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donaldsonan\Documents\PRiME\"/>
    </mc:Choice>
  </mc:AlternateContent>
  <xr:revisionPtr revIDLastSave="0" documentId="13_ncr:1_{A4452050-BEEA-493B-BBBD-BE7D6FBA1DC9}" xr6:coauthVersionLast="47" xr6:coauthVersionMax="47" xr10:uidLastSave="{00000000-0000-0000-0000-000000000000}"/>
  <bookViews>
    <workbookView xWindow="-108" yWindow="-108" windowWidth="23256" windowHeight="12576" tabRatio="785" xr2:uid="{00000000-000D-0000-FFFF-FFFF00000000}"/>
  </bookViews>
  <sheets>
    <sheet name="School Lookup" sheetId="10" r:id="rId1"/>
    <sheet name="Key" sheetId="11" r:id="rId2"/>
    <sheet name="Statewide Growth" sheetId="1" r:id="rId3"/>
    <sheet name="Scatter Plots" sheetId="13" state="hidden" r:id="rId4"/>
    <sheet name="Elementary Growth" sheetId="2" r:id="rId5"/>
    <sheet name="Middle Growth" sheetId="3" r:id="rId6"/>
    <sheet name="EleMiddle Growth" sheetId="4" r:id="rId7"/>
    <sheet name="Districts" sheetId="12" r:id="rId8"/>
    <sheet name="Supporting Data" sheetId="5" r:id="rId9"/>
    <sheet name="Lookup" sheetId="6" state="hidden" r:id="rId10"/>
    <sheet name="Match" sheetId="7" state="hidden" r:id="rId11"/>
    <sheet name="Index" sheetId="8" state="hidden" r:id="rId12"/>
    <sheet name="MPI Line" sheetId="9" state="hidden" r:id="rId13"/>
  </sheets>
  <definedNames>
    <definedName name="_xlnm._FilterDatabase" localSheetId="7" hidden="1">Districts!$A$12:$W$561</definedName>
    <definedName name="_xlnm._FilterDatabase" localSheetId="4" hidden="1">'Elementary Growth'!$A$12:$AR$1023</definedName>
    <definedName name="_xlnm._FilterDatabase" localSheetId="6" hidden="1">'EleMiddle Growth'!$A$12:$AR$176</definedName>
    <definedName name="_xlnm._FilterDatabase" localSheetId="9" hidden="1">Lookup!$A$1:$D$1</definedName>
    <definedName name="_xlnm._FilterDatabase" localSheetId="5" hidden="1">'Middle Growth'!$A$12:$AR$513</definedName>
    <definedName name="_xlnm._FilterDatabase" localSheetId="2" hidden="1">'Statewide Growth'!$A$12:$AH$1690</definedName>
    <definedName name="_xlnm._FilterDatabase" localSheetId="8" hidden="1">'Supporting Data'!$A$1:$CD$1679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12" l="1"/>
  <c r="Q10" i="12"/>
  <c r="Q9" i="12"/>
  <c r="Q8" i="12"/>
  <c r="Q7" i="12"/>
  <c r="Q6" i="12"/>
  <c r="Q5" i="12"/>
  <c r="Q4" i="12"/>
  <c r="Q3" i="12"/>
  <c r="Q2" i="12"/>
  <c r="AB43" i="13" l="1"/>
  <c r="Z43" i="13"/>
  <c r="AB42" i="13"/>
  <c r="Z42" i="13"/>
  <c r="AA40" i="13"/>
  <c r="Y40" i="13"/>
  <c r="Q24" i="13"/>
  <c r="Q25" i="13" s="1"/>
  <c r="S24" i="13"/>
  <c r="M45" i="10"/>
  <c r="C26" i="10"/>
  <c r="T43" i="13"/>
  <c r="R43" i="13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2" i="13"/>
  <c r="L3" i="13"/>
  <c r="L4" i="13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L1007" i="13"/>
  <c r="L1008" i="13"/>
  <c r="L1009" i="13"/>
  <c r="L1010" i="13"/>
  <c r="L1011" i="13"/>
  <c r="L1012" i="13"/>
  <c r="L1013" i="13"/>
  <c r="L1014" i="13"/>
  <c r="L1015" i="13"/>
  <c r="L1016" i="13"/>
  <c r="L1017" i="13"/>
  <c r="L1018" i="13"/>
  <c r="L1019" i="13"/>
  <c r="L1020" i="13"/>
  <c r="L1021" i="13"/>
  <c r="L1022" i="13"/>
  <c r="L1023" i="13"/>
  <c r="L1024" i="13"/>
  <c r="L1025" i="13"/>
  <c r="L1026" i="13"/>
  <c r="L1027" i="13"/>
  <c r="L1028" i="13"/>
  <c r="L1029" i="13"/>
  <c r="L1030" i="13"/>
  <c r="L1031" i="13"/>
  <c r="L1032" i="13"/>
  <c r="L1033" i="13"/>
  <c r="L1034" i="13"/>
  <c r="L1035" i="13"/>
  <c r="L1036" i="13"/>
  <c r="L1037" i="13"/>
  <c r="L1038" i="13"/>
  <c r="L1039" i="13"/>
  <c r="L1040" i="13"/>
  <c r="L1041" i="13"/>
  <c r="L1042" i="13"/>
  <c r="L1043" i="13"/>
  <c r="L1044" i="13"/>
  <c r="L1045" i="13"/>
  <c r="L1046" i="13"/>
  <c r="L1047" i="13"/>
  <c r="L1048" i="13"/>
  <c r="L1049" i="13"/>
  <c r="L1050" i="13"/>
  <c r="L1051" i="13"/>
  <c r="L1052" i="13"/>
  <c r="L1053" i="13"/>
  <c r="L1054" i="13"/>
  <c r="L1055" i="13"/>
  <c r="L1056" i="13"/>
  <c r="L1057" i="13"/>
  <c r="L1058" i="13"/>
  <c r="L1059" i="13"/>
  <c r="L1060" i="13"/>
  <c r="L1061" i="13"/>
  <c r="L1062" i="13"/>
  <c r="L1063" i="13"/>
  <c r="L1064" i="13"/>
  <c r="L1065" i="13"/>
  <c r="L1066" i="13"/>
  <c r="L1067" i="13"/>
  <c r="L1068" i="13"/>
  <c r="L1069" i="13"/>
  <c r="L1070" i="13"/>
  <c r="L1071" i="13"/>
  <c r="L1072" i="13"/>
  <c r="L1073" i="13"/>
  <c r="L1074" i="13"/>
  <c r="L1075" i="13"/>
  <c r="L1076" i="13"/>
  <c r="L1077" i="13"/>
  <c r="L1078" i="13"/>
  <c r="L1079" i="13"/>
  <c r="L1080" i="13"/>
  <c r="L1081" i="13"/>
  <c r="L1082" i="13"/>
  <c r="L1083" i="13"/>
  <c r="L1084" i="13"/>
  <c r="L1085" i="13"/>
  <c r="L1086" i="13"/>
  <c r="L1087" i="13"/>
  <c r="L1088" i="13"/>
  <c r="L1089" i="13"/>
  <c r="L1090" i="13"/>
  <c r="L1091" i="13"/>
  <c r="L1092" i="13"/>
  <c r="L1093" i="13"/>
  <c r="L1094" i="13"/>
  <c r="L1095" i="13"/>
  <c r="L1096" i="13"/>
  <c r="L1097" i="13"/>
  <c r="L1098" i="13"/>
  <c r="L1099" i="13"/>
  <c r="L1100" i="13"/>
  <c r="L1101" i="13"/>
  <c r="L1102" i="13"/>
  <c r="L1103" i="13"/>
  <c r="L1104" i="13"/>
  <c r="L1105" i="13"/>
  <c r="L1106" i="13"/>
  <c r="L1107" i="13"/>
  <c r="L1108" i="13"/>
  <c r="L1109" i="13"/>
  <c r="L1110" i="13"/>
  <c r="L1111" i="13"/>
  <c r="L1112" i="13"/>
  <c r="L1113" i="13"/>
  <c r="L1114" i="13"/>
  <c r="L1115" i="13"/>
  <c r="L1116" i="13"/>
  <c r="L1117" i="13"/>
  <c r="L1118" i="13"/>
  <c r="L1119" i="13"/>
  <c r="L1120" i="13"/>
  <c r="L1121" i="13"/>
  <c r="L1122" i="13"/>
  <c r="L1123" i="13"/>
  <c r="L1124" i="13"/>
  <c r="L1125" i="13"/>
  <c r="L1126" i="13"/>
  <c r="L1127" i="13"/>
  <c r="L1128" i="13"/>
  <c r="L1129" i="13"/>
  <c r="L1130" i="13"/>
  <c r="L1131" i="13"/>
  <c r="L1132" i="13"/>
  <c r="L1133" i="13"/>
  <c r="L1134" i="13"/>
  <c r="L1135" i="13"/>
  <c r="L1136" i="13"/>
  <c r="L1137" i="13"/>
  <c r="L1138" i="13"/>
  <c r="L1139" i="13"/>
  <c r="L1140" i="13"/>
  <c r="L1141" i="13"/>
  <c r="L1142" i="13"/>
  <c r="L1143" i="13"/>
  <c r="L1144" i="13"/>
  <c r="L1145" i="13"/>
  <c r="L1146" i="13"/>
  <c r="L1147" i="13"/>
  <c r="L1148" i="13"/>
  <c r="L1149" i="13"/>
  <c r="L1150" i="13"/>
  <c r="L1151" i="13"/>
  <c r="L1152" i="13"/>
  <c r="L1153" i="13"/>
  <c r="L1154" i="13"/>
  <c r="L1155" i="13"/>
  <c r="L1156" i="13"/>
  <c r="L1157" i="13"/>
  <c r="L1158" i="13"/>
  <c r="L1159" i="13"/>
  <c r="L1160" i="13"/>
  <c r="L1161" i="13"/>
  <c r="L1162" i="13"/>
  <c r="L1163" i="13"/>
  <c r="L1164" i="13"/>
  <c r="L1165" i="13"/>
  <c r="L1166" i="13"/>
  <c r="L1167" i="13"/>
  <c r="L1168" i="13"/>
  <c r="L1169" i="13"/>
  <c r="L1170" i="13"/>
  <c r="L1171" i="13"/>
  <c r="L1172" i="13"/>
  <c r="L1173" i="13"/>
  <c r="L1174" i="13"/>
  <c r="L1175" i="13"/>
  <c r="L1176" i="13"/>
  <c r="L1177" i="13"/>
  <c r="L1178" i="13"/>
  <c r="L1179" i="13"/>
  <c r="L1180" i="13"/>
  <c r="L1181" i="13"/>
  <c r="L1182" i="13"/>
  <c r="L1183" i="13"/>
  <c r="L1184" i="13"/>
  <c r="L1185" i="13"/>
  <c r="L1186" i="13"/>
  <c r="L1187" i="13"/>
  <c r="L1188" i="13"/>
  <c r="L1189" i="13"/>
  <c r="L1190" i="13"/>
  <c r="L1191" i="13"/>
  <c r="L1192" i="13"/>
  <c r="L1193" i="13"/>
  <c r="L1194" i="13"/>
  <c r="L1195" i="13"/>
  <c r="L1196" i="13"/>
  <c r="L1197" i="13"/>
  <c r="L1198" i="13"/>
  <c r="L1199" i="13"/>
  <c r="L1200" i="13"/>
  <c r="L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L1215" i="13"/>
  <c r="L1216" i="13"/>
  <c r="L1217" i="13"/>
  <c r="L1218" i="13"/>
  <c r="L1219" i="13"/>
  <c r="L1220" i="13"/>
  <c r="L1221" i="13"/>
  <c r="L1222" i="13"/>
  <c r="L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L1237" i="13"/>
  <c r="L1238" i="13"/>
  <c r="L1239" i="13"/>
  <c r="L1240" i="13"/>
  <c r="L1241" i="13"/>
  <c r="L1242" i="13"/>
  <c r="L1243" i="13"/>
  <c r="L1244" i="13"/>
  <c r="L1245" i="13"/>
  <c r="L1246" i="13"/>
  <c r="L1247" i="13"/>
  <c r="L1248" i="13"/>
  <c r="L1249" i="13"/>
  <c r="L1250" i="13"/>
  <c r="L1251" i="13"/>
  <c r="L1252" i="13"/>
  <c r="L1253" i="13"/>
  <c r="L1254" i="13"/>
  <c r="L1255" i="13"/>
  <c r="L1256" i="13"/>
  <c r="L1257" i="13"/>
  <c r="L1258" i="13"/>
  <c r="L1259" i="13"/>
  <c r="L1260" i="13"/>
  <c r="L1261" i="13"/>
  <c r="L1262" i="13"/>
  <c r="L1263" i="13"/>
  <c r="L1264" i="13"/>
  <c r="L1265" i="13"/>
  <c r="L1266" i="13"/>
  <c r="L1267" i="13"/>
  <c r="L1268" i="13"/>
  <c r="L1269" i="13"/>
  <c r="L1270" i="13"/>
  <c r="L1271" i="13"/>
  <c r="L1272" i="13"/>
  <c r="L1273" i="13"/>
  <c r="L1274" i="13"/>
  <c r="L1275" i="13"/>
  <c r="L1276" i="13"/>
  <c r="L1277" i="13"/>
  <c r="L1278" i="13"/>
  <c r="L1279" i="13"/>
  <c r="L1280" i="13"/>
  <c r="L1281" i="13"/>
  <c r="L1282" i="13"/>
  <c r="L1283" i="13"/>
  <c r="L1284" i="13"/>
  <c r="L1285" i="13"/>
  <c r="L1286" i="13"/>
  <c r="L1287" i="13"/>
  <c r="L1288" i="13"/>
  <c r="L1289" i="13"/>
  <c r="L1290" i="13"/>
  <c r="L1291" i="13"/>
  <c r="L1292" i="13"/>
  <c r="L1293" i="13"/>
  <c r="L1294" i="13"/>
  <c r="L1295" i="13"/>
  <c r="L1296" i="13"/>
  <c r="L1297" i="13"/>
  <c r="L1298" i="13"/>
  <c r="L1299" i="13"/>
  <c r="L1300" i="13"/>
  <c r="L1301" i="13"/>
  <c r="L1302" i="13"/>
  <c r="L1303" i="13"/>
  <c r="L1304" i="13"/>
  <c r="L1305" i="13"/>
  <c r="L1306" i="13"/>
  <c r="L1307" i="13"/>
  <c r="L1308" i="13"/>
  <c r="L1309" i="13"/>
  <c r="L1310" i="13"/>
  <c r="L1311" i="13"/>
  <c r="L1312" i="13"/>
  <c r="L1313" i="13"/>
  <c r="L1314" i="13"/>
  <c r="L1315" i="13"/>
  <c r="L1316" i="13"/>
  <c r="L1317" i="13"/>
  <c r="L1318" i="13"/>
  <c r="L1319" i="13"/>
  <c r="L1320" i="13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3" i="13"/>
  <c r="L1334" i="13"/>
  <c r="L1335" i="13"/>
  <c r="L1336" i="13"/>
  <c r="L1337" i="13"/>
  <c r="L1338" i="13"/>
  <c r="L1339" i="13"/>
  <c r="L1340" i="13"/>
  <c r="L1341" i="13"/>
  <c r="L1342" i="13"/>
  <c r="L1343" i="13"/>
  <c r="L1344" i="13"/>
  <c r="L1345" i="13"/>
  <c r="L1346" i="13"/>
  <c r="L1347" i="13"/>
  <c r="L1348" i="13"/>
  <c r="L1349" i="13"/>
  <c r="L1350" i="13"/>
  <c r="L1351" i="13"/>
  <c r="L1352" i="13"/>
  <c r="L1353" i="13"/>
  <c r="L1354" i="13"/>
  <c r="L1355" i="13"/>
  <c r="L1356" i="13"/>
  <c r="L1357" i="13"/>
  <c r="L1358" i="13"/>
  <c r="L1359" i="13"/>
  <c r="L1360" i="13"/>
  <c r="L1361" i="13"/>
  <c r="L1362" i="13"/>
  <c r="L1363" i="13"/>
  <c r="L1364" i="13"/>
  <c r="L1365" i="13"/>
  <c r="L1366" i="13"/>
  <c r="L1367" i="13"/>
  <c r="L1368" i="13"/>
  <c r="L1369" i="13"/>
  <c r="L1370" i="13"/>
  <c r="L1371" i="13"/>
  <c r="L1372" i="13"/>
  <c r="L1373" i="13"/>
  <c r="L1374" i="13"/>
  <c r="L1375" i="13"/>
  <c r="L1376" i="13"/>
  <c r="L1377" i="13"/>
  <c r="L1378" i="13"/>
  <c r="L1379" i="13"/>
  <c r="L1380" i="13"/>
  <c r="L1381" i="13"/>
  <c r="L1382" i="13"/>
  <c r="L1383" i="13"/>
  <c r="L1384" i="13"/>
  <c r="L1385" i="13"/>
  <c r="L1386" i="13"/>
  <c r="L1387" i="13"/>
  <c r="L1388" i="13"/>
  <c r="L1389" i="13"/>
  <c r="L1390" i="13"/>
  <c r="L1391" i="13"/>
  <c r="L1392" i="13"/>
  <c r="L1393" i="13"/>
  <c r="L1394" i="13"/>
  <c r="L1395" i="13"/>
  <c r="L1396" i="13"/>
  <c r="L1397" i="13"/>
  <c r="L1398" i="13"/>
  <c r="L1399" i="13"/>
  <c r="L1400" i="13"/>
  <c r="L1401" i="13"/>
  <c r="L1402" i="13"/>
  <c r="L1403" i="13"/>
  <c r="L1404" i="13"/>
  <c r="L1405" i="13"/>
  <c r="L1406" i="13"/>
  <c r="L1407" i="13"/>
  <c r="L1408" i="13"/>
  <c r="L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L1421" i="13"/>
  <c r="L1422" i="13"/>
  <c r="L1423" i="13"/>
  <c r="L1424" i="13"/>
  <c r="L1425" i="13"/>
  <c r="L1426" i="13"/>
  <c r="L1427" i="13"/>
  <c r="L1428" i="13"/>
  <c r="L1429" i="13"/>
  <c r="L1430" i="13"/>
  <c r="L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L1445" i="13"/>
  <c r="L1446" i="13"/>
  <c r="L1447" i="13"/>
  <c r="L1448" i="13"/>
  <c r="L1449" i="13"/>
  <c r="L1450" i="13"/>
  <c r="L1451" i="13"/>
  <c r="L1452" i="13"/>
  <c r="L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L1468" i="13"/>
  <c r="L1469" i="13"/>
  <c r="L1470" i="13"/>
  <c r="L1471" i="13"/>
  <c r="L1472" i="13"/>
  <c r="L1473" i="13"/>
  <c r="L1474" i="13"/>
  <c r="L1475" i="13"/>
  <c r="L1476" i="13"/>
  <c r="L1477" i="13"/>
  <c r="L1478" i="13"/>
  <c r="L1479" i="13"/>
  <c r="L1480" i="13"/>
  <c r="L1481" i="13"/>
  <c r="L1482" i="13"/>
  <c r="L1483" i="13"/>
  <c r="L1484" i="13"/>
  <c r="L1485" i="13"/>
  <c r="L1486" i="13"/>
  <c r="L1487" i="13"/>
  <c r="L1488" i="13"/>
  <c r="L1489" i="13"/>
  <c r="L1490" i="13"/>
  <c r="L1491" i="13"/>
  <c r="L1492" i="13"/>
  <c r="L1493" i="13"/>
  <c r="L1494" i="13"/>
  <c r="L1495" i="13"/>
  <c r="L1496" i="13"/>
  <c r="L1497" i="13"/>
  <c r="L1498" i="13"/>
  <c r="L1499" i="13"/>
  <c r="L1500" i="13"/>
  <c r="L1501" i="13"/>
  <c r="L1502" i="13"/>
  <c r="L1503" i="13"/>
  <c r="L1504" i="13"/>
  <c r="L1505" i="13"/>
  <c r="L1506" i="13"/>
  <c r="L1507" i="13"/>
  <c r="L1508" i="13"/>
  <c r="L1509" i="13"/>
  <c r="L1510" i="13"/>
  <c r="L1511" i="13"/>
  <c r="L1512" i="13"/>
  <c r="L1513" i="13"/>
  <c r="L1514" i="13"/>
  <c r="L1515" i="13"/>
  <c r="L1516" i="13"/>
  <c r="L1517" i="13"/>
  <c r="L1518" i="13"/>
  <c r="L1519" i="13"/>
  <c r="L1520" i="13"/>
  <c r="L1521" i="13"/>
  <c r="L1522" i="13"/>
  <c r="L1523" i="13"/>
  <c r="L1524" i="13"/>
  <c r="L1525" i="13"/>
  <c r="L1526" i="13"/>
  <c r="L1527" i="13"/>
  <c r="L1528" i="13"/>
  <c r="L1529" i="13"/>
  <c r="L1530" i="13"/>
  <c r="L1531" i="13"/>
  <c r="L1532" i="13"/>
  <c r="L1533" i="13"/>
  <c r="L1534" i="13"/>
  <c r="L1535" i="13"/>
  <c r="L1536" i="13"/>
  <c r="L1537" i="13"/>
  <c r="L1538" i="13"/>
  <c r="L1539" i="13"/>
  <c r="L1540" i="13"/>
  <c r="L1541" i="13"/>
  <c r="L1542" i="13"/>
  <c r="L1543" i="13"/>
  <c r="L1544" i="13"/>
  <c r="L1545" i="13"/>
  <c r="L1546" i="13"/>
  <c r="L1547" i="13"/>
  <c r="L1548" i="13"/>
  <c r="L1549" i="13"/>
  <c r="L1550" i="13"/>
  <c r="L1551" i="13"/>
  <c r="L1552" i="13"/>
  <c r="L1553" i="13"/>
  <c r="L1554" i="13"/>
  <c r="L1555" i="13"/>
  <c r="L1556" i="13"/>
  <c r="L1557" i="13"/>
  <c r="L1558" i="13"/>
  <c r="L1559" i="13"/>
  <c r="L1560" i="13"/>
  <c r="L1561" i="13"/>
  <c r="L1562" i="13"/>
  <c r="L1563" i="13"/>
  <c r="L1564" i="13"/>
  <c r="L1565" i="13"/>
  <c r="L1566" i="13"/>
  <c r="L1567" i="13"/>
  <c r="L1568" i="13"/>
  <c r="L1569" i="13"/>
  <c r="L1570" i="13"/>
  <c r="L1571" i="13"/>
  <c r="L1572" i="13"/>
  <c r="L1573" i="13"/>
  <c r="L1574" i="13"/>
  <c r="L1575" i="13"/>
  <c r="L1576" i="13"/>
  <c r="L1577" i="13"/>
  <c r="L1578" i="13"/>
  <c r="L1579" i="13"/>
  <c r="L1580" i="13"/>
  <c r="L1581" i="13"/>
  <c r="L1582" i="13"/>
  <c r="L1583" i="13"/>
  <c r="L1584" i="13"/>
  <c r="L1585" i="13"/>
  <c r="L1586" i="13"/>
  <c r="L1587" i="13"/>
  <c r="L1588" i="13"/>
  <c r="L1589" i="13"/>
  <c r="L1590" i="13"/>
  <c r="L1591" i="13"/>
  <c r="L1592" i="13"/>
  <c r="L1593" i="13"/>
  <c r="L1594" i="13"/>
  <c r="L1595" i="13"/>
  <c r="L1596" i="13"/>
  <c r="L1597" i="13"/>
  <c r="L1598" i="13"/>
  <c r="L1599" i="13"/>
  <c r="L1600" i="13"/>
  <c r="L1601" i="13"/>
  <c r="L1602" i="13"/>
  <c r="L1603" i="13"/>
  <c r="L1604" i="13"/>
  <c r="L1605" i="13"/>
  <c r="L1606" i="13"/>
  <c r="L1607" i="13"/>
  <c r="L1608" i="13"/>
  <c r="L1609" i="13"/>
  <c r="L1610" i="13"/>
  <c r="L1611" i="13"/>
  <c r="L1612" i="13"/>
  <c r="L1613" i="13"/>
  <c r="L1614" i="13"/>
  <c r="L1615" i="13"/>
  <c r="L1616" i="13"/>
  <c r="L1617" i="13"/>
  <c r="L1618" i="13"/>
  <c r="L1619" i="13"/>
  <c r="L1620" i="13"/>
  <c r="L1621" i="13"/>
  <c r="L1622" i="13"/>
  <c r="L1623" i="13"/>
  <c r="L1624" i="13"/>
  <c r="L1625" i="13"/>
  <c r="L1626" i="13"/>
  <c r="L1627" i="13"/>
  <c r="L1628" i="13"/>
  <c r="L1629" i="13"/>
  <c r="L1630" i="13"/>
  <c r="L1631" i="13"/>
  <c r="L1632" i="13"/>
  <c r="L1633" i="13"/>
  <c r="L1634" i="13"/>
  <c r="L1635" i="13"/>
  <c r="L1636" i="13"/>
  <c r="L1637" i="13"/>
  <c r="L1638" i="13"/>
  <c r="L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L1651" i="13"/>
  <c r="L1652" i="13"/>
  <c r="L1653" i="13"/>
  <c r="L1654" i="13"/>
  <c r="L1655" i="13"/>
  <c r="L1656" i="13"/>
  <c r="L1657" i="13"/>
  <c r="L1658" i="13"/>
  <c r="L1659" i="13"/>
  <c r="L1660" i="13"/>
  <c r="L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L1675" i="13"/>
  <c r="L1676" i="13"/>
  <c r="L1677" i="13"/>
  <c r="L1678" i="13"/>
  <c r="L1679" i="13"/>
  <c r="L1680" i="13"/>
  <c r="L2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K1110" i="13"/>
  <c r="K1111" i="13"/>
  <c r="K1112" i="13"/>
  <c r="K1113" i="13"/>
  <c r="K1114" i="13"/>
  <c r="K1115" i="13"/>
  <c r="K1116" i="13"/>
  <c r="K1117" i="13"/>
  <c r="K1118" i="13"/>
  <c r="K1119" i="13"/>
  <c r="K1120" i="13"/>
  <c r="K1121" i="13"/>
  <c r="K1122" i="13"/>
  <c r="K1123" i="13"/>
  <c r="K1124" i="13"/>
  <c r="K1125" i="13"/>
  <c r="K1126" i="13"/>
  <c r="K1127" i="13"/>
  <c r="K1128" i="13"/>
  <c r="K1129" i="13"/>
  <c r="K1130" i="13"/>
  <c r="K1131" i="13"/>
  <c r="K1132" i="13"/>
  <c r="K1133" i="13"/>
  <c r="K1134" i="13"/>
  <c r="K1135" i="13"/>
  <c r="K1136" i="13"/>
  <c r="K1137" i="13"/>
  <c r="K1138" i="13"/>
  <c r="K1139" i="13"/>
  <c r="K1140" i="13"/>
  <c r="K1141" i="13"/>
  <c r="K1142" i="13"/>
  <c r="K1143" i="13"/>
  <c r="K1144" i="13"/>
  <c r="K1145" i="13"/>
  <c r="K1146" i="13"/>
  <c r="K1147" i="13"/>
  <c r="K1148" i="13"/>
  <c r="K1149" i="13"/>
  <c r="K1150" i="13"/>
  <c r="K1151" i="13"/>
  <c r="K1152" i="13"/>
  <c r="K1153" i="13"/>
  <c r="K1154" i="13"/>
  <c r="K1155" i="13"/>
  <c r="K1156" i="13"/>
  <c r="K1157" i="13"/>
  <c r="K1158" i="13"/>
  <c r="K1159" i="13"/>
  <c r="K1160" i="13"/>
  <c r="K1161" i="13"/>
  <c r="K1162" i="13"/>
  <c r="K1163" i="13"/>
  <c r="K1164" i="13"/>
  <c r="K1165" i="13"/>
  <c r="K1166" i="13"/>
  <c r="K1167" i="13"/>
  <c r="K1168" i="13"/>
  <c r="K1169" i="13"/>
  <c r="K1170" i="13"/>
  <c r="K1171" i="13"/>
  <c r="K1172" i="13"/>
  <c r="K1173" i="13"/>
  <c r="K1174" i="13"/>
  <c r="K1175" i="13"/>
  <c r="K1176" i="13"/>
  <c r="K1177" i="13"/>
  <c r="K1178" i="13"/>
  <c r="K1179" i="13"/>
  <c r="K1180" i="13"/>
  <c r="K1181" i="13"/>
  <c r="K1182" i="13"/>
  <c r="K1183" i="13"/>
  <c r="K1184" i="13"/>
  <c r="K1185" i="13"/>
  <c r="K1186" i="13"/>
  <c r="K1187" i="13"/>
  <c r="K1188" i="13"/>
  <c r="K1189" i="13"/>
  <c r="K1190" i="13"/>
  <c r="K1191" i="13"/>
  <c r="K1192" i="13"/>
  <c r="K1193" i="13"/>
  <c r="K1194" i="13"/>
  <c r="K1195" i="13"/>
  <c r="K1196" i="13"/>
  <c r="K1197" i="13"/>
  <c r="K1198" i="13"/>
  <c r="K1199" i="13"/>
  <c r="K1200" i="13"/>
  <c r="K1201" i="13"/>
  <c r="K1202" i="13"/>
  <c r="K1203" i="13"/>
  <c r="K1204" i="13"/>
  <c r="K1205" i="13"/>
  <c r="K1206" i="13"/>
  <c r="K1207" i="13"/>
  <c r="K1208" i="13"/>
  <c r="K1209" i="13"/>
  <c r="K1210" i="13"/>
  <c r="K1211" i="13"/>
  <c r="K1212" i="13"/>
  <c r="K1213" i="13"/>
  <c r="K1214" i="13"/>
  <c r="K1215" i="13"/>
  <c r="K1216" i="13"/>
  <c r="K1217" i="13"/>
  <c r="K1218" i="13"/>
  <c r="K1219" i="13"/>
  <c r="K1220" i="13"/>
  <c r="K1221" i="13"/>
  <c r="K1222" i="13"/>
  <c r="K1223" i="13"/>
  <c r="K1224" i="13"/>
  <c r="K1225" i="13"/>
  <c r="K1226" i="13"/>
  <c r="K1227" i="13"/>
  <c r="K1228" i="13"/>
  <c r="K1229" i="13"/>
  <c r="K1230" i="13"/>
  <c r="K1231" i="13"/>
  <c r="K1232" i="13"/>
  <c r="K1233" i="13"/>
  <c r="K1234" i="13"/>
  <c r="K1235" i="13"/>
  <c r="K1236" i="13"/>
  <c r="K1237" i="13"/>
  <c r="K1238" i="13"/>
  <c r="K1239" i="13"/>
  <c r="K1240" i="13"/>
  <c r="K1241" i="13"/>
  <c r="K1242" i="13"/>
  <c r="K1243" i="13"/>
  <c r="K1244" i="13"/>
  <c r="K1245" i="13"/>
  <c r="K1246" i="13"/>
  <c r="K1247" i="13"/>
  <c r="K1248" i="13"/>
  <c r="K1249" i="13"/>
  <c r="K1250" i="13"/>
  <c r="K1251" i="13"/>
  <c r="K1252" i="13"/>
  <c r="K1253" i="13"/>
  <c r="K1254" i="13"/>
  <c r="K1255" i="13"/>
  <c r="K1256" i="13"/>
  <c r="K1257" i="13"/>
  <c r="K1258" i="13"/>
  <c r="K1259" i="13"/>
  <c r="K1260" i="13"/>
  <c r="K1261" i="13"/>
  <c r="K1262" i="13"/>
  <c r="K1263" i="13"/>
  <c r="K1264" i="13"/>
  <c r="K1265" i="13"/>
  <c r="K1266" i="13"/>
  <c r="K1267" i="13"/>
  <c r="K1268" i="13"/>
  <c r="K1269" i="13"/>
  <c r="K1270" i="13"/>
  <c r="K1271" i="13"/>
  <c r="K1272" i="13"/>
  <c r="K1273" i="13"/>
  <c r="K1274" i="13"/>
  <c r="K1275" i="13"/>
  <c r="K1276" i="13"/>
  <c r="K1277" i="13"/>
  <c r="K1278" i="13"/>
  <c r="K1279" i="13"/>
  <c r="K1280" i="13"/>
  <c r="K1281" i="13"/>
  <c r="K1282" i="13"/>
  <c r="K1283" i="13"/>
  <c r="K1284" i="13"/>
  <c r="K1285" i="13"/>
  <c r="K1286" i="13"/>
  <c r="K1287" i="13"/>
  <c r="K1288" i="13"/>
  <c r="K1289" i="13"/>
  <c r="K1290" i="13"/>
  <c r="K1291" i="13"/>
  <c r="K1292" i="13"/>
  <c r="K1293" i="13"/>
  <c r="K1294" i="13"/>
  <c r="K1295" i="13"/>
  <c r="K1296" i="13"/>
  <c r="K1297" i="13"/>
  <c r="K1298" i="13"/>
  <c r="K1299" i="13"/>
  <c r="K1300" i="13"/>
  <c r="K1301" i="13"/>
  <c r="K1302" i="13"/>
  <c r="K1303" i="13"/>
  <c r="K1304" i="13"/>
  <c r="K1305" i="13"/>
  <c r="K1306" i="13"/>
  <c r="K1307" i="13"/>
  <c r="K1308" i="13"/>
  <c r="K1309" i="13"/>
  <c r="K1310" i="13"/>
  <c r="K1311" i="13"/>
  <c r="K1312" i="13"/>
  <c r="K1313" i="13"/>
  <c r="K1314" i="13"/>
  <c r="K1315" i="13"/>
  <c r="K1316" i="13"/>
  <c r="K1317" i="13"/>
  <c r="K1318" i="13"/>
  <c r="K1319" i="13"/>
  <c r="K1320" i="13"/>
  <c r="K1321" i="13"/>
  <c r="K1322" i="13"/>
  <c r="K1323" i="13"/>
  <c r="K1324" i="13"/>
  <c r="K1325" i="13"/>
  <c r="K1326" i="13"/>
  <c r="K1327" i="13"/>
  <c r="K1328" i="13"/>
  <c r="K1329" i="13"/>
  <c r="K1330" i="13"/>
  <c r="K1331" i="13"/>
  <c r="K1332" i="13"/>
  <c r="K1333" i="13"/>
  <c r="K1334" i="13"/>
  <c r="K1335" i="13"/>
  <c r="K1336" i="13"/>
  <c r="K1337" i="13"/>
  <c r="K1338" i="13"/>
  <c r="K1339" i="13"/>
  <c r="K1340" i="13"/>
  <c r="K1341" i="13"/>
  <c r="K1342" i="13"/>
  <c r="K1343" i="13"/>
  <c r="K1344" i="13"/>
  <c r="K1345" i="13"/>
  <c r="K1346" i="13"/>
  <c r="K1347" i="13"/>
  <c r="K1348" i="13"/>
  <c r="K1349" i="13"/>
  <c r="K1350" i="13"/>
  <c r="K1351" i="13"/>
  <c r="K1352" i="13"/>
  <c r="K1353" i="13"/>
  <c r="K1354" i="13"/>
  <c r="K1355" i="13"/>
  <c r="K1356" i="13"/>
  <c r="K1357" i="13"/>
  <c r="K1358" i="13"/>
  <c r="K1359" i="13"/>
  <c r="K1360" i="13"/>
  <c r="K1361" i="13"/>
  <c r="K1362" i="13"/>
  <c r="K1363" i="13"/>
  <c r="K1364" i="13"/>
  <c r="K1365" i="13"/>
  <c r="K1366" i="13"/>
  <c r="K1367" i="13"/>
  <c r="K1368" i="13"/>
  <c r="K1369" i="13"/>
  <c r="K1370" i="13"/>
  <c r="K1371" i="13"/>
  <c r="K1372" i="13"/>
  <c r="K1373" i="13"/>
  <c r="K1374" i="13"/>
  <c r="K1375" i="13"/>
  <c r="K1376" i="13"/>
  <c r="K1377" i="13"/>
  <c r="K1378" i="13"/>
  <c r="K1379" i="13"/>
  <c r="K1380" i="13"/>
  <c r="K1381" i="13"/>
  <c r="K1382" i="13"/>
  <c r="K1383" i="13"/>
  <c r="K1384" i="13"/>
  <c r="K1385" i="13"/>
  <c r="K1386" i="13"/>
  <c r="K1387" i="13"/>
  <c r="K1388" i="13"/>
  <c r="K1389" i="13"/>
  <c r="K1390" i="13"/>
  <c r="K1391" i="13"/>
  <c r="K1392" i="13"/>
  <c r="K1393" i="13"/>
  <c r="K1394" i="13"/>
  <c r="K1395" i="13"/>
  <c r="K1396" i="13"/>
  <c r="K1397" i="13"/>
  <c r="K1398" i="13"/>
  <c r="K1399" i="13"/>
  <c r="K1400" i="13"/>
  <c r="K1401" i="13"/>
  <c r="K1402" i="13"/>
  <c r="K1403" i="13"/>
  <c r="K1404" i="13"/>
  <c r="K1405" i="13"/>
  <c r="K1406" i="13"/>
  <c r="K1407" i="13"/>
  <c r="K1408" i="13"/>
  <c r="K1409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5" i="13"/>
  <c r="K1446" i="13"/>
  <c r="K1447" i="13"/>
  <c r="K1448" i="13"/>
  <c r="K1449" i="13"/>
  <c r="K1450" i="13"/>
  <c r="K1451" i="13"/>
  <c r="K1452" i="13"/>
  <c r="K1453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68" i="13"/>
  <c r="K1469" i="13"/>
  <c r="K1470" i="13"/>
  <c r="K1471" i="13"/>
  <c r="K1472" i="13"/>
  <c r="K1473" i="13"/>
  <c r="K1474" i="13"/>
  <c r="K1475" i="13"/>
  <c r="K1476" i="13"/>
  <c r="K1477" i="13"/>
  <c r="K1478" i="13"/>
  <c r="K1479" i="13"/>
  <c r="K1480" i="13"/>
  <c r="K1481" i="13"/>
  <c r="K1482" i="13"/>
  <c r="K1483" i="13"/>
  <c r="K1484" i="13"/>
  <c r="K1485" i="13"/>
  <c r="K1486" i="13"/>
  <c r="K1487" i="13"/>
  <c r="K1488" i="13"/>
  <c r="K1489" i="13"/>
  <c r="K1490" i="13"/>
  <c r="K1491" i="13"/>
  <c r="K1492" i="13"/>
  <c r="K1493" i="13"/>
  <c r="K1494" i="13"/>
  <c r="K1495" i="13"/>
  <c r="K1496" i="13"/>
  <c r="K1497" i="13"/>
  <c r="K1498" i="13"/>
  <c r="K1499" i="13"/>
  <c r="K1500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0" i="13"/>
  <c r="K1521" i="13"/>
  <c r="K1522" i="13"/>
  <c r="K1523" i="13"/>
  <c r="K1524" i="13"/>
  <c r="K1525" i="13"/>
  <c r="K1526" i="13"/>
  <c r="K1527" i="13"/>
  <c r="K1528" i="13"/>
  <c r="K1529" i="13"/>
  <c r="K1530" i="13"/>
  <c r="K1531" i="13"/>
  <c r="K1532" i="13"/>
  <c r="K1533" i="13"/>
  <c r="K1534" i="13"/>
  <c r="K1535" i="13"/>
  <c r="K1536" i="13"/>
  <c r="K1537" i="13"/>
  <c r="K1538" i="13"/>
  <c r="K1539" i="13"/>
  <c r="K1540" i="13"/>
  <c r="K1541" i="13"/>
  <c r="K1542" i="13"/>
  <c r="K1543" i="13"/>
  <c r="K1544" i="13"/>
  <c r="K1545" i="13"/>
  <c r="K1546" i="13"/>
  <c r="K1547" i="13"/>
  <c r="K1548" i="13"/>
  <c r="K1549" i="13"/>
  <c r="K1550" i="13"/>
  <c r="K1551" i="13"/>
  <c r="K1552" i="13"/>
  <c r="K1553" i="13"/>
  <c r="K1554" i="13"/>
  <c r="K1555" i="13"/>
  <c r="K1556" i="13"/>
  <c r="K1557" i="13"/>
  <c r="K1558" i="13"/>
  <c r="K1559" i="13"/>
  <c r="K1560" i="13"/>
  <c r="K1561" i="13"/>
  <c r="K1562" i="13"/>
  <c r="K1563" i="13"/>
  <c r="K1564" i="13"/>
  <c r="K1565" i="13"/>
  <c r="K1566" i="13"/>
  <c r="K1567" i="13"/>
  <c r="K1568" i="13"/>
  <c r="K1569" i="13"/>
  <c r="K1570" i="13"/>
  <c r="K1571" i="13"/>
  <c r="K1572" i="13"/>
  <c r="K1573" i="13"/>
  <c r="K1574" i="13"/>
  <c r="K1575" i="13"/>
  <c r="K1576" i="13"/>
  <c r="K1577" i="13"/>
  <c r="K1578" i="13"/>
  <c r="K1579" i="13"/>
  <c r="K1580" i="13"/>
  <c r="K1581" i="13"/>
  <c r="K1582" i="13"/>
  <c r="K1583" i="13"/>
  <c r="K1584" i="13"/>
  <c r="K1585" i="13"/>
  <c r="K1586" i="13"/>
  <c r="K1587" i="13"/>
  <c r="K1588" i="13"/>
  <c r="K1589" i="13"/>
  <c r="K1590" i="13"/>
  <c r="K1591" i="13"/>
  <c r="K1592" i="13"/>
  <c r="K1593" i="13"/>
  <c r="K1594" i="13"/>
  <c r="K1595" i="13"/>
  <c r="K1596" i="13"/>
  <c r="K1597" i="13"/>
  <c r="K1598" i="13"/>
  <c r="K1599" i="13"/>
  <c r="K1600" i="13"/>
  <c r="K1601" i="13"/>
  <c r="K1602" i="13"/>
  <c r="K1603" i="13"/>
  <c r="K1604" i="13"/>
  <c r="K1605" i="13"/>
  <c r="K1606" i="13"/>
  <c r="K1607" i="13"/>
  <c r="K1608" i="13"/>
  <c r="K1609" i="13"/>
  <c r="K1610" i="13"/>
  <c r="K1611" i="13"/>
  <c r="K1612" i="13"/>
  <c r="K1613" i="13"/>
  <c r="K1614" i="13"/>
  <c r="K1615" i="13"/>
  <c r="K1616" i="13"/>
  <c r="K1617" i="13"/>
  <c r="K1618" i="13"/>
  <c r="K1619" i="13"/>
  <c r="K1620" i="13"/>
  <c r="K1621" i="13"/>
  <c r="K1622" i="13"/>
  <c r="K1623" i="13"/>
  <c r="K1624" i="13"/>
  <c r="K1625" i="13"/>
  <c r="K1626" i="13"/>
  <c r="K1627" i="13"/>
  <c r="K1628" i="13"/>
  <c r="K1629" i="13"/>
  <c r="K1630" i="13"/>
  <c r="K1631" i="13"/>
  <c r="K1632" i="13"/>
  <c r="K1633" i="13"/>
  <c r="K1634" i="13"/>
  <c r="K1635" i="13"/>
  <c r="K1636" i="13"/>
  <c r="K1637" i="13"/>
  <c r="K1638" i="13"/>
  <c r="K1639" i="13"/>
  <c r="K1640" i="13"/>
  <c r="K1641" i="13"/>
  <c r="K1642" i="13"/>
  <c r="K1643" i="13"/>
  <c r="K1644" i="13"/>
  <c r="K1645" i="13"/>
  <c r="K1646" i="13"/>
  <c r="K1647" i="13"/>
  <c r="K1648" i="13"/>
  <c r="K1649" i="13"/>
  <c r="K1650" i="13"/>
  <c r="K1651" i="13"/>
  <c r="K1652" i="13"/>
  <c r="K1653" i="13"/>
  <c r="K1654" i="13"/>
  <c r="K1655" i="13"/>
  <c r="K1656" i="13"/>
  <c r="K1657" i="13"/>
  <c r="K1658" i="13"/>
  <c r="K1659" i="13"/>
  <c r="K1660" i="13"/>
  <c r="K1661" i="13"/>
  <c r="K1662" i="13"/>
  <c r="K1663" i="13"/>
  <c r="K1664" i="13"/>
  <c r="K1665" i="13"/>
  <c r="K1666" i="13"/>
  <c r="K1667" i="13"/>
  <c r="K1668" i="13"/>
  <c r="K1669" i="13"/>
  <c r="K1670" i="13"/>
  <c r="K1671" i="13"/>
  <c r="K1672" i="13"/>
  <c r="K1673" i="13"/>
  <c r="K1674" i="13"/>
  <c r="K1675" i="13"/>
  <c r="K1676" i="13"/>
  <c r="K1677" i="13"/>
  <c r="K1678" i="13"/>
  <c r="K1679" i="13"/>
  <c r="K1680" i="13"/>
  <c r="K2" i="13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2" i="13"/>
  <c r="Q40" i="13" l="1"/>
  <c r="S40" i="13"/>
  <c r="R42" i="13"/>
  <c r="T42" i="13"/>
  <c r="N20" i="10" l="1"/>
  <c r="N18" i="10"/>
  <c r="L21" i="10"/>
  <c r="L20" i="10"/>
  <c r="L19" i="10"/>
  <c r="L18" i="10"/>
  <c r="L15" i="10"/>
  <c r="L14" i="10"/>
  <c r="L13" i="10"/>
  <c r="L12" i="10"/>
  <c r="E14" i="10"/>
  <c r="E22" i="10"/>
  <c r="E21" i="10"/>
  <c r="E20" i="10"/>
  <c r="E19" i="10"/>
  <c r="E18" i="10"/>
  <c r="E17" i="10"/>
  <c r="E16" i="10"/>
  <c r="E15" i="10"/>
  <c r="E12" i="10"/>
  <c r="D3" i="13"/>
  <c r="E3" i="13"/>
  <c r="F3" i="13"/>
  <c r="H3" i="13"/>
  <c r="J3" i="13"/>
  <c r="D4" i="13"/>
  <c r="E4" i="13"/>
  <c r="F4" i="13"/>
  <c r="H4" i="13"/>
  <c r="J4" i="13"/>
  <c r="D5" i="13"/>
  <c r="E5" i="13"/>
  <c r="F5" i="13"/>
  <c r="H5" i="13"/>
  <c r="J5" i="13"/>
  <c r="D6" i="13"/>
  <c r="E6" i="13"/>
  <c r="F6" i="13"/>
  <c r="H6" i="13"/>
  <c r="J6" i="13"/>
  <c r="D7" i="13"/>
  <c r="E7" i="13"/>
  <c r="F7" i="13"/>
  <c r="H7" i="13"/>
  <c r="J7" i="13"/>
  <c r="D8" i="13"/>
  <c r="E8" i="13"/>
  <c r="F8" i="13"/>
  <c r="H8" i="13"/>
  <c r="J8" i="13"/>
  <c r="D9" i="13"/>
  <c r="E9" i="13"/>
  <c r="F9" i="13"/>
  <c r="H9" i="13"/>
  <c r="J9" i="13"/>
  <c r="D10" i="13"/>
  <c r="E10" i="13"/>
  <c r="F10" i="13"/>
  <c r="H10" i="13"/>
  <c r="J10" i="13"/>
  <c r="D11" i="13"/>
  <c r="E11" i="13"/>
  <c r="F11" i="13"/>
  <c r="H11" i="13"/>
  <c r="J11" i="13"/>
  <c r="D12" i="13"/>
  <c r="E12" i="13"/>
  <c r="F12" i="13"/>
  <c r="H12" i="13"/>
  <c r="J12" i="13"/>
  <c r="D13" i="13"/>
  <c r="E13" i="13"/>
  <c r="F13" i="13"/>
  <c r="H13" i="13"/>
  <c r="J13" i="13"/>
  <c r="D14" i="13"/>
  <c r="E14" i="13"/>
  <c r="F14" i="13"/>
  <c r="H14" i="13"/>
  <c r="J14" i="13"/>
  <c r="D15" i="13"/>
  <c r="E15" i="13"/>
  <c r="F15" i="13"/>
  <c r="H15" i="13"/>
  <c r="J15" i="13"/>
  <c r="D16" i="13"/>
  <c r="E16" i="13"/>
  <c r="F16" i="13"/>
  <c r="H16" i="13"/>
  <c r="J16" i="13"/>
  <c r="D17" i="13"/>
  <c r="E17" i="13"/>
  <c r="F17" i="13"/>
  <c r="H17" i="13"/>
  <c r="J17" i="13"/>
  <c r="D18" i="13"/>
  <c r="E18" i="13"/>
  <c r="F18" i="13"/>
  <c r="H18" i="13"/>
  <c r="J18" i="13"/>
  <c r="D19" i="13"/>
  <c r="E19" i="13"/>
  <c r="F19" i="13"/>
  <c r="H19" i="13"/>
  <c r="J19" i="13"/>
  <c r="D20" i="13"/>
  <c r="E20" i="13"/>
  <c r="F20" i="13"/>
  <c r="H20" i="13"/>
  <c r="J20" i="13"/>
  <c r="D21" i="13"/>
  <c r="E21" i="13"/>
  <c r="F21" i="13"/>
  <c r="H21" i="13"/>
  <c r="J21" i="13"/>
  <c r="D22" i="13"/>
  <c r="E22" i="13"/>
  <c r="F22" i="13"/>
  <c r="H22" i="13"/>
  <c r="J22" i="13"/>
  <c r="D23" i="13"/>
  <c r="E23" i="13"/>
  <c r="F23" i="13"/>
  <c r="H23" i="13"/>
  <c r="J23" i="13"/>
  <c r="D24" i="13"/>
  <c r="E24" i="13"/>
  <c r="F24" i="13"/>
  <c r="H24" i="13"/>
  <c r="J24" i="13"/>
  <c r="D25" i="13"/>
  <c r="E25" i="13"/>
  <c r="F25" i="13"/>
  <c r="H25" i="13"/>
  <c r="J25" i="13"/>
  <c r="D26" i="13"/>
  <c r="E26" i="13"/>
  <c r="F26" i="13"/>
  <c r="H26" i="13"/>
  <c r="J26" i="13"/>
  <c r="D27" i="13"/>
  <c r="E27" i="13"/>
  <c r="F27" i="13"/>
  <c r="H27" i="13"/>
  <c r="J27" i="13"/>
  <c r="D28" i="13"/>
  <c r="E28" i="13"/>
  <c r="F28" i="13"/>
  <c r="H28" i="13"/>
  <c r="J28" i="13"/>
  <c r="D29" i="13"/>
  <c r="E29" i="13"/>
  <c r="F29" i="13"/>
  <c r="H29" i="13"/>
  <c r="J29" i="13"/>
  <c r="D30" i="13"/>
  <c r="E30" i="13"/>
  <c r="F30" i="13"/>
  <c r="H30" i="13"/>
  <c r="J30" i="13"/>
  <c r="D31" i="13"/>
  <c r="E31" i="13"/>
  <c r="F31" i="13"/>
  <c r="H31" i="13"/>
  <c r="J31" i="13"/>
  <c r="D32" i="13"/>
  <c r="E32" i="13"/>
  <c r="F32" i="13"/>
  <c r="H32" i="13"/>
  <c r="J32" i="13"/>
  <c r="D33" i="13"/>
  <c r="E33" i="13"/>
  <c r="F33" i="13"/>
  <c r="H33" i="13"/>
  <c r="J33" i="13"/>
  <c r="D34" i="13"/>
  <c r="E34" i="13"/>
  <c r="F34" i="13"/>
  <c r="H34" i="13"/>
  <c r="J34" i="13"/>
  <c r="D35" i="13"/>
  <c r="E35" i="13"/>
  <c r="F35" i="13"/>
  <c r="H35" i="13"/>
  <c r="J35" i="13"/>
  <c r="D36" i="13"/>
  <c r="E36" i="13"/>
  <c r="F36" i="13"/>
  <c r="H36" i="13"/>
  <c r="J36" i="13"/>
  <c r="D37" i="13"/>
  <c r="E37" i="13"/>
  <c r="F37" i="13"/>
  <c r="H37" i="13"/>
  <c r="J37" i="13"/>
  <c r="D38" i="13"/>
  <c r="E38" i="13"/>
  <c r="F38" i="13"/>
  <c r="H38" i="13"/>
  <c r="J38" i="13"/>
  <c r="D39" i="13"/>
  <c r="E39" i="13"/>
  <c r="F39" i="13"/>
  <c r="H39" i="13"/>
  <c r="J39" i="13"/>
  <c r="D40" i="13"/>
  <c r="E40" i="13"/>
  <c r="F40" i="13"/>
  <c r="H40" i="13"/>
  <c r="J40" i="13"/>
  <c r="D41" i="13"/>
  <c r="E41" i="13"/>
  <c r="F41" i="13"/>
  <c r="H41" i="13"/>
  <c r="J41" i="13"/>
  <c r="D42" i="13"/>
  <c r="E42" i="13"/>
  <c r="F42" i="13"/>
  <c r="H42" i="13"/>
  <c r="J42" i="13"/>
  <c r="D43" i="13"/>
  <c r="E43" i="13"/>
  <c r="F43" i="13"/>
  <c r="H43" i="13"/>
  <c r="J43" i="13"/>
  <c r="D44" i="13"/>
  <c r="E44" i="13"/>
  <c r="F44" i="13"/>
  <c r="H44" i="13"/>
  <c r="J44" i="13"/>
  <c r="D45" i="13"/>
  <c r="E45" i="13"/>
  <c r="F45" i="13"/>
  <c r="H45" i="13"/>
  <c r="J45" i="13"/>
  <c r="D46" i="13"/>
  <c r="E46" i="13"/>
  <c r="F46" i="13"/>
  <c r="H46" i="13"/>
  <c r="J46" i="13"/>
  <c r="D47" i="13"/>
  <c r="E47" i="13"/>
  <c r="F47" i="13"/>
  <c r="H47" i="13"/>
  <c r="J47" i="13"/>
  <c r="D48" i="13"/>
  <c r="E48" i="13"/>
  <c r="F48" i="13"/>
  <c r="H48" i="13"/>
  <c r="J48" i="13"/>
  <c r="D49" i="13"/>
  <c r="E49" i="13"/>
  <c r="F49" i="13"/>
  <c r="H49" i="13"/>
  <c r="J49" i="13"/>
  <c r="D50" i="13"/>
  <c r="E50" i="13"/>
  <c r="F50" i="13"/>
  <c r="H50" i="13"/>
  <c r="J50" i="13"/>
  <c r="D51" i="13"/>
  <c r="E51" i="13"/>
  <c r="F51" i="13"/>
  <c r="H51" i="13"/>
  <c r="J51" i="13"/>
  <c r="D52" i="13"/>
  <c r="E52" i="13"/>
  <c r="F52" i="13"/>
  <c r="H52" i="13"/>
  <c r="J52" i="13"/>
  <c r="D53" i="13"/>
  <c r="E53" i="13"/>
  <c r="F53" i="13"/>
  <c r="H53" i="13"/>
  <c r="J53" i="13"/>
  <c r="D54" i="13"/>
  <c r="E54" i="13"/>
  <c r="F54" i="13"/>
  <c r="H54" i="13"/>
  <c r="J54" i="13"/>
  <c r="D55" i="13"/>
  <c r="E55" i="13"/>
  <c r="F55" i="13"/>
  <c r="H55" i="13"/>
  <c r="J55" i="13"/>
  <c r="D56" i="13"/>
  <c r="E56" i="13"/>
  <c r="F56" i="13"/>
  <c r="H56" i="13"/>
  <c r="J56" i="13"/>
  <c r="D57" i="13"/>
  <c r="E57" i="13"/>
  <c r="F57" i="13"/>
  <c r="H57" i="13"/>
  <c r="J57" i="13"/>
  <c r="D58" i="13"/>
  <c r="E58" i="13"/>
  <c r="F58" i="13"/>
  <c r="H58" i="13"/>
  <c r="J58" i="13"/>
  <c r="D59" i="13"/>
  <c r="E59" i="13"/>
  <c r="F59" i="13"/>
  <c r="H59" i="13"/>
  <c r="J59" i="13"/>
  <c r="D60" i="13"/>
  <c r="E60" i="13"/>
  <c r="F60" i="13"/>
  <c r="H60" i="13"/>
  <c r="J60" i="13"/>
  <c r="D61" i="13"/>
  <c r="E61" i="13"/>
  <c r="F61" i="13"/>
  <c r="H61" i="13"/>
  <c r="J61" i="13"/>
  <c r="D62" i="13"/>
  <c r="E62" i="13"/>
  <c r="F62" i="13"/>
  <c r="H62" i="13"/>
  <c r="J62" i="13"/>
  <c r="D63" i="13"/>
  <c r="E63" i="13"/>
  <c r="F63" i="13"/>
  <c r="H63" i="13"/>
  <c r="J63" i="13"/>
  <c r="D64" i="13"/>
  <c r="E64" i="13"/>
  <c r="F64" i="13"/>
  <c r="H64" i="13"/>
  <c r="J64" i="13"/>
  <c r="D65" i="13"/>
  <c r="E65" i="13"/>
  <c r="F65" i="13"/>
  <c r="H65" i="13"/>
  <c r="J65" i="13"/>
  <c r="D66" i="13"/>
  <c r="E66" i="13"/>
  <c r="F66" i="13"/>
  <c r="H66" i="13"/>
  <c r="J66" i="13"/>
  <c r="D67" i="13"/>
  <c r="E67" i="13"/>
  <c r="F67" i="13"/>
  <c r="H67" i="13"/>
  <c r="J67" i="13"/>
  <c r="D68" i="13"/>
  <c r="E68" i="13"/>
  <c r="F68" i="13"/>
  <c r="H68" i="13"/>
  <c r="J68" i="13"/>
  <c r="D69" i="13"/>
  <c r="E69" i="13"/>
  <c r="F69" i="13"/>
  <c r="H69" i="13"/>
  <c r="J69" i="13"/>
  <c r="D70" i="13"/>
  <c r="E70" i="13"/>
  <c r="F70" i="13"/>
  <c r="H70" i="13"/>
  <c r="J70" i="13"/>
  <c r="D71" i="13"/>
  <c r="E71" i="13"/>
  <c r="F71" i="13"/>
  <c r="H71" i="13"/>
  <c r="J71" i="13"/>
  <c r="D72" i="13"/>
  <c r="E72" i="13"/>
  <c r="F72" i="13"/>
  <c r="H72" i="13"/>
  <c r="J72" i="13"/>
  <c r="D73" i="13"/>
  <c r="E73" i="13"/>
  <c r="F73" i="13"/>
  <c r="H73" i="13"/>
  <c r="J73" i="13"/>
  <c r="D74" i="13"/>
  <c r="E74" i="13"/>
  <c r="F74" i="13"/>
  <c r="H74" i="13"/>
  <c r="J74" i="13"/>
  <c r="D75" i="13"/>
  <c r="E75" i="13"/>
  <c r="F75" i="13"/>
  <c r="H75" i="13"/>
  <c r="J75" i="13"/>
  <c r="D76" i="13"/>
  <c r="E76" i="13"/>
  <c r="F76" i="13"/>
  <c r="H76" i="13"/>
  <c r="J76" i="13"/>
  <c r="D77" i="13"/>
  <c r="E77" i="13"/>
  <c r="F77" i="13"/>
  <c r="H77" i="13"/>
  <c r="J77" i="13"/>
  <c r="D78" i="13"/>
  <c r="E78" i="13"/>
  <c r="F78" i="13"/>
  <c r="H78" i="13"/>
  <c r="J78" i="13"/>
  <c r="D79" i="13"/>
  <c r="E79" i="13"/>
  <c r="F79" i="13"/>
  <c r="H79" i="13"/>
  <c r="J79" i="13"/>
  <c r="D80" i="13"/>
  <c r="E80" i="13"/>
  <c r="F80" i="13"/>
  <c r="H80" i="13"/>
  <c r="J80" i="13"/>
  <c r="D81" i="13"/>
  <c r="E81" i="13"/>
  <c r="F81" i="13"/>
  <c r="H81" i="13"/>
  <c r="J81" i="13"/>
  <c r="D82" i="13"/>
  <c r="E82" i="13"/>
  <c r="F82" i="13"/>
  <c r="H82" i="13"/>
  <c r="J82" i="13"/>
  <c r="D83" i="13"/>
  <c r="E83" i="13"/>
  <c r="F83" i="13"/>
  <c r="H83" i="13"/>
  <c r="J83" i="13"/>
  <c r="D84" i="13"/>
  <c r="E84" i="13"/>
  <c r="F84" i="13"/>
  <c r="H84" i="13"/>
  <c r="J84" i="13"/>
  <c r="D85" i="13"/>
  <c r="E85" i="13"/>
  <c r="F85" i="13"/>
  <c r="H85" i="13"/>
  <c r="J85" i="13"/>
  <c r="D86" i="13"/>
  <c r="E86" i="13"/>
  <c r="F86" i="13"/>
  <c r="H86" i="13"/>
  <c r="J86" i="13"/>
  <c r="D87" i="13"/>
  <c r="E87" i="13"/>
  <c r="F87" i="13"/>
  <c r="H87" i="13"/>
  <c r="J87" i="13"/>
  <c r="D88" i="13"/>
  <c r="E88" i="13"/>
  <c r="F88" i="13"/>
  <c r="H88" i="13"/>
  <c r="J88" i="13"/>
  <c r="D89" i="13"/>
  <c r="E89" i="13"/>
  <c r="F89" i="13"/>
  <c r="H89" i="13"/>
  <c r="J89" i="13"/>
  <c r="D90" i="13"/>
  <c r="E90" i="13"/>
  <c r="F90" i="13"/>
  <c r="H90" i="13"/>
  <c r="J90" i="13"/>
  <c r="D91" i="13"/>
  <c r="E91" i="13"/>
  <c r="F91" i="13"/>
  <c r="H91" i="13"/>
  <c r="J91" i="13"/>
  <c r="D92" i="13"/>
  <c r="E92" i="13"/>
  <c r="F92" i="13"/>
  <c r="H92" i="13"/>
  <c r="J92" i="13"/>
  <c r="D93" i="13"/>
  <c r="E93" i="13"/>
  <c r="F93" i="13"/>
  <c r="H93" i="13"/>
  <c r="J93" i="13"/>
  <c r="D94" i="13"/>
  <c r="E94" i="13"/>
  <c r="F94" i="13"/>
  <c r="H94" i="13"/>
  <c r="J94" i="13"/>
  <c r="D95" i="13"/>
  <c r="E95" i="13"/>
  <c r="F95" i="13"/>
  <c r="H95" i="13"/>
  <c r="J95" i="13"/>
  <c r="D96" i="13"/>
  <c r="E96" i="13"/>
  <c r="F96" i="13"/>
  <c r="H96" i="13"/>
  <c r="J96" i="13"/>
  <c r="D97" i="13"/>
  <c r="E97" i="13"/>
  <c r="F97" i="13"/>
  <c r="H97" i="13"/>
  <c r="J97" i="13"/>
  <c r="D98" i="13"/>
  <c r="E98" i="13"/>
  <c r="F98" i="13"/>
  <c r="H98" i="13"/>
  <c r="J98" i="13"/>
  <c r="D99" i="13"/>
  <c r="E99" i="13"/>
  <c r="F99" i="13"/>
  <c r="H99" i="13"/>
  <c r="J99" i="13"/>
  <c r="D100" i="13"/>
  <c r="E100" i="13"/>
  <c r="F100" i="13"/>
  <c r="H100" i="13"/>
  <c r="J100" i="13"/>
  <c r="D101" i="13"/>
  <c r="E101" i="13"/>
  <c r="F101" i="13"/>
  <c r="H101" i="13"/>
  <c r="J101" i="13"/>
  <c r="D102" i="13"/>
  <c r="E102" i="13"/>
  <c r="F102" i="13"/>
  <c r="H102" i="13"/>
  <c r="J102" i="13"/>
  <c r="D103" i="13"/>
  <c r="E103" i="13"/>
  <c r="F103" i="13"/>
  <c r="H103" i="13"/>
  <c r="J103" i="13"/>
  <c r="D104" i="13"/>
  <c r="E104" i="13"/>
  <c r="F104" i="13"/>
  <c r="H104" i="13"/>
  <c r="J104" i="13"/>
  <c r="D105" i="13"/>
  <c r="E105" i="13"/>
  <c r="F105" i="13"/>
  <c r="H105" i="13"/>
  <c r="J105" i="13"/>
  <c r="D106" i="13"/>
  <c r="E106" i="13"/>
  <c r="F106" i="13"/>
  <c r="H106" i="13"/>
  <c r="J106" i="13"/>
  <c r="D107" i="13"/>
  <c r="E107" i="13"/>
  <c r="F107" i="13"/>
  <c r="H107" i="13"/>
  <c r="J107" i="13"/>
  <c r="D108" i="13"/>
  <c r="E108" i="13"/>
  <c r="F108" i="13"/>
  <c r="H108" i="13"/>
  <c r="J108" i="13"/>
  <c r="D109" i="13"/>
  <c r="E109" i="13"/>
  <c r="F109" i="13"/>
  <c r="H109" i="13"/>
  <c r="J109" i="13"/>
  <c r="D110" i="13"/>
  <c r="E110" i="13"/>
  <c r="F110" i="13"/>
  <c r="H110" i="13"/>
  <c r="J110" i="13"/>
  <c r="D111" i="13"/>
  <c r="E111" i="13"/>
  <c r="F111" i="13"/>
  <c r="H111" i="13"/>
  <c r="J111" i="13"/>
  <c r="D112" i="13"/>
  <c r="E112" i="13"/>
  <c r="F112" i="13"/>
  <c r="H112" i="13"/>
  <c r="J112" i="13"/>
  <c r="D113" i="13"/>
  <c r="E113" i="13"/>
  <c r="F113" i="13"/>
  <c r="H113" i="13"/>
  <c r="J113" i="13"/>
  <c r="D114" i="13"/>
  <c r="E114" i="13"/>
  <c r="F114" i="13"/>
  <c r="H114" i="13"/>
  <c r="J114" i="13"/>
  <c r="D115" i="13"/>
  <c r="E115" i="13"/>
  <c r="F115" i="13"/>
  <c r="H115" i="13"/>
  <c r="J115" i="13"/>
  <c r="D116" i="13"/>
  <c r="E116" i="13"/>
  <c r="F116" i="13"/>
  <c r="H116" i="13"/>
  <c r="J116" i="13"/>
  <c r="D117" i="13"/>
  <c r="E117" i="13"/>
  <c r="F117" i="13"/>
  <c r="H117" i="13"/>
  <c r="J117" i="13"/>
  <c r="D118" i="13"/>
  <c r="E118" i="13"/>
  <c r="F118" i="13"/>
  <c r="H118" i="13"/>
  <c r="J118" i="13"/>
  <c r="D119" i="13"/>
  <c r="E119" i="13"/>
  <c r="F119" i="13"/>
  <c r="H119" i="13"/>
  <c r="J119" i="13"/>
  <c r="D120" i="13"/>
  <c r="E120" i="13"/>
  <c r="F120" i="13"/>
  <c r="H120" i="13"/>
  <c r="J120" i="13"/>
  <c r="D121" i="13"/>
  <c r="E121" i="13"/>
  <c r="F121" i="13"/>
  <c r="H121" i="13"/>
  <c r="J121" i="13"/>
  <c r="D122" i="13"/>
  <c r="E122" i="13"/>
  <c r="F122" i="13"/>
  <c r="H122" i="13"/>
  <c r="J122" i="13"/>
  <c r="D123" i="13"/>
  <c r="E123" i="13"/>
  <c r="F123" i="13"/>
  <c r="H123" i="13"/>
  <c r="J123" i="13"/>
  <c r="D124" i="13"/>
  <c r="E124" i="13"/>
  <c r="F124" i="13"/>
  <c r="H124" i="13"/>
  <c r="J124" i="13"/>
  <c r="D125" i="13"/>
  <c r="E125" i="13"/>
  <c r="F125" i="13"/>
  <c r="H125" i="13"/>
  <c r="J125" i="13"/>
  <c r="D126" i="13"/>
  <c r="E126" i="13"/>
  <c r="F126" i="13"/>
  <c r="H126" i="13"/>
  <c r="J126" i="13"/>
  <c r="D127" i="13"/>
  <c r="E127" i="13"/>
  <c r="F127" i="13"/>
  <c r="H127" i="13"/>
  <c r="J127" i="13"/>
  <c r="D128" i="13"/>
  <c r="E128" i="13"/>
  <c r="F128" i="13"/>
  <c r="H128" i="13"/>
  <c r="J128" i="13"/>
  <c r="D129" i="13"/>
  <c r="E129" i="13"/>
  <c r="F129" i="13"/>
  <c r="H129" i="13"/>
  <c r="J129" i="13"/>
  <c r="D130" i="13"/>
  <c r="E130" i="13"/>
  <c r="F130" i="13"/>
  <c r="H130" i="13"/>
  <c r="J130" i="13"/>
  <c r="D131" i="13"/>
  <c r="E131" i="13"/>
  <c r="F131" i="13"/>
  <c r="H131" i="13"/>
  <c r="J131" i="13"/>
  <c r="D132" i="13"/>
  <c r="E132" i="13"/>
  <c r="F132" i="13"/>
  <c r="H132" i="13"/>
  <c r="J132" i="13"/>
  <c r="D133" i="13"/>
  <c r="E133" i="13"/>
  <c r="F133" i="13"/>
  <c r="H133" i="13"/>
  <c r="J133" i="13"/>
  <c r="D134" i="13"/>
  <c r="E134" i="13"/>
  <c r="F134" i="13"/>
  <c r="H134" i="13"/>
  <c r="J134" i="13"/>
  <c r="D135" i="13"/>
  <c r="E135" i="13"/>
  <c r="F135" i="13"/>
  <c r="H135" i="13"/>
  <c r="J135" i="13"/>
  <c r="D136" i="13"/>
  <c r="E136" i="13"/>
  <c r="F136" i="13"/>
  <c r="H136" i="13"/>
  <c r="J136" i="13"/>
  <c r="D137" i="13"/>
  <c r="E137" i="13"/>
  <c r="F137" i="13"/>
  <c r="H137" i="13"/>
  <c r="J137" i="13"/>
  <c r="D138" i="13"/>
  <c r="E138" i="13"/>
  <c r="F138" i="13"/>
  <c r="H138" i="13"/>
  <c r="J138" i="13"/>
  <c r="D139" i="13"/>
  <c r="E139" i="13"/>
  <c r="F139" i="13"/>
  <c r="H139" i="13"/>
  <c r="J139" i="13"/>
  <c r="D140" i="13"/>
  <c r="E140" i="13"/>
  <c r="F140" i="13"/>
  <c r="H140" i="13"/>
  <c r="J140" i="13"/>
  <c r="D141" i="13"/>
  <c r="E141" i="13"/>
  <c r="F141" i="13"/>
  <c r="H141" i="13"/>
  <c r="J141" i="13"/>
  <c r="D142" i="13"/>
  <c r="E142" i="13"/>
  <c r="F142" i="13"/>
  <c r="H142" i="13"/>
  <c r="J142" i="13"/>
  <c r="D143" i="13"/>
  <c r="E143" i="13"/>
  <c r="F143" i="13"/>
  <c r="H143" i="13"/>
  <c r="J143" i="13"/>
  <c r="D144" i="13"/>
  <c r="E144" i="13"/>
  <c r="F144" i="13"/>
  <c r="H144" i="13"/>
  <c r="J144" i="13"/>
  <c r="D145" i="13"/>
  <c r="E145" i="13"/>
  <c r="F145" i="13"/>
  <c r="H145" i="13"/>
  <c r="J145" i="13"/>
  <c r="D146" i="13"/>
  <c r="E146" i="13"/>
  <c r="F146" i="13"/>
  <c r="H146" i="13"/>
  <c r="J146" i="13"/>
  <c r="D147" i="13"/>
  <c r="E147" i="13"/>
  <c r="F147" i="13"/>
  <c r="H147" i="13"/>
  <c r="J147" i="13"/>
  <c r="D148" i="13"/>
  <c r="E148" i="13"/>
  <c r="F148" i="13"/>
  <c r="H148" i="13"/>
  <c r="J148" i="13"/>
  <c r="D149" i="13"/>
  <c r="E149" i="13"/>
  <c r="F149" i="13"/>
  <c r="H149" i="13"/>
  <c r="J149" i="13"/>
  <c r="D150" i="13"/>
  <c r="E150" i="13"/>
  <c r="F150" i="13"/>
  <c r="H150" i="13"/>
  <c r="J150" i="13"/>
  <c r="D151" i="13"/>
  <c r="E151" i="13"/>
  <c r="F151" i="13"/>
  <c r="H151" i="13"/>
  <c r="J151" i="13"/>
  <c r="D152" i="13"/>
  <c r="E152" i="13"/>
  <c r="F152" i="13"/>
  <c r="H152" i="13"/>
  <c r="J152" i="13"/>
  <c r="D153" i="13"/>
  <c r="E153" i="13"/>
  <c r="F153" i="13"/>
  <c r="H153" i="13"/>
  <c r="J153" i="13"/>
  <c r="D154" i="13"/>
  <c r="E154" i="13"/>
  <c r="F154" i="13"/>
  <c r="H154" i="13"/>
  <c r="J154" i="13"/>
  <c r="D155" i="13"/>
  <c r="E155" i="13"/>
  <c r="F155" i="13"/>
  <c r="H155" i="13"/>
  <c r="J155" i="13"/>
  <c r="D156" i="13"/>
  <c r="E156" i="13"/>
  <c r="F156" i="13"/>
  <c r="H156" i="13"/>
  <c r="J156" i="13"/>
  <c r="D157" i="13"/>
  <c r="E157" i="13"/>
  <c r="F157" i="13"/>
  <c r="H157" i="13"/>
  <c r="J157" i="13"/>
  <c r="D158" i="13"/>
  <c r="E158" i="13"/>
  <c r="F158" i="13"/>
  <c r="H158" i="13"/>
  <c r="J158" i="13"/>
  <c r="D159" i="13"/>
  <c r="E159" i="13"/>
  <c r="F159" i="13"/>
  <c r="H159" i="13"/>
  <c r="J159" i="13"/>
  <c r="D160" i="13"/>
  <c r="E160" i="13"/>
  <c r="F160" i="13"/>
  <c r="H160" i="13"/>
  <c r="J160" i="13"/>
  <c r="D161" i="13"/>
  <c r="E161" i="13"/>
  <c r="F161" i="13"/>
  <c r="H161" i="13"/>
  <c r="J161" i="13"/>
  <c r="D162" i="13"/>
  <c r="E162" i="13"/>
  <c r="F162" i="13"/>
  <c r="H162" i="13"/>
  <c r="J162" i="13"/>
  <c r="D163" i="13"/>
  <c r="E163" i="13"/>
  <c r="F163" i="13"/>
  <c r="H163" i="13"/>
  <c r="J163" i="13"/>
  <c r="D164" i="13"/>
  <c r="E164" i="13"/>
  <c r="F164" i="13"/>
  <c r="H164" i="13"/>
  <c r="J164" i="13"/>
  <c r="D165" i="13"/>
  <c r="E165" i="13"/>
  <c r="F165" i="13"/>
  <c r="H165" i="13"/>
  <c r="J165" i="13"/>
  <c r="D166" i="13"/>
  <c r="E166" i="13"/>
  <c r="F166" i="13"/>
  <c r="H166" i="13"/>
  <c r="J166" i="13"/>
  <c r="D167" i="13"/>
  <c r="E167" i="13"/>
  <c r="F167" i="13"/>
  <c r="H167" i="13"/>
  <c r="J167" i="13"/>
  <c r="D168" i="13"/>
  <c r="E168" i="13"/>
  <c r="F168" i="13"/>
  <c r="H168" i="13"/>
  <c r="J168" i="13"/>
  <c r="D169" i="13"/>
  <c r="E169" i="13"/>
  <c r="F169" i="13"/>
  <c r="H169" i="13"/>
  <c r="J169" i="13"/>
  <c r="D170" i="13"/>
  <c r="E170" i="13"/>
  <c r="F170" i="13"/>
  <c r="H170" i="13"/>
  <c r="J170" i="13"/>
  <c r="D171" i="13"/>
  <c r="E171" i="13"/>
  <c r="F171" i="13"/>
  <c r="H171" i="13"/>
  <c r="J171" i="13"/>
  <c r="D172" i="13"/>
  <c r="E172" i="13"/>
  <c r="F172" i="13"/>
  <c r="H172" i="13"/>
  <c r="J172" i="13"/>
  <c r="D173" i="13"/>
  <c r="E173" i="13"/>
  <c r="F173" i="13"/>
  <c r="H173" i="13"/>
  <c r="J173" i="13"/>
  <c r="D174" i="13"/>
  <c r="E174" i="13"/>
  <c r="F174" i="13"/>
  <c r="H174" i="13"/>
  <c r="J174" i="13"/>
  <c r="D175" i="13"/>
  <c r="E175" i="13"/>
  <c r="F175" i="13"/>
  <c r="H175" i="13"/>
  <c r="J175" i="13"/>
  <c r="D176" i="13"/>
  <c r="E176" i="13"/>
  <c r="F176" i="13"/>
  <c r="H176" i="13"/>
  <c r="J176" i="13"/>
  <c r="D177" i="13"/>
  <c r="E177" i="13"/>
  <c r="F177" i="13"/>
  <c r="H177" i="13"/>
  <c r="J177" i="13"/>
  <c r="D178" i="13"/>
  <c r="E178" i="13"/>
  <c r="F178" i="13"/>
  <c r="H178" i="13"/>
  <c r="J178" i="13"/>
  <c r="D179" i="13"/>
  <c r="E179" i="13"/>
  <c r="F179" i="13"/>
  <c r="H179" i="13"/>
  <c r="J179" i="13"/>
  <c r="D180" i="13"/>
  <c r="E180" i="13"/>
  <c r="F180" i="13"/>
  <c r="H180" i="13"/>
  <c r="J180" i="13"/>
  <c r="D181" i="13"/>
  <c r="E181" i="13"/>
  <c r="F181" i="13"/>
  <c r="H181" i="13"/>
  <c r="J181" i="13"/>
  <c r="D182" i="13"/>
  <c r="E182" i="13"/>
  <c r="F182" i="13"/>
  <c r="H182" i="13"/>
  <c r="J182" i="13"/>
  <c r="D183" i="13"/>
  <c r="E183" i="13"/>
  <c r="F183" i="13"/>
  <c r="H183" i="13"/>
  <c r="J183" i="13"/>
  <c r="D184" i="13"/>
  <c r="E184" i="13"/>
  <c r="F184" i="13"/>
  <c r="H184" i="13"/>
  <c r="J184" i="13"/>
  <c r="D185" i="13"/>
  <c r="E185" i="13"/>
  <c r="F185" i="13"/>
  <c r="H185" i="13"/>
  <c r="J185" i="13"/>
  <c r="D186" i="13"/>
  <c r="E186" i="13"/>
  <c r="F186" i="13"/>
  <c r="H186" i="13"/>
  <c r="J186" i="13"/>
  <c r="D187" i="13"/>
  <c r="E187" i="13"/>
  <c r="F187" i="13"/>
  <c r="H187" i="13"/>
  <c r="J187" i="13"/>
  <c r="D188" i="13"/>
  <c r="E188" i="13"/>
  <c r="F188" i="13"/>
  <c r="H188" i="13"/>
  <c r="J188" i="13"/>
  <c r="D189" i="13"/>
  <c r="E189" i="13"/>
  <c r="F189" i="13"/>
  <c r="H189" i="13"/>
  <c r="J189" i="13"/>
  <c r="D190" i="13"/>
  <c r="E190" i="13"/>
  <c r="F190" i="13"/>
  <c r="H190" i="13"/>
  <c r="J190" i="13"/>
  <c r="D191" i="13"/>
  <c r="E191" i="13"/>
  <c r="F191" i="13"/>
  <c r="H191" i="13"/>
  <c r="J191" i="13"/>
  <c r="D192" i="13"/>
  <c r="E192" i="13"/>
  <c r="F192" i="13"/>
  <c r="H192" i="13"/>
  <c r="J192" i="13"/>
  <c r="D193" i="13"/>
  <c r="E193" i="13"/>
  <c r="F193" i="13"/>
  <c r="H193" i="13"/>
  <c r="J193" i="13"/>
  <c r="D194" i="13"/>
  <c r="E194" i="13"/>
  <c r="F194" i="13"/>
  <c r="H194" i="13"/>
  <c r="J194" i="13"/>
  <c r="D195" i="13"/>
  <c r="E195" i="13"/>
  <c r="F195" i="13"/>
  <c r="H195" i="13"/>
  <c r="J195" i="13"/>
  <c r="D196" i="13"/>
  <c r="E196" i="13"/>
  <c r="F196" i="13"/>
  <c r="H196" i="13"/>
  <c r="J196" i="13"/>
  <c r="D197" i="13"/>
  <c r="E197" i="13"/>
  <c r="F197" i="13"/>
  <c r="H197" i="13"/>
  <c r="J197" i="13"/>
  <c r="D198" i="13"/>
  <c r="E198" i="13"/>
  <c r="F198" i="13"/>
  <c r="H198" i="13"/>
  <c r="J198" i="13"/>
  <c r="D199" i="13"/>
  <c r="E199" i="13"/>
  <c r="F199" i="13"/>
  <c r="H199" i="13"/>
  <c r="J199" i="13"/>
  <c r="D200" i="13"/>
  <c r="E200" i="13"/>
  <c r="F200" i="13"/>
  <c r="H200" i="13"/>
  <c r="J200" i="13"/>
  <c r="D201" i="13"/>
  <c r="E201" i="13"/>
  <c r="F201" i="13"/>
  <c r="H201" i="13"/>
  <c r="J201" i="13"/>
  <c r="D202" i="13"/>
  <c r="E202" i="13"/>
  <c r="F202" i="13"/>
  <c r="H202" i="13"/>
  <c r="J202" i="13"/>
  <c r="D203" i="13"/>
  <c r="E203" i="13"/>
  <c r="F203" i="13"/>
  <c r="H203" i="13"/>
  <c r="J203" i="13"/>
  <c r="D204" i="13"/>
  <c r="E204" i="13"/>
  <c r="F204" i="13"/>
  <c r="H204" i="13"/>
  <c r="J204" i="13"/>
  <c r="D205" i="13"/>
  <c r="E205" i="13"/>
  <c r="F205" i="13"/>
  <c r="H205" i="13"/>
  <c r="J205" i="13"/>
  <c r="D206" i="13"/>
  <c r="E206" i="13"/>
  <c r="F206" i="13"/>
  <c r="H206" i="13"/>
  <c r="J206" i="13"/>
  <c r="D207" i="13"/>
  <c r="E207" i="13"/>
  <c r="F207" i="13"/>
  <c r="H207" i="13"/>
  <c r="J207" i="13"/>
  <c r="D208" i="13"/>
  <c r="E208" i="13"/>
  <c r="F208" i="13"/>
  <c r="H208" i="13"/>
  <c r="J208" i="13"/>
  <c r="D209" i="13"/>
  <c r="E209" i="13"/>
  <c r="F209" i="13"/>
  <c r="H209" i="13"/>
  <c r="J209" i="13"/>
  <c r="D210" i="13"/>
  <c r="E210" i="13"/>
  <c r="F210" i="13"/>
  <c r="H210" i="13"/>
  <c r="J210" i="13"/>
  <c r="D211" i="13"/>
  <c r="E211" i="13"/>
  <c r="F211" i="13"/>
  <c r="H211" i="13"/>
  <c r="J211" i="13"/>
  <c r="D212" i="13"/>
  <c r="E212" i="13"/>
  <c r="F212" i="13"/>
  <c r="H212" i="13"/>
  <c r="J212" i="13"/>
  <c r="D213" i="13"/>
  <c r="E213" i="13"/>
  <c r="F213" i="13"/>
  <c r="H213" i="13"/>
  <c r="J213" i="13"/>
  <c r="D214" i="13"/>
  <c r="E214" i="13"/>
  <c r="F214" i="13"/>
  <c r="H214" i="13"/>
  <c r="J214" i="13"/>
  <c r="D215" i="13"/>
  <c r="E215" i="13"/>
  <c r="F215" i="13"/>
  <c r="H215" i="13"/>
  <c r="J215" i="13"/>
  <c r="D216" i="13"/>
  <c r="E216" i="13"/>
  <c r="F216" i="13"/>
  <c r="H216" i="13"/>
  <c r="J216" i="13"/>
  <c r="D217" i="13"/>
  <c r="E217" i="13"/>
  <c r="F217" i="13"/>
  <c r="H217" i="13"/>
  <c r="J217" i="13"/>
  <c r="D218" i="13"/>
  <c r="E218" i="13"/>
  <c r="F218" i="13"/>
  <c r="H218" i="13"/>
  <c r="J218" i="13"/>
  <c r="D219" i="13"/>
  <c r="E219" i="13"/>
  <c r="F219" i="13"/>
  <c r="H219" i="13"/>
  <c r="J219" i="13"/>
  <c r="D220" i="13"/>
  <c r="E220" i="13"/>
  <c r="F220" i="13"/>
  <c r="H220" i="13"/>
  <c r="J220" i="13"/>
  <c r="D221" i="13"/>
  <c r="E221" i="13"/>
  <c r="F221" i="13"/>
  <c r="H221" i="13"/>
  <c r="J221" i="13"/>
  <c r="D222" i="13"/>
  <c r="E222" i="13"/>
  <c r="F222" i="13"/>
  <c r="H222" i="13"/>
  <c r="J222" i="13"/>
  <c r="D223" i="13"/>
  <c r="E223" i="13"/>
  <c r="F223" i="13"/>
  <c r="H223" i="13"/>
  <c r="J223" i="13"/>
  <c r="D224" i="13"/>
  <c r="E224" i="13"/>
  <c r="F224" i="13"/>
  <c r="H224" i="13"/>
  <c r="J224" i="13"/>
  <c r="D225" i="13"/>
  <c r="E225" i="13"/>
  <c r="F225" i="13"/>
  <c r="H225" i="13"/>
  <c r="J225" i="13"/>
  <c r="D226" i="13"/>
  <c r="E226" i="13"/>
  <c r="F226" i="13"/>
  <c r="H226" i="13"/>
  <c r="J226" i="13"/>
  <c r="D227" i="13"/>
  <c r="E227" i="13"/>
  <c r="F227" i="13"/>
  <c r="H227" i="13"/>
  <c r="J227" i="13"/>
  <c r="D228" i="13"/>
  <c r="E228" i="13"/>
  <c r="F228" i="13"/>
  <c r="H228" i="13"/>
  <c r="J228" i="13"/>
  <c r="D229" i="13"/>
  <c r="E229" i="13"/>
  <c r="F229" i="13"/>
  <c r="H229" i="13"/>
  <c r="J229" i="13"/>
  <c r="D230" i="13"/>
  <c r="E230" i="13"/>
  <c r="F230" i="13"/>
  <c r="H230" i="13"/>
  <c r="J230" i="13"/>
  <c r="D231" i="13"/>
  <c r="E231" i="13"/>
  <c r="F231" i="13"/>
  <c r="H231" i="13"/>
  <c r="J231" i="13"/>
  <c r="D232" i="13"/>
  <c r="E232" i="13"/>
  <c r="F232" i="13"/>
  <c r="H232" i="13"/>
  <c r="J232" i="13"/>
  <c r="D233" i="13"/>
  <c r="E233" i="13"/>
  <c r="F233" i="13"/>
  <c r="H233" i="13"/>
  <c r="J233" i="13"/>
  <c r="D234" i="13"/>
  <c r="E234" i="13"/>
  <c r="F234" i="13"/>
  <c r="H234" i="13"/>
  <c r="J234" i="13"/>
  <c r="D235" i="13"/>
  <c r="E235" i="13"/>
  <c r="F235" i="13"/>
  <c r="H235" i="13"/>
  <c r="J235" i="13"/>
  <c r="D236" i="13"/>
  <c r="E236" i="13"/>
  <c r="F236" i="13"/>
  <c r="H236" i="13"/>
  <c r="J236" i="13"/>
  <c r="D237" i="13"/>
  <c r="E237" i="13"/>
  <c r="F237" i="13"/>
  <c r="H237" i="13"/>
  <c r="J237" i="13"/>
  <c r="D238" i="13"/>
  <c r="E238" i="13"/>
  <c r="F238" i="13"/>
  <c r="H238" i="13"/>
  <c r="J238" i="13"/>
  <c r="D239" i="13"/>
  <c r="E239" i="13"/>
  <c r="F239" i="13"/>
  <c r="H239" i="13"/>
  <c r="J239" i="13"/>
  <c r="D240" i="13"/>
  <c r="E240" i="13"/>
  <c r="F240" i="13"/>
  <c r="H240" i="13"/>
  <c r="J240" i="13"/>
  <c r="D241" i="13"/>
  <c r="E241" i="13"/>
  <c r="F241" i="13"/>
  <c r="H241" i="13"/>
  <c r="J241" i="13"/>
  <c r="D242" i="13"/>
  <c r="E242" i="13"/>
  <c r="F242" i="13"/>
  <c r="H242" i="13"/>
  <c r="J242" i="13"/>
  <c r="D243" i="13"/>
  <c r="E243" i="13"/>
  <c r="F243" i="13"/>
  <c r="H243" i="13"/>
  <c r="J243" i="13"/>
  <c r="D244" i="13"/>
  <c r="E244" i="13"/>
  <c r="F244" i="13"/>
  <c r="H244" i="13"/>
  <c r="J244" i="13"/>
  <c r="D245" i="13"/>
  <c r="E245" i="13"/>
  <c r="F245" i="13"/>
  <c r="H245" i="13"/>
  <c r="J245" i="13"/>
  <c r="D246" i="13"/>
  <c r="E246" i="13"/>
  <c r="F246" i="13"/>
  <c r="H246" i="13"/>
  <c r="J246" i="13"/>
  <c r="D247" i="13"/>
  <c r="E247" i="13"/>
  <c r="F247" i="13"/>
  <c r="H247" i="13"/>
  <c r="J247" i="13"/>
  <c r="D248" i="13"/>
  <c r="E248" i="13"/>
  <c r="F248" i="13"/>
  <c r="H248" i="13"/>
  <c r="J248" i="13"/>
  <c r="D249" i="13"/>
  <c r="E249" i="13"/>
  <c r="F249" i="13"/>
  <c r="H249" i="13"/>
  <c r="J249" i="13"/>
  <c r="D250" i="13"/>
  <c r="E250" i="13"/>
  <c r="F250" i="13"/>
  <c r="H250" i="13"/>
  <c r="J250" i="13"/>
  <c r="D251" i="13"/>
  <c r="E251" i="13"/>
  <c r="F251" i="13"/>
  <c r="H251" i="13"/>
  <c r="J251" i="13"/>
  <c r="D252" i="13"/>
  <c r="E252" i="13"/>
  <c r="F252" i="13"/>
  <c r="H252" i="13"/>
  <c r="J252" i="13"/>
  <c r="D253" i="13"/>
  <c r="E253" i="13"/>
  <c r="F253" i="13"/>
  <c r="H253" i="13"/>
  <c r="J253" i="13"/>
  <c r="D254" i="13"/>
  <c r="E254" i="13"/>
  <c r="F254" i="13"/>
  <c r="H254" i="13"/>
  <c r="J254" i="13"/>
  <c r="D255" i="13"/>
  <c r="E255" i="13"/>
  <c r="F255" i="13"/>
  <c r="H255" i="13"/>
  <c r="J255" i="13"/>
  <c r="D256" i="13"/>
  <c r="E256" i="13"/>
  <c r="F256" i="13"/>
  <c r="H256" i="13"/>
  <c r="J256" i="13"/>
  <c r="D257" i="13"/>
  <c r="E257" i="13"/>
  <c r="F257" i="13"/>
  <c r="H257" i="13"/>
  <c r="J257" i="13"/>
  <c r="D258" i="13"/>
  <c r="E258" i="13"/>
  <c r="F258" i="13"/>
  <c r="H258" i="13"/>
  <c r="J258" i="13"/>
  <c r="D259" i="13"/>
  <c r="E259" i="13"/>
  <c r="F259" i="13"/>
  <c r="H259" i="13"/>
  <c r="J259" i="13"/>
  <c r="D260" i="13"/>
  <c r="E260" i="13"/>
  <c r="F260" i="13"/>
  <c r="H260" i="13"/>
  <c r="J260" i="13"/>
  <c r="D261" i="13"/>
  <c r="E261" i="13"/>
  <c r="F261" i="13"/>
  <c r="H261" i="13"/>
  <c r="J261" i="13"/>
  <c r="D262" i="13"/>
  <c r="E262" i="13"/>
  <c r="F262" i="13"/>
  <c r="H262" i="13"/>
  <c r="J262" i="13"/>
  <c r="D263" i="13"/>
  <c r="E263" i="13"/>
  <c r="F263" i="13"/>
  <c r="H263" i="13"/>
  <c r="J263" i="13"/>
  <c r="D264" i="13"/>
  <c r="E264" i="13"/>
  <c r="F264" i="13"/>
  <c r="H264" i="13"/>
  <c r="J264" i="13"/>
  <c r="D265" i="13"/>
  <c r="E265" i="13"/>
  <c r="F265" i="13"/>
  <c r="H265" i="13"/>
  <c r="J265" i="13"/>
  <c r="D266" i="13"/>
  <c r="E266" i="13"/>
  <c r="F266" i="13"/>
  <c r="H266" i="13"/>
  <c r="J266" i="13"/>
  <c r="D267" i="13"/>
  <c r="E267" i="13"/>
  <c r="F267" i="13"/>
  <c r="H267" i="13"/>
  <c r="J267" i="13"/>
  <c r="D268" i="13"/>
  <c r="E268" i="13"/>
  <c r="F268" i="13"/>
  <c r="H268" i="13"/>
  <c r="J268" i="13"/>
  <c r="D269" i="13"/>
  <c r="E269" i="13"/>
  <c r="F269" i="13"/>
  <c r="H269" i="13"/>
  <c r="J269" i="13"/>
  <c r="D270" i="13"/>
  <c r="E270" i="13"/>
  <c r="F270" i="13"/>
  <c r="H270" i="13"/>
  <c r="J270" i="13"/>
  <c r="D271" i="13"/>
  <c r="E271" i="13"/>
  <c r="F271" i="13"/>
  <c r="H271" i="13"/>
  <c r="J271" i="13"/>
  <c r="D272" i="13"/>
  <c r="E272" i="13"/>
  <c r="F272" i="13"/>
  <c r="H272" i="13"/>
  <c r="J272" i="13"/>
  <c r="D273" i="13"/>
  <c r="E273" i="13"/>
  <c r="F273" i="13"/>
  <c r="H273" i="13"/>
  <c r="J273" i="13"/>
  <c r="D274" i="13"/>
  <c r="E274" i="13"/>
  <c r="F274" i="13"/>
  <c r="H274" i="13"/>
  <c r="J274" i="13"/>
  <c r="D275" i="13"/>
  <c r="E275" i="13"/>
  <c r="F275" i="13"/>
  <c r="H275" i="13"/>
  <c r="J275" i="13"/>
  <c r="D276" i="13"/>
  <c r="E276" i="13"/>
  <c r="F276" i="13"/>
  <c r="H276" i="13"/>
  <c r="J276" i="13"/>
  <c r="D277" i="13"/>
  <c r="E277" i="13"/>
  <c r="F277" i="13"/>
  <c r="H277" i="13"/>
  <c r="J277" i="13"/>
  <c r="D278" i="13"/>
  <c r="E278" i="13"/>
  <c r="F278" i="13"/>
  <c r="H278" i="13"/>
  <c r="J278" i="13"/>
  <c r="D279" i="13"/>
  <c r="E279" i="13"/>
  <c r="F279" i="13"/>
  <c r="H279" i="13"/>
  <c r="J279" i="13"/>
  <c r="D280" i="13"/>
  <c r="E280" i="13"/>
  <c r="F280" i="13"/>
  <c r="H280" i="13"/>
  <c r="J280" i="13"/>
  <c r="D281" i="13"/>
  <c r="E281" i="13"/>
  <c r="F281" i="13"/>
  <c r="H281" i="13"/>
  <c r="J281" i="13"/>
  <c r="D282" i="13"/>
  <c r="E282" i="13"/>
  <c r="F282" i="13"/>
  <c r="H282" i="13"/>
  <c r="J282" i="13"/>
  <c r="D283" i="13"/>
  <c r="E283" i="13"/>
  <c r="F283" i="13"/>
  <c r="H283" i="13"/>
  <c r="J283" i="13"/>
  <c r="D284" i="13"/>
  <c r="E284" i="13"/>
  <c r="F284" i="13"/>
  <c r="H284" i="13"/>
  <c r="J284" i="13"/>
  <c r="D285" i="13"/>
  <c r="E285" i="13"/>
  <c r="F285" i="13"/>
  <c r="H285" i="13"/>
  <c r="J285" i="13"/>
  <c r="D286" i="13"/>
  <c r="E286" i="13"/>
  <c r="F286" i="13"/>
  <c r="H286" i="13"/>
  <c r="J286" i="13"/>
  <c r="D287" i="13"/>
  <c r="E287" i="13"/>
  <c r="F287" i="13"/>
  <c r="H287" i="13"/>
  <c r="J287" i="13"/>
  <c r="D288" i="13"/>
  <c r="E288" i="13"/>
  <c r="F288" i="13"/>
  <c r="H288" i="13"/>
  <c r="J288" i="13"/>
  <c r="D289" i="13"/>
  <c r="E289" i="13"/>
  <c r="F289" i="13"/>
  <c r="H289" i="13"/>
  <c r="J289" i="13"/>
  <c r="D290" i="13"/>
  <c r="E290" i="13"/>
  <c r="F290" i="13"/>
  <c r="H290" i="13"/>
  <c r="J290" i="13"/>
  <c r="D291" i="13"/>
  <c r="E291" i="13"/>
  <c r="F291" i="13"/>
  <c r="H291" i="13"/>
  <c r="J291" i="13"/>
  <c r="D292" i="13"/>
  <c r="E292" i="13"/>
  <c r="F292" i="13"/>
  <c r="H292" i="13"/>
  <c r="J292" i="13"/>
  <c r="D293" i="13"/>
  <c r="E293" i="13"/>
  <c r="F293" i="13"/>
  <c r="H293" i="13"/>
  <c r="J293" i="13"/>
  <c r="D294" i="13"/>
  <c r="E294" i="13"/>
  <c r="F294" i="13"/>
  <c r="H294" i="13"/>
  <c r="J294" i="13"/>
  <c r="D295" i="13"/>
  <c r="E295" i="13"/>
  <c r="F295" i="13"/>
  <c r="H295" i="13"/>
  <c r="J295" i="13"/>
  <c r="D296" i="13"/>
  <c r="E296" i="13"/>
  <c r="F296" i="13"/>
  <c r="H296" i="13"/>
  <c r="J296" i="13"/>
  <c r="D297" i="13"/>
  <c r="E297" i="13"/>
  <c r="F297" i="13"/>
  <c r="H297" i="13"/>
  <c r="J297" i="13"/>
  <c r="D298" i="13"/>
  <c r="E298" i="13"/>
  <c r="F298" i="13"/>
  <c r="H298" i="13"/>
  <c r="J298" i="13"/>
  <c r="D299" i="13"/>
  <c r="E299" i="13"/>
  <c r="F299" i="13"/>
  <c r="H299" i="13"/>
  <c r="J299" i="13"/>
  <c r="D300" i="13"/>
  <c r="E300" i="13"/>
  <c r="F300" i="13"/>
  <c r="H300" i="13"/>
  <c r="J300" i="13"/>
  <c r="D301" i="13"/>
  <c r="E301" i="13"/>
  <c r="F301" i="13"/>
  <c r="H301" i="13"/>
  <c r="J301" i="13"/>
  <c r="D302" i="13"/>
  <c r="E302" i="13"/>
  <c r="F302" i="13"/>
  <c r="H302" i="13"/>
  <c r="J302" i="13"/>
  <c r="D303" i="13"/>
  <c r="E303" i="13"/>
  <c r="F303" i="13"/>
  <c r="H303" i="13"/>
  <c r="J303" i="13"/>
  <c r="D304" i="13"/>
  <c r="E304" i="13"/>
  <c r="F304" i="13"/>
  <c r="H304" i="13"/>
  <c r="J304" i="13"/>
  <c r="D305" i="13"/>
  <c r="E305" i="13"/>
  <c r="F305" i="13"/>
  <c r="H305" i="13"/>
  <c r="J305" i="13"/>
  <c r="D306" i="13"/>
  <c r="E306" i="13"/>
  <c r="F306" i="13"/>
  <c r="H306" i="13"/>
  <c r="J306" i="13"/>
  <c r="D307" i="13"/>
  <c r="E307" i="13"/>
  <c r="F307" i="13"/>
  <c r="H307" i="13"/>
  <c r="J307" i="13"/>
  <c r="D308" i="13"/>
  <c r="E308" i="13"/>
  <c r="F308" i="13"/>
  <c r="H308" i="13"/>
  <c r="J308" i="13"/>
  <c r="D309" i="13"/>
  <c r="E309" i="13"/>
  <c r="F309" i="13"/>
  <c r="H309" i="13"/>
  <c r="J309" i="13"/>
  <c r="D310" i="13"/>
  <c r="E310" i="13"/>
  <c r="F310" i="13"/>
  <c r="H310" i="13"/>
  <c r="J310" i="13"/>
  <c r="D311" i="13"/>
  <c r="E311" i="13"/>
  <c r="F311" i="13"/>
  <c r="H311" i="13"/>
  <c r="J311" i="13"/>
  <c r="D312" i="13"/>
  <c r="E312" i="13"/>
  <c r="F312" i="13"/>
  <c r="H312" i="13"/>
  <c r="J312" i="13"/>
  <c r="D313" i="13"/>
  <c r="E313" i="13"/>
  <c r="F313" i="13"/>
  <c r="H313" i="13"/>
  <c r="J313" i="13"/>
  <c r="D314" i="13"/>
  <c r="E314" i="13"/>
  <c r="F314" i="13"/>
  <c r="H314" i="13"/>
  <c r="J314" i="13"/>
  <c r="D315" i="13"/>
  <c r="E315" i="13"/>
  <c r="F315" i="13"/>
  <c r="H315" i="13"/>
  <c r="J315" i="13"/>
  <c r="D316" i="13"/>
  <c r="E316" i="13"/>
  <c r="F316" i="13"/>
  <c r="H316" i="13"/>
  <c r="J316" i="13"/>
  <c r="D317" i="13"/>
  <c r="E317" i="13"/>
  <c r="F317" i="13"/>
  <c r="H317" i="13"/>
  <c r="J317" i="13"/>
  <c r="D318" i="13"/>
  <c r="E318" i="13"/>
  <c r="F318" i="13"/>
  <c r="H318" i="13"/>
  <c r="J318" i="13"/>
  <c r="D319" i="13"/>
  <c r="E319" i="13"/>
  <c r="F319" i="13"/>
  <c r="H319" i="13"/>
  <c r="J319" i="13"/>
  <c r="D320" i="13"/>
  <c r="E320" i="13"/>
  <c r="F320" i="13"/>
  <c r="H320" i="13"/>
  <c r="J320" i="13"/>
  <c r="D321" i="13"/>
  <c r="E321" i="13"/>
  <c r="F321" i="13"/>
  <c r="H321" i="13"/>
  <c r="J321" i="13"/>
  <c r="D322" i="13"/>
  <c r="E322" i="13"/>
  <c r="F322" i="13"/>
  <c r="H322" i="13"/>
  <c r="J322" i="13"/>
  <c r="D323" i="13"/>
  <c r="E323" i="13"/>
  <c r="F323" i="13"/>
  <c r="H323" i="13"/>
  <c r="J323" i="13"/>
  <c r="D324" i="13"/>
  <c r="E324" i="13"/>
  <c r="F324" i="13"/>
  <c r="H324" i="13"/>
  <c r="J324" i="13"/>
  <c r="D325" i="13"/>
  <c r="E325" i="13"/>
  <c r="F325" i="13"/>
  <c r="H325" i="13"/>
  <c r="J325" i="13"/>
  <c r="D326" i="13"/>
  <c r="E326" i="13"/>
  <c r="F326" i="13"/>
  <c r="H326" i="13"/>
  <c r="J326" i="13"/>
  <c r="D327" i="13"/>
  <c r="E327" i="13"/>
  <c r="F327" i="13"/>
  <c r="H327" i="13"/>
  <c r="J327" i="13"/>
  <c r="D328" i="13"/>
  <c r="E328" i="13"/>
  <c r="F328" i="13"/>
  <c r="H328" i="13"/>
  <c r="J328" i="13"/>
  <c r="D329" i="13"/>
  <c r="E329" i="13"/>
  <c r="F329" i="13"/>
  <c r="H329" i="13"/>
  <c r="J329" i="13"/>
  <c r="D330" i="13"/>
  <c r="E330" i="13"/>
  <c r="F330" i="13"/>
  <c r="H330" i="13"/>
  <c r="J330" i="13"/>
  <c r="D331" i="13"/>
  <c r="E331" i="13"/>
  <c r="F331" i="13"/>
  <c r="H331" i="13"/>
  <c r="J331" i="13"/>
  <c r="D332" i="13"/>
  <c r="E332" i="13"/>
  <c r="F332" i="13"/>
  <c r="H332" i="13"/>
  <c r="J332" i="13"/>
  <c r="D333" i="13"/>
  <c r="E333" i="13"/>
  <c r="F333" i="13"/>
  <c r="H333" i="13"/>
  <c r="J333" i="13"/>
  <c r="D334" i="13"/>
  <c r="E334" i="13"/>
  <c r="F334" i="13"/>
  <c r="H334" i="13"/>
  <c r="J334" i="13"/>
  <c r="D335" i="13"/>
  <c r="E335" i="13"/>
  <c r="F335" i="13"/>
  <c r="H335" i="13"/>
  <c r="J335" i="13"/>
  <c r="D336" i="13"/>
  <c r="E336" i="13"/>
  <c r="F336" i="13"/>
  <c r="H336" i="13"/>
  <c r="J336" i="13"/>
  <c r="D337" i="13"/>
  <c r="E337" i="13"/>
  <c r="F337" i="13"/>
  <c r="H337" i="13"/>
  <c r="J337" i="13"/>
  <c r="D338" i="13"/>
  <c r="E338" i="13"/>
  <c r="F338" i="13"/>
  <c r="H338" i="13"/>
  <c r="J338" i="13"/>
  <c r="D339" i="13"/>
  <c r="E339" i="13"/>
  <c r="F339" i="13"/>
  <c r="H339" i="13"/>
  <c r="J339" i="13"/>
  <c r="D340" i="13"/>
  <c r="E340" i="13"/>
  <c r="F340" i="13"/>
  <c r="H340" i="13"/>
  <c r="J340" i="13"/>
  <c r="D341" i="13"/>
  <c r="E341" i="13"/>
  <c r="F341" i="13"/>
  <c r="H341" i="13"/>
  <c r="J341" i="13"/>
  <c r="D342" i="13"/>
  <c r="E342" i="13"/>
  <c r="F342" i="13"/>
  <c r="H342" i="13"/>
  <c r="J342" i="13"/>
  <c r="D343" i="13"/>
  <c r="E343" i="13"/>
  <c r="F343" i="13"/>
  <c r="H343" i="13"/>
  <c r="J343" i="13"/>
  <c r="D344" i="13"/>
  <c r="E344" i="13"/>
  <c r="F344" i="13"/>
  <c r="H344" i="13"/>
  <c r="J344" i="13"/>
  <c r="D345" i="13"/>
  <c r="E345" i="13"/>
  <c r="F345" i="13"/>
  <c r="H345" i="13"/>
  <c r="J345" i="13"/>
  <c r="D346" i="13"/>
  <c r="E346" i="13"/>
  <c r="F346" i="13"/>
  <c r="H346" i="13"/>
  <c r="J346" i="13"/>
  <c r="D347" i="13"/>
  <c r="E347" i="13"/>
  <c r="F347" i="13"/>
  <c r="H347" i="13"/>
  <c r="J347" i="13"/>
  <c r="D348" i="13"/>
  <c r="E348" i="13"/>
  <c r="F348" i="13"/>
  <c r="H348" i="13"/>
  <c r="J348" i="13"/>
  <c r="D349" i="13"/>
  <c r="E349" i="13"/>
  <c r="F349" i="13"/>
  <c r="H349" i="13"/>
  <c r="J349" i="13"/>
  <c r="D350" i="13"/>
  <c r="E350" i="13"/>
  <c r="F350" i="13"/>
  <c r="H350" i="13"/>
  <c r="J350" i="13"/>
  <c r="D351" i="13"/>
  <c r="E351" i="13"/>
  <c r="F351" i="13"/>
  <c r="H351" i="13"/>
  <c r="J351" i="13"/>
  <c r="D352" i="13"/>
  <c r="E352" i="13"/>
  <c r="F352" i="13"/>
  <c r="H352" i="13"/>
  <c r="J352" i="13"/>
  <c r="D353" i="13"/>
  <c r="E353" i="13"/>
  <c r="F353" i="13"/>
  <c r="H353" i="13"/>
  <c r="J353" i="13"/>
  <c r="D354" i="13"/>
  <c r="E354" i="13"/>
  <c r="F354" i="13"/>
  <c r="H354" i="13"/>
  <c r="J354" i="13"/>
  <c r="D355" i="13"/>
  <c r="E355" i="13"/>
  <c r="F355" i="13"/>
  <c r="H355" i="13"/>
  <c r="J355" i="13"/>
  <c r="D356" i="13"/>
  <c r="E356" i="13"/>
  <c r="F356" i="13"/>
  <c r="H356" i="13"/>
  <c r="J356" i="13"/>
  <c r="D357" i="13"/>
  <c r="E357" i="13"/>
  <c r="F357" i="13"/>
  <c r="H357" i="13"/>
  <c r="J357" i="13"/>
  <c r="D358" i="13"/>
  <c r="E358" i="13"/>
  <c r="F358" i="13"/>
  <c r="H358" i="13"/>
  <c r="J358" i="13"/>
  <c r="D359" i="13"/>
  <c r="E359" i="13"/>
  <c r="F359" i="13"/>
  <c r="H359" i="13"/>
  <c r="J359" i="13"/>
  <c r="D360" i="13"/>
  <c r="E360" i="13"/>
  <c r="F360" i="13"/>
  <c r="H360" i="13"/>
  <c r="J360" i="13"/>
  <c r="D361" i="13"/>
  <c r="E361" i="13"/>
  <c r="F361" i="13"/>
  <c r="H361" i="13"/>
  <c r="J361" i="13"/>
  <c r="D362" i="13"/>
  <c r="E362" i="13"/>
  <c r="F362" i="13"/>
  <c r="H362" i="13"/>
  <c r="J362" i="13"/>
  <c r="D363" i="13"/>
  <c r="E363" i="13"/>
  <c r="F363" i="13"/>
  <c r="H363" i="13"/>
  <c r="J363" i="13"/>
  <c r="D364" i="13"/>
  <c r="E364" i="13"/>
  <c r="F364" i="13"/>
  <c r="H364" i="13"/>
  <c r="J364" i="13"/>
  <c r="D365" i="13"/>
  <c r="E365" i="13"/>
  <c r="F365" i="13"/>
  <c r="H365" i="13"/>
  <c r="J365" i="13"/>
  <c r="D366" i="13"/>
  <c r="E366" i="13"/>
  <c r="F366" i="13"/>
  <c r="H366" i="13"/>
  <c r="J366" i="13"/>
  <c r="D367" i="13"/>
  <c r="E367" i="13"/>
  <c r="F367" i="13"/>
  <c r="H367" i="13"/>
  <c r="J367" i="13"/>
  <c r="D368" i="13"/>
  <c r="E368" i="13"/>
  <c r="F368" i="13"/>
  <c r="H368" i="13"/>
  <c r="J368" i="13"/>
  <c r="D369" i="13"/>
  <c r="E369" i="13"/>
  <c r="F369" i="13"/>
  <c r="H369" i="13"/>
  <c r="J369" i="13"/>
  <c r="D370" i="13"/>
  <c r="E370" i="13"/>
  <c r="F370" i="13"/>
  <c r="H370" i="13"/>
  <c r="J370" i="13"/>
  <c r="D371" i="13"/>
  <c r="E371" i="13"/>
  <c r="F371" i="13"/>
  <c r="H371" i="13"/>
  <c r="J371" i="13"/>
  <c r="D372" i="13"/>
  <c r="E372" i="13"/>
  <c r="F372" i="13"/>
  <c r="H372" i="13"/>
  <c r="J372" i="13"/>
  <c r="D373" i="13"/>
  <c r="E373" i="13"/>
  <c r="F373" i="13"/>
  <c r="H373" i="13"/>
  <c r="J373" i="13"/>
  <c r="D374" i="13"/>
  <c r="E374" i="13"/>
  <c r="F374" i="13"/>
  <c r="H374" i="13"/>
  <c r="J374" i="13"/>
  <c r="D375" i="13"/>
  <c r="E375" i="13"/>
  <c r="F375" i="13"/>
  <c r="H375" i="13"/>
  <c r="J375" i="13"/>
  <c r="D376" i="13"/>
  <c r="E376" i="13"/>
  <c r="F376" i="13"/>
  <c r="H376" i="13"/>
  <c r="J376" i="13"/>
  <c r="D377" i="13"/>
  <c r="E377" i="13"/>
  <c r="F377" i="13"/>
  <c r="H377" i="13"/>
  <c r="J377" i="13"/>
  <c r="D378" i="13"/>
  <c r="E378" i="13"/>
  <c r="F378" i="13"/>
  <c r="H378" i="13"/>
  <c r="J378" i="13"/>
  <c r="D379" i="13"/>
  <c r="E379" i="13"/>
  <c r="F379" i="13"/>
  <c r="H379" i="13"/>
  <c r="J379" i="13"/>
  <c r="D380" i="13"/>
  <c r="E380" i="13"/>
  <c r="F380" i="13"/>
  <c r="H380" i="13"/>
  <c r="J380" i="13"/>
  <c r="D381" i="13"/>
  <c r="E381" i="13"/>
  <c r="F381" i="13"/>
  <c r="H381" i="13"/>
  <c r="J381" i="13"/>
  <c r="D382" i="13"/>
  <c r="E382" i="13"/>
  <c r="F382" i="13"/>
  <c r="H382" i="13"/>
  <c r="J382" i="13"/>
  <c r="D383" i="13"/>
  <c r="E383" i="13"/>
  <c r="F383" i="13"/>
  <c r="H383" i="13"/>
  <c r="J383" i="13"/>
  <c r="D384" i="13"/>
  <c r="E384" i="13"/>
  <c r="F384" i="13"/>
  <c r="H384" i="13"/>
  <c r="J384" i="13"/>
  <c r="D385" i="13"/>
  <c r="E385" i="13"/>
  <c r="F385" i="13"/>
  <c r="H385" i="13"/>
  <c r="J385" i="13"/>
  <c r="D386" i="13"/>
  <c r="E386" i="13"/>
  <c r="F386" i="13"/>
  <c r="H386" i="13"/>
  <c r="J386" i="13"/>
  <c r="D387" i="13"/>
  <c r="E387" i="13"/>
  <c r="F387" i="13"/>
  <c r="H387" i="13"/>
  <c r="J387" i="13"/>
  <c r="D388" i="13"/>
  <c r="E388" i="13"/>
  <c r="F388" i="13"/>
  <c r="H388" i="13"/>
  <c r="J388" i="13"/>
  <c r="D389" i="13"/>
  <c r="E389" i="13"/>
  <c r="F389" i="13"/>
  <c r="H389" i="13"/>
  <c r="J389" i="13"/>
  <c r="D390" i="13"/>
  <c r="E390" i="13"/>
  <c r="F390" i="13"/>
  <c r="H390" i="13"/>
  <c r="J390" i="13"/>
  <c r="D391" i="13"/>
  <c r="E391" i="13"/>
  <c r="F391" i="13"/>
  <c r="H391" i="13"/>
  <c r="J391" i="13"/>
  <c r="D392" i="13"/>
  <c r="E392" i="13"/>
  <c r="F392" i="13"/>
  <c r="H392" i="13"/>
  <c r="J392" i="13"/>
  <c r="D393" i="13"/>
  <c r="E393" i="13"/>
  <c r="F393" i="13"/>
  <c r="H393" i="13"/>
  <c r="J393" i="13"/>
  <c r="D394" i="13"/>
  <c r="E394" i="13"/>
  <c r="F394" i="13"/>
  <c r="H394" i="13"/>
  <c r="J394" i="13"/>
  <c r="D395" i="13"/>
  <c r="E395" i="13"/>
  <c r="F395" i="13"/>
  <c r="H395" i="13"/>
  <c r="J395" i="13"/>
  <c r="D396" i="13"/>
  <c r="E396" i="13"/>
  <c r="F396" i="13"/>
  <c r="H396" i="13"/>
  <c r="J396" i="13"/>
  <c r="D397" i="13"/>
  <c r="E397" i="13"/>
  <c r="F397" i="13"/>
  <c r="H397" i="13"/>
  <c r="J397" i="13"/>
  <c r="D398" i="13"/>
  <c r="E398" i="13"/>
  <c r="F398" i="13"/>
  <c r="H398" i="13"/>
  <c r="J398" i="13"/>
  <c r="D399" i="13"/>
  <c r="E399" i="13"/>
  <c r="F399" i="13"/>
  <c r="H399" i="13"/>
  <c r="J399" i="13"/>
  <c r="D400" i="13"/>
  <c r="E400" i="13"/>
  <c r="F400" i="13"/>
  <c r="H400" i="13"/>
  <c r="J400" i="13"/>
  <c r="D401" i="13"/>
  <c r="E401" i="13"/>
  <c r="F401" i="13"/>
  <c r="H401" i="13"/>
  <c r="J401" i="13"/>
  <c r="D402" i="13"/>
  <c r="E402" i="13"/>
  <c r="F402" i="13"/>
  <c r="H402" i="13"/>
  <c r="J402" i="13"/>
  <c r="D403" i="13"/>
  <c r="E403" i="13"/>
  <c r="F403" i="13"/>
  <c r="H403" i="13"/>
  <c r="J403" i="13"/>
  <c r="D404" i="13"/>
  <c r="E404" i="13"/>
  <c r="F404" i="13"/>
  <c r="H404" i="13"/>
  <c r="J404" i="13"/>
  <c r="D405" i="13"/>
  <c r="E405" i="13"/>
  <c r="F405" i="13"/>
  <c r="H405" i="13"/>
  <c r="J405" i="13"/>
  <c r="D406" i="13"/>
  <c r="E406" i="13"/>
  <c r="F406" i="13"/>
  <c r="H406" i="13"/>
  <c r="J406" i="13"/>
  <c r="D407" i="13"/>
  <c r="E407" i="13"/>
  <c r="F407" i="13"/>
  <c r="H407" i="13"/>
  <c r="J407" i="13"/>
  <c r="D408" i="13"/>
  <c r="E408" i="13"/>
  <c r="F408" i="13"/>
  <c r="H408" i="13"/>
  <c r="J408" i="13"/>
  <c r="D409" i="13"/>
  <c r="E409" i="13"/>
  <c r="F409" i="13"/>
  <c r="H409" i="13"/>
  <c r="J409" i="13"/>
  <c r="D410" i="13"/>
  <c r="E410" i="13"/>
  <c r="F410" i="13"/>
  <c r="H410" i="13"/>
  <c r="J410" i="13"/>
  <c r="D411" i="13"/>
  <c r="E411" i="13"/>
  <c r="F411" i="13"/>
  <c r="H411" i="13"/>
  <c r="J411" i="13"/>
  <c r="D412" i="13"/>
  <c r="E412" i="13"/>
  <c r="F412" i="13"/>
  <c r="H412" i="13"/>
  <c r="J412" i="13"/>
  <c r="D413" i="13"/>
  <c r="E413" i="13"/>
  <c r="F413" i="13"/>
  <c r="H413" i="13"/>
  <c r="J413" i="13"/>
  <c r="D414" i="13"/>
  <c r="E414" i="13"/>
  <c r="F414" i="13"/>
  <c r="H414" i="13"/>
  <c r="J414" i="13"/>
  <c r="D415" i="13"/>
  <c r="E415" i="13"/>
  <c r="F415" i="13"/>
  <c r="H415" i="13"/>
  <c r="J415" i="13"/>
  <c r="D416" i="13"/>
  <c r="E416" i="13"/>
  <c r="F416" i="13"/>
  <c r="H416" i="13"/>
  <c r="J416" i="13"/>
  <c r="D417" i="13"/>
  <c r="E417" i="13"/>
  <c r="F417" i="13"/>
  <c r="H417" i="13"/>
  <c r="J417" i="13"/>
  <c r="D418" i="13"/>
  <c r="E418" i="13"/>
  <c r="F418" i="13"/>
  <c r="H418" i="13"/>
  <c r="J418" i="13"/>
  <c r="D419" i="13"/>
  <c r="E419" i="13"/>
  <c r="F419" i="13"/>
  <c r="H419" i="13"/>
  <c r="J419" i="13"/>
  <c r="D420" i="13"/>
  <c r="E420" i="13"/>
  <c r="F420" i="13"/>
  <c r="H420" i="13"/>
  <c r="J420" i="13"/>
  <c r="D421" i="13"/>
  <c r="E421" i="13"/>
  <c r="F421" i="13"/>
  <c r="H421" i="13"/>
  <c r="J421" i="13"/>
  <c r="D422" i="13"/>
  <c r="E422" i="13"/>
  <c r="F422" i="13"/>
  <c r="H422" i="13"/>
  <c r="J422" i="13"/>
  <c r="D423" i="13"/>
  <c r="E423" i="13"/>
  <c r="F423" i="13"/>
  <c r="H423" i="13"/>
  <c r="J423" i="13"/>
  <c r="D424" i="13"/>
  <c r="E424" i="13"/>
  <c r="F424" i="13"/>
  <c r="H424" i="13"/>
  <c r="J424" i="13"/>
  <c r="D425" i="13"/>
  <c r="E425" i="13"/>
  <c r="F425" i="13"/>
  <c r="H425" i="13"/>
  <c r="J425" i="13"/>
  <c r="D426" i="13"/>
  <c r="E426" i="13"/>
  <c r="F426" i="13"/>
  <c r="H426" i="13"/>
  <c r="J426" i="13"/>
  <c r="D427" i="13"/>
  <c r="E427" i="13"/>
  <c r="F427" i="13"/>
  <c r="H427" i="13"/>
  <c r="J427" i="13"/>
  <c r="D428" i="13"/>
  <c r="E428" i="13"/>
  <c r="F428" i="13"/>
  <c r="H428" i="13"/>
  <c r="J428" i="13"/>
  <c r="D429" i="13"/>
  <c r="E429" i="13"/>
  <c r="F429" i="13"/>
  <c r="H429" i="13"/>
  <c r="J429" i="13"/>
  <c r="D430" i="13"/>
  <c r="E430" i="13"/>
  <c r="F430" i="13"/>
  <c r="H430" i="13"/>
  <c r="J430" i="13"/>
  <c r="D431" i="13"/>
  <c r="E431" i="13"/>
  <c r="F431" i="13"/>
  <c r="H431" i="13"/>
  <c r="J431" i="13"/>
  <c r="D432" i="13"/>
  <c r="E432" i="13"/>
  <c r="F432" i="13"/>
  <c r="H432" i="13"/>
  <c r="J432" i="13"/>
  <c r="D433" i="13"/>
  <c r="E433" i="13"/>
  <c r="F433" i="13"/>
  <c r="H433" i="13"/>
  <c r="J433" i="13"/>
  <c r="D434" i="13"/>
  <c r="E434" i="13"/>
  <c r="F434" i="13"/>
  <c r="H434" i="13"/>
  <c r="J434" i="13"/>
  <c r="D435" i="13"/>
  <c r="E435" i="13"/>
  <c r="F435" i="13"/>
  <c r="H435" i="13"/>
  <c r="J435" i="13"/>
  <c r="D436" i="13"/>
  <c r="E436" i="13"/>
  <c r="F436" i="13"/>
  <c r="H436" i="13"/>
  <c r="J436" i="13"/>
  <c r="D437" i="13"/>
  <c r="E437" i="13"/>
  <c r="F437" i="13"/>
  <c r="H437" i="13"/>
  <c r="J437" i="13"/>
  <c r="D438" i="13"/>
  <c r="E438" i="13"/>
  <c r="F438" i="13"/>
  <c r="H438" i="13"/>
  <c r="J438" i="13"/>
  <c r="D439" i="13"/>
  <c r="E439" i="13"/>
  <c r="F439" i="13"/>
  <c r="H439" i="13"/>
  <c r="J439" i="13"/>
  <c r="D440" i="13"/>
  <c r="E440" i="13"/>
  <c r="F440" i="13"/>
  <c r="H440" i="13"/>
  <c r="J440" i="13"/>
  <c r="D441" i="13"/>
  <c r="E441" i="13"/>
  <c r="F441" i="13"/>
  <c r="H441" i="13"/>
  <c r="J441" i="13"/>
  <c r="D442" i="13"/>
  <c r="E442" i="13"/>
  <c r="F442" i="13"/>
  <c r="H442" i="13"/>
  <c r="J442" i="13"/>
  <c r="D443" i="13"/>
  <c r="E443" i="13"/>
  <c r="F443" i="13"/>
  <c r="H443" i="13"/>
  <c r="J443" i="13"/>
  <c r="D444" i="13"/>
  <c r="E444" i="13"/>
  <c r="F444" i="13"/>
  <c r="H444" i="13"/>
  <c r="J444" i="13"/>
  <c r="D445" i="13"/>
  <c r="E445" i="13"/>
  <c r="F445" i="13"/>
  <c r="H445" i="13"/>
  <c r="J445" i="13"/>
  <c r="D446" i="13"/>
  <c r="E446" i="13"/>
  <c r="F446" i="13"/>
  <c r="H446" i="13"/>
  <c r="J446" i="13"/>
  <c r="D447" i="13"/>
  <c r="E447" i="13"/>
  <c r="F447" i="13"/>
  <c r="H447" i="13"/>
  <c r="J447" i="13"/>
  <c r="D448" i="13"/>
  <c r="E448" i="13"/>
  <c r="F448" i="13"/>
  <c r="H448" i="13"/>
  <c r="J448" i="13"/>
  <c r="D449" i="13"/>
  <c r="E449" i="13"/>
  <c r="F449" i="13"/>
  <c r="H449" i="13"/>
  <c r="J449" i="13"/>
  <c r="D450" i="13"/>
  <c r="E450" i="13"/>
  <c r="F450" i="13"/>
  <c r="H450" i="13"/>
  <c r="J450" i="13"/>
  <c r="D451" i="13"/>
  <c r="E451" i="13"/>
  <c r="F451" i="13"/>
  <c r="H451" i="13"/>
  <c r="J451" i="13"/>
  <c r="D452" i="13"/>
  <c r="E452" i="13"/>
  <c r="F452" i="13"/>
  <c r="H452" i="13"/>
  <c r="J452" i="13"/>
  <c r="D453" i="13"/>
  <c r="E453" i="13"/>
  <c r="F453" i="13"/>
  <c r="H453" i="13"/>
  <c r="J453" i="13"/>
  <c r="D454" i="13"/>
  <c r="E454" i="13"/>
  <c r="F454" i="13"/>
  <c r="H454" i="13"/>
  <c r="J454" i="13"/>
  <c r="D455" i="13"/>
  <c r="E455" i="13"/>
  <c r="F455" i="13"/>
  <c r="H455" i="13"/>
  <c r="J455" i="13"/>
  <c r="D456" i="13"/>
  <c r="E456" i="13"/>
  <c r="F456" i="13"/>
  <c r="H456" i="13"/>
  <c r="J456" i="13"/>
  <c r="D457" i="13"/>
  <c r="E457" i="13"/>
  <c r="F457" i="13"/>
  <c r="H457" i="13"/>
  <c r="J457" i="13"/>
  <c r="D458" i="13"/>
  <c r="E458" i="13"/>
  <c r="F458" i="13"/>
  <c r="H458" i="13"/>
  <c r="J458" i="13"/>
  <c r="D459" i="13"/>
  <c r="E459" i="13"/>
  <c r="F459" i="13"/>
  <c r="H459" i="13"/>
  <c r="J459" i="13"/>
  <c r="D460" i="13"/>
  <c r="E460" i="13"/>
  <c r="F460" i="13"/>
  <c r="H460" i="13"/>
  <c r="J460" i="13"/>
  <c r="D461" i="13"/>
  <c r="E461" i="13"/>
  <c r="F461" i="13"/>
  <c r="H461" i="13"/>
  <c r="J461" i="13"/>
  <c r="D462" i="13"/>
  <c r="E462" i="13"/>
  <c r="F462" i="13"/>
  <c r="H462" i="13"/>
  <c r="J462" i="13"/>
  <c r="D463" i="13"/>
  <c r="E463" i="13"/>
  <c r="F463" i="13"/>
  <c r="H463" i="13"/>
  <c r="J463" i="13"/>
  <c r="D464" i="13"/>
  <c r="E464" i="13"/>
  <c r="F464" i="13"/>
  <c r="H464" i="13"/>
  <c r="J464" i="13"/>
  <c r="D465" i="13"/>
  <c r="E465" i="13"/>
  <c r="F465" i="13"/>
  <c r="H465" i="13"/>
  <c r="J465" i="13"/>
  <c r="D466" i="13"/>
  <c r="E466" i="13"/>
  <c r="F466" i="13"/>
  <c r="H466" i="13"/>
  <c r="J466" i="13"/>
  <c r="D467" i="13"/>
  <c r="E467" i="13"/>
  <c r="F467" i="13"/>
  <c r="H467" i="13"/>
  <c r="J467" i="13"/>
  <c r="D468" i="13"/>
  <c r="E468" i="13"/>
  <c r="F468" i="13"/>
  <c r="H468" i="13"/>
  <c r="J468" i="13"/>
  <c r="D469" i="13"/>
  <c r="E469" i="13"/>
  <c r="F469" i="13"/>
  <c r="H469" i="13"/>
  <c r="J469" i="13"/>
  <c r="D470" i="13"/>
  <c r="E470" i="13"/>
  <c r="F470" i="13"/>
  <c r="H470" i="13"/>
  <c r="J470" i="13"/>
  <c r="D471" i="13"/>
  <c r="E471" i="13"/>
  <c r="F471" i="13"/>
  <c r="H471" i="13"/>
  <c r="J471" i="13"/>
  <c r="D472" i="13"/>
  <c r="E472" i="13"/>
  <c r="F472" i="13"/>
  <c r="H472" i="13"/>
  <c r="J472" i="13"/>
  <c r="D473" i="13"/>
  <c r="E473" i="13"/>
  <c r="F473" i="13"/>
  <c r="H473" i="13"/>
  <c r="J473" i="13"/>
  <c r="D474" i="13"/>
  <c r="E474" i="13"/>
  <c r="F474" i="13"/>
  <c r="H474" i="13"/>
  <c r="J474" i="13"/>
  <c r="D475" i="13"/>
  <c r="E475" i="13"/>
  <c r="F475" i="13"/>
  <c r="H475" i="13"/>
  <c r="J475" i="13"/>
  <c r="D476" i="13"/>
  <c r="E476" i="13"/>
  <c r="F476" i="13"/>
  <c r="H476" i="13"/>
  <c r="J476" i="13"/>
  <c r="D477" i="13"/>
  <c r="E477" i="13"/>
  <c r="F477" i="13"/>
  <c r="H477" i="13"/>
  <c r="J477" i="13"/>
  <c r="D478" i="13"/>
  <c r="E478" i="13"/>
  <c r="F478" i="13"/>
  <c r="H478" i="13"/>
  <c r="J478" i="13"/>
  <c r="D479" i="13"/>
  <c r="E479" i="13"/>
  <c r="F479" i="13"/>
  <c r="H479" i="13"/>
  <c r="J479" i="13"/>
  <c r="D480" i="13"/>
  <c r="E480" i="13"/>
  <c r="F480" i="13"/>
  <c r="H480" i="13"/>
  <c r="J480" i="13"/>
  <c r="D481" i="13"/>
  <c r="E481" i="13"/>
  <c r="F481" i="13"/>
  <c r="H481" i="13"/>
  <c r="J481" i="13"/>
  <c r="D482" i="13"/>
  <c r="E482" i="13"/>
  <c r="F482" i="13"/>
  <c r="H482" i="13"/>
  <c r="J482" i="13"/>
  <c r="D483" i="13"/>
  <c r="E483" i="13"/>
  <c r="F483" i="13"/>
  <c r="H483" i="13"/>
  <c r="J483" i="13"/>
  <c r="D484" i="13"/>
  <c r="E484" i="13"/>
  <c r="F484" i="13"/>
  <c r="H484" i="13"/>
  <c r="J484" i="13"/>
  <c r="D485" i="13"/>
  <c r="E485" i="13"/>
  <c r="F485" i="13"/>
  <c r="H485" i="13"/>
  <c r="J485" i="13"/>
  <c r="D486" i="13"/>
  <c r="E486" i="13"/>
  <c r="F486" i="13"/>
  <c r="H486" i="13"/>
  <c r="J486" i="13"/>
  <c r="D487" i="13"/>
  <c r="E487" i="13"/>
  <c r="F487" i="13"/>
  <c r="H487" i="13"/>
  <c r="J487" i="13"/>
  <c r="D488" i="13"/>
  <c r="E488" i="13"/>
  <c r="F488" i="13"/>
  <c r="H488" i="13"/>
  <c r="J488" i="13"/>
  <c r="D489" i="13"/>
  <c r="E489" i="13"/>
  <c r="F489" i="13"/>
  <c r="H489" i="13"/>
  <c r="J489" i="13"/>
  <c r="D490" i="13"/>
  <c r="E490" i="13"/>
  <c r="F490" i="13"/>
  <c r="H490" i="13"/>
  <c r="J490" i="13"/>
  <c r="D491" i="13"/>
  <c r="E491" i="13"/>
  <c r="F491" i="13"/>
  <c r="H491" i="13"/>
  <c r="J491" i="13"/>
  <c r="D492" i="13"/>
  <c r="E492" i="13"/>
  <c r="F492" i="13"/>
  <c r="H492" i="13"/>
  <c r="J492" i="13"/>
  <c r="D493" i="13"/>
  <c r="E493" i="13"/>
  <c r="F493" i="13"/>
  <c r="H493" i="13"/>
  <c r="J493" i="13"/>
  <c r="D494" i="13"/>
  <c r="E494" i="13"/>
  <c r="F494" i="13"/>
  <c r="H494" i="13"/>
  <c r="J494" i="13"/>
  <c r="D495" i="13"/>
  <c r="E495" i="13"/>
  <c r="F495" i="13"/>
  <c r="H495" i="13"/>
  <c r="J495" i="13"/>
  <c r="D496" i="13"/>
  <c r="E496" i="13"/>
  <c r="F496" i="13"/>
  <c r="H496" i="13"/>
  <c r="J496" i="13"/>
  <c r="D497" i="13"/>
  <c r="E497" i="13"/>
  <c r="F497" i="13"/>
  <c r="H497" i="13"/>
  <c r="J497" i="13"/>
  <c r="D498" i="13"/>
  <c r="E498" i="13"/>
  <c r="F498" i="13"/>
  <c r="H498" i="13"/>
  <c r="J498" i="13"/>
  <c r="D499" i="13"/>
  <c r="E499" i="13"/>
  <c r="F499" i="13"/>
  <c r="H499" i="13"/>
  <c r="J499" i="13"/>
  <c r="D500" i="13"/>
  <c r="E500" i="13"/>
  <c r="F500" i="13"/>
  <c r="H500" i="13"/>
  <c r="J500" i="13"/>
  <c r="D501" i="13"/>
  <c r="E501" i="13"/>
  <c r="F501" i="13"/>
  <c r="H501" i="13"/>
  <c r="J501" i="13"/>
  <c r="D502" i="13"/>
  <c r="E502" i="13"/>
  <c r="F502" i="13"/>
  <c r="H502" i="13"/>
  <c r="J502" i="13"/>
  <c r="D503" i="13"/>
  <c r="E503" i="13"/>
  <c r="F503" i="13"/>
  <c r="H503" i="13"/>
  <c r="J503" i="13"/>
  <c r="D504" i="13"/>
  <c r="E504" i="13"/>
  <c r="F504" i="13"/>
  <c r="H504" i="13"/>
  <c r="J504" i="13"/>
  <c r="D505" i="13"/>
  <c r="E505" i="13"/>
  <c r="F505" i="13"/>
  <c r="H505" i="13"/>
  <c r="J505" i="13"/>
  <c r="D506" i="13"/>
  <c r="E506" i="13"/>
  <c r="F506" i="13"/>
  <c r="H506" i="13"/>
  <c r="J506" i="13"/>
  <c r="D507" i="13"/>
  <c r="E507" i="13"/>
  <c r="F507" i="13"/>
  <c r="H507" i="13"/>
  <c r="J507" i="13"/>
  <c r="D508" i="13"/>
  <c r="E508" i="13"/>
  <c r="F508" i="13"/>
  <c r="H508" i="13"/>
  <c r="J508" i="13"/>
  <c r="D509" i="13"/>
  <c r="E509" i="13"/>
  <c r="F509" i="13"/>
  <c r="H509" i="13"/>
  <c r="J509" i="13"/>
  <c r="D510" i="13"/>
  <c r="E510" i="13"/>
  <c r="F510" i="13"/>
  <c r="H510" i="13"/>
  <c r="J510" i="13"/>
  <c r="D511" i="13"/>
  <c r="E511" i="13"/>
  <c r="F511" i="13"/>
  <c r="H511" i="13"/>
  <c r="J511" i="13"/>
  <c r="D512" i="13"/>
  <c r="E512" i="13"/>
  <c r="F512" i="13"/>
  <c r="H512" i="13"/>
  <c r="J512" i="13"/>
  <c r="D513" i="13"/>
  <c r="E513" i="13"/>
  <c r="F513" i="13"/>
  <c r="H513" i="13"/>
  <c r="J513" i="13"/>
  <c r="D514" i="13"/>
  <c r="E514" i="13"/>
  <c r="F514" i="13"/>
  <c r="H514" i="13"/>
  <c r="J514" i="13"/>
  <c r="D515" i="13"/>
  <c r="E515" i="13"/>
  <c r="F515" i="13"/>
  <c r="H515" i="13"/>
  <c r="J515" i="13"/>
  <c r="D516" i="13"/>
  <c r="E516" i="13"/>
  <c r="F516" i="13"/>
  <c r="H516" i="13"/>
  <c r="J516" i="13"/>
  <c r="D517" i="13"/>
  <c r="E517" i="13"/>
  <c r="F517" i="13"/>
  <c r="H517" i="13"/>
  <c r="J517" i="13"/>
  <c r="D518" i="13"/>
  <c r="E518" i="13"/>
  <c r="F518" i="13"/>
  <c r="H518" i="13"/>
  <c r="J518" i="13"/>
  <c r="D519" i="13"/>
  <c r="E519" i="13"/>
  <c r="F519" i="13"/>
  <c r="H519" i="13"/>
  <c r="J519" i="13"/>
  <c r="D520" i="13"/>
  <c r="E520" i="13"/>
  <c r="F520" i="13"/>
  <c r="H520" i="13"/>
  <c r="J520" i="13"/>
  <c r="D521" i="13"/>
  <c r="E521" i="13"/>
  <c r="F521" i="13"/>
  <c r="H521" i="13"/>
  <c r="J521" i="13"/>
  <c r="D522" i="13"/>
  <c r="E522" i="13"/>
  <c r="F522" i="13"/>
  <c r="H522" i="13"/>
  <c r="J522" i="13"/>
  <c r="D523" i="13"/>
  <c r="E523" i="13"/>
  <c r="F523" i="13"/>
  <c r="H523" i="13"/>
  <c r="J523" i="13"/>
  <c r="D524" i="13"/>
  <c r="E524" i="13"/>
  <c r="F524" i="13"/>
  <c r="H524" i="13"/>
  <c r="J524" i="13"/>
  <c r="D525" i="13"/>
  <c r="E525" i="13"/>
  <c r="F525" i="13"/>
  <c r="H525" i="13"/>
  <c r="J525" i="13"/>
  <c r="D526" i="13"/>
  <c r="E526" i="13"/>
  <c r="F526" i="13"/>
  <c r="H526" i="13"/>
  <c r="J526" i="13"/>
  <c r="D527" i="13"/>
  <c r="E527" i="13"/>
  <c r="F527" i="13"/>
  <c r="H527" i="13"/>
  <c r="J527" i="13"/>
  <c r="D528" i="13"/>
  <c r="E528" i="13"/>
  <c r="F528" i="13"/>
  <c r="H528" i="13"/>
  <c r="J528" i="13"/>
  <c r="D529" i="13"/>
  <c r="E529" i="13"/>
  <c r="F529" i="13"/>
  <c r="H529" i="13"/>
  <c r="J529" i="13"/>
  <c r="D530" i="13"/>
  <c r="E530" i="13"/>
  <c r="F530" i="13"/>
  <c r="H530" i="13"/>
  <c r="J530" i="13"/>
  <c r="D531" i="13"/>
  <c r="E531" i="13"/>
  <c r="F531" i="13"/>
  <c r="H531" i="13"/>
  <c r="J531" i="13"/>
  <c r="D532" i="13"/>
  <c r="E532" i="13"/>
  <c r="F532" i="13"/>
  <c r="H532" i="13"/>
  <c r="J532" i="13"/>
  <c r="D533" i="13"/>
  <c r="E533" i="13"/>
  <c r="F533" i="13"/>
  <c r="H533" i="13"/>
  <c r="J533" i="13"/>
  <c r="D534" i="13"/>
  <c r="E534" i="13"/>
  <c r="F534" i="13"/>
  <c r="H534" i="13"/>
  <c r="J534" i="13"/>
  <c r="D535" i="13"/>
  <c r="E535" i="13"/>
  <c r="F535" i="13"/>
  <c r="H535" i="13"/>
  <c r="J535" i="13"/>
  <c r="D536" i="13"/>
  <c r="E536" i="13"/>
  <c r="F536" i="13"/>
  <c r="H536" i="13"/>
  <c r="J536" i="13"/>
  <c r="D537" i="13"/>
  <c r="E537" i="13"/>
  <c r="F537" i="13"/>
  <c r="H537" i="13"/>
  <c r="J537" i="13"/>
  <c r="D538" i="13"/>
  <c r="E538" i="13"/>
  <c r="F538" i="13"/>
  <c r="H538" i="13"/>
  <c r="J538" i="13"/>
  <c r="D539" i="13"/>
  <c r="E539" i="13"/>
  <c r="F539" i="13"/>
  <c r="H539" i="13"/>
  <c r="J539" i="13"/>
  <c r="D540" i="13"/>
  <c r="E540" i="13"/>
  <c r="F540" i="13"/>
  <c r="H540" i="13"/>
  <c r="J540" i="13"/>
  <c r="D541" i="13"/>
  <c r="E541" i="13"/>
  <c r="F541" i="13"/>
  <c r="H541" i="13"/>
  <c r="J541" i="13"/>
  <c r="D542" i="13"/>
  <c r="E542" i="13"/>
  <c r="F542" i="13"/>
  <c r="H542" i="13"/>
  <c r="J542" i="13"/>
  <c r="D543" i="13"/>
  <c r="E543" i="13"/>
  <c r="F543" i="13"/>
  <c r="H543" i="13"/>
  <c r="J543" i="13"/>
  <c r="D544" i="13"/>
  <c r="E544" i="13"/>
  <c r="F544" i="13"/>
  <c r="H544" i="13"/>
  <c r="J544" i="13"/>
  <c r="D545" i="13"/>
  <c r="E545" i="13"/>
  <c r="F545" i="13"/>
  <c r="H545" i="13"/>
  <c r="J545" i="13"/>
  <c r="D546" i="13"/>
  <c r="E546" i="13"/>
  <c r="F546" i="13"/>
  <c r="H546" i="13"/>
  <c r="J546" i="13"/>
  <c r="D547" i="13"/>
  <c r="E547" i="13"/>
  <c r="F547" i="13"/>
  <c r="H547" i="13"/>
  <c r="J547" i="13"/>
  <c r="D548" i="13"/>
  <c r="E548" i="13"/>
  <c r="F548" i="13"/>
  <c r="H548" i="13"/>
  <c r="J548" i="13"/>
  <c r="D549" i="13"/>
  <c r="E549" i="13"/>
  <c r="F549" i="13"/>
  <c r="H549" i="13"/>
  <c r="J549" i="13"/>
  <c r="D550" i="13"/>
  <c r="E550" i="13"/>
  <c r="F550" i="13"/>
  <c r="H550" i="13"/>
  <c r="J550" i="13"/>
  <c r="D551" i="13"/>
  <c r="E551" i="13"/>
  <c r="F551" i="13"/>
  <c r="H551" i="13"/>
  <c r="J551" i="13"/>
  <c r="D552" i="13"/>
  <c r="E552" i="13"/>
  <c r="F552" i="13"/>
  <c r="H552" i="13"/>
  <c r="J552" i="13"/>
  <c r="D553" i="13"/>
  <c r="E553" i="13"/>
  <c r="F553" i="13"/>
  <c r="H553" i="13"/>
  <c r="J553" i="13"/>
  <c r="D554" i="13"/>
  <c r="E554" i="13"/>
  <c r="F554" i="13"/>
  <c r="H554" i="13"/>
  <c r="J554" i="13"/>
  <c r="D555" i="13"/>
  <c r="E555" i="13"/>
  <c r="F555" i="13"/>
  <c r="H555" i="13"/>
  <c r="J555" i="13"/>
  <c r="D556" i="13"/>
  <c r="E556" i="13"/>
  <c r="F556" i="13"/>
  <c r="H556" i="13"/>
  <c r="J556" i="13"/>
  <c r="D557" i="13"/>
  <c r="E557" i="13"/>
  <c r="F557" i="13"/>
  <c r="H557" i="13"/>
  <c r="J557" i="13"/>
  <c r="D558" i="13"/>
  <c r="E558" i="13"/>
  <c r="F558" i="13"/>
  <c r="H558" i="13"/>
  <c r="J558" i="13"/>
  <c r="D559" i="13"/>
  <c r="E559" i="13"/>
  <c r="F559" i="13"/>
  <c r="H559" i="13"/>
  <c r="J559" i="13"/>
  <c r="D560" i="13"/>
  <c r="E560" i="13"/>
  <c r="F560" i="13"/>
  <c r="H560" i="13"/>
  <c r="J560" i="13"/>
  <c r="D561" i="13"/>
  <c r="E561" i="13"/>
  <c r="F561" i="13"/>
  <c r="H561" i="13"/>
  <c r="J561" i="13"/>
  <c r="D562" i="13"/>
  <c r="E562" i="13"/>
  <c r="F562" i="13"/>
  <c r="H562" i="13"/>
  <c r="J562" i="13"/>
  <c r="D563" i="13"/>
  <c r="E563" i="13"/>
  <c r="F563" i="13"/>
  <c r="H563" i="13"/>
  <c r="J563" i="13"/>
  <c r="D564" i="13"/>
  <c r="E564" i="13"/>
  <c r="F564" i="13"/>
  <c r="H564" i="13"/>
  <c r="J564" i="13"/>
  <c r="D565" i="13"/>
  <c r="E565" i="13"/>
  <c r="F565" i="13"/>
  <c r="H565" i="13"/>
  <c r="J565" i="13"/>
  <c r="D566" i="13"/>
  <c r="E566" i="13"/>
  <c r="F566" i="13"/>
  <c r="H566" i="13"/>
  <c r="J566" i="13"/>
  <c r="D567" i="13"/>
  <c r="E567" i="13"/>
  <c r="F567" i="13"/>
  <c r="H567" i="13"/>
  <c r="J567" i="13"/>
  <c r="D568" i="13"/>
  <c r="E568" i="13"/>
  <c r="F568" i="13"/>
  <c r="H568" i="13"/>
  <c r="J568" i="13"/>
  <c r="D569" i="13"/>
  <c r="E569" i="13"/>
  <c r="F569" i="13"/>
  <c r="H569" i="13"/>
  <c r="J569" i="13"/>
  <c r="D570" i="13"/>
  <c r="E570" i="13"/>
  <c r="F570" i="13"/>
  <c r="H570" i="13"/>
  <c r="J570" i="13"/>
  <c r="D571" i="13"/>
  <c r="E571" i="13"/>
  <c r="F571" i="13"/>
  <c r="H571" i="13"/>
  <c r="J571" i="13"/>
  <c r="D572" i="13"/>
  <c r="E572" i="13"/>
  <c r="F572" i="13"/>
  <c r="H572" i="13"/>
  <c r="J572" i="13"/>
  <c r="D573" i="13"/>
  <c r="E573" i="13"/>
  <c r="F573" i="13"/>
  <c r="H573" i="13"/>
  <c r="J573" i="13"/>
  <c r="D574" i="13"/>
  <c r="E574" i="13"/>
  <c r="F574" i="13"/>
  <c r="H574" i="13"/>
  <c r="J574" i="13"/>
  <c r="D575" i="13"/>
  <c r="E575" i="13"/>
  <c r="F575" i="13"/>
  <c r="H575" i="13"/>
  <c r="J575" i="13"/>
  <c r="D576" i="13"/>
  <c r="E576" i="13"/>
  <c r="F576" i="13"/>
  <c r="H576" i="13"/>
  <c r="J576" i="13"/>
  <c r="D577" i="13"/>
  <c r="E577" i="13"/>
  <c r="F577" i="13"/>
  <c r="H577" i="13"/>
  <c r="J577" i="13"/>
  <c r="D578" i="13"/>
  <c r="E578" i="13"/>
  <c r="F578" i="13"/>
  <c r="H578" i="13"/>
  <c r="J578" i="13"/>
  <c r="D579" i="13"/>
  <c r="E579" i="13"/>
  <c r="F579" i="13"/>
  <c r="H579" i="13"/>
  <c r="J579" i="13"/>
  <c r="D580" i="13"/>
  <c r="E580" i="13"/>
  <c r="F580" i="13"/>
  <c r="H580" i="13"/>
  <c r="J580" i="13"/>
  <c r="D581" i="13"/>
  <c r="E581" i="13"/>
  <c r="F581" i="13"/>
  <c r="H581" i="13"/>
  <c r="J581" i="13"/>
  <c r="D582" i="13"/>
  <c r="E582" i="13"/>
  <c r="F582" i="13"/>
  <c r="H582" i="13"/>
  <c r="J582" i="13"/>
  <c r="D583" i="13"/>
  <c r="E583" i="13"/>
  <c r="F583" i="13"/>
  <c r="H583" i="13"/>
  <c r="J583" i="13"/>
  <c r="D584" i="13"/>
  <c r="E584" i="13"/>
  <c r="F584" i="13"/>
  <c r="H584" i="13"/>
  <c r="J584" i="13"/>
  <c r="D585" i="13"/>
  <c r="E585" i="13"/>
  <c r="F585" i="13"/>
  <c r="H585" i="13"/>
  <c r="J585" i="13"/>
  <c r="D586" i="13"/>
  <c r="E586" i="13"/>
  <c r="F586" i="13"/>
  <c r="H586" i="13"/>
  <c r="J586" i="13"/>
  <c r="D587" i="13"/>
  <c r="E587" i="13"/>
  <c r="F587" i="13"/>
  <c r="H587" i="13"/>
  <c r="J587" i="13"/>
  <c r="D588" i="13"/>
  <c r="E588" i="13"/>
  <c r="F588" i="13"/>
  <c r="H588" i="13"/>
  <c r="J588" i="13"/>
  <c r="D589" i="13"/>
  <c r="E589" i="13"/>
  <c r="F589" i="13"/>
  <c r="H589" i="13"/>
  <c r="J589" i="13"/>
  <c r="D590" i="13"/>
  <c r="E590" i="13"/>
  <c r="F590" i="13"/>
  <c r="H590" i="13"/>
  <c r="J590" i="13"/>
  <c r="D591" i="13"/>
  <c r="E591" i="13"/>
  <c r="F591" i="13"/>
  <c r="H591" i="13"/>
  <c r="J591" i="13"/>
  <c r="D592" i="13"/>
  <c r="E592" i="13"/>
  <c r="F592" i="13"/>
  <c r="H592" i="13"/>
  <c r="J592" i="13"/>
  <c r="D593" i="13"/>
  <c r="E593" i="13"/>
  <c r="F593" i="13"/>
  <c r="H593" i="13"/>
  <c r="J593" i="13"/>
  <c r="D594" i="13"/>
  <c r="E594" i="13"/>
  <c r="F594" i="13"/>
  <c r="H594" i="13"/>
  <c r="J594" i="13"/>
  <c r="D595" i="13"/>
  <c r="E595" i="13"/>
  <c r="F595" i="13"/>
  <c r="H595" i="13"/>
  <c r="J595" i="13"/>
  <c r="D596" i="13"/>
  <c r="E596" i="13"/>
  <c r="F596" i="13"/>
  <c r="H596" i="13"/>
  <c r="J596" i="13"/>
  <c r="D597" i="13"/>
  <c r="E597" i="13"/>
  <c r="F597" i="13"/>
  <c r="H597" i="13"/>
  <c r="J597" i="13"/>
  <c r="D598" i="13"/>
  <c r="E598" i="13"/>
  <c r="F598" i="13"/>
  <c r="H598" i="13"/>
  <c r="J598" i="13"/>
  <c r="D599" i="13"/>
  <c r="E599" i="13"/>
  <c r="F599" i="13"/>
  <c r="H599" i="13"/>
  <c r="J599" i="13"/>
  <c r="D600" i="13"/>
  <c r="E600" i="13"/>
  <c r="F600" i="13"/>
  <c r="H600" i="13"/>
  <c r="J600" i="13"/>
  <c r="D601" i="13"/>
  <c r="E601" i="13"/>
  <c r="F601" i="13"/>
  <c r="H601" i="13"/>
  <c r="J601" i="13"/>
  <c r="D602" i="13"/>
  <c r="E602" i="13"/>
  <c r="F602" i="13"/>
  <c r="H602" i="13"/>
  <c r="J602" i="13"/>
  <c r="D603" i="13"/>
  <c r="E603" i="13"/>
  <c r="F603" i="13"/>
  <c r="H603" i="13"/>
  <c r="J603" i="13"/>
  <c r="D604" i="13"/>
  <c r="E604" i="13"/>
  <c r="F604" i="13"/>
  <c r="H604" i="13"/>
  <c r="J604" i="13"/>
  <c r="D605" i="13"/>
  <c r="E605" i="13"/>
  <c r="F605" i="13"/>
  <c r="H605" i="13"/>
  <c r="J605" i="13"/>
  <c r="D606" i="13"/>
  <c r="E606" i="13"/>
  <c r="F606" i="13"/>
  <c r="H606" i="13"/>
  <c r="J606" i="13"/>
  <c r="D607" i="13"/>
  <c r="E607" i="13"/>
  <c r="F607" i="13"/>
  <c r="H607" i="13"/>
  <c r="J607" i="13"/>
  <c r="D608" i="13"/>
  <c r="E608" i="13"/>
  <c r="F608" i="13"/>
  <c r="H608" i="13"/>
  <c r="J608" i="13"/>
  <c r="D609" i="13"/>
  <c r="E609" i="13"/>
  <c r="F609" i="13"/>
  <c r="H609" i="13"/>
  <c r="J609" i="13"/>
  <c r="D610" i="13"/>
  <c r="E610" i="13"/>
  <c r="F610" i="13"/>
  <c r="H610" i="13"/>
  <c r="J610" i="13"/>
  <c r="D611" i="13"/>
  <c r="E611" i="13"/>
  <c r="F611" i="13"/>
  <c r="H611" i="13"/>
  <c r="J611" i="13"/>
  <c r="D612" i="13"/>
  <c r="E612" i="13"/>
  <c r="F612" i="13"/>
  <c r="H612" i="13"/>
  <c r="J612" i="13"/>
  <c r="D613" i="13"/>
  <c r="E613" i="13"/>
  <c r="F613" i="13"/>
  <c r="H613" i="13"/>
  <c r="J613" i="13"/>
  <c r="D614" i="13"/>
  <c r="E614" i="13"/>
  <c r="F614" i="13"/>
  <c r="H614" i="13"/>
  <c r="J614" i="13"/>
  <c r="D615" i="13"/>
  <c r="E615" i="13"/>
  <c r="F615" i="13"/>
  <c r="H615" i="13"/>
  <c r="J615" i="13"/>
  <c r="D616" i="13"/>
  <c r="E616" i="13"/>
  <c r="F616" i="13"/>
  <c r="H616" i="13"/>
  <c r="J616" i="13"/>
  <c r="D617" i="13"/>
  <c r="E617" i="13"/>
  <c r="F617" i="13"/>
  <c r="H617" i="13"/>
  <c r="J617" i="13"/>
  <c r="D618" i="13"/>
  <c r="E618" i="13"/>
  <c r="F618" i="13"/>
  <c r="H618" i="13"/>
  <c r="J618" i="13"/>
  <c r="D619" i="13"/>
  <c r="E619" i="13"/>
  <c r="F619" i="13"/>
  <c r="H619" i="13"/>
  <c r="J619" i="13"/>
  <c r="D620" i="13"/>
  <c r="E620" i="13"/>
  <c r="F620" i="13"/>
  <c r="H620" i="13"/>
  <c r="J620" i="13"/>
  <c r="D621" i="13"/>
  <c r="E621" i="13"/>
  <c r="F621" i="13"/>
  <c r="H621" i="13"/>
  <c r="J621" i="13"/>
  <c r="D622" i="13"/>
  <c r="E622" i="13"/>
  <c r="F622" i="13"/>
  <c r="H622" i="13"/>
  <c r="J622" i="13"/>
  <c r="D623" i="13"/>
  <c r="E623" i="13"/>
  <c r="F623" i="13"/>
  <c r="H623" i="13"/>
  <c r="J623" i="13"/>
  <c r="D624" i="13"/>
  <c r="E624" i="13"/>
  <c r="F624" i="13"/>
  <c r="H624" i="13"/>
  <c r="J624" i="13"/>
  <c r="D625" i="13"/>
  <c r="E625" i="13"/>
  <c r="F625" i="13"/>
  <c r="H625" i="13"/>
  <c r="J625" i="13"/>
  <c r="D626" i="13"/>
  <c r="E626" i="13"/>
  <c r="F626" i="13"/>
  <c r="H626" i="13"/>
  <c r="J626" i="13"/>
  <c r="D627" i="13"/>
  <c r="E627" i="13"/>
  <c r="F627" i="13"/>
  <c r="H627" i="13"/>
  <c r="J627" i="13"/>
  <c r="D628" i="13"/>
  <c r="E628" i="13"/>
  <c r="F628" i="13"/>
  <c r="H628" i="13"/>
  <c r="J628" i="13"/>
  <c r="D629" i="13"/>
  <c r="E629" i="13"/>
  <c r="F629" i="13"/>
  <c r="H629" i="13"/>
  <c r="J629" i="13"/>
  <c r="D630" i="13"/>
  <c r="E630" i="13"/>
  <c r="F630" i="13"/>
  <c r="H630" i="13"/>
  <c r="J630" i="13"/>
  <c r="D631" i="13"/>
  <c r="E631" i="13"/>
  <c r="F631" i="13"/>
  <c r="H631" i="13"/>
  <c r="J631" i="13"/>
  <c r="D632" i="13"/>
  <c r="E632" i="13"/>
  <c r="F632" i="13"/>
  <c r="H632" i="13"/>
  <c r="J632" i="13"/>
  <c r="D633" i="13"/>
  <c r="E633" i="13"/>
  <c r="F633" i="13"/>
  <c r="H633" i="13"/>
  <c r="J633" i="13"/>
  <c r="D634" i="13"/>
  <c r="E634" i="13"/>
  <c r="F634" i="13"/>
  <c r="H634" i="13"/>
  <c r="J634" i="13"/>
  <c r="D635" i="13"/>
  <c r="E635" i="13"/>
  <c r="F635" i="13"/>
  <c r="H635" i="13"/>
  <c r="J635" i="13"/>
  <c r="D636" i="13"/>
  <c r="E636" i="13"/>
  <c r="F636" i="13"/>
  <c r="H636" i="13"/>
  <c r="J636" i="13"/>
  <c r="D637" i="13"/>
  <c r="E637" i="13"/>
  <c r="F637" i="13"/>
  <c r="H637" i="13"/>
  <c r="J637" i="13"/>
  <c r="D638" i="13"/>
  <c r="E638" i="13"/>
  <c r="F638" i="13"/>
  <c r="H638" i="13"/>
  <c r="J638" i="13"/>
  <c r="D639" i="13"/>
  <c r="E639" i="13"/>
  <c r="F639" i="13"/>
  <c r="H639" i="13"/>
  <c r="J639" i="13"/>
  <c r="D640" i="13"/>
  <c r="E640" i="13"/>
  <c r="F640" i="13"/>
  <c r="H640" i="13"/>
  <c r="J640" i="13"/>
  <c r="D641" i="13"/>
  <c r="E641" i="13"/>
  <c r="F641" i="13"/>
  <c r="H641" i="13"/>
  <c r="J641" i="13"/>
  <c r="D642" i="13"/>
  <c r="E642" i="13"/>
  <c r="F642" i="13"/>
  <c r="H642" i="13"/>
  <c r="J642" i="13"/>
  <c r="D643" i="13"/>
  <c r="E643" i="13"/>
  <c r="F643" i="13"/>
  <c r="H643" i="13"/>
  <c r="J643" i="13"/>
  <c r="D644" i="13"/>
  <c r="E644" i="13"/>
  <c r="F644" i="13"/>
  <c r="H644" i="13"/>
  <c r="J644" i="13"/>
  <c r="D645" i="13"/>
  <c r="E645" i="13"/>
  <c r="F645" i="13"/>
  <c r="H645" i="13"/>
  <c r="J645" i="13"/>
  <c r="D646" i="13"/>
  <c r="E646" i="13"/>
  <c r="F646" i="13"/>
  <c r="H646" i="13"/>
  <c r="J646" i="13"/>
  <c r="D647" i="13"/>
  <c r="E647" i="13"/>
  <c r="F647" i="13"/>
  <c r="H647" i="13"/>
  <c r="J647" i="13"/>
  <c r="D648" i="13"/>
  <c r="E648" i="13"/>
  <c r="F648" i="13"/>
  <c r="H648" i="13"/>
  <c r="J648" i="13"/>
  <c r="D649" i="13"/>
  <c r="E649" i="13"/>
  <c r="F649" i="13"/>
  <c r="H649" i="13"/>
  <c r="J649" i="13"/>
  <c r="D650" i="13"/>
  <c r="E650" i="13"/>
  <c r="F650" i="13"/>
  <c r="H650" i="13"/>
  <c r="J650" i="13"/>
  <c r="D651" i="13"/>
  <c r="E651" i="13"/>
  <c r="F651" i="13"/>
  <c r="H651" i="13"/>
  <c r="J651" i="13"/>
  <c r="D652" i="13"/>
  <c r="E652" i="13"/>
  <c r="F652" i="13"/>
  <c r="H652" i="13"/>
  <c r="J652" i="13"/>
  <c r="D653" i="13"/>
  <c r="E653" i="13"/>
  <c r="F653" i="13"/>
  <c r="H653" i="13"/>
  <c r="J653" i="13"/>
  <c r="D654" i="13"/>
  <c r="E654" i="13"/>
  <c r="F654" i="13"/>
  <c r="H654" i="13"/>
  <c r="J654" i="13"/>
  <c r="D655" i="13"/>
  <c r="E655" i="13"/>
  <c r="F655" i="13"/>
  <c r="H655" i="13"/>
  <c r="J655" i="13"/>
  <c r="D656" i="13"/>
  <c r="E656" i="13"/>
  <c r="F656" i="13"/>
  <c r="H656" i="13"/>
  <c r="J656" i="13"/>
  <c r="D657" i="13"/>
  <c r="E657" i="13"/>
  <c r="F657" i="13"/>
  <c r="H657" i="13"/>
  <c r="J657" i="13"/>
  <c r="D658" i="13"/>
  <c r="E658" i="13"/>
  <c r="F658" i="13"/>
  <c r="H658" i="13"/>
  <c r="J658" i="13"/>
  <c r="D659" i="13"/>
  <c r="E659" i="13"/>
  <c r="F659" i="13"/>
  <c r="H659" i="13"/>
  <c r="J659" i="13"/>
  <c r="D660" i="13"/>
  <c r="E660" i="13"/>
  <c r="F660" i="13"/>
  <c r="H660" i="13"/>
  <c r="J660" i="13"/>
  <c r="D661" i="13"/>
  <c r="E661" i="13"/>
  <c r="F661" i="13"/>
  <c r="H661" i="13"/>
  <c r="J661" i="13"/>
  <c r="D662" i="13"/>
  <c r="E662" i="13"/>
  <c r="F662" i="13"/>
  <c r="H662" i="13"/>
  <c r="J662" i="13"/>
  <c r="D663" i="13"/>
  <c r="E663" i="13"/>
  <c r="F663" i="13"/>
  <c r="H663" i="13"/>
  <c r="J663" i="13"/>
  <c r="D664" i="13"/>
  <c r="E664" i="13"/>
  <c r="F664" i="13"/>
  <c r="H664" i="13"/>
  <c r="J664" i="13"/>
  <c r="D665" i="13"/>
  <c r="E665" i="13"/>
  <c r="F665" i="13"/>
  <c r="H665" i="13"/>
  <c r="J665" i="13"/>
  <c r="D666" i="13"/>
  <c r="E666" i="13"/>
  <c r="F666" i="13"/>
  <c r="H666" i="13"/>
  <c r="J666" i="13"/>
  <c r="D667" i="13"/>
  <c r="E667" i="13"/>
  <c r="F667" i="13"/>
  <c r="H667" i="13"/>
  <c r="J667" i="13"/>
  <c r="D668" i="13"/>
  <c r="E668" i="13"/>
  <c r="F668" i="13"/>
  <c r="H668" i="13"/>
  <c r="J668" i="13"/>
  <c r="D669" i="13"/>
  <c r="E669" i="13"/>
  <c r="F669" i="13"/>
  <c r="H669" i="13"/>
  <c r="J669" i="13"/>
  <c r="D670" i="13"/>
  <c r="E670" i="13"/>
  <c r="F670" i="13"/>
  <c r="H670" i="13"/>
  <c r="J670" i="13"/>
  <c r="D671" i="13"/>
  <c r="E671" i="13"/>
  <c r="F671" i="13"/>
  <c r="H671" i="13"/>
  <c r="J671" i="13"/>
  <c r="D672" i="13"/>
  <c r="E672" i="13"/>
  <c r="F672" i="13"/>
  <c r="H672" i="13"/>
  <c r="J672" i="13"/>
  <c r="D673" i="13"/>
  <c r="E673" i="13"/>
  <c r="F673" i="13"/>
  <c r="H673" i="13"/>
  <c r="J673" i="13"/>
  <c r="D674" i="13"/>
  <c r="E674" i="13"/>
  <c r="F674" i="13"/>
  <c r="H674" i="13"/>
  <c r="J674" i="13"/>
  <c r="D675" i="13"/>
  <c r="E675" i="13"/>
  <c r="F675" i="13"/>
  <c r="H675" i="13"/>
  <c r="J675" i="13"/>
  <c r="D676" i="13"/>
  <c r="E676" i="13"/>
  <c r="F676" i="13"/>
  <c r="H676" i="13"/>
  <c r="J676" i="13"/>
  <c r="D677" i="13"/>
  <c r="E677" i="13"/>
  <c r="F677" i="13"/>
  <c r="H677" i="13"/>
  <c r="J677" i="13"/>
  <c r="D678" i="13"/>
  <c r="E678" i="13"/>
  <c r="F678" i="13"/>
  <c r="H678" i="13"/>
  <c r="J678" i="13"/>
  <c r="D679" i="13"/>
  <c r="E679" i="13"/>
  <c r="F679" i="13"/>
  <c r="H679" i="13"/>
  <c r="J679" i="13"/>
  <c r="D680" i="13"/>
  <c r="E680" i="13"/>
  <c r="F680" i="13"/>
  <c r="H680" i="13"/>
  <c r="J680" i="13"/>
  <c r="D681" i="13"/>
  <c r="E681" i="13"/>
  <c r="F681" i="13"/>
  <c r="H681" i="13"/>
  <c r="J681" i="13"/>
  <c r="D682" i="13"/>
  <c r="E682" i="13"/>
  <c r="F682" i="13"/>
  <c r="H682" i="13"/>
  <c r="J682" i="13"/>
  <c r="D683" i="13"/>
  <c r="E683" i="13"/>
  <c r="F683" i="13"/>
  <c r="H683" i="13"/>
  <c r="J683" i="13"/>
  <c r="D684" i="13"/>
  <c r="E684" i="13"/>
  <c r="F684" i="13"/>
  <c r="H684" i="13"/>
  <c r="J684" i="13"/>
  <c r="D685" i="13"/>
  <c r="E685" i="13"/>
  <c r="F685" i="13"/>
  <c r="H685" i="13"/>
  <c r="J685" i="13"/>
  <c r="D686" i="13"/>
  <c r="E686" i="13"/>
  <c r="F686" i="13"/>
  <c r="H686" i="13"/>
  <c r="J686" i="13"/>
  <c r="D687" i="13"/>
  <c r="E687" i="13"/>
  <c r="F687" i="13"/>
  <c r="H687" i="13"/>
  <c r="J687" i="13"/>
  <c r="D688" i="13"/>
  <c r="E688" i="13"/>
  <c r="F688" i="13"/>
  <c r="H688" i="13"/>
  <c r="J688" i="13"/>
  <c r="D689" i="13"/>
  <c r="E689" i="13"/>
  <c r="F689" i="13"/>
  <c r="H689" i="13"/>
  <c r="J689" i="13"/>
  <c r="D690" i="13"/>
  <c r="E690" i="13"/>
  <c r="F690" i="13"/>
  <c r="H690" i="13"/>
  <c r="J690" i="13"/>
  <c r="D691" i="13"/>
  <c r="E691" i="13"/>
  <c r="F691" i="13"/>
  <c r="H691" i="13"/>
  <c r="J691" i="13"/>
  <c r="D692" i="13"/>
  <c r="E692" i="13"/>
  <c r="F692" i="13"/>
  <c r="H692" i="13"/>
  <c r="J692" i="13"/>
  <c r="D693" i="13"/>
  <c r="E693" i="13"/>
  <c r="F693" i="13"/>
  <c r="H693" i="13"/>
  <c r="J693" i="13"/>
  <c r="D694" i="13"/>
  <c r="E694" i="13"/>
  <c r="F694" i="13"/>
  <c r="H694" i="13"/>
  <c r="J694" i="13"/>
  <c r="D695" i="13"/>
  <c r="E695" i="13"/>
  <c r="F695" i="13"/>
  <c r="H695" i="13"/>
  <c r="J695" i="13"/>
  <c r="D696" i="13"/>
  <c r="E696" i="13"/>
  <c r="F696" i="13"/>
  <c r="H696" i="13"/>
  <c r="J696" i="13"/>
  <c r="D697" i="13"/>
  <c r="E697" i="13"/>
  <c r="F697" i="13"/>
  <c r="H697" i="13"/>
  <c r="J697" i="13"/>
  <c r="D698" i="13"/>
  <c r="E698" i="13"/>
  <c r="F698" i="13"/>
  <c r="H698" i="13"/>
  <c r="J698" i="13"/>
  <c r="D699" i="13"/>
  <c r="E699" i="13"/>
  <c r="F699" i="13"/>
  <c r="H699" i="13"/>
  <c r="J699" i="13"/>
  <c r="D700" i="13"/>
  <c r="E700" i="13"/>
  <c r="F700" i="13"/>
  <c r="H700" i="13"/>
  <c r="J700" i="13"/>
  <c r="D701" i="13"/>
  <c r="E701" i="13"/>
  <c r="F701" i="13"/>
  <c r="H701" i="13"/>
  <c r="J701" i="13"/>
  <c r="D702" i="13"/>
  <c r="E702" i="13"/>
  <c r="F702" i="13"/>
  <c r="H702" i="13"/>
  <c r="J702" i="13"/>
  <c r="D703" i="13"/>
  <c r="E703" i="13"/>
  <c r="F703" i="13"/>
  <c r="H703" i="13"/>
  <c r="J703" i="13"/>
  <c r="D704" i="13"/>
  <c r="E704" i="13"/>
  <c r="F704" i="13"/>
  <c r="H704" i="13"/>
  <c r="J704" i="13"/>
  <c r="D705" i="13"/>
  <c r="E705" i="13"/>
  <c r="F705" i="13"/>
  <c r="H705" i="13"/>
  <c r="J705" i="13"/>
  <c r="D706" i="13"/>
  <c r="E706" i="13"/>
  <c r="F706" i="13"/>
  <c r="H706" i="13"/>
  <c r="J706" i="13"/>
  <c r="D707" i="13"/>
  <c r="E707" i="13"/>
  <c r="F707" i="13"/>
  <c r="H707" i="13"/>
  <c r="J707" i="13"/>
  <c r="D708" i="13"/>
  <c r="E708" i="13"/>
  <c r="F708" i="13"/>
  <c r="H708" i="13"/>
  <c r="J708" i="13"/>
  <c r="D709" i="13"/>
  <c r="E709" i="13"/>
  <c r="F709" i="13"/>
  <c r="H709" i="13"/>
  <c r="J709" i="13"/>
  <c r="D710" i="13"/>
  <c r="E710" i="13"/>
  <c r="F710" i="13"/>
  <c r="H710" i="13"/>
  <c r="J710" i="13"/>
  <c r="D711" i="13"/>
  <c r="E711" i="13"/>
  <c r="F711" i="13"/>
  <c r="H711" i="13"/>
  <c r="J711" i="13"/>
  <c r="D712" i="13"/>
  <c r="E712" i="13"/>
  <c r="F712" i="13"/>
  <c r="H712" i="13"/>
  <c r="J712" i="13"/>
  <c r="D713" i="13"/>
  <c r="E713" i="13"/>
  <c r="F713" i="13"/>
  <c r="H713" i="13"/>
  <c r="J713" i="13"/>
  <c r="D714" i="13"/>
  <c r="E714" i="13"/>
  <c r="F714" i="13"/>
  <c r="H714" i="13"/>
  <c r="J714" i="13"/>
  <c r="D715" i="13"/>
  <c r="E715" i="13"/>
  <c r="F715" i="13"/>
  <c r="H715" i="13"/>
  <c r="J715" i="13"/>
  <c r="D716" i="13"/>
  <c r="E716" i="13"/>
  <c r="F716" i="13"/>
  <c r="H716" i="13"/>
  <c r="J716" i="13"/>
  <c r="D717" i="13"/>
  <c r="E717" i="13"/>
  <c r="F717" i="13"/>
  <c r="H717" i="13"/>
  <c r="J717" i="13"/>
  <c r="D718" i="13"/>
  <c r="E718" i="13"/>
  <c r="F718" i="13"/>
  <c r="H718" i="13"/>
  <c r="J718" i="13"/>
  <c r="D719" i="13"/>
  <c r="E719" i="13"/>
  <c r="F719" i="13"/>
  <c r="H719" i="13"/>
  <c r="J719" i="13"/>
  <c r="D720" i="13"/>
  <c r="E720" i="13"/>
  <c r="F720" i="13"/>
  <c r="H720" i="13"/>
  <c r="J720" i="13"/>
  <c r="D721" i="13"/>
  <c r="E721" i="13"/>
  <c r="F721" i="13"/>
  <c r="H721" i="13"/>
  <c r="J721" i="13"/>
  <c r="D722" i="13"/>
  <c r="E722" i="13"/>
  <c r="F722" i="13"/>
  <c r="H722" i="13"/>
  <c r="J722" i="13"/>
  <c r="D723" i="13"/>
  <c r="E723" i="13"/>
  <c r="F723" i="13"/>
  <c r="H723" i="13"/>
  <c r="J723" i="13"/>
  <c r="D724" i="13"/>
  <c r="E724" i="13"/>
  <c r="F724" i="13"/>
  <c r="H724" i="13"/>
  <c r="J724" i="13"/>
  <c r="D725" i="13"/>
  <c r="E725" i="13"/>
  <c r="F725" i="13"/>
  <c r="H725" i="13"/>
  <c r="J725" i="13"/>
  <c r="D726" i="13"/>
  <c r="E726" i="13"/>
  <c r="F726" i="13"/>
  <c r="H726" i="13"/>
  <c r="J726" i="13"/>
  <c r="D727" i="13"/>
  <c r="E727" i="13"/>
  <c r="F727" i="13"/>
  <c r="H727" i="13"/>
  <c r="J727" i="13"/>
  <c r="D728" i="13"/>
  <c r="E728" i="13"/>
  <c r="F728" i="13"/>
  <c r="H728" i="13"/>
  <c r="J728" i="13"/>
  <c r="D729" i="13"/>
  <c r="E729" i="13"/>
  <c r="F729" i="13"/>
  <c r="H729" i="13"/>
  <c r="J729" i="13"/>
  <c r="D730" i="13"/>
  <c r="E730" i="13"/>
  <c r="F730" i="13"/>
  <c r="H730" i="13"/>
  <c r="J730" i="13"/>
  <c r="D731" i="13"/>
  <c r="E731" i="13"/>
  <c r="F731" i="13"/>
  <c r="H731" i="13"/>
  <c r="J731" i="13"/>
  <c r="D732" i="13"/>
  <c r="E732" i="13"/>
  <c r="F732" i="13"/>
  <c r="H732" i="13"/>
  <c r="J732" i="13"/>
  <c r="D733" i="13"/>
  <c r="E733" i="13"/>
  <c r="F733" i="13"/>
  <c r="H733" i="13"/>
  <c r="J733" i="13"/>
  <c r="D734" i="13"/>
  <c r="E734" i="13"/>
  <c r="F734" i="13"/>
  <c r="H734" i="13"/>
  <c r="J734" i="13"/>
  <c r="D735" i="13"/>
  <c r="E735" i="13"/>
  <c r="F735" i="13"/>
  <c r="H735" i="13"/>
  <c r="J735" i="13"/>
  <c r="D736" i="13"/>
  <c r="E736" i="13"/>
  <c r="F736" i="13"/>
  <c r="H736" i="13"/>
  <c r="J736" i="13"/>
  <c r="D737" i="13"/>
  <c r="E737" i="13"/>
  <c r="F737" i="13"/>
  <c r="H737" i="13"/>
  <c r="J737" i="13"/>
  <c r="D738" i="13"/>
  <c r="E738" i="13"/>
  <c r="F738" i="13"/>
  <c r="H738" i="13"/>
  <c r="J738" i="13"/>
  <c r="D739" i="13"/>
  <c r="E739" i="13"/>
  <c r="F739" i="13"/>
  <c r="H739" i="13"/>
  <c r="J739" i="13"/>
  <c r="D740" i="13"/>
  <c r="E740" i="13"/>
  <c r="F740" i="13"/>
  <c r="H740" i="13"/>
  <c r="J740" i="13"/>
  <c r="D741" i="13"/>
  <c r="E741" i="13"/>
  <c r="F741" i="13"/>
  <c r="H741" i="13"/>
  <c r="J741" i="13"/>
  <c r="D742" i="13"/>
  <c r="E742" i="13"/>
  <c r="F742" i="13"/>
  <c r="H742" i="13"/>
  <c r="J742" i="13"/>
  <c r="D743" i="13"/>
  <c r="E743" i="13"/>
  <c r="F743" i="13"/>
  <c r="H743" i="13"/>
  <c r="J743" i="13"/>
  <c r="D744" i="13"/>
  <c r="E744" i="13"/>
  <c r="F744" i="13"/>
  <c r="H744" i="13"/>
  <c r="J744" i="13"/>
  <c r="D745" i="13"/>
  <c r="E745" i="13"/>
  <c r="F745" i="13"/>
  <c r="H745" i="13"/>
  <c r="J745" i="13"/>
  <c r="D746" i="13"/>
  <c r="E746" i="13"/>
  <c r="F746" i="13"/>
  <c r="H746" i="13"/>
  <c r="J746" i="13"/>
  <c r="D747" i="13"/>
  <c r="E747" i="13"/>
  <c r="F747" i="13"/>
  <c r="H747" i="13"/>
  <c r="J747" i="13"/>
  <c r="D748" i="13"/>
  <c r="E748" i="13"/>
  <c r="F748" i="13"/>
  <c r="H748" i="13"/>
  <c r="J748" i="13"/>
  <c r="D749" i="13"/>
  <c r="E749" i="13"/>
  <c r="F749" i="13"/>
  <c r="H749" i="13"/>
  <c r="J749" i="13"/>
  <c r="D750" i="13"/>
  <c r="E750" i="13"/>
  <c r="F750" i="13"/>
  <c r="H750" i="13"/>
  <c r="J750" i="13"/>
  <c r="D751" i="13"/>
  <c r="E751" i="13"/>
  <c r="F751" i="13"/>
  <c r="H751" i="13"/>
  <c r="J751" i="13"/>
  <c r="D752" i="13"/>
  <c r="E752" i="13"/>
  <c r="F752" i="13"/>
  <c r="H752" i="13"/>
  <c r="J752" i="13"/>
  <c r="D753" i="13"/>
  <c r="E753" i="13"/>
  <c r="F753" i="13"/>
  <c r="H753" i="13"/>
  <c r="J753" i="13"/>
  <c r="D754" i="13"/>
  <c r="E754" i="13"/>
  <c r="F754" i="13"/>
  <c r="H754" i="13"/>
  <c r="J754" i="13"/>
  <c r="D755" i="13"/>
  <c r="E755" i="13"/>
  <c r="F755" i="13"/>
  <c r="H755" i="13"/>
  <c r="J755" i="13"/>
  <c r="D756" i="13"/>
  <c r="E756" i="13"/>
  <c r="F756" i="13"/>
  <c r="H756" i="13"/>
  <c r="J756" i="13"/>
  <c r="D757" i="13"/>
  <c r="E757" i="13"/>
  <c r="F757" i="13"/>
  <c r="H757" i="13"/>
  <c r="J757" i="13"/>
  <c r="D758" i="13"/>
  <c r="E758" i="13"/>
  <c r="F758" i="13"/>
  <c r="H758" i="13"/>
  <c r="J758" i="13"/>
  <c r="D759" i="13"/>
  <c r="E759" i="13"/>
  <c r="F759" i="13"/>
  <c r="H759" i="13"/>
  <c r="J759" i="13"/>
  <c r="D760" i="13"/>
  <c r="E760" i="13"/>
  <c r="F760" i="13"/>
  <c r="H760" i="13"/>
  <c r="J760" i="13"/>
  <c r="D761" i="13"/>
  <c r="E761" i="13"/>
  <c r="F761" i="13"/>
  <c r="H761" i="13"/>
  <c r="J761" i="13"/>
  <c r="D762" i="13"/>
  <c r="E762" i="13"/>
  <c r="F762" i="13"/>
  <c r="H762" i="13"/>
  <c r="J762" i="13"/>
  <c r="D763" i="13"/>
  <c r="E763" i="13"/>
  <c r="F763" i="13"/>
  <c r="H763" i="13"/>
  <c r="J763" i="13"/>
  <c r="D764" i="13"/>
  <c r="E764" i="13"/>
  <c r="F764" i="13"/>
  <c r="H764" i="13"/>
  <c r="J764" i="13"/>
  <c r="D765" i="13"/>
  <c r="E765" i="13"/>
  <c r="F765" i="13"/>
  <c r="H765" i="13"/>
  <c r="J765" i="13"/>
  <c r="D766" i="13"/>
  <c r="E766" i="13"/>
  <c r="F766" i="13"/>
  <c r="H766" i="13"/>
  <c r="J766" i="13"/>
  <c r="D767" i="13"/>
  <c r="E767" i="13"/>
  <c r="F767" i="13"/>
  <c r="H767" i="13"/>
  <c r="J767" i="13"/>
  <c r="D768" i="13"/>
  <c r="E768" i="13"/>
  <c r="F768" i="13"/>
  <c r="H768" i="13"/>
  <c r="J768" i="13"/>
  <c r="D769" i="13"/>
  <c r="E769" i="13"/>
  <c r="F769" i="13"/>
  <c r="H769" i="13"/>
  <c r="J769" i="13"/>
  <c r="D770" i="13"/>
  <c r="E770" i="13"/>
  <c r="F770" i="13"/>
  <c r="H770" i="13"/>
  <c r="J770" i="13"/>
  <c r="D771" i="13"/>
  <c r="E771" i="13"/>
  <c r="F771" i="13"/>
  <c r="H771" i="13"/>
  <c r="J771" i="13"/>
  <c r="D772" i="13"/>
  <c r="E772" i="13"/>
  <c r="F772" i="13"/>
  <c r="H772" i="13"/>
  <c r="J772" i="13"/>
  <c r="D773" i="13"/>
  <c r="E773" i="13"/>
  <c r="F773" i="13"/>
  <c r="H773" i="13"/>
  <c r="J773" i="13"/>
  <c r="D774" i="13"/>
  <c r="E774" i="13"/>
  <c r="F774" i="13"/>
  <c r="H774" i="13"/>
  <c r="J774" i="13"/>
  <c r="D775" i="13"/>
  <c r="E775" i="13"/>
  <c r="F775" i="13"/>
  <c r="H775" i="13"/>
  <c r="J775" i="13"/>
  <c r="D776" i="13"/>
  <c r="E776" i="13"/>
  <c r="F776" i="13"/>
  <c r="H776" i="13"/>
  <c r="J776" i="13"/>
  <c r="D777" i="13"/>
  <c r="E777" i="13"/>
  <c r="F777" i="13"/>
  <c r="H777" i="13"/>
  <c r="J777" i="13"/>
  <c r="D778" i="13"/>
  <c r="E778" i="13"/>
  <c r="F778" i="13"/>
  <c r="H778" i="13"/>
  <c r="J778" i="13"/>
  <c r="D779" i="13"/>
  <c r="E779" i="13"/>
  <c r="F779" i="13"/>
  <c r="H779" i="13"/>
  <c r="J779" i="13"/>
  <c r="D780" i="13"/>
  <c r="E780" i="13"/>
  <c r="F780" i="13"/>
  <c r="H780" i="13"/>
  <c r="J780" i="13"/>
  <c r="D781" i="13"/>
  <c r="E781" i="13"/>
  <c r="F781" i="13"/>
  <c r="H781" i="13"/>
  <c r="J781" i="13"/>
  <c r="D782" i="13"/>
  <c r="E782" i="13"/>
  <c r="F782" i="13"/>
  <c r="H782" i="13"/>
  <c r="J782" i="13"/>
  <c r="D783" i="13"/>
  <c r="E783" i="13"/>
  <c r="F783" i="13"/>
  <c r="H783" i="13"/>
  <c r="J783" i="13"/>
  <c r="D784" i="13"/>
  <c r="E784" i="13"/>
  <c r="F784" i="13"/>
  <c r="H784" i="13"/>
  <c r="J784" i="13"/>
  <c r="D785" i="13"/>
  <c r="E785" i="13"/>
  <c r="F785" i="13"/>
  <c r="H785" i="13"/>
  <c r="J785" i="13"/>
  <c r="D786" i="13"/>
  <c r="E786" i="13"/>
  <c r="F786" i="13"/>
  <c r="H786" i="13"/>
  <c r="J786" i="13"/>
  <c r="D787" i="13"/>
  <c r="E787" i="13"/>
  <c r="F787" i="13"/>
  <c r="H787" i="13"/>
  <c r="J787" i="13"/>
  <c r="D788" i="13"/>
  <c r="E788" i="13"/>
  <c r="F788" i="13"/>
  <c r="H788" i="13"/>
  <c r="J788" i="13"/>
  <c r="D789" i="13"/>
  <c r="E789" i="13"/>
  <c r="F789" i="13"/>
  <c r="H789" i="13"/>
  <c r="J789" i="13"/>
  <c r="D790" i="13"/>
  <c r="E790" i="13"/>
  <c r="F790" i="13"/>
  <c r="H790" i="13"/>
  <c r="J790" i="13"/>
  <c r="D791" i="13"/>
  <c r="E791" i="13"/>
  <c r="F791" i="13"/>
  <c r="H791" i="13"/>
  <c r="J791" i="13"/>
  <c r="D792" i="13"/>
  <c r="E792" i="13"/>
  <c r="F792" i="13"/>
  <c r="H792" i="13"/>
  <c r="J792" i="13"/>
  <c r="D793" i="13"/>
  <c r="E793" i="13"/>
  <c r="F793" i="13"/>
  <c r="H793" i="13"/>
  <c r="J793" i="13"/>
  <c r="D794" i="13"/>
  <c r="E794" i="13"/>
  <c r="F794" i="13"/>
  <c r="H794" i="13"/>
  <c r="J794" i="13"/>
  <c r="D795" i="13"/>
  <c r="E795" i="13"/>
  <c r="F795" i="13"/>
  <c r="H795" i="13"/>
  <c r="J795" i="13"/>
  <c r="D796" i="13"/>
  <c r="E796" i="13"/>
  <c r="F796" i="13"/>
  <c r="H796" i="13"/>
  <c r="J796" i="13"/>
  <c r="D797" i="13"/>
  <c r="E797" i="13"/>
  <c r="F797" i="13"/>
  <c r="H797" i="13"/>
  <c r="J797" i="13"/>
  <c r="D798" i="13"/>
  <c r="E798" i="13"/>
  <c r="F798" i="13"/>
  <c r="H798" i="13"/>
  <c r="J798" i="13"/>
  <c r="D799" i="13"/>
  <c r="E799" i="13"/>
  <c r="F799" i="13"/>
  <c r="H799" i="13"/>
  <c r="J799" i="13"/>
  <c r="D800" i="13"/>
  <c r="E800" i="13"/>
  <c r="F800" i="13"/>
  <c r="H800" i="13"/>
  <c r="J800" i="13"/>
  <c r="D801" i="13"/>
  <c r="E801" i="13"/>
  <c r="F801" i="13"/>
  <c r="H801" i="13"/>
  <c r="J801" i="13"/>
  <c r="D802" i="13"/>
  <c r="E802" i="13"/>
  <c r="F802" i="13"/>
  <c r="H802" i="13"/>
  <c r="J802" i="13"/>
  <c r="D803" i="13"/>
  <c r="E803" i="13"/>
  <c r="F803" i="13"/>
  <c r="H803" i="13"/>
  <c r="J803" i="13"/>
  <c r="D804" i="13"/>
  <c r="E804" i="13"/>
  <c r="F804" i="13"/>
  <c r="H804" i="13"/>
  <c r="J804" i="13"/>
  <c r="D805" i="13"/>
  <c r="E805" i="13"/>
  <c r="F805" i="13"/>
  <c r="H805" i="13"/>
  <c r="J805" i="13"/>
  <c r="D806" i="13"/>
  <c r="E806" i="13"/>
  <c r="F806" i="13"/>
  <c r="H806" i="13"/>
  <c r="J806" i="13"/>
  <c r="D807" i="13"/>
  <c r="E807" i="13"/>
  <c r="F807" i="13"/>
  <c r="H807" i="13"/>
  <c r="J807" i="13"/>
  <c r="D808" i="13"/>
  <c r="E808" i="13"/>
  <c r="F808" i="13"/>
  <c r="H808" i="13"/>
  <c r="J808" i="13"/>
  <c r="D809" i="13"/>
  <c r="E809" i="13"/>
  <c r="F809" i="13"/>
  <c r="H809" i="13"/>
  <c r="J809" i="13"/>
  <c r="D810" i="13"/>
  <c r="E810" i="13"/>
  <c r="F810" i="13"/>
  <c r="H810" i="13"/>
  <c r="J810" i="13"/>
  <c r="D811" i="13"/>
  <c r="E811" i="13"/>
  <c r="F811" i="13"/>
  <c r="H811" i="13"/>
  <c r="J811" i="13"/>
  <c r="D812" i="13"/>
  <c r="E812" i="13"/>
  <c r="F812" i="13"/>
  <c r="H812" i="13"/>
  <c r="J812" i="13"/>
  <c r="D813" i="13"/>
  <c r="E813" i="13"/>
  <c r="F813" i="13"/>
  <c r="H813" i="13"/>
  <c r="J813" i="13"/>
  <c r="D814" i="13"/>
  <c r="E814" i="13"/>
  <c r="F814" i="13"/>
  <c r="H814" i="13"/>
  <c r="J814" i="13"/>
  <c r="D815" i="13"/>
  <c r="E815" i="13"/>
  <c r="F815" i="13"/>
  <c r="H815" i="13"/>
  <c r="J815" i="13"/>
  <c r="D816" i="13"/>
  <c r="E816" i="13"/>
  <c r="F816" i="13"/>
  <c r="H816" i="13"/>
  <c r="J816" i="13"/>
  <c r="D817" i="13"/>
  <c r="E817" i="13"/>
  <c r="F817" i="13"/>
  <c r="H817" i="13"/>
  <c r="J817" i="13"/>
  <c r="D818" i="13"/>
  <c r="E818" i="13"/>
  <c r="F818" i="13"/>
  <c r="H818" i="13"/>
  <c r="J818" i="13"/>
  <c r="D819" i="13"/>
  <c r="E819" i="13"/>
  <c r="F819" i="13"/>
  <c r="H819" i="13"/>
  <c r="J819" i="13"/>
  <c r="D820" i="13"/>
  <c r="E820" i="13"/>
  <c r="F820" i="13"/>
  <c r="H820" i="13"/>
  <c r="J820" i="13"/>
  <c r="D821" i="13"/>
  <c r="E821" i="13"/>
  <c r="F821" i="13"/>
  <c r="H821" i="13"/>
  <c r="J821" i="13"/>
  <c r="D822" i="13"/>
  <c r="E822" i="13"/>
  <c r="F822" i="13"/>
  <c r="H822" i="13"/>
  <c r="J822" i="13"/>
  <c r="D823" i="13"/>
  <c r="E823" i="13"/>
  <c r="F823" i="13"/>
  <c r="H823" i="13"/>
  <c r="J823" i="13"/>
  <c r="D824" i="13"/>
  <c r="E824" i="13"/>
  <c r="F824" i="13"/>
  <c r="H824" i="13"/>
  <c r="J824" i="13"/>
  <c r="D825" i="13"/>
  <c r="E825" i="13"/>
  <c r="F825" i="13"/>
  <c r="H825" i="13"/>
  <c r="J825" i="13"/>
  <c r="D826" i="13"/>
  <c r="E826" i="13"/>
  <c r="F826" i="13"/>
  <c r="H826" i="13"/>
  <c r="J826" i="13"/>
  <c r="D827" i="13"/>
  <c r="E827" i="13"/>
  <c r="F827" i="13"/>
  <c r="H827" i="13"/>
  <c r="J827" i="13"/>
  <c r="D828" i="13"/>
  <c r="E828" i="13"/>
  <c r="F828" i="13"/>
  <c r="H828" i="13"/>
  <c r="J828" i="13"/>
  <c r="D829" i="13"/>
  <c r="E829" i="13"/>
  <c r="F829" i="13"/>
  <c r="H829" i="13"/>
  <c r="J829" i="13"/>
  <c r="D830" i="13"/>
  <c r="E830" i="13"/>
  <c r="F830" i="13"/>
  <c r="H830" i="13"/>
  <c r="J830" i="13"/>
  <c r="D831" i="13"/>
  <c r="E831" i="13"/>
  <c r="F831" i="13"/>
  <c r="H831" i="13"/>
  <c r="J831" i="13"/>
  <c r="D832" i="13"/>
  <c r="E832" i="13"/>
  <c r="F832" i="13"/>
  <c r="H832" i="13"/>
  <c r="J832" i="13"/>
  <c r="D833" i="13"/>
  <c r="E833" i="13"/>
  <c r="F833" i="13"/>
  <c r="H833" i="13"/>
  <c r="J833" i="13"/>
  <c r="D834" i="13"/>
  <c r="E834" i="13"/>
  <c r="F834" i="13"/>
  <c r="H834" i="13"/>
  <c r="J834" i="13"/>
  <c r="D835" i="13"/>
  <c r="E835" i="13"/>
  <c r="F835" i="13"/>
  <c r="H835" i="13"/>
  <c r="J835" i="13"/>
  <c r="D836" i="13"/>
  <c r="E836" i="13"/>
  <c r="F836" i="13"/>
  <c r="H836" i="13"/>
  <c r="J836" i="13"/>
  <c r="D837" i="13"/>
  <c r="E837" i="13"/>
  <c r="F837" i="13"/>
  <c r="H837" i="13"/>
  <c r="J837" i="13"/>
  <c r="D838" i="13"/>
  <c r="E838" i="13"/>
  <c r="F838" i="13"/>
  <c r="H838" i="13"/>
  <c r="J838" i="13"/>
  <c r="D839" i="13"/>
  <c r="E839" i="13"/>
  <c r="F839" i="13"/>
  <c r="H839" i="13"/>
  <c r="J839" i="13"/>
  <c r="D840" i="13"/>
  <c r="E840" i="13"/>
  <c r="F840" i="13"/>
  <c r="H840" i="13"/>
  <c r="J840" i="13"/>
  <c r="D841" i="13"/>
  <c r="E841" i="13"/>
  <c r="F841" i="13"/>
  <c r="H841" i="13"/>
  <c r="J841" i="13"/>
  <c r="D842" i="13"/>
  <c r="E842" i="13"/>
  <c r="F842" i="13"/>
  <c r="H842" i="13"/>
  <c r="J842" i="13"/>
  <c r="D843" i="13"/>
  <c r="E843" i="13"/>
  <c r="F843" i="13"/>
  <c r="H843" i="13"/>
  <c r="J843" i="13"/>
  <c r="D844" i="13"/>
  <c r="E844" i="13"/>
  <c r="F844" i="13"/>
  <c r="H844" i="13"/>
  <c r="J844" i="13"/>
  <c r="D845" i="13"/>
  <c r="E845" i="13"/>
  <c r="F845" i="13"/>
  <c r="H845" i="13"/>
  <c r="J845" i="13"/>
  <c r="D846" i="13"/>
  <c r="E846" i="13"/>
  <c r="F846" i="13"/>
  <c r="H846" i="13"/>
  <c r="J846" i="13"/>
  <c r="D847" i="13"/>
  <c r="E847" i="13"/>
  <c r="F847" i="13"/>
  <c r="H847" i="13"/>
  <c r="J847" i="13"/>
  <c r="D848" i="13"/>
  <c r="E848" i="13"/>
  <c r="F848" i="13"/>
  <c r="H848" i="13"/>
  <c r="J848" i="13"/>
  <c r="D849" i="13"/>
  <c r="E849" i="13"/>
  <c r="F849" i="13"/>
  <c r="H849" i="13"/>
  <c r="J849" i="13"/>
  <c r="D850" i="13"/>
  <c r="E850" i="13"/>
  <c r="F850" i="13"/>
  <c r="H850" i="13"/>
  <c r="J850" i="13"/>
  <c r="D851" i="13"/>
  <c r="E851" i="13"/>
  <c r="F851" i="13"/>
  <c r="H851" i="13"/>
  <c r="J851" i="13"/>
  <c r="D852" i="13"/>
  <c r="E852" i="13"/>
  <c r="F852" i="13"/>
  <c r="H852" i="13"/>
  <c r="J852" i="13"/>
  <c r="D853" i="13"/>
  <c r="E853" i="13"/>
  <c r="F853" i="13"/>
  <c r="H853" i="13"/>
  <c r="J853" i="13"/>
  <c r="D854" i="13"/>
  <c r="E854" i="13"/>
  <c r="F854" i="13"/>
  <c r="H854" i="13"/>
  <c r="J854" i="13"/>
  <c r="D855" i="13"/>
  <c r="E855" i="13"/>
  <c r="F855" i="13"/>
  <c r="H855" i="13"/>
  <c r="J855" i="13"/>
  <c r="D856" i="13"/>
  <c r="E856" i="13"/>
  <c r="F856" i="13"/>
  <c r="H856" i="13"/>
  <c r="J856" i="13"/>
  <c r="D857" i="13"/>
  <c r="E857" i="13"/>
  <c r="F857" i="13"/>
  <c r="H857" i="13"/>
  <c r="J857" i="13"/>
  <c r="D858" i="13"/>
  <c r="E858" i="13"/>
  <c r="F858" i="13"/>
  <c r="H858" i="13"/>
  <c r="J858" i="13"/>
  <c r="D859" i="13"/>
  <c r="E859" i="13"/>
  <c r="F859" i="13"/>
  <c r="H859" i="13"/>
  <c r="J859" i="13"/>
  <c r="D860" i="13"/>
  <c r="E860" i="13"/>
  <c r="F860" i="13"/>
  <c r="H860" i="13"/>
  <c r="J860" i="13"/>
  <c r="D861" i="13"/>
  <c r="E861" i="13"/>
  <c r="F861" i="13"/>
  <c r="H861" i="13"/>
  <c r="J861" i="13"/>
  <c r="D862" i="13"/>
  <c r="E862" i="13"/>
  <c r="F862" i="13"/>
  <c r="H862" i="13"/>
  <c r="J862" i="13"/>
  <c r="D863" i="13"/>
  <c r="E863" i="13"/>
  <c r="F863" i="13"/>
  <c r="H863" i="13"/>
  <c r="J863" i="13"/>
  <c r="D864" i="13"/>
  <c r="E864" i="13"/>
  <c r="F864" i="13"/>
  <c r="H864" i="13"/>
  <c r="J864" i="13"/>
  <c r="D865" i="13"/>
  <c r="E865" i="13"/>
  <c r="F865" i="13"/>
  <c r="H865" i="13"/>
  <c r="J865" i="13"/>
  <c r="D866" i="13"/>
  <c r="E866" i="13"/>
  <c r="F866" i="13"/>
  <c r="H866" i="13"/>
  <c r="J866" i="13"/>
  <c r="D867" i="13"/>
  <c r="E867" i="13"/>
  <c r="F867" i="13"/>
  <c r="H867" i="13"/>
  <c r="J867" i="13"/>
  <c r="D868" i="13"/>
  <c r="E868" i="13"/>
  <c r="F868" i="13"/>
  <c r="H868" i="13"/>
  <c r="J868" i="13"/>
  <c r="D869" i="13"/>
  <c r="E869" i="13"/>
  <c r="F869" i="13"/>
  <c r="H869" i="13"/>
  <c r="J869" i="13"/>
  <c r="D870" i="13"/>
  <c r="E870" i="13"/>
  <c r="F870" i="13"/>
  <c r="H870" i="13"/>
  <c r="J870" i="13"/>
  <c r="D871" i="13"/>
  <c r="E871" i="13"/>
  <c r="F871" i="13"/>
  <c r="H871" i="13"/>
  <c r="J871" i="13"/>
  <c r="D872" i="13"/>
  <c r="E872" i="13"/>
  <c r="F872" i="13"/>
  <c r="H872" i="13"/>
  <c r="J872" i="13"/>
  <c r="D873" i="13"/>
  <c r="E873" i="13"/>
  <c r="F873" i="13"/>
  <c r="H873" i="13"/>
  <c r="J873" i="13"/>
  <c r="D874" i="13"/>
  <c r="E874" i="13"/>
  <c r="F874" i="13"/>
  <c r="H874" i="13"/>
  <c r="J874" i="13"/>
  <c r="D875" i="13"/>
  <c r="E875" i="13"/>
  <c r="F875" i="13"/>
  <c r="H875" i="13"/>
  <c r="J875" i="13"/>
  <c r="D876" i="13"/>
  <c r="E876" i="13"/>
  <c r="F876" i="13"/>
  <c r="H876" i="13"/>
  <c r="J876" i="13"/>
  <c r="D877" i="13"/>
  <c r="E877" i="13"/>
  <c r="F877" i="13"/>
  <c r="H877" i="13"/>
  <c r="J877" i="13"/>
  <c r="D878" i="13"/>
  <c r="E878" i="13"/>
  <c r="F878" i="13"/>
  <c r="H878" i="13"/>
  <c r="J878" i="13"/>
  <c r="D879" i="13"/>
  <c r="E879" i="13"/>
  <c r="F879" i="13"/>
  <c r="H879" i="13"/>
  <c r="J879" i="13"/>
  <c r="D880" i="13"/>
  <c r="E880" i="13"/>
  <c r="F880" i="13"/>
  <c r="H880" i="13"/>
  <c r="J880" i="13"/>
  <c r="D881" i="13"/>
  <c r="E881" i="13"/>
  <c r="F881" i="13"/>
  <c r="H881" i="13"/>
  <c r="J881" i="13"/>
  <c r="D882" i="13"/>
  <c r="E882" i="13"/>
  <c r="F882" i="13"/>
  <c r="H882" i="13"/>
  <c r="J882" i="13"/>
  <c r="D883" i="13"/>
  <c r="E883" i="13"/>
  <c r="F883" i="13"/>
  <c r="H883" i="13"/>
  <c r="J883" i="13"/>
  <c r="D884" i="13"/>
  <c r="E884" i="13"/>
  <c r="F884" i="13"/>
  <c r="H884" i="13"/>
  <c r="J884" i="13"/>
  <c r="D885" i="13"/>
  <c r="E885" i="13"/>
  <c r="F885" i="13"/>
  <c r="H885" i="13"/>
  <c r="J885" i="13"/>
  <c r="D886" i="13"/>
  <c r="E886" i="13"/>
  <c r="F886" i="13"/>
  <c r="H886" i="13"/>
  <c r="J886" i="13"/>
  <c r="D887" i="13"/>
  <c r="E887" i="13"/>
  <c r="F887" i="13"/>
  <c r="H887" i="13"/>
  <c r="J887" i="13"/>
  <c r="D888" i="13"/>
  <c r="E888" i="13"/>
  <c r="F888" i="13"/>
  <c r="H888" i="13"/>
  <c r="J888" i="13"/>
  <c r="D889" i="13"/>
  <c r="E889" i="13"/>
  <c r="F889" i="13"/>
  <c r="H889" i="13"/>
  <c r="J889" i="13"/>
  <c r="D890" i="13"/>
  <c r="E890" i="13"/>
  <c r="F890" i="13"/>
  <c r="H890" i="13"/>
  <c r="J890" i="13"/>
  <c r="D891" i="13"/>
  <c r="E891" i="13"/>
  <c r="F891" i="13"/>
  <c r="H891" i="13"/>
  <c r="J891" i="13"/>
  <c r="D892" i="13"/>
  <c r="E892" i="13"/>
  <c r="F892" i="13"/>
  <c r="H892" i="13"/>
  <c r="J892" i="13"/>
  <c r="D893" i="13"/>
  <c r="E893" i="13"/>
  <c r="F893" i="13"/>
  <c r="H893" i="13"/>
  <c r="J893" i="13"/>
  <c r="D894" i="13"/>
  <c r="E894" i="13"/>
  <c r="F894" i="13"/>
  <c r="H894" i="13"/>
  <c r="J894" i="13"/>
  <c r="D895" i="13"/>
  <c r="E895" i="13"/>
  <c r="F895" i="13"/>
  <c r="H895" i="13"/>
  <c r="J895" i="13"/>
  <c r="D896" i="13"/>
  <c r="E896" i="13"/>
  <c r="F896" i="13"/>
  <c r="H896" i="13"/>
  <c r="J896" i="13"/>
  <c r="D897" i="13"/>
  <c r="E897" i="13"/>
  <c r="F897" i="13"/>
  <c r="H897" i="13"/>
  <c r="J897" i="13"/>
  <c r="D898" i="13"/>
  <c r="E898" i="13"/>
  <c r="F898" i="13"/>
  <c r="H898" i="13"/>
  <c r="J898" i="13"/>
  <c r="D899" i="13"/>
  <c r="E899" i="13"/>
  <c r="F899" i="13"/>
  <c r="H899" i="13"/>
  <c r="J899" i="13"/>
  <c r="D900" i="13"/>
  <c r="E900" i="13"/>
  <c r="F900" i="13"/>
  <c r="H900" i="13"/>
  <c r="J900" i="13"/>
  <c r="D901" i="13"/>
  <c r="E901" i="13"/>
  <c r="F901" i="13"/>
  <c r="H901" i="13"/>
  <c r="J901" i="13"/>
  <c r="D902" i="13"/>
  <c r="E902" i="13"/>
  <c r="F902" i="13"/>
  <c r="H902" i="13"/>
  <c r="J902" i="13"/>
  <c r="D903" i="13"/>
  <c r="E903" i="13"/>
  <c r="F903" i="13"/>
  <c r="H903" i="13"/>
  <c r="J903" i="13"/>
  <c r="D904" i="13"/>
  <c r="E904" i="13"/>
  <c r="F904" i="13"/>
  <c r="H904" i="13"/>
  <c r="J904" i="13"/>
  <c r="D905" i="13"/>
  <c r="E905" i="13"/>
  <c r="F905" i="13"/>
  <c r="H905" i="13"/>
  <c r="J905" i="13"/>
  <c r="D906" i="13"/>
  <c r="E906" i="13"/>
  <c r="F906" i="13"/>
  <c r="H906" i="13"/>
  <c r="J906" i="13"/>
  <c r="D907" i="13"/>
  <c r="E907" i="13"/>
  <c r="F907" i="13"/>
  <c r="H907" i="13"/>
  <c r="J907" i="13"/>
  <c r="D908" i="13"/>
  <c r="E908" i="13"/>
  <c r="F908" i="13"/>
  <c r="H908" i="13"/>
  <c r="J908" i="13"/>
  <c r="D909" i="13"/>
  <c r="E909" i="13"/>
  <c r="F909" i="13"/>
  <c r="H909" i="13"/>
  <c r="J909" i="13"/>
  <c r="D910" i="13"/>
  <c r="E910" i="13"/>
  <c r="F910" i="13"/>
  <c r="H910" i="13"/>
  <c r="J910" i="13"/>
  <c r="D911" i="13"/>
  <c r="E911" i="13"/>
  <c r="F911" i="13"/>
  <c r="H911" i="13"/>
  <c r="J911" i="13"/>
  <c r="D912" i="13"/>
  <c r="E912" i="13"/>
  <c r="F912" i="13"/>
  <c r="H912" i="13"/>
  <c r="J912" i="13"/>
  <c r="D913" i="13"/>
  <c r="E913" i="13"/>
  <c r="F913" i="13"/>
  <c r="H913" i="13"/>
  <c r="J913" i="13"/>
  <c r="D914" i="13"/>
  <c r="E914" i="13"/>
  <c r="F914" i="13"/>
  <c r="H914" i="13"/>
  <c r="J914" i="13"/>
  <c r="D915" i="13"/>
  <c r="E915" i="13"/>
  <c r="F915" i="13"/>
  <c r="H915" i="13"/>
  <c r="J915" i="13"/>
  <c r="D916" i="13"/>
  <c r="E916" i="13"/>
  <c r="F916" i="13"/>
  <c r="H916" i="13"/>
  <c r="J916" i="13"/>
  <c r="D917" i="13"/>
  <c r="E917" i="13"/>
  <c r="F917" i="13"/>
  <c r="H917" i="13"/>
  <c r="J917" i="13"/>
  <c r="D918" i="13"/>
  <c r="E918" i="13"/>
  <c r="F918" i="13"/>
  <c r="H918" i="13"/>
  <c r="J918" i="13"/>
  <c r="D919" i="13"/>
  <c r="E919" i="13"/>
  <c r="F919" i="13"/>
  <c r="H919" i="13"/>
  <c r="J919" i="13"/>
  <c r="D920" i="13"/>
  <c r="E920" i="13"/>
  <c r="F920" i="13"/>
  <c r="H920" i="13"/>
  <c r="J920" i="13"/>
  <c r="D921" i="13"/>
  <c r="E921" i="13"/>
  <c r="F921" i="13"/>
  <c r="H921" i="13"/>
  <c r="J921" i="13"/>
  <c r="D922" i="13"/>
  <c r="E922" i="13"/>
  <c r="F922" i="13"/>
  <c r="H922" i="13"/>
  <c r="J922" i="13"/>
  <c r="D923" i="13"/>
  <c r="E923" i="13"/>
  <c r="F923" i="13"/>
  <c r="H923" i="13"/>
  <c r="J923" i="13"/>
  <c r="D924" i="13"/>
  <c r="E924" i="13"/>
  <c r="F924" i="13"/>
  <c r="H924" i="13"/>
  <c r="J924" i="13"/>
  <c r="D925" i="13"/>
  <c r="E925" i="13"/>
  <c r="F925" i="13"/>
  <c r="H925" i="13"/>
  <c r="J925" i="13"/>
  <c r="D926" i="13"/>
  <c r="E926" i="13"/>
  <c r="F926" i="13"/>
  <c r="H926" i="13"/>
  <c r="J926" i="13"/>
  <c r="D927" i="13"/>
  <c r="E927" i="13"/>
  <c r="F927" i="13"/>
  <c r="H927" i="13"/>
  <c r="J927" i="13"/>
  <c r="D928" i="13"/>
  <c r="E928" i="13"/>
  <c r="F928" i="13"/>
  <c r="H928" i="13"/>
  <c r="J928" i="13"/>
  <c r="D929" i="13"/>
  <c r="E929" i="13"/>
  <c r="F929" i="13"/>
  <c r="H929" i="13"/>
  <c r="J929" i="13"/>
  <c r="D930" i="13"/>
  <c r="E930" i="13"/>
  <c r="F930" i="13"/>
  <c r="H930" i="13"/>
  <c r="J930" i="13"/>
  <c r="D931" i="13"/>
  <c r="E931" i="13"/>
  <c r="F931" i="13"/>
  <c r="H931" i="13"/>
  <c r="J931" i="13"/>
  <c r="D932" i="13"/>
  <c r="E932" i="13"/>
  <c r="F932" i="13"/>
  <c r="H932" i="13"/>
  <c r="J932" i="13"/>
  <c r="D933" i="13"/>
  <c r="E933" i="13"/>
  <c r="F933" i="13"/>
  <c r="H933" i="13"/>
  <c r="J933" i="13"/>
  <c r="D934" i="13"/>
  <c r="E934" i="13"/>
  <c r="F934" i="13"/>
  <c r="H934" i="13"/>
  <c r="J934" i="13"/>
  <c r="D935" i="13"/>
  <c r="E935" i="13"/>
  <c r="F935" i="13"/>
  <c r="H935" i="13"/>
  <c r="J935" i="13"/>
  <c r="D936" i="13"/>
  <c r="E936" i="13"/>
  <c r="F936" i="13"/>
  <c r="H936" i="13"/>
  <c r="J936" i="13"/>
  <c r="D937" i="13"/>
  <c r="E937" i="13"/>
  <c r="F937" i="13"/>
  <c r="H937" i="13"/>
  <c r="J937" i="13"/>
  <c r="D938" i="13"/>
  <c r="E938" i="13"/>
  <c r="F938" i="13"/>
  <c r="H938" i="13"/>
  <c r="J938" i="13"/>
  <c r="D939" i="13"/>
  <c r="E939" i="13"/>
  <c r="F939" i="13"/>
  <c r="H939" i="13"/>
  <c r="J939" i="13"/>
  <c r="D940" i="13"/>
  <c r="E940" i="13"/>
  <c r="F940" i="13"/>
  <c r="H940" i="13"/>
  <c r="J940" i="13"/>
  <c r="D941" i="13"/>
  <c r="E941" i="13"/>
  <c r="F941" i="13"/>
  <c r="H941" i="13"/>
  <c r="J941" i="13"/>
  <c r="D942" i="13"/>
  <c r="E942" i="13"/>
  <c r="F942" i="13"/>
  <c r="H942" i="13"/>
  <c r="J942" i="13"/>
  <c r="D943" i="13"/>
  <c r="E943" i="13"/>
  <c r="F943" i="13"/>
  <c r="H943" i="13"/>
  <c r="J943" i="13"/>
  <c r="D944" i="13"/>
  <c r="E944" i="13"/>
  <c r="F944" i="13"/>
  <c r="H944" i="13"/>
  <c r="J944" i="13"/>
  <c r="D945" i="13"/>
  <c r="E945" i="13"/>
  <c r="F945" i="13"/>
  <c r="H945" i="13"/>
  <c r="J945" i="13"/>
  <c r="D946" i="13"/>
  <c r="E946" i="13"/>
  <c r="F946" i="13"/>
  <c r="H946" i="13"/>
  <c r="J946" i="13"/>
  <c r="D947" i="13"/>
  <c r="E947" i="13"/>
  <c r="F947" i="13"/>
  <c r="H947" i="13"/>
  <c r="J947" i="13"/>
  <c r="D948" i="13"/>
  <c r="E948" i="13"/>
  <c r="F948" i="13"/>
  <c r="H948" i="13"/>
  <c r="J948" i="13"/>
  <c r="D949" i="13"/>
  <c r="E949" i="13"/>
  <c r="F949" i="13"/>
  <c r="H949" i="13"/>
  <c r="J949" i="13"/>
  <c r="D950" i="13"/>
  <c r="E950" i="13"/>
  <c r="F950" i="13"/>
  <c r="H950" i="13"/>
  <c r="J950" i="13"/>
  <c r="D951" i="13"/>
  <c r="E951" i="13"/>
  <c r="F951" i="13"/>
  <c r="H951" i="13"/>
  <c r="J951" i="13"/>
  <c r="D952" i="13"/>
  <c r="E952" i="13"/>
  <c r="F952" i="13"/>
  <c r="H952" i="13"/>
  <c r="J952" i="13"/>
  <c r="D953" i="13"/>
  <c r="E953" i="13"/>
  <c r="F953" i="13"/>
  <c r="H953" i="13"/>
  <c r="J953" i="13"/>
  <c r="D954" i="13"/>
  <c r="E954" i="13"/>
  <c r="F954" i="13"/>
  <c r="H954" i="13"/>
  <c r="J954" i="13"/>
  <c r="D955" i="13"/>
  <c r="E955" i="13"/>
  <c r="F955" i="13"/>
  <c r="H955" i="13"/>
  <c r="J955" i="13"/>
  <c r="D956" i="13"/>
  <c r="E956" i="13"/>
  <c r="F956" i="13"/>
  <c r="H956" i="13"/>
  <c r="J956" i="13"/>
  <c r="D957" i="13"/>
  <c r="E957" i="13"/>
  <c r="F957" i="13"/>
  <c r="H957" i="13"/>
  <c r="J957" i="13"/>
  <c r="D958" i="13"/>
  <c r="E958" i="13"/>
  <c r="F958" i="13"/>
  <c r="H958" i="13"/>
  <c r="J958" i="13"/>
  <c r="D959" i="13"/>
  <c r="E959" i="13"/>
  <c r="F959" i="13"/>
  <c r="H959" i="13"/>
  <c r="J959" i="13"/>
  <c r="D960" i="13"/>
  <c r="E960" i="13"/>
  <c r="F960" i="13"/>
  <c r="H960" i="13"/>
  <c r="J960" i="13"/>
  <c r="D961" i="13"/>
  <c r="E961" i="13"/>
  <c r="F961" i="13"/>
  <c r="H961" i="13"/>
  <c r="J961" i="13"/>
  <c r="D962" i="13"/>
  <c r="E962" i="13"/>
  <c r="F962" i="13"/>
  <c r="H962" i="13"/>
  <c r="J962" i="13"/>
  <c r="D963" i="13"/>
  <c r="E963" i="13"/>
  <c r="F963" i="13"/>
  <c r="H963" i="13"/>
  <c r="J963" i="13"/>
  <c r="D964" i="13"/>
  <c r="E964" i="13"/>
  <c r="F964" i="13"/>
  <c r="H964" i="13"/>
  <c r="J964" i="13"/>
  <c r="D965" i="13"/>
  <c r="E965" i="13"/>
  <c r="F965" i="13"/>
  <c r="H965" i="13"/>
  <c r="J965" i="13"/>
  <c r="D966" i="13"/>
  <c r="E966" i="13"/>
  <c r="F966" i="13"/>
  <c r="H966" i="13"/>
  <c r="J966" i="13"/>
  <c r="D967" i="13"/>
  <c r="E967" i="13"/>
  <c r="F967" i="13"/>
  <c r="H967" i="13"/>
  <c r="J967" i="13"/>
  <c r="D968" i="13"/>
  <c r="E968" i="13"/>
  <c r="F968" i="13"/>
  <c r="H968" i="13"/>
  <c r="J968" i="13"/>
  <c r="D969" i="13"/>
  <c r="E969" i="13"/>
  <c r="F969" i="13"/>
  <c r="H969" i="13"/>
  <c r="J969" i="13"/>
  <c r="D970" i="13"/>
  <c r="E970" i="13"/>
  <c r="F970" i="13"/>
  <c r="H970" i="13"/>
  <c r="J970" i="13"/>
  <c r="D971" i="13"/>
  <c r="E971" i="13"/>
  <c r="F971" i="13"/>
  <c r="H971" i="13"/>
  <c r="J971" i="13"/>
  <c r="D972" i="13"/>
  <c r="E972" i="13"/>
  <c r="F972" i="13"/>
  <c r="H972" i="13"/>
  <c r="J972" i="13"/>
  <c r="D973" i="13"/>
  <c r="E973" i="13"/>
  <c r="F973" i="13"/>
  <c r="H973" i="13"/>
  <c r="J973" i="13"/>
  <c r="D974" i="13"/>
  <c r="E974" i="13"/>
  <c r="F974" i="13"/>
  <c r="H974" i="13"/>
  <c r="J974" i="13"/>
  <c r="D975" i="13"/>
  <c r="E975" i="13"/>
  <c r="F975" i="13"/>
  <c r="H975" i="13"/>
  <c r="J975" i="13"/>
  <c r="D976" i="13"/>
  <c r="E976" i="13"/>
  <c r="F976" i="13"/>
  <c r="H976" i="13"/>
  <c r="J976" i="13"/>
  <c r="D977" i="13"/>
  <c r="E977" i="13"/>
  <c r="F977" i="13"/>
  <c r="H977" i="13"/>
  <c r="J977" i="13"/>
  <c r="D978" i="13"/>
  <c r="E978" i="13"/>
  <c r="F978" i="13"/>
  <c r="H978" i="13"/>
  <c r="J978" i="13"/>
  <c r="D979" i="13"/>
  <c r="E979" i="13"/>
  <c r="F979" i="13"/>
  <c r="H979" i="13"/>
  <c r="J979" i="13"/>
  <c r="D980" i="13"/>
  <c r="E980" i="13"/>
  <c r="F980" i="13"/>
  <c r="H980" i="13"/>
  <c r="J980" i="13"/>
  <c r="D981" i="13"/>
  <c r="E981" i="13"/>
  <c r="F981" i="13"/>
  <c r="H981" i="13"/>
  <c r="J981" i="13"/>
  <c r="D982" i="13"/>
  <c r="E982" i="13"/>
  <c r="F982" i="13"/>
  <c r="H982" i="13"/>
  <c r="J982" i="13"/>
  <c r="D983" i="13"/>
  <c r="E983" i="13"/>
  <c r="F983" i="13"/>
  <c r="H983" i="13"/>
  <c r="J983" i="13"/>
  <c r="D984" i="13"/>
  <c r="E984" i="13"/>
  <c r="F984" i="13"/>
  <c r="H984" i="13"/>
  <c r="J984" i="13"/>
  <c r="D985" i="13"/>
  <c r="E985" i="13"/>
  <c r="F985" i="13"/>
  <c r="H985" i="13"/>
  <c r="J985" i="13"/>
  <c r="D986" i="13"/>
  <c r="E986" i="13"/>
  <c r="F986" i="13"/>
  <c r="H986" i="13"/>
  <c r="J986" i="13"/>
  <c r="D987" i="13"/>
  <c r="E987" i="13"/>
  <c r="F987" i="13"/>
  <c r="H987" i="13"/>
  <c r="J987" i="13"/>
  <c r="D988" i="13"/>
  <c r="E988" i="13"/>
  <c r="F988" i="13"/>
  <c r="H988" i="13"/>
  <c r="J988" i="13"/>
  <c r="D989" i="13"/>
  <c r="E989" i="13"/>
  <c r="F989" i="13"/>
  <c r="H989" i="13"/>
  <c r="J989" i="13"/>
  <c r="D990" i="13"/>
  <c r="E990" i="13"/>
  <c r="F990" i="13"/>
  <c r="H990" i="13"/>
  <c r="J990" i="13"/>
  <c r="D991" i="13"/>
  <c r="E991" i="13"/>
  <c r="F991" i="13"/>
  <c r="H991" i="13"/>
  <c r="J991" i="13"/>
  <c r="D992" i="13"/>
  <c r="E992" i="13"/>
  <c r="F992" i="13"/>
  <c r="H992" i="13"/>
  <c r="J992" i="13"/>
  <c r="D993" i="13"/>
  <c r="E993" i="13"/>
  <c r="F993" i="13"/>
  <c r="H993" i="13"/>
  <c r="J993" i="13"/>
  <c r="D994" i="13"/>
  <c r="E994" i="13"/>
  <c r="F994" i="13"/>
  <c r="H994" i="13"/>
  <c r="J994" i="13"/>
  <c r="D995" i="13"/>
  <c r="E995" i="13"/>
  <c r="F995" i="13"/>
  <c r="H995" i="13"/>
  <c r="J995" i="13"/>
  <c r="D996" i="13"/>
  <c r="E996" i="13"/>
  <c r="F996" i="13"/>
  <c r="H996" i="13"/>
  <c r="J996" i="13"/>
  <c r="D997" i="13"/>
  <c r="E997" i="13"/>
  <c r="F997" i="13"/>
  <c r="H997" i="13"/>
  <c r="J997" i="13"/>
  <c r="D998" i="13"/>
  <c r="E998" i="13"/>
  <c r="F998" i="13"/>
  <c r="H998" i="13"/>
  <c r="J998" i="13"/>
  <c r="D999" i="13"/>
  <c r="E999" i="13"/>
  <c r="F999" i="13"/>
  <c r="H999" i="13"/>
  <c r="J999" i="13"/>
  <c r="D1000" i="13"/>
  <c r="E1000" i="13"/>
  <c r="F1000" i="13"/>
  <c r="H1000" i="13"/>
  <c r="J1000" i="13"/>
  <c r="D1001" i="13"/>
  <c r="E1001" i="13"/>
  <c r="F1001" i="13"/>
  <c r="H1001" i="13"/>
  <c r="J1001" i="13"/>
  <c r="D1002" i="13"/>
  <c r="E1002" i="13"/>
  <c r="F1002" i="13"/>
  <c r="H1002" i="13"/>
  <c r="J1002" i="13"/>
  <c r="D1003" i="13"/>
  <c r="E1003" i="13"/>
  <c r="F1003" i="13"/>
  <c r="H1003" i="13"/>
  <c r="J1003" i="13"/>
  <c r="D1004" i="13"/>
  <c r="E1004" i="13"/>
  <c r="F1004" i="13"/>
  <c r="H1004" i="13"/>
  <c r="J1004" i="13"/>
  <c r="D1005" i="13"/>
  <c r="E1005" i="13"/>
  <c r="F1005" i="13"/>
  <c r="H1005" i="13"/>
  <c r="J1005" i="13"/>
  <c r="D1006" i="13"/>
  <c r="E1006" i="13"/>
  <c r="F1006" i="13"/>
  <c r="H1006" i="13"/>
  <c r="J1006" i="13"/>
  <c r="D1007" i="13"/>
  <c r="E1007" i="13"/>
  <c r="F1007" i="13"/>
  <c r="H1007" i="13"/>
  <c r="J1007" i="13"/>
  <c r="D1008" i="13"/>
  <c r="E1008" i="13"/>
  <c r="F1008" i="13"/>
  <c r="H1008" i="13"/>
  <c r="J1008" i="13"/>
  <c r="D1009" i="13"/>
  <c r="E1009" i="13"/>
  <c r="F1009" i="13"/>
  <c r="H1009" i="13"/>
  <c r="J1009" i="13"/>
  <c r="D1010" i="13"/>
  <c r="E1010" i="13"/>
  <c r="F1010" i="13"/>
  <c r="H1010" i="13"/>
  <c r="J1010" i="13"/>
  <c r="D1011" i="13"/>
  <c r="E1011" i="13"/>
  <c r="F1011" i="13"/>
  <c r="H1011" i="13"/>
  <c r="J1011" i="13"/>
  <c r="D1012" i="13"/>
  <c r="E1012" i="13"/>
  <c r="F1012" i="13"/>
  <c r="H1012" i="13"/>
  <c r="J1012" i="13"/>
  <c r="D1013" i="13"/>
  <c r="E1013" i="13"/>
  <c r="F1013" i="13"/>
  <c r="H1013" i="13"/>
  <c r="J1013" i="13"/>
  <c r="D1014" i="13"/>
  <c r="E1014" i="13"/>
  <c r="F1014" i="13"/>
  <c r="H1014" i="13"/>
  <c r="J1014" i="13"/>
  <c r="D1015" i="13"/>
  <c r="E1015" i="13"/>
  <c r="F1015" i="13"/>
  <c r="H1015" i="13"/>
  <c r="J1015" i="13"/>
  <c r="D1016" i="13"/>
  <c r="E1016" i="13"/>
  <c r="F1016" i="13"/>
  <c r="H1016" i="13"/>
  <c r="J1016" i="13"/>
  <c r="D1017" i="13"/>
  <c r="E1017" i="13"/>
  <c r="F1017" i="13"/>
  <c r="H1017" i="13"/>
  <c r="J1017" i="13"/>
  <c r="D1018" i="13"/>
  <c r="E1018" i="13"/>
  <c r="F1018" i="13"/>
  <c r="H1018" i="13"/>
  <c r="J1018" i="13"/>
  <c r="D1019" i="13"/>
  <c r="E1019" i="13"/>
  <c r="F1019" i="13"/>
  <c r="H1019" i="13"/>
  <c r="J1019" i="13"/>
  <c r="D1020" i="13"/>
  <c r="E1020" i="13"/>
  <c r="F1020" i="13"/>
  <c r="H1020" i="13"/>
  <c r="J1020" i="13"/>
  <c r="D1021" i="13"/>
  <c r="E1021" i="13"/>
  <c r="F1021" i="13"/>
  <c r="H1021" i="13"/>
  <c r="J1021" i="13"/>
  <c r="D1022" i="13"/>
  <c r="E1022" i="13"/>
  <c r="F1022" i="13"/>
  <c r="H1022" i="13"/>
  <c r="J1022" i="13"/>
  <c r="D1023" i="13"/>
  <c r="E1023" i="13"/>
  <c r="F1023" i="13"/>
  <c r="H1023" i="13"/>
  <c r="J1023" i="13"/>
  <c r="D1024" i="13"/>
  <c r="E1024" i="13"/>
  <c r="F1024" i="13"/>
  <c r="H1024" i="13"/>
  <c r="J1024" i="13"/>
  <c r="D1025" i="13"/>
  <c r="E1025" i="13"/>
  <c r="F1025" i="13"/>
  <c r="H1025" i="13"/>
  <c r="J1025" i="13"/>
  <c r="D1026" i="13"/>
  <c r="E1026" i="13"/>
  <c r="F1026" i="13"/>
  <c r="H1026" i="13"/>
  <c r="J1026" i="13"/>
  <c r="D1027" i="13"/>
  <c r="E1027" i="13"/>
  <c r="F1027" i="13"/>
  <c r="H1027" i="13"/>
  <c r="J1027" i="13"/>
  <c r="D1028" i="13"/>
  <c r="E1028" i="13"/>
  <c r="F1028" i="13"/>
  <c r="H1028" i="13"/>
  <c r="J1028" i="13"/>
  <c r="D1029" i="13"/>
  <c r="E1029" i="13"/>
  <c r="F1029" i="13"/>
  <c r="H1029" i="13"/>
  <c r="J1029" i="13"/>
  <c r="D1030" i="13"/>
  <c r="E1030" i="13"/>
  <c r="F1030" i="13"/>
  <c r="H1030" i="13"/>
  <c r="J1030" i="13"/>
  <c r="D1031" i="13"/>
  <c r="E1031" i="13"/>
  <c r="F1031" i="13"/>
  <c r="H1031" i="13"/>
  <c r="J1031" i="13"/>
  <c r="D1032" i="13"/>
  <c r="E1032" i="13"/>
  <c r="F1032" i="13"/>
  <c r="H1032" i="13"/>
  <c r="J1032" i="13"/>
  <c r="D1033" i="13"/>
  <c r="E1033" i="13"/>
  <c r="F1033" i="13"/>
  <c r="H1033" i="13"/>
  <c r="J1033" i="13"/>
  <c r="D1034" i="13"/>
  <c r="E1034" i="13"/>
  <c r="F1034" i="13"/>
  <c r="H1034" i="13"/>
  <c r="J1034" i="13"/>
  <c r="D1035" i="13"/>
  <c r="E1035" i="13"/>
  <c r="F1035" i="13"/>
  <c r="H1035" i="13"/>
  <c r="J1035" i="13"/>
  <c r="D1036" i="13"/>
  <c r="E1036" i="13"/>
  <c r="F1036" i="13"/>
  <c r="H1036" i="13"/>
  <c r="J1036" i="13"/>
  <c r="D1037" i="13"/>
  <c r="E1037" i="13"/>
  <c r="F1037" i="13"/>
  <c r="H1037" i="13"/>
  <c r="J1037" i="13"/>
  <c r="D1038" i="13"/>
  <c r="E1038" i="13"/>
  <c r="F1038" i="13"/>
  <c r="H1038" i="13"/>
  <c r="J1038" i="13"/>
  <c r="D1039" i="13"/>
  <c r="E1039" i="13"/>
  <c r="F1039" i="13"/>
  <c r="H1039" i="13"/>
  <c r="J1039" i="13"/>
  <c r="D1040" i="13"/>
  <c r="E1040" i="13"/>
  <c r="F1040" i="13"/>
  <c r="H1040" i="13"/>
  <c r="J1040" i="13"/>
  <c r="D1041" i="13"/>
  <c r="E1041" i="13"/>
  <c r="F1041" i="13"/>
  <c r="H1041" i="13"/>
  <c r="J1041" i="13"/>
  <c r="D1042" i="13"/>
  <c r="E1042" i="13"/>
  <c r="F1042" i="13"/>
  <c r="H1042" i="13"/>
  <c r="J1042" i="13"/>
  <c r="D1043" i="13"/>
  <c r="E1043" i="13"/>
  <c r="F1043" i="13"/>
  <c r="H1043" i="13"/>
  <c r="J1043" i="13"/>
  <c r="D1044" i="13"/>
  <c r="E1044" i="13"/>
  <c r="F1044" i="13"/>
  <c r="H1044" i="13"/>
  <c r="J1044" i="13"/>
  <c r="D1045" i="13"/>
  <c r="E1045" i="13"/>
  <c r="F1045" i="13"/>
  <c r="H1045" i="13"/>
  <c r="J1045" i="13"/>
  <c r="D1046" i="13"/>
  <c r="E1046" i="13"/>
  <c r="F1046" i="13"/>
  <c r="H1046" i="13"/>
  <c r="J1046" i="13"/>
  <c r="D1047" i="13"/>
  <c r="E1047" i="13"/>
  <c r="F1047" i="13"/>
  <c r="H1047" i="13"/>
  <c r="J1047" i="13"/>
  <c r="D1048" i="13"/>
  <c r="E1048" i="13"/>
  <c r="F1048" i="13"/>
  <c r="H1048" i="13"/>
  <c r="J1048" i="13"/>
  <c r="D1049" i="13"/>
  <c r="E1049" i="13"/>
  <c r="F1049" i="13"/>
  <c r="H1049" i="13"/>
  <c r="J1049" i="13"/>
  <c r="D1050" i="13"/>
  <c r="E1050" i="13"/>
  <c r="F1050" i="13"/>
  <c r="H1050" i="13"/>
  <c r="J1050" i="13"/>
  <c r="D1051" i="13"/>
  <c r="E1051" i="13"/>
  <c r="F1051" i="13"/>
  <c r="H1051" i="13"/>
  <c r="J1051" i="13"/>
  <c r="D1052" i="13"/>
  <c r="E1052" i="13"/>
  <c r="F1052" i="13"/>
  <c r="H1052" i="13"/>
  <c r="J1052" i="13"/>
  <c r="D1053" i="13"/>
  <c r="E1053" i="13"/>
  <c r="F1053" i="13"/>
  <c r="H1053" i="13"/>
  <c r="J1053" i="13"/>
  <c r="D1054" i="13"/>
  <c r="E1054" i="13"/>
  <c r="F1054" i="13"/>
  <c r="H1054" i="13"/>
  <c r="J1054" i="13"/>
  <c r="D1055" i="13"/>
  <c r="E1055" i="13"/>
  <c r="F1055" i="13"/>
  <c r="H1055" i="13"/>
  <c r="J1055" i="13"/>
  <c r="D1056" i="13"/>
  <c r="E1056" i="13"/>
  <c r="F1056" i="13"/>
  <c r="H1056" i="13"/>
  <c r="J1056" i="13"/>
  <c r="D1057" i="13"/>
  <c r="E1057" i="13"/>
  <c r="F1057" i="13"/>
  <c r="H1057" i="13"/>
  <c r="J1057" i="13"/>
  <c r="D1058" i="13"/>
  <c r="E1058" i="13"/>
  <c r="F1058" i="13"/>
  <c r="H1058" i="13"/>
  <c r="J1058" i="13"/>
  <c r="D1059" i="13"/>
  <c r="E1059" i="13"/>
  <c r="F1059" i="13"/>
  <c r="H1059" i="13"/>
  <c r="J1059" i="13"/>
  <c r="D1060" i="13"/>
  <c r="E1060" i="13"/>
  <c r="F1060" i="13"/>
  <c r="H1060" i="13"/>
  <c r="J1060" i="13"/>
  <c r="D1061" i="13"/>
  <c r="E1061" i="13"/>
  <c r="F1061" i="13"/>
  <c r="H1061" i="13"/>
  <c r="J1061" i="13"/>
  <c r="D1062" i="13"/>
  <c r="E1062" i="13"/>
  <c r="F1062" i="13"/>
  <c r="H1062" i="13"/>
  <c r="J1062" i="13"/>
  <c r="D1063" i="13"/>
  <c r="E1063" i="13"/>
  <c r="F1063" i="13"/>
  <c r="H1063" i="13"/>
  <c r="J1063" i="13"/>
  <c r="D1064" i="13"/>
  <c r="E1064" i="13"/>
  <c r="F1064" i="13"/>
  <c r="H1064" i="13"/>
  <c r="J1064" i="13"/>
  <c r="D1065" i="13"/>
  <c r="E1065" i="13"/>
  <c r="F1065" i="13"/>
  <c r="H1065" i="13"/>
  <c r="J1065" i="13"/>
  <c r="D1066" i="13"/>
  <c r="E1066" i="13"/>
  <c r="F1066" i="13"/>
  <c r="H1066" i="13"/>
  <c r="J1066" i="13"/>
  <c r="D1067" i="13"/>
  <c r="E1067" i="13"/>
  <c r="F1067" i="13"/>
  <c r="H1067" i="13"/>
  <c r="J1067" i="13"/>
  <c r="D1068" i="13"/>
  <c r="E1068" i="13"/>
  <c r="F1068" i="13"/>
  <c r="H1068" i="13"/>
  <c r="J1068" i="13"/>
  <c r="D1069" i="13"/>
  <c r="E1069" i="13"/>
  <c r="F1069" i="13"/>
  <c r="H1069" i="13"/>
  <c r="J1069" i="13"/>
  <c r="D1070" i="13"/>
  <c r="E1070" i="13"/>
  <c r="F1070" i="13"/>
  <c r="H1070" i="13"/>
  <c r="J1070" i="13"/>
  <c r="D1071" i="13"/>
  <c r="E1071" i="13"/>
  <c r="F1071" i="13"/>
  <c r="H1071" i="13"/>
  <c r="J1071" i="13"/>
  <c r="D1072" i="13"/>
  <c r="E1072" i="13"/>
  <c r="F1072" i="13"/>
  <c r="H1072" i="13"/>
  <c r="J1072" i="13"/>
  <c r="D1073" i="13"/>
  <c r="E1073" i="13"/>
  <c r="F1073" i="13"/>
  <c r="H1073" i="13"/>
  <c r="J1073" i="13"/>
  <c r="D1074" i="13"/>
  <c r="E1074" i="13"/>
  <c r="F1074" i="13"/>
  <c r="H1074" i="13"/>
  <c r="J1074" i="13"/>
  <c r="D1075" i="13"/>
  <c r="E1075" i="13"/>
  <c r="F1075" i="13"/>
  <c r="H1075" i="13"/>
  <c r="J1075" i="13"/>
  <c r="D1076" i="13"/>
  <c r="E1076" i="13"/>
  <c r="F1076" i="13"/>
  <c r="H1076" i="13"/>
  <c r="J1076" i="13"/>
  <c r="D1077" i="13"/>
  <c r="E1077" i="13"/>
  <c r="F1077" i="13"/>
  <c r="H1077" i="13"/>
  <c r="J1077" i="13"/>
  <c r="D1078" i="13"/>
  <c r="E1078" i="13"/>
  <c r="F1078" i="13"/>
  <c r="H1078" i="13"/>
  <c r="J1078" i="13"/>
  <c r="D1079" i="13"/>
  <c r="E1079" i="13"/>
  <c r="F1079" i="13"/>
  <c r="H1079" i="13"/>
  <c r="J1079" i="13"/>
  <c r="D1080" i="13"/>
  <c r="E1080" i="13"/>
  <c r="F1080" i="13"/>
  <c r="H1080" i="13"/>
  <c r="J1080" i="13"/>
  <c r="D1081" i="13"/>
  <c r="E1081" i="13"/>
  <c r="F1081" i="13"/>
  <c r="H1081" i="13"/>
  <c r="J1081" i="13"/>
  <c r="D1082" i="13"/>
  <c r="E1082" i="13"/>
  <c r="F1082" i="13"/>
  <c r="H1082" i="13"/>
  <c r="J1082" i="13"/>
  <c r="D1083" i="13"/>
  <c r="E1083" i="13"/>
  <c r="F1083" i="13"/>
  <c r="H1083" i="13"/>
  <c r="J1083" i="13"/>
  <c r="D1084" i="13"/>
  <c r="E1084" i="13"/>
  <c r="F1084" i="13"/>
  <c r="H1084" i="13"/>
  <c r="J1084" i="13"/>
  <c r="D1085" i="13"/>
  <c r="E1085" i="13"/>
  <c r="F1085" i="13"/>
  <c r="H1085" i="13"/>
  <c r="J1085" i="13"/>
  <c r="D1086" i="13"/>
  <c r="E1086" i="13"/>
  <c r="F1086" i="13"/>
  <c r="H1086" i="13"/>
  <c r="J1086" i="13"/>
  <c r="D1087" i="13"/>
  <c r="E1087" i="13"/>
  <c r="F1087" i="13"/>
  <c r="H1087" i="13"/>
  <c r="J1087" i="13"/>
  <c r="D1088" i="13"/>
  <c r="E1088" i="13"/>
  <c r="F1088" i="13"/>
  <c r="H1088" i="13"/>
  <c r="J1088" i="13"/>
  <c r="D1089" i="13"/>
  <c r="E1089" i="13"/>
  <c r="F1089" i="13"/>
  <c r="H1089" i="13"/>
  <c r="J1089" i="13"/>
  <c r="D1090" i="13"/>
  <c r="E1090" i="13"/>
  <c r="F1090" i="13"/>
  <c r="H1090" i="13"/>
  <c r="J1090" i="13"/>
  <c r="D1091" i="13"/>
  <c r="E1091" i="13"/>
  <c r="F1091" i="13"/>
  <c r="H1091" i="13"/>
  <c r="J1091" i="13"/>
  <c r="D1092" i="13"/>
  <c r="E1092" i="13"/>
  <c r="F1092" i="13"/>
  <c r="H1092" i="13"/>
  <c r="J1092" i="13"/>
  <c r="D1093" i="13"/>
  <c r="E1093" i="13"/>
  <c r="F1093" i="13"/>
  <c r="H1093" i="13"/>
  <c r="J1093" i="13"/>
  <c r="D1094" i="13"/>
  <c r="E1094" i="13"/>
  <c r="F1094" i="13"/>
  <c r="H1094" i="13"/>
  <c r="J1094" i="13"/>
  <c r="D1095" i="13"/>
  <c r="E1095" i="13"/>
  <c r="F1095" i="13"/>
  <c r="H1095" i="13"/>
  <c r="J1095" i="13"/>
  <c r="D1096" i="13"/>
  <c r="E1096" i="13"/>
  <c r="F1096" i="13"/>
  <c r="H1096" i="13"/>
  <c r="J1096" i="13"/>
  <c r="D1097" i="13"/>
  <c r="E1097" i="13"/>
  <c r="F1097" i="13"/>
  <c r="H1097" i="13"/>
  <c r="J1097" i="13"/>
  <c r="D1098" i="13"/>
  <c r="E1098" i="13"/>
  <c r="F1098" i="13"/>
  <c r="H1098" i="13"/>
  <c r="J1098" i="13"/>
  <c r="D1099" i="13"/>
  <c r="E1099" i="13"/>
  <c r="F1099" i="13"/>
  <c r="H1099" i="13"/>
  <c r="J1099" i="13"/>
  <c r="D1100" i="13"/>
  <c r="E1100" i="13"/>
  <c r="F1100" i="13"/>
  <c r="H1100" i="13"/>
  <c r="J1100" i="13"/>
  <c r="D1101" i="13"/>
  <c r="E1101" i="13"/>
  <c r="F1101" i="13"/>
  <c r="H1101" i="13"/>
  <c r="J1101" i="13"/>
  <c r="D1102" i="13"/>
  <c r="E1102" i="13"/>
  <c r="F1102" i="13"/>
  <c r="H1102" i="13"/>
  <c r="J1102" i="13"/>
  <c r="D1103" i="13"/>
  <c r="E1103" i="13"/>
  <c r="F1103" i="13"/>
  <c r="H1103" i="13"/>
  <c r="J1103" i="13"/>
  <c r="D1104" i="13"/>
  <c r="E1104" i="13"/>
  <c r="F1104" i="13"/>
  <c r="H1104" i="13"/>
  <c r="J1104" i="13"/>
  <c r="D1105" i="13"/>
  <c r="E1105" i="13"/>
  <c r="F1105" i="13"/>
  <c r="H1105" i="13"/>
  <c r="J1105" i="13"/>
  <c r="D1106" i="13"/>
  <c r="E1106" i="13"/>
  <c r="F1106" i="13"/>
  <c r="H1106" i="13"/>
  <c r="J1106" i="13"/>
  <c r="D1107" i="13"/>
  <c r="E1107" i="13"/>
  <c r="F1107" i="13"/>
  <c r="H1107" i="13"/>
  <c r="J1107" i="13"/>
  <c r="D1108" i="13"/>
  <c r="E1108" i="13"/>
  <c r="F1108" i="13"/>
  <c r="H1108" i="13"/>
  <c r="J1108" i="13"/>
  <c r="D1109" i="13"/>
  <c r="E1109" i="13"/>
  <c r="F1109" i="13"/>
  <c r="H1109" i="13"/>
  <c r="J1109" i="13"/>
  <c r="D1110" i="13"/>
  <c r="E1110" i="13"/>
  <c r="F1110" i="13"/>
  <c r="H1110" i="13"/>
  <c r="J1110" i="13"/>
  <c r="D1111" i="13"/>
  <c r="E1111" i="13"/>
  <c r="F1111" i="13"/>
  <c r="H1111" i="13"/>
  <c r="J1111" i="13"/>
  <c r="D1112" i="13"/>
  <c r="E1112" i="13"/>
  <c r="F1112" i="13"/>
  <c r="H1112" i="13"/>
  <c r="J1112" i="13"/>
  <c r="D1113" i="13"/>
  <c r="E1113" i="13"/>
  <c r="F1113" i="13"/>
  <c r="H1113" i="13"/>
  <c r="J1113" i="13"/>
  <c r="D1114" i="13"/>
  <c r="E1114" i="13"/>
  <c r="F1114" i="13"/>
  <c r="H1114" i="13"/>
  <c r="J1114" i="13"/>
  <c r="D1115" i="13"/>
  <c r="E1115" i="13"/>
  <c r="F1115" i="13"/>
  <c r="H1115" i="13"/>
  <c r="J1115" i="13"/>
  <c r="D1116" i="13"/>
  <c r="E1116" i="13"/>
  <c r="F1116" i="13"/>
  <c r="H1116" i="13"/>
  <c r="J1116" i="13"/>
  <c r="D1117" i="13"/>
  <c r="E1117" i="13"/>
  <c r="F1117" i="13"/>
  <c r="H1117" i="13"/>
  <c r="J1117" i="13"/>
  <c r="D1118" i="13"/>
  <c r="E1118" i="13"/>
  <c r="F1118" i="13"/>
  <c r="H1118" i="13"/>
  <c r="J1118" i="13"/>
  <c r="D1119" i="13"/>
  <c r="E1119" i="13"/>
  <c r="F1119" i="13"/>
  <c r="H1119" i="13"/>
  <c r="J1119" i="13"/>
  <c r="D1120" i="13"/>
  <c r="E1120" i="13"/>
  <c r="F1120" i="13"/>
  <c r="H1120" i="13"/>
  <c r="J1120" i="13"/>
  <c r="D1121" i="13"/>
  <c r="E1121" i="13"/>
  <c r="F1121" i="13"/>
  <c r="H1121" i="13"/>
  <c r="J1121" i="13"/>
  <c r="D1122" i="13"/>
  <c r="E1122" i="13"/>
  <c r="F1122" i="13"/>
  <c r="H1122" i="13"/>
  <c r="J1122" i="13"/>
  <c r="D1123" i="13"/>
  <c r="E1123" i="13"/>
  <c r="F1123" i="13"/>
  <c r="H1123" i="13"/>
  <c r="J1123" i="13"/>
  <c r="D1124" i="13"/>
  <c r="E1124" i="13"/>
  <c r="F1124" i="13"/>
  <c r="H1124" i="13"/>
  <c r="J1124" i="13"/>
  <c r="D1125" i="13"/>
  <c r="E1125" i="13"/>
  <c r="F1125" i="13"/>
  <c r="H1125" i="13"/>
  <c r="J1125" i="13"/>
  <c r="D1126" i="13"/>
  <c r="E1126" i="13"/>
  <c r="F1126" i="13"/>
  <c r="H1126" i="13"/>
  <c r="J1126" i="13"/>
  <c r="D1127" i="13"/>
  <c r="E1127" i="13"/>
  <c r="F1127" i="13"/>
  <c r="H1127" i="13"/>
  <c r="J1127" i="13"/>
  <c r="D1128" i="13"/>
  <c r="E1128" i="13"/>
  <c r="F1128" i="13"/>
  <c r="H1128" i="13"/>
  <c r="J1128" i="13"/>
  <c r="D1129" i="13"/>
  <c r="E1129" i="13"/>
  <c r="F1129" i="13"/>
  <c r="H1129" i="13"/>
  <c r="J1129" i="13"/>
  <c r="D1130" i="13"/>
  <c r="E1130" i="13"/>
  <c r="F1130" i="13"/>
  <c r="H1130" i="13"/>
  <c r="J1130" i="13"/>
  <c r="D1131" i="13"/>
  <c r="E1131" i="13"/>
  <c r="F1131" i="13"/>
  <c r="H1131" i="13"/>
  <c r="J1131" i="13"/>
  <c r="D1132" i="13"/>
  <c r="E1132" i="13"/>
  <c r="F1132" i="13"/>
  <c r="H1132" i="13"/>
  <c r="J1132" i="13"/>
  <c r="D1133" i="13"/>
  <c r="E1133" i="13"/>
  <c r="F1133" i="13"/>
  <c r="H1133" i="13"/>
  <c r="J1133" i="13"/>
  <c r="D1134" i="13"/>
  <c r="E1134" i="13"/>
  <c r="F1134" i="13"/>
  <c r="H1134" i="13"/>
  <c r="J1134" i="13"/>
  <c r="D1135" i="13"/>
  <c r="E1135" i="13"/>
  <c r="F1135" i="13"/>
  <c r="H1135" i="13"/>
  <c r="J1135" i="13"/>
  <c r="D1136" i="13"/>
  <c r="E1136" i="13"/>
  <c r="F1136" i="13"/>
  <c r="H1136" i="13"/>
  <c r="J1136" i="13"/>
  <c r="D1137" i="13"/>
  <c r="E1137" i="13"/>
  <c r="F1137" i="13"/>
  <c r="H1137" i="13"/>
  <c r="J1137" i="13"/>
  <c r="D1138" i="13"/>
  <c r="E1138" i="13"/>
  <c r="F1138" i="13"/>
  <c r="H1138" i="13"/>
  <c r="J1138" i="13"/>
  <c r="D1139" i="13"/>
  <c r="E1139" i="13"/>
  <c r="F1139" i="13"/>
  <c r="H1139" i="13"/>
  <c r="J1139" i="13"/>
  <c r="D1140" i="13"/>
  <c r="E1140" i="13"/>
  <c r="F1140" i="13"/>
  <c r="H1140" i="13"/>
  <c r="J1140" i="13"/>
  <c r="D1141" i="13"/>
  <c r="E1141" i="13"/>
  <c r="F1141" i="13"/>
  <c r="H1141" i="13"/>
  <c r="J1141" i="13"/>
  <c r="D1142" i="13"/>
  <c r="E1142" i="13"/>
  <c r="F1142" i="13"/>
  <c r="H1142" i="13"/>
  <c r="J1142" i="13"/>
  <c r="D1143" i="13"/>
  <c r="E1143" i="13"/>
  <c r="F1143" i="13"/>
  <c r="H1143" i="13"/>
  <c r="J1143" i="13"/>
  <c r="D1144" i="13"/>
  <c r="E1144" i="13"/>
  <c r="F1144" i="13"/>
  <c r="H1144" i="13"/>
  <c r="J1144" i="13"/>
  <c r="D1145" i="13"/>
  <c r="E1145" i="13"/>
  <c r="F1145" i="13"/>
  <c r="H1145" i="13"/>
  <c r="J1145" i="13"/>
  <c r="D1146" i="13"/>
  <c r="E1146" i="13"/>
  <c r="F1146" i="13"/>
  <c r="H1146" i="13"/>
  <c r="J1146" i="13"/>
  <c r="D1147" i="13"/>
  <c r="E1147" i="13"/>
  <c r="F1147" i="13"/>
  <c r="H1147" i="13"/>
  <c r="J1147" i="13"/>
  <c r="D1148" i="13"/>
  <c r="E1148" i="13"/>
  <c r="F1148" i="13"/>
  <c r="H1148" i="13"/>
  <c r="J1148" i="13"/>
  <c r="D1149" i="13"/>
  <c r="E1149" i="13"/>
  <c r="F1149" i="13"/>
  <c r="H1149" i="13"/>
  <c r="J1149" i="13"/>
  <c r="D1150" i="13"/>
  <c r="E1150" i="13"/>
  <c r="F1150" i="13"/>
  <c r="H1150" i="13"/>
  <c r="J1150" i="13"/>
  <c r="D1151" i="13"/>
  <c r="E1151" i="13"/>
  <c r="F1151" i="13"/>
  <c r="H1151" i="13"/>
  <c r="J1151" i="13"/>
  <c r="D1152" i="13"/>
  <c r="E1152" i="13"/>
  <c r="F1152" i="13"/>
  <c r="H1152" i="13"/>
  <c r="J1152" i="13"/>
  <c r="D1153" i="13"/>
  <c r="E1153" i="13"/>
  <c r="F1153" i="13"/>
  <c r="H1153" i="13"/>
  <c r="J1153" i="13"/>
  <c r="D1154" i="13"/>
  <c r="E1154" i="13"/>
  <c r="F1154" i="13"/>
  <c r="H1154" i="13"/>
  <c r="J1154" i="13"/>
  <c r="D1155" i="13"/>
  <c r="E1155" i="13"/>
  <c r="F1155" i="13"/>
  <c r="H1155" i="13"/>
  <c r="J1155" i="13"/>
  <c r="D1156" i="13"/>
  <c r="E1156" i="13"/>
  <c r="F1156" i="13"/>
  <c r="H1156" i="13"/>
  <c r="J1156" i="13"/>
  <c r="D1157" i="13"/>
  <c r="E1157" i="13"/>
  <c r="F1157" i="13"/>
  <c r="H1157" i="13"/>
  <c r="J1157" i="13"/>
  <c r="D1158" i="13"/>
  <c r="E1158" i="13"/>
  <c r="F1158" i="13"/>
  <c r="H1158" i="13"/>
  <c r="J1158" i="13"/>
  <c r="D1159" i="13"/>
  <c r="E1159" i="13"/>
  <c r="F1159" i="13"/>
  <c r="H1159" i="13"/>
  <c r="J1159" i="13"/>
  <c r="D1160" i="13"/>
  <c r="E1160" i="13"/>
  <c r="F1160" i="13"/>
  <c r="H1160" i="13"/>
  <c r="J1160" i="13"/>
  <c r="D1161" i="13"/>
  <c r="E1161" i="13"/>
  <c r="F1161" i="13"/>
  <c r="H1161" i="13"/>
  <c r="J1161" i="13"/>
  <c r="D1162" i="13"/>
  <c r="E1162" i="13"/>
  <c r="F1162" i="13"/>
  <c r="H1162" i="13"/>
  <c r="J1162" i="13"/>
  <c r="D1163" i="13"/>
  <c r="E1163" i="13"/>
  <c r="F1163" i="13"/>
  <c r="H1163" i="13"/>
  <c r="J1163" i="13"/>
  <c r="D1164" i="13"/>
  <c r="E1164" i="13"/>
  <c r="F1164" i="13"/>
  <c r="H1164" i="13"/>
  <c r="J1164" i="13"/>
  <c r="D1165" i="13"/>
  <c r="E1165" i="13"/>
  <c r="F1165" i="13"/>
  <c r="H1165" i="13"/>
  <c r="J1165" i="13"/>
  <c r="D1166" i="13"/>
  <c r="E1166" i="13"/>
  <c r="F1166" i="13"/>
  <c r="H1166" i="13"/>
  <c r="J1166" i="13"/>
  <c r="D1167" i="13"/>
  <c r="E1167" i="13"/>
  <c r="F1167" i="13"/>
  <c r="H1167" i="13"/>
  <c r="J1167" i="13"/>
  <c r="D1168" i="13"/>
  <c r="E1168" i="13"/>
  <c r="F1168" i="13"/>
  <c r="H1168" i="13"/>
  <c r="J1168" i="13"/>
  <c r="D1169" i="13"/>
  <c r="E1169" i="13"/>
  <c r="F1169" i="13"/>
  <c r="H1169" i="13"/>
  <c r="J1169" i="13"/>
  <c r="D1170" i="13"/>
  <c r="E1170" i="13"/>
  <c r="F1170" i="13"/>
  <c r="H1170" i="13"/>
  <c r="J1170" i="13"/>
  <c r="D1171" i="13"/>
  <c r="E1171" i="13"/>
  <c r="F1171" i="13"/>
  <c r="H1171" i="13"/>
  <c r="J1171" i="13"/>
  <c r="D1172" i="13"/>
  <c r="E1172" i="13"/>
  <c r="F1172" i="13"/>
  <c r="H1172" i="13"/>
  <c r="J1172" i="13"/>
  <c r="D1173" i="13"/>
  <c r="E1173" i="13"/>
  <c r="F1173" i="13"/>
  <c r="H1173" i="13"/>
  <c r="J1173" i="13"/>
  <c r="D1174" i="13"/>
  <c r="E1174" i="13"/>
  <c r="F1174" i="13"/>
  <c r="H1174" i="13"/>
  <c r="J1174" i="13"/>
  <c r="D1175" i="13"/>
  <c r="E1175" i="13"/>
  <c r="F1175" i="13"/>
  <c r="H1175" i="13"/>
  <c r="J1175" i="13"/>
  <c r="D1176" i="13"/>
  <c r="E1176" i="13"/>
  <c r="F1176" i="13"/>
  <c r="H1176" i="13"/>
  <c r="J1176" i="13"/>
  <c r="D1177" i="13"/>
  <c r="E1177" i="13"/>
  <c r="F1177" i="13"/>
  <c r="H1177" i="13"/>
  <c r="J1177" i="13"/>
  <c r="D1178" i="13"/>
  <c r="E1178" i="13"/>
  <c r="F1178" i="13"/>
  <c r="H1178" i="13"/>
  <c r="J1178" i="13"/>
  <c r="D1179" i="13"/>
  <c r="E1179" i="13"/>
  <c r="F1179" i="13"/>
  <c r="H1179" i="13"/>
  <c r="J1179" i="13"/>
  <c r="D1180" i="13"/>
  <c r="E1180" i="13"/>
  <c r="F1180" i="13"/>
  <c r="H1180" i="13"/>
  <c r="J1180" i="13"/>
  <c r="D1181" i="13"/>
  <c r="E1181" i="13"/>
  <c r="F1181" i="13"/>
  <c r="H1181" i="13"/>
  <c r="J1181" i="13"/>
  <c r="D1182" i="13"/>
  <c r="E1182" i="13"/>
  <c r="F1182" i="13"/>
  <c r="H1182" i="13"/>
  <c r="J1182" i="13"/>
  <c r="D1183" i="13"/>
  <c r="E1183" i="13"/>
  <c r="F1183" i="13"/>
  <c r="H1183" i="13"/>
  <c r="J1183" i="13"/>
  <c r="D1184" i="13"/>
  <c r="E1184" i="13"/>
  <c r="F1184" i="13"/>
  <c r="H1184" i="13"/>
  <c r="J1184" i="13"/>
  <c r="D1185" i="13"/>
  <c r="E1185" i="13"/>
  <c r="F1185" i="13"/>
  <c r="H1185" i="13"/>
  <c r="J1185" i="13"/>
  <c r="D1186" i="13"/>
  <c r="E1186" i="13"/>
  <c r="F1186" i="13"/>
  <c r="H1186" i="13"/>
  <c r="J1186" i="13"/>
  <c r="D1187" i="13"/>
  <c r="E1187" i="13"/>
  <c r="F1187" i="13"/>
  <c r="H1187" i="13"/>
  <c r="J1187" i="13"/>
  <c r="D1188" i="13"/>
  <c r="E1188" i="13"/>
  <c r="F1188" i="13"/>
  <c r="H1188" i="13"/>
  <c r="J1188" i="13"/>
  <c r="D1189" i="13"/>
  <c r="E1189" i="13"/>
  <c r="F1189" i="13"/>
  <c r="H1189" i="13"/>
  <c r="J1189" i="13"/>
  <c r="D1190" i="13"/>
  <c r="E1190" i="13"/>
  <c r="F1190" i="13"/>
  <c r="H1190" i="13"/>
  <c r="J1190" i="13"/>
  <c r="D1191" i="13"/>
  <c r="E1191" i="13"/>
  <c r="F1191" i="13"/>
  <c r="H1191" i="13"/>
  <c r="J1191" i="13"/>
  <c r="D1192" i="13"/>
  <c r="E1192" i="13"/>
  <c r="F1192" i="13"/>
  <c r="H1192" i="13"/>
  <c r="J1192" i="13"/>
  <c r="D1193" i="13"/>
  <c r="E1193" i="13"/>
  <c r="F1193" i="13"/>
  <c r="H1193" i="13"/>
  <c r="J1193" i="13"/>
  <c r="D1194" i="13"/>
  <c r="E1194" i="13"/>
  <c r="F1194" i="13"/>
  <c r="H1194" i="13"/>
  <c r="J1194" i="13"/>
  <c r="D1195" i="13"/>
  <c r="E1195" i="13"/>
  <c r="F1195" i="13"/>
  <c r="H1195" i="13"/>
  <c r="J1195" i="13"/>
  <c r="D1196" i="13"/>
  <c r="E1196" i="13"/>
  <c r="F1196" i="13"/>
  <c r="H1196" i="13"/>
  <c r="J1196" i="13"/>
  <c r="D1197" i="13"/>
  <c r="E1197" i="13"/>
  <c r="F1197" i="13"/>
  <c r="H1197" i="13"/>
  <c r="J1197" i="13"/>
  <c r="D1198" i="13"/>
  <c r="E1198" i="13"/>
  <c r="F1198" i="13"/>
  <c r="H1198" i="13"/>
  <c r="J1198" i="13"/>
  <c r="D1199" i="13"/>
  <c r="E1199" i="13"/>
  <c r="F1199" i="13"/>
  <c r="H1199" i="13"/>
  <c r="J1199" i="13"/>
  <c r="D1200" i="13"/>
  <c r="E1200" i="13"/>
  <c r="F1200" i="13"/>
  <c r="H1200" i="13"/>
  <c r="J1200" i="13"/>
  <c r="D1201" i="13"/>
  <c r="E1201" i="13"/>
  <c r="F1201" i="13"/>
  <c r="H1201" i="13"/>
  <c r="J1201" i="13"/>
  <c r="D1202" i="13"/>
  <c r="E1202" i="13"/>
  <c r="F1202" i="13"/>
  <c r="H1202" i="13"/>
  <c r="J1202" i="13"/>
  <c r="D1203" i="13"/>
  <c r="E1203" i="13"/>
  <c r="F1203" i="13"/>
  <c r="H1203" i="13"/>
  <c r="J1203" i="13"/>
  <c r="D1204" i="13"/>
  <c r="E1204" i="13"/>
  <c r="F1204" i="13"/>
  <c r="H1204" i="13"/>
  <c r="J1204" i="13"/>
  <c r="D1205" i="13"/>
  <c r="E1205" i="13"/>
  <c r="F1205" i="13"/>
  <c r="H1205" i="13"/>
  <c r="J1205" i="13"/>
  <c r="D1206" i="13"/>
  <c r="E1206" i="13"/>
  <c r="F1206" i="13"/>
  <c r="H1206" i="13"/>
  <c r="J1206" i="13"/>
  <c r="D1207" i="13"/>
  <c r="E1207" i="13"/>
  <c r="F1207" i="13"/>
  <c r="H1207" i="13"/>
  <c r="J1207" i="13"/>
  <c r="D1208" i="13"/>
  <c r="E1208" i="13"/>
  <c r="F1208" i="13"/>
  <c r="H1208" i="13"/>
  <c r="J1208" i="13"/>
  <c r="D1209" i="13"/>
  <c r="E1209" i="13"/>
  <c r="F1209" i="13"/>
  <c r="H1209" i="13"/>
  <c r="J1209" i="13"/>
  <c r="D1210" i="13"/>
  <c r="E1210" i="13"/>
  <c r="F1210" i="13"/>
  <c r="H1210" i="13"/>
  <c r="J1210" i="13"/>
  <c r="D1211" i="13"/>
  <c r="E1211" i="13"/>
  <c r="F1211" i="13"/>
  <c r="H1211" i="13"/>
  <c r="J1211" i="13"/>
  <c r="D1212" i="13"/>
  <c r="E1212" i="13"/>
  <c r="F1212" i="13"/>
  <c r="H1212" i="13"/>
  <c r="J1212" i="13"/>
  <c r="D1213" i="13"/>
  <c r="E1213" i="13"/>
  <c r="F1213" i="13"/>
  <c r="H1213" i="13"/>
  <c r="J1213" i="13"/>
  <c r="D1214" i="13"/>
  <c r="E1214" i="13"/>
  <c r="F1214" i="13"/>
  <c r="H1214" i="13"/>
  <c r="J1214" i="13"/>
  <c r="D1215" i="13"/>
  <c r="E1215" i="13"/>
  <c r="F1215" i="13"/>
  <c r="H1215" i="13"/>
  <c r="J1215" i="13"/>
  <c r="D1216" i="13"/>
  <c r="E1216" i="13"/>
  <c r="F1216" i="13"/>
  <c r="H1216" i="13"/>
  <c r="J1216" i="13"/>
  <c r="D1217" i="13"/>
  <c r="E1217" i="13"/>
  <c r="F1217" i="13"/>
  <c r="H1217" i="13"/>
  <c r="J1217" i="13"/>
  <c r="D1218" i="13"/>
  <c r="E1218" i="13"/>
  <c r="F1218" i="13"/>
  <c r="H1218" i="13"/>
  <c r="J1218" i="13"/>
  <c r="D1219" i="13"/>
  <c r="E1219" i="13"/>
  <c r="F1219" i="13"/>
  <c r="H1219" i="13"/>
  <c r="J1219" i="13"/>
  <c r="D1220" i="13"/>
  <c r="E1220" i="13"/>
  <c r="F1220" i="13"/>
  <c r="H1220" i="13"/>
  <c r="J1220" i="13"/>
  <c r="D1221" i="13"/>
  <c r="E1221" i="13"/>
  <c r="F1221" i="13"/>
  <c r="H1221" i="13"/>
  <c r="J1221" i="13"/>
  <c r="D1222" i="13"/>
  <c r="E1222" i="13"/>
  <c r="F1222" i="13"/>
  <c r="H1222" i="13"/>
  <c r="J1222" i="13"/>
  <c r="D1223" i="13"/>
  <c r="E1223" i="13"/>
  <c r="F1223" i="13"/>
  <c r="H1223" i="13"/>
  <c r="J1223" i="13"/>
  <c r="D1224" i="13"/>
  <c r="E1224" i="13"/>
  <c r="F1224" i="13"/>
  <c r="H1224" i="13"/>
  <c r="J1224" i="13"/>
  <c r="D1225" i="13"/>
  <c r="E1225" i="13"/>
  <c r="F1225" i="13"/>
  <c r="H1225" i="13"/>
  <c r="J1225" i="13"/>
  <c r="D1226" i="13"/>
  <c r="E1226" i="13"/>
  <c r="F1226" i="13"/>
  <c r="H1226" i="13"/>
  <c r="J1226" i="13"/>
  <c r="D1227" i="13"/>
  <c r="E1227" i="13"/>
  <c r="F1227" i="13"/>
  <c r="H1227" i="13"/>
  <c r="J1227" i="13"/>
  <c r="D1228" i="13"/>
  <c r="E1228" i="13"/>
  <c r="F1228" i="13"/>
  <c r="H1228" i="13"/>
  <c r="J1228" i="13"/>
  <c r="D1229" i="13"/>
  <c r="E1229" i="13"/>
  <c r="F1229" i="13"/>
  <c r="H1229" i="13"/>
  <c r="J1229" i="13"/>
  <c r="D1230" i="13"/>
  <c r="E1230" i="13"/>
  <c r="F1230" i="13"/>
  <c r="H1230" i="13"/>
  <c r="J1230" i="13"/>
  <c r="D1231" i="13"/>
  <c r="E1231" i="13"/>
  <c r="F1231" i="13"/>
  <c r="H1231" i="13"/>
  <c r="J1231" i="13"/>
  <c r="D1232" i="13"/>
  <c r="E1232" i="13"/>
  <c r="F1232" i="13"/>
  <c r="H1232" i="13"/>
  <c r="J1232" i="13"/>
  <c r="D1233" i="13"/>
  <c r="E1233" i="13"/>
  <c r="F1233" i="13"/>
  <c r="H1233" i="13"/>
  <c r="J1233" i="13"/>
  <c r="D1234" i="13"/>
  <c r="E1234" i="13"/>
  <c r="F1234" i="13"/>
  <c r="H1234" i="13"/>
  <c r="J1234" i="13"/>
  <c r="D1235" i="13"/>
  <c r="E1235" i="13"/>
  <c r="F1235" i="13"/>
  <c r="H1235" i="13"/>
  <c r="J1235" i="13"/>
  <c r="D1236" i="13"/>
  <c r="E1236" i="13"/>
  <c r="F1236" i="13"/>
  <c r="H1236" i="13"/>
  <c r="J1236" i="13"/>
  <c r="D1237" i="13"/>
  <c r="E1237" i="13"/>
  <c r="F1237" i="13"/>
  <c r="H1237" i="13"/>
  <c r="J1237" i="13"/>
  <c r="D1238" i="13"/>
  <c r="E1238" i="13"/>
  <c r="F1238" i="13"/>
  <c r="H1238" i="13"/>
  <c r="J1238" i="13"/>
  <c r="D1239" i="13"/>
  <c r="E1239" i="13"/>
  <c r="F1239" i="13"/>
  <c r="H1239" i="13"/>
  <c r="J1239" i="13"/>
  <c r="D1240" i="13"/>
  <c r="E1240" i="13"/>
  <c r="F1240" i="13"/>
  <c r="H1240" i="13"/>
  <c r="J1240" i="13"/>
  <c r="D1241" i="13"/>
  <c r="E1241" i="13"/>
  <c r="F1241" i="13"/>
  <c r="H1241" i="13"/>
  <c r="J1241" i="13"/>
  <c r="D1242" i="13"/>
  <c r="E1242" i="13"/>
  <c r="F1242" i="13"/>
  <c r="H1242" i="13"/>
  <c r="J1242" i="13"/>
  <c r="D1243" i="13"/>
  <c r="E1243" i="13"/>
  <c r="F1243" i="13"/>
  <c r="H1243" i="13"/>
  <c r="J1243" i="13"/>
  <c r="D1244" i="13"/>
  <c r="E1244" i="13"/>
  <c r="F1244" i="13"/>
  <c r="H1244" i="13"/>
  <c r="J1244" i="13"/>
  <c r="D1245" i="13"/>
  <c r="E1245" i="13"/>
  <c r="F1245" i="13"/>
  <c r="H1245" i="13"/>
  <c r="J1245" i="13"/>
  <c r="D1246" i="13"/>
  <c r="E1246" i="13"/>
  <c r="F1246" i="13"/>
  <c r="H1246" i="13"/>
  <c r="J1246" i="13"/>
  <c r="D1247" i="13"/>
  <c r="E1247" i="13"/>
  <c r="F1247" i="13"/>
  <c r="H1247" i="13"/>
  <c r="J1247" i="13"/>
  <c r="D1248" i="13"/>
  <c r="E1248" i="13"/>
  <c r="F1248" i="13"/>
  <c r="H1248" i="13"/>
  <c r="J1248" i="13"/>
  <c r="D1249" i="13"/>
  <c r="E1249" i="13"/>
  <c r="F1249" i="13"/>
  <c r="H1249" i="13"/>
  <c r="J1249" i="13"/>
  <c r="D1250" i="13"/>
  <c r="E1250" i="13"/>
  <c r="F1250" i="13"/>
  <c r="H1250" i="13"/>
  <c r="J1250" i="13"/>
  <c r="D1251" i="13"/>
  <c r="E1251" i="13"/>
  <c r="F1251" i="13"/>
  <c r="H1251" i="13"/>
  <c r="J1251" i="13"/>
  <c r="D1252" i="13"/>
  <c r="E1252" i="13"/>
  <c r="F1252" i="13"/>
  <c r="H1252" i="13"/>
  <c r="J1252" i="13"/>
  <c r="D1253" i="13"/>
  <c r="E1253" i="13"/>
  <c r="F1253" i="13"/>
  <c r="H1253" i="13"/>
  <c r="J1253" i="13"/>
  <c r="D1254" i="13"/>
  <c r="E1254" i="13"/>
  <c r="F1254" i="13"/>
  <c r="H1254" i="13"/>
  <c r="J1254" i="13"/>
  <c r="D1255" i="13"/>
  <c r="E1255" i="13"/>
  <c r="F1255" i="13"/>
  <c r="H1255" i="13"/>
  <c r="J1255" i="13"/>
  <c r="D1256" i="13"/>
  <c r="E1256" i="13"/>
  <c r="F1256" i="13"/>
  <c r="H1256" i="13"/>
  <c r="J1256" i="13"/>
  <c r="D1257" i="13"/>
  <c r="E1257" i="13"/>
  <c r="F1257" i="13"/>
  <c r="H1257" i="13"/>
  <c r="J1257" i="13"/>
  <c r="D1258" i="13"/>
  <c r="E1258" i="13"/>
  <c r="F1258" i="13"/>
  <c r="H1258" i="13"/>
  <c r="J1258" i="13"/>
  <c r="D1259" i="13"/>
  <c r="E1259" i="13"/>
  <c r="F1259" i="13"/>
  <c r="H1259" i="13"/>
  <c r="J1259" i="13"/>
  <c r="D1260" i="13"/>
  <c r="E1260" i="13"/>
  <c r="F1260" i="13"/>
  <c r="H1260" i="13"/>
  <c r="J1260" i="13"/>
  <c r="D1261" i="13"/>
  <c r="E1261" i="13"/>
  <c r="F1261" i="13"/>
  <c r="H1261" i="13"/>
  <c r="J1261" i="13"/>
  <c r="D1262" i="13"/>
  <c r="E1262" i="13"/>
  <c r="F1262" i="13"/>
  <c r="H1262" i="13"/>
  <c r="J1262" i="13"/>
  <c r="D1263" i="13"/>
  <c r="E1263" i="13"/>
  <c r="F1263" i="13"/>
  <c r="H1263" i="13"/>
  <c r="J1263" i="13"/>
  <c r="D1264" i="13"/>
  <c r="E1264" i="13"/>
  <c r="F1264" i="13"/>
  <c r="H1264" i="13"/>
  <c r="J1264" i="13"/>
  <c r="D1265" i="13"/>
  <c r="E1265" i="13"/>
  <c r="F1265" i="13"/>
  <c r="H1265" i="13"/>
  <c r="J1265" i="13"/>
  <c r="D1266" i="13"/>
  <c r="E1266" i="13"/>
  <c r="F1266" i="13"/>
  <c r="H1266" i="13"/>
  <c r="J1266" i="13"/>
  <c r="D1267" i="13"/>
  <c r="E1267" i="13"/>
  <c r="F1267" i="13"/>
  <c r="H1267" i="13"/>
  <c r="J1267" i="13"/>
  <c r="D1268" i="13"/>
  <c r="E1268" i="13"/>
  <c r="F1268" i="13"/>
  <c r="H1268" i="13"/>
  <c r="J1268" i="13"/>
  <c r="D1269" i="13"/>
  <c r="E1269" i="13"/>
  <c r="F1269" i="13"/>
  <c r="H1269" i="13"/>
  <c r="J1269" i="13"/>
  <c r="D1270" i="13"/>
  <c r="E1270" i="13"/>
  <c r="F1270" i="13"/>
  <c r="H1270" i="13"/>
  <c r="J1270" i="13"/>
  <c r="D1271" i="13"/>
  <c r="E1271" i="13"/>
  <c r="F1271" i="13"/>
  <c r="H1271" i="13"/>
  <c r="J1271" i="13"/>
  <c r="D1272" i="13"/>
  <c r="E1272" i="13"/>
  <c r="F1272" i="13"/>
  <c r="H1272" i="13"/>
  <c r="J1272" i="13"/>
  <c r="D1273" i="13"/>
  <c r="E1273" i="13"/>
  <c r="F1273" i="13"/>
  <c r="H1273" i="13"/>
  <c r="J1273" i="13"/>
  <c r="D1274" i="13"/>
  <c r="E1274" i="13"/>
  <c r="F1274" i="13"/>
  <c r="H1274" i="13"/>
  <c r="J1274" i="13"/>
  <c r="D1275" i="13"/>
  <c r="E1275" i="13"/>
  <c r="F1275" i="13"/>
  <c r="H1275" i="13"/>
  <c r="J1275" i="13"/>
  <c r="D1276" i="13"/>
  <c r="E1276" i="13"/>
  <c r="F1276" i="13"/>
  <c r="H1276" i="13"/>
  <c r="J1276" i="13"/>
  <c r="D1277" i="13"/>
  <c r="E1277" i="13"/>
  <c r="F1277" i="13"/>
  <c r="H1277" i="13"/>
  <c r="J1277" i="13"/>
  <c r="D1278" i="13"/>
  <c r="E1278" i="13"/>
  <c r="F1278" i="13"/>
  <c r="H1278" i="13"/>
  <c r="J1278" i="13"/>
  <c r="D1279" i="13"/>
  <c r="E1279" i="13"/>
  <c r="F1279" i="13"/>
  <c r="H1279" i="13"/>
  <c r="J1279" i="13"/>
  <c r="D1280" i="13"/>
  <c r="E1280" i="13"/>
  <c r="F1280" i="13"/>
  <c r="H1280" i="13"/>
  <c r="J1280" i="13"/>
  <c r="D1281" i="13"/>
  <c r="E1281" i="13"/>
  <c r="F1281" i="13"/>
  <c r="H1281" i="13"/>
  <c r="J1281" i="13"/>
  <c r="D1282" i="13"/>
  <c r="E1282" i="13"/>
  <c r="F1282" i="13"/>
  <c r="H1282" i="13"/>
  <c r="J1282" i="13"/>
  <c r="D1283" i="13"/>
  <c r="E1283" i="13"/>
  <c r="F1283" i="13"/>
  <c r="H1283" i="13"/>
  <c r="J1283" i="13"/>
  <c r="D1284" i="13"/>
  <c r="E1284" i="13"/>
  <c r="F1284" i="13"/>
  <c r="H1284" i="13"/>
  <c r="J1284" i="13"/>
  <c r="D1285" i="13"/>
  <c r="E1285" i="13"/>
  <c r="F1285" i="13"/>
  <c r="H1285" i="13"/>
  <c r="J1285" i="13"/>
  <c r="D1286" i="13"/>
  <c r="E1286" i="13"/>
  <c r="F1286" i="13"/>
  <c r="H1286" i="13"/>
  <c r="J1286" i="13"/>
  <c r="D1287" i="13"/>
  <c r="E1287" i="13"/>
  <c r="F1287" i="13"/>
  <c r="H1287" i="13"/>
  <c r="J1287" i="13"/>
  <c r="D1288" i="13"/>
  <c r="E1288" i="13"/>
  <c r="F1288" i="13"/>
  <c r="H1288" i="13"/>
  <c r="J1288" i="13"/>
  <c r="D1289" i="13"/>
  <c r="E1289" i="13"/>
  <c r="F1289" i="13"/>
  <c r="H1289" i="13"/>
  <c r="J1289" i="13"/>
  <c r="D1290" i="13"/>
  <c r="E1290" i="13"/>
  <c r="F1290" i="13"/>
  <c r="H1290" i="13"/>
  <c r="J1290" i="13"/>
  <c r="D1291" i="13"/>
  <c r="E1291" i="13"/>
  <c r="F1291" i="13"/>
  <c r="H1291" i="13"/>
  <c r="J1291" i="13"/>
  <c r="D1292" i="13"/>
  <c r="E1292" i="13"/>
  <c r="F1292" i="13"/>
  <c r="H1292" i="13"/>
  <c r="J1292" i="13"/>
  <c r="D1293" i="13"/>
  <c r="E1293" i="13"/>
  <c r="F1293" i="13"/>
  <c r="H1293" i="13"/>
  <c r="J1293" i="13"/>
  <c r="D1294" i="13"/>
  <c r="E1294" i="13"/>
  <c r="F1294" i="13"/>
  <c r="H1294" i="13"/>
  <c r="J1294" i="13"/>
  <c r="D1295" i="13"/>
  <c r="E1295" i="13"/>
  <c r="F1295" i="13"/>
  <c r="H1295" i="13"/>
  <c r="J1295" i="13"/>
  <c r="D1296" i="13"/>
  <c r="E1296" i="13"/>
  <c r="F1296" i="13"/>
  <c r="H1296" i="13"/>
  <c r="J1296" i="13"/>
  <c r="D1297" i="13"/>
  <c r="E1297" i="13"/>
  <c r="F1297" i="13"/>
  <c r="H1297" i="13"/>
  <c r="J1297" i="13"/>
  <c r="D1298" i="13"/>
  <c r="E1298" i="13"/>
  <c r="F1298" i="13"/>
  <c r="H1298" i="13"/>
  <c r="J1298" i="13"/>
  <c r="D1299" i="13"/>
  <c r="E1299" i="13"/>
  <c r="F1299" i="13"/>
  <c r="H1299" i="13"/>
  <c r="J1299" i="13"/>
  <c r="D1300" i="13"/>
  <c r="E1300" i="13"/>
  <c r="F1300" i="13"/>
  <c r="H1300" i="13"/>
  <c r="J1300" i="13"/>
  <c r="D1301" i="13"/>
  <c r="E1301" i="13"/>
  <c r="F1301" i="13"/>
  <c r="H1301" i="13"/>
  <c r="J1301" i="13"/>
  <c r="D1302" i="13"/>
  <c r="E1302" i="13"/>
  <c r="F1302" i="13"/>
  <c r="H1302" i="13"/>
  <c r="J1302" i="13"/>
  <c r="D1303" i="13"/>
  <c r="E1303" i="13"/>
  <c r="F1303" i="13"/>
  <c r="H1303" i="13"/>
  <c r="J1303" i="13"/>
  <c r="D1304" i="13"/>
  <c r="E1304" i="13"/>
  <c r="F1304" i="13"/>
  <c r="H1304" i="13"/>
  <c r="J1304" i="13"/>
  <c r="D1305" i="13"/>
  <c r="E1305" i="13"/>
  <c r="F1305" i="13"/>
  <c r="H1305" i="13"/>
  <c r="J1305" i="13"/>
  <c r="D1306" i="13"/>
  <c r="E1306" i="13"/>
  <c r="F1306" i="13"/>
  <c r="H1306" i="13"/>
  <c r="J1306" i="13"/>
  <c r="D1307" i="13"/>
  <c r="E1307" i="13"/>
  <c r="F1307" i="13"/>
  <c r="H1307" i="13"/>
  <c r="J1307" i="13"/>
  <c r="D1308" i="13"/>
  <c r="E1308" i="13"/>
  <c r="F1308" i="13"/>
  <c r="H1308" i="13"/>
  <c r="J1308" i="13"/>
  <c r="D1309" i="13"/>
  <c r="E1309" i="13"/>
  <c r="F1309" i="13"/>
  <c r="H1309" i="13"/>
  <c r="J1309" i="13"/>
  <c r="D1310" i="13"/>
  <c r="E1310" i="13"/>
  <c r="F1310" i="13"/>
  <c r="H1310" i="13"/>
  <c r="J1310" i="13"/>
  <c r="D1311" i="13"/>
  <c r="E1311" i="13"/>
  <c r="F1311" i="13"/>
  <c r="H1311" i="13"/>
  <c r="J1311" i="13"/>
  <c r="D1312" i="13"/>
  <c r="E1312" i="13"/>
  <c r="F1312" i="13"/>
  <c r="H1312" i="13"/>
  <c r="J1312" i="13"/>
  <c r="D1313" i="13"/>
  <c r="E1313" i="13"/>
  <c r="F1313" i="13"/>
  <c r="H1313" i="13"/>
  <c r="J1313" i="13"/>
  <c r="D1314" i="13"/>
  <c r="E1314" i="13"/>
  <c r="F1314" i="13"/>
  <c r="H1314" i="13"/>
  <c r="J1314" i="13"/>
  <c r="D1315" i="13"/>
  <c r="E1315" i="13"/>
  <c r="F1315" i="13"/>
  <c r="H1315" i="13"/>
  <c r="J1315" i="13"/>
  <c r="D1316" i="13"/>
  <c r="E1316" i="13"/>
  <c r="F1316" i="13"/>
  <c r="H1316" i="13"/>
  <c r="J1316" i="13"/>
  <c r="D1317" i="13"/>
  <c r="E1317" i="13"/>
  <c r="F1317" i="13"/>
  <c r="H1317" i="13"/>
  <c r="J1317" i="13"/>
  <c r="D1318" i="13"/>
  <c r="E1318" i="13"/>
  <c r="F1318" i="13"/>
  <c r="H1318" i="13"/>
  <c r="J1318" i="13"/>
  <c r="D1319" i="13"/>
  <c r="E1319" i="13"/>
  <c r="F1319" i="13"/>
  <c r="H1319" i="13"/>
  <c r="J1319" i="13"/>
  <c r="D1320" i="13"/>
  <c r="E1320" i="13"/>
  <c r="F1320" i="13"/>
  <c r="H1320" i="13"/>
  <c r="J1320" i="13"/>
  <c r="D1321" i="13"/>
  <c r="E1321" i="13"/>
  <c r="F1321" i="13"/>
  <c r="H1321" i="13"/>
  <c r="J1321" i="13"/>
  <c r="D1322" i="13"/>
  <c r="E1322" i="13"/>
  <c r="F1322" i="13"/>
  <c r="H1322" i="13"/>
  <c r="J1322" i="13"/>
  <c r="D1323" i="13"/>
  <c r="E1323" i="13"/>
  <c r="F1323" i="13"/>
  <c r="H1323" i="13"/>
  <c r="J1323" i="13"/>
  <c r="D1324" i="13"/>
  <c r="E1324" i="13"/>
  <c r="F1324" i="13"/>
  <c r="H1324" i="13"/>
  <c r="J1324" i="13"/>
  <c r="D1325" i="13"/>
  <c r="E1325" i="13"/>
  <c r="F1325" i="13"/>
  <c r="H1325" i="13"/>
  <c r="J1325" i="13"/>
  <c r="D1326" i="13"/>
  <c r="E1326" i="13"/>
  <c r="F1326" i="13"/>
  <c r="H1326" i="13"/>
  <c r="J1326" i="13"/>
  <c r="D1327" i="13"/>
  <c r="E1327" i="13"/>
  <c r="F1327" i="13"/>
  <c r="H1327" i="13"/>
  <c r="J1327" i="13"/>
  <c r="D1328" i="13"/>
  <c r="E1328" i="13"/>
  <c r="F1328" i="13"/>
  <c r="H1328" i="13"/>
  <c r="J1328" i="13"/>
  <c r="D1329" i="13"/>
  <c r="E1329" i="13"/>
  <c r="F1329" i="13"/>
  <c r="H1329" i="13"/>
  <c r="J1329" i="13"/>
  <c r="D1330" i="13"/>
  <c r="E1330" i="13"/>
  <c r="F1330" i="13"/>
  <c r="H1330" i="13"/>
  <c r="J1330" i="13"/>
  <c r="D1331" i="13"/>
  <c r="E1331" i="13"/>
  <c r="F1331" i="13"/>
  <c r="H1331" i="13"/>
  <c r="J1331" i="13"/>
  <c r="D1332" i="13"/>
  <c r="E1332" i="13"/>
  <c r="F1332" i="13"/>
  <c r="H1332" i="13"/>
  <c r="J1332" i="13"/>
  <c r="D1333" i="13"/>
  <c r="E1333" i="13"/>
  <c r="F1333" i="13"/>
  <c r="H1333" i="13"/>
  <c r="J1333" i="13"/>
  <c r="D1334" i="13"/>
  <c r="E1334" i="13"/>
  <c r="F1334" i="13"/>
  <c r="H1334" i="13"/>
  <c r="J1334" i="13"/>
  <c r="D1335" i="13"/>
  <c r="E1335" i="13"/>
  <c r="F1335" i="13"/>
  <c r="H1335" i="13"/>
  <c r="J1335" i="13"/>
  <c r="D1336" i="13"/>
  <c r="E1336" i="13"/>
  <c r="F1336" i="13"/>
  <c r="H1336" i="13"/>
  <c r="J1336" i="13"/>
  <c r="D1337" i="13"/>
  <c r="E1337" i="13"/>
  <c r="F1337" i="13"/>
  <c r="H1337" i="13"/>
  <c r="J1337" i="13"/>
  <c r="D1338" i="13"/>
  <c r="E1338" i="13"/>
  <c r="F1338" i="13"/>
  <c r="H1338" i="13"/>
  <c r="J1338" i="13"/>
  <c r="D1339" i="13"/>
  <c r="E1339" i="13"/>
  <c r="F1339" i="13"/>
  <c r="H1339" i="13"/>
  <c r="J1339" i="13"/>
  <c r="D1340" i="13"/>
  <c r="E1340" i="13"/>
  <c r="F1340" i="13"/>
  <c r="H1340" i="13"/>
  <c r="J1340" i="13"/>
  <c r="D1341" i="13"/>
  <c r="E1341" i="13"/>
  <c r="F1341" i="13"/>
  <c r="H1341" i="13"/>
  <c r="J1341" i="13"/>
  <c r="D1342" i="13"/>
  <c r="E1342" i="13"/>
  <c r="F1342" i="13"/>
  <c r="H1342" i="13"/>
  <c r="J1342" i="13"/>
  <c r="D1343" i="13"/>
  <c r="E1343" i="13"/>
  <c r="F1343" i="13"/>
  <c r="H1343" i="13"/>
  <c r="J1343" i="13"/>
  <c r="D1344" i="13"/>
  <c r="E1344" i="13"/>
  <c r="F1344" i="13"/>
  <c r="H1344" i="13"/>
  <c r="J1344" i="13"/>
  <c r="D1345" i="13"/>
  <c r="E1345" i="13"/>
  <c r="F1345" i="13"/>
  <c r="H1345" i="13"/>
  <c r="J1345" i="13"/>
  <c r="D1346" i="13"/>
  <c r="E1346" i="13"/>
  <c r="F1346" i="13"/>
  <c r="H1346" i="13"/>
  <c r="J1346" i="13"/>
  <c r="D1347" i="13"/>
  <c r="E1347" i="13"/>
  <c r="F1347" i="13"/>
  <c r="H1347" i="13"/>
  <c r="J1347" i="13"/>
  <c r="D1348" i="13"/>
  <c r="E1348" i="13"/>
  <c r="F1348" i="13"/>
  <c r="H1348" i="13"/>
  <c r="J1348" i="13"/>
  <c r="D1349" i="13"/>
  <c r="E1349" i="13"/>
  <c r="F1349" i="13"/>
  <c r="H1349" i="13"/>
  <c r="J1349" i="13"/>
  <c r="D1350" i="13"/>
  <c r="E1350" i="13"/>
  <c r="F1350" i="13"/>
  <c r="H1350" i="13"/>
  <c r="J1350" i="13"/>
  <c r="D1351" i="13"/>
  <c r="E1351" i="13"/>
  <c r="F1351" i="13"/>
  <c r="H1351" i="13"/>
  <c r="J1351" i="13"/>
  <c r="D1352" i="13"/>
  <c r="E1352" i="13"/>
  <c r="F1352" i="13"/>
  <c r="H1352" i="13"/>
  <c r="J1352" i="13"/>
  <c r="D1353" i="13"/>
  <c r="E1353" i="13"/>
  <c r="F1353" i="13"/>
  <c r="H1353" i="13"/>
  <c r="J1353" i="13"/>
  <c r="D1354" i="13"/>
  <c r="E1354" i="13"/>
  <c r="F1354" i="13"/>
  <c r="H1354" i="13"/>
  <c r="J1354" i="13"/>
  <c r="D1355" i="13"/>
  <c r="E1355" i="13"/>
  <c r="F1355" i="13"/>
  <c r="H1355" i="13"/>
  <c r="J1355" i="13"/>
  <c r="D1356" i="13"/>
  <c r="E1356" i="13"/>
  <c r="F1356" i="13"/>
  <c r="H1356" i="13"/>
  <c r="J1356" i="13"/>
  <c r="D1357" i="13"/>
  <c r="E1357" i="13"/>
  <c r="F1357" i="13"/>
  <c r="H1357" i="13"/>
  <c r="J1357" i="13"/>
  <c r="D1358" i="13"/>
  <c r="E1358" i="13"/>
  <c r="F1358" i="13"/>
  <c r="H1358" i="13"/>
  <c r="J1358" i="13"/>
  <c r="D1359" i="13"/>
  <c r="E1359" i="13"/>
  <c r="F1359" i="13"/>
  <c r="H1359" i="13"/>
  <c r="J1359" i="13"/>
  <c r="D1360" i="13"/>
  <c r="E1360" i="13"/>
  <c r="F1360" i="13"/>
  <c r="H1360" i="13"/>
  <c r="J1360" i="13"/>
  <c r="D1361" i="13"/>
  <c r="E1361" i="13"/>
  <c r="F1361" i="13"/>
  <c r="H1361" i="13"/>
  <c r="J1361" i="13"/>
  <c r="D1362" i="13"/>
  <c r="E1362" i="13"/>
  <c r="F1362" i="13"/>
  <c r="H1362" i="13"/>
  <c r="J1362" i="13"/>
  <c r="D1363" i="13"/>
  <c r="E1363" i="13"/>
  <c r="F1363" i="13"/>
  <c r="H1363" i="13"/>
  <c r="J1363" i="13"/>
  <c r="D1364" i="13"/>
  <c r="E1364" i="13"/>
  <c r="F1364" i="13"/>
  <c r="H1364" i="13"/>
  <c r="J1364" i="13"/>
  <c r="D1365" i="13"/>
  <c r="E1365" i="13"/>
  <c r="F1365" i="13"/>
  <c r="H1365" i="13"/>
  <c r="J1365" i="13"/>
  <c r="D1366" i="13"/>
  <c r="E1366" i="13"/>
  <c r="F1366" i="13"/>
  <c r="H1366" i="13"/>
  <c r="J1366" i="13"/>
  <c r="D1367" i="13"/>
  <c r="E1367" i="13"/>
  <c r="F1367" i="13"/>
  <c r="H1367" i="13"/>
  <c r="J1367" i="13"/>
  <c r="D1368" i="13"/>
  <c r="E1368" i="13"/>
  <c r="F1368" i="13"/>
  <c r="H1368" i="13"/>
  <c r="J1368" i="13"/>
  <c r="D1369" i="13"/>
  <c r="E1369" i="13"/>
  <c r="F1369" i="13"/>
  <c r="H1369" i="13"/>
  <c r="J1369" i="13"/>
  <c r="D1370" i="13"/>
  <c r="E1370" i="13"/>
  <c r="F1370" i="13"/>
  <c r="H1370" i="13"/>
  <c r="J1370" i="13"/>
  <c r="D1371" i="13"/>
  <c r="E1371" i="13"/>
  <c r="F1371" i="13"/>
  <c r="H1371" i="13"/>
  <c r="J1371" i="13"/>
  <c r="D1372" i="13"/>
  <c r="E1372" i="13"/>
  <c r="F1372" i="13"/>
  <c r="H1372" i="13"/>
  <c r="J1372" i="13"/>
  <c r="D1373" i="13"/>
  <c r="E1373" i="13"/>
  <c r="F1373" i="13"/>
  <c r="H1373" i="13"/>
  <c r="J1373" i="13"/>
  <c r="D1374" i="13"/>
  <c r="E1374" i="13"/>
  <c r="F1374" i="13"/>
  <c r="H1374" i="13"/>
  <c r="J1374" i="13"/>
  <c r="D1375" i="13"/>
  <c r="E1375" i="13"/>
  <c r="F1375" i="13"/>
  <c r="H1375" i="13"/>
  <c r="J1375" i="13"/>
  <c r="D1376" i="13"/>
  <c r="E1376" i="13"/>
  <c r="F1376" i="13"/>
  <c r="H1376" i="13"/>
  <c r="J1376" i="13"/>
  <c r="D1377" i="13"/>
  <c r="E1377" i="13"/>
  <c r="F1377" i="13"/>
  <c r="H1377" i="13"/>
  <c r="J1377" i="13"/>
  <c r="D1378" i="13"/>
  <c r="E1378" i="13"/>
  <c r="F1378" i="13"/>
  <c r="H1378" i="13"/>
  <c r="J1378" i="13"/>
  <c r="D1379" i="13"/>
  <c r="E1379" i="13"/>
  <c r="F1379" i="13"/>
  <c r="H1379" i="13"/>
  <c r="J1379" i="13"/>
  <c r="D1380" i="13"/>
  <c r="E1380" i="13"/>
  <c r="F1380" i="13"/>
  <c r="H1380" i="13"/>
  <c r="J1380" i="13"/>
  <c r="D1381" i="13"/>
  <c r="E1381" i="13"/>
  <c r="F1381" i="13"/>
  <c r="H1381" i="13"/>
  <c r="J1381" i="13"/>
  <c r="D1382" i="13"/>
  <c r="E1382" i="13"/>
  <c r="F1382" i="13"/>
  <c r="H1382" i="13"/>
  <c r="J1382" i="13"/>
  <c r="D1383" i="13"/>
  <c r="E1383" i="13"/>
  <c r="F1383" i="13"/>
  <c r="H1383" i="13"/>
  <c r="J1383" i="13"/>
  <c r="D1384" i="13"/>
  <c r="E1384" i="13"/>
  <c r="F1384" i="13"/>
  <c r="H1384" i="13"/>
  <c r="J1384" i="13"/>
  <c r="D1385" i="13"/>
  <c r="E1385" i="13"/>
  <c r="F1385" i="13"/>
  <c r="H1385" i="13"/>
  <c r="J1385" i="13"/>
  <c r="D1386" i="13"/>
  <c r="E1386" i="13"/>
  <c r="F1386" i="13"/>
  <c r="H1386" i="13"/>
  <c r="J1386" i="13"/>
  <c r="D1387" i="13"/>
  <c r="E1387" i="13"/>
  <c r="F1387" i="13"/>
  <c r="H1387" i="13"/>
  <c r="J1387" i="13"/>
  <c r="D1388" i="13"/>
  <c r="E1388" i="13"/>
  <c r="F1388" i="13"/>
  <c r="H1388" i="13"/>
  <c r="J1388" i="13"/>
  <c r="D1389" i="13"/>
  <c r="E1389" i="13"/>
  <c r="F1389" i="13"/>
  <c r="H1389" i="13"/>
  <c r="J1389" i="13"/>
  <c r="D1390" i="13"/>
  <c r="E1390" i="13"/>
  <c r="F1390" i="13"/>
  <c r="H1390" i="13"/>
  <c r="J1390" i="13"/>
  <c r="D1391" i="13"/>
  <c r="E1391" i="13"/>
  <c r="F1391" i="13"/>
  <c r="H1391" i="13"/>
  <c r="J1391" i="13"/>
  <c r="D1392" i="13"/>
  <c r="E1392" i="13"/>
  <c r="F1392" i="13"/>
  <c r="H1392" i="13"/>
  <c r="J1392" i="13"/>
  <c r="D1393" i="13"/>
  <c r="E1393" i="13"/>
  <c r="F1393" i="13"/>
  <c r="H1393" i="13"/>
  <c r="J1393" i="13"/>
  <c r="D1394" i="13"/>
  <c r="E1394" i="13"/>
  <c r="F1394" i="13"/>
  <c r="H1394" i="13"/>
  <c r="J1394" i="13"/>
  <c r="D1395" i="13"/>
  <c r="E1395" i="13"/>
  <c r="F1395" i="13"/>
  <c r="H1395" i="13"/>
  <c r="J1395" i="13"/>
  <c r="D1396" i="13"/>
  <c r="E1396" i="13"/>
  <c r="F1396" i="13"/>
  <c r="H1396" i="13"/>
  <c r="J1396" i="13"/>
  <c r="D1397" i="13"/>
  <c r="E1397" i="13"/>
  <c r="F1397" i="13"/>
  <c r="H1397" i="13"/>
  <c r="J1397" i="13"/>
  <c r="D1398" i="13"/>
  <c r="E1398" i="13"/>
  <c r="F1398" i="13"/>
  <c r="H1398" i="13"/>
  <c r="J1398" i="13"/>
  <c r="D1399" i="13"/>
  <c r="E1399" i="13"/>
  <c r="F1399" i="13"/>
  <c r="H1399" i="13"/>
  <c r="J1399" i="13"/>
  <c r="D1400" i="13"/>
  <c r="E1400" i="13"/>
  <c r="F1400" i="13"/>
  <c r="H1400" i="13"/>
  <c r="J1400" i="13"/>
  <c r="D1401" i="13"/>
  <c r="E1401" i="13"/>
  <c r="F1401" i="13"/>
  <c r="H1401" i="13"/>
  <c r="J1401" i="13"/>
  <c r="D1402" i="13"/>
  <c r="E1402" i="13"/>
  <c r="F1402" i="13"/>
  <c r="H1402" i="13"/>
  <c r="J1402" i="13"/>
  <c r="D1403" i="13"/>
  <c r="E1403" i="13"/>
  <c r="F1403" i="13"/>
  <c r="H1403" i="13"/>
  <c r="J1403" i="13"/>
  <c r="D1404" i="13"/>
  <c r="E1404" i="13"/>
  <c r="F1404" i="13"/>
  <c r="H1404" i="13"/>
  <c r="J1404" i="13"/>
  <c r="D1405" i="13"/>
  <c r="E1405" i="13"/>
  <c r="F1405" i="13"/>
  <c r="H1405" i="13"/>
  <c r="J1405" i="13"/>
  <c r="D1406" i="13"/>
  <c r="E1406" i="13"/>
  <c r="F1406" i="13"/>
  <c r="H1406" i="13"/>
  <c r="J1406" i="13"/>
  <c r="D1407" i="13"/>
  <c r="E1407" i="13"/>
  <c r="F1407" i="13"/>
  <c r="H1407" i="13"/>
  <c r="J1407" i="13"/>
  <c r="D1408" i="13"/>
  <c r="E1408" i="13"/>
  <c r="F1408" i="13"/>
  <c r="H1408" i="13"/>
  <c r="J1408" i="13"/>
  <c r="D1409" i="13"/>
  <c r="E1409" i="13"/>
  <c r="F1409" i="13"/>
  <c r="H1409" i="13"/>
  <c r="J1409" i="13"/>
  <c r="D1410" i="13"/>
  <c r="E1410" i="13"/>
  <c r="F1410" i="13"/>
  <c r="H1410" i="13"/>
  <c r="J1410" i="13"/>
  <c r="D1411" i="13"/>
  <c r="E1411" i="13"/>
  <c r="F1411" i="13"/>
  <c r="H1411" i="13"/>
  <c r="J1411" i="13"/>
  <c r="D1412" i="13"/>
  <c r="E1412" i="13"/>
  <c r="F1412" i="13"/>
  <c r="H1412" i="13"/>
  <c r="J1412" i="13"/>
  <c r="D1413" i="13"/>
  <c r="E1413" i="13"/>
  <c r="F1413" i="13"/>
  <c r="H1413" i="13"/>
  <c r="J1413" i="13"/>
  <c r="D1414" i="13"/>
  <c r="E1414" i="13"/>
  <c r="F1414" i="13"/>
  <c r="H1414" i="13"/>
  <c r="J1414" i="13"/>
  <c r="D1415" i="13"/>
  <c r="E1415" i="13"/>
  <c r="F1415" i="13"/>
  <c r="H1415" i="13"/>
  <c r="J1415" i="13"/>
  <c r="D1416" i="13"/>
  <c r="E1416" i="13"/>
  <c r="F1416" i="13"/>
  <c r="H1416" i="13"/>
  <c r="J1416" i="13"/>
  <c r="D1417" i="13"/>
  <c r="E1417" i="13"/>
  <c r="F1417" i="13"/>
  <c r="H1417" i="13"/>
  <c r="J1417" i="13"/>
  <c r="D1418" i="13"/>
  <c r="E1418" i="13"/>
  <c r="F1418" i="13"/>
  <c r="H1418" i="13"/>
  <c r="J1418" i="13"/>
  <c r="D1419" i="13"/>
  <c r="E1419" i="13"/>
  <c r="F1419" i="13"/>
  <c r="H1419" i="13"/>
  <c r="J1419" i="13"/>
  <c r="D1420" i="13"/>
  <c r="E1420" i="13"/>
  <c r="F1420" i="13"/>
  <c r="H1420" i="13"/>
  <c r="J1420" i="13"/>
  <c r="D1421" i="13"/>
  <c r="E1421" i="13"/>
  <c r="F1421" i="13"/>
  <c r="H1421" i="13"/>
  <c r="J1421" i="13"/>
  <c r="D1422" i="13"/>
  <c r="E1422" i="13"/>
  <c r="F1422" i="13"/>
  <c r="H1422" i="13"/>
  <c r="J1422" i="13"/>
  <c r="D1423" i="13"/>
  <c r="E1423" i="13"/>
  <c r="F1423" i="13"/>
  <c r="H1423" i="13"/>
  <c r="J1423" i="13"/>
  <c r="D1424" i="13"/>
  <c r="E1424" i="13"/>
  <c r="F1424" i="13"/>
  <c r="H1424" i="13"/>
  <c r="J1424" i="13"/>
  <c r="D1425" i="13"/>
  <c r="E1425" i="13"/>
  <c r="F1425" i="13"/>
  <c r="H1425" i="13"/>
  <c r="J1425" i="13"/>
  <c r="D1426" i="13"/>
  <c r="E1426" i="13"/>
  <c r="F1426" i="13"/>
  <c r="H1426" i="13"/>
  <c r="J1426" i="13"/>
  <c r="D1427" i="13"/>
  <c r="E1427" i="13"/>
  <c r="F1427" i="13"/>
  <c r="H1427" i="13"/>
  <c r="J1427" i="13"/>
  <c r="D1428" i="13"/>
  <c r="E1428" i="13"/>
  <c r="F1428" i="13"/>
  <c r="H1428" i="13"/>
  <c r="J1428" i="13"/>
  <c r="D1429" i="13"/>
  <c r="E1429" i="13"/>
  <c r="F1429" i="13"/>
  <c r="H1429" i="13"/>
  <c r="J1429" i="13"/>
  <c r="D1430" i="13"/>
  <c r="E1430" i="13"/>
  <c r="F1430" i="13"/>
  <c r="H1430" i="13"/>
  <c r="J1430" i="13"/>
  <c r="D1431" i="13"/>
  <c r="E1431" i="13"/>
  <c r="F1431" i="13"/>
  <c r="H1431" i="13"/>
  <c r="J1431" i="13"/>
  <c r="D1432" i="13"/>
  <c r="E1432" i="13"/>
  <c r="F1432" i="13"/>
  <c r="H1432" i="13"/>
  <c r="J1432" i="13"/>
  <c r="D1433" i="13"/>
  <c r="E1433" i="13"/>
  <c r="F1433" i="13"/>
  <c r="H1433" i="13"/>
  <c r="J1433" i="13"/>
  <c r="D1434" i="13"/>
  <c r="E1434" i="13"/>
  <c r="F1434" i="13"/>
  <c r="H1434" i="13"/>
  <c r="J1434" i="13"/>
  <c r="D1435" i="13"/>
  <c r="E1435" i="13"/>
  <c r="F1435" i="13"/>
  <c r="H1435" i="13"/>
  <c r="J1435" i="13"/>
  <c r="D1436" i="13"/>
  <c r="E1436" i="13"/>
  <c r="F1436" i="13"/>
  <c r="H1436" i="13"/>
  <c r="J1436" i="13"/>
  <c r="D1437" i="13"/>
  <c r="E1437" i="13"/>
  <c r="F1437" i="13"/>
  <c r="H1437" i="13"/>
  <c r="J1437" i="13"/>
  <c r="D1438" i="13"/>
  <c r="E1438" i="13"/>
  <c r="F1438" i="13"/>
  <c r="H1438" i="13"/>
  <c r="J1438" i="13"/>
  <c r="D1439" i="13"/>
  <c r="E1439" i="13"/>
  <c r="F1439" i="13"/>
  <c r="H1439" i="13"/>
  <c r="J1439" i="13"/>
  <c r="D1440" i="13"/>
  <c r="E1440" i="13"/>
  <c r="F1440" i="13"/>
  <c r="H1440" i="13"/>
  <c r="J1440" i="13"/>
  <c r="D1441" i="13"/>
  <c r="E1441" i="13"/>
  <c r="F1441" i="13"/>
  <c r="H1441" i="13"/>
  <c r="J1441" i="13"/>
  <c r="D1442" i="13"/>
  <c r="E1442" i="13"/>
  <c r="F1442" i="13"/>
  <c r="H1442" i="13"/>
  <c r="J1442" i="13"/>
  <c r="D1443" i="13"/>
  <c r="E1443" i="13"/>
  <c r="F1443" i="13"/>
  <c r="H1443" i="13"/>
  <c r="J1443" i="13"/>
  <c r="D1444" i="13"/>
  <c r="E1444" i="13"/>
  <c r="F1444" i="13"/>
  <c r="H1444" i="13"/>
  <c r="J1444" i="13"/>
  <c r="D1445" i="13"/>
  <c r="E1445" i="13"/>
  <c r="F1445" i="13"/>
  <c r="H1445" i="13"/>
  <c r="J1445" i="13"/>
  <c r="D1446" i="13"/>
  <c r="E1446" i="13"/>
  <c r="F1446" i="13"/>
  <c r="H1446" i="13"/>
  <c r="J1446" i="13"/>
  <c r="D1447" i="13"/>
  <c r="E1447" i="13"/>
  <c r="F1447" i="13"/>
  <c r="H1447" i="13"/>
  <c r="J1447" i="13"/>
  <c r="D1448" i="13"/>
  <c r="E1448" i="13"/>
  <c r="F1448" i="13"/>
  <c r="H1448" i="13"/>
  <c r="J1448" i="13"/>
  <c r="D1449" i="13"/>
  <c r="E1449" i="13"/>
  <c r="F1449" i="13"/>
  <c r="H1449" i="13"/>
  <c r="J1449" i="13"/>
  <c r="D1450" i="13"/>
  <c r="E1450" i="13"/>
  <c r="F1450" i="13"/>
  <c r="H1450" i="13"/>
  <c r="J1450" i="13"/>
  <c r="D1451" i="13"/>
  <c r="E1451" i="13"/>
  <c r="F1451" i="13"/>
  <c r="H1451" i="13"/>
  <c r="J1451" i="13"/>
  <c r="D1452" i="13"/>
  <c r="E1452" i="13"/>
  <c r="F1452" i="13"/>
  <c r="H1452" i="13"/>
  <c r="J1452" i="13"/>
  <c r="D1453" i="13"/>
  <c r="E1453" i="13"/>
  <c r="F1453" i="13"/>
  <c r="H1453" i="13"/>
  <c r="J1453" i="13"/>
  <c r="D1454" i="13"/>
  <c r="E1454" i="13"/>
  <c r="F1454" i="13"/>
  <c r="H1454" i="13"/>
  <c r="J1454" i="13"/>
  <c r="D1455" i="13"/>
  <c r="E1455" i="13"/>
  <c r="F1455" i="13"/>
  <c r="H1455" i="13"/>
  <c r="J1455" i="13"/>
  <c r="D1456" i="13"/>
  <c r="E1456" i="13"/>
  <c r="F1456" i="13"/>
  <c r="H1456" i="13"/>
  <c r="J1456" i="13"/>
  <c r="D1457" i="13"/>
  <c r="E1457" i="13"/>
  <c r="F1457" i="13"/>
  <c r="H1457" i="13"/>
  <c r="J1457" i="13"/>
  <c r="D1458" i="13"/>
  <c r="E1458" i="13"/>
  <c r="F1458" i="13"/>
  <c r="H1458" i="13"/>
  <c r="J1458" i="13"/>
  <c r="D1459" i="13"/>
  <c r="E1459" i="13"/>
  <c r="F1459" i="13"/>
  <c r="H1459" i="13"/>
  <c r="J1459" i="13"/>
  <c r="D1460" i="13"/>
  <c r="E1460" i="13"/>
  <c r="F1460" i="13"/>
  <c r="H1460" i="13"/>
  <c r="J1460" i="13"/>
  <c r="D1461" i="13"/>
  <c r="E1461" i="13"/>
  <c r="F1461" i="13"/>
  <c r="H1461" i="13"/>
  <c r="J1461" i="13"/>
  <c r="D1462" i="13"/>
  <c r="E1462" i="13"/>
  <c r="F1462" i="13"/>
  <c r="H1462" i="13"/>
  <c r="J1462" i="13"/>
  <c r="D1463" i="13"/>
  <c r="E1463" i="13"/>
  <c r="F1463" i="13"/>
  <c r="H1463" i="13"/>
  <c r="J1463" i="13"/>
  <c r="D1464" i="13"/>
  <c r="E1464" i="13"/>
  <c r="F1464" i="13"/>
  <c r="H1464" i="13"/>
  <c r="J1464" i="13"/>
  <c r="D1465" i="13"/>
  <c r="E1465" i="13"/>
  <c r="F1465" i="13"/>
  <c r="H1465" i="13"/>
  <c r="J1465" i="13"/>
  <c r="D1466" i="13"/>
  <c r="E1466" i="13"/>
  <c r="F1466" i="13"/>
  <c r="H1466" i="13"/>
  <c r="J1466" i="13"/>
  <c r="D1467" i="13"/>
  <c r="E1467" i="13"/>
  <c r="F1467" i="13"/>
  <c r="H1467" i="13"/>
  <c r="J1467" i="13"/>
  <c r="D1468" i="13"/>
  <c r="E1468" i="13"/>
  <c r="F1468" i="13"/>
  <c r="H1468" i="13"/>
  <c r="J1468" i="13"/>
  <c r="D1469" i="13"/>
  <c r="E1469" i="13"/>
  <c r="F1469" i="13"/>
  <c r="H1469" i="13"/>
  <c r="J1469" i="13"/>
  <c r="D1470" i="13"/>
  <c r="E1470" i="13"/>
  <c r="F1470" i="13"/>
  <c r="H1470" i="13"/>
  <c r="J1470" i="13"/>
  <c r="D1471" i="13"/>
  <c r="E1471" i="13"/>
  <c r="F1471" i="13"/>
  <c r="H1471" i="13"/>
  <c r="J1471" i="13"/>
  <c r="D1472" i="13"/>
  <c r="E1472" i="13"/>
  <c r="F1472" i="13"/>
  <c r="H1472" i="13"/>
  <c r="J1472" i="13"/>
  <c r="D1473" i="13"/>
  <c r="E1473" i="13"/>
  <c r="F1473" i="13"/>
  <c r="H1473" i="13"/>
  <c r="J1473" i="13"/>
  <c r="D1474" i="13"/>
  <c r="E1474" i="13"/>
  <c r="F1474" i="13"/>
  <c r="H1474" i="13"/>
  <c r="J1474" i="13"/>
  <c r="D1475" i="13"/>
  <c r="E1475" i="13"/>
  <c r="F1475" i="13"/>
  <c r="H1475" i="13"/>
  <c r="J1475" i="13"/>
  <c r="D1476" i="13"/>
  <c r="E1476" i="13"/>
  <c r="F1476" i="13"/>
  <c r="H1476" i="13"/>
  <c r="J1476" i="13"/>
  <c r="D1477" i="13"/>
  <c r="E1477" i="13"/>
  <c r="F1477" i="13"/>
  <c r="H1477" i="13"/>
  <c r="J1477" i="13"/>
  <c r="D1478" i="13"/>
  <c r="E1478" i="13"/>
  <c r="F1478" i="13"/>
  <c r="H1478" i="13"/>
  <c r="J1478" i="13"/>
  <c r="D1479" i="13"/>
  <c r="E1479" i="13"/>
  <c r="F1479" i="13"/>
  <c r="H1479" i="13"/>
  <c r="J1479" i="13"/>
  <c r="D1480" i="13"/>
  <c r="E1480" i="13"/>
  <c r="F1480" i="13"/>
  <c r="H1480" i="13"/>
  <c r="J1480" i="13"/>
  <c r="D1481" i="13"/>
  <c r="E1481" i="13"/>
  <c r="F1481" i="13"/>
  <c r="H1481" i="13"/>
  <c r="J1481" i="13"/>
  <c r="D1482" i="13"/>
  <c r="E1482" i="13"/>
  <c r="F1482" i="13"/>
  <c r="H1482" i="13"/>
  <c r="J1482" i="13"/>
  <c r="D1483" i="13"/>
  <c r="E1483" i="13"/>
  <c r="F1483" i="13"/>
  <c r="H1483" i="13"/>
  <c r="J1483" i="13"/>
  <c r="D1484" i="13"/>
  <c r="E1484" i="13"/>
  <c r="F1484" i="13"/>
  <c r="H1484" i="13"/>
  <c r="J1484" i="13"/>
  <c r="D1485" i="13"/>
  <c r="E1485" i="13"/>
  <c r="F1485" i="13"/>
  <c r="H1485" i="13"/>
  <c r="J1485" i="13"/>
  <c r="D1486" i="13"/>
  <c r="E1486" i="13"/>
  <c r="F1486" i="13"/>
  <c r="H1486" i="13"/>
  <c r="J1486" i="13"/>
  <c r="D1487" i="13"/>
  <c r="E1487" i="13"/>
  <c r="F1487" i="13"/>
  <c r="H1487" i="13"/>
  <c r="J1487" i="13"/>
  <c r="D1488" i="13"/>
  <c r="E1488" i="13"/>
  <c r="F1488" i="13"/>
  <c r="H1488" i="13"/>
  <c r="J1488" i="13"/>
  <c r="D1489" i="13"/>
  <c r="E1489" i="13"/>
  <c r="F1489" i="13"/>
  <c r="H1489" i="13"/>
  <c r="J1489" i="13"/>
  <c r="D1490" i="13"/>
  <c r="E1490" i="13"/>
  <c r="F1490" i="13"/>
  <c r="H1490" i="13"/>
  <c r="J1490" i="13"/>
  <c r="D1491" i="13"/>
  <c r="E1491" i="13"/>
  <c r="F1491" i="13"/>
  <c r="H1491" i="13"/>
  <c r="J1491" i="13"/>
  <c r="D1492" i="13"/>
  <c r="E1492" i="13"/>
  <c r="F1492" i="13"/>
  <c r="H1492" i="13"/>
  <c r="J1492" i="13"/>
  <c r="D1493" i="13"/>
  <c r="E1493" i="13"/>
  <c r="F1493" i="13"/>
  <c r="H1493" i="13"/>
  <c r="J1493" i="13"/>
  <c r="D1494" i="13"/>
  <c r="E1494" i="13"/>
  <c r="F1494" i="13"/>
  <c r="H1494" i="13"/>
  <c r="J1494" i="13"/>
  <c r="D1495" i="13"/>
  <c r="E1495" i="13"/>
  <c r="F1495" i="13"/>
  <c r="H1495" i="13"/>
  <c r="J1495" i="13"/>
  <c r="D1496" i="13"/>
  <c r="E1496" i="13"/>
  <c r="F1496" i="13"/>
  <c r="H1496" i="13"/>
  <c r="J1496" i="13"/>
  <c r="D1497" i="13"/>
  <c r="E1497" i="13"/>
  <c r="F1497" i="13"/>
  <c r="H1497" i="13"/>
  <c r="J1497" i="13"/>
  <c r="D1498" i="13"/>
  <c r="E1498" i="13"/>
  <c r="F1498" i="13"/>
  <c r="H1498" i="13"/>
  <c r="J1498" i="13"/>
  <c r="D1499" i="13"/>
  <c r="E1499" i="13"/>
  <c r="F1499" i="13"/>
  <c r="H1499" i="13"/>
  <c r="J1499" i="13"/>
  <c r="D1500" i="13"/>
  <c r="E1500" i="13"/>
  <c r="F1500" i="13"/>
  <c r="H1500" i="13"/>
  <c r="J1500" i="13"/>
  <c r="D1501" i="13"/>
  <c r="E1501" i="13"/>
  <c r="F1501" i="13"/>
  <c r="H1501" i="13"/>
  <c r="J1501" i="13"/>
  <c r="D1502" i="13"/>
  <c r="E1502" i="13"/>
  <c r="F1502" i="13"/>
  <c r="H1502" i="13"/>
  <c r="J1502" i="13"/>
  <c r="D1503" i="13"/>
  <c r="E1503" i="13"/>
  <c r="F1503" i="13"/>
  <c r="H1503" i="13"/>
  <c r="J1503" i="13"/>
  <c r="D1504" i="13"/>
  <c r="E1504" i="13"/>
  <c r="F1504" i="13"/>
  <c r="H1504" i="13"/>
  <c r="J1504" i="13"/>
  <c r="D1505" i="13"/>
  <c r="E1505" i="13"/>
  <c r="F1505" i="13"/>
  <c r="H1505" i="13"/>
  <c r="J1505" i="13"/>
  <c r="D1506" i="13"/>
  <c r="E1506" i="13"/>
  <c r="F1506" i="13"/>
  <c r="H1506" i="13"/>
  <c r="J1506" i="13"/>
  <c r="D1507" i="13"/>
  <c r="E1507" i="13"/>
  <c r="F1507" i="13"/>
  <c r="H1507" i="13"/>
  <c r="J1507" i="13"/>
  <c r="D1508" i="13"/>
  <c r="E1508" i="13"/>
  <c r="F1508" i="13"/>
  <c r="H1508" i="13"/>
  <c r="J1508" i="13"/>
  <c r="D1509" i="13"/>
  <c r="E1509" i="13"/>
  <c r="F1509" i="13"/>
  <c r="H1509" i="13"/>
  <c r="J1509" i="13"/>
  <c r="D1510" i="13"/>
  <c r="E1510" i="13"/>
  <c r="F1510" i="13"/>
  <c r="H1510" i="13"/>
  <c r="J1510" i="13"/>
  <c r="D1511" i="13"/>
  <c r="E1511" i="13"/>
  <c r="F1511" i="13"/>
  <c r="H1511" i="13"/>
  <c r="J1511" i="13"/>
  <c r="D1512" i="13"/>
  <c r="E1512" i="13"/>
  <c r="F1512" i="13"/>
  <c r="H1512" i="13"/>
  <c r="J1512" i="13"/>
  <c r="D1513" i="13"/>
  <c r="E1513" i="13"/>
  <c r="F1513" i="13"/>
  <c r="H1513" i="13"/>
  <c r="J1513" i="13"/>
  <c r="D1514" i="13"/>
  <c r="E1514" i="13"/>
  <c r="F1514" i="13"/>
  <c r="H1514" i="13"/>
  <c r="J1514" i="13"/>
  <c r="D1515" i="13"/>
  <c r="E1515" i="13"/>
  <c r="F1515" i="13"/>
  <c r="H1515" i="13"/>
  <c r="J1515" i="13"/>
  <c r="D1516" i="13"/>
  <c r="E1516" i="13"/>
  <c r="F1516" i="13"/>
  <c r="H1516" i="13"/>
  <c r="J1516" i="13"/>
  <c r="D1517" i="13"/>
  <c r="E1517" i="13"/>
  <c r="F1517" i="13"/>
  <c r="H1517" i="13"/>
  <c r="J1517" i="13"/>
  <c r="D1518" i="13"/>
  <c r="E1518" i="13"/>
  <c r="F1518" i="13"/>
  <c r="H1518" i="13"/>
  <c r="J1518" i="13"/>
  <c r="D1519" i="13"/>
  <c r="E1519" i="13"/>
  <c r="F1519" i="13"/>
  <c r="H1519" i="13"/>
  <c r="J1519" i="13"/>
  <c r="D1520" i="13"/>
  <c r="E1520" i="13"/>
  <c r="F1520" i="13"/>
  <c r="H1520" i="13"/>
  <c r="J1520" i="13"/>
  <c r="D1521" i="13"/>
  <c r="E1521" i="13"/>
  <c r="F1521" i="13"/>
  <c r="H1521" i="13"/>
  <c r="J1521" i="13"/>
  <c r="D1522" i="13"/>
  <c r="E1522" i="13"/>
  <c r="F1522" i="13"/>
  <c r="H1522" i="13"/>
  <c r="J1522" i="13"/>
  <c r="D1523" i="13"/>
  <c r="E1523" i="13"/>
  <c r="F1523" i="13"/>
  <c r="H1523" i="13"/>
  <c r="J1523" i="13"/>
  <c r="D1524" i="13"/>
  <c r="E1524" i="13"/>
  <c r="F1524" i="13"/>
  <c r="H1524" i="13"/>
  <c r="J1524" i="13"/>
  <c r="D1525" i="13"/>
  <c r="E1525" i="13"/>
  <c r="F1525" i="13"/>
  <c r="H1525" i="13"/>
  <c r="J1525" i="13"/>
  <c r="D1526" i="13"/>
  <c r="E1526" i="13"/>
  <c r="F1526" i="13"/>
  <c r="H1526" i="13"/>
  <c r="J1526" i="13"/>
  <c r="D1527" i="13"/>
  <c r="E1527" i="13"/>
  <c r="F1527" i="13"/>
  <c r="H1527" i="13"/>
  <c r="J1527" i="13"/>
  <c r="D1528" i="13"/>
  <c r="E1528" i="13"/>
  <c r="F1528" i="13"/>
  <c r="H1528" i="13"/>
  <c r="J1528" i="13"/>
  <c r="D1529" i="13"/>
  <c r="E1529" i="13"/>
  <c r="F1529" i="13"/>
  <c r="H1529" i="13"/>
  <c r="J1529" i="13"/>
  <c r="D1530" i="13"/>
  <c r="E1530" i="13"/>
  <c r="F1530" i="13"/>
  <c r="H1530" i="13"/>
  <c r="J1530" i="13"/>
  <c r="D1531" i="13"/>
  <c r="E1531" i="13"/>
  <c r="F1531" i="13"/>
  <c r="H1531" i="13"/>
  <c r="J1531" i="13"/>
  <c r="D1532" i="13"/>
  <c r="E1532" i="13"/>
  <c r="F1532" i="13"/>
  <c r="H1532" i="13"/>
  <c r="J1532" i="13"/>
  <c r="D1533" i="13"/>
  <c r="E1533" i="13"/>
  <c r="F1533" i="13"/>
  <c r="H1533" i="13"/>
  <c r="J1533" i="13"/>
  <c r="D1534" i="13"/>
  <c r="E1534" i="13"/>
  <c r="F1534" i="13"/>
  <c r="H1534" i="13"/>
  <c r="J1534" i="13"/>
  <c r="D1535" i="13"/>
  <c r="E1535" i="13"/>
  <c r="F1535" i="13"/>
  <c r="H1535" i="13"/>
  <c r="J1535" i="13"/>
  <c r="D1536" i="13"/>
  <c r="E1536" i="13"/>
  <c r="F1536" i="13"/>
  <c r="H1536" i="13"/>
  <c r="J1536" i="13"/>
  <c r="D1537" i="13"/>
  <c r="E1537" i="13"/>
  <c r="F1537" i="13"/>
  <c r="H1537" i="13"/>
  <c r="J1537" i="13"/>
  <c r="D1538" i="13"/>
  <c r="E1538" i="13"/>
  <c r="F1538" i="13"/>
  <c r="H1538" i="13"/>
  <c r="J1538" i="13"/>
  <c r="D1539" i="13"/>
  <c r="E1539" i="13"/>
  <c r="F1539" i="13"/>
  <c r="H1539" i="13"/>
  <c r="J1539" i="13"/>
  <c r="D1540" i="13"/>
  <c r="E1540" i="13"/>
  <c r="F1540" i="13"/>
  <c r="H1540" i="13"/>
  <c r="J1540" i="13"/>
  <c r="D1541" i="13"/>
  <c r="E1541" i="13"/>
  <c r="F1541" i="13"/>
  <c r="H1541" i="13"/>
  <c r="J1541" i="13"/>
  <c r="D1542" i="13"/>
  <c r="E1542" i="13"/>
  <c r="F1542" i="13"/>
  <c r="H1542" i="13"/>
  <c r="J1542" i="13"/>
  <c r="D1543" i="13"/>
  <c r="E1543" i="13"/>
  <c r="F1543" i="13"/>
  <c r="H1543" i="13"/>
  <c r="J1543" i="13"/>
  <c r="D1544" i="13"/>
  <c r="E1544" i="13"/>
  <c r="F1544" i="13"/>
  <c r="H1544" i="13"/>
  <c r="J1544" i="13"/>
  <c r="D1545" i="13"/>
  <c r="E1545" i="13"/>
  <c r="F1545" i="13"/>
  <c r="H1545" i="13"/>
  <c r="J1545" i="13"/>
  <c r="D1546" i="13"/>
  <c r="E1546" i="13"/>
  <c r="F1546" i="13"/>
  <c r="H1546" i="13"/>
  <c r="J1546" i="13"/>
  <c r="D1547" i="13"/>
  <c r="E1547" i="13"/>
  <c r="F1547" i="13"/>
  <c r="H1547" i="13"/>
  <c r="J1547" i="13"/>
  <c r="D1548" i="13"/>
  <c r="E1548" i="13"/>
  <c r="F1548" i="13"/>
  <c r="H1548" i="13"/>
  <c r="J1548" i="13"/>
  <c r="D1549" i="13"/>
  <c r="E1549" i="13"/>
  <c r="F1549" i="13"/>
  <c r="H1549" i="13"/>
  <c r="J1549" i="13"/>
  <c r="D1550" i="13"/>
  <c r="E1550" i="13"/>
  <c r="F1550" i="13"/>
  <c r="H1550" i="13"/>
  <c r="J1550" i="13"/>
  <c r="D1551" i="13"/>
  <c r="E1551" i="13"/>
  <c r="F1551" i="13"/>
  <c r="H1551" i="13"/>
  <c r="J1551" i="13"/>
  <c r="D1552" i="13"/>
  <c r="E1552" i="13"/>
  <c r="F1552" i="13"/>
  <c r="H1552" i="13"/>
  <c r="J1552" i="13"/>
  <c r="D1553" i="13"/>
  <c r="E1553" i="13"/>
  <c r="F1553" i="13"/>
  <c r="H1553" i="13"/>
  <c r="J1553" i="13"/>
  <c r="D1554" i="13"/>
  <c r="E1554" i="13"/>
  <c r="F1554" i="13"/>
  <c r="H1554" i="13"/>
  <c r="J1554" i="13"/>
  <c r="D1555" i="13"/>
  <c r="E1555" i="13"/>
  <c r="F1555" i="13"/>
  <c r="H1555" i="13"/>
  <c r="J1555" i="13"/>
  <c r="D1556" i="13"/>
  <c r="E1556" i="13"/>
  <c r="F1556" i="13"/>
  <c r="H1556" i="13"/>
  <c r="J1556" i="13"/>
  <c r="D1557" i="13"/>
  <c r="E1557" i="13"/>
  <c r="F1557" i="13"/>
  <c r="H1557" i="13"/>
  <c r="J1557" i="13"/>
  <c r="D1558" i="13"/>
  <c r="E1558" i="13"/>
  <c r="F1558" i="13"/>
  <c r="H1558" i="13"/>
  <c r="J1558" i="13"/>
  <c r="D1559" i="13"/>
  <c r="E1559" i="13"/>
  <c r="F1559" i="13"/>
  <c r="H1559" i="13"/>
  <c r="J1559" i="13"/>
  <c r="D1560" i="13"/>
  <c r="E1560" i="13"/>
  <c r="F1560" i="13"/>
  <c r="H1560" i="13"/>
  <c r="J1560" i="13"/>
  <c r="D1561" i="13"/>
  <c r="E1561" i="13"/>
  <c r="F1561" i="13"/>
  <c r="H1561" i="13"/>
  <c r="J1561" i="13"/>
  <c r="D1562" i="13"/>
  <c r="E1562" i="13"/>
  <c r="F1562" i="13"/>
  <c r="H1562" i="13"/>
  <c r="J1562" i="13"/>
  <c r="D1563" i="13"/>
  <c r="E1563" i="13"/>
  <c r="F1563" i="13"/>
  <c r="H1563" i="13"/>
  <c r="J1563" i="13"/>
  <c r="D1564" i="13"/>
  <c r="E1564" i="13"/>
  <c r="F1564" i="13"/>
  <c r="H1564" i="13"/>
  <c r="J1564" i="13"/>
  <c r="D1565" i="13"/>
  <c r="E1565" i="13"/>
  <c r="F1565" i="13"/>
  <c r="H1565" i="13"/>
  <c r="J1565" i="13"/>
  <c r="D1566" i="13"/>
  <c r="E1566" i="13"/>
  <c r="F1566" i="13"/>
  <c r="H1566" i="13"/>
  <c r="J1566" i="13"/>
  <c r="D1567" i="13"/>
  <c r="E1567" i="13"/>
  <c r="F1567" i="13"/>
  <c r="H1567" i="13"/>
  <c r="J1567" i="13"/>
  <c r="D1568" i="13"/>
  <c r="E1568" i="13"/>
  <c r="F1568" i="13"/>
  <c r="H1568" i="13"/>
  <c r="J1568" i="13"/>
  <c r="D1569" i="13"/>
  <c r="E1569" i="13"/>
  <c r="F1569" i="13"/>
  <c r="H1569" i="13"/>
  <c r="J1569" i="13"/>
  <c r="D1570" i="13"/>
  <c r="E1570" i="13"/>
  <c r="F1570" i="13"/>
  <c r="H1570" i="13"/>
  <c r="J1570" i="13"/>
  <c r="D1571" i="13"/>
  <c r="E1571" i="13"/>
  <c r="F1571" i="13"/>
  <c r="H1571" i="13"/>
  <c r="J1571" i="13"/>
  <c r="D1572" i="13"/>
  <c r="E1572" i="13"/>
  <c r="F1572" i="13"/>
  <c r="H1572" i="13"/>
  <c r="J1572" i="13"/>
  <c r="D1573" i="13"/>
  <c r="E1573" i="13"/>
  <c r="F1573" i="13"/>
  <c r="H1573" i="13"/>
  <c r="J1573" i="13"/>
  <c r="D1574" i="13"/>
  <c r="E1574" i="13"/>
  <c r="F1574" i="13"/>
  <c r="H1574" i="13"/>
  <c r="J1574" i="13"/>
  <c r="D1575" i="13"/>
  <c r="E1575" i="13"/>
  <c r="F1575" i="13"/>
  <c r="H1575" i="13"/>
  <c r="J1575" i="13"/>
  <c r="D1576" i="13"/>
  <c r="E1576" i="13"/>
  <c r="F1576" i="13"/>
  <c r="H1576" i="13"/>
  <c r="J1576" i="13"/>
  <c r="D1577" i="13"/>
  <c r="E1577" i="13"/>
  <c r="F1577" i="13"/>
  <c r="H1577" i="13"/>
  <c r="J1577" i="13"/>
  <c r="D1578" i="13"/>
  <c r="E1578" i="13"/>
  <c r="F1578" i="13"/>
  <c r="H1578" i="13"/>
  <c r="J1578" i="13"/>
  <c r="D1579" i="13"/>
  <c r="E1579" i="13"/>
  <c r="F1579" i="13"/>
  <c r="H1579" i="13"/>
  <c r="J1579" i="13"/>
  <c r="D1580" i="13"/>
  <c r="E1580" i="13"/>
  <c r="F1580" i="13"/>
  <c r="H1580" i="13"/>
  <c r="J1580" i="13"/>
  <c r="D1581" i="13"/>
  <c r="E1581" i="13"/>
  <c r="F1581" i="13"/>
  <c r="H1581" i="13"/>
  <c r="J1581" i="13"/>
  <c r="D1582" i="13"/>
  <c r="E1582" i="13"/>
  <c r="F1582" i="13"/>
  <c r="H1582" i="13"/>
  <c r="J1582" i="13"/>
  <c r="D1583" i="13"/>
  <c r="E1583" i="13"/>
  <c r="F1583" i="13"/>
  <c r="H1583" i="13"/>
  <c r="J1583" i="13"/>
  <c r="D1584" i="13"/>
  <c r="E1584" i="13"/>
  <c r="F1584" i="13"/>
  <c r="H1584" i="13"/>
  <c r="J1584" i="13"/>
  <c r="D1585" i="13"/>
  <c r="E1585" i="13"/>
  <c r="F1585" i="13"/>
  <c r="H1585" i="13"/>
  <c r="J1585" i="13"/>
  <c r="D1586" i="13"/>
  <c r="E1586" i="13"/>
  <c r="F1586" i="13"/>
  <c r="H1586" i="13"/>
  <c r="J1586" i="13"/>
  <c r="D1587" i="13"/>
  <c r="E1587" i="13"/>
  <c r="F1587" i="13"/>
  <c r="H1587" i="13"/>
  <c r="J1587" i="13"/>
  <c r="D1588" i="13"/>
  <c r="E1588" i="13"/>
  <c r="F1588" i="13"/>
  <c r="H1588" i="13"/>
  <c r="J1588" i="13"/>
  <c r="D1589" i="13"/>
  <c r="E1589" i="13"/>
  <c r="F1589" i="13"/>
  <c r="H1589" i="13"/>
  <c r="J1589" i="13"/>
  <c r="D1590" i="13"/>
  <c r="E1590" i="13"/>
  <c r="F1590" i="13"/>
  <c r="H1590" i="13"/>
  <c r="J1590" i="13"/>
  <c r="D1591" i="13"/>
  <c r="E1591" i="13"/>
  <c r="F1591" i="13"/>
  <c r="H1591" i="13"/>
  <c r="J1591" i="13"/>
  <c r="D1592" i="13"/>
  <c r="E1592" i="13"/>
  <c r="F1592" i="13"/>
  <c r="H1592" i="13"/>
  <c r="J1592" i="13"/>
  <c r="D1593" i="13"/>
  <c r="E1593" i="13"/>
  <c r="F1593" i="13"/>
  <c r="H1593" i="13"/>
  <c r="J1593" i="13"/>
  <c r="D1594" i="13"/>
  <c r="E1594" i="13"/>
  <c r="F1594" i="13"/>
  <c r="H1594" i="13"/>
  <c r="J1594" i="13"/>
  <c r="D1595" i="13"/>
  <c r="E1595" i="13"/>
  <c r="F1595" i="13"/>
  <c r="H1595" i="13"/>
  <c r="J1595" i="13"/>
  <c r="D1596" i="13"/>
  <c r="E1596" i="13"/>
  <c r="F1596" i="13"/>
  <c r="H1596" i="13"/>
  <c r="J1596" i="13"/>
  <c r="D1597" i="13"/>
  <c r="E1597" i="13"/>
  <c r="F1597" i="13"/>
  <c r="H1597" i="13"/>
  <c r="J1597" i="13"/>
  <c r="D1598" i="13"/>
  <c r="E1598" i="13"/>
  <c r="F1598" i="13"/>
  <c r="H1598" i="13"/>
  <c r="J1598" i="13"/>
  <c r="D1599" i="13"/>
  <c r="E1599" i="13"/>
  <c r="F1599" i="13"/>
  <c r="H1599" i="13"/>
  <c r="J1599" i="13"/>
  <c r="D1600" i="13"/>
  <c r="E1600" i="13"/>
  <c r="F1600" i="13"/>
  <c r="H1600" i="13"/>
  <c r="J1600" i="13"/>
  <c r="D1601" i="13"/>
  <c r="E1601" i="13"/>
  <c r="F1601" i="13"/>
  <c r="H1601" i="13"/>
  <c r="J1601" i="13"/>
  <c r="D1602" i="13"/>
  <c r="E1602" i="13"/>
  <c r="F1602" i="13"/>
  <c r="H1602" i="13"/>
  <c r="J1602" i="13"/>
  <c r="D1603" i="13"/>
  <c r="E1603" i="13"/>
  <c r="F1603" i="13"/>
  <c r="H1603" i="13"/>
  <c r="J1603" i="13"/>
  <c r="D1604" i="13"/>
  <c r="E1604" i="13"/>
  <c r="F1604" i="13"/>
  <c r="H1604" i="13"/>
  <c r="J1604" i="13"/>
  <c r="D1605" i="13"/>
  <c r="E1605" i="13"/>
  <c r="F1605" i="13"/>
  <c r="H1605" i="13"/>
  <c r="J1605" i="13"/>
  <c r="D1606" i="13"/>
  <c r="E1606" i="13"/>
  <c r="F1606" i="13"/>
  <c r="H1606" i="13"/>
  <c r="J1606" i="13"/>
  <c r="D1607" i="13"/>
  <c r="E1607" i="13"/>
  <c r="F1607" i="13"/>
  <c r="H1607" i="13"/>
  <c r="J1607" i="13"/>
  <c r="D1608" i="13"/>
  <c r="E1608" i="13"/>
  <c r="F1608" i="13"/>
  <c r="H1608" i="13"/>
  <c r="J1608" i="13"/>
  <c r="D1609" i="13"/>
  <c r="E1609" i="13"/>
  <c r="F1609" i="13"/>
  <c r="H1609" i="13"/>
  <c r="J1609" i="13"/>
  <c r="D1610" i="13"/>
  <c r="E1610" i="13"/>
  <c r="F1610" i="13"/>
  <c r="H1610" i="13"/>
  <c r="J1610" i="13"/>
  <c r="D1611" i="13"/>
  <c r="E1611" i="13"/>
  <c r="F1611" i="13"/>
  <c r="H1611" i="13"/>
  <c r="J1611" i="13"/>
  <c r="D1612" i="13"/>
  <c r="E1612" i="13"/>
  <c r="F1612" i="13"/>
  <c r="H1612" i="13"/>
  <c r="J1612" i="13"/>
  <c r="D1613" i="13"/>
  <c r="E1613" i="13"/>
  <c r="F1613" i="13"/>
  <c r="H1613" i="13"/>
  <c r="J1613" i="13"/>
  <c r="D1614" i="13"/>
  <c r="E1614" i="13"/>
  <c r="F1614" i="13"/>
  <c r="H1614" i="13"/>
  <c r="J1614" i="13"/>
  <c r="D1615" i="13"/>
  <c r="E1615" i="13"/>
  <c r="F1615" i="13"/>
  <c r="H1615" i="13"/>
  <c r="J1615" i="13"/>
  <c r="D1616" i="13"/>
  <c r="E1616" i="13"/>
  <c r="F1616" i="13"/>
  <c r="H1616" i="13"/>
  <c r="J1616" i="13"/>
  <c r="D1617" i="13"/>
  <c r="E1617" i="13"/>
  <c r="F1617" i="13"/>
  <c r="H1617" i="13"/>
  <c r="J1617" i="13"/>
  <c r="D1618" i="13"/>
  <c r="E1618" i="13"/>
  <c r="F1618" i="13"/>
  <c r="H1618" i="13"/>
  <c r="J1618" i="13"/>
  <c r="D1619" i="13"/>
  <c r="E1619" i="13"/>
  <c r="F1619" i="13"/>
  <c r="H1619" i="13"/>
  <c r="J1619" i="13"/>
  <c r="D1620" i="13"/>
  <c r="E1620" i="13"/>
  <c r="F1620" i="13"/>
  <c r="H1620" i="13"/>
  <c r="J1620" i="13"/>
  <c r="D1621" i="13"/>
  <c r="E1621" i="13"/>
  <c r="F1621" i="13"/>
  <c r="H1621" i="13"/>
  <c r="J1621" i="13"/>
  <c r="D1622" i="13"/>
  <c r="E1622" i="13"/>
  <c r="F1622" i="13"/>
  <c r="H1622" i="13"/>
  <c r="J1622" i="13"/>
  <c r="D1623" i="13"/>
  <c r="E1623" i="13"/>
  <c r="F1623" i="13"/>
  <c r="H1623" i="13"/>
  <c r="J1623" i="13"/>
  <c r="D1624" i="13"/>
  <c r="E1624" i="13"/>
  <c r="F1624" i="13"/>
  <c r="H1624" i="13"/>
  <c r="J1624" i="13"/>
  <c r="D1625" i="13"/>
  <c r="E1625" i="13"/>
  <c r="F1625" i="13"/>
  <c r="H1625" i="13"/>
  <c r="J1625" i="13"/>
  <c r="D1626" i="13"/>
  <c r="E1626" i="13"/>
  <c r="F1626" i="13"/>
  <c r="H1626" i="13"/>
  <c r="J1626" i="13"/>
  <c r="D1627" i="13"/>
  <c r="E1627" i="13"/>
  <c r="F1627" i="13"/>
  <c r="H1627" i="13"/>
  <c r="J1627" i="13"/>
  <c r="D1628" i="13"/>
  <c r="E1628" i="13"/>
  <c r="F1628" i="13"/>
  <c r="H1628" i="13"/>
  <c r="J1628" i="13"/>
  <c r="D1629" i="13"/>
  <c r="E1629" i="13"/>
  <c r="F1629" i="13"/>
  <c r="H1629" i="13"/>
  <c r="J1629" i="13"/>
  <c r="D1630" i="13"/>
  <c r="E1630" i="13"/>
  <c r="F1630" i="13"/>
  <c r="H1630" i="13"/>
  <c r="J1630" i="13"/>
  <c r="D1631" i="13"/>
  <c r="E1631" i="13"/>
  <c r="F1631" i="13"/>
  <c r="H1631" i="13"/>
  <c r="J1631" i="13"/>
  <c r="D1632" i="13"/>
  <c r="E1632" i="13"/>
  <c r="F1632" i="13"/>
  <c r="H1632" i="13"/>
  <c r="J1632" i="13"/>
  <c r="D1633" i="13"/>
  <c r="E1633" i="13"/>
  <c r="F1633" i="13"/>
  <c r="H1633" i="13"/>
  <c r="J1633" i="13"/>
  <c r="D1634" i="13"/>
  <c r="E1634" i="13"/>
  <c r="F1634" i="13"/>
  <c r="H1634" i="13"/>
  <c r="J1634" i="13"/>
  <c r="D1635" i="13"/>
  <c r="E1635" i="13"/>
  <c r="F1635" i="13"/>
  <c r="H1635" i="13"/>
  <c r="J1635" i="13"/>
  <c r="D1636" i="13"/>
  <c r="E1636" i="13"/>
  <c r="F1636" i="13"/>
  <c r="H1636" i="13"/>
  <c r="J1636" i="13"/>
  <c r="D1637" i="13"/>
  <c r="E1637" i="13"/>
  <c r="F1637" i="13"/>
  <c r="H1637" i="13"/>
  <c r="J1637" i="13"/>
  <c r="D1638" i="13"/>
  <c r="E1638" i="13"/>
  <c r="F1638" i="13"/>
  <c r="H1638" i="13"/>
  <c r="J1638" i="13"/>
  <c r="D1639" i="13"/>
  <c r="E1639" i="13"/>
  <c r="F1639" i="13"/>
  <c r="H1639" i="13"/>
  <c r="J1639" i="13"/>
  <c r="D1640" i="13"/>
  <c r="E1640" i="13"/>
  <c r="F1640" i="13"/>
  <c r="H1640" i="13"/>
  <c r="J1640" i="13"/>
  <c r="D1641" i="13"/>
  <c r="E1641" i="13"/>
  <c r="F1641" i="13"/>
  <c r="H1641" i="13"/>
  <c r="J1641" i="13"/>
  <c r="D1642" i="13"/>
  <c r="E1642" i="13"/>
  <c r="F1642" i="13"/>
  <c r="H1642" i="13"/>
  <c r="J1642" i="13"/>
  <c r="D1643" i="13"/>
  <c r="E1643" i="13"/>
  <c r="F1643" i="13"/>
  <c r="H1643" i="13"/>
  <c r="J1643" i="13"/>
  <c r="D1644" i="13"/>
  <c r="E1644" i="13"/>
  <c r="F1644" i="13"/>
  <c r="H1644" i="13"/>
  <c r="J1644" i="13"/>
  <c r="D1645" i="13"/>
  <c r="E1645" i="13"/>
  <c r="F1645" i="13"/>
  <c r="H1645" i="13"/>
  <c r="J1645" i="13"/>
  <c r="D1646" i="13"/>
  <c r="E1646" i="13"/>
  <c r="F1646" i="13"/>
  <c r="H1646" i="13"/>
  <c r="J1646" i="13"/>
  <c r="D1647" i="13"/>
  <c r="E1647" i="13"/>
  <c r="F1647" i="13"/>
  <c r="H1647" i="13"/>
  <c r="J1647" i="13"/>
  <c r="D1648" i="13"/>
  <c r="E1648" i="13"/>
  <c r="F1648" i="13"/>
  <c r="H1648" i="13"/>
  <c r="J1648" i="13"/>
  <c r="D1649" i="13"/>
  <c r="E1649" i="13"/>
  <c r="F1649" i="13"/>
  <c r="H1649" i="13"/>
  <c r="J1649" i="13"/>
  <c r="D1650" i="13"/>
  <c r="E1650" i="13"/>
  <c r="F1650" i="13"/>
  <c r="H1650" i="13"/>
  <c r="J1650" i="13"/>
  <c r="D1651" i="13"/>
  <c r="E1651" i="13"/>
  <c r="F1651" i="13"/>
  <c r="H1651" i="13"/>
  <c r="J1651" i="13"/>
  <c r="D1652" i="13"/>
  <c r="E1652" i="13"/>
  <c r="F1652" i="13"/>
  <c r="H1652" i="13"/>
  <c r="J1652" i="13"/>
  <c r="D1653" i="13"/>
  <c r="E1653" i="13"/>
  <c r="F1653" i="13"/>
  <c r="H1653" i="13"/>
  <c r="J1653" i="13"/>
  <c r="D1654" i="13"/>
  <c r="E1654" i="13"/>
  <c r="F1654" i="13"/>
  <c r="H1654" i="13"/>
  <c r="J1654" i="13"/>
  <c r="D1655" i="13"/>
  <c r="E1655" i="13"/>
  <c r="F1655" i="13"/>
  <c r="H1655" i="13"/>
  <c r="J1655" i="13"/>
  <c r="D1656" i="13"/>
  <c r="E1656" i="13"/>
  <c r="F1656" i="13"/>
  <c r="H1656" i="13"/>
  <c r="J1656" i="13"/>
  <c r="D1657" i="13"/>
  <c r="E1657" i="13"/>
  <c r="F1657" i="13"/>
  <c r="H1657" i="13"/>
  <c r="J1657" i="13"/>
  <c r="D1658" i="13"/>
  <c r="E1658" i="13"/>
  <c r="F1658" i="13"/>
  <c r="H1658" i="13"/>
  <c r="J1658" i="13"/>
  <c r="D1659" i="13"/>
  <c r="E1659" i="13"/>
  <c r="F1659" i="13"/>
  <c r="H1659" i="13"/>
  <c r="J1659" i="13"/>
  <c r="D1660" i="13"/>
  <c r="E1660" i="13"/>
  <c r="F1660" i="13"/>
  <c r="H1660" i="13"/>
  <c r="J1660" i="13"/>
  <c r="D1661" i="13"/>
  <c r="E1661" i="13"/>
  <c r="F1661" i="13"/>
  <c r="H1661" i="13"/>
  <c r="J1661" i="13"/>
  <c r="D1662" i="13"/>
  <c r="E1662" i="13"/>
  <c r="F1662" i="13"/>
  <c r="H1662" i="13"/>
  <c r="J1662" i="13"/>
  <c r="D1663" i="13"/>
  <c r="E1663" i="13"/>
  <c r="F1663" i="13"/>
  <c r="H1663" i="13"/>
  <c r="J1663" i="13"/>
  <c r="D1664" i="13"/>
  <c r="E1664" i="13"/>
  <c r="F1664" i="13"/>
  <c r="H1664" i="13"/>
  <c r="J1664" i="13"/>
  <c r="D1665" i="13"/>
  <c r="E1665" i="13"/>
  <c r="F1665" i="13"/>
  <c r="H1665" i="13"/>
  <c r="J1665" i="13"/>
  <c r="D1666" i="13"/>
  <c r="E1666" i="13"/>
  <c r="F1666" i="13"/>
  <c r="H1666" i="13"/>
  <c r="J1666" i="13"/>
  <c r="D1667" i="13"/>
  <c r="E1667" i="13"/>
  <c r="F1667" i="13"/>
  <c r="H1667" i="13"/>
  <c r="J1667" i="13"/>
  <c r="D1668" i="13"/>
  <c r="E1668" i="13"/>
  <c r="F1668" i="13"/>
  <c r="H1668" i="13"/>
  <c r="J1668" i="13"/>
  <c r="D1669" i="13"/>
  <c r="E1669" i="13"/>
  <c r="F1669" i="13"/>
  <c r="H1669" i="13"/>
  <c r="J1669" i="13"/>
  <c r="D1670" i="13"/>
  <c r="E1670" i="13"/>
  <c r="F1670" i="13"/>
  <c r="H1670" i="13"/>
  <c r="J1670" i="13"/>
  <c r="D1671" i="13"/>
  <c r="E1671" i="13"/>
  <c r="F1671" i="13"/>
  <c r="H1671" i="13"/>
  <c r="J1671" i="13"/>
  <c r="D1672" i="13"/>
  <c r="E1672" i="13"/>
  <c r="F1672" i="13"/>
  <c r="H1672" i="13"/>
  <c r="J1672" i="13"/>
  <c r="D1673" i="13"/>
  <c r="E1673" i="13"/>
  <c r="F1673" i="13"/>
  <c r="H1673" i="13"/>
  <c r="J1673" i="13"/>
  <c r="D1674" i="13"/>
  <c r="E1674" i="13"/>
  <c r="F1674" i="13"/>
  <c r="H1674" i="13"/>
  <c r="J1674" i="13"/>
  <c r="D1675" i="13"/>
  <c r="E1675" i="13"/>
  <c r="F1675" i="13"/>
  <c r="H1675" i="13"/>
  <c r="J1675" i="13"/>
  <c r="D1676" i="13"/>
  <c r="E1676" i="13"/>
  <c r="F1676" i="13"/>
  <c r="H1676" i="13"/>
  <c r="J1676" i="13"/>
  <c r="D1677" i="13"/>
  <c r="E1677" i="13"/>
  <c r="F1677" i="13"/>
  <c r="H1677" i="13"/>
  <c r="J1677" i="13"/>
  <c r="D1678" i="13"/>
  <c r="E1678" i="13"/>
  <c r="F1678" i="13"/>
  <c r="H1678" i="13"/>
  <c r="J1678" i="13"/>
  <c r="D1679" i="13"/>
  <c r="E1679" i="13"/>
  <c r="F1679" i="13"/>
  <c r="H1679" i="13"/>
  <c r="J1679" i="13"/>
  <c r="D1680" i="13"/>
  <c r="E1680" i="13"/>
  <c r="F1680" i="13"/>
  <c r="H1680" i="13"/>
  <c r="J1680" i="13"/>
  <c r="J2" i="13"/>
  <c r="H2" i="13"/>
  <c r="F2" i="13"/>
  <c r="E2" i="13"/>
  <c r="D2" i="13"/>
  <c r="M25" i="10"/>
  <c r="G47" i="10"/>
  <c r="C47" i="10"/>
  <c r="G26" i="10"/>
  <c r="R28" i="13"/>
  <c r="W27" i="13"/>
  <c r="R27" i="13"/>
  <c r="AA24" i="13"/>
  <c r="AB28" i="13" s="1"/>
  <c r="Y24" i="13"/>
  <c r="Z28" i="13" s="1"/>
  <c r="T28" i="13"/>
  <c r="W12" i="13"/>
  <c r="AA9" i="13"/>
  <c r="AB13" i="13" s="1"/>
  <c r="Y9" i="13"/>
  <c r="Z13" i="13" s="1"/>
  <c r="S9" i="13"/>
  <c r="T12" i="13" s="1"/>
  <c r="Q9" i="13"/>
  <c r="R12" i="13" s="1"/>
  <c r="E11" i="12"/>
  <c r="E10" i="12"/>
  <c r="E9" i="12"/>
  <c r="E8" i="12"/>
  <c r="E7" i="12"/>
  <c r="E6" i="12"/>
  <c r="E5" i="12"/>
  <c r="E4" i="12"/>
  <c r="E3" i="12"/>
  <c r="E2" i="12"/>
  <c r="C11" i="12"/>
  <c r="C10" i="12"/>
  <c r="C9" i="12"/>
  <c r="C8" i="12"/>
  <c r="C7" i="12"/>
  <c r="C6" i="12"/>
  <c r="C5" i="12"/>
  <c r="C4" i="12"/>
  <c r="C3" i="12"/>
  <c r="B3" i="12"/>
  <c r="C2" i="12"/>
  <c r="B11" i="12"/>
  <c r="B10" i="12"/>
  <c r="B9" i="12"/>
  <c r="B8" i="12"/>
  <c r="B7" i="12"/>
  <c r="B6" i="12"/>
  <c r="B5" i="12"/>
  <c r="B4" i="12"/>
  <c r="B2" i="12"/>
  <c r="G8" i="10"/>
  <c r="M13" i="10" s="1"/>
  <c r="F8" i="10"/>
  <c r="E8" i="10" s="1"/>
  <c r="O45" i="10" l="1"/>
  <c r="N45" i="10"/>
  <c r="O25" i="10"/>
  <c r="N25" i="10"/>
  <c r="D15" i="10"/>
  <c r="D16" i="10"/>
  <c r="D17" i="10"/>
  <c r="M14" i="10"/>
  <c r="D18" i="10"/>
  <c r="M15" i="10"/>
  <c r="D19" i="10"/>
  <c r="D20" i="10"/>
  <c r="D21" i="10"/>
  <c r="D14" i="10"/>
  <c r="D22" i="10"/>
  <c r="K14" i="10"/>
  <c r="D47" i="10" s="1"/>
  <c r="K18" i="10"/>
  <c r="H26" i="10" s="1"/>
  <c r="M18" i="10"/>
  <c r="K19" i="10"/>
  <c r="I26" i="10" s="1"/>
  <c r="M19" i="10"/>
  <c r="F17" i="10"/>
  <c r="K20" i="10"/>
  <c r="H47" i="10" s="1"/>
  <c r="M20" i="10"/>
  <c r="F18" i="10"/>
  <c r="K21" i="10"/>
  <c r="I47" i="10" s="1"/>
  <c r="M21" i="10"/>
  <c r="K15" i="10"/>
  <c r="E47" i="10" s="1"/>
  <c r="M12" i="10"/>
  <c r="K13" i="10"/>
  <c r="E26" i="10" s="1"/>
  <c r="F19" i="10"/>
  <c r="F20" i="10"/>
  <c r="F21" i="10"/>
  <c r="F14" i="10"/>
  <c r="F22" i="10"/>
  <c r="F15" i="10"/>
  <c r="F16" i="10"/>
  <c r="D13" i="10"/>
  <c r="K12" i="10"/>
  <c r="D26" i="10" s="1"/>
  <c r="F3" i="12"/>
  <c r="C27" i="10"/>
  <c r="D12" i="10"/>
  <c r="F2" i="12"/>
  <c r="F10" i="12"/>
  <c r="F11" i="12"/>
  <c r="F4" i="12"/>
  <c r="F5" i="12"/>
  <c r="F6" i="12"/>
  <c r="F7" i="12"/>
  <c r="F8" i="12"/>
  <c r="F9" i="12"/>
  <c r="AB12" i="13"/>
  <c r="Y10" i="13"/>
  <c r="AA10" i="13"/>
  <c r="Z12" i="13"/>
  <c r="Y25" i="13"/>
  <c r="R13" i="13"/>
  <c r="Q10" i="13"/>
  <c r="T13" i="13"/>
  <c r="T27" i="13"/>
  <c r="Z27" i="13"/>
  <c r="S10" i="13"/>
  <c r="AB27" i="13"/>
  <c r="S25" i="13"/>
  <c r="AA25" i="13"/>
  <c r="AC11" i="4"/>
  <c r="AC10" i="4"/>
  <c r="AC9" i="4"/>
  <c r="AC8" i="4"/>
  <c r="AC7" i="4"/>
  <c r="AC6" i="4"/>
  <c r="AC5" i="4"/>
  <c r="AC4" i="4"/>
  <c r="AC3" i="4"/>
  <c r="AB2" i="4"/>
  <c r="AA2" i="4"/>
  <c r="T4" i="4"/>
  <c r="T5" i="4"/>
  <c r="T6" i="4"/>
  <c r="T7" i="4"/>
  <c r="T8" i="4"/>
  <c r="T9" i="4"/>
  <c r="T10" i="4"/>
  <c r="T11" i="4"/>
  <c r="T3" i="4"/>
  <c r="S2" i="4"/>
  <c r="R2" i="4"/>
  <c r="C2" i="4"/>
  <c r="AC4" i="3"/>
  <c r="AC5" i="3"/>
  <c r="AC6" i="3"/>
  <c r="AC7" i="3"/>
  <c r="AC8" i="3"/>
  <c r="AC9" i="3"/>
  <c r="AC10" i="3"/>
  <c r="AC11" i="3"/>
  <c r="AC3" i="3"/>
  <c r="AC2" i="3"/>
  <c r="AB2" i="3"/>
  <c r="AA2" i="3"/>
  <c r="T4" i="3"/>
  <c r="T5" i="3"/>
  <c r="T6" i="3"/>
  <c r="T7" i="3"/>
  <c r="T8" i="3"/>
  <c r="T9" i="3"/>
  <c r="T10" i="3"/>
  <c r="T11" i="3"/>
  <c r="T3" i="3"/>
  <c r="S2" i="3"/>
  <c r="R2" i="3"/>
  <c r="AC4" i="2"/>
  <c r="AC5" i="2"/>
  <c r="AC6" i="2"/>
  <c r="AC7" i="2"/>
  <c r="AC8" i="2"/>
  <c r="AC9" i="2"/>
  <c r="AC10" i="2"/>
  <c r="AC11" i="2"/>
  <c r="AC3" i="2"/>
  <c r="AB2" i="2"/>
  <c r="AC2" i="2" s="1"/>
  <c r="AA2" i="2"/>
  <c r="S2" i="2"/>
  <c r="T2" i="2" s="1"/>
  <c r="R2" i="2"/>
  <c r="T4" i="2"/>
  <c r="T5" i="2"/>
  <c r="T6" i="2"/>
  <c r="T7" i="2"/>
  <c r="T8" i="2"/>
  <c r="T9" i="2"/>
  <c r="T10" i="2"/>
  <c r="T11" i="2"/>
  <c r="T3" i="2"/>
  <c r="AF2" i="1"/>
  <c r="H11" i="4"/>
  <c r="H10" i="4"/>
  <c r="H9" i="4"/>
  <c r="H8" i="4"/>
  <c r="H7" i="4"/>
  <c r="H6" i="4"/>
  <c r="H5" i="4"/>
  <c r="H4" i="4"/>
  <c r="H3" i="4"/>
  <c r="H2" i="4"/>
  <c r="H11" i="3"/>
  <c r="H10" i="3"/>
  <c r="H9" i="3"/>
  <c r="H8" i="3"/>
  <c r="H7" i="3"/>
  <c r="H6" i="3"/>
  <c r="H5" i="3"/>
  <c r="H4" i="3"/>
  <c r="H3" i="3"/>
  <c r="H2" i="3"/>
  <c r="H11" i="2"/>
  <c r="H10" i="2"/>
  <c r="H9" i="2"/>
  <c r="H8" i="2"/>
  <c r="H7" i="2"/>
  <c r="H6" i="2"/>
  <c r="H5" i="2"/>
  <c r="H4" i="2"/>
  <c r="H3" i="2"/>
  <c r="H2" i="2"/>
  <c r="AF11" i="1"/>
  <c r="AF10" i="1"/>
  <c r="AF9" i="1"/>
  <c r="AF8" i="1"/>
  <c r="AF7" i="1"/>
  <c r="AF6" i="1"/>
  <c r="AF5" i="1"/>
  <c r="AF4" i="1"/>
  <c r="AF3" i="1"/>
  <c r="U11" i="1"/>
  <c r="U10" i="1"/>
  <c r="U9" i="1"/>
  <c r="U8" i="1"/>
  <c r="U7" i="1"/>
  <c r="U6" i="1"/>
  <c r="U5" i="1"/>
  <c r="U4" i="1"/>
  <c r="U3" i="1"/>
  <c r="U2" i="1"/>
  <c r="S11" i="1"/>
  <c r="S10" i="1"/>
  <c r="S9" i="1"/>
  <c r="S8" i="1"/>
  <c r="S7" i="1"/>
  <c r="S6" i="1"/>
  <c r="S5" i="1"/>
  <c r="S4" i="1"/>
  <c r="S3" i="1"/>
  <c r="S2" i="1"/>
  <c r="Q11" i="1"/>
  <c r="Q10" i="1"/>
  <c r="Q9" i="1"/>
  <c r="Q8" i="1"/>
  <c r="Q7" i="1"/>
  <c r="Q6" i="1"/>
  <c r="Q5" i="1"/>
  <c r="Q4" i="1"/>
  <c r="Q3" i="1"/>
  <c r="Q2" i="1"/>
  <c r="O11" i="1"/>
  <c r="O10" i="1"/>
  <c r="O9" i="1"/>
  <c r="O8" i="1"/>
  <c r="O7" i="1"/>
  <c r="O6" i="1"/>
  <c r="O5" i="1"/>
  <c r="O4" i="1"/>
  <c r="O3" i="1"/>
  <c r="O2" i="1"/>
  <c r="H11" i="1"/>
  <c r="H10" i="1"/>
  <c r="H9" i="1"/>
  <c r="H8" i="1"/>
  <c r="H7" i="1"/>
  <c r="H6" i="1"/>
  <c r="H5" i="1"/>
  <c r="H4" i="1"/>
  <c r="H3" i="1"/>
  <c r="F12" i="10" s="1"/>
  <c r="H2" i="1"/>
  <c r="AC2" i="4" l="1"/>
  <c r="T2" i="4"/>
  <c r="T2" i="3"/>
</calcChain>
</file>

<file path=xl/sharedStrings.xml><?xml version="1.0" encoding="utf-8"?>
<sst xmlns="http://schemas.openxmlformats.org/spreadsheetml/2006/main" count="77575" uniqueCount="4755">
  <si>
    <t>school_id</t>
  </si>
  <si>
    <t>district</t>
  </si>
  <si>
    <t>ADAIR CO. R-I</t>
  </si>
  <si>
    <t>KIRKSVILLE R-III</t>
  </si>
  <si>
    <t>ADAIR CO. R-II</t>
  </si>
  <si>
    <t>NORTH ANDREW CO. R-VI</t>
  </si>
  <si>
    <t>AVENUE CITY R-IX</t>
  </si>
  <si>
    <t>SAVANNAH R-III</t>
  </si>
  <si>
    <t>TARKIO R-I</t>
  </si>
  <si>
    <t>ROCK PORT R-II</t>
  </si>
  <si>
    <t>FAIRFAX R-III</t>
  </si>
  <si>
    <t>COMMUNITY R-VI</t>
  </si>
  <si>
    <t>VAN-FAR R-I</t>
  </si>
  <si>
    <t>MEXICO 59</t>
  </si>
  <si>
    <t>WHEATON R-III</t>
  </si>
  <si>
    <t>SOUTHWEST R-V</t>
  </si>
  <si>
    <t>EXETER R-VI</t>
  </si>
  <si>
    <t>CASSVILLE R-IV</t>
  </si>
  <si>
    <t>PURDY R-II</t>
  </si>
  <si>
    <t>SHELL KNOB 78</t>
  </si>
  <si>
    <t>MONETT R-I</t>
  </si>
  <si>
    <t>LIBERAL R-II</t>
  </si>
  <si>
    <t>GOLDEN CITY R-III</t>
  </si>
  <si>
    <t>LAMAR R-I</t>
  </si>
  <si>
    <t>MIAMI R-I</t>
  </si>
  <si>
    <t>BALLARD R-II</t>
  </si>
  <si>
    <t>ADRIAN R-III</t>
  </si>
  <si>
    <t>RICH HILL R-IV</t>
  </si>
  <si>
    <t>HUME R-VIII</t>
  </si>
  <si>
    <t>HUDSON R-IX</t>
  </si>
  <si>
    <t>BUTLER R-V</t>
  </si>
  <si>
    <t>LINCOLN R-II</t>
  </si>
  <si>
    <t>WARSAW R-IX</t>
  </si>
  <si>
    <t>COLE CAMP R-I</t>
  </si>
  <si>
    <t>MEADOW HEIGHTS R-II</t>
  </si>
  <si>
    <t>LEOPOLD R-III</t>
  </si>
  <si>
    <t>ZALMA R-V</t>
  </si>
  <si>
    <t>WOODLAND R-IV</t>
  </si>
  <si>
    <t>SOUTHERN BOONE CO. R-I</t>
  </si>
  <si>
    <t>HALLSVILLE R-IV</t>
  </si>
  <si>
    <t>STURGEON R-V</t>
  </si>
  <si>
    <t>CENTRALIA R-VI</t>
  </si>
  <si>
    <t>HARRISBURG R-VIII</t>
  </si>
  <si>
    <t>COLUMBIA 93</t>
  </si>
  <si>
    <t>EAST BUCHANAN CO. C-1</t>
  </si>
  <si>
    <t>MID-BUCHANAN CO. R-V</t>
  </si>
  <si>
    <t>BUCHANAN CO. R-IV</t>
  </si>
  <si>
    <t>ST. JOSEPH</t>
  </si>
  <si>
    <t>NEELYVILLE R-IV</t>
  </si>
  <si>
    <t>POPLAR BLUFF R-I</t>
  </si>
  <si>
    <t>TWIN RIVERS R-X</t>
  </si>
  <si>
    <t>BRECKENRIDGE R-I</t>
  </si>
  <si>
    <t>HAMILTON R-II</t>
  </si>
  <si>
    <t>NEW YORK R-IV</t>
  </si>
  <si>
    <t>COWGILL R-VI</t>
  </si>
  <si>
    <t>POLO R-VII</t>
  </si>
  <si>
    <t>MIRABILE C-1</t>
  </si>
  <si>
    <t>BRAYMER C-4</t>
  </si>
  <si>
    <t>KINGSTON 42</t>
  </si>
  <si>
    <t>NORTH CALLAWAY CO. R-I</t>
  </si>
  <si>
    <t>NEW BLOOMFIELD R-III</t>
  </si>
  <si>
    <t>FULTON 58</t>
  </si>
  <si>
    <t>SOUTH CALLAWAY CO. R-II</t>
  </si>
  <si>
    <t>STOUTLAND R-II</t>
  </si>
  <si>
    <t>CAMDENTON R-III</t>
  </si>
  <si>
    <t>CLIMAX SPRINGS R-IV</t>
  </si>
  <si>
    <t>MACKS CREEK R-V</t>
  </si>
  <si>
    <t>JACKSON R-II</t>
  </si>
  <si>
    <t>DELTA R-V</t>
  </si>
  <si>
    <t>OAK RIDGE R-VI</t>
  </si>
  <si>
    <t>CAPE GIRARDEAU 63</t>
  </si>
  <si>
    <t>NELL HOLCOMB R-IV</t>
  </si>
  <si>
    <t>HALE R-I</t>
  </si>
  <si>
    <t>TINA-AVALON R-II</t>
  </si>
  <si>
    <t>BOSWORTH R-V</t>
  </si>
  <si>
    <t>CARROLLTON R-VII</t>
  </si>
  <si>
    <t>NORBORNE R-VIII</t>
  </si>
  <si>
    <t>EAST CARTER CO. R-II</t>
  </si>
  <si>
    <t>VAN BUREN R-I</t>
  </si>
  <si>
    <t>ARCHIE R-V</t>
  </si>
  <si>
    <t>STRASBURG C-3</t>
  </si>
  <si>
    <t>RAYMORE-PECULIAR R-II</t>
  </si>
  <si>
    <t>SHERWOOD CASS R-VIII</t>
  </si>
  <si>
    <t>EAST LYNNE 40</t>
  </si>
  <si>
    <t>PLEASANT HILL R-III</t>
  </si>
  <si>
    <t>HARRISONVILLE R-IX</t>
  </si>
  <si>
    <t>DREXEL R-IV</t>
  </si>
  <si>
    <t>MIDWAY R-I</t>
  </si>
  <si>
    <t>BELTON 124</t>
  </si>
  <si>
    <t>STOCKTON R-I</t>
  </si>
  <si>
    <t>EL DORADO SPRINGS R-II</t>
  </si>
  <si>
    <t>NORTHWESTERN R-I</t>
  </si>
  <si>
    <t>BRUNSWICK R-II</t>
  </si>
  <si>
    <t>KEYTESVILLE R-III</t>
  </si>
  <si>
    <t>SALISBURY R-IV</t>
  </si>
  <si>
    <t>CHADWICK R-I</t>
  </si>
  <si>
    <t>NIXA PUBLIC SCHOOLS</t>
  </si>
  <si>
    <t>SPARTA R-III</t>
  </si>
  <si>
    <t>BILLINGS R-IV</t>
  </si>
  <si>
    <t>CLEVER R-V</t>
  </si>
  <si>
    <t>OZARK R-VI</t>
  </si>
  <si>
    <t>SPOKANE R-VII</t>
  </si>
  <si>
    <t>CLARK CO. R-I</t>
  </si>
  <si>
    <t>KEARNEY R-I</t>
  </si>
  <si>
    <t>SMITHVILLE R-II</t>
  </si>
  <si>
    <t>EXCELSIOR SPRINGS 40</t>
  </si>
  <si>
    <t>LIBERTY 53</t>
  </si>
  <si>
    <t>MISSOURI CITY 56</t>
  </si>
  <si>
    <t>NORTH KANSAS CITY 74</t>
  </si>
  <si>
    <t>CAMERON R-I</t>
  </si>
  <si>
    <t>LATHROP R-II</t>
  </si>
  <si>
    <t>CLINTON CO. R-III</t>
  </si>
  <si>
    <t>COLE CO. R-I</t>
  </si>
  <si>
    <t>BLAIR OAKS R-II</t>
  </si>
  <si>
    <t>COLE CO. R-V</t>
  </si>
  <si>
    <t>JEFFERSON CITY</t>
  </si>
  <si>
    <t>BLACKWATER R-II</t>
  </si>
  <si>
    <t>COOPER CO. R-IV</t>
  </si>
  <si>
    <t>PRAIRIE HOME R-V</t>
  </si>
  <si>
    <t>OTTERVILLE R-VI</t>
  </si>
  <si>
    <t>PILOT GROVE C-4</t>
  </si>
  <si>
    <t>BOONVILLE R-I</t>
  </si>
  <si>
    <t>CRAWFORD CO. R-I</t>
  </si>
  <si>
    <t>CRAWFORD CO. R-II</t>
  </si>
  <si>
    <t>STEELVILLE R-III</t>
  </si>
  <si>
    <t>LOCKWOOD R-I</t>
  </si>
  <si>
    <t>DADEVILLE R-II</t>
  </si>
  <si>
    <t>EVERTON R-III</t>
  </si>
  <si>
    <t>GREENFIELD R-IV</t>
  </si>
  <si>
    <t>DALLAS CO. R-I</t>
  </si>
  <si>
    <t>PATTONSBURG R-II</t>
  </si>
  <si>
    <t>WINSTON R-VI</t>
  </si>
  <si>
    <t>NORTH DAVIESS R-III</t>
  </si>
  <si>
    <t>GALLATIN R-V</t>
  </si>
  <si>
    <t>TRI-COUNTY R-VII</t>
  </si>
  <si>
    <t>OSBORN R-O</t>
  </si>
  <si>
    <t>MAYSVILLE R-I</t>
  </si>
  <si>
    <t>UNION STAR R-II</t>
  </si>
  <si>
    <t>STEWARTSVILLE C-2</t>
  </si>
  <si>
    <t>SALEM R-80</t>
  </si>
  <si>
    <t>OAK HILL R-I</t>
  </si>
  <si>
    <t>GREEN FOREST R-II</t>
  </si>
  <si>
    <t>DENT-PHELPS R-III</t>
  </si>
  <si>
    <t>NORTH WOOD R-IV</t>
  </si>
  <si>
    <t>SKYLINE R-II</t>
  </si>
  <si>
    <t>PLAINVIEW R-VIII</t>
  </si>
  <si>
    <t>AVA R-I</t>
  </si>
  <si>
    <t>MALDEN R-I</t>
  </si>
  <si>
    <t>CAMPBELL R-II</t>
  </si>
  <si>
    <t>HOLCOMB R-III</t>
  </si>
  <si>
    <t>CLARKTON C-4</t>
  </si>
  <si>
    <t>SENATH-HORNERSVILLE C-8</t>
  </si>
  <si>
    <t>SOUTHLAND C-9</t>
  </si>
  <si>
    <t>KENNETT 39</t>
  </si>
  <si>
    <t>FRANKLIN CO. R-II</t>
  </si>
  <si>
    <t>MERAMEC VALLEY R-III</t>
  </si>
  <si>
    <t>UNION R-XI</t>
  </si>
  <si>
    <t>LONEDELL R-14</t>
  </si>
  <si>
    <t>SPRING BLUFF R-XV</t>
  </si>
  <si>
    <t>STRAIN-JAPAN R-XVI</t>
  </si>
  <si>
    <t>ST. CLAIR R-XIII</t>
  </si>
  <si>
    <t>SULLIVAN</t>
  </si>
  <si>
    <t>NEW HAVEN</t>
  </si>
  <si>
    <t>WASHINGTON</t>
  </si>
  <si>
    <t>GASCONADE CO. R-II</t>
  </si>
  <si>
    <t>GASCONADE CO. R-I</t>
  </si>
  <si>
    <t>KING CITY R-I</t>
  </si>
  <si>
    <t>STANBERRY R-II</t>
  </si>
  <si>
    <t>ALBANY R-III</t>
  </si>
  <si>
    <t>WILLARD R-II</t>
  </si>
  <si>
    <t>REPUBLIC R-III</t>
  </si>
  <si>
    <t>ASH GROVE R-IV</t>
  </si>
  <si>
    <t>WALNUT GROVE R-V</t>
  </si>
  <si>
    <t>STRAFFORD R-VI</t>
  </si>
  <si>
    <t>LOGAN-ROGERSVILLE R-VIII</t>
  </si>
  <si>
    <t>SPRINGFIELD R-XII</t>
  </si>
  <si>
    <t>FAIR GROVE R-X</t>
  </si>
  <si>
    <t>GRUNDY CO. R-V</t>
  </si>
  <si>
    <t>SPICKARD R-II</t>
  </si>
  <si>
    <t>PLEASANT VIEW R-VI</t>
  </si>
  <si>
    <t>LAREDO R-VII</t>
  </si>
  <si>
    <t>TRENTON R-IX</t>
  </si>
  <si>
    <t>CAINSVILLE R-I</t>
  </si>
  <si>
    <t>SOUTH HARRISON CO. R-II</t>
  </si>
  <si>
    <t>NORTH HARRISON R-III</t>
  </si>
  <si>
    <t>GILMAN CITY R-IV</t>
  </si>
  <si>
    <t>RIDGEWAY R-V</t>
  </si>
  <si>
    <t>HENRY CO. R-I</t>
  </si>
  <si>
    <t>SHAWNEE R-III</t>
  </si>
  <si>
    <t>CALHOUN R-VIII</t>
  </si>
  <si>
    <t>LEESVILLE R-IX</t>
  </si>
  <si>
    <t>DAVIS R-XII</t>
  </si>
  <si>
    <t>MONTROSE R-XIV</t>
  </si>
  <si>
    <t>CLINTON</t>
  </si>
  <si>
    <t>HICKORY CO. R-I</t>
  </si>
  <si>
    <t>WHEATLAND R-II</t>
  </si>
  <si>
    <t>WEAUBLEAU R-III</t>
  </si>
  <si>
    <t>HERMITAGE R-IV</t>
  </si>
  <si>
    <t>CRAIG R-III</t>
  </si>
  <si>
    <t>MOUND CITY R-II</t>
  </si>
  <si>
    <t>SOUTH HOLT CO. R-I</t>
  </si>
  <si>
    <t>NEW FRANKLIN R-I</t>
  </si>
  <si>
    <t>FAYETTE R-III</t>
  </si>
  <si>
    <t>GLASGOW</t>
  </si>
  <si>
    <t>HOWELL VALLEY R-I</t>
  </si>
  <si>
    <t>MOUNTAIN VIEW-BIRCH TREE R-III</t>
  </si>
  <si>
    <t>WILLOW SPRINGS R-IV</t>
  </si>
  <si>
    <t>RICHARDS R-V</t>
  </si>
  <si>
    <t>WEST PLAINS R-VII</t>
  </si>
  <si>
    <t>GLENWOOD R-VIII</t>
  </si>
  <si>
    <t>JUNCTION HILL C-12</t>
  </si>
  <si>
    <t>FAIRVIEW R-XI</t>
  </si>
  <si>
    <t>SOUTH IRON CO. R-I</t>
  </si>
  <si>
    <t>ARCADIA VALLEY R-II</t>
  </si>
  <si>
    <t>BELLEVIEW R-III</t>
  </si>
  <si>
    <t>IRON CO. C-4</t>
  </si>
  <si>
    <t>FORT OSAGE R-I</t>
  </si>
  <si>
    <t>BLUE SPRINGS R-IV</t>
  </si>
  <si>
    <t>GRAIN VALLEY R-V</t>
  </si>
  <si>
    <t>OAK GROVE R-VI</t>
  </si>
  <si>
    <t>LEE'S SUMMIT R-VII</t>
  </si>
  <si>
    <t>HICKMAN MILLS C-1</t>
  </si>
  <si>
    <t>RAYTOWN C-2</t>
  </si>
  <si>
    <t>GRANDVIEW C-4</t>
  </si>
  <si>
    <t>LONE JACK C-6</t>
  </si>
  <si>
    <t>INDEPENDENCE 30</t>
  </si>
  <si>
    <t>KANSAS CITY 33</t>
  </si>
  <si>
    <t>CENTER 58</t>
  </si>
  <si>
    <t>UNIVERSITY ACADEMY</t>
  </si>
  <si>
    <t>GUADALUPE CENTERS SCHOOLS</t>
  </si>
  <si>
    <t>HOGAN PREPARATORY ACADEMY</t>
  </si>
  <si>
    <t>GENESIS SCHOOL INC.</t>
  </si>
  <si>
    <t>ALLEN VILLAGE</t>
  </si>
  <si>
    <t>LEE A. TOLBERT COM. ACADEMY</t>
  </si>
  <si>
    <t>KC INTERNATIONAL ACADEMY</t>
  </si>
  <si>
    <t>GORDON PARKS ELEM.</t>
  </si>
  <si>
    <t>ACADEMIE LAFAYETTE</t>
  </si>
  <si>
    <t>SCUOLA VITA NUOVA</t>
  </si>
  <si>
    <t>BROOKSIDE CHARTER SCH.</t>
  </si>
  <si>
    <t>KIPP: ENDEAVOR ACADEMY</t>
  </si>
  <si>
    <t>FRONTIER SCHOOLS</t>
  </si>
  <si>
    <t>EWING MARION KAUFFMAN SCHOOL</t>
  </si>
  <si>
    <t>HOPE LEADERSHIP ACADEMY</t>
  </si>
  <si>
    <t>CROSSROADS CHARTER SCHOOLS</t>
  </si>
  <si>
    <t>ACADEMY FOR INTEGRATED ARTS</t>
  </si>
  <si>
    <t>CITIZENS OF THE WORLD CHARTER</t>
  </si>
  <si>
    <t>KANSAS CITY GIRLS PREP ACADEMY</t>
  </si>
  <si>
    <t>CARL JUNCTION R-I</t>
  </si>
  <si>
    <t>AVILLA R-XIII</t>
  </si>
  <si>
    <t>JASPER CO. R-V</t>
  </si>
  <si>
    <t>SARCOXIE R-II</t>
  </si>
  <si>
    <t>CARTHAGE R-IX</t>
  </si>
  <si>
    <t>WEBB CITY R-VII</t>
  </si>
  <si>
    <t>JOPLIN SCHOOLS</t>
  </si>
  <si>
    <t>NORTHWEST R-I</t>
  </si>
  <si>
    <t>GRANDVIEW R-II</t>
  </si>
  <si>
    <t>HILLSBORO R-III</t>
  </si>
  <si>
    <t>DUNKLIN R-V</t>
  </si>
  <si>
    <t>FESTUS R-VI</t>
  </si>
  <si>
    <t>JEFFERSON CO. R-VII</t>
  </si>
  <si>
    <t>SUNRISE R-IX</t>
  </si>
  <si>
    <t>WINDSOR C-1</t>
  </si>
  <si>
    <t>FOX C-6</t>
  </si>
  <si>
    <t>CRYSTAL CITY 47</t>
  </si>
  <si>
    <t>DESOTO 73</t>
  </si>
  <si>
    <t>KINGSVILLE R-I</t>
  </si>
  <si>
    <t>HOLDEN R-III</t>
  </si>
  <si>
    <t>CHILHOWEE R-IV</t>
  </si>
  <si>
    <t>JOHNSON CO. R-VII</t>
  </si>
  <si>
    <t>KNOB NOSTER R-VIII</t>
  </si>
  <si>
    <t>LEETON R-X</t>
  </si>
  <si>
    <t>WARRENSBURG R-VI</t>
  </si>
  <si>
    <t>KNOX CO. R-I</t>
  </si>
  <si>
    <t>LACLEDE CO. R-I</t>
  </si>
  <si>
    <t>GASCONADE C-4</t>
  </si>
  <si>
    <t>LEBANON R-III</t>
  </si>
  <si>
    <t>LACLEDE CO. C-5</t>
  </si>
  <si>
    <t>CONCORDIA R-II</t>
  </si>
  <si>
    <t>LAFAYETTE CO. C-1</t>
  </si>
  <si>
    <t>ODESSA R-VII</t>
  </si>
  <si>
    <t>SANTA FE R-X</t>
  </si>
  <si>
    <t>WELLINGTON-NAPOLEON R-IX</t>
  </si>
  <si>
    <t>LEXINGTON R-V</t>
  </si>
  <si>
    <t>MILLER R-II</t>
  </si>
  <si>
    <t>PIERCE CITY R-VI</t>
  </si>
  <si>
    <t>MARIONVILLE R-IX</t>
  </si>
  <si>
    <t>MT. VERNON R-V</t>
  </si>
  <si>
    <t>AURORA R-VIII</t>
  </si>
  <si>
    <t>VERONA R-VII</t>
  </si>
  <si>
    <t>CANTON R-V</t>
  </si>
  <si>
    <t>LEWIS CO. C-1</t>
  </si>
  <si>
    <t>SILEX R-I</t>
  </si>
  <si>
    <t>ELSBERRY R-II</t>
  </si>
  <si>
    <t>TROY R-III</t>
  </si>
  <si>
    <t>WINFIELD R-IV</t>
  </si>
  <si>
    <t>LINN CO. R-I</t>
  </si>
  <si>
    <t>BUCKLIN R-II</t>
  </si>
  <si>
    <t>MEADVILLE R-IV</t>
  </si>
  <si>
    <t>MARCELINE R-V</t>
  </si>
  <si>
    <t>BROOKFIELD R-III</t>
  </si>
  <si>
    <t>SOUTHWEST LIVINGSTON CO. R-I</t>
  </si>
  <si>
    <t>LIVINGSTON CO. R-III</t>
  </si>
  <si>
    <t>CHILLICOTHE R-II</t>
  </si>
  <si>
    <t>MCDONALD CO. R-I</t>
  </si>
  <si>
    <t>ATLANTA C-3</t>
  </si>
  <si>
    <t>BEVIER C-4</t>
  </si>
  <si>
    <t>LA PLATA R-II</t>
  </si>
  <si>
    <t>MACON CO. R-I</t>
  </si>
  <si>
    <t>CALLAO C-8</t>
  </si>
  <si>
    <t>MACON CO. R-IV</t>
  </si>
  <si>
    <t>MARQUAND-ZION R-VI</t>
  </si>
  <si>
    <t>FREDERICKTOWN R-I</t>
  </si>
  <si>
    <t>MARIES CO. R-I</t>
  </si>
  <si>
    <t>MARIES CO. R-II</t>
  </si>
  <si>
    <t>MARION CO. R-II</t>
  </si>
  <si>
    <t>PALMYRA R-I</t>
  </si>
  <si>
    <t>HANNIBAL 60</t>
  </si>
  <si>
    <t>NORTH MERCER CO. R-III</t>
  </si>
  <si>
    <t>PRINCETON R-V</t>
  </si>
  <si>
    <t>ELDON R-I</t>
  </si>
  <si>
    <t>MILLER CO. R-III</t>
  </si>
  <si>
    <t>ST. ELIZABETH R-IV</t>
  </si>
  <si>
    <t>SCHOOL OF THE OSAGE</t>
  </si>
  <si>
    <t>IBERIA R-V</t>
  </si>
  <si>
    <t>EAST PRAIRIE R-II</t>
  </si>
  <si>
    <t>CHARLESTON R-I</t>
  </si>
  <si>
    <t>MONITEAU CO. R-I</t>
  </si>
  <si>
    <t>HIGH POINT R-III</t>
  </si>
  <si>
    <t>MONITEAU CO. R-V</t>
  </si>
  <si>
    <t>TIPTON R-VI</t>
  </si>
  <si>
    <t>JAMESTOWN C-1</t>
  </si>
  <si>
    <t>CLARKSBURG C-2</t>
  </si>
  <si>
    <t>MIDDLE GROVE C-1</t>
  </si>
  <si>
    <t>MONROE CITY R-I</t>
  </si>
  <si>
    <t>HOLLIDAY C-2</t>
  </si>
  <si>
    <t>MADISON C-3</t>
  </si>
  <si>
    <t>PARIS R-II</t>
  </si>
  <si>
    <t>WELLSVILLE MIDDLETOWN R-I</t>
  </si>
  <si>
    <t>MONTGOMERY CO. R-II</t>
  </si>
  <si>
    <t>MORGAN CO. R-I</t>
  </si>
  <si>
    <t>MORGAN CO. R-II</t>
  </si>
  <si>
    <t>RISCO R-II</t>
  </si>
  <si>
    <t>PORTAGEVILLE</t>
  </si>
  <si>
    <t>GIDEON 37</t>
  </si>
  <si>
    <t>NEW MADRID CO. R-I</t>
  </si>
  <si>
    <t>EAST NEWTON CO. R-VI</t>
  </si>
  <si>
    <t>DIAMOND R-IV</t>
  </si>
  <si>
    <t>WESTVIEW C-6</t>
  </si>
  <si>
    <t>SENECA R-VII</t>
  </si>
  <si>
    <t>NEOSHO SCHOOL DISTRICT</t>
  </si>
  <si>
    <t>NODAWAY-HOLT R-VII</t>
  </si>
  <si>
    <t>WEST NODAWAY CO. R-I</t>
  </si>
  <si>
    <t>NORTHEAST NODAWAY CO. R-V</t>
  </si>
  <si>
    <t>JEFFERSON C-123</t>
  </si>
  <si>
    <t>NORTH NODAWAY CO. R-VI</t>
  </si>
  <si>
    <t>MARYVILLE R-II</t>
  </si>
  <si>
    <t>SOUTH NODAWAY CO. R-IV</t>
  </si>
  <si>
    <t>COUCH R-I</t>
  </si>
  <si>
    <t>THAYER R-II</t>
  </si>
  <si>
    <t>OREGON-HOWELL R-III</t>
  </si>
  <si>
    <t>ALTON R-IV</t>
  </si>
  <si>
    <t>OSAGE CO. R-I</t>
  </si>
  <si>
    <t>OSAGE CO. R-II</t>
  </si>
  <si>
    <t>OSAGE CO. R-III</t>
  </si>
  <si>
    <t>THORNFIELD R-I</t>
  </si>
  <si>
    <t>BAKERSFIELD R-IV</t>
  </si>
  <si>
    <t>GAINESVILLE R-V</t>
  </si>
  <si>
    <t>DORA R-III</t>
  </si>
  <si>
    <t>LUTIE R-VI</t>
  </si>
  <si>
    <t>NORTH PEMISCOT CO. R-I</t>
  </si>
  <si>
    <t>HAYTI R-II</t>
  </si>
  <si>
    <t>PEMISCOT CO. R-III</t>
  </si>
  <si>
    <t>COOTER R-IV</t>
  </si>
  <si>
    <t>SOUTH PEMISCOT CO. R-V</t>
  </si>
  <si>
    <t>DELTA C-7</t>
  </si>
  <si>
    <t>CARUTHERSVILLE 18</t>
  </si>
  <si>
    <t>PERRY CO. 32</t>
  </si>
  <si>
    <t>ALTENBURG 48</t>
  </si>
  <si>
    <t>PETTIS CO. R-V</t>
  </si>
  <si>
    <t>LA MONTE R-IV</t>
  </si>
  <si>
    <t>SMITHTON R-VI</t>
  </si>
  <si>
    <t>GREEN RIDGE R-VIII</t>
  </si>
  <si>
    <t>PETTIS CO. R-XII</t>
  </si>
  <si>
    <t>SEDALIA 200</t>
  </si>
  <si>
    <t>ST. JAMES R-I</t>
  </si>
  <si>
    <t>NEWBURG R-II</t>
  </si>
  <si>
    <t>ROLLA 31</t>
  </si>
  <si>
    <t>PHELPS CO. R-III</t>
  </si>
  <si>
    <t>BOWLING GREEN R-I</t>
  </si>
  <si>
    <t>PIKE CO. R-III</t>
  </si>
  <si>
    <t>BONCL R-X</t>
  </si>
  <si>
    <t>LOUISIANA R-II</t>
  </si>
  <si>
    <t>NORTH PLATTE CO. R-I</t>
  </si>
  <si>
    <t>WEST PLATTE CO. R-II</t>
  </si>
  <si>
    <t>PLATTE CO. R-III</t>
  </si>
  <si>
    <t>PARK HILL</t>
  </si>
  <si>
    <t>BOLIVAR R-I</t>
  </si>
  <si>
    <t>FAIR PLAY R-II</t>
  </si>
  <si>
    <t>HALFWAY R-III</t>
  </si>
  <si>
    <t>HUMANSVILLE R-IV</t>
  </si>
  <si>
    <t>MARION C. EARLY R-V</t>
  </si>
  <si>
    <t>PLEASANT HOPE R-VI</t>
  </si>
  <si>
    <t>SWEDEBORG R-III</t>
  </si>
  <si>
    <t>RICHLAND R-IV</t>
  </si>
  <si>
    <t>LAQUEY R-V</t>
  </si>
  <si>
    <t>WAYNESVILLE R-VI</t>
  </si>
  <si>
    <t>DIXON R-I</t>
  </si>
  <si>
    <t>CROCKER R-II</t>
  </si>
  <si>
    <t>PUTNAM CO. R-I</t>
  </si>
  <si>
    <t>RALLS CO. R-II</t>
  </si>
  <si>
    <t>NORTHEAST RANDOLPH CO. R-IV</t>
  </si>
  <si>
    <t>RENICK R-V</t>
  </si>
  <si>
    <t>HIGBEE R-VIII</t>
  </si>
  <si>
    <t>WESTRAN R-I</t>
  </si>
  <si>
    <t>MOBERLY</t>
  </si>
  <si>
    <t>LAWSON R-XIV</t>
  </si>
  <si>
    <t>ORRICK R-XI</t>
  </si>
  <si>
    <t>HARDIN-CENTRAL C-2</t>
  </si>
  <si>
    <t>RICHMOND R-XVI</t>
  </si>
  <si>
    <t>CENTERVILLE R-I</t>
  </si>
  <si>
    <t>SOUTHERN REYNOLDS CO. R-II</t>
  </si>
  <si>
    <t>BUNKER R-III</t>
  </si>
  <si>
    <t>LESTERVILLE R-IV</t>
  </si>
  <si>
    <t>NAYLOR R-II</t>
  </si>
  <si>
    <t>DONIPHAN R-I</t>
  </si>
  <si>
    <t>RIPLEY CO. R-IV</t>
  </si>
  <si>
    <t>RIPLEY CO. R-III</t>
  </si>
  <si>
    <t>FT. ZUMWALT R-II</t>
  </si>
  <si>
    <t>FRANCIS HOWELL R-III</t>
  </si>
  <si>
    <t>WENTZVILLE R-IV</t>
  </si>
  <si>
    <t>ST. CHARLES R-VI</t>
  </si>
  <si>
    <t>ORCHARD FARM R-V</t>
  </si>
  <si>
    <t>APPLETON CITY R-II</t>
  </si>
  <si>
    <t>ROSCOE C-1</t>
  </si>
  <si>
    <t>LAKELAND R-III</t>
  </si>
  <si>
    <t>OSCEOLA</t>
  </si>
  <si>
    <t>BISMARCK R-V</t>
  </si>
  <si>
    <t>FARMINGTON R-VII</t>
  </si>
  <si>
    <t>NORTH ST. FRANCOIS CO. R-I</t>
  </si>
  <si>
    <t>CENTRAL R-III</t>
  </si>
  <si>
    <t>WEST ST. FRANCOIS CO. R-IV</t>
  </si>
  <si>
    <t>STE. GENEVIEVE CO. R-II</t>
  </si>
  <si>
    <t>HAZELWOOD</t>
  </si>
  <si>
    <t>FERGUSON-FLORISSANT R-II</t>
  </si>
  <si>
    <t>PATTONVILLE R-III</t>
  </si>
  <si>
    <t>ROCKWOOD R-VI</t>
  </si>
  <si>
    <t>KIRKWOOD R-VII</t>
  </si>
  <si>
    <t>LINDBERGH SCHOOLS</t>
  </si>
  <si>
    <t>MEHLVILLE R-IX</t>
  </si>
  <si>
    <t>PARKWAY C-2</t>
  </si>
  <si>
    <t>AFFTON 101</t>
  </si>
  <si>
    <t>BAYLESS</t>
  </si>
  <si>
    <t>BRENTWOOD</t>
  </si>
  <si>
    <t>CLAYTON</t>
  </si>
  <si>
    <t>HANCOCK PLACE</t>
  </si>
  <si>
    <t>JENNINGS</t>
  </si>
  <si>
    <t>LADUE</t>
  </si>
  <si>
    <t>MAPLEWOOD-RICHMOND HEIGHTS</t>
  </si>
  <si>
    <t>NORMANDY SCHOOLS COLLABORATIVE</t>
  </si>
  <si>
    <t>RITENOUR</t>
  </si>
  <si>
    <t>RIVERVIEW GARDENS</t>
  </si>
  <si>
    <t>UNIVERSITY CITY</t>
  </si>
  <si>
    <t>VALLEY PARK</t>
  </si>
  <si>
    <t>WEBSTER GROVES</t>
  </si>
  <si>
    <t>OREARVILLE R-IV</t>
  </si>
  <si>
    <t>MALTA BEND R-V</t>
  </si>
  <si>
    <t>HARDEMAN R-X</t>
  </si>
  <si>
    <t>GILLIAM C-4</t>
  </si>
  <si>
    <t>MARSHALL</t>
  </si>
  <si>
    <t>SLATER</t>
  </si>
  <si>
    <t>SWEET SPRINGS R-VII</t>
  </si>
  <si>
    <t>SCHUYLER CO. R-I</t>
  </si>
  <si>
    <t>SCOTLAND CO. R-I</t>
  </si>
  <si>
    <t>SCOTT CITY R-I</t>
  </si>
  <si>
    <t>CHAFFEE R-II</t>
  </si>
  <si>
    <t>SCOTT CO. R-IV</t>
  </si>
  <si>
    <t>SCOTT CO. CENTRAL</t>
  </si>
  <si>
    <t>SIKESTON R-6</t>
  </si>
  <si>
    <t>KELSO C-7</t>
  </si>
  <si>
    <t>ORAN R-III</t>
  </si>
  <si>
    <t>WINONA R-III</t>
  </si>
  <si>
    <t>EMINENCE R-I</t>
  </si>
  <si>
    <t>NORTH SHELBY</t>
  </si>
  <si>
    <t>SHELBY CO. R-IV</t>
  </si>
  <si>
    <t>RICHLAND R-I</t>
  </si>
  <si>
    <t>BELL CITY R-II</t>
  </si>
  <si>
    <t>ADVANCE R-IV</t>
  </si>
  <si>
    <t>PUXICO R-VIII</t>
  </si>
  <si>
    <t>BLOOMFIELD R-XIV</t>
  </si>
  <si>
    <t>DEXTER R-XI</t>
  </si>
  <si>
    <t>BERNIE R-XIII</t>
  </si>
  <si>
    <t>HURLEY R-I</t>
  </si>
  <si>
    <t>GALENA R-II</t>
  </si>
  <si>
    <t>CRANE R-III</t>
  </si>
  <si>
    <t>REEDS SPRING R-IV</t>
  </si>
  <si>
    <t>BLUE EYE R-V</t>
  </si>
  <si>
    <t>GREEN CITY R-I</t>
  </si>
  <si>
    <t>MILAN C-2</t>
  </si>
  <si>
    <t>NEWTOWN-HARRIS R-III</t>
  </si>
  <si>
    <t>BRADLEYVILLE R-I</t>
  </si>
  <si>
    <t>TANEYVILLE R-II</t>
  </si>
  <si>
    <t>FORSYTH R-III</t>
  </si>
  <si>
    <t>BRANSON R-IV</t>
  </si>
  <si>
    <t>HOLLISTER R-V</t>
  </si>
  <si>
    <t>KIRBYVILLE R-VI</t>
  </si>
  <si>
    <t>MARK TWAIN R-VIII</t>
  </si>
  <si>
    <t>SUCCESS R-VI</t>
  </si>
  <si>
    <t>HOUSTON R-I</t>
  </si>
  <si>
    <t>SUMMERSVILLE R-II</t>
  </si>
  <si>
    <t>LICKING R-VIII</t>
  </si>
  <si>
    <t>CABOOL R-IV</t>
  </si>
  <si>
    <t>PLATO R-V</t>
  </si>
  <si>
    <t>RAYMONDVILLE R-VII</t>
  </si>
  <si>
    <t>NEVADA R-V</t>
  </si>
  <si>
    <t>BRONAUGH R-VII</t>
  </si>
  <si>
    <t>SHELDON R-VIII</t>
  </si>
  <si>
    <t>NORTHEAST VERNON CO. R-I</t>
  </si>
  <si>
    <t>WRIGHT CITY R-II OF WARREN CO.</t>
  </si>
  <si>
    <t>WARREN CO. R-III</t>
  </si>
  <si>
    <t>KINGSTON K-14</t>
  </si>
  <si>
    <t>POTOSI R-III</t>
  </si>
  <si>
    <t>RICHWOODS R-VII</t>
  </si>
  <si>
    <t>VALLEY R-VI</t>
  </si>
  <si>
    <t>GREENVILLE R-II</t>
  </si>
  <si>
    <t>CLEARWATER R-I</t>
  </si>
  <si>
    <t>NIANGUA R-V</t>
  </si>
  <si>
    <t>FORDLAND R-III</t>
  </si>
  <si>
    <t>MARSHFIELD R-I</t>
  </si>
  <si>
    <t>SEYMOUR R-II</t>
  </si>
  <si>
    <t>WORTH CO. R-III</t>
  </si>
  <si>
    <t>NORWOOD R-I</t>
  </si>
  <si>
    <t>HARTVILLE R-II</t>
  </si>
  <si>
    <t>MOUNTAIN GROVE R-III</t>
  </si>
  <si>
    <t>MANSFIELD R-IV</t>
  </si>
  <si>
    <t>MANES R-V</t>
  </si>
  <si>
    <t>ST. LOUIS CITY</t>
  </si>
  <si>
    <t>LIFT FOR LIFE ACADEMY</t>
  </si>
  <si>
    <t>PREMIER CHARTER SCHOOL</t>
  </si>
  <si>
    <t>CONFLUENCE ACADEMIES</t>
  </si>
  <si>
    <t>ST. LOUIS LANG IMMERSION SCH</t>
  </si>
  <si>
    <t>NORTH SIDE COMMUNITY SCHOOL</t>
  </si>
  <si>
    <t>KIPP ST LOUIS PUBLIC SCHOOLS</t>
  </si>
  <si>
    <t>GATEWAY SCIENCE ACAD/ST LOUIS</t>
  </si>
  <si>
    <t>EAGLE COLLEGE PREP ENDEAVOR</t>
  </si>
  <si>
    <t>LAFAYETTE PREPARATORY ACADEMY</t>
  </si>
  <si>
    <t>HAWTHORN LEADERSHIP SCHL GIRLS</t>
  </si>
  <si>
    <t>THE BIOME</t>
  </si>
  <si>
    <t>LA SALLE CHARTER SCHOOL</t>
  </si>
  <si>
    <t>THE ARCH COMMUNITY SCHOOL</t>
  </si>
  <si>
    <t>KAIROS ACADEMIES</t>
  </si>
  <si>
    <t>school</t>
  </si>
  <si>
    <t>ADAIR CO. HIGH</t>
  </si>
  <si>
    <t>ADAIR CO. ELEM.</t>
  </si>
  <si>
    <t>WILLIAM MATTHEW MIDDLE SCHOOL</t>
  </si>
  <si>
    <t>RAY MILLER ELEM.</t>
  </si>
  <si>
    <t>NORTH ANDREW MIDDLE</t>
  </si>
  <si>
    <t>NORTH ANDREW ELEM.</t>
  </si>
  <si>
    <t>AVENUE CITY ELEM.</t>
  </si>
  <si>
    <t>SAVANNAH MIDDLE</t>
  </si>
  <si>
    <t>AMAZONIA ELEM.</t>
  </si>
  <si>
    <t>HELENA ELEM.</t>
  </si>
  <si>
    <t>JOHN GLENN ELEM.</t>
  </si>
  <si>
    <t>MINNIE CLINE ELEM.</t>
  </si>
  <si>
    <t>TARKIO HIGH</t>
  </si>
  <si>
    <t>TARKIO ELEM.</t>
  </si>
  <si>
    <t>ROCK PORT HIGH</t>
  </si>
  <si>
    <t>ROCK PORT ELEM.</t>
  </si>
  <si>
    <t>FAIRFAX HIGH</t>
  </si>
  <si>
    <t>FAIRFAX ELEM.</t>
  </si>
  <si>
    <t>COMMUNITY HIGH</t>
  </si>
  <si>
    <t>COMMUNITY ELEM.</t>
  </si>
  <si>
    <t>VAN-FAR JR./SR. HIGH</t>
  </si>
  <si>
    <t>VAN-FAR ELEM.</t>
  </si>
  <si>
    <t>MEXICO MIDDLE</t>
  </si>
  <si>
    <t>EUGENE FIELD ELEM.</t>
  </si>
  <si>
    <t>HAWTHORNE ELEM.</t>
  </si>
  <si>
    <t>WHEATON HIGH</t>
  </si>
  <si>
    <t>WHEATON ELEM.</t>
  </si>
  <si>
    <t>SOUTHWEST MIDDLE</t>
  </si>
  <si>
    <t>SOUTHWEST ELEM.</t>
  </si>
  <si>
    <t>EXETER ELEM.</t>
  </si>
  <si>
    <t>CASSVILLE MIDDLE</t>
  </si>
  <si>
    <t>CASSVILLE INTERMEDIATE</t>
  </si>
  <si>
    <t>PURDY HIGH</t>
  </si>
  <si>
    <t>PURDY ELEM.</t>
  </si>
  <si>
    <t>SHELL KNOB ELEM.</t>
  </si>
  <si>
    <t>MONETT MIDDLE</t>
  </si>
  <si>
    <t>CENTRAL PARK ELEM.</t>
  </si>
  <si>
    <t>MONETT INTERMEDIATE</t>
  </si>
  <si>
    <t>LIBERAL MIDDLE</t>
  </si>
  <si>
    <t>LIBERAL ELEM.</t>
  </si>
  <si>
    <t>GOLDEN CITY HIGH</t>
  </si>
  <si>
    <t>GOLDEN CITY ELEM.</t>
  </si>
  <si>
    <t>LAMAR MIDDLE</t>
  </si>
  <si>
    <t>LAMAR ELEM.</t>
  </si>
  <si>
    <t>MIAMI HIGH</t>
  </si>
  <si>
    <t>MIAMI ELEM.</t>
  </si>
  <si>
    <t>BALLARD HIGH</t>
  </si>
  <si>
    <t>BALLARD ELEM.</t>
  </si>
  <si>
    <t>ADRIAN SR. HIGH</t>
  </si>
  <si>
    <t>ADRIAN ELEM.</t>
  </si>
  <si>
    <t>RICH HILL HIGH</t>
  </si>
  <si>
    <t>RICH HILL ELEM.</t>
  </si>
  <si>
    <t>HUME HIGH</t>
  </si>
  <si>
    <t>HUME ELEM.</t>
  </si>
  <si>
    <t>HUDSON ELEM.</t>
  </si>
  <si>
    <t>BUTLER HIGH</t>
  </si>
  <si>
    <t>BUTLER ELEM.</t>
  </si>
  <si>
    <t>LINCOLN HIGH</t>
  </si>
  <si>
    <t>LINCOLN ELEM.</t>
  </si>
  <si>
    <t>JOHN BOISE MIDDLE</t>
  </si>
  <si>
    <t>NORTH ELEM.</t>
  </si>
  <si>
    <t>SOUTH ELEM.</t>
  </si>
  <si>
    <t>COLE CAMP MIDDLE</t>
  </si>
  <si>
    <t>COLE CAMP ELEM.</t>
  </si>
  <si>
    <t>MEADOW HEIGHTS MIDDLE SCHOOL</t>
  </si>
  <si>
    <t>MEADOW HEIGHTS ELEM.</t>
  </si>
  <si>
    <t>LEOPOLD HIGH</t>
  </si>
  <si>
    <t>LEOPOLD ELEM.</t>
  </si>
  <si>
    <t>ZALMA HIGH</t>
  </si>
  <si>
    <t>ZALMA ELEM.</t>
  </si>
  <si>
    <t>WOODLAND MIDDLE</t>
  </si>
  <si>
    <t>WOODLAND ELEM.</t>
  </si>
  <si>
    <t>SOUTHERN BOONE MIDDLE</t>
  </si>
  <si>
    <t>SOUTHERN BOONE ELEM.</t>
  </si>
  <si>
    <t>HALLSVILLE MIDDLE</t>
  </si>
  <si>
    <t>HALLSVILLE INTERMEDIATE</t>
  </si>
  <si>
    <t>STURGEON MIDDLE</t>
  </si>
  <si>
    <t>STURGEON ELEM.</t>
  </si>
  <si>
    <t>CHESTER BOREN MIDDLE</t>
  </si>
  <si>
    <t>CENTRALIA INTERMEDIATE</t>
  </si>
  <si>
    <t>HARRISBURG MIDDLE</t>
  </si>
  <si>
    <t>HARRISBURG ELEM.</t>
  </si>
  <si>
    <t>JEFFERSON MIDDLE SCHOOL</t>
  </si>
  <si>
    <t>OAKLAND MIDDLE SCHOOL</t>
  </si>
  <si>
    <t>WEST MIDDLE SCHOOL</t>
  </si>
  <si>
    <t>ANN HAWKINS GENTRY MIDDLE</t>
  </si>
  <si>
    <t>SMITHTON MIDDLE</t>
  </si>
  <si>
    <t>JOHN B. LANGE MIDDLE</t>
  </si>
  <si>
    <t>JOHN WARNER MIDDLE SCHOOL</t>
  </si>
  <si>
    <t>THOMAS BENTON ELEM.</t>
  </si>
  <si>
    <t>ALPHA HART LEWIS</t>
  </si>
  <si>
    <t>BLUE RIDGE ELEM.</t>
  </si>
  <si>
    <t>CEDAR RIDGE ELEM.</t>
  </si>
  <si>
    <t>DERBY RIDGE ELEM.</t>
  </si>
  <si>
    <t>FAIRVIEW ELEM.</t>
  </si>
  <si>
    <t>ELIOT BATTLE ELEMENTARY</t>
  </si>
  <si>
    <t>ULYSSES S. GRANT ELEM.</t>
  </si>
  <si>
    <t>MARY PAXTON KEELEY ELEM.</t>
  </si>
  <si>
    <t>LOCUST ST EXPRESSIVE ARTS ELEM</t>
  </si>
  <si>
    <t>MIDWAY HEIGHTS ELEM.</t>
  </si>
  <si>
    <t>MILL CREEK ELEM.</t>
  </si>
  <si>
    <t>NEW HAVEN ELEM.</t>
  </si>
  <si>
    <t>PARKADE ELEM.</t>
  </si>
  <si>
    <t>BEULAH RALPH ELEMENTARY</t>
  </si>
  <si>
    <t>JOHN RIDGEWAY ELEM.</t>
  </si>
  <si>
    <t>ROCK BRIDGE ELEM.</t>
  </si>
  <si>
    <t>RUSSELL BLVD. ELEM.</t>
  </si>
  <si>
    <t>SHEPARD BLVD. ELEM.</t>
  </si>
  <si>
    <t>WEST BLVD. ELEM.</t>
  </si>
  <si>
    <t>TWO MILE PRAIRIE ELEM.</t>
  </si>
  <si>
    <t>EAST BUCHANAN MIDDLE</t>
  </si>
  <si>
    <t>EAST BUCHANAN ELEM.</t>
  </si>
  <si>
    <t>MID-BUCHANAN SR. HIGH</t>
  </si>
  <si>
    <t>MID-BUCHANAN ELEM.</t>
  </si>
  <si>
    <t>DEKALB JR.-SR. HIGH</t>
  </si>
  <si>
    <t>RUSHVILLE ELEM.</t>
  </si>
  <si>
    <t>ROBIDOUX MIDDLE</t>
  </si>
  <si>
    <t>BODE MIDDLE</t>
  </si>
  <si>
    <t>SPRING GARDEN MIDDLE</t>
  </si>
  <si>
    <t>TRUMAN MIDDLE</t>
  </si>
  <si>
    <t>EDISON ELEM.</t>
  </si>
  <si>
    <t>ELLISON ELEM.</t>
  </si>
  <si>
    <t>CARDEN PARK ELEM</t>
  </si>
  <si>
    <t>OAK GROVE ELEM</t>
  </si>
  <si>
    <t>FIELD ELEM.</t>
  </si>
  <si>
    <t>COLEMAN ELEM.</t>
  </si>
  <si>
    <t>HOSEA ELEM.</t>
  </si>
  <si>
    <t>HYDE ELEM.</t>
  </si>
  <si>
    <t>LINDBERGH ELEM.</t>
  </si>
  <si>
    <t>MARK TWAIN ELEM.</t>
  </si>
  <si>
    <t>PARKWAY ELEM.</t>
  </si>
  <si>
    <t>PERSHING ELEM.</t>
  </si>
  <si>
    <t>PICKETT ELEM.</t>
  </si>
  <si>
    <t>SKAITH ELEM.</t>
  </si>
  <si>
    <t>NEELYVILLE HIGH</t>
  </si>
  <si>
    <t>NEELYVILLE ELEM.</t>
  </si>
  <si>
    <t>POPLAR BLUFF JR. HIGH</t>
  </si>
  <si>
    <t>POPLAR BLUFF MIDDLE SCHOOL</t>
  </si>
  <si>
    <t>LAKE ROAD ELEM.</t>
  </si>
  <si>
    <t>QULIN MIDDLE</t>
  </si>
  <si>
    <t>FISK ELEMENTARY</t>
  </si>
  <si>
    <t>QULIN ELEMENTARY</t>
  </si>
  <si>
    <t>BRECKENRIDGE HIGH</t>
  </si>
  <si>
    <t>BRECKENRIDGE ELEM.</t>
  </si>
  <si>
    <t>HAMILTON MIDDLE</t>
  </si>
  <si>
    <t>HAMILTON ELEM.</t>
  </si>
  <si>
    <t>NEW YORK ELEM.</t>
  </si>
  <si>
    <t>COWGILL ELEM.</t>
  </si>
  <si>
    <t>POLO MIDDLE</t>
  </si>
  <si>
    <t>POLO ELEM.</t>
  </si>
  <si>
    <t>MIRABILE ELEM.</t>
  </si>
  <si>
    <t>BRAYMER HIGH</t>
  </si>
  <si>
    <t>BRAYMER ELEM.</t>
  </si>
  <si>
    <t>KINGSTON ELEM.</t>
  </si>
  <si>
    <t>NORTH CALLAWAY MIDDLE SCHOOL</t>
  </si>
  <si>
    <t>HATTON-MCCREDIE ELEM.</t>
  </si>
  <si>
    <t>WILLIAMSBURG ELEM.</t>
  </si>
  <si>
    <t>NEW BLOOMFIELD HIGH</t>
  </si>
  <si>
    <t>NEW BLOOMFIELD ELEM.</t>
  </si>
  <si>
    <t>FULTON MIDDLE</t>
  </si>
  <si>
    <t>BARTLEY ELEM.</t>
  </si>
  <si>
    <t>BUSH ELEM.</t>
  </si>
  <si>
    <t>MCINTIRE ELEM.</t>
  </si>
  <si>
    <t>SOUTH CALLAWAY MIDDLE</t>
  </si>
  <si>
    <t>SOUTH CALLAWAY ELEM.</t>
  </si>
  <si>
    <t>STOUTLAND HIGH</t>
  </si>
  <si>
    <t>STOUTLAND ELEMENTARY</t>
  </si>
  <si>
    <t>CAMDENTON MIDDLE</t>
  </si>
  <si>
    <t>OAK RIDGE INTERMEDIATE</t>
  </si>
  <si>
    <t>HURRICANE DECK ELEMENTARY</t>
  </si>
  <si>
    <t>HAWTHORN ELEMENTARY</t>
  </si>
  <si>
    <t>OSAGE BEACH ELEMENTARY</t>
  </si>
  <si>
    <t>CLIMAX SPRINGS HIGH</t>
  </si>
  <si>
    <t>ELEMENTARY SCHOOL</t>
  </si>
  <si>
    <t>MACKS CREEK HIGH</t>
  </si>
  <si>
    <t>MACKS CREEK ELEM.</t>
  </si>
  <si>
    <t>RUSSELL HAWKINS JR. HIGH</t>
  </si>
  <si>
    <t>JACKSON MIDDLE</t>
  </si>
  <si>
    <t>ORCHARD DRIVE ELEM.</t>
  </si>
  <si>
    <t>EAST ELEMENTARY</t>
  </si>
  <si>
    <t>WEST LANE ELEM.</t>
  </si>
  <si>
    <t>DELTA HIGH</t>
  </si>
  <si>
    <t>DELTA ELEM.</t>
  </si>
  <si>
    <t>OAK RIDGE HIGH</t>
  </si>
  <si>
    <t>OAK RIDGE ELEM.</t>
  </si>
  <si>
    <t>CENTRAL JR. HIGH</t>
  </si>
  <si>
    <t>ALMA SCHRADER ELEM.</t>
  </si>
  <si>
    <t>FRANKLIN ELEM.</t>
  </si>
  <si>
    <t>BLANCHARD ELEM.</t>
  </si>
  <si>
    <t>CLIPPARD ELEM.</t>
  </si>
  <si>
    <t>JEFFERSON ELEM.</t>
  </si>
  <si>
    <t>CENTRAL MIDDLE</t>
  </si>
  <si>
    <t>NELL HOLCOMB ELEM.</t>
  </si>
  <si>
    <t>HALE HIGH</t>
  </si>
  <si>
    <t>HALE ELEM.</t>
  </si>
  <si>
    <t>TINA-AVALON HIGH</t>
  </si>
  <si>
    <t>TINA-AVALON ELEM.</t>
  </si>
  <si>
    <t>BOSWORTH HIGH</t>
  </si>
  <si>
    <t>MIDDLE SCHOOL</t>
  </si>
  <si>
    <t>CARROLLTON ELEMENTARY SCHOOL</t>
  </si>
  <si>
    <t>NORBORNE HIGH</t>
  </si>
  <si>
    <t>NORBORNE ELEM.</t>
  </si>
  <si>
    <t>EAST CARTER CO. R-II MIDDLE</t>
  </si>
  <si>
    <t>EAST CARTER CO. R-II ELEM.</t>
  </si>
  <si>
    <t>VAN BUREN HIGH</t>
  </si>
  <si>
    <t>VAN BUREN ELEM.</t>
  </si>
  <si>
    <t>ARCHIE HIGH</t>
  </si>
  <si>
    <t>CASS CO. ELEM.</t>
  </si>
  <si>
    <t>STRASBURG ELEM.</t>
  </si>
  <si>
    <t>RAYMORE-PECULIAR EAST MIDDLE</t>
  </si>
  <si>
    <t>RAYMORE-PECULIAR SOUTH MIDDLE</t>
  </si>
  <si>
    <t>PECULIAR ELEM.</t>
  </si>
  <si>
    <t>RAYMORE ELEM.</t>
  </si>
  <si>
    <t>STONEGATE ELEM.</t>
  </si>
  <si>
    <t>TIMBER CREEK ELEM.</t>
  </si>
  <si>
    <t>EAGLE GLEN ELEMENTARY</t>
  </si>
  <si>
    <t>CREEKMOOR ELEM.</t>
  </si>
  <si>
    <t>BRIDLE RIDGE ELEMENTARY</t>
  </si>
  <si>
    <t>SHERWOOD MIDDLE</t>
  </si>
  <si>
    <t>SHERWOOD ELEM.</t>
  </si>
  <si>
    <t>EAST LYNNE ELEM.</t>
  </si>
  <si>
    <t>PLEASANT HILL MIDDLE</t>
  </si>
  <si>
    <t>PLEASANT HILL ELEM.</t>
  </si>
  <si>
    <t>PLEASANT HILL INTERMEDIATE</t>
  </si>
  <si>
    <t>HARRISONVILLE MIDDLE</t>
  </si>
  <si>
    <t>MCEOWEN ELEM.</t>
  </si>
  <si>
    <t>DREXEL HIGH</t>
  </si>
  <si>
    <t>DREXEL ELEM.</t>
  </si>
  <si>
    <t>MIDWAY HIGH</t>
  </si>
  <si>
    <t>MIDWAY ELEM.</t>
  </si>
  <si>
    <t>BELTON MIDDLE SCHOOL</t>
  </si>
  <si>
    <t>CAMBRIDGE ELEM.</t>
  </si>
  <si>
    <t>HILLCREST STEAM ACADEMY</t>
  </si>
  <si>
    <t>GLADDEN ELEM.</t>
  </si>
  <si>
    <t>MILL CREEK UPPER ELEM.</t>
  </si>
  <si>
    <t>KENTUCKY TRAIL ELEM.</t>
  </si>
  <si>
    <t>STOCKTON MIDDLE</t>
  </si>
  <si>
    <t>STOCKTON ELEM.</t>
  </si>
  <si>
    <t>EL DORADO SPRINGS MIDDLE</t>
  </si>
  <si>
    <t>EL DORADO SPRINGS ELEM.</t>
  </si>
  <si>
    <t>NORTHWESTERN HIGH</t>
  </si>
  <si>
    <t>NORTHWESTERN ELEM.</t>
  </si>
  <si>
    <t>BRUNSWICK HIGH</t>
  </si>
  <si>
    <t>BRUNSWICK ELEM.</t>
  </si>
  <si>
    <t>KEYTESVILLE HIGH</t>
  </si>
  <si>
    <t>KEYTESVILLE ELEM.</t>
  </si>
  <si>
    <t>SALISBURY HIGH</t>
  </si>
  <si>
    <t>SALISBURY ELEM.</t>
  </si>
  <si>
    <t>CHADWICK HIGH</t>
  </si>
  <si>
    <t>CHADWICK ELEMENTARY</t>
  </si>
  <si>
    <t>NIXA JUNIOR HIGH</t>
  </si>
  <si>
    <t>ESPY ELEM.</t>
  </si>
  <si>
    <t>NICHOLAS A. INMAN INTERMEDIATE</t>
  </si>
  <si>
    <t>MATHEWS ELEM.</t>
  </si>
  <si>
    <t>SUMMIT INTERMEDIATE SCHOOL</t>
  </si>
  <si>
    <t>HIGH POINTE ELEM.</t>
  </si>
  <si>
    <t>JOHN THOMAS SCHOOL OF DISCOVER</t>
  </si>
  <si>
    <t>SPARTA MIDDLE</t>
  </si>
  <si>
    <t>SPARTA ELEM.</t>
  </si>
  <si>
    <t>BILLINGS SR. HIGH</t>
  </si>
  <si>
    <t>BILLINGS ELEM.</t>
  </si>
  <si>
    <t>CLEVER ELEM.</t>
  </si>
  <si>
    <t>OZARK JR. HIGH</t>
  </si>
  <si>
    <t>OZARK MIDDLE SCHOOL</t>
  </si>
  <si>
    <t>WEST ELEM.</t>
  </si>
  <si>
    <t>EAST ELEM.</t>
  </si>
  <si>
    <t>SPOKANE MIDDLE</t>
  </si>
  <si>
    <t>HIGHLANDVILLE ELEM.</t>
  </si>
  <si>
    <t>CLARK CO. MIDDLE</t>
  </si>
  <si>
    <t>BLACK HAWK ELEM.</t>
  </si>
  <si>
    <t>RUNNING FOX ELEM.</t>
  </si>
  <si>
    <t>KEARNEY JR. HIGH</t>
  </si>
  <si>
    <t>KEARNEY MIDDLE</t>
  </si>
  <si>
    <t>KEARNEY ELEM.</t>
  </si>
  <si>
    <t>SOUTHVIEW ELEM.</t>
  </si>
  <si>
    <t>DOGWOOD ELEM.</t>
  </si>
  <si>
    <t>LENS</t>
  </si>
  <si>
    <t>SMITHVILLE MIDDLE</t>
  </si>
  <si>
    <t>SMITHVILLE MAPLE ELEMENTARY</t>
  </si>
  <si>
    <t>EAGLE HEIGHTS ELEMENTARY</t>
  </si>
  <si>
    <t>SMITHVILLE HORIZON ELEM.</t>
  </si>
  <si>
    <t>EXCELSIOR SPRINGS MIDDLE</t>
  </si>
  <si>
    <t>ELKHORN ELEMENTARY</t>
  </si>
  <si>
    <t>LEWIS ELEMENTARY</t>
  </si>
  <si>
    <t>WESTVIEW ELEMENTARY</t>
  </si>
  <si>
    <t>LIBERTY MIDDLE SCHOOL</t>
  </si>
  <si>
    <t>SOUTH VALLEY MIDDLE</t>
  </si>
  <si>
    <t>DISCOVERY MIDDLE SCHOOL</t>
  </si>
  <si>
    <t>HERITAGE MIDDLE SCHOOL</t>
  </si>
  <si>
    <t>ALEXANDER DONIPHAN ELEM.</t>
  </si>
  <si>
    <t>LEWIS AND CLARK ELEM.</t>
  </si>
  <si>
    <t>MANOR HILL ELEM.</t>
  </si>
  <si>
    <t>RIDGEVIEW ELEM.</t>
  </si>
  <si>
    <t>LILLIAN SCHUMACHER ELEM.</t>
  </si>
  <si>
    <t>SHOAL CREEK ELEM.</t>
  </si>
  <si>
    <t>LIBERTY OAKS ELEM.</t>
  </si>
  <si>
    <t>WARREN HILLS ELEM.</t>
  </si>
  <si>
    <t>KELLYBROOK ELEM SCHOOL</t>
  </si>
  <si>
    <t>EPIC ELEMENTARY</t>
  </si>
  <si>
    <t>MISSOURI CITY ELEM.</t>
  </si>
  <si>
    <t>ANTIOCH MIDDLE</t>
  </si>
  <si>
    <t>EASTGATE 6TH GRADE CENTER</t>
  </si>
  <si>
    <t>MAPLE PARK MIDDLE</t>
  </si>
  <si>
    <t>GATEWAY 6TH GRADE CENTER</t>
  </si>
  <si>
    <t>NEW MARK MIDDLE</t>
  </si>
  <si>
    <t>NORTHGATE MIDDLE</t>
  </si>
  <si>
    <t>RISING HILL ELEMENTARY</t>
  </si>
  <si>
    <t>BELL PRAIRIE ELEMENTARY</t>
  </si>
  <si>
    <t>BRIARCLIFF ELEMENTARY</t>
  </si>
  <si>
    <t>CHAPEL HILL ELEMENTARY</t>
  </si>
  <si>
    <t>CHOUTEAU ELEMENTARY</t>
  </si>
  <si>
    <t>NORTHVIEW ELEMENTARY</t>
  </si>
  <si>
    <t>CLARDY ELEMENTARY</t>
  </si>
  <si>
    <t>CRESTVIEW ELEMENTARY</t>
  </si>
  <si>
    <t>DAVIDSON ELEMENTARY</t>
  </si>
  <si>
    <t>FOX HILL ELEMENTARY</t>
  </si>
  <si>
    <t>GRACEMOR ELEMENTARY</t>
  </si>
  <si>
    <t>LAKEWOOD ELEMENTARY</t>
  </si>
  <si>
    <t>LINDEN WEST ELEMENTARY</t>
  </si>
  <si>
    <t>MAPLEWOOD ELEMENTARY</t>
  </si>
  <si>
    <t>MEADOWBROOK ELEMENTARY</t>
  </si>
  <si>
    <t>NASHUA ELEMENTARY</t>
  </si>
  <si>
    <t>OAKWOOD MANOR ELEMENTARY</t>
  </si>
  <si>
    <t>RAVENWOOD ELEMENTARY</t>
  </si>
  <si>
    <t>TOPPING ELEMENTARY</t>
  </si>
  <si>
    <t>WEST ENGLEWOOD ELEMENTARY</t>
  </si>
  <si>
    <t>WINNWOOD ELEMENTARY</t>
  </si>
  <si>
    <t>CAMERON VETERANS MIDDLE</t>
  </si>
  <si>
    <t>CAMERON INTERMEDIATE SCHOOL</t>
  </si>
  <si>
    <t>LATHROP MIDDLE</t>
  </si>
  <si>
    <t>LATHROP ELEM.</t>
  </si>
  <si>
    <t>CLINTON CO. R-III MIDDLE</t>
  </si>
  <si>
    <t>ELLIS ELEM.</t>
  </si>
  <si>
    <t>COLE CO. R-I MIDDLE</t>
  </si>
  <si>
    <t>COLE CO. R-I ELEM.</t>
  </si>
  <si>
    <t>BLAIR OAKS MIDDLE SCHOOL</t>
  </si>
  <si>
    <t>EUGENE HIGH</t>
  </si>
  <si>
    <t>EUGENE ELEM.</t>
  </si>
  <si>
    <t>LEWIS AND CLARK MIDDLE</t>
  </si>
  <si>
    <t>THOMAS JEFFERSON MIDDLE</t>
  </si>
  <si>
    <t>BELAIR ELEM.</t>
  </si>
  <si>
    <t>CALLAWAY HILLS ELEM.</t>
  </si>
  <si>
    <t>CEDAR HILL ELEM.</t>
  </si>
  <si>
    <t>CLARENCE LAWSON ELEM.</t>
  </si>
  <si>
    <t>MOREAU HEIGHTS ELEM.</t>
  </si>
  <si>
    <t>PIONEER TRAIL ELEMENTARY</t>
  </si>
  <si>
    <t>THORPE J. GORDON ELEM.</t>
  </si>
  <si>
    <t>BLACKWATER ELEM.</t>
  </si>
  <si>
    <t>BUNCETON HIGH</t>
  </si>
  <si>
    <t>BUNCETON ELEM.</t>
  </si>
  <si>
    <t>PRAIRIE HOME HIGH</t>
  </si>
  <si>
    <t>PRAIRIE HOME ELEM.</t>
  </si>
  <si>
    <t>OTTERVILLE HIGH</t>
  </si>
  <si>
    <t>OTTERVILLE ELEM.</t>
  </si>
  <si>
    <t>PILOT GROVE HIGH</t>
  </si>
  <si>
    <t>PILOT GROVE ELEM.</t>
  </si>
  <si>
    <t>LAURA SPEED ELLIOTT MIDDLE</t>
  </si>
  <si>
    <t>DAVID BARTON ELEM.</t>
  </si>
  <si>
    <t>BOURBON MIDDLE SCHOOL</t>
  </si>
  <si>
    <t>BOURBON ELEMENTARY SCHOOL</t>
  </si>
  <si>
    <t>CUBA MIDDLE</t>
  </si>
  <si>
    <t>CUBA ELEM.</t>
  </si>
  <si>
    <t>STEELVILLE MIDDLE</t>
  </si>
  <si>
    <t>STEELVILLE ELEM.</t>
  </si>
  <si>
    <t>LOCKWOOD MIDDLE SCHOOL</t>
  </si>
  <si>
    <t>LOCKWOOD ELEM.</t>
  </si>
  <si>
    <t>DADEVILLE SR. HIGH</t>
  </si>
  <si>
    <t>DADEVILLE R-II SCHOOL</t>
  </si>
  <si>
    <t>EVERTON HIGH</t>
  </si>
  <si>
    <t>EVERTON ELEM.</t>
  </si>
  <si>
    <t>GREENFIELD HIGH</t>
  </si>
  <si>
    <t>GREENFIELD ELEM.</t>
  </si>
  <si>
    <t>BUFFALO MIDDLE</t>
  </si>
  <si>
    <t>MALLORY ELEM.</t>
  </si>
  <si>
    <t>PATTONSBURG HIGH</t>
  </si>
  <si>
    <t>PATTONSBURG ELEM.</t>
  </si>
  <si>
    <t>WINSTON HIGH</t>
  </si>
  <si>
    <t>WINSTON ELEM.</t>
  </si>
  <si>
    <t>NORTH DAVIESS HIGH</t>
  </si>
  <si>
    <t>NORTH DAVIESS ELEM.</t>
  </si>
  <si>
    <t>GALLATIN MIDDLE SCHOOL</t>
  </si>
  <si>
    <t>COVEL D. SEARCY ELEM.</t>
  </si>
  <si>
    <t>TRI-COUNTY HIGH</t>
  </si>
  <si>
    <t>TRI-COUNTY ELEM.</t>
  </si>
  <si>
    <t>OSBORN HIGH</t>
  </si>
  <si>
    <t>OSBORN ELEM.</t>
  </si>
  <si>
    <t>MAYSVILLE JR.-SR. HIGH</t>
  </si>
  <si>
    <t>MAYSVILLE ELEM.</t>
  </si>
  <si>
    <t>UNION STAR HIGH</t>
  </si>
  <si>
    <t>UNION STAR ELEM.</t>
  </si>
  <si>
    <t>STEWARTSVILLE HIGH</t>
  </si>
  <si>
    <t>STEWARTSVILLE ELEM.</t>
  </si>
  <si>
    <t>SALEM MIDDLE SCHOOL</t>
  </si>
  <si>
    <t>SALEM UPPER ELEM.</t>
  </si>
  <si>
    <t>OAK HILL ELEM.</t>
  </si>
  <si>
    <t>GREEN FOREST ELEM.</t>
  </si>
  <si>
    <t>DENT-PHELPS ELEM.</t>
  </si>
  <si>
    <t>NORTH WOOD ELEM.</t>
  </si>
  <si>
    <t>SKYLINE ELEM.</t>
  </si>
  <si>
    <t>PLAINVIEW ELEM.</t>
  </si>
  <si>
    <t>AVA MIDDLE</t>
  </si>
  <si>
    <t>AVA ELEM.</t>
  </si>
  <si>
    <t>MALDEN HIGH</t>
  </si>
  <si>
    <t>MALDEN LOWER ELEM.</t>
  </si>
  <si>
    <t>CAMPBELL HIGH</t>
  </si>
  <si>
    <t>CAMPBELL ELEM.</t>
  </si>
  <si>
    <t>HOLCOMB HIGH</t>
  </si>
  <si>
    <t>HOLCOMB ELEM.</t>
  </si>
  <si>
    <t>CLARKTON HIGH</t>
  </si>
  <si>
    <t>CLARKTON ELEM.</t>
  </si>
  <si>
    <t>SENATH-HORNERSVILLE MIDDLE SCH</t>
  </si>
  <si>
    <t>SENATH-HORNERSVILLE ELEM SCH</t>
  </si>
  <si>
    <t>SOUTHLAND HIGH</t>
  </si>
  <si>
    <t>SOUTHLAND ELEM.</t>
  </si>
  <si>
    <t>KENNETT MIDDLE</t>
  </si>
  <si>
    <t>FRANKLIN CO. ELEM.</t>
  </si>
  <si>
    <t>PACIFIC INTERMEDIATE</t>
  </si>
  <si>
    <t>RIVERBEND SCH.</t>
  </si>
  <si>
    <t>NIKE ELEM.</t>
  </si>
  <si>
    <t>ZITZMAN ELEM.</t>
  </si>
  <si>
    <t>ROBERTSVILLE ELEM.</t>
  </si>
  <si>
    <t>TRUMAN ELEM.</t>
  </si>
  <si>
    <t>UNION MIDDLE</t>
  </si>
  <si>
    <t>BEAUFORT ELEM.</t>
  </si>
  <si>
    <t>PRAIRIE DELL ELEMENTARY</t>
  </si>
  <si>
    <t>CENTRAL ELEM.</t>
  </si>
  <si>
    <t>LONEDELL ELEM.</t>
  </si>
  <si>
    <t>SPRING BLUFF ELEM.</t>
  </si>
  <si>
    <t>STRAIN-JAPAN ELEM.</t>
  </si>
  <si>
    <t>ST. CLAIR JR. HIGH</t>
  </si>
  <si>
    <t>EDGAR MURRAY ELEM.</t>
  </si>
  <si>
    <t>SULLIVAN MIDDLE</t>
  </si>
  <si>
    <t>SULLIVAN ELEM.</t>
  </si>
  <si>
    <t>NEW HAVEN MIDDLE</t>
  </si>
  <si>
    <t>WASHINGTON MIDDLE</t>
  </si>
  <si>
    <t>AUGUSTA ELEM.</t>
  </si>
  <si>
    <t>CAMPBELLTON ELEM.</t>
  </si>
  <si>
    <t>CLEARVIEW ELEM.</t>
  </si>
  <si>
    <t>LABADIE ELEM.</t>
  </si>
  <si>
    <t>MARTHASVILLE ELEM.</t>
  </si>
  <si>
    <t>SOUTH POINT ELEM.</t>
  </si>
  <si>
    <t>WASHINGTON WEST ELEM.</t>
  </si>
  <si>
    <t>OWENSVILLE MIDDLE</t>
  </si>
  <si>
    <t>GERALD ELEM.</t>
  </si>
  <si>
    <t>OWENSVILLE ELEM.</t>
  </si>
  <si>
    <t>HERMANN MIDDLE</t>
  </si>
  <si>
    <t>HERMANN ELEM.</t>
  </si>
  <si>
    <t>KING CITY HIGH</t>
  </si>
  <si>
    <t>KING CITY ELEM.</t>
  </si>
  <si>
    <t>STANBERRY HIGH</t>
  </si>
  <si>
    <t>STANBERRY ELEM.</t>
  </si>
  <si>
    <t>ALBANY MIDDLE</t>
  </si>
  <si>
    <t>VIRGINIA E. GEORGE ELEM.</t>
  </si>
  <si>
    <t>WILLARD MIDDLE</t>
  </si>
  <si>
    <t>WILLARD INTERMEDIATE NORTH</t>
  </si>
  <si>
    <t>WILLARD CENTRAL ELEM.</t>
  </si>
  <si>
    <t>WILLARD SOUTH ELEM.</t>
  </si>
  <si>
    <t>WILLARD EAST ELEM.</t>
  </si>
  <si>
    <t>WILLARD NORTH ELEM.</t>
  </si>
  <si>
    <t>WILLARD INTERMEDIATE-SOUTH</t>
  </si>
  <si>
    <t>WILLARD ORCHARD HILLS ELEM</t>
  </si>
  <si>
    <t>REPUBLIC MIDDLE</t>
  </si>
  <si>
    <t>PRICE ELEMENTARY</t>
  </si>
  <si>
    <t>MCCULLOCH ELEMENTARY</t>
  </si>
  <si>
    <t>SCHOFIELD ELEMENTARY</t>
  </si>
  <si>
    <t>LYON ELEMENTARY</t>
  </si>
  <si>
    <t>SWEENY ELEMENTARY</t>
  </si>
  <si>
    <t>ASH GROVE HIGH</t>
  </si>
  <si>
    <t>BOIS D'ARC ELEM.</t>
  </si>
  <si>
    <t>WALNUT GROVE HIGH</t>
  </si>
  <si>
    <t>WALNUT GROVE ELEM.</t>
  </si>
  <si>
    <t>STRAFFORD MIDDLE</t>
  </si>
  <si>
    <t>STRAFFORD ELEM.</t>
  </si>
  <si>
    <t>LOGAN-ROGERSVILLE MIDDLE</t>
  </si>
  <si>
    <t>LOGAN-ROGERSVILLE UPPER ELEM.</t>
  </si>
  <si>
    <t>CENTRAL HIGH</t>
  </si>
  <si>
    <t>CARVER MIDDLE</t>
  </si>
  <si>
    <t>CHEROKEE MIDDLE</t>
  </si>
  <si>
    <t>HICKORY HILLS MIDDLE</t>
  </si>
  <si>
    <t>JARRETT MIDDLE</t>
  </si>
  <si>
    <t>PERSHING MIDDLE</t>
  </si>
  <si>
    <t>PIPKIN MIDDLE</t>
  </si>
  <si>
    <t>PLEASANT VIEW MIDDLE</t>
  </si>
  <si>
    <t>REED MIDDLE</t>
  </si>
  <si>
    <t>WESTPORT MIDDLE SCHOOL</t>
  </si>
  <si>
    <t>BINGHAM ELEM.</t>
  </si>
  <si>
    <t>BISSETT ELEM.</t>
  </si>
  <si>
    <t>BOWERMAN ELEM.</t>
  </si>
  <si>
    <t>BOYD ELEM.</t>
  </si>
  <si>
    <t>COWDEN ELEM.</t>
  </si>
  <si>
    <t>DAVID HARRISON ELEMENTARY</t>
  </si>
  <si>
    <t>DELAWARE ELEM.</t>
  </si>
  <si>
    <t>FREMONT ELEM.</t>
  </si>
  <si>
    <t>GRAY ELEM.</t>
  </si>
  <si>
    <t>HICKORY HILLS ELEM.</t>
  </si>
  <si>
    <t>HOLLAND ELEM.</t>
  </si>
  <si>
    <t>HORACE MANN ELEM.</t>
  </si>
  <si>
    <t>JEFFRIES ELEM.</t>
  </si>
  <si>
    <t>WALT DISNEY ELEM.</t>
  </si>
  <si>
    <t>MCBRIDE ELEM.</t>
  </si>
  <si>
    <t>MCGREGOR ELEM.</t>
  </si>
  <si>
    <t>PITTMAN ELEM.</t>
  </si>
  <si>
    <t>PLEASANT VIEW ELEM.</t>
  </si>
  <si>
    <t>ROBBERSON ELEM.</t>
  </si>
  <si>
    <t>ROUNTREE ELEM.</t>
  </si>
  <si>
    <t>SEQUIOTA ELEM.</t>
  </si>
  <si>
    <t>SUNSHINE ELEM.</t>
  </si>
  <si>
    <t>WATKINS ELEM.</t>
  </si>
  <si>
    <t>WEAVER ELEM.</t>
  </si>
  <si>
    <t>WELLER ELEM.</t>
  </si>
  <si>
    <t>WESTPORT ELEM.</t>
  </si>
  <si>
    <t>WILDER ELEM.</t>
  </si>
  <si>
    <t>WILLIAMS ELEM.</t>
  </si>
  <si>
    <t>WILSON'S CREEK 5-6 INTER. CTR.</t>
  </si>
  <si>
    <t>YORK ELEM.</t>
  </si>
  <si>
    <t>FAIR GROVE MIDDLE</t>
  </si>
  <si>
    <t>FAIR GROVE ELEM.</t>
  </si>
  <si>
    <t>GRUNDY CO. HIGH</t>
  </si>
  <si>
    <t>GRUNDY CO. ELEM.</t>
  </si>
  <si>
    <t>SPICKARD ELEM.</t>
  </si>
  <si>
    <t>LAREDO ELEM.</t>
  </si>
  <si>
    <t>TRENTON MIDDLE</t>
  </si>
  <si>
    <t>RISSLER ELEM.</t>
  </si>
  <si>
    <t>CAINSVILLE HIGH</t>
  </si>
  <si>
    <t>CAINSVILLE ELEM.</t>
  </si>
  <si>
    <t>SOUTH HARRISON MIDDLE</t>
  </si>
  <si>
    <t>SOUTH HARRISON ELEM.</t>
  </si>
  <si>
    <t>NORTH HARRISON HIGH</t>
  </si>
  <si>
    <t>NORTH HARRISON ELEM.</t>
  </si>
  <si>
    <t>GILMAN CITY HIGH</t>
  </si>
  <si>
    <t>GILMAN CITY ELEM.</t>
  </si>
  <si>
    <t>RIDGEWAY HIGH</t>
  </si>
  <si>
    <t>RIDGEWAY ELEM.</t>
  </si>
  <si>
    <t>WINDSOR HIGH</t>
  </si>
  <si>
    <t>WINDSOR ELEM.</t>
  </si>
  <si>
    <t>SHAWNEE ELEM.</t>
  </si>
  <si>
    <t>CALHOUN HIGH</t>
  </si>
  <si>
    <t>CALHOUN ELEM.</t>
  </si>
  <si>
    <t>LEESVILLE ELEM.</t>
  </si>
  <si>
    <t>DAVIS ELEM.</t>
  </si>
  <si>
    <t>MONTROSE ELEM.</t>
  </si>
  <si>
    <t>CLINTON MIDDLE</t>
  </si>
  <si>
    <t>CLINTON INTERMEDIATE SCHOOL</t>
  </si>
  <si>
    <t>SKYLINE MIDDLE</t>
  </si>
  <si>
    <t>WHEATLAND HIGH</t>
  </si>
  <si>
    <t>WHEATLAND ELEM.</t>
  </si>
  <si>
    <t>WEAUBLEAU HIGH</t>
  </si>
  <si>
    <t>WEAUBLEAU ELEM.</t>
  </si>
  <si>
    <t>HERMITAGE MIDDLE</t>
  </si>
  <si>
    <t>HERMITAGE ELEM.</t>
  </si>
  <si>
    <t>CRAIG HIGH</t>
  </si>
  <si>
    <t>CRAIG ELEM.</t>
  </si>
  <si>
    <t>MOUND CITY MIDDLE</t>
  </si>
  <si>
    <t>MOUND CITY ELEM.</t>
  </si>
  <si>
    <t>SOUTH HOLT HIGH</t>
  </si>
  <si>
    <t>SOUTH HOLT ELEM.</t>
  </si>
  <si>
    <t>NEW FRANKLIN MIDDLE-HIGH</t>
  </si>
  <si>
    <t>NEW FRANKLIN ELEMENTARY</t>
  </si>
  <si>
    <t>WM. N. CLARK MIDDLE</t>
  </si>
  <si>
    <t>LAURENCE J. DALY ELEM.</t>
  </si>
  <si>
    <t>GLASGOW HIGH</t>
  </si>
  <si>
    <t>GLASGOW ELEMENTARY.</t>
  </si>
  <si>
    <t>HOWELL VALLEY ELEM.</t>
  </si>
  <si>
    <t>LIBERTY MIDDLE</t>
  </si>
  <si>
    <t>BIRCH TREE ELEM.</t>
  </si>
  <si>
    <t>MOUNTAIN VIEW ELEM.</t>
  </si>
  <si>
    <t>WILLOW SPRINGS MIDDLE</t>
  </si>
  <si>
    <t>WILLOW SPRINGS ELEM.</t>
  </si>
  <si>
    <t>RICHARDS ELEM.</t>
  </si>
  <si>
    <t>WEST PLAINS MIDDLE</t>
  </si>
  <si>
    <t>WEST PLAINS ELEM.</t>
  </si>
  <si>
    <t>SOUTH FORK ELEM.</t>
  </si>
  <si>
    <t>GLENWOOD ELEM.</t>
  </si>
  <si>
    <t>JUNCTION HILL ELEM.</t>
  </si>
  <si>
    <t>SOUTH IRON HIGH</t>
  </si>
  <si>
    <t>SOUTH IRON ELEM.</t>
  </si>
  <si>
    <t>ARCADIA VALLEY MIDDLE</t>
  </si>
  <si>
    <t>ARCADIA VALLEY ELEM.</t>
  </si>
  <si>
    <t>BELLEVIEW ELEM.</t>
  </si>
  <si>
    <t>VIBURNUM HIGH</t>
  </si>
  <si>
    <t>VIBURNUM ELEMENTARY</t>
  </si>
  <si>
    <t>OSAGE TRAIL MIDDLE</t>
  </si>
  <si>
    <t>BLUE HILLS ELEM.</t>
  </si>
  <si>
    <t>BUCKNER ELEM.</t>
  </si>
  <si>
    <t>CLER-MONT ELEM.</t>
  </si>
  <si>
    <t>ELM GROVE ELEM.</t>
  </si>
  <si>
    <t>FIRE PRAIRIE MIDDLE</t>
  </si>
  <si>
    <t>INDIAN TRAILS ELEM.</t>
  </si>
  <si>
    <t>BRITTANY HILL MIDDLE</t>
  </si>
  <si>
    <t>MORELAND RIDGE MIDDLE</t>
  </si>
  <si>
    <t>DELTA WOODS MIDDLE</t>
  </si>
  <si>
    <t>PAUL KINDER MIDDLE SCHOOL</t>
  </si>
  <si>
    <t>THOMAS J. ULTICAN ELEM.</t>
  </si>
  <si>
    <t>FRANKLIN SMITH ELEM.</t>
  </si>
  <si>
    <t>JAMES LEWIS ELEM.</t>
  </si>
  <si>
    <t>WILLIAM YATES ELEM.</t>
  </si>
  <si>
    <t>LUCY FRANKLIN ELEM.</t>
  </si>
  <si>
    <t>CORDILL-MASON ELEM.</t>
  </si>
  <si>
    <t>JAMES WALKER ELEM.</t>
  </si>
  <si>
    <t>JOHN NOWLIN ELEM.</t>
  </si>
  <si>
    <t>DANIEL YOUNG ELEM.</t>
  </si>
  <si>
    <t>WILLIAM BRYANT ELEM.</t>
  </si>
  <si>
    <t>CHAPEL LAKES ELEM.</t>
  </si>
  <si>
    <t>SUNNY POINTE ELEM.</t>
  </si>
  <si>
    <t>VOY SPEARS, JR. ELEM.</t>
  </si>
  <si>
    <t>GRAIN VALLEY SOUTH MIDDLE SCHL</t>
  </si>
  <si>
    <t>GRAIN VALLEY NORTH MIDDLE SCHL</t>
  </si>
  <si>
    <t>MATTHEWS ELEM.</t>
  </si>
  <si>
    <t>SNI-A-BAR ELEM.</t>
  </si>
  <si>
    <t>PRAIRIE BRANCH ELEM.</t>
  </si>
  <si>
    <t>STONY POINT ELEM.</t>
  </si>
  <si>
    <t>OAK GROVE MIDDLE</t>
  </si>
  <si>
    <t>OAK GROVE ELEM.</t>
  </si>
  <si>
    <t>BERNARD C. CAMPBELL MIDDLE</t>
  </si>
  <si>
    <t>SUMMIT LAKES MIDDLE</t>
  </si>
  <si>
    <t>PLEASANT LEA MIDDLE</t>
  </si>
  <si>
    <t>GREENWOOD ELEM.</t>
  </si>
  <si>
    <t>CEDAR CREEK ELEM.</t>
  </si>
  <si>
    <t>HAZEL GROVE ELEM.</t>
  </si>
  <si>
    <t>LEE'S SUMMIT ELEM.</t>
  </si>
  <si>
    <t>LONGVIEW FARM ELEM.</t>
  </si>
  <si>
    <t>MASON ELEM.</t>
  </si>
  <si>
    <t>MEADOW LANE ELEM.</t>
  </si>
  <si>
    <t>PLEASANT LEA ELEM.</t>
  </si>
  <si>
    <t>WESTVIEW ELEM.</t>
  </si>
  <si>
    <t>RICHARDSON ELEM.</t>
  </si>
  <si>
    <t>PRAIRIE VIEW ELEM.</t>
  </si>
  <si>
    <t>TRAILRIDGE ELEM.</t>
  </si>
  <si>
    <t>UNDERWOOD ELEM.</t>
  </si>
  <si>
    <t>SUNSET VALLEY ELEM.</t>
  </si>
  <si>
    <t>HIGHLAND PARK ELEM.</t>
  </si>
  <si>
    <t>HAWTHORN HILL ELEM.</t>
  </si>
  <si>
    <t>SUMMIT POINTE ELEM.</t>
  </si>
  <si>
    <t>SMITH-HALE MIDDLE</t>
  </si>
  <si>
    <t>COMPASS ELEMENTARY</t>
  </si>
  <si>
    <t>DOBBS ELEM.</t>
  </si>
  <si>
    <t>WARFORD ELEM.</t>
  </si>
  <si>
    <t>MILLENNIUM AT SANTE FE</t>
  </si>
  <si>
    <t>INGELS ELEM.</t>
  </si>
  <si>
    <t>ERVIN ELEMENTARY SCHOOL</t>
  </si>
  <si>
    <t>RAYTOWN MIDDLE</t>
  </si>
  <si>
    <t>SOUTH MIDDLE</t>
  </si>
  <si>
    <t>RAYTOWN CENTRAL MIDDLE</t>
  </si>
  <si>
    <t>EASTWOOD HILLS ELEM.</t>
  </si>
  <si>
    <t>FLEETRIDGE ELEM.</t>
  </si>
  <si>
    <t>LAUREL HILLS ELEM.</t>
  </si>
  <si>
    <t>LITTLE BLUE ELEMENTARY</t>
  </si>
  <si>
    <t>NORFLEET ELEM.</t>
  </si>
  <si>
    <t>ROBINSON ELEM.</t>
  </si>
  <si>
    <t>SOUTHWOOD ELEM.</t>
  </si>
  <si>
    <t>SPRING VALLEY ELEM.</t>
  </si>
  <si>
    <t>WESTRIDGE ELEM.</t>
  </si>
  <si>
    <t>GRANDVIEW MIDDLE</t>
  </si>
  <si>
    <t>BELVIDERE ELEM.</t>
  </si>
  <si>
    <t>BUTCHER-GREENE ELEM.</t>
  </si>
  <si>
    <t>CONN-WEST ELEM.</t>
  </si>
  <si>
    <t>MARTIN CITY ELEM.</t>
  </si>
  <si>
    <t>MEADOWMERE ELEM.</t>
  </si>
  <si>
    <t>LONE JACK HIGH</t>
  </si>
  <si>
    <t>LONE JACK ELEM.</t>
  </si>
  <si>
    <t>BINGHAM MIDDLE</t>
  </si>
  <si>
    <t>BRIDGER MIDDLE</t>
  </si>
  <si>
    <t>CLIFFORD H. NOWLIN MIDDLE</t>
  </si>
  <si>
    <t>PIONEER RIDGE MIDDLE</t>
  </si>
  <si>
    <t>THOMAS HART BENTON ELEM.</t>
  </si>
  <si>
    <t>BLACKBURN ELEM.</t>
  </si>
  <si>
    <t>BRYANT ELEM.</t>
  </si>
  <si>
    <t>CASSELL PARK ELEMENTARY</t>
  </si>
  <si>
    <t>FAIRMOUNT ELEM.</t>
  </si>
  <si>
    <t>GLENDALE ELEM.</t>
  </si>
  <si>
    <t>JOHN W. LUFF ELEM.</t>
  </si>
  <si>
    <t>KORTE ELEM.</t>
  </si>
  <si>
    <t>OTT ELEM.</t>
  </si>
  <si>
    <t>PROCTER ELEM.</t>
  </si>
  <si>
    <t>RANDALL ELEM.</t>
  </si>
  <si>
    <t>SANTA FE TRAIL ELEM.</t>
  </si>
  <si>
    <t>WILLIAM SOUTHERN ELEM.</t>
  </si>
  <si>
    <t>SPRING BRANCH ELEM.</t>
  </si>
  <si>
    <t>SYCAMORE HILLS ELEM.</t>
  </si>
  <si>
    <t>THREE TRAILS ELEM.</t>
  </si>
  <si>
    <t>ABRAHAM MALLINSON ELEMENTARY</t>
  </si>
  <si>
    <t>PASEO ACAD. OF PERFORMING ARTS</t>
  </si>
  <si>
    <t>LINCOLN COLLEGE ACADEMY MIDDLE</t>
  </si>
  <si>
    <t>CENTRAL MIDDLE SCHOOL</t>
  </si>
  <si>
    <t>NORTHEAST MIDDLE SCHOOL</t>
  </si>
  <si>
    <t>HALE COOK ELEMENTARY</t>
  </si>
  <si>
    <t>TRAILWOODS ELEMENTARY</t>
  </si>
  <si>
    <t>ROGERS ELEMENTARY</t>
  </si>
  <si>
    <t>FOREIGN LANGUAGE ACADEMY</t>
  </si>
  <si>
    <t>FAXON ELEMENTARY</t>
  </si>
  <si>
    <t>GARFIELD ELEMENTARY</t>
  </si>
  <si>
    <t>GLADSTONE ELEMENTARY</t>
  </si>
  <si>
    <t>JOHN T. HARTMAN ELEMENTARY</t>
  </si>
  <si>
    <t>JAMES ELEMENTARY</t>
  </si>
  <si>
    <t>M. L. KING  ELEMENTARY</t>
  </si>
  <si>
    <t>LONGFELLOW ELEMENTARY</t>
  </si>
  <si>
    <t>GEORGE MELCHER ELEMENTARY</t>
  </si>
  <si>
    <t>WENDELL PHILLIPS ELEMENTARY</t>
  </si>
  <si>
    <t>PITCHER ELEMENTARY</t>
  </si>
  <si>
    <t>B. BANNEKER ELEMENTARY</t>
  </si>
  <si>
    <t>HOLLIDAY MONTESSORI</t>
  </si>
  <si>
    <t>CARVER DUAL LANGUAGE SCHOOL</t>
  </si>
  <si>
    <t>TROOST ELEMENTARY</t>
  </si>
  <si>
    <t>PRIMITIVO GARCIA ELEMENTARY</t>
  </si>
  <si>
    <t>PHILLIS WHEATLEY ELEMENTARY</t>
  </si>
  <si>
    <t>AC PREP ELEMENTARY</t>
  </si>
  <si>
    <t>WHITTIER ELEMENTARY</t>
  </si>
  <si>
    <t>BORDER STAR MONTESSORI</t>
  </si>
  <si>
    <t>CENTER MIDDLE</t>
  </si>
  <si>
    <t>BOONE ELEM.</t>
  </si>
  <si>
    <t>CENTER ELEM.</t>
  </si>
  <si>
    <t>INDIAN CREEK ELEM.</t>
  </si>
  <si>
    <t>RED BRIDGE ELEM.</t>
  </si>
  <si>
    <t>UNIVERSITY ACADEMY-MIDDLE</t>
  </si>
  <si>
    <t>UNIVERSITY ACADEMY-LOWER</t>
  </si>
  <si>
    <t>GUADALUPE CENTERS MIDDLE</t>
  </si>
  <si>
    <t>GUADALUPE CENTERS ELEMENTARY</t>
  </si>
  <si>
    <t>HOGAN PREPARATORY ACAD MIDDLE</t>
  </si>
  <si>
    <t>HOGAN PREPARATORY ACADEMY ELEM</t>
  </si>
  <si>
    <t>ALLEN VILLAGE JUNIOR</t>
  </si>
  <si>
    <t>ALLEN VILLAGE ELEMENTARY</t>
  </si>
  <si>
    <t>KC INTERNATIONAL-WALLACE</t>
  </si>
  <si>
    <t>ACADEMIE LAFAYETTE - ARMOUR</t>
  </si>
  <si>
    <t>ACADEMIE LAFAYETTE - OAK</t>
  </si>
  <si>
    <t>SCUOLA VITA NUOVA CHARTER</t>
  </si>
  <si>
    <t>BROOKSIDE CHARTER MIDDLE SCHL</t>
  </si>
  <si>
    <t>BROOKSIDE CHARTER ELEMENTARY</t>
  </si>
  <si>
    <t>KIPP ENDEAVOR ACADEMY</t>
  </si>
  <si>
    <t>FRONTIER SCHL OF INNOVATION-M</t>
  </si>
  <si>
    <t>FRONTIER SCHL OF EXCELLENCE-M</t>
  </si>
  <si>
    <t>FRONTIER SCHOOL OF INNOVATION</t>
  </si>
  <si>
    <t>EWING MARION KAUFFMAN MIDDLE</t>
  </si>
  <si>
    <t>CROSSROADS PREPARATORY ACADEMY</t>
  </si>
  <si>
    <t>CROSSROADS - QUALITY HILL</t>
  </si>
  <si>
    <t>CROSSROADS - CENTRAL STREET</t>
  </si>
  <si>
    <t>MIDDLE SCHOOL CAMPUS</t>
  </si>
  <si>
    <t>PRIMARY GRADES CAMPUS</t>
  </si>
  <si>
    <t>CARL JUNCTION JR. HIGH</t>
  </si>
  <si>
    <t>CARL JUNCTION INTERMEDIATE</t>
  </si>
  <si>
    <t>CARL JUNCTION SATELLITE SCHOOL</t>
  </si>
  <si>
    <t>AVILLA ELEM.</t>
  </si>
  <si>
    <t>JASPER CO. HIGH SCHOOL</t>
  </si>
  <si>
    <t>JASPER CO. ELEM.</t>
  </si>
  <si>
    <t>SARCOXIE HIGH</t>
  </si>
  <si>
    <t>WILDWOOD ELEM.</t>
  </si>
  <si>
    <t>CARTHAGE JR. HIGH</t>
  </si>
  <si>
    <t>CARTHAGE INTERMEDIATE CENTER</t>
  </si>
  <si>
    <t>CARTHAGE 6TH GRADE CENTER</t>
  </si>
  <si>
    <t>COLUMBIAN ELEM.</t>
  </si>
  <si>
    <t>STEADLEY ELEM.</t>
  </si>
  <si>
    <t>PLEASANT VALLEY ELEM.</t>
  </si>
  <si>
    <t>WEBB CITY JR. HIGH</t>
  </si>
  <si>
    <t>WEBB CITY MIDDLE</t>
  </si>
  <si>
    <t>HARRY S. TRUMAN ELEM.</t>
  </si>
  <si>
    <t>CARTERVILLE ELEM.</t>
  </si>
  <si>
    <t>NORTH MIDDLE</t>
  </si>
  <si>
    <t>EAST MIDDLE</t>
  </si>
  <si>
    <t>CECIL FLOYD ELEM.</t>
  </si>
  <si>
    <t>COLUMBIA ELEM.</t>
  </si>
  <si>
    <t>SOARING HEIGHTS ELEM.</t>
  </si>
  <si>
    <t>EASTMORLAND ELEM.</t>
  </si>
  <si>
    <t>IRVING ELEMENTARY</t>
  </si>
  <si>
    <t>KELSEY NORMAN ELEM.</t>
  </si>
  <si>
    <t>MCKINLEY ELEM.</t>
  </si>
  <si>
    <t>ROYAL HEIGHTS ELEM.</t>
  </si>
  <si>
    <t>STAPLETON ELEM.</t>
  </si>
  <si>
    <t>WEST CENTRAL ELEM.</t>
  </si>
  <si>
    <t>NORTHWEST VALLEY SCH.</t>
  </si>
  <si>
    <t>WOODRIDGE MIDDLE SCHOOL</t>
  </si>
  <si>
    <t>CEDAR SPRINGS ELEM.</t>
  </si>
  <si>
    <t>HOUSE SPRINGS ELEM.</t>
  </si>
  <si>
    <t>HIGH RIDGE ELEM.</t>
  </si>
  <si>
    <t>MAPLE GROVE ELEM.</t>
  </si>
  <si>
    <t>MURPHY ELEM.</t>
  </si>
  <si>
    <t>BRENNAN WOODS ELEM.</t>
  </si>
  <si>
    <t>GRANDVIEW ELEM.</t>
  </si>
  <si>
    <t>HILLSBORO JR. HIGH</t>
  </si>
  <si>
    <t>HILLSBORO ELEM.</t>
  </si>
  <si>
    <t>HILLSBORO MIDDLE ELEM.</t>
  </si>
  <si>
    <t>SENN-THOMAS MIDDLE</t>
  </si>
  <si>
    <t>PEVELY ELEM.</t>
  </si>
  <si>
    <t>FESTUS MIDDLE</t>
  </si>
  <si>
    <t>FESTUS INTERMEDIATE</t>
  </si>
  <si>
    <t>DANBY-RUSH TOWER MIDDLE</t>
  </si>
  <si>
    <t>TELEGRAPH INTERMEDIATE</t>
  </si>
  <si>
    <t>SUNRISE ELEM.</t>
  </si>
  <si>
    <t>WINDSOR MIDDLE</t>
  </si>
  <si>
    <t>WINDSOR INTERMEDIATE</t>
  </si>
  <si>
    <t>FOX MIDDLE</t>
  </si>
  <si>
    <t>RIDGEWOOD MIDDLE</t>
  </si>
  <si>
    <t>SECKMAN MIDDLE</t>
  </si>
  <si>
    <t>ANTONIA MIDDLE SCHOOL</t>
  </si>
  <si>
    <t>ANTONIA ELEM.</t>
  </si>
  <si>
    <t>FOX ELEM.</t>
  </si>
  <si>
    <t>CLYDE HAMRICK ELEM.</t>
  </si>
  <si>
    <t>GEORGE GUFFEY ELEM.</t>
  </si>
  <si>
    <t>LONE DELL ELEM.</t>
  </si>
  <si>
    <t>MERAMEC HEIGHTS ELEM.</t>
  </si>
  <si>
    <t>RAYMOND &amp; NANCY HODGE ELEM.</t>
  </si>
  <si>
    <t>ROCKPORT HEIGHTS ELEM.</t>
  </si>
  <si>
    <t>SECKMAN ELEM.</t>
  </si>
  <si>
    <t>RICHARD SIMPSON ELEM.</t>
  </si>
  <si>
    <t>CRYSTAL CITY HIGH</t>
  </si>
  <si>
    <t>CRYSTAL CITY ELEM.</t>
  </si>
  <si>
    <t>DESOTO JR. HIGH</t>
  </si>
  <si>
    <t>ATHENA ELEM.</t>
  </si>
  <si>
    <t>VINELAND ELEM.</t>
  </si>
  <si>
    <t>KINGSVILLE HIGH</t>
  </si>
  <si>
    <t>KINGSVILLE ELEM.</t>
  </si>
  <si>
    <t>HOLDEN MIDDLE</t>
  </si>
  <si>
    <t>HOLDEN ELEM.</t>
  </si>
  <si>
    <t>CHILHOWEE HIGH</t>
  </si>
  <si>
    <t>CHILHOWEE ELEM.</t>
  </si>
  <si>
    <t>CREST RIDGE HIGH</t>
  </si>
  <si>
    <t>CREST RIDGE ELEM.</t>
  </si>
  <si>
    <t>KNOB NOSTER MIDDLE</t>
  </si>
  <si>
    <t>KNOB NOSTER ELEM.</t>
  </si>
  <si>
    <t>WHITEMAN A.F.B. ELEM.</t>
  </si>
  <si>
    <t>LEETON MIDDLE</t>
  </si>
  <si>
    <t>LEETON ELEM.</t>
  </si>
  <si>
    <t>WARRENSBURG MIDDLE</t>
  </si>
  <si>
    <t>MARTIN WARREN ELEM.</t>
  </si>
  <si>
    <t>STERLING ELEM.</t>
  </si>
  <si>
    <t>KNOX CO. HIGH</t>
  </si>
  <si>
    <t>KNOX CO. ELEM.</t>
  </si>
  <si>
    <t>CONWAY HIGH SCHOOLS</t>
  </si>
  <si>
    <t>EZARD ELEM.</t>
  </si>
  <si>
    <t>GASCONADE ELEM.</t>
  </si>
  <si>
    <t>LEBANON MIDDLE SCHOOL</t>
  </si>
  <si>
    <t>BOSWELL ELEM.</t>
  </si>
  <si>
    <t>JOEL E. BARBER ELEM.</t>
  </si>
  <si>
    <t>CONCORDIA HIGH</t>
  </si>
  <si>
    <t>CONCORDIA ELEM.</t>
  </si>
  <si>
    <t>LAFAYETTE CO. MIDDLE</t>
  </si>
  <si>
    <t>ODESSA MIDDLE</t>
  </si>
  <si>
    <t>ODESSA UPPER ELEMENTARY</t>
  </si>
  <si>
    <t>SANTA FE HIGH</t>
  </si>
  <si>
    <t>SANTA FE ELEM.</t>
  </si>
  <si>
    <t>WELLINGTON-NAPOLEON HIGH</t>
  </si>
  <si>
    <t>WELLINGTON-NAPOLEON ELEM.</t>
  </si>
  <si>
    <t>LEXINGTON MIDDLE</t>
  </si>
  <si>
    <t>LESLIE BELL ELEM.</t>
  </si>
  <si>
    <t>MILLER HIGH</t>
  </si>
  <si>
    <t>PIERCE CITY MIDDLE</t>
  </si>
  <si>
    <t>MARIONVILLE MIDDLE</t>
  </si>
  <si>
    <t>MARIONVILLE ELEM</t>
  </si>
  <si>
    <t>MT. VERNON MIDDLE</t>
  </si>
  <si>
    <t>MT. VERNON INTERMEDIATE</t>
  </si>
  <si>
    <t>AURORA JR. HIGH</t>
  </si>
  <si>
    <t>ROBINSON SCHOOL</t>
  </si>
  <si>
    <t>VERONA HIGH</t>
  </si>
  <si>
    <t>VERONA ELEM.</t>
  </si>
  <si>
    <t>CANTON HIGH</t>
  </si>
  <si>
    <t>CANTON ELEM.</t>
  </si>
  <si>
    <t>HIGHLAND JR.-SR. HIGH</t>
  </si>
  <si>
    <t>HIGHLAND ELEM.</t>
  </si>
  <si>
    <t>SILEX HIGH</t>
  </si>
  <si>
    <t>SILEX ELEM.</t>
  </si>
  <si>
    <t>IDA CANNON MIDDLE</t>
  </si>
  <si>
    <t>CLARENCE CANNON ELEM.</t>
  </si>
  <si>
    <t>TROY MIDDLE</t>
  </si>
  <si>
    <t>TROY SOUTH MIDDLE SCHOOL</t>
  </si>
  <si>
    <t>HAWK POINT ELEM.</t>
  </si>
  <si>
    <t>WM. R. CAPPEL ELEM.</t>
  </si>
  <si>
    <t>CUIVRE PARK ELEMENTARY</t>
  </si>
  <si>
    <t>MAIN STREET ELEM.</t>
  </si>
  <si>
    <t>CLAUDE BROWN ELEMENTARY</t>
  </si>
  <si>
    <t>WINFIELD MIDDLE</t>
  </si>
  <si>
    <t>WINFIELD INTERMEDIATE</t>
  </si>
  <si>
    <t>LINN CO. HIGH</t>
  </si>
  <si>
    <t>LINN CO. ELEM.</t>
  </si>
  <si>
    <t>BUCKLIN HIGH</t>
  </si>
  <si>
    <t>BUCKLIN ELEM.</t>
  </si>
  <si>
    <t>MEADVILLE HIGH</t>
  </si>
  <si>
    <t>MEADVILLE ELEM.</t>
  </si>
  <si>
    <t>MARCELINE MIDDLE</t>
  </si>
  <si>
    <t>BROOKFIELD MIDDLE</t>
  </si>
  <si>
    <t>BROOKFIELD ELEM.</t>
  </si>
  <si>
    <t>SOUTHWEST LIVINGSTON CO R-1 HS</t>
  </si>
  <si>
    <t>SOUTHWEST LIVINGSTON CO R-1 EL</t>
  </si>
  <si>
    <t>LIVINGSTON CO. ELEM.</t>
  </si>
  <si>
    <t>CHILLICOTHE MIDDLE</t>
  </si>
  <si>
    <t>DEWEY ELEMENTARY</t>
  </si>
  <si>
    <t>ANDERSON MIDDLE</t>
  </si>
  <si>
    <t>ANDERSON ELEM.</t>
  </si>
  <si>
    <t>NOEL ELEM.</t>
  </si>
  <si>
    <t>PINEVILLE ELEM.</t>
  </si>
  <si>
    <t>ROCKY COMFORT ELEM.</t>
  </si>
  <si>
    <t>SOUTHWEST CITY ELEM.</t>
  </si>
  <si>
    <t>WHITE ROCK ELEM.</t>
  </si>
  <si>
    <t>ATLANTA HIGH</t>
  </si>
  <si>
    <t>ATLANTA ELEM.</t>
  </si>
  <si>
    <t>BEVIER ELEM.</t>
  </si>
  <si>
    <t>LA PLATA HIGH</t>
  </si>
  <si>
    <t>LA PLATA ELEM.</t>
  </si>
  <si>
    <t>MACON MIDDLE SCHOOL</t>
  </si>
  <si>
    <t>MACON ELEMENTARY</t>
  </si>
  <si>
    <t>CALLAO ELEM.</t>
  </si>
  <si>
    <t>MACON CO. HIGH</t>
  </si>
  <si>
    <t>MACON CO. ELEM.</t>
  </si>
  <si>
    <t>MARQUAND-ZION HIGH</t>
  </si>
  <si>
    <t>MARQUAND ELEM.</t>
  </si>
  <si>
    <t>KELLY A BURLISON MIDDLE SCHOOL</t>
  </si>
  <si>
    <t>FREDERICKTOWN INTERMEDIATE</t>
  </si>
  <si>
    <t>VIENNA MIDDLE</t>
  </si>
  <si>
    <t>VIENNA ELEM.</t>
  </si>
  <si>
    <t>MARIES CO. MIDDLE</t>
  </si>
  <si>
    <t>BELLE ELEM.</t>
  </si>
  <si>
    <t>MARION CO. HIGH</t>
  </si>
  <si>
    <t>MARION CO. ELEM.</t>
  </si>
  <si>
    <t>PALMYRA MIDDLE</t>
  </si>
  <si>
    <t>PALMYRA ELEM.</t>
  </si>
  <si>
    <t>HANNIBAL MIDDLE</t>
  </si>
  <si>
    <t>A. D. STOWELL ELEM.</t>
  </si>
  <si>
    <t>OAKWOOD ELEM.</t>
  </si>
  <si>
    <t>VETERANS ELEM.</t>
  </si>
  <si>
    <t>MERCER HIGH</t>
  </si>
  <si>
    <t>NORTH MERCER ELEM.</t>
  </si>
  <si>
    <t>PRINCETON R-V JR.-SR. HIGH</t>
  </si>
  <si>
    <t>PRINCETON R-V ELEM.</t>
  </si>
  <si>
    <t>ELDON MIDDLE</t>
  </si>
  <si>
    <t>ELDON UPPER ELEM.</t>
  </si>
  <si>
    <t>MILLER CO. ELEM.</t>
  </si>
  <si>
    <t>ST. ELIZABETH HIGH</t>
  </si>
  <si>
    <t>ST. ELIZABETH ELEM.</t>
  </si>
  <si>
    <t>OSAGE MIDDLE</t>
  </si>
  <si>
    <t>OSAGE UPPER ELEM.</t>
  </si>
  <si>
    <t>IBERIA HIGH</t>
  </si>
  <si>
    <t>IBERIA ELEM.</t>
  </si>
  <si>
    <t>EAST PRAIRIE MIDDLE</t>
  </si>
  <si>
    <t>CHARLESTON MIDDLE</t>
  </si>
  <si>
    <t>WARREN E. HEARNES ELEM.</t>
  </si>
  <si>
    <t>CALIFORNIA MIDDLE</t>
  </si>
  <si>
    <t>CALIFORNIA ELEM.</t>
  </si>
  <si>
    <t>HIGH POINT ELEM.</t>
  </si>
  <si>
    <t>LATHAM ELEM.</t>
  </si>
  <si>
    <t>TIPTON MIDDLE SCHOOL</t>
  </si>
  <si>
    <t>TIPTON ELEM.</t>
  </si>
  <si>
    <t>JAMESTOWN C-I HIGH</t>
  </si>
  <si>
    <t>JAMESTOWN C-I ELEM.</t>
  </si>
  <si>
    <t>CLARKSBURG ELEM.</t>
  </si>
  <si>
    <t>MIDDLE GROVE ELEM.</t>
  </si>
  <si>
    <t>MONROE CITY MIDDLE</t>
  </si>
  <si>
    <t>MONROE CITY ELEM.</t>
  </si>
  <si>
    <t>HOLLIDAY ELEMENTARY</t>
  </si>
  <si>
    <t>MADISON HIGH</t>
  </si>
  <si>
    <t>MADISON ELEM.</t>
  </si>
  <si>
    <t>PARIS JR. HIGH</t>
  </si>
  <si>
    <t>PARIS ELEM.</t>
  </si>
  <si>
    <t>WELLSVILLE-MIDDLETOWN HS</t>
  </si>
  <si>
    <t>WELLSVILLE-MIDDLETOWN ELEM.</t>
  </si>
  <si>
    <t>MONTGOMERY CO. MIDDLE</t>
  </si>
  <si>
    <t>JONESBURG ELEM.</t>
  </si>
  <si>
    <t>MONTGOMERY CITY ELEM.</t>
  </si>
  <si>
    <t>MORGAN CO. R-I HIGH</t>
  </si>
  <si>
    <t>MORGAN CO. R-I ELEM.</t>
  </si>
  <si>
    <t>MORGAN CO. MIDDLE</t>
  </si>
  <si>
    <t>MORGAN CO. ELEM.</t>
  </si>
  <si>
    <t>RISCO HIGH</t>
  </si>
  <si>
    <t>RISCO ELEM.</t>
  </si>
  <si>
    <t>PORTAGEVILLE HIGH</t>
  </si>
  <si>
    <t>PORTAGEVILLE ELEM.</t>
  </si>
  <si>
    <t>GIDEON HIGH</t>
  </si>
  <si>
    <t>GIDEON ELEM.</t>
  </si>
  <si>
    <t>LILBOURN ELEM.</t>
  </si>
  <si>
    <t>NEW MADRID ELEM.</t>
  </si>
  <si>
    <t>GRANBY</t>
  </si>
  <si>
    <t>TRIWAY</t>
  </si>
  <si>
    <t>DIAMOND MIDDLE</t>
  </si>
  <si>
    <t>DIAMOND ELEM.</t>
  </si>
  <si>
    <t>SENECA JUNIOR HIGH</t>
  </si>
  <si>
    <t>SENECA INTERMEDIATE SCHOOL</t>
  </si>
  <si>
    <t>NEOSHO JR. HIGH</t>
  </si>
  <si>
    <t>MIDDLE SCH.</t>
  </si>
  <si>
    <t>BENTON ELEM.</t>
  </si>
  <si>
    <t>GOODMAN ELEM.</t>
  </si>
  <si>
    <t>GEORGE WASHINGTON CARVER ELEM.</t>
  </si>
  <si>
    <t>NODAWAY-HOLT MS/HS</t>
  </si>
  <si>
    <t>NODAWAY-HOLT ELEM.</t>
  </si>
  <si>
    <t>WEST NODAWAY HIGH</t>
  </si>
  <si>
    <t>WEST NODAWAY R-I ELEM.</t>
  </si>
  <si>
    <t>NORTHEAST NODAWAY HIGH</t>
  </si>
  <si>
    <t>NORTHEAST NODAWAY ELEMENTARY</t>
  </si>
  <si>
    <t>JEFFERSON HIGH</t>
  </si>
  <si>
    <t>NORTH NODAWAY JR.-SR. HIGH</t>
  </si>
  <si>
    <t>NORTH NODAWAY ELEM.</t>
  </si>
  <si>
    <t>MARYVILLE MIDDLE</t>
  </si>
  <si>
    <t>SOUTH NODAWAY HIGH</t>
  </si>
  <si>
    <t>SOUTH NODAWAY ELEM.</t>
  </si>
  <si>
    <t>COUCH HIGH</t>
  </si>
  <si>
    <t>COUCH ELEM.</t>
  </si>
  <si>
    <t>THAYER SR. HIGH</t>
  </si>
  <si>
    <t>THAYER ELEM.</t>
  </si>
  <si>
    <t>KOSHKONONG ELEM.</t>
  </si>
  <si>
    <t>ALTON HIGH</t>
  </si>
  <si>
    <t>ALTON ELEMENTARY</t>
  </si>
  <si>
    <t>CHAMOIS HIGH</t>
  </si>
  <si>
    <t>OSAGE CO. ELEM.</t>
  </si>
  <si>
    <t>LINN HIGH</t>
  </si>
  <si>
    <t>FATIMA HIGH</t>
  </si>
  <si>
    <t>FATIMA ELEM.</t>
  </si>
  <si>
    <t>THORNFIELD ELEM.</t>
  </si>
  <si>
    <t>BAKERSFIELD HIGH</t>
  </si>
  <si>
    <t>BAKERSFIELD ELEM.</t>
  </si>
  <si>
    <t>GAINESVILLE HIGH</t>
  </si>
  <si>
    <t>GAINESVILLE ELEM.</t>
  </si>
  <si>
    <t>DORA HIGH</t>
  </si>
  <si>
    <t>DORA ELEM.</t>
  </si>
  <si>
    <t>LUTIE HIGH</t>
  </si>
  <si>
    <t>LUTIE ELEM.</t>
  </si>
  <si>
    <t>NORTH PEMISCOT SR. HIGH</t>
  </si>
  <si>
    <t>ROSS ELEM.</t>
  </si>
  <si>
    <t>HAYTI HIGH</t>
  </si>
  <si>
    <t>MATHIS ELEMENTARY</t>
  </si>
  <si>
    <t>PEMISCOT CO. R-III ELEM.</t>
  </si>
  <si>
    <t>COOTER HIGH</t>
  </si>
  <si>
    <t>COOTER ELEM.</t>
  </si>
  <si>
    <t>SOUTH PEMISCOT HIGH</t>
  </si>
  <si>
    <t>CENTRAL ELEMENTARY</t>
  </si>
  <si>
    <t>DELTA C-7 HIGH</t>
  </si>
  <si>
    <t>DELTA C-7 ELEM.</t>
  </si>
  <si>
    <t>CARUTHERSVILLE MIDDLE</t>
  </si>
  <si>
    <t>CARUTHERSVILLE ELEMENTARY</t>
  </si>
  <si>
    <t>PERRY CO. MIDDLE</t>
  </si>
  <si>
    <t>PERRYVILLE ELEM.</t>
  </si>
  <si>
    <t>ALTENBURG ELEM.</t>
  </si>
  <si>
    <t>NORTHWEST HIGH</t>
  </si>
  <si>
    <t>NORTHWEST ELEM.</t>
  </si>
  <si>
    <t>LA MONTE HIGH</t>
  </si>
  <si>
    <t>LA MONTE ELEM.</t>
  </si>
  <si>
    <t>SMITHTON HIGH</t>
  </si>
  <si>
    <t>SMITHTON ELEM.</t>
  </si>
  <si>
    <t>GREEN RIDGE HIGH</t>
  </si>
  <si>
    <t>GREEN RIDGE ELEM.</t>
  </si>
  <si>
    <t>PETTIS CO. ELEM.</t>
  </si>
  <si>
    <t>SMITH COTTON JUNIOR HIGH SCHL</t>
  </si>
  <si>
    <t>SEDALIA MIDDLE SCHOOL</t>
  </si>
  <si>
    <t>HEBER HUNT ELEM.</t>
  </si>
  <si>
    <t>PARKVIEW ELEM.</t>
  </si>
  <si>
    <t>WASHINGTON ELEM.</t>
  </si>
  <si>
    <t>ST. JAMES MIDDLE</t>
  </si>
  <si>
    <t>LUCY WORTHAM JAMES ELEM.</t>
  </si>
  <si>
    <t>NEWBURG HIGH</t>
  </si>
  <si>
    <t>NEWBURG ELEM.</t>
  </si>
  <si>
    <t>ROLLA JR. HIGH</t>
  </si>
  <si>
    <t>ROLLA MIDDLE</t>
  </si>
  <si>
    <t>PHELPS CO. ELEM.</t>
  </si>
  <si>
    <t>BOWLING GREEN MIDDLE</t>
  </si>
  <si>
    <t>BOWLING GREEN ELEM.</t>
  </si>
  <si>
    <t>FRANKFORD ELEM.</t>
  </si>
  <si>
    <t>CLOPTON HIGH</t>
  </si>
  <si>
    <t>CLOPTON ELEM.</t>
  </si>
  <si>
    <t>BONCL ELEM.</t>
  </si>
  <si>
    <t>LOUISIANA MIDDLE</t>
  </si>
  <si>
    <t>LOUISIANA ELEM.</t>
  </si>
  <si>
    <t>NORTH PLATTE JR. HIGH</t>
  </si>
  <si>
    <t>NORTH PLATTE INTERMEDIATE</t>
  </si>
  <si>
    <t>PLATTE CITY MIDDLE</t>
  </si>
  <si>
    <t>BARRY SCH.</t>
  </si>
  <si>
    <t>PATHFINDER ELEM.</t>
  </si>
  <si>
    <t>DONALD D. SIEGRIST ELEM.</t>
  </si>
  <si>
    <t>LAKEVIEW MIDDLE</t>
  </si>
  <si>
    <t>CONGRESS MIDDLE</t>
  </si>
  <si>
    <t>PLAZA MIDDLE</t>
  </si>
  <si>
    <t>WALDEN MIDDLE</t>
  </si>
  <si>
    <t>THOMAS B. CHINN ELEM.</t>
  </si>
  <si>
    <t>GRADEN ELEM.</t>
  </si>
  <si>
    <t>LINE CREEK ELEM.</t>
  </si>
  <si>
    <t>ALFRED L. RENNER ELEM.</t>
  </si>
  <si>
    <t>SOUTHEAST ELEM.</t>
  </si>
  <si>
    <t>UNION CHAPEL ELEM.</t>
  </si>
  <si>
    <t>ENGLISH LANDING ELEM.</t>
  </si>
  <si>
    <t>PRAIRIE POINT ELEM.</t>
  </si>
  <si>
    <t>HAWTHORN ELEM.</t>
  </si>
  <si>
    <t>TIFFANY RIDGE ELEMENTARY SCHL</t>
  </si>
  <si>
    <t>HOPEWELL ELEMENTARY</t>
  </si>
  <si>
    <t>BOLIVAR MIDDLE</t>
  </si>
  <si>
    <t>BOLIVAR INTERMEDIATE SCH.</t>
  </si>
  <si>
    <t>FAIR PLAY HIGH</t>
  </si>
  <si>
    <t>FAIR PLAY ELEM.</t>
  </si>
  <si>
    <t>HALFWAY SECONDARY</t>
  </si>
  <si>
    <t>HALFWAY ELEM.</t>
  </si>
  <si>
    <t>HUMANSVILLE MIDDLE SCHOOL</t>
  </si>
  <si>
    <t>HUMANSVILLE ELEM.</t>
  </si>
  <si>
    <t>MARION C. EARLY JUNIOR HIGH</t>
  </si>
  <si>
    <t>MARION C. EARLY ELEM.</t>
  </si>
  <si>
    <t>PLEASANT HOPE MIDDLE</t>
  </si>
  <si>
    <t>PLEASANT HOPE ELEM.</t>
  </si>
  <si>
    <t>SWEDEBORG ELEM.</t>
  </si>
  <si>
    <t>RICHLAND HIGH</t>
  </si>
  <si>
    <t>RICHLAND ELEM.</t>
  </si>
  <si>
    <t>LAQUEY R-V HIGH</t>
  </si>
  <si>
    <t>LAQUEY R-V ELEM.</t>
  </si>
  <si>
    <t>WAYNESVILLE MIDDLE</t>
  </si>
  <si>
    <t>6TH GRADE CENTER</t>
  </si>
  <si>
    <t>WAYNESVILLE EAST ELEM.</t>
  </si>
  <si>
    <t>FREEDOM ELEM.</t>
  </si>
  <si>
    <t>PARTRIDGE ELEM.</t>
  </si>
  <si>
    <t>WOOD ELEM.</t>
  </si>
  <si>
    <t>DIXON MIDDLE</t>
  </si>
  <si>
    <t>DIXON ELEM.</t>
  </si>
  <si>
    <t>CROCKER HIGH</t>
  </si>
  <si>
    <t>CROCKER ELEM.</t>
  </si>
  <si>
    <t>PUTNAM CO. MIDDLE</t>
  </si>
  <si>
    <t>PUTNAM CO. ELEM.</t>
  </si>
  <si>
    <t>MARK TWAIN JR. HIGH</t>
  </si>
  <si>
    <t>RALLS COUNTY ELEMENTARY</t>
  </si>
  <si>
    <t>NORTHEAST HIGH</t>
  </si>
  <si>
    <t>NORTHEAST ELEM.</t>
  </si>
  <si>
    <t>RENICK ELEM.</t>
  </si>
  <si>
    <t>HIGBEE MIDDLE SCHOOL</t>
  </si>
  <si>
    <t>HIGBEE ELEM.</t>
  </si>
  <si>
    <t>WESTRAN MIDDLE</t>
  </si>
  <si>
    <t>WESTRAN ELEM.</t>
  </si>
  <si>
    <t>MOBERLY MIDDLE</t>
  </si>
  <si>
    <t>GRATZ BROWN ELEM.</t>
  </si>
  <si>
    <t>LAWSON MIDDLE</t>
  </si>
  <si>
    <t>ORRICK HIGH</t>
  </si>
  <si>
    <t>ORRICK ELEM.</t>
  </si>
  <si>
    <t>HARDIN-CENTRAL HIGH</t>
  </si>
  <si>
    <t>HARDIN-CENTRAL ELEM.</t>
  </si>
  <si>
    <t>RICHMOND MIDDLE</t>
  </si>
  <si>
    <t>CENTERVILLE ELEM.</t>
  </si>
  <si>
    <t>ELLINGTON HIGH SCHOOL</t>
  </si>
  <si>
    <t>ELLINGTON ELEMENTARY</t>
  </si>
  <si>
    <t>BUNKER HIGH</t>
  </si>
  <si>
    <t>BUNKER ELEM.</t>
  </si>
  <si>
    <t>LESTERVILLE HIGH SCHOOL</t>
  </si>
  <si>
    <t>LESTERVILLE ELEMENTARY</t>
  </si>
  <si>
    <t>NAYLOR HIGH SCHOOL</t>
  </si>
  <si>
    <t>NAYLOR ELEM.</t>
  </si>
  <si>
    <t>DONIPHAN MIDDLE</t>
  </si>
  <si>
    <t>DONIPHAN INTERMEDIATE</t>
  </si>
  <si>
    <t>RIPLEY CO. ELEM.</t>
  </si>
  <si>
    <t>FT. ZUMWALT NORTH MIDDLE</t>
  </si>
  <si>
    <t>DR. BERNARD J. DUBRAY MIDDLE</t>
  </si>
  <si>
    <t>FT. ZUMWALT SOUTH MIDDLE</t>
  </si>
  <si>
    <t>FT. ZUWMALT WEST MIDDLE</t>
  </si>
  <si>
    <t>FOREST PARK ELEM.</t>
  </si>
  <si>
    <t>LEWIS &amp; CLARK ELEM.</t>
  </si>
  <si>
    <t>MOUNT HOPE ELEM.</t>
  </si>
  <si>
    <t>PROGRESS SOUTH ELEM.</t>
  </si>
  <si>
    <t>DARDENNE ELEM.</t>
  </si>
  <si>
    <t>TWIN CHIMNEYS ELEM.</t>
  </si>
  <si>
    <t>ROCK CREEK ELEM.</t>
  </si>
  <si>
    <t>MID RIVERS ELEM.</t>
  </si>
  <si>
    <t>PHEASANT POINT ELEM.</t>
  </si>
  <si>
    <t>WESTHOFF ELEM.</t>
  </si>
  <si>
    <t>EMGE ELEM.</t>
  </si>
  <si>
    <t>OSTMANN ELEM.</t>
  </si>
  <si>
    <t>FLINT HILL ELEMENTARY</t>
  </si>
  <si>
    <t>BARNWELL MIDDLE</t>
  </si>
  <si>
    <t>HOLLENBECK MIDDLE</t>
  </si>
  <si>
    <t>FRANCIS HOWELL MIDDLE</t>
  </si>
  <si>
    <t>SAEGER MIDDLE</t>
  </si>
  <si>
    <t>BRYAN MIDDLE</t>
  </si>
  <si>
    <t>BECKY-DAVID ELEM.</t>
  </si>
  <si>
    <t>CASTLIO ELEM.</t>
  </si>
  <si>
    <t>DANIEL BOONE ELEM.</t>
  </si>
  <si>
    <t>HENDERSON ELEM.</t>
  </si>
  <si>
    <t>HARVEST RIDGE ELEM.</t>
  </si>
  <si>
    <t>JOHN WELDON ELEM.</t>
  </si>
  <si>
    <t>INDEPENDENCE ELEM.</t>
  </si>
  <si>
    <t>WARREN ELEM.</t>
  </si>
  <si>
    <t>WENTZVILLE MIDDLE</t>
  </si>
  <si>
    <t>WENTZVILLE SOUTH MIDDLE</t>
  </si>
  <si>
    <t>FRONTIER MIDDLE</t>
  </si>
  <si>
    <t>HERITAGE INTERMEDIATE</t>
  </si>
  <si>
    <t>DUELLO ELEM.</t>
  </si>
  <si>
    <t>BOONE TRAIL ELEM.</t>
  </si>
  <si>
    <t>CROSSROADS ELEM.</t>
  </si>
  <si>
    <t>GREEN TREE ELEM.</t>
  </si>
  <si>
    <t>STONE CREEK ELEMENTARY</t>
  </si>
  <si>
    <t>WABASH ELEMENTARY</t>
  </si>
  <si>
    <t>PEINE RIDGE ELEM.</t>
  </si>
  <si>
    <t>DISCOVERY RIDGE ELEMENTARY</t>
  </si>
  <si>
    <t>LAKEVIEW ELEMENTARY</t>
  </si>
  <si>
    <t>JOURNEY ELEMENTARY</t>
  </si>
  <si>
    <t>HARDIN MIDDLE</t>
  </si>
  <si>
    <t>JEFFERSON INTERMEDIATE SCHOOL</t>
  </si>
  <si>
    <t>BLACKHURST ELEMENTARY</t>
  </si>
  <si>
    <t>COVERDELL ELEM.</t>
  </si>
  <si>
    <t>HARRIS ELEM.</t>
  </si>
  <si>
    <t>MONROE ELEM.</t>
  </si>
  <si>
    <t>GEORGE M. NULL ELEM.</t>
  </si>
  <si>
    <t>ORCHARD FARM MIDDLE SCHOOL</t>
  </si>
  <si>
    <t>ORCHARD FARM ELEMENTARY</t>
  </si>
  <si>
    <t>DISCOVERY ELEMENTARY</t>
  </si>
  <si>
    <t>APPLETON CITY HIGH</t>
  </si>
  <si>
    <t>APPLETON CITY ELEM.</t>
  </si>
  <si>
    <t>ROSCOE ELEMENTARY</t>
  </si>
  <si>
    <t>LAKELAND HIGH</t>
  </si>
  <si>
    <t>LAKELAND ELEM.</t>
  </si>
  <si>
    <t>OSCEOLA JR.-SR. HIGH</t>
  </si>
  <si>
    <t>OSCEOLA ELEM.</t>
  </si>
  <si>
    <t>BISMARCK R-V HIGH</t>
  </si>
  <si>
    <t>BISMARCK R-V ELEM.</t>
  </si>
  <si>
    <t>FARMINGTON MIDDLE</t>
  </si>
  <si>
    <t>WASHINGTON-FRANKLIN ELEM.</t>
  </si>
  <si>
    <t>LINCOLN INTERMEDIATE</t>
  </si>
  <si>
    <t>ROOSEVELT ELEM.</t>
  </si>
  <si>
    <t>NORTH CO. MIDDLE</t>
  </si>
  <si>
    <t>INTERMEDIATE SCH.</t>
  </si>
  <si>
    <t>NORTH COUNTY PARKSIDE ELEM.</t>
  </si>
  <si>
    <t>WEST COUNTY MIDDLE</t>
  </si>
  <si>
    <t>WEST COUNTY ELEM.</t>
  </si>
  <si>
    <t>STE. GENEVIEVE MIDDLE</t>
  </si>
  <si>
    <t>BLOOMSDALE ELEM.</t>
  </si>
  <si>
    <t>STE. GENEVIEVE ELEM.</t>
  </si>
  <si>
    <t>NORTHWEST MIDDLE</t>
  </si>
  <si>
    <t>WEST MIDDLE</t>
  </si>
  <si>
    <t>SOUTHEAST MIDDLE</t>
  </si>
  <si>
    <t>KEEVEN ELEM.</t>
  </si>
  <si>
    <t>BARRINGTON ELEM.</t>
  </si>
  <si>
    <t>BROWN ELEM.</t>
  </si>
  <si>
    <t>LAWSON ELEM.</t>
  </si>
  <si>
    <t>COLD WATER ELEM.</t>
  </si>
  <si>
    <t>GARRETT ELEM.</t>
  </si>
  <si>
    <t>GRANNEMANN ELEM.</t>
  </si>
  <si>
    <t>JURY ELEM.</t>
  </si>
  <si>
    <t>JAMESTOWN ELEM.</t>
  </si>
  <si>
    <t>LARIMORE ELEM.</t>
  </si>
  <si>
    <t>LUSHER ELEM.</t>
  </si>
  <si>
    <t>MCCURDY ELEM.</t>
  </si>
  <si>
    <t>MCNAIR ELEM.</t>
  </si>
  <si>
    <t>RUSSELL ELEM.</t>
  </si>
  <si>
    <t>TOWNSEND ELEM.</t>
  </si>
  <si>
    <t>TWILLMAN ELEM.</t>
  </si>
  <si>
    <t>WALKER ELEM.</t>
  </si>
  <si>
    <t>JANA ELEM.</t>
  </si>
  <si>
    <t>ARMSTRONG ELEM.</t>
  </si>
  <si>
    <t>ARROWPOINT ELEM.</t>
  </si>
  <si>
    <t>STEAM ACADEMY MIDDLE SCHOOL</t>
  </si>
  <si>
    <t>CROSS KEYS MIDDLE</t>
  </si>
  <si>
    <t>FERGUSON MIDDLE</t>
  </si>
  <si>
    <t>BERKELEY ELEMENTARY SCHOOL</t>
  </si>
  <si>
    <t>COMBS ELEMENTARY</t>
  </si>
  <si>
    <t>GRIFFITH ELEMENTARY</t>
  </si>
  <si>
    <t>HALLS FERRY ELEMENTARY</t>
  </si>
  <si>
    <t>LEE HAMILTON ELEMENTARY</t>
  </si>
  <si>
    <t>JOHNSON WABASH 6TH GRADE CTR</t>
  </si>
  <si>
    <t>ROBINWOOD ELEMENTARY</t>
  </si>
  <si>
    <t>WEDGWOOD 6TH GRADE CENTER</t>
  </si>
  <si>
    <t>HOLMAN MIDDLE</t>
  </si>
  <si>
    <t>PATTONVILLE HEIGHTS MIDDLE</t>
  </si>
  <si>
    <t>BRIDGEWAY ELEM.</t>
  </si>
  <si>
    <t>PARKWOOD ELEM.</t>
  </si>
  <si>
    <t>ROBERT DRUMMOND ELEM.</t>
  </si>
  <si>
    <t>TRADITIONAL SCH.</t>
  </si>
  <si>
    <t>ROSE ACRES ELEM.</t>
  </si>
  <si>
    <t>WILLOW BROOK ELEM.</t>
  </si>
  <si>
    <t>ROCKWOOD VALLEY MIDDLE</t>
  </si>
  <si>
    <t>CRESTVIEW MIDDLE</t>
  </si>
  <si>
    <t>LASALLE SPRINGS MIDDLE</t>
  </si>
  <si>
    <t>WILDWOOD MIDDLE</t>
  </si>
  <si>
    <t>ROCKWOOD SOUTH MIDDLE</t>
  </si>
  <si>
    <t>SELVIDGE MIDDLE</t>
  </si>
  <si>
    <t>BALLWIN ELEM.</t>
  </si>
  <si>
    <t>BOWLES ELEM.</t>
  </si>
  <si>
    <t>CHESTERFIELD ELEM.</t>
  </si>
  <si>
    <t>ELLISVILLE ELEM.</t>
  </si>
  <si>
    <t>RIDGE MEADOWS ELEM.</t>
  </si>
  <si>
    <t>EUREKA ELEM.</t>
  </si>
  <si>
    <t>GREEN PINES ELEM.</t>
  </si>
  <si>
    <t>GEGGIE ELEM.</t>
  </si>
  <si>
    <t>KELLISON ELEM.</t>
  </si>
  <si>
    <t>POND ELEM.</t>
  </si>
  <si>
    <t>STANTON ELEM.</t>
  </si>
  <si>
    <t>BABLER ELEM.</t>
  </si>
  <si>
    <t>KEHRS MILL ELEM.</t>
  </si>
  <si>
    <t>UTHOFF VALLEY ELEM.</t>
  </si>
  <si>
    <t>WOERTHER ELEM.</t>
  </si>
  <si>
    <t>WILD HORSE ELEM.</t>
  </si>
  <si>
    <t>BLEVINS ELEM.</t>
  </si>
  <si>
    <t>FAIRWAY ELEM.</t>
  </si>
  <si>
    <t>NIPHER MIDDLE</t>
  </si>
  <si>
    <t>NORTH KIRKWOOD MIDDLE</t>
  </si>
  <si>
    <t>W. W. KEYSOR ELEM.</t>
  </si>
  <si>
    <t>NORTH GLENDALE ELEM.</t>
  </si>
  <si>
    <t>GEORGE R. ROBINSON ELEM.</t>
  </si>
  <si>
    <t>F. P. TILLMAN ELEM.</t>
  </si>
  <si>
    <t>WESTCHESTER ELEM.</t>
  </si>
  <si>
    <t>ROBERT H. SPERRENG MIDDLE</t>
  </si>
  <si>
    <t>TRUMAN MIDDLE SCHOOL</t>
  </si>
  <si>
    <t>CRESTWOOD ELEM.</t>
  </si>
  <si>
    <t>DRESSEL ELEMENTARY SCHOOL</t>
  </si>
  <si>
    <t>KENNERLY ELEM.</t>
  </si>
  <si>
    <t>LONG ELEM.</t>
  </si>
  <si>
    <t>SAPPINGTON ELEM.</t>
  </si>
  <si>
    <t>CONCORD ELEM. SCHOOL</t>
  </si>
  <si>
    <t>MARGARET BUERKLE MIDDLE</t>
  </si>
  <si>
    <t>OAKVILLE MIDDLE</t>
  </si>
  <si>
    <t>BERNARD MIDDLE</t>
  </si>
  <si>
    <t>BEASLEY ELEM.</t>
  </si>
  <si>
    <t>BIERBAUM ELEM.</t>
  </si>
  <si>
    <t>BLADES ELEM.</t>
  </si>
  <si>
    <t>FORDER ELEM.</t>
  </si>
  <si>
    <t>HAGEMANN ELEM.</t>
  </si>
  <si>
    <t>OAKVILLE ELEM.</t>
  </si>
  <si>
    <t>POINT ELEM.</t>
  </si>
  <si>
    <t>ROGERS ELEM.</t>
  </si>
  <si>
    <t>TRAUTWEIN ELEM.</t>
  </si>
  <si>
    <t>MOSAIC ELEMENTARY</t>
  </si>
  <si>
    <t>WOHLWEND ELEM.</t>
  </si>
  <si>
    <t>NORTHEAST MIDDLE</t>
  </si>
  <si>
    <t>BARRETTS ELEM.</t>
  </si>
  <si>
    <t>BELLERIVE ELEM.</t>
  </si>
  <si>
    <t>CARMAN TRAILS ELEM.</t>
  </si>
  <si>
    <t>CLAYMONT ELEM.</t>
  </si>
  <si>
    <t>GREEN TRAILS ELEM.</t>
  </si>
  <si>
    <t>HANNA WOODS ELEM.</t>
  </si>
  <si>
    <t>HENRY ELEM.</t>
  </si>
  <si>
    <t>HIGHCROFT RIDGE ELEM.</t>
  </si>
  <si>
    <t>MASON RIDGE ELEM.</t>
  </si>
  <si>
    <t>MCKELVEY INTERMEDIATE</t>
  </si>
  <si>
    <t>OAK BROOK ELEM.</t>
  </si>
  <si>
    <t>PIERREMONT ELEM.</t>
  </si>
  <si>
    <t>RIVER BEND ELEM.</t>
  </si>
  <si>
    <t>SORRENTO SPRINGS ELEM.</t>
  </si>
  <si>
    <t>SHENANDOAH VALLEY ELEM.</t>
  </si>
  <si>
    <t>WREN HOLLOW ELEM.</t>
  </si>
  <si>
    <t>ROGERS MIDDLE</t>
  </si>
  <si>
    <t>GOTSCH INTERMEDIATE SCH.</t>
  </si>
  <si>
    <t>BAYLESS JUNIOR HIGH</t>
  </si>
  <si>
    <t>BAYLESS ELEMENTARY</t>
  </si>
  <si>
    <t>BRENTWOOD MIDDLE</t>
  </si>
  <si>
    <t>MCGRATH ELEM.</t>
  </si>
  <si>
    <t>WYDOWN MIDDLE</t>
  </si>
  <si>
    <t>RALPH M. CAPTAIN ELEM.</t>
  </si>
  <si>
    <t>GLENRIDGE ELEM.</t>
  </si>
  <si>
    <t>MERAMEC ELEM.</t>
  </si>
  <si>
    <t>HANCOCK PLACE MIDDLE</t>
  </si>
  <si>
    <t>HANCOCK PLACE ELEM.</t>
  </si>
  <si>
    <t>ROSE JOHNSON JENNINGS JR. HIGH</t>
  </si>
  <si>
    <t>FAIRVIEW INTERMEDIATE</t>
  </si>
  <si>
    <t>NORTHVIEW ELEM.</t>
  </si>
  <si>
    <t>KENNETH C. HANRAHAN ELEM.</t>
  </si>
  <si>
    <t>LADUE MIDDLE</t>
  </si>
  <si>
    <t>LADUE FIFTH GRADE CENTER</t>
  </si>
  <si>
    <t>CONWAY ELEM.</t>
  </si>
  <si>
    <t>REED ELEM.</t>
  </si>
  <si>
    <t>OLD BONHOMME ELEM.</t>
  </si>
  <si>
    <t>SPOEDE ELEM.</t>
  </si>
  <si>
    <t>MRH MIDDLE</t>
  </si>
  <si>
    <t>MRH ELEMENTARY</t>
  </si>
  <si>
    <t>BARACK OBAMA ELEMENTARY SCHOOL</t>
  </si>
  <si>
    <t>BEL-NOR</t>
  </si>
  <si>
    <t>LUCAS CROSSING ELEM. COMPLEX</t>
  </si>
  <si>
    <t>HOECH MIDDLE</t>
  </si>
  <si>
    <t>RITENOUR MIDDLE</t>
  </si>
  <si>
    <t>BUDER ELEM.</t>
  </si>
  <si>
    <t>IVELAND ELEM.</t>
  </si>
  <si>
    <t>KRATZ ELEM.</t>
  </si>
  <si>
    <t>MARION ELEM.</t>
  </si>
  <si>
    <t>MARVIN ELEM.</t>
  </si>
  <si>
    <t>WYLAND ELEM.</t>
  </si>
  <si>
    <t>R. G. CENTRAL MIDDLE</t>
  </si>
  <si>
    <t>DANFORTH ELEM.</t>
  </si>
  <si>
    <t>WESTVIEW MIDDLE</t>
  </si>
  <si>
    <t>GIBSON ELEM.</t>
  </si>
  <si>
    <t>GLASGOW ELEM.</t>
  </si>
  <si>
    <t>LEMASTERS ELEM.</t>
  </si>
  <si>
    <t>MEADOWS ELEM.</t>
  </si>
  <si>
    <t>KOCH ELEM.</t>
  </si>
  <si>
    <t>MOLINE ELEM.</t>
  </si>
  <si>
    <t>BRITTANY WOODS</t>
  </si>
  <si>
    <t>BARBARA JORDAN ELEM.</t>
  </si>
  <si>
    <t>FLYNN PARK ELEM.</t>
  </si>
  <si>
    <t>JACKSON PARK ELEM.</t>
  </si>
  <si>
    <t>VALLEY PARK MIDDLE</t>
  </si>
  <si>
    <t>VALLEY PARK ELEM.</t>
  </si>
  <si>
    <t>HIXSON MIDDLE</t>
  </si>
  <si>
    <t>AVERY ELEM.</t>
  </si>
  <si>
    <t>BRISTOL ELEM.</t>
  </si>
  <si>
    <t>CLARK ELEM.</t>
  </si>
  <si>
    <t>EDGAR ROAD ELEM.</t>
  </si>
  <si>
    <t>DR. HENRY GIVENS JR. ELEM.</t>
  </si>
  <si>
    <t>OREARVILLE ELEM.</t>
  </si>
  <si>
    <t>MALTA BEND HIGH SCHOOL</t>
  </si>
  <si>
    <t>MALTA BEND ELEMENTARY SCHOOL</t>
  </si>
  <si>
    <t>HARDEMAN ELEM.</t>
  </si>
  <si>
    <t>GILLIAM ELEM.</t>
  </si>
  <si>
    <t>BUEKER MIDDLE</t>
  </si>
  <si>
    <t>EASTWOOD ELEM.</t>
  </si>
  <si>
    <t>ALEXANDER ELEM.</t>
  </si>
  <si>
    <t>SWEET SPRINGS HIGH</t>
  </si>
  <si>
    <t>SWEET SPRINGS ELEM.</t>
  </si>
  <si>
    <t>SCHUYLER CO. HIGH</t>
  </si>
  <si>
    <t>SCHUYLER CO. ELEM.</t>
  </si>
  <si>
    <t>SCOTLAND CO. HIGH</t>
  </si>
  <si>
    <t>SCOTLAND CO. ELEM.</t>
  </si>
  <si>
    <t>SCOTT CITY MIDDLE</t>
  </si>
  <si>
    <t>SCOTT CITY ELEM.</t>
  </si>
  <si>
    <t>CHAFFEE JR.-SR. HIGH</t>
  </si>
  <si>
    <t>CHAFFEE ELEM.</t>
  </si>
  <si>
    <t>SCOTT CO. MIDDLE</t>
  </si>
  <si>
    <t>SCOTT CO. ELEM.</t>
  </si>
  <si>
    <t>SCOTT CO. CENTRAL HIGH</t>
  </si>
  <si>
    <t>SCOTT CO. CENTRAL ELEM.</t>
  </si>
  <si>
    <t>7TH AND 8TH GRADE CTR.</t>
  </si>
  <si>
    <t>5TH AND 6TH GRADE CTR.</t>
  </si>
  <si>
    <t>LEE HUNTER ELEM.</t>
  </si>
  <si>
    <t>WING ELEM.</t>
  </si>
  <si>
    <t>KELSO ELEM.</t>
  </si>
  <si>
    <t>ORAN HIGH SCHOOL</t>
  </si>
  <si>
    <t>ORAN ELEMENTARY SCHOOL</t>
  </si>
  <si>
    <t>WINONA ELEM.</t>
  </si>
  <si>
    <t>EMINENCE HIGH</t>
  </si>
  <si>
    <t>EMINENCE ELEM.</t>
  </si>
  <si>
    <t>NORTH SHELBY HIGH</t>
  </si>
  <si>
    <t>NORTH SHELBY ELEM.</t>
  </si>
  <si>
    <t>SOUTH SHELBY MIDDLE SCHOOL</t>
  </si>
  <si>
    <t>SOUTH SHELBY ELEMENTARY</t>
  </si>
  <si>
    <t>BELL CITY HIGH</t>
  </si>
  <si>
    <t>BELL CITY ELEM.</t>
  </si>
  <si>
    <t>ADVANCE HIGH</t>
  </si>
  <si>
    <t>ADVANCE ELEM.</t>
  </si>
  <si>
    <t>PUXICO JR. HIGH</t>
  </si>
  <si>
    <t>PUXICO ELEM.</t>
  </si>
  <si>
    <t>BLOOMFIELD MIDDLE</t>
  </si>
  <si>
    <t>BLOOMFIELD ELEM.</t>
  </si>
  <si>
    <t>T. S. HILL MIDDLE</t>
  </si>
  <si>
    <t>BERNIE HIGH</t>
  </si>
  <si>
    <t>BERNIE ELEM.</t>
  </si>
  <si>
    <t>HURLEY HIGH</t>
  </si>
  <si>
    <t>HURLEY ELEM.</t>
  </si>
  <si>
    <t>GALENA HIGH</t>
  </si>
  <si>
    <t>GALENA-ABESVILLE ELEM.</t>
  </si>
  <si>
    <t>CRANE HIGH</t>
  </si>
  <si>
    <t>CRANE ELEM.</t>
  </si>
  <si>
    <t>REEDS SPRING MIDDLE</t>
  </si>
  <si>
    <t>REEDS SPRING ELEM.</t>
  </si>
  <si>
    <t>REEDS SPRING INTERMEDIATE</t>
  </si>
  <si>
    <t>BLUE EYE MIDDLE</t>
  </si>
  <si>
    <t>BLUE EYE ELEM.</t>
  </si>
  <si>
    <t>GREEN CITY HIGH</t>
  </si>
  <si>
    <t>GREEN CITY ELEM.</t>
  </si>
  <si>
    <t>MILAN HIGH</t>
  </si>
  <si>
    <t>MILAN ELEM.</t>
  </si>
  <si>
    <t>NEWTOWN-HARRIS HIGH</t>
  </si>
  <si>
    <t>NEWTOWN-HARRIS ELEM.</t>
  </si>
  <si>
    <t>BRADLEYVILLE HIGH</t>
  </si>
  <si>
    <t>BRADLEYVILLE ELEM.</t>
  </si>
  <si>
    <t>TANEYVILLE ELEM.</t>
  </si>
  <si>
    <t>FORSYTH MIDDLE</t>
  </si>
  <si>
    <t>FORSYTH ELEM.</t>
  </si>
  <si>
    <t>BRANSON JR. HIGH</t>
  </si>
  <si>
    <t>BUCHANAN INTERMEDIATE</t>
  </si>
  <si>
    <t>CEDAR RIDGE INTERMEDIATE</t>
  </si>
  <si>
    <t>HOLLISTER MIDDLE</t>
  </si>
  <si>
    <t>HOLLISTER ELEM.</t>
  </si>
  <si>
    <t>KIRBYVILLE MIDDLE</t>
  </si>
  <si>
    <t>SUCCESS ELEM.</t>
  </si>
  <si>
    <t>HOUSTON MIDDLE</t>
  </si>
  <si>
    <t>HOUSTON ELEM.</t>
  </si>
  <si>
    <t>SUMMERSVILLE HIGH</t>
  </si>
  <si>
    <t>SUMMERSVILLE ELEM.</t>
  </si>
  <si>
    <t>LICKING HIGH</t>
  </si>
  <si>
    <t>LICKING ELEM.</t>
  </si>
  <si>
    <t>CABOOL MIDDLE</t>
  </si>
  <si>
    <t>CABOOL ELEM.</t>
  </si>
  <si>
    <t>PLATO HIGH</t>
  </si>
  <si>
    <t>PLATO ELEM.</t>
  </si>
  <si>
    <t>RAYMONDVILLE ELEM.</t>
  </si>
  <si>
    <t>NEVADA MIDDLE</t>
  </si>
  <si>
    <t>BRONAUGH HIGH</t>
  </si>
  <si>
    <t>BRONAUGH ELEM.</t>
  </si>
  <si>
    <t>SHELDON HIGH</t>
  </si>
  <si>
    <t>SHELDON ELEM.</t>
  </si>
  <si>
    <t>NORTHEAST VERNON CO. R-I HIGH</t>
  </si>
  <si>
    <t>NORTHEAST VERNON CO. R-I ELEM.</t>
  </si>
  <si>
    <t>WRIGHT CITY MIDDLE</t>
  </si>
  <si>
    <t>WRIGHT CITY WEST ELEM.</t>
  </si>
  <si>
    <t>BLACK HAWK MIDDLE</t>
  </si>
  <si>
    <t>REBECCA BOONE ELEM.</t>
  </si>
  <si>
    <t>WARRIOR RIDGE ELEM.</t>
  </si>
  <si>
    <t>KINGSTON MIDDLE</t>
  </si>
  <si>
    <t>JOHN A. EVANS MIDDLE</t>
  </si>
  <si>
    <t>TROJAN INTERMEDIATE</t>
  </si>
  <si>
    <t>RICHWOODS ELEM.</t>
  </si>
  <si>
    <t>VALLEY HIGH</t>
  </si>
  <si>
    <t>CALEDONIA ELEM.</t>
  </si>
  <si>
    <t>GREENVILLE JR. HIGH</t>
  </si>
  <si>
    <t>GREENVILLE ELEM.</t>
  </si>
  <si>
    <t>WILLIAMSVILLE ELEM.</t>
  </si>
  <si>
    <t>CLEARWATER MIDDLE</t>
  </si>
  <si>
    <t>CLEARWATER ELEMENTARY</t>
  </si>
  <si>
    <t>NIANGUA MIDDLE SCHOOL</t>
  </si>
  <si>
    <t>NIANGUA ELEM.</t>
  </si>
  <si>
    <t>FORDLAND MIDDLE</t>
  </si>
  <si>
    <t>FORDLAND ELEM.</t>
  </si>
  <si>
    <t>MARSHFIELD JR. HIGH</t>
  </si>
  <si>
    <t>SHOOK ELEM.</t>
  </si>
  <si>
    <t>SEYMOUR MIDDLE</t>
  </si>
  <si>
    <t>SEYMOUR ELEM.</t>
  </si>
  <si>
    <t>WORTH CO. HIGH</t>
  </si>
  <si>
    <t>WORTH CO. ELEMENTARY</t>
  </si>
  <si>
    <t>NORWOOD HIGH</t>
  </si>
  <si>
    <t>NORWOOD ELEM.</t>
  </si>
  <si>
    <t>HARTVILLE HIGH</t>
  </si>
  <si>
    <t>GROVESPRING ELEM.</t>
  </si>
  <si>
    <t>HARTVILLE ELEM.</t>
  </si>
  <si>
    <t>MOUNTAIN GROVE MIDDLE</t>
  </si>
  <si>
    <t>MOUNTAIN GROVE ELEM.</t>
  </si>
  <si>
    <t>MANSFIELD JR. HIGH</t>
  </si>
  <si>
    <t>MCKINLEY CLASS. LEADERSHIP AC.</t>
  </si>
  <si>
    <t>YEATMAN-LIDDELL MIDDLE SCHOOL</t>
  </si>
  <si>
    <t>BUSCH MS CHARACTER &amp; ATHLETICS</t>
  </si>
  <si>
    <t>CARR LANE VPA MIDDLE</t>
  </si>
  <si>
    <t>GATEWAY MIDDLE</t>
  </si>
  <si>
    <t>ACAD OF ENTRE STDY@LOUVERTURE</t>
  </si>
  <si>
    <t>LONG MIDDLE COMMUNITY ED. CTR.</t>
  </si>
  <si>
    <t>COMPTON-DREW ILC MIDDLE</t>
  </si>
  <si>
    <t>ADAMS ELEM.</t>
  </si>
  <si>
    <t>ASHLAND ELEM. AND BR.</t>
  </si>
  <si>
    <t>BRYAN HILL ELEM.</t>
  </si>
  <si>
    <t>AMES VISUAL/PERF. ARTS</t>
  </si>
  <si>
    <t>COLE ELEM.</t>
  </si>
  <si>
    <t>COLUMBIA ELEM. COMM. ED. CTR.</t>
  </si>
  <si>
    <t>DEWEY SCH.-INTERNAT'L. STUDIES</t>
  </si>
  <si>
    <t>FROEBEL ELEM.</t>
  </si>
  <si>
    <t>GATEWAY ELEM.</t>
  </si>
  <si>
    <t>HAMILTON ELEM. COMMUNITY ED.</t>
  </si>
  <si>
    <t>HICKEY ELEM.</t>
  </si>
  <si>
    <t>HERZOG ELEM.</t>
  </si>
  <si>
    <t>HODGEN ELEM.</t>
  </si>
  <si>
    <t>HUMBOLDT ACAD OF HIGHER LRNING</t>
  </si>
  <si>
    <t>GEORGE WASHINGTON CARVER ELEM</t>
  </si>
  <si>
    <t>LACLEDE ELEM.</t>
  </si>
  <si>
    <t>LEXINGTON ELEM.</t>
  </si>
  <si>
    <t>LYON AT BLOW ELEM.</t>
  </si>
  <si>
    <t>MALLINCKRODT A.B.I. ELEM.</t>
  </si>
  <si>
    <t>MANN ELEM.</t>
  </si>
  <si>
    <t>MULLANPHY BOTANICAL GARDENS</t>
  </si>
  <si>
    <t>EARL NANCE, SR. ELEM.</t>
  </si>
  <si>
    <t>PEABODY ELEM.</t>
  </si>
  <si>
    <t>SHAW VISUAL/PERF. ARTS CTR.</t>
  </si>
  <si>
    <t>SHENANDOAH ELEM.</t>
  </si>
  <si>
    <t>SIGEL ELEM. COMM. ED. CTR.</t>
  </si>
  <si>
    <t>WALBRIDGE ELEM. COMMUNITY ED.</t>
  </si>
  <si>
    <t>WOERNER ELEM.</t>
  </si>
  <si>
    <t>WASHINGTON MONTESSORI</t>
  </si>
  <si>
    <t>WOODWARD ELEM.</t>
  </si>
  <si>
    <t>GRAND CENTER ARTS ACAD MIDDLE</t>
  </si>
  <si>
    <t>OLD NORTH ACADEMY</t>
  </si>
  <si>
    <t>SOUTH CITY</t>
  </si>
  <si>
    <t>ST LOUIS LANG IMMERSION MARINE</t>
  </si>
  <si>
    <t>NORTH SIDE COMMUNITY-GRAND CTR</t>
  </si>
  <si>
    <t>KIPP INSPIRE ACADEMY</t>
  </si>
  <si>
    <t>KIPP VICTORY ACADEMY</t>
  </si>
  <si>
    <t>KIPP WISDOM ACADEMY</t>
  </si>
  <si>
    <t>KIPP TRIUMPH ACADEMY</t>
  </si>
  <si>
    <t>GATEWAY SCIENCE ACADEMY MIDDLE</t>
  </si>
  <si>
    <t>GATEWAY SCIENCE ACAD-SOUTH ELE</t>
  </si>
  <si>
    <t>EAGLE TOWER GROVE SOUTH</t>
  </si>
  <si>
    <t>EAGLE FOX PARK</t>
  </si>
  <si>
    <t>EAGLE TOWER GROVE EAST</t>
  </si>
  <si>
    <t>EAGLE GRAVOIS PARK</t>
  </si>
  <si>
    <t>HAWTHORN MIDDLE</t>
  </si>
  <si>
    <t>ca_prime_s1</t>
  </si>
  <si>
    <t>ca_prime_s2</t>
  </si>
  <si>
    <t>ma_prime_s1</t>
  </si>
  <si>
    <t>ma_prime_s2</t>
  </si>
  <si>
    <t>beg_gr</t>
  </si>
  <si>
    <t>end_grade</t>
  </si>
  <si>
    <t>region</t>
  </si>
  <si>
    <t>plan</t>
  </si>
  <si>
    <t>ma_profadv_s1_2021</t>
  </si>
  <si>
    <t>ma_nce_s1_2021</t>
  </si>
  <si>
    <t>ma_mpi_s1_2021</t>
  </si>
  <si>
    <t>n_ma_exams_s1</t>
  </si>
  <si>
    <t>n_ma_exams_s2</t>
  </si>
  <si>
    <t>ma_ssg_proportion</t>
  </si>
  <si>
    <t>ma_profadv_s2_2021</t>
  </si>
  <si>
    <t>ma_nce_s2_2021</t>
  </si>
  <si>
    <t>ma_mpi_s2_2021</t>
  </si>
  <si>
    <t>cep</t>
  </si>
  <si>
    <t>st_local_ppe_2021</t>
  </si>
  <si>
    <t>tot_ppe_2021</t>
  </si>
  <si>
    <t>ca_profadv_s1_2021</t>
  </si>
  <si>
    <t>ca_mpi_s1_2021</t>
  </si>
  <si>
    <t>ca_profadv_s2_2021</t>
  </si>
  <si>
    <t>ca_mpi_s2_2021</t>
  </si>
  <si>
    <t>ca_mpi_s1_2019</t>
  </si>
  <si>
    <t>ca_mpi_s1_2018</t>
  </si>
  <si>
    <t>ca_mpi_s2_2019</t>
  </si>
  <si>
    <t>ca_mpi_s2_2018</t>
  </si>
  <si>
    <t>ma_nce_s1_2019</t>
  </si>
  <si>
    <t>ma_profadv_s1_2019</t>
  </si>
  <si>
    <t>ma_mpi_s1_2019</t>
  </si>
  <si>
    <t>ma_nce_s1_2018</t>
  </si>
  <si>
    <t>ma_profadv_s1_2018</t>
  </si>
  <si>
    <t>ma_mpi_s1_2018</t>
  </si>
  <si>
    <t>ma_nce_s2_2019</t>
  </si>
  <si>
    <t>ma_profadv_s2_2019</t>
  </si>
  <si>
    <t>ma_mpi_s2_2019</t>
  </si>
  <si>
    <t>ma_nce_s2_2018</t>
  </si>
  <si>
    <t>ma_profadv_s2_2018</t>
  </si>
  <si>
    <t>ma_mpi_s2_2018</t>
  </si>
  <si>
    <t>helper</t>
  </si>
  <si>
    <t>ADAIR CO. R-IADAIR CO. HIGH</t>
  </si>
  <si>
    <t>ADAIR CO. R-IADAIR CO. ELEM.</t>
  </si>
  <si>
    <t>KIRKSVILLE R-IIIWILLIAM MATTHEW MIDDLE SCHOOL</t>
  </si>
  <si>
    <t>KIRKSVILLE R-IIIRAY MILLER ELEM.</t>
  </si>
  <si>
    <t>ADAIR CO. R-IIADAIR CO. HIGH</t>
  </si>
  <si>
    <t>ADAIR CO. R-IIADAIR CO. ELEM.</t>
  </si>
  <si>
    <t>NORTH ANDREW CO. R-VINORTH ANDREW MIDDLE</t>
  </si>
  <si>
    <t>NORTH ANDREW CO. R-VINORTH ANDREW ELEM.</t>
  </si>
  <si>
    <t>AVENUE CITY R-IXAVENUE CITY ELEM.</t>
  </si>
  <si>
    <t>SAVANNAH R-IIISAVANNAH MIDDLE</t>
  </si>
  <si>
    <t>SAVANNAH R-IIIAMAZONIA ELEM.</t>
  </si>
  <si>
    <t>SAVANNAH R-IIIHELENA ELEM.</t>
  </si>
  <si>
    <t>SAVANNAH R-IIIJOHN GLENN ELEM.</t>
  </si>
  <si>
    <t>SAVANNAH R-IIIMINNIE CLINE ELEM.</t>
  </si>
  <si>
    <t>TARKIO R-ITARKIO HIGH</t>
  </si>
  <si>
    <t>TARKIO R-ITARKIO ELEM.</t>
  </si>
  <si>
    <t>ROCK PORT R-IIROCK PORT HIGH</t>
  </si>
  <si>
    <t>ROCK PORT R-IIROCK PORT ELEM.</t>
  </si>
  <si>
    <t>FAIRFAX R-IIIFAIRFAX HIGH</t>
  </si>
  <si>
    <t>FAIRFAX R-IIIFAIRFAX ELEM.</t>
  </si>
  <si>
    <t>COMMUNITY R-VICOMMUNITY HIGH</t>
  </si>
  <si>
    <t>COMMUNITY R-VICOMMUNITY ELEM.</t>
  </si>
  <si>
    <t>VAN-FAR R-IVAN-FAR JR./SR. HIGH</t>
  </si>
  <si>
    <t>VAN-FAR R-IVAN-FAR ELEM.</t>
  </si>
  <si>
    <t>MEXICO 59MEXICO MIDDLE</t>
  </si>
  <si>
    <t>MEXICO 59EUGENE FIELD ELEM.</t>
  </si>
  <si>
    <t>MEXICO 59HAWTHORNE ELEM.</t>
  </si>
  <si>
    <t>WHEATON R-IIIWHEATON HIGH</t>
  </si>
  <si>
    <t>WHEATON R-IIIWHEATON ELEM.</t>
  </si>
  <si>
    <t>SOUTHWEST R-VSOUTHWEST MIDDLE</t>
  </si>
  <si>
    <t>SOUTHWEST R-VSOUTHWEST ELEM.</t>
  </si>
  <si>
    <t>EXETER R-VIEXETER ELEM.</t>
  </si>
  <si>
    <t>CASSVILLE R-IVCASSVILLE MIDDLE</t>
  </si>
  <si>
    <t>CASSVILLE R-IVCASSVILLE INTERMEDIATE</t>
  </si>
  <si>
    <t>PURDY R-IIPURDY HIGH</t>
  </si>
  <si>
    <t>PURDY R-IIPURDY ELEM.</t>
  </si>
  <si>
    <t>SHELL KNOB 78SHELL KNOB ELEM.</t>
  </si>
  <si>
    <t>MONETT R-IMONETT MIDDLE</t>
  </si>
  <si>
    <t>MONETT R-ICENTRAL PARK ELEM.</t>
  </si>
  <si>
    <t>MONETT R-IMONETT INTERMEDIATE</t>
  </si>
  <si>
    <t>LIBERAL R-IILIBERAL MIDDLE</t>
  </si>
  <si>
    <t>LIBERAL R-IILIBERAL ELEM.</t>
  </si>
  <si>
    <t>GOLDEN CITY R-IIIGOLDEN CITY HIGH</t>
  </si>
  <si>
    <t>GOLDEN CITY R-IIIGOLDEN CITY ELEM.</t>
  </si>
  <si>
    <t>LAMAR R-ILAMAR MIDDLE</t>
  </si>
  <si>
    <t>LAMAR R-ILAMAR ELEM.</t>
  </si>
  <si>
    <t>MIAMI R-IMIAMI HIGH</t>
  </si>
  <si>
    <t>MIAMI R-IMIAMI ELEM.</t>
  </si>
  <si>
    <t>BALLARD R-IIBALLARD HIGH</t>
  </si>
  <si>
    <t>BALLARD R-IIBALLARD ELEM.</t>
  </si>
  <si>
    <t>ADRIAN R-IIIADRIAN SR. HIGH</t>
  </si>
  <si>
    <t>ADRIAN R-IIIADRIAN ELEM.</t>
  </si>
  <si>
    <t>RICH HILL R-IVRICH HILL HIGH</t>
  </si>
  <si>
    <t>RICH HILL R-IVRICH HILL ELEM.</t>
  </si>
  <si>
    <t>HUME R-VIIIHUME HIGH</t>
  </si>
  <si>
    <t>HUME R-VIIIHUME ELEM.</t>
  </si>
  <si>
    <t>HUDSON R-IXHUDSON ELEM.</t>
  </si>
  <si>
    <t>BUTLER R-VBUTLER HIGH</t>
  </si>
  <si>
    <t>BUTLER R-VBUTLER ELEM.</t>
  </si>
  <si>
    <t>LINCOLN R-IILINCOLN HIGH</t>
  </si>
  <si>
    <t>LINCOLN R-IILINCOLN ELEM.</t>
  </si>
  <si>
    <t>WARSAW R-IXJOHN BOISE MIDDLE</t>
  </si>
  <si>
    <t>WARSAW R-IXNORTH ELEM.</t>
  </si>
  <si>
    <t>WARSAW R-IXSOUTH ELEM.</t>
  </si>
  <si>
    <t>COLE CAMP R-ICOLE CAMP MIDDLE</t>
  </si>
  <si>
    <t>COLE CAMP R-ICOLE CAMP ELEM.</t>
  </si>
  <si>
    <t>MEADOW HEIGHTS R-IIMEADOW HEIGHTS MIDDLE SCHOOL</t>
  </si>
  <si>
    <t>MEADOW HEIGHTS R-IIMEADOW HEIGHTS ELEM.</t>
  </si>
  <si>
    <t>LEOPOLD R-IIILEOPOLD HIGH</t>
  </si>
  <si>
    <t>LEOPOLD R-IIILEOPOLD ELEM.</t>
  </si>
  <si>
    <t>ZALMA R-VZALMA HIGH</t>
  </si>
  <si>
    <t>ZALMA R-VZALMA ELEM.</t>
  </si>
  <si>
    <t>WOODLAND R-IVWOODLAND MIDDLE</t>
  </si>
  <si>
    <t>WOODLAND R-IVWOODLAND ELEM.</t>
  </si>
  <si>
    <t>SOUTHERN BOONE CO. R-ISOUTHERN BOONE MIDDLE</t>
  </si>
  <si>
    <t>SOUTHERN BOONE CO. R-ISOUTHERN BOONE ELEM.</t>
  </si>
  <si>
    <t>HALLSVILLE R-IVHALLSVILLE MIDDLE</t>
  </si>
  <si>
    <t>HALLSVILLE R-IVHALLSVILLE INTERMEDIATE</t>
  </si>
  <si>
    <t>STURGEON R-VSTURGEON MIDDLE</t>
  </si>
  <si>
    <t>STURGEON R-VSTURGEON ELEM.</t>
  </si>
  <si>
    <t>CENTRALIA R-VICHESTER BOREN MIDDLE</t>
  </si>
  <si>
    <t>CENTRALIA R-VICENTRALIA INTERMEDIATE</t>
  </si>
  <si>
    <t>HARRISBURG R-VIIIHARRISBURG MIDDLE</t>
  </si>
  <si>
    <t>HARRISBURG R-VIIIHARRISBURG ELEM.</t>
  </si>
  <si>
    <t>COLUMBIA 93JEFFERSON MIDDLE SCHOOL</t>
  </si>
  <si>
    <t>COLUMBIA 93OAKLAND MIDDLE SCHOOL</t>
  </si>
  <si>
    <t>COLUMBIA 93WEST MIDDLE SCHOOL</t>
  </si>
  <si>
    <t>COLUMBIA 93ANN HAWKINS GENTRY MIDDLE</t>
  </si>
  <si>
    <t>COLUMBIA 93SMITHTON MIDDLE</t>
  </si>
  <si>
    <t>COLUMBIA 93JOHN B. LANGE MIDDLE</t>
  </si>
  <si>
    <t>COLUMBIA 93JOHN WARNER MIDDLE SCHOOL</t>
  </si>
  <si>
    <t>COLUMBIA 93THOMAS BENTON ELEM.</t>
  </si>
  <si>
    <t>COLUMBIA 93ALPHA HART LEWIS</t>
  </si>
  <si>
    <t>COLUMBIA 93BLUE RIDGE ELEM.</t>
  </si>
  <si>
    <t>COLUMBIA 93CEDAR RIDGE ELEM.</t>
  </si>
  <si>
    <t>COLUMBIA 93DERBY RIDGE ELEM.</t>
  </si>
  <si>
    <t>COLUMBIA 93FAIRVIEW ELEM.</t>
  </si>
  <si>
    <t>COLUMBIA 93ELIOT BATTLE ELEMENTARY</t>
  </si>
  <si>
    <t>COLUMBIA 93ULYSSES S. GRANT ELEM.</t>
  </si>
  <si>
    <t>COLUMBIA 93MARY PAXTON KEELEY ELEM.</t>
  </si>
  <si>
    <t>COLUMBIA 93LOCUST ST EXPRESSIVE ARTS ELEM</t>
  </si>
  <si>
    <t>COLUMBIA 93MIDWAY HEIGHTS ELEM.</t>
  </si>
  <si>
    <t>COLUMBIA 93MILL CREEK ELEM.</t>
  </si>
  <si>
    <t>COLUMBIA 93NEW HAVEN ELEM.</t>
  </si>
  <si>
    <t>COLUMBIA 93PARKADE ELEM.</t>
  </si>
  <si>
    <t>COLUMBIA 93BEULAH RALPH ELEMENTARY</t>
  </si>
  <si>
    <t>COLUMBIA 93JOHN RIDGEWAY ELEM.</t>
  </si>
  <si>
    <t>COLUMBIA 93ROCK BRIDGE ELEM.</t>
  </si>
  <si>
    <t>COLUMBIA 93RUSSELL BLVD. ELEM.</t>
  </si>
  <si>
    <t>COLUMBIA 93SHEPARD BLVD. ELEM.</t>
  </si>
  <si>
    <t>COLUMBIA 93WEST BLVD. ELEM.</t>
  </si>
  <si>
    <t>COLUMBIA 93TWO MILE PRAIRIE ELEM.</t>
  </si>
  <si>
    <t>EAST BUCHANAN CO. C-1EAST BUCHANAN MIDDLE</t>
  </si>
  <si>
    <t>EAST BUCHANAN CO. C-1EAST BUCHANAN ELEM.</t>
  </si>
  <si>
    <t>MID-BUCHANAN CO. R-VMID-BUCHANAN SR. HIGH</t>
  </si>
  <si>
    <t>MID-BUCHANAN CO. R-VMID-BUCHANAN ELEM.</t>
  </si>
  <si>
    <t>BUCHANAN CO. R-IVDEKALB JR.-SR. HIGH</t>
  </si>
  <si>
    <t>BUCHANAN CO. R-IVRUSHVILLE ELEM.</t>
  </si>
  <si>
    <t>ST. JOSEPHROBIDOUX MIDDLE</t>
  </si>
  <si>
    <t>ST. JOSEPHBODE MIDDLE</t>
  </si>
  <si>
    <t>ST. JOSEPHSPRING GARDEN MIDDLE</t>
  </si>
  <si>
    <t>ST. JOSEPHTRUMAN MIDDLE</t>
  </si>
  <si>
    <t>ST. JOSEPHEDISON ELEM.</t>
  </si>
  <si>
    <t>ST. JOSEPHELLISON ELEM.</t>
  </si>
  <si>
    <t>ST. JOSEPHCARDEN PARK ELEM</t>
  </si>
  <si>
    <t>ST. JOSEPHOAK GROVE ELEM</t>
  </si>
  <si>
    <t>ST. JOSEPHFIELD ELEM.</t>
  </si>
  <si>
    <t>ST. JOSEPHCOLEMAN ELEM.</t>
  </si>
  <si>
    <t>ST. JOSEPHHOSEA ELEM.</t>
  </si>
  <si>
    <t>ST. JOSEPHHYDE ELEM.</t>
  </si>
  <si>
    <t>ST. JOSEPHLINDBERGH ELEM.</t>
  </si>
  <si>
    <t>ST. JOSEPHMARK TWAIN ELEM.</t>
  </si>
  <si>
    <t>ST. JOSEPHPARKWAY ELEM.</t>
  </si>
  <si>
    <t>ST. JOSEPHPERSHING ELEM.</t>
  </si>
  <si>
    <t>ST. JOSEPHPICKETT ELEM.</t>
  </si>
  <si>
    <t>ST. JOSEPHSKAITH ELEM.</t>
  </si>
  <si>
    <t>NEELYVILLE R-IVNEELYVILLE HIGH</t>
  </si>
  <si>
    <t>NEELYVILLE R-IVNEELYVILLE ELEM.</t>
  </si>
  <si>
    <t>POPLAR BLUFF R-IPOPLAR BLUFF JR. HIGH</t>
  </si>
  <si>
    <t>POPLAR BLUFF R-IPOPLAR BLUFF MIDDLE SCHOOL</t>
  </si>
  <si>
    <t>POPLAR BLUFF R-ILAKE ROAD ELEM.</t>
  </si>
  <si>
    <t>TWIN RIVERS R-XQULIN MIDDLE</t>
  </si>
  <si>
    <t>TWIN RIVERS R-XFISK ELEMENTARY</t>
  </si>
  <si>
    <t>TWIN RIVERS R-XQULIN ELEMENTARY</t>
  </si>
  <si>
    <t>BRECKENRIDGE R-IBRECKENRIDGE HIGH</t>
  </si>
  <si>
    <t>BRECKENRIDGE R-IBRECKENRIDGE ELEM.</t>
  </si>
  <si>
    <t>HAMILTON R-IIHAMILTON MIDDLE</t>
  </si>
  <si>
    <t>HAMILTON R-IIHAMILTON ELEM.</t>
  </si>
  <si>
    <t>NEW YORK R-IVNEW YORK ELEM.</t>
  </si>
  <si>
    <t>COWGILL R-VICOWGILL ELEM.</t>
  </si>
  <si>
    <t>POLO R-VIIPOLO MIDDLE</t>
  </si>
  <si>
    <t>POLO R-VIIPOLO ELEM.</t>
  </si>
  <si>
    <t>MIRABILE C-1MIRABILE ELEM.</t>
  </si>
  <si>
    <t>BRAYMER C-4BRAYMER HIGH</t>
  </si>
  <si>
    <t>BRAYMER C-4BRAYMER ELEM.</t>
  </si>
  <si>
    <t>KINGSTON 42KINGSTON ELEM.</t>
  </si>
  <si>
    <t>NORTH CALLAWAY CO. R-INORTH CALLAWAY MIDDLE SCHOOL</t>
  </si>
  <si>
    <t>NORTH CALLAWAY CO. R-IHATTON-MCCREDIE ELEM.</t>
  </si>
  <si>
    <t>NORTH CALLAWAY CO. R-IWILLIAMSBURG ELEM.</t>
  </si>
  <si>
    <t>NEW BLOOMFIELD R-IIINEW BLOOMFIELD HIGH</t>
  </si>
  <si>
    <t>NEW BLOOMFIELD R-IIINEW BLOOMFIELD ELEM.</t>
  </si>
  <si>
    <t>FULTON 58FULTON MIDDLE</t>
  </si>
  <si>
    <t>FULTON 58BARTLEY ELEM.</t>
  </si>
  <si>
    <t>FULTON 58BUSH ELEM.</t>
  </si>
  <si>
    <t>FULTON 58MCINTIRE ELEM.</t>
  </si>
  <si>
    <t>SOUTH CALLAWAY CO. R-IISOUTH CALLAWAY MIDDLE</t>
  </si>
  <si>
    <t>SOUTH CALLAWAY CO. R-IISOUTH CALLAWAY ELEM.</t>
  </si>
  <si>
    <t>STOUTLAND R-IISTOUTLAND HIGH</t>
  </si>
  <si>
    <t>STOUTLAND R-IISTOUTLAND ELEMENTARY</t>
  </si>
  <si>
    <t>CAMDENTON R-IIICAMDENTON MIDDLE</t>
  </si>
  <si>
    <t>CAMDENTON R-IIIOAK RIDGE INTERMEDIATE</t>
  </si>
  <si>
    <t>CAMDENTON R-IIIHURRICANE DECK ELEMENTARY</t>
  </si>
  <si>
    <t>CAMDENTON R-IIIHAWTHORN ELEMENTARY</t>
  </si>
  <si>
    <t>CAMDENTON R-IIIOSAGE BEACH ELEMENTARY</t>
  </si>
  <si>
    <t>CLIMAX SPRINGS R-IVCLIMAX SPRINGS HIGH</t>
  </si>
  <si>
    <t>CLIMAX SPRINGS R-IVELEMENTARY SCHOOL</t>
  </si>
  <si>
    <t>MACKS CREEK R-VMACKS CREEK HIGH</t>
  </si>
  <si>
    <t>MACKS CREEK R-VMACKS CREEK ELEM.</t>
  </si>
  <si>
    <t>JACKSON R-IIRUSSELL HAWKINS JR. HIGH</t>
  </si>
  <si>
    <t>JACKSON R-IIJACKSON MIDDLE</t>
  </si>
  <si>
    <t>JACKSON R-IIORCHARD DRIVE ELEM.</t>
  </si>
  <si>
    <t>JACKSON R-IINORTH ELEM.</t>
  </si>
  <si>
    <t>JACKSON R-IISOUTH ELEM.</t>
  </si>
  <si>
    <t>JACKSON R-IIEAST ELEMENTARY</t>
  </si>
  <si>
    <t>JACKSON R-IIWEST LANE ELEM.</t>
  </si>
  <si>
    <t>DELTA R-VDELTA HIGH</t>
  </si>
  <si>
    <t>DELTA R-VDELTA ELEM.</t>
  </si>
  <si>
    <t>OAK RIDGE R-VIOAK RIDGE HIGH</t>
  </si>
  <si>
    <t>OAK RIDGE R-VIOAK RIDGE ELEM.</t>
  </si>
  <si>
    <t>CAPE GIRARDEAU 63CENTRAL JR. HIGH</t>
  </si>
  <si>
    <t>CAPE GIRARDEAU 63ALMA SCHRADER ELEM.</t>
  </si>
  <si>
    <t>CAPE GIRARDEAU 63FRANKLIN ELEM.</t>
  </si>
  <si>
    <t>CAPE GIRARDEAU 63BLANCHARD ELEM.</t>
  </si>
  <si>
    <t>CAPE GIRARDEAU 63CLIPPARD ELEM.</t>
  </si>
  <si>
    <t>CAPE GIRARDEAU 63JEFFERSON ELEM.</t>
  </si>
  <si>
    <t>CAPE GIRARDEAU 63CENTRAL MIDDLE</t>
  </si>
  <si>
    <t>NELL HOLCOMB R-IVNELL HOLCOMB ELEM.</t>
  </si>
  <si>
    <t>HALE R-IHALE HIGH</t>
  </si>
  <si>
    <t>HALE R-IHALE ELEM.</t>
  </si>
  <si>
    <t>TINA-AVALON R-IITINA-AVALON HIGH</t>
  </si>
  <si>
    <t>TINA-AVALON R-IITINA-AVALON ELEM.</t>
  </si>
  <si>
    <t>BOSWORTH R-VBOSWORTH HIGH</t>
  </si>
  <si>
    <t>CARROLLTON R-VIIMIDDLE SCHOOL</t>
  </si>
  <si>
    <t>CARROLLTON R-VIICARROLLTON ELEMENTARY SCHOOL</t>
  </si>
  <si>
    <t>NORBORNE R-VIIINORBORNE HIGH</t>
  </si>
  <si>
    <t>NORBORNE R-VIIINORBORNE ELEM.</t>
  </si>
  <si>
    <t>EAST CARTER CO. R-IIEAST CARTER CO. R-II MIDDLE</t>
  </si>
  <si>
    <t>EAST CARTER CO. R-IIEAST CARTER CO. R-II ELEM.</t>
  </si>
  <si>
    <t>VAN BUREN R-IVAN BUREN HIGH</t>
  </si>
  <si>
    <t>VAN BUREN R-IVAN BUREN ELEM.</t>
  </si>
  <si>
    <t>ARCHIE R-VARCHIE HIGH</t>
  </si>
  <si>
    <t>ARCHIE R-VCASS CO. ELEM.</t>
  </si>
  <si>
    <t>STRASBURG C-3STRASBURG ELEM.</t>
  </si>
  <si>
    <t>RAYMORE-PECULIAR R-IIRAYMORE-PECULIAR EAST MIDDLE</t>
  </si>
  <si>
    <t>RAYMORE-PECULIAR R-IIRAYMORE-PECULIAR SOUTH MIDDLE</t>
  </si>
  <si>
    <t>RAYMORE-PECULIAR R-IIPECULIAR ELEM.</t>
  </si>
  <si>
    <t>RAYMORE-PECULIAR R-IIRAYMORE ELEM.</t>
  </si>
  <si>
    <t>RAYMORE-PECULIAR R-IISTONEGATE ELEM.</t>
  </si>
  <si>
    <t>RAYMORE-PECULIAR R-IITIMBER CREEK ELEM.</t>
  </si>
  <si>
    <t>RAYMORE-PECULIAR R-IIEAGLE GLEN ELEMENTARY</t>
  </si>
  <si>
    <t>RAYMORE-PECULIAR R-IICREEKMOOR ELEM.</t>
  </si>
  <si>
    <t>RAYMORE-PECULIAR R-IIBRIDLE RIDGE ELEMENTARY</t>
  </si>
  <si>
    <t>SHERWOOD CASS R-VIIISHERWOOD MIDDLE</t>
  </si>
  <si>
    <t>SHERWOOD CASS R-VIIISHERWOOD ELEM.</t>
  </si>
  <si>
    <t>EAST LYNNE 40EAST LYNNE ELEM.</t>
  </si>
  <si>
    <t>PLEASANT HILL R-IIIPLEASANT HILL MIDDLE</t>
  </si>
  <si>
    <t>PLEASANT HILL R-IIIPLEASANT HILL ELEM.</t>
  </si>
  <si>
    <t>PLEASANT HILL R-IIIPLEASANT HILL INTERMEDIATE</t>
  </si>
  <si>
    <t>HARRISONVILLE R-IXHARRISONVILLE MIDDLE</t>
  </si>
  <si>
    <t>HARRISONVILLE R-IXMCEOWEN ELEM.</t>
  </si>
  <si>
    <t>DREXEL R-IVDREXEL HIGH</t>
  </si>
  <si>
    <t>DREXEL R-IVDREXEL ELEM.</t>
  </si>
  <si>
    <t>MIDWAY R-IMIDWAY HIGH</t>
  </si>
  <si>
    <t>MIDWAY R-IMIDWAY ELEM.</t>
  </si>
  <si>
    <t>BELTON 124BELTON MIDDLE SCHOOL</t>
  </si>
  <si>
    <t>BELTON 124CAMBRIDGE ELEM.</t>
  </si>
  <si>
    <t>BELTON 124HILLCREST STEAM ACADEMY</t>
  </si>
  <si>
    <t>BELTON 124GLADDEN ELEM.</t>
  </si>
  <si>
    <t>BELTON 124MILL CREEK UPPER ELEM.</t>
  </si>
  <si>
    <t>BELTON 124KENTUCKY TRAIL ELEM.</t>
  </si>
  <si>
    <t>STOCKTON R-ISTOCKTON MIDDLE</t>
  </si>
  <si>
    <t>STOCKTON R-ISTOCKTON ELEM.</t>
  </si>
  <si>
    <t>EL DORADO SPRINGS R-IIEL DORADO SPRINGS MIDDLE</t>
  </si>
  <si>
    <t>EL DORADO SPRINGS R-IIEL DORADO SPRINGS ELEM.</t>
  </si>
  <si>
    <t>NORTHWESTERN R-INORTHWESTERN HIGH</t>
  </si>
  <si>
    <t>NORTHWESTERN R-INORTHWESTERN ELEM.</t>
  </si>
  <si>
    <t>BRUNSWICK R-IIBRUNSWICK HIGH</t>
  </si>
  <si>
    <t>BRUNSWICK R-IIBRUNSWICK ELEM.</t>
  </si>
  <si>
    <t>KEYTESVILLE R-IIIKEYTESVILLE HIGH</t>
  </si>
  <si>
    <t>KEYTESVILLE R-IIIKEYTESVILLE ELEM.</t>
  </si>
  <si>
    <t>SALISBURY R-IVSALISBURY HIGH</t>
  </si>
  <si>
    <t>SALISBURY R-IVSALISBURY ELEM.</t>
  </si>
  <si>
    <t>CHADWICK R-ICHADWICK HIGH</t>
  </si>
  <si>
    <t>CHADWICK R-ICHADWICK ELEMENTARY</t>
  </si>
  <si>
    <t>NIXA PUBLIC SCHOOLSNIXA JUNIOR HIGH</t>
  </si>
  <si>
    <t>NIXA PUBLIC SCHOOLSESPY ELEM.</t>
  </si>
  <si>
    <t>NIXA PUBLIC SCHOOLSNICHOLAS A. INMAN INTERMEDIATE</t>
  </si>
  <si>
    <t>NIXA PUBLIC SCHOOLSMATHEWS ELEM.</t>
  </si>
  <si>
    <t>NIXA PUBLIC SCHOOLSSUMMIT INTERMEDIATE SCHOOL</t>
  </si>
  <si>
    <t>NIXA PUBLIC SCHOOLSHIGH POINTE ELEM.</t>
  </si>
  <si>
    <t>NIXA PUBLIC SCHOOLSJOHN THOMAS SCHOOL OF DISCOVER</t>
  </si>
  <si>
    <t>SPARTA R-IIISPARTA MIDDLE</t>
  </si>
  <si>
    <t>SPARTA R-IIISPARTA ELEM.</t>
  </si>
  <si>
    <t>BILLINGS R-IVBILLINGS SR. HIGH</t>
  </si>
  <si>
    <t>BILLINGS R-IVBILLINGS ELEM.</t>
  </si>
  <si>
    <t>CLEVER R-VCLEVER ELEM.</t>
  </si>
  <si>
    <t>OZARK R-VIOZARK JR. HIGH</t>
  </si>
  <si>
    <t>OZARK R-VISOUTH ELEM.</t>
  </si>
  <si>
    <t>OZARK R-VIOZARK MIDDLE SCHOOL</t>
  </si>
  <si>
    <t>OZARK R-VIWEST ELEM.</t>
  </si>
  <si>
    <t>OZARK R-VIEAST ELEM.</t>
  </si>
  <si>
    <t>OZARK R-VINORTH ELEM.</t>
  </si>
  <si>
    <t>SPOKANE R-VIISPOKANE MIDDLE</t>
  </si>
  <si>
    <t>SPOKANE R-VIIHIGHLANDVILLE ELEM.</t>
  </si>
  <si>
    <t>CLARK CO. R-ICLARK CO. MIDDLE</t>
  </si>
  <si>
    <t>CLARK CO. R-IBLACK HAWK ELEM.</t>
  </si>
  <si>
    <t>CLARK CO. R-IRUNNING FOX ELEM.</t>
  </si>
  <si>
    <t>KEARNEY R-IKEARNEY JR. HIGH</t>
  </si>
  <si>
    <t>KEARNEY R-IKEARNEY MIDDLE</t>
  </si>
  <si>
    <t>KEARNEY R-IKEARNEY ELEM.</t>
  </si>
  <si>
    <t>KEARNEY R-IHAWTHORNE ELEM.</t>
  </si>
  <si>
    <t>KEARNEY R-ISOUTHVIEW ELEM.</t>
  </si>
  <si>
    <t>KEARNEY R-IDOGWOOD ELEM.</t>
  </si>
  <si>
    <t>KEARNEY R-ILENS</t>
  </si>
  <si>
    <t>SMITHVILLE R-IISMITHVILLE MIDDLE</t>
  </si>
  <si>
    <t>SMITHVILLE R-IISMITHVILLE MAPLE ELEMENTARY</t>
  </si>
  <si>
    <t>SMITHVILLE R-IIEAGLE HEIGHTS ELEMENTARY</t>
  </si>
  <si>
    <t>SMITHVILLE R-IISMITHVILLE HORIZON ELEM.</t>
  </si>
  <si>
    <t>EXCELSIOR SPRINGS 40EXCELSIOR SPRINGS MIDDLE</t>
  </si>
  <si>
    <t>EXCELSIOR SPRINGS 40ELKHORN ELEMENTARY</t>
  </si>
  <si>
    <t>EXCELSIOR SPRINGS 40LEWIS ELEMENTARY</t>
  </si>
  <si>
    <t>EXCELSIOR SPRINGS 40WESTVIEW ELEMENTARY</t>
  </si>
  <si>
    <t>LIBERTY 53LIBERTY MIDDLE SCHOOL</t>
  </si>
  <si>
    <t>LIBERTY 53SOUTH VALLEY MIDDLE</t>
  </si>
  <si>
    <t>LIBERTY 53DISCOVERY MIDDLE SCHOOL</t>
  </si>
  <si>
    <t>LIBERTY 53HERITAGE MIDDLE SCHOOL</t>
  </si>
  <si>
    <t>LIBERTY 53ALEXANDER DONIPHAN ELEM.</t>
  </si>
  <si>
    <t>LIBERTY 53FRANKLIN ELEM.</t>
  </si>
  <si>
    <t>LIBERTY 53LEWIS AND CLARK ELEM.</t>
  </si>
  <si>
    <t>LIBERTY 53MANOR HILL ELEM.</t>
  </si>
  <si>
    <t>LIBERTY 53RIDGEVIEW ELEM.</t>
  </si>
  <si>
    <t>LIBERTY 53LILLIAN SCHUMACHER ELEM.</t>
  </si>
  <si>
    <t>LIBERTY 53SHOAL CREEK ELEM.</t>
  </si>
  <si>
    <t>LIBERTY 53LIBERTY OAKS ELEM.</t>
  </si>
  <si>
    <t>LIBERTY 53WARREN HILLS ELEM.</t>
  </si>
  <si>
    <t>LIBERTY 53KELLYBROOK ELEM SCHOOL</t>
  </si>
  <si>
    <t>LIBERTY 53EPIC ELEMENTARY</t>
  </si>
  <si>
    <t>MISSOURI CITY 56MISSOURI CITY ELEM.</t>
  </si>
  <si>
    <t>NORTH KANSAS CITY 74ANTIOCH MIDDLE</t>
  </si>
  <si>
    <t>NORTH KANSAS CITY 74EASTGATE 6TH GRADE CENTER</t>
  </si>
  <si>
    <t>NORTH KANSAS CITY 74MAPLE PARK MIDDLE</t>
  </si>
  <si>
    <t>NORTH KANSAS CITY 74GATEWAY 6TH GRADE CENTER</t>
  </si>
  <si>
    <t>NORTH KANSAS CITY 74NEW MARK MIDDLE</t>
  </si>
  <si>
    <t>NORTH KANSAS CITY 74NORTHGATE MIDDLE</t>
  </si>
  <si>
    <t>NORTH KANSAS CITY 74RISING HILL ELEMENTARY</t>
  </si>
  <si>
    <t>NORTH KANSAS CITY 74BELL PRAIRIE ELEMENTARY</t>
  </si>
  <si>
    <t>NORTH KANSAS CITY 74BRIARCLIFF ELEMENTARY</t>
  </si>
  <si>
    <t>NORTH KANSAS CITY 74CHAPEL HILL ELEMENTARY</t>
  </si>
  <si>
    <t>NORTH KANSAS CITY 74CHOUTEAU ELEMENTARY</t>
  </si>
  <si>
    <t>NORTH KANSAS CITY 74NORTHVIEW ELEMENTARY</t>
  </si>
  <si>
    <t>NORTH KANSAS CITY 74CLARDY ELEMENTARY</t>
  </si>
  <si>
    <t>NORTH KANSAS CITY 74CRESTVIEW ELEMENTARY</t>
  </si>
  <si>
    <t>NORTH KANSAS CITY 74DAVIDSON ELEMENTARY</t>
  </si>
  <si>
    <t>NORTH KANSAS CITY 74FOX HILL ELEMENTARY</t>
  </si>
  <si>
    <t>NORTH KANSAS CITY 74GRACEMOR ELEMENTARY</t>
  </si>
  <si>
    <t>NORTH KANSAS CITY 74LAKEWOOD ELEMENTARY</t>
  </si>
  <si>
    <t>NORTH KANSAS CITY 74LINDEN WEST ELEMENTARY</t>
  </si>
  <si>
    <t>NORTH KANSAS CITY 74MAPLEWOOD ELEMENTARY</t>
  </si>
  <si>
    <t>NORTH KANSAS CITY 74MEADOWBROOK ELEMENTARY</t>
  </si>
  <si>
    <t>NORTH KANSAS CITY 74NASHUA ELEMENTARY</t>
  </si>
  <si>
    <t>NORTH KANSAS CITY 74OAKWOOD MANOR ELEMENTARY</t>
  </si>
  <si>
    <t>NORTH KANSAS CITY 74RAVENWOOD ELEMENTARY</t>
  </si>
  <si>
    <t>NORTH KANSAS CITY 74TOPPING ELEMENTARY</t>
  </si>
  <si>
    <t>NORTH KANSAS CITY 74WEST ENGLEWOOD ELEMENTARY</t>
  </si>
  <si>
    <t>NORTH KANSAS CITY 74WINNWOOD ELEMENTARY</t>
  </si>
  <si>
    <t>CAMERON R-ICAMERON VETERANS MIDDLE</t>
  </si>
  <si>
    <t>CAMERON R-ICAMERON INTERMEDIATE SCHOOL</t>
  </si>
  <si>
    <t>LATHROP R-IILATHROP MIDDLE</t>
  </si>
  <si>
    <t>LATHROP R-IILATHROP ELEM.</t>
  </si>
  <si>
    <t>CLINTON CO. R-IIICLINTON CO. R-III MIDDLE</t>
  </si>
  <si>
    <t>CLINTON CO. R-IIIELLIS ELEM.</t>
  </si>
  <si>
    <t>COLE CO. R-ICOLE CO. R-I MIDDLE</t>
  </si>
  <si>
    <t>COLE CO. R-ICOLE CO. R-I ELEM.</t>
  </si>
  <si>
    <t>BLAIR OAKS R-IIBLAIR OAKS MIDDLE SCHOOL</t>
  </si>
  <si>
    <t>COLE CO. R-VEUGENE HIGH</t>
  </si>
  <si>
    <t>COLE CO. R-VEUGENE ELEM.</t>
  </si>
  <si>
    <t>JEFFERSON CITYLEWIS AND CLARK MIDDLE</t>
  </si>
  <si>
    <t>JEFFERSON CITYTHOMAS JEFFERSON MIDDLE</t>
  </si>
  <si>
    <t>JEFFERSON CITYBELAIR ELEM.</t>
  </si>
  <si>
    <t>JEFFERSON CITYCALLAWAY HILLS ELEM.</t>
  </si>
  <si>
    <t>JEFFERSON CITYCEDAR HILL ELEM.</t>
  </si>
  <si>
    <t>JEFFERSON CITYEAST ELEM.</t>
  </si>
  <si>
    <t>JEFFERSON CITYCLARENCE LAWSON ELEM.</t>
  </si>
  <si>
    <t>JEFFERSON CITYMOREAU HEIGHTS ELEM.</t>
  </si>
  <si>
    <t>JEFFERSON CITYNORTH ELEM.</t>
  </si>
  <si>
    <t>JEFFERSON CITYSOUTH ELEM.</t>
  </si>
  <si>
    <t>JEFFERSON CITYPIONEER TRAIL ELEMENTARY</t>
  </si>
  <si>
    <t>JEFFERSON CITYTHORPE J. GORDON ELEM.</t>
  </si>
  <si>
    <t>JEFFERSON CITYWEST ELEM.</t>
  </si>
  <si>
    <t>BLACKWATER R-IIBLACKWATER ELEM.</t>
  </si>
  <si>
    <t>COOPER CO. R-IVBUNCETON HIGH</t>
  </si>
  <si>
    <t>COOPER CO. R-IVBUNCETON ELEM.</t>
  </si>
  <si>
    <t>PRAIRIE HOME R-VPRAIRIE HOME HIGH</t>
  </si>
  <si>
    <t>PRAIRIE HOME R-VPRAIRIE HOME ELEM.</t>
  </si>
  <si>
    <t>OTTERVILLE R-VIOTTERVILLE HIGH</t>
  </si>
  <si>
    <t>OTTERVILLE R-VIOTTERVILLE ELEM.</t>
  </si>
  <si>
    <t>PILOT GROVE C-4PILOT GROVE HIGH</t>
  </si>
  <si>
    <t>PILOT GROVE C-4PILOT GROVE ELEM.</t>
  </si>
  <si>
    <t>BOONVILLE R-ILAURA SPEED ELLIOTT MIDDLE</t>
  </si>
  <si>
    <t>BOONVILLE R-IDAVID BARTON ELEM.</t>
  </si>
  <si>
    <t>CRAWFORD CO. R-IBOURBON MIDDLE SCHOOL</t>
  </si>
  <si>
    <t>CRAWFORD CO. R-IBOURBON ELEMENTARY SCHOOL</t>
  </si>
  <si>
    <t>CRAWFORD CO. R-IICUBA MIDDLE</t>
  </si>
  <si>
    <t>CRAWFORD CO. R-IICUBA ELEM.</t>
  </si>
  <si>
    <t>STEELVILLE R-IIISTEELVILLE MIDDLE</t>
  </si>
  <si>
    <t>STEELVILLE R-IIISTEELVILLE ELEM.</t>
  </si>
  <si>
    <t>LOCKWOOD R-ILOCKWOOD MIDDLE SCHOOL</t>
  </si>
  <si>
    <t>LOCKWOOD R-ILOCKWOOD ELEM.</t>
  </si>
  <si>
    <t>DADEVILLE R-IIDADEVILLE SR. HIGH</t>
  </si>
  <si>
    <t>DADEVILLE R-IIDADEVILLE R-II SCHOOL</t>
  </si>
  <si>
    <t>EVERTON R-IIIEVERTON HIGH</t>
  </si>
  <si>
    <t>EVERTON R-IIIEVERTON ELEM.</t>
  </si>
  <si>
    <t>GREENFIELD R-IVGREENFIELD HIGH</t>
  </si>
  <si>
    <t>GREENFIELD R-IVGREENFIELD ELEM.</t>
  </si>
  <si>
    <t>DALLAS CO. R-IBUFFALO MIDDLE</t>
  </si>
  <si>
    <t>DALLAS CO. R-IMALLORY ELEM.</t>
  </si>
  <si>
    <t>PATTONSBURG R-IIPATTONSBURG HIGH</t>
  </si>
  <si>
    <t>PATTONSBURG R-IIPATTONSBURG ELEM.</t>
  </si>
  <si>
    <t>WINSTON R-VIWINSTON HIGH</t>
  </si>
  <si>
    <t>WINSTON R-VIWINSTON ELEM.</t>
  </si>
  <si>
    <t>NORTH DAVIESS R-IIINORTH DAVIESS HIGH</t>
  </si>
  <si>
    <t>NORTH DAVIESS R-IIINORTH DAVIESS ELEM.</t>
  </si>
  <si>
    <t>GALLATIN R-VGALLATIN MIDDLE SCHOOL</t>
  </si>
  <si>
    <t>GALLATIN R-VCOVEL D. SEARCY ELEM.</t>
  </si>
  <si>
    <t>TRI-COUNTY R-VIITRI-COUNTY HIGH</t>
  </si>
  <si>
    <t>TRI-COUNTY R-VIITRI-COUNTY ELEM.</t>
  </si>
  <si>
    <t>OSBORN R-OOSBORN HIGH</t>
  </si>
  <si>
    <t>OSBORN R-OOSBORN ELEM.</t>
  </si>
  <si>
    <t>MAYSVILLE R-IMAYSVILLE JR.-SR. HIGH</t>
  </si>
  <si>
    <t>MAYSVILLE R-IMAYSVILLE ELEM.</t>
  </si>
  <si>
    <t>UNION STAR R-IIUNION STAR HIGH</t>
  </si>
  <si>
    <t>UNION STAR R-IIUNION STAR ELEM.</t>
  </si>
  <si>
    <t>STEWARTSVILLE C-2STEWARTSVILLE HIGH</t>
  </si>
  <si>
    <t>STEWARTSVILLE C-2STEWARTSVILLE ELEM.</t>
  </si>
  <si>
    <t>SALEM R-80SALEM MIDDLE SCHOOL</t>
  </si>
  <si>
    <t>SALEM R-80SALEM UPPER ELEM.</t>
  </si>
  <si>
    <t>OAK HILL R-IOAK HILL ELEM.</t>
  </si>
  <si>
    <t>GREEN FOREST R-IIGREEN FOREST ELEM.</t>
  </si>
  <si>
    <t>DENT-PHELPS R-IIIDENT-PHELPS ELEM.</t>
  </si>
  <si>
    <t>NORTH WOOD R-IVNORTH WOOD ELEM.</t>
  </si>
  <si>
    <t>SKYLINE R-IISKYLINE ELEM.</t>
  </si>
  <si>
    <t>PLAINVIEW R-VIIIPLAINVIEW ELEM.</t>
  </si>
  <si>
    <t>AVA R-IAVA MIDDLE</t>
  </si>
  <si>
    <t>AVA R-IAVA ELEM.</t>
  </si>
  <si>
    <t>MALDEN R-IMALDEN HIGH</t>
  </si>
  <si>
    <t>MALDEN R-IMALDEN LOWER ELEM.</t>
  </si>
  <si>
    <t>CAMPBELL R-IICAMPBELL HIGH</t>
  </si>
  <si>
    <t>CAMPBELL R-IICAMPBELL ELEM.</t>
  </si>
  <si>
    <t>HOLCOMB R-IIIHOLCOMB HIGH</t>
  </si>
  <si>
    <t>HOLCOMB R-IIIHOLCOMB ELEM.</t>
  </si>
  <si>
    <t>CLARKTON C-4CLARKTON HIGH</t>
  </si>
  <si>
    <t>CLARKTON C-4CLARKTON ELEM.</t>
  </si>
  <si>
    <t>SENATH-HORNERSVILLE C-8SENATH-HORNERSVILLE MIDDLE SCH</t>
  </si>
  <si>
    <t>SENATH-HORNERSVILLE C-8SENATH-HORNERSVILLE ELEM SCH</t>
  </si>
  <si>
    <t>SOUTHLAND C-9SOUTHLAND HIGH</t>
  </si>
  <si>
    <t>SOUTHLAND C-9SOUTHLAND ELEM.</t>
  </si>
  <si>
    <t>KENNETT 39KENNETT MIDDLE</t>
  </si>
  <si>
    <t>KENNETT 39SOUTH ELEM.</t>
  </si>
  <si>
    <t>FRANKLIN CO. R-IIFRANKLIN CO. ELEM.</t>
  </si>
  <si>
    <t>MERAMEC VALLEY R-IIIPACIFIC INTERMEDIATE</t>
  </si>
  <si>
    <t>MERAMEC VALLEY R-IIIRIVERBEND SCH.</t>
  </si>
  <si>
    <t>MERAMEC VALLEY R-IIICOLEMAN ELEM.</t>
  </si>
  <si>
    <t>MERAMEC VALLEY R-IIINIKE ELEM.</t>
  </si>
  <si>
    <t>MERAMEC VALLEY R-IIIZITZMAN ELEM.</t>
  </si>
  <si>
    <t>MERAMEC VALLEY R-IIIROBERTSVILLE ELEM.</t>
  </si>
  <si>
    <t>MERAMEC VALLEY R-IIITRUMAN ELEM.</t>
  </si>
  <si>
    <t>UNION R-XIUNION MIDDLE</t>
  </si>
  <si>
    <t>UNION R-XIBEAUFORT ELEM.</t>
  </si>
  <si>
    <t>UNION R-XIPRAIRIE DELL ELEMENTARY</t>
  </si>
  <si>
    <t>UNION R-XICENTRAL ELEM.</t>
  </si>
  <si>
    <t>LONEDELL R-14LONEDELL ELEM.</t>
  </si>
  <si>
    <t>SPRING BLUFF R-XVSPRING BLUFF ELEM.</t>
  </si>
  <si>
    <t>STRAIN-JAPAN R-XVISTRAIN-JAPAN ELEM.</t>
  </si>
  <si>
    <t>ST. CLAIR R-XIIIST. CLAIR JR. HIGH</t>
  </si>
  <si>
    <t>ST. CLAIR R-XIIIEDGAR MURRAY ELEM.</t>
  </si>
  <si>
    <t>SULLIVANSULLIVAN MIDDLE</t>
  </si>
  <si>
    <t>SULLIVANSULLIVAN ELEM.</t>
  </si>
  <si>
    <t>NEW HAVENNEW HAVEN MIDDLE</t>
  </si>
  <si>
    <t>NEW HAVENNEW HAVEN ELEM.</t>
  </si>
  <si>
    <t>WASHINGTONWASHINGTON MIDDLE</t>
  </si>
  <si>
    <t>WASHINGTONAUGUSTA ELEM.</t>
  </si>
  <si>
    <t>WASHINGTONCAMPBELLTON ELEM.</t>
  </si>
  <si>
    <t>WASHINGTONCLEARVIEW ELEM.</t>
  </si>
  <si>
    <t>WASHINGTONLABADIE ELEM.</t>
  </si>
  <si>
    <t>WASHINGTONMARTHASVILLE ELEM.</t>
  </si>
  <si>
    <t>WASHINGTONSOUTH POINT ELEM.</t>
  </si>
  <si>
    <t>WASHINGTONWASHINGTON WEST ELEM.</t>
  </si>
  <si>
    <t>GASCONADE CO. R-IIOWENSVILLE MIDDLE</t>
  </si>
  <si>
    <t>GASCONADE CO. R-IIGERALD ELEM.</t>
  </si>
  <si>
    <t>GASCONADE CO. R-IIOWENSVILLE ELEM.</t>
  </si>
  <si>
    <t>GASCONADE CO. R-IHERMANN MIDDLE</t>
  </si>
  <si>
    <t>GASCONADE CO. R-IHERMANN ELEM.</t>
  </si>
  <si>
    <t>KING CITY R-IKING CITY HIGH</t>
  </si>
  <si>
    <t>KING CITY R-IKING CITY ELEM.</t>
  </si>
  <si>
    <t>STANBERRY R-IISTANBERRY HIGH</t>
  </si>
  <si>
    <t>STANBERRY R-IISTANBERRY ELEM.</t>
  </si>
  <si>
    <t>ALBANY R-IIIALBANY MIDDLE</t>
  </si>
  <si>
    <t>ALBANY R-IIIVIRGINIA E. GEORGE ELEM.</t>
  </si>
  <si>
    <t>WILLARD R-IIWILLARD MIDDLE</t>
  </si>
  <si>
    <t>WILLARD R-IIWILLARD INTERMEDIATE NORTH</t>
  </si>
  <si>
    <t>WILLARD R-IIWILLARD CENTRAL ELEM.</t>
  </si>
  <si>
    <t>WILLARD R-IIWILLARD SOUTH ELEM.</t>
  </si>
  <si>
    <t>WILLARD R-IIWILLARD EAST ELEM.</t>
  </si>
  <si>
    <t>WILLARD R-IIWILLARD NORTH ELEM.</t>
  </si>
  <si>
    <t>WILLARD R-IIWILLARD INTERMEDIATE-SOUTH</t>
  </si>
  <si>
    <t>WILLARD R-IIWILLARD ORCHARD HILLS ELEM</t>
  </si>
  <si>
    <t>REPUBLIC R-IIIREPUBLIC MIDDLE</t>
  </si>
  <si>
    <t>REPUBLIC R-IIIPRICE ELEMENTARY</t>
  </si>
  <si>
    <t>REPUBLIC R-IIIMCCULLOCH ELEMENTARY</t>
  </si>
  <si>
    <t>REPUBLIC R-IIISCHOFIELD ELEMENTARY</t>
  </si>
  <si>
    <t>REPUBLIC R-IIILYON ELEMENTARY</t>
  </si>
  <si>
    <t>REPUBLIC R-IIISWEENY ELEMENTARY</t>
  </si>
  <si>
    <t>ASH GROVE R-IVASH GROVE HIGH</t>
  </si>
  <si>
    <t>ASH GROVE R-IVBOIS D'ARC ELEM.</t>
  </si>
  <si>
    <t>WALNUT GROVE R-VWALNUT GROVE HIGH</t>
  </si>
  <si>
    <t>WALNUT GROVE R-VWALNUT GROVE ELEM.</t>
  </si>
  <si>
    <t>STRAFFORD R-VISTRAFFORD MIDDLE</t>
  </si>
  <si>
    <t>STRAFFORD R-VISTRAFFORD ELEM.</t>
  </si>
  <si>
    <t>LOGAN-ROGERSVILLE R-VIIILOGAN-ROGERSVILLE MIDDLE</t>
  </si>
  <si>
    <t>LOGAN-ROGERSVILLE R-VIIILOGAN-ROGERSVILLE UPPER ELEM.</t>
  </si>
  <si>
    <t>SPRINGFIELD R-XIICENTRAL HIGH</t>
  </si>
  <si>
    <t>SPRINGFIELD R-XIICARVER MIDDLE</t>
  </si>
  <si>
    <t>SPRINGFIELD R-XIICHEROKEE MIDDLE</t>
  </si>
  <si>
    <t>SPRINGFIELD R-XIIHICKORY HILLS MIDDLE</t>
  </si>
  <si>
    <t>SPRINGFIELD R-XIIJARRETT MIDDLE</t>
  </si>
  <si>
    <t>SPRINGFIELD R-XIIPERSHING MIDDLE</t>
  </si>
  <si>
    <t>SPRINGFIELD R-XIIPIPKIN MIDDLE</t>
  </si>
  <si>
    <t>SPRINGFIELD R-XIIPLEASANT VIEW MIDDLE</t>
  </si>
  <si>
    <t>SPRINGFIELD R-XIIREED MIDDLE</t>
  </si>
  <si>
    <t>SPRINGFIELD R-XIIWESTPORT MIDDLE SCHOOL</t>
  </si>
  <si>
    <t>SPRINGFIELD R-XIIBINGHAM ELEM.</t>
  </si>
  <si>
    <t>SPRINGFIELD R-XIIBISSETT ELEM.</t>
  </si>
  <si>
    <t>SPRINGFIELD R-XIIBOWERMAN ELEM.</t>
  </si>
  <si>
    <t>SPRINGFIELD R-XIIBOYD ELEM.</t>
  </si>
  <si>
    <t>SPRINGFIELD R-XIICOWDEN ELEM.</t>
  </si>
  <si>
    <t>SPRINGFIELD R-XIIDAVID HARRISON ELEMENTARY</t>
  </si>
  <si>
    <t>SPRINGFIELD R-XIIDELAWARE ELEM.</t>
  </si>
  <si>
    <t>SPRINGFIELD R-XIIFIELD ELEM.</t>
  </si>
  <si>
    <t>SPRINGFIELD R-XIIFREMONT ELEM.</t>
  </si>
  <si>
    <t>SPRINGFIELD R-XIIGRAY ELEM.</t>
  </si>
  <si>
    <t>SPRINGFIELD R-XIIHICKORY HILLS ELEM.</t>
  </si>
  <si>
    <t>SPRINGFIELD R-XIIHOLLAND ELEM.</t>
  </si>
  <si>
    <t>SPRINGFIELD R-XIIHORACE MANN ELEM.</t>
  </si>
  <si>
    <t>SPRINGFIELD R-XIIJEFFRIES ELEM.</t>
  </si>
  <si>
    <t>SPRINGFIELD R-XIIWALT DISNEY ELEM.</t>
  </si>
  <si>
    <t>SPRINGFIELD R-XIIMARK TWAIN ELEM.</t>
  </si>
  <si>
    <t>SPRINGFIELD R-XIIMCBRIDE ELEM.</t>
  </si>
  <si>
    <t>SPRINGFIELD R-XIIMCGREGOR ELEM.</t>
  </si>
  <si>
    <t>SPRINGFIELD R-XIIPERSHING ELEM.</t>
  </si>
  <si>
    <t>SPRINGFIELD R-XIIPITTMAN ELEM.</t>
  </si>
  <si>
    <t>SPRINGFIELD R-XIIPLEASANT VIEW ELEM.</t>
  </si>
  <si>
    <t>SPRINGFIELD R-XIIROBBERSON ELEM.</t>
  </si>
  <si>
    <t>SPRINGFIELD R-XIIROUNTREE ELEM.</t>
  </si>
  <si>
    <t>SPRINGFIELD R-XIISEQUIOTA ELEM.</t>
  </si>
  <si>
    <t>SPRINGFIELD R-XIISHERWOOD ELEM.</t>
  </si>
  <si>
    <t>SPRINGFIELD R-XIISUNSHINE ELEM.</t>
  </si>
  <si>
    <t>SPRINGFIELD R-XIITRUMAN ELEM.</t>
  </si>
  <si>
    <t>SPRINGFIELD R-XIIWATKINS ELEM.</t>
  </si>
  <si>
    <t>SPRINGFIELD R-XIIWEAVER ELEM.</t>
  </si>
  <si>
    <t>SPRINGFIELD R-XIIWELLER ELEM.</t>
  </si>
  <si>
    <t>SPRINGFIELD R-XIIWESTPORT ELEM.</t>
  </si>
  <si>
    <t>SPRINGFIELD R-XIIWILDER ELEM.</t>
  </si>
  <si>
    <t>SPRINGFIELD R-XIIWILLIAMS ELEM.</t>
  </si>
  <si>
    <t>SPRINGFIELD R-XIIWILSON'S CREEK 5-6 INTER. CTR.</t>
  </si>
  <si>
    <t>SPRINGFIELD R-XIIYORK ELEM.</t>
  </si>
  <si>
    <t>FAIR GROVE R-XFAIR GROVE MIDDLE</t>
  </si>
  <si>
    <t>FAIR GROVE R-XFAIR GROVE ELEM.</t>
  </si>
  <si>
    <t>GRUNDY CO. R-VGRUNDY CO. HIGH</t>
  </si>
  <si>
    <t>GRUNDY CO. R-VGRUNDY CO. ELEM.</t>
  </si>
  <si>
    <t>SPICKARD R-IISPICKARD ELEM.</t>
  </si>
  <si>
    <t>PLEASANT VIEW R-VIPLEASANT VIEW ELEM.</t>
  </si>
  <si>
    <t>LAREDO R-VIILAREDO ELEM.</t>
  </si>
  <si>
    <t>TRENTON R-IXTRENTON MIDDLE</t>
  </si>
  <si>
    <t>TRENTON R-IXRISSLER ELEM.</t>
  </si>
  <si>
    <t>CAINSVILLE R-ICAINSVILLE HIGH</t>
  </si>
  <si>
    <t>CAINSVILLE R-ICAINSVILLE ELEM.</t>
  </si>
  <si>
    <t>SOUTH HARRISON CO. R-IISOUTH HARRISON MIDDLE</t>
  </si>
  <si>
    <t>SOUTH HARRISON CO. R-IISOUTH HARRISON ELEM.</t>
  </si>
  <si>
    <t>NORTH HARRISON R-IIINORTH HARRISON HIGH</t>
  </si>
  <si>
    <t>NORTH HARRISON R-IIINORTH HARRISON ELEM.</t>
  </si>
  <si>
    <t>GILMAN CITY R-IVGILMAN CITY HIGH</t>
  </si>
  <si>
    <t>GILMAN CITY R-IVGILMAN CITY ELEM.</t>
  </si>
  <si>
    <t>RIDGEWAY R-VRIDGEWAY HIGH</t>
  </si>
  <si>
    <t>RIDGEWAY R-VRIDGEWAY ELEM.</t>
  </si>
  <si>
    <t>HENRY CO. R-IWINDSOR HIGH</t>
  </si>
  <si>
    <t>HENRY CO. R-IWINDSOR ELEM.</t>
  </si>
  <si>
    <t>SHAWNEE R-IIISHAWNEE ELEM.</t>
  </si>
  <si>
    <t>CALHOUN R-VIIICALHOUN HIGH</t>
  </si>
  <si>
    <t>CALHOUN R-VIIICALHOUN ELEM.</t>
  </si>
  <si>
    <t>LEESVILLE R-IXLEESVILLE ELEM.</t>
  </si>
  <si>
    <t>DAVIS R-XIIDAVIS ELEM.</t>
  </si>
  <si>
    <t>MONTROSE R-XIVMONTROSE ELEM.</t>
  </si>
  <si>
    <t>CLINTONCLINTON MIDDLE</t>
  </si>
  <si>
    <t>CLINTONCLINTON INTERMEDIATE SCHOOL</t>
  </si>
  <si>
    <t>HICKORY CO. R-ISKYLINE MIDDLE</t>
  </si>
  <si>
    <t>HICKORY CO. R-ISKYLINE ELEM.</t>
  </si>
  <si>
    <t>WHEATLAND R-IIWHEATLAND HIGH</t>
  </si>
  <si>
    <t>WHEATLAND R-IIWHEATLAND ELEM.</t>
  </si>
  <si>
    <t>WEAUBLEAU R-IIIWEAUBLEAU HIGH</t>
  </si>
  <si>
    <t>WEAUBLEAU R-IIIWEAUBLEAU ELEM.</t>
  </si>
  <si>
    <t>HERMITAGE R-IVHERMITAGE MIDDLE</t>
  </si>
  <si>
    <t>HERMITAGE R-IVHERMITAGE ELEM.</t>
  </si>
  <si>
    <t>CRAIG R-IIICRAIG HIGH</t>
  </si>
  <si>
    <t>CRAIG R-IIICRAIG ELEM.</t>
  </si>
  <si>
    <t>MOUND CITY R-IIMOUND CITY MIDDLE</t>
  </si>
  <si>
    <t>MOUND CITY R-IIMOUND CITY ELEM.</t>
  </si>
  <si>
    <t>SOUTH HOLT CO. R-ISOUTH HOLT HIGH</t>
  </si>
  <si>
    <t>SOUTH HOLT CO. R-ISOUTH HOLT ELEM.</t>
  </si>
  <si>
    <t>NEW FRANKLIN R-INEW FRANKLIN MIDDLE-HIGH</t>
  </si>
  <si>
    <t>NEW FRANKLIN R-INEW FRANKLIN ELEMENTARY</t>
  </si>
  <si>
    <t>FAYETTE R-IIIWM. N. CLARK MIDDLE</t>
  </si>
  <si>
    <t>FAYETTE R-IIILAURENCE J. DALY ELEM.</t>
  </si>
  <si>
    <t>GLASGOWGLASGOW HIGH</t>
  </si>
  <si>
    <t>GLASGOWGLASGOW ELEMENTARY.</t>
  </si>
  <si>
    <t>HOWELL VALLEY R-IHOWELL VALLEY ELEM.</t>
  </si>
  <si>
    <t>MOUNTAIN VIEW-BIRCH TREE R-IIILIBERTY MIDDLE</t>
  </si>
  <si>
    <t>MOUNTAIN VIEW-BIRCH TREE R-IIIBIRCH TREE ELEM.</t>
  </si>
  <si>
    <t>MOUNTAIN VIEW-BIRCH TREE R-IIIMOUNTAIN VIEW ELEM.</t>
  </si>
  <si>
    <t>WILLOW SPRINGS R-IVWILLOW SPRINGS MIDDLE</t>
  </si>
  <si>
    <t>WILLOW SPRINGS R-IVWILLOW SPRINGS ELEM.</t>
  </si>
  <si>
    <t>RICHARDS R-VRICHARDS ELEM.</t>
  </si>
  <si>
    <t>WEST PLAINS R-VIIWEST PLAINS MIDDLE</t>
  </si>
  <si>
    <t>WEST PLAINS R-VIIWEST PLAINS ELEM.</t>
  </si>
  <si>
    <t>WEST PLAINS R-VIISOUTH FORK ELEM.</t>
  </si>
  <si>
    <t>GLENWOOD R-VIIIGLENWOOD ELEM.</t>
  </si>
  <si>
    <t>JUNCTION HILL C-12JUNCTION HILL ELEM.</t>
  </si>
  <si>
    <t>FAIRVIEW R-XIFAIRVIEW ELEM.</t>
  </si>
  <si>
    <t>SOUTH IRON CO. R-ISOUTH IRON HIGH</t>
  </si>
  <si>
    <t>SOUTH IRON CO. R-ISOUTH IRON ELEM.</t>
  </si>
  <si>
    <t>ARCADIA VALLEY R-IIARCADIA VALLEY MIDDLE</t>
  </si>
  <si>
    <t>ARCADIA VALLEY R-IIARCADIA VALLEY ELEM.</t>
  </si>
  <si>
    <t>BELLEVIEW R-IIIBELLEVIEW ELEM.</t>
  </si>
  <si>
    <t>IRON CO. C-4VIBURNUM HIGH</t>
  </si>
  <si>
    <t>IRON CO. C-4VIBURNUM ELEMENTARY</t>
  </si>
  <si>
    <t>FORT OSAGE R-IOSAGE TRAIL MIDDLE</t>
  </si>
  <si>
    <t>FORT OSAGE R-IBLUE HILLS ELEM.</t>
  </si>
  <si>
    <t>FORT OSAGE R-IBUCKNER ELEM.</t>
  </si>
  <si>
    <t>FORT OSAGE R-ICLER-MONT ELEM.</t>
  </si>
  <si>
    <t>FORT OSAGE R-IELM GROVE ELEM.</t>
  </si>
  <si>
    <t>FORT OSAGE R-IFIRE PRAIRIE MIDDLE</t>
  </si>
  <si>
    <t>FORT OSAGE R-IINDIAN TRAILS ELEM.</t>
  </si>
  <si>
    <t>BLUE SPRINGS R-IVBRITTANY HILL MIDDLE</t>
  </si>
  <si>
    <t>BLUE SPRINGS R-IVMORELAND RIDGE MIDDLE</t>
  </si>
  <si>
    <t>BLUE SPRINGS R-IVDELTA WOODS MIDDLE</t>
  </si>
  <si>
    <t>BLUE SPRINGS R-IVPAUL KINDER MIDDLE SCHOOL</t>
  </si>
  <si>
    <t>BLUE SPRINGS R-IVTHOMAS J. ULTICAN ELEM.</t>
  </si>
  <si>
    <t>BLUE SPRINGS R-IVFRANKLIN SMITH ELEM.</t>
  </si>
  <si>
    <t>BLUE SPRINGS R-IVJAMES LEWIS ELEM.</t>
  </si>
  <si>
    <t>BLUE SPRINGS R-IVWILLIAM YATES ELEM.</t>
  </si>
  <si>
    <t>BLUE SPRINGS R-IVLUCY FRANKLIN ELEM.</t>
  </si>
  <si>
    <t>BLUE SPRINGS R-IVCORDILL-MASON ELEM.</t>
  </si>
  <si>
    <t>BLUE SPRINGS R-IVJAMES WALKER ELEM.</t>
  </si>
  <si>
    <t>BLUE SPRINGS R-IVJOHN NOWLIN ELEM.</t>
  </si>
  <si>
    <t>BLUE SPRINGS R-IVDANIEL YOUNG ELEM.</t>
  </si>
  <si>
    <t>BLUE SPRINGS R-IVWILLIAM BRYANT ELEM.</t>
  </si>
  <si>
    <t>BLUE SPRINGS R-IVCHAPEL LAKES ELEM.</t>
  </si>
  <si>
    <t>BLUE SPRINGS R-IVSUNNY POINTE ELEM.</t>
  </si>
  <si>
    <t>BLUE SPRINGS R-IVVOY SPEARS, JR. ELEM.</t>
  </si>
  <si>
    <t>GRAIN VALLEY R-VGRAIN VALLEY SOUTH MIDDLE SCHL</t>
  </si>
  <si>
    <t>GRAIN VALLEY R-VGRAIN VALLEY NORTH MIDDLE SCHL</t>
  </si>
  <si>
    <t>GRAIN VALLEY R-VMATTHEWS ELEM.</t>
  </si>
  <si>
    <t>GRAIN VALLEY R-VSNI-A-BAR ELEM.</t>
  </si>
  <si>
    <t>GRAIN VALLEY R-VPRAIRIE BRANCH ELEM.</t>
  </si>
  <si>
    <t>GRAIN VALLEY R-VSTONY POINT ELEM.</t>
  </si>
  <si>
    <t>OAK GROVE R-VIOAK GROVE MIDDLE</t>
  </si>
  <si>
    <t>OAK GROVE R-VIOAK GROVE ELEM.</t>
  </si>
  <si>
    <t>LEE'S SUMMIT R-VIIBERNARD C. CAMPBELL MIDDLE</t>
  </si>
  <si>
    <t>LEE'S SUMMIT R-VIISUMMIT LAKES MIDDLE</t>
  </si>
  <si>
    <t>LEE'S SUMMIT R-VIIPLEASANT LEA MIDDLE</t>
  </si>
  <si>
    <t>LEE'S SUMMIT R-VIIGREENWOOD ELEM.</t>
  </si>
  <si>
    <t>LEE'S SUMMIT R-VIICEDAR CREEK ELEM.</t>
  </si>
  <si>
    <t>LEE'S SUMMIT R-VIIHAZEL GROVE ELEM.</t>
  </si>
  <si>
    <t>LEE'S SUMMIT R-VIILEE'S SUMMIT ELEM.</t>
  </si>
  <si>
    <t>LEE'S SUMMIT R-VIILONGVIEW FARM ELEM.</t>
  </si>
  <si>
    <t>LEE'S SUMMIT R-VIIMASON ELEM.</t>
  </si>
  <si>
    <t>LEE'S SUMMIT R-VIIMEADOW LANE ELEM.</t>
  </si>
  <si>
    <t>LEE'S SUMMIT R-VIIPLEASANT LEA ELEM.</t>
  </si>
  <si>
    <t>LEE'S SUMMIT R-VIIWESTVIEW ELEM.</t>
  </si>
  <si>
    <t>LEE'S SUMMIT R-VIIRICHARDSON ELEM.</t>
  </si>
  <si>
    <t>LEE'S SUMMIT R-VIIPRAIRIE VIEW ELEM.</t>
  </si>
  <si>
    <t>LEE'S SUMMIT R-VIITRAILRIDGE ELEM.</t>
  </si>
  <si>
    <t>LEE'S SUMMIT R-VIIUNDERWOOD ELEM.</t>
  </si>
  <si>
    <t>LEE'S SUMMIT R-VIISUNSET VALLEY ELEM.</t>
  </si>
  <si>
    <t>LEE'S SUMMIT R-VIIHIGHLAND PARK ELEM.</t>
  </si>
  <si>
    <t>LEE'S SUMMIT R-VIIHAWTHORN HILL ELEM.</t>
  </si>
  <si>
    <t>LEE'S SUMMIT R-VIIWOODLAND ELEM.</t>
  </si>
  <si>
    <t>LEE'S SUMMIT R-VIISUMMIT POINTE ELEM.</t>
  </si>
  <si>
    <t>HICKMAN MILLS C-1SMITH-HALE MIDDLE</t>
  </si>
  <si>
    <t>HICKMAN MILLS C-1COMPASS ELEMENTARY</t>
  </si>
  <si>
    <t>HICKMAN MILLS C-1DOBBS ELEM.</t>
  </si>
  <si>
    <t>HICKMAN MILLS C-1TRUMAN ELEM.</t>
  </si>
  <si>
    <t>HICKMAN MILLS C-1WARFORD ELEM.</t>
  </si>
  <si>
    <t>HICKMAN MILLS C-1MILLENNIUM AT SANTE FE</t>
  </si>
  <si>
    <t>HICKMAN MILLS C-1INGELS ELEM.</t>
  </si>
  <si>
    <t>HICKMAN MILLS C-1ERVIN ELEMENTARY SCHOOL</t>
  </si>
  <si>
    <t>RAYTOWN C-2RAYTOWN MIDDLE</t>
  </si>
  <si>
    <t>RAYTOWN C-2SOUTH MIDDLE</t>
  </si>
  <si>
    <t>RAYTOWN C-2RAYTOWN CENTRAL MIDDLE</t>
  </si>
  <si>
    <t>RAYTOWN C-2BLUE RIDGE ELEM.</t>
  </si>
  <si>
    <t>RAYTOWN C-2EASTWOOD HILLS ELEM.</t>
  </si>
  <si>
    <t>RAYTOWN C-2FLEETRIDGE ELEM.</t>
  </si>
  <si>
    <t>RAYTOWN C-2LAUREL HILLS ELEM.</t>
  </si>
  <si>
    <t>RAYTOWN C-2LITTLE BLUE ELEMENTARY</t>
  </si>
  <si>
    <t>RAYTOWN C-2NORFLEET ELEM.</t>
  </si>
  <si>
    <t>RAYTOWN C-2ROBINSON ELEM.</t>
  </si>
  <si>
    <t>RAYTOWN C-2SOUTHWOOD ELEM.</t>
  </si>
  <si>
    <t>RAYTOWN C-2SPRING VALLEY ELEM.</t>
  </si>
  <si>
    <t>RAYTOWN C-2WESTRIDGE ELEM.</t>
  </si>
  <si>
    <t>GRANDVIEW C-4GRANDVIEW MIDDLE</t>
  </si>
  <si>
    <t>GRANDVIEW C-4BELVIDERE ELEM.</t>
  </si>
  <si>
    <t>GRANDVIEW C-4BUTCHER-GREENE ELEM.</t>
  </si>
  <si>
    <t>GRANDVIEW C-4CONN-WEST ELEM.</t>
  </si>
  <si>
    <t>GRANDVIEW C-4MARTIN CITY ELEM.</t>
  </si>
  <si>
    <t>GRANDVIEW C-4MEADOWMERE ELEM.</t>
  </si>
  <si>
    <t>LONE JACK C-6LONE JACK HIGH</t>
  </si>
  <si>
    <t>LONE JACK C-6LONE JACK ELEM.</t>
  </si>
  <si>
    <t>INDEPENDENCE 30BINGHAM MIDDLE</t>
  </si>
  <si>
    <t>INDEPENDENCE 30BRIDGER MIDDLE</t>
  </si>
  <si>
    <t>INDEPENDENCE 30CLIFFORD H. NOWLIN MIDDLE</t>
  </si>
  <si>
    <t>INDEPENDENCE 30PIONEER RIDGE MIDDLE</t>
  </si>
  <si>
    <t>INDEPENDENCE 30THOMAS HART BENTON ELEM.</t>
  </si>
  <si>
    <t>INDEPENDENCE 30BLACKBURN ELEM.</t>
  </si>
  <si>
    <t>INDEPENDENCE 30BRYANT ELEM.</t>
  </si>
  <si>
    <t>INDEPENDENCE 30CASSELL PARK ELEMENTARY</t>
  </si>
  <si>
    <t>INDEPENDENCE 30FAIRMOUNT ELEM.</t>
  </si>
  <si>
    <t>INDEPENDENCE 30GLENDALE ELEM.</t>
  </si>
  <si>
    <t>INDEPENDENCE 30JOHN W. LUFF ELEM.</t>
  </si>
  <si>
    <t>INDEPENDENCE 30MILL CREEK ELEM.</t>
  </si>
  <si>
    <t>INDEPENDENCE 30KORTE ELEM.</t>
  </si>
  <si>
    <t>INDEPENDENCE 30OTT ELEM.</t>
  </si>
  <si>
    <t>INDEPENDENCE 30PROCTER ELEM.</t>
  </si>
  <si>
    <t>INDEPENDENCE 30RANDALL ELEM.</t>
  </si>
  <si>
    <t>INDEPENDENCE 30SANTA FE TRAIL ELEM.</t>
  </si>
  <si>
    <t>INDEPENDENCE 30WILLIAM SOUTHERN ELEM.</t>
  </si>
  <si>
    <t>INDEPENDENCE 30SPRING BRANCH ELEM.</t>
  </si>
  <si>
    <t>INDEPENDENCE 30SYCAMORE HILLS ELEM.</t>
  </si>
  <si>
    <t>INDEPENDENCE 30THREE TRAILS ELEM.</t>
  </si>
  <si>
    <t>INDEPENDENCE 30LITTLE BLUE ELEMENTARY</t>
  </si>
  <si>
    <t>INDEPENDENCE 30ABRAHAM MALLINSON ELEMENTARY</t>
  </si>
  <si>
    <t>KANSAS CITY 33PASEO ACAD. OF PERFORMING ARTS</t>
  </si>
  <si>
    <t>KANSAS CITY 33LINCOLN COLLEGE ACADEMY MIDDLE</t>
  </si>
  <si>
    <t>KANSAS CITY 33CENTRAL MIDDLE SCHOOL</t>
  </si>
  <si>
    <t>KANSAS CITY 33NORTHEAST MIDDLE SCHOOL</t>
  </si>
  <si>
    <t>KANSAS CITY 33HALE COOK ELEMENTARY</t>
  </si>
  <si>
    <t>KANSAS CITY 33TRAILWOODS ELEMENTARY</t>
  </si>
  <si>
    <t>KANSAS CITY 33ROGERS ELEMENTARY</t>
  </si>
  <si>
    <t>KANSAS CITY 33FOREIGN LANGUAGE ACADEMY</t>
  </si>
  <si>
    <t>KANSAS CITY 33FAXON ELEMENTARY</t>
  </si>
  <si>
    <t>KANSAS CITY 33GARFIELD ELEMENTARY</t>
  </si>
  <si>
    <t>KANSAS CITY 33GLADSTONE ELEMENTARY</t>
  </si>
  <si>
    <t>KANSAS CITY 33JOHN T. HARTMAN ELEMENTARY</t>
  </si>
  <si>
    <t>KANSAS CITY 33JAMES ELEMENTARY</t>
  </si>
  <si>
    <t>KANSAS CITY 33M. L. KING  ELEMENTARY</t>
  </si>
  <si>
    <t>KANSAS CITY 33LONGFELLOW ELEMENTARY</t>
  </si>
  <si>
    <t>KANSAS CITY 33GEORGE MELCHER ELEMENTARY</t>
  </si>
  <si>
    <t>KANSAS CITY 33WENDELL PHILLIPS ELEMENTARY</t>
  </si>
  <si>
    <t>KANSAS CITY 33PITCHER ELEMENTARY</t>
  </si>
  <si>
    <t>KANSAS CITY 33B. BANNEKER ELEMENTARY</t>
  </si>
  <si>
    <t>KANSAS CITY 33HOLLIDAY MONTESSORI</t>
  </si>
  <si>
    <t>KANSAS CITY 33CARVER DUAL LANGUAGE SCHOOL</t>
  </si>
  <si>
    <t>KANSAS CITY 33TROOST ELEMENTARY</t>
  </si>
  <si>
    <t>KANSAS CITY 33PRIMITIVO GARCIA ELEMENTARY</t>
  </si>
  <si>
    <t>KANSAS CITY 33PHILLIS WHEATLEY ELEMENTARY</t>
  </si>
  <si>
    <t>KANSAS CITY 33AC PREP ELEMENTARY</t>
  </si>
  <si>
    <t>KANSAS CITY 33WHITTIER ELEMENTARY</t>
  </si>
  <si>
    <t>KANSAS CITY 33BORDER STAR MONTESSORI</t>
  </si>
  <si>
    <t>CENTER 58CENTER MIDDLE</t>
  </si>
  <si>
    <t>CENTER 58BOONE ELEM.</t>
  </si>
  <si>
    <t>CENTER 58CENTER ELEM.</t>
  </si>
  <si>
    <t>CENTER 58INDIAN CREEK ELEM.</t>
  </si>
  <si>
    <t>CENTER 58RED BRIDGE ELEM.</t>
  </si>
  <si>
    <t>UNIVERSITY ACADEMYUNIVERSITY ACADEMY-MIDDLE</t>
  </si>
  <si>
    <t>UNIVERSITY ACADEMYUNIVERSITY ACADEMY-LOWER</t>
  </si>
  <si>
    <t>GUADALUPE CENTERS SCHOOLSGUADALUPE CENTERS MIDDLE</t>
  </si>
  <si>
    <t>GUADALUPE CENTERS SCHOOLSGUADALUPE CENTERS ELEMENTARY</t>
  </si>
  <si>
    <t>HOGAN PREPARATORY ACADEMYHOGAN PREPARATORY ACAD MIDDLE</t>
  </si>
  <si>
    <t>HOGAN PREPARATORY ACADEMYHOGAN PREPARATORY ACADEMY ELEM</t>
  </si>
  <si>
    <t>GENESIS SCHOOL INC.GENESIS SCHOOL INC.</t>
  </si>
  <si>
    <t>ALLEN VILLAGEALLEN VILLAGE JUNIOR</t>
  </si>
  <si>
    <t>ALLEN VILLAGEALLEN VILLAGE ELEMENTARY</t>
  </si>
  <si>
    <t>LEE A. TOLBERT COM. ACADEMYLEE A. TOLBERT COM. ACADEMY</t>
  </si>
  <si>
    <t>KC INTERNATIONAL ACADEMYKC INTERNATIONAL-WALLACE</t>
  </si>
  <si>
    <t>GORDON PARKS ELEM.GORDON PARKS ELEM.</t>
  </si>
  <si>
    <t>ACADEMIE LAFAYETTEACADEMIE LAFAYETTE - ARMOUR</t>
  </si>
  <si>
    <t>ACADEMIE LAFAYETTEACADEMIE LAFAYETTE - OAK</t>
  </si>
  <si>
    <t>SCUOLA VITA NUOVASCUOLA VITA NUOVA CHARTER</t>
  </si>
  <si>
    <t>BROOKSIDE CHARTER SCH.BROOKSIDE CHARTER MIDDLE SCHL</t>
  </si>
  <si>
    <t>BROOKSIDE CHARTER SCH.BROOKSIDE CHARTER ELEMENTARY</t>
  </si>
  <si>
    <t>KIPP: ENDEAVOR ACADEMYKIPP ENDEAVOR ACADEMY</t>
  </si>
  <si>
    <t>FRONTIER SCHOOLSFRONTIER SCHL OF INNOVATION-M</t>
  </si>
  <si>
    <t>FRONTIER SCHOOLSFRONTIER SCHL OF EXCELLENCE-M</t>
  </si>
  <si>
    <t>FRONTIER SCHOOLSFRONTIER SCHOOL OF INNOVATION</t>
  </si>
  <si>
    <t>EWING MARION KAUFFMAN SCHOOLEWING MARION KAUFFMAN MIDDLE</t>
  </si>
  <si>
    <t>HOPE LEADERSHIP ACADEMYHOPE LEADERSHIP ACADEMY</t>
  </si>
  <si>
    <t>CROSSROADS CHARTER SCHOOLSCROSSROADS PREPARATORY ACADEMY</t>
  </si>
  <si>
    <t>CROSSROADS CHARTER SCHOOLSCROSSROADS - QUALITY HILL</t>
  </si>
  <si>
    <t>CROSSROADS CHARTER SCHOOLSCROSSROADS - CENTRAL STREET</t>
  </si>
  <si>
    <t>ACADEMY FOR INTEGRATED ARTSACADEMY FOR INTEGRATED ARTS</t>
  </si>
  <si>
    <t>CITIZENS OF THE WORLD CHARTERMIDDLE SCHOOL CAMPUS</t>
  </si>
  <si>
    <t>CITIZENS OF THE WORLD CHARTERPRIMARY GRADES CAMPUS</t>
  </si>
  <si>
    <t>KANSAS CITY GIRLS PREP ACADEMYKANSAS CITY GIRLS PREP ACADEMY</t>
  </si>
  <si>
    <t>CARL JUNCTION R-ICARL JUNCTION JR. HIGH</t>
  </si>
  <si>
    <t>CARL JUNCTION R-ICARL JUNCTION INTERMEDIATE</t>
  </si>
  <si>
    <t>CARL JUNCTION R-ICARL JUNCTION SATELLITE SCHOOL</t>
  </si>
  <si>
    <t>AVILLA R-XIIIAVILLA ELEM.</t>
  </si>
  <si>
    <t>JASPER CO. R-VJASPER CO. HIGH SCHOOL</t>
  </si>
  <si>
    <t>JASPER CO. R-VJASPER CO. ELEM.</t>
  </si>
  <si>
    <t>SARCOXIE R-IISARCOXIE HIGH</t>
  </si>
  <si>
    <t>SARCOXIE R-IIWILDWOOD ELEM.</t>
  </si>
  <si>
    <t>CARTHAGE R-IXCARTHAGE JR. HIGH</t>
  </si>
  <si>
    <t>CARTHAGE R-IXCARTHAGE INTERMEDIATE CENTER</t>
  </si>
  <si>
    <t>CARTHAGE R-IXCARTHAGE 6TH GRADE CENTER</t>
  </si>
  <si>
    <t>CARTHAGE R-IXCOLUMBIAN ELEM.</t>
  </si>
  <si>
    <t>CARTHAGE R-IXSTEADLEY ELEM.</t>
  </si>
  <si>
    <t>CARTHAGE R-IXFAIRVIEW ELEM.</t>
  </si>
  <si>
    <t>CARTHAGE R-IXMARK TWAIN ELEM.</t>
  </si>
  <si>
    <t>CARTHAGE R-IXPLEASANT VALLEY ELEM.</t>
  </si>
  <si>
    <t>WEBB CITY R-VIIWEBB CITY JR. HIGH</t>
  </si>
  <si>
    <t>WEBB CITY R-VIIWEBB CITY MIDDLE</t>
  </si>
  <si>
    <t>WEBB CITY R-VIIEUGENE FIELD ELEM.</t>
  </si>
  <si>
    <t>WEBB CITY R-VIIHARRY S. TRUMAN ELEM.</t>
  </si>
  <si>
    <t>WEBB CITY R-VIICARTERVILLE ELEM.</t>
  </si>
  <si>
    <t>JOPLIN SCHOOLSNORTH MIDDLE</t>
  </si>
  <si>
    <t>JOPLIN SCHOOLSSOUTH MIDDLE</t>
  </si>
  <si>
    <t>JOPLIN SCHOOLSEAST MIDDLE</t>
  </si>
  <si>
    <t>JOPLIN SCHOOLSCECIL FLOYD ELEM.</t>
  </si>
  <si>
    <t>JOPLIN SCHOOLSCOLUMBIA ELEM.</t>
  </si>
  <si>
    <t>JOPLIN SCHOOLSSOARING HEIGHTS ELEM.</t>
  </si>
  <si>
    <t>JOPLIN SCHOOLSEASTMORLAND ELEM.</t>
  </si>
  <si>
    <t>JOPLIN SCHOOLSIRVING ELEMENTARY</t>
  </si>
  <si>
    <t>JOPLIN SCHOOLSJEFFERSON ELEM.</t>
  </si>
  <si>
    <t>JOPLIN SCHOOLSKELSEY NORMAN ELEM.</t>
  </si>
  <si>
    <t>JOPLIN SCHOOLSMCKINLEY ELEM.</t>
  </si>
  <si>
    <t>JOPLIN SCHOOLSROYAL HEIGHTS ELEM.</t>
  </si>
  <si>
    <t>JOPLIN SCHOOLSSTAPLETON ELEM.</t>
  </si>
  <si>
    <t>JOPLIN SCHOOLSWEST CENTRAL ELEM.</t>
  </si>
  <si>
    <t>NORTHWEST R-INORTHWEST VALLEY SCH.</t>
  </si>
  <si>
    <t>NORTHWEST R-IWOODRIDGE MIDDLE SCHOOL</t>
  </si>
  <si>
    <t>NORTHWEST R-ICEDAR SPRINGS ELEM.</t>
  </si>
  <si>
    <t>NORTHWEST R-IHOUSE SPRINGS ELEM.</t>
  </si>
  <si>
    <t>NORTHWEST R-IHIGH RIDGE ELEM.</t>
  </si>
  <si>
    <t>NORTHWEST R-IMAPLE GROVE ELEM.</t>
  </si>
  <si>
    <t>NORTHWEST R-IMURPHY ELEM.</t>
  </si>
  <si>
    <t>NORTHWEST R-IBRENNAN WOODS ELEM.</t>
  </si>
  <si>
    <t>GRANDVIEW R-IIGRANDVIEW MIDDLE</t>
  </si>
  <si>
    <t>GRANDVIEW R-IIGRANDVIEW ELEM.</t>
  </si>
  <si>
    <t>HILLSBORO R-IIIHILLSBORO JR. HIGH</t>
  </si>
  <si>
    <t>HILLSBORO R-IIIHILLSBORO ELEM.</t>
  </si>
  <si>
    <t>HILLSBORO R-IIIHILLSBORO MIDDLE ELEM.</t>
  </si>
  <si>
    <t>DUNKLIN R-VSENN-THOMAS MIDDLE</t>
  </si>
  <si>
    <t>DUNKLIN R-VPEVELY ELEM.</t>
  </si>
  <si>
    <t>FESTUS R-VIFESTUS MIDDLE</t>
  </si>
  <si>
    <t>FESTUS R-VIFESTUS INTERMEDIATE</t>
  </si>
  <si>
    <t>JEFFERSON CO. R-VIIDANBY-RUSH TOWER MIDDLE</t>
  </si>
  <si>
    <t>JEFFERSON CO. R-VIITELEGRAPH INTERMEDIATE</t>
  </si>
  <si>
    <t>SUNRISE R-IXSUNRISE ELEM.</t>
  </si>
  <si>
    <t>WINDSOR C-1WINDSOR MIDDLE</t>
  </si>
  <si>
    <t>WINDSOR C-1WINDSOR INTERMEDIATE</t>
  </si>
  <si>
    <t>FOX C-6FOX MIDDLE</t>
  </si>
  <si>
    <t>FOX C-6RIDGEWOOD MIDDLE</t>
  </si>
  <si>
    <t>FOX C-6SECKMAN MIDDLE</t>
  </si>
  <si>
    <t>FOX C-6ANTONIA MIDDLE SCHOOL</t>
  </si>
  <si>
    <t>FOX C-6ANTONIA ELEM.</t>
  </si>
  <si>
    <t>FOX C-6FOX ELEM.</t>
  </si>
  <si>
    <t>FOX C-6CLYDE HAMRICK ELEM.</t>
  </si>
  <si>
    <t>FOX C-6GEORGE GUFFEY ELEM.</t>
  </si>
  <si>
    <t>FOX C-6LONE DELL ELEM.</t>
  </si>
  <si>
    <t>FOX C-6MERAMEC HEIGHTS ELEM.</t>
  </si>
  <si>
    <t>FOX C-6RAYMOND &amp; NANCY HODGE ELEM.</t>
  </si>
  <si>
    <t>FOX C-6ROCKPORT HEIGHTS ELEM.</t>
  </si>
  <si>
    <t>FOX C-6SECKMAN ELEM.</t>
  </si>
  <si>
    <t>FOX C-6SHERWOOD ELEM.</t>
  </si>
  <si>
    <t>FOX C-6RICHARD SIMPSON ELEM.</t>
  </si>
  <si>
    <t>CRYSTAL CITY 47CRYSTAL CITY HIGH</t>
  </si>
  <si>
    <t>CRYSTAL CITY 47CRYSTAL CITY ELEM.</t>
  </si>
  <si>
    <t>DESOTO 73DESOTO JR. HIGH</t>
  </si>
  <si>
    <t>DESOTO 73ATHENA ELEM.</t>
  </si>
  <si>
    <t>DESOTO 73VINELAND ELEM.</t>
  </si>
  <si>
    <t>KINGSVILLE R-IKINGSVILLE HIGH</t>
  </si>
  <si>
    <t>KINGSVILLE R-IKINGSVILLE ELEM.</t>
  </si>
  <si>
    <t>HOLDEN R-IIIHOLDEN MIDDLE</t>
  </si>
  <si>
    <t>HOLDEN R-IIIHOLDEN ELEM.</t>
  </si>
  <si>
    <t>CHILHOWEE R-IVCHILHOWEE HIGH</t>
  </si>
  <si>
    <t>CHILHOWEE R-IVCHILHOWEE ELEM.</t>
  </si>
  <si>
    <t>JOHNSON CO. R-VIICREST RIDGE HIGH</t>
  </si>
  <si>
    <t>JOHNSON CO. R-VIICREST RIDGE ELEM.</t>
  </si>
  <si>
    <t>KNOB NOSTER R-VIIIKNOB NOSTER MIDDLE</t>
  </si>
  <si>
    <t>KNOB NOSTER R-VIIIKNOB NOSTER ELEM.</t>
  </si>
  <si>
    <t>KNOB NOSTER R-VIIIWHITEMAN A.F.B. ELEM.</t>
  </si>
  <si>
    <t>LEETON R-XLEETON MIDDLE</t>
  </si>
  <si>
    <t>LEETON R-XLEETON ELEM.</t>
  </si>
  <si>
    <t>WARRENSBURG R-VIWARRENSBURG MIDDLE</t>
  </si>
  <si>
    <t>WARRENSBURG R-VIMARTIN WARREN ELEM.</t>
  </si>
  <si>
    <t>WARRENSBURG R-VISTERLING ELEM.</t>
  </si>
  <si>
    <t>KNOX CO. R-IKNOX CO. HIGH</t>
  </si>
  <si>
    <t>KNOX CO. R-IKNOX CO. ELEM.</t>
  </si>
  <si>
    <t>LACLEDE CO. R-ICONWAY HIGH SCHOOLS</t>
  </si>
  <si>
    <t>LACLEDE CO. R-IEZARD ELEM.</t>
  </si>
  <si>
    <t>GASCONADE C-4GASCONADE ELEM.</t>
  </si>
  <si>
    <t>LEBANON R-IIILEBANON MIDDLE SCHOOL</t>
  </si>
  <si>
    <t>LEBANON R-IIIBOSWELL ELEM.</t>
  </si>
  <si>
    <t>LACLEDE CO. C-5JOEL E. BARBER ELEM.</t>
  </si>
  <si>
    <t>CONCORDIA R-IICONCORDIA HIGH</t>
  </si>
  <si>
    <t>CONCORDIA R-IICONCORDIA ELEM.</t>
  </si>
  <si>
    <t>LAFAYETTE CO. C-1LAFAYETTE CO. MIDDLE</t>
  </si>
  <si>
    <t>LAFAYETTE CO. C-1GRANDVIEW ELEM.</t>
  </si>
  <si>
    <t>ODESSA R-VIIODESSA MIDDLE</t>
  </si>
  <si>
    <t>ODESSA R-VIIODESSA UPPER ELEMENTARY</t>
  </si>
  <si>
    <t>SANTA FE R-XSANTA FE HIGH</t>
  </si>
  <si>
    <t>SANTA FE R-XSANTA FE ELEM.</t>
  </si>
  <si>
    <t>WELLINGTON-NAPOLEON R-IXWELLINGTON-NAPOLEON HIGH</t>
  </si>
  <si>
    <t>WELLINGTON-NAPOLEON R-IXWELLINGTON-NAPOLEON ELEM.</t>
  </si>
  <si>
    <t>LEXINGTON R-VLEXINGTON MIDDLE</t>
  </si>
  <si>
    <t>LEXINGTON R-VLESLIE BELL ELEM.</t>
  </si>
  <si>
    <t>MILLER R-IIMILLER HIGH</t>
  </si>
  <si>
    <t>MILLER R-IICENTRAL ELEM.</t>
  </si>
  <si>
    <t>PIERCE CITY R-VIPIERCE CITY MIDDLE</t>
  </si>
  <si>
    <t>PIERCE CITY R-VICENTRAL ELEM.</t>
  </si>
  <si>
    <t>MARIONVILLE R-IXMARIONVILLE MIDDLE</t>
  </si>
  <si>
    <t>MARIONVILLE R-IXMARIONVILLE ELEM</t>
  </si>
  <si>
    <t>MT. VERNON R-VMT. VERNON MIDDLE</t>
  </si>
  <si>
    <t>MT. VERNON R-VMT. VERNON INTERMEDIATE</t>
  </si>
  <si>
    <t>AURORA R-VIIIAURORA JR. HIGH</t>
  </si>
  <si>
    <t>AURORA R-VIIIROBINSON SCHOOL</t>
  </si>
  <si>
    <t>VERONA R-VIIVERONA HIGH</t>
  </si>
  <si>
    <t>VERONA R-VIIVERONA ELEM.</t>
  </si>
  <si>
    <t>CANTON R-VCANTON HIGH</t>
  </si>
  <si>
    <t>CANTON R-VCANTON ELEM.</t>
  </si>
  <si>
    <t>LEWIS CO. C-1HIGHLAND JR.-SR. HIGH</t>
  </si>
  <si>
    <t>LEWIS CO. C-1HIGHLAND ELEM.</t>
  </si>
  <si>
    <t>SILEX R-ISILEX HIGH</t>
  </si>
  <si>
    <t>SILEX R-ISILEX ELEM.</t>
  </si>
  <si>
    <t>ELSBERRY R-IIIDA CANNON MIDDLE</t>
  </si>
  <si>
    <t>ELSBERRY R-IICLARENCE CANNON ELEM.</t>
  </si>
  <si>
    <t>TROY R-IIITROY MIDDLE</t>
  </si>
  <si>
    <t>TROY R-IIITROY SOUTH MIDDLE SCHOOL</t>
  </si>
  <si>
    <t>TROY R-IIIHAWK POINT ELEM.</t>
  </si>
  <si>
    <t>TROY R-IIIBOONE ELEM.</t>
  </si>
  <si>
    <t>TROY R-IIIWM. R. CAPPEL ELEM.</t>
  </si>
  <si>
    <t>TROY R-IIICUIVRE PARK ELEMENTARY</t>
  </si>
  <si>
    <t>TROY R-IIILINCOLN ELEM.</t>
  </si>
  <si>
    <t>TROY R-IIIMAIN STREET ELEM.</t>
  </si>
  <si>
    <t>TROY R-IIICLAUDE BROWN ELEMENTARY</t>
  </si>
  <si>
    <t>WINFIELD R-IVWINFIELD MIDDLE</t>
  </si>
  <si>
    <t>WINFIELD R-IVWINFIELD INTERMEDIATE</t>
  </si>
  <si>
    <t>LINN CO. R-ILINN CO. HIGH</t>
  </si>
  <si>
    <t>LINN CO. R-ILINN CO. ELEM.</t>
  </si>
  <si>
    <t>BUCKLIN R-IIBUCKLIN HIGH</t>
  </si>
  <si>
    <t>BUCKLIN R-IIBUCKLIN ELEM.</t>
  </si>
  <si>
    <t>MEADVILLE R-IVMEADVILLE HIGH</t>
  </si>
  <si>
    <t>MEADVILLE R-IVMEADVILLE ELEM.</t>
  </si>
  <si>
    <t>MARCELINE R-VMARCELINE MIDDLE</t>
  </si>
  <si>
    <t>MARCELINE R-VWALT DISNEY ELEM.</t>
  </si>
  <si>
    <t>BROOKFIELD R-IIIBROOKFIELD MIDDLE</t>
  </si>
  <si>
    <t>BROOKFIELD R-IIIBROOKFIELD ELEM.</t>
  </si>
  <si>
    <t>SOUTHWEST LIVINGSTON CO. R-ISOUTHWEST LIVINGSTON CO R-1 HS</t>
  </si>
  <si>
    <t>SOUTHWEST LIVINGSTON CO. R-ISOUTHWEST LIVINGSTON CO R-1 EL</t>
  </si>
  <si>
    <t>LIVINGSTON CO. R-IIILIVINGSTON CO. ELEM.</t>
  </si>
  <si>
    <t>CHILLICOTHE R-IICHILLICOTHE MIDDLE</t>
  </si>
  <si>
    <t>CHILLICOTHE R-IIDEWEY ELEMENTARY</t>
  </si>
  <si>
    <t>MCDONALD CO. R-IANDERSON MIDDLE</t>
  </si>
  <si>
    <t>MCDONALD CO. R-IANDERSON ELEM.</t>
  </si>
  <si>
    <t>MCDONALD CO. R-INOEL ELEM.</t>
  </si>
  <si>
    <t>MCDONALD CO. R-IPINEVILLE ELEM.</t>
  </si>
  <si>
    <t>MCDONALD CO. R-IROCKY COMFORT ELEM.</t>
  </si>
  <si>
    <t>MCDONALD CO. R-ISOUTHWEST CITY ELEM.</t>
  </si>
  <si>
    <t>MCDONALD CO. R-IWHITE ROCK ELEM.</t>
  </si>
  <si>
    <t>ATLANTA C-3ATLANTA HIGH</t>
  </si>
  <si>
    <t>ATLANTA C-3ATLANTA ELEM.</t>
  </si>
  <si>
    <t>BEVIER C-4BEVIER ELEM.</t>
  </si>
  <si>
    <t>LA PLATA R-IILA PLATA HIGH</t>
  </si>
  <si>
    <t>LA PLATA R-IILA PLATA ELEM.</t>
  </si>
  <si>
    <t>MACON CO. R-IMACON MIDDLE SCHOOL</t>
  </si>
  <si>
    <t>MACON CO. R-IMACON ELEMENTARY</t>
  </si>
  <si>
    <t>CALLAO C-8CALLAO ELEM.</t>
  </si>
  <si>
    <t>MACON CO. R-IVMACON CO. HIGH</t>
  </si>
  <si>
    <t>MACON CO. R-IVMACON CO. ELEM.</t>
  </si>
  <si>
    <t>MARQUAND-ZION R-VIMARQUAND-ZION HIGH</t>
  </si>
  <si>
    <t>MARQUAND-ZION R-VIMARQUAND ELEM.</t>
  </si>
  <si>
    <t>FREDERICKTOWN R-IKELLY A BURLISON MIDDLE SCHOOL</t>
  </si>
  <si>
    <t>FREDERICKTOWN R-IFREDERICKTOWN INTERMEDIATE</t>
  </si>
  <si>
    <t>MARIES CO. R-IVIENNA MIDDLE</t>
  </si>
  <si>
    <t>MARIES CO. R-IVIENNA ELEM.</t>
  </si>
  <si>
    <t>MARIES CO. R-IIMARIES CO. MIDDLE</t>
  </si>
  <si>
    <t>MARIES CO. R-IIBELLE ELEM.</t>
  </si>
  <si>
    <t>MARION CO. R-IIMARION CO. HIGH</t>
  </si>
  <si>
    <t>MARION CO. R-IIMARION CO. ELEM.</t>
  </si>
  <si>
    <t>PALMYRA R-IPALMYRA MIDDLE</t>
  </si>
  <si>
    <t>PALMYRA R-IPALMYRA ELEM.</t>
  </si>
  <si>
    <t>HANNIBAL 60HANNIBAL MIDDLE</t>
  </si>
  <si>
    <t>HANNIBAL 60A. D. STOWELL ELEM.</t>
  </si>
  <si>
    <t>HANNIBAL 60EUGENE FIELD ELEM.</t>
  </si>
  <si>
    <t>HANNIBAL 60MARK TWAIN ELEM.</t>
  </si>
  <si>
    <t>HANNIBAL 60OAKWOOD ELEM.</t>
  </si>
  <si>
    <t>HANNIBAL 60VETERANS ELEM.</t>
  </si>
  <si>
    <t>NORTH MERCER CO. R-IIIMERCER HIGH</t>
  </si>
  <si>
    <t>NORTH MERCER CO. R-IIINORTH MERCER ELEM.</t>
  </si>
  <si>
    <t>PRINCETON R-VPRINCETON R-V JR.-SR. HIGH</t>
  </si>
  <si>
    <t>PRINCETON R-VPRINCETON R-V ELEM.</t>
  </si>
  <si>
    <t>ELDON R-IELDON MIDDLE</t>
  </si>
  <si>
    <t>ELDON R-IELDON UPPER ELEM.</t>
  </si>
  <si>
    <t>MILLER CO. R-IIIMILLER CO. ELEM.</t>
  </si>
  <si>
    <t>ST. ELIZABETH R-IVST. ELIZABETH HIGH</t>
  </si>
  <si>
    <t>ST. ELIZABETH R-IVST. ELIZABETH ELEM.</t>
  </si>
  <si>
    <t>SCHOOL OF THE OSAGEOSAGE MIDDLE</t>
  </si>
  <si>
    <t>SCHOOL OF THE OSAGEOSAGE UPPER ELEM.</t>
  </si>
  <si>
    <t>IBERIA R-VIBERIA HIGH</t>
  </si>
  <si>
    <t>IBERIA R-VIBERIA ELEM.</t>
  </si>
  <si>
    <t>EAST PRAIRIE R-IIEAST PRAIRIE MIDDLE</t>
  </si>
  <si>
    <t>CHARLESTON R-ICHARLESTON MIDDLE</t>
  </si>
  <si>
    <t>CHARLESTON R-IWARREN E. HEARNES ELEM.</t>
  </si>
  <si>
    <t>MONITEAU CO. R-ICALIFORNIA MIDDLE</t>
  </si>
  <si>
    <t>MONITEAU CO. R-ICALIFORNIA ELEM.</t>
  </si>
  <si>
    <t>HIGH POINT R-IIIHIGH POINT ELEM.</t>
  </si>
  <si>
    <t>MONITEAU CO. R-VLATHAM ELEM.</t>
  </si>
  <si>
    <t>TIPTON R-VITIPTON MIDDLE SCHOOL</t>
  </si>
  <si>
    <t>TIPTON R-VITIPTON ELEM.</t>
  </si>
  <si>
    <t>JAMESTOWN C-1JAMESTOWN C-I HIGH</t>
  </si>
  <si>
    <t>JAMESTOWN C-1JAMESTOWN C-I ELEM.</t>
  </si>
  <si>
    <t>CLARKSBURG C-2CLARKSBURG ELEM.</t>
  </si>
  <si>
    <t>MIDDLE GROVE C-1MIDDLE GROVE ELEM.</t>
  </si>
  <si>
    <t>MONROE CITY R-IMONROE CITY MIDDLE</t>
  </si>
  <si>
    <t>MONROE CITY R-IMONROE CITY ELEM.</t>
  </si>
  <si>
    <t>HOLLIDAY C-2HOLLIDAY ELEMENTARY</t>
  </si>
  <si>
    <t>MADISON C-3MADISON HIGH</t>
  </si>
  <si>
    <t>MADISON C-3MADISON ELEM.</t>
  </si>
  <si>
    <t>PARIS R-IIPARIS JR. HIGH</t>
  </si>
  <si>
    <t>PARIS R-IIPARIS ELEM.</t>
  </si>
  <si>
    <t>WELLSVILLE MIDDLETOWN R-IWELLSVILLE-MIDDLETOWN HS</t>
  </si>
  <si>
    <t>WELLSVILLE MIDDLETOWN R-IWELLSVILLE-MIDDLETOWN ELEM.</t>
  </si>
  <si>
    <t>MONTGOMERY CO. R-IIMONTGOMERY CO. MIDDLE</t>
  </si>
  <si>
    <t>MONTGOMERY CO. R-IIJONESBURG ELEM.</t>
  </si>
  <si>
    <t>MONTGOMERY CO. R-IIMONTGOMERY CITY ELEM.</t>
  </si>
  <si>
    <t>MORGAN CO. R-IMORGAN CO. R-I HIGH</t>
  </si>
  <si>
    <t>MORGAN CO. R-IMORGAN CO. R-I ELEM.</t>
  </si>
  <si>
    <t>MORGAN CO. R-IIMORGAN CO. MIDDLE</t>
  </si>
  <si>
    <t>MORGAN CO. R-IIMORGAN CO. ELEM.</t>
  </si>
  <si>
    <t>RISCO R-IIRISCO HIGH</t>
  </si>
  <si>
    <t>RISCO R-IIRISCO ELEM.</t>
  </si>
  <si>
    <t>PORTAGEVILLEPORTAGEVILLE HIGH</t>
  </si>
  <si>
    <t>PORTAGEVILLEPORTAGEVILLE ELEM.</t>
  </si>
  <si>
    <t>GIDEON 37GIDEON HIGH</t>
  </si>
  <si>
    <t>GIDEON 37GIDEON ELEM.</t>
  </si>
  <si>
    <t>NEW MADRID CO. R-ICENTRAL MIDDLE</t>
  </si>
  <si>
    <t>NEW MADRID CO. R-ILILBOURN ELEM.</t>
  </si>
  <si>
    <t>NEW MADRID CO. R-IMATTHEWS ELEM.</t>
  </si>
  <si>
    <t>NEW MADRID CO. R-INEW MADRID ELEM.</t>
  </si>
  <si>
    <t>EAST NEWTON CO. R-VIGRANBY</t>
  </si>
  <si>
    <t>EAST NEWTON CO. R-VITRIWAY</t>
  </si>
  <si>
    <t>DIAMOND R-IVDIAMOND MIDDLE</t>
  </si>
  <si>
    <t>DIAMOND R-IVDIAMOND ELEM.</t>
  </si>
  <si>
    <t>WESTVIEW C-6WESTVIEW ELEM.</t>
  </si>
  <si>
    <t>SENECA R-VIISENECA JUNIOR HIGH</t>
  </si>
  <si>
    <t>SENECA R-VIISENECA INTERMEDIATE SCHOOL</t>
  </si>
  <si>
    <t>NEOSHO SCHOOL DISTRICTNEOSHO JR. HIGH</t>
  </si>
  <si>
    <t>NEOSHO SCHOOL DISTRICTMIDDLE SCH.</t>
  </si>
  <si>
    <t>NEOSHO SCHOOL DISTRICTBENTON ELEM.</t>
  </si>
  <si>
    <t>NEOSHO SCHOOL DISTRICTCENTRAL ELEM.</t>
  </si>
  <si>
    <t>NEOSHO SCHOOL DISTRICTGOODMAN ELEM.</t>
  </si>
  <si>
    <t>NEOSHO SCHOOL DISTRICTSOUTH ELEM.</t>
  </si>
  <si>
    <t>NEOSHO SCHOOL DISTRICTGEORGE WASHINGTON CARVER ELEM.</t>
  </si>
  <si>
    <t>NODAWAY-HOLT R-VIINODAWAY-HOLT MS/HS</t>
  </si>
  <si>
    <t>NODAWAY-HOLT R-VIINODAWAY-HOLT ELEM.</t>
  </si>
  <si>
    <t>WEST NODAWAY CO. R-IWEST NODAWAY HIGH</t>
  </si>
  <si>
    <t>WEST NODAWAY CO. R-IWEST NODAWAY R-I ELEM.</t>
  </si>
  <si>
    <t>NORTHEAST NODAWAY CO. R-VNORTHEAST NODAWAY HIGH</t>
  </si>
  <si>
    <t>NORTHEAST NODAWAY CO. R-VNORTHEAST NODAWAY ELEMENTARY</t>
  </si>
  <si>
    <t>JEFFERSON C-123JEFFERSON HIGH</t>
  </si>
  <si>
    <t>JEFFERSON C-123JEFFERSON ELEM.</t>
  </si>
  <si>
    <t>NORTH NODAWAY CO. R-VINORTH NODAWAY JR.-SR. HIGH</t>
  </si>
  <si>
    <t>NORTH NODAWAY CO. R-VINORTH NODAWAY ELEM.</t>
  </si>
  <si>
    <t>MARYVILLE R-IIMARYVILLE MIDDLE</t>
  </si>
  <si>
    <t>MARYVILLE R-IIEUGENE FIELD ELEM.</t>
  </si>
  <si>
    <t>SOUTH NODAWAY CO. R-IVSOUTH NODAWAY HIGH</t>
  </si>
  <si>
    <t>SOUTH NODAWAY CO. R-IVSOUTH NODAWAY ELEM.</t>
  </si>
  <si>
    <t>COUCH R-ICOUCH HIGH</t>
  </si>
  <si>
    <t>COUCH R-ICOUCH ELEM.</t>
  </si>
  <si>
    <t>THAYER R-IITHAYER SR. HIGH</t>
  </si>
  <si>
    <t>THAYER R-IITHAYER ELEM.</t>
  </si>
  <si>
    <t>OREGON-HOWELL R-IIIKOSHKONONG ELEM.</t>
  </si>
  <si>
    <t>ALTON R-IVALTON HIGH</t>
  </si>
  <si>
    <t>ALTON R-IVALTON ELEMENTARY</t>
  </si>
  <si>
    <t>OSAGE CO. R-ICHAMOIS HIGH</t>
  </si>
  <si>
    <t>OSAGE CO. R-IOSAGE CO. ELEM.</t>
  </si>
  <si>
    <t>OSAGE CO. R-IILINN HIGH</t>
  </si>
  <si>
    <t>OSAGE CO. R-IIOSAGE CO. ELEM.</t>
  </si>
  <si>
    <t>OSAGE CO. R-IIIFATIMA HIGH</t>
  </si>
  <si>
    <t>OSAGE CO. R-IIIFATIMA ELEM.</t>
  </si>
  <si>
    <t>THORNFIELD R-ITHORNFIELD ELEM.</t>
  </si>
  <si>
    <t>BAKERSFIELD R-IVBAKERSFIELD HIGH</t>
  </si>
  <si>
    <t>BAKERSFIELD R-IVBAKERSFIELD ELEM.</t>
  </si>
  <si>
    <t>GAINESVILLE R-VGAINESVILLE HIGH</t>
  </si>
  <si>
    <t>GAINESVILLE R-VGAINESVILLE ELEM.</t>
  </si>
  <si>
    <t>DORA R-IIIDORA HIGH</t>
  </si>
  <si>
    <t>DORA R-IIIDORA ELEM.</t>
  </si>
  <si>
    <t>LUTIE R-VILUTIE HIGH</t>
  </si>
  <si>
    <t>LUTIE R-VILUTIE ELEM.</t>
  </si>
  <si>
    <t>NORTH PEMISCOT CO. R-INORTH PEMISCOT SR. HIGH</t>
  </si>
  <si>
    <t>NORTH PEMISCOT CO. R-IROSS ELEM.</t>
  </si>
  <si>
    <t>HAYTI R-IIHAYTI HIGH</t>
  </si>
  <si>
    <t>HAYTI R-IIMATHIS ELEMENTARY</t>
  </si>
  <si>
    <t>PEMISCOT CO. R-IIIPEMISCOT CO. R-III ELEM.</t>
  </si>
  <si>
    <t>COOTER R-IVCOOTER HIGH</t>
  </si>
  <si>
    <t>COOTER R-IVCOOTER ELEM.</t>
  </si>
  <si>
    <t>SOUTH PEMISCOT CO. R-VSOUTH PEMISCOT HIGH</t>
  </si>
  <si>
    <t>SOUTH PEMISCOT CO. R-VCENTRAL ELEMENTARY</t>
  </si>
  <si>
    <t>DELTA C-7DELTA C-7 HIGH</t>
  </si>
  <si>
    <t>DELTA C-7DELTA C-7 ELEM.</t>
  </si>
  <si>
    <t>CARUTHERSVILLE 18CARUTHERSVILLE MIDDLE</t>
  </si>
  <si>
    <t>CARUTHERSVILLE 18CARUTHERSVILLE ELEMENTARY</t>
  </si>
  <si>
    <t>PERRY CO. 32PERRY CO. MIDDLE</t>
  </si>
  <si>
    <t>PERRY CO. 32PERRYVILLE ELEM.</t>
  </si>
  <si>
    <t>ALTENBURG 48ALTENBURG ELEM.</t>
  </si>
  <si>
    <t>PETTIS CO. R-VNORTHWEST HIGH</t>
  </si>
  <si>
    <t>PETTIS CO. R-VNORTHWEST ELEM.</t>
  </si>
  <si>
    <t>LA MONTE R-IVLA MONTE HIGH</t>
  </si>
  <si>
    <t>LA MONTE R-IVLA MONTE ELEM.</t>
  </si>
  <si>
    <t>SMITHTON R-VISMITHTON HIGH</t>
  </si>
  <si>
    <t>SMITHTON R-VISMITHTON ELEM.</t>
  </si>
  <si>
    <t>GREEN RIDGE R-VIIIGREEN RIDGE HIGH</t>
  </si>
  <si>
    <t>GREEN RIDGE R-VIIIGREEN RIDGE ELEM.</t>
  </si>
  <si>
    <t>PETTIS CO. R-XIIPETTIS CO. ELEM.</t>
  </si>
  <si>
    <t>SEDALIA 200SMITH COTTON JUNIOR HIGH SCHL</t>
  </si>
  <si>
    <t>SEDALIA 200SEDALIA MIDDLE SCHOOL</t>
  </si>
  <si>
    <t>SEDALIA 200HEBER HUNT ELEM.</t>
  </si>
  <si>
    <t>SEDALIA 200PARKVIEW ELEM.</t>
  </si>
  <si>
    <t>SEDALIA 200HORACE MANN ELEM.</t>
  </si>
  <si>
    <t>SEDALIA 200SKYLINE ELEM.</t>
  </si>
  <si>
    <t>SEDALIA 200WASHINGTON ELEM.</t>
  </si>
  <si>
    <t>ST. JAMES R-IST. JAMES MIDDLE</t>
  </si>
  <si>
    <t>ST. JAMES R-ILUCY WORTHAM JAMES ELEM.</t>
  </si>
  <si>
    <t>NEWBURG R-IINEWBURG HIGH</t>
  </si>
  <si>
    <t>NEWBURG R-IINEWBURG ELEM.</t>
  </si>
  <si>
    <t>ROLLA 31ROLLA JR. HIGH</t>
  </si>
  <si>
    <t>ROLLA 31ROLLA MIDDLE</t>
  </si>
  <si>
    <t>PHELPS CO. R-IIIPHELPS CO. ELEM.</t>
  </si>
  <si>
    <t>BOWLING GREEN R-IBOWLING GREEN MIDDLE</t>
  </si>
  <si>
    <t>BOWLING GREEN R-IBOWLING GREEN ELEM.</t>
  </si>
  <si>
    <t>BOWLING GREEN R-IFRANKFORD ELEM.</t>
  </si>
  <si>
    <t>PIKE CO. R-IIICLOPTON HIGH</t>
  </si>
  <si>
    <t>PIKE CO. R-IIICLOPTON ELEM.</t>
  </si>
  <si>
    <t>BONCL R-XBONCL ELEM.</t>
  </si>
  <si>
    <t>LOUISIANA R-IILOUISIANA MIDDLE</t>
  </si>
  <si>
    <t>LOUISIANA R-IILOUISIANA ELEM.</t>
  </si>
  <si>
    <t>NORTH PLATTE CO. R-INORTH PLATTE JR. HIGH</t>
  </si>
  <si>
    <t>NORTH PLATTE CO. R-INORTH PLATTE INTERMEDIATE</t>
  </si>
  <si>
    <t>WEST PLATTE CO. R-IICENTRAL ELEM.</t>
  </si>
  <si>
    <t>PLATTE CO. R-IIIPLATTE CITY MIDDLE</t>
  </si>
  <si>
    <t>PLATTE CO. R-IIIBARRY SCH.</t>
  </si>
  <si>
    <t>PLATTE CO. R-IIIPATHFINDER ELEM.</t>
  </si>
  <si>
    <t>PLATTE CO. R-IIIDONALD D. SIEGRIST ELEM.</t>
  </si>
  <si>
    <t>PLATTE CO. R-IIICOMPASS ELEMENTARY</t>
  </si>
  <si>
    <t>PARK HILLLAKEVIEW MIDDLE</t>
  </si>
  <si>
    <t>PARK HILLCONGRESS MIDDLE</t>
  </si>
  <si>
    <t>PARK HILLPLAZA MIDDLE</t>
  </si>
  <si>
    <t>PARK HILLWALDEN MIDDLE</t>
  </si>
  <si>
    <t>PARK HILLTHOMAS B. CHINN ELEM.</t>
  </si>
  <si>
    <t>PARK HILLGRADEN ELEM.</t>
  </si>
  <si>
    <t>PARK HILLLINE CREEK ELEM.</t>
  </si>
  <si>
    <t>PARK HILLALFRED L. RENNER ELEM.</t>
  </si>
  <si>
    <t>PARK HILLSOUTHEAST ELEM.</t>
  </si>
  <si>
    <t>PARK HILLUNION CHAPEL ELEM.</t>
  </si>
  <si>
    <t>PARK HILLENGLISH LANDING ELEM.</t>
  </si>
  <si>
    <t>PARK HILLPRAIRIE POINT ELEM.</t>
  </si>
  <si>
    <t>PARK HILLHAWTHORN ELEM.</t>
  </si>
  <si>
    <t>PARK HILLTIFFANY RIDGE ELEMENTARY SCHL</t>
  </si>
  <si>
    <t>PARK HILLHOPEWELL ELEMENTARY</t>
  </si>
  <si>
    <t>BOLIVAR R-IBOLIVAR MIDDLE</t>
  </si>
  <si>
    <t>BOLIVAR R-IBOLIVAR INTERMEDIATE SCH.</t>
  </si>
  <si>
    <t>FAIR PLAY R-IIFAIR PLAY HIGH</t>
  </si>
  <si>
    <t>FAIR PLAY R-IIFAIR PLAY ELEM.</t>
  </si>
  <si>
    <t>HALFWAY R-IIIHALFWAY SECONDARY</t>
  </si>
  <si>
    <t>HALFWAY R-IIIHALFWAY ELEM.</t>
  </si>
  <si>
    <t>HUMANSVILLE R-IVHUMANSVILLE MIDDLE SCHOOL</t>
  </si>
  <si>
    <t>HUMANSVILLE R-IVHUMANSVILLE ELEM.</t>
  </si>
  <si>
    <t>MARION C. EARLY R-VMARION C. EARLY JUNIOR HIGH</t>
  </si>
  <si>
    <t>MARION C. EARLY R-VMARION C. EARLY ELEM.</t>
  </si>
  <si>
    <t>PLEASANT HOPE R-VIPLEASANT HOPE MIDDLE</t>
  </si>
  <si>
    <t>PLEASANT HOPE R-VIPLEASANT HOPE ELEM.</t>
  </si>
  <si>
    <t>SWEDEBORG R-IIISWEDEBORG ELEM.</t>
  </si>
  <si>
    <t>RICHLAND R-IVRICHLAND HIGH</t>
  </si>
  <si>
    <t>RICHLAND R-IVRICHLAND ELEM.</t>
  </si>
  <si>
    <t>LAQUEY R-VLAQUEY R-V HIGH</t>
  </si>
  <si>
    <t>LAQUEY R-VLAQUEY R-V ELEM.</t>
  </si>
  <si>
    <t>WAYNESVILLE R-VIWAYNESVILLE MIDDLE</t>
  </si>
  <si>
    <t>WAYNESVILLE R-VI6TH GRADE CENTER</t>
  </si>
  <si>
    <t>WAYNESVILLE R-VIWAYNESVILLE EAST ELEM.</t>
  </si>
  <si>
    <t>WAYNESVILLE R-VIFREEDOM ELEM.</t>
  </si>
  <si>
    <t>WAYNESVILLE R-VIPARTRIDGE ELEM.</t>
  </si>
  <si>
    <t>WAYNESVILLE R-VITHAYER ELEM.</t>
  </si>
  <si>
    <t>WAYNESVILLE R-VIWOOD ELEM.</t>
  </si>
  <si>
    <t>DIXON R-IDIXON MIDDLE</t>
  </si>
  <si>
    <t>DIXON R-IDIXON ELEM.</t>
  </si>
  <si>
    <t>CROCKER R-IICROCKER HIGH</t>
  </si>
  <si>
    <t>CROCKER R-IICROCKER ELEM.</t>
  </si>
  <si>
    <t>PUTNAM CO. R-IPUTNAM CO. MIDDLE</t>
  </si>
  <si>
    <t>PUTNAM CO. R-IPUTNAM CO. ELEM.</t>
  </si>
  <si>
    <t>RALLS CO. R-IIMARK TWAIN JR. HIGH</t>
  </si>
  <si>
    <t>RALLS CO. R-IIRALLS COUNTY ELEMENTARY</t>
  </si>
  <si>
    <t>NORTHEAST RANDOLPH CO. R-IVNORTHEAST HIGH</t>
  </si>
  <si>
    <t>NORTHEAST RANDOLPH CO. R-IVNORTHEAST ELEM.</t>
  </si>
  <si>
    <t>RENICK R-VRENICK ELEM.</t>
  </si>
  <si>
    <t>HIGBEE R-VIIIHIGBEE MIDDLE SCHOOL</t>
  </si>
  <si>
    <t>HIGBEE R-VIIIHIGBEE ELEM.</t>
  </si>
  <si>
    <t>WESTRAN R-IWESTRAN MIDDLE</t>
  </si>
  <si>
    <t>WESTRAN R-IWESTRAN ELEM.</t>
  </si>
  <si>
    <t>MOBERLYMOBERLY MIDDLE</t>
  </si>
  <si>
    <t>MOBERLYGRATZ BROWN ELEM.</t>
  </si>
  <si>
    <t>LAWSON R-XIVLAWSON MIDDLE</t>
  </si>
  <si>
    <t>LAWSON R-XIVSOUTHWEST ELEM.</t>
  </si>
  <si>
    <t>ORRICK R-XIORRICK HIGH</t>
  </si>
  <si>
    <t>ORRICK R-XIORRICK ELEM.</t>
  </si>
  <si>
    <t>HARDIN-CENTRAL C-2HARDIN-CENTRAL HIGH</t>
  </si>
  <si>
    <t>HARDIN-CENTRAL C-2HARDIN-CENTRAL ELEM.</t>
  </si>
  <si>
    <t>RICHMOND R-XVIRICHMOND MIDDLE</t>
  </si>
  <si>
    <t>RICHMOND R-XVISUNRISE ELEM.</t>
  </si>
  <si>
    <t>CENTERVILLE R-ICENTERVILLE ELEM.</t>
  </si>
  <si>
    <t>SOUTHERN REYNOLDS CO. R-IIELLINGTON HIGH SCHOOL</t>
  </si>
  <si>
    <t>SOUTHERN REYNOLDS CO. R-IIELLINGTON ELEMENTARY</t>
  </si>
  <si>
    <t>BUNKER R-IIIBUNKER HIGH</t>
  </si>
  <si>
    <t>BUNKER R-IIIBUNKER ELEM.</t>
  </si>
  <si>
    <t>LESTERVILLE R-IVLESTERVILLE HIGH SCHOOL</t>
  </si>
  <si>
    <t>LESTERVILLE R-IVLESTERVILLE ELEMENTARY</t>
  </si>
  <si>
    <t>NAYLOR R-IINAYLOR HIGH SCHOOL</t>
  </si>
  <si>
    <t>NAYLOR R-IINAYLOR ELEM.</t>
  </si>
  <si>
    <t>DONIPHAN R-IDONIPHAN MIDDLE</t>
  </si>
  <si>
    <t>DONIPHAN R-IDONIPHAN INTERMEDIATE</t>
  </si>
  <si>
    <t>RIPLEY CO. R-IVRIPLEY CO. ELEM.</t>
  </si>
  <si>
    <t>RIPLEY CO. R-IIIRIPLEY CO. ELEM.</t>
  </si>
  <si>
    <t>FT. ZUMWALT R-IIFT. ZUMWALT NORTH MIDDLE</t>
  </si>
  <si>
    <t>FT. ZUMWALT R-IIDR. BERNARD J. DUBRAY MIDDLE</t>
  </si>
  <si>
    <t>FT. ZUMWALT R-IIFT. ZUMWALT SOUTH MIDDLE</t>
  </si>
  <si>
    <t>FT. ZUMWALT R-IIFT. ZUWMALT WEST MIDDLE</t>
  </si>
  <si>
    <t>FT. ZUMWALT R-IIFOREST PARK ELEM.</t>
  </si>
  <si>
    <t>FT. ZUMWALT R-IILEWIS &amp; CLARK ELEM.</t>
  </si>
  <si>
    <t>FT. ZUMWALT R-IIMOUNT HOPE ELEM.</t>
  </si>
  <si>
    <t>FT. ZUMWALT R-IIPROGRESS SOUTH ELEM.</t>
  </si>
  <si>
    <t>FT. ZUMWALT R-IIHAWTHORN ELEM.</t>
  </si>
  <si>
    <t>FT. ZUMWALT R-IIDARDENNE ELEM.</t>
  </si>
  <si>
    <t>FT. ZUMWALT R-IITWIN CHIMNEYS ELEM.</t>
  </si>
  <si>
    <t>FT. ZUMWALT R-IIROCK CREEK ELEM.</t>
  </si>
  <si>
    <t>FT. ZUMWALT R-IIMID RIVERS ELEM.</t>
  </si>
  <si>
    <t>FT. ZUMWALT R-IIPHEASANT POINT ELEM.</t>
  </si>
  <si>
    <t>FT. ZUMWALT R-IIWESTHOFF ELEM.</t>
  </si>
  <si>
    <t>FT. ZUMWALT R-IIEMGE ELEM.</t>
  </si>
  <si>
    <t>FT. ZUMWALT R-IIOSTMANN ELEM.</t>
  </si>
  <si>
    <t>FT. ZUMWALT R-IIFLINT HILL ELEMENTARY</t>
  </si>
  <si>
    <t>FRANCIS HOWELL R-IIIBARNWELL MIDDLE</t>
  </si>
  <si>
    <t>FRANCIS HOWELL R-IIIHOLLENBECK MIDDLE</t>
  </si>
  <si>
    <t>FRANCIS HOWELL R-IIIFRANCIS HOWELL MIDDLE</t>
  </si>
  <si>
    <t>FRANCIS HOWELL R-IIISAEGER MIDDLE</t>
  </si>
  <si>
    <t>FRANCIS HOWELL R-IIIBRYAN MIDDLE</t>
  </si>
  <si>
    <t>FRANCIS HOWELL R-IIIBECKY-DAVID ELEM.</t>
  </si>
  <si>
    <t>FRANCIS HOWELL R-IIICASTLIO ELEM.</t>
  </si>
  <si>
    <t>FRANCIS HOWELL R-IIICENTRAL ELEM.</t>
  </si>
  <si>
    <t>FRANCIS HOWELL R-IIIDANIEL BOONE ELEM.</t>
  </si>
  <si>
    <t>FRANCIS HOWELL R-IIIFAIRMOUNT ELEM.</t>
  </si>
  <si>
    <t>FRANCIS HOWELL R-IIIHENDERSON ELEM.</t>
  </si>
  <si>
    <t>FRANCIS HOWELL R-IIIHARVEST RIDGE ELEM.</t>
  </si>
  <si>
    <t>FRANCIS HOWELL R-IIIJOHN WELDON ELEM.</t>
  </si>
  <si>
    <t>FRANCIS HOWELL R-IIIINDEPENDENCE ELEM.</t>
  </si>
  <si>
    <t>FRANCIS HOWELL R-IIIWARREN ELEM.</t>
  </si>
  <si>
    <t>WENTZVILLE R-IVWENTZVILLE MIDDLE</t>
  </si>
  <si>
    <t>WENTZVILLE R-IVWENTZVILLE SOUTH MIDDLE</t>
  </si>
  <si>
    <t>WENTZVILLE R-IVFRONTIER MIDDLE</t>
  </si>
  <si>
    <t>WENTZVILLE R-IVHERITAGE INTERMEDIATE</t>
  </si>
  <si>
    <t>WENTZVILLE R-IVDUELLO ELEM.</t>
  </si>
  <si>
    <t>WENTZVILLE R-IVBOONE TRAIL ELEM.</t>
  </si>
  <si>
    <t>WENTZVILLE R-IVCROSSROADS ELEM.</t>
  </si>
  <si>
    <t>WENTZVILLE R-IVGREEN TREE ELEM.</t>
  </si>
  <si>
    <t>WENTZVILLE R-IVPRAIRIE VIEW ELEM.</t>
  </si>
  <si>
    <t>WENTZVILLE R-IVSTONE CREEK ELEMENTARY</t>
  </si>
  <si>
    <t>WENTZVILLE R-IVWABASH ELEMENTARY</t>
  </si>
  <si>
    <t>WENTZVILLE R-IVPEINE RIDGE ELEM.</t>
  </si>
  <si>
    <t>WENTZVILLE R-IVDISCOVERY RIDGE ELEMENTARY</t>
  </si>
  <si>
    <t>WENTZVILLE R-IVLAKEVIEW ELEMENTARY</t>
  </si>
  <si>
    <t>WENTZVILLE R-IVJOURNEY ELEMENTARY</t>
  </si>
  <si>
    <t>ST. CHARLES R-VIHARDIN MIDDLE</t>
  </si>
  <si>
    <t>ST. CHARLES R-VIJEFFERSON INTERMEDIATE SCHOOL</t>
  </si>
  <si>
    <t>ST. CHARLES R-VIBLACKHURST ELEMENTARY</t>
  </si>
  <si>
    <t>ST. CHARLES R-VICOVERDELL ELEM.</t>
  </si>
  <si>
    <t>ST. CHARLES R-VIHARRIS ELEM.</t>
  </si>
  <si>
    <t>ST. CHARLES R-VILINCOLN ELEM.</t>
  </si>
  <si>
    <t>ST. CHARLES R-VIMONROE ELEM.</t>
  </si>
  <si>
    <t>ST. CHARLES R-VIGEORGE M. NULL ELEM.</t>
  </si>
  <si>
    <t>ORCHARD FARM R-VORCHARD FARM MIDDLE SCHOOL</t>
  </si>
  <si>
    <t>ORCHARD FARM R-VORCHARD FARM ELEMENTARY</t>
  </si>
  <si>
    <t>ORCHARD FARM R-VDISCOVERY ELEMENTARY</t>
  </si>
  <si>
    <t>APPLETON CITY R-IIAPPLETON CITY HIGH</t>
  </si>
  <si>
    <t>APPLETON CITY R-IIAPPLETON CITY ELEM.</t>
  </si>
  <si>
    <t>ROSCOE C-1ROSCOE ELEMENTARY</t>
  </si>
  <si>
    <t>LAKELAND R-IIILAKELAND HIGH</t>
  </si>
  <si>
    <t>LAKELAND R-IIILAKELAND ELEM.</t>
  </si>
  <si>
    <t>OSCEOLAOSCEOLA JR.-SR. HIGH</t>
  </si>
  <si>
    <t>OSCEOLAOSCEOLA ELEM.</t>
  </si>
  <si>
    <t>BISMARCK R-VBISMARCK R-V HIGH</t>
  </si>
  <si>
    <t>BISMARCK R-VBISMARCK R-V ELEM.</t>
  </si>
  <si>
    <t>FARMINGTON R-VIIFARMINGTON MIDDLE</t>
  </si>
  <si>
    <t>FARMINGTON R-VIIWASHINGTON-FRANKLIN ELEM.</t>
  </si>
  <si>
    <t>FARMINGTON R-VIIJEFFERSON ELEM.</t>
  </si>
  <si>
    <t>FARMINGTON R-VIILINCOLN INTERMEDIATE</t>
  </si>
  <si>
    <t>FARMINGTON R-VIIROOSEVELT ELEM.</t>
  </si>
  <si>
    <t>NORTH ST. FRANCOIS CO. R-INORTH CO. MIDDLE</t>
  </si>
  <si>
    <t>NORTH ST. FRANCOIS CO. R-IINTERMEDIATE SCH.</t>
  </si>
  <si>
    <t>NORTH ST. FRANCOIS CO. R-INORTH COUNTY PARKSIDE ELEM.</t>
  </si>
  <si>
    <t>CENTRAL R-IIICENTRAL MIDDLE</t>
  </si>
  <si>
    <t>CENTRAL R-IIIWEST ELEM.</t>
  </si>
  <si>
    <t>WEST ST. FRANCOIS CO. R-IVWEST COUNTY MIDDLE</t>
  </si>
  <si>
    <t>WEST ST. FRANCOIS CO. R-IVWEST COUNTY ELEM.</t>
  </si>
  <si>
    <t>STE. GENEVIEVE CO. R-IISTE. GENEVIEVE MIDDLE</t>
  </si>
  <si>
    <t>STE. GENEVIEVE CO. R-IIBLOOMSDALE ELEM.</t>
  </si>
  <si>
    <t>STE. GENEVIEVE CO. R-IISTE. GENEVIEVE ELEM.</t>
  </si>
  <si>
    <t>HAZELWOODNORTHWEST MIDDLE</t>
  </si>
  <si>
    <t>HAZELWOODCENTRAL MIDDLE</t>
  </si>
  <si>
    <t>HAZELWOODEAST MIDDLE</t>
  </si>
  <si>
    <t>HAZELWOODNORTH MIDDLE</t>
  </si>
  <si>
    <t>HAZELWOODWEST MIDDLE</t>
  </si>
  <si>
    <t>HAZELWOODSOUTHEAST MIDDLE</t>
  </si>
  <si>
    <t>HAZELWOODKEEVEN ELEM.</t>
  </si>
  <si>
    <t>HAZELWOODBARRINGTON ELEM.</t>
  </si>
  <si>
    <t>HAZELWOODBROWN ELEM.</t>
  </si>
  <si>
    <t>HAZELWOODLAWSON ELEM.</t>
  </si>
  <si>
    <t>HAZELWOODCOLD WATER ELEM.</t>
  </si>
  <si>
    <t>HAZELWOODGARRETT ELEM.</t>
  </si>
  <si>
    <t>HAZELWOODGRANNEMANN ELEM.</t>
  </si>
  <si>
    <t>HAZELWOODJURY ELEM.</t>
  </si>
  <si>
    <t>HAZELWOODJAMESTOWN ELEM.</t>
  </si>
  <si>
    <t>HAZELWOODLARIMORE ELEM.</t>
  </si>
  <si>
    <t>HAZELWOODLUSHER ELEM.</t>
  </si>
  <si>
    <t>HAZELWOODMCCURDY ELEM.</t>
  </si>
  <si>
    <t>HAZELWOODMCNAIR ELEM.</t>
  </si>
  <si>
    <t>HAZELWOODRUSSELL ELEM.</t>
  </si>
  <si>
    <t>HAZELWOODTOWNSEND ELEM.</t>
  </si>
  <si>
    <t>HAZELWOODTWILLMAN ELEM.</t>
  </si>
  <si>
    <t>HAZELWOODWALKER ELEM.</t>
  </si>
  <si>
    <t>HAZELWOODJANA ELEM.</t>
  </si>
  <si>
    <t>HAZELWOODARMSTRONG ELEM.</t>
  </si>
  <si>
    <t>HAZELWOODARROWPOINT ELEM.</t>
  </si>
  <si>
    <t>FERGUSON-FLORISSANT R-IISTEAM ACADEMY MIDDLE SCHOOL</t>
  </si>
  <si>
    <t>FERGUSON-FLORISSANT R-IICROSS KEYS MIDDLE</t>
  </si>
  <si>
    <t>FERGUSON-FLORISSANT R-IIFERGUSON MIDDLE</t>
  </si>
  <si>
    <t>FERGUSON-FLORISSANT R-IIBERKELEY ELEMENTARY SCHOOL</t>
  </si>
  <si>
    <t>FERGUSON-FLORISSANT R-IICOMBS ELEMENTARY</t>
  </si>
  <si>
    <t>FERGUSON-FLORISSANT R-IIGRIFFITH ELEMENTARY</t>
  </si>
  <si>
    <t>FERGUSON-FLORISSANT R-IIHALLS FERRY ELEMENTARY</t>
  </si>
  <si>
    <t>FERGUSON-FLORISSANT R-IILEE HAMILTON ELEMENTARY</t>
  </si>
  <si>
    <t>FERGUSON-FLORISSANT R-IIJOHNSON WABASH 6TH GRADE CTR</t>
  </si>
  <si>
    <t>FERGUSON-FLORISSANT R-IIROBINWOOD ELEMENTARY</t>
  </si>
  <si>
    <t>FERGUSON-FLORISSANT R-IIWEDGWOOD 6TH GRADE CENTER</t>
  </si>
  <si>
    <t>PATTONVILLE R-IIIHOLMAN MIDDLE</t>
  </si>
  <si>
    <t>PATTONVILLE R-IIIPATTONVILLE HEIGHTS MIDDLE</t>
  </si>
  <si>
    <t>PATTONVILLE R-IIIBRIDGEWAY ELEM.</t>
  </si>
  <si>
    <t>PATTONVILLE R-IIIPARKWOOD ELEM.</t>
  </si>
  <si>
    <t>PATTONVILLE R-IIIROBERT DRUMMOND ELEM.</t>
  </si>
  <si>
    <t>PATTONVILLE R-IIITRADITIONAL SCH.</t>
  </si>
  <si>
    <t>PATTONVILLE R-IIIROSE ACRES ELEM.</t>
  </si>
  <si>
    <t>PATTONVILLE R-IIIWILLOW BROOK ELEM.</t>
  </si>
  <si>
    <t>ROCKWOOD R-VIROCKWOOD VALLEY MIDDLE</t>
  </si>
  <si>
    <t>ROCKWOOD R-VICRESTVIEW MIDDLE</t>
  </si>
  <si>
    <t>ROCKWOOD R-VILASALLE SPRINGS MIDDLE</t>
  </si>
  <si>
    <t>ROCKWOOD R-VIWILDWOOD MIDDLE</t>
  </si>
  <si>
    <t>ROCKWOOD R-VIROCKWOOD SOUTH MIDDLE</t>
  </si>
  <si>
    <t>ROCKWOOD R-VISELVIDGE MIDDLE</t>
  </si>
  <si>
    <t>ROCKWOOD R-VIBALLWIN ELEM.</t>
  </si>
  <si>
    <t>ROCKWOOD R-VIBOWLES ELEM.</t>
  </si>
  <si>
    <t>ROCKWOOD R-VICHESTERFIELD ELEM.</t>
  </si>
  <si>
    <t>ROCKWOOD R-VIELLISVILLE ELEM.</t>
  </si>
  <si>
    <t>ROCKWOOD R-VIRIDGE MEADOWS ELEM.</t>
  </si>
  <si>
    <t>ROCKWOOD R-VIEUREKA ELEM.</t>
  </si>
  <si>
    <t>ROCKWOOD R-VIGREEN PINES ELEM.</t>
  </si>
  <si>
    <t>ROCKWOOD R-VIGEGGIE ELEM.</t>
  </si>
  <si>
    <t>ROCKWOOD R-VIKELLISON ELEM.</t>
  </si>
  <si>
    <t>ROCKWOOD R-VIPOND ELEM.</t>
  </si>
  <si>
    <t>ROCKWOOD R-VISTANTON ELEM.</t>
  </si>
  <si>
    <t>ROCKWOOD R-VIWESTRIDGE ELEM.</t>
  </si>
  <si>
    <t>ROCKWOOD R-VIBABLER ELEM.</t>
  </si>
  <si>
    <t>ROCKWOOD R-VIKEHRS MILL ELEM.</t>
  </si>
  <si>
    <t>ROCKWOOD R-VIUTHOFF VALLEY ELEM.</t>
  </si>
  <si>
    <t>ROCKWOOD R-VIWOERTHER ELEM.</t>
  </si>
  <si>
    <t>ROCKWOOD R-VIWILD HORSE ELEM.</t>
  </si>
  <si>
    <t>ROCKWOOD R-VIBLEVINS ELEM.</t>
  </si>
  <si>
    <t>ROCKWOOD R-VIFAIRWAY ELEM.</t>
  </si>
  <si>
    <t>KIRKWOOD R-VIINIPHER MIDDLE</t>
  </si>
  <si>
    <t>KIRKWOOD R-VIINORTH KIRKWOOD MIDDLE</t>
  </si>
  <si>
    <t>KIRKWOOD R-VIIW. W. KEYSOR ELEM.</t>
  </si>
  <si>
    <t>KIRKWOOD R-VIINORTH GLENDALE ELEM.</t>
  </si>
  <si>
    <t>KIRKWOOD R-VIIGEORGE R. ROBINSON ELEM.</t>
  </si>
  <si>
    <t>KIRKWOOD R-VIIF. P. TILLMAN ELEM.</t>
  </si>
  <si>
    <t>KIRKWOOD R-VIIWESTCHESTER ELEM.</t>
  </si>
  <si>
    <t>LINDBERGH SCHOOLSROBERT H. SPERRENG MIDDLE</t>
  </si>
  <si>
    <t>LINDBERGH SCHOOLSTRUMAN MIDDLE SCHOOL</t>
  </si>
  <si>
    <t>LINDBERGH SCHOOLSCRESTWOOD ELEM.</t>
  </si>
  <si>
    <t>LINDBERGH SCHOOLSDRESSEL ELEMENTARY SCHOOL</t>
  </si>
  <si>
    <t>LINDBERGH SCHOOLSKENNERLY ELEM.</t>
  </si>
  <si>
    <t>LINDBERGH SCHOOLSLONG ELEM.</t>
  </si>
  <si>
    <t>LINDBERGH SCHOOLSSAPPINGTON ELEM.</t>
  </si>
  <si>
    <t>LINDBERGH SCHOOLSCONCORD ELEM. SCHOOL</t>
  </si>
  <si>
    <t>MEHLVILLE R-IXMARGARET BUERKLE MIDDLE</t>
  </si>
  <si>
    <t>MEHLVILLE R-IXOAKVILLE MIDDLE</t>
  </si>
  <si>
    <t>MEHLVILLE R-IXWASHINGTON MIDDLE</t>
  </si>
  <si>
    <t>MEHLVILLE R-IXBERNARD MIDDLE</t>
  </si>
  <si>
    <t>MEHLVILLE R-IXBEASLEY ELEM.</t>
  </si>
  <si>
    <t>MEHLVILLE R-IXBIERBAUM ELEM.</t>
  </si>
  <si>
    <t>MEHLVILLE R-IXBLADES ELEM.</t>
  </si>
  <si>
    <t>MEHLVILLE R-IXFORDER ELEM.</t>
  </si>
  <si>
    <t>MEHLVILLE R-IXHAGEMANN ELEM.</t>
  </si>
  <si>
    <t>MEHLVILLE R-IXOAKVILLE ELEM.</t>
  </si>
  <si>
    <t>MEHLVILLE R-IXPOINT ELEM.</t>
  </si>
  <si>
    <t>MEHLVILLE R-IXROGERS ELEM.</t>
  </si>
  <si>
    <t>MEHLVILLE R-IXTRAUTWEIN ELEM.</t>
  </si>
  <si>
    <t>MEHLVILLE R-IXMOSAIC ELEMENTARY</t>
  </si>
  <si>
    <t>MEHLVILLE R-IXWOHLWEND ELEM.</t>
  </si>
  <si>
    <t>PARKWAY C-2SOUTHWEST MIDDLE</t>
  </si>
  <si>
    <t>PARKWAY C-2CENTRAL MIDDLE</t>
  </si>
  <si>
    <t>PARKWAY C-2NORTHEAST MIDDLE</t>
  </si>
  <si>
    <t>PARKWAY C-2SOUTH MIDDLE</t>
  </si>
  <si>
    <t>PARKWAY C-2WEST MIDDLE</t>
  </si>
  <si>
    <t>PARKWAY C-2BARRETTS ELEM.</t>
  </si>
  <si>
    <t>PARKWAY C-2BELLERIVE ELEM.</t>
  </si>
  <si>
    <t>PARKWAY C-2CARMAN TRAILS ELEM.</t>
  </si>
  <si>
    <t>PARKWAY C-2CLAYMONT ELEM.</t>
  </si>
  <si>
    <t>PARKWAY C-2CRAIG ELEM.</t>
  </si>
  <si>
    <t>PARKWAY C-2GREEN TRAILS ELEM.</t>
  </si>
  <si>
    <t>PARKWAY C-2HANNA WOODS ELEM.</t>
  </si>
  <si>
    <t>PARKWAY C-2HENRY ELEM.</t>
  </si>
  <si>
    <t>PARKWAY C-2HIGHCROFT RIDGE ELEM.</t>
  </si>
  <si>
    <t>PARKWAY C-2MASON RIDGE ELEM.</t>
  </si>
  <si>
    <t>PARKWAY C-2MCKELVEY INTERMEDIATE</t>
  </si>
  <si>
    <t>PARKWAY C-2OAK BROOK ELEM.</t>
  </si>
  <si>
    <t>PARKWAY C-2PIERREMONT ELEM.</t>
  </si>
  <si>
    <t>PARKWAY C-2RIVER BEND ELEM.</t>
  </si>
  <si>
    <t>PARKWAY C-2ROSS ELEM.</t>
  </si>
  <si>
    <t>PARKWAY C-2SORRENTO SPRINGS ELEM.</t>
  </si>
  <si>
    <t>PARKWAY C-2SHENANDOAH VALLEY ELEM.</t>
  </si>
  <si>
    <t>PARKWAY C-2WREN HOLLOW ELEM.</t>
  </si>
  <si>
    <t>AFFTON 101ROGERS MIDDLE</t>
  </si>
  <si>
    <t>AFFTON 101GOTSCH INTERMEDIATE SCH.</t>
  </si>
  <si>
    <t>BAYLESSBAYLESS JUNIOR HIGH</t>
  </si>
  <si>
    <t>BAYLESSBAYLESS ELEMENTARY</t>
  </si>
  <si>
    <t>BRENTWOODBRENTWOOD MIDDLE</t>
  </si>
  <si>
    <t>BRENTWOODMARK TWAIN ELEM.</t>
  </si>
  <si>
    <t>BRENTWOODMCGRATH ELEM.</t>
  </si>
  <si>
    <t>CLAYTONWYDOWN MIDDLE</t>
  </si>
  <si>
    <t>CLAYTONRALPH M. CAPTAIN ELEM.</t>
  </si>
  <si>
    <t>CLAYTONGLENRIDGE ELEM.</t>
  </si>
  <si>
    <t>CLAYTONMERAMEC ELEM.</t>
  </si>
  <si>
    <t>HANCOCK PLACEHANCOCK PLACE MIDDLE</t>
  </si>
  <si>
    <t>HANCOCK PLACEHANCOCK PLACE ELEM.</t>
  </si>
  <si>
    <t>JENNINGSROSE JOHNSON JENNINGS JR. HIGH</t>
  </si>
  <si>
    <t>JENNINGSFAIRVIEW INTERMEDIATE</t>
  </si>
  <si>
    <t>JENNINGSNORTHVIEW ELEM.</t>
  </si>
  <si>
    <t>JENNINGSKENNETH C. HANRAHAN ELEM.</t>
  </si>
  <si>
    <t>LADUELADUE MIDDLE</t>
  </si>
  <si>
    <t>LADUELADUE FIFTH GRADE CENTER</t>
  </si>
  <si>
    <t>LADUECONWAY ELEM.</t>
  </si>
  <si>
    <t>LADUEREED ELEM.</t>
  </si>
  <si>
    <t>LADUEOLD BONHOMME ELEM.</t>
  </si>
  <si>
    <t>LADUESPOEDE ELEM.</t>
  </si>
  <si>
    <t>MAPLEWOOD-RICHMOND HEIGHTSMRH MIDDLE</t>
  </si>
  <si>
    <t>MAPLEWOOD-RICHMOND HEIGHTSMRH ELEMENTARY</t>
  </si>
  <si>
    <t>NORMANDY SCHOOLS COLLABORATIVEBARACK OBAMA ELEMENTARY SCHOOL</t>
  </si>
  <si>
    <t>NORMANDY SCHOOLS COLLABORATIVEBEL-NOR</t>
  </si>
  <si>
    <t>NORMANDY SCHOOLS COLLABORATIVEJEFFERSON ELEM.</t>
  </si>
  <si>
    <t>NORMANDY SCHOOLS COLLABORATIVELUCAS CROSSING ELEM. COMPLEX</t>
  </si>
  <si>
    <t>NORMANDY SCHOOLS COLLABORATIVEWASHINGTON ELEM.</t>
  </si>
  <si>
    <t>RITENOURHOECH MIDDLE</t>
  </si>
  <si>
    <t>RITENOURRITENOUR MIDDLE</t>
  </si>
  <si>
    <t>RITENOURBUDER ELEM.</t>
  </si>
  <si>
    <t>RITENOURIVELAND ELEM.</t>
  </si>
  <si>
    <t>RITENOURKRATZ ELEM.</t>
  </si>
  <si>
    <t>RITENOURMARION ELEM.</t>
  </si>
  <si>
    <t>RITENOURMARVIN ELEM.</t>
  </si>
  <si>
    <t>RITENOURWYLAND ELEM.</t>
  </si>
  <si>
    <t>RIVERVIEW GARDENSR. G. CENTRAL MIDDLE</t>
  </si>
  <si>
    <t>RIVERVIEW GARDENSDANFORTH ELEM.</t>
  </si>
  <si>
    <t>RIVERVIEW GARDENSWESTVIEW MIDDLE</t>
  </si>
  <si>
    <t>RIVERVIEW GARDENSGIBSON ELEM.</t>
  </si>
  <si>
    <t>RIVERVIEW GARDENSGLASGOW ELEM.</t>
  </si>
  <si>
    <t>RIVERVIEW GARDENSHIGHLAND ELEM.</t>
  </si>
  <si>
    <t>RIVERVIEW GARDENSLEMASTERS ELEM.</t>
  </si>
  <si>
    <t>RIVERVIEW GARDENSLEWIS AND CLARK ELEM.</t>
  </si>
  <si>
    <t>RIVERVIEW GARDENSMEADOWS ELEM.</t>
  </si>
  <si>
    <t>RIVERVIEW GARDENSKOCH ELEM.</t>
  </si>
  <si>
    <t>RIVERVIEW GARDENSMOLINE ELEM.</t>
  </si>
  <si>
    <t>UNIVERSITY CITYBRITTANY WOODS</t>
  </si>
  <si>
    <t>UNIVERSITY CITYBARBARA JORDAN ELEM.</t>
  </si>
  <si>
    <t>UNIVERSITY CITYFLYNN PARK ELEM.</t>
  </si>
  <si>
    <t>UNIVERSITY CITYJACKSON PARK ELEM.</t>
  </si>
  <si>
    <t>UNIVERSITY CITYPERSHING ELEM.</t>
  </si>
  <si>
    <t>VALLEY PARKVALLEY PARK MIDDLE</t>
  </si>
  <si>
    <t>VALLEY PARKVALLEY PARK ELEM.</t>
  </si>
  <si>
    <t>WEBSTER GROVESHIXSON MIDDLE</t>
  </si>
  <si>
    <t>WEBSTER GROVESAVERY ELEM.</t>
  </si>
  <si>
    <t>WEBSTER GROVESBRISTOL ELEM.</t>
  </si>
  <si>
    <t>WEBSTER GROVESCLARK ELEM.</t>
  </si>
  <si>
    <t>WEBSTER GROVESEDGAR ROAD ELEM.</t>
  </si>
  <si>
    <t>WEBSTER GROVESHUDSON ELEM.</t>
  </si>
  <si>
    <t>WEBSTER GROVESDR. HENRY GIVENS JR. ELEM.</t>
  </si>
  <si>
    <t>OREARVILLE R-IVOREARVILLE ELEM.</t>
  </si>
  <si>
    <t>MALTA BEND R-VMALTA BEND HIGH SCHOOL</t>
  </si>
  <si>
    <t>MALTA BEND R-VMALTA BEND ELEMENTARY SCHOOL</t>
  </si>
  <si>
    <t>HARDEMAN R-XHARDEMAN ELEM.</t>
  </si>
  <si>
    <t>GILLIAM C-4GILLIAM ELEM.</t>
  </si>
  <si>
    <t>MARSHALLBUEKER MIDDLE</t>
  </si>
  <si>
    <t>MARSHALLEASTWOOD ELEM.</t>
  </si>
  <si>
    <t>SLATERALEXANDER ELEM.</t>
  </si>
  <si>
    <t>SWEET SPRINGS R-VIISWEET SPRINGS HIGH</t>
  </si>
  <si>
    <t>SWEET SPRINGS R-VIISWEET SPRINGS ELEM.</t>
  </si>
  <si>
    <t>SCHUYLER CO. R-ISCHUYLER CO. HIGH</t>
  </si>
  <si>
    <t>SCHUYLER CO. R-ISCHUYLER CO. ELEM.</t>
  </si>
  <si>
    <t>SCOTLAND CO. R-ISCOTLAND CO. HIGH</t>
  </si>
  <si>
    <t>SCOTLAND CO. R-ISCOTLAND CO. ELEM.</t>
  </si>
  <si>
    <t>SCOTT CITY R-ISCOTT CITY MIDDLE</t>
  </si>
  <si>
    <t>SCOTT CITY R-ISCOTT CITY ELEM.</t>
  </si>
  <si>
    <t>CHAFFEE R-IICHAFFEE JR.-SR. HIGH</t>
  </si>
  <si>
    <t>CHAFFEE R-IICHAFFEE ELEM.</t>
  </si>
  <si>
    <t>SCOTT CO. R-IVSCOTT CO. MIDDLE</t>
  </si>
  <si>
    <t>SCOTT CO. R-IVSCOTT CO. ELEM.</t>
  </si>
  <si>
    <t>SCOTT CO. CENTRALSCOTT CO. CENTRAL HIGH</t>
  </si>
  <si>
    <t>SCOTT CO. CENTRALSCOTT CO. CENTRAL ELEM.</t>
  </si>
  <si>
    <t>SIKESTON R-67TH AND 8TH GRADE CTR.</t>
  </si>
  <si>
    <t>SIKESTON R-65TH AND 6TH GRADE CTR.</t>
  </si>
  <si>
    <t>SIKESTON R-6LEE HUNTER ELEM.</t>
  </si>
  <si>
    <t>SIKESTON R-6WING ELEM.</t>
  </si>
  <si>
    <t>SIKESTON R-6SOUTHEAST ELEM.</t>
  </si>
  <si>
    <t>KELSO C-7KELSO ELEM.</t>
  </si>
  <si>
    <t>ORAN R-IIIORAN HIGH SCHOOL</t>
  </si>
  <si>
    <t>ORAN R-IIIORAN ELEMENTARY SCHOOL</t>
  </si>
  <si>
    <t>WINONA R-IIIWINONA ELEM.</t>
  </si>
  <si>
    <t>EMINENCE R-IEMINENCE HIGH</t>
  </si>
  <si>
    <t>EMINENCE R-IEMINENCE ELEM.</t>
  </si>
  <si>
    <t>NORTH SHELBYNORTH SHELBY HIGH</t>
  </si>
  <si>
    <t>NORTH SHELBYNORTH SHELBY ELEM.</t>
  </si>
  <si>
    <t>SHELBY CO. R-IVSOUTH SHELBY MIDDLE SCHOOL</t>
  </si>
  <si>
    <t>SHELBY CO. R-IVSOUTH SHELBY ELEMENTARY</t>
  </si>
  <si>
    <t>RICHLAND R-IRICHLAND HIGH</t>
  </si>
  <si>
    <t>RICHLAND R-IRICHLAND ELEM.</t>
  </si>
  <si>
    <t>BELL CITY R-IIBELL CITY HIGH</t>
  </si>
  <si>
    <t>BELL CITY R-IIBELL CITY ELEM.</t>
  </si>
  <si>
    <t>ADVANCE R-IVADVANCE HIGH</t>
  </si>
  <si>
    <t>ADVANCE R-IVADVANCE ELEM.</t>
  </si>
  <si>
    <t>PUXICO R-VIIIPUXICO JR. HIGH</t>
  </si>
  <si>
    <t>PUXICO R-VIIIPUXICO ELEM.</t>
  </si>
  <si>
    <t>BLOOMFIELD R-XIVBLOOMFIELD MIDDLE</t>
  </si>
  <si>
    <t>BLOOMFIELD R-XIVBLOOMFIELD ELEM.</t>
  </si>
  <si>
    <t>DEXTER R-XIT. S. HILL MIDDLE</t>
  </si>
  <si>
    <t>DEXTER R-XICENTRAL ELEM.</t>
  </si>
  <si>
    <t>BERNIE R-XIIIBERNIE HIGH</t>
  </si>
  <si>
    <t>BERNIE R-XIIIBERNIE ELEM.</t>
  </si>
  <si>
    <t>HURLEY R-IHURLEY HIGH</t>
  </si>
  <si>
    <t>HURLEY R-IHURLEY ELEM.</t>
  </si>
  <si>
    <t>GALENA R-IIGALENA HIGH</t>
  </si>
  <si>
    <t>GALENA R-IIGALENA-ABESVILLE ELEM.</t>
  </si>
  <si>
    <t>CRANE R-IIICRANE HIGH</t>
  </si>
  <si>
    <t>CRANE R-IIICRANE ELEM.</t>
  </si>
  <si>
    <t>REEDS SPRING R-IVREEDS SPRING MIDDLE</t>
  </si>
  <si>
    <t>REEDS SPRING R-IVREEDS SPRING ELEM.</t>
  </si>
  <si>
    <t>REEDS SPRING R-IVREEDS SPRING INTERMEDIATE</t>
  </si>
  <si>
    <t>BLUE EYE R-VBLUE EYE MIDDLE</t>
  </si>
  <si>
    <t>BLUE EYE R-VBLUE EYE ELEM.</t>
  </si>
  <si>
    <t>GREEN CITY R-IGREEN CITY HIGH</t>
  </si>
  <si>
    <t>GREEN CITY R-IGREEN CITY ELEM.</t>
  </si>
  <si>
    <t>MILAN C-2MILAN HIGH</t>
  </si>
  <si>
    <t>MILAN C-2MILAN ELEM.</t>
  </si>
  <si>
    <t>NEWTOWN-HARRIS R-IIINEWTOWN-HARRIS HIGH</t>
  </si>
  <si>
    <t>NEWTOWN-HARRIS R-IIINEWTOWN-HARRIS ELEM.</t>
  </si>
  <si>
    <t>BRADLEYVILLE R-IBRADLEYVILLE HIGH</t>
  </si>
  <si>
    <t>BRADLEYVILLE R-IBRADLEYVILLE ELEM.</t>
  </si>
  <si>
    <t>TANEYVILLE R-IITANEYVILLE ELEM.</t>
  </si>
  <si>
    <t>FORSYTH R-IIIFORSYTH MIDDLE</t>
  </si>
  <si>
    <t>FORSYTH R-IIIFORSYTH ELEM.</t>
  </si>
  <si>
    <t>BRANSON R-IVBRANSON JR. HIGH</t>
  </si>
  <si>
    <t>BRANSON R-IVBUCHANAN INTERMEDIATE</t>
  </si>
  <si>
    <t>BRANSON R-IVCEDAR RIDGE INTERMEDIATE</t>
  </si>
  <si>
    <t>HOLLISTER R-VHOLLISTER MIDDLE</t>
  </si>
  <si>
    <t>HOLLISTER R-VHOLLISTER ELEM.</t>
  </si>
  <si>
    <t>KIRBYVILLE R-VIKIRBYVILLE MIDDLE</t>
  </si>
  <si>
    <t>MARK TWAIN R-VIIIMARK TWAIN ELEM.</t>
  </si>
  <si>
    <t>SUCCESS R-VISUCCESS ELEM.</t>
  </si>
  <si>
    <t>HOUSTON R-IHOUSTON MIDDLE</t>
  </si>
  <si>
    <t>HOUSTON R-IHOUSTON ELEM.</t>
  </si>
  <si>
    <t>SUMMERSVILLE R-IISUMMERSVILLE HIGH</t>
  </si>
  <si>
    <t>SUMMERSVILLE R-IISUMMERSVILLE ELEM.</t>
  </si>
  <si>
    <t>LICKING R-VIIILICKING HIGH</t>
  </si>
  <si>
    <t>LICKING R-VIIILICKING ELEM.</t>
  </si>
  <si>
    <t>CABOOL R-IVCABOOL MIDDLE</t>
  </si>
  <si>
    <t>CABOOL R-IVCABOOL ELEM.</t>
  </si>
  <si>
    <t>PLATO R-VPLATO HIGH</t>
  </si>
  <si>
    <t>PLATO R-VPLATO ELEM.</t>
  </si>
  <si>
    <t>RAYMONDVILLE R-VIIRAYMONDVILLE ELEM.</t>
  </si>
  <si>
    <t>NEVADA R-VNEVADA MIDDLE</t>
  </si>
  <si>
    <t>NEVADA R-VTRUMAN ELEM.</t>
  </si>
  <si>
    <t>BRONAUGH R-VIIBRONAUGH HIGH</t>
  </si>
  <si>
    <t>BRONAUGH R-VIIBRONAUGH ELEM.</t>
  </si>
  <si>
    <t>SHELDON R-VIIISHELDON HIGH</t>
  </si>
  <si>
    <t>SHELDON R-VIIISHELDON ELEM.</t>
  </si>
  <si>
    <t>NORTHEAST VERNON CO. R-INORTHEAST VERNON CO. R-I HIGH</t>
  </si>
  <si>
    <t>NORTHEAST VERNON CO. R-INORTHEAST VERNON CO. R-I ELEM.</t>
  </si>
  <si>
    <t>WRIGHT CITY R-II OF WARREN CO.WRIGHT CITY MIDDLE</t>
  </si>
  <si>
    <t>WRIGHT CITY R-II OF WARREN CO.WRIGHT CITY WEST ELEM.</t>
  </si>
  <si>
    <t>WARREN CO. R-IIIBLACK HAWK MIDDLE</t>
  </si>
  <si>
    <t>WARREN CO. R-IIIDANIEL BOONE ELEM.</t>
  </si>
  <si>
    <t>WARREN CO. R-IIIREBECCA BOONE ELEM.</t>
  </si>
  <si>
    <t>WARREN CO. R-IIIWARRIOR RIDGE ELEM.</t>
  </si>
  <si>
    <t>KINGSTON K-14KINGSTON MIDDLE</t>
  </si>
  <si>
    <t>KINGSTON K-14KINGSTON ELEM.</t>
  </si>
  <si>
    <t>POTOSI R-IIIJOHN A. EVANS MIDDLE</t>
  </si>
  <si>
    <t>POTOSI R-IIITROJAN INTERMEDIATE</t>
  </si>
  <si>
    <t>RICHWOODS R-VIIRICHWOODS ELEM.</t>
  </si>
  <si>
    <t>VALLEY R-VIVALLEY HIGH</t>
  </si>
  <si>
    <t>VALLEY R-VICALEDONIA ELEM.</t>
  </si>
  <si>
    <t>GREENVILLE R-IIGREENVILLE JR. HIGH</t>
  </si>
  <si>
    <t>GREENVILLE R-IIGREENVILLE ELEM.</t>
  </si>
  <si>
    <t>GREENVILLE R-IIWILLIAMSVILLE ELEM.</t>
  </si>
  <si>
    <t>CLEARWATER R-ICLEARWATER MIDDLE</t>
  </si>
  <si>
    <t>CLEARWATER R-ICLEARWATER ELEMENTARY</t>
  </si>
  <si>
    <t>NIANGUA R-VNIANGUA MIDDLE SCHOOL</t>
  </si>
  <si>
    <t>NIANGUA R-VNIANGUA ELEM.</t>
  </si>
  <si>
    <t>FORDLAND R-IIIFORDLAND MIDDLE</t>
  </si>
  <si>
    <t>FORDLAND R-IIIFORDLAND ELEM.</t>
  </si>
  <si>
    <t>MARSHFIELD R-IMARSHFIELD JR. HIGH</t>
  </si>
  <si>
    <t>MARSHFIELD R-ISHOOK ELEM.</t>
  </si>
  <si>
    <t>SEYMOUR R-IISEYMOUR MIDDLE</t>
  </si>
  <si>
    <t>SEYMOUR R-IISEYMOUR ELEM.</t>
  </si>
  <si>
    <t>WORTH CO. R-IIIWORTH CO. HIGH</t>
  </si>
  <si>
    <t>WORTH CO. R-IIIWORTH CO. ELEMENTARY</t>
  </si>
  <si>
    <t>NORWOOD R-INORWOOD HIGH</t>
  </si>
  <si>
    <t>NORWOOD R-INORWOOD ELEM.</t>
  </si>
  <si>
    <t>HARTVILLE R-IIHARTVILLE HIGH</t>
  </si>
  <si>
    <t>HARTVILLE R-IIGROVESPRING ELEM.</t>
  </si>
  <si>
    <t>HARTVILLE R-IIHARTVILLE ELEM.</t>
  </si>
  <si>
    <t>MOUNTAIN GROVE R-IIIMOUNTAIN GROVE MIDDLE</t>
  </si>
  <si>
    <t>MOUNTAIN GROVE R-IIIMOUNTAIN GROVE ELEM.</t>
  </si>
  <si>
    <t>MANSFIELD R-IVMANSFIELD JR. HIGH</t>
  </si>
  <si>
    <t>MANSFIELD R-IVWILDER ELEM.</t>
  </si>
  <si>
    <t>LIFT FOR LIFE ACADEMYLIFT FOR LIFE ACADEMY</t>
  </si>
  <si>
    <t>PREMIER CHARTER SCHOOLPREMIER CHARTER SCHOOL</t>
  </si>
  <si>
    <t>CONFLUENCE ACADEMIESGRAND CENTER ARTS ACAD MIDDLE</t>
  </si>
  <si>
    <t>CONFLUENCE ACADEMIESOLD NORTH ACADEMY</t>
  </si>
  <si>
    <t>CONFLUENCE ACADEMIESSOUTH CITY</t>
  </si>
  <si>
    <t>ST. LOUIS LANG IMMERSION SCHST LOUIS LANG IMMERSION MARINE</t>
  </si>
  <si>
    <t>NORTH SIDE COMMUNITY SCHOOLNORTH SIDE COMMUNITY SCHOOL</t>
  </si>
  <si>
    <t>NORTH SIDE COMMUNITY SCHOOLNORTH SIDE COMMUNITY-GRAND CTR</t>
  </si>
  <si>
    <t>KIPP ST LOUIS PUBLIC SCHOOLSKIPP INSPIRE ACADEMY</t>
  </si>
  <si>
    <t>KIPP ST LOUIS PUBLIC SCHOOLSKIPP VICTORY ACADEMY</t>
  </si>
  <si>
    <t>KIPP ST LOUIS PUBLIC SCHOOLSKIPP WISDOM ACADEMY</t>
  </si>
  <si>
    <t>KIPP ST LOUIS PUBLIC SCHOOLSKIPP TRIUMPH ACADEMY</t>
  </si>
  <si>
    <t>GATEWAY SCIENCE ACAD/ST LOUISGATEWAY SCIENCE ACADEMY MIDDLE</t>
  </si>
  <si>
    <t>GATEWAY SCIENCE ACAD/ST LOUISGATEWAY SCIENCE ACAD/ST LOUIS</t>
  </si>
  <si>
    <t>GATEWAY SCIENCE ACAD/ST LOUISGATEWAY SCIENCE ACAD-SOUTH ELE</t>
  </si>
  <si>
    <t>EAGLE COLLEGE PREP ENDEAVOREAGLE TOWER GROVE SOUTH</t>
  </si>
  <si>
    <t>EAGLE COLLEGE PREP ENDEAVOREAGLE FOX PARK</t>
  </si>
  <si>
    <t>EAGLE COLLEGE PREP ENDEAVOREAGLE TOWER GROVE EAST</t>
  </si>
  <si>
    <t>EAGLE COLLEGE PREP ENDEAVOREAGLE GRAVOIS PARK</t>
  </si>
  <si>
    <t>LAFAYETTE PREPARATORY ACADEMYLAFAYETTE PREPARATORY ACADEMY</t>
  </si>
  <si>
    <t>HAWTHORN LEADERSHIP SCHL GIRLSHAWTHORN MIDDLE</t>
  </si>
  <si>
    <t>THE BIOMETHE BIOME</t>
  </si>
  <si>
    <t>LA SALLE CHARTER SCHOOLLA SALLE CHARTER SCHOOL</t>
  </si>
  <si>
    <t>THE ARCH COMMUNITY SCHOOLTHE ARCH COMMUNITY SCHOOL</t>
  </si>
  <si>
    <t>KAIROS ACADEMIESKAIROS ACADEMIES</t>
  </si>
  <si>
    <t/>
  </si>
  <si>
    <t>enroll</t>
  </si>
  <si>
    <t>black_pct</t>
  </si>
  <si>
    <t>hispanic_pct</t>
  </si>
  <si>
    <t>asian_pct</t>
  </si>
  <si>
    <t>white_pct</t>
  </si>
  <si>
    <t>multi_pct</t>
  </si>
  <si>
    <t>other_pct</t>
  </si>
  <si>
    <t>ell_pct</t>
  </si>
  <si>
    <t>iep_pct</t>
  </si>
  <si>
    <t>frl_pct</t>
  </si>
  <si>
    <t>ST. LOUIS PUBLIC SCHOOLS</t>
  </si>
  <si>
    <t>MANES ELEM.</t>
  </si>
  <si>
    <t>BETTY WHEELER CLASSICAL JR. ACAD.</t>
  </si>
  <si>
    <t>county</t>
  </si>
  <si>
    <t>TANEY</t>
  </si>
  <si>
    <t>JASPER</t>
  </si>
  <si>
    <t>CARROLL</t>
  </si>
  <si>
    <t>AUDRAIN</t>
  </si>
  <si>
    <t>DUNKLIN</t>
  </si>
  <si>
    <t>MILLER</t>
  </si>
  <si>
    <t>POLK</t>
  </si>
  <si>
    <t>BENTON</t>
  </si>
  <si>
    <t>BUTLER</t>
  </si>
  <si>
    <t>MORGAN</t>
  </si>
  <si>
    <t>GRUNDY</t>
  </si>
  <si>
    <t>STODDARD</t>
  </si>
  <si>
    <t>DALLAS</t>
  </si>
  <si>
    <t>SCHUYLER</t>
  </si>
  <si>
    <t>CHRISTIAN</t>
  </si>
  <si>
    <t>ANDREW</t>
  </si>
  <si>
    <t>HICKORY</t>
  </si>
  <si>
    <t>BARTON</t>
  </si>
  <si>
    <t>CAPE GIRARDEAU</t>
  </si>
  <si>
    <t>MONITEAU</t>
  </si>
  <si>
    <t>WEBSTER</t>
  </si>
  <si>
    <t>REYNOLDS</t>
  </si>
  <si>
    <t>CRAWFORD</t>
  </si>
  <si>
    <t>PULASKI</t>
  </si>
  <si>
    <t>LINN</t>
  </si>
  <si>
    <t>BOONE</t>
  </si>
  <si>
    <t>TEXAS</t>
  </si>
  <si>
    <t>GREENE</t>
  </si>
  <si>
    <t>NODAWAY</t>
  </si>
  <si>
    <t>RIPLEY</t>
  </si>
  <si>
    <t>HARRISON</t>
  </si>
  <si>
    <t>OZARK</t>
  </si>
  <si>
    <t>CHARITON</t>
  </si>
  <si>
    <t>BOLLINGER</t>
  </si>
  <si>
    <t>DADE</t>
  </si>
  <si>
    <t>PEMISCOT</t>
  </si>
  <si>
    <t>PETTIS</t>
  </si>
  <si>
    <t>RANDOLPH</t>
  </si>
  <si>
    <t>PLATTE</t>
  </si>
  <si>
    <t>BATES</t>
  </si>
  <si>
    <t>CLAY</t>
  </si>
  <si>
    <t>BARRY</t>
  </si>
  <si>
    <t>HOWELL</t>
  </si>
  <si>
    <t>HENRY</t>
  </si>
  <si>
    <t>FRANKLIN</t>
  </si>
  <si>
    <t>MARIES</t>
  </si>
  <si>
    <t>DAVIESS</t>
  </si>
  <si>
    <t>CAMDEN</t>
  </si>
  <si>
    <t>OSAGE</t>
  </si>
  <si>
    <t>LAWRENCE</t>
  </si>
  <si>
    <t>SALINE</t>
  </si>
  <si>
    <t>STONE</t>
  </si>
  <si>
    <t>COOPER</t>
  </si>
  <si>
    <t>RAY</t>
  </si>
  <si>
    <t>WRIGHT</t>
  </si>
  <si>
    <t>MACON</t>
  </si>
  <si>
    <t>DOUGLAS</t>
  </si>
  <si>
    <t>VERNON</t>
  </si>
  <si>
    <t>IRON</t>
  </si>
  <si>
    <t>CARTER</t>
  </si>
  <si>
    <t>CEDAR</t>
  </si>
  <si>
    <t>COLE</t>
  </si>
  <si>
    <t>LACLEDE</t>
  </si>
  <si>
    <t>PERRY</t>
  </si>
  <si>
    <t>MADISON</t>
  </si>
  <si>
    <t>LAFAYETTE</t>
  </si>
  <si>
    <t>HOLT</t>
  </si>
  <si>
    <t>MONROE</t>
  </si>
  <si>
    <t>CALLAWAY</t>
  </si>
  <si>
    <t>OREGON</t>
  </si>
  <si>
    <t>NEWTON</t>
  </si>
  <si>
    <t>ST. FRANCOIS</t>
  </si>
  <si>
    <t>PHELPS</t>
  </si>
  <si>
    <t>CALDWELL</t>
  </si>
  <si>
    <t>HOWARD</t>
  </si>
  <si>
    <t>ST. CLAIR</t>
  </si>
  <si>
    <t>LEWIS</t>
  </si>
  <si>
    <t>PIKE</t>
  </si>
  <si>
    <t>DEKALB</t>
  </si>
  <si>
    <t>SCOTT</t>
  </si>
  <si>
    <t>PUTNAM</t>
  </si>
  <si>
    <t>LIVINGSTON</t>
  </si>
  <si>
    <t>CASS</t>
  </si>
  <si>
    <t>JACKSON</t>
  </si>
  <si>
    <t>LINCOLN</t>
  </si>
  <si>
    <t>GENTRY</t>
  </si>
  <si>
    <t>ST. LOUIS</t>
  </si>
  <si>
    <t>ST. CHARLES</t>
  </si>
  <si>
    <t>MISSISSIPPI</t>
  </si>
  <si>
    <t>MARION</t>
  </si>
  <si>
    <t>MCDONALD</t>
  </si>
  <si>
    <t>NEW MADRID</t>
  </si>
  <si>
    <t>GASCONADE</t>
  </si>
  <si>
    <t>ADAIR</t>
  </si>
  <si>
    <t>WORTH</t>
  </si>
  <si>
    <t>SHANNON</t>
  </si>
  <si>
    <t>DENT</t>
  </si>
  <si>
    <t>JOHNSON</t>
  </si>
  <si>
    <t>ATCHISON</t>
  </si>
  <si>
    <t>WARREN</t>
  </si>
  <si>
    <t>KNOX</t>
  </si>
  <si>
    <t>JEFFERSON</t>
  </si>
  <si>
    <t>BUCHANAN</t>
  </si>
  <si>
    <t>CLARK</t>
  </si>
  <si>
    <t>MONTGOMERY</t>
  </si>
  <si>
    <t>MERCER</t>
  </si>
  <si>
    <t>WAYNE</t>
  </si>
  <si>
    <t>RALLS</t>
  </si>
  <si>
    <t>SHELBY</t>
  </si>
  <si>
    <t>SCOTLAND</t>
  </si>
  <si>
    <t>STE. GENEVIEVE</t>
  </si>
  <si>
    <t>Southwestern</t>
  </si>
  <si>
    <t>Western Plains</t>
  </si>
  <si>
    <t>Central</t>
  </si>
  <si>
    <t>Bootheel</t>
  </si>
  <si>
    <t>Northeastern</t>
  </si>
  <si>
    <t>Northwestern</t>
  </si>
  <si>
    <t>Ozarks</t>
  </si>
  <si>
    <t>Kansas City</t>
  </si>
  <si>
    <t>St. Louis</t>
  </si>
  <si>
    <t>In-person only</t>
  </si>
  <si>
    <t>In-person &amp; distance</t>
  </si>
  <si>
    <t>distance</t>
  </si>
  <si>
    <t>Hybrid</t>
  </si>
  <si>
    <t>locale_type</t>
  </si>
  <si>
    <t>Rural</t>
  </si>
  <si>
    <t>Suburban</t>
  </si>
  <si>
    <t>Town</t>
  </si>
  <si>
    <t>Urban</t>
  </si>
  <si>
    <t>MANES R-VMANES ELEM.</t>
  </si>
  <si>
    <t>ST. LOUIS PUBLIC SCHOOLSSIGEL ELEM. COMM. ED. CTR.</t>
  </si>
  <si>
    <t>ST. LOUIS PUBLIC SCHOOLSHUMBOLDT ACAD OF HIGHER LRNING</t>
  </si>
  <si>
    <t>ST. LOUIS PUBLIC SCHOOLSLEXINGTON ELEM.</t>
  </si>
  <si>
    <t>ST. LOUIS PUBLIC SCHOOLSMONROE ELEM.</t>
  </si>
  <si>
    <t>ST. LOUIS PUBLIC SCHOOLSBUDER ELEM.</t>
  </si>
  <si>
    <t>ST. LOUIS PUBLIC SCHOOLSMALLINCKRODT A.B.I. ELEM.</t>
  </si>
  <si>
    <t>ST. LOUIS PUBLIC SCHOOLSHODGEN ELEM.</t>
  </si>
  <si>
    <t>ST. LOUIS PUBLIC SCHOOLSAMES VISUAL/PERF. ARTS</t>
  </si>
  <si>
    <t>ST. LOUIS PUBLIC SCHOOLSLACLEDE ELEM.</t>
  </si>
  <si>
    <t>ST. LOUIS PUBLIC SCHOOLSWOERNER ELEM.</t>
  </si>
  <si>
    <t>ST. LOUIS PUBLIC SCHOOLSBETTY WHEELER CLASSICAL JR. ACAD.</t>
  </si>
  <si>
    <t>ST. LOUIS PUBLIC SCHOOLSFROEBEL ELEM.</t>
  </si>
  <si>
    <t>ST. LOUIS PUBLIC SCHOOLSMCKINLEY CLASS. LEADERSHIP AC.</t>
  </si>
  <si>
    <t>ST. LOUIS PUBLIC SCHOOLSCARR LANE VPA MIDDLE</t>
  </si>
  <si>
    <t>ST. LOUIS PUBLIC SCHOOLSHICKEY ELEM.</t>
  </si>
  <si>
    <t>ST. LOUIS PUBLIC SCHOOLSBRYAN HILL ELEM.</t>
  </si>
  <si>
    <t>ST. LOUIS PUBLIC SCHOOLSSHENANDOAH ELEM.</t>
  </si>
  <si>
    <t>ST. LOUIS PUBLIC SCHOOLSOAK HILL ELEM.</t>
  </si>
  <si>
    <t>ST. LOUIS PUBLIC SCHOOLSLYON AT BLOW ELEM.</t>
  </si>
  <si>
    <t>ST. LOUIS PUBLIC SCHOOLSWOODWARD ELEM.</t>
  </si>
  <si>
    <t>ST. LOUIS PUBLIC SCHOOLSLONG MIDDLE COMMUNITY ED. CTR.</t>
  </si>
  <si>
    <t>ST. LOUIS PUBLIC SCHOOLSWALBRIDGE ELEM. COMMUNITY ED.</t>
  </si>
  <si>
    <t>ST. LOUIS PUBLIC SCHOOLSDEWEY SCH.-INTERNAT'L. STUDIES</t>
  </si>
  <si>
    <t>ST. LOUIS PUBLIC SCHOOLSPEABODY ELEM.</t>
  </si>
  <si>
    <t>ST. LOUIS PUBLIC SCHOOLSGEORGE WASHINGTON CARVER ELEM</t>
  </si>
  <si>
    <t>ST. LOUIS PUBLIC SCHOOLSACAD OF ENTRE STDY@LOUVERTURE</t>
  </si>
  <si>
    <t>ST. LOUIS PUBLIC SCHOOLSEARL NANCE, SR. ELEM.</t>
  </si>
  <si>
    <t>ST. LOUIS PUBLIC SCHOOLSHENRY ELEM.</t>
  </si>
  <si>
    <t>ST. LOUIS PUBLIC SCHOOLSCOLUMBIA ELEM. COMM. ED. CTR.</t>
  </si>
  <si>
    <t>ST. LOUIS PUBLIC SCHOOLSYEATMAN-LIDDELL MIDDLE SCHOOL</t>
  </si>
  <si>
    <t>ST. LOUIS PUBLIC SCHOOLSGATEWAY ELEM.</t>
  </si>
  <si>
    <t>ST. LOUIS PUBLIC SCHOOLSMULLANPHY BOTANICAL GARDENS</t>
  </si>
  <si>
    <t>ST. LOUIS PUBLIC SCHOOLSCOLE ELEM.</t>
  </si>
  <si>
    <t>ST. LOUIS PUBLIC SCHOOLSADAMS ELEM.</t>
  </si>
  <si>
    <t>ST. LOUIS PUBLIC SCHOOLSJEFFERSON ELEM.</t>
  </si>
  <si>
    <t>ST. LOUIS PUBLIC SCHOOLSCOMPTON-DREW ILC MIDDLE</t>
  </si>
  <si>
    <t>ST. LOUIS PUBLIC SCHOOLSMASON ELEM.</t>
  </si>
  <si>
    <t>ST. LOUIS PUBLIC SCHOOLSWASHINGTON MONTESSORI</t>
  </si>
  <si>
    <t>ST. LOUIS PUBLIC SCHOOLSSHAW VISUAL/PERF. ARTS CTR.</t>
  </si>
  <si>
    <t>ST. LOUIS PUBLIC SCHOOLSMERAMEC ELEM.</t>
  </si>
  <si>
    <t>ST. LOUIS PUBLIC SCHOOLSMANN ELEM.</t>
  </si>
  <si>
    <t>ST. LOUIS PUBLIC SCHOOLSHERZOG ELEM.</t>
  </si>
  <si>
    <t>ST. LOUIS PUBLIC SCHOOLSASHLAND ELEM. AND BR.</t>
  </si>
  <si>
    <t>ST. LOUIS PUBLIC SCHOOLSHAMILTON ELEM. COMMUNITY ED.</t>
  </si>
  <si>
    <t>ST. LOUIS PUBLIC SCHOOLSGATEWAY MIDDLE</t>
  </si>
  <si>
    <t>ST. LOUIS PUBLIC SCHOOLSBUSCH MS CHARACTER &amp; ATHLETICS</t>
  </si>
  <si>
    <t>Academic Year: 2021</t>
  </si>
  <si>
    <t>Number of Districts</t>
  </si>
  <si>
    <t>Number of Schools</t>
  </si>
  <si>
    <t>ela_prime_s1</t>
  </si>
  <si>
    <t>n_ela_exams_s1</t>
  </si>
  <si>
    <t>ela_profadv_s1_2021</t>
  </si>
  <si>
    <t>n_ela_exams_s2</t>
  </si>
  <si>
    <t>ela_profadv_s2_2021</t>
  </si>
  <si>
    <t>PK</t>
  </si>
  <si>
    <t>K</t>
  </si>
  <si>
    <t>ELA PRiME Score</t>
  </si>
  <si>
    <t>Subgroup ELA PRiME Score</t>
  </si>
  <si>
    <t>Math PRiME Score</t>
  </si>
  <si>
    <t>Subgroup Math PRiME Score</t>
  </si>
  <si>
    <t>Total Enrollment</t>
  </si>
  <si>
    <t>Beginning Grade</t>
  </si>
  <si>
    <t>End Grade</t>
  </si>
  <si>
    <t>County</t>
  </si>
  <si>
    <t>Region</t>
  </si>
  <si>
    <t>Urbanicity</t>
  </si>
  <si>
    <t>Fall 2020 Re-Opening Plan</t>
  </si>
  <si>
    <t>ELA Score Pairs</t>
  </si>
  <si>
    <t>ELA Pct. Prof. &amp; Adv. 2021</t>
  </si>
  <si>
    <t>Subgroup ELA Score Pairs</t>
  </si>
  <si>
    <t>Subgroup ELA Pct. Prof. &amp; Adv. 2021</t>
  </si>
  <si>
    <t>Math Score Pairs</t>
  </si>
  <si>
    <t>Math Pct. Prof. &amp; Adv. 2021</t>
  </si>
  <si>
    <t>Subgroup Math Score Pairs</t>
  </si>
  <si>
    <t>Subgroup Math Pct. Prof. &amp; Adv. 2021</t>
  </si>
  <si>
    <t>Pct. Black</t>
  </si>
  <si>
    <t>Pct. Hispanic</t>
  </si>
  <si>
    <t>Pct. Asian</t>
  </si>
  <si>
    <t>Pct. White</t>
  </si>
  <si>
    <t>Pct. Multiple Races</t>
  </si>
  <si>
    <t>Pct. All Other Races</t>
  </si>
  <si>
    <t>Pct. English-Language Learner</t>
  </si>
  <si>
    <t>Pct. Receiving Special Education Services</t>
  </si>
  <si>
    <t>Pct. Free/Reduced Lunch</t>
  </si>
  <si>
    <t>Community Eligiblity Provision</t>
  </si>
  <si>
    <t>State + Local Per Pupil Expenditure</t>
  </si>
  <si>
    <t>Total Per Pupil Expenditure</t>
  </si>
  <si>
    <t>Missouri Overall</t>
  </si>
  <si>
    <t>-</t>
  </si>
  <si>
    <t>ELA NCE 2021</t>
  </si>
  <si>
    <t>ELA MAP Performance Index 2021</t>
  </si>
  <si>
    <t>Proportion Subgroup ELA</t>
  </si>
  <si>
    <t>Subgroup ELA NCE 2021</t>
  </si>
  <si>
    <t>Subgroup ELA MAP Performance Index 2021</t>
  </si>
  <si>
    <t>Math NCE 2021</t>
  </si>
  <si>
    <t>Math MAP Performance Index 2021</t>
  </si>
  <si>
    <t>Proportion Subgroup Math</t>
  </si>
  <si>
    <t>Subgroup Math MAP Performance Index 2021</t>
  </si>
  <si>
    <t>District Name</t>
  </si>
  <si>
    <t>School</t>
  </si>
  <si>
    <t>District</t>
  </si>
  <si>
    <t>School ID</t>
  </si>
  <si>
    <t>Student Demographics</t>
  </si>
  <si>
    <t>School Growth &amp; Achievement</t>
  </si>
  <si>
    <t>State</t>
  </si>
  <si>
    <t>Avg. Enrollment</t>
  </si>
  <si>
    <t>English Language Arts</t>
  </si>
  <si>
    <t>Proficient &amp; Advanced</t>
  </si>
  <si>
    <t>School Type</t>
  </si>
  <si>
    <t>PRiME Growth Score</t>
  </si>
  <si>
    <t>Mathematics</t>
  </si>
  <si>
    <t>Pct. FRL</t>
  </si>
  <si>
    <t>Pct. IEP</t>
  </si>
  <si>
    <t>Pct. ELL</t>
  </si>
  <si>
    <r>
      <rPr>
        <b/>
        <sz val="18"/>
        <color theme="3"/>
        <rFont val="Arial Narrow"/>
        <family val="2"/>
      </rPr>
      <t>2021 PRiME Growth Score Tool</t>
    </r>
    <r>
      <rPr>
        <sz val="11"/>
        <color theme="3"/>
        <rFont val="Arial Narrow"/>
        <family val="2"/>
      </rPr>
      <t xml:space="preserve">
</t>
    </r>
    <r>
      <rPr>
        <b/>
        <sz val="11"/>
        <color theme="3"/>
        <rFont val="Arial Narrow"/>
        <family val="2"/>
      </rPr>
      <t>Step1:</t>
    </r>
    <r>
      <rPr>
        <sz val="11"/>
        <color theme="3"/>
        <rFont val="Arial Narrow"/>
        <family val="2"/>
      </rPr>
      <t xml:space="preserve"> Find your district using the dropdown in cell </t>
    </r>
    <r>
      <rPr>
        <b/>
        <sz val="11"/>
        <color theme="8"/>
        <rFont val="Arial Narrow"/>
        <family val="2"/>
      </rPr>
      <t>C8</t>
    </r>
    <r>
      <rPr>
        <b/>
        <sz val="11"/>
        <color theme="3"/>
        <rFont val="Arial Narrow"/>
        <family val="2"/>
      </rPr>
      <t xml:space="preserve"> 
Step 2: </t>
    </r>
    <r>
      <rPr>
        <sz val="11"/>
        <color theme="3"/>
        <rFont val="Arial Narrow"/>
        <family val="2"/>
      </rPr>
      <t>Find your school using the dropdown in cell</t>
    </r>
    <r>
      <rPr>
        <b/>
        <sz val="11"/>
        <color theme="3"/>
        <rFont val="Arial Narrow"/>
        <family val="2"/>
      </rPr>
      <t xml:space="preserve"> </t>
    </r>
    <r>
      <rPr>
        <b/>
        <sz val="11"/>
        <color theme="9"/>
        <rFont val="Arial Narrow"/>
        <family val="2"/>
      </rPr>
      <t>D8</t>
    </r>
  </si>
  <si>
    <t>Community Eligiblity Provision (District-Wide)</t>
  </si>
  <si>
    <t>State + Local Per Pupil Expenditure (District-wide)</t>
  </si>
  <si>
    <t>ela_prime_s2</t>
  </si>
  <si>
    <t>district_id</t>
  </si>
  <si>
    <t>schools</t>
  </si>
  <si>
    <t>avg_enroll</t>
  </si>
  <si>
    <t>Enrollment</t>
  </si>
  <si>
    <t>Avg. School Size</t>
  </si>
  <si>
    <t>Pct. FRL-eligible</t>
  </si>
  <si>
    <t>Pct. English Language Learners</t>
  </si>
  <si>
    <t>ELA Proficient &amp; Advanced</t>
  </si>
  <si>
    <t>Math Proficient &amp; Advanced</t>
  </si>
  <si>
    <t>district_name</t>
  </si>
  <si>
    <t>school_name</t>
  </si>
  <si>
    <t>ela_prime</t>
  </si>
  <si>
    <t>ma_prime</t>
  </si>
  <si>
    <t>ela_profadv_s2</t>
  </si>
  <si>
    <t>ma_profadv_s2</t>
  </si>
  <si>
    <t>Schoolwide</t>
  </si>
  <si>
    <t>ELA</t>
  </si>
  <si>
    <t>Math</t>
  </si>
  <si>
    <t>Min</t>
  </si>
  <si>
    <t>Boundary</t>
  </si>
  <si>
    <t>Max</t>
  </si>
  <si>
    <t>Baseline</t>
  </si>
  <si>
    <t>Bot Left</t>
  </si>
  <si>
    <t>Bot Right</t>
  </si>
  <si>
    <t>Top Left</t>
  </si>
  <si>
    <t>Top Right</t>
  </si>
  <si>
    <t>Subgroup</t>
  </si>
  <si>
    <t>ela_prime_2019</t>
  </si>
  <si>
    <t>ma_prime_2019</t>
  </si>
  <si>
    <t>ela_profadv_s1</t>
  </si>
  <si>
    <t>ma_profadv_s1</t>
  </si>
  <si>
    <t>ma_prime_s1_2019</t>
  </si>
  <si>
    <t>ma_prime_s2_2019</t>
  </si>
  <si>
    <t>ma_prime_s1_2018</t>
  </si>
  <si>
    <t>ma_prime_s2_2018</t>
  </si>
  <si>
    <t>School Name</t>
  </si>
  <si>
    <t>Prof. Adv</t>
  </si>
  <si>
    <t>PRiME Growth</t>
  </si>
  <si>
    <t>001090</t>
  </si>
  <si>
    <t>001091</t>
  </si>
  <si>
    <t>001092</t>
  </si>
  <si>
    <t>002089</t>
  </si>
  <si>
    <t>002090</t>
  </si>
  <si>
    <t>002097</t>
  </si>
  <si>
    <t>003031</t>
  </si>
  <si>
    <t>003032</t>
  </si>
  <si>
    <t>003033</t>
  </si>
  <si>
    <t>004106</t>
  </si>
  <si>
    <t>004109</t>
  </si>
  <si>
    <t>004110</t>
  </si>
  <si>
    <t>005120</t>
  </si>
  <si>
    <t>005121</t>
  </si>
  <si>
    <t>005122</t>
  </si>
  <si>
    <t>005123</t>
  </si>
  <si>
    <t>005124</t>
  </si>
  <si>
    <t>005127</t>
  </si>
  <si>
    <t>005128</t>
  </si>
  <si>
    <t>006101</t>
  </si>
  <si>
    <t>006103</t>
  </si>
  <si>
    <t>006104</t>
  </si>
  <si>
    <t>007121</t>
  </si>
  <si>
    <t>007122</t>
  </si>
  <si>
    <t>007123</t>
  </si>
  <si>
    <t>007124</t>
  </si>
  <si>
    <t>007125</t>
  </si>
  <si>
    <t>007126</t>
  </si>
  <si>
    <t>007129</t>
  </si>
  <si>
    <t>008106</t>
  </si>
  <si>
    <t>008107</t>
  </si>
  <si>
    <t>008111</t>
  </si>
  <si>
    <t>009077</t>
  </si>
  <si>
    <t>009078</t>
  </si>
  <si>
    <t>009079</t>
  </si>
  <si>
    <t>009080</t>
  </si>
  <si>
    <t>010087</t>
  </si>
  <si>
    <t>010089</t>
  </si>
  <si>
    <t>010090</t>
  </si>
  <si>
    <t>010091</t>
  </si>
  <si>
    <t>010092</t>
  </si>
  <si>
    <t>010093</t>
  </si>
  <si>
    <t>011076</t>
  </si>
  <si>
    <t>011078</t>
  </si>
  <si>
    <t>011079</t>
  </si>
  <si>
    <t>011082</t>
  </si>
  <si>
    <t>012108</t>
  </si>
  <si>
    <t>012109</t>
  </si>
  <si>
    <t>012110</t>
  </si>
  <si>
    <t>013054</t>
  </si>
  <si>
    <t>013055</t>
  </si>
  <si>
    <t>013057</t>
  </si>
  <si>
    <t>013058</t>
  </si>
  <si>
    <t>013059</t>
  </si>
  <si>
    <t>013060</t>
  </si>
  <si>
    <t>013061</t>
  </si>
  <si>
    <t>013062</t>
  </si>
  <si>
    <t>014126</t>
  </si>
  <si>
    <t>014127</t>
  </si>
  <si>
    <t>014129</t>
  </si>
  <si>
    <t>014130</t>
  </si>
  <si>
    <t>015001</t>
  </si>
  <si>
    <t>015002</t>
  </si>
  <si>
    <t>015003</t>
  </si>
  <si>
    <t>015004</t>
  </si>
  <si>
    <t>016090</t>
  </si>
  <si>
    <t>016092</t>
  </si>
  <si>
    <t>016094</t>
  </si>
  <si>
    <t>016096</t>
  </si>
  <si>
    <t>016097</t>
  </si>
  <si>
    <t>017121</t>
  </si>
  <si>
    <t>017122</t>
  </si>
  <si>
    <t>017124</t>
  </si>
  <si>
    <t>017125</t>
  </si>
  <si>
    <t>017126</t>
  </si>
  <si>
    <t>018047</t>
  </si>
  <si>
    <t>018050</t>
  </si>
  <si>
    <t>019139</t>
  </si>
  <si>
    <t>019140</t>
  </si>
  <si>
    <t>019142</t>
  </si>
  <si>
    <t>019144</t>
  </si>
  <si>
    <t>019147</t>
  </si>
  <si>
    <t>019148</t>
  </si>
  <si>
    <t>019149</t>
  </si>
  <si>
    <t>019150</t>
  </si>
  <si>
    <t>019151</t>
  </si>
  <si>
    <t>019152</t>
  </si>
  <si>
    <t>020001</t>
  </si>
  <si>
    <t>020002</t>
  </si>
  <si>
    <t>021148</t>
  </si>
  <si>
    <t>021149</t>
  </si>
  <si>
    <t>021150</t>
  </si>
  <si>
    <t>021151</t>
  </si>
  <si>
    <t>022088</t>
  </si>
  <si>
    <t>022089</t>
  </si>
  <si>
    <t>022090</t>
  </si>
  <si>
    <t>022091</t>
  </si>
  <si>
    <t>022092</t>
  </si>
  <si>
    <t>022093</t>
  </si>
  <si>
    <t>022094</t>
  </si>
  <si>
    <t>023101</t>
  </si>
  <si>
    <t>024086</t>
  </si>
  <si>
    <t>024087</t>
  </si>
  <si>
    <t>024089</t>
  </si>
  <si>
    <t>024090</t>
  </si>
  <si>
    <t>024091</t>
  </si>
  <si>
    <t>024093</t>
  </si>
  <si>
    <t>025001</t>
  </si>
  <si>
    <t>025002</t>
  </si>
  <si>
    <t>025003</t>
  </si>
  <si>
    <t>026001</t>
  </si>
  <si>
    <t>026002</t>
  </si>
  <si>
    <t>026005</t>
  </si>
  <si>
    <t>026006</t>
  </si>
  <si>
    <t>027055</t>
  </si>
  <si>
    <t>027056</t>
  </si>
  <si>
    <t>027057</t>
  </si>
  <si>
    <t>027058</t>
  </si>
  <si>
    <t>027059</t>
  </si>
  <si>
    <t>027061</t>
  </si>
  <si>
    <t>028101</t>
  </si>
  <si>
    <t>028102</t>
  </si>
  <si>
    <t>028103</t>
  </si>
  <si>
    <t>029001</t>
  </si>
  <si>
    <t>029002</t>
  </si>
  <si>
    <t>029003</t>
  </si>
  <si>
    <t>029004</t>
  </si>
  <si>
    <t>030093</t>
  </si>
  <si>
    <t>031116</t>
  </si>
  <si>
    <t>031117</t>
  </si>
  <si>
    <t>031118</t>
  </si>
  <si>
    <t>031121</t>
  </si>
  <si>
    <t>031122</t>
  </si>
  <si>
    <t>032054</t>
  </si>
  <si>
    <t>032055</t>
  </si>
  <si>
    <t>032056</t>
  </si>
  <si>
    <t>032058</t>
  </si>
  <si>
    <t>033090</t>
  </si>
  <si>
    <t>033091</t>
  </si>
  <si>
    <t>033092</t>
  </si>
  <si>
    <t>033093</t>
  </si>
  <si>
    <t>033094</t>
  </si>
  <si>
    <t>034121</t>
  </si>
  <si>
    <t>034122</t>
  </si>
  <si>
    <t>034124</t>
  </si>
  <si>
    <t>035092</t>
  </si>
  <si>
    <t>035093</t>
  </si>
  <si>
    <t>035094</t>
  </si>
  <si>
    <t>035097</t>
  </si>
  <si>
    <t>035098</t>
  </si>
  <si>
    <t>035099</t>
  </si>
  <si>
    <t>035102</t>
  </si>
  <si>
    <t>036123</t>
  </si>
  <si>
    <t>036126</t>
  </si>
  <si>
    <t>036131</t>
  </si>
  <si>
    <t>036133</t>
  </si>
  <si>
    <t>036134</t>
  </si>
  <si>
    <t>036135</t>
  </si>
  <si>
    <t>036136</t>
  </si>
  <si>
    <t>036137</t>
  </si>
  <si>
    <t>036138</t>
  </si>
  <si>
    <t>036139</t>
  </si>
  <si>
    <t>037037</t>
  </si>
  <si>
    <t>037039</t>
  </si>
  <si>
    <t>038044</t>
  </si>
  <si>
    <t>038045</t>
  </si>
  <si>
    <t>038046</t>
  </si>
  <si>
    <t>039133</t>
  </si>
  <si>
    <t>039134</t>
  </si>
  <si>
    <t>039135</t>
  </si>
  <si>
    <t>039136</t>
  </si>
  <si>
    <t>039137</t>
  </si>
  <si>
    <t>039139</t>
  </si>
  <si>
    <t>039141</t>
  </si>
  <si>
    <t>039142</t>
  </si>
  <si>
    <t>040100</t>
  </si>
  <si>
    <t>040101</t>
  </si>
  <si>
    <t>040103</t>
  </si>
  <si>
    <t>040104</t>
  </si>
  <si>
    <t>040107</t>
  </si>
  <si>
    <t>041001</t>
  </si>
  <si>
    <t>041002</t>
  </si>
  <si>
    <t>041003</t>
  </si>
  <si>
    <t>041004</t>
  </si>
  <si>
    <t>041005</t>
  </si>
  <si>
    <t>042111</t>
  </si>
  <si>
    <t>042113</t>
  </si>
  <si>
    <t>042117</t>
  </si>
  <si>
    <t>042118</t>
  </si>
  <si>
    <t>042119</t>
  </si>
  <si>
    <t>042121</t>
  </si>
  <si>
    <t>042124</t>
  </si>
  <si>
    <t>043001</t>
  </si>
  <si>
    <t>043002</t>
  </si>
  <si>
    <t>043003</t>
  </si>
  <si>
    <t>043004</t>
  </si>
  <si>
    <t>044078</t>
  </si>
  <si>
    <t>044083</t>
  </si>
  <si>
    <t>044084</t>
  </si>
  <si>
    <t>045076</t>
  </si>
  <si>
    <t>045077</t>
  </si>
  <si>
    <t>045078</t>
  </si>
  <si>
    <t>046128</t>
  </si>
  <si>
    <t>046130</t>
  </si>
  <si>
    <t>046131</t>
  </si>
  <si>
    <t>046132</t>
  </si>
  <si>
    <t>046134</t>
  </si>
  <si>
    <t>046135</t>
  </si>
  <si>
    <t>046137</t>
  </si>
  <si>
    <t>046140</t>
  </si>
  <si>
    <t>047060</t>
  </si>
  <si>
    <t>047062</t>
  </si>
  <si>
    <t>047064</t>
  </si>
  <si>
    <t>047065</t>
  </si>
  <si>
    <t>048066</t>
  </si>
  <si>
    <t>048068</t>
  </si>
  <si>
    <t>048069</t>
  </si>
  <si>
    <t>048070</t>
  </si>
  <si>
    <t>048071</t>
  </si>
  <si>
    <t>048072</t>
  </si>
  <si>
    <t>048073</t>
  </si>
  <si>
    <t>048074</t>
  </si>
  <si>
    <t>048075</t>
  </si>
  <si>
    <t>048077</t>
  </si>
  <si>
    <t>048078</t>
  </si>
  <si>
    <t>048080</t>
  </si>
  <si>
    <t>048901</t>
  </si>
  <si>
    <t>048902</t>
  </si>
  <si>
    <t>048904</t>
  </si>
  <si>
    <t>048905</t>
  </si>
  <si>
    <t>048909</t>
  </si>
  <si>
    <t>048910</t>
  </si>
  <si>
    <t>048912</t>
  </si>
  <si>
    <t>048913</t>
  </si>
  <si>
    <t>048914</t>
  </si>
  <si>
    <t>048915</t>
  </si>
  <si>
    <t>048916</t>
  </si>
  <si>
    <t>048918</t>
  </si>
  <si>
    <t>048922</t>
  </si>
  <si>
    <t>048924</t>
  </si>
  <si>
    <t>048925</t>
  </si>
  <si>
    <t>048926</t>
  </si>
  <si>
    <t>048927</t>
  </si>
  <si>
    <t>048928</t>
  </si>
  <si>
    <t>048929</t>
  </si>
  <si>
    <t>049132</t>
  </si>
  <si>
    <t>049135</t>
  </si>
  <si>
    <t>049137</t>
  </si>
  <si>
    <t>049140</t>
  </si>
  <si>
    <t>049142</t>
  </si>
  <si>
    <t>049144</t>
  </si>
  <si>
    <t>049148</t>
  </si>
  <si>
    <t>050001</t>
  </si>
  <si>
    <t>050002</t>
  </si>
  <si>
    <t>050003</t>
  </si>
  <si>
    <t>050005</t>
  </si>
  <si>
    <t>050006</t>
  </si>
  <si>
    <t>050007</t>
  </si>
  <si>
    <t>050009</t>
  </si>
  <si>
    <t>050010</t>
  </si>
  <si>
    <t>050012</t>
  </si>
  <si>
    <t>050013</t>
  </si>
  <si>
    <t>050014</t>
  </si>
  <si>
    <t>051150</t>
  </si>
  <si>
    <t>051152</t>
  </si>
  <si>
    <t>051153</t>
  </si>
  <si>
    <t>051154</t>
  </si>
  <si>
    <t>051155</t>
  </si>
  <si>
    <t>051156</t>
  </si>
  <si>
    <t>051159</t>
  </si>
  <si>
    <t>052096</t>
  </si>
  <si>
    <t>053111</t>
  </si>
  <si>
    <t>053112</t>
  </si>
  <si>
    <t>053113</t>
  </si>
  <si>
    <t>053114</t>
  </si>
  <si>
    <t>054037</t>
  </si>
  <si>
    <t>054039</t>
  </si>
  <si>
    <t>054041</t>
  </si>
  <si>
    <t>054042</t>
  </si>
  <si>
    <t>054043</t>
  </si>
  <si>
    <t>054045</t>
  </si>
  <si>
    <t>055104</t>
  </si>
  <si>
    <t>055105</t>
  </si>
  <si>
    <t>055106</t>
  </si>
  <si>
    <t>055108</t>
  </si>
  <si>
    <t>055110</t>
  </si>
  <si>
    <t>055111</t>
  </si>
  <si>
    <t>056015</t>
  </si>
  <si>
    <t>056017</t>
  </si>
  <si>
    <t>057001</t>
  </si>
  <si>
    <t>057002</t>
  </si>
  <si>
    <t>057003</t>
  </si>
  <si>
    <t>057004</t>
  </si>
  <si>
    <t>058106</t>
  </si>
  <si>
    <t>058107</t>
  </si>
  <si>
    <t>058108</t>
  </si>
  <si>
    <t>058109</t>
  </si>
  <si>
    <t>058112</t>
  </si>
  <si>
    <t>059113</t>
  </si>
  <si>
    <t>059114</t>
  </si>
  <si>
    <t>059117</t>
  </si>
  <si>
    <t>060077</t>
  </si>
  <si>
    <t>061150</t>
  </si>
  <si>
    <t>061151</t>
  </si>
  <si>
    <t>061154</t>
  </si>
  <si>
    <t>061156</t>
  </si>
  <si>
    <t>061157</t>
  </si>
  <si>
    <t>061158</t>
  </si>
  <si>
    <t>062070</t>
  </si>
  <si>
    <t>062072</t>
  </si>
  <si>
    <t>063066</t>
  </si>
  <si>
    <t>063067</t>
  </si>
  <si>
    <t>064072</t>
  </si>
  <si>
    <t>064074</t>
  </si>
  <si>
    <t>064075</t>
  </si>
  <si>
    <t>065096</t>
  </si>
  <si>
    <t>065098</t>
  </si>
  <si>
    <t>066102</t>
  </si>
  <si>
    <t>066103</t>
  </si>
  <si>
    <t>066104</t>
  </si>
  <si>
    <t>066105</t>
  </si>
  <si>
    <t>066107</t>
  </si>
  <si>
    <t>067055</t>
  </si>
  <si>
    <t>067061</t>
  </si>
  <si>
    <t>068070</t>
  </si>
  <si>
    <t>068071</t>
  </si>
  <si>
    <t>068072</t>
  </si>
  <si>
    <t>068073</t>
  </si>
  <si>
    <t>068074</t>
  </si>
  <si>
    <t>068075</t>
  </si>
  <si>
    <t>069104</t>
  </si>
  <si>
    <t>069106</t>
  </si>
  <si>
    <t>069107</t>
  </si>
  <si>
    <t>069108</t>
  </si>
  <si>
    <t>069109</t>
  </si>
  <si>
    <t>070092</t>
  </si>
  <si>
    <t>070093</t>
  </si>
  <si>
    <t>071091</t>
  </si>
  <si>
    <t>071092</t>
  </si>
  <si>
    <t>072066</t>
  </si>
  <si>
    <t>072068</t>
  </si>
  <si>
    <t>072073</t>
  </si>
  <si>
    <t>072074</t>
  </si>
  <si>
    <t>073099</t>
  </si>
  <si>
    <t>073102</t>
  </si>
  <si>
    <t>073105</t>
  </si>
  <si>
    <t>073106</t>
  </si>
  <si>
    <t>073108</t>
  </si>
  <si>
    <t>074187</t>
  </si>
  <si>
    <t>074190</t>
  </si>
  <si>
    <t>074194</t>
  </si>
  <si>
    <t>074195</t>
  </si>
  <si>
    <t>074197</t>
  </si>
  <si>
    <t>074201</t>
  </si>
  <si>
    <t>074202</t>
  </si>
  <si>
    <t>075084</t>
  </si>
  <si>
    <t>075085</t>
  </si>
  <si>
    <t>075086</t>
  </si>
  <si>
    <t>075087</t>
  </si>
  <si>
    <t>076081</t>
  </si>
  <si>
    <t>076082</t>
  </si>
  <si>
    <t>076083</t>
  </si>
  <si>
    <t>077100</t>
  </si>
  <si>
    <t>077101</t>
  </si>
  <si>
    <t>077102</t>
  </si>
  <si>
    <t>077103</t>
  </si>
  <si>
    <t>077104</t>
  </si>
  <si>
    <t>078001</t>
  </si>
  <si>
    <t>078002</t>
  </si>
  <si>
    <t>078003</t>
  </si>
  <si>
    <t>078004</t>
  </si>
  <si>
    <t>078005</t>
  </si>
  <si>
    <t>078009</t>
  </si>
  <si>
    <t>078012</t>
  </si>
  <si>
    <t>079077</t>
  </si>
  <si>
    <t>079078</t>
  </si>
  <si>
    <t>080116</t>
  </si>
  <si>
    <t>080118</t>
  </si>
  <si>
    <t>080119</t>
  </si>
  <si>
    <t>080121</t>
  </si>
  <si>
    <t>080122</t>
  </si>
  <si>
    <t>080125</t>
  </si>
  <si>
    <t>081094</t>
  </si>
  <si>
    <t>081095</t>
  </si>
  <si>
    <t>081096</t>
  </si>
  <si>
    <t>081097</t>
  </si>
  <si>
    <t>082100</t>
  </si>
  <si>
    <t>082101</t>
  </si>
  <si>
    <t>082105</t>
  </si>
  <si>
    <t>082108</t>
  </si>
  <si>
    <t>083001</t>
  </si>
  <si>
    <t>083002</t>
  </si>
  <si>
    <t>083003</t>
  </si>
  <si>
    <t>083005</t>
  </si>
  <si>
    <t>084001</t>
  </si>
  <si>
    <t>084002</t>
  </si>
  <si>
    <t>084003</t>
  </si>
  <si>
    <t>084004</t>
  </si>
  <si>
    <t>084005</t>
  </si>
  <si>
    <t>084006</t>
  </si>
  <si>
    <t>085043</t>
  </si>
  <si>
    <t>085044</t>
  </si>
  <si>
    <t>085045</t>
  </si>
  <si>
    <t>085046</t>
  </si>
  <si>
    <t>085048</t>
  </si>
  <si>
    <t>085049</t>
  </si>
  <si>
    <t>086100</t>
  </si>
  <si>
    <t>087083</t>
  </si>
  <si>
    <t>088072</t>
  </si>
  <si>
    <t>088073</t>
  </si>
  <si>
    <t>088075</t>
  </si>
  <si>
    <t>088080</t>
  </si>
  <si>
    <t>088081</t>
  </si>
  <si>
    <t>089080</t>
  </si>
  <si>
    <t>089087</t>
  </si>
  <si>
    <t>089088</t>
  </si>
  <si>
    <t>089089</t>
  </si>
  <si>
    <t>090075</t>
  </si>
  <si>
    <t>090076</t>
  </si>
  <si>
    <t>090077</t>
  </si>
  <si>
    <t>090078</t>
  </si>
  <si>
    <t>091091</t>
  </si>
  <si>
    <t>091092</t>
  </si>
  <si>
    <t>091093</t>
  </si>
  <si>
    <t>091095</t>
  </si>
  <si>
    <t>092087</t>
  </si>
  <si>
    <t>092088</t>
  </si>
  <si>
    <t>092089</t>
  </si>
  <si>
    <t>092090</t>
  </si>
  <si>
    <t>092091</t>
  </si>
  <si>
    <t>093120</t>
  </si>
  <si>
    <t>093121</t>
  </si>
  <si>
    <t>093123</t>
  </si>
  <si>
    <t>093124</t>
  </si>
  <si>
    <t>094076</t>
  </si>
  <si>
    <t>094078</t>
  </si>
  <si>
    <t>094083</t>
  </si>
  <si>
    <t>094086</t>
  </si>
  <si>
    <t>094087</t>
  </si>
  <si>
    <t>095059</t>
  </si>
  <si>
    <t>096088</t>
  </si>
  <si>
    <t>096089</t>
  </si>
  <si>
    <t>096090</t>
  </si>
  <si>
    <t>096091</t>
  </si>
  <si>
    <t>096092</t>
  </si>
  <si>
    <t>096093</t>
  </si>
  <si>
    <t>096094</t>
  </si>
  <si>
    <t>096095</t>
  </si>
  <si>
    <t>096098</t>
  </si>
  <si>
    <t>096099</t>
  </si>
  <si>
    <t>096101</t>
  </si>
  <si>
    <t>096102</t>
  </si>
  <si>
    <t>096103</t>
  </si>
  <si>
    <t>096104</t>
  </si>
  <si>
    <t>096106</t>
  </si>
  <si>
    <t>096107</t>
  </si>
  <si>
    <t>096109</t>
  </si>
  <si>
    <t>096110</t>
  </si>
  <si>
    <t>096111</t>
  </si>
  <si>
    <t>096112</t>
  </si>
  <si>
    <t>096113</t>
  </si>
  <si>
    <t>096114</t>
  </si>
  <si>
    <t>097116</t>
  </si>
  <si>
    <t>097118</t>
  </si>
  <si>
    <t>097119</t>
  </si>
  <si>
    <t>097122</t>
  </si>
  <si>
    <t>097127</t>
  </si>
  <si>
    <t>097129</t>
  </si>
  <si>
    <t>097130</t>
  </si>
  <si>
    <t>097131</t>
  </si>
  <si>
    <t>098080</t>
  </si>
  <si>
    <t>099082</t>
  </si>
  <si>
    <t>100059</t>
  </si>
  <si>
    <t>100060</t>
  </si>
  <si>
    <t>100061</t>
  </si>
  <si>
    <t>100062</t>
  </si>
  <si>
    <t>100063</t>
  </si>
  <si>
    <t>100064</t>
  </si>
  <si>
    <t>100065</t>
  </si>
  <si>
    <t>101105</t>
  </si>
  <si>
    <t>101107</t>
  </si>
  <si>
    <t>102081</t>
  </si>
  <si>
    <t>102085</t>
  </si>
  <si>
    <t>103127</t>
  </si>
  <si>
    <t>103128</t>
  </si>
  <si>
    <t>103129</t>
  </si>
  <si>
    <t>103130</t>
  </si>
  <si>
    <t>103131</t>
  </si>
  <si>
    <t>103132</t>
  </si>
  <si>
    <t>103135</t>
  </si>
  <si>
    <t>104041</t>
  </si>
  <si>
    <t>104042</t>
  </si>
  <si>
    <t>104043</t>
  </si>
  <si>
    <t>104044</t>
  </si>
  <si>
    <t>104045</t>
  </si>
  <si>
    <t>105123</t>
  </si>
  <si>
    <t>105124</t>
  </si>
  <si>
    <t>105125</t>
  </si>
  <si>
    <t>106001</t>
  </si>
  <si>
    <t>106002</t>
  </si>
  <si>
    <t>106003</t>
  </si>
  <si>
    <t>106004</t>
  </si>
  <si>
    <t>106005</t>
  </si>
  <si>
    <t>106006</t>
  </si>
  <si>
    <t>106008</t>
  </si>
  <si>
    <t>107151</t>
  </si>
  <si>
    <t>107152</t>
  </si>
  <si>
    <t>107153</t>
  </si>
  <si>
    <t>107154</t>
  </si>
  <si>
    <t>107155</t>
  </si>
  <si>
    <t>107156</t>
  </si>
  <si>
    <t>107158</t>
  </si>
  <si>
    <t>108142</t>
  </si>
  <si>
    <t>108143</t>
  </si>
  <si>
    <t>108144</t>
  </si>
  <si>
    <t>108147</t>
  </si>
  <si>
    <t>109002</t>
  </si>
  <si>
    <t>109003</t>
  </si>
  <si>
    <t>110014</t>
  </si>
  <si>
    <t>110029</t>
  </si>
  <si>
    <t>110030</t>
  </si>
  <si>
    <t>110031</t>
  </si>
  <si>
    <t>111086</t>
  </si>
  <si>
    <t>111087</t>
  </si>
  <si>
    <t>112099</t>
  </si>
  <si>
    <t>112101</t>
  </si>
  <si>
    <t>112102</t>
  </si>
  <si>
    <t>112103</t>
  </si>
  <si>
    <t>113001</t>
  </si>
  <si>
    <t>114112</t>
  </si>
  <si>
    <t>114113</t>
  </si>
  <si>
    <t>114114</t>
  </si>
  <si>
    <t>114115</t>
  </si>
  <si>
    <t>114116</t>
  </si>
  <si>
    <t>115115</t>
  </si>
  <si>
    <t>115902</t>
  </si>
  <si>
    <t>115903</t>
  </si>
  <si>
    <t>115906</t>
  </si>
  <si>
    <t>115912</t>
  </si>
  <si>
    <t>115913</t>
  </si>
  <si>
    <t>115914</t>
  </si>
  <si>
    <t>115916</t>
  </si>
  <si>
    <t>115923</t>
  </si>
  <si>
    <t>115924</t>
  </si>
  <si>
    <t>115925</t>
  </si>
  <si>
    <t>115926</t>
  </si>
  <si>
    <t>115928</t>
  </si>
  <si>
    <t>115930</t>
  </si>
  <si>
    <t>115931</t>
  </si>
  <si>
    <t>District ID</t>
  </si>
  <si>
    <t>prime_cat</t>
  </si>
  <si>
    <t>Middle</t>
  </si>
  <si>
    <t>Elementary</t>
  </si>
  <si>
    <t>EleMiddle</t>
  </si>
  <si>
    <t>Growth Comps</t>
  </si>
  <si>
    <t>PRiME Growth Score 2019</t>
  </si>
  <si>
    <t>PRiME Growth Score 2021</t>
  </si>
  <si>
    <t>PRiME Growth 2021</t>
  </si>
  <si>
    <t>Key of Variables</t>
  </si>
  <si>
    <t>Variable</t>
  </si>
  <si>
    <t>Description</t>
  </si>
  <si>
    <t>Source/Notes</t>
  </si>
  <si>
    <t>10-digit identification number provided by DESE</t>
  </si>
  <si>
    <t>Name of district in which the school is located</t>
  </si>
  <si>
    <t>Name of school</t>
  </si>
  <si>
    <t>County in which the district is located</t>
  </si>
  <si>
    <t>Beginning grade level at the school</t>
  </si>
  <si>
    <t>End grade level at the school</t>
  </si>
  <si>
    <t>Region designated by DESE based on supervisors of instruction</t>
  </si>
  <si>
    <t>Total K-12 Enrollment 2019</t>
  </si>
  <si>
    <t># of Super Subgroup Score Pairs Math</t>
  </si>
  <si>
    <t># of Super Subgroup Score Pairs ELA</t>
  </si>
  <si>
    <t># of Overall Score Pairs Math</t>
  </si>
  <si>
    <t># of Overall Score Pairs ELA</t>
  </si>
  <si>
    <t>Super Sub. Proportion ELA</t>
  </si>
  <si>
    <t>Super Sub. Proportion Math</t>
  </si>
  <si>
    <t>Re-opening Plan</t>
  </si>
  <si>
    <t>Locale Type</t>
  </si>
  <si>
    <t>ELA PRiME S1</t>
  </si>
  <si>
    <t>ELA PRiME S2</t>
  </si>
  <si>
    <t>Math PRiME S1</t>
  </si>
  <si>
    <t>Math PRiME S2</t>
  </si>
  <si>
    <t>ELA % Prof &amp; Adv</t>
  </si>
  <si>
    <t>ELA NCE Growth</t>
  </si>
  <si>
    <t>ELA MPI</t>
  </si>
  <si>
    <t>Subgroup ELA % Prof &amp; Adv</t>
  </si>
  <si>
    <t>Subgroup ELA NCE Growth</t>
  </si>
  <si>
    <t>Subgroup ELA MPI</t>
  </si>
  <si>
    <t>Math % Prof &amp; Adv</t>
  </si>
  <si>
    <t>Math NCE Growth</t>
  </si>
  <si>
    <t>Math MPI</t>
  </si>
  <si>
    <t>Subgroup Math % Prof &amp; Adv</t>
  </si>
  <si>
    <t>Subgroup Math NCE Growth</t>
  </si>
  <si>
    <t>Subgroup Math MPI</t>
  </si>
  <si>
    <t>% Black</t>
  </si>
  <si>
    <t>% Hispanic</t>
  </si>
  <si>
    <t>% Asian</t>
  </si>
  <si>
    <t>% White</t>
  </si>
  <si>
    <t>% Multiple Races</t>
  </si>
  <si>
    <t>% All Other Races</t>
  </si>
  <si>
    <t>% English Language Learner
/Limited English Proficient</t>
  </si>
  <si>
    <t>% Receiving Special Education Services</t>
  </si>
  <si>
    <t>% Free/Reduced-Price Lunch</t>
  </si>
  <si>
    <t>Community Eligibility Provision participant</t>
  </si>
  <si>
    <t>District ID code</t>
  </si>
  <si>
    <t>PRiME Category</t>
  </si>
  <si>
    <t>Fall 2020 Re-opening Plan in Response to COVID Pandemic</t>
  </si>
  <si>
    <t>Urbanicity/Rurality based on where the school is located</t>
  </si>
  <si>
    <t>Overall ELA percent of students whose scores were considered proficient or advanced based on Missouri Assessment Program (MAP) test. Included for 2021, 2019, and 2018</t>
  </si>
  <si>
    <t>Overall ELA NCE (Normal Curve Equivalent) growth scores available for 2021, 2019, and 2018</t>
  </si>
  <si>
    <t>Overall ELA growth score for elementary, middle, and middle schools for 2021, 2019, and 2018</t>
  </si>
  <si>
    <t>Subgroup ELA growth score  for elementary, middle, and middle schools for 2021, 2019, and 2018</t>
  </si>
  <si>
    <t>Overall Math growth score for elementary, middle, and middle schools for 2021, 2019, and 2018</t>
  </si>
  <si>
    <t>Subgroup Math growth score for elementary, middle, and middle schools for 2021, 2019, and 2018</t>
  </si>
  <si>
    <t>Overall ELA MAP Performance Index (MPI) score for 2021, 2019, and 2018</t>
  </si>
  <si>
    <t>Number of overall score pairs for ELA</t>
  </si>
  <si>
    <t>Number of subgroup score pairs for ELA</t>
  </si>
  <si>
    <t>Number of super subgroup score pairs for ELA divided by the number of overall score pairs for ELA</t>
  </si>
  <si>
    <t>Subgroup ELA percent of students whose scores were considered proficient or advanced based on Missouri Assessment Program (MAP) test. Included for 2021, 2019, and 2018</t>
  </si>
  <si>
    <t>Subgroup ELA NCE (Normal Curve Equivalent) growth scores available for 2021, 2019, and 2018</t>
  </si>
  <si>
    <t>Subgroup ELA MAP Performance Index (MPI) score for 2021, 2019, and 2018</t>
  </si>
  <si>
    <t>Overall Math percent of students whose scores were considered proficient or advanced based on Missouri Assessment Program (MAP) test. Included for 2021, 2019, and 2018</t>
  </si>
  <si>
    <t>Overall Math NCE (Normal Curve Equivalent) growth scores available for 2021, 2019, and 2018</t>
  </si>
  <si>
    <t>Overall Math MAP Performance Index (MPI) score for 2021, 2019, and 2018</t>
  </si>
  <si>
    <t>Number of overall score pairs for Math</t>
  </si>
  <si>
    <t>Number of subgroup score pairs for Math</t>
  </si>
  <si>
    <t>Number of super subgroup score pairs for Math divided by the number of overall score pairs for Math</t>
  </si>
  <si>
    <t>Subgroup Math percent of students whose scores were considered proficient or advanced based on Missouri Assessment Program (MAP) test. Included for 2021, 2019, and 2018</t>
  </si>
  <si>
    <t>Subgroup Math NCE (Normal Curve Equivalent) growth scores available for 2021, 2019, and 2018</t>
  </si>
  <si>
    <t>Subgroup Math MAP Performance Index (MPI) score for 2021, 2019, and 2018</t>
  </si>
  <si>
    <t>Percent of Black students in 2021</t>
  </si>
  <si>
    <t>Percent of Hispanic students in 2021</t>
  </si>
  <si>
    <t>Percent of Asian students in 2021</t>
  </si>
  <si>
    <t>Percent of White students in 2021</t>
  </si>
  <si>
    <t>Percent of students identifying with multiple races in 2021</t>
  </si>
  <si>
    <t>Percent of students identifying with any other race, including those unspecified in 2021</t>
  </si>
  <si>
    <t>Percent of students who were considered ELL (English language learners) or LEP (limited English proficient) in 2021</t>
  </si>
  <si>
    <t>Percent of students who had an IEP (Individualized Education Plan) in 2021</t>
  </si>
  <si>
    <t>Percent of students who qualified for FRL (Free or Reduced-Price Lunch) in 2021</t>
  </si>
  <si>
    <t xml:space="preserve">Any school Identified as a Community Eligibility Provision School/District is listed as 100% FRL-eligible. We supplement this data with data from the Office of Food and Nutrition Services to provide a more accurate depiction of students' socioeconomic need. </t>
  </si>
  <si>
    <t>Schools who are using the Community Eligibility Provision</t>
  </si>
  <si>
    <t>Total State, Local, and Federal dollars expended per pupil by school building in 2021</t>
  </si>
  <si>
    <t>State and Local dollars expended per pupil by school building in 2021</t>
  </si>
  <si>
    <t>6-digit DESE identification code</t>
  </si>
  <si>
    <t xml:space="preserve">School category based on grades served                  </t>
  </si>
  <si>
    <t>Elem = elementary school (grade range: PK-5), 
Mid = middle school (grade range: 6-12),
Elemid = combination of elementary and middle school (grade range: PK-12)</t>
  </si>
  <si>
    <t>PRiME growth scores are a translated average of the NCE growth scores between 2018-2021. All PRiME growth scores have a mean of 85 and a standard deviation of 5; growth scores above 85 indicate positive growth.</t>
  </si>
  <si>
    <t>https://apps.dese.mo.gov/MCDS/home.aspx 
NCE growth scores for subgroups are a method of reporting test scores by DESE with a range from 1-99 and a mean of 50; a growth score above 50 indicates positive growth. Most schools fall within a range of 48-52.</t>
  </si>
  <si>
    <t>When left blank, data does not exist</t>
  </si>
  <si>
    <t>https://apps.dese.mo.gov/MCDS/home.aspx</t>
  </si>
  <si>
    <t>https://apps.dese.mo.gov/MCDS/home.aspx 
NCE growth scores for all students in grades 4-8 are a method of reporting test scores by DESE with a range from 1-99 and a mean of 50; a growth score above 50 indicates positive growth. Most schools fall within a range of 48-52.</t>
  </si>
  <si>
    <t>Pre-K</t>
  </si>
  <si>
    <t>ela_nce_s1_2021</t>
  </si>
  <si>
    <t>ela_mpi_s1_2021</t>
  </si>
  <si>
    <t>ela_ssg_proportion</t>
  </si>
  <si>
    <t>ela_nce_s2_2021</t>
  </si>
  <si>
    <t>ela_mpi_s2_2021</t>
  </si>
  <si>
    <t>ela_prime_s1_2019</t>
  </si>
  <si>
    <t>ela_profadv_s1_2019</t>
  </si>
  <si>
    <t>ela_nce_s1_2019</t>
  </si>
  <si>
    <t>ela_mpi_s1_2019</t>
  </si>
  <si>
    <t>ela_prime_s2_2019</t>
  </si>
  <si>
    <t>ela_profadv_s2_2019</t>
  </si>
  <si>
    <t>ela_nce_s2_2019</t>
  </si>
  <si>
    <t>ela_mpi_s2_2019</t>
  </si>
  <si>
    <t>ela_prime_s1_2018</t>
  </si>
  <si>
    <t>ela_profadv_s1_2018</t>
  </si>
  <si>
    <t>ela_nce_s1_2018</t>
  </si>
  <si>
    <t>ela_mpi_s1_2018</t>
  </si>
  <si>
    <t>ela_prime_s2_2018</t>
  </si>
  <si>
    <t>ela_profadv_s2_2018</t>
  </si>
  <si>
    <t>ela_nce_s2_2018</t>
  </si>
  <si>
    <t>ela_mpi_s2_2018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</si>
</sst>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0000"/>
    <numFmt numFmtId="165" formatCode="0.0"/>
    <numFmt numFmtId="166" formatCode="0.0%"/>
    <numFmt numFmtId="167" formatCode="_(* #,##0_);_(* \(#,##0\);_(* &quot;-&quot;??_);_(@_)"/>
    <numFmt numFmtId="168" formatCode="&quot;$&quot;#,##0"/>
    <numFmt numFmtId="169" formatCode="000000"/>
  </numFmts>
  <fonts count="23" x14ac:knownFonts="1">
    <font>
      <sz val="11"/>
      <name val="Calibri"/>
    </font>
    <font>
      <sz val="11"/>
      <name val="Calibri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2"/>
      <color theme="2"/>
      <name val="Arial Narrow"/>
      <family val="2"/>
    </font>
    <font>
      <b/>
      <sz val="10"/>
      <color theme="2"/>
      <name val="Arial Narrow"/>
      <family val="2"/>
    </font>
    <font>
      <sz val="10"/>
      <color theme="3"/>
      <name val="Arial Narrow"/>
      <family val="2"/>
    </font>
    <font>
      <b/>
      <sz val="10"/>
      <name val="Arial Narrow"/>
      <family val="2"/>
    </font>
    <font>
      <b/>
      <sz val="11"/>
      <color theme="2"/>
      <name val="Arial Narrow"/>
      <family val="2"/>
    </font>
    <font>
      <b/>
      <sz val="12"/>
      <color theme="2"/>
      <name val="Archivo Narrow"/>
    </font>
    <font>
      <sz val="11"/>
      <color theme="3"/>
      <name val="Arial Narrow"/>
      <family val="2"/>
    </font>
    <font>
      <b/>
      <sz val="18"/>
      <color theme="3"/>
      <name val="Arial Narrow"/>
      <family val="2"/>
    </font>
    <font>
      <b/>
      <sz val="11"/>
      <color theme="3"/>
      <name val="Arial Narrow"/>
      <family val="2"/>
    </font>
    <font>
      <b/>
      <sz val="11"/>
      <color theme="8"/>
      <name val="Arial Narrow"/>
      <family val="2"/>
    </font>
    <font>
      <b/>
      <sz val="11"/>
      <color theme="9"/>
      <name val="Arial Narrow"/>
      <family val="2"/>
    </font>
    <font>
      <sz val="11"/>
      <color theme="2"/>
      <name val="Arial Narrow"/>
      <family val="2"/>
    </font>
    <font>
      <b/>
      <sz val="10"/>
      <color theme="2"/>
      <name val="Archivo Narrow"/>
    </font>
    <font>
      <sz val="10"/>
      <name val="Calibri"/>
      <family val="2"/>
    </font>
    <font>
      <sz val="10"/>
      <color rgb="FF000000"/>
      <name val="Arial"/>
      <family val="2"/>
    </font>
    <font>
      <b/>
      <sz val="14"/>
      <color theme="7"/>
      <name val="Arial Narrow"/>
      <family val="2"/>
    </font>
    <font>
      <b/>
      <sz val="11"/>
      <color rgb="FF003B5C"/>
      <name val="Arial Narrow"/>
      <family val="2"/>
    </font>
    <font>
      <sz val="8"/>
      <name val="Calibri"/>
      <family val="2"/>
    </font>
    <font>
      <b/>
      <sz val="10"/>
      <color rgb="FF00000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/>
        <bgColor theme="5"/>
      </patternFill>
    </fill>
    <fill>
      <patternFill patternType="solid">
        <fgColor rgb="FFFFC72C"/>
        <bgColor rgb="FFFFC72C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medium">
        <color theme="2" tint="-0.49995422223578601"/>
      </left>
      <right/>
      <top style="medium">
        <color theme="2" tint="-0.49995422223578601"/>
      </top>
      <bottom/>
      <diagonal/>
    </border>
    <border>
      <left style="thin">
        <color theme="0"/>
      </left>
      <right style="thin">
        <color theme="0"/>
      </right>
      <top style="medium">
        <color theme="2" tint="-0.49995422223578601"/>
      </top>
      <bottom/>
      <diagonal/>
    </border>
    <border>
      <left style="medium">
        <color theme="2" tint="-0.499954222235786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2" tint="-0.49995422223578601"/>
      </left>
      <right style="thin">
        <color theme="0"/>
      </right>
      <top style="thin">
        <color theme="0"/>
      </top>
      <bottom style="medium">
        <color theme="2" tint="-0.499954222235786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2" tint="-0.49995422223578601"/>
      </bottom>
      <diagonal/>
    </border>
    <border>
      <left/>
      <right/>
      <top style="medium">
        <color theme="2" tint="-0.49995422223578601"/>
      </top>
      <bottom style="medium">
        <color indexed="64"/>
      </bottom>
      <diagonal/>
    </border>
    <border>
      <left style="medium">
        <color theme="2" tint="-0.499984740745262"/>
      </left>
      <right/>
      <top/>
      <bottom/>
      <diagonal/>
    </border>
    <border>
      <left style="medium">
        <color theme="9"/>
      </left>
      <right style="thin">
        <color theme="9" tint="0.59996337778862885"/>
      </right>
      <top/>
      <bottom style="medium">
        <color theme="9"/>
      </bottom>
      <diagonal/>
    </border>
    <border>
      <left/>
      <right style="thin">
        <color theme="9" tint="0.59996337778862885"/>
      </right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249977111117893"/>
      </bottom>
      <diagonal/>
    </border>
    <border>
      <left/>
      <right/>
      <top style="medium">
        <color theme="2" tint="-0.499984740745262"/>
      </top>
      <bottom style="medium">
        <color theme="2" tint="-0.249977111117893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24997711111789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2" tint="-0.499984740745262"/>
      </left>
      <right/>
      <top style="medium">
        <color theme="2" tint="-0.249977111117893"/>
      </top>
      <bottom/>
      <diagonal/>
    </border>
    <border>
      <left/>
      <right/>
      <top style="medium">
        <color theme="2" tint="-0.249977111117893"/>
      </top>
      <bottom/>
      <diagonal/>
    </border>
    <border>
      <left/>
      <right style="medium">
        <color theme="2" tint="-0.499984740745262"/>
      </right>
      <top style="medium">
        <color theme="2" tint="-0.249977111117893"/>
      </top>
      <bottom/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medium">
        <color theme="3"/>
      </right>
      <top/>
      <bottom style="thin">
        <color theme="3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9"/>
      </left>
      <right style="thin">
        <color theme="9" tint="0.59996337778862885"/>
      </right>
      <top style="thin">
        <color theme="9"/>
      </top>
      <bottom style="thin">
        <color theme="9"/>
      </bottom>
      <diagonal/>
    </border>
    <border>
      <left/>
      <right style="thin">
        <color theme="9" tint="0.59996337778862885"/>
      </right>
      <top style="thin">
        <color theme="9"/>
      </top>
      <bottom style="thin">
        <color theme="9"/>
      </bottom>
      <diagonal/>
    </border>
    <border>
      <left/>
      <right style="medium">
        <color theme="9"/>
      </right>
      <top style="thin">
        <color theme="9"/>
      </top>
      <bottom style="thin">
        <color theme="9"/>
      </bottom>
      <diagonal/>
    </border>
    <border>
      <left style="medium">
        <color theme="2"/>
      </left>
      <right/>
      <top style="medium">
        <color theme="2"/>
      </top>
      <bottom/>
      <diagonal/>
    </border>
    <border>
      <left/>
      <right/>
      <top style="medium">
        <color theme="2"/>
      </top>
      <bottom/>
      <diagonal/>
    </border>
    <border>
      <left/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/>
      <bottom/>
      <diagonal/>
    </border>
    <border>
      <left/>
      <right style="medium">
        <color theme="2"/>
      </right>
      <top/>
      <bottom/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/>
      <top/>
      <bottom style="medium">
        <color theme="2"/>
      </bottom>
      <diagonal/>
    </border>
    <border>
      <left/>
      <right style="medium">
        <color theme="2"/>
      </right>
      <top/>
      <bottom style="medium">
        <color theme="2"/>
      </bottom>
      <diagonal/>
    </border>
    <border>
      <left style="medium">
        <color rgb="FF003B5C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1"/>
  </cellStyleXfs>
  <cellXfs count="191">
    <xf numFmtId="0" fontId="0" fillId="0" borderId="0" xfId="0"/>
    <xf numFmtId="1" fontId="0" fillId="0" borderId="1" xfId="0" applyNumberFormat="1" applyBorder="1"/>
    <xf numFmtId="164" fontId="0" fillId="0" borderId="1" xfId="0" applyNumberFormat="1" applyBorder="1"/>
    <xf numFmtId="0" fontId="3" fillId="0" borderId="0" xfId="0" applyFont="1"/>
    <xf numFmtId="164" fontId="3" fillId="0" borderId="1" xfId="0" applyNumberFormat="1" applyFont="1" applyBorder="1"/>
    <xf numFmtId="1" fontId="3" fillId="0" borderId="1" xfId="0" applyNumberFormat="1" applyFont="1" applyBorder="1"/>
    <xf numFmtId="0" fontId="4" fillId="3" borderId="3" xfId="0" applyFont="1" applyFill="1" applyBorder="1" applyAlignment="1">
      <alignment horizontal="center" textRotation="45" wrapText="1"/>
    </xf>
    <xf numFmtId="0" fontId="5" fillId="2" borderId="2" xfId="0" applyFont="1" applyFill="1" applyBorder="1" applyAlignment="1">
      <alignment wrapText="1"/>
    </xf>
    <xf numFmtId="0" fontId="5" fillId="3" borderId="3" xfId="0" applyFont="1" applyFill="1" applyBorder="1" applyAlignment="1">
      <alignment horizontal="center" textRotation="45" wrapText="1"/>
    </xf>
    <xf numFmtId="0" fontId="6" fillId="4" borderId="4" xfId="0" applyFont="1" applyFill="1" applyBorder="1"/>
    <xf numFmtId="0" fontId="6" fillId="5" borderId="4" xfId="0" applyFont="1" applyFill="1" applyBorder="1"/>
    <xf numFmtId="0" fontId="6" fillId="5" borderId="6" xfId="0" applyFont="1" applyFill="1" applyBorder="1"/>
    <xf numFmtId="0" fontId="7" fillId="0" borderId="8" xfId="0" applyFont="1" applyBorder="1"/>
    <xf numFmtId="0" fontId="7" fillId="6" borderId="8" xfId="0" applyFont="1" applyFill="1" applyBorder="1"/>
    <xf numFmtId="165" fontId="3" fillId="6" borderId="1" xfId="0" applyNumberFormat="1" applyFont="1" applyFill="1" applyBorder="1"/>
    <xf numFmtId="1" fontId="3" fillId="0" borderId="1" xfId="0" applyNumberFormat="1" applyFont="1" applyBorder="1" applyAlignment="1">
      <alignment horizontal="center"/>
    </xf>
    <xf numFmtId="9" fontId="3" fillId="0" borderId="1" xfId="3" applyFont="1" applyBorder="1"/>
    <xf numFmtId="166" fontId="3" fillId="0" borderId="1" xfId="3" applyNumberFormat="1" applyFont="1" applyBorder="1"/>
    <xf numFmtId="0" fontId="6" fillId="4" borderId="5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3" fontId="6" fillId="4" borderId="5" xfId="0" applyNumberFormat="1" applyFont="1" applyFill="1" applyBorder="1" applyAlignment="1">
      <alignment horizontal="center"/>
    </xf>
    <xf numFmtId="165" fontId="6" fillId="4" borderId="5" xfId="0" applyNumberFormat="1" applyFont="1" applyFill="1" applyBorder="1" applyAlignment="1">
      <alignment horizontal="center"/>
    </xf>
    <xf numFmtId="165" fontId="6" fillId="5" borderId="5" xfId="0" applyNumberFormat="1" applyFont="1" applyFill="1" applyBorder="1" applyAlignment="1">
      <alignment horizontal="center"/>
    </xf>
    <xf numFmtId="165" fontId="6" fillId="5" borderId="7" xfId="0" applyNumberFormat="1" applyFont="1" applyFill="1" applyBorder="1" applyAlignment="1">
      <alignment horizontal="center"/>
    </xf>
    <xf numFmtId="167" fontId="6" fillId="4" borderId="5" xfId="1" applyNumberFormat="1" applyFont="1" applyFill="1" applyBorder="1"/>
    <xf numFmtId="167" fontId="6" fillId="5" borderId="5" xfId="1" applyNumberFormat="1" applyFont="1" applyFill="1" applyBorder="1"/>
    <xf numFmtId="0" fontId="6" fillId="4" borderId="5" xfId="0" quotePrefix="1" applyFont="1" applyFill="1" applyBorder="1" applyAlignment="1">
      <alignment horizontal="center"/>
    </xf>
    <xf numFmtId="0" fontId="6" fillId="5" borderId="5" xfId="0" quotePrefix="1" applyFont="1" applyFill="1" applyBorder="1" applyAlignment="1">
      <alignment horizontal="center"/>
    </xf>
    <xf numFmtId="0" fontId="8" fillId="2" borderId="2" xfId="0" applyFont="1" applyFill="1" applyBorder="1" applyAlignment="1">
      <alignment wrapText="1"/>
    </xf>
    <xf numFmtId="165" fontId="0" fillId="0" borderId="1" xfId="0" applyNumberFormat="1" applyBorder="1"/>
    <xf numFmtId="168" fontId="3" fillId="0" borderId="1" xfId="2" applyNumberFormat="1" applyFont="1" applyBorder="1"/>
    <xf numFmtId="165" fontId="3" fillId="0" borderId="1" xfId="0" applyNumberFormat="1" applyFont="1" applyBorder="1"/>
    <xf numFmtId="0" fontId="9" fillId="3" borderId="3" xfId="0" applyFont="1" applyFill="1" applyBorder="1" applyAlignment="1">
      <alignment horizontal="center" textRotation="45" wrapText="1"/>
    </xf>
    <xf numFmtId="0" fontId="2" fillId="7" borderId="0" xfId="0" applyFont="1" applyFill="1"/>
    <xf numFmtId="0" fontId="2" fillId="7" borderId="1" xfId="0" applyFont="1" applyFill="1" applyBorder="1"/>
    <xf numFmtId="164" fontId="10" fillId="7" borderId="11" xfId="0" applyNumberFormat="1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 wrapText="1"/>
    </xf>
    <xf numFmtId="169" fontId="2" fillId="7" borderId="1" xfId="0" applyNumberFormat="1" applyFont="1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5" fillId="3" borderId="19" xfId="0" applyFont="1" applyFill="1" applyBorder="1"/>
    <xf numFmtId="0" fontId="15" fillId="3" borderId="20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0" fillId="11" borderId="22" xfId="0" applyFont="1" applyFill="1" applyBorder="1"/>
    <xf numFmtId="0" fontId="10" fillId="11" borderId="23" xfId="0" applyFont="1" applyFill="1" applyBorder="1"/>
    <xf numFmtId="0" fontId="10" fillId="11" borderId="23" xfId="0" applyFont="1" applyFill="1" applyBorder="1" applyAlignment="1">
      <alignment horizontal="center"/>
    </xf>
    <xf numFmtId="0" fontId="10" fillId="11" borderId="24" xfId="0" applyFont="1" applyFill="1" applyBorder="1" applyAlignment="1">
      <alignment horizontal="center"/>
    </xf>
    <xf numFmtId="0" fontId="10" fillId="7" borderId="9" xfId="0" applyFont="1" applyFill="1" applyBorder="1" applyAlignment="1">
      <alignment horizontal="right"/>
    </xf>
    <xf numFmtId="1" fontId="10" fillId="7" borderId="1" xfId="1" applyNumberFormat="1" applyFont="1" applyFill="1" applyBorder="1" applyAlignment="1">
      <alignment horizontal="center" vertical="center"/>
    </xf>
    <xf numFmtId="1" fontId="10" fillId="7" borderId="25" xfId="1" applyNumberFormat="1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/>
    </xf>
    <xf numFmtId="166" fontId="10" fillId="7" borderId="27" xfId="3" applyNumberFormat="1" applyFont="1" applyFill="1" applyBorder="1" applyAlignment="1">
      <alignment horizontal="center" vertical="center"/>
    </xf>
    <xf numFmtId="166" fontId="10" fillId="7" borderId="28" xfId="0" applyNumberFormat="1" applyFont="1" applyFill="1" applyBorder="1" applyAlignment="1">
      <alignment horizontal="center" vertical="center"/>
    </xf>
    <xf numFmtId="2" fontId="10" fillId="7" borderId="1" xfId="3" applyNumberFormat="1" applyFont="1" applyFill="1" applyBorder="1" applyAlignment="1">
      <alignment horizontal="center"/>
    </xf>
    <xf numFmtId="0" fontId="10" fillId="7" borderId="1" xfId="0" quotePrefix="1" applyFont="1" applyFill="1" applyBorder="1" applyAlignment="1">
      <alignment horizontal="center" vertical="center"/>
    </xf>
    <xf numFmtId="0" fontId="10" fillId="7" borderId="25" xfId="0" quotePrefix="1" applyFont="1" applyFill="1" applyBorder="1" applyAlignment="1">
      <alignment horizontal="center" vertical="center"/>
    </xf>
    <xf numFmtId="0" fontId="10" fillId="7" borderId="30" xfId="0" applyFont="1" applyFill="1" applyBorder="1" applyAlignment="1">
      <alignment horizontal="center" vertical="center"/>
    </xf>
    <xf numFmtId="165" fontId="10" fillId="7" borderId="30" xfId="3" applyNumberFormat="1" applyFont="1" applyFill="1" applyBorder="1" applyAlignment="1">
      <alignment horizontal="center" vertical="center"/>
    </xf>
    <xf numFmtId="165" fontId="10" fillId="7" borderId="31" xfId="0" applyNumberFormat="1" applyFont="1" applyFill="1" applyBorder="1" applyAlignment="1">
      <alignment horizontal="center" vertical="center"/>
    </xf>
    <xf numFmtId="166" fontId="10" fillId="7" borderId="1" xfId="3" applyNumberFormat="1" applyFont="1" applyFill="1" applyBorder="1" applyAlignment="1">
      <alignment horizontal="center"/>
    </xf>
    <xf numFmtId="166" fontId="10" fillId="7" borderId="1" xfId="3" applyNumberFormat="1" applyFont="1" applyFill="1" applyBorder="1" applyAlignment="1">
      <alignment horizontal="center" vertical="center"/>
    </xf>
    <xf numFmtId="166" fontId="10" fillId="7" borderId="25" xfId="3" applyNumberFormat="1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 vertical="center"/>
    </xf>
    <xf numFmtId="166" fontId="10" fillId="7" borderId="32" xfId="0" applyNumberFormat="1" applyFont="1" applyFill="1" applyBorder="1" applyAlignment="1">
      <alignment horizontal="center" vertical="center"/>
    </xf>
    <xf numFmtId="0" fontId="10" fillId="7" borderId="34" xfId="0" applyFont="1" applyFill="1" applyBorder="1" applyAlignment="1">
      <alignment horizontal="center" vertical="center"/>
    </xf>
    <xf numFmtId="165" fontId="10" fillId="7" borderId="34" xfId="3" applyNumberFormat="1" applyFont="1" applyFill="1" applyBorder="1" applyAlignment="1">
      <alignment horizontal="center" vertical="center"/>
    </xf>
    <xf numFmtId="165" fontId="10" fillId="7" borderId="35" xfId="0" applyNumberFormat="1" applyFont="1" applyFill="1" applyBorder="1" applyAlignment="1">
      <alignment horizontal="center" vertical="center"/>
    </xf>
    <xf numFmtId="0" fontId="10" fillId="7" borderId="36" xfId="0" applyFont="1" applyFill="1" applyBorder="1" applyAlignment="1">
      <alignment horizontal="right"/>
    </xf>
    <xf numFmtId="166" fontId="10" fillId="7" borderId="37" xfId="3" applyNumberFormat="1" applyFont="1" applyFill="1" applyBorder="1" applyAlignment="1">
      <alignment horizontal="center"/>
    </xf>
    <xf numFmtId="166" fontId="10" fillId="7" borderId="37" xfId="3" applyNumberFormat="1" applyFont="1" applyFill="1" applyBorder="1" applyAlignment="1">
      <alignment horizontal="center" vertical="center"/>
    </xf>
    <xf numFmtId="166" fontId="10" fillId="7" borderId="38" xfId="3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right"/>
    </xf>
    <xf numFmtId="166" fontId="2" fillId="7" borderId="1" xfId="3" applyNumberFormat="1" applyFont="1" applyFill="1" applyBorder="1" applyAlignment="1">
      <alignment horizontal="center"/>
    </xf>
    <xf numFmtId="166" fontId="2" fillId="7" borderId="1" xfId="3" applyNumberFormat="1" applyFont="1" applyFill="1" applyBorder="1" applyAlignment="1">
      <alignment vertical="center"/>
    </xf>
    <xf numFmtId="166" fontId="2" fillId="7" borderId="1" xfId="3" applyNumberFormat="1" applyFont="1" applyFill="1" applyBorder="1"/>
    <xf numFmtId="0" fontId="6" fillId="4" borderId="4" xfId="0" applyFont="1" applyFill="1" applyBorder="1" applyAlignment="1">
      <alignment horizontal="center"/>
    </xf>
    <xf numFmtId="167" fontId="6" fillId="4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5" borderId="4" xfId="0" applyFont="1" applyFill="1" applyBorder="1" applyAlignment="1">
      <alignment horizontal="center"/>
    </xf>
    <xf numFmtId="167" fontId="6" fillId="5" borderId="5" xfId="1" applyNumberFormat="1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165" fontId="6" fillId="4" borderId="5" xfId="1" applyNumberFormat="1" applyFont="1" applyFill="1" applyBorder="1" applyAlignment="1">
      <alignment horizontal="center"/>
    </xf>
    <xf numFmtId="165" fontId="6" fillId="5" borderId="5" xfId="1" applyNumberFormat="1" applyFont="1" applyFill="1" applyBorder="1" applyAlignment="1">
      <alignment horizontal="center"/>
    </xf>
    <xf numFmtId="166" fontId="6" fillId="4" borderId="5" xfId="3" applyNumberFormat="1" applyFont="1" applyFill="1" applyBorder="1" applyAlignment="1">
      <alignment horizontal="center"/>
    </xf>
    <xf numFmtId="166" fontId="6" fillId="5" borderId="5" xfId="3" applyNumberFormat="1" applyFont="1" applyFill="1" applyBorder="1" applyAlignment="1">
      <alignment horizontal="center"/>
    </xf>
    <xf numFmtId="166" fontId="6" fillId="5" borderId="5" xfId="0" applyNumberFormat="1" applyFont="1" applyFill="1" applyBorder="1" applyAlignment="1">
      <alignment horizontal="center"/>
    </xf>
    <xf numFmtId="166" fontId="6" fillId="5" borderId="7" xfId="0" applyNumberFormat="1" applyFont="1" applyFill="1" applyBorder="1" applyAlignment="1">
      <alignment horizontal="center"/>
    </xf>
    <xf numFmtId="166" fontId="6" fillId="4" borderId="5" xfId="0" applyNumberFormat="1" applyFont="1" applyFill="1" applyBorder="1" applyAlignment="1">
      <alignment horizontal="center"/>
    </xf>
    <xf numFmtId="168" fontId="6" fillId="4" borderId="5" xfId="0" applyNumberFormat="1" applyFont="1" applyFill="1" applyBorder="1" applyAlignment="1">
      <alignment horizontal="center"/>
    </xf>
    <xf numFmtId="168" fontId="6" fillId="5" borderId="5" xfId="0" applyNumberFormat="1" applyFont="1" applyFill="1" applyBorder="1" applyAlignment="1">
      <alignment horizontal="center"/>
    </xf>
    <xf numFmtId="168" fontId="6" fillId="5" borderId="7" xfId="0" applyNumberFormat="1" applyFont="1" applyFill="1" applyBorder="1" applyAlignment="1">
      <alignment horizontal="center"/>
    </xf>
    <xf numFmtId="166" fontId="6" fillId="5" borderId="7" xfId="3" applyNumberFormat="1" applyFont="1" applyFill="1" applyBorder="1" applyAlignment="1">
      <alignment horizontal="center"/>
    </xf>
    <xf numFmtId="37" fontId="6" fillId="4" borderId="5" xfId="1" applyNumberFormat="1" applyFont="1" applyFill="1" applyBorder="1" applyAlignment="1">
      <alignment horizontal="center"/>
    </xf>
    <xf numFmtId="37" fontId="6" fillId="5" borderId="5" xfId="1" applyNumberFormat="1" applyFont="1" applyFill="1" applyBorder="1" applyAlignment="1">
      <alignment horizontal="center"/>
    </xf>
    <xf numFmtId="37" fontId="6" fillId="5" borderId="7" xfId="1" applyNumberFormat="1" applyFont="1" applyFill="1" applyBorder="1" applyAlignment="1">
      <alignment horizontal="center"/>
    </xf>
    <xf numFmtId="1" fontId="6" fillId="4" borderId="5" xfId="0" applyNumberFormat="1" applyFont="1" applyFill="1" applyBorder="1" applyAlignment="1">
      <alignment horizontal="center"/>
    </xf>
    <xf numFmtId="1" fontId="6" fillId="5" borderId="5" xfId="0" applyNumberFormat="1" applyFont="1" applyFill="1" applyBorder="1" applyAlignment="1">
      <alignment horizontal="center"/>
    </xf>
    <xf numFmtId="1" fontId="6" fillId="5" borderId="7" xfId="0" applyNumberFormat="1" applyFont="1" applyFill="1" applyBorder="1" applyAlignment="1">
      <alignment horizontal="center"/>
    </xf>
    <xf numFmtId="3" fontId="6" fillId="5" borderId="5" xfId="0" applyNumberFormat="1" applyFont="1" applyFill="1" applyBorder="1" applyAlignment="1">
      <alignment horizontal="center"/>
    </xf>
    <xf numFmtId="3" fontId="6" fillId="5" borderId="7" xfId="0" applyNumberFormat="1" applyFont="1" applyFill="1" applyBorder="1" applyAlignment="1">
      <alignment horizontal="center"/>
    </xf>
    <xf numFmtId="166" fontId="6" fillId="4" borderId="5" xfId="1" applyNumberFormat="1" applyFont="1" applyFill="1" applyBorder="1" applyAlignment="1">
      <alignment horizontal="center"/>
    </xf>
    <xf numFmtId="166" fontId="6" fillId="5" borderId="5" xfId="1" applyNumberFormat="1" applyFont="1" applyFill="1" applyBorder="1" applyAlignment="1">
      <alignment horizontal="center"/>
    </xf>
    <xf numFmtId="166" fontId="6" fillId="4" borderId="5" xfId="3" applyNumberFormat="1" applyFont="1" applyFill="1" applyBorder="1"/>
    <xf numFmtId="166" fontId="6" fillId="5" borderId="5" xfId="3" applyNumberFormat="1" applyFont="1" applyFill="1" applyBorder="1"/>
    <xf numFmtId="3" fontId="6" fillId="4" borderId="5" xfId="0" applyNumberFormat="1" applyFont="1" applyFill="1" applyBorder="1"/>
    <xf numFmtId="3" fontId="6" fillId="5" borderId="5" xfId="0" applyNumberFormat="1" applyFont="1" applyFill="1" applyBorder="1"/>
    <xf numFmtId="3" fontId="6" fillId="5" borderId="5" xfId="1" applyNumberFormat="1" applyFont="1" applyFill="1" applyBorder="1"/>
    <xf numFmtId="3" fontId="6" fillId="5" borderId="7" xfId="0" applyNumberFormat="1" applyFont="1" applyFill="1" applyBorder="1"/>
    <xf numFmtId="0" fontId="16" fillId="3" borderId="3" xfId="0" applyFont="1" applyFill="1" applyBorder="1" applyAlignment="1">
      <alignment horizontal="center" textRotation="45" wrapText="1"/>
    </xf>
    <xf numFmtId="0" fontId="17" fillId="0" borderId="0" xfId="0" applyFont="1"/>
    <xf numFmtId="0" fontId="6" fillId="5" borderId="7" xfId="0" quotePrefix="1" applyFont="1" applyFill="1" applyBorder="1" applyAlignment="1">
      <alignment horizontal="center"/>
    </xf>
    <xf numFmtId="3" fontId="6" fillId="5" borderId="5" xfId="1" applyNumberFormat="1" applyFont="1" applyFill="1" applyBorder="1" applyAlignment="1">
      <alignment horizontal="center"/>
    </xf>
    <xf numFmtId="0" fontId="10" fillId="9" borderId="39" xfId="0" applyFont="1" applyFill="1" applyBorder="1" applyAlignment="1">
      <alignment horizontal="center"/>
    </xf>
    <xf numFmtId="0" fontId="10" fillId="10" borderId="40" xfId="0" applyFont="1" applyFill="1" applyBorder="1" applyAlignment="1">
      <alignment horizontal="center"/>
    </xf>
    <xf numFmtId="0" fontId="10" fillId="7" borderId="40" xfId="0" applyFont="1" applyFill="1" applyBorder="1" applyAlignment="1">
      <alignment horizontal="center"/>
    </xf>
    <xf numFmtId="0" fontId="10" fillId="7" borderId="41" xfId="0" applyFont="1" applyFill="1" applyBorder="1" applyAlignment="1">
      <alignment horizontal="center"/>
    </xf>
    <xf numFmtId="0" fontId="0" fillId="7" borderId="0" xfId="0" applyFill="1"/>
    <xf numFmtId="169" fontId="0" fillId="0" borderId="0" xfId="0" applyNumberFormat="1"/>
    <xf numFmtId="0" fontId="1" fillId="0" borderId="0" xfId="0" applyFont="1"/>
    <xf numFmtId="1" fontId="0" fillId="0" borderId="0" xfId="0" applyNumberFormat="1"/>
    <xf numFmtId="166" fontId="0" fillId="0" borderId="0" xfId="3" applyNumberFormat="1" applyFont="1"/>
    <xf numFmtId="2" fontId="0" fillId="0" borderId="0" xfId="0" applyNumberFormat="1"/>
    <xf numFmtId="165" fontId="0" fillId="0" borderId="0" xfId="0" applyNumberFormat="1"/>
    <xf numFmtId="166" fontId="6" fillId="4" borderId="5" xfId="3" quotePrefix="1" applyNumberFormat="1" applyFont="1" applyFill="1" applyBorder="1" applyAlignment="1">
      <alignment horizontal="center"/>
    </xf>
    <xf numFmtId="166" fontId="6" fillId="5" borderId="5" xfId="3" quotePrefix="1" applyNumberFormat="1" applyFont="1" applyFill="1" applyBorder="1" applyAlignment="1">
      <alignment horizontal="center"/>
    </xf>
    <xf numFmtId="166" fontId="0" fillId="0" borderId="0" xfId="3" applyNumberFormat="1" applyFont="1" applyAlignment="1"/>
    <xf numFmtId="0" fontId="1" fillId="0" borderId="42" xfId="0" applyFont="1" applyBorder="1"/>
    <xf numFmtId="0" fontId="0" fillId="0" borderId="43" xfId="0" applyBorder="1"/>
    <xf numFmtId="0" fontId="0" fillId="0" borderId="44" xfId="0" applyBorder="1"/>
    <xf numFmtId="0" fontId="1" fillId="0" borderId="45" xfId="0" applyFont="1" applyBorder="1"/>
    <xf numFmtId="0" fontId="0" fillId="0" borderId="1" xfId="0" applyBorder="1"/>
    <xf numFmtId="0" fontId="0" fillId="0" borderId="46" xfId="0" applyBorder="1"/>
    <xf numFmtId="0" fontId="1" fillId="0" borderId="47" xfId="0" applyFont="1" applyBorder="1"/>
    <xf numFmtId="0" fontId="0" fillId="0" borderId="48" xfId="0" applyBorder="1"/>
    <xf numFmtId="0" fontId="0" fillId="0" borderId="49" xfId="0" applyBorder="1"/>
    <xf numFmtId="0" fontId="10" fillId="12" borderId="22" xfId="0" applyFont="1" applyFill="1" applyBorder="1"/>
    <xf numFmtId="0" fontId="10" fillId="12" borderId="23" xfId="0" applyFont="1" applyFill="1" applyBorder="1"/>
    <xf numFmtId="0" fontId="10" fillId="12" borderId="23" xfId="0" applyFont="1" applyFill="1" applyBorder="1" applyAlignment="1">
      <alignment horizontal="center"/>
    </xf>
    <xf numFmtId="0" fontId="10" fillId="12" borderId="24" xfId="0" applyFont="1" applyFill="1" applyBorder="1" applyAlignment="1">
      <alignment horizontal="center"/>
    </xf>
    <xf numFmtId="165" fontId="10" fillId="7" borderId="1" xfId="3" applyNumberFormat="1" applyFont="1" applyFill="1" applyBorder="1" applyAlignment="1">
      <alignment horizontal="center" vertical="center"/>
    </xf>
    <xf numFmtId="165" fontId="10" fillId="7" borderId="1" xfId="0" applyNumberFormat="1" applyFont="1" applyFill="1" applyBorder="1" applyAlignment="1">
      <alignment horizontal="center" vertical="center"/>
    </xf>
    <xf numFmtId="166" fontId="2" fillId="7" borderId="0" xfId="3" applyNumberFormat="1" applyFont="1" applyFill="1"/>
    <xf numFmtId="165" fontId="2" fillId="7" borderId="0" xfId="3" applyNumberFormat="1" applyFont="1" applyFill="1"/>
    <xf numFmtId="2" fontId="10" fillId="7" borderId="11" xfId="0" applyNumberFormat="1" applyFont="1" applyFill="1" applyBorder="1" applyAlignment="1">
      <alignment horizontal="center" vertical="center"/>
    </xf>
    <xf numFmtId="9" fontId="0" fillId="0" borderId="1" xfId="3" applyFont="1" applyBorder="1"/>
    <xf numFmtId="166" fontId="0" fillId="0" borderId="1" xfId="3" applyNumberFormat="1" applyFont="1" applyBorder="1"/>
    <xf numFmtId="2" fontId="0" fillId="0" borderId="1" xfId="0" applyNumberFormat="1" applyBorder="1"/>
    <xf numFmtId="168" fontId="0" fillId="0" borderId="1" xfId="0" applyNumberFormat="1" applyBorder="1"/>
    <xf numFmtId="169" fontId="2" fillId="7" borderId="1" xfId="0" applyNumberFormat="1" applyFont="1" applyFill="1" applyBorder="1" applyAlignment="1">
      <alignment vertical="center" wrapText="1"/>
    </xf>
    <xf numFmtId="0" fontId="20" fillId="14" borderId="1" xfId="4" applyFont="1" applyFill="1" applyAlignment="1">
      <alignment horizontal="center"/>
    </xf>
    <xf numFmtId="0" fontId="20" fillId="14" borderId="50" xfId="4" applyFont="1" applyFill="1" applyBorder="1" applyAlignment="1">
      <alignment horizontal="center"/>
    </xf>
    <xf numFmtId="0" fontId="6" fillId="7" borderId="0" xfId="0" applyFont="1" applyFill="1" applyAlignment="1">
      <alignment horizontal="right" vertical="center"/>
    </xf>
    <xf numFmtId="0" fontId="6" fillId="7" borderId="0" xfId="0" applyFont="1" applyFill="1" applyAlignment="1">
      <alignment vertical="center" wrapText="1"/>
    </xf>
    <xf numFmtId="0" fontId="6" fillId="7" borderId="0" xfId="0" applyFont="1" applyFill="1" applyAlignment="1">
      <alignment vertical="center"/>
    </xf>
    <xf numFmtId="0" fontId="6" fillId="7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6" fillId="7" borderId="0" xfId="0" applyFont="1" applyFill="1" applyAlignment="1">
      <alignment horizontal="right" vertical="center" wrapText="1"/>
    </xf>
    <xf numFmtId="0" fontId="12" fillId="7" borderId="10" xfId="0" applyFont="1" applyFill="1" applyBorder="1" applyAlignment="1">
      <alignment vertical="center" wrapText="1"/>
    </xf>
    <xf numFmtId="0" fontId="10" fillId="7" borderId="11" xfId="0" applyFont="1" applyFill="1" applyBorder="1" applyAlignment="1">
      <alignment vertical="center" wrapText="1"/>
    </xf>
    <xf numFmtId="0" fontId="12" fillId="12" borderId="16" xfId="0" applyFont="1" applyFill="1" applyBorder="1" applyAlignment="1">
      <alignment horizontal="center"/>
    </xf>
    <xf numFmtId="0" fontId="12" fillId="12" borderId="17" xfId="0" applyFont="1" applyFill="1" applyBorder="1" applyAlignment="1">
      <alignment horizontal="center"/>
    </xf>
    <xf numFmtId="0" fontId="12" fillId="12" borderId="18" xfId="0" applyFont="1" applyFill="1" applyBorder="1" applyAlignment="1">
      <alignment horizontal="center"/>
    </xf>
    <xf numFmtId="0" fontId="10" fillId="7" borderId="26" xfId="0" applyFont="1" applyFill="1" applyBorder="1" applyAlignment="1">
      <alignment horizontal="center" vertical="center" wrapText="1"/>
    </xf>
    <xf numFmtId="0" fontId="10" fillId="7" borderId="29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/>
    </xf>
    <xf numFmtId="0" fontId="10" fillId="7" borderId="33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 wrapText="1"/>
    </xf>
    <xf numFmtId="0" fontId="2" fillId="8" borderId="9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12" fillId="11" borderId="16" xfId="0" applyFont="1" applyFill="1" applyBorder="1" applyAlignment="1">
      <alignment horizontal="center"/>
    </xf>
    <xf numFmtId="0" fontId="12" fillId="11" borderId="17" xfId="0" applyFont="1" applyFill="1" applyBorder="1" applyAlignment="1">
      <alignment horizontal="center"/>
    </xf>
    <xf numFmtId="0" fontId="12" fillId="11" borderId="18" xfId="0" applyFont="1" applyFill="1" applyBorder="1" applyAlignment="1">
      <alignment horizontal="center"/>
    </xf>
    <xf numFmtId="0" fontId="19" fillId="13" borderId="50" xfId="4" applyFont="1" applyFill="1" applyBorder="1" applyAlignment="1">
      <alignment horizontal="center"/>
    </xf>
    <xf numFmtId="0" fontId="19" fillId="13" borderId="1" xfId="4" applyFont="1" applyFill="1" applyAlignment="1">
      <alignment horizontal="center"/>
    </xf>
    <xf numFmtId="0" fontId="22" fillId="15" borderId="50" xfId="4" applyFont="1" applyFill="1" applyBorder="1" applyAlignment="1">
      <alignment horizontal="center"/>
    </xf>
    <xf numFmtId="0" fontId="22" fillId="15" borderId="1" xfId="4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" fontId="1" fillId="0" borderId="1" xfId="0" applyNumberFormat="1" applyFont="1" applyFill="1" applyBorder="1"/>
    <xf numFmtId="2" fontId="1" fillId="0" borderId="0" xfId="0" applyNumberFormat="1" applyFont="1" applyFill="1"/>
    <xf numFmtId="0" fontId="1" fillId="0" borderId="0" xfId="0" applyFont="1" applyFill="1"/>
    <xf numFmtId="165" fontId="1" fillId="0" borderId="1" xfId="0" applyNumberFormat="1" applyFont="1" applyFill="1" applyBorder="1"/>
    <xf numFmtId="166" fontId="1" fillId="0" borderId="1" xfId="3" applyNumberFormat="1" applyFont="1" applyFill="1" applyBorder="1"/>
    <xf numFmtId="2" fontId="1" fillId="0" borderId="1" xfId="0" applyNumberFormat="1" applyFont="1" applyFill="1" applyBorder="1"/>
    <xf numFmtId="9" fontId="1" fillId="0" borderId="1" xfId="3" applyFont="1" applyFill="1" applyBorder="1"/>
  </cellXfs>
  <cellStyles count="5">
    <cellStyle name="Comma" xfId="1" builtinId="3"/>
    <cellStyle name="Currency" xfId="2" builtinId="4"/>
    <cellStyle name="Normal" xfId="0" builtinId="0"/>
    <cellStyle name="Normal 2" xfId="4" xr:uid="{29363EBA-0792-45CE-9409-1B193797C7D7}"/>
    <cellStyle name="Percent" xfId="3" builtinId="5"/>
  </cellStyles>
  <dxfs count="9">
    <dxf>
      <font>
        <strike val="0"/>
        <outline val="0"/>
        <shadow val="0"/>
        <u val="none"/>
        <vertAlign val="baseline"/>
        <sz val="10"/>
        <color theme="3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3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3"/>
        <name val="Arial Narrow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3B5C"/>
        <name val="Arial Narrow"/>
        <family val="2"/>
        <scheme val="none"/>
      </font>
      <fill>
        <patternFill patternType="solid">
          <fgColor theme="5"/>
          <bgColor theme="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rgb="FFB9D3FF"/>
          <bgColor rgb="FFB9D3FF"/>
        </patternFill>
      </fill>
    </dxf>
    <dxf>
      <fill>
        <patternFill patternType="solid">
          <fgColor rgb="FFDEF2FA"/>
          <bgColor rgb="FFDEF2FA"/>
        </patternFill>
      </fill>
    </dxf>
    <dxf>
      <fill>
        <patternFill patternType="solid">
          <fgColor theme="5"/>
          <bgColor theme="5"/>
        </patternFill>
      </fill>
    </dxf>
  </dxfs>
  <tableStyles count="1" defaultTableStyle="TableStyleMedium2" defaultPivotStyle="PivotStyleLight16">
    <tableStyle name="Key-style" pivot="0" count="3" xr9:uid="{4A85C7F9-39EE-40EB-9845-B485336071AC}">
      <tableStyleElement type="headerRow" dxfId="8"/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</a:t>
            </a:r>
            <a:r>
              <a:rPr lang="en-US" baseline="0"/>
              <a:t> </a:t>
            </a:r>
            <a:r>
              <a:rPr lang="en-US"/>
              <a:t>Schoolwide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Plots'!$P$7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Plots'!$O$8:$O$14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Plots'!$P$8:$P$14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5-4E3A-906C-06ED5FF5107D}"/>
            </c:ext>
          </c:extLst>
        </c:ser>
        <c:ser>
          <c:idx val="2"/>
          <c:order val="2"/>
          <c:tx>
            <c:strRef>
              <c:f>'Scatter Plots'!$Q$7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Plots'!$O$8:$O$14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Plots'!$Q$8:$Q$14</c:f>
              <c:numCache>
                <c:formatCode>General</c:formatCode>
                <c:ptCount val="7"/>
                <c:pt idx="0">
                  <c:v>0</c:v>
                </c:pt>
                <c:pt idx="1">
                  <c:v>0.45300000000000001</c:v>
                </c:pt>
                <c:pt idx="2">
                  <c:v>0.45300000000000001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5-4E3A-906C-06ED5FF5107D}"/>
            </c:ext>
          </c:extLst>
        </c:ser>
        <c:ser>
          <c:idx val="3"/>
          <c:order val="3"/>
          <c:tx>
            <c:strRef>
              <c:f>'Scatter Plots'!$R$7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Plots'!$O$8:$O$14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Plots'!$R$8:$R$14</c:f>
              <c:numCache>
                <c:formatCode>General</c:formatCode>
                <c:ptCount val="7"/>
                <c:pt idx="3">
                  <c:v>0</c:v>
                </c:pt>
                <c:pt idx="4">
                  <c:v>0.45300000000000001</c:v>
                </c:pt>
                <c:pt idx="5">
                  <c:v>0.45300000000000001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5-4E3A-906C-06ED5FF5107D}"/>
            </c:ext>
          </c:extLst>
        </c:ser>
        <c:ser>
          <c:idx val="4"/>
          <c:order val="4"/>
          <c:tx>
            <c:strRef>
              <c:f>'Scatter Plots'!$S$7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Plots'!$O$8:$O$14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Plots'!$S$8:$S$14</c:f>
              <c:numCache>
                <c:formatCode>General</c:formatCode>
                <c:ptCount val="7"/>
                <c:pt idx="0">
                  <c:v>0</c:v>
                </c:pt>
                <c:pt idx="1">
                  <c:v>0.54699999999999993</c:v>
                </c:pt>
                <c:pt idx="2">
                  <c:v>0.54699999999999993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5-4E3A-906C-06ED5FF5107D}"/>
            </c:ext>
          </c:extLst>
        </c:ser>
        <c:ser>
          <c:idx val="5"/>
          <c:order val="5"/>
          <c:tx>
            <c:strRef>
              <c:f>'Scatter Plots'!$T$7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Plots'!$O$8:$O$14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Plots'!$T$8:$T$14</c:f>
              <c:numCache>
                <c:formatCode>General</c:formatCode>
                <c:ptCount val="7"/>
                <c:pt idx="3">
                  <c:v>0</c:v>
                </c:pt>
                <c:pt idx="4">
                  <c:v>0.54699999999999993</c:v>
                </c:pt>
                <c:pt idx="5">
                  <c:v>0.54699999999999993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5-4E3A-906C-06ED5FF5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Plots'!$D$1</c:f>
              <c:strCache>
                <c:ptCount val="1"/>
                <c:pt idx="0">
                  <c:v>ela_prime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Plots'!$D$2:$D$1680</c:f>
              <c:numCache>
                <c:formatCode>0.0</c:formatCode>
                <c:ptCount val="1679"/>
                <c:pt idx="0">
                  <c:v>88.200836181640625</c:v>
                </c:pt>
                <c:pt idx="1">
                  <c:v>87.426483154296875</c:v>
                </c:pt>
                <c:pt idx="2">
                  <c:v>84.953292846679688</c:v>
                </c:pt>
                <c:pt idx="3">
                  <c:v>82.833419799804688</c:v>
                </c:pt>
                <c:pt idx="4">
                  <c:v>78.907402038574219</c:v>
                </c:pt>
                <c:pt idx="5">
                  <c:v>83.129615783691406</c:v>
                </c:pt>
                <c:pt idx="6">
                  <c:v>89.887535095214844</c:v>
                </c:pt>
                <c:pt idx="7">
                  <c:v>89.658271789550781</c:v>
                </c:pt>
                <c:pt idx="8">
                  <c:v>77.31365966796875</c:v>
                </c:pt>
                <c:pt idx="9">
                  <c:v>88.143547058105469</c:v>
                </c:pt>
                <c:pt idx="10">
                  <c:v>97.62347412109375</c:v>
                </c:pt>
                <c:pt idx="11">
                  <c:v>92.030899047851563</c:v>
                </c:pt>
                <c:pt idx="12">
                  <c:v>85.224021911621094</c:v>
                </c:pt>
                <c:pt idx="13">
                  <c:v>93.080116271972656</c:v>
                </c:pt>
                <c:pt idx="14">
                  <c:v>85.430831909179688</c:v>
                </c:pt>
                <c:pt idx="15">
                  <c:v>84.405914306640625</c:v>
                </c:pt>
                <c:pt idx="16">
                  <c:v>78.601760864257813</c:v>
                </c:pt>
                <c:pt idx="17">
                  <c:v>80.503623962402344</c:v>
                </c:pt>
                <c:pt idx="18">
                  <c:v>87.417816162109375</c:v>
                </c:pt>
                <c:pt idx="19">
                  <c:v>86.034317016601563</c:v>
                </c:pt>
                <c:pt idx="20">
                  <c:v>85.59906005859375</c:v>
                </c:pt>
                <c:pt idx="21">
                  <c:v>84.6014404296875</c:v>
                </c:pt>
                <c:pt idx="22">
                  <c:v>89.259490966796875</c:v>
                </c:pt>
                <c:pt idx="23">
                  <c:v>81.091705322265625</c:v>
                </c:pt>
                <c:pt idx="24">
                  <c:v>79.331642150878906</c:v>
                </c:pt>
                <c:pt idx="25">
                  <c:v>85.5999755859375</c:v>
                </c:pt>
                <c:pt idx="26">
                  <c:v>74.709503173828125</c:v>
                </c:pt>
                <c:pt idx="27">
                  <c:v>83.830787658691406</c:v>
                </c:pt>
                <c:pt idx="28">
                  <c:v>85.8458251953125</c:v>
                </c:pt>
                <c:pt idx="29">
                  <c:v>78.721321105957031</c:v>
                </c:pt>
                <c:pt idx="30">
                  <c:v>86.74664306640625</c:v>
                </c:pt>
                <c:pt idx="31">
                  <c:v>90.46435546875</c:v>
                </c:pt>
                <c:pt idx="32">
                  <c:v>73.50103759765625</c:v>
                </c:pt>
                <c:pt idx="33">
                  <c:v>81.311172485351563</c:v>
                </c:pt>
                <c:pt idx="34">
                  <c:v>77.160957336425781</c:v>
                </c:pt>
                <c:pt idx="35">
                  <c:v>92.139862060546875</c:v>
                </c:pt>
                <c:pt idx="36">
                  <c:v>82.070732116699219</c:v>
                </c:pt>
                <c:pt idx="37">
                  <c:v>80.30419921875</c:v>
                </c:pt>
                <c:pt idx="38">
                  <c:v>78.741523742675781</c:v>
                </c:pt>
                <c:pt idx="39">
                  <c:v>79.367691040039063</c:v>
                </c:pt>
                <c:pt idx="40">
                  <c:v>81.964157104492188</c:v>
                </c:pt>
                <c:pt idx="41">
                  <c:v>85.823341369628906</c:v>
                </c:pt>
                <c:pt idx="42">
                  <c:v>84.891166687011719</c:v>
                </c:pt>
                <c:pt idx="43">
                  <c:v>85.557868957519531</c:v>
                </c:pt>
                <c:pt idx="44">
                  <c:v>77.008903503417969</c:v>
                </c:pt>
                <c:pt idx="45">
                  <c:v>84.317840576171875</c:v>
                </c:pt>
                <c:pt idx="46">
                  <c:v>88.345001220703125</c:v>
                </c:pt>
                <c:pt idx="47">
                  <c:v>84.57098388671875</c:v>
                </c:pt>
                <c:pt idx="48">
                  <c:v>92.406837463378906</c:v>
                </c:pt>
                <c:pt idx="49">
                  <c:v>87.209770202636719</c:v>
                </c:pt>
                <c:pt idx="50">
                  <c:v>96.6026611328125</c:v>
                </c:pt>
                <c:pt idx="51">
                  <c:v>73.33184814453125</c:v>
                </c:pt>
                <c:pt idx="52">
                  <c:v>79.502532958984375</c:v>
                </c:pt>
                <c:pt idx="53">
                  <c:v>87.590141296386719</c:v>
                </c:pt>
                <c:pt idx="54">
                  <c:v>94.701904296875</c:v>
                </c:pt>
                <c:pt idx="55">
                  <c:v>87.1507568359375</c:v>
                </c:pt>
                <c:pt idx="56">
                  <c:v>91.49444580078125</c:v>
                </c:pt>
                <c:pt idx="57">
                  <c:v>84.096038818359375</c:v>
                </c:pt>
                <c:pt idx="58">
                  <c:v>83.245574951171875</c:v>
                </c:pt>
                <c:pt idx="59">
                  <c:v>59.062023162841797</c:v>
                </c:pt>
                <c:pt idx="60">
                  <c:v>87.195236206054688</c:v>
                </c:pt>
                <c:pt idx="61">
                  <c:v>90.998435974121094</c:v>
                </c:pt>
                <c:pt idx="62">
                  <c:v>86.365257263183594</c:v>
                </c:pt>
                <c:pt idx="63">
                  <c:v>93.56060791015625</c:v>
                </c:pt>
                <c:pt idx="64">
                  <c:v>87.567710876464844</c:v>
                </c:pt>
                <c:pt idx="65">
                  <c:v>90.169517517089844</c:v>
                </c:pt>
                <c:pt idx="66">
                  <c:v>83.495643615722656</c:v>
                </c:pt>
                <c:pt idx="67">
                  <c:v>79.777809143066406</c:v>
                </c:pt>
                <c:pt idx="68">
                  <c:v>86.0927734375</c:v>
                </c:pt>
                <c:pt idx="69">
                  <c:v>93.270896911621094</c:v>
                </c:pt>
                <c:pt idx="70">
                  <c:v>86.195175170898438</c:v>
                </c:pt>
                <c:pt idx="71">
                  <c:v>89.472427368164063</c:v>
                </c:pt>
                <c:pt idx="72">
                  <c:v>77.510810852050781</c:v>
                </c:pt>
                <c:pt idx="73">
                  <c:v>89.108070373535156</c:v>
                </c:pt>
                <c:pt idx="74">
                  <c:v>88.112106323242188</c:v>
                </c:pt>
                <c:pt idx="75">
                  <c:v>77.882476806640625</c:v>
                </c:pt>
                <c:pt idx="76">
                  <c:v>82.009178161621094</c:v>
                </c:pt>
                <c:pt idx="77">
                  <c:v>91.322860717773438</c:v>
                </c:pt>
                <c:pt idx="78">
                  <c:v>82.106452941894531</c:v>
                </c:pt>
                <c:pt idx="79">
                  <c:v>82.245841979980469</c:v>
                </c:pt>
                <c:pt idx="80">
                  <c:v>80.887283325195313</c:v>
                </c:pt>
                <c:pt idx="81">
                  <c:v>81.480667114257813</c:v>
                </c:pt>
                <c:pt idx="82">
                  <c:v>80.293136596679688</c:v>
                </c:pt>
                <c:pt idx="83">
                  <c:v>88.919761657714844</c:v>
                </c:pt>
                <c:pt idx="84">
                  <c:v>81.531585693359375</c:v>
                </c:pt>
                <c:pt idx="85">
                  <c:v>83.476181030273438</c:v>
                </c:pt>
                <c:pt idx="86">
                  <c:v>80.717582702636719</c:v>
                </c:pt>
                <c:pt idx="87">
                  <c:v>91.865249633789063</c:v>
                </c:pt>
                <c:pt idx="88">
                  <c:v>79.517181396484375</c:v>
                </c:pt>
                <c:pt idx="89">
                  <c:v>89.609771728515625</c:v>
                </c:pt>
                <c:pt idx="90">
                  <c:v>86.054847717285156</c:v>
                </c:pt>
                <c:pt idx="91">
                  <c:v>78.894744873046875</c:v>
                </c:pt>
                <c:pt idx="92">
                  <c:v>77.515090942382813</c:v>
                </c:pt>
                <c:pt idx="93">
                  <c:v>85.74945068359375</c:v>
                </c:pt>
                <c:pt idx="94">
                  <c:v>86.515449523925781</c:v>
                </c:pt>
                <c:pt idx="95">
                  <c:v>90.195693969726563</c:v>
                </c:pt>
                <c:pt idx="96">
                  <c:v>87.243545532226563</c:v>
                </c:pt>
                <c:pt idx="97">
                  <c:v>88.31768798828125</c:v>
                </c:pt>
                <c:pt idx="98">
                  <c:v>82.778091430664063</c:v>
                </c:pt>
                <c:pt idx="99">
                  <c:v>85.056686401367188</c:v>
                </c:pt>
                <c:pt idx="100">
                  <c:v>86.833549499511719</c:v>
                </c:pt>
                <c:pt idx="101">
                  <c:v>76.528045654296875</c:v>
                </c:pt>
                <c:pt idx="102">
                  <c:v>85.392074584960938</c:v>
                </c:pt>
                <c:pt idx="103">
                  <c:v>86.457725524902344</c:v>
                </c:pt>
                <c:pt idx="104">
                  <c:v>82.130973815917969</c:v>
                </c:pt>
                <c:pt idx="105">
                  <c:v>87.17236328125</c:v>
                </c:pt>
                <c:pt idx="106">
                  <c:v>82.698234558105469</c:v>
                </c:pt>
                <c:pt idx="107">
                  <c:v>87.213462829589844</c:v>
                </c:pt>
                <c:pt idx="108">
                  <c:v>90.120162963867188</c:v>
                </c:pt>
                <c:pt idx="109">
                  <c:v>87.075736999511719</c:v>
                </c:pt>
                <c:pt idx="110">
                  <c:v>86.60888671875</c:v>
                </c:pt>
                <c:pt idx="111">
                  <c:v>82.92724609375</c:v>
                </c:pt>
                <c:pt idx="112">
                  <c:v>85.713760375976563</c:v>
                </c:pt>
                <c:pt idx="113">
                  <c:v>84.525733947753906</c:v>
                </c:pt>
                <c:pt idx="114">
                  <c:v>88.733894348144531</c:v>
                </c:pt>
                <c:pt idx="115">
                  <c:v>83.75146484375</c:v>
                </c:pt>
                <c:pt idx="116">
                  <c:v>84.387840270996094</c:v>
                </c:pt>
                <c:pt idx="117">
                  <c:v>91.09661865234375</c:v>
                </c:pt>
                <c:pt idx="118">
                  <c:v>78.520027160644531</c:v>
                </c:pt>
                <c:pt idx="119">
                  <c:v>86.647895812988281</c:v>
                </c:pt>
                <c:pt idx="120">
                  <c:v>82.633590698242188</c:v>
                </c:pt>
                <c:pt idx="121">
                  <c:v>86.884132385253906</c:v>
                </c:pt>
                <c:pt idx="122">
                  <c:v>77.372756958007813</c:v>
                </c:pt>
                <c:pt idx="123">
                  <c:v>78.642341613769531</c:v>
                </c:pt>
                <c:pt idx="124">
                  <c:v>87.088340759277344</c:v>
                </c:pt>
                <c:pt idx="125">
                  <c:v>89.1822509765625</c:v>
                </c:pt>
                <c:pt idx="126">
                  <c:v>83.208351135253906</c:v>
                </c:pt>
                <c:pt idx="127">
                  <c:v>86.081275939941406</c:v>
                </c:pt>
                <c:pt idx="128">
                  <c:v>87.387985229492188</c:v>
                </c:pt>
                <c:pt idx="129">
                  <c:v>86.91156005859375</c:v>
                </c:pt>
                <c:pt idx="130">
                  <c:v>78.582504272460938</c:v>
                </c:pt>
                <c:pt idx="131">
                  <c:v>88.133232116699219</c:v>
                </c:pt>
                <c:pt idx="132">
                  <c:v>79.787567138671875</c:v>
                </c:pt>
                <c:pt idx="133">
                  <c:v>82.769927978515625</c:v>
                </c:pt>
                <c:pt idx="134">
                  <c:v>83.905853271484375</c:v>
                </c:pt>
                <c:pt idx="135">
                  <c:v>87.297569274902344</c:v>
                </c:pt>
                <c:pt idx="136">
                  <c:v>87.339317321777344</c:v>
                </c:pt>
                <c:pt idx="137">
                  <c:v>80.7884521484375</c:v>
                </c:pt>
                <c:pt idx="138">
                  <c:v>92.594879150390625</c:v>
                </c:pt>
                <c:pt idx="139">
                  <c:v>89.157508850097656</c:v>
                </c:pt>
                <c:pt idx="140">
                  <c:v>86.155189514160156</c:v>
                </c:pt>
                <c:pt idx="141">
                  <c:v>88.64453125</c:v>
                </c:pt>
                <c:pt idx="142">
                  <c:v>83.980766296386719</c:v>
                </c:pt>
                <c:pt idx="143">
                  <c:v>92.223068237304688</c:v>
                </c:pt>
                <c:pt idx="144">
                  <c:v>85.161376953125</c:v>
                </c:pt>
                <c:pt idx="145">
                  <c:v>87.941574096679688</c:v>
                </c:pt>
                <c:pt idx="146">
                  <c:v>86.163055419921875</c:v>
                </c:pt>
                <c:pt idx="147">
                  <c:v>83.774276733398438</c:v>
                </c:pt>
                <c:pt idx="148">
                  <c:v>91.981246948242188</c:v>
                </c:pt>
                <c:pt idx="149">
                  <c:v>85.497917175292969</c:v>
                </c:pt>
                <c:pt idx="150">
                  <c:v>83.601783752441406</c:v>
                </c:pt>
                <c:pt idx="151">
                  <c:v>91.639312744140625</c:v>
                </c:pt>
                <c:pt idx="152">
                  <c:v>82.896141052246094</c:v>
                </c:pt>
                <c:pt idx="153">
                  <c:v>86.650230407714844</c:v>
                </c:pt>
                <c:pt idx="154">
                  <c:v>81.980575561523438</c:v>
                </c:pt>
                <c:pt idx="155">
                  <c:v>81.265090942382813</c:v>
                </c:pt>
                <c:pt idx="156">
                  <c:v>81.039390563964844</c:v>
                </c:pt>
                <c:pt idx="157">
                  <c:v>91.955116271972656</c:v>
                </c:pt>
                <c:pt idx="158">
                  <c:v>89.492813110351563</c:v>
                </c:pt>
                <c:pt idx="159">
                  <c:v>94.594558715820313</c:v>
                </c:pt>
                <c:pt idx="160">
                  <c:v>83.129257202148438</c:v>
                </c:pt>
                <c:pt idx="161">
                  <c:v>89.2861328125</c:v>
                </c:pt>
                <c:pt idx="162">
                  <c:v>86.097877502441406</c:v>
                </c:pt>
                <c:pt idx="163">
                  <c:v>81.457115173339844</c:v>
                </c:pt>
                <c:pt idx="164">
                  <c:v>75.275161743164063</c:v>
                </c:pt>
                <c:pt idx="165">
                  <c:v>96.252731323242188</c:v>
                </c:pt>
                <c:pt idx="166">
                  <c:v>80.329017639160156</c:v>
                </c:pt>
                <c:pt idx="167">
                  <c:v>83.1324462890625</c:v>
                </c:pt>
                <c:pt idx="168">
                  <c:v>89.292366027832031</c:v>
                </c:pt>
                <c:pt idx="169">
                  <c:v>83.880645751953125</c:v>
                </c:pt>
                <c:pt idx="170">
                  <c:v>79.299850463867188</c:v>
                </c:pt>
                <c:pt idx="171">
                  <c:v>83.427108764648438</c:v>
                </c:pt>
                <c:pt idx="172">
                  <c:v>68.48150634765625</c:v>
                </c:pt>
                <c:pt idx="173">
                  <c:v>89.333244323730469</c:v>
                </c:pt>
                <c:pt idx="174">
                  <c:v>91.564651489257813</c:v>
                </c:pt>
                <c:pt idx="175">
                  <c:v>74.89385986328125</c:v>
                </c:pt>
                <c:pt idx="176">
                  <c:v>87.086990356445313</c:v>
                </c:pt>
                <c:pt idx="177">
                  <c:v>85.793861389160156</c:v>
                </c:pt>
                <c:pt idx="178">
                  <c:v>84.900550842285156</c:v>
                </c:pt>
                <c:pt idx="179">
                  <c:v>78.904106140136719</c:v>
                </c:pt>
                <c:pt idx="180">
                  <c:v>81.385528564453125</c:v>
                </c:pt>
                <c:pt idx="181">
                  <c:v>92.930145263671875</c:v>
                </c:pt>
                <c:pt idx="182">
                  <c:v>80.295700073242188</c:v>
                </c:pt>
                <c:pt idx="183">
                  <c:v>87.48358154296875</c:v>
                </c:pt>
                <c:pt idx="184">
                  <c:v>83.621566772460938</c:v>
                </c:pt>
                <c:pt idx="185">
                  <c:v>82.872825622558594</c:v>
                </c:pt>
                <c:pt idx="186">
                  <c:v>95.7745361328125</c:v>
                </c:pt>
                <c:pt idx="187">
                  <c:v>72.983078002929688</c:v>
                </c:pt>
                <c:pt idx="188">
                  <c:v>91.087356567382813</c:v>
                </c:pt>
                <c:pt idx="189">
                  <c:v>89.032508850097656</c:v>
                </c:pt>
                <c:pt idx="190">
                  <c:v>76.09130859375</c:v>
                </c:pt>
                <c:pt idx="191">
                  <c:v>84.027969360351563</c:v>
                </c:pt>
                <c:pt idx="192">
                  <c:v>77.313125610351563</c:v>
                </c:pt>
                <c:pt idx="193">
                  <c:v>86.871223449707031</c:v>
                </c:pt>
                <c:pt idx="194">
                  <c:v>81.418968200683594</c:v>
                </c:pt>
                <c:pt idx="195">
                  <c:v>87.914299011230469</c:v>
                </c:pt>
                <c:pt idx="196">
                  <c:v>86.871055603027344</c:v>
                </c:pt>
                <c:pt idx="197">
                  <c:v>87.050193786621094</c:v>
                </c:pt>
                <c:pt idx="198">
                  <c:v>86.484176635742188</c:v>
                </c:pt>
                <c:pt idx="199">
                  <c:v>89.700782775878906</c:v>
                </c:pt>
                <c:pt idx="200">
                  <c:v>82.43072509765625</c:v>
                </c:pt>
                <c:pt idx="201">
                  <c:v>78.999214172363281</c:v>
                </c:pt>
                <c:pt idx="202">
                  <c:v>80.440193176269531</c:v>
                </c:pt>
                <c:pt idx="203">
                  <c:v>90.011268615722656</c:v>
                </c:pt>
                <c:pt idx="204">
                  <c:v>84.911827087402344</c:v>
                </c:pt>
                <c:pt idx="205">
                  <c:v>89.04620361328125</c:v>
                </c:pt>
                <c:pt idx="206">
                  <c:v>86.468917846679688</c:v>
                </c:pt>
                <c:pt idx="207">
                  <c:v>83.298934936523438</c:v>
                </c:pt>
                <c:pt idx="208">
                  <c:v>83.120025634765625</c:v>
                </c:pt>
                <c:pt idx="209">
                  <c:v>95.971458435058594</c:v>
                </c:pt>
                <c:pt idx="210">
                  <c:v>91.490219116210938</c:v>
                </c:pt>
                <c:pt idx="211">
                  <c:v>80.588722229003906</c:v>
                </c:pt>
                <c:pt idx="212">
                  <c:v>80.380615234375</c:v>
                </c:pt>
                <c:pt idx="213">
                  <c:v>85.852249145507813</c:v>
                </c:pt>
                <c:pt idx="214">
                  <c:v>93.753799438476563</c:v>
                </c:pt>
                <c:pt idx="215">
                  <c:v>79.685523986816406</c:v>
                </c:pt>
                <c:pt idx="216">
                  <c:v>82.907501220703125</c:v>
                </c:pt>
                <c:pt idx="217">
                  <c:v>81.088935852050781</c:v>
                </c:pt>
                <c:pt idx="218">
                  <c:v>81.276100158691406</c:v>
                </c:pt>
                <c:pt idx="219">
                  <c:v>90.224662780761719</c:v>
                </c:pt>
                <c:pt idx="220">
                  <c:v>81.943878173828125</c:v>
                </c:pt>
                <c:pt idx="221">
                  <c:v>88.610565185546875</c:v>
                </c:pt>
                <c:pt idx="222">
                  <c:v>80.762016296386719</c:v>
                </c:pt>
                <c:pt idx="223">
                  <c:v>86.122016906738281</c:v>
                </c:pt>
                <c:pt idx="224">
                  <c:v>80.355545043945313</c:v>
                </c:pt>
                <c:pt idx="225">
                  <c:v>89.584793090820313</c:v>
                </c:pt>
                <c:pt idx="226">
                  <c:v>84.83074951171875</c:v>
                </c:pt>
                <c:pt idx="227">
                  <c:v>84.131111145019531</c:v>
                </c:pt>
                <c:pt idx="228">
                  <c:v>91.112762451171875</c:v>
                </c:pt>
                <c:pt idx="229">
                  <c:v>100.3058776855469</c:v>
                </c:pt>
                <c:pt idx="230">
                  <c:v>86.2000732421875</c:v>
                </c:pt>
                <c:pt idx="231">
                  <c:v>88.671714782714844</c:v>
                </c:pt>
                <c:pt idx="232">
                  <c:v>88.536491394042969</c:v>
                </c:pt>
                <c:pt idx="233">
                  <c:v>96.655967712402344</c:v>
                </c:pt>
                <c:pt idx="234">
                  <c:v>78.61602783203125</c:v>
                </c:pt>
                <c:pt idx="235">
                  <c:v>82.643051147460938</c:v>
                </c:pt>
                <c:pt idx="236">
                  <c:v>89.163818359375</c:v>
                </c:pt>
                <c:pt idx="237">
                  <c:v>92.839889526367188</c:v>
                </c:pt>
                <c:pt idx="238">
                  <c:v>88.415992736816406</c:v>
                </c:pt>
                <c:pt idx="239">
                  <c:v>88.397300720214844</c:v>
                </c:pt>
                <c:pt idx="240">
                  <c:v>96.1334228515625</c:v>
                </c:pt>
                <c:pt idx="241">
                  <c:v>86.754150390625</c:v>
                </c:pt>
                <c:pt idx="242">
                  <c:v>89.29241943359375</c:v>
                </c:pt>
                <c:pt idx="243">
                  <c:v>82.628578186035156</c:v>
                </c:pt>
                <c:pt idx="244">
                  <c:v>90.363540649414063</c:v>
                </c:pt>
                <c:pt idx="245">
                  <c:v>88.651809692382813</c:v>
                </c:pt>
                <c:pt idx="246">
                  <c:v>80.152000427246094</c:v>
                </c:pt>
                <c:pt idx="247">
                  <c:v>90.212203979492188</c:v>
                </c:pt>
                <c:pt idx="248">
                  <c:v>90.376373291015625</c:v>
                </c:pt>
                <c:pt idx="249">
                  <c:v>90.972732543945313</c:v>
                </c:pt>
                <c:pt idx="250">
                  <c:v>94.031471252441406</c:v>
                </c:pt>
                <c:pt idx="251">
                  <c:v>76.917747497558594</c:v>
                </c:pt>
                <c:pt idx="252">
                  <c:v>89.317840576171875</c:v>
                </c:pt>
                <c:pt idx="253">
                  <c:v>86.194625854492188</c:v>
                </c:pt>
                <c:pt idx="254">
                  <c:v>89.866531372070313</c:v>
                </c:pt>
                <c:pt idx="255">
                  <c:v>87.699264526367188</c:v>
                </c:pt>
                <c:pt idx="256">
                  <c:v>89.927970886230469</c:v>
                </c:pt>
                <c:pt idx="257">
                  <c:v>84.401016235351563</c:v>
                </c:pt>
                <c:pt idx="258">
                  <c:v>82.195137023925781</c:v>
                </c:pt>
                <c:pt idx="259">
                  <c:v>81.875495910644531</c:v>
                </c:pt>
                <c:pt idx="260">
                  <c:v>95.57550048828125</c:v>
                </c:pt>
                <c:pt idx="261">
                  <c:v>84.024009704589844</c:v>
                </c:pt>
                <c:pt idx="262">
                  <c:v>93.518463134765625</c:v>
                </c:pt>
                <c:pt idx="263">
                  <c:v>87.172576904296875</c:v>
                </c:pt>
                <c:pt idx="264">
                  <c:v>80.412918090820313</c:v>
                </c:pt>
                <c:pt idx="265">
                  <c:v>92.961830139160156</c:v>
                </c:pt>
                <c:pt idx="266">
                  <c:v>88.817802429199219</c:v>
                </c:pt>
                <c:pt idx="267">
                  <c:v>89.098335266113281</c:v>
                </c:pt>
                <c:pt idx="268">
                  <c:v>88.416740417480469</c:v>
                </c:pt>
                <c:pt idx="269">
                  <c:v>79.719459533691406</c:v>
                </c:pt>
                <c:pt idx="270">
                  <c:v>91.398956298828125</c:v>
                </c:pt>
                <c:pt idx="271">
                  <c:v>94.619766235351563</c:v>
                </c:pt>
                <c:pt idx="272">
                  <c:v>80.699653625488281</c:v>
                </c:pt>
                <c:pt idx="273">
                  <c:v>87.204338073730469</c:v>
                </c:pt>
                <c:pt idx="274">
                  <c:v>78.989471435546875</c:v>
                </c:pt>
                <c:pt idx="275">
                  <c:v>66.18896484375</c:v>
                </c:pt>
                <c:pt idx="276">
                  <c:v>87.723579406738281</c:v>
                </c:pt>
                <c:pt idx="277">
                  <c:v>85.543060302734375</c:v>
                </c:pt>
                <c:pt idx="278">
                  <c:v>77.316627502441406</c:v>
                </c:pt>
                <c:pt idx="279">
                  <c:v>83.159652709960938</c:v>
                </c:pt>
                <c:pt idx="280">
                  <c:v>82.415718078613281</c:v>
                </c:pt>
                <c:pt idx="281">
                  <c:v>89.921134948730469</c:v>
                </c:pt>
                <c:pt idx="282">
                  <c:v>80.407966613769531</c:v>
                </c:pt>
                <c:pt idx="283">
                  <c:v>91.980461120605469</c:v>
                </c:pt>
                <c:pt idx="284">
                  <c:v>77.591232299804688</c:v>
                </c:pt>
                <c:pt idx="285">
                  <c:v>91.526504516601563</c:v>
                </c:pt>
                <c:pt idx="286">
                  <c:v>86.885322570800781</c:v>
                </c:pt>
                <c:pt idx="287">
                  <c:v>90.768829345703125</c:v>
                </c:pt>
                <c:pt idx="288">
                  <c:v>73.443656921386719</c:v>
                </c:pt>
                <c:pt idx="289">
                  <c:v>91.738075256347656</c:v>
                </c:pt>
                <c:pt idx="290">
                  <c:v>90.805732727050781</c:v>
                </c:pt>
                <c:pt idx="291">
                  <c:v>86.20654296875</c:v>
                </c:pt>
                <c:pt idx="292">
                  <c:v>85.720832824707031</c:v>
                </c:pt>
                <c:pt idx="293">
                  <c:v>89.469795227050781</c:v>
                </c:pt>
                <c:pt idx="294">
                  <c:v>98.0645751953125</c:v>
                </c:pt>
                <c:pt idx="295">
                  <c:v>83.034530639648438</c:v>
                </c:pt>
                <c:pt idx="296">
                  <c:v>101.7336502075195</c:v>
                </c:pt>
                <c:pt idx="297">
                  <c:v>84.907234191894531</c:v>
                </c:pt>
                <c:pt idx="298">
                  <c:v>83.627754211425781</c:v>
                </c:pt>
                <c:pt idx="299">
                  <c:v>88.480728149414063</c:v>
                </c:pt>
                <c:pt idx="300">
                  <c:v>87.092002868652344</c:v>
                </c:pt>
                <c:pt idx="301">
                  <c:v>86.7371826171875</c:v>
                </c:pt>
                <c:pt idx="302">
                  <c:v>88.31329345703125</c:v>
                </c:pt>
                <c:pt idx="303">
                  <c:v>90.256790161132813</c:v>
                </c:pt>
                <c:pt idx="304">
                  <c:v>83.274642944335938</c:v>
                </c:pt>
                <c:pt idx="305">
                  <c:v>84.820526123046875</c:v>
                </c:pt>
                <c:pt idx="306">
                  <c:v>83.075889587402344</c:v>
                </c:pt>
                <c:pt idx="307">
                  <c:v>89.039947509765625</c:v>
                </c:pt>
                <c:pt idx="308">
                  <c:v>81.085113525390625</c:v>
                </c:pt>
                <c:pt idx="309">
                  <c:v>83.201278686523438</c:v>
                </c:pt>
                <c:pt idx="310">
                  <c:v>84.096588134765625</c:v>
                </c:pt>
                <c:pt idx="311">
                  <c:v>80.662147521972656</c:v>
                </c:pt>
                <c:pt idx="312">
                  <c:v>90.7041015625</c:v>
                </c:pt>
                <c:pt idx="313">
                  <c:v>79.432456970214844</c:v>
                </c:pt>
                <c:pt idx="314">
                  <c:v>91.877433776855469</c:v>
                </c:pt>
                <c:pt idx="315">
                  <c:v>94.10711669921875</c:v>
                </c:pt>
                <c:pt idx="316">
                  <c:v>88.983444213867188</c:v>
                </c:pt>
                <c:pt idx="317">
                  <c:v>83.496849060058594</c:v>
                </c:pt>
                <c:pt idx="318">
                  <c:v>81.490615844726563</c:v>
                </c:pt>
                <c:pt idx="319">
                  <c:v>86.9608154296875</c:v>
                </c:pt>
                <c:pt idx="320">
                  <c:v>69.772735595703125</c:v>
                </c:pt>
                <c:pt idx="321">
                  <c:v>87.687370300292969</c:v>
                </c:pt>
                <c:pt idx="322">
                  <c:v>90.387466430664063</c:v>
                </c:pt>
                <c:pt idx="323">
                  <c:v>78.295646667480469</c:v>
                </c:pt>
                <c:pt idx="324">
                  <c:v>91.315971374511719</c:v>
                </c:pt>
                <c:pt idx="325">
                  <c:v>92.822731018066406</c:v>
                </c:pt>
                <c:pt idx="326">
                  <c:v>87.759956359863281</c:v>
                </c:pt>
                <c:pt idx="327">
                  <c:v>83.5472412109375</c:v>
                </c:pt>
                <c:pt idx="328">
                  <c:v>84.304153442382813</c:v>
                </c:pt>
                <c:pt idx="329">
                  <c:v>71.649253845214844</c:v>
                </c:pt>
                <c:pt idx="330">
                  <c:v>88.127494812011719</c:v>
                </c:pt>
                <c:pt idx="331">
                  <c:v>84.291435241699219</c:v>
                </c:pt>
                <c:pt idx="332">
                  <c:v>81.096969604492188</c:v>
                </c:pt>
                <c:pt idx="333">
                  <c:v>80.014961242675781</c:v>
                </c:pt>
                <c:pt idx="334">
                  <c:v>83.19525146484375</c:v>
                </c:pt>
                <c:pt idx="335">
                  <c:v>87.410202026367188</c:v>
                </c:pt>
                <c:pt idx="336">
                  <c:v>80.140968322753906</c:v>
                </c:pt>
                <c:pt idx="337">
                  <c:v>86.704902648925781</c:v>
                </c:pt>
                <c:pt idx="338">
                  <c:v>92.548126220703125</c:v>
                </c:pt>
                <c:pt idx="339">
                  <c:v>86.339309692382813</c:v>
                </c:pt>
                <c:pt idx="340">
                  <c:v>88.278945922851563</c:v>
                </c:pt>
                <c:pt idx="341">
                  <c:v>87.827262878417969</c:v>
                </c:pt>
                <c:pt idx="342">
                  <c:v>84.362510681152344</c:v>
                </c:pt>
                <c:pt idx="343">
                  <c:v>84.504180908203125</c:v>
                </c:pt>
                <c:pt idx="344">
                  <c:v>75.888259887695313</c:v>
                </c:pt>
                <c:pt idx="345">
                  <c:v>83.04742431640625</c:v>
                </c:pt>
                <c:pt idx="346">
                  <c:v>79.850486755371094</c:v>
                </c:pt>
                <c:pt idx="347">
                  <c:v>80.582855224609375</c:v>
                </c:pt>
                <c:pt idx="348">
                  <c:v>82.396286010742188</c:v>
                </c:pt>
                <c:pt idx="349">
                  <c:v>85.231956481933594</c:v>
                </c:pt>
                <c:pt idx="350">
                  <c:v>79.6923828125</c:v>
                </c:pt>
                <c:pt idx="351">
                  <c:v>87.894317626953125</c:v>
                </c:pt>
                <c:pt idx="352">
                  <c:v>84.520858764648438</c:v>
                </c:pt>
                <c:pt idx="353">
                  <c:v>82.129623413085938</c:v>
                </c:pt>
                <c:pt idx="354">
                  <c:v>88.685447692871094</c:v>
                </c:pt>
                <c:pt idx="355">
                  <c:v>81.007499694824219</c:v>
                </c:pt>
                <c:pt idx="356">
                  <c:v>78.23016357421875</c:v>
                </c:pt>
                <c:pt idx="357">
                  <c:v>85.752639770507813</c:v>
                </c:pt>
                <c:pt idx="358">
                  <c:v>88.522285461425781</c:v>
                </c:pt>
                <c:pt idx="359">
                  <c:v>79.359130859375</c:v>
                </c:pt>
                <c:pt idx="360">
                  <c:v>75.876106262207031</c:v>
                </c:pt>
                <c:pt idx="361">
                  <c:v>81.964340209960938</c:v>
                </c:pt>
                <c:pt idx="362">
                  <c:v>70.084976196289063</c:v>
                </c:pt>
                <c:pt idx="363">
                  <c:v>95.577407836914063</c:v>
                </c:pt>
                <c:pt idx="364">
                  <c:v>78.154609680175781</c:v>
                </c:pt>
                <c:pt idx="365">
                  <c:v>89.674934387207031</c:v>
                </c:pt>
                <c:pt idx="366">
                  <c:v>90.469673156738281</c:v>
                </c:pt>
                <c:pt idx="367">
                  <c:v>78.0804443359375</c:v>
                </c:pt>
                <c:pt idx="368">
                  <c:v>86.498291015625</c:v>
                </c:pt>
                <c:pt idx="369">
                  <c:v>81.987312316894531</c:v>
                </c:pt>
                <c:pt idx="370">
                  <c:v>82.563949584960938</c:v>
                </c:pt>
                <c:pt idx="371">
                  <c:v>87.1124267578125</c:v>
                </c:pt>
                <c:pt idx="372">
                  <c:v>83.304649353027344</c:v>
                </c:pt>
                <c:pt idx="373">
                  <c:v>94.013046264648438</c:v>
                </c:pt>
                <c:pt idx="374">
                  <c:v>88.266609191894531</c:v>
                </c:pt>
                <c:pt idx="375">
                  <c:v>78.002647399902344</c:v>
                </c:pt>
                <c:pt idx="376">
                  <c:v>87.617446899414063</c:v>
                </c:pt>
                <c:pt idx="377">
                  <c:v>82.320518493652344</c:v>
                </c:pt>
                <c:pt idx="378">
                  <c:v>94.599311828613281</c:v>
                </c:pt>
                <c:pt idx="379">
                  <c:v>82.073631286621094</c:v>
                </c:pt>
                <c:pt idx="380">
                  <c:v>87.027473449707031</c:v>
                </c:pt>
                <c:pt idx="381">
                  <c:v>89.339866638183594</c:v>
                </c:pt>
                <c:pt idx="382">
                  <c:v>86.745155334472656</c:v>
                </c:pt>
                <c:pt idx="383">
                  <c:v>87.5103759765625</c:v>
                </c:pt>
                <c:pt idx="384">
                  <c:v>78.040214538574219</c:v>
                </c:pt>
                <c:pt idx="385">
                  <c:v>96.617866516113281</c:v>
                </c:pt>
                <c:pt idx="386">
                  <c:v>78.394218444824219</c:v>
                </c:pt>
                <c:pt idx="387">
                  <c:v>88.091636657714844</c:v>
                </c:pt>
                <c:pt idx="388">
                  <c:v>79.539283752441406</c:v>
                </c:pt>
                <c:pt idx="389">
                  <c:v>78.930747985839844</c:v>
                </c:pt>
                <c:pt idx="390">
                  <c:v>84.878700256347656</c:v>
                </c:pt>
                <c:pt idx="391">
                  <c:v>82.001358032226563</c:v>
                </c:pt>
                <c:pt idx="392">
                  <c:v>76.683319091796875</c:v>
                </c:pt>
                <c:pt idx="393">
                  <c:v>86.978218078613281</c:v>
                </c:pt>
                <c:pt idx="394">
                  <c:v>92.360633850097656</c:v>
                </c:pt>
                <c:pt idx="395">
                  <c:v>84.784912109375</c:v>
                </c:pt>
                <c:pt idx="396">
                  <c:v>96.5391845703125</c:v>
                </c:pt>
                <c:pt idx="397">
                  <c:v>88.339973449707031</c:v>
                </c:pt>
                <c:pt idx="398">
                  <c:v>91.8291015625</c:v>
                </c:pt>
                <c:pt idx="399">
                  <c:v>80.866424560546875</c:v>
                </c:pt>
                <c:pt idx="400">
                  <c:v>82.138412475585938</c:v>
                </c:pt>
                <c:pt idx="401">
                  <c:v>86.698089599609375</c:v>
                </c:pt>
                <c:pt idx="402">
                  <c:v>87.61737060546875</c:v>
                </c:pt>
                <c:pt idx="403">
                  <c:v>88.8807373046875</c:v>
                </c:pt>
                <c:pt idx="404">
                  <c:v>92.178794860839844</c:v>
                </c:pt>
                <c:pt idx="405">
                  <c:v>84.589225769042969</c:v>
                </c:pt>
                <c:pt idx="406">
                  <c:v>82.439292907714844</c:v>
                </c:pt>
                <c:pt idx="407">
                  <c:v>88.742408752441406</c:v>
                </c:pt>
                <c:pt idx="408">
                  <c:v>89.548957824707031</c:v>
                </c:pt>
                <c:pt idx="409">
                  <c:v>82.340362548828125</c:v>
                </c:pt>
                <c:pt idx="410">
                  <c:v>79.398811340332031</c:v>
                </c:pt>
                <c:pt idx="411">
                  <c:v>85.872909545898438</c:v>
                </c:pt>
                <c:pt idx="412">
                  <c:v>86.698509216308594</c:v>
                </c:pt>
                <c:pt idx="413">
                  <c:v>85.5341796875</c:v>
                </c:pt>
                <c:pt idx="414">
                  <c:v>79.132369995117188</c:v>
                </c:pt>
                <c:pt idx="415">
                  <c:v>96.8671875</c:v>
                </c:pt>
                <c:pt idx="416">
                  <c:v>85.655265808105469</c:v>
                </c:pt>
                <c:pt idx="417">
                  <c:v>77.735023498535156</c:v>
                </c:pt>
                <c:pt idx="418">
                  <c:v>76.238922119140625</c:v>
                </c:pt>
                <c:pt idx="419">
                  <c:v>79.998794555664063</c:v>
                </c:pt>
                <c:pt idx="420">
                  <c:v>83.191001892089844</c:v>
                </c:pt>
                <c:pt idx="421">
                  <c:v>83.600173950195313</c:v>
                </c:pt>
                <c:pt idx="422">
                  <c:v>83.691978454589844</c:v>
                </c:pt>
                <c:pt idx="423">
                  <c:v>75.4774169921875</c:v>
                </c:pt>
                <c:pt idx="424">
                  <c:v>77.523368835449219</c:v>
                </c:pt>
                <c:pt idx="425">
                  <c:v>87.826309204101563</c:v>
                </c:pt>
                <c:pt idx="426">
                  <c:v>84.415931701660156</c:v>
                </c:pt>
                <c:pt idx="427">
                  <c:v>87.684120178222656</c:v>
                </c:pt>
                <c:pt idx="428">
                  <c:v>90.876113891601563</c:v>
                </c:pt>
                <c:pt idx="429">
                  <c:v>86.624168395996094</c:v>
                </c:pt>
                <c:pt idx="430">
                  <c:v>87.910148620605469</c:v>
                </c:pt>
                <c:pt idx="431">
                  <c:v>79.844650268554688</c:v>
                </c:pt>
                <c:pt idx="432">
                  <c:v>96.76513671875</c:v>
                </c:pt>
                <c:pt idx="433">
                  <c:v>87.497123718261719</c:v>
                </c:pt>
                <c:pt idx="434">
                  <c:v>72.066490173339844</c:v>
                </c:pt>
                <c:pt idx="435">
                  <c:v>86.897552490234375</c:v>
                </c:pt>
                <c:pt idx="436">
                  <c:v>77.115165710449219</c:v>
                </c:pt>
                <c:pt idx="437">
                  <c:v>81.995521545410156</c:v>
                </c:pt>
                <c:pt idx="438">
                  <c:v>84.16925048828125</c:v>
                </c:pt>
                <c:pt idx="439">
                  <c:v>84.5675048828125</c:v>
                </c:pt>
                <c:pt idx="440">
                  <c:v>89.156379699707031</c:v>
                </c:pt>
                <c:pt idx="441">
                  <c:v>82.776214599609375</c:v>
                </c:pt>
                <c:pt idx="442">
                  <c:v>79.9931640625</c:v>
                </c:pt>
                <c:pt idx="443">
                  <c:v>85.051025390625</c:v>
                </c:pt>
                <c:pt idx="444">
                  <c:v>90.015716552734375</c:v>
                </c:pt>
                <c:pt idx="445">
                  <c:v>86.184226989746094</c:v>
                </c:pt>
                <c:pt idx="446">
                  <c:v>88.011131286621094</c:v>
                </c:pt>
                <c:pt idx="447">
                  <c:v>86.050979614257813</c:v>
                </c:pt>
                <c:pt idx="448">
                  <c:v>77.895484924316406</c:v>
                </c:pt>
                <c:pt idx="449">
                  <c:v>84.40081787109375</c:v>
                </c:pt>
                <c:pt idx="450">
                  <c:v>85.6363525390625</c:v>
                </c:pt>
                <c:pt idx="451">
                  <c:v>82.278495788574219</c:v>
                </c:pt>
                <c:pt idx="452">
                  <c:v>89.270866394042969</c:v>
                </c:pt>
                <c:pt idx="453">
                  <c:v>83.204177856445313</c:v>
                </c:pt>
                <c:pt idx="454">
                  <c:v>87.905204772949219</c:v>
                </c:pt>
                <c:pt idx="455">
                  <c:v>96.509117126464844</c:v>
                </c:pt>
                <c:pt idx="456">
                  <c:v>90.670936584472656</c:v>
                </c:pt>
                <c:pt idx="457">
                  <c:v>87.097404479980469</c:v>
                </c:pt>
                <c:pt idx="458">
                  <c:v>88.596572875976563</c:v>
                </c:pt>
                <c:pt idx="459">
                  <c:v>72.875595092773438</c:v>
                </c:pt>
                <c:pt idx="460">
                  <c:v>86.058433532714844</c:v>
                </c:pt>
                <c:pt idx="461">
                  <c:v>78.063316345214844</c:v>
                </c:pt>
                <c:pt idx="462">
                  <c:v>95.237335205078125</c:v>
                </c:pt>
                <c:pt idx="463">
                  <c:v>77.385780334472656</c:v>
                </c:pt>
                <c:pt idx="464">
                  <c:v>83.665092468261719</c:v>
                </c:pt>
                <c:pt idx="465">
                  <c:v>83.841957092285156</c:v>
                </c:pt>
                <c:pt idx="466">
                  <c:v>82.840476989746094</c:v>
                </c:pt>
                <c:pt idx="467">
                  <c:v>72.230392456054688</c:v>
                </c:pt>
                <c:pt idx="468">
                  <c:v>84.242233276367188</c:v>
                </c:pt>
                <c:pt idx="469">
                  <c:v>79.100135803222656</c:v>
                </c:pt>
                <c:pt idx="470">
                  <c:v>84.710227966308594</c:v>
                </c:pt>
                <c:pt idx="471">
                  <c:v>88.7613525390625</c:v>
                </c:pt>
                <c:pt idx="472">
                  <c:v>84.318824768066406</c:v>
                </c:pt>
                <c:pt idx="473">
                  <c:v>84.102943420410156</c:v>
                </c:pt>
                <c:pt idx="474">
                  <c:v>85.139533996582031</c:v>
                </c:pt>
                <c:pt idx="475">
                  <c:v>85.115013122558594</c:v>
                </c:pt>
                <c:pt idx="476">
                  <c:v>80.1722412109375</c:v>
                </c:pt>
                <c:pt idx="477">
                  <c:v>73.445449829101563</c:v>
                </c:pt>
                <c:pt idx="478">
                  <c:v>85.150016784667969</c:v>
                </c:pt>
                <c:pt idx="479">
                  <c:v>89.822364807128906</c:v>
                </c:pt>
                <c:pt idx="480">
                  <c:v>92.355056762695313</c:v>
                </c:pt>
                <c:pt idx="481">
                  <c:v>81.072029113769531</c:v>
                </c:pt>
                <c:pt idx="482">
                  <c:v>88.709068298339844</c:v>
                </c:pt>
                <c:pt idx="483">
                  <c:v>78.770042419433594</c:v>
                </c:pt>
                <c:pt idx="484">
                  <c:v>84.626708984375</c:v>
                </c:pt>
                <c:pt idx="485">
                  <c:v>78.793624877929688</c:v>
                </c:pt>
                <c:pt idx="486">
                  <c:v>86.540306091308594</c:v>
                </c:pt>
                <c:pt idx="487">
                  <c:v>86.5360107421875</c:v>
                </c:pt>
                <c:pt idx="488">
                  <c:v>82.193489074707031</c:v>
                </c:pt>
                <c:pt idx="489">
                  <c:v>84.094642639160156</c:v>
                </c:pt>
                <c:pt idx="490">
                  <c:v>85.370254516601563</c:v>
                </c:pt>
                <c:pt idx="491">
                  <c:v>93.24859619140625</c:v>
                </c:pt>
                <c:pt idx="492">
                  <c:v>96.030570983886719</c:v>
                </c:pt>
                <c:pt idx="493">
                  <c:v>83.534164428710938</c:v>
                </c:pt>
                <c:pt idx="494">
                  <c:v>87.341102600097656</c:v>
                </c:pt>
                <c:pt idx="495">
                  <c:v>84.173759460449219</c:v>
                </c:pt>
                <c:pt idx="496">
                  <c:v>77.762168884277344</c:v>
                </c:pt>
                <c:pt idx="497">
                  <c:v>82.286712646484375</c:v>
                </c:pt>
                <c:pt idx="498">
                  <c:v>89.323165893554688</c:v>
                </c:pt>
                <c:pt idx="499">
                  <c:v>85.850357055664063</c:v>
                </c:pt>
                <c:pt idx="500">
                  <c:v>84.374374389648438</c:v>
                </c:pt>
                <c:pt idx="501">
                  <c:v>86.671798706054688</c:v>
                </c:pt>
                <c:pt idx="502">
                  <c:v>82.048713684082031</c:v>
                </c:pt>
                <c:pt idx="503">
                  <c:v>90.665451049804688</c:v>
                </c:pt>
                <c:pt idx="504">
                  <c:v>86.520599365234375</c:v>
                </c:pt>
                <c:pt idx="505">
                  <c:v>71.134346008300781</c:v>
                </c:pt>
                <c:pt idx="506">
                  <c:v>85.658470153808594</c:v>
                </c:pt>
                <c:pt idx="507">
                  <c:v>87.777580261230469</c:v>
                </c:pt>
                <c:pt idx="508">
                  <c:v>88.806350708007813</c:v>
                </c:pt>
                <c:pt idx="509">
                  <c:v>81.974327087402344</c:v>
                </c:pt>
                <c:pt idx="510">
                  <c:v>87.591117858886719</c:v>
                </c:pt>
                <c:pt idx="511">
                  <c:v>87.523971557617188</c:v>
                </c:pt>
                <c:pt idx="512">
                  <c:v>87.16534423828125</c:v>
                </c:pt>
                <c:pt idx="513">
                  <c:v>77.417121887207031</c:v>
                </c:pt>
                <c:pt idx="514">
                  <c:v>83.186515808105469</c:v>
                </c:pt>
                <c:pt idx="515">
                  <c:v>89.184066772460938</c:v>
                </c:pt>
                <c:pt idx="516">
                  <c:v>89.7843017578125</c:v>
                </c:pt>
                <c:pt idx="517">
                  <c:v>78.844795227050781</c:v>
                </c:pt>
                <c:pt idx="518">
                  <c:v>84.149269104003906</c:v>
                </c:pt>
                <c:pt idx="519">
                  <c:v>84.030624389648438</c:v>
                </c:pt>
                <c:pt idx="520">
                  <c:v>81.439704895019531</c:v>
                </c:pt>
                <c:pt idx="521">
                  <c:v>79.518531799316406</c:v>
                </c:pt>
                <c:pt idx="522">
                  <c:v>99.36566162109375</c:v>
                </c:pt>
                <c:pt idx="523">
                  <c:v>86.258636474609375</c:v>
                </c:pt>
                <c:pt idx="524">
                  <c:v>90.838287353515625</c:v>
                </c:pt>
                <c:pt idx="525">
                  <c:v>83.400001525878906</c:v>
                </c:pt>
                <c:pt idx="526">
                  <c:v>79.316429138183594</c:v>
                </c:pt>
                <c:pt idx="527">
                  <c:v>80.447395324707031</c:v>
                </c:pt>
                <c:pt idx="528">
                  <c:v>78.266410827636719</c:v>
                </c:pt>
                <c:pt idx="529">
                  <c:v>86.52325439453125</c:v>
                </c:pt>
                <c:pt idx="530">
                  <c:v>86.056137084960938</c:v>
                </c:pt>
                <c:pt idx="531">
                  <c:v>85.106468200683594</c:v>
                </c:pt>
                <c:pt idx="532">
                  <c:v>94.690711975097656</c:v>
                </c:pt>
                <c:pt idx="533">
                  <c:v>82.542282104492188</c:v>
                </c:pt>
                <c:pt idx="534">
                  <c:v>85.043388366699219</c:v>
                </c:pt>
                <c:pt idx="535">
                  <c:v>89.44964599609375</c:v>
                </c:pt>
                <c:pt idx="536">
                  <c:v>88.18182373046875</c:v>
                </c:pt>
                <c:pt idx="537">
                  <c:v>88.875457763671875</c:v>
                </c:pt>
                <c:pt idx="538">
                  <c:v>85.951576232910156</c:v>
                </c:pt>
                <c:pt idx="539">
                  <c:v>90.641983032226563</c:v>
                </c:pt>
                <c:pt idx="540">
                  <c:v>76.527542114257813</c:v>
                </c:pt>
                <c:pt idx="541">
                  <c:v>81.6842041015625</c:v>
                </c:pt>
                <c:pt idx="542">
                  <c:v>79.391494750976563</c:v>
                </c:pt>
                <c:pt idx="543">
                  <c:v>83.030654907226563</c:v>
                </c:pt>
                <c:pt idx="544">
                  <c:v>94.341567993164063</c:v>
                </c:pt>
                <c:pt idx="545">
                  <c:v>86.791160583496094</c:v>
                </c:pt>
                <c:pt idx="546">
                  <c:v>82.925010681152344</c:v>
                </c:pt>
                <c:pt idx="547">
                  <c:v>92.399505615234375</c:v>
                </c:pt>
                <c:pt idx="548">
                  <c:v>85.829696655273438</c:v>
                </c:pt>
                <c:pt idx="549">
                  <c:v>78.830558776855469</c:v>
                </c:pt>
                <c:pt idx="550">
                  <c:v>82.687149047851563</c:v>
                </c:pt>
                <c:pt idx="551">
                  <c:v>85.965599060058594</c:v>
                </c:pt>
                <c:pt idx="552">
                  <c:v>91.962562561035156</c:v>
                </c:pt>
                <c:pt idx="553">
                  <c:v>77.058120727539063</c:v>
                </c:pt>
                <c:pt idx="554">
                  <c:v>90.333992004394531</c:v>
                </c:pt>
                <c:pt idx="555">
                  <c:v>75.570884704589844</c:v>
                </c:pt>
                <c:pt idx="556">
                  <c:v>73.719841003417969</c:v>
                </c:pt>
                <c:pt idx="557">
                  <c:v>85.675758361816406</c:v>
                </c:pt>
                <c:pt idx="558">
                  <c:v>82.866081237792969</c:v>
                </c:pt>
                <c:pt idx="559">
                  <c:v>89.259025573730469</c:v>
                </c:pt>
                <c:pt idx="560">
                  <c:v>84.387542724609375</c:v>
                </c:pt>
                <c:pt idx="561">
                  <c:v>98.226997375488281</c:v>
                </c:pt>
                <c:pt idx="562">
                  <c:v>86.601043701171875</c:v>
                </c:pt>
                <c:pt idx="563">
                  <c:v>78.346878051757813</c:v>
                </c:pt>
                <c:pt idx="564">
                  <c:v>82.269844055175781</c:v>
                </c:pt>
                <c:pt idx="565">
                  <c:v>88.443855285644531</c:v>
                </c:pt>
                <c:pt idx="566">
                  <c:v>81.985527038574219</c:v>
                </c:pt>
                <c:pt idx="567">
                  <c:v>95.207786560058594</c:v>
                </c:pt>
                <c:pt idx="568">
                  <c:v>86.67327880859375</c:v>
                </c:pt>
                <c:pt idx="569">
                  <c:v>81.680229187011719</c:v>
                </c:pt>
                <c:pt idx="570">
                  <c:v>72.383689880371094</c:v>
                </c:pt>
                <c:pt idx="571">
                  <c:v>83.986831665039063</c:v>
                </c:pt>
                <c:pt idx="572">
                  <c:v>93.109146118164063</c:v>
                </c:pt>
                <c:pt idx="573">
                  <c:v>86.222053527832031</c:v>
                </c:pt>
                <c:pt idx="574">
                  <c:v>81.770858764648438</c:v>
                </c:pt>
                <c:pt idx="575">
                  <c:v>86.91204833984375</c:v>
                </c:pt>
                <c:pt idx="576">
                  <c:v>90.352058410644531</c:v>
                </c:pt>
                <c:pt idx="577">
                  <c:v>82.426338195800781</c:v>
                </c:pt>
                <c:pt idx="578">
                  <c:v>81.472648620605469</c:v>
                </c:pt>
                <c:pt idx="579">
                  <c:v>84.132232666015625</c:v>
                </c:pt>
                <c:pt idx="580">
                  <c:v>90.175010681152344</c:v>
                </c:pt>
                <c:pt idx="581">
                  <c:v>79.21234130859375</c:v>
                </c:pt>
                <c:pt idx="582">
                  <c:v>84.654861450195313</c:v>
                </c:pt>
                <c:pt idx="583">
                  <c:v>87.503959655761719</c:v>
                </c:pt>
                <c:pt idx="584">
                  <c:v>86.041267395019531</c:v>
                </c:pt>
                <c:pt idx="585">
                  <c:v>81.589988708496094</c:v>
                </c:pt>
                <c:pt idx="586">
                  <c:v>81.3961181640625</c:v>
                </c:pt>
                <c:pt idx="587">
                  <c:v>81.536636352539063</c:v>
                </c:pt>
                <c:pt idx="588">
                  <c:v>87.52764892578125</c:v>
                </c:pt>
                <c:pt idx="589">
                  <c:v>88.640190124511719</c:v>
                </c:pt>
                <c:pt idx="590">
                  <c:v>80.897056579589844</c:v>
                </c:pt>
                <c:pt idx="591">
                  <c:v>90.833770751953125</c:v>
                </c:pt>
                <c:pt idx="592">
                  <c:v>87.276824951171875</c:v>
                </c:pt>
                <c:pt idx="593">
                  <c:v>85.675003051757813</c:v>
                </c:pt>
                <c:pt idx="594">
                  <c:v>87.502189636230469</c:v>
                </c:pt>
                <c:pt idx="595">
                  <c:v>81.048797607421875</c:v>
                </c:pt>
                <c:pt idx="596">
                  <c:v>81.911392211914063</c:v>
                </c:pt>
                <c:pt idx="597">
                  <c:v>101.5192794799805</c:v>
                </c:pt>
                <c:pt idx="598">
                  <c:v>78.837081909179688</c:v>
                </c:pt>
                <c:pt idx="599">
                  <c:v>86.926033020019531</c:v>
                </c:pt>
                <c:pt idx="600">
                  <c:v>90.040489196777344</c:v>
                </c:pt>
                <c:pt idx="601">
                  <c:v>82.621101379394531</c:v>
                </c:pt>
                <c:pt idx="602">
                  <c:v>83.213607788085938</c:v>
                </c:pt>
                <c:pt idx="603">
                  <c:v>92.376953125</c:v>
                </c:pt>
                <c:pt idx="604">
                  <c:v>75.763214111328125</c:v>
                </c:pt>
                <c:pt idx="605">
                  <c:v>80.219291687011719</c:v>
                </c:pt>
                <c:pt idx="606">
                  <c:v>99.44720458984375</c:v>
                </c:pt>
                <c:pt idx="607">
                  <c:v>76.96832275390625</c:v>
                </c:pt>
                <c:pt idx="608">
                  <c:v>81.87127685546875</c:v>
                </c:pt>
                <c:pt idx="609">
                  <c:v>89.695785522460938</c:v>
                </c:pt>
                <c:pt idx="610">
                  <c:v>86.386924743652344</c:v>
                </c:pt>
                <c:pt idx="611">
                  <c:v>78.980857849121094</c:v>
                </c:pt>
                <c:pt idx="612">
                  <c:v>83.270538330078125</c:v>
                </c:pt>
                <c:pt idx="613">
                  <c:v>85.827995300292969</c:v>
                </c:pt>
                <c:pt idx="614">
                  <c:v>79.376823425292969</c:v>
                </c:pt>
                <c:pt idx="615">
                  <c:v>79.900703430175781</c:v>
                </c:pt>
                <c:pt idx="616">
                  <c:v>85.42742919921875</c:v>
                </c:pt>
                <c:pt idx="617">
                  <c:v>81.77301025390625</c:v>
                </c:pt>
                <c:pt idx="618">
                  <c:v>89.538711547851563</c:v>
                </c:pt>
                <c:pt idx="619">
                  <c:v>87.396041870117188</c:v>
                </c:pt>
                <c:pt idx="620">
                  <c:v>87.960639953613281</c:v>
                </c:pt>
                <c:pt idx="621">
                  <c:v>92.877967834472656</c:v>
                </c:pt>
                <c:pt idx="622">
                  <c:v>82.352310180664063</c:v>
                </c:pt>
                <c:pt idx="623">
                  <c:v>84.832984924316406</c:v>
                </c:pt>
                <c:pt idx="624">
                  <c:v>86.502601623535156</c:v>
                </c:pt>
                <c:pt idx="625">
                  <c:v>87.617408752441406</c:v>
                </c:pt>
                <c:pt idx="626">
                  <c:v>87.89837646484375</c:v>
                </c:pt>
                <c:pt idx="627">
                  <c:v>78.348312377929688</c:v>
                </c:pt>
                <c:pt idx="628">
                  <c:v>86.589126586914063</c:v>
                </c:pt>
                <c:pt idx="629">
                  <c:v>90.199195861816406</c:v>
                </c:pt>
                <c:pt idx="630">
                  <c:v>82.804336547851563</c:v>
                </c:pt>
                <c:pt idx="631">
                  <c:v>86.773948669433594</c:v>
                </c:pt>
                <c:pt idx="632">
                  <c:v>84.084030151367188</c:v>
                </c:pt>
                <c:pt idx="633">
                  <c:v>87.728805541992188</c:v>
                </c:pt>
                <c:pt idx="634">
                  <c:v>91.74169921875</c:v>
                </c:pt>
                <c:pt idx="635">
                  <c:v>85.0928955078125</c:v>
                </c:pt>
                <c:pt idx="636">
                  <c:v>88.357002258300781</c:v>
                </c:pt>
                <c:pt idx="637">
                  <c:v>72.886787414550781</c:v>
                </c:pt>
                <c:pt idx="638">
                  <c:v>90.509078979492188</c:v>
                </c:pt>
                <c:pt idx="639">
                  <c:v>86.491157531738281</c:v>
                </c:pt>
                <c:pt idx="640">
                  <c:v>84.820098876953125</c:v>
                </c:pt>
                <c:pt idx="641">
                  <c:v>88.355110168457031</c:v>
                </c:pt>
                <c:pt idx="642">
                  <c:v>81.569267272949219</c:v>
                </c:pt>
                <c:pt idx="643">
                  <c:v>83.665359497070313</c:v>
                </c:pt>
                <c:pt idx="644">
                  <c:v>80.439033508300781</c:v>
                </c:pt>
                <c:pt idx="645">
                  <c:v>89.04815673828125</c:v>
                </c:pt>
                <c:pt idx="646">
                  <c:v>79.430557250976563</c:v>
                </c:pt>
                <c:pt idx="647">
                  <c:v>87.906272888183594</c:v>
                </c:pt>
                <c:pt idx="648">
                  <c:v>79.574050903320313</c:v>
                </c:pt>
                <c:pt idx="649">
                  <c:v>88.807853698730469</c:v>
                </c:pt>
                <c:pt idx="650">
                  <c:v>80.02093505859375</c:v>
                </c:pt>
                <c:pt idx="651">
                  <c:v>80.747108459472656</c:v>
                </c:pt>
                <c:pt idx="652">
                  <c:v>93.389801025390625</c:v>
                </c:pt>
                <c:pt idx="653">
                  <c:v>78.999107360839844</c:v>
                </c:pt>
                <c:pt idx="654">
                  <c:v>86.250389099121094</c:v>
                </c:pt>
                <c:pt idx="655">
                  <c:v>81.023330688476563</c:v>
                </c:pt>
                <c:pt idx="656">
                  <c:v>88.8707275390625</c:v>
                </c:pt>
                <c:pt idx="657">
                  <c:v>99.657501220703125</c:v>
                </c:pt>
                <c:pt idx="658">
                  <c:v>83.299285888671875</c:v>
                </c:pt>
                <c:pt idx="659">
                  <c:v>83.430938720703125</c:v>
                </c:pt>
                <c:pt idx="660">
                  <c:v>88.89501953125</c:v>
                </c:pt>
                <c:pt idx="661">
                  <c:v>90.99066162109375</c:v>
                </c:pt>
                <c:pt idx="662">
                  <c:v>86.15771484375</c:v>
                </c:pt>
                <c:pt idx="663">
                  <c:v>78.210075378417969</c:v>
                </c:pt>
                <c:pt idx="664">
                  <c:v>90.064659118652344</c:v>
                </c:pt>
                <c:pt idx="665">
                  <c:v>92.7818603515625</c:v>
                </c:pt>
                <c:pt idx="666">
                  <c:v>76.66571044921875</c:v>
                </c:pt>
                <c:pt idx="667">
                  <c:v>79.324943542480469</c:v>
                </c:pt>
                <c:pt idx="668">
                  <c:v>87.519386291503906</c:v>
                </c:pt>
                <c:pt idx="669">
                  <c:v>94.797225952148438</c:v>
                </c:pt>
                <c:pt idx="670">
                  <c:v>93.49462890625</c:v>
                </c:pt>
                <c:pt idx="671">
                  <c:v>72.122695922851563</c:v>
                </c:pt>
                <c:pt idx="672">
                  <c:v>79.009376525878906</c:v>
                </c:pt>
                <c:pt idx="673">
                  <c:v>87.844657897949219</c:v>
                </c:pt>
                <c:pt idx="674">
                  <c:v>83.148735046386719</c:v>
                </c:pt>
                <c:pt idx="675">
                  <c:v>92.154930114746094</c:v>
                </c:pt>
                <c:pt idx="676">
                  <c:v>85.733711242675781</c:v>
                </c:pt>
                <c:pt idx="677">
                  <c:v>87.153274536132813</c:v>
                </c:pt>
                <c:pt idx="678">
                  <c:v>83.106132507324219</c:v>
                </c:pt>
                <c:pt idx="679">
                  <c:v>85.072273254394531</c:v>
                </c:pt>
                <c:pt idx="680">
                  <c:v>84.025749206542969</c:v>
                </c:pt>
                <c:pt idx="681">
                  <c:v>92.002067565917969</c:v>
                </c:pt>
                <c:pt idx="682">
                  <c:v>85.241500854492188</c:v>
                </c:pt>
                <c:pt idx="683">
                  <c:v>81.443191528320313</c:v>
                </c:pt>
                <c:pt idx="684">
                  <c:v>82.110183715820313</c:v>
                </c:pt>
                <c:pt idx="685">
                  <c:v>87.112129211425781</c:v>
                </c:pt>
                <c:pt idx="686">
                  <c:v>78.824447631835938</c:v>
                </c:pt>
                <c:pt idx="687">
                  <c:v>87.005195617675781</c:v>
                </c:pt>
                <c:pt idx="688">
                  <c:v>81.220703125</c:v>
                </c:pt>
                <c:pt idx="689">
                  <c:v>79.1756591796875</c:v>
                </c:pt>
                <c:pt idx="690">
                  <c:v>83.938529968261719</c:v>
                </c:pt>
                <c:pt idx="691">
                  <c:v>80.351158142089844</c:v>
                </c:pt>
                <c:pt idx="692">
                  <c:v>88.494117736816406</c:v>
                </c:pt>
                <c:pt idx="693">
                  <c:v>81.778289794921875</c:v>
                </c:pt>
                <c:pt idx="694">
                  <c:v>81.2122802734375</c:v>
                </c:pt>
                <c:pt idx="695">
                  <c:v>89.454429626464844</c:v>
                </c:pt>
                <c:pt idx="696">
                  <c:v>86.749053955078125</c:v>
                </c:pt>
                <c:pt idx="697">
                  <c:v>84.371902465820313</c:v>
                </c:pt>
                <c:pt idx="698">
                  <c:v>75.62469482421875</c:v>
                </c:pt>
                <c:pt idx="699">
                  <c:v>82.655670166015625</c:v>
                </c:pt>
                <c:pt idx="700">
                  <c:v>81.402359008789063</c:v>
                </c:pt>
                <c:pt idx="701">
                  <c:v>79.615310668945313</c:v>
                </c:pt>
                <c:pt idx="702">
                  <c:v>87.786705017089844</c:v>
                </c:pt>
                <c:pt idx="703">
                  <c:v>87.894493103027344</c:v>
                </c:pt>
                <c:pt idx="704">
                  <c:v>85.682037353515625</c:v>
                </c:pt>
                <c:pt idx="705">
                  <c:v>80.441917419433594</c:v>
                </c:pt>
                <c:pt idx="706">
                  <c:v>84.339096069335938</c:v>
                </c:pt>
                <c:pt idx="707">
                  <c:v>89.901496887207031</c:v>
                </c:pt>
                <c:pt idx="708">
                  <c:v>78.569679260253906</c:v>
                </c:pt>
                <c:pt idx="709">
                  <c:v>82.301216125488281</c:v>
                </c:pt>
                <c:pt idx="710">
                  <c:v>82.1561279296875</c:v>
                </c:pt>
                <c:pt idx="711">
                  <c:v>88.584403991699219</c:v>
                </c:pt>
                <c:pt idx="712">
                  <c:v>85.30352783203125</c:v>
                </c:pt>
                <c:pt idx="713">
                  <c:v>83.769195556640625</c:v>
                </c:pt>
                <c:pt idx="714">
                  <c:v>83.280891418457031</c:v>
                </c:pt>
                <c:pt idx="715">
                  <c:v>81.912239074707031</c:v>
                </c:pt>
                <c:pt idx="716">
                  <c:v>84.360084533691406</c:v>
                </c:pt>
                <c:pt idx="717">
                  <c:v>87.491806030273438</c:v>
                </c:pt>
                <c:pt idx="718">
                  <c:v>86.375869750976563</c:v>
                </c:pt>
                <c:pt idx="719">
                  <c:v>79.11566162109375</c:v>
                </c:pt>
                <c:pt idx="720">
                  <c:v>91.630409240722656</c:v>
                </c:pt>
                <c:pt idx="721">
                  <c:v>81.654922485351563</c:v>
                </c:pt>
                <c:pt idx="722">
                  <c:v>84.855804443359375</c:v>
                </c:pt>
                <c:pt idx="723">
                  <c:v>87.258018493652344</c:v>
                </c:pt>
                <c:pt idx="724">
                  <c:v>83.335174560546875</c:v>
                </c:pt>
                <c:pt idx="725">
                  <c:v>78.9324951171875</c:v>
                </c:pt>
                <c:pt idx="726">
                  <c:v>81.048072814941406</c:v>
                </c:pt>
                <c:pt idx="727">
                  <c:v>86.397453308105469</c:v>
                </c:pt>
                <c:pt idx="728">
                  <c:v>96.158966064453125</c:v>
                </c:pt>
                <c:pt idx="729">
                  <c:v>77.144729614257813</c:v>
                </c:pt>
                <c:pt idx="730">
                  <c:v>85.72900390625</c:v>
                </c:pt>
                <c:pt idx="731">
                  <c:v>86.187568664550781</c:v>
                </c:pt>
                <c:pt idx="732">
                  <c:v>88.226715087890625</c:v>
                </c:pt>
                <c:pt idx="733">
                  <c:v>90.489173889160156</c:v>
                </c:pt>
                <c:pt idx="734">
                  <c:v>82.736396789550781</c:v>
                </c:pt>
                <c:pt idx="735">
                  <c:v>84.501113891601563</c:v>
                </c:pt>
                <c:pt idx="736">
                  <c:v>90.827682495117188</c:v>
                </c:pt>
                <c:pt idx="737">
                  <c:v>78.784225463867188</c:v>
                </c:pt>
                <c:pt idx="738">
                  <c:v>89.200355529785156</c:v>
                </c:pt>
                <c:pt idx="739">
                  <c:v>91.178924560546875</c:v>
                </c:pt>
                <c:pt idx="740">
                  <c:v>78.149337768554688</c:v>
                </c:pt>
                <c:pt idx="741">
                  <c:v>87.367942810058594</c:v>
                </c:pt>
                <c:pt idx="742">
                  <c:v>87.70086669921875</c:v>
                </c:pt>
                <c:pt idx="743">
                  <c:v>87.663688659667969</c:v>
                </c:pt>
                <c:pt idx="744">
                  <c:v>79.255241394042969</c:v>
                </c:pt>
                <c:pt idx="745">
                  <c:v>86.791107177734375</c:v>
                </c:pt>
                <c:pt idx="746">
                  <c:v>94.512992858886719</c:v>
                </c:pt>
                <c:pt idx="747">
                  <c:v>82.456336975097656</c:v>
                </c:pt>
                <c:pt idx="748">
                  <c:v>83.409172058105469</c:v>
                </c:pt>
                <c:pt idx="749">
                  <c:v>69.089637756347656</c:v>
                </c:pt>
                <c:pt idx="750">
                  <c:v>82.802841186523438</c:v>
                </c:pt>
                <c:pt idx="751">
                  <c:v>84.052642822265625</c:v>
                </c:pt>
                <c:pt idx="752">
                  <c:v>84.222511291503906</c:v>
                </c:pt>
                <c:pt idx="753">
                  <c:v>84.513893127441406</c:v>
                </c:pt>
                <c:pt idx="754">
                  <c:v>90.827049255371094</c:v>
                </c:pt>
                <c:pt idx="755">
                  <c:v>80.223983764648438</c:v>
                </c:pt>
                <c:pt idx="756">
                  <c:v>83.864944458007813</c:v>
                </c:pt>
                <c:pt idx="757">
                  <c:v>83.204048156738281</c:v>
                </c:pt>
                <c:pt idx="758">
                  <c:v>88.911636352539063</c:v>
                </c:pt>
                <c:pt idx="759">
                  <c:v>83.248939514160156</c:v>
                </c:pt>
                <c:pt idx="760">
                  <c:v>84.127586364746094</c:v>
                </c:pt>
                <c:pt idx="761">
                  <c:v>87.976898193359375</c:v>
                </c:pt>
                <c:pt idx="762">
                  <c:v>85.030914306640625</c:v>
                </c:pt>
                <c:pt idx="763">
                  <c:v>93.930595397949219</c:v>
                </c:pt>
                <c:pt idx="764">
                  <c:v>80.824127197265625</c:v>
                </c:pt>
                <c:pt idx="765">
                  <c:v>76.734046936035156</c:v>
                </c:pt>
                <c:pt idx="766">
                  <c:v>86.275337219238281</c:v>
                </c:pt>
                <c:pt idx="767">
                  <c:v>86.171989440917969</c:v>
                </c:pt>
                <c:pt idx="768">
                  <c:v>94.730064392089844</c:v>
                </c:pt>
                <c:pt idx="769">
                  <c:v>81.789505004882813</c:v>
                </c:pt>
                <c:pt idx="770">
                  <c:v>83.601249694824219</c:v>
                </c:pt>
                <c:pt idx="771">
                  <c:v>84.252510070800781</c:v>
                </c:pt>
                <c:pt idx="772">
                  <c:v>78.483917236328125</c:v>
                </c:pt>
                <c:pt idx="773">
                  <c:v>88.181411743164063</c:v>
                </c:pt>
                <c:pt idx="774">
                  <c:v>86.320610046386719</c:v>
                </c:pt>
                <c:pt idx="775">
                  <c:v>79.479812622070313</c:v>
                </c:pt>
                <c:pt idx="776">
                  <c:v>86.337043762207031</c:v>
                </c:pt>
                <c:pt idx="777">
                  <c:v>86.137802124023438</c:v>
                </c:pt>
                <c:pt idx="778">
                  <c:v>81.726806640625</c:v>
                </c:pt>
                <c:pt idx="779">
                  <c:v>87.530342102050781</c:v>
                </c:pt>
                <c:pt idx="780">
                  <c:v>87.645126342773438</c:v>
                </c:pt>
                <c:pt idx="781">
                  <c:v>79.764877319335938</c:v>
                </c:pt>
                <c:pt idx="782">
                  <c:v>81.369590759277344</c:v>
                </c:pt>
                <c:pt idx="783">
                  <c:v>79.037162780761719</c:v>
                </c:pt>
                <c:pt idx="784">
                  <c:v>84.367256164550781</c:v>
                </c:pt>
                <c:pt idx="785">
                  <c:v>85.538414001464844</c:v>
                </c:pt>
                <c:pt idx="786">
                  <c:v>79.171882629394531</c:v>
                </c:pt>
                <c:pt idx="787">
                  <c:v>81.566139221191406</c:v>
                </c:pt>
                <c:pt idx="788">
                  <c:v>77.101387023925781</c:v>
                </c:pt>
                <c:pt idx="789">
                  <c:v>86.449043273925781</c:v>
                </c:pt>
                <c:pt idx="790">
                  <c:v>83.6466064453125</c:v>
                </c:pt>
                <c:pt idx="791">
                  <c:v>75.783004760742188</c:v>
                </c:pt>
                <c:pt idx="792">
                  <c:v>81.490013122558594</c:v>
                </c:pt>
                <c:pt idx="793">
                  <c:v>81.638702392578125</c:v>
                </c:pt>
                <c:pt idx="794">
                  <c:v>87.93853759765625</c:v>
                </c:pt>
                <c:pt idx="795">
                  <c:v>82.496971130371094</c:v>
                </c:pt>
                <c:pt idx="796">
                  <c:v>89.526756286621094</c:v>
                </c:pt>
                <c:pt idx="797">
                  <c:v>84.263221740722656</c:v>
                </c:pt>
                <c:pt idx="798">
                  <c:v>82.077674865722656</c:v>
                </c:pt>
                <c:pt idx="799">
                  <c:v>84.618698120117188</c:v>
                </c:pt>
                <c:pt idx="800">
                  <c:v>87.582565307617188</c:v>
                </c:pt>
                <c:pt idx="801">
                  <c:v>82.546783447265625</c:v>
                </c:pt>
                <c:pt idx="802">
                  <c:v>76.366455078125</c:v>
                </c:pt>
                <c:pt idx="803">
                  <c:v>87.428634643554688</c:v>
                </c:pt>
                <c:pt idx="804">
                  <c:v>90.125228881835938</c:v>
                </c:pt>
                <c:pt idx="805">
                  <c:v>86.733680725097656</c:v>
                </c:pt>
                <c:pt idx="806">
                  <c:v>80.786811828613281</c:v>
                </c:pt>
                <c:pt idx="807">
                  <c:v>81.052101135253906</c:v>
                </c:pt>
                <c:pt idx="808">
                  <c:v>82.268058776855469</c:v>
                </c:pt>
                <c:pt idx="809">
                  <c:v>88.858993530273438</c:v>
                </c:pt>
                <c:pt idx="810">
                  <c:v>82.165023803710938</c:v>
                </c:pt>
                <c:pt idx="811">
                  <c:v>89.05694580078125</c:v>
                </c:pt>
                <c:pt idx="812">
                  <c:v>83.604377746582031</c:v>
                </c:pt>
                <c:pt idx="813">
                  <c:v>86.019294738769531</c:v>
                </c:pt>
                <c:pt idx="814">
                  <c:v>85.536308288574219</c:v>
                </c:pt>
                <c:pt idx="815">
                  <c:v>88.243698120117188</c:v>
                </c:pt>
                <c:pt idx="816">
                  <c:v>86.494239807128906</c:v>
                </c:pt>
                <c:pt idx="817">
                  <c:v>77.245704650878906</c:v>
                </c:pt>
                <c:pt idx="818">
                  <c:v>88.741752624511719</c:v>
                </c:pt>
                <c:pt idx="819">
                  <c:v>85.413398742675781</c:v>
                </c:pt>
                <c:pt idx="820">
                  <c:v>93.403968811035156</c:v>
                </c:pt>
                <c:pt idx="821">
                  <c:v>85.430557250976563</c:v>
                </c:pt>
                <c:pt idx="822">
                  <c:v>80.72943115234375</c:v>
                </c:pt>
                <c:pt idx="823">
                  <c:v>82.007835388183594</c:v>
                </c:pt>
                <c:pt idx="824">
                  <c:v>81.756378173828125</c:v>
                </c:pt>
                <c:pt idx="825">
                  <c:v>95.550437927246094</c:v>
                </c:pt>
                <c:pt idx="826">
                  <c:v>87.661331176757813</c:v>
                </c:pt>
                <c:pt idx="827">
                  <c:v>80.121963500976563</c:v>
                </c:pt>
                <c:pt idx="828">
                  <c:v>82.42535400390625</c:v>
                </c:pt>
                <c:pt idx="829">
                  <c:v>82.03546142578125</c:v>
                </c:pt>
                <c:pt idx="830">
                  <c:v>87.502799987792969</c:v>
                </c:pt>
                <c:pt idx="831">
                  <c:v>83.500999450683594</c:v>
                </c:pt>
                <c:pt idx="832">
                  <c:v>87.016075134277344</c:v>
                </c:pt>
                <c:pt idx="833">
                  <c:v>89.337692260742188</c:v>
                </c:pt>
                <c:pt idx="834">
                  <c:v>90.272109985351563</c:v>
                </c:pt>
                <c:pt idx="835">
                  <c:v>82.680625915527344</c:v>
                </c:pt>
                <c:pt idx="836">
                  <c:v>86.799415588378906</c:v>
                </c:pt>
                <c:pt idx="837">
                  <c:v>82.516685485839844</c:v>
                </c:pt>
                <c:pt idx="838">
                  <c:v>85.806068420410156</c:v>
                </c:pt>
                <c:pt idx="839">
                  <c:v>83.522369384765625</c:v>
                </c:pt>
                <c:pt idx="840">
                  <c:v>85.159034729003906</c:v>
                </c:pt>
                <c:pt idx="841">
                  <c:v>88.771652221679688</c:v>
                </c:pt>
                <c:pt idx="842">
                  <c:v>101.6064071655273</c:v>
                </c:pt>
                <c:pt idx="843">
                  <c:v>82.711677551269531</c:v>
                </c:pt>
                <c:pt idx="844">
                  <c:v>90.507072448730469</c:v>
                </c:pt>
                <c:pt idx="845">
                  <c:v>83.954933166503906</c:v>
                </c:pt>
                <c:pt idx="846">
                  <c:v>77.883140563964844</c:v>
                </c:pt>
                <c:pt idx="847">
                  <c:v>79.109321594238281</c:v>
                </c:pt>
                <c:pt idx="848">
                  <c:v>82.376304626464844</c:v>
                </c:pt>
                <c:pt idx="849">
                  <c:v>85.727775573730469</c:v>
                </c:pt>
                <c:pt idx="850">
                  <c:v>86.441246032714844</c:v>
                </c:pt>
                <c:pt idx="851">
                  <c:v>89.419593811035156</c:v>
                </c:pt>
                <c:pt idx="852">
                  <c:v>86.417434692382813</c:v>
                </c:pt>
                <c:pt idx="853">
                  <c:v>86.047248840332031</c:v>
                </c:pt>
                <c:pt idx="854">
                  <c:v>94.773223876953125</c:v>
                </c:pt>
                <c:pt idx="855">
                  <c:v>92.972068786621094</c:v>
                </c:pt>
                <c:pt idx="856">
                  <c:v>82.549285888671875</c:v>
                </c:pt>
                <c:pt idx="857">
                  <c:v>87.624443054199219</c:v>
                </c:pt>
                <c:pt idx="858">
                  <c:v>82.748069763183594</c:v>
                </c:pt>
                <c:pt idx="859">
                  <c:v>79.624595642089844</c:v>
                </c:pt>
                <c:pt idx="860">
                  <c:v>76.06304931640625</c:v>
                </c:pt>
                <c:pt idx="861">
                  <c:v>90.720695495605469</c:v>
                </c:pt>
                <c:pt idx="862">
                  <c:v>81.207000732421875</c:v>
                </c:pt>
                <c:pt idx="863">
                  <c:v>90.639778137207031</c:v>
                </c:pt>
                <c:pt idx="864">
                  <c:v>83.861412048339844</c:v>
                </c:pt>
                <c:pt idx="865">
                  <c:v>84.4088134765625</c:v>
                </c:pt>
                <c:pt idx="866">
                  <c:v>72.236289978027344</c:v>
                </c:pt>
                <c:pt idx="867">
                  <c:v>81.599861145019531</c:v>
                </c:pt>
                <c:pt idx="868">
                  <c:v>88.890312194824219</c:v>
                </c:pt>
                <c:pt idx="869">
                  <c:v>93.80322265625</c:v>
                </c:pt>
                <c:pt idx="870">
                  <c:v>77.941520690917969</c:v>
                </c:pt>
                <c:pt idx="871">
                  <c:v>84.475395202636719</c:v>
                </c:pt>
                <c:pt idx="872">
                  <c:v>87.924949645996094</c:v>
                </c:pt>
                <c:pt idx="873">
                  <c:v>81.451408386230469</c:v>
                </c:pt>
                <c:pt idx="874">
                  <c:v>89.472061157226563</c:v>
                </c:pt>
                <c:pt idx="875">
                  <c:v>81.887451171875</c:v>
                </c:pt>
                <c:pt idx="876">
                  <c:v>96.754066467285156</c:v>
                </c:pt>
                <c:pt idx="877">
                  <c:v>88.727630615234375</c:v>
                </c:pt>
                <c:pt idx="878">
                  <c:v>87.426109313964844</c:v>
                </c:pt>
                <c:pt idx="879">
                  <c:v>80.033355712890625</c:v>
                </c:pt>
                <c:pt idx="880">
                  <c:v>74.350685119628906</c:v>
                </c:pt>
                <c:pt idx="881">
                  <c:v>79.039260864257813</c:v>
                </c:pt>
                <c:pt idx="882">
                  <c:v>82.004043579101563</c:v>
                </c:pt>
                <c:pt idx="883">
                  <c:v>79.069740295410156</c:v>
                </c:pt>
                <c:pt idx="884">
                  <c:v>89.807777404785156</c:v>
                </c:pt>
                <c:pt idx="885">
                  <c:v>87.927116394042969</c:v>
                </c:pt>
                <c:pt idx="886">
                  <c:v>82.094795227050781</c:v>
                </c:pt>
                <c:pt idx="887">
                  <c:v>85.678817749023438</c:v>
                </c:pt>
                <c:pt idx="888">
                  <c:v>88.237403869628906</c:v>
                </c:pt>
                <c:pt idx="889">
                  <c:v>82.916694641113281</c:v>
                </c:pt>
                <c:pt idx="890">
                  <c:v>85.516403198242188</c:v>
                </c:pt>
                <c:pt idx="891">
                  <c:v>93.509620666503906</c:v>
                </c:pt>
                <c:pt idx="892">
                  <c:v>83.388206481933594</c:v>
                </c:pt>
                <c:pt idx="893">
                  <c:v>86.455818176269531</c:v>
                </c:pt>
                <c:pt idx="894">
                  <c:v>85.365699768066406</c:v>
                </c:pt>
                <c:pt idx="895">
                  <c:v>80.380874633789063</c:v>
                </c:pt>
                <c:pt idx="896">
                  <c:v>92.341682434082031</c:v>
                </c:pt>
                <c:pt idx="897">
                  <c:v>87.871246337890625</c:v>
                </c:pt>
                <c:pt idx="898">
                  <c:v>86.967689514160156</c:v>
                </c:pt>
                <c:pt idx="899">
                  <c:v>83.508834838867188</c:v>
                </c:pt>
                <c:pt idx="900">
                  <c:v>78.093597412109375</c:v>
                </c:pt>
                <c:pt idx="901">
                  <c:v>89.383354187011719</c:v>
                </c:pt>
                <c:pt idx="902">
                  <c:v>85.368011474609375</c:v>
                </c:pt>
                <c:pt idx="903">
                  <c:v>90.116043090820313</c:v>
                </c:pt>
                <c:pt idx="904">
                  <c:v>87.626091003417969</c:v>
                </c:pt>
                <c:pt idx="905">
                  <c:v>81.057571411132813</c:v>
                </c:pt>
                <c:pt idx="906">
                  <c:v>83.947494506835938</c:v>
                </c:pt>
                <c:pt idx="907">
                  <c:v>90.513771057128906</c:v>
                </c:pt>
                <c:pt idx="908">
                  <c:v>82.794677734375</c:v>
                </c:pt>
                <c:pt idx="909">
                  <c:v>80.676429748535156</c:v>
                </c:pt>
                <c:pt idx="910">
                  <c:v>85.346664428710938</c:v>
                </c:pt>
                <c:pt idx="911">
                  <c:v>80.782234191894531</c:v>
                </c:pt>
                <c:pt idx="912">
                  <c:v>84.030540466308594</c:v>
                </c:pt>
                <c:pt idx="913">
                  <c:v>83.145294189453125</c:v>
                </c:pt>
                <c:pt idx="914">
                  <c:v>80.148712158203125</c:v>
                </c:pt>
                <c:pt idx="915">
                  <c:v>83.697517395019531</c:v>
                </c:pt>
                <c:pt idx="916">
                  <c:v>79.857131958007813</c:v>
                </c:pt>
                <c:pt idx="917">
                  <c:v>88.146133422851563</c:v>
                </c:pt>
                <c:pt idx="918">
                  <c:v>86.200439453125</c:v>
                </c:pt>
                <c:pt idx="919">
                  <c:v>83.426902770996094</c:v>
                </c:pt>
                <c:pt idx="920">
                  <c:v>87.850028991699219</c:v>
                </c:pt>
                <c:pt idx="921">
                  <c:v>78.045028686523438</c:v>
                </c:pt>
                <c:pt idx="922">
                  <c:v>74.351707458496094</c:v>
                </c:pt>
                <c:pt idx="923">
                  <c:v>88.409248352050781</c:v>
                </c:pt>
                <c:pt idx="924">
                  <c:v>84.500282287597656</c:v>
                </c:pt>
                <c:pt idx="925">
                  <c:v>84.869041442871094</c:v>
                </c:pt>
                <c:pt idx="926">
                  <c:v>94.390121459960938</c:v>
                </c:pt>
                <c:pt idx="927">
                  <c:v>82.841011047363281</c:v>
                </c:pt>
                <c:pt idx="928">
                  <c:v>83.014236450195313</c:v>
                </c:pt>
                <c:pt idx="929">
                  <c:v>89.034614562988281</c:v>
                </c:pt>
                <c:pt idx="930">
                  <c:v>89.176521301269531</c:v>
                </c:pt>
                <c:pt idx="931">
                  <c:v>83.572242736816406</c:v>
                </c:pt>
                <c:pt idx="932">
                  <c:v>89.942680358886719</c:v>
                </c:pt>
                <c:pt idx="933">
                  <c:v>78.846138000488281</c:v>
                </c:pt>
                <c:pt idx="934">
                  <c:v>82.215110778808594</c:v>
                </c:pt>
                <c:pt idx="935">
                  <c:v>85.104339599609375</c:v>
                </c:pt>
                <c:pt idx="936">
                  <c:v>84.488624572753906</c:v>
                </c:pt>
                <c:pt idx="937">
                  <c:v>89.047828674316406</c:v>
                </c:pt>
                <c:pt idx="938">
                  <c:v>82.616401672363281</c:v>
                </c:pt>
                <c:pt idx="939">
                  <c:v>87.35528564453125</c:v>
                </c:pt>
                <c:pt idx="940">
                  <c:v>84.492546081542969</c:v>
                </c:pt>
                <c:pt idx="941">
                  <c:v>82.340919494628906</c:v>
                </c:pt>
                <c:pt idx="942">
                  <c:v>86.19061279296875</c:v>
                </c:pt>
                <c:pt idx="943">
                  <c:v>99.510215759277344</c:v>
                </c:pt>
                <c:pt idx="944">
                  <c:v>81.527565002441406</c:v>
                </c:pt>
                <c:pt idx="945">
                  <c:v>79.538276672363281</c:v>
                </c:pt>
                <c:pt idx="946">
                  <c:v>85.707565307617188</c:v>
                </c:pt>
                <c:pt idx="947">
                  <c:v>87.261024475097656</c:v>
                </c:pt>
                <c:pt idx="948">
                  <c:v>84.588714599609375</c:v>
                </c:pt>
                <c:pt idx="949">
                  <c:v>93.91241455078125</c:v>
                </c:pt>
                <c:pt idx="950">
                  <c:v>89.930038452148438</c:v>
                </c:pt>
                <c:pt idx="951">
                  <c:v>93.562202453613281</c:v>
                </c:pt>
                <c:pt idx="952">
                  <c:v>85.480522155761719</c:v>
                </c:pt>
                <c:pt idx="953">
                  <c:v>88.617095947265625</c:v>
                </c:pt>
                <c:pt idx="954">
                  <c:v>76.800949096679688</c:v>
                </c:pt>
                <c:pt idx="955">
                  <c:v>88.419700622558594</c:v>
                </c:pt>
                <c:pt idx="956">
                  <c:v>92.068771362304688</c:v>
                </c:pt>
                <c:pt idx="957">
                  <c:v>92.328338623046875</c:v>
                </c:pt>
                <c:pt idx="958">
                  <c:v>87.760459899902344</c:v>
                </c:pt>
                <c:pt idx="959">
                  <c:v>83.928848266601563</c:v>
                </c:pt>
                <c:pt idx="960">
                  <c:v>86.202255249023438</c:v>
                </c:pt>
                <c:pt idx="961">
                  <c:v>86.19024658203125</c:v>
                </c:pt>
                <c:pt idx="962">
                  <c:v>84.775604248046875</c:v>
                </c:pt>
                <c:pt idx="963">
                  <c:v>79.439506530761719</c:v>
                </c:pt>
                <c:pt idx="964">
                  <c:v>75.408843994140625</c:v>
                </c:pt>
                <c:pt idx="965">
                  <c:v>86.7777099609375</c:v>
                </c:pt>
                <c:pt idx="966">
                  <c:v>81.228729248046875</c:v>
                </c:pt>
                <c:pt idx="967">
                  <c:v>83.726531982421875</c:v>
                </c:pt>
                <c:pt idx="968">
                  <c:v>91.398399353027344</c:v>
                </c:pt>
                <c:pt idx="969">
                  <c:v>81.694999694824219</c:v>
                </c:pt>
                <c:pt idx="970">
                  <c:v>81.473159790039063</c:v>
                </c:pt>
                <c:pt idx="971">
                  <c:v>89.196174621582031</c:v>
                </c:pt>
                <c:pt idx="972">
                  <c:v>81.515190124511719</c:v>
                </c:pt>
                <c:pt idx="973">
                  <c:v>91.190658569335938</c:v>
                </c:pt>
                <c:pt idx="974">
                  <c:v>80.976554870605469</c:v>
                </c:pt>
                <c:pt idx="975">
                  <c:v>78.04998779296875</c:v>
                </c:pt>
                <c:pt idx="976">
                  <c:v>89.124626159667969</c:v>
                </c:pt>
                <c:pt idx="977">
                  <c:v>88.809913635253906</c:v>
                </c:pt>
                <c:pt idx="978">
                  <c:v>79.302688598632813</c:v>
                </c:pt>
                <c:pt idx="979">
                  <c:v>89.201347351074219</c:v>
                </c:pt>
                <c:pt idx="980">
                  <c:v>87.538963317871094</c:v>
                </c:pt>
                <c:pt idx="981">
                  <c:v>82.909385681152344</c:v>
                </c:pt>
                <c:pt idx="982">
                  <c:v>90.086624145507813</c:v>
                </c:pt>
                <c:pt idx="983">
                  <c:v>86.930061340332031</c:v>
                </c:pt>
                <c:pt idx="984">
                  <c:v>67.816513061523438</c:v>
                </c:pt>
                <c:pt idx="985">
                  <c:v>84.682044982910156</c:v>
                </c:pt>
                <c:pt idx="986">
                  <c:v>89.91436767578125</c:v>
                </c:pt>
                <c:pt idx="987">
                  <c:v>86.065017700195313</c:v>
                </c:pt>
                <c:pt idx="988">
                  <c:v>83.10986328125</c:v>
                </c:pt>
                <c:pt idx="989">
                  <c:v>90.511360168457031</c:v>
                </c:pt>
                <c:pt idx="990">
                  <c:v>90.244964599609375</c:v>
                </c:pt>
                <c:pt idx="991">
                  <c:v>83.648208618164063</c:v>
                </c:pt>
                <c:pt idx="992">
                  <c:v>77.371253967285156</c:v>
                </c:pt>
                <c:pt idx="993">
                  <c:v>80.824470520019531</c:v>
                </c:pt>
                <c:pt idx="994">
                  <c:v>97.094352722167969</c:v>
                </c:pt>
                <c:pt idx="995">
                  <c:v>79.093132019042969</c:v>
                </c:pt>
                <c:pt idx="996">
                  <c:v>83.266571044921875</c:v>
                </c:pt>
                <c:pt idx="997">
                  <c:v>85.654960632324219</c:v>
                </c:pt>
                <c:pt idx="998">
                  <c:v>87.957740783691406</c:v>
                </c:pt>
                <c:pt idx="999">
                  <c:v>79.507675170898438</c:v>
                </c:pt>
                <c:pt idx="1000">
                  <c:v>92.617462158203125</c:v>
                </c:pt>
                <c:pt idx="1001">
                  <c:v>87.559860229492188</c:v>
                </c:pt>
                <c:pt idx="1002">
                  <c:v>81.779541015625</c:v>
                </c:pt>
                <c:pt idx="1003">
                  <c:v>81.058006286621094</c:v>
                </c:pt>
                <c:pt idx="1004">
                  <c:v>82.331016540527344</c:v>
                </c:pt>
                <c:pt idx="1005">
                  <c:v>84.548614501953125</c:v>
                </c:pt>
                <c:pt idx="1006">
                  <c:v>86.20782470703125</c:v>
                </c:pt>
                <c:pt idx="1007">
                  <c:v>84.705543518066406</c:v>
                </c:pt>
                <c:pt idx="1008">
                  <c:v>77.812103271484375</c:v>
                </c:pt>
                <c:pt idx="1009">
                  <c:v>77.530517578125</c:v>
                </c:pt>
                <c:pt idx="1010">
                  <c:v>79.886512756347656</c:v>
                </c:pt>
                <c:pt idx="1011">
                  <c:v>96.079360961914063</c:v>
                </c:pt>
                <c:pt idx="1012">
                  <c:v>86.47283935546875</c:v>
                </c:pt>
                <c:pt idx="1013">
                  <c:v>86.502037048339844</c:v>
                </c:pt>
                <c:pt idx="1014">
                  <c:v>85.129371643066406</c:v>
                </c:pt>
                <c:pt idx="1015">
                  <c:v>87.866264343261719</c:v>
                </c:pt>
                <c:pt idx="1016">
                  <c:v>78.764450073242188</c:v>
                </c:pt>
                <c:pt idx="1017">
                  <c:v>82.813613891601563</c:v>
                </c:pt>
                <c:pt idx="1018">
                  <c:v>81.693328857421875</c:v>
                </c:pt>
                <c:pt idx="1019">
                  <c:v>83.825973510742188</c:v>
                </c:pt>
                <c:pt idx="1020">
                  <c:v>85.146133422851563</c:v>
                </c:pt>
                <c:pt idx="1021">
                  <c:v>90.665924072265625</c:v>
                </c:pt>
                <c:pt idx="1022">
                  <c:v>83.353179931640625</c:v>
                </c:pt>
                <c:pt idx="1023">
                  <c:v>91.730171203613281</c:v>
                </c:pt>
                <c:pt idx="1024">
                  <c:v>83.412376403808594</c:v>
                </c:pt>
                <c:pt idx="1025">
                  <c:v>82.1265869140625</c:v>
                </c:pt>
                <c:pt idx="1026">
                  <c:v>76.698570251464844</c:v>
                </c:pt>
                <c:pt idx="1027">
                  <c:v>87.576583862304688</c:v>
                </c:pt>
                <c:pt idx="1028">
                  <c:v>93.287918090820313</c:v>
                </c:pt>
                <c:pt idx="1029">
                  <c:v>79.412239074707031</c:v>
                </c:pt>
                <c:pt idx="1030">
                  <c:v>92.271377563476563</c:v>
                </c:pt>
                <c:pt idx="1031">
                  <c:v>91.168289184570313</c:v>
                </c:pt>
                <c:pt idx="1032">
                  <c:v>83.856124877929688</c:v>
                </c:pt>
                <c:pt idx="1033">
                  <c:v>80.030570983886719</c:v>
                </c:pt>
                <c:pt idx="1034">
                  <c:v>90.929000854492188</c:v>
                </c:pt>
                <c:pt idx="1035">
                  <c:v>89.309219360351563</c:v>
                </c:pt>
                <c:pt idx="1036">
                  <c:v>88.028495788574219</c:v>
                </c:pt>
                <c:pt idx="1037">
                  <c:v>83.948745727539063</c:v>
                </c:pt>
                <c:pt idx="1038">
                  <c:v>82.398582458496094</c:v>
                </c:pt>
                <c:pt idx="1039">
                  <c:v>84.400733947753906</c:v>
                </c:pt>
                <c:pt idx="1040">
                  <c:v>74.494804382324219</c:v>
                </c:pt>
                <c:pt idx="1041">
                  <c:v>87.922798156738281</c:v>
                </c:pt>
                <c:pt idx="1042">
                  <c:v>83.155113220214844</c:v>
                </c:pt>
                <c:pt idx="1043">
                  <c:v>83.635345458984375</c:v>
                </c:pt>
                <c:pt idx="1044">
                  <c:v>85.727958679199219</c:v>
                </c:pt>
                <c:pt idx="1045">
                  <c:v>86.452964782714844</c:v>
                </c:pt>
                <c:pt idx="1046">
                  <c:v>82.281967163085938</c:v>
                </c:pt>
                <c:pt idx="1047">
                  <c:v>77.247116088867188</c:v>
                </c:pt>
                <c:pt idx="1048">
                  <c:v>76.916633605957031</c:v>
                </c:pt>
                <c:pt idx="1049">
                  <c:v>84.335624694824219</c:v>
                </c:pt>
                <c:pt idx="1050">
                  <c:v>80.20855712890625</c:v>
                </c:pt>
                <c:pt idx="1051">
                  <c:v>84.139564514160156</c:v>
                </c:pt>
                <c:pt idx="1052">
                  <c:v>87.029296875</c:v>
                </c:pt>
                <c:pt idx="1053">
                  <c:v>87.519683837890625</c:v>
                </c:pt>
                <c:pt idx="1054">
                  <c:v>80.61688232421875</c:v>
                </c:pt>
                <c:pt idx="1055">
                  <c:v>81.615379333496094</c:v>
                </c:pt>
                <c:pt idx="1056">
                  <c:v>81.964263916015625</c:v>
                </c:pt>
                <c:pt idx="1057">
                  <c:v>89.687164306640625</c:v>
                </c:pt>
                <c:pt idx="1058">
                  <c:v>86.514839172363281</c:v>
                </c:pt>
                <c:pt idx="1059">
                  <c:v>85.018539428710938</c:v>
                </c:pt>
                <c:pt idx="1060">
                  <c:v>83.858978271484375</c:v>
                </c:pt>
                <c:pt idx="1061">
                  <c:v>88.2412109375</c:v>
                </c:pt>
                <c:pt idx="1062">
                  <c:v>87.433845520019531</c:v>
                </c:pt>
                <c:pt idx="1063">
                  <c:v>82.504508972167969</c:v>
                </c:pt>
                <c:pt idx="1064">
                  <c:v>87.386611938476563</c:v>
                </c:pt>
                <c:pt idx="1065">
                  <c:v>88.672981262207031</c:v>
                </c:pt>
                <c:pt idx="1066">
                  <c:v>84.979827880859375</c:v>
                </c:pt>
                <c:pt idx="1067">
                  <c:v>85.513114929199219</c:v>
                </c:pt>
                <c:pt idx="1068">
                  <c:v>87.612968444824219</c:v>
                </c:pt>
                <c:pt idx="1069">
                  <c:v>89.189132690429688</c:v>
                </c:pt>
                <c:pt idx="1070">
                  <c:v>90.607315063476563</c:v>
                </c:pt>
                <c:pt idx="1071">
                  <c:v>88.641860961914063</c:v>
                </c:pt>
                <c:pt idx="1072">
                  <c:v>84.133453369140625</c:v>
                </c:pt>
                <c:pt idx="1073">
                  <c:v>83.370338439941406</c:v>
                </c:pt>
                <c:pt idx="1074">
                  <c:v>91.707908630371094</c:v>
                </c:pt>
                <c:pt idx="1075">
                  <c:v>84.190742492675781</c:v>
                </c:pt>
                <c:pt idx="1076">
                  <c:v>91.42071533203125</c:v>
                </c:pt>
                <c:pt idx="1077">
                  <c:v>88.597404479980469</c:v>
                </c:pt>
                <c:pt idx="1078">
                  <c:v>70.655586242675781</c:v>
                </c:pt>
                <c:pt idx="1079">
                  <c:v>88.079597473144531</c:v>
                </c:pt>
                <c:pt idx="1080">
                  <c:v>83.542572021484375</c:v>
                </c:pt>
                <c:pt idx="1081">
                  <c:v>96.628997802734375</c:v>
                </c:pt>
                <c:pt idx="1082">
                  <c:v>80.896903991699219</c:v>
                </c:pt>
                <c:pt idx="1083">
                  <c:v>78.700927734375</c:v>
                </c:pt>
                <c:pt idx="1084">
                  <c:v>81.051406860351563</c:v>
                </c:pt>
                <c:pt idx="1085">
                  <c:v>89.121315002441406</c:v>
                </c:pt>
                <c:pt idx="1086">
                  <c:v>80.81475830078125</c:v>
                </c:pt>
                <c:pt idx="1087">
                  <c:v>82.243278503417969</c:v>
                </c:pt>
                <c:pt idx="1088">
                  <c:v>82.585685729980469</c:v>
                </c:pt>
                <c:pt idx="1089">
                  <c:v>87.611854553222656</c:v>
                </c:pt>
                <c:pt idx="1090">
                  <c:v>90.778770446777344</c:v>
                </c:pt>
                <c:pt idx="1091">
                  <c:v>80.370704650878906</c:v>
                </c:pt>
                <c:pt idx="1092">
                  <c:v>81.379325866699219</c:v>
                </c:pt>
                <c:pt idx="1093">
                  <c:v>86.3831787109375</c:v>
                </c:pt>
                <c:pt idx="1094">
                  <c:v>86.954795837402344</c:v>
                </c:pt>
                <c:pt idx="1095">
                  <c:v>84.9124755859375</c:v>
                </c:pt>
                <c:pt idx="1096">
                  <c:v>83.610549926757813</c:v>
                </c:pt>
                <c:pt idx="1097">
                  <c:v>97.737533569335938</c:v>
                </c:pt>
                <c:pt idx="1098">
                  <c:v>82.628326416015625</c:v>
                </c:pt>
                <c:pt idx="1099">
                  <c:v>85.016845703125</c:v>
                </c:pt>
                <c:pt idx="1100">
                  <c:v>87.764747619628906</c:v>
                </c:pt>
                <c:pt idx="1101">
                  <c:v>75.427581787109375</c:v>
                </c:pt>
                <c:pt idx="1102">
                  <c:v>81.852279663085938</c:v>
                </c:pt>
                <c:pt idx="1103">
                  <c:v>85.882339477539063</c:v>
                </c:pt>
                <c:pt idx="1104">
                  <c:v>86.270988464355469</c:v>
                </c:pt>
                <c:pt idx="1105">
                  <c:v>85.664939880371094</c:v>
                </c:pt>
                <c:pt idx="1106">
                  <c:v>87.9776611328125</c:v>
                </c:pt>
                <c:pt idx="1107">
                  <c:v>84.932052612304688</c:v>
                </c:pt>
                <c:pt idx="1108">
                  <c:v>82.381927490234375</c:v>
                </c:pt>
                <c:pt idx="1109">
                  <c:v>87.143608093261719</c:v>
                </c:pt>
                <c:pt idx="1110">
                  <c:v>84.224853515625</c:v>
                </c:pt>
                <c:pt idx="1111">
                  <c:v>82.10357666015625</c:v>
                </c:pt>
                <c:pt idx="1112">
                  <c:v>93.814544677734375</c:v>
                </c:pt>
                <c:pt idx="1113">
                  <c:v>86.994384765625</c:v>
                </c:pt>
                <c:pt idx="1114">
                  <c:v>85.723655700683594</c:v>
                </c:pt>
                <c:pt idx="1115">
                  <c:v>90.816574096679688</c:v>
                </c:pt>
                <c:pt idx="1116">
                  <c:v>84.996902465820313</c:v>
                </c:pt>
                <c:pt idx="1117">
                  <c:v>84.442726135253906</c:v>
                </c:pt>
                <c:pt idx="1118">
                  <c:v>84.015380859375</c:v>
                </c:pt>
                <c:pt idx="1119">
                  <c:v>86.571456909179688</c:v>
                </c:pt>
                <c:pt idx="1120">
                  <c:v>85.222732543945313</c:v>
                </c:pt>
                <c:pt idx="1121">
                  <c:v>82.584739685058594</c:v>
                </c:pt>
                <c:pt idx="1122">
                  <c:v>88.228233337402344</c:v>
                </c:pt>
                <c:pt idx="1123">
                  <c:v>83.276199340820313</c:v>
                </c:pt>
                <c:pt idx="1124">
                  <c:v>86.498863220214844</c:v>
                </c:pt>
                <c:pt idx="1125">
                  <c:v>79.760383605957031</c:v>
                </c:pt>
                <c:pt idx="1126">
                  <c:v>88.268386840820313</c:v>
                </c:pt>
                <c:pt idx="1127">
                  <c:v>82.692131042480469</c:v>
                </c:pt>
                <c:pt idx="1128">
                  <c:v>84.156806945800781</c:v>
                </c:pt>
                <c:pt idx="1129">
                  <c:v>87.511566162109375</c:v>
                </c:pt>
                <c:pt idx="1130">
                  <c:v>73.595619201660156</c:v>
                </c:pt>
                <c:pt idx="1131">
                  <c:v>91.22442626953125</c:v>
                </c:pt>
                <c:pt idx="1132">
                  <c:v>90.215278625488281</c:v>
                </c:pt>
                <c:pt idx="1133">
                  <c:v>84.23486328125</c:v>
                </c:pt>
                <c:pt idx="1134">
                  <c:v>82.591545104980469</c:v>
                </c:pt>
                <c:pt idx="1135">
                  <c:v>86.417327880859375</c:v>
                </c:pt>
                <c:pt idx="1136">
                  <c:v>87.125831604003906</c:v>
                </c:pt>
                <c:pt idx="1137">
                  <c:v>88.51898193359375</c:v>
                </c:pt>
                <c:pt idx="1138">
                  <c:v>84.892448425292969</c:v>
                </c:pt>
                <c:pt idx="1139">
                  <c:v>77.612907409667969</c:v>
                </c:pt>
                <c:pt idx="1140">
                  <c:v>79.722053527832031</c:v>
                </c:pt>
                <c:pt idx="1141">
                  <c:v>77.765754699707031</c:v>
                </c:pt>
                <c:pt idx="1142">
                  <c:v>84.420440673828125</c:v>
                </c:pt>
                <c:pt idx="1143">
                  <c:v>89.901443481445313</c:v>
                </c:pt>
                <c:pt idx="1144">
                  <c:v>81.435340881347656</c:v>
                </c:pt>
                <c:pt idx="1145">
                  <c:v>80.978683471679688</c:v>
                </c:pt>
                <c:pt idx="1146">
                  <c:v>75.080230712890625</c:v>
                </c:pt>
                <c:pt idx="1147">
                  <c:v>89.40032958984375</c:v>
                </c:pt>
                <c:pt idx="1148">
                  <c:v>86.535255432128906</c:v>
                </c:pt>
                <c:pt idx="1149">
                  <c:v>79.135604858398438</c:v>
                </c:pt>
                <c:pt idx="1150">
                  <c:v>87.270401000976563</c:v>
                </c:pt>
                <c:pt idx="1151">
                  <c:v>85.160514831542969</c:v>
                </c:pt>
                <c:pt idx="1152">
                  <c:v>79.268714904785156</c:v>
                </c:pt>
                <c:pt idx="1153">
                  <c:v>91.691741943359375</c:v>
                </c:pt>
                <c:pt idx="1154">
                  <c:v>91.16583251953125</c:v>
                </c:pt>
                <c:pt idx="1155">
                  <c:v>87.816184997558594</c:v>
                </c:pt>
                <c:pt idx="1156">
                  <c:v>79.473892211914063</c:v>
                </c:pt>
                <c:pt idx="1157">
                  <c:v>89.738807678222656</c:v>
                </c:pt>
                <c:pt idx="1158">
                  <c:v>88.25341796875</c:v>
                </c:pt>
                <c:pt idx="1159">
                  <c:v>87.199813842773438</c:v>
                </c:pt>
                <c:pt idx="1160">
                  <c:v>89.730354309082031</c:v>
                </c:pt>
                <c:pt idx="1161">
                  <c:v>85.212547302246094</c:v>
                </c:pt>
                <c:pt idx="1162">
                  <c:v>83.474319458007813</c:v>
                </c:pt>
                <c:pt idx="1163">
                  <c:v>86.124740600585938</c:v>
                </c:pt>
                <c:pt idx="1164">
                  <c:v>87.390518188476563</c:v>
                </c:pt>
                <c:pt idx="1165">
                  <c:v>81.758346557617188</c:v>
                </c:pt>
                <c:pt idx="1166">
                  <c:v>87.538711547851563</c:v>
                </c:pt>
                <c:pt idx="1167">
                  <c:v>91.846237182617188</c:v>
                </c:pt>
                <c:pt idx="1168">
                  <c:v>84.232872009277344</c:v>
                </c:pt>
                <c:pt idx="1169">
                  <c:v>87.129058837890625</c:v>
                </c:pt>
                <c:pt idx="1170">
                  <c:v>90.11083984375</c:v>
                </c:pt>
                <c:pt idx="1171">
                  <c:v>89.674766540527344</c:v>
                </c:pt>
                <c:pt idx="1172">
                  <c:v>79.329132080078125</c:v>
                </c:pt>
                <c:pt idx="1173">
                  <c:v>81.211959838867188</c:v>
                </c:pt>
                <c:pt idx="1174">
                  <c:v>85.738121032714844</c:v>
                </c:pt>
                <c:pt idx="1175">
                  <c:v>88.003219604492188</c:v>
                </c:pt>
                <c:pt idx="1176">
                  <c:v>81.936058044433594</c:v>
                </c:pt>
                <c:pt idx="1177">
                  <c:v>85.110328674316406</c:v>
                </c:pt>
                <c:pt idx="1178">
                  <c:v>93.547439575195313</c:v>
                </c:pt>
                <c:pt idx="1179">
                  <c:v>94.528404235839844</c:v>
                </c:pt>
                <c:pt idx="1180">
                  <c:v>82.266448974609375</c:v>
                </c:pt>
                <c:pt idx="1181">
                  <c:v>90.839981079101563</c:v>
                </c:pt>
                <c:pt idx="1182">
                  <c:v>84.544830322265625</c:v>
                </c:pt>
                <c:pt idx="1183">
                  <c:v>82.432296752929688</c:v>
                </c:pt>
                <c:pt idx="1184">
                  <c:v>81.670845031738281</c:v>
                </c:pt>
                <c:pt idx="1185">
                  <c:v>86.918853759765625</c:v>
                </c:pt>
                <c:pt idx="1186">
                  <c:v>83.872413635253906</c:v>
                </c:pt>
                <c:pt idx="1187">
                  <c:v>84.100677490234375</c:v>
                </c:pt>
                <c:pt idx="1188">
                  <c:v>76.736663818359375</c:v>
                </c:pt>
                <c:pt idx="1189">
                  <c:v>87.458892822265625</c:v>
                </c:pt>
                <c:pt idx="1190">
                  <c:v>83.115196228027344</c:v>
                </c:pt>
                <c:pt idx="1191">
                  <c:v>85.097877502441406</c:v>
                </c:pt>
                <c:pt idx="1192">
                  <c:v>83.712730407714844</c:v>
                </c:pt>
                <c:pt idx="1193">
                  <c:v>78.006752014160156</c:v>
                </c:pt>
                <c:pt idx="1194">
                  <c:v>81.145515441894531</c:v>
                </c:pt>
                <c:pt idx="1195">
                  <c:v>82.656959533691406</c:v>
                </c:pt>
                <c:pt idx="1196">
                  <c:v>95.177703857421875</c:v>
                </c:pt>
                <c:pt idx="1197">
                  <c:v>86.43267822265625</c:v>
                </c:pt>
                <c:pt idx="1198">
                  <c:v>84.483924865722656</c:v>
                </c:pt>
                <c:pt idx="1199">
                  <c:v>86.115470886230469</c:v>
                </c:pt>
                <c:pt idx="1200">
                  <c:v>77.626136779785156</c:v>
                </c:pt>
                <c:pt idx="1201">
                  <c:v>92.254997253417969</c:v>
                </c:pt>
                <c:pt idx="1202">
                  <c:v>84.960739135742188</c:v>
                </c:pt>
                <c:pt idx="1203">
                  <c:v>83.594673156738281</c:v>
                </c:pt>
                <c:pt idx="1204">
                  <c:v>87.040573120117188</c:v>
                </c:pt>
                <c:pt idx="1205">
                  <c:v>91.858726501464844</c:v>
                </c:pt>
                <c:pt idx="1206">
                  <c:v>82.099235534667969</c:v>
                </c:pt>
                <c:pt idx="1207">
                  <c:v>87.889274597167969</c:v>
                </c:pt>
                <c:pt idx="1208">
                  <c:v>86.768356323242188</c:v>
                </c:pt>
                <c:pt idx="1209">
                  <c:v>84.264389038085938</c:v>
                </c:pt>
                <c:pt idx="1210">
                  <c:v>86.352943420410156</c:v>
                </c:pt>
                <c:pt idx="1211">
                  <c:v>83.531082153320313</c:v>
                </c:pt>
                <c:pt idx="1212">
                  <c:v>87.176223754882813</c:v>
                </c:pt>
                <c:pt idx="1213">
                  <c:v>88.704193115234375</c:v>
                </c:pt>
                <c:pt idx="1214">
                  <c:v>84.420913696289063</c:v>
                </c:pt>
                <c:pt idx="1215">
                  <c:v>88.926910400390625</c:v>
                </c:pt>
                <c:pt idx="1216">
                  <c:v>82.877632141113281</c:v>
                </c:pt>
                <c:pt idx="1217">
                  <c:v>80.362815856933594</c:v>
                </c:pt>
                <c:pt idx="1218">
                  <c:v>90.157081604003906</c:v>
                </c:pt>
                <c:pt idx="1219">
                  <c:v>91.176666259765625</c:v>
                </c:pt>
                <c:pt idx="1220">
                  <c:v>86.822509765625</c:v>
                </c:pt>
                <c:pt idx="1221">
                  <c:v>88.964561462402344</c:v>
                </c:pt>
                <c:pt idx="1222">
                  <c:v>78.753807067871094</c:v>
                </c:pt>
                <c:pt idx="1223">
                  <c:v>84.362991333007813</c:v>
                </c:pt>
                <c:pt idx="1224">
                  <c:v>83.060066223144531</c:v>
                </c:pt>
                <c:pt idx="1225">
                  <c:v>89.171279907226563</c:v>
                </c:pt>
                <c:pt idx="1226">
                  <c:v>83.127906799316406</c:v>
                </c:pt>
                <c:pt idx="1227">
                  <c:v>92.073265075683594</c:v>
                </c:pt>
                <c:pt idx="1228">
                  <c:v>87.402366638183594</c:v>
                </c:pt>
                <c:pt idx="1229">
                  <c:v>88.190086364746094</c:v>
                </c:pt>
                <c:pt idx="1230">
                  <c:v>80.5528564453125</c:v>
                </c:pt>
                <c:pt idx="1231">
                  <c:v>91.085990905761719</c:v>
                </c:pt>
                <c:pt idx="1232">
                  <c:v>85.346572875976563</c:v>
                </c:pt>
                <c:pt idx="1233">
                  <c:v>89.288604736328125</c:v>
                </c:pt>
                <c:pt idx="1234">
                  <c:v>83.531013488769531</c:v>
                </c:pt>
                <c:pt idx="1235">
                  <c:v>81.100135803222656</c:v>
                </c:pt>
                <c:pt idx="1236">
                  <c:v>85.011650085449219</c:v>
                </c:pt>
                <c:pt idx="1237">
                  <c:v>83.790199279785156</c:v>
                </c:pt>
                <c:pt idx="1238">
                  <c:v>82.314125061035156</c:v>
                </c:pt>
                <c:pt idx="1239">
                  <c:v>85.362602233886719</c:v>
                </c:pt>
                <c:pt idx="1240">
                  <c:v>96.781661987304688</c:v>
                </c:pt>
                <c:pt idx="1241">
                  <c:v>88.501472473144531</c:v>
                </c:pt>
                <c:pt idx="1242">
                  <c:v>89.264358520507813</c:v>
                </c:pt>
                <c:pt idx="1243">
                  <c:v>73.99566650390625</c:v>
                </c:pt>
                <c:pt idx="1244">
                  <c:v>82.032554626464844</c:v>
                </c:pt>
                <c:pt idx="1245">
                  <c:v>83.6954345703125</c:v>
                </c:pt>
                <c:pt idx="1246">
                  <c:v>87.737861633300781</c:v>
                </c:pt>
                <c:pt idx="1247">
                  <c:v>85.552749633789063</c:v>
                </c:pt>
                <c:pt idx="1248">
                  <c:v>80.635444641113281</c:v>
                </c:pt>
                <c:pt idx="1249">
                  <c:v>84.5684814453125</c:v>
                </c:pt>
                <c:pt idx="1250">
                  <c:v>83.126365661621094</c:v>
                </c:pt>
                <c:pt idx="1251">
                  <c:v>84.654998779296875</c:v>
                </c:pt>
                <c:pt idx="1252">
                  <c:v>83.485038757324219</c:v>
                </c:pt>
                <c:pt idx="1253">
                  <c:v>90.666458129882813</c:v>
                </c:pt>
                <c:pt idx="1254">
                  <c:v>83.209877014160156</c:v>
                </c:pt>
                <c:pt idx="1255">
                  <c:v>87.775779724121094</c:v>
                </c:pt>
                <c:pt idx="1256">
                  <c:v>84.201873779296875</c:v>
                </c:pt>
                <c:pt idx="1257">
                  <c:v>84.976287841796875</c:v>
                </c:pt>
                <c:pt idx="1258">
                  <c:v>85.091583251953125</c:v>
                </c:pt>
                <c:pt idx="1259">
                  <c:v>90.259979248046875</c:v>
                </c:pt>
                <c:pt idx="1260">
                  <c:v>87.294158935546875</c:v>
                </c:pt>
                <c:pt idx="1261">
                  <c:v>86.006141662597656</c:v>
                </c:pt>
                <c:pt idx="1262">
                  <c:v>93.552200317382813</c:v>
                </c:pt>
                <c:pt idx="1263">
                  <c:v>90.010391235351563</c:v>
                </c:pt>
                <c:pt idx="1264">
                  <c:v>89.622917175292969</c:v>
                </c:pt>
                <c:pt idx="1265">
                  <c:v>85.7841796875</c:v>
                </c:pt>
                <c:pt idx="1266">
                  <c:v>78.232879638671875</c:v>
                </c:pt>
                <c:pt idx="1267">
                  <c:v>83.901695251464844</c:v>
                </c:pt>
                <c:pt idx="1268">
                  <c:v>80.302536010742188</c:v>
                </c:pt>
                <c:pt idx="1269">
                  <c:v>83.1024169921875</c:v>
                </c:pt>
                <c:pt idx="1270">
                  <c:v>77.131553649902344</c:v>
                </c:pt>
                <c:pt idx="1271">
                  <c:v>89.225074768066406</c:v>
                </c:pt>
                <c:pt idx="1272">
                  <c:v>81.561538696289063</c:v>
                </c:pt>
                <c:pt idx="1273">
                  <c:v>78.040184020996094</c:v>
                </c:pt>
                <c:pt idx="1274">
                  <c:v>86.775917053222656</c:v>
                </c:pt>
                <c:pt idx="1275">
                  <c:v>82.502433776855469</c:v>
                </c:pt>
                <c:pt idx="1276">
                  <c:v>82.4942626953125</c:v>
                </c:pt>
                <c:pt idx="1277">
                  <c:v>82.588981628417969</c:v>
                </c:pt>
                <c:pt idx="1278">
                  <c:v>80.786323547363281</c:v>
                </c:pt>
                <c:pt idx="1279">
                  <c:v>80.902923583984375</c:v>
                </c:pt>
                <c:pt idx="1280">
                  <c:v>83.687232971191406</c:v>
                </c:pt>
                <c:pt idx="1281">
                  <c:v>88.407943725585938</c:v>
                </c:pt>
                <c:pt idx="1282">
                  <c:v>81.504837036132813</c:v>
                </c:pt>
                <c:pt idx="1283">
                  <c:v>75.8045654296875</c:v>
                </c:pt>
                <c:pt idx="1284">
                  <c:v>103.071403503418</c:v>
                </c:pt>
                <c:pt idx="1285">
                  <c:v>84.371742248535156</c:v>
                </c:pt>
                <c:pt idx="1286">
                  <c:v>83.364692687988281</c:v>
                </c:pt>
                <c:pt idx="1287">
                  <c:v>87.883720397949219</c:v>
                </c:pt>
                <c:pt idx="1288">
                  <c:v>83.849418640136719</c:v>
                </c:pt>
                <c:pt idx="1289">
                  <c:v>82.584732055664063</c:v>
                </c:pt>
                <c:pt idx="1290">
                  <c:v>84.431137084960938</c:v>
                </c:pt>
                <c:pt idx="1291">
                  <c:v>85.140113830566406</c:v>
                </c:pt>
                <c:pt idx="1292">
                  <c:v>91.603744506835938</c:v>
                </c:pt>
                <c:pt idx="1293">
                  <c:v>82.669578552246094</c:v>
                </c:pt>
                <c:pt idx="1294">
                  <c:v>94.452041625976563</c:v>
                </c:pt>
                <c:pt idx="1295">
                  <c:v>86.169021606445313</c:v>
                </c:pt>
                <c:pt idx="1296">
                  <c:v>90.978874206542969</c:v>
                </c:pt>
                <c:pt idx="1297">
                  <c:v>90.482658386230469</c:v>
                </c:pt>
                <c:pt idx="1298">
                  <c:v>96.342124938964844</c:v>
                </c:pt>
                <c:pt idx="1299">
                  <c:v>85.390647888183594</c:v>
                </c:pt>
                <c:pt idx="1300">
                  <c:v>80.557762145996094</c:v>
                </c:pt>
                <c:pt idx="1301">
                  <c:v>79.636940002441406</c:v>
                </c:pt>
                <c:pt idx="1302">
                  <c:v>84.553382873535156</c:v>
                </c:pt>
                <c:pt idx="1303">
                  <c:v>87.844078063964844</c:v>
                </c:pt>
                <c:pt idx="1304">
                  <c:v>82.726943969726563</c:v>
                </c:pt>
                <c:pt idx="1305">
                  <c:v>85.569297790527344</c:v>
                </c:pt>
                <c:pt idx="1306">
                  <c:v>84.341033935546875</c:v>
                </c:pt>
                <c:pt idx="1307">
                  <c:v>82.549407958984375</c:v>
                </c:pt>
                <c:pt idx="1308">
                  <c:v>76.340484619140625</c:v>
                </c:pt>
                <c:pt idx="1309">
                  <c:v>76.906898498535156</c:v>
                </c:pt>
                <c:pt idx="1310">
                  <c:v>80.075027465820313</c:v>
                </c:pt>
                <c:pt idx="1311">
                  <c:v>78.442245483398438</c:v>
                </c:pt>
                <c:pt idx="1312">
                  <c:v>83.202781677246094</c:v>
                </c:pt>
                <c:pt idx="1313">
                  <c:v>87.242416381835938</c:v>
                </c:pt>
                <c:pt idx="1314">
                  <c:v>84.505538940429688</c:v>
                </c:pt>
                <c:pt idx="1315">
                  <c:v>83.364944458007813</c:v>
                </c:pt>
                <c:pt idx="1316">
                  <c:v>87.838577270507813</c:v>
                </c:pt>
                <c:pt idx="1317">
                  <c:v>84.035842895507813</c:v>
                </c:pt>
                <c:pt idx="1318">
                  <c:v>86.599929809570313</c:v>
                </c:pt>
                <c:pt idx="1319">
                  <c:v>92.007644653320313</c:v>
                </c:pt>
                <c:pt idx="1320">
                  <c:v>85.435760498046875</c:v>
                </c:pt>
                <c:pt idx="1321">
                  <c:v>93.751373291015625</c:v>
                </c:pt>
                <c:pt idx="1322">
                  <c:v>83.469528198242188</c:v>
                </c:pt>
                <c:pt idx="1323">
                  <c:v>83.554847717285156</c:v>
                </c:pt>
                <c:pt idx="1324">
                  <c:v>80.938217163085938</c:v>
                </c:pt>
                <c:pt idx="1325">
                  <c:v>90.624603271484375</c:v>
                </c:pt>
                <c:pt idx="1326">
                  <c:v>88.003028869628906</c:v>
                </c:pt>
                <c:pt idx="1327">
                  <c:v>83.43121337890625</c:v>
                </c:pt>
                <c:pt idx="1328">
                  <c:v>84.084785461425781</c:v>
                </c:pt>
                <c:pt idx="1329">
                  <c:v>84.861618041992188</c:v>
                </c:pt>
                <c:pt idx="1330">
                  <c:v>86.566886901855469</c:v>
                </c:pt>
                <c:pt idx="1331">
                  <c:v>80.307884216308594</c:v>
                </c:pt>
                <c:pt idx="1332">
                  <c:v>87.534713745117188</c:v>
                </c:pt>
                <c:pt idx="1333">
                  <c:v>77.355987548828125</c:v>
                </c:pt>
                <c:pt idx="1334">
                  <c:v>89.3043212890625</c:v>
                </c:pt>
                <c:pt idx="1335">
                  <c:v>93.035934448242188</c:v>
                </c:pt>
                <c:pt idx="1336">
                  <c:v>86.453628540039063</c:v>
                </c:pt>
                <c:pt idx="1337">
                  <c:v>87.325569152832031</c:v>
                </c:pt>
                <c:pt idx="1338">
                  <c:v>91.598495483398438</c:v>
                </c:pt>
                <c:pt idx="1339">
                  <c:v>90.983283996582031</c:v>
                </c:pt>
                <c:pt idx="1340">
                  <c:v>84.028671264648438</c:v>
                </c:pt>
                <c:pt idx="1341">
                  <c:v>89.707130432128906</c:v>
                </c:pt>
                <c:pt idx="1342">
                  <c:v>95.199485778808594</c:v>
                </c:pt>
                <c:pt idx="1343">
                  <c:v>68.489028930664063</c:v>
                </c:pt>
                <c:pt idx="1344">
                  <c:v>86.354393005371094</c:v>
                </c:pt>
                <c:pt idx="1345">
                  <c:v>82.555282592773438</c:v>
                </c:pt>
                <c:pt idx="1346">
                  <c:v>84.385177612304688</c:v>
                </c:pt>
                <c:pt idx="1347">
                  <c:v>82.869850158691406</c:v>
                </c:pt>
                <c:pt idx="1348">
                  <c:v>73.039802551269531</c:v>
                </c:pt>
                <c:pt idx="1349">
                  <c:v>89.439018249511719</c:v>
                </c:pt>
                <c:pt idx="1350">
                  <c:v>86.863395690917969</c:v>
                </c:pt>
                <c:pt idx="1351">
                  <c:v>86.046524047851563</c:v>
                </c:pt>
                <c:pt idx="1352">
                  <c:v>83.177207946777344</c:v>
                </c:pt>
                <c:pt idx="1353">
                  <c:v>82.300857543945313</c:v>
                </c:pt>
                <c:pt idx="1354">
                  <c:v>80.118873596191406</c:v>
                </c:pt>
                <c:pt idx="1355">
                  <c:v>89.770126342773438</c:v>
                </c:pt>
                <c:pt idx="1356">
                  <c:v>84.404296875</c:v>
                </c:pt>
                <c:pt idx="1357">
                  <c:v>87.488494873046875</c:v>
                </c:pt>
                <c:pt idx="1358">
                  <c:v>84.681266784667969</c:v>
                </c:pt>
                <c:pt idx="1359">
                  <c:v>88.20977783203125</c:v>
                </c:pt>
                <c:pt idx="1360">
                  <c:v>78.635086059570313</c:v>
                </c:pt>
                <c:pt idx="1361">
                  <c:v>88.950859069824219</c:v>
                </c:pt>
                <c:pt idx="1362">
                  <c:v>87.536392211914063</c:v>
                </c:pt>
                <c:pt idx="1363">
                  <c:v>91.166206359863281</c:v>
                </c:pt>
                <c:pt idx="1364">
                  <c:v>76.335220336914063</c:v>
                </c:pt>
                <c:pt idx="1365">
                  <c:v>86.770484924316406</c:v>
                </c:pt>
                <c:pt idx="1366">
                  <c:v>84.143402099609375</c:v>
                </c:pt>
                <c:pt idx="1367">
                  <c:v>90.244705200195313</c:v>
                </c:pt>
                <c:pt idx="1368">
                  <c:v>82.412918090820313</c:v>
                </c:pt>
                <c:pt idx="1369">
                  <c:v>82.858421325683594</c:v>
                </c:pt>
                <c:pt idx="1370">
                  <c:v>81.283721923828125</c:v>
                </c:pt>
                <c:pt idx="1371">
                  <c:v>83.533607482910156</c:v>
                </c:pt>
                <c:pt idx="1372">
                  <c:v>81.363571166992188</c:v>
                </c:pt>
                <c:pt idx="1373">
                  <c:v>88.702987670898438</c:v>
                </c:pt>
                <c:pt idx="1374">
                  <c:v>84.073013305664063</c:v>
                </c:pt>
                <c:pt idx="1375">
                  <c:v>82.374740600585938</c:v>
                </c:pt>
                <c:pt idx="1376">
                  <c:v>94.536376953125</c:v>
                </c:pt>
                <c:pt idx="1377">
                  <c:v>87.26751708984375</c:v>
                </c:pt>
                <c:pt idx="1378">
                  <c:v>82.621467590332031</c:v>
                </c:pt>
                <c:pt idx="1379">
                  <c:v>87.29412841796875</c:v>
                </c:pt>
                <c:pt idx="1380">
                  <c:v>87.625900268554688</c:v>
                </c:pt>
                <c:pt idx="1381">
                  <c:v>78.767913818359375</c:v>
                </c:pt>
                <c:pt idx="1382">
                  <c:v>74.073135375976563</c:v>
                </c:pt>
                <c:pt idx="1383">
                  <c:v>82.369003295898438</c:v>
                </c:pt>
                <c:pt idx="1384">
                  <c:v>77.758331298828125</c:v>
                </c:pt>
                <c:pt idx="1385">
                  <c:v>82.833244323730469</c:v>
                </c:pt>
                <c:pt idx="1386">
                  <c:v>81.989501953125</c:v>
                </c:pt>
                <c:pt idx="1387">
                  <c:v>85.369522094726563</c:v>
                </c:pt>
                <c:pt idx="1388">
                  <c:v>87.955650329589844</c:v>
                </c:pt>
                <c:pt idx="1389">
                  <c:v>87.580574035644531</c:v>
                </c:pt>
                <c:pt idx="1390">
                  <c:v>82.970481872558594</c:v>
                </c:pt>
                <c:pt idx="1391">
                  <c:v>87.553260803222656</c:v>
                </c:pt>
                <c:pt idx="1392">
                  <c:v>86.471290588378906</c:v>
                </c:pt>
                <c:pt idx="1393">
                  <c:v>82.148200988769531</c:v>
                </c:pt>
                <c:pt idx="1394">
                  <c:v>85.316497802734375</c:v>
                </c:pt>
                <c:pt idx="1395">
                  <c:v>73.753700256347656</c:v>
                </c:pt>
                <c:pt idx="1396">
                  <c:v>88.659957885742188</c:v>
                </c:pt>
                <c:pt idx="1397">
                  <c:v>77.046226501464844</c:v>
                </c:pt>
                <c:pt idx="1398">
                  <c:v>82.364891052246094</c:v>
                </c:pt>
                <c:pt idx="1399">
                  <c:v>86.117584228515625</c:v>
                </c:pt>
                <c:pt idx="1400">
                  <c:v>83.962913513183594</c:v>
                </c:pt>
                <c:pt idx="1401">
                  <c:v>84.762847900390625</c:v>
                </c:pt>
                <c:pt idx="1402">
                  <c:v>85.387855529785156</c:v>
                </c:pt>
                <c:pt idx="1403">
                  <c:v>78.459526062011719</c:v>
                </c:pt>
                <c:pt idx="1404">
                  <c:v>89.857025146484375</c:v>
                </c:pt>
                <c:pt idx="1405">
                  <c:v>84.556755065917969</c:v>
                </c:pt>
                <c:pt idx="1406">
                  <c:v>80.607536315917969</c:v>
                </c:pt>
                <c:pt idx="1407">
                  <c:v>88.682159423828125</c:v>
                </c:pt>
                <c:pt idx="1408">
                  <c:v>83.441184997558594</c:v>
                </c:pt>
                <c:pt idx="1409">
                  <c:v>86.364486694335938</c:v>
                </c:pt>
                <c:pt idx="1410">
                  <c:v>83.241676330566406</c:v>
                </c:pt>
                <c:pt idx="1411">
                  <c:v>79.036872863769531</c:v>
                </c:pt>
                <c:pt idx="1412">
                  <c:v>87.919174194335938</c:v>
                </c:pt>
                <c:pt idx="1413">
                  <c:v>85.408096313476563</c:v>
                </c:pt>
                <c:pt idx="1414">
                  <c:v>89.189483642578125</c:v>
                </c:pt>
                <c:pt idx="1415">
                  <c:v>82.8822021484375</c:v>
                </c:pt>
                <c:pt idx="1416">
                  <c:v>84.46551513671875</c:v>
                </c:pt>
                <c:pt idx="1417">
                  <c:v>85.784393310546875</c:v>
                </c:pt>
                <c:pt idx="1418">
                  <c:v>80.728919982910156</c:v>
                </c:pt>
                <c:pt idx="1419">
                  <c:v>86.949577331542969</c:v>
                </c:pt>
                <c:pt idx="1420">
                  <c:v>84.357658386230469</c:v>
                </c:pt>
                <c:pt idx="1421">
                  <c:v>83.558448791503906</c:v>
                </c:pt>
                <c:pt idx="1422">
                  <c:v>85.453361511230469</c:v>
                </c:pt>
                <c:pt idx="1423">
                  <c:v>78.4520263671875</c:v>
                </c:pt>
                <c:pt idx="1424">
                  <c:v>88.707633972167969</c:v>
                </c:pt>
                <c:pt idx="1425">
                  <c:v>85.779075622558594</c:v>
                </c:pt>
                <c:pt idx="1426">
                  <c:v>92.36676025390625</c:v>
                </c:pt>
                <c:pt idx="1427">
                  <c:v>86.288894653320313</c:v>
                </c:pt>
                <c:pt idx="1428">
                  <c:v>80.755943298339844</c:v>
                </c:pt>
                <c:pt idx="1429">
                  <c:v>90.578399658203125</c:v>
                </c:pt>
                <c:pt idx="1430">
                  <c:v>86.0885009765625</c:v>
                </c:pt>
                <c:pt idx="1431">
                  <c:v>81.260818481445313</c:v>
                </c:pt>
                <c:pt idx="1432">
                  <c:v>90.061309814453125</c:v>
                </c:pt>
                <c:pt idx="1433">
                  <c:v>81.822601318359375</c:v>
                </c:pt>
                <c:pt idx="1434">
                  <c:v>91.100738525390625</c:v>
                </c:pt>
                <c:pt idx="1435">
                  <c:v>84.857574462890625</c:v>
                </c:pt>
                <c:pt idx="1436">
                  <c:v>79.571136474609375</c:v>
                </c:pt>
                <c:pt idx="1437">
                  <c:v>83.8778076171875</c:v>
                </c:pt>
                <c:pt idx="1438">
                  <c:v>83.330886840820313</c:v>
                </c:pt>
                <c:pt idx="1439">
                  <c:v>83.734550476074219</c:v>
                </c:pt>
                <c:pt idx="1440">
                  <c:v>83.925392150878906</c:v>
                </c:pt>
                <c:pt idx="1441">
                  <c:v>83.198654174804688</c:v>
                </c:pt>
                <c:pt idx="1442">
                  <c:v>77.930252075195313</c:v>
                </c:pt>
                <c:pt idx="1443">
                  <c:v>80.73577880859375</c:v>
                </c:pt>
                <c:pt idx="1444">
                  <c:v>86.835105895996094</c:v>
                </c:pt>
                <c:pt idx="1445">
                  <c:v>80.477920532226563</c:v>
                </c:pt>
                <c:pt idx="1446">
                  <c:v>81.996681213378906</c:v>
                </c:pt>
                <c:pt idx="1447">
                  <c:v>76.095916748046875</c:v>
                </c:pt>
                <c:pt idx="1448">
                  <c:v>89.6871337890625</c:v>
                </c:pt>
                <c:pt idx="1449">
                  <c:v>77.402702331542969</c:v>
                </c:pt>
                <c:pt idx="1450">
                  <c:v>92.15252685546875</c:v>
                </c:pt>
                <c:pt idx="1451">
                  <c:v>85.316970825195313</c:v>
                </c:pt>
                <c:pt idx="1452">
                  <c:v>83.903923034667969</c:v>
                </c:pt>
                <c:pt idx="1453">
                  <c:v>87.401069641113281</c:v>
                </c:pt>
                <c:pt idx="1454">
                  <c:v>86.33184814453125</c:v>
                </c:pt>
                <c:pt idx="1455">
                  <c:v>78.532600402832031</c:v>
                </c:pt>
                <c:pt idx="1456">
                  <c:v>85.142417907714844</c:v>
                </c:pt>
                <c:pt idx="1457">
                  <c:v>80.840675354003906</c:v>
                </c:pt>
                <c:pt idx="1458">
                  <c:v>82.023338317871094</c:v>
                </c:pt>
                <c:pt idx="1459">
                  <c:v>83.166671752929688</c:v>
                </c:pt>
                <c:pt idx="1460">
                  <c:v>76.928932189941406</c:v>
                </c:pt>
                <c:pt idx="1461">
                  <c:v>93.616012573242188</c:v>
                </c:pt>
                <c:pt idx="1462">
                  <c:v>84.062995910644531</c:v>
                </c:pt>
                <c:pt idx="1463">
                  <c:v>92.528717041015625</c:v>
                </c:pt>
                <c:pt idx="1464">
                  <c:v>90.049476623535156</c:v>
                </c:pt>
                <c:pt idx="1465">
                  <c:v>81.241622924804688</c:v>
                </c:pt>
                <c:pt idx="1466">
                  <c:v>89.398384094238281</c:v>
                </c:pt>
                <c:pt idx="1467">
                  <c:v>89.536247253417969</c:v>
                </c:pt>
                <c:pt idx="1468">
                  <c:v>83.680755615234375</c:v>
                </c:pt>
                <c:pt idx="1469">
                  <c:v>90.399833679199219</c:v>
                </c:pt>
                <c:pt idx="1470">
                  <c:v>77.718055725097656</c:v>
                </c:pt>
                <c:pt idx="1471">
                  <c:v>87.949447631835938</c:v>
                </c:pt>
                <c:pt idx="1472">
                  <c:v>84.354156494140625</c:v>
                </c:pt>
                <c:pt idx="1473">
                  <c:v>86.652618408203125</c:v>
                </c:pt>
                <c:pt idx="1474">
                  <c:v>85.994659423828125</c:v>
                </c:pt>
                <c:pt idx="1475">
                  <c:v>82.209487915039063</c:v>
                </c:pt>
                <c:pt idx="1476">
                  <c:v>88.132820129394531</c:v>
                </c:pt>
                <c:pt idx="1477">
                  <c:v>83.105903625488281</c:v>
                </c:pt>
                <c:pt idx="1478">
                  <c:v>86.479164123535156</c:v>
                </c:pt>
                <c:pt idx="1479">
                  <c:v>80.205062866210938</c:v>
                </c:pt>
                <c:pt idx="1480">
                  <c:v>89.716217041015625</c:v>
                </c:pt>
                <c:pt idx="1481">
                  <c:v>86.590988159179688</c:v>
                </c:pt>
                <c:pt idx="1482">
                  <c:v>77.949676513671875</c:v>
                </c:pt>
                <c:pt idx="1483">
                  <c:v>82.754310607910156</c:v>
                </c:pt>
                <c:pt idx="1484">
                  <c:v>85.303398132324219</c:v>
                </c:pt>
                <c:pt idx="1485">
                  <c:v>89.27154541015625</c:v>
                </c:pt>
                <c:pt idx="1486">
                  <c:v>85.31683349609375</c:v>
                </c:pt>
                <c:pt idx="1487">
                  <c:v>87.290794372558594</c:v>
                </c:pt>
                <c:pt idx="1488">
                  <c:v>95.815498352050781</c:v>
                </c:pt>
                <c:pt idx="1489">
                  <c:v>84.577049255371094</c:v>
                </c:pt>
                <c:pt idx="1490">
                  <c:v>82.522140502929688</c:v>
                </c:pt>
                <c:pt idx="1491">
                  <c:v>88.604057312011719</c:v>
                </c:pt>
                <c:pt idx="1492">
                  <c:v>78.08526611328125</c:v>
                </c:pt>
                <c:pt idx="1493">
                  <c:v>82.149742126464844</c:v>
                </c:pt>
                <c:pt idx="1494">
                  <c:v>87.53955078125</c:v>
                </c:pt>
                <c:pt idx="1495">
                  <c:v>79.822097778320313</c:v>
                </c:pt>
                <c:pt idx="1496">
                  <c:v>81.331291198730469</c:v>
                </c:pt>
                <c:pt idx="1497">
                  <c:v>85.884109497070313</c:v>
                </c:pt>
                <c:pt idx="1498">
                  <c:v>83.706771850585938</c:v>
                </c:pt>
                <c:pt idx="1499">
                  <c:v>87.590927124023438</c:v>
                </c:pt>
                <c:pt idx="1500">
                  <c:v>102.0978927612305</c:v>
                </c:pt>
                <c:pt idx="1501">
                  <c:v>84.086776733398438</c:v>
                </c:pt>
                <c:pt idx="1502">
                  <c:v>86.219963073730469</c:v>
                </c:pt>
                <c:pt idx="1503">
                  <c:v>89.364250183105469</c:v>
                </c:pt>
                <c:pt idx="1504">
                  <c:v>83.228713989257813</c:v>
                </c:pt>
                <c:pt idx="1505">
                  <c:v>85.832931518554688</c:v>
                </c:pt>
                <c:pt idx="1506">
                  <c:v>87.747756958007813</c:v>
                </c:pt>
                <c:pt idx="1507">
                  <c:v>86.489944458007813</c:v>
                </c:pt>
                <c:pt idx="1508">
                  <c:v>84.038864135742188</c:v>
                </c:pt>
                <c:pt idx="1509">
                  <c:v>76.497283935546875</c:v>
                </c:pt>
                <c:pt idx="1510">
                  <c:v>84.400543212890625</c:v>
                </c:pt>
                <c:pt idx="1511">
                  <c:v>88.312583923339844</c:v>
                </c:pt>
                <c:pt idx="1512">
                  <c:v>82.3834228515625</c:v>
                </c:pt>
                <c:pt idx="1513">
                  <c:v>82.22442626953125</c:v>
                </c:pt>
                <c:pt idx="1514">
                  <c:v>82.633544921875</c:v>
                </c:pt>
                <c:pt idx="1515">
                  <c:v>83.803779602050781</c:v>
                </c:pt>
                <c:pt idx="1516">
                  <c:v>88.371124267578125</c:v>
                </c:pt>
                <c:pt idx="1517">
                  <c:v>77.92291259765625</c:v>
                </c:pt>
                <c:pt idx="1518">
                  <c:v>94.699722290039063</c:v>
                </c:pt>
                <c:pt idx="1519">
                  <c:v>84.950111389160156</c:v>
                </c:pt>
                <c:pt idx="1520">
                  <c:v>84.199073791503906</c:v>
                </c:pt>
                <c:pt idx="1521">
                  <c:v>95.37725830078125</c:v>
                </c:pt>
                <c:pt idx="1522">
                  <c:v>87.859474182128906</c:v>
                </c:pt>
                <c:pt idx="1523">
                  <c:v>78.053421020507813</c:v>
                </c:pt>
                <c:pt idx="1524">
                  <c:v>90.999824523925781</c:v>
                </c:pt>
                <c:pt idx="1525">
                  <c:v>78.401824951171875</c:v>
                </c:pt>
                <c:pt idx="1526">
                  <c:v>86.448486328125</c:v>
                </c:pt>
                <c:pt idx="1527">
                  <c:v>80.157218933105469</c:v>
                </c:pt>
                <c:pt idx="1528">
                  <c:v>87.549819946289063</c:v>
                </c:pt>
                <c:pt idx="1529">
                  <c:v>82.039512634277344</c:v>
                </c:pt>
                <c:pt idx="1530">
                  <c:v>78.806167602539063</c:v>
                </c:pt>
                <c:pt idx="1531">
                  <c:v>87.297508239746094</c:v>
                </c:pt>
                <c:pt idx="1532">
                  <c:v>83.171661376953125</c:v>
                </c:pt>
                <c:pt idx="1533">
                  <c:v>82.562507629394531</c:v>
                </c:pt>
                <c:pt idx="1534">
                  <c:v>85.831672668457031</c:v>
                </c:pt>
                <c:pt idx="1535">
                  <c:v>80.575958251953125</c:v>
                </c:pt>
                <c:pt idx="1536">
                  <c:v>82.904220581054688</c:v>
                </c:pt>
                <c:pt idx="1537">
                  <c:v>82.811607360839844</c:v>
                </c:pt>
                <c:pt idx="1538">
                  <c:v>82.319770812988281</c:v>
                </c:pt>
                <c:pt idx="1539">
                  <c:v>91.250885009765625</c:v>
                </c:pt>
                <c:pt idx="1540">
                  <c:v>85.665077209472656</c:v>
                </c:pt>
                <c:pt idx="1541">
                  <c:v>81.548309326171875</c:v>
                </c:pt>
                <c:pt idx="1542">
                  <c:v>91.886909484863281</c:v>
                </c:pt>
                <c:pt idx="1543">
                  <c:v>93.216423034667969</c:v>
                </c:pt>
                <c:pt idx="1544">
                  <c:v>86.371307373046875</c:v>
                </c:pt>
                <c:pt idx="1545">
                  <c:v>89.688758850097656</c:v>
                </c:pt>
                <c:pt idx="1546">
                  <c:v>83.051025390625</c:v>
                </c:pt>
                <c:pt idx="1547">
                  <c:v>86.720603942871094</c:v>
                </c:pt>
                <c:pt idx="1548">
                  <c:v>82.273719787597656</c:v>
                </c:pt>
                <c:pt idx="1549">
                  <c:v>73.2137451171875</c:v>
                </c:pt>
                <c:pt idx="1550">
                  <c:v>81.019927978515625</c:v>
                </c:pt>
                <c:pt idx="1551">
                  <c:v>75.451171875</c:v>
                </c:pt>
                <c:pt idx="1552">
                  <c:v>79.997116088867188</c:v>
                </c:pt>
                <c:pt idx="1553">
                  <c:v>86.761520385742188</c:v>
                </c:pt>
                <c:pt idx="1554">
                  <c:v>91.224998474121094</c:v>
                </c:pt>
                <c:pt idx="1555">
                  <c:v>83.789581298828125</c:v>
                </c:pt>
                <c:pt idx="1556">
                  <c:v>78.59478759765625</c:v>
                </c:pt>
                <c:pt idx="1557">
                  <c:v>95.722259521484375</c:v>
                </c:pt>
                <c:pt idx="1558">
                  <c:v>88.627799987792969</c:v>
                </c:pt>
                <c:pt idx="1559">
                  <c:v>89.741073608398438</c:v>
                </c:pt>
                <c:pt idx="1560">
                  <c:v>92.803993225097656</c:v>
                </c:pt>
                <c:pt idx="1561">
                  <c:v>81.949958801269531</c:v>
                </c:pt>
                <c:pt idx="1562">
                  <c:v>95.564788818359375</c:v>
                </c:pt>
                <c:pt idx="1563">
                  <c:v>87.688697814941406</c:v>
                </c:pt>
                <c:pt idx="1564">
                  <c:v>87.355659484863281</c:v>
                </c:pt>
                <c:pt idx="1565">
                  <c:v>89.565277099609375</c:v>
                </c:pt>
                <c:pt idx="1566">
                  <c:v>82.9862060546875</c:v>
                </c:pt>
                <c:pt idx="1567">
                  <c:v>96.675041198730469</c:v>
                </c:pt>
                <c:pt idx="1568">
                  <c:v>75.961814880371094</c:v>
                </c:pt>
                <c:pt idx="1569">
                  <c:v>86.585578918457031</c:v>
                </c:pt>
                <c:pt idx="1570">
                  <c:v>89.075309753417969</c:v>
                </c:pt>
                <c:pt idx="1571">
                  <c:v>94.988273620605469</c:v>
                </c:pt>
                <c:pt idx="1572">
                  <c:v>89.574394226074219</c:v>
                </c:pt>
                <c:pt idx="1573">
                  <c:v>84.718826293945313</c:v>
                </c:pt>
                <c:pt idx="1574">
                  <c:v>85.541725158691406</c:v>
                </c:pt>
                <c:pt idx="1575">
                  <c:v>83.579864501953125</c:v>
                </c:pt>
                <c:pt idx="1576">
                  <c:v>85.622459411621094</c:v>
                </c:pt>
                <c:pt idx="1577">
                  <c:v>89.637435913085938</c:v>
                </c:pt>
                <c:pt idx="1578">
                  <c:v>82.987525939941406</c:v>
                </c:pt>
                <c:pt idx="1579">
                  <c:v>88.799171447753906</c:v>
                </c:pt>
                <c:pt idx="1580">
                  <c:v>87.534843444824219</c:v>
                </c:pt>
                <c:pt idx="1581">
                  <c:v>91.047271728515625</c:v>
                </c:pt>
                <c:pt idx="1582">
                  <c:v>83.18756103515625</c:v>
                </c:pt>
                <c:pt idx="1583">
                  <c:v>85.835594177246094</c:v>
                </c:pt>
                <c:pt idx="1584">
                  <c:v>75.672409057617188</c:v>
                </c:pt>
                <c:pt idx="1585">
                  <c:v>78.951202392578125</c:v>
                </c:pt>
                <c:pt idx="1586">
                  <c:v>82.9840087890625</c:v>
                </c:pt>
                <c:pt idx="1587">
                  <c:v>81.894660949707031</c:v>
                </c:pt>
                <c:pt idx="1588">
                  <c:v>76.287864685058594</c:v>
                </c:pt>
                <c:pt idx="1589">
                  <c:v>81.286636352539063</c:v>
                </c:pt>
                <c:pt idx="1590">
                  <c:v>92.677803039550781</c:v>
                </c:pt>
                <c:pt idx="1591">
                  <c:v>84.436141967773438</c:v>
                </c:pt>
                <c:pt idx="1592">
                  <c:v>79.863533020019531</c:v>
                </c:pt>
                <c:pt idx="1593">
                  <c:v>86.8345947265625</c:v>
                </c:pt>
                <c:pt idx="1594">
                  <c:v>83.387496948242188</c:v>
                </c:pt>
                <c:pt idx="1595">
                  <c:v>83.097023010253906</c:v>
                </c:pt>
                <c:pt idx="1596">
                  <c:v>88.20819091796875</c:v>
                </c:pt>
                <c:pt idx="1597">
                  <c:v>80.533088684082031</c:v>
                </c:pt>
                <c:pt idx="1598">
                  <c:v>83.980728149414063</c:v>
                </c:pt>
                <c:pt idx="1599">
                  <c:v>79.723358154296875</c:v>
                </c:pt>
                <c:pt idx="1600">
                  <c:v>77.748680114746094</c:v>
                </c:pt>
                <c:pt idx="1601">
                  <c:v>91.538566589355469</c:v>
                </c:pt>
                <c:pt idx="1602">
                  <c:v>81.476875305175781</c:v>
                </c:pt>
                <c:pt idx="1603">
                  <c:v>81.105941772460938</c:v>
                </c:pt>
                <c:pt idx="1604">
                  <c:v>81.434860229492188</c:v>
                </c:pt>
                <c:pt idx="1605">
                  <c:v>86.325920104980469</c:v>
                </c:pt>
                <c:pt idx="1606">
                  <c:v>83.004913330078125</c:v>
                </c:pt>
                <c:pt idx="1607">
                  <c:v>79.2703857421875</c:v>
                </c:pt>
                <c:pt idx="1608">
                  <c:v>84.454414367675781</c:v>
                </c:pt>
                <c:pt idx="1609">
                  <c:v>83.451248168945313</c:v>
                </c:pt>
                <c:pt idx="1610">
                  <c:v>81.792160034179688</c:v>
                </c:pt>
                <c:pt idx="1611">
                  <c:v>80.436172485351563</c:v>
                </c:pt>
                <c:pt idx="1612">
                  <c:v>82.769020080566406</c:v>
                </c:pt>
                <c:pt idx="1613">
                  <c:v>85.968528747558594</c:v>
                </c:pt>
                <c:pt idx="1614">
                  <c:v>90.604293823242188</c:v>
                </c:pt>
                <c:pt idx="1615">
                  <c:v>89.315666198730469</c:v>
                </c:pt>
                <c:pt idx="1616">
                  <c:v>84.308624267578125</c:v>
                </c:pt>
                <c:pt idx="1617">
                  <c:v>77.372322082519531</c:v>
                </c:pt>
                <c:pt idx="1618">
                  <c:v>81.246017456054688</c:v>
                </c:pt>
                <c:pt idx="1619">
                  <c:v>79.757949829101563</c:v>
                </c:pt>
                <c:pt idx="1620">
                  <c:v>78.620597839355469</c:v>
                </c:pt>
                <c:pt idx="1621">
                  <c:v>85.410362243652344</c:v>
                </c:pt>
                <c:pt idx="1622">
                  <c:v>85.749710083007813</c:v>
                </c:pt>
                <c:pt idx="1623">
                  <c:v>99.506233215332031</c:v>
                </c:pt>
                <c:pt idx="1624">
                  <c:v>83.073516845703125</c:v>
                </c:pt>
                <c:pt idx="1625">
                  <c:v>86.094444274902344</c:v>
                </c:pt>
                <c:pt idx="1626">
                  <c:v>89.230621337890625</c:v>
                </c:pt>
                <c:pt idx="1627">
                  <c:v>#N/A</c:v>
                </c:pt>
                <c:pt idx="1628">
                  <c:v>85.411567687988281</c:v>
                </c:pt>
                <c:pt idx="1629">
                  <c:v>84.066963195800781</c:v>
                </c:pt>
                <c:pt idx="1630">
                  <c:v>80.686248779296875</c:v>
                </c:pt>
                <c:pt idx="1631">
                  <c:v>87.623344421386719</c:v>
                </c:pt>
                <c:pt idx="1632">
                  <c:v>92.017219543457031</c:v>
                </c:pt>
                <c:pt idx="1633">
                  <c:v>81.823265075683594</c:v>
                </c:pt>
                <c:pt idx="1634">
                  <c:v>75.638389587402344</c:v>
                </c:pt>
                <c:pt idx="1635">
                  <c:v>81.031867980957031</c:v>
                </c:pt>
                <c:pt idx="1636">
                  <c:v>88.521202087402344</c:v>
                </c:pt>
                <c:pt idx="1637">
                  <c:v>78.478706359863281</c:v>
                </c:pt>
                <c:pt idx="1638">
                  <c:v>84.846237182617188</c:v>
                </c:pt>
                <c:pt idx="1639">
                  <c:v>85.560218811035156</c:v>
                </c:pt>
                <c:pt idx="1640">
                  <c:v>89.734596252441406</c:v>
                </c:pt>
                <c:pt idx="1641">
                  <c:v>78.2572021484375</c:v>
                </c:pt>
                <c:pt idx="1642">
                  <c:v>81.255317687988281</c:v>
                </c:pt>
                <c:pt idx="1643">
                  <c:v>93.102378845214844</c:v>
                </c:pt>
                <c:pt idx="1644">
                  <c:v>79.84735107421875</c:v>
                </c:pt>
                <c:pt idx="1645">
                  <c:v>80.625961303710938</c:v>
                </c:pt>
                <c:pt idx="1646">
                  <c:v>85.907470703125</c:v>
                </c:pt>
                <c:pt idx="1647">
                  <c:v>78.151473999023438</c:v>
                </c:pt>
                <c:pt idx="1648">
                  <c:v>75.354400634765625</c:v>
                </c:pt>
                <c:pt idx="1649">
                  <c:v>89.73565673828125</c:v>
                </c:pt>
                <c:pt idx="1650">
                  <c:v>82.983085632324219</c:v>
                </c:pt>
                <c:pt idx="1651">
                  <c:v>89.184486389160156</c:v>
                </c:pt>
                <c:pt idx="1652">
                  <c:v>83.672531127929688</c:v>
                </c:pt>
                <c:pt idx="1653">
                  <c:v>76.236709594726563</c:v>
                </c:pt>
                <c:pt idx="1654">
                  <c:v>89.164176940917969</c:v>
                </c:pt>
                <c:pt idx="1655">
                  <c:v>92.332069396972656</c:v>
                </c:pt>
                <c:pt idx="1656">
                  <c:v>91.332679748535156</c:v>
                </c:pt>
                <c:pt idx="1657">
                  <c:v>84.665130615234375</c:v>
                </c:pt>
                <c:pt idx="1658">
                  <c:v>79.303848266601563</c:v>
                </c:pt>
                <c:pt idx="1659">
                  <c:v>79.433891296386719</c:v>
                </c:pt>
                <c:pt idx="1660">
                  <c:v>84.314117431640625</c:v>
                </c:pt>
                <c:pt idx="1661">
                  <c:v>83.696548461914063</c:v>
                </c:pt>
                <c:pt idx="1662">
                  <c:v>78.111488342285156</c:v>
                </c:pt>
                <c:pt idx="1663">
                  <c:v>95.519683837890625</c:v>
                </c:pt>
                <c:pt idx="1664">
                  <c:v>87.119163513183594</c:v>
                </c:pt>
                <c:pt idx="1665">
                  <c:v>75.38824462890625</c:v>
                </c:pt>
                <c:pt idx="1666">
                  <c:v>85.645439147949219</c:v>
                </c:pt>
                <c:pt idx="1667">
                  <c:v>80.113746643066406</c:v>
                </c:pt>
                <c:pt idx="1668">
                  <c:v>78.507698059082031</c:v>
                </c:pt>
                <c:pt idx="1669">
                  <c:v>83.846046447753906</c:v>
                </c:pt>
                <c:pt idx="1670">
                  <c:v>81.388191223144531</c:v>
                </c:pt>
                <c:pt idx="1671">
                  <c:v>82.143150329589844</c:v>
                </c:pt>
                <c:pt idx="1672">
                  <c:v>89.475479125976563</c:v>
                </c:pt>
                <c:pt idx="1673">
                  <c:v>84.222221374511719</c:v>
                </c:pt>
                <c:pt idx="1674">
                  <c:v>81.881278991699219</c:v>
                </c:pt>
                <c:pt idx="1675">
                  <c:v>84.135002136230469</c:v>
                </c:pt>
                <c:pt idx="1676">
                  <c:v>86.713882446289063</c:v>
                </c:pt>
                <c:pt idx="1677">
                  <c:v>83.036277770996094</c:v>
                </c:pt>
                <c:pt idx="1678">
                  <c:v>85.435432434082031</c:v>
                </c:pt>
              </c:numCache>
            </c:numRef>
          </c:xVal>
          <c:yVal>
            <c:numRef>
              <c:f>'Scatter Plots'!$E$2:$E$1680</c:f>
              <c:numCache>
                <c:formatCode>0.0%</c:formatCode>
                <c:ptCount val="1679"/>
                <c:pt idx="0">
                  <c:v>0.38202247023582458</c:v>
                </c:pt>
                <c:pt idx="1">
                  <c:v>0.33750000596046448</c:v>
                </c:pt>
                <c:pt idx="2">
                  <c:v>0.3695652186870575</c:v>
                </c:pt>
                <c:pt idx="3">
                  <c:v>0.45652174949646002</c:v>
                </c:pt>
                <c:pt idx="4">
                  <c:v>0.1911764740943909</c:v>
                </c:pt>
                <c:pt idx="5">
                  <c:v>0.29613733291625982</c:v>
                </c:pt>
                <c:pt idx="6">
                  <c:v>0.56135767698287964</c:v>
                </c:pt>
                <c:pt idx="7">
                  <c:v>0.39743590354919428</c:v>
                </c:pt>
                <c:pt idx="8">
                  <c:v>0.3815789520740509</c:v>
                </c:pt>
                <c:pt idx="9">
                  <c:v>0.52631580829620361</c:v>
                </c:pt>
                <c:pt idx="10">
                  <c:v>0.58791208267211914</c:v>
                </c:pt>
                <c:pt idx="11">
                  <c:v>0.44360902905464172</c:v>
                </c:pt>
                <c:pt idx="12">
                  <c:v>0.63235294818878174</c:v>
                </c:pt>
                <c:pt idx="13">
                  <c:v>0.65131580829620361</c:v>
                </c:pt>
                <c:pt idx="14">
                  <c:v>0.32275131344795233</c:v>
                </c:pt>
                <c:pt idx="15">
                  <c:v>0.46341463923454279</c:v>
                </c:pt>
                <c:pt idx="16">
                  <c:v>0.48051947355270391</c:v>
                </c:pt>
                <c:pt idx="17">
                  <c:v>0.4444444477558136</c:v>
                </c:pt>
                <c:pt idx="18">
                  <c:v>0.82716047763824463</c:v>
                </c:pt>
                <c:pt idx="19">
                  <c:v>0.31818181276321411</c:v>
                </c:pt>
                <c:pt idx="20">
                  <c:v>0.46835443377494812</c:v>
                </c:pt>
                <c:pt idx="21">
                  <c:v>0.38571429252624512</c:v>
                </c:pt>
                <c:pt idx="22">
                  <c:v>0.55799371004104614</c:v>
                </c:pt>
                <c:pt idx="23">
                  <c:v>0.32203391194343572</c:v>
                </c:pt>
                <c:pt idx="24">
                  <c:v>0.44186046719551092</c:v>
                </c:pt>
                <c:pt idx="25">
                  <c:v>0.63636362552642822</c:v>
                </c:pt>
                <c:pt idx="26">
                  <c:v>0.27868852019309998</c:v>
                </c:pt>
                <c:pt idx="27">
                  <c:v>0.51851850748062134</c:v>
                </c:pt>
                <c:pt idx="28">
                  <c:v>0.49137932062149048</c:v>
                </c:pt>
                <c:pt idx="29">
                  <c:v>0.32876712083816528</c:v>
                </c:pt>
                <c:pt idx="30">
                  <c:v>0.37634408473968511</c:v>
                </c:pt>
                <c:pt idx="31">
                  <c:v>0.75471699237823486</c:v>
                </c:pt>
                <c:pt idx="32">
                  <c:v>0.57051283121109009</c:v>
                </c:pt>
                <c:pt idx="33">
                  <c:v>0.38636362552642822</c:v>
                </c:pt>
                <c:pt idx="34">
                  <c:v>0.78333336114883423</c:v>
                </c:pt>
                <c:pt idx="35">
                  <c:v>0.41509434580802917</c:v>
                </c:pt>
                <c:pt idx="36">
                  <c:v>0.26666668057441711</c:v>
                </c:pt>
                <c:pt idx="37">
                  <c:v>0.29032257199287409</c:v>
                </c:pt>
                <c:pt idx="38">
                  <c:v>0.50704222917556763</c:v>
                </c:pt>
                <c:pt idx="39">
                  <c:v>0</c:v>
                </c:pt>
                <c:pt idx="40">
                  <c:v>0.31034481525421143</c:v>
                </c:pt>
                <c:pt idx="41">
                  <c:v>0.46666666865348821</c:v>
                </c:pt>
                <c:pt idx="42">
                  <c:v>0.5625</c:v>
                </c:pt>
                <c:pt idx="43">
                  <c:v>0.47368422150611877</c:v>
                </c:pt>
                <c:pt idx="44">
                  <c:v>0.24550898373126981</c:v>
                </c:pt>
                <c:pt idx="45">
                  <c:v>0.43037974834442139</c:v>
                </c:pt>
                <c:pt idx="46">
                  <c:v>0.22857142984867099</c:v>
                </c:pt>
                <c:pt idx="47">
                  <c:v>0.42105263471603388</c:v>
                </c:pt>
                <c:pt idx="48">
                  <c:v>0.53731346130371094</c:v>
                </c:pt>
                <c:pt idx="49">
                  <c:v>0.48555707931518549</c:v>
                </c:pt>
                <c:pt idx="50">
                  <c:v>0.3333333432674408</c:v>
                </c:pt>
                <c:pt idx="51">
                  <c:v>0.50769233703613281</c:v>
                </c:pt>
                <c:pt idx="52">
                  <c:v>0.48076921701431269</c:v>
                </c:pt>
                <c:pt idx="53">
                  <c:v>0.48641976714134222</c:v>
                </c:pt>
                <c:pt idx="54">
                  <c:v>0.47843137383460999</c:v>
                </c:pt>
                <c:pt idx="55">
                  <c:v>0.3650793731212616</c:v>
                </c:pt>
                <c:pt idx="56">
                  <c:v>0.74418604373931885</c:v>
                </c:pt>
                <c:pt idx="57">
                  <c:v>0.4739130437374115</c:v>
                </c:pt>
                <c:pt idx="58">
                  <c:v>0.44230768084526062</c:v>
                </c:pt>
                <c:pt idx="59">
                  <c:v>0.42424243688583368</c:v>
                </c:pt>
                <c:pt idx="60">
                  <c:v>0.41501975059509277</c:v>
                </c:pt>
                <c:pt idx="61">
                  <c:v>0.37037035822868353</c:v>
                </c:pt>
                <c:pt idx="62">
                  <c:v>0.43548387289047241</c:v>
                </c:pt>
                <c:pt idx="63">
                  <c:v>0.42307692766189581</c:v>
                </c:pt>
                <c:pt idx="64">
                  <c:v>0.707317054271698</c:v>
                </c:pt>
                <c:pt idx="65">
                  <c:v>0.31578946113586431</c:v>
                </c:pt>
                <c:pt idx="66">
                  <c:v>0.42517006397247309</c:v>
                </c:pt>
                <c:pt idx="67">
                  <c:v>0</c:v>
                </c:pt>
                <c:pt idx="68">
                  <c:v>0.36170211434364319</c:v>
                </c:pt>
                <c:pt idx="69">
                  <c:v>0.40243902802467352</c:v>
                </c:pt>
                <c:pt idx="70">
                  <c:v>0.36491936445236212</c:v>
                </c:pt>
                <c:pt idx="71">
                  <c:v>0.5476190447807312</c:v>
                </c:pt>
                <c:pt idx="72">
                  <c:v>0.23076923191547391</c:v>
                </c:pt>
                <c:pt idx="73">
                  <c:v>0</c:v>
                </c:pt>
                <c:pt idx="74">
                  <c:v>0.4583333432674408</c:v>
                </c:pt>
                <c:pt idx="75">
                  <c:v>0.30120483040809631</c:v>
                </c:pt>
                <c:pt idx="76">
                  <c:v>0.35344827175140381</c:v>
                </c:pt>
                <c:pt idx="77">
                  <c:v>0.47741934657096857</c:v>
                </c:pt>
                <c:pt idx="78">
                  <c:v>0.37878787517547607</c:v>
                </c:pt>
                <c:pt idx="79">
                  <c:v>0.33695653080940252</c:v>
                </c:pt>
                <c:pt idx="80">
                  <c:v>0.190476194024086</c:v>
                </c:pt>
                <c:pt idx="81">
                  <c:v>0.54716980457305908</c:v>
                </c:pt>
                <c:pt idx="82">
                  <c:v>0.10999999940395359</c:v>
                </c:pt>
                <c:pt idx="83">
                  <c:v>0.4154929518699646</c:v>
                </c:pt>
                <c:pt idx="84">
                  <c:v>0.49748742580413818</c:v>
                </c:pt>
                <c:pt idx="85">
                  <c:v>0.30232557654380798</c:v>
                </c:pt>
                <c:pt idx="86">
                  <c:v>0.341269850730896</c:v>
                </c:pt>
                <c:pt idx="87">
                  <c:v>0.190476194024086</c:v>
                </c:pt>
                <c:pt idx="88">
                  <c:v>0.3541666567325592</c:v>
                </c:pt>
                <c:pt idx="89">
                  <c:v>0.37999999523162842</c:v>
                </c:pt>
                <c:pt idx="90">
                  <c:v>0.48711943626403809</c:v>
                </c:pt>
                <c:pt idx="91">
                  <c:v>0.30666667222976679</c:v>
                </c:pt>
                <c:pt idx="92">
                  <c:v>0</c:v>
                </c:pt>
                <c:pt idx="93">
                  <c:v>0.39130434393882751</c:v>
                </c:pt>
                <c:pt idx="94">
                  <c:v>0.23076923191547391</c:v>
                </c:pt>
                <c:pt idx="95">
                  <c:v>0.2800000011920929</c:v>
                </c:pt>
                <c:pt idx="96">
                  <c:v>0.40000000596046448</c:v>
                </c:pt>
                <c:pt idx="97">
                  <c:v>0.46341463923454279</c:v>
                </c:pt>
                <c:pt idx="98">
                  <c:v>0.26470589637756348</c:v>
                </c:pt>
                <c:pt idx="99">
                  <c:v>0.3333333432674408</c:v>
                </c:pt>
                <c:pt idx="100">
                  <c:v>0.48148149251937872</c:v>
                </c:pt>
                <c:pt idx="101">
                  <c:v>0.3909091055393219</c:v>
                </c:pt>
                <c:pt idx="102">
                  <c:v>0.35294118523597717</c:v>
                </c:pt>
                <c:pt idx="103">
                  <c:v>0.47955390810966492</c:v>
                </c:pt>
                <c:pt idx="104">
                  <c:v>0.3227272629737854</c:v>
                </c:pt>
                <c:pt idx="105">
                  <c:v>0.3333333432674408</c:v>
                </c:pt>
                <c:pt idx="106">
                  <c:v>0.40697672963142401</c:v>
                </c:pt>
                <c:pt idx="107">
                  <c:v>0.4761904776096344</c:v>
                </c:pt>
                <c:pt idx="108">
                  <c:v>0.41739130020141602</c:v>
                </c:pt>
                <c:pt idx="109">
                  <c:v>0.43010753393173218</c:v>
                </c:pt>
                <c:pt idx="110">
                  <c:v>0.40046295523643488</c:v>
                </c:pt>
                <c:pt idx="111">
                  <c:v>0.29457363486289978</c:v>
                </c:pt>
                <c:pt idx="112">
                  <c:v>0.51428574323654175</c:v>
                </c:pt>
                <c:pt idx="113">
                  <c:v>0.71428573131561279</c:v>
                </c:pt>
                <c:pt idx="114">
                  <c:v>0.48760330677032471</c:v>
                </c:pt>
                <c:pt idx="115">
                  <c:v>0.3382352888584137</c:v>
                </c:pt>
                <c:pt idx="116">
                  <c:v>0.34482759237289429</c:v>
                </c:pt>
                <c:pt idx="117">
                  <c:v>0.3333333432674408</c:v>
                </c:pt>
                <c:pt idx="118">
                  <c:v>0.42307692766189581</c:v>
                </c:pt>
                <c:pt idx="119">
                  <c:v>0.45121949911117548</c:v>
                </c:pt>
                <c:pt idx="120">
                  <c:v>0</c:v>
                </c:pt>
                <c:pt idx="121">
                  <c:v>0.5</c:v>
                </c:pt>
                <c:pt idx="122">
                  <c:v>0.38347458839416498</c:v>
                </c:pt>
                <c:pt idx="123">
                  <c:v>0.48076921701431269</c:v>
                </c:pt>
                <c:pt idx="124">
                  <c:v>0.40740740299224848</c:v>
                </c:pt>
                <c:pt idx="125">
                  <c:v>0.48453608155250549</c:v>
                </c:pt>
                <c:pt idx="126">
                  <c:v>0.17000000178813929</c:v>
                </c:pt>
                <c:pt idx="127">
                  <c:v>0.44354838132858282</c:v>
                </c:pt>
                <c:pt idx="128">
                  <c:v>0.5350877046585083</c:v>
                </c:pt>
                <c:pt idx="129">
                  <c:v>0.33962264657020569</c:v>
                </c:pt>
                <c:pt idx="130">
                  <c:v>0.32258063554763788</c:v>
                </c:pt>
                <c:pt idx="131">
                  <c:v>0.36986300349235529</c:v>
                </c:pt>
                <c:pt idx="132">
                  <c:v>0.50847458839416504</c:v>
                </c:pt>
                <c:pt idx="133">
                  <c:v>0.42105263471603388</c:v>
                </c:pt>
                <c:pt idx="134">
                  <c:v>0.3888888955116272</c:v>
                </c:pt>
                <c:pt idx="135">
                  <c:v>0.4010327160358429</c:v>
                </c:pt>
                <c:pt idx="136">
                  <c:v>0.45588234066963201</c:v>
                </c:pt>
                <c:pt idx="137">
                  <c:v>0.52517986297607422</c:v>
                </c:pt>
                <c:pt idx="138">
                  <c:v>0.48571428656578058</c:v>
                </c:pt>
                <c:pt idx="139">
                  <c:v>0.54098361730575562</c:v>
                </c:pt>
                <c:pt idx="140">
                  <c:v>0.43589743971824652</c:v>
                </c:pt>
                <c:pt idx="141">
                  <c:v>0.51546388864517212</c:v>
                </c:pt>
                <c:pt idx="142">
                  <c:v>0.58666664361953735</c:v>
                </c:pt>
                <c:pt idx="143">
                  <c:v>0.43827161192893982</c:v>
                </c:pt>
                <c:pt idx="144">
                  <c:v>0.56603771448135376</c:v>
                </c:pt>
                <c:pt idx="145">
                  <c:v>0.4375</c:v>
                </c:pt>
                <c:pt idx="146">
                  <c:v>0.44588744640350342</c:v>
                </c:pt>
                <c:pt idx="147">
                  <c:v>0.58426964282989502</c:v>
                </c:pt>
                <c:pt idx="148">
                  <c:v>0.3125</c:v>
                </c:pt>
                <c:pt idx="149">
                  <c:v>0</c:v>
                </c:pt>
                <c:pt idx="150">
                  <c:v>0.61538463830947876</c:v>
                </c:pt>
                <c:pt idx="151">
                  <c:v>0.3333333432674408</c:v>
                </c:pt>
                <c:pt idx="152">
                  <c:v>0.28695651888847351</c:v>
                </c:pt>
                <c:pt idx="153">
                  <c:v>0.58928573131561279</c:v>
                </c:pt>
                <c:pt idx="154">
                  <c:v>0.44471743702888489</c:v>
                </c:pt>
                <c:pt idx="155">
                  <c:v>0.1111111119389534</c:v>
                </c:pt>
                <c:pt idx="156">
                  <c:v>0.58215963840484619</c:v>
                </c:pt>
                <c:pt idx="157">
                  <c:v>0.4444444477558136</c:v>
                </c:pt>
                <c:pt idx="158">
                  <c:v>0.34313726425170898</c:v>
                </c:pt>
                <c:pt idx="159">
                  <c:v>0.65499997138977051</c:v>
                </c:pt>
                <c:pt idx="160">
                  <c:v>0.6082192063331604</c:v>
                </c:pt>
                <c:pt idx="161">
                  <c:v>0.60416668653488159</c:v>
                </c:pt>
                <c:pt idx="162">
                  <c:v>0.32258063554763788</c:v>
                </c:pt>
                <c:pt idx="163">
                  <c:v>0.45394736528396612</c:v>
                </c:pt>
                <c:pt idx="164">
                  <c:v>0.353658527135849</c:v>
                </c:pt>
                <c:pt idx="165">
                  <c:v>0.29268291592597961</c:v>
                </c:pt>
                <c:pt idx="166">
                  <c:v>0.3055555522441864</c:v>
                </c:pt>
                <c:pt idx="167">
                  <c:v>0.43939393758773798</c:v>
                </c:pt>
                <c:pt idx="168">
                  <c:v>0.54929578304290771</c:v>
                </c:pt>
                <c:pt idx="169">
                  <c:v>0.27027025818824768</c:v>
                </c:pt>
                <c:pt idx="170">
                  <c:v>0.5</c:v>
                </c:pt>
                <c:pt idx="171">
                  <c:v>0.38016527891159058</c:v>
                </c:pt>
                <c:pt idx="172">
                  <c:v>0.36931818723678589</c:v>
                </c:pt>
                <c:pt idx="173">
                  <c:v>0.375</c:v>
                </c:pt>
                <c:pt idx="174">
                  <c:v>0.47368422150611877</c:v>
                </c:pt>
                <c:pt idx="175">
                  <c:v>0.22891566157341001</c:v>
                </c:pt>
                <c:pt idx="176">
                  <c:v>0.5</c:v>
                </c:pt>
                <c:pt idx="177">
                  <c:v>0.37837839126586909</c:v>
                </c:pt>
                <c:pt idx="178">
                  <c:v>0.43835616111755371</c:v>
                </c:pt>
                <c:pt idx="179">
                  <c:v>0.41025641560554499</c:v>
                </c:pt>
                <c:pt idx="180">
                  <c:v>0.28571429848670959</c:v>
                </c:pt>
                <c:pt idx="181">
                  <c:v>0.35185185074806208</c:v>
                </c:pt>
                <c:pt idx="182">
                  <c:v>0.17647059261798859</c:v>
                </c:pt>
                <c:pt idx="183">
                  <c:v>0.39426523447036738</c:v>
                </c:pt>
                <c:pt idx="184">
                  <c:v>0.40625</c:v>
                </c:pt>
                <c:pt idx="185">
                  <c:v>0.56097561120986938</c:v>
                </c:pt>
                <c:pt idx="186">
                  <c:v>0.76923078298568726</c:v>
                </c:pt>
                <c:pt idx="187">
                  <c:v>0.47826087474822998</c:v>
                </c:pt>
                <c:pt idx="188">
                  <c:v>0.40776699781417852</c:v>
                </c:pt>
                <c:pt idx="189">
                  <c:v>0.70588237047195435</c:v>
                </c:pt>
                <c:pt idx="190">
                  <c:v>0.24509803950786591</c:v>
                </c:pt>
                <c:pt idx="191">
                  <c:v>0.51006710529327393</c:v>
                </c:pt>
                <c:pt idx="192">
                  <c:v>0.39344263076782232</c:v>
                </c:pt>
                <c:pt idx="193">
                  <c:v>0.24858756363391879</c:v>
                </c:pt>
                <c:pt idx="194">
                  <c:v>0.23655913770198819</c:v>
                </c:pt>
                <c:pt idx="195">
                  <c:v>0.43939393758773798</c:v>
                </c:pt>
                <c:pt idx="196">
                  <c:v>0.36538460850715643</c:v>
                </c:pt>
                <c:pt idx="197">
                  <c:v>0.3404255211353302</c:v>
                </c:pt>
                <c:pt idx="198">
                  <c:v>0.39402985572814941</c:v>
                </c:pt>
                <c:pt idx="199">
                  <c:v>0.66055047512054443</c:v>
                </c:pt>
                <c:pt idx="200">
                  <c:v>0.47272726893424988</c:v>
                </c:pt>
                <c:pt idx="201">
                  <c:v>0.25531914830207819</c:v>
                </c:pt>
                <c:pt idx="202">
                  <c:v>0.31034481525421143</c:v>
                </c:pt>
                <c:pt idx="203">
                  <c:v>0.23333333432674411</c:v>
                </c:pt>
                <c:pt idx="204">
                  <c:v>0.49090909957885742</c:v>
                </c:pt>
                <c:pt idx="205">
                  <c:v>0.48623853921890259</c:v>
                </c:pt>
                <c:pt idx="206">
                  <c:v>0.70370370149612427</c:v>
                </c:pt>
                <c:pt idx="207">
                  <c:v>0.4086538553237915</c:v>
                </c:pt>
                <c:pt idx="208">
                  <c:v>0.36585366725921631</c:v>
                </c:pt>
                <c:pt idx="209">
                  <c:v>0.43181818723678589</c:v>
                </c:pt>
                <c:pt idx="210">
                  <c:v>0.65284973382949829</c:v>
                </c:pt>
                <c:pt idx="211">
                  <c:v>0.39240506291389471</c:v>
                </c:pt>
                <c:pt idx="212">
                  <c:v>0.48648649454116821</c:v>
                </c:pt>
                <c:pt idx="213">
                  <c:v>0.37133550643920898</c:v>
                </c:pt>
                <c:pt idx="214">
                  <c:v>0.35971224308013922</c:v>
                </c:pt>
                <c:pt idx="215">
                  <c:v>0.48076921701431269</c:v>
                </c:pt>
                <c:pt idx="216">
                  <c:v>0.46875</c:v>
                </c:pt>
                <c:pt idx="217">
                  <c:v>0.51369863748550415</c:v>
                </c:pt>
                <c:pt idx="218">
                  <c:v>0.38167938590049738</c:v>
                </c:pt>
                <c:pt idx="219">
                  <c:v>0.52173912525177002</c:v>
                </c:pt>
                <c:pt idx="220">
                  <c:v>0.31428572535514832</c:v>
                </c:pt>
                <c:pt idx="221">
                  <c:v>0.60330575704574585</c:v>
                </c:pt>
                <c:pt idx="222">
                  <c:v>0.23728813230991361</c:v>
                </c:pt>
                <c:pt idx="223">
                  <c:v>0.2916666567325592</c:v>
                </c:pt>
                <c:pt idx="224">
                  <c:v>0.20000000298023221</c:v>
                </c:pt>
                <c:pt idx="225">
                  <c:v>0.4444444477558136</c:v>
                </c:pt>
                <c:pt idx="226">
                  <c:v>0.3273809552192688</c:v>
                </c:pt>
                <c:pt idx="227">
                  <c:v>0.41836735606193542</c:v>
                </c:pt>
                <c:pt idx="228">
                  <c:v>0.27272728085517878</c:v>
                </c:pt>
                <c:pt idx="229">
                  <c:v>0.87671232223510742</c:v>
                </c:pt>
                <c:pt idx="230">
                  <c:v>0.43935927748680109</c:v>
                </c:pt>
                <c:pt idx="231">
                  <c:v>0.42253521084785461</c:v>
                </c:pt>
                <c:pt idx="232">
                  <c:v>0.32558140158653259</c:v>
                </c:pt>
                <c:pt idx="233">
                  <c:v>0.55056178569793701</c:v>
                </c:pt>
                <c:pt idx="234">
                  <c:v>0.24444444477558139</c:v>
                </c:pt>
                <c:pt idx="235">
                  <c:v>0.3888888955116272</c:v>
                </c:pt>
                <c:pt idx="236">
                  <c:v>0.52710843086242676</c:v>
                </c:pt>
                <c:pt idx="237">
                  <c:v>0.38961037993431091</c:v>
                </c:pt>
                <c:pt idx="238">
                  <c:v>0.25</c:v>
                </c:pt>
                <c:pt idx="239">
                  <c:v>0.45747125148773188</c:v>
                </c:pt>
                <c:pt idx="240">
                  <c:v>0.301075279712677</c:v>
                </c:pt>
                <c:pt idx="241">
                  <c:v>0.49122807383537292</c:v>
                </c:pt>
                <c:pt idx="242">
                  <c:v>0.47133758664131159</c:v>
                </c:pt>
                <c:pt idx="243">
                  <c:v>0.39873418211936951</c:v>
                </c:pt>
                <c:pt idx="244">
                  <c:v>0.66028708219528198</c:v>
                </c:pt>
                <c:pt idx="245">
                  <c:v>0.3333333432674408</c:v>
                </c:pt>
                <c:pt idx="246">
                  <c:v>0.31730768084526062</c:v>
                </c:pt>
                <c:pt idx="247">
                  <c:v>0.40298506617546082</c:v>
                </c:pt>
                <c:pt idx="248">
                  <c:v>0.37096774578094482</c:v>
                </c:pt>
                <c:pt idx="249">
                  <c:v>0.73076921701431274</c:v>
                </c:pt>
                <c:pt idx="250">
                  <c:v>0.55744683742523193</c:v>
                </c:pt>
                <c:pt idx="251">
                  <c:v>0.32300883531570429</c:v>
                </c:pt>
                <c:pt idx="252">
                  <c:v>0.44680851697921747</c:v>
                </c:pt>
                <c:pt idx="253">
                  <c:v>0.4117647111415863</c:v>
                </c:pt>
                <c:pt idx="254">
                  <c:v>0.4636363685131073</c:v>
                </c:pt>
                <c:pt idx="255">
                  <c:v>0.2222222238779068</c:v>
                </c:pt>
                <c:pt idx="256">
                  <c:v>0.51891893148422241</c:v>
                </c:pt>
                <c:pt idx="257">
                  <c:v>0.35135135054588318</c:v>
                </c:pt>
                <c:pt idx="258">
                  <c:v>0.57466065883636475</c:v>
                </c:pt>
                <c:pt idx="259">
                  <c:v>0.45384615659713751</c:v>
                </c:pt>
                <c:pt idx="260">
                  <c:v>0.515625</c:v>
                </c:pt>
                <c:pt idx="261">
                  <c:v>0.38007381558418268</c:v>
                </c:pt>
                <c:pt idx="262">
                  <c:v>0.42105263471603388</c:v>
                </c:pt>
                <c:pt idx="263">
                  <c:v>0.36290323734283447</c:v>
                </c:pt>
                <c:pt idx="264">
                  <c:v>0.53140097856521606</c:v>
                </c:pt>
                <c:pt idx="265">
                  <c:v>0.5546875</c:v>
                </c:pt>
                <c:pt idx="266">
                  <c:v>0.5446428656578064</c:v>
                </c:pt>
                <c:pt idx="267">
                  <c:v>0.31034481525421143</c:v>
                </c:pt>
                <c:pt idx="268">
                  <c:v>0.51623374223709106</c:v>
                </c:pt>
                <c:pt idx="269">
                  <c:v>0.35135135054588318</c:v>
                </c:pt>
                <c:pt idx="270">
                  <c:v>0.47435897588729858</c:v>
                </c:pt>
                <c:pt idx="271">
                  <c:v>0.25</c:v>
                </c:pt>
                <c:pt idx="272">
                  <c:v>0.50228309631347656</c:v>
                </c:pt>
                <c:pt idx="273">
                  <c:v>0</c:v>
                </c:pt>
                <c:pt idx="274">
                  <c:v>0.30434781312942499</c:v>
                </c:pt>
                <c:pt idx="275">
                  <c:v>0.22516556084156039</c:v>
                </c:pt>
                <c:pt idx="276">
                  <c:v>0.61029410362243652</c:v>
                </c:pt>
                <c:pt idx="277">
                  <c:v>0.4285714328289032</c:v>
                </c:pt>
                <c:pt idx="278">
                  <c:v>0.25</c:v>
                </c:pt>
                <c:pt idx="279">
                  <c:v>0.5158730149269104</c:v>
                </c:pt>
                <c:pt idx="280">
                  <c:v>0.46153846383094788</c:v>
                </c:pt>
                <c:pt idx="281">
                  <c:v>0.49754902720451349</c:v>
                </c:pt>
                <c:pt idx="282">
                  <c:v>0.35135135054588318</c:v>
                </c:pt>
                <c:pt idx="283">
                  <c:v>0.50625002384185791</c:v>
                </c:pt>
                <c:pt idx="284">
                  <c:v>0.39552238583564758</c:v>
                </c:pt>
                <c:pt idx="285">
                  <c:v>0.46938776969909668</c:v>
                </c:pt>
                <c:pt idx="286">
                  <c:v>0.53924286365509033</c:v>
                </c:pt>
                <c:pt idx="287">
                  <c:v>0.35746607184410101</c:v>
                </c:pt>
                <c:pt idx="288">
                  <c:v>0.32432430982589722</c:v>
                </c:pt>
                <c:pt idx="289">
                  <c:v>0.39800995588302612</c:v>
                </c:pt>
                <c:pt idx="290">
                  <c:v>0.39024388790130621</c:v>
                </c:pt>
                <c:pt idx="291">
                  <c:v>0.41999998688697809</c:v>
                </c:pt>
                <c:pt idx="292">
                  <c:v>0</c:v>
                </c:pt>
                <c:pt idx="293">
                  <c:v>0.30000001192092901</c:v>
                </c:pt>
                <c:pt idx="294">
                  <c:v>0</c:v>
                </c:pt>
                <c:pt idx="295">
                  <c:v>0.49557521939277649</c:v>
                </c:pt>
                <c:pt idx="296">
                  <c:v>0.32432430982589722</c:v>
                </c:pt>
                <c:pt idx="297">
                  <c:v>0.52173912525177002</c:v>
                </c:pt>
                <c:pt idx="298">
                  <c:v>0.375</c:v>
                </c:pt>
                <c:pt idx="299">
                  <c:v>0.37804877758026117</c:v>
                </c:pt>
                <c:pt idx="300">
                  <c:v>0.28571429848670959</c:v>
                </c:pt>
                <c:pt idx="301">
                  <c:v>0.28888890147209167</c:v>
                </c:pt>
                <c:pt idx="302">
                  <c:v>0.29032257199287409</c:v>
                </c:pt>
                <c:pt idx="303">
                  <c:v>0.38709676265716553</c:v>
                </c:pt>
                <c:pt idx="304">
                  <c:v>0.3333333432674408</c:v>
                </c:pt>
                <c:pt idx="305">
                  <c:v>0.40000000596046448</c:v>
                </c:pt>
                <c:pt idx="306">
                  <c:v>0</c:v>
                </c:pt>
                <c:pt idx="307">
                  <c:v>0.35294118523597717</c:v>
                </c:pt>
                <c:pt idx="308">
                  <c:v>0.45348837971687322</c:v>
                </c:pt>
                <c:pt idx="309">
                  <c:v>0.52352941036224365</c:v>
                </c:pt>
                <c:pt idx="310">
                  <c:v>0.26829269528388983</c:v>
                </c:pt>
                <c:pt idx="311">
                  <c:v>0.44078946113586431</c:v>
                </c:pt>
                <c:pt idx="312">
                  <c:v>0.578125</c:v>
                </c:pt>
                <c:pt idx="313">
                  <c:v>0.48529410362243652</c:v>
                </c:pt>
                <c:pt idx="314">
                  <c:v>0.39130434393882751</c:v>
                </c:pt>
                <c:pt idx="315">
                  <c:v>0.43835616111755371</c:v>
                </c:pt>
                <c:pt idx="316">
                  <c:v>0.52478134632110596</c:v>
                </c:pt>
                <c:pt idx="317">
                  <c:v>0.39849624037742609</c:v>
                </c:pt>
                <c:pt idx="318">
                  <c:v>0.36622807383537292</c:v>
                </c:pt>
                <c:pt idx="319">
                  <c:v>0.25</c:v>
                </c:pt>
                <c:pt idx="320">
                  <c:v>0.34666666388511658</c:v>
                </c:pt>
                <c:pt idx="321">
                  <c:v>0.41481480002403259</c:v>
                </c:pt>
                <c:pt idx="322">
                  <c:v>0.42424243688583368</c:v>
                </c:pt>
                <c:pt idx="323">
                  <c:v>0</c:v>
                </c:pt>
                <c:pt idx="324">
                  <c:v>0.38297873735427862</c:v>
                </c:pt>
                <c:pt idx="325">
                  <c:v>0.31578946113586431</c:v>
                </c:pt>
                <c:pt idx="326">
                  <c:v>0.53072625398635864</c:v>
                </c:pt>
                <c:pt idx="327">
                  <c:v>0.5</c:v>
                </c:pt>
                <c:pt idx="328">
                  <c:v>0.72151899337768555</c:v>
                </c:pt>
                <c:pt idx="329">
                  <c:v>0.52631580829620361</c:v>
                </c:pt>
                <c:pt idx="330">
                  <c:v>0.40944883227348328</c:v>
                </c:pt>
                <c:pt idx="331">
                  <c:v>0.52272725105285645</c:v>
                </c:pt>
                <c:pt idx="332">
                  <c:v>0.47517731785774231</c:v>
                </c:pt>
                <c:pt idx="333">
                  <c:v>0.47457626461982733</c:v>
                </c:pt>
                <c:pt idx="334">
                  <c:v>0.3571428656578064</c:v>
                </c:pt>
                <c:pt idx="335">
                  <c:v>0.3571428656578064</c:v>
                </c:pt>
                <c:pt idx="336">
                  <c:v>0.42990654706954962</c:v>
                </c:pt>
                <c:pt idx="337">
                  <c:v>0.41860464215278631</c:v>
                </c:pt>
                <c:pt idx="338">
                  <c:v>0.26153847575187678</c:v>
                </c:pt>
                <c:pt idx="339">
                  <c:v>0.23888888955116269</c:v>
                </c:pt>
                <c:pt idx="340">
                  <c:v>0.27659574151039118</c:v>
                </c:pt>
                <c:pt idx="341">
                  <c:v>0.56097561120986938</c:v>
                </c:pt>
                <c:pt idx="342">
                  <c:v>0.28947368264198298</c:v>
                </c:pt>
                <c:pt idx="343">
                  <c:v>0.68421053886413574</c:v>
                </c:pt>
                <c:pt idx="344">
                  <c:v>0.39361703395843511</c:v>
                </c:pt>
                <c:pt idx="345">
                  <c:v>0.1578947305679321</c:v>
                </c:pt>
                <c:pt idx="346">
                  <c:v>0.36333879828453058</c:v>
                </c:pt>
                <c:pt idx="347">
                  <c:v>0.37543860077857971</c:v>
                </c:pt>
                <c:pt idx="348">
                  <c:v>0.38297873735427862</c:v>
                </c:pt>
                <c:pt idx="349">
                  <c:v>0.51794874668121338</c:v>
                </c:pt>
                <c:pt idx="350">
                  <c:v>0.38983049988746638</c:v>
                </c:pt>
                <c:pt idx="351">
                  <c:v>0.46296295523643488</c:v>
                </c:pt>
                <c:pt idx="352">
                  <c:v>0.57377046346664429</c:v>
                </c:pt>
                <c:pt idx="353">
                  <c:v>0.38129496574401861</c:v>
                </c:pt>
                <c:pt idx="354">
                  <c:v>0.40259739756584167</c:v>
                </c:pt>
                <c:pt idx="355">
                  <c:v>0.40390878915786738</c:v>
                </c:pt>
                <c:pt idx="356">
                  <c:v>0.1398305147886276</c:v>
                </c:pt>
                <c:pt idx="357">
                  <c:v>0.45454546809196472</c:v>
                </c:pt>
                <c:pt idx="358">
                  <c:v>0.50731706619262695</c:v>
                </c:pt>
                <c:pt idx="359">
                  <c:v>0.29305136203765869</c:v>
                </c:pt>
                <c:pt idx="360">
                  <c:v>0.31999999284744263</c:v>
                </c:pt>
                <c:pt idx="361">
                  <c:v>0.44961240887641912</c:v>
                </c:pt>
                <c:pt idx="362">
                  <c:v>0.37368419766426092</c:v>
                </c:pt>
                <c:pt idx="363">
                  <c:v>0.335999995470047</c:v>
                </c:pt>
                <c:pt idx="364">
                  <c:v>0.5116279125213623</c:v>
                </c:pt>
                <c:pt idx="365">
                  <c:v>0.36559140682220459</c:v>
                </c:pt>
                <c:pt idx="366">
                  <c:v>0.53072625398635864</c:v>
                </c:pt>
                <c:pt idx="367">
                  <c:v>0</c:v>
                </c:pt>
                <c:pt idx="368">
                  <c:v>0.23913043737411499</c:v>
                </c:pt>
                <c:pt idx="369">
                  <c:v>0.30232557654380798</c:v>
                </c:pt>
                <c:pt idx="370">
                  <c:v>0.40088105201721191</c:v>
                </c:pt>
                <c:pt idx="371">
                  <c:v>0.68831169605255127</c:v>
                </c:pt>
                <c:pt idx="372">
                  <c:v>0.34599155187606812</c:v>
                </c:pt>
                <c:pt idx="373">
                  <c:v>0.53333336114883423</c:v>
                </c:pt>
                <c:pt idx="374">
                  <c:v>0.51829266548156738</c:v>
                </c:pt>
                <c:pt idx="375">
                  <c:v>0.38209816813468928</c:v>
                </c:pt>
                <c:pt idx="376">
                  <c:v>0.34876543283462519</c:v>
                </c:pt>
                <c:pt idx="377">
                  <c:v>0.46341463923454279</c:v>
                </c:pt>
                <c:pt idx="378">
                  <c:v>0.53887397050857544</c:v>
                </c:pt>
                <c:pt idx="379">
                  <c:v>0.40000000596046448</c:v>
                </c:pt>
                <c:pt idx="380">
                  <c:v>0.33495146036148071</c:v>
                </c:pt>
                <c:pt idx="381">
                  <c:v>0.53987729549407959</c:v>
                </c:pt>
                <c:pt idx="382">
                  <c:v>0.35151514410972601</c:v>
                </c:pt>
                <c:pt idx="383">
                  <c:v>0.37442922592163091</c:v>
                </c:pt>
                <c:pt idx="384">
                  <c:v>0.38235294818878168</c:v>
                </c:pt>
                <c:pt idx="385">
                  <c:v>0.5</c:v>
                </c:pt>
                <c:pt idx="386">
                  <c:v>0.28571429848670959</c:v>
                </c:pt>
                <c:pt idx="387">
                  <c:v>0.3684210479259491</c:v>
                </c:pt>
                <c:pt idx="388">
                  <c:v>0.52631580829620361</c:v>
                </c:pt>
                <c:pt idx="389">
                  <c:v>0.3333333432674408</c:v>
                </c:pt>
                <c:pt idx="390">
                  <c:v>0.32653060555458069</c:v>
                </c:pt>
                <c:pt idx="391">
                  <c:v>0.39676111936569208</c:v>
                </c:pt>
                <c:pt idx="392">
                  <c:v>0.24390244483947751</c:v>
                </c:pt>
                <c:pt idx="393">
                  <c:v>0.51544404029846191</c:v>
                </c:pt>
                <c:pt idx="394">
                  <c:v>0.54054051637649536</c:v>
                </c:pt>
                <c:pt idx="395">
                  <c:v>0.328125</c:v>
                </c:pt>
                <c:pt idx="396">
                  <c:v>0.28225806355476379</c:v>
                </c:pt>
                <c:pt idx="397">
                  <c:v>0.45657569169998169</c:v>
                </c:pt>
                <c:pt idx="398">
                  <c:v>0.67905408143997192</c:v>
                </c:pt>
                <c:pt idx="399">
                  <c:v>0.38709676265716553</c:v>
                </c:pt>
                <c:pt idx="400">
                  <c:v>0.29230770468711847</c:v>
                </c:pt>
                <c:pt idx="401">
                  <c:v>0.52063494920730591</c:v>
                </c:pt>
                <c:pt idx="402">
                  <c:v>0.54237288236618042</c:v>
                </c:pt>
                <c:pt idx="403">
                  <c:v>0.61328792572021484</c:v>
                </c:pt>
                <c:pt idx="404">
                  <c:v>0.47107437252998352</c:v>
                </c:pt>
                <c:pt idx="405">
                  <c:v>0.64010989665985107</c:v>
                </c:pt>
                <c:pt idx="406">
                  <c:v>0.46551725268363953</c:v>
                </c:pt>
                <c:pt idx="407">
                  <c:v>0.447265625</c:v>
                </c:pt>
                <c:pt idx="408">
                  <c:v>0.45614033937454218</c:v>
                </c:pt>
                <c:pt idx="409">
                  <c:v>0.39215686917304993</c:v>
                </c:pt>
                <c:pt idx="410">
                  <c:v>0.34928229451179499</c:v>
                </c:pt>
                <c:pt idx="411">
                  <c:v>0.44626167416572571</c:v>
                </c:pt>
                <c:pt idx="412">
                  <c:v>0.62790697813034058</c:v>
                </c:pt>
                <c:pt idx="413">
                  <c:v>0.41379311680793762</c:v>
                </c:pt>
                <c:pt idx="414">
                  <c:v>0.46258503198623657</c:v>
                </c:pt>
                <c:pt idx="415">
                  <c:v>0.64670658111572266</c:v>
                </c:pt>
                <c:pt idx="416">
                  <c:v>0.47777777910232538</c:v>
                </c:pt>
                <c:pt idx="417">
                  <c:v>0.37837839126586909</c:v>
                </c:pt>
                <c:pt idx="418">
                  <c:v>0.24390244483947751</c:v>
                </c:pt>
                <c:pt idx="419">
                  <c:v>0.34193548560142523</c:v>
                </c:pt>
                <c:pt idx="420">
                  <c:v>0.60759490728378296</c:v>
                </c:pt>
                <c:pt idx="421">
                  <c:v>0.35398229956626892</c:v>
                </c:pt>
                <c:pt idx="422">
                  <c:v>0.39444443583488459</c:v>
                </c:pt>
                <c:pt idx="423">
                  <c:v>0.4285714328289032</c:v>
                </c:pt>
                <c:pt idx="424">
                  <c:v>0.36868685483932501</c:v>
                </c:pt>
                <c:pt idx="425">
                  <c:v>0.49264705181121832</c:v>
                </c:pt>
                <c:pt idx="426">
                  <c:v>0.54135340452194214</c:v>
                </c:pt>
                <c:pt idx="427">
                  <c:v>0.47262248396873469</c:v>
                </c:pt>
                <c:pt idx="428">
                  <c:v>0.51893937587738037</c:v>
                </c:pt>
                <c:pt idx="429">
                  <c:v>0.42965778708457952</c:v>
                </c:pt>
                <c:pt idx="430">
                  <c:v>0.43714284896850591</c:v>
                </c:pt>
                <c:pt idx="431">
                  <c:v>0.26315790414810181</c:v>
                </c:pt>
                <c:pt idx="432">
                  <c:v>0.66371679306030273</c:v>
                </c:pt>
                <c:pt idx="433">
                  <c:v>0.62341773509979248</c:v>
                </c:pt>
                <c:pt idx="434">
                  <c:v>0.58139532804489136</c:v>
                </c:pt>
                <c:pt idx="435">
                  <c:v>0.39473685622215271</c:v>
                </c:pt>
                <c:pt idx="436">
                  <c:v>0.47011953592300421</c:v>
                </c:pt>
                <c:pt idx="437">
                  <c:v>0.53846156597137451</c:v>
                </c:pt>
                <c:pt idx="438">
                  <c:v>0.4038461446762085</c:v>
                </c:pt>
                <c:pt idx="439">
                  <c:v>0.5</c:v>
                </c:pt>
                <c:pt idx="440">
                  <c:v>0.36363637447357178</c:v>
                </c:pt>
                <c:pt idx="441">
                  <c:v>0.44680851697921747</c:v>
                </c:pt>
                <c:pt idx="442">
                  <c:v>0.375</c:v>
                </c:pt>
                <c:pt idx="443">
                  <c:v>0.39890709519386292</c:v>
                </c:pt>
                <c:pt idx="444">
                  <c:v>0.3888888955116272</c:v>
                </c:pt>
                <c:pt idx="445">
                  <c:v>0.46629214286804199</c:v>
                </c:pt>
                <c:pt idx="446">
                  <c:v>0.51200002431869507</c:v>
                </c:pt>
                <c:pt idx="447">
                  <c:v>0.27272728085517878</c:v>
                </c:pt>
                <c:pt idx="448">
                  <c:v>0.30726256966590881</c:v>
                </c:pt>
                <c:pt idx="449">
                  <c:v>0.36144578456878662</c:v>
                </c:pt>
                <c:pt idx="450">
                  <c:v>0.6071428656578064</c:v>
                </c:pt>
                <c:pt idx="451">
                  <c:v>0.40883979201316828</c:v>
                </c:pt>
                <c:pt idx="452">
                  <c:v>0.4788418710231781</c:v>
                </c:pt>
                <c:pt idx="453">
                  <c:v>0</c:v>
                </c:pt>
                <c:pt idx="454">
                  <c:v>0.28930819034576422</c:v>
                </c:pt>
                <c:pt idx="455">
                  <c:v>0.34328359365463262</c:v>
                </c:pt>
                <c:pt idx="456">
                  <c:v>0.49100968241691589</c:v>
                </c:pt>
                <c:pt idx="457">
                  <c:v>0.43421053886413569</c:v>
                </c:pt>
                <c:pt idx="458">
                  <c:v>0.39696970582008362</c:v>
                </c:pt>
                <c:pt idx="459">
                  <c:v>0.39506173133850098</c:v>
                </c:pt>
                <c:pt idx="460">
                  <c:v>0.64705884456634521</c:v>
                </c:pt>
                <c:pt idx="461">
                  <c:v>0.49696049094200129</c:v>
                </c:pt>
                <c:pt idx="462">
                  <c:v>0.31081080436706537</c:v>
                </c:pt>
                <c:pt idx="463">
                  <c:v>0.46229508519172668</c:v>
                </c:pt>
                <c:pt idx="464">
                  <c:v>0.45070421695709229</c:v>
                </c:pt>
                <c:pt idx="465">
                  <c:v>0.47120419144630432</c:v>
                </c:pt>
                <c:pt idx="466">
                  <c:v>0.57875460386276245</c:v>
                </c:pt>
                <c:pt idx="467">
                  <c:v>0.27127659320831299</c:v>
                </c:pt>
                <c:pt idx="468">
                  <c:v>0.4787878692150116</c:v>
                </c:pt>
                <c:pt idx="469">
                  <c:v>0.36363637447357178</c:v>
                </c:pt>
                <c:pt idx="470">
                  <c:v>0.54794520139694214</c:v>
                </c:pt>
                <c:pt idx="471">
                  <c:v>0.27868852019309998</c:v>
                </c:pt>
                <c:pt idx="472">
                  <c:v>0.56542056798934937</c:v>
                </c:pt>
                <c:pt idx="473">
                  <c:v>0.48051947355270391</c:v>
                </c:pt>
                <c:pt idx="474">
                  <c:v>0.55603450536727905</c:v>
                </c:pt>
                <c:pt idx="475">
                  <c:v>0.38961037993431091</c:v>
                </c:pt>
                <c:pt idx="476">
                  <c:v>0.51063829660415649</c:v>
                </c:pt>
                <c:pt idx="477">
                  <c:v>0.47058823704719538</c:v>
                </c:pt>
                <c:pt idx="478">
                  <c:v>0.58441555500030518</c:v>
                </c:pt>
                <c:pt idx="479">
                  <c:v>0.31818181276321411</c:v>
                </c:pt>
                <c:pt idx="480">
                  <c:v>0.29411765933036799</c:v>
                </c:pt>
                <c:pt idx="481">
                  <c:v>0.42307692766189581</c:v>
                </c:pt>
                <c:pt idx="482">
                  <c:v>0.3214285671710968</c:v>
                </c:pt>
                <c:pt idx="483">
                  <c:v>0.16393442451953891</c:v>
                </c:pt>
                <c:pt idx="484">
                  <c:v>0.42213642597198492</c:v>
                </c:pt>
                <c:pt idx="485">
                  <c:v>0.40343347191810608</c:v>
                </c:pt>
                <c:pt idx="486">
                  <c:v>0.42982456088066101</c:v>
                </c:pt>
                <c:pt idx="487">
                  <c:v>0.1510791331529617</c:v>
                </c:pt>
                <c:pt idx="488">
                  <c:v>0.30263158679008478</c:v>
                </c:pt>
                <c:pt idx="489">
                  <c:v>0.47540983557701111</c:v>
                </c:pt>
                <c:pt idx="490">
                  <c:v>0.50515460968017578</c:v>
                </c:pt>
                <c:pt idx="491">
                  <c:v>0.51590108871459961</c:v>
                </c:pt>
                <c:pt idx="492">
                  <c:v>0.58235293626785278</c:v>
                </c:pt>
                <c:pt idx="493">
                  <c:v>0.46463245153427118</c:v>
                </c:pt>
                <c:pt idx="494">
                  <c:v>0.63080894947052002</c:v>
                </c:pt>
                <c:pt idx="495">
                  <c:v>0.39545455574989319</c:v>
                </c:pt>
                <c:pt idx="496">
                  <c:v>0.45815899968147278</c:v>
                </c:pt>
                <c:pt idx="497">
                  <c:v>0.56097561120986938</c:v>
                </c:pt>
                <c:pt idx="498">
                  <c:v>0.60689657926559448</c:v>
                </c:pt>
                <c:pt idx="499">
                  <c:v>0.31147539615631098</c:v>
                </c:pt>
                <c:pt idx="500">
                  <c:v>0.45296168327331537</c:v>
                </c:pt>
                <c:pt idx="501">
                  <c:v>0.37037035822868353</c:v>
                </c:pt>
                <c:pt idx="502">
                  <c:v>0.41739130020141602</c:v>
                </c:pt>
                <c:pt idx="503">
                  <c:v>0.53750002384185791</c:v>
                </c:pt>
                <c:pt idx="504">
                  <c:v>0.53928571939468384</c:v>
                </c:pt>
                <c:pt idx="505">
                  <c:v>0.27461141347885132</c:v>
                </c:pt>
                <c:pt idx="506">
                  <c:v>0.46728971600532532</c:v>
                </c:pt>
                <c:pt idx="507">
                  <c:v>0.53012049198150635</c:v>
                </c:pt>
                <c:pt idx="508">
                  <c:v>0.53846156597137451</c:v>
                </c:pt>
                <c:pt idx="509">
                  <c:v>0.4444444477558136</c:v>
                </c:pt>
                <c:pt idx="510">
                  <c:v>0.55860346555709839</c:v>
                </c:pt>
                <c:pt idx="511">
                  <c:v>0.66190475225448608</c:v>
                </c:pt>
                <c:pt idx="512">
                  <c:v>0.42045453190803528</c:v>
                </c:pt>
                <c:pt idx="513">
                  <c:v>0.38952162861824041</c:v>
                </c:pt>
                <c:pt idx="514">
                  <c:v>0.37864077091217041</c:v>
                </c:pt>
                <c:pt idx="515">
                  <c:v>0.74000000953674316</c:v>
                </c:pt>
                <c:pt idx="516">
                  <c:v>0.50370371341705322</c:v>
                </c:pt>
                <c:pt idx="517">
                  <c:v>0.23333333432674411</c:v>
                </c:pt>
                <c:pt idx="518">
                  <c:v>0.32608696818351751</c:v>
                </c:pt>
                <c:pt idx="519">
                  <c:v>0.42640691995620728</c:v>
                </c:pt>
                <c:pt idx="520">
                  <c:v>0.52531647682189941</c:v>
                </c:pt>
                <c:pt idx="521">
                  <c:v>0.3695652186870575</c:v>
                </c:pt>
                <c:pt idx="522">
                  <c:v>0.37209302186965942</c:v>
                </c:pt>
                <c:pt idx="523">
                  <c:v>0.4076923131942749</c:v>
                </c:pt>
                <c:pt idx="524">
                  <c:v>0.64748203754425049</c:v>
                </c:pt>
                <c:pt idx="525">
                  <c:v>0.28571429848670959</c:v>
                </c:pt>
                <c:pt idx="526">
                  <c:v>0.40594059228897089</c:v>
                </c:pt>
                <c:pt idx="527">
                  <c:v>0.41545894742012018</c:v>
                </c:pt>
                <c:pt idx="528">
                  <c:v>0.42262893915176392</c:v>
                </c:pt>
                <c:pt idx="529">
                  <c:v>0.22077922523021701</c:v>
                </c:pt>
                <c:pt idx="530">
                  <c:v>0.61428570747375488</c:v>
                </c:pt>
                <c:pt idx="531">
                  <c:v>0.57518798112869263</c:v>
                </c:pt>
                <c:pt idx="532">
                  <c:v>0.56783920526504517</c:v>
                </c:pt>
                <c:pt idx="533">
                  <c:v>0.50742572546005249</c:v>
                </c:pt>
                <c:pt idx="534">
                  <c:v>0.64492756128311157</c:v>
                </c:pt>
                <c:pt idx="535">
                  <c:v>0.37735849618911738</c:v>
                </c:pt>
                <c:pt idx="536">
                  <c:v>0.5252918004989624</c:v>
                </c:pt>
                <c:pt idx="537">
                  <c:v>0.45316454768180853</c:v>
                </c:pt>
                <c:pt idx="538">
                  <c:v>0.44363635778427118</c:v>
                </c:pt>
                <c:pt idx="539">
                  <c:v>0.48948949575424189</c:v>
                </c:pt>
                <c:pt idx="540">
                  <c:v>0.3571428656578064</c:v>
                </c:pt>
                <c:pt idx="541">
                  <c:v>0.54634147882461548</c:v>
                </c:pt>
                <c:pt idx="542">
                  <c:v>0.56125354766845703</c:v>
                </c:pt>
                <c:pt idx="543">
                  <c:v>0.40425533056259161</c:v>
                </c:pt>
                <c:pt idx="544">
                  <c:v>0.42647057771682739</c:v>
                </c:pt>
                <c:pt idx="545">
                  <c:v>0.48684209585189819</c:v>
                </c:pt>
                <c:pt idx="546">
                  <c:v>0.60227274894714355</c:v>
                </c:pt>
                <c:pt idx="547">
                  <c:v>0.36065572500228882</c:v>
                </c:pt>
                <c:pt idx="548">
                  <c:v>0.39772728085517878</c:v>
                </c:pt>
                <c:pt idx="549">
                  <c:v>0.27131783962249761</c:v>
                </c:pt>
                <c:pt idx="550">
                  <c:v>0.20987653732299799</c:v>
                </c:pt>
                <c:pt idx="551">
                  <c:v>0.45068028569221502</c:v>
                </c:pt>
                <c:pt idx="552">
                  <c:v>0.35185185074806208</c:v>
                </c:pt>
                <c:pt idx="553">
                  <c:v>0.40845069289207458</c:v>
                </c:pt>
                <c:pt idx="554">
                  <c:v>0.7421875</c:v>
                </c:pt>
                <c:pt idx="555">
                  <c:v>0.3928571343421936</c:v>
                </c:pt>
                <c:pt idx="556">
                  <c:v>0.26344084739685059</c:v>
                </c:pt>
                <c:pt idx="557">
                  <c:v>0.5517241358757019</c:v>
                </c:pt>
                <c:pt idx="558">
                  <c:v>0.55276381969451904</c:v>
                </c:pt>
                <c:pt idx="559">
                  <c:v>9.0909093618392944E-2</c:v>
                </c:pt>
                <c:pt idx="560">
                  <c:v>0.3819444477558136</c:v>
                </c:pt>
                <c:pt idx="561">
                  <c:v>0.50515460968017578</c:v>
                </c:pt>
                <c:pt idx="562">
                  <c:v>0.49315068125724792</c:v>
                </c:pt>
                <c:pt idx="563">
                  <c:v>0.5223880410194397</c:v>
                </c:pt>
                <c:pt idx="564">
                  <c:v>0.65550905466079712</c:v>
                </c:pt>
                <c:pt idx="565">
                  <c:v>0.50746268033981323</c:v>
                </c:pt>
                <c:pt idx="566">
                  <c:v>0.37815126776695251</c:v>
                </c:pt>
                <c:pt idx="567">
                  <c:v>0.42666667699813843</c:v>
                </c:pt>
                <c:pt idx="568">
                  <c:v>0.38271605968475342</c:v>
                </c:pt>
                <c:pt idx="569">
                  <c:v>0.55154639482498169</c:v>
                </c:pt>
                <c:pt idx="570">
                  <c:v>0.50649350881576538</c:v>
                </c:pt>
                <c:pt idx="571">
                  <c:v>0.47286820411682129</c:v>
                </c:pt>
                <c:pt idx="572">
                  <c:v>0.64251208305358887</c:v>
                </c:pt>
                <c:pt idx="573">
                  <c:v>0.58267718553543091</c:v>
                </c:pt>
                <c:pt idx="574">
                  <c:v>0.26839825510978699</c:v>
                </c:pt>
                <c:pt idx="575">
                  <c:v>0.30625000596046448</c:v>
                </c:pt>
                <c:pt idx="576">
                  <c:v>0.56603771448135376</c:v>
                </c:pt>
                <c:pt idx="577">
                  <c:v>0.516853928565979</c:v>
                </c:pt>
                <c:pt idx="578">
                  <c:v>0.40234375</c:v>
                </c:pt>
                <c:pt idx="579">
                  <c:v>0.57278478145599365</c:v>
                </c:pt>
                <c:pt idx="580">
                  <c:v>0.48051947355270391</c:v>
                </c:pt>
                <c:pt idx="581">
                  <c:v>0.56313991546630859</c:v>
                </c:pt>
                <c:pt idx="582">
                  <c:v>0.22471910715103149</c:v>
                </c:pt>
                <c:pt idx="583">
                  <c:v>0.47345131635665888</c:v>
                </c:pt>
                <c:pt idx="584">
                  <c:v>0.59281438589096069</c:v>
                </c:pt>
                <c:pt idx="585">
                  <c:v>0.5</c:v>
                </c:pt>
                <c:pt idx="586">
                  <c:v>0.486887127161026</c:v>
                </c:pt>
                <c:pt idx="587">
                  <c:v>0.57392317056655884</c:v>
                </c:pt>
                <c:pt idx="588">
                  <c:v>0.17241379618644709</c:v>
                </c:pt>
                <c:pt idx="589">
                  <c:v>0.39849624037742609</c:v>
                </c:pt>
                <c:pt idx="590">
                  <c:v>0.45814979076385498</c:v>
                </c:pt>
                <c:pt idx="591">
                  <c:v>0.39512196183204651</c:v>
                </c:pt>
                <c:pt idx="592">
                  <c:v>0.47142857313156128</c:v>
                </c:pt>
                <c:pt idx="593">
                  <c:v>0.77499997615814209</c:v>
                </c:pt>
                <c:pt idx="594">
                  <c:v>0.6428571343421936</c:v>
                </c:pt>
                <c:pt idx="595">
                  <c:v>0.59487181901931763</c:v>
                </c:pt>
                <c:pt idx="596">
                  <c:v>0.56744188070297241</c:v>
                </c:pt>
                <c:pt idx="597">
                  <c:v>0.60563379526138306</c:v>
                </c:pt>
                <c:pt idx="598">
                  <c:v>0.28070175647735601</c:v>
                </c:pt>
                <c:pt idx="599">
                  <c:v>0.5</c:v>
                </c:pt>
                <c:pt idx="600">
                  <c:v>0.66063350439071655</c:v>
                </c:pt>
                <c:pt idx="601">
                  <c:v>0.49390244483947748</c:v>
                </c:pt>
                <c:pt idx="602">
                  <c:v>0.46583852171897888</c:v>
                </c:pt>
                <c:pt idx="603">
                  <c:v>0.55555558204650879</c:v>
                </c:pt>
                <c:pt idx="604">
                  <c:v>0.17647059261798859</c:v>
                </c:pt>
                <c:pt idx="605">
                  <c:v>0.31818181276321411</c:v>
                </c:pt>
                <c:pt idx="606">
                  <c:v>0.64456236362457275</c:v>
                </c:pt>
                <c:pt idx="607">
                  <c:v>0.37426900863647461</c:v>
                </c:pt>
                <c:pt idx="608">
                  <c:v>0.66369044780731201</c:v>
                </c:pt>
                <c:pt idx="609">
                  <c:v>0.36619716882705688</c:v>
                </c:pt>
                <c:pt idx="610">
                  <c:v>0.67052024602890015</c:v>
                </c:pt>
                <c:pt idx="611">
                  <c:v>0.5058823823928833</c:v>
                </c:pt>
                <c:pt idx="612">
                  <c:v>0.55421686172485352</c:v>
                </c:pt>
                <c:pt idx="613">
                  <c:v>0.51381218433380127</c:v>
                </c:pt>
                <c:pt idx="614">
                  <c:v>0.39483395218849182</c:v>
                </c:pt>
                <c:pt idx="615">
                  <c:v>0.40247678756713873</c:v>
                </c:pt>
                <c:pt idx="616">
                  <c:v>0.26760563254356379</c:v>
                </c:pt>
                <c:pt idx="617">
                  <c:v>0.32653060555458069</c:v>
                </c:pt>
                <c:pt idx="618">
                  <c:v>0.30000001192092901</c:v>
                </c:pt>
                <c:pt idx="619">
                  <c:v>0.38524588942527771</c:v>
                </c:pt>
                <c:pt idx="620">
                  <c:v>0.38554215431213379</c:v>
                </c:pt>
                <c:pt idx="621">
                  <c:v>0.29629629850387568</c:v>
                </c:pt>
                <c:pt idx="622">
                  <c:v>0.49152541160583502</c:v>
                </c:pt>
                <c:pt idx="623">
                  <c:v>0.3684210479259491</c:v>
                </c:pt>
                <c:pt idx="624">
                  <c:v>0.43434342741966248</c:v>
                </c:pt>
                <c:pt idx="625">
                  <c:v>0.41401273012161249</c:v>
                </c:pt>
                <c:pt idx="626">
                  <c:v>0.62004172801971436</c:v>
                </c:pt>
                <c:pt idx="627">
                  <c:v>0.33155080676078802</c:v>
                </c:pt>
                <c:pt idx="628">
                  <c:v>0.65161287784576416</c:v>
                </c:pt>
                <c:pt idx="629">
                  <c:v>0.49603173136711121</c:v>
                </c:pt>
                <c:pt idx="630">
                  <c:v>0.44117647409439092</c:v>
                </c:pt>
                <c:pt idx="631">
                  <c:v>0.41592919826507568</c:v>
                </c:pt>
                <c:pt idx="632">
                  <c:v>0.34426230192184448</c:v>
                </c:pt>
                <c:pt idx="633">
                  <c:v>0.50113379955291748</c:v>
                </c:pt>
                <c:pt idx="634">
                  <c:v>0.36792454123497009</c:v>
                </c:pt>
                <c:pt idx="635">
                  <c:v>0.62921351194381714</c:v>
                </c:pt>
                <c:pt idx="636">
                  <c:v>0.70710057020187378</c:v>
                </c:pt>
                <c:pt idx="637">
                  <c:v>0.1022222191095352</c:v>
                </c:pt>
                <c:pt idx="638">
                  <c:v>0.5901639461517334</c:v>
                </c:pt>
                <c:pt idx="639">
                  <c:v>0.3984375</c:v>
                </c:pt>
                <c:pt idx="640">
                  <c:v>0.52321982383728027</c:v>
                </c:pt>
                <c:pt idx="641">
                  <c:v>0.76595747470855713</c:v>
                </c:pt>
                <c:pt idx="642">
                  <c:v>0.73255813121795654</c:v>
                </c:pt>
                <c:pt idx="643">
                  <c:v>0.27419355511665339</c:v>
                </c:pt>
                <c:pt idx="644">
                  <c:v>0.5</c:v>
                </c:pt>
                <c:pt idx="645">
                  <c:v>0.72277230024337769</c:v>
                </c:pt>
                <c:pt idx="646">
                  <c:v>0.41463413834571838</c:v>
                </c:pt>
                <c:pt idx="647">
                  <c:v>0.15999999642372131</c:v>
                </c:pt>
                <c:pt idx="648">
                  <c:v>0.2452830225229263</c:v>
                </c:pt>
                <c:pt idx="649">
                  <c:v>0.2199999988079071</c:v>
                </c:pt>
                <c:pt idx="650">
                  <c:v>0.36290323734283447</c:v>
                </c:pt>
                <c:pt idx="651">
                  <c:v>0.39871382713317871</c:v>
                </c:pt>
                <c:pt idx="652">
                  <c:v>0.3505154550075531</c:v>
                </c:pt>
                <c:pt idx="653">
                  <c:v>0.38461539149284357</c:v>
                </c:pt>
                <c:pt idx="654">
                  <c:v>0.65909093618392944</c:v>
                </c:pt>
                <c:pt idx="655">
                  <c:v>0.35869565606117249</c:v>
                </c:pt>
                <c:pt idx="656">
                  <c:v>0.71936756372451782</c:v>
                </c:pt>
                <c:pt idx="657">
                  <c:v>0.48231512308120728</c:v>
                </c:pt>
                <c:pt idx="658">
                  <c:v>0.43026706576347351</c:v>
                </c:pt>
                <c:pt idx="659">
                  <c:v>0.34701493382453918</c:v>
                </c:pt>
                <c:pt idx="660">
                  <c:v>0.55813956260681152</c:v>
                </c:pt>
                <c:pt idx="661">
                  <c:v>0.4609375</c:v>
                </c:pt>
                <c:pt idx="662">
                  <c:v>0.44736841320991522</c:v>
                </c:pt>
                <c:pt idx="663">
                  <c:v>0.33928570151329041</c:v>
                </c:pt>
                <c:pt idx="664">
                  <c:v>0.43981480598449713</c:v>
                </c:pt>
                <c:pt idx="665">
                  <c:v>0.3991769552230835</c:v>
                </c:pt>
                <c:pt idx="666">
                  <c:v>0.38028168678283691</c:v>
                </c:pt>
                <c:pt idx="667">
                  <c:v>0.33992093801498408</c:v>
                </c:pt>
                <c:pt idx="668">
                  <c:v>0.42580646276473999</c:v>
                </c:pt>
                <c:pt idx="669">
                  <c:v>0.22857142984867099</c:v>
                </c:pt>
                <c:pt idx="670">
                  <c:v>0.53810626268386841</c:v>
                </c:pt>
                <c:pt idx="671">
                  <c:v>0.2488038241863251</c:v>
                </c:pt>
                <c:pt idx="672">
                  <c:v>0.43553009629249573</c:v>
                </c:pt>
                <c:pt idx="673">
                  <c:v>0</c:v>
                </c:pt>
                <c:pt idx="674">
                  <c:v>0.56126022338867188</c:v>
                </c:pt>
                <c:pt idx="675">
                  <c:v>0.52150535583496094</c:v>
                </c:pt>
                <c:pt idx="676">
                  <c:v>0.34065935015678411</c:v>
                </c:pt>
                <c:pt idx="677">
                  <c:v>0.54285717010498047</c:v>
                </c:pt>
                <c:pt idx="678">
                  <c:v>0.4170040488243103</c:v>
                </c:pt>
                <c:pt idx="679">
                  <c:v>0.56962025165557861</c:v>
                </c:pt>
                <c:pt idx="680">
                  <c:v>0.37614679336547852</c:v>
                </c:pt>
                <c:pt idx="681">
                  <c:v>0.43103447556495672</c:v>
                </c:pt>
                <c:pt idx="682">
                  <c:v>0.55199998617172241</c:v>
                </c:pt>
                <c:pt idx="683">
                  <c:v>0.46721312403678888</c:v>
                </c:pt>
                <c:pt idx="684">
                  <c:v>0.3968254029750824</c:v>
                </c:pt>
                <c:pt idx="685">
                  <c:v>0.37999999523162842</c:v>
                </c:pt>
                <c:pt idx="686">
                  <c:v>0.28985506296157842</c:v>
                </c:pt>
                <c:pt idx="687">
                  <c:v>0.4883720874786377</c:v>
                </c:pt>
                <c:pt idx="688">
                  <c:v>0.55776894092559814</c:v>
                </c:pt>
                <c:pt idx="689">
                  <c:v>0.43809524178504938</c:v>
                </c:pt>
                <c:pt idx="690">
                  <c:v>0.40000000596046448</c:v>
                </c:pt>
                <c:pt idx="691">
                  <c:v>0.44831115007400513</c:v>
                </c:pt>
                <c:pt idx="692">
                  <c:v>0.5802919864654541</c:v>
                </c:pt>
                <c:pt idx="693">
                  <c:v>0.42735043168067932</c:v>
                </c:pt>
                <c:pt idx="694">
                  <c:v>0.28448274731636047</c:v>
                </c:pt>
                <c:pt idx="695">
                  <c:v>0.4427570104598999</c:v>
                </c:pt>
                <c:pt idx="696">
                  <c:v>0.59473681449890137</c:v>
                </c:pt>
                <c:pt idx="697">
                  <c:v>0.44801980257034302</c:v>
                </c:pt>
                <c:pt idx="698">
                  <c:v>0.45251396298408508</c:v>
                </c:pt>
                <c:pt idx="699">
                  <c:v>0.48019802570343018</c:v>
                </c:pt>
                <c:pt idx="700">
                  <c:v>0.44615384936332703</c:v>
                </c:pt>
                <c:pt idx="701">
                  <c:v>0.33783784508705139</c:v>
                </c:pt>
                <c:pt idx="702">
                  <c:v>0.42953020334243769</c:v>
                </c:pt>
                <c:pt idx="703">
                  <c:v>0.44680851697921747</c:v>
                </c:pt>
                <c:pt idx="704">
                  <c:v>0.62689077854156494</c:v>
                </c:pt>
                <c:pt idx="705">
                  <c:v>0.21621622145175931</c:v>
                </c:pt>
                <c:pt idx="706">
                  <c:v>0.53097343444824219</c:v>
                </c:pt>
                <c:pt idx="707">
                  <c:v>0.25806450843811041</c:v>
                </c:pt>
                <c:pt idx="708">
                  <c:v>0.44623655080795288</c:v>
                </c:pt>
                <c:pt idx="709">
                  <c:v>0.56481480598449707</c:v>
                </c:pt>
                <c:pt idx="710">
                  <c:v>0.31578946113586431</c:v>
                </c:pt>
                <c:pt idx="711">
                  <c:v>0.50427353382110596</c:v>
                </c:pt>
                <c:pt idx="712">
                  <c:v>0.43965518474578857</c:v>
                </c:pt>
                <c:pt idx="713">
                  <c:v>0.44054579734802252</c:v>
                </c:pt>
                <c:pt idx="714">
                  <c:v>0.44128113985061651</c:v>
                </c:pt>
                <c:pt idx="715">
                  <c:v>0.37121212482452393</c:v>
                </c:pt>
                <c:pt idx="716">
                  <c:v>0.54302668571472168</c:v>
                </c:pt>
                <c:pt idx="717">
                  <c:v>0.31210190057754522</c:v>
                </c:pt>
                <c:pt idx="718">
                  <c:v>0.53846156597137451</c:v>
                </c:pt>
                <c:pt idx="719">
                  <c:v>0.31205675005912781</c:v>
                </c:pt>
                <c:pt idx="720">
                  <c:v>0.3571428656578064</c:v>
                </c:pt>
                <c:pt idx="721">
                  <c:v>0.58579879999160767</c:v>
                </c:pt>
                <c:pt idx="722">
                  <c:v>0.3571428656578064</c:v>
                </c:pt>
                <c:pt idx="723">
                  <c:v>0.38749998807907099</c:v>
                </c:pt>
                <c:pt idx="724">
                  <c:v>0.5</c:v>
                </c:pt>
                <c:pt idx="725">
                  <c:v>0.3288288414478302</c:v>
                </c:pt>
                <c:pt idx="726">
                  <c:v>0.40109890699386602</c:v>
                </c:pt>
                <c:pt idx="727">
                  <c:v>0.36046510934829712</c:v>
                </c:pt>
                <c:pt idx="728">
                  <c:v>0.55747127532958984</c:v>
                </c:pt>
                <c:pt idx="729">
                  <c:v>0.25641027092933649</c:v>
                </c:pt>
                <c:pt idx="730">
                  <c:v>0.4038461446762085</c:v>
                </c:pt>
                <c:pt idx="731">
                  <c:v>0.6454545259475708</c:v>
                </c:pt>
                <c:pt idx="732">
                  <c:v>0.36666667461395258</c:v>
                </c:pt>
                <c:pt idx="733">
                  <c:v>0.43621399998664862</c:v>
                </c:pt>
                <c:pt idx="734">
                  <c:v>0.42222222685813898</c:v>
                </c:pt>
                <c:pt idx="735">
                  <c:v>0.36898395419120789</c:v>
                </c:pt>
                <c:pt idx="736">
                  <c:v>0.38793104887008673</c:v>
                </c:pt>
                <c:pt idx="737">
                  <c:v>0.28282827138900762</c:v>
                </c:pt>
                <c:pt idx="738">
                  <c:v>0.50607287883758545</c:v>
                </c:pt>
                <c:pt idx="739">
                  <c:v>0.45112782716751099</c:v>
                </c:pt>
                <c:pt idx="740">
                  <c:v>0.27272728085517878</c:v>
                </c:pt>
                <c:pt idx="741">
                  <c:v>0.32727271318435669</c:v>
                </c:pt>
                <c:pt idx="742">
                  <c:v>0.44999998807907099</c:v>
                </c:pt>
                <c:pt idx="743">
                  <c:v>0.43065693974494929</c:v>
                </c:pt>
                <c:pt idx="744">
                  <c:v>0.32608696818351751</c:v>
                </c:pt>
                <c:pt idx="745">
                  <c:v>0.55816328525543213</c:v>
                </c:pt>
                <c:pt idx="746">
                  <c:v>0.55029582977294922</c:v>
                </c:pt>
                <c:pt idx="747">
                  <c:v>0.38461539149284357</c:v>
                </c:pt>
                <c:pt idx="748">
                  <c:v>0.5157894492149353</c:v>
                </c:pt>
                <c:pt idx="749">
                  <c:v>0.31446540355682367</c:v>
                </c:pt>
                <c:pt idx="750">
                  <c:v>0.3333333432674408</c:v>
                </c:pt>
                <c:pt idx="751">
                  <c:v>0.3452380895614624</c:v>
                </c:pt>
                <c:pt idx="752">
                  <c:v>0.24193547666072851</c:v>
                </c:pt>
                <c:pt idx="753">
                  <c:v>0.42105263471603388</c:v>
                </c:pt>
                <c:pt idx="754">
                  <c:v>0.49082568287849432</c:v>
                </c:pt>
                <c:pt idx="755">
                  <c:v>0.4237288236618042</c:v>
                </c:pt>
                <c:pt idx="756">
                  <c:v>0.45588234066963201</c:v>
                </c:pt>
                <c:pt idx="757">
                  <c:v>0.60000002384185791</c:v>
                </c:pt>
                <c:pt idx="758">
                  <c:v>0.35135135054588318</c:v>
                </c:pt>
                <c:pt idx="759">
                  <c:v>0.36764705181121832</c:v>
                </c:pt>
                <c:pt idx="760">
                  <c:v>0.37545126676559448</c:v>
                </c:pt>
                <c:pt idx="761">
                  <c:v>0.4921875</c:v>
                </c:pt>
                <c:pt idx="762">
                  <c:v>0.40625</c:v>
                </c:pt>
                <c:pt idx="763">
                  <c:v>0.5595238208770752</c:v>
                </c:pt>
                <c:pt idx="764">
                  <c:v>0.34883719682693481</c:v>
                </c:pt>
                <c:pt idx="765">
                  <c:v>0.50598800182342529</c:v>
                </c:pt>
                <c:pt idx="766">
                  <c:v>0.4117647111415863</c:v>
                </c:pt>
                <c:pt idx="767">
                  <c:v>0.38235294818878168</c:v>
                </c:pt>
                <c:pt idx="768">
                  <c:v>0.62453532218933105</c:v>
                </c:pt>
                <c:pt idx="769">
                  <c:v>0.57480317354202271</c:v>
                </c:pt>
                <c:pt idx="770">
                  <c:v>0.45569619536399841</c:v>
                </c:pt>
                <c:pt idx="771">
                  <c:v>0.40277779102325439</c:v>
                </c:pt>
                <c:pt idx="772">
                  <c:v>0.44736841320991522</c:v>
                </c:pt>
                <c:pt idx="773">
                  <c:v>0.73809522390365601</c:v>
                </c:pt>
                <c:pt idx="774">
                  <c:v>0.32835820317268372</c:v>
                </c:pt>
                <c:pt idx="775">
                  <c:v>0.39873418211936951</c:v>
                </c:pt>
                <c:pt idx="776">
                  <c:v>0.28421053290367132</c:v>
                </c:pt>
                <c:pt idx="777">
                  <c:v>0.50246304273605347</c:v>
                </c:pt>
                <c:pt idx="778">
                  <c:v>0.3177570104598999</c:v>
                </c:pt>
                <c:pt idx="779">
                  <c:v>0.55980861186981201</c:v>
                </c:pt>
                <c:pt idx="780">
                  <c:v>0.68421053886413574</c:v>
                </c:pt>
                <c:pt idx="781">
                  <c:v>0.53488373756408691</c:v>
                </c:pt>
                <c:pt idx="782">
                  <c:v>0.49504950642585749</c:v>
                </c:pt>
                <c:pt idx="783">
                  <c:v>0.44615384936332703</c:v>
                </c:pt>
                <c:pt idx="784">
                  <c:v>0.39795917272567749</c:v>
                </c:pt>
                <c:pt idx="785">
                  <c:v>0.75897437334060669</c:v>
                </c:pt>
                <c:pt idx="786">
                  <c:v>0.45098039507865911</c:v>
                </c:pt>
                <c:pt idx="787">
                  <c:v>0.32278481125831598</c:v>
                </c:pt>
                <c:pt idx="788">
                  <c:v>0.4583333432674408</c:v>
                </c:pt>
                <c:pt idx="789">
                  <c:v>0.59217876195907593</c:v>
                </c:pt>
                <c:pt idx="790">
                  <c:v>0.34285715222358698</c:v>
                </c:pt>
                <c:pt idx="791">
                  <c:v>0.17931035161018369</c:v>
                </c:pt>
                <c:pt idx="792">
                  <c:v>0.43030303716659551</c:v>
                </c:pt>
                <c:pt idx="793">
                  <c:v>0.52054792642593384</c:v>
                </c:pt>
                <c:pt idx="794">
                  <c:v>0.51999998092651367</c:v>
                </c:pt>
                <c:pt idx="795">
                  <c:v>0.2184465974569321</c:v>
                </c:pt>
                <c:pt idx="796">
                  <c:v>0.50251257419586182</c:v>
                </c:pt>
                <c:pt idx="797">
                  <c:v>0.37391304969787598</c:v>
                </c:pt>
                <c:pt idx="798">
                  <c:v>0.49315068125724792</c:v>
                </c:pt>
                <c:pt idx="799">
                  <c:v>0.43478259444236761</c:v>
                </c:pt>
                <c:pt idx="800">
                  <c:v>0.50574713945388794</c:v>
                </c:pt>
                <c:pt idx="801">
                  <c:v>0.55414015054702759</c:v>
                </c:pt>
                <c:pt idx="802">
                  <c:v>0.50537633895874023</c:v>
                </c:pt>
                <c:pt idx="803">
                  <c:v>0.53977274894714355</c:v>
                </c:pt>
                <c:pt idx="804">
                  <c:v>0.34375</c:v>
                </c:pt>
                <c:pt idx="805">
                  <c:v>0.61858975887298584</c:v>
                </c:pt>
                <c:pt idx="806">
                  <c:v>0.3888888955116272</c:v>
                </c:pt>
                <c:pt idx="807">
                  <c:v>0.32679739594459528</c:v>
                </c:pt>
                <c:pt idx="808">
                  <c:v>0.46215140819549561</c:v>
                </c:pt>
                <c:pt idx="809">
                  <c:v>0.6875</c:v>
                </c:pt>
                <c:pt idx="810">
                  <c:v>0.58015269041061401</c:v>
                </c:pt>
                <c:pt idx="811">
                  <c:v>0.69325155019760132</c:v>
                </c:pt>
                <c:pt idx="812">
                  <c:v>0.59020620584487915</c:v>
                </c:pt>
                <c:pt idx="813">
                  <c:v>0.47058823704719538</c:v>
                </c:pt>
                <c:pt idx="814">
                  <c:v>0.32302406430244451</c:v>
                </c:pt>
                <c:pt idx="815">
                  <c:v>0.21524663269519809</c:v>
                </c:pt>
                <c:pt idx="816">
                  <c:v>0.37634408473968511</c:v>
                </c:pt>
                <c:pt idx="817">
                  <c:v>0.34713375568389893</c:v>
                </c:pt>
                <c:pt idx="818">
                  <c:v>0.46640315651893621</c:v>
                </c:pt>
                <c:pt idx="819">
                  <c:v>0.50420171022415161</c:v>
                </c:pt>
                <c:pt idx="820">
                  <c:v>0.48554912209510798</c:v>
                </c:pt>
                <c:pt idx="821">
                  <c:v>0.36082473397254938</c:v>
                </c:pt>
                <c:pt idx="822">
                  <c:v>0.71556884050369263</c:v>
                </c:pt>
                <c:pt idx="823">
                  <c:v>0.57960641384124756</c:v>
                </c:pt>
                <c:pt idx="824">
                  <c:v>0.25393259525299072</c:v>
                </c:pt>
                <c:pt idx="825">
                  <c:v>0.5522388219833374</c:v>
                </c:pt>
                <c:pt idx="826">
                  <c:v>0.6755555272102356</c:v>
                </c:pt>
                <c:pt idx="827">
                  <c:v>0.28632479906082148</c:v>
                </c:pt>
                <c:pt idx="828">
                  <c:v>0</c:v>
                </c:pt>
                <c:pt idx="829">
                  <c:v>0.47540983557701111</c:v>
                </c:pt>
                <c:pt idx="830">
                  <c:v>0.49166667461395258</c:v>
                </c:pt>
                <c:pt idx="831">
                  <c:v>0.56345176696777344</c:v>
                </c:pt>
                <c:pt idx="832">
                  <c:v>0.32240438461303711</c:v>
                </c:pt>
                <c:pt idx="833">
                  <c:v>0.39516130089759832</c:v>
                </c:pt>
                <c:pt idx="834">
                  <c:v>0.59034484624862671</c:v>
                </c:pt>
                <c:pt idx="835">
                  <c:v>0.42666667699813843</c:v>
                </c:pt>
                <c:pt idx="836">
                  <c:v>0.48175182938575739</c:v>
                </c:pt>
                <c:pt idx="837">
                  <c:v>0.29411765933036799</c:v>
                </c:pt>
                <c:pt idx="838">
                  <c:v>0.26315790414810181</c:v>
                </c:pt>
                <c:pt idx="839">
                  <c:v>0.49554896354675287</c:v>
                </c:pt>
                <c:pt idx="840">
                  <c:v>0.52941179275512695</c:v>
                </c:pt>
                <c:pt idx="841">
                  <c:v>0.61375659704208374</c:v>
                </c:pt>
                <c:pt idx="842">
                  <c:v>0.62025314569473267</c:v>
                </c:pt>
                <c:pt idx="843">
                  <c:v>0.30303031206130981</c:v>
                </c:pt>
                <c:pt idx="844">
                  <c:v>0.60927152633666992</c:v>
                </c:pt>
                <c:pt idx="845">
                  <c:v>0.6428571343421936</c:v>
                </c:pt>
                <c:pt idx="846">
                  <c:v>0.234375</c:v>
                </c:pt>
                <c:pt idx="847">
                  <c:v>0.57009345293045044</c:v>
                </c:pt>
                <c:pt idx="848">
                  <c:v>0.36475411057472229</c:v>
                </c:pt>
                <c:pt idx="849">
                  <c:v>0.44915252923965449</c:v>
                </c:pt>
                <c:pt idx="850">
                  <c:v>0.46551725268363953</c:v>
                </c:pt>
                <c:pt idx="851">
                  <c:v>0.42028984427452087</c:v>
                </c:pt>
                <c:pt idx="852">
                  <c:v>0.36585366725921631</c:v>
                </c:pt>
                <c:pt idx="853">
                  <c:v>0.70032572746276855</c:v>
                </c:pt>
                <c:pt idx="854">
                  <c:v>0.48514851927757258</c:v>
                </c:pt>
                <c:pt idx="855">
                  <c:v>0.5765765905380249</c:v>
                </c:pt>
                <c:pt idx="856">
                  <c:v>0.4761904776096344</c:v>
                </c:pt>
                <c:pt idx="857">
                  <c:v>0.59322035312652588</c:v>
                </c:pt>
                <c:pt idx="858">
                  <c:v>0.25242719054222112</c:v>
                </c:pt>
                <c:pt idx="859">
                  <c:v>0.52100843191146851</c:v>
                </c:pt>
                <c:pt idx="860">
                  <c:v>0.2097560912370682</c:v>
                </c:pt>
                <c:pt idx="861">
                  <c:v>0.45070421695709229</c:v>
                </c:pt>
                <c:pt idx="862">
                  <c:v>0.34340658783912659</c:v>
                </c:pt>
                <c:pt idx="863">
                  <c:v>0.50847458839416504</c:v>
                </c:pt>
                <c:pt idx="864">
                  <c:v>0.45228216052055359</c:v>
                </c:pt>
                <c:pt idx="865">
                  <c:v>0.46214097738265991</c:v>
                </c:pt>
                <c:pt idx="866">
                  <c:v>0.42990654706954962</c:v>
                </c:pt>
                <c:pt idx="867">
                  <c:v>0.42068964242935181</c:v>
                </c:pt>
                <c:pt idx="868">
                  <c:v>0.37864077091217041</c:v>
                </c:pt>
                <c:pt idx="869">
                  <c:v>0.50819671154022217</c:v>
                </c:pt>
                <c:pt idx="870">
                  <c:v>0.4236760139465332</c:v>
                </c:pt>
                <c:pt idx="871">
                  <c:v>0.22857142984867099</c:v>
                </c:pt>
                <c:pt idx="872">
                  <c:v>0.4285714328289032</c:v>
                </c:pt>
                <c:pt idx="873">
                  <c:v>0.43127962946891779</c:v>
                </c:pt>
                <c:pt idx="874">
                  <c:v>0.53918492794036865</c:v>
                </c:pt>
                <c:pt idx="875">
                  <c:v>0.1002444997429848</c:v>
                </c:pt>
                <c:pt idx="876">
                  <c:v>0.40740740299224848</c:v>
                </c:pt>
                <c:pt idx="877">
                  <c:v>0.34591194987297058</c:v>
                </c:pt>
                <c:pt idx="878">
                  <c:v>0.46666666865348821</c:v>
                </c:pt>
                <c:pt idx="879">
                  <c:v>0.3333333432674408</c:v>
                </c:pt>
                <c:pt idx="880">
                  <c:v>0</c:v>
                </c:pt>
                <c:pt idx="881">
                  <c:v>0.40517240762710571</c:v>
                </c:pt>
                <c:pt idx="882">
                  <c:v>0.40000000596046448</c:v>
                </c:pt>
                <c:pt idx="883">
                  <c:v>0.49808427691459661</c:v>
                </c:pt>
                <c:pt idx="884">
                  <c:v>0.53505533933639526</c:v>
                </c:pt>
                <c:pt idx="885">
                  <c:v>0.49541285634040833</c:v>
                </c:pt>
                <c:pt idx="886">
                  <c:v>0.36734694242477423</c:v>
                </c:pt>
                <c:pt idx="887">
                  <c:v>0.39189189672470093</c:v>
                </c:pt>
                <c:pt idx="888">
                  <c:v>0.49808427691459661</c:v>
                </c:pt>
                <c:pt idx="889">
                  <c:v>0.41860464215278631</c:v>
                </c:pt>
                <c:pt idx="890">
                  <c:v>0.5476190447807312</c:v>
                </c:pt>
                <c:pt idx="891">
                  <c:v>0.59130436182022095</c:v>
                </c:pt>
                <c:pt idx="892">
                  <c:v>0.46570396423339838</c:v>
                </c:pt>
                <c:pt idx="893">
                  <c:v>0.54867255687713623</c:v>
                </c:pt>
                <c:pt idx="894">
                  <c:v>0.3684210479259491</c:v>
                </c:pt>
                <c:pt idx="895">
                  <c:v>0.5</c:v>
                </c:pt>
                <c:pt idx="896">
                  <c:v>0.63063061237335205</c:v>
                </c:pt>
                <c:pt idx="897">
                  <c:v>0.8125</c:v>
                </c:pt>
                <c:pt idx="898">
                  <c:v>0.67108750343322754</c:v>
                </c:pt>
                <c:pt idx="899">
                  <c:v>0</c:v>
                </c:pt>
                <c:pt idx="900">
                  <c:v>0.48148149251937872</c:v>
                </c:pt>
                <c:pt idx="901">
                  <c:v>0.50413221120834351</c:v>
                </c:pt>
                <c:pt idx="902">
                  <c:v>0.58862876892089844</c:v>
                </c:pt>
                <c:pt idx="903">
                  <c:v>0.40310078859329218</c:v>
                </c:pt>
                <c:pt idx="904">
                  <c:v>0.45054945349693298</c:v>
                </c:pt>
                <c:pt idx="905">
                  <c:v>0.37419354915618902</c:v>
                </c:pt>
                <c:pt idx="906">
                  <c:v>0.28888890147209167</c:v>
                </c:pt>
                <c:pt idx="907">
                  <c:v>0.49640288949012762</c:v>
                </c:pt>
                <c:pt idx="908">
                  <c:v>0.56462585926055908</c:v>
                </c:pt>
                <c:pt idx="909">
                  <c:v>0.28695651888847351</c:v>
                </c:pt>
                <c:pt idx="910">
                  <c:v>0.44318181276321411</c:v>
                </c:pt>
                <c:pt idx="911">
                  <c:v>0.42592594027519232</c:v>
                </c:pt>
                <c:pt idx="912">
                  <c:v>0.4285714328289032</c:v>
                </c:pt>
                <c:pt idx="913">
                  <c:v>0.56800001859664917</c:v>
                </c:pt>
                <c:pt idx="914">
                  <c:v>0.47252747416496282</c:v>
                </c:pt>
                <c:pt idx="915">
                  <c:v>0.40740740299224848</c:v>
                </c:pt>
                <c:pt idx="916">
                  <c:v>0.34536081552505488</c:v>
                </c:pt>
                <c:pt idx="917">
                  <c:v>0.62040817737579346</c:v>
                </c:pt>
                <c:pt idx="918">
                  <c:v>0.31999999284744263</c:v>
                </c:pt>
                <c:pt idx="919">
                  <c:v>0.36476427316665649</c:v>
                </c:pt>
                <c:pt idx="920">
                  <c:v>0.5</c:v>
                </c:pt>
                <c:pt idx="921">
                  <c:v>0.51815980672836304</c:v>
                </c:pt>
                <c:pt idx="922">
                  <c:v>0.29032257199287409</c:v>
                </c:pt>
                <c:pt idx="923">
                  <c:v>0.516853928565979</c:v>
                </c:pt>
                <c:pt idx="924">
                  <c:v>0.40425533056259161</c:v>
                </c:pt>
                <c:pt idx="925">
                  <c:v>0.71969699859619141</c:v>
                </c:pt>
                <c:pt idx="926">
                  <c:v>0.4237288236618042</c:v>
                </c:pt>
                <c:pt idx="927">
                  <c:v>0.39130434393882751</c:v>
                </c:pt>
                <c:pt idx="928">
                  <c:v>0.44945356249809271</c:v>
                </c:pt>
                <c:pt idx="929">
                  <c:v>0.60426539182662964</c:v>
                </c:pt>
                <c:pt idx="930">
                  <c:v>0.69760477542877197</c:v>
                </c:pt>
                <c:pt idx="931">
                  <c:v>0.63203465938568115</c:v>
                </c:pt>
                <c:pt idx="932">
                  <c:v>0.65679675340652466</c:v>
                </c:pt>
                <c:pt idx="933">
                  <c:v>0.53424656391143799</c:v>
                </c:pt>
                <c:pt idx="934">
                  <c:v>6.976744532585144E-2</c:v>
                </c:pt>
                <c:pt idx="935">
                  <c:v>0.45588234066963201</c:v>
                </c:pt>
                <c:pt idx="936">
                  <c:v>0.39751553535461431</c:v>
                </c:pt>
                <c:pt idx="937">
                  <c:v>0.70026522874832153</c:v>
                </c:pt>
                <c:pt idx="938">
                  <c:v>0.40000000596046448</c:v>
                </c:pt>
                <c:pt idx="939">
                  <c:v>0.40273973345756531</c:v>
                </c:pt>
                <c:pt idx="940">
                  <c:v>0.47149121761322021</c:v>
                </c:pt>
                <c:pt idx="941">
                  <c:v>0.52083331346511841</c:v>
                </c:pt>
                <c:pt idx="942">
                  <c:v>0.41052630543708801</c:v>
                </c:pt>
                <c:pt idx="943">
                  <c:v>0.66433566808700562</c:v>
                </c:pt>
                <c:pt idx="944">
                  <c:v>0.55314534902572632</c:v>
                </c:pt>
                <c:pt idx="945">
                  <c:v>0</c:v>
                </c:pt>
                <c:pt idx="946">
                  <c:v>0.53787881135940552</c:v>
                </c:pt>
                <c:pt idx="947">
                  <c:v>0.54497355222702026</c:v>
                </c:pt>
                <c:pt idx="948">
                  <c:v>0.375</c:v>
                </c:pt>
                <c:pt idx="949">
                  <c:v>0.54285717010498047</c:v>
                </c:pt>
                <c:pt idx="950">
                  <c:v>0.5436893105506897</c:v>
                </c:pt>
                <c:pt idx="951">
                  <c:v>0.73333334922790527</c:v>
                </c:pt>
                <c:pt idx="952">
                  <c:v>0.56237423419952393</c:v>
                </c:pt>
                <c:pt idx="953">
                  <c:v>0.54220777750015259</c:v>
                </c:pt>
                <c:pt idx="954">
                  <c:v>0.49242424964904791</c:v>
                </c:pt>
                <c:pt idx="955">
                  <c:v>0.59756100177764893</c:v>
                </c:pt>
                <c:pt idx="956">
                  <c:v>0.53448277711868286</c:v>
                </c:pt>
                <c:pt idx="957">
                  <c:v>0.45161288976669312</c:v>
                </c:pt>
                <c:pt idx="958">
                  <c:v>0.46853145956993097</c:v>
                </c:pt>
                <c:pt idx="959">
                  <c:v>0.23255814611911771</c:v>
                </c:pt>
                <c:pt idx="960">
                  <c:v>0.56857144832611084</c:v>
                </c:pt>
                <c:pt idx="961">
                  <c:v>0.4711538553237915</c:v>
                </c:pt>
                <c:pt idx="962">
                  <c:v>0.66608995199203491</c:v>
                </c:pt>
                <c:pt idx="963">
                  <c:v>0.50458717346191406</c:v>
                </c:pt>
                <c:pt idx="964">
                  <c:v>0.33109620213508612</c:v>
                </c:pt>
                <c:pt idx="965">
                  <c:v>0.65470850467681885</c:v>
                </c:pt>
                <c:pt idx="966">
                  <c:v>0.39080458879470831</c:v>
                </c:pt>
                <c:pt idx="967">
                  <c:v>0</c:v>
                </c:pt>
                <c:pt idx="968">
                  <c:v>0.59677422046661377</c:v>
                </c:pt>
                <c:pt idx="969">
                  <c:v>0.2976190447807312</c:v>
                </c:pt>
                <c:pt idx="970">
                  <c:v>0.44954127073287958</c:v>
                </c:pt>
                <c:pt idx="971">
                  <c:v>0.34210526943206793</c:v>
                </c:pt>
                <c:pt idx="972">
                  <c:v>0.625</c:v>
                </c:pt>
                <c:pt idx="973">
                  <c:v>0.41612198948860168</c:v>
                </c:pt>
                <c:pt idx="974">
                  <c:v>0.28085106611251831</c:v>
                </c:pt>
                <c:pt idx="975">
                  <c:v>0.37402597069740301</c:v>
                </c:pt>
                <c:pt idx="976">
                  <c:v>0.5476190447807312</c:v>
                </c:pt>
                <c:pt idx="977">
                  <c:v>0.69387757778167725</c:v>
                </c:pt>
                <c:pt idx="978">
                  <c:v>0.44310346245765692</c:v>
                </c:pt>
                <c:pt idx="979">
                  <c:v>0.29670330882072449</c:v>
                </c:pt>
                <c:pt idx="980">
                  <c:v>0.43478259444236761</c:v>
                </c:pt>
                <c:pt idx="981">
                  <c:v>0.30232557654380798</c:v>
                </c:pt>
                <c:pt idx="982">
                  <c:v>0.58024692535400391</c:v>
                </c:pt>
                <c:pt idx="983">
                  <c:v>0.39782017469406128</c:v>
                </c:pt>
                <c:pt idx="984">
                  <c:v>0.14634145796298981</c:v>
                </c:pt>
                <c:pt idx="985">
                  <c:v>0.59405940771102905</c:v>
                </c:pt>
                <c:pt idx="986">
                  <c:v>0.61333334445953369</c:v>
                </c:pt>
                <c:pt idx="987">
                  <c:v>0.40157479047775269</c:v>
                </c:pt>
                <c:pt idx="988">
                  <c:v>0.27165353298187261</c:v>
                </c:pt>
                <c:pt idx="989">
                  <c:v>0.3958333432674408</c:v>
                </c:pt>
                <c:pt idx="990">
                  <c:v>0.38235294818878168</c:v>
                </c:pt>
                <c:pt idx="991">
                  <c:v>0.34530937671661383</c:v>
                </c:pt>
                <c:pt idx="992">
                  <c:v>0.51063829660415649</c:v>
                </c:pt>
                <c:pt idx="993">
                  <c:v>0.44179105758666992</c:v>
                </c:pt>
                <c:pt idx="994">
                  <c:v>0.52941179275512695</c:v>
                </c:pt>
                <c:pt idx="995">
                  <c:v>0.50847458839416504</c:v>
                </c:pt>
                <c:pt idx="996">
                  <c:v>0.47593581676483149</c:v>
                </c:pt>
                <c:pt idx="997">
                  <c:v>0.53495442867279053</c:v>
                </c:pt>
                <c:pt idx="998">
                  <c:v>0.32971015572547913</c:v>
                </c:pt>
                <c:pt idx="999">
                  <c:v>0.43302181363105768</c:v>
                </c:pt>
                <c:pt idx="1000">
                  <c:v>0.31428572535514832</c:v>
                </c:pt>
                <c:pt idx="1001">
                  <c:v>0.47448274493217468</c:v>
                </c:pt>
                <c:pt idx="1002">
                  <c:v>0.41066667437553411</c:v>
                </c:pt>
                <c:pt idx="1003">
                  <c:v>0.44117647409439092</c:v>
                </c:pt>
                <c:pt idx="1004">
                  <c:v>0.25641027092933649</c:v>
                </c:pt>
                <c:pt idx="1005">
                  <c:v>0.53378379344940186</c:v>
                </c:pt>
                <c:pt idx="1006">
                  <c:v>0.61458331346511841</c:v>
                </c:pt>
                <c:pt idx="1007">
                  <c:v>0.43609023094177252</c:v>
                </c:pt>
                <c:pt idx="1008">
                  <c:v>0.4444444477558136</c:v>
                </c:pt>
                <c:pt idx="1009">
                  <c:v>0.24615384638309479</c:v>
                </c:pt>
                <c:pt idx="1010">
                  <c:v>0.38947367668151861</c:v>
                </c:pt>
                <c:pt idx="1011">
                  <c:v>0.90625</c:v>
                </c:pt>
                <c:pt idx="1012">
                  <c:v>0.35433071851730352</c:v>
                </c:pt>
                <c:pt idx="1013">
                  <c:v>0.40454545617103582</c:v>
                </c:pt>
                <c:pt idx="1014">
                  <c:v>0.41397848725318909</c:v>
                </c:pt>
                <c:pt idx="1015">
                  <c:v>0.45276874303817749</c:v>
                </c:pt>
                <c:pt idx="1016">
                  <c:v>0.30708661675453192</c:v>
                </c:pt>
                <c:pt idx="1017">
                  <c:v>0.48275861144065862</c:v>
                </c:pt>
                <c:pt idx="1018">
                  <c:v>0.47651007771491999</c:v>
                </c:pt>
                <c:pt idx="1019">
                  <c:v>0.52272725105285645</c:v>
                </c:pt>
                <c:pt idx="1020">
                  <c:v>0.5362318754196167</c:v>
                </c:pt>
                <c:pt idx="1021">
                  <c:v>0.45161288976669312</c:v>
                </c:pt>
                <c:pt idx="1022">
                  <c:v>0.625</c:v>
                </c:pt>
                <c:pt idx="1023">
                  <c:v>0.67153286933898926</c:v>
                </c:pt>
                <c:pt idx="1024">
                  <c:v>0.48571428656578058</c:v>
                </c:pt>
                <c:pt idx="1025">
                  <c:v>0.3333333432674408</c:v>
                </c:pt>
                <c:pt idx="1026">
                  <c:v>0.4117647111415863</c:v>
                </c:pt>
                <c:pt idx="1027">
                  <c:v>0.63607597351074219</c:v>
                </c:pt>
                <c:pt idx="1028">
                  <c:v>0.47368422150611877</c:v>
                </c:pt>
                <c:pt idx="1029">
                  <c:v>0.53142857551574707</c:v>
                </c:pt>
                <c:pt idx="1030">
                  <c:v>0.48404255509376531</c:v>
                </c:pt>
                <c:pt idx="1031">
                  <c:v>0.15833333134651181</c:v>
                </c:pt>
                <c:pt idx="1032">
                  <c:v>0.24780058860778811</c:v>
                </c:pt>
                <c:pt idx="1033">
                  <c:v>0.43017655611038208</c:v>
                </c:pt>
                <c:pt idx="1034">
                  <c:v>0.1382113844156265</c:v>
                </c:pt>
                <c:pt idx="1035">
                  <c:v>0.48148149251937872</c:v>
                </c:pt>
                <c:pt idx="1036">
                  <c:v>0.20401337742805481</c:v>
                </c:pt>
                <c:pt idx="1037">
                  <c:v>5.7692307978868478E-2</c:v>
                </c:pt>
                <c:pt idx="1038">
                  <c:v>0.43792632222175598</c:v>
                </c:pt>
                <c:pt idx="1039">
                  <c:v>0.18032786250114441</c:v>
                </c:pt>
                <c:pt idx="1040">
                  <c:v>0.20594966411590579</c:v>
                </c:pt>
                <c:pt idx="1041">
                  <c:v>0.62549799680709839</c:v>
                </c:pt>
                <c:pt idx="1042">
                  <c:v>0.25165563821792603</c:v>
                </c:pt>
                <c:pt idx="1043">
                  <c:v>0.39835163950920099</c:v>
                </c:pt>
                <c:pt idx="1044">
                  <c:v>9.2024542391300201E-2</c:v>
                </c:pt>
                <c:pt idx="1045">
                  <c:v>0.48221343755722051</c:v>
                </c:pt>
                <c:pt idx="1046">
                  <c:v>0.55072462558746338</c:v>
                </c:pt>
                <c:pt idx="1047">
                  <c:v>0.119999997317791</c:v>
                </c:pt>
                <c:pt idx="1048">
                  <c:v>1.8181817606091499E-2</c:v>
                </c:pt>
                <c:pt idx="1049">
                  <c:v>0.40712946653366089</c:v>
                </c:pt>
                <c:pt idx="1050">
                  <c:v>0.36873748898506159</c:v>
                </c:pt>
                <c:pt idx="1051">
                  <c:v>9.7345136106014252E-2</c:v>
                </c:pt>
                <c:pt idx="1052">
                  <c:v>0.40710383653640753</c:v>
                </c:pt>
                <c:pt idx="1053">
                  <c:v>0.45161288976669312</c:v>
                </c:pt>
                <c:pt idx="1054">
                  <c:v>5.6338027119636543E-2</c:v>
                </c:pt>
                <c:pt idx="1055">
                  <c:v>0.25097274780273438</c:v>
                </c:pt>
                <c:pt idx="1056">
                  <c:v>0.68780487775802612</c:v>
                </c:pt>
                <c:pt idx="1057">
                  <c:v>5.0632912665605552E-2</c:v>
                </c:pt>
                <c:pt idx="1058">
                  <c:v>0.57035177946090698</c:v>
                </c:pt>
                <c:pt idx="1059">
                  <c:v>0.23577235639095309</c:v>
                </c:pt>
                <c:pt idx="1060">
                  <c:v>0.73053890466690063</c:v>
                </c:pt>
                <c:pt idx="1061">
                  <c:v>0.19565217196941381</c:v>
                </c:pt>
                <c:pt idx="1062">
                  <c:v>0.23503325879573819</c:v>
                </c:pt>
                <c:pt idx="1063">
                  <c:v>0.51121073961257935</c:v>
                </c:pt>
                <c:pt idx="1064">
                  <c:v>0.1652173846960068</c:v>
                </c:pt>
                <c:pt idx="1065">
                  <c:v>0.47938144207000732</c:v>
                </c:pt>
                <c:pt idx="1066">
                  <c:v>0.49565216898918152</c:v>
                </c:pt>
                <c:pt idx="1067">
                  <c:v>0.19760479032993319</c:v>
                </c:pt>
                <c:pt idx="1068">
                  <c:v>0.17647059261798859</c:v>
                </c:pt>
                <c:pt idx="1069">
                  <c:v>0.25263157486915588</c:v>
                </c:pt>
                <c:pt idx="1070">
                  <c:v>0.45142856240272522</c:v>
                </c:pt>
                <c:pt idx="1071">
                  <c:v>0.39610388875007629</c:v>
                </c:pt>
                <c:pt idx="1072">
                  <c:v>0.67313915491104126</c:v>
                </c:pt>
                <c:pt idx="1073">
                  <c:v>0.43307086825370789</c:v>
                </c:pt>
                <c:pt idx="1074">
                  <c:v>0.39007091522216802</c:v>
                </c:pt>
                <c:pt idx="1075">
                  <c:v>0.28309571743011469</c:v>
                </c:pt>
                <c:pt idx="1076">
                  <c:v>0.56888890266418457</c:v>
                </c:pt>
                <c:pt idx="1077">
                  <c:v>0.67681896686553955</c:v>
                </c:pt>
                <c:pt idx="1078">
                  <c:v>0.17391304671764371</c:v>
                </c:pt>
                <c:pt idx="1079">
                  <c:v>0.67150837182998657</c:v>
                </c:pt>
                <c:pt idx="1080">
                  <c:v>0.48275861144065862</c:v>
                </c:pt>
                <c:pt idx="1081">
                  <c:v>0.92682927846908569</c:v>
                </c:pt>
                <c:pt idx="1082">
                  <c:v>0.22365988790988919</c:v>
                </c:pt>
                <c:pt idx="1083">
                  <c:v>0.27322405576705933</c:v>
                </c:pt>
                <c:pt idx="1084">
                  <c:v>7.0422537624835968E-2</c:v>
                </c:pt>
                <c:pt idx="1085">
                  <c:v>8.4210529923439026E-2</c:v>
                </c:pt>
                <c:pt idx="1086">
                  <c:v>0.2402597367763519</c:v>
                </c:pt>
                <c:pt idx="1087">
                  <c:v>7.6923079788684845E-2</c:v>
                </c:pt>
                <c:pt idx="1088">
                  <c:v>0.24309392273426059</c:v>
                </c:pt>
                <c:pt idx="1089">
                  <c:v>0.38068181276321411</c:v>
                </c:pt>
                <c:pt idx="1090">
                  <c:v>0.22352941334247589</c:v>
                </c:pt>
                <c:pt idx="1091">
                  <c:v>0.41447368264198298</c:v>
                </c:pt>
                <c:pt idx="1092">
                  <c:v>0.15384615957736969</c:v>
                </c:pt>
                <c:pt idx="1093">
                  <c:v>0.55520504713058472</c:v>
                </c:pt>
                <c:pt idx="1094">
                  <c:v>0.64705884456634521</c:v>
                </c:pt>
                <c:pt idx="1095">
                  <c:v>0.27485379576683039</c:v>
                </c:pt>
                <c:pt idx="1096">
                  <c:v>0.60283690690994263</c:v>
                </c:pt>
                <c:pt idx="1097">
                  <c:v>0.80794703960418701</c:v>
                </c:pt>
                <c:pt idx="1098">
                  <c:v>0.67894738912582397</c:v>
                </c:pt>
                <c:pt idx="1099">
                  <c:v>0.46846845746040339</c:v>
                </c:pt>
                <c:pt idx="1100">
                  <c:v>5.8823529630899429E-2</c:v>
                </c:pt>
                <c:pt idx="1101">
                  <c:v>0.4761904776096344</c:v>
                </c:pt>
                <c:pt idx="1102">
                  <c:v>0.2835051417350769</c:v>
                </c:pt>
                <c:pt idx="1103">
                  <c:v>0.26570048928260798</c:v>
                </c:pt>
                <c:pt idx="1104">
                  <c:v>0.19163763523101809</c:v>
                </c:pt>
                <c:pt idx="1105">
                  <c:v>0.45390069484710688</c:v>
                </c:pt>
                <c:pt idx="1106">
                  <c:v>0.52849739789962769</c:v>
                </c:pt>
                <c:pt idx="1107">
                  <c:v>0.50082916021347046</c:v>
                </c:pt>
                <c:pt idx="1108">
                  <c:v>0.48909658193588262</c:v>
                </c:pt>
                <c:pt idx="1109">
                  <c:v>0.64176571369171143</c:v>
                </c:pt>
                <c:pt idx="1110">
                  <c:v>0.67318981885910034</c:v>
                </c:pt>
                <c:pt idx="1111">
                  <c:v>0.3918367326259613</c:v>
                </c:pt>
                <c:pt idx="1112">
                  <c:v>0.67105263471603394</c:v>
                </c:pt>
                <c:pt idx="1113">
                  <c:v>0.72146117687225342</c:v>
                </c:pt>
                <c:pt idx="1114">
                  <c:v>0.26174497604370123</c:v>
                </c:pt>
                <c:pt idx="1115">
                  <c:v>0.52678573131561279</c:v>
                </c:pt>
                <c:pt idx="1116">
                  <c:v>0.25130888819694519</c:v>
                </c:pt>
                <c:pt idx="1117">
                  <c:v>0.64611262083053589</c:v>
                </c:pt>
                <c:pt idx="1118">
                  <c:v>0.34000000357627869</c:v>
                </c:pt>
                <c:pt idx="1119">
                  <c:v>0.80697053670883179</c:v>
                </c:pt>
                <c:pt idx="1120">
                  <c:v>0.60139858722686768</c:v>
                </c:pt>
                <c:pt idx="1121">
                  <c:v>0.43157893419265753</c:v>
                </c:pt>
                <c:pt idx="1122">
                  <c:v>0.1039260998368263</c:v>
                </c:pt>
                <c:pt idx="1123">
                  <c:v>0.16216215491294861</c:v>
                </c:pt>
                <c:pt idx="1124">
                  <c:v>0.6454545259475708</c:v>
                </c:pt>
                <c:pt idx="1125">
                  <c:v>0.38526913523674011</c:v>
                </c:pt>
                <c:pt idx="1126">
                  <c:v>0.14666666090488431</c:v>
                </c:pt>
                <c:pt idx="1127">
                  <c:v>0.19483315944671631</c:v>
                </c:pt>
                <c:pt idx="1128">
                  <c:v>8.1395350396633148E-2</c:v>
                </c:pt>
                <c:pt idx="1129">
                  <c:v>0</c:v>
                </c:pt>
                <c:pt idx="1130">
                  <c:v>0.5727272629737854</c:v>
                </c:pt>
                <c:pt idx="1131">
                  <c:v>0.125</c:v>
                </c:pt>
                <c:pt idx="1132">
                  <c:v>0.1103896126151085</c:v>
                </c:pt>
                <c:pt idx="1133">
                  <c:v>0.62992125749588013</c:v>
                </c:pt>
                <c:pt idx="1134">
                  <c:v>0.52380955219268799</c:v>
                </c:pt>
                <c:pt idx="1135">
                  <c:v>0.20000000298023221</c:v>
                </c:pt>
                <c:pt idx="1136">
                  <c:v>8.3333335816860199E-2</c:v>
                </c:pt>
                <c:pt idx="1137">
                  <c:v>0.81102359294891357</c:v>
                </c:pt>
                <c:pt idx="1138">
                  <c:v>0.1218390837311745</c:v>
                </c:pt>
                <c:pt idx="1139">
                  <c:v>0.53125</c:v>
                </c:pt>
                <c:pt idx="1140">
                  <c:v>0.1140350848436356</c:v>
                </c:pt>
                <c:pt idx="1141">
                  <c:v>6.8181820213794708E-2</c:v>
                </c:pt>
                <c:pt idx="1142">
                  <c:v>0.5522388219833374</c:v>
                </c:pt>
                <c:pt idx="1143">
                  <c:v>0.70270270109176636</c:v>
                </c:pt>
                <c:pt idx="1144">
                  <c:v>0.28925618529319758</c:v>
                </c:pt>
                <c:pt idx="1145">
                  <c:v>0.38967135548591608</c:v>
                </c:pt>
                <c:pt idx="1146">
                  <c:v>8.1395350396633148E-2</c:v>
                </c:pt>
                <c:pt idx="1147">
                  <c:v>0.5</c:v>
                </c:pt>
                <c:pt idx="1148">
                  <c:v>0.69565218687057495</c:v>
                </c:pt>
                <c:pt idx="1149">
                  <c:v>0.26440677046775818</c:v>
                </c:pt>
                <c:pt idx="1150">
                  <c:v>0.7802690863609314</c:v>
                </c:pt>
                <c:pt idx="1151">
                  <c:v>0.44148936867713928</c:v>
                </c:pt>
                <c:pt idx="1152">
                  <c:v>0.12169311940670011</c:v>
                </c:pt>
                <c:pt idx="1153">
                  <c:v>0.12307692319154739</c:v>
                </c:pt>
                <c:pt idx="1154">
                  <c:v>0.68018019199371338</c:v>
                </c:pt>
                <c:pt idx="1155">
                  <c:v>6.3829787075519562E-2</c:v>
                </c:pt>
                <c:pt idx="1156">
                  <c:v>0.2190812677145004</c:v>
                </c:pt>
                <c:pt idx="1157">
                  <c:v>0.31884059309959412</c:v>
                </c:pt>
                <c:pt idx="1158">
                  <c:v>0.28776979446411127</c:v>
                </c:pt>
                <c:pt idx="1159">
                  <c:v>0.25170066952705378</c:v>
                </c:pt>
                <c:pt idx="1160">
                  <c:v>0.67906975746154785</c:v>
                </c:pt>
                <c:pt idx="1161">
                  <c:v>0.63749998807907104</c:v>
                </c:pt>
                <c:pt idx="1162">
                  <c:v>1.8867924809455872E-2</c:v>
                </c:pt>
                <c:pt idx="1163">
                  <c:v>0.16393442451953891</c:v>
                </c:pt>
                <c:pt idx="1164">
                  <c:v>0.42500001192092901</c:v>
                </c:pt>
                <c:pt idx="1165">
                  <c:v>0.61044174432754517</c:v>
                </c:pt>
                <c:pt idx="1166">
                  <c:v>0.72712147235870361</c:v>
                </c:pt>
                <c:pt idx="1167">
                  <c:v>0.1549295783042908</c:v>
                </c:pt>
                <c:pt idx="1168">
                  <c:v>0.68510639667510986</c:v>
                </c:pt>
                <c:pt idx="1169">
                  <c:v>0.29834255576133728</c:v>
                </c:pt>
                <c:pt idx="1170">
                  <c:v>0.73287671804428101</c:v>
                </c:pt>
                <c:pt idx="1171">
                  <c:v>0.1025641039013863</c:v>
                </c:pt>
                <c:pt idx="1172">
                  <c:v>0.1451612859964371</c:v>
                </c:pt>
                <c:pt idx="1173">
                  <c:v>0.25490197539329529</c:v>
                </c:pt>
                <c:pt idx="1174">
                  <c:v>0.552173912525177</c:v>
                </c:pt>
                <c:pt idx="1175">
                  <c:v>0.32499998807907099</c:v>
                </c:pt>
                <c:pt idx="1176">
                  <c:v>0.31147539615631098</c:v>
                </c:pt>
                <c:pt idx="1177">
                  <c:v>0.35238096117973328</c:v>
                </c:pt>
                <c:pt idx="1178">
                  <c:v>0.34659090638160711</c:v>
                </c:pt>
                <c:pt idx="1179">
                  <c:v>0.25862067937850952</c:v>
                </c:pt>
                <c:pt idx="1180">
                  <c:v>0.3991769552230835</c:v>
                </c:pt>
                <c:pt idx="1181">
                  <c:v>7.3825500905513763E-2</c:v>
                </c:pt>
                <c:pt idx="1182">
                  <c:v>0.48868778347969061</c:v>
                </c:pt>
                <c:pt idx="1183">
                  <c:v>0.47252747416496282</c:v>
                </c:pt>
                <c:pt idx="1184">
                  <c:v>0.56431537866592407</c:v>
                </c:pt>
                <c:pt idx="1185">
                  <c:v>0.53392332792282104</c:v>
                </c:pt>
                <c:pt idx="1186">
                  <c:v>0.66412216424942017</c:v>
                </c:pt>
                <c:pt idx="1187">
                  <c:v>0.1720430105924606</c:v>
                </c:pt>
                <c:pt idx="1188">
                  <c:v>0.5876777172088623</c:v>
                </c:pt>
                <c:pt idx="1189">
                  <c:v>0.31460675597190862</c:v>
                </c:pt>
                <c:pt idx="1190">
                  <c:v>0.1830601096153259</c:v>
                </c:pt>
                <c:pt idx="1191">
                  <c:v>0.55328798294067383</c:v>
                </c:pt>
                <c:pt idx="1192">
                  <c:v>0.69655174016952515</c:v>
                </c:pt>
                <c:pt idx="1193">
                  <c:v>0.2250803858041763</c:v>
                </c:pt>
                <c:pt idx="1194">
                  <c:v>0.42258653044700623</c:v>
                </c:pt>
                <c:pt idx="1195">
                  <c:v>0.15625</c:v>
                </c:pt>
                <c:pt idx="1196">
                  <c:v>0.37984496355056763</c:v>
                </c:pt>
                <c:pt idx="1197">
                  <c:v>7.7586203813552856E-2</c:v>
                </c:pt>
                <c:pt idx="1198">
                  <c:v>0.61739128828048706</c:v>
                </c:pt>
                <c:pt idx="1199">
                  <c:v>7.6271183788776398E-2</c:v>
                </c:pt>
                <c:pt idx="1200">
                  <c:v>0.25</c:v>
                </c:pt>
                <c:pt idx="1201">
                  <c:v>0.37435898184776312</c:v>
                </c:pt>
                <c:pt idx="1202">
                  <c:v>0.5645756721496582</c:v>
                </c:pt>
                <c:pt idx="1203">
                  <c:v>0.2402234673500061</c:v>
                </c:pt>
                <c:pt idx="1204">
                  <c:v>0.28235295414924622</c:v>
                </c:pt>
                <c:pt idx="1205">
                  <c:v>0.1510416716337204</c:v>
                </c:pt>
                <c:pt idx="1206">
                  <c:v>1.7543859779834751E-2</c:v>
                </c:pt>
                <c:pt idx="1207">
                  <c:v>0.140625</c:v>
                </c:pt>
                <c:pt idx="1208">
                  <c:v>0.15625</c:v>
                </c:pt>
                <c:pt idx="1209">
                  <c:v>0.542682945728302</c:v>
                </c:pt>
                <c:pt idx="1210">
                  <c:v>0.1580188721418381</c:v>
                </c:pt>
                <c:pt idx="1211">
                  <c:v>0.14835165441036219</c:v>
                </c:pt>
                <c:pt idx="1212">
                  <c:v>0.23270440101623541</c:v>
                </c:pt>
                <c:pt idx="1213">
                  <c:v>0.6492537260055542</c:v>
                </c:pt>
                <c:pt idx="1214">
                  <c:v>0.632027268409729</c:v>
                </c:pt>
                <c:pt idx="1215">
                  <c:v>0.19090908765792849</c:v>
                </c:pt>
                <c:pt idx="1216">
                  <c:v>0.14572864770889279</c:v>
                </c:pt>
                <c:pt idx="1217">
                  <c:v>0.55434781312942505</c:v>
                </c:pt>
                <c:pt idx="1218">
                  <c:v>6.3694268465042114E-2</c:v>
                </c:pt>
                <c:pt idx="1219">
                  <c:v>0.55913978815078735</c:v>
                </c:pt>
                <c:pt idx="1220">
                  <c:v>0.19473683834075931</c:v>
                </c:pt>
                <c:pt idx="1221">
                  <c:v>0.1048387065529823</c:v>
                </c:pt>
                <c:pt idx="1222">
                  <c:v>0.28737863898277283</c:v>
                </c:pt>
                <c:pt idx="1223">
                  <c:v>0.30496454238891602</c:v>
                </c:pt>
                <c:pt idx="1224">
                  <c:v>2.500000037252903E-2</c:v>
                </c:pt>
                <c:pt idx="1225">
                  <c:v>0.34939759969711298</c:v>
                </c:pt>
                <c:pt idx="1226">
                  <c:v>0.2834782600402832</c:v>
                </c:pt>
                <c:pt idx="1227">
                  <c:v>0.75735294818878174</c:v>
                </c:pt>
                <c:pt idx="1228">
                  <c:v>0.16556291282176969</c:v>
                </c:pt>
                <c:pt idx="1229">
                  <c:v>0.5220000147819519</c:v>
                </c:pt>
                <c:pt idx="1230">
                  <c:v>7.1428574621677399E-2</c:v>
                </c:pt>
                <c:pt idx="1231">
                  <c:v>0.56557375192642212</c:v>
                </c:pt>
                <c:pt idx="1232">
                  <c:v>0.68306010961532593</c:v>
                </c:pt>
                <c:pt idx="1233">
                  <c:v>0.50967741012573242</c:v>
                </c:pt>
                <c:pt idx="1234">
                  <c:v>0.59264123439788818</c:v>
                </c:pt>
                <c:pt idx="1235">
                  <c:v>0.1770833283662796</c:v>
                </c:pt>
                <c:pt idx="1236">
                  <c:v>0.18047882616519931</c:v>
                </c:pt>
                <c:pt idx="1237">
                  <c:v>0.11290322244167331</c:v>
                </c:pt>
                <c:pt idx="1238">
                  <c:v>0.31168830394744867</c:v>
                </c:pt>
                <c:pt idx="1239">
                  <c:v>0.56470590829849243</c:v>
                </c:pt>
                <c:pt idx="1240">
                  <c:v>0.5</c:v>
                </c:pt>
                <c:pt idx="1241">
                  <c:v>0.14482758939266199</c:v>
                </c:pt>
                <c:pt idx="1242">
                  <c:v>0.54326921701431274</c:v>
                </c:pt>
                <c:pt idx="1243">
                  <c:v>0.35254237055778498</c:v>
                </c:pt>
                <c:pt idx="1244">
                  <c:v>0.43478259444236761</c:v>
                </c:pt>
                <c:pt idx="1245">
                  <c:v>0.69277107715606689</c:v>
                </c:pt>
                <c:pt idx="1246">
                  <c:v>0.20000000298023221</c:v>
                </c:pt>
                <c:pt idx="1247">
                  <c:v>0.38181817531585688</c:v>
                </c:pt>
                <c:pt idx="1248">
                  <c:v>0.46017700433731079</c:v>
                </c:pt>
                <c:pt idx="1249">
                  <c:v>0.11065573990345</c:v>
                </c:pt>
                <c:pt idx="1250">
                  <c:v>5.55555559694767E-2</c:v>
                </c:pt>
                <c:pt idx="1251">
                  <c:v>0.63507109880447388</c:v>
                </c:pt>
                <c:pt idx="1252">
                  <c:v>0.64666664600372314</c:v>
                </c:pt>
                <c:pt idx="1253">
                  <c:v>0.2985074520111084</c:v>
                </c:pt>
                <c:pt idx="1254">
                  <c:v>0.34947368502616882</c:v>
                </c:pt>
                <c:pt idx="1255">
                  <c:v>4.6511627733707428E-2</c:v>
                </c:pt>
                <c:pt idx="1256">
                  <c:v>7.3033705353736877E-2</c:v>
                </c:pt>
                <c:pt idx="1257">
                  <c:v>0.19858156144618991</c:v>
                </c:pt>
                <c:pt idx="1258">
                  <c:v>0.66523605585098267</c:v>
                </c:pt>
                <c:pt idx="1259">
                  <c:v>0.2083333283662796</c:v>
                </c:pt>
                <c:pt idx="1260">
                  <c:v>0.22413793206214899</c:v>
                </c:pt>
                <c:pt idx="1261">
                  <c:v>0</c:v>
                </c:pt>
                <c:pt idx="1262">
                  <c:v>0.74814814329147339</c:v>
                </c:pt>
                <c:pt idx="1263">
                  <c:v>0.26771652698516851</c:v>
                </c:pt>
                <c:pt idx="1264">
                  <c:v>0.71326166391372681</c:v>
                </c:pt>
                <c:pt idx="1265">
                  <c:v>0.35245901346206671</c:v>
                </c:pt>
                <c:pt idx="1266">
                  <c:v>0.1234567910432816</c:v>
                </c:pt>
                <c:pt idx="1267">
                  <c:v>0.14876033365726471</c:v>
                </c:pt>
                <c:pt idx="1268">
                  <c:v>4.6511627733707428E-2</c:v>
                </c:pt>
                <c:pt idx="1269">
                  <c:v>0.70666664838790894</c:v>
                </c:pt>
                <c:pt idx="1270">
                  <c:v>8.8235296308994293E-2</c:v>
                </c:pt>
                <c:pt idx="1271">
                  <c:v>0.41059601306915278</c:v>
                </c:pt>
                <c:pt idx="1272">
                  <c:v>0.17793594300746921</c:v>
                </c:pt>
                <c:pt idx="1273">
                  <c:v>0.28571429848670959</c:v>
                </c:pt>
                <c:pt idx="1274">
                  <c:v>0.58901512622833252</c:v>
                </c:pt>
                <c:pt idx="1275">
                  <c:v>0.65445023775100708</c:v>
                </c:pt>
                <c:pt idx="1276">
                  <c:v>0.1100917458534241</c:v>
                </c:pt>
                <c:pt idx="1277">
                  <c:v>0.74889868497848511</c:v>
                </c:pt>
                <c:pt idx="1278">
                  <c:v>9.7402594983577728E-2</c:v>
                </c:pt>
                <c:pt idx="1279">
                  <c:v>0.63485479354858398</c:v>
                </c:pt>
                <c:pt idx="1280">
                  <c:v>0.66399997472763062</c:v>
                </c:pt>
                <c:pt idx="1281">
                  <c:v>0.5935828685760498</c:v>
                </c:pt>
                <c:pt idx="1282">
                  <c:v>0.52247190475463867</c:v>
                </c:pt>
                <c:pt idx="1283">
                  <c:v>0.22807016968727109</c:v>
                </c:pt>
                <c:pt idx="1284">
                  <c:v>0.1047619059681892</c:v>
                </c:pt>
                <c:pt idx="1285">
                  <c:v>0.26021504402160639</c:v>
                </c:pt>
                <c:pt idx="1286">
                  <c:v>0.67924529314041138</c:v>
                </c:pt>
                <c:pt idx="1287">
                  <c:v>0.34210526943206793</c:v>
                </c:pt>
                <c:pt idx="1288">
                  <c:v>0.64757710695266724</c:v>
                </c:pt>
                <c:pt idx="1289">
                  <c:v>0.20108695328235629</c:v>
                </c:pt>
                <c:pt idx="1290">
                  <c:v>0.46583852171897888</c:v>
                </c:pt>
                <c:pt idx="1291">
                  <c:v>0.71705424785614014</c:v>
                </c:pt>
                <c:pt idx="1292">
                  <c:v>0.47972974181175232</c:v>
                </c:pt>
                <c:pt idx="1293">
                  <c:v>0.23428571224212649</c:v>
                </c:pt>
                <c:pt idx="1294">
                  <c:v>0.74468082189559937</c:v>
                </c:pt>
                <c:pt idx="1295">
                  <c:v>0.61023622751235962</c:v>
                </c:pt>
                <c:pt idx="1296">
                  <c:v>0.15517240762710571</c:v>
                </c:pt>
                <c:pt idx="1297">
                  <c:v>0.40123456716537481</c:v>
                </c:pt>
                <c:pt idx="1298">
                  <c:v>0.6239316463470459</c:v>
                </c:pt>
                <c:pt idx="1299">
                  <c:v>0.1666666716337204</c:v>
                </c:pt>
                <c:pt idx="1300">
                  <c:v>0.12931033968925479</c:v>
                </c:pt>
                <c:pt idx="1301">
                  <c:v>0.2797619104385376</c:v>
                </c:pt>
                <c:pt idx="1302">
                  <c:v>6.2271062284708023E-2</c:v>
                </c:pt>
                <c:pt idx="1303">
                  <c:v>0.1732283532619476</c:v>
                </c:pt>
                <c:pt idx="1304">
                  <c:v>0.59574466943740845</c:v>
                </c:pt>
                <c:pt idx="1305">
                  <c:v>0.1311475336551666</c:v>
                </c:pt>
                <c:pt idx="1306">
                  <c:v>0.4166666567325592</c:v>
                </c:pt>
                <c:pt idx="1307">
                  <c:v>6.0483869165182107E-2</c:v>
                </c:pt>
                <c:pt idx="1308">
                  <c:v>0.3991769552230835</c:v>
                </c:pt>
                <c:pt idx="1309">
                  <c:v>8.3601288497447968E-2</c:v>
                </c:pt>
                <c:pt idx="1310">
                  <c:v>0.17872340977191931</c:v>
                </c:pt>
                <c:pt idx="1311">
                  <c:v>0.57766991853713989</c:v>
                </c:pt>
                <c:pt idx="1312">
                  <c:v>0.48404255509376531</c:v>
                </c:pt>
                <c:pt idx="1313">
                  <c:v>0.38636362552642822</c:v>
                </c:pt>
                <c:pt idx="1314">
                  <c:v>0.52247190475463867</c:v>
                </c:pt>
                <c:pt idx="1315">
                  <c:v>0.48387095332145691</c:v>
                </c:pt>
                <c:pt idx="1316">
                  <c:v>0.70086288452148438</c:v>
                </c:pt>
                <c:pt idx="1317">
                  <c:v>0.28571429848670959</c:v>
                </c:pt>
                <c:pt idx="1318">
                  <c:v>0.1550000011920929</c:v>
                </c:pt>
                <c:pt idx="1319">
                  <c:v>0.1951219439506531</c:v>
                </c:pt>
                <c:pt idx="1320">
                  <c:v>0.47794118523597717</c:v>
                </c:pt>
                <c:pt idx="1321">
                  <c:v>0.3055555522441864</c:v>
                </c:pt>
                <c:pt idx="1322">
                  <c:v>0.26690390706062322</c:v>
                </c:pt>
                <c:pt idx="1323">
                  <c:v>0.26100629568099981</c:v>
                </c:pt>
                <c:pt idx="1324">
                  <c:v>0.1510791331529617</c:v>
                </c:pt>
                <c:pt idx="1325">
                  <c:v>0.35862070322036738</c:v>
                </c:pt>
                <c:pt idx="1326">
                  <c:v>0.3928571343421936</c:v>
                </c:pt>
                <c:pt idx="1327">
                  <c:v>0.1044776141643524</c:v>
                </c:pt>
                <c:pt idx="1328">
                  <c:v>0.70384615659713745</c:v>
                </c:pt>
                <c:pt idx="1329">
                  <c:v>0.15600000321865079</c:v>
                </c:pt>
                <c:pt idx="1330">
                  <c:v>0.23529411852359769</c:v>
                </c:pt>
                <c:pt idx="1331">
                  <c:v>0.39189189672470093</c:v>
                </c:pt>
                <c:pt idx="1332">
                  <c:v>0.35652172565460211</c:v>
                </c:pt>
                <c:pt idx="1333">
                  <c:v>0.50902527570724487</c:v>
                </c:pt>
                <c:pt idx="1334">
                  <c:v>0.72300469875335693</c:v>
                </c:pt>
                <c:pt idx="1335">
                  <c:v>0.1585365831851959</c:v>
                </c:pt>
                <c:pt idx="1336">
                  <c:v>0.1032608672976494</c:v>
                </c:pt>
                <c:pt idx="1337">
                  <c:v>0.32584270834922791</c:v>
                </c:pt>
                <c:pt idx="1338">
                  <c:v>0.55232560634613037</c:v>
                </c:pt>
                <c:pt idx="1339">
                  <c:v>0.40038684010505682</c:v>
                </c:pt>
                <c:pt idx="1340">
                  <c:v>0.2445652186870575</c:v>
                </c:pt>
                <c:pt idx="1341">
                  <c:v>0.59221309423446655</c:v>
                </c:pt>
                <c:pt idx="1342">
                  <c:v>0.3174603283405304</c:v>
                </c:pt>
                <c:pt idx="1343">
                  <c:v>0.10658307373523709</c:v>
                </c:pt>
                <c:pt idx="1344">
                  <c:v>0.1393034756183624</c:v>
                </c:pt>
                <c:pt idx="1345">
                  <c:v>1.8181817606091499E-2</c:v>
                </c:pt>
                <c:pt idx="1346">
                  <c:v>0.34214389324188232</c:v>
                </c:pt>
                <c:pt idx="1347">
                  <c:v>0.53896105289459229</c:v>
                </c:pt>
                <c:pt idx="1348">
                  <c:v>0.30944624543190002</c:v>
                </c:pt>
                <c:pt idx="1349">
                  <c:v>0.63157892227172852</c:v>
                </c:pt>
                <c:pt idx="1350">
                  <c:v>0.67251461744308472</c:v>
                </c:pt>
                <c:pt idx="1351">
                  <c:v>0.72429907321929932</c:v>
                </c:pt>
                <c:pt idx="1352">
                  <c:v>0.15384615957736969</c:v>
                </c:pt>
                <c:pt idx="1353">
                  <c:v>0.2212389409542084</c:v>
                </c:pt>
                <c:pt idx="1354">
                  <c:v>7.2289153933525085E-2</c:v>
                </c:pt>
                <c:pt idx="1355">
                  <c:v>0.41221374273300171</c:v>
                </c:pt>
                <c:pt idx="1356">
                  <c:v>0.73964494466781616</c:v>
                </c:pt>
                <c:pt idx="1357">
                  <c:v>0.28755363821983337</c:v>
                </c:pt>
                <c:pt idx="1358">
                  <c:v>0.25247526168823242</c:v>
                </c:pt>
                <c:pt idx="1359">
                  <c:v>0.25</c:v>
                </c:pt>
                <c:pt idx="1360">
                  <c:v>0.26721763610839838</c:v>
                </c:pt>
                <c:pt idx="1361">
                  <c:v>0.70700639486312866</c:v>
                </c:pt>
                <c:pt idx="1362">
                  <c:v>0.4944649338722229</c:v>
                </c:pt>
                <c:pt idx="1363">
                  <c:v>0.57575756311416626</c:v>
                </c:pt>
                <c:pt idx="1364">
                  <c:v>0.46859902143478388</c:v>
                </c:pt>
                <c:pt idx="1365">
                  <c:v>0.29411765933036799</c:v>
                </c:pt>
                <c:pt idx="1366">
                  <c:v>0</c:v>
                </c:pt>
                <c:pt idx="1367">
                  <c:v>0.20754717290401459</c:v>
                </c:pt>
                <c:pt idx="1368">
                  <c:v>0.26190477609634399</c:v>
                </c:pt>
                <c:pt idx="1369">
                  <c:v>0.29126214981079102</c:v>
                </c:pt>
                <c:pt idx="1370">
                  <c:v>0.14107884466648099</c:v>
                </c:pt>
                <c:pt idx="1371">
                  <c:v>0.36419752240180969</c:v>
                </c:pt>
                <c:pt idx="1372">
                  <c:v>0.12962962687015531</c:v>
                </c:pt>
                <c:pt idx="1373">
                  <c:v>0.28767123818397522</c:v>
                </c:pt>
                <c:pt idx="1374">
                  <c:v>0.10160427540540699</c:v>
                </c:pt>
                <c:pt idx="1375">
                  <c:v>9.1954022645950317E-2</c:v>
                </c:pt>
                <c:pt idx="1376">
                  <c:v>0.1217391267418861</c:v>
                </c:pt>
                <c:pt idx="1377">
                  <c:v>0.59848487377166748</c:v>
                </c:pt>
                <c:pt idx="1378">
                  <c:v>0.49830123782157898</c:v>
                </c:pt>
                <c:pt idx="1379">
                  <c:v>7.5000002980232239E-2</c:v>
                </c:pt>
                <c:pt idx="1380">
                  <c:v>0.36312848329544067</c:v>
                </c:pt>
                <c:pt idx="1381">
                  <c:v>0.28935530781745911</c:v>
                </c:pt>
                <c:pt idx="1382">
                  <c:v>9.8939932882785797E-2</c:v>
                </c:pt>
                <c:pt idx="1383">
                  <c:v>5.4054055362939828E-2</c:v>
                </c:pt>
                <c:pt idx="1384">
                  <c:v>6.5934069454669952E-2</c:v>
                </c:pt>
                <c:pt idx="1385">
                  <c:v>0.32851240038871771</c:v>
                </c:pt>
                <c:pt idx="1386">
                  <c:v>8.1188119947910309E-2</c:v>
                </c:pt>
                <c:pt idx="1387">
                  <c:v>0.1653333306312561</c:v>
                </c:pt>
                <c:pt idx="1388">
                  <c:v>0.19166666269302371</c:v>
                </c:pt>
                <c:pt idx="1389">
                  <c:v>0.54320985078811646</c:v>
                </c:pt>
                <c:pt idx="1390">
                  <c:v>0.37250995635986328</c:v>
                </c:pt>
                <c:pt idx="1391">
                  <c:v>0.48039215803146362</c:v>
                </c:pt>
                <c:pt idx="1392">
                  <c:v>0.4841897189617157</c:v>
                </c:pt>
                <c:pt idx="1393">
                  <c:v>0.38133874535560608</c:v>
                </c:pt>
                <c:pt idx="1394">
                  <c:v>0.64312267303466797</c:v>
                </c:pt>
                <c:pt idx="1395">
                  <c:v>0.39855071902275091</c:v>
                </c:pt>
                <c:pt idx="1396">
                  <c:v>0.54961830377578735</c:v>
                </c:pt>
                <c:pt idx="1397">
                  <c:v>0.41875681281089783</c:v>
                </c:pt>
                <c:pt idx="1398">
                  <c:v>0.1052631586790085</c:v>
                </c:pt>
                <c:pt idx="1399">
                  <c:v>0.36190477013587952</c:v>
                </c:pt>
                <c:pt idx="1400">
                  <c:v>0.49650350213050842</c:v>
                </c:pt>
                <c:pt idx="1401">
                  <c:v>0.42500001192092901</c:v>
                </c:pt>
                <c:pt idx="1402">
                  <c:v>0.61502349376678467</c:v>
                </c:pt>
                <c:pt idx="1403">
                  <c:v>0.49447512626647949</c:v>
                </c:pt>
                <c:pt idx="1404">
                  <c:v>0.66386556625366211</c:v>
                </c:pt>
                <c:pt idx="1405">
                  <c:v>0.4829123318195343</c:v>
                </c:pt>
                <c:pt idx="1406">
                  <c:v>0.64808362722396851</c:v>
                </c:pt>
                <c:pt idx="1407">
                  <c:v>0.49183672666549683</c:v>
                </c:pt>
                <c:pt idx="1408">
                  <c:v>0.5662650465965271</c:v>
                </c:pt>
                <c:pt idx="1409">
                  <c:v>0.3828125</c:v>
                </c:pt>
                <c:pt idx="1410">
                  <c:v>0.43624159693717962</c:v>
                </c:pt>
                <c:pt idx="1411">
                  <c:v>0.38271605968475342</c:v>
                </c:pt>
                <c:pt idx="1412">
                  <c:v>0.46641790866851812</c:v>
                </c:pt>
                <c:pt idx="1413">
                  <c:v>0.36054420471191412</c:v>
                </c:pt>
                <c:pt idx="1414">
                  <c:v>0.52309983968734741</c:v>
                </c:pt>
                <c:pt idx="1415">
                  <c:v>0.57046979665756226</c:v>
                </c:pt>
                <c:pt idx="1416">
                  <c:v>0.55212920904159546</c:v>
                </c:pt>
                <c:pt idx="1417">
                  <c:v>0.49691358208656311</c:v>
                </c:pt>
                <c:pt idx="1418">
                  <c:v>0.61363637447357178</c:v>
                </c:pt>
                <c:pt idx="1419">
                  <c:v>0.40178570151329041</c:v>
                </c:pt>
                <c:pt idx="1420">
                  <c:v>0.51681959629058838</c:v>
                </c:pt>
                <c:pt idx="1421">
                  <c:v>0.47058823704719538</c:v>
                </c:pt>
                <c:pt idx="1422">
                  <c:v>0.64801442623138428</c:v>
                </c:pt>
                <c:pt idx="1423">
                  <c:v>0.40366971492767328</c:v>
                </c:pt>
                <c:pt idx="1424">
                  <c:v>0.62820512056350708</c:v>
                </c:pt>
                <c:pt idx="1425">
                  <c:v>0.26315790414810181</c:v>
                </c:pt>
                <c:pt idx="1426">
                  <c:v>0.51948052644729614</c:v>
                </c:pt>
                <c:pt idx="1427">
                  <c:v>0.56084656715393066</c:v>
                </c:pt>
                <c:pt idx="1428">
                  <c:v>0.59854012727737427</c:v>
                </c:pt>
                <c:pt idx="1429">
                  <c:v>0.50400000810623169</c:v>
                </c:pt>
                <c:pt idx="1430">
                  <c:v>0.5</c:v>
                </c:pt>
                <c:pt idx="1431">
                  <c:v>0.48087432980537409</c:v>
                </c:pt>
                <c:pt idx="1432">
                  <c:v>0.45989304780960077</c:v>
                </c:pt>
                <c:pt idx="1433">
                  <c:v>0.31506848335266108</c:v>
                </c:pt>
                <c:pt idx="1434">
                  <c:v>0.49315068125724792</c:v>
                </c:pt>
                <c:pt idx="1435">
                  <c:v>0.31192660331726069</c:v>
                </c:pt>
                <c:pt idx="1436">
                  <c:v>0.47244095802307129</c:v>
                </c:pt>
                <c:pt idx="1437">
                  <c:v>0.51826483011245728</c:v>
                </c:pt>
                <c:pt idx="1438">
                  <c:v>0.29008746147155762</c:v>
                </c:pt>
                <c:pt idx="1439">
                  <c:v>0.4140625</c:v>
                </c:pt>
                <c:pt idx="1440">
                  <c:v>0.45873785018920898</c:v>
                </c:pt>
                <c:pt idx="1441">
                  <c:v>0.50367105007171631</c:v>
                </c:pt>
                <c:pt idx="1442">
                  <c:v>0.60747665166854858</c:v>
                </c:pt>
                <c:pt idx="1443">
                  <c:v>0.4761904776096344</c:v>
                </c:pt>
                <c:pt idx="1444">
                  <c:v>0.60301506519317627</c:v>
                </c:pt>
                <c:pt idx="1445">
                  <c:v>0.30392158031463617</c:v>
                </c:pt>
                <c:pt idx="1446">
                  <c:v>0.30637255311012268</c:v>
                </c:pt>
                <c:pt idx="1447">
                  <c:v>0.25454545021057129</c:v>
                </c:pt>
                <c:pt idx="1448">
                  <c:v>0.41584157943725591</c:v>
                </c:pt>
                <c:pt idx="1449">
                  <c:v>0.1666666716337204</c:v>
                </c:pt>
                <c:pt idx="1450">
                  <c:v>0.54225349426269531</c:v>
                </c:pt>
                <c:pt idx="1451">
                  <c:v>0.37451738119125372</c:v>
                </c:pt>
                <c:pt idx="1452">
                  <c:v>0.30882352590560908</c:v>
                </c:pt>
                <c:pt idx="1453">
                  <c:v>0.46875</c:v>
                </c:pt>
                <c:pt idx="1454">
                  <c:v>0.380952388048172</c:v>
                </c:pt>
                <c:pt idx="1455">
                  <c:v>0.47761192917823792</c:v>
                </c:pt>
                <c:pt idx="1456">
                  <c:v>0.31111112236976618</c:v>
                </c:pt>
                <c:pt idx="1457">
                  <c:v>0.39560440182685852</c:v>
                </c:pt>
                <c:pt idx="1458">
                  <c:v>0.37241378426551819</c:v>
                </c:pt>
                <c:pt idx="1459">
                  <c:v>0.34146341681480408</c:v>
                </c:pt>
                <c:pt idx="1460">
                  <c:v>0.29133859276771551</c:v>
                </c:pt>
                <c:pt idx="1461">
                  <c:v>0.3333333432674408</c:v>
                </c:pt>
                <c:pt idx="1462">
                  <c:v>0.56847542524337769</c:v>
                </c:pt>
                <c:pt idx="1463">
                  <c:v>0.53125</c:v>
                </c:pt>
                <c:pt idx="1464">
                  <c:v>0.5</c:v>
                </c:pt>
                <c:pt idx="1465">
                  <c:v>0.5140758752822876</c:v>
                </c:pt>
                <c:pt idx="1466">
                  <c:v>0.4132901132106781</c:v>
                </c:pt>
                <c:pt idx="1467">
                  <c:v>0.3571428656578064</c:v>
                </c:pt>
                <c:pt idx="1468">
                  <c:v>0.35106381773948669</c:v>
                </c:pt>
                <c:pt idx="1469">
                  <c:v>0.62544167041778564</c:v>
                </c:pt>
                <c:pt idx="1470">
                  <c:v>0.52173912525177002</c:v>
                </c:pt>
                <c:pt idx="1471">
                  <c:v>0.18604651093482971</c:v>
                </c:pt>
                <c:pt idx="1472">
                  <c:v>0.3731343150138855</c:v>
                </c:pt>
                <c:pt idx="1473">
                  <c:v>0.35185185074806208</c:v>
                </c:pt>
                <c:pt idx="1474">
                  <c:v>0.4296875</c:v>
                </c:pt>
                <c:pt idx="1475">
                  <c:v>0.73394495248794556</c:v>
                </c:pt>
                <c:pt idx="1476">
                  <c:v>0.50442475080490112</c:v>
                </c:pt>
                <c:pt idx="1477">
                  <c:v>0.40740740299224848</c:v>
                </c:pt>
                <c:pt idx="1478">
                  <c:v>0.54296159744262695</c:v>
                </c:pt>
                <c:pt idx="1479">
                  <c:v>0.39953809976577759</c:v>
                </c:pt>
                <c:pt idx="1480">
                  <c:v>0.36619716882705688</c:v>
                </c:pt>
                <c:pt idx="1481">
                  <c:v>0.3035714328289032</c:v>
                </c:pt>
                <c:pt idx="1482">
                  <c:v>0.38775509595870972</c:v>
                </c:pt>
                <c:pt idx="1483">
                  <c:v>0.56603771448135376</c:v>
                </c:pt>
                <c:pt idx="1484">
                  <c:v>0.38405796885490417</c:v>
                </c:pt>
                <c:pt idx="1485">
                  <c:v>0.45812806487083441</c:v>
                </c:pt>
                <c:pt idx="1486">
                  <c:v>0.55364805459976196</c:v>
                </c:pt>
                <c:pt idx="1487">
                  <c:v>0.49523809552192688</c:v>
                </c:pt>
                <c:pt idx="1488">
                  <c:v>0.59512197971343994</c:v>
                </c:pt>
                <c:pt idx="1489">
                  <c:v>0.6654929518699646</c:v>
                </c:pt>
                <c:pt idx="1490">
                  <c:v>0.42249241471290588</c:v>
                </c:pt>
                <c:pt idx="1491">
                  <c:v>0.359375</c:v>
                </c:pt>
                <c:pt idx="1492">
                  <c:v>0.43103447556495672</c:v>
                </c:pt>
                <c:pt idx="1493">
                  <c:v>0.64971750974655151</c:v>
                </c:pt>
                <c:pt idx="1494">
                  <c:v>0.4479166567325592</c:v>
                </c:pt>
                <c:pt idx="1495">
                  <c:v>0.42039355635643011</c:v>
                </c:pt>
                <c:pt idx="1496">
                  <c:v>0.44541484117507929</c:v>
                </c:pt>
                <c:pt idx="1497">
                  <c:v>0.64171123504638672</c:v>
                </c:pt>
                <c:pt idx="1498">
                  <c:v>0.43999999761581421</c:v>
                </c:pt>
                <c:pt idx="1499">
                  <c:v>0.5604395866394043</c:v>
                </c:pt>
                <c:pt idx="1500">
                  <c:v>0.83333331346511841</c:v>
                </c:pt>
                <c:pt idx="1501">
                  <c:v>0.35555556416511541</c:v>
                </c:pt>
                <c:pt idx="1502">
                  <c:v>0.43312102556228638</c:v>
                </c:pt>
                <c:pt idx="1503">
                  <c:v>0.1217391267418861</c:v>
                </c:pt>
                <c:pt idx="1504">
                  <c:v>0.51838237047195435</c:v>
                </c:pt>
                <c:pt idx="1505">
                  <c:v>0.58823531866073608</c:v>
                </c:pt>
                <c:pt idx="1506">
                  <c:v>0.69278997182846069</c:v>
                </c:pt>
                <c:pt idx="1507">
                  <c:v>0.43961352109909058</c:v>
                </c:pt>
                <c:pt idx="1508">
                  <c:v>0.57718122005462646</c:v>
                </c:pt>
                <c:pt idx="1509">
                  <c:v>0.51072961091995239</c:v>
                </c:pt>
                <c:pt idx="1510">
                  <c:v>0.38823530077934271</c:v>
                </c:pt>
                <c:pt idx="1511">
                  <c:v>0.53354132175445557</c:v>
                </c:pt>
                <c:pt idx="1512">
                  <c:v>0.49372383952140808</c:v>
                </c:pt>
                <c:pt idx="1513">
                  <c:v>0.42937853932380682</c:v>
                </c:pt>
                <c:pt idx="1514">
                  <c:v>0.60536396503448486</c:v>
                </c:pt>
                <c:pt idx="1515">
                  <c:v>8.4210529923439026E-2</c:v>
                </c:pt>
                <c:pt idx="1516">
                  <c:v>0.17567567527294159</c:v>
                </c:pt>
                <c:pt idx="1517">
                  <c:v>0.37956205010414118</c:v>
                </c:pt>
                <c:pt idx="1518">
                  <c:v>0.62251657247543335</c:v>
                </c:pt>
                <c:pt idx="1519">
                  <c:v>0.19653178751468661</c:v>
                </c:pt>
                <c:pt idx="1520">
                  <c:v>0.55744683742523193</c:v>
                </c:pt>
                <c:pt idx="1521">
                  <c:v>0.29411765933036799</c:v>
                </c:pt>
                <c:pt idx="1522">
                  <c:v>0.63218390941619873</c:v>
                </c:pt>
                <c:pt idx="1523">
                  <c:v>0.39344263076782232</c:v>
                </c:pt>
                <c:pt idx="1524">
                  <c:v>0.5245901346206665</c:v>
                </c:pt>
                <c:pt idx="1525">
                  <c:v>1.785714365541935E-2</c:v>
                </c:pt>
                <c:pt idx="1526">
                  <c:v>0.69411766529083252</c:v>
                </c:pt>
                <c:pt idx="1527">
                  <c:v>0.29423868656158447</c:v>
                </c:pt>
                <c:pt idx="1528">
                  <c:v>0.40540540218353271</c:v>
                </c:pt>
                <c:pt idx="1529">
                  <c:v>0.33783784508705139</c:v>
                </c:pt>
                <c:pt idx="1530">
                  <c:v>4.4776119291782379E-2</c:v>
                </c:pt>
                <c:pt idx="1531">
                  <c:v>0.41216215491294861</c:v>
                </c:pt>
                <c:pt idx="1532">
                  <c:v>0.47448980808258062</c:v>
                </c:pt>
                <c:pt idx="1533">
                  <c:v>0.49647390842437739</c:v>
                </c:pt>
                <c:pt idx="1534">
                  <c:v>0.30476191639900208</c:v>
                </c:pt>
                <c:pt idx="1535">
                  <c:v>0.53846156597137451</c:v>
                </c:pt>
                <c:pt idx="1536">
                  <c:v>0.51201200485229492</c:v>
                </c:pt>
                <c:pt idx="1537">
                  <c:v>0.51254481077194214</c:v>
                </c:pt>
                <c:pt idx="1538">
                  <c:v>0.43999999761581421</c:v>
                </c:pt>
                <c:pt idx="1539">
                  <c:v>0.48695650696754461</c:v>
                </c:pt>
                <c:pt idx="1540">
                  <c:v>0.55303031206130981</c:v>
                </c:pt>
                <c:pt idx="1541">
                  <c:v>0.2917705774307251</c:v>
                </c:pt>
                <c:pt idx="1542">
                  <c:v>0.55063289403915405</c:v>
                </c:pt>
                <c:pt idx="1543">
                  <c:v>0.36416184902191162</c:v>
                </c:pt>
                <c:pt idx="1544">
                  <c:v>0.48739495873451227</c:v>
                </c:pt>
                <c:pt idx="1545">
                  <c:v>0.27710843086242681</c:v>
                </c:pt>
                <c:pt idx="1546">
                  <c:v>0.2142857164144516</c:v>
                </c:pt>
                <c:pt idx="1547">
                  <c:v>0.65737050771713257</c:v>
                </c:pt>
                <c:pt idx="1548">
                  <c:v>0.4038461446762085</c:v>
                </c:pt>
                <c:pt idx="1549">
                  <c:v>0.380952388048172</c:v>
                </c:pt>
                <c:pt idx="1550">
                  <c:v>0.45909091830253601</c:v>
                </c:pt>
                <c:pt idx="1551">
                  <c:v>0.1823529452085495</c:v>
                </c:pt>
                <c:pt idx="1552">
                  <c:v>0.47101449966430659</c:v>
                </c:pt>
                <c:pt idx="1553">
                  <c:v>0.51136362552642822</c:v>
                </c:pt>
                <c:pt idx="1554">
                  <c:v>0.39047619700431818</c:v>
                </c:pt>
                <c:pt idx="1555">
                  <c:v>0.35789474844932562</c:v>
                </c:pt>
                <c:pt idx="1556">
                  <c:v>0.4553571343421936</c:v>
                </c:pt>
                <c:pt idx="1557">
                  <c:v>0.34306567907333368</c:v>
                </c:pt>
                <c:pt idx="1558">
                  <c:v>0.38251367211341858</c:v>
                </c:pt>
                <c:pt idx="1559">
                  <c:v>0.65060240030288696</c:v>
                </c:pt>
                <c:pt idx="1560">
                  <c:v>0.46616542339324951</c:v>
                </c:pt>
                <c:pt idx="1561">
                  <c:v>0.29132232069969177</c:v>
                </c:pt>
                <c:pt idx="1562">
                  <c:v>0.50331127643585205</c:v>
                </c:pt>
                <c:pt idx="1563">
                  <c:v>0.43312102556228638</c:v>
                </c:pt>
                <c:pt idx="1564">
                  <c:v>0.44815465807914728</c:v>
                </c:pt>
                <c:pt idx="1565">
                  <c:v>0.64981949329376221</c:v>
                </c:pt>
                <c:pt idx="1566">
                  <c:v>0.46113988757133478</c:v>
                </c:pt>
                <c:pt idx="1567">
                  <c:v>0.38383838534355158</c:v>
                </c:pt>
                <c:pt idx="1568">
                  <c:v>0.5107913613319397</c:v>
                </c:pt>
                <c:pt idx="1569">
                  <c:v>0.61714285612106323</c:v>
                </c:pt>
                <c:pt idx="1570">
                  <c:v>0.68992245197296143</c:v>
                </c:pt>
                <c:pt idx="1571">
                  <c:v>0.69767439365386963</c:v>
                </c:pt>
                <c:pt idx="1572">
                  <c:v>0.61304348707199097</c:v>
                </c:pt>
                <c:pt idx="1573">
                  <c:v>0.54447442293167114</c:v>
                </c:pt>
                <c:pt idx="1574">
                  <c:v>0.36065572500228882</c:v>
                </c:pt>
                <c:pt idx="1575">
                  <c:v>0.51819759607315063</c:v>
                </c:pt>
                <c:pt idx="1576">
                  <c:v>0.52134144306182861</c:v>
                </c:pt>
                <c:pt idx="1577">
                  <c:v>0.25974026322364813</c:v>
                </c:pt>
                <c:pt idx="1578">
                  <c:v>0.44387754797935491</c:v>
                </c:pt>
                <c:pt idx="1579">
                  <c:v>0.68811881542205811</c:v>
                </c:pt>
                <c:pt idx="1580">
                  <c:v>0.51192367076873779</c:v>
                </c:pt>
                <c:pt idx="1581">
                  <c:v>0.48543688654899603</c:v>
                </c:pt>
                <c:pt idx="1582">
                  <c:v>0.45695364475250239</c:v>
                </c:pt>
                <c:pt idx="1583">
                  <c:v>3.8461539894342422E-2</c:v>
                </c:pt>
                <c:pt idx="1584">
                  <c:v>0.49155405163764948</c:v>
                </c:pt>
                <c:pt idx="1585">
                  <c:v>0.33669063448905939</c:v>
                </c:pt>
                <c:pt idx="1586">
                  <c:v>0.4861111044883728</c:v>
                </c:pt>
                <c:pt idx="1587">
                  <c:v>0.63033175468444824</c:v>
                </c:pt>
                <c:pt idx="1588">
                  <c:v>0.36815920472145081</c:v>
                </c:pt>
                <c:pt idx="1589">
                  <c:v>0.3489583432674408</c:v>
                </c:pt>
                <c:pt idx="1590">
                  <c:v>0.4010695219039917</c:v>
                </c:pt>
                <c:pt idx="1591">
                  <c:v>0.43304347991943359</c:v>
                </c:pt>
                <c:pt idx="1592">
                  <c:v>0.39743590354919428</c:v>
                </c:pt>
                <c:pt idx="1593">
                  <c:v>0.60445684194564819</c:v>
                </c:pt>
                <c:pt idx="1594">
                  <c:v>0.42013421654701227</c:v>
                </c:pt>
                <c:pt idx="1595">
                  <c:v>0.35272043943405151</c:v>
                </c:pt>
                <c:pt idx="1596">
                  <c:v>0.73469388484954834</c:v>
                </c:pt>
                <c:pt idx="1597">
                  <c:v>0.43150684237480158</c:v>
                </c:pt>
                <c:pt idx="1598">
                  <c:v>0.61371839046478271</c:v>
                </c:pt>
                <c:pt idx="1599">
                  <c:v>0.44516128301620478</c:v>
                </c:pt>
                <c:pt idx="1600">
                  <c:v>0.24814814329147339</c:v>
                </c:pt>
                <c:pt idx="1601">
                  <c:v>0.62427747249603271</c:v>
                </c:pt>
                <c:pt idx="1602">
                  <c:v>0.17610062658786771</c:v>
                </c:pt>
                <c:pt idx="1603">
                  <c:v>0.46003898978233337</c:v>
                </c:pt>
                <c:pt idx="1604">
                  <c:v>0.38999998569488531</c:v>
                </c:pt>
                <c:pt idx="1605">
                  <c:v>0.33802816271781921</c:v>
                </c:pt>
                <c:pt idx="1606">
                  <c:v>0.44999998807907099</c:v>
                </c:pt>
                <c:pt idx="1607">
                  <c:v>0.51707315444946289</c:v>
                </c:pt>
                <c:pt idx="1608">
                  <c:v>0.51973682641983032</c:v>
                </c:pt>
                <c:pt idx="1609">
                  <c:v>0.41025641560554499</c:v>
                </c:pt>
                <c:pt idx="1610">
                  <c:v>0.13740457594394681</c:v>
                </c:pt>
                <c:pt idx="1611">
                  <c:v>0.47216036915779108</c:v>
                </c:pt>
                <c:pt idx="1612">
                  <c:v>0.49582171440124512</c:v>
                </c:pt>
                <c:pt idx="1613">
                  <c:v>0.61917805671691895</c:v>
                </c:pt>
                <c:pt idx="1614">
                  <c:v>0.29457363486289978</c:v>
                </c:pt>
                <c:pt idx="1615">
                  <c:v>0.56084656715393066</c:v>
                </c:pt>
                <c:pt idx="1616">
                  <c:v>0.42500001192092901</c:v>
                </c:pt>
                <c:pt idx="1617">
                  <c:v>0.32231405377388</c:v>
                </c:pt>
                <c:pt idx="1618">
                  <c:v>2.1505376324057579E-2</c:v>
                </c:pt>
                <c:pt idx="1619">
                  <c:v>0.1173020526766777</c:v>
                </c:pt>
                <c:pt idx="1620">
                  <c:v>0.37873753905296331</c:v>
                </c:pt>
                <c:pt idx="1621">
                  <c:v>0.625</c:v>
                </c:pt>
                <c:pt idx="1622">
                  <c:v>4.2016807943582528E-2</c:v>
                </c:pt>
                <c:pt idx="1623">
                  <c:v>0.45121949911117548</c:v>
                </c:pt>
                <c:pt idx="1624">
                  <c:v>0.1747572869062424</c:v>
                </c:pt>
                <c:pt idx="1625">
                  <c:v>0.45394736528396612</c:v>
                </c:pt>
                <c:pt idx="1626">
                  <c:v>0.53401362895965576</c:v>
                </c:pt>
                <c:pt idx="1627">
                  <c:v>#N/A</c:v>
                </c:pt>
                <c:pt idx="1628">
                  <c:v>0.51452285051345825</c:v>
                </c:pt>
                <c:pt idx="1629">
                  <c:v>0.4444444477558136</c:v>
                </c:pt>
                <c:pt idx="1630">
                  <c:v>0.23913043737411499</c:v>
                </c:pt>
                <c:pt idx="1631">
                  <c:v>0.53597122430801392</c:v>
                </c:pt>
                <c:pt idx="1632">
                  <c:v>0.48148149251937872</c:v>
                </c:pt>
                <c:pt idx="1633">
                  <c:v>0.47607052326202393</c:v>
                </c:pt>
                <c:pt idx="1634">
                  <c:v>0.47328245639801031</c:v>
                </c:pt>
                <c:pt idx="1635">
                  <c:v>0.54736840724945068</c:v>
                </c:pt>
                <c:pt idx="1636">
                  <c:v>0.28985506296157842</c:v>
                </c:pt>
                <c:pt idx="1637">
                  <c:v>0.42990654706954962</c:v>
                </c:pt>
                <c:pt idx="1638">
                  <c:v>0.45423144102096558</c:v>
                </c:pt>
                <c:pt idx="1639">
                  <c:v>0.47877359390258789</c:v>
                </c:pt>
                <c:pt idx="1640">
                  <c:v>0.3132743239402771</c:v>
                </c:pt>
                <c:pt idx="1641">
                  <c:v>0.54132711887359619</c:v>
                </c:pt>
                <c:pt idx="1642">
                  <c:v>0.380952388048172</c:v>
                </c:pt>
                <c:pt idx="1643">
                  <c:v>0.335999995470047</c:v>
                </c:pt>
                <c:pt idx="1644">
                  <c:v>0.43396225571632391</c:v>
                </c:pt>
                <c:pt idx="1645">
                  <c:v>0.35227271914482122</c:v>
                </c:pt>
                <c:pt idx="1646">
                  <c:v>0.19230769574642179</c:v>
                </c:pt>
                <c:pt idx="1647">
                  <c:v>0.34398496150970459</c:v>
                </c:pt>
                <c:pt idx="1648">
                  <c:v>0.38053098320960999</c:v>
                </c:pt>
                <c:pt idx="1649">
                  <c:v>0.60162603855133057</c:v>
                </c:pt>
                <c:pt idx="1650">
                  <c:v>0.33528551459312439</c:v>
                </c:pt>
                <c:pt idx="1651">
                  <c:v>0.41739130020141602</c:v>
                </c:pt>
                <c:pt idx="1652">
                  <c:v>0.63636362552642822</c:v>
                </c:pt>
                <c:pt idx="1653">
                  <c:v>0.59770113229751587</c:v>
                </c:pt>
                <c:pt idx="1654">
                  <c:v>0.4166666567325592</c:v>
                </c:pt>
                <c:pt idx="1655">
                  <c:v>0.77049177885055542</c:v>
                </c:pt>
                <c:pt idx="1656">
                  <c:v>0.53333336114883423</c:v>
                </c:pt>
                <c:pt idx="1657">
                  <c:v>0.20377358794212341</c:v>
                </c:pt>
                <c:pt idx="1658">
                  <c:v>0.36572051048278809</c:v>
                </c:pt>
                <c:pt idx="1659">
                  <c:v>0.32646048069000239</c:v>
                </c:pt>
                <c:pt idx="1660">
                  <c:v>0.62094765901565552</c:v>
                </c:pt>
                <c:pt idx="1661">
                  <c:v>0.45901638269424438</c:v>
                </c:pt>
                <c:pt idx="1662">
                  <c:v>2.7522936463356022E-2</c:v>
                </c:pt>
                <c:pt idx="1663">
                  <c:v>0.83088237047195435</c:v>
                </c:pt>
                <c:pt idx="1664">
                  <c:v>0.52040815353393555</c:v>
                </c:pt>
                <c:pt idx="1665">
                  <c:v>0.3888888955116272</c:v>
                </c:pt>
                <c:pt idx="1666">
                  <c:v>0.43442621827125549</c:v>
                </c:pt>
                <c:pt idx="1667">
                  <c:v>0.48936170339584351</c:v>
                </c:pt>
                <c:pt idx="1668">
                  <c:v>0.3839285671710968</c:v>
                </c:pt>
                <c:pt idx="1669">
                  <c:v>0.42048516869544977</c:v>
                </c:pt>
                <c:pt idx="1670">
                  <c:v>0.1130434796214104</c:v>
                </c:pt>
                <c:pt idx="1671">
                  <c:v>0.42452830076217651</c:v>
                </c:pt>
                <c:pt idx="1672">
                  <c:v>0.65344464778900146</c:v>
                </c:pt>
                <c:pt idx="1673">
                  <c:v>0.53542232513427734</c:v>
                </c:pt>
                <c:pt idx="1674">
                  <c:v>0.59782606363296509</c:v>
                </c:pt>
                <c:pt idx="1675">
                  <c:v>0.4228571355342865</c:v>
                </c:pt>
                <c:pt idx="1676">
                  <c:v>0.380952388048172</c:v>
                </c:pt>
                <c:pt idx="1677">
                  <c:v>0.64435148239135742</c:v>
                </c:pt>
                <c:pt idx="1678">
                  <c:v>0.2267759591341019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D5-4E3A-906C-06ED5FF5107D}"/>
            </c:ext>
          </c:extLst>
        </c:ser>
        <c:ser>
          <c:idx val="6"/>
          <c:order val="6"/>
          <c:tx>
            <c:strRef>
              <c:f>'School Lookup'!$C$25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E9FCA76E-BC01-4E07-AB2D-A2E3C501A09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CAE3DA0-F6B1-4DC4-94DA-858C8D1D1392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0606FA4B-4E67-4C02-A31F-1D8DCA49C062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ED5-4E3A-906C-06ED5FF5107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Lookup'!$E$26</c:f>
              <c:numCache>
                <c:formatCode>0.0</c:formatCode>
                <c:ptCount val="1"/>
                <c:pt idx="0">
                  <c:v>83.803779602050781</c:v>
                </c:pt>
              </c:numCache>
            </c:numRef>
          </c:xVal>
          <c:yVal>
            <c:numRef>
              <c:f>'School Lookup'!$D$26</c:f>
              <c:numCache>
                <c:formatCode>0.0%</c:formatCode>
                <c:ptCount val="1"/>
                <c:pt idx="0">
                  <c:v>8.4210529923439026E-2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4ED5-4E3A-906C-06ED5FF5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</a:t>
            </a:r>
            <a:r>
              <a:rPr lang="en-US" baseline="0"/>
              <a:t> </a:t>
            </a:r>
            <a:r>
              <a:rPr lang="en-US"/>
              <a:t>Subgroup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Plots'!$P$22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Plots'!$O$23:$O$29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Plots'!$P$23:$P$29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6-4B05-B4E5-F02D4A6B03BE}"/>
            </c:ext>
          </c:extLst>
        </c:ser>
        <c:ser>
          <c:idx val="2"/>
          <c:order val="2"/>
          <c:tx>
            <c:strRef>
              <c:f>'Scatter Plots'!$Q$22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Plots'!$O$23:$O$29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Plots'!$Q$23:$Q$29</c:f>
              <c:numCache>
                <c:formatCode>General</c:formatCode>
                <c:ptCount val="7"/>
                <c:pt idx="0">
                  <c:v>0</c:v>
                </c:pt>
                <c:pt idx="1">
                  <c:v>0.30599999999999999</c:v>
                </c:pt>
                <c:pt idx="2">
                  <c:v>0.30599999999999999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6-4B05-B4E5-F02D4A6B03BE}"/>
            </c:ext>
          </c:extLst>
        </c:ser>
        <c:ser>
          <c:idx val="3"/>
          <c:order val="3"/>
          <c:tx>
            <c:strRef>
              <c:f>'Scatter Plots'!$R$22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Plots'!$O$23:$O$29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Plots'!$R$23:$R$29</c:f>
              <c:numCache>
                <c:formatCode>General</c:formatCode>
                <c:ptCount val="7"/>
                <c:pt idx="3">
                  <c:v>0</c:v>
                </c:pt>
                <c:pt idx="4">
                  <c:v>0.30599999999999999</c:v>
                </c:pt>
                <c:pt idx="5">
                  <c:v>0.30599999999999999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36-4B05-B4E5-F02D4A6B03BE}"/>
            </c:ext>
          </c:extLst>
        </c:ser>
        <c:ser>
          <c:idx val="4"/>
          <c:order val="4"/>
          <c:tx>
            <c:strRef>
              <c:f>'Scatter Plots'!$S$22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Plots'!$O$23:$O$29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Plots'!$S$23:$S$29</c:f>
              <c:numCache>
                <c:formatCode>General</c:formatCode>
                <c:ptCount val="7"/>
                <c:pt idx="0">
                  <c:v>0</c:v>
                </c:pt>
                <c:pt idx="1">
                  <c:v>0.69399999999999995</c:v>
                </c:pt>
                <c:pt idx="2">
                  <c:v>0.69399999999999995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6-4B05-B4E5-F02D4A6B03BE}"/>
            </c:ext>
          </c:extLst>
        </c:ser>
        <c:ser>
          <c:idx val="5"/>
          <c:order val="5"/>
          <c:tx>
            <c:strRef>
              <c:f>'Scatter Plots'!$T$22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Plots'!$O$23:$O$29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Plots'!$T$23:$T$29</c:f>
              <c:numCache>
                <c:formatCode>General</c:formatCode>
                <c:ptCount val="7"/>
                <c:pt idx="3">
                  <c:v>0</c:v>
                </c:pt>
                <c:pt idx="4">
                  <c:v>0.69399999999999995</c:v>
                </c:pt>
                <c:pt idx="5">
                  <c:v>0.69399999999999995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36-4B05-B4E5-F02D4A6B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Plots'!$H$1</c:f>
              <c:strCache>
                <c:ptCount val="1"/>
                <c:pt idx="0">
                  <c:v>ela_prime_s2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Plots'!$D$2:$D$1680</c:f>
              <c:numCache>
                <c:formatCode>0.0</c:formatCode>
                <c:ptCount val="1679"/>
                <c:pt idx="0">
                  <c:v>88.200836181640625</c:v>
                </c:pt>
                <c:pt idx="1">
                  <c:v>87.426483154296875</c:v>
                </c:pt>
                <c:pt idx="2">
                  <c:v>84.953292846679688</c:v>
                </c:pt>
                <c:pt idx="3">
                  <c:v>82.833419799804688</c:v>
                </c:pt>
                <c:pt idx="4">
                  <c:v>78.907402038574219</c:v>
                </c:pt>
                <c:pt idx="5">
                  <c:v>83.129615783691406</c:v>
                </c:pt>
                <c:pt idx="6">
                  <c:v>89.887535095214844</c:v>
                </c:pt>
                <c:pt idx="7">
                  <c:v>89.658271789550781</c:v>
                </c:pt>
                <c:pt idx="8">
                  <c:v>77.31365966796875</c:v>
                </c:pt>
                <c:pt idx="9">
                  <c:v>88.143547058105469</c:v>
                </c:pt>
                <c:pt idx="10">
                  <c:v>97.62347412109375</c:v>
                </c:pt>
                <c:pt idx="11">
                  <c:v>92.030899047851563</c:v>
                </c:pt>
                <c:pt idx="12">
                  <c:v>85.224021911621094</c:v>
                </c:pt>
                <c:pt idx="13">
                  <c:v>93.080116271972656</c:v>
                </c:pt>
                <c:pt idx="14">
                  <c:v>85.430831909179688</c:v>
                </c:pt>
                <c:pt idx="15">
                  <c:v>84.405914306640625</c:v>
                </c:pt>
                <c:pt idx="16">
                  <c:v>78.601760864257813</c:v>
                </c:pt>
                <c:pt idx="17">
                  <c:v>80.503623962402344</c:v>
                </c:pt>
                <c:pt idx="18">
                  <c:v>87.417816162109375</c:v>
                </c:pt>
                <c:pt idx="19">
                  <c:v>86.034317016601563</c:v>
                </c:pt>
                <c:pt idx="20">
                  <c:v>85.59906005859375</c:v>
                </c:pt>
                <c:pt idx="21">
                  <c:v>84.6014404296875</c:v>
                </c:pt>
                <c:pt idx="22">
                  <c:v>89.259490966796875</c:v>
                </c:pt>
                <c:pt idx="23">
                  <c:v>81.091705322265625</c:v>
                </c:pt>
                <c:pt idx="24">
                  <c:v>79.331642150878906</c:v>
                </c:pt>
                <c:pt idx="25">
                  <c:v>85.5999755859375</c:v>
                </c:pt>
                <c:pt idx="26">
                  <c:v>74.709503173828125</c:v>
                </c:pt>
                <c:pt idx="27">
                  <c:v>83.830787658691406</c:v>
                </c:pt>
                <c:pt idx="28">
                  <c:v>85.8458251953125</c:v>
                </c:pt>
                <c:pt idx="29">
                  <c:v>78.721321105957031</c:v>
                </c:pt>
                <c:pt idx="30">
                  <c:v>86.74664306640625</c:v>
                </c:pt>
                <c:pt idx="31">
                  <c:v>90.46435546875</c:v>
                </c:pt>
                <c:pt idx="32">
                  <c:v>73.50103759765625</c:v>
                </c:pt>
                <c:pt idx="33">
                  <c:v>81.311172485351563</c:v>
                </c:pt>
                <c:pt idx="34">
                  <c:v>77.160957336425781</c:v>
                </c:pt>
                <c:pt idx="35">
                  <c:v>92.139862060546875</c:v>
                </c:pt>
                <c:pt idx="36">
                  <c:v>82.070732116699219</c:v>
                </c:pt>
                <c:pt idx="37">
                  <c:v>80.30419921875</c:v>
                </c:pt>
                <c:pt idx="38">
                  <c:v>78.741523742675781</c:v>
                </c:pt>
                <c:pt idx="39">
                  <c:v>79.367691040039063</c:v>
                </c:pt>
                <c:pt idx="40">
                  <c:v>81.964157104492188</c:v>
                </c:pt>
                <c:pt idx="41">
                  <c:v>85.823341369628906</c:v>
                </c:pt>
                <c:pt idx="42">
                  <c:v>84.891166687011719</c:v>
                </c:pt>
                <c:pt idx="43">
                  <c:v>85.557868957519531</c:v>
                </c:pt>
                <c:pt idx="44">
                  <c:v>77.008903503417969</c:v>
                </c:pt>
                <c:pt idx="45">
                  <c:v>84.317840576171875</c:v>
                </c:pt>
                <c:pt idx="46">
                  <c:v>88.345001220703125</c:v>
                </c:pt>
                <c:pt idx="47">
                  <c:v>84.57098388671875</c:v>
                </c:pt>
                <c:pt idx="48">
                  <c:v>92.406837463378906</c:v>
                </c:pt>
                <c:pt idx="49">
                  <c:v>87.209770202636719</c:v>
                </c:pt>
                <c:pt idx="50">
                  <c:v>96.6026611328125</c:v>
                </c:pt>
                <c:pt idx="51">
                  <c:v>73.33184814453125</c:v>
                </c:pt>
                <c:pt idx="52">
                  <c:v>79.502532958984375</c:v>
                </c:pt>
                <c:pt idx="53">
                  <c:v>87.590141296386719</c:v>
                </c:pt>
                <c:pt idx="54">
                  <c:v>94.701904296875</c:v>
                </c:pt>
                <c:pt idx="55">
                  <c:v>87.1507568359375</c:v>
                </c:pt>
                <c:pt idx="56">
                  <c:v>91.49444580078125</c:v>
                </c:pt>
                <c:pt idx="57">
                  <c:v>84.096038818359375</c:v>
                </c:pt>
                <c:pt idx="58">
                  <c:v>83.245574951171875</c:v>
                </c:pt>
                <c:pt idx="59">
                  <c:v>59.062023162841797</c:v>
                </c:pt>
                <c:pt idx="60">
                  <c:v>87.195236206054688</c:v>
                </c:pt>
                <c:pt idx="61">
                  <c:v>90.998435974121094</c:v>
                </c:pt>
                <c:pt idx="62">
                  <c:v>86.365257263183594</c:v>
                </c:pt>
                <c:pt idx="63">
                  <c:v>93.56060791015625</c:v>
                </c:pt>
                <c:pt idx="64">
                  <c:v>87.567710876464844</c:v>
                </c:pt>
                <c:pt idx="65">
                  <c:v>90.169517517089844</c:v>
                </c:pt>
                <c:pt idx="66">
                  <c:v>83.495643615722656</c:v>
                </c:pt>
                <c:pt idx="67">
                  <c:v>79.777809143066406</c:v>
                </c:pt>
                <c:pt idx="68">
                  <c:v>86.0927734375</c:v>
                </c:pt>
                <c:pt idx="69">
                  <c:v>93.270896911621094</c:v>
                </c:pt>
                <c:pt idx="70">
                  <c:v>86.195175170898438</c:v>
                </c:pt>
                <c:pt idx="71">
                  <c:v>89.472427368164063</c:v>
                </c:pt>
                <c:pt idx="72">
                  <c:v>77.510810852050781</c:v>
                </c:pt>
                <c:pt idx="73">
                  <c:v>89.108070373535156</c:v>
                </c:pt>
                <c:pt idx="74">
                  <c:v>88.112106323242188</c:v>
                </c:pt>
                <c:pt idx="75">
                  <c:v>77.882476806640625</c:v>
                </c:pt>
                <c:pt idx="76">
                  <c:v>82.009178161621094</c:v>
                </c:pt>
                <c:pt idx="77">
                  <c:v>91.322860717773438</c:v>
                </c:pt>
                <c:pt idx="78">
                  <c:v>82.106452941894531</c:v>
                </c:pt>
                <c:pt idx="79">
                  <c:v>82.245841979980469</c:v>
                </c:pt>
                <c:pt idx="80">
                  <c:v>80.887283325195313</c:v>
                </c:pt>
                <c:pt idx="81">
                  <c:v>81.480667114257813</c:v>
                </c:pt>
                <c:pt idx="82">
                  <c:v>80.293136596679688</c:v>
                </c:pt>
                <c:pt idx="83">
                  <c:v>88.919761657714844</c:v>
                </c:pt>
                <c:pt idx="84">
                  <c:v>81.531585693359375</c:v>
                </c:pt>
                <c:pt idx="85">
                  <c:v>83.476181030273438</c:v>
                </c:pt>
                <c:pt idx="86">
                  <c:v>80.717582702636719</c:v>
                </c:pt>
                <c:pt idx="87">
                  <c:v>91.865249633789063</c:v>
                </c:pt>
                <c:pt idx="88">
                  <c:v>79.517181396484375</c:v>
                </c:pt>
                <c:pt idx="89">
                  <c:v>89.609771728515625</c:v>
                </c:pt>
                <c:pt idx="90">
                  <c:v>86.054847717285156</c:v>
                </c:pt>
                <c:pt idx="91">
                  <c:v>78.894744873046875</c:v>
                </c:pt>
                <c:pt idx="92">
                  <c:v>77.515090942382813</c:v>
                </c:pt>
                <c:pt idx="93">
                  <c:v>85.74945068359375</c:v>
                </c:pt>
                <c:pt idx="94">
                  <c:v>86.515449523925781</c:v>
                </c:pt>
                <c:pt idx="95">
                  <c:v>90.195693969726563</c:v>
                </c:pt>
                <c:pt idx="96">
                  <c:v>87.243545532226563</c:v>
                </c:pt>
                <c:pt idx="97">
                  <c:v>88.31768798828125</c:v>
                </c:pt>
                <c:pt idx="98">
                  <c:v>82.778091430664063</c:v>
                </c:pt>
                <c:pt idx="99">
                  <c:v>85.056686401367188</c:v>
                </c:pt>
                <c:pt idx="100">
                  <c:v>86.833549499511719</c:v>
                </c:pt>
                <c:pt idx="101">
                  <c:v>76.528045654296875</c:v>
                </c:pt>
                <c:pt idx="102">
                  <c:v>85.392074584960938</c:v>
                </c:pt>
                <c:pt idx="103">
                  <c:v>86.457725524902344</c:v>
                </c:pt>
                <c:pt idx="104">
                  <c:v>82.130973815917969</c:v>
                </c:pt>
                <c:pt idx="105">
                  <c:v>87.17236328125</c:v>
                </c:pt>
                <c:pt idx="106">
                  <c:v>82.698234558105469</c:v>
                </c:pt>
                <c:pt idx="107">
                  <c:v>87.213462829589844</c:v>
                </c:pt>
                <c:pt idx="108">
                  <c:v>90.120162963867188</c:v>
                </c:pt>
                <c:pt idx="109">
                  <c:v>87.075736999511719</c:v>
                </c:pt>
                <c:pt idx="110">
                  <c:v>86.60888671875</c:v>
                </c:pt>
                <c:pt idx="111">
                  <c:v>82.92724609375</c:v>
                </c:pt>
                <c:pt idx="112">
                  <c:v>85.713760375976563</c:v>
                </c:pt>
                <c:pt idx="113">
                  <c:v>84.525733947753906</c:v>
                </c:pt>
                <c:pt idx="114">
                  <c:v>88.733894348144531</c:v>
                </c:pt>
                <c:pt idx="115">
                  <c:v>83.75146484375</c:v>
                </c:pt>
                <c:pt idx="116">
                  <c:v>84.387840270996094</c:v>
                </c:pt>
                <c:pt idx="117">
                  <c:v>91.09661865234375</c:v>
                </c:pt>
                <c:pt idx="118">
                  <c:v>78.520027160644531</c:v>
                </c:pt>
                <c:pt idx="119">
                  <c:v>86.647895812988281</c:v>
                </c:pt>
                <c:pt idx="120">
                  <c:v>82.633590698242188</c:v>
                </c:pt>
                <c:pt idx="121">
                  <c:v>86.884132385253906</c:v>
                </c:pt>
                <c:pt idx="122">
                  <c:v>77.372756958007813</c:v>
                </c:pt>
                <c:pt idx="123">
                  <c:v>78.642341613769531</c:v>
                </c:pt>
                <c:pt idx="124">
                  <c:v>87.088340759277344</c:v>
                </c:pt>
                <c:pt idx="125">
                  <c:v>89.1822509765625</c:v>
                </c:pt>
                <c:pt idx="126">
                  <c:v>83.208351135253906</c:v>
                </c:pt>
                <c:pt idx="127">
                  <c:v>86.081275939941406</c:v>
                </c:pt>
                <c:pt idx="128">
                  <c:v>87.387985229492188</c:v>
                </c:pt>
                <c:pt idx="129">
                  <c:v>86.91156005859375</c:v>
                </c:pt>
                <c:pt idx="130">
                  <c:v>78.582504272460938</c:v>
                </c:pt>
                <c:pt idx="131">
                  <c:v>88.133232116699219</c:v>
                </c:pt>
                <c:pt idx="132">
                  <c:v>79.787567138671875</c:v>
                </c:pt>
                <c:pt idx="133">
                  <c:v>82.769927978515625</c:v>
                </c:pt>
                <c:pt idx="134">
                  <c:v>83.905853271484375</c:v>
                </c:pt>
                <c:pt idx="135">
                  <c:v>87.297569274902344</c:v>
                </c:pt>
                <c:pt idx="136">
                  <c:v>87.339317321777344</c:v>
                </c:pt>
                <c:pt idx="137">
                  <c:v>80.7884521484375</c:v>
                </c:pt>
                <c:pt idx="138">
                  <c:v>92.594879150390625</c:v>
                </c:pt>
                <c:pt idx="139">
                  <c:v>89.157508850097656</c:v>
                </c:pt>
                <c:pt idx="140">
                  <c:v>86.155189514160156</c:v>
                </c:pt>
                <c:pt idx="141">
                  <c:v>88.64453125</c:v>
                </c:pt>
                <c:pt idx="142">
                  <c:v>83.980766296386719</c:v>
                </c:pt>
                <c:pt idx="143">
                  <c:v>92.223068237304688</c:v>
                </c:pt>
                <c:pt idx="144">
                  <c:v>85.161376953125</c:v>
                </c:pt>
                <c:pt idx="145">
                  <c:v>87.941574096679688</c:v>
                </c:pt>
                <c:pt idx="146">
                  <c:v>86.163055419921875</c:v>
                </c:pt>
                <c:pt idx="147">
                  <c:v>83.774276733398438</c:v>
                </c:pt>
                <c:pt idx="148">
                  <c:v>91.981246948242188</c:v>
                </c:pt>
                <c:pt idx="149">
                  <c:v>85.497917175292969</c:v>
                </c:pt>
                <c:pt idx="150">
                  <c:v>83.601783752441406</c:v>
                </c:pt>
                <c:pt idx="151">
                  <c:v>91.639312744140625</c:v>
                </c:pt>
                <c:pt idx="152">
                  <c:v>82.896141052246094</c:v>
                </c:pt>
                <c:pt idx="153">
                  <c:v>86.650230407714844</c:v>
                </c:pt>
                <c:pt idx="154">
                  <c:v>81.980575561523438</c:v>
                </c:pt>
                <c:pt idx="155">
                  <c:v>81.265090942382813</c:v>
                </c:pt>
                <c:pt idx="156">
                  <c:v>81.039390563964844</c:v>
                </c:pt>
                <c:pt idx="157">
                  <c:v>91.955116271972656</c:v>
                </c:pt>
                <c:pt idx="158">
                  <c:v>89.492813110351563</c:v>
                </c:pt>
                <c:pt idx="159">
                  <c:v>94.594558715820313</c:v>
                </c:pt>
                <c:pt idx="160">
                  <c:v>83.129257202148438</c:v>
                </c:pt>
                <c:pt idx="161">
                  <c:v>89.2861328125</c:v>
                </c:pt>
                <c:pt idx="162">
                  <c:v>86.097877502441406</c:v>
                </c:pt>
                <c:pt idx="163">
                  <c:v>81.457115173339844</c:v>
                </c:pt>
                <c:pt idx="164">
                  <c:v>75.275161743164063</c:v>
                </c:pt>
                <c:pt idx="165">
                  <c:v>96.252731323242188</c:v>
                </c:pt>
                <c:pt idx="166">
                  <c:v>80.329017639160156</c:v>
                </c:pt>
                <c:pt idx="167">
                  <c:v>83.1324462890625</c:v>
                </c:pt>
                <c:pt idx="168">
                  <c:v>89.292366027832031</c:v>
                </c:pt>
                <c:pt idx="169">
                  <c:v>83.880645751953125</c:v>
                </c:pt>
                <c:pt idx="170">
                  <c:v>79.299850463867188</c:v>
                </c:pt>
                <c:pt idx="171">
                  <c:v>83.427108764648438</c:v>
                </c:pt>
                <c:pt idx="172">
                  <c:v>68.48150634765625</c:v>
                </c:pt>
                <c:pt idx="173">
                  <c:v>89.333244323730469</c:v>
                </c:pt>
                <c:pt idx="174">
                  <c:v>91.564651489257813</c:v>
                </c:pt>
                <c:pt idx="175">
                  <c:v>74.89385986328125</c:v>
                </c:pt>
                <c:pt idx="176">
                  <c:v>87.086990356445313</c:v>
                </c:pt>
                <c:pt idx="177">
                  <c:v>85.793861389160156</c:v>
                </c:pt>
                <c:pt idx="178">
                  <c:v>84.900550842285156</c:v>
                </c:pt>
                <c:pt idx="179">
                  <c:v>78.904106140136719</c:v>
                </c:pt>
                <c:pt idx="180">
                  <c:v>81.385528564453125</c:v>
                </c:pt>
                <c:pt idx="181">
                  <c:v>92.930145263671875</c:v>
                </c:pt>
                <c:pt idx="182">
                  <c:v>80.295700073242188</c:v>
                </c:pt>
                <c:pt idx="183">
                  <c:v>87.48358154296875</c:v>
                </c:pt>
                <c:pt idx="184">
                  <c:v>83.621566772460938</c:v>
                </c:pt>
                <c:pt idx="185">
                  <c:v>82.872825622558594</c:v>
                </c:pt>
                <c:pt idx="186">
                  <c:v>95.7745361328125</c:v>
                </c:pt>
                <c:pt idx="187">
                  <c:v>72.983078002929688</c:v>
                </c:pt>
                <c:pt idx="188">
                  <c:v>91.087356567382813</c:v>
                </c:pt>
                <c:pt idx="189">
                  <c:v>89.032508850097656</c:v>
                </c:pt>
                <c:pt idx="190">
                  <c:v>76.09130859375</c:v>
                </c:pt>
                <c:pt idx="191">
                  <c:v>84.027969360351563</c:v>
                </c:pt>
                <c:pt idx="192">
                  <c:v>77.313125610351563</c:v>
                </c:pt>
                <c:pt idx="193">
                  <c:v>86.871223449707031</c:v>
                </c:pt>
                <c:pt idx="194">
                  <c:v>81.418968200683594</c:v>
                </c:pt>
                <c:pt idx="195">
                  <c:v>87.914299011230469</c:v>
                </c:pt>
                <c:pt idx="196">
                  <c:v>86.871055603027344</c:v>
                </c:pt>
                <c:pt idx="197">
                  <c:v>87.050193786621094</c:v>
                </c:pt>
                <c:pt idx="198">
                  <c:v>86.484176635742188</c:v>
                </c:pt>
                <c:pt idx="199">
                  <c:v>89.700782775878906</c:v>
                </c:pt>
                <c:pt idx="200">
                  <c:v>82.43072509765625</c:v>
                </c:pt>
                <c:pt idx="201">
                  <c:v>78.999214172363281</c:v>
                </c:pt>
                <c:pt idx="202">
                  <c:v>80.440193176269531</c:v>
                </c:pt>
                <c:pt idx="203">
                  <c:v>90.011268615722656</c:v>
                </c:pt>
                <c:pt idx="204">
                  <c:v>84.911827087402344</c:v>
                </c:pt>
                <c:pt idx="205">
                  <c:v>89.04620361328125</c:v>
                </c:pt>
                <c:pt idx="206">
                  <c:v>86.468917846679688</c:v>
                </c:pt>
                <c:pt idx="207">
                  <c:v>83.298934936523438</c:v>
                </c:pt>
                <c:pt idx="208">
                  <c:v>83.120025634765625</c:v>
                </c:pt>
                <c:pt idx="209">
                  <c:v>95.971458435058594</c:v>
                </c:pt>
                <c:pt idx="210">
                  <c:v>91.490219116210938</c:v>
                </c:pt>
                <c:pt idx="211">
                  <c:v>80.588722229003906</c:v>
                </c:pt>
                <c:pt idx="212">
                  <c:v>80.380615234375</c:v>
                </c:pt>
                <c:pt idx="213">
                  <c:v>85.852249145507813</c:v>
                </c:pt>
                <c:pt idx="214">
                  <c:v>93.753799438476563</c:v>
                </c:pt>
                <c:pt idx="215">
                  <c:v>79.685523986816406</c:v>
                </c:pt>
                <c:pt idx="216">
                  <c:v>82.907501220703125</c:v>
                </c:pt>
                <c:pt idx="217">
                  <c:v>81.088935852050781</c:v>
                </c:pt>
                <c:pt idx="218">
                  <c:v>81.276100158691406</c:v>
                </c:pt>
                <c:pt idx="219">
                  <c:v>90.224662780761719</c:v>
                </c:pt>
                <c:pt idx="220">
                  <c:v>81.943878173828125</c:v>
                </c:pt>
                <c:pt idx="221">
                  <c:v>88.610565185546875</c:v>
                </c:pt>
                <c:pt idx="222">
                  <c:v>80.762016296386719</c:v>
                </c:pt>
                <c:pt idx="223">
                  <c:v>86.122016906738281</c:v>
                </c:pt>
                <c:pt idx="224">
                  <c:v>80.355545043945313</c:v>
                </c:pt>
                <c:pt idx="225">
                  <c:v>89.584793090820313</c:v>
                </c:pt>
                <c:pt idx="226">
                  <c:v>84.83074951171875</c:v>
                </c:pt>
                <c:pt idx="227">
                  <c:v>84.131111145019531</c:v>
                </c:pt>
                <c:pt idx="228">
                  <c:v>91.112762451171875</c:v>
                </c:pt>
                <c:pt idx="229">
                  <c:v>100.3058776855469</c:v>
                </c:pt>
                <c:pt idx="230">
                  <c:v>86.2000732421875</c:v>
                </c:pt>
                <c:pt idx="231">
                  <c:v>88.671714782714844</c:v>
                </c:pt>
                <c:pt idx="232">
                  <c:v>88.536491394042969</c:v>
                </c:pt>
                <c:pt idx="233">
                  <c:v>96.655967712402344</c:v>
                </c:pt>
                <c:pt idx="234">
                  <c:v>78.61602783203125</c:v>
                </c:pt>
                <c:pt idx="235">
                  <c:v>82.643051147460938</c:v>
                </c:pt>
                <c:pt idx="236">
                  <c:v>89.163818359375</c:v>
                </c:pt>
                <c:pt idx="237">
                  <c:v>92.839889526367188</c:v>
                </c:pt>
                <c:pt idx="238">
                  <c:v>88.415992736816406</c:v>
                </c:pt>
                <c:pt idx="239">
                  <c:v>88.397300720214844</c:v>
                </c:pt>
                <c:pt idx="240">
                  <c:v>96.1334228515625</c:v>
                </c:pt>
                <c:pt idx="241">
                  <c:v>86.754150390625</c:v>
                </c:pt>
                <c:pt idx="242">
                  <c:v>89.29241943359375</c:v>
                </c:pt>
                <c:pt idx="243">
                  <c:v>82.628578186035156</c:v>
                </c:pt>
                <c:pt idx="244">
                  <c:v>90.363540649414063</c:v>
                </c:pt>
                <c:pt idx="245">
                  <c:v>88.651809692382813</c:v>
                </c:pt>
                <c:pt idx="246">
                  <c:v>80.152000427246094</c:v>
                </c:pt>
                <c:pt idx="247">
                  <c:v>90.212203979492188</c:v>
                </c:pt>
                <c:pt idx="248">
                  <c:v>90.376373291015625</c:v>
                </c:pt>
                <c:pt idx="249">
                  <c:v>90.972732543945313</c:v>
                </c:pt>
                <c:pt idx="250">
                  <c:v>94.031471252441406</c:v>
                </c:pt>
                <c:pt idx="251">
                  <c:v>76.917747497558594</c:v>
                </c:pt>
                <c:pt idx="252">
                  <c:v>89.317840576171875</c:v>
                </c:pt>
                <c:pt idx="253">
                  <c:v>86.194625854492188</c:v>
                </c:pt>
                <c:pt idx="254">
                  <c:v>89.866531372070313</c:v>
                </c:pt>
                <c:pt idx="255">
                  <c:v>87.699264526367188</c:v>
                </c:pt>
                <c:pt idx="256">
                  <c:v>89.927970886230469</c:v>
                </c:pt>
                <c:pt idx="257">
                  <c:v>84.401016235351563</c:v>
                </c:pt>
                <c:pt idx="258">
                  <c:v>82.195137023925781</c:v>
                </c:pt>
                <c:pt idx="259">
                  <c:v>81.875495910644531</c:v>
                </c:pt>
                <c:pt idx="260">
                  <c:v>95.57550048828125</c:v>
                </c:pt>
                <c:pt idx="261">
                  <c:v>84.024009704589844</c:v>
                </c:pt>
                <c:pt idx="262">
                  <c:v>93.518463134765625</c:v>
                </c:pt>
                <c:pt idx="263">
                  <c:v>87.172576904296875</c:v>
                </c:pt>
                <c:pt idx="264">
                  <c:v>80.412918090820313</c:v>
                </c:pt>
                <c:pt idx="265">
                  <c:v>92.961830139160156</c:v>
                </c:pt>
                <c:pt idx="266">
                  <c:v>88.817802429199219</c:v>
                </c:pt>
                <c:pt idx="267">
                  <c:v>89.098335266113281</c:v>
                </c:pt>
                <c:pt idx="268">
                  <c:v>88.416740417480469</c:v>
                </c:pt>
                <c:pt idx="269">
                  <c:v>79.719459533691406</c:v>
                </c:pt>
                <c:pt idx="270">
                  <c:v>91.398956298828125</c:v>
                </c:pt>
                <c:pt idx="271">
                  <c:v>94.619766235351563</c:v>
                </c:pt>
                <c:pt idx="272">
                  <c:v>80.699653625488281</c:v>
                </c:pt>
                <c:pt idx="273">
                  <c:v>87.204338073730469</c:v>
                </c:pt>
                <c:pt idx="274">
                  <c:v>78.989471435546875</c:v>
                </c:pt>
                <c:pt idx="275">
                  <c:v>66.18896484375</c:v>
                </c:pt>
                <c:pt idx="276">
                  <c:v>87.723579406738281</c:v>
                </c:pt>
                <c:pt idx="277">
                  <c:v>85.543060302734375</c:v>
                </c:pt>
                <c:pt idx="278">
                  <c:v>77.316627502441406</c:v>
                </c:pt>
                <c:pt idx="279">
                  <c:v>83.159652709960938</c:v>
                </c:pt>
                <c:pt idx="280">
                  <c:v>82.415718078613281</c:v>
                </c:pt>
                <c:pt idx="281">
                  <c:v>89.921134948730469</c:v>
                </c:pt>
                <c:pt idx="282">
                  <c:v>80.407966613769531</c:v>
                </c:pt>
                <c:pt idx="283">
                  <c:v>91.980461120605469</c:v>
                </c:pt>
                <c:pt idx="284">
                  <c:v>77.591232299804688</c:v>
                </c:pt>
                <c:pt idx="285">
                  <c:v>91.526504516601563</c:v>
                </c:pt>
                <c:pt idx="286">
                  <c:v>86.885322570800781</c:v>
                </c:pt>
                <c:pt idx="287">
                  <c:v>90.768829345703125</c:v>
                </c:pt>
                <c:pt idx="288">
                  <c:v>73.443656921386719</c:v>
                </c:pt>
                <c:pt idx="289">
                  <c:v>91.738075256347656</c:v>
                </c:pt>
                <c:pt idx="290">
                  <c:v>90.805732727050781</c:v>
                </c:pt>
                <c:pt idx="291">
                  <c:v>86.20654296875</c:v>
                </c:pt>
                <c:pt idx="292">
                  <c:v>85.720832824707031</c:v>
                </c:pt>
                <c:pt idx="293">
                  <c:v>89.469795227050781</c:v>
                </c:pt>
                <c:pt idx="294">
                  <c:v>98.0645751953125</c:v>
                </c:pt>
                <c:pt idx="295">
                  <c:v>83.034530639648438</c:v>
                </c:pt>
                <c:pt idx="296">
                  <c:v>101.7336502075195</c:v>
                </c:pt>
                <c:pt idx="297">
                  <c:v>84.907234191894531</c:v>
                </c:pt>
                <c:pt idx="298">
                  <c:v>83.627754211425781</c:v>
                </c:pt>
                <c:pt idx="299">
                  <c:v>88.480728149414063</c:v>
                </c:pt>
                <c:pt idx="300">
                  <c:v>87.092002868652344</c:v>
                </c:pt>
                <c:pt idx="301">
                  <c:v>86.7371826171875</c:v>
                </c:pt>
                <c:pt idx="302">
                  <c:v>88.31329345703125</c:v>
                </c:pt>
                <c:pt idx="303">
                  <c:v>90.256790161132813</c:v>
                </c:pt>
                <c:pt idx="304">
                  <c:v>83.274642944335938</c:v>
                </c:pt>
                <c:pt idx="305">
                  <c:v>84.820526123046875</c:v>
                </c:pt>
                <c:pt idx="306">
                  <c:v>83.075889587402344</c:v>
                </c:pt>
                <c:pt idx="307">
                  <c:v>89.039947509765625</c:v>
                </c:pt>
                <c:pt idx="308">
                  <c:v>81.085113525390625</c:v>
                </c:pt>
                <c:pt idx="309">
                  <c:v>83.201278686523438</c:v>
                </c:pt>
                <c:pt idx="310">
                  <c:v>84.096588134765625</c:v>
                </c:pt>
                <c:pt idx="311">
                  <c:v>80.662147521972656</c:v>
                </c:pt>
                <c:pt idx="312">
                  <c:v>90.7041015625</c:v>
                </c:pt>
                <c:pt idx="313">
                  <c:v>79.432456970214844</c:v>
                </c:pt>
                <c:pt idx="314">
                  <c:v>91.877433776855469</c:v>
                </c:pt>
                <c:pt idx="315">
                  <c:v>94.10711669921875</c:v>
                </c:pt>
                <c:pt idx="316">
                  <c:v>88.983444213867188</c:v>
                </c:pt>
                <c:pt idx="317">
                  <c:v>83.496849060058594</c:v>
                </c:pt>
                <c:pt idx="318">
                  <c:v>81.490615844726563</c:v>
                </c:pt>
                <c:pt idx="319">
                  <c:v>86.9608154296875</c:v>
                </c:pt>
                <c:pt idx="320">
                  <c:v>69.772735595703125</c:v>
                </c:pt>
                <c:pt idx="321">
                  <c:v>87.687370300292969</c:v>
                </c:pt>
                <c:pt idx="322">
                  <c:v>90.387466430664063</c:v>
                </c:pt>
                <c:pt idx="323">
                  <c:v>78.295646667480469</c:v>
                </c:pt>
                <c:pt idx="324">
                  <c:v>91.315971374511719</c:v>
                </c:pt>
                <c:pt idx="325">
                  <c:v>92.822731018066406</c:v>
                </c:pt>
                <c:pt idx="326">
                  <c:v>87.759956359863281</c:v>
                </c:pt>
                <c:pt idx="327">
                  <c:v>83.5472412109375</c:v>
                </c:pt>
                <c:pt idx="328">
                  <c:v>84.304153442382813</c:v>
                </c:pt>
                <c:pt idx="329">
                  <c:v>71.649253845214844</c:v>
                </c:pt>
                <c:pt idx="330">
                  <c:v>88.127494812011719</c:v>
                </c:pt>
                <c:pt idx="331">
                  <c:v>84.291435241699219</c:v>
                </c:pt>
                <c:pt idx="332">
                  <c:v>81.096969604492188</c:v>
                </c:pt>
                <c:pt idx="333">
                  <c:v>80.014961242675781</c:v>
                </c:pt>
                <c:pt idx="334">
                  <c:v>83.19525146484375</c:v>
                </c:pt>
                <c:pt idx="335">
                  <c:v>87.410202026367188</c:v>
                </c:pt>
                <c:pt idx="336">
                  <c:v>80.140968322753906</c:v>
                </c:pt>
                <c:pt idx="337">
                  <c:v>86.704902648925781</c:v>
                </c:pt>
                <c:pt idx="338">
                  <c:v>92.548126220703125</c:v>
                </c:pt>
                <c:pt idx="339">
                  <c:v>86.339309692382813</c:v>
                </c:pt>
                <c:pt idx="340">
                  <c:v>88.278945922851563</c:v>
                </c:pt>
                <c:pt idx="341">
                  <c:v>87.827262878417969</c:v>
                </c:pt>
                <c:pt idx="342">
                  <c:v>84.362510681152344</c:v>
                </c:pt>
                <c:pt idx="343">
                  <c:v>84.504180908203125</c:v>
                </c:pt>
                <c:pt idx="344">
                  <c:v>75.888259887695313</c:v>
                </c:pt>
                <c:pt idx="345">
                  <c:v>83.04742431640625</c:v>
                </c:pt>
                <c:pt idx="346">
                  <c:v>79.850486755371094</c:v>
                </c:pt>
                <c:pt idx="347">
                  <c:v>80.582855224609375</c:v>
                </c:pt>
                <c:pt idx="348">
                  <c:v>82.396286010742188</c:v>
                </c:pt>
                <c:pt idx="349">
                  <c:v>85.231956481933594</c:v>
                </c:pt>
                <c:pt idx="350">
                  <c:v>79.6923828125</c:v>
                </c:pt>
                <c:pt idx="351">
                  <c:v>87.894317626953125</c:v>
                </c:pt>
                <c:pt idx="352">
                  <c:v>84.520858764648438</c:v>
                </c:pt>
                <c:pt idx="353">
                  <c:v>82.129623413085938</c:v>
                </c:pt>
                <c:pt idx="354">
                  <c:v>88.685447692871094</c:v>
                </c:pt>
                <c:pt idx="355">
                  <c:v>81.007499694824219</c:v>
                </c:pt>
                <c:pt idx="356">
                  <c:v>78.23016357421875</c:v>
                </c:pt>
                <c:pt idx="357">
                  <c:v>85.752639770507813</c:v>
                </c:pt>
                <c:pt idx="358">
                  <c:v>88.522285461425781</c:v>
                </c:pt>
                <c:pt idx="359">
                  <c:v>79.359130859375</c:v>
                </c:pt>
                <c:pt idx="360">
                  <c:v>75.876106262207031</c:v>
                </c:pt>
                <c:pt idx="361">
                  <c:v>81.964340209960938</c:v>
                </c:pt>
                <c:pt idx="362">
                  <c:v>70.084976196289063</c:v>
                </c:pt>
                <c:pt idx="363">
                  <c:v>95.577407836914063</c:v>
                </c:pt>
                <c:pt idx="364">
                  <c:v>78.154609680175781</c:v>
                </c:pt>
                <c:pt idx="365">
                  <c:v>89.674934387207031</c:v>
                </c:pt>
                <c:pt idx="366">
                  <c:v>90.469673156738281</c:v>
                </c:pt>
                <c:pt idx="367">
                  <c:v>78.0804443359375</c:v>
                </c:pt>
                <c:pt idx="368">
                  <c:v>86.498291015625</c:v>
                </c:pt>
                <c:pt idx="369">
                  <c:v>81.987312316894531</c:v>
                </c:pt>
                <c:pt idx="370">
                  <c:v>82.563949584960938</c:v>
                </c:pt>
                <c:pt idx="371">
                  <c:v>87.1124267578125</c:v>
                </c:pt>
                <c:pt idx="372">
                  <c:v>83.304649353027344</c:v>
                </c:pt>
                <c:pt idx="373">
                  <c:v>94.013046264648438</c:v>
                </c:pt>
                <c:pt idx="374">
                  <c:v>88.266609191894531</c:v>
                </c:pt>
                <c:pt idx="375">
                  <c:v>78.002647399902344</c:v>
                </c:pt>
                <c:pt idx="376">
                  <c:v>87.617446899414063</c:v>
                </c:pt>
                <c:pt idx="377">
                  <c:v>82.320518493652344</c:v>
                </c:pt>
                <c:pt idx="378">
                  <c:v>94.599311828613281</c:v>
                </c:pt>
                <c:pt idx="379">
                  <c:v>82.073631286621094</c:v>
                </c:pt>
                <c:pt idx="380">
                  <c:v>87.027473449707031</c:v>
                </c:pt>
                <c:pt idx="381">
                  <c:v>89.339866638183594</c:v>
                </c:pt>
                <c:pt idx="382">
                  <c:v>86.745155334472656</c:v>
                </c:pt>
                <c:pt idx="383">
                  <c:v>87.5103759765625</c:v>
                </c:pt>
                <c:pt idx="384">
                  <c:v>78.040214538574219</c:v>
                </c:pt>
                <c:pt idx="385">
                  <c:v>96.617866516113281</c:v>
                </c:pt>
                <c:pt idx="386">
                  <c:v>78.394218444824219</c:v>
                </c:pt>
                <c:pt idx="387">
                  <c:v>88.091636657714844</c:v>
                </c:pt>
                <c:pt idx="388">
                  <c:v>79.539283752441406</c:v>
                </c:pt>
                <c:pt idx="389">
                  <c:v>78.930747985839844</c:v>
                </c:pt>
                <c:pt idx="390">
                  <c:v>84.878700256347656</c:v>
                </c:pt>
                <c:pt idx="391">
                  <c:v>82.001358032226563</c:v>
                </c:pt>
                <c:pt idx="392">
                  <c:v>76.683319091796875</c:v>
                </c:pt>
                <c:pt idx="393">
                  <c:v>86.978218078613281</c:v>
                </c:pt>
                <c:pt idx="394">
                  <c:v>92.360633850097656</c:v>
                </c:pt>
                <c:pt idx="395">
                  <c:v>84.784912109375</c:v>
                </c:pt>
                <c:pt idx="396">
                  <c:v>96.5391845703125</c:v>
                </c:pt>
                <c:pt idx="397">
                  <c:v>88.339973449707031</c:v>
                </c:pt>
                <c:pt idx="398">
                  <c:v>91.8291015625</c:v>
                </c:pt>
                <c:pt idx="399">
                  <c:v>80.866424560546875</c:v>
                </c:pt>
                <c:pt idx="400">
                  <c:v>82.138412475585938</c:v>
                </c:pt>
                <c:pt idx="401">
                  <c:v>86.698089599609375</c:v>
                </c:pt>
                <c:pt idx="402">
                  <c:v>87.61737060546875</c:v>
                </c:pt>
                <c:pt idx="403">
                  <c:v>88.8807373046875</c:v>
                </c:pt>
                <c:pt idx="404">
                  <c:v>92.178794860839844</c:v>
                </c:pt>
                <c:pt idx="405">
                  <c:v>84.589225769042969</c:v>
                </c:pt>
                <c:pt idx="406">
                  <c:v>82.439292907714844</c:v>
                </c:pt>
                <c:pt idx="407">
                  <c:v>88.742408752441406</c:v>
                </c:pt>
                <c:pt idx="408">
                  <c:v>89.548957824707031</c:v>
                </c:pt>
                <c:pt idx="409">
                  <c:v>82.340362548828125</c:v>
                </c:pt>
                <c:pt idx="410">
                  <c:v>79.398811340332031</c:v>
                </c:pt>
                <c:pt idx="411">
                  <c:v>85.872909545898438</c:v>
                </c:pt>
                <c:pt idx="412">
                  <c:v>86.698509216308594</c:v>
                </c:pt>
                <c:pt idx="413">
                  <c:v>85.5341796875</c:v>
                </c:pt>
                <c:pt idx="414">
                  <c:v>79.132369995117188</c:v>
                </c:pt>
                <c:pt idx="415">
                  <c:v>96.8671875</c:v>
                </c:pt>
                <c:pt idx="416">
                  <c:v>85.655265808105469</c:v>
                </c:pt>
                <c:pt idx="417">
                  <c:v>77.735023498535156</c:v>
                </c:pt>
                <c:pt idx="418">
                  <c:v>76.238922119140625</c:v>
                </c:pt>
                <c:pt idx="419">
                  <c:v>79.998794555664063</c:v>
                </c:pt>
                <c:pt idx="420">
                  <c:v>83.191001892089844</c:v>
                </c:pt>
                <c:pt idx="421">
                  <c:v>83.600173950195313</c:v>
                </c:pt>
                <c:pt idx="422">
                  <c:v>83.691978454589844</c:v>
                </c:pt>
                <c:pt idx="423">
                  <c:v>75.4774169921875</c:v>
                </c:pt>
                <c:pt idx="424">
                  <c:v>77.523368835449219</c:v>
                </c:pt>
                <c:pt idx="425">
                  <c:v>87.826309204101563</c:v>
                </c:pt>
                <c:pt idx="426">
                  <c:v>84.415931701660156</c:v>
                </c:pt>
                <c:pt idx="427">
                  <c:v>87.684120178222656</c:v>
                </c:pt>
                <c:pt idx="428">
                  <c:v>90.876113891601563</c:v>
                </c:pt>
                <c:pt idx="429">
                  <c:v>86.624168395996094</c:v>
                </c:pt>
                <c:pt idx="430">
                  <c:v>87.910148620605469</c:v>
                </c:pt>
                <c:pt idx="431">
                  <c:v>79.844650268554688</c:v>
                </c:pt>
                <c:pt idx="432">
                  <c:v>96.76513671875</c:v>
                </c:pt>
                <c:pt idx="433">
                  <c:v>87.497123718261719</c:v>
                </c:pt>
                <c:pt idx="434">
                  <c:v>72.066490173339844</c:v>
                </c:pt>
                <c:pt idx="435">
                  <c:v>86.897552490234375</c:v>
                </c:pt>
                <c:pt idx="436">
                  <c:v>77.115165710449219</c:v>
                </c:pt>
                <c:pt idx="437">
                  <c:v>81.995521545410156</c:v>
                </c:pt>
                <c:pt idx="438">
                  <c:v>84.16925048828125</c:v>
                </c:pt>
                <c:pt idx="439">
                  <c:v>84.5675048828125</c:v>
                </c:pt>
                <c:pt idx="440">
                  <c:v>89.156379699707031</c:v>
                </c:pt>
                <c:pt idx="441">
                  <c:v>82.776214599609375</c:v>
                </c:pt>
                <c:pt idx="442">
                  <c:v>79.9931640625</c:v>
                </c:pt>
                <c:pt idx="443">
                  <c:v>85.051025390625</c:v>
                </c:pt>
                <c:pt idx="444">
                  <c:v>90.015716552734375</c:v>
                </c:pt>
                <c:pt idx="445">
                  <c:v>86.184226989746094</c:v>
                </c:pt>
                <c:pt idx="446">
                  <c:v>88.011131286621094</c:v>
                </c:pt>
                <c:pt idx="447">
                  <c:v>86.050979614257813</c:v>
                </c:pt>
                <c:pt idx="448">
                  <c:v>77.895484924316406</c:v>
                </c:pt>
                <c:pt idx="449">
                  <c:v>84.40081787109375</c:v>
                </c:pt>
                <c:pt idx="450">
                  <c:v>85.6363525390625</c:v>
                </c:pt>
                <c:pt idx="451">
                  <c:v>82.278495788574219</c:v>
                </c:pt>
                <c:pt idx="452">
                  <c:v>89.270866394042969</c:v>
                </c:pt>
                <c:pt idx="453">
                  <c:v>83.204177856445313</c:v>
                </c:pt>
                <c:pt idx="454">
                  <c:v>87.905204772949219</c:v>
                </c:pt>
                <c:pt idx="455">
                  <c:v>96.509117126464844</c:v>
                </c:pt>
                <c:pt idx="456">
                  <c:v>90.670936584472656</c:v>
                </c:pt>
                <c:pt idx="457">
                  <c:v>87.097404479980469</c:v>
                </c:pt>
                <c:pt idx="458">
                  <c:v>88.596572875976563</c:v>
                </c:pt>
                <c:pt idx="459">
                  <c:v>72.875595092773438</c:v>
                </c:pt>
                <c:pt idx="460">
                  <c:v>86.058433532714844</c:v>
                </c:pt>
                <c:pt idx="461">
                  <c:v>78.063316345214844</c:v>
                </c:pt>
                <c:pt idx="462">
                  <c:v>95.237335205078125</c:v>
                </c:pt>
                <c:pt idx="463">
                  <c:v>77.385780334472656</c:v>
                </c:pt>
                <c:pt idx="464">
                  <c:v>83.665092468261719</c:v>
                </c:pt>
                <c:pt idx="465">
                  <c:v>83.841957092285156</c:v>
                </c:pt>
                <c:pt idx="466">
                  <c:v>82.840476989746094</c:v>
                </c:pt>
                <c:pt idx="467">
                  <c:v>72.230392456054688</c:v>
                </c:pt>
                <c:pt idx="468">
                  <c:v>84.242233276367188</c:v>
                </c:pt>
                <c:pt idx="469">
                  <c:v>79.100135803222656</c:v>
                </c:pt>
                <c:pt idx="470">
                  <c:v>84.710227966308594</c:v>
                </c:pt>
                <c:pt idx="471">
                  <c:v>88.7613525390625</c:v>
                </c:pt>
                <c:pt idx="472">
                  <c:v>84.318824768066406</c:v>
                </c:pt>
                <c:pt idx="473">
                  <c:v>84.102943420410156</c:v>
                </c:pt>
                <c:pt idx="474">
                  <c:v>85.139533996582031</c:v>
                </c:pt>
                <c:pt idx="475">
                  <c:v>85.115013122558594</c:v>
                </c:pt>
                <c:pt idx="476">
                  <c:v>80.1722412109375</c:v>
                </c:pt>
                <c:pt idx="477">
                  <c:v>73.445449829101563</c:v>
                </c:pt>
                <c:pt idx="478">
                  <c:v>85.150016784667969</c:v>
                </c:pt>
                <c:pt idx="479">
                  <c:v>89.822364807128906</c:v>
                </c:pt>
                <c:pt idx="480">
                  <c:v>92.355056762695313</c:v>
                </c:pt>
                <c:pt idx="481">
                  <c:v>81.072029113769531</c:v>
                </c:pt>
                <c:pt idx="482">
                  <c:v>88.709068298339844</c:v>
                </c:pt>
                <c:pt idx="483">
                  <c:v>78.770042419433594</c:v>
                </c:pt>
                <c:pt idx="484">
                  <c:v>84.626708984375</c:v>
                </c:pt>
                <c:pt idx="485">
                  <c:v>78.793624877929688</c:v>
                </c:pt>
                <c:pt idx="486">
                  <c:v>86.540306091308594</c:v>
                </c:pt>
                <c:pt idx="487">
                  <c:v>86.5360107421875</c:v>
                </c:pt>
                <c:pt idx="488">
                  <c:v>82.193489074707031</c:v>
                </c:pt>
                <c:pt idx="489">
                  <c:v>84.094642639160156</c:v>
                </c:pt>
                <c:pt idx="490">
                  <c:v>85.370254516601563</c:v>
                </c:pt>
                <c:pt idx="491">
                  <c:v>93.24859619140625</c:v>
                </c:pt>
                <c:pt idx="492">
                  <c:v>96.030570983886719</c:v>
                </c:pt>
                <c:pt idx="493">
                  <c:v>83.534164428710938</c:v>
                </c:pt>
                <c:pt idx="494">
                  <c:v>87.341102600097656</c:v>
                </c:pt>
                <c:pt idx="495">
                  <c:v>84.173759460449219</c:v>
                </c:pt>
                <c:pt idx="496">
                  <c:v>77.762168884277344</c:v>
                </c:pt>
                <c:pt idx="497">
                  <c:v>82.286712646484375</c:v>
                </c:pt>
                <c:pt idx="498">
                  <c:v>89.323165893554688</c:v>
                </c:pt>
                <c:pt idx="499">
                  <c:v>85.850357055664063</c:v>
                </c:pt>
                <c:pt idx="500">
                  <c:v>84.374374389648438</c:v>
                </c:pt>
                <c:pt idx="501">
                  <c:v>86.671798706054688</c:v>
                </c:pt>
                <c:pt idx="502">
                  <c:v>82.048713684082031</c:v>
                </c:pt>
                <c:pt idx="503">
                  <c:v>90.665451049804688</c:v>
                </c:pt>
                <c:pt idx="504">
                  <c:v>86.520599365234375</c:v>
                </c:pt>
                <c:pt idx="505">
                  <c:v>71.134346008300781</c:v>
                </c:pt>
                <c:pt idx="506">
                  <c:v>85.658470153808594</c:v>
                </c:pt>
                <c:pt idx="507">
                  <c:v>87.777580261230469</c:v>
                </c:pt>
                <c:pt idx="508">
                  <c:v>88.806350708007813</c:v>
                </c:pt>
                <c:pt idx="509">
                  <c:v>81.974327087402344</c:v>
                </c:pt>
                <c:pt idx="510">
                  <c:v>87.591117858886719</c:v>
                </c:pt>
                <c:pt idx="511">
                  <c:v>87.523971557617188</c:v>
                </c:pt>
                <c:pt idx="512">
                  <c:v>87.16534423828125</c:v>
                </c:pt>
                <c:pt idx="513">
                  <c:v>77.417121887207031</c:v>
                </c:pt>
                <c:pt idx="514">
                  <c:v>83.186515808105469</c:v>
                </c:pt>
                <c:pt idx="515">
                  <c:v>89.184066772460938</c:v>
                </c:pt>
                <c:pt idx="516">
                  <c:v>89.7843017578125</c:v>
                </c:pt>
                <c:pt idx="517">
                  <c:v>78.844795227050781</c:v>
                </c:pt>
                <c:pt idx="518">
                  <c:v>84.149269104003906</c:v>
                </c:pt>
                <c:pt idx="519">
                  <c:v>84.030624389648438</c:v>
                </c:pt>
                <c:pt idx="520">
                  <c:v>81.439704895019531</c:v>
                </c:pt>
                <c:pt idx="521">
                  <c:v>79.518531799316406</c:v>
                </c:pt>
                <c:pt idx="522">
                  <c:v>99.36566162109375</c:v>
                </c:pt>
                <c:pt idx="523">
                  <c:v>86.258636474609375</c:v>
                </c:pt>
                <c:pt idx="524">
                  <c:v>90.838287353515625</c:v>
                </c:pt>
                <c:pt idx="525">
                  <c:v>83.400001525878906</c:v>
                </c:pt>
                <c:pt idx="526">
                  <c:v>79.316429138183594</c:v>
                </c:pt>
                <c:pt idx="527">
                  <c:v>80.447395324707031</c:v>
                </c:pt>
                <c:pt idx="528">
                  <c:v>78.266410827636719</c:v>
                </c:pt>
                <c:pt idx="529">
                  <c:v>86.52325439453125</c:v>
                </c:pt>
                <c:pt idx="530">
                  <c:v>86.056137084960938</c:v>
                </c:pt>
                <c:pt idx="531">
                  <c:v>85.106468200683594</c:v>
                </c:pt>
                <c:pt idx="532">
                  <c:v>94.690711975097656</c:v>
                </c:pt>
                <c:pt idx="533">
                  <c:v>82.542282104492188</c:v>
                </c:pt>
                <c:pt idx="534">
                  <c:v>85.043388366699219</c:v>
                </c:pt>
                <c:pt idx="535">
                  <c:v>89.44964599609375</c:v>
                </c:pt>
                <c:pt idx="536">
                  <c:v>88.18182373046875</c:v>
                </c:pt>
                <c:pt idx="537">
                  <c:v>88.875457763671875</c:v>
                </c:pt>
                <c:pt idx="538">
                  <c:v>85.951576232910156</c:v>
                </c:pt>
                <c:pt idx="539">
                  <c:v>90.641983032226563</c:v>
                </c:pt>
                <c:pt idx="540">
                  <c:v>76.527542114257813</c:v>
                </c:pt>
                <c:pt idx="541">
                  <c:v>81.6842041015625</c:v>
                </c:pt>
                <c:pt idx="542">
                  <c:v>79.391494750976563</c:v>
                </c:pt>
                <c:pt idx="543">
                  <c:v>83.030654907226563</c:v>
                </c:pt>
                <c:pt idx="544">
                  <c:v>94.341567993164063</c:v>
                </c:pt>
                <c:pt idx="545">
                  <c:v>86.791160583496094</c:v>
                </c:pt>
                <c:pt idx="546">
                  <c:v>82.925010681152344</c:v>
                </c:pt>
                <c:pt idx="547">
                  <c:v>92.399505615234375</c:v>
                </c:pt>
                <c:pt idx="548">
                  <c:v>85.829696655273438</c:v>
                </c:pt>
                <c:pt idx="549">
                  <c:v>78.830558776855469</c:v>
                </c:pt>
                <c:pt idx="550">
                  <c:v>82.687149047851563</c:v>
                </c:pt>
                <c:pt idx="551">
                  <c:v>85.965599060058594</c:v>
                </c:pt>
                <c:pt idx="552">
                  <c:v>91.962562561035156</c:v>
                </c:pt>
                <c:pt idx="553">
                  <c:v>77.058120727539063</c:v>
                </c:pt>
                <c:pt idx="554">
                  <c:v>90.333992004394531</c:v>
                </c:pt>
                <c:pt idx="555">
                  <c:v>75.570884704589844</c:v>
                </c:pt>
                <c:pt idx="556">
                  <c:v>73.719841003417969</c:v>
                </c:pt>
                <c:pt idx="557">
                  <c:v>85.675758361816406</c:v>
                </c:pt>
                <c:pt idx="558">
                  <c:v>82.866081237792969</c:v>
                </c:pt>
                <c:pt idx="559">
                  <c:v>89.259025573730469</c:v>
                </c:pt>
                <c:pt idx="560">
                  <c:v>84.387542724609375</c:v>
                </c:pt>
                <c:pt idx="561">
                  <c:v>98.226997375488281</c:v>
                </c:pt>
                <c:pt idx="562">
                  <c:v>86.601043701171875</c:v>
                </c:pt>
                <c:pt idx="563">
                  <c:v>78.346878051757813</c:v>
                </c:pt>
                <c:pt idx="564">
                  <c:v>82.269844055175781</c:v>
                </c:pt>
                <c:pt idx="565">
                  <c:v>88.443855285644531</c:v>
                </c:pt>
                <c:pt idx="566">
                  <c:v>81.985527038574219</c:v>
                </c:pt>
                <c:pt idx="567">
                  <c:v>95.207786560058594</c:v>
                </c:pt>
                <c:pt idx="568">
                  <c:v>86.67327880859375</c:v>
                </c:pt>
                <c:pt idx="569">
                  <c:v>81.680229187011719</c:v>
                </c:pt>
                <c:pt idx="570">
                  <c:v>72.383689880371094</c:v>
                </c:pt>
                <c:pt idx="571">
                  <c:v>83.986831665039063</c:v>
                </c:pt>
                <c:pt idx="572">
                  <c:v>93.109146118164063</c:v>
                </c:pt>
                <c:pt idx="573">
                  <c:v>86.222053527832031</c:v>
                </c:pt>
                <c:pt idx="574">
                  <c:v>81.770858764648438</c:v>
                </c:pt>
                <c:pt idx="575">
                  <c:v>86.91204833984375</c:v>
                </c:pt>
                <c:pt idx="576">
                  <c:v>90.352058410644531</c:v>
                </c:pt>
                <c:pt idx="577">
                  <c:v>82.426338195800781</c:v>
                </c:pt>
                <c:pt idx="578">
                  <c:v>81.472648620605469</c:v>
                </c:pt>
                <c:pt idx="579">
                  <c:v>84.132232666015625</c:v>
                </c:pt>
                <c:pt idx="580">
                  <c:v>90.175010681152344</c:v>
                </c:pt>
                <c:pt idx="581">
                  <c:v>79.21234130859375</c:v>
                </c:pt>
                <c:pt idx="582">
                  <c:v>84.654861450195313</c:v>
                </c:pt>
                <c:pt idx="583">
                  <c:v>87.503959655761719</c:v>
                </c:pt>
                <c:pt idx="584">
                  <c:v>86.041267395019531</c:v>
                </c:pt>
                <c:pt idx="585">
                  <c:v>81.589988708496094</c:v>
                </c:pt>
                <c:pt idx="586">
                  <c:v>81.3961181640625</c:v>
                </c:pt>
                <c:pt idx="587">
                  <c:v>81.536636352539063</c:v>
                </c:pt>
                <c:pt idx="588">
                  <c:v>87.52764892578125</c:v>
                </c:pt>
                <c:pt idx="589">
                  <c:v>88.640190124511719</c:v>
                </c:pt>
                <c:pt idx="590">
                  <c:v>80.897056579589844</c:v>
                </c:pt>
                <c:pt idx="591">
                  <c:v>90.833770751953125</c:v>
                </c:pt>
                <c:pt idx="592">
                  <c:v>87.276824951171875</c:v>
                </c:pt>
                <c:pt idx="593">
                  <c:v>85.675003051757813</c:v>
                </c:pt>
                <c:pt idx="594">
                  <c:v>87.502189636230469</c:v>
                </c:pt>
                <c:pt idx="595">
                  <c:v>81.048797607421875</c:v>
                </c:pt>
                <c:pt idx="596">
                  <c:v>81.911392211914063</c:v>
                </c:pt>
                <c:pt idx="597">
                  <c:v>101.5192794799805</c:v>
                </c:pt>
                <c:pt idx="598">
                  <c:v>78.837081909179688</c:v>
                </c:pt>
                <c:pt idx="599">
                  <c:v>86.926033020019531</c:v>
                </c:pt>
                <c:pt idx="600">
                  <c:v>90.040489196777344</c:v>
                </c:pt>
                <c:pt idx="601">
                  <c:v>82.621101379394531</c:v>
                </c:pt>
                <c:pt idx="602">
                  <c:v>83.213607788085938</c:v>
                </c:pt>
                <c:pt idx="603">
                  <c:v>92.376953125</c:v>
                </c:pt>
                <c:pt idx="604">
                  <c:v>75.763214111328125</c:v>
                </c:pt>
                <c:pt idx="605">
                  <c:v>80.219291687011719</c:v>
                </c:pt>
                <c:pt idx="606">
                  <c:v>99.44720458984375</c:v>
                </c:pt>
                <c:pt idx="607">
                  <c:v>76.96832275390625</c:v>
                </c:pt>
                <c:pt idx="608">
                  <c:v>81.87127685546875</c:v>
                </c:pt>
                <c:pt idx="609">
                  <c:v>89.695785522460938</c:v>
                </c:pt>
                <c:pt idx="610">
                  <c:v>86.386924743652344</c:v>
                </c:pt>
                <c:pt idx="611">
                  <c:v>78.980857849121094</c:v>
                </c:pt>
                <c:pt idx="612">
                  <c:v>83.270538330078125</c:v>
                </c:pt>
                <c:pt idx="613">
                  <c:v>85.827995300292969</c:v>
                </c:pt>
                <c:pt idx="614">
                  <c:v>79.376823425292969</c:v>
                </c:pt>
                <c:pt idx="615">
                  <c:v>79.900703430175781</c:v>
                </c:pt>
                <c:pt idx="616">
                  <c:v>85.42742919921875</c:v>
                </c:pt>
                <c:pt idx="617">
                  <c:v>81.77301025390625</c:v>
                </c:pt>
                <c:pt idx="618">
                  <c:v>89.538711547851563</c:v>
                </c:pt>
                <c:pt idx="619">
                  <c:v>87.396041870117188</c:v>
                </c:pt>
                <c:pt idx="620">
                  <c:v>87.960639953613281</c:v>
                </c:pt>
                <c:pt idx="621">
                  <c:v>92.877967834472656</c:v>
                </c:pt>
                <c:pt idx="622">
                  <c:v>82.352310180664063</c:v>
                </c:pt>
                <c:pt idx="623">
                  <c:v>84.832984924316406</c:v>
                </c:pt>
                <c:pt idx="624">
                  <c:v>86.502601623535156</c:v>
                </c:pt>
                <c:pt idx="625">
                  <c:v>87.617408752441406</c:v>
                </c:pt>
                <c:pt idx="626">
                  <c:v>87.89837646484375</c:v>
                </c:pt>
                <c:pt idx="627">
                  <c:v>78.348312377929688</c:v>
                </c:pt>
                <c:pt idx="628">
                  <c:v>86.589126586914063</c:v>
                </c:pt>
                <c:pt idx="629">
                  <c:v>90.199195861816406</c:v>
                </c:pt>
                <c:pt idx="630">
                  <c:v>82.804336547851563</c:v>
                </c:pt>
                <c:pt idx="631">
                  <c:v>86.773948669433594</c:v>
                </c:pt>
                <c:pt idx="632">
                  <c:v>84.084030151367188</c:v>
                </c:pt>
                <c:pt idx="633">
                  <c:v>87.728805541992188</c:v>
                </c:pt>
                <c:pt idx="634">
                  <c:v>91.74169921875</c:v>
                </c:pt>
                <c:pt idx="635">
                  <c:v>85.0928955078125</c:v>
                </c:pt>
                <c:pt idx="636">
                  <c:v>88.357002258300781</c:v>
                </c:pt>
                <c:pt idx="637">
                  <c:v>72.886787414550781</c:v>
                </c:pt>
                <c:pt idx="638">
                  <c:v>90.509078979492188</c:v>
                </c:pt>
                <c:pt idx="639">
                  <c:v>86.491157531738281</c:v>
                </c:pt>
                <c:pt idx="640">
                  <c:v>84.820098876953125</c:v>
                </c:pt>
                <c:pt idx="641">
                  <c:v>88.355110168457031</c:v>
                </c:pt>
                <c:pt idx="642">
                  <c:v>81.569267272949219</c:v>
                </c:pt>
                <c:pt idx="643">
                  <c:v>83.665359497070313</c:v>
                </c:pt>
                <c:pt idx="644">
                  <c:v>80.439033508300781</c:v>
                </c:pt>
                <c:pt idx="645">
                  <c:v>89.04815673828125</c:v>
                </c:pt>
                <c:pt idx="646">
                  <c:v>79.430557250976563</c:v>
                </c:pt>
                <c:pt idx="647">
                  <c:v>87.906272888183594</c:v>
                </c:pt>
                <c:pt idx="648">
                  <c:v>79.574050903320313</c:v>
                </c:pt>
                <c:pt idx="649">
                  <c:v>88.807853698730469</c:v>
                </c:pt>
                <c:pt idx="650">
                  <c:v>80.02093505859375</c:v>
                </c:pt>
                <c:pt idx="651">
                  <c:v>80.747108459472656</c:v>
                </c:pt>
                <c:pt idx="652">
                  <c:v>93.389801025390625</c:v>
                </c:pt>
                <c:pt idx="653">
                  <c:v>78.999107360839844</c:v>
                </c:pt>
                <c:pt idx="654">
                  <c:v>86.250389099121094</c:v>
                </c:pt>
                <c:pt idx="655">
                  <c:v>81.023330688476563</c:v>
                </c:pt>
                <c:pt idx="656">
                  <c:v>88.8707275390625</c:v>
                </c:pt>
                <c:pt idx="657">
                  <c:v>99.657501220703125</c:v>
                </c:pt>
                <c:pt idx="658">
                  <c:v>83.299285888671875</c:v>
                </c:pt>
                <c:pt idx="659">
                  <c:v>83.430938720703125</c:v>
                </c:pt>
                <c:pt idx="660">
                  <c:v>88.89501953125</c:v>
                </c:pt>
                <c:pt idx="661">
                  <c:v>90.99066162109375</c:v>
                </c:pt>
                <c:pt idx="662">
                  <c:v>86.15771484375</c:v>
                </c:pt>
                <c:pt idx="663">
                  <c:v>78.210075378417969</c:v>
                </c:pt>
                <c:pt idx="664">
                  <c:v>90.064659118652344</c:v>
                </c:pt>
                <c:pt idx="665">
                  <c:v>92.7818603515625</c:v>
                </c:pt>
                <c:pt idx="666">
                  <c:v>76.66571044921875</c:v>
                </c:pt>
                <c:pt idx="667">
                  <c:v>79.324943542480469</c:v>
                </c:pt>
                <c:pt idx="668">
                  <c:v>87.519386291503906</c:v>
                </c:pt>
                <c:pt idx="669">
                  <c:v>94.797225952148438</c:v>
                </c:pt>
                <c:pt idx="670">
                  <c:v>93.49462890625</c:v>
                </c:pt>
                <c:pt idx="671">
                  <c:v>72.122695922851563</c:v>
                </c:pt>
                <c:pt idx="672">
                  <c:v>79.009376525878906</c:v>
                </c:pt>
                <c:pt idx="673">
                  <c:v>87.844657897949219</c:v>
                </c:pt>
                <c:pt idx="674">
                  <c:v>83.148735046386719</c:v>
                </c:pt>
                <c:pt idx="675">
                  <c:v>92.154930114746094</c:v>
                </c:pt>
                <c:pt idx="676">
                  <c:v>85.733711242675781</c:v>
                </c:pt>
                <c:pt idx="677">
                  <c:v>87.153274536132813</c:v>
                </c:pt>
                <c:pt idx="678">
                  <c:v>83.106132507324219</c:v>
                </c:pt>
                <c:pt idx="679">
                  <c:v>85.072273254394531</c:v>
                </c:pt>
                <c:pt idx="680">
                  <c:v>84.025749206542969</c:v>
                </c:pt>
                <c:pt idx="681">
                  <c:v>92.002067565917969</c:v>
                </c:pt>
                <c:pt idx="682">
                  <c:v>85.241500854492188</c:v>
                </c:pt>
                <c:pt idx="683">
                  <c:v>81.443191528320313</c:v>
                </c:pt>
                <c:pt idx="684">
                  <c:v>82.110183715820313</c:v>
                </c:pt>
                <c:pt idx="685">
                  <c:v>87.112129211425781</c:v>
                </c:pt>
                <c:pt idx="686">
                  <c:v>78.824447631835938</c:v>
                </c:pt>
                <c:pt idx="687">
                  <c:v>87.005195617675781</c:v>
                </c:pt>
                <c:pt idx="688">
                  <c:v>81.220703125</c:v>
                </c:pt>
                <c:pt idx="689">
                  <c:v>79.1756591796875</c:v>
                </c:pt>
                <c:pt idx="690">
                  <c:v>83.938529968261719</c:v>
                </c:pt>
                <c:pt idx="691">
                  <c:v>80.351158142089844</c:v>
                </c:pt>
                <c:pt idx="692">
                  <c:v>88.494117736816406</c:v>
                </c:pt>
                <c:pt idx="693">
                  <c:v>81.778289794921875</c:v>
                </c:pt>
                <c:pt idx="694">
                  <c:v>81.2122802734375</c:v>
                </c:pt>
                <c:pt idx="695">
                  <c:v>89.454429626464844</c:v>
                </c:pt>
                <c:pt idx="696">
                  <c:v>86.749053955078125</c:v>
                </c:pt>
                <c:pt idx="697">
                  <c:v>84.371902465820313</c:v>
                </c:pt>
                <c:pt idx="698">
                  <c:v>75.62469482421875</c:v>
                </c:pt>
                <c:pt idx="699">
                  <c:v>82.655670166015625</c:v>
                </c:pt>
                <c:pt idx="700">
                  <c:v>81.402359008789063</c:v>
                </c:pt>
                <c:pt idx="701">
                  <c:v>79.615310668945313</c:v>
                </c:pt>
                <c:pt idx="702">
                  <c:v>87.786705017089844</c:v>
                </c:pt>
                <c:pt idx="703">
                  <c:v>87.894493103027344</c:v>
                </c:pt>
                <c:pt idx="704">
                  <c:v>85.682037353515625</c:v>
                </c:pt>
                <c:pt idx="705">
                  <c:v>80.441917419433594</c:v>
                </c:pt>
                <c:pt idx="706">
                  <c:v>84.339096069335938</c:v>
                </c:pt>
                <c:pt idx="707">
                  <c:v>89.901496887207031</c:v>
                </c:pt>
                <c:pt idx="708">
                  <c:v>78.569679260253906</c:v>
                </c:pt>
                <c:pt idx="709">
                  <c:v>82.301216125488281</c:v>
                </c:pt>
                <c:pt idx="710">
                  <c:v>82.1561279296875</c:v>
                </c:pt>
                <c:pt idx="711">
                  <c:v>88.584403991699219</c:v>
                </c:pt>
                <c:pt idx="712">
                  <c:v>85.30352783203125</c:v>
                </c:pt>
                <c:pt idx="713">
                  <c:v>83.769195556640625</c:v>
                </c:pt>
                <c:pt idx="714">
                  <c:v>83.280891418457031</c:v>
                </c:pt>
                <c:pt idx="715">
                  <c:v>81.912239074707031</c:v>
                </c:pt>
                <c:pt idx="716">
                  <c:v>84.360084533691406</c:v>
                </c:pt>
                <c:pt idx="717">
                  <c:v>87.491806030273438</c:v>
                </c:pt>
                <c:pt idx="718">
                  <c:v>86.375869750976563</c:v>
                </c:pt>
                <c:pt idx="719">
                  <c:v>79.11566162109375</c:v>
                </c:pt>
                <c:pt idx="720">
                  <c:v>91.630409240722656</c:v>
                </c:pt>
                <c:pt idx="721">
                  <c:v>81.654922485351563</c:v>
                </c:pt>
                <c:pt idx="722">
                  <c:v>84.855804443359375</c:v>
                </c:pt>
                <c:pt idx="723">
                  <c:v>87.258018493652344</c:v>
                </c:pt>
                <c:pt idx="724">
                  <c:v>83.335174560546875</c:v>
                </c:pt>
                <c:pt idx="725">
                  <c:v>78.9324951171875</c:v>
                </c:pt>
                <c:pt idx="726">
                  <c:v>81.048072814941406</c:v>
                </c:pt>
                <c:pt idx="727">
                  <c:v>86.397453308105469</c:v>
                </c:pt>
                <c:pt idx="728">
                  <c:v>96.158966064453125</c:v>
                </c:pt>
                <c:pt idx="729">
                  <c:v>77.144729614257813</c:v>
                </c:pt>
                <c:pt idx="730">
                  <c:v>85.72900390625</c:v>
                </c:pt>
                <c:pt idx="731">
                  <c:v>86.187568664550781</c:v>
                </c:pt>
                <c:pt idx="732">
                  <c:v>88.226715087890625</c:v>
                </c:pt>
                <c:pt idx="733">
                  <c:v>90.489173889160156</c:v>
                </c:pt>
                <c:pt idx="734">
                  <c:v>82.736396789550781</c:v>
                </c:pt>
                <c:pt idx="735">
                  <c:v>84.501113891601563</c:v>
                </c:pt>
                <c:pt idx="736">
                  <c:v>90.827682495117188</c:v>
                </c:pt>
                <c:pt idx="737">
                  <c:v>78.784225463867188</c:v>
                </c:pt>
                <c:pt idx="738">
                  <c:v>89.200355529785156</c:v>
                </c:pt>
                <c:pt idx="739">
                  <c:v>91.178924560546875</c:v>
                </c:pt>
                <c:pt idx="740">
                  <c:v>78.149337768554688</c:v>
                </c:pt>
                <c:pt idx="741">
                  <c:v>87.367942810058594</c:v>
                </c:pt>
                <c:pt idx="742">
                  <c:v>87.70086669921875</c:v>
                </c:pt>
                <c:pt idx="743">
                  <c:v>87.663688659667969</c:v>
                </c:pt>
                <c:pt idx="744">
                  <c:v>79.255241394042969</c:v>
                </c:pt>
                <c:pt idx="745">
                  <c:v>86.791107177734375</c:v>
                </c:pt>
                <c:pt idx="746">
                  <c:v>94.512992858886719</c:v>
                </c:pt>
                <c:pt idx="747">
                  <c:v>82.456336975097656</c:v>
                </c:pt>
                <c:pt idx="748">
                  <c:v>83.409172058105469</c:v>
                </c:pt>
                <c:pt idx="749">
                  <c:v>69.089637756347656</c:v>
                </c:pt>
                <c:pt idx="750">
                  <c:v>82.802841186523438</c:v>
                </c:pt>
                <c:pt idx="751">
                  <c:v>84.052642822265625</c:v>
                </c:pt>
                <c:pt idx="752">
                  <c:v>84.222511291503906</c:v>
                </c:pt>
                <c:pt idx="753">
                  <c:v>84.513893127441406</c:v>
                </c:pt>
                <c:pt idx="754">
                  <c:v>90.827049255371094</c:v>
                </c:pt>
                <c:pt idx="755">
                  <c:v>80.223983764648438</c:v>
                </c:pt>
                <c:pt idx="756">
                  <c:v>83.864944458007813</c:v>
                </c:pt>
                <c:pt idx="757">
                  <c:v>83.204048156738281</c:v>
                </c:pt>
                <c:pt idx="758">
                  <c:v>88.911636352539063</c:v>
                </c:pt>
                <c:pt idx="759">
                  <c:v>83.248939514160156</c:v>
                </c:pt>
                <c:pt idx="760">
                  <c:v>84.127586364746094</c:v>
                </c:pt>
                <c:pt idx="761">
                  <c:v>87.976898193359375</c:v>
                </c:pt>
                <c:pt idx="762">
                  <c:v>85.030914306640625</c:v>
                </c:pt>
                <c:pt idx="763">
                  <c:v>93.930595397949219</c:v>
                </c:pt>
                <c:pt idx="764">
                  <c:v>80.824127197265625</c:v>
                </c:pt>
                <c:pt idx="765">
                  <c:v>76.734046936035156</c:v>
                </c:pt>
                <c:pt idx="766">
                  <c:v>86.275337219238281</c:v>
                </c:pt>
                <c:pt idx="767">
                  <c:v>86.171989440917969</c:v>
                </c:pt>
                <c:pt idx="768">
                  <c:v>94.730064392089844</c:v>
                </c:pt>
                <c:pt idx="769">
                  <c:v>81.789505004882813</c:v>
                </c:pt>
                <c:pt idx="770">
                  <c:v>83.601249694824219</c:v>
                </c:pt>
                <c:pt idx="771">
                  <c:v>84.252510070800781</c:v>
                </c:pt>
                <c:pt idx="772">
                  <c:v>78.483917236328125</c:v>
                </c:pt>
                <c:pt idx="773">
                  <c:v>88.181411743164063</c:v>
                </c:pt>
                <c:pt idx="774">
                  <c:v>86.320610046386719</c:v>
                </c:pt>
                <c:pt idx="775">
                  <c:v>79.479812622070313</c:v>
                </c:pt>
                <c:pt idx="776">
                  <c:v>86.337043762207031</c:v>
                </c:pt>
                <c:pt idx="777">
                  <c:v>86.137802124023438</c:v>
                </c:pt>
                <c:pt idx="778">
                  <c:v>81.726806640625</c:v>
                </c:pt>
                <c:pt idx="779">
                  <c:v>87.530342102050781</c:v>
                </c:pt>
                <c:pt idx="780">
                  <c:v>87.645126342773438</c:v>
                </c:pt>
                <c:pt idx="781">
                  <c:v>79.764877319335938</c:v>
                </c:pt>
                <c:pt idx="782">
                  <c:v>81.369590759277344</c:v>
                </c:pt>
                <c:pt idx="783">
                  <c:v>79.037162780761719</c:v>
                </c:pt>
                <c:pt idx="784">
                  <c:v>84.367256164550781</c:v>
                </c:pt>
                <c:pt idx="785">
                  <c:v>85.538414001464844</c:v>
                </c:pt>
                <c:pt idx="786">
                  <c:v>79.171882629394531</c:v>
                </c:pt>
                <c:pt idx="787">
                  <c:v>81.566139221191406</c:v>
                </c:pt>
                <c:pt idx="788">
                  <c:v>77.101387023925781</c:v>
                </c:pt>
                <c:pt idx="789">
                  <c:v>86.449043273925781</c:v>
                </c:pt>
                <c:pt idx="790">
                  <c:v>83.6466064453125</c:v>
                </c:pt>
                <c:pt idx="791">
                  <c:v>75.783004760742188</c:v>
                </c:pt>
                <c:pt idx="792">
                  <c:v>81.490013122558594</c:v>
                </c:pt>
                <c:pt idx="793">
                  <c:v>81.638702392578125</c:v>
                </c:pt>
                <c:pt idx="794">
                  <c:v>87.93853759765625</c:v>
                </c:pt>
                <c:pt idx="795">
                  <c:v>82.496971130371094</c:v>
                </c:pt>
                <c:pt idx="796">
                  <c:v>89.526756286621094</c:v>
                </c:pt>
                <c:pt idx="797">
                  <c:v>84.263221740722656</c:v>
                </c:pt>
                <c:pt idx="798">
                  <c:v>82.077674865722656</c:v>
                </c:pt>
                <c:pt idx="799">
                  <c:v>84.618698120117188</c:v>
                </c:pt>
                <c:pt idx="800">
                  <c:v>87.582565307617188</c:v>
                </c:pt>
                <c:pt idx="801">
                  <c:v>82.546783447265625</c:v>
                </c:pt>
                <c:pt idx="802">
                  <c:v>76.366455078125</c:v>
                </c:pt>
                <c:pt idx="803">
                  <c:v>87.428634643554688</c:v>
                </c:pt>
                <c:pt idx="804">
                  <c:v>90.125228881835938</c:v>
                </c:pt>
                <c:pt idx="805">
                  <c:v>86.733680725097656</c:v>
                </c:pt>
                <c:pt idx="806">
                  <c:v>80.786811828613281</c:v>
                </c:pt>
                <c:pt idx="807">
                  <c:v>81.052101135253906</c:v>
                </c:pt>
                <c:pt idx="808">
                  <c:v>82.268058776855469</c:v>
                </c:pt>
                <c:pt idx="809">
                  <c:v>88.858993530273438</c:v>
                </c:pt>
                <c:pt idx="810">
                  <c:v>82.165023803710938</c:v>
                </c:pt>
                <c:pt idx="811">
                  <c:v>89.05694580078125</c:v>
                </c:pt>
                <c:pt idx="812">
                  <c:v>83.604377746582031</c:v>
                </c:pt>
                <c:pt idx="813">
                  <c:v>86.019294738769531</c:v>
                </c:pt>
                <c:pt idx="814">
                  <c:v>85.536308288574219</c:v>
                </c:pt>
                <c:pt idx="815">
                  <c:v>88.243698120117188</c:v>
                </c:pt>
                <c:pt idx="816">
                  <c:v>86.494239807128906</c:v>
                </c:pt>
                <c:pt idx="817">
                  <c:v>77.245704650878906</c:v>
                </c:pt>
                <c:pt idx="818">
                  <c:v>88.741752624511719</c:v>
                </c:pt>
                <c:pt idx="819">
                  <c:v>85.413398742675781</c:v>
                </c:pt>
                <c:pt idx="820">
                  <c:v>93.403968811035156</c:v>
                </c:pt>
                <c:pt idx="821">
                  <c:v>85.430557250976563</c:v>
                </c:pt>
                <c:pt idx="822">
                  <c:v>80.72943115234375</c:v>
                </c:pt>
                <c:pt idx="823">
                  <c:v>82.007835388183594</c:v>
                </c:pt>
                <c:pt idx="824">
                  <c:v>81.756378173828125</c:v>
                </c:pt>
                <c:pt idx="825">
                  <c:v>95.550437927246094</c:v>
                </c:pt>
                <c:pt idx="826">
                  <c:v>87.661331176757813</c:v>
                </c:pt>
                <c:pt idx="827">
                  <c:v>80.121963500976563</c:v>
                </c:pt>
                <c:pt idx="828">
                  <c:v>82.42535400390625</c:v>
                </c:pt>
                <c:pt idx="829">
                  <c:v>82.03546142578125</c:v>
                </c:pt>
                <c:pt idx="830">
                  <c:v>87.502799987792969</c:v>
                </c:pt>
                <c:pt idx="831">
                  <c:v>83.500999450683594</c:v>
                </c:pt>
                <c:pt idx="832">
                  <c:v>87.016075134277344</c:v>
                </c:pt>
                <c:pt idx="833">
                  <c:v>89.337692260742188</c:v>
                </c:pt>
                <c:pt idx="834">
                  <c:v>90.272109985351563</c:v>
                </c:pt>
                <c:pt idx="835">
                  <c:v>82.680625915527344</c:v>
                </c:pt>
                <c:pt idx="836">
                  <c:v>86.799415588378906</c:v>
                </c:pt>
                <c:pt idx="837">
                  <c:v>82.516685485839844</c:v>
                </c:pt>
                <c:pt idx="838">
                  <c:v>85.806068420410156</c:v>
                </c:pt>
                <c:pt idx="839">
                  <c:v>83.522369384765625</c:v>
                </c:pt>
                <c:pt idx="840">
                  <c:v>85.159034729003906</c:v>
                </c:pt>
                <c:pt idx="841">
                  <c:v>88.771652221679688</c:v>
                </c:pt>
                <c:pt idx="842">
                  <c:v>101.6064071655273</c:v>
                </c:pt>
                <c:pt idx="843">
                  <c:v>82.711677551269531</c:v>
                </c:pt>
                <c:pt idx="844">
                  <c:v>90.507072448730469</c:v>
                </c:pt>
                <c:pt idx="845">
                  <c:v>83.954933166503906</c:v>
                </c:pt>
                <c:pt idx="846">
                  <c:v>77.883140563964844</c:v>
                </c:pt>
                <c:pt idx="847">
                  <c:v>79.109321594238281</c:v>
                </c:pt>
                <c:pt idx="848">
                  <c:v>82.376304626464844</c:v>
                </c:pt>
                <c:pt idx="849">
                  <c:v>85.727775573730469</c:v>
                </c:pt>
                <c:pt idx="850">
                  <c:v>86.441246032714844</c:v>
                </c:pt>
                <c:pt idx="851">
                  <c:v>89.419593811035156</c:v>
                </c:pt>
                <c:pt idx="852">
                  <c:v>86.417434692382813</c:v>
                </c:pt>
                <c:pt idx="853">
                  <c:v>86.047248840332031</c:v>
                </c:pt>
                <c:pt idx="854">
                  <c:v>94.773223876953125</c:v>
                </c:pt>
                <c:pt idx="855">
                  <c:v>92.972068786621094</c:v>
                </c:pt>
                <c:pt idx="856">
                  <c:v>82.549285888671875</c:v>
                </c:pt>
                <c:pt idx="857">
                  <c:v>87.624443054199219</c:v>
                </c:pt>
                <c:pt idx="858">
                  <c:v>82.748069763183594</c:v>
                </c:pt>
                <c:pt idx="859">
                  <c:v>79.624595642089844</c:v>
                </c:pt>
                <c:pt idx="860">
                  <c:v>76.06304931640625</c:v>
                </c:pt>
                <c:pt idx="861">
                  <c:v>90.720695495605469</c:v>
                </c:pt>
                <c:pt idx="862">
                  <c:v>81.207000732421875</c:v>
                </c:pt>
                <c:pt idx="863">
                  <c:v>90.639778137207031</c:v>
                </c:pt>
                <c:pt idx="864">
                  <c:v>83.861412048339844</c:v>
                </c:pt>
                <c:pt idx="865">
                  <c:v>84.4088134765625</c:v>
                </c:pt>
                <c:pt idx="866">
                  <c:v>72.236289978027344</c:v>
                </c:pt>
                <c:pt idx="867">
                  <c:v>81.599861145019531</c:v>
                </c:pt>
                <c:pt idx="868">
                  <c:v>88.890312194824219</c:v>
                </c:pt>
                <c:pt idx="869">
                  <c:v>93.80322265625</c:v>
                </c:pt>
                <c:pt idx="870">
                  <c:v>77.941520690917969</c:v>
                </c:pt>
                <c:pt idx="871">
                  <c:v>84.475395202636719</c:v>
                </c:pt>
                <c:pt idx="872">
                  <c:v>87.924949645996094</c:v>
                </c:pt>
                <c:pt idx="873">
                  <c:v>81.451408386230469</c:v>
                </c:pt>
                <c:pt idx="874">
                  <c:v>89.472061157226563</c:v>
                </c:pt>
                <c:pt idx="875">
                  <c:v>81.887451171875</c:v>
                </c:pt>
                <c:pt idx="876">
                  <c:v>96.754066467285156</c:v>
                </c:pt>
                <c:pt idx="877">
                  <c:v>88.727630615234375</c:v>
                </c:pt>
                <c:pt idx="878">
                  <c:v>87.426109313964844</c:v>
                </c:pt>
                <c:pt idx="879">
                  <c:v>80.033355712890625</c:v>
                </c:pt>
                <c:pt idx="880">
                  <c:v>74.350685119628906</c:v>
                </c:pt>
                <c:pt idx="881">
                  <c:v>79.039260864257813</c:v>
                </c:pt>
                <c:pt idx="882">
                  <c:v>82.004043579101563</c:v>
                </c:pt>
                <c:pt idx="883">
                  <c:v>79.069740295410156</c:v>
                </c:pt>
                <c:pt idx="884">
                  <c:v>89.807777404785156</c:v>
                </c:pt>
                <c:pt idx="885">
                  <c:v>87.927116394042969</c:v>
                </c:pt>
                <c:pt idx="886">
                  <c:v>82.094795227050781</c:v>
                </c:pt>
                <c:pt idx="887">
                  <c:v>85.678817749023438</c:v>
                </c:pt>
                <c:pt idx="888">
                  <c:v>88.237403869628906</c:v>
                </c:pt>
                <c:pt idx="889">
                  <c:v>82.916694641113281</c:v>
                </c:pt>
                <c:pt idx="890">
                  <c:v>85.516403198242188</c:v>
                </c:pt>
                <c:pt idx="891">
                  <c:v>93.509620666503906</c:v>
                </c:pt>
                <c:pt idx="892">
                  <c:v>83.388206481933594</c:v>
                </c:pt>
                <c:pt idx="893">
                  <c:v>86.455818176269531</c:v>
                </c:pt>
                <c:pt idx="894">
                  <c:v>85.365699768066406</c:v>
                </c:pt>
                <c:pt idx="895">
                  <c:v>80.380874633789063</c:v>
                </c:pt>
                <c:pt idx="896">
                  <c:v>92.341682434082031</c:v>
                </c:pt>
                <c:pt idx="897">
                  <c:v>87.871246337890625</c:v>
                </c:pt>
                <c:pt idx="898">
                  <c:v>86.967689514160156</c:v>
                </c:pt>
                <c:pt idx="899">
                  <c:v>83.508834838867188</c:v>
                </c:pt>
                <c:pt idx="900">
                  <c:v>78.093597412109375</c:v>
                </c:pt>
                <c:pt idx="901">
                  <c:v>89.383354187011719</c:v>
                </c:pt>
                <c:pt idx="902">
                  <c:v>85.368011474609375</c:v>
                </c:pt>
                <c:pt idx="903">
                  <c:v>90.116043090820313</c:v>
                </c:pt>
                <c:pt idx="904">
                  <c:v>87.626091003417969</c:v>
                </c:pt>
                <c:pt idx="905">
                  <c:v>81.057571411132813</c:v>
                </c:pt>
                <c:pt idx="906">
                  <c:v>83.947494506835938</c:v>
                </c:pt>
                <c:pt idx="907">
                  <c:v>90.513771057128906</c:v>
                </c:pt>
                <c:pt idx="908">
                  <c:v>82.794677734375</c:v>
                </c:pt>
                <c:pt idx="909">
                  <c:v>80.676429748535156</c:v>
                </c:pt>
                <c:pt idx="910">
                  <c:v>85.346664428710938</c:v>
                </c:pt>
                <c:pt idx="911">
                  <c:v>80.782234191894531</c:v>
                </c:pt>
                <c:pt idx="912">
                  <c:v>84.030540466308594</c:v>
                </c:pt>
                <c:pt idx="913">
                  <c:v>83.145294189453125</c:v>
                </c:pt>
                <c:pt idx="914">
                  <c:v>80.148712158203125</c:v>
                </c:pt>
                <c:pt idx="915">
                  <c:v>83.697517395019531</c:v>
                </c:pt>
                <c:pt idx="916">
                  <c:v>79.857131958007813</c:v>
                </c:pt>
                <c:pt idx="917">
                  <c:v>88.146133422851563</c:v>
                </c:pt>
                <c:pt idx="918">
                  <c:v>86.200439453125</c:v>
                </c:pt>
                <c:pt idx="919">
                  <c:v>83.426902770996094</c:v>
                </c:pt>
                <c:pt idx="920">
                  <c:v>87.850028991699219</c:v>
                </c:pt>
                <c:pt idx="921">
                  <c:v>78.045028686523438</c:v>
                </c:pt>
                <c:pt idx="922">
                  <c:v>74.351707458496094</c:v>
                </c:pt>
                <c:pt idx="923">
                  <c:v>88.409248352050781</c:v>
                </c:pt>
                <c:pt idx="924">
                  <c:v>84.500282287597656</c:v>
                </c:pt>
                <c:pt idx="925">
                  <c:v>84.869041442871094</c:v>
                </c:pt>
                <c:pt idx="926">
                  <c:v>94.390121459960938</c:v>
                </c:pt>
                <c:pt idx="927">
                  <c:v>82.841011047363281</c:v>
                </c:pt>
                <c:pt idx="928">
                  <c:v>83.014236450195313</c:v>
                </c:pt>
                <c:pt idx="929">
                  <c:v>89.034614562988281</c:v>
                </c:pt>
                <c:pt idx="930">
                  <c:v>89.176521301269531</c:v>
                </c:pt>
                <c:pt idx="931">
                  <c:v>83.572242736816406</c:v>
                </c:pt>
                <c:pt idx="932">
                  <c:v>89.942680358886719</c:v>
                </c:pt>
                <c:pt idx="933">
                  <c:v>78.846138000488281</c:v>
                </c:pt>
                <c:pt idx="934">
                  <c:v>82.215110778808594</c:v>
                </c:pt>
                <c:pt idx="935">
                  <c:v>85.104339599609375</c:v>
                </c:pt>
                <c:pt idx="936">
                  <c:v>84.488624572753906</c:v>
                </c:pt>
                <c:pt idx="937">
                  <c:v>89.047828674316406</c:v>
                </c:pt>
                <c:pt idx="938">
                  <c:v>82.616401672363281</c:v>
                </c:pt>
                <c:pt idx="939">
                  <c:v>87.35528564453125</c:v>
                </c:pt>
                <c:pt idx="940">
                  <c:v>84.492546081542969</c:v>
                </c:pt>
                <c:pt idx="941">
                  <c:v>82.340919494628906</c:v>
                </c:pt>
                <c:pt idx="942">
                  <c:v>86.19061279296875</c:v>
                </c:pt>
                <c:pt idx="943">
                  <c:v>99.510215759277344</c:v>
                </c:pt>
                <c:pt idx="944">
                  <c:v>81.527565002441406</c:v>
                </c:pt>
                <c:pt idx="945">
                  <c:v>79.538276672363281</c:v>
                </c:pt>
                <c:pt idx="946">
                  <c:v>85.707565307617188</c:v>
                </c:pt>
                <c:pt idx="947">
                  <c:v>87.261024475097656</c:v>
                </c:pt>
                <c:pt idx="948">
                  <c:v>84.588714599609375</c:v>
                </c:pt>
                <c:pt idx="949">
                  <c:v>93.91241455078125</c:v>
                </c:pt>
                <c:pt idx="950">
                  <c:v>89.930038452148438</c:v>
                </c:pt>
                <c:pt idx="951">
                  <c:v>93.562202453613281</c:v>
                </c:pt>
                <c:pt idx="952">
                  <c:v>85.480522155761719</c:v>
                </c:pt>
                <c:pt idx="953">
                  <c:v>88.617095947265625</c:v>
                </c:pt>
                <c:pt idx="954">
                  <c:v>76.800949096679688</c:v>
                </c:pt>
                <c:pt idx="955">
                  <c:v>88.419700622558594</c:v>
                </c:pt>
                <c:pt idx="956">
                  <c:v>92.068771362304688</c:v>
                </c:pt>
                <c:pt idx="957">
                  <c:v>92.328338623046875</c:v>
                </c:pt>
                <c:pt idx="958">
                  <c:v>87.760459899902344</c:v>
                </c:pt>
                <c:pt idx="959">
                  <c:v>83.928848266601563</c:v>
                </c:pt>
                <c:pt idx="960">
                  <c:v>86.202255249023438</c:v>
                </c:pt>
                <c:pt idx="961">
                  <c:v>86.19024658203125</c:v>
                </c:pt>
                <c:pt idx="962">
                  <c:v>84.775604248046875</c:v>
                </c:pt>
                <c:pt idx="963">
                  <c:v>79.439506530761719</c:v>
                </c:pt>
                <c:pt idx="964">
                  <c:v>75.408843994140625</c:v>
                </c:pt>
                <c:pt idx="965">
                  <c:v>86.7777099609375</c:v>
                </c:pt>
                <c:pt idx="966">
                  <c:v>81.228729248046875</c:v>
                </c:pt>
                <c:pt idx="967">
                  <c:v>83.726531982421875</c:v>
                </c:pt>
                <c:pt idx="968">
                  <c:v>91.398399353027344</c:v>
                </c:pt>
                <c:pt idx="969">
                  <c:v>81.694999694824219</c:v>
                </c:pt>
                <c:pt idx="970">
                  <c:v>81.473159790039063</c:v>
                </c:pt>
                <c:pt idx="971">
                  <c:v>89.196174621582031</c:v>
                </c:pt>
                <c:pt idx="972">
                  <c:v>81.515190124511719</c:v>
                </c:pt>
                <c:pt idx="973">
                  <c:v>91.190658569335938</c:v>
                </c:pt>
                <c:pt idx="974">
                  <c:v>80.976554870605469</c:v>
                </c:pt>
                <c:pt idx="975">
                  <c:v>78.04998779296875</c:v>
                </c:pt>
                <c:pt idx="976">
                  <c:v>89.124626159667969</c:v>
                </c:pt>
                <c:pt idx="977">
                  <c:v>88.809913635253906</c:v>
                </c:pt>
                <c:pt idx="978">
                  <c:v>79.302688598632813</c:v>
                </c:pt>
                <c:pt idx="979">
                  <c:v>89.201347351074219</c:v>
                </c:pt>
                <c:pt idx="980">
                  <c:v>87.538963317871094</c:v>
                </c:pt>
                <c:pt idx="981">
                  <c:v>82.909385681152344</c:v>
                </c:pt>
                <c:pt idx="982">
                  <c:v>90.086624145507813</c:v>
                </c:pt>
                <c:pt idx="983">
                  <c:v>86.930061340332031</c:v>
                </c:pt>
                <c:pt idx="984">
                  <c:v>67.816513061523438</c:v>
                </c:pt>
                <c:pt idx="985">
                  <c:v>84.682044982910156</c:v>
                </c:pt>
                <c:pt idx="986">
                  <c:v>89.91436767578125</c:v>
                </c:pt>
                <c:pt idx="987">
                  <c:v>86.065017700195313</c:v>
                </c:pt>
                <c:pt idx="988">
                  <c:v>83.10986328125</c:v>
                </c:pt>
                <c:pt idx="989">
                  <c:v>90.511360168457031</c:v>
                </c:pt>
                <c:pt idx="990">
                  <c:v>90.244964599609375</c:v>
                </c:pt>
                <c:pt idx="991">
                  <c:v>83.648208618164063</c:v>
                </c:pt>
                <c:pt idx="992">
                  <c:v>77.371253967285156</c:v>
                </c:pt>
                <c:pt idx="993">
                  <c:v>80.824470520019531</c:v>
                </c:pt>
                <c:pt idx="994">
                  <c:v>97.094352722167969</c:v>
                </c:pt>
                <c:pt idx="995">
                  <c:v>79.093132019042969</c:v>
                </c:pt>
                <c:pt idx="996">
                  <c:v>83.266571044921875</c:v>
                </c:pt>
                <c:pt idx="997">
                  <c:v>85.654960632324219</c:v>
                </c:pt>
                <c:pt idx="998">
                  <c:v>87.957740783691406</c:v>
                </c:pt>
                <c:pt idx="999">
                  <c:v>79.507675170898438</c:v>
                </c:pt>
                <c:pt idx="1000">
                  <c:v>92.617462158203125</c:v>
                </c:pt>
                <c:pt idx="1001">
                  <c:v>87.559860229492188</c:v>
                </c:pt>
                <c:pt idx="1002">
                  <c:v>81.779541015625</c:v>
                </c:pt>
                <c:pt idx="1003">
                  <c:v>81.058006286621094</c:v>
                </c:pt>
                <c:pt idx="1004">
                  <c:v>82.331016540527344</c:v>
                </c:pt>
                <c:pt idx="1005">
                  <c:v>84.548614501953125</c:v>
                </c:pt>
                <c:pt idx="1006">
                  <c:v>86.20782470703125</c:v>
                </c:pt>
                <c:pt idx="1007">
                  <c:v>84.705543518066406</c:v>
                </c:pt>
                <c:pt idx="1008">
                  <c:v>77.812103271484375</c:v>
                </c:pt>
                <c:pt idx="1009">
                  <c:v>77.530517578125</c:v>
                </c:pt>
                <c:pt idx="1010">
                  <c:v>79.886512756347656</c:v>
                </c:pt>
                <c:pt idx="1011">
                  <c:v>96.079360961914063</c:v>
                </c:pt>
                <c:pt idx="1012">
                  <c:v>86.47283935546875</c:v>
                </c:pt>
                <c:pt idx="1013">
                  <c:v>86.502037048339844</c:v>
                </c:pt>
                <c:pt idx="1014">
                  <c:v>85.129371643066406</c:v>
                </c:pt>
                <c:pt idx="1015">
                  <c:v>87.866264343261719</c:v>
                </c:pt>
                <c:pt idx="1016">
                  <c:v>78.764450073242188</c:v>
                </c:pt>
                <c:pt idx="1017">
                  <c:v>82.813613891601563</c:v>
                </c:pt>
                <c:pt idx="1018">
                  <c:v>81.693328857421875</c:v>
                </c:pt>
                <c:pt idx="1019">
                  <c:v>83.825973510742188</c:v>
                </c:pt>
                <c:pt idx="1020">
                  <c:v>85.146133422851563</c:v>
                </c:pt>
                <c:pt idx="1021">
                  <c:v>90.665924072265625</c:v>
                </c:pt>
                <c:pt idx="1022">
                  <c:v>83.353179931640625</c:v>
                </c:pt>
                <c:pt idx="1023">
                  <c:v>91.730171203613281</c:v>
                </c:pt>
                <c:pt idx="1024">
                  <c:v>83.412376403808594</c:v>
                </c:pt>
                <c:pt idx="1025">
                  <c:v>82.1265869140625</c:v>
                </c:pt>
                <c:pt idx="1026">
                  <c:v>76.698570251464844</c:v>
                </c:pt>
                <c:pt idx="1027">
                  <c:v>87.576583862304688</c:v>
                </c:pt>
                <c:pt idx="1028">
                  <c:v>93.287918090820313</c:v>
                </c:pt>
                <c:pt idx="1029">
                  <c:v>79.412239074707031</c:v>
                </c:pt>
                <c:pt idx="1030">
                  <c:v>92.271377563476563</c:v>
                </c:pt>
                <c:pt idx="1031">
                  <c:v>91.168289184570313</c:v>
                </c:pt>
                <c:pt idx="1032">
                  <c:v>83.856124877929688</c:v>
                </c:pt>
                <c:pt idx="1033">
                  <c:v>80.030570983886719</c:v>
                </c:pt>
                <c:pt idx="1034">
                  <c:v>90.929000854492188</c:v>
                </c:pt>
                <c:pt idx="1035">
                  <c:v>89.309219360351563</c:v>
                </c:pt>
                <c:pt idx="1036">
                  <c:v>88.028495788574219</c:v>
                </c:pt>
                <c:pt idx="1037">
                  <c:v>83.948745727539063</c:v>
                </c:pt>
                <c:pt idx="1038">
                  <c:v>82.398582458496094</c:v>
                </c:pt>
                <c:pt idx="1039">
                  <c:v>84.400733947753906</c:v>
                </c:pt>
                <c:pt idx="1040">
                  <c:v>74.494804382324219</c:v>
                </c:pt>
                <c:pt idx="1041">
                  <c:v>87.922798156738281</c:v>
                </c:pt>
                <c:pt idx="1042">
                  <c:v>83.155113220214844</c:v>
                </c:pt>
                <c:pt idx="1043">
                  <c:v>83.635345458984375</c:v>
                </c:pt>
                <c:pt idx="1044">
                  <c:v>85.727958679199219</c:v>
                </c:pt>
                <c:pt idx="1045">
                  <c:v>86.452964782714844</c:v>
                </c:pt>
                <c:pt idx="1046">
                  <c:v>82.281967163085938</c:v>
                </c:pt>
                <c:pt idx="1047">
                  <c:v>77.247116088867188</c:v>
                </c:pt>
                <c:pt idx="1048">
                  <c:v>76.916633605957031</c:v>
                </c:pt>
                <c:pt idx="1049">
                  <c:v>84.335624694824219</c:v>
                </c:pt>
                <c:pt idx="1050">
                  <c:v>80.20855712890625</c:v>
                </c:pt>
                <c:pt idx="1051">
                  <c:v>84.139564514160156</c:v>
                </c:pt>
                <c:pt idx="1052">
                  <c:v>87.029296875</c:v>
                </c:pt>
                <c:pt idx="1053">
                  <c:v>87.519683837890625</c:v>
                </c:pt>
                <c:pt idx="1054">
                  <c:v>80.61688232421875</c:v>
                </c:pt>
                <c:pt idx="1055">
                  <c:v>81.615379333496094</c:v>
                </c:pt>
                <c:pt idx="1056">
                  <c:v>81.964263916015625</c:v>
                </c:pt>
                <c:pt idx="1057">
                  <c:v>89.687164306640625</c:v>
                </c:pt>
                <c:pt idx="1058">
                  <c:v>86.514839172363281</c:v>
                </c:pt>
                <c:pt idx="1059">
                  <c:v>85.018539428710938</c:v>
                </c:pt>
                <c:pt idx="1060">
                  <c:v>83.858978271484375</c:v>
                </c:pt>
                <c:pt idx="1061">
                  <c:v>88.2412109375</c:v>
                </c:pt>
                <c:pt idx="1062">
                  <c:v>87.433845520019531</c:v>
                </c:pt>
                <c:pt idx="1063">
                  <c:v>82.504508972167969</c:v>
                </c:pt>
                <c:pt idx="1064">
                  <c:v>87.386611938476563</c:v>
                </c:pt>
                <c:pt idx="1065">
                  <c:v>88.672981262207031</c:v>
                </c:pt>
                <c:pt idx="1066">
                  <c:v>84.979827880859375</c:v>
                </c:pt>
                <c:pt idx="1067">
                  <c:v>85.513114929199219</c:v>
                </c:pt>
                <c:pt idx="1068">
                  <c:v>87.612968444824219</c:v>
                </c:pt>
                <c:pt idx="1069">
                  <c:v>89.189132690429688</c:v>
                </c:pt>
                <c:pt idx="1070">
                  <c:v>90.607315063476563</c:v>
                </c:pt>
                <c:pt idx="1071">
                  <c:v>88.641860961914063</c:v>
                </c:pt>
                <c:pt idx="1072">
                  <c:v>84.133453369140625</c:v>
                </c:pt>
                <c:pt idx="1073">
                  <c:v>83.370338439941406</c:v>
                </c:pt>
                <c:pt idx="1074">
                  <c:v>91.707908630371094</c:v>
                </c:pt>
                <c:pt idx="1075">
                  <c:v>84.190742492675781</c:v>
                </c:pt>
                <c:pt idx="1076">
                  <c:v>91.42071533203125</c:v>
                </c:pt>
                <c:pt idx="1077">
                  <c:v>88.597404479980469</c:v>
                </c:pt>
                <c:pt idx="1078">
                  <c:v>70.655586242675781</c:v>
                </c:pt>
                <c:pt idx="1079">
                  <c:v>88.079597473144531</c:v>
                </c:pt>
                <c:pt idx="1080">
                  <c:v>83.542572021484375</c:v>
                </c:pt>
                <c:pt idx="1081">
                  <c:v>96.628997802734375</c:v>
                </c:pt>
                <c:pt idx="1082">
                  <c:v>80.896903991699219</c:v>
                </c:pt>
                <c:pt idx="1083">
                  <c:v>78.700927734375</c:v>
                </c:pt>
                <c:pt idx="1084">
                  <c:v>81.051406860351563</c:v>
                </c:pt>
                <c:pt idx="1085">
                  <c:v>89.121315002441406</c:v>
                </c:pt>
                <c:pt idx="1086">
                  <c:v>80.81475830078125</c:v>
                </c:pt>
                <c:pt idx="1087">
                  <c:v>82.243278503417969</c:v>
                </c:pt>
                <c:pt idx="1088">
                  <c:v>82.585685729980469</c:v>
                </c:pt>
                <c:pt idx="1089">
                  <c:v>87.611854553222656</c:v>
                </c:pt>
                <c:pt idx="1090">
                  <c:v>90.778770446777344</c:v>
                </c:pt>
                <c:pt idx="1091">
                  <c:v>80.370704650878906</c:v>
                </c:pt>
                <c:pt idx="1092">
                  <c:v>81.379325866699219</c:v>
                </c:pt>
                <c:pt idx="1093">
                  <c:v>86.3831787109375</c:v>
                </c:pt>
                <c:pt idx="1094">
                  <c:v>86.954795837402344</c:v>
                </c:pt>
                <c:pt idx="1095">
                  <c:v>84.9124755859375</c:v>
                </c:pt>
                <c:pt idx="1096">
                  <c:v>83.610549926757813</c:v>
                </c:pt>
                <c:pt idx="1097">
                  <c:v>97.737533569335938</c:v>
                </c:pt>
                <c:pt idx="1098">
                  <c:v>82.628326416015625</c:v>
                </c:pt>
                <c:pt idx="1099">
                  <c:v>85.016845703125</c:v>
                </c:pt>
                <c:pt idx="1100">
                  <c:v>87.764747619628906</c:v>
                </c:pt>
                <c:pt idx="1101">
                  <c:v>75.427581787109375</c:v>
                </c:pt>
                <c:pt idx="1102">
                  <c:v>81.852279663085938</c:v>
                </c:pt>
                <c:pt idx="1103">
                  <c:v>85.882339477539063</c:v>
                </c:pt>
                <c:pt idx="1104">
                  <c:v>86.270988464355469</c:v>
                </c:pt>
                <c:pt idx="1105">
                  <c:v>85.664939880371094</c:v>
                </c:pt>
                <c:pt idx="1106">
                  <c:v>87.9776611328125</c:v>
                </c:pt>
                <c:pt idx="1107">
                  <c:v>84.932052612304688</c:v>
                </c:pt>
                <c:pt idx="1108">
                  <c:v>82.381927490234375</c:v>
                </c:pt>
                <c:pt idx="1109">
                  <c:v>87.143608093261719</c:v>
                </c:pt>
                <c:pt idx="1110">
                  <c:v>84.224853515625</c:v>
                </c:pt>
                <c:pt idx="1111">
                  <c:v>82.10357666015625</c:v>
                </c:pt>
                <c:pt idx="1112">
                  <c:v>93.814544677734375</c:v>
                </c:pt>
                <c:pt idx="1113">
                  <c:v>86.994384765625</c:v>
                </c:pt>
                <c:pt idx="1114">
                  <c:v>85.723655700683594</c:v>
                </c:pt>
                <c:pt idx="1115">
                  <c:v>90.816574096679688</c:v>
                </c:pt>
                <c:pt idx="1116">
                  <c:v>84.996902465820313</c:v>
                </c:pt>
                <c:pt idx="1117">
                  <c:v>84.442726135253906</c:v>
                </c:pt>
                <c:pt idx="1118">
                  <c:v>84.015380859375</c:v>
                </c:pt>
                <c:pt idx="1119">
                  <c:v>86.571456909179688</c:v>
                </c:pt>
                <c:pt idx="1120">
                  <c:v>85.222732543945313</c:v>
                </c:pt>
                <c:pt idx="1121">
                  <c:v>82.584739685058594</c:v>
                </c:pt>
                <c:pt idx="1122">
                  <c:v>88.228233337402344</c:v>
                </c:pt>
                <c:pt idx="1123">
                  <c:v>83.276199340820313</c:v>
                </c:pt>
                <c:pt idx="1124">
                  <c:v>86.498863220214844</c:v>
                </c:pt>
                <c:pt idx="1125">
                  <c:v>79.760383605957031</c:v>
                </c:pt>
                <c:pt idx="1126">
                  <c:v>88.268386840820313</c:v>
                </c:pt>
                <c:pt idx="1127">
                  <c:v>82.692131042480469</c:v>
                </c:pt>
                <c:pt idx="1128">
                  <c:v>84.156806945800781</c:v>
                </c:pt>
                <c:pt idx="1129">
                  <c:v>87.511566162109375</c:v>
                </c:pt>
                <c:pt idx="1130">
                  <c:v>73.595619201660156</c:v>
                </c:pt>
                <c:pt idx="1131">
                  <c:v>91.22442626953125</c:v>
                </c:pt>
                <c:pt idx="1132">
                  <c:v>90.215278625488281</c:v>
                </c:pt>
                <c:pt idx="1133">
                  <c:v>84.23486328125</c:v>
                </c:pt>
                <c:pt idx="1134">
                  <c:v>82.591545104980469</c:v>
                </c:pt>
                <c:pt idx="1135">
                  <c:v>86.417327880859375</c:v>
                </c:pt>
                <c:pt idx="1136">
                  <c:v>87.125831604003906</c:v>
                </c:pt>
                <c:pt idx="1137">
                  <c:v>88.51898193359375</c:v>
                </c:pt>
                <c:pt idx="1138">
                  <c:v>84.892448425292969</c:v>
                </c:pt>
                <c:pt idx="1139">
                  <c:v>77.612907409667969</c:v>
                </c:pt>
                <c:pt idx="1140">
                  <c:v>79.722053527832031</c:v>
                </c:pt>
                <c:pt idx="1141">
                  <c:v>77.765754699707031</c:v>
                </c:pt>
                <c:pt idx="1142">
                  <c:v>84.420440673828125</c:v>
                </c:pt>
                <c:pt idx="1143">
                  <c:v>89.901443481445313</c:v>
                </c:pt>
                <c:pt idx="1144">
                  <c:v>81.435340881347656</c:v>
                </c:pt>
                <c:pt idx="1145">
                  <c:v>80.978683471679688</c:v>
                </c:pt>
                <c:pt idx="1146">
                  <c:v>75.080230712890625</c:v>
                </c:pt>
                <c:pt idx="1147">
                  <c:v>89.40032958984375</c:v>
                </c:pt>
                <c:pt idx="1148">
                  <c:v>86.535255432128906</c:v>
                </c:pt>
                <c:pt idx="1149">
                  <c:v>79.135604858398438</c:v>
                </c:pt>
                <c:pt idx="1150">
                  <c:v>87.270401000976563</c:v>
                </c:pt>
                <c:pt idx="1151">
                  <c:v>85.160514831542969</c:v>
                </c:pt>
                <c:pt idx="1152">
                  <c:v>79.268714904785156</c:v>
                </c:pt>
                <c:pt idx="1153">
                  <c:v>91.691741943359375</c:v>
                </c:pt>
                <c:pt idx="1154">
                  <c:v>91.16583251953125</c:v>
                </c:pt>
                <c:pt idx="1155">
                  <c:v>87.816184997558594</c:v>
                </c:pt>
                <c:pt idx="1156">
                  <c:v>79.473892211914063</c:v>
                </c:pt>
                <c:pt idx="1157">
                  <c:v>89.738807678222656</c:v>
                </c:pt>
                <c:pt idx="1158">
                  <c:v>88.25341796875</c:v>
                </c:pt>
                <c:pt idx="1159">
                  <c:v>87.199813842773438</c:v>
                </c:pt>
                <c:pt idx="1160">
                  <c:v>89.730354309082031</c:v>
                </c:pt>
                <c:pt idx="1161">
                  <c:v>85.212547302246094</c:v>
                </c:pt>
                <c:pt idx="1162">
                  <c:v>83.474319458007813</c:v>
                </c:pt>
                <c:pt idx="1163">
                  <c:v>86.124740600585938</c:v>
                </c:pt>
                <c:pt idx="1164">
                  <c:v>87.390518188476563</c:v>
                </c:pt>
                <c:pt idx="1165">
                  <c:v>81.758346557617188</c:v>
                </c:pt>
                <c:pt idx="1166">
                  <c:v>87.538711547851563</c:v>
                </c:pt>
                <c:pt idx="1167">
                  <c:v>91.846237182617188</c:v>
                </c:pt>
                <c:pt idx="1168">
                  <c:v>84.232872009277344</c:v>
                </c:pt>
                <c:pt idx="1169">
                  <c:v>87.129058837890625</c:v>
                </c:pt>
                <c:pt idx="1170">
                  <c:v>90.11083984375</c:v>
                </c:pt>
                <c:pt idx="1171">
                  <c:v>89.674766540527344</c:v>
                </c:pt>
                <c:pt idx="1172">
                  <c:v>79.329132080078125</c:v>
                </c:pt>
                <c:pt idx="1173">
                  <c:v>81.211959838867188</c:v>
                </c:pt>
                <c:pt idx="1174">
                  <c:v>85.738121032714844</c:v>
                </c:pt>
                <c:pt idx="1175">
                  <c:v>88.003219604492188</c:v>
                </c:pt>
                <c:pt idx="1176">
                  <c:v>81.936058044433594</c:v>
                </c:pt>
                <c:pt idx="1177">
                  <c:v>85.110328674316406</c:v>
                </c:pt>
                <c:pt idx="1178">
                  <c:v>93.547439575195313</c:v>
                </c:pt>
                <c:pt idx="1179">
                  <c:v>94.528404235839844</c:v>
                </c:pt>
                <c:pt idx="1180">
                  <c:v>82.266448974609375</c:v>
                </c:pt>
                <c:pt idx="1181">
                  <c:v>90.839981079101563</c:v>
                </c:pt>
                <c:pt idx="1182">
                  <c:v>84.544830322265625</c:v>
                </c:pt>
                <c:pt idx="1183">
                  <c:v>82.432296752929688</c:v>
                </c:pt>
                <c:pt idx="1184">
                  <c:v>81.670845031738281</c:v>
                </c:pt>
                <c:pt idx="1185">
                  <c:v>86.918853759765625</c:v>
                </c:pt>
                <c:pt idx="1186">
                  <c:v>83.872413635253906</c:v>
                </c:pt>
                <c:pt idx="1187">
                  <c:v>84.100677490234375</c:v>
                </c:pt>
                <c:pt idx="1188">
                  <c:v>76.736663818359375</c:v>
                </c:pt>
                <c:pt idx="1189">
                  <c:v>87.458892822265625</c:v>
                </c:pt>
                <c:pt idx="1190">
                  <c:v>83.115196228027344</c:v>
                </c:pt>
                <c:pt idx="1191">
                  <c:v>85.097877502441406</c:v>
                </c:pt>
                <c:pt idx="1192">
                  <c:v>83.712730407714844</c:v>
                </c:pt>
                <c:pt idx="1193">
                  <c:v>78.006752014160156</c:v>
                </c:pt>
                <c:pt idx="1194">
                  <c:v>81.145515441894531</c:v>
                </c:pt>
                <c:pt idx="1195">
                  <c:v>82.656959533691406</c:v>
                </c:pt>
                <c:pt idx="1196">
                  <c:v>95.177703857421875</c:v>
                </c:pt>
                <c:pt idx="1197">
                  <c:v>86.43267822265625</c:v>
                </c:pt>
                <c:pt idx="1198">
                  <c:v>84.483924865722656</c:v>
                </c:pt>
                <c:pt idx="1199">
                  <c:v>86.115470886230469</c:v>
                </c:pt>
                <c:pt idx="1200">
                  <c:v>77.626136779785156</c:v>
                </c:pt>
                <c:pt idx="1201">
                  <c:v>92.254997253417969</c:v>
                </c:pt>
                <c:pt idx="1202">
                  <c:v>84.960739135742188</c:v>
                </c:pt>
                <c:pt idx="1203">
                  <c:v>83.594673156738281</c:v>
                </c:pt>
                <c:pt idx="1204">
                  <c:v>87.040573120117188</c:v>
                </c:pt>
                <c:pt idx="1205">
                  <c:v>91.858726501464844</c:v>
                </c:pt>
                <c:pt idx="1206">
                  <c:v>82.099235534667969</c:v>
                </c:pt>
                <c:pt idx="1207">
                  <c:v>87.889274597167969</c:v>
                </c:pt>
                <c:pt idx="1208">
                  <c:v>86.768356323242188</c:v>
                </c:pt>
                <c:pt idx="1209">
                  <c:v>84.264389038085938</c:v>
                </c:pt>
                <c:pt idx="1210">
                  <c:v>86.352943420410156</c:v>
                </c:pt>
                <c:pt idx="1211">
                  <c:v>83.531082153320313</c:v>
                </c:pt>
                <c:pt idx="1212">
                  <c:v>87.176223754882813</c:v>
                </c:pt>
                <c:pt idx="1213">
                  <c:v>88.704193115234375</c:v>
                </c:pt>
                <c:pt idx="1214">
                  <c:v>84.420913696289063</c:v>
                </c:pt>
                <c:pt idx="1215">
                  <c:v>88.926910400390625</c:v>
                </c:pt>
                <c:pt idx="1216">
                  <c:v>82.877632141113281</c:v>
                </c:pt>
                <c:pt idx="1217">
                  <c:v>80.362815856933594</c:v>
                </c:pt>
                <c:pt idx="1218">
                  <c:v>90.157081604003906</c:v>
                </c:pt>
                <c:pt idx="1219">
                  <c:v>91.176666259765625</c:v>
                </c:pt>
                <c:pt idx="1220">
                  <c:v>86.822509765625</c:v>
                </c:pt>
                <c:pt idx="1221">
                  <c:v>88.964561462402344</c:v>
                </c:pt>
                <c:pt idx="1222">
                  <c:v>78.753807067871094</c:v>
                </c:pt>
                <c:pt idx="1223">
                  <c:v>84.362991333007813</c:v>
                </c:pt>
                <c:pt idx="1224">
                  <c:v>83.060066223144531</c:v>
                </c:pt>
                <c:pt idx="1225">
                  <c:v>89.171279907226563</c:v>
                </c:pt>
                <c:pt idx="1226">
                  <c:v>83.127906799316406</c:v>
                </c:pt>
                <c:pt idx="1227">
                  <c:v>92.073265075683594</c:v>
                </c:pt>
                <c:pt idx="1228">
                  <c:v>87.402366638183594</c:v>
                </c:pt>
                <c:pt idx="1229">
                  <c:v>88.190086364746094</c:v>
                </c:pt>
                <c:pt idx="1230">
                  <c:v>80.5528564453125</c:v>
                </c:pt>
                <c:pt idx="1231">
                  <c:v>91.085990905761719</c:v>
                </c:pt>
                <c:pt idx="1232">
                  <c:v>85.346572875976563</c:v>
                </c:pt>
                <c:pt idx="1233">
                  <c:v>89.288604736328125</c:v>
                </c:pt>
                <c:pt idx="1234">
                  <c:v>83.531013488769531</c:v>
                </c:pt>
                <c:pt idx="1235">
                  <c:v>81.100135803222656</c:v>
                </c:pt>
                <c:pt idx="1236">
                  <c:v>85.011650085449219</c:v>
                </c:pt>
                <c:pt idx="1237">
                  <c:v>83.790199279785156</c:v>
                </c:pt>
                <c:pt idx="1238">
                  <c:v>82.314125061035156</c:v>
                </c:pt>
                <c:pt idx="1239">
                  <c:v>85.362602233886719</c:v>
                </c:pt>
                <c:pt idx="1240">
                  <c:v>96.781661987304688</c:v>
                </c:pt>
                <c:pt idx="1241">
                  <c:v>88.501472473144531</c:v>
                </c:pt>
                <c:pt idx="1242">
                  <c:v>89.264358520507813</c:v>
                </c:pt>
                <c:pt idx="1243">
                  <c:v>73.99566650390625</c:v>
                </c:pt>
                <c:pt idx="1244">
                  <c:v>82.032554626464844</c:v>
                </c:pt>
                <c:pt idx="1245">
                  <c:v>83.6954345703125</c:v>
                </c:pt>
                <c:pt idx="1246">
                  <c:v>87.737861633300781</c:v>
                </c:pt>
                <c:pt idx="1247">
                  <c:v>85.552749633789063</c:v>
                </c:pt>
                <c:pt idx="1248">
                  <c:v>80.635444641113281</c:v>
                </c:pt>
                <c:pt idx="1249">
                  <c:v>84.5684814453125</c:v>
                </c:pt>
                <c:pt idx="1250">
                  <c:v>83.126365661621094</c:v>
                </c:pt>
                <c:pt idx="1251">
                  <c:v>84.654998779296875</c:v>
                </c:pt>
                <c:pt idx="1252">
                  <c:v>83.485038757324219</c:v>
                </c:pt>
                <c:pt idx="1253">
                  <c:v>90.666458129882813</c:v>
                </c:pt>
                <c:pt idx="1254">
                  <c:v>83.209877014160156</c:v>
                </c:pt>
                <c:pt idx="1255">
                  <c:v>87.775779724121094</c:v>
                </c:pt>
                <c:pt idx="1256">
                  <c:v>84.201873779296875</c:v>
                </c:pt>
                <c:pt idx="1257">
                  <c:v>84.976287841796875</c:v>
                </c:pt>
                <c:pt idx="1258">
                  <c:v>85.091583251953125</c:v>
                </c:pt>
                <c:pt idx="1259">
                  <c:v>90.259979248046875</c:v>
                </c:pt>
                <c:pt idx="1260">
                  <c:v>87.294158935546875</c:v>
                </c:pt>
                <c:pt idx="1261">
                  <c:v>86.006141662597656</c:v>
                </c:pt>
                <c:pt idx="1262">
                  <c:v>93.552200317382813</c:v>
                </c:pt>
                <c:pt idx="1263">
                  <c:v>90.010391235351563</c:v>
                </c:pt>
                <c:pt idx="1264">
                  <c:v>89.622917175292969</c:v>
                </c:pt>
                <c:pt idx="1265">
                  <c:v>85.7841796875</c:v>
                </c:pt>
                <c:pt idx="1266">
                  <c:v>78.232879638671875</c:v>
                </c:pt>
                <c:pt idx="1267">
                  <c:v>83.901695251464844</c:v>
                </c:pt>
                <c:pt idx="1268">
                  <c:v>80.302536010742188</c:v>
                </c:pt>
                <c:pt idx="1269">
                  <c:v>83.1024169921875</c:v>
                </c:pt>
                <c:pt idx="1270">
                  <c:v>77.131553649902344</c:v>
                </c:pt>
                <c:pt idx="1271">
                  <c:v>89.225074768066406</c:v>
                </c:pt>
                <c:pt idx="1272">
                  <c:v>81.561538696289063</c:v>
                </c:pt>
                <c:pt idx="1273">
                  <c:v>78.040184020996094</c:v>
                </c:pt>
                <c:pt idx="1274">
                  <c:v>86.775917053222656</c:v>
                </c:pt>
                <c:pt idx="1275">
                  <c:v>82.502433776855469</c:v>
                </c:pt>
                <c:pt idx="1276">
                  <c:v>82.4942626953125</c:v>
                </c:pt>
                <c:pt idx="1277">
                  <c:v>82.588981628417969</c:v>
                </c:pt>
                <c:pt idx="1278">
                  <c:v>80.786323547363281</c:v>
                </c:pt>
                <c:pt idx="1279">
                  <c:v>80.902923583984375</c:v>
                </c:pt>
                <c:pt idx="1280">
                  <c:v>83.687232971191406</c:v>
                </c:pt>
                <c:pt idx="1281">
                  <c:v>88.407943725585938</c:v>
                </c:pt>
                <c:pt idx="1282">
                  <c:v>81.504837036132813</c:v>
                </c:pt>
                <c:pt idx="1283">
                  <c:v>75.8045654296875</c:v>
                </c:pt>
                <c:pt idx="1284">
                  <c:v>103.071403503418</c:v>
                </c:pt>
                <c:pt idx="1285">
                  <c:v>84.371742248535156</c:v>
                </c:pt>
                <c:pt idx="1286">
                  <c:v>83.364692687988281</c:v>
                </c:pt>
                <c:pt idx="1287">
                  <c:v>87.883720397949219</c:v>
                </c:pt>
                <c:pt idx="1288">
                  <c:v>83.849418640136719</c:v>
                </c:pt>
                <c:pt idx="1289">
                  <c:v>82.584732055664063</c:v>
                </c:pt>
                <c:pt idx="1290">
                  <c:v>84.431137084960938</c:v>
                </c:pt>
                <c:pt idx="1291">
                  <c:v>85.140113830566406</c:v>
                </c:pt>
                <c:pt idx="1292">
                  <c:v>91.603744506835938</c:v>
                </c:pt>
                <c:pt idx="1293">
                  <c:v>82.669578552246094</c:v>
                </c:pt>
                <c:pt idx="1294">
                  <c:v>94.452041625976563</c:v>
                </c:pt>
                <c:pt idx="1295">
                  <c:v>86.169021606445313</c:v>
                </c:pt>
                <c:pt idx="1296">
                  <c:v>90.978874206542969</c:v>
                </c:pt>
                <c:pt idx="1297">
                  <c:v>90.482658386230469</c:v>
                </c:pt>
                <c:pt idx="1298">
                  <c:v>96.342124938964844</c:v>
                </c:pt>
                <c:pt idx="1299">
                  <c:v>85.390647888183594</c:v>
                </c:pt>
                <c:pt idx="1300">
                  <c:v>80.557762145996094</c:v>
                </c:pt>
                <c:pt idx="1301">
                  <c:v>79.636940002441406</c:v>
                </c:pt>
                <c:pt idx="1302">
                  <c:v>84.553382873535156</c:v>
                </c:pt>
                <c:pt idx="1303">
                  <c:v>87.844078063964844</c:v>
                </c:pt>
                <c:pt idx="1304">
                  <c:v>82.726943969726563</c:v>
                </c:pt>
                <c:pt idx="1305">
                  <c:v>85.569297790527344</c:v>
                </c:pt>
                <c:pt idx="1306">
                  <c:v>84.341033935546875</c:v>
                </c:pt>
                <c:pt idx="1307">
                  <c:v>82.549407958984375</c:v>
                </c:pt>
                <c:pt idx="1308">
                  <c:v>76.340484619140625</c:v>
                </c:pt>
                <c:pt idx="1309">
                  <c:v>76.906898498535156</c:v>
                </c:pt>
                <c:pt idx="1310">
                  <c:v>80.075027465820313</c:v>
                </c:pt>
                <c:pt idx="1311">
                  <c:v>78.442245483398438</c:v>
                </c:pt>
                <c:pt idx="1312">
                  <c:v>83.202781677246094</c:v>
                </c:pt>
                <c:pt idx="1313">
                  <c:v>87.242416381835938</c:v>
                </c:pt>
                <c:pt idx="1314">
                  <c:v>84.505538940429688</c:v>
                </c:pt>
                <c:pt idx="1315">
                  <c:v>83.364944458007813</c:v>
                </c:pt>
                <c:pt idx="1316">
                  <c:v>87.838577270507813</c:v>
                </c:pt>
                <c:pt idx="1317">
                  <c:v>84.035842895507813</c:v>
                </c:pt>
                <c:pt idx="1318">
                  <c:v>86.599929809570313</c:v>
                </c:pt>
                <c:pt idx="1319">
                  <c:v>92.007644653320313</c:v>
                </c:pt>
                <c:pt idx="1320">
                  <c:v>85.435760498046875</c:v>
                </c:pt>
                <c:pt idx="1321">
                  <c:v>93.751373291015625</c:v>
                </c:pt>
                <c:pt idx="1322">
                  <c:v>83.469528198242188</c:v>
                </c:pt>
                <c:pt idx="1323">
                  <c:v>83.554847717285156</c:v>
                </c:pt>
                <c:pt idx="1324">
                  <c:v>80.938217163085938</c:v>
                </c:pt>
                <c:pt idx="1325">
                  <c:v>90.624603271484375</c:v>
                </c:pt>
                <c:pt idx="1326">
                  <c:v>88.003028869628906</c:v>
                </c:pt>
                <c:pt idx="1327">
                  <c:v>83.43121337890625</c:v>
                </c:pt>
                <c:pt idx="1328">
                  <c:v>84.084785461425781</c:v>
                </c:pt>
                <c:pt idx="1329">
                  <c:v>84.861618041992188</c:v>
                </c:pt>
                <c:pt idx="1330">
                  <c:v>86.566886901855469</c:v>
                </c:pt>
                <c:pt idx="1331">
                  <c:v>80.307884216308594</c:v>
                </c:pt>
                <c:pt idx="1332">
                  <c:v>87.534713745117188</c:v>
                </c:pt>
                <c:pt idx="1333">
                  <c:v>77.355987548828125</c:v>
                </c:pt>
                <c:pt idx="1334">
                  <c:v>89.3043212890625</c:v>
                </c:pt>
                <c:pt idx="1335">
                  <c:v>93.035934448242188</c:v>
                </c:pt>
                <c:pt idx="1336">
                  <c:v>86.453628540039063</c:v>
                </c:pt>
                <c:pt idx="1337">
                  <c:v>87.325569152832031</c:v>
                </c:pt>
                <c:pt idx="1338">
                  <c:v>91.598495483398438</c:v>
                </c:pt>
                <c:pt idx="1339">
                  <c:v>90.983283996582031</c:v>
                </c:pt>
                <c:pt idx="1340">
                  <c:v>84.028671264648438</c:v>
                </c:pt>
                <c:pt idx="1341">
                  <c:v>89.707130432128906</c:v>
                </c:pt>
                <c:pt idx="1342">
                  <c:v>95.199485778808594</c:v>
                </c:pt>
                <c:pt idx="1343">
                  <c:v>68.489028930664063</c:v>
                </c:pt>
                <c:pt idx="1344">
                  <c:v>86.354393005371094</c:v>
                </c:pt>
                <c:pt idx="1345">
                  <c:v>82.555282592773438</c:v>
                </c:pt>
                <c:pt idx="1346">
                  <c:v>84.385177612304688</c:v>
                </c:pt>
                <c:pt idx="1347">
                  <c:v>82.869850158691406</c:v>
                </c:pt>
                <c:pt idx="1348">
                  <c:v>73.039802551269531</c:v>
                </c:pt>
                <c:pt idx="1349">
                  <c:v>89.439018249511719</c:v>
                </c:pt>
                <c:pt idx="1350">
                  <c:v>86.863395690917969</c:v>
                </c:pt>
                <c:pt idx="1351">
                  <c:v>86.046524047851563</c:v>
                </c:pt>
                <c:pt idx="1352">
                  <c:v>83.177207946777344</c:v>
                </c:pt>
                <c:pt idx="1353">
                  <c:v>82.300857543945313</c:v>
                </c:pt>
                <c:pt idx="1354">
                  <c:v>80.118873596191406</c:v>
                </c:pt>
                <c:pt idx="1355">
                  <c:v>89.770126342773438</c:v>
                </c:pt>
                <c:pt idx="1356">
                  <c:v>84.404296875</c:v>
                </c:pt>
                <c:pt idx="1357">
                  <c:v>87.488494873046875</c:v>
                </c:pt>
                <c:pt idx="1358">
                  <c:v>84.681266784667969</c:v>
                </c:pt>
                <c:pt idx="1359">
                  <c:v>88.20977783203125</c:v>
                </c:pt>
                <c:pt idx="1360">
                  <c:v>78.635086059570313</c:v>
                </c:pt>
                <c:pt idx="1361">
                  <c:v>88.950859069824219</c:v>
                </c:pt>
                <c:pt idx="1362">
                  <c:v>87.536392211914063</c:v>
                </c:pt>
                <c:pt idx="1363">
                  <c:v>91.166206359863281</c:v>
                </c:pt>
                <c:pt idx="1364">
                  <c:v>76.335220336914063</c:v>
                </c:pt>
                <c:pt idx="1365">
                  <c:v>86.770484924316406</c:v>
                </c:pt>
                <c:pt idx="1366">
                  <c:v>84.143402099609375</c:v>
                </c:pt>
                <c:pt idx="1367">
                  <c:v>90.244705200195313</c:v>
                </c:pt>
                <c:pt idx="1368">
                  <c:v>82.412918090820313</c:v>
                </c:pt>
                <c:pt idx="1369">
                  <c:v>82.858421325683594</c:v>
                </c:pt>
                <c:pt idx="1370">
                  <c:v>81.283721923828125</c:v>
                </c:pt>
                <c:pt idx="1371">
                  <c:v>83.533607482910156</c:v>
                </c:pt>
                <c:pt idx="1372">
                  <c:v>81.363571166992188</c:v>
                </c:pt>
                <c:pt idx="1373">
                  <c:v>88.702987670898438</c:v>
                </c:pt>
                <c:pt idx="1374">
                  <c:v>84.073013305664063</c:v>
                </c:pt>
                <c:pt idx="1375">
                  <c:v>82.374740600585938</c:v>
                </c:pt>
                <c:pt idx="1376">
                  <c:v>94.536376953125</c:v>
                </c:pt>
                <c:pt idx="1377">
                  <c:v>87.26751708984375</c:v>
                </c:pt>
                <c:pt idx="1378">
                  <c:v>82.621467590332031</c:v>
                </c:pt>
                <c:pt idx="1379">
                  <c:v>87.29412841796875</c:v>
                </c:pt>
                <c:pt idx="1380">
                  <c:v>87.625900268554688</c:v>
                </c:pt>
                <c:pt idx="1381">
                  <c:v>78.767913818359375</c:v>
                </c:pt>
                <c:pt idx="1382">
                  <c:v>74.073135375976563</c:v>
                </c:pt>
                <c:pt idx="1383">
                  <c:v>82.369003295898438</c:v>
                </c:pt>
                <c:pt idx="1384">
                  <c:v>77.758331298828125</c:v>
                </c:pt>
                <c:pt idx="1385">
                  <c:v>82.833244323730469</c:v>
                </c:pt>
                <c:pt idx="1386">
                  <c:v>81.989501953125</c:v>
                </c:pt>
                <c:pt idx="1387">
                  <c:v>85.369522094726563</c:v>
                </c:pt>
                <c:pt idx="1388">
                  <c:v>87.955650329589844</c:v>
                </c:pt>
                <c:pt idx="1389">
                  <c:v>87.580574035644531</c:v>
                </c:pt>
                <c:pt idx="1390">
                  <c:v>82.970481872558594</c:v>
                </c:pt>
                <c:pt idx="1391">
                  <c:v>87.553260803222656</c:v>
                </c:pt>
                <c:pt idx="1392">
                  <c:v>86.471290588378906</c:v>
                </c:pt>
                <c:pt idx="1393">
                  <c:v>82.148200988769531</c:v>
                </c:pt>
                <c:pt idx="1394">
                  <c:v>85.316497802734375</c:v>
                </c:pt>
                <c:pt idx="1395">
                  <c:v>73.753700256347656</c:v>
                </c:pt>
                <c:pt idx="1396">
                  <c:v>88.659957885742188</c:v>
                </c:pt>
                <c:pt idx="1397">
                  <c:v>77.046226501464844</c:v>
                </c:pt>
                <c:pt idx="1398">
                  <c:v>82.364891052246094</c:v>
                </c:pt>
                <c:pt idx="1399">
                  <c:v>86.117584228515625</c:v>
                </c:pt>
                <c:pt idx="1400">
                  <c:v>83.962913513183594</c:v>
                </c:pt>
                <c:pt idx="1401">
                  <c:v>84.762847900390625</c:v>
                </c:pt>
                <c:pt idx="1402">
                  <c:v>85.387855529785156</c:v>
                </c:pt>
                <c:pt idx="1403">
                  <c:v>78.459526062011719</c:v>
                </c:pt>
                <c:pt idx="1404">
                  <c:v>89.857025146484375</c:v>
                </c:pt>
                <c:pt idx="1405">
                  <c:v>84.556755065917969</c:v>
                </c:pt>
                <c:pt idx="1406">
                  <c:v>80.607536315917969</c:v>
                </c:pt>
                <c:pt idx="1407">
                  <c:v>88.682159423828125</c:v>
                </c:pt>
                <c:pt idx="1408">
                  <c:v>83.441184997558594</c:v>
                </c:pt>
                <c:pt idx="1409">
                  <c:v>86.364486694335938</c:v>
                </c:pt>
                <c:pt idx="1410">
                  <c:v>83.241676330566406</c:v>
                </c:pt>
                <c:pt idx="1411">
                  <c:v>79.036872863769531</c:v>
                </c:pt>
                <c:pt idx="1412">
                  <c:v>87.919174194335938</c:v>
                </c:pt>
                <c:pt idx="1413">
                  <c:v>85.408096313476563</c:v>
                </c:pt>
                <c:pt idx="1414">
                  <c:v>89.189483642578125</c:v>
                </c:pt>
                <c:pt idx="1415">
                  <c:v>82.8822021484375</c:v>
                </c:pt>
                <c:pt idx="1416">
                  <c:v>84.46551513671875</c:v>
                </c:pt>
                <c:pt idx="1417">
                  <c:v>85.784393310546875</c:v>
                </c:pt>
                <c:pt idx="1418">
                  <c:v>80.728919982910156</c:v>
                </c:pt>
                <c:pt idx="1419">
                  <c:v>86.949577331542969</c:v>
                </c:pt>
                <c:pt idx="1420">
                  <c:v>84.357658386230469</c:v>
                </c:pt>
                <c:pt idx="1421">
                  <c:v>83.558448791503906</c:v>
                </c:pt>
                <c:pt idx="1422">
                  <c:v>85.453361511230469</c:v>
                </c:pt>
                <c:pt idx="1423">
                  <c:v>78.4520263671875</c:v>
                </c:pt>
                <c:pt idx="1424">
                  <c:v>88.707633972167969</c:v>
                </c:pt>
                <c:pt idx="1425">
                  <c:v>85.779075622558594</c:v>
                </c:pt>
                <c:pt idx="1426">
                  <c:v>92.36676025390625</c:v>
                </c:pt>
                <c:pt idx="1427">
                  <c:v>86.288894653320313</c:v>
                </c:pt>
                <c:pt idx="1428">
                  <c:v>80.755943298339844</c:v>
                </c:pt>
                <c:pt idx="1429">
                  <c:v>90.578399658203125</c:v>
                </c:pt>
                <c:pt idx="1430">
                  <c:v>86.0885009765625</c:v>
                </c:pt>
                <c:pt idx="1431">
                  <c:v>81.260818481445313</c:v>
                </c:pt>
                <c:pt idx="1432">
                  <c:v>90.061309814453125</c:v>
                </c:pt>
                <c:pt idx="1433">
                  <c:v>81.822601318359375</c:v>
                </c:pt>
                <c:pt idx="1434">
                  <c:v>91.100738525390625</c:v>
                </c:pt>
                <c:pt idx="1435">
                  <c:v>84.857574462890625</c:v>
                </c:pt>
                <c:pt idx="1436">
                  <c:v>79.571136474609375</c:v>
                </c:pt>
                <c:pt idx="1437">
                  <c:v>83.8778076171875</c:v>
                </c:pt>
                <c:pt idx="1438">
                  <c:v>83.330886840820313</c:v>
                </c:pt>
                <c:pt idx="1439">
                  <c:v>83.734550476074219</c:v>
                </c:pt>
                <c:pt idx="1440">
                  <c:v>83.925392150878906</c:v>
                </c:pt>
                <c:pt idx="1441">
                  <c:v>83.198654174804688</c:v>
                </c:pt>
                <c:pt idx="1442">
                  <c:v>77.930252075195313</c:v>
                </c:pt>
                <c:pt idx="1443">
                  <c:v>80.73577880859375</c:v>
                </c:pt>
                <c:pt idx="1444">
                  <c:v>86.835105895996094</c:v>
                </c:pt>
                <c:pt idx="1445">
                  <c:v>80.477920532226563</c:v>
                </c:pt>
                <c:pt idx="1446">
                  <c:v>81.996681213378906</c:v>
                </c:pt>
                <c:pt idx="1447">
                  <c:v>76.095916748046875</c:v>
                </c:pt>
                <c:pt idx="1448">
                  <c:v>89.6871337890625</c:v>
                </c:pt>
                <c:pt idx="1449">
                  <c:v>77.402702331542969</c:v>
                </c:pt>
                <c:pt idx="1450">
                  <c:v>92.15252685546875</c:v>
                </c:pt>
                <c:pt idx="1451">
                  <c:v>85.316970825195313</c:v>
                </c:pt>
                <c:pt idx="1452">
                  <c:v>83.903923034667969</c:v>
                </c:pt>
                <c:pt idx="1453">
                  <c:v>87.401069641113281</c:v>
                </c:pt>
                <c:pt idx="1454">
                  <c:v>86.33184814453125</c:v>
                </c:pt>
                <c:pt idx="1455">
                  <c:v>78.532600402832031</c:v>
                </c:pt>
                <c:pt idx="1456">
                  <c:v>85.142417907714844</c:v>
                </c:pt>
                <c:pt idx="1457">
                  <c:v>80.840675354003906</c:v>
                </c:pt>
                <c:pt idx="1458">
                  <c:v>82.023338317871094</c:v>
                </c:pt>
                <c:pt idx="1459">
                  <c:v>83.166671752929688</c:v>
                </c:pt>
                <c:pt idx="1460">
                  <c:v>76.928932189941406</c:v>
                </c:pt>
                <c:pt idx="1461">
                  <c:v>93.616012573242188</c:v>
                </c:pt>
                <c:pt idx="1462">
                  <c:v>84.062995910644531</c:v>
                </c:pt>
                <c:pt idx="1463">
                  <c:v>92.528717041015625</c:v>
                </c:pt>
                <c:pt idx="1464">
                  <c:v>90.049476623535156</c:v>
                </c:pt>
                <c:pt idx="1465">
                  <c:v>81.241622924804688</c:v>
                </c:pt>
                <c:pt idx="1466">
                  <c:v>89.398384094238281</c:v>
                </c:pt>
                <c:pt idx="1467">
                  <c:v>89.536247253417969</c:v>
                </c:pt>
                <c:pt idx="1468">
                  <c:v>83.680755615234375</c:v>
                </c:pt>
                <c:pt idx="1469">
                  <c:v>90.399833679199219</c:v>
                </c:pt>
                <c:pt idx="1470">
                  <c:v>77.718055725097656</c:v>
                </c:pt>
                <c:pt idx="1471">
                  <c:v>87.949447631835938</c:v>
                </c:pt>
                <c:pt idx="1472">
                  <c:v>84.354156494140625</c:v>
                </c:pt>
                <c:pt idx="1473">
                  <c:v>86.652618408203125</c:v>
                </c:pt>
                <c:pt idx="1474">
                  <c:v>85.994659423828125</c:v>
                </c:pt>
                <c:pt idx="1475">
                  <c:v>82.209487915039063</c:v>
                </c:pt>
                <c:pt idx="1476">
                  <c:v>88.132820129394531</c:v>
                </c:pt>
                <c:pt idx="1477">
                  <c:v>83.105903625488281</c:v>
                </c:pt>
                <c:pt idx="1478">
                  <c:v>86.479164123535156</c:v>
                </c:pt>
                <c:pt idx="1479">
                  <c:v>80.205062866210938</c:v>
                </c:pt>
                <c:pt idx="1480">
                  <c:v>89.716217041015625</c:v>
                </c:pt>
                <c:pt idx="1481">
                  <c:v>86.590988159179688</c:v>
                </c:pt>
                <c:pt idx="1482">
                  <c:v>77.949676513671875</c:v>
                </c:pt>
                <c:pt idx="1483">
                  <c:v>82.754310607910156</c:v>
                </c:pt>
                <c:pt idx="1484">
                  <c:v>85.303398132324219</c:v>
                </c:pt>
                <c:pt idx="1485">
                  <c:v>89.27154541015625</c:v>
                </c:pt>
                <c:pt idx="1486">
                  <c:v>85.31683349609375</c:v>
                </c:pt>
                <c:pt idx="1487">
                  <c:v>87.290794372558594</c:v>
                </c:pt>
                <c:pt idx="1488">
                  <c:v>95.815498352050781</c:v>
                </c:pt>
                <c:pt idx="1489">
                  <c:v>84.577049255371094</c:v>
                </c:pt>
                <c:pt idx="1490">
                  <c:v>82.522140502929688</c:v>
                </c:pt>
                <c:pt idx="1491">
                  <c:v>88.604057312011719</c:v>
                </c:pt>
                <c:pt idx="1492">
                  <c:v>78.08526611328125</c:v>
                </c:pt>
                <c:pt idx="1493">
                  <c:v>82.149742126464844</c:v>
                </c:pt>
                <c:pt idx="1494">
                  <c:v>87.53955078125</c:v>
                </c:pt>
                <c:pt idx="1495">
                  <c:v>79.822097778320313</c:v>
                </c:pt>
                <c:pt idx="1496">
                  <c:v>81.331291198730469</c:v>
                </c:pt>
                <c:pt idx="1497">
                  <c:v>85.884109497070313</c:v>
                </c:pt>
                <c:pt idx="1498">
                  <c:v>83.706771850585938</c:v>
                </c:pt>
                <c:pt idx="1499">
                  <c:v>87.590927124023438</c:v>
                </c:pt>
                <c:pt idx="1500">
                  <c:v>102.0978927612305</c:v>
                </c:pt>
                <c:pt idx="1501">
                  <c:v>84.086776733398438</c:v>
                </c:pt>
                <c:pt idx="1502">
                  <c:v>86.219963073730469</c:v>
                </c:pt>
                <c:pt idx="1503">
                  <c:v>89.364250183105469</c:v>
                </c:pt>
                <c:pt idx="1504">
                  <c:v>83.228713989257813</c:v>
                </c:pt>
                <c:pt idx="1505">
                  <c:v>85.832931518554688</c:v>
                </c:pt>
                <c:pt idx="1506">
                  <c:v>87.747756958007813</c:v>
                </c:pt>
                <c:pt idx="1507">
                  <c:v>86.489944458007813</c:v>
                </c:pt>
                <c:pt idx="1508">
                  <c:v>84.038864135742188</c:v>
                </c:pt>
                <c:pt idx="1509">
                  <c:v>76.497283935546875</c:v>
                </c:pt>
                <c:pt idx="1510">
                  <c:v>84.400543212890625</c:v>
                </c:pt>
                <c:pt idx="1511">
                  <c:v>88.312583923339844</c:v>
                </c:pt>
                <c:pt idx="1512">
                  <c:v>82.3834228515625</c:v>
                </c:pt>
                <c:pt idx="1513">
                  <c:v>82.22442626953125</c:v>
                </c:pt>
                <c:pt idx="1514">
                  <c:v>82.633544921875</c:v>
                </c:pt>
                <c:pt idx="1515">
                  <c:v>83.803779602050781</c:v>
                </c:pt>
                <c:pt idx="1516">
                  <c:v>88.371124267578125</c:v>
                </c:pt>
                <c:pt idx="1517">
                  <c:v>77.92291259765625</c:v>
                </c:pt>
                <c:pt idx="1518">
                  <c:v>94.699722290039063</c:v>
                </c:pt>
                <c:pt idx="1519">
                  <c:v>84.950111389160156</c:v>
                </c:pt>
                <c:pt idx="1520">
                  <c:v>84.199073791503906</c:v>
                </c:pt>
                <c:pt idx="1521">
                  <c:v>95.37725830078125</c:v>
                </c:pt>
                <c:pt idx="1522">
                  <c:v>87.859474182128906</c:v>
                </c:pt>
                <c:pt idx="1523">
                  <c:v>78.053421020507813</c:v>
                </c:pt>
                <c:pt idx="1524">
                  <c:v>90.999824523925781</c:v>
                </c:pt>
                <c:pt idx="1525">
                  <c:v>78.401824951171875</c:v>
                </c:pt>
                <c:pt idx="1526">
                  <c:v>86.448486328125</c:v>
                </c:pt>
                <c:pt idx="1527">
                  <c:v>80.157218933105469</c:v>
                </c:pt>
                <c:pt idx="1528">
                  <c:v>87.549819946289063</c:v>
                </c:pt>
                <c:pt idx="1529">
                  <c:v>82.039512634277344</c:v>
                </c:pt>
                <c:pt idx="1530">
                  <c:v>78.806167602539063</c:v>
                </c:pt>
                <c:pt idx="1531">
                  <c:v>87.297508239746094</c:v>
                </c:pt>
                <c:pt idx="1532">
                  <c:v>83.171661376953125</c:v>
                </c:pt>
                <c:pt idx="1533">
                  <c:v>82.562507629394531</c:v>
                </c:pt>
                <c:pt idx="1534">
                  <c:v>85.831672668457031</c:v>
                </c:pt>
                <c:pt idx="1535">
                  <c:v>80.575958251953125</c:v>
                </c:pt>
                <c:pt idx="1536">
                  <c:v>82.904220581054688</c:v>
                </c:pt>
                <c:pt idx="1537">
                  <c:v>82.811607360839844</c:v>
                </c:pt>
                <c:pt idx="1538">
                  <c:v>82.319770812988281</c:v>
                </c:pt>
                <c:pt idx="1539">
                  <c:v>91.250885009765625</c:v>
                </c:pt>
                <c:pt idx="1540">
                  <c:v>85.665077209472656</c:v>
                </c:pt>
                <c:pt idx="1541">
                  <c:v>81.548309326171875</c:v>
                </c:pt>
                <c:pt idx="1542">
                  <c:v>91.886909484863281</c:v>
                </c:pt>
                <c:pt idx="1543">
                  <c:v>93.216423034667969</c:v>
                </c:pt>
                <c:pt idx="1544">
                  <c:v>86.371307373046875</c:v>
                </c:pt>
                <c:pt idx="1545">
                  <c:v>89.688758850097656</c:v>
                </c:pt>
                <c:pt idx="1546">
                  <c:v>83.051025390625</c:v>
                </c:pt>
                <c:pt idx="1547">
                  <c:v>86.720603942871094</c:v>
                </c:pt>
                <c:pt idx="1548">
                  <c:v>82.273719787597656</c:v>
                </c:pt>
                <c:pt idx="1549">
                  <c:v>73.2137451171875</c:v>
                </c:pt>
                <c:pt idx="1550">
                  <c:v>81.019927978515625</c:v>
                </c:pt>
                <c:pt idx="1551">
                  <c:v>75.451171875</c:v>
                </c:pt>
                <c:pt idx="1552">
                  <c:v>79.997116088867188</c:v>
                </c:pt>
                <c:pt idx="1553">
                  <c:v>86.761520385742188</c:v>
                </c:pt>
                <c:pt idx="1554">
                  <c:v>91.224998474121094</c:v>
                </c:pt>
                <c:pt idx="1555">
                  <c:v>83.789581298828125</c:v>
                </c:pt>
                <c:pt idx="1556">
                  <c:v>78.59478759765625</c:v>
                </c:pt>
                <c:pt idx="1557">
                  <c:v>95.722259521484375</c:v>
                </c:pt>
                <c:pt idx="1558">
                  <c:v>88.627799987792969</c:v>
                </c:pt>
                <c:pt idx="1559">
                  <c:v>89.741073608398438</c:v>
                </c:pt>
                <c:pt idx="1560">
                  <c:v>92.803993225097656</c:v>
                </c:pt>
                <c:pt idx="1561">
                  <c:v>81.949958801269531</c:v>
                </c:pt>
                <c:pt idx="1562">
                  <c:v>95.564788818359375</c:v>
                </c:pt>
                <c:pt idx="1563">
                  <c:v>87.688697814941406</c:v>
                </c:pt>
                <c:pt idx="1564">
                  <c:v>87.355659484863281</c:v>
                </c:pt>
                <c:pt idx="1565">
                  <c:v>89.565277099609375</c:v>
                </c:pt>
                <c:pt idx="1566">
                  <c:v>82.9862060546875</c:v>
                </c:pt>
                <c:pt idx="1567">
                  <c:v>96.675041198730469</c:v>
                </c:pt>
                <c:pt idx="1568">
                  <c:v>75.961814880371094</c:v>
                </c:pt>
                <c:pt idx="1569">
                  <c:v>86.585578918457031</c:v>
                </c:pt>
                <c:pt idx="1570">
                  <c:v>89.075309753417969</c:v>
                </c:pt>
                <c:pt idx="1571">
                  <c:v>94.988273620605469</c:v>
                </c:pt>
                <c:pt idx="1572">
                  <c:v>89.574394226074219</c:v>
                </c:pt>
                <c:pt idx="1573">
                  <c:v>84.718826293945313</c:v>
                </c:pt>
                <c:pt idx="1574">
                  <c:v>85.541725158691406</c:v>
                </c:pt>
                <c:pt idx="1575">
                  <c:v>83.579864501953125</c:v>
                </c:pt>
                <c:pt idx="1576">
                  <c:v>85.622459411621094</c:v>
                </c:pt>
                <c:pt idx="1577">
                  <c:v>89.637435913085938</c:v>
                </c:pt>
                <c:pt idx="1578">
                  <c:v>82.987525939941406</c:v>
                </c:pt>
                <c:pt idx="1579">
                  <c:v>88.799171447753906</c:v>
                </c:pt>
                <c:pt idx="1580">
                  <c:v>87.534843444824219</c:v>
                </c:pt>
                <c:pt idx="1581">
                  <c:v>91.047271728515625</c:v>
                </c:pt>
                <c:pt idx="1582">
                  <c:v>83.18756103515625</c:v>
                </c:pt>
                <c:pt idx="1583">
                  <c:v>85.835594177246094</c:v>
                </c:pt>
                <c:pt idx="1584">
                  <c:v>75.672409057617188</c:v>
                </c:pt>
                <c:pt idx="1585">
                  <c:v>78.951202392578125</c:v>
                </c:pt>
                <c:pt idx="1586">
                  <c:v>82.9840087890625</c:v>
                </c:pt>
                <c:pt idx="1587">
                  <c:v>81.894660949707031</c:v>
                </c:pt>
                <c:pt idx="1588">
                  <c:v>76.287864685058594</c:v>
                </c:pt>
                <c:pt idx="1589">
                  <c:v>81.286636352539063</c:v>
                </c:pt>
                <c:pt idx="1590">
                  <c:v>92.677803039550781</c:v>
                </c:pt>
                <c:pt idx="1591">
                  <c:v>84.436141967773438</c:v>
                </c:pt>
                <c:pt idx="1592">
                  <c:v>79.863533020019531</c:v>
                </c:pt>
                <c:pt idx="1593">
                  <c:v>86.8345947265625</c:v>
                </c:pt>
                <c:pt idx="1594">
                  <c:v>83.387496948242188</c:v>
                </c:pt>
                <c:pt idx="1595">
                  <c:v>83.097023010253906</c:v>
                </c:pt>
                <c:pt idx="1596">
                  <c:v>88.20819091796875</c:v>
                </c:pt>
                <c:pt idx="1597">
                  <c:v>80.533088684082031</c:v>
                </c:pt>
                <c:pt idx="1598">
                  <c:v>83.980728149414063</c:v>
                </c:pt>
                <c:pt idx="1599">
                  <c:v>79.723358154296875</c:v>
                </c:pt>
                <c:pt idx="1600">
                  <c:v>77.748680114746094</c:v>
                </c:pt>
                <c:pt idx="1601">
                  <c:v>91.538566589355469</c:v>
                </c:pt>
                <c:pt idx="1602">
                  <c:v>81.476875305175781</c:v>
                </c:pt>
                <c:pt idx="1603">
                  <c:v>81.105941772460938</c:v>
                </c:pt>
                <c:pt idx="1604">
                  <c:v>81.434860229492188</c:v>
                </c:pt>
                <c:pt idx="1605">
                  <c:v>86.325920104980469</c:v>
                </c:pt>
                <c:pt idx="1606">
                  <c:v>83.004913330078125</c:v>
                </c:pt>
                <c:pt idx="1607">
                  <c:v>79.2703857421875</c:v>
                </c:pt>
                <c:pt idx="1608">
                  <c:v>84.454414367675781</c:v>
                </c:pt>
                <c:pt idx="1609">
                  <c:v>83.451248168945313</c:v>
                </c:pt>
                <c:pt idx="1610">
                  <c:v>81.792160034179688</c:v>
                </c:pt>
                <c:pt idx="1611">
                  <c:v>80.436172485351563</c:v>
                </c:pt>
                <c:pt idx="1612">
                  <c:v>82.769020080566406</c:v>
                </c:pt>
                <c:pt idx="1613">
                  <c:v>85.968528747558594</c:v>
                </c:pt>
                <c:pt idx="1614">
                  <c:v>90.604293823242188</c:v>
                </c:pt>
                <c:pt idx="1615">
                  <c:v>89.315666198730469</c:v>
                </c:pt>
                <c:pt idx="1616">
                  <c:v>84.308624267578125</c:v>
                </c:pt>
                <c:pt idx="1617">
                  <c:v>77.372322082519531</c:v>
                </c:pt>
                <c:pt idx="1618">
                  <c:v>81.246017456054688</c:v>
                </c:pt>
                <c:pt idx="1619">
                  <c:v>79.757949829101563</c:v>
                </c:pt>
                <c:pt idx="1620">
                  <c:v>78.620597839355469</c:v>
                </c:pt>
                <c:pt idx="1621">
                  <c:v>85.410362243652344</c:v>
                </c:pt>
                <c:pt idx="1622">
                  <c:v>85.749710083007813</c:v>
                </c:pt>
                <c:pt idx="1623">
                  <c:v>99.506233215332031</c:v>
                </c:pt>
                <c:pt idx="1624">
                  <c:v>83.073516845703125</c:v>
                </c:pt>
                <c:pt idx="1625">
                  <c:v>86.094444274902344</c:v>
                </c:pt>
                <c:pt idx="1626">
                  <c:v>89.230621337890625</c:v>
                </c:pt>
                <c:pt idx="1627">
                  <c:v>#N/A</c:v>
                </c:pt>
                <c:pt idx="1628">
                  <c:v>85.411567687988281</c:v>
                </c:pt>
                <c:pt idx="1629">
                  <c:v>84.066963195800781</c:v>
                </c:pt>
                <c:pt idx="1630">
                  <c:v>80.686248779296875</c:v>
                </c:pt>
                <c:pt idx="1631">
                  <c:v>87.623344421386719</c:v>
                </c:pt>
                <c:pt idx="1632">
                  <c:v>92.017219543457031</c:v>
                </c:pt>
                <c:pt idx="1633">
                  <c:v>81.823265075683594</c:v>
                </c:pt>
                <c:pt idx="1634">
                  <c:v>75.638389587402344</c:v>
                </c:pt>
                <c:pt idx="1635">
                  <c:v>81.031867980957031</c:v>
                </c:pt>
                <c:pt idx="1636">
                  <c:v>88.521202087402344</c:v>
                </c:pt>
                <c:pt idx="1637">
                  <c:v>78.478706359863281</c:v>
                </c:pt>
                <c:pt idx="1638">
                  <c:v>84.846237182617188</c:v>
                </c:pt>
                <c:pt idx="1639">
                  <c:v>85.560218811035156</c:v>
                </c:pt>
                <c:pt idx="1640">
                  <c:v>89.734596252441406</c:v>
                </c:pt>
                <c:pt idx="1641">
                  <c:v>78.2572021484375</c:v>
                </c:pt>
                <c:pt idx="1642">
                  <c:v>81.255317687988281</c:v>
                </c:pt>
                <c:pt idx="1643">
                  <c:v>93.102378845214844</c:v>
                </c:pt>
                <c:pt idx="1644">
                  <c:v>79.84735107421875</c:v>
                </c:pt>
                <c:pt idx="1645">
                  <c:v>80.625961303710938</c:v>
                </c:pt>
                <c:pt idx="1646">
                  <c:v>85.907470703125</c:v>
                </c:pt>
                <c:pt idx="1647">
                  <c:v>78.151473999023438</c:v>
                </c:pt>
                <c:pt idx="1648">
                  <c:v>75.354400634765625</c:v>
                </c:pt>
                <c:pt idx="1649">
                  <c:v>89.73565673828125</c:v>
                </c:pt>
                <c:pt idx="1650">
                  <c:v>82.983085632324219</c:v>
                </c:pt>
                <c:pt idx="1651">
                  <c:v>89.184486389160156</c:v>
                </c:pt>
                <c:pt idx="1652">
                  <c:v>83.672531127929688</c:v>
                </c:pt>
                <c:pt idx="1653">
                  <c:v>76.236709594726563</c:v>
                </c:pt>
                <c:pt idx="1654">
                  <c:v>89.164176940917969</c:v>
                </c:pt>
                <c:pt idx="1655">
                  <c:v>92.332069396972656</c:v>
                </c:pt>
                <c:pt idx="1656">
                  <c:v>91.332679748535156</c:v>
                </c:pt>
                <c:pt idx="1657">
                  <c:v>84.665130615234375</c:v>
                </c:pt>
                <c:pt idx="1658">
                  <c:v>79.303848266601563</c:v>
                </c:pt>
                <c:pt idx="1659">
                  <c:v>79.433891296386719</c:v>
                </c:pt>
                <c:pt idx="1660">
                  <c:v>84.314117431640625</c:v>
                </c:pt>
                <c:pt idx="1661">
                  <c:v>83.696548461914063</c:v>
                </c:pt>
                <c:pt idx="1662">
                  <c:v>78.111488342285156</c:v>
                </c:pt>
                <c:pt idx="1663">
                  <c:v>95.519683837890625</c:v>
                </c:pt>
                <c:pt idx="1664">
                  <c:v>87.119163513183594</c:v>
                </c:pt>
                <c:pt idx="1665">
                  <c:v>75.38824462890625</c:v>
                </c:pt>
                <c:pt idx="1666">
                  <c:v>85.645439147949219</c:v>
                </c:pt>
                <c:pt idx="1667">
                  <c:v>80.113746643066406</c:v>
                </c:pt>
                <c:pt idx="1668">
                  <c:v>78.507698059082031</c:v>
                </c:pt>
                <c:pt idx="1669">
                  <c:v>83.846046447753906</c:v>
                </c:pt>
                <c:pt idx="1670">
                  <c:v>81.388191223144531</c:v>
                </c:pt>
                <c:pt idx="1671">
                  <c:v>82.143150329589844</c:v>
                </c:pt>
                <c:pt idx="1672">
                  <c:v>89.475479125976563</c:v>
                </c:pt>
                <c:pt idx="1673">
                  <c:v>84.222221374511719</c:v>
                </c:pt>
                <c:pt idx="1674">
                  <c:v>81.881278991699219</c:v>
                </c:pt>
                <c:pt idx="1675">
                  <c:v>84.135002136230469</c:v>
                </c:pt>
                <c:pt idx="1676">
                  <c:v>86.713882446289063</c:v>
                </c:pt>
                <c:pt idx="1677">
                  <c:v>83.036277770996094</c:v>
                </c:pt>
                <c:pt idx="1678">
                  <c:v>85.435432434082031</c:v>
                </c:pt>
              </c:numCache>
            </c:numRef>
          </c:xVal>
          <c:yVal>
            <c:numRef>
              <c:f>'Scatter Plots'!$I$2:$I$1680</c:f>
              <c:numCache>
                <c:formatCode>0.0%</c:formatCode>
                <c:ptCount val="1679"/>
                <c:pt idx="0">
                  <c:v>0.23728813230991361</c:v>
                </c:pt>
                <c:pt idx="1">
                  <c:v>0.2127659618854523</c:v>
                </c:pt>
                <c:pt idx="2">
                  <c:v>0.25</c:v>
                </c:pt>
                <c:pt idx="3">
                  <c:v>0.40350878238677979</c:v>
                </c:pt>
                <c:pt idx="4">
                  <c:v>0.1911764740943909</c:v>
                </c:pt>
                <c:pt idx="5">
                  <c:v>0.2469879537820816</c:v>
                </c:pt>
                <c:pt idx="6">
                  <c:v>0.45918366312980652</c:v>
                </c:pt>
                <c:pt idx="7">
                  <c:v>0.39743590354919428</c:v>
                </c:pt>
                <c:pt idx="8">
                  <c:v>0.26530611515045172</c:v>
                </c:pt>
                <c:pt idx="9">
                  <c:v>0.52631580829620361</c:v>
                </c:pt>
                <c:pt idx="10">
                  <c:v>0.5118110179901123</c:v>
                </c:pt>
                <c:pt idx="11">
                  <c:v>0.34502923488616938</c:v>
                </c:pt>
                <c:pt idx="12">
                  <c:v>0.34375</c:v>
                </c:pt>
                <c:pt idx="13">
                  <c:v>0.60747665166854858</c:v>
                </c:pt>
                <c:pt idx="14">
                  <c:v>0.25641027092933649</c:v>
                </c:pt>
                <c:pt idx="15">
                  <c:v>0.2452830225229263</c:v>
                </c:pt>
                <c:pt idx="16">
                  <c:v>0.32352942228317261</c:v>
                </c:pt>
                <c:pt idx="17">
                  <c:v>0.31818181276321411</c:v>
                </c:pt>
                <c:pt idx="18">
                  <c:v>0.66666668653488159</c:v>
                </c:pt>
                <c:pt idx="19">
                  <c:v>0.32258063554763788</c:v>
                </c:pt>
                <c:pt idx="20">
                  <c:v>0.41975307464599609</c:v>
                </c:pt>
                <c:pt idx="21">
                  <c:v>0.2641509473323822</c:v>
                </c:pt>
                <c:pt idx="22">
                  <c:v>0.40259739756584167</c:v>
                </c:pt>
                <c:pt idx="23">
                  <c:v>0.26760563254356379</c:v>
                </c:pt>
                <c:pt idx="24">
                  <c:v>0.30434781312942499</c:v>
                </c:pt>
                <c:pt idx="25">
                  <c:v>0.50505048036575317</c:v>
                </c:pt>
                <c:pt idx="26">
                  <c:v>0.27868852019309998</c:v>
                </c:pt>
                <c:pt idx="27">
                  <c:v>0.51851850748062134</c:v>
                </c:pt>
                <c:pt idx="28">
                  <c:v>0</c:v>
                </c:pt>
                <c:pt idx="29">
                  <c:v>0.18333333730697629</c:v>
                </c:pt>
                <c:pt idx="30">
                  <c:v>0.24299065768718719</c:v>
                </c:pt>
                <c:pt idx="31">
                  <c:v>0.75471699237823486</c:v>
                </c:pt>
                <c:pt idx="32">
                  <c:v>0.41333332657814031</c:v>
                </c:pt>
                <c:pt idx="33">
                  <c:v>0</c:v>
                </c:pt>
                <c:pt idx="34">
                  <c:v>0.45454546809196472</c:v>
                </c:pt>
                <c:pt idx="35">
                  <c:v>0.23076923191547391</c:v>
                </c:pt>
                <c:pt idx="36">
                  <c:v>0.18604651093482971</c:v>
                </c:pt>
                <c:pt idx="37">
                  <c:v>0.29032257199287409</c:v>
                </c:pt>
                <c:pt idx="38">
                  <c:v>0.37931033968925482</c:v>
                </c:pt>
                <c:pt idx="39">
                  <c:v>0</c:v>
                </c:pt>
                <c:pt idx="40">
                  <c:v>0</c:v>
                </c:pt>
                <c:pt idx="41">
                  <c:v>0.3333333432674408</c:v>
                </c:pt>
                <c:pt idx="42">
                  <c:v>0</c:v>
                </c:pt>
                <c:pt idx="43">
                  <c:v>0.47368422150611877</c:v>
                </c:pt>
                <c:pt idx="44">
                  <c:v>0.24550898373126981</c:v>
                </c:pt>
                <c:pt idx="45">
                  <c:v>0.43037974834442139</c:v>
                </c:pt>
                <c:pt idx="46">
                  <c:v>0</c:v>
                </c:pt>
                <c:pt idx="47">
                  <c:v>0</c:v>
                </c:pt>
                <c:pt idx="48">
                  <c:v>0.34375</c:v>
                </c:pt>
                <c:pt idx="49">
                  <c:v>0.30059522390365601</c:v>
                </c:pt>
                <c:pt idx="50">
                  <c:v>0.34999999403953552</c:v>
                </c:pt>
                <c:pt idx="51">
                  <c:v>0.39130434393882751</c:v>
                </c:pt>
                <c:pt idx="52">
                  <c:v>0.3571428656578064</c:v>
                </c:pt>
                <c:pt idx="53">
                  <c:v>0.30588236451148992</c:v>
                </c:pt>
                <c:pt idx="54">
                  <c:v>0.41317364573478699</c:v>
                </c:pt>
                <c:pt idx="55">
                  <c:v>0.30000001192092901</c:v>
                </c:pt>
                <c:pt idx="56">
                  <c:v>0.3333333432674408</c:v>
                </c:pt>
                <c:pt idx="57">
                  <c:v>0</c:v>
                </c:pt>
                <c:pt idx="58">
                  <c:v>0.359375</c:v>
                </c:pt>
                <c:pt idx="59">
                  <c:v>0.3541666567325592</c:v>
                </c:pt>
                <c:pt idx="60">
                  <c:v>0.34682080149650568</c:v>
                </c:pt>
                <c:pt idx="61">
                  <c:v>0.37037035822868353</c:v>
                </c:pt>
                <c:pt idx="62">
                  <c:v>0.32857143878936768</c:v>
                </c:pt>
                <c:pt idx="63">
                  <c:v>0.42307692766189581</c:v>
                </c:pt>
                <c:pt idx="64">
                  <c:v>0.707317054271698</c:v>
                </c:pt>
                <c:pt idx="65">
                  <c:v>0.27450981736183172</c:v>
                </c:pt>
                <c:pt idx="66">
                  <c:v>0.3511904776096344</c:v>
                </c:pt>
                <c:pt idx="67">
                  <c:v>0</c:v>
                </c:pt>
                <c:pt idx="68">
                  <c:v>0.27777779102325439</c:v>
                </c:pt>
                <c:pt idx="69">
                  <c:v>0.27272728085517878</c:v>
                </c:pt>
                <c:pt idx="70">
                  <c:v>0.29430380463600159</c:v>
                </c:pt>
                <c:pt idx="71">
                  <c:v>0.5476190447807312</c:v>
                </c:pt>
                <c:pt idx="72">
                  <c:v>0.25806450843811041</c:v>
                </c:pt>
                <c:pt idx="73">
                  <c:v>0</c:v>
                </c:pt>
                <c:pt idx="74">
                  <c:v>0.4583333432674408</c:v>
                </c:pt>
                <c:pt idx="75">
                  <c:v>0.23636363446712491</c:v>
                </c:pt>
                <c:pt idx="76">
                  <c:v>0.3194444477558136</c:v>
                </c:pt>
                <c:pt idx="77">
                  <c:v>0.41249999403953552</c:v>
                </c:pt>
                <c:pt idx="78">
                  <c:v>0.2738095223903656</c:v>
                </c:pt>
                <c:pt idx="79">
                  <c:v>0.29545453190803528</c:v>
                </c:pt>
                <c:pt idx="80">
                  <c:v>0.190476194024086</c:v>
                </c:pt>
                <c:pt idx="81">
                  <c:v>0.3571428656578064</c:v>
                </c:pt>
                <c:pt idx="82">
                  <c:v>0.10999999940395359</c:v>
                </c:pt>
                <c:pt idx="83">
                  <c:v>0.35064935684204102</c:v>
                </c:pt>
                <c:pt idx="84">
                  <c:v>0.39423078298568731</c:v>
                </c:pt>
                <c:pt idx="85">
                  <c:v>0.27272728085517878</c:v>
                </c:pt>
                <c:pt idx="86">
                  <c:v>0</c:v>
                </c:pt>
                <c:pt idx="87">
                  <c:v>0.190476194024086</c:v>
                </c:pt>
                <c:pt idx="88">
                  <c:v>0.3541666567325592</c:v>
                </c:pt>
                <c:pt idx="89">
                  <c:v>0.30303031206130981</c:v>
                </c:pt>
                <c:pt idx="90">
                  <c:v>0.37344399094581598</c:v>
                </c:pt>
                <c:pt idx="91">
                  <c:v>0.25531914830207819</c:v>
                </c:pt>
                <c:pt idx="92">
                  <c:v>0</c:v>
                </c:pt>
                <c:pt idx="93">
                  <c:v>0.39130434393882751</c:v>
                </c:pt>
                <c:pt idx="94">
                  <c:v>0</c:v>
                </c:pt>
                <c:pt idx="95">
                  <c:v>0</c:v>
                </c:pt>
                <c:pt idx="96">
                  <c:v>0.40000000596046448</c:v>
                </c:pt>
                <c:pt idx="97">
                  <c:v>0.47999998927116388</c:v>
                </c:pt>
                <c:pt idx="98">
                  <c:v>0.2083333283662796</c:v>
                </c:pt>
                <c:pt idx="99">
                  <c:v>0</c:v>
                </c:pt>
                <c:pt idx="100">
                  <c:v>0.32894736528396612</c:v>
                </c:pt>
                <c:pt idx="101">
                  <c:v>0.34210526943206793</c:v>
                </c:pt>
                <c:pt idx="102">
                  <c:v>0.26829269528388983</c:v>
                </c:pt>
                <c:pt idx="103">
                  <c:v>0.35403725504875178</c:v>
                </c:pt>
                <c:pt idx="104">
                  <c:v>0.20000000298023221</c:v>
                </c:pt>
                <c:pt idx="105">
                  <c:v>0</c:v>
                </c:pt>
                <c:pt idx="106">
                  <c:v>0</c:v>
                </c:pt>
                <c:pt idx="107">
                  <c:v>0.26086956262588501</c:v>
                </c:pt>
                <c:pt idx="108">
                  <c:v>0.3125</c:v>
                </c:pt>
                <c:pt idx="109">
                  <c:v>0.25862067937850952</c:v>
                </c:pt>
                <c:pt idx="110">
                  <c:v>0.31498470902442932</c:v>
                </c:pt>
                <c:pt idx="111">
                  <c:v>0.29457363486289978</c:v>
                </c:pt>
                <c:pt idx="112">
                  <c:v>0.51428574323654175</c:v>
                </c:pt>
                <c:pt idx="113">
                  <c:v>0.3333333432674408</c:v>
                </c:pt>
                <c:pt idx="114">
                  <c:v>0.40277779102325439</c:v>
                </c:pt>
                <c:pt idx="115">
                  <c:v>0.3382352888584137</c:v>
                </c:pt>
                <c:pt idx="116">
                  <c:v>0.34482759237289429</c:v>
                </c:pt>
                <c:pt idx="117">
                  <c:v>0.25925925374031072</c:v>
                </c:pt>
                <c:pt idx="118">
                  <c:v>0.35779815912246699</c:v>
                </c:pt>
                <c:pt idx="119">
                  <c:v>0.25641027092933649</c:v>
                </c:pt>
                <c:pt idx="120">
                  <c:v>0</c:v>
                </c:pt>
                <c:pt idx="121">
                  <c:v>0.4482758641242981</c:v>
                </c:pt>
                <c:pt idx="122">
                  <c:v>0.25221237540245062</c:v>
                </c:pt>
                <c:pt idx="123">
                  <c:v>0.3333333432674408</c:v>
                </c:pt>
                <c:pt idx="124">
                  <c:v>0.2800000011920929</c:v>
                </c:pt>
                <c:pt idx="125">
                  <c:v>0.32236841320991522</c:v>
                </c:pt>
                <c:pt idx="126">
                  <c:v>0.17000000178813929</c:v>
                </c:pt>
                <c:pt idx="127">
                  <c:v>0.375</c:v>
                </c:pt>
                <c:pt idx="128">
                  <c:v>0.28260868787765497</c:v>
                </c:pt>
                <c:pt idx="129">
                  <c:v>0.20000000298023221</c:v>
                </c:pt>
                <c:pt idx="130">
                  <c:v>0.24390244483947751</c:v>
                </c:pt>
                <c:pt idx="131">
                  <c:v>0.21951219439506531</c:v>
                </c:pt>
                <c:pt idx="132">
                  <c:v>0.50847458839416504</c:v>
                </c:pt>
                <c:pt idx="133">
                  <c:v>0.3492063581943512</c:v>
                </c:pt>
                <c:pt idx="134">
                  <c:v>0.28571429848670959</c:v>
                </c:pt>
                <c:pt idx="135">
                  <c:v>0.30894309282302862</c:v>
                </c:pt>
                <c:pt idx="136">
                  <c:v>0.34782609343528748</c:v>
                </c:pt>
                <c:pt idx="137">
                  <c:v>0.32692307233810419</c:v>
                </c:pt>
                <c:pt idx="138">
                  <c:v>0.26315790414810181</c:v>
                </c:pt>
                <c:pt idx="139">
                  <c:v>0.34482759237289429</c:v>
                </c:pt>
                <c:pt idx="140">
                  <c:v>0.43589743971824652</c:v>
                </c:pt>
                <c:pt idx="141">
                  <c:v>0.38113206624984741</c:v>
                </c:pt>
                <c:pt idx="142">
                  <c:v>0.25</c:v>
                </c:pt>
                <c:pt idx="143">
                  <c:v>0.3571428656578064</c:v>
                </c:pt>
                <c:pt idx="144">
                  <c:v>0.50704222917556763</c:v>
                </c:pt>
                <c:pt idx="145">
                  <c:v>0.38709676265716553</c:v>
                </c:pt>
                <c:pt idx="146">
                  <c:v>0.31086140871047968</c:v>
                </c:pt>
                <c:pt idx="147">
                  <c:v>0.4464285671710968</c:v>
                </c:pt>
                <c:pt idx="148">
                  <c:v>0.25</c:v>
                </c:pt>
                <c:pt idx="149">
                  <c:v>0</c:v>
                </c:pt>
                <c:pt idx="150">
                  <c:v>0.61538463830947876</c:v>
                </c:pt>
                <c:pt idx="151">
                  <c:v>0.2093023210763931</c:v>
                </c:pt>
                <c:pt idx="152">
                  <c:v>0.239999994635582</c:v>
                </c:pt>
                <c:pt idx="153">
                  <c:v>0.5</c:v>
                </c:pt>
                <c:pt idx="154">
                  <c:v>0.22772277891635889</c:v>
                </c:pt>
                <c:pt idx="155">
                  <c:v>0.1111111119389534</c:v>
                </c:pt>
                <c:pt idx="156">
                  <c:v>0.48695650696754461</c:v>
                </c:pt>
                <c:pt idx="157">
                  <c:v>0.3888888955116272</c:v>
                </c:pt>
                <c:pt idx="158">
                  <c:v>0.28125</c:v>
                </c:pt>
                <c:pt idx="159">
                  <c:v>0.51428574323654175</c:v>
                </c:pt>
                <c:pt idx="160">
                  <c:v>0.29577463865280151</c:v>
                </c:pt>
                <c:pt idx="161">
                  <c:v>0.26086956262588501</c:v>
                </c:pt>
                <c:pt idx="162">
                  <c:v>0.25</c:v>
                </c:pt>
                <c:pt idx="163">
                  <c:v>0.33707866072654719</c:v>
                </c:pt>
                <c:pt idx="164">
                  <c:v>0.353658527135849</c:v>
                </c:pt>
                <c:pt idx="165">
                  <c:v>0.29268291592597961</c:v>
                </c:pt>
                <c:pt idx="166">
                  <c:v>0.18181818723678589</c:v>
                </c:pt>
                <c:pt idx="167">
                  <c:v>0.43939393758773798</c:v>
                </c:pt>
                <c:pt idx="168">
                  <c:v>0.29545453190803528</c:v>
                </c:pt>
                <c:pt idx="169">
                  <c:v>0.27027025818824768</c:v>
                </c:pt>
                <c:pt idx="170">
                  <c:v>0.20000000298023221</c:v>
                </c:pt>
                <c:pt idx="171">
                  <c:v>0.26666668057441711</c:v>
                </c:pt>
                <c:pt idx="172">
                  <c:v>0.32584270834922791</c:v>
                </c:pt>
                <c:pt idx="173">
                  <c:v>0.37096774578094482</c:v>
                </c:pt>
                <c:pt idx="174">
                  <c:v>0.4285714328289032</c:v>
                </c:pt>
                <c:pt idx="175">
                  <c:v>0.22891566157341001</c:v>
                </c:pt>
                <c:pt idx="176">
                  <c:v>0</c:v>
                </c:pt>
                <c:pt idx="177">
                  <c:v>0.28571429848670959</c:v>
                </c:pt>
                <c:pt idx="178">
                  <c:v>0.39215686917304993</c:v>
                </c:pt>
                <c:pt idx="179">
                  <c:v>0.27058824896812439</c:v>
                </c:pt>
                <c:pt idx="180">
                  <c:v>0.30000001192092901</c:v>
                </c:pt>
                <c:pt idx="181">
                  <c:v>0</c:v>
                </c:pt>
                <c:pt idx="182">
                  <c:v>0</c:v>
                </c:pt>
                <c:pt idx="183">
                  <c:v>0.29113924503326422</c:v>
                </c:pt>
                <c:pt idx="184">
                  <c:v>0.35135135054588318</c:v>
                </c:pt>
                <c:pt idx="185">
                  <c:v>0.38333332538604742</c:v>
                </c:pt>
                <c:pt idx="186">
                  <c:v>0.5</c:v>
                </c:pt>
                <c:pt idx="187">
                  <c:v>0.47826087474822998</c:v>
                </c:pt>
                <c:pt idx="188">
                  <c:v>0.40776699781417852</c:v>
                </c:pt>
                <c:pt idx="189">
                  <c:v>0.66666668653488159</c:v>
                </c:pt>
                <c:pt idx="190">
                  <c:v>0.2028985470533371</c:v>
                </c:pt>
                <c:pt idx="191">
                  <c:v>0.41975307464599609</c:v>
                </c:pt>
                <c:pt idx="192">
                  <c:v>0.31481480598449713</c:v>
                </c:pt>
                <c:pt idx="193">
                  <c:v>0.18115942180156711</c:v>
                </c:pt>
                <c:pt idx="194">
                  <c:v>0.16923077404499051</c:v>
                </c:pt>
                <c:pt idx="195">
                  <c:v>0.38775509595870972</c:v>
                </c:pt>
                <c:pt idx="196">
                  <c:v>0.2037037014961243</c:v>
                </c:pt>
                <c:pt idx="197">
                  <c:v>0.31343284249305731</c:v>
                </c:pt>
                <c:pt idx="198">
                  <c:v>0.27683615684509277</c:v>
                </c:pt>
                <c:pt idx="199">
                  <c:v>0.56999999284744263</c:v>
                </c:pt>
                <c:pt idx="200">
                  <c:v>0.37931033968925482</c:v>
                </c:pt>
                <c:pt idx="201">
                  <c:v>0.1666666716337204</c:v>
                </c:pt>
                <c:pt idx="202">
                  <c:v>0</c:v>
                </c:pt>
                <c:pt idx="203">
                  <c:v>0.23333333432674411</c:v>
                </c:pt>
                <c:pt idx="204">
                  <c:v>0.31313130259513849</c:v>
                </c:pt>
                <c:pt idx="205">
                  <c:v>0.33884298801422119</c:v>
                </c:pt>
                <c:pt idx="206">
                  <c:v>0</c:v>
                </c:pt>
                <c:pt idx="207">
                  <c:v>0.4086538553237915</c:v>
                </c:pt>
                <c:pt idx="208">
                  <c:v>0.28787878155708307</c:v>
                </c:pt>
                <c:pt idx="209">
                  <c:v>0</c:v>
                </c:pt>
                <c:pt idx="210">
                  <c:v>0.39215686917304993</c:v>
                </c:pt>
                <c:pt idx="211">
                  <c:v>0</c:v>
                </c:pt>
                <c:pt idx="212">
                  <c:v>0.48648649454116821</c:v>
                </c:pt>
                <c:pt idx="213">
                  <c:v>0.24858756363391879</c:v>
                </c:pt>
                <c:pt idx="214">
                  <c:v>0.3097345232963562</c:v>
                </c:pt>
                <c:pt idx="215">
                  <c:v>0.31428572535514832</c:v>
                </c:pt>
                <c:pt idx="216">
                  <c:v>0.3404255211353302</c:v>
                </c:pt>
                <c:pt idx="217">
                  <c:v>0.30508473515510559</c:v>
                </c:pt>
                <c:pt idx="218">
                  <c:v>0.28571429848670959</c:v>
                </c:pt>
                <c:pt idx="219">
                  <c:v>0.42592594027519232</c:v>
                </c:pt>
                <c:pt idx="220">
                  <c:v>0.31147539615631098</c:v>
                </c:pt>
                <c:pt idx="221">
                  <c:v>0.27906978130340582</c:v>
                </c:pt>
                <c:pt idx="222">
                  <c:v>0.23728813230991361</c:v>
                </c:pt>
                <c:pt idx="223">
                  <c:v>0.2916666567325592</c:v>
                </c:pt>
                <c:pt idx="224">
                  <c:v>0.20000000298023221</c:v>
                </c:pt>
                <c:pt idx="225">
                  <c:v>0.33196720480918879</c:v>
                </c:pt>
                <c:pt idx="226">
                  <c:v>0.25490197539329529</c:v>
                </c:pt>
                <c:pt idx="227">
                  <c:v>0.30612245202064509</c:v>
                </c:pt>
                <c:pt idx="228">
                  <c:v>0</c:v>
                </c:pt>
                <c:pt idx="229">
                  <c:v>0.86538463830947876</c:v>
                </c:pt>
                <c:pt idx="230">
                  <c:v>0.34262949228286738</c:v>
                </c:pt>
                <c:pt idx="231">
                  <c:v>0</c:v>
                </c:pt>
                <c:pt idx="232">
                  <c:v>0.29411765933036799</c:v>
                </c:pt>
                <c:pt idx="233">
                  <c:v>0.48529410362243652</c:v>
                </c:pt>
                <c:pt idx="234">
                  <c:v>0.239999994635582</c:v>
                </c:pt>
                <c:pt idx="235">
                  <c:v>0.5</c:v>
                </c:pt>
                <c:pt idx="236">
                  <c:v>0.31858408451080322</c:v>
                </c:pt>
                <c:pt idx="237">
                  <c:v>0.3333333432674408</c:v>
                </c:pt>
                <c:pt idx="238">
                  <c:v>0.2800000011920929</c:v>
                </c:pt>
                <c:pt idx="239">
                  <c:v>0.375</c:v>
                </c:pt>
                <c:pt idx="240">
                  <c:v>0.301075279712677</c:v>
                </c:pt>
                <c:pt idx="241">
                  <c:v>0.40540540218353271</c:v>
                </c:pt>
                <c:pt idx="242">
                  <c:v>0.40566039085388178</c:v>
                </c:pt>
                <c:pt idx="243">
                  <c:v>0.24705882370471949</c:v>
                </c:pt>
                <c:pt idx="244">
                  <c:v>0.52999997138977051</c:v>
                </c:pt>
                <c:pt idx="245">
                  <c:v>0</c:v>
                </c:pt>
                <c:pt idx="246">
                  <c:v>0.27777779102325439</c:v>
                </c:pt>
                <c:pt idx="247">
                  <c:v>0.40298506617546082</c:v>
                </c:pt>
                <c:pt idx="248">
                  <c:v>0.30434781312942499</c:v>
                </c:pt>
                <c:pt idx="249">
                  <c:v>0</c:v>
                </c:pt>
                <c:pt idx="250">
                  <c:v>0.4645669162273407</c:v>
                </c:pt>
                <c:pt idx="251">
                  <c:v>0.32300883531570429</c:v>
                </c:pt>
                <c:pt idx="252">
                  <c:v>0.25806450843811041</c:v>
                </c:pt>
                <c:pt idx="253">
                  <c:v>0.4117647111415863</c:v>
                </c:pt>
                <c:pt idx="254">
                  <c:v>0.3571428656578064</c:v>
                </c:pt>
                <c:pt idx="255">
                  <c:v>0.24137930572032931</c:v>
                </c:pt>
                <c:pt idx="256">
                  <c:v>0.51891893148422241</c:v>
                </c:pt>
                <c:pt idx="257">
                  <c:v>0.26271185278892523</c:v>
                </c:pt>
                <c:pt idx="258">
                  <c:v>0.3571428656578064</c:v>
                </c:pt>
                <c:pt idx="259">
                  <c:v>0.34285715222358698</c:v>
                </c:pt>
                <c:pt idx="260">
                  <c:v>0.3611111044883728</c:v>
                </c:pt>
                <c:pt idx="261">
                  <c:v>0.3125</c:v>
                </c:pt>
                <c:pt idx="262">
                  <c:v>0.38983049988746638</c:v>
                </c:pt>
                <c:pt idx="263">
                  <c:v>0.28125</c:v>
                </c:pt>
                <c:pt idx="264">
                  <c:v>0.3680555522441864</c:v>
                </c:pt>
                <c:pt idx="265">
                  <c:v>0.29090908169746399</c:v>
                </c:pt>
                <c:pt idx="266">
                  <c:v>0.41379311680793762</c:v>
                </c:pt>
                <c:pt idx="267">
                  <c:v>0.29090908169746399</c:v>
                </c:pt>
                <c:pt idx="268">
                  <c:v>0.38650307059288019</c:v>
                </c:pt>
                <c:pt idx="269">
                  <c:v>0.2261904776096344</c:v>
                </c:pt>
                <c:pt idx="270">
                  <c:v>0.36190477013587952</c:v>
                </c:pt>
                <c:pt idx="271">
                  <c:v>0</c:v>
                </c:pt>
                <c:pt idx="272">
                  <c:v>0.30000001192092901</c:v>
                </c:pt>
                <c:pt idx="273">
                  <c:v>0</c:v>
                </c:pt>
                <c:pt idx="274">
                  <c:v>0</c:v>
                </c:pt>
                <c:pt idx="275">
                  <c:v>0.18691588938236239</c:v>
                </c:pt>
                <c:pt idx="276">
                  <c:v>0.53658539056777954</c:v>
                </c:pt>
                <c:pt idx="277">
                  <c:v>0.3333333432674408</c:v>
                </c:pt>
                <c:pt idx="278">
                  <c:v>0.2173912972211838</c:v>
                </c:pt>
                <c:pt idx="279">
                  <c:v>0.40000000596046448</c:v>
                </c:pt>
                <c:pt idx="280">
                  <c:v>0.46153846383094788</c:v>
                </c:pt>
                <c:pt idx="281">
                  <c:v>0.40816327929496771</c:v>
                </c:pt>
                <c:pt idx="282">
                  <c:v>0.28571429848670959</c:v>
                </c:pt>
                <c:pt idx="283">
                  <c:v>0.52747255563735962</c:v>
                </c:pt>
                <c:pt idx="284">
                  <c:v>0.3125</c:v>
                </c:pt>
                <c:pt idx="285">
                  <c:v>0.1666666716337204</c:v>
                </c:pt>
                <c:pt idx="286">
                  <c:v>0.41067761182785029</c:v>
                </c:pt>
                <c:pt idx="287">
                  <c:v>0.27027025818824768</c:v>
                </c:pt>
                <c:pt idx="288">
                  <c:v>0.31034481525421143</c:v>
                </c:pt>
                <c:pt idx="289">
                  <c:v>0.39800995588302612</c:v>
                </c:pt>
                <c:pt idx="290">
                  <c:v>0.3125</c:v>
                </c:pt>
                <c:pt idx="291">
                  <c:v>0.41999998688697809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0.3333333432674408</c:v>
                </c:pt>
                <c:pt idx="296">
                  <c:v>0</c:v>
                </c:pt>
                <c:pt idx="297">
                  <c:v>0.35789474844932562</c:v>
                </c:pt>
                <c:pt idx="298">
                  <c:v>0</c:v>
                </c:pt>
                <c:pt idx="299">
                  <c:v>0.26923078298568731</c:v>
                </c:pt>
                <c:pt idx="300">
                  <c:v>0.119999997317791</c:v>
                </c:pt>
                <c:pt idx="301">
                  <c:v>0.28125</c:v>
                </c:pt>
                <c:pt idx="302">
                  <c:v>0.29032257199287409</c:v>
                </c:pt>
                <c:pt idx="303">
                  <c:v>0.30000001192092901</c:v>
                </c:pt>
                <c:pt idx="304">
                  <c:v>0.25925925374031072</c:v>
                </c:pt>
                <c:pt idx="305">
                  <c:v>0.25373134016990662</c:v>
                </c:pt>
                <c:pt idx="306">
                  <c:v>0</c:v>
                </c:pt>
                <c:pt idx="307">
                  <c:v>0</c:v>
                </c:pt>
                <c:pt idx="308">
                  <c:v>0.27906978130340582</c:v>
                </c:pt>
                <c:pt idx="309">
                  <c:v>0.44761905074119568</c:v>
                </c:pt>
                <c:pt idx="310">
                  <c:v>0.17391304671764371</c:v>
                </c:pt>
                <c:pt idx="311">
                  <c:v>0.32467532157897949</c:v>
                </c:pt>
                <c:pt idx="312">
                  <c:v>0.37142857909202581</c:v>
                </c:pt>
                <c:pt idx="313">
                  <c:v>0.37349396944046021</c:v>
                </c:pt>
                <c:pt idx="314">
                  <c:v>0.20000000298023221</c:v>
                </c:pt>
                <c:pt idx="315">
                  <c:v>0.28205129504203802</c:v>
                </c:pt>
                <c:pt idx="316">
                  <c:v>0.41203704476356512</c:v>
                </c:pt>
                <c:pt idx="317">
                  <c:v>0.3095238208770752</c:v>
                </c:pt>
                <c:pt idx="318">
                  <c:v>0.24691358208656311</c:v>
                </c:pt>
                <c:pt idx="319">
                  <c:v>0.30303031206130981</c:v>
                </c:pt>
                <c:pt idx="320">
                  <c:v>0.37209302186965942</c:v>
                </c:pt>
                <c:pt idx="321">
                  <c:v>0.31147539615631098</c:v>
                </c:pt>
                <c:pt idx="322">
                  <c:v>0.42424243688583368</c:v>
                </c:pt>
                <c:pt idx="323">
                  <c:v>0.25806450843811041</c:v>
                </c:pt>
                <c:pt idx="324">
                  <c:v>0.27272728085517878</c:v>
                </c:pt>
                <c:pt idx="325">
                  <c:v>0</c:v>
                </c:pt>
                <c:pt idx="326">
                  <c:v>0.47222220897674561</c:v>
                </c:pt>
                <c:pt idx="327">
                  <c:v>0.30434781312942499</c:v>
                </c:pt>
                <c:pt idx="328">
                  <c:v>0.42105263471603388</c:v>
                </c:pt>
                <c:pt idx="329">
                  <c:v>0.4234234094619751</c:v>
                </c:pt>
                <c:pt idx="330">
                  <c:v>0.32941177487373352</c:v>
                </c:pt>
                <c:pt idx="331">
                  <c:v>0.52272725105285645</c:v>
                </c:pt>
                <c:pt idx="332">
                  <c:v>0.30158731341362</c:v>
                </c:pt>
                <c:pt idx="333">
                  <c:v>0.25</c:v>
                </c:pt>
                <c:pt idx="334">
                  <c:v>0.25</c:v>
                </c:pt>
                <c:pt idx="335">
                  <c:v>0</c:v>
                </c:pt>
                <c:pt idx="336">
                  <c:v>0.24137930572032931</c:v>
                </c:pt>
                <c:pt idx="337">
                  <c:v>0.29824560880661011</c:v>
                </c:pt>
                <c:pt idx="338">
                  <c:v>0.17142857611179349</c:v>
                </c:pt>
                <c:pt idx="339">
                  <c:v>0.16806723177433011</c:v>
                </c:pt>
                <c:pt idx="340">
                  <c:v>0</c:v>
                </c:pt>
                <c:pt idx="341">
                  <c:v>0.41258740425109858</c:v>
                </c:pt>
                <c:pt idx="342">
                  <c:v>0.22727273404598239</c:v>
                </c:pt>
                <c:pt idx="343">
                  <c:v>0.57894736528396606</c:v>
                </c:pt>
                <c:pt idx="344">
                  <c:v>0.32203391194343572</c:v>
                </c:pt>
                <c:pt idx="345">
                  <c:v>0.1578947305679321</c:v>
                </c:pt>
                <c:pt idx="346">
                  <c:v>0.27142858505249018</c:v>
                </c:pt>
                <c:pt idx="347">
                  <c:v>0.27272728085517878</c:v>
                </c:pt>
                <c:pt idx="348">
                  <c:v>0.36363637447357178</c:v>
                </c:pt>
                <c:pt idx="349">
                  <c:v>0.2678571343421936</c:v>
                </c:pt>
                <c:pt idx="350">
                  <c:v>0.21311475336551669</c:v>
                </c:pt>
                <c:pt idx="351">
                  <c:v>0.46296295523643488</c:v>
                </c:pt>
                <c:pt idx="352">
                  <c:v>0.52380955219268799</c:v>
                </c:pt>
                <c:pt idx="353">
                  <c:v>0.24285714328289029</c:v>
                </c:pt>
                <c:pt idx="354">
                  <c:v>0.1428571492433548</c:v>
                </c:pt>
                <c:pt idx="355">
                  <c:v>0.20000000298023221</c:v>
                </c:pt>
                <c:pt idx="356">
                  <c:v>0.1398305147886276</c:v>
                </c:pt>
                <c:pt idx="357">
                  <c:v>0.32673266530036932</c:v>
                </c:pt>
                <c:pt idx="358">
                  <c:v>0.3571428656578064</c:v>
                </c:pt>
                <c:pt idx="359">
                  <c:v>0.29305136203765869</c:v>
                </c:pt>
                <c:pt idx="360">
                  <c:v>0.23364485800266269</c:v>
                </c:pt>
                <c:pt idx="361">
                  <c:v>0.36619716882705688</c:v>
                </c:pt>
                <c:pt idx="362">
                  <c:v>0.20270270109176641</c:v>
                </c:pt>
                <c:pt idx="363">
                  <c:v>0.17567567527294159</c:v>
                </c:pt>
                <c:pt idx="364">
                  <c:v>0.27941176295280462</c:v>
                </c:pt>
                <c:pt idx="365">
                  <c:v>0.38181817531585688</c:v>
                </c:pt>
                <c:pt idx="366">
                  <c:v>0.32499998807907099</c:v>
                </c:pt>
                <c:pt idx="367">
                  <c:v>0.31578946113586431</c:v>
                </c:pt>
                <c:pt idx="368">
                  <c:v>0.3125</c:v>
                </c:pt>
                <c:pt idx="369">
                  <c:v>0</c:v>
                </c:pt>
                <c:pt idx="370">
                  <c:v>0.33714285492897028</c:v>
                </c:pt>
                <c:pt idx="371">
                  <c:v>0.48571428656578058</c:v>
                </c:pt>
                <c:pt idx="372">
                  <c:v>0.23913043737411499</c:v>
                </c:pt>
                <c:pt idx="373">
                  <c:v>0.25</c:v>
                </c:pt>
                <c:pt idx="374">
                  <c:v>0</c:v>
                </c:pt>
                <c:pt idx="375">
                  <c:v>0.27963525056838989</c:v>
                </c:pt>
                <c:pt idx="376">
                  <c:v>0.2449799180030823</c:v>
                </c:pt>
                <c:pt idx="377">
                  <c:v>0.29069766402244568</c:v>
                </c:pt>
                <c:pt idx="378">
                  <c:v>0.47945204377174377</c:v>
                </c:pt>
                <c:pt idx="379">
                  <c:v>0.40000000596046448</c:v>
                </c:pt>
                <c:pt idx="380">
                  <c:v>0.33495146036148071</c:v>
                </c:pt>
                <c:pt idx="381">
                  <c:v>0.42307692766189581</c:v>
                </c:pt>
                <c:pt idx="382">
                  <c:v>0.26086956262588501</c:v>
                </c:pt>
                <c:pt idx="383">
                  <c:v>0.37442922592163091</c:v>
                </c:pt>
                <c:pt idx="384">
                  <c:v>0.2800000011920929</c:v>
                </c:pt>
                <c:pt idx="385">
                  <c:v>0.48333331942558289</c:v>
                </c:pt>
                <c:pt idx="386">
                  <c:v>0</c:v>
                </c:pt>
                <c:pt idx="387">
                  <c:v>0.3684210479259491</c:v>
                </c:pt>
                <c:pt idx="388">
                  <c:v>0.37837839126586909</c:v>
                </c:pt>
                <c:pt idx="389">
                  <c:v>0.3333333432674408</c:v>
                </c:pt>
                <c:pt idx="390">
                  <c:v>0.23684211075305939</c:v>
                </c:pt>
                <c:pt idx="391">
                  <c:v>0.29032257199287409</c:v>
                </c:pt>
                <c:pt idx="392">
                  <c:v>0</c:v>
                </c:pt>
                <c:pt idx="393">
                  <c:v>0.37037035822868353</c:v>
                </c:pt>
                <c:pt idx="394">
                  <c:v>0</c:v>
                </c:pt>
                <c:pt idx="395">
                  <c:v>0.27027025818824768</c:v>
                </c:pt>
                <c:pt idx="396">
                  <c:v>0.26315790414810181</c:v>
                </c:pt>
                <c:pt idx="397">
                  <c:v>0.36121672391891479</c:v>
                </c:pt>
                <c:pt idx="398">
                  <c:v>0.55769228935241699</c:v>
                </c:pt>
                <c:pt idx="399">
                  <c:v>0.28125</c:v>
                </c:pt>
                <c:pt idx="400">
                  <c:v>0.18518517911434171</c:v>
                </c:pt>
                <c:pt idx="401">
                  <c:v>0.48447203636169428</c:v>
                </c:pt>
                <c:pt idx="402">
                  <c:v>0.54237288236618042</c:v>
                </c:pt>
                <c:pt idx="403">
                  <c:v>0.42194092273712158</c:v>
                </c:pt>
                <c:pt idx="404">
                  <c:v>0.34285715222358698</c:v>
                </c:pt>
                <c:pt idx="405">
                  <c:v>0.48101267218589783</c:v>
                </c:pt>
                <c:pt idx="406">
                  <c:v>0.3650793731212616</c:v>
                </c:pt>
                <c:pt idx="407">
                  <c:v>0.30923694372177118</c:v>
                </c:pt>
                <c:pt idx="408">
                  <c:v>0.41379311680793762</c:v>
                </c:pt>
                <c:pt idx="409">
                  <c:v>0.25</c:v>
                </c:pt>
                <c:pt idx="410">
                  <c:v>0.34928229451179499</c:v>
                </c:pt>
                <c:pt idx="411">
                  <c:v>0.30061349272727972</c:v>
                </c:pt>
                <c:pt idx="412">
                  <c:v>0.57843136787414551</c:v>
                </c:pt>
                <c:pt idx="413">
                  <c:v>0</c:v>
                </c:pt>
                <c:pt idx="414">
                  <c:v>0.4337349534034729</c:v>
                </c:pt>
                <c:pt idx="415">
                  <c:v>0.51648354530334473</c:v>
                </c:pt>
                <c:pt idx="416">
                  <c:v>0.3541666567325592</c:v>
                </c:pt>
                <c:pt idx="417">
                  <c:v>0.31818181276321411</c:v>
                </c:pt>
                <c:pt idx="418">
                  <c:v>0</c:v>
                </c:pt>
                <c:pt idx="419">
                  <c:v>0.26136362552642822</c:v>
                </c:pt>
                <c:pt idx="420">
                  <c:v>0.31428572535514832</c:v>
                </c:pt>
                <c:pt idx="421">
                  <c:v>0.1702127605676651</c:v>
                </c:pt>
                <c:pt idx="422">
                  <c:v>0.26229506731033331</c:v>
                </c:pt>
                <c:pt idx="423">
                  <c:v>0.29411765933036799</c:v>
                </c:pt>
                <c:pt idx="424">
                  <c:v>0.29770991206169128</c:v>
                </c:pt>
                <c:pt idx="425">
                  <c:v>0.32098764181137079</c:v>
                </c:pt>
                <c:pt idx="426">
                  <c:v>0.5</c:v>
                </c:pt>
                <c:pt idx="427">
                  <c:v>0.34013605117797852</c:v>
                </c:pt>
                <c:pt idx="428">
                  <c:v>0.44034090638160711</c:v>
                </c:pt>
                <c:pt idx="429">
                  <c:v>0.42965778708457952</c:v>
                </c:pt>
                <c:pt idx="430">
                  <c:v>0.33830845355987549</c:v>
                </c:pt>
                <c:pt idx="431">
                  <c:v>0</c:v>
                </c:pt>
                <c:pt idx="432">
                  <c:v>0.66371679306030273</c:v>
                </c:pt>
                <c:pt idx="433">
                  <c:v>0.51315790414810181</c:v>
                </c:pt>
                <c:pt idx="434">
                  <c:v>0.58139532804489136</c:v>
                </c:pt>
                <c:pt idx="435">
                  <c:v>0.27500000596046448</c:v>
                </c:pt>
                <c:pt idx="436">
                  <c:v>0.36036035418510443</c:v>
                </c:pt>
                <c:pt idx="437">
                  <c:v>0.44117647409439092</c:v>
                </c:pt>
                <c:pt idx="438">
                  <c:v>0.2916666567325592</c:v>
                </c:pt>
                <c:pt idx="439">
                  <c:v>0.51219511032104492</c:v>
                </c:pt>
                <c:pt idx="440">
                  <c:v>0.20000000298023221</c:v>
                </c:pt>
                <c:pt idx="441">
                  <c:v>0</c:v>
                </c:pt>
                <c:pt idx="442">
                  <c:v>0.3333333432674408</c:v>
                </c:pt>
                <c:pt idx="443">
                  <c:v>0.27956989407539368</c:v>
                </c:pt>
                <c:pt idx="444">
                  <c:v>0</c:v>
                </c:pt>
                <c:pt idx="445">
                  <c:v>0.28787878155708307</c:v>
                </c:pt>
                <c:pt idx="446">
                  <c:v>0.29824560880661011</c:v>
                </c:pt>
                <c:pt idx="447">
                  <c:v>0.22077922523021701</c:v>
                </c:pt>
                <c:pt idx="448">
                  <c:v>0.14492753148078921</c:v>
                </c:pt>
                <c:pt idx="449">
                  <c:v>0.2142857164144516</c:v>
                </c:pt>
                <c:pt idx="450">
                  <c:v>0.31034481525421143</c:v>
                </c:pt>
                <c:pt idx="451">
                  <c:v>0.34196892380714422</c:v>
                </c:pt>
                <c:pt idx="452">
                  <c:v>0.29775279760360718</c:v>
                </c:pt>
                <c:pt idx="453">
                  <c:v>0</c:v>
                </c:pt>
                <c:pt idx="454">
                  <c:v>0.21100917458534241</c:v>
                </c:pt>
                <c:pt idx="455">
                  <c:v>0.34328359365463262</c:v>
                </c:pt>
                <c:pt idx="456">
                  <c:v>0.40178570151329041</c:v>
                </c:pt>
                <c:pt idx="457">
                  <c:v>0.43421053886413569</c:v>
                </c:pt>
                <c:pt idx="458">
                  <c:v>0.39696970582008362</c:v>
                </c:pt>
                <c:pt idx="459">
                  <c:v>0.39506173133850098</c:v>
                </c:pt>
                <c:pt idx="460">
                  <c:v>0.43421053886413569</c:v>
                </c:pt>
                <c:pt idx="461">
                  <c:v>0.375</c:v>
                </c:pt>
                <c:pt idx="462">
                  <c:v>0.26229506731033331</c:v>
                </c:pt>
                <c:pt idx="463">
                  <c:v>0.28125</c:v>
                </c:pt>
                <c:pt idx="464">
                  <c:v>0.3333333432674408</c:v>
                </c:pt>
                <c:pt idx="465">
                  <c:v>0.37634408473968511</c:v>
                </c:pt>
                <c:pt idx="466">
                  <c:v>0.44660192728042603</c:v>
                </c:pt>
                <c:pt idx="467">
                  <c:v>0.27127659320831299</c:v>
                </c:pt>
                <c:pt idx="468">
                  <c:v>0.40909090638160711</c:v>
                </c:pt>
                <c:pt idx="469">
                  <c:v>0.2142857164144516</c:v>
                </c:pt>
                <c:pt idx="470">
                  <c:v>0.2678571343421936</c:v>
                </c:pt>
                <c:pt idx="471">
                  <c:v>0.18867924809455869</c:v>
                </c:pt>
                <c:pt idx="472">
                  <c:v>0.28787878155708307</c:v>
                </c:pt>
                <c:pt idx="473">
                  <c:v>0.22857142984867099</c:v>
                </c:pt>
                <c:pt idx="474">
                  <c:v>0.40799999237060552</c:v>
                </c:pt>
                <c:pt idx="475">
                  <c:v>0.2772277295589447</c:v>
                </c:pt>
                <c:pt idx="476">
                  <c:v>0.37254902720451349</c:v>
                </c:pt>
                <c:pt idx="477">
                  <c:v>0.34444445371627808</c:v>
                </c:pt>
                <c:pt idx="478">
                  <c:v>0.52499997615814209</c:v>
                </c:pt>
                <c:pt idx="479">
                  <c:v>0</c:v>
                </c:pt>
                <c:pt idx="480">
                  <c:v>0</c:v>
                </c:pt>
                <c:pt idx="481">
                  <c:v>0.34146341681480408</c:v>
                </c:pt>
                <c:pt idx="482">
                  <c:v>0.3214285671710968</c:v>
                </c:pt>
                <c:pt idx="483">
                  <c:v>7.5000002980232239E-2</c:v>
                </c:pt>
                <c:pt idx="484">
                  <c:v>0.32452830672264099</c:v>
                </c:pt>
                <c:pt idx="485">
                  <c:v>0.31441718339920038</c:v>
                </c:pt>
                <c:pt idx="486">
                  <c:v>0.3254237174987793</c:v>
                </c:pt>
                <c:pt idx="487">
                  <c:v>0.1510791331529617</c:v>
                </c:pt>
                <c:pt idx="488">
                  <c:v>0.29787233471870422</c:v>
                </c:pt>
                <c:pt idx="489">
                  <c:v>0.34285715222358698</c:v>
                </c:pt>
                <c:pt idx="490">
                  <c:v>0.25</c:v>
                </c:pt>
                <c:pt idx="491">
                  <c:v>0.37999999523162842</c:v>
                </c:pt>
                <c:pt idx="492">
                  <c:v>0.36559140682220459</c:v>
                </c:pt>
                <c:pt idx="493">
                  <c:v>0.29411765933036799</c:v>
                </c:pt>
                <c:pt idx="494">
                  <c:v>0.39627659320831299</c:v>
                </c:pt>
                <c:pt idx="495">
                  <c:v>0.28301885724067688</c:v>
                </c:pt>
                <c:pt idx="496">
                  <c:v>0.29411765933036799</c:v>
                </c:pt>
                <c:pt idx="497">
                  <c:v>0.30000001192092901</c:v>
                </c:pt>
                <c:pt idx="498">
                  <c:v>0.55421686172485352</c:v>
                </c:pt>
                <c:pt idx="499">
                  <c:v>0.31147539615631098</c:v>
                </c:pt>
                <c:pt idx="500">
                  <c:v>0.2986111044883728</c:v>
                </c:pt>
                <c:pt idx="501">
                  <c:v>0.37037035822868353</c:v>
                </c:pt>
                <c:pt idx="502">
                  <c:v>0.41739130020141602</c:v>
                </c:pt>
                <c:pt idx="503">
                  <c:v>0.4285714328289032</c:v>
                </c:pt>
                <c:pt idx="504">
                  <c:v>0.3492063581943512</c:v>
                </c:pt>
                <c:pt idx="505">
                  <c:v>0.27461141347885132</c:v>
                </c:pt>
                <c:pt idx="506">
                  <c:v>0</c:v>
                </c:pt>
                <c:pt idx="507">
                  <c:v>0.26190477609634399</c:v>
                </c:pt>
                <c:pt idx="508">
                  <c:v>0.3333333432674408</c:v>
                </c:pt>
                <c:pt idx="509">
                  <c:v>0.4444444477558136</c:v>
                </c:pt>
                <c:pt idx="510">
                  <c:v>0.46963563561439509</c:v>
                </c:pt>
                <c:pt idx="511">
                  <c:v>0.56716418266296387</c:v>
                </c:pt>
                <c:pt idx="512">
                  <c:v>0.31914892792701721</c:v>
                </c:pt>
                <c:pt idx="513">
                  <c:v>0.30731707811355591</c:v>
                </c:pt>
                <c:pt idx="514">
                  <c:v>0.17741934955120089</c:v>
                </c:pt>
                <c:pt idx="515">
                  <c:v>0.52499997615814209</c:v>
                </c:pt>
                <c:pt idx="516">
                  <c:v>0.42028984427452087</c:v>
                </c:pt>
                <c:pt idx="517">
                  <c:v>0.23333333432674411</c:v>
                </c:pt>
                <c:pt idx="518">
                  <c:v>0.23728813230991361</c:v>
                </c:pt>
                <c:pt idx="519">
                  <c:v>0.34493669867515558</c:v>
                </c:pt>
                <c:pt idx="520">
                  <c:v>0.35897436738014221</c:v>
                </c:pt>
                <c:pt idx="521">
                  <c:v>0.21951219439506531</c:v>
                </c:pt>
                <c:pt idx="522">
                  <c:v>0.35483869910240168</c:v>
                </c:pt>
                <c:pt idx="523">
                  <c:v>0.28947368264198298</c:v>
                </c:pt>
                <c:pt idx="524">
                  <c:v>0.39705881476402283</c:v>
                </c:pt>
                <c:pt idx="525">
                  <c:v>0.20689655840396881</c:v>
                </c:pt>
                <c:pt idx="526">
                  <c:v>0.33050847053527832</c:v>
                </c:pt>
                <c:pt idx="527">
                  <c:v>0.37931033968925482</c:v>
                </c:pt>
                <c:pt idx="528">
                  <c:v>0.42262893915176392</c:v>
                </c:pt>
                <c:pt idx="529">
                  <c:v>0.22077922523021701</c:v>
                </c:pt>
                <c:pt idx="530">
                  <c:v>0.30000001192092901</c:v>
                </c:pt>
                <c:pt idx="531">
                  <c:v>0.38311687111854548</c:v>
                </c:pt>
                <c:pt idx="532">
                  <c:v>0.40789473056793207</c:v>
                </c:pt>
                <c:pt idx="533">
                  <c:v>0.38202247023582458</c:v>
                </c:pt>
                <c:pt idx="534">
                  <c:v>0.44230768084526062</c:v>
                </c:pt>
                <c:pt idx="535">
                  <c:v>0.38461539149284357</c:v>
                </c:pt>
                <c:pt idx="536">
                  <c:v>0.29670330882072449</c:v>
                </c:pt>
                <c:pt idx="537">
                  <c:v>0.31395348906517029</c:v>
                </c:pt>
                <c:pt idx="538">
                  <c:v>0.38461539149284357</c:v>
                </c:pt>
                <c:pt idx="539">
                  <c:v>0.39445629715919489</c:v>
                </c:pt>
                <c:pt idx="540">
                  <c:v>0</c:v>
                </c:pt>
                <c:pt idx="541">
                  <c:v>0.34328359365463262</c:v>
                </c:pt>
                <c:pt idx="542">
                  <c:v>0.44240838289260859</c:v>
                </c:pt>
                <c:pt idx="543">
                  <c:v>0</c:v>
                </c:pt>
                <c:pt idx="544">
                  <c:v>0.42647057771682739</c:v>
                </c:pt>
                <c:pt idx="545">
                  <c:v>0.43589743971824652</c:v>
                </c:pt>
                <c:pt idx="546">
                  <c:v>0.28571429848670959</c:v>
                </c:pt>
                <c:pt idx="547">
                  <c:v>0.36065572500228882</c:v>
                </c:pt>
                <c:pt idx="548">
                  <c:v>0.3214285671710968</c:v>
                </c:pt>
                <c:pt idx="549">
                  <c:v>0.24137930572032931</c:v>
                </c:pt>
                <c:pt idx="550">
                  <c:v>0.14035087823867801</c:v>
                </c:pt>
                <c:pt idx="551">
                  <c:v>0.326241135597229</c:v>
                </c:pt>
                <c:pt idx="552">
                  <c:v>0.28089886903762817</c:v>
                </c:pt>
                <c:pt idx="553">
                  <c:v>0.31034481525421143</c:v>
                </c:pt>
                <c:pt idx="554">
                  <c:v>0.3333333432674408</c:v>
                </c:pt>
                <c:pt idx="555">
                  <c:v>0.29545453190803528</c:v>
                </c:pt>
                <c:pt idx="556">
                  <c:v>0.26344084739685059</c:v>
                </c:pt>
                <c:pt idx="557">
                  <c:v>0.5</c:v>
                </c:pt>
                <c:pt idx="558">
                  <c:v>0.27777779102325439</c:v>
                </c:pt>
                <c:pt idx="559">
                  <c:v>9.0909093618392944E-2</c:v>
                </c:pt>
                <c:pt idx="560">
                  <c:v>0.2394366264343262</c:v>
                </c:pt>
                <c:pt idx="561">
                  <c:v>0.50515460968017578</c:v>
                </c:pt>
                <c:pt idx="562">
                  <c:v>0.26923078298568731</c:v>
                </c:pt>
                <c:pt idx="563">
                  <c:v>0.5223880410194397</c:v>
                </c:pt>
                <c:pt idx="564">
                  <c:v>0.51034480333328247</c:v>
                </c:pt>
                <c:pt idx="565">
                  <c:v>0.38461539149284357</c:v>
                </c:pt>
                <c:pt idx="566">
                  <c:v>0.3333333432674408</c:v>
                </c:pt>
                <c:pt idx="567">
                  <c:v>0.375</c:v>
                </c:pt>
                <c:pt idx="568">
                  <c:v>0.29032257199287409</c:v>
                </c:pt>
                <c:pt idx="569">
                  <c:v>0.43999999761581421</c:v>
                </c:pt>
                <c:pt idx="570">
                  <c:v>0.31578946113586431</c:v>
                </c:pt>
                <c:pt idx="571">
                  <c:v>0.38461539149284357</c:v>
                </c:pt>
                <c:pt idx="572">
                  <c:v>0.40540540218353271</c:v>
                </c:pt>
                <c:pt idx="573">
                  <c:v>0.4464285671710968</c:v>
                </c:pt>
                <c:pt idx="574">
                  <c:v>0.20624999701976779</c:v>
                </c:pt>
                <c:pt idx="575">
                  <c:v>0.2330097109079361</c:v>
                </c:pt>
                <c:pt idx="576">
                  <c:v>0.24390244483947751</c:v>
                </c:pt>
                <c:pt idx="577">
                  <c:v>0.38636362552642822</c:v>
                </c:pt>
                <c:pt idx="578">
                  <c:v>0.19354838132858279</c:v>
                </c:pt>
                <c:pt idx="579">
                  <c:v>0.25925925374031072</c:v>
                </c:pt>
                <c:pt idx="580">
                  <c:v>0.42553192377090449</c:v>
                </c:pt>
                <c:pt idx="581">
                  <c:v>0.31578946113586431</c:v>
                </c:pt>
                <c:pt idx="582">
                  <c:v>0.20060789585113531</c:v>
                </c:pt>
                <c:pt idx="583">
                  <c:v>0.43283581733703608</c:v>
                </c:pt>
                <c:pt idx="584">
                  <c:v>0.46938776969909668</c:v>
                </c:pt>
                <c:pt idx="585">
                  <c:v>0.42028984427452087</c:v>
                </c:pt>
                <c:pt idx="586">
                  <c:v>0.30225080251693731</c:v>
                </c:pt>
                <c:pt idx="587">
                  <c:v>0.39500001072883612</c:v>
                </c:pt>
                <c:pt idx="588">
                  <c:v>0</c:v>
                </c:pt>
                <c:pt idx="589">
                  <c:v>0.36000001430511469</c:v>
                </c:pt>
                <c:pt idx="590">
                  <c:v>0.35820895433425898</c:v>
                </c:pt>
                <c:pt idx="591">
                  <c:v>0.29770991206169128</c:v>
                </c:pt>
                <c:pt idx="592">
                  <c:v>0.37142857909202581</c:v>
                </c:pt>
                <c:pt idx="593">
                  <c:v>0</c:v>
                </c:pt>
                <c:pt idx="594">
                  <c:v>0.46391752362251282</c:v>
                </c:pt>
                <c:pt idx="595">
                  <c:v>0.38518518209457397</c:v>
                </c:pt>
                <c:pt idx="596">
                  <c:v>0.46464645862579351</c:v>
                </c:pt>
                <c:pt idx="597">
                  <c:v>0.53535354137420654</c:v>
                </c:pt>
                <c:pt idx="598">
                  <c:v>0.28070175647735601</c:v>
                </c:pt>
                <c:pt idx="599">
                  <c:v>0.26984128355979919</c:v>
                </c:pt>
                <c:pt idx="600">
                  <c:v>0.43037974834442139</c:v>
                </c:pt>
                <c:pt idx="601">
                  <c:v>0.37333333492279053</c:v>
                </c:pt>
                <c:pt idx="602">
                  <c:v>0.36756756901741028</c:v>
                </c:pt>
                <c:pt idx="603">
                  <c:v>0.5283018946647644</c:v>
                </c:pt>
                <c:pt idx="604">
                  <c:v>0.16393442451953891</c:v>
                </c:pt>
                <c:pt idx="605">
                  <c:v>0.239999994635582</c:v>
                </c:pt>
                <c:pt idx="606">
                  <c:v>0.64456236362457275</c:v>
                </c:pt>
                <c:pt idx="607">
                  <c:v>0.26744186878204351</c:v>
                </c:pt>
                <c:pt idx="608">
                  <c:v>0.55045872926712036</c:v>
                </c:pt>
                <c:pt idx="609">
                  <c:v>0.25373134016990662</c:v>
                </c:pt>
                <c:pt idx="610">
                  <c:v>0.3404255211353302</c:v>
                </c:pt>
                <c:pt idx="611">
                  <c:v>0.24242424964904791</c:v>
                </c:pt>
                <c:pt idx="612">
                  <c:v>0.36363637447357178</c:v>
                </c:pt>
                <c:pt idx="613">
                  <c:v>0.28787878155708307</c:v>
                </c:pt>
                <c:pt idx="614">
                  <c:v>0.30718955397605902</c:v>
                </c:pt>
                <c:pt idx="615">
                  <c:v>0.29591837525367742</c:v>
                </c:pt>
                <c:pt idx="616">
                  <c:v>0.26760563254356379</c:v>
                </c:pt>
                <c:pt idx="617">
                  <c:v>0.20338982343673709</c:v>
                </c:pt>
                <c:pt idx="618">
                  <c:v>0</c:v>
                </c:pt>
                <c:pt idx="619">
                  <c:v>0.38524588942527771</c:v>
                </c:pt>
                <c:pt idx="620">
                  <c:v>0.30392158031463617</c:v>
                </c:pt>
                <c:pt idx="621">
                  <c:v>0</c:v>
                </c:pt>
                <c:pt idx="622">
                  <c:v>0.49152541160583502</c:v>
                </c:pt>
                <c:pt idx="623">
                  <c:v>0.37037035822868353</c:v>
                </c:pt>
                <c:pt idx="624">
                  <c:v>0.29629629850387568</c:v>
                </c:pt>
                <c:pt idx="625">
                  <c:v>0.41401273012161249</c:v>
                </c:pt>
                <c:pt idx="626">
                  <c:v>0.45303866267204279</c:v>
                </c:pt>
                <c:pt idx="627">
                  <c:v>0.33155080676078802</c:v>
                </c:pt>
                <c:pt idx="628">
                  <c:v>0.32608696818351751</c:v>
                </c:pt>
                <c:pt idx="629">
                  <c:v>0.4253731369972229</c:v>
                </c:pt>
                <c:pt idx="630">
                  <c:v>0.29310345649719238</c:v>
                </c:pt>
                <c:pt idx="631">
                  <c:v>0.3382352888584137</c:v>
                </c:pt>
                <c:pt idx="632">
                  <c:v>0.18181818723678589</c:v>
                </c:pt>
                <c:pt idx="633">
                  <c:v>0.29702970385551453</c:v>
                </c:pt>
                <c:pt idx="634">
                  <c:v>0.36792454123497009</c:v>
                </c:pt>
                <c:pt idx="635">
                  <c:v>0.42608696222305298</c:v>
                </c:pt>
                <c:pt idx="636">
                  <c:v>0.48739495873451227</c:v>
                </c:pt>
                <c:pt idx="637">
                  <c:v>0.1022222191095352</c:v>
                </c:pt>
                <c:pt idx="638">
                  <c:v>0.37878787517547607</c:v>
                </c:pt>
                <c:pt idx="639">
                  <c:v>0.39361703395843511</c:v>
                </c:pt>
                <c:pt idx="640">
                  <c:v>0.36440679430961609</c:v>
                </c:pt>
                <c:pt idx="641">
                  <c:v>0.47887325286865229</c:v>
                </c:pt>
                <c:pt idx="642">
                  <c:v>0.65686273574829102</c:v>
                </c:pt>
                <c:pt idx="643">
                  <c:v>0.27419355511665339</c:v>
                </c:pt>
                <c:pt idx="644">
                  <c:v>0.36363637447357178</c:v>
                </c:pt>
                <c:pt idx="645">
                  <c:v>0.55555558204650879</c:v>
                </c:pt>
                <c:pt idx="646">
                  <c:v>0.1666666716337204</c:v>
                </c:pt>
                <c:pt idx="647">
                  <c:v>0.1084337383508682</c:v>
                </c:pt>
                <c:pt idx="648">
                  <c:v>0.2452830225229263</c:v>
                </c:pt>
                <c:pt idx="649">
                  <c:v>0.16853933036327359</c:v>
                </c:pt>
                <c:pt idx="650">
                  <c:v>0.36290323734283447</c:v>
                </c:pt>
                <c:pt idx="651">
                  <c:v>0.30817610025405878</c:v>
                </c:pt>
                <c:pt idx="652">
                  <c:v>0.3505154550075531</c:v>
                </c:pt>
                <c:pt idx="653">
                  <c:v>0.2045454531908035</c:v>
                </c:pt>
                <c:pt idx="654">
                  <c:v>0.27777779102325439</c:v>
                </c:pt>
                <c:pt idx="655">
                  <c:v>0.3333333432674408</c:v>
                </c:pt>
                <c:pt idx="656">
                  <c:v>0.55000001192092896</c:v>
                </c:pt>
                <c:pt idx="657">
                  <c:v>0.41409692168235779</c:v>
                </c:pt>
                <c:pt idx="658">
                  <c:v>0.30246913433074951</c:v>
                </c:pt>
                <c:pt idx="659">
                  <c:v>0.34701493382453918</c:v>
                </c:pt>
                <c:pt idx="660">
                  <c:v>0.46428570151329041</c:v>
                </c:pt>
                <c:pt idx="661">
                  <c:v>0.33802816271781921</c:v>
                </c:pt>
                <c:pt idx="662">
                  <c:v>0.44736841320991522</c:v>
                </c:pt>
                <c:pt idx="663">
                  <c:v>0.2083333283662796</c:v>
                </c:pt>
                <c:pt idx="664">
                  <c:v>0.3684210479259491</c:v>
                </c:pt>
                <c:pt idx="665">
                  <c:v>0.31343284249305731</c:v>
                </c:pt>
                <c:pt idx="666">
                  <c:v>0.28571429848670959</c:v>
                </c:pt>
                <c:pt idx="667">
                  <c:v>0.25203251838684082</c:v>
                </c:pt>
                <c:pt idx="668">
                  <c:v>0.34117648005485529</c:v>
                </c:pt>
                <c:pt idx="669">
                  <c:v>0.22857142984867099</c:v>
                </c:pt>
                <c:pt idx="670">
                  <c:v>0.45454546809196472</c:v>
                </c:pt>
                <c:pt idx="671">
                  <c:v>0.2488038241863251</c:v>
                </c:pt>
                <c:pt idx="672">
                  <c:v>0.29411765933036799</c:v>
                </c:pt>
                <c:pt idx="673">
                  <c:v>0</c:v>
                </c:pt>
                <c:pt idx="674">
                  <c:v>0.42767295241355902</c:v>
                </c:pt>
                <c:pt idx="675">
                  <c:v>0.41999998688697809</c:v>
                </c:pt>
                <c:pt idx="676">
                  <c:v>0.26190477609634399</c:v>
                </c:pt>
                <c:pt idx="677">
                  <c:v>0.375</c:v>
                </c:pt>
                <c:pt idx="678">
                  <c:v>0.23275862634181979</c:v>
                </c:pt>
                <c:pt idx="679">
                  <c:v>0.43820226192474371</c:v>
                </c:pt>
                <c:pt idx="680">
                  <c:v>0.37614679336547852</c:v>
                </c:pt>
                <c:pt idx="681">
                  <c:v>0.24242424964904791</c:v>
                </c:pt>
                <c:pt idx="682">
                  <c:v>0.32786884903907781</c:v>
                </c:pt>
                <c:pt idx="683">
                  <c:v>0.38775509595870972</c:v>
                </c:pt>
                <c:pt idx="684">
                  <c:v>0.29487180709838873</c:v>
                </c:pt>
                <c:pt idx="685">
                  <c:v>0.3333333432674408</c:v>
                </c:pt>
                <c:pt idx="686">
                  <c:v>0.28985506296157842</c:v>
                </c:pt>
                <c:pt idx="687">
                  <c:v>0.44927537441253662</c:v>
                </c:pt>
                <c:pt idx="688">
                  <c:v>0.22580644488334661</c:v>
                </c:pt>
                <c:pt idx="689">
                  <c:v>0.31081080436706537</c:v>
                </c:pt>
                <c:pt idx="690">
                  <c:v>0.31521740555763239</c:v>
                </c:pt>
                <c:pt idx="691">
                  <c:v>0.29391303658485413</c:v>
                </c:pt>
                <c:pt idx="692">
                  <c:v>0.38855421543121338</c:v>
                </c:pt>
                <c:pt idx="693">
                  <c:v>0.35064935684204102</c:v>
                </c:pt>
                <c:pt idx="694">
                  <c:v>0.21333333849906921</c:v>
                </c:pt>
                <c:pt idx="695">
                  <c:v>0.30891087651252752</c:v>
                </c:pt>
                <c:pt idx="696">
                  <c:v>0.42424243688583368</c:v>
                </c:pt>
                <c:pt idx="697">
                  <c:v>0.34928229451179499</c:v>
                </c:pt>
                <c:pt idx="698">
                  <c:v>0.45251396298408508</c:v>
                </c:pt>
                <c:pt idx="699">
                  <c:v>0.3020833432674408</c:v>
                </c:pt>
                <c:pt idx="700">
                  <c:v>0.2800000011920929</c:v>
                </c:pt>
                <c:pt idx="701">
                  <c:v>0.1944444477558136</c:v>
                </c:pt>
                <c:pt idx="702">
                  <c:v>0.37113401293754578</c:v>
                </c:pt>
                <c:pt idx="703">
                  <c:v>0.29629629850387568</c:v>
                </c:pt>
                <c:pt idx="704">
                  <c:v>0.42441859841346741</c:v>
                </c:pt>
                <c:pt idx="705">
                  <c:v>0.21621622145175931</c:v>
                </c:pt>
                <c:pt idx="706">
                  <c:v>0.25</c:v>
                </c:pt>
                <c:pt idx="707">
                  <c:v>0</c:v>
                </c:pt>
                <c:pt idx="708">
                  <c:v>0.25641027092933649</c:v>
                </c:pt>
                <c:pt idx="709">
                  <c:v>0.36363637447357178</c:v>
                </c:pt>
                <c:pt idx="710">
                  <c:v>0.17441859841346741</c:v>
                </c:pt>
                <c:pt idx="711">
                  <c:v>0.29347825050353998</c:v>
                </c:pt>
                <c:pt idx="712">
                  <c:v>0.28037384152412409</c:v>
                </c:pt>
                <c:pt idx="713">
                  <c:v>0.30128204822540278</c:v>
                </c:pt>
                <c:pt idx="714">
                  <c:v>0.30701753497123718</c:v>
                </c:pt>
                <c:pt idx="715">
                  <c:v>0.23529411852359769</c:v>
                </c:pt>
                <c:pt idx="716">
                  <c:v>0.36082473397254938</c:v>
                </c:pt>
                <c:pt idx="717">
                  <c:v>0.31210190057754522</c:v>
                </c:pt>
                <c:pt idx="718">
                  <c:v>0.53191488981246948</c:v>
                </c:pt>
                <c:pt idx="719">
                  <c:v>0.1954022943973541</c:v>
                </c:pt>
                <c:pt idx="720">
                  <c:v>0.30232557654380798</c:v>
                </c:pt>
                <c:pt idx="721">
                  <c:v>0.47999998927116388</c:v>
                </c:pt>
                <c:pt idx="722">
                  <c:v>0.30097088217735291</c:v>
                </c:pt>
                <c:pt idx="723">
                  <c:v>0.38749998807907099</c:v>
                </c:pt>
                <c:pt idx="724">
                  <c:v>0.5</c:v>
                </c:pt>
                <c:pt idx="725">
                  <c:v>0.2291666716337204</c:v>
                </c:pt>
                <c:pt idx="726">
                  <c:v>0.25555557012557978</c:v>
                </c:pt>
                <c:pt idx="727">
                  <c:v>0.2237442880868912</c:v>
                </c:pt>
                <c:pt idx="728">
                  <c:v>0.48275861144065862</c:v>
                </c:pt>
                <c:pt idx="729">
                  <c:v>0.27586206793785101</c:v>
                </c:pt>
                <c:pt idx="730">
                  <c:v>0.4038461446762085</c:v>
                </c:pt>
                <c:pt idx="731">
                  <c:v>0.42487046122550959</c:v>
                </c:pt>
                <c:pt idx="732">
                  <c:v>0.3461538553237915</c:v>
                </c:pt>
                <c:pt idx="733">
                  <c:v>0.27049180865287781</c:v>
                </c:pt>
                <c:pt idx="734">
                  <c:v>0.20000000298023221</c:v>
                </c:pt>
                <c:pt idx="735">
                  <c:v>0.2385321110486984</c:v>
                </c:pt>
                <c:pt idx="736">
                  <c:v>0.22413793206214899</c:v>
                </c:pt>
                <c:pt idx="737">
                  <c:v>0.17599999904632571</c:v>
                </c:pt>
                <c:pt idx="738">
                  <c:v>0.36619716882705688</c:v>
                </c:pt>
                <c:pt idx="739">
                  <c:v>0.45112782716751099</c:v>
                </c:pt>
                <c:pt idx="740">
                  <c:v>0.31578946113586431</c:v>
                </c:pt>
                <c:pt idx="741">
                  <c:v>0.20689655840396881</c:v>
                </c:pt>
                <c:pt idx="742">
                  <c:v>0.28571429848670959</c:v>
                </c:pt>
                <c:pt idx="743">
                  <c:v>0.25454545021057129</c:v>
                </c:pt>
                <c:pt idx="744">
                  <c:v>0.32608696818351751</c:v>
                </c:pt>
                <c:pt idx="745">
                  <c:v>0.36443150043487549</c:v>
                </c:pt>
                <c:pt idx="746">
                  <c:v>0.37878787517547607</c:v>
                </c:pt>
                <c:pt idx="747">
                  <c:v>0.3333333432674408</c:v>
                </c:pt>
                <c:pt idx="748">
                  <c:v>0.44680851697921747</c:v>
                </c:pt>
                <c:pt idx="749">
                  <c:v>0.18181818723678589</c:v>
                </c:pt>
                <c:pt idx="750">
                  <c:v>0.34090909361839289</c:v>
                </c:pt>
                <c:pt idx="751">
                  <c:v>0.32758620381355291</c:v>
                </c:pt>
                <c:pt idx="752">
                  <c:v>0.24193547666072851</c:v>
                </c:pt>
                <c:pt idx="753">
                  <c:v>0.30769231915473938</c:v>
                </c:pt>
                <c:pt idx="754">
                  <c:v>0.26605504751205439</c:v>
                </c:pt>
                <c:pt idx="755">
                  <c:v>0.15625</c:v>
                </c:pt>
                <c:pt idx="756">
                  <c:v>0.29729729890823359</c:v>
                </c:pt>
                <c:pt idx="757">
                  <c:v>0.31111112236976618</c:v>
                </c:pt>
                <c:pt idx="758">
                  <c:v>0.28985506296157842</c:v>
                </c:pt>
                <c:pt idx="759">
                  <c:v>0</c:v>
                </c:pt>
                <c:pt idx="760">
                  <c:v>0.26180258393287659</c:v>
                </c:pt>
                <c:pt idx="761">
                  <c:v>0.41333332657814031</c:v>
                </c:pt>
                <c:pt idx="762">
                  <c:v>0.38775509595870972</c:v>
                </c:pt>
                <c:pt idx="763">
                  <c:v>0.48888888955116272</c:v>
                </c:pt>
                <c:pt idx="764">
                  <c:v>0.24590164422988889</c:v>
                </c:pt>
                <c:pt idx="765">
                  <c:v>0.50598800182342529</c:v>
                </c:pt>
                <c:pt idx="766">
                  <c:v>0.26153847575187678</c:v>
                </c:pt>
                <c:pt idx="767">
                  <c:v>0.23913043737411499</c:v>
                </c:pt>
                <c:pt idx="768">
                  <c:v>0.52517986297607422</c:v>
                </c:pt>
                <c:pt idx="769">
                  <c:v>0.29310345649719238</c:v>
                </c:pt>
                <c:pt idx="770">
                  <c:v>0.3149779736995697</c:v>
                </c:pt>
                <c:pt idx="771">
                  <c:v>0.40277779102325439</c:v>
                </c:pt>
                <c:pt idx="772">
                  <c:v>0.25</c:v>
                </c:pt>
                <c:pt idx="773">
                  <c:v>0.35135135054588318</c:v>
                </c:pt>
                <c:pt idx="774">
                  <c:v>0.32835820317268372</c:v>
                </c:pt>
                <c:pt idx="775">
                  <c:v>0.31531530618667603</c:v>
                </c:pt>
                <c:pt idx="776">
                  <c:v>0.20512820780277249</c:v>
                </c:pt>
                <c:pt idx="777">
                  <c:v>0.2638888955116272</c:v>
                </c:pt>
                <c:pt idx="778">
                  <c:v>0.25490197539329529</c:v>
                </c:pt>
                <c:pt idx="779">
                  <c:v>0.3968254029750824</c:v>
                </c:pt>
                <c:pt idx="780">
                  <c:v>0.56790125370025635</c:v>
                </c:pt>
                <c:pt idx="781">
                  <c:v>0.30000001192092901</c:v>
                </c:pt>
                <c:pt idx="782">
                  <c:v>0.32432430982589722</c:v>
                </c:pt>
                <c:pt idx="783">
                  <c:v>0.26190477609634399</c:v>
                </c:pt>
                <c:pt idx="784">
                  <c:v>0.39795917272567749</c:v>
                </c:pt>
                <c:pt idx="785">
                  <c:v>0.55405408143997192</c:v>
                </c:pt>
                <c:pt idx="786">
                  <c:v>0.29213482141494751</c:v>
                </c:pt>
                <c:pt idx="787">
                  <c:v>0.27619048953056341</c:v>
                </c:pt>
                <c:pt idx="788">
                  <c:v>0.4583333432674408</c:v>
                </c:pt>
                <c:pt idx="789">
                  <c:v>0.38666665554046631</c:v>
                </c:pt>
                <c:pt idx="790">
                  <c:v>0.3125</c:v>
                </c:pt>
                <c:pt idx="791">
                  <c:v>0.1096774190664291</c:v>
                </c:pt>
                <c:pt idx="792">
                  <c:v>0.23863635957241061</c:v>
                </c:pt>
                <c:pt idx="793">
                  <c:v>0.4038461446762085</c:v>
                </c:pt>
                <c:pt idx="794">
                  <c:v>0.42105263471603388</c:v>
                </c:pt>
                <c:pt idx="795">
                  <c:v>0.2184465974569321</c:v>
                </c:pt>
                <c:pt idx="796">
                  <c:v>0.34653463959693909</c:v>
                </c:pt>
                <c:pt idx="797">
                  <c:v>0.27565392851829529</c:v>
                </c:pt>
                <c:pt idx="798">
                  <c:v>0.35555556416511541</c:v>
                </c:pt>
                <c:pt idx="799">
                  <c:v>0.25</c:v>
                </c:pt>
                <c:pt idx="800">
                  <c:v>0.35353535413742071</c:v>
                </c:pt>
                <c:pt idx="801">
                  <c:v>0.4367816150188446</c:v>
                </c:pt>
                <c:pt idx="802">
                  <c:v>0.41379311680793762</c:v>
                </c:pt>
                <c:pt idx="803">
                  <c:v>0.31343284249305731</c:v>
                </c:pt>
                <c:pt idx="804">
                  <c:v>0</c:v>
                </c:pt>
                <c:pt idx="805">
                  <c:v>0.44891640543937678</c:v>
                </c:pt>
                <c:pt idx="806">
                  <c:v>0.3888888955116272</c:v>
                </c:pt>
                <c:pt idx="807">
                  <c:v>0.24418604373931879</c:v>
                </c:pt>
                <c:pt idx="808">
                  <c:v>0.29906541109085077</c:v>
                </c:pt>
                <c:pt idx="809">
                  <c:v>0.48387095332145691</c:v>
                </c:pt>
                <c:pt idx="810">
                  <c:v>0.3333333432674408</c:v>
                </c:pt>
                <c:pt idx="811">
                  <c:v>0.69325155019760132</c:v>
                </c:pt>
                <c:pt idx="812">
                  <c:v>0.40663900971412659</c:v>
                </c:pt>
                <c:pt idx="813">
                  <c:v>0.3174603283405304</c:v>
                </c:pt>
                <c:pt idx="814">
                  <c:v>0.20382165908813479</c:v>
                </c:pt>
                <c:pt idx="815">
                  <c:v>0.21524663269519809</c:v>
                </c:pt>
                <c:pt idx="816">
                  <c:v>0.15000000596046451</c:v>
                </c:pt>
                <c:pt idx="817">
                  <c:v>0.34713375568389893</c:v>
                </c:pt>
                <c:pt idx="818">
                  <c:v>0.34591194987297058</c:v>
                </c:pt>
                <c:pt idx="819">
                  <c:v>0.26530611515045172</c:v>
                </c:pt>
                <c:pt idx="820">
                  <c:v>0.35853132605552668</c:v>
                </c:pt>
                <c:pt idx="821">
                  <c:v>0.36082473397254938</c:v>
                </c:pt>
                <c:pt idx="822">
                  <c:v>0.46739131212234503</c:v>
                </c:pt>
                <c:pt idx="823">
                  <c:v>0.34825870394706732</c:v>
                </c:pt>
                <c:pt idx="824">
                  <c:v>0.25393259525299072</c:v>
                </c:pt>
                <c:pt idx="825">
                  <c:v>0.45070421695709229</c:v>
                </c:pt>
                <c:pt idx="826">
                  <c:v>0.38571429252624512</c:v>
                </c:pt>
                <c:pt idx="827">
                  <c:v>0.22068965435028079</c:v>
                </c:pt>
                <c:pt idx="828">
                  <c:v>0</c:v>
                </c:pt>
                <c:pt idx="829">
                  <c:v>0.3803921639919281</c:v>
                </c:pt>
                <c:pt idx="830">
                  <c:v>0.375</c:v>
                </c:pt>
                <c:pt idx="831">
                  <c:v>0.56345176696777344</c:v>
                </c:pt>
                <c:pt idx="832">
                  <c:v>0.25</c:v>
                </c:pt>
                <c:pt idx="833">
                  <c:v>0.38461539149284357</c:v>
                </c:pt>
                <c:pt idx="834">
                  <c:v>0.46867167949676508</c:v>
                </c:pt>
                <c:pt idx="835">
                  <c:v>0.40000000596046448</c:v>
                </c:pt>
                <c:pt idx="836">
                  <c:v>0.45360824465751648</c:v>
                </c:pt>
                <c:pt idx="837">
                  <c:v>0.3055555522441864</c:v>
                </c:pt>
                <c:pt idx="838">
                  <c:v>0.26315790414810181</c:v>
                </c:pt>
                <c:pt idx="839">
                  <c:v>0.34385964274406428</c:v>
                </c:pt>
                <c:pt idx="840">
                  <c:v>0.22727273404598239</c:v>
                </c:pt>
                <c:pt idx="841">
                  <c:v>0.41428571939468378</c:v>
                </c:pt>
                <c:pt idx="842">
                  <c:v>0.62025314569473267</c:v>
                </c:pt>
                <c:pt idx="843">
                  <c:v>0.190476194024086</c:v>
                </c:pt>
                <c:pt idx="844">
                  <c:v>0</c:v>
                </c:pt>
                <c:pt idx="845">
                  <c:v>0.45555555820465088</c:v>
                </c:pt>
                <c:pt idx="846">
                  <c:v>0.234375</c:v>
                </c:pt>
                <c:pt idx="847">
                  <c:v>0.46551725268363953</c:v>
                </c:pt>
                <c:pt idx="848">
                  <c:v>0.30000001192092901</c:v>
                </c:pt>
                <c:pt idx="849">
                  <c:v>0.2452830225229263</c:v>
                </c:pt>
                <c:pt idx="850">
                  <c:v>0.38709676265716553</c:v>
                </c:pt>
                <c:pt idx="851">
                  <c:v>0.36000001430511469</c:v>
                </c:pt>
                <c:pt idx="852">
                  <c:v>0</c:v>
                </c:pt>
                <c:pt idx="853">
                  <c:v>0.55813956260681152</c:v>
                </c:pt>
                <c:pt idx="854">
                  <c:v>0.23913043737411499</c:v>
                </c:pt>
                <c:pt idx="855">
                  <c:v>0.53846156597137451</c:v>
                </c:pt>
                <c:pt idx="856">
                  <c:v>0.40298506617546082</c:v>
                </c:pt>
                <c:pt idx="857">
                  <c:v>0.41860464215278631</c:v>
                </c:pt>
                <c:pt idx="858">
                  <c:v>0.140625</c:v>
                </c:pt>
                <c:pt idx="859">
                  <c:v>0.4464285671710968</c:v>
                </c:pt>
                <c:pt idx="860">
                  <c:v>0.2097560912370682</c:v>
                </c:pt>
                <c:pt idx="861">
                  <c:v>0.29629629850387568</c:v>
                </c:pt>
                <c:pt idx="862">
                  <c:v>0.1864406764507294</c:v>
                </c:pt>
                <c:pt idx="863">
                  <c:v>0.30434781312942499</c:v>
                </c:pt>
                <c:pt idx="864">
                  <c:v>0.35664334893226618</c:v>
                </c:pt>
                <c:pt idx="865">
                  <c:v>0.35390946269035339</c:v>
                </c:pt>
                <c:pt idx="866">
                  <c:v>0.31034481525421143</c:v>
                </c:pt>
                <c:pt idx="867">
                  <c:v>0.28735631704330439</c:v>
                </c:pt>
                <c:pt idx="868">
                  <c:v>0.34722220897674561</c:v>
                </c:pt>
                <c:pt idx="869">
                  <c:v>0.4482758641242981</c:v>
                </c:pt>
                <c:pt idx="870">
                  <c:v>0.25</c:v>
                </c:pt>
                <c:pt idx="871">
                  <c:v>0</c:v>
                </c:pt>
                <c:pt idx="872">
                  <c:v>0.3333333432674408</c:v>
                </c:pt>
                <c:pt idx="873">
                  <c:v>0.33557048439979548</c:v>
                </c:pt>
                <c:pt idx="874">
                  <c:v>0.35603713989257813</c:v>
                </c:pt>
                <c:pt idx="875">
                  <c:v>0.1002444997429848</c:v>
                </c:pt>
                <c:pt idx="876">
                  <c:v>0.34868422150611877</c:v>
                </c:pt>
                <c:pt idx="877">
                  <c:v>0.32499998807907099</c:v>
                </c:pt>
                <c:pt idx="878">
                  <c:v>0.29787233471870422</c:v>
                </c:pt>
                <c:pt idx="879">
                  <c:v>0.3333333432674408</c:v>
                </c:pt>
                <c:pt idx="880">
                  <c:v>7.1428574621677399E-2</c:v>
                </c:pt>
                <c:pt idx="881">
                  <c:v>0.28787878155708307</c:v>
                </c:pt>
                <c:pt idx="882">
                  <c:v>0.3571428656578064</c:v>
                </c:pt>
                <c:pt idx="883">
                  <c:v>0.31896552443504328</c:v>
                </c:pt>
                <c:pt idx="884">
                  <c:v>0.3862815797328949</c:v>
                </c:pt>
                <c:pt idx="885">
                  <c:v>0.43283581733703608</c:v>
                </c:pt>
                <c:pt idx="886">
                  <c:v>0</c:v>
                </c:pt>
                <c:pt idx="887">
                  <c:v>0.32989689707756042</c:v>
                </c:pt>
                <c:pt idx="888">
                  <c:v>0.43902438879013062</c:v>
                </c:pt>
                <c:pt idx="889">
                  <c:v>0.21568627655506131</c:v>
                </c:pt>
                <c:pt idx="890">
                  <c:v>0</c:v>
                </c:pt>
                <c:pt idx="891">
                  <c:v>0.56565654277801514</c:v>
                </c:pt>
                <c:pt idx="892">
                  <c:v>0.29197078943252558</c:v>
                </c:pt>
                <c:pt idx="893">
                  <c:v>0.36532506346702581</c:v>
                </c:pt>
                <c:pt idx="894">
                  <c:v>0.3684210479259491</c:v>
                </c:pt>
                <c:pt idx="895">
                  <c:v>0.32608696818351751</c:v>
                </c:pt>
                <c:pt idx="896">
                  <c:v>0.53030300140380859</c:v>
                </c:pt>
                <c:pt idx="897">
                  <c:v>0.45161288976669312</c:v>
                </c:pt>
                <c:pt idx="898">
                  <c:v>0.45454546809196472</c:v>
                </c:pt>
                <c:pt idx="899">
                  <c:v>0</c:v>
                </c:pt>
                <c:pt idx="900">
                  <c:v>0.27936509251594538</c:v>
                </c:pt>
                <c:pt idx="901">
                  <c:v>0.40625</c:v>
                </c:pt>
                <c:pt idx="902">
                  <c:v>0.37777778506278992</c:v>
                </c:pt>
                <c:pt idx="903">
                  <c:v>0.27272728085517878</c:v>
                </c:pt>
                <c:pt idx="904">
                  <c:v>0.25</c:v>
                </c:pt>
                <c:pt idx="905">
                  <c:v>0.2601625919342041</c:v>
                </c:pt>
                <c:pt idx="906">
                  <c:v>0.2222222238779068</c:v>
                </c:pt>
                <c:pt idx="907">
                  <c:v>0.49640288949012762</c:v>
                </c:pt>
                <c:pt idx="908">
                  <c:v>0.3404255211353302</c:v>
                </c:pt>
                <c:pt idx="909">
                  <c:v>0.28695651888847351</c:v>
                </c:pt>
                <c:pt idx="910">
                  <c:v>0.1944444477558136</c:v>
                </c:pt>
                <c:pt idx="911">
                  <c:v>0.375</c:v>
                </c:pt>
                <c:pt idx="912">
                  <c:v>0.4285714328289032</c:v>
                </c:pt>
                <c:pt idx="913">
                  <c:v>0.50649350881576538</c:v>
                </c:pt>
                <c:pt idx="914">
                  <c:v>0.32758620381355291</c:v>
                </c:pt>
                <c:pt idx="915">
                  <c:v>0.28571429848670959</c:v>
                </c:pt>
                <c:pt idx="916">
                  <c:v>0.27118644118309021</c:v>
                </c:pt>
                <c:pt idx="917">
                  <c:v>0.39325842261314392</c:v>
                </c:pt>
                <c:pt idx="918">
                  <c:v>0.31999999284744263</c:v>
                </c:pt>
                <c:pt idx="919">
                  <c:v>0.32444444298744202</c:v>
                </c:pt>
                <c:pt idx="920">
                  <c:v>0.3695652186870575</c:v>
                </c:pt>
                <c:pt idx="921">
                  <c:v>0.42489269375801092</c:v>
                </c:pt>
                <c:pt idx="922">
                  <c:v>0.20720720291137701</c:v>
                </c:pt>
                <c:pt idx="923">
                  <c:v>0.54545456171035767</c:v>
                </c:pt>
                <c:pt idx="924">
                  <c:v>0.40425533056259161</c:v>
                </c:pt>
                <c:pt idx="925">
                  <c:v>0.50819671154022217</c:v>
                </c:pt>
                <c:pt idx="926">
                  <c:v>0.4237288236618042</c:v>
                </c:pt>
                <c:pt idx="927">
                  <c:v>0.375</c:v>
                </c:pt>
                <c:pt idx="928">
                  <c:v>0.26153847575187678</c:v>
                </c:pt>
                <c:pt idx="929">
                  <c:v>0.40963855385780329</c:v>
                </c:pt>
                <c:pt idx="930">
                  <c:v>0.48192772269248962</c:v>
                </c:pt>
                <c:pt idx="931">
                  <c:v>0.38947367668151861</c:v>
                </c:pt>
                <c:pt idx="932">
                  <c:v>0.45348837971687322</c:v>
                </c:pt>
                <c:pt idx="933">
                  <c:v>0.44285714626312261</c:v>
                </c:pt>
                <c:pt idx="934">
                  <c:v>6.976744532585144E-2</c:v>
                </c:pt>
                <c:pt idx="935">
                  <c:v>0</c:v>
                </c:pt>
                <c:pt idx="936">
                  <c:v>0.26506024599075317</c:v>
                </c:pt>
                <c:pt idx="937">
                  <c:v>0.53333336114883423</c:v>
                </c:pt>
                <c:pt idx="938">
                  <c:v>0.37142857909202581</c:v>
                </c:pt>
                <c:pt idx="939">
                  <c:v>0.27868852019309998</c:v>
                </c:pt>
                <c:pt idx="940">
                  <c:v>0.37201365828514099</c:v>
                </c:pt>
                <c:pt idx="941">
                  <c:v>0.25490197539329529</c:v>
                </c:pt>
                <c:pt idx="942">
                  <c:v>0.3125</c:v>
                </c:pt>
                <c:pt idx="943">
                  <c:v>0.49056604504585272</c:v>
                </c:pt>
                <c:pt idx="944">
                  <c:v>0.3684210479259491</c:v>
                </c:pt>
                <c:pt idx="945">
                  <c:v>0</c:v>
                </c:pt>
                <c:pt idx="946">
                  <c:v>0.40277779102325439</c:v>
                </c:pt>
                <c:pt idx="947">
                  <c:v>0.33526012301445007</c:v>
                </c:pt>
                <c:pt idx="948">
                  <c:v>0.2916666567325592</c:v>
                </c:pt>
                <c:pt idx="949">
                  <c:v>0.47058823704719538</c:v>
                </c:pt>
                <c:pt idx="950">
                  <c:v>0.36363637447357178</c:v>
                </c:pt>
                <c:pt idx="951">
                  <c:v>0.3571428656578064</c:v>
                </c:pt>
                <c:pt idx="952">
                  <c:v>0.38642296195030212</c:v>
                </c:pt>
                <c:pt idx="953">
                  <c:v>0.43406593799591059</c:v>
                </c:pt>
                <c:pt idx="954">
                  <c:v>0.41463413834571838</c:v>
                </c:pt>
                <c:pt idx="955">
                  <c:v>0.35555556416511541</c:v>
                </c:pt>
                <c:pt idx="956">
                  <c:v>0.39350181818008417</c:v>
                </c:pt>
                <c:pt idx="957">
                  <c:v>0.38823530077934271</c:v>
                </c:pt>
                <c:pt idx="958">
                  <c:v>0.30519479513168329</c:v>
                </c:pt>
                <c:pt idx="959">
                  <c:v>0.23255814611911771</c:v>
                </c:pt>
                <c:pt idx="960">
                  <c:v>0.36827194690704351</c:v>
                </c:pt>
                <c:pt idx="961">
                  <c:v>0.41935482621192932</c:v>
                </c:pt>
                <c:pt idx="962">
                  <c:v>0.43478259444236761</c:v>
                </c:pt>
                <c:pt idx="963">
                  <c:v>0.30000001192092901</c:v>
                </c:pt>
                <c:pt idx="964">
                  <c:v>0.24782608449459079</c:v>
                </c:pt>
                <c:pt idx="965">
                  <c:v>0.43478259444236761</c:v>
                </c:pt>
                <c:pt idx="966">
                  <c:v>0.21348313987255099</c:v>
                </c:pt>
                <c:pt idx="967">
                  <c:v>0</c:v>
                </c:pt>
                <c:pt idx="968">
                  <c:v>0.76923078298568726</c:v>
                </c:pt>
                <c:pt idx="969">
                  <c:v>0.2976190447807312</c:v>
                </c:pt>
                <c:pt idx="970">
                  <c:v>0.32751092314720148</c:v>
                </c:pt>
                <c:pt idx="971">
                  <c:v>0</c:v>
                </c:pt>
                <c:pt idx="972">
                  <c:v>0.2380952388048172</c:v>
                </c:pt>
                <c:pt idx="973">
                  <c:v>0.30041152238845831</c:v>
                </c:pt>
                <c:pt idx="974">
                  <c:v>0.17499999701976779</c:v>
                </c:pt>
                <c:pt idx="975">
                  <c:v>0.2487562149763107</c:v>
                </c:pt>
                <c:pt idx="976">
                  <c:v>0.20754717290401459</c:v>
                </c:pt>
                <c:pt idx="977">
                  <c:v>0.3571428656578064</c:v>
                </c:pt>
                <c:pt idx="978">
                  <c:v>0.30290457606315607</c:v>
                </c:pt>
                <c:pt idx="979">
                  <c:v>0.27777779102325439</c:v>
                </c:pt>
                <c:pt idx="980">
                  <c:v>0.3333333432674408</c:v>
                </c:pt>
                <c:pt idx="981">
                  <c:v>0</c:v>
                </c:pt>
                <c:pt idx="982">
                  <c:v>0.46511629223823547</c:v>
                </c:pt>
                <c:pt idx="983">
                  <c:v>0.24858756363391879</c:v>
                </c:pt>
                <c:pt idx="984">
                  <c:v>0.14634145796298981</c:v>
                </c:pt>
                <c:pt idx="985">
                  <c:v>0.5138888955116272</c:v>
                </c:pt>
                <c:pt idx="986">
                  <c:v>0.48333331942558289</c:v>
                </c:pt>
                <c:pt idx="987">
                  <c:v>0.28323698043823242</c:v>
                </c:pt>
                <c:pt idx="988">
                  <c:v>0.16981132328510279</c:v>
                </c:pt>
                <c:pt idx="989">
                  <c:v>0.37037035822868353</c:v>
                </c:pt>
                <c:pt idx="990">
                  <c:v>0.28571429848670959</c:v>
                </c:pt>
                <c:pt idx="991">
                  <c:v>0.34530937671661383</c:v>
                </c:pt>
                <c:pt idx="992">
                  <c:v>0.58823531866073608</c:v>
                </c:pt>
                <c:pt idx="993">
                  <c:v>0.24761904776096341</c:v>
                </c:pt>
                <c:pt idx="994">
                  <c:v>0.40000000596046448</c:v>
                </c:pt>
                <c:pt idx="995">
                  <c:v>0.4038461446762085</c:v>
                </c:pt>
                <c:pt idx="996">
                  <c:v>0.35164836049079901</c:v>
                </c:pt>
                <c:pt idx="997">
                  <c:v>0.39864864945411682</c:v>
                </c:pt>
                <c:pt idx="998">
                  <c:v>0.20895522832870481</c:v>
                </c:pt>
                <c:pt idx="999">
                  <c:v>0.27906978130340582</c:v>
                </c:pt>
                <c:pt idx="1000">
                  <c:v>0.1666666716337204</c:v>
                </c:pt>
                <c:pt idx="1001">
                  <c:v>0.29104477167129522</c:v>
                </c:pt>
                <c:pt idx="1002">
                  <c:v>0.29281768202781677</c:v>
                </c:pt>
                <c:pt idx="1003">
                  <c:v>0.30909091234207148</c:v>
                </c:pt>
                <c:pt idx="1004">
                  <c:v>0.1219512224197388</c:v>
                </c:pt>
                <c:pt idx="1005">
                  <c:v>0.32558140158653259</c:v>
                </c:pt>
                <c:pt idx="1006">
                  <c:v>0.43023255467414862</c:v>
                </c:pt>
                <c:pt idx="1007">
                  <c:v>0.28571429848670959</c:v>
                </c:pt>
                <c:pt idx="1008">
                  <c:v>0.3404255211353302</c:v>
                </c:pt>
                <c:pt idx="1009">
                  <c:v>0.25555557012557978</c:v>
                </c:pt>
                <c:pt idx="1010">
                  <c:v>0.23913043737411499</c:v>
                </c:pt>
                <c:pt idx="1011">
                  <c:v>0.69230771064758301</c:v>
                </c:pt>
                <c:pt idx="1012">
                  <c:v>0.28723403811454767</c:v>
                </c:pt>
                <c:pt idx="1013">
                  <c:v>0.29003021121025091</c:v>
                </c:pt>
                <c:pt idx="1014">
                  <c:v>0.2976190447807312</c:v>
                </c:pt>
                <c:pt idx="1015">
                  <c:v>0.28143712878227228</c:v>
                </c:pt>
                <c:pt idx="1016">
                  <c:v>0.30708661675453192</c:v>
                </c:pt>
                <c:pt idx="1017">
                  <c:v>0.48275861144065862</c:v>
                </c:pt>
                <c:pt idx="1018">
                  <c:v>0.2641509473323822</c:v>
                </c:pt>
                <c:pt idx="1019">
                  <c:v>0.31481480598449713</c:v>
                </c:pt>
                <c:pt idx="1020">
                  <c:v>0.3828125</c:v>
                </c:pt>
                <c:pt idx="1021">
                  <c:v>0.36708861589431763</c:v>
                </c:pt>
                <c:pt idx="1022">
                  <c:v>0.6111111044883728</c:v>
                </c:pt>
                <c:pt idx="1023">
                  <c:v>0.53947371244430542</c:v>
                </c:pt>
                <c:pt idx="1024">
                  <c:v>0.42038217186927801</c:v>
                </c:pt>
                <c:pt idx="1025">
                  <c:v>0.20487804710865021</c:v>
                </c:pt>
                <c:pt idx="1026">
                  <c:v>0.3218390941619873</c:v>
                </c:pt>
                <c:pt idx="1027">
                  <c:v>0.44578313827514648</c:v>
                </c:pt>
                <c:pt idx="1028">
                  <c:v>0.30508473515510559</c:v>
                </c:pt>
                <c:pt idx="1029">
                  <c:v>0.37272727489471441</c:v>
                </c:pt>
                <c:pt idx="1030">
                  <c:v>0.3020833432674408</c:v>
                </c:pt>
                <c:pt idx="1031">
                  <c:v>0.15833333134651181</c:v>
                </c:pt>
                <c:pt idx="1032">
                  <c:v>0.24852071702480319</c:v>
                </c:pt>
                <c:pt idx="1033">
                  <c:v>0.29277566075325012</c:v>
                </c:pt>
                <c:pt idx="1034">
                  <c:v>0.1382113844156265</c:v>
                </c:pt>
                <c:pt idx="1035">
                  <c:v>0.42396312952041632</c:v>
                </c:pt>
                <c:pt idx="1036">
                  <c:v>0.20401337742805481</c:v>
                </c:pt>
                <c:pt idx="1037">
                  <c:v>5.7692307978868478E-2</c:v>
                </c:pt>
                <c:pt idx="1038">
                  <c:v>0.28773584961891169</c:v>
                </c:pt>
                <c:pt idx="1039">
                  <c:v>0.18232044577598569</c:v>
                </c:pt>
                <c:pt idx="1040">
                  <c:v>0.20594966411590579</c:v>
                </c:pt>
                <c:pt idx="1041">
                  <c:v>0.30263158679008478</c:v>
                </c:pt>
                <c:pt idx="1042">
                  <c:v>0.2142857164144516</c:v>
                </c:pt>
                <c:pt idx="1043">
                  <c:v>0.32156863808631903</c:v>
                </c:pt>
                <c:pt idx="1044">
                  <c:v>9.2024542391300201E-2</c:v>
                </c:pt>
                <c:pt idx="1045">
                  <c:v>0.27230048179626459</c:v>
                </c:pt>
                <c:pt idx="1046">
                  <c:v>0.3333333432674408</c:v>
                </c:pt>
                <c:pt idx="1047">
                  <c:v>0.119999997317791</c:v>
                </c:pt>
                <c:pt idx="1048">
                  <c:v>1.8181817606091499E-2</c:v>
                </c:pt>
                <c:pt idx="1049">
                  <c:v>0.27665707468986511</c:v>
                </c:pt>
                <c:pt idx="1050">
                  <c:v>0.26168224215507507</c:v>
                </c:pt>
                <c:pt idx="1051">
                  <c:v>9.7345136106014252E-2</c:v>
                </c:pt>
                <c:pt idx="1052">
                  <c:v>0.27218934893608088</c:v>
                </c:pt>
                <c:pt idx="1053">
                  <c:v>0.35510203242301941</c:v>
                </c:pt>
                <c:pt idx="1054">
                  <c:v>5.6338027119636543E-2</c:v>
                </c:pt>
                <c:pt idx="1055">
                  <c:v>0.15949366986751559</c:v>
                </c:pt>
                <c:pt idx="1056">
                  <c:v>0.38181817531585688</c:v>
                </c:pt>
                <c:pt idx="1057">
                  <c:v>5.0632912665605552E-2</c:v>
                </c:pt>
                <c:pt idx="1058">
                  <c:v>0.38860103487968439</c:v>
                </c:pt>
                <c:pt idx="1059">
                  <c:v>0.23577235639095309</c:v>
                </c:pt>
                <c:pt idx="1060">
                  <c:v>0.41818180680274958</c:v>
                </c:pt>
                <c:pt idx="1061">
                  <c:v>0.19565217196941381</c:v>
                </c:pt>
                <c:pt idx="1062">
                  <c:v>0.23503325879573819</c:v>
                </c:pt>
                <c:pt idx="1063">
                  <c:v>0.31932774186134338</c:v>
                </c:pt>
                <c:pt idx="1064">
                  <c:v>0.1652173846960068</c:v>
                </c:pt>
                <c:pt idx="1065">
                  <c:v>0.301075279712677</c:v>
                </c:pt>
                <c:pt idx="1066">
                  <c:v>0.32710281014442438</c:v>
                </c:pt>
                <c:pt idx="1067">
                  <c:v>0.19760479032993319</c:v>
                </c:pt>
                <c:pt idx="1068">
                  <c:v>0.17727272212505341</c:v>
                </c:pt>
                <c:pt idx="1069">
                  <c:v>0.25263157486915588</c:v>
                </c:pt>
                <c:pt idx="1070">
                  <c:v>0.41129031777381903</c:v>
                </c:pt>
                <c:pt idx="1071">
                  <c:v>0.39072847366333008</c:v>
                </c:pt>
                <c:pt idx="1072">
                  <c:v>0.33540374040603638</c:v>
                </c:pt>
                <c:pt idx="1073">
                  <c:v>0.30069929361343378</c:v>
                </c:pt>
                <c:pt idx="1074">
                  <c:v>0.25174826383590698</c:v>
                </c:pt>
                <c:pt idx="1075">
                  <c:v>0.28016358613967901</c:v>
                </c:pt>
                <c:pt idx="1076">
                  <c:v>0.44117647409439092</c:v>
                </c:pt>
                <c:pt idx="1077">
                  <c:v>0.32484075427055359</c:v>
                </c:pt>
                <c:pt idx="1078">
                  <c:v>0.12711864709854129</c:v>
                </c:pt>
                <c:pt idx="1079">
                  <c:v>0.41696113348007202</c:v>
                </c:pt>
                <c:pt idx="1080">
                  <c:v>0.18333333730697629</c:v>
                </c:pt>
                <c:pt idx="1081">
                  <c:v>0.92682927846908569</c:v>
                </c:pt>
                <c:pt idx="1082">
                  <c:v>0.16091954708099371</c:v>
                </c:pt>
                <c:pt idx="1083">
                  <c:v>0.257485032081604</c:v>
                </c:pt>
                <c:pt idx="1084">
                  <c:v>7.0422537624835968E-2</c:v>
                </c:pt>
                <c:pt idx="1085">
                  <c:v>8.4210529923439026E-2</c:v>
                </c:pt>
                <c:pt idx="1086">
                  <c:v>0.2297297269105911</c:v>
                </c:pt>
                <c:pt idx="1087">
                  <c:v>7.6923079788684845E-2</c:v>
                </c:pt>
                <c:pt idx="1088">
                  <c:v>0.24309392273426059</c:v>
                </c:pt>
                <c:pt idx="1089">
                  <c:v>0.2321428507566452</c:v>
                </c:pt>
                <c:pt idx="1090">
                  <c:v>0.20858895778656009</c:v>
                </c:pt>
                <c:pt idx="1091">
                  <c:v>0.3769230842590332</c:v>
                </c:pt>
                <c:pt idx="1092">
                  <c:v>0.15384615957736969</c:v>
                </c:pt>
                <c:pt idx="1093">
                  <c:v>0.30158731341362</c:v>
                </c:pt>
                <c:pt idx="1094">
                  <c:v>0.3958333432674408</c:v>
                </c:pt>
                <c:pt idx="1095">
                  <c:v>0.2361111044883728</c:v>
                </c:pt>
                <c:pt idx="1096">
                  <c:v>0.3214285671710968</c:v>
                </c:pt>
                <c:pt idx="1097">
                  <c:v>0.80794703960418701</c:v>
                </c:pt>
                <c:pt idx="1098">
                  <c:v>0.41626793146133417</c:v>
                </c:pt>
                <c:pt idx="1099">
                  <c:v>0.46846845746040339</c:v>
                </c:pt>
                <c:pt idx="1100">
                  <c:v>5.8823529630899429E-2</c:v>
                </c:pt>
                <c:pt idx="1101">
                  <c:v>0.2994791567325592</c:v>
                </c:pt>
                <c:pt idx="1102">
                  <c:v>0.23870967328548429</c:v>
                </c:pt>
                <c:pt idx="1103">
                  <c:v>0.26570048928260798</c:v>
                </c:pt>
                <c:pt idx="1104">
                  <c:v>0.19163763523101809</c:v>
                </c:pt>
                <c:pt idx="1105">
                  <c:v>0.39130434393882751</c:v>
                </c:pt>
                <c:pt idx="1106">
                  <c:v>0.32894736528396612</c:v>
                </c:pt>
                <c:pt idx="1107">
                  <c:v>0.31929823756217962</c:v>
                </c:pt>
                <c:pt idx="1108">
                  <c:v>0.26551723480224609</c:v>
                </c:pt>
                <c:pt idx="1109">
                  <c:v>0.34999999403953552</c:v>
                </c:pt>
                <c:pt idx="1110">
                  <c:v>0.67318981885910034</c:v>
                </c:pt>
                <c:pt idx="1111">
                  <c:v>0.3958333432674408</c:v>
                </c:pt>
                <c:pt idx="1112">
                  <c:v>0.2800000011920929</c:v>
                </c:pt>
                <c:pt idx="1113">
                  <c:v>0.42622950673103333</c:v>
                </c:pt>
                <c:pt idx="1114">
                  <c:v>0.2170542627573013</c:v>
                </c:pt>
                <c:pt idx="1115">
                  <c:v>0.52678573131561279</c:v>
                </c:pt>
                <c:pt idx="1116">
                  <c:v>0.25130888819694519</c:v>
                </c:pt>
                <c:pt idx="1117">
                  <c:v>0.39726027846336359</c:v>
                </c:pt>
                <c:pt idx="1118">
                  <c:v>0.26744186878204351</c:v>
                </c:pt>
                <c:pt idx="1119">
                  <c:v>0.80697053670883179</c:v>
                </c:pt>
                <c:pt idx="1120">
                  <c:v>0.43076923489570618</c:v>
                </c:pt>
                <c:pt idx="1121">
                  <c:v>0.34090909361839289</c:v>
                </c:pt>
                <c:pt idx="1122">
                  <c:v>0.1039260998368263</c:v>
                </c:pt>
                <c:pt idx="1123">
                  <c:v>0.16363635659217829</c:v>
                </c:pt>
                <c:pt idx="1124">
                  <c:v>0.52066117525100708</c:v>
                </c:pt>
                <c:pt idx="1125">
                  <c:v>0.27860695123672491</c:v>
                </c:pt>
                <c:pt idx="1126">
                  <c:v>0.12318840622901921</c:v>
                </c:pt>
                <c:pt idx="1127">
                  <c:v>0.19483315944671631</c:v>
                </c:pt>
                <c:pt idx="1128">
                  <c:v>8.1395350396633148E-2</c:v>
                </c:pt>
                <c:pt idx="1129">
                  <c:v>0</c:v>
                </c:pt>
                <c:pt idx="1130">
                  <c:v>0.40999999642372131</c:v>
                </c:pt>
                <c:pt idx="1131">
                  <c:v>0.125</c:v>
                </c:pt>
                <c:pt idx="1132">
                  <c:v>0.1103896126151085</c:v>
                </c:pt>
                <c:pt idx="1133">
                  <c:v>0.35978835821151728</c:v>
                </c:pt>
                <c:pt idx="1134">
                  <c:v>0.38260868191719061</c:v>
                </c:pt>
                <c:pt idx="1135">
                  <c:v>0.16546761989593509</c:v>
                </c:pt>
                <c:pt idx="1136">
                  <c:v>8.3870969712734222E-2</c:v>
                </c:pt>
                <c:pt idx="1137">
                  <c:v>0.34146341681480408</c:v>
                </c:pt>
                <c:pt idx="1138">
                  <c:v>0.1218390837311745</c:v>
                </c:pt>
                <c:pt idx="1139">
                  <c:v>0.39759036898612982</c:v>
                </c:pt>
                <c:pt idx="1140">
                  <c:v>0.1140350848436356</c:v>
                </c:pt>
                <c:pt idx="1141">
                  <c:v>6.8181820213794708E-2</c:v>
                </c:pt>
                <c:pt idx="1142">
                  <c:v>0.42696627974510187</c:v>
                </c:pt>
                <c:pt idx="1143">
                  <c:v>0.239999994635582</c:v>
                </c:pt>
                <c:pt idx="1144">
                  <c:v>0.27619048953056341</c:v>
                </c:pt>
                <c:pt idx="1145">
                  <c:v>0.30344828963279719</c:v>
                </c:pt>
                <c:pt idx="1146">
                  <c:v>7.9611651599407196E-2</c:v>
                </c:pt>
                <c:pt idx="1147">
                  <c:v>0.3095238208770752</c:v>
                </c:pt>
                <c:pt idx="1148">
                  <c:v>0.34848484396934509</c:v>
                </c:pt>
                <c:pt idx="1149">
                  <c:v>0.26440677046775818</c:v>
                </c:pt>
                <c:pt idx="1150">
                  <c:v>0.625</c:v>
                </c:pt>
                <c:pt idx="1151">
                  <c:v>0.28888890147209167</c:v>
                </c:pt>
                <c:pt idx="1152">
                  <c:v>0.12169311940670011</c:v>
                </c:pt>
                <c:pt idx="1153">
                  <c:v>0.12307692319154739</c:v>
                </c:pt>
                <c:pt idx="1154">
                  <c:v>0.42592594027519232</c:v>
                </c:pt>
                <c:pt idx="1155">
                  <c:v>6.3829787075519562E-2</c:v>
                </c:pt>
                <c:pt idx="1156">
                  <c:v>0.21146953105926511</c:v>
                </c:pt>
                <c:pt idx="1157">
                  <c:v>0.31884059309959412</c:v>
                </c:pt>
                <c:pt idx="1158">
                  <c:v>0.2142857164144516</c:v>
                </c:pt>
                <c:pt idx="1159">
                  <c:v>0.24125874042510989</c:v>
                </c:pt>
                <c:pt idx="1160">
                  <c:v>0.3125</c:v>
                </c:pt>
                <c:pt idx="1161">
                  <c:v>0.51428574323654175</c:v>
                </c:pt>
                <c:pt idx="1162">
                  <c:v>1.8867924809455872E-2</c:v>
                </c:pt>
                <c:pt idx="1163">
                  <c:v>0.16393442451953891</c:v>
                </c:pt>
                <c:pt idx="1164">
                  <c:v>0.26470589637756348</c:v>
                </c:pt>
                <c:pt idx="1165">
                  <c:v>0.359375</c:v>
                </c:pt>
                <c:pt idx="1166">
                  <c:v>0.42076501250267029</c:v>
                </c:pt>
                <c:pt idx="1167">
                  <c:v>0.1549295783042908</c:v>
                </c:pt>
                <c:pt idx="1168">
                  <c:v>0.41538462042808533</c:v>
                </c:pt>
                <c:pt idx="1169">
                  <c:v>0.29834255576133728</c:v>
                </c:pt>
                <c:pt idx="1170">
                  <c:v>0.31034481525421143</c:v>
                </c:pt>
                <c:pt idx="1171">
                  <c:v>0.1025641039013863</c:v>
                </c:pt>
                <c:pt idx="1172">
                  <c:v>0.1451612859964371</c:v>
                </c:pt>
                <c:pt idx="1173">
                  <c:v>0.25490197539329529</c:v>
                </c:pt>
                <c:pt idx="1174">
                  <c:v>0.40659341216087341</c:v>
                </c:pt>
                <c:pt idx="1175">
                  <c:v>0.25510203838348389</c:v>
                </c:pt>
                <c:pt idx="1176">
                  <c:v>0.2395833283662796</c:v>
                </c:pt>
                <c:pt idx="1177">
                  <c:v>0.23456789553165441</c:v>
                </c:pt>
                <c:pt idx="1178">
                  <c:v>0.34659090638160711</c:v>
                </c:pt>
                <c:pt idx="1179">
                  <c:v>0.25433525443077087</c:v>
                </c:pt>
                <c:pt idx="1180">
                  <c:v>0.33030304312705988</c:v>
                </c:pt>
                <c:pt idx="1181">
                  <c:v>7.3825500905513763E-2</c:v>
                </c:pt>
                <c:pt idx="1182">
                  <c:v>0.25984251499176031</c:v>
                </c:pt>
                <c:pt idx="1183">
                  <c:v>0.34645670652389532</c:v>
                </c:pt>
                <c:pt idx="1184">
                  <c:v>0.43835616111755371</c:v>
                </c:pt>
                <c:pt idx="1185">
                  <c:v>0.41584157943725591</c:v>
                </c:pt>
                <c:pt idx="1186">
                  <c:v>0.37681159377098078</c:v>
                </c:pt>
                <c:pt idx="1187">
                  <c:v>0.1720430105924606</c:v>
                </c:pt>
                <c:pt idx="1188">
                  <c:v>0.29629629850387568</c:v>
                </c:pt>
                <c:pt idx="1189">
                  <c:v>0.25</c:v>
                </c:pt>
                <c:pt idx="1190">
                  <c:v>0.17977528274059301</c:v>
                </c:pt>
                <c:pt idx="1191">
                  <c:v>0.35779815912246699</c:v>
                </c:pt>
                <c:pt idx="1192">
                  <c:v>0.4166666567325592</c:v>
                </c:pt>
                <c:pt idx="1193">
                  <c:v>0.22077922523021701</c:v>
                </c:pt>
                <c:pt idx="1194">
                  <c:v>0.30939227342605591</c:v>
                </c:pt>
                <c:pt idx="1195">
                  <c:v>0.1473684161901474</c:v>
                </c:pt>
                <c:pt idx="1196">
                  <c:v>0.3650793731212616</c:v>
                </c:pt>
                <c:pt idx="1197">
                  <c:v>7.7586203813552856E-2</c:v>
                </c:pt>
                <c:pt idx="1198">
                  <c:v>0.45384615659713751</c:v>
                </c:pt>
                <c:pt idx="1199">
                  <c:v>7.6271183788776398E-2</c:v>
                </c:pt>
                <c:pt idx="1200">
                  <c:v>0.25</c:v>
                </c:pt>
                <c:pt idx="1201">
                  <c:v>0.35135135054588318</c:v>
                </c:pt>
                <c:pt idx="1202">
                  <c:v>0.37333333492279053</c:v>
                </c:pt>
                <c:pt idx="1203">
                  <c:v>0.2402234673500061</c:v>
                </c:pt>
                <c:pt idx="1204">
                  <c:v>0.28235295414924622</c:v>
                </c:pt>
                <c:pt idx="1205">
                  <c:v>0.1510416716337204</c:v>
                </c:pt>
                <c:pt idx="1206">
                  <c:v>1.7543859779834751E-2</c:v>
                </c:pt>
                <c:pt idx="1207">
                  <c:v>0.140625</c:v>
                </c:pt>
                <c:pt idx="1208">
                  <c:v>0.15625</c:v>
                </c:pt>
                <c:pt idx="1209">
                  <c:v>0.42028984427452087</c:v>
                </c:pt>
                <c:pt idx="1210">
                  <c:v>0.1580188721418381</c:v>
                </c:pt>
                <c:pt idx="1211">
                  <c:v>0.14835165441036219</c:v>
                </c:pt>
                <c:pt idx="1212">
                  <c:v>0.23270440101623541</c:v>
                </c:pt>
                <c:pt idx="1213">
                  <c:v>0.38749998807907099</c:v>
                </c:pt>
                <c:pt idx="1214">
                  <c:v>0.38562092185020452</c:v>
                </c:pt>
                <c:pt idx="1215">
                  <c:v>0.19090908765792849</c:v>
                </c:pt>
                <c:pt idx="1216">
                  <c:v>0.14572864770889279</c:v>
                </c:pt>
                <c:pt idx="1217">
                  <c:v>0.1785714328289032</c:v>
                </c:pt>
                <c:pt idx="1218">
                  <c:v>6.3694268465042114E-2</c:v>
                </c:pt>
                <c:pt idx="1219">
                  <c:v>0.48275861144065862</c:v>
                </c:pt>
                <c:pt idx="1220">
                  <c:v>0.19473683834075931</c:v>
                </c:pt>
                <c:pt idx="1221">
                  <c:v>0.1048387065529823</c:v>
                </c:pt>
                <c:pt idx="1222">
                  <c:v>0.23129251599311829</c:v>
                </c:pt>
                <c:pt idx="1223">
                  <c:v>0.30496454238891602</c:v>
                </c:pt>
                <c:pt idx="1224">
                  <c:v>2.500000037252903E-2</c:v>
                </c:pt>
                <c:pt idx="1225">
                  <c:v>0.2121212184429169</c:v>
                </c:pt>
                <c:pt idx="1226">
                  <c:v>0.2834782600402832</c:v>
                </c:pt>
                <c:pt idx="1227">
                  <c:v>0.53658539056777954</c:v>
                </c:pt>
                <c:pt idx="1228">
                  <c:v>0.16556291282176969</c:v>
                </c:pt>
                <c:pt idx="1229">
                  <c:v>0.37106919288635248</c:v>
                </c:pt>
                <c:pt idx="1230">
                  <c:v>7.1428574621677399E-2</c:v>
                </c:pt>
                <c:pt idx="1231">
                  <c:v>0.28378379344940191</c:v>
                </c:pt>
                <c:pt idx="1232">
                  <c:v>0.38461539149284357</c:v>
                </c:pt>
                <c:pt idx="1233">
                  <c:v>0.34722220897674561</c:v>
                </c:pt>
                <c:pt idx="1234">
                  <c:v>0.34285715222358698</c:v>
                </c:pt>
                <c:pt idx="1235">
                  <c:v>0.1770833283662796</c:v>
                </c:pt>
                <c:pt idx="1236">
                  <c:v>0.18047882616519931</c:v>
                </c:pt>
                <c:pt idx="1237">
                  <c:v>0.11290322244167331</c:v>
                </c:pt>
                <c:pt idx="1238">
                  <c:v>0.28467154502868652</c:v>
                </c:pt>
                <c:pt idx="1239">
                  <c:v>0</c:v>
                </c:pt>
                <c:pt idx="1240">
                  <c:v>0.5</c:v>
                </c:pt>
                <c:pt idx="1241">
                  <c:v>0.14482758939266199</c:v>
                </c:pt>
                <c:pt idx="1242">
                  <c:v>0.28985506296157842</c:v>
                </c:pt>
                <c:pt idx="1243">
                  <c:v>0.35254237055778498</c:v>
                </c:pt>
                <c:pt idx="1244">
                  <c:v>0.37373736500740051</c:v>
                </c:pt>
                <c:pt idx="1245">
                  <c:v>0.3214285671710968</c:v>
                </c:pt>
                <c:pt idx="1246">
                  <c:v>0.15172414481639859</c:v>
                </c:pt>
                <c:pt idx="1247">
                  <c:v>0.25274726748466492</c:v>
                </c:pt>
                <c:pt idx="1248">
                  <c:v>0.28301885724067688</c:v>
                </c:pt>
                <c:pt idx="1249">
                  <c:v>0.11065573990345</c:v>
                </c:pt>
                <c:pt idx="1250">
                  <c:v>5.55555559694767E-2</c:v>
                </c:pt>
                <c:pt idx="1251">
                  <c:v>0.43243244290351868</c:v>
                </c:pt>
                <c:pt idx="1252">
                  <c:v>0.38461539149284357</c:v>
                </c:pt>
                <c:pt idx="1253">
                  <c:v>0.14606741070747381</c:v>
                </c:pt>
                <c:pt idx="1254">
                  <c:v>0.20512820780277249</c:v>
                </c:pt>
                <c:pt idx="1255">
                  <c:v>4.6511627733707428E-2</c:v>
                </c:pt>
                <c:pt idx="1256">
                  <c:v>7.3033705353736877E-2</c:v>
                </c:pt>
                <c:pt idx="1257">
                  <c:v>0.19858156144618991</c:v>
                </c:pt>
                <c:pt idx="1258">
                  <c:v>0.43396225571632391</c:v>
                </c:pt>
                <c:pt idx="1259">
                  <c:v>0.2083333283662796</c:v>
                </c:pt>
                <c:pt idx="1260">
                  <c:v>0.22413793206214899</c:v>
                </c:pt>
                <c:pt idx="1261">
                  <c:v>0</c:v>
                </c:pt>
                <c:pt idx="1262">
                  <c:v>0.57971012592315674</c:v>
                </c:pt>
                <c:pt idx="1263">
                  <c:v>0.26771652698516851</c:v>
                </c:pt>
                <c:pt idx="1264">
                  <c:v>0.57894736528396606</c:v>
                </c:pt>
                <c:pt idx="1265">
                  <c:v>0.35245901346206671</c:v>
                </c:pt>
                <c:pt idx="1266">
                  <c:v>0.1234567910432816</c:v>
                </c:pt>
                <c:pt idx="1267">
                  <c:v>0.14876033365726471</c:v>
                </c:pt>
                <c:pt idx="1268">
                  <c:v>4.6511627733707428E-2</c:v>
                </c:pt>
                <c:pt idx="1269">
                  <c:v>0.5308641791343689</c:v>
                </c:pt>
                <c:pt idx="1270">
                  <c:v>8.8235296308994293E-2</c:v>
                </c:pt>
                <c:pt idx="1271">
                  <c:v>0.15714286267757421</c:v>
                </c:pt>
                <c:pt idx="1272">
                  <c:v>0.17793594300746921</c:v>
                </c:pt>
                <c:pt idx="1273">
                  <c:v>0.28571429848670959</c:v>
                </c:pt>
                <c:pt idx="1274">
                  <c:v>0.3368421196937561</c:v>
                </c:pt>
                <c:pt idx="1275">
                  <c:v>0.4285714328289032</c:v>
                </c:pt>
                <c:pt idx="1276">
                  <c:v>0.1100917458534241</c:v>
                </c:pt>
                <c:pt idx="1277">
                  <c:v>0.74889868497848511</c:v>
                </c:pt>
                <c:pt idx="1278">
                  <c:v>9.7402594983577728E-2</c:v>
                </c:pt>
                <c:pt idx="1279">
                  <c:v>0.41860464215278631</c:v>
                </c:pt>
                <c:pt idx="1280">
                  <c:v>0.47999998927116388</c:v>
                </c:pt>
                <c:pt idx="1281">
                  <c:v>0.43902438879013062</c:v>
                </c:pt>
                <c:pt idx="1282">
                  <c:v>0.4337349534034729</c:v>
                </c:pt>
                <c:pt idx="1283">
                  <c:v>0.1162790730595589</c:v>
                </c:pt>
                <c:pt idx="1284">
                  <c:v>0.1047619059681892</c:v>
                </c:pt>
                <c:pt idx="1285">
                  <c:v>0.21770334243774411</c:v>
                </c:pt>
                <c:pt idx="1286">
                  <c:v>0.34999999403953552</c:v>
                </c:pt>
                <c:pt idx="1287">
                  <c:v>0.28749999403953552</c:v>
                </c:pt>
                <c:pt idx="1288">
                  <c:v>0.31210190057754522</c:v>
                </c:pt>
                <c:pt idx="1289">
                  <c:v>0.1785714328289032</c:v>
                </c:pt>
                <c:pt idx="1290">
                  <c:v>0.27118644118309021</c:v>
                </c:pt>
                <c:pt idx="1291">
                  <c:v>0.50602412223815918</c:v>
                </c:pt>
                <c:pt idx="1292">
                  <c:v>0.38461539149284357</c:v>
                </c:pt>
                <c:pt idx="1293">
                  <c:v>0.2209302335977554</c:v>
                </c:pt>
                <c:pt idx="1294">
                  <c:v>0.484375</c:v>
                </c:pt>
                <c:pt idx="1295">
                  <c:v>0.32954546809196472</c:v>
                </c:pt>
                <c:pt idx="1296">
                  <c:v>0.15517240762710571</c:v>
                </c:pt>
                <c:pt idx="1297">
                  <c:v>0.32478633522987371</c:v>
                </c:pt>
                <c:pt idx="1298">
                  <c:v>0.56756758689880371</c:v>
                </c:pt>
                <c:pt idx="1299">
                  <c:v>0.1666666716337204</c:v>
                </c:pt>
                <c:pt idx="1300">
                  <c:v>0.12931033968925479</c:v>
                </c:pt>
                <c:pt idx="1301">
                  <c:v>0.22033898532390589</c:v>
                </c:pt>
                <c:pt idx="1302">
                  <c:v>6.2271062284708023E-2</c:v>
                </c:pt>
                <c:pt idx="1303">
                  <c:v>0.1732283532619476</c:v>
                </c:pt>
                <c:pt idx="1304">
                  <c:v>0.2950819730758667</c:v>
                </c:pt>
                <c:pt idx="1305">
                  <c:v>0.1311475336551666</c:v>
                </c:pt>
                <c:pt idx="1306">
                  <c:v>0.34463277459144592</c:v>
                </c:pt>
                <c:pt idx="1307">
                  <c:v>6.0483869165182107E-2</c:v>
                </c:pt>
                <c:pt idx="1308">
                  <c:v>0.22957198321819311</c:v>
                </c:pt>
                <c:pt idx="1309">
                  <c:v>8.3601288497447968E-2</c:v>
                </c:pt>
                <c:pt idx="1310">
                  <c:v>0.17872340977191931</c:v>
                </c:pt>
                <c:pt idx="1311">
                  <c:v>0.34722220897674561</c:v>
                </c:pt>
                <c:pt idx="1312">
                  <c:v>0.34883719682693481</c:v>
                </c:pt>
                <c:pt idx="1313">
                  <c:v>0.27027025818824768</c:v>
                </c:pt>
                <c:pt idx="1314">
                  <c:v>0.3125</c:v>
                </c:pt>
                <c:pt idx="1315">
                  <c:v>0.22352941334247589</c:v>
                </c:pt>
                <c:pt idx="1316">
                  <c:v>0.43109539151191711</c:v>
                </c:pt>
                <c:pt idx="1317">
                  <c:v>0.28571429848670959</c:v>
                </c:pt>
                <c:pt idx="1318">
                  <c:v>0.1550000011920929</c:v>
                </c:pt>
                <c:pt idx="1319">
                  <c:v>0.17241379618644709</c:v>
                </c:pt>
                <c:pt idx="1320">
                  <c:v>0.32989689707756042</c:v>
                </c:pt>
                <c:pt idx="1321">
                  <c:v>0.17499999701976779</c:v>
                </c:pt>
                <c:pt idx="1322">
                  <c:v>0.21266968548297879</c:v>
                </c:pt>
                <c:pt idx="1323">
                  <c:v>0.26100629568099981</c:v>
                </c:pt>
                <c:pt idx="1324">
                  <c:v>0.1510791331529617</c:v>
                </c:pt>
                <c:pt idx="1325">
                  <c:v>0.31932774186134338</c:v>
                </c:pt>
                <c:pt idx="1326">
                  <c:v>0.32758620381355291</c:v>
                </c:pt>
                <c:pt idx="1327">
                  <c:v>0.1044776141643524</c:v>
                </c:pt>
                <c:pt idx="1328">
                  <c:v>0.60000002384185791</c:v>
                </c:pt>
                <c:pt idx="1329">
                  <c:v>0.15600000321865079</c:v>
                </c:pt>
                <c:pt idx="1330">
                  <c:v>0.23529411852359769</c:v>
                </c:pt>
                <c:pt idx="1331">
                  <c:v>0.27272728085517878</c:v>
                </c:pt>
                <c:pt idx="1332">
                  <c:v>0.25862067937850952</c:v>
                </c:pt>
                <c:pt idx="1333">
                  <c:v>0.26865673065185552</c:v>
                </c:pt>
                <c:pt idx="1334">
                  <c:v>0.47297295928001398</c:v>
                </c:pt>
                <c:pt idx="1335">
                  <c:v>0.1585365831851959</c:v>
                </c:pt>
                <c:pt idx="1336">
                  <c:v>0.1032608672976494</c:v>
                </c:pt>
                <c:pt idx="1337">
                  <c:v>0.29299363493919373</c:v>
                </c:pt>
                <c:pt idx="1338">
                  <c:v>0.31707316637039179</c:v>
                </c:pt>
                <c:pt idx="1339">
                  <c:v>0.3690987229347229</c:v>
                </c:pt>
                <c:pt idx="1340">
                  <c:v>0.13970588147640231</c:v>
                </c:pt>
                <c:pt idx="1341">
                  <c:v>0.25</c:v>
                </c:pt>
                <c:pt idx="1342">
                  <c:v>0.3174603283405304</c:v>
                </c:pt>
                <c:pt idx="1343">
                  <c:v>0.1051805317401886</c:v>
                </c:pt>
                <c:pt idx="1344">
                  <c:v>0.14000000059604639</c:v>
                </c:pt>
                <c:pt idx="1345">
                  <c:v>1.8181817606091499E-2</c:v>
                </c:pt>
                <c:pt idx="1346">
                  <c:v>0.30086955428123469</c:v>
                </c:pt>
                <c:pt idx="1347">
                  <c:v>0.37623763084411621</c:v>
                </c:pt>
                <c:pt idx="1348">
                  <c:v>0.30944624543190002</c:v>
                </c:pt>
                <c:pt idx="1349">
                  <c:v>0.37931033968925482</c:v>
                </c:pt>
                <c:pt idx="1350">
                  <c:v>0.46153846383094788</c:v>
                </c:pt>
                <c:pt idx="1351">
                  <c:v>0.4285714328289032</c:v>
                </c:pt>
                <c:pt idx="1352">
                  <c:v>0.15384615957736969</c:v>
                </c:pt>
                <c:pt idx="1353">
                  <c:v>0.2212389409542084</c:v>
                </c:pt>
                <c:pt idx="1354">
                  <c:v>7.2289153933525085E-2</c:v>
                </c:pt>
                <c:pt idx="1355">
                  <c:v>0.3644859790802002</c:v>
                </c:pt>
                <c:pt idx="1356">
                  <c:v>0.54098361730575562</c:v>
                </c:pt>
                <c:pt idx="1357">
                  <c:v>0.27111110091209412</c:v>
                </c:pt>
                <c:pt idx="1358">
                  <c:v>0.25247526168823242</c:v>
                </c:pt>
                <c:pt idx="1359">
                  <c:v>0.2302158325910568</c:v>
                </c:pt>
                <c:pt idx="1360">
                  <c:v>0.22966507077217099</c:v>
                </c:pt>
                <c:pt idx="1361">
                  <c:v>0.49253731966018682</c:v>
                </c:pt>
                <c:pt idx="1362">
                  <c:v>0.35507246851921082</c:v>
                </c:pt>
                <c:pt idx="1363">
                  <c:v>0.36619716882705688</c:v>
                </c:pt>
                <c:pt idx="1364">
                  <c:v>0.2179487198591232</c:v>
                </c:pt>
                <c:pt idx="1365">
                  <c:v>0.2671755850315094</c:v>
                </c:pt>
                <c:pt idx="1366">
                  <c:v>0</c:v>
                </c:pt>
                <c:pt idx="1367">
                  <c:v>0.20754717290401459</c:v>
                </c:pt>
                <c:pt idx="1368">
                  <c:v>0.26190477609634399</c:v>
                </c:pt>
                <c:pt idx="1369">
                  <c:v>0.2349397540092468</c:v>
                </c:pt>
                <c:pt idx="1370">
                  <c:v>0.14107884466648099</c:v>
                </c:pt>
                <c:pt idx="1371">
                  <c:v>0.36419752240180969</c:v>
                </c:pt>
                <c:pt idx="1372">
                  <c:v>0.12962962687015531</c:v>
                </c:pt>
                <c:pt idx="1373">
                  <c:v>0.28767123818397522</c:v>
                </c:pt>
                <c:pt idx="1374">
                  <c:v>0.10160427540540699</c:v>
                </c:pt>
                <c:pt idx="1375">
                  <c:v>9.1954022645950317E-2</c:v>
                </c:pt>
                <c:pt idx="1376">
                  <c:v>0.1217391267418861</c:v>
                </c:pt>
                <c:pt idx="1377">
                  <c:v>0.47499999403953552</c:v>
                </c:pt>
                <c:pt idx="1378">
                  <c:v>0.25418061017990112</c:v>
                </c:pt>
                <c:pt idx="1379">
                  <c:v>7.5000002980232239E-2</c:v>
                </c:pt>
                <c:pt idx="1380">
                  <c:v>0.28571429848670959</c:v>
                </c:pt>
                <c:pt idx="1381">
                  <c:v>0.27142858505249018</c:v>
                </c:pt>
                <c:pt idx="1382">
                  <c:v>9.8939932882785797E-2</c:v>
                </c:pt>
                <c:pt idx="1383">
                  <c:v>5.4054055362939828E-2</c:v>
                </c:pt>
                <c:pt idx="1384">
                  <c:v>6.5934069454669952E-2</c:v>
                </c:pt>
                <c:pt idx="1385">
                  <c:v>0.2751842737197876</c:v>
                </c:pt>
                <c:pt idx="1386">
                  <c:v>8.1188119947910309E-2</c:v>
                </c:pt>
                <c:pt idx="1387">
                  <c:v>0.1653333306312561</c:v>
                </c:pt>
                <c:pt idx="1388">
                  <c:v>0.19166666269302371</c:v>
                </c:pt>
                <c:pt idx="1389">
                  <c:v>0.39534884691238398</c:v>
                </c:pt>
                <c:pt idx="1390">
                  <c:v>0.26066350936889648</c:v>
                </c:pt>
                <c:pt idx="1391">
                  <c:v>0.22857142984867099</c:v>
                </c:pt>
                <c:pt idx="1392">
                  <c:v>0.37154150009155268</c:v>
                </c:pt>
                <c:pt idx="1393">
                  <c:v>0.23371647298336029</c:v>
                </c:pt>
                <c:pt idx="1394">
                  <c:v>0.28260868787765497</c:v>
                </c:pt>
                <c:pt idx="1395">
                  <c:v>0.17241379618644709</c:v>
                </c:pt>
                <c:pt idx="1396">
                  <c:v>0.28571429848670959</c:v>
                </c:pt>
                <c:pt idx="1397">
                  <c:v>0.22641509771347049</c:v>
                </c:pt>
                <c:pt idx="1398">
                  <c:v>0.1052631586790085</c:v>
                </c:pt>
                <c:pt idx="1399">
                  <c:v>0.36190477013587952</c:v>
                </c:pt>
                <c:pt idx="1400">
                  <c:v>0.29936304688453669</c:v>
                </c:pt>
                <c:pt idx="1401">
                  <c:v>0.3333333432674408</c:v>
                </c:pt>
                <c:pt idx="1402">
                  <c:v>0.31874999403953552</c:v>
                </c:pt>
                <c:pt idx="1403">
                  <c:v>0.31999999284744263</c:v>
                </c:pt>
                <c:pt idx="1404">
                  <c:v>0.47999998927116388</c:v>
                </c:pt>
                <c:pt idx="1405">
                  <c:v>0.35398229956626892</c:v>
                </c:pt>
                <c:pt idx="1406">
                  <c:v>0.38709676265716553</c:v>
                </c:pt>
                <c:pt idx="1407">
                  <c:v>0.37545126676559448</c:v>
                </c:pt>
                <c:pt idx="1408">
                  <c:v>0.31818181276321411</c:v>
                </c:pt>
                <c:pt idx="1409">
                  <c:v>0.32352942228317261</c:v>
                </c:pt>
                <c:pt idx="1410">
                  <c:v>0.3404255211353302</c:v>
                </c:pt>
                <c:pt idx="1411">
                  <c:v>0</c:v>
                </c:pt>
                <c:pt idx="1412">
                  <c:v>0.40336135029792791</c:v>
                </c:pt>
                <c:pt idx="1413">
                  <c:v>0.31782945990562439</c:v>
                </c:pt>
                <c:pt idx="1414">
                  <c:v>0.35275080800056458</c:v>
                </c:pt>
                <c:pt idx="1415">
                  <c:v>0.380952388048172</c:v>
                </c:pt>
                <c:pt idx="1416">
                  <c:v>0.33168315887451172</c:v>
                </c:pt>
                <c:pt idx="1417">
                  <c:v>0.30136987566947943</c:v>
                </c:pt>
                <c:pt idx="1418">
                  <c:v>0.55405408143997192</c:v>
                </c:pt>
                <c:pt idx="1419">
                  <c:v>0.28333333134651179</c:v>
                </c:pt>
                <c:pt idx="1420">
                  <c:v>0.30263158679008478</c:v>
                </c:pt>
                <c:pt idx="1421">
                  <c:v>0.31000000238418579</c:v>
                </c:pt>
                <c:pt idx="1422">
                  <c:v>0.37341773509979248</c:v>
                </c:pt>
                <c:pt idx="1423">
                  <c:v>0.203125</c:v>
                </c:pt>
                <c:pt idx="1424">
                  <c:v>0.34426230192184448</c:v>
                </c:pt>
                <c:pt idx="1425">
                  <c:v>0.24193547666072851</c:v>
                </c:pt>
                <c:pt idx="1426">
                  <c:v>0.27777779102325439</c:v>
                </c:pt>
                <c:pt idx="1427">
                  <c:v>0.43999999761581421</c:v>
                </c:pt>
                <c:pt idx="1428">
                  <c:v>0.52222222089767456</c:v>
                </c:pt>
                <c:pt idx="1429">
                  <c:v>0.49523809552192688</c:v>
                </c:pt>
                <c:pt idx="1430">
                  <c:v>0.32978722453117371</c:v>
                </c:pt>
                <c:pt idx="1431">
                  <c:v>0.3333333432674408</c:v>
                </c:pt>
                <c:pt idx="1432">
                  <c:v>0.33252426981925959</c:v>
                </c:pt>
                <c:pt idx="1433">
                  <c:v>0.24786324799060819</c:v>
                </c:pt>
                <c:pt idx="1434">
                  <c:v>0.375</c:v>
                </c:pt>
                <c:pt idx="1435">
                  <c:v>0.24731183052062991</c:v>
                </c:pt>
                <c:pt idx="1436">
                  <c:v>0.31645569205284119</c:v>
                </c:pt>
                <c:pt idx="1437">
                  <c:v>0.2671755850315094</c:v>
                </c:pt>
                <c:pt idx="1438">
                  <c:v>0.22471910715103149</c:v>
                </c:pt>
                <c:pt idx="1439">
                  <c:v>0.28260868787765497</c:v>
                </c:pt>
                <c:pt idx="1440">
                  <c:v>0.30653265118598938</c:v>
                </c:pt>
                <c:pt idx="1441">
                  <c:v>0.30927833914756769</c:v>
                </c:pt>
                <c:pt idx="1442">
                  <c:v>0.35294118523597717</c:v>
                </c:pt>
                <c:pt idx="1443">
                  <c:v>0.3888888955116272</c:v>
                </c:pt>
                <c:pt idx="1444">
                  <c:v>0.42553192377090449</c:v>
                </c:pt>
                <c:pt idx="1445">
                  <c:v>0.30392158031463617</c:v>
                </c:pt>
                <c:pt idx="1446">
                  <c:v>0.25222551822662348</c:v>
                </c:pt>
                <c:pt idx="1447">
                  <c:v>0.23404255509376529</c:v>
                </c:pt>
                <c:pt idx="1448">
                  <c:v>0.39189189672470093</c:v>
                </c:pt>
                <c:pt idx="1449">
                  <c:v>0.1666666716337204</c:v>
                </c:pt>
                <c:pt idx="1450">
                  <c:v>0.3194444477558136</c:v>
                </c:pt>
                <c:pt idx="1451">
                  <c:v>0.30203044414520258</c:v>
                </c:pt>
                <c:pt idx="1452">
                  <c:v>0.29702970385551453</c:v>
                </c:pt>
                <c:pt idx="1453">
                  <c:v>0.26229506731033331</c:v>
                </c:pt>
                <c:pt idx="1454">
                  <c:v>0.34831461310386658</c:v>
                </c:pt>
                <c:pt idx="1455">
                  <c:v>0.29787233471870422</c:v>
                </c:pt>
                <c:pt idx="1456">
                  <c:v>0.1940298527479172</c:v>
                </c:pt>
                <c:pt idx="1457">
                  <c:v>0.210526317358017</c:v>
                </c:pt>
                <c:pt idx="1458">
                  <c:v>0.22784809768199921</c:v>
                </c:pt>
                <c:pt idx="1459">
                  <c:v>0.23469388484954831</c:v>
                </c:pt>
                <c:pt idx="1460">
                  <c:v>0.24242424964904791</c:v>
                </c:pt>
                <c:pt idx="1461">
                  <c:v>0.3333333432674408</c:v>
                </c:pt>
                <c:pt idx="1462">
                  <c:v>0.42191779613494867</c:v>
                </c:pt>
                <c:pt idx="1463">
                  <c:v>0.34000000357627869</c:v>
                </c:pt>
                <c:pt idx="1464">
                  <c:v>0.3571428656578064</c:v>
                </c:pt>
                <c:pt idx="1465">
                  <c:v>0.3333333432674408</c:v>
                </c:pt>
                <c:pt idx="1466">
                  <c:v>0.33023256063461298</c:v>
                </c:pt>
                <c:pt idx="1467">
                  <c:v>0.3214285671710968</c:v>
                </c:pt>
                <c:pt idx="1468">
                  <c:v>0.35106381773948669</c:v>
                </c:pt>
                <c:pt idx="1469">
                  <c:v>0.35185185074806208</c:v>
                </c:pt>
                <c:pt idx="1470">
                  <c:v>0.30612245202064509</c:v>
                </c:pt>
                <c:pt idx="1471">
                  <c:v>0.1679999977350235</c:v>
                </c:pt>
                <c:pt idx="1472">
                  <c:v>0.23076923191547391</c:v>
                </c:pt>
                <c:pt idx="1473">
                  <c:v>0.2613065242767334</c:v>
                </c:pt>
                <c:pt idx="1474">
                  <c:v>0.4296875</c:v>
                </c:pt>
                <c:pt idx="1475">
                  <c:v>0.59375</c:v>
                </c:pt>
                <c:pt idx="1476">
                  <c:v>0.41059601306915278</c:v>
                </c:pt>
                <c:pt idx="1477">
                  <c:v>0.22352941334247589</c:v>
                </c:pt>
                <c:pt idx="1478">
                  <c:v>0.371257483959198</c:v>
                </c:pt>
                <c:pt idx="1479">
                  <c:v>0.18324607610702509</c:v>
                </c:pt>
                <c:pt idx="1480">
                  <c:v>0.20000000298023221</c:v>
                </c:pt>
                <c:pt idx="1481">
                  <c:v>0.25333333015441889</c:v>
                </c:pt>
                <c:pt idx="1482">
                  <c:v>0.24796748161315921</c:v>
                </c:pt>
                <c:pt idx="1483">
                  <c:v>0.48623853921890259</c:v>
                </c:pt>
                <c:pt idx="1484">
                  <c:v>0.35537189245223999</c:v>
                </c:pt>
                <c:pt idx="1485">
                  <c:v>0.37086093425750732</c:v>
                </c:pt>
                <c:pt idx="1486">
                  <c:v>0.3888888955116272</c:v>
                </c:pt>
                <c:pt idx="1487">
                  <c:v>0.30188679695129389</c:v>
                </c:pt>
                <c:pt idx="1488">
                  <c:v>0.27906978130340582</c:v>
                </c:pt>
                <c:pt idx="1489">
                  <c:v>0.47777777910232538</c:v>
                </c:pt>
                <c:pt idx="1490">
                  <c:v>0.3174603283405304</c:v>
                </c:pt>
                <c:pt idx="1491">
                  <c:v>0.32258063554763788</c:v>
                </c:pt>
                <c:pt idx="1492">
                  <c:v>0.33093523979187012</c:v>
                </c:pt>
                <c:pt idx="1493">
                  <c:v>0.41818180680274958</c:v>
                </c:pt>
                <c:pt idx="1494">
                  <c:v>0.35507246851921082</c:v>
                </c:pt>
                <c:pt idx="1495">
                  <c:v>0.23444975912570951</c:v>
                </c:pt>
                <c:pt idx="1496">
                  <c:v>0.26213592290878301</c:v>
                </c:pt>
                <c:pt idx="1497">
                  <c:v>0.3888888955116272</c:v>
                </c:pt>
                <c:pt idx="1498">
                  <c:v>0.33469387888908392</c:v>
                </c:pt>
                <c:pt idx="1499">
                  <c:v>0.46428570151329041</c:v>
                </c:pt>
                <c:pt idx="1500">
                  <c:v>0.83333331346511841</c:v>
                </c:pt>
                <c:pt idx="1501">
                  <c:v>0.2222222238779068</c:v>
                </c:pt>
                <c:pt idx="1502">
                  <c:v>0.2317073196172714</c:v>
                </c:pt>
                <c:pt idx="1503">
                  <c:v>0.1217391267418861</c:v>
                </c:pt>
                <c:pt idx="1504">
                  <c:v>0.28947368264198298</c:v>
                </c:pt>
                <c:pt idx="1505">
                  <c:v>0.37662336230278021</c:v>
                </c:pt>
                <c:pt idx="1506">
                  <c:v>0.45762711763381958</c:v>
                </c:pt>
                <c:pt idx="1507">
                  <c:v>0.28735631704330439</c:v>
                </c:pt>
                <c:pt idx="1508">
                  <c:v>0.3968254029750824</c:v>
                </c:pt>
                <c:pt idx="1509">
                  <c:v>0.24468085169792181</c:v>
                </c:pt>
                <c:pt idx="1510">
                  <c:v>0.34782609343528748</c:v>
                </c:pt>
                <c:pt idx="1511">
                  <c:v>0.42307692766189581</c:v>
                </c:pt>
                <c:pt idx="1512">
                  <c:v>0.47008547186851501</c:v>
                </c:pt>
                <c:pt idx="1513">
                  <c:v>0.27173912525177002</c:v>
                </c:pt>
                <c:pt idx="1514">
                  <c:v>0.38297873735427862</c:v>
                </c:pt>
                <c:pt idx="1515">
                  <c:v>8.4210529923439026E-2</c:v>
                </c:pt>
                <c:pt idx="1516">
                  <c:v>0.17567567527294159</c:v>
                </c:pt>
                <c:pt idx="1517">
                  <c:v>0.23376622796058649</c:v>
                </c:pt>
                <c:pt idx="1518">
                  <c:v>0.46000000834465032</c:v>
                </c:pt>
                <c:pt idx="1519">
                  <c:v>0.164473682641983</c:v>
                </c:pt>
                <c:pt idx="1520">
                  <c:v>0.40322580933570862</c:v>
                </c:pt>
                <c:pt idx="1521">
                  <c:v>0.26666668057441711</c:v>
                </c:pt>
                <c:pt idx="1522">
                  <c:v>0.27906978130340582</c:v>
                </c:pt>
                <c:pt idx="1523">
                  <c:v>0.20000000298023221</c:v>
                </c:pt>
                <c:pt idx="1524">
                  <c:v>0.2916666567325592</c:v>
                </c:pt>
                <c:pt idx="1525">
                  <c:v>1.785714365541935E-2</c:v>
                </c:pt>
                <c:pt idx="1526">
                  <c:v>0.5</c:v>
                </c:pt>
                <c:pt idx="1527">
                  <c:v>0.29423868656158447</c:v>
                </c:pt>
                <c:pt idx="1528">
                  <c:v>0.34516128897666931</c:v>
                </c:pt>
                <c:pt idx="1529">
                  <c:v>0.3125</c:v>
                </c:pt>
                <c:pt idx="1530">
                  <c:v>4.4776119291782379E-2</c:v>
                </c:pt>
                <c:pt idx="1531">
                  <c:v>0.29670330882072449</c:v>
                </c:pt>
                <c:pt idx="1532">
                  <c:v>0.36923077702522278</c:v>
                </c:pt>
                <c:pt idx="1533">
                  <c:v>0.37958115339279169</c:v>
                </c:pt>
                <c:pt idx="1534">
                  <c:v>0.2708333432674408</c:v>
                </c:pt>
                <c:pt idx="1535">
                  <c:v>0.38961037993431091</c:v>
                </c:pt>
                <c:pt idx="1536">
                  <c:v>0.36594203114509583</c:v>
                </c:pt>
                <c:pt idx="1537">
                  <c:v>0.33582088351249689</c:v>
                </c:pt>
                <c:pt idx="1538">
                  <c:v>0.43999999761581421</c:v>
                </c:pt>
                <c:pt idx="1539">
                  <c:v>0.38709676265716553</c:v>
                </c:pt>
                <c:pt idx="1540">
                  <c:v>0.27272728085517878</c:v>
                </c:pt>
                <c:pt idx="1541">
                  <c:v>0.27121001482009888</c:v>
                </c:pt>
                <c:pt idx="1542">
                  <c:v>0.31884059309959412</c:v>
                </c:pt>
                <c:pt idx="1543">
                  <c:v>0.33082705736160278</c:v>
                </c:pt>
                <c:pt idx="1544">
                  <c:v>0.39759036898612982</c:v>
                </c:pt>
                <c:pt idx="1545">
                  <c:v>0.23684211075305939</c:v>
                </c:pt>
                <c:pt idx="1546">
                  <c:v>0.21111111342906949</c:v>
                </c:pt>
                <c:pt idx="1547">
                  <c:v>0.43589743971824652</c:v>
                </c:pt>
                <c:pt idx="1548">
                  <c:v>0.31355932354927057</c:v>
                </c:pt>
                <c:pt idx="1549">
                  <c:v>0.24418604373931879</c:v>
                </c:pt>
                <c:pt idx="1550">
                  <c:v>0.3055555522441864</c:v>
                </c:pt>
                <c:pt idx="1551">
                  <c:v>0.1823529452085495</c:v>
                </c:pt>
                <c:pt idx="1552">
                  <c:v>0.39655172824859619</c:v>
                </c:pt>
                <c:pt idx="1553">
                  <c:v>0.43333333730697632</c:v>
                </c:pt>
                <c:pt idx="1554">
                  <c:v>0.33734938502311712</c:v>
                </c:pt>
                <c:pt idx="1555">
                  <c:v>0.32121211290359503</c:v>
                </c:pt>
                <c:pt idx="1556">
                  <c:v>0.1971831023693085</c:v>
                </c:pt>
                <c:pt idx="1557">
                  <c:v>0.34306567907333368</c:v>
                </c:pt>
                <c:pt idx="1558">
                  <c:v>0.26315790414810181</c:v>
                </c:pt>
                <c:pt idx="1559">
                  <c:v>0.5283018946647644</c:v>
                </c:pt>
                <c:pt idx="1560">
                  <c:v>0.32394367456436157</c:v>
                </c:pt>
                <c:pt idx="1561">
                  <c:v>0.29132232069969177</c:v>
                </c:pt>
                <c:pt idx="1562">
                  <c:v>0.38271605968475342</c:v>
                </c:pt>
                <c:pt idx="1563">
                  <c:v>0.32916668057441711</c:v>
                </c:pt>
                <c:pt idx="1564">
                  <c:v>0.27848100662231451</c:v>
                </c:pt>
                <c:pt idx="1565">
                  <c:v>0.46464645862579351</c:v>
                </c:pt>
                <c:pt idx="1566">
                  <c:v>0.3417266309261322</c:v>
                </c:pt>
                <c:pt idx="1567">
                  <c:v>0.25714287161827087</c:v>
                </c:pt>
                <c:pt idx="1568">
                  <c:v>0.3333333432674408</c:v>
                </c:pt>
                <c:pt idx="1569">
                  <c:v>0.49019607901573181</c:v>
                </c:pt>
                <c:pt idx="1570">
                  <c:v>0.48351648449897772</c:v>
                </c:pt>
                <c:pt idx="1571">
                  <c:v>0.4934210479259491</c:v>
                </c:pt>
                <c:pt idx="1572">
                  <c:v>0.380952388048172</c:v>
                </c:pt>
                <c:pt idx="1573">
                  <c:v>0.46428570151329041</c:v>
                </c:pt>
                <c:pt idx="1574">
                  <c:v>0.35652172565460211</c:v>
                </c:pt>
                <c:pt idx="1575">
                  <c:v>0.30516430735588068</c:v>
                </c:pt>
                <c:pt idx="1576">
                  <c:v>0.40579709410667419</c:v>
                </c:pt>
                <c:pt idx="1577">
                  <c:v>0.1940298527479172</c:v>
                </c:pt>
                <c:pt idx="1578">
                  <c:v>0.30232557654380798</c:v>
                </c:pt>
                <c:pt idx="1579">
                  <c:v>0.36046510934829712</c:v>
                </c:pt>
                <c:pt idx="1580">
                  <c:v>0.3807947039604187</c:v>
                </c:pt>
                <c:pt idx="1581">
                  <c:v>0.36363637447357178</c:v>
                </c:pt>
                <c:pt idx="1582">
                  <c:v>0.4375</c:v>
                </c:pt>
                <c:pt idx="1583">
                  <c:v>3.8461539894342422E-2</c:v>
                </c:pt>
                <c:pt idx="1584">
                  <c:v>0.30538922548294067</c:v>
                </c:pt>
                <c:pt idx="1585">
                  <c:v>0.24311926960945129</c:v>
                </c:pt>
                <c:pt idx="1586">
                  <c:v>0.4285714328289032</c:v>
                </c:pt>
                <c:pt idx="1587">
                  <c:v>0.36206895112991327</c:v>
                </c:pt>
                <c:pt idx="1588">
                  <c:v>0.29718875885009771</c:v>
                </c:pt>
                <c:pt idx="1589">
                  <c:v>0.1875</c:v>
                </c:pt>
                <c:pt idx="1590">
                  <c:v>0.31343284249305731</c:v>
                </c:pt>
                <c:pt idx="1591">
                  <c:v>0.24873095750808721</c:v>
                </c:pt>
                <c:pt idx="1592">
                  <c:v>0.20512820780277249</c:v>
                </c:pt>
                <c:pt idx="1593">
                  <c:v>0.36764705181121832</c:v>
                </c:pt>
                <c:pt idx="1594">
                  <c:v>0.33257919549942022</c:v>
                </c:pt>
                <c:pt idx="1595">
                  <c:v>0.27543425559997559</c:v>
                </c:pt>
                <c:pt idx="1596">
                  <c:v>0.50877195596694946</c:v>
                </c:pt>
                <c:pt idx="1597">
                  <c:v>0.23376622796058649</c:v>
                </c:pt>
                <c:pt idx="1598">
                  <c:v>0.375</c:v>
                </c:pt>
                <c:pt idx="1599">
                  <c:v>0.31818181276321411</c:v>
                </c:pt>
                <c:pt idx="1600">
                  <c:v>0.24814814329147339</c:v>
                </c:pt>
                <c:pt idx="1601">
                  <c:v>0.43103447556495672</c:v>
                </c:pt>
                <c:pt idx="1602">
                  <c:v>0.17610062658786771</c:v>
                </c:pt>
                <c:pt idx="1603">
                  <c:v>0.26923078298568731</c:v>
                </c:pt>
                <c:pt idx="1604">
                  <c:v>0.3115384578704834</c:v>
                </c:pt>
                <c:pt idx="1605">
                  <c:v>0.33802816271781921</c:v>
                </c:pt>
                <c:pt idx="1606">
                  <c:v>0</c:v>
                </c:pt>
                <c:pt idx="1607">
                  <c:v>0.40645161271095281</c:v>
                </c:pt>
                <c:pt idx="1608">
                  <c:v>0.42666667699813843</c:v>
                </c:pt>
                <c:pt idx="1609">
                  <c:v>0.37254902720451349</c:v>
                </c:pt>
                <c:pt idx="1610">
                  <c:v>0.13740457594394681</c:v>
                </c:pt>
                <c:pt idx="1611">
                  <c:v>0.27659574151039118</c:v>
                </c:pt>
                <c:pt idx="1612">
                  <c:v>0.29600000381469732</c:v>
                </c:pt>
                <c:pt idx="1613">
                  <c:v>0.39370077848434448</c:v>
                </c:pt>
                <c:pt idx="1614">
                  <c:v>0.26530611515045172</c:v>
                </c:pt>
                <c:pt idx="1615">
                  <c:v>0.40579709410667419</c:v>
                </c:pt>
                <c:pt idx="1616">
                  <c:v>0.37391304969787598</c:v>
                </c:pt>
                <c:pt idx="1617">
                  <c:v>0.25</c:v>
                </c:pt>
                <c:pt idx="1618">
                  <c:v>2.1505376324057579E-2</c:v>
                </c:pt>
                <c:pt idx="1619">
                  <c:v>0.1173020526766777</c:v>
                </c:pt>
                <c:pt idx="1620">
                  <c:v>0.30701753497123718</c:v>
                </c:pt>
                <c:pt idx="1621">
                  <c:v>0.42168673872947687</c:v>
                </c:pt>
                <c:pt idx="1622">
                  <c:v>4.2016807943582528E-2</c:v>
                </c:pt>
                <c:pt idx="1623">
                  <c:v>0.43661972880363459</c:v>
                </c:pt>
                <c:pt idx="1624">
                  <c:v>0.1747572869062424</c:v>
                </c:pt>
                <c:pt idx="1625">
                  <c:v>0.30196079611778259</c:v>
                </c:pt>
                <c:pt idx="1626">
                  <c:v>0.38410595059394842</c:v>
                </c:pt>
                <c:pt idx="1627">
                  <c:v>#N/A</c:v>
                </c:pt>
                <c:pt idx="1628">
                  <c:v>0.32203391194343572</c:v>
                </c:pt>
                <c:pt idx="1629">
                  <c:v>0.28999999165534968</c:v>
                </c:pt>
                <c:pt idx="1630">
                  <c:v>0.1071428582072258</c:v>
                </c:pt>
                <c:pt idx="1631">
                  <c:v>0.39694657921791082</c:v>
                </c:pt>
                <c:pt idx="1632">
                  <c:v>0.30612245202064509</c:v>
                </c:pt>
                <c:pt idx="1633">
                  <c:v>0.3333333432674408</c:v>
                </c:pt>
                <c:pt idx="1634">
                  <c:v>0.31963470578193659</c:v>
                </c:pt>
                <c:pt idx="1635">
                  <c:v>0.32608696818351751</c:v>
                </c:pt>
                <c:pt idx="1636">
                  <c:v>0.2380952388048172</c:v>
                </c:pt>
                <c:pt idx="1637">
                  <c:v>0.3731343150138855</c:v>
                </c:pt>
                <c:pt idx="1638">
                  <c:v>0.34782609343528748</c:v>
                </c:pt>
                <c:pt idx="1639">
                  <c:v>0.28387096524238592</c:v>
                </c:pt>
                <c:pt idx="1640">
                  <c:v>0.2351648360490799</c:v>
                </c:pt>
                <c:pt idx="1641">
                  <c:v>0.38741722702980042</c:v>
                </c:pt>
                <c:pt idx="1642">
                  <c:v>0.31592687964439392</c:v>
                </c:pt>
                <c:pt idx="1643">
                  <c:v>0.335999995470047</c:v>
                </c:pt>
                <c:pt idx="1644">
                  <c:v>0.43396225571632391</c:v>
                </c:pt>
                <c:pt idx="1645">
                  <c:v>0.32450330257415771</c:v>
                </c:pt>
                <c:pt idx="1646">
                  <c:v>0.19230769574642179</c:v>
                </c:pt>
                <c:pt idx="1647">
                  <c:v>0.26373627781867981</c:v>
                </c:pt>
                <c:pt idx="1648">
                  <c:v>0.24390244483947751</c:v>
                </c:pt>
                <c:pt idx="1649">
                  <c:v>0.25806450843811041</c:v>
                </c:pt>
                <c:pt idx="1650">
                  <c:v>0.29927006363868708</c:v>
                </c:pt>
                <c:pt idx="1651">
                  <c:v>0.32222223281860352</c:v>
                </c:pt>
                <c:pt idx="1652">
                  <c:v>0.40740740299224848</c:v>
                </c:pt>
                <c:pt idx="1653">
                  <c:v>0.48387095332145691</c:v>
                </c:pt>
                <c:pt idx="1654">
                  <c:v>0.31297710537910461</c:v>
                </c:pt>
                <c:pt idx="1655">
                  <c:v>0</c:v>
                </c:pt>
                <c:pt idx="1656">
                  <c:v>0.42647057771682739</c:v>
                </c:pt>
                <c:pt idx="1657">
                  <c:v>0.20377358794212341</c:v>
                </c:pt>
                <c:pt idx="1658">
                  <c:v>0.27145358920097351</c:v>
                </c:pt>
                <c:pt idx="1659">
                  <c:v>0.2327868789434433</c:v>
                </c:pt>
                <c:pt idx="1660">
                  <c:v>0.35849055647850042</c:v>
                </c:pt>
                <c:pt idx="1661">
                  <c:v>0.35820895433425898</c:v>
                </c:pt>
                <c:pt idx="1662">
                  <c:v>2.7522936463356022E-2</c:v>
                </c:pt>
                <c:pt idx="1663">
                  <c:v>0.80555558204650879</c:v>
                </c:pt>
                <c:pt idx="1664">
                  <c:v>0.47499999403953552</c:v>
                </c:pt>
                <c:pt idx="1665">
                  <c:v>0.25974026322364813</c:v>
                </c:pt>
                <c:pt idx="1666">
                  <c:v>0.375</c:v>
                </c:pt>
                <c:pt idx="1667">
                  <c:v>0.34328359365463262</c:v>
                </c:pt>
                <c:pt idx="1668">
                  <c:v>0.3372093141078949</c:v>
                </c:pt>
                <c:pt idx="1669">
                  <c:v>0.15151515603065491</c:v>
                </c:pt>
                <c:pt idx="1670">
                  <c:v>0.1130434796214104</c:v>
                </c:pt>
                <c:pt idx="1671">
                  <c:v>0.26470589637756348</c:v>
                </c:pt>
                <c:pt idx="1672">
                  <c:v>0.45991560816764832</c:v>
                </c:pt>
                <c:pt idx="1673">
                  <c:v>0.34210526943206793</c:v>
                </c:pt>
                <c:pt idx="1674">
                  <c:v>0.42528736591339111</c:v>
                </c:pt>
                <c:pt idx="1675">
                  <c:v>0.3486238420009613</c:v>
                </c:pt>
                <c:pt idx="1676">
                  <c:v>0.31034481525421143</c:v>
                </c:pt>
                <c:pt idx="1677">
                  <c:v>0.52499997615814209</c:v>
                </c:pt>
                <c:pt idx="1678">
                  <c:v>0.2267759591341019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B05-B4E5-F02D4A6B03BE}"/>
            </c:ext>
          </c:extLst>
        </c:ser>
        <c:ser>
          <c:idx val="6"/>
          <c:order val="6"/>
          <c:tx>
            <c:strRef>
              <c:f>'School Lookup'!$C$25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CAF5ED95-11F9-4172-80D7-D68011D9D20B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423C88A-93EC-4CFC-BD41-B3E103C9F4D8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A176C8D6-9531-4B42-8585-77F937351B63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36-4B05-B4E5-F02D4A6B03B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Lookup'!$I$26</c:f>
              <c:numCache>
                <c:formatCode>0.0</c:formatCode>
                <c:ptCount val="1"/>
                <c:pt idx="0">
                  <c:v>85.377693176269531</c:v>
                </c:pt>
              </c:numCache>
            </c:numRef>
          </c:xVal>
          <c:yVal>
            <c:numRef>
              <c:f>'School Lookup'!$H$26</c:f>
              <c:numCache>
                <c:formatCode>0.0%</c:formatCode>
                <c:ptCount val="1"/>
                <c:pt idx="0">
                  <c:v>8.4210529923439026E-2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EB36-4B05-B4E5-F02D4A6B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</a:t>
            </a:r>
            <a:r>
              <a:rPr lang="en-US" baseline="0"/>
              <a:t> </a:t>
            </a:r>
            <a:r>
              <a:rPr lang="en-US"/>
              <a:t>Schoolwide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Plots'!$X$7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Plots'!$W$8:$W$14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Plots'!$X$8:$X$14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B-433A-983D-2E8BF37F2770}"/>
            </c:ext>
          </c:extLst>
        </c:ser>
        <c:ser>
          <c:idx val="2"/>
          <c:order val="2"/>
          <c:tx>
            <c:strRef>
              <c:f>'Scatter Plots'!$Y$7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Plots'!$W$8:$W$14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Plots'!$Y$8:$Y$14</c:f>
              <c:numCache>
                <c:formatCode>General</c:formatCode>
                <c:ptCount val="7"/>
                <c:pt idx="0">
                  <c:v>0</c:v>
                </c:pt>
                <c:pt idx="1">
                  <c:v>0.35299999999999998</c:v>
                </c:pt>
                <c:pt idx="2">
                  <c:v>0.35299999999999998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B-433A-983D-2E8BF37F2770}"/>
            </c:ext>
          </c:extLst>
        </c:ser>
        <c:ser>
          <c:idx val="3"/>
          <c:order val="3"/>
          <c:tx>
            <c:strRef>
              <c:f>'Scatter Plots'!$Z$7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Plots'!$W$8:$W$14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Plots'!$Z$8:$Z$14</c:f>
              <c:numCache>
                <c:formatCode>General</c:formatCode>
                <c:ptCount val="7"/>
                <c:pt idx="3">
                  <c:v>0</c:v>
                </c:pt>
                <c:pt idx="4">
                  <c:v>0.35299999999999998</c:v>
                </c:pt>
                <c:pt idx="5">
                  <c:v>0.35299999999999998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7B-433A-983D-2E8BF37F2770}"/>
            </c:ext>
          </c:extLst>
        </c:ser>
        <c:ser>
          <c:idx val="4"/>
          <c:order val="4"/>
          <c:tx>
            <c:strRef>
              <c:f>'Scatter Plots'!$AA$7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Plots'!$W$8:$W$14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Plots'!$AA$8:$AA$14</c:f>
              <c:numCache>
                <c:formatCode>General</c:formatCode>
                <c:ptCount val="7"/>
                <c:pt idx="0">
                  <c:v>0</c:v>
                </c:pt>
                <c:pt idx="1">
                  <c:v>0.64700000000000002</c:v>
                </c:pt>
                <c:pt idx="2">
                  <c:v>0.64700000000000002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7B-433A-983D-2E8BF37F2770}"/>
            </c:ext>
          </c:extLst>
        </c:ser>
        <c:ser>
          <c:idx val="5"/>
          <c:order val="5"/>
          <c:tx>
            <c:strRef>
              <c:f>'Scatter Plots'!$AB$7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Plots'!$W$8:$W$14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Plots'!$AB$8:$AB$14</c:f>
              <c:numCache>
                <c:formatCode>General</c:formatCode>
                <c:ptCount val="7"/>
                <c:pt idx="3">
                  <c:v>0</c:v>
                </c:pt>
                <c:pt idx="4">
                  <c:v>0.64700000000000002</c:v>
                </c:pt>
                <c:pt idx="5">
                  <c:v>0.64700000000000002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7B-433A-983D-2E8BF37F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Plots'!$F$1</c:f>
              <c:strCache>
                <c:ptCount val="1"/>
                <c:pt idx="0">
                  <c:v>ma_prime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Plots'!$F$2:$F$1680</c:f>
              <c:numCache>
                <c:formatCode>0.0</c:formatCode>
                <c:ptCount val="1679"/>
                <c:pt idx="0">
                  <c:v>85.425674438476563</c:v>
                </c:pt>
                <c:pt idx="1">
                  <c:v>83.13916015625</c:v>
                </c:pt>
                <c:pt idx="2">
                  <c:v>88.106582641601563</c:v>
                </c:pt>
                <c:pt idx="3">
                  <c:v>79.155288696289063</c:v>
                </c:pt>
                <c:pt idx="4">
                  <c:v>85.646835327148438</c:v>
                </c:pt>
                <c:pt idx="5">
                  <c:v>85.827568054199219</c:v>
                </c:pt>
                <c:pt idx="6">
                  <c:v>89.585212707519531</c:v>
                </c:pt>
                <c:pt idx="7">
                  <c:v>89.991111755371094</c:v>
                </c:pt>
                <c:pt idx="8">
                  <c:v>86.6544189453125</c:v>
                </c:pt>
                <c:pt idx="9">
                  <c:v>87.836479187011719</c:v>
                </c:pt>
                <c:pt idx="10">
                  <c:v>91.411491394042969</c:v>
                </c:pt>
                <c:pt idx="11">
                  <c:v>86.325836181640625</c:v>
                </c:pt>
                <c:pt idx="12">
                  <c:v>87.268699645996094</c:v>
                </c:pt>
                <c:pt idx="13">
                  <c:v>83.015304565429688</c:v>
                </c:pt>
                <c:pt idx="14">
                  <c:v>81.212242126464844</c:v>
                </c:pt>
                <c:pt idx="15">
                  <c:v>90.874343872070313</c:v>
                </c:pt>
                <c:pt idx="16">
                  <c:v>79.496109008789063</c:v>
                </c:pt>
                <c:pt idx="17">
                  <c:v>79.965377807617188</c:v>
                </c:pt>
                <c:pt idx="18">
                  <c:v>87.232215881347656</c:v>
                </c:pt>
                <c:pt idx="19">
                  <c:v>82.116195678710938</c:v>
                </c:pt>
                <c:pt idx="20">
                  <c:v>79.601364135742188</c:v>
                </c:pt>
                <c:pt idx="21">
                  <c:v>87.672462463378906</c:v>
                </c:pt>
                <c:pt idx="22">
                  <c:v>89.238609313964844</c:v>
                </c:pt>
                <c:pt idx="23">
                  <c:v>81.361640930175781</c:v>
                </c:pt>
                <c:pt idx="24">
                  <c:v>87.814567565917969</c:v>
                </c:pt>
                <c:pt idx="25">
                  <c:v>87.90447998046875</c:v>
                </c:pt>
                <c:pt idx="26">
                  <c:v>80.611503601074219</c:v>
                </c:pt>
                <c:pt idx="27">
                  <c:v>88.780136108398438</c:v>
                </c:pt>
                <c:pt idx="28">
                  <c:v>91.765190124511719</c:v>
                </c:pt>
                <c:pt idx="29">
                  <c:v>88.36181640625</c:v>
                </c:pt>
                <c:pt idx="30">
                  <c:v>84.16058349609375</c:v>
                </c:pt>
                <c:pt idx="31">
                  <c:v>85.024467468261719</c:v>
                </c:pt>
                <c:pt idx="32">
                  <c:v>71.515388488769531</c:v>
                </c:pt>
                <c:pt idx="33">
                  <c:v>86.972213745117188</c:v>
                </c:pt>
                <c:pt idx="34">
                  <c:v>83.025283813476563</c:v>
                </c:pt>
                <c:pt idx="35">
                  <c:v>86.446304321289063</c:v>
                </c:pt>
                <c:pt idx="36">
                  <c:v>80.885398864746094</c:v>
                </c:pt>
                <c:pt idx="37">
                  <c:v>94.523788452148438</c:v>
                </c:pt>
                <c:pt idx="38">
                  <c:v>82.399757385253906</c:v>
                </c:pt>
                <c:pt idx="39">
                  <c:v>80.599609375</c:v>
                </c:pt>
                <c:pt idx="40">
                  <c:v>84.745697021484375</c:v>
                </c:pt>
                <c:pt idx="41">
                  <c:v>81.497093200683594</c:v>
                </c:pt>
                <c:pt idx="42">
                  <c:v>87.719497680664063</c:v>
                </c:pt>
                <c:pt idx="43">
                  <c:v>84.737190246582031</c:v>
                </c:pt>
                <c:pt idx="44">
                  <c:v>79.040763854980469</c:v>
                </c:pt>
                <c:pt idx="45">
                  <c:v>82.421401977539063</c:v>
                </c:pt>
                <c:pt idx="46">
                  <c:v>83.167716979980469</c:v>
                </c:pt>
                <c:pt idx="47">
                  <c:v>93.090385437011719</c:v>
                </c:pt>
                <c:pt idx="48">
                  <c:v>104.8695983886719</c:v>
                </c:pt>
                <c:pt idx="49">
                  <c:v>87.157546997070313</c:v>
                </c:pt>
                <c:pt idx="50">
                  <c:v>92.704216003417969</c:v>
                </c:pt>
                <c:pt idx="51">
                  <c:v>81.5234375</c:v>
                </c:pt>
                <c:pt idx="52">
                  <c:v>83.279083251953125</c:v>
                </c:pt>
                <c:pt idx="53">
                  <c:v>87.918365478515625</c:v>
                </c:pt>
                <c:pt idx="54">
                  <c:v>88.454010009765625</c:v>
                </c:pt>
                <c:pt idx="55">
                  <c:v>91.814018249511719</c:v>
                </c:pt>
                <c:pt idx="56">
                  <c:v>90.990638732910156</c:v>
                </c:pt>
                <c:pt idx="57">
                  <c:v>87.775596618652344</c:v>
                </c:pt>
                <c:pt idx="58">
                  <c:v>76.324470520019531</c:v>
                </c:pt>
                <c:pt idx="59">
                  <c:v>62.69085693359375</c:v>
                </c:pt>
                <c:pt idx="60">
                  <c:v>82.617630004882813</c:v>
                </c:pt>
                <c:pt idx="61">
                  <c:v>92.638076782226563</c:v>
                </c:pt>
                <c:pt idx="62">
                  <c:v>83.512153625488281</c:v>
                </c:pt>
                <c:pt idx="63">
                  <c:v>93.434730529785156</c:v>
                </c:pt>
                <c:pt idx="64">
                  <c:v>84.458488464355469</c:v>
                </c:pt>
                <c:pt idx="65">
                  <c:v>87.439491271972656</c:v>
                </c:pt>
                <c:pt idx="66">
                  <c:v>77.005134582519531</c:v>
                </c:pt>
                <c:pt idx="67">
                  <c:v>81.277725219726563</c:v>
                </c:pt>
                <c:pt idx="68">
                  <c:v>87.255813598632813</c:v>
                </c:pt>
                <c:pt idx="69">
                  <c:v>88.300308227539063</c:v>
                </c:pt>
                <c:pt idx="70">
                  <c:v>84.840011596679688</c:v>
                </c:pt>
                <c:pt idx="71">
                  <c:v>80.902610778808594</c:v>
                </c:pt>
                <c:pt idx="72">
                  <c:v>81.708419799804688</c:v>
                </c:pt>
                <c:pt idx="73">
                  <c:v>86.738395690917969</c:v>
                </c:pt>
                <c:pt idx="74">
                  <c:v>85.589454650878906</c:v>
                </c:pt>
                <c:pt idx="75">
                  <c:v>83.098220825195313</c:v>
                </c:pt>
                <c:pt idx="76">
                  <c:v>87.873336791992188</c:v>
                </c:pt>
                <c:pt idx="77">
                  <c:v>89.354873657226563</c:v>
                </c:pt>
                <c:pt idx="78">
                  <c:v>87.125907897949219</c:v>
                </c:pt>
                <c:pt idx="79">
                  <c:v>81.335594177246094</c:v>
                </c:pt>
                <c:pt idx="80">
                  <c:v>91.481681823730469</c:v>
                </c:pt>
                <c:pt idx="81">
                  <c:v>91.210250854492188</c:v>
                </c:pt>
                <c:pt idx="82">
                  <c:v>84.052597045898438</c:v>
                </c:pt>
                <c:pt idx="83">
                  <c:v>87.462631225585938</c:v>
                </c:pt>
                <c:pt idx="84">
                  <c:v>87.537841796875</c:v>
                </c:pt>
                <c:pt idx="85">
                  <c:v>86.891258239746094</c:v>
                </c:pt>
                <c:pt idx="86">
                  <c:v>87.198318481445313</c:v>
                </c:pt>
                <c:pt idx="87">
                  <c:v>91.957382202148438</c:v>
                </c:pt>
                <c:pt idx="88">
                  <c:v>85.146903991699219</c:v>
                </c:pt>
                <c:pt idx="89">
                  <c:v>91.997077941894531</c:v>
                </c:pt>
                <c:pt idx="90">
                  <c:v>87.57928466796875</c:v>
                </c:pt>
                <c:pt idx="91">
                  <c:v>85.899215698242188</c:v>
                </c:pt>
                <c:pt idx="92">
                  <c:v>79.045921325683594</c:v>
                </c:pt>
                <c:pt idx="93">
                  <c:v>85.42816162109375</c:v>
                </c:pt>
                <c:pt idx="94">
                  <c:v>86.898704528808594</c:v>
                </c:pt>
                <c:pt idx="95">
                  <c:v>94.907096862792969</c:v>
                </c:pt>
                <c:pt idx="96">
                  <c:v>77.414115905761719</c:v>
                </c:pt>
                <c:pt idx="97">
                  <c:v>95.148017883300781</c:v>
                </c:pt>
                <c:pt idx="98">
                  <c:v>82.469291687011719</c:v>
                </c:pt>
                <c:pt idx="99">
                  <c:v>83.749496459960938</c:v>
                </c:pt>
                <c:pt idx="100">
                  <c:v>90.264060974121094</c:v>
                </c:pt>
                <c:pt idx="101">
                  <c:v>69.014190673828125</c:v>
                </c:pt>
                <c:pt idx="102">
                  <c:v>85.965423583984375</c:v>
                </c:pt>
                <c:pt idx="103">
                  <c:v>86.136543273925781</c:v>
                </c:pt>
                <c:pt idx="104">
                  <c:v>86.487800598144531</c:v>
                </c:pt>
                <c:pt idx="105">
                  <c:v>91.309051513671875</c:v>
                </c:pt>
                <c:pt idx="106">
                  <c:v>78.92999267578125</c:v>
                </c:pt>
                <c:pt idx="107">
                  <c:v>83.517158508300781</c:v>
                </c:pt>
                <c:pt idx="108">
                  <c:v>80.24639892578125</c:v>
                </c:pt>
                <c:pt idx="109">
                  <c:v>84.822288513183594</c:v>
                </c:pt>
                <c:pt idx="110">
                  <c:v>89.574089050292969</c:v>
                </c:pt>
                <c:pt idx="111">
                  <c:v>81.979301452636719</c:v>
                </c:pt>
                <c:pt idx="112">
                  <c:v>86.738029479980469</c:v>
                </c:pt>
                <c:pt idx="113">
                  <c:v>86.944801330566406</c:v>
                </c:pt>
                <c:pt idx="114">
                  <c:v>90.726333618164063</c:v>
                </c:pt>
                <c:pt idx="115">
                  <c:v>85.361442565917969</c:v>
                </c:pt>
                <c:pt idx="116">
                  <c:v>77.999343872070313</c:v>
                </c:pt>
                <c:pt idx="117">
                  <c:v>88.289726257324219</c:v>
                </c:pt>
                <c:pt idx="118">
                  <c:v>85.433708190917969</c:v>
                </c:pt>
                <c:pt idx="119">
                  <c:v>83.49237060546875</c:v>
                </c:pt>
                <c:pt idx="120">
                  <c:v>91.260063171386719</c:v>
                </c:pt>
                <c:pt idx="121">
                  <c:v>85.40753173828125</c:v>
                </c:pt>
                <c:pt idx="122">
                  <c:v>80.16693115234375</c:v>
                </c:pt>
                <c:pt idx="123">
                  <c:v>80.283370971679688</c:v>
                </c:pt>
                <c:pt idx="124">
                  <c:v>83.300865173339844</c:v>
                </c:pt>
                <c:pt idx="125">
                  <c:v>92.138496398925781</c:v>
                </c:pt>
                <c:pt idx="126">
                  <c:v>79.196250915527344</c:v>
                </c:pt>
                <c:pt idx="127">
                  <c:v>88.391807556152344</c:v>
                </c:pt>
                <c:pt idx="128">
                  <c:v>86.001007080078125</c:v>
                </c:pt>
                <c:pt idx="129">
                  <c:v>83.871452331542969</c:v>
                </c:pt>
                <c:pt idx="130">
                  <c:v>87.643157958984375</c:v>
                </c:pt>
                <c:pt idx="131">
                  <c:v>91.108894348144531</c:v>
                </c:pt>
                <c:pt idx="132">
                  <c:v>83.733360290527344</c:v>
                </c:pt>
                <c:pt idx="133">
                  <c:v>92.276191711425781</c:v>
                </c:pt>
                <c:pt idx="134">
                  <c:v>88.501472473144531</c:v>
                </c:pt>
                <c:pt idx="135">
                  <c:v>86.831871032714844</c:v>
                </c:pt>
                <c:pt idx="136">
                  <c:v>83.43634033203125</c:v>
                </c:pt>
                <c:pt idx="137">
                  <c:v>83.297966003417969</c:v>
                </c:pt>
                <c:pt idx="138">
                  <c:v>88.972526550292969</c:v>
                </c:pt>
                <c:pt idx="139">
                  <c:v>71.808631896972656</c:v>
                </c:pt>
                <c:pt idx="140">
                  <c:v>77.431312561035156</c:v>
                </c:pt>
                <c:pt idx="141">
                  <c:v>89.380393981933594</c:v>
                </c:pt>
                <c:pt idx="142">
                  <c:v>88.323776245117188</c:v>
                </c:pt>
                <c:pt idx="143">
                  <c:v>89.442863464355469</c:v>
                </c:pt>
                <c:pt idx="144">
                  <c:v>86.273704528808594</c:v>
                </c:pt>
                <c:pt idx="145">
                  <c:v>79.503227233886719</c:v>
                </c:pt>
                <c:pt idx="146">
                  <c:v>83.261337280273438</c:v>
                </c:pt>
                <c:pt idx="147">
                  <c:v>76.148025512695313</c:v>
                </c:pt>
                <c:pt idx="148">
                  <c:v>101.0981063842773</c:v>
                </c:pt>
                <c:pt idx="149">
                  <c:v>90.191215515136719</c:v>
                </c:pt>
                <c:pt idx="150">
                  <c:v>88.185707092285156</c:v>
                </c:pt>
                <c:pt idx="151">
                  <c:v>95.337783813476563</c:v>
                </c:pt>
                <c:pt idx="152">
                  <c:v>86.914703369140625</c:v>
                </c:pt>
                <c:pt idx="153">
                  <c:v>91.260482788085938</c:v>
                </c:pt>
                <c:pt idx="154">
                  <c:v>85.013069152832031</c:v>
                </c:pt>
                <c:pt idx="155">
                  <c:v>87.521430969238281</c:v>
                </c:pt>
                <c:pt idx="156">
                  <c:v>80.341300964355469</c:v>
                </c:pt>
                <c:pt idx="157">
                  <c:v>93.675727844238281</c:v>
                </c:pt>
                <c:pt idx="158">
                  <c:v>86.108573913574219</c:v>
                </c:pt>
                <c:pt idx="159">
                  <c:v>92.974617004394531</c:v>
                </c:pt>
                <c:pt idx="160">
                  <c:v>86.618881225585938</c:v>
                </c:pt>
                <c:pt idx="161">
                  <c:v>90.709396362304688</c:v>
                </c:pt>
                <c:pt idx="162">
                  <c:v>92.546714782714844</c:v>
                </c:pt>
                <c:pt idx="163">
                  <c:v>82.967880249023438</c:v>
                </c:pt>
                <c:pt idx="164">
                  <c:v>77.308113098144531</c:v>
                </c:pt>
                <c:pt idx="165">
                  <c:v>92.0775146484375</c:v>
                </c:pt>
                <c:pt idx="166">
                  <c:v>83.439666748046875</c:v>
                </c:pt>
                <c:pt idx="167">
                  <c:v>84.512283325195313</c:v>
                </c:pt>
                <c:pt idx="168">
                  <c:v>81.397689819335938</c:v>
                </c:pt>
                <c:pt idx="169">
                  <c:v>83.421310424804688</c:v>
                </c:pt>
                <c:pt idx="170">
                  <c:v>82.286056518554688</c:v>
                </c:pt>
                <c:pt idx="171">
                  <c:v>83.161163330078125</c:v>
                </c:pt>
                <c:pt idx="172">
                  <c:v>79.155769348144531</c:v>
                </c:pt>
                <c:pt idx="173">
                  <c:v>91.5528564453125</c:v>
                </c:pt>
                <c:pt idx="174">
                  <c:v>87.31329345703125</c:v>
                </c:pt>
                <c:pt idx="175">
                  <c:v>74.776725769042969</c:v>
                </c:pt>
                <c:pt idx="176">
                  <c:v>86.21856689453125</c:v>
                </c:pt>
                <c:pt idx="177">
                  <c:v>89.598037719726563</c:v>
                </c:pt>
                <c:pt idx="178">
                  <c:v>92.744338989257813</c:v>
                </c:pt>
                <c:pt idx="179">
                  <c:v>77.29815673828125</c:v>
                </c:pt>
                <c:pt idx="180">
                  <c:v>96.191299438476563</c:v>
                </c:pt>
                <c:pt idx="181">
                  <c:v>95.193504333496094</c:v>
                </c:pt>
                <c:pt idx="182">
                  <c:v>83.429855346679688</c:v>
                </c:pt>
                <c:pt idx="183">
                  <c:v>85.673324584960938</c:v>
                </c:pt>
                <c:pt idx="184">
                  <c:v>89.081443786621094</c:v>
                </c:pt>
                <c:pt idx="185">
                  <c:v>85.996086120605469</c:v>
                </c:pt>
                <c:pt idx="186">
                  <c:v>87.929855346679688</c:v>
                </c:pt>
                <c:pt idx="187">
                  <c:v>74.886299133300781</c:v>
                </c:pt>
                <c:pt idx="188">
                  <c:v>93.019195556640625</c:v>
                </c:pt>
                <c:pt idx="189">
                  <c:v>82.7340087890625</c:v>
                </c:pt>
                <c:pt idx="190">
                  <c:v>81.342002868652344</c:v>
                </c:pt>
                <c:pt idx="191">
                  <c:v>84.857025146484375</c:v>
                </c:pt>
                <c:pt idx="192">
                  <c:v>84.090225219726563</c:v>
                </c:pt>
                <c:pt idx="193">
                  <c:v>83.747833251953125</c:v>
                </c:pt>
                <c:pt idx="194">
                  <c:v>84.389030456542969</c:v>
                </c:pt>
                <c:pt idx="195">
                  <c:v>93.421943664550781</c:v>
                </c:pt>
                <c:pt idx="196">
                  <c:v>82.540817260742188</c:v>
                </c:pt>
                <c:pt idx="197">
                  <c:v>84.859764099121094</c:v>
                </c:pt>
                <c:pt idx="198">
                  <c:v>88.261573791503906</c:v>
                </c:pt>
                <c:pt idx="199">
                  <c:v>93.754035949707031</c:v>
                </c:pt>
                <c:pt idx="200">
                  <c:v>86.965904235839844</c:v>
                </c:pt>
                <c:pt idx="201">
                  <c:v>84.880393981933594</c:v>
                </c:pt>
                <c:pt idx="202">
                  <c:v>86.873786926269531</c:v>
                </c:pt>
                <c:pt idx="203">
                  <c:v>92.634918212890625</c:v>
                </c:pt>
                <c:pt idx="204">
                  <c:v>83.03851318359375</c:v>
                </c:pt>
                <c:pt idx="205">
                  <c:v>91.507568359375</c:v>
                </c:pt>
                <c:pt idx="206">
                  <c:v>89.431663513183594</c:v>
                </c:pt>
                <c:pt idx="207">
                  <c:v>83.445594787597656</c:v>
                </c:pt>
                <c:pt idx="208">
                  <c:v>94.281448364257813</c:v>
                </c:pt>
                <c:pt idx="209">
                  <c:v>90.493133544921875</c:v>
                </c:pt>
                <c:pt idx="210">
                  <c:v>89.397331237792969</c:v>
                </c:pt>
                <c:pt idx="211">
                  <c:v>77.2764892578125</c:v>
                </c:pt>
                <c:pt idx="212">
                  <c:v>84.861618041992188</c:v>
                </c:pt>
                <c:pt idx="213">
                  <c:v>87.055221557617188</c:v>
                </c:pt>
                <c:pt idx="214">
                  <c:v>89.373008728027344</c:v>
                </c:pt>
                <c:pt idx="215">
                  <c:v>74.735816955566406</c:v>
                </c:pt>
                <c:pt idx="216">
                  <c:v>86.320762634277344</c:v>
                </c:pt>
                <c:pt idx="217">
                  <c:v>88.90435791015625</c:v>
                </c:pt>
                <c:pt idx="218">
                  <c:v>79.861480712890625</c:v>
                </c:pt>
                <c:pt idx="219">
                  <c:v>95.840789794921875</c:v>
                </c:pt>
                <c:pt idx="220">
                  <c:v>85.884803771972656</c:v>
                </c:pt>
                <c:pt idx="221">
                  <c:v>91.73577880859375</c:v>
                </c:pt>
                <c:pt idx="222">
                  <c:v>89.272567749023438</c:v>
                </c:pt>
                <c:pt idx="223">
                  <c:v>80.577430725097656</c:v>
                </c:pt>
                <c:pt idx="224">
                  <c:v>80.503990173339844</c:v>
                </c:pt>
                <c:pt idx="225">
                  <c:v>81.336380004882813</c:v>
                </c:pt>
                <c:pt idx="226">
                  <c:v>89.009025573730469</c:v>
                </c:pt>
                <c:pt idx="227">
                  <c:v>79.989280700683594</c:v>
                </c:pt>
                <c:pt idx="228">
                  <c:v>90.894607543945313</c:v>
                </c:pt>
                <c:pt idx="229">
                  <c:v>94.25433349609375</c:v>
                </c:pt>
                <c:pt idx="230">
                  <c:v>86.914016723632813</c:v>
                </c:pt>
                <c:pt idx="231">
                  <c:v>89.768211364746094</c:v>
                </c:pt>
                <c:pt idx="232">
                  <c:v>93.972808837890625</c:v>
                </c:pt>
                <c:pt idx="233">
                  <c:v>89.03656005859375</c:v>
                </c:pt>
                <c:pt idx="234">
                  <c:v>83.867347717285156</c:v>
                </c:pt>
                <c:pt idx="235">
                  <c:v>81.134681701660156</c:v>
                </c:pt>
                <c:pt idx="236">
                  <c:v>89.969284057617188</c:v>
                </c:pt>
                <c:pt idx="237">
                  <c:v>88.456153869628906</c:v>
                </c:pt>
                <c:pt idx="238">
                  <c:v>86.428108215332031</c:v>
                </c:pt>
                <c:pt idx="239">
                  <c:v>89.85797119140625</c:v>
                </c:pt>
                <c:pt idx="240">
                  <c:v>98.278282165527344</c:v>
                </c:pt>
                <c:pt idx="241">
                  <c:v>80.211151123046875</c:v>
                </c:pt>
                <c:pt idx="242">
                  <c:v>83.102645874023438</c:v>
                </c:pt>
                <c:pt idx="243">
                  <c:v>80.54534912109375</c:v>
                </c:pt>
                <c:pt idx="244">
                  <c:v>93.303504943847656</c:v>
                </c:pt>
                <c:pt idx="245">
                  <c:v>89.553955078125</c:v>
                </c:pt>
                <c:pt idx="246">
                  <c:v>80.979766845703125</c:v>
                </c:pt>
                <c:pt idx="247">
                  <c:v>93.370796203613281</c:v>
                </c:pt>
                <c:pt idx="248">
                  <c:v>85.48663330078125</c:v>
                </c:pt>
                <c:pt idx="249">
                  <c:v>89.428901672363281</c:v>
                </c:pt>
                <c:pt idx="250">
                  <c:v>94.409385681152344</c:v>
                </c:pt>
                <c:pt idx="251">
                  <c:v>77.738861083984375</c:v>
                </c:pt>
                <c:pt idx="252">
                  <c:v>88.803939819335938</c:v>
                </c:pt>
                <c:pt idx="253">
                  <c:v>76.497238159179688</c:v>
                </c:pt>
                <c:pt idx="254">
                  <c:v>88.964874267578125</c:v>
                </c:pt>
                <c:pt idx="255">
                  <c:v>84.114860534667969</c:v>
                </c:pt>
                <c:pt idx="256">
                  <c:v>87.6168212890625</c:v>
                </c:pt>
                <c:pt idx="257">
                  <c:v>80.394477844238281</c:v>
                </c:pt>
                <c:pt idx="258">
                  <c:v>85.235038757324219</c:v>
                </c:pt>
                <c:pt idx="259">
                  <c:v>84.662315368652344</c:v>
                </c:pt>
                <c:pt idx="260">
                  <c:v>99.22186279296875</c:v>
                </c:pt>
                <c:pt idx="261">
                  <c:v>92.210502624511719</c:v>
                </c:pt>
                <c:pt idx="262">
                  <c:v>93.68511962890625</c:v>
                </c:pt>
                <c:pt idx="263">
                  <c:v>88.713165283203125</c:v>
                </c:pt>
                <c:pt idx="264">
                  <c:v>83.773567199707031</c:v>
                </c:pt>
                <c:pt idx="265">
                  <c:v>97.139877319335938</c:v>
                </c:pt>
                <c:pt idx="266">
                  <c:v>90.418121337890625</c:v>
                </c:pt>
                <c:pt idx="267">
                  <c:v>85.537879943847656</c:v>
                </c:pt>
                <c:pt idx="268">
                  <c:v>89.2867431640625</c:v>
                </c:pt>
                <c:pt idx="269">
                  <c:v>80.158660888671875</c:v>
                </c:pt>
                <c:pt idx="270">
                  <c:v>86.8316650390625</c:v>
                </c:pt>
                <c:pt idx="271">
                  <c:v>89.317794799804688</c:v>
                </c:pt>
                <c:pt idx="272">
                  <c:v>85.89410400390625</c:v>
                </c:pt>
                <c:pt idx="273">
                  <c:v>87.112693786621094</c:v>
                </c:pt>
                <c:pt idx="274">
                  <c:v>77.1805419921875</c:v>
                </c:pt>
                <c:pt idx="275">
                  <c:v>79.435874938964844</c:v>
                </c:pt>
                <c:pt idx="276">
                  <c:v>79.570060729980469</c:v>
                </c:pt>
                <c:pt idx="277">
                  <c:v>85.183731079101563</c:v>
                </c:pt>
                <c:pt idx="278">
                  <c:v>88.738265991210938</c:v>
                </c:pt>
                <c:pt idx="279">
                  <c:v>86.984893798828125</c:v>
                </c:pt>
                <c:pt idx="280">
                  <c:v>76.852325439453125</c:v>
                </c:pt>
                <c:pt idx="281">
                  <c:v>85.80108642578125</c:v>
                </c:pt>
                <c:pt idx="282">
                  <c:v>85.027015686035156</c:v>
                </c:pt>
                <c:pt idx="283">
                  <c:v>89.724411010742188</c:v>
                </c:pt>
                <c:pt idx="284">
                  <c:v>80.601585388183594</c:v>
                </c:pt>
                <c:pt idx="285">
                  <c:v>87.530746459960938</c:v>
                </c:pt>
                <c:pt idx="286">
                  <c:v>84.725143432617188</c:v>
                </c:pt>
                <c:pt idx="287">
                  <c:v>88.25360107421875</c:v>
                </c:pt>
                <c:pt idx="288">
                  <c:v>78.159576416015625</c:v>
                </c:pt>
                <c:pt idx="289">
                  <c:v>87.770805358886719</c:v>
                </c:pt>
                <c:pt idx="290">
                  <c:v>83.368865966796875</c:v>
                </c:pt>
                <c:pt idx="291">
                  <c:v>88.992202758789063</c:v>
                </c:pt>
                <c:pt idx="292">
                  <c:v>84.466827392578125</c:v>
                </c:pt>
                <c:pt idx="293">
                  <c:v>90.885673522949219</c:v>
                </c:pt>
                <c:pt idx="294">
                  <c:v>99.81915283203125</c:v>
                </c:pt>
                <c:pt idx="295">
                  <c:v>83.358283996582031</c:v>
                </c:pt>
                <c:pt idx="296">
                  <c:v>94.013626098632813</c:v>
                </c:pt>
                <c:pt idx="297">
                  <c:v>85.154716491699219</c:v>
                </c:pt>
                <c:pt idx="298">
                  <c:v>85.044143676757813</c:v>
                </c:pt>
                <c:pt idx="299">
                  <c:v>83.656013488769531</c:v>
                </c:pt>
                <c:pt idx="300">
                  <c:v>84.130073547363281</c:v>
                </c:pt>
                <c:pt idx="301">
                  <c:v>94.698539733886719</c:v>
                </c:pt>
                <c:pt idx="302">
                  <c:v>88.451850891113281</c:v>
                </c:pt>
                <c:pt idx="303">
                  <c:v>97.409309387207031</c:v>
                </c:pt>
                <c:pt idx="304">
                  <c:v>78.936859130859375</c:v>
                </c:pt>
                <c:pt idx="305">
                  <c:v>81.51141357421875</c:v>
                </c:pt>
                <c:pt idx="306">
                  <c:v>77.233535766601563</c:v>
                </c:pt>
                <c:pt idx="307">
                  <c:v>86.139930725097656</c:v>
                </c:pt>
                <c:pt idx="308">
                  <c:v>84.751594543457031</c:v>
                </c:pt>
                <c:pt idx="309">
                  <c:v>86.508209228515625</c:v>
                </c:pt>
                <c:pt idx="310">
                  <c:v>89.488151550292969</c:v>
                </c:pt>
                <c:pt idx="311">
                  <c:v>82.563796997070313</c:v>
                </c:pt>
                <c:pt idx="312">
                  <c:v>90.190650939941406</c:v>
                </c:pt>
                <c:pt idx="313">
                  <c:v>83.740402221679688</c:v>
                </c:pt>
                <c:pt idx="314">
                  <c:v>90.388519287109375</c:v>
                </c:pt>
                <c:pt idx="315">
                  <c:v>90.829216003417969</c:v>
                </c:pt>
                <c:pt idx="316">
                  <c:v>84.471084594726563</c:v>
                </c:pt>
                <c:pt idx="317">
                  <c:v>82.811363220214844</c:v>
                </c:pt>
                <c:pt idx="318">
                  <c:v>87.495536804199219</c:v>
                </c:pt>
                <c:pt idx="319">
                  <c:v>92.020256042480469</c:v>
                </c:pt>
                <c:pt idx="320">
                  <c:v>71.073165893554688</c:v>
                </c:pt>
                <c:pt idx="321">
                  <c:v>96.382476806640625</c:v>
                </c:pt>
                <c:pt idx="322">
                  <c:v>84.748733520507813</c:v>
                </c:pt>
                <c:pt idx="323">
                  <c:v>74.916725158691406</c:v>
                </c:pt>
                <c:pt idx="324">
                  <c:v>88.966972351074219</c:v>
                </c:pt>
                <c:pt idx="325">
                  <c:v>91.112533569335938</c:v>
                </c:pt>
                <c:pt idx="326">
                  <c:v>92.481689453125</c:v>
                </c:pt>
                <c:pt idx="327">
                  <c:v>85.530494689941406</c:v>
                </c:pt>
                <c:pt idx="328">
                  <c:v>82.747520446777344</c:v>
                </c:pt>
                <c:pt idx="329">
                  <c:v>84.2696533203125</c:v>
                </c:pt>
                <c:pt idx="330">
                  <c:v>82.431571960449219</c:v>
                </c:pt>
                <c:pt idx="331">
                  <c:v>83.677940368652344</c:v>
                </c:pt>
                <c:pt idx="332">
                  <c:v>84.718719482421875</c:v>
                </c:pt>
                <c:pt idx="333">
                  <c:v>80.171371459960938</c:v>
                </c:pt>
                <c:pt idx="334">
                  <c:v>79.437095642089844</c:v>
                </c:pt>
                <c:pt idx="335">
                  <c:v>82.818717956542969</c:v>
                </c:pt>
                <c:pt idx="336">
                  <c:v>82.395980834960938</c:v>
                </c:pt>
                <c:pt idx="337">
                  <c:v>88.4521484375</c:v>
                </c:pt>
                <c:pt idx="338">
                  <c:v>89.992355346679688</c:v>
                </c:pt>
                <c:pt idx="339">
                  <c:v>86.540847778320313</c:v>
                </c:pt>
                <c:pt idx="340">
                  <c:v>85.663978576660156</c:v>
                </c:pt>
                <c:pt idx="341">
                  <c:v>84.858146667480469</c:v>
                </c:pt>
                <c:pt idx="342">
                  <c:v>87.03021240234375</c:v>
                </c:pt>
                <c:pt idx="343">
                  <c:v>77.293434143066406</c:v>
                </c:pt>
                <c:pt idx="344">
                  <c:v>81.642021179199219</c:v>
                </c:pt>
                <c:pt idx="345">
                  <c:v>81.91888427734375</c:v>
                </c:pt>
                <c:pt idx="346">
                  <c:v>80.569442749023438</c:v>
                </c:pt>
                <c:pt idx="347">
                  <c:v>83.513595581054688</c:v>
                </c:pt>
                <c:pt idx="348">
                  <c:v>89.919288635253906</c:v>
                </c:pt>
                <c:pt idx="349">
                  <c:v>83.717292785644531</c:v>
                </c:pt>
                <c:pt idx="350">
                  <c:v>90.708656311035156</c:v>
                </c:pt>
                <c:pt idx="351">
                  <c:v>86.635101318359375</c:v>
                </c:pt>
                <c:pt idx="352">
                  <c:v>84.328407287597656</c:v>
                </c:pt>
                <c:pt idx="353">
                  <c:v>84.00653076171875</c:v>
                </c:pt>
                <c:pt idx="354">
                  <c:v>87.3033447265625</c:v>
                </c:pt>
                <c:pt idx="355">
                  <c:v>85.459403991699219</c:v>
                </c:pt>
                <c:pt idx="356">
                  <c:v>80.650077819824219</c:v>
                </c:pt>
                <c:pt idx="357">
                  <c:v>87.302131652832031</c:v>
                </c:pt>
                <c:pt idx="358">
                  <c:v>85.830673217773438</c:v>
                </c:pt>
                <c:pt idx="359">
                  <c:v>78.967292785644531</c:v>
                </c:pt>
                <c:pt idx="360">
                  <c:v>85.768119812011719</c:v>
                </c:pt>
                <c:pt idx="361">
                  <c:v>82.794273376464844</c:v>
                </c:pt>
                <c:pt idx="362">
                  <c:v>73.733154296875</c:v>
                </c:pt>
                <c:pt idx="363">
                  <c:v>94.35894775390625</c:v>
                </c:pt>
                <c:pt idx="364">
                  <c:v>83.048851013183594</c:v>
                </c:pt>
                <c:pt idx="365">
                  <c:v>85.679336547851563</c:v>
                </c:pt>
                <c:pt idx="366">
                  <c:v>90.648269653320313</c:v>
                </c:pt>
                <c:pt idx="367">
                  <c:v>83.499053955078125</c:v>
                </c:pt>
                <c:pt idx="368">
                  <c:v>81.717353820800781</c:v>
                </c:pt>
                <c:pt idx="369">
                  <c:v>77.488441467285156</c:v>
                </c:pt>
                <c:pt idx="370">
                  <c:v>88.140853881835938</c:v>
                </c:pt>
                <c:pt idx="371">
                  <c:v>85.944770812988281</c:v>
                </c:pt>
                <c:pt idx="372">
                  <c:v>85.971160888671875</c:v>
                </c:pt>
                <c:pt idx="373">
                  <c:v>95.617401123046875</c:v>
                </c:pt>
                <c:pt idx="374">
                  <c:v>87.747627258300781</c:v>
                </c:pt>
                <c:pt idx="375">
                  <c:v>86.812614440917969</c:v>
                </c:pt>
                <c:pt idx="376">
                  <c:v>79.660285949707031</c:v>
                </c:pt>
                <c:pt idx="377">
                  <c:v>80.213066101074219</c:v>
                </c:pt>
                <c:pt idx="378">
                  <c:v>93.252105712890625</c:v>
                </c:pt>
                <c:pt idx="379">
                  <c:v>88.587394714355469</c:v>
                </c:pt>
                <c:pt idx="380">
                  <c:v>79.956809997558594</c:v>
                </c:pt>
                <c:pt idx="381">
                  <c:v>89.317802429199219</c:v>
                </c:pt>
                <c:pt idx="382">
                  <c:v>84.88348388671875</c:v>
                </c:pt>
                <c:pt idx="383">
                  <c:v>84.740447998046875</c:v>
                </c:pt>
                <c:pt idx="384">
                  <c:v>81.899818420410156</c:v>
                </c:pt>
                <c:pt idx="385">
                  <c:v>91.948020935058594</c:v>
                </c:pt>
                <c:pt idx="386">
                  <c:v>85.981819152832031</c:v>
                </c:pt>
                <c:pt idx="387">
                  <c:v>87.761299133300781</c:v>
                </c:pt>
                <c:pt idx="388">
                  <c:v>78.979499816894531</c:v>
                </c:pt>
                <c:pt idx="389">
                  <c:v>80.315765380859375</c:v>
                </c:pt>
                <c:pt idx="390">
                  <c:v>85.731681823730469</c:v>
                </c:pt>
                <c:pt idx="391">
                  <c:v>83.109474182128906</c:v>
                </c:pt>
                <c:pt idx="392">
                  <c:v>82.457099914550781</c:v>
                </c:pt>
                <c:pt idx="393">
                  <c:v>88.844070434570313</c:v>
                </c:pt>
                <c:pt idx="394">
                  <c:v>98.449546813964844</c:v>
                </c:pt>
                <c:pt idx="395">
                  <c:v>87.650802612304688</c:v>
                </c:pt>
                <c:pt idx="396">
                  <c:v>88.600730895996094</c:v>
                </c:pt>
                <c:pt idx="397">
                  <c:v>89.706558227539063</c:v>
                </c:pt>
                <c:pt idx="398">
                  <c:v>88.325935363769531</c:v>
                </c:pt>
                <c:pt idx="399">
                  <c:v>81.511711120605469</c:v>
                </c:pt>
                <c:pt idx="400">
                  <c:v>77.895698547363281</c:v>
                </c:pt>
                <c:pt idx="401">
                  <c:v>84.783668518066406</c:v>
                </c:pt>
                <c:pt idx="402">
                  <c:v>88.297782897949219</c:v>
                </c:pt>
                <c:pt idx="403">
                  <c:v>87.509315490722656</c:v>
                </c:pt>
                <c:pt idx="404">
                  <c:v>100.5790481567383</c:v>
                </c:pt>
                <c:pt idx="405">
                  <c:v>86.486862182617188</c:v>
                </c:pt>
                <c:pt idx="406">
                  <c:v>84.541786193847656</c:v>
                </c:pt>
                <c:pt idx="407">
                  <c:v>88.886016845703125</c:v>
                </c:pt>
                <c:pt idx="408">
                  <c:v>86.169952392578125</c:v>
                </c:pt>
                <c:pt idx="409">
                  <c:v>85.574386596679688</c:v>
                </c:pt>
                <c:pt idx="410">
                  <c:v>82.698219299316406</c:v>
                </c:pt>
                <c:pt idx="411">
                  <c:v>93.467765808105469</c:v>
                </c:pt>
                <c:pt idx="412">
                  <c:v>90.208503723144531</c:v>
                </c:pt>
                <c:pt idx="413">
                  <c:v>86.130882263183594</c:v>
                </c:pt>
                <c:pt idx="414">
                  <c:v>88.858535766601563</c:v>
                </c:pt>
                <c:pt idx="415">
                  <c:v>90.751914978027344</c:v>
                </c:pt>
                <c:pt idx="416">
                  <c:v>81.180992126464844</c:v>
                </c:pt>
                <c:pt idx="417">
                  <c:v>84.030372619628906</c:v>
                </c:pt>
                <c:pt idx="418">
                  <c:v>92.9901123046875</c:v>
                </c:pt>
                <c:pt idx="419">
                  <c:v>84.867469787597656</c:v>
                </c:pt>
                <c:pt idx="420">
                  <c:v>86.535751342773438</c:v>
                </c:pt>
                <c:pt idx="421">
                  <c:v>79.540145874023438</c:v>
                </c:pt>
                <c:pt idx="422">
                  <c:v>80.605796813964844</c:v>
                </c:pt>
                <c:pt idx="423">
                  <c:v>82.792037963867188</c:v>
                </c:pt>
                <c:pt idx="424">
                  <c:v>81.035614013671875</c:v>
                </c:pt>
                <c:pt idx="425">
                  <c:v>86.580055236816406</c:v>
                </c:pt>
                <c:pt idx="426">
                  <c:v>81.626327514648438</c:v>
                </c:pt>
                <c:pt idx="427">
                  <c:v>85.980186462402344</c:v>
                </c:pt>
                <c:pt idx="428">
                  <c:v>87.067222595214844</c:v>
                </c:pt>
                <c:pt idx="429">
                  <c:v>86.750572204589844</c:v>
                </c:pt>
                <c:pt idx="430">
                  <c:v>84.35760498046875</c:v>
                </c:pt>
                <c:pt idx="431">
                  <c:v>80.622627258300781</c:v>
                </c:pt>
                <c:pt idx="432">
                  <c:v>96.908889770507813</c:v>
                </c:pt>
                <c:pt idx="433">
                  <c:v>89.229286193847656</c:v>
                </c:pt>
                <c:pt idx="434">
                  <c:v>74.916984558105469</c:v>
                </c:pt>
                <c:pt idx="435">
                  <c:v>84.909194946289063</c:v>
                </c:pt>
                <c:pt idx="436">
                  <c:v>85.218353271484375</c:v>
                </c:pt>
                <c:pt idx="437">
                  <c:v>81.387298583984375</c:v>
                </c:pt>
                <c:pt idx="438">
                  <c:v>73.245063781738281</c:v>
                </c:pt>
                <c:pt idx="439">
                  <c:v>92.435096740722656</c:v>
                </c:pt>
                <c:pt idx="440">
                  <c:v>90.228355407714844</c:v>
                </c:pt>
                <c:pt idx="441">
                  <c:v>81.533088684082031</c:v>
                </c:pt>
                <c:pt idx="442">
                  <c:v>88.159385681152344</c:v>
                </c:pt>
                <c:pt idx="443">
                  <c:v>80.824089050292969</c:v>
                </c:pt>
                <c:pt idx="444">
                  <c:v>92.623321533203125</c:v>
                </c:pt>
                <c:pt idx="445">
                  <c:v>86.481048583984375</c:v>
                </c:pt>
                <c:pt idx="446">
                  <c:v>93.130020141601563</c:v>
                </c:pt>
                <c:pt idx="447">
                  <c:v>87.569000244140625</c:v>
                </c:pt>
                <c:pt idx="448">
                  <c:v>81.420654296875</c:v>
                </c:pt>
                <c:pt idx="449">
                  <c:v>84.1790771484375</c:v>
                </c:pt>
                <c:pt idx="450">
                  <c:v>92.572547912597656</c:v>
                </c:pt>
                <c:pt idx="451">
                  <c:v>87.130523681640625</c:v>
                </c:pt>
                <c:pt idx="452">
                  <c:v>91.242660522460938</c:v>
                </c:pt>
                <c:pt idx="453">
                  <c:v>83.626678466796875</c:v>
                </c:pt>
                <c:pt idx="454">
                  <c:v>93.709869384765625</c:v>
                </c:pt>
                <c:pt idx="455">
                  <c:v>91.128028869628906</c:v>
                </c:pt>
                <c:pt idx="456">
                  <c:v>87.015953063964844</c:v>
                </c:pt>
                <c:pt idx="457">
                  <c:v>86.042396545410156</c:v>
                </c:pt>
                <c:pt idx="458">
                  <c:v>87.822380065917969</c:v>
                </c:pt>
                <c:pt idx="459">
                  <c:v>79.859451293945313</c:v>
                </c:pt>
                <c:pt idx="460">
                  <c:v>83.602485656738281</c:v>
                </c:pt>
                <c:pt idx="461">
                  <c:v>83.303482055664063</c:v>
                </c:pt>
                <c:pt idx="462">
                  <c:v>91.514938354492188</c:v>
                </c:pt>
                <c:pt idx="463">
                  <c:v>80.545051574707031</c:v>
                </c:pt>
                <c:pt idx="464">
                  <c:v>89.157356262207031</c:v>
                </c:pt>
                <c:pt idx="465">
                  <c:v>85.285072326660156</c:v>
                </c:pt>
                <c:pt idx="466">
                  <c:v>84.290016174316406</c:v>
                </c:pt>
                <c:pt idx="467">
                  <c:v>78.844886779785156</c:v>
                </c:pt>
                <c:pt idx="468">
                  <c:v>88.974693298339844</c:v>
                </c:pt>
                <c:pt idx="469">
                  <c:v>69.505020141601563</c:v>
                </c:pt>
                <c:pt idx="470">
                  <c:v>85.604286193847656</c:v>
                </c:pt>
                <c:pt idx="471">
                  <c:v>93.493019104003906</c:v>
                </c:pt>
                <c:pt idx="472">
                  <c:v>84.077362060546875</c:v>
                </c:pt>
                <c:pt idx="473">
                  <c:v>87.276878356933594</c:v>
                </c:pt>
                <c:pt idx="474">
                  <c:v>84.276779174804688</c:v>
                </c:pt>
                <c:pt idx="475">
                  <c:v>83.708763122558594</c:v>
                </c:pt>
                <c:pt idx="476">
                  <c:v>82.273841857910156</c:v>
                </c:pt>
                <c:pt idx="477">
                  <c:v>79.363922119140625</c:v>
                </c:pt>
                <c:pt idx="478">
                  <c:v>74.445075988769531</c:v>
                </c:pt>
                <c:pt idx="479">
                  <c:v>84.546142578125</c:v>
                </c:pt>
                <c:pt idx="480">
                  <c:v>78.717597961425781</c:v>
                </c:pt>
                <c:pt idx="481">
                  <c:v>89.474746704101563</c:v>
                </c:pt>
                <c:pt idx="482">
                  <c:v>87.594802856445313</c:v>
                </c:pt>
                <c:pt idx="483">
                  <c:v>83.273323059082031</c:v>
                </c:pt>
                <c:pt idx="484">
                  <c:v>97.04461669921875</c:v>
                </c:pt>
                <c:pt idx="485">
                  <c:v>83.91510009765625</c:v>
                </c:pt>
                <c:pt idx="486">
                  <c:v>86.35028076171875</c:v>
                </c:pt>
                <c:pt idx="487">
                  <c:v>86.898574829101563</c:v>
                </c:pt>
                <c:pt idx="488">
                  <c:v>82.07891845703125</c:v>
                </c:pt>
                <c:pt idx="489">
                  <c:v>78.483604431152344</c:v>
                </c:pt>
                <c:pt idx="490">
                  <c:v>85.691009521484375</c:v>
                </c:pt>
                <c:pt idx="491">
                  <c:v>88.343711853027344</c:v>
                </c:pt>
                <c:pt idx="492">
                  <c:v>93.706199645996094</c:v>
                </c:pt>
                <c:pt idx="493">
                  <c:v>89.975593566894531</c:v>
                </c:pt>
                <c:pt idx="494">
                  <c:v>89.049446105957031</c:v>
                </c:pt>
                <c:pt idx="495">
                  <c:v>87.011016845703125</c:v>
                </c:pt>
                <c:pt idx="496">
                  <c:v>77.328964233398438</c:v>
                </c:pt>
                <c:pt idx="497">
                  <c:v>77.579338073730469</c:v>
                </c:pt>
                <c:pt idx="498">
                  <c:v>90.621330261230469</c:v>
                </c:pt>
                <c:pt idx="499">
                  <c:v>81.09454345703125</c:v>
                </c:pt>
                <c:pt idx="500">
                  <c:v>86.850746154785156</c:v>
                </c:pt>
                <c:pt idx="501">
                  <c:v>89.554489135742188</c:v>
                </c:pt>
                <c:pt idx="502">
                  <c:v>78.85687255859375</c:v>
                </c:pt>
                <c:pt idx="503">
                  <c:v>91.903053283691406</c:v>
                </c:pt>
                <c:pt idx="504">
                  <c:v>83.088714599609375</c:v>
                </c:pt>
                <c:pt idx="505">
                  <c:v>74.284111022949219</c:v>
                </c:pt>
                <c:pt idx="506">
                  <c:v>90.420219421386719</c:v>
                </c:pt>
                <c:pt idx="507">
                  <c:v>86.485725402832031</c:v>
                </c:pt>
                <c:pt idx="508">
                  <c:v>90.343605041503906</c:v>
                </c:pt>
                <c:pt idx="509">
                  <c:v>77.201873779296875</c:v>
                </c:pt>
                <c:pt idx="510">
                  <c:v>83.54248046875</c:v>
                </c:pt>
                <c:pt idx="511">
                  <c:v>83.994102478027344</c:v>
                </c:pt>
                <c:pt idx="512">
                  <c:v>79.076866149902344</c:v>
                </c:pt>
                <c:pt idx="513">
                  <c:v>72.146827697753906</c:v>
                </c:pt>
                <c:pt idx="514">
                  <c:v>77.852638244628906</c:v>
                </c:pt>
                <c:pt idx="515">
                  <c:v>85.197830200195313</c:v>
                </c:pt>
                <c:pt idx="516">
                  <c:v>89.397224426269531</c:v>
                </c:pt>
                <c:pt idx="517">
                  <c:v>76.873626708984375</c:v>
                </c:pt>
                <c:pt idx="518">
                  <c:v>80.087562561035156</c:v>
                </c:pt>
                <c:pt idx="519">
                  <c:v>84.326629638671875</c:v>
                </c:pt>
                <c:pt idx="520">
                  <c:v>80.697288513183594</c:v>
                </c:pt>
                <c:pt idx="521">
                  <c:v>82.927597045898438</c:v>
                </c:pt>
                <c:pt idx="522">
                  <c:v>100.9379806518555</c:v>
                </c:pt>
                <c:pt idx="523">
                  <c:v>88.005699157714844</c:v>
                </c:pt>
                <c:pt idx="524">
                  <c:v>88.679740905761719</c:v>
                </c:pt>
                <c:pt idx="525">
                  <c:v>85.684295654296875</c:v>
                </c:pt>
                <c:pt idx="526">
                  <c:v>79.064170837402344</c:v>
                </c:pt>
                <c:pt idx="527">
                  <c:v>86.281028747558594</c:v>
                </c:pt>
                <c:pt idx="528">
                  <c:v>81.2398681640625</c:v>
                </c:pt>
                <c:pt idx="529">
                  <c:v>89.515998840332031</c:v>
                </c:pt>
                <c:pt idx="530">
                  <c:v>90.303352355957031</c:v>
                </c:pt>
                <c:pt idx="531">
                  <c:v>81.585731506347656</c:v>
                </c:pt>
                <c:pt idx="532">
                  <c:v>88.190826416015625</c:v>
                </c:pt>
                <c:pt idx="533">
                  <c:v>84.175323486328125</c:v>
                </c:pt>
                <c:pt idx="534">
                  <c:v>85.349159240722656</c:v>
                </c:pt>
                <c:pt idx="535">
                  <c:v>91.753433227539063</c:v>
                </c:pt>
                <c:pt idx="536">
                  <c:v>87.6290283203125</c:v>
                </c:pt>
                <c:pt idx="537">
                  <c:v>91.601570129394531</c:v>
                </c:pt>
                <c:pt idx="538">
                  <c:v>83.968254089355469</c:v>
                </c:pt>
                <c:pt idx="539">
                  <c:v>89.612861633300781</c:v>
                </c:pt>
                <c:pt idx="540">
                  <c:v>72.521888732910156</c:v>
                </c:pt>
                <c:pt idx="541">
                  <c:v>80.744163513183594</c:v>
                </c:pt>
                <c:pt idx="542">
                  <c:v>78.448043823242188</c:v>
                </c:pt>
                <c:pt idx="543">
                  <c:v>88.159217834472656</c:v>
                </c:pt>
                <c:pt idx="544">
                  <c:v>95.325874328613281</c:v>
                </c:pt>
                <c:pt idx="545">
                  <c:v>83.417625427246094</c:v>
                </c:pt>
                <c:pt idx="546">
                  <c:v>87.412803649902344</c:v>
                </c:pt>
                <c:pt idx="547">
                  <c:v>92.965652465820313</c:v>
                </c:pt>
                <c:pt idx="548">
                  <c:v>86.549446105957031</c:v>
                </c:pt>
                <c:pt idx="549">
                  <c:v>85.141242980957031</c:v>
                </c:pt>
                <c:pt idx="550">
                  <c:v>97.581733703613281</c:v>
                </c:pt>
                <c:pt idx="551">
                  <c:v>90.853355407714844</c:v>
                </c:pt>
                <c:pt idx="552">
                  <c:v>90.778724670410156</c:v>
                </c:pt>
                <c:pt idx="553">
                  <c:v>76.784637451171875</c:v>
                </c:pt>
                <c:pt idx="554">
                  <c:v>86.376258850097656</c:v>
                </c:pt>
                <c:pt idx="555">
                  <c:v>76.350120544433594</c:v>
                </c:pt>
                <c:pt idx="556">
                  <c:v>75.315925598144531</c:v>
                </c:pt>
                <c:pt idx="557">
                  <c:v>87.979515075683594</c:v>
                </c:pt>
                <c:pt idx="558">
                  <c:v>84.590324401855469</c:v>
                </c:pt>
                <c:pt idx="559">
                  <c:v>88.270271301269531</c:v>
                </c:pt>
                <c:pt idx="560">
                  <c:v>90.709671020507813</c:v>
                </c:pt>
                <c:pt idx="561">
                  <c:v>91.625717163085938</c:v>
                </c:pt>
                <c:pt idx="562">
                  <c:v>83.326164245605469</c:v>
                </c:pt>
                <c:pt idx="563">
                  <c:v>84.811546325683594</c:v>
                </c:pt>
                <c:pt idx="564">
                  <c:v>78.178688049316406</c:v>
                </c:pt>
                <c:pt idx="565">
                  <c:v>85.734870910644531</c:v>
                </c:pt>
                <c:pt idx="566">
                  <c:v>85.382392883300781</c:v>
                </c:pt>
                <c:pt idx="567">
                  <c:v>91.208915710449219</c:v>
                </c:pt>
                <c:pt idx="568">
                  <c:v>85.652679443359375</c:v>
                </c:pt>
                <c:pt idx="569">
                  <c:v>85.411842346191406</c:v>
                </c:pt>
                <c:pt idx="570">
                  <c:v>77.980171203613281</c:v>
                </c:pt>
                <c:pt idx="571">
                  <c:v>81.337959289550781</c:v>
                </c:pt>
                <c:pt idx="572">
                  <c:v>88.9151611328125</c:v>
                </c:pt>
                <c:pt idx="573">
                  <c:v>90.504592895507813</c:v>
                </c:pt>
                <c:pt idx="574">
                  <c:v>82.995735168457031</c:v>
                </c:pt>
                <c:pt idx="575">
                  <c:v>89.337867736816406</c:v>
                </c:pt>
                <c:pt idx="576">
                  <c:v>89.829437255859375</c:v>
                </c:pt>
                <c:pt idx="577">
                  <c:v>83.771171569824219</c:v>
                </c:pt>
                <c:pt idx="578">
                  <c:v>84.632713317871094</c:v>
                </c:pt>
                <c:pt idx="579">
                  <c:v>85.184341430664063</c:v>
                </c:pt>
                <c:pt idx="580">
                  <c:v>92.91864013671875</c:v>
                </c:pt>
                <c:pt idx="581">
                  <c:v>87.216316223144531</c:v>
                </c:pt>
                <c:pt idx="582">
                  <c:v>83.332298278808594</c:v>
                </c:pt>
                <c:pt idx="583">
                  <c:v>86.235725402832031</c:v>
                </c:pt>
                <c:pt idx="584">
                  <c:v>96.594192504882813</c:v>
                </c:pt>
                <c:pt idx="585">
                  <c:v>85.495628356933594</c:v>
                </c:pt>
                <c:pt idx="586">
                  <c:v>86.340141296386719</c:v>
                </c:pt>
                <c:pt idx="587">
                  <c:v>85.033149719238281</c:v>
                </c:pt>
                <c:pt idx="588">
                  <c:v>86.995292663574219</c:v>
                </c:pt>
                <c:pt idx="589">
                  <c:v>84.755699157714844</c:v>
                </c:pt>
                <c:pt idx="590">
                  <c:v>85.524116516113281</c:v>
                </c:pt>
                <c:pt idx="591">
                  <c:v>88.274169921875</c:v>
                </c:pt>
                <c:pt idx="592">
                  <c:v>86.846153259277344</c:v>
                </c:pt>
                <c:pt idx="593">
                  <c:v>85.836013793945313</c:v>
                </c:pt>
                <c:pt idx="594">
                  <c:v>86.702552795410156</c:v>
                </c:pt>
                <c:pt idx="595">
                  <c:v>82.523017883300781</c:v>
                </c:pt>
                <c:pt idx="596">
                  <c:v>78.974090576171875</c:v>
                </c:pt>
                <c:pt idx="597">
                  <c:v>91.908668518066406</c:v>
                </c:pt>
                <c:pt idx="598">
                  <c:v>77.090446472167969</c:v>
                </c:pt>
                <c:pt idx="599">
                  <c:v>82.561653137207031</c:v>
                </c:pt>
                <c:pt idx="600">
                  <c:v>86.627784729003906</c:v>
                </c:pt>
                <c:pt idx="601">
                  <c:v>81.531913757324219</c:v>
                </c:pt>
                <c:pt idx="602">
                  <c:v>86.794075012207031</c:v>
                </c:pt>
                <c:pt idx="603">
                  <c:v>86.186325073242188</c:v>
                </c:pt>
                <c:pt idx="604">
                  <c:v>79.317131042480469</c:v>
                </c:pt>
                <c:pt idx="605">
                  <c:v>89.102653503417969</c:v>
                </c:pt>
                <c:pt idx="606">
                  <c:v>90.200721740722656</c:v>
                </c:pt>
                <c:pt idx="607">
                  <c:v>82.106239318847656</c:v>
                </c:pt>
                <c:pt idx="608">
                  <c:v>82.095634460449219</c:v>
                </c:pt>
                <c:pt idx="609">
                  <c:v>86.797233581542969</c:v>
                </c:pt>
                <c:pt idx="610">
                  <c:v>85.892219543457031</c:v>
                </c:pt>
                <c:pt idx="611">
                  <c:v>79.9599609375</c:v>
                </c:pt>
                <c:pt idx="612">
                  <c:v>72.556892395019531</c:v>
                </c:pt>
                <c:pt idx="613">
                  <c:v>86.918502807617188</c:v>
                </c:pt>
                <c:pt idx="614">
                  <c:v>81.258171081542969</c:v>
                </c:pt>
                <c:pt idx="615">
                  <c:v>86.677009582519531</c:v>
                </c:pt>
                <c:pt idx="616">
                  <c:v>86.555625915527344</c:v>
                </c:pt>
                <c:pt idx="617">
                  <c:v>90.160995483398438</c:v>
                </c:pt>
                <c:pt idx="618">
                  <c:v>90.459976196289063</c:v>
                </c:pt>
                <c:pt idx="619">
                  <c:v>86.0389404296875</c:v>
                </c:pt>
                <c:pt idx="620">
                  <c:v>84.359687805175781</c:v>
                </c:pt>
                <c:pt idx="621">
                  <c:v>91.424179077148438</c:v>
                </c:pt>
                <c:pt idx="622">
                  <c:v>79.831710815429688</c:v>
                </c:pt>
                <c:pt idx="623">
                  <c:v>89.241973876953125</c:v>
                </c:pt>
                <c:pt idx="624">
                  <c:v>90.0174560546875</c:v>
                </c:pt>
                <c:pt idx="625">
                  <c:v>87.202667236328125</c:v>
                </c:pt>
                <c:pt idx="626">
                  <c:v>82.092903137207031</c:v>
                </c:pt>
                <c:pt idx="627">
                  <c:v>81.748207092285156</c:v>
                </c:pt>
                <c:pt idx="628">
                  <c:v>85.745491027832031</c:v>
                </c:pt>
                <c:pt idx="629">
                  <c:v>90.798110961914063</c:v>
                </c:pt>
                <c:pt idx="630">
                  <c:v>84.114791870117188</c:v>
                </c:pt>
                <c:pt idx="631">
                  <c:v>93.90228271484375</c:v>
                </c:pt>
                <c:pt idx="632">
                  <c:v>83.085105895996094</c:v>
                </c:pt>
                <c:pt idx="633">
                  <c:v>85.636329650878906</c:v>
                </c:pt>
                <c:pt idx="634">
                  <c:v>91.245613098144531</c:v>
                </c:pt>
                <c:pt idx="635">
                  <c:v>84.625526428222656</c:v>
                </c:pt>
                <c:pt idx="636">
                  <c:v>88.821266174316406</c:v>
                </c:pt>
                <c:pt idx="637">
                  <c:v>75.24365234375</c:v>
                </c:pt>
                <c:pt idx="638">
                  <c:v>90.345718383789063</c:v>
                </c:pt>
                <c:pt idx="639">
                  <c:v>88.773117065429688</c:v>
                </c:pt>
                <c:pt idx="640">
                  <c:v>89.01190185546875</c:v>
                </c:pt>
                <c:pt idx="641">
                  <c:v>86.73760986328125</c:v>
                </c:pt>
                <c:pt idx="642">
                  <c:v>87.152046203613281</c:v>
                </c:pt>
                <c:pt idx="643">
                  <c:v>87.53839111328125</c:v>
                </c:pt>
                <c:pt idx="644">
                  <c:v>78.247749328613281</c:v>
                </c:pt>
                <c:pt idx="645">
                  <c:v>86.81268310546875</c:v>
                </c:pt>
                <c:pt idx="646">
                  <c:v>79.622444152832031</c:v>
                </c:pt>
                <c:pt idx="647">
                  <c:v>87.428268432617188</c:v>
                </c:pt>
                <c:pt idx="648">
                  <c:v>71.362236022949219</c:v>
                </c:pt>
                <c:pt idx="649">
                  <c:v>87.499923706054688</c:v>
                </c:pt>
                <c:pt idx="650">
                  <c:v>77.674064636230469</c:v>
                </c:pt>
                <c:pt idx="651">
                  <c:v>86.48114013671875</c:v>
                </c:pt>
                <c:pt idx="652">
                  <c:v>90.900131225585938</c:v>
                </c:pt>
                <c:pt idx="653">
                  <c:v>88.247634887695313</c:v>
                </c:pt>
                <c:pt idx="654">
                  <c:v>92.433456420898438</c:v>
                </c:pt>
                <c:pt idx="655">
                  <c:v>77.489677429199219</c:v>
                </c:pt>
                <c:pt idx="656">
                  <c:v>89.8997802734375</c:v>
                </c:pt>
                <c:pt idx="657">
                  <c:v>94.486968994140625</c:v>
                </c:pt>
                <c:pt idx="658">
                  <c:v>87.538986206054688</c:v>
                </c:pt>
                <c:pt idx="659">
                  <c:v>91.146774291992188</c:v>
                </c:pt>
                <c:pt idx="660">
                  <c:v>84.612808227539063</c:v>
                </c:pt>
                <c:pt idx="661">
                  <c:v>89.239128112792969</c:v>
                </c:pt>
                <c:pt idx="662">
                  <c:v>78.893630981445313</c:v>
                </c:pt>
                <c:pt idx="663">
                  <c:v>78.169540405273438</c:v>
                </c:pt>
                <c:pt idx="664">
                  <c:v>88.454185485839844</c:v>
                </c:pt>
                <c:pt idx="665">
                  <c:v>87.581146240234375</c:v>
                </c:pt>
                <c:pt idx="666">
                  <c:v>79.681838989257813</c:v>
                </c:pt>
                <c:pt idx="667">
                  <c:v>89.006462097167969</c:v>
                </c:pt>
                <c:pt idx="668">
                  <c:v>76.991989135742188</c:v>
                </c:pt>
                <c:pt idx="669">
                  <c:v>86.9578857421875</c:v>
                </c:pt>
                <c:pt idx="670">
                  <c:v>94.365959167480469</c:v>
                </c:pt>
                <c:pt idx="671">
                  <c:v>78.9019775390625</c:v>
                </c:pt>
                <c:pt idx="672">
                  <c:v>74.817497253417969</c:v>
                </c:pt>
                <c:pt idx="673">
                  <c:v>90.578514099121094</c:v>
                </c:pt>
                <c:pt idx="674">
                  <c:v>86.050514221191406</c:v>
                </c:pt>
                <c:pt idx="675">
                  <c:v>89.662918090820313</c:v>
                </c:pt>
                <c:pt idx="676">
                  <c:v>84.925941467285156</c:v>
                </c:pt>
                <c:pt idx="677">
                  <c:v>85.988609313964844</c:v>
                </c:pt>
                <c:pt idx="678">
                  <c:v>91.818092346191406</c:v>
                </c:pt>
                <c:pt idx="679">
                  <c:v>83.170654296875</c:v>
                </c:pt>
                <c:pt idx="680">
                  <c:v>85.122100830078125</c:v>
                </c:pt>
                <c:pt idx="681">
                  <c:v>85.211036682128906</c:v>
                </c:pt>
                <c:pt idx="682">
                  <c:v>85.539024353027344</c:v>
                </c:pt>
                <c:pt idx="683">
                  <c:v>81.615058898925781</c:v>
                </c:pt>
                <c:pt idx="684">
                  <c:v>79.440345764160156</c:v>
                </c:pt>
                <c:pt idx="685">
                  <c:v>87.1026611328125</c:v>
                </c:pt>
                <c:pt idx="686">
                  <c:v>86.600395202636719</c:v>
                </c:pt>
                <c:pt idx="687">
                  <c:v>85.585067749023438</c:v>
                </c:pt>
                <c:pt idx="688">
                  <c:v>83.479644775390625</c:v>
                </c:pt>
                <c:pt idx="689">
                  <c:v>80.921684265136719</c:v>
                </c:pt>
                <c:pt idx="690">
                  <c:v>89.692726135253906</c:v>
                </c:pt>
                <c:pt idx="691">
                  <c:v>88.3631591796875</c:v>
                </c:pt>
                <c:pt idx="692">
                  <c:v>88.32061767578125</c:v>
                </c:pt>
                <c:pt idx="693">
                  <c:v>85.3475341796875</c:v>
                </c:pt>
                <c:pt idx="694">
                  <c:v>79.509292602539063</c:v>
                </c:pt>
                <c:pt idx="695">
                  <c:v>85.804489135742188</c:v>
                </c:pt>
                <c:pt idx="696">
                  <c:v>80.489494323730469</c:v>
                </c:pt>
                <c:pt idx="697">
                  <c:v>89.4161376953125</c:v>
                </c:pt>
                <c:pt idx="698">
                  <c:v>73.011116027832031</c:v>
                </c:pt>
                <c:pt idx="699">
                  <c:v>84.092735290527344</c:v>
                </c:pt>
                <c:pt idx="700">
                  <c:v>93.247383117675781</c:v>
                </c:pt>
                <c:pt idx="701">
                  <c:v>80.077911376953125</c:v>
                </c:pt>
                <c:pt idx="702">
                  <c:v>90.924324035644531</c:v>
                </c:pt>
                <c:pt idx="703">
                  <c:v>89.293128967285156</c:v>
                </c:pt>
                <c:pt idx="704">
                  <c:v>84.026321411132813</c:v>
                </c:pt>
                <c:pt idx="705">
                  <c:v>83.770729064941406</c:v>
                </c:pt>
                <c:pt idx="706">
                  <c:v>86.163070678710938</c:v>
                </c:pt>
                <c:pt idx="707">
                  <c:v>95.385665893554688</c:v>
                </c:pt>
                <c:pt idx="708">
                  <c:v>82.670806884765625</c:v>
                </c:pt>
                <c:pt idx="709">
                  <c:v>75.833198547363281</c:v>
                </c:pt>
                <c:pt idx="710">
                  <c:v>81.546562194824219</c:v>
                </c:pt>
                <c:pt idx="711">
                  <c:v>84.691848754882813</c:v>
                </c:pt>
                <c:pt idx="712">
                  <c:v>86.236282348632813</c:v>
                </c:pt>
                <c:pt idx="713">
                  <c:v>81.986778259277344</c:v>
                </c:pt>
                <c:pt idx="714">
                  <c:v>88.27215576171875</c:v>
                </c:pt>
                <c:pt idx="715">
                  <c:v>87.933448791503906</c:v>
                </c:pt>
                <c:pt idx="716">
                  <c:v>85.667884826660156</c:v>
                </c:pt>
                <c:pt idx="717">
                  <c:v>87.559577941894531</c:v>
                </c:pt>
                <c:pt idx="718">
                  <c:v>80.627029418945313</c:v>
                </c:pt>
                <c:pt idx="719">
                  <c:v>86.672935485839844</c:v>
                </c:pt>
                <c:pt idx="720">
                  <c:v>95.807998657226563</c:v>
                </c:pt>
                <c:pt idx="721">
                  <c:v>90.31219482421875</c:v>
                </c:pt>
                <c:pt idx="722">
                  <c:v>84.599227905273438</c:v>
                </c:pt>
                <c:pt idx="723">
                  <c:v>85.404945373535156</c:v>
                </c:pt>
                <c:pt idx="724">
                  <c:v>86.332618713378906</c:v>
                </c:pt>
                <c:pt idx="725">
                  <c:v>82.203399658203125</c:v>
                </c:pt>
                <c:pt idx="726">
                  <c:v>81.239669799804688</c:v>
                </c:pt>
                <c:pt idx="727">
                  <c:v>89.779251098632813</c:v>
                </c:pt>
                <c:pt idx="728">
                  <c:v>94.678565979003906</c:v>
                </c:pt>
                <c:pt idx="729">
                  <c:v>80.170501708984375</c:v>
                </c:pt>
                <c:pt idx="730">
                  <c:v>84.126327514648438</c:v>
                </c:pt>
                <c:pt idx="731">
                  <c:v>84.146499633789063</c:v>
                </c:pt>
                <c:pt idx="732">
                  <c:v>86.330192565917969</c:v>
                </c:pt>
                <c:pt idx="733">
                  <c:v>88.3760986328125</c:v>
                </c:pt>
                <c:pt idx="734">
                  <c:v>88.7833251953125</c:v>
                </c:pt>
                <c:pt idx="735">
                  <c:v>82.615447998046875</c:v>
                </c:pt>
                <c:pt idx="736">
                  <c:v>87.150230407714844</c:v>
                </c:pt>
                <c:pt idx="737">
                  <c:v>84.165519714355469</c:v>
                </c:pt>
                <c:pt idx="738">
                  <c:v>91.156631469726563</c:v>
                </c:pt>
                <c:pt idx="739">
                  <c:v>90.592376708984375</c:v>
                </c:pt>
                <c:pt idx="740">
                  <c:v>77.155670166015625</c:v>
                </c:pt>
                <c:pt idx="741">
                  <c:v>86.339797973632813</c:v>
                </c:pt>
                <c:pt idx="742">
                  <c:v>81.412010192871094</c:v>
                </c:pt>
                <c:pt idx="743">
                  <c:v>87.118927001953125</c:v>
                </c:pt>
                <c:pt idx="744">
                  <c:v>84.411689758300781</c:v>
                </c:pt>
                <c:pt idx="745">
                  <c:v>86.796401977539063</c:v>
                </c:pt>
                <c:pt idx="746">
                  <c:v>91.566780090332031</c:v>
                </c:pt>
                <c:pt idx="747">
                  <c:v>82.223892211914063</c:v>
                </c:pt>
                <c:pt idx="748">
                  <c:v>93.752647399902344</c:v>
                </c:pt>
                <c:pt idx="749">
                  <c:v>75.559394836425781</c:v>
                </c:pt>
                <c:pt idx="750">
                  <c:v>87.8646240234375</c:v>
                </c:pt>
                <c:pt idx="751">
                  <c:v>83.112144470214844</c:v>
                </c:pt>
                <c:pt idx="752">
                  <c:v>76.30511474609375</c:v>
                </c:pt>
                <c:pt idx="753">
                  <c:v>84.859504699707031</c:v>
                </c:pt>
                <c:pt idx="754">
                  <c:v>88.138168334960938</c:v>
                </c:pt>
                <c:pt idx="755">
                  <c:v>84.934242248535156</c:v>
                </c:pt>
                <c:pt idx="756">
                  <c:v>86.471099853515625</c:v>
                </c:pt>
                <c:pt idx="757">
                  <c:v>82.821601867675781</c:v>
                </c:pt>
                <c:pt idx="758">
                  <c:v>94.409416198730469</c:v>
                </c:pt>
                <c:pt idx="759">
                  <c:v>78.989356994628906</c:v>
                </c:pt>
                <c:pt idx="760">
                  <c:v>91.444618225097656</c:v>
                </c:pt>
                <c:pt idx="761">
                  <c:v>91.550880432128906</c:v>
                </c:pt>
                <c:pt idx="762">
                  <c:v>82.534378051757813</c:v>
                </c:pt>
                <c:pt idx="763">
                  <c:v>91.949989318847656</c:v>
                </c:pt>
                <c:pt idx="764">
                  <c:v>81.340484619140625</c:v>
                </c:pt>
                <c:pt idx="765">
                  <c:v>77.15673828125</c:v>
                </c:pt>
                <c:pt idx="766">
                  <c:v>90.547897338867188</c:v>
                </c:pt>
                <c:pt idx="767">
                  <c:v>94.895927429199219</c:v>
                </c:pt>
                <c:pt idx="768">
                  <c:v>90.434867858886719</c:v>
                </c:pt>
                <c:pt idx="769">
                  <c:v>87.058662414550781</c:v>
                </c:pt>
                <c:pt idx="770">
                  <c:v>84.416946411132813</c:v>
                </c:pt>
                <c:pt idx="771">
                  <c:v>81.834060668945313</c:v>
                </c:pt>
                <c:pt idx="772">
                  <c:v>77.8531494140625</c:v>
                </c:pt>
                <c:pt idx="773">
                  <c:v>92.878135681152344</c:v>
                </c:pt>
                <c:pt idx="774">
                  <c:v>85.731170654296875</c:v>
                </c:pt>
                <c:pt idx="775">
                  <c:v>89.858901977539063</c:v>
                </c:pt>
                <c:pt idx="776">
                  <c:v>88.526298522949219</c:v>
                </c:pt>
                <c:pt idx="777">
                  <c:v>89.47552490234375</c:v>
                </c:pt>
                <c:pt idx="778">
                  <c:v>84.160507202148438</c:v>
                </c:pt>
                <c:pt idx="779">
                  <c:v>87.775016784667969</c:v>
                </c:pt>
                <c:pt idx="780">
                  <c:v>90.181198120117188</c:v>
                </c:pt>
                <c:pt idx="781">
                  <c:v>80.147377014160156</c:v>
                </c:pt>
                <c:pt idx="782">
                  <c:v>84.73077392578125</c:v>
                </c:pt>
                <c:pt idx="783">
                  <c:v>85.976272583007813</c:v>
                </c:pt>
                <c:pt idx="784">
                  <c:v>87.531990051269531</c:v>
                </c:pt>
                <c:pt idx="785">
                  <c:v>86.157508850097656</c:v>
                </c:pt>
                <c:pt idx="786">
                  <c:v>84.116325378417969</c:v>
                </c:pt>
                <c:pt idx="787">
                  <c:v>75.783134460449219</c:v>
                </c:pt>
                <c:pt idx="788">
                  <c:v>81.403640747070313</c:v>
                </c:pt>
                <c:pt idx="789">
                  <c:v>89.549530029296875</c:v>
                </c:pt>
                <c:pt idx="790">
                  <c:v>82.271163940429688</c:v>
                </c:pt>
                <c:pt idx="791">
                  <c:v>82.145637512207031</c:v>
                </c:pt>
                <c:pt idx="792">
                  <c:v>82.19891357421875</c:v>
                </c:pt>
                <c:pt idx="793">
                  <c:v>84.506736755371094</c:v>
                </c:pt>
                <c:pt idx="794">
                  <c:v>82.141754150390625</c:v>
                </c:pt>
                <c:pt idx="795">
                  <c:v>79.928237915039063</c:v>
                </c:pt>
                <c:pt idx="796">
                  <c:v>85.46124267578125</c:v>
                </c:pt>
                <c:pt idx="797">
                  <c:v>85.648765563964844</c:v>
                </c:pt>
                <c:pt idx="798">
                  <c:v>83.872688293457031</c:v>
                </c:pt>
                <c:pt idx="799">
                  <c:v>83.386772155761719</c:v>
                </c:pt>
                <c:pt idx="800">
                  <c:v>86.231414794921875</c:v>
                </c:pt>
                <c:pt idx="801">
                  <c:v>86.603691101074219</c:v>
                </c:pt>
                <c:pt idx="802">
                  <c:v>88.959846496582031</c:v>
                </c:pt>
                <c:pt idx="803">
                  <c:v>86.857582092285156</c:v>
                </c:pt>
                <c:pt idx="804">
                  <c:v>87.83642578125</c:v>
                </c:pt>
                <c:pt idx="805">
                  <c:v>98.131500244140625</c:v>
                </c:pt>
                <c:pt idx="806">
                  <c:v>70.017463684082031</c:v>
                </c:pt>
                <c:pt idx="807">
                  <c:v>78.400581359863281</c:v>
                </c:pt>
                <c:pt idx="808">
                  <c:v>82.068595886230469</c:v>
                </c:pt>
                <c:pt idx="809">
                  <c:v>86.889938354492188</c:v>
                </c:pt>
                <c:pt idx="810">
                  <c:v>73.298393249511719</c:v>
                </c:pt>
                <c:pt idx="811">
                  <c:v>90.145858764648438</c:v>
                </c:pt>
                <c:pt idx="812">
                  <c:v>88.583824157714844</c:v>
                </c:pt>
                <c:pt idx="813">
                  <c:v>84.915275573730469</c:v>
                </c:pt>
                <c:pt idx="814">
                  <c:v>84.863090515136719</c:v>
                </c:pt>
                <c:pt idx="815">
                  <c:v>82.825225830078125</c:v>
                </c:pt>
                <c:pt idx="816">
                  <c:v>86.937568664550781</c:v>
                </c:pt>
                <c:pt idx="817">
                  <c:v>82.753265380859375</c:v>
                </c:pt>
                <c:pt idx="818">
                  <c:v>84.051422119140625</c:v>
                </c:pt>
                <c:pt idx="819">
                  <c:v>78.912445068359375</c:v>
                </c:pt>
                <c:pt idx="820">
                  <c:v>93.747734069824219</c:v>
                </c:pt>
                <c:pt idx="821">
                  <c:v>88.310249328613281</c:v>
                </c:pt>
                <c:pt idx="822">
                  <c:v>74.437690734863281</c:v>
                </c:pt>
                <c:pt idx="823">
                  <c:v>87.587966918945313</c:v>
                </c:pt>
                <c:pt idx="824">
                  <c:v>83.59796142578125</c:v>
                </c:pt>
                <c:pt idx="825">
                  <c:v>86.539169311523438</c:v>
                </c:pt>
                <c:pt idx="826">
                  <c:v>85.355323791503906</c:v>
                </c:pt>
                <c:pt idx="827">
                  <c:v>82.168350219726563</c:v>
                </c:pt>
                <c:pt idx="828">
                  <c:v>85.105697631835938</c:v>
                </c:pt>
                <c:pt idx="829">
                  <c:v>82.538307189941406</c:v>
                </c:pt>
                <c:pt idx="830">
                  <c:v>86.026641845703125</c:v>
                </c:pt>
                <c:pt idx="831">
                  <c:v>84.651168823242188</c:v>
                </c:pt>
                <c:pt idx="832">
                  <c:v>92.931571960449219</c:v>
                </c:pt>
                <c:pt idx="833">
                  <c:v>93.196517944335938</c:v>
                </c:pt>
                <c:pt idx="834">
                  <c:v>87.199493408203125</c:v>
                </c:pt>
                <c:pt idx="835">
                  <c:v>82.252449035644531</c:v>
                </c:pt>
                <c:pt idx="836">
                  <c:v>79.97796630859375</c:v>
                </c:pt>
                <c:pt idx="837">
                  <c:v>87.641525268554688</c:v>
                </c:pt>
                <c:pt idx="838">
                  <c:v>88.632606506347656</c:v>
                </c:pt>
                <c:pt idx="839">
                  <c:v>80.401176452636719</c:v>
                </c:pt>
                <c:pt idx="840">
                  <c:v>84.403465270996094</c:v>
                </c:pt>
                <c:pt idx="841">
                  <c:v>85.787399291992188</c:v>
                </c:pt>
                <c:pt idx="842">
                  <c:v>101.97308349609381</c:v>
                </c:pt>
                <c:pt idx="843">
                  <c:v>81.544654846191406</c:v>
                </c:pt>
                <c:pt idx="844">
                  <c:v>80.917655944824219</c:v>
                </c:pt>
                <c:pt idx="845">
                  <c:v>84.511489868164063</c:v>
                </c:pt>
                <c:pt idx="846">
                  <c:v>90.399147033691406</c:v>
                </c:pt>
                <c:pt idx="847">
                  <c:v>90.475852966308594</c:v>
                </c:pt>
                <c:pt idx="848">
                  <c:v>81.865859985351563</c:v>
                </c:pt>
                <c:pt idx="849">
                  <c:v>85.214752197265625</c:v>
                </c:pt>
                <c:pt idx="850">
                  <c:v>86.216384887695313</c:v>
                </c:pt>
                <c:pt idx="851">
                  <c:v>84.681663513183594</c:v>
                </c:pt>
                <c:pt idx="852">
                  <c:v>100.61252593994141</c:v>
                </c:pt>
                <c:pt idx="853">
                  <c:v>85.256378173828125</c:v>
                </c:pt>
                <c:pt idx="854">
                  <c:v>95.722564697265625</c:v>
                </c:pt>
                <c:pt idx="855">
                  <c:v>94.99169921875</c:v>
                </c:pt>
                <c:pt idx="856">
                  <c:v>85.436935424804688</c:v>
                </c:pt>
                <c:pt idx="857">
                  <c:v>86.220077514648438</c:v>
                </c:pt>
                <c:pt idx="858">
                  <c:v>79.969200134277344</c:v>
                </c:pt>
                <c:pt idx="859">
                  <c:v>83.647636413574219</c:v>
                </c:pt>
                <c:pt idx="860">
                  <c:v>83.873802185058594</c:v>
                </c:pt>
                <c:pt idx="861">
                  <c:v>86.256355285644531</c:v>
                </c:pt>
                <c:pt idx="862">
                  <c:v>85.551742553710938</c:v>
                </c:pt>
                <c:pt idx="863">
                  <c:v>96.037895202636719</c:v>
                </c:pt>
                <c:pt idx="864">
                  <c:v>87.598228454589844</c:v>
                </c:pt>
                <c:pt idx="865">
                  <c:v>85.138633728027344</c:v>
                </c:pt>
                <c:pt idx="866">
                  <c:v>78.878654479980469</c:v>
                </c:pt>
                <c:pt idx="867">
                  <c:v>86.845703125</c:v>
                </c:pt>
                <c:pt idx="868">
                  <c:v>86.520652770996094</c:v>
                </c:pt>
                <c:pt idx="869">
                  <c:v>93.010978698730469</c:v>
                </c:pt>
                <c:pt idx="870">
                  <c:v>80.852447509765625</c:v>
                </c:pt>
                <c:pt idx="871">
                  <c:v>83.130607604980469</c:v>
                </c:pt>
                <c:pt idx="872">
                  <c:v>89.518142700195313</c:v>
                </c:pt>
                <c:pt idx="873">
                  <c:v>83.551216125488281</c:v>
                </c:pt>
                <c:pt idx="874">
                  <c:v>89.558746337890625</c:v>
                </c:pt>
                <c:pt idx="875">
                  <c:v>77.710212707519531</c:v>
                </c:pt>
                <c:pt idx="876">
                  <c:v>91.434272766113281</c:v>
                </c:pt>
                <c:pt idx="877">
                  <c:v>84.004058837890625</c:v>
                </c:pt>
                <c:pt idx="878">
                  <c:v>89.559326171875</c:v>
                </c:pt>
                <c:pt idx="879">
                  <c:v>77.04632568359375</c:v>
                </c:pt>
                <c:pt idx="880">
                  <c:v>81.744216918945313</c:v>
                </c:pt>
                <c:pt idx="881">
                  <c:v>80.823890686035156</c:v>
                </c:pt>
                <c:pt idx="882">
                  <c:v>85.884033203125</c:v>
                </c:pt>
                <c:pt idx="883">
                  <c:v>80.796218872070313</c:v>
                </c:pt>
                <c:pt idx="884">
                  <c:v>90.08740234375</c:v>
                </c:pt>
                <c:pt idx="885">
                  <c:v>87.33331298828125</c:v>
                </c:pt>
                <c:pt idx="886">
                  <c:v>90.889915466308594</c:v>
                </c:pt>
                <c:pt idx="887">
                  <c:v>83.967391967773438</c:v>
                </c:pt>
                <c:pt idx="888">
                  <c:v>89.797080993652344</c:v>
                </c:pt>
                <c:pt idx="889">
                  <c:v>84.497871398925781</c:v>
                </c:pt>
                <c:pt idx="890">
                  <c:v>86.592765808105469</c:v>
                </c:pt>
                <c:pt idx="891">
                  <c:v>90.218894958496094</c:v>
                </c:pt>
                <c:pt idx="892">
                  <c:v>82.766815185546875</c:v>
                </c:pt>
                <c:pt idx="893">
                  <c:v>83.125877380371094</c:v>
                </c:pt>
                <c:pt idx="894">
                  <c:v>84.657485961914063</c:v>
                </c:pt>
                <c:pt idx="895">
                  <c:v>77.714973449707031</c:v>
                </c:pt>
                <c:pt idx="896">
                  <c:v>90.980827331542969</c:v>
                </c:pt>
                <c:pt idx="897">
                  <c:v>79.596954345703125</c:v>
                </c:pt>
                <c:pt idx="898">
                  <c:v>84.104240417480469</c:v>
                </c:pt>
                <c:pt idx="899">
                  <c:v>84.464286804199219</c:v>
                </c:pt>
                <c:pt idx="900">
                  <c:v>81.303581237792969</c:v>
                </c:pt>
                <c:pt idx="901">
                  <c:v>79.873832702636719</c:v>
                </c:pt>
                <c:pt idx="902">
                  <c:v>87.643470764160156</c:v>
                </c:pt>
                <c:pt idx="903">
                  <c:v>91.482673645019531</c:v>
                </c:pt>
                <c:pt idx="904">
                  <c:v>81.377700805664063</c:v>
                </c:pt>
                <c:pt idx="905">
                  <c:v>82.35479736328125</c:v>
                </c:pt>
                <c:pt idx="906">
                  <c:v>89.828033447265625</c:v>
                </c:pt>
                <c:pt idx="907">
                  <c:v>88.206077575683594</c:v>
                </c:pt>
                <c:pt idx="908">
                  <c:v>78.541435241699219</c:v>
                </c:pt>
                <c:pt idx="909">
                  <c:v>83.645645141601563</c:v>
                </c:pt>
                <c:pt idx="910">
                  <c:v>85.646476745605469</c:v>
                </c:pt>
                <c:pt idx="911">
                  <c:v>82.108146667480469</c:v>
                </c:pt>
                <c:pt idx="912">
                  <c:v>82.570869445800781</c:v>
                </c:pt>
                <c:pt idx="913">
                  <c:v>83.096824645996094</c:v>
                </c:pt>
                <c:pt idx="914">
                  <c:v>78.104072570800781</c:v>
                </c:pt>
                <c:pt idx="915">
                  <c:v>86.954803466796875</c:v>
                </c:pt>
                <c:pt idx="916">
                  <c:v>77.890472412109375</c:v>
                </c:pt>
                <c:pt idx="917">
                  <c:v>89.762138366699219</c:v>
                </c:pt>
                <c:pt idx="918">
                  <c:v>88.439132690429688</c:v>
                </c:pt>
                <c:pt idx="919">
                  <c:v>82.705337524414063</c:v>
                </c:pt>
                <c:pt idx="920">
                  <c:v>86.056900024414063</c:v>
                </c:pt>
                <c:pt idx="921">
                  <c:v>83.243438720703125</c:v>
                </c:pt>
                <c:pt idx="922">
                  <c:v>75.165443420410156</c:v>
                </c:pt>
                <c:pt idx="923">
                  <c:v>93.6246337890625</c:v>
                </c:pt>
                <c:pt idx="924">
                  <c:v>87.136802673339844</c:v>
                </c:pt>
                <c:pt idx="925">
                  <c:v>86.015785217285156</c:v>
                </c:pt>
                <c:pt idx="926">
                  <c:v>91.640182495117188</c:v>
                </c:pt>
                <c:pt idx="927">
                  <c:v>89.267974853515625</c:v>
                </c:pt>
                <c:pt idx="928">
                  <c:v>80.317649841308594</c:v>
                </c:pt>
                <c:pt idx="929">
                  <c:v>86.19537353515625</c:v>
                </c:pt>
                <c:pt idx="930">
                  <c:v>91.727294921875</c:v>
                </c:pt>
                <c:pt idx="931">
                  <c:v>78.027435302734375</c:v>
                </c:pt>
                <c:pt idx="932">
                  <c:v>88.398292541503906</c:v>
                </c:pt>
                <c:pt idx="933">
                  <c:v>81.449226379394531</c:v>
                </c:pt>
                <c:pt idx="934">
                  <c:v>84.616416931152344</c:v>
                </c:pt>
                <c:pt idx="935">
                  <c:v>87.74884033203125</c:v>
                </c:pt>
                <c:pt idx="936">
                  <c:v>87.831924438476563</c:v>
                </c:pt>
                <c:pt idx="937">
                  <c:v>83.379844665527344</c:v>
                </c:pt>
                <c:pt idx="938">
                  <c:v>77.978874206542969</c:v>
                </c:pt>
                <c:pt idx="939">
                  <c:v>89.382621765136719</c:v>
                </c:pt>
                <c:pt idx="940">
                  <c:v>83.610527038574219</c:v>
                </c:pt>
                <c:pt idx="941">
                  <c:v>90.872650146484375</c:v>
                </c:pt>
                <c:pt idx="942">
                  <c:v>85.547103881835938</c:v>
                </c:pt>
                <c:pt idx="943">
                  <c:v>91.653274536132813</c:v>
                </c:pt>
                <c:pt idx="944">
                  <c:v>76.3035888671875</c:v>
                </c:pt>
                <c:pt idx="945">
                  <c:v>84.130508422851563</c:v>
                </c:pt>
                <c:pt idx="946">
                  <c:v>82.212921142578125</c:v>
                </c:pt>
                <c:pt idx="947">
                  <c:v>85.86322021484375</c:v>
                </c:pt>
                <c:pt idx="948">
                  <c:v>83.662574768066406</c:v>
                </c:pt>
                <c:pt idx="949">
                  <c:v>90.093055725097656</c:v>
                </c:pt>
                <c:pt idx="950">
                  <c:v>88.342727661132813</c:v>
                </c:pt>
                <c:pt idx="951">
                  <c:v>83.850479125976563</c:v>
                </c:pt>
                <c:pt idx="952">
                  <c:v>82.946319580078125</c:v>
                </c:pt>
                <c:pt idx="953">
                  <c:v>90.317214965820313</c:v>
                </c:pt>
                <c:pt idx="954">
                  <c:v>78.859550476074219</c:v>
                </c:pt>
                <c:pt idx="955">
                  <c:v>85.159744262695313</c:v>
                </c:pt>
                <c:pt idx="956">
                  <c:v>90.964202880859375</c:v>
                </c:pt>
                <c:pt idx="957">
                  <c:v>90.912788391113281</c:v>
                </c:pt>
                <c:pt idx="958">
                  <c:v>88.347877502441406</c:v>
                </c:pt>
                <c:pt idx="959">
                  <c:v>91.232978820800781</c:v>
                </c:pt>
                <c:pt idx="960">
                  <c:v>85.582954406738281</c:v>
                </c:pt>
                <c:pt idx="961">
                  <c:v>89.797752380371094</c:v>
                </c:pt>
                <c:pt idx="962">
                  <c:v>83.5311279296875</c:v>
                </c:pt>
                <c:pt idx="963">
                  <c:v>83.223976135253906</c:v>
                </c:pt>
                <c:pt idx="964">
                  <c:v>85.534782409667969</c:v>
                </c:pt>
                <c:pt idx="965">
                  <c:v>87.852066040039063</c:v>
                </c:pt>
                <c:pt idx="966">
                  <c:v>83.737228393554688</c:v>
                </c:pt>
                <c:pt idx="967">
                  <c:v>79.652503967285156</c:v>
                </c:pt>
                <c:pt idx="968">
                  <c:v>89.405509948730469</c:v>
                </c:pt>
                <c:pt idx="969">
                  <c:v>80.199264526367188</c:v>
                </c:pt>
                <c:pt idx="970">
                  <c:v>80.245109558105469</c:v>
                </c:pt>
                <c:pt idx="971">
                  <c:v>97.332321166992188</c:v>
                </c:pt>
                <c:pt idx="972">
                  <c:v>85.353614807128906</c:v>
                </c:pt>
                <c:pt idx="973">
                  <c:v>85.871742248535156</c:v>
                </c:pt>
                <c:pt idx="974">
                  <c:v>79.559646606445313</c:v>
                </c:pt>
                <c:pt idx="975">
                  <c:v>82.179367065429688</c:v>
                </c:pt>
                <c:pt idx="976">
                  <c:v>88.546737670898438</c:v>
                </c:pt>
                <c:pt idx="977">
                  <c:v>87.679130554199219</c:v>
                </c:pt>
                <c:pt idx="978">
                  <c:v>86.050811767578125</c:v>
                </c:pt>
                <c:pt idx="979">
                  <c:v>92.447021484375</c:v>
                </c:pt>
                <c:pt idx="980">
                  <c:v>84.05908203125</c:v>
                </c:pt>
                <c:pt idx="981">
                  <c:v>89.015571594238281</c:v>
                </c:pt>
                <c:pt idx="982">
                  <c:v>81.274879455566406</c:v>
                </c:pt>
                <c:pt idx="983">
                  <c:v>83.700363159179688</c:v>
                </c:pt>
                <c:pt idx="984">
                  <c:v>76.976150512695313</c:v>
                </c:pt>
                <c:pt idx="985">
                  <c:v>82.5518798828125</c:v>
                </c:pt>
                <c:pt idx="986">
                  <c:v>84.808769226074219</c:v>
                </c:pt>
                <c:pt idx="987">
                  <c:v>85.289886474609375</c:v>
                </c:pt>
                <c:pt idx="988">
                  <c:v>82.00909423828125</c:v>
                </c:pt>
                <c:pt idx="989">
                  <c:v>87.024642944335938</c:v>
                </c:pt>
                <c:pt idx="990">
                  <c:v>85.415534973144531</c:v>
                </c:pt>
                <c:pt idx="991">
                  <c:v>87.082489013671875</c:v>
                </c:pt>
                <c:pt idx="992">
                  <c:v>78.967849731445313</c:v>
                </c:pt>
                <c:pt idx="993">
                  <c:v>86.873428344726563</c:v>
                </c:pt>
                <c:pt idx="994">
                  <c:v>98.667655944824219</c:v>
                </c:pt>
                <c:pt idx="995">
                  <c:v>82.517356872558594</c:v>
                </c:pt>
                <c:pt idx="996">
                  <c:v>77.271369934082031</c:v>
                </c:pt>
                <c:pt idx="997">
                  <c:v>91.241401672363281</c:v>
                </c:pt>
                <c:pt idx="998">
                  <c:v>83.181114196777344</c:v>
                </c:pt>
                <c:pt idx="999">
                  <c:v>82.12994384765625</c:v>
                </c:pt>
                <c:pt idx="1000">
                  <c:v>95.350593566894531</c:v>
                </c:pt>
                <c:pt idx="1001">
                  <c:v>85.437812805175781</c:v>
                </c:pt>
                <c:pt idx="1002">
                  <c:v>82.594833374023438</c:v>
                </c:pt>
                <c:pt idx="1003">
                  <c:v>80.377586364746094</c:v>
                </c:pt>
                <c:pt idx="1004">
                  <c:v>81.251670837402344</c:v>
                </c:pt>
                <c:pt idx="1005">
                  <c:v>81.064491271972656</c:v>
                </c:pt>
                <c:pt idx="1006">
                  <c:v>90.550086975097656</c:v>
                </c:pt>
                <c:pt idx="1007">
                  <c:v>78.105697631835938</c:v>
                </c:pt>
                <c:pt idx="1008">
                  <c:v>74.016510009765625</c:v>
                </c:pt>
                <c:pt idx="1009">
                  <c:v>81.051612854003906</c:v>
                </c:pt>
                <c:pt idx="1010">
                  <c:v>81.722488403320313</c:v>
                </c:pt>
                <c:pt idx="1011">
                  <c:v>91.730499267578125</c:v>
                </c:pt>
                <c:pt idx="1012">
                  <c:v>87.706146240234375</c:v>
                </c:pt>
                <c:pt idx="1013">
                  <c:v>86.293777465820313</c:v>
                </c:pt>
                <c:pt idx="1014">
                  <c:v>87.317626953125</c:v>
                </c:pt>
                <c:pt idx="1015">
                  <c:v>85.52685546875</c:v>
                </c:pt>
                <c:pt idx="1016">
                  <c:v>76.071647644042969</c:v>
                </c:pt>
                <c:pt idx="1017">
                  <c:v>85.890106201171875</c:v>
                </c:pt>
                <c:pt idx="1018">
                  <c:v>84.714424133300781</c:v>
                </c:pt>
                <c:pt idx="1019">
                  <c:v>84.485076904296875</c:v>
                </c:pt>
                <c:pt idx="1020">
                  <c:v>82.208580017089844</c:v>
                </c:pt>
                <c:pt idx="1021">
                  <c:v>91.202178955078125</c:v>
                </c:pt>
                <c:pt idx="1022">
                  <c:v>85.631599426269531</c:v>
                </c:pt>
                <c:pt idx="1023">
                  <c:v>90.534133911132813</c:v>
                </c:pt>
                <c:pt idx="1024">
                  <c:v>91.344932556152344</c:v>
                </c:pt>
                <c:pt idx="1025">
                  <c:v>89.685867309570313</c:v>
                </c:pt>
                <c:pt idx="1026">
                  <c:v>79.075119018554688</c:v>
                </c:pt>
                <c:pt idx="1027">
                  <c:v>85.519943237304688</c:v>
                </c:pt>
                <c:pt idx="1028">
                  <c:v>83.892791748046875</c:v>
                </c:pt>
                <c:pt idx="1029">
                  <c:v>78.845016479492188</c:v>
                </c:pt>
                <c:pt idx="1030">
                  <c:v>87.742202758789063</c:v>
                </c:pt>
                <c:pt idx="1031">
                  <c:v>90.28076171875</c:v>
                </c:pt>
                <c:pt idx="1032">
                  <c:v>84.063446044921875</c:v>
                </c:pt>
                <c:pt idx="1033">
                  <c:v>79.204383850097656</c:v>
                </c:pt>
                <c:pt idx="1034">
                  <c:v>86.982231140136719</c:v>
                </c:pt>
                <c:pt idx="1035">
                  <c:v>82.949195861816406</c:v>
                </c:pt>
                <c:pt idx="1036">
                  <c:v>82.908416748046875</c:v>
                </c:pt>
                <c:pt idx="1037">
                  <c:v>86.489051818847656</c:v>
                </c:pt>
                <c:pt idx="1038">
                  <c:v>82.225852966308594</c:v>
                </c:pt>
                <c:pt idx="1039">
                  <c:v>87.81005859375</c:v>
                </c:pt>
                <c:pt idx="1040">
                  <c:v>77.66314697265625</c:v>
                </c:pt>
                <c:pt idx="1041">
                  <c:v>92.28179931640625</c:v>
                </c:pt>
                <c:pt idx="1042">
                  <c:v>81.302139282226563</c:v>
                </c:pt>
                <c:pt idx="1043">
                  <c:v>83.170097351074219</c:v>
                </c:pt>
                <c:pt idx="1044">
                  <c:v>83.096733093261719</c:v>
                </c:pt>
                <c:pt idx="1045">
                  <c:v>81.8751220703125</c:v>
                </c:pt>
                <c:pt idx="1046">
                  <c:v>77.55230712890625</c:v>
                </c:pt>
                <c:pt idx="1047">
                  <c:v>80.567085266113281</c:v>
                </c:pt>
                <c:pt idx="1048">
                  <c:v>81.80084228515625</c:v>
                </c:pt>
                <c:pt idx="1049">
                  <c:v>82.297714233398438</c:v>
                </c:pt>
                <c:pt idx="1050">
                  <c:v>76.410995483398438</c:v>
                </c:pt>
                <c:pt idx="1051">
                  <c:v>86.842605590820313</c:v>
                </c:pt>
                <c:pt idx="1052">
                  <c:v>83.038215637207031</c:v>
                </c:pt>
                <c:pt idx="1053">
                  <c:v>81.371917724609375</c:v>
                </c:pt>
                <c:pt idx="1054">
                  <c:v>75.975601196289063</c:v>
                </c:pt>
                <c:pt idx="1055">
                  <c:v>82.251419067382813</c:v>
                </c:pt>
                <c:pt idx="1056">
                  <c:v>83.40203857421875</c:v>
                </c:pt>
                <c:pt idx="1057">
                  <c:v>87.039459228515625</c:v>
                </c:pt>
                <c:pt idx="1058">
                  <c:v>85.468971252441406</c:v>
                </c:pt>
                <c:pt idx="1059">
                  <c:v>86.525177001953125</c:v>
                </c:pt>
                <c:pt idx="1060">
                  <c:v>82.22076416015625</c:v>
                </c:pt>
                <c:pt idx="1061">
                  <c:v>96.198432922363281</c:v>
                </c:pt>
                <c:pt idx="1062">
                  <c:v>90.826362609863281</c:v>
                </c:pt>
                <c:pt idx="1063">
                  <c:v>78.321525573730469</c:v>
                </c:pt>
                <c:pt idx="1064">
                  <c:v>84.556884765625</c:v>
                </c:pt>
                <c:pt idx="1065">
                  <c:v>90.956993103027344</c:v>
                </c:pt>
                <c:pt idx="1066">
                  <c:v>87.272682189941406</c:v>
                </c:pt>
                <c:pt idx="1067">
                  <c:v>78.715599060058594</c:v>
                </c:pt>
                <c:pt idx="1068">
                  <c:v>83.996002197265625</c:v>
                </c:pt>
                <c:pt idx="1069">
                  <c:v>88.401390075683594</c:v>
                </c:pt>
                <c:pt idx="1070">
                  <c:v>87.751998901367188</c:v>
                </c:pt>
                <c:pt idx="1071">
                  <c:v>77.677253723144531</c:v>
                </c:pt>
                <c:pt idx="1072">
                  <c:v>81.06195068359375</c:v>
                </c:pt>
                <c:pt idx="1073">
                  <c:v>85.691482543945313</c:v>
                </c:pt>
                <c:pt idx="1074">
                  <c:v>89.576568603515625</c:v>
                </c:pt>
                <c:pt idx="1075">
                  <c:v>83.990516662597656</c:v>
                </c:pt>
                <c:pt idx="1076">
                  <c:v>84.865776062011719</c:v>
                </c:pt>
                <c:pt idx="1077">
                  <c:v>87.114730834960938</c:v>
                </c:pt>
                <c:pt idx="1078">
                  <c:v>74.585189819335938</c:v>
                </c:pt>
                <c:pt idx="1079">
                  <c:v>81.908645629882813</c:v>
                </c:pt>
                <c:pt idx="1080">
                  <c:v>85.073554992675781</c:v>
                </c:pt>
                <c:pt idx="1081">
                  <c:v>93.767967224121094</c:v>
                </c:pt>
                <c:pt idx="1082">
                  <c:v>77.316566467285156</c:v>
                </c:pt>
                <c:pt idx="1083">
                  <c:v>77.761520385742188</c:v>
                </c:pt>
                <c:pt idx="1084">
                  <c:v>77.040725708007813</c:v>
                </c:pt>
                <c:pt idx="1085">
                  <c:v>87.257949829101563</c:v>
                </c:pt>
                <c:pt idx="1086">
                  <c:v>80.348045349121094</c:v>
                </c:pt>
                <c:pt idx="1087">
                  <c:v>78.29547119140625</c:v>
                </c:pt>
                <c:pt idx="1088">
                  <c:v>83.255828857421875</c:v>
                </c:pt>
                <c:pt idx="1089">
                  <c:v>87.070243835449219</c:v>
                </c:pt>
                <c:pt idx="1090">
                  <c:v>90.829948425292969</c:v>
                </c:pt>
                <c:pt idx="1091">
                  <c:v>81.924331665039063</c:v>
                </c:pt>
                <c:pt idx="1092">
                  <c:v>82.65228271484375</c:v>
                </c:pt>
                <c:pt idx="1093">
                  <c:v>80.594245910644531</c:v>
                </c:pt>
                <c:pt idx="1094">
                  <c:v>87.616241455078125</c:v>
                </c:pt>
                <c:pt idx="1095">
                  <c:v>87.203903198242188</c:v>
                </c:pt>
                <c:pt idx="1096">
                  <c:v>85.529388427734375</c:v>
                </c:pt>
                <c:pt idx="1097">
                  <c:v>95.030014038085938</c:v>
                </c:pt>
                <c:pt idx="1098">
                  <c:v>83.785781860351563</c:v>
                </c:pt>
                <c:pt idx="1099">
                  <c:v>76.57061767578125</c:v>
                </c:pt>
                <c:pt idx="1100">
                  <c:v>98.682846069335938</c:v>
                </c:pt>
                <c:pt idx="1101">
                  <c:v>77.275222778320313</c:v>
                </c:pt>
                <c:pt idx="1102">
                  <c:v>75.565773010253906</c:v>
                </c:pt>
                <c:pt idx="1103">
                  <c:v>86.867279052734375</c:v>
                </c:pt>
                <c:pt idx="1104">
                  <c:v>81.840904235839844</c:v>
                </c:pt>
                <c:pt idx="1105">
                  <c:v>81.054405212402344</c:v>
                </c:pt>
                <c:pt idx="1106">
                  <c:v>87.690254211425781</c:v>
                </c:pt>
                <c:pt idx="1107">
                  <c:v>81.255989074707031</c:v>
                </c:pt>
                <c:pt idx="1108">
                  <c:v>83.938339233398438</c:v>
                </c:pt>
                <c:pt idx="1109">
                  <c:v>84.245445251464844</c:v>
                </c:pt>
                <c:pt idx="1110">
                  <c:v>83.600807189941406</c:v>
                </c:pt>
                <c:pt idx="1111">
                  <c:v>76.488037109375</c:v>
                </c:pt>
                <c:pt idx="1112">
                  <c:v>95.941596984863281</c:v>
                </c:pt>
                <c:pt idx="1113">
                  <c:v>80.536430358886719</c:v>
                </c:pt>
                <c:pt idx="1114">
                  <c:v>83.986427307128906</c:v>
                </c:pt>
                <c:pt idx="1115">
                  <c:v>84.490478515625</c:v>
                </c:pt>
                <c:pt idx="1116">
                  <c:v>85.784584045410156</c:v>
                </c:pt>
                <c:pt idx="1117">
                  <c:v>81.977920532226563</c:v>
                </c:pt>
                <c:pt idx="1118">
                  <c:v>79.763832092285156</c:v>
                </c:pt>
                <c:pt idx="1119">
                  <c:v>84.012557983398438</c:v>
                </c:pt>
                <c:pt idx="1120">
                  <c:v>85.269798278808594</c:v>
                </c:pt>
                <c:pt idx="1121">
                  <c:v>85.203765869140625</c:v>
                </c:pt>
                <c:pt idx="1122">
                  <c:v>84.189704895019531</c:v>
                </c:pt>
                <c:pt idx="1123">
                  <c:v>89.4041748046875</c:v>
                </c:pt>
                <c:pt idx="1124">
                  <c:v>86.120132446289063</c:v>
                </c:pt>
                <c:pt idx="1125">
                  <c:v>86.654953002929688</c:v>
                </c:pt>
                <c:pt idx="1126">
                  <c:v>82.787300109863281</c:v>
                </c:pt>
                <c:pt idx="1127">
                  <c:v>81.535911560058594</c:v>
                </c:pt>
                <c:pt idx="1128">
                  <c:v>78.918807983398438</c:v>
                </c:pt>
                <c:pt idx="1129">
                  <c:v>86.073089599609375</c:v>
                </c:pt>
                <c:pt idx="1130">
                  <c:v>78.516693115234375</c:v>
                </c:pt>
                <c:pt idx="1131">
                  <c:v>95.246238708496094</c:v>
                </c:pt>
                <c:pt idx="1132">
                  <c:v>86.63232421875</c:v>
                </c:pt>
                <c:pt idx="1133">
                  <c:v>80.796371459960938</c:v>
                </c:pt>
                <c:pt idx="1134">
                  <c:v>85.734039306640625</c:v>
                </c:pt>
                <c:pt idx="1135">
                  <c:v>81.958427429199219</c:v>
                </c:pt>
                <c:pt idx="1136">
                  <c:v>83.258224487304688</c:v>
                </c:pt>
                <c:pt idx="1137">
                  <c:v>85.648979187011719</c:v>
                </c:pt>
                <c:pt idx="1138">
                  <c:v>80.610404968261719</c:v>
                </c:pt>
                <c:pt idx="1139">
                  <c:v>84.087944030761719</c:v>
                </c:pt>
                <c:pt idx="1140">
                  <c:v>83.822616577148438</c:v>
                </c:pt>
                <c:pt idx="1141">
                  <c:v>78.728805541992188</c:v>
                </c:pt>
                <c:pt idx="1142">
                  <c:v>78.959228515625</c:v>
                </c:pt>
                <c:pt idx="1143">
                  <c:v>82.523826599121094</c:v>
                </c:pt>
                <c:pt idx="1144">
                  <c:v>82.744415283203125</c:v>
                </c:pt>
                <c:pt idx="1145">
                  <c:v>81.464523315429688</c:v>
                </c:pt>
                <c:pt idx="1146">
                  <c:v>84.762603759765625</c:v>
                </c:pt>
                <c:pt idx="1147">
                  <c:v>88.252151489257813</c:v>
                </c:pt>
                <c:pt idx="1148">
                  <c:v>81.982696533203125</c:v>
                </c:pt>
                <c:pt idx="1149">
                  <c:v>80.790840148925781</c:v>
                </c:pt>
                <c:pt idx="1150">
                  <c:v>81.224723815917969</c:v>
                </c:pt>
                <c:pt idx="1151">
                  <c:v>87.697479248046875</c:v>
                </c:pt>
                <c:pt idx="1152">
                  <c:v>74.908309936523438</c:v>
                </c:pt>
                <c:pt idx="1153">
                  <c:v>85.149894714355469</c:v>
                </c:pt>
                <c:pt idx="1154">
                  <c:v>87.762672424316406</c:v>
                </c:pt>
                <c:pt idx="1155">
                  <c:v>94.012680053710938</c:v>
                </c:pt>
                <c:pt idx="1156">
                  <c:v>81.39447021484375</c:v>
                </c:pt>
                <c:pt idx="1157">
                  <c:v>87.613273620605469</c:v>
                </c:pt>
                <c:pt idx="1158">
                  <c:v>86.819740295410156</c:v>
                </c:pt>
                <c:pt idx="1159">
                  <c:v>88.313209533691406</c:v>
                </c:pt>
                <c:pt idx="1160">
                  <c:v>86.229904174804688</c:v>
                </c:pt>
                <c:pt idx="1161">
                  <c:v>88.45574951171875</c:v>
                </c:pt>
                <c:pt idx="1162">
                  <c:v>82.078407287597656</c:v>
                </c:pt>
                <c:pt idx="1163">
                  <c:v>81.2933349609375</c:v>
                </c:pt>
                <c:pt idx="1164">
                  <c:v>86.569381713867188</c:v>
                </c:pt>
                <c:pt idx="1165">
                  <c:v>83.858070373535156</c:v>
                </c:pt>
                <c:pt idx="1166">
                  <c:v>85.018707275390625</c:v>
                </c:pt>
                <c:pt idx="1167">
                  <c:v>93.825210571289063</c:v>
                </c:pt>
                <c:pt idx="1168">
                  <c:v>83.188163757324219</c:v>
                </c:pt>
                <c:pt idx="1169">
                  <c:v>77.343185424804688</c:v>
                </c:pt>
                <c:pt idx="1170">
                  <c:v>86.570365905761719</c:v>
                </c:pt>
                <c:pt idx="1171">
                  <c:v>87.551971435546875</c:v>
                </c:pt>
                <c:pt idx="1172">
                  <c:v>77.899223327636719</c:v>
                </c:pt>
                <c:pt idx="1173">
                  <c:v>87.513359069824219</c:v>
                </c:pt>
                <c:pt idx="1174">
                  <c:v>83.102859497070313</c:v>
                </c:pt>
                <c:pt idx="1175">
                  <c:v>85.102561950683594</c:v>
                </c:pt>
                <c:pt idx="1176">
                  <c:v>80.170982360839844</c:v>
                </c:pt>
                <c:pt idx="1177">
                  <c:v>91.908096313476563</c:v>
                </c:pt>
                <c:pt idx="1178">
                  <c:v>90.613967895507813</c:v>
                </c:pt>
                <c:pt idx="1179">
                  <c:v>96.38470458984375</c:v>
                </c:pt>
                <c:pt idx="1180">
                  <c:v>82.591316223144531</c:v>
                </c:pt>
                <c:pt idx="1181">
                  <c:v>91.423675537109375</c:v>
                </c:pt>
                <c:pt idx="1182">
                  <c:v>83.613441467285156</c:v>
                </c:pt>
                <c:pt idx="1183">
                  <c:v>80.635398864746094</c:v>
                </c:pt>
                <c:pt idx="1184">
                  <c:v>78.019500732421875</c:v>
                </c:pt>
                <c:pt idx="1185">
                  <c:v>88.264015197753906</c:v>
                </c:pt>
                <c:pt idx="1186">
                  <c:v>81.796661376953125</c:v>
                </c:pt>
                <c:pt idx="1187">
                  <c:v>86.192184448242188</c:v>
                </c:pt>
                <c:pt idx="1188">
                  <c:v>86.764060974121094</c:v>
                </c:pt>
                <c:pt idx="1189">
                  <c:v>83.910736083984375</c:v>
                </c:pt>
                <c:pt idx="1190">
                  <c:v>84.942787170410156</c:v>
                </c:pt>
                <c:pt idx="1191">
                  <c:v>84.592025756835938</c:v>
                </c:pt>
                <c:pt idx="1192">
                  <c:v>89.345199584960938</c:v>
                </c:pt>
                <c:pt idx="1193">
                  <c:v>75.345726013183594</c:v>
                </c:pt>
                <c:pt idx="1194">
                  <c:v>79.820152282714844</c:v>
                </c:pt>
                <c:pt idx="1195">
                  <c:v>79.409027099609375</c:v>
                </c:pt>
                <c:pt idx="1196">
                  <c:v>85.508758544921875</c:v>
                </c:pt>
                <c:pt idx="1197">
                  <c:v>76.486907958984375</c:v>
                </c:pt>
                <c:pt idx="1198">
                  <c:v>77.676986694335938</c:v>
                </c:pt>
                <c:pt idx="1199">
                  <c:v>80.752250671386719</c:v>
                </c:pt>
                <c:pt idx="1200">
                  <c:v>74.820907592773438</c:v>
                </c:pt>
                <c:pt idx="1201">
                  <c:v>93.332199096679688</c:v>
                </c:pt>
                <c:pt idx="1202">
                  <c:v>84.556488037109375</c:v>
                </c:pt>
                <c:pt idx="1203">
                  <c:v>82.868118286132813</c:v>
                </c:pt>
                <c:pt idx="1204">
                  <c:v>90.972145080566406</c:v>
                </c:pt>
                <c:pt idx="1205">
                  <c:v>92.538917541503906</c:v>
                </c:pt>
                <c:pt idx="1206">
                  <c:v>77.85052490234375</c:v>
                </c:pt>
                <c:pt idx="1207">
                  <c:v>88.000274658203125</c:v>
                </c:pt>
                <c:pt idx="1208">
                  <c:v>85.140144348144531</c:v>
                </c:pt>
                <c:pt idx="1209">
                  <c:v>87.390289306640625</c:v>
                </c:pt>
                <c:pt idx="1210">
                  <c:v>82.092239379882813</c:v>
                </c:pt>
                <c:pt idx="1211">
                  <c:v>85.873855590820313</c:v>
                </c:pt>
                <c:pt idx="1212">
                  <c:v>82.5513916015625</c:v>
                </c:pt>
                <c:pt idx="1213">
                  <c:v>87.156036376953125</c:v>
                </c:pt>
                <c:pt idx="1214">
                  <c:v>83.528327941894531</c:v>
                </c:pt>
                <c:pt idx="1215">
                  <c:v>86.056671142578125</c:v>
                </c:pt>
                <c:pt idx="1216">
                  <c:v>83.107292175292969</c:v>
                </c:pt>
                <c:pt idx="1217">
                  <c:v>74.424942016601563</c:v>
                </c:pt>
                <c:pt idx="1218">
                  <c:v>90.633499145507813</c:v>
                </c:pt>
                <c:pt idx="1219">
                  <c:v>89.213027954101563</c:v>
                </c:pt>
                <c:pt idx="1220">
                  <c:v>78.99224853515625</c:v>
                </c:pt>
                <c:pt idx="1221">
                  <c:v>88.856834411621094</c:v>
                </c:pt>
                <c:pt idx="1222">
                  <c:v>75.415496826171875</c:v>
                </c:pt>
                <c:pt idx="1223">
                  <c:v>84.884254455566406</c:v>
                </c:pt>
                <c:pt idx="1224">
                  <c:v>81.98333740234375</c:v>
                </c:pt>
                <c:pt idx="1225">
                  <c:v>84.41314697265625</c:v>
                </c:pt>
                <c:pt idx="1226">
                  <c:v>80.148246765136719</c:v>
                </c:pt>
                <c:pt idx="1227">
                  <c:v>86.901908874511719</c:v>
                </c:pt>
                <c:pt idx="1228">
                  <c:v>88.924758911132813</c:v>
                </c:pt>
                <c:pt idx="1229">
                  <c:v>81.301544189453125</c:v>
                </c:pt>
                <c:pt idx="1230">
                  <c:v>84.29290771484375</c:v>
                </c:pt>
                <c:pt idx="1231">
                  <c:v>82.182785034179688</c:v>
                </c:pt>
                <c:pt idx="1232">
                  <c:v>84.09033203125</c:v>
                </c:pt>
                <c:pt idx="1233">
                  <c:v>82.929069519042969</c:v>
                </c:pt>
                <c:pt idx="1234">
                  <c:v>84.861221313476563</c:v>
                </c:pt>
                <c:pt idx="1235">
                  <c:v>85.417839050292969</c:v>
                </c:pt>
                <c:pt idx="1236">
                  <c:v>79.541770935058594</c:v>
                </c:pt>
                <c:pt idx="1237">
                  <c:v>82.918838500976563</c:v>
                </c:pt>
                <c:pt idx="1238">
                  <c:v>86.509986877441406</c:v>
                </c:pt>
                <c:pt idx="1239">
                  <c:v>85.773323059082031</c:v>
                </c:pt>
                <c:pt idx="1240">
                  <c:v>92.113998413085938</c:v>
                </c:pt>
                <c:pt idx="1241">
                  <c:v>91.448211669921875</c:v>
                </c:pt>
                <c:pt idx="1242">
                  <c:v>84.579917907714844</c:v>
                </c:pt>
                <c:pt idx="1243">
                  <c:v>77.688209533691406</c:v>
                </c:pt>
                <c:pt idx="1244">
                  <c:v>82.280906677246094</c:v>
                </c:pt>
                <c:pt idx="1245">
                  <c:v>81.523384094238281</c:v>
                </c:pt>
                <c:pt idx="1246">
                  <c:v>82.394058227539063</c:v>
                </c:pt>
                <c:pt idx="1247">
                  <c:v>92.345909118652344</c:v>
                </c:pt>
                <c:pt idx="1248">
                  <c:v>74.431037902832031</c:v>
                </c:pt>
                <c:pt idx="1249">
                  <c:v>80.804389953613281</c:v>
                </c:pt>
                <c:pt idx="1250">
                  <c:v>78.358543395996094</c:v>
                </c:pt>
                <c:pt idx="1251">
                  <c:v>85.108497619628906</c:v>
                </c:pt>
                <c:pt idx="1252">
                  <c:v>84.543769836425781</c:v>
                </c:pt>
                <c:pt idx="1253">
                  <c:v>90.555335998535156</c:v>
                </c:pt>
                <c:pt idx="1254">
                  <c:v>79.771804809570313</c:v>
                </c:pt>
                <c:pt idx="1255">
                  <c:v>82.731346130371094</c:v>
                </c:pt>
                <c:pt idx="1256">
                  <c:v>78.90167236328125</c:v>
                </c:pt>
                <c:pt idx="1257">
                  <c:v>81.495903015136719</c:v>
                </c:pt>
                <c:pt idx="1258">
                  <c:v>85.252578735351563</c:v>
                </c:pt>
                <c:pt idx="1259">
                  <c:v>92.689773559570313</c:v>
                </c:pt>
                <c:pt idx="1260">
                  <c:v>80.840744018554688</c:v>
                </c:pt>
                <c:pt idx="1261">
                  <c:v>93.255760192871094</c:v>
                </c:pt>
                <c:pt idx="1262">
                  <c:v>97.343498229980469</c:v>
                </c:pt>
                <c:pt idx="1263">
                  <c:v>87.311302185058594</c:v>
                </c:pt>
                <c:pt idx="1264">
                  <c:v>89.411369323730469</c:v>
                </c:pt>
                <c:pt idx="1265">
                  <c:v>83.46942138671875</c:v>
                </c:pt>
                <c:pt idx="1266">
                  <c:v>83.994125366210938</c:v>
                </c:pt>
                <c:pt idx="1267">
                  <c:v>87.7037353515625</c:v>
                </c:pt>
                <c:pt idx="1268">
                  <c:v>78.269096374511719</c:v>
                </c:pt>
                <c:pt idx="1269">
                  <c:v>84.319709777832031</c:v>
                </c:pt>
                <c:pt idx="1270">
                  <c:v>75.288063049316406</c:v>
                </c:pt>
                <c:pt idx="1271">
                  <c:v>87.652427673339844</c:v>
                </c:pt>
                <c:pt idx="1272">
                  <c:v>77.544967651367188</c:v>
                </c:pt>
                <c:pt idx="1273">
                  <c:v>82.622505187988281</c:v>
                </c:pt>
                <c:pt idx="1274">
                  <c:v>81.689346313476563</c:v>
                </c:pt>
                <c:pt idx="1275">
                  <c:v>84.5888671875</c:v>
                </c:pt>
                <c:pt idx="1276">
                  <c:v>78.775955200195313</c:v>
                </c:pt>
                <c:pt idx="1277">
                  <c:v>82.897087097167969</c:v>
                </c:pt>
                <c:pt idx="1278">
                  <c:v>82.998565673828125</c:v>
                </c:pt>
                <c:pt idx="1279">
                  <c:v>86.0906982421875</c:v>
                </c:pt>
                <c:pt idx="1280">
                  <c:v>79.731300354003906</c:v>
                </c:pt>
                <c:pt idx="1281">
                  <c:v>89.223228454589844</c:v>
                </c:pt>
                <c:pt idx="1282">
                  <c:v>85.80096435546875</c:v>
                </c:pt>
                <c:pt idx="1283">
                  <c:v>72.489654541015625</c:v>
                </c:pt>
                <c:pt idx="1284">
                  <c:v>87.268829345703125</c:v>
                </c:pt>
                <c:pt idx="1285">
                  <c:v>79.643180847167969</c:v>
                </c:pt>
                <c:pt idx="1286">
                  <c:v>87.827552795410156</c:v>
                </c:pt>
                <c:pt idx="1287">
                  <c:v>79.496986389160156</c:v>
                </c:pt>
                <c:pt idx="1288">
                  <c:v>85.271461486816406</c:v>
                </c:pt>
                <c:pt idx="1289">
                  <c:v>77.591629028320313</c:v>
                </c:pt>
                <c:pt idx="1290">
                  <c:v>82.366287231445313</c:v>
                </c:pt>
                <c:pt idx="1291">
                  <c:v>85.677207946777344</c:v>
                </c:pt>
                <c:pt idx="1292">
                  <c:v>93.0052490234375</c:v>
                </c:pt>
                <c:pt idx="1293">
                  <c:v>86.446548461914063</c:v>
                </c:pt>
                <c:pt idx="1294">
                  <c:v>91.865966796875</c:v>
                </c:pt>
                <c:pt idx="1295">
                  <c:v>78.735633850097656</c:v>
                </c:pt>
                <c:pt idx="1296">
                  <c:v>95.170974731445313</c:v>
                </c:pt>
                <c:pt idx="1297">
                  <c:v>85.739158630371094</c:v>
                </c:pt>
                <c:pt idx="1298">
                  <c:v>94.01104736328125</c:v>
                </c:pt>
                <c:pt idx="1299">
                  <c:v>86.477752685546875</c:v>
                </c:pt>
                <c:pt idx="1300">
                  <c:v>78.157211303710938</c:v>
                </c:pt>
                <c:pt idx="1301">
                  <c:v>80.788925170898438</c:v>
                </c:pt>
                <c:pt idx="1302">
                  <c:v>81.141197204589844</c:v>
                </c:pt>
                <c:pt idx="1303">
                  <c:v>89.115898132324219</c:v>
                </c:pt>
                <c:pt idx="1304">
                  <c:v>81.169189453125</c:v>
                </c:pt>
                <c:pt idx="1305">
                  <c:v>79.626228332519531</c:v>
                </c:pt>
                <c:pt idx="1306">
                  <c:v>83.924140930175781</c:v>
                </c:pt>
                <c:pt idx="1307">
                  <c:v>78.290977478027344</c:v>
                </c:pt>
                <c:pt idx="1308">
                  <c:v>78.320960998535156</c:v>
                </c:pt>
                <c:pt idx="1309">
                  <c:v>79.534698486328125</c:v>
                </c:pt>
                <c:pt idx="1310">
                  <c:v>80.159126281738281</c:v>
                </c:pt>
                <c:pt idx="1311">
                  <c:v>80.692916870117188</c:v>
                </c:pt>
                <c:pt idx="1312">
                  <c:v>81.228988647460938</c:v>
                </c:pt>
                <c:pt idx="1313">
                  <c:v>86.539642333984375</c:v>
                </c:pt>
                <c:pt idx="1314">
                  <c:v>85.969886779785156</c:v>
                </c:pt>
                <c:pt idx="1315">
                  <c:v>89.250900268554688</c:v>
                </c:pt>
                <c:pt idx="1316">
                  <c:v>83.613327026367188</c:v>
                </c:pt>
                <c:pt idx="1317">
                  <c:v>86.064308166503906</c:v>
                </c:pt>
                <c:pt idx="1318">
                  <c:v>85.151649475097656</c:v>
                </c:pt>
                <c:pt idx="1319">
                  <c:v>86.332229614257813</c:v>
                </c:pt>
                <c:pt idx="1320">
                  <c:v>84.606544494628906</c:v>
                </c:pt>
                <c:pt idx="1321">
                  <c:v>88.133102416992188</c:v>
                </c:pt>
                <c:pt idx="1322">
                  <c:v>81.028083801269531</c:v>
                </c:pt>
                <c:pt idx="1323">
                  <c:v>81.281234741210938</c:v>
                </c:pt>
                <c:pt idx="1324">
                  <c:v>79.373008728027344</c:v>
                </c:pt>
                <c:pt idx="1325">
                  <c:v>89.276870727539063</c:v>
                </c:pt>
                <c:pt idx="1326">
                  <c:v>88.899299621582031</c:v>
                </c:pt>
                <c:pt idx="1327">
                  <c:v>85.379096984863281</c:v>
                </c:pt>
                <c:pt idx="1328">
                  <c:v>84.949211120605469</c:v>
                </c:pt>
                <c:pt idx="1329">
                  <c:v>80.98785400390625</c:v>
                </c:pt>
                <c:pt idx="1330">
                  <c:v>81.490745544433594</c:v>
                </c:pt>
                <c:pt idx="1331">
                  <c:v>87.269912719726563</c:v>
                </c:pt>
                <c:pt idx="1332">
                  <c:v>85.6588134765625</c:v>
                </c:pt>
                <c:pt idx="1333">
                  <c:v>81.180061340332031</c:v>
                </c:pt>
                <c:pt idx="1334">
                  <c:v>82.770698547363281</c:v>
                </c:pt>
                <c:pt idx="1335">
                  <c:v>93.463287353515625</c:v>
                </c:pt>
                <c:pt idx="1336">
                  <c:v>87.434799194335938</c:v>
                </c:pt>
                <c:pt idx="1337">
                  <c:v>85.48809814453125</c:v>
                </c:pt>
                <c:pt idx="1338">
                  <c:v>87.808364868164063</c:v>
                </c:pt>
                <c:pt idx="1339">
                  <c:v>83.608543395996094</c:v>
                </c:pt>
                <c:pt idx="1340">
                  <c:v>82.066162109375</c:v>
                </c:pt>
                <c:pt idx="1341">
                  <c:v>81.43280029296875</c:v>
                </c:pt>
                <c:pt idx="1342">
                  <c:v>94.847175598144531</c:v>
                </c:pt>
                <c:pt idx="1343">
                  <c:v>74.8773193359375</c:v>
                </c:pt>
                <c:pt idx="1344">
                  <c:v>86.669456481933594</c:v>
                </c:pt>
                <c:pt idx="1345">
                  <c:v>85.620895385742188</c:v>
                </c:pt>
                <c:pt idx="1346">
                  <c:v>81.727058410644531</c:v>
                </c:pt>
                <c:pt idx="1347">
                  <c:v>81.556259155273438</c:v>
                </c:pt>
                <c:pt idx="1348">
                  <c:v>79.6524658203125</c:v>
                </c:pt>
                <c:pt idx="1349">
                  <c:v>86.417221069335938</c:v>
                </c:pt>
                <c:pt idx="1350">
                  <c:v>83.001533508300781</c:v>
                </c:pt>
                <c:pt idx="1351">
                  <c:v>80.0269775390625</c:v>
                </c:pt>
                <c:pt idx="1352">
                  <c:v>80.16802978515625</c:v>
                </c:pt>
                <c:pt idx="1353">
                  <c:v>77.141471862792969</c:v>
                </c:pt>
                <c:pt idx="1354">
                  <c:v>83.048454284667969</c:v>
                </c:pt>
                <c:pt idx="1355">
                  <c:v>81.126930236816406</c:v>
                </c:pt>
                <c:pt idx="1356">
                  <c:v>85.004859924316406</c:v>
                </c:pt>
                <c:pt idx="1357">
                  <c:v>79.049308776855469</c:v>
                </c:pt>
                <c:pt idx="1358">
                  <c:v>78.91748046875</c:v>
                </c:pt>
                <c:pt idx="1359">
                  <c:v>85.765243530273438</c:v>
                </c:pt>
                <c:pt idx="1360">
                  <c:v>82.767707824707031</c:v>
                </c:pt>
                <c:pt idx="1361">
                  <c:v>88.89471435546875</c:v>
                </c:pt>
                <c:pt idx="1362">
                  <c:v>87.327880859375</c:v>
                </c:pt>
                <c:pt idx="1363">
                  <c:v>92.203628540039063</c:v>
                </c:pt>
                <c:pt idx="1364">
                  <c:v>71.961875915527344</c:v>
                </c:pt>
                <c:pt idx="1365">
                  <c:v>83.068222045898438</c:v>
                </c:pt>
                <c:pt idx="1366">
                  <c:v>86.791130065917969</c:v>
                </c:pt>
                <c:pt idx="1367">
                  <c:v>92.603691101074219</c:v>
                </c:pt>
                <c:pt idx="1368">
                  <c:v>78.439590454101563</c:v>
                </c:pt>
                <c:pt idx="1369">
                  <c:v>83.560958862304688</c:v>
                </c:pt>
                <c:pt idx="1370">
                  <c:v>80.434043884277344</c:v>
                </c:pt>
                <c:pt idx="1371">
                  <c:v>82.798568725585938</c:v>
                </c:pt>
                <c:pt idx="1372">
                  <c:v>86.145973205566406</c:v>
                </c:pt>
                <c:pt idx="1373">
                  <c:v>87.951560974121094</c:v>
                </c:pt>
                <c:pt idx="1374">
                  <c:v>89.053153991699219</c:v>
                </c:pt>
                <c:pt idx="1375">
                  <c:v>85.499664306640625</c:v>
                </c:pt>
                <c:pt idx="1376">
                  <c:v>86.475387573242188</c:v>
                </c:pt>
                <c:pt idx="1377">
                  <c:v>78.343177795410156</c:v>
                </c:pt>
                <c:pt idx="1378">
                  <c:v>81.543243408203125</c:v>
                </c:pt>
                <c:pt idx="1379">
                  <c:v>84.130630493164063</c:v>
                </c:pt>
                <c:pt idx="1380">
                  <c:v>84.176162719726563</c:v>
                </c:pt>
                <c:pt idx="1381">
                  <c:v>79.048126220703125</c:v>
                </c:pt>
                <c:pt idx="1382">
                  <c:v>80.259559631347656</c:v>
                </c:pt>
                <c:pt idx="1383">
                  <c:v>81.610191345214844</c:v>
                </c:pt>
                <c:pt idx="1384">
                  <c:v>84.081649780273438</c:v>
                </c:pt>
                <c:pt idx="1385">
                  <c:v>80.305816650390625</c:v>
                </c:pt>
                <c:pt idx="1386">
                  <c:v>81.12396240234375</c:v>
                </c:pt>
                <c:pt idx="1387">
                  <c:v>84.170425415039063</c:v>
                </c:pt>
                <c:pt idx="1388">
                  <c:v>87.710899353027344</c:v>
                </c:pt>
                <c:pt idx="1389">
                  <c:v>85.344535827636719</c:v>
                </c:pt>
                <c:pt idx="1390">
                  <c:v>80.526130676269531</c:v>
                </c:pt>
                <c:pt idx="1391">
                  <c:v>82.546722412109375</c:v>
                </c:pt>
                <c:pt idx="1392">
                  <c:v>89.875236511230469</c:v>
                </c:pt>
                <c:pt idx="1393">
                  <c:v>85.436859130859375</c:v>
                </c:pt>
                <c:pt idx="1394">
                  <c:v>81.423797607421875</c:v>
                </c:pt>
                <c:pt idx="1395">
                  <c:v>80.224769592285156</c:v>
                </c:pt>
                <c:pt idx="1396">
                  <c:v>83.995185852050781</c:v>
                </c:pt>
                <c:pt idx="1397">
                  <c:v>82.438232421875</c:v>
                </c:pt>
                <c:pt idx="1398">
                  <c:v>80.217796325683594</c:v>
                </c:pt>
                <c:pt idx="1399">
                  <c:v>86.510505676269531</c:v>
                </c:pt>
                <c:pt idx="1400">
                  <c:v>79.950698852539063</c:v>
                </c:pt>
                <c:pt idx="1401">
                  <c:v>83.301193237304688</c:v>
                </c:pt>
                <c:pt idx="1402">
                  <c:v>79.766220092773438</c:v>
                </c:pt>
                <c:pt idx="1403">
                  <c:v>77.532577514648438</c:v>
                </c:pt>
                <c:pt idx="1404">
                  <c:v>88.19342041015625</c:v>
                </c:pt>
                <c:pt idx="1405">
                  <c:v>82.143905639648438</c:v>
                </c:pt>
                <c:pt idx="1406">
                  <c:v>77.689559936523438</c:v>
                </c:pt>
                <c:pt idx="1407">
                  <c:v>89.445137023925781</c:v>
                </c:pt>
                <c:pt idx="1408">
                  <c:v>81.646141052246094</c:v>
                </c:pt>
                <c:pt idx="1409">
                  <c:v>83.703498840332031</c:v>
                </c:pt>
                <c:pt idx="1410">
                  <c:v>81.6534423828125</c:v>
                </c:pt>
                <c:pt idx="1411">
                  <c:v>85.360664367675781</c:v>
                </c:pt>
                <c:pt idx="1412">
                  <c:v>86.914161682128906</c:v>
                </c:pt>
                <c:pt idx="1413">
                  <c:v>87.162254333496094</c:v>
                </c:pt>
                <c:pt idx="1414">
                  <c:v>85.962509155273438</c:v>
                </c:pt>
                <c:pt idx="1415">
                  <c:v>85.105598449707031</c:v>
                </c:pt>
                <c:pt idx="1416">
                  <c:v>86.479972839355469</c:v>
                </c:pt>
                <c:pt idx="1417">
                  <c:v>80.247909545898438</c:v>
                </c:pt>
                <c:pt idx="1418">
                  <c:v>76.677520751953125</c:v>
                </c:pt>
                <c:pt idx="1419">
                  <c:v>88.053024291992188</c:v>
                </c:pt>
                <c:pt idx="1420">
                  <c:v>82.448112487792969</c:v>
                </c:pt>
                <c:pt idx="1421">
                  <c:v>87.335700988769531</c:v>
                </c:pt>
                <c:pt idx="1422">
                  <c:v>85.344100952148438</c:v>
                </c:pt>
                <c:pt idx="1423">
                  <c:v>73.554344177246094</c:v>
                </c:pt>
                <c:pt idx="1424">
                  <c:v>85.362495422363281</c:v>
                </c:pt>
                <c:pt idx="1425">
                  <c:v>85.266983032226563</c:v>
                </c:pt>
                <c:pt idx="1426">
                  <c:v>92.016914367675781</c:v>
                </c:pt>
                <c:pt idx="1427">
                  <c:v>85.068534851074219</c:v>
                </c:pt>
                <c:pt idx="1428">
                  <c:v>84.7239990234375</c:v>
                </c:pt>
                <c:pt idx="1429">
                  <c:v>93.028190612792969</c:v>
                </c:pt>
                <c:pt idx="1430">
                  <c:v>78.012954711914063</c:v>
                </c:pt>
                <c:pt idx="1431">
                  <c:v>83.466453552246094</c:v>
                </c:pt>
                <c:pt idx="1432">
                  <c:v>83.290077209472656</c:v>
                </c:pt>
                <c:pt idx="1433">
                  <c:v>85.443069458007813</c:v>
                </c:pt>
                <c:pt idx="1434">
                  <c:v>92.415451049804688</c:v>
                </c:pt>
                <c:pt idx="1435">
                  <c:v>88.597297668457031</c:v>
                </c:pt>
                <c:pt idx="1436">
                  <c:v>78.75909423828125</c:v>
                </c:pt>
                <c:pt idx="1437">
                  <c:v>86.061210632324219</c:v>
                </c:pt>
                <c:pt idx="1438">
                  <c:v>84.897239685058594</c:v>
                </c:pt>
                <c:pt idx="1439">
                  <c:v>87.113380432128906</c:v>
                </c:pt>
                <c:pt idx="1440">
                  <c:v>85.925582885742188</c:v>
                </c:pt>
                <c:pt idx="1441">
                  <c:v>81.485031127929688</c:v>
                </c:pt>
                <c:pt idx="1442">
                  <c:v>75.657272338867188</c:v>
                </c:pt>
                <c:pt idx="1443">
                  <c:v>79.031669616699219</c:v>
                </c:pt>
                <c:pt idx="1444">
                  <c:v>87.7904052734375</c:v>
                </c:pt>
                <c:pt idx="1445">
                  <c:v>88.818557739257813</c:v>
                </c:pt>
                <c:pt idx="1446">
                  <c:v>80.774772644042969</c:v>
                </c:pt>
                <c:pt idx="1447">
                  <c:v>73.792739868164063</c:v>
                </c:pt>
                <c:pt idx="1448">
                  <c:v>84.628456115722656</c:v>
                </c:pt>
                <c:pt idx="1449">
                  <c:v>74.762351989746094</c:v>
                </c:pt>
                <c:pt idx="1450">
                  <c:v>90.630378723144531</c:v>
                </c:pt>
                <c:pt idx="1451">
                  <c:v>82.487319946289063</c:v>
                </c:pt>
                <c:pt idx="1452">
                  <c:v>79.833587646484375</c:v>
                </c:pt>
                <c:pt idx="1453">
                  <c:v>89.715888977050781</c:v>
                </c:pt>
                <c:pt idx="1454">
                  <c:v>83.60894775390625</c:v>
                </c:pt>
                <c:pt idx="1455">
                  <c:v>77.336616516113281</c:v>
                </c:pt>
                <c:pt idx="1456">
                  <c:v>86.794479370117188</c:v>
                </c:pt>
                <c:pt idx="1457">
                  <c:v>82.602714538574219</c:v>
                </c:pt>
                <c:pt idx="1458">
                  <c:v>84.638908386230469</c:v>
                </c:pt>
                <c:pt idx="1459">
                  <c:v>80.98974609375</c:v>
                </c:pt>
                <c:pt idx="1460">
                  <c:v>77.538948059082031</c:v>
                </c:pt>
                <c:pt idx="1461">
                  <c:v>91.770965576171875</c:v>
                </c:pt>
                <c:pt idx="1462">
                  <c:v>80.727378845214844</c:v>
                </c:pt>
                <c:pt idx="1463">
                  <c:v>90.450660705566406</c:v>
                </c:pt>
                <c:pt idx="1464">
                  <c:v>88.399917602539063</c:v>
                </c:pt>
                <c:pt idx="1465">
                  <c:v>85.765945434570313</c:v>
                </c:pt>
                <c:pt idx="1466">
                  <c:v>83.767005920410156</c:v>
                </c:pt>
                <c:pt idx="1467">
                  <c:v>90.482147216796875</c:v>
                </c:pt>
                <c:pt idx="1468">
                  <c:v>79.216629028320313</c:v>
                </c:pt>
                <c:pt idx="1469">
                  <c:v>90.548927307128906</c:v>
                </c:pt>
                <c:pt idx="1470">
                  <c:v>82.996353149414063</c:v>
                </c:pt>
                <c:pt idx="1471">
                  <c:v>83.461296081542969</c:v>
                </c:pt>
                <c:pt idx="1472">
                  <c:v>83.416610717773438</c:v>
                </c:pt>
                <c:pt idx="1473">
                  <c:v>83.329605102539063</c:v>
                </c:pt>
                <c:pt idx="1474">
                  <c:v>87.299163818359375</c:v>
                </c:pt>
                <c:pt idx="1475">
                  <c:v>86.09149169921875</c:v>
                </c:pt>
                <c:pt idx="1476">
                  <c:v>87.728172302246094</c:v>
                </c:pt>
                <c:pt idx="1477">
                  <c:v>85.253196716308594</c:v>
                </c:pt>
                <c:pt idx="1478">
                  <c:v>83.270050048828125</c:v>
                </c:pt>
                <c:pt idx="1479">
                  <c:v>86.741188049316406</c:v>
                </c:pt>
                <c:pt idx="1480">
                  <c:v>86.129425048828125</c:v>
                </c:pt>
                <c:pt idx="1481">
                  <c:v>81.445060729980469</c:v>
                </c:pt>
                <c:pt idx="1482">
                  <c:v>81.190818786621094</c:v>
                </c:pt>
                <c:pt idx="1483">
                  <c:v>84.767662048339844</c:v>
                </c:pt>
                <c:pt idx="1484">
                  <c:v>85.748222351074219</c:v>
                </c:pt>
                <c:pt idx="1485">
                  <c:v>88.590095520019531</c:v>
                </c:pt>
                <c:pt idx="1486">
                  <c:v>84.9990234375</c:v>
                </c:pt>
                <c:pt idx="1487">
                  <c:v>85.834709167480469</c:v>
                </c:pt>
                <c:pt idx="1488">
                  <c:v>79.79376220703125</c:v>
                </c:pt>
                <c:pt idx="1489">
                  <c:v>85.099342346191406</c:v>
                </c:pt>
                <c:pt idx="1490">
                  <c:v>83.641036987304688</c:v>
                </c:pt>
                <c:pt idx="1491">
                  <c:v>86.492271423339844</c:v>
                </c:pt>
                <c:pt idx="1492">
                  <c:v>77.786956787109375</c:v>
                </c:pt>
                <c:pt idx="1493">
                  <c:v>88.222923278808594</c:v>
                </c:pt>
                <c:pt idx="1494">
                  <c:v>85.453971862792969</c:v>
                </c:pt>
                <c:pt idx="1495">
                  <c:v>81.779769897460938</c:v>
                </c:pt>
                <c:pt idx="1496">
                  <c:v>83.118179321289063</c:v>
                </c:pt>
                <c:pt idx="1497">
                  <c:v>86.385848999023438</c:v>
                </c:pt>
                <c:pt idx="1498">
                  <c:v>78.476806640625</c:v>
                </c:pt>
                <c:pt idx="1499">
                  <c:v>89.922988891601563</c:v>
                </c:pt>
                <c:pt idx="1500">
                  <c:v>99.826637268066406</c:v>
                </c:pt>
                <c:pt idx="1501">
                  <c:v>76.841293334960938</c:v>
                </c:pt>
                <c:pt idx="1502">
                  <c:v>86.902359008789063</c:v>
                </c:pt>
                <c:pt idx="1503">
                  <c:v>82.302238464355469</c:v>
                </c:pt>
                <c:pt idx="1504">
                  <c:v>77.225288391113281</c:v>
                </c:pt>
                <c:pt idx="1505">
                  <c:v>85.811531066894531</c:v>
                </c:pt>
                <c:pt idx="1506">
                  <c:v>92.158866882324219</c:v>
                </c:pt>
                <c:pt idx="1507">
                  <c:v>78.569358825683594</c:v>
                </c:pt>
                <c:pt idx="1508">
                  <c:v>88.352119445800781</c:v>
                </c:pt>
                <c:pt idx="1509">
                  <c:v>76.935615539550781</c:v>
                </c:pt>
                <c:pt idx="1510">
                  <c:v>89.186904907226563</c:v>
                </c:pt>
                <c:pt idx="1511">
                  <c:v>86.677688598632813</c:v>
                </c:pt>
                <c:pt idx="1512">
                  <c:v>83.352638244628906</c:v>
                </c:pt>
                <c:pt idx="1513">
                  <c:v>81.672096252441406</c:v>
                </c:pt>
                <c:pt idx="1514">
                  <c:v>80.479019165039063</c:v>
                </c:pt>
                <c:pt idx="1515">
                  <c:v>77.582862854003906</c:v>
                </c:pt>
                <c:pt idx="1516">
                  <c:v>88.570121765136719</c:v>
                </c:pt>
                <c:pt idx="1517">
                  <c:v>75.375762939453125</c:v>
                </c:pt>
                <c:pt idx="1518">
                  <c:v>90.439491271972656</c:v>
                </c:pt>
                <c:pt idx="1519">
                  <c:v>81.344413757324219</c:v>
                </c:pt>
                <c:pt idx="1520">
                  <c:v>82.54449462890625</c:v>
                </c:pt>
                <c:pt idx="1521">
                  <c:v>90.603279113769531</c:v>
                </c:pt>
                <c:pt idx="1522">
                  <c:v>87.743370056152344</c:v>
                </c:pt>
                <c:pt idx="1523">
                  <c:v>83.353546142578125</c:v>
                </c:pt>
                <c:pt idx="1524">
                  <c:v>89.888687133789063</c:v>
                </c:pt>
                <c:pt idx="1525">
                  <c:v>74.427589416503906</c:v>
                </c:pt>
                <c:pt idx="1526">
                  <c:v>84.122650146484375</c:v>
                </c:pt>
                <c:pt idx="1527">
                  <c:v>86.459846496582031</c:v>
                </c:pt>
                <c:pt idx="1528">
                  <c:v>81.168716430664063</c:v>
                </c:pt>
                <c:pt idx="1529">
                  <c:v>84.788986206054688</c:v>
                </c:pt>
                <c:pt idx="1530">
                  <c:v>79.736770629882813</c:v>
                </c:pt>
                <c:pt idx="1531">
                  <c:v>84.997581481933594</c:v>
                </c:pt>
                <c:pt idx="1532">
                  <c:v>83.602249145507813</c:v>
                </c:pt>
                <c:pt idx="1533">
                  <c:v>82.110588073730469</c:v>
                </c:pt>
                <c:pt idx="1534">
                  <c:v>86.733612060546875</c:v>
                </c:pt>
                <c:pt idx="1535">
                  <c:v>80.969535827636719</c:v>
                </c:pt>
                <c:pt idx="1536">
                  <c:v>81.763450622558594</c:v>
                </c:pt>
                <c:pt idx="1537">
                  <c:v>90.5404052734375</c:v>
                </c:pt>
                <c:pt idx="1538">
                  <c:v>83.016845703125</c:v>
                </c:pt>
                <c:pt idx="1539">
                  <c:v>84.744575500488281</c:v>
                </c:pt>
                <c:pt idx="1540">
                  <c:v>87.906379699707031</c:v>
                </c:pt>
                <c:pt idx="1541">
                  <c:v>79.925117492675781</c:v>
                </c:pt>
                <c:pt idx="1542">
                  <c:v>90.839607238769531</c:v>
                </c:pt>
                <c:pt idx="1543">
                  <c:v>90.461212158203125</c:v>
                </c:pt>
                <c:pt idx="1544">
                  <c:v>86.884056091308594</c:v>
                </c:pt>
                <c:pt idx="1545">
                  <c:v>88.050498962402344</c:v>
                </c:pt>
                <c:pt idx="1546">
                  <c:v>81.8538818359375</c:v>
                </c:pt>
                <c:pt idx="1547">
                  <c:v>92.481048583984375</c:v>
                </c:pt>
                <c:pt idx="1548">
                  <c:v>82.100746154785156</c:v>
                </c:pt>
                <c:pt idx="1549">
                  <c:v>77.907829284667969</c:v>
                </c:pt>
                <c:pt idx="1550">
                  <c:v>86.363082885742188</c:v>
                </c:pt>
                <c:pt idx="1551">
                  <c:v>79.278152465820313</c:v>
                </c:pt>
                <c:pt idx="1552">
                  <c:v>89.122886657714844</c:v>
                </c:pt>
                <c:pt idx="1553">
                  <c:v>83.266609191894531</c:v>
                </c:pt>
                <c:pt idx="1554">
                  <c:v>91.051712036132813</c:v>
                </c:pt>
                <c:pt idx="1555">
                  <c:v>82.514617919921875</c:v>
                </c:pt>
                <c:pt idx="1556">
                  <c:v>81.152503967285156</c:v>
                </c:pt>
                <c:pt idx="1557">
                  <c:v>90.002143859863281</c:v>
                </c:pt>
                <c:pt idx="1558">
                  <c:v>90.311294555664063</c:v>
                </c:pt>
                <c:pt idx="1559">
                  <c:v>85.972755432128906</c:v>
                </c:pt>
                <c:pt idx="1560">
                  <c:v>92.912078857421875</c:v>
                </c:pt>
                <c:pt idx="1561">
                  <c:v>87.374481201171875</c:v>
                </c:pt>
                <c:pt idx="1562">
                  <c:v>89.3536376953125</c:v>
                </c:pt>
                <c:pt idx="1563">
                  <c:v>81.124839782714844</c:v>
                </c:pt>
                <c:pt idx="1564">
                  <c:v>83.290306091308594</c:v>
                </c:pt>
                <c:pt idx="1565">
                  <c:v>88.885032653808594</c:v>
                </c:pt>
                <c:pt idx="1566">
                  <c:v>81.71044921875</c:v>
                </c:pt>
                <c:pt idx="1567">
                  <c:v>89.11004638671875</c:v>
                </c:pt>
                <c:pt idx="1568">
                  <c:v>75.05877685546875</c:v>
                </c:pt>
                <c:pt idx="1569">
                  <c:v>84.078514099121094</c:v>
                </c:pt>
                <c:pt idx="1570">
                  <c:v>75.659271240234375</c:v>
                </c:pt>
                <c:pt idx="1571">
                  <c:v>96.536590576171875</c:v>
                </c:pt>
                <c:pt idx="1572">
                  <c:v>83.948013305664063</c:v>
                </c:pt>
                <c:pt idx="1573">
                  <c:v>84.817840576171875</c:v>
                </c:pt>
                <c:pt idx="1574">
                  <c:v>86.468521118164063</c:v>
                </c:pt>
                <c:pt idx="1575">
                  <c:v>85.41925048828125</c:v>
                </c:pt>
                <c:pt idx="1576">
                  <c:v>86.10107421875</c:v>
                </c:pt>
                <c:pt idx="1577">
                  <c:v>85.273178100585938</c:v>
                </c:pt>
                <c:pt idx="1578">
                  <c:v>82.399513244628906</c:v>
                </c:pt>
                <c:pt idx="1579">
                  <c:v>88.524604797363281</c:v>
                </c:pt>
                <c:pt idx="1580">
                  <c:v>83.348976135253906</c:v>
                </c:pt>
                <c:pt idx="1581">
                  <c:v>90.872093200683594</c:v>
                </c:pt>
                <c:pt idx="1582">
                  <c:v>83.999725341796875</c:v>
                </c:pt>
                <c:pt idx="1583">
                  <c:v>78.95111083984375</c:v>
                </c:pt>
                <c:pt idx="1584">
                  <c:v>76.498344421386719</c:v>
                </c:pt>
                <c:pt idx="1585">
                  <c:v>80.962631225585938</c:v>
                </c:pt>
                <c:pt idx="1586">
                  <c:v>88.618637084960938</c:v>
                </c:pt>
                <c:pt idx="1587">
                  <c:v>81.064323425292969</c:v>
                </c:pt>
                <c:pt idx="1588">
                  <c:v>77.255897521972656</c:v>
                </c:pt>
                <c:pt idx="1589">
                  <c:v>81.730178833007813</c:v>
                </c:pt>
                <c:pt idx="1590">
                  <c:v>90.617919921875</c:v>
                </c:pt>
                <c:pt idx="1591">
                  <c:v>83.037101745605469</c:v>
                </c:pt>
                <c:pt idx="1592">
                  <c:v>78.429710388183594</c:v>
                </c:pt>
                <c:pt idx="1593">
                  <c:v>82.376754760742188</c:v>
                </c:pt>
                <c:pt idx="1594">
                  <c:v>80.260208129882813</c:v>
                </c:pt>
                <c:pt idx="1595">
                  <c:v>82.435722351074219</c:v>
                </c:pt>
                <c:pt idx="1596">
                  <c:v>92.765945434570313</c:v>
                </c:pt>
                <c:pt idx="1597">
                  <c:v>82.655982971191406</c:v>
                </c:pt>
                <c:pt idx="1598">
                  <c:v>87.212409973144531</c:v>
                </c:pt>
                <c:pt idx="1599">
                  <c:v>79.405914306640625</c:v>
                </c:pt>
                <c:pt idx="1600">
                  <c:v>75.810081481933594</c:v>
                </c:pt>
                <c:pt idx="1601">
                  <c:v>89.650115966796875</c:v>
                </c:pt>
                <c:pt idx="1602">
                  <c:v>80.594657897949219</c:v>
                </c:pt>
                <c:pt idx="1603">
                  <c:v>78.929946899414063</c:v>
                </c:pt>
                <c:pt idx="1604">
                  <c:v>82.16546630859375</c:v>
                </c:pt>
                <c:pt idx="1605">
                  <c:v>78.853431701660156</c:v>
                </c:pt>
                <c:pt idx="1606">
                  <c:v>89.477699279785156</c:v>
                </c:pt>
                <c:pt idx="1607">
                  <c:v>78.783912658691406</c:v>
                </c:pt>
                <c:pt idx="1608">
                  <c:v>81.534645080566406</c:v>
                </c:pt>
                <c:pt idx="1609">
                  <c:v>82.212081909179688</c:v>
                </c:pt>
                <c:pt idx="1610">
                  <c:v>76.318321228027344</c:v>
                </c:pt>
                <c:pt idx="1611">
                  <c:v>83.714759826660156</c:v>
                </c:pt>
                <c:pt idx="1612">
                  <c:v>85.95892333984375</c:v>
                </c:pt>
                <c:pt idx="1613">
                  <c:v>89.265190124511719</c:v>
                </c:pt>
                <c:pt idx="1614">
                  <c:v>86.649101257324219</c:v>
                </c:pt>
                <c:pt idx="1615">
                  <c:v>87.058113098144531</c:v>
                </c:pt>
                <c:pt idx="1616">
                  <c:v>80.474822998046875</c:v>
                </c:pt>
                <c:pt idx="1617">
                  <c:v>81.025482177734375</c:v>
                </c:pt>
                <c:pt idx="1618">
                  <c:v>71.331130981445313</c:v>
                </c:pt>
                <c:pt idx="1619">
                  <c:v>83.187080383300781</c:v>
                </c:pt>
                <c:pt idx="1620">
                  <c:v>80.861549377441406</c:v>
                </c:pt>
                <c:pt idx="1621">
                  <c:v>83.853874206542969</c:v>
                </c:pt>
                <c:pt idx="1622">
                  <c:v>82.725517272949219</c:v>
                </c:pt>
                <c:pt idx="1623">
                  <c:v>95.344291687011719</c:v>
                </c:pt>
                <c:pt idx="1624">
                  <c:v>81.602195739746094</c:v>
                </c:pt>
                <c:pt idx="1625">
                  <c:v>84.510002136230469</c:v>
                </c:pt>
                <c:pt idx="1626">
                  <c:v>90.190193176269531</c:v>
                </c:pt>
                <c:pt idx="1627">
                  <c:v>#N/A</c:v>
                </c:pt>
                <c:pt idx="1628">
                  <c:v>83.575141906738281</c:v>
                </c:pt>
                <c:pt idx="1629">
                  <c:v>82.832550048828125</c:v>
                </c:pt>
                <c:pt idx="1630">
                  <c:v>87.795509338378906</c:v>
                </c:pt>
                <c:pt idx="1631">
                  <c:v>83.884796142578125</c:v>
                </c:pt>
                <c:pt idx="1632">
                  <c:v>89.643112182617188</c:v>
                </c:pt>
                <c:pt idx="1633">
                  <c:v>86.2435302734375</c:v>
                </c:pt>
                <c:pt idx="1634">
                  <c:v>78.782630920410156</c:v>
                </c:pt>
                <c:pt idx="1635">
                  <c:v>79.17742919921875</c:v>
                </c:pt>
                <c:pt idx="1636">
                  <c:v>86.697402954101563</c:v>
                </c:pt>
                <c:pt idx="1637">
                  <c:v>80.350715637207031</c:v>
                </c:pt>
                <c:pt idx="1638">
                  <c:v>87.011795043945313</c:v>
                </c:pt>
                <c:pt idx="1639">
                  <c:v>80.648330688476563</c:v>
                </c:pt>
                <c:pt idx="1640">
                  <c:v>84.25048828125</c:v>
                </c:pt>
                <c:pt idx="1641">
                  <c:v>83.964096069335938</c:v>
                </c:pt>
                <c:pt idx="1642">
                  <c:v>82.927597045898438</c:v>
                </c:pt>
                <c:pt idx="1643">
                  <c:v>87.446258544921875</c:v>
                </c:pt>
                <c:pt idx="1644">
                  <c:v>82.449859619140625</c:v>
                </c:pt>
                <c:pt idx="1645">
                  <c:v>79.398094177246094</c:v>
                </c:pt>
                <c:pt idx="1646">
                  <c:v>89.975196838378906</c:v>
                </c:pt>
                <c:pt idx="1647">
                  <c:v>79.272903442382813</c:v>
                </c:pt>
                <c:pt idx="1648">
                  <c:v>81.206031799316406</c:v>
                </c:pt>
                <c:pt idx="1649">
                  <c:v>93.051261901855469</c:v>
                </c:pt>
                <c:pt idx="1650">
                  <c:v>79.561386108398438</c:v>
                </c:pt>
                <c:pt idx="1651">
                  <c:v>87.289802551269531</c:v>
                </c:pt>
                <c:pt idx="1652">
                  <c:v>75.93798828125</c:v>
                </c:pt>
                <c:pt idx="1653">
                  <c:v>71.672782897949219</c:v>
                </c:pt>
                <c:pt idx="1654">
                  <c:v>90.947906494140625</c:v>
                </c:pt>
                <c:pt idx="1655">
                  <c:v>85.744453430175781</c:v>
                </c:pt>
                <c:pt idx="1656">
                  <c:v>91.197090148925781</c:v>
                </c:pt>
                <c:pt idx="1657">
                  <c:v>82.328117370605469</c:v>
                </c:pt>
                <c:pt idx="1658">
                  <c:v>87.343193054199219</c:v>
                </c:pt>
                <c:pt idx="1659">
                  <c:v>80.17449951171875</c:v>
                </c:pt>
                <c:pt idx="1660">
                  <c:v>83.578575134277344</c:v>
                </c:pt>
                <c:pt idx="1661">
                  <c:v>83.409339904785156</c:v>
                </c:pt>
                <c:pt idx="1662">
                  <c:v>77.165390014648438</c:v>
                </c:pt>
                <c:pt idx="1663">
                  <c:v>90.651741027832031</c:v>
                </c:pt>
                <c:pt idx="1664">
                  <c:v>85.841995239257813</c:v>
                </c:pt>
                <c:pt idx="1665">
                  <c:v>76.373138427734375</c:v>
                </c:pt>
                <c:pt idx="1666">
                  <c:v>87.244415283203125</c:v>
                </c:pt>
                <c:pt idx="1667">
                  <c:v>80.891403198242188</c:v>
                </c:pt>
                <c:pt idx="1668">
                  <c:v>73.674636840820313</c:v>
                </c:pt>
                <c:pt idx="1669">
                  <c:v>82.377700805664063</c:v>
                </c:pt>
                <c:pt idx="1670">
                  <c:v>80.021110534667969</c:v>
                </c:pt>
                <c:pt idx="1671">
                  <c:v>82.047225952148438</c:v>
                </c:pt>
                <c:pt idx="1672">
                  <c:v>92.718528747558594</c:v>
                </c:pt>
                <c:pt idx="1673">
                  <c:v>79.094017028808594</c:v>
                </c:pt>
                <c:pt idx="1674">
                  <c:v>79.108047485351563</c:v>
                </c:pt>
                <c:pt idx="1675">
                  <c:v>81.600830078125</c:v>
                </c:pt>
                <c:pt idx="1676">
                  <c:v>89.743698120117188</c:v>
                </c:pt>
                <c:pt idx="1677">
                  <c:v>79.989128112792969</c:v>
                </c:pt>
                <c:pt idx="1678">
                  <c:v>81.114089965820313</c:v>
                </c:pt>
              </c:numCache>
            </c:numRef>
          </c:xVal>
          <c:yVal>
            <c:numRef>
              <c:f>'Scatter Plots'!$G$2:$G$1680</c:f>
              <c:numCache>
                <c:formatCode>0.0%</c:formatCode>
                <c:ptCount val="1679"/>
                <c:pt idx="0">
                  <c:v>0.23728813230991361</c:v>
                </c:pt>
                <c:pt idx="1">
                  <c:v>0.27659574151039118</c:v>
                </c:pt>
                <c:pt idx="2">
                  <c:v>0</c:v>
                </c:pt>
                <c:pt idx="3">
                  <c:v>0.18333333730697629</c:v>
                </c:pt>
                <c:pt idx="4">
                  <c:v>9.2307694256305695E-2</c:v>
                </c:pt>
                <c:pt idx="5">
                  <c:v>0.2079207897186279</c:v>
                </c:pt>
                <c:pt idx="6">
                  <c:v>0.46428570151329041</c:v>
                </c:pt>
                <c:pt idx="7">
                  <c:v>0.32051283121109009</c:v>
                </c:pt>
                <c:pt idx="8">
                  <c:v>0.36734694242477423</c:v>
                </c:pt>
                <c:pt idx="9">
                  <c:v>0.51111114025115967</c:v>
                </c:pt>
                <c:pt idx="10">
                  <c:v>0.48031497001647949</c:v>
                </c:pt>
                <c:pt idx="11">
                  <c:v>0.1941176503896713</c:v>
                </c:pt>
                <c:pt idx="12">
                  <c:v>0.3125</c:v>
                </c:pt>
                <c:pt idx="13">
                  <c:v>0.41121494770050049</c:v>
                </c:pt>
                <c:pt idx="14">
                  <c:v>0.20512820780277249</c:v>
                </c:pt>
                <c:pt idx="15">
                  <c:v>0.1587301641702652</c:v>
                </c:pt>
                <c:pt idx="16">
                  <c:v>0.25</c:v>
                </c:pt>
                <c:pt idx="17">
                  <c:v>0.18181818723678589</c:v>
                </c:pt>
                <c:pt idx="18">
                  <c:v>0.71794873476028442</c:v>
                </c:pt>
                <c:pt idx="19">
                  <c:v>0.19354838132858279</c:v>
                </c:pt>
                <c:pt idx="20">
                  <c:v>0.28395062685012817</c:v>
                </c:pt>
                <c:pt idx="21">
                  <c:v>0.22641509771347049</c:v>
                </c:pt>
                <c:pt idx="22">
                  <c:v>0.31168830394744867</c:v>
                </c:pt>
                <c:pt idx="23">
                  <c:v>0.25</c:v>
                </c:pt>
                <c:pt idx="24">
                  <c:v>0.29032257199287409</c:v>
                </c:pt>
                <c:pt idx="25">
                  <c:v>0.47474747896194458</c:v>
                </c:pt>
                <c:pt idx="26">
                  <c:v>0.2213114798069</c:v>
                </c:pt>
                <c:pt idx="27">
                  <c:v>0.62962961196899414</c:v>
                </c:pt>
                <c:pt idx="28">
                  <c:v>0.17777778208255771</c:v>
                </c:pt>
                <c:pt idx="29">
                  <c:v>0.18333333730697629</c:v>
                </c:pt>
                <c:pt idx="30">
                  <c:v>0.1962616890668869</c:v>
                </c:pt>
                <c:pt idx="31">
                  <c:v>0.65094339847564697</c:v>
                </c:pt>
                <c:pt idx="32">
                  <c:v>0.3333333432674408</c:v>
                </c:pt>
                <c:pt idx="33">
                  <c:v>0</c:v>
                </c:pt>
                <c:pt idx="34">
                  <c:v>0.45454546809196472</c:v>
                </c:pt>
                <c:pt idx="35">
                  <c:v>0.3333333432674408</c:v>
                </c:pt>
                <c:pt idx="36">
                  <c:v>0.1162790730595589</c:v>
                </c:pt>
                <c:pt idx="37">
                  <c:v>0.40540540218353271</c:v>
                </c:pt>
                <c:pt idx="38">
                  <c:v>0.39534884691238398</c:v>
                </c:pt>
                <c:pt idx="39">
                  <c:v>0.1111111119389534</c:v>
                </c:pt>
                <c:pt idx="40">
                  <c:v>0</c:v>
                </c:pt>
                <c:pt idx="41">
                  <c:v>0.17647059261798859</c:v>
                </c:pt>
                <c:pt idx="42">
                  <c:v>0.28571429848670959</c:v>
                </c:pt>
                <c:pt idx="43">
                  <c:v>9.3023255467414856E-2</c:v>
                </c:pt>
                <c:pt idx="44">
                  <c:v>0.14371258020401001</c:v>
                </c:pt>
                <c:pt idx="45">
                  <c:v>0.26582279801368708</c:v>
                </c:pt>
                <c:pt idx="46">
                  <c:v>0</c:v>
                </c:pt>
                <c:pt idx="47">
                  <c:v>0.20000000298023221</c:v>
                </c:pt>
                <c:pt idx="48">
                  <c:v>0.40000000596046448</c:v>
                </c:pt>
                <c:pt idx="49">
                  <c:v>0.30059522390365601</c:v>
                </c:pt>
                <c:pt idx="50">
                  <c:v>0.25</c:v>
                </c:pt>
                <c:pt idx="51">
                  <c:v>0.19565217196941381</c:v>
                </c:pt>
                <c:pt idx="52">
                  <c:v>0.4716981053352356</c:v>
                </c:pt>
                <c:pt idx="53">
                  <c:v>0.32941177487373352</c:v>
                </c:pt>
                <c:pt idx="54">
                  <c:v>0.27544909715652471</c:v>
                </c:pt>
                <c:pt idx="55">
                  <c:v>0.23749999701976779</c:v>
                </c:pt>
                <c:pt idx="56">
                  <c:v>0.42105263471603388</c:v>
                </c:pt>
                <c:pt idx="57">
                  <c:v>0.1379310339689255</c:v>
                </c:pt>
                <c:pt idx="58">
                  <c:v>0.234375</c:v>
                </c:pt>
                <c:pt idx="59">
                  <c:v>0.1627907007932663</c:v>
                </c:pt>
                <c:pt idx="60">
                  <c:v>0.3815028965473175</c:v>
                </c:pt>
                <c:pt idx="61">
                  <c:v>0</c:v>
                </c:pt>
                <c:pt idx="62">
                  <c:v>0.24285714328289029</c:v>
                </c:pt>
                <c:pt idx="63">
                  <c:v>0.6538461446762085</c:v>
                </c:pt>
                <c:pt idx="64">
                  <c:v>0.46341463923454279</c:v>
                </c:pt>
                <c:pt idx="65">
                  <c:v>0.1304347813129425</c:v>
                </c:pt>
                <c:pt idx="66">
                  <c:v>0.1666666716337204</c:v>
                </c:pt>
                <c:pt idx="67">
                  <c:v>7.1428574621677399E-2</c:v>
                </c:pt>
                <c:pt idx="68">
                  <c:v>0.1111111119389534</c:v>
                </c:pt>
                <c:pt idx="69">
                  <c:v>0.22727273404598239</c:v>
                </c:pt>
                <c:pt idx="70">
                  <c:v>0.1608832776546478</c:v>
                </c:pt>
                <c:pt idx="71">
                  <c:v>0.44067797064781189</c:v>
                </c:pt>
                <c:pt idx="72">
                  <c:v>6.4516127109527588E-2</c:v>
                </c:pt>
                <c:pt idx="73">
                  <c:v>0</c:v>
                </c:pt>
                <c:pt idx="74">
                  <c:v>0.35483869910240168</c:v>
                </c:pt>
                <c:pt idx="75">
                  <c:v>0.1617647111415863</c:v>
                </c:pt>
                <c:pt idx="76">
                  <c:v>0.2638888955116272</c:v>
                </c:pt>
                <c:pt idx="77">
                  <c:v>0.32499998807907099</c:v>
                </c:pt>
                <c:pt idx="78">
                  <c:v>0.1071428582072258</c:v>
                </c:pt>
                <c:pt idx="79">
                  <c:v>0.11363636702299119</c:v>
                </c:pt>
                <c:pt idx="80">
                  <c:v>0</c:v>
                </c:pt>
                <c:pt idx="81">
                  <c:v>0.3214285671710968</c:v>
                </c:pt>
                <c:pt idx="82">
                  <c:v>2.999999932944775E-2</c:v>
                </c:pt>
                <c:pt idx="83">
                  <c:v>0.31168830394744867</c:v>
                </c:pt>
                <c:pt idx="84">
                  <c:v>0.375</c:v>
                </c:pt>
                <c:pt idx="85">
                  <c:v>0.13636364042758939</c:v>
                </c:pt>
                <c:pt idx="86">
                  <c:v>0.28301885724067688</c:v>
                </c:pt>
                <c:pt idx="87">
                  <c:v>0</c:v>
                </c:pt>
                <c:pt idx="88">
                  <c:v>0.34545454382896418</c:v>
                </c:pt>
                <c:pt idx="89">
                  <c:v>0.54545456171035767</c:v>
                </c:pt>
                <c:pt idx="90">
                  <c:v>0.3651452362537384</c:v>
                </c:pt>
                <c:pt idx="91">
                  <c:v>0.27659574151039118</c:v>
                </c:pt>
                <c:pt idx="92">
                  <c:v>0</c:v>
                </c:pt>
                <c:pt idx="93">
                  <c:v>0.20000000298023221</c:v>
                </c:pt>
                <c:pt idx="94">
                  <c:v>0.3333333432674408</c:v>
                </c:pt>
                <c:pt idx="95">
                  <c:v>0.3125</c:v>
                </c:pt>
                <c:pt idx="96">
                  <c:v>0.4166666567325592</c:v>
                </c:pt>
                <c:pt idx="97">
                  <c:v>0.3333333432674408</c:v>
                </c:pt>
                <c:pt idx="98">
                  <c:v>0.1666666716337204</c:v>
                </c:pt>
                <c:pt idx="99">
                  <c:v>0.23333333432674411</c:v>
                </c:pt>
                <c:pt idx="100">
                  <c:v>0.23684211075305939</c:v>
                </c:pt>
                <c:pt idx="101">
                  <c:v>0.17721518874168399</c:v>
                </c:pt>
                <c:pt idx="102">
                  <c:v>0.17073170840740201</c:v>
                </c:pt>
                <c:pt idx="103">
                  <c:v>0.30434781312942499</c:v>
                </c:pt>
                <c:pt idx="104">
                  <c:v>0.20253165066242221</c:v>
                </c:pt>
                <c:pt idx="105">
                  <c:v>0</c:v>
                </c:pt>
                <c:pt idx="106">
                  <c:v>0.17948718369007111</c:v>
                </c:pt>
                <c:pt idx="107">
                  <c:v>0.19354838132858279</c:v>
                </c:pt>
                <c:pt idx="108">
                  <c:v>0.234375</c:v>
                </c:pt>
                <c:pt idx="109">
                  <c:v>0.20689655840396881</c:v>
                </c:pt>
                <c:pt idx="110">
                  <c:v>0.22629968822002411</c:v>
                </c:pt>
                <c:pt idx="111">
                  <c:v>0.2209302335977554</c:v>
                </c:pt>
                <c:pt idx="112">
                  <c:v>0.31428572535514832</c:v>
                </c:pt>
                <c:pt idx="113">
                  <c:v>0.3333333432674408</c:v>
                </c:pt>
                <c:pt idx="114">
                  <c:v>0.4583333432674408</c:v>
                </c:pt>
                <c:pt idx="115">
                  <c:v>0.27941176295280462</c:v>
                </c:pt>
                <c:pt idx="116">
                  <c:v>0.31034481525421143</c:v>
                </c:pt>
                <c:pt idx="117">
                  <c:v>4.1666667908430099E-2</c:v>
                </c:pt>
                <c:pt idx="118">
                  <c:v>0.31192660331726069</c:v>
                </c:pt>
                <c:pt idx="119">
                  <c:v>0.2708333432674408</c:v>
                </c:pt>
                <c:pt idx="120">
                  <c:v>0</c:v>
                </c:pt>
                <c:pt idx="121">
                  <c:v>0.31034481525421143</c:v>
                </c:pt>
                <c:pt idx="122">
                  <c:v>0.27433627843856812</c:v>
                </c:pt>
                <c:pt idx="123">
                  <c:v>0.2127659618854523</c:v>
                </c:pt>
                <c:pt idx="124">
                  <c:v>0.18421052396297449</c:v>
                </c:pt>
                <c:pt idx="125">
                  <c:v>0.26315790414810181</c:v>
                </c:pt>
                <c:pt idx="126">
                  <c:v>2.4691358208656311E-2</c:v>
                </c:pt>
                <c:pt idx="127">
                  <c:v>0.1041666641831398</c:v>
                </c:pt>
                <c:pt idx="128">
                  <c:v>0.26086956262588501</c:v>
                </c:pt>
                <c:pt idx="129">
                  <c:v>0.17142857611179349</c:v>
                </c:pt>
                <c:pt idx="130">
                  <c:v>0.25352111458778381</c:v>
                </c:pt>
                <c:pt idx="131">
                  <c:v>0.1951219439506531</c:v>
                </c:pt>
                <c:pt idx="132">
                  <c:v>0.27118644118309021</c:v>
                </c:pt>
                <c:pt idx="133">
                  <c:v>0.3174603283405304</c:v>
                </c:pt>
                <c:pt idx="134">
                  <c:v>0.15584415197372439</c:v>
                </c:pt>
                <c:pt idx="135">
                  <c:v>0.26358696818351751</c:v>
                </c:pt>
                <c:pt idx="136">
                  <c:v>0.26086956262588501</c:v>
                </c:pt>
                <c:pt idx="137">
                  <c:v>0.25</c:v>
                </c:pt>
                <c:pt idx="138">
                  <c:v>0.1578947305679321</c:v>
                </c:pt>
                <c:pt idx="139">
                  <c:v>0</c:v>
                </c:pt>
                <c:pt idx="140">
                  <c:v>0.20512820780277249</c:v>
                </c:pt>
                <c:pt idx="141">
                  <c:v>0.30188679695129389</c:v>
                </c:pt>
                <c:pt idx="142">
                  <c:v>0.3333333432674408</c:v>
                </c:pt>
                <c:pt idx="143">
                  <c:v>0.16913945972919461</c:v>
                </c:pt>
                <c:pt idx="144">
                  <c:v>0.56338030099868774</c:v>
                </c:pt>
                <c:pt idx="145">
                  <c:v>0.29032257199287409</c:v>
                </c:pt>
                <c:pt idx="146">
                  <c:v>0.32584270834922791</c:v>
                </c:pt>
                <c:pt idx="147">
                  <c:v>0.3214285671710968</c:v>
                </c:pt>
                <c:pt idx="148">
                  <c:v>0.4166666567325592</c:v>
                </c:pt>
                <c:pt idx="149">
                  <c:v>0</c:v>
                </c:pt>
                <c:pt idx="150">
                  <c:v>0</c:v>
                </c:pt>
                <c:pt idx="151">
                  <c:v>0.27906978130340582</c:v>
                </c:pt>
                <c:pt idx="152">
                  <c:v>0.2099999934434891</c:v>
                </c:pt>
                <c:pt idx="153">
                  <c:v>0.43243244290351868</c:v>
                </c:pt>
                <c:pt idx="154">
                  <c:v>0.18811881542205811</c:v>
                </c:pt>
                <c:pt idx="155">
                  <c:v>0.1111111119389534</c:v>
                </c:pt>
                <c:pt idx="156">
                  <c:v>0.46086955070495611</c:v>
                </c:pt>
                <c:pt idx="157">
                  <c:v>0.47222220897674561</c:v>
                </c:pt>
                <c:pt idx="158">
                  <c:v>0.171875</c:v>
                </c:pt>
                <c:pt idx="159">
                  <c:v>0.49523809552192688</c:v>
                </c:pt>
                <c:pt idx="160">
                  <c:v>0.40845069289207458</c:v>
                </c:pt>
                <c:pt idx="161">
                  <c:v>0</c:v>
                </c:pt>
                <c:pt idx="162">
                  <c:v>0.28571429848670959</c:v>
                </c:pt>
                <c:pt idx="163">
                  <c:v>0.43820226192474371</c:v>
                </c:pt>
                <c:pt idx="164">
                  <c:v>0.17073170840740201</c:v>
                </c:pt>
                <c:pt idx="165">
                  <c:v>0.34146341681480408</c:v>
                </c:pt>
                <c:pt idx="166">
                  <c:v>9.0909093618392944E-2</c:v>
                </c:pt>
                <c:pt idx="167">
                  <c:v>0.33898305892944341</c:v>
                </c:pt>
                <c:pt idx="168">
                  <c:v>0.25</c:v>
                </c:pt>
                <c:pt idx="169">
                  <c:v>0.27027025818824768</c:v>
                </c:pt>
                <c:pt idx="170">
                  <c:v>0.19672131538391111</c:v>
                </c:pt>
                <c:pt idx="171">
                  <c:v>0.17777778208255771</c:v>
                </c:pt>
                <c:pt idx="172">
                  <c:v>0.1630434840917587</c:v>
                </c:pt>
                <c:pt idx="173">
                  <c:v>0.32258063554763788</c:v>
                </c:pt>
                <c:pt idx="174">
                  <c:v>0.3571428656578064</c:v>
                </c:pt>
                <c:pt idx="175">
                  <c:v>0.13333334028720861</c:v>
                </c:pt>
                <c:pt idx="176">
                  <c:v>0.28571429848670959</c:v>
                </c:pt>
                <c:pt idx="177">
                  <c:v>0.2142857164144516</c:v>
                </c:pt>
                <c:pt idx="178">
                  <c:v>0.4117647111415863</c:v>
                </c:pt>
                <c:pt idx="179">
                  <c:v>0.14117647707462311</c:v>
                </c:pt>
                <c:pt idx="180">
                  <c:v>0</c:v>
                </c:pt>
                <c:pt idx="181">
                  <c:v>0.26315790414810181</c:v>
                </c:pt>
                <c:pt idx="182">
                  <c:v>0</c:v>
                </c:pt>
                <c:pt idx="183">
                  <c:v>0.16455696523189539</c:v>
                </c:pt>
                <c:pt idx="184">
                  <c:v>0.35135135054588318</c:v>
                </c:pt>
                <c:pt idx="185">
                  <c:v>0.26666668057441711</c:v>
                </c:pt>
                <c:pt idx="186">
                  <c:v>0</c:v>
                </c:pt>
                <c:pt idx="187">
                  <c:v>0.45652174949646002</c:v>
                </c:pt>
                <c:pt idx="188">
                  <c:v>0.33009707927703857</c:v>
                </c:pt>
                <c:pt idx="189">
                  <c:v>0.34999999403953552</c:v>
                </c:pt>
                <c:pt idx="190">
                  <c:v>0.14492753148078921</c:v>
                </c:pt>
                <c:pt idx="191">
                  <c:v>0.27160492539405823</c:v>
                </c:pt>
                <c:pt idx="192">
                  <c:v>0.32758620381355291</c:v>
                </c:pt>
                <c:pt idx="193">
                  <c:v>8.6956523358821869E-2</c:v>
                </c:pt>
                <c:pt idx="194">
                  <c:v>0.18461538851261139</c:v>
                </c:pt>
                <c:pt idx="195">
                  <c:v>0.4285714328289032</c:v>
                </c:pt>
                <c:pt idx="196">
                  <c:v>0.12962962687015531</c:v>
                </c:pt>
                <c:pt idx="197">
                  <c:v>0.20895522832870481</c:v>
                </c:pt>
                <c:pt idx="198">
                  <c:v>0.21468926966190341</c:v>
                </c:pt>
                <c:pt idx="199">
                  <c:v>0.5899999737739563</c:v>
                </c:pt>
                <c:pt idx="200">
                  <c:v>0.58620691299438477</c:v>
                </c:pt>
                <c:pt idx="201">
                  <c:v>2.777777798473835E-2</c:v>
                </c:pt>
                <c:pt idx="202">
                  <c:v>0.1176470592617989</c:v>
                </c:pt>
                <c:pt idx="203">
                  <c:v>0.3333333432674408</c:v>
                </c:pt>
                <c:pt idx="204">
                  <c:v>0.27551019191741938</c:v>
                </c:pt>
                <c:pt idx="205">
                  <c:v>0.30165287852287292</c:v>
                </c:pt>
                <c:pt idx="206">
                  <c:v>0</c:v>
                </c:pt>
                <c:pt idx="207">
                  <c:v>0.2115384638309479</c:v>
                </c:pt>
                <c:pt idx="208">
                  <c:v>0.42424243688583368</c:v>
                </c:pt>
                <c:pt idx="209">
                  <c:v>0</c:v>
                </c:pt>
                <c:pt idx="210">
                  <c:v>0.31372550129890442</c:v>
                </c:pt>
                <c:pt idx="211">
                  <c:v>9.6774190664291382E-2</c:v>
                </c:pt>
                <c:pt idx="212">
                  <c:v>0.3684210479259491</c:v>
                </c:pt>
                <c:pt idx="213">
                  <c:v>0.20338982343673709</c:v>
                </c:pt>
                <c:pt idx="214">
                  <c:v>0.3451327383518219</c:v>
                </c:pt>
                <c:pt idx="215">
                  <c:v>0.13333334028720861</c:v>
                </c:pt>
                <c:pt idx="216">
                  <c:v>0.26881721615791321</c:v>
                </c:pt>
                <c:pt idx="217">
                  <c:v>0.1304347813129425</c:v>
                </c:pt>
                <c:pt idx="218">
                  <c:v>0.2380952388048172</c:v>
                </c:pt>
                <c:pt idx="219">
                  <c:v>0.2916666567325592</c:v>
                </c:pt>
                <c:pt idx="220">
                  <c:v>0.24590164422988889</c:v>
                </c:pt>
                <c:pt idx="221">
                  <c:v>0.27906978130340582</c:v>
                </c:pt>
                <c:pt idx="222">
                  <c:v>8.474576473236084E-2</c:v>
                </c:pt>
                <c:pt idx="223">
                  <c:v>0</c:v>
                </c:pt>
                <c:pt idx="224">
                  <c:v>0.17142857611179349</c:v>
                </c:pt>
                <c:pt idx="225">
                  <c:v>0.2049180269241333</c:v>
                </c:pt>
                <c:pt idx="226">
                  <c:v>0.25490197539329529</c:v>
                </c:pt>
                <c:pt idx="227">
                  <c:v>0.2040816396474838</c:v>
                </c:pt>
                <c:pt idx="228">
                  <c:v>0.1428571492433548</c:v>
                </c:pt>
                <c:pt idx="229">
                  <c:v>0.76923078298568726</c:v>
                </c:pt>
                <c:pt idx="230">
                  <c:v>0.2071713209152222</c:v>
                </c:pt>
                <c:pt idx="231">
                  <c:v>0.27419355511665339</c:v>
                </c:pt>
                <c:pt idx="232">
                  <c:v>0.35294118523597717</c:v>
                </c:pt>
                <c:pt idx="233">
                  <c:v>0.1578947305679321</c:v>
                </c:pt>
                <c:pt idx="234">
                  <c:v>0.15999999642372131</c:v>
                </c:pt>
                <c:pt idx="235">
                  <c:v>0</c:v>
                </c:pt>
                <c:pt idx="236">
                  <c:v>0.28318583965301508</c:v>
                </c:pt>
                <c:pt idx="237">
                  <c:v>0.29629629850387568</c:v>
                </c:pt>
                <c:pt idx="238">
                  <c:v>0.36000001430511469</c:v>
                </c:pt>
                <c:pt idx="239">
                  <c:v>0.28409090638160711</c:v>
                </c:pt>
                <c:pt idx="240">
                  <c:v>0.2043010741472244</c:v>
                </c:pt>
                <c:pt idx="241">
                  <c:v>0.14705882966518399</c:v>
                </c:pt>
                <c:pt idx="242">
                  <c:v>0.46226415038108831</c:v>
                </c:pt>
                <c:pt idx="243">
                  <c:v>0.20000000298023221</c:v>
                </c:pt>
                <c:pt idx="244">
                  <c:v>0.55000001192092896</c:v>
                </c:pt>
                <c:pt idx="245">
                  <c:v>0</c:v>
                </c:pt>
                <c:pt idx="246">
                  <c:v>0.1029411777853966</c:v>
                </c:pt>
                <c:pt idx="247">
                  <c:v>0.38661709427833563</c:v>
                </c:pt>
                <c:pt idx="248">
                  <c:v>0.26086956262588501</c:v>
                </c:pt>
                <c:pt idx="249">
                  <c:v>0</c:v>
                </c:pt>
                <c:pt idx="250">
                  <c:v>0.44881889224052429</c:v>
                </c:pt>
                <c:pt idx="251">
                  <c:v>0.26106193661689758</c:v>
                </c:pt>
                <c:pt idx="252">
                  <c:v>0.25806450843811041</c:v>
                </c:pt>
                <c:pt idx="253">
                  <c:v>5.128205195069313E-2</c:v>
                </c:pt>
                <c:pt idx="254">
                  <c:v>0.25</c:v>
                </c:pt>
                <c:pt idx="255">
                  <c:v>0.20689655840396881</c:v>
                </c:pt>
                <c:pt idx="256">
                  <c:v>0.28977271914482122</c:v>
                </c:pt>
                <c:pt idx="257">
                  <c:v>0.1525423675775528</c:v>
                </c:pt>
                <c:pt idx="258">
                  <c:v>0.3333333432674408</c:v>
                </c:pt>
                <c:pt idx="259">
                  <c:v>0.27142858505249018</c:v>
                </c:pt>
                <c:pt idx="260">
                  <c:v>0.3055555522441864</c:v>
                </c:pt>
                <c:pt idx="261">
                  <c:v>0.30000001192092901</c:v>
                </c:pt>
                <c:pt idx="262">
                  <c:v>0.32758620381355291</c:v>
                </c:pt>
                <c:pt idx="263">
                  <c:v>0.328125</c:v>
                </c:pt>
                <c:pt idx="264">
                  <c:v>0.2916666567325592</c:v>
                </c:pt>
                <c:pt idx="265">
                  <c:v>0.3333333432674408</c:v>
                </c:pt>
                <c:pt idx="266">
                  <c:v>0.29310345649719238</c:v>
                </c:pt>
                <c:pt idx="267">
                  <c:v>0.43636363744735718</c:v>
                </c:pt>
                <c:pt idx="268">
                  <c:v>0.38036808371543879</c:v>
                </c:pt>
                <c:pt idx="269">
                  <c:v>0.2261904776096344</c:v>
                </c:pt>
                <c:pt idx="270">
                  <c:v>0.27619048953056341</c:v>
                </c:pt>
                <c:pt idx="271">
                  <c:v>0.4166666567325592</c:v>
                </c:pt>
                <c:pt idx="272">
                  <c:v>0.25833332538604742</c:v>
                </c:pt>
                <c:pt idx="273">
                  <c:v>0.3333333432674408</c:v>
                </c:pt>
                <c:pt idx="274">
                  <c:v>0</c:v>
                </c:pt>
                <c:pt idx="275">
                  <c:v>0.1162790730595589</c:v>
                </c:pt>
                <c:pt idx="276">
                  <c:v>0.32941177487373352</c:v>
                </c:pt>
                <c:pt idx="277">
                  <c:v>9.5238097012042999E-2</c:v>
                </c:pt>
                <c:pt idx="278">
                  <c:v>0.30434781312942499</c:v>
                </c:pt>
                <c:pt idx="279">
                  <c:v>0.31666666269302368</c:v>
                </c:pt>
                <c:pt idx="280">
                  <c:v>7.1428574621677399E-2</c:v>
                </c:pt>
                <c:pt idx="281">
                  <c:v>0.31557378172874451</c:v>
                </c:pt>
                <c:pt idx="282">
                  <c:v>0.190476194024086</c:v>
                </c:pt>
                <c:pt idx="283">
                  <c:v>0.28571429848670959</c:v>
                </c:pt>
                <c:pt idx="284">
                  <c:v>0.15151515603065491</c:v>
                </c:pt>
                <c:pt idx="285">
                  <c:v>0.13333334028720861</c:v>
                </c:pt>
                <c:pt idx="286">
                  <c:v>0.39300411939620972</c:v>
                </c:pt>
                <c:pt idx="287">
                  <c:v>0.17567567527294159</c:v>
                </c:pt>
                <c:pt idx="288">
                  <c:v>0.1785714328289032</c:v>
                </c:pt>
                <c:pt idx="289">
                  <c:v>0.33830845355987549</c:v>
                </c:pt>
                <c:pt idx="290">
                  <c:v>0</c:v>
                </c:pt>
                <c:pt idx="291">
                  <c:v>0.40703517198562622</c:v>
                </c:pt>
                <c:pt idx="292">
                  <c:v>0</c:v>
                </c:pt>
                <c:pt idx="293">
                  <c:v>0.46666666865348821</c:v>
                </c:pt>
                <c:pt idx="294">
                  <c:v>0.57894736528396606</c:v>
                </c:pt>
                <c:pt idx="295">
                  <c:v>0.18309858441352839</c:v>
                </c:pt>
                <c:pt idx="296">
                  <c:v>0.125</c:v>
                </c:pt>
                <c:pt idx="297">
                  <c:v>0.32978722453117371</c:v>
                </c:pt>
                <c:pt idx="298">
                  <c:v>0.3571428656578064</c:v>
                </c:pt>
                <c:pt idx="299">
                  <c:v>0.1030927821993828</c:v>
                </c:pt>
                <c:pt idx="300">
                  <c:v>0.119999997317791</c:v>
                </c:pt>
                <c:pt idx="301">
                  <c:v>0.53125</c:v>
                </c:pt>
                <c:pt idx="302">
                  <c:v>0.43548387289047241</c:v>
                </c:pt>
                <c:pt idx="303">
                  <c:v>0.25</c:v>
                </c:pt>
                <c:pt idx="304">
                  <c:v>0.55555558204650879</c:v>
                </c:pt>
                <c:pt idx="305">
                  <c:v>0.13432836532592771</c:v>
                </c:pt>
                <c:pt idx="306">
                  <c:v>5.2631579339504242E-2</c:v>
                </c:pt>
                <c:pt idx="307">
                  <c:v>0</c:v>
                </c:pt>
                <c:pt idx="308">
                  <c:v>0.32558140158653259</c:v>
                </c:pt>
                <c:pt idx="309">
                  <c:v>0.43809524178504938</c:v>
                </c:pt>
                <c:pt idx="310">
                  <c:v>0.1304347813129425</c:v>
                </c:pt>
                <c:pt idx="311">
                  <c:v>0.27272728085517878</c:v>
                </c:pt>
                <c:pt idx="312">
                  <c:v>0.210526317358017</c:v>
                </c:pt>
                <c:pt idx="313">
                  <c:v>0.25999999046325678</c:v>
                </c:pt>
                <c:pt idx="314">
                  <c:v>0.30000001192092901</c:v>
                </c:pt>
                <c:pt idx="315">
                  <c:v>0.3333333432674408</c:v>
                </c:pt>
                <c:pt idx="316">
                  <c:v>0.28110599517822271</c:v>
                </c:pt>
                <c:pt idx="317">
                  <c:v>0.2976190447807312</c:v>
                </c:pt>
                <c:pt idx="318">
                  <c:v>0.32098764181137079</c:v>
                </c:pt>
                <c:pt idx="319">
                  <c:v>0.36363637447357178</c:v>
                </c:pt>
                <c:pt idx="320">
                  <c:v>0.5116279125213623</c:v>
                </c:pt>
                <c:pt idx="321">
                  <c:v>0.24590164422988889</c:v>
                </c:pt>
                <c:pt idx="322">
                  <c:v>0.36363637447357178</c:v>
                </c:pt>
                <c:pt idx="323">
                  <c:v>8.3333335816860199E-2</c:v>
                </c:pt>
                <c:pt idx="324">
                  <c:v>0.3333333432674408</c:v>
                </c:pt>
                <c:pt idx="325">
                  <c:v>0.38461539149284357</c:v>
                </c:pt>
                <c:pt idx="326">
                  <c:v>0.51851850748062134</c:v>
                </c:pt>
                <c:pt idx="327">
                  <c:v>0.36666667461395258</c:v>
                </c:pt>
                <c:pt idx="328">
                  <c:v>0.48888888955116272</c:v>
                </c:pt>
                <c:pt idx="329">
                  <c:v>0.43243244290351868</c:v>
                </c:pt>
                <c:pt idx="330">
                  <c:v>0.24705882370471949</c:v>
                </c:pt>
                <c:pt idx="331">
                  <c:v>0.34090909361839289</c:v>
                </c:pt>
                <c:pt idx="332">
                  <c:v>0.4285714328289032</c:v>
                </c:pt>
                <c:pt idx="333">
                  <c:v>0.27777779102325439</c:v>
                </c:pt>
                <c:pt idx="334">
                  <c:v>0.2142857164144516</c:v>
                </c:pt>
                <c:pt idx="335">
                  <c:v>0</c:v>
                </c:pt>
                <c:pt idx="336">
                  <c:v>0.19672131538391111</c:v>
                </c:pt>
                <c:pt idx="337">
                  <c:v>0.26315790414810181</c:v>
                </c:pt>
                <c:pt idx="338">
                  <c:v>8.5714288055896759E-2</c:v>
                </c:pt>
                <c:pt idx="339">
                  <c:v>0.1260504275560379</c:v>
                </c:pt>
                <c:pt idx="340">
                  <c:v>0</c:v>
                </c:pt>
                <c:pt idx="341">
                  <c:v>0.34265735745429993</c:v>
                </c:pt>
                <c:pt idx="342">
                  <c:v>0.31818181276321411</c:v>
                </c:pt>
                <c:pt idx="343">
                  <c:v>0.20270270109176641</c:v>
                </c:pt>
                <c:pt idx="344">
                  <c:v>0.16949152946472171</c:v>
                </c:pt>
                <c:pt idx="345">
                  <c:v>0.15000000596046451</c:v>
                </c:pt>
                <c:pt idx="346">
                  <c:v>0.1485714316368103</c:v>
                </c:pt>
                <c:pt idx="347">
                  <c:v>0.21818181872367859</c:v>
                </c:pt>
                <c:pt idx="348">
                  <c:v>0</c:v>
                </c:pt>
                <c:pt idx="349">
                  <c:v>0.1428571492433548</c:v>
                </c:pt>
                <c:pt idx="350">
                  <c:v>0.14754098653793329</c:v>
                </c:pt>
                <c:pt idx="351">
                  <c:v>0.31481480598449713</c:v>
                </c:pt>
                <c:pt idx="352">
                  <c:v>0.4285714328289032</c:v>
                </c:pt>
                <c:pt idx="353">
                  <c:v>0.15151515603065491</c:v>
                </c:pt>
                <c:pt idx="354">
                  <c:v>0.1190476194024086</c:v>
                </c:pt>
                <c:pt idx="355">
                  <c:v>0.18947368860244751</c:v>
                </c:pt>
                <c:pt idx="356">
                  <c:v>6.808510422706604E-2</c:v>
                </c:pt>
                <c:pt idx="357">
                  <c:v>0.25742575526237488</c:v>
                </c:pt>
                <c:pt idx="358">
                  <c:v>0.26190477609634399</c:v>
                </c:pt>
                <c:pt idx="359">
                  <c:v>0.1575757563114166</c:v>
                </c:pt>
                <c:pt idx="360">
                  <c:v>0.16822430491447449</c:v>
                </c:pt>
                <c:pt idx="361">
                  <c:v>0.18309858441352839</c:v>
                </c:pt>
                <c:pt idx="362">
                  <c:v>0.10344827920198441</c:v>
                </c:pt>
                <c:pt idx="363">
                  <c:v>0.2054794579744339</c:v>
                </c:pt>
                <c:pt idx="364">
                  <c:v>0.20588235557079321</c:v>
                </c:pt>
                <c:pt idx="365">
                  <c:v>0.36363637447357178</c:v>
                </c:pt>
                <c:pt idx="366">
                  <c:v>0.29268291592597961</c:v>
                </c:pt>
                <c:pt idx="367">
                  <c:v>0</c:v>
                </c:pt>
                <c:pt idx="368">
                  <c:v>0</c:v>
                </c:pt>
                <c:pt idx="369">
                  <c:v>0.125</c:v>
                </c:pt>
                <c:pt idx="370">
                  <c:v>0.35428571701049799</c:v>
                </c:pt>
                <c:pt idx="371">
                  <c:v>0.4761904776096344</c:v>
                </c:pt>
                <c:pt idx="372">
                  <c:v>0.26811593770980829</c:v>
                </c:pt>
                <c:pt idx="373">
                  <c:v>0.28125</c:v>
                </c:pt>
                <c:pt idx="374">
                  <c:v>0.27659574151039118</c:v>
                </c:pt>
                <c:pt idx="375">
                  <c:v>0.40544629096984858</c:v>
                </c:pt>
                <c:pt idx="376">
                  <c:v>0.22088353335857391</c:v>
                </c:pt>
                <c:pt idx="377">
                  <c:v>0.23976607620716089</c:v>
                </c:pt>
                <c:pt idx="378">
                  <c:v>0.36986300349235529</c:v>
                </c:pt>
                <c:pt idx="379">
                  <c:v>0.3333333432674408</c:v>
                </c:pt>
                <c:pt idx="380">
                  <c:v>0.18446601927280429</c:v>
                </c:pt>
                <c:pt idx="381">
                  <c:v>0.375</c:v>
                </c:pt>
                <c:pt idx="382">
                  <c:v>0.1228070184588432</c:v>
                </c:pt>
                <c:pt idx="383">
                  <c:v>0.29223743081092829</c:v>
                </c:pt>
                <c:pt idx="384">
                  <c:v>0.22666667401790619</c:v>
                </c:pt>
                <c:pt idx="385">
                  <c:v>0.34999999403953552</c:v>
                </c:pt>
                <c:pt idx="386">
                  <c:v>0</c:v>
                </c:pt>
                <c:pt idx="387">
                  <c:v>0.25</c:v>
                </c:pt>
                <c:pt idx="388">
                  <c:v>0.33783784508705139</c:v>
                </c:pt>
                <c:pt idx="389">
                  <c:v>0.74074071645736694</c:v>
                </c:pt>
                <c:pt idx="390">
                  <c:v>0.25</c:v>
                </c:pt>
                <c:pt idx="391">
                  <c:v>0.27741935849189758</c:v>
                </c:pt>
                <c:pt idx="392">
                  <c:v>0.20000000298023221</c:v>
                </c:pt>
                <c:pt idx="393">
                  <c:v>0.35514017939567571</c:v>
                </c:pt>
                <c:pt idx="394">
                  <c:v>0.3333333432674408</c:v>
                </c:pt>
                <c:pt idx="395">
                  <c:v>0.26530611515045172</c:v>
                </c:pt>
                <c:pt idx="396">
                  <c:v>0.18666666746139529</c:v>
                </c:pt>
                <c:pt idx="397">
                  <c:v>0.34600761532783508</c:v>
                </c:pt>
                <c:pt idx="398">
                  <c:v>0.49038460850715643</c:v>
                </c:pt>
                <c:pt idx="399">
                  <c:v>0.25</c:v>
                </c:pt>
                <c:pt idx="400">
                  <c:v>0.17391304671764371</c:v>
                </c:pt>
                <c:pt idx="401">
                  <c:v>0.32298135757446289</c:v>
                </c:pt>
                <c:pt idx="402">
                  <c:v>0.25396826863288879</c:v>
                </c:pt>
                <c:pt idx="403">
                  <c:v>0.39662447571754461</c:v>
                </c:pt>
                <c:pt idx="404">
                  <c:v>0.32857143878936768</c:v>
                </c:pt>
                <c:pt idx="405">
                  <c:v>0.42405062913894648</c:v>
                </c:pt>
                <c:pt idx="406">
                  <c:v>0.2142857164144516</c:v>
                </c:pt>
                <c:pt idx="407">
                  <c:v>0.26104417443275452</c:v>
                </c:pt>
                <c:pt idx="408">
                  <c:v>0.3333333432674408</c:v>
                </c:pt>
                <c:pt idx="409">
                  <c:v>0.21875</c:v>
                </c:pt>
                <c:pt idx="410">
                  <c:v>0.2583732008934021</c:v>
                </c:pt>
                <c:pt idx="411">
                  <c:v>0.32208588719367981</c:v>
                </c:pt>
                <c:pt idx="412">
                  <c:v>0.56310677528381348</c:v>
                </c:pt>
                <c:pt idx="413">
                  <c:v>0.11428571492433549</c:v>
                </c:pt>
                <c:pt idx="414">
                  <c:v>0.38775509595870972</c:v>
                </c:pt>
                <c:pt idx="415">
                  <c:v>0.40659341216087341</c:v>
                </c:pt>
                <c:pt idx="416">
                  <c:v>0.1666666716337204</c:v>
                </c:pt>
                <c:pt idx="417">
                  <c:v>0.22727273404598239</c:v>
                </c:pt>
                <c:pt idx="418">
                  <c:v>0</c:v>
                </c:pt>
                <c:pt idx="419">
                  <c:v>0.25</c:v>
                </c:pt>
                <c:pt idx="420">
                  <c:v>0.24137930572032931</c:v>
                </c:pt>
                <c:pt idx="421">
                  <c:v>0</c:v>
                </c:pt>
                <c:pt idx="422">
                  <c:v>0.1767955869436264</c:v>
                </c:pt>
                <c:pt idx="423">
                  <c:v>0.13333334028720861</c:v>
                </c:pt>
                <c:pt idx="424">
                  <c:v>0.2442748099565506</c:v>
                </c:pt>
                <c:pt idx="425">
                  <c:v>0.32098764181137079</c:v>
                </c:pt>
                <c:pt idx="426">
                  <c:v>0.30851063132286072</c:v>
                </c:pt>
                <c:pt idx="427">
                  <c:v>0.29251700639724731</c:v>
                </c:pt>
                <c:pt idx="428">
                  <c:v>0.35428571701049799</c:v>
                </c:pt>
                <c:pt idx="429">
                  <c:v>0.34469696879386902</c:v>
                </c:pt>
                <c:pt idx="430">
                  <c:v>0.34328359365463262</c:v>
                </c:pt>
                <c:pt idx="431">
                  <c:v>5.55555559694767E-2</c:v>
                </c:pt>
                <c:pt idx="432">
                  <c:v>0.45132744312286383</c:v>
                </c:pt>
                <c:pt idx="433">
                  <c:v>0.46710526943206793</c:v>
                </c:pt>
                <c:pt idx="434">
                  <c:v>0.41860464215278631</c:v>
                </c:pt>
                <c:pt idx="435">
                  <c:v>0.27500000596046448</c:v>
                </c:pt>
                <c:pt idx="436">
                  <c:v>0.2252252250909805</c:v>
                </c:pt>
                <c:pt idx="437">
                  <c:v>0.35294118523597717</c:v>
                </c:pt>
                <c:pt idx="438">
                  <c:v>0.25</c:v>
                </c:pt>
                <c:pt idx="439">
                  <c:v>0.28571429848670959</c:v>
                </c:pt>
                <c:pt idx="440">
                  <c:v>7.6923079788684845E-2</c:v>
                </c:pt>
                <c:pt idx="441">
                  <c:v>0.31999999284744263</c:v>
                </c:pt>
                <c:pt idx="442">
                  <c:v>0.26213592290878301</c:v>
                </c:pt>
                <c:pt idx="443">
                  <c:v>0.15591397881507871</c:v>
                </c:pt>
                <c:pt idx="444">
                  <c:v>0</c:v>
                </c:pt>
                <c:pt idx="445">
                  <c:v>0.26829269528388983</c:v>
                </c:pt>
                <c:pt idx="446">
                  <c:v>0.24561403691768649</c:v>
                </c:pt>
                <c:pt idx="447">
                  <c:v>0.1688311696052551</c:v>
                </c:pt>
                <c:pt idx="448">
                  <c:v>0.1159420311450958</c:v>
                </c:pt>
                <c:pt idx="449">
                  <c:v>0.190476194024086</c:v>
                </c:pt>
                <c:pt idx="450">
                  <c:v>0.39393940567970281</c:v>
                </c:pt>
                <c:pt idx="451">
                  <c:v>0.25388601422309881</c:v>
                </c:pt>
                <c:pt idx="452">
                  <c:v>0.27528089284896851</c:v>
                </c:pt>
                <c:pt idx="453">
                  <c:v>0</c:v>
                </c:pt>
                <c:pt idx="454">
                  <c:v>0.16513761878013611</c:v>
                </c:pt>
                <c:pt idx="455">
                  <c:v>0.2985074520111084</c:v>
                </c:pt>
                <c:pt idx="456">
                  <c:v>0.32444444298744202</c:v>
                </c:pt>
                <c:pt idx="457">
                  <c:v>0.34868422150611877</c:v>
                </c:pt>
                <c:pt idx="458">
                  <c:v>0.36474165320396418</c:v>
                </c:pt>
                <c:pt idx="459">
                  <c:v>0.36543211340904241</c:v>
                </c:pt>
                <c:pt idx="460">
                  <c:v>0.39473685622215271</c:v>
                </c:pt>
                <c:pt idx="461">
                  <c:v>0.38709676265716553</c:v>
                </c:pt>
                <c:pt idx="462">
                  <c:v>0.22950819134712219</c:v>
                </c:pt>
                <c:pt idx="463">
                  <c:v>0.20496894419193271</c:v>
                </c:pt>
                <c:pt idx="464">
                  <c:v>0.3055555522441864</c:v>
                </c:pt>
                <c:pt idx="465">
                  <c:v>0.29032257199287409</c:v>
                </c:pt>
                <c:pt idx="466">
                  <c:v>0.36893203854560852</c:v>
                </c:pt>
                <c:pt idx="467">
                  <c:v>0.18302386999130249</c:v>
                </c:pt>
                <c:pt idx="468">
                  <c:v>0.39552238583564758</c:v>
                </c:pt>
                <c:pt idx="469">
                  <c:v>0.1304347813129425</c:v>
                </c:pt>
                <c:pt idx="470">
                  <c:v>0.2142857164144516</c:v>
                </c:pt>
                <c:pt idx="471">
                  <c:v>0.20754717290401459</c:v>
                </c:pt>
                <c:pt idx="472">
                  <c:v>0.23076923191547391</c:v>
                </c:pt>
                <c:pt idx="473">
                  <c:v>0.37142857909202581</c:v>
                </c:pt>
                <c:pt idx="474">
                  <c:v>0.26399999856948853</c:v>
                </c:pt>
                <c:pt idx="475">
                  <c:v>0.17821782827377319</c:v>
                </c:pt>
                <c:pt idx="476">
                  <c:v>0.32352942228317261</c:v>
                </c:pt>
                <c:pt idx="477">
                  <c:v>0.2222222238779068</c:v>
                </c:pt>
                <c:pt idx="478">
                  <c:v>0.47499999403953552</c:v>
                </c:pt>
                <c:pt idx="479">
                  <c:v>0</c:v>
                </c:pt>
                <c:pt idx="480">
                  <c:v>0.1875</c:v>
                </c:pt>
                <c:pt idx="481">
                  <c:v>0.39534884691238398</c:v>
                </c:pt>
                <c:pt idx="482">
                  <c:v>0.25</c:v>
                </c:pt>
                <c:pt idx="483">
                  <c:v>5.128205195069313E-2</c:v>
                </c:pt>
                <c:pt idx="484">
                  <c:v>0.30508473515510559</c:v>
                </c:pt>
                <c:pt idx="485">
                  <c:v>0.27453988790512079</c:v>
                </c:pt>
                <c:pt idx="486">
                  <c:v>0.27796611189842219</c:v>
                </c:pt>
                <c:pt idx="487">
                  <c:v>6.9377988576889038E-2</c:v>
                </c:pt>
                <c:pt idx="488">
                  <c:v>0.2127659618854523</c:v>
                </c:pt>
                <c:pt idx="489">
                  <c:v>0.13953489065170291</c:v>
                </c:pt>
                <c:pt idx="490">
                  <c:v>0.2708333432674408</c:v>
                </c:pt>
                <c:pt idx="491">
                  <c:v>0.31333333253860468</c:v>
                </c:pt>
                <c:pt idx="492">
                  <c:v>0.48387095332145691</c:v>
                </c:pt>
                <c:pt idx="493">
                  <c:v>0.23529411852359769</c:v>
                </c:pt>
                <c:pt idx="494">
                  <c:v>0.35809019207954412</c:v>
                </c:pt>
                <c:pt idx="495">
                  <c:v>0.30476191639900208</c:v>
                </c:pt>
                <c:pt idx="496">
                  <c:v>0.1441441476345062</c:v>
                </c:pt>
                <c:pt idx="497">
                  <c:v>0.28169015049934393</c:v>
                </c:pt>
                <c:pt idx="498">
                  <c:v>0.33734938502311712</c:v>
                </c:pt>
                <c:pt idx="499">
                  <c:v>0.14545454084873199</c:v>
                </c:pt>
                <c:pt idx="500">
                  <c:v>0.3125</c:v>
                </c:pt>
                <c:pt idx="501">
                  <c:v>0.26851850748062128</c:v>
                </c:pt>
                <c:pt idx="502">
                  <c:v>0.33043476939201349</c:v>
                </c:pt>
                <c:pt idx="503">
                  <c:v>0.22807016968727109</c:v>
                </c:pt>
                <c:pt idx="504">
                  <c:v>0.19200000166893011</c:v>
                </c:pt>
                <c:pt idx="505">
                  <c:v>0.21391752362251279</c:v>
                </c:pt>
                <c:pt idx="506">
                  <c:v>0.30769231915473938</c:v>
                </c:pt>
                <c:pt idx="507">
                  <c:v>0.28571429848670959</c:v>
                </c:pt>
                <c:pt idx="508">
                  <c:v>0.3333333432674408</c:v>
                </c:pt>
                <c:pt idx="509">
                  <c:v>0</c:v>
                </c:pt>
                <c:pt idx="510">
                  <c:v>0.31836733222007751</c:v>
                </c:pt>
                <c:pt idx="511">
                  <c:v>0.47058823704719538</c:v>
                </c:pt>
                <c:pt idx="512">
                  <c:v>0.22033898532390589</c:v>
                </c:pt>
                <c:pt idx="513">
                  <c:v>0.17156863212585449</c:v>
                </c:pt>
                <c:pt idx="514">
                  <c:v>0.15000000596046451</c:v>
                </c:pt>
                <c:pt idx="515">
                  <c:v>0.52499997615814209</c:v>
                </c:pt>
                <c:pt idx="516">
                  <c:v>0.40579709410667419</c:v>
                </c:pt>
                <c:pt idx="517">
                  <c:v>4.5454546809196472E-2</c:v>
                </c:pt>
                <c:pt idx="518">
                  <c:v>0.1186440661549568</c:v>
                </c:pt>
                <c:pt idx="519">
                  <c:v>0.28164556622505188</c:v>
                </c:pt>
                <c:pt idx="520">
                  <c:v>0.27350428700447083</c:v>
                </c:pt>
                <c:pt idx="521">
                  <c:v>0.27160492539405823</c:v>
                </c:pt>
                <c:pt idx="522">
                  <c:v>0.5</c:v>
                </c:pt>
                <c:pt idx="523">
                  <c:v>0.28947368264198298</c:v>
                </c:pt>
                <c:pt idx="524">
                  <c:v>0.30882352590560908</c:v>
                </c:pt>
                <c:pt idx="525">
                  <c:v>0.24137930572032931</c:v>
                </c:pt>
                <c:pt idx="526">
                  <c:v>0.1864406764507294</c:v>
                </c:pt>
                <c:pt idx="527">
                  <c:v>0.28160920739173889</c:v>
                </c:pt>
                <c:pt idx="528">
                  <c:v>0.37333333492279053</c:v>
                </c:pt>
                <c:pt idx="529">
                  <c:v>0.32467532157897949</c:v>
                </c:pt>
                <c:pt idx="530">
                  <c:v>0.43333333730697632</c:v>
                </c:pt>
                <c:pt idx="531">
                  <c:v>0.3214285671710968</c:v>
                </c:pt>
                <c:pt idx="532">
                  <c:v>0.3684210479259491</c:v>
                </c:pt>
                <c:pt idx="533">
                  <c:v>0.33519554138183588</c:v>
                </c:pt>
                <c:pt idx="534">
                  <c:v>0.23076923191547391</c:v>
                </c:pt>
                <c:pt idx="535">
                  <c:v>0.19230769574642179</c:v>
                </c:pt>
                <c:pt idx="536">
                  <c:v>0.2417582422494888</c:v>
                </c:pt>
                <c:pt idx="537">
                  <c:v>0.27906978130340582</c:v>
                </c:pt>
                <c:pt idx="538">
                  <c:v>0.25510203838348389</c:v>
                </c:pt>
                <c:pt idx="539">
                  <c:v>0.29637527465820313</c:v>
                </c:pt>
                <c:pt idx="540">
                  <c:v>0</c:v>
                </c:pt>
                <c:pt idx="541">
                  <c:v>0.30303031206130981</c:v>
                </c:pt>
                <c:pt idx="542">
                  <c:v>0.40314134955406189</c:v>
                </c:pt>
                <c:pt idx="543">
                  <c:v>0.2916666567325592</c:v>
                </c:pt>
                <c:pt idx="544">
                  <c:v>0.3382352888584137</c:v>
                </c:pt>
                <c:pt idx="545">
                  <c:v>0.3333333432674408</c:v>
                </c:pt>
                <c:pt idx="546">
                  <c:v>0.34693878889083862</c:v>
                </c:pt>
                <c:pt idx="547">
                  <c:v>0.58823531866073608</c:v>
                </c:pt>
                <c:pt idx="548">
                  <c:v>0.25</c:v>
                </c:pt>
                <c:pt idx="549">
                  <c:v>0.21674877405166629</c:v>
                </c:pt>
                <c:pt idx="550">
                  <c:v>7.0175439119338989E-2</c:v>
                </c:pt>
                <c:pt idx="551">
                  <c:v>0.42605632543563843</c:v>
                </c:pt>
                <c:pt idx="552">
                  <c:v>0.29213482141494751</c:v>
                </c:pt>
                <c:pt idx="553">
                  <c:v>0.21875</c:v>
                </c:pt>
                <c:pt idx="554">
                  <c:v>0.40000000596046448</c:v>
                </c:pt>
                <c:pt idx="555">
                  <c:v>0.25190839171409612</c:v>
                </c:pt>
                <c:pt idx="556">
                  <c:v>0.1485714316368103</c:v>
                </c:pt>
                <c:pt idx="557">
                  <c:v>0.2380952388048172</c:v>
                </c:pt>
                <c:pt idx="558">
                  <c:v>0.3333333432674408</c:v>
                </c:pt>
                <c:pt idx="559">
                  <c:v>2.272727340459824E-2</c:v>
                </c:pt>
                <c:pt idx="560">
                  <c:v>0.22535210847854609</c:v>
                </c:pt>
                <c:pt idx="561">
                  <c:v>0.53608244657516479</c:v>
                </c:pt>
                <c:pt idx="562">
                  <c:v>0.3461538553237915</c:v>
                </c:pt>
                <c:pt idx="563">
                  <c:v>0.54477614164352417</c:v>
                </c:pt>
                <c:pt idx="564">
                  <c:v>0.44329896569252009</c:v>
                </c:pt>
                <c:pt idx="565">
                  <c:v>0.22727273404598239</c:v>
                </c:pt>
                <c:pt idx="566">
                  <c:v>0.31223627924919128</c:v>
                </c:pt>
                <c:pt idx="567">
                  <c:v>0.17499999701976779</c:v>
                </c:pt>
                <c:pt idx="568">
                  <c:v>0.29032257199287409</c:v>
                </c:pt>
                <c:pt idx="569">
                  <c:v>0.4699999988079071</c:v>
                </c:pt>
                <c:pt idx="570">
                  <c:v>0.42105263471603388</c:v>
                </c:pt>
                <c:pt idx="571">
                  <c:v>0.3333333432674408</c:v>
                </c:pt>
                <c:pt idx="572">
                  <c:v>0.32432430982589722</c:v>
                </c:pt>
                <c:pt idx="573">
                  <c:v>0.46428570151329041</c:v>
                </c:pt>
                <c:pt idx="574">
                  <c:v>0.19374999403953549</c:v>
                </c:pt>
                <c:pt idx="575">
                  <c:v>0.30392158031463617</c:v>
                </c:pt>
                <c:pt idx="576">
                  <c:v>0.58536583185195923</c:v>
                </c:pt>
                <c:pt idx="577">
                  <c:v>0.30232557654380798</c:v>
                </c:pt>
                <c:pt idx="578">
                  <c:v>0.13978494703769681</c:v>
                </c:pt>
                <c:pt idx="579">
                  <c:v>0.25925925374031072</c:v>
                </c:pt>
                <c:pt idx="580">
                  <c:v>0.28260868787765497</c:v>
                </c:pt>
                <c:pt idx="581">
                  <c:v>0.42105263471603388</c:v>
                </c:pt>
                <c:pt idx="582">
                  <c:v>0.2127659618854523</c:v>
                </c:pt>
                <c:pt idx="583">
                  <c:v>0.26351350545883179</c:v>
                </c:pt>
                <c:pt idx="584">
                  <c:v>0.54081630706787109</c:v>
                </c:pt>
                <c:pt idx="585">
                  <c:v>0.30000001192092901</c:v>
                </c:pt>
                <c:pt idx="586">
                  <c:v>0.20257234573364261</c:v>
                </c:pt>
                <c:pt idx="587">
                  <c:v>0.31999999284744263</c:v>
                </c:pt>
                <c:pt idx="588">
                  <c:v>0.190476194024086</c:v>
                </c:pt>
                <c:pt idx="589">
                  <c:v>0.40000000596046448</c:v>
                </c:pt>
                <c:pt idx="590">
                  <c:v>0.34328359365463262</c:v>
                </c:pt>
                <c:pt idx="591">
                  <c:v>0.35877862572669977</c:v>
                </c:pt>
                <c:pt idx="592">
                  <c:v>0.26190477609634399</c:v>
                </c:pt>
                <c:pt idx="593">
                  <c:v>0</c:v>
                </c:pt>
                <c:pt idx="594">
                  <c:v>0.51546388864517212</c:v>
                </c:pt>
                <c:pt idx="595">
                  <c:v>0.3333333432674408</c:v>
                </c:pt>
                <c:pt idx="596">
                  <c:v>0.35353535413742071</c:v>
                </c:pt>
                <c:pt idx="597">
                  <c:v>0.52040815353393555</c:v>
                </c:pt>
                <c:pt idx="598">
                  <c:v>0.1666666716337204</c:v>
                </c:pt>
                <c:pt idx="599">
                  <c:v>6.4516127109527588E-2</c:v>
                </c:pt>
                <c:pt idx="600">
                  <c:v>0.36250001192092901</c:v>
                </c:pt>
                <c:pt idx="601">
                  <c:v>0.26666668057441711</c:v>
                </c:pt>
                <c:pt idx="602">
                  <c:v>0.24193547666072851</c:v>
                </c:pt>
                <c:pt idx="603">
                  <c:v>0.32075470685958862</c:v>
                </c:pt>
                <c:pt idx="604">
                  <c:v>0.1311475336551666</c:v>
                </c:pt>
                <c:pt idx="605">
                  <c:v>0.54166668653488159</c:v>
                </c:pt>
                <c:pt idx="606">
                  <c:v>0.50663131475448608</c:v>
                </c:pt>
                <c:pt idx="607">
                  <c:v>0.16363635659217829</c:v>
                </c:pt>
                <c:pt idx="608">
                  <c:v>0.3888888955116272</c:v>
                </c:pt>
                <c:pt idx="609">
                  <c:v>0.1527777761220932</c:v>
                </c:pt>
                <c:pt idx="610">
                  <c:v>0.29787233471870422</c:v>
                </c:pt>
                <c:pt idx="611">
                  <c:v>0.42424243688583368</c:v>
                </c:pt>
                <c:pt idx="612">
                  <c:v>0.1212121248245239</c:v>
                </c:pt>
                <c:pt idx="613">
                  <c:v>0.18181818723678589</c:v>
                </c:pt>
                <c:pt idx="614">
                  <c:v>0.25490197539329529</c:v>
                </c:pt>
                <c:pt idx="615">
                  <c:v>0.30102041363716131</c:v>
                </c:pt>
                <c:pt idx="616">
                  <c:v>0.16197183728218079</c:v>
                </c:pt>
                <c:pt idx="617">
                  <c:v>0.16101695597171781</c:v>
                </c:pt>
                <c:pt idx="618">
                  <c:v>0</c:v>
                </c:pt>
                <c:pt idx="619">
                  <c:v>0.27049180865287781</c:v>
                </c:pt>
                <c:pt idx="620">
                  <c:v>0.1666666716337204</c:v>
                </c:pt>
                <c:pt idx="621">
                  <c:v>0.2380952388048172</c:v>
                </c:pt>
                <c:pt idx="622">
                  <c:v>0.33898305892944341</c:v>
                </c:pt>
                <c:pt idx="623">
                  <c:v>0.18518517911434171</c:v>
                </c:pt>
                <c:pt idx="624">
                  <c:v>0.31481480598449713</c:v>
                </c:pt>
                <c:pt idx="625">
                  <c:v>0.28662419319152832</c:v>
                </c:pt>
                <c:pt idx="626">
                  <c:v>0.34254142642021179</c:v>
                </c:pt>
                <c:pt idx="627">
                  <c:v>0.34574466943740839</c:v>
                </c:pt>
                <c:pt idx="628">
                  <c:v>0.3695652186870575</c:v>
                </c:pt>
                <c:pt idx="629">
                  <c:v>0.26666668057441711</c:v>
                </c:pt>
                <c:pt idx="630">
                  <c:v>0.34482759237289429</c:v>
                </c:pt>
                <c:pt idx="631">
                  <c:v>0.28169015049934393</c:v>
                </c:pt>
                <c:pt idx="632">
                  <c:v>0.23684211075305939</c:v>
                </c:pt>
                <c:pt idx="633">
                  <c:v>0.21782177686691279</c:v>
                </c:pt>
                <c:pt idx="634">
                  <c:v>0.31428572535514832</c:v>
                </c:pt>
                <c:pt idx="635">
                  <c:v>0.42608696222305298</c:v>
                </c:pt>
                <c:pt idx="636">
                  <c:v>0.54621851444244385</c:v>
                </c:pt>
                <c:pt idx="637">
                  <c:v>3.6036036908626563E-2</c:v>
                </c:pt>
                <c:pt idx="638">
                  <c:v>0.39230769872665411</c:v>
                </c:pt>
                <c:pt idx="639">
                  <c:v>0.28723403811454767</c:v>
                </c:pt>
                <c:pt idx="640">
                  <c:v>0.2689075767993927</c:v>
                </c:pt>
                <c:pt idx="641">
                  <c:v>0.6619718074798584</c:v>
                </c:pt>
                <c:pt idx="642">
                  <c:v>0.62745100259780884</c:v>
                </c:pt>
                <c:pt idx="643">
                  <c:v>0.17741934955120089</c:v>
                </c:pt>
                <c:pt idx="644">
                  <c:v>0.32467532157897949</c:v>
                </c:pt>
                <c:pt idx="645">
                  <c:v>0.4444444477558136</c:v>
                </c:pt>
                <c:pt idx="646">
                  <c:v>0.2083333283662796</c:v>
                </c:pt>
                <c:pt idx="647">
                  <c:v>0.28915661573410029</c:v>
                </c:pt>
                <c:pt idx="648">
                  <c:v>9.4339624047279358E-2</c:v>
                </c:pt>
                <c:pt idx="649">
                  <c:v>0.2022471874952316</c:v>
                </c:pt>
                <c:pt idx="650">
                  <c:v>0.2338709682226181</c:v>
                </c:pt>
                <c:pt idx="651">
                  <c:v>0.34591194987297058</c:v>
                </c:pt>
                <c:pt idx="652">
                  <c:v>0.29209622740745539</c:v>
                </c:pt>
                <c:pt idx="653">
                  <c:v>0.18181818723678589</c:v>
                </c:pt>
                <c:pt idx="654">
                  <c:v>0.6388888955116272</c:v>
                </c:pt>
                <c:pt idx="655">
                  <c:v>0.1170212775468826</c:v>
                </c:pt>
                <c:pt idx="656">
                  <c:v>0.52499997615814209</c:v>
                </c:pt>
                <c:pt idx="657">
                  <c:v>0.28193831443786621</c:v>
                </c:pt>
                <c:pt idx="658">
                  <c:v>0.2407407462596893</c:v>
                </c:pt>
                <c:pt idx="659">
                  <c:v>0.36567163467407232</c:v>
                </c:pt>
                <c:pt idx="660">
                  <c:v>0.2678571343421936</c:v>
                </c:pt>
                <c:pt idx="661">
                  <c:v>0.36619716882705688</c:v>
                </c:pt>
                <c:pt idx="662">
                  <c:v>0.23684211075305939</c:v>
                </c:pt>
                <c:pt idx="663">
                  <c:v>0.1527777761220932</c:v>
                </c:pt>
                <c:pt idx="664">
                  <c:v>0.2947368323802948</c:v>
                </c:pt>
                <c:pt idx="665">
                  <c:v>0.27500000596046448</c:v>
                </c:pt>
                <c:pt idx="666">
                  <c:v>0.1666666716337204</c:v>
                </c:pt>
                <c:pt idx="667">
                  <c:v>0.34677419066429138</c:v>
                </c:pt>
                <c:pt idx="668">
                  <c:v>0.23529411852359769</c:v>
                </c:pt>
                <c:pt idx="669">
                  <c:v>0.16190476715564731</c:v>
                </c:pt>
                <c:pt idx="670">
                  <c:v>0.42205321788787842</c:v>
                </c:pt>
                <c:pt idx="671">
                  <c:v>0.16746412217617029</c:v>
                </c:pt>
                <c:pt idx="672">
                  <c:v>0.14006514847278589</c:v>
                </c:pt>
                <c:pt idx="673">
                  <c:v>0</c:v>
                </c:pt>
                <c:pt idx="674">
                  <c:v>0.46372240781784058</c:v>
                </c:pt>
                <c:pt idx="675">
                  <c:v>0.33000001311302191</c:v>
                </c:pt>
                <c:pt idx="676">
                  <c:v>0.21088434755802149</c:v>
                </c:pt>
                <c:pt idx="677">
                  <c:v>0</c:v>
                </c:pt>
                <c:pt idx="678">
                  <c:v>0.2155172377824783</c:v>
                </c:pt>
                <c:pt idx="679">
                  <c:v>0.29545453190803528</c:v>
                </c:pt>
                <c:pt idx="680">
                  <c:v>0.21238937973976141</c:v>
                </c:pt>
                <c:pt idx="681">
                  <c:v>3.0303031206130981E-2</c:v>
                </c:pt>
                <c:pt idx="682">
                  <c:v>0.22950819134712219</c:v>
                </c:pt>
                <c:pt idx="683">
                  <c:v>0.3333333432674408</c:v>
                </c:pt>
                <c:pt idx="684">
                  <c:v>0.21290323138237</c:v>
                </c:pt>
                <c:pt idx="685">
                  <c:v>0.2142857164144516</c:v>
                </c:pt>
                <c:pt idx="686">
                  <c:v>0.28985506296157842</c:v>
                </c:pt>
                <c:pt idx="687">
                  <c:v>0.37681159377098078</c:v>
                </c:pt>
                <c:pt idx="688">
                  <c:v>0.24193547666072851</c:v>
                </c:pt>
                <c:pt idx="689">
                  <c:v>0.2361111044883728</c:v>
                </c:pt>
                <c:pt idx="690">
                  <c:v>0.29347825050353998</c:v>
                </c:pt>
                <c:pt idx="691">
                  <c:v>0.1979166716337204</c:v>
                </c:pt>
                <c:pt idx="692">
                  <c:v>0.35542169213294977</c:v>
                </c:pt>
                <c:pt idx="693">
                  <c:v>0.35064935684204102</c:v>
                </c:pt>
                <c:pt idx="694">
                  <c:v>0.18666666746139529</c:v>
                </c:pt>
                <c:pt idx="695">
                  <c:v>0.175889328122139</c:v>
                </c:pt>
                <c:pt idx="696">
                  <c:v>0.20202019810676569</c:v>
                </c:pt>
                <c:pt idx="697">
                  <c:v>0.28229665756225591</c:v>
                </c:pt>
                <c:pt idx="698">
                  <c:v>0.29608938097953802</c:v>
                </c:pt>
                <c:pt idx="699">
                  <c:v>0.3125</c:v>
                </c:pt>
                <c:pt idx="700">
                  <c:v>0.2800000011920929</c:v>
                </c:pt>
                <c:pt idx="701">
                  <c:v>0.1388888955116272</c:v>
                </c:pt>
                <c:pt idx="702">
                  <c:v>0.28865978121757507</c:v>
                </c:pt>
                <c:pt idx="703">
                  <c:v>0.1111111119389534</c:v>
                </c:pt>
                <c:pt idx="704">
                  <c:v>0.37790697813034058</c:v>
                </c:pt>
                <c:pt idx="705">
                  <c:v>0.380952388048172</c:v>
                </c:pt>
                <c:pt idx="706">
                  <c:v>0</c:v>
                </c:pt>
                <c:pt idx="707">
                  <c:v>0.625</c:v>
                </c:pt>
                <c:pt idx="708">
                  <c:v>0.1702127605676651</c:v>
                </c:pt>
                <c:pt idx="709">
                  <c:v>0.13333334028720861</c:v>
                </c:pt>
                <c:pt idx="710">
                  <c:v>0.23529411852359769</c:v>
                </c:pt>
                <c:pt idx="711">
                  <c:v>0.22826087474823001</c:v>
                </c:pt>
                <c:pt idx="712">
                  <c:v>0.26267281174659729</c:v>
                </c:pt>
                <c:pt idx="713">
                  <c:v>0.1741935461759567</c:v>
                </c:pt>
                <c:pt idx="714">
                  <c:v>0.37719297409057623</c:v>
                </c:pt>
                <c:pt idx="715">
                  <c:v>0.2100840359926224</c:v>
                </c:pt>
                <c:pt idx="716">
                  <c:v>0.2680412232875824</c:v>
                </c:pt>
                <c:pt idx="717">
                  <c:v>0.13291139900684359</c:v>
                </c:pt>
                <c:pt idx="718">
                  <c:v>0.38297873735427862</c:v>
                </c:pt>
                <c:pt idx="719">
                  <c:v>0.28735631704330439</c:v>
                </c:pt>
                <c:pt idx="720">
                  <c:v>0.23255814611911771</c:v>
                </c:pt>
                <c:pt idx="721">
                  <c:v>0.41333332657814031</c:v>
                </c:pt>
                <c:pt idx="722">
                  <c:v>0.2330097109079361</c:v>
                </c:pt>
                <c:pt idx="723">
                  <c:v>0.32499998807907099</c:v>
                </c:pt>
                <c:pt idx="724">
                  <c:v>0.4079602062702179</c:v>
                </c:pt>
                <c:pt idx="725">
                  <c:v>0.2361111044883728</c:v>
                </c:pt>
                <c:pt idx="726">
                  <c:v>0.17777778208255771</c:v>
                </c:pt>
                <c:pt idx="727">
                  <c:v>0.2385321110486984</c:v>
                </c:pt>
                <c:pt idx="728">
                  <c:v>0.42735043168067932</c:v>
                </c:pt>
                <c:pt idx="729">
                  <c:v>0.2142857164144516</c:v>
                </c:pt>
                <c:pt idx="730">
                  <c:v>0.25</c:v>
                </c:pt>
                <c:pt idx="731">
                  <c:v>0.32804232835769648</c:v>
                </c:pt>
                <c:pt idx="732">
                  <c:v>0.6538461446762085</c:v>
                </c:pt>
                <c:pt idx="733">
                  <c:v>0.13934426009654999</c:v>
                </c:pt>
                <c:pt idx="734">
                  <c:v>0.1428571492433548</c:v>
                </c:pt>
                <c:pt idx="735">
                  <c:v>0.12727272510528559</c:v>
                </c:pt>
                <c:pt idx="736">
                  <c:v>0.18965516984462741</c:v>
                </c:pt>
                <c:pt idx="737">
                  <c:v>0.1686746925115585</c:v>
                </c:pt>
                <c:pt idx="738">
                  <c:v>0.25352111458778381</c:v>
                </c:pt>
                <c:pt idx="739">
                  <c:v>0.308270663022995</c:v>
                </c:pt>
                <c:pt idx="740">
                  <c:v>0.15000000596046451</c:v>
                </c:pt>
                <c:pt idx="741">
                  <c:v>0.1785714328289032</c:v>
                </c:pt>
                <c:pt idx="742">
                  <c:v>0</c:v>
                </c:pt>
                <c:pt idx="743">
                  <c:v>0.1320754736661911</c:v>
                </c:pt>
                <c:pt idx="744">
                  <c:v>0.18947368860244751</c:v>
                </c:pt>
                <c:pt idx="745">
                  <c:v>0.31176471710205078</c:v>
                </c:pt>
                <c:pt idx="746">
                  <c:v>0.34848484396934509</c:v>
                </c:pt>
                <c:pt idx="747">
                  <c:v>0.1392405033111572</c:v>
                </c:pt>
                <c:pt idx="748">
                  <c:v>0.53191488981246948</c:v>
                </c:pt>
                <c:pt idx="749">
                  <c:v>0.1081081107258797</c:v>
                </c:pt>
                <c:pt idx="750">
                  <c:v>0.15909090638160711</c:v>
                </c:pt>
                <c:pt idx="751">
                  <c:v>0.24137930572032931</c:v>
                </c:pt>
                <c:pt idx="752">
                  <c:v>0.2297297269105911</c:v>
                </c:pt>
                <c:pt idx="753">
                  <c:v>0.19230769574642179</c:v>
                </c:pt>
                <c:pt idx="754">
                  <c:v>0.22935779392719269</c:v>
                </c:pt>
                <c:pt idx="755">
                  <c:v>0.21875</c:v>
                </c:pt>
                <c:pt idx="756">
                  <c:v>0.13513512909412381</c:v>
                </c:pt>
                <c:pt idx="757">
                  <c:v>0.3333333432674408</c:v>
                </c:pt>
                <c:pt idx="758">
                  <c:v>0.27142858505249018</c:v>
                </c:pt>
                <c:pt idx="759">
                  <c:v>7.6923079788684845E-2</c:v>
                </c:pt>
                <c:pt idx="760">
                  <c:v>0.28448274731636047</c:v>
                </c:pt>
                <c:pt idx="761">
                  <c:v>0.43421053886413569</c:v>
                </c:pt>
                <c:pt idx="762">
                  <c:v>0.1607142835855484</c:v>
                </c:pt>
                <c:pt idx="763">
                  <c:v>0.42222222685813898</c:v>
                </c:pt>
                <c:pt idx="764">
                  <c:v>0.1311475336551666</c:v>
                </c:pt>
                <c:pt idx="765">
                  <c:v>0.41017964482307429</c:v>
                </c:pt>
                <c:pt idx="766">
                  <c:v>0.24615384638309479</c:v>
                </c:pt>
                <c:pt idx="767">
                  <c:v>0.37037035822868353</c:v>
                </c:pt>
                <c:pt idx="768">
                  <c:v>0.44604316353797913</c:v>
                </c:pt>
                <c:pt idx="769">
                  <c:v>0.29310345649719238</c:v>
                </c:pt>
                <c:pt idx="770">
                  <c:v>0.26872247457504272</c:v>
                </c:pt>
                <c:pt idx="771">
                  <c:v>0.28372094035148621</c:v>
                </c:pt>
                <c:pt idx="772">
                  <c:v>0.125</c:v>
                </c:pt>
                <c:pt idx="773">
                  <c:v>0.37837839126586909</c:v>
                </c:pt>
                <c:pt idx="774">
                  <c:v>0.35820895433425898</c:v>
                </c:pt>
                <c:pt idx="775">
                  <c:v>0.22115384042263031</c:v>
                </c:pt>
                <c:pt idx="776">
                  <c:v>0.17948718369007111</c:v>
                </c:pt>
                <c:pt idx="777">
                  <c:v>0.2083333283662796</c:v>
                </c:pt>
                <c:pt idx="778">
                  <c:v>0.17647059261798859</c:v>
                </c:pt>
                <c:pt idx="779">
                  <c:v>0.30158731341362</c:v>
                </c:pt>
                <c:pt idx="780">
                  <c:v>0.51851850748062134</c:v>
                </c:pt>
                <c:pt idx="781">
                  <c:v>0.22499999403953549</c:v>
                </c:pt>
                <c:pt idx="782">
                  <c:v>0.4375</c:v>
                </c:pt>
                <c:pt idx="783">
                  <c:v>0.24137930572032931</c:v>
                </c:pt>
                <c:pt idx="784">
                  <c:v>0.33673468232154852</c:v>
                </c:pt>
                <c:pt idx="785">
                  <c:v>0.48648649454116821</c:v>
                </c:pt>
                <c:pt idx="786">
                  <c:v>0.2022471874952316</c:v>
                </c:pt>
                <c:pt idx="787">
                  <c:v>0.10227272659540181</c:v>
                </c:pt>
                <c:pt idx="788">
                  <c:v>0.39156627655029302</c:v>
                </c:pt>
                <c:pt idx="789">
                  <c:v>0.36000001430511469</c:v>
                </c:pt>
                <c:pt idx="790">
                  <c:v>0.2916666567325592</c:v>
                </c:pt>
                <c:pt idx="791">
                  <c:v>0.1096774190664291</c:v>
                </c:pt>
                <c:pt idx="792">
                  <c:v>0.22352941334247589</c:v>
                </c:pt>
                <c:pt idx="793">
                  <c:v>0.19230769574642179</c:v>
                </c:pt>
                <c:pt idx="794">
                  <c:v>0.29268291592597961</c:v>
                </c:pt>
                <c:pt idx="795">
                  <c:v>0.12077295035123831</c:v>
                </c:pt>
                <c:pt idx="796">
                  <c:v>0.19801980257034299</c:v>
                </c:pt>
                <c:pt idx="797">
                  <c:v>0.24096386134624481</c:v>
                </c:pt>
                <c:pt idx="798">
                  <c:v>0.3333333432674408</c:v>
                </c:pt>
                <c:pt idx="799">
                  <c:v>0.1666666716337204</c:v>
                </c:pt>
                <c:pt idx="800">
                  <c:v>0.27272728085517878</c:v>
                </c:pt>
                <c:pt idx="801">
                  <c:v>0.31034481525421143</c:v>
                </c:pt>
                <c:pt idx="802">
                  <c:v>0.52631580829620361</c:v>
                </c:pt>
                <c:pt idx="803">
                  <c:v>0.34328359365463262</c:v>
                </c:pt>
                <c:pt idx="804">
                  <c:v>0.46153846383094788</c:v>
                </c:pt>
                <c:pt idx="805">
                  <c:v>0.54037266969680786</c:v>
                </c:pt>
                <c:pt idx="806">
                  <c:v>0.3888888955116272</c:v>
                </c:pt>
                <c:pt idx="807">
                  <c:v>0.17441859841346741</c:v>
                </c:pt>
                <c:pt idx="808">
                  <c:v>0.1775700896978378</c:v>
                </c:pt>
                <c:pt idx="809">
                  <c:v>0.53968256711959839</c:v>
                </c:pt>
                <c:pt idx="810">
                  <c:v>7.4074074625968933E-2</c:v>
                </c:pt>
                <c:pt idx="811">
                  <c:v>0.60736197233200073</c:v>
                </c:pt>
                <c:pt idx="812">
                  <c:v>0.36776858568191528</c:v>
                </c:pt>
                <c:pt idx="813">
                  <c:v>0.190476194024086</c:v>
                </c:pt>
                <c:pt idx="814">
                  <c:v>0.19745223224163061</c:v>
                </c:pt>
                <c:pt idx="815">
                  <c:v>0.10313901305198669</c:v>
                </c:pt>
                <c:pt idx="816">
                  <c:v>0.23741006851196289</c:v>
                </c:pt>
                <c:pt idx="817">
                  <c:v>0.31528663635253912</c:v>
                </c:pt>
                <c:pt idx="818">
                  <c:v>0.1656050980091095</c:v>
                </c:pt>
                <c:pt idx="819">
                  <c:v>0.26530611515045172</c:v>
                </c:pt>
                <c:pt idx="820">
                  <c:v>0.30434781312942499</c:v>
                </c:pt>
                <c:pt idx="821">
                  <c:v>0.40206184983253479</c:v>
                </c:pt>
                <c:pt idx="822">
                  <c:v>0.46236559748649603</c:v>
                </c:pt>
                <c:pt idx="823">
                  <c:v>0.40000000596046448</c:v>
                </c:pt>
                <c:pt idx="824">
                  <c:v>0.20000000298023221</c:v>
                </c:pt>
                <c:pt idx="825">
                  <c:v>0.46478873491287231</c:v>
                </c:pt>
                <c:pt idx="826">
                  <c:v>0.31428572535514832</c:v>
                </c:pt>
                <c:pt idx="827">
                  <c:v>0.1666666716337204</c:v>
                </c:pt>
                <c:pt idx="828">
                  <c:v>5.8823529630899429E-2</c:v>
                </c:pt>
                <c:pt idx="829">
                  <c:v>0.29803922772407532</c:v>
                </c:pt>
                <c:pt idx="830">
                  <c:v>0.2411764711141586</c:v>
                </c:pt>
                <c:pt idx="831">
                  <c:v>0.50253808498382568</c:v>
                </c:pt>
                <c:pt idx="832">
                  <c:v>0.19166666269302371</c:v>
                </c:pt>
                <c:pt idx="833">
                  <c:v>0.30769231915473938</c:v>
                </c:pt>
                <c:pt idx="834">
                  <c:v>0.34749999642372131</c:v>
                </c:pt>
                <c:pt idx="835">
                  <c:v>0.3333333432674408</c:v>
                </c:pt>
                <c:pt idx="836">
                  <c:v>0.2121212184429169</c:v>
                </c:pt>
                <c:pt idx="837">
                  <c:v>0.1944444477558136</c:v>
                </c:pt>
                <c:pt idx="838">
                  <c:v>0.42105263471603388</c:v>
                </c:pt>
                <c:pt idx="839">
                  <c:v>0.22968198359012601</c:v>
                </c:pt>
                <c:pt idx="840">
                  <c:v>0.27272728085517878</c:v>
                </c:pt>
                <c:pt idx="841">
                  <c:v>0.22535210847854609</c:v>
                </c:pt>
                <c:pt idx="842">
                  <c:v>0.53164559602737427</c:v>
                </c:pt>
                <c:pt idx="843">
                  <c:v>0.1428571492433548</c:v>
                </c:pt>
                <c:pt idx="844">
                  <c:v>0.2641509473323822</c:v>
                </c:pt>
                <c:pt idx="845">
                  <c:v>0.60000002384185791</c:v>
                </c:pt>
                <c:pt idx="846">
                  <c:v>0.21761657297611239</c:v>
                </c:pt>
                <c:pt idx="847">
                  <c:v>0.34482759237289429</c:v>
                </c:pt>
                <c:pt idx="848">
                  <c:v>0.23333333432674411</c:v>
                </c:pt>
                <c:pt idx="849">
                  <c:v>0.22641509771347049</c:v>
                </c:pt>
                <c:pt idx="850">
                  <c:v>0.34677419066429138</c:v>
                </c:pt>
                <c:pt idx="851">
                  <c:v>0.2800000011920929</c:v>
                </c:pt>
                <c:pt idx="852">
                  <c:v>0</c:v>
                </c:pt>
                <c:pt idx="853">
                  <c:v>0.44705882668495178</c:v>
                </c:pt>
                <c:pt idx="854">
                  <c:v>0</c:v>
                </c:pt>
                <c:pt idx="855">
                  <c:v>0.71428573131561279</c:v>
                </c:pt>
                <c:pt idx="856">
                  <c:v>0.36567163467407232</c:v>
                </c:pt>
                <c:pt idx="857">
                  <c:v>0.26744186878204351</c:v>
                </c:pt>
                <c:pt idx="858">
                  <c:v>0.109375</c:v>
                </c:pt>
                <c:pt idx="859">
                  <c:v>0.3928571343421936</c:v>
                </c:pt>
                <c:pt idx="860">
                  <c:v>0.12682926654815671</c:v>
                </c:pt>
                <c:pt idx="861">
                  <c:v>0.24691358208656311</c:v>
                </c:pt>
                <c:pt idx="862">
                  <c:v>0.1666666716337204</c:v>
                </c:pt>
                <c:pt idx="863">
                  <c:v>0.26086956262588501</c:v>
                </c:pt>
                <c:pt idx="864">
                  <c:v>0.32867133617401117</c:v>
                </c:pt>
                <c:pt idx="865">
                  <c:v>0.34710744023323059</c:v>
                </c:pt>
                <c:pt idx="866">
                  <c:v>0.37931033968925482</c:v>
                </c:pt>
                <c:pt idx="867">
                  <c:v>0.1954022943973541</c:v>
                </c:pt>
                <c:pt idx="868">
                  <c:v>0.2361111044883728</c:v>
                </c:pt>
                <c:pt idx="869">
                  <c:v>0.31034481525421143</c:v>
                </c:pt>
                <c:pt idx="870">
                  <c:v>0.25827813148498541</c:v>
                </c:pt>
                <c:pt idx="871">
                  <c:v>6.25E-2</c:v>
                </c:pt>
                <c:pt idx="872">
                  <c:v>0.1041666641831398</c:v>
                </c:pt>
                <c:pt idx="873">
                  <c:v>0.28666666150093079</c:v>
                </c:pt>
                <c:pt idx="874">
                  <c:v>0.31790122389793402</c:v>
                </c:pt>
                <c:pt idx="875">
                  <c:v>1.2315270490944391E-2</c:v>
                </c:pt>
                <c:pt idx="876">
                  <c:v>0.29139071702957148</c:v>
                </c:pt>
                <c:pt idx="877">
                  <c:v>0.27500000596046448</c:v>
                </c:pt>
                <c:pt idx="878">
                  <c:v>0.15000000596046451</c:v>
                </c:pt>
                <c:pt idx="879">
                  <c:v>0.1517857164144516</c:v>
                </c:pt>
                <c:pt idx="880">
                  <c:v>0.125</c:v>
                </c:pt>
                <c:pt idx="881">
                  <c:v>0.28787878155708307</c:v>
                </c:pt>
                <c:pt idx="882">
                  <c:v>0.4285714328289032</c:v>
                </c:pt>
                <c:pt idx="883">
                  <c:v>0.23850575089454651</c:v>
                </c:pt>
                <c:pt idx="884">
                  <c:v>0.34782609343528748</c:v>
                </c:pt>
                <c:pt idx="885">
                  <c:v>0.38235294818878168</c:v>
                </c:pt>
                <c:pt idx="886">
                  <c:v>0</c:v>
                </c:pt>
                <c:pt idx="887">
                  <c:v>0.17525772750377661</c:v>
                </c:pt>
                <c:pt idx="888">
                  <c:v>0.37378641963005071</c:v>
                </c:pt>
                <c:pt idx="889">
                  <c:v>7.8431375324726105E-2</c:v>
                </c:pt>
                <c:pt idx="890">
                  <c:v>0.29411765933036799</c:v>
                </c:pt>
                <c:pt idx="891">
                  <c:v>0.41414141654968262</c:v>
                </c:pt>
                <c:pt idx="892">
                  <c:v>0.22572815418243411</c:v>
                </c:pt>
                <c:pt idx="893">
                  <c:v>0.17647059261798859</c:v>
                </c:pt>
                <c:pt idx="894">
                  <c:v>0.1578947305679321</c:v>
                </c:pt>
                <c:pt idx="895">
                  <c:v>0.10638298094272609</c:v>
                </c:pt>
                <c:pt idx="896">
                  <c:v>0.65151512622833252</c:v>
                </c:pt>
                <c:pt idx="897">
                  <c:v>0.48387095332145691</c:v>
                </c:pt>
                <c:pt idx="898">
                  <c:v>0.38961037993431091</c:v>
                </c:pt>
                <c:pt idx="899">
                  <c:v>0</c:v>
                </c:pt>
                <c:pt idx="900">
                  <c:v>0.210191085934639</c:v>
                </c:pt>
                <c:pt idx="901">
                  <c:v>0.1428571492433548</c:v>
                </c:pt>
                <c:pt idx="902">
                  <c:v>0.31460675597190862</c:v>
                </c:pt>
                <c:pt idx="903">
                  <c:v>0.17910447716712949</c:v>
                </c:pt>
                <c:pt idx="904">
                  <c:v>0.15686275064945221</c:v>
                </c:pt>
                <c:pt idx="905">
                  <c:v>0.1382113844156265</c:v>
                </c:pt>
                <c:pt idx="906">
                  <c:v>0.3333333432674408</c:v>
                </c:pt>
                <c:pt idx="907">
                  <c:v>0.34532374143600458</c:v>
                </c:pt>
                <c:pt idx="908">
                  <c:v>0.3404255211353302</c:v>
                </c:pt>
                <c:pt idx="909">
                  <c:v>0.19767442345619199</c:v>
                </c:pt>
                <c:pt idx="910">
                  <c:v>0.2222222238779068</c:v>
                </c:pt>
                <c:pt idx="911">
                  <c:v>0.28571429848670959</c:v>
                </c:pt>
                <c:pt idx="912">
                  <c:v>0.3214285671710968</c:v>
                </c:pt>
                <c:pt idx="913">
                  <c:v>0.28571429848670959</c:v>
                </c:pt>
                <c:pt idx="914">
                  <c:v>0.25423729419708252</c:v>
                </c:pt>
                <c:pt idx="915">
                  <c:v>0.25714287161827087</c:v>
                </c:pt>
                <c:pt idx="916">
                  <c:v>0.15652173757553101</c:v>
                </c:pt>
                <c:pt idx="917">
                  <c:v>0.34831461310386658</c:v>
                </c:pt>
                <c:pt idx="918">
                  <c:v>0.119999997317791</c:v>
                </c:pt>
                <c:pt idx="919">
                  <c:v>0.17777778208255771</c:v>
                </c:pt>
                <c:pt idx="920">
                  <c:v>0.1458333283662796</c:v>
                </c:pt>
                <c:pt idx="921">
                  <c:v>0.3690987229347229</c:v>
                </c:pt>
                <c:pt idx="922">
                  <c:v>0.25454545021057129</c:v>
                </c:pt>
                <c:pt idx="923">
                  <c:v>0.43589743971824652</c:v>
                </c:pt>
                <c:pt idx="924">
                  <c:v>0.31914892792701721</c:v>
                </c:pt>
                <c:pt idx="925">
                  <c:v>0.44262295961379999</c:v>
                </c:pt>
                <c:pt idx="926">
                  <c:v>0.29729729890823359</c:v>
                </c:pt>
                <c:pt idx="927">
                  <c:v>0.23529411852359769</c:v>
                </c:pt>
                <c:pt idx="928">
                  <c:v>0.1876923143863678</c:v>
                </c:pt>
                <c:pt idx="929">
                  <c:v>0.36328125</c:v>
                </c:pt>
                <c:pt idx="930">
                  <c:v>0.37804877758026117</c:v>
                </c:pt>
                <c:pt idx="931">
                  <c:v>0.3020833432674408</c:v>
                </c:pt>
                <c:pt idx="932">
                  <c:v>0.34883719682693481</c:v>
                </c:pt>
                <c:pt idx="933">
                  <c:v>0.27142858505249018</c:v>
                </c:pt>
                <c:pt idx="934">
                  <c:v>3.488372266292572E-2</c:v>
                </c:pt>
                <c:pt idx="935">
                  <c:v>0.15000000596046451</c:v>
                </c:pt>
                <c:pt idx="936">
                  <c:v>0.26506024599075317</c:v>
                </c:pt>
                <c:pt idx="937">
                  <c:v>0.42391303181648249</c:v>
                </c:pt>
                <c:pt idx="938">
                  <c:v>0.1111111119389534</c:v>
                </c:pt>
                <c:pt idx="939">
                  <c:v>0.27049180865287781</c:v>
                </c:pt>
                <c:pt idx="940">
                  <c:v>0.33219179511070251</c:v>
                </c:pt>
                <c:pt idx="941">
                  <c:v>0.32075470685958862</c:v>
                </c:pt>
                <c:pt idx="942">
                  <c:v>0.234375</c:v>
                </c:pt>
                <c:pt idx="943">
                  <c:v>0.54716980457305908</c:v>
                </c:pt>
                <c:pt idx="944">
                  <c:v>0.28289473056793207</c:v>
                </c:pt>
                <c:pt idx="945">
                  <c:v>0</c:v>
                </c:pt>
                <c:pt idx="946">
                  <c:v>0.2222222238779068</c:v>
                </c:pt>
                <c:pt idx="947">
                  <c:v>0.27011492848396301</c:v>
                </c:pt>
                <c:pt idx="948">
                  <c:v>0.1666666716337204</c:v>
                </c:pt>
                <c:pt idx="949">
                  <c:v>0.29411765933036799</c:v>
                </c:pt>
                <c:pt idx="950">
                  <c:v>0.35849055647850042</c:v>
                </c:pt>
                <c:pt idx="951">
                  <c:v>0.5</c:v>
                </c:pt>
                <c:pt idx="952">
                  <c:v>0.31853786110877991</c:v>
                </c:pt>
                <c:pt idx="953">
                  <c:v>0.3461538553237915</c:v>
                </c:pt>
                <c:pt idx="954">
                  <c:v>0.28048780560493469</c:v>
                </c:pt>
                <c:pt idx="955">
                  <c:v>0.37777778506278992</c:v>
                </c:pt>
                <c:pt idx="956">
                  <c:v>0.41155233979225159</c:v>
                </c:pt>
                <c:pt idx="957">
                  <c:v>0.364705890417099</c:v>
                </c:pt>
                <c:pt idx="958">
                  <c:v>0.30519479513168329</c:v>
                </c:pt>
                <c:pt idx="959">
                  <c:v>0.37209302186965942</c:v>
                </c:pt>
                <c:pt idx="960">
                  <c:v>0.300283282995224</c:v>
                </c:pt>
                <c:pt idx="961">
                  <c:v>0.40322580933570862</c:v>
                </c:pt>
                <c:pt idx="962">
                  <c:v>0.27173912525177002</c:v>
                </c:pt>
                <c:pt idx="963">
                  <c:v>0.36000001430511469</c:v>
                </c:pt>
                <c:pt idx="964">
                  <c:v>0.27947598695754999</c:v>
                </c:pt>
                <c:pt idx="965">
                  <c:v>0.43478259444236761</c:v>
                </c:pt>
                <c:pt idx="966">
                  <c:v>0.2022471874952316</c:v>
                </c:pt>
                <c:pt idx="967">
                  <c:v>0</c:v>
                </c:pt>
                <c:pt idx="968">
                  <c:v>0</c:v>
                </c:pt>
                <c:pt idx="969">
                  <c:v>0.25</c:v>
                </c:pt>
                <c:pt idx="970">
                  <c:v>0.30131003260612488</c:v>
                </c:pt>
                <c:pt idx="971">
                  <c:v>0.25</c:v>
                </c:pt>
                <c:pt idx="972">
                  <c:v>0</c:v>
                </c:pt>
                <c:pt idx="973">
                  <c:v>0.16393442451953891</c:v>
                </c:pt>
                <c:pt idx="974">
                  <c:v>0.10833333432674409</c:v>
                </c:pt>
                <c:pt idx="975">
                  <c:v>0.159203976392746</c:v>
                </c:pt>
                <c:pt idx="976">
                  <c:v>0.20754717290401459</c:v>
                </c:pt>
                <c:pt idx="977">
                  <c:v>0.4285714328289032</c:v>
                </c:pt>
                <c:pt idx="978">
                  <c:v>0.26249998807907099</c:v>
                </c:pt>
                <c:pt idx="979">
                  <c:v>0.42592594027519232</c:v>
                </c:pt>
                <c:pt idx="980">
                  <c:v>0.1979166716337204</c:v>
                </c:pt>
                <c:pt idx="981">
                  <c:v>0</c:v>
                </c:pt>
                <c:pt idx="982">
                  <c:v>0.39534884691238398</c:v>
                </c:pt>
                <c:pt idx="983">
                  <c:v>9.6590906381607056E-2</c:v>
                </c:pt>
                <c:pt idx="984">
                  <c:v>6.5040647983551025E-2</c:v>
                </c:pt>
                <c:pt idx="985">
                  <c:v>0.375</c:v>
                </c:pt>
                <c:pt idx="986">
                  <c:v>0.43333333730697632</c:v>
                </c:pt>
                <c:pt idx="987">
                  <c:v>0.28901734948158259</c:v>
                </c:pt>
                <c:pt idx="988">
                  <c:v>0.13836477696895599</c:v>
                </c:pt>
                <c:pt idx="989">
                  <c:v>0.51851850748062134</c:v>
                </c:pt>
                <c:pt idx="990">
                  <c:v>0.1666666716337204</c:v>
                </c:pt>
                <c:pt idx="991">
                  <c:v>0.33932134509086609</c:v>
                </c:pt>
                <c:pt idx="992">
                  <c:v>0.25</c:v>
                </c:pt>
                <c:pt idx="993">
                  <c:v>0.2380952388048172</c:v>
                </c:pt>
                <c:pt idx="994">
                  <c:v>0.3684210479259491</c:v>
                </c:pt>
                <c:pt idx="995">
                  <c:v>0.37704917788505549</c:v>
                </c:pt>
                <c:pt idx="996">
                  <c:v>0.2417582422494888</c:v>
                </c:pt>
                <c:pt idx="997">
                  <c:v>0.40000000596046448</c:v>
                </c:pt>
                <c:pt idx="998">
                  <c:v>0.17164179682731631</c:v>
                </c:pt>
                <c:pt idx="999">
                  <c:v>0.13953489065170291</c:v>
                </c:pt>
                <c:pt idx="1000">
                  <c:v>0.2708333432674408</c:v>
                </c:pt>
                <c:pt idx="1001">
                  <c:v>0.23018868267536161</c:v>
                </c:pt>
                <c:pt idx="1002">
                  <c:v>0.14444445073604581</c:v>
                </c:pt>
                <c:pt idx="1003">
                  <c:v>0.20909090340137479</c:v>
                </c:pt>
                <c:pt idx="1004">
                  <c:v>0.1951219439506531</c:v>
                </c:pt>
                <c:pt idx="1005">
                  <c:v>0.27131783962249761</c:v>
                </c:pt>
                <c:pt idx="1006">
                  <c:v>0.39534884691238398</c:v>
                </c:pt>
                <c:pt idx="1007">
                  <c:v>0.1587301641702652</c:v>
                </c:pt>
                <c:pt idx="1008">
                  <c:v>0.17808219790458679</c:v>
                </c:pt>
                <c:pt idx="1009">
                  <c:v>0.2222222238779068</c:v>
                </c:pt>
                <c:pt idx="1010">
                  <c:v>0.1162790730595589</c:v>
                </c:pt>
                <c:pt idx="1011">
                  <c:v>0</c:v>
                </c:pt>
                <c:pt idx="1012">
                  <c:v>0.39361703395843511</c:v>
                </c:pt>
                <c:pt idx="1013">
                  <c:v>0.22658610343933111</c:v>
                </c:pt>
                <c:pt idx="1014">
                  <c:v>0.2261904776096344</c:v>
                </c:pt>
                <c:pt idx="1015">
                  <c:v>0.15568862855434421</c:v>
                </c:pt>
                <c:pt idx="1016">
                  <c:v>0.20472441613674161</c:v>
                </c:pt>
                <c:pt idx="1017">
                  <c:v>0.28333333134651179</c:v>
                </c:pt>
                <c:pt idx="1018">
                  <c:v>0.30769231915473938</c:v>
                </c:pt>
                <c:pt idx="1019">
                  <c:v>0.35185185074806208</c:v>
                </c:pt>
                <c:pt idx="1020">
                  <c:v>0.296875</c:v>
                </c:pt>
                <c:pt idx="1021">
                  <c:v>0.35443037748336792</c:v>
                </c:pt>
                <c:pt idx="1022">
                  <c:v>0.77777779102325439</c:v>
                </c:pt>
                <c:pt idx="1023">
                  <c:v>0.48684209585189819</c:v>
                </c:pt>
                <c:pt idx="1024">
                  <c:v>0.35031846165657038</c:v>
                </c:pt>
                <c:pt idx="1025">
                  <c:v>0.14975845813751221</c:v>
                </c:pt>
                <c:pt idx="1026">
                  <c:v>0.1954022943973541</c:v>
                </c:pt>
                <c:pt idx="1027">
                  <c:v>0.4166666567325592</c:v>
                </c:pt>
                <c:pt idx="1028">
                  <c:v>0.1525423675775528</c:v>
                </c:pt>
                <c:pt idx="1029">
                  <c:v>0.28181818127632141</c:v>
                </c:pt>
                <c:pt idx="1030">
                  <c:v>0.2083333283662796</c:v>
                </c:pt>
                <c:pt idx="1031">
                  <c:v>0.1176470592617989</c:v>
                </c:pt>
                <c:pt idx="1032">
                  <c:v>0.1261127591133118</c:v>
                </c:pt>
                <c:pt idx="1033">
                  <c:v>0.1406844109296799</c:v>
                </c:pt>
                <c:pt idx="1034">
                  <c:v>5.7377047836780548E-2</c:v>
                </c:pt>
                <c:pt idx="1035">
                  <c:v>0.28440368175506592</c:v>
                </c:pt>
                <c:pt idx="1036">
                  <c:v>7.0945948362350464E-2</c:v>
                </c:pt>
                <c:pt idx="1037">
                  <c:v>2.9126213863492009E-2</c:v>
                </c:pt>
                <c:pt idx="1038">
                  <c:v>0.18867924809455869</c:v>
                </c:pt>
                <c:pt idx="1039">
                  <c:v>0.11602210253477099</c:v>
                </c:pt>
                <c:pt idx="1040">
                  <c:v>0.1620370298624039</c:v>
                </c:pt>
                <c:pt idx="1041">
                  <c:v>0.31578946113586431</c:v>
                </c:pt>
                <c:pt idx="1042">
                  <c:v>8.4586463868618011E-2</c:v>
                </c:pt>
                <c:pt idx="1043">
                  <c:v>0.27058824896812439</c:v>
                </c:pt>
                <c:pt idx="1044">
                  <c:v>4.9079753458499908E-2</c:v>
                </c:pt>
                <c:pt idx="1045">
                  <c:v>0.18309858441352839</c:v>
                </c:pt>
                <c:pt idx="1046">
                  <c:v>0.26315790414810181</c:v>
                </c:pt>
                <c:pt idx="1047">
                  <c:v>2.6666667312383652E-2</c:v>
                </c:pt>
                <c:pt idx="1048">
                  <c:v>9.0909088030457497E-3</c:v>
                </c:pt>
                <c:pt idx="1049">
                  <c:v>0.19714285433292389</c:v>
                </c:pt>
                <c:pt idx="1050">
                  <c:v>0.1152647957205772</c:v>
                </c:pt>
                <c:pt idx="1051">
                  <c:v>4.4247787445783622E-2</c:v>
                </c:pt>
                <c:pt idx="1052">
                  <c:v>0.184523805975914</c:v>
                </c:pt>
                <c:pt idx="1053">
                  <c:v>0.22857142984867099</c:v>
                </c:pt>
                <c:pt idx="1054">
                  <c:v>0</c:v>
                </c:pt>
                <c:pt idx="1055">
                  <c:v>9.1370560228824615E-2</c:v>
                </c:pt>
                <c:pt idx="1056">
                  <c:v>0.25454545021057129</c:v>
                </c:pt>
                <c:pt idx="1057">
                  <c:v>3.7500001490116119E-2</c:v>
                </c:pt>
                <c:pt idx="1058">
                  <c:v>0.24742268025875089</c:v>
                </c:pt>
                <c:pt idx="1059">
                  <c:v>0.1382113844156265</c:v>
                </c:pt>
                <c:pt idx="1060">
                  <c:v>0.30909091234207148</c:v>
                </c:pt>
                <c:pt idx="1061">
                  <c:v>0.1458333283662796</c:v>
                </c:pt>
                <c:pt idx="1062">
                  <c:v>0.18101544678211209</c:v>
                </c:pt>
                <c:pt idx="1063">
                  <c:v>0.1428571492433548</c:v>
                </c:pt>
                <c:pt idx="1064">
                  <c:v>5.6521739810705178E-2</c:v>
                </c:pt>
                <c:pt idx="1065">
                  <c:v>0.23655913770198819</c:v>
                </c:pt>
                <c:pt idx="1066">
                  <c:v>0.27102804183959961</c:v>
                </c:pt>
                <c:pt idx="1067">
                  <c:v>0.1017964035272598</c:v>
                </c:pt>
                <c:pt idx="1068">
                  <c:v>8.5585586726665497E-2</c:v>
                </c:pt>
                <c:pt idx="1069">
                  <c:v>0.1368421018123627</c:v>
                </c:pt>
                <c:pt idx="1070">
                  <c:v>0.36290323734283447</c:v>
                </c:pt>
                <c:pt idx="1071">
                  <c:v>2.6315789669752121E-2</c:v>
                </c:pt>
                <c:pt idx="1072">
                  <c:v>0.20496894419193271</c:v>
                </c:pt>
                <c:pt idx="1073">
                  <c:v>0.25174826383590698</c:v>
                </c:pt>
                <c:pt idx="1074">
                  <c:v>0.16783216595649719</c:v>
                </c:pt>
                <c:pt idx="1075">
                  <c:v>0.16122448444366461</c:v>
                </c:pt>
                <c:pt idx="1076">
                  <c:v>0.22058823704719541</c:v>
                </c:pt>
                <c:pt idx="1077">
                  <c:v>0.25806450843811041</c:v>
                </c:pt>
                <c:pt idx="1078">
                  <c:v>6.7796610295772552E-2</c:v>
                </c:pt>
                <c:pt idx="1079">
                  <c:v>0.24285714328289029</c:v>
                </c:pt>
                <c:pt idx="1080">
                  <c:v>0.13333334028720861</c:v>
                </c:pt>
                <c:pt idx="1081">
                  <c:v>0.88617885112762451</c:v>
                </c:pt>
                <c:pt idx="1082">
                  <c:v>8.314087986946106E-2</c:v>
                </c:pt>
                <c:pt idx="1083">
                  <c:v>7.1856290102005005E-2</c:v>
                </c:pt>
                <c:pt idx="1084">
                  <c:v>0</c:v>
                </c:pt>
                <c:pt idx="1085">
                  <c:v>3.1578946858644492E-2</c:v>
                </c:pt>
                <c:pt idx="1086">
                  <c:v>7.3825500905513763E-2</c:v>
                </c:pt>
                <c:pt idx="1087">
                  <c:v>0</c:v>
                </c:pt>
                <c:pt idx="1088">
                  <c:v>0.13812154531478879</c:v>
                </c:pt>
                <c:pt idx="1089">
                  <c:v>0.12389380484819409</c:v>
                </c:pt>
                <c:pt idx="1090">
                  <c:v>7.3619633913040161E-2</c:v>
                </c:pt>
                <c:pt idx="1091">
                  <c:v>0.30000001192092901</c:v>
                </c:pt>
                <c:pt idx="1092">
                  <c:v>9.3406595289707184E-2</c:v>
                </c:pt>
                <c:pt idx="1093">
                  <c:v>0.16042780876159671</c:v>
                </c:pt>
                <c:pt idx="1094">
                  <c:v>0.4166666567325592</c:v>
                </c:pt>
                <c:pt idx="1095">
                  <c:v>6.25E-2</c:v>
                </c:pt>
                <c:pt idx="1096">
                  <c:v>0.2300885021686554</c:v>
                </c:pt>
                <c:pt idx="1097">
                  <c:v>0.76821190118789673</c:v>
                </c:pt>
                <c:pt idx="1098">
                  <c:v>0.30188679695129389</c:v>
                </c:pt>
                <c:pt idx="1099">
                  <c:v>0.33928570151329041</c:v>
                </c:pt>
                <c:pt idx="1100">
                  <c:v>5.8823529630899429E-2</c:v>
                </c:pt>
                <c:pt idx="1101">
                  <c:v>0.16494844853878021</c:v>
                </c:pt>
                <c:pt idx="1102">
                  <c:v>4.516129195690155E-2</c:v>
                </c:pt>
                <c:pt idx="1103">
                  <c:v>9.5693781971931458E-2</c:v>
                </c:pt>
                <c:pt idx="1104">
                  <c:v>5.9027776122093201E-2</c:v>
                </c:pt>
                <c:pt idx="1105">
                  <c:v>0.24347825348377231</c:v>
                </c:pt>
                <c:pt idx="1106">
                  <c:v>0.27500000596046448</c:v>
                </c:pt>
                <c:pt idx="1107">
                  <c:v>0.18531468510627749</c:v>
                </c:pt>
                <c:pt idx="1108">
                  <c:v>0.1786941587924957</c:v>
                </c:pt>
                <c:pt idx="1109">
                  <c:v>0.20555555820465091</c:v>
                </c:pt>
                <c:pt idx="1110">
                  <c:v>0.45596867799758911</c:v>
                </c:pt>
                <c:pt idx="1111">
                  <c:v>0.16249999403953549</c:v>
                </c:pt>
                <c:pt idx="1112">
                  <c:v>0.36000001430511469</c:v>
                </c:pt>
                <c:pt idx="1113">
                  <c:v>0.36065572500228882</c:v>
                </c:pt>
                <c:pt idx="1114">
                  <c:v>9.375E-2</c:v>
                </c:pt>
                <c:pt idx="1115">
                  <c:v>0.30088496208190918</c:v>
                </c:pt>
                <c:pt idx="1116">
                  <c:v>9.8445594310760498E-2</c:v>
                </c:pt>
                <c:pt idx="1117">
                  <c:v>0.25773194432258612</c:v>
                </c:pt>
                <c:pt idx="1118">
                  <c:v>0.1038251370191574</c:v>
                </c:pt>
                <c:pt idx="1119">
                  <c:v>0.57655501365661621</c:v>
                </c:pt>
                <c:pt idx="1120">
                  <c:v>0.30769231915473938</c:v>
                </c:pt>
                <c:pt idx="1121">
                  <c:v>0.30681818723678589</c:v>
                </c:pt>
                <c:pt idx="1122">
                  <c:v>2.777777798473835E-2</c:v>
                </c:pt>
                <c:pt idx="1123">
                  <c:v>0.17117117345333099</c:v>
                </c:pt>
                <c:pt idx="1124">
                  <c:v>0.45762711763381958</c:v>
                </c:pt>
                <c:pt idx="1125">
                  <c:v>0.18181818723678589</c:v>
                </c:pt>
                <c:pt idx="1126">
                  <c:v>2.898550778627396E-2</c:v>
                </c:pt>
                <c:pt idx="1127">
                  <c:v>7.3513515293598175E-2</c:v>
                </c:pt>
                <c:pt idx="1128">
                  <c:v>2.9069768264889721E-2</c:v>
                </c:pt>
                <c:pt idx="1129">
                  <c:v>0</c:v>
                </c:pt>
                <c:pt idx="1130">
                  <c:v>0.32323232293128967</c:v>
                </c:pt>
                <c:pt idx="1131">
                  <c:v>0</c:v>
                </c:pt>
                <c:pt idx="1132">
                  <c:v>2.5974025949835781E-2</c:v>
                </c:pt>
                <c:pt idx="1133">
                  <c:v>0.23936170339584351</c:v>
                </c:pt>
                <c:pt idx="1134">
                  <c:v>0.32173913717269897</c:v>
                </c:pt>
                <c:pt idx="1135">
                  <c:v>7.1942448616027832E-2</c:v>
                </c:pt>
                <c:pt idx="1136">
                  <c:v>3.2467532902956009E-2</c:v>
                </c:pt>
                <c:pt idx="1137">
                  <c:v>0.63414633274078369</c:v>
                </c:pt>
                <c:pt idx="1138">
                  <c:v>5.517241358757019E-2</c:v>
                </c:pt>
                <c:pt idx="1139">
                  <c:v>0.38554215431213379</c:v>
                </c:pt>
                <c:pt idx="1140">
                  <c:v>8.6956517770886421E-3</c:v>
                </c:pt>
                <c:pt idx="1141">
                  <c:v>1.136363670229912E-2</c:v>
                </c:pt>
                <c:pt idx="1142">
                  <c:v>0.33707866072654719</c:v>
                </c:pt>
                <c:pt idx="1143">
                  <c:v>0.31999999284744263</c:v>
                </c:pt>
                <c:pt idx="1144">
                  <c:v>0.18095238506793981</c:v>
                </c:pt>
                <c:pt idx="1145">
                  <c:v>0.23448276519775391</c:v>
                </c:pt>
                <c:pt idx="1146">
                  <c:v>3.4682080149650567E-2</c:v>
                </c:pt>
                <c:pt idx="1147">
                  <c:v>0.28571429848670959</c:v>
                </c:pt>
                <c:pt idx="1148">
                  <c:v>0.3382352888584137</c:v>
                </c:pt>
                <c:pt idx="1149">
                  <c:v>5.8997049927711487E-2</c:v>
                </c:pt>
                <c:pt idx="1150">
                  <c:v>0.5</c:v>
                </c:pt>
                <c:pt idx="1151">
                  <c:v>0.17777778208255771</c:v>
                </c:pt>
                <c:pt idx="1152">
                  <c:v>4.2440317571163177E-2</c:v>
                </c:pt>
                <c:pt idx="1153">
                  <c:v>0.10000000149011611</c:v>
                </c:pt>
                <c:pt idx="1154">
                  <c:v>0.35185185074806208</c:v>
                </c:pt>
                <c:pt idx="1155">
                  <c:v>0</c:v>
                </c:pt>
                <c:pt idx="1156">
                  <c:v>0.14963503181934359</c:v>
                </c:pt>
                <c:pt idx="1157">
                  <c:v>0.18269230425357821</c:v>
                </c:pt>
                <c:pt idx="1158">
                  <c:v>0.1228070184588432</c:v>
                </c:pt>
                <c:pt idx="1159">
                  <c:v>0.1758241802453995</c:v>
                </c:pt>
                <c:pt idx="1160">
                  <c:v>0.3125</c:v>
                </c:pt>
                <c:pt idx="1161">
                  <c:v>0.5</c:v>
                </c:pt>
                <c:pt idx="1162">
                  <c:v>1.8867924809455872E-2</c:v>
                </c:pt>
                <c:pt idx="1163">
                  <c:v>9.8360657691955566E-2</c:v>
                </c:pt>
                <c:pt idx="1164">
                  <c:v>0.1111111119389534</c:v>
                </c:pt>
                <c:pt idx="1165">
                  <c:v>0.2222222238779068</c:v>
                </c:pt>
                <c:pt idx="1166">
                  <c:v>0.38586956262588501</c:v>
                </c:pt>
                <c:pt idx="1167">
                  <c:v>0.12676055729389191</c:v>
                </c:pt>
                <c:pt idx="1168">
                  <c:v>0.35384616255760187</c:v>
                </c:pt>
                <c:pt idx="1169">
                  <c:v>7.1823202073574066E-2</c:v>
                </c:pt>
                <c:pt idx="1170">
                  <c:v>0.5</c:v>
                </c:pt>
                <c:pt idx="1171">
                  <c:v>5.128205195069313E-2</c:v>
                </c:pt>
                <c:pt idx="1172">
                  <c:v>3.2258063554763787E-2</c:v>
                </c:pt>
                <c:pt idx="1173">
                  <c:v>0.19607843458652499</c:v>
                </c:pt>
                <c:pt idx="1174">
                  <c:v>0.36263737082481379</c:v>
                </c:pt>
                <c:pt idx="1175">
                  <c:v>0.1224489808082581</c:v>
                </c:pt>
                <c:pt idx="1176">
                  <c:v>0.1195652186870575</c:v>
                </c:pt>
                <c:pt idx="1177">
                  <c:v>0.19760479032993319</c:v>
                </c:pt>
                <c:pt idx="1178">
                  <c:v>0.220963180065155</c:v>
                </c:pt>
                <c:pt idx="1179">
                  <c:v>0.1627907007932663</c:v>
                </c:pt>
                <c:pt idx="1180">
                  <c:v>0.16363635659217829</c:v>
                </c:pt>
                <c:pt idx="1181">
                  <c:v>3.378378227353096E-2</c:v>
                </c:pt>
                <c:pt idx="1182">
                  <c:v>0.31496062874794012</c:v>
                </c:pt>
                <c:pt idx="1183">
                  <c:v>0.3046875</c:v>
                </c:pt>
                <c:pt idx="1184">
                  <c:v>0.30136987566947943</c:v>
                </c:pt>
                <c:pt idx="1185">
                  <c:v>0.41584157943725591</c:v>
                </c:pt>
                <c:pt idx="1186">
                  <c:v>0.26086956262588501</c:v>
                </c:pt>
                <c:pt idx="1187">
                  <c:v>4.2553190141916282E-2</c:v>
                </c:pt>
                <c:pt idx="1188">
                  <c:v>0.3333333432674408</c:v>
                </c:pt>
                <c:pt idx="1189">
                  <c:v>7.8125E-2</c:v>
                </c:pt>
                <c:pt idx="1190">
                  <c:v>0.1513437032699585</c:v>
                </c:pt>
                <c:pt idx="1191">
                  <c:v>0.26940637826919561</c:v>
                </c:pt>
                <c:pt idx="1192">
                  <c:v>0.37962964177131647</c:v>
                </c:pt>
                <c:pt idx="1193">
                  <c:v>0.12131147831678391</c:v>
                </c:pt>
                <c:pt idx="1194">
                  <c:v>0.17777778208255771</c:v>
                </c:pt>
                <c:pt idx="1195">
                  <c:v>3.1578946858644492E-2</c:v>
                </c:pt>
                <c:pt idx="1196">
                  <c:v>0.15079365670681</c:v>
                </c:pt>
                <c:pt idx="1197">
                  <c:v>1.7241379246115681E-2</c:v>
                </c:pt>
                <c:pt idx="1198">
                  <c:v>0.29457363486289978</c:v>
                </c:pt>
                <c:pt idx="1199">
                  <c:v>9.3220338225364685E-2</c:v>
                </c:pt>
                <c:pt idx="1200">
                  <c:v>0.119999997317791</c:v>
                </c:pt>
                <c:pt idx="1201">
                  <c:v>0.28260868787765497</c:v>
                </c:pt>
                <c:pt idx="1202">
                  <c:v>0.26315790414810181</c:v>
                </c:pt>
                <c:pt idx="1203">
                  <c:v>0.12429378181695939</c:v>
                </c:pt>
                <c:pt idx="1204">
                  <c:v>0.12941177189350131</c:v>
                </c:pt>
                <c:pt idx="1205">
                  <c:v>2.604166604578495E-2</c:v>
                </c:pt>
                <c:pt idx="1206">
                  <c:v>0</c:v>
                </c:pt>
                <c:pt idx="1207">
                  <c:v>5.46875E-2</c:v>
                </c:pt>
                <c:pt idx="1208">
                  <c:v>7.0707067847251892E-2</c:v>
                </c:pt>
                <c:pt idx="1209">
                  <c:v>0.39130434393882751</c:v>
                </c:pt>
                <c:pt idx="1210">
                  <c:v>7.0921987295150757E-2</c:v>
                </c:pt>
                <c:pt idx="1211">
                  <c:v>8.2417584955692291E-2</c:v>
                </c:pt>
                <c:pt idx="1212">
                  <c:v>8.2278482615947723E-2</c:v>
                </c:pt>
                <c:pt idx="1213">
                  <c:v>0.33750000596046448</c:v>
                </c:pt>
                <c:pt idx="1214">
                  <c:v>0.2402597367763519</c:v>
                </c:pt>
                <c:pt idx="1215">
                  <c:v>6.3063062727451324E-2</c:v>
                </c:pt>
                <c:pt idx="1216">
                  <c:v>8.5858583450317383E-2</c:v>
                </c:pt>
                <c:pt idx="1217">
                  <c:v>0</c:v>
                </c:pt>
                <c:pt idx="1218">
                  <c:v>5.0955414772033691E-2</c:v>
                </c:pt>
                <c:pt idx="1219">
                  <c:v>0.31034481525421143</c:v>
                </c:pt>
                <c:pt idx="1220">
                  <c:v>5.8201059699058533E-2</c:v>
                </c:pt>
                <c:pt idx="1221">
                  <c:v>8.8709674775600433E-2</c:v>
                </c:pt>
                <c:pt idx="1222">
                  <c:v>3.6781609058380127E-2</c:v>
                </c:pt>
                <c:pt idx="1223">
                  <c:v>0.1240875944495201</c:v>
                </c:pt>
                <c:pt idx="1224">
                  <c:v>0</c:v>
                </c:pt>
                <c:pt idx="1225">
                  <c:v>6.1855670064687729E-2</c:v>
                </c:pt>
                <c:pt idx="1226">
                  <c:v>0.16347825527191159</c:v>
                </c:pt>
                <c:pt idx="1227">
                  <c:v>0.53658539056777954</c:v>
                </c:pt>
                <c:pt idx="1228">
                  <c:v>6.2913909554481506E-2</c:v>
                </c:pt>
                <c:pt idx="1229">
                  <c:v>0.2452830225229263</c:v>
                </c:pt>
                <c:pt idx="1230">
                  <c:v>0</c:v>
                </c:pt>
                <c:pt idx="1231">
                  <c:v>0.18181818723678589</c:v>
                </c:pt>
                <c:pt idx="1232">
                  <c:v>0.2115384638309479</c:v>
                </c:pt>
                <c:pt idx="1233">
                  <c:v>0.15625</c:v>
                </c:pt>
                <c:pt idx="1234">
                  <c:v>0.22274881601333621</c:v>
                </c:pt>
                <c:pt idx="1235">
                  <c:v>8.9005239307880402E-2</c:v>
                </c:pt>
                <c:pt idx="1236">
                  <c:v>4.7445256263017647E-2</c:v>
                </c:pt>
                <c:pt idx="1237">
                  <c:v>5.7377047836780548E-2</c:v>
                </c:pt>
                <c:pt idx="1238">
                  <c:v>0.13235294818878171</c:v>
                </c:pt>
                <c:pt idx="1239">
                  <c:v>0.25925925374031072</c:v>
                </c:pt>
                <c:pt idx="1240">
                  <c:v>0.34883719682693481</c:v>
                </c:pt>
                <c:pt idx="1241">
                  <c:v>0.11034482717514039</c:v>
                </c:pt>
                <c:pt idx="1242">
                  <c:v>0.2173912972211838</c:v>
                </c:pt>
                <c:pt idx="1243">
                  <c:v>0.34693878889083862</c:v>
                </c:pt>
                <c:pt idx="1244">
                  <c:v>0.2121212184429169</c:v>
                </c:pt>
                <c:pt idx="1245">
                  <c:v>0.28571429848670959</c:v>
                </c:pt>
                <c:pt idx="1246">
                  <c:v>6.2068965286016457E-2</c:v>
                </c:pt>
                <c:pt idx="1247">
                  <c:v>9.890110045671463E-2</c:v>
                </c:pt>
                <c:pt idx="1248">
                  <c:v>0.1132075488567352</c:v>
                </c:pt>
                <c:pt idx="1249">
                  <c:v>1.6393441706895832E-2</c:v>
                </c:pt>
                <c:pt idx="1250">
                  <c:v>2.083333395421505E-2</c:v>
                </c:pt>
                <c:pt idx="1251">
                  <c:v>0.29729729890823359</c:v>
                </c:pt>
                <c:pt idx="1252">
                  <c:v>0.32692307233810419</c:v>
                </c:pt>
                <c:pt idx="1253">
                  <c:v>0.11235955357551571</c:v>
                </c:pt>
                <c:pt idx="1254">
                  <c:v>7.2649575769901276E-2</c:v>
                </c:pt>
                <c:pt idx="1255">
                  <c:v>4.6511627733707428E-2</c:v>
                </c:pt>
                <c:pt idx="1256">
                  <c:v>1.6853932291269299E-2</c:v>
                </c:pt>
                <c:pt idx="1257">
                  <c:v>7.8014187514781952E-2</c:v>
                </c:pt>
                <c:pt idx="1258">
                  <c:v>0.32075470685958862</c:v>
                </c:pt>
                <c:pt idx="1259">
                  <c:v>0.1570248007774353</c:v>
                </c:pt>
                <c:pt idx="1260">
                  <c:v>0.1206896528601646</c:v>
                </c:pt>
                <c:pt idx="1261">
                  <c:v>0</c:v>
                </c:pt>
                <c:pt idx="1262">
                  <c:v>0.42028984427452087</c:v>
                </c:pt>
                <c:pt idx="1263">
                  <c:v>0.15748031437397</c:v>
                </c:pt>
                <c:pt idx="1264">
                  <c:v>0.46835443377494812</c:v>
                </c:pt>
                <c:pt idx="1265">
                  <c:v>0.2049180269241333</c:v>
                </c:pt>
                <c:pt idx="1266">
                  <c:v>3.7037037312984467E-2</c:v>
                </c:pt>
                <c:pt idx="1267">
                  <c:v>0.190476194024086</c:v>
                </c:pt>
                <c:pt idx="1268">
                  <c:v>3.4482758492231369E-2</c:v>
                </c:pt>
                <c:pt idx="1269">
                  <c:v>0.43209877610206598</c:v>
                </c:pt>
                <c:pt idx="1270">
                  <c:v>3.6065574735403061E-2</c:v>
                </c:pt>
                <c:pt idx="1271">
                  <c:v>0.10000000149011611</c:v>
                </c:pt>
                <c:pt idx="1272">
                  <c:v>7.1174375712871552E-2</c:v>
                </c:pt>
                <c:pt idx="1273">
                  <c:v>7.1428574621677399E-2</c:v>
                </c:pt>
                <c:pt idx="1274">
                  <c:v>0.17989417910575869</c:v>
                </c:pt>
                <c:pt idx="1275">
                  <c:v>0.38028168678283691</c:v>
                </c:pt>
                <c:pt idx="1276">
                  <c:v>3.6697246134281158E-2</c:v>
                </c:pt>
                <c:pt idx="1277">
                  <c:v>0.52422904968261719</c:v>
                </c:pt>
                <c:pt idx="1278">
                  <c:v>3.2258063554763787E-2</c:v>
                </c:pt>
                <c:pt idx="1279">
                  <c:v>0.24418604373931879</c:v>
                </c:pt>
                <c:pt idx="1280">
                  <c:v>0.46000000834465032</c:v>
                </c:pt>
                <c:pt idx="1281">
                  <c:v>0.30120483040809631</c:v>
                </c:pt>
                <c:pt idx="1282">
                  <c:v>0.37349396944046021</c:v>
                </c:pt>
                <c:pt idx="1283">
                  <c:v>4.76190485060215E-2</c:v>
                </c:pt>
                <c:pt idx="1284">
                  <c:v>3.8095239549875259E-2</c:v>
                </c:pt>
                <c:pt idx="1285">
                  <c:v>5.0239235162734992E-2</c:v>
                </c:pt>
                <c:pt idx="1286">
                  <c:v>0.30000001192092901</c:v>
                </c:pt>
                <c:pt idx="1287">
                  <c:v>6.8750001490116119E-2</c:v>
                </c:pt>
                <c:pt idx="1288">
                  <c:v>0.33121019601821899</c:v>
                </c:pt>
                <c:pt idx="1289">
                  <c:v>8.3832338452339172E-2</c:v>
                </c:pt>
                <c:pt idx="1290">
                  <c:v>0.23728813230991361</c:v>
                </c:pt>
                <c:pt idx="1291">
                  <c:v>0.36144578456878662</c:v>
                </c:pt>
                <c:pt idx="1292">
                  <c:v>0.25961539149284357</c:v>
                </c:pt>
                <c:pt idx="1293">
                  <c:v>0.12865497171878809</c:v>
                </c:pt>
                <c:pt idx="1294">
                  <c:v>0.4375</c:v>
                </c:pt>
                <c:pt idx="1295">
                  <c:v>0.22727273404598239</c:v>
                </c:pt>
                <c:pt idx="1296">
                  <c:v>0.1149425283074379</c:v>
                </c:pt>
                <c:pt idx="1297">
                  <c:v>0.18260869383811951</c:v>
                </c:pt>
                <c:pt idx="1298">
                  <c:v>0.35135135054588318</c:v>
                </c:pt>
                <c:pt idx="1299">
                  <c:v>0.1221374049782753</c:v>
                </c:pt>
                <c:pt idx="1300">
                  <c:v>3.4188035875558853E-2</c:v>
                </c:pt>
                <c:pt idx="1301">
                  <c:v>0.19327731430530551</c:v>
                </c:pt>
                <c:pt idx="1302">
                  <c:v>1.0989011265337471E-2</c:v>
                </c:pt>
                <c:pt idx="1303">
                  <c:v>8.0152668058872223E-2</c:v>
                </c:pt>
                <c:pt idx="1304">
                  <c:v>0.19672131538391111</c:v>
                </c:pt>
                <c:pt idx="1305">
                  <c:v>6.0439560562372208E-2</c:v>
                </c:pt>
                <c:pt idx="1306">
                  <c:v>0.20903955399990079</c:v>
                </c:pt>
                <c:pt idx="1307">
                  <c:v>1.185770705342293E-2</c:v>
                </c:pt>
                <c:pt idx="1308">
                  <c:v>0.1627907007932663</c:v>
                </c:pt>
                <c:pt idx="1309">
                  <c:v>1.9292604178190231E-2</c:v>
                </c:pt>
                <c:pt idx="1310">
                  <c:v>0.1186440661549568</c:v>
                </c:pt>
                <c:pt idx="1311">
                  <c:v>0.27777779102325439</c:v>
                </c:pt>
                <c:pt idx="1312">
                  <c:v>0.25581395626068121</c:v>
                </c:pt>
                <c:pt idx="1313">
                  <c:v>0.27927929162979132</c:v>
                </c:pt>
                <c:pt idx="1314">
                  <c:v>0.2291666716337204</c:v>
                </c:pt>
                <c:pt idx="1315">
                  <c:v>0.20000000298023221</c:v>
                </c:pt>
                <c:pt idx="1316">
                  <c:v>0.2968197762966156</c:v>
                </c:pt>
                <c:pt idx="1317">
                  <c:v>0.1726190447807312</c:v>
                </c:pt>
                <c:pt idx="1318">
                  <c:v>9.4999998807907104E-2</c:v>
                </c:pt>
                <c:pt idx="1319">
                  <c:v>3.4188035875558853E-2</c:v>
                </c:pt>
                <c:pt idx="1320">
                  <c:v>0.1761658042669296</c:v>
                </c:pt>
                <c:pt idx="1321">
                  <c:v>6.25E-2</c:v>
                </c:pt>
                <c:pt idx="1322">
                  <c:v>0.1357466131448746</c:v>
                </c:pt>
                <c:pt idx="1323">
                  <c:v>0.1128526628017426</c:v>
                </c:pt>
                <c:pt idx="1324">
                  <c:v>2.238805964589119E-2</c:v>
                </c:pt>
                <c:pt idx="1325">
                  <c:v>0.14166666567325589</c:v>
                </c:pt>
                <c:pt idx="1326">
                  <c:v>0.15517240762710571</c:v>
                </c:pt>
                <c:pt idx="1327">
                  <c:v>5.2238807082176208E-2</c:v>
                </c:pt>
                <c:pt idx="1328">
                  <c:v>0.4444444477558136</c:v>
                </c:pt>
                <c:pt idx="1329">
                  <c:v>4.0322579443454742E-2</c:v>
                </c:pt>
                <c:pt idx="1330">
                  <c:v>8.403361588716507E-2</c:v>
                </c:pt>
                <c:pt idx="1331">
                  <c:v>0.22727273404598239</c:v>
                </c:pt>
                <c:pt idx="1332">
                  <c:v>0.17241379618644709</c:v>
                </c:pt>
                <c:pt idx="1333">
                  <c:v>0.25373134016990662</c:v>
                </c:pt>
                <c:pt idx="1334">
                  <c:v>0.43243244290351868</c:v>
                </c:pt>
                <c:pt idx="1335">
                  <c:v>9.5238097012042999E-2</c:v>
                </c:pt>
                <c:pt idx="1336">
                  <c:v>1.630434766411781E-2</c:v>
                </c:pt>
                <c:pt idx="1337">
                  <c:v>9.5541402697563171E-2</c:v>
                </c:pt>
                <c:pt idx="1338">
                  <c:v>0.24390244483947751</c:v>
                </c:pt>
                <c:pt idx="1339">
                  <c:v>0.16344085335731509</c:v>
                </c:pt>
                <c:pt idx="1340">
                  <c:v>5.9259258210659027E-2</c:v>
                </c:pt>
                <c:pt idx="1341">
                  <c:v>0.15000000596046451</c:v>
                </c:pt>
                <c:pt idx="1342">
                  <c:v>0.2063492089509964</c:v>
                </c:pt>
                <c:pt idx="1343">
                  <c:v>5.3712479770183563E-2</c:v>
                </c:pt>
                <c:pt idx="1344">
                  <c:v>9.9009901285171509E-2</c:v>
                </c:pt>
                <c:pt idx="1345">
                  <c:v>6.0606058686971656E-3</c:v>
                </c:pt>
                <c:pt idx="1346">
                  <c:v>0.13471502065658569</c:v>
                </c:pt>
                <c:pt idx="1347">
                  <c:v>0.23762376606464389</c:v>
                </c:pt>
                <c:pt idx="1348">
                  <c:v>0.30293160676956182</c:v>
                </c:pt>
                <c:pt idx="1349">
                  <c:v>0.27586206793785101</c:v>
                </c:pt>
                <c:pt idx="1350">
                  <c:v>0.3461538553237915</c:v>
                </c:pt>
                <c:pt idx="1351">
                  <c:v>0.3928571343421936</c:v>
                </c:pt>
                <c:pt idx="1352">
                  <c:v>6.7415729165077209E-2</c:v>
                </c:pt>
                <c:pt idx="1353">
                  <c:v>0.13761468231678009</c:v>
                </c:pt>
                <c:pt idx="1354">
                  <c:v>3.6144576966762543E-2</c:v>
                </c:pt>
                <c:pt idx="1355">
                  <c:v>8.4112152457237244E-2</c:v>
                </c:pt>
                <c:pt idx="1356">
                  <c:v>0.47540983557701111</c:v>
                </c:pt>
                <c:pt idx="1357">
                  <c:v>9.3333333730697632E-2</c:v>
                </c:pt>
                <c:pt idx="1358">
                  <c:v>0.1020408198237419</c:v>
                </c:pt>
                <c:pt idx="1359">
                  <c:v>6.4748197793960571E-2</c:v>
                </c:pt>
                <c:pt idx="1360">
                  <c:v>0.14743590354919431</c:v>
                </c:pt>
                <c:pt idx="1361">
                  <c:v>0.53731346130371094</c:v>
                </c:pt>
                <c:pt idx="1362">
                  <c:v>0.3214285671710968</c:v>
                </c:pt>
                <c:pt idx="1363">
                  <c:v>0.21126760542392731</c:v>
                </c:pt>
                <c:pt idx="1364">
                  <c:v>0.1025641039013863</c:v>
                </c:pt>
                <c:pt idx="1365">
                  <c:v>0.13010203838348389</c:v>
                </c:pt>
                <c:pt idx="1366">
                  <c:v>0</c:v>
                </c:pt>
                <c:pt idx="1367">
                  <c:v>9.4339624047279358E-2</c:v>
                </c:pt>
                <c:pt idx="1368">
                  <c:v>0.14084507524967191</c:v>
                </c:pt>
                <c:pt idx="1369">
                  <c:v>0.13855421543121341</c:v>
                </c:pt>
                <c:pt idx="1370">
                  <c:v>4.5548655092716217E-2</c:v>
                </c:pt>
                <c:pt idx="1371">
                  <c:v>0.20858895778656009</c:v>
                </c:pt>
                <c:pt idx="1372">
                  <c:v>1.851851865649223E-2</c:v>
                </c:pt>
                <c:pt idx="1373">
                  <c:v>0.1095890402793884</c:v>
                </c:pt>
                <c:pt idx="1374">
                  <c:v>5.8823529630899429E-2</c:v>
                </c:pt>
                <c:pt idx="1375">
                  <c:v>3.4482758492231369E-2</c:v>
                </c:pt>
                <c:pt idx="1376">
                  <c:v>6.0869563370943069E-2</c:v>
                </c:pt>
                <c:pt idx="1377">
                  <c:v>0.27500000596046448</c:v>
                </c:pt>
                <c:pt idx="1378">
                  <c:v>0.24916943907737729</c:v>
                </c:pt>
                <c:pt idx="1379">
                  <c:v>0</c:v>
                </c:pt>
                <c:pt idx="1380">
                  <c:v>5.714285746216774E-2</c:v>
                </c:pt>
                <c:pt idx="1381">
                  <c:v>0.14375987648963931</c:v>
                </c:pt>
                <c:pt idx="1382">
                  <c:v>1.428571436554193E-2</c:v>
                </c:pt>
                <c:pt idx="1383">
                  <c:v>0</c:v>
                </c:pt>
                <c:pt idx="1384">
                  <c:v>2.1978022530674931E-2</c:v>
                </c:pt>
                <c:pt idx="1385">
                  <c:v>0.11735941469669341</c:v>
                </c:pt>
                <c:pt idx="1386">
                  <c:v>1.1976048350334169E-2</c:v>
                </c:pt>
                <c:pt idx="1387">
                  <c:v>5.6149732321500778E-2</c:v>
                </c:pt>
                <c:pt idx="1388">
                  <c:v>0.1092436984181404</c:v>
                </c:pt>
                <c:pt idx="1389">
                  <c:v>0.32558140158653259</c:v>
                </c:pt>
                <c:pt idx="1390">
                  <c:v>0.16113744676113129</c:v>
                </c:pt>
                <c:pt idx="1391">
                  <c:v>0.34285715222358698</c:v>
                </c:pt>
                <c:pt idx="1392">
                  <c:v>0.37549406290054321</c:v>
                </c:pt>
                <c:pt idx="1393">
                  <c:v>0.15708811581134799</c:v>
                </c:pt>
                <c:pt idx="1394">
                  <c:v>0.3218390941619873</c:v>
                </c:pt>
                <c:pt idx="1395">
                  <c:v>0.20689655840396881</c:v>
                </c:pt>
                <c:pt idx="1396">
                  <c:v>0.2380952388048172</c:v>
                </c:pt>
                <c:pt idx="1397">
                  <c:v>0.1823899298906326</c:v>
                </c:pt>
                <c:pt idx="1398">
                  <c:v>3.5087719559669488E-2</c:v>
                </c:pt>
                <c:pt idx="1399">
                  <c:v>0.24761904776096341</c:v>
                </c:pt>
                <c:pt idx="1400">
                  <c:v>0.2179487198591232</c:v>
                </c:pt>
                <c:pt idx="1401">
                  <c:v>0.21951219439506531</c:v>
                </c:pt>
                <c:pt idx="1402">
                  <c:v>0.17499999701976779</c:v>
                </c:pt>
                <c:pt idx="1403">
                  <c:v>0.1891891956329346</c:v>
                </c:pt>
                <c:pt idx="1404">
                  <c:v>0.42105263471603388</c:v>
                </c:pt>
                <c:pt idx="1405">
                  <c:v>0.20704846084117889</c:v>
                </c:pt>
                <c:pt idx="1406">
                  <c:v>0.3333333432674408</c:v>
                </c:pt>
                <c:pt idx="1407">
                  <c:v>0.24460431933403021</c:v>
                </c:pt>
                <c:pt idx="1408">
                  <c:v>0.18181818723678589</c:v>
                </c:pt>
                <c:pt idx="1409">
                  <c:v>0.23529411852359769</c:v>
                </c:pt>
                <c:pt idx="1410">
                  <c:v>0.2127659618854523</c:v>
                </c:pt>
                <c:pt idx="1411">
                  <c:v>0.15384615957736969</c:v>
                </c:pt>
                <c:pt idx="1412">
                  <c:v>0.33898305892944341</c:v>
                </c:pt>
                <c:pt idx="1413">
                  <c:v>0.28125</c:v>
                </c:pt>
                <c:pt idx="1414">
                  <c:v>0.27508091926574713</c:v>
                </c:pt>
                <c:pt idx="1415">
                  <c:v>0.4285714328289032</c:v>
                </c:pt>
                <c:pt idx="1416">
                  <c:v>0.24137930572032931</c:v>
                </c:pt>
                <c:pt idx="1417">
                  <c:v>0.2054794579744339</c:v>
                </c:pt>
                <c:pt idx="1418">
                  <c:v>0.36486485600471502</c:v>
                </c:pt>
                <c:pt idx="1419">
                  <c:v>0.29661017656326288</c:v>
                </c:pt>
                <c:pt idx="1420">
                  <c:v>0.1834061145782471</c:v>
                </c:pt>
                <c:pt idx="1421">
                  <c:v>0.23000000417232511</c:v>
                </c:pt>
                <c:pt idx="1422">
                  <c:v>0.29113924503326422</c:v>
                </c:pt>
                <c:pt idx="1423">
                  <c:v>0.140625</c:v>
                </c:pt>
                <c:pt idx="1424">
                  <c:v>0.32786884903907781</c:v>
                </c:pt>
                <c:pt idx="1425">
                  <c:v>0.17599999904632571</c:v>
                </c:pt>
                <c:pt idx="1426">
                  <c:v>0.3888888955116272</c:v>
                </c:pt>
                <c:pt idx="1427">
                  <c:v>0.27559053897857672</c:v>
                </c:pt>
                <c:pt idx="1428">
                  <c:v>0.3333333432674408</c:v>
                </c:pt>
                <c:pt idx="1429">
                  <c:v>0.38679245114326483</c:v>
                </c:pt>
                <c:pt idx="1430">
                  <c:v>0.2127659618854523</c:v>
                </c:pt>
                <c:pt idx="1431">
                  <c:v>0.26923078298568731</c:v>
                </c:pt>
                <c:pt idx="1432">
                  <c:v>0.20873786509037021</c:v>
                </c:pt>
                <c:pt idx="1433">
                  <c:v>0.14529915153980261</c:v>
                </c:pt>
                <c:pt idx="1434">
                  <c:v>0.3684210479259491</c:v>
                </c:pt>
                <c:pt idx="1435">
                  <c:v>0.1720430105924606</c:v>
                </c:pt>
                <c:pt idx="1436">
                  <c:v>0.1666666716337204</c:v>
                </c:pt>
                <c:pt idx="1437">
                  <c:v>0.22900763154029849</c:v>
                </c:pt>
                <c:pt idx="1438">
                  <c:v>0.1056179776787758</c:v>
                </c:pt>
                <c:pt idx="1439">
                  <c:v>0.1304347813129425</c:v>
                </c:pt>
                <c:pt idx="1440">
                  <c:v>0.25757575035095209</c:v>
                </c:pt>
                <c:pt idx="1441">
                  <c:v>0.20274914801120761</c:v>
                </c:pt>
                <c:pt idx="1442">
                  <c:v>0.2093023210763931</c:v>
                </c:pt>
                <c:pt idx="1443">
                  <c:v>0.3194444477558136</c:v>
                </c:pt>
                <c:pt idx="1444">
                  <c:v>0.42553192377090449</c:v>
                </c:pt>
                <c:pt idx="1445">
                  <c:v>0.28431373834609991</c:v>
                </c:pt>
                <c:pt idx="1446">
                  <c:v>0.14540059864521029</c:v>
                </c:pt>
                <c:pt idx="1447">
                  <c:v>6.3829787075519562E-2</c:v>
                </c:pt>
                <c:pt idx="1448">
                  <c:v>0.16216215491294861</c:v>
                </c:pt>
                <c:pt idx="1449">
                  <c:v>5.55555559694767E-2</c:v>
                </c:pt>
                <c:pt idx="1450">
                  <c:v>0.25</c:v>
                </c:pt>
                <c:pt idx="1451">
                  <c:v>0.18796992301940921</c:v>
                </c:pt>
                <c:pt idx="1452">
                  <c:v>0.10927152633666989</c:v>
                </c:pt>
                <c:pt idx="1453">
                  <c:v>0.32786884903907781</c:v>
                </c:pt>
                <c:pt idx="1454">
                  <c:v>0.2222222238779068</c:v>
                </c:pt>
                <c:pt idx="1455">
                  <c:v>0.19230769574642179</c:v>
                </c:pt>
                <c:pt idx="1456">
                  <c:v>0.11940298229455951</c:v>
                </c:pt>
                <c:pt idx="1457">
                  <c:v>0.1627907007932663</c:v>
                </c:pt>
                <c:pt idx="1458">
                  <c:v>0.22784809768199921</c:v>
                </c:pt>
                <c:pt idx="1459">
                  <c:v>0.17346939444541931</c:v>
                </c:pt>
                <c:pt idx="1460">
                  <c:v>0.14141413569450381</c:v>
                </c:pt>
                <c:pt idx="1461">
                  <c:v>0.36036035418510443</c:v>
                </c:pt>
                <c:pt idx="1462">
                  <c:v>0.24657534062862399</c:v>
                </c:pt>
                <c:pt idx="1463">
                  <c:v>0.18367347121238711</c:v>
                </c:pt>
                <c:pt idx="1464">
                  <c:v>0.43636363744735718</c:v>
                </c:pt>
                <c:pt idx="1465">
                  <c:v>0.26359832286834722</c:v>
                </c:pt>
                <c:pt idx="1466">
                  <c:v>0.19534884393215179</c:v>
                </c:pt>
                <c:pt idx="1467">
                  <c:v>0.2142857164144516</c:v>
                </c:pt>
                <c:pt idx="1468">
                  <c:v>0.15957446396350861</c:v>
                </c:pt>
                <c:pt idx="1469">
                  <c:v>0.27777779102325439</c:v>
                </c:pt>
                <c:pt idx="1470">
                  <c:v>0.26530611515045172</c:v>
                </c:pt>
                <c:pt idx="1471">
                  <c:v>0.1040000021457672</c:v>
                </c:pt>
                <c:pt idx="1472">
                  <c:v>0.15384615957736969</c:v>
                </c:pt>
                <c:pt idx="1473">
                  <c:v>0.16243654489517209</c:v>
                </c:pt>
                <c:pt idx="1474">
                  <c:v>0.4296875</c:v>
                </c:pt>
                <c:pt idx="1475">
                  <c:v>0.3125</c:v>
                </c:pt>
                <c:pt idx="1476">
                  <c:v>0.36241611838340759</c:v>
                </c:pt>
                <c:pt idx="1477">
                  <c:v>0.24705882370471949</c:v>
                </c:pt>
                <c:pt idx="1478">
                  <c:v>0.27544909715652471</c:v>
                </c:pt>
                <c:pt idx="1479">
                  <c:v>0.23560209572315219</c:v>
                </c:pt>
                <c:pt idx="1480">
                  <c:v>8.5714288055896759E-2</c:v>
                </c:pt>
                <c:pt idx="1481">
                  <c:v>0.14666666090488431</c:v>
                </c:pt>
                <c:pt idx="1482">
                  <c:v>0.1445783078670502</c:v>
                </c:pt>
                <c:pt idx="1483">
                  <c:v>0.45370370149612432</c:v>
                </c:pt>
                <c:pt idx="1484">
                  <c:v>0.37190082669258118</c:v>
                </c:pt>
                <c:pt idx="1485">
                  <c:v>0.29139071702957148</c:v>
                </c:pt>
                <c:pt idx="1486">
                  <c:v>0.32867133617401117</c:v>
                </c:pt>
                <c:pt idx="1487">
                  <c:v>0.25</c:v>
                </c:pt>
                <c:pt idx="1488">
                  <c:v>0.10000000149011611</c:v>
                </c:pt>
                <c:pt idx="1489">
                  <c:v>0.35955056548118591</c:v>
                </c:pt>
                <c:pt idx="1490">
                  <c:v>0.21808511018753049</c:v>
                </c:pt>
                <c:pt idx="1491">
                  <c:v>0.1806451678276062</c:v>
                </c:pt>
                <c:pt idx="1492">
                  <c:v>0.20863309502601621</c:v>
                </c:pt>
                <c:pt idx="1493">
                  <c:v>0.38181817531585688</c:v>
                </c:pt>
                <c:pt idx="1494">
                  <c:v>0.28985506296157842</c:v>
                </c:pt>
                <c:pt idx="1495">
                  <c:v>0.1770334988832474</c:v>
                </c:pt>
                <c:pt idx="1496">
                  <c:v>0.22330096364021301</c:v>
                </c:pt>
                <c:pt idx="1497">
                  <c:v>0.34722220897674561</c:v>
                </c:pt>
                <c:pt idx="1498">
                  <c:v>0.1642710417509079</c:v>
                </c:pt>
                <c:pt idx="1499">
                  <c:v>0.380952388048172</c:v>
                </c:pt>
                <c:pt idx="1500">
                  <c:v>0.79629629850387573</c:v>
                </c:pt>
                <c:pt idx="1501">
                  <c:v>0.1379310339689255</c:v>
                </c:pt>
                <c:pt idx="1502">
                  <c:v>0.12048193067312241</c:v>
                </c:pt>
                <c:pt idx="1503">
                  <c:v>2.6086956262588501E-2</c:v>
                </c:pt>
                <c:pt idx="1504">
                  <c:v>0.18848167359828949</c:v>
                </c:pt>
                <c:pt idx="1505">
                  <c:v>0.35526314377784729</c:v>
                </c:pt>
                <c:pt idx="1506">
                  <c:v>0.44915252923965449</c:v>
                </c:pt>
                <c:pt idx="1507">
                  <c:v>8.0459773540496826E-2</c:v>
                </c:pt>
                <c:pt idx="1508">
                  <c:v>0.380952388048172</c:v>
                </c:pt>
                <c:pt idx="1509">
                  <c:v>0.18478260934352869</c:v>
                </c:pt>
                <c:pt idx="1510">
                  <c:v>0.23913043737411499</c:v>
                </c:pt>
                <c:pt idx="1511">
                  <c:v>0.30473372340202332</c:v>
                </c:pt>
                <c:pt idx="1512">
                  <c:v>0.42735043168067932</c:v>
                </c:pt>
                <c:pt idx="1513">
                  <c:v>0.1630434840917587</c:v>
                </c:pt>
                <c:pt idx="1514">
                  <c:v>0.2210526317358017</c:v>
                </c:pt>
                <c:pt idx="1515">
                  <c:v>1.5789473429322239E-2</c:v>
                </c:pt>
                <c:pt idx="1516">
                  <c:v>0.1085972860455513</c:v>
                </c:pt>
                <c:pt idx="1517">
                  <c:v>0.18181818723678589</c:v>
                </c:pt>
                <c:pt idx="1518">
                  <c:v>0.46000000834465032</c:v>
                </c:pt>
                <c:pt idx="1519">
                  <c:v>9.2105261981487274E-2</c:v>
                </c:pt>
                <c:pt idx="1520">
                  <c:v>0.17741934955120089</c:v>
                </c:pt>
                <c:pt idx="1521">
                  <c:v>0.26666668057441711</c:v>
                </c:pt>
                <c:pt idx="1522">
                  <c:v>0.2045454531908035</c:v>
                </c:pt>
                <c:pt idx="1523">
                  <c:v>0.30000001192092901</c:v>
                </c:pt>
                <c:pt idx="1524">
                  <c:v>0.4791666567325592</c:v>
                </c:pt>
                <c:pt idx="1525">
                  <c:v>0</c:v>
                </c:pt>
                <c:pt idx="1526">
                  <c:v>0.41999998688697809</c:v>
                </c:pt>
                <c:pt idx="1527">
                  <c:v>0.34567901492118841</c:v>
                </c:pt>
                <c:pt idx="1528">
                  <c:v>0.1451612859964371</c:v>
                </c:pt>
                <c:pt idx="1529">
                  <c:v>0.34375</c:v>
                </c:pt>
                <c:pt idx="1530">
                  <c:v>0</c:v>
                </c:pt>
                <c:pt idx="1531">
                  <c:v>0.2417582422494888</c:v>
                </c:pt>
                <c:pt idx="1532">
                  <c:v>0.29230770468711847</c:v>
                </c:pt>
                <c:pt idx="1533">
                  <c:v>0.23237597942352289</c:v>
                </c:pt>
                <c:pt idx="1534">
                  <c:v>0.2395833283662796</c:v>
                </c:pt>
                <c:pt idx="1535">
                  <c:v>0.31168830394744867</c:v>
                </c:pt>
                <c:pt idx="1536">
                  <c:v>0.22463768720626831</c:v>
                </c:pt>
                <c:pt idx="1537">
                  <c:v>0.38805970549583441</c:v>
                </c:pt>
                <c:pt idx="1538">
                  <c:v>0.239999994635582</c:v>
                </c:pt>
                <c:pt idx="1539">
                  <c:v>0.22580644488334661</c:v>
                </c:pt>
                <c:pt idx="1540">
                  <c:v>0.36363637447357178</c:v>
                </c:pt>
                <c:pt idx="1541">
                  <c:v>0.1210013926029205</c:v>
                </c:pt>
                <c:pt idx="1542">
                  <c:v>0.26086956262588501</c:v>
                </c:pt>
                <c:pt idx="1543">
                  <c:v>0.21969696879386899</c:v>
                </c:pt>
                <c:pt idx="1544">
                  <c:v>0.25903615355491638</c:v>
                </c:pt>
                <c:pt idx="1545">
                  <c:v>5.2631579339504242E-2</c:v>
                </c:pt>
                <c:pt idx="1546">
                  <c:v>0.12222222238779069</c:v>
                </c:pt>
                <c:pt idx="1547">
                  <c:v>0.3461538553237915</c:v>
                </c:pt>
                <c:pt idx="1548">
                  <c:v>0.2100840359926224</c:v>
                </c:pt>
                <c:pt idx="1549">
                  <c:v>0.24418604373931879</c:v>
                </c:pt>
                <c:pt idx="1550">
                  <c:v>0.19337016344070429</c:v>
                </c:pt>
                <c:pt idx="1551">
                  <c:v>7.6470591127872467E-2</c:v>
                </c:pt>
                <c:pt idx="1552">
                  <c:v>0.39655172824859619</c:v>
                </c:pt>
                <c:pt idx="1553">
                  <c:v>0.27731093764305109</c:v>
                </c:pt>
                <c:pt idx="1554">
                  <c:v>0.32530120015144348</c:v>
                </c:pt>
                <c:pt idx="1555">
                  <c:v>0.28484848141670233</c:v>
                </c:pt>
                <c:pt idx="1556">
                  <c:v>0.16901408135890961</c:v>
                </c:pt>
                <c:pt idx="1557">
                  <c:v>0.26277372241020203</c:v>
                </c:pt>
                <c:pt idx="1558">
                  <c:v>0.1368421018123627</c:v>
                </c:pt>
                <c:pt idx="1559">
                  <c:v>0.50943398475646973</c:v>
                </c:pt>
                <c:pt idx="1560">
                  <c:v>0.32394367456436157</c:v>
                </c:pt>
                <c:pt idx="1561">
                  <c:v>0.324210524559021</c:v>
                </c:pt>
                <c:pt idx="1562">
                  <c:v>0.28395062685012817</c:v>
                </c:pt>
                <c:pt idx="1563">
                  <c:v>0.15289255976676941</c:v>
                </c:pt>
                <c:pt idx="1564">
                  <c:v>0.147679328918457</c:v>
                </c:pt>
                <c:pt idx="1565">
                  <c:v>0.40404039621353149</c:v>
                </c:pt>
                <c:pt idx="1566">
                  <c:v>0.25179857015609741</c:v>
                </c:pt>
                <c:pt idx="1567">
                  <c:v>0.18571428954601291</c:v>
                </c:pt>
                <c:pt idx="1568">
                  <c:v>0.20689655840396881</c:v>
                </c:pt>
                <c:pt idx="1569">
                  <c:v>0.37254902720451349</c:v>
                </c:pt>
                <c:pt idx="1570">
                  <c:v>0.23469388484954831</c:v>
                </c:pt>
                <c:pt idx="1571">
                  <c:v>0.51315790414810181</c:v>
                </c:pt>
                <c:pt idx="1572">
                  <c:v>0.3174603283405304</c:v>
                </c:pt>
                <c:pt idx="1573">
                  <c:v>0.3214285671710968</c:v>
                </c:pt>
                <c:pt idx="1574">
                  <c:v>0.27586206793785101</c:v>
                </c:pt>
                <c:pt idx="1575">
                  <c:v>0.25</c:v>
                </c:pt>
                <c:pt idx="1576">
                  <c:v>0.28985506296157842</c:v>
                </c:pt>
                <c:pt idx="1577">
                  <c:v>0.11940298229455951</c:v>
                </c:pt>
                <c:pt idx="1578">
                  <c:v>0.28488370776176453</c:v>
                </c:pt>
                <c:pt idx="1579">
                  <c:v>0.3372093141078949</c:v>
                </c:pt>
                <c:pt idx="1580">
                  <c:v>0.22185429930686951</c:v>
                </c:pt>
                <c:pt idx="1581">
                  <c:v>0.40000000596046448</c:v>
                </c:pt>
                <c:pt idx="1582">
                  <c:v>0.3660714328289032</c:v>
                </c:pt>
                <c:pt idx="1583">
                  <c:v>0</c:v>
                </c:pt>
                <c:pt idx="1584">
                  <c:v>0.185628741979599</c:v>
                </c:pt>
                <c:pt idx="1585">
                  <c:v>0.1559633016586304</c:v>
                </c:pt>
                <c:pt idx="1586">
                  <c:v>0.2380952388048172</c:v>
                </c:pt>
                <c:pt idx="1587">
                  <c:v>0.22413793206214899</c:v>
                </c:pt>
                <c:pt idx="1588">
                  <c:v>0.24400000274181369</c:v>
                </c:pt>
                <c:pt idx="1589">
                  <c:v>0.125</c:v>
                </c:pt>
                <c:pt idx="1590">
                  <c:v>0.2180451154708862</c:v>
                </c:pt>
                <c:pt idx="1591">
                  <c:v>0.16243654489517209</c:v>
                </c:pt>
                <c:pt idx="1592">
                  <c:v>0.20512820780277249</c:v>
                </c:pt>
                <c:pt idx="1593">
                  <c:v>0.31617647409439092</c:v>
                </c:pt>
                <c:pt idx="1594">
                  <c:v>0.13242009282112119</c:v>
                </c:pt>
                <c:pt idx="1595">
                  <c:v>0.19306930899620059</c:v>
                </c:pt>
                <c:pt idx="1596">
                  <c:v>0.5</c:v>
                </c:pt>
                <c:pt idx="1597">
                  <c:v>0.22368420660495761</c:v>
                </c:pt>
                <c:pt idx="1598">
                  <c:v>0.3611111044883728</c:v>
                </c:pt>
                <c:pt idx="1599">
                  <c:v>0.22727273404598239</c:v>
                </c:pt>
                <c:pt idx="1600">
                  <c:v>0.1111111119389534</c:v>
                </c:pt>
                <c:pt idx="1601">
                  <c:v>0.24137930572032931</c:v>
                </c:pt>
                <c:pt idx="1602">
                  <c:v>0.124223604798317</c:v>
                </c:pt>
                <c:pt idx="1603">
                  <c:v>0.14423076808452609</c:v>
                </c:pt>
                <c:pt idx="1604">
                  <c:v>0.27115383744239813</c:v>
                </c:pt>
                <c:pt idx="1605">
                  <c:v>0.1126760542392731</c:v>
                </c:pt>
                <c:pt idx="1606">
                  <c:v>0</c:v>
                </c:pt>
                <c:pt idx="1607">
                  <c:v>0.232258066534996</c:v>
                </c:pt>
                <c:pt idx="1608">
                  <c:v>0.2751677930355072</c:v>
                </c:pt>
                <c:pt idx="1609">
                  <c:v>0.25490197539329529</c:v>
                </c:pt>
                <c:pt idx="1610">
                  <c:v>3.8167938590049737E-2</c:v>
                </c:pt>
                <c:pt idx="1611">
                  <c:v>0.2021276652812958</c:v>
                </c:pt>
                <c:pt idx="1612">
                  <c:v>0.21600000560283661</c:v>
                </c:pt>
                <c:pt idx="1613">
                  <c:v>0.37795275449752808</c:v>
                </c:pt>
                <c:pt idx="1614">
                  <c:v>0.2040816396474838</c:v>
                </c:pt>
                <c:pt idx="1615">
                  <c:v>0.23188406229019171</c:v>
                </c:pt>
                <c:pt idx="1616">
                  <c:v>0.34188035130500788</c:v>
                </c:pt>
                <c:pt idx="1617">
                  <c:v>0.2678571343421936</c:v>
                </c:pt>
                <c:pt idx="1618">
                  <c:v>0</c:v>
                </c:pt>
                <c:pt idx="1619">
                  <c:v>3.8805969059467323E-2</c:v>
                </c:pt>
                <c:pt idx="1620">
                  <c:v>0.2589285671710968</c:v>
                </c:pt>
                <c:pt idx="1621">
                  <c:v>0.33064517378807068</c:v>
                </c:pt>
                <c:pt idx="1622">
                  <c:v>8.5470089688897133E-3</c:v>
                </c:pt>
                <c:pt idx="1623">
                  <c:v>0.33802816271781921</c:v>
                </c:pt>
                <c:pt idx="1624">
                  <c:v>6.8627454340457916E-2</c:v>
                </c:pt>
                <c:pt idx="1625">
                  <c:v>0.21176470816135409</c:v>
                </c:pt>
                <c:pt idx="1626">
                  <c:v>0.37748345732688898</c:v>
                </c:pt>
                <c:pt idx="1627">
                  <c:v>#N/A</c:v>
                </c:pt>
                <c:pt idx="1628">
                  <c:v>0.24576270580291751</c:v>
                </c:pt>
                <c:pt idx="1629">
                  <c:v>0.2199999988079071</c:v>
                </c:pt>
                <c:pt idx="1630">
                  <c:v>0.1428571492433548</c:v>
                </c:pt>
                <c:pt idx="1631">
                  <c:v>0.34351146221160889</c:v>
                </c:pt>
                <c:pt idx="1632">
                  <c:v>0.2040816396474838</c:v>
                </c:pt>
                <c:pt idx="1633">
                  <c:v>0.3072916567325592</c:v>
                </c:pt>
                <c:pt idx="1634">
                  <c:v>0.2142857164144516</c:v>
                </c:pt>
                <c:pt idx="1635">
                  <c:v>0.1086956486105919</c:v>
                </c:pt>
                <c:pt idx="1636">
                  <c:v>0.2063492089509964</c:v>
                </c:pt>
                <c:pt idx="1637">
                  <c:v>0.28358209133148188</c:v>
                </c:pt>
                <c:pt idx="1638">
                  <c:v>0.32314410805702209</c:v>
                </c:pt>
                <c:pt idx="1639">
                  <c:v>0.13636364042758939</c:v>
                </c:pt>
                <c:pt idx="1640">
                  <c:v>0.13436123728752139</c:v>
                </c:pt>
                <c:pt idx="1641">
                  <c:v>0.26644736528396612</c:v>
                </c:pt>
                <c:pt idx="1642">
                  <c:v>0.2402088791131973</c:v>
                </c:pt>
                <c:pt idx="1643">
                  <c:v>0.21600000560283661</c:v>
                </c:pt>
                <c:pt idx="1644">
                  <c:v>0.43396225571632391</c:v>
                </c:pt>
                <c:pt idx="1645">
                  <c:v>0.15999999642372131</c:v>
                </c:pt>
                <c:pt idx="1646">
                  <c:v>0.14012739062309271</c:v>
                </c:pt>
                <c:pt idx="1647">
                  <c:v>0.1081081107258797</c:v>
                </c:pt>
                <c:pt idx="1648">
                  <c:v>0.31707316637039179</c:v>
                </c:pt>
                <c:pt idx="1649">
                  <c:v>0.161290317773819</c:v>
                </c:pt>
                <c:pt idx="1650">
                  <c:v>0.1715867221355438</c:v>
                </c:pt>
                <c:pt idx="1651">
                  <c:v>0.27777779102325439</c:v>
                </c:pt>
                <c:pt idx="1652">
                  <c:v>0.18518517911434171</c:v>
                </c:pt>
                <c:pt idx="1653">
                  <c:v>0.25806450843811041</c:v>
                </c:pt>
                <c:pt idx="1654">
                  <c:v>0.2366412281990051</c:v>
                </c:pt>
                <c:pt idx="1655">
                  <c:v>0</c:v>
                </c:pt>
                <c:pt idx="1656">
                  <c:v>0.23529411852359769</c:v>
                </c:pt>
                <c:pt idx="1657">
                  <c:v>3.0303031206130981E-2</c:v>
                </c:pt>
                <c:pt idx="1658">
                  <c:v>0.23684211075305939</c:v>
                </c:pt>
                <c:pt idx="1659">
                  <c:v>0.10491803288459781</c:v>
                </c:pt>
                <c:pt idx="1660">
                  <c:v>0.2358490526676178</c:v>
                </c:pt>
                <c:pt idx="1661">
                  <c:v>0.3731343150138855</c:v>
                </c:pt>
                <c:pt idx="1662">
                  <c:v>8.4033617749810219E-3</c:v>
                </c:pt>
                <c:pt idx="1663">
                  <c:v>0.6111111044883728</c:v>
                </c:pt>
                <c:pt idx="1664">
                  <c:v>0.3684210479259491</c:v>
                </c:pt>
                <c:pt idx="1665">
                  <c:v>0.1038961037993431</c:v>
                </c:pt>
                <c:pt idx="1666">
                  <c:v>0.30337077379226679</c:v>
                </c:pt>
                <c:pt idx="1667">
                  <c:v>0.21641790866851809</c:v>
                </c:pt>
                <c:pt idx="1668">
                  <c:v>0.1627907007932663</c:v>
                </c:pt>
                <c:pt idx="1669">
                  <c:v>0.14393939077854159</c:v>
                </c:pt>
                <c:pt idx="1670">
                  <c:v>8.7719298899173737E-3</c:v>
                </c:pt>
                <c:pt idx="1671">
                  <c:v>0.1911764740943909</c:v>
                </c:pt>
                <c:pt idx="1672">
                  <c:v>0.25093632936477661</c:v>
                </c:pt>
                <c:pt idx="1673">
                  <c:v>0.17894737422466281</c:v>
                </c:pt>
                <c:pt idx="1674">
                  <c:v>0.28735631704330439</c:v>
                </c:pt>
                <c:pt idx="1675">
                  <c:v>0.22018349170684809</c:v>
                </c:pt>
                <c:pt idx="1676">
                  <c:v>0.1954022943973541</c:v>
                </c:pt>
                <c:pt idx="1677">
                  <c:v>0.42500001192092901</c:v>
                </c:pt>
                <c:pt idx="1678">
                  <c:v>0.1035422310233116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7B-433A-983D-2E8BF37F2770}"/>
            </c:ext>
          </c:extLst>
        </c:ser>
        <c:ser>
          <c:idx val="6"/>
          <c:order val="6"/>
          <c:tx>
            <c:strRef>
              <c:f>'School Lookup'!$C$46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6264041E-FB7E-47FA-AA22-4B8215605463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B1F2020-27D9-4AA8-91BB-B9DCD6C3D953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92AD7FAD-7F44-4CF8-BC6C-44BE1B493066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F7B-433A-983D-2E8BF37F277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Lookup'!$E$47</c:f>
              <c:numCache>
                <c:formatCode>0.0</c:formatCode>
                <c:ptCount val="1"/>
                <c:pt idx="0">
                  <c:v>77.582862854003906</c:v>
                </c:pt>
              </c:numCache>
            </c:numRef>
          </c:xVal>
          <c:yVal>
            <c:numRef>
              <c:f>'School Lookup'!$D$47</c:f>
              <c:numCache>
                <c:formatCode>0.0%</c:formatCode>
                <c:ptCount val="1"/>
                <c:pt idx="0">
                  <c:v>1.5789473429322239E-2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7F7B-433A-983D-2E8BF37F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</a:t>
            </a:r>
            <a:r>
              <a:rPr lang="en-US" baseline="0"/>
              <a:t> </a:t>
            </a:r>
            <a:r>
              <a:rPr lang="en-US"/>
              <a:t>Subgroup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Plots'!$X$22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Plots'!$W$23:$W$29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Plots'!$X$23:$X$29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8-4B7A-8F34-F04096AECBC2}"/>
            </c:ext>
          </c:extLst>
        </c:ser>
        <c:ser>
          <c:idx val="2"/>
          <c:order val="2"/>
          <c:tx>
            <c:strRef>
              <c:f>'Scatter Plots'!$Y$22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Plots'!$W$23:$W$29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Plots'!$Y$23:$Y$29</c:f>
              <c:numCache>
                <c:formatCode>General</c:formatCode>
                <c:ptCount val="7"/>
                <c:pt idx="0">
                  <c:v>0</c:v>
                </c:pt>
                <c:pt idx="1">
                  <c:v>0.22700000000000001</c:v>
                </c:pt>
                <c:pt idx="2">
                  <c:v>0.22700000000000001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8-4B7A-8F34-F04096AECBC2}"/>
            </c:ext>
          </c:extLst>
        </c:ser>
        <c:ser>
          <c:idx val="3"/>
          <c:order val="3"/>
          <c:tx>
            <c:strRef>
              <c:f>'Scatter Plots'!$Z$22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Plots'!$W$23:$W$29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Plots'!$Z$23:$Z$29</c:f>
              <c:numCache>
                <c:formatCode>General</c:formatCode>
                <c:ptCount val="7"/>
                <c:pt idx="3">
                  <c:v>0</c:v>
                </c:pt>
                <c:pt idx="4">
                  <c:v>0.22700000000000001</c:v>
                </c:pt>
                <c:pt idx="5">
                  <c:v>0.22700000000000001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88-4B7A-8F34-F04096AECBC2}"/>
            </c:ext>
          </c:extLst>
        </c:ser>
        <c:ser>
          <c:idx val="4"/>
          <c:order val="4"/>
          <c:tx>
            <c:strRef>
              <c:f>'Scatter Plots'!$AA$22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Plots'!$W$23:$W$29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Plots'!$AA$23:$AA$29</c:f>
              <c:numCache>
                <c:formatCode>General</c:formatCode>
                <c:ptCount val="7"/>
                <c:pt idx="0">
                  <c:v>0</c:v>
                </c:pt>
                <c:pt idx="1">
                  <c:v>0.77300000000000002</c:v>
                </c:pt>
                <c:pt idx="2">
                  <c:v>0.77300000000000002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88-4B7A-8F34-F04096AECBC2}"/>
            </c:ext>
          </c:extLst>
        </c:ser>
        <c:ser>
          <c:idx val="5"/>
          <c:order val="5"/>
          <c:tx>
            <c:strRef>
              <c:f>'Scatter Plots'!$AB$22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Plots'!$W$23:$W$29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Plots'!$AB$23:$AB$29</c:f>
              <c:numCache>
                <c:formatCode>General</c:formatCode>
                <c:ptCount val="7"/>
                <c:pt idx="3">
                  <c:v>0</c:v>
                </c:pt>
                <c:pt idx="4">
                  <c:v>0.77300000000000002</c:v>
                </c:pt>
                <c:pt idx="5">
                  <c:v>0.77300000000000002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88-4B7A-8F34-F04096AE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Plots'!$J$1</c:f>
              <c:strCache>
                <c:ptCount val="1"/>
                <c:pt idx="0">
                  <c:v>ma_prime_s2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Plots'!$F$2:$F$1680</c:f>
              <c:numCache>
                <c:formatCode>0.0</c:formatCode>
                <c:ptCount val="1679"/>
                <c:pt idx="0">
                  <c:v>85.425674438476563</c:v>
                </c:pt>
                <c:pt idx="1">
                  <c:v>83.13916015625</c:v>
                </c:pt>
                <c:pt idx="2">
                  <c:v>88.106582641601563</c:v>
                </c:pt>
                <c:pt idx="3">
                  <c:v>79.155288696289063</c:v>
                </c:pt>
                <c:pt idx="4">
                  <c:v>85.646835327148438</c:v>
                </c:pt>
                <c:pt idx="5">
                  <c:v>85.827568054199219</c:v>
                </c:pt>
                <c:pt idx="6">
                  <c:v>89.585212707519531</c:v>
                </c:pt>
                <c:pt idx="7">
                  <c:v>89.991111755371094</c:v>
                </c:pt>
                <c:pt idx="8">
                  <c:v>86.6544189453125</c:v>
                </c:pt>
                <c:pt idx="9">
                  <c:v>87.836479187011719</c:v>
                </c:pt>
                <c:pt idx="10">
                  <c:v>91.411491394042969</c:v>
                </c:pt>
                <c:pt idx="11">
                  <c:v>86.325836181640625</c:v>
                </c:pt>
                <c:pt idx="12">
                  <c:v>87.268699645996094</c:v>
                </c:pt>
                <c:pt idx="13">
                  <c:v>83.015304565429688</c:v>
                </c:pt>
                <c:pt idx="14">
                  <c:v>81.212242126464844</c:v>
                </c:pt>
                <c:pt idx="15">
                  <c:v>90.874343872070313</c:v>
                </c:pt>
                <c:pt idx="16">
                  <c:v>79.496109008789063</c:v>
                </c:pt>
                <c:pt idx="17">
                  <c:v>79.965377807617188</c:v>
                </c:pt>
                <c:pt idx="18">
                  <c:v>87.232215881347656</c:v>
                </c:pt>
                <c:pt idx="19">
                  <c:v>82.116195678710938</c:v>
                </c:pt>
                <c:pt idx="20">
                  <c:v>79.601364135742188</c:v>
                </c:pt>
                <c:pt idx="21">
                  <c:v>87.672462463378906</c:v>
                </c:pt>
                <c:pt idx="22">
                  <c:v>89.238609313964844</c:v>
                </c:pt>
                <c:pt idx="23">
                  <c:v>81.361640930175781</c:v>
                </c:pt>
                <c:pt idx="24">
                  <c:v>87.814567565917969</c:v>
                </c:pt>
                <c:pt idx="25">
                  <c:v>87.90447998046875</c:v>
                </c:pt>
                <c:pt idx="26">
                  <c:v>80.611503601074219</c:v>
                </c:pt>
                <c:pt idx="27">
                  <c:v>88.780136108398438</c:v>
                </c:pt>
                <c:pt idx="28">
                  <c:v>91.765190124511719</c:v>
                </c:pt>
                <c:pt idx="29">
                  <c:v>88.36181640625</c:v>
                </c:pt>
                <c:pt idx="30">
                  <c:v>84.16058349609375</c:v>
                </c:pt>
                <c:pt idx="31">
                  <c:v>85.024467468261719</c:v>
                </c:pt>
                <c:pt idx="32">
                  <c:v>71.515388488769531</c:v>
                </c:pt>
                <c:pt idx="33">
                  <c:v>86.972213745117188</c:v>
                </c:pt>
                <c:pt idx="34">
                  <c:v>83.025283813476563</c:v>
                </c:pt>
                <c:pt idx="35">
                  <c:v>86.446304321289063</c:v>
                </c:pt>
                <c:pt idx="36">
                  <c:v>80.885398864746094</c:v>
                </c:pt>
                <c:pt idx="37">
                  <c:v>94.523788452148438</c:v>
                </c:pt>
                <c:pt idx="38">
                  <c:v>82.399757385253906</c:v>
                </c:pt>
                <c:pt idx="39">
                  <c:v>80.599609375</c:v>
                </c:pt>
                <c:pt idx="40">
                  <c:v>84.745697021484375</c:v>
                </c:pt>
                <c:pt idx="41">
                  <c:v>81.497093200683594</c:v>
                </c:pt>
                <c:pt idx="42">
                  <c:v>87.719497680664063</c:v>
                </c:pt>
                <c:pt idx="43">
                  <c:v>84.737190246582031</c:v>
                </c:pt>
                <c:pt idx="44">
                  <c:v>79.040763854980469</c:v>
                </c:pt>
                <c:pt idx="45">
                  <c:v>82.421401977539063</c:v>
                </c:pt>
                <c:pt idx="46">
                  <c:v>83.167716979980469</c:v>
                </c:pt>
                <c:pt idx="47">
                  <c:v>93.090385437011719</c:v>
                </c:pt>
                <c:pt idx="48">
                  <c:v>104.8695983886719</c:v>
                </c:pt>
                <c:pt idx="49">
                  <c:v>87.157546997070313</c:v>
                </c:pt>
                <c:pt idx="50">
                  <c:v>92.704216003417969</c:v>
                </c:pt>
                <c:pt idx="51">
                  <c:v>81.5234375</c:v>
                </c:pt>
                <c:pt idx="52">
                  <c:v>83.279083251953125</c:v>
                </c:pt>
                <c:pt idx="53">
                  <c:v>87.918365478515625</c:v>
                </c:pt>
                <c:pt idx="54">
                  <c:v>88.454010009765625</c:v>
                </c:pt>
                <c:pt idx="55">
                  <c:v>91.814018249511719</c:v>
                </c:pt>
                <c:pt idx="56">
                  <c:v>90.990638732910156</c:v>
                </c:pt>
                <c:pt idx="57">
                  <c:v>87.775596618652344</c:v>
                </c:pt>
                <c:pt idx="58">
                  <c:v>76.324470520019531</c:v>
                </c:pt>
                <c:pt idx="59">
                  <c:v>62.69085693359375</c:v>
                </c:pt>
                <c:pt idx="60">
                  <c:v>82.617630004882813</c:v>
                </c:pt>
                <c:pt idx="61">
                  <c:v>92.638076782226563</c:v>
                </c:pt>
                <c:pt idx="62">
                  <c:v>83.512153625488281</c:v>
                </c:pt>
                <c:pt idx="63">
                  <c:v>93.434730529785156</c:v>
                </c:pt>
                <c:pt idx="64">
                  <c:v>84.458488464355469</c:v>
                </c:pt>
                <c:pt idx="65">
                  <c:v>87.439491271972656</c:v>
                </c:pt>
                <c:pt idx="66">
                  <c:v>77.005134582519531</c:v>
                </c:pt>
                <c:pt idx="67">
                  <c:v>81.277725219726563</c:v>
                </c:pt>
                <c:pt idx="68">
                  <c:v>87.255813598632813</c:v>
                </c:pt>
                <c:pt idx="69">
                  <c:v>88.300308227539063</c:v>
                </c:pt>
                <c:pt idx="70">
                  <c:v>84.840011596679688</c:v>
                </c:pt>
                <c:pt idx="71">
                  <c:v>80.902610778808594</c:v>
                </c:pt>
                <c:pt idx="72">
                  <c:v>81.708419799804688</c:v>
                </c:pt>
                <c:pt idx="73">
                  <c:v>86.738395690917969</c:v>
                </c:pt>
                <c:pt idx="74">
                  <c:v>85.589454650878906</c:v>
                </c:pt>
                <c:pt idx="75">
                  <c:v>83.098220825195313</c:v>
                </c:pt>
                <c:pt idx="76">
                  <c:v>87.873336791992188</c:v>
                </c:pt>
                <c:pt idx="77">
                  <c:v>89.354873657226563</c:v>
                </c:pt>
                <c:pt idx="78">
                  <c:v>87.125907897949219</c:v>
                </c:pt>
                <c:pt idx="79">
                  <c:v>81.335594177246094</c:v>
                </c:pt>
                <c:pt idx="80">
                  <c:v>91.481681823730469</c:v>
                </c:pt>
                <c:pt idx="81">
                  <c:v>91.210250854492188</c:v>
                </c:pt>
                <c:pt idx="82">
                  <c:v>84.052597045898438</c:v>
                </c:pt>
                <c:pt idx="83">
                  <c:v>87.462631225585938</c:v>
                </c:pt>
                <c:pt idx="84">
                  <c:v>87.537841796875</c:v>
                </c:pt>
                <c:pt idx="85">
                  <c:v>86.891258239746094</c:v>
                </c:pt>
                <c:pt idx="86">
                  <c:v>87.198318481445313</c:v>
                </c:pt>
                <c:pt idx="87">
                  <c:v>91.957382202148438</c:v>
                </c:pt>
                <c:pt idx="88">
                  <c:v>85.146903991699219</c:v>
                </c:pt>
                <c:pt idx="89">
                  <c:v>91.997077941894531</c:v>
                </c:pt>
                <c:pt idx="90">
                  <c:v>87.57928466796875</c:v>
                </c:pt>
                <c:pt idx="91">
                  <c:v>85.899215698242188</c:v>
                </c:pt>
                <c:pt idx="92">
                  <c:v>79.045921325683594</c:v>
                </c:pt>
                <c:pt idx="93">
                  <c:v>85.42816162109375</c:v>
                </c:pt>
                <c:pt idx="94">
                  <c:v>86.898704528808594</c:v>
                </c:pt>
                <c:pt idx="95">
                  <c:v>94.907096862792969</c:v>
                </c:pt>
                <c:pt idx="96">
                  <c:v>77.414115905761719</c:v>
                </c:pt>
                <c:pt idx="97">
                  <c:v>95.148017883300781</c:v>
                </c:pt>
                <c:pt idx="98">
                  <c:v>82.469291687011719</c:v>
                </c:pt>
                <c:pt idx="99">
                  <c:v>83.749496459960938</c:v>
                </c:pt>
                <c:pt idx="100">
                  <c:v>90.264060974121094</c:v>
                </c:pt>
                <c:pt idx="101">
                  <c:v>69.014190673828125</c:v>
                </c:pt>
                <c:pt idx="102">
                  <c:v>85.965423583984375</c:v>
                </c:pt>
                <c:pt idx="103">
                  <c:v>86.136543273925781</c:v>
                </c:pt>
                <c:pt idx="104">
                  <c:v>86.487800598144531</c:v>
                </c:pt>
                <c:pt idx="105">
                  <c:v>91.309051513671875</c:v>
                </c:pt>
                <c:pt idx="106">
                  <c:v>78.92999267578125</c:v>
                </c:pt>
                <c:pt idx="107">
                  <c:v>83.517158508300781</c:v>
                </c:pt>
                <c:pt idx="108">
                  <c:v>80.24639892578125</c:v>
                </c:pt>
                <c:pt idx="109">
                  <c:v>84.822288513183594</c:v>
                </c:pt>
                <c:pt idx="110">
                  <c:v>89.574089050292969</c:v>
                </c:pt>
                <c:pt idx="111">
                  <c:v>81.979301452636719</c:v>
                </c:pt>
                <c:pt idx="112">
                  <c:v>86.738029479980469</c:v>
                </c:pt>
                <c:pt idx="113">
                  <c:v>86.944801330566406</c:v>
                </c:pt>
                <c:pt idx="114">
                  <c:v>90.726333618164063</c:v>
                </c:pt>
                <c:pt idx="115">
                  <c:v>85.361442565917969</c:v>
                </c:pt>
                <c:pt idx="116">
                  <c:v>77.999343872070313</c:v>
                </c:pt>
                <c:pt idx="117">
                  <c:v>88.289726257324219</c:v>
                </c:pt>
                <c:pt idx="118">
                  <c:v>85.433708190917969</c:v>
                </c:pt>
                <c:pt idx="119">
                  <c:v>83.49237060546875</c:v>
                </c:pt>
                <c:pt idx="120">
                  <c:v>91.260063171386719</c:v>
                </c:pt>
                <c:pt idx="121">
                  <c:v>85.40753173828125</c:v>
                </c:pt>
                <c:pt idx="122">
                  <c:v>80.16693115234375</c:v>
                </c:pt>
                <c:pt idx="123">
                  <c:v>80.283370971679688</c:v>
                </c:pt>
                <c:pt idx="124">
                  <c:v>83.300865173339844</c:v>
                </c:pt>
                <c:pt idx="125">
                  <c:v>92.138496398925781</c:v>
                </c:pt>
                <c:pt idx="126">
                  <c:v>79.196250915527344</c:v>
                </c:pt>
                <c:pt idx="127">
                  <c:v>88.391807556152344</c:v>
                </c:pt>
                <c:pt idx="128">
                  <c:v>86.001007080078125</c:v>
                </c:pt>
                <c:pt idx="129">
                  <c:v>83.871452331542969</c:v>
                </c:pt>
                <c:pt idx="130">
                  <c:v>87.643157958984375</c:v>
                </c:pt>
                <c:pt idx="131">
                  <c:v>91.108894348144531</c:v>
                </c:pt>
                <c:pt idx="132">
                  <c:v>83.733360290527344</c:v>
                </c:pt>
                <c:pt idx="133">
                  <c:v>92.276191711425781</c:v>
                </c:pt>
                <c:pt idx="134">
                  <c:v>88.501472473144531</c:v>
                </c:pt>
                <c:pt idx="135">
                  <c:v>86.831871032714844</c:v>
                </c:pt>
                <c:pt idx="136">
                  <c:v>83.43634033203125</c:v>
                </c:pt>
                <c:pt idx="137">
                  <c:v>83.297966003417969</c:v>
                </c:pt>
                <c:pt idx="138">
                  <c:v>88.972526550292969</c:v>
                </c:pt>
                <c:pt idx="139">
                  <c:v>71.808631896972656</c:v>
                </c:pt>
                <c:pt idx="140">
                  <c:v>77.431312561035156</c:v>
                </c:pt>
                <c:pt idx="141">
                  <c:v>89.380393981933594</c:v>
                </c:pt>
                <c:pt idx="142">
                  <c:v>88.323776245117188</c:v>
                </c:pt>
                <c:pt idx="143">
                  <c:v>89.442863464355469</c:v>
                </c:pt>
                <c:pt idx="144">
                  <c:v>86.273704528808594</c:v>
                </c:pt>
                <c:pt idx="145">
                  <c:v>79.503227233886719</c:v>
                </c:pt>
                <c:pt idx="146">
                  <c:v>83.261337280273438</c:v>
                </c:pt>
                <c:pt idx="147">
                  <c:v>76.148025512695313</c:v>
                </c:pt>
                <c:pt idx="148">
                  <c:v>101.0981063842773</c:v>
                </c:pt>
                <c:pt idx="149">
                  <c:v>90.191215515136719</c:v>
                </c:pt>
                <c:pt idx="150">
                  <c:v>88.185707092285156</c:v>
                </c:pt>
                <c:pt idx="151">
                  <c:v>95.337783813476563</c:v>
                </c:pt>
                <c:pt idx="152">
                  <c:v>86.914703369140625</c:v>
                </c:pt>
                <c:pt idx="153">
                  <c:v>91.260482788085938</c:v>
                </c:pt>
                <c:pt idx="154">
                  <c:v>85.013069152832031</c:v>
                </c:pt>
                <c:pt idx="155">
                  <c:v>87.521430969238281</c:v>
                </c:pt>
                <c:pt idx="156">
                  <c:v>80.341300964355469</c:v>
                </c:pt>
                <c:pt idx="157">
                  <c:v>93.675727844238281</c:v>
                </c:pt>
                <c:pt idx="158">
                  <c:v>86.108573913574219</c:v>
                </c:pt>
                <c:pt idx="159">
                  <c:v>92.974617004394531</c:v>
                </c:pt>
                <c:pt idx="160">
                  <c:v>86.618881225585938</c:v>
                </c:pt>
                <c:pt idx="161">
                  <c:v>90.709396362304688</c:v>
                </c:pt>
                <c:pt idx="162">
                  <c:v>92.546714782714844</c:v>
                </c:pt>
                <c:pt idx="163">
                  <c:v>82.967880249023438</c:v>
                </c:pt>
                <c:pt idx="164">
                  <c:v>77.308113098144531</c:v>
                </c:pt>
                <c:pt idx="165">
                  <c:v>92.0775146484375</c:v>
                </c:pt>
                <c:pt idx="166">
                  <c:v>83.439666748046875</c:v>
                </c:pt>
                <c:pt idx="167">
                  <c:v>84.512283325195313</c:v>
                </c:pt>
                <c:pt idx="168">
                  <c:v>81.397689819335938</c:v>
                </c:pt>
                <c:pt idx="169">
                  <c:v>83.421310424804688</c:v>
                </c:pt>
                <c:pt idx="170">
                  <c:v>82.286056518554688</c:v>
                </c:pt>
                <c:pt idx="171">
                  <c:v>83.161163330078125</c:v>
                </c:pt>
                <c:pt idx="172">
                  <c:v>79.155769348144531</c:v>
                </c:pt>
                <c:pt idx="173">
                  <c:v>91.5528564453125</c:v>
                </c:pt>
                <c:pt idx="174">
                  <c:v>87.31329345703125</c:v>
                </c:pt>
                <c:pt idx="175">
                  <c:v>74.776725769042969</c:v>
                </c:pt>
                <c:pt idx="176">
                  <c:v>86.21856689453125</c:v>
                </c:pt>
                <c:pt idx="177">
                  <c:v>89.598037719726563</c:v>
                </c:pt>
                <c:pt idx="178">
                  <c:v>92.744338989257813</c:v>
                </c:pt>
                <c:pt idx="179">
                  <c:v>77.29815673828125</c:v>
                </c:pt>
                <c:pt idx="180">
                  <c:v>96.191299438476563</c:v>
                </c:pt>
                <c:pt idx="181">
                  <c:v>95.193504333496094</c:v>
                </c:pt>
                <c:pt idx="182">
                  <c:v>83.429855346679688</c:v>
                </c:pt>
                <c:pt idx="183">
                  <c:v>85.673324584960938</c:v>
                </c:pt>
                <c:pt idx="184">
                  <c:v>89.081443786621094</c:v>
                </c:pt>
                <c:pt idx="185">
                  <c:v>85.996086120605469</c:v>
                </c:pt>
                <c:pt idx="186">
                  <c:v>87.929855346679688</c:v>
                </c:pt>
                <c:pt idx="187">
                  <c:v>74.886299133300781</c:v>
                </c:pt>
                <c:pt idx="188">
                  <c:v>93.019195556640625</c:v>
                </c:pt>
                <c:pt idx="189">
                  <c:v>82.7340087890625</c:v>
                </c:pt>
                <c:pt idx="190">
                  <c:v>81.342002868652344</c:v>
                </c:pt>
                <c:pt idx="191">
                  <c:v>84.857025146484375</c:v>
                </c:pt>
                <c:pt idx="192">
                  <c:v>84.090225219726563</c:v>
                </c:pt>
                <c:pt idx="193">
                  <c:v>83.747833251953125</c:v>
                </c:pt>
                <c:pt idx="194">
                  <c:v>84.389030456542969</c:v>
                </c:pt>
                <c:pt idx="195">
                  <c:v>93.421943664550781</c:v>
                </c:pt>
                <c:pt idx="196">
                  <c:v>82.540817260742188</c:v>
                </c:pt>
                <c:pt idx="197">
                  <c:v>84.859764099121094</c:v>
                </c:pt>
                <c:pt idx="198">
                  <c:v>88.261573791503906</c:v>
                </c:pt>
                <c:pt idx="199">
                  <c:v>93.754035949707031</c:v>
                </c:pt>
                <c:pt idx="200">
                  <c:v>86.965904235839844</c:v>
                </c:pt>
                <c:pt idx="201">
                  <c:v>84.880393981933594</c:v>
                </c:pt>
                <c:pt idx="202">
                  <c:v>86.873786926269531</c:v>
                </c:pt>
                <c:pt idx="203">
                  <c:v>92.634918212890625</c:v>
                </c:pt>
                <c:pt idx="204">
                  <c:v>83.03851318359375</c:v>
                </c:pt>
                <c:pt idx="205">
                  <c:v>91.507568359375</c:v>
                </c:pt>
                <c:pt idx="206">
                  <c:v>89.431663513183594</c:v>
                </c:pt>
                <c:pt idx="207">
                  <c:v>83.445594787597656</c:v>
                </c:pt>
                <c:pt idx="208">
                  <c:v>94.281448364257813</c:v>
                </c:pt>
                <c:pt idx="209">
                  <c:v>90.493133544921875</c:v>
                </c:pt>
                <c:pt idx="210">
                  <c:v>89.397331237792969</c:v>
                </c:pt>
                <c:pt idx="211">
                  <c:v>77.2764892578125</c:v>
                </c:pt>
                <c:pt idx="212">
                  <c:v>84.861618041992188</c:v>
                </c:pt>
                <c:pt idx="213">
                  <c:v>87.055221557617188</c:v>
                </c:pt>
                <c:pt idx="214">
                  <c:v>89.373008728027344</c:v>
                </c:pt>
                <c:pt idx="215">
                  <c:v>74.735816955566406</c:v>
                </c:pt>
                <c:pt idx="216">
                  <c:v>86.320762634277344</c:v>
                </c:pt>
                <c:pt idx="217">
                  <c:v>88.90435791015625</c:v>
                </c:pt>
                <c:pt idx="218">
                  <c:v>79.861480712890625</c:v>
                </c:pt>
                <c:pt idx="219">
                  <c:v>95.840789794921875</c:v>
                </c:pt>
                <c:pt idx="220">
                  <c:v>85.884803771972656</c:v>
                </c:pt>
                <c:pt idx="221">
                  <c:v>91.73577880859375</c:v>
                </c:pt>
                <c:pt idx="222">
                  <c:v>89.272567749023438</c:v>
                </c:pt>
                <c:pt idx="223">
                  <c:v>80.577430725097656</c:v>
                </c:pt>
                <c:pt idx="224">
                  <c:v>80.503990173339844</c:v>
                </c:pt>
                <c:pt idx="225">
                  <c:v>81.336380004882813</c:v>
                </c:pt>
                <c:pt idx="226">
                  <c:v>89.009025573730469</c:v>
                </c:pt>
                <c:pt idx="227">
                  <c:v>79.989280700683594</c:v>
                </c:pt>
                <c:pt idx="228">
                  <c:v>90.894607543945313</c:v>
                </c:pt>
                <c:pt idx="229">
                  <c:v>94.25433349609375</c:v>
                </c:pt>
                <c:pt idx="230">
                  <c:v>86.914016723632813</c:v>
                </c:pt>
                <c:pt idx="231">
                  <c:v>89.768211364746094</c:v>
                </c:pt>
                <c:pt idx="232">
                  <c:v>93.972808837890625</c:v>
                </c:pt>
                <c:pt idx="233">
                  <c:v>89.03656005859375</c:v>
                </c:pt>
                <c:pt idx="234">
                  <c:v>83.867347717285156</c:v>
                </c:pt>
                <c:pt idx="235">
                  <c:v>81.134681701660156</c:v>
                </c:pt>
                <c:pt idx="236">
                  <c:v>89.969284057617188</c:v>
                </c:pt>
                <c:pt idx="237">
                  <c:v>88.456153869628906</c:v>
                </c:pt>
                <c:pt idx="238">
                  <c:v>86.428108215332031</c:v>
                </c:pt>
                <c:pt idx="239">
                  <c:v>89.85797119140625</c:v>
                </c:pt>
                <c:pt idx="240">
                  <c:v>98.278282165527344</c:v>
                </c:pt>
                <c:pt idx="241">
                  <c:v>80.211151123046875</c:v>
                </c:pt>
                <c:pt idx="242">
                  <c:v>83.102645874023438</c:v>
                </c:pt>
                <c:pt idx="243">
                  <c:v>80.54534912109375</c:v>
                </c:pt>
                <c:pt idx="244">
                  <c:v>93.303504943847656</c:v>
                </c:pt>
                <c:pt idx="245">
                  <c:v>89.553955078125</c:v>
                </c:pt>
                <c:pt idx="246">
                  <c:v>80.979766845703125</c:v>
                </c:pt>
                <c:pt idx="247">
                  <c:v>93.370796203613281</c:v>
                </c:pt>
                <c:pt idx="248">
                  <c:v>85.48663330078125</c:v>
                </c:pt>
                <c:pt idx="249">
                  <c:v>89.428901672363281</c:v>
                </c:pt>
                <c:pt idx="250">
                  <c:v>94.409385681152344</c:v>
                </c:pt>
                <c:pt idx="251">
                  <c:v>77.738861083984375</c:v>
                </c:pt>
                <c:pt idx="252">
                  <c:v>88.803939819335938</c:v>
                </c:pt>
                <c:pt idx="253">
                  <c:v>76.497238159179688</c:v>
                </c:pt>
                <c:pt idx="254">
                  <c:v>88.964874267578125</c:v>
                </c:pt>
                <c:pt idx="255">
                  <c:v>84.114860534667969</c:v>
                </c:pt>
                <c:pt idx="256">
                  <c:v>87.6168212890625</c:v>
                </c:pt>
                <c:pt idx="257">
                  <c:v>80.394477844238281</c:v>
                </c:pt>
                <c:pt idx="258">
                  <c:v>85.235038757324219</c:v>
                </c:pt>
                <c:pt idx="259">
                  <c:v>84.662315368652344</c:v>
                </c:pt>
                <c:pt idx="260">
                  <c:v>99.22186279296875</c:v>
                </c:pt>
                <c:pt idx="261">
                  <c:v>92.210502624511719</c:v>
                </c:pt>
                <c:pt idx="262">
                  <c:v>93.68511962890625</c:v>
                </c:pt>
                <c:pt idx="263">
                  <c:v>88.713165283203125</c:v>
                </c:pt>
                <c:pt idx="264">
                  <c:v>83.773567199707031</c:v>
                </c:pt>
                <c:pt idx="265">
                  <c:v>97.139877319335938</c:v>
                </c:pt>
                <c:pt idx="266">
                  <c:v>90.418121337890625</c:v>
                </c:pt>
                <c:pt idx="267">
                  <c:v>85.537879943847656</c:v>
                </c:pt>
                <c:pt idx="268">
                  <c:v>89.2867431640625</c:v>
                </c:pt>
                <c:pt idx="269">
                  <c:v>80.158660888671875</c:v>
                </c:pt>
                <c:pt idx="270">
                  <c:v>86.8316650390625</c:v>
                </c:pt>
                <c:pt idx="271">
                  <c:v>89.317794799804688</c:v>
                </c:pt>
                <c:pt idx="272">
                  <c:v>85.89410400390625</c:v>
                </c:pt>
                <c:pt idx="273">
                  <c:v>87.112693786621094</c:v>
                </c:pt>
                <c:pt idx="274">
                  <c:v>77.1805419921875</c:v>
                </c:pt>
                <c:pt idx="275">
                  <c:v>79.435874938964844</c:v>
                </c:pt>
                <c:pt idx="276">
                  <c:v>79.570060729980469</c:v>
                </c:pt>
                <c:pt idx="277">
                  <c:v>85.183731079101563</c:v>
                </c:pt>
                <c:pt idx="278">
                  <c:v>88.738265991210938</c:v>
                </c:pt>
                <c:pt idx="279">
                  <c:v>86.984893798828125</c:v>
                </c:pt>
                <c:pt idx="280">
                  <c:v>76.852325439453125</c:v>
                </c:pt>
                <c:pt idx="281">
                  <c:v>85.80108642578125</c:v>
                </c:pt>
                <c:pt idx="282">
                  <c:v>85.027015686035156</c:v>
                </c:pt>
                <c:pt idx="283">
                  <c:v>89.724411010742188</c:v>
                </c:pt>
                <c:pt idx="284">
                  <c:v>80.601585388183594</c:v>
                </c:pt>
                <c:pt idx="285">
                  <c:v>87.530746459960938</c:v>
                </c:pt>
                <c:pt idx="286">
                  <c:v>84.725143432617188</c:v>
                </c:pt>
                <c:pt idx="287">
                  <c:v>88.25360107421875</c:v>
                </c:pt>
                <c:pt idx="288">
                  <c:v>78.159576416015625</c:v>
                </c:pt>
                <c:pt idx="289">
                  <c:v>87.770805358886719</c:v>
                </c:pt>
                <c:pt idx="290">
                  <c:v>83.368865966796875</c:v>
                </c:pt>
                <c:pt idx="291">
                  <c:v>88.992202758789063</c:v>
                </c:pt>
                <c:pt idx="292">
                  <c:v>84.466827392578125</c:v>
                </c:pt>
                <c:pt idx="293">
                  <c:v>90.885673522949219</c:v>
                </c:pt>
                <c:pt idx="294">
                  <c:v>99.81915283203125</c:v>
                </c:pt>
                <c:pt idx="295">
                  <c:v>83.358283996582031</c:v>
                </c:pt>
                <c:pt idx="296">
                  <c:v>94.013626098632813</c:v>
                </c:pt>
                <c:pt idx="297">
                  <c:v>85.154716491699219</c:v>
                </c:pt>
                <c:pt idx="298">
                  <c:v>85.044143676757813</c:v>
                </c:pt>
                <c:pt idx="299">
                  <c:v>83.656013488769531</c:v>
                </c:pt>
                <c:pt idx="300">
                  <c:v>84.130073547363281</c:v>
                </c:pt>
                <c:pt idx="301">
                  <c:v>94.698539733886719</c:v>
                </c:pt>
                <c:pt idx="302">
                  <c:v>88.451850891113281</c:v>
                </c:pt>
                <c:pt idx="303">
                  <c:v>97.409309387207031</c:v>
                </c:pt>
                <c:pt idx="304">
                  <c:v>78.936859130859375</c:v>
                </c:pt>
                <c:pt idx="305">
                  <c:v>81.51141357421875</c:v>
                </c:pt>
                <c:pt idx="306">
                  <c:v>77.233535766601563</c:v>
                </c:pt>
                <c:pt idx="307">
                  <c:v>86.139930725097656</c:v>
                </c:pt>
                <c:pt idx="308">
                  <c:v>84.751594543457031</c:v>
                </c:pt>
                <c:pt idx="309">
                  <c:v>86.508209228515625</c:v>
                </c:pt>
                <c:pt idx="310">
                  <c:v>89.488151550292969</c:v>
                </c:pt>
                <c:pt idx="311">
                  <c:v>82.563796997070313</c:v>
                </c:pt>
                <c:pt idx="312">
                  <c:v>90.190650939941406</c:v>
                </c:pt>
                <c:pt idx="313">
                  <c:v>83.740402221679688</c:v>
                </c:pt>
                <c:pt idx="314">
                  <c:v>90.388519287109375</c:v>
                </c:pt>
                <c:pt idx="315">
                  <c:v>90.829216003417969</c:v>
                </c:pt>
                <c:pt idx="316">
                  <c:v>84.471084594726563</c:v>
                </c:pt>
                <c:pt idx="317">
                  <c:v>82.811363220214844</c:v>
                </c:pt>
                <c:pt idx="318">
                  <c:v>87.495536804199219</c:v>
                </c:pt>
                <c:pt idx="319">
                  <c:v>92.020256042480469</c:v>
                </c:pt>
                <c:pt idx="320">
                  <c:v>71.073165893554688</c:v>
                </c:pt>
                <c:pt idx="321">
                  <c:v>96.382476806640625</c:v>
                </c:pt>
                <c:pt idx="322">
                  <c:v>84.748733520507813</c:v>
                </c:pt>
                <c:pt idx="323">
                  <c:v>74.916725158691406</c:v>
                </c:pt>
                <c:pt idx="324">
                  <c:v>88.966972351074219</c:v>
                </c:pt>
                <c:pt idx="325">
                  <c:v>91.112533569335938</c:v>
                </c:pt>
                <c:pt idx="326">
                  <c:v>92.481689453125</c:v>
                </c:pt>
                <c:pt idx="327">
                  <c:v>85.530494689941406</c:v>
                </c:pt>
                <c:pt idx="328">
                  <c:v>82.747520446777344</c:v>
                </c:pt>
                <c:pt idx="329">
                  <c:v>84.2696533203125</c:v>
                </c:pt>
                <c:pt idx="330">
                  <c:v>82.431571960449219</c:v>
                </c:pt>
                <c:pt idx="331">
                  <c:v>83.677940368652344</c:v>
                </c:pt>
                <c:pt idx="332">
                  <c:v>84.718719482421875</c:v>
                </c:pt>
                <c:pt idx="333">
                  <c:v>80.171371459960938</c:v>
                </c:pt>
                <c:pt idx="334">
                  <c:v>79.437095642089844</c:v>
                </c:pt>
                <c:pt idx="335">
                  <c:v>82.818717956542969</c:v>
                </c:pt>
                <c:pt idx="336">
                  <c:v>82.395980834960938</c:v>
                </c:pt>
                <c:pt idx="337">
                  <c:v>88.4521484375</c:v>
                </c:pt>
                <c:pt idx="338">
                  <c:v>89.992355346679688</c:v>
                </c:pt>
                <c:pt idx="339">
                  <c:v>86.540847778320313</c:v>
                </c:pt>
                <c:pt idx="340">
                  <c:v>85.663978576660156</c:v>
                </c:pt>
                <c:pt idx="341">
                  <c:v>84.858146667480469</c:v>
                </c:pt>
                <c:pt idx="342">
                  <c:v>87.03021240234375</c:v>
                </c:pt>
                <c:pt idx="343">
                  <c:v>77.293434143066406</c:v>
                </c:pt>
                <c:pt idx="344">
                  <c:v>81.642021179199219</c:v>
                </c:pt>
                <c:pt idx="345">
                  <c:v>81.91888427734375</c:v>
                </c:pt>
                <c:pt idx="346">
                  <c:v>80.569442749023438</c:v>
                </c:pt>
                <c:pt idx="347">
                  <c:v>83.513595581054688</c:v>
                </c:pt>
                <c:pt idx="348">
                  <c:v>89.919288635253906</c:v>
                </c:pt>
                <c:pt idx="349">
                  <c:v>83.717292785644531</c:v>
                </c:pt>
                <c:pt idx="350">
                  <c:v>90.708656311035156</c:v>
                </c:pt>
                <c:pt idx="351">
                  <c:v>86.635101318359375</c:v>
                </c:pt>
                <c:pt idx="352">
                  <c:v>84.328407287597656</c:v>
                </c:pt>
                <c:pt idx="353">
                  <c:v>84.00653076171875</c:v>
                </c:pt>
                <c:pt idx="354">
                  <c:v>87.3033447265625</c:v>
                </c:pt>
                <c:pt idx="355">
                  <c:v>85.459403991699219</c:v>
                </c:pt>
                <c:pt idx="356">
                  <c:v>80.650077819824219</c:v>
                </c:pt>
                <c:pt idx="357">
                  <c:v>87.302131652832031</c:v>
                </c:pt>
                <c:pt idx="358">
                  <c:v>85.830673217773438</c:v>
                </c:pt>
                <c:pt idx="359">
                  <c:v>78.967292785644531</c:v>
                </c:pt>
                <c:pt idx="360">
                  <c:v>85.768119812011719</c:v>
                </c:pt>
                <c:pt idx="361">
                  <c:v>82.794273376464844</c:v>
                </c:pt>
                <c:pt idx="362">
                  <c:v>73.733154296875</c:v>
                </c:pt>
                <c:pt idx="363">
                  <c:v>94.35894775390625</c:v>
                </c:pt>
                <c:pt idx="364">
                  <c:v>83.048851013183594</c:v>
                </c:pt>
                <c:pt idx="365">
                  <c:v>85.679336547851563</c:v>
                </c:pt>
                <c:pt idx="366">
                  <c:v>90.648269653320313</c:v>
                </c:pt>
                <c:pt idx="367">
                  <c:v>83.499053955078125</c:v>
                </c:pt>
                <c:pt idx="368">
                  <c:v>81.717353820800781</c:v>
                </c:pt>
                <c:pt idx="369">
                  <c:v>77.488441467285156</c:v>
                </c:pt>
                <c:pt idx="370">
                  <c:v>88.140853881835938</c:v>
                </c:pt>
                <c:pt idx="371">
                  <c:v>85.944770812988281</c:v>
                </c:pt>
                <c:pt idx="372">
                  <c:v>85.971160888671875</c:v>
                </c:pt>
                <c:pt idx="373">
                  <c:v>95.617401123046875</c:v>
                </c:pt>
                <c:pt idx="374">
                  <c:v>87.747627258300781</c:v>
                </c:pt>
                <c:pt idx="375">
                  <c:v>86.812614440917969</c:v>
                </c:pt>
                <c:pt idx="376">
                  <c:v>79.660285949707031</c:v>
                </c:pt>
                <c:pt idx="377">
                  <c:v>80.213066101074219</c:v>
                </c:pt>
                <c:pt idx="378">
                  <c:v>93.252105712890625</c:v>
                </c:pt>
                <c:pt idx="379">
                  <c:v>88.587394714355469</c:v>
                </c:pt>
                <c:pt idx="380">
                  <c:v>79.956809997558594</c:v>
                </c:pt>
                <c:pt idx="381">
                  <c:v>89.317802429199219</c:v>
                </c:pt>
                <c:pt idx="382">
                  <c:v>84.88348388671875</c:v>
                </c:pt>
                <c:pt idx="383">
                  <c:v>84.740447998046875</c:v>
                </c:pt>
                <c:pt idx="384">
                  <c:v>81.899818420410156</c:v>
                </c:pt>
                <c:pt idx="385">
                  <c:v>91.948020935058594</c:v>
                </c:pt>
                <c:pt idx="386">
                  <c:v>85.981819152832031</c:v>
                </c:pt>
                <c:pt idx="387">
                  <c:v>87.761299133300781</c:v>
                </c:pt>
                <c:pt idx="388">
                  <c:v>78.979499816894531</c:v>
                </c:pt>
                <c:pt idx="389">
                  <c:v>80.315765380859375</c:v>
                </c:pt>
                <c:pt idx="390">
                  <c:v>85.731681823730469</c:v>
                </c:pt>
                <c:pt idx="391">
                  <c:v>83.109474182128906</c:v>
                </c:pt>
                <c:pt idx="392">
                  <c:v>82.457099914550781</c:v>
                </c:pt>
                <c:pt idx="393">
                  <c:v>88.844070434570313</c:v>
                </c:pt>
                <c:pt idx="394">
                  <c:v>98.449546813964844</c:v>
                </c:pt>
                <c:pt idx="395">
                  <c:v>87.650802612304688</c:v>
                </c:pt>
                <c:pt idx="396">
                  <c:v>88.600730895996094</c:v>
                </c:pt>
                <c:pt idx="397">
                  <c:v>89.706558227539063</c:v>
                </c:pt>
                <c:pt idx="398">
                  <c:v>88.325935363769531</c:v>
                </c:pt>
                <c:pt idx="399">
                  <c:v>81.511711120605469</c:v>
                </c:pt>
                <c:pt idx="400">
                  <c:v>77.895698547363281</c:v>
                </c:pt>
                <c:pt idx="401">
                  <c:v>84.783668518066406</c:v>
                </c:pt>
                <c:pt idx="402">
                  <c:v>88.297782897949219</c:v>
                </c:pt>
                <c:pt idx="403">
                  <c:v>87.509315490722656</c:v>
                </c:pt>
                <c:pt idx="404">
                  <c:v>100.5790481567383</c:v>
                </c:pt>
                <c:pt idx="405">
                  <c:v>86.486862182617188</c:v>
                </c:pt>
                <c:pt idx="406">
                  <c:v>84.541786193847656</c:v>
                </c:pt>
                <c:pt idx="407">
                  <c:v>88.886016845703125</c:v>
                </c:pt>
                <c:pt idx="408">
                  <c:v>86.169952392578125</c:v>
                </c:pt>
                <c:pt idx="409">
                  <c:v>85.574386596679688</c:v>
                </c:pt>
                <c:pt idx="410">
                  <c:v>82.698219299316406</c:v>
                </c:pt>
                <c:pt idx="411">
                  <c:v>93.467765808105469</c:v>
                </c:pt>
                <c:pt idx="412">
                  <c:v>90.208503723144531</c:v>
                </c:pt>
                <c:pt idx="413">
                  <c:v>86.130882263183594</c:v>
                </c:pt>
                <c:pt idx="414">
                  <c:v>88.858535766601563</c:v>
                </c:pt>
                <c:pt idx="415">
                  <c:v>90.751914978027344</c:v>
                </c:pt>
                <c:pt idx="416">
                  <c:v>81.180992126464844</c:v>
                </c:pt>
                <c:pt idx="417">
                  <c:v>84.030372619628906</c:v>
                </c:pt>
                <c:pt idx="418">
                  <c:v>92.9901123046875</c:v>
                </c:pt>
                <c:pt idx="419">
                  <c:v>84.867469787597656</c:v>
                </c:pt>
                <c:pt idx="420">
                  <c:v>86.535751342773438</c:v>
                </c:pt>
                <c:pt idx="421">
                  <c:v>79.540145874023438</c:v>
                </c:pt>
                <c:pt idx="422">
                  <c:v>80.605796813964844</c:v>
                </c:pt>
                <c:pt idx="423">
                  <c:v>82.792037963867188</c:v>
                </c:pt>
                <c:pt idx="424">
                  <c:v>81.035614013671875</c:v>
                </c:pt>
                <c:pt idx="425">
                  <c:v>86.580055236816406</c:v>
                </c:pt>
                <c:pt idx="426">
                  <c:v>81.626327514648438</c:v>
                </c:pt>
                <c:pt idx="427">
                  <c:v>85.980186462402344</c:v>
                </c:pt>
                <c:pt idx="428">
                  <c:v>87.067222595214844</c:v>
                </c:pt>
                <c:pt idx="429">
                  <c:v>86.750572204589844</c:v>
                </c:pt>
                <c:pt idx="430">
                  <c:v>84.35760498046875</c:v>
                </c:pt>
                <c:pt idx="431">
                  <c:v>80.622627258300781</c:v>
                </c:pt>
                <c:pt idx="432">
                  <c:v>96.908889770507813</c:v>
                </c:pt>
                <c:pt idx="433">
                  <c:v>89.229286193847656</c:v>
                </c:pt>
                <c:pt idx="434">
                  <c:v>74.916984558105469</c:v>
                </c:pt>
                <c:pt idx="435">
                  <c:v>84.909194946289063</c:v>
                </c:pt>
                <c:pt idx="436">
                  <c:v>85.218353271484375</c:v>
                </c:pt>
                <c:pt idx="437">
                  <c:v>81.387298583984375</c:v>
                </c:pt>
                <c:pt idx="438">
                  <c:v>73.245063781738281</c:v>
                </c:pt>
                <c:pt idx="439">
                  <c:v>92.435096740722656</c:v>
                </c:pt>
                <c:pt idx="440">
                  <c:v>90.228355407714844</c:v>
                </c:pt>
                <c:pt idx="441">
                  <c:v>81.533088684082031</c:v>
                </c:pt>
                <c:pt idx="442">
                  <c:v>88.159385681152344</c:v>
                </c:pt>
                <c:pt idx="443">
                  <c:v>80.824089050292969</c:v>
                </c:pt>
                <c:pt idx="444">
                  <c:v>92.623321533203125</c:v>
                </c:pt>
                <c:pt idx="445">
                  <c:v>86.481048583984375</c:v>
                </c:pt>
                <c:pt idx="446">
                  <c:v>93.130020141601563</c:v>
                </c:pt>
                <c:pt idx="447">
                  <c:v>87.569000244140625</c:v>
                </c:pt>
                <c:pt idx="448">
                  <c:v>81.420654296875</c:v>
                </c:pt>
                <c:pt idx="449">
                  <c:v>84.1790771484375</c:v>
                </c:pt>
                <c:pt idx="450">
                  <c:v>92.572547912597656</c:v>
                </c:pt>
                <c:pt idx="451">
                  <c:v>87.130523681640625</c:v>
                </c:pt>
                <c:pt idx="452">
                  <c:v>91.242660522460938</c:v>
                </c:pt>
                <c:pt idx="453">
                  <c:v>83.626678466796875</c:v>
                </c:pt>
                <c:pt idx="454">
                  <c:v>93.709869384765625</c:v>
                </c:pt>
                <c:pt idx="455">
                  <c:v>91.128028869628906</c:v>
                </c:pt>
                <c:pt idx="456">
                  <c:v>87.015953063964844</c:v>
                </c:pt>
                <c:pt idx="457">
                  <c:v>86.042396545410156</c:v>
                </c:pt>
                <c:pt idx="458">
                  <c:v>87.822380065917969</c:v>
                </c:pt>
                <c:pt idx="459">
                  <c:v>79.859451293945313</c:v>
                </c:pt>
                <c:pt idx="460">
                  <c:v>83.602485656738281</c:v>
                </c:pt>
                <c:pt idx="461">
                  <c:v>83.303482055664063</c:v>
                </c:pt>
                <c:pt idx="462">
                  <c:v>91.514938354492188</c:v>
                </c:pt>
                <c:pt idx="463">
                  <c:v>80.545051574707031</c:v>
                </c:pt>
                <c:pt idx="464">
                  <c:v>89.157356262207031</c:v>
                </c:pt>
                <c:pt idx="465">
                  <c:v>85.285072326660156</c:v>
                </c:pt>
                <c:pt idx="466">
                  <c:v>84.290016174316406</c:v>
                </c:pt>
                <c:pt idx="467">
                  <c:v>78.844886779785156</c:v>
                </c:pt>
                <c:pt idx="468">
                  <c:v>88.974693298339844</c:v>
                </c:pt>
                <c:pt idx="469">
                  <c:v>69.505020141601563</c:v>
                </c:pt>
                <c:pt idx="470">
                  <c:v>85.604286193847656</c:v>
                </c:pt>
                <c:pt idx="471">
                  <c:v>93.493019104003906</c:v>
                </c:pt>
                <c:pt idx="472">
                  <c:v>84.077362060546875</c:v>
                </c:pt>
                <c:pt idx="473">
                  <c:v>87.276878356933594</c:v>
                </c:pt>
                <c:pt idx="474">
                  <c:v>84.276779174804688</c:v>
                </c:pt>
                <c:pt idx="475">
                  <c:v>83.708763122558594</c:v>
                </c:pt>
                <c:pt idx="476">
                  <c:v>82.273841857910156</c:v>
                </c:pt>
                <c:pt idx="477">
                  <c:v>79.363922119140625</c:v>
                </c:pt>
                <c:pt idx="478">
                  <c:v>74.445075988769531</c:v>
                </c:pt>
                <c:pt idx="479">
                  <c:v>84.546142578125</c:v>
                </c:pt>
                <c:pt idx="480">
                  <c:v>78.717597961425781</c:v>
                </c:pt>
                <c:pt idx="481">
                  <c:v>89.474746704101563</c:v>
                </c:pt>
                <c:pt idx="482">
                  <c:v>87.594802856445313</c:v>
                </c:pt>
                <c:pt idx="483">
                  <c:v>83.273323059082031</c:v>
                </c:pt>
                <c:pt idx="484">
                  <c:v>97.04461669921875</c:v>
                </c:pt>
                <c:pt idx="485">
                  <c:v>83.91510009765625</c:v>
                </c:pt>
                <c:pt idx="486">
                  <c:v>86.35028076171875</c:v>
                </c:pt>
                <c:pt idx="487">
                  <c:v>86.898574829101563</c:v>
                </c:pt>
                <c:pt idx="488">
                  <c:v>82.07891845703125</c:v>
                </c:pt>
                <c:pt idx="489">
                  <c:v>78.483604431152344</c:v>
                </c:pt>
                <c:pt idx="490">
                  <c:v>85.691009521484375</c:v>
                </c:pt>
                <c:pt idx="491">
                  <c:v>88.343711853027344</c:v>
                </c:pt>
                <c:pt idx="492">
                  <c:v>93.706199645996094</c:v>
                </c:pt>
                <c:pt idx="493">
                  <c:v>89.975593566894531</c:v>
                </c:pt>
                <c:pt idx="494">
                  <c:v>89.049446105957031</c:v>
                </c:pt>
                <c:pt idx="495">
                  <c:v>87.011016845703125</c:v>
                </c:pt>
                <c:pt idx="496">
                  <c:v>77.328964233398438</c:v>
                </c:pt>
                <c:pt idx="497">
                  <c:v>77.579338073730469</c:v>
                </c:pt>
                <c:pt idx="498">
                  <c:v>90.621330261230469</c:v>
                </c:pt>
                <c:pt idx="499">
                  <c:v>81.09454345703125</c:v>
                </c:pt>
                <c:pt idx="500">
                  <c:v>86.850746154785156</c:v>
                </c:pt>
                <c:pt idx="501">
                  <c:v>89.554489135742188</c:v>
                </c:pt>
                <c:pt idx="502">
                  <c:v>78.85687255859375</c:v>
                </c:pt>
                <c:pt idx="503">
                  <c:v>91.903053283691406</c:v>
                </c:pt>
                <c:pt idx="504">
                  <c:v>83.088714599609375</c:v>
                </c:pt>
                <c:pt idx="505">
                  <c:v>74.284111022949219</c:v>
                </c:pt>
                <c:pt idx="506">
                  <c:v>90.420219421386719</c:v>
                </c:pt>
                <c:pt idx="507">
                  <c:v>86.485725402832031</c:v>
                </c:pt>
                <c:pt idx="508">
                  <c:v>90.343605041503906</c:v>
                </c:pt>
                <c:pt idx="509">
                  <c:v>77.201873779296875</c:v>
                </c:pt>
                <c:pt idx="510">
                  <c:v>83.54248046875</c:v>
                </c:pt>
                <c:pt idx="511">
                  <c:v>83.994102478027344</c:v>
                </c:pt>
                <c:pt idx="512">
                  <c:v>79.076866149902344</c:v>
                </c:pt>
                <c:pt idx="513">
                  <c:v>72.146827697753906</c:v>
                </c:pt>
                <c:pt idx="514">
                  <c:v>77.852638244628906</c:v>
                </c:pt>
                <c:pt idx="515">
                  <c:v>85.197830200195313</c:v>
                </c:pt>
                <c:pt idx="516">
                  <c:v>89.397224426269531</c:v>
                </c:pt>
                <c:pt idx="517">
                  <c:v>76.873626708984375</c:v>
                </c:pt>
                <c:pt idx="518">
                  <c:v>80.087562561035156</c:v>
                </c:pt>
                <c:pt idx="519">
                  <c:v>84.326629638671875</c:v>
                </c:pt>
                <c:pt idx="520">
                  <c:v>80.697288513183594</c:v>
                </c:pt>
                <c:pt idx="521">
                  <c:v>82.927597045898438</c:v>
                </c:pt>
                <c:pt idx="522">
                  <c:v>100.9379806518555</c:v>
                </c:pt>
                <c:pt idx="523">
                  <c:v>88.005699157714844</c:v>
                </c:pt>
                <c:pt idx="524">
                  <c:v>88.679740905761719</c:v>
                </c:pt>
                <c:pt idx="525">
                  <c:v>85.684295654296875</c:v>
                </c:pt>
                <c:pt idx="526">
                  <c:v>79.064170837402344</c:v>
                </c:pt>
                <c:pt idx="527">
                  <c:v>86.281028747558594</c:v>
                </c:pt>
                <c:pt idx="528">
                  <c:v>81.2398681640625</c:v>
                </c:pt>
                <c:pt idx="529">
                  <c:v>89.515998840332031</c:v>
                </c:pt>
                <c:pt idx="530">
                  <c:v>90.303352355957031</c:v>
                </c:pt>
                <c:pt idx="531">
                  <c:v>81.585731506347656</c:v>
                </c:pt>
                <c:pt idx="532">
                  <c:v>88.190826416015625</c:v>
                </c:pt>
                <c:pt idx="533">
                  <c:v>84.175323486328125</c:v>
                </c:pt>
                <c:pt idx="534">
                  <c:v>85.349159240722656</c:v>
                </c:pt>
                <c:pt idx="535">
                  <c:v>91.753433227539063</c:v>
                </c:pt>
                <c:pt idx="536">
                  <c:v>87.6290283203125</c:v>
                </c:pt>
                <c:pt idx="537">
                  <c:v>91.601570129394531</c:v>
                </c:pt>
                <c:pt idx="538">
                  <c:v>83.968254089355469</c:v>
                </c:pt>
                <c:pt idx="539">
                  <c:v>89.612861633300781</c:v>
                </c:pt>
                <c:pt idx="540">
                  <c:v>72.521888732910156</c:v>
                </c:pt>
                <c:pt idx="541">
                  <c:v>80.744163513183594</c:v>
                </c:pt>
                <c:pt idx="542">
                  <c:v>78.448043823242188</c:v>
                </c:pt>
                <c:pt idx="543">
                  <c:v>88.159217834472656</c:v>
                </c:pt>
                <c:pt idx="544">
                  <c:v>95.325874328613281</c:v>
                </c:pt>
                <c:pt idx="545">
                  <c:v>83.417625427246094</c:v>
                </c:pt>
                <c:pt idx="546">
                  <c:v>87.412803649902344</c:v>
                </c:pt>
                <c:pt idx="547">
                  <c:v>92.965652465820313</c:v>
                </c:pt>
                <c:pt idx="548">
                  <c:v>86.549446105957031</c:v>
                </c:pt>
                <c:pt idx="549">
                  <c:v>85.141242980957031</c:v>
                </c:pt>
                <c:pt idx="550">
                  <c:v>97.581733703613281</c:v>
                </c:pt>
                <c:pt idx="551">
                  <c:v>90.853355407714844</c:v>
                </c:pt>
                <c:pt idx="552">
                  <c:v>90.778724670410156</c:v>
                </c:pt>
                <c:pt idx="553">
                  <c:v>76.784637451171875</c:v>
                </c:pt>
                <c:pt idx="554">
                  <c:v>86.376258850097656</c:v>
                </c:pt>
                <c:pt idx="555">
                  <c:v>76.350120544433594</c:v>
                </c:pt>
                <c:pt idx="556">
                  <c:v>75.315925598144531</c:v>
                </c:pt>
                <c:pt idx="557">
                  <c:v>87.979515075683594</c:v>
                </c:pt>
                <c:pt idx="558">
                  <c:v>84.590324401855469</c:v>
                </c:pt>
                <c:pt idx="559">
                  <c:v>88.270271301269531</c:v>
                </c:pt>
                <c:pt idx="560">
                  <c:v>90.709671020507813</c:v>
                </c:pt>
                <c:pt idx="561">
                  <c:v>91.625717163085938</c:v>
                </c:pt>
                <c:pt idx="562">
                  <c:v>83.326164245605469</c:v>
                </c:pt>
                <c:pt idx="563">
                  <c:v>84.811546325683594</c:v>
                </c:pt>
                <c:pt idx="564">
                  <c:v>78.178688049316406</c:v>
                </c:pt>
                <c:pt idx="565">
                  <c:v>85.734870910644531</c:v>
                </c:pt>
                <c:pt idx="566">
                  <c:v>85.382392883300781</c:v>
                </c:pt>
                <c:pt idx="567">
                  <c:v>91.208915710449219</c:v>
                </c:pt>
                <c:pt idx="568">
                  <c:v>85.652679443359375</c:v>
                </c:pt>
                <c:pt idx="569">
                  <c:v>85.411842346191406</c:v>
                </c:pt>
                <c:pt idx="570">
                  <c:v>77.980171203613281</c:v>
                </c:pt>
                <c:pt idx="571">
                  <c:v>81.337959289550781</c:v>
                </c:pt>
                <c:pt idx="572">
                  <c:v>88.9151611328125</c:v>
                </c:pt>
                <c:pt idx="573">
                  <c:v>90.504592895507813</c:v>
                </c:pt>
                <c:pt idx="574">
                  <c:v>82.995735168457031</c:v>
                </c:pt>
                <c:pt idx="575">
                  <c:v>89.337867736816406</c:v>
                </c:pt>
                <c:pt idx="576">
                  <c:v>89.829437255859375</c:v>
                </c:pt>
                <c:pt idx="577">
                  <c:v>83.771171569824219</c:v>
                </c:pt>
                <c:pt idx="578">
                  <c:v>84.632713317871094</c:v>
                </c:pt>
                <c:pt idx="579">
                  <c:v>85.184341430664063</c:v>
                </c:pt>
                <c:pt idx="580">
                  <c:v>92.91864013671875</c:v>
                </c:pt>
                <c:pt idx="581">
                  <c:v>87.216316223144531</c:v>
                </c:pt>
                <c:pt idx="582">
                  <c:v>83.332298278808594</c:v>
                </c:pt>
                <c:pt idx="583">
                  <c:v>86.235725402832031</c:v>
                </c:pt>
                <c:pt idx="584">
                  <c:v>96.594192504882813</c:v>
                </c:pt>
                <c:pt idx="585">
                  <c:v>85.495628356933594</c:v>
                </c:pt>
                <c:pt idx="586">
                  <c:v>86.340141296386719</c:v>
                </c:pt>
                <c:pt idx="587">
                  <c:v>85.033149719238281</c:v>
                </c:pt>
                <c:pt idx="588">
                  <c:v>86.995292663574219</c:v>
                </c:pt>
                <c:pt idx="589">
                  <c:v>84.755699157714844</c:v>
                </c:pt>
                <c:pt idx="590">
                  <c:v>85.524116516113281</c:v>
                </c:pt>
                <c:pt idx="591">
                  <c:v>88.274169921875</c:v>
                </c:pt>
                <c:pt idx="592">
                  <c:v>86.846153259277344</c:v>
                </c:pt>
                <c:pt idx="593">
                  <c:v>85.836013793945313</c:v>
                </c:pt>
                <c:pt idx="594">
                  <c:v>86.702552795410156</c:v>
                </c:pt>
                <c:pt idx="595">
                  <c:v>82.523017883300781</c:v>
                </c:pt>
                <c:pt idx="596">
                  <c:v>78.974090576171875</c:v>
                </c:pt>
                <c:pt idx="597">
                  <c:v>91.908668518066406</c:v>
                </c:pt>
                <c:pt idx="598">
                  <c:v>77.090446472167969</c:v>
                </c:pt>
                <c:pt idx="599">
                  <c:v>82.561653137207031</c:v>
                </c:pt>
                <c:pt idx="600">
                  <c:v>86.627784729003906</c:v>
                </c:pt>
                <c:pt idx="601">
                  <c:v>81.531913757324219</c:v>
                </c:pt>
                <c:pt idx="602">
                  <c:v>86.794075012207031</c:v>
                </c:pt>
                <c:pt idx="603">
                  <c:v>86.186325073242188</c:v>
                </c:pt>
                <c:pt idx="604">
                  <c:v>79.317131042480469</c:v>
                </c:pt>
                <c:pt idx="605">
                  <c:v>89.102653503417969</c:v>
                </c:pt>
                <c:pt idx="606">
                  <c:v>90.200721740722656</c:v>
                </c:pt>
                <c:pt idx="607">
                  <c:v>82.106239318847656</c:v>
                </c:pt>
                <c:pt idx="608">
                  <c:v>82.095634460449219</c:v>
                </c:pt>
                <c:pt idx="609">
                  <c:v>86.797233581542969</c:v>
                </c:pt>
                <c:pt idx="610">
                  <c:v>85.892219543457031</c:v>
                </c:pt>
                <c:pt idx="611">
                  <c:v>79.9599609375</c:v>
                </c:pt>
                <c:pt idx="612">
                  <c:v>72.556892395019531</c:v>
                </c:pt>
                <c:pt idx="613">
                  <c:v>86.918502807617188</c:v>
                </c:pt>
                <c:pt idx="614">
                  <c:v>81.258171081542969</c:v>
                </c:pt>
                <c:pt idx="615">
                  <c:v>86.677009582519531</c:v>
                </c:pt>
                <c:pt idx="616">
                  <c:v>86.555625915527344</c:v>
                </c:pt>
                <c:pt idx="617">
                  <c:v>90.160995483398438</c:v>
                </c:pt>
                <c:pt idx="618">
                  <c:v>90.459976196289063</c:v>
                </c:pt>
                <c:pt idx="619">
                  <c:v>86.0389404296875</c:v>
                </c:pt>
                <c:pt idx="620">
                  <c:v>84.359687805175781</c:v>
                </c:pt>
                <c:pt idx="621">
                  <c:v>91.424179077148438</c:v>
                </c:pt>
                <c:pt idx="622">
                  <c:v>79.831710815429688</c:v>
                </c:pt>
                <c:pt idx="623">
                  <c:v>89.241973876953125</c:v>
                </c:pt>
                <c:pt idx="624">
                  <c:v>90.0174560546875</c:v>
                </c:pt>
                <c:pt idx="625">
                  <c:v>87.202667236328125</c:v>
                </c:pt>
                <c:pt idx="626">
                  <c:v>82.092903137207031</c:v>
                </c:pt>
                <c:pt idx="627">
                  <c:v>81.748207092285156</c:v>
                </c:pt>
                <c:pt idx="628">
                  <c:v>85.745491027832031</c:v>
                </c:pt>
                <c:pt idx="629">
                  <c:v>90.798110961914063</c:v>
                </c:pt>
                <c:pt idx="630">
                  <c:v>84.114791870117188</c:v>
                </c:pt>
                <c:pt idx="631">
                  <c:v>93.90228271484375</c:v>
                </c:pt>
                <c:pt idx="632">
                  <c:v>83.085105895996094</c:v>
                </c:pt>
                <c:pt idx="633">
                  <c:v>85.636329650878906</c:v>
                </c:pt>
                <c:pt idx="634">
                  <c:v>91.245613098144531</c:v>
                </c:pt>
                <c:pt idx="635">
                  <c:v>84.625526428222656</c:v>
                </c:pt>
                <c:pt idx="636">
                  <c:v>88.821266174316406</c:v>
                </c:pt>
                <c:pt idx="637">
                  <c:v>75.24365234375</c:v>
                </c:pt>
                <c:pt idx="638">
                  <c:v>90.345718383789063</c:v>
                </c:pt>
                <c:pt idx="639">
                  <c:v>88.773117065429688</c:v>
                </c:pt>
                <c:pt idx="640">
                  <c:v>89.01190185546875</c:v>
                </c:pt>
                <c:pt idx="641">
                  <c:v>86.73760986328125</c:v>
                </c:pt>
                <c:pt idx="642">
                  <c:v>87.152046203613281</c:v>
                </c:pt>
                <c:pt idx="643">
                  <c:v>87.53839111328125</c:v>
                </c:pt>
                <c:pt idx="644">
                  <c:v>78.247749328613281</c:v>
                </c:pt>
                <c:pt idx="645">
                  <c:v>86.81268310546875</c:v>
                </c:pt>
                <c:pt idx="646">
                  <c:v>79.622444152832031</c:v>
                </c:pt>
                <c:pt idx="647">
                  <c:v>87.428268432617188</c:v>
                </c:pt>
                <c:pt idx="648">
                  <c:v>71.362236022949219</c:v>
                </c:pt>
                <c:pt idx="649">
                  <c:v>87.499923706054688</c:v>
                </c:pt>
                <c:pt idx="650">
                  <c:v>77.674064636230469</c:v>
                </c:pt>
                <c:pt idx="651">
                  <c:v>86.48114013671875</c:v>
                </c:pt>
                <c:pt idx="652">
                  <c:v>90.900131225585938</c:v>
                </c:pt>
                <c:pt idx="653">
                  <c:v>88.247634887695313</c:v>
                </c:pt>
                <c:pt idx="654">
                  <c:v>92.433456420898438</c:v>
                </c:pt>
                <c:pt idx="655">
                  <c:v>77.489677429199219</c:v>
                </c:pt>
                <c:pt idx="656">
                  <c:v>89.8997802734375</c:v>
                </c:pt>
                <c:pt idx="657">
                  <c:v>94.486968994140625</c:v>
                </c:pt>
                <c:pt idx="658">
                  <c:v>87.538986206054688</c:v>
                </c:pt>
                <c:pt idx="659">
                  <c:v>91.146774291992188</c:v>
                </c:pt>
                <c:pt idx="660">
                  <c:v>84.612808227539063</c:v>
                </c:pt>
                <c:pt idx="661">
                  <c:v>89.239128112792969</c:v>
                </c:pt>
                <c:pt idx="662">
                  <c:v>78.893630981445313</c:v>
                </c:pt>
                <c:pt idx="663">
                  <c:v>78.169540405273438</c:v>
                </c:pt>
                <c:pt idx="664">
                  <c:v>88.454185485839844</c:v>
                </c:pt>
                <c:pt idx="665">
                  <c:v>87.581146240234375</c:v>
                </c:pt>
                <c:pt idx="666">
                  <c:v>79.681838989257813</c:v>
                </c:pt>
                <c:pt idx="667">
                  <c:v>89.006462097167969</c:v>
                </c:pt>
                <c:pt idx="668">
                  <c:v>76.991989135742188</c:v>
                </c:pt>
                <c:pt idx="669">
                  <c:v>86.9578857421875</c:v>
                </c:pt>
                <c:pt idx="670">
                  <c:v>94.365959167480469</c:v>
                </c:pt>
                <c:pt idx="671">
                  <c:v>78.9019775390625</c:v>
                </c:pt>
                <c:pt idx="672">
                  <c:v>74.817497253417969</c:v>
                </c:pt>
                <c:pt idx="673">
                  <c:v>90.578514099121094</c:v>
                </c:pt>
                <c:pt idx="674">
                  <c:v>86.050514221191406</c:v>
                </c:pt>
                <c:pt idx="675">
                  <c:v>89.662918090820313</c:v>
                </c:pt>
                <c:pt idx="676">
                  <c:v>84.925941467285156</c:v>
                </c:pt>
                <c:pt idx="677">
                  <c:v>85.988609313964844</c:v>
                </c:pt>
                <c:pt idx="678">
                  <c:v>91.818092346191406</c:v>
                </c:pt>
                <c:pt idx="679">
                  <c:v>83.170654296875</c:v>
                </c:pt>
                <c:pt idx="680">
                  <c:v>85.122100830078125</c:v>
                </c:pt>
                <c:pt idx="681">
                  <c:v>85.211036682128906</c:v>
                </c:pt>
                <c:pt idx="682">
                  <c:v>85.539024353027344</c:v>
                </c:pt>
                <c:pt idx="683">
                  <c:v>81.615058898925781</c:v>
                </c:pt>
                <c:pt idx="684">
                  <c:v>79.440345764160156</c:v>
                </c:pt>
                <c:pt idx="685">
                  <c:v>87.1026611328125</c:v>
                </c:pt>
                <c:pt idx="686">
                  <c:v>86.600395202636719</c:v>
                </c:pt>
                <c:pt idx="687">
                  <c:v>85.585067749023438</c:v>
                </c:pt>
                <c:pt idx="688">
                  <c:v>83.479644775390625</c:v>
                </c:pt>
                <c:pt idx="689">
                  <c:v>80.921684265136719</c:v>
                </c:pt>
                <c:pt idx="690">
                  <c:v>89.692726135253906</c:v>
                </c:pt>
                <c:pt idx="691">
                  <c:v>88.3631591796875</c:v>
                </c:pt>
                <c:pt idx="692">
                  <c:v>88.32061767578125</c:v>
                </c:pt>
                <c:pt idx="693">
                  <c:v>85.3475341796875</c:v>
                </c:pt>
                <c:pt idx="694">
                  <c:v>79.509292602539063</c:v>
                </c:pt>
                <c:pt idx="695">
                  <c:v>85.804489135742188</c:v>
                </c:pt>
                <c:pt idx="696">
                  <c:v>80.489494323730469</c:v>
                </c:pt>
                <c:pt idx="697">
                  <c:v>89.4161376953125</c:v>
                </c:pt>
                <c:pt idx="698">
                  <c:v>73.011116027832031</c:v>
                </c:pt>
                <c:pt idx="699">
                  <c:v>84.092735290527344</c:v>
                </c:pt>
                <c:pt idx="700">
                  <c:v>93.247383117675781</c:v>
                </c:pt>
                <c:pt idx="701">
                  <c:v>80.077911376953125</c:v>
                </c:pt>
                <c:pt idx="702">
                  <c:v>90.924324035644531</c:v>
                </c:pt>
                <c:pt idx="703">
                  <c:v>89.293128967285156</c:v>
                </c:pt>
                <c:pt idx="704">
                  <c:v>84.026321411132813</c:v>
                </c:pt>
                <c:pt idx="705">
                  <c:v>83.770729064941406</c:v>
                </c:pt>
                <c:pt idx="706">
                  <c:v>86.163070678710938</c:v>
                </c:pt>
                <c:pt idx="707">
                  <c:v>95.385665893554688</c:v>
                </c:pt>
                <c:pt idx="708">
                  <c:v>82.670806884765625</c:v>
                </c:pt>
                <c:pt idx="709">
                  <c:v>75.833198547363281</c:v>
                </c:pt>
                <c:pt idx="710">
                  <c:v>81.546562194824219</c:v>
                </c:pt>
                <c:pt idx="711">
                  <c:v>84.691848754882813</c:v>
                </c:pt>
                <c:pt idx="712">
                  <c:v>86.236282348632813</c:v>
                </c:pt>
                <c:pt idx="713">
                  <c:v>81.986778259277344</c:v>
                </c:pt>
                <c:pt idx="714">
                  <c:v>88.27215576171875</c:v>
                </c:pt>
                <c:pt idx="715">
                  <c:v>87.933448791503906</c:v>
                </c:pt>
                <c:pt idx="716">
                  <c:v>85.667884826660156</c:v>
                </c:pt>
                <c:pt idx="717">
                  <c:v>87.559577941894531</c:v>
                </c:pt>
                <c:pt idx="718">
                  <c:v>80.627029418945313</c:v>
                </c:pt>
                <c:pt idx="719">
                  <c:v>86.672935485839844</c:v>
                </c:pt>
                <c:pt idx="720">
                  <c:v>95.807998657226563</c:v>
                </c:pt>
                <c:pt idx="721">
                  <c:v>90.31219482421875</c:v>
                </c:pt>
                <c:pt idx="722">
                  <c:v>84.599227905273438</c:v>
                </c:pt>
                <c:pt idx="723">
                  <c:v>85.404945373535156</c:v>
                </c:pt>
                <c:pt idx="724">
                  <c:v>86.332618713378906</c:v>
                </c:pt>
                <c:pt idx="725">
                  <c:v>82.203399658203125</c:v>
                </c:pt>
                <c:pt idx="726">
                  <c:v>81.239669799804688</c:v>
                </c:pt>
                <c:pt idx="727">
                  <c:v>89.779251098632813</c:v>
                </c:pt>
                <c:pt idx="728">
                  <c:v>94.678565979003906</c:v>
                </c:pt>
                <c:pt idx="729">
                  <c:v>80.170501708984375</c:v>
                </c:pt>
                <c:pt idx="730">
                  <c:v>84.126327514648438</c:v>
                </c:pt>
                <c:pt idx="731">
                  <c:v>84.146499633789063</c:v>
                </c:pt>
                <c:pt idx="732">
                  <c:v>86.330192565917969</c:v>
                </c:pt>
                <c:pt idx="733">
                  <c:v>88.3760986328125</c:v>
                </c:pt>
                <c:pt idx="734">
                  <c:v>88.7833251953125</c:v>
                </c:pt>
                <c:pt idx="735">
                  <c:v>82.615447998046875</c:v>
                </c:pt>
                <c:pt idx="736">
                  <c:v>87.150230407714844</c:v>
                </c:pt>
                <c:pt idx="737">
                  <c:v>84.165519714355469</c:v>
                </c:pt>
                <c:pt idx="738">
                  <c:v>91.156631469726563</c:v>
                </c:pt>
                <c:pt idx="739">
                  <c:v>90.592376708984375</c:v>
                </c:pt>
                <c:pt idx="740">
                  <c:v>77.155670166015625</c:v>
                </c:pt>
                <c:pt idx="741">
                  <c:v>86.339797973632813</c:v>
                </c:pt>
                <c:pt idx="742">
                  <c:v>81.412010192871094</c:v>
                </c:pt>
                <c:pt idx="743">
                  <c:v>87.118927001953125</c:v>
                </c:pt>
                <c:pt idx="744">
                  <c:v>84.411689758300781</c:v>
                </c:pt>
                <c:pt idx="745">
                  <c:v>86.796401977539063</c:v>
                </c:pt>
                <c:pt idx="746">
                  <c:v>91.566780090332031</c:v>
                </c:pt>
                <c:pt idx="747">
                  <c:v>82.223892211914063</c:v>
                </c:pt>
                <c:pt idx="748">
                  <c:v>93.752647399902344</c:v>
                </c:pt>
                <c:pt idx="749">
                  <c:v>75.559394836425781</c:v>
                </c:pt>
                <c:pt idx="750">
                  <c:v>87.8646240234375</c:v>
                </c:pt>
                <c:pt idx="751">
                  <c:v>83.112144470214844</c:v>
                </c:pt>
                <c:pt idx="752">
                  <c:v>76.30511474609375</c:v>
                </c:pt>
                <c:pt idx="753">
                  <c:v>84.859504699707031</c:v>
                </c:pt>
                <c:pt idx="754">
                  <c:v>88.138168334960938</c:v>
                </c:pt>
                <c:pt idx="755">
                  <c:v>84.934242248535156</c:v>
                </c:pt>
                <c:pt idx="756">
                  <c:v>86.471099853515625</c:v>
                </c:pt>
                <c:pt idx="757">
                  <c:v>82.821601867675781</c:v>
                </c:pt>
                <c:pt idx="758">
                  <c:v>94.409416198730469</c:v>
                </c:pt>
                <c:pt idx="759">
                  <c:v>78.989356994628906</c:v>
                </c:pt>
                <c:pt idx="760">
                  <c:v>91.444618225097656</c:v>
                </c:pt>
                <c:pt idx="761">
                  <c:v>91.550880432128906</c:v>
                </c:pt>
                <c:pt idx="762">
                  <c:v>82.534378051757813</c:v>
                </c:pt>
                <c:pt idx="763">
                  <c:v>91.949989318847656</c:v>
                </c:pt>
                <c:pt idx="764">
                  <c:v>81.340484619140625</c:v>
                </c:pt>
                <c:pt idx="765">
                  <c:v>77.15673828125</c:v>
                </c:pt>
                <c:pt idx="766">
                  <c:v>90.547897338867188</c:v>
                </c:pt>
                <c:pt idx="767">
                  <c:v>94.895927429199219</c:v>
                </c:pt>
                <c:pt idx="768">
                  <c:v>90.434867858886719</c:v>
                </c:pt>
                <c:pt idx="769">
                  <c:v>87.058662414550781</c:v>
                </c:pt>
                <c:pt idx="770">
                  <c:v>84.416946411132813</c:v>
                </c:pt>
                <c:pt idx="771">
                  <c:v>81.834060668945313</c:v>
                </c:pt>
                <c:pt idx="772">
                  <c:v>77.8531494140625</c:v>
                </c:pt>
                <c:pt idx="773">
                  <c:v>92.878135681152344</c:v>
                </c:pt>
                <c:pt idx="774">
                  <c:v>85.731170654296875</c:v>
                </c:pt>
                <c:pt idx="775">
                  <c:v>89.858901977539063</c:v>
                </c:pt>
                <c:pt idx="776">
                  <c:v>88.526298522949219</c:v>
                </c:pt>
                <c:pt idx="777">
                  <c:v>89.47552490234375</c:v>
                </c:pt>
                <c:pt idx="778">
                  <c:v>84.160507202148438</c:v>
                </c:pt>
                <c:pt idx="779">
                  <c:v>87.775016784667969</c:v>
                </c:pt>
                <c:pt idx="780">
                  <c:v>90.181198120117188</c:v>
                </c:pt>
                <c:pt idx="781">
                  <c:v>80.147377014160156</c:v>
                </c:pt>
                <c:pt idx="782">
                  <c:v>84.73077392578125</c:v>
                </c:pt>
                <c:pt idx="783">
                  <c:v>85.976272583007813</c:v>
                </c:pt>
                <c:pt idx="784">
                  <c:v>87.531990051269531</c:v>
                </c:pt>
                <c:pt idx="785">
                  <c:v>86.157508850097656</c:v>
                </c:pt>
                <c:pt idx="786">
                  <c:v>84.116325378417969</c:v>
                </c:pt>
                <c:pt idx="787">
                  <c:v>75.783134460449219</c:v>
                </c:pt>
                <c:pt idx="788">
                  <c:v>81.403640747070313</c:v>
                </c:pt>
                <c:pt idx="789">
                  <c:v>89.549530029296875</c:v>
                </c:pt>
                <c:pt idx="790">
                  <c:v>82.271163940429688</c:v>
                </c:pt>
                <c:pt idx="791">
                  <c:v>82.145637512207031</c:v>
                </c:pt>
                <c:pt idx="792">
                  <c:v>82.19891357421875</c:v>
                </c:pt>
                <c:pt idx="793">
                  <c:v>84.506736755371094</c:v>
                </c:pt>
                <c:pt idx="794">
                  <c:v>82.141754150390625</c:v>
                </c:pt>
                <c:pt idx="795">
                  <c:v>79.928237915039063</c:v>
                </c:pt>
                <c:pt idx="796">
                  <c:v>85.46124267578125</c:v>
                </c:pt>
                <c:pt idx="797">
                  <c:v>85.648765563964844</c:v>
                </c:pt>
                <c:pt idx="798">
                  <c:v>83.872688293457031</c:v>
                </c:pt>
                <c:pt idx="799">
                  <c:v>83.386772155761719</c:v>
                </c:pt>
                <c:pt idx="800">
                  <c:v>86.231414794921875</c:v>
                </c:pt>
                <c:pt idx="801">
                  <c:v>86.603691101074219</c:v>
                </c:pt>
                <c:pt idx="802">
                  <c:v>88.959846496582031</c:v>
                </c:pt>
                <c:pt idx="803">
                  <c:v>86.857582092285156</c:v>
                </c:pt>
                <c:pt idx="804">
                  <c:v>87.83642578125</c:v>
                </c:pt>
                <c:pt idx="805">
                  <c:v>98.131500244140625</c:v>
                </c:pt>
                <c:pt idx="806">
                  <c:v>70.017463684082031</c:v>
                </c:pt>
                <c:pt idx="807">
                  <c:v>78.400581359863281</c:v>
                </c:pt>
                <c:pt idx="808">
                  <c:v>82.068595886230469</c:v>
                </c:pt>
                <c:pt idx="809">
                  <c:v>86.889938354492188</c:v>
                </c:pt>
                <c:pt idx="810">
                  <c:v>73.298393249511719</c:v>
                </c:pt>
                <c:pt idx="811">
                  <c:v>90.145858764648438</c:v>
                </c:pt>
                <c:pt idx="812">
                  <c:v>88.583824157714844</c:v>
                </c:pt>
                <c:pt idx="813">
                  <c:v>84.915275573730469</c:v>
                </c:pt>
                <c:pt idx="814">
                  <c:v>84.863090515136719</c:v>
                </c:pt>
                <c:pt idx="815">
                  <c:v>82.825225830078125</c:v>
                </c:pt>
                <c:pt idx="816">
                  <c:v>86.937568664550781</c:v>
                </c:pt>
                <c:pt idx="817">
                  <c:v>82.753265380859375</c:v>
                </c:pt>
                <c:pt idx="818">
                  <c:v>84.051422119140625</c:v>
                </c:pt>
                <c:pt idx="819">
                  <c:v>78.912445068359375</c:v>
                </c:pt>
                <c:pt idx="820">
                  <c:v>93.747734069824219</c:v>
                </c:pt>
                <c:pt idx="821">
                  <c:v>88.310249328613281</c:v>
                </c:pt>
                <c:pt idx="822">
                  <c:v>74.437690734863281</c:v>
                </c:pt>
                <c:pt idx="823">
                  <c:v>87.587966918945313</c:v>
                </c:pt>
                <c:pt idx="824">
                  <c:v>83.59796142578125</c:v>
                </c:pt>
                <c:pt idx="825">
                  <c:v>86.539169311523438</c:v>
                </c:pt>
                <c:pt idx="826">
                  <c:v>85.355323791503906</c:v>
                </c:pt>
                <c:pt idx="827">
                  <c:v>82.168350219726563</c:v>
                </c:pt>
                <c:pt idx="828">
                  <c:v>85.105697631835938</c:v>
                </c:pt>
                <c:pt idx="829">
                  <c:v>82.538307189941406</c:v>
                </c:pt>
                <c:pt idx="830">
                  <c:v>86.026641845703125</c:v>
                </c:pt>
                <c:pt idx="831">
                  <c:v>84.651168823242188</c:v>
                </c:pt>
                <c:pt idx="832">
                  <c:v>92.931571960449219</c:v>
                </c:pt>
                <c:pt idx="833">
                  <c:v>93.196517944335938</c:v>
                </c:pt>
                <c:pt idx="834">
                  <c:v>87.199493408203125</c:v>
                </c:pt>
                <c:pt idx="835">
                  <c:v>82.252449035644531</c:v>
                </c:pt>
                <c:pt idx="836">
                  <c:v>79.97796630859375</c:v>
                </c:pt>
                <c:pt idx="837">
                  <c:v>87.641525268554688</c:v>
                </c:pt>
                <c:pt idx="838">
                  <c:v>88.632606506347656</c:v>
                </c:pt>
                <c:pt idx="839">
                  <c:v>80.401176452636719</c:v>
                </c:pt>
                <c:pt idx="840">
                  <c:v>84.403465270996094</c:v>
                </c:pt>
                <c:pt idx="841">
                  <c:v>85.787399291992188</c:v>
                </c:pt>
                <c:pt idx="842">
                  <c:v>101.97308349609381</c:v>
                </c:pt>
                <c:pt idx="843">
                  <c:v>81.544654846191406</c:v>
                </c:pt>
                <c:pt idx="844">
                  <c:v>80.917655944824219</c:v>
                </c:pt>
                <c:pt idx="845">
                  <c:v>84.511489868164063</c:v>
                </c:pt>
                <c:pt idx="846">
                  <c:v>90.399147033691406</c:v>
                </c:pt>
                <c:pt idx="847">
                  <c:v>90.475852966308594</c:v>
                </c:pt>
                <c:pt idx="848">
                  <c:v>81.865859985351563</c:v>
                </c:pt>
                <c:pt idx="849">
                  <c:v>85.214752197265625</c:v>
                </c:pt>
                <c:pt idx="850">
                  <c:v>86.216384887695313</c:v>
                </c:pt>
                <c:pt idx="851">
                  <c:v>84.681663513183594</c:v>
                </c:pt>
                <c:pt idx="852">
                  <c:v>100.61252593994141</c:v>
                </c:pt>
                <c:pt idx="853">
                  <c:v>85.256378173828125</c:v>
                </c:pt>
                <c:pt idx="854">
                  <c:v>95.722564697265625</c:v>
                </c:pt>
                <c:pt idx="855">
                  <c:v>94.99169921875</c:v>
                </c:pt>
                <c:pt idx="856">
                  <c:v>85.436935424804688</c:v>
                </c:pt>
                <c:pt idx="857">
                  <c:v>86.220077514648438</c:v>
                </c:pt>
                <c:pt idx="858">
                  <c:v>79.969200134277344</c:v>
                </c:pt>
                <c:pt idx="859">
                  <c:v>83.647636413574219</c:v>
                </c:pt>
                <c:pt idx="860">
                  <c:v>83.873802185058594</c:v>
                </c:pt>
                <c:pt idx="861">
                  <c:v>86.256355285644531</c:v>
                </c:pt>
                <c:pt idx="862">
                  <c:v>85.551742553710938</c:v>
                </c:pt>
                <c:pt idx="863">
                  <c:v>96.037895202636719</c:v>
                </c:pt>
                <c:pt idx="864">
                  <c:v>87.598228454589844</c:v>
                </c:pt>
                <c:pt idx="865">
                  <c:v>85.138633728027344</c:v>
                </c:pt>
                <c:pt idx="866">
                  <c:v>78.878654479980469</c:v>
                </c:pt>
                <c:pt idx="867">
                  <c:v>86.845703125</c:v>
                </c:pt>
                <c:pt idx="868">
                  <c:v>86.520652770996094</c:v>
                </c:pt>
                <c:pt idx="869">
                  <c:v>93.010978698730469</c:v>
                </c:pt>
                <c:pt idx="870">
                  <c:v>80.852447509765625</c:v>
                </c:pt>
                <c:pt idx="871">
                  <c:v>83.130607604980469</c:v>
                </c:pt>
                <c:pt idx="872">
                  <c:v>89.518142700195313</c:v>
                </c:pt>
                <c:pt idx="873">
                  <c:v>83.551216125488281</c:v>
                </c:pt>
                <c:pt idx="874">
                  <c:v>89.558746337890625</c:v>
                </c:pt>
                <c:pt idx="875">
                  <c:v>77.710212707519531</c:v>
                </c:pt>
                <c:pt idx="876">
                  <c:v>91.434272766113281</c:v>
                </c:pt>
                <c:pt idx="877">
                  <c:v>84.004058837890625</c:v>
                </c:pt>
                <c:pt idx="878">
                  <c:v>89.559326171875</c:v>
                </c:pt>
                <c:pt idx="879">
                  <c:v>77.04632568359375</c:v>
                </c:pt>
                <c:pt idx="880">
                  <c:v>81.744216918945313</c:v>
                </c:pt>
                <c:pt idx="881">
                  <c:v>80.823890686035156</c:v>
                </c:pt>
                <c:pt idx="882">
                  <c:v>85.884033203125</c:v>
                </c:pt>
                <c:pt idx="883">
                  <c:v>80.796218872070313</c:v>
                </c:pt>
                <c:pt idx="884">
                  <c:v>90.08740234375</c:v>
                </c:pt>
                <c:pt idx="885">
                  <c:v>87.33331298828125</c:v>
                </c:pt>
                <c:pt idx="886">
                  <c:v>90.889915466308594</c:v>
                </c:pt>
                <c:pt idx="887">
                  <c:v>83.967391967773438</c:v>
                </c:pt>
                <c:pt idx="888">
                  <c:v>89.797080993652344</c:v>
                </c:pt>
                <c:pt idx="889">
                  <c:v>84.497871398925781</c:v>
                </c:pt>
                <c:pt idx="890">
                  <c:v>86.592765808105469</c:v>
                </c:pt>
                <c:pt idx="891">
                  <c:v>90.218894958496094</c:v>
                </c:pt>
                <c:pt idx="892">
                  <c:v>82.766815185546875</c:v>
                </c:pt>
                <c:pt idx="893">
                  <c:v>83.125877380371094</c:v>
                </c:pt>
                <c:pt idx="894">
                  <c:v>84.657485961914063</c:v>
                </c:pt>
                <c:pt idx="895">
                  <c:v>77.714973449707031</c:v>
                </c:pt>
                <c:pt idx="896">
                  <c:v>90.980827331542969</c:v>
                </c:pt>
                <c:pt idx="897">
                  <c:v>79.596954345703125</c:v>
                </c:pt>
                <c:pt idx="898">
                  <c:v>84.104240417480469</c:v>
                </c:pt>
                <c:pt idx="899">
                  <c:v>84.464286804199219</c:v>
                </c:pt>
                <c:pt idx="900">
                  <c:v>81.303581237792969</c:v>
                </c:pt>
                <c:pt idx="901">
                  <c:v>79.873832702636719</c:v>
                </c:pt>
                <c:pt idx="902">
                  <c:v>87.643470764160156</c:v>
                </c:pt>
                <c:pt idx="903">
                  <c:v>91.482673645019531</c:v>
                </c:pt>
                <c:pt idx="904">
                  <c:v>81.377700805664063</c:v>
                </c:pt>
                <c:pt idx="905">
                  <c:v>82.35479736328125</c:v>
                </c:pt>
                <c:pt idx="906">
                  <c:v>89.828033447265625</c:v>
                </c:pt>
                <c:pt idx="907">
                  <c:v>88.206077575683594</c:v>
                </c:pt>
                <c:pt idx="908">
                  <c:v>78.541435241699219</c:v>
                </c:pt>
                <c:pt idx="909">
                  <c:v>83.645645141601563</c:v>
                </c:pt>
                <c:pt idx="910">
                  <c:v>85.646476745605469</c:v>
                </c:pt>
                <c:pt idx="911">
                  <c:v>82.108146667480469</c:v>
                </c:pt>
                <c:pt idx="912">
                  <c:v>82.570869445800781</c:v>
                </c:pt>
                <c:pt idx="913">
                  <c:v>83.096824645996094</c:v>
                </c:pt>
                <c:pt idx="914">
                  <c:v>78.104072570800781</c:v>
                </c:pt>
                <c:pt idx="915">
                  <c:v>86.954803466796875</c:v>
                </c:pt>
                <c:pt idx="916">
                  <c:v>77.890472412109375</c:v>
                </c:pt>
                <c:pt idx="917">
                  <c:v>89.762138366699219</c:v>
                </c:pt>
                <c:pt idx="918">
                  <c:v>88.439132690429688</c:v>
                </c:pt>
                <c:pt idx="919">
                  <c:v>82.705337524414063</c:v>
                </c:pt>
                <c:pt idx="920">
                  <c:v>86.056900024414063</c:v>
                </c:pt>
                <c:pt idx="921">
                  <c:v>83.243438720703125</c:v>
                </c:pt>
                <c:pt idx="922">
                  <c:v>75.165443420410156</c:v>
                </c:pt>
                <c:pt idx="923">
                  <c:v>93.6246337890625</c:v>
                </c:pt>
                <c:pt idx="924">
                  <c:v>87.136802673339844</c:v>
                </c:pt>
                <c:pt idx="925">
                  <c:v>86.015785217285156</c:v>
                </c:pt>
                <c:pt idx="926">
                  <c:v>91.640182495117188</c:v>
                </c:pt>
                <c:pt idx="927">
                  <c:v>89.267974853515625</c:v>
                </c:pt>
                <c:pt idx="928">
                  <c:v>80.317649841308594</c:v>
                </c:pt>
                <c:pt idx="929">
                  <c:v>86.19537353515625</c:v>
                </c:pt>
                <c:pt idx="930">
                  <c:v>91.727294921875</c:v>
                </c:pt>
                <c:pt idx="931">
                  <c:v>78.027435302734375</c:v>
                </c:pt>
                <c:pt idx="932">
                  <c:v>88.398292541503906</c:v>
                </c:pt>
                <c:pt idx="933">
                  <c:v>81.449226379394531</c:v>
                </c:pt>
                <c:pt idx="934">
                  <c:v>84.616416931152344</c:v>
                </c:pt>
                <c:pt idx="935">
                  <c:v>87.74884033203125</c:v>
                </c:pt>
                <c:pt idx="936">
                  <c:v>87.831924438476563</c:v>
                </c:pt>
                <c:pt idx="937">
                  <c:v>83.379844665527344</c:v>
                </c:pt>
                <c:pt idx="938">
                  <c:v>77.978874206542969</c:v>
                </c:pt>
                <c:pt idx="939">
                  <c:v>89.382621765136719</c:v>
                </c:pt>
                <c:pt idx="940">
                  <c:v>83.610527038574219</c:v>
                </c:pt>
                <c:pt idx="941">
                  <c:v>90.872650146484375</c:v>
                </c:pt>
                <c:pt idx="942">
                  <c:v>85.547103881835938</c:v>
                </c:pt>
                <c:pt idx="943">
                  <c:v>91.653274536132813</c:v>
                </c:pt>
                <c:pt idx="944">
                  <c:v>76.3035888671875</c:v>
                </c:pt>
                <c:pt idx="945">
                  <c:v>84.130508422851563</c:v>
                </c:pt>
                <c:pt idx="946">
                  <c:v>82.212921142578125</c:v>
                </c:pt>
                <c:pt idx="947">
                  <c:v>85.86322021484375</c:v>
                </c:pt>
                <c:pt idx="948">
                  <c:v>83.662574768066406</c:v>
                </c:pt>
                <c:pt idx="949">
                  <c:v>90.093055725097656</c:v>
                </c:pt>
                <c:pt idx="950">
                  <c:v>88.342727661132813</c:v>
                </c:pt>
                <c:pt idx="951">
                  <c:v>83.850479125976563</c:v>
                </c:pt>
                <c:pt idx="952">
                  <c:v>82.946319580078125</c:v>
                </c:pt>
                <c:pt idx="953">
                  <c:v>90.317214965820313</c:v>
                </c:pt>
                <c:pt idx="954">
                  <c:v>78.859550476074219</c:v>
                </c:pt>
                <c:pt idx="955">
                  <c:v>85.159744262695313</c:v>
                </c:pt>
                <c:pt idx="956">
                  <c:v>90.964202880859375</c:v>
                </c:pt>
                <c:pt idx="957">
                  <c:v>90.912788391113281</c:v>
                </c:pt>
                <c:pt idx="958">
                  <c:v>88.347877502441406</c:v>
                </c:pt>
                <c:pt idx="959">
                  <c:v>91.232978820800781</c:v>
                </c:pt>
                <c:pt idx="960">
                  <c:v>85.582954406738281</c:v>
                </c:pt>
                <c:pt idx="961">
                  <c:v>89.797752380371094</c:v>
                </c:pt>
                <c:pt idx="962">
                  <c:v>83.5311279296875</c:v>
                </c:pt>
                <c:pt idx="963">
                  <c:v>83.223976135253906</c:v>
                </c:pt>
                <c:pt idx="964">
                  <c:v>85.534782409667969</c:v>
                </c:pt>
                <c:pt idx="965">
                  <c:v>87.852066040039063</c:v>
                </c:pt>
                <c:pt idx="966">
                  <c:v>83.737228393554688</c:v>
                </c:pt>
                <c:pt idx="967">
                  <c:v>79.652503967285156</c:v>
                </c:pt>
                <c:pt idx="968">
                  <c:v>89.405509948730469</c:v>
                </c:pt>
                <c:pt idx="969">
                  <c:v>80.199264526367188</c:v>
                </c:pt>
                <c:pt idx="970">
                  <c:v>80.245109558105469</c:v>
                </c:pt>
                <c:pt idx="971">
                  <c:v>97.332321166992188</c:v>
                </c:pt>
                <c:pt idx="972">
                  <c:v>85.353614807128906</c:v>
                </c:pt>
                <c:pt idx="973">
                  <c:v>85.871742248535156</c:v>
                </c:pt>
                <c:pt idx="974">
                  <c:v>79.559646606445313</c:v>
                </c:pt>
                <c:pt idx="975">
                  <c:v>82.179367065429688</c:v>
                </c:pt>
                <c:pt idx="976">
                  <c:v>88.546737670898438</c:v>
                </c:pt>
                <c:pt idx="977">
                  <c:v>87.679130554199219</c:v>
                </c:pt>
                <c:pt idx="978">
                  <c:v>86.050811767578125</c:v>
                </c:pt>
                <c:pt idx="979">
                  <c:v>92.447021484375</c:v>
                </c:pt>
                <c:pt idx="980">
                  <c:v>84.05908203125</c:v>
                </c:pt>
                <c:pt idx="981">
                  <c:v>89.015571594238281</c:v>
                </c:pt>
                <c:pt idx="982">
                  <c:v>81.274879455566406</c:v>
                </c:pt>
                <c:pt idx="983">
                  <c:v>83.700363159179688</c:v>
                </c:pt>
                <c:pt idx="984">
                  <c:v>76.976150512695313</c:v>
                </c:pt>
                <c:pt idx="985">
                  <c:v>82.5518798828125</c:v>
                </c:pt>
                <c:pt idx="986">
                  <c:v>84.808769226074219</c:v>
                </c:pt>
                <c:pt idx="987">
                  <c:v>85.289886474609375</c:v>
                </c:pt>
                <c:pt idx="988">
                  <c:v>82.00909423828125</c:v>
                </c:pt>
                <c:pt idx="989">
                  <c:v>87.024642944335938</c:v>
                </c:pt>
                <c:pt idx="990">
                  <c:v>85.415534973144531</c:v>
                </c:pt>
                <c:pt idx="991">
                  <c:v>87.082489013671875</c:v>
                </c:pt>
                <c:pt idx="992">
                  <c:v>78.967849731445313</c:v>
                </c:pt>
                <c:pt idx="993">
                  <c:v>86.873428344726563</c:v>
                </c:pt>
                <c:pt idx="994">
                  <c:v>98.667655944824219</c:v>
                </c:pt>
                <c:pt idx="995">
                  <c:v>82.517356872558594</c:v>
                </c:pt>
                <c:pt idx="996">
                  <c:v>77.271369934082031</c:v>
                </c:pt>
                <c:pt idx="997">
                  <c:v>91.241401672363281</c:v>
                </c:pt>
                <c:pt idx="998">
                  <c:v>83.181114196777344</c:v>
                </c:pt>
                <c:pt idx="999">
                  <c:v>82.12994384765625</c:v>
                </c:pt>
                <c:pt idx="1000">
                  <c:v>95.350593566894531</c:v>
                </c:pt>
                <c:pt idx="1001">
                  <c:v>85.437812805175781</c:v>
                </c:pt>
                <c:pt idx="1002">
                  <c:v>82.594833374023438</c:v>
                </c:pt>
                <c:pt idx="1003">
                  <c:v>80.377586364746094</c:v>
                </c:pt>
                <c:pt idx="1004">
                  <c:v>81.251670837402344</c:v>
                </c:pt>
                <c:pt idx="1005">
                  <c:v>81.064491271972656</c:v>
                </c:pt>
                <c:pt idx="1006">
                  <c:v>90.550086975097656</c:v>
                </c:pt>
                <c:pt idx="1007">
                  <c:v>78.105697631835938</c:v>
                </c:pt>
                <c:pt idx="1008">
                  <c:v>74.016510009765625</c:v>
                </c:pt>
                <c:pt idx="1009">
                  <c:v>81.051612854003906</c:v>
                </c:pt>
                <c:pt idx="1010">
                  <c:v>81.722488403320313</c:v>
                </c:pt>
                <c:pt idx="1011">
                  <c:v>91.730499267578125</c:v>
                </c:pt>
                <c:pt idx="1012">
                  <c:v>87.706146240234375</c:v>
                </c:pt>
                <c:pt idx="1013">
                  <c:v>86.293777465820313</c:v>
                </c:pt>
                <c:pt idx="1014">
                  <c:v>87.317626953125</c:v>
                </c:pt>
                <c:pt idx="1015">
                  <c:v>85.52685546875</c:v>
                </c:pt>
                <c:pt idx="1016">
                  <c:v>76.071647644042969</c:v>
                </c:pt>
                <c:pt idx="1017">
                  <c:v>85.890106201171875</c:v>
                </c:pt>
                <c:pt idx="1018">
                  <c:v>84.714424133300781</c:v>
                </c:pt>
                <c:pt idx="1019">
                  <c:v>84.485076904296875</c:v>
                </c:pt>
                <c:pt idx="1020">
                  <c:v>82.208580017089844</c:v>
                </c:pt>
                <c:pt idx="1021">
                  <c:v>91.202178955078125</c:v>
                </c:pt>
                <c:pt idx="1022">
                  <c:v>85.631599426269531</c:v>
                </c:pt>
                <c:pt idx="1023">
                  <c:v>90.534133911132813</c:v>
                </c:pt>
                <c:pt idx="1024">
                  <c:v>91.344932556152344</c:v>
                </c:pt>
                <c:pt idx="1025">
                  <c:v>89.685867309570313</c:v>
                </c:pt>
                <c:pt idx="1026">
                  <c:v>79.075119018554688</c:v>
                </c:pt>
                <c:pt idx="1027">
                  <c:v>85.519943237304688</c:v>
                </c:pt>
                <c:pt idx="1028">
                  <c:v>83.892791748046875</c:v>
                </c:pt>
                <c:pt idx="1029">
                  <c:v>78.845016479492188</c:v>
                </c:pt>
                <c:pt idx="1030">
                  <c:v>87.742202758789063</c:v>
                </c:pt>
                <c:pt idx="1031">
                  <c:v>90.28076171875</c:v>
                </c:pt>
                <c:pt idx="1032">
                  <c:v>84.063446044921875</c:v>
                </c:pt>
                <c:pt idx="1033">
                  <c:v>79.204383850097656</c:v>
                </c:pt>
                <c:pt idx="1034">
                  <c:v>86.982231140136719</c:v>
                </c:pt>
                <c:pt idx="1035">
                  <c:v>82.949195861816406</c:v>
                </c:pt>
                <c:pt idx="1036">
                  <c:v>82.908416748046875</c:v>
                </c:pt>
                <c:pt idx="1037">
                  <c:v>86.489051818847656</c:v>
                </c:pt>
                <c:pt idx="1038">
                  <c:v>82.225852966308594</c:v>
                </c:pt>
                <c:pt idx="1039">
                  <c:v>87.81005859375</c:v>
                </c:pt>
                <c:pt idx="1040">
                  <c:v>77.66314697265625</c:v>
                </c:pt>
                <c:pt idx="1041">
                  <c:v>92.28179931640625</c:v>
                </c:pt>
                <c:pt idx="1042">
                  <c:v>81.302139282226563</c:v>
                </c:pt>
                <c:pt idx="1043">
                  <c:v>83.170097351074219</c:v>
                </c:pt>
                <c:pt idx="1044">
                  <c:v>83.096733093261719</c:v>
                </c:pt>
                <c:pt idx="1045">
                  <c:v>81.8751220703125</c:v>
                </c:pt>
                <c:pt idx="1046">
                  <c:v>77.55230712890625</c:v>
                </c:pt>
                <c:pt idx="1047">
                  <c:v>80.567085266113281</c:v>
                </c:pt>
                <c:pt idx="1048">
                  <c:v>81.80084228515625</c:v>
                </c:pt>
                <c:pt idx="1049">
                  <c:v>82.297714233398438</c:v>
                </c:pt>
                <c:pt idx="1050">
                  <c:v>76.410995483398438</c:v>
                </c:pt>
                <c:pt idx="1051">
                  <c:v>86.842605590820313</c:v>
                </c:pt>
                <c:pt idx="1052">
                  <c:v>83.038215637207031</c:v>
                </c:pt>
                <c:pt idx="1053">
                  <c:v>81.371917724609375</c:v>
                </c:pt>
                <c:pt idx="1054">
                  <c:v>75.975601196289063</c:v>
                </c:pt>
                <c:pt idx="1055">
                  <c:v>82.251419067382813</c:v>
                </c:pt>
                <c:pt idx="1056">
                  <c:v>83.40203857421875</c:v>
                </c:pt>
                <c:pt idx="1057">
                  <c:v>87.039459228515625</c:v>
                </c:pt>
                <c:pt idx="1058">
                  <c:v>85.468971252441406</c:v>
                </c:pt>
                <c:pt idx="1059">
                  <c:v>86.525177001953125</c:v>
                </c:pt>
                <c:pt idx="1060">
                  <c:v>82.22076416015625</c:v>
                </c:pt>
                <c:pt idx="1061">
                  <c:v>96.198432922363281</c:v>
                </c:pt>
                <c:pt idx="1062">
                  <c:v>90.826362609863281</c:v>
                </c:pt>
                <c:pt idx="1063">
                  <c:v>78.321525573730469</c:v>
                </c:pt>
                <c:pt idx="1064">
                  <c:v>84.556884765625</c:v>
                </c:pt>
                <c:pt idx="1065">
                  <c:v>90.956993103027344</c:v>
                </c:pt>
                <c:pt idx="1066">
                  <c:v>87.272682189941406</c:v>
                </c:pt>
                <c:pt idx="1067">
                  <c:v>78.715599060058594</c:v>
                </c:pt>
                <c:pt idx="1068">
                  <c:v>83.996002197265625</c:v>
                </c:pt>
                <c:pt idx="1069">
                  <c:v>88.401390075683594</c:v>
                </c:pt>
                <c:pt idx="1070">
                  <c:v>87.751998901367188</c:v>
                </c:pt>
                <c:pt idx="1071">
                  <c:v>77.677253723144531</c:v>
                </c:pt>
                <c:pt idx="1072">
                  <c:v>81.06195068359375</c:v>
                </c:pt>
                <c:pt idx="1073">
                  <c:v>85.691482543945313</c:v>
                </c:pt>
                <c:pt idx="1074">
                  <c:v>89.576568603515625</c:v>
                </c:pt>
                <c:pt idx="1075">
                  <c:v>83.990516662597656</c:v>
                </c:pt>
                <c:pt idx="1076">
                  <c:v>84.865776062011719</c:v>
                </c:pt>
                <c:pt idx="1077">
                  <c:v>87.114730834960938</c:v>
                </c:pt>
                <c:pt idx="1078">
                  <c:v>74.585189819335938</c:v>
                </c:pt>
                <c:pt idx="1079">
                  <c:v>81.908645629882813</c:v>
                </c:pt>
                <c:pt idx="1080">
                  <c:v>85.073554992675781</c:v>
                </c:pt>
                <c:pt idx="1081">
                  <c:v>93.767967224121094</c:v>
                </c:pt>
                <c:pt idx="1082">
                  <c:v>77.316566467285156</c:v>
                </c:pt>
                <c:pt idx="1083">
                  <c:v>77.761520385742188</c:v>
                </c:pt>
                <c:pt idx="1084">
                  <c:v>77.040725708007813</c:v>
                </c:pt>
                <c:pt idx="1085">
                  <c:v>87.257949829101563</c:v>
                </c:pt>
                <c:pt idx="1086">
                  <c:v>80.348045349121094</c:v>
                </c:pt>
                <c:pt idx="1087">
                  <c:v>78.29547119140625</c:v>
                </c:pt>
                <c:pt idx="1088">
                  <c:v>83.255828857421875</c:v>
                </c:pt>
                <c:pt idx="1089">
                  <c:v>87.070243835449219</c:v>
                </c:pt>
                <c:pt idx="1090">
                  <c:v>90.829948425292969</c:v>
                </c:pt>
                <c:pt idx="1091">
                  <c:v>81.924331665039063</c:v>
                </c:pt>
                <c:pt idx="1092">
                  <c:v>82.65228271484375</c:v>
                </c:pt>
                <c:pt idx="1093">
                  <c:v>80.594245910644531</c:v>
                </c:pt>
                <c:pt idx="1094">
                  <c:v>87.616241455078125</c:v>
                </c:pt>
                <c:pt idx="1095">
                  <c:v>87.203903198242188</c:v>
                </c:pt>
                <c:pt idx="1096">
                  <c:v>85.529388427734375</c:v>
                </c:pt>
                <c:pt idx="1097">
                  <c:v>95.030014038085938</c:v>
                </c:pt>
                <c:pt idx="1098">
                  <c:v>83.785781860351563</c:v>
                </c:pt>
                <c:pt idx="1099">
                  <c:v>76.57061767578125</c:v>
                </c:pt>
                <c:pt idx="1100">
                  <c:v>98.682846069335938</c:v>
                </c:pt>
                <c:pt idx="1101">
                  <c:v>77.275222778320313</c:v>
                </c:pt>
                <c:pt idx="1102">
                  <c:v>75.565773010253906</c:v>
                </c:pt>
                <c:pt idx="1103">
                  <c:v>86.867279052734375</c:v>
                </c:pt>
                <c:pt idx="1104">
                  <c:v>81.840904235839844</c:v>
                </c:pt>
                <c:pt idx="1105">
                  <c:v>81.054405212402344</c:v>
                </c:pt>
                <c:pt idx="1106">
                  <c:v>87.690254211425781</c:v>
                </c:pt>
                <c:pt idx="1107">
                  <c:v>81.255989074707031</c:v>
                </c:pt>
                <c:pt idx="1108">
                  <c:v>83.938339233398438</c:v>
                </c:pt>
                <c:pt idx="1109">
                  <c:v>84.245445251464844</c:v>
                </c:pt>
                <c:pt idx="1110">
                  <c:v>83.600807189941406</c:v>
                </c:pt>
                <c:pt idx="1111">
                  <c:v>76.488037109375</c:v>
                </c:pt>
                <c:pt idx="1112">
                  <c:v>95.941596984863281</c:v>
                </c:pt>
                <c:pt idx="1113">
                  <c:v>80.536430358886719</c:v>
                </c:pt>
                <c:pt idx="1114">
                  <c:v>83.986427307128906</c:v>
                </c:pt>
                <c:pt idx="1115">
                  <c:v>84.490478515625</c:v>
                </c:pt>
                <c:pt idx="1116">
                  <c:v>85.784584045410156</c:v>
                </c:pt>
                <c:pt idx="1117">
                  <c:v>81.977920532226563</c:v>
                </c:pt>
                <c:pt idx="1118">
                  <c:v>79.763832092285156</c:v>
                </c:pt>
                <c:pt idx="1119">
                  <c:v>84.012557983398438</c:v>
                </c:pt>
                <c:pt idx="1120">
                  <c:v>85.269798278808594</c:v>
                </c:pt>
                <c:pt idx="1121">
                  <c:v>85.203765869140625</c:v>
                </c:pt>
                <c:pt idx="1122">
                  <c:v>84.189704895019531</c:v>
                </c:pt>
                <c:pt idx="1123">
                  <c:v>89.4041748046875</c:v>
                </c:pt>
                <c:pt idx="1124">
                  <c:v>86.120132446289063</c:v>
                </c:pt>
                <c:pt idx="1125">
                  <c:v>86.654953002929688</c:v>
                </c:pt>
                <c:pt idx="1126">
                  <c:v>82.787300109863281</c:v>
                </c:pt>
                <c:pt idx="1127">
                  <c:v>81.535911560058594</c:v>
                </c:pt>
                <c:pt idx="1128">
                  <c:v>78.918807983398438</c:v>
                </c:pt>
                <c:pt idx="1129">
                  <c:v>86.073089599609375</c:v>
                </c:pt>
                <c:pt idx="1130">
                  <c:v>78.516693115234375</c:v>
                </c:pt>
                <c:pt idx="1131">
                  <c:v>95.246238708496094</c:v>
                </c:pt>
                <c:pt idx="1132">
                  <c:v>86.63232421875</c:v>
                </c:pt>
                <c:pt idx="1133">
                  <c:v>80.796371459960938</c:v>
                </c:pt>
                <c:pt idx="1134">
                  <c:v>85.734039306640625</c:v>
                </c:pt>
                <c:pt idx="1135">
                  <c:v>81.958427429199219</c:v>
                </c:pt>
                <c:pt idx="1136">
                  <c:v>83.258224487304688</c:v>
                </c:pt>
                <c:pt idx="1137">
                  <c:v>85.648979187011719</c:v>
                </c:pt>
                <c:pt idx="1138">
                  <c:v>80.610404968261719</c:v>
                </c:pt>
                <c:pt idx="1139">
                  <c:v>84.087944030761719</c:v>
                </c:pt>
                <c:pt idx="1140">
                  <c:v>83.822616577148438</c:v>
                </c:pt>
                <c:pt idx="1141">
                  <c:v>78.728805541992188</c:v>
                </c:pt>
                <c:pt idx="1142">
                  <c:v>78.959228515625</c:v>
                </c:pt>
                <c:pt idx="1143">
                  <c:v>82.523826599121094</c:v>
                </c:pt>
                <c:pt idx="1144">
                  <c:v>82.744415283203125</c:v>
                </c:pt>
                <c:pt idx="1145">
                  <c:v>81.464523315429688</c:v>
                </c:pt>
                <c:pt idx="1146">
                  <c:v>84.762603759765625</c:v>
                </c:pt>
                <c:pt idx="1147">
                  <c:v>88.252151489257813</c:v>
                </c:pt>
                <c:pt idx="1148">
                  <c:v>81.982696533203125</c:v>
                </c:pt>
                <c:pt idx="1149">
                  <c:v>80.790840148925781</c:v>
                </c:pt>
                <c:pt idx="1150">
                  <c:v>81.224723815917969</c:v>
                </c:pt>
                <c:pt idx="1151">
                  <c:v>87.697479248046875</c:v>
                </c:pt>
                <c:pt idx="1152">
                  <c:v>74.908309936523438</c:v>
                </c:pt>
                <c:pt idx="1153">
                  <c:v>85.149894714355469</c:v>
                </c:pt>
                <c:pt idx="1154">
                  <c:v>87.762672424316406</c:v>
                </c:pt>
                <c:pt idx="1155">
                  <c:v>94.012680053710938</c:v>
                </c:pt>
                <c:pt idx="1156">
                  <c:v>81.39447021484375</c:v>
                </c:pt>
                <c:pt idx="1157">
                  <c:v>87.613273620605469</c:v>
                </c:pt>
                <c:pt idx="1158">
                  <c:v>86.819740295410156</c:v>
                </c:pt>
                <c:pt idx="1159">
                  <c:v>88.313209533691406</c:v>
                </c:pt>
                <c:pt idx="1160">
                  <c:v>86.229904174804688</c:v>
                </c:pt>
                <c:pt idx="1161">
                  <c:v>88.45574951171875</c:v>
                </c:pt>
                <c:pt idx="1162">
                  <c:v>82.078407287597656</c:v>
                </c:pt>
                <c:pt idx="1163">
                  <c:v>81.2933349609375</c:v>
                </c:pt>
                <c:pt idx="1164">
                  <c:v>86.569381713867188</c:v>
                </c:pt>
                <c:pt idx="1165">
                  <c:v>83.858070373535156</c:v>
                </c:pt>
                <c:pt idx="1166">
                  <c:v>85.018707275390625</c:v>
                </c:pt>
                <c:pt idx="1167">
                  <c:v>93.825210571289063</c:v>
                </c:pt>
                <c:pt idx="1168">
                  <c:v>83.188163757324219</c:v>
                </c:pt>
                <c:pt idx="1169">
                  <c:v>77.343185424804688</c:v>
                </c:pt>
                <c:pt idx="1170">
                  <c:v>86.570365905761719</c:v>
                </c:pt>
                <c:pt idx="1171">
                  <c:v>87.551971435546875</c:v>
                </c:pt>
                <c:pt idx="1172">
                  <c:v>77.899223327636719</c:v>
                </c:pt>
                <c:pt idx="1173">
                  <c:v>87.513359069824219</c:v>
                </c:pt>
                <c:pt idx="1174">
                  <c:v>83.102859497070313</c:v>
                </c:pt>
                <c:pt idx="1175">
                  <c:v>85.102561950683594</c:v>
                </c:pt>
                <c:pt idx="1176">
                  <c:v>80.170982360839844</c:v>
                </c:pt>
                <c:pt idx="1177">
                  <c:v>91.908096313476563</c:v>
                </c:pt>
                <c:pt idx="1178">
                  <c:v>90.613967895507813</c:v>
                </c:pt>
                <c:pt idx="1179">
                  <c:v>96.38470458984375</c:v>
                </c:pt>
                <c:pt idx="1180">
                  <c:v>82.591316223144531</c:v>
                </c:pt>
                <c:pt idx="1181">
                  <c:v>91.423675537109375</c:v>
                </c:pt>
                <c:pt idx="1182">
                  <c:v>83.613441467285156</c:v>
                </c:pt>
                <c:pt idx="1183">
                  <c:v>80.635398864746094</c:v>
                </c:pt>
                <c:pt idx="1184">
                  <c:v>78.019500732421875</c:v>
                </c:pt>
                <c:pt idx="1185">
                  <c:v>88.264015197753906</c:v>
                </c:pt>
                <c:pt idx="1186">
                  <c:v>81.796661376953125</c:v>
                </c:pt>
                <c:pt idx="1187">
                  <c:v>86.192184448242188</c:v>
                </c:pt>
                <c:pt idx="1188">
                  <c:v>86.764060974121094</c:v>
                </c:pt>
                <c:pt idx="1189">
                  <c:v>83.910736083984375</c:v>
                </c:pt>
                <c:pt idx="1190">
                  <c:v>84.942787170410156</c:v>
                </c:pt>
                <c:pt idx="1191">
                  <c:v>84.592025756835938</c:v>
                </c:pt>
                <c:pt idx="1192">
                  <c:v>89.345199584960938</c:v>
                </c:pt>
                <c:pt idx="1193">
                  <c:v>75.345726013183594</c:v>
                </c:pt>
                <c:pt idx="1194">
                  <c:v>79.820152282714844</c:v>
                </c:pt>
                <c:pt idx="1195">
                  <c:v>79.409027099609375</c:v>
                </c:pt>
                <c:pt idx="1196">
                  <c:v>85.508758544921875</c:v>
                </c:pt>
                <c:pt idx="1197">
                  <c:v>76.486907958984375</c:v>
                </c:pt>
                <c:pt idx="1198">
                  <c:v>77.676986694335938</c:v>
                </c:pt>
                <c:pt idx="1199">
                  <c:v>80.752250671386719</c:v>
                </c:pt>
                <c:pt idx="1200">
                  <c:v>74.820907592773438</c:v>
                </c:pt>
                <c:pt idx="1201">
                  <c:v>93.332199096679688</c:v>
                </c:pt>
                <c:pt idx="1202">
                  <c:v>84.556488037109375</c:v>
                </c:pt>
                <c:pt idx="1203">
                  <c:v>82.868118286132813</c:v>
                </c:pt>
                <c:pt idx="1204">
                  <c:v>90.972145080566406</c:v>
                </c:pt>
                <c:pt idx="1205">
                  <c:v>92.538917541503906</c:v>
                </c:pt>
                <c:pt idx="1206">
                  <c:v>77.85052490234375</c:v>
                </c:pt>
                <c:pt idx="1207">
                  <c:v>88.000274658203125</c:v>
                </c:pt>
                <c:pt idx="1208">
                  <c:v>85.140144348144531</c:v>
                </c:pt>
                <c:pt idx="1209">
                  <c:v>87.390289306640625</c:v>
                </c:pt>
                <c:pt idx="1210">
                  <c:v>82.092239379882813</c:v>
                </c:pt>
                <c:pt idx="1211">
                  <c:v>85.873855590820313</c:v>
                </c:pt>
                <c:pt idx="1212">
                  <c:v>82.5513916015625</c:v>
                </c:pt>
                <c:pt idx="1213">
                  <c:v>87.156036376953125</c:v>
                </c:pt>
                <c:pt idx="1214">
                  <c:v>83.528327941894531</c:v>
                </c:pt>
                <c:pt idx="1215">
                  <c:v>86.056671142578125</c:v>
                </c:pt>
                <c:pt idx="1216">
                  <c:v>83.107292175292969</c:v>
                </c:pt>
                <c:pt idx="1217">
                  <c:v>74.424942016601563</c:v>
                </c:pt>
                <c:pt idx="1218">
                  <c:v>90.633499145507813</c:v>
                </c:pt>
                <c:pt idx="1219">
                  <c:v>89.213027954101563</c:v>
                </c:pt>
                <c:pt idx="1220">
                  <c:v>78.99224853515625</c:v>
                </c:pt>
                <c:pt idx="1221">
                  <c:v>88.856834411621094</c:v>
                </c:pt>
                <c:pt idx="1222">
                  <c:v>75.415496826171875</c:v>
                </c:pt>
                <c:pt idx="1223">
                  <c:v>84.884254455566406</c:v>
                </c:pt>
                <c:pt idx="1224">
                  <c:v>81.98333740234375</c:v>
                </c:pt>
                <c:pt idx="1225">
                  <c:v>84.41314697265625</c:v>
                </c:pt>
                <c:pt idx="1226">
                  <c:v>80.148246765136719</c:v>
                </c:pt>
                <c:pt idx="1227">
                  <c:v>86.901908874511719</c:v>
                </c:pt>
                <c:pt idx="1228">
                  <c:v>88.924758911132813</c:v>
                </c:pt>
                <c:pt idx="1229">
                  <c:v>81.301544189453125</c:v>
                </c:pt>
                <c:pt idx="1230">
                  <c:v>84.29290771484375</c:v>
                </c:pt>
                <c:pt idx="1231">
                  <c:v>82.182785034179688</c:v>
                </c:pt>
                <c:pt idx="1232">
                  <c:v>84.09033203125</c:v>
                </c:pt>
                <c:pt idx="1233">
                  <c:v>82.929069519042969</c:v>
                </c:pt>
                <c:pt idx="1234">
                  <c:v>84.861221313476563</c:v>
                </c:pt>
                <c:pt idx="1235">
                  <c:v>85.417839050292969</c:v>
                </c:pt>
                <c:pt idx="1236">
                  <c:v>79.541770935058594</c:v>
                </c:pt>
                <c:pt idx="1237">
                  <c:v>82.918838500976563</c:v>
                </c:pt>
                <c:pt idx="1238">
                  <c:v>86.509986877441406</c:v>
                </c:pt>
                <c:pt idx="1239">
                  <c:v>85.773323059082031</c:v>
                </c:pt>
                <c:pt idx="1240">
                  <c:v>92.113998413085938</c:v>
                </c:pt>
                <c:pt idx="1241">
                  <c:v>91.448211669921875</c:v>
                </c:pt>
                <c:pt idx="1242">
                  <c:v>84.579917907714844</c:v>
                </c:pt>
                <c:pt idx="1243">
                  <c:v>77.688209533691406</c:v>
                </c:pt>
                <c:pt idx="1244">
                  <c:v>82.280906677246094</c:v>
                </c:pt>
                <c:pt idx="1245">
                  <c:v>81.523384094238281</c:v>
                </c:pt>
                <c:pt idx="1246">
                  <c:v>82.394058227539063</c:v>
                </c:pt>
                <c:pt idx="1247">
                  <c:v>92.345909118652344</c:v>
                </c:pt>
                <c:pt idx="1248">
                  <c:v>74.431037902832031</c:v>
                </c:pt>
                <c:pt idx="1249">
                  <c:v>80.804389953613281</c:v>
                </c:pt>
                <c:pt idx="1250">
                  <c:v>78.358543395996094</c:v>
                </c:pt>
                <c:pt idx="1251">
                  <c:v>85.108497619628906</c:v>
                </c:pt>
                <c:pt idx="1252">
                  <c:v>84.543769836425781</c:v>
                </c:pt>
                <c:pt idx="1253">
                  <c:v>90.555335998535156</c:v>
                </c:pt>
                <c:pt idx="1254">
                  <c:v>79.771804809570313</c:v>
                </c:pt>
                <c:pt idx="1255">
                  <c:v>82.731346130371094</c:v>
                </c:pt>
                <c:pt idx="1256">
                  <c:v>78.90167236328125</c:v>
                </c:pt>
                <c:pt idx="1257">
                  <c:v>81.495903015136719</c:v>
                </c:pt>
                <c:pt idx="1258">
                  <c:v>85.252578735351563</c:v>
                </c:pt>
                <c:pt idx="1259">
                  <c:v>92.689773559570313</c:v>
                </c:pt>
                <c:pt idx="1260">
                  <c:v>80.840744018554688</c:v>
                </c:pt>
                <c:pt idx="1261">
                  <c:v>93.255760192871094</c:v>
                </c:pt>
                <c:pt idx="1262">
                  <c:v>97.343498229980469</c:v>
                </c:pt>
                <c:pt idx="1263">
                  <c:v>87.311302185058594</c:v>
                </c:pt>
                <c:pt idx="1264">
                  <c:v>89.411369323730469</c:v>
                </c:pt>
                <c:pt idx="1265">
                  <c:v>83.46942138671875</c:v>
                </c:pt>
                <c:pt idx="1266">
                  <c:v>83.994125366210938</c:v>
                </c:pt>
                <c:pt idx="1267">
                  <c:v>87.7037353515625</c:v>
                </c:pt>
                <c:pt idx="1268">
                  <c:v>78.269096374511719</c:v>
                </c:pt>
                <c:pt idx="1269">
                  <c:v>84.319709777832031</c:v>
                </c:pt>
                <c:pt idx="1270">
                  <c:v>75.288063049316406</c:v>
                </c:pt>
                <c:pt idx="1271">
                  <c:v>87.652427673339844</c:v>
                </c:pt>
                <c:pt idx="1272">
                  <c:v>77.544967651367188</c:v>
                </c:pt>
                <c:pt idx="1273">
                  <c:v>82.622505187988281</c:v>
                </c:pt>
                <c:pt idx="1274">
                  <c:v>81.689346313476563</c:v>
                </c:pt>
                <c:pt idx="1275">
                  <c:v>84.5888671875</c:v>
                </c:pt>
                <c:pt idx="1276">
                  <c:v>78.775955200195313</c:v>
                </c:pt>
                <c:pt idx="1277">
                  <c:v>82.897087097167969</c:v>
                </c:pt>
                <c:pt idx="1278">
                  <c:v>82.998565673828125</c:v>
                </c:pt>
                <c:pt idx="1279">
                  <c:v>86.0906982421875</c:v>
                </c:pt>
                <c:pt idx="1280">
                  <c:v>79.731300354003906</c:v>
                </c:pt>
                <c:pt idx="1281">
                  <c:v>89.223228454589844</c:v>
                </c:pt>
                <c:pt idx="1282">
                  <c:v>85.80096435546875</c:v>
                </c:pt>
                <c:pt idx="1283">
                  <c:v>72.489654541015625</c:v>
                </c:pt>
                <c:pt idx="1284">
                  <c:v>87.268829345703125</c:v>
                </c:pt>
                <c:pt idx="1285">
                  <c:v>79.643180847167969</c:v>
                </c:pt>
                <c:pt idx="1286">
                  <c:v>87.827552795410156</c:v>
                </c:pt>
                <c:pt idx="1287">
                  <c:v>79.496986389160156</c:v>
                </c:pt>
                <c:pt idx="1288">
                  <c:v>85.271461486816406</c:v>
                </c:pt>
                <c:pt idx="1289">
                  <c:v>77.591629028320313</c:v>
                </c:pt>
                <c:pt idx="1290">
                  <c:v>82.366287231445313</c:v>
                </c:pt>
                <c:pt idx="1291">
                  <c:v>85.677207946777344</c:v>
                </c:pt>
                <c:pt idx="1292">
                  <c:v>93.0052490234375</c:v>
                </c:pt>
                <c:pt idx="1293">
                  <c:v>86.446548461914063</c:v>
                </c:pt>
                <c:pt idx="1294">
                  <c:v>91.865966796875</c:v>
                </c:pt>
                <c:pt idx="1295">
                  <c:v>78.735633850097656</c:v>
                </c:pt>
                <c:pt idx="1296">
                  <c:v>95.170974731445313</c:v>
                </c:pt>
                <c:pt idx="1297">
                  <c:v>85.739158630371094</c:v>
                </c:pt>
                <c:pt idx="1298">
                  <c:v>94.01104736328125</c:v>
                </c:pt>
                <c:pt idx="1299">
                  <c:v>86.477752685546875</c:v>
                </c:pt>
                <c:pt idx="1300">
                  <c:v>78.157211303710938</c:v>
                </c:pt>
                <c:pt idx="1301">
                  <c:v>80.788925170898438</c:v>
                </c:pt>
                <c:pt idx="1302">
                  <c:v>81.141197204589844</c:v>
                </c:pt>
                <c:pt idx="1303">
                  <c:v>89.115898132324219</c:v>
                </c:pt>
                <c:pt idx="1304">
                  <c:v>81.169189453125</c:v>
                </c:pt>
                <c:pt idx="1305">
                  <c:v>79.626228332519531</c:v>
                </c:pt>
                <c:pt idx="1306">
                  <c:v>83.924140930175781</c:v>
                </c:pt>
                <c:pt idx="1307">
                  <c:v>78.290977478027344</c:v>
                </c:pt>
                <c:pt idx="1308">
                  <c:v>78.320960998535156</c:v>
                </c:pt>
                <c:pt idx="1309">
                  <c:v>79.534698486328125</c:v>
                </c:pt>
                <c:pt idx="1310">
                  <c:v>80.159126281738281</c:v>
                </c:pt>
                <c:pt idx="1311">
                  <c:v>80.692916870117188</c:v>
                </c:pt>
                <c:pt idx="1312">
                  <c:v>81.228988647460938</c:v>
                </c:pt>
                <c:pt idx="1313">
                  <c:v>86.539642333984375</c:v>
                </c:pt>
                <c:pt idx="1314">
                  <c:v>85.969886779785156</c:v>
                </c:pt>
                <c:pt idx="1315">
                  <c:v>89.250900268554688</c:v>
                </c:pt>
                <c:pt idx="1316">
                  <c:v>83.613327026367188</c:v>
                </c:pt>
                <c:pt idx="1317">
                  <c:v>86.064308166503906</c:v>
                </c:pt>
                <c:pt idx="1318">
                  <c:v>85.151649475097656</c:v>
                </c:pt>
                <c:pt idx="1319">
                  <c:v>86.332229614257813</c:v>
                </c:pt>
                <c:pt idx="1320">
                  <c:v>84.606544494628906</c:v>
                </c:pt>
                <c:pt idx="1321">
                  <c:v>88.133102416992188</c:v>
                </c:pt>
                <c:pt idx="1322">
                  <c:v>81.028083801269531</c:v>
                </c:pt>
                <c:pt idx="1323">
                  <c:v>81.281234741210938</c:v>
                </c:pt>
                <c:pt idx="1324">
                  <c:v>79.373008728027344</c:v>
                </c:pt>
                <c:pt idx="1325">
                  <c:v>89.276870727539063</c:v>
                </c:pt>
                <c:pt idx="1326">
                  <c:v>88.899299621582031</c:v>
                </c:pt>
                <c:pt idx="1327">
                  <c:v>85.379096984863281</c:v>
                </c:pt>
                <c:pt idx="1328">
                  <c:v>84.949211120605469</c:v>
                </c:pt>
                <c:pt idx="1329">
                  <c:v>80.98785400390625</c:v>
                </c:pt>
                <c:pt idx="1330">
                  <c:v>81.490745544433594</c:v>
                </c:pt>
                <c:pt idx="1331">
                  <c:v>87.269912719726563</c:v>
                </c:pt>
                <c:pt idx="1332">
                  <c:v>85.6588134765625</c:v>
                </c:pt>
                <c:pt idx="1333">
                  <c:v>81.180061340332031</c:v>
                </c:pt>
                <c:pt idx="1334">
                  <c:v>82.770698547363281</c:v>
                </c:pt>
                <c:pt idx="1335">
                  <c:v>93.463287353515625</c:v>
                </c:pt>
                <c:pt idx="1336">
                  <c:v>87.434799194335938</c:v>
                </c:pt>
                <c:pt idx="1337">
                  <c:v>85.48809814453125</c:v>
                </c:pt>
                <c:pt idx="1338">
                  <c:v>87.808364868164063</c:v>
                </c:pt>
                <c:pt idx="1339">
                  <c:v>83.608543395996094</c:v>
                </c:pt>
                <c:pt idx="1340">
                  <c:v>82.066162109375</c:v>
                </c:pt>
                <c:pt idx="1341">
                  <c:v>81.43280029296875</c:v>
                </c:pt>
                <c:pt idx="1342">
                  <c:v>94.847175598144531</c:v>
                </c:pt>
                <c:pt idx="1343">
                  <c:v>74.8773193359375</c:v>
                </c:pt>
                <c:pt idx="1344">
                  <c:v>86.669456481933594</c:v>
                </c:pt>
                <c:pt idx="1345">
                  <c:v>85.620895385742188</c:v>
                </c:pt>
                <c:pt idx="1346">
                  <c:v>81.727058410644531</c:v>
                </c:pt>
                <c:pt idx="1347">
                  <c:v>81.556259155273438</c:v>
                </c:pt>
                <c:pt idx="1348">
                  <c:v>79.6524658203125</c:v>
                </c:pt>
                <c:pt idx="1349">
                  <c:v>86.417221069335938</c:v>
                </c:pt>
                <c:pt idx="1350">
                  <c:v>83.001533508300781</c:v>
                </c:pt>
                <c:pt idx="1351">
                  <c:v>80.0269775390625</c:v>
                </c:pt>
                <c:pt idx="1352">
                  <c:v>80.16802978515625</c:v>
                </c:pt>
                <c:pt idx="1353">
                  <c:v>77.141471862792969</c:v>
                </c:pt>
                <c:pt idx="1354">
                  <c:v>83.048454284667969</c:v>
                </c:pt>
                <c:pt idx="1355">
                  <c:v>81.126930236816406</c:v>
                </c:pt>
                <c:pt idx="1356">
                  <c:v>85.004859924316406</c:v>
                </c:pt>
                <c:pt idx="1357">
                  <c:v>79.049308776855469</c:v>
                </c:pt>
                <c:pt idx="1358">
                  <c:v>78.91748046875</c:v>
                </c:pt>
                <c:pt idx="1359">
                  <c:v>85.765243530273438</c:v>
                </c:pt>
                <c:pt idx="1360">
                  <c:v>82.767707824707031</c:v>
                </c:pt>
                <c:pt idx="1361">
                  <c:v>88.89471435546875</c:v>
                </c:pt>
                <c:pt idx="1362">
                  <c:v>87.327880859375</c:v>
                </c:pt>
                <c:pt idx="1363">
                  <c:v>92.203628540039063</c:v>
                </c:pt>
                <c:pt idx="1364">
                  <c:v>71.961875915527344</c:v>
                </c:pt>
                <c:pt idx="1365">
                  <c:v>83.068222045898438</c:v>
                </c:pt>
                <c:pt idx="1366">
                  <c:v>86.791130065917969</c:v>
                </c:pt>
                <c:pt idx="1367">
                  <c:v>92.603691101074219</c:v>
                </c:pt>
                <c:pt idx="1368">
                  <c:v>78.439590454101563</c:v>
                </c:pt>
                <c:pt idx="1369">
                  <c:v>83.560958862304688</c:v>
                </c:pt>
                <c:pt idx="1370">
                  <c:v>80.434043884277344</c:v>
                </c:pt>
                <c:pt idx="1371">
                  <c:v>82.798568725585938</c:v>
                </c:pt>
                <c:pt idx="1372">
                  <c:v>86.145973205566406</c:v>
                </c:pt>
                <c:pt idx="1373">
                  <c:v>87.951560974121094</c:v>
                </c:pt>
                <c:pt idx="1374">
                  <c:v>89.053153991699219</c:v>
                </c:pt>
                <c:pt idx="1375">
                  <c:v>85.499664306640625</c:v>
                </c:pt>
                <c:pt idx="1376">
                  <c:v>86.475387573242188</c:v>
                </c:pt>
                <c:pt idx="1377">
                  <c:v>78.343177795410156</c:v>
                </c:pt>
                <c:pt idx="1378">
                  <c:v>81.543243408203125</c:v>
                </c:pt>
                <c:pt idx="1379">
                  <c:v>84.130630493164063</c:v>
                </c:pt>
                <c:pt idx="1380">
                  <c:v>84.176162719726563</c:v>
                </c:pt>
                <c:pt idx="1381">
                  <c:v>79.048126220703125</c:v>
                </c:pt>
                <c:pt idx="1382">
                  <c:v>80.259559631347656</c:v>
                </c:pt>
                <c:pt idx="1383">
                  <c:v>81.610191345214844</c:v>
                </c:pt>
                <c:pt idx="1384">
                  <c:v>84.081649780273438</c:v>
                </c:pt>
                <c:pt idx="1385">
                  <c:v>80.305816650390625</c:v>
                </c:pt>
                <c:pt idx="1386">
                  <c:v>81.12396240234375</c:v>
                </c:pt>
                <c:pt idx="1387">
                  <c:v>84.170425415039063</c:v>
                </c:pt>
                <c:pt idx="1388">
                  <c:v>87.710899353027344</c:v>
                </c:pt>
                <c:pt idx="1389">
                  <c:v>85.344535827636719</c:v>
                </c:pt>
                <c:pt idx="1390">
                  <c:v>80.526130676269531</c:v>
                </c:pt>
                <c:pt idx="1391">
                  <c:v>82.546722412109375</c:v>
                </c:pt>
                <c:pt idx="1392">
                  <c:v>89.875236511230469</c:v>
                </c:pt>
                <c:pt idx="1393">
                  <c:v>85.436859130859375</c:v>
                </c:pt>
                <c:pt idx="1394">
                  <c:v>81.423797607421875</c:v>
                </c:pt>
                <c:pt idx="1395">
                  <c:v>80.224769592285156</c:v>
                </c:pt>
                <c:pt idx="1396">
                  <c:v>83.995185852050781</c:v>
                </c:pt>
                <c:pt idx="1397">
                  <c:v>82.438232421875</c:v>
                </c:pt>
                <c:pt idx="1398">
                  <c:v>80.217796325683594</c:v>
                </c:pt>
                <c:pt idx="1399">
                  <c:v>86.510505676269531</c:v>
                </c:pt>
                <c:pt idx="1400">
                  <c:v>79.950698852539063</c:v>
                </c:pt>
                <c:pt idx="1401">
                  <c:v>83.301193237304688</c:v>
                </c:pt>
                <c:pt idx="1402">
                  <c:v>79.766220092773438</c:v>
                </c:pt>
                <c:pt idx="1403">
                  <c:v>77.532577514648438</c:v>
                </c:pt>
                <c:pt idx="1404">
                  <c:v>88.19342041015625</c:v>
                </c:pt>
                <c:pt idx="1405">
                  <c:v>82.143905639648438</c:v>
                </c:pt>
                <c:pt idx="1406">
                  <c:v>77.689559936523438</c:v>
                </c:pt>
                <c:pt idx="1407">
                  <c:v>89.445137023925781</c:v>
                </c:pt>
                <c:pt idx="1408">
                  <c:v>81.646141052246094</c:v>
                </c:pt>
                <c:pt idx="1409">
                  <c:v>83.703498840332031</c:v>
                </c:pt>
                <c:pt idx="1410">
                  <c:v>81.6534423828125</c:v>
                </c:pt>
                <c:pt idx="1411">
                  <c:v>85.360664367675781</c:v>
                </c:pt>
                <c:pt idx="1412">
                  <c:v>86.914161682128906</c:v>
                </c:pt>
                <c:pt idx="1413">
                  <c:v>87.162254333496094</c:v>
                </c:pt>
                <c:pt idx="1414">
                  <c:v>85.962509155273438</c:v>
                </c:pt>
                <c:pt idx="1415">
                  <c:v>85.105598449707031</c:v>
                </c:pt>
                <c:pt idx="1416">
                  <c:v>86.479972839355469</c:v>
                </c:pt>
                <c:pt idx="1417">
                  <c:v>80.247909545898438</c:v>
                </c:pt>
                <c:pt idx="1418">
                  <c:v>76.677520751953125</c:v>
                </c:pt>
                <c:pt idx="1419">
                  <c:v>88.053024291992188</c:v>
                </c:pt>
                <c:pt idx="1420">
                  <c:v>82.448112487792969</c:v>
                </c:pt>
                <c:pt idx="1421">
                  <c:v>87.335700988769531</c:v>
                </c:pt>
                <c:pt idx="1422">
                  <c:v>85.344100952148438</c:v>
                </c:pt>
                <c:pt idx="1423">
                  <c:v>73.554344177246094</c:v>
                </c:pt>
                <c:pt idx="1424">
                  <c:v>85.362495422363281</c:v>
                </c:pt>
                <c:pt idx="1425">
                  <c:v>85.266983032226563</c:v>
                </c:pt>
                <c:pt idx="1426">
                  <c:v>92.016914367675781</c:v>
                </c:pt>
                <c:pt idx="1427">
                  <c:v>85.068534851074219</c:v>
                </c:pt>
                <c:pt idx="1428">
                  <c:v>84.7239990234375</c:v>
                </c:pt>
                <c:pt idx="1429">
                  <c:v>93.028190612792969</c:v>
                </c:pt>
                <c:pt idx="1430">
                  <c:v>78.012954711914063</c:v>
                </c:pt>
                <c:pt idx="1431">
                  <c:v>83.466453552246094</c:v>
                </c:pt>
                <c:pt idx="1432">
                  <c:v>83.290077209472656</c:v>
                </c:pt>
                <c:pt idx="1433">
                  <c:v>85.443069458007813</c:v>
                </c:pt>
                <c:pt idx="1434">
                  <c:v>92.415451049804688</c:v>
                </c:pt>
                <c:pt idx="1435">
                  <c:v>88.597297668457031</c:v>
                </c:pt>
                <c:pt idx="1436">
                  <c:v>78.75909423828125</c:v>
                </c:pt>
                <c:pt idx="1437">
                  <c:v>86.061210632324219</c:v>
                </c:pt>
                <c:pt idx="1438">
                  <c:v>84.897239685058594</c:v>
                </c:pt>
                <c:pt idx="1439">
                  <c:v>87.113380432128906</c:v>
                </c:pt>
                <c:pt idx="1440">
                  <c:v>85.925582885742188</c:v>
                </c:pt>
                <c:pt idx="1441">
                  <c:v>81.485031127929688</c:v>
                </c:pt>
                <c:pt idx="1442">
                  <c:v>75.657272338867188</c:v>
                </c:pt>
                <c:pt idx="1443">
                  <c:v>79.031669616699219</c:v>
                </c:pt>
                <c:pt idx="1444">
                  <c:v>87.7904052734375</c:v>
                </c:pt>
                <c:pt idx="1445">
                  <c:v>88.818557739257813</c:v>
                </c:pt>
                <c:pt idx="1446">
                  <c:v>80.774772644042969</c:v>
                </c:pt>
                <c:pt idx="1447">
                  <c:v>73.792739868164063</c:v>
                </c:pt>
                <c:pt idx="1448">
                  <c:v>84.628456115722656</c:v>
                </c:pt>
                <c:pt idx="1449">
                  <c:v>74.762351989746094</c:v>
                </c:pt>
                <c:pt idx="1450">
                  <c:v>90.630378723144531</c:v>
                </c:pt>
                <c:pt idx="1451">
                  <c:v>82.487319946289063</c:v>
                </c:pt>
                <c:pt idx="1452">
                  <c:v>79.833587646484375</c:v>
                </c:pt>
                <c:pt idx="1453">
                  <c:v>89.715888977050781</c:v>
                </c:pt>
                <c:pt idx="1454">
                  <c:v>83.60894775390625</c:v>
                </c:pt>
                <c:pt idx="1455">
                  <c:v>77.336616516113281</c:v>
                </c:pt>
                <c:pt idx="1456">
                  <c:v>86.794479370117188</c:v>
                </c:pt>
                <c:pt idx="1457">
                  <c:v>82.602714538574219</c:v>
                </c:pt>
                <c:pt idx="1458">
                  <c:v>84.638908386230469</c:v>
                </c:pt>
                <c:pt idx="1459">
                  <c:v>80.98974609375</c:v>
                </c:pt>
                <c:pt idx="1460">
                  <c:v>77.538948059082031</c:v>
                </c:pt>
                <c:pt idx="1461">
                  <c:v>91.770965576171875</c:v>
                </c:pt>
                <c:pt idx="1462">
                  <c:v>80.727378845214844</c:v>
                </c:pt>
                <c:pt idx="1463">
                  <c:v>90.450660705566406</c:v>
                </c:pt>
                <c:pt idx="1464">
                  <c:v>88.399917602539063</c:v>
                </c:pt>
                <c:pt idx="1465">
                  <c:v>85.765945434570313</c:v>
                </c:pt>
                <c:pt idx="1466">
                  <c:v>83.767005920410156</c:v>
                </c:pt>
                <c:pt idx="1467">
                  <c:v>90.482147216796875</c:v>
                </c:pt>
                <c:pt idx="1468">
                  <c:v>79.216629028320313</c:v>
                </c:pt>
                <c:pt idx="1469">
                  <c:v>90.548927307128906</c:v>
                </c:pt>
                <c:pt idx="1470">
                  <c:v>82.996353149414063</c:v>
                </c:pt>
                <c:pt idx="1471">
                  <c:v>83.461296081542969</c:v>
                </c:pt>
                <c:pt idx="1472">
                  <c:v>83.416610717773438</c:v>
                </c:pt>
                <c:pt idx="1473">
                  <c:v>83.329605102539063</c:v>
                </c:pt>
                <c:pt idx="1474">
                  <c:v>87.299163818359375</c:v>
                </c:pt>
                <c:pt idx="1475">
                  <c:v>86.09149169921875</c:v>
                </c:pt>
                <c:pt idx="1476">
                  <c:v>87.728172302246094</c:v>
                </c:pt>
                <c:pt idx="1477">
                  <c:v>85.253196716308594</c:v>
                </c:pt>
                <c:pt idx="1478">
                  <c:v>83.270050048828125</c:v>
                </c:pt>
                <c:pt idx="1479">
                  <c:v>86.741188049316406</c:v>
                </c:pt>
                <c:pt idx="1480">
                  <c:v>86.129425048828125</c:v>
                </c:pt>
                <c:pt idx="1481">
                  <c:v>81.445060729980469</c:v>
                </c:pt>
                <c:pt idx="1482">
                  <c:v>81.190818786621094</c:v>
                </c:pt>
                <c:pt idx="1483">
                  <c:v>84.767662048339844</c:v>
                </c:pt>
                <c:pt idx="1484">
                  <c:v>85.748222351074219</c:v>
                </c:pt>
                <c:pt idx="1485">
                  <c:v>88.590095520019531</c:v>
                </c:pt>
                <c:pt idx="1486">
                  <c:v>84.9990234375</c:v>
                </c:pt>
                <c:pt idx="1487">
                  <c:v>85.834709167480469</c:v>
                </c:pt>
                <c:pt idx="1488">
                  <c:v>79.79376220703125</c:v>
                </c:pt>
                <c:pt idx="1489">
                  <c:v>85.099342346191406</c:v>
                </c:pt>
                <c:pt idx="1490">
                  <c:v>83.641036987304688</c:v>
                </c:pt>
                <c:pt idx="1491">
                  <c:v>86.492271423339844</c:v>
                </c:pt>
                <c:pt idx="1492">
                  <c:v>77.786956787109375</c:v>
                </c:pt>
                <c:pt idx="1493">
                  <c:v>88.222923278808594</c:v>
                </c:pt>
                <c:pt idx="1494">
                  <c:v>85.453971862792969</c:v>
                </c:pt>
                <c:pt idx="1495">
                  <c:v>81.779769897460938</c:v>
                </c:pt>
                <c:pt idx="1496">
                  <c:v>83.118179321289063</c:v>
                </c:pt>
                <c:pt idx="1497">
                  <c:v>86.385848999023438</c:v>
                </c:pt>
                <c:pt idx="1498">
                  <c:v>78.476806640625</c:v>
                </c:pt>
                <c:pt idx="1499">
                  <c:v>89.922988891601563</c:v>
                </c:pt>
                <c:pt idx="1500">
                  <c:v>99.826637268066406</c:v>
                </c:pt>
                <c:pt idx="1501">
                  <c:v>76.841293334960938</c:v>
                </c:pt>
                <c:pt idx="1502">
                  <c:v>86.902359008789063</c:v>
                </c:pt>
                <c:pt idx="1503">
                  <c:v>82.302238464355469</c:v>
                </c:pt>
                <c:pt idx="1504">
                  <c:v>77.225288391113281</c:v>
                </c:pt>
                <c:pt idx="1505">
                  <c:v>85.811531066894531</c:v>
                </c:pt>
                <c:pt idx="1506">
                  <c:v>92.158866882324219</c:v>
                </c:pt>
                <c:pt idx="1507">
                  <c:v>78.569358825683594</c:v>
                </c:pt>
                <c:pt idx="1508">
                  <c:v>88.352119445800781</c:v>
                </c:pt>
                <c:pt idx="1509">
                  <c:v>76.935615539550781</c:v>
                </c:pt>
                <c:pt idx="1510">
                  <c:v>89.186904907226563</c:v>
                </c:pt>
                <c:pt idx="1511">
                  <c:v>86.677688598632813</c:v>
                </c:pt>
                <c:pt idx="1512">
                  <c:v>83.352638244628906</c:v>
                </c:pt>
                <c:pt idx="1513">
                  <c:v>81.672096252441406</c:v>
                </c:pt>
                <c:pt idx="1514">
                  <c:v>80.479019165039063</c:v>
                </c:pt>
                <c:pt idx="1515">
                  <c:v>77.582862854003906</c:v>
                </c:pt>
                <c:pt idx="1516">
                  <c:v>88.570121765136719</c:v>
                </c:pt>
                <c:pt idx="1517">
                  <c:v>75.375762939453125</c:v>
                </c:pt>
                <c:pt idx="1518">
                  <c:v>90.439491271972656</c:v>
                </c:pt>
                <c:pt idx="1519">
                  <c:v>81.344413757324219</c:v>
                </c:pt>
                <c:pt idx="1520">
                  <c:v>82.54449462890625</c:v>
                </c:pt>
                <c:pt idx="1521">
                  <c:v>90.603279113769531</c:v>
                </c:pt>
                <c:pt idx="1522">
                  <c:v>87.743370056152344</c:v>
                </c:pt>
                <c:pt idx="1523">
                  <c:v>83.353546142578125</c:v>
                </c:pt>
                <c:pt idx="1524">
                  <c:v>89.888687133789063</c:v>
                </c:pt>
                <c:pt idx="1525">
                  <c:v>74.427589416503906</c:v>
                </c:pt>
                <c:pt idx="1526">
                  <c:v>84.122650146484375</c:v>
                </c:pt>
                <c:pt idx="1527">
                  <c:v>86.459846496582031</c:v>
                </c:pt>
                <c:pt idx="1528">
                  <c:v>81.168716430664063</c:v>
                </c:pt>
                <c:pt idx="1529">
                  <c:v>84.788986206054688</c:v>
                </c:pt>
                <c:pt idx="1530">
                  <c:v>79.736770629882813</c:v>
                </c:pt>
                <c:pt idx="1531">
                  <c:v>84.997581481933594</c:v>
                </c:pt>
                <c:pt idx="1532">
                  <c:v>83.602249145507813</c:v>
                </c:pt>
                <c:pt idx="1533">
                  <c:v>82.110588073730469</c:v>
                </c:pt>
                <c:pt idx="1534">
                  <c:v>86.733612060546875</c:v>
                </c:pt>
                <c:pt idx="1535">
                  <c:v>80.969535827636719</c:v>
                </c:pt>
                <c:pt idx="1536">
                  <c:v>81.763450622558594</c:v>
                </c:pt>
                <c:pt idx="1537">
                  <c:v>90.5404052734375</c:v>
                </c:pt>
                <c:pt idx="1538">
                  <c:v>83.016845703125</c:v>
                </c:pt>
                <c:pt idx="1539">
                  <c:v>84.744575500488281</c:v>
                </c:pt>
                <c:pt idx="1540">
                  <c:v>87.906379699707031</c:v>
                </c:pt>
                <c:pt idx="1541">
                  <c:v>79.925117492675781</c:v>
                </c:pt>
                <c:pt idx="1542">
                  <c:v>90.839607238769531</c:v>
                </c:pt>
                <c:pt idx="1543">
                  <c:v>90.461212158203125</c:v>
                </c:pt>
                <c:pt idx="1544">
                  <c:v>86.884056091308594</c:v>
                </c:pt>
                <c:pt idx="1545">
                  <c:v>88.050498962402344</c:v>
                </c:pt>
                <c:pt idx="1546">
                  <c:v>81.8538818359375</c:v>
                </c:pt>
                <c:pt idx="1547">
                  <c:v>92.481048583984375</c:v>
                </c:pt>
                <c:pt idx="1548">
                  <c:v>82.100746154785156</c:v>
                </c:pt>
                <c:pt idx="1549">
                  <c:v>77.907829284667969</c:v>
                </c:pt>
                <c:pt idx="1550">
                  <c:v>86.363082885742188</c:v>
                </c:pt>
                <c:pt idx="1551">
                  <c:v>79.278152465820313</c:v>
                </c:pt>
                <c:pt idx="1552">
                  <c:v>89.122886657714844</c:v>
                </c:pt>
                <c:pt idx="1553">
                  <c:v>83.266609191894531</c:v>
                </c:pt>
                <c:pt idx="1554">
                  <c:v>91.051712036132813</c:v>
                </c:pt>
                <c:pt idx="1555">
                  <c:v>82.514617919921875</c:v>
                </c:pt>
                <c:pt idx="1556">
                  <c:v>81.152503967285156</c:v>
                </c:pt>
                <c:pt idx="1557">
                  <c:v>90.002143859863281</c:v>
                </c:pt>
                <c:pt idx="1558">
                  <c:v>90.311294555664063</c:v>
                </c:pt>
                <c:pt idx="1559">
                  <c:v>85.972755432128906</c:v>
                </c:pt>
                <c:pt idx="1560">
                  <c:v>92.912078857421875</c:v>
                </c:pt>
                <c:pt idx="1561">
                  <c:v>87.374481201171875</c:v>
                </c:pt>
                <c:pt idx="1562">
                  <c:v>89.3536376953125</c:v>
                </c:pt>
                <c:pt idx="1563">
                  <c:v>81.124839782714844</c:v>
                </c:pt>
                <c:pt idx="1564">
                  <c:v>83.290306091308594</c:v>
                </c:pt>
                <c:pt idx="1565">
                  <c:v>88.885032653808594</c:v>
                </c:pt>
                <c:pt idx="1566">
                  <c:v>81.71044921875</c:v>
                </c:pt>
                <c:pt idx="1567">
                  <c:v>89.11004638671875</c:v>
                </c:pt>
                <c:pt idx="1568">
                  <c:v>75.05877685546875</c:v>
                </c:pt>
                <c:pt idx="1569">
                  <c:v>84.078514099121094</c:v>
                </c:pt>
                <c:pt idx="1570">
                  <c:v>75.659271240234375</c:v>
                </c:pt>
                <c:pt idx="1571">
                  <c:v>96.536590576171875</c:v>
                </c:pt>
                <c:pt idx="1572">
                  <c:v>83.948013305664063</c:v>
                </c:pt>
                <c:pt idx="1573">
                  <c:v>84.817840576171875</c:v>
                </c:pt>
                <c:pt idx="1574">
                  <c:v>86.468521118164063</c:v>
                </c:pt>
                <c:pt idx="1575">
                  <c:v>85.41925048828125</c:v>
                </c:pt>
                <c:pt idx="1576">
                  <c:v>86.10107421875</c:v>
                </c:pt>
                <c:pt idx="1577">
                  <c:v>85.273178100585938</c:v>
                </c:pt>
                <c:pt idx="1578">
                  <c:v>82.399513244628906</c:v>
                </c:pt>
                <c:pt idx="1579">
                  <c:v>88.524604797363281</c:v>
                </c:pt>
                <c:pt idx="1580">
                  <c:v>83.348976135253906</c:v>
                </c:pt>
                <c:pt idx="1581">
                  <c:v>90.872093200683594</c:v>
                </c:pt>
                <c:pt idx="1582">
                  <c:v>83.999725341796875</c:v>
                </c:pt>
                <c:pt idx="1583">
                  <c:v>78.95111083984375</c:v>
                </c:pt>
                <c:pt idx="1584">
                  <c:v>76.498344421386719</c:v>
                </c:pt>
                <c:pt idx="1585">
                  <c:v>80.962631225585938</c:v>
                </c:pt>
                <c:pt idx="1586">
                  <c:v>88.618637084960938</c:v>
                </c:pt>
                <c:pt idx="1587">
                  <c:v>81.064323425292969</c:v>
                </c:pt>
                <c:pt idx="1588">
                  <c:v>77.255897521972656</c:v>
                </c:pt>
                <c:pt idx="1589">
                  <c:v>81.730178833007813</c:v>
                </c:pt>
                <c:pt idx="1590">
                  <c:v>90.617919921875</c:v>
                </c:pt>
                <c:pt idx="1591">
                  <c:v>83.037101745605469</c:v>
                </c:pt>
                <c:pt idx="1592">
                  <c:v>78.429710388183594</c:v>
                </c:pt>
                <c:pt idx="1593">
                  <c:v>82.376754760742188</c:v>
                </c:pt>
                <c:pt idx="1594">
                  <c:v>80.260208129882813</c:v>
                </c:pt>
                <c:pt idx="1595">
                  <c:v>82.435722351074219</c:v>
                </c:pt>
                <c:pt idx="1596">
                  <c:v>92.765945434570313</c:v>
                </c:pt>
                <c:pt idx="1597">
                  <c:v>82.655982971191406</c:v>
                </c:pt>
                <c:pt idx="1598">
                  <c:v>87.212409973144531</c:v>
                </c:pt>
                <c:pt idx="1599">
                  <c:v>79.405914306640625</c:v>
                </c:pt>
                <c:pt idx="1600">
                  <c:v>75.810081481933594</c:v>
                </c:pt>
                <c:pt idx="1601">
                  <c:v>89.650115966796875</c:v>
                </c:pt>
                <c:pt idx="1602">
                  <c:v>80.594657897949219</c:v>
                </c:pt>
                <c:pt idx="1603">
                  <c:v>78.929946899414063</c:v>
                </c:pt>
                <c:pt idx="1604">
                  <c:v>82.16546630859375</c:v>
                </c:pt>
                <c:pt idx="1605">
                  <c:v>78.853431701660156</c:v>
                </c:pt>
                <c:pt idx="1606">
                  <c:v>89.477699279785156</c:v>
                </c:pt>
                <c:pt idx="1607">
                  <c:v>78.783912658691406</c:v>
                </c:pt>
                <c:pt idx="1608">
                  <c:v>81.534645080566406</c:v>
                </c:pt>
                <c:pt idx="1609">
                  <c:v>82.212081909179688</c:v>
                </c:pt>
                <c:pt idx="1610">
                  <c:v>76.318321228027344</c:v>
                </c:pt>
                <c:pt idx="1611">
                  <c:v>83.714759826660156</c:v>
                </c:pt>
                <c:pt idx="1612">
                  <c:v>85.95892333984375</c:v>
                </c:pt>
                <c:pt idx="1613">
                  <c:v>89.265190124511719</c:v>
                </c:pt>
                <c:pt idx="1614">
                  <c:v>86.649101257324219</c:v>
                </c:pt>
                <c:pt idx="1615">
                  <c:v>87.058113098144531</c:v>
                </c:pt>
                <c:pt idx="1616">
                  <c:v>80.474822998046875</c:v>
                </c:pt>
                <c:pt idx="1617">
                  <c:v>81.025482177734375</c:v>
                </c:pt>
                <c:pt idx="1618">
                  <c:v>71.331130981445313</c:v>
                </c:pt>
                <c:pt idx="1619">
                  <c:v>83.187080383300781</c:v>
                </c:pt>
                <c:pt idx="1620">
                  <c:v>80.861549377441406</c:v>
                </c:pt>
                <c:pt idx="1621">
                  <c:v>83.853874206542969</c:v>
                </c:pt>
                <c:pt idx="1622">
                  <c:v>82.725517272949219</c:v>
                </c:pt>
                <c:pt idx="1623">
                  <c:v>95.344291687011719</c:v>
                </c:pt>
                <c:pt idx="1624">
                  <c:v>81.602195739746094</c:v>
                </c:pt>
                <c:pt idx="1625">
                  <c:v>84.510002136230469</c:v>
                </c:pt>
                <c:pt idx="1626">
                  <c:v>90.190193176269531</c:v>
                </c:pt>
                <c:pt idx="1627">
                  <c:v>#N/A</c:v>
                </c:pt>
                <c:pt idx="1628">
                  <c:v>83.575141906738281</c:v>
                </c:pt>
                <c:pt idx="1629">
                  <c:v>82.832550048828125</c:v>
                </c:pt>
                <c:pt idx="1630">
                  <c:v>87.795509338378906</c:v>
                </c:pt>
                <c:pt idx="1631">
                  <c:v>83.884796142578125</c:v>
                </c:pt>
                <c:pt idx="1632">
                  <c:v>89.643112182617188</c:v>
                </c:pt>
                <c:pt idx="1633">
                  <c:v>86.2435302734375</c:v>
                </c:pt>
                <c:pt idx="1634">
                  <c:v>78.782630920410156</c:v>
                </c:pt>
                <c:pt idx="1635">
                  <c:v>79.17742919921875</c:v>
                </c:pt>
                <c:pt idx="1636">
                  <c:v>86.697402954101563</c:v>
                </c:pt>
                <c:pt idx="1637">
                  <c:v>80.350715637207031</c:v>
                </c:pt>
                <c:pt idx="1638">
                  <c:v>87.011795043945313</c:v>
                </c:pt>
                <c:pt idx="1639">
                  <c:v>80.648330688476563</c:v>
                </c:pt>
                <c:pt idx="1640">
                  <c:v>84.25048828125</c:v>
                </c:pt>
                <c:pt idx="1641">
                  <c:v>83.964096069335938</c:v>
                </c:pt>
                <c:pt idx="1642">
                  <c:v>82.927597045898438</c:v>
                </c:pt>
                <c:pt idx="1643">
                  <c:v>87.446258544921875</c:v>
                </c:pt>
                <c:pt idx="1644">
                  <c:v>82.449859619140625</c:v>
                </c:pt>
                <c:pt idx="1645">
                  <c:v>79.398094177246094</c:v>
                </c:pt>
                <c:pt idx="1646">
                  <c:v>89.975196838378906</c:v>
                </c:pt>
                <c:pt idx="1647">
                  <c:v>79.272903442382813</c:v>
                </c:pt>
                <c:pt idx="1648">
                  <c:v>81.206031799316406</c:v>
                </c:pt>
                <c:pt idx="1649">
                  <c:v>93.051261901855469</c:v>
                </c:pt>
                <c:pt idx="1650">
                  <c:v>79.561386108398438</c:v>
                </c:pt>
                <c:pt idx="1651">
                  <c:v>87.289802551269531</c:v>
                </c:pt>
                <c:pt idx="1652">
                  <c:v>75.93798828125</c:v>
                </c:pt>
                <c:pt idx="1653">
                  <c:v>71.672782897949219</c:v>
                </c:pt>
                <c:pt idx="1654">
                  <c:v>90.947906494140625</c:v>
                </c:pt>
                <c:pt idx="1655">
                  <c:v>85.744453430175781</c:v>
                </c:pt>
                <c:pt idx="1656">
                  <c:v>91.197090148925781</c:v>
                </c:pt>
                <c:pt idx="1657">
                  <c:v>82.328117370605469</c:v>
                </c:pt>
                <c:pt idx="1658">
                  <c:v>87.343193054199219</c:v>
                </c:pt>
                <c:pt idx="1659">
                  <c:v>80.17449951171875</c:v>
                </c:pt>
                <c:pt idx="1660">
                  <c:v>83.578575134277344</c:v>
                </c:pt>
                <c:pt idx="1661">
                  <c:v>83.409339904785156</c:v>
                </c:pt>
                <c:pt idx="1662">
                  <c:v>77.165390014648438</c:v>
                </c:pt>
                <c:pt idx="1663">
                  <c:v>90.651741027832031</c:v>
                </c:pt>
                <c:pt idx="1664">
                  <c:v>85.841995239257813</c:v>
                </c:pt>
                <c:pt idx="1665">
                  <c:v>76.373138427734375</c:v>
                </c:pt>
                <c:pt idx="1666">
                  <c:v>87.244415283203125</c:v>
                </c:pt>
                <c:pt idx="1667">
                  <c:v>80.891403198242188</c:v>
                </c:pt>
                <c:pt idx="1668">
                  <c:v>73.674636840820313</c:v>
                </c:pt>
                <c:pt idx="1669">
                  <c:v>82.377700805664063</c:v>
                </c:pt>
                <c:pt idx="1670">
                  <c:v>80.021110534667969</c:v>
                </c:pt>
                <c:pt idx="1671">
                  <c:v>82.047225952148438</c:v>
                </c:pt>
                <c:pt idx="1672">
                  <c:v>92.718528747558594</c:v>
                </c:pt>
                <c:pt idx="1673">
                  <c:v>79.094017028808594</c:v>
                </c:pt>
                <c:pt idx="1674">
                  <c:v>79.108047485351563</c:v>
                </c:pt>
                <c:pt idx="1675">
                  <c:v>81.600830078125</c:v>
                </c:pt>
                <c:pt idx="1676">
                  <c:v>89.743698120117188</c:v>
                </c:pt>
                <c:pt idx="1677">
                  <c:v>79.989128112792969</c:v>
                </c:pt>
                <c:pt idx="1678">
                  <c:v>81.114089965820313</c:v>
                </c:pt>
              </c:numCache>
            </c:numRef>
          </c:xVal>
          <c:yVal>
            <c:numRef>
              <c:f>'Scatter Plots'!$G$2:$G$1680</c:f>
              <c:numCache>
                <c:formatCode>0.0%</c:formatCode>
                <c:ptCount val="1679"/>
                <c:pt idx="0">
                  <c:v>0.23728813230991361</c:v>
                </c:pt>
                <c:pt idx="1">
                  <c:v>0.27659574151039118</c:v>
                </c:pt>
                <c:pt idx="2">
                  <c:v>0</c:v>
                </c:pt>
                <c:pt idx="3">
                  <c:v>0.18333333730697629</c:v>
                </c:pt>
                <c:pt idx="4">
                  <c:v>9.2307694256305695E-2</c:v>
                </c:pt>
                <c:pt idx="5">
                  <c:v>0.2079207897186279</c:v>
                </c:pt>
                <c:pt idx="6">
                  <c:v>0.46428570151329041</c:v>
                </c:pt>
                <c:pt idx="7">
                  <c:v>0.32051283121109009</c:v>
                </c:pt>
                <c:pt idx="8">
                  <c:v>0.36734694242477423</c:v>
                </c:pt>
                <c:pt idx="9">
                  <c:v>0.51111114025115967</c:v>
                </c:pt>
                <c:pt idx="10">
                  <c:v>0.48031497001647949</c:v>
                </c:pt>
                <c:pt idx="11">
                  <c:v>0.1941176503896713</c:v>
                </c:pt>
                <c:pt idx="12">
                  <c:v>0.3125</c:v>
                </c:pt>
                <c:pt idx="13">
                  <c:v>0.41121494770050049</c:v>
                </c:pt>
                <c:pt idx="14">
                  <c:v>0.20512820780277249</c:v>
                </c:pt>
                <c:pt idx="15">
                  <c:v>0.1587301641702652</c:v>
                </c:pt>
                <c:pt idx="16">
                  <c:v>0.25</c:v>
                </c:pt>
                <c:pt idx="17">
                  <c:v>0.18181818723678589</c:v>
                </c:pt>
                <c:pt idx="18">
                  <c:v>0.71794873476028442</c:v>
                </c:pt>
                <c:pt idx="19">
                  <c:v>0.19354838132858279</c:v>
                </c:pt>
                <c:pt idx="20">
                  <c:v>0.28395062685012817</c:v>
                </c:pt>
                <c:pt idx="21">
                  <c:v>0.22641509771347049</c:v>
                </c:pt>
                <c:pt idx="22">
                  <c:v>0.31168830394744867</c:v>
                </c:pt>
                <c:pt idx="23">
                  <c:v>0.25</c:v>
                </c:pt>
                <c:pt idx="24">
                  <c:v>0.29032257199287409</c:v>
                </c:pt>
                <c:pt idx="25">
                  <c:v>0.47474747896194458</c:v>
                </c:pt>
                <c:pt idx="26">
                  <c:v>0.2213114798069</c:v>
                </c:pt>
                <c:pt idx="27">
                  <c:v>0.62962961196899414</c:v>
                </c:pt>
                <c:pt idx="28">
                  <c:v>0.17777778208255771</c:v>
                </c:pt>
                <c:pt idx="29">
                  <c:v>0.18333333730697629</c:v>
                </c:pt>
                <c:pt idx="30">
                  <c:v>0.1962616890668869</c:v>
                </c:pt>
                <c:pt idx="31">
                  <c:v>0.65094339847564697</c:v>
                </c:pt>
                <c:pt idx="32">
                  <c:v>0.3333333432674408</c:v>
                </c:pt>
                <c:pt idx="33">
                  <c:v>0</c:v>
                </c:pt>
                <c:pt idx="34">
                  <c:v>0.45454546809196472</c:v>
                </c:pt>
                <c:pt idx="35">
                  <c:v>0.3333333432674408</c:v>
                </c:pt>
                <c:pt idx="36">
                  <c:v>0.1162790730595589</c:v>
                </c:pt>
                <c:pt idx="37">
                  <c:v>0.40540540218353271</c:v>
                </c:pt>
                <c:pt idx="38">
                  <c:v>0.39534884691238398</c:v>
                </c:pt>
                <c:pt idx="39">
                  <c:v>0.1111111119389534</c:v>
                </c:pt>
                <c:pt idx="40">
                  <c:v>0</c:v>
                </c:pt>
                <c:pt idx="41">
                  <c:v>0.17647059261798859</c:v>
                </c:pt>
                <c:pt idx="42">
                  <c:v>0.28571429848670959</c:v>
                </c:pt>
                <c:pt idx="43">
                  <c:v>9.3023255467414856E-2</c:v>
                </c:pt>
                <c:pt idx="44">
                  <c:v>0.14371258020401001</c:v>
                </c:pt>
                <c:pt idx="45">
                  <c:v>0.26582279801368708</c:v>
                </c:pt>
                <c:pt idx="46">
                  <c:v>0</c:v>
                </c:pt>
                <c:pt idx="47">
                  <c:v>0.20000000298023221</c:v>
                </c:pt>
                <c:pt idx="48">
                  <c:v>0.40000000596046448</c:v>
                </c:pt>
                <c:pt idx="49">
                  <c:v>0.30059522390365601</c:v>
                </c:pt>
                <c:pt idx="50">
                  <c:v>0.25</c:v>
                </c:pt>
                <c:pt idx="51">
                  <c:v>0.19565217196941381</c:v>
                </c:pt>
                <c:pt idx="52">
                  <c:v>0.4716981053352356</c:v>
                </c:pt>
                <c:pt idx="53">
                  <c:v>0.32941177487373352</c:v>
                </c:pt>
                <c:pt idx="54">
                  <c:v>0.27544909715652471</c:v>
                </c:pt>
                <c:pt idx="55">
                  <c:v>0.23749999701976779</c:v>
                </c:pt>
                <c:pt idx="56">
                  <c:v>0.42105263471603388</c:v>
                </c:pt>
                <c:pt idx="57">
                  <c:v>0.1379310339689255</c:v>
                </c:pt>
                <c:pt idx="58">
                  <c:v>0.234375</c:v>
                </c:pt>
                <c:pt idx="59">
                  <c:v>0.1627907007932663</c:v>
                </c:pt>
                <c:pt idx="60">
                  <c:v>0.3815028965473175</c:v>
                </c:pt>
                <c:pt idx="61">
                  <c:v>0</c:v>
                </c:pt>
                <c:pt idx="62">
                  <c:v>0.24285714328289029</c:v>
                </c:pt>
                <c:pt idx="63">
                  <c:v>0.6538461446762085</c:v>
                </c:pt>
                <c:pt idx="64">
                  <c:v>0.46341463923454279</c:v>
                </c:pt>
                <c:pt idx="65">
                  <c:v>0.1304347813129425</c:v>
                </c:pt>
                <c:pt idx="66">
                  <c:v>0.1666666716337204</c:v>
                </c:pt>
                <c:pt idx="67">
                  <c:v>7.1428574621677399E-2</c:v>
                </c:pt>
                <c:pt idx="68">
                  <c:v>0.1111111119389534</c:v>
                </c:pt>
                <c:pt idx="69">
                  <c:v>0.22727273404598239</c:v>
                </c:pt>
                <c:pt idx="70">
                  <c:v>0.1608832776546478</c:v>
                </c:pt>
                <c:pt idx="71">
                  <c:v>0.44067797064781189</c:v>
                </c:pt>
                <c:pt idx="72">
                  <c:v>6.4516127109527588E-2</c:v>
                </c:pt>
                <c:pt idx="73">
                  <c:v>0</c:v>
                </c:pt>
                <c:pt idx="74">
                  <c:v>0.35483869910240168</c:v>
                </c:pt>
                <c:pt idx="75">
                  <c:v>0.1617647111415863</c:v>
                </c:pt>
                <c:pt idx="76">
                  <c:v>0.2638888955116272</c:v>
                </c:pt>
                <c:pt idx="77">
                  <c:v>0.32499998807907099</c:v>
                </c:pt>
                <c:pt idx="78">
                  <c:v>0.1071428582072258</c:v>
                </c:pt>
                <c:pt idx="79">
                  <c:v>0.11363636702299119</c:v>
                </c:pt>
                <c:pt idx="80">
                  <c:v>0</c:v>
                </c:pt>
                <c:pt idx="81">
                  <c:v>0.3214285671710968</c:v>
                </c:pt>
                <c:pt idx="82">
                  <c:v>2.999999932944775E-2</c:v>
                </c:pt>
                <c:pt idx="83">
                  <c:v>0.31168830394744867</c:v>
                </c:pt>
                <c:pt idx="84">
                  <c:v>0.375</c:v>
                </c:pt>
                <c:pt idx="85">
                  <c:v>0.13636364042758939</c:v>
                </c:pt>
                <c:pt idx="86">
                  <c:v>0.28301885724067688</c:v>
                </c:pt>
                <c:pt idx="87">
                  <c:v>0</c:v>
                </c:pt>
                <c:pt idx="88">
                  <c:v>0.34545454382896418</c:v>
                </c:pt>
                <c:pt idx="89">
                  <c:v>0.54545456171035767</c:v>
                </c:pt>
                <c:pt idx="90">
                  <c:v>0.3651452362537384</c:v>
                </c:pt>
                <c:pt idx="91">
                  <c:v>0.27659574151039118</c:v>
                </c:pt>
                <c:pt idx="92">
                  <c:v>0</c:v>
                </c:pt>
                <c:pt idx="93">
                  <c:v>0.20000000298023221</c:v>
                </c:pt>
                <c:pt idx="94">
                  <c:v>0.3333333432674408</c:v>
                </c:pt>
                <c:pt idx="95">
                  <c:v>0.3125</c:v>
                </c:pt>
                <c:pt idx="96">
                  <c:v>0.4166666567325592</c:v>
                </c:pt>
                <c:pt idx="97">
                  <c:v>0.3333333432674408</c:v>
                </c:pt>
                <c:pt idx="98">
                  <c:v>0.1666666716337204</c:v>
                </c:pt>
                <c:pt idx="99">
                  <c:v>0.23333333432674411</c:v>
                </c:pt>
                <c:pt idx="100">
                  <c:v>0.23684211075305939</c:v>
                </c:pt>
                <c:pt idx="101">
                  <c:v>0.17721518874168399</c:v>
                </c:pt>
                <c:pt idx="102">
                  <c:v>0.17073170840740201</c:v>
                </c:pt>
                <c:pt idx="103">
                  <c:v>0.30434781312942499</c:v>
                </c:pt>
                <c:pt idx="104">
                  <c:v>0.20253165066242221</c:v>
                </c:pt>
                <c:pt idx="105">
                  <c:v>0</c:v>
                </c:pt>
                <c:pt idx="106">
                  <c:v>0.17948718369007111</c:v>
                </c:pt>
                <c:pt idx="107">
                  <c:v>0.19354838132858279</c:v>
                </c:pt>
                <c:pt idx="108">
                  <c:v>0.234375</c:v>
                </c:pt>
                <c:pt idx="109">
                  <c:v>0.20689655840396881</c:v>
                </c:pt>
                <c:pt idx="110">
                  <c:v>0.22629968822002411</c:v>
                </c:pt>
                <c:pt idx="111">
                  <c:v>0.2209302335977554</c:v>
                </c:pt>
                <c:pt idx="112">
                  <c:v>0.31428572535514832</c:v>
                </c:pt>
                <c:pt idx="113">
                  <c:v>0.3333333432674408</c:v>
                </c:pt>
                <c:pt idx="114">
                  <c:v>0.4583333432674408</c:v>
                </c:pt>
                <c:pt idx="115">
                  <c:v>0.27941176295280462</c:v>
                </c:pt>
                <c:pt idx="116">
                  <c:v>0.31034481525421143</c:v>
                </c:pt>
                <c:pt idx="117">
                  <c:v>4.1666667908430099E-2</c:v>
                </c:pt>
                <c:pt idx="118">
                  <c:v>0.31192660331726069</c:v>
                </c:pt>
                <c:pt idx="119">
                  <c:v>0.2708333432674408</c:v>
                </c:pt>
                <c:pt idx="120">
                  <c:v>0</c:v>
                </c:pt>
                <c:pt idx="121">
                  <c:v>0.31034481525421143</c:v>
                </c:pt>
                <c:pt idx="122">
                  <c:v>0.27433627843856812</c:v>
                </c:pt>
                <c:pt idx="123">
                  <c:v>0.2127659618854523</c:v>
                </c:pt>
                <c:pt idx="124">
                  <c:v>0.18421052396297449</c:v>
                </c:pt>
                <c:pt idx="125">
                  <c:v>0.26315790414810181</c:v>
                </c:pt>
                <c:pt idx="126">
                  <c:v>2.4691358208656311E-2</c:v>
                </c:pt>
                <c:pt idx="127">
                  <c:v>0.1041666641831398</c:v>
                </c:pt>
                <c:pt idx="128">
                  <c:v>0.26086956262588501</c:v>
                </c:pt>
                <c:pt idx="129">
                  <c:v>0.17142857611179349</c:v>
                </c:pt>
                <c:pt idx="130">
                  <c:v>0.25352111458778381</c:v>
                </c:pt>
                <c:pt idx="131">
                  <c:v>0.1951219439506531</c:v>
                </c:pt>
                <c:pt idx="132">
                  <c:v>0.27118644118309021</c:v>
                </c:pt>
                <c:pt idx="133">
                  <c:v>0.3174603283405304</c:v>
                </c:pt>
                <c:pt idx="134">
                  <c:v>0.15584415197372439</c:v>
                </c:pt>
                <c:pt idx="135">
                  <c:v>0.26358696818351751</c:v>
                </c:pt>
                <c:pt idx="136">
                  <c:v>0.26086956262588501</c:v>
                </c:pt>
                <c:pt idx="137">
                  <c:v>0.25</c:v>
                </c:pt>
                <c:pt idx="138">
                  <c:v>0.1578947305679321</c:v>
                </c:pt>
                <c:pt idx="139">
                  <c:v>0</c:v>
                </c:pt>
                <c:pt idx="140">
                  <c:v>0.20512820780277249</c:v>
                </c:pt>
                <c:pt idx="141">
                  <c:v>0.30188679695129389</c:v>
                </c:pt>
                <c:pt idx="142">
                  <c:v>0.3333333432674408</c:v>
                </c:pt>
                <c:pt idx="143">
                  <c:v>0.16913945972919461</c:v>
                </c:pt>
                <c:pt idx="144">
                  <c:v>0.56338030099868774</c:v>
                </c:pt>
                <c:pt idx="145">
                  <c:v>0.29032257199287409</c:v>
                </c:pt>
                <c:pt idx="146">
                  <c:v>0.32584270834922791</c:v>
                </c:pt>
                <c:pt idx="147">
                  <c:v>0.3214285671710968</c:v>
                </c:pt>
                <c:pt idx="148">
                  <c:v>0.4166666567325592</c:v>
                </c:pt>
                <c:pt idx="149">
                  <c:v>0</c:v>
                </c:pt>
                <c:pt idx="150">
                  <c:v>0</c:v>
                </c:pt>
                <c:pt idx="151">
                  <c:v>0.27906978130340582</c:v>
                </c:pt>
                <c:pt idx="152">
                  <c:v>0.2099999934434891</c:v>
                </c:pt>
                <c:pt idx="153">
                  <c:v>0.43243244290351868</c:v>
                </c:pt>
                <c:pt idx="154">
                  <c:v>0.18811881542205811</c:v>
                </c:pt>
                <c:pt idx="155">
                  <c:v>0.1111111119389534</c:v>
                </c:pt>
                <c:pt idx="156">
                  <c:v>0.46086955070495611</c:v>
                </c:pt>
                <c:pt idx="157">
                  <c:v>0.47222220897674561</c:v>
                </c:pt>
                <c:pt idx="158">
                  <c:v>0.171875</c:v>
                </c:pt>
                <c:pt idx="159">
                  <c:v>0.49523809552192688</c:v>
                </c:pt>
                <c:pt idx="160">
                  <c:v>0.40845069289207458</c:v>
                </c:pt>
                <c:pt idx="161">
                  <c:v>0</c:v>
                </c:pt>
                <c:pt idx="162">
                  <c:v>0.28571429848670959</c:v>
                </c:pt>
                <c:pt idx="163">
                  <c:v>0.43820226192474371</c:v>
                </c:pt>
                <c:pt idx="164">
                  <c:v>0.17073170840740201</c:v>
                </c:pt>
                <c:pt idx="165">
                  <c:v>0.34146341681480408</c:v>
                </c:pt>
                <c:pt idx="166">
                  <c:v>9.0909093618392944E-2</c:v>
                </c:pt>
                <c:pt idx="167">
                  <c:v>0.33898305892944341</c:v>
                </c:pt>
                <c:pt idx="168">
                  <c:v>0.25</c:v>
                </c:pt>
                <c:pt idx="169">
                  <c:v>0.27027025818824768</c:v>
                </c:pt>
                <c:pt idx="170">
                  <c:v>0.19672131538391111</c:v>
                </c:pt>
                <c:pt idx="171">
                  <c:v>0.17777778208255771</c:v>
                </c:pt>
                <c:pt idx="172">
                  <c:v>0.1630434840917587</c:v>
                </c:pt>
                <c:pt idx="173">
                  <c:v>0.32258063554763788</c:v>
                </c:pt>
                <c:pt idx="174">
                  <c:v>0.3571428656578064</c:v>
                </c:pt>
                <c:pt idx="175">
                  <c:v>0.13333334028720861</c:v>
                </c:pt>
                <c:pt idx="176">
                  <c:v>0.28571429848670959</c:v>
                </c:pt>
                <c:pt idx="177">
                  <c:v>0.2142857164144516</c:v>
                </c:pt>
                <c:pt idx="178">
                  <c:v>0.4117647111415863</c:v>
                </c:pt>
                <c:pt idx="179">
                  <c:v>0.14117647707462311</c:v>
                </c:pt>
                <c:pt idx="180">
                  <c:v>0</c:v>
                </c:pt>
                <c:pt idx="181">
                  <c:v>0.26315790414810181</c:v>
                </c:pt>
                <c:pt idx="182">
                  <c:v>0</c:v>
                </c:pt>
                <c:pt idx="183">
                  <c:v>0.16455696523189539</c:v>
                </c:pt>
                <c:pt idx="184">
                  <c:v>0.35135135054588318</c:v>
                </c:pt>
                <c:pt idx="185">
                  <c:v>0.26666668057441711</c:v>
                </c:pt>
                <c:pt idx="186">
                  <c:v>0</c:v>
                </c:pt>
                <c:pt idx="187">
                  <c:v>0.45652174949646002</c:v>
                </c:pt>
                <c:pt idx="188">
                  <c:v>0.33009707927703857</c:v>
                </c:pt>
                <c:pt idx="189">
                  <c:v>0.34999999403953552</c:v>
                </c:pt>
                <c:pt idx="190">
                  <c:v>0.14492753148078921</c:v>
                </c:pt>
                <c:pt idx="191">
                  <c:v>0.27160492539405823</c:v>
                </c:pt>
                <c:pt idx="192">
                  <c:v>0.32758620381355291</c:v>
                </c:pt>
                <c:pt idx="193">
                  <c:v>8.6956523358821869E-2</c:v>
                </c:pt>
                <c:pt idx="194">
                  <c:v>0.18461538851261139</c:v>
                </c:pt>
                <c:pt idx="195">
                  <c:v>0.4285714328289032</c:v>
                </c:pt>
                <c:pt idx="196">
                  <c:v>0.12962962687015531</c:v>
                </c:pt>
                <c:pt idx="197">
                  <c:v>0.20895522832870481</c:v>
                </c:pt>
                <c:pt idx="198">
                  <c:v>0.21468926966190341</c:v>
                </c:pt>
                <c:pt idx="199">
                  <c:v>0.5899999737739563</c:v>
                </c:pt>
                <c:pt idx="200">
                  <c:v>0.58620691299438477</c:v>
                </c:pt>
                <c:pt idx="201">
                  <c:v>2.777777798473835E-2</c:v>
                </c:pt>
                <c:pt idx="202">
                  <c:v>0.1176470592617989</c:v>
                </c:pt>
                <c:pt idx="203">
                  <c:v>0.3333333432674408</c:v>
                </c:pt>
                <c:pt idx="204">
                  <c:v>0.27551019191741938</c:v>
                </c:pt>
                <c:pt idx="205">
                  <c:v>0.30165287852287292</c:v>
                </c:pt>
                <c:pt idx="206">
                  <c:v>0</c:v>
                </c:pt>
                <c:pt idx="207">
                  <c:v>0.2115384638309479</c:v>
                </c:pt>
                <c:pt idx="208">
                  <c:v>0.42424243688583368</c:v>
                </c:pt>
                <c:pt idx="209">
                  <c:v>0</c:v>
                </c:pt>
                <c:pt idx="210">
                  <c:v>0.31372550129890442</c:v>
                </c:pt>
                <c:pt idx="211">
                  <c:v>9.6774190664291382E-2</c:v>
                </c:pt>
                <c:pt idx="212">
                  <c:v>0.3684210479259491</c:v>
                </c:pt>
                <c:pt idx="213">
                  <c:v>0.20338982343673709</c:v>
                </c:pt>
                <c:pt idx="214">
                  <c:v>0.3451327383518219</c:v>
                </c:pt>
                <c:pt idx="215">
                  <c:v>0.13333334028720861</c:v>
                </c:pt>
                <c:pt idx="216">
                  <c:v>0.26881721615791321</c:v>
                </c:pt>
                <c:pt idx="217">
                  <c:v>0.1304347813129425</c:v>
                </c:pt>
                <c:pt idx="218">
                  <c:v>0.2380952388048172</c:v>
                </c:pt>
                <c:pt idx="219">
                  <c:v>0.2916666567325592</c:v>
                </c:pt>
                <c:pt idx="220">
                  <c:v>0.24590164422988889</c:v>
                </c:pt>
                <c:pt idx="221">
                  <c:v>0.27906978130340582</c:v>
                </c:pt>
                <c:pt idx="222">
                  <c:v>8.474576473236084E-2</c:v>
                </c:pt>
                <c:pt idx="223">
                  <c:v>0</c:v>
                </c:pt>
                <c:pt idx="224">
                  <c:v>0.17142857611179349</c:v>
                </c:pt>
                <c:pt idx="225">
                  <c:v>0.2049180269241333</c:v>
                </c:pt>
                <c:pt idx="226">
                  <c:v>0.25490197539329529</c:v>
                </c:pt>
                <c:pt idx="227">
                  <c:v>0.2040816396474838</c:v>
                </c:pt>
                <c:pt idx="228">
                  <c:v>0.1428571492433548</c:v>
                </c:pt>
                <c:pt idx="229">
                  <c:v>0.76923078298568726</c:v>
                </c:pt>
                <c:pt idx="230">
                  <c:v>0.2071713209152222</c:v>
                </c:pt>
                <c:pt idx="231">
                  <c:v>0.27419355511665339</c:v>
                </c:pt>
                <c:pt idx="232">
                  <c:v>0.35294118523597717</c:v>
                </c:pt>
                <c:pt idx="233">
                  <c:v>0.1578947305679321</c:v>
                </c:pt>
                <c:pt idx="234">
                  <c:v>0.15999999642372131</c:v>
                </c:pt>
                <c:pt idx="235">
                  <c:v>0</c:v>
                </c:pt>
                <c:pt idx="236">
                  <c:v>0.28318583965301508</c:v>
                </c:pt>
                <c:pt idx="237">
                  <c:v>0.29629629850387568</c:v>
                </c:pt>
                <c:pt idx="238">
                  <c:v>0.36000001430511469</c:v>
                </c:pt>
                <c:pt idx="239">
                  <c:v>0.28409090638160711</c:v>
                </c:pt>
                <c:pt idx="240">
                  <c:v>0.2043010741472244</c:v>
                </c:pt>
                <c:pt idx="241">
                  <c:v>0.14705882966518399</c:v>
                </c:pt>
                <c:pt idx="242">
                  <c:v>0.46226415038108831</c:v>
                </c:pt>
                <c:pt idx="243">
                  <c:v>0.20000000298023221</c:v>
                </c:pt>
                <c:pt idx="244">
                  <c:v>0.55000001192092896</c:v>
                </c:pt>
                <c:pt idx="245">
                  <c:v>0</c:v>
                </c:pt>
                <c:pt idx="246">
                  <c:v>0.1029411777853966</c:v>
                </c:pt>
                <c:pt idx="247">
                  <c:v>0.38661709427833563</c:v>
                </c:pt>
                <c:pt idx="248">
                  <c:v>0.26086956262588501</c:v>
                </c:pt>
                <c:pt idx="249">
                  <c:v>0</c:v>
                </c:pt>
                <c:pt idx="250">
                  <c:v>0.44881889224052429</c:v>
                </c:pt>
                <c:pt idx="251">
                  <c:v>0.26106193661689758</c:v>
                </c:pt>
                <c:pt idx="252">
                  <c:v>0.25806450843811041</c:v>
                </c:pt>
                <c:pt idx="253">
                  <c:v>5.128205195069313E-2</c:v>
                </c:pt>
                <c:pt idx="254">
                  <c:v>0.25</c:v>
                </c:pt>
                <c:pt idx="255">
                  <c:v>0.20689655840396881</c:v>
                </c:pt>
                <c:pt idx="256">
                  <c:v>0.28977271914482122</c:v>
                </c:pt>
                <c:pt idx="257">
                  <c:v>0.1525423675775528</c:v>
                </c:pt>
                <c:pt idx="258">
                  <c:v>0.3333333432674408</c:v>
                </c:pt>
                <c:pt idx="259">
                  <c:v>0.27142858505249018</c:v>
                </c:pt>
                <c:pt idx="260">
                  <c:v>0.3055555522441864</c:v>
                </c:pt>
                <c:pt idx="261">
                  <c:v>0.30000001192092901</c:v>
                </c:pt>
                <c:pt idx="262">
                  <c:v>0.32758620381355291</c:v>
                </c:pt>
                <c:pt idx="263">
                  <c:v>0.328125</c:v>
                </c:pt>
                <c:pt idx="264">
                  <c:v>0.2916666567325592</c:v>
                </c:pt>
                <c:pt idx="265">
                  <c:v>0.3333333432674408</c:v>
                </c:pt>
                <c:pt idx="266">
                  <c:v>0.29310345649719238</c:v>
                </c:pt>
                <c:pt idx="267">
                  <c:v>0.43636363744735718</c:v>
                </c:pt>
                <c:pt idx="268">
                  <c:v>0.38036808371543879</c:v>
                </c:pt>
                <c:pt idx="269">
                  <c:v>0.2261904776096344</c:v>
                </c:pt>
                <c:pt idx="270">
                  <c:v>0.27619048953056341</c:v>
                </c:pt>
                <c:pt idx="271">
                  <c:v>0.4166666567325592</c:v>
                </c:pt>
                <c:pt idx="272">
                  <c:v>0.25833332538604742</c:v>
                </c:pt>
                <c:pt idx="273">
                  <c:v>0.3333333432674408</c:v>
                </c:pt>
                <c:pt idx="274">
                  <c:v>0</c:v>
                </c:pt>
                <c:pt idx="275">
                  <c:v>0.1162790730595589</c:v>
                </c:pt>
                <c:pt idx="276">
                  <c:v>0.32941177487373352</c:v>
                </c:pt>
                <c:pt idx="277">
                  <c:v>9.5238097012042999E-2</c:v>
                </c:pt>
                <c:pt idx="278">
                  <c:v>0.30434781312942499</c:v>
                </c:pt>
                <c:pt idx="279">
                  <c:v>0.31666666269302368</c:v>
                </c:pt>
                <c:pt idx="280">
                  <c:v>7.1428574621677399E-2</c:v>
                </c:pt>
                <c:pt idx="281">
                  <c:v>0.31557378172874451</c:v>
                </c:pt>
                <c:pt idx="282">
                  <c:v>0.190476194024086</c:v>
                </c:pt>
                <c:pt idx="283">
                  <c:v>0.28571429848670959</c:v>
                </c:pt>
                <c:pt idx="284">
                  <c:v>0.15151515603065491</c:v>
                </c:pt>
                <c:pt idx="285">
                  <c:v>0.13333334028720861</c:v>
                </c:pt>
                <c:pt idx="286">
                  <c:v>0.39300411939620972</c:v>
                </c:pt>
                <c:pt idx="287">
                  <c:v>0.17567567527294159</c:v>
                </c:pt>
                <c:pt idx="288">
                  <c:v>0.1785714328289032</c:v>
                </c:pt>
                <c:pt idx="289">
                  <c:v>0.33830845355987549</c:v>
                </c:pt>
                <c:pt idx="290">
                  <c:v>0</c:v>
                </c:pt>
                <c:pt idx="291">
                  <c:v>0.40703517198562622</c:v>
                </c:pt>
                <c:pt idx="292">
                  <c:v>0</c:v>
                </c:pt>
                <c:pt idx="293">
                  <c:v>0.46666666865348821</c:v>
                </c:pt>
                <c:pt idx="294">
                  <c:v>0.57894736528396606</c:v>
                </c:pt>
                <c:pt idx="295">
                  <c:v>0.18309858441352839</c:v>
                </c:pt>
                <c:pt idx="296">
                  <c:v>0.125</c:v>
                </c:pt>
                <c:pt idx="297">
                  <c:v>0.32978722453117371</c:v>
                </c:pt>
                <c:pt idx="298">
                  <c:v>0.3571428656578064</c:v>
                </c:pt>
                <c:pt idx="299">
                  <c:v>0.1030927821993828</c:v>
                </c:pt>
                <c:pt idx="300">
                  <c:v>0.119999997317791</c:v>
                </c:pt>
                <c:pt idx="301">
                  <c:v>0.53125</c:v>
                </c:pt>
                <c:pt idx="302">
                  <c:v>0.43548387289047241</c:v>
                </c:pt>
                <c:pt idx="303">
                  <c:v>0.25</c:v>
                </c:pt>
                <c:pt idx="304">
                  <c:v>0.55555558204650879</c:v>
                </c:pt>
                <c:pt idx="305">
                  <c:v>0.13432836532592771</c:v>
                </c:pt>
                <c:pt idx="306">
                  <c:v>5.2631579339504242E-2</c:v>
                </c:pt>
                <c:pt idx="307">
                  <c:v>0</c:v>
                </c:pt>
                <c:pt idx="308">
                  <c:v>0.32558140158653259</c:v>
                </c:pt>
                <c:pt idx="309">
                  <c:v>0.43809524178504938</c:v>
                </c:pt>
                <c:pt idx="310">
                  <c:v>0.1304347813129425</c:v>
                </c:pt>
                <c:pt idx="311">
                  <c:v>0.27272728085517878</c:v>
                </c:pt>
                <c:pt idx="312">
                  <c:v>0.210526317358017</c:v>
                </c:pt>
                <c:pt idx="313">
                  <c:v>0.25999999046325678</c:v>
                </c:pt>
                <c:pt idx="314">
                  <c:v>0.30000001192092901</c:v>
                </c:pt>
                <c:pt idx="315">
                  <c:v>0.3333333432674408</c:v>
                </c:pt>
                <c:pt idx="316">
                  <c:v>0.28110599517822271</c:v>
                </c:pt>
                <c:pt idx="317">
                  <c:v>0.2976190447807312</c:v>
                </c:pt>
                <c:pt idx="318">
                  <c:v>0.32098764181137079</c:v>
                </c:pt>
                <c:pt idx="319">
                  <c:v>0.36363637447357178</c:v>
                </c:pt>
                <c:pt idx="320">
                  <c:v>0.5116279125213623</c:v>
                </c:pt>
                <c:pt idx="321">
                  <c:v>0.24590164422988889</c:v>
                </c:pt>
                <c:pt idx="322">
                  <c:v>0.36363637447357178</c:v>
                </c:pt>
                <c:pt idx="323">
                  <c:v>8.3333335816860199E-2</c:v>
                </c:pt>
                <c:pt idx="324">
                  <c:v>0.3333333432674408</c:v>
                </c:pt>
                <c:pt idx="325">
                  <c:v>0.38461539149284357</c:v>
                </c:pt>
                <c:pt idx="326">
                  <c:v>0.51851850748062134</c:v>
                </c:pt>
                <c:pt idx="327">
                  <c:v>0.36666667461395258</c:v>
                </c:pt>
                <c:pt idx="328">
                  <c:v>0.48888888955116272</c:v>
                </c:pt>
                <c:pt idx="329">
                  <c:v>0.43243244290351868</c:v>
                </c:pt>
                <c:pt idx="330">
                  <c:v>0.24705882370471949</c:v>
                </c:pt>
                <c:pt idx="331">
                  <c:v>0.34090909361839289</c:v>
                </c:pt>
                <c:pt idx="332">
                  <c:v>0.4285714328289032</c:v>
                </c:pt>
                <c:pt idx="333">
                  <c:v>0.27777779102325439</c:v>
                </c:pt>
                <c:pt idx="334">
                  <c:v>0.2142857164144516</c:v>
                </c:pt>
                <c:pt idx="335">
                  <c:v>0</c:v>
                </c:pt>
                <c:pt idx="336">
                  <c:v>0.19672131538391111</c:v>
                </c:pt>
                <c:pt idx="337">
                  <c:v>0.26315790414810181</c:v>
                </c:pt>
                <c:pt idx="338">
                  <c:v>8.5714288055896759E-2</c:v>
                </c:pt>
                <c:pt idx="339">
                  <c:v>0.1260504275560379</c:v>
                </c:pt>
                <c:pt idx="340">
                  <c:v>0</c:v>
                </c:pt>
                <c:pt idx="341">
                  <c:v>0.34265735745429993</c:v>
                </c:pt>
                <c:pt idx="342">
                  <c:v>0.31818181276321411</c:v>
                </c:pt>
                <c:pt idx="343">
                  <c:v>0.20270270109176641</c:v>
                </c:pt>
                <c:pt idx="344">
                  <c:v>0.16949152946472171</c:v>
                </c:pt>
                <c:pt idx="345">
                  <c:v>0.15000000596046451</c:v>
                </c:pt>
                <c:pt idx="346">
                  <c:v>0.1485714316368103</c:v>
                </c:pt>
                <c:pt idx="347">
                  <c:v>0.21818181872367859</c:v>
                </c:pt>
                <c:pt idx="348">
                  <c:v>0</c:v>
                </c:pt>
                <c:pt idx="349">
                  <c:v>0.1428571492433548</c:v>
                </c:pt>
                <c:pt idx="350">
                  <c:v>0.14754098653793329</c:v>
                </c:pt>
                <c:pt idx="351">
                  <c:v>0.31481480598449713</c:v>
                </c:pt>
                <c:pt idx="352">
                  <c:v>0.4285714328289032</c:v>
                </c:pt>
                <c:pt idx="353">
                  <c:v>0.15151515603065491</c:v>
                </c:pt>
                <c:pt idx="354">
                  <c:v>0.1190476194024086</c:v>
                </c:pt>
                <c:pt idx="355">
                  <c:v>0.18947368860244751</c:v>
                </c:pt>
                <c:pt idx="356">
                  <c:v>6.808510422706604E-2</c:v>
                </c:pt>
                <c:pt idx="357">
                  <c:v>0.25742575526237488</c:v>
                </c:pt>
                <c:pt idx="358">
                  <c:v>0.26190477609634399</c:v>
                </c:pt>
                <c:pt idx="359">
                  <c:v>0.1575757563114166</c:v>
                </c:pt>
                <c:pt idx="360">
                  <c:v>0.16822430491447449</c:v>
                </c:pt>
                <c:pt idx="361">
                  <c:v>0.18309858441352839</c:v>
                </c:pt>
                <c:pt idx="362">
                  <c:v>0.10344827920198441</c:v>
                </c:pt>
                <c:pt idx="363">
                  <c:v>0.2054794579744339</c:v>
                </c:pt>
                <c:pt idx="364">
                  <c:v>0.20588235557079321</c:v>
                </c:pt>
                <c:pt idx="365">
                  <c:v>0.36363637447357178</c:v>
                </c:pt>
                <c:pt idx="366">
                  <c:v>0.29268291592597961</c:v>
                </c:pt>
                <c:pt idx="367">
                  <c:v>0</c:v>
                </c:pt>
                <c:pt idx="368">
                  <c:v>0</c:v>
                </c:pt>
                <c:pt idx="369">
                  <c:v>0.125</c:v>
                </c:pt>
                <c:pt idx="370">
                  <c:v>0.35428571701049799</c:v>
                </c:pt>
                <c:pt idx="371">
                  <c:v>0.4761904776096344</c:v>
                </c:pt>
                <c:pt idx="372">
                  <c:v>0.26811593770980829</c:v>
                </c:pt>
                <c:pt idx="373">
                  <c:v>0.28125</c:v>
                </c:pt>
                <c:pt idx="374">
                  <c:v>0.27659574151039118</c:v>
                </c:pt>
                <c:pt idx="375">
                  <c:v>0.40544629096984858</c:v>
                </c:pt>
                <c:pt idx="376">
                  <c:v>0.22088353335857391</c:v>
                </c:pt>
                <c:pt idx="377">
                  <c:v>0.23976607620716089</c:v>
                </c:pt>
                <c:pt idx="378">
                  <c:v>0.36986300349235529</c:v>
                </c:pt>
                <c:pt idx="379">
                  <c:v>0.3333333432674408</c:v>
                </c:pt>
                <c:pt idx="380">
                  <c:v>0.18446601927280429</c:v>
                </c:pt>
                <c:pt idx="381">
                  <c:v>0.375</c:v>
                </c:pt>
                <c:pt idx="382">
                  <c:v>0.1228070184588432</c:v>
                </c:pt>
                <c:pt idx="383">
                  <c:v>0.29223743081092829</c:v>
                </c:pt>
                <c:pt idx="384">
                  <c:v>0.22666667401790619</c:v>
                </c:pt>
                <c:pt idx="385">
                  <c:v>0.34999999403953552</c:v>
                </c:pt>
                <c:pt idx="386">
                  <c:v>0</c:v>
                </c:pt>
                <c:pt idx="387">
                  <c:v>0.25</c:v>
                </c:pt>
                <c:pt idx="388">
                  <c:v>0.33783784508705139</c:v>
                </c:pt>
                <c:pt idx="389">
                  <c:v>0.74074071645736694</c:v>
                </c:pt>
                <c:pt idx="390">
                  <c:v>0.25</c:v>
                </c:pt>
                <c:pt idx="391">
                  <c:v>0.27741935849189758</c:v>
                </c:pt>
                <c:pt idx="392">
                  <c:v>0.20000000298023221</c:v>
                </c:pt>
                <c:pt idx="393">
                  <c:v>0.35514017939567571</c:v>
                </c:pt>
                <c:pt idx="394">
                  <c:v>0.3333333432674408</c:v>
                </c:pt>
                <c:pt idx="395">
                  <c:v>0.26530611515045172</c:v>
                </c:pt>
                <c:pt idx="396">
                  <c:v>0.18666666746139529</c:v>
                </c:pt>
                <c:pt idx="397">
                  <c:v>0.34600761532783508</c:v>
                </c:pt>
                <c:pt idx="398">
                  <c:v>0.49038460850715643</c:v>
                </c:pt>
                <c:pt idx="399">
                  <c:v>0.25</c:v>
                </c:pt>
                <c:pt idx="400">
                  <c:v>0.17391304671764371</c:v>
                </c:pt>
                <c:pt idx="401">
                  <c:v>0.32298135757446289</c:v>
                </c:pt>
                <c:pt idx="402">
                  <c:v>0.25396826863288879</c:v>
                </c:pt>
                <c:pt idx="403">
                  <c:v>0.39662447571754461</c:v>
                </c:pt>
                <c:pt idx="404">
                  <c:v>0.32857143878936768</c:v>
                </c:pt>
                <c:pt idx="405">
                  <c:v>0.42405062913894648</c:v>
                </c:pt>
                <c:pt idx="406">
                  <c:v>0.2142857164144516</c:v>
                </c:pt>
                <c:pt idx="407">
                  <c:v>0.26104417443275452</c:v>
                </c:pt>
                <c:pt idx="408">
                  <c:v>0.3333333432674408</c:v>
                </c:pt>
                <c:pt idx="409">
                  <c:v>0.21875</c:v>
                </c:pt>
                <c:pt idx="410">
                  <c:v>0.2583732008934021</c:v>
                </c:pt>
                <c:pt idx="411">
                  <c:v>0.32208588719367981</c:v>
                </c:pt>
                <c:pt idx="412">
                  <c:v>0.56310677528381348</c:v>
                </c:pt>
                <c:pt idx="413">
                  <c:v>0.11428571492433549</c:v>
                </c:pt>
                <c:pt idx="414">
                  <c:v>0.38775509595870972</c:v>
                </c:pt>
                <c:pt idx="415">
                  <c:v>0.40659341216087341</c:v>
                </c:pt>
                <c:pt idx="416">
                  <c:v>0.1666666716337204</c:v>
                </c:pt>
                <c:pt idx="417">
                  <c:v>0.22727273404598239</c:v>
                </c:pt>
                <c:pt idx="418">
                  <c:v>0</c:v>
                </c:pt>
                <c:pt idx="419">
                  <c:v>0.25</c:v>
                </c:pt>
                <c:pt idx="420">
                  <c:v>0.24137930572032931</c:v>
                </c:pt>
                <c:pt idx="421">
                  <c:v>0</c:v>
                </c:pt>
                <c:pt idx="422">
                  <c:v>0.1767955869436264</c:v>
                </c:pt>
                <c:pt idx="423">
                  <c:v>0.13333334028720861</c:v>
                </c:pt>
                <c:pt idx="424">
                  <c:v>0.2442748099565506</c:v>
                </c:pt>
                <c:pt idx="425">
                  <c:v>0.32098764181137079</c:v>
                </c:pt>
                <c:pt idx="426">
                  <c:v>0.30851063132286072</c:v>
                </c:pt>
                <c:pt idx="427">
                  <c:v>0.29251700639724731</c:v>
                </c:pt>
                <c:pt idx="428">
                  <c:v>0.35428571701049799</c:v>
                </c:pt>
                <c:pt idx="429">
                  <c:v>0.34469696879386902</c:v>
                </c:pt>
                <c:pt idx="430">
                  <c:v>0.34328359365463262</c:v>
                </c:pt>
                <c:pt idx="431">
                  <c:v>5.55555559694767E-2</c:v>
                </c:pt>
                <c:pt idx="432">
                  <c:v>0.45132744312286383</c:v>
                </c:pt>
                <c:pt idx="433">
                  <c:v>0.46710526943206793</c:v>
                </c:pt>
                <c:pt idx="434">
                  <c:v>0.41860464215278631</c:v>
                </c:pt>
                <c:pt idx="435">
                  <c:v>0.27500000596046448</c:v>
                </c:pt>
                <c:pt idx="436">
                  <c:v>0.2252252250909805</c:v>
                </c:pt>
                <c:pt idx="437">
                  <c:v>0.35294118523597717</c:v>
                </c:pt>
                <c:pt idx="438">
                  <c:v>0.25</c:v>
                </c:pt>
                <c:pt idx="439">
                  <c:v>0.28571429848670959</c:v>
                </c:pt>
                <c:pt idx="440">
                  <c:v>7.6923079788684845E-2</c:v>
                </c:pt>
                <c:pt idx="441">
                  <c:v>0.31999999284744263</c:v>
                </c:pt>
                <c:pt idx="442">
                  <c:v>0.26213592290878301</c:v>
                </c:pt>
                <c:pt idx="443">
                  <c:v>0.15591397881507871</c:v>
                </c:pt>
                <c:pt idx="444">
                  <c:v>0</c:v>
                </c:pt>
                <c:pt idx="445">
                  <c:v>0.26829269528388983</c:v>
                </c:pt>
                <c:pt idx="446">
                  <c:v>0.24561403691768649</c:v>
                </c:pt>
                <c:pt idx="447">
                  <c:v>0.1688311696052551</c:v>
                </c:pt>
                <c:pt idx="448">
                  <c:v>0.1159420311450958</c:v>
                </c:pt>
                <c:pt idx="449">
                  <c:v>0.190476194024086</c:v>
                </c:pt>
                <c:pt idx="450">
                  <c:v>0.39393940567970281</c:v>
                </c:pt>
                <c:pt idx="451">
                  <c:v>0.25388601422309881</c:v>
                </c:pt>
                <c:pt idx="452">
                  <c:v>0.27528089284896851</c:v>
                </c:pt>
                <c:pt idx="453">
                  <c:v>0</c:v>
                </c:pt>
                <c:pt idx="454">
                  <c:v>0.16513761878013611</c:v>
                </c:pt>
                <c:pt idx="455">
                  <c:v>0.2985074520111084</c:v>
                </c:pt>
                <c:pt idx="456">
                  <c:v>0.32444444298744202</c:v>
                </c:pt>
                <c:pt idx="457">
                  <c:v>0.34868422150611877</c:v>
                </c:pt>
                <c:pt idx="458">
                  <c:v>0.36474165320396418</c:v>
                </c:pt>
                <c:pt idx="459">
                  <c:v>0.36543211340904241</c:v>
                </c:pt>
                <c:pt idx="460">
                  <c:v>0.39473685622215271</c:v>
                </c:pt>
                <c:pt idx="461">
                  <c:v>0.38709676265716553</c:v>
                </c:pt>
                <c:pt idx="462">
                  <c:v>0.22950819134712219</c:v>
                </c:pt>
                <c:pt idx="463">
                  <c:v>0.20496894419193271</c:v>
                </c:pt>
                <c:pt idx="464">
                  <c:v>0.3055555522441864</c:v>
                </c:pt>
                <c:pt idx="465">
                  <c:v>0.29032257199287409</c:v>
                </c:pt>
                <c:pt idx="466">
                  <c:v>0.36893203854560852</c:v>
                </c:pt>
                <c:pt idx="467">
                  <c:v>0.18302386999130249</c:v>
                </c:pt>
                <c:pt idx="468">
                  <c:v>0.39552238583564758</c:v>
                </c:pt>
                <c:pt idx="469">
                  <c:v>0.1304347813129425</c:v>
                </c:pt>
                <c:pt idx="470">
                  <c:v>0.2142857164144516</c:v>
                </c:pt>
                <c:pt idx="471">
                  <c:v>0.20754717290401459</c:v>
                </c:pt>
                <c:pt idx="472">
                  <c:v>0.23076923191547391</c:v>
                </c:pt>
                <c:pt idx="473">
                  <c:v>0.37142857909202581</c:v>
                </c:pt>
                <c:pt idx="474">
                  <c:v>0.26399999856948853</c:v>
                </c:pt>
                <c:pt idx="475">
                  <c:v>0.17821782827377319</c:v>
                </c:pt>
                <c:pt idx="476">
                  <c:v>0.32352942228317261</c:v>
                </c:pt>
                <c:pt idx="477">
                  <c:v>0.2222222238779068</c:v>
                </c:pt>
                <c:pt idx="478">
                  <c:v>0.47499999403953552</c:v>
                </c:pt>
                <c:pt idx="479">
                  <c:v>0</c:v>
                </c:pt>
                <c:pt idx="480">
                  <c:v>0.1875</c:v>
                </c:pt>
                <c:pt idx="481">
                  <c:v>0.39534884691238398</c:v>
                </c:pt>
                <c:pt idx="482">
                  <c:v>0.25</c:v>
                </c:pt>
                <c:pt idx="483">
                  <c:v>5.128205195069313E-2</c:v>
                </c:pt>
                <c:pt idx="484">
                  <c:v>0.30508473515510559</c:v>
                </c:pt>
                <c:pt idx="485">
                  <c:v>0.27453988790512079</c:v>
                </c:pt>
                <c:pt idx="486">
                  <c:v>0.27796611189842219</c:v>
                </c:pt>
                <c:pt idx="487">
                  <c:v>6.9377988576889038E-2</c:v>
                </c:pt>
                <c:pt idx="488">
                  <c:v>0.2127659618854523</c:v>
                </c:pt>
                <c:pt idx="489">
                  <c:v>0.13953489065170291</c:v>
                </c:pt>
                <c:pt idx="490">
                  <c:v>0.2708333432674408</c:v>
                </c:pt>
                <c:pt idx="491">
                  <c:v>0.31333333253860468</c:v>
                </c:pt>
                <c:pt idx="492">
                  <c:v>0.48387095332145691</c:v>
                </c:pt>
                <c:pt idx="493">
                  <c:v>0.23529411852359769</c:v>
                </c:pt>
                <c:pt idx="494">
                  <c:v>0.35809019207954412</c:v>
                </c:pt>
                <c:pt idx="495">
                  <c:v>0.30476191639900208</c:v>
                </c:pt>
                <c:pt idx="496">
                  <c:v>0.1441441476345062</c:v>
                </c:pt>
                <c:pt idx="497">
                  <c:v>0.28169015049934393</c:v>
                </c:pt>
                <c:pt idx="498">
                  <c:v>0.33734938502311712</c:v>
                </c:pt>
                <c:pt idx="499">
                  <c:v>0.14545454084873199</c:v>
                </c:pt>
                <c:pt idx="500">
                  <c:v>0.3125</c:v>
                </c:pt>
                <c:pt idx="501">
                  <c:v>0.26851850748062128</c:v>
                </c:pt>
                <c:pt idx="502">
                  <c:v>0.33043476939201349</c:v>
                </c:pt>
                <c:pt idx="503">
                  <c:v>0.22807016968727109</c:v>
                </c:pt>
                <c:pt idx="504">
                  <c:v>0.19200000166893011</c:v>
                </c:pt>
                <c:pt idx="505">
                  <c:v>0.21391752362251279</c:v>
                </c:pt>
                <c:pt idx="506">
                  <c:v>0.30769231915473938</c:v>
                </c:pt>
                <c:pt idx="507">
                  <c:v>0.28571429848670959</c:v>
                </c:pt>
                <c:pt idx="508">
                  <c:v>0.3333333432674408</c:v>
                </c:pt>
                <c:pt idx="509">
                  <c:v>0</c:v>
                </c:pt>
                <c:pt idx="510">
                  <c:v>0.31836733222007751</c:v>
                </c:pt>
                <c:pt idx="511">
                  <c:v>0.47058823704719538</c:v>
                </c:pt>
                <c:pt idx="512">
                  <c:v>0.22033898532390589</c:v>
                </c:pt>
                <c:pt idx="513">
                  <c:v>0.17156863212585449</c:v>
                </c:pt>
                <c:pt idx="514">
                  <c:v>0.15000000596046451</c:v>
                </c:pt>
                <c:pt idx="515">
                  <c:v>0.52499997615814209</c:v>
                </c:pt>
                <c:pt idx="516">
                  <c:v>0.40579709410667419</c:v>
                </c:pt>
                <c:pt idx="517">
                  <c:v>4.5454546809196472E-2</c:v>
                </c:pt>
                <c:pt idx="518">
                  <c:v>0.1186440661549568</c:v>
                </c:pt>
                <c:pt idx="519">
                  <c:v>0.28164556622505188</c:v>
                </c:pt>
                <c:pt idx="520">
                  <c:v>0.27350428700447083</c:v>
                </c:pt>
                <c:pt idx="521">
                  <c:v>0.27160492539405823</c:v>
                </c:pt>
                <c:pt idx="522">
                  <c:v>0.5</c:v>
                </c:pt>
                <c:pt idx="523">
                  <c:v>0.28947368264198298</c:v>
                </c:pt>
                <c:pt idx="524">
                  <c:v>0.30882352590560908</c:v>
                </c:pt>
                <c:pt idx="525">
                  <c:v>0.24137930572032931</c:v>
                </c:pt>
                <c:pt idx="526">
                  <c:v>0.1864406764507294</c:v>
                </c:pt>
                <c:pt idx="527">
                  <c:v>0.28160920739173889</c:v>
                </c:pt>
                <c:pt idx="528">
                  <c:v>0.37333333492279053</c:v>
                </c:pt>
                <c:pt idx="529">
                  <c:v>0.32467532157897949</c:v>
                </c:pt>
                <c:pt idx="530">
                  <c:v>0.43333333730697632</c:v>
                </c:pt>
                <c:pt idx="531">
                  <c:v>0.3214285671710968</c:v>
                </c:pt>
                <c:pt idx="532">
                  <c:v>0.3684210479259491</c:v>
                </c:pt>
                <c:pt idx="533">
                  <c:v>0.33519554138183588</c:v>
                </c:pt>
                <c:pt idx="534">
                  <c:v>0.23076923191547391</c:v>
                </c:pt>
                <c:pt idx="535">
                  <c:v>0.19230769574642179</c:v>
                </c:pt>
                <c:pt idx="536">
                  <c:v>0.2417582422494888</c:v>
                </c:pt>
                <c:pt idx="537">
                  <c:v>0.27906978130340582</c:v>
                </c:pt>
                <c:pt idx="538">
                  <c:v>0.25510203838348389</c:v>
                </c:pt>
                <c:pt idx="539">
                  <c:v>0.29637527465820313</c:v>
                </c:pt>
                <c:pt idx="540">
                  <c:v>0</c:v>
                </c:pt>
                <c:pt idx="541">
                  <c:v>0.30303031206130981</c:v>
                </c:pt>
                <c:pt idx="542">
                  <c:v>0.40314134955406189</c:v>
                </c:pt>
                <c:pt idx="543">
                  <c:v>0.2916666567325592</c:v>
                </c:pt>
                <c:pt idx="544">
                  <c:v>0.3382352888584137</c:v>
                </c:pt>
                <c:pt idx="545">
                  <c:v>0.3333333432674408</c:v>
                </c:pt>
                <c:pt idx="546">
                  <c:v>0.34693878889083862</c:v>
                </c:pt>
                <c:pt idx="547">
                  <c:v>0.58823531866073608</c:v>
                </c:pt>
                <c:pt idx="548">
                  <c:v>0.25</c:v>
                </c:pt>
                <c:pt idx="549">
                  <c:v>0.21674877405166629</c:v>
                </c:pt>
                <c:pt idx="550">
                  <c:v>7.0175439119338989E-2</c:v>
                </c:pt>
                <c:pt idx="551">
                  <c:v>0.42605632543563843</c:v>
                </c:pt>
                <c:pt idx="552">
                  <c:v>0.29213482141494751</c:v>
                </c:pt>
                <c:pt idx="553">
                  <c:v>0.21875</c:v>
                </c:pt>
                <c:pt idx="554">
                  <c:v>0.40000000596046448</c:v>
                </c:pt>
                <c:pt idx="555">
                  <c:v>0.25190839171409612</c:v>
                </c:pt>
                <c:pt idx="556">
                  <c:v>0.1485714316368103</c:v>
                </c:pt>
                <c:pt idx="557">
                  <c:v>0.2380952388048172</c:v>
                </c:pt>
                <c:pt idx="558">
                  <c:v>0.3333333432674408</c:v>
                </c:pt>
                <c:pt idx="559">
                  <c:v>2.272727340459824E-2</c:v>
                </c:pt>
                <c:pt idx="560">
                  <c:v>0.22535210847854609</c:v>
                </c:pt>
                <c:pt idx="561">
                  <c:v>0.53608244657516479</c:v>
                </c:pt>
                <c:pt idx="562">
                  <c:v>0.3461538553237915</c:v>
                </c:pt>
                <c:pt idx="563">
                  <c:v>0.54477614164352417</c:v>
                </c:pt>
                <c:pt idx="564">
                  <c:v>0.44329896569252009</c:v>
                </c:pt>
                <c:pt idx="565">
                  <c:v>0.22727273404598239</c:v>
                </c:pt>
                <c:pt idx="566">
                  <c:v>0.31223627924919128</c:v>
                </c:pt>
                <c:pt idx="567">
                  <c:v>0.17499999701976779</c:v>
                </c:pt>
                <c:pt idx="568">
                  <c:v>0.29032257199287409</c:v>
                </c:pt>
                <c:pt idx="569">
                  <c:v>0.4699999988079071</c:v>
                </c:pt>
                <c:pt idx="570">
                  <c:v>0.42105263471603388</c:v>
                </c:pt>
                <c:pt idx="571">
                  <c:v>0.3333333432674408</c:v>
                </c:pt>
                <c:pt idx="572">
                  <c:v>0.32432430982589722</c:v>
                </c:pt>
                <c:pt idx="573">
                  <c:v>0.46428570151329041</c:v>
                </c:pt>
                <c:pt idx="574">
                  <c:v>0.19374999403953549</c:v>
                </c:pt>
                <c:pt idx="575">
                  <c:v>0.30392158031463617</c:v>
                </c:pt>
                <c:pt idx="576">
                  <c:v>0.58536583185195923</c:v>
                </c:pt>
                <c:pt idx="577">
                  <c:v>0.30232557654380798</c:v>
                </c:pt>
                <c:pt idx="578">
                  <c:v>0.13978494703769681</c:v>
                </c:pt>
                <c:pt idx="579">
                  <c:v>0.25925925374031072</c:v>
                </c:pt>
                <c:pt idx="580">
                  <c:v>0.28260868787765497</c:v>
                </c:pt>
                <c:pt idx="581">
                  <c:v>0.42105263471603388</c:v>
                </c:pt>
                <c:pt idx="582">
                  <c:v>0.2127659618854523</c:v>
                </c:pt>
                <c:pt idx="583">
                  <c:v>0.26351350545883179</c:v>
                </c:pt>
                <c:pt idx="584">
                  <c:v>0.54081630706787109</c:v>
                </c:pt>
                <c:pt idx="585">
                  <c:v>0.30000001192092901</c:v>
                </c:pt>
                <c:pt idx="586">
                  <c:v>0.20257234573364261</c:v>
                </c:pt>
                <c:pt idx="587">
                  <c:v>0.31999999284744263</c:v>
                </c:pt>
                <c:pt idx="588">
                  <c:v>0.190476194024086</c:v>
                </c:pt>
                <c:pt idx="589">
                  <c:v>0.40000000596046448</c:v>
                </c:pt>
                <c:pt idx="590">
                  <c:v>0.34328359365463262</c:v>
                </c:pt>
                <c:pt idx="591">
                  <c:v>0.35877862572669977</c:v>
                </c:pt>
                <c:pt idx="592">
                  <c:v>0.26190477609634399</c:v>
                </c:pt>
                <c:pt idx="593">
                  <c:v>0</c:v>
                </c:pt>
                <c:pt idx="594">
                  <c:v>0.51546388864517212</c:v>
                </c:pt>
                <c:pt idx="595">
                  <c:v>0.3333333432674408</c:v>
                </c:pt>
                <c:pt idx="596">
                  <c:v>0.35353535413742071</c:v>
                </c:pt>
                <c:pt idx="597">
                  <c:v>0.52040815353393555</c:v>
                </c:pt>
                <c:pt idx="598">
                  <c:v>0.1666666716337204</c:v>
                </c:pt>
                <c:pt idx="599">
                  <c:v>6.4516127109527588E-2</c:v>
                </c:pt>
                <c:pt idx="600">
                  <c:v>0.36250001192092901</c:v>
                </c:pt>
                <c:pt idx="601">
                  <c:v>0.26666668057441711</c:v>
                </c:pt>
                <c:pt idx="602">
                  <c:v>0.24193547666072851</c:v>
                </c:pt>
                <c:pt idx="603">
                  <c:v>0.32075470685958862</c:v>
                </c:pt>
                <c:pt idx="604">
                  <c:v>0.1311475336551666</c:v>
                </c:pt>
                <c:pt idx="605">
                  <c:v>0.54166668653488159</c:v>
                </c:pt>
                <c:pt idx="606">
                  <c:v>0.50663131475448608</c:v>
                </c:pt>
                <c:pt idx="607">
                  <c:v>0.16363635659217829</c:v>
                </c:pt>
                <c:pt idx="608">
                  <c:v>0.3888888955116272</c:v>
                </c:pt>
                <c:pt idx="609">
                  <c:v>0.1527777761220932</c:v>
                </c:pt>
                <c:pt idx="610">
                  <c:v>0.29787233471870422</c:v>
                </c:pt>
                <c:pt idx="611">
                  <c:v>0.42424243688583368</c:v>
                </c:pt>
                <c:pt idx="612">
                  <c:v>0.1212121248245239</c:v>
                </c:pt>
                <c:pt idx="613">
                  <c:v>0.18181818723678589</c:v>
                </c:pt>
                <c:pt idx="614">
                  <c:v>0.25490197539329529</c:v>
                </c:pt>
                <c:pt idx="615">
                  <c:v>0.30102041363716131</c:v>
                </c:pt>
                <c:pt idx="616">
                  <c:v>0.16197183728218079</c:v>
                </c:pt>
                <c:pt idx="617">
                  <c:v>0.16101695597171781</c:v>
                </c:pt>
                <c:pt idx="618">
                  <c:v>0</c:v>
                </c:pt>
                <c:pt idx="619">
                  <c:v>0.27049180865287781</c:v>
                </c:pt>
                <c:pt idx="620">
                  <c:v>0.1666666716337204</c:v>
                </c:pt>
                <c:pt idx="621">
                  <c:v>0.2380952388048172</c:v>
                </c:pt>
                <c:pt idx="622">
                  <c:v>0.33898305892944341</c:v>
                </c:pt>
                <c:pt idx="623">
                  <c:v>0.18518517911434171</c:v>
                </c:pt>
                <c:pt idx="624">
                  <c:v>0.31481480598449713</c:v>
                </c:pt>
                <c:pt idx="625">
                  <c:v>0.28662419319152832</c:v>
                </c:pt>
                <c:pt idx="626">
                  <c:v>0.34254142642021179</c:v>
                </c:pt>
                <c:pt idx="627">
                  <c:v>0.34574466943740839</c:v>
                </c:pt>
                <c:pt idx="628">
                  <c:v>0.3695652186870575</c:v>
                </c:pt>
                <c:pt idx="629">
                  <c:v>0.26666668057441711</c:v>
                </c:pt>
                <c:pt idx="630">
                  <c:v>0.34482759237289429</c:v>
                </c:pt>
                <c:pt idx="631">
                  <c:v>0.28169015049934393</c:v>
                </c:pt>
                <c:pt idx="632">
                  <c:v>0.23684211075305939</c:v>
                </c:pt>
                <c:pt idx="633">
                  <c:v>0.21782177686691279</c:v>
                </c:pt>
                <c:pt idx="634">
                  <c:v>0.31428572535514832</c:v>
                </c:pt>
                <c:pt idx="635">
                  <c:v>0.42608696222305298</c:v>
                </c:pt>
                <c:pt idx="636">
                  <c:v>0.54621851444244385</c:v>
                </c:pt>
                <c:pt idx="637">
                  <c:v>3.6036036908626563E-2</c:v>
                </c:pt>
                <c:pt idx="638">
                  <c:v>0.39230769872665411</c:v>
                </c:pt>
                <c:pt idx="639">
                  <c:v>0.28723403811454767</c:v>
                </c:pt>
                <c:pt idx="640">
                  <c:v>0.2689075767993927</c:v>
                </c:pt>
                <c:pt idx="641">
                  <c:v>0.6619718074798584</c:v>
                </c:pt>
                <c:pt idx="642">
                  <c:v>0.62745100259780884</c:v>
                </c:pt>
                <c:pt idx="643">
                  <c:v>0.17741934955120089</c:v>
                </c:pt>
                <c:pt idx="644">
                  <c:v>0.32467532157897949</c:v>
                </c:pt>
                <c:pt idx="645">
                  <c:v>0.4444444477558136</c:v>
                </c:pt>
                <c:pt idx="646">
                  <c:v>0.2083333283662796</c:v>
                </c:pt>
                <c:pt idx="647">
                  <c:v>0.28915661573410029</c:v>
                </c:pt>
                <c:pt idx="648">
                  <c:v>9.4339624047279358E-2</c:v>
                </c:pt>
                <c:pt idx="649">
                  <c:v>0.2022471874952316</c:v>
                </c:pt>
                <c:pt idx="650">
                  <c:v>0.2338709682226181</c:v>
                </c:pt>
                <c:pt idx="651">
                  <c:v>0.34591194987297058</c:v>
                </c:pt>
                <c:pt idx="652">
                  <c:v>0.29209622740745539</c:v>
                </c:pt>
                <c:pt idx="653">
                  <c:v>0.18181818723678589</c:v>
                </c:pt>
                <c:pt idx="654">
                  <c:v>0.6388888955116272</c:v>
                </c:pt>
                <c:pt idx="655">
                  <c:v>0.1170212775468826</c:v>
                </c:pt>
                <c:pt idx="656">
                  <c:v>0.52499997615814209</c:v>
                </c:pt>
                <c:pt idx="657">
                  <c:v>0.28193831443786621</c:v>
                </c:pt>
                <c:pt idx="658">
                  <c:v>0.2407407462596893</c:v>
                </c:pt>
                <c:pt idx="659">
                  <c:v>0.36567163467407232</c:v>
                </c:pt>
                <c:pt idx="660">
                  <c:v>0.2678571343421936</c:v>
                </c:pt>
                <c:pt idx="661">
                  <c:v>0.36619716882705688</c:v>
                </c:pt>
                <c:pt idx="662">
                  <c:v>0.23684211075305939</c:v>
                </c:pt>
                <c:pt idx="663">
                  <c:v>0.1527777761220932</c:v>
                </c:pt>
                <c:pt idx="664">
                  <c:v>0.2947368323802948</c:v>
                </c:pt>
                <c:pt idx="665">
                  <c:v>0.27500000596046448</c:v>
                </c:pt>
                <c:pt idx="666">
                  <c:v>0.1666666716337204</c:v>
                </c:pt>
                <c:pt idx="667">
                  <c:v>0.34677419066429138</c:v>
                </c:pt>
                <c:pt idx="668">
                  <c:v>0.23529411852359769</c:v>
                </c:pt>
                <c:pt idx="669">
                  <c:v>0.16190476715564731</c:v>
                </c:pt>
                <c:pt idx="670">
                  <c:v>0.42205321788787842</c:v>
                </c:pt>
                <c:pt idx="671">
                  <c:v>0.16746412217617029</c:v>
                </c:pt>
                <c:pt idx="672">
                  <c:v>0.14006514847278589</c:v>
                </c:pt>
                <c:pt idx="673">
                  <c:v>0</c:v>
                </c:pt>
                <c:pt idx="674">
                  <c:v>0.46372240781784058</c:v>
                </c:pt>
                <c:pt idx="675">
                  <c:v>0.33000001311302191</c:v>
                </c:pt>
                <c:pt idx="676">
                  <c:v>0.21088434755802149</c:v>
                </c:pt>
                <c:pt idx="677">
                  <c:v>0</c:v>
                </c:pt>
                <c:pt idx="678">
                  <c:v>0.2155172377824783</c:v>
                </c:pt>
                <c:pt idx="679">
                  <c:v>0.29545453190803528</c:v>
                </c:pt>
                <c:pt idx="680">
                  <c:v>0.21238937973976141</c:v>
                </c:pt>
                <c:pt idx="681">
                  <c:v>3.0303031206130981E-2</c:v>
                </c:pt>
                <c:pt idx="682">
                  <c:v>0.22950819134712219</c:v>
                </c:pt>
                <c:pt idx="683">
                  <c:v>0.3333333432674408</c:v>
                </c:pt>
                <c:pt idx="684">
                  <c:v>0.21290323138237</c:v>
                </c:pt>
                <c:pt idx="685">
                  <c:v>0.2142857164144516</c:v>
                </c:pt>
                <c:pt idx="686">
                  <c:v>0.28985506296157842</c:v>
                </c:pt>
                <c:pt idx="687">
                  <c:v>0.37681159377098078</c:v>
                </c:pt>
                <c:pt idx="688">
                  <c:v>0.24193547666072851</c:v>
                </c:pt>
                <c:pt idx="689">
                  <c:v>0.2361111044883728</c:v>
                </c:pt>
                <c:pt idx="690">
                  <c:v>0.29347825050353998</c:v>
                </c:pt>
                <c:pt idx="691">
                  <c:v>0.1979166716337204</c:v>
                </c:pt>
                <c:pt idx="692">
                  <c:v>0.35542169213294977</c:v>
                </c:pt>
                <c:pt idx="693">
                  <c:v>0.35064935684204102</c:v>
                </c:pt>
                <c:pt idx="694">
                  <c:v>0.18666666746139529</c:v>
                </c:pt>
                <c:pt idx="695">
                  <c:v>0.175889328122139</c:v>
                </c:pt>
                <c:pt idx="696">
                  <c:v>0.20202019810676569</c:v>
                </c:pt>
                <c:pt idx="697">
                  <c:v>0.28229665756225591</c:v>
                </c:pt>
                <c:pt idx="698">
                  <c:v>0.29608938097953802</c:v>
                </c:pt>
                <c:pt idx="699">
                  <c:v>0.3125</c:v>
                </c:pt>
                <c:pt idx="700">
                  <c:v>0.2800000011920929</c:v>
                </c:pt>
                <c:pt idx="701">
                  <c:v>0.1388888955116272</c:v>
                </c:pt>
                <c:pt idx="702">
                  <c:v>0.28865978121757507</c:v>
                </c:pt>
                <c:pt idx="703">
                  <c:v>0.1111111119389534</c:v>
                </c:pt>
                <c:pt idx="704">
                  <c:v>0.37790697813034058</c:v>
                </c:pt>
                <c:pt idx="705">
                  <c:v>0.380952388048172</c:v>
                </c:pt>
                <c:pt idx="706">
                  <c:v>0</c:v>
                </c:pt>
                <c:pt idx="707">
                  <c:v>0.625</c:v>
                </c:pt>
                <c:pt idx="708">
                  <c:v>0.1702127605676651</c:v>
                </c:pt>
                <c:pt idx="709">
                  <c:v>0.13333334028720861</c:v>
                </c:pt>
                <c:pt idx="710">
                  <c:v>0.23529411852359769</c:v>
                </c:pt>
                <c:pt idx="711">
                  <c:v>0.22826087474823001</c:v>
                </c:pt>
                <c:pt idx="712">
                  <c:v>0.26267281174659729</c:v>
                </c:pt>
                <c:pt idx="713">
                  <c:v>0.1741935461759567</c:v>
                </c:pt>
                <c:pt idx="714">
                  <c:v>0.37719297409057623</c:v>
                </c:pt>
                <c:pt idx="715">
                  <c:v>0.2100840359926224</c:v>
                </c:pt>
                <c:pt idx="716">
                  <c:v>0.2680412232875824</c:v>
                </c:pt>
                <c:pt idx="717">
                  <c:v>0.13291139900684359</c:v>
                </c:pt>
                <c:pt idx="718">
                  <c:v>0.38297873735427862</c:v>
                </c:pt>
                <c:pt idx="719">
                  <c:v>0.28735631704330439</c:v>
                </c:pt>
                <c:pt idx="720">
                  <c:v>0.23255814611911771</c:v>
                </c:pt>
                <c:pt idx="721">
                  <c:v>0.41333332657814031</c:v>
                </c:pt>
                <c:pt idx="722">
                  <c:v>0.2330097109079361</c:v>
                </c:pt>
                <c:pt idx="723">
                  <c:v>0.32499998807907099</c:v>
                </c:pt>
                <c:pt idx="724">
                  <c:v>0.4079602062702179</c:v>
                </c:pt>
                <c:pt idx="725">
                  <c:v>0.2361111044883728</c:v>
                </c:pt>
                <c:pt idx="726">
                  <c:v>0.17777778208255771</c:v>
                </c:pt>
                <c:pt idx="727">
                  <c:v>0.2385321110486984</c:v>
                </c:pt>
                <c:pt idx="728">
                  <c:v>0.42735043168067932</c:v>
                </c:pt>
                <c:pt idx="729">
                  <c:v>0.2142857164144516</c:v>
                </c:pt>
                <c:pt idx="730">
                  <c:v>0.25</c:v>
                </c:pt>
                <c:pt idx="731">
                  <c:v>0.32804232835769648</c:v>
                </c:pt>
                <c:pt idx="732">
                  <c:v>0.6538461446762085</c:v>
                </c:pt>
                <c:pt idx="733">
                  <c:v>0.13934426009654999</c:v>
                </c:pt>
                <c:pt idx="734">
                  <c:v>0.1428571492433548</c:v>
                </c:pt>
                <c:pt idx="735">
                  <c:v>0.12727272510528559</c:v>
                </c:pt>
                <c:pt idx="736">
                  <c:v>0.18965516984462741</c:v>
                </c:pt>
                <c:pt idx="737">
                  <c:v>0.1686746925115585</c:v>
                </c:pt>
                <c:pt idx="738">
                  <c:v>0.25352111458778381</c:v>
                </c:pt>
                <c:pt idx="739">
                  <c:v>0.308270663022995</c:v>
                </c:pt>
                <c:pt idx="740">
                  <c:v>0.15000000596046451</c:v>
                </c:pt>
                <c:pt idx="741">
                  <c:v>0.1785714328289032</c:v>
                </c:pt>
                <c:pt idx="742">
                  <c:v>0</c:v>
                </c:pt>
                <c:pt idx="743">
                  <c:v>0.1320754736661911</c:v>
                </c:pt>
                <c:pt idx="744">
                  <c:v>0.18947368860244751</c:v>
                </c:pt>
                <c:pt idx="745">
                  <c:v>0.31176471710205078</c:v>
                </c:pt>
                <c:pt idx="746">
                  <c:v>0.34848484396934509</c:v>
                </c:pt>
                <c:pt idx="747">
                  <c:v>0.1392405033111572</c:v>
                </c:pt>
                <c:pt idx="748">
                  <c:v>0.53191488981246948</c:v>
                </c:pt>
                <c:pt idx="749">
                  <c:v>0.1081081107258797</c:v>
                </c:pt>
                <c:pt idx="750">
                  <c:v>0.15909090638160711</c:v>
                </c:pt>
                <c:pt idx="751">
                  <c:v>0.24137930572032931</c:v>
                </c:pt>
                <c:pt idx="752">
                  <c:v>0.2297297269105911</c:v>
                </c:pt>
                <c:pt idx="753">
                  <c:v>0.19230769574642179</c:v>
                </c:pt>
                <c:pt idx="754">
                  <c:v>0.22935779392719269</c:v>
                </c:pt>
                <c:pt idx="755">
                  <c:v>0.21875</c:v>
                </c:pt>
                <c:pt idx="756">
                  <c:v>0.13513512909412381</c:v>
                </c:pt>
                <c:pt idx="757">
                  <c:v>0.3333333432674408</c:v>
                </c:pt>
                <c:pt idx="758">
                  <c:v>0.27142858505249018</c:v>
                </c:pt>
                <c:pt idx="759">
                  <c:v>7.6923079788684845E-2</c:v>
                </c:pt>
                <c:pt idx="760">
                  <c:v>0.28448274731636047</c:v>
                </c:pt>
                <c:pt idx="761">
                  <c:v>0.43421053886413569</c:v>
                </c:pt>
                <c:pt idx="762">
                  <c:v>0.1607142835855484</c:v>
                </c:pt>
                <c:pt idx="763">
                  <c:v>0.42222222685813898</c:v>
                </c:pt>
                <c:pt idx="764">
                  <c:v>0.1311475336551666</c:v>
                </c:pt>
                <c:pt idx="765">
                  <c:v>0.41017964482307429</c:v>
                </c:pt>
                <c:pt idx="766">
                  <c:v>0.24615384638309479</c:v>
                </c:pt>
                <c:pt idx="767">
                  <c:v>0.37037035822868353</c:v>
                </c:pt>
                <c:pt idx="768">
                  <c:v>0.44604316353797913</c:v>
                </c:pt>
                <c:pt idx="769">
                  <c:v>0.29310345649719238</c:v>
                </c:pt>
                <c:pt idx="770">
                  <c:v>0.26872247457504272</c:v>
                </c:pt>
                <c:pt idx="771">
                  <c:v>0.28372094035148621</c:v>
                </c:pt>
                <c:pt idx="772">
                  <c:v>0.125</c:v>
                </c:pt>
                <c:pt idx="773">
                  <c:v>0.37837839126586909</c:v>
                </c:pt>
                <c:pt idx="774">
                  <c:v>0.35820895433425898</c:v>
                </c:pt>
                <c:pt idx="775">
                  <c:v>0.22115384042263031</c:v>
                </c:pt>
                <c:pt idx="776">
                  <c:v>0.17948718369007111</c:v>
                </c:pt>
                <c:pt idx="777">
                  <c:v>0.2083333283662796</c:v>
                </c:pt>
                <c:pt idx="778">
                  <c:v>0.17647059261798859</c:v>
                </c:pt>
                <c:pt idx="779">
                  <c:v>0.30158731341362</c:v>
                </c:pt>
                <c:pt idx="780">
                  <c:v>0.51851850748062134</c:v>
                </c:pt>
                <c:pt idx="781">
                  <c:v>0.22499999403953549</c:v>
                </c:pt>
                <c:pt idx="782">
                  <c:v>0.4375</c:v>
                </c:pt>
                <c:pt idx="783">
                  <c:v>0.24137930572032931</c:v>
                </c:pt>
                <c:pt idx="784">
                  <c:v>0.33673468232154852</c:v>
                </c:pt>
                <c:pt idx="785">
                  <c:v>0.48648649454116821</c:v>
                </c:pt>
                <c:pt idx="786">
                  <c:v>0.2022471874952316</c:v>
                </c:pt>
                <c:pt idx="787">
                  <c:v>0.10227272659540181</c:v>
                </c:pt>
                <c:pt idx="788">
                  <c:v>0.39156627655029302</c:v>
                </c:pt>
                <c:pt idx="789">
                  <c:v>0.36000001430511469</c:v>
                </c:pt>
                <c:pt idx="790">
                  <c:v>0.2916666567325592</c:v>
                </c:pt>
                <c:pt idx="791">
                  <c:v>0.1096774190664291</c:v>
                </c:pt>
                <c:pt idx="792">
                  <c:v>0.22352941334247589</c:v>
                </c:pt>
                <c:pt idx="793">
                  <c:v>0.19230769574642179</c:v>
                </c:pt>
                <c:pt idx="794">
                  <c:v>0.29268291592597961</c:v>
                </c:pt>
                <c:pt idx="795">
                  <c:v>0.12077295035123831</c:v>
                </c:pt>
                <c:pt idx="796">
                  <c:v>0.19801980257034299</c:v>
                </c:pt>
                <c:pt idx="797">
                  <c:v>0.24096386134624481</c:v>
                </c:pt>
                <c:pt idx="798">
                  <c:v>0.3333333432674408</c:v>
                </c:pt>
                <c:pt idx="799">
                  <c:v>0.1666666716337204</c:v>
                </c:pt>
                <c:pt idx="800">
                  <c:v>0.27272728085517878</c:v>
                </c:pt>
                <c:pt idx="801">
                  <c:v>0.31034481525421143</c:v>
                </c:pt>
                <c:pt idx="802">
                  <c:v>0.52631580829620361</c:v>
                </c:pt>
                <c:pt idx="803">
                  <c:v>0.34328359365463262</c:v>
                </c:pt>
                <c:pt idx="804">
                  <c:v>0.46153846383094788</c:v>
                </c:pt>
                <c:pt idx="805">
                  <c:v>0.54037266969680786</c:v>
                </c:pt>
                <c:pt idx="806">
                  <c:v>0.3888888955116272</c:v>
                </c:pt>
                <c:pt idx="807">
                  <c:v>0.17441859841346741</c:v>
                </c:pt>
                <c:pt idx="808">
                  <c:v>0.1775700896978378</c:v>
                </c:pt>
                <c:pt idx="809">
                  <c:v>0.53968256711959839</c:v>
                </c:pt>
                <c:pt idx="810">
                  <c:v>7.4074074625968933E-2</c:v>
                </c:pt>
                <c:pt idx="811">
                  <c:v>0.60736197233200073</c:v>
                </c:pt>
                <c:pt idx="812">
                  <c:v>0.36776858568191528</c:v>
                </c:pt>
                <c:pt idx="813">
                  <c:v>0.190476194024086</c:v>
                </c:pt>
                <c:pt idx="814">
                  <c:v>0.19745223224163061</c:v>
                </c:pt>
                <c:pt idx="815">
                  <c:v>0.10313901305198669</c:v>
                </c:pt>
                <c:pt idx="816">
                  <c:v>0.23741006851196289</c:v>
                </c:pt>
                <c:pt idx="817">
                  <c:v>0.31528663635253912</c:v>
                </c:pt>
                <c:pt idx="818">
                  <c:v>0.1656050980091095</c:v>
                </c:pt>
                <c:pt idx="819">
                  <c:v>0.26530611515045172</c:v>
                </c:pt>
                <c:pt idx="820">
                  <c:v>0.30434781312942499</c:v>
                </c:pt>
                <c:pt idx="821">
                  <c:v>0.40206184983253479</c:v>
                </c:pt>
                <c:pt idx="822">
                  <c:v>0.46236559748649603</c:v>
                </c:pt>
                <c:pt idx="823">
                  <c:v>0.40000000596046448</c:v>
                </c:pt>
                <c:pt idx="824">
                  <c:v>0.20000000298023221</c:v>
                </c:pt>
                <c:pt idx="825">
                  <c:v>0.46478873491287231</c:v>
                </c:pt>
                <c:pt idx="826">
                  <c:v>0.31428572535514832</c:v>
                </c:pt>
                <c:pt idx="827">
                  <c:v>0.1666666716337204</c:v>
                </c:pt>
                <c:pt idx="828">
                  <c:v>5.8823529630899429E-2</c:v>
                </c:pt>
                <c:pt idx="829">
                  <c:v>0.29803922772407532</c:v>
                </c:pt>
                <c:pt idx="830">
                  <c:v>0.2411764711141586</c:v>
                </c:pt>
                <c:pt idx="831">
                  <c:v>0.50253808498382568</c:v>
                </c:pt>
                <c:pt idx="832">
                  <c:v>0.19166666269302371</c:v>
                </c:pt>
                <c:pt idx="833">
                  <c:v>0.30769231915473938</c:v>
                </c:pt>
                <c:pt idx="834">
                  <c:v>0.34749999642372131</c:v>
                </c:pt>
                <c:pt idx="835">
                  <c:v>0.3333333432674408</c:v>
                </c:pt>
                <c:pt idx="836">
                  <c:v>0.2121212184429169</c:v>
                </c:pt>
                <c:pt idx="837">
                  <c:v>0.1944444477558136</c:v>
                </c:pt>
                <c:pt idx="838">
                  <c:v>0.42105263471603388</c:v>
                </c:pt>
                <c:pt idx="839">
                  <c:v>0.22968198359012601</c:v>
                </c:pt>
                <c:pt idx="840">
                  <c:v>0.27272728085517878</c:v>
                </c:pt>
                <c:pt idx="841">
                  <c:v>0.22535210847854609</c:v>
                </c:pt>
                <c:pt idx="842">
                  <c:v>0.53164559602737427</c:v>
                </c:pt>
                <c:pt idx="843">
                  <c:v>0.1428571492433548</c:v>
                </c:pt>
                <c:pt idx="844">
                  <c:v>0.2641509473323822</c:v>
                </c:pt>
                <c:pt idx="845">
                  <c:v>0.60000002384185791</c:v>
                </c:pt>
                <c:pt idx="846">
                  <c:v>0.21761657297611239</c:v>
                </c:pt>
                <c:pt idx="847">
                  <c:v>0.34482759237289429</c:v>
                </c:pt>
                <c:pt idx="848">
                  <c:v>0.23333333432674411</c:v>
                </c:pt>
                <c:pt idx="849">
                  <c:v>0.22641509771347049</c:v>
                </c:pt>
                <c:pt idx="850">
                  <c:v>0.34677419066429138</c:v>
                </c:pt>
                <c:pt idx="851">
                  <c:v>0.2800000011920929</c:v>
                </c:pt>
                <c:pt idx="852">
                  <c:v>0</c:v>
                </c:pt>
                <c:pt idx="853">
                  <c:v>0.44705882668495178</c:v>
                </c:pt>
                <c:pt idx="854">
                  <c:v>0</c:v>
                </c:pt>
                <c:pt idx="855">
                  <c:v>0.71428573131561279</c:v>
                </c:pt>
                <c:pt idx="856">
                  <c:v>0.36567163467407232</c:v>
                </c:pt>
                <c:pt idx="857">
                  <c:v>0.26744186878204351</c:v>
                </c:pt>
                <c:pt idx="858">
                  <c:v>0.109375</c:v>
                </c:pt>
                <c:pt idx="859">
                  <c:v>0.3928571343421936</c:v>
                </c:pt>
                <c:pt idx="860">
                  <c:v>0.12682926654815671</c:v>
                </c:pt>
                <c:pt idx="861">
                  <c:v>0.24691358208656311</c:v>
                </c:pt>
                <c:pt idx="862">
                  <c:v>0.1666666716337204</c:v>
                </c:pt>
                <c:pt idx="863">
                  <c:v>0.26086956262588501</c:v>
                </c:pt>
                <c:pt idx="864">
                  <c:v>0.32867133617401117</c:v>
                </c:pt>
                <c:pt idx="865">
                  <c:v>0.34710744023323059</c:v>
                </c:pt>
                <c:pt idx="866">
                  <c:v>0.37931033968925482</c:v>
                </c:pt>
                <c:pt idx="867">
                  <c:v>0.1954022943973541</c:v>
                </c:pt>
                <c:pt idx="868">
                  <c:v>0.2361111044883728</c:v>
                </c:pt>
                <c:pt idx="869">
                  <c:v>0.31034481525421143</c:v>
                </c:pt>
                <c:pt idx="870">
                  <c:v>0.25827813148498541</c:v>
                </c:pt>
                <c:pt idx="871">
                  <c:v>6.25E-2</c:v>
                </c:pt>
                <c:pt idx="872">
                  <c:v>0.1041666641831398</c:v>
                </c:pt>
                <c:pt idx="873">
                  <c:v>0.28666666150093079</c:v>
                </c:pt>
                <c:pt idx="874">
                  <c:v>0.31790122389793402</c:v>
                </c:pt>
                <c:pt idx="875">
                  <c:v>1.2315270490944391E-2</c:v>
                </c:pt>
                <c:pt idx="876">
                  <c:v>0.29139071702957148</c:v>
                </c:pt>
                <c:pt idx="877">
                  <c:v>0.27500000596046448</c:v>
                </c:pt>
                <c:pt idx="878">
                  <c:v>0.15000000596046451</c:v>
                </c:pt>
                <c:pt idx="879">
                  <c:v>0.1517857164144516</c:v>
                </c:pt>
                <c:pt idx="880">
                  <c:v>0.125</c:v>
                </c:pt>
                <c:pt idx="881">
                  <c:v>0.28787878155708307</c:v>
                </c:pt>
                <c:pt idx="882">
                  <c:v>0.4285714328289032</c:v>
                </c:pt>
                <c:pt idx="883">
                  <c:v>0.23850575089454651</c:v>
                </c:pt>
                <c:pt idx="884">
                  <c:v>0.34782609343528748</c:v>
                </c:pt>
                <c:pt idx="885">
                  <c:v>0.38235294818878168</c:v>
                </c:pt>
                <c:pt idx="886">
                  <c:v>0</c:v>
                </c:pt>
                <c:pt idx="887">
                  <c:v>0.17525772750377661</c:v>
                </c:pt>
                <c:pt idx="888">
                  <c:v>0.37378641963005071</c:v>
                </c:pt>
                <c:pt idx="889">
                  <c:v>7.8431375324726105E-2</c:v>
                </c:pt>
                <c:pt idx="890">
                  <c:v>0.29411765933036799</c:v>
                </c:pt>
                <c:pt idx="891">
                  <c:v>0.41414141654968262</c:v>
                </c:pt>
                <c:pt idx="892">
                  <c:v>0.22572815418243411</c:v>
                </c:pt>
                <c:pt idx="893">
                  <c:v>0.17647059261798859</c:v>
                </c:pt>
                <c:pt idx="894">
                  <c:v>0.1578947305679321</c:v>
                </c:pt>
                <c:pt idx="895">
                  <c:v>0.10638298094272609</c:v>
                </c:pt>
                <c:pt idx="896">
                  <c:v>0.65151512622833252</c:v>
                </c:pt>
                <c:pt idx="897">
                  <c:v>0.48387095332145691</c:v>
                </c:pt>
                <c:pt idx="898">
                  <c:v>0.38961037993431091</c:v>
                </c:pt>
                <c:pt idx="899">
                  <c:v>0</c:v>
                </c:pt>
                <c:pt idx="900">
                  <c:v>0.210191085934639</c:v>
                </c:pt>
                <c:pt idx="901">
                  <c:v>0.1428571492433548</c:v>
                </c:pt>
                <c:pt idx="902">
                  <c:v>0.31460675597190862</c:v>
                </c:pt>
                <c:pt idx="903">
                  <c:v>0.17910447716712949</c:v>
                </c:pt>
                <c:pt idx="904">
                  <c:v>0.15686275064945221</c:v>
                </c:pt>
                <c:pt idx="905">
                  <c:v>0.1382113844156265</c:v>
                </c:pt>
                <c:pt idx="906">
                  <c:v>0.3333333432674408</c:v>
                </c:pt>
                <c:pt idx="907">
                  <c:v>0.34532374143600458</c:v>
                </c:pt>
                <c:pt idx="908">
                  <c:v>0.3404255211353302</c:v>
                </c:pt>
                <c:pt idx="909">
                  <c:v>0.19767442345619199</c:v>
                </c:pt>
                <c:pt idx="910">
                  <c:v>0.2222222238779068</c:v>
                </c:pt>
                <c:pt idx="911">
                  <c:v>0.28571429848670959</c:v>
                </c:pt>
                <c:pt idx="912">
                  <c:v>0.3214285671710968</c:v>
                </c:pt>
                <c:pt idx="913">
                  <c:v>0.28571429848670959</c:v>
                </c:pt>
                <c:pt idx="914">
                  <c:v>0.25423729419708252</c:v>
                </c:pt>
                <c:pt idx="915">
                  <c:v>0.25714287161827087</c:v>
                </c:pt>
                <c:pt idx="916">
                  <c:v>0.15652173757553101</c:v>
                </c:pt>
                <c:pt idx="917">
                  <c:v>0.34831461310386658</c:v>
                </c:pt>
                <c:pt idx="918">
                  <c:v>0.119999997317791</c:v>
                </c:pt>
                <c:pt idx="919">
                  <c:v>0.17777778208255771</c:v>
                </c:pt>
                <c:pt idx="920">
                  <c:v>0.1458333283662796</c:v>
                </c:pt>
                <c:pt idx="921">
                  <c:v>0.3690987229347229</c:v>
                </c:pt>
                <c:pt idx="922">
                  <c:v>0.25454545021057129</c:v>
                </c:pt>
                <c:pt idx="923">
                  <c:v>0.43589743971824652</c:v>
                </c:pt>
                <c:pt idx="924">
                  <c:v>0.31914892792701721</c:v>
                </c:pt>
                <c:pt idx="925">
                  <c:v>0.44262295961379999</c:v>
                </c:pt>
                <c:pt idx="926">
                  <c:v>0.29729729890823359</c:v>
                </c:pt>
                <c:pt idx="927">
                  <c:v>0.23529411852359769</c:v>
                </c:pt>
                <c:pt idx="928">
                  <c:v>0.1876923143863678</c:v>
                </c:pt>
                <c:pt idx="929">
                  <c:v>0.36328125</c:v>
                </c:pt>
                <c:pt idx="930">
                  <c:v>0.37804877758026117</c:v>
                </c:pt>
                <c:pt idx="931">
                  <c:v>0.3020833432674408</c:v>
                </c:pt>
                <c:pt idx="932">
                  <c:v>0.34883719682693481</c:v>
                </c:pt>
                <c:pt idx="933">
                  <c:v>0.27142858505249018</c:v>
                </c:pt>
                <c:pt idx="934">
                  <c:v>3.488372266292572E-2</c:v>
                </c:pt>
                <c:pt idx="935">
                  <c:v>0.15000000596046451</c:v>
                </c:pt>
                <c:pt idx="936">
                  <c:v>0.26506024599075317</c:v>
                </c:pt>
                <c:pt idx="937">
                  <c:v>0.42391303181648249</c:v>
                </c:pt>
                <c:pt idx="938">
                  <c:v>0.1111111119389534</c:v>
                </c:pt>
                <c:pt idx="939">
                  <c:v>0.27049180865287781</c:v>
                </c:pt>
                <c:pt idx="940">
                  <c:v>0.33219179511070251</c:v>
                </c:pt>
                <c:pt idx="941">
                  <c:v>0.32075470685958862</c:v>
                </c:pt>
                <c:pt idx="942">
                  <c:v>0.234375</c:v>
                </c:pt>
                <c:pt idx="943">
                  <c:v>0.54716980457305908</c:v>
                </c:pt>
                <c:pt idx="944">
                  <c:v>0.28289473056793207</c:v>
                </c:pt>
                <c:pt idx="945">
                  <c:v>0</c:v>
                </c:pt>
                <c:pt idx="946">
                  <c:v>0.2222222238779068</c:v>
                </c:pt>
                <c:pt idx="947">
                  <c:v>0.27011492848396301</c:v>
                </c:pt>
                <c:pt idx="948">
                  <c:v>0.1666666716337204</c:v>
                </c:pt>
                <c:pt idx="949">
                  <c:v>0.29411765933036799</c:v>
                </c:pt>
                <c:pt idx="950">
                  <c:v>0.35849055647850042</c:v>
                </c:pt>
                <c:pt idx="951">
                  <c:v>0.5</c:v>
                </c:pt>
                <c:pt idx="952">
                  <c:v>0.31853786110877991</c:v>
                </c:pt>
                <c:pt idx="953">
                  <c:v>0.3461538553237915</c:v>
                </c:pt>
                <c:pt idx="954">
                  <c:v>0.28048780560493469</c:v>
                </c:pt>
                <c:pt idx="955">
                  <c:v>0.37777778506278992</c:v>
                </c:pt>
                <c:pt idx="956">
                  <c:v>0.41155233979225159</c:v>
                </c:pt>
                <c:pt idx="957">
                  <c:v>0.364705890417099</c:v>
                </c:pt>
                <c:pt idx="958">
                  <c:v>0.30519479513168329</c:v>
                </c:pt>
                <c:pt idx="959">
                  <c:v>0.37209302186965942</c:v>
                </c:pt>
                <c:pt idx="960">
                  <c:v>0.300283282995224</c:v>
                </c:pt>
                <c:pt idx="961">
                  <c:v>0.40322580933570862</c:v>
                </c:pt>
                <c:pt idx="962">
                  <c:v>0.27173912525177002</c:v>
                </c:pt>
                <c:pt idx="963">
                  <c:v>0.36000001430511469</c:v>
                </c:pt>
                <c:pt idx="964">
                  <c:v>0.27947598695754999</c:v>
                </c:pt>
                <c:pt idx="965">
                  <c:v>0.43478259444236761</c:v>
                </c:pt>
                <c:pt idx="966">
                  <c:v>0.2022471874952316</c:v>
                </c:pt>
                <c:pt idx="967">
                  <c:v>0</c:v>
                </c:pt>
                <c:pt idx="968">
                  <c:v>0</c:v>
                </c:pt>
                <c:pt idx="969">
                  <c:v>0.25</c:v>
                </c:pt>
                <c:pt idx="970">
                  <c:v>0.30131003260612488</c:v>
                </c:pt>
                <c:pt idx="971">
                  <c:v>0.25</c:v>
                </c:pt>
                <c:pt idx="972">
                  <c:v>0</c:v>
                </c:pt>
                <c:pt idx="973">
                  <c:v>0.16393442451953891</c:v>
                </c:pt>
                <c:pt idx="974">
                  <c:v>0.10833333432674409</c:v>
                </c:pt>
                <c:pt idx="975">
                  <c:v>0.159203976392746</c:v>
                </c:pt>
                <c:pt idx="976">
                  <c:v>0.20754717290401459</c:v>
                </c:pt>
                <c:pt idx="977">
                  <c:v>0.4285714328289032</c:v>
                </c:pt>
                <c:pt idx="978">
                  <c:v>0.26249998807907099</c:v>
                </c:pt>
                <c:pt idx="979">
                  <c:v>0.42592594027519232</c:v>
                </c:pt>
                <c:pt idx="980">
                  <c:v>0.1979166716337204</c:v>
                </c:pt>
                <c:pt idx="981">
                  <c:v>0</c:v>
                </c:pt>
                <c:pt idx="982">
                  <c:v>0.39534884691238398</c:v>
                </c:pt>
                <c:pt idx="983">
                  <c:v>9.6590906381607056E-2</c:v>
                </c:pt>
                <c:pt idx="984">
                  <c:v>6.5040647983551025E-2</c:v>
                </c:pt>
                <c:pt idx="985">
                  <c:v>0.375</c:v>
                </c:pt>
                <c:pt idx="986">
                  <c:v>0.43333333730697632</c:v>
                </c:pt>
                <c:pt idx="987">
                  <c:v>0.28901734948158259</c:v>
                </c:pt>
                <c:pt idx="988">
                  <c:v>0.13836477696895599</c:v>
                </c:pt>
                <c:pt idx="989">
                  <c:v>0.51851850748062134</c:v>
                </c:pt>
                <c:pt idx="990">
                  <c:v>0.1666666716337204</c:v>
                </c:pt>
                <c:pt idx="991">
                  <c:v>0.33932134509086609</c:v>
                </c:pt>
                <c:pt idx="992">
                  <c:v>0.25</c:v>
                </c:pt>
                <c:pt idx="993">
                  <c:v>0.2380952388048172</c:v>
                </c:pt>
                <c:pt idx="994">
                  <c:v>0.3684210479259491</c:v>
                </c:pt>
                <c:pt idx="995">
                  <c:v>0.37704917788505549</c:v>
                </c:pt>
                <c:pt idx="996">
                  <c:v>0.2417582422494888</c:v>
                </c:pt>
                <c:pt idx="997">
                  <c:v>0.40000000596046448</c:v>
                </c:pt>
                <c:pt idx="998">
                  <c:v>0.17164179682731631</c:v>
                </c:pt>
                <c:pt idx="999">
                  <c:v>0.13953489065170291</c:v>
                </c:pt>
                <c:pt idx="1000">
                  <c:v>0.2708333432674408</c:v>
                </c:pt>
                <c:pt idx="1001">
                  <c:v>0.23018868267536161</c:v>
                </c:pt>
                <c:pt idx="1002">
                  <c:v>0.14444445073604581</c:v>
                </c:pt>
                <c:pt idx="1003">
                  <c:v>0.20909090340137479</c:v>
                </c:pt>
                <c:pt idx="1004">
                  <c:v>0.1951219439506531</c:v>
                </c:pt>
                <c:pt idx="1005">
                  <c:v>0.27131783962249761</c:v>
                </c:pt>
                <c:pt idx="1006">
                  <c:v>0.39534884691238398</c:v>
                </c:pt>
                <c:pt idx="1007">
                  <c:v>0.1587301641702652</c:v>
                </c:pt>
                <c:pt idx="1008">
                  <c:v>0.17808219790458679</c:v>
                </c:pt>
                <c:pt idx="1009">
                  <c:v>0.2222222238779068</c:v>
                </c:pt>
                <c:pt idx="1010">
                  <c:v>0.1162790730595589</c:v>
                </c:pt>
                <c:pt idx="1011">
                  <c:v>0</c:v>
                </c:pt>
                <c:pt idx="1012">
                  <c:v>0.39361703395843511</c:v>
                </c:pt>
                <c:pt idx="1013">
                  <c:v>0.22658610343933111</c:v>
                </c:pt>
                <c:pt idx="1014">
                  <c:v>0.2261904776096344</c:v>
                </c:pt>
                <c:pt idx="1015">
                  <c:v>0.15568862855434421</c:v>
                </c:pt>
                <c:pt idx="1016">
                  <c:v>0.20472441613674161</c:v>
                </c:pt>
                <c:pt idx="1017">
                  <c:v>0.28333333134651179</c:v>
                </c:pt>
                <c:pt idx="1018">
                  <c:v>0.30769231915473938</c:v>
                </c:pt>
                <c:pt idx="1019">
                  <c:v>0.35185185074806208</c:v>
                </c:pt>
                <c:pt idx="1020">
                  <c:v>0.296875</c:v>
                </c:pt>
                <c:pt idx="1021">
                  <c:v>0.35443037748336792</c:v>
                </c:pt>
                <c:pt idx="1022">
                  <c:v>0.77777779102325439</c:v>
                </c:pt>
                <c:pt idx="1023">
                  <c:v>0.48684209585189819</c:v>
                </c:pt>
                <c:pt idx="1024">
                  <c:v>0.35031846165657038</c:v>
                </c:pt>
                <c:pt idx="1025">
                  <c:v>0.14975845813751221</c:v>
                </c:pt>
                <c:pt idx="1026">
                  <c:v>0.1954022943973541</c:v>
                </c:pt>
                <c:pt idx="1027">
                  <c:v>0.4166666567325592</c:v>
                </c:pt>
                <c:pt idx="1028">
                  <c:v>0.1525423675775528</c:v>
                </c:pt>
                <c:pt idx="1029">
                  <c:v>0.28181818127632141</c:v>
                </c:pt>
                <c:pt idx="1030">
                  <c:v>0.2083333283662796</c:v>
                </c:pt>
                <c:pt idx="1031">
                  <c:v>0.1176470592617989</c:v>
                </c:pt>
                <c:pt idx="1032">
                  <c:v>0.1261127591133118</c:v>
                </c:pt>
                <c:pt idx="1033">
                  <c:v>0.1406844109296799</c:v>
                </c:pt>
                <c:pt idx="1034">
                  <c:v>5.7377047836780548E-2</c:v>
                </c:pt>
                <c:pt idx="1035">
                  <c:v>0.28440368175506592</c:v>
                </c:pt>
                <c:pt idx="1036">
                  <c:v>7.0945948362350464E-2</c:v>
                </c:pt>
                <c:pt idx="1037">
                  <c:v>2.9126213863492009E-2</c:v>
                </c:pt>
                <c:pt idx="1038">
                  <c:v>0.18867924809455869</c:v>
                </c:pt>
                <c:pt idx="1039">
                  <c:v>0.11602210253477099</c:v>
                </c:pt>
                <c:pt idx="1040">
                  <c:v>0.1620370298624039</c:v>
                </c:pt>
                <c:pt idx="1041">
                  <c:v>0.31578946113586431</c:v>
                </c:pt>
                <c:pt idx="1042">
                  <c:v>8.4586463868618011E-2</c:v>
                </c:pt>
                <c:pt idx="1043">
                  <c:v>0.27058824896812439</c:v>
                </c:pt>
                <c:pt idx="1044">
                  <c:v>4.9079753458499908E-2</c:v>
                </c:pt>
                <c:pt idx="1045">
                  <c:v>0.18309858441352839</c:v>
                </c:pt>
                <c:pt idx="1046">
                  <c:v>0.26315790414810181</c:v>
                </c:pt>
                <c:pt idx="1047">
                  <c:v>2.6666667312383652E-2</c:v>
                </c:pt>
                <c:pt idx="1048">
                  <c:v>9.0909088030457497E-3</c:v>
                </c:pt>
                <c:pt idx="1049">
                  <c:v>0.19714285433292389</c:v>
                </c:pt>
                <c:pt idx="1050">
                  <c:v>0.1152647957205772</c:v>
                </c:pt>
                <c:pt idx="1051">
                  <c:v>4.4247787445783622E-2</c:v>
                </c:pt>
                <c:pt idx="1052">
                  <c:v>0.184523805975914</c:v>
                </c:pt>
                <c:pt idx="1053">
                  <c:v>0.22857142984867099</c:v>
                </c:pt>
                <c:pt idx="1054">
                  <c:v>0</c:v>
                </c:pt>
                <c:pt idx="1055">
                  <c:v>9.1370560228824615E-2</c:v>
                </c:pt>
                <c:pt idx="1056">
                  <c:v>0.25454545021057129</c:v>
                </c:pt>
                <c:pt idx="1057">
                  <c:v>3.7500001490116119E-2</c:v>
                </c:pt>
                <c:pt idx="1058">
                  <c:v>0.24742268025875089</c:v>
                </c:pt>
                <c:pt idx="1059">
                  <c:v>0.1382113844156265</c:v>
                </c:pt>
                <c:pt idx="1060">
                  <c:v>0.30909091234207148</c:v>
                </c:pt>
                <c:pt idx="1061">
                  <c:v>0.1458333283662796</c:v>
                </c:pt>
                <c:pt idx="1062">
                  <c:v>0.18101544678211209</c:v>
                </c:pt>
                <c:pt idx="1063">
                  <c:v>0.1428571492433548</c:v>
                </c:pt>
                <c:pt idx="1064">
                  <c:v>5.6521739810705178E-2</c:v>
                </c:pt>
                <c:pt idx="1065">
                  <c:v>0.23655913770198819</c:v>
                </c:pt>
                <c:pt idx="1066">
                  <c:v>0.27102804183959961</c:v>
                </c:pt>
                <c:pt idx="1067">
                  <c:v>0.1017964035272598</c:v>
                </c:pt>
                <c:pt idx="1068">
                  <c:v>8.5585586726665497E-2</c:v>
                </c:pt>
                <c:pt idx="1069">
                  <c:v>0.1368421018123627</c:v>
                </c:pt>
                <c:pt idx="1070">
                  <c:v>0.36290323734283447</c:v>
                </c:pt>
                <c:pt idx="1071">
                  <c:v>2.6315789669752121E-2</c:v>
                </c:pt>
                <c:pt idx="1072">
                  <c:v>0.20496894419193271</c:v>
                </c:pt>
                <c:pt idx="1073">
                  <c:v>0.25174826383590698</c:v>
                </c:pt>
                <c:pt idx="1074">
                  <c:v>0.16783216595649719</c:v>
                </c:pt>
                <c:pt idx="1075">
                  <c:v>0.16122448444366461</c:v>
                </c:pt>
                <c:pt idx="1076">
                  <c:v>0.22058823704719541</c:v>
                </c:pt>
                <c:pt idx="1077">
                  <c:v>0.25806450843811041</c:v>
                </c:pt>
                <c:pt idx="1078">
                  <c:v>6.7796610295772552E-2</c:v>
                </c:pt>
                <c:pt idx="1079">
                  <c:v>0.24285714328289029</c:v>
                </c:pt>
                <c:pt idx="1080">
                  <c:v>0.13333334028720861</c:v>
                </c:pt>
                <c:pt idx="1081">
                  <c:v>0.88617885112762451</c:v>
                </c:pt>
                <c:pt idx="1082">
                  <c:v>8.314087986946106E-2</c:v>
                </c:pt>
                <c:pt idx="1083">
                  <c:v>7.1856290102005005E-2</c:v>
                </c:pt>
                <c:pt idx="1084">
                  <c:v>0</c:v>
                </c:pt>
                <c:pt idx="1085">
                  <c:v>3.1578946858644492E-2</c:v>
                </c:pt>
                <c:pt idx="1086">
                  <c:v>7.3825500905513763E-2</c:v>
                </c:pt>
                <c:pt idx="1087">
                  <c:v>0</c:v>
                </c:pt>
                <c:pt idx="1088">
                  <c:v>0.13812154531478879</c:v>
                </c:pt>
                <c:pt idx="1089">
                  <c:v>0.12389380484819409</c:v>
                </c:pt>
                <c:pt idx="1090">
                  <c:v>7.3619633913040161E-2</c:v>
                </c:pt>
                <c:pt idx="1091">
                  <c:v>0.30000001192092901</c:v>
                </c:pt>
                <c:pt idx="1092">
                  <c:v>9.3406595289707184E-2</c:v>
                </c:pt>
                <c:pt idx="1093">
                  <c:v>0.16042780876159671</c:v>
                </c:pt>
                <c:pt idx="1094">
                  <c:v>0.4166666567325592</c:v>
                </c:pt>
                <c:pt idx="1095">
                  <c:v>6.25E-2</c:v>
                </c:pt>
                <c:pt idx="1096">
                  <c:v>0.2300885021686554</c:v>
                </c:pt>
                <c:pt idx="1097">
                  <c:v>0.76821190118789673</c:v>
                </c:pt>
                <c:pt idx="1098">
                  <c:v>0.30188679695129389</c:v>
                </c:pt>
                <c:pt idx="1099">
                  <c:v>0.33928570151329041</c:v>
                </c:pt>
                <c:pt idx="1100">
                  <c:v>5.8823529630899429E-2</c:v>
                </c:pt>
                <c:pt idx="1101">
                  <c:v>0.16494844853878021</c:v>
                </c:pt>
                <c:pt idx="1102">
                  <c:v>4.516129195690155E-2</c:v>
                </c:pt>
                <c:pt idx="1103">
                  <c:v>9.5693781971931458E-2</c:v>
                </c:pt>
                <c:pt idx="1104">
                  <c:v>5.9027776122093201E-2</c:v>
                </c:pt>
                <c:pt idx="1105">
                  <c:v>0.24347825348377231</c:v>
                </c:pt>
                <c:pt idx="1106">
                  <c:v>0.27500000596046448</c:v>
                </c:pt>
                <c:pt idx="1107">
                  <c:v>0.18531468510627749</c:v>
                </c:pt>
                <c:pt idx="1108">
                  <c:v>0.1786941587924957</c:v>
                </c:pt>
                <c:pt idx="1109">
                  <c:v>0.20555555820465091</c:v>
                </c:pt>
                <c:pt idx="1110">
                  <c:v>0.45596867799758911</c:v>
                </c:pt>
                <c:pt idx="1111">
                  <c:v>0.16249999403953549</c:v>
                </c:pt>
                <c:pt idx="1112">
                  <c:v>0.36000001430511469</c:v>
                </c:pt>
                <c:pt idx="1113">
                  <c:v>0.36065572500228882</c:v>
                </c:pt>
                <c:pt idx="1114">
                  <c:v>9.375E-2</c:v>
                </c:pt>
                <c:pt idx="1115">
                  <c:v>0.30088496208190918</c:v>
                </c:pt>
                <c:pt idx="1116">
                  <c:v>9.8445594310760498E-2</c:v>
                </c:pt>
                <c:pt idx="1117">
                  <c:v>0.25773194432258612</c:v>
                </c:pt>
                <c:pt idx="1118">
                  <c:v>0.1038251370191574</c:v>
                </c:pt>
                <c:pt idx="1119">
                  <c:v>0.57655501365661621</c:v>
                </c:pt>
                <c:pt idx="1120">
                  <c:v>0.30769231915473938</c:v>
                </c:pt>
                <c:pt idx="1121">
                  <c:v>0.30681818723678589</c:v>
                </c:pt>
                <c:pt idx="1122">
                  <c:v>2.777777798473835E-2</c:v>
                </c:pt>
                <c:pt idx="1123">
                  <c:v>0.17117117345333099</c:v>
                </c:pt>
                <c:pt idx="1124">
                  <c:v>0.45762711763381958</c:v>
                </c:pt>
                <c:pt idx="1125">
                  <c:v>0.18181818723678589</c:v>
                </c:pt>
                <c:pt idx="1126">
                  <c:v>2.898550778627396E-2</c:v>
                </c:pt>
                <c:pt idx="1127">
                  <c:v>7.3513515293598175E-2</c:v>
                </c:pt>
                <c:pt idx="1128">
                  <c:v>2.9069768264889721E-2</c:v>
                </c:pt>
                <c:pt idx="1129">
                  <c:v>0</c:v>
                </c:pt>
                <c:pt idx="1130">
                  <c:v>0.32323232293128967</c:v>
                </c:pt>
                <c:pt idx="1131">
                  <c:v>0</c:v>
                </c:pt>
                <c:pt idx="1132">
                  <c:v>2.5974025949835781E-2</c:v>
                </c:pt>
                <c:pt idx="1133">
                  <c:v>0.23936170339584351</c:v>
                </c:pt>
                <c:pt idx="1134">
                  <c:v>0.32173913717269897</c:v>
                </c:pt>
                <c:pt idx="1135">
                  <c:v>7.1942448616027832E-2</c:v>
                </c:pt>
                <c:pt idx="1136">
                  <c:v>3.2467532902956009E-2</c:v>
                </c:pt>
                <c:pt idx="1137">
                  <c:v>0.63414633274078369</c:v>
                </c:pt>
                <c:pt idx="1138">
                  <c:v>5.517241358757019E-2</c:v>
                </c:pt>
                <c:pt idx="1139">
                  <c:v>0.38554215431213379</c:v>
                </c:pt>
                <c:pt idx="1140">
                  <c:v>8.6956517770886421E-3</c:v>
                </c:pt>
                <c:pt idx="1141">
                  <c:v>1.136363670229912E-2</c:v>
                </c:pt>
                <c:pt idx="1142">
                  <c:v>0.33707866072654719</c:v>
                </c:pt>
                <c:pt idx="1143">
                  <c:v>0.31999999284744263</c:v>
                </c:pt>
                <c:pt idx="1144">
                  <c:v>0.18095238506793981</c:v>
                </c:pt>
                <c:pt idx="1145">
                  <c:v>0.23448276519775391</c:v>
                </c:pt>
                <c:pt idx="1146">
                  <c:v>3.4682080149650567E-2</c:v>
                </c:pt>
                <c:pt idx="1147">
                  <c:v>0.28571429848670959</c:v>
                </c:pt>
                <c:pt idx="1148">
                  <c:v>0.3382352888584137</c:v>
                </c:pt>
                <c:pt idx="1149">
                  <c:v>5.8997049927711487E-2</c:v>
                </c:pt>
                <c:pt idx="1150">
                  <c:v>0.5</c:v>
                </c:pt>
                <c:pt idx="1151">
                  <c:v>0.17777778208255771</c:v>
                </c:pt>
                <c:pt idx="1152">
                  <c:v>4.2440317571163177E-2</c:v>
                </c:pt>
                <c:pt idx="1153">
                  <c:v>0.10000000149011611</c:v>
                </c:pt>
                <c:pt idx="1154">
                  <c:v>0.35185185074806208</c:v>
                </c:pt>
                <c:pt idx="1155">
                  <c:v>0</c:v>
                </c:pt>
                <c:pt idx="1156">
                  <c:v>0.14963503181934359</c:v>
                </c:pt>
                <c:pt idx="1157">
                  <c:v>0.18269230425357821</c:v>
                </c:pt>
                <c:pt idx="1158">
                  <c:v>0.1228070184588432</c:v>
                </c:pt>
                <c:pt idx="1159">
                  <c:v>0.1758241802453995</c:v>
                </c:pt>
                <c:pt idx="1160">
                  <c:v>0.3125</c:v>
                </c:pt>
                <c:pt idx="1161">
                  <c:v>0.5</c:v>
                </c:pt>
                <c:pt idx="1162">
                  <c:v>1.8867924809455872E-2</c:v>
                </c:pt>
                <c:pt idx="1163">
                  <c:v>9.8360657691955566E-2</c:v>
                </c:pt>
                <c:pt idx="1164">
                  <c:v>0.1111111119389534</c:v>
                </c:pt>
                <c:pt idx="1165">
                  <c:v>0.2222222238779068</c:v>
                </c:pt>
                <c:pt idx="1166">
                  <c:v>0.38586956262588501</c:v>
                </c:pt>
                <c:pt idx="1167">
                  <c:v>0.12676055729389191</c:v>
                </c:pt>
                <c:pt idx="1168">
                  <c:v>0.35384616255760187</c:v>
                </c:pt>
                <c:pt idx="1169">
                  <c:v>7.1823202073574066E-2</c:v>
                </c:pt>
                <c:pt idx="1170">
                  <c:v>0.5</c:v>
                </c:pt>
                <c:pt idx="1171">
                  <c:v>5.128205195069313E-2</c:v>
                </c:pt>
                <c:pt idx="1172">
                  <c:v>3.2258063554763787E-2</c:v>
                </c:pt>
                <c:pt idx="1173">
                  <c:v>0.19607843458652499</c:v>
                </c:pt>
                <c:pt idx="1174">
                  <c:v>0.36263737082481379</c:v>
                </c:pt>
                <c:pt idx="1175">
                  <c:v>0.1224489808082581</c:v>
                </c:pt>
                <c:pt idx="1176">
                  <c:v>0.1195652186870575</c:v>
                </c:pt>
                <c:pt idx="1177">
                  <c:v>0.19760479032993319</c:v>
                </c:pt>
                <c:pt idx="1178">
                  <c:v>0.220963180065155</c:v>
                </c:pt>
                <c:pt idx="1179">
                  <c:v>0.1627907007932663</c:v>
                </c:pt>
                <c:pt idx="1180">
                  <c:v>0.16363635659217829</c:v>
                </c:pt>
                <c:pt idx="1181">
                  <c:v>3.378378227353096E-2</c:v>
                </c:pt>
                <c:pt idx="1182">
                  <c:v>0.31496062874794012</c:v>
                </c:pt>
                <c:pt idx="1183">
                  <c:v>0.3046875</c:v>
                </c:pt>
                <c:pt idx="1184">
                  <c:v>0.30136987566947943</c:v>
                </c:pt>
                <c:pt idx="1185">
                  <c:v>0.41584157943725591</c:v>
                </c:pt>
                <c:pt idx="1186">
                  <c:v>0.26086956262588501</c:v>
                </c:pt>
                <c:pt idx="1187">
                  <c:v>4.2553190141916282E-2</c:v>
                </c:pt>
                <c:pt idx="1188">
                  <c:v>0.3333333432674408</c:v>
                </c:pt>
                <c:pt idx="1189">
                  <c:v>7.8125E-2</c:v>
                </c:pt>
                <c:pt idx="1190">
                  <c:v>0.1513437032699585</c:v>
                </c:pt>
                <c:pt idx="1191">
                  <c:v>0.26940637826919561</c:v>
                </c:pt>
                <c:pt idx="1192">
                  <c:v>0.37962964177131647</c:v>
                </c:pt>
                <c:pt idx="1193">
                  <c:v>0.12131147831678391</c:v>
                </c:pt>
                <c:pt idx="1194">
                  <c:v>0.17777778208255771</c:v>
                </c:pt>
                <c:pt idx="1195">
                  <c:v>3.1578946858644492E-2</c:v>
                </c:pt>
                <c:pt idx="1196">
                  <c:v>0.15079365670681</c:v>
                </c:pt>
                <c:pt idx="1197">
                  <c:v>1.7241379246115681E-2</c:v>
                </c:pt>
                <c:pt idx="1198">
                  <c:v>0.29457363486289978</c:v>
                </c:pt>
                <c:pt idx="1199">
                  <c:v>9.3220338225364685E-2</c:v>
                </c:pt>
                <c:pt idx="1200">
                  <c:v>0.119999997317791</c:v>
                </c:pt>
                <c:pt idx="1201">
                  <c:v>0.28260868787765497</c:v>
                </c:pt>
                <c:pt idx="1202">
                  <c:v>0.26315790414810181</c:v>
                </c:pt>
                <c:pt idx="1203">
                  <c:v>0.12429378181695939</c:v>
                </c:pt>
                <c:pt idx="1204">
                  <c:v>0.12941177189350131</c:v>
                </c:pt>
                <c:pt idx="1205">
                  <c:v>2.604166604578495E-2</c:v>
                </c:pt>
                <c:pt idx="1206">
                  <c:v>0</c:v>
                </c:pt>
                <c:pt idx="1207">
                  <c:v>5.46875E-2</c:v>
                </c:pt>
                <c:pt idx="1208">
                  <c:v>7.0707067847251892E-2</c:v>
                </c:pt>
                <c:pt idx="1209">
                  <c:v>0.39130434393882751</c:v>
                </c:pt>
                <c:pt idx="1210">
                  <c:v>7.0921987295150757E-2</c:v>
                </c:pt>
                <c:pt idx="1211">
                  <c:v>8.2417584955692291E-2</c:v>
                </c:pt>
                <c:pt idx="1212">
                  <c:v>8.2278482615947723E-2</c:v>
                </c:pt>
                <c:pt idx="1213">
                  <c:v>0.33750000596046448</c:v>
                </c:pt>
                <c:pt idx="1214">
                  <c:v>0.2402597367763519</c:v>
                </c:pt>
                <c:pt idx="1215">
                  <c:v>6.3063062727451324E-2</c:v>
                </c:pt>
                <c:pt idx="1216">
                  <c:v>8.5858583450317383E-2</c:v>
                </c:pt>
                <c:pt idx="1217">
                  <c:v>0</c:v>
                </c:pt>
                <c:pt idx="1218">
                  <c:v>5.0955414772033691E-2</c:v>
                </c:pt>
                <c:pt idx="1219">
                  <c:v>0.31034481525421143</c:v>
                </c:pt>
                <c:pt idx="1220">
                  <c:v>5.8201059699058533E-2</c:v>
                </c:pt>
                <c:pt idx="1221">
                  <c:v>8.8709674775600433E-2</c:v>
                </c:pt>
                <c:pt idx="1222">
                  <c:v>3.6781609058380127E-2</c:v>
                </c:pt>
                <c:pt idx="1223">
                  <c:v>0.1240875944495201</c:v>
                </c:pt>
                <c:pt idx="1224">
                  <c:v>0</c:v>
                </c:pt>
                <c:pt idx="1225">
                  <c:v>6.1855670064687729E-2</c:v>
                </c:pt>
                <c:pt idx="1226">
                  <c:v>0.16347825527191159</c:v>
                </c:pt>
                <c:pt idx="1227">
                  <c:v>0.53658539056777954</c:v>
                </c:pt>
                <c:pt idx="1228">
                  <c:v>6.2913909554481506E-2</c:v>
                </c:pt>
                <c:pt idx="1229">
                  <c:v>0.2452830225229263</c:v>
                </c:pt>
                <c:pt idx="1230">
                  <c:v>0</c:v>
                </c:pt>
                <c:pt idx="1231">
                  <c:v>0.18181818723678589</c:v>
                </c:pt>
                <c:pt idx="1232">
                  <c:v>0.2115384638309479</c:v>
                </c:pt>
                <c:pt idx="1233">
                  <c:v>0.15625</c:v>
                </c:pt>
                <c:pt idx="1234">
                  <c:v>0.22274881601333621</c:v>
                </c:pt>
                <c:pt idx="1235">
                  <c:v>8.9005239307880402E-2</c:v>
                </c:pt>
                <c:pt idx="1236">
                  <c:v>4.7445256263017647E-2</c:v>
                </c:pt>
                <c:pt idx="1237">
                  <c:v>5.7377047836780548E-2</c:v>
                </c:pt>
                <c:pt idx="1238">
                  <c:v>0.13235294818878171</c:v>
                </c:pt>
                <c:pt idx="1239">
                  <c:v>0.25925925374031072</c:v>
                </c:pt>
                <c:pt idx="1240">
                  <c:v>0.34883719682693481</c:v>
                </c:pt>
                <c:pt idx="1241">
                  <c:v>0.11034482717514039</c:v>
                </c:pt>
                <c:pt idx="1242">
                  <c:v>0.2173912972211838</c:v>
                </c:pt>
                <c:pt idx="1243">
                  <c:v>0.34693878889083862</c:v>
                </c:pt>
                <c:pt idx="1244">
                  <c:v>0.2121212184429169</c:v>
                </c:pt>
                <c:pt idx="1245">
                  <c:v>0.28571429848670959</c:v>
                </c:pt>
                <c:pt idx="1246">
                  <c:v>6.2068965286016457E-2</c:v>
                </c:pt>
                <c:pt idx="1247">
                  <c:v>9.890110045671463E-2</c:v>
                </c:pt>
                <c:pt idx="1248">
                  <c:v>0.1132075488567352</c:v>
                </c:pt>
                <c:pt idx="1249">
                  <c:v>1.6393441706895832E-2</c:v>
                </c:pt>
                <c:pt idx="1250">
                  <c:v>2.083333395421505E-2</c:v>
                </c:pt>
                <c:pt idx="1251">
                  <c:v>0.29729729890823359</c:v>
                </c:pt>
                <c:pt idx="1252">
                  <c:v>0.32692307233810419</c:v>
                </c:pt>
                <c:pt idx="1253">
                  <c:v>0.11235955357551571</c:v>
                </c:pt>
                <c:pt idx="1254">
                  <c:v>7.2649575769901276E-2</c:v>
                </c:pt>
                <c:pt idx="1255">
                  <c:v>4.6511627733707428E-2</c:v>
                </c:pt>
                <c:pt idx="1256">
                  <c:v>1.6853932291269299E-2</c:v>
                </c:pt>
                <c:pt idx="1257">
                  <c:v>7.8014187514781952E-2</c:v>
                </c:pt>
                <c:pt idx="1258">
                  <c:v>0.32075470685958862</c:v>
                </c:pt>
                <c:pt idx="1259">
                  <c:v>0.1570248007774353</c:v>
                </c:pt>
                <c:pt idx="1260">
                  <c:v>0.1206896528601646</c:v>
                </c:pt>
                <c:pt idx="1261">
                  <c:v>0</c:v>
                </c:pt>
                <c:pt idx="1262">
                  <c:v>0.42028984427452087</c:v>
                </c:pt>
                <c:pt idx="1263">
                  <c:v>0.15748031437397</c:v>
                </c:pt>
                <c:pt idx="1264">
                  <c:v>0.46835443377494812</c:v>
                </c:pt>
                <c:pt idx="1265">
                  <c:v>0.2049180269241333</c:v>
                </c:pt>
                <c:pt idx="1266">
                  <c:v>3.7037037312984467E-2</c:v>
                </c:pt>
                <c:pt idx="1267">
                  <c:v>0.190476194024086</c:v>
                </c:pt>
                <c:pt idx="1268">
                  <c:v>3.4482758492231369E-2</c:v>
                </c:pt>
                <c:pt idx="1269">
                  <c:v>0.43209877610206598</c:v>
                </c:pt>
                <c:pt idx="1270">
                  <c:v>3.6065574735403061E-2</c:v>
                </c:pt>
                <c:pt idx="1271">
                  <c:v>0.10000000149011611</c:v>
                </c:pt>
                <c:pt idx="1272">
                  <c:v>7.1174375712871552E-2</c:v>
                </c:pt>
                <c:pt idx="1273">
                  <c:v>7.1428574621677399E-2</c:v>
                </c:pt>
                <c:pt idx="1274">
                  <c:v>0.17989417910575869</c:v>
                </c:pt>
                <c:pt idx="1275">
                  <c:v>0.38028168678283691</c:v>
                </c:pt>
                <c:pt idx="1276">
                  <c:v>3.6697246134281158E-2</c:v>
                </c:pt>
                <c:pt idx="1277">
                  <c:v>0.52422904968261719</c:v>
                </c:pt>
                <c:pt idx="1278">
                  <c:v>3.2258063554763787E-2</c:v>
                </c:pt>
                <c:pt idx="1279">
                  <c:v>0.24418604373931879</c:v>
                </c:pt>
                <c:pt idx="1280">
                  <c:v>0.46000000834465032</c:v>
                </c:pt>
                <c:pt idx="1281">
                  <c:v>0.30120483040809631</c:v>
                </c:pt>
                <c:pt idx="1282">
                  <c:v>0.37349396944046021</c:v>
                </c:pt>
                <c:pt idx="1283">
                  <c:v>4.76190485060215E-2</c:v>
                </c:pt>
                <c:pt idx="1284">
                  <c:v>3.8095239549875259E-2</c:v>
                </c:pt>
                <c:pt idx="1285">
                  <c:v>5.0239235162734992E-2</c:v>
                </c:pt>
                <c:pt idx="1286">
                  <c:v>0.30000001192092901</c:v>
                </c:pt>
                <c:pt idx="1287">
                  <c:v>6.8750001490116119E-2</c:v>
                </c:pt>
                <c:pt idx="1288">
                  <c:v>0.33121019601821899</c:v>
                </c:pt>
                <c:pt idx="1289">
                  <c:v>8.3832338452339172E-2</c:v>
                </c:pt>
                <c:pt idx="1290">
                  <c:v>0.23728813230991361</c:v>
                </c:pt>
                <c:pt idx="1291">
                  <c:v>0.36144578456878662</c:v>
                </c:pt>
                <c:pt idx="1292">
                  <c:v>0.25961539149284357</c:v>
                </c:pt>
                <c:pt idx="1293">
                  <c:v>0.12865497171878809</c:v>
                </c:pt>
                <c:pt idx="1294">
                  <c:v>0.4375</c:v>
                </c:pt>
                <c:pt idx="1295">
                  <c:v>0.22727273404598239</c:v>
                </c:pt>
                <c:pt idx="1296">
                  <c:v>0.1149425283074379</c:v>
                </c:pt>
                <c:pt idx="1297">
                  <c:v>0.18260869383811951</c:v>
                </c:pt>
                <c:pt idx="1298">
                  <c:v>0.35135135054588318</c:v>
                </c:pt>
                <c:pt idx="1299">
                  <c:v>0.1221374049782753</c:v>
                </c:pt>
                <c:pt idx="1300">
                  <c:v>3.4188035875558853E-2</c:v>
                </c:pt>
                <c:pt idx="1301">
                  <c:v>0.19327731430530551</c:v>
                </c:pt>
                <c:pt idx="1302">
                  <c:v>1.0989011265337471E-2</c:v>
                </c:pt>
                <c:pt idx="1303">
                  <c:v>8.0152668058872223E-2</c:v>
                </c:pt>
                <c:pt idx="1304">
                  <c:v>0.19672131538391111</c:v>
                </c:pt>
                <c:pt idx="1305">
                  <c:v>6.0439560562372208E-2</c:v>
                </c:pt>
                <c:pt idx="1306">
                  <c:v>0.20903955399990079</c:v>
                </c:pt>
                <c:pt idx="1307">
                  <c:v>1.185770705342293E-2</c:v>
                </c:pt>
                <c:pt idx="1308">
                  <c:v>0.1627907007932663</c:v>
                </c:pt>
                <c:pt idx="1309">
                  <c:v>1.9292604178190231E-2</c:v>
                </c:pt>
                <c:pt idx="1310">
                  <c:v>0.1186440661549568</c:v>
                </c:pt>
                <c:pt idx="1311">
                  <c:v>0.27777779102325439</c:v>
                </c:pt>
                <c:pt idx="1312">
                  <c:v>0.25581395626068121</c:v>
                </c:pt>
                <c:pt idx="1313">
                  <c:v>0.27927929162979132</c:v>
                </c:pt>
                <c:pt idx="1314">
                  <c:v>0.2291666716337204</c:v>
                </c:pt>
                <c:pt idx="1315">
                  <c:v>0.20000000298023221</c:v>
                </c:pt>
                <c:pt idx="1316">
                  <c:v>0.2968197762966156</c:v>
                </c:pt>
                <c:pt idx="1317">
                  <c:v>0.1726190447807312</c:v>
                </c:pt>
                <c:pt idx="1318">
                  <c:v>9.4999998807907104E-2</c:v>
                </c:pt>
                <c:pt idx="1319">
                  <c:v>3.4188035875558853E-2</c:v>
                </c:pt>
                <c:pt idx="1320">
                  <c:v>0.1761658042669296</c:v>
                </c:pt>
                <c:pt idx="1321">
                  <c:v>6.25E-2</c:v>
                </c:pt>
                <c:pt idx="1322">
                  <c:v>0.1357466131448746</c:v>
                </c:pt>
                <c:pt idx="1323">
                  <c:v>0.1128526628017426</c:v>
                </c:pt>
                <c:pt idx="1324">
                  <c:v>2.238805964589119E-2</c:v>
                </c:pt>
                <c:pt idx="1325">
                  <c:v>0.14166666567325589</c:v>
                </c:pt>
                <c:pt idx="1326">
                  <c:v>0.15517240762710571</c:v>
                </c:pt>
                <c:pt idx="1327">
                  <c:v>5.2238807082176208E-2</c:v>
                </c:pt>
                <c:pt idx="1328">
                  <c:v>0.4444444477558136</c:v>
                </c:pt>
                <c:pt idx="1329">
                  <c:v>4.0322579443454742E-2</c:v>
                </c:pt>
                <c:pt idx="1330">
                  <c:v>8.403361588716507E-2</c:v>
                </c:pt>
                <c:pt idx="1331">
                  <c:v>0.22727273404598239</c:v>
                </c:pt>
                <c:pt idx="1332">
                  <c:v>0.17241379618644709</c:v>
                </c:pt>
                <c:pt idx="1333">
                  <c:v>0.25373134016990662</c:v>
                </c:pt>
                <c:pt idx="1334">
                  <c:v>0.43243244290351868</c:v>
                </c:pt>
                <c:pt idx="1335">
                  <c:v>9.5238097012042999E-2</c:v>
                </c:pt>
                <c:pt idx="1336">
                  <c:v>1.630434766411781E-2</c:v>
                </c:pt>
                <c:pt idx="1337">
                  <c:v>9.5541402697563171E-2</c:v>
                </c:pt>
                <c:pt idx="1338">
                  <c:v>0.24390244483947751</c:v>
                </c:pt>
                <c:pt idx="1339">
                  <c:v>0.16344085335731509</c:v>
                </c:pt>
                <c:pt idx="1340">
                  <c:v>5.9259258210659027E-2</c:v>
                </c:pt>
                <c:pt idx="1341">
                  <c:v>0.15000000596046451</c:v>
                </c:pt>
                <c:pt idx="1342">
                  <c:v>0.2063492089509964</c:v>
                </c:pt>
                <c:pt idx="1343">
                  <c:v>5.3712479770183563E-2</c:v>
                </c:pt>
                <c:pt idx="1344">
                  <c:v>9.9009901285171509E-2</c:v>
                </c:pt>
                <c:pt idx="1345">
                  <c:v>6.0606058686971656E-3</c:v>
                </c:pt>
                <c:pt idx="1346">
                  <c:v>0.13471502065658569</c:v>
                </c:pt>
                <c:pt idx="1347">
                  <c:v>0.23762376606464389</c:v>
                </c:pt>
                <c:pt idx="1348">
                  <c:v>0.30293160676956182</c:v>
                </c:pt>
                <c:pt idx="1349">
                  <c:v>0.27586206793785101</c:v>
                </c:pt>
                <c:pt idx="1350">
                  <c:v>0.3461538553237915</c:v>
                </c:pt>
                <c:pt idx="1351">
                  <c:v>0.3928571343421936</c:v>
                </c:pt>
                <c:pt idx="1352">
                  <c:v>6.7415729165077209E-2</c:v>
                </c:pt>
                <c:pt idx="1353">
                  <c:v>0.13761468231678009</c:v>
                </c:pt>
                <c:pt idx="1354">
                  <c:v>3.6144576966762543E-2</c:v>
                </c:pt>
                <c:pt idx="1355">
                  <c:v>8.4112152457237244E-2</c:v>
                </c:pt>
                <c:pt idx="1356">
                  <c:v>0.47540983557701111</c:v>
                </c:pt>
                <c:pt idx="1357">
                  <c:v>9.3333333730697632E-2</c:v>
                </c:pt>
                <c:pt idx="1358">
                  <c:v>0.1020408198237419</c:v>
                </c:pt>
                <c:pt idx="1359">
                  <c:v>6.4748197793960571E-2</c:v>
                </c:pt>
                <c:pt idx="1360">
                  <c:v>0.14743590354919431</c:v>
                </c:pt>
                <c:pt idx="1361">
                  <c:v>0.53731346130371094</c:v>
                </c:pt>
                <c:pt idx="1362">
                  <c:v>0.3214285671710968</c:v>
                </c:pt>
                <c:pt idx="1363">
                  <c:v>0.21126760542392731</c:v>
                </c:pt>
                <c:pt idx="1364">
                  <c:v>0.1025641039013863</c:v>
                </c:pt>
                <c:pt idx="1365">
                  <c:v>0.13010203838348389</c:v>
                </c:pt>
                <c:pt idx="1366">
                  <c:v>0</c:v>
                </c:pt>
                <c:pt idx="1367">
                  <c:v>9.4339624047279358E-2</c:v>
                </c:pt>
                <c:pt idx="1368">
                  <c:v>0.14084507524967191</c:v>
                </c:pt>
                <c:pt idx="1369">
                  <c:v>0.13855421543121341</c:v>
                </c:pt>
                <c:pt idx="1370">
                  <c:v>4.5548655092716217E-2</c:v>
                </c:pt>
                <c:pt idx="1371">
                  <c:v>0.20858895778656009</c:v>
                </c:pt>
                <c:pt idx="1372">
                  <c:v>1.851851865649223E-2</c:v>
                </c:pt>
                <c:pt idx="1373">
                  <c:v>0.1095890402793884</c:v>
                </c:pt>
                <c:pt idx="1374">
                  <c:v>5.8823529630899429E-2</c:v>
                </c:pt>
                <c:pt idx="1375">
                  <c:v>3.4482758492231369E-2</c:v>
                </c:pt>
                <c:pt idx="1376">
                  <c:v>6.0869563370943069E-2</c:v>
                </c:pt>
                <c:pt idx="1377">
                  <c:v>0.27500000596046448</c:v>
                </c:pt>
                <c:pt idx="1378">
                  <c:v>0.24916943907737729</c:v>
                </c:pt>
                <c:pt idx="1379">
                  <c:v>0</c:v>
                </c:pt>
                <c:pt idx="1380">
                  <c:v>5.714285746216774E-2</c:v>
                </c:pt>
                <c:pt idx="1381">
                  <c:v>0.14375987648963931</c:v>
                </c:pt>
                <c:pt idx="1382">
                  <c:v>1.428571436554193E-2</c:v>
                </c:pt>
                <c:pt idx="1383">
                  <c:v>0</c:v>
                </c:pt>
                <c:pt idx="1384">
                  <c:v>2.1978022530674931E-2</c:v>
                </c:pt>
                <c:pt idx="1385">
                  <c:v>0.11735941469669341</c:v>
                </c:pt>
                <c:pt idx="1386">
                  <c:v>1.1976048350334169E-2</c:v>
                </c:pt>
                <c:pt idx="1387">
                  <c:v>5.6149732321500778E-2</c:v>
                </c:pt>
                <c:pt idx="1388">
                  <c:v>0.1092436984181404</c:v>
                </c:pt>
                <c:pt idx="1389">
                  <c:v>0.32558140158653259</c:v>
                </c:pt>
                <c:pt idx="1390">
                  <c:v>0.16113744676113129</c:v>
                </c:pt>
                <c:pt idx="1391">
                  <c:v>0.34285715222358698</c:v>
                </c:pt>
                <c:pt idx="1392">
                  <c:v>0.37549406290054321</c:v>
                </c:pt>
                <c:pt idx="1393">
                  <c:v>0.15708811581134799</c:v>
                </c:pt>
                <c:pt idx="1394">
                  <c:v>0.3218390941619873</c:v>
                </c:pt>
                <c:pt idx="1395">
                  <c:v>0.20689655840396881</c:v>
                </c:pt>
                <c:pt idx="1396">
                  <c:v>0.2380952388048172</c:v>
                </c:pt>
                <c:pt idx="1397">
                  <c:v>0.1823899298906326</c:v>
                </c:pt>
                <c:pt idx="1398">
                  <c:v>3.5087719559669488E-2</c:v>
                </c:pt>
                <c:pt idx="1399">
                  <c:v>0.24761904776096341</c:v>
                </c:pt>
                <c:pt idx="1400">
                  <c:v>0.2179487198591232</c:v>
                </c:pt>
                <c:pt idx="1401">
                  <c:v>0.21951219439506531</c:v>
                </c:pt>
                <c:pt idx="1402">
                  <c:v>0.17499999701976779</c:v>
                </c:pt>
                <c:pt idx="1403">
                  <c:v>0.1891891956329346</c:v>
                </c:pt>
                <c:pt idx="1404">
                  <c:v>0.42105263471603388</c:v>
                </c:pt>
                <c:pt idx="1405">
                  <c:v>0.20704846084117889</c:v>
                </c:pt>
                <c:pt idx="1406">
                  <c:v>0.3333333432674408</c:v>
                </c:pt>
                <c:pt idx="1407">
                  <c:v>0.24460431933403021</c:v>
                </c:pt>
                <c:pt idx="1408">
                  <c:v>0.18181818723678589</c:v>
                </c:pt>
                <c:pt idx="1409">
                  <c:v>0.23529411852359769</c:v>
                </c:pt>
                <c:pt idx="1410">
                  <c:v>0.2127659618854523</c:v>
                </c:pt>
                <c:pt idx="1411">
                  <c:v>0.15384615957736969</c:v>
                </c:pt>
                <c:pt idx="1412">
                  <c:v>0.33898305892944341</c:v>
                </c:pt>
                <c:pt idx="1413">
                  <c:v>0.28125</c:v>
                </c:pt>
                <c:pt idx="1414">
                  <c:v>0.27508091926574713</c:v>
                </c:pt>
                <c:pt idx="1415">
                  <c:v>0.4285714328289032</c:v>
                </c:pt>
                <c:pt idx="1416">
                  <c:v>0.24137930572032931</c:v>
                </c:pt>
                <c:pt idx="1417">
                  <c:v>0.2054794579744339</c:v>
                </c:pt>
                <c:pt idx="1418">
                  <c:v>0.36486485600471502</c:v>
                </c:pt>
                <c:pt idx="1419">
                  <c:v>0.29661017656326288</c:v>
                </c:pt>
                <c:pt idx="1420">
                  <c:v>0.1834061145782471</c:v>
                </c:pt>
                <c:pt idx="1421">
                  <c:v>0.23000000417232511</c:v>
                </c:pt>
                <c:pt idx="1422">
                  <c:v>0.29113924503326422</c:v>
                </c:pt>
                <c:pt idx="1423">
                  <c:v>0.140625</c:v>
                </c:pt>
                <c:pt idx="1424">
                  <c:v>0.32786884903907781</c:v>
                </c:pt>
                <c:pt idx="1425">
                  <c:v>0.17599999904632571</c:v>
                </c:pt>
                <c:pt idx="1426">
                  <c:v>0.3888888955116272</c:v>
                </c:pt>
                <c:pt idx="1427">
                  <c:v>0.27559053897857672</c:v>
                </c:pt>
                <c:pt idx="1428">
                  <c:v>0.3333333432674408</c:v>
                </c:pt>
                <c:pt idx="1429">
                  <c:v>0.38679245114326483</c:v>
                </c:pt>
                <c:pt idx="1430">
                  <c:v>0.2127659618854523</c:v>
                </c:pt>
                <c:pt idx="1431">
                  <c:v>0.26923078298568731</c:v>
                </c:pt>
                <c:pt idx="1432">
                  <c:v>0.20873786509037021</c:v>
                </c:pt>
                <c:pt idx="1433">
                  <c:v>0.14529915153980261</c:v>
                </c:pt>
                <c:pt idx="1434">
                  <c:v>0.3684210479259491</c:v>
                </c:pt>
                <c:pt idx="1435">
                  <c:v>0.1720430105924606</c:v>
                </c:pt>
                <c:pt idx="1436">
                  <c:v>0.1666666716337204</c:v>
                </c:pt>
                <c:pt idx="1437">
                  <c:v>0.22900763154029849</c:v>
                </c:pt>
                <c:pt idx="1438">
                  <c:v>0.1056179776787758</c:v>
                </c:pt>
                <c:pt idx="1439">
                  <c:v>0.1304347813129425</c:v>
                </c:pt>
                <c:pt idx="1440">
                  <c:v>0.25757575035095209</c:v>
                </c:pt>
                <c:pt idx="1441">
                  <c:v>0.20274914801120761</c:v>
                </c:pt>
                <c:pt idx="1442">
                  <c:v>0.2093023210763931</c:v>
                </c:pt>
                <c:pt idx="1443">
                  <c:v>0.3194444477558136</c:v>
                </c:pt>
                <c:pt idx="1444">
                  <c:v>0.42553192377090449</c:v>
                </c:pt>
                <c:pt idx="1445">
                  <c:v>0.28431373834609991</c:v>
                </c:pt>
                <c:pt idx="1446">
                  <c:v>0.14540059864521029</c:v>
                </c:pt>
                <c:pt idx="1447">
                  <c:v>6.3829787075519562E-2</c:v>
                </c:pt>
                <c:pt idx="1448">
                  <c:v>0.16216215491294861</c:v>
                </c:pt>
                <c:pt idx="1449">
                  <c:v>5.55555559694767E-2</c:v>
                </c:pt>
                <c:pt idx="1450">
                  <c:v>0.25</c:v>
                </c:pt>
                <c:pt idx="1451">
                  <c:v>0.18796992301940921</c:v>
                </c:pt>
                <c:pt idx="1452">
                  <c:v>0.10927152633666989</c:v>
                </c:pt>
                <c:pt idx="1453">
                  <c:v>0.32786884903907781</c:v>
                </c:pt>
                <c:pt idx="1454">
                  <c:v>0.2222222238779068</c:v>
                </c:pt>
                <c:pt idx="1455">
                  <c:v>0.19230769574642179</c:v>
                </c:pt>
                <c:pt idx="1456">
                  <c:v>0.11940298229455951</c:v>
                </c:pt>
                <c:pt idx="1457">
                  <c:v>0.1627907007932663</c:v>
                </c:pt>
                <c:pt idx="1458">
                  <c:v>0.22784809768199921</c:v>
                </c:pt>
                <c:pt idx="1459">
                  <c:v>0.17346939444541931</c:v>
                </c:pt>
                <c:pt idx="1460">
                  <c:v>0.14141413569450381</c:v>
                </c:pt>
                <c:pt idx="1461">
                  <c:v>0.36036035418510443</c:v>
                </c:pt>
                <c:pt idx="1462">
                  <c:v>0.24657534062862399</c:v>
                </c:pt>
                <c:pt idx="1463">
                  <c:v>0.18367347121238711</c:v>
                </c:pt>
                <c:pt idx="1464">
                  <c:v>0.43636363744735718</c:v>
                </c:pt>
                <c:pt idx="1465">
                  <c:v>0.26359832286834722</c:v>
                </c:pt>
                <c:pt idx="1466">
                  <c:v>0.19534884393215179</c:v>
                </c:pt>
                <c:pt idx="1467">
                  <c:v>0.2142857164144516</c:v>
                </c:pt>
                <c:pt idx="1468">
                  <c:v>0.15957446396350861</c:v>
                </c:pt>
                <c:pt idx="1469">
                  <c:v>0.27777779102325439</c:v>
                </c:pt>
                <c:pt idx="1470">
                  <c:v>0.26530611515045172</c:v>
                </c:pt>
                <c:pt idx="1471">
                  <c:v>0.1040000021457672</c:v>
                </c:pt>
                <c:pt idx="1472">
                  <c:v>0.15384615957736969</c:v>
                </c:pt>
                <c:pt idx="1473">
                  <c:v>0.16243654489517209</c:v>
                </c:pt>
                <c:pt idx="1474">
                  <c:v>0.4296875</c:v>
                </c:pt>
                <c:pt idx="1475">
                  <c:v>0.3125</c:v>
                </c:pt>
                <c:pt idx="1476">
                  <c:v>0.36241611838340759</c:v>
                </c:pt>
                <c:pt idx="1477">
                  <c:v>0.24705882370471949</c:v>
                </c:pt>
                <c:pt idx="1478">
                  <c:v>0.27544909715652471</c:v>
                </c:pt>
                <c:pt idx="1479">
                  <c:v>0.23560209572315219</c:v>
                </c:pt>
                <c:pt idx="1480">
                  <c:v>8.5714288055896759E-2</c:v>
                </c:pt>
                <c:pt idx="1481">
                  <c:v>0.14666666090488431</c:v>
                </c:pt>
                <c:pt idx="1482">
                  <c:v>0.1445783078670502</c:v>
                </c:pt>
                <c:pt idx="1483">
                  <c:v>0.45370370149612432</c:v>
                </c:pt>
                <c:pt idx="1484">
                  <c:v>0.37190082669258118</c:v>
                </c:pt>
                <c:pt idx="1485">
                  <c:v>0.29139071702957148</c:v>
                </c:pt>
                <c:pt idx="1486">
                  <c:v>0.32867133617401117</c:v>
                </c:pt>
                <c:pt idx="1487">
                  <c:v>0.25</c:v>
                </c:pt>
                <c:pt idx="1488">
                  <c:v>0.10000000149011611</c:v>
                </c:pt>
                <c:pt idx="1489">
                  <c:v>0.35955056548118591</c:v>
                </c:pt>
                <c:pt idx="1490">
                  <c:v>0.21808511018753049</c:v>
                </c:pt>
                <c:pt idx="1491">
                  <c:v>0.1806451678276062</c:v>
                </c:pt>
                <c:pt idx="1492">
                  <c:v>0.20863309502601621</c:v>
                </c:pt>
                <c:pt idx="1493">
                  <c:v>0.38181817531585688</c:v>
                </c:pt>
                <c:pt idx="1494">
                  <c:v>0.28985506296157842</c:v>
                </c:pt>
                <c:pt idx="1495">
                  <c:v>0.1770334988832474</c:v>
                </c:pt>
                <c:pt idx="1496">
                  <c:v>0.22330096364021301</c:v>
                </c:pt>
                <c:pt idx="1497">
                  <c:v>0.34722220897674561</c:v>
                </c:pt>
                <c:pt idx="1498">
                  <c:v>0.1642710417509079</c:v>
                </c:pt>
                <c:pt idx="1499">
                  <c:v>0.380952388048172</c:v>
                </c:pt>
                <c:pt idx="1500">
                  <c:v>0.79629629850387573</c:v>
                </c:pt>
                <c:pt idx="1501">
                  <c:v>0.1379310339689255</c:v>
                </c:pt>
                <c:pt idx="1502">
                  <c:v>0.12048193067312241</c:v>
                </c:pt>
                <c:pt idx="1503">
                  <c:v>2.6086956262588501E-2</c:v>
                </c:pt>
                <c:pt idx="1504">
                  <c:v>0.18848167359828949</c:v>
                </c:pt>
                <c:pt idx="1505">
                  <c:v>0.35526314377784729</c:v>
                </c:pt>
                <c:pt idx="1506">
                  <c:v>0.44915252923965449</c:v>
                </c:pt>
                <c:pt idx="1507">
                  <c:v>8.0459773540496826E-2</c:v>
                </c:pt>
                <c:pt idx="1508">
                  <c:v>0.380952388048172</c:v>
                </c:pt>
                <c:pt idx="1509">
                  <c:v>0.18478260934352869</c:v>
                </c:pt>
                <c:pt idx="1510">
                  <c:v>0.23913043737411499</c:v>
                </c:pt>
                <c:pt idx="1511">
                  <c:v>0.30473372340202332</c:v>
                </c:pt>
                <c:pt idx="1512">
                  <c:v>0.42735043168067932</c:v>
                </c:pt>
                <c:pt idx="1513">
                  <c:v>0.1630434840917587</c:v>
                </c:pt>
                <c:pt idx="1514">
                  <c:v>0.2210526317358017</c:v>
                </c:pt>
                <c:pt idx="1515">
                  <c:v>1.5789473429322239E-2</c:v>
                </c:pt>
                <c:pt idx="1516">
                  <c:v>0.1085972860455513</c:v>
                </c:pt>
                <c:pt idx="1517">
                  <c:v>0.18181818723678589</c:v>
                </c:pt>
                <c:pt idx="1518">
                  <c:v>0.46000000834465032</c:v>
                </c:pt>
                <c:pt idx="1519">
                  <c:v>9.2105261981487274E-2</c:v>
                </c:pt>
                <c:pt idx="1520">
                  <c:v>0.17741934955120089</c:v>
                </c:pt>
                <c:pt idx="1521">
                  <c:v>0.26666668057441711</c:v>
                </c:pt>
                <c:pt idx="1522">
                  <c:v>0.2045454531908035</c:v>
                </c:pt>
                <c:pt idx="1523">
                  <c:v>0.30000001192092901</c:v>
                </c:pt>
                <c:pt idx="1524">
                  <c:v>0.4791666567325592</c:v>
                </c:pt>
                <c:pt idx="1525">
                  <c:v>0</c:v>
                </c:pt>
                <c:pt idx="1526">
                  <c:v>0.41999998688697809</c:v>
                </c:pt>
                <c:pt idx="1527">
                  <c:v>0.34567901492118841</c:v>
                </c:pt>
                <c:pt idx="1528">
                  <c:v>0.1451612859964371</c:v>
                </c:pt>
                <c:pt idx="1529">
                  <c:v>0.34375</c:v>
                </c:pt>
                <c:pt idx="1530">
                  <c:v>0</c:v>
                </c:pt>
                <c:pt idx="1531">
                  <c:v>0.2417582422494888</c:v>
                </c:pt>
                <c:pt idx="1532">
                  <c:v>0.29230770468711847</c:v>
                </c:pt>
                <c:pt idx="1533">
                  <c:v>0.23237597942352289</c:v>
                </c:pt>
                <c:pt idx="1534">
                  <c:v>0.2395833283662796</c:v>
                </c:pt>
                <c:pt idx="1535">
                  <c:v>0.31168830394744867</c:v>
                </c:pt>
                <c:pt idx="1536">
                  <c:v>0.22463768720626831</c:v>
                </c:pt>
                <c:pt idx="1537">
                  <c:v>0.38805970549583441</c:v>
                </c:pt>
                <c:pt idx="1538">
                  <c:v>0.239999994635582</c:v>
                </c:pt>
                <c:pt idx="1539">
                  <c:v>0.22580644488334661</c:v>
                </c:pt>
                <c:pt idx="1540">
                  <c:v>0.36363637447357178</c:v>
                </c:pt>
                <c:pt idx="1541">
                  <c:v>0.1210013926029205</c:v>
                </c:pt>
                <c:pt idx="1542">
                  <c:v>0.26086956262588501</c:v>
                </c:pt>
                <c:pt idx="1543">
                  <c:v>0.21969696879386899</c:v>
                </c:pt>
                <c:pt idx="1544">
                  <c:v>0.25903615355491638</c:v>
                </c:pt>
                <c:pt idx="1545">
                  <c:v>5.2631579339504242E-2</c:v>
                </c:pt>
                <c:pt idx="1546">
                  <c:v>0.12222222238779069</c:v>
                </c:pt>
                <c:pt idx="1547">
                  <c:v>0.3461538553237915</c:v>
                </c:pt>
                <c:pt idx="1548">
                  <c:v>0.2100840359926224</c:v>
                </c:pt>
                <c:pt idx="1549">
                  <c:v>0.24418604373931879</c:v>
                </c:pt>
                <c:pt idx="1550">
                  <c:v>0.19337016344070429</c:v>
                </c:pt>
                <c:pt idx="1551">
                  <c:v>7.6470591127872467E-2</c:v>
                </c:pt>
                <c:pt idx="1552">
                  <c:v>0.39655172824859619</c:v>
                </c:pt>
                <c:pt idx="1553">
                  <c:v>0.27731093764305109</c:v>
                </c:pt>
                <c:pt idx="1554">
                  <c:v>0.32530120015144348</c:v>
                </c:pt>
                <c:pt idx="1555">
                  <c:v>0.28484848141670233</c:v>
                </c:pt>
                <c:pt idx="1556">
                  <c:v>0.16901408135890961</c:v>
                </c:pt>
                <c:pt idx="1557">
                  <c:v>0.26277372241020203</c:v>
                </c:pt>
                <c:pt idx="1558">
                  <c:v>0.1368421018123627</c:v>
                </c:pt>
                <c:pt idx="1559">
                  <c:v>0.50943398475646973</c:v>
                </c:pt>
                <c:pt idx="1560">
                  <c:v>0.32394367456436157</c:v>
                </c:pt>
                <c:pt idx="1561">
                  <c:v>0.324210524559021</c:v>
                </c:pt>
                <c:pt idx="1562">
                  <c:v>0.28395062685012817</c:v>
                </c:pt>
                <c:pt idx="1563">
                  <c:v>0.15289255976676941</c:v>
                </c:pt>
                <c:pt idx="1564">
                  <c:v>0.147679328918457</c:v>
                </c:pt>
                <c:pt idx="1565">
                  <c:v>0.40404039621353149</c:v>
                </c:pt>
                <c:pt idx="1566">
                  <c:v>0.25179857015609741</c:v>
                </c:pt>
                <c:pt idx="1567">
                  <c:v>0.18571428954601291</c:v>
                </c:pt>
                <c:pt idx="1568">
                  <c:v>0.20689655840396881</c:v>
                </c:pt>
                <c:pt idx="1569">
                  <c:v>0.37254902720451349</c:v>
                </c:pt>
                <c:pt idx="1570">
                  <c:v>0.23469388484954831</c:v>
                </c:pt>
                <c:pt idx="1571">
                  <c:v>0.51315790414810181</c:v>
                </c:pt>
                <c:pt idx="1572">
                  <c:v>0.3174603283405304</c:v>
                </c:pt>
                <c:pt idx="1573">
                  <c:v>0.3214285671710968</c:v>
                </c:pt>
                <c:pt idx="1574">
                  <c:v>0.27586206793785101</c:v>
                </c:pt>
                <c:pt idx="1575">
                  <c:v>0.25</c:v>
                </c:pt>
                <c:pt idx="1576">
                  <c:v>0.28985506296157842</c:v>
                </c:pt>
                <c:pt idx="1577">
                  <c:v>0.11940298229455951</c:v>
                </c:pt>
                <c:pt idx="1578">
                  <c:v>0.28488370776176453</c:v>
                </c:pt>
                <c:pt idx="1579">
                  <c:v>0.3372093141078949</c:v>
                </c:pt>
                <c:pt idx="1580">
                  <c:v>0.22185429930686951</c:v>
                </c:pt>
                <c:pt idx="1581">
                  <c:v>0.40000000596046448</c:v>
                </c:pt>
                <c:pt idx="1582">
                  <c:v>0.3660714328289032</c:v>
                </c:pt>
                <c:pt idx="1583">
                  <c:v>0</c:v>
                </c:pt>
                <c:pt idx="1584">
                  <c:v>0.185628741979599</c:v>
                </c:pt>
                <c:pt idx="1585">
                  <c:v>0.1559633016586304</c:v>
                </c:pt>
                <c:pt idx="1586">
                  <c:v>0.2380952388048172</c:v>
                </c:pt>
                <c:pt idx="1587">
                  <c:v>0.22413793206214899</c:v>
                </c:pt>
                <c:pt idx="1588">
                  <c:v>0.24400000274181369</c:v>
                </c:pt>
                <c:pt idx="1589">
                  <c:v>0.125</c:v>
                </c:pt>
                <c:pt idx="1590">
                  <c:v>0.2180451154708862</c:v>
                </c:pt>
                <c:pt idx="1591">
                  <c:v>0.16243654489517209</c:v>
                </c:pt>
                <c:pt idx="1592">
                  <c:v>0.20512820780277249</c:v>
                </c:pt>
                <c:pt idx="1593">
                  <c:v>0.31617647409439092</c:v>
                </c:pt>
                <c:pt idx="1594">
                  <c:v>0.13242009282112119</c:v>
                </c:pt>
                <c:pt idx="1595">
                  <c:v>0.19306930899620059</c:v>
                </c:pt>
                <c:pt idx="1596">
                  <c:v>0.5</c:v>
                </c:pt>
                <c:pt idx="1597">
                  <c:v>0.22368420660495761</c:v>
                </c:pt>
                <c:pt idx="1598">
                  <c:v>0.3611111044883728</c:v>
                </c:pt>
                <c:pt idx="1599">
                  <c:v>0.22727273404598239</c:v>
                </c:pt>
                <c:pt idx="1600">
                  <c:v>0.1111111119389534</c:v>
                </c:pt>
                <c:pt idx="1601">
                  <c:v>0.24137930572032931</c:v>
                </c:pt>
                <c:pt idx="1602">
                  <c:v>0.124223604798317</c:v>
                </c:pt>
                <c:pt idx="1603">
                  <c:v>0.14423076808452609</c:v>
                </c:pt>
                <c:pt idx="1604">
                  <c:v>0.27115383744239813</c:v>
                </c:pt>
                <c:pt idx="1605">
                  <c:v>0.1126760542392731</c:v>
                </c:pt>
                <c:pt idx="1606">
                  <c:v>0</c:v>
                </c:pt>
                <c:pt idx="1607">
                  <c:v>0.232258066534996</c:v>
                </c:pt>
                <c:pt idx="1608">
                  <c:v>0.2751677930355072</c:v>
                </c:pt>
                <c:pt idx="1609">
                  <c:v>0.25490197539329529</c:v>
                </c:pt>
                <c:pt idx="1610">
                  <c:v>3.8167938590049737E-2</c:v>
                </c:pt>
                <c:pt idx="1611">
                  <c:v>0.2021276652812958</c:v>
                </c:pt>
                <c:pt idx="1612">
                  <c:v>0.21600000560283661</c:v>
                </c:pt>
                <c:pt idx="1613">
                  <c:v>0.37795275449752808</c:v>
                </c:pt>
                <c:pt idx="1614">
                  <c:v>0.2040816396474838</c:v>
                </c:pt>
                <c:pt idx="1615">
                  <c:v>0.23188406229019171</c:v>
                </c:pt>
                <c:pt idx="1616">
                  <c:v>0.34188035130500788</c:v>
                </c:pt>
                <c:pt idx="1617">
                  <c:v>0.2678571343421936</c:v>
                </c:pt>
                <c:pt idx="1618">
                  <c:v>0</c:v>
                </c:pt>
                <c:pt idx="1619">
                  <c:v>3.8805969059467323E-2</c:v>
                </c:pt>
                <c:pt idx="1620">
                  <c:v>0.2589285671710968</c:v>
                </c:pt>
                <c:pt idx="1621">
                  <c:v>0.33064517378807068</c:v>
                </c:pt>
                <c:pt idx="1622">
                  <c:v>8.5470089688897133E-3</c:v>
                </c:pt>
                <c:pt idx="1623">
                  <c:v>0.33802816271781921</c:v>
                </c:pt>
                <c:pt idx="1624">
                  <c:v>6.8627454340457916E-2</c:v>
                </c:pt>
                <c:pt idx="1625">
                  <c:v>0.21176470816135409</c:v>
                </c:pt>
                <c:pt idx="1626">
                  <c:v>0.37748345732688898</c:v>
                </c:pt>
                <c:pt idx="1627">
                  <c:v>#N/A</c:v>
                </c:pt>
                <c:pt idx="1628">
                  <c:v>0.24576270580291751</c:v>
                </c:pt>
                <c:pt idx="1629">
                  <c:v>0.2199999988079071</c:v>
                </c:pt>
                <c:pt idx="1630">
                  <c:v>0.1428571492433548</c:v>
                </c:pt>
                <c:pt idx="1631">
                  <c:v>0.34351146221160889</c:v>
                </c:pt>
                <c:pt idx="1632">
                  <c:v>0.2040816396474838</c:v>
                </c:pt>
                <c:pt idx="1633">
                  <c:v>0.3072916567325592</c:v>
                </c:pt>
                <c:pt idx="1634">
                  <c:v>0.2142857164144516</c:v>
                </c:pt>
                <c:pt idx="1635">
                  <c:v>0.1086956486105919</c:v>
                </c:pt>
                <c:pt idx="1636">
                  <c:v>0.2063492089509964</c:v>
                </c:pt>
                <c:pt idx="1637">
                  <c:v>0.28358209133148188</c:v>
                </c:pt>
                <c:pt idx="1638">
                  <c:v>0.32314410805702209</c:v>
                </c:pt>
                <c:pt idx="1639">
                  <c:v>0.13636364042758939</c:v>
                </c:pt>
                <c:pt idx="1640">
                  <c:v>0.13436123728752139</c:v>
                </c:pt>
                <c:pt idx="1641">
                  <c:v>0.26644736528396612</c:v>
                </c:pt>
                <c:pt idx="1642">
                  <c:v>0.2402088791131973</c:v>
                </c:pt>
                <c:pt idx="1643">
                  <c:v>0.21600000560283661</c:v>
                </c:pt>
                <c:pt idx="1644">
                  <c:v>0.43396225571632391</c:v>
                </c:pt>
                <c:pt idx="1645">
                  <c:v>0.15999999642372131</c:v>
                </c:pt>
                <c:pt idx="1646">
                  <c:v>0.14012739062309271</c:v>
                </c:pt>
                <c:pt idx="1647">
                  <c:v>0.1081081107258797</c:v>
                </c:pt>
                <c:pt idx="1648">
                  <c:v>0.31707316637039179</c:v>
                </c:pt>
                <c:pt idx="1649">
                  <c:v>0.161290317773819</c:v>
                </c:pt>
                <c:pt idx="1650">
                  <c:v>0.1715867221355438</c:v>
                </c:pt>
                <c:pt idx="1651">
                  <c:v>0.27777779102325439</c:v>
                </c:pt>
                <c:pt idx="1652">
                  <c:v>0.18518517911434171</c:v>
                </c:pt>
                <c:pt idx="1653">
                  <c:v>0.25806450843811041</c:v>
                </c:pt>
                <c:pt idx="1654">
                  <c:v>0.2366412281990051</c:v>
                </c:pt>
                <c:pt idx="1655">
                  <c:v>0</c:v>
                </c:pt>
                <c:pt idx="1656">
                  <c:v>0.23529411852359769</c:v>
                </c:pt>
                <c:pt idx="1657">
                  <c:v>3.0303031206130981E-2</c:v>
                </c:pt>
                <c:pt idx="1658">
                  <c:v>0.23684211075305939</c:v>
                </c:pt>
                <c:pt idx="1659">
                  <c:v>0.10491803288459781</c:v>
                </c:pt>
                <c:pt idx="1660">
                  <c:v>0.2358490526676178</c:v>
                </c:pt>
                <c:pt idx="1661">
                  <c:v>0.3731343150138855</c:v>
                </c:pt>
                <c:pt idx="1662">
                  <c:v>8.4033617749810219E-3</c:v>
                </c:pt>
                <c:pt idx="1663">
                  <c:v>0.6111111044883728</c:v>
                </c:pt>
                <c:pt idx="1664">
                  <c:v>0.3684210479259491</c:v>
                </c:pt>
                <c:pt idx="1665">
                  <c:v>0.1038961037993431</c:v>
                </c:pt>
                <c:pt idx="1666">
                  <c:v>0.30337077379226679</c:v>
                </c:pt>
                <c:pt idx="1667">
                  <c:v>0.21641790866851809</c:v>
                </c:pt>
                <c:pt idx="1668">
                  <c:v>0.1627907007932663</c:v>
                </c:pt>
                <c:pt idx="1669">
                  <c:v>0.14393939077854159</c:v>
                </c:pt>
                <c:pt idx="1670">
                  <c:v>8.7719298899173737E-3</c:v>
                </c:pt>
                <c:pt idx="1671">
                  <c:v>0.1911764740943909</c:v>
                </c:pt>
                <c:pt idx="1672">
                  <c:v>0.25093632936477661</c:v>
                </c:pt>
                <c:pt idx="1673">
                  <c:v>0.17894737422466281</c:v>
                </c:pt>
                <c:pt idx="1674">
                  <c:v>0.28735631704330439</c:v>
                </c:pt>
                <c:pt idx="1675">
                  <c:v>0.22018349170684809</c:v>
                </c:pt>
                <c:pt idx="1676">
                  <c:v>0.1954022943973541</c:v>
                </c:pt>
                <c:pt idx="1677">
                  <c:v>0.42500001192092901</c:v>
                </c:pt>
                <c:pt idx="1678">
                  <c:v>0.1035422310233116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88-4B7A-8F34-F04096AECBC2}"/>
            </c:ext>
          </c:extLst>
        </c:ser>
        <c:ser>
          <c:idx val="6"/>
          <c:order val="6"/>
          <c:tx>
            <c:strRef>
              <c:f>'School Lookup'!$G$46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DA1D1A2E-260E-4479-96B1-D59CA1173BB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D2567535-515A-4CD7-B4E4-E9873A77583A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03AF8066-8B70-4D01-A8F0-FAC1496A9DB9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E88-4B7A-8F34-F04096AECBC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Lookup'!$I$47</c:f>
              <c:numCache>
                <c:formatCode>0.0</c:formatCode>
                <c:ptCount val="1"/>
                <c:pt idx="0">
                  <c:v>81.172218322753906</c:v>
                </c:pt>
              </c:numCache>
            </c:numRef>
          </c:xVal>
          <c:yVal>
            <c:numRef>
              <c:f>'School Lookup'!$H$47</c:f>
              <c:numCache>
                <c:formatCode>0.0%</c:formatCode>
                <c:ptCount val="1"/>
                <c:pt idx="0">
                  <c:v>1.5789473429322239E-2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DE88-4B7A-8F34-F04096AE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</a:t>
            </a:r>
            <a:r>
              <a:rPr lang="en-US" baseline="0"/>
              <a:t> Growth 2019 to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Plots'!$P$37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Plots'!$O$38:$O$44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105</c:v>
                </c:pt>
                <c:pt idx="6">
                  <c:v>105</c:v>
                </c:pt>
              </c:numCache>
            </c:numRef>
          </c:cat>
          <c:val>
            <c:numRef>
              <c:f>'Scatter Plots'!$P$38:$P$44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E-4A9F-B56A-C8A7F9E62B29}"/>
            </c:ext>
          </c:extLst>
        </c:ser>
        <c:ser>
          <c:idx val="2"/>
          <c:order val="2"/>
          <c:tx>
            <c:strRef>
              <c:f>'Scatter Plots'!$Q$37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Plots'!$O$38:$O$44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105</c:v>
                </c:pt>
                <c:pt idx="6">
                  <c:v>105</c:v>
                </c:pt>
              </c:numCache>
            </c:numRef>
          </c:cat>
          <c:val>
            <c:numRef>
              <c:f>'Scatter Plots'!$Q$38:$Q$44</c:f>
              <c:numCache>
                <c:formatCode>General</c:formatCode>
                <c:ptCount val="7"/>
                <c:pt idx="0">
                  <c:v>0</c:v>
                </c:pt>
                <c:pt idx="1">
                  <c:v>85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CE-4A9F-B56A-C8A7F9E62B29}"/>
            </c:ext>
          </c:extLst>
        </c:ser>
        <c:ser>
          <c:idx val="3"/>
          <c:order val="3"/>
          <c:tx>
            <c:strRef>
              <c:f>'Scatter Plots'!$R$37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Plots'!$O$38:$O$44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105</c:v>
                </c:pt>
                <c:pt idx="6">
                  <c:v>105</c:v>
                </c:pt>
              </c:numCache>
            </c:numRef>
          </c:cat>
          <c:val>
            <c:numRef>
              <c:f>'Scatter Plots'!$R$38:$R$44</c:f>
              <c:numCache>
                <c:formatCode>General</c:formatCode>
                <c:ptCount val="7"/>
                <c:pt idx="3">
                  <c:v>0</c:v>
                </c:pt>
                <c:pt idx="4">
                  <c:v>85</c:v>
                </c:pt>
                <c:pt idx="5">
                  <c:v>85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CE-4A9F-B56A-C8A7F9E62B29}"/>
            </c:ext>
          </c:extLst>
        </c:ser>
        <c:ser>
          <c:idx val="4"/>
          <c:order val="4"/>
          <c:tx>
            <c:strRef>
              <c:f>'Scatter Plots'!$S$37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Plots'!$O$38:$O$44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105</c:v>
                </c:pt>
                <c:pt idx="6">
                  <c:v>105</c:v>
                </c:pt>
              </c:numCache>
            </c:numRef>
          </c:cat>
          <c:val>
            <c:numRef>
              <c:f>'Scatter Plots'!$S$38:$S$44</c:f>
              <c:numCache>
                <c:formatCode>General</c:formatCode>
                <c:ptCount val="7"/>
                <c:pt idx="0">
                  <c:v>0</c:v>
                </c:pt>
                <c:pt idx="1">
                  <c:v>85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CE-4A9F-B56A-C8A7F9E62B29}"/>
            </c:ext>
          </c:extLst>
        </c:ser>
        <c:ser>
          <c:idx val="5"/>
          <c:order val="5"/>
          <c:tx>
            <c:strRef>
              <c:f>'Scatter Plots'!$T$37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Plots'!$O$38:$O$44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105</c:v>
                </c:pt>
                <c:pt idx="6">
                  <c:v>105</c:v>
                </c:pt>
              </c:numCache>
            </c:numRef>
          </c:cat>
          <c:val>
            <c:numRef>
              <c:f>'Scatter Plots'!$T$38:$T$44</c:f>
              <c:numCache>
                <c:formatCode>General</c:formatCode>
                <c:ptCount val="7"/>
                <c:pt idx="3">
                  <c:v>0</c:v>
                </c:pt>
                <c:pt idx="4">
                  <c:v>85</c:v>
                </c:pt>
                <c:pt idx="5">
                  <c:v>85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CE-4A9F-B56A-C8A7F9E6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Plots'!$D$1</c:f>
              <c:strCache>
                <c:ptCount val="1"/>
                <c:pt idx="0">
                  <c:v>ela_prime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Plots'!$D$2:$D$1680</c:f>
              <c:numCache>
                <c:formatCode>0.0</c:formatCode>
                <c:ptCount val="1679"/>
                <c:pt idx="0">
                  <c:v>88.200836181640625</c:v>
                </c:pt>
                <c:pt idx="1">
                  <c:v>87.426483154296875</c:v>
                </c:pt>
                <c:pt idx="2">
                  <c:v>84.953292846679688</c:v>
                </c:pt>
                <c:pt idx="3">
                  <c:v>82.833419799804688</c:v>
                </c:pt>
                <c:pt idx="4">
                  <c:v>78.907402038574219</c:v>
                </c:pt>
                <c:pt idx="5">
                  <c:v>83.129615783691406</c:v>
                </c:pt>
                <c:pt idx="6">
                  <c:v>89.887535095214844</c:v>
                </c:pt>
                <c:pt idx="7">
                  <c:v>89.658271789550781</c:v>
                </c:pt>
                <c:pt idx="8">
                  <c:v>77.31365966796875</c:v>
                </c:pt>
                <c:pt idx="9">
                  <c:v>88.143547058105469</c:v>
                </c:pt>
                <c:pt idx="10">
                  <c:v>97.62347412109375</c:v>
                </c:pt>
                <c:pt idx="11">
                  <c:v>92.030899047851563</c:v>
                </c:pt>
                <c:pt idx="12">
                  <c:v>85.224021911621094</c:v>
                </c:pt>
                <c:pt idx="13">
                  <c:v>93.080116271972656</c:v>
                </c:pt>
                <c:pt idx="14">
                  <c:v>85.430831909179688</c:v>
                </c:pt>
                <c:pt idx="15">
                  <c:v>84.405914306640625</c:v>
                </c:pt>
                <c:pt idx="16">
                  <c:v>78.601760864257813</c:v>
                </c:pt>
                <c:pt idx="17">
                  <c:v>80.503623962402344</c:v>
                </c:pt>
                <c:pt idx="18">
                  <c:v>87.417816162109375</c:v>
                </c:pt>
                <c:pt idx="19">
                  <c:v>86.034317016601563</c:v>
                </c:pt>
                <c:pt idx="20">
                  <c:v>85.59906005859375</c:v>
                </c:pt>
                <c:pt idx="21">
                  <c:v>84.6014404296875</c:v>
                </c:pt>
                <c:pt idx="22">
                  <c:v>89.259490966796875</c:v>
                </c:pt>
                <c:pt idx="23">
                  <c:v>81.091705322265625</c:v>
                </c:pt>
                <c:pt idx="24">
                  <c:v>79.331642150878906</c:v>
                </c:pt>
                <c:pt idx="25">
                  <c:v>85.5999755859375</c:v>
                </c:pt>
                <c:pt idx="26">
                  <c:v>74.709503173828125</c:v>
                </c:pt>
                <c:pt idx="27">
                  <c:v>83.830787658691406</c:v>
                </c:pt>
                <c:pt idx="28">
                  <c:v>85.8458251953125</c:v>
                </c:pt>
                <c:pt idx="29">
                  <c:v>78.721321105957031</c:v>
                </c:pt>
                <c:pt idx="30">
                  <c:v>86.74664306640625</c:v>
                </c:pt>
                <c:pt idx="31">
                  <c:v>90.46435546875</c:v>
                </c:pt>
                <c:pt idx="32">
                  <c:v>73.50103759765625</c:v>
                </c:pt>
                <c:pt idx="33">
                  <c:v>81.311172485351563</c:v>
                </c:pt>
                <c:pt idx="34">
                  <c:v>77.160957336425781</c:v>
                </c:pt>
                <c:pt idx="35">
                  <c:v>92.139862060546875</c:v>
                </c:pt>
                <c:pt idx="36">
                  <c:v>82.070732116699219</c:v>
                </c:pt>
                <c:pt idx="37">
                  <c:v>80.30419921875</c:v>
                </c:pt>
                <c:pt idx="38">
                  <c:v>78.741523742675781</c:v>
                </c:pt>
                <c:pt idx="39">
                  <c:v>79.367691040039063</c:v>
                </c:pt>
                <c:pt idx="40">
                  <c:v>81.964157104492188</c:v>
                </c:pt>
                <c:pt idx="41">
                  <c:v>85.823341369628906</c:v>
                </c:pt>
                <c:pt idx="42">
                  <c:v>84.891166687011719</c:v>
                </c:pt>
                <c:pt idx="43">
                  <c:v>85.557868957519531</c:v>
                </c:pt>
                <c:pt idx="44">
                  <c:v>77.008903503417969</c:v>
                </c:pt>
                <c:pt idx="45">
                  <c:v>84.317840576171875</c:v>
                </c:pt>
                <c:pt idx="46">
                  <c:v>88.345001220703125</c:v>
                </c:pt>
                <c:pt idx="47">
                  <c:v>84.57098388671875</c:v>
                </c:pt>
                <c:pt idx="48">
                  <c:v>92.406837463378906</c:v>
                </c:pt>
                <c:pt idx="49">
                  <c:v>87.209770202636719</c:v>
                </c:pt>
                <c:pt idx="50">
                  <c:v>96.6026611328125</c:v>
                </c:pt>
                <c:pt idx="51">
                  <c:v>73.33184814453125</c:v>
                </c:pt>
                <c:pt idx="52">
                  <c:v>79.502532958984375</c:v>
                </c:pt>
                <c:pt idx="53">
                  <c:v>87.590141296386719</c:v>
                </c:pt>
                <c:pt idx="54">
                  <c:v>94.701904296875</c:v>
                </c:pt>
                <c:pt idx="55">
                  <c:v>87.1507568359375</c:v>
                </c:pt>
                <c:pt idx="56">
                  <c:v>91.49444580078125</c:v>
                </c:pt>
                <c:pt idx="57">
                  <c:v>84.096038818359375</c:v>
                </c:pt>
                <c:pt idx="58">
                  <c:v>83.245574951171875</c:v>
                </c:pt>
                <c:pt idx="59">
                  <c:v>59.062023162841797</c:v>
                </c:pt>
                <c:pt idx="60">
                  <c:v>87.195236206054688</c:v>
                </c:pt>
                <c:pt idx="61">
                  <c:v>90.998435974121094</c:v>
                </c:pt>
                <c:pt idx="62">
                  <c:v>86.365257263183594</c:v>
                </c:pt>
                <c:pt idx="63">
                  <c:v>93.56060791015625</c:v>
                </c:pt>
                <c:pt idx="64">
                  <c:v>87.567710876464844</c:v>
                </c:pt>
                <c:pt idx="65">
                  <c:v>90.169517517089844</c:v>
                </c:pt>
                <c:pt idx="66">
                  <c:v>83.495643615722656</c:v>
                </c:pt>
                <c:pt idx="67">
                  <c:v>79.777809143066406</c:v>
                </c:pt>
                <c:pt idx="68">
                  <c:v>86.0927734375</c:v>
                </c:pt>
                <c:pt idx="69">
                  <c:v>93.270896911621094</c:v>
                </c:pt>
                <c:pt idx="70">
                  <c:v>86.195175170898438</c:v>
                </c:pt>
                <c:pt idx="71">
                  <c:v>89.472427368164063</c:v>
                </c:pt>
                <c:pt idx="72">
                  <c:v>77.510810852050781</c:v>
                </c:pt>
                <c:pt idx="73">
                  <c:v>89.108070373535156</c:v>
                </c:pt>
                <c:pt idx="74">
                  <c:v>88.112106323242188</c:v>
                </c:pt>
                <c:pt idx="75">
                  <c:v>77.882476806640625</c:v>
                </c:pt>
                <c:pt idx="76">
                  <c:v>82.009178161621094</c:v>
                </c:pt>
                <c:pt idx="77">
                  <c:v>91.322860717773438</c:v>
                </c:pt>
                <c:pt idx="78">
                  <c:v>82.106452941894531</c:v>
                </c:pt>
                <c:pt idx="79">
                  <c:v>82.245841979980469</c:v>
                </c:pt>
                <c:pt idx="80">
                  <c:v>80.887283325195313</c:v>
                </c:pt>
                <c:pt idx="81">
                  <c:v>81.480667114257813</c:v>
                </c:pt>
                <c:pt idx="82">
                  <c:v>80.293136596679688</c:v>
                </c:pt>
                <c:pt idx="83">
                  <c:v>88.919761657714844</c:v>
                </c:pt>
                <c:pt idx="84">
                  <c:v>81.531585693359375</c:v>
                </c:pt>
                <c:pt idx="85">
                  <c:v>83.476181030273438</c:v>
                </c:pt>
                <c:pt idx="86">
                  <c:v>80.717582702636719</c:v>
                </c:pt>
                <c:pt idx="87">
                  <c:v>91.865249633789063</c:v>
                </c:pt>
                <c:pt idx="88">
                  <c:v>79.517181396484375</c:v>
                </c:pt>
                <c:pt idx="89">
                  <c:v>89.609771728515625</c:v>
                </c:pt>
                <c:pt idx="90">
                  <c:v>86.054847717285156</c:v>
                </c:pt>
                <c:pt idx="91">
                  <c:v>78.894744873046875</c:v>
                </c:pt>
                <c:pt idx="92">
                  <c:v>77.515090942382813</c:v>
                </c:pt>
                <c:pt idx="93">
                  <c:v>85.74945068359375</c:v>
                </c:pt>
                <c:pt idx="94">
                  <c:v>86.515449523925781</c:v>
                </c:pt>
                <c:pt idx="95">
                  <c:v>90.195693969726563</c:v>
                </c:pt>
                <c:pt idx="96">
                  <c:v>87.243545532226563</c:v>
                </c:pt>
                <c:pt idx="97">
                  <c:v>88.31768798828125</c:v>
                </c:pt>
                <c:pt idx="98">
                  <c:v>82.778091430664063</c:v>
                </c:pt>
                <c:pt idx="99">
                  <c:v>85.056686401367188</c:v>
                </c:pt>
                <c:pt idx="100">
                  <c:v>86.833549499511719</c:v>
                </c:pt>
                <c:pt idx="101">
                  <c:v>76.528045654296875</c:v>
                </c:pt>
                <c:pt idx="102">
                  <c:v>85.392074584960938</c:v>
                </c:pt>
                <c:pt idx="103">
                  <c:v>86.457725524902344</c:v>
                </c:pt>
                <c:pt idx="104">
                  <c:v>82.130973815917969</c:v>
                </c:pt>
                <c:pt idx="105">
                  <c:v>87.17236328125</c:v>
                </c:pt>
                <c:pt idx="106">
                  <c:v>82.698234558105469</c:v>
                </c:pt>
                <c:pt idx="107">
                  <c:v>87.213462829589844</c:v>
                </c:pt>
                <c:pt idx="108">
                  <c:v>90.120162963867188</c:v>
                </c:pt>
                <c:pt idx="109">
                  <c:v>87.075736999511719</c:v>
                </c:pt>
                <c:pt idx="110">
                  <c:v>86.60888671875</c:v>
                </c:pt>
                <c:pt idx="111">
                  <c:v>82.92724609375</c:v>
                </c:pt>
                <c:pt idx="112">
                  <c:v>85.713760375976563</c:v>
                </c:pt>
                <c:pt idx="113">
                  <c:v>84.525733947753906</c:v>
                </c:pt>
                <c:pt idx="114">
                  <c:v>88.733894348144531</c:v>
                </c:pt>
                <c:pt idx="115">
                  <c:v>83.75146484375</c:v>
                </c:pt>
                <c:pt idx="116">
                  <c:v>84.387840270996094</c:v>
                </c:pt>
                <c:pt idx="117">
                  <c:v>91.09661865234375</c:v>
                </c:pt>
                <c:pt idx="118">
                  <c:v>78.520027160644531</c:v>
                </c:pt>
                <c:pt idx="119">
                  <c:v>86.647895812988281</c:v>
                </c:pt>
                <c:pt idx="120">
                  <c:v>82.633590698242188</c:v>
                </c:pt>
                <c:pt idx="121">
                  <c:v>86.884132385253906</c:v>
                </c:pt>
                <c:pt idx="122">
                  <c:v>77.372756958007813</c:v>
                </c:pt>
                <c:pt idx="123">
                  <c:v>78.642341613769531</c:v>
                </c:pt>
                <c:pt idx="124">
                  <c:v>87.088340759277344</c:v>
                </c:pt>
                <c:pt idx="125">
                  <c:v>89.1822509765625</c:v>
                </c:pt>
                <c:pt idx="126">
                  <c:v>83.208351135253906</c:v>
                </c:pt>
                <c:pt idx="127">
                  <c:v>86.081275939941406</c:v>
                </c:pt>
                <c:pt idx="128">
                  <c:v>87.387985229492188</c:v>
                </c:pt>
                <c:pt idx="129">
                  <c:v>86.91156005859375</c:v>
                </c:pt>
                <c:pt idx="130">
                  <c:v>78.582504272460938</c:v>
                </c:pt>
                <c:pt idx="131">
                  <c:v>88.133232116699219</c:v>
                </c:pt>
                <c:pt idx="132">
                  <c:v>79.787567138671875</c:v>
                </c:pt>
                <c:pt idx="133">
                  <c:v>82.769927978515625</c:v>
                </c:pt>
                <c:pt idx="134">
                  <c:v>83.905853271484375</c:v>
                </c:pt>
                <c:pt idx="135">
                  <c:v>87.297569274902344</c:v>
                </c:pt>
                <c:pt idx="136">
                  <c:v>87.339317321777344</c:v>
                </c:pt>
                <c:pt idx="137">
                  <c:v>80.7884521484375</c:v>
                </c:pt>
                <c:pt idx="138">
                  <c:v>92.594879150390625</c:v>
                </c:pt>
                <c:pt idx="139">
                  <c:v>89.157508850097656</c:v>
                </c:pt>
                <c:pt idx="140">
                  <c:v>86.155189514160156</c:v>
                </c:pt>
                <c:pt idx="141">
                  <c:v>88.64453125</c:v>
                </c:pt>
                <c:pt idx="142">
                  <c:v>83.980766296386719</c:v>
                </c:pt>
                <c:pt idx="143">
                  <c:v>92.223068237304688</c:v>
                </c:pt>
                <c:pt idx="144">
                  <c:v>85.161376953125</c:v>
                </c:pt>
                <c:pt idx="145">
                  <c:v>87.941574096679688</c:v>
                </c:pt>
                <c:pt idx="146">
                  <c:v>86.163055419921875</c:v>
                </c:pt>
                <c:pt idx="147">
                  <c:v>83.774276733398438</c:v>
                </c:pt>
                <c:pt idx="148">
                  <c:v>91.981246948242188</c:v>
                </c:pt>
                <c:pt idx="149">
                  <c:v>85.497917175292969</c:v>
                </c:pt>
                <c:pt idx="150">
                  <c:v>83.601783752441406</c:v>
                </c:pt>
                <c:pt idx="151">
                  <c:v>91.639312744140625</c:v>
                </c:pt>
                <c:pt idx="152">
                  <c:v>82.896141052246094</c:v>
                </c:pt>
                <c:pt idx="153">
                  <c:v>86.650230407714844</c:v>
                </c:pt>
                <c:pt idx="154">
                  <c:v>81.980575561523438</c:v>
                </c:pt>
                <c:pt idx="155">
                  <c:v>81.265090942382813</c:v>
                </c:pt>
                <c:pt idx="156">
                  <c:v>81.039390563964844</c:v>
                </c:pt>
                <c:pt idx="157">
                  <c:v>91.955116271972656</c:v>
                </c:pt>
                <c:pt idx="158">
                  <c:v>89.492813110351563</c:v>
                </c:pt>
                <c:pt idx="159">
                  <c:v>94.594558715820313</c:v>
                </c:pt>
                <c:pt idx="160">
                  <c:v>83.129257202148438</c:v>
                </c:pt>
                <c:pt idx="161">
                  <c:v>89.2861328125</c:v>
                </c:pt>
                <c:pt idx="162">
                  <c:v>86.097877502441406</c:v>
                </c:pt>
                <c:pt idx="163">
                  <c:v>81.457115173339844</c:v>
                </c:pt>
                <c:pt idx="164">
                  <c:v>75.275161743164063</c:v>
                </c:pt>
                <c:pt idx="165">
                  <c:v>96.252731323242188</c:v>
                </c:pt>
                <c:pt idx="166">
                  <c:v>80.329017639160156</c:v>
                </c:pt>
                <c:pt idx="167">
                  <c:v>83.1324462890625</c:v>
                </c:pt>
                <c:pt idx="168">
                  <c:v>89.292366027832031</c:v>
                </c:pt>
                <c:pt idx="169">
                  <c:v>83.880645751953125</c:v>
                </c:pt>
                <c:pt idx="170">
                  <c:v>79.299850463867188</c:v>
                </c:pt>
                <c:pt idx="171">
                  <c:v>83.427108764648438</c:v>
                </c:pt>
                <c:pt idx="172">
                  <c:v>68.48150634765625</c:v>
                </c:pt>
                <c:pt idx="173">
                  <c:v>89.333244323730469</c:v>
                </c:pt>
                <c:pt idx="174">
                  <c:v>91.564651489257813</c:v>
                </c:pt>
                <c:pt idx="175">
                  <c:v>74.89385986328125</c:v>
                </c:pt>
                <c:pt idx="176">
                  <c:v>87.086990356445313</c:v>
                </c:pt>
                <c:pt idx="177">
                  <c:v>85.793861389160156</c:v>
                </c:pt>
                <c:pt idx="178">
                  <c:v>84.900550842285156</c:v>
                </c:pt>
                <c:pt idx="179">
                  <c:v>78.904106140136719</c:v>
                </c:pt>
                <c:pt idx="180">
                  <c:v>81.385528564453125</c:v>
                </c:pt>
                <c:pt idx="181">
                  <c:v>92.930145263671875</c:v>
                </c:pt>
                <c:pt idx="182">
                  <c:v>80.295700073242188</c:v>
                </c:pt>
                <c:pt idx="183">
                  <c:v>87.48358154296875</c:v>
                </c:pt>
                <c:pt idx="184">
                  <c:v>83.621566772460938</c:v>
                </c:pt>
                <c:pt idx="185">
                  <c:v>82.872825622558594</c:v>
                </c:pt>
                <c:pt idx="186">
                  <c:v>95.7745361328125</c:v>
                </c:pt>
                <c:pt idx="187">
                  <c:v>72.983078002929688</c:v>
                </c:pt>
                <c:pt idx="188">
                  <c:v>91.087356567382813</c:v>
                </c:pt>
                <c:pt idx="189">
                  <c:v>89.032508850097656</c:v>
                </c:pt>
                <c:pt idx="190">
                  <c:v>76.09130859375</c:v>
                </c:pt>
                <c:pt idx="191">
                  <c:v>84.027969360351563</c:v>
                </c:pt>
                <c:pt idx="192">
                  <c:v>77.313125610351563</c:v>
                </c:pt>
                <c:pt idx="193">
                  <c:v>86.871223449707031</c:v>
                </c:pt>
                <c:pt idx="194">
                  <c:v>81.418968200683594</c:v>
                </c:pt>
                <c:pt idx="195">
                  <c:v>87.914299011230469</c:v>
                </c:pt>
                <c:pt idx="196">
                  <c:v>86.871055603027344</c:v>
                </c:pt>
                <c:pt idx="197">
                  <c:v>87.050193786621094</c:v>
                </c:pt>
                <c:pt idx="198">
                  <c:v>86.484176635742188</c:v>
                </c:pt>
                <c:pt idx="199">
                  <c:v>89.700782775878906</c:v>
                </c:pt>
                <c:pt idx="200">
                  <c:v>82.43072509765625</c:v>
                </c:pt>
                <c:pt idx="201">
                  <c:v>78.999214172363281</c:v>
                </c:pt>
                <c:pt idx="202">
                  <c:v>80.440193176269531</c:v>
                </c:pt>
                <c:pt idx="203">
                  <c:v>90.011268615722656</c:v>
                </c:pt>
                <c:pt idx="204">
                  <c:v>84.911827087402344</c:v>
                </c:pt>
                <c:pt idx="205">
                  <c:v>89.04620361328125</c:v>
                </c:pt>
                <c:pt idx="206">
                  <c:v>86.468917846679688</c:v>
                </c:pt>
                <c:pt idx="207">
                  <c:v>83.298934936523438</c:v>
                </c:pt>
                <c:pt idx="208">
                  <c:v>83.120025634765625</c:v>
                </c:pt>
                <c:pt idx="209">
                  <c:v>95.971458435058594</c:v>
                </c:pt>
                <c:pt idx="210">
                  <c:v>91.490219116210938</c:v>
                </c:pt>
                <c:pt idx="211">
                  <c:v>80.588722229003906</c:v>
                </c:pt>
                <c:pt idx="212">
                  <c:v>80.380615234375</c:v>
                </c:pt>
                <c:pt idx="213">
                  <c:v>85.852249145507813</c:v>
                </c:pt>
                <c:pt idx="214">
                  <c:v>93.753799438476563</c:v>
                </c:pt>
                <c:pt idx="215">
                  <c:v>79.685523986816406</c:v>
                </c:pt>
                <c:pt idx="216">
                  <c:v>82.907501220703125</c:v>
                </c:pt>
                <c:pt idx="217">
                  <c:v>81.088935852050781</c:v>
                </c:pt>
                <c:pt idx="218">
                  <c:v>81.276100158691406</c:v>
                </c:pt>
                <c:pt idx="219">
                  <c:v>90.224662780761719</c:v>
                </c:pt>
                <c:pt idx="220">
                  <c:v>81.943878173828125</c:v>
                </c:pt>
                <c:pt idx="221">
                  <c:v>88.610565185546875</c:v>
                </c:pt>
                <c:pt idx="222">
                  <c:v>80.762016296386719</c:v>
                </c:pt>
                <c:pt idx="223">
                  <c:v>86.122016906738281</c:v>
                </c:pt>
                <c:pt idx="224">
                  <c:v>80.355545043945313</c:v>
                </c:pt>
                <c:pt idx="225">
                  <c:v>89.584793090820313</c:v>
                </c:pt>
                <c:pt idx="226">
                  <c:v>84.83074951171875</c:v>
                </c:pt>
                <c:pt idx="227">
                  <c:v>84.131111145019531</c:v>
                </c:pt>
                <c:pt idx="228">
                  <c:v>91.112762451171875</c:v>
                </c:pt>
                <c:pt idx="229">
                  <c:v>100.3058776855469</c:v>
                </c:pt>
                <c:pt idx="230">
                  <c:v>86.2000732421875</c:v>
                </c:pt>
                <c:pt idx="231">
                  <c:v>88.671714782714844</c:v>
                </c:pt>
                <c:pt idx="232">
                  <c:v>88.536491394042969</c:v>
                </c:pt>
                <c:pt idx="233">
                  <c:v>96.655967712402344</c:v>
                </c:pt>
                <c:pt idx="234">
                  <c:v>78.61602783203125</c:v>
                </c:pt>
                <c:pt idx="235">
                  <c:v>82.643051147460938</c:v>
                </c:pt>
                <c:pt idx="236">
                  <c:v>89.163818359375</c:v>
                </c:pt>
                <c:pt idx="237">
                  <c:v>92.839889526367188</c:v>
                </c:pt>
                <c:pt idx="238">
                  <c:v>88.415992736816406</c:v>
                </c:pt>
                <c:pt idx="239">
                  <c:v>88.397300720214844</c:v>
                </c:pt>
                <c:pt idx="240">
                  <c:v>96.1334228515625</c:v>
                </c:pt>
                <c:pt idx="241">
                  <c:v>86.754150390625</c:v>
                </c:pt>
                <c:pt idx="242">
                  <c:v>89.29241943359375</c:v>
                </c:pt>
                <c:pt idx="243">
                  <c:v>82.628578186035156</c:v>
                </c:pt>
                <c:pt idx="244">
                  <c:v>90.363540649414063</c:v>
                </c:pt>
                <c:pt idx="245">
                  <c:v>88.651809692382813</c:v>
                </c:pt>
                <c:pt idx="246">
                  <c:v>80.152000427246094</c:v>
                </c:pt>
                <c:pt idx="247">
                  <c:v>90.212203979492188</c:v>
                </c:pt>
                <c:pt idx="248">
                  <c:v>90.376373291015625</c:v>
                </c:pt>
                <c:pt idx="249">
                  <c:v>90.972732543945313</c:v>
                </c:pt>
                <c:pt idx="250">
                  <c:v>94.031471252441406</c:v>
                </c:pt>
                <c:pt idx="251">
                  <c:v>76.917747497558594</c:v>
                </c:pt>
                <c:pt idx="252">
                  <c:v>89.317840576171875</c:v>
                </c:pt>
                <c:pt idx="253">
                  <c:v>86.194625854492188</c:v>
                </c:pt>
                <c:pt idx="254">
                  <c:v>89.866531372070313</c:v>
                </c:pt>
                <c:pt idx="255">
                  <c:v>87.699264526367188</c:v>
                </c:pt>
                <c:pt idx="256">
                  <c:v>89.927970886230469</c:v>
                </c:pt>
                <c:pt idx="257">
                  <c:v>84.401016235351563</c:v>
                </c:pt>
                <c:pt idx="258">
                  <c:v>82.195137023925781</c:v>
                </c:pt>
                <c:pt idx="259">
                  <c:v>81.875495910644531</c:v>
                </c:pt>
                <c:pt idx="260">
                  <c:v>95.57550048828125</c:v>
                </c:pt>
                <c:pt idx="261">
                  <c:v>84.024009704589844</c:v>
                </c:pt>
                <c:pt idx="262">
                  <c:v>93.518463134765625</c:v>
                </c:pt>
                <c:pt idx="263">
                  <c:v>87.172576904296875</c:v>
                </c:pt>
                <c:pt idx="264">
                  <c:v>80.412918090820313</c:v>
                </c:pt>
                <c:pt idx="265">
                  <c:v>92.961830139160156</c:v>
                </c:pt>
                <c:pt idx="266">
                  <c:v>88.817802429199219</c:v>
                </c:pt>
                <c:pt idx="267">
                  <c:v>89.098335266113281</c:v>
                </c:pt>
                <c:pt idx="268">
                  <c:v>88.416740417480469</c:v>
                </c:pt>
                <c:pt idx="269">
                  <c:v>79.719459533691406</c:v>
                </c:pt>
                <c:pt idx="270">
                  <c:v>91.398956298828125</c:v>
                </c:pt>
                <c:pt idx="271">
                  <c:v>94.619766235351563</c:v>
                </c:pt>
                <c:pt idx="272">
                  <c:v>80.699653625488281</c:v>
                </c:pt>
                <c:pt idx="273">
                  <c:v>87.204338073730469</c:v>
                </c:pt>
                <c:pt idx="274">
                  <c:v>78.989471435546875</c:v>
                </c:pt>
                <c:pt idx="275">
                  <c:v>66.18896484375</c:v>
                </c:pt>
                <c:pt idx="276">
                  <c:v>87.723579406738281</c:v>
                </c:pt>
                <c:pt idx="277">
                  <c:v>85.543060302734375</c:v>
                </c:pt>
                <c:pt idx="278">
                  <c:v>77.316627502441406</c:v>
                </c:pt>
                <c:pt idx="279">
                  <c:v>83.159652709960938</c:v>
                </c:pt>
                <c:pt idx="280">
                  <c:v>82.415718078613281</c:v>
                </c:pt>
                <c:pt idx="281">
                  <c:v>89.921134948730469</c:v>
                </c:pt>
                <c:pt idx="282">
                  <c:v>80.407966613769531</c:v>
                </c:pt>
                <c:pt idx="283">
                  <c:v>91.980461120605469</c:v>
                </c:pt>
                <c:pt idx="284">
                  <c:v>77.591232299804688</c:v>
                </c:pt>
                <c:pt idx="285">
                  <c:v>91.526504516601563</c:v>
                </c:pt>
                <c:pt idx="286">
                  <c:v>86.885322570800781</c:v>
                </c:pt>
                <c:pt idx="287">
                  <c:v>90.768829345703125</c:v>
                </c:pt>
                <c:pt idx="288">
                  <c:v>73.443656921386719</c:v>
                </c:pt>
                <c:pt idx="289">
                  <c:v>91.738075256347656</c:v>
                </c:pt>
                <c:pt idx="290">
                  <c:v>90.805732727050781</c:v>
                </c:pt>
                <c:pt idx="291">
                  <c:v>86.20654296875</c:v>
                </c:pt>
                <c:pt idx="292">
                  <c:v>85.720832824707031</c:v>
                </c:pt>
                <c:pt idx="293">
                  <c:v>89.469795227050781</c:v>
                </c:pt>
                <c:pt idx="294">
                  <c:v>98.0645751953125</c:v>
                </c:pt>
                <c:pt idx="295">
                  <c:v>83.034530639648438</c:v>
                </c:pt>
                <c:pt idx="296">
                  <c:v>101.7336502075195</c:v>
                </c:pt>
                <c:pt idx="297">
                  <c:v>84.907234191894531</c:v>
                </c:pt>
                <c:pt idx="298">
                  <c:v>83.627754211425781</c:v>
                </c:pt>
                <c:pt idx="299">
                  <c:v>88.480728149414063</c:v>
                </c:pt>
                <c:pt idx="300">
                  <c:v>87.092002868652344</c:v>
                </c:pt>
                <c:pt idx="301">
                  <c:v>86.7371826171875</c:v>
                </c:pt>
                <c:pt idx="302">
                  <c:v>88.31329345703125</c:v>
                </c:pt>
                <c:pt idx="303">
                  <c:v>90.256790161132813</c:v>
                </c:pt>
                <c:pt idx="304">
                  <c:v>83.274642944335938</c:v>
                </c:pt>
                <c:pt idx="305">
                  <c:v>84.820526123046875</c:v>
                </c:pt>
                <c:pt idx="306">
                  <c:v>83.075889587402344</c:v>
                </c:pt>
                <c:pt idx="307">
                  <c:v>89.039947509765625</c:v>
                </c:pt>
                <c:pt idx="308">
                  <c:v>81.085113525390625</c:v>
                </c:pt>
                <c:pt idx="309">
                  <c:v>83.201278686523438</c:v>
                </c:pt>
                <c:pt idx="310">
                  <c:v>84.096588134765625</c:v>
                </c:pt>
                <c:pt idx="311">
                  <c:v>80.662147521972656</c:v>
                </c:pt>
                <c:pt idx="312">
                  <c:v>90.7041015625</c:v>
                </c:pt>
                <c:pt idx="313">
                  <c:v>79.432456970214844</c:v>
                </c:pt>
                <c:pt idx="314">
                  <c:v>91.877433776855469</c:v>
                </c:pt>
                <c:pt idx="315">
                  <c:v>94.10711669921875</c:v>
                </c:pt>
                <c:pt idx="316">
                  <c:v>88.983444213867188</c:v>
                </c:pt>
                <c:pt idx="317">
                  <c:v>83.496849060058594</c:v>
                </c:pt>
                <c:pt idx="318">
                  <c:v>81.490615844726563</c:v>
                </c:pt>
                <c:pt idx="319">
                  <c:v>86.9608154296875</c:v>
                </c:pt>
                <c:pt idx="320">
                  <c:v>69.772735595703125</c:v>
                </c:pt>
                <c:pt idx="321">
                  <c:v>87.687370300292969</c:v>
                </c:pt>
                <c:pt idx="322">
                  <c:v>90.387466430664063</c:v>
                </c:pt>
                <c:pt idx="323">
                  <c:v>78.295646667480469</c:v>
                </c:pt>
                <c:pt idx="324">
                  <c:v>91.315971374511719</c:v>
                </c:pt>
                <c:pt idx="325">
                  <c:v>92.822731018066406</c:v>
                </c:pt>
                <c:pt idx="326">
                  <c:v>87.759956359863281</c:v>
                </c:pt>
                <c:pt idx="327">
                  <c:v>83.5472412109375</c:v>
                </c:pt>
                <c:pt idx="328">
                  <c:v>84.304153442382813</c:v>
                </c:pt>
                <c:pt idx="329">
                  <c:v>71.649253845214844</c:v>
                </c:pt>
                <c:pt idx="330">
                  <c:v>88.127494812011719</c:v>
                </c:pt>
                <c:pt idx="331">
                  <c:v>84.291435241699219</c:v>
                </c:pt>
                <c:pt idx="332">
                  <c:v>81.096969604492188</c:v>
                </c:pt>
                <c:pt idx="333">
                  <c:v>80.014961242675781</c:v>
                </c:pt>
                <c:pt idx="334">
                  <c:v>83.19525146484375</c:v>
                </c:pt>
                <c:pt idx="335">
                  <c:v>87.410202026367188</c:v>
                </c:pt>
                <c:pt idx="336">
                  <c:v>80.140968322753906</c:v>
                </c:pt>
                <c:pt idx="337">
                  <c:v>86.704902648925781</c:v>
                </c:pt>
                <c:pt idx="338">
                  <c:v>92.548126220703125</c:v>
                </c:pt>
                <c:pt idx="339">
                  <c:v>86.339309692382813</c:v>
                </c:pt>
                <c:pt idx="340">
                  <c:v>88.278945922851563</c:v>
                </c:pt>
                <c:pt idx="341">
                  <c:v>87.827262878417969</c:v>
                </c:pt>
                <c:pt idx="342">
                  <c:v>84.362510681152344</c:v>
                </c:pt>
                <c:pt idx="343">
                  <c:v>84.504180908203125</c:v>
                </c:pt>
                <c:pt idx="344">
                  <c:v>75.888259887695313</c:v>
                </c:pt>
                <c:pt idx="345">
                  <c:v>83.04742431640625</c:v>
                </c:pt>
                <c:pt idx="346">
                  <c:v>79.850486755371094</c:v>
                </c:pt>
                <c:pt idx="347">
                  <c:v>80.582855224609375</c:v>
                </c:pt>
                <c:pt idx="348">
                  <c:v>82.396286010742188</c:v>
                </c:pt>
                <c:pt idx="349">
                  <c:v>85.231956481933594</c:v>
                </c:pt>
                <c:pt idx="350">
                  <c:v>79.6923828125</c:v>
                </c:pt>
                <c:pt idx="351">
                  <c:v>87.894317626953125</c:v>
                </c:pt>
                <c:pt idx="352">
                  <c:v>84.520858764648438</c:v>
                </c:pt>
                <c:pt idx="353">
                  <c:v>82.129623413085938</c:v>
                </c:pt>
                <c:pt idx="354">
                  <c:v>88.685447692871094</c:v>
                </c:pt>
                <c:pt idx="355">
                  <c:v>81.007499694824219</c:v>
                </c:pt>
                <c:pt idx="356">
                  <c:v>78.23016357421875</c:v>
                </c:pt>
                <c:pt idx="357">
                  <c:v>85.752639770507813</c:v>
                </c:pt>
                <c:pt idx="358">
                  <c:v>88.522285461425781</c:v>
                </c:pt>
                <c:pt idx="359">
                  <c:v>79.359130859375</c:v>
                </c:pt>
                <c:pt idx="360">
                  <c:v>75.876106262207031</c:v>
                </c:pt>
                <c:pt idx="361">
                  <c:v>81.964340209960938</c:v>
                </c:pt>
                <c:pt idx="362">
                  <c:v>70.084976196289063</c:v>
                </c:pt>
                <c:pt idx="363">
                  <c:v>95.577407836914063</c:v>
                </c:pt>
                <c:pt idx="364">
                  <c:v>78.154609680175781</c:v>
                </c:pt>
                <c:pt idx="365">
                  <c:v>89.674934387207031</c:v>
                </c:pt>
                <c:pt idx="366">
                  <c:v>90.469673156738281</c:v>
                </c:pt>
                <c:pt idx="367">
                  <c:v>78.0804443359375</c:v>
                </c:pt>
                <c:pt idx="368">
                  <c:v>86.498291015625</c:v>
                </c:pt>
                <c:pt idx="369">
                  <c:v>81.987312316894531</c:v>
                </c:pt>
                <c:pt idx="370">
                  <c:v>82.563949584960938</c:v>
                </c:pt>
                <c:pt idx="371">
                  <c:v>87.1124267578125</c:v>
                </c:pt>
                <c:pt idx="372">
                  <c:v>83.304649353027344</c:v>
                </c:pt>
                <c:pt idx="373">
                  <c:v>94.013046264648438</c:v>
                </c:pt>
                <c:pt idx="374">
                  <c:v>88.266609191894531</c:v>
                </c:pt>
                <c:pt idx="375">
                  <c:v>78.002647399902344</c:v>
                </c:pt>
                <c:pt idx="376">
                  <c:v>87.617446899414063</c:v>
                </c:pt>
                <c:pt idx="377">
                  <c:v>82.320518493652344</c:v>
                </c:pt>
                <c:pt idx="378">
                  <c:v>94.599311828613281</c:v>
                </c:pt>
                <c:pt idx="379">
                  <c:v>82.073631286621094</c:v>
                </c:pt>
                <c:pt idx="380">
                  <c:v>87.027473449707031</c:v>
                </c:pt>
                <c:pt idx="381">
                  <c:v>89.339866638183594</c:v>
                </c:pt>
                <c:pt idx="382">
                  <c:v>86.745155334472656</c:v>
                </c:pt>
                <c:pt idx="383">
                  <c:v>87.5103759765625</c:v>
                </c:pt>
                <c:pt idx="384">
                  <c:v>78.040214538574219</c:v>
                </c:pt>
                <c:pt idx="385">
                  <c:v>96.617866516113281</c:v>
                </c:pt>
                <c:pt idx="386">
                  <c:v>78.394218444824219</c:v>
                </c:pt>
                <c:pt idx="387">
                  <c:v>88.091636657714844</c:v>
                </c:pt>
                <c:pt idx="388">
                  <c:v>79.539283752441406</c:v>
                </c:pt>
                <c:pt idx="389">
                  <c:v>78.930747985839844</c:v>
                </c:pt>
                <c:pt idx="390">
                  <c:v>84.878700256347656</c:v>
                </c:pt>
                <c:pt idx="391">
                  <c:v>82.001358032226563</c:v>
                </c:pt>
                <c:pt idx="392">
                  <c:v>76.683319091796875</c:v>
                </c:pt>
                <c:pt idx="393">
                  <c:v>86.978218078613281</c:v>
                </c:pt>
                <c:pt idx="394">
                  <c:v>92.360633850097656</c:v>
                </c:pt>
                <c:pt idx="395">
                  <c:v>84.784912109375</c:v>
                </c:pt>
                <c:pt idx="396">
                  <c:v>96.5391845703125</c:v>
                </c:pt>
                <c:pt idx="397">
                  <c:v>88.339973449707031</c:v>
                </c:pt>
                <c:pt idx="398">
                  <c:v>91.8291015625</c:v>
                </c:pt>
                <c:pt idx="399">
                  <c:v>80.866424560546875</c:v>
                </c:pt>
                <c:pt idx="400">
                  <c:v>82.138412475585938</c:v>
                </c:pt>
                <c:pt idx="401">
                  <c:v>86.698089599609375</c:v>
                </c:pt>
                <c:pt idx="402">
                  <c:v>87.61737060546875</c:v>
                </c:pt>
                <c:pt idx="403">
                  <c:v>88.8807373046875</c:v>
                </c:pt>
                <c:pt idx="404">
                  <c:v>92.178794860839844</c:v>
                </c:pt>
                <c:pt idx="405">
                  <c:v>84.589225769042969</c:v>
                </c:pt>
                <c:pt idx="406">
                  <c:v>82.439292907714844</c:v>
                </c:pt>
                <c:pt idx="407">
                  <c:v>88.742408752441406</c:v>
                </c:pt>
                <c:pt idx="408">
                  <c:v>89.548957824707031</c:v>
                </c:pt>
                <c:pt idx="409">
                  <c:v>82.340362548828125</c:v>
                </c:pt>
                <c:pt idx="410">
                  <c:v>79.398811340332031</c:v>
                </c:pt>
                <c:pt idx="411">
                  <c:v>85.872909545898438</c:v>
                </c:pt>
                <c:pt idx="412">
                  <c:v>86.698509216308594</c:v>
                </c:pt>
                <c:pt idx="413">
                  <c:v>85.5341796875</c:v>
                </c:pt>
                <c:pt idx="414">
                  <c:v>79.132369995117188</c:v>
                </c:pt>
                <c:pt idx="415">
                  <c:v>96.8671875</c:v>
                </c:pt>
                <c:pt idx="416">
                  <c:v>85.655265808105469</c:v>
                </c:pt>
                <c:pt idx="417">
                  <c:v>77.735023498535156</c:v>
                </c:pt>
                <c:pt idx="418">
                  <c:v>76.238922119140625</c:v>
                </c:pt>
                <c:pt idx="419">
                  <c:v>79.998794555664063</c:v>
                </c:pt>
                <c:pt idx="420">
                  <c:v>83.191001892089844</c:v>
                </c:pt>
                <c:pt idx="421">
                  <c:v>83.600173950195313</c:v>
                </c:pt>
                <c:pt idx="422">
                  <c:v>83.691978454589844</c:v>
                </c:pt>
                <c:pt idx="423">
                  <c:v>75.4774169921875</c:v>
                </c:pt>
                <c:pt idx="424">
                  <c:v>77.523368835449219</c:v>
                </c:pt>
                <c:pt idx="425">
                  <c:v>87.826309204101563</c:v>
                </c:pt>
                <c:pt idx="426">
                  <c:v>84.415931701660156</c:v>
                </c:pt>
                <c:pt idx="427">
                  <c:v>87.684120178222656</c:v>
                </c:pt>
                <c:pt idx="428">
                  <c:v>90.876113891601563</c:v>
                </c:pt>
                <c:pt idx="429">
                  <c:v>86.624168395996094</c:v>
                </c:pt>
                <c:pt idx="430">
                  <c:v>87.910148620605469</c:v>
                </c:pt>
                <c:pt idx="431">
                  <c:v>79.844650268554688</c:v>
                </c:pt>
                <c:pt idx="432">
                  <c:v>96.76513671875</c:v>
                </c:pt>
                <c:pt idx="433">
                  <c:v>87.497123718261719</c:v>
                </c:pt>
                <c:pt idx="434">
                  <c:v>72.066490173339844</c:v>
                </c:pt>
                <c:pt idx="435">
                  <c:v>86.897552490234375</c:v>
                </c:pt>
                <c:pt idx="436">
                  <c:v>77.115165710449219</c:v>
                </c:pt>
                <c:pt idx="437">
                  <c:v>81.995521545410156</c:v>
                </c:pt>
                <c:pt idx="438">
                  <c:v>84.16925048828125</c:v>
                </c:pt>
                <c:pt idx="439">
                  <c:v>84.5675048828125</c:v>
                </c:pt>
                <c:pt idx="440">
                  <c:v>89.156379699707031</c:v>
                </c:pt>
                <c:pt idx="441">
                  <c:v>82.776214599609375</c:v>
                </c:pt>
                <c:pt idx="442">
                  <c:v>79.9931640625</c:v>
                </c:pt>
                <c:pt idx="443">
                  <c:v>85.051025390625</c:v>
                </c:pt>
                <c:pt idx="444">
                  <c:v>90.015716552734375</c:v>
                </c:pt>
                <c:pt idx="445">
                  <c:v>86.184226989746094</c:v>
                </c:pt>
                <c:pt idx="446">
                  <c:v>88.011131286621094</c:v>
                </c:pt>
                <c:pt idx="447">
                  <c:v>86.050979614257813</c:v>
                </c:pt>
                <c:pt idx="448">
                  <c:v>77.895484924316406</c:v>
                </c:pt>
                <c:pt idx="449">
                  <c:v>84.40081787109375</c:v>
                </c:pt>
                <c:pt idx="450">
                  <c:v>85.6363525390625</c:v>
                </c:pt>
                <c:pt idx="451">
                  <c:v>82.278495788574219</c:v>
                </c:pt>
                <c:pt idx="452">
                  <c:v>89.270866394042969</c:v>
                </c:pt>
                <c:pt idx="453">
                  <c:v>83.204177856445313</c:v>
                </c:pt>
                <c:pt idx="454">
                  <c:v>87.905204772949219</c:v>
                </c:pt>
                <c:pt idx="455">
                  <c:v>96.509117126464844</c:v>
                </c:pt>
                <c:pt idx="456">
                  <c:v>90.670936584472656</c:v>
                </c:pt>
                <c:pt idx="457">
                  <c:v>87.097404479980469</c:v>
                </c:pt>
                <c:pt idx="458">
                  <c:v>88.596572875976563</c:v>
                </c:pt>
                <c:pt idx="459">
                  <c:v>72.875595092773438</c:v>
                </c:pt>
                <c:pt idx="460">
                  <c:v>86.058433532714844</c:v>
                </c:pt>
                <c:pt idx="461">
                  <c:v>78.063316345214844</c:v>
                </c:pt>
                <c:pt idx="462">
                  <c:v>95.237335205078125</c:v>
                </c:pt>
                <c:pt idx="463">
                  <c:v>77.385780334472656</c:v>
                </c:pt>
                <c:pt idx="464">
                  <c:v>83.665092468261719</c:v>
                </c:pt>
                <c:pt idx="465">
                  <c:v>83.841957092285156</c:v>
                </c:pt>
                <c:pt idx="466">
                  <c:v>82.840476989746094</c:v>
                </c:pt>
                <c:pt idx="467">
                  <c:v>72.230392456054688</c:v>
                </c:pt>
                <c:pt idx="468">
                  <c:v>84.242233276367188</c:v>
                </c:pt>
                <c:pt idx="469">
                  <c:v>79.100135803222656</c:v>
                </c:pt>
                <c:pt idx="470">
                  <c:v>84.710227966308594</c:v>
                </c:pt>
                <c:pt idx="471">
                  <c:v>88.7613525390625</c:v>
                </c:pt>
                <c:pt idx="472">
                  <c:v>84.318824768066406</c:v>
                </c:pt>
                <c:pt idx="473">
                  <c:v>84.102943420410156</c:v>
                </c:pt>
                <c:pt idx="474">
                  <c:v>85.139533996582031</c:v>
                </c:pt>
                <c:pt idx="475">
                  <c:v>85.115013122558594</c:v>
                </c:pt>
                <c:pt idx="476">
                  <c:v>80.1722412109375</c:v>
                </c:pt>
                <c:pt idx="477">
                  <c:v>73.445449829101563</c:v>
                </c:pt>
                <c:pt idx="478">
                  <c:v>85.150016784667969</c:v>
                </c:pt>
                <c:pt idx="479">
                  <c:v>89.822364807128906</c:v>
                </c:pt>
                <c:pt idx="480">
                  <c:v>92.355056762695313</c:v>
                </c:pt>
                <c:pt idx="481">
                  <c:v>81.072029113769531</c:v>
                </c:pt>
                <c:pt idx="482">
                  <c:v>88.709068298339844</c:v>
                </c:pt>
                <c:pt idx="483">
                  <c:v>78.770042419433594</c:v>
                </c:pt>
                <c:pt idx="484">
                  <c:v>84.626708984375</c:v>
                </c:pt>
                <c:pt idx="485">
                  <c:v>78.793624877929688</c:v>
                </c:pt>
                <c:pt idx="486">
                  <c:v>86.540306091308594</c:v>
                </c:pt>
                <c:pt idx="487">
                  <c:v>86.5360107421875</c:v>
                </c:pt>
                <c:pt idx="488">
                  <c:v>82.193489074707031</c:v>
                </c:pt>
                <c:pt idx="489">
                  <c:v>84.094642639160156</c:v>
                </c:pt>
                <c:pt idx="490">
                  <c:v>85.370254516601563</c:v>
                </c:pt>
                <c:pt idx="491">
                  <c:v>93.24859619140625</c:v>
                </c:pt>
                <c:pt idx="492">
                  <c:v>96.030570983886719</c:v>
                </c:pt>
                <c:pt idx="493">
                  <c:v>83.534164428710938</c:v>
                </c:pt>
                <c:pt idx="494">
                  <c:v>87.341102600097656</c:v>
                </c:pt>
                <c:pt idx="495">
                  <c:v>84.173759460449219</c:v>
                </c:pt>
                <c:pt idx="496">
                  <c:v>77.762168884277344</c:v>
                </c:pt>
                <c:pt idx="497">
                  <c:v>82.286712646484375</c:v>
                </c:pt>
                <c:pt idx="498">
                  <c:v>89.323165893554688</c:v>
                </c:pt>
                <c:pt idx="499">
                  <c:v>85.850357055664063</c:v>
                </c:pt>
                <c:pt idx="500">
                  <c:v>84.374374389648438</c:v>
                </c:pt>
                <c:pt idx="501">
                  <c:v>86.671798706054688</c:v>
                </c:pt>
                <c:pt idx="502">
                  <c:v>82.048713684082031</c:v>
                </c:pt>
                <c:pt idx="503">
                  <c:v>90.665451049804688</c:v>
                </c:pt>
                <c:pt idx="504">
                  <c:v>86.520599365234375</c:v>
                </c:pt>
                <c:pt idx="505">
                  <c:v>71.134346008300781</c:v>
                </c:pt>
                <c:pt idx="506">
                  <c:v>85.658470153808594</c:v>
                </c:pt>
                <c:pt idx="507">
                  <c:v>87.777580261230469</c:v>
                </c:pt>
                <c:pt idx="508">
                  <c:v>88.806350708007813</c:v>
                </c:pt>
                <c:pt idx="509">
                  <c:v>81.974327087402344</c:v>
                </c:pt>
                <c:pt idx="510">
                  <c:v>87.591117858886719</c:v>
                </c:pt>
                <c:pt idx="511">
                  <c:v>87.523971557617188</c:v>
                </c:pt>
                <c:pt idx="512">
                  <c:v>87.16534423828125</c:v>
                </c:pt>
                <c:pt idx="513">
                  <c:v>77.417121887207031</c:v>
                </c:pt>
                <c:pt idx="514">
                  <c:v>83.186515808105469</c:v>
                </c:pt>
                <c:pt idx="515">
                  <c:v>89.184066772460938</c:v>
                </c:pt>
                <c:pt idx="516">
                  <c:v>89.7843017578125</c:v>
                </c:pt>
                <c:pt idx="517">
                  <c:v>78.844795227050781</c:v>
                </c:pt>
                <c:pt idx="518">
                  <c:v>84.149269104003906</c:v>
                </c:pt>
                <c:pt idx="519">
                  <c:v>84.030624389648438</c:v>
                </c:pt>
                <c:pt idx="520">
                  <c:v>81.439704895019531</c:v>
                </c:pt>
                <c:pt idx="521">
                  <c:v>79.518531799316406</c:v>
                </c:pt>
                <c:pt idx="522">
                  <c:v>99.36566162109375</c:v>
                </c:pt>
                <c:pt idx="523">
                  <c:v>86.258636474609375</c:v>
                </c:pt>
                <c:pt idx="524">
                  <c:v>90.838287353515625</c:v>
                </c:pt>
                <c:pt idx="525">
                  <c:v>83.400001525878906</c:v>
                </c:pt>
                <c:pt idx="526">
                  <c:v>79.316429138183594</c:v>
                </c:pt>
                <c:pt idx="527">
                  <c:v>80.447395324707031</c:v>
                </c:pt>
                <c:pt idx="528">
                  <c:v>78.266410827636719</c:v>
                </c:pt>
                <c:pt idx="529">
                  <c:v>86.52325439453125</c:v>
                </c:pt>
                <c:pt idx="530">
                  <c:v>86.056137084960938</c:v>
                </c:pt>
                <c:pt idx="531">
                  <c:v>85.106468200683594</c:v>
                </c:pt>
                <c:pt idx="532">
                  <c:v>94.690711975097656</c:v>
                </c:pt>
                <c:pt idx="533">
                  <c:v>82.542282104492188</c:v>
                </c:pt>
                <c:pt idx="534">
                  <c:v>85.043388366699219</c:v>
                </c:pt>
                <c:pt idx="535">
                  <c:v>89.44964599609375</c:v>
                </c:pt>
                <c:pt idx="536">
                  <c:v>88.18182373046875</c:v>
                </c:pt>
                <c:pt idx="537">
                  <c:v>88.875457763671875</c:v>
                </c:pt>
                <c:pt idx="538">
                  <c:v>85.951576232910156</c:v>
                </c:pt>
                <c:pt idx="539">
                  <c:v>90.641983032226563</c:v>
                </c:pt>
                <c:pt idx="540">
                  <c:v>76.527542114257813</c:v>
                </c:pt>
                <c:pt idx="541">
                  <c:v>81.6842041015625</c:v>
                </c:pt>
                <c:pt idx="542">
                  <c:v>79.391494750976563</c:v>
                </c:pt>
                <c:pt idx="543">
                  <c:v>83.030654907226563</c:v>
                </c:pt>
                <c:pt idx="544">
                  <c:v>94.341567993164063</c:v>
                </c:pt>
                <c:pt idx="545">
                  <c:v>86.791160583496094</c:v>
                </c:pt>
                <c:pt idx="546">
                  <c:v>82.925010681152344</c:v>
                </c:pt>
                <c:pt idx="547">
                  <c:v>92.399505615234375</c:v>
                </c:pt>
                <c:pt idx="548">
                  <c:v>85.829696655273438</c:v>
                </c:pt>
                <c:pt idx="549">
                  <c:v>78.830558776855469</c:v>
                </c:pt>
                <c:pt idx="550">
                  <c:v>82.687149047851563</c:v>
                </c:pt>
                <c:pt idx="551">
                  <c:v>85.965599060058594</c:v>
                </c:pt>
                <c:pt idx="552">
                  <c:v>91.962562561035156</c:v>
                </c:pt>
                <c:pt idx="553">
                  <c:v>77.058120727539063</c:v>
                </c:pt>
                <c:pt idx="554">
                  <c:v>90.333992004394531</c:v>
                </c:pt>
                <c:pt idx="555">
                  <c:v>75.570884704589844</c:v>
                </c:pt>
                <c:pt idx="556">
                  <c:v>73.719841003417969</c:v>
                </c:pt>
                <c:pt idx="557">
                  <c:v>85.675758361816406</c:v>
                </c:pt>
                <c:pt idx="558">
                  <c:v>82.866081237792969</c:v>
                </c:pt>
                <c:pt idx="559">
                  <c:v>89.259025573730469</c:v>
                </c:pt>
                <c:pt idx="560">
                  <c:v>84.387542724609375</c:v>
                </c:pt>
                <c:pt idx="561">
                  <c:v>98.226997375488281</c:v>
                </c:pt>
                <c:pt idx="562">
                  <c:v>86.601043701171875</c:v>
                </c:pt>
                <c:pt idx="563">
                  <c:v>78.346878051757813</c:v>
                </c:pt>
                <c:pt idx="564">
                  <c:v>82.269844055175781</c:v>
                </c:pt>
                <c:pt idx="565">
                  <c:v>88.443855285644531</c:v>
                </c:pt>
                <c:pt idx="566">
                  <c:v>81.985527038574219</c:v>
                </c:pt>
                <c:pt idx="567">
                  <c:v>95.207786560058594</c:v>
                </c:pt>
                <c:pt idx="568">
                  <c:v>86.67327880859375</c:v>
                </c:pt>
                <c:pt idx="569">
                  <c:v>81.680229187011719</c:v>
                </c:pt>
                <c:pt idx="570">
                  <c:v>72.383689880371094</c:v>
                </c:pt>
                <c:pt idx="571">
                  <c:v>83.986831665039063</c:v>
                </c:pt>
                <c:pt idx="572">
                  <c:v>93.109146118164063</c:v>
                </c:pt>
                <c:pt idx="573">
                  <c:v>86.222053527832031</c:v>
                </c:pt>
                <c:pt idx="574">
                  <c:v>81.770858764648438</c:v>
                </c:pt>
                <c:pt idx="575">
                  <c:v>86.91204833984375</c:v>
                </c:pt>
                <c:pt idx="576">
                  <c:v>90.352058410644531</c:v>
                </c:pt>
                <c:pt idx="577">
                  <c:v>82.426338195800781</c:v>
                </c:pt>
                <c:pt idx="578">
                  <c:v>81.472648620605469</c:v>
                </c:pt>
                <c:pt idx="579">
                  <c:v>84.132232666015625</c:v>
                </c:pt>
                <c:pt idx="580">
                  <c:v>90.175010681152344</c:v>
                </c:pt>
                <c:pt idx="581">
                  <c:v>79.21234130859375</c:v>
                </c:pt>
                <c:pt idx="582">
                  <c:v>84.654861450195313</c:v>
                </c:pt>
                <c:pt idx="583">
                  <c:v>87.503959655761719</c:v>
                </c:pt>
                <c:pt idx="584">
                  <c:v>86.041267395019531</c:v>
                </c:pt>
                <c:pt idx="585">
                  <c:v>81.589988708496094</c:v>
                </c:pt>
                <c:pt idx="586">
                  <c:v>81.3961181640625</c:v>
                </c:pt>
                <c:pt idx="587">
                  <c:v>81.536636352539063</c:v>
                </c:pt>
                <c:pt idx="588">
                  <c:v>87.52764892578125</c:v>
                </c:pt>
                <c:pt idx="589">
                  <c:v>88.640190124511719</c:v>
                </c:pt>
                <c:pt idx="590">
                  <c:v>80.897056579589844</c:v>
                </c:pt>
                <c:pt idx="591">
                  <c:v>90.833770751953125</c:v>
                </c:pt>
                <c:pt idx="592">
                  <c:v>87.276824951171875</c:v>
                </c:pt>
                <c:pt idx="593">
                  <c:v>85.675003051757813</c:v>
                </c:pt>
                <c:pt idx="594">
                  <c:v>87.502189636230469</c:v>
                </c:pt>
                <c:pt idx="595">
                  <c:v>81.048797607421875</c:v>
                </c:pt>
                <c:pt idx="596">
                  <c:v>81.911392211914063</c:v>
                </c:pt>
                <c:pt idx="597">
                  <c:v>101.5192794799805</c:v>
                </c:pt>
                <c:pt idx="598">
                  <c:v>78.837081909179688</c:v>
                </c:pt>
                <c:pt idx="599">
                  <c:v>86.926033020019531</c:v>
                </c:pt>
                <c:pt idx="600">
                  <c:v>90.040489196777344</c:v>
                </c:pt>
                <c:pt idx="601">
                  <c:v>82.621101379394531</c:v>
                </c:pt>
                <c:pt idx="602">
                  <c:v>83.213607788085938</c:v>
                </c:pt>
                <c:pt idx="603">
                  <c:v>92.376953125</c:v>
                </c:pt>
                <c:pt idx="604">
                  <c:v>75.763214111328125</c:v>
                </c:pt>
                <c:pt idx="605">
                  <c:v>80.219291687011719</c:v>
                </c:pt>
                <c:pt idx="606">
                  <c:v>99.44720458984375</c:v>
                </c:pt>
                <c:pt idx="607">
                  <c:v>76.96832275390625</c:v>
                </c:pt>
                <c:pt idx="608">
                  <c:v>81.87127685546875</c:v>
                </c:pt>
                <c:pt idx="609">
                  <c:v>89.695785522460938</c:v>
                </c:pt>
                <c:pt idx="610">
                  <c:v>86.386924743652344</c:v>
                </c:pt>
                <c:pt idx="611">
                  <c:v>78.980857849121094</c:v>
                </c:pt>
                <c:pt idx="612">
                  <c:v>83.270538330078125</c:v>
                </c:pt>
                <c:pt idx="613">
                  <c:v>85.827995300292969</c:v>
                </c:pt>
                <c:pt idx="614">
                  <c:v>79.376823425292969</c:v>
                </c:pt>
                <c:pt idx="615">
                  <c:v>79.900703430175781</c:v>
                </c:pt>
                <c:pt idx="616">
                  <c:v>85.42742919921875</c:v>
                </c:pt>
                <c:pt idx="617">
                  <c:v>81.77301025390625</c:v>
                </c:pt>
                <c:pt idx="618">
                  <c:v>89.538711547851563</c:v>
                </c:pt>
                <c:pt idx="619">
                  <c:v>87.396041870117188</c:v>
                </c:pt>
                <c:pt idx="620">
                  <c:v>87.960639953613281</c:v>
                </c:pt>
                <c:pt idx="621">
                  <c:v>92.877967834472656</c:v>
                </c:pt>
                <c:pt idx="622">
                  <c:v>82.352310180664063</c:v>
                </c:pt>
                <c:pt idx="623">
                  <c:v>84.832984924316406</c:v>
                </c:pt>
                <c:pt idx="624">
                  <c:v>86.502601623535156</c:v>
                </c:pt>
                <c:pt idx="625">
                  <c:v>87.617408752441406</c:v>
                </c:pt>
                <c:pt idx="626">
                  <c:v>87.89837646484375</c:v>
                </c:pt>
                <c:pt idx="627">
                  <c:v>78.348312377929688</c:v>
                </c:pt>
                <c:pt idx="628">
                  <c:v>86.589126586914063</c:v>
                </c:pt>
                <c:pt idx="629">
                  <c:v>90.199195861816406</c:v>
                </c:pt>
                <c:pt idx="630">
                  <c:v>82.804336547851563</c:v>
                </c:pt>
                <c:pt idx="631">
                  <c:v>86.773948669433594</c:v>
                </c:pt>
                <c:pt idx="632">
                  <c:v>84.084030151367188</c:v>
                </c:pt>
                <c:pt idx="633">
                  <c:v>87.728805541992188</c:v>
                </c:pt>
                <c:pt idx="634">
                  <c:v>91.74169921875</c:v>
                </c:pt>
                <c:pt idx="635">
                  <c:v>85.0928955078125</c:v>
                </c:pt>
                <c:pt idx="636">
                  <c:v>88.357002258300781</c:v>
                </c:pt>
                <c:pt idx="637">
                  <c:v>72.886787414550781</c:v>
                </c:pt>
                <c:pt idx="638">
                  <c:v>90.509078979492188</c:v>
                </c:pt>
                <c:pt idx="639">
                  <c:v>86.491157531738281</c:v>
                </c:pt>
                <c:pt idx="640">
                  <c:v>84.820098876953125</c:v>
                </c:pt>
                <c:pt idx="641">
                  <c:v>88.355110168457031</c:v>
                </c:pt>
                <c:pt idx="642">
                  <c:v>81.569267272949219</c:v>
                </c:pt>
                <c:pt idx="643">
                  <c:v>83.665359497070313</c:v>
                </c:pt>
                <c:pt idx="644">
                  <c:v>80.439033508300781</c:v>
                </c:pt>
                <c:pt idx="645">
                  <c:v>89.04815673828125</c:v>
                </c:pt>
                <c:pt idx="646">
                  <c:v>79.430557250976563</c:v>
                </c:pt>
                <c:pt idx="647">
                  <c:v>87.906272888183594</c:v>
                </c:pt>
                <c:pt idx="648">
                  <c:v>79.574050903320313</c:v>
                </c:pt>
                <c:pt idx="649">
                  <c:v>88.807853698730469</c:v>
                </c:pt>
                <c:pt idx="650">
                  <c:v>80.02093505859375</c:v>
                </c:pt>
                <c:pt idx="651">
                  <c:v>80.747108459472656</c:v>
                </c:pt>
                <c:pt idx="652">
                  <c:v>93.389801025390625</c:v>
                </c:pt>
                <c:pt idx="653">
                  <c:v>78.999107360839844</c:v>
                </c:pt>
                <c:pt idx="654">
                  <c:v>86.250389099121094</c:v>
                </c:pt>
                <c:pt idx="655">
                  <c:v>81.023330688476563</c:v>
                </c:pt>
                <c:pt idx="656">
                  <c:v>88.8707275390625</c:v>
                </c:pt>
                <c:pt idx="657">
                  <c:v>99.657501220703125</c:v>
                </c:pt>
                <c:pt idx="658">
                  <c:v>83.299285888671875</c:v>
                </c:pt>
                <c:pt idx="659">
                  <c:v>83.430938720703125</c:v>
                </c:pt>
                <c:pt idx="660">
                  <c:v>88.89501953125</c:v>
                </c:pt>
                <c:pt idx="661">
                  <c:v>90.99066162109375</c:v>
                </c:pt>
                <c:pt idx="662">
                  <c:v>86.15771484375</c:v>
                </c:pt>
                <c:pt idx="663">
                  <c:v>78.210075378417969</c:v>
                </c:pt>
                <c:pt idx="664">
                  <c:v>90.064659118652344</c:v>
                </c:pt>
                <c:pt idx="665">
                  <c:v>92.7818603515625</c:v>
                </c:pt>
                <c:pt idx="666">
                  <c:v>76.66571044921875</c:v>
                </c:pt>
                <c:pt idx="667">
                  <c:v>79.324943542480469</c:v>
                </c:pt>
                <c:pt idx="668">
                  <c:v>87.519386291503906</c:v>
                </c:pt>
                <c:pt idx="669">
                  <c:v>94.797225952148438</c:v>
                </c:pt>
                <c:pt idx="670">
                  <c:v>93.49462890625</c:v>
                </c:pt>
                <c:pt idx="671">
                  <c:v>72.122695922851563</c:v>
                </c:pt>
                <c:pt idx="672">
                  <c:v>79.009376525878906</c:v>
                </c:pt>
                <c:pt idx="673">
                  <c:v>87.844657897949219</c:v>
                </c:pt>
                <c:pt idx="674">
                  <c:v>83.148735046386719</c:v>
                </c:pt>
                <c:pt idx="675">
                  <c:v>92.154930114746094</c:v>
                </c:pt>
                <c:pt idx="676">
                  <c:v>85.733711242675781</c:v>
                </c:pt>
                <c:pt idx="677">
                  <c:v>87.153274536132813</c:v>
                </c:pt>
                <c:pt idx="678">
                  <c:v>83.106132507324219</c:v>
                </c:pt>
                <c:pt idx="679">
                  <c:v>85.072273254394531</c:v>
                </c:pt>
                <c:pt idx="680">
                  <c:v>84.025749206542969</c:v>
                </c:pt>
                <c:pt idx="681">
                  <c:v>92.002067565917969</c:v>
                </c:pt>
                <c:pt idx="682">
                  <c:v>85.241500854492188</c:v>
                </c:pt>
                <c:pt idx="683">
                  <c:v>81.443191528320313</c:v>
                </c:pt>
                <c:pt idx="684">
                  <c:v>82.110183715820313</c:v>
                </c:pt>
                <c:pt idx="685">
                  <c:v>87.112129211425781</c:v>
                </c:pt>
                <c:pt idx="686">
                  <c:v>78.824447631835938</c:v>
                </c:pt>
                <c:pt idx="687">
                  <c:v>87.005195617675781</c:v>
                </c:pt>
                <c:pt idx="688">
                  <c:v>81.220703125</c:v>
                </c:pt>
                <c:pt idx="689">
                  <c:v>79.1756591796875</c:v>
                </c:pt>
                <c:pt idx="690">
                  <c:v>83.938529968261719</c:v>
                </c:pt>
                <c:pt idx="691">
                  <c:v>80.351158142089844</c:v>
                </c:pt>
                <c:pt idx="692">
                  <c:v>88.494117736816406</c:v>
                </c:pt>
                <c:pt idx="693">
                  <c:v>81.778289794921875</c:v>
                </c:pt>
                <c:pt idx="694">
                  <c:v>81.2122802734375</c:v>
                </c:pt>
                <c:pt idx="695">
                  <c:v>89.454429626464844</c:v>
                </c:pt>
                <c:pt idx="696">
                  <c:v>86.749053955078125</c:v>
                </c:pt>
                <c:pt idx="697">
                  <c:v>84.371902465820313</c:v>
                </c:pt>
                <c:pt idx="698">
                  <c:v>75.62469482421875</c:v>
                </c:pt>
                <c:pt idx="699">
                  <c:v>82.655670166015625</c:v>
                </c:pt>
                <c:pt idx="700">
                  <c:v>81.402359008789063</c:v>
                </c:pt>
                <c:pt idx="701">
                  <c:v>79.615310668945313</c:v>
                </c:pt>
                <c:pt idx="702">
                  <c:v>87.786705017089844</c:v>
                </c:pt>
                <c:pt idx="703">
                  <c:v>87.894493103027344</c:v>
                </c:pt>
                <c:pt idx="704">
                  <c:v>85.682037353515625</c:v>
                </c:pt>
                <c:pt idx="705">
                  <c:v>80.441917419433594</c:v>
                </c:pt>
                <c:pt idx="706">
                  <c:v>84.339096069335938</c:v>
                </c:pt>
                <c:pt idx="707">
                  <c:v>89.901496887207031</c:v>
                </c:pt>
                <c:pt idx="708">
                  <c:v>78.569679260253906</c:v>
                </c:pt>
                <c:pt idx="709">
                  <c:v>82.301216125488281</c:v>
                </c:pt>
                <c:pt idx="710">
                  <c:v>82.1561279296875</c:v>
                </c:pt>
                <c:pt idx="711">
                  <c:v>88.584403991699219</c:v>
                </c:pt>
                <c:pt idx="712">
                  <c:v>85.30352783203125</c:v>
                </c:pt>
                <c:pt idx="713">
                  <c:v>83.769195556640625</c:v>
                </c:pt>
                <c:pt idx="714">
                  <c:v>83.280891418457031</c:v>
                </c:pt>
                <c:pt idx="715">
                  <c:v>81.912239074707031</c:v>
                </c:pt>
                <c:pt idx="716">
                  <c:v>84.360084533691406</c:v>
                </c:pt>
                <c:pt idx="717">
                  <c:v>87.491806030273438</c:v>
                </c:pt>
                <c:pt idx="718">
                  <c:v>86.375869750976563</c:v>
                </c:pt>
                <c:pt idx="719">
                  <c:v>79.11566162109375</c:v>
                </c:pt>
                <c:pt idx="720">
                  <c:v>91.630409240722656</c:v>
                </c:pt>
                <c:pt idx="721">
                  <c:v>81.654922485351563</c:v>
                </c:pt>
                <c:pt idx="722">
                  <c:v>84.855804443359375</c:v>
                </c:pt>
                <c:pt idx="723">
                  <c:v>87.258018493652344</c:v>
                </c:pt>
                <c:pt idx="724">
                  <c:v>83.335174560546875</c:v>
                </c:pt>
                <c:pt idx="725">
                  <c:v>78.9324951171875</c:v>
                </c:pt>
                <c:pt idx="726">
                  <c:v>81.048072814941406</c:v>
                </c:pt>
                <c:pt idx="727">
                  <c:v>86.397453308105469</c:v>
                </c:pt>
                <c:pt idx="728">
                  <c:v>96.158966064453125</c:v>
                </c:pt>
                <c:pt idx="729">
                  <c:v>77.144729614257813</c:v>
                </c:pt>
                <c:pt idx="730">
                  <c:v>85.72900390625</c:v>
                </c:pt>
                <c:pt idx="731">
                  <c:v>86.187568664550781</c:v>
                </c:pt>
                <c:pt idx="732">
                  <c:v>88.226715087890625</c:v>
                </c:pt>
                <c:pt idx="733">
                  <c:v>90.489173889160156</c:v>
                </c:pt>
                <c:pt idx="734">
                  <c:v>82.736396789550781</c:v>
                </c:pt>
                <c:pt idx="735">
                  <c:v>84.501113891601563</c:v>
                </c:pt>
                <c:pt idx="736">
                  <c:v>90.827682495117188</c:v>
                </c:pt>
                <c:pt idx="737">
                  <c:v>78.784225463867188</c:v>
                </c:pt>
                <c:pt idx="738">
                  <c:v>89.200355529785156</c:v>
                </c:pt>
                <c:pt idx="739">
                  <c:v>91.178924560546875</c:v>
                </c:pt>
                <c:pt idx="740">
                  <c:v>78.149337768554688</c:v>
                </c:pt>
                <c:pt idx="741">
                  <c:v>87.367942810058594</c:v>
                </c:pt>
                <c:pt idx="742">
                  <c:v>87.70086669921875</c:v>
                </c:pt>
                <c:pt idx="743">
                  <c:v>87.663688659667969</c:v>
                </c:pt>
                <c:pt idx="744">
                  <c:v>79.255241394042969</c:v>
                </c:pt>
                <c:pt idx="745">
                  <c:v>86.791107177734375</c:v>
                </c:pt>
                <c:pt idx="746">
                  <c:v>94.512992858886719</c:v>
                </c:pt>
                <c:pt idx="747">
                  <c:v>82.456336975097656</c:v>
                </c:pt>
                <c:pt idx="748">
                  <c:v>83.409172058105469</c:v>
                </c:pt>
                <c:pt idx="749">
                  <c:v>69.089637756347656</c:v>
                </c:pt>
                <c:pt idx="750">
                  <c:v>82.802841186523438</c:v>
                </c:pt>
                <c:pt idx="751">
                  <c:v>84.052642822265625</c:v>
                </c:pt>
                <c:pt idx="752">
                  <c:v>84.222511291503906</c:v>
                </c:pt>
                <c:pt idx="753">
                  <c:v>84.513893127441406</c:v>
                </c:pt>
                <c:pt idx="754">
                  <c:v>90.827049255371094</c:v>
                </c:pt>
                <c:pt idx="755">
                  <c:v>80.223983764648438</c:v>
                </c:pt>
                <c:pt idx="756">
                  <c:v>83.864944458007813</c:v>
                </c:pt>
                <c:pt idx="757">
                  <c:v>83.204048156738281</c:v>
                </c:pt>
                <c:pt idx="758">
                  <c:v>88.911636352539063</c:v>
                </c:pt>
                <c:pt idx="759">
                  <c:v>83.248939514160156</c:v>
                </c:pt>
                <c:pt idx="760">
                  <c:v>84.127586364746094</c:v>
                </c:pt>
                <c:pt idx="761">
                  <c:v>87.976898193359375</c:v>
                </c:pt>
                <c:pt idx="762">
                  <c:v>85.030914306640625</c:v>
                </c:pt>
                <c:pt idx="763">
                  <c:v>93.930595397949219</c:v>
                </c:pt>
                <c:pt idx="764">
                  <c:v>80.824127197265625</c:v>
                </c:pt>
                <c:pt idx="765">
                  <c:v>76.734046936035156</c:v>
                </c:pt>
                <c:pt idx="766">
                  <c:v>86.275337219238281</c:v>
                </c:pt>
                <c:pt idx="767">
                  <c:v>86.171989440917969</c:v>
                </c:pt>
                <c:pt idx="768">
                  <c:v>94.730064392089844</c:v>
                </c:pt>
                <c:pt idx="769">
                  <c:v>81.789505004882813</c:v>
                </c:pt>
                <c:pt idx="770">
                  <c:v>83.601249694824219</c:v>
                </c:pt>
                <c:pt idx="771">
                  <c:v>84.252510070800781</c:v>
                </c:pt>
                <c:pt idx="772">
                  <c:v>78.483917236328125</c:v>
                </c:pt>
                <c:pt idx="773">
                  <c:v>88.181411743164063</c:v>
                </c:pt>
                <c:pt idx="774">
                  <c:v>86.320610046386719</c:v>
                </c:pt>
                <c:pt idx="775">
                  <c:v>79.479812622070313</c:v>
                </c:pt>
                <c:pt idx="776">
                  <c:v>86.337043762207031</c:v>
                </c:pt>
                <c:pt idx="777">
                  <c:v>86.137802124023438</c:v>
                </c:pt>
                <c:pt idx="778">
                  <c:v>81.726806640625</c:v>
                </c:pt>
                <c:pt idx="779">
                  <c:v>87.530342102050781</c:v>
                </c:pt>
                <c:pt idx="780">
                  <c:v>87.645126342773438</c:v>
                </c:pt>
                <c:pt idx="781">
                  <c:v>79.764877319335938</c:v>
                </c:pt>
                <c:pt idx="782">
                  <c:v>81.369590759277344</c:v>
                </c:pt>
                <c:pt idx="783">
                  <c:v>79.037162780761719</c:v>
                </c:pt>
                <c:pt idx="784">
                  <c:v>84.367256164550781</c:v>
                </c:pt>
                <c:pt idx="785">
                  <c:v>85.538414001464844</c:v>
                </c:pt>
                <c:pt idx="786">
                  <c:v>79.171882629394531</c:v>
                </c:pt>
                <c:pt idx="787">
                  <c:v>81.566139221191406</c:v>
                </c:pt>
                <c:pt idx="788">
                  <c:v>77.101387023925781</c:v>
                </c:pt>
                <c:pt idx="789">
                  <c:v>86.449043273925781</c:v>
                </c:pt>
                <c:pt idx="790">
                  <c:v>83.6466064453125</c:v>
                </c:pt>
                <c:pt idx="791">
                  <c:v>75.783004760742188</c:v>
                </c:pt>
                <c:pt idx="792">
                  <c:v>81.490013122558594</c:v>
                </c:pt>
                <c:pt idx="793">
                  <c:v>81.638702392578125</c:v>
                </c:pt>
                <c:pt idx="794">
                  <c:v>87.93853759765625</c:v>
                </c:pt>
                <c:pt idx="795">
                  <c:v>82.496971130371094</c:v>
                </c:pt>
                <c:pt idx="796">
                  <c:v>89.526756286621094</c:v>
                </c:pt>
                <c:pt idx="797">
                  <c:v>84.263221740722656</c:v>
                </c:pt>
                <c:pt idx="798">
                  <c:v>82.077674865722656</c:v>
                </c:pt>
                <c:pt idx="799">
                  <c:v>84.618698120117188</c:v>
                </c:pt>
                <c:pt idx="800">
                  <c:v>87.582565307617188</c:v>
                </c:pt>
                <c:pt idx="801">
                  <c:v>82.546783447265625</c:v>
                </c:pt>
                <c:pt idx="802">
                  <c:v>76.366455078125</c:v>
                </c:pt>
                <c:pt idx="803">
                  <c:v>87.428634643554688</c:v>
                </c:pt>
                <c:pt idx="804">
                  <c:v>90.125228881835938</c:v>
                </c:pt>
                <c:pt idx="805">
                  <c:v>86.733680725097656</c:v>
                </c:pt>
                <c:pt idx="806">
                  <c:v>80.786811828613281</c:v>
                </c:pt>
                <c:pt idx="807">
                  <c:v>81.052101135253906</c:v>
                </c:pt>
                <c:pt idx="808">
                  <c:v>82.268058776855469</c:v>
                </c:pt>
                <c:pt idx="809">
                  <c:v>88.858993530273438</c:v>
                </c:pt>
                <c:pt idx="810">
                  <c:v>82.165023803710938</c:v>
                </c:pt>
                <c:pt idx="811">
                  <c:v>89.05694580078125</c:v>
                </c:pt>
                <c:pt idx="812">
                  <c:v>83.604377746582031</c:v>
                </c:pt>
                <c:pt idx="813">
                  <c:v>86.019294738769531</c:v>
                </c:pt>
                <c:pt idx="814">
                  <c:v>85.536308288574219</c:v>
                </c:pt>
                <c:pt idx="815">
                  <c:v>88.243698120117188</c:v>
                </c:pt>
                <c:pt idx="816">
                  <c:v>86.494239807128906</c:v>
                </c:pt>
                <c:pt idx="817">
                  <c:v>77.245704650878906</c:v>
                </c:pt>
                <c:pt idx="818">
                  <c:v>88.741752624511719</c:v>
                </c:pt>
                <c:pt idx="819">
                  <c:v>85.413398742675781</c:v>
                </c:pt>
                <c:pt idx="820">
                  <c:v>93.403968811035156</c:v>
                </c:pt>
                <c:pt idx="821">
                  <c:v>85.430557250976563</c:v>
                </c:pt>
                <c:pt idx="822">
                  <c:v>80.72943115234375</c:v>
                </c:pt>
                <c:pt idx="823">
                  <c:v>82.007835388183594</c:v>
                </c:pt>
                <c:pt idx="824">
                  <c:v>81.756378173828125</c:v>
                </c:pt>
                <c:pt idx="825">
                  <c:v>95.550437927246094</c:v>
                </c:pt>
                <c:pt idx="826">
                  <c:v>87.661331176757813</c:v>
                </c:pt>
                <c:pt idx="827">
                  <c:v>80.121963500976563</c:v>
                </c:pt>
                <c:pt idx="828">
                  <c:v>82.42535400390625</c:v>
                </c:pt>
                <c:pt idx="829">
                  <c:v>82.03546142578125</c:v>
                </c:pt>
                <c:pt idx="830">
                  <c:v>87.502799987792969</c:v>
                </c:pt>
                <c:pt idx="831">
                  <c:v>83.500999450683594</c:v>
                </c:pt>
                <c:pt idx="832">
                  <c:v>87.016075134277344</c:v>
                </c:pt>
                <c:pt idx="833">
                  <c:v>89.337692260742188</c:v>
                </c:pt>
                <c:pt idx="834">
                  <c:v>90.272109985351563</c:v>
                </c:pt>
                <c:pt idx="835">
                  <c:v>82.680625915527344</c:v>
                </c:pt>
                <c:pt idx="836">
                  <c:v>86.799415588378906</c:v>
                </c:pt>
                <c:pt idx="837">
                  <c:v>82.516685485839844</c:v>
                </c:pt>
                <c:pt idx="838">
                  <c:v>85.806068420410156</c:v>
                </c:pt>
                <c:pt idx="839">
                  <c:v>83.522369384765625</c:v>
                </c:pt>
                <c:pt idx="840">
                  <c:v>85.159034729003906</c:v>
                </c:pt>
                <c:pt idx="841">
                  <c:v>88.771652221679688</c:v>
                </c:pt>
                <c:pt idx="842">
                  <c:v>101.6064071655273</c:v>
                </c:pt>
                <c:pt idx="843">
                  <c:v>82.711677551269531</c:v>
                </c:pt>
                <c:pt idx="844">
                  <c:v>90.507072448730469</c:v>
                </c:pt>
                <c:pt idx="845">
                  <c:v>83.954933166503906</c:v>
                </c:pt>
                <c:pt idx="846">
                  <c:v>77.883140563964844</c:v>
                </c:pt>
                <c:pt idx="847">
                  <c:v>79.109321594238281</c:v>
                </c:pt>
                <c:pt idx="848">
                  <c:v>82.376304626464844</c:v>
                </c:pt>
                <c:pt idx="849">
                  <c:v>85.727775573730469</c:v>
                </c:pt>
                <c:pt idx="850">
                  <c:v>86.441246032714844</c:v>
                </c:pt>
                <c:pt idx="851">
                  <c:v>89.419593811035156</c:v>
                </c:pt>
                <c:pt idx="852">
                  <c:v>86.417434692382813</c:v>
                </c:pt>
                <c:pt idx="853">
                  <c:v>86.047248840332031</c:v>
                </c:pt>
                <c:pt idx="854">
                  <c:v>94.773223876953125</c:v>
                </c:pt>
                <c:pt idx="855">
                  <c:v>92.972068786621094</c:v>
                </c:pt>
                <c:pt idx="856">
                  <c:v>82.549285888671875</c:v>
                </c:pt>
                <c:pt idx="857">
                  <c:v>87.624443054199219</c:v>
                </c:pt>
                <c:pt idx="858">
                  <c:v>82.748069763183594</c:v>
                </c:pt>
                <c:pt idx="859">
                  <c:v>79.624595642089844</c:v>
                </c:pt>
                <c:pt idx="860">
                  <c:v>76.06304931640625</c:v>
                </c:pt>
                <c:pt idx="861">
                  <c:v>90.720695495605469</c:v>
                </c:pt>
                <c:pt idx="862">
                  <c:v>81.207000732421875</c:v>
                </c:pt>
                <c:pt idx="863">
                  <c:v>90.639778137207031</c:v>
                </c:pt>
                <c:pt idx="864">
                  <c:v>83.861412048339844</c:v>
                </c:pt>
                <c:pt idx="865">
                  <c:v>84.4088134765625</c:v>
                </c:pt>
                <c:pt idx="866">
                  <c:v>72.236289978027344</c:v>
                </c:pt>
                <c:pt idx="867">
                  <c:v>81.599861145019531</c:v>
                </c:pt>
                <c:pt idx="868">
                  <c:v>88.890312194824219</c:v>
                </c:pt>
                <c:pt idx="869">
                  <c:v>93.80322265625</c:v>
                </c:pt>
                <c:pt idx="870">
                  <c:v>77.941520690917969</c:v>
                </c:pt>
                <c:pt idx="871">
                  <c:v>84.475395202636719</c:v>
                </c:pt>
                <c:pt idx="872">
                  <c:v>87.924949645996094</c:v>
                </c:pt>
                <c:pt idx="873">
                  <c:v>81.451408386230469</c:v>
                </c:pt>
                <c:pt idx="874">
                  <c:v>89.472061157226563</c:v>
                </c:pt>
                <c:pt idx="875">
                  <c:v>81.887451171875</c:v>
                </c:pt>
                <c:pt idx="876">
                  <c:v>96.754066467285156</c:v>
                </c:pt>
                <c:pt idx="877">
                  <c:v>88.727630615234375</c:v>
                </c:pt>
                <c:pt idx="878">
                  <c:v>87.426109313964844</c:v>
                </c:pt>
                <c:pt idx="879">
                  <c:v>80.033355712890625</c:v>
                </c:pt>
                <c:pt idx="880">
                  <c:v>74.350685119628906</c:v>
                </c:pt>
                <c:pt idx="881">
                  <c:v>79.039260864257813</c:v>
                </c:pt>
                <c:pt idx="882">
                  <c:v>82.004043579101563</c:v>
                </c:pt>
                <c:pt idx="883">
                  <c:v>79.069740295410156</c:v>
                </c:pt>
                <c:pt idx="884">
                  <c:v>89.807777404785156</c:v>
                </c:pt>
                <c:pt idx="885">
                  <c:v>87.927116394042969</c:v>
                </c:pt>
                <c:pt idx="886">
                  <c:v>82.094795227050781</c:v>
                </c:pt>
                <c:pt idx="887">
                  <c:v>85.678817749023438</c:v>
                </c:pt>
                <c:pt idx="888">
                  <c:v>88.237403869628906</c:v>
                </c:pt>
                <c:pt idx="889">
                  <c:v>82.916694641113281</c:v>
                </c:pt>
                <c:pt idx="890">
                  <c:v>85.516403198242188</c:v>
                </c:pt>
                <c:pt idx="891">
                  <c:v>93.509620666503906</c:v>
                </c:pt>
                <c:pt idx="892">
                  <c:v>83.388206481933594</c:v>
                </c:pt>
                <c:pt idx="893">
                  <c:v>86.455818176269531</c:v>
                </c:pt>
                <c:pt idx="894">
                  <c:v>85.365699768066406</c:v>
                </c:pt>
                <c:pt idx="895">
                  <c:v>80.380874633789063</c:v>
                </c:pt>
                <c:pt idx="896">
                  <c:v>92.341682434082031</c:v>
                </c:pt>
                <c:pt idx="897">
                  <c:v>87.871246337890625</c:v>
                </c:pt>
                <c:pt idx="898">
                  <c:v>86.967689514160156</c:v>
                </c:pt>
                <c:pt idx="899">
                  <c:v>83.508834838867188</c:v>
                </c:pt>
                <c:pt idx="900">
                  <c:v>78.093597412109375</c:v>
                </c:pt>
                <c:pt idx="901">
                  <c:v>89.383354187011719</c:v>
                </c:pt>
                <c:pt idx="902">
                  <c:v>85.368011474609375</c:v>
                </c:pt>
                <c:pt idx="903">
                  <c:v>90.116043090820313</c:v>
                </c:pt>
                <c:pt idx="904">
                  <c:v>87.626091003417969</c:v>
                </c:pt>
                <c:pt idx="905">
                  <c:v>81.057571411132813</c:v>
                </c:pt>
                <c:pt idx="906">
                  <c:v>83.947494506835938</c:v>
                </c:pt>
                <c:pt idx="907">
                  <c:v>90.513771057128906</c:v>
                </c:pt>
                <c:pt idx="908">
                  <c:v>82.794677734375</c:v>
                </c:pt>
                <c:pt idx="909">
                  <c:v>80.676429748535156</c:v>
                </c:pt>
                <c:pt idx="910">
                  <c:v>85.346664428710938</c:v>
                </c:pt>
                <c:pt idx="911">
                  <c:v>80.782234191894531</c:v>
                </c:pt>
                <c:pt idx="912">
                  <c:v>84.030540466308594</c:v>
                </c:pt>
                <c:pt idx="913">
                  <c:v>83.145294189453125</c:v>
                </c:pt>
                <c:pt idx="914">
                  <c:v>80.148712158203125</c:v>
                </c:pt>
                <c:pt idx="915">
                  <c:v>83.697517395019531</c:v>
                </c:pt>
                <c:pt idx="916">
                  <c:v>79.857131958007813</c:v>
                </c:pt>
                <c:pt idx="917">
                  <c:v>88.146133422851563</c:v>
                </c:pt>
                <c:pt idx="918">
                  <c:v>86.200439453125</c:v>
                </c:pt>
                <c:pt idx="919">
                  <c:v>83.426902770996094</c:v>
                </c:pt>
                <c:pt idx="920">
                  <c:v>87.850028991699219</c:v>
                </c:pt>
                <c:pt idx="921">
                  <c:v>78.045028686523438</c:v>
                </c:pt>
                <c:pt idx="922">
                  <c:v>74.351707458496094</c:v>
                </c:pt>
                <c:pt idx="923">
                  <c:v>88.409248352050781</c:v>
                </c:pt>
                <c:pt idx="924">
                  <c:v>84.500282287597656</c:v>
                </c:pt>
                <c:pt idx="925">
                  <c:v>84.869041442871094</c:v>
                </c:pt>
                <c:pt idx="926">
                  <c:v>94.390121459960938</c:v>
                </c:pt>
                <c:pt idx="927">
                  <c:v>82.841011047363281</c:v>
                </c:pt>
                <c:pt idx="928">
                  <c:v>83.014236450195313</c:v>
                </c:pt>
                <c:pt idx="929">
                  <c:v>89.034614562988281</c:v>
                </c:pt>
                <c:pt idx="930">
                  <c:v>89.176521301269531</c:v>
                </c:pt>
                <c:pt idx="931">
                  <c:v>83.572242736816406</c:v>
                </c:pt>
                <c:pt idx="932">
                  <c:v>89.942680358886719</c:v>
                </c:pt>
                <c:pt idx="933">
                  <c:v>78.846138000488281</c:v>
                </c:pt>
                <c:pt idx="934">
                  <c:v>82.215110778808594</c:v>
                </c:pt>
                <c:pt idx="935">
                  <c:v>85.104339599609375</c:v>
                </c:pt>
                <c:pt idx="936">
                  <c:v>84.488624572753906</c:v>
                </c:pt>
                <c:pt idx="937">
                  <c:v>89.047828674316406</c:v>
                </c:pt>
                <c:pt idx="938">
                  <c:v>82.616401672363281</c:v>
                </c:pt>
                <c:pt idx="939">
                  <c:v>87.35528564453125</c:v>
                </c:pt>
                <c:pt idx="940">
                  <c:v>84.492546081542969</c:v>
                </c:pt>
                <c:pt idx="941">
                  <c:v>82.340919494628906</c:v>
                </c:pt>
                <c:pt idx="942">
                  <c:v>86.19061279296875</c:v>
                </c:pt>
                <c:pt idx="943">
                  <c:v>99.510215759277344</c:v>
                </c:pt>
                <c:pt idx="944">
                  <c:v>81.527565002441406</c:v>
                </c:pt>
                <c:pt idx="945">
                  <c:v>79.538276672363281</c:v>
                </c:pt>
                <c:pt idx="946">
                  <c:v>85.707565307617188</c:v>
                </c:pt>
                <c:pt idx="947">
                  <c:v>87.261024475097656</c:v>
                </c:pt>
                <c:pt idx="948">
                  <c:v>84.588714599609375</c:v>
                </c:pt>
                <c:pt idx="949">
                  <c:v>93.91241455078125</c:v>
                </c:pt>
                <c:pt idx="950">
                  <c:v>89.930038452148438</c:v>
                </c:pt>
                <c:pt idx="951">
                  <c:v>93.562202453613281</c:v>
                </c:pt>
                <c:pt idx="952">
                  <c:v>85.480522155761719</c:v>
                </c:pt>
                <c:pt idx="953">
                  <c:v>88.617095947265625</c:v>
                </c:pt>
                <c:pt idx="954">
                  <c:v>76.800949096679688</c:v>
                </c:pt>
                <c:pt idx="955">
                  <c:v>88.419700622558594</c:v>
                </c:pt>
                <c:pt idx="956">
                  <c:v>92.068771362304688</c:v>
                </c:pt>
                <c:pt idx="957">
                  <c:v>92.328338623046875</c:v>
                </c:pt>
                <c:pt idx="958">
                  <c:v>87.760459899902344</c:v>
                </c:pt>
                <c:pt idx="959">
                  <c:v>83.928848266601563</c:v>
                </c:pt>
                <c:pt idx="960">
                  <c:v>86.202255249023438</c:v>
                </c:pt>
                <c:pt idx="961">
                  <c:v>86.19024658203125</c:v>
                </c:pt>
                <c:pt idx="962">
                  <c:v>84.775604248046875</c:v>
                </c:pt>
                <c:pt idx="963">
                  <c:v>79.439506530761719</c:v>
                </c:pt>
                <c:pt idx="964">
                  <c:v>75.408843994140625</c:v>
                </c:pt>
                <c:pt idx="965">
                  <c:v>86.7777099609375</c:v>
                </c:pt>
                <c:pt idx="966">
                  <c:v>81.228729248046875</c:v>
                </c:pt>
                <c:pt idx="967">
                  <c:v>83.726531982421875</c:v>
                </c:pt>
                <c:pt idx="968">
                  <c:v>91.398399353027344</c:v>
                </c:pt>
                <c:pt idx="969">
                  <c:v>81.694999694824219</c:v>
                </c:pt>
                <c:pt idx="970">
                  <c:v>81.473159790039063</c:v>
                </c:pt>
                <c:pt idx="971">
                  <c:v>89.196174621582031</c:v>
                </c:pt>
                <c:pt idx="972">
                  <c:v>81.515190124511719</c:v>
                </c:pt>
                <c:pt idx="973">
                  <c:v>91.190658569335938</c:v>
                </c:pt>
                <c:pt idx="974">
                  <c:v>80.976554870605469</c:v>
                </c:pt>
                <c:pt idx="975">
                  <c:v>78.04998779296875</c:v>
                </c:pt>
                <c:pt idx="976">
                  <c:v>89.124626159667969</c:v>
                </c:pt>
                <c:pt idx="977">
                  <c:v>88.809913635253906</c:v>
                </c:pt>
                <c:pt idx="978">
                  <c:v>79.302688598632813</c:v>
                </c:pt>
                <c:pt idx="979">
                  <c:v>89.201347351074219</c:v>
                </c:pt>
                <c:pt idx="980">
                  <c:v>87.538963317871094</c:v>
                </c:pt>
                <c:pt idx="981">
                  <c:v>82.909385681152344</c:v>
                </c:pt>
                <c:pt idx="982">
                  <c:v>90.086624145507813</c:v>
                </c:pt>
                <c:pt idx="983">
                  <c:v>86.930061340332031</c:v>
                </c:pt>
                <c:pt idx="984">
                  <c:v>67.816513061523438</c:v>
                </c:pt>
                <c:pt idx="985">
                  <c:v>84.682044982910156</c:v>
                </c:pt>
                <c:pt idx="986">
                  <c:v>89.91436767578125</c:v>
                </c:pt>
                <c:pt idx="987">
                  <c:v>86.065017700195313</c:v>
                </c:pt>
                <c:pt idx="988">
                  <c:v>83.10986328125</c:v>
                </c:pt>
                <c:pt idx="989">
                  <c:v>90.511360168457031</c:v>
                </c:pt>
                <c:pt idx="990">
                  <c:v>90.244964599609375</c:v>
                </c:pt>
                <c:pt idx="991">
                  <c:v>83.648208618164063</c:v>
                </c:pt>
                <c:pt idx="992">
                  <c:v>77.371253967285156</c:v>
                </c:pt>
                <c:pt idx="993">
                  <c:v>80.824470520019531</c:v>
                </c:pt>
                <c:pt idx="994">
                  <c:v>97.094352722167969</c:v>
                </c:pt>
                <c:pt idx="995">
                  <c:v>79.093132019042969</c:v>
                </c:pt>
                <c:pt idx="996">
                  <c:v>83.266571044921875</c:v>
                </c:pt>
                <c:pt idx="997">
                  <c:v>85.654960632324219</c:v>
                </c:pt>
                <c:pt idx="998">
                  <c:v>87.957740783691406</c:v>
                </c:pt>
                <c:pt idx="999">
                  <c:v>79.507675170898438</c:v>
                </c:pt>
                <c:pt idx="1000">
                  <c:v>92.617462158203125</c:v>
                </c:pt>
                <c:pt idx="1001">
                  <c:v>87.559860229492188</c:v>
                </c:pt>
                <c:pt idx="1002">
                  <c:v>81.779541015625</c:v>
                </c:pt>
                <c:pt idx="1003">
                  <c:v>81.058006286621094</c:v>
                </c:pt>
                <c:pt idx="1004">
                  <c:v>82.331016540527344</c:v>
                </c:pt>
                <c:pt idx="1005">
                  <c:v>84.548614501953125</c:v>
                </c:pt>
                <c:pt idx="1006">
                  <c:v>86.20782470703125</c:v>
                </c:pt>
                <c:pt idx="1007">
                  <c:v>84.705543518066406</c:v>
                </c:pt>
                <c:pt idx="1008">
                  <c:v>77.812103271484375</c:v>
                </c:pt>
                <c:pt idx="1009">
                  <c:v>77.530517578125</c:v>
                </c:pt>
                <c:pt idx="1010">
                  <c:v>79.886512756347656</c:v>
                </c:pt>
                <c:pt idx="1011">
                  <c:v>96.079360961914063</c:v>
                </c:pt>
                <c:pt idx="1012">
                  <c:v>86.47283935546875</c:v>
                </c:pt>
                <c:pt idx="1013">
                  <c:v>86.502037048339844</c:v>
                </c:pt>
                <c:pt idx="1014">
                  <c:v>85.129371643066406</c:v>
                </c:pt>
                <c:pt idx="1015">
                  <c:v>87.866264343261719</c:v>
                </c:pt>
                <c:pt idx="1016">
                  <c:v>78.764450073242188</c:v>
                </c:pt>
                <c:pt idx="1017">
                  <c:v>82.813613891601563</c:v>
                </c:pt>
                <c:pt idx="1018">
                  <c:v>81.693328857421875</c:v>
                </c:pt>
                <c:pt idx="1019">
                  <c:v>83.825973510742188</c:v>
                </c:pt>
                <c:pt idx="1020">
                  <c:v>85.146133422851563</c:v>
                </c:pt>
                <c:pt idx="1021">
                  <c:v>90.665924072265625</c:v>
                </c:pt>
                <c:pt idx="1022">
                  <c:v>83.353179931640625</c:v>
                </c:pt>
                <c:pt idx="1023">
                  <c:v>91.730171203613281</c:v>
                </c:pt>
                <c:pt idx="1024">
                  <c:v>83.412376403808594</c:v>
                </c:pt>
                <c:pt idx="1025">
                  <c:v>82.1265869140625</c:v>
                </c:pt>
                <c:pt idx="1026">
                  <c:v>76.698570251464844</c:v>
                </c:pt>
                <c:pt idx="1027">
                  <c:v>87.576583862304688</c:v>
                </c:pt>
                <c:pt idx="1028">
                  <c:v>93.287918090820313</c:v>
                </c:pt>
                <c:pt idx="1029">
                  <c:v>79.412239074707031</c:v>
                </c:pt>
                <c:pt idx="1030">
                  <c:v>92.271377563476563</c:v>
                </c:pt>
                <c:pt idx="1031">
                  <c:v>91.168289184570313</c:v>
                </c:pt>
                <c:pt idx="1032">
                  <c:v>83.856124877929688</c:v>
                </c:pt>
                <c:pt idx="1033">
                  <c:v>80.030570983886719</c:v>
                </c:pt>
                <c:pt idx="1034">
                  <c:v>90.929000854492188</c:v>
                </c:pt>
                <c:pt idx="1035">
                  <c:v>89.309219360351563</c:v>
                </c:pt>
                <c:pt idx="1036">
                  <c:v>88.028495788574219</c:v>
                </c:pt>
                <c:pt idx="1037">
                  <c:v>83.948745727539063</c:v>
                </c:pt>
                <c:pt idx="1038">
                  <c:v>82.398582458496094</c:v>
                </c:pt>
                <c:pt idx="1039">
                  <c:v>84.400733947753906</c:v>
                </c:pt>
                <c:pt idx="1040">
                  <c:v>74.494804382324219</c:v>
                </c:pt>
                <c:pt idx="1041">
                  <c:v>87.922798156738281</c:v>
                </c:pt>
                <c:pt idx="1042">
                  <c:v>83.155113220214844</c:v>
                </c:pt>
                <c:pt idx="1043">
                  <c:v>83.635345458984375</c:v>
                </c:pt>
                <c:pt idx="1044">
                  <c:v>85.727958679199219</c:v>
                </c:pt>
                <c:pt idx="1045">
                  <c:v>86.452964782714844</c:v>
                </c:pt>
                <c:pt idx="1046">
                  <c:v>82.281967163085938</c:v>
                </c:pt>
                <c:pt idx="1047">
                  <c:v>77.247116088867188</c:v>
                </c:pt>
                <c:pt idx="1048">
                  <c:v>76.916633605957031</c:v>
                </c:pt>
                <c:pt idx="1049">
                  <c:v>84.335624694824219</c:v>
                </c:pt>
                <c:pt idx="1050">
                  <c:v>80.20855712890625</c:v>
                </c:pt>
                <c:pt idx="1051">
                  <c:v>84.139564514160156</c:v>
                </c:pt>
                <c:pt idx="1052">
                  <c:v>87.029296875</c:v>
                </c:pt>
                <c:pt idx="1053">
                  <c:v>87.519683837890625</c:v>
                </c:pt>
                <c:pt idx="1054">
                  <c:v>80.61688232421875</c:v>
                </c:pt>
                <c:pt idx="1055">
                  <c:v>81.615379333496094</c:v>
                </c:pt>
                <c:pt idx="1056">
                  <c:v>81.964263916015625</c:v>
                </c:pt>
                <c:pt idx="1057">
                  <c:v>89.687164306640625</c:v>
                </c:pt>
                <c:pt idx="1058">
                  <c:v>86.514839172363281</c:v>
                </c:pt>
                <c:pt idx="1059">
                  <c:v>85.018539428710938</c:v>
                </c:pt>
                <c:pt idx="1060">
                  <c:v>83.858978271484375</c:v>
                </c:pt>
                <c:pt idx="1061">
                  <c:v>88.2412109375</c:v>
                </c:pt>
                <c:pt idx="1062">
                  <c:v>87.433845520019531</c:v>
                </c:pt>
                <c:pt idx="1063">
                  <c:v>82.504508972167969</c:v>
                </c:pt>
                <c:pt idx="1064">
                  <c:v>87.386611938476563</c:v>
                </c:pt>
                <c:pt idx="1065">
                  <c:v>88.672981262207031</c:v>
                </c:pt>
                <c:pt idx="1066">
                  <c:v>84.979827880859375</c:v>
                </c:pt>
                <c:pt idx="1067">
                  <c:v>85.513114929199219</c:v>
                </c:pt>
                <c:pt idx="1068">
                  <c:v>87.612968444824219</c:v>
                </c:pt>
                <c:pt idx="1069">
                  <c:v>89.189132690429688</c:v>
                </c:pt>
                <c:pt idx="1070">
                  <c:v>90.607315063476563</c:v>
                </c:pt>
                <c:pt idx="1071">
                  <c:v>88.641860961914063</c:v>
                </c:pt>
                <c:pt idx="1072">
                  <c:v>84.133453369140625</c:v>
                </c:pt>
                <c:pt idx="1073">
                  <c:v>83.370338439941406</c:v>
                </c:pt>
                <c:pt idx="1074">
                  <c:v>91.707908630371094</c:v>
                </c:pt>
                <c:pt idx="1075">
                  <c:v>84.190742492675781</c:v>
                </c:pt>
                <c:pt idx="1076">
                  <c:v>91.42071533203125</c:v>
                </c:pt>
                <c:pt idx="1077">
                  <c:v>88.597404479980469</c:v>
                </c:pt>
                <c:pt idx="1078">
                  <c:v>70.655586242675781</c:v>
                </c:pt>
                <c:pt idx="1079">
                  <c:v>88.079597473144531</c:v>
                </c:pt>
                <c:pt idx="1080">
                  <c:v>83.542572021484375</c:v>
                </c:pt>
                <c:pt idx="1081">
                  <c:v>96.628997802734375</c:v>
                </c:pt>
                <c:pt idx="1082">
                  <c:v>80.896903991699219</c:v>
                </c:pt>
                <c:pt idx="1083">
                  <c:v>78.700927734375</c:v>
                </c:pt>
                <c:pt idx="1084">
                  <c:v>81.051406860351563</c:v>
                </c:pt>
                <c:pt idx="1085">
                  <c:v>89.121315002441406</c:v>
                </c:pt>
                <c:pt idx="1086">
                  <c:v>80.81475830078125</c:v>
                </c:pt>
                <c:pt idx="1087">
                  <c:v>82.243278503417969</c:v>
                </c:pt>
                <c:pt idx="1088">
                  <c:v>82.585685729980469</c:v>
                </c:pt>
                <c:pt idx="1089">
                  <c:v>87.611854553222656</c:v>
                </c:pt>
                <c:pt idx="1090">
                  <c:v>90.778770446777344</c:v>
                </c:pt>
                <c:pt idx="1091">
                  <c:v>80.370704650878906</c:v>
                </c:pt>
                <c:pt idx="1092">
                  <c:v>81.379325866699219</c:v>
                </c:pt>
                <c:pt idx="1093">
                  <c:v>86.3831787109375</c:v>
                </c:pt>
                <c:pt idx="1094">
                  <c:v>86.954795837402344</c:v>
                </c:pt>
                <c:pt idx="1095">
                  <c:v>84.9124755859375</c:v>
                </c:pt>
                <c:pt idx="1096">
                  <c:v>83.610549926757813</c:v>
                </c:pt>
                <c:pt idx="1097">
                  <c:v>97.737533569335938</c:v>
                </c:pt>
                <c:pt idx="1098">
                  <c:v>82.628326416015625</c:v>
                </c:pt>
                <c:pt idx="1099">
                  <c:v>85.016845703125</c:v>
                </c:pt>
                <c:pt idx="1100">
                  <c:v>87.764747619628906</c:v>
                </c:pt>
                <c:pt idx="1101">
                  <c:v>75.427581787109375</c:v>
                </c:pt>
                <c:pt idx="1102">
                  <c:v>81.852279663085938</c:v>
                </c:pt>
                <c:pt idx="1103">
                  <c:v>85.882339477539063</c:v>
                </c:pt>
                <c:pt idx="1104">
                  <c:v>86.270988464355469</c:v>
                </c:pt>
                <c:pt idx="1105">
                  <c:v>85.664939880371094</c:v>
                </c:pt>
                <c:pt idx="1106">
                  <c:v>87.9776611328125</c:v>
                </c:pt>
                <c:pt idx="1107">
                  <c:v>84.932052612304688</c:v>
                </c:pt>
                <c:pt idx="1108">
                  <c:v>82.381927490234375</c:v>
                </c:pt>
                <c:pt idx="1109">
                  <c:v>87.143608093261719</c:v>
                </c:pt>
                <c:pt idx="1110">
                  <c:v>84.224853515625</c:v>
                </c:pt>
                <c:pt idx="1111">
                  <c:v>82.10357666015625</c:v>
                </c:pt>
                <c:pt idx="1112">
                  <c:v>93.814544677734375</c:v>
                </c:pt>
                <c:pt idx="1113">
                  <c:v>86.994384765625</c:v>
                </c:pt>
                <c:pt idx="1114">
                  <c:v>85.723655700683594</c:v>
                </c:pt>
                <c:pt idx="1115">
                  <c:v>90.816574096679688</c:v>
                </c:pt>
                <c:pt idx="1116">
                  <c:v>84.996902465820313</c:v>
                </c:pt>
                <c:pt idx="1117">
                  <c:v>84.442726135253906</c:v>
                </c:pt>
                <c:pt idx="1118">
                  <c:v>84.015380859375</c:v>
                </c:pt>
                <c:pt idx="1119">
                  <c:v>86.571456909179688</c:v>
                </c:pt>
                <c:pt idx="1120">
                  <c:v>85.222732543945313</c:v>
                </c:pt>
                <c:pt idx="1121">
                  <c:v>82.584739685058594</c:v>
                </c:pt>
                <c:pt idx="1122">
                  <c:v>88.228233337402344</c:v>
                </c:pt>
                <c:pt idx="1123">
                  <c:v>83.276199340820313</c:v>
                </c:pt>
                <c:pt idx="1124">
                  <c:v>86.498863220214844</c:v>
                </c:pt>
                <c:pt idx="1125">
                  <c:v>79.760383605957031</c:v>
                </c:pt>
                <c:pt idx="1126">
                  <c:v>88.268386840820313</c:v>
                </c:pt>
                <c:pt idx="1127">
                  <c:v>82.692131042480469</c:v>
                </c:pt>
                <c:pt idx="1128">
                  <c:v>84.156806945800781</c:v>
                </c:pt>
                <c:pt idx="1129">
                  <c:v>87.511566162109375</c:v>
                </c:pt>
                <c:pt idx="1130">
                  <c:v>73.595619201660156</c:v>
                </c:pt>
                <c:pt idx="1131">
                  <c:v>91.22442626953125</c:v>
                </c:pt>
                <c:pt idx="1132">
                  <c:v>90.215278625488281</c:v>
                </c:pt>
                <c:pt idx="1133">
                  <c:v>84.23486328125</c:v>
                </c:pt>
                <c:pt idx="1134">
                  <c:v>82.591545104980469</c:v>
                </c:pt>
                <c:pt idx="1135">
                  <c:v>86.417327880859375</c:v>
                </c:pt>
                <c:pt idx="1136">
                  <c:v>87.125831604003906</c:v>
                </c:pt>
                <c:pt idx="1137">
                  <c:v>88.51898193359375</c:v>
                </c:pt>
                <c:pt idx="1138">
                  <c:v>84.892448425292969</c:v>
                </c:pt>
                <c:pt idx="1139">
                  <c:v>77.612907409667969</c:v>
                </c:pt>
                <c:pt idx="1140">
                  <c:v>79.722053527832031</c:v>
                </c:pt>
                <c:pt idx="1141">
                  <c:v>77.765754699707031</c:v>
                </c:pt>
                <c:pt idx="1142">
                  <c:v>84.420440673828125</c:v>
                </c:pt>
                <c:pt idx="1143">
                  <c:v>89.901443481445313</c:v>
                </c:pt>
                <c:pt idx="1144">
                  <c:v>81.435340881347656</c:v>
                </c:pt>
                <c:pt idx="1145">
                  <c:v>80.978683471679688</c:v>
                </c:pt>
                <c:pt idx="1146">
                  <c:v>75.080230712890625</c:v>
                </c:pt>
                <c:pt idx="1147">
                  <c:v>89.40032958984375</c:v>
                </c:pt>
                <c:pt idx="1148">
                  <c:v>86.535255432128906</c:v>
                </c:pt>
                <c:pt idx="1149">
                  <c:v>79.135604858398438</c:v>
                </c:pt>
                <c:pt idx="1150">
                  <c:v>87.270401000976563</c:v>
                </c:pt>
                <c:pt idx="1151">
                  <c:v>85.160514831542969</c:v>
                </c:pt>
                <c:pt idx="1152">
                  <c:v>79.268714904785156</c:v>
                </c:pt>
                <c:pt idx="1153">
                  <c:v>91.691741943359375</c:v>
                </c:pt>
                <c:pt idx="1154">
                  <c:v>91.16583251953125</c:v>
                </c:pt>
                <c:pt idx="1155">
                  <c:v>87.816184997558594</c:v>
                </c:pt>
                <c:pt idx="1156">
                  <c:v>79.473892211914063</c:v>
                </c:pt>
                <c:pt idx="1157">
                  <c:v>89.738807678222656</c:v>
                </c:pt>
                <c:pt idx="1158">
                  <c:v>88.25341796875</c:v>
                </c:pt>
                <c:pt idx="1159">
                  <c:v>87.199813842773438</c:v>
                </c:pt>
                <c:pt idx="1160">
                  <c:v>89.730354309082031</c:v>
                </c:pt>
                <c:pt idx="1161">
                  <c:v>85.212547302246094</c:v>
                </c:pt>
                <c:pt idx="1162">
                  <c:v>83.474319458007813</c:v>
                </c:pt>
                <c:pt idx="1163">
                  <c:v>86.124740600585938</c:v>
                </c:pt>
                <c:pt idx="1164">
                  <c:v>87.390518188476563</c:v>
                </c:pt>
                <c:pt idx="1165">
                  <c:v>81.758346557617188</c:v>
                </c:pt>
                <c:pt idx="1166">
                  <c:v>87.538711547851563</c:v>
                </c:pt>
                <c:pt idx="1167">
                  <c:v>91.846237182617188</c:v>
                </c:pt>
                <c:pt idx="1168">
                  <c:v>84.232872009277344</c:v>
                </c:pt>
                <c:pt idx="1169">
                  <c:v>87.129058837890625</c:v>
                </c:pt>
                <c:pt idx="1170">
                  <c:v>90.11083984375</c:v>
                </c:pt>
                <c:pt idx="1171">
                  <c:v>89.674766540527344</c:v>
                </c:pt>
                <c:pt idx="1172">
                  <c:v>79.329132080078125</c:v>
                </c:pt>
                <c:pt idx="1173">
                  <c:v>81.211959838867188</c:v>
                </c:pt>
                <c:pt idx="1174">
                  <c:v>85.738121032714844</c:v>
                </c:pt>
                <c:pt idx="1175">
                  <c:v>88.003219604492188</c:v>
                </c:pt>
                <c:pt idx="1176">
                  <c:v>81.936058044433594</c:v>
                </c:pt>
                <c:pt idx="1177">
                  <c:v>85.110328674316406</c:v>
                </c:pt>
                <c:pt idx="1178">
                  <c:v>93.547439575195313</c:v>
                </c:pt>
                <c:pt idx="1179">
                  <c:v>94.528404235839844</c:v>
                </c:pt>
                <c:pt idx="1180">
                  <c:v>82.266448974609375</c:v>
                </c:pt>
                <c:pt idx="1181">
                  <c:v>90.839981079101563</c:v>
                </c:pt>
                <c:pt idx="1182">
                  <c:v>84.544830322265625</c:v>
                </c:pt>
                <c:pt idx="1183">
                  <c:v>82.432296752929688</c:v>
                </c:pt>
                <c:pt idx="1184">
                  <c:v>81.670845031738281</c:v>
                </c:pt>
                <c:pt idx="1185">
                  <c:v>86.918853759765625</c:v>
                </c:pt>
                <c:pt idx="1186">
                  <c:v>83.872413635253906</c:v>
                </c:pt>
                <c:pt idx="1187">
                  <c:v>84.100677490234375</c:v>
                </c:pt>
                <c:pt idx="1188">
                  <c:v>76.736663818359375</c:v>
                </c:pt>
                <c:pt idx="1189">
                  <c:v>87.458892822265625</c:v>
                </c:pt>
                <c:pt idx="1190">
                  <c:v>83.115196228027344</c:v>
                </c:pt>
                <c:pt idx="1191">
                  <c:v>85.097877502441406</c:v>
                </c:pt>
                <c:pt idx="1192">
                  <c:v>83.712730407714844</c:v>
                </c:pt>
                <c:pt idx="1193">
                  <c:v>78.006752014160156</c:v>
                </c:pt>
                <c:pt idx="1194">
                  <c:v>81.145515441894531</c:v>
                </c:pt>
                <c:pt idx="1195">
                  <c:v>82.656959533691406</c:v>
                </c:pt>
                <c:pt idx="1196">
                  <c:v>95.177703857421875</c:v>
                </c:pt>
                <c:pt idx="1197">
                  <c:v>86.43267822265625</c:v>
                </c:pt>
                <c:pt idx="1198">
                  <c:v>84.483924865722656</c:v>
                </c:pt>
                <c:pt idx="1199">
                  <c:v>86.115470886230469</c:v>
                </c:pt>
                <c:pt idx="1200">
                  <c:v>77.626136779785156</c:v>
                </c:pt>
                <c:pt idx="1201">
                  <c:v>92.254997253417969</c:v>
                </c:pt>
                <c:pt idx="1202">
                  <c:v>84.960739135742188</c:v>
                </c:pt>
                <c:pt idx="1203">
                  <c:v>83.594673156738281</c:v>
                </c:pt>
                <c:pt idx="1204">
                  <c:v>87.040573120117188</c:v>
                </c:pt>
                <c:pt idx="1205">
                  <c:v>91.858726501464844</c:v>
                </c:pt>
                <c:pt idx="1206">
                  <c:v>82.099235534667969</c:v>
                </c:pt>
                <c:pt idx="1207">
                  <c:v>87.889274597167969</c:v>
                </c:pt>
                <c:pt idx="1208">
                  <c:v>86.768356323242188</c:v>
                </c:pt>
                <c:pt idx="1209">
                  <c:v>84.264389038085938</c:v>
                </c:pt>
                <c:pt idx="1210">
                  <c:v>86.352943420410156</c:v>
                </c:pt>
                <c:pt idx="1211">
                  <c:v>83.531082153320313</c:v>
                </c:pt>
                <c:pt idx="1212">
                  <c:v>87.176223754882813</c:v>
                </c:pt>
                <c:pt idx="1213">
                  <c:v>88.704193115234375</c:v>
                </c:pt>
                <c:pt idx="1214">
                  <c:v>84.420913696289063</c:v>
                </c:pt>
                <c:pt idx="1215">
                  <c:v>88.926910400390625</c:v>
                </c:pt>
                <c:pt idx="1216">
                  <c:v>82.877632141113281</c:v>
                </c:pt>
                <c:pt idx="1217">
                  <c:v>80.362815856933594</c:v>
                </c:pt>
                <c:pt idx="1218">
                  <c:v>90.157081604003906</c:v>
                </c:pt>
                <c:pt idx="1219">
                  <c:v>91.176666259765625</c:v>
                </c:pt>
                <c:pt idx="1220">
                  <c:v>86.822509765625</c:v>
                </c:pt>
                <c:pt idx="1221">
                  <c:v>88.964561462402344</c:v>
                </c:pt>
                <c:pt idx="1222">
                  <c:v>78.753807067871094</c:v>
                </c:pt>
                <c:pt idx="1223">
                  <c:v>84.362991333007813</c:v>
                </c:pt>
                <c:pt idx="1224">
                  <c:v>83.060066223144531</c:v>
                </c:pt>
                <c:pt idx="1225">
                  <c:v>89.171279907226563</c:v>
                </c:pt>
                <c:pt idx="1226">
                  <c:v>83.127906799316406</c:v>
                </c:pt>
                <c:pt idx="1227">
                  <c:v>92.073265075683594</c:v>
                </c:pt>
                <c:pt idx="1228">
                  <c:v>87.402366638183594</c:v>
                </c:pt>
                <c:pt idx="1229">
                  <c:v>88.190086364746094</c:v>
                </c:pt>
                <c:pt idx="1230">
                  <c:v>80.5528564453125</c:v>
                </c:pt>
                <c:pt idx="1231">
                  <c:v>91.085990905761719</c:v>
                </c:pt>
                <c:pt idx="1232">
                  <c:v>85.346572875976563</c:v>
                </c:pt>
                <c:pt idx="1233">
                  <c:v>89.288604736328125</c:v>
                </c:pt>
                <c:pt idx="1234">
                  <c:v>83.531013488769531</c:v>
                </c:pt>
                <c:pt idx="1235">
                  <c:v>81.100135803222656</c:v>
                </c:pt>
                <c:pt idx="1236">
                  <c:v>85.011650085449219</c:v>
                </c:pt>
                <c:pt idx="1237">
                  <c:v>83.790199279785156</c:v>
                </c:pt>
                <c:pt idx="1238">
                  <c:v>82.314125061035156</c:v>
                </c:pt>
                <c:pt idx="1239">
                  <c:v>85.362602233886719</c:v>
                </c:pt>
                <c:pt idx="1240">
                  <c:v>96.781661987304688</c:v>
                </c:pt>
                <c:pt idx="1241">
                  <c:v>88.501472473144531</c:v>
                </c:pt>
                <c:pt idx="1242">
                  <c:v>89.264358520507813</c:v>
                </c:pt>
                <c:pt idx="1243">
                  <c:v>73.99566650390625</c:v>
                </c:pt>
                <c:pt idx="1244">
                  <c:v>82.032554626464844</c:v>
                </c:pt>
                <c:pt idx="1245">
                  <c:v>83.6954345703125</c:v>
                </c:pt>
                <c:pt idx="1246">
                  <c:v>87.737861633300781</c:v>
                </c:pt>
                <c:pt idx="1247">
                  <c:v>85.552749633789063</c:v>
                </c:pt>
                <c:pt idx="1248">
                  <c:v>80.635444641113281</c:v>
                </c:pt>
                <c:pt idx="1249">
                  <c:v>84.5684814453125</c:v>
                </c:pt>
                <c:pt idx="1250">
                  <c:v>83.126365661621094</c:v>
                </c:pt>
                <c:pt idx="1251">
                  <c:v>84.654998779296875</c:v>
                </c:pt>
                <c:pt idx="1252">
                  <c:v>83.485038757324219</c:v>
                </c:pt>
                <c:pt idx="1253">
                  <c:v>90.666458129882813</c:v>
                </c:pt>
                <c:pt idx="1254">
                  <c:v>83.209877014160156</c:v>
                </c:pt>
                <c:pt idx="1255">
                  <c:v>87.775779724121094</c:v>
                </c:pt>
                <c:pt idx="1256">
                  <c:v>84.201873779296875</c:v>
                </c:pt>
                <c:pt idx="1257">
                  <c:v>84.976287841796875</c:v>
                </c:pt>
                <c:pt idx="1258">
                  <c:v>85.091583251953125</c:v>
                </c:pt>
                <c:pt idx="1259">
                  <c:v>90.259979248046875</c:v>
                </c:pt>
                <c:pt idx="1260">
                  <c:v>87.294158935546875</c:v>
                </c:pt>
                <c:pt idx="1261">
                  <c:v>86.006141662597656</c:v>
                </c:pt>
                <c:pt idx="1262">
                  <c:v>93.552200317382813</c:v>
                </c:pt>
                <c:pt idx="1263">
                  <c:v>90.010391235351563</c:v>
                </c:pt>
                <c:pt idx="1264">
                  <c:v>89.622917175292969</c:v>
                </c:pt>
                <c:pt idx="1265">
                  <c:v>85.7841796875</c:v>
                </c:pt>
                <c:pt idx="1266">
                  <c:v>78.232879638671875</c:v>
                </c:pt>
                <c:pt idx="1267">
                  <c:v>83.901695251464844</c:v>
                </c:pt>
                <c:pt idx="1268">
                  <c:v>80.302536010742188</c:v>
                </c:pt>
                <c:pt idx="1269">
                  <c:v>83.1024169921875</c:v>
                </c:pt>
                <c:pt idx="1270">
                  <c:v>77.131553649902344</c:v>
                </c:pt>
                <c:pt idx="1271">
                  <c:v>89.225074768066406</c:v>
                </c:pt>
                <c:pt idx="1272">
                  <c:v>81.561538696289063</c:v>
                </c:pt>
                <c:pt idx="1273">
                  <c:v>78.040184020996094</c:v>
                </c:pt>
                <c:pt idx="1274">
                  <c:v>86.775917053222656</c:v>
                </c:pt>
                <c:pt idx="1275">
                  <c:v>82.502433776855469</c:v>
                </c:pt>
                <c:pt idx="1276">
                  <c:v>82.4942626953125</c:v>
                </c:pt>
                <c:pt idx="1277">
                  <c:v>82.588981628417969</c:v>
                </c:pt>
                <c:pt idx="1278">
                  <c:v>80.786323547363281</c:v>
                </c:pt>
                <c:pt idx="1279">
                  <c:v>80.902923583984375</c:v>
                </c:pt>
                <c:pt idx="1280">
                  <c:v>83.687232971191406</c:v>
                </c:pt>
                <c:pt idx="1281">
                  <c:v>88.407943725585938</c:v>
                </c:pt>
                <c:pt idx="1282">
                  <c:v>81.504837036132813</c:v>
                </c:pt>
                <c:pt idx="1283">
                  <c:v>75.8045654296875</c:v>
                </c:pt>
                <c:pt idx="1284">
                  <c:v>103.071403503418</c:v>
                </c:pt>
                <c:pt idx="1285">
                  <c:v>84.371742248535156</c:v>
                </c:pt>
                <c:pt idx="1286">
                  <c:v>83.364692687988281</c:v>
                </c:pt>
                <c:pt idx="1287">
                  <c:v>87.883720397949219</c:v>
                </c:pt>
                <c:pt idx="1288">
                  <c:v>83.849418640136719</c:v>
                </c:pt>
                <c:pt idx="1289">
                  <c:v>82.584732055664063</c:v>
                </c:pt>
                <c:pt idx="1290">
                  <c:v>84.431137084960938</c:v>
                </c:pt>
                <c:pt idx="1291">
                  <c:v>85.140113830566406</c:v>
                </c:pt>
                <c:pt idx="1292">
                  <c:v>91.603744506835938</c:v>
                </c:pt>
                <c:pt idx="1293">
                  <c:v>82.669578552246094</c:v>
                </c:pt>
                <c:pt idx="1294">
                  <c:v>94.452041625976563</c:v>
                </c:pt>
                <c:pt idx="1295">
                  <c:v>86.169021606445313</c:v>
                </c:pt>
                <c:pt idx="1296">
                  <c:v>90.978874206542969</c:v>
                </c:pt>
                <c:pt idx="1297">
                  <c:v>90.482658386230469</c:v>
                </c:pt>
                <c:pt idx="1298">
                  <c:v>96.342124938964844</c:v>
                </c:pt>
                <c:pt idx="1299">
                  <c:v>85.390647888183594</c:v>
                </c:pt>
                <c:pt idx="1300">
                  <c:v>80.557762145996094</c:v>
                </c:pt>
                <c:pt idx="1301">
                  <c:v>79.636940002441406</c:v>
                </c:pt>
                <c:pt idx="1302">
                  <c:v>84.553382873535156</c:v>
                </c:pt>
                <c:pt idx="1303">
                  <c:v>87.844078063964844</c:v>
                </c:pt>
                <c:pt idx="1304">
                  <c:v>82.726943969726563</c:v>
                </c:pt>
                <c:pt idx="1305">
                  <c:v>85.569297790527344</c:v>
                </c:pt>
                <c:pt idx="1306">
                  <c:v>84.341033935546875</c:v>
                </c:pt>
                <c:pt idx="1307">
                  <c:v>82.549407958984375</c:v>
                </c:pt>
                <c:pt idx="1308">
                  <c:v>76.340484619140625</c:v>
                </c:pt>
                <c:pt idx="1309">
                  <c:v>76.906898498535156</c:v>
                </c:pt>
                <c:pt idx="1310">
                  <c:v>80.075027465820313</c:v>
                </c:pt>
                <c:pt idx="1311">
                  <c:v>78.442245483398438</c:v>
                </c:pt>
                <c:pt idx="1312">
                  <c:v>83.202781677246094</c:v>
                </c:pt>
                <c:pt idx="1313">
                  <c:v>87.242416381835938</c:v>
                </c:pt>
                <c:pt idx="1314">
                  <c:v>84.505538940429688</c:v>
                </c:pt>
                <c:pt idx="1315">
                  <c:v>83.364944458007813</c:v>
                </c:pt>
                <c:pt idx="1316">
                  <c:v>87.838577270507813</c:v>
                </c:pt>
                <c:pt idx="1317">
                  <c:v>84.035842895507813</c:v>
                </c:pt>
                <c:pt idx="1318">
                  <c:v>86.599929809570313</c:v>
                </c:pt>
                <c:pt idx="1319">
                  <c:v>92.007644653320313</c:v>
                </c:pt>
                <c:pt idx="1320">
                  <c:v>85.435760498046875</c:v>
                </c:pt>
                <c:pt idx="1321">
                  <c:v>93.751373291015625</c:v>
                </c:pt>
                <c:pt idx="1322">
                  <c:v>83.469528198242188</c:v>
                </c:pt>
                <c:pt idx="1323">
                  <c:v>83.554847717285156</c:v>
                </c:pt>
                <c:pt idx="1324">
                  <c:v>80.938217163085938</c:v>
                </c:pt>
                <c:pt idx="1325">
                  <c:v>90.624603271484375</c:v>
                </c:pt>
                <c:pt idx="1326">
                  <c:v>88.003028869628906</c:v>
                </c:pt>
                <c:pt idx="1327">
                  <c:v>83.43121337890625</c:v>
                </c:pt>
                <c:pt idx="1328">
                  <c:v>84.084785461425781</c:v>
                </c:pt>
                <c:pt idx="1329">
                  <c:v>84.861618041992188</c:v>
                </c:pt>
                <c:pt idx="1330">
                  <c:v>86.566886901855469</c:v>
                </c:pt>
                <c:pt idx="1331">
                  <c:v>80.307884216308594</c:v>
                </c:pt>
                <c:pt idx="1332">
                  <c:v>87.534713745117188</c:v>
                </c:pt>
                <c:pt idx="1333">
                  <c:v>77.355987548828125</c:v>
                </c:pt>
                <c:pt idx="1334">
                  <c:v>89.3043212890625</c:v>
                </c:pt>
                <c:pt idx="1335">
                  <c:v>93.035934448242188</c:v>
                </c:pt>
                <c:pt idx="1336">
                  <c:v>86.453628540039063</c:v>
                </c:pt>
                <c:pt idx="1337">
                  <c:v>87.325569152832031</c:v>
                </c:pt>
                <c:pt idx="1338">
                  <c:v>91.598495483398438</c:v>
                </c:pt>
                <c:pt idx="1339">
                  <c:v>90.983283996582031</c:v>
                </c:pt>
                <c:pt idx="1340">
                  <c:v>84.028671264648438</c:v>
                </c:pt>
                <c:pt idx="1341">
                  <c:v>89.707130432128906</c:v>
                </c:pt>
                <c:pt idx="1342">
                  <c:v>95.199485778808594</c:v>
                </c:pt>
                <c:pt idx="1343">
                  <c:v>68.489028930664063</c:v>
                </c:pt>
                <c:pt idx="1344">
                  <c:v>86.354393005371094</c:v>
                </c:pt>
                <c:pt idx="1345">
                  <c:v>82.555282592773438</c:v>
                </c:pt>
                <c:pt idx="1346">
                  <c:v>84.385177612304688</c:v>
                </c:pt>
                <c:pt idx="1347">
                  <c:v>82.869850158691406</c:v>
                </c:pt>
                <c:pt idx="1348">
                  <c:v>73.039802551269531</c:v>
                </c:pt>
                <c:pt idx="1349">
                  <c:v>89.439018249511719</c:v>
                </c:pt>
                <c:pt idx="1350">
                  <c:v>86.863395690917969</c:v>
                </c:pt>
                <c:pt idx="1351">
                  <c:v>86.046524047851563</c:v>
                </c:pt>
                <c:pt idx="1352">
                  <c:v>83.177207946777344</c:v>
                </c:pt>
                <c:pt idx="1353">
                  <c:v>82.300857543945313</c:v>
                </c:pt>
                <c:pt idx="1354">
                  <c:v>80.118873596191406</c:v>
                </c:pt>
                <c:pt idx="1355">
                  <c:v>89.770126342773438</c:v>
                </c:pt>
                <c:pt idx="1356">
                  <c:v>84.404296875</c:v>
                </c:pt>
                <c:pt idx="1357">
                  <c:v>87.488494873046875</c:v>
                </c:pt>
                <c:pt idx="1358">
                  <c:v>84.681266784667969</c:v>
                </c:pt>
                <c:pt idx="1359">
                  <c:v>88.20977783203125</c:v>
                </c:pt>
                <c:pt idx="1360">
                  <c:v>78.635086059570313</c:v>
                </c:pt>
                <c:pt idx="1361">
                  <c:v>88.950859069824219</c:v>
                </c:pt>
                <c:pt idx="1362">
                  <c:v>87.536392211914063</c:v>
                </c:pt>
                <c:pt idx="1363">
                  <c:v>91.166206359863281</c:v>
                </c:pt>
                <c:pt idx="1364">
                  <c:v>76.335220336914063</c:v>
                </c:pt>
                <c:pt idx="1365">
                  <c:v>86.770484924316406</c:v>
                </c:pt>
                <c:pt idx="1366">
                  <c:v>84.143402099609375</c:v>
                </c:pt>
                <c:pt idx="1367">
                  <c:v>90.244705200195313</c:v>
                </c:pt>
                <c:pt idx="1368">
                  <c:v>82.412918090820313</c:v>
                </c:pt>
                <c:pt idx="1369">
                  <c:v>82.858421325683594</c:v>
                </c:pt>
                <c:pt idx="1370">
                  <c:v>81.283721923828125</c:v>
                </c:pt>
                <c:pt idx="1371">
                  <c:v>83.533607482910156</c:v>
                </c:pt>
                <c:pt idx="1372">
                  <c:v>81.363571166992188</c:v>
                </c:pt>
                <c:pt idx="1373">
                  <c:v>88.702987670898438</c:v>
                </c:pt>
                <c:pt idx="1374">
                  <c:v>84.073013305664063</c:v>
                </c:pt>
                <c:pt idx="1375">
                  <c:v>82.374740600585938</c:v>
                </c:pt>
                <c:pt idx="1376">
                  <c:v>94.536376953125</c:v>
                </c:pt>
                <c:pt idx="1377">
                  <c:v>87.26751708984375</c:v>
                </c:pt>
                <c:pt idx="1378">
                  <c:v>82.621467590332031</c:v>
                </c:pt>
                <c:pt idx="1379">
                  <c:v>87.29412841796875</c:v>
                </c:pt>
                <c:pt idx="1380">
                  <c:v>87.625900268554688</c:v>
                </c:pt>
                <c:pt idx="1381">
                  <c:v>78.767913818359375</c:v>
                </c:pt>
                <c:pt idx="1382">
                  <c:v>74.073135375976563</c:v>
                </c:pt>
                <c:pt idx="1383">
                  <c:v>82.369003295898438</c:v>
                </c:pt>
                <c:pt idx="1384">
                  <c:v>77.758331298828125</c:v>
                </c:pt>
                <c:pt idx="1385">
                  <c:v>82.833244323730469</c:v>
                </c:pt>
                <c:pt idx="1386">
                  <c:v>81.989501953125</c:v>
                </c:pt>
                <c:pt idx="1387">
                  <c:v>85.369522094726563</c:v>
                </c:pt>
                <c:pt idx="1388">
                  <c:v>87.955650329589844</c:v>
                </c:pt>
                <c:pt idx="1389">
                  <c:v>87.580574035644531</c:v>
                </c:pt>
                <c:pt idx="1390">
                  <c:v>82.970481872558594</c:v>
                </c:pt>
                <c:pt idx="1391">
                  <c:v>87.553260803222656</c:v>
                </c:pt>
                <c:pt idx="1392">
                  <c:v>86.471290588378906</c:v>
                </c:pt>
                <c:pt idx="1393">
                  <c:v>82.148200988769531</c:v>
                </c:pt>
                <c:pt idx="1394">
                  <c:v>85.316497802734375</c:v>
                </c:pt>
                <c:pt idx="1395">
                  <c:v>73.753700256347656</c:v>
                </c:pt>
                <c:pt idx="1396">
                  <c:v>88.659957885742188</c:v>
                </c:pt>
                <c:pt idx="1397">
                  <c:v>77.046226501464844</c:v>
                </c:pt>
                <c:pt idx="1398">
                  <c:v>82.364891052246094</c:v>
                </c:pt>
                <c:pt idx="1399">
                  <c:v>86.117584228515625</c:v>
                </c:pt>
                <c:pt idx="1400">
                  <c:v>83.962913513183594</c:v>
                </c:pt>
                <c:pt idx="1401">
                  <c:v>84.762847900390625</c:v>
                </c:pt>
                <c:pt idx="1402">
                  <c:v>85.387855529785156</c:v>
                </c:pt>
                <c:pt idx="1403">
                  <c:v>78.459526062011719</c:v>
                </c:pt>
                <c:pt idx="1404">
                  <c:v>89.857025146484375</c:v>
                </c:pt>
                <c:pt idx="1405">
                  <c:v>84.556755065917969</c:v>
                </c:pt>
                <c:pt idx="1406">
                  <c:v>80.607536315917969</c:v>
                </c:pt>
                <c:pt idx="1407">
                  <c:v>88.682159423828125</c:v>
                </c:pt>
                <c:pt idx="1408">
                  <c:v>83.441184997558594</c:v>
                </c:pt>
                <c:pt idx="1409">
                  <c:v>86.364486694335938</c:v>
                </c:pt>
                <c:pt idx="1410">
                  <c:v>83.241676330566406</c:v>
                </c:pt>
                <c:pt idx="1411">
                  <c:v>79.036872863769531</c:v>
                </c:pt>
                <c:pt idx="1412">
                  <c:v>87.919174194335938</c:v>
                </c:pt>
                <c:pt idx="1413">
                  <c:v>85.408096313476563</c:v>
                </c:pt>
                <c:pt idx="1414">
                  <c:v>89.189483642578125</c:v>
                </c:pt>
                <c:pt idx="1415">
                  <c:v>82.8822021484375</c:v>
                </c:pt>
                <c:pt idx="1416">
                  <c:v>84.46551513671875</c:v>
                </c:pt>
                <c:pt idx="1417">
                  <c:v>85.784393310546875</c:v>
                </c:pt>
                <c:pt idx="1418">
                  <c:v>80.728919982910156</c:v>
                </c:pt>
                <c:pt idx="1419">
                  <c:v>86.949577331542969</c:v>
                </c:pt>
                <c:pt idx="1420">
                  <c:v>84.357658386230469</c:v>
                </c:pt>
                <c:pt idx="1421">
                  <c:v>83.558448791503906</c:v>
                </c:pt>
                <c:pt idx="1422">
                  <c:v>85.453361511230469</c:v>
                </c:pt>
                <c:pt idx="1423">
                  <c:v>78.4520263671875</c:v>
                </c:pt>
                <c:pt idx="1424">
                  <c:v>88.707633972167969</c:v>
                </c:pt>
                <c:pt idx="1425">
                  <c:v>85.779075622558594</c:v>
                </c:pt>
                <c:pt idx="1426">
                  <c:v>92.36676025390625</c:v>
                </c:pt>
                <c:pt idx="1427">
                  <c:v>86.288894653320313</c:v>
                </c:pt>
                <c:pt idx="1428">
                  <c:v>80.755943298339844</c:v>
                </c:pt>
                <c:pt idx="1429">
                  <c:v>90.578399658203125</c:v>
                </c:pt>
                <c:pt idx="1430">
                  <c:v>86.0885009765625</c:v>
                </c:pt>
                <c:pt idx="1431">
                  <c:v>81.260818481445313</c:v>
                </c:pt>
                <c:pt idx="1432">
                  <c:v>90.061309814453125</c:v>
                </c:pt>
                <c:pt idx="1433">
                  <c:v>81.822601318359375</c:v>
                </c:pt>
                <c:pt idx="1434">
                  <c:v>91.100738525390625</c:v>
                </c:pt>
                <c:pt idx="1435">
                  <c:v>84.857574462890625</c:v>
                </c:pt>
                <c:pt idx="1436">
                  <c:v>79.571136474609375</c:v>
                </c:pt>
                <c:pt idx="1437">
                  <c:v>83.8778076171875</c:v>
                </c:pt>
                <c:pt idx="1438">
                  <c:v>83.330886840820313</c:v>
                </c:pt>
                <c:pt idx="1439">
                  <c:v>83.734550476074219</c:v>
                </c:pt>
                <c:pt idx="1440">
                  <c:v>83.925392150878906</c:v>
                </c:pt>
                <c:pt idx="1441">
                  <c:v>83.198654174804688</c:v>
                </c:pt>
                <c:pt idx="1442">
                  <c:v>77.930252075195313</c:v>
                </c:pt>
                <c:pt idx="1443">
                  <c:v>80.73577880859375</c:v>
                </c:pt>
                <c:pt idx="1444">
                  <c:v>86.835105895996094</c:v>
                </c:pt>
                <c:pt idx="1445">
                  <c:v>80.477920532226563</c:v>
                </c:pt>
                <c:pt idx="1446">
                  <c:v>81.996681213378906</c:v>
                </c:pt>
                <c:pt idx="1447">
                  <c:v>76.095916748046875</c:v>
                </c:pt>
                <c:pt idx="1448">
                  <c:v>89.6871337890625</c:v>
                </c:pt>
                <c:pt idx="1449">
                  <c:v>77.402702331542969</c:v>
                </c:pt>
                <c:pt idx="1450">
                  <c:v>92.15252685546875</c:v>
                </c:pt>
                <c:pt idx="1451">
                  <c:v>85.316970825195313</c:v>
                </c:pt>
                <c:pt idx="1452">
                  <c:v>83.903923034667969</c:v>
                </c:pt>
                <c:pt idx="1453">
                  <c:v>87.401069641113281</c:v>
                </c:pt>
                <c:pt idx="1454">
                  <c:v>86.33184814453125</c:v>
                </c:pt>
                <c:pt idx="1455">
                  <c:v>78.532600402832031</c:v>
                </c:pt>
                <c:pt idx="1456">
                  <c:v>85.142417907714844</c:v>
                </c:pt>
                <c:pt idx="1457">
                  <c:v>80.840675354003906</c:v>
                </c:pt>
                <c:pt idx="1458">
                  <c:v>82.023338317871094</c:v>
                </c:pt>
                <c:pt idx="1459">
                  <c:v>83.166671752929688</c:v>
                </c:pt>
                <c:pt idx="1460">
                  <c:v>76.928932189941406</c:v>
                </c:pt>
                <c:pt idx="1461">
                  <c:v>93.616012573242188</c:v>
                </c:pt>
                <c:pt idx="1462">
                  <c:v>84.062995910644531</c:v>
                </c:pt>
                <c:pt idx="1463">
                  <c:v>92.528717041015625</c:v>
                </c:pt>
                <c:pt idx="1464">
                  <c:v>90.049476623535156</c:v>
                </c:pt>
                <c:pt idx="1465">
                  <c:v>81.241622924804688</c:v>
                </c:pt>
                <c:pt idx="1466">
                  <c:v>89.398384094238281</c:v>
                </c:pt>
                <c:pt idx="1467">
                  <c:v>89.536247253417969</c:v>
                </c:pt>
                <c:pt idx="1468">
                  <c:v>83.680755615234375</c:v>
                </c:pt>
                <c:pt idx="1469">
                  <c:v>90.399833679199219</c:v>
                </c:pt>
                <c:pt idx="1470">
                  <c:v>77.718055725097656</c:v>
                </c:pt>
                <c:pt idx="1471">
                  <c:v>87.949447631835938</c:v>
                </c:pt>
                <c:pt idx="1472">
                  <c:v>84.354156494140625</c:v>
                </c:pt>
                <c:pt idx="1473">
                  <c:v>86.652618408203125</c:v>
                </c:pt>
                <c:pt idx="1474">
                  <c:v>85.994659423828125</c:v>
                </c:pt>
                <c:pt idx="1475">
                  <c:v>82.209487915039063</c:v>
                </c:pt>
                <c:pt idx="1476">
                  <c:v>88.132820129394531</c:v>
                </c:pt>
                <c:pt idx="1477">
                  <c:v>83.105903625488281</c:v>
                </c:pt>
                <c:pt idx="1478">
                  <c:v>86.479164123535156</c:v>
                </c:pt>
                <c:pt idx="1479">
                  <c:v>80.205062866210938</c:v>
                </c:pt>
                <c:pt idx="1480">
                  <c:v>89.716217041015625</c:v>
                </c:pt>
                <c:pt idx="1481">
                  <c:v>86.590988159179688</c:v>
                </c:pt>
                <c:pt idx="1482">
                  <c:v>77.949676513671875</c:v>
                </c:pt>
                <c:pt idx="1483">
                  <c:v>82.754310607910156</c:v>
                </c:pt>
                <c:pt idx="1484">
                  <c:v>85.303398132324219</c:v>
                </c:pt>
                <c:pt idx="1485">
                  <c:v>89.27154541015625</c:v>
                </c:pt>
                <c:pt idx="1486">
                  <c:v>85.31683349609375</c:v>
                </c:pt>
                <c:pt idx="1487">
                  <c:v>87.290794372558594</c:v>
                </c:pt>
                <c:pt idx="1488">
                  <c:v>95.815498352050781</c:v>
                </c:pt>
                <c:pt idx="1489">
                  <c:v>84.577049255371094</c:v>
                </c:pt>
                <c:pt idx="1490">
                  <c:v>82.522140502929688</c:v>
                </c:pt>
                <c:pt idx="1491">
                  <c:v>88.604057312011719</c:v>
                </c:pt>
                <c:pt idx="1492">
                  <c:v>78.08526611328125</c:v>
                </c:pt>
                <c:pt idx="1493">
                  <c:v>82.149742126464844</c:v>
                </c:pt>
                <c:pt idx="1494">
                  <c:v>87.53955078125</c:v>
                </c:pt>
                <c:pt idx="1495">
                  <c:v>79.822097778320313</c:v>
                </c:pt>
                <c:pt idx="1496">
                  <c:v>81.331291198730469</c:v>
                </c:pt>
                <c:pt idx="1497">
                  <c:v>85.884109497070313</c:v>
                </c:pt>
                <c:pt idx="1498">
                  <c:v>83.706771850585938</c:v>
                </c:pt>
                <c:pt idx="1499">
                  <c:v>87.590927124023438</c:v>
                </c:pt>
                <c:pt idx="1500">
                  <c:v>102.0978927612305</c:v>
                </c:pt>
                <c:pt idx="1501">
                  <c:v>84.086776733398438</c:v>
                </c:pt>
                <c:pt idx="1502">
                  <c:v>86.219963073730469</c:v>
                </c:pt>
                <c:pt idx="1503">
                  <c:v>89.364250183105469</c:v>
                </c:pt>
                <c:pt idx="1504">
                  <c:v>83.228713989257813</c:v>
                </c:pt>
                <c:pt idx="1505">
                  <c:v>85.832931518554688</c:v>
                </c:pt>
                <c:pt idx="1506">
                  <c:v>87.747756958007813</c:v>
                </c:pt>
                <c:pt idx="1507">
                  <c:v>86.489944458007813</c:v>
                </c:pt>
                <c:pt idx="1508">
                  <c:v>84.038864135742188</c:v>
                </c:pt>
                <c:pt idx="1509">
                  <c:v>76.497283935546875</c:v>
                </c:pt>
                <c:pt idx="1510">
                  <c:v>84.400543212890625</c:v>
                </c:pt>
                <c:pt idx="1511">
                  <c:v>88.312583923339844</c:v>
                </c:pt>
                <c:pt idx="1512">
                  <c:v>82.3834228515625</c:v>
                </c:pt>
                <c:pt idx="1513">
                  <c:v>82.22442626953125</c:v>
                </c:pt>
                <c:pt idx="1514">
                  <c:v>82.633544921875</c:v>
                </c:pt>
                <c:pt idx="1515">
                  <c:v>83.803779602050781</c:v>
                </c:pt>
                <c:pt idx="1516">
                  <c:v>88.371124267578125</c:v>
                </c:pt>
                <c:pt idx="1517">
                  <c:v>77.92291259765625</c:v>
                </c:pt>
                <c:pt idx="1518">
                  <c:v>94.699722290039063</c:v>
                </c:pt>
                <c:pt idx="1519">
                  <c:v>84.950111389160156</c:v>
                </c:pt>
                <c:pt idx="1520">
                  <c:v>84.199073791503906</c:v>
                </c:pt>
                <c:pt idx="1521">
                  <c:v>95.37725830078125</c:v>
                </c:pt>
                <c:pt idx="1522">
                  <c:v>87.859474182128906</c:v>
                </c:pt>
                <c:pt idx="1523">
                  <c:v>78.053421020507813</c:v>
                </c:pt>
                <c:pt idx="1524">
                  <c:v>90.999824523925781</c:v>
                </c:pt>
                <c:pt idx="1525">
                  <c:v>78.401824951171875</c:v>
                </c:pt>
                <c:pt idx="1526">
                  <c:v>86.448486328125</c:v>
                </c:pt>
                <c:pt idx="1527">
                  <c:v>80.157218933105469</c:v>
                </c:pt>
                <c:pt idx="1528">
                  <c:v>87.549819946289063</c:v>
                </c:pt>
                <c:pt idx="1529">
                  <c:v>82.039512634277344</c:v>
                </c:pt>
                <c:pt idx="1530">
                  <c:v>78.806167602539063</c:v>
                </c:pt>
                <c:pt idx="1531">
                  <c:v>87.297508239746094</c:v>
                </c:pt>
                <c:pt idx="1532">
                  <c:v>83.171661376953125</c:v>
                </c:pt>
                <c:pt idx="1533">
                  <c:v>82.562507629394531</c:v>
                </c:pt>
                <c:pt idx="1534">
                  <c:v>85.831672668457031</c:v>
                </c:pt>
                <c:pt idx="1535">
                  <c:v>80.575958251953125</c:v>
                </c:pt>
                <c:pt idx="1536">
                  <c:v>82.904220581054688</c:v>
                </c:pt>
                <c:pt idx="1537">
                  <c:v>82.811607360839844</c:v>
                </c:pt>
                <c:pt idx="1538">
                  <c:v>82.319770812988281</c:v>
                </c:pt>
                <c:pt idx="1539">
                  <c:v>91.250885009765625</c:v>
                </c:pt>
                <c:pt idx="1540">
                  <c:v>85.665077209472656</c:v>
                </c:pt>
                <c:pt idx="1541">
                  <c:v>81.548309326171875</c:v>
                </c:pt>
                <c:pt idx="1542">
                  <c:v>91.886909484863281</c:v>
                </c:pt>
                <c:pt idx="1543">
                  <c:v>93.216423034667969</c:v>
                </c:pt>
                <c:pt idx="1544">
                  <c:v>86.371307373046875</c:v>
                </c:pt>
                <c:pt idx="1545">
                  <c:v>89.688758850097656</c:v>
                </c:pt>
                <c:pt idx="1546">
                  <c:v>83.051025390625</c:v>
                </c:pt>
                <c:pt idx="1547">
                  <c:v>86.720603942871094</c:v>
                </c:pt>
                <c:pt idx="1548">
                  <c:v>82.273719787597656</c:v>
                </c:pt>
                <c:pt idx="1549">
                  <c:v>73.2137451171875</c:v>
                </c:pt>
                <c:pt idx="1550">
                  <c:v>81.019927978515625</c:v>
                </c:pt>
                <c:pt idx="1551">
                  <c:v>75.451171875</c:v>
                </c:pt>
                <c:pt idx="1552">
                  <c:v>79.997116088867188</c:v>
                </c:pt>
                <c:pt idx="1553">
                  <c:v>86.761520385742188</c:v>
                </c:pt>
                <c:pt idx="1554">
                  <c:v>91.224998474121094</c:v>
                </c:pt>
                <c:pt idx="1555">
                  <c:v>83.789581298828125</c:v>
                </c:pt>
                <c:pt idx="1556">
                  <c:v>78.59478759765625</c:v>
                </c:pt>
                <c:pt idx="1557">
                  <c:v>95.722259521484375</c:v>
                </c:pt>
                <c:pt idx="1558">
                  <c:v>88.627799987792969</c:v>
                </c:pt>
                <c:pt idx="1559">
                  <c:v>89.741073608398438</c:v>
                </c:pt>
                <c:pt idx="1560">
                  <c:v>92.803993225097656</c:v>
                </c:pt>
                <c:pt idx="1561">
                  <c:v>81.949958801269531</c:v>
                </c:pt>
                <c:pt idx="1562">
                  <c:v>95.564788818359375</c:v>
                </c:pt>
                <c:pt idx="1563">
                  <c:v>87.688697814941406</c:v>
                </c:pt>
                <c:pt idx="1564">
                  <c:v>87.355659484863281</c:v>
                </c:pt>
                <c:pt idx="1565">
                  <c:v>89.565277099609375</c:v>
                </c:pt>
                <c:pt idx="1566">
                  <c:v>82.9862060546875</c:v>
                </c:pt>
                <c:pt idx="1567">
                  <c:v>96.675041198730469</c:v>
                </c:pt>
                <c:pt idx="1568">
                  <c:v>75.961814880371094</c:v>
                </c:pt>
                <c:pt idx="1569">
                  <c:v>86.585578918457031</c:v>
                </c:pt>
                <c:pt idx="1570">
                  <c:v>89.075309753417969</c:v>
                </c:pt>
                <c:pt idx="1571">
                  <c:v>94.988273620605469</c:v>
                </c:pt>
                <c:pt idx="1572">
                  <c:v>89.574394226074219</c:v>
                </c:pt>
                <c:pt idx="1573">
                  <c:v>84.718826293945313</c:v>
                </c:pt>
                <c:pt idx="1574">
                  <c:v>85.541725158691406</c:v>
                </c:pt>
                <c:pt idx="1575">
                  <c:v>83.579864501953125</c:v>
                </c:pt>
                <c:pt idx="1576">
                  <c:v>85.622459411621094</c:v>
                </c:pt>
                <c:pt idx="1577">
                  <c:v>89.637435913085938</c:v>
                </c:pt>
                <c:pt idx="1578">
                  <c:v>82.987525939941406</c:v>
                </c:pt>
                <c:pt idx="1579">
                  <c:v>88.799171447753906</c:v>
                </c:pt>
                <c:pt idx="1580">
                  <c:v>87.534843444824219</c:v>
                </c:pt>
                <c:pt idx="1581">
                  <c:v>91.047271728515625</c:v>
                </c:pt>
                <c:pt idx="1582">
                  <c:v>83.18756103515625</c:v>
                </c:pt>
                <c:pt idx="1583">
                  <c:v>85.835594177246094</c:v>
                </c:pt>
                <c:pt idx="1584">
                  <c:v>75.672409057617188</c:v>
                </c:pt>
                <c:pt idx="1585">
                  <c:v>78.951202392578125</c:v>
                </c:pt>
                <c:pt idx="1586">
                  <c:v>82.9840087890625</c:v>
                </c:pt>
                <c:pt idx="1587">
                  <c:v>81.894660949707031</c:v>
                </c:pt>
                <c:pt idx="1588">
                  <c:v>76.287864685058594</c:v>
                </c:pt>
                <c:pt idx="1589">
                  <c:v>81.286636352539063</c:v>
                </c:pt>
                <c:pt idx="1590">
                  <c:v>92.677803039550781</c:v>
                </c:pt>
                <c:pt idx="1591">
                  <c:v>84.436141967773438</c:v>
                </c:pt>
                <c:pt idx="1592">
                  <c:v>79.863533020019531</c:v>
                </c:pt>
                <c:pt idx="1593">
                  <c:v>86.8345947265625</c:v>
                </c:pt>
                <c:pt idx="1594">
                  <c:v>83.387496948242188</c:v>
                </c:pt>
                <c:pt idx="1595">
                  <c:v>83.097023010253906</c:v>
                </c:pt>
                <c:pt idx="1596">
                  <c:v>88.20819091796875</c:v>
                </c:pt>
                <c:pt idx="1597">
                  <c:v>80.533088684082031</c:v>
                </c:pt>
                <c:pt idx="1598">
                  <c:v>83.980728149414063</c:v>
                </c:pt>
                <c:pt idx="1599">
                  <c:v>79.723358154296875</c:v>
                </c:pt>
                <c:pt idx="1600">
                  <c:v>77.748680114746094</c:v>
                </c:pt>
                <c:pt idx="1601">
                  <c:v>91.538566589355469</c:v>
                </c:pt>
                <c:pt idx="1602">
                  <c:v>81.476875305175781</c:v>
                </c:pt>
                <c:pt idx="1603">
                  <c:v>81.105941772460938</c:v>
                </c:pt>
                <c:pt idx="1604">
                  <c:v>81.434860229492188</c:v>
                </c:pt>
                <c:pt idx="1605">
                  <c:v>86.325920104980469</c:v>
                </c:pt>
                <c:pt idx="1606">
                  <c:v>83.004913330078125</c:v>
                </c:pt>
                <c:pt idx="1607">
                  <c:v>79.2703857421875</c:v>
                </c:pt>
                <c:pt idx="1608">
                  <c:v>84.454414367675781</c:v>
                </c:pt>
                <c:pt idx="1609">
                  <c:v>83.451248168945313</c:v>
                </c:pt>
                <c:pt idx="1610">
                  <c:v>81.792160034179688</c:v>
                </c:pt>
                <c:pt idx="1611">
                  <c:v>80.436172485351563</c:v>
                </c:pt>
                <c:pt idx="1612">
                  <c:v>82.769020080566406</c:v>
                </c:pt>
                <c:pt idx="1613">
                  <c:v>85.968528747558594</c:v>
                </c:pt>
                <c:pt idx="1614">
                  <c:v>90.604293823242188</c:v>
                </c:pt>
                <c:pt idx="1615">
                  <c:v>89.315666198730469</c:v>
                </c:pt>
                <c:pt idx="1616">
                  <c:v>84.308624267578125</c:v>
                </c:pt>
                <c:pt idx="1617">
                  <c:v>77.372322082519531</c:v>
                </c:pt>
                <c:pt idx="1618">
                  <c:v>81.246017456054688</c:v>
                </c:pt>
                <c:pt idx="1619">
                  <c:v>79.757949829101563</c:v>
                </c:pt>
                <c:pt idx="1620">
                  <c:v>78.620597839355469</c:v>
                </c:pt>
                <c:pt idx="1621">
                  <c:v>85.410362243652344</c:v>
                </c:pt>
                <c:pt idx="1622">
                  <c:v>85.749710083007813</c:v>
                </c:pt>
                <c:pt idx="1623">
                  <c:v>99.506233215332031</c:v>
                </c:pt>
                <c:pt idx="1624">
                  <c:v>83.073516845703125</c:v>
                </c:pt>
                <c:pt idx="1625">
                  <c:v>86.094444274902344</c:v>
                </c:pt>
                <c:pt idx="1626">
                  <c:v>89.230621337890625</c:v>
                </c:pt>
                <c:pt idx="1627">
                  <c:v>#N/A</c:v>
                </c:pt>
                <c:pt idx="1628">
                  <c:v>85.411567687988281</c:v>
                </c:pt>
                <c:pt idx="1629">
                  <c:v>84.066963195800781</c:v>
                </c:pt>
                <c:pt idx="1630">
                  <c:v>80.686248779296875</c:v>
                </c:pt>
                <c:pt idx="1631">
                  <c:v>87.623344421386719</c:v>
                </c:pt>
                <c:pt idx="1632">
                  <c:v>92.017219543457031</c:v>
                </c:pt>
                <c:pt idx="1633">
                  <c:v>81.823265075683594</c:v>
                </c:pt>
                <c:pt idx="1634">
                  <c:v>75.638389587402344</c:v>
                </c:pt>
                <c:pt idx="1635">
                  <c:v>81.031867980957031</c:v>
                </c:pt>
                <c:pt idx="1636">
                  <c:v>88.521202087402344</c:v>
                </c:pt>
                <c:pt idx="1637">
                  <c:v>78.478706359863281</c:v>
                </c:pt>
                <c:pt idx="1638">
                  <c:v>84.846237182617188</c:v>
                </c:pt>
                <c:pt idx="1639">
                  <c:v>85.560218811035156</c:v>
                </c:pt>
                <c:pt idx="1640">
                  <c:v>89.734596252441406</c:v>
                </c:pt>
                <c:pt idx="1641">
                  <c:v>78.2572021484375</c:v>
                </c:pt>
                <c:pt idx="1642">
                  <c:v>81.255317687988281</c:v>
                </c:pt>
                <c:pt idx="1643">
                  <c:v>93.102378845214844</c:v>
                </c:pt>
                <c:pt idx="1644">
                  <c:v>79.84735107421875</c:v>
                </c:pt>
                <c:pt idx="1645">
                  <c:v>80.625961303710938</c:v>
                </c:pt>
                <c:pt idx="1646">
                  <c:v>85.907470703125</c:v>
                </c:pt>
                <c:pt idx="1647">
                  <c:v>78.151473999023438</c:v>
                </c:pt>
                <c:pt idx="1648">
                  <c:v>75.354400634765625</c:v>
                </c:pt>
                <c:pt idx="1649">
                  <c:v>89.73565673828125</c:v>
                </c:pt>
                <c:pt idx="1650">
                  <c:v>82.983085632324219</c:v>
                </c:pt>
                <c:pt idx="1651">
                  <c:v>89.184486389160156</c:v>
                </c:pt>
                <c:pt idx="1652">
                  <c:v>83.672531127929688</c:v>
                </c:pt>
                <c:pt idx="1653">
                  <c:v>76.236709594726563</c:v>
                </c:pt>
                <c:pt idx="1654">
                  <c:v>89.164176940917969</c:v>
                </c:pt>
                <c:pt idx="1655">
                  <c:v>92.332069396972656</c:v>
                </c:pt>
                <c:pt idx="1656">
                  <c:v>91.332679748535156</c:v>
                </c:pt>
                <c:pt idx="1657">
                  <c:v>84.665130615234375</c:v>
                </c:pt>
                <c:pt idx="1658">
                  <c:v>79.303848266601563</c:v>
                </c:pt>
                <c:pt idx="1659">
                  <c:v>79.433891296386719</c:v>
                </c:pt>
                <c:pt idx="1660">
                  <c:v>84.314117431640625</c:v>
                </c:pt>
                <c:pt idx="1661">
                  <c:v>83.696548461914063</c:v>
                </c:pt>
                <c:pt idx="1662">
                  <c:v>78.111488342285156</c:v>
                </c:pt>
                <c:pt idx="1663">
                  <c:v>95.519683837890625</c:v>
                </c:pt>
                <c:pt idx="1664">
                  <c:v>87.119163513183594</c:v>
                </c:pt>
                <c:pt idx="1665">
                  <c:v>75.38824462890625</c:v>
                </c:pt>
                <c:pt idx="1666">
                  <c:v>85.645439147949219</c:v>
                </c:pt>
                <c:pt idx="1667">
                  <c:v>80.113746643066406</c:v>
                </c:pt>
                <c:pt idx="1668">
                  <c:v>78.507698059082031</c:v>
                </c:pt>
                <c:pt idx="1669">
                  <c:v>83.846046447753906</c:v>
                </c:pt>
                <c:pt idx="1670">
                  <c:v>81.388191223144531</c:v>
                </c:pt>
                <c:pt idx="1671">
                  <c:v>82.143150329589844</c:v>
                </c:pt>
                <c:pt idx="1672">
                  <c:v>89.475479125976563</c:v>
                </c:pt>
                <c:pt idx="1673">
                  <c:v>84.222221374511719</c:v>
                </c:pt>
                <c:pt idx="1674">
                  <c:v>81.881278991699219</c:v>
                </c:pt>
                <c:pt idx="1675">
                  <c:v>84.135002136230469</c:v>
                </c:pt>
                <c:pt idx="1676">
                  <c:v>86.713882446289063</c:v>
                </c:pt>
                <c:pt idx="1677">
                  <c:v>83.036277770996094</c:v>
                </c:pt>
                <c:pt idx="1678">
                  <c:v>85.435432434082031</c:v>
                </c:pt>
              </c:numCache>
            </c:numRef>
          </c:xVal>
          <c:yVal>
            <c:numRef>
              <c:f>'Scatter Plots'!$H$2:$H$1680</c:f>
              <c:numCache>
                <c:formatCode>0.0</c:formatCode>
                <c:ptCount val="1679"/>
                <c:pt idx="0">
                  <c:v>86.809211730957031</c:v>
                </c:pt>
                <c:pt idx="1">
                  <c:v>87.053672790527344</c:v>
                </c:pt>
                <c:pt idx="2">
                  <c:v>84.048721313476563</c:v>
                </c:pt>
                <c:pt idx="3">
                  <c:v>81.981948852539063</c:v>
                </c:pt>
                <c:pt idx="4">
                  <c:v>80.3958740234375</c:v>
                </c:pt>
                <c:pt idx="5">
                  <c:v>84.08935546875</c:v>
                </c:pt>
                <c:pt idx="6">
                  <c:v>90.492691040039063</c:v>
                </c:pt>
                <c:pt idx="7">
                  <c:v>91.262794494628906</c:v>
                </c:pt>
                <c:pt idx="8">
                  <c:v>78.221771240234375</c:v>
                </c:pt>
                <c:pt idx="9">
                  <c:v>91.732460021972656</c:v>
                </c:pt>
                <c:pt idx="10">
                  <c:v>97.302444458007813</c:v>
                </c:pt>
                <c:pt idx="11">
                  <c:v>92.70635986328125</c:v>
                </c:pt>
                <c:pt idx="12">
                  <c:v>82.704093933105469</c:v>
                </c:pt>
                <c:pt idx="13">
                  <c:v>93.097862243652344</c:v>
                </c:pt>
                <c:pt idx="14">
                  <c:v>85.830558776855469</c:v>
                </c:pt>
                <c:pt idx="15">
                  <c:v>80.485977172851563</c:v>
                </c:pt>
                <c:pt idx="16">
                  <c:v>78.409965515136719</c:v>
                </c:pt>
                <c:pt idx="17">
                  <c:v>85.946014404296875</c:v>
                </c:pt>
                <c:pt idx="18">
                  <c:v>87.6900634765625</c:v>
                </c:pt>
                <c:pt idx="19">
                  <c:v>86.727760314941406</c:v>
                </c:pt>
                <c:pt idx="20">
                  <c:v>86.8482666015625</c:v>
                </c:pt>
                <c:pt idx="21">
                  <c:v>86.242988586425781</c:v>
                </c:pt>
                <c:pt idx="22">
                  <c:v>86.54803466796875</c:v>
                </c:pt>
                <c:pt idx="23">
                  <c:v>81.413185119628906</c:v>
                </c:pt>
                <c:pt idx="24">
                  <c:v>82.259101867675781</c:v>
                </c:pt>
                <c:pt idx="25">
                  <c:v>86.975753784179688</c:v>
                </c:pt>
                <c:pt idx="26">
                  <c:v>76.180030822753906</c:v>
                </c:pt>
                <c:pt idx="27">
                  <c:v>83.865959167480469</c:v>
                </c:pt>
                <c:pt idx="28">
                  <c:v>86.757675170898438</c:v>
                </c:pt>
                <c:pt idx="29">
                  <c:v>79.205650329589844</c:v>
                </c:pt>
                <c:pt idx="30">
                  <c:v>87.470703125</c:v>
                </c:pt>
                <c:pt idx="31">
                  <c:v>90.454620361328125</c:v>
                </c:pt>
                <c:pt idx="32">
                  <c:v>73.276603698730469</c:v>
                </c:pt>
                <c:pt idx="33">
                  <c:v>80.854331970214844</c:v>
                </c:pt>
                <c:pt idx="34">
                  <c:v>82.084152221679688</c:v>
                </c:pt>
                <c:pt idx="35">
                  <c:v>91.589729309082031</c:v>
                </c:pt>
                <c:pt idx="36">
                  <c:v>79.673721313476563</c:v>
                </c:pt>
                <c:pt idx="37">
                  <c:v>81.934516906738281</c:v>
                </c:pt>
                <c:pt idx="38">
                  <c:v>79.5426025390625</c:v>
                </c:pt>
                <c:pt idx="39">
                  <c:v>82.266754150390625</c:v>
                </c:pt>
                <c:pt idx="40">
                  <c:v>85.199752807617188</c:v>
                </c:pt>
                <c:pt idx="41">
                  <c:v>88.903419494628906</c:v>
                </c:pt>
                <c:pt idx="42">
                  <c:v>81.61785888671875</c:v>
                </c:pt>
                <c:pt idx="43">
                  <c:v>86.806350708007813</c:v>
                </c:pt>
                <c:pt idx="44">
                  <c:v>78.503067016601563</c:v>
                </c:pt>
                <c:pt idx="45">
                  <c:v>85.835456848144531</c:v>
                </c:pt>
                <c:pt idx="46">
                  <c:v>88.61767578125</c:v>
                </c:pt>
                <c:pt idx="47">
                  <c:v>82.146766662597656</c:v>
                </c:pt>
                <c:pt idx="48">
                  <c:v>89.553863525390625</c:v>
                </c:pt>
                <c:pt idx="49">
                  <c:v>85.101104736328125</c:v>
                </c:pt>
                <c:pt idx="50">
                  <c:v>96.158111572265625</c:v>
                </c:pt>
                <c:pt idx="51">
                  <c:v>77.159828186035156</c:v>
                </c:pt>
                <c:pt idx="52">
                  <c:v>80.959968566894531</c:v>
                </c:pt>
                <c:pt idx="53">
                  <c:v>86.759811401367188</c:v>
                </c:pt>
                <c:pt idx="54">
                  <c:v>94.128982543945313</c:v>
                </c:pt>
                <c:pt idx="55">
                  <c:v>86.466064453125</c:v>
                </c:pt>
                <c:pt idx="56">
                  <c:v>87.913017272949219</c:v>
                </c:pt>
                <c:pt idx="57">
                  <c:v>84.167259216308594</c:v>
                </c:pt>
                <c:pt idx="58">
                  <c:v>84.111503601074219</c:v>
                </c:pt>
                <c:pt idx="59">
                  <c:v>61.571857452392578</c:v>
                </c:pt>
                <c:pt idx="60">
                  <c:v>88.185562133789063</c:v>
                </c:pt>
                <c:pt idx="61">
                  <c:v>91.356796264648438</c:v>
                </c:pt>
                <c:pt idx="62">
                  <c:v>84.511993408203125</c:v>
                </c:pt>
                <c:pt idx="63">
                  <c:v>93.990386962890625</c:v>
                </c:pt>
                <c:pt idx="64">
                  <c:v>85.410102844238281</c:v>
                </c:pt>
                <c:pt idx="65">
                  <c:v>91.302543640136719</c:v>
                </c:pt>
                <c:pt idx="66">
                  <c:v>83.636428833007813</c:v>
                </c:pt>
                <c:pt idx="67">
                  <c:v>80.692253112792969</c:v>
                </c:pt>
                <c:pt idx="68">
                  <c:v>85.587318420410156</c:v>
                </c:pt>
                <c:pt idx="69">
                  <c:v>92.699447631835938</c:v>
                </c:pt>
                <c:pt idx="70">
                  <c:v>87.941329956054688</c:v>
                </c:pt>
                <c:pt idx="71">
                  <c:v>91.661888122558594</c:v>
                </c:pt>
                <c:pt idx="72">
                  <c:v>81.209068298339844</c:v>
                </c:pt>
                <c:pt idx="73">
                  <c:v>90.259254455566406</c:v>
                </c:pt>
                <c:pt idx="74">
                  <c:v>89.443916320800781</c:v>
                </c:pt>
                <c:pt idx="75">
                  <c:v>79.496749877929688</c:v>
                </c:pt>
                <c:pt idx="76">
                  <c:v>80.84228515625</c:v>
                </c:pt>
                <c:pt idx="77">
                  <c:v>91.155067443847656</c:v>
                </c:pt>
                <c:pt idx="78">
                  <c:v>81.782424926757813</c:v>
                </c:pt>
                <c:pt idx="79">
                  <c:v>83.320159912109375</c:v>
                </c:pt>
                <c:pt idx="80">
                  <c:v>81.866569519042969</c:v>
                </c:pt>
                <c:pt idx="81">
                  <c:v>82.723396301269531</c:v>
                </c:pt>
                <c:pt idx="82">
                  <c:v>81.528106689453125</c:v>
                </c:pt>
                <c:pt idx="83">
                  <c:v>90.071823120117188</c:v>
                </c:pt>
                <c:pt idx="84">
                  <c:v>81.259605407714844</c:v>
                </c:pt>
                <c:pt idx="85">
                  <c:v>80.416793823242188</c:v>
                </c:pt>
                <c:pt idx="86">
                  <c:v>82.290557861328125</c:v>
                </c:pt>
                <c:pt idx="87">
                  <c:v>92.978706359863281</c:v>
                </c:pt>
                <c:pt idx="88">
                  <c:v>81.492904663085938</c:v>
                </c:pt>
                <c:pt idx="89">
                  <c:v>88.400344848632813</c:v>
                </c:pt>
                <c:pt idx="90">
                  <c:v>85.115493774414063</c:v>
                </c:pt>
                <c:pt idx="91">
                  <c:v>79.084480285644531</c:v>
                </c:pt>
                <c:pt idx="92">
                  <c:v>79.337722778320313</c:v>
                </c:pt>
                <c:pt idx="93">
                  <c:v>86.362449645996094</c:v>
                </c:pt>
                <c:pt idx="94">
                  <c:v>88.156234741210938</c:v>
                </c:pt>
                <c:pt idx="95">
                  <c:v>88.184829711914063</c:v>
                </c:pt>
                <c:pt idx="96">
                  <c:v>87.895057678222656</c:v>
                </c:pt>
                <c:pt idx="97">
                  <c:v>91.831497192382813</c:v>
                </c:pt>
                <c:pt idx="98">
                  <c:v>82.222137451171875</c:v>
                </c:pt>
                <c:pt idx="99">
                  <c:v>85.9434814453125</c:v>
                </c:pt>
                <c:pt idx="100">
                  <c:v>83.783821105957031</c:v>
                </c:pt>
                <c:pt idx="101">
                  <c:v>77.8699951171875</c:v>
                </c:pt>
                <c:pt idx="102">
                  <c:v>87.058708190917969</c:v>
                </c:pt>
                <c:pt idx="103">
                  <c:v>85.279197692871094</c:v>
                </c:pt>
                <c:pt idx="104">
                  <c:v>82.076919555664063</c:v>
                </c:pt>
                <c:pt idx="105">
                  <c:v>82.128852844238281</c:v>
                </c:pt>
                <c:pt idx="106">
                  <c:v>83.85980224609375</c:v>
                </c:pt>
                <c:pt idx="107">
                  <c:v>86.979034423828125</c:v>
                </c:pt>
                <c:pt idx="108">
                  <c:v>88.069404602050781</c:v>
                </c:pt>
                <c:pt idx="109">
                  <c:v>86.071113586425781</c:v>
                </c:pt>
                <c:pt idx="110">
                  <c:v>86.400871276855469</c:v>
                </c:pt>
                <c:pt idx="111">
                  <c:v>84.565940856933594</c:v>
                </c:pt>
                <c:pt idx="112">
                  <c:v>87.148277282714844</c:v>
                </c:pt>
                <c:pt idx="113">
                  <c:v>85.238471984863281</c:v>
                </c:pt>
                <c:pt idx="114">
                  <c:v>88.548812866210938</c:v>
                </c:pt>
                <c:pt idx="115">
                  <c:v>84.905967712402344</c:v>
                </c:pt>
                <c:pt idx="116">
                  <c:v>85.458915710449219</c:v>
                </c:pt>
                <c:pt idx="117">
                  <c:v>89.784324645996094</c:v>
                </c:pt>
                <c:pt idx="118">
                  <c:v>77.490348815917969</c:v>
                </c:pt>
                <c:pt idx="119">
                  <c:v>88.293411254882813</c:v>
                </c:pt>
                <c:pt idx="120">
                  <c:v>83.658210754394531</c:v>
                </c:pt>
                <c:pt idx="121">
                  <c:v>88.187889099121094</c:v>
                </c:pt>
                <c:pt idx="122">
                  <c:v>77.042678833007813</c:v>
                </c:pt>
                <c:pt idx="123">
                  <c:v>79.243820190429688</c:v>
                </c:pt>
                <c:pt idx="124">
                  <c:v>86.249267578125</c:v>
                </c:pt>
                <c:pt idx="125">
                  <c:v>87.367095947265625</c:v>
                </c:pt>
                <c:pt idx="126">
                  <c:v>84.666450500488281</c:v>
                </c:pt>
                <c:pt idx="127">
                  <c:v>89.152900695800781</c:v>
                </c:pt>
                <c:pt idx="128">
                  <c:v>86.630973815917969</c:v>
                </c:pt>
                <c:pt idx="129">
                  <c:v>87.901802062988281</c:v>
                </c:pt>
                <c:pt idx="130">
                  <c:v>78.16485595703125</c:v>
                </c:pt>
                <c:pt idx="131">
                  <c:v>87.842971801757813</c:v>
                </c:pt>
                <c:pt idx="132">
                  <c:v>81.456657409667969</c:v>
                </c:pt>
                <c:pt idx="133">
                  <c:v>83.078453063964844</c:v>
                </c:pt>
                <c:pt idx="134">
                  <c:v>81.382957458496094</c:v>
                </c:pt>
                <c:pt idx="135">
                  <c:v>88.466026306152344</c:v>
                </c:pt>
                <c:pt idx="136">
                  <c:v>85.032119750976563</c:v>
                </c:pt>
                <c:pt idx="137">
                  <c:v>79.46990966796875</c:v>
                </c:pt>
                <c:pt idx="138">
                  <c:v>94.134849548339844</c:v>
                </c:pt>
                <c:pt idx="139">
                  <c:v>88.512229919433594</c:v>
                </c:pt>
                <c:pt idx="140">
                  <c:v>86.504608154296875</c:v>
                </c:pt>
                <c:pt idx="141">
                  <c:v>87.226951599121094</c:v>
                </c:pt>
                <c:pt idx="142">
                  <c:v>83.263900756835938</c:v>
                </c:pt>
                <c:pt idx="143">
                  <c:v>92.857101440429688</c:v>
                </c:pt>
                <c:pt idx="144">
                  <c:v>85.663803100585938</c:v>
                </c:pt>
                <c:pt idx="145">
                  <c:v>90.546867370605469</c:v>
                </c:pt>
                <c:pt idx="146">
                  <c:v>84.392311096191406</c:v>
                </c:pt>
                <c:pt idx="147">
                  <c:v>82.915603637695313</c:v>
                </c:pt>
                <c:pt idx="148">
                  <c:v>94.485076904296875</c:v>
                </c:pt>
                <c:pt idx="149">
                  <c:v>86.974868774414063</c:v>
                </c:pt>
                <c:pt idx="150">
                  <c:v>84.34710693359375</c:v>
                </c:pt>
                <c:pt idx="151">
                  <c:v>90.876853942871094</c:v>
                </c:pt>
                <c:pt idx="152">
                  <c:v>84.602668762207031</c:v>
                </c:pt>
                <c:pt idx="153">
                  <c:v>86.420166015625</c:v>
                </c:pt>
                <c:pt idx="154">
                  <c:v>81.6927490234375</c:v>
                </c:pt>
                <c:pt idx="155">
                  <c:v>81.800735473632813</c:v>
                </c:pt>
                <c:pt idx="156">
                  <c:v>81.869400024414063</c:v>
                </c:pt>
                <c:pt idx="157">
                  <c:v>93.705924987792969</c:v>
                </c:pt>
                <c:pt idx="158">
                  <c:v>90.978561401367188</c:v>
                </c:pt>
                <c:pt idx="159">
                  <c:v>89.158821105957031</c:v>
                </c:pt>
                <c:pt idx="160">
                  <c:v>79.376045227050781</c:v>
                </c:pt>
                <c:pt idx="161">
                  <c:v>89.473678588867188</c:v>
                </c:pt>
                <c:pt idx="162">
                  <c:v>85.52447509765625</c:v>
                </c:pt>
                <c:pt idx="163">
                  <c:v>84.10650634765625</c:v>
                </c:pt>
                <c:pt idx="164">
                  <c:v>76.680877685546875</c:v>
                </c:pt>
                <c:pt idx="165">
                  <c:v>97.108116149902344</c:v>
                </c:pt>
                <c:pt idx="166">
                  <c:v>77.544570922851563</c:v>
                </c:pt>
                <c:pt idx="167">
                  <c:v>84.497894287109375</c:v>
                </c:pt>
                <c:pt idx="168">
                  <c:v>88.120429992675781</c:v>
                </c:pt>
                <c:pt idx="169">
                  <c:v>82.192779541015625</c:v>
                </c:pt>
                <c:pt idx="170">
                  <c:v>82.942802429199219</c:v>
                </c:pt>
                <c:pt idx="171">
                  <c:v>82.153953552246094</c:v>
                </c:pt>
                <c:pt idx="172">
                  <c:v>70.51666259765625</c:v>
                </c:pt>
                <c:pt idx="173">
                  <c:v>91.886222839355469</c:v>
                </c:pt>
                <c:pt idx="174">
                  <c:v>90.223007202148438</c:v>
                </c:pt>
                <c:pt idx="175">
                  <c:v>76.2630615234375</c:v>
                </c:pt>
                <c:pt idx="176">
                  <c:v>87.210014343261719</c:v>
                </c:pt>
                <c:pt idx="177">
                  <c:v>85.579559326171875</c:v>
                </c:pt>
                <c:pt idx="178">
                  <c:v>81.57305908203125</c:v>
                </c:pt>
                <c:pt idx="179">
                  <c:v>78.533798217773438</c:v>
                </c:pt>
                <c:pt idx="180">
                  <c:v>82.250350952148438</c:v>
                </c:pt>
                <c:pt idx="181">
                  <c:v>93.213287353515625</c:v>
                </c:pt>
                <c:pt idx="182">
                  <c:v>81.067375183105469</c:v>
                </c:pt>
                <c:pt idx="183">
                  <c:v>89.009963989257813</c:v>
                </c:pt>
                <c:pt idx="184">
                  <c:v>84.075477600097656</c:v>
                </c:pt>
                <c:pt idx="185">
                  <c:v>83.669929504394531</c:v>
                </c:pt>
                <c:pt idx="186">
                  <c:v>92.642799377441406</c:v>
                </c:pt>
                <c:pt idx="187">
                  <c:v>73.7470703125</c:v>
                </c:pt>
                <c:pt idx="188">
                  <c:v>92.725967407226563</c:v>
                </c:pt>
                <c:pt idx="189">
                  <c:v>90.201187133789063</c:v>
                </c:pt>
                <c:pt idx="190">
                  <c:v>76.942153930664063</c:v>
                </c:pt>
                <c:pt idx="191">
                  <c:v>83.321479797363281</c:v>
                </c:pt>
                <c:pt idx="192">
                  <c:v>77.285758972167969</c:v>
                </c:pt>
                <c:pt idx="193">
                  <c:v>88.266937255859375</c:v>
                </c:pt>
                <c:pt idx="194">
                  <c:v>82.616409301757813</c:v>
                </c:pt>
                <c:pt idx="195">
                  <c:v>89.229278564453125</c:v>
                </c:pt>
                <c:pt idx="196">
                  <c:v>88.851531982421875</c:v>
                </c:pt>
                <c:pt idx="197">
                  <c:v>85.994560241699219</c:v>
                </c:pt>
                <c:pt idx="198">
                  <c:v>85.720390319824219</c:v>
                </c:pt>
                <c:pt idx="199">
                  <c:v>89.267288208007813</c:v>
                </c:pt>
                <c:pt idx="200">
                  <c:v>85.037513732910156</c:v>
                </c:pt>
                <c:pt idx="201">
                  <c:v>78.087532043457031</c:v>
                </c:pt>
                <c:pt idx="202">
                  <c:v>81.0062255859375</c:v>
                </c:pt>
                <c:pt idx="203">
                  <c:v>90.598487854003906</c:v>
                </c:pt>
                <c:pt idx="204">
                  <c:v>82.5306396484375</c:v>
                </c:pt>
                <c:pt idx="205">
                  <c:v>88.17059326171875</c:v>
                </c:pt>
                <c:pt idx="206">
                  <c:v>82.203025817871094</c:v>
                </c:pt>
                <c:pt idx="207">
                  <c:v>84.900985717773438</c:v>
                </c:pt>
                <c:pt idx="208">
                  <c:v>83.505767822265625</c:v>
                </c:pt>
                <c:pt idx="209">
                  <c:v>94.005073547363281</c:v>
                </c:pt>
                <c:pt idx="210">
                  <c:v>86.137893676757813</c:v>
                </c:pt>
                <c:pt idx="211">
                  <c:v>82.614921569824219</c:v>
                </c:pt>
                <c:pt idx="212">
                  <c:v>81.454811096191406</c:v>
                </c:pt>
                <c:pt idx="213">
                  <c:v>83.655044555664063</c:v>
                </c:pt>
                <c:pt idx="214">
                  <c:v>94.466140747070313</c:v>
                </c:pt>
                <c:pt idx="215">
                  <c:v>77.041419982910156</c:v>
                </c:pt>
                <c:pt idx="216">
                  <c:v>82.077217102050781</c:v>
                </c:pt>
                <c:pt idx="217">
                  <c:v>81.234390258789063</c:v>
                </c:pt>
                <c:pt idx="218">
                  <c:v>80.701225280761719</c:v>
                </c:pt>
                <c:pt idx="219">
                  <c:v>92.236557006835938</c:v>
                </c:pt>
                <c:pt idx="220">
                  <c:v>82.820960998535156</c:v>
                </c:pt>
                <c:pt idx="221">
                  <c:v>87.8941650390625</c:v>
                </c:pt>
                <c:pt idx="222">
                  <c:v>82.017715454101563</c:v>
                </c:pt>
                <c:pt idx="223">
                  <c:v>85.21234130859375</c:v>
                </c:pt>
                <c:pt idx="224">
                  <c:v>81.43157958984375</c:v>
                </c:pt>
                <c:pt idx="225">
                  <c:v>89.679130554199219</c:v>
                </c:pt>
                <c:pt idx="226">
                  <c:v>84.8037109375</c:v>
                </c:pt>
                <c:pt idx="227">
                  <c:v>81.930656433105469</c:v>
                </c:pt>
                <c:pt idx="228">
                  <c:v>88.322845458984375</c:v>
                </c:pt>
                <c:pt idx="229">
                  <c:v>102.08567047119141</c:v>
                </c:pt>
                <c:pt idx="230">
                  <c:v>83.933624267578125</c:v>
                </c:pt>
                <c:pt idx="231">
                  <c:v>88.28594970703125</c:v>
                </c:pt>
                <c:pt idx="232">
                  <c:v>88.236892700195313</c:v>
                </c:pt>
                <c:pt idx="233">
                  <c:v>98.250701904296875</c:v>
                </c:pt>
                <c:pt idx="234">
                  <c:v>78.9715576171875</c:v>
                </c:pt>
                <c:pt idx="235">
                  <c:v>82.442276000976563</c:v>
                </c:pt>
                <c:pt idx="236">
                  <c:v>88.514297485351563</c:v>
                </c:pt>
                <c:pt idx="237">
                  <c:v>87.314598083496094</c:v>
                </c:pt>
                <c:pt idx="238">
                  <c:v>85.501739501953125</c:v>
                </c:pt>
                <c:pt idx="239">
                  <c:v>88.666290283203125</c:v>
                </c:pt>
                <c:pt idx="240">
                  <c:v>97.778076171875</c:v>
                </c:pt>
                <c:pt idx="241">
                  <c:v>86.031898498535156</c:v>
                </c:pt>
                <c:pt idx="242">
                  <c:v>91.830253601074219</c:v>
                </c:pt>
                <c:pt idx="243">
                  <c:v>80.788581848144531</c:v>
                </c:pt>
                <c:pt idx="244">
                  <c:v>91.03936767578125</c:v>
                </c:pt>
                <c:pt idx="245">
                  <c:v>87.615989685058594</c:v>
                </c:pt>
                <c:pt idx="246">
                  <c:v>80.041175842285156</c:v>
                </c:pt>
                <c:pt idx="247">
                  <c:v>91.931610107421875</c:v>
                </c:pt>
                <c:pt idx="248">
                  <c:v>91.006629943847656</c:v>
                </c:pt>
                <c:pt idx="249">
                  <c:v>90.955841064453125</c:v>
                </c:pt>
                <c:pt idx="250">
                  <c:v>93.433135986328125</c:v>
                </c:pt>
                <c:pt idx="251">
                  <c:v>77.766410827636719</c:v>
                </c:pt>
                <c:pt idx="252">
                  <c:v>87.412254333496094</c:v>
                </c:pt>
                <c:pt idx="253">
                  <c:v>87.665641784667969</c:v>
                </c:pt>
                <c:pt idx="254">
                  <c:v>86.913963317871094</c:v>
                </c:pt>
                <c:pt idx="255">
                  <c:v>89.019142150878906</c:v>
                </c:pt>
                <c:pt idx="256">
                  <c:v>90.47607421875</c:v>
                </c:pt>
                <c:pt idx="257">
                  <c:v>85.714141845703125</c:v>
                </c:pt>
                <c:pt idx="258">
                  <c:v>77.378227233886719</c:v>
                </c:pt>
                <c:pt idx="259">
                  <c:v>81.941497802734375</c:v>
                </c:pt>
                <c:pt idx="260">
                  <c:v>94.589546203613281</c:v>
                </c:pt>
                <c:pt idx="261">
                  <c:v>82.979438781738281</c:v>
                </c:pt>
                <c:pt idx="262">
                  <c:v>93.904624938964844</c:v>
                </c:pt>
                <c:pt idx="263">
                  <c:v>89.246879577636719</c:v>
                </c:pt>
                <c:pt idx="264">
                  <c:v>81.715858459472656</c:v>
                </c:pt>
                <c:pt idx="265">
                  <c:v>89.8055419921875</c:v>
                </c:pt>
                <c:pt idx="266">
                  <c:v>87.202926635742188</c:v>
                </c:pt>
                <c:pt idx="267">
                  <c:v>87.508628845214844</c:v>
                </c:pt>
                <c:pt idx="268">
                  <c:v>87.471237182617188</c:v>
                </c:pt>
                <c:pt idx="269">
                  <c:v>80.154449462890625</c:v>
                </c:pt>
                <c:pt idx="270">
                  <c:v>91.811561584472656</c:v>
                </c:pt>
                <c:pt idx="271">
                  <c:v>93.938591003417969</c:v>
                </c:pt>
                <c:pt idx="272">
                  <c:v>76.560882568359375</c:v>
                </c:pt>
                <c:pt idx="273">
                  <c:v>88.363517761230469</c:v>
                </c:pt>
                <c:pt idx="274">
                  <c:v>79.977851867675781</c:v>
                </c:pt>
                <c:pt idx="275">
                  <c:v>65.866310119628906</c:v>
                </c:pt>
                <c:pt idx="276">
                  <c:v>87.43798828125</c:v>
                </c:pt>
                <c:pt idx="277">
                  <c:v>84.274703979492188</c:v>
                </c:pt>
                <c:pt idx="278">
                  <c:v>79.628486633300781</c:v>
                </c:pt>
                <c:pt idx="279">
                  <c:v>85.956710815429688</c:v>
                </c:pt>
                <c:pt idx="280">
                  <c:v>82.848663330078125</c:v>
                </c:pt>
                <c:pt idx="281">
                  <c:v>90.550064086914063</c:v>
                </c:pt>
                <c:pt idx="282">
                  <c:v>80.782707214355469</c:v>
                </c:pt>
                <c:pt idx="283">
                  <c:v>92.761177062988281</c:v>
                </c:pt>
                <c:pt idx="284">
                  <c:v>79.384956359863281</c:v>
                </c:pt>
                <c:pt idx="285">
                  <c:v>89.009757995605469</c:v>
                </c:pt>
                <c:pt idx="286">
                  <c:v>88.008071899414063</c:v>
                </c:pt>
                <c:pt idx="287">
                  <c:v>89.989654541015625</c:v>
                </c:pt>
                <c:pt idx="288">
                  <c:v>72.310432434082031</c:v>
                </c:pt>
                <c:pt idx="289">
                  <c:v>90.768302917480469</c:v>
                </c:pt>
                <c:pt idx="290">
                  <c:v>89.612678527832031</c:v>
                </c:pt>
                <c:pt idx="291">
                  <c:v>87.817070007324219</c:v>
                </c:pt>
                <c:pt idx="292">
                  <c:v>86.801185607910156</c:v>
                </c:pt>
                <c:pt idx="293">
                  <c:v>89.127754211425781</c:v>
                </c:pt>
                <c:pt idx="294">
                  <c:v>99.404640197753906</c:v>
                </c:pt>
                <c:pt idx="295">
                  <c:v>82.796394348144531</c:v>
                </c:pt>
                <c:pt idx="296">
                  <c:v>100.25523376464839</c:v>
                </c:pt>
                <c:pt idx="297">
                  <c:v>83.741958618164063</c:v>
                </c:pt>
                <c:pt idx="298">
                  <c:v>85.662437438964844</c:v>
                </c:pt>
                <c:pt idx="299">
                  <c:v>88.904808044433594</c:v>
                </c:pt>
                <c:pt idx="300">
                  <c:v>87.552825927734375</c:v>
                </c:pt>
                <c:pt idx="301">
                  <c:v>87.774864196777344</c:v>
                </c:pt>
                <c:pt idx="302">
                  <c:v>92.214424133300781</c:v>
                </c:pt>
                <c:pt idx="303">
                  <c:v>88.10528564453125</c:v>
                </c:pt>
                <c:pt idx="304">
                  <c:v>85.382003784179688</c:v>
                </c:pt>
                <c:pt idx="305">
                  <c:v>85.103919982910156</c:v>
                </c:pt>
                <c:pt idx="306">
                  <c:v>83.59283447265625</c:v>
                </c:pt>
                <c:pt idx="307">
                  <c:v>87.939125061035156</c:v>
                </c:pt>
                <c:pt idx="308">
                  <c:v>80.123756408691406</c:v>
                </c:pt>
                <c:pt idx="309">
                  <c:v>83.355300903320313</c:v>
                </c:pt>
                <c:pt idx="310">
                  <c:v>82.967155456542969</c:v>
                </c:pt>
                <c:pt idx="311">
                  <c:v>80.260757446289063</c:v>
                </c:pt>
                <c:pt idx="312">
                  <c:v>86.764991760253906</c:v>
                </c:pt>
                <c:pt idx="313">
                  <c:v>77.410858154296875</c:v>
                </c:pt>
                <c:pt idx="314">
                  <c:v>89.756332397460938</c:v>
                </c:pt>
                <c:pt idx="315">
                  <c:v>94.47235107421875</c:v>
                </c:pt>
                <c:pt idx="316">
                  <c:v>87.859901428222656</c:v>
                </c:pt>
                <c:pt idx="317">
                  <c:v>84.427001953125</c:v>
                </c:pt>
                <c:pt idx="318">
                  <c:v>80.384506225585938</c:v>
                </c:pt>
                <c:pt idx="319">
                  <c:v>86.599868774414063</c:v>
                </c:pt>
                <c:pt idx="320">
                  <c:v>72.264396667480469</c:v>
                </c:pt>
                <c:pt idx="321">
                  <c:v>90.356491088867188</c:v>
                </c:pt>
                <c:pt idx="322">
                  <c:v>89.095001220703125</c:v>
                </c:pt>
                <c:pt idx="323">
                  <c:v>80.026329040527344</c:v>
                </c:pt>
                <c:pt idx="324">
                  <c:v>91.604103088378906</c:v>
                </c:pt>
                <c:pt idx="325">
                  <c:v>90.268707275390625</c:v>
                </c:pt>
                <c:pt idx="326">
                  <c:v>87.679176330566406</c:v>
                </c:pt>
                <c:pt idx="327">
                  <c:v>83.291366577148438</c:v>
                </c:pt>
                <c:pt idx="328">
                  <c:v>86.247703552246094</c:v>
                </c:pt>
                <c:pt idx="329">
                  <c:v>74.105720520019531</c:v>
                </c:pt>
                <c:pt idx="330">
                  <c:v>88.515800476074219</c:v>
                </c:pt>
                <c:pt idx="331">
                  <c:v>85.618309020996094</c:v>
                </c:pt>
                <c:pt idx="332">
                  <c:v>79.467788696289063</c:v>
                </c:pt>
                <c:pt idx="333">
                  <c:v>79.769065856933594</c:v>
                </c:pt>
                <c:pt idx="334">
                  <c:v>85.497093200683594</c:v>
                </c:pt>
                <c:pt idx="335">
                  <c:v>89.863128662109375</c:v>
                </c:pt>
                <c:pt idx="336">
                  <c:v>80.926948547363281</c:v>
                </c:pt>
                <c:pt idx="337">
                  <c:v>86.386817932128906</c:v>
                </c:pt>
                <c:pt idx="338">
                  <c:v>91.40472412109375</c:v>
                </c:pt>
                <c:pt idx="339">
                  <c:v>87.522056579589844</c:v>
                </c:pt>
                <c:pt idx="340">
                  <c:v>86.752731323242188</c:v>
                </c:pt>
                <c:pt idx="341">
                  <c:v>87.768417358398438</c:v>
                </c:pt>
                <c:pt idx="342">
                  <c:v>84.48614501953125</c:v>
                </c:pt>
                <c:pt idx="343">
                  <c:v>82.568710327148438</c:v>
                </c:pt>
                <c:pt idx="344">
                  <c:v>72.612495422363281</c:v>
                </c:pt>
                <c:pt idx="345">
                  <c:v>83.73992919921875</c:v>
                </c:pt>
                <c:pt idx="346">
                  <c:v>80.818290710449219</c:v>
                </c:pt>
                <c:pt idx="347">
                  <c:v>80.35687255859375</c:v>
                </c:pt>
                <c:pt idx="348">
                  <c:v>86.337921142578125</c:v>
                </c:pt>
                <c:pt idx="349">
                  <c:v>82.743949890136719</c:v>
                </c:pt>
                <c:pt idx="350">
                  <c:v>80.653701782226563</c:v>
                </c:pt>
                <c:pt idx="351">
                  <c:v>88.130943298339844</c:v>
                </c:pt>
                <c:pt idx="352">
                  <c:v>85.483039855957031</c:v>
                </c:pt>
                <c:pt idx="353">
                  <c:v>82.47918701171875</c:v>
                </c:pt>
                <c:pt idx="354">
                  <c:v>89.700210571289063</c:v>
                </c:pt>
                <c:pt idx="355">
                  <c:v>80.980781555175781</c:v>
                </c:pt>
                <c:pt idx="356">
                  <c:v>79.775741577148438</c:v>
                </c:pt>
                <c:pt idx="357">
                  <c:v>86.160171508789063</c:v>
                </c:pt>
                <c:pt idx="358">
                  <c:v>86.217842102050781</c:v>
                </c:pt>
                <c:pt idx="359">
                  <c:v>80.903533935546875</c:v>
                </c:pt>
                <c:pt idx="360">
                  <c:v>79.000907897949219</c:v>
                </c:pt>
                <c:pt idx="361">
                  <c:v>81.246849060058594</c:v>
                </c:pt>
                <c:pt idx="362">
                  <c:v>74.784782409667969</c:v>
                </c:pt>
                <c:pt idx="363">
                  <c:v>92.771064758300781</c:v>
                </c:pt>
                <c:pt idx="364">
                  <c:v>78.612693786621094</c:v>
                </c:pt>
                <c:pt idx="365">
                  <c:v>90.014854431152344</c:v>
                </c:pt>
                <c:pt idx="366">
                  <c:v>91.217658996582031</c:v>
                </c:pt>
                <c:pt idx="367">
                  <c:v>78.655097961425781</c:v>
                </c:pt>
                <c:pt idx="368">
                  <c:v>84.312225341796875</c:v>
                </c:pt>
                <c:pt idx="369">
                  <c:v>81.38739013671875</c:v>
                </c:pt>
                <c:pt idx="370">
                  <c:v>82.209213256835938</c:v>
                </c:pt>
                <c:pt idx="371">
                  <c:v>86.626556396484375</c:v>
                </c:pt>
                <c:pt idx="372">
                  <c:v>83.889366149902344</c:v>
                </c:pt>
                <c:pt idx="373">
                  <c:v>91.65863037109375</c:v>
                </c:pt>
                <c:pt idx="374">
                  <c:v>86.1654052734375</c:v>
                </c:pt>
                <c:pt idx="375">
                  <c:v>78.295661926269531</c:v>
                </c:pt>
                <c:pt idx="376">
                  <c:v>89.240921020507813</c:v>
                </c:pt>
                <c:pt idx="377">
                  <c:v>81.22430419921875</c:v>
                </c:pt>
                <c:pt idx="378">
                  <c:v>95.341514587402344</c:v>
                </c:pt>
                <c:pt idx="379">
                  <c:v>83.46954345703125</c:v>
                </c:pt>
                <c:pt idx="380">
                  <c:v>88.713539123535156</c:v>
                </c:pt>
                <c:pt idx="381">
                  <c:v>86.891120910644531</c:v>
                </c:pt>
                <c:pt idx="382">
                  <c:v>87.883140563964844</c:v>
                </c:pt>
                <c:pt idx="383">
                  <c:v>89.153488159179688</c:v>
                </c:pt>
                <c:pt idx="384">
                  <c:v>77.980888366699219</c:v>
                </c:pt>
                <c:pt idx="385">
                  <c:v>92.346076965332031</c:v>
                </c:pt>
                <c:pt idx="386">
                  <c:v>79.550132751464844</c:v>
                </c:pt>
                <c:pt idx="387">
                  <c:v>88.897125244140625</c:v>
                </c:pt>
                <c:pt idx="388">
                  <c:v>79.211601257324219</c:v>
                </c:pt>
                <c:pt idx="389">
                  <c:v>82.153663635253906</c:v>
                </c:pt>
                <c:pt idx="390">
                  <c:v>86.990219116210938</c:v>
                </c:pt>
                <c:pt idx="391">
                  <c:v>80.99847412109375</c:v>
                </c:pt>
                <c:pt idx="392">
                  <c:v>74.76983642578125</c:v>
                </c:pt>
                <c:pt idx="393">
                  <c:v>86.584953308105469</c:v>
                </c:pt>
                <c:pt idx="394">
                  <c:v>90.70733642578125</c:v>
                </c:pt>
                <c:pt idx="395">
                  <c:v>86.170257568359375</c:v>
                </c:pt>
                <c:pt idx="396">
                  <c:v>96.398681640625</c:v>
                </c:pt>
                <c:pt idx="397">
                  <c:v>88.681449890136719</c:v>
                </c:pt>
                <c:pt idx="398">
                  <c:v>90.558692932128906</c:v>
                </c:pt>
                <c:pt idx="399">
                  <c:v>83.337265014648438</c:v>
                </c:pt>
                <c:pt idx="400">
                  <c:v>82.278556823730469</c:v>
                </c:pt>
                <c:pt idx="401">
                  <c:v>87.880722045898438</c:v>
                </c:pt>
                <c:pt idx="402">
                  <c:v>88.899337768554688</c:v>
                </c:pt>
                <c:pt idx="403">
                  <c:v>86.574226379394531</c:v>
                </c:pt>
                <c:pt idx="404">
                  <c:v>93.035415649414063</c:v>
                </c:pt>
                <c:pt idx="405">
                  <c:v>82.132789611816406</c:v>
                </c:pt>
                <c:pt idx="406">
                  <c:v>83.221710205078125</c:v>
                </c:pt>
                <c:pt idx="407">
                  <c:v>88.5426025390625</c:v>
                </c:pt>
                <c:pt idx="408">
                  <c:v>92.058990478515625</c:v>
                </c:pt>
                <c:pt idx="409">
                  <c:v>81.141311645507813</c:v>
                </c:pt>
                <c:pt idx="410">
                  <c:v>80.405830383300781</c:v>
                </c:pt>
                <c:pt idx="411">
                  <c:v>86.946487426757813</c:v>
                </c:pt>
                <c:pt idx="412">
                  <c:v>87.178802490234375</c:v>
                </c:pt>
                <c:pt idx="413">
                  <c:v>82.748626708984375</c:v>
                </c:pt>
                <c:pt idx="414">
                  <c:v>81.981521606445313</c:v>
                </c:pt>
                <c:pt idx="415">
                  <c:v>97.20062255859375</c:v>
                </c:pt>
                <c:pt idx="416">
                  <c:v>86.78729248046875</c:v>
                </c:pt>
                <c:pt idx="417">
                  <c:v>81.217544555664063</c:v>
                </c:pt>
                <c:pt idx="418">
                  <c:v>74.633888244628906</c:v>
                </c:pt>
                <c:pt idx="419">
                  <c:v>79.459388732910156</c:v>
                </c:pt>
                <c:pt idx="420">
                  <c:v>81.725067138671875</c:v>
                </c:pt>
                <c:pt idx="421">
                  <c:v>82.936752319335938</c:v>
                </c:pt>
                <c:pt idx="422">
                  <c:v>82.902435302734375</c:v>
                </c:pt>
                <c:pt idx="423">
                  <c:v>72.345466613769531</c:v>
                </c:pt>
                <c:pt idx="424">
                  <c:v>77.500556945800781</c:v>
                </c:pt>
                <c:pt idx="425">
                  <c:v>86.709709167480469</c:v>
                </c:pt>
                <c:pt idx="426">
                  <c:v>85.8939208984375</c:v>
                </c:pt>
                <c:pt idx="427">
                  <c:v>86.90130615234375</c:v>
                </c:pt>
                <c:pt idx="428">
                  <c:v>90.82452392578125</c:v>
                </c:pt>
                <c:pt idx="429">
                  <c:v>88.339599609375</c:v>
                </c:pt>
                <c:pt idx="430">
                  <c:v>87.191093444824219</c:v>
                </c:pt>
                <c:pt idx="431">
                  <c:v>81.673225402832031</c:v>
                </c:pt>
                <c:pt idx="432">
                  <c:v>98.378730773925781</c:v>
                </c:pt>
                <c:pt idx="433">
                  <c:v>90.29541015625</c:v>
                </c:pt>
                <c:pt idx="434">
                  <c:v>72.992782592773438</c:v>
                </c:pt>
                <c:pt idx="435">
                  <c:v>86.738800048828125</c:v>
                </c:pt>
                <c:pt idx="436">
                  <c:v>78.299400329589844</c:v>
                </c:pt>
                <c:pt idx="437">
                  <c:v>89.140777587890625</c:v>
                </c:pt>
                <c:pt idx="438">
                  <c:v>86.346870422363281</c:v>
                </c:pt>
                <c:pt idx="439">
                  <c:v>86.176994323730469</c:v>
                </c:pt>
                <c:pt idx="440">
                  <c:v>83.808403015136719</c:v>
                </c:pt>
                <c:pt idx="441">
                  <c:v>80.635055541992188</c:v>
                </c:pt>
                <c:pt idx="442">
                  <c:v>82.578422546386719</c:v>
                </c:pt>
                <c:pt idx="443">
                  <c:v>83.665771484375</c:v>
                </c:pt>
                <c:pt idx="444">
                  <c:v>87.159339904785156</c:v>
                </c:pt>
                <c:pt idx="445">
                  <c:v>85.570220947265625</c:v>
                </c:pt>
                <c:pt idx="446">
                  <c:v>83.787483215332031</c:v>
                </c:pt>
                <c:pt idx="447">
                  <c:v>87.405967712402344</c:v>
                </c:pt>
                <c:pt idx="448">
                  <c:v>78.175865173339844</c:v>
                </c:pt>
                <c:pt idx="449">
                  <c:v>83.292236328125</c:v>
                </c:pt>
                <c:pt idx="450">
                  <c:v>83.274604797363281</c:v>
                </c:pt>
                <c:pt idx="451">
                  <c:v>81.645210266113281</c:v>
                </c:pt>
                <c:pt idx="452">
                  <c:v>87.599433898925781</c:v>
                </c:pt>
                <c:pt idx="453">
                  <c:v>85.3255615234375</c:v>
                </c:pt>
                <c:pt idx="454">
                  <c:v>89.799201965332031</c:v>
                </c:pt>
                <c:pt idx="455">
                  <c:v>96.649192810058594</c:v>
                </c:pt>
                <c:pt idx="456">
                  <c:v>91.783256530761719</c:v>
                </c:pt>
                <c:pt idx="457">
                  <c:v>88.732383728027344</c:v>
                </c:pt>
                <c:pt idx="458">
                  <c:v>90.267311096191406</c:v>
                </c:pt>
                <c:pt idx="459">
                  <c:v>74.196075439453125</c:v>
                </c:pt>
                <c:pt idx="460">
                  <c:v>85.265251159667969</c:v>
                </c:pt>
                <c:pt idx="461">
                  <c:v>77.563606262207031</c:v>
                </c:pt>
                <c:pt idx="462">
                  <c:v>95.964370727539063</c:v>
                </c:pt>
                <c:pt idx="463">
                  <c:v>75.126655578613281</c:v>
                </c:pt>
                <c:pt idx="464">
                  <c:v>82.968780517578125</c:v>
                </c:pt>
                <c:pt idx="465">
                  <c:v>85.202125549316406</c:v>
                </c:pt>
                <c:pt idx="466">
                  <c:v>78.9459228515625</c:v>
                </c:pt>
                <c:pt idx="467">
                  <c:v>73.822883605957031</c:v>
                </c:pt>
                <c:pt idx="468">
                  <c:v>85.258956909179688</c:v>
                </c:pt>
                <c:pt idx="469">
                  <c:v>80.05340576171875</c:v>
                </c:pt>
                <c:pt idx="470">
                  <c:v>82.742042541503906</c:v>
                </c:pt>
                <c:pt idx="471">
                  <c:v>87.291999816894531</c:v>
                </c:pt>
                <c:pt idx="472">
                  <c:v>80.643814086914063</c:v>
                </c:pt>
                <c:pt idx="473">
                  <c:v>82.860275268554688</c:v>
                </c:pt>
                <c:pt idx="474">
                  <c:v>83.273208618164063</c:v>
                </c:pt>
                <c:pt idx="475">
                  <c:v>83.025566101074219</c:v>
                </c:pt>
                <c:pt idx="476">
                  <c:v>81.8604736328125</c:v>
                </c:pt>
                <c:pt idx="477">
                  <c:v>74.98297119140625</c:v>
                </c:pt>
                <c:pt idx="478">
                  <c:v>87.955848693847656</c:v>
                </c:pt>
                <c:pt idx="479">
                  <c:v>89.095375061035156</c:v>
                </c:pt>
                <c:pt idx="480">
                  <c:v>90.434310913085938</c:v>
                </c:pt>
                <c:pt idx="481">
                  <c:v>79.793907165527344</c:v>
                </c:pt>
                <c:pt idx="482">
                  <c:v>88.090156555175781</c:v>
                </c:pt>
                <c:pt idx="483">
                  <c:v>80.010795593261719</c:v>
                </c:pt>
                <c:pt idx="484">
                  <c:v>86.6126708984375</c:v>
                </c:pt>
                <c:pt idx="485">
                  <c:v>77.147262573242188</c:v>
                </c:pt>
                <c:pt idx="486">
                  <c:v>87.99267578125</c:v>
                </c:pt>
                <c:pt idx="487">
                  <c:v>88.228973388671875</c:v>
                </c:pt>
                <c:pt idx="488">
                  <c:v>81.666893005371094</c:v>
                </c:pt>
                <c:pt idx="489">
                  <c:v>85.594978332519531</c:v>
                </c:pt>
                <c:pt idx="490">
                  <c:v>78.026023864746094</c:v>
                </c:pt>
                <c:pt idx="491">
                  <c:v>92.610359191894531</c:v>
                </c:pt>
                <c:pt idx="492">
                  <c:v>92.999588012695313</c:v>
                </c:pt>
                <c:pt idx="493">
                  <c:v>82.244850158691406</c:v>
                </c:pt>
                <c:pt idx="494">
                  <c:v>86.777320861816406</c:v>
                </c:pt>
                <c:pt idx="495">
                  <c:v>83.976715087890625</c:v>
                </c:pt>
                <c:pt idx="496">
                  <c:v>75.822273254394531</c:v>
                </c:pt>
                <c:pt idx="497">
                  <c:v>82.957305908203125</c:v>
                </c:pt>
                <c:pt idx="498">
                  <c:v>86.6591796875</c:v>
                </c:pt>
                <c:pt idx="499">
                  <c:v>87.192901611328125</c:v>
                </c:pt>
                <c:pt idx="500">
                  <c:v>82.251327514648438</c:v>
                </c:pt>
                <c:pt idx="501">
                  <c:v>88.207939147949219</c:v>
                </c:pt>
                <c:pt idx="502">
                  <c:v>83.093482971191406</c:v>
                </c:pt>
                <c:pt idx="503">
                  <c:v>92.959182739257813</c:v>
                </c:pt>
                <c:pt idx="504">
                  <c:v>85.607467651367188</c:v>
                </c:pt>
                <c:pt idx="505">
                  <c:v>72.220527648925781</c:v>
                </c:pt>
                <c:pt idx="506">
                  <c:v>87.059898376464844</c:v>
                </c:pt>
                <c:pt idx="507">
                  <c:v>89.141868591308594</c:v>
                </c:pt>
                <c:pt idx="508">
                  <c:v>86.93572998046875</c:v>
                </c:pt>
                <c:pt idx="509">
                  <c:v>85.70391845703125</c:v>
                </c:pt>
                <c:pt idx="510">
                  <c:v>88.541000366210938</c:v>
                </c:pt>
                <c:pt idx="511">
                  <c:v>84.92303466796875</c:v>
                </c:pt>
                <c:pt idx="512">
                  <c:v>87.493736267089844</c:v>
                </c:pt>
                <c:pt idx="513">
                  <c:v>78.191841125488281</c:v>
                </c:pt>
                <c:pt idx="514">
                  <c:v>82.336318969726563</c:v>
                </c:pt>
                <c:pt idx="515">
                  <c:v>88.583389282226563</c:v>
                </c:pt>
                <c:pt idx="516">
                  <c:v>91.045326232910156</c:v>
                </c:pt>
                <c:pt idx="517">
                  <c:v>79.779090881347656</c:v>
                </c:pt>
                <c:pt idx="518">
                  <c:v>83.581428527832031</c:v>
                </c:pt>
                <c:pt idx="519">
                  <c:v>83.216690063476563</c:v>
                </c:pt>
                <c:pt idx="520">
                  <c:v>83.609397888183594</c:v>
                </c:pt>
                <c:pt idx="521">
                  <c:v>82.315406799316406</c:v>
                </c:pt>
                <c:pt idx="522">
                  <c:v>97.03680419921875</c:v>
                </c:pt>
                <c:pt idx="523">
                  <c:v>87.984535217285156</c:v>
                </c:pt>
                <c:pt idx="524">
                  <c:v>85.888755798339844</c:v>
                </c:pt>
                <c:pt idx="525">
                  <c:v>82.114776611328125</c:v>
                </c:pt>
                <c:pt idx="526">
                  <c:v>78.861831665039063</c:v>
                </c:pt>
                <c:pt idx="527">
                  <c:v>81.366279602050781</c:v>
                </c:pt>
                <c:pt idx="528">
                  <c:v>79.938323974609375</c:v>
                </c:pt>
                <c:pt idx="529">
                  <c:v>88.055915832519531</c:v>
                </c:pt>
                <c:pt idx="530">
                  <c:v>81.565467834472656</c:v>
                </c:pt>
                <c:pt idx="531">
                  <c:v>84.809768676757813</c:v>
                </c:pt>
                <c:pt idx="532">
                  <c:v>94.388908386230469</c:v>
                </c:pt>
                <c:pt idx="533">
                  <c:v>82.109291076660156</c:v>
                </c:pt>
                <c:pt idx="534">
                  <c:v>85.471199035644531</c:v>
                </c:pt>
                <c:pt idx="535">
                  <c:v>90.115135192871094</c:v>
                </c:pt>
                <c:pt idx="536">
                  <c:v>84.642356872558594</c:v>
                </c:pt>
                <c:pt idx="537">
                  <c:v>86.842010498046875</c:v>
                </c:pt>
                <c:pt idx="538">
                  <c:v>86.834396362304688</c:v>
                </c:pt>
                <c:pt idx="539">
                  <c:v>90.3050537109375</c:v>
                </c:pt>
                <c:pt idx="540">
                  <c:v>77.805412292480469</c:v>
                </c:pt>
                <c:pt idx="541">
                  <c:v>78.329399108886719</c:v>
                </c:pt>
                <c:pt idx="542">
                  <c:v>78.091598510742188</c:v>
                </c:pt>
                <c:pt idx="543">
                  <c:v>84.09027099609375</c:v>
                </c:pt>
                <c:pt idx="544">
                  <c:v>96.015586853027344</c:v>
                </c:pt>
                <c:pt idx="545">
                  <c:v>88.181846618652344</c:v>
                </c:pt>
                <c:pt idx="546">
                  <c:v>81.611137390136719</c:v>
                </c:pt>
                <c:pt idx="547">
                  <c:v>97.442985534667969</c:v>
                </c:pt>
                <c:pt idx="548">
                  <c:v>86.712638854980469</c:v>
                </c:pt>
                <c:pt idx="549">
                  <c:v>81.6405029296875</c:v>
                </c:pt>
                <c:pt idx="550">
                  <c:v>82.001152038574219</c:v>
                </c:pt>
                <c:pt idx="551">
                  <c:v>87.58135986328125</c:v>
                </c:pt>
                <c:pt idx="552">
                  <c:v>92.110671997070313</c:v>
                </c:pt>
                <c:pt idx="553">
                  <c:v>82.058349609375</c:v>
                </c:pt>
                <c:pt idx="554">
                  <c:v>90.805702209472656</c:v>
                </c:pt>
                <c:pt idx="555">
                  <c:v>77.458030700683594</c:v>
                </c:pt>
                <c:pt idx="556">
                  <c:v>75.209831237792969</c:v>
                </c:pt>
                <c:pt idx="557">
                  <c:v>85.699943542480469</c:v>
                </c:pt>
                <c:pt idx="558">
                  <c:v>80.990554809570313</c:v>
                </c:pt>
                <c:pt idx="559">
                  <c:v>90.652297973632813</c:v>
                </c:pt>
                <c:pt idx="560">
                  <c:v>81.861885070800781</c:v>
                </c:pt>
                <c:pt idx="561">
                  <c:v>99.836753845214844</c:v>
                </c:pt>
                <c:pt idx="562">
                  <c:v>88.861137390136719</c:v>
                </c:pt>
                <c:pt idx="563">
                  <c:v>79.804306030273438</c:v>
                </c:pt>
                <c:pt idx="564">
                  <c:v>80.708984375</c:v>
                </c:pt>
                <c:pt idx="565">
                  <c:v>87.360488891601563</c:v>
                </c:pt>
                <c:pt idx="566">
                  <c:v>81.510322570800781</c:v>
                </c:pt>
                <c:pt idx="567">
                  <c:v>93.8922119140625</c:v>
                </c:pt>
                <c:pt idx="568">
                  <c:v>83.082389831542969</c:v>
                </c:pt>
                <c:pt idx="569">
                  <c:v>83.23541259765625</c:v>
                </c:pt>
                <c:pt idx="570">
                  <c:v>75.616256713867188</c:v>
                </c:pt>
                <c:pt idx="571">
                  <c:v>83.688995361328125</c:v>
                </c:pt>
                <c:pt idx="572">
                  <c:v>89.225151062011719</c:v>
                </c:pt>
                <c:pt idx="573">
                  <c:v>86.953163146972656</c:v>
                </c:pt>
                <c:pt idx="574">
                  <c:v>80.972373962402344</c:v>
                </c:pt>
                <c:pt idx="575">
                  <c:v>86.429901123046875</c:v>
                </c:pt>
                <c:pt idx="576">
                  <c:v>86.596351623535156</c:v>
                </c:pt>
                <c:pt idx="577">
                  <c:v>83.835105895996094</c:v>
                </c:pt>
                <c:pt idx="578">
                  <c:v>81.530845642089844</c:v>
                </c:pt>
                <c:pt idx="579">
                  <c:v>82.127487182617188</c:v>
                </c:pt>
                <c:pt idx="580">
                  <c:v>90.302406311035156</c:v>
                </c:pt>
                <c:pt idx="581">
                  <c:v>77.0712890625</c:v>
                </c:pt>
                <c:pt idx="582">
                  <c:v>85.790878295898438</c:v>
                </c:pt>
                <c:pt idx="583">
                  <c:v>86.278144836425781</c:v>
                </c:pt>
                <c:pt idx="584">
                  <c:v>85.259605407714844</c:v>
                </c:pt>
                <c:pt idx="585">
                  <c:v>81.998207092285156</c:v>
                </c:pt>
                <c:pt idx="586">
                  <c:v>83.453353881835938</c:v>
                </c:pt>
                <c:pt idx="587">
                  <c:v>82.985374450683594</c:v>
                </c:pt>
                <c:pt idx="588">
                  <c:v>86.933357238769531</c:v>
                </c:pt>
                <c:pt idx="589">
                  <c:v>88.702690124511719</c:v>
                </c:pt>
                <c:pt idx="590">
                  <c:v>80.788055419921875</c:v>
                </c:pt>
                <c:pt idx="591">
                  <c:v>90.711814880371094</c:v>
                </c:pt>
                <c:pt idx="592">
                  <c:v>86.330841064453125</c:v>
                </c:pt>
                <c:pt idx="593">
                  <c:v>84.287887573242188</c:v>
                </c:pt>
                <c:pt idx="594">
                  <c:v>89.112617492675781</c:v>
                </c:pt>
                <c:pt idx="595">
                  <c:v>79.251724243164063</c:v>
                </c:pt>
                <c:pt idx="596">
                  <c:v>81.997512817382813</c:v>
                </c:pt>
                <c:pt idx="597">
                  <c:v>98.188331604003906</c:v>
                </c:pt>
                <c:pt idx="598">
                  <c:v>80.186279296875</c:v>
                </c:pt>
                <c:pt idx="599">
                  <c:v>83.5001220703125</c:v>
                </c:pt>
                <c:pt idx="600">
                  <c:v>87.160324096679688</c:v>
                </c:pt>
                <c:pt idx="601">
                  <c:v>82.475059509277344</c:v>
                </c:pt>
                <c:pt idx="602">
                  <c:v>83.214889526367188</c:v>
                </c:pt>
                <c:pt idx="603">
                  <c:v>92.574851989746094</c:v>
                </c:pt>
                <c:pt idx="604">
                  <c:v>76.991325378417969</c:v>
                </c:pt>
                <c:pt idx="605">
                  <c:v>84.167686462402344</c:v>
                </c:pt>
                <c:pt idx="606">
                  <c:v>101.2347793579102</c:v>
                </c:pt>
                <c:pt idx="607">
                  <c:v>78.5677490234375</c:v>
                </c:pt>
                <c:pt idx="608">
                  <c:v>82.645919799804688</c:v>
                </c:pt>
                <c:pt idx="609">
                  <c:v>86.412017822265625</c:v>
                </c:pt>
                <c:pt idx="610">
                  <c:v>85.827911376953125</c:v>
                </c:pt>
                <c:pt idx="611">
                  <c:v>83.372413635253906</c:v>
                </c:pt>
                <c:pt idx="612">
                  <c:v>79.921867370605469</c:v>
                </c:pt>
                <c:pt idx="613">
                  <c:v>85.290695190429688</c:v>
                </c:pt>
                <c:pt idx="614">
                  <c:v>79.604515075683594</c:v>
                </c:pt>
                <c:pt idx="615">
                  <c:v>81.023918151855469</c:v>
                </c:pt>
                <c:pt idx="616">
                  <c:v>87.011787414550781</c:v>
                </c:pt>
                <c:pt idx="617">
                  <c:v>79.077522277832031</c:v>
                </c:pt>
                <c:pt idx="618">
                  <c:v>89.306167602539063</c:v>
                </c:pt>
                <c:pt idx="619">
                  <c:v>89.023521423339844</c:v>
                </c:pt>
                <c:pt idx="620">
                  <c:v>87.905967712402344</c:v>
                </c:pt>
                <c:pt idx="621">
                  <c:v>89.985877990722656</c:v>
                </c:pt>
                <c:pt idx="622">
                  <c:v>83.574371337890625</c:v>
                </c:pt>
                <c:pt idx="623">
                  <c:v>86.801910400390625</c:v>
                </c:pt>
                <c:pt idx="624">
                  <c:v>86.124382019042969</c:v>
                </c:pt>
                <c:pt idx="625">
                  <c:v>89.228355407714844</c:v>
                </c:pt>
                <c:pt idx="626">
                  <c:v>86.994377136230469</c:v>
                </c:pt>
                <c:pt idx="627">
                  <c:v>79.855216979980469</c:v>
                </c:pt>
                <c:pt idx="628">
                  <c:v>85.997673034667969</c:v>
                </c:pt>
                <c:pt idx="629">
                  <c:v>89.984580993652344</c:v>
                </c:pt>
                <c:pt idx="630">
                  <c:v>80.635650634765625</c:v>
                </c:pt>
                <c:pt idx="631">
                  <c:v>87.25543212890625</c:v>
                </c:pt>
                <c:pt idx="632">
                  <c:v>87.175796508789063</c:v>
                </c:pt>
                <c:pt idx="633">
                  <c:v>85.195793151855469</c:v>
                </c:pt>
                <c:pt idx="634">
                  <c:v>93.240753173828125</c:v>
                </c:pt>
                <c:pt idx="635">
                  <c:v>86.063957214355469</c:v>
                </c:pt>
                <c:pt idx="636">
                  <c:v>86.961418151855469</c:v>
                </c:pt>
                <c:pt idx="637">
                  <c:v>74.382293701171875</c:v>
                </c:pt>
                <c:pt idx="638">
                  <c:v>87.192527770996094</c:v>
                </c:pt>
                <c:pt idx="639">
                  <c:v>87.784683227539063</c:v>
                </c:pt>
                <c:pt idx="640">
                  <c:v>83.850914001464844</c:v>
                </c:pt>
                <c:pt idx="641">
                  <c:v>90.490097045898438</c:v>
                </c:pt>
                <c:pt idx="642">
                  <c:v>85.218315124511719</c:v>
                </c:pt>
                <c:pt idx="643">
                  <c:v>85.056343078613281</c:v>
                </c:pt>
                <c:pt idx="644">
                  <c:v>80.519111633300781</c:v>
                </c:pt>
                <c:pt idx="645">
                  <c:v>87.281486511230469</c:v>
                </c:pt>
                <c:pt idx="646">
                  <c:v>80.7916259765625</c:v>
                </c:pt>
                <c:pt idx="647">
                  <c:v>88.004531860351563</c:v>
                </c:pt>
                <c:pt idx="648">
                  <c:v>80.575942993164063</c:v>
                </c:pt>
                <c:pt idx="649">
                  <c:v>89.886207580566406</c:v>
                </c:pt>
                <c:pt idx="650">
                  <c:v>81.601295471191406</c:v>
                </c:pt>
                <c:pt idx="651">
                  <c:v>80.243972778320313</c:v>
                </c:pt>
                <c:pt idx="652">
                  <c:v>95.098442077636719</c:v>
                </c:pt>
                <c:pt idx="653">
                  <c:v>79.763298034667969</c:v>
                </c:pt>
                <c:pt idx="654">
                  <c:v>84.547515869140625</c:v>
                </c:pt>
                <c:pt idx="655">
                  <c:v>80.966484069824219</c:v>
                </c:pt>
                <c:pt idx="656">
                  <c:v>85.533706665039063</c:v>
                </c:pt>
                <c:pt idx="657">
                  <c:v>99.047286987304688</c:v>
                </c:pt>
                <c:pt idx="658">
                  <c:v>83.445159912109375</c:v>
                </c:pt>
                <c:pt idx="659">
                  <c:v>85.056694030761719</c:v>
                </c:pt>
                <c:pt idx="660">
                  <c:v>88.041046142578125</c:v>
                </c:pt>
                <c:pt idx="661">
                  <c:v>86.597084045410156</c:v>
                </c:pt>
                <c:pt idx="662">
                  <c:v>87.313026428222656</c:v>
                </c:pt>
                <c:pt idx="663">
                  <c:v>75.98614501953125</c:v>
                </c:pt>
                <c:pt idx="664">
                  <c:v>91.064056396484375</c:v>
                </c:pt>
                <c:pt idx="665">
                  <c:v>93.162406921386719</c:v>
                </c:pt>
                <c:pt idx="666">
                  <c:v>76.680145263671875</c:v>
                </c:pt>
                <c:pt idx="667">
                  <c:v>78.234481811523438</c:v>
                </c:pt>
                <c:pt idx="668">
                  <c:v>88.936988830566406</c:v>
                </c:pt>
                <c:pt idx="669">
                  <c:v>96.462478637695313</c:v>
                </c:pt>
                <c:pt idx="670">
                  <c:v>92.310073852539063</c:v>
                </c:pt>
                <c:pt idx="671">
                  <c:v>73.552299499511719</c:v>
                </c:pt>
                <c:pt idx="672">
                  <c:v>78.946662902832031</c:v>
                </c:pt>
                <c:pt idx="673">
                  <c:v>89.764419555664063</c:v>
                </c:pt>
                <c:pt idx="674">
                  <c:v>83.279449462890625</c:v>
                </c:pt>
                <c:pt idx="675">
                  <c:v>90.602241516113281</c:v>
                </c:pt>
                <c:pt idx="676">
                  <c:v>86.41485595703125</c:v>
                </c:pt>
                <c:pt idx="677">
                  <c:v>86.104736328125</c:v>
                </c:pt>
                <c:pt idx="678">
                  <c:v>79.534126281738281</c:v>
                </c:pt>
                <c:pt idx="679">
                  <c:v>84.265373229980469</c:v>
                </c:pt>
                <c:pt idx="680">
                  <c:v>84.019760131835938</c:v>
                </c:pt>
                <c:pt idx="681">
                  <c:v>91.814842224121094</c:v>
                </c:pt>
                <c:pt idx="682">
                  <c:v>81.209335327148438</c:v>
                </c:pt>
                <c:pt idx="683">
                  <c:v>81.629096984863281</c:v>
                </c:pt>
                <c:pt idx="684">
                  <c:v>81.376983642578125</c:v>
                </c:pt>
                <c:pt idx="685">
                  <c:v>86.011978149414063</c:v>
                </c:pt>
                <c:pt idx="686">
                  <c:v>78.40069580078125</c:v>
                </c:pt>
                <c:pt idx="687">
                  <c:v>87.966659545898438</c:v>
                </c:pt>
                <c:pt idx="688">
                  <c:v>80.086875915527344</c:v>
                </c:pt>
                <c:pt idx="689">
                  <c:v>80.023971557617188</c:v>
                </c:pt>
                <c:pt idx="690">
                  <c:v>84.5460205078125</c:v>
                </c:pt>
                <c:pt idx="691">
                  <c:v>77.8919677734375</c:v>
                </c:pt>
                <c:pt idx="692">
                  <c:v>87.553749084472656</c:v>
                </c:pt>
                <c:pt idx="693">
                  <c:v>81.268325805664063</c:v>
                </c:pt>
                <c:pt idx="694">
                  <c:v>78.710350036621094</c:v>
                </c:pt>
                <c:pt idx="695">
                  <c:v>89.071235656738281</c:v>
                </c:pt>
                <c:pt idx="696">
                  <c:v>85.173805236816406</c:v>
                </c:pt>
                <c:pt idx="697">
                  <c:v>85.609336853027344</c:v>
                </c:pt>
                <c:pt idx="698">
                  <c:v>77.189529418945313</c:v>
                </c:pt>
                <c:pt idx="699">
                  <c:v>82.246917724609375</c:v>
                </c:pt>
                <c:pt idx="700">
                  <c:v>77.513229370117188</c:v>
                </c:pt>
                <c:pt idx="701">
                  <c:v>80.867439270019531</c:v>
                </c:pt>
                <c:pt idx="702">
                  <c:v>86.724945068359375</c:v>
                </c:pt>
                <c:pt idx="703">
                  <c:v>92.485580444335938</c:v>
                </c:pt>
                <c:pt idx="704">
                  <c:v>85.157608032226563</c:v>
                </c:pt>
                <c:pt idx="705">
                  <c:v>80.13751220703125</c:v>
                </c:pt>
                <c:pt idx="706">
                  <c:v>84.288162231445313</c:v>
                </c:pt>
                <c:pt idx="707">
                  <c:v>91.328392028808594</c:v>
                </c:pt>
                <c:pt idx="708">
                  <c:v>78.060691833496094</c:v>
                </c:pt>
                <c:pt idx="709">
                  <c:v>76.992279052734375</c:v>
                </c:pt>
                <c:pt idx="710">
                  <c:v>81.609794616699219</c:v>
                </c:pt>
                <c:pt idx="711">
                  <c:v>85.864524841308594</c:v>
                </c:pt>
                <c:pt idx="712">
                  <c:v>84.797706604003906</c:v>
                </c:pt>
                <c:pt idx="713">
                  <c:v>81.850517272949219</c:v>
                </c:pt>
                <c:pt idx="714">
                  <c:v>82.609405517578125</c:v>
                </c:pt>
                <c:pt idx="715">
                  <c:v>79.380020141601563</c:v>
                </c:pt>
                <c:pt idx="716">
                  <c:v>80.019302368164063</c:v>
                </c:pt>
                <c:pt idx="717">
                  <c:v>89.087005615234375</c:v>
                </c:pt>
                <c:pt idx="718">
                  <c:v>87.449913024902344</c:v>
                </c:pt>
                <c:pt idx="719">
                  <c:v>78.4163818359375</c:v>
                </c:pt>
                <c:pt idx="720">
                  <c:v>90.6185302734375</c:v>
                </c:pt>
                <c:pt idx="721">
                  <c:v>83.737876892089844</c:v>
                </c:pt>
                <c:pt idx="722">
                  <c:v>85.616630554199219</c:v>
                </c:pt>
                <c:pt idx="723">
                  <c:v>88.840461730957031</c:v>
                </c:pt>
                <c:pt idx="724">
                  <c:v>84.912826538085938</c:v>
                </c:pt>
                <c:pt idx="725">
                  <c:v>77.562416076660156</c:v>
                </c:pt>
                <c:pt idx="726">
                  <c:v>78.944831848144531</c:v>
                </c:pt>
                <c:pt idx="727">
                  <c:v>86.815338134765625</c:v>
                </c:pt>
                <c:pt idx="728">
                  <c:v>96.368156433105469</c:v>
                </c:pt>
                <c:pt idx="729">
                  <c:v>76.907424926757813</c:v>
                </c:pt>
                <c:pt idx="730">
                  <c:v>87.261642456054688</c:v>
                </c:pt>
                <c:pt idx="731">
                  <c:v>85.732398986816406</c:v>
                </c:pt>
                <c:pt idx="732">
                  <c:v>88.519645690917969</c:v>
                </c:pt>
                <c:pt idx="733">
                  <c:v>88.363166809082031</c:v>
                </c:pt>
                <c:pt idx="734">
                  <c:v>81.454315185546875</c:v>
                </c:pt>
                <c:pt idx="735">
                  <c:v>84.725212097167969</c:v>
                </c:pt>
                <c:pt idx="736">
                  <c:v>90.863807678222656</c:v>
                </c:pt>
                <c:pt idx="737">
                  <c:v>79.4942626953125</c:v>
                </c:pt>
                <c:pt idx="738">
                  <c:v>88.243988037109375</c:v>
                </c:pt>
                <c:pt idx="739">
                  <c:v>92.626701354980469</c:v>
                </c:pt>
                <c:pt idx="740">
                  <c:v>79.391273498535156</c:v>
                </c:pt>
                <c:pt idx="741">
                  <c:v>84.996742248535156</c:v>
                </c:pt>
                <c:pt idx="742">
                  <c:v>88.995849609375</c:v>
                </c:pt>
                <c:pt idx="743">
                  <c:v>85.624038696289063</c:v>
                </c:pt>
                <c:pt idx="744">
                  <c:v>79.986259460449219</c:v>
                </c:pt>
                <c:pt idx="745">
                  <c:v>86.303611755371094</c:v>
                </c:pt>
                <c:pt idx="746">
                  <c:v>91.336524963378906</c:v>
                </c:pt>
                <c:pt idx="747">
                  <c:v>83.569183349609375</c:v>
                </c:pt>
                <c:pt idx="748">
                  <c:v>79.646240234375</c:v>
                </c:pt>
                <c:pt idx="749">
                  <c:v>66.746620178222656</c:v>
                </c:pt>
                <c:pt idx="750">
                  <c:v>84.413955688476563</c:v>
                </c:pt>
                <c:pt idx="751">
                  <c:v>86.010520935058594</c:v>
                </c:pt>
                <c:pt idx="752">
                  <c:v>85.547164916992188</c:v>
                </c:pt>
                <c:pt idx="753">
                  <c:v>86.122047424316406</c:v>
                </c:pt>
                <c:pt idx="754">
                  <c:v>87.856391906738281</c:v>
                </c:pt>
                <c:pt idx="755">
                  <c:v>82.197181701660156</c:v>
                </c:pt>
                <c:pt idx="756">
                  <c:v>83.668731689453125</c:v>
                </c:pt>
                <c:pt idx="757">
                  <c:v>81.669700622558594</c:v>
                </c:pt>
                <c:pt idx="758">
                  <c:v>89.414794921875</c:v>
                </c:pt>
                <c:pt idx="759">
                  <c:v>85.156219482421875</c:v>
                </c:pt>
                <c:pt idx="760">
                  <c:v>84.980491638183594</c:v>
                </c:pt>
                <c:pt idx="761">
                  <c:v>85.893257141113281</c:v>
                </c:pt>
                <c:pt idx="762">
                  <c:v>87.449783325195313</c:v>
                </c:pt>
                <c:pt idx="763">
                  <c:v>93.604377746582031</c:v>
                </c:pt>
                <c:pt idx="764">
                  <c:v>79.162483215332031</c:v>
                </c:pt>
                <c:pt idx="765">
                  <c:v>78.335853576660156</c:v>
                </c:pt>
                <c:pt idx="766">
                  <c:v>85.791999816894531</c:v>
                </c:pt>
                <c:pt idx="767">
                  <c:v>87.569023132324219</c:v>
                </c:pt>
                <c:pt idx="768">
                  <c:v>94.14019775390625</c:v>
                </c:pt>
                <c:pt idx="769">
                  <c:v>81.778961181640625</c:v>
                </c:pt>
                <c:pt idx="770">
                  <c:v>83.211265563964844</c:v>
                </c:pt>
                <c:pt idx="771">
                  <c:v>85.868865966796875</c:v>
                </c:pt>
                <c:pt idx="772">
                  <c:v>77.246139526367188</c:v>
                </c:pt>
                <c:pt idx="773">
                  <c:v>86.003715515136719</c:v>
                </c:pt>
                <c:pt idx="774">
                  <c:v>85.982398986816406</c:v>
                </c:pt>
                <c:pt idx="775">
                  <c:v>78.693840026855469</c:v>
                </c:pt>
                <c:pt idx="776">
                  <c:v>85.503097534179688</c:v>
                </c:pt>
                <c:pt idx="777">
                  <c:v>83.986968994140625</c:v>
                </c:pt>
                <c:pt idx="778">
                  <c:v>83.779960632324219</c:v>
                </c:pt>
                <c:pt idx="779">
                  <c:v>85.869590759277344</c:v>
                </c:pt>
                <c:pt idx="780">
                  <c:v>84.692939758300781</c:v>
                </c:pt>
                <c:pt idx="781">
                  <c:v>77.895881652832031</c:v>
                </c:pt>
                <c:pt idx="782">
                  <c:v>80.743606567382813</c:v>
                </c:pt>
                <c:pt idx="783">
                  <c:v>78.668182373046875</c:v>
                </c:pt>
                <c:pt idx="784">
                  <c:v>85.992362976074219</c:v>
                </c:pt>
                <c:pt idx="785">
                  <c:v>86.99591064453125</c:v>
                </c:pt>
                <c:pt idx="786">
                  <c:v>77.355781555175781</c:v>
                </c:pt>
                <c:pt idx="787">
                  <c:v>85.55517578125</c:v>
                </c:pt>
                <c:pt idx="788">
                  <c:v>80.720497131347656</c:v>
                </c:pt>
                <c:pt idx="789">
                  <c:v>85.502456665039063</c:v>
                </c:pt>
                <c:pt idx="790">
                  <c:v>83.175613403320313</c:v>
                </c:pt>
                <c:pt idx="791">
                  <c:v>77.716789245605469</c:v>
                </c:pt>
                <c:pt idx="792">
                  <c:v>82.498893737792969</c:v>
                </c:pt>
                <c:pt idx="793">
                  <c:v>80.197105407714844</c:v>
                </c:pt>
                <c:pt idx="794">
                  <c:v>87.730712890625</c:v>
                </c:pt>
                <c:pt idx="795">
                  <c:v>84.16357421875</c:v>
                </c:pt>
                <c:pt idx="796">
                  <c:v>89.020843505859375</c:v>
                </c:pt>
                <c:pt idx="797">
                  <c:v>84.304161071777344</c:v>
                </c:pt>
                <c:pt idx="798">
                  <c:v>79.00433349609375</c:v>
                </c:pt>
                <c:pt idx="799">
                  <c:v>85.549476623535156</c:v>
                </c:pt>
                <c:pt idx="800">
                  <c:v>85.603057861328125</c:v>
                </c:pt>
                <c:pt idx="801">
                  <c:v>83.734642028808594</c:v>
                </c:pt>
                <c:pt idx="802">
                  <c:v>77.264106750488281</c:v>
                </c:pt>
                <c:pt idx="803">
                  <c:v>90.385932922363281</c:v>
                </c:pt>
                <c:pt idx="804">
                  <c:v>90.831588745117188</c:v>
                </c:pt>
                <c:pt idx="805">
                  <c:v>86.137306213378906</c:v>
                </c:pt>
                <c:pt idx="806">
                  <c:v>78.644180297851563</c:v>
                </c:pt>
                <c:pt idx="807">
                  <c:v>82.565193176269531</c:v>
                </c:pt>
                <c:pt idx="808">
                  <c:v>81.932022094726563</c:v>
                </c:pt>
                <c:pt idx="809">
                  <c:v>86.41180419921875</c:v>
                </c:pt>
                <c:pt idx="810">
                  <c:v>78.495780944824219</c:v>
                </c:pt>
                <c:pt idx="811">
                  <c:v>90.66064453125</c:v>
                </c:pt>
                <c:pt idx="812">
                  <c:v>81.484184265136719</c:v>
                </c:pt>
                <c:pt idx="813">
                  <c:v>85.839302062988281</c:v>
                </c:pt>
                <c:pt idx="814">
                  <c:v>85.396347045898438</c:v>
                </c:pt>
                <c:pt idx="815">
                  <c:v>89.90594482421875</c:v>
                </c:pt>
                <c:pt idx="816">
                  <c:v>87.19921875</c:v>
                </c:pt>
                <c:pt idx="817">
                  <c:v>78.881309509277344</c:v>
                </c:pt>
                <c:pt idx="818">
                  <c:v>87.046127319335938</c:v>
                </c:pt>
                <c:pt idx="819">
                  <c:v>83.834236145019531</c:v>
                </c:pt>
                <c:pt idx="820">
                  <c:v>93.106010437011719</c:v>
                </c:pt>
                <c:pt idx="821">
                  <c:v>87.032096862792969</c:v>
                </c:pt>
                <c:pt idx="822">
                  <c:v>81.931343078613281</c:v>
                </c:pt>
                <c:pt idx="823">
                  <c:v>80.544837951660156</c:v>
                </c:pt>
                <c:pt idx="824">
                  <c:v>83.440635681152344</c:v>
                </c:pt>
                <c:pt idx="825">
                  <c:v>94.545097351074219</c:v>
                </c:pt>
                <c:pt idx="826">
                  <c:v>87.442359924316406</c:v>
                </c:pt>
                <c:pt idx="827">
                  <c:v>80.119514465332031</c:v>
                </c:pt>
                <c:pt idx="828">
                  <c:v>81.987190246582031</c:v>
                </c:pt>
                <c:pt idx="829">
                  <c:v>82.83770751953125</c:v>
                </c:pt>
                <c:pt idx="830">
                  <c:v>87.474006652832031</c:v>
                </c:pt>
                <c:pt idx="831">
                  <c:v>84.898193359375</c:v>
                </c:pt>
                <c:pt idx="832">
                  <c:v>88.09912109375</c:v>
                </c:pt>
                <c:pt idx="833">
                  <c:v>89.666740417480469</c:v>
                </c:pt>
                <c:pt idx="834">
                  <c:v>90.60601806640625</c:v>
                </c:pt>
                <c:pt idx="835">
                  <c:v>83.806266784667969</c:v>
                </c:pt>
                <c:pt idx="836">
                  <c:v>87.147720336914063</c:v>
                </c:pt>
                <c:pt idx="837">
                  <c:v>82.996421813964844</c:v>
                </c:pt>
                <c:pt idx="838">
                  <c:v>87.233070373535156</c:v>
                </c:pt>
                <c:pt idx="839">
                  <c:v>82.116058349609375</c:v>
                </c:pt>
                <c:pt idx="840">
                  <c:v>85.273818969726563</c:v>
                </c:pt>
                <c:pt idx="841">
                  <c:v>84.403945922851563</c:v>
                </c:pt>
                <c:pt idx="842">
                  <c:v>103.3725967407227</c:v>
                </c:pt>
                <c:pt idx="843">
                  <c:v>83.380645751953125</c:v>
                </c:pt>
                <c:pt idx="844">
                  <c:v>86.070907592773438</c:v>
                </c:pt>
                <c:pt idx="845">
                  <c:v>83.118827819824219</c:v>
                </c:pt>
                <c:pt idx="846">
                  <c:v>79.287956237792969</c:v>
                </c:pt>
                <c:pt idx="847">
                  <c:v>81.420608520507813</c:v>
                </c:pt>
                <c:pt idx="848">
                  <c:v>85.718902587890625</c:v>
                </c:pt>
                <c:pt idx="849">
                  <c:v>87.8992919921875</c:v>
                </c:pt>
                <c:pt idx="850">
                  <c:v>87.720436096191406</c:v>
                </c:pt>
                <c:pt idx="851">
                  <c:v>92.86480712890625</c:v>
                </c:pt>
                <c:pt idx="852">
                  <c:v>91.724197387695313</c:v>
                </c:pt>
                <c:pt idx="853">
                  <c:v>88.89971923828125</c:v>
                </c:pt>
                <c:pt idx="854">
                  <c:v>88.436149597167969</c:v>
                </c:pt>
                <c:pt idx="855">
                  <c:v>94.293266296386719</c:v>
                </c:pt>
                <c:pt idx="856">
                  <c:v>82.259727478027344</c:v>
                </c:pt>
                <c:pt idx="857">
                  <c:v>85.2666015625</c:v>
                </c:pt>
                <c:pt idx="858">
                  <c:v>83.581558227539063</c:v>
                </c:pt>
                <c:pt idx="859">
                  <c:v>85.079055786132813</c:v>
                </c:pt>
                <c:pt idx="860">
                  <c:v>77.575752258300781</c:v>
                </c:pt>
                <c:pt idx="861">
                  <c:v>90.102035522460938</c:v>
                </c:pt>
                <c:pt idx="862">
                  <c:v>79.360221862792969</c:v>
                </c:pt>
                <c:pt idx="863">
                  <c:v>87.883163452148438</c:v>
                </c:pt>
                <c:pt idx="864">
                  <c:v>84.360687255859375</c:v>
                </c:pt>
                <c:pt idx="865">
                  <c:v>84.13458251953125</c:v>
                </c:pt>
                <c:pt idx="866">
                  <c:v>74.262435913085938</c:v>
                </c:pt>
                <c:pt idx="867">
                  <c:v>80.587821960449219</c:v>
                </c:pt>
                <c:pt idx="868">
                  <c:v>88.914344787597656</c:v>
                </c:pt>
                <c:pt idx="869">
                  <c:v>90.190299987792969</c:v>
                </c:pt>
                <c:pt idx="870">
                  <c:v>79.803306579589844</c:v>
                </c:pt>
                <c:pt idx="871">
                  <c:v>86.613136291503906</c:v>
                </c:pt>
                <c:pt idx="872">
                  <c:v>86.838752746582031</c:v>
                </c:pt>
                <c:pt idx="873">
                  <c:v>82.471366882324219</c:v>
                </c:pt>
                <c:pt idx="874">
                  <c:v>88.137290954589844</c:v>
                </c:pt>
                <c:pt idx="875">
                  <c:v>83.556449890136719</c:v>
                </c:pt>
                <c:pt idx="876">
                  <c:v>97.890411376953125</c:v>
                </c:pt>
                <c:pt idx="877">
                  <c:v>88.514999389648438</c:v>
                </c:pt>
                <c:pt idx="878">
                  <c:v>85.401329040527344</c:v>
                </c:pt>
                <c:pt idx="879">
                  <c:v>81.684234619140625</c:v>
                </c:pt>
                <c:pt idx="880">
                  <c:v>72.866432189941406</c:v>
                </c:pt>
                <c:pt idx="881">
                  <c:v>77.893112182617188</c:v>
                </c:pt>
                <c:pt idx="882">
                  <c:v>82.374862670898438</c:v>
                </c:pt>
                <c:pt idx="883">
                  <c:v>76.739799499511719</c:v>
                </c:pt>
                <c:pt idx="884">
                  <c:v>88.9139404296875</c:v>
                </c:pt>
                <c:pt idx="885">
                  <c:v>88.512725830078125</c:v>
                </c:pt>
                <c:pt idx="886">
                  <c:v>81.678421020507813</c:v>
                </c:pt>
                <c:pt idx="887">
                  <c:v>84.947341918945313</c:v>
                </c:pt>
                <c:pt idx="888">
                  <c:v>90.162918090820313</c:v>
                </c:pt>
                <c:pt idx="889">
                  <c:v>84.379920959472656</c:v>
                </c:pt>
                <c:pt idx="890">
                  <c:v>81.229774475097656</c:v>
                </c:pt>
                <c:pt idx="891">
                  <c:v>93.121772766113281</c:v>
                </c:pt>
                <c:pt idx="892">
                  <c:v>81.073234558105469</c:v>
                </c:pt>
                <c:pt idx="893">
                  <c:v>83.903060913085938</c:v>
                </c:pt>
                <c:pt idx="894">
                  <c:v>86.977012634277344</c:v>
                </c:pt>
                <c:pt idx="895">
                  <c:v>80.709976196289063</c:v>
                </c:pt>
                <c:pt idx="896">
                  <c:v>93.49481201171875</c:v>
                </c:pt>
                <c:pt idx="897">
                  <c:v>89.760810852050781</c:v>
                </c:pt>
                <c:pt idx="898">
                  <c:v>85.322807312011719</c:v>
                </c:pt>
                <c:pt idx="899">
                  <c:v>85.327354431152344</c:v>
                </c:pt>
                <c:pt idx="900">
                  <c:v>77.851951599121094</c:v>
                </c:pt>
                <c:pt idx="901">
                  <c:v>88.665054321289063</c:v>
                </c:pt>
                <c:pt idx="902">
                  <c:v>85.855667114257813</c:v>
                </c:pt>
                <c:pt idx="903">
                  <c:v>88.675018310546875</c:v>
                </c:pt>
                <c:pt idx="904">
                  <c:v>86.043212890625</c:v>
                </c:pt>
                <c:pt idx="905">
                  <c:v>82.909858703613281</c:v>
                </c:pt>
                <c:pt idx="906">
                  <c:v>82.051124572753906</c:v>
                </c:pt>
                <c:pt idx="907">
                  <c:v>92.169570922851563</c:v>
                </c:pt>
                <c:pt idx="908">
                  <c:v>79.390342712402344</c:v>
                </c:pt>
                <c:pt idx="909">
                  <c:v>82.324089050292969</c:v>
                </c:pt>
                <c:pt idx="910">
                  <c:v>84.453155517578125</c:v>
                </c:pt>
                <c:pt idx="911">
                  <c:v>80.411941528320313</c:v>
                </c:pt>
                <c:pt idx="912">
                  <c:v>85.609870910644531</c:v>
                </c:pt>
                <c:pt idx="913">
                  <c:v>81.315376281738281</c:v>
                </c:pt>
                <c:pt idx="914">
                  <c:v>79.735450744628906</c:v>
                </c:pt>
                <c:pt idx="915">
                  <c:v>82.838600158691406</c:v>
                </c:pt>
                <c:pt idx="916">
                  <c:v>79.743194580078125</c:v>
                </c:pt>
                <c:pt idx="917">
                  <c:v>86.651779174804688</c:v>
                </c:pt>
                <c:pt idx="918">
                  <c:v>87.314727783203125</c:v>
                </c:pt>
                <c:pt idx="919">
                  <c:v>85.958656311035156</c:v>
                </c:pt>
                <c:pt idx="920">
                  <c:v>85.079376220703125</c:v>
                </c:pt>
                <c:pt idx="921">
                  <c:v>76.443115234375</c:v>
                </c:pt>
                <c:pt idx="922">
                  <c:v>74.769180297851563</c:v>
                </c:pt>
                <c:pt idx="923">
                  <c:v>90.914558410644531</c:v>
                </c:pt>
                <c:pt idx="924">
                  <c:v>86.16522216796875</c:v>
                </c:pt>
                <c:pt idx="925">
                  <c:v>81.566261291503906</c:v>
                </c:pt>
                <c:pt idx="926">
                  <c:v>95.996414184570313</c:v>
                </c:pt>
                <c:pt idx="927">
                  <c:v>80.482345581054688</c:v>
                </c:pt>
                <c:pt idx="928">
                  <c:v>82.012847900390625</c:v>
                </c:pt>
                <c:pt idx="929">
                  <c:v>87.908935546875</c:v>
                </c:pt>
                <c:pt idx="930">
                  <c:v>85.093910217285156</c:v>
                </c:pt>
                <c:pt idx="931">
                  <c:v>83.681694030761719</c:v>
                </c:pt>
                <c:pt idx="932">
                  <c:v>90.380462646484375</c:v>
                </c:pt>
                <c:pt idx="933">
                  <c:v>76.399002075195313</c:v>
                </c:pt>
                <c:pt idx="934">
                  <c:v>83.073204040527344</c:v>
                </c:pt>
                <c:pt idx="935">
                  <c:v>84.820625305175781</c:v>
                </c:pt>
                <c:pt idx="936">
                  <c:v>86.645225524902344</c:v>
                </c:pt>
                <c:pt idx="937">
                  <c:v>87.378829956054688</c:v>
                </c:pt>
                <c:pt idx="938">
                  <c:v>87.583015441894531</c:v>
                </c:pt>
                <c:pt idx="939">
                  <c:v>85.739158630371094</c:v>
                </c:pt>
                <c:pt idx="940">
                  <c:v>82.070747375488281</c:v>
                </c:pt>
                <c:pt idx="941">
                  <c:v>82.457130432128906</c:v>
                </c:pt>
                <c:pt idx="942">
                  <c:v>87.370521545410156</c:v>
                </c:pt>
                <c:pt idx="943">
                  <c:v>97.470008850097656</c:v>
                </c:pt>
                <c:pt idx="944">
                  <c:v>82.059890747070313</c:v>
                </c:pt>
                <c:pt idx="945">
                  <c:v>81.896438598632813</c:v>
                </c:pt>
                <c:pt idx="946">
                  <c:v>82.511878967285156</c:v>
                </c:pt>
                <c:pt idx="947">
                  <c:v>85.476394653320313</c:v>
                </c:pt>
                <c:pt idx="948">
                  <c:v>84.390724182128906</c:v>
                </c:pt>
                <c:pt idx="949">
                  <c:v>94.827201843261719</c:v>
                </c:pt>
                <c:pt idx="950">
                  <c:v>89.005966186523438</c:v>
                </c:pt>
                <c:pt idx="951">
                  <c:v>93.101066589355469</c:v>
                </c:pt>
                <c:pt idx="952">
                  <c:v>83.423957824707031</c:v>
                </c:pt>
                <c:pt idx="953">
                  <c:v>89.581077575683594</c:v>
                </c:pt>
                <c:pt idx="954">
                  <c:v>76.9141845703125</c:v>
                </c:pt>
                <c:pt idx="955">
                  <c:v>87.964263916015625</c:v>
                </c:pt>
                <c:pt idx="956">
                  <c:v>92.145088195800781</c:v>
                </c:pt>
                <c:pt idx="957">
                  <c:v>93.551322937011719</c:v>
                </c:pt>
                <c:pt idx="958">
                  <c:v>86.314170837402344</c:v>
                </c:pt>
                <c:pt idx="959">
                  <c:v>85.318450927734375</c:v>
                </c:pt>
                <c:pt idx="960">
                  <c:v>83.102188110351563</c:v>
                </c:pt>
                <c:pt idx="961">
                  <c:v>84.392608642578125</c:v>
                </c:pt>
                <c:pt idx="962">
                  <c:v>83.353919982910156</c:v>
                </c:pt>
                <c:pt idx="963">
                  <c:v>80.260162353515625</c:v>
                </c:pt>
                <c:pt idx="964">
                  <c:v>75.584136962890625</c:v>
                </c:pt>
                <c:pt idx="965">
                  <c:v>85.115631103515625</c:v>
                </c:pt>
                <c:pt idx="966">
                  <c:v>78.807205200195313</c:v>
                </c:pt>
                <c:pt idx="967">
                  <c:v>85.744361877441406</c:v>
                </c:pt>
                <c:pt idx="968">
                  <c:v>90.442794799804688</c:v>
                </c:pt>
                <c:pt idx="969">
                  <c:v>83.068855285644531</c:v>
                </c:pt>
                <c:pt idx="970">
                  <c:v>80.739791870117188</c:v>
                </c:pt>
                <c:pt idx="971">
                  <c:v>89.041526794433594</c:v>
                </c:pt>
                <c:pt idx="972">
                  <c:v>82.034072875976563</c:v>
                </c:pt>
                <c:pt idx="973">
                  <c:v>91.575347900390625</c:v>
                </c:pt>
                <c:pt idx="974">
                  <c:v>80.48028564453125</c:v>
                </c:pt>
                <c:pt idx="975">
                  <c:v>77.061111450195313</c:v>
                </c:pt>
                <c:pt idx="976">
                  <c:v>85.879371643066406</c:v>
                </c:pt>
                <c:pt idx="977">
                  <c:v>90.26983642578125</c:v>
                </c:pt>
                <c:pt idx="978">
                  <c:v>80.301582336425781</c:v>
                </c:pt>
                <c:pt idx="979">
                  <c:v>88.866340637207031</c:v>
                </c:pt>
                <c:pt idx="980">
                  <c:v>86.720947265625</c:v>
                </c:pt>
                <c:pt idx="981">
                  <c:v>80.085533142089844</c:v>
                </c:pt>
                <c:pt idx="982">
                  <c:v>94.357109069824219</c:v>
                </c:pt>
                <c:pt idx="983">
                  <c:v>88.364227294921875</c:v>
                </c:pt>
                <c:pt idx="984">
                  <c:v>68.698860168457031</c:v>
                </c:pt>
                <c:pt idx="985">
                  <c:v>86.268852233886719</c:v>
                </c:pt>
                <c:pt idx="986">
                  <c:v>88.185089111328125</c:v>
                </c:pt>
                <c:pt idx="987">
                  <c:v>85.993362426757813</c:v>
                </c:pt>
                <c:pt idx="988">
                  <c:v>83.195426940917969</c:v>
                </c:pt>
                <c:pt idx="989">
                  <c:v>89.66693115234375</c:v>
                </c:pt>
                <c:pt idx="990">
                  <c:v>90.685325622558594</c:v>
                </c:pt>
                <c:pt idx="991">
                  <c:v>85.354232788085938</c:v>
                </c:pt>
                <c:pt idx="992">
                  <c:v>81.864387512207031</c:v>
                </c:pt>
                <c:pt idx="993">
                  <c:v>78.590705871582031</c:v>
                </c:pt>
                <c:pt idx="994">
                  <c:v>97.357803344726563</c:v>
                </c:pt>
                <c:pt idx="995">
                  <c:v>82.943557739257813</c:v>
                </c:pt>
                <c:pt idx="996">
                  <c:v>83.6319580078125</c:v>
                </c:pt>
                <c:pt idx="997">
                  <c:v>84.900444030761719</c:v>
                </c:pt>
                <c:pt idx="998">
                  <c:v>87.179092407226563</c:v>
                </c:pt>
                <c:pt idx="999">
                  <c:v>77.805511474609375</c:v>
                </c:pt>
                <c:pt idx="1000">
                  <c:v>92.664932250976563</c:v>
                </c:pt>
                <c:pt idx="1001">
                  <c:v>87.6365966796875</c:v>
                </c:pt>
                <c:pt idx="1002">
                  <c:v>83.728256225585938</c:v>
                </c:pt>
                <c:pt idx="1003">
                  <c:v>81.123786926269531</c:v>
                </c:pt>
                <c:pt idx="1004">
                  <c:v>81.975669860839844</c:v>
                </c:pt>
                <c:pt idx="1005">
                  <c:v>85.706977844238281</c:v>
                </c:pt>
                <c:pt idx="1006">
                  <c:v>83.952964782714844</c:v>
                </c:pt>
                <c:pt idx="1007">
                  <c:v>86.319358825683594</c:v>
                </c:pt>
                <c:pt idx="1008">
                  <c:v>75.460365295410156</c:v>
                </c:pt>
                <c:pt idx="1009">
                  <c:v>78.460357666015625</c:v>
                </c:pt>
                <c:pt idx="1010">
                  <c:v>82.873695373535156</c:v>
                </c:pt>
                <c:pt idx="1011">
                  <c:v>90.661933898925781</c:v>
                </c:pt>
                <c:pt idx="1012">
                  <c:v>87.701751708984375</c:v>
                </c:pt>
                <c:pt idx="1013">
                  <c:v>85.985992431640625</c:v>
                </c:pt>
                <c:pt idx="1014">
                  <c:v>84.790550231933594</c:v>
                </c:pt>
                <c:pt idx="1015">
                  <c:v>84.529754638671875</c:v>
                </c:pt>
                <c:pt idx="1016">
                  <c:v>79.870941162109375</c:v>
                </c:pt>
                <c:pt idx="1017">
                  <c:v>82.159034729003906</c:v>
                </c:pt>
                <c:pt idx="1018">
                  <c:v>83.729713439941406</c:v>
                </c:pt>
                <c:pt idx="1019">
                  <c:v>82.655136108398438</c:v>
                </c:pt>
                <c:pt idx="1020">
                  <c:v>83.910995483398438</c:v>
                </c:pt>
                <c:pt idx="1021">
                  <c:v>92.303817749023438</c:v>
                </c:pt>
                <c:pt idx="1022">
                  <c:v>84.582557678222656</c:v>
                </c:pt>
                <c:pt idx="1023">
                  <c:v>93.021690368652344</c:v>
                </c:pt>
                <c:pt idx="1024">
                  <c:v>83.965553283691406</c:v>
                </c:pt>
                <c:pt idx="1025">
                  <c:v>82.015724182128906</c:v>
                </c:pt>
                <c:pt idx="1026">
                  <c:v>77.240150451660156</c:v>
                </c:pt>
                <c:pt idx="1027">
                  <c:v>85.891731262207031</c:v>
                </c:pt>
                <c:pt idx="1028">
                  <c:v>92.781448364257813</c:v>
                </c:pt>
                <c:pt idx="1029">
                  <c:v>77.712913513183594</c:v>
                </c:pt>
                <c:pt idx="1030">
                  <c:v>86.154510498046875</c:v>
                </c:pt>
                <c:pt idx="1031">
                  <c:v>92.815231323242188</c:v>
                </c:pt>
                <c:pt idx="1032">
                  <c:v>85.667915344238281</c:v>
                </c:pt>
                <c:pt idx="1033">
                  <c:v>78.414253234863281</c:v>
                </c:pt>
                <c:pt idx="1034">
                  <c:v>92.547203063964844</c:v>
                </c:pt>
                <c:pt idx="1035">
                  <c:v>88.968856811523438</c:v>
                </c:pt>
                <c:pt idx="1036">
                  <c:v>89.678016662597656</c:v>
                </c:pt>
                <c:pt idx="1037">
                  <c:v>85.278266906738281</c:v>
                </c:pt>
                <c:pt idx="1038">
                  <c:v>83.253700256347656</c:v>
                </c:pt>
                <c:pt idx="1039">
                  <c:v>85.941841125488281</c:v>
                </c:pt>
                <c:pt idx="1040">
                  <c:v>76.13531494140625</c:v>
                </c:pt>
                <c:pt idx="1041">
                  <c:v>82.952529907226563</c:v>
                </c:pt>
                <c:pt idx="1042">
                  <c:v>84.68792724609375</c:v>
                </c:pt>
                <c:pt idx="1043">
                  <c:v>86.73956298828125</c:v>
                </c:pt>
                <c:pt idx="1044">
                  <c:v>87.265220642089844</c:v>
                </c:pt>
                <c:pt idx="1045">
                  <c:v>86.182373046875</c:v>
                </c:pt>
                <c:pt idx="1046">
                  <c:v>81.133674621582031</c:v>
                </c:pt>
                <c:pt idx="1047">
                  <c:v>78.78271484375</c:v>
                </c:pt>
                <c:pt idx="1048">
                  <c:v>78.180496215820313</c:v>
                </c:pt>
                <c:pt idx="1049">
                  <c:v>83.732498168945313</c:v>
                </c:pt>
                <c:pt idx="1050">
                  <c:v>79.162933349609375</c:v>
                </c:pt>
                <c:pt idx="1051">
                  <c:v>85.645393371582031</c:v>
                </c:pt>
                <c:pt idx="1052">
                  <c:v>87.939605712890625</c:v>
                </c:pt>
                <c:pt idx="1053">
                  <c:v>88.2861328125</c:v>
                </c:pt>
                <c:pt idx="1054">
                  <c:v>82.277801513671875</c:v>
                </c:pt>
                <c:pt idx="1055">
                  <c:v>81.189949035644531</c:v>
                </c:pt>
                <c:pt idx="1056">
                  <c:v>79.164337158203125</c:v>
                </c:pt>
                <c:pt idx="1057">
                  <c:v>91.206199645996094</c:v>
                </c:pt>
                <c:pt idx="1058">
                  <c:v>84.783515930175781</c:v>
                </c:pt>
                <c:pt idx="1059">
                  <c:v>86.426994323730469</c:v>
                </c:pt>
                <c:pt idx="1060">
                  <c:v>80.861488342285156</c:v>
                </c:pt>
                <c:pt idx="1061">
                  <c:v>89.813491821289063</c:v>
                </c:pt>
                <c:pt idx="1062">
                  <c:v>89.15789794921875</c:v>
                </c:pt>
                <c:pt idx="1063">
                  <c:v>78.228103637695313</c:v>
                </c:pt>
                <c:pt idx="1064">
                  <c:v>89.011932373046875</c:v>
                </c:pt>
                <c:pt idx="1065">
                  <c:v>87.262031555175781</c:v>
                </c:pt>
                <c:pt idx="1066">
                  <c:v>84.401626586914063</c:v>
                </c:pt>
                <c:pt idx="1067">
                  <c:v>87.097892761230469</c:v>
                </c:pt>
                <c:pt idx="1068">
                  <c:v>89.260429382324219</c:v>
                </c:pt>
                <c:pt idx="1069">
                  <c:v>90.630607604980469</c:v>
                </c:pt>
                <c:pt idx="1070">
                  <c:v>92.448257446289063</c:v>
                </c:pt>
                <c:pt idx="1071">
                  <c:v>90.188789367675781</c:v>
                </c:pt>
                <c:pt idx="1072">
                  <c:v>79.171340942382813</c:v>
                </c:pt>
                <c:pt idx="1073">
                  <c:v>83.740325927734375</c:v>
                </c:pt>
                <c:pt idx="1074">
                  <c:v>88.976806640625</c:v>
                </c:pt>
                <c:pt idx="1075">
                  <c:v>85.905487060546875</c:v>
                </c:pt>
                <c:pt idx="1076">
                  <c:v>90.531394958496094</c:v>
                </c:pt>
                <c:pt idx="1077">
                  <c:v>85.334869384765625</c:v>
                </c:pt>
                <c:pt idx="1078">
                  <c:v>70.515663146972656</c:v>
                </c:pt>
                <c:pt idx="1079">
                  <c:v>86.665939331054688</c:v>
                </c:pt>
                <c:pt idx="1080">
                  <c:v>81.384269714355469</c:v>
                </c:pt>
                <c:pt idx="1081">
                  <c:v>98.305465698242188</c:v>
                </c:pt>
                <c:pt idx="1082">
                  <c:v>80.84368896484375</c:v>
                </c:pt>
                <c:pt idx="1083">
                  <c:v>80.249160766601563</c:v>
                </c:pt>
                <c:pt idx="1084">
                  <c:v>82.446273803710938</c:v>
                </c:pt>
                <c:pt idx="1085">
                  <c:v>90.6243896484375</c:v>
                </c:pt>
                <c:pt idx="1086">
                  <c:v>81.682861328125</c:v>
                </c:pt>
                <c:pt idx="1087">
                  <c:v>83.668998718261719</c:v>
                </c:pt>
                <c:pt idx="1088">
                  <c:v>84.01141357421875</c:v>
                </c:pt>
                <c:pt idx="1089">
                  <c:v>88.6514892578125</c:v>
                </c:pt>
                <c:pt idx="1090">
                  <c:v>92.667243957519531</c:v>
                </c:pt>
                <c:pt idx="1091">
                  <c:v>81.4725341796875</c:v>
                </c:pt>
                <c:pt idx="1092">
                  <c:v>82.916267395019531</c:v>
                </c:pt>
                <c:pt idx="1093">
                  <c:v>85.828910827636719</c:v>
                </c:pt>
                <c:pt idx="1094">
                  <c:v>88.304473876953125</c:v>
                </c:pt>
                <c:pt idx="1095">
                  <c:v>85.765861511230469</c:v>
                </c:pt>
                <c:pt idx="1096">
                  <c:v>82.449348449707031</c:v>
                </c:pt>
                <c:pt idx="1097">
                  <c:v>99.45635986328125</c:v>
                </c:pt>
                <c:pt idx="1098">
                  <c:v>80.22344970703125</c:v>
                </c:pt>
                <c:pt idx="1099">
                  <c:v>86.457847595214844</c:v>
                </c:pt>
                <c:pt idx="1100">
                  <c:v>89.092559814453125</c:v>
                </c:pt>
                <c:pt idx="1101">
                  <c:v>73.8101806640625</c:v>
                </c:pt>
                <c:pt idx="1102">
                  <c:v>82.342094421386719</c:v>
                </c:pt>
                <c:pt idx="1103">
                  <c:v>87.512908935546875</c:v>
                </c:pt>
                <c:pt idx="1104">
                  <c:v>87.95867919921875</c:v>
                </c:pt>
                <c:pt idx="1105">
                  <c:v>85.808815002441406</c:v>
                </c:pt>
                <c:pt idx="1106">
                  <c:v>82.587837219238281</c:v>
                </c:pt>
                <c:pt idx="1107">
                  <c:v>84.531440734863281</c:v>
                </c:pt>
                <c:pt idx="1108">
                  <c:v>81.757774353027344</c:v>
                </c:pt>
                <c:pt idx="1109">
                  <c:v>84.012504577636719</c:v>
                </c:pt>
                <c:pt idx="1110">
                  <c:v>85.92120361328125</c:v>
                </c:pt>
                <c:pt idx="1111">
                  <c:v>83.822708129882813</c:v>
                </c:pt>
                <c:pt idx="1112">
                  <c:v>87.385383605957031</c:v>
                </c:pt>
                <c:pt idx="1113">
                  <c:v>75.959526062011719</c:v>
                </c:pt>
                <c:pt idx="1114">
                  <c:v>85.697914123535156</c:v>
                </c:pt>
                <c:pt idx="1115">
                  <c:v>92.304847717285156</c:v>
                </c:pt>
                <c:pt idx="1116">
                  <c:v>86.654876708984375</c:v>
                </c:pt>
                <c:pt idx="1117">
                  <c:v>82.244583129882813</c:v>
                </c:pt>
                <c:pt idx="1118">
                  <c:v>84.512275695800781</c:v>
                </c:pt>
                <c:pt idx="1119">
                  <c:v>88.269355773925781</c:v>
                </c:pt>
                <c:pt idx="1120">
                  <c:v>83.669265747070313</c:v>
                </c:pt>
                <c:pt idx="1121">
                  <c:v>78.462814331054688</c:v>
                </c:pt>
                <c:pt idx="1122">
                  <c:v>89.951187133789063</c:v>
                </c:pt>
                <c:pt idx="1123">
                  <c:v>84.85919189453125</c:v>
                </c:pt>
                <c:pt idx="1124">
                  <c:v>85.720787048339844</c:v>
                </c:pt>
                <c:pt idx="1125">
                  <c:v>79.438690185546875</c:v>
                </c:pt>
                <c:pt idx="1126">
                  <c:v>89.590293884277344</c:v>
                </c:pt>
                <c:pt idx="1127">
                  <c:v>84.400932312011719</c:v>
                </c:pt>
                <c:pt idx="1128">
                  <c:v>85.714012145996094</c:v>
                </c:pt>
                <c:pt idx="1129">
                  <c:v>89.116783142089844</c:v>
                </c:pt>
                <c:pt idx="1130">
                  <c:v>73.09735107421875</c:v>
                </c:pt>
                <c:pt idx="1131">
                  <c:v>92.259544372558594</c:v>
                </c:pt>
                <c:pt idx="1132">
                  <c:v>91.878852844238281</c:v>
                </c:pt>
                <c:pt idx="1133">
                  <c:v>82.435623168945313</c:v>
                </c:pt>
                <c:pt idx="1134">
                  <c:v>83.316673278808594</c:v>
                </c:pt>
                <c:pt idx="1135">
                  <c:v>87.706298828125</c:v>
                </c:pt>
                <c:pt idx="1136">
                  <c:v>88.687812805175781</c:v>
                </c:pt>
                <c:pt idx="1137">
                  <c:v>89.418663024902344</c:v>
                </c:pt>
                <c:pt idx="1138">
                  <c:v>86.592864990234375</c:v>
                </c:pt>
                <c:pt idx="1139">
                  <c:v>77.145744323730469</c:v>
                </c:pt>
                <c:pt idx="1140">
                  <c:v>81.020118713378906</c:v>
                </c:pt>
                <c:pt idx="1141">
                  <c:v>78.789436340332031</c:v>
                </c:pt>
                <c:pt idx="1142">
                  <c:v>84.030342102050781</c:v>
                </c:pt>
                <c:pt idx="1143">
                  <c:v>90.919685363769531</c:v>
                </c:pt>
                <c:pt idx="1144">
                  <c:v>83.667732238769531</c:v>
                </c:pt>
                <c:pt idx="1145">
                  <c:v>80.466102600097656</c:v>
                </c:pt>
                <c:pt idx="1146">
                  <c:v>76.723945617675781</c:v>
                </c:pt>
                <c:pt idx="1147">
                  <c:v>88.611373901367188</c:v>
                </c:pt>
                <c:pt idx="1148">
                  <c:v>82.703033447265625</c:v>
                </c:pt>
                <c:pt idx="1149">
                  <c:v>80.730049133300781</c:v>
                </c:pt>
                <c:pt idx="1150">
                  <c:v>88.756034851074219</c:v>
                </c:pt>
                <c:pt idx="1151">
                  <c:v>84.326705932617188</c:v>
                </c:pt>
                <c:pt idx="1152">
                  <c:v>80.668212890625</c:v>
                </c:pt>
                <c:pt idx="1153">
                  <c:v>93.362495422363281</c:v>
                </c:pt>
                <c:pt idx="1154">
                  <c:v>83.613517761230469</c:v>
                </c:pt>
                <c:pt idx="1155">
                  <c:v>89.076828002929688</c:v>
                </c:pt>
                <c:pt idx="1156">
                  <c:v>81.042922973632813</c:v>
                </c:pt>
                <c:pt idx="1157">
                  <c:v>91.392616271972656</c:v>
                </c:pt>
                <c:pt idx="1158">
                  <c:v>89.256011962890625</c:v>
                </c:pt>
                <c:pt idx="1159">
                  <c:v>88.679176330566406</c:v>
                </c:pt>
                <c:pt idx="1160">
                  <c:v>89.213851928710938</c:v>
                </c:pt>
                <c:pt idx="1161">
                  <c:v>84.499679565429688</c:v>
                </c:pt>
                <c:pt idx="1162">
                  <c:v>84.837860107421875</c:v>
                </c:pt>
                <c:pt idx="1163">
                  <c:v>87.643684387207031</c:v>
                </c:pt>
                <c:pt idx="1164">
                  <c:v>86.887008666992188</c:v>
                </c:pt>
                <c:pt idx="1165">
                  <c:v>81.783912658691406</c:v>
                </c:pt>
                <c:pt idx="1166">
                  <c:v>85.675346374511719</c:v>
                </c:pt>
                <c:pt idx="1167">
                  <c:v>93.35687255859375</c:v>
                </c:pt>
                <c:pt idx="1168">
                  <c:v>82.779289245605469</c:v>
                </c:pt>
                <c:pt idx="1169">
                  <c:v>88.794441223144531</c:v>
                </c:pt>
                <c:pt idx="1170">
                  <c:v>86.861625671386719</c:v>
                </c:pt>
                <c:pt idx="1171">
                  <c:v>91.349838256835938</c:v>
                </c:pt>
                <c:pt idx="1172">
                  <c:v>81.010177612304688</c:v>
                </c:pt>
                <c:pt idx="1173">
                  <c:v>83.213714599609375</c:v>
                </c:pt>
                <c:pt idx="1174">
                  <c:v>83.145477294921875</c:v>
                </c:pt>
                <c:pt idx="1175">
                  <c:v>88.894615173339844</c:v>
                </c:pt>
                <c:pt idx="1176">
                  <c:v>83.364753723144531</c:v>
                </c:pt>
                <c:pt idx="1177">
                  <c:v>84.828392028808594</c:v>
                </c:pt>
                <c:pt idx="1178">
                  <c:v>95.297500610351563</c:v>
                </c:pt>
                <c:pt idx="1179">
                  <c:v>96.117584228515625</c:v>
                </c:pt>
                <c:pt idx="1180">
                  <c:v>82.864875793457031</c:v>
                </c:pt>
                <c:pt idx="1181">
                  <c:v>92.482086181640625</c:v>
                </c:pt>
                <c:pt idx="1182">
                  <c:v>80.416976928710938</c:v>
                </c:pt>
                <c:pt idx="1183">
                  <c:v>83.563583374023438</c:v>
                </c:pt>
                <c:pt idx="1184">
                  <c:v>82.490982055664063</c:v>
                </c:pt>
                <c:pt idx="1185">
                  <c:v>86.568313598632813</c:v>
                </c:pt>
                <c:pt idx="1186">
                  <c:v>81.631393432617188</c:v>
                </c:pt>
                <c:pt idx="1187">
                  <c:v>85.580619812011719</c:v>
                </c:pt>
                <c:pt idx="1188">
                  <c:v>73.734291076660156</c:v>
                </c:pt>
                <c:pt idx="1189">
                  <c:v>88.352973937988281</c:v>
                </c:pt>
                <c:pt idx="1190">
                  <c:v>84.654388427734375</c:v>
                </c:pt>
                <c:pt idx="1191">
                  <c:v>83.363601684570313</c:v>
                </c:pt>
                <c:pt idx="1192">
                  <c:v>80.855079650878906</c:v>
                </c:pt>
                <c:pt idx="1193">
                  <c:v>79.452552795410156</c:v>
                </c:pt>
                <c:pt idx="1194">
                  <c:v>80.834510803222656</c:v>
                </c:pt>
                <c:pt idx="1195">
                  <c:v>84.467453002929688</c:v>
                </c:pt>
                <c:pt idx="1196">
                  <c:v>97.025100708007813</c:v>
                </c:pt>
                <c:pt idx="1197">
                  <c:v>87.896636962890625</c:v>
                </c:pt>
                <c:pt idx="1198">
                  <c:v>83.495796203613281</c:v>
                </c:pt>
                <c:pt idx="1199">
                  <c:v>87.659172058105469</c:v>
                </c:pt>
                <c:pt idx="1200">
                  <c:v>79.175506591796875</c:v>
                </c:pt>
                <c:pt idx="1201">
                  <c:v>93.507583618164063</c:v>
                </c:pt>
                <c:pt idx="1202">
                  <c:v>83.092010498046875</c:v>
                </c:pt>
                <c:pt idx="1203">
                  <c:v>85.030014038085938</c:v>
                </c:pt>
                <c:pt idx="1204">
                  <c:v>88.520439147949219</c:v>
                </c:pt>
                <c:pt idx="1205">
                  <c:v>93.573577880859375</c:v>
                </c:pt>
                <c:pt idx="1206">
                  <c:v>83.432914733886719</c:v>
                </c:pt>
                <c:pt idx="1207">
                  <c:v>89.552291870117188</c:v>
                </c:pt>
                <c:pt idx="1208">
                  <c:v>88.359672546386719</c:v>
                </c:pt>
                <c:pt idx="1209">
                  <c:v>84.983879089355469</c:v>
                </c:pt>
                <c:pt idx="1210">
                  <c:v>88.060340881347656</c:v>
                </c:pt>
                <c:pt idx="1211">
                  <c:v>85.041923522949219</c:v>
                </c:pt>
                <c:pt idx="1212">
                  <c:v>88.781784057617188</c:v>
                </c:pt>
                <c:pt idx="1213">
                  <c:v>85.251510620117188</c:v>
                </c:pt>
                <c:pt idx="1214">
                  <c:v>82.773384094238281</c:v>
                </c:pt>
                <c:pt idx="1215">
                  <c:v>90.477188110351563</c:v>
                </c:pt>
                <c:pt idx="1216">
                  <c:v>84.365577697753906</c:v>
                </c:pt>
                <c:pt idx="1217">
                  <c:v>75.042617797851563</c:v>
                </c:pt>
                <c:pt idx="1218">
                  <c:v>91.778266906738281</c:v>
                </c:pt>
                <c:pt idx="1219">
                  <c:v>90.858016967773438</c:v>
                </c:pt>
                <c:pt idx="1220">
                  <c:v>88.4588623046875</c:v>
                </c:pt>
                <c:pt idx="1221">
                  <c:v>90.6060791015625</c:v>
                </c:pt>
                <c:pt idx="1222">
                  <c:v>79.619255065917969</c:v>
                </c:pt>
                <c:pt idx="1223">
                  <c:v>86.005279541015625</c:v>
                </c:pt>
                <c:pt idx="1224">
                  <c:v>84.052574157714844</c:v>
                </c:pt>
                <c:pt idx="1225">
                  <c:v>87.723678588867188</c:v>
                </c:pt>
                <c:pt idx="1226">
                  <c:v>84.840660095214844</c:v>
                </c:pt>
                <c:pt idx="1227">
                  <c:v>86.924201965332031</c:v>
                </c:pt>
                <c:pt idx="1228">
                  <c:v>89.111030578613281</c:v>
                </c:pt>
                <c:pt idx="1229">
                  <c:v>86.433944702148438</c:v>
                </c:pt>
                <c:pt idx="1230">
                  <c:v>81.722213745117188</c:v>
                </c:pt>
                <c:pt idx="1231">
                  <c:v>88.296234130859375</c:v>
                </c:pt>
                <c:pt idx="1232">
                  <c:v>84.862022399902344</c:v>
                </c:pt>
                <c:pt idx="1233">
                  <c:v>88.084175109863281</c:v>
                </c:pt>
                <c:pt idx="1234">
                  <c:v>82.688697814941406</c:v>
                </c:pt>
                <c:pt idx="1235">
                  <c:v>82.501426696777344</c:v>
                </c:pt>
                <c:pt idx="1236">
                  <c:v>86.72613525390625</c:v>
                </c:pt>
                <c:pt idx="1237">
                  <c:v>85.316818237304688</c:v>
                </c:pt>
                <c:pt idx="1238">
                  <c:v>83.279190063476563</c:v>
                </c:pt>
                <c:pt idx="1239">
                  <c:v>85.084571838378906</c:v>
                </c:pt>
                <c:pt idx="1240">
                  <c:v>98.441268920898438</c:v>
                </c:pt>
                <c:pt idx="1241">
                  <c:v>90.169441223144531</c:v>
                </c:pt>
                <c:pt idx="1242">
                  <c:v>88.313514709472656</c:v>
                </c:pt>
                <c:pt idx="1243">
                  <c:v>75.491828918457031</c:v>
                </c:pt>
                <c:pt idx="1244">
                  <c:v>81.150840759277344</c:v>
                </c:pt>
                <c:pt idx="1245">
                  <c:v>83.799201965332031</c:v>
                </c:pt>
                <c:pt idx="1246">
                  <c:v>87.846458435058594</c:v>
                </c:pt>
                <c:pt idx="1247">
                  <c:v>82.377838134765625</c:v>
                </c:pt>
                <c:pt idx="1248">
                  <c:v>80.199897766113281</c:v>
                </c:pt>
                <c:pt idx="1249">
                  <c:v>86.239952087402344</c:v>
                </c:pt>
                <c:pt idx="1250">
                  <c:v>84.668411254882813</c:v>
                </c:pt>
                <c:pt idx="1251">
                  <c:v>80.269721984863281</c:v>
                </c:pt>
                <c:pt idx="1252">
                  <c:v>78.686058044433594</c:v>
                </c:pt>
                <c:pt idx="1253">
                  <c:v>91.182037353515625</c:v>
                </c:pt>
                <c:pt idx="1254">
                  <c:v>82.907997131347656</c:v>
                </c:pt>
                <c:pt idx="1255">
                  <c:v>89.236427307128906</c:v>
                </c:pt>
                <c:pt idx="1256">
                  <c:v>85.773880004882813</c:v>
                </c:pt>
                <c:pt idx="1257">
                  <c:v>87.549362182617188</c:v>
                </c:pt>
                <c:pt idx="1258">
                  <c:v>76.83294677734375</c:v>
                </c:pt>
                <c:pt idx="1259">
                  <c:v>91.886970520019531</c:v>
                </c:pt>
                <c:pt idx="1260">
                  <c:v>88.957550048828125</c:v>
                </c:pt>
                <c:pt idx="1261">
                  <c:v>87.320198059082031</c:v>
                </c:pt>
                <c:pt idx="1262">
                  <c:v>93.261695861816406</c:v>
                </c:pt>
                <c:pt idx="1263">
                  <c:v>91.401611328125</c:v>
                </c:pt>
                <c:pt idx="1264">
                  <c:v>90.284591674804688</c:v>
                </c:pt>
                <c:pt idx="1265">
                  <c:v>87.233665466308594</c:v>
                </c:pt>
                <c:pt idx="1266">
                  <c:v>79.116134643554688</c:v>
                </c:pt>
                <c:pt idx="1267">
                  <c:v>85.208770751953125</c:v>
                </c:pt>
                <c:pt idx="1268">
                  <c:v>81.313941955566406</c:v>
                </c:pt>
                <c:pt idx="1269">
                  <c:v>86.132347106933594</c:v>
                </c:pt>
                <c:pt idx="1270">
                  <c:v>78.643035888671875</c:v>
                </c:pt>
                <c:pt idx="1271">
                  <c:v>86.360000610351563</c:v>
                </c:pt>
                <c:pt idx="1272">
                  <c:v>83.089714050292969</c:v>
                </c:pt>
                <c:pt idx="1273">
                  <c:v>78.480499267578125</c:v>
                </c:pt>
                <c:pt idx="1274">
                  <c:v>82.897300720214844</c:v>
                </c:pt>
                <c:pt idx="1275">
                  <c:v>83.424163818359375</c:v>
                </c:pt>
                <c:pt idx="1276">
                  <c:v>83.904327392578125</c:v>
                </c:pt>
                <c:pt idx="1277">
                  <c:v>84.154144287109375</c:v>
                </c:pt>
                <c:pt idx="1278">
                  <c:v>82.342239379882813</c:v>
                </c:pt>
                <c:pt idx="1279">
                  <c:v>78.353843688964844</c:v>
                </c:pt>
                <c:pt idx="1280">
                  <c:v>83.3802490234375</c:v>
                </c:pt>
                <c:pt idx="1281">
                  <c:v>85.595497131347656</c:v>
                </c:pt>
                <c:pt idx="1282">
                  <c:v>81.840797424316406</c:v>
                </c:pt>
                <c:pt idx="1283">
                  <c:v>72.78350830078125</c:v>
                </c:pt>
                <c:pt idx="1284">
                  <c:v>104.854118347168</c:v>
                </c:pt>
                <c:pt idx="1285">
                  <c:v>85.606605529785156</c:v>
                </c:pt>
                <c:pt idx="1286">
                  <c:v>84.080307006835938</c:v>
                </c:pt>
                <c:pt idx="1287">
                  <c:v>88.810096740722656</c:v>
                </c:pt>
                <c:pt idx="1288">
                  <c:v>78.308242797851563</c:v>
                </c:pt>
                <c:pt idx="1289">
                  <c:v>83.62969970703125</c:v>
                </c:pt>
                <c:pt idx="1290">
                  <c:v>81.543586730957031</c:v>
                </c:pt>
                <c:pt idx="1291">
                  <c:v>84.096412658691406</c:v>
                </c:pt>
                <c:pt idx="1292">
                  <c:v>90.820846557617188</c:v>
                </c:pt>
                <c:pt idx="1293">
                  <c:v>84.261878967285156</c:v>
                </c:pt>
                <c:pt idx="1294">
                  <c:v>91.122306823730469</c:v>
                </c:pt>
                <c:pt idx="1295">
                  <c:v>81.897407531738281</c:v>
                </c:pt>
                <c:pt idx="1296">
                  <c:v>92.649139404296875</c:v>
                </c:pt>
                <c:pt idx="1297">
                  <c:v>89.306846618652344</c:v>
                </c:pt>
                <c:pt idx="1298">
                  <c:v>98.02099609375</c:v>
                </c:pt>
                <c:pt idx="1299">
                  <c:v>86.626533508300781</c:v>
                </c:pt>
                <c:pt idx="1300">
                  <c:v>81.903053283691406</c:v>
                </c:pt>
                <c:pt idx="1301">
                  <c:v>81.099960327148438</c:v>
                </c:pt>
                <c:pt idx="1302">
                  <c:v>86.553855895996094</c:v>
                </c:pt>
                <c:pt idx="1303">
                  <c:v>89.493118286132813</c:v>
                </c:pt>
                <c:pt idx="1304">
                  <c:v>81.791847229003906</c:v>
                </c:pt>
                <c:pt idx="1305">
                  <c:v>86.704353332519531</c:v>
                </c:pt>
                <c:pt idx="1306">
                  <c:v>84.792022705078125</c:v>
                </c:pt>
                <c:pt idx="1307">
                  <c:v>84.197975158691406</c:v>
                </c:pt>
                <c:pt idx="1308">
                  <c:v>76.018043518066406</c:v>
                </c:pt>
                <c:pt idx="1309">
                  <c:v>78.470466613769531</c:v>
                </c:pt>
                <c:pt idx="1310">
                  <c:v>81.624671936035156</c:v>
                </c:pt>
                <c:pt idx="1311">
                  <c:v>76.813316345214844</c:v>
                </c:pt>
                <c:pt idx="1312">
                  <c:v>82.529205322265625</c:v>
                </c:pt>
                <c:pt idx="1313">
                  <c:v>86.866035461425781</c:v>
                </c:pt>
                <c:pt idx="1314">
                  <c:v>83.189018249511719</c:v>
                </c:pt>
                <c:pt idx="1315">
                  <c:v>82.398727416992188</c:v>
                </c:pt>
                <c:pt idx="1316">
                  <c:v>87.138839721679688</c:v>
                </c:pt>
                <c:pt idx="1317">
                  <c:v>85.516159057617188</c:v>
                </c:pt>
                <c:pt idx="1318">
                  <c:v>88.288749694824219</c:v>
                </c:pt>
                <c:pt idx="1319">
                  <c:v>92.446586608886719</c:v>
                </c:pt>
                <c:pt idx="1320">
                  <c:v>84.830520629882813</c:v>
                </c:pt>
                <c:pt idx="1321">
                  <c:v>90.52056884765625</c:v>
                </c:pt>
                <c:pt idx="1322">
                  <c:v>84.353050231933594</c:v>
                </c:pt>
                <c:pt idx="1323">
                  <c:v>85.188751220703125</c:v>
                </c:pt>
                <c:pt idx="1324">
                  <c:v>82.40484619140625</c:v>
                </c:pt>
                <c:pt idx="1325">
                  <c:v>91.389915466308594</c:v>
                </c:pt>
                <c:pt idx="1326">
                  <c:v>88.66357421875</c:v>
                </c:pt>
                <c:pt idx="1327">
                  <c:v>85.043350219726563</c:v>
                </c:pt>
                <c:pt idx="1328">
                  <c:v>82.588294982910156</c:v>
                </c:pt>
                <c:pt idx="1329">
                  <c:v>86.526069641113281</c:v>
                </c:pt>
                <c:pt idx="1330">
                  <c:v>88.065689086914063</c:v>
                </c:pt>
                <c:pt idx="1331">
                  <c:v>79.80712890625</c:v>
                </c:pt>
                <c:pt idx="1332">
                  <c:v>88.416557312011719</c:v>
                </c:pt>
                <c:pt idx="1333">
                  <c:v>77.931221008300781</c:v>
                </c:pt>
                <c:pt idx="1334">
                  <c:v>82.144859313964844</c:v>
                </c:pt>
                <c:pt idx="1335">
                  <c:v>94.665855407714844</c:v>
                </c:pt>
                <c:pt idx="1336">
                  <c:v>88.018119812011719</c:v>
                </c:pt>
                <c:pt idx="1337">
                  <c:v>88.009269714355469</c:v>
                </c:pt>
                <c:pt idx="1338">
                  <c:v>84.053054809570313</c:v>
                </c:pt>
                <c:pt idx="1339">
                  <c:v>92.248626708984375</c:v>
                </c:pt>
                <c:pt idx="1340">
                  <c:v>84.079063415527344</c:v>
                </c:pt>
                <c:pt idx="1341">
                  <c:v>86.299079895019531</c:v>
                </c:pt>
                <c:pt idx="1342">
                  <c:v>96.716110229492188</c:v>
                </c:pt>
                <c:pt idx="1343">
                  <c:v>70.097793579101563</c:v>
                </c:pt>
                <c:pt idx="1344">
                  <c:v>87.997352600097656</c:v>
                </c:pt>
                <c:pt idx="1345">
                  <c:v>84.048362731933594</c:v>
                </c:pt>
                <c:pt idx="1346">
                  <c:v>85.084800720214844</c:v>
                </c:pt>
                <c:pt idx="1347">
                  <c:v>81.799186706542969</c:v>
                </c:pt>
                <c:pt idx="1348">
                  <c:v>74.577438354492188</c:v>
                </c:pt>
                <c:pt idx="1349">
                  <c:v>86.189666748046875</c:v>
                </c:pt>
                <c:pt idx="1350">
                  <c:v>77.100929260253906</c:v>
                </c:pt>
                <c:pt idx="1351">
                  <c:v>82.934829711914063</c:v>
                </c:pt>
                <c:pt idx="1352">
                  <c:v>84.643211364746094</c:v>
                </c:pt>
                <c:pt idx="1353">
                  <c:v>83.806327819824219</c:v>
                </c:pt>
                <c:pt idx="1354">
                  <c:v>81.478645324707031</c:v>
                </c:pt>
                <c:pt idx="1355">
                  <c:v>91.402679443359375</c:v>
                </c:pt>
                <c:pt idx="1356">
                  <c:v>84.534584045410156</c:v>
                </c:pt>
                <c:pt idx="1357">
                  <c:v>88.361282348632813</c:v>
                </c:pt>
                <c:pt idx="1358">
                  <c:v>86.261703491210938</c:v>
                </c:pt>
                <c:pt idx="1359">
                  <c:v>89.168563842773438</c:v>
                </c:pt>
                <c:pt idx="1360">
                  <c:v>79.3095703125</c:v>
                </c:pt>
                <c:pt idx="1361">
                  <c:v>88.079696655273438</c:v>
                </c:pt>
                <c:pt idx="1362">
                  <c:v>90.147811889648438</c:v>
                </c:pt>
                <c:pt idx="1363">
                  <c:v>88.536201477050781</c:v>
                </c:pt>
                <c:pt idx="1364">
                  <c:v>75.778549194335938</c:v>
                </c:pt>
                <c:pt idx="1365">
                  <c:v>87.553642272949219</c:v>
                </c:pt>
                <c:pt idx="1366">
                  <c:v>85.137184143066406</c:v>
                </c:pt>
                <c:pt idx="1367">
                  <c:v>91.905105590820313</c:v>
                </c:pt>
                <c:pt idx="1368">
                  <c:v>83.98126220703125</c:v>
                </c:pt>
                <c:pt idx="1369">
                  <c:v>82.562248229980469</c:v>
                </c:pt>
                <c:pt idx="1370">
                  <c:v>82.970443725585938</c:v>
                </c:pt>
                <c:pt idx="1371">
                  <c:v>85.049308776855469</c:v>
                </c:pt>
                <c:pt idx="1372">
                  <c:v>82.509933471679688</c:v>
                </c:pt>
                <c:pt idx="1373">
                  <c:v>90.213058471679688</c:v>
                </c:pt>
                <c:pt idx="1374">
                  <c:v>85.643051147460938</c:v>
                </c:pt>
                <c:pt idx="1375">
                  <c:v>83.65155029296875</c:v>
                </c:pt>
                <c:pt idx="1376">
                  <c:v>96.158432006835938</c:v>
                </c:pt>
                <c:pt idx="1377">
                  <c:v>86.147758483886719</c:v>
                </c:pt>
                <c:pt idx="1378">
                  <c:v>80.599952697753906</c:v>
                </c:pt>
                <c:pt idx="1379">
                  <c:v>88.7568359375</c:v>
                </c:pt>
                <c:pt idx="1380">
                  <c:v>88.606170654296875</c:v>
                </c:pt>
                <c:pt idx="1381">
                  <c:v>79.956382751464844</c:v>
                </c:pt>
                <c:pt idx="1382">
                  <c:v>75.718505859375</c:v>
                </c:pt>
                <c:pt idx="1383">
                  <c:v>83.548240661621094</c:v>
                </c:pt>
                <c:pt idx="1384">
                  <c:v>79.05328369140625</c:v>
                </c:pt>
                <c:pt idx="1385">
                  <c:v>83.90887451171875</c:v>
                </c:pt>
                <c:pt idx="1386">
                  <c:v>83.673294067382813</c:v>
                </c:pt>
                <c:pt idx="1387">
                  <c:v>87.070396423339844</c:v>
                </c:pt>
                <c:pt idx="1388">
                  <c:v>89.607414245605469</c:v>
                </c:pt>
                <c:pt idx="1389">
                  <c:v>84.029747009277344</c:v>
                </c:pt>
                <c:pt idx="1390">
                  <c:v>83.487983703613281</c:v>
                </c:pt>
                <c:pt idx="1391">
                  <c:v>87.670021057128906</c:v>
                </c:pt>
                <c:pt idx="1392">
                  <c:v>86.281639099121094</c:v>
                </c:pt>
                <c:pt idx="1393">
                  <c:v>80.758842468261719</c:v>
                </c:pt>
                <c:pt idx="1394">
                  <c:v>83.627700805664063</c:v>
                </c:pt>
                <c:pt idx="1395">
                  <c:v>74.216758728027344</c:v>
                </c:pt>
                <c:pt idx="1396">
                  <c:v>87.252433776855469</c:v>
                </c:pt>
                <c:pt idx="1397">
                  <c:v>77.819595336914063</c:v>
                </c:pt>
                <c:pt idx="1398">
                  <c:v>83.673332214355469</c:v>
                </c:pt>
                <c:pt idx="1399">
                  <c:v>87.799224853515625</c:v>
                </c:pt>
                <c:pt idx="1400">
                  <c:v>82.792694091796875</c:v>
                </c:pt>
                <c:pt idx="1401">
                  <c:v>84.1573486328125</c:v>
                </c:pt>
                <c:pt idx="1402">
                  <c:v>82.715187072753906</c:v>
                </c:pt>
                <c:pt idx="1403">
                  <c:v>78.331794738769531</c:v>
                </c:pt>
                <c:pt idx="1404">
                  <c:v>85.876930236816406</c:v>
                </c:pt>
                <c:pt idx="1405">
                  <c:v>83.9512939453125</c:v>
                </c:pt>
                <c:pt idx="1406">
                  <c:v>79.344482421875</c:v>
                </c:pt>
                <c:pt idx="1407">
                  <c:v>90.09381103515625</c:v>
                </c:pt>
                <c:pt idx="1408">
                  <c:v>77.036125183105469</c:v>
                </c:pt>
                <c:pt idx="1409">
                  <c:v>87.614166259765625</c:v>
                </c:pt>
                <c:pt idx="1410">
                  <c:v>85.825996398925781</c:v>
                </c:pt>
                <c:pt idx="1411">
                  <c:v>75.548995971679688</c:v>
                </c:pt>
                <c:pt idx="1412">
                  <c:v>87.850852966308594</c:v>
                </c:pt>
                <c:pt idx="1413">
                  <c:v>87.577560424804688</c:v>
                </c:pt>
                <c:pt idx="1414">
                  <c:v>88.1363525390625</c:v>
                </c:pt>
                <c:pt idx="1415">
                  <c:v>86.251907348632813</c:v>
                </c:pt>
                <c:pt idx="1416">
                  <c:v>82.671424865722656</c:v>
                </c:pt>
                <c:pt idx="1417">
                  <c:v>84.434883117675781</c:v>
                </c:pt>
                <c:pt idx="1418">
                  <c:v>79.929244995117188</c:v>
                </c:pt>
                <c:pt idx="1419">
                  <c:v>87.374496459960938</c:v>
                </c:pt>
                <c:pt idx="1420">
                  <c:v>83.607658386230469</c:v>
                </c:pt>
                <c:pt idx="1421">
                  <c:v>83.509712219238281</c:v>
                </c:pt>
                <c:pt idx="1422">
                  <c:v>83.952781677246094</c:v>
                </c:pt>
                <c:pt idx="1423">
                  <c:v>77.806137084960938</c:v>
                </c:pt>
                <c:pt idx="1424">
                  <c:v>84.927604675292969</c:v>
                </c:pt>
                <c:pt idx="1425">
                  <c:v>87.308326721191406</c:v>
                </c:pt>
                <c:pt idx="1426">
                  <c:v>92.639434814453125</c:v>
                </c:pt>
                <c:pt idx="1427">
                  <c:v>88.902420043945313</c:v>
                </c:pt>
                <c:pt idx="1428">
                  <c:v>81.392318725585938</c:v>
                </c:pt>
                <c:pt idx="1429">
                  <c:v>91.99237060546875</c:v>
                </c:pt>
                <c:pt idx="1430">
                  <c:v>86.781158447265625</c:v>
                </c:pt>
                <c:pt idx="1431">
                  <c:v>79.647171020507813</c:v>
                </c:pt>
                <c:pt idx="1432">
                  <c:v>87.89788818359375</c:v>
                </c:pt>
                <c:pt idx="1433">
                  <c:v>83.355033874511719</c:v>
                </c:pt>
                <c:pt idx="1434">
                  <c:v>94.307762145996094</c:v>
                </c:pt>
                <c:pt idx="1435">
                  <c:v>85.937202453613281</c:v>
                </c:pt>
                <c:pt idx="1436">
                  <c:v>79.143669128417969</c:v>
                </c:pt>
                <c:pt idx="1437">
                  <c:v>82.331771850585938</c:v>
                </c:pt>
                <c:pt idx="1438">
                  <c:v>83.445091247558594</c:v>
                </c:pt>
                <c:pt idx="1439">
                  <c:v>80.598762512207031</c:v>
                </c:pt>
                <c:pt idx="1440">
                  <c:v>83.992965698242188</c:v>
                </c:pt>
                <c:pt idx="1441">
                  <c:v>81.813362121582031</c:v>
                </c:pt>
                <c:pt idx="1442">
                  <c:v>76.562644958496094</c:v>
                </c:pt>
                <c:pt idx="1443">
                  <c:v>84.933555603027344</c:v>
                </c:pt>
                <c:pt idx="1444">
                  <c:v>85.452629089355469</c:v>
                </c:pt>
                <c:pt idx="1445">
                  <c:v>81.800666809082031</c:v>
                </c:pt>
                <c:pt idx="1446">
                  <c:v>81.661231994628906</c:v>
                </c:pt>
                <c:pt idx="1447">
                  <c:v>75.842445373535156</c:v>
                </c:pt>
                <c:pt idx="1448">
                  <c:v>90.203460693359375</c:v>
                </c:pt>
                <c:pt idx="1449">
                  <c:v>78.280342102050781</c:v>
                </c:pt>
                <c:pt idx="1450">
                  <c:v>90.140007019042969</c:v>
                </c:pt>
                <c:pt idx="1451">
                  <c:v>84.902191162109375</c:v>
                </c:pt>
                <c:pt idx="1452">
                  <c:v>85.364875793457031</c:v>
                </c:pt>
                <c:pt idx="1453">
                  <c:v>86.11810302734375</c:v>
                </c:pt>
                <c:pt idx="1454">
                  <c:v>86.438667297363281</c:v>
                </c:pt>
                <c:pt idx="1455">
                  <c:v>85.045799255371094</c:v>
                </c:pt>
                <c:pt idx="1456">
                  <c:v>85.188156127929688</c:v>
                </c:pt>
                <c:pt idx="1457">
                  <c:v>80.581718444824219</c:v>
                </c:pt>
                <c:pt idx="1458">
                  <c:v>78.857917785644531</c:v>
                </c:pt>
                <c:pt idx="1459">
                  <c:v>80.578903198242188</c:v>
                </c:pt>
                <c:pt idx="1460">
                  <c:v>77.962448120117188</c:v>
                </c:pt>
                <c:pt idx="1461">
                  <c:v>95.089607238769531</c:v>
                </c:pt>
                <c:pt idx="1462">
                  <c:v>82.959396362304688</c:v>
                </c:pt>
                <c:pt idx="1463">
                  <c:v>88.668342590332031</c:v>
                </c:pt>
                <c:pt idx="1464">
                  <c:v>88.051582336425781</c:v>
                </c:pt>
                <c:pt idx="1465">
                  <c:v>81.538131713867188</c:v>
                </c:pt>
                <c:pt idx="1466">
                  <c:v>88.891433715820313</c:v>
                </c:pt>
                <c:pt idx="1467">
                  <c:v>87.077018737792969</c:v>
                </c:pt>
                <c:pt idx="1468">
                  <c:v>85.204521179199219</c:v>
                </c:pt>
                <c:pt idx="1469">
                  <c:v>86.14337158203125</c:v>
                </c:pt>
                <c:pt idx="1470">
                  <c:v>78.795494079589844</c:v>
                </c:pt>
                <c:pt idx="1471">
                  <c:v>89.780303955078125</c:v>
                </c:pt>
                <c:pt idx="1472">
                  <c:v>82.034820556640625</c:v>
                </c:pt>
                <c:pt idx="1473">
                  <c:v>86.842124938964844</c:v>
                </c:pt>
                <c:pt idx="1474">
                  <c:v>87.637321472167969</c:v>
                </c:pt>
                <c:pt idx="1475">
                  <c:v>83.919151306152344</c:v>
                </c:pt>
                <c:pt idx="1476">
                  <c:v>88.057563781738281</c:v>
                </c:pt>
                <c:pt idx="1477">
                  <c:v>80.92852783203125</c:v>
                </c:pt>
                <c:pt idx="1478">
                  <c:v>84.965103149414063</c:v>
                </c:pt>
                <c:pt idx="1479">
                  <c:v>80.632049560546875</c:v>
                </c:pt>
                <c:pt idx="1480">
                  <c:v>89.49200439453125</c:v>
                </c:pt>
                <c:pt idx="1481">
                  <c:v>88.112464904785156</c:v>
                </c:pt>
                <c:pt idx="1482">
                  <c:v>79.515975952148438</c:v>
                </c:pt>
                <c:pt idx="1483">
                  <c:v>85.245033264160156</c:v>
                </c:pt>
                <c:pt idx="1484">
                  <c:v>86.777244567871094</c:v>
                </c:pt>
                <c:pt idx="1485">
                  <c:v>89.898361206054688</c:v>
                </c:pt>
                <c:pt idx="1486">
                  <c:v>85.632400512695313</c:v>
                </c:pt>
                <c:pt idx="1487">
                  <c:v>89.316802978515625</c:v>
                </c:pt>
                <c:pt idx="1488">
                  <c:v>92.073959350585938</c:v>
                </c:pt>
                <c:pt idx="1489">
                  <c:v>87.129508972167969</c:v>
                </c:pt>
                <c:pt idx="1490">
                  <c:v>83.010643005371094</c:v>
                </c:pt>
                <c:pt idx="1491">
                  <c:v>89.894691467285156</c:v>
                </c:pt>
                <c:pt idx="1492">
                  <c:v>81.322311401367188</c:v>
                </c:pt>
                <c:pt idx="1493">
                  <c:v>86.336051940917969</c:v>
                </c:pt>
                <c:pt idx="1494">
                  <c:v>87.6099853515625</c:v>
                </c:pt>
                <c:pt idx="1495">
                  <c:v>79.767745971679688</c:v>
                </c:pt>
                <c:pt idx="1496">
                  <c:v>80.185829162597656</c:v>
                </c:pt>
                <c:pt idx="1497">
                  <c:v>86.532318115234375</c:v>
                </c:pt>
                <c:pt idx="1498">
                  <c:v>83.837722778320313</c:v>
                </c:pt>
                <c:pt idx="1499">
                  <c:v>85.37847900390625</c:v>
                </c:pt>
                <c:pt idx="1500">
                  <c:v>103.77150726318359</c:v>
                </c:pt>
                <c:pt idx="1501">
                  <c:v>84.891426086425781</c:v>
                </c:pt>
                <c:pt idx="1502">
                  <c:v>84.280540466308594</c:v>
                </c:pt>
                <c:pt idx="1503">
                  <c:v>90.988777160644531</c:v>
                </c:pt>
                <c:pt idx="1504">
                  <c:v>83.108726501464844</c:v>
                </c:pt>
                <c:pt idx="1505">
                  <c:v>86.776771545410156</c:v>
                </c:pt>
                <c:pt idx="1506">
                  <c:v>85.007011413574219</c:v>
                </c:pt>
                <c:pt idx="1507">
                  <c:v>84.43255615234375</c:v>
                </c:pt>
                <c:pt idx="1508">
                  <c:v>81.784568786621094</c:v>
                </c:pt>
                <c:pt idx="1509">
                  <c:v>73.828155517578125</c:v>
                </c:pt>
                <c:pt idx="1510">
                  <c:v>86.422660827636719</c:v>
                </c:pt>
                <c:pt idx="1511">
                  <c:v>86.502059936523438</c:v>
                </c:pt>
                <c:pt idx="1512">
                  <c:v>82.3594970703125</c:v>
                </c:pt>
                <c:pt idx="1513">
                  <c:v>79.904899597167969</c:v>
                </c:pt>
                <c:pt idx="1514">
                  <c:v>81.086326599121094</c:v>
                </c:pt>
                <c:pt idx="1515">
                  <c:v>85.377693176269531</c:v>
                </c:pt>
                <c:pt idx="1516">
                  <c:v>90.071380615234375</c:v>
                </c:pt>
                <c:pt idx="1517">
                  <c:v>78.592231750488281</c:v>
                </c:pt>
                <c:pt idx="1518">
                  <c:v>94.484977722167969</c:v>
                </c:pt>
                <c:pt idx="1519">
                  <c:v>86.753715515136719</c:v>
                </c:pt>
                <c:pt idx="1520">
                  <c:v>80.641914367675781</c:v>
                </c:pt>
                <c:pt idx="1521">
                  <c:v>96.440788269042969</c:v>
                </c:pt>
                <c:pt idx="1522">
                  <c:v>82.475349426269531</c:v>
                </c:pt>
                <c:pt idx="1523">
                  <c:v>80.775833129882813</c:v>
                </c:pt>
                <c:pt idx="1524">
                  <c:v>90.806671142578125</c:v>
                </c:pt>
                <c:pt idx="1525">
                  <c:v>79.890960693359375</c:v>
                </c:pt>
                <c:pt idx="1526">
                  <c:v>88.6090087890625</c:v>
                </c:pt>
                <c:pt idx="1527">
                  <c:v>81.8507080078125</c:v>
                </c:pt>
                <c:pt idx="1528">
                  <c:v>88.512565612792969</c:v>
                </c:pt>
                <c:pt idx="1529">
                  <c:v>84.472694396972656</c:v>
                </c:pt>
                <c:pt idx="1530">
                  <c:v>80.108062744140625</c:v>
                </c:pt>
                <c:pt idx="1531">
                  <c:v>87.850372314453125</c:v>
                </c:pt>
                <c:pt idx="1532">
                  <c:v>84.133995056152344</c:v>
                </c:pt>
                <c:pt idx="1533">
                  <c:v>82.8126220703125</c:v>
                </c:pt>
                <c:pt idx="1534">
                  <c:v>86.754104614257813</c:v>
                </c:pt>
                <c:pt idx="1535">
                  <c:v>78.782196044921875</c:v>
                </c:pt>
                <c:pt idx="1536">
                  <c:v>82.970573425292969</c:v>
                </c:pt>
                <c:pt idx="1537">
                  <c:v>85.120536804199219</c:v>
                </c:pt>
                <c:pt idx="1538">
                  <c:v>83.379371643066406</c:v>
                </c:pt>
                <c:pt idx="1539">
                  <c:v>92.538772583007813</c:v>
                </c:pt>
                <c:pt idx="1540">
                  <c:v>82.850265502929688</c:v>
                </c:pt>
                <c:pt idx="1541">
                  <c:v>82.841545104980469</c:v>
                </c:pt>
                <c:pt idx="1542">
                  <c:v>88.125396728515625</c:v>
                </c:pt>
                <c:pt idx="1543">
                  <c:v>93.696990966796875</c:v>
                </c:pt>
                <c:pt idx="1544">
                  <c:v>85.361602783203125</c:v>
                </c:pt>
                <c:pt idx="1545">
                  <c:v>90.206199645996094</c:v>
                </c:pt>
                <c:pt idx="1546">
                  <c:v>83.577003479003906</c:v>
                </c:pt>
                <c:pt idx="1547">
                  <c:v>84.924179077148438</c:v>
                </c:pt>
                <c:pt idx="1548">
                  <c:v>83.826080322265625</c:v>
                </c:pt>
                <c:pt idx="1549">
                  <c:v>72.407760620117188</c:v>
                </c:pt>
                <c:pt idx="1550">
                  <c:v>80.722015380859375</c:v>
                </c:pt>
                <c:pt idx="1551">
                  <c:v>76.895851135253906</c:v>
                </c:pt>
                <c:pt idx="1552">
                  <c:v>79.083580017089844</c:v>
                </c:pt>
                <c:pt idx="1553">
                  <c:v>88.238945007324219</c:v>
                </c:pt>
                <c:pt idx="1554">
                  <c:v>92.823638916015625</c:v>
                </c:pt>
                <c:pt idx="1555">
                  <c:v>85.169929504394531</c:v>
                </c:pt>
                <c:pt idx="1556">
                  <c:v>79.789443969726563</c:v>
                </c:pt>
                <c:pt idx="1557">
                  <c:v>97.33544921875</c:v>
                </c:pt>
                <c:pt idx="1558">
                  <c:v>86.6107177734375</c:v>
                </c:pt>
                <c:pt idx="1559">
                  <c:v>89.9241943359375</c:v>
                </c:pt>
                <c:pt idx="1560">
                  <c:v>89.976539611816406</c:v>
                </c:pt>
                <c:pt idx="1561">
                  <c:v>82.611747741699219</c:v>
                </c:pt>
                <c:pt idx="1562">
                  <c:v>89.886970520019531</c:v>
                </c:pt>
                <c:pt idx="1563">
                  <c:v>87.431854248046875</c:v>
                </c:pt>
                <c:pt idx="1564">
                  <c:v>85.463027954101563</c:v>
                </c:pt>
                <c:pt idx="1565">
                  <c:v>87.780464172363281</c:v>
                </c:pt>
                <c:pt idx="1566">
                  <c:v>82.282211303710938</c:v>
                </c:pt>
                <c:pt idx="1567">
                  <c:v>96.611228942871094</c:v>
                </c:pt>
                <c:pt idx="1568">
                  <c:v>77.138626098632813</c:v>
                </c:pt>
                <c:pt idx="1569">
                  <c:v>87.312980651855469</c:v>
                </c:pt>
                <c:pt idx="1570">
                  <c:v>87.770751953125</c:v>
                </c:pt>
                <c:pt idx="1571">
                  <c:v>88.655311584472656</c:v>
                </c:pt>
                <c:pt idx="1572">
                  <c:v>85.63873291015625</c:v>
                </c:pt>
                <c:pt idx="1573">
                  <c:v>88.684440612792969</c:v>
                </c:pt>
                <c:pt idx="1574">
                  <c:v>85.224952697753906</c:v>
                </c:pt>
                <c:pt idx="1575">
                  <c:v>83.160247802734375</c:v>
                </c:pt>
                <c:pt idx="1576">
                  <c:v>86.430046081542969</c:v>
                </c:pt>
                <c:pt idx="1577">
                  <c:v>91.23187255859375</c:v>
                </c:pt>
                <c:pt idx="1578">
                  <c:v>80.790779113769531</c:v>
                </c:pt>
                <c:pt idx="1579">
                  <c:v>86.520584106445313</c:v>
                </c:pt>
                <c:pt idx="1580">
                  <c:v>88.156997680664063</c:v>
                </c:pt>
                <c:pt idx="1581">
                  <c:v>92.698333740234375</c:v>
                </c:pt>
                <c:pt idx="1582">
                  <c:v>84.032814025878906</c:v>
                </c:pt>
                <c:pt idx="1583">
                  <c:v>87.402946472167969</c:v>
                </c:pt>
                <c:pt idx="1584">
                  <c:v>75.158035278320313</c:v>
                </c:pt>
                <c:pt idx="1585">
                  <c:v>78.448715209960938</c:v>
                </c:pt>
                <c:pt idx="1586">
                  <c:v>83.12481689453125</c:v>
                </c:pt>
                <c:pt idx="1587">
                  <c:v>79.580238342285156</c:v>
                </c:pt>
                <c:pt idx="1588">
                  <c:v>75.313529968261719</c:v>
                </c:pt>
                <c:pt idx="1589">
                  <c:v>80.053329467773438</c:v>
                </c:pt>
                <c:pt idx="1590">
                  <c:v>91.893112182617188</c:v>
                </c:pt>
                <c:pt idx="1591">
                  <c:v>80.777656555175781</c:v>
                </c:pt>
                <c:pt idx="1592">
                  <c:v>79.119468688964844</c:v>
                </c:pt>
                <c:pt idx="1593">
                  <c:v>83.796836853027344</c:v>
                </c:pt>
                <c:pt idx="1594">
                  <c:v>82.642860412597656</c:v>
                </c:pt>
                <c:pt idx="1595">
                  <c:v>83.040275573730469</c:v>
                </c:pt>
                <c:pt idx="1596">
                  <c:v>84.592987060546875</c:v>
                </c:pt>
                <c:pt idx="1597">
                  <c:v>79.637046813964844</c:v>
                </c:pt>
                <c:pt idx="1598">
                  <c:v>83.921257019042969</c:v>
                </c:pt>
                <c:pt idx="1599">
                  <c:v>82.338218688964844</c:v>
                </c:pt>
                <c:pt idx="1600">
                  <c:v>79.342964172363281</c:v>
                </c:pt>
                <c:pt idx="1601">
                  <c:v>90.427864074707031</c:v>
                </c:pt>
                <c:pt idx="1602">
                  <c:v>83.081344604492188</c:v>
                </c:pt>
                <c:pt idx="1603">
                  <c:v>79.649345397949219</c:v>
                </c:pt>
                <c:pt idx="1604">
                  <c:v>81.487617492675781</c:v>
                </c:pt>
                <c:pt idx="1605">
                  <c:v>87.943870544433594</c:v>
                </c:pt>
                <c:pt idx="1606">
                  <c:v>78.596389770507813</c:v>
                </c:pt>
                <c:pt idx="1607">
                  <c:v>80.765922546386719</c:v>
                </c:pt>
                <c:pt idx="1608">
                  <c:v>86.583518981933594</c:v>
                </c:pt>
                <c:pt idx="1609">
                  <c:v>80.879348754882813</c:v>
                </c:pt>
                <c:pt idx="1610">
                  <c:v>83.351844787597656</c:v>
                </c:pt>
                <c:pt idx="1611">
                  <c:v>79.598480224609375</c:v>
                </c:pt>
                <c:pt idx="1612">
                  <c:v>78.920570373535156</c:v>
                </c:pt>
                <c:pt idx="1613">
                  <c:v>85.86956787109375</c:v>
                </c:pt>
                <c:pt idx="1614">
                  <c:v>90.794021606445313</c:v>
                </c:pt>
                <c:pt idx="1615">
                  <c:v>88.259902954101563</c:v>
                </c:pt>
                <c:pt idx="1616">
                  <c:v>84.499397277832031</c:v>
                </c:pt>
                <c:pt idx="1617">
                  <c:v>78.196113586425781</c:v>
                </c:pt>
                <c:pt idx="1618">
                  <c:v>82.774200439453125</c:v>
                </c:pt>
                <c:pt idx="1619">
                  <c:v>81.434913635253906</c:v>
                </c:pt>
                <c:pt idx="1620">
                  <c:v>79.655876159667969</c:v>
                </c:pt>
                <c:pt idx="1621">
                  <c:v>83.016159057617188</c:v>
                </c:pt>
                <c:pt idx="1622">
                  <c:v>87.3128662109375</c:v>
                </c:pt>
                <c:pt idx="1623">
                  <c:v>100.2650680541992</c:v>
                </c:pt>
                <c:pt idx="1624">
                  <c:v>84.574821472167969</c:v>
                </c:pt>
                <c:pt idx="1625">
                  <c:v>85.131706237792969</c:v>
                </c:pt>
                <c:pt idx="1626">
                  <c:v>85.377960205078125</c:v>
                </c:pt>
                <c:pt idx="1627">
                  <c:v>#N/A</c:v>
                </c:pt>
                <c:pt idx="1628">
                  <c:v>86.114204406738281</c:v>
                </c:pt>
                <c:pt idx="1629">
                  <c:v>83.675849914550781</c:v>
                </c:pt>
                <c:pt idx="1630">
                  <c:v>79.761589050292969</c:v>
                </c:pt>
                <c:pt idx="1631">
                  <c:v>87.074920654296875</c:v>
                </c:pt>
                <c:pt idx="1632">
                  <c:v>88.530860900878906</c:v>
                </c:pt>
                <c:pt idx="1633">
                  <c:v>82.93292236328125</c:v>
                </c:pt>
                <c:pt idx="1634">
                  <c:v>76.741653442382813</c:v>
                </c:pt>
                <c:pt idx="1635">
                  <c:v>82.410079956054688</c:v>
                </c:pt>
                <c:pt idx="1636">
                  <c:v>89.187408447265625</c:v>
                </c:pt>
                <c:pt idx="1637">
                  <c:v>80.108749389648438</c:v>
                </c:pt>
                <c:pt idx="1638">
                  <c:v>85.422042846679688</c:v>
                </c:pt>
                <c:pt idx="1639">
                  <c:v>85.921531677246094</c:v>
                </c:pt>
                <c:pt idx="1640">
                  <c:v>90.464462280273438</c:v>
                </c:pt>
                <c:pt idx="1641">
                  <c:v>81.366607666015625</c:v>
                </c:pt>
                <c:pt idx="1642">
                  <c:v>80.586196899414063</c:v>
                </c:pt>
                <c:pt idx="1643">
                  <c:v>94.619606018066406</c:v>
                </c:pt>
                <c:pt idx="1644">
                  <c:v>81.210350036621094</c:v>
                </c:pt>
                <c:pt idx="1645">
                  <c:v>81.497871398925781</c:v>
                </c:pt>
                <c:pt idx="1646">
                  <c:v>87.567024230957031</c:v>
                </c:pt>
                <c:pt idx="1647">
                  <c:v>78.745491027832031</c:v>
                </c:pt>
                <c:pt idx="1648">
                  <c:v>77.252906799316406</c:v>
                </c:pt>
                <c:pt idx="1649">
                  <c:v>91.989677429199219</c:v>
                </c:pt>
                <c:pt idx="1650">
                  <c:v>83.486785888671875</c:v>
                </c:pt>
                <c:pt idx="1651">
                  <c:v>92.492301940917969</c:v>
                </c:pt>
                <c:pt idx="1652">
                  <c:v>78.80828857421875</c:v>
                </c:pt>
                <c:pt idx="1653">
                  <c:v>76.598373413085938</c:v>
                </c:pt>
                <c:pt idx="1654">
                  <c:v>88.077262878417969</c:v>
                </c:pt>
                <c:pt idx="1655">
                  <c:v>91.959861755371094</c:v>
                </c:pt>
                <c:pt idx="1656">
                  <c:v>87.421829223632813</c:v>
                </c:pt>
                <c:pt idx="1657">
                  <c:v>86.328346252441406</c:v>
                </c:pt>
                <c:pt idx="1658">
                  <c:v>78.884384155273438</c:v>
                </c:pt>
                <c:pt idx="1659">
                  <c:v>79.207298278808594</c:v>
                </c:pt>
                <c:pt idx="1660">
                  <c:v>82.894325256347656</c:v>
                </c:pt>
                <c:pt idx="1661">
                  <c:v>84.009834289550781</c:v>
                </c:pt>
                <c:pt idx="1662">
                  <c:v>79.475128173828125</c:v>
                </c:pt>
                <c:pt idx="1663">
                  <c:v>91.521247863769531</c:v>
                </c:pt>
                <c:pt idx="1664">
                  <c:v>90.339828491210938</c:v>
                </c:pt>
                <c:pt idx="1665">
                  <c:v>75.421417236328125</c:v>
                </c:pt>
                <c:pt idx="1666">
                  <c:v>87.683906555175781</c:v>
                </c:pt>
                <c:pt idx="1667">
                  <c:v>79.096153259277344</c:v>
                </c:pt>
                <c:pt idx="1668">
                  <c:v>78.440017700195313</c:v>
                </c:pt>
                <c:pt idx="1669">
                  <c:v>81.057334899902344</c:v>
                </c:pt>
                <c:pt idx="1670">
                  <c:v>83.086723327636719</c:v>
                </c:pt>
                <c:pt idx="1671">
                  <c:v>79.587387084960938</c:v>
                </c:pt>
                <c:pt idx="1672">
                  <c:v>87.826896667480469</c:v>
                </c:pt>
                <c:pt idx="1673">
                  <c:v>86.081680297851563</c:v>
                </c:pt>
                <c:pt idx="1674">
                  <c:v>83.581558227539063</c:v>
                </c:pt>
                <c:pt idx="1675">
                  <c:v>82.565643310546875</c:v>
                </c:pt>
                <c:pt idx="1676">
                  <c:v>87.206512451171875</c:v>
                </c:pt>
                <c:pt idx="1677">
                  <c:v>85.012184143066406</c:v>
                </c:pt>
                <c:pt idx="1678">
                  <c:v>87.14404296875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CE-4A9F-B56A-C8A7F9E62B29}"/>
            </c:ext>
          </c:extLst>
        </c:ser>
        <c:ser>
          <c:idx val="6"/>
          <c:order val="6"/>
          <c:tx>
            <c:strRef>
              <c:f>'School Lookup'!$M$24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80DF95C6-B8B8-42D5-8B17-358F1B90F442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387A0D5-30F8-4B0F-8580-65C1E9F5B9AD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99E5EF62-061B-478A-AFBF-BC91DF58BECE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5CE-4A9F-B56A-C8A7F9E62B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Lookup'!$O$25</c:f>
              <c:numCache>
                <c:formatCode>0.0</c:formatCode>
                <c:ptCount val="1"/>
                <c:pt idx="0">
                  <c:v>83.803779602050781</c:v>
                </c:pt>
              </c:numCache>
            </c:numRef>
          </c:xVal>
          <c:yVal>
            <c:numRef>
              <c:f>'School Lookup'!$N$25</c:f>
              <c:numCache>
                <c:formatCode>0.0</c:formatCode>
                <c:ptCount val="1"/>
                <c:pt idx="0">
                  <c:v>84.920639038085938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5CE-4A9F-B56A-C8A7F9E6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05"/>
          <c:min val="55"/>
        </c:scaling>
        <c:delete val="0"/>
        <c:axPos val="l"/>
        <c:title>
          <c:tx>
            <c:strRef>
              <c:f>'School Lookup'!$N$24</c:f>
              <c:strCache>
                <c:ptCount val="1"/>
                <c:pt idx="0">
                  <c:v>PRiME Growth Score 2019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10"/>
        <c:minorUnit val="5"/>
      </c:valAx>
      <c:valAx>
        <c:axId val="9377325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937726008"/>
        <c:crossesAt val="85"/>
        <c:crossBetween val="midCat"/>
        <c:majorUnit val="0.2"/>
      </c:valAx>
      <c:valAx>
        <c:axId val="937726008"/>
        <c:scaling>
          <c:orientation val="minMax"/>
          <c:max val="105"/>
          <c:min val="55"/>
        </c:scaling>
        <c:delete val="0"/>
        <c:axPos val="b"/>
        <c:title>
          <c:tx>
            <c:strRef>
              <c:f>'School Lookup'!$O$24</c:f>
              <c:strCache>
                <c:ptCount val="1"/>
                <c:pt idx="0">
                  <c:v>PRiME Growth 2021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</a:t>
            </a:r>
            <a:r>
              <a:rPr lang="en-US" baseline="0"/>
              <a:t> Growth 2019 to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Plots'!$X$37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Plots'!$W$38:$W$44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Plots'!$X$38:$X$44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849-B2ED-6BF5E6D7D871}"/>
            </c:ext>
          </c:extLst>
        </c:ser>
        <c:ser>
          <c:idx val="2"/>
          <c:order val="2"/>
          <c:tx>
            <c:strRef>
              <c:f>'Scatter Plots'!$Y$37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Plots'!$W$38:$W$44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Plots'!$Y$38:$Y$44</c:f>
              <c:numCache>
                <c:formatCode>General</c:formatCode>
                <c:ptCount val="7"/>
                <c:pt idx="0">
                  <c:v>60</c:v>
                </c:pt>
                <c:pt idx="1">
                  <c:v>85</c:v>
                </c:pt>
                <c:pt idx="2">
                  <c:v>85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849-B2ED-6BF5E6D7D871}"/>
            </c:ext>
          </c:extLst>
        </c:ser>
        <c:ser>
          <c:idx val="3"/>
          <c:order val="3"/>
          <c:tx>
            <c:strRef>
              <c:f>'Scatter Plots'!$Z$37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Plots'!$W$38:$W$44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Plots'!$Z$38:$Z$44</c:f>
              <c:numCache>
                <c:formatCode>General</c:formatCode>
                <c:ptCount val="7"/>
                <c:pt idx="3">
                  <c:v>60</c:v>
                </c:pt>
                <c:pt idx="4">
                  <c:v>85</c:v>
                </c:pt>
                <c:pt idx="5">
                  <c:v>85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8D-4849-B2ED-6BF5E6D7D871}"/>
            </c:ext>
          </c:extLst>
        </c:ser>
        <c:ser>
          <c:idx val="4"/>
          <c:order val="4"/>
          <c:tx>
            <c:strRef>
              <c:f>'Scatter Plots'!$AA$37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Plots'!$W$38:$W$44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Plots'!$AA$38:$AA$44</c:f>
              <c:numCache>
                <c:formatCode>General</c:formatCode>
                <c:ptCount val="7"/>
                <c:pt idx="0">
                  <c:v>60</c:v>
                </c:pt>
                <c:pt idx="1">
                  <c:v>85</c:v>
                </c:pt>
                <c:pt idx="2">
                  <c:v>85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8D-4849-B2ED-6BF5E6D7D871}"/>
            </c:ext>
          </c:extLst>
        </c:ser>
        <c:ser>
          <c:idx val="5"/>
          <c:order val="5"/>
          <c:tx>
            <c:strRef>
              <c:f>'Scatter Plots'!$AB$37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Plots'!$W$38:$W$44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Plots'!$AB$38:$AB$44</c:f>
              <c:numCache>
                <c:formatCode>General</c:formatCode>
                <c:ptCount val="7"/>
                <c:pt idx="3">
                  <c:v>60</c:v>
                </c:pt>
                <c:pt idx="4">
                  <c:v>85</c:v>
                </c:pt>
                <c:pt idx="5">
                  <c:v>85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8D-4849-B2ED-6BF5E6D7D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tx>
            <c:strRef>
              <c:f>'Scatter Plots'!$F$1</c:f>
              <c:strCache>
                <c:ptCount val="1"/>
                <c:pt idx="0">
                  <c:v>ma_prime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Plots'!$F$2:$F$1680</c:f>
              <c:numCache>
                <c:formatCode>0.0</c:formatCode>
                <c:ptCount val="1679"/>
                <c:pt idx="0">
                  <c:v>85.425674438476563</c:v>
                </c:pt>
                <c:pt idx="1">
                  <c:v>83.13916015625</c:v>
                </c:pt>
                <c:pt idx="2">
                  <c:v>88.106582641601563</c:v>
                </c:pt>
                <c:pt idx="3">
                  <c:v>79.155288696289063</c:v>
                </c:pt>
                <c:pt idx="4">
                  <c:v>85.646835327148438</c:v>
                </c:pt>
                <c:pt idx="5">
                  <c:v>85.827568054199219</c:v>
                </c:pt>
                <c:pt idx="6">
                  <c:v>89.585212707519531</c:v>
                </c:pt>
                <c:pt idx="7">
                  <c:v>89.991111755371094</c:v>
                </c:pt>
                <c:pt idx="8">
                  <c:v>86.6544189453125</c:v>
                </c:pt>
                <c:pt idx="9">
                  <c:v>87.836479187011719</c:v>
                </c:pt>
                <c:pt idx="10">
                  <c:v>91.411491394042969</c:v>
                </c:pt>
                <c:pt idx="11">
                  <c:v>86.325836181640625</c:v>
                </c:pt>
                <c:pt idx="12">
                  <c:v>87.268699645996094</c:v>
                </c:pt>
                <c:pt idx="13">
                  <c:v>83.015304565429688</c:v>
                </c:pt>
                <c:pt idx="14">
                  <c:v>81.212242126464844</c:v>
                </c:pt>
                <c:pt idx="15">
                  <c:v>90.874343872070313</c:v>
                </c:pt>
                <c:pt idx="16">
                  <c:v>79.496109008789063</c:v>
                </c:pt>
                <c:pt idx="17">
                  <c:v>79.965377807617188</c:v>
                </c:pt>
                <c:pt idx="18">
                  <c:v>87.232215881347656</c:v>
                </c:pt>
                <c:pt idx="19">
                  <c:v>82.116195678710938</c:v>
                </c:pt>
                <c:pt idx="20">
                  <c:v>79.601364135742188</c:v>
                </c:pt>
                <c:pt idx="21">
                  <c:v>87.672462463378906</c:v>
                </c:pt>
                <c:pt idx="22">
                  <c:v>89.238609313964844</c:v>
                </c:pt>
                <c:pt idx="23">
                  <c:v>81.361640930175781</c:v>
                </c:pt>
                <c:pt idx="24">
                  <c:v>87.814567565917969</c:v>
                </c:pt>
                <c:pt idx="25">
                  <c:v>87.90447998046875</c:v>
                </c:pt>
                <c:pt idx="26">
                  <c:v>80.611503601074219</c:v>
                </c:pt>
                <c:pt idx="27">
                  <c:v>88.780136108398438</c:v>
                </c:pt>
                <c:pt idx="28">
                  <c:v>91.765190124511719</c:v>
                </c:pt>
                <c:pt idx="29">
                  <c:v>88.36181640625</c:v>
                </c:pt>
                <c:pt idx="30">
                  <c:v>84.16058349609375</c:v>
                </c:pt>
                <c:pt idx="31">
                  <c:v>85.024467468261719</c:v>
                </c:pt>
                <c:pt idx="32">
                  <c:v>71.515388488769531</c:v>
                </c:pt>
                <c:pt idx="33">
                  <c:v>86.972213745117188</c:v>
                </c:pt>
                <c:pt idx="34">
                  <c:v>83.025283813476563</c:v>
                </c:pt>
                <c:pt idx="35">
                  <c:v>86.446304321289063</c:v>
                </c:pt>
                <c:pt idx="36">
                  <c:v>80.885398864746094</c:v>
                </c:pt>
                <c:pt idx="37">
                  <c:v>94.523788452148438</c:v>
                </c:pt>
                <c:pt idx="38">
                  <c:v>82.399757385253906</c:v>
                </c:pt>
                <c:pt idx="39">
                  <c:v>80.599609375</c:v>
                </c:pt>
                <c:pt idx="40">
                  <c:v>84.745697021484375</c:v>
                </c:pt>
                <c:pt idx="41">
                  <c:v>81.497093200683594</c:v>
                </c:pt>
                <c:pt idx="42">
                  <c:v>87.719497680664063</c:v>
                </c:pt>
                <c:pt idx="43">
                  <c:v>84.737190246582031</c:v>
                </c:pt>
                <c:pt idx="44">
                  <c:v>79.040763854980469</c:v>
                </c:pt>
                <c:pt idx="45">
                  <c:v>82.421401977539063</c:v>
                </c:pt>
                <c:pt idx="46">
                  <c:v>83.167716979980469</c:v>
                </c:pt>
                <c:pt idx="47">
                  <c:v>93.090385437011719</c:v>
                </c:pt>
                <c:pt idx="48">
                  <c:v>104.8695983886719</c:v>
                </c:pt>
                <c:pt idx="49">
                  <c:v>87.157546997070313</c:v>
                </c:pt>
                <c:pt idx="50">
                  <c:v>92.704216003417969</c:v>
                </c:pt>
                <c:pt idx="51">
                  <c:v>81.5234375</c:v>
                </c:pt>
                <c:pt idx="52">
                  <c:v>83.279083251953125</c:v>
                </c:pt>
                <c:pt idx="53">
                  <c:v>87.918365478515625</c:v>
                </c:pt>
                <c:pt idx="54">
                  <c:v>88.454010009765625</c:v>
                </c:pt>
                <c:pt idx="55">
                  <c:v>91.814018249511719</c:v>
                </c:pt>
                <c:pt idx="56">
                  <c:v>90.990638732910156</c:v>
                </c:pt>
                <c:pt idx="57">
                  <c:v>87.775596618652344</c:v>
                </c:pt>
                <c:pt idx="58">
                  <c:v>76.324470520019531</c:v>
                </c:pt>
                <c:pt idx="59">
                  <c:v>62.69085693359375</c:v>
                </c:pt>
                <c:pt idx="60">
                  <c:v>82.617630004882813</c:v>
                </c:pt>
                <c:pt idx="61">
                  <c:v>92.638076782226563</c:v>
                </c:pt>
                <c:pt idx="62">
                  <c:v>83.512153625488281</c:v>
                </c:pt>
                <c:pt idx="63">
                  <c:v>93.434730529785156</c:v>
                </c:pt>
                <c:pt idx="64">
                  <c:v>84.458488464355469</c:v>
                </c:pt>
                <c:pt idx="65">
                  <c:v>87.439491271972656</c:v>
                </c:pt>
                <c:pt idx="66">
                  <c:v>77.005134582519531</c:v>
                </c:pt>
                <c:pt idx="67">
                  <c:v>81.277725219726563</c:v>
                </c:pt>
                <c:pt idx="68">
                  <c:v>87.255813598632813</c:v>
                </c:pt>
                <c:pt idx="69">
                  <c:v>88.300308227539063</c:v>
                </c:pt>
                <c:pt idx="70">
                  <c:v>84.840011596679688</c:v>
                </c:pt>
                <c:pt idx="71">
                  <c:v>80.902610778808594</c:v>
                </c:pt>
                <c:pt idx="72">
                  <c:v>81.708419799804688</c:v>
                </c:pt>
                <c:pt idx="73">
                  <c:v>86.738395690917969</c:v>
                </c:pt>
                <c:pt idx="74">
                  <c:v>85.589454650878906</c:v>
                </c:pt>
                <c:pt idx="75">
                  <c:v>83.098220825195313</c:v>
                </c:pt>
                <c:pt idx="76">
                  <c:v>87.873336791992188</c:v>
                </c:pt>
                <c:pt idx="77">
                  <c:v>89.354873657226563</c:v>
                </c:pt>
                <c:pt idx="78">
                  <c:v>87.125907897949219</c:v>
                </c:pt>
                <c:pt idx="79">
                  <c:v>81.335594177246094</c:v>
                </c:pt>
                <c:pt idx="80">
                  <c:v>91.481681823730469</c:v>
                </c:pt>
                <c:pt idx="81">
                  <c:v>91.210250854492188</c:v>
                </c:pt>
                <c:pt idx="82">
                  <c:v>84.052597045898438</c:v>
                </c:pt>
                <c:pt idx="83">
                  <c:v>87.462631225585938</c:v>
                </c:pt>
                <c:pt idx="84">
                  <c:v>87.537841796875</c:v>
                </c:pt>
                <c:pt idx="85">
                  <c:v>86.891258239746094</c:v>
                </c:pt>
                <c:pt idx="86">
                  <c:v>87.198318481445313</c:v>
                </c:pt>
                <c:pt idx="87">
                  <c:v>91.957382202148438</c:v>
                </c:pt>
                <c:pt idx="88">
                  <c:v>85.146903991699219</c:v>
                </c:pt>
                <c:pt idx="89">
                  <c:v>91.997077941894531</c:v>
                </c:pt>
                <c:pt idx="90">
                  <c:v>87.57928466796875</c:v>
                </c:pt>
                <c:pt idx="91">
                  <c:v>85.899215698242188</c:v>
                </c:pt>
                <c:pt idx="92">
                  <c:v>79.045921325683594</c:v>
                </c:pt>
                <c:pt idx="93">
                  <c:v>85.42816162109375</c:v>
                </c:pt>
                <c:pt idx="94">
                  <c:v>86.898704528808594</c:v>
                </c:pt>
                <c:pt idx="95">
                  <c:v>94.907096862792969</c:v>
                </c:pt>
                <c:pt idx="96">
                  <c:v>77.414115905761719</c:v>
                </c:pt>
                <c:pt idx="97">
                  <c:v>95.148017883300781</c:v>
                </c:pt>
                <c:pt idx="98">
                  <c:v>82.469291687011719</c:v>
                </c:pt>
                <c:pt idx="99">
                  <c:v>83.749496459960938</c:v>
                </c:pt>
                <c:pt idx="100">
                  <c:v>90.264060974121094</c:v>
                </c:pt>
                <c:pt idx="101">
                  <c:v>69.014190673828125</c:v>
                </c:pt>
                <c:pt idx="102">
                  <c:v>85.965423583984375</c:v>
                </c:pt>
                <c:pt idx="103">
                  <c:v>86.136543273925781</c:v>
                </c:pt>
                <c:pt idx="104">
                  <c:v>86.487800598144531</c:v>
                </c:pt>
                <c:pt idx="105">
                  <c:v>91.309051513671875</c:v>
                </c:pt>
                <c:pt idx="106">
                  <c:v>78.92999267578125</c:v>
                </c:pt>
                <c:pt idx="107">
                  <c:v>83.517158508300781</c:v>
                </c:pt>
                <c:pt idx="108">
                  <c:v>80.24639892578125</c:v>
                </c:pt>
                <c:pt idx="109">
                  <c:v>84.822288513183594</c:v>
                </c:pt>
                <c:pt idx="110">
                  <c:v>89.574089050292969</c:v>
                </c:pt>
                <c:pt idx="111">
                  <c:v>81.979301452636719</c:v>
                </c:pt>
                <c:pt idx="112">
                  <c:v>86.738029479980469</c:v>
                </c:pt>
                <c:pt idx="113">
                  <c:v>86.944801330566406</c:v>
                </c:pt>
                <c:pt idx="114">
                  <c:v>90.726333618164063</c:v>
                </c:pt>
                <c:pt idx="115">
                  <c:v>85.361442565917969</c:v>
                </c:pt>
                <c:pt idx="116">
                  <c:v>77.999343872070313</c:v>
                </c:pt>
                <c:pt idx="117">
                  <c:v>88.289726257324219</c:v>
                </c:pt>
                <c:pt idx="118">
                  <c:v>85.433708190917969</c:v>
                </c:pt>
                <c:pt idx="119">
                  <c:v>83.49237060546875</c:v>
                </c:pt>
                <c:pt idx="120">
                  <c:v>91.260063171386719</c:v>
                </c:pt>
                <c:pt idx="121">
                  <c:v>85.40753173828125</c:v>
                </c:pt>
                <c:pt idx="122">
                  <c:v>80.16693115234375</c:v>
                </c:pt>
                <c:pt idx="123">
                  <c:v>80.283370971679688</c:v>
                </c:pt>
                <c:pt idx="124">
                  <c:v>83.300865173339844</c:v>
                </c:pt>
                <c:pt idx="125">
                  <c:v>92.138496398925781</c:v>
                </c:pt>
                <c:pt idx="126">
                  <c:v>79.196250915527344</c:v>
                </c:pt>
                <c:pt idx="127">
                  <c:v>88.391807556152344</c:v>
                </c:pt>
                <c:pt idx="128">
                  <c:v>86.001007080078125</c:v>
                </c:pt>
                <c:pt idx="129">
                  <c:v>83.871452331542969</c:v>
                </c:pt>
                <c:pt idx="130">
                  <c:v>87.643157958984375</c:v>
                </c:pt>
                <c:pt idx="131">
                  <c:v>91.108894348144531</c:v>
                </c:pt>
                <c:pt idx="132">
                  <c:v>83.733360290527344</c:v>
                </c:pt>
                <c:pt idx="133">
                  <c:v>92.276191711425781</c:v>
                </c:pt>
                <c:pt idx="134">
                  <c:v>88.501472473144531</c:v>
                </c:pt>
                <c:pt idx="135">
                  <c:v>86.831871032714844</c:v>
                </c:pt>
                <c:pt idx="136">
                  <c:v>83.43634033203125</c:v>
                </c:pt>
                <c:pt idx="137">
                  <c:v>83.297966003417969</c:v>
                </c:pt>
                <c:pt idx="138">
                  <c:v>88.972526550292969</c:v>
                </c:pt>
                <c:pt idx="139">
                  <c:v>71.808631896972656</c:v>
                </c:pt>
                <c:pt idx="140">
                  <c:v>77.431312561035156</c:v>
                </c:pt>
                <c:pt idx="141">
                  <c:v>89.380393981933594</c:v>
                </c:pt>
                <c:pt idx="142">
                  <c:v>88.323776245117188</c:v>
                </c:pt>
                <c:pt idx="143">
                  <c:v>89.442863464355469</c:v>
                </c:pt>
                <c:pt idx="144">
                  <c:v>86.273704528808594</c:v>
                </c:pt>
                <c:pt idx="145">
                  <c:v>79.503227233886719</c:v>
                </c:pt>
                <c:pt idx="146">
                  <c:v>83.261337280273438</c:v>
                </c:pt>
                <c:pt idx="147">
                  <c:v>76.148025512695313</c:v>
                </c:pt>
                <c:pt idx="148">
                  <c:v>101.0981063842773</c:v>
                </c:pt>
                <c:pt idx="149">
                  <c:v>90.191215515136719</c:v>
                </c:pt>
                <c:pt idx="150">
                  <c:v>88.185707092285156</c:v>
                </c:pt>
                <c:pt idx="151">
                  <c:v>95.337783813476563</c:v>
                </c:pt>
                <c:pt idx="152">
                  <c:v>86.914703369140625</c:v>
                </c:pt>
                <c:pt idx="153">
                  <c:v>91.260482788085938</c:v>
                </c:pt>
                <c:pt idx="154">
                  <c:v>85.013069152832031</c:v>
                </c:pt>
                <c:pt idx="155">
                  <c:v>87.521430969238281</c:v>
                </c:pt>
                <c:pt idx="156">
                  <c:v>80.341300964355469</c:v>
                </c:pt>
                <c:pt idx="157">
                  <c:v>93.675727844238281</c:v>
                </c:pt>
                <c:pt idx="158">
                  <c:v>86.108573913574219</c:v>
                </c:pt>
                <c:pt idx="159">
                  <c:v>92.974617004394531</c:v>
                </c:pt>
                <c:pt idx="160">
                  <c:v>86.618881225585938</c:v>
                </c:pt>
                <c:pt idx="161">
                  <c:v>90.709396362304688</c:v>
                </c:pt>
                <c:pt idx="162">
                  <c:v>92.546714782714844</c:v>
                </c:pt>
                <c:pt idx="163">
                  <c:v>82.967880249023438</c:v>
                </c:pt>
                <c:pt idx="164">
                  <c:v>77.308113098144531</c:v>
                </c:pt>
                <c:pt idx="165">
                  <c:v>92.0775146484375</c:v>
                </c:pt>
                <c:pt idx="166">
                  <c:v>83.439666748046875</c:v>
                </c:pt>
                <c:pt idx="167">
                  <c:v>84.512283325195313</c:v>
                </c:pt>
                <c:pt idx="168">
                  <c:v>81.397689819335938</c:v>
                </c:pt>
                <c:pt idx="169">
                  <c:v>83.421310424804688</c:v>
                </c:pt>
                <c:pt idx="170">
                  <c:v>82.286056518554688</c:v>
                </c:pt>
                <c:pt idx="171">
                  <c:v>83.161163330078125</c:v>
                </c:pt>
                <c:pt idx="172">
                  <c:v>79.155769348144531</c:v>
                </c:pt>
                <c:pt idx="173">
                  <c:v>91.5528564453125</c:v>
                </c:pt>
                <c:pt idx="174">
                  <c:v>87.31329345703125</c:v>
                </c:pt>
                <c:pt idx="175">
                  <c:v>74.776725769042969</c:v>
                </c:pt>
                <c:pt idx="176">
                  <c:v>86.21856689453125</c:v>
                </c:pt>
                <c:pt idx="177">
                  <c:v>89.598037719726563</c:v>
                </c:pt>
                <c:pt idx="178">
                  <c:v>92.744338989257813</c:v>
                </c:pt>
                <c:pt idx="179">
                  <c:v>77.29815673828125</c:v>
                </c:pt>
                <c:pt idx="180">
                  <c:v>96.191299438476563</c:v>
                </c:pt>
                <c:pt idx="181">
                  <c:v>95.193504333496094</c:v>
                </c:pt>
                <c:pt idx="182">
                  <c:v>83.429855346679688</c:v>
                </c:pt>
                <c:pt idx="183">
                  <c:v>85.673324584960938</c:v>
                </c:pt>
                <c:pt idx="184">
                  <c:v>89.081443786621094</c:v>
                </c:pt>
                <c:pt idx="185">
                  <c:v>85.996086120605469</c:v>
                </c:pt>
                <c:pt idx="186">
                  <c:v>87.929855346679688</c:v>
                </c:pt>
                <c:pt idx="187">
                  <c:v>74.886299133300781</c:v>
                </c:pt>
                <c:pt idx="188">
                  <c:v>93.019195556640625</c:v>
                </c:pt>
                <c:pt idx="189">
                  <c:v>82.7340087890625</c:v>
                </c:pt>
                <c:pt idx="190">
                  <c:v>81.342002868652344</c:v>
                </c:pt>
                <c:pt idx="191">
                  <c:v>84.857025146484375</c:v>
                </c:pt>
                <c:pt idx="192">
                  <c:v>84.090225219726563</c:v>
                </c:pt>
                <c:pt idx="193">
                  <c:v>83.747833251953125</c:v>
                </c:pt>
                <c:pt idx="194">
                  <c:v>84.389030456542969</c:v>
                </c:pt>
                <c:pt idx="195">
                  <c:v>93.421943664550781</c:v>
                </c:pt>
                <c:pt idx="196">
                  <c:v>82.540817260742188</c:v>
                </c:pt>
                <c:pt idx="197">
                  <c:v>84.859764099121094</c:v>
                </c:pt>
                <c:pt idx="198">
                  <c:v>88.261573791503906</c:v>
                </c:pt>
                <c:pt idx="199">
                  <c:v>93.754035949707031</c:v>
                </c:pt>
                <c:pt idx="200">
                  <c:v>86.965904235839844</c:v>
                </c:pt>
                <c:pt idx="201">
                  <c:v>84.880393981933594</c:v>
                </c:pt>
                <c:pt idx="202">
                  <c:v>86.873786926269531</c:v>
                </c:pt>
                <c:pt idx="203">
                  <c:v>92.634918212890625</c:v>
                </c:pt>
                <c:pt idx="204">
                  <c:v>83.03851318359375</c:v>
                </c:pt>
                <c:pt idx="205">
                  <c:v>91.507568359375</c:v>
                </c:pt>
                <c:pt idx="206">
                  <c:v>89.431663513183594</c:v>
                </c:pt>
                <c:pt idx="207">
                  <c:v>83.445594787597656</c:v>
                </c:pt>
                <c:pt idx="208">
                  <c:v>94.281448364257813</c:v>
                </c:pt>
                <c:pt idx="209">
                  <c:v>90.493133544921875</c:v>
                </c:pt>
                <c:pt idx="210">
                  <c:v>89.397331237792969</c:v>
                </c:pt>
                <c:pt idx="211">
                  <c:v>77.2764892578125</c:v>
                </c:pt>
                <c:pt idx="212">
                  <c:v>84.861618041992188</c:v>
                </c:pt>
                <c:pt idx="213">
                  <c:v>87.055221557617188</c:v>
                </c:pt>
                <c:pt idx="214">
                  <c:v>89.373008728027344</c:v>
                </c:pt>
                <c:pt idx="215">
                  <c:v>74.735816955566406</c:v>
                </c:pt>
                <c:pt idx="216">
                  <c:v>86.320762634277344</c:v>
                </c:pt>
                <c:pt idx="217">
                  <c:v>88.90435791015625</c:v>
                </c:pt>
                <c:pt idx="218">
                  <c:v>79.861480712890625</c:v>
                </c:pt>
                <c:pt idx="219">
                  <c:v>95.840789794921875</c:v>
                </c:pt>
                <c:pt idx="220">
                  <c:v>85.884803771972656</c:v>
                </c:pt>
                <c:pt idx="221">
                  <c:v>91.73577880859375</c:v>
                </c:pt>
                <c:pt idx="222">
                  <c:v>89.272567749023438</c:v>
                </c:pt>
                <c:pt idx="223">
                  <c:v>80.577430725097656</c:v>
                </c:pt>
                <c:pt idx="224">
                  <c:v>80.503990173339844</c:v>
                </c:pt>
                <c:pt idx="225">
                  <c:v>81.336380004882813</c:v>
                </c:pt>
                <c:pt idx="226">
                  <c:v>89.009025573730469</c:v>
                </c:pt>
                <c:pt idx="227">
                  <c:v>79.989280700683594</c:v>
                </c:pt>
                <c:pt idx="228">
                  <c:v>90.894607543945313</c:v>
                </c:pt>
                <c:pt idx="229">
                  <c:v>94.25433349609375</c:v>
                </c:pt>
                <c:pt idx="230">
                  <c:v>86.914016723632813</c:v>
                </c:pt>
                <c:pt idx="231">
                  <c:v>89.768211364746094</c:v>
                </c:pt>
                <c:pt idx="232">
                  <c:v>93.972808837890625</c:v>
                </c:pt>
                <c:pt idx="233">
                  <c:v>89.03656005859375</c:v>
                </c:pt>
                <c:pt idx="234">
                  <c:v>83.867347717285156</c:v>
                </c:pt>
                <c:pt idx="235">
                  <c:v>81.134681701660156</c:v>
                </c:pt>
                <c:pt idx="236">
                  <c:v>89.969284057617188</c:v>
                </c:pt>
                <c:pt idx="237">
                  <c:v>88.456153869628906</c:v>
                </c:pt>
                <c:pt idx="238">
                  <c:v>86.428108215332031</c:v>
                </c:pt>
                <c:pt idx="239">
                  <c:v>89.85797119140625</c:v>
                </c:pt>
                <c:pt idx="240">
                  <c:v>98.278282165527344</c:v>
                </c:pt>
                <c:pt idx="241">
                  <c:v>80.211151123046875</c:v>
                </c:pt>
                <c:pt idx="242">
                  <c:v>83.102645874023438</c:v>
                </c:pt>
                <c:pt idx="243">
                  <c:v>80.54534912109375</c:v>
                </c:pt>
                <c:pt idx="244">
                  <c:v>93.303504943847656</c:v>
                </c:pt>
                <c:pt idx="245">
                  <c:v>89.553955078125</c:v>
                </c:pt>
                <c:pt idx="246">
                  <c:v>80.979766845703125</c:v>
                </c:pt>
                <c:pt idx="247">
                  <c:v>93.370796203613281</c:v>
                </c:pt>
                <c:pt idx="248">
                  <c:v>85.48663330078125</c:v>
                </c:pt>
                <c:pt idx="249">
                  <c:v>89.428901672363281</c:v>
                </c:pt>
                <c:pt idx="250">
                  <c:v>94.409385681152344</c:v>
                </c:pt>
                <c:pt idx="251">
                  <c:v>77.738861083984375</c:v>
                </c:pt>
                <c:pt idx="252">
                  <c:v>88.803939819335938</c:v>
                </c:pt>
                <c:pt idx="253">
                  <c:v>76.497238159179688</c:v>
                </c:pt>
                <c:pt idx="254">
                  <c:v>88.964874267578125</c:v>
                </c:pt>
                <c:pt idx="255">
                  <c:v>84.114860534667969</c:v>
                </c:pt>
                <c:pt idx="256">
                  <c:v>87.6168212890625</c:v>
                </c:pt>
                <c:pt idx="257">
                  <c:v>80.394477844238281</c:v>
                </c:pt>
                <c:pt idx="258">
                  <c:v>85.235038757324219</c:v>
                </c:pt>
                <c:pt idx="259">
                  <c:v>84.662315368652344</c:v>
                </c:pt>
                <c:pt idx="260">
                  <c:v>99.22186279296875</c:v>
                </c:pt>
                <c:pt idx="261">
                  <c:v>92.210502624511719</c:v>
                </c:pt>
                <c:pt idx="262">
                  <c:v>93.68511962890625</c:v>
                </c:pt>
                <c:pt idx="263">
                  <c:v>88.713165283203125</c:v>
                </c:pt>
                <c:pt idx="264">
                  <c:v>83.773567199707031</c:v>
                </c:pt>
                <c:pt idx="265">
                  <c:v>97.139877319335938</c:v>
                </c:pt>
                <c:pt idx="266">
                  <c:v>90.418121337890625</c:v>
                </c:pt>
                <c:pt idx="267">
                  <c:v>85.537879943847656</c:v>
                </c:pt>
                <c:pt idx="268">
                  <c:v>89.2867431640625</c:v>
                </c:pt>
                <c:pt idx="269">
                  <c:v>80.158660888671875</c:v>
                </c:pt>
                <c:pt idx="270">
                  <c:v>86.8316650390625</c:v>
                </c:pt>
                <c:pt idx="271">
                  <c:v>89.317794799804688</c:v>
                </c:pt>
                <c:pt idx="272">
                  <c:v>85.89410400390625</c:v>
                </c:pt>
                <c:pt idx="273">
                  <c:v>87.112693786621094</c:v>
                </c:pt>
                <c:pt idx="274">
                  <c:v>77.1805419921875</c:v>
                </c:pt>
                <c:pt idx="275">
                  <c:v>79.435874938964844</c:v>
                </c:pt>
                <c:pt idx="276">
                  <c:v>79.570060729980469</c:v>
                </c:pt>
                <c:pt idx="277">
                  <c:v>85.183731079101563</c:v>
                </c:pt>
                <c:pt idx="278">
                  <c:v>88.738265991210938</c:v>
                </c:pt>
                <c:pt idx="279">
                  <c:v>86.984893798828125</c:v>
                </c:pt>
                <c:pt idx="280">
                  <c:v>76.852325439453125</c:v>
                </c:pt>
                <c:pt idx="281">
                  <c:v>85.80108642578125</c:v>
                </c:pt>
                <c:pt idx="282">
                  <c:v>85.027015686035156</c:v>
                </c:pt>
                <c:pt idx="283">
                  <c:v>89.724411010742188</c:v>
                </c:pt>
                <c:pt idx="284">
                  <c:v>80.601585388183594</c:v>
                </c:pt>
                <c:pt idx="285">
                  <c:v>87.530746459960938</c:v>
                </c:pt>
                <c:pt idx="286">
                  <c:v>84.725143432617188</c:v>
                </c:pt>
                <c:pt idx="287">
                  <c:v>88.25360107421875</c:v>
                </c:pt>
                <c:pt idx="288">
                  <c:v>78.159576416015625</c:v>
                </c:pt>
                <c:pt idx="289">
                  <c:v>87.770805358886719</c:v>
                </c:pt>
                <c:pt idx="290">
                  <c:v>83.368865966796875</c:v>
                </c:pt>
                <c:pt idx="291">
                  <c:v>88.992202758789063</c:v>
                </c:pt>
                <c:pt idx="292">
                  <c:v>84.466827392578125</c:v>
                </c:pt>
                <c:pt idx="293">
                  <c:v>90.885673522949219</c:v>
                </c:pt>
                <c:pt idx="294">
                  <c:v>99.81915283203125</c:v>
                </c:pt>
                <c:pt idx="295">
                  <c:v>83.358283996582031</c:v>
                </c:pt>
                <c:pt idx="296">
                  <c:v>94.013626098632813</c:v>
                </c:pt>
                <c:pt idx="297">
                  <c:v>85.154716491699219</c:v>
                </c:pt>
                <c:pt idx="298">
                  <c:v>85.044143676757813</c:v>
                </c:pt>
                <c:pt idx="299">
                  <c:v>83.656013488769531</c:v>
                </c:pt>
                <c:pt idx="300">
                  <c:v>84.130073547363281</c:v>
                </c:pt>
                <c:pt idx="301">
                  <c:v>94.698539733886719</c:v>
                </c:pt>
                <c:pt idx="302">
                  <c:v>88.451850891113281</c:v>
                </c:pt>
                <c:pt idx="303">
                  <c:v>97.409309387207031</c:v>
                </c:pt>
                <c:pt idx="304">
                  <c:v>78.936859130859375</c:v>
                </c:pt>
                <c:pt idx="305">
                  <c:v>81.51141357421875</c:v>
                </c:pt>
                <c:pt idx="306">
                  <c:v>77.233535766601563</c:v>
                </c:pt>
                <c:pt idx="307">
                  <c:v>86.139930725097656</c:v>
                </c:pt>
                <c:pt idx="308">
                  <c:v>84.751594543457031</c:v>
                </c:pt>
                <c:pt idx="309">
                  <c:v>86.508209228515625</c:v>
                </c:pt>
                <c:pt idx="310">
                  <c:v>89.488151550292969</c:v>
                </c:pt>
                <c:pt idx="311">
                  <c:v>82.563796997070313</c:v>
                </c:pt>
                <c:pt idx="312">
                  <c:v>90.190650939941406</c:v>
                </c:pt>
                <c:pt idx="313">
                  <c:v>83.740402221679688</c:v>
                </c:pt>
                <c:pt idx="314">
                  <c:v>90.388519287109375</c:v>
                </c:pt>
                <c:pt idx="315">
                  <c:v>90.829216003417969</c:v>
                </c:pt>
                <c:pt idx="316">
                  <c:v>84.471084594726563</c:v>
                </c:pt>
                <c:pt idx="317">
                  <c:v>82.811363220214844</c:v>
                </c:pt>
                <c:pt idx="318">
                  <c:v>87.495536804199219</c:v>
                </c:pt>
                <c:pt idx="319">
                  <c:v>92.020256042480469</c:v>
                </c:pt>
                <c:pt idx="320">
                  <c:v>71.073165893554688</c:v>
                </c:pt>
                <c:pt idx="321">
                  <c:v>96.382476806640625</c:v>
                </c:pt>
                <c:pt idx="322">
                  <c:v>84.748733520507813</c:v>
                </c:pt>
                <c:pt idx="323">
                  <c:v>74.916725158691406</c:v>
                </c:pt>
                <c:pt idx="324">
                  <c:v>88.966972351074219</c:v>
                </c:pt>
                <c:pt idx="325">
                  <c:v>91.112533569335938</c:v>
                </c:pt>
                <c:pt idx="326">
                  <c:v>92.481689453125</c:v>
                </c:pt>
                <c:pt idx="327">
                  <c:v>85.530494689941406</c:v>
                </c:pt>
                <c:pt idx="328">
                  <c:v>82.747520446777344</c:v>
                </c:pt>
                <c:pt idx="329">
                  <c:v>84.2696533203125</c:v>
                </c:pt>
                <c:pt idx="330">
                  <c:v>82.431571960449219</c:v>
                </c:pt>
                <c:pt idx="331">
                  <c:v>83.677940368652344</c:v>
                </c:pt>
                <c:pt idx="332">
                  <c:v>84.718719482421875</c:v>
                </c:pt>
                <c:pt idx="333">
                  <c:v>80.171371459960938</c:v>
                </c:pt>
                <c:pt idx="334">
                  <c:v>79.437095642089844</c:v>
                </c:pt>
                <c:pt idx="335">
                  <c:v>82.818717956542969</c:v>
                </c:pt>
                <c:pt idx="336">
                  <c:v>82.395980834960938</c:v>
                </c:pt>
                <c:pt idx="337">
                  <c:v>88.4521484375</c:v>
                </c:pt>
                <c:pt idx="338">
                  <c:v>89.992355346679688</c:v>
                </c:pt>
                <c:pt idx="339">
                  <c:v>86.540847778320313</c:v>
                </c:pt>
                <c:pt idx="340">
                  <c:v>85.663978576660156</c:v>
                </c:pt>
                <c:pt idx="341">
                  <c:v>84.858146667480469</c:v>
                </c:pt>
                <c:pt idx="342">
                  <c:v>87.03021240234375</c:v>
                </c:pt>
                <c:pt idx="343">
                  <c:v>77.293434143066406</c:v>
                </c:pt>
                <c:pt idx="344">
                  <c:v>81.642021179199219</c:v>
                </c:pt>
                <c:pt idx="345">
                  <c:v>81.91888427734375</c:v>
                </c:pt>
                <c:pt idx="346">
                  <c:v>80.569442749023438</c:v>
                </c:pt>
                <c:pt idx="347">
                  <c:v>83.513595581054688</c:v>
                </c:pt>
                <c:pt idx="348">
                  <c:v>89.919288635253906</c:v>
                </c:pt>
                <c:pt idx="349">
                  <c:v>83.717292785644531</c:v>
                </c:pt>
                <c:pt idx="350">
                  <c:v>90.708656311035156</c:v>
                </c:pt>
                <c:pt idx="351">
                  <c:v>86.635101318359375</c:v>
                </c:pt>
                <c:pt idx="352">
                  <c:v>84.328407287597656</c:v>
                </c:pt>
                <c:pt idx="353">
                  <c:v>84.00653076171875</c:v>
                </c:pt>
                <c:pt idx="354">
                  <c:v>87.3033447265625</c:v>
                </c:pt>
                <c:pt idx="355">
                  <c:v>85.459403991699219</c:v>
                </c:pt>
                <c:pt idx="356">
                  <c:v>80.650077819824219</c:v>
                </c:pt>
                <c:pt idx="357">
                  <c:v>87.302131652832031</c:v>
                </c:pt>
                <c:pt idx="358">
                  <c:v>85.830673217773438</c:v>
                </c:pt>
                <c:pt idx="359">
                  <c:v>78.967292785644531</c:v>
                </c:pt>
                <c:pt idx="360">
                  <c:v>85.768119812011719</c:v>
                </c:pt>
                <c:pt idx="361">
                  <c:v>82.794273376464844</c:v>
                </c:pt>
                <c:pt idx="362">
                  <c:v>73.733154296875</c:v>
                </c:pt>
                <c:pt idx="363">
                  <c:v>94.35894775390625</c:v>
                </c:pt>
                <c:pt idx="364">
                  <c:v>83.048851013183594</c:v>
                </c:pt>
                <c:pt idx="365">
                  <c:v>85.679336547851563</c:v>
                </c:pt>
                <c:pt idx="366">
                  <c:v>90.648269653320313</c:v>
                </c:pt>
                <c:pt idx="367">
                  <c:v>83.499053955078125</c:v>
                </c:pt>
                <c:pt idx="368">
                  <c:v>81.717353820800781</c:v>
                </c:pt>
                <c:pt idx="369">
                  <c:v>77.488441467285156</c:v>
                </c:pt>
                <c:pt idx="370">
                  <c:v>88.140853881835938</c:v>
                </c:pt>
                <c:pt idx="371">
                  <c:v>85.944770812988281</c:v>
                </c:pt>
                <c:pt idx="372">
                  <c:v>85.971160888671875</c:v>
                </c:pt>
                <c:pt idx="373">
                  <c:v>95.617401123046875</c:v>
                </c:pt>
                <c:pt idx="374">
                  <c:v>87.747627258300781</c:v>
                </c:pt>
                <c:pt idx="375">
                  <c:v>86.812614440917969</c:v>
                </c:pt>
                <c:pt idx="376">
                  <c:v>79.660285949707031</c:v>
                </c:pt>
                <c:pt idx="377">
                  <c:v>80.213066101074219</c:v>
                </c:pt>
                <c:pt idx="378">
                  <c:v>93.252105712890625</c:v>
                </c:pt>
                <c:pt idx="379">
                  <c:v>88.587394714355469</c:v>
                </c:pt>
                <c:pt idx="380">
                  <c:v>79.956809997558594</c:v>
                </c:pt>
                <c:pt idx="381">
                  <c:v>89.317802429199219</c:v>
                </c:pt>
                <c:pt idx="382">
                  <c:v>84.88348388671875</c:v>
                </c:pt>
                <c:pt idx="383">
                  <c:v>84.740447998046875</c:v>
                </c:pt>
                <c:pt idx="384">
                  <c:v>81.899818420410156</c:v>
                </c:pt>
                <c:pt idx="385">
                  <c:v>91.948020935058594</c:v>
                </c:pt>
                <c:pt idx="386">
                  <c:v>85.981819152832031</c:v>
                </c:pt>
                <c:pt idx="387">
                  <c:v>87.761299133300781</c:v>
                </c:pt>
                <c:pt idx="388">
                  <c:v>78.979499816894531</c:v>
                </c:pt>
                <c:pt idx="389">
                  <c:v>80.315765380859375</c:v>
                </c:pt>
                <c:pt idx="390">
                  <c:v>85.731681823730469</c:v>
                </c:pt>
                <c:pt idx="391">
                  <c:v>83.109474182128906</c:v>
                </c:pt>
                <c:pt idx="392">
                  <c:v>82.457099914550781</c:v>
                </c:pt>
                <c:pt idx="393">
                  <c:v>88.844070434570313</c:v>
                </c:pt>
                <c:pt idx="394">
                  <c:v>98.449546813964844</c:v>
                </c:pt>
                <c:pt idx="395">
                  <c:v>87.650802612304688</c:v>
                </c:pt>
                <c:pt idx="396">
                  <c:v>88.600730895996094</c:v>
                </c:pt>
                <c:pt idx="397">
                  <c:v>89.706558227539063</c:v>
                </c:pt>
                <c:pt idx="398">
                  <c:v>88.325935363769531</c:v>
                </c:pt>
                <c:pt idx="399">
                  <c:v>81.511711120605469</c:v>
                </c:pt>
                <c:pt idx="400">
                  <c:v>77.895698547363281</c:v>
                </c:pt>
                <c:pt idx="401">
                  <c:v>84.783668518066406</c:v>
                </c:pt>
                <c:pt idx="402">
                  <c:v>88.297782897949219</c:v>
                </c:pt>
                <c:pt idx="403">
                  <c:v>87.509315490722656</c:v>
                </c:pt>
                <c:pt idx="404">
                  <c:v>100.5790481567383</c:v>
                </c:pt>
                <c:pt idx="405">
                  <c:v>86.486862182617188</c:v>
                </c:pt>
                <c:pt idx="406">
                  <c:v>84.541786193847656</c:v>
                </c:pt>
                <c:pt idx="407">
                  <c:v>88.886016845703125</c:v>
                </c:pt>
                <c:pt idx="408">
                  <c:v>86.169952392578125</c:v>
                </c:pt>
                <c:pt idx="409">
                  <c:v>85.574386596679688</c:v>
                </c:pt>
                <c:pt idx="410">
                  <c:v>82.698219299316406</c:v>
                </c:pt>
                <c:pt idx="411">
                  <c:v>93.467765808105469</c:v>
                </c:pt>
                <c:pt idx="412">
                  <c:v>90.208503723144531</c:v>
                </c:pt>
                <c:pt idx="413">
                  <c:v>86.130882263183594</c:v>
                </c:pt>
                <c:pt idx="414">
                  <c:v>88.858535766601563</c:v>
                </c:pt>
                <c:pt idx="415">
                  <c:v>90.751914978027344</c:v>
                </c:pt>
                <c:pt idx="416">
                  <c:v>81.180992126464844</c:v>
                </c:pt>
                <c:pt idx="417">
                  <c:v>84.030372619628906</c:v>
                </c:pt>
                <c:pt idx="418">
                  <c:v>92.9901123046875</c:v>
                </c:pt>
                <c:pt idx="419">
                  <c:v>84.867469787597656</c:v>
                </c:pt>
                <c:pt idx="420">
                  <c:v>86.535751342773438</c:v>
                </c:pt>
                <c:pt idx="421">
                  <c:v>79.540145874023438</c:v>
                </c:pt>
                <c:pt idx="422">
                  <c:v>80.605796813964844</c:v>
                </c:pt>
                <c:pt idx="423">
                  <c:v>82.792037963867188</c:v>
                </c:pt>
                <c:pt idx="424">
                  <c:v>81.035614013671875</c:v>
                </c:pt>
                <c:pt idx="425">
                  <c:v>86.580055236816406</c:v>
                </c:pt>
                <c:pt idx="426">
                  <c:v>81.626327514648438</c:v>
                </c:pt>
                <c:pt idx="427">
                  <c:v>85.980186462402344</c:v>
                </c:pt>
                <c:pt idx="428">
                  <c:v>87.067222595214844</c:v>
                </c:pt>
                <c:pt idx="429">
                  <c:v>86.750572204589844</c:v>
                </c:pt>
                <c:pt idx="430">
                  <c:v>84.35760498046875</c:v>
                </c:pt>
                <c:pt idx="431">
                  <c:v>80.622627258300781</c:v>
                </c:pt>
                <c:pt idx="432">
                  <c:v>96.908889770507813</c:v>
                </c:pt>
                <c:pt idx="433">
                  <c:v>89.229286193847656</c:v>
                </c:pt>
                <c:pt idx="434">
                  <c:v>74.916984558105469</c:v>
                </c:pt>
                <c:pt idx="435">
                  <c:v>84.909194946289063</c:v>
                </c:pt>
                <c:pt idx="436">
                  <c:v>85.218353271484375</c:v>
                </c:pt>
                <c:pt idx="437">
                  <c:v>81.387298583984375</c:v>
                </c:pt>
                <c:pt idx="438">
                  <c:v>73.245063781738281</c:v>
                </c:pt>
                <c:pt idx="439">
                  <c:v>92.435096740722656</c:v>
                </c:pt>
                <c:pt idx="440">
                  <c:v>90.228355407714844</c:v>
                </c:pt>
                <c:pt idx="441">
                  <c:v>81.533088684082031</c:v>
                </c:pt>
                <c:pt idx="442">
                  <c:v>88.159385681152344</c:v>
                </c:pt>
                <c:pt idx="443">
                  <c:v>80.824089050292969</c:v>
                </c:pt>
                <c:pt idx="444">
                  <c:v>92.623321533203125</c:v>
                </c:pt>
                <c:pt idx="445">
                  <c:v>86.481048583984375</c:v>
                </c:pt>
                <c:pt idx="446">
                  <c:v>93.130020141601563</c:v>
                </c:pt>
                <c:pt idx="447">
                  <c:v>87.569000244140625</c:v>
                </c:pt>
                <c:pt idx="448">
                  <c:v>81.420654296875</c:v>
                </c:pt>
                <c:pt idx="449">
                  <c:v>84.1790771484375</c:v>
                </c:pt>
                <c:pt idx="450">
                  <c:v>92.572547912597656</c:v>
                </c:pt>
                <c:pt idx="451">
                  <c:v>87.130523681640625</c:v>
                </c:pt>
                <c:pt idx="452">
                  <c:v>91.242660522460938</c:v>
                </c:pt>
                <c:pt idx="453">
                  <c:v>83.626678466796875</c:v>
                </c:pt>
                <c:pt idx="454">
                  <c:v>93.709869384765625</c:v>
                </c:pt>
                <c:pt idx="455">
                  <c:v>91.128028869628906</c:v>
                </c:pt>
                <c:pt idx="456">
                  <c:v>87.015953063964844</c:v>
                </c:pt>
                <c:pt idx="457">
                  <c:v>86.042396545410156</c:v>
                </c:pt>
                <c:pt idx="458">
                  <c:v>87.822380065917969</c:v>
                </c:pt>
                <c:pt idx="459">
                  <c:v>79.859451293945313</c:v>
                </c:pt>
                <c:pt idx="460">
                  <c:v>83.602485656738281</c:v>
                </c:pt>
                <c:pt idx="461">
                  <c:v>83.303482055664063</c:v>
                </c:pt>
                <c:pt idx="462">
                  <c:v>91.514938354492188</c:v>
                </c:pt>
                <c:pt idx="463">
                  <c:v>80.545051574707031</c:v>
                </c:pt>
                <c:pt idx="464">
                  <c:v>89.157356262207031</c:v>
                </c:pt>
                <c:pt idx="465">
                  <c:v>85.285072326660156</c:v>
                </c:pt>
                <c:pt idx="466">
                  <c:v>84.290016174316406</c:v>
                </c:pt>
                <c:pt idx="467">
                  <c:v>78.844886779785156</c:v>
                </c:pt>
                <c:pt idx="468">
                  <c:v>88.974693298339844</c:v>
                </c:pt>
                <c:pt idx="469">
                  <c:v>69.505020141601563</c:v>
                </c:pt>
                <c:pt idx="470">
                  <c:v>85.604286193847656</c:v>
                </c:pt>
                <c:pt idx="471">
                  <c:v>93.493019104003906</c:v>
                </c:pt>
                <c:pt idx="472">
                  <c:v>84.077362060546875</c:v>
                </c:pt>
                <c:pt idx="473">
                  <c:v>87.276878356933594</c:v>
                </c:pt>
                <c:pt idx="474">
                  <c:v>84.276779174804688</c:v>
                </c:pt>
                <c:pt idx="475">
                  <c:v>83.708763122558594</c:v>
                </c:pt>
                <c:pt idx="476">
                  <c:v>82.273841857910156</c:v>
                </c:pt>
                <c:pt idx="477">
                  <c:v>79.363922119140625</c:v>
                </c:pt>
                <c:pt idx="478">
                  <c:v>74.445075988769531</c:v>
                </c:pt>
                <c:pt idx="479">
                  <c:v>84.546142578125</c:v>
                </c:pt>
                <c:pt idx="480">
                  <c:v>78.717597961425781</c:v>
                </c:pt>
                <c:pt idx="481">
                  <c:v>89.474746704101563</c:v>
                </c:pt>
                <c:pt idx="482">
                  <c:v>87.594802856445313</c:v>
                </c:pt>
                <c:pt idx="483">
                  <c:v>83.273323059082031</c:v>
                </c:pt>
                <c:pt idx="484">
                  <c:v>97.04461669921875</c:v>
                </c:pt>
                <c:pt idx="485">
                  <c:v>83.91510009765625</c:v>
                </c:pt>
                <c:pt idx="486">
                  <c:v>86.35028076171875</c:v>
                </c:pt>
                <c:pt idx="487">
                  <c:v>86.898574829101563</c:v>
                </c:pt>
                <c:pt idx="488">
                  <c:v>82.07891845703125</c:v>
                </c:pt>
                <c:pt idx="489">
                  <c:v>78.483604431152344</c:v>
                </c:pt>
                <c:pt idx="490">
                  <c:v>85.691009521484375</c:v>
                </c:pt>
                <c:pt idx="491">
                  <c:v>88.343711853027344</c:v>
                </c:pt>
                <c:pt idx="492">
                  <c:v>93.706199645996094</c:v>
                </c:pt>
                <c:pt idx="493">
                  <c:v>89.975593566894531</c:v>
                </c:pt>
                <c:pt idx="494">
                  <c:v>89.049446105957031</c:v>
                </c:pt>
                <c:pt idx="495">
                  <c:v>87.011016845703125</c:v>
                </c:pt>
                <c:pt idx="496">
                  <c:v>77.328964233398438</c:v>
                </c:pt>
                <c:pt idx="497">
                  <c:v>77.579338073730469</c:v>
                </c:pt>
                <c:pt idx="498">
                  <c:v>90.621330261230469</c:v>
                </c:pt>
                <c:pt idx="499">
                  <c:v>81.09454345703125</c:v>
                </c:pt>
                <c:pt idx="500">
                  <c:v>86.850746154785156</c:v>
                </c:pt>
                <c:pt idx="501">
                  <c:v>89.554489135742188</c:v>
                </c:pt>
                <c:pt idx="502">
                  <c:v>78.85687255859375</c:v>
                </c:pt>
                <c:pt idx="503">
                  <c:v>91.903053283691406</c:v>
                </c:pt>
                <c:pt idx="504">
                  <c:v>83.088714599609375</c:v>
                </c:pt>
                <c:pt idx="505">
                  <c:v>74.284111022949219</c:v>
                </c:pt>
                <c:pt idx="506">
                  <c:v>90.420219421386719</c:v>
                </c:pt>
                <c:pt idx="507">
                  <c:v>86.485725402832031</c:v>
                </c:pt>
                <c:pt idx="508">
                  <c:v>90.343605041503906</c:v>
                </c:pt>
                <c:pt idx="509">
                  <c:v>77.201873779296875</c:v>
                </c:pt>
                <c:pt idx="510">
                  <c:v>83.54248046875</c:v>
                </c:pt>
                <c:pt idx="511">
                  <c:v>83.994102478027344</c:v>
                </c:pt>
                <c:pt idx="512">
                  <c:v>79.076866149902344</c:v>
                </c:pt>
                <c:pt idx="513">
                  <c:v>72.146827697753906</c:v>
                </c:pt>
                <c:pt idx="514">
                  <c:v>77.852638244628906</c:v>
                </c:pt>
                <c:pt idx="515">
                  <c:v>85.197830200195313</c:v>
                </c:pt>
                <c:pt idx="516">
                  <c:v>89.397224426269531</c:v>
                </c:pt>
                <c:pt idx="517">
                  <c:v>76.873626708984375</c:v>
                </c:pt>
                <c:pt idx="518">
                  <c:v>80.087562561035156</c:v>
                </c:pt>
                <c:pt idx="519">
                  <c:v>84.326629638671875</c:v>
                </c:pt>
                <c:pt idx="520">
                  <c:v>80.697288513183594</c:v>
                </c:pt>
                <c:pt idx="521">
                  <c:v>82.927597045898438</c:v>
                </c:pt>
                <c:pt idx="522">
                  <c:v>100.9379806518555</c:v>
                </c:pt>
                <c:pt idx="523">
                  <c:v>88.005699157714844</c:v>
                </c:pt>
                <c:pt idx="524">
                  <c:v>88.679740905761719</c:v>
                </c:pt>
                <c:pt idx="525">
                  <c:v>85.684295654296875</c:v>
                </c:pt>
                <c:pt idx="526">
                  <c:v>79.064170837402344</c:v>
                </c:pt>
                <c:pt idx="527">
                  <c:v>86.281028747558594</c:v>
                </c:pt>
                <c:pt idx="528">
                  <c:v>81.2398681640625</c:v>
                </c:pt>
                <c:pt idx="529">
                  <c:v>89.515998840332031</c:v>
                </c:pt>
                <c:pt idx="530">
                  <c:v>90.303352355957031</c:v>
                </c:pt>
                <c:pt idx="531">
                  <c:v>81.585731506347656</c:v>
                </c:pt>
                <c:pt idx="532">
                  <c:v>88.190826416015625</c:v>
                </c:pt>
                <c:pt idx="533">
                  <c:v>84.175323486328125</c:v>
                </c:pt>
                <c:pt idx="534">
                  <c:v>85.349159240722656</c:v>
                </c:pt>
                <c:pt idx="535">
                  <c:v>91.753433227539063</c:v>
                </c:pt>
                <c:pt idx="536">
                  <c:v>87.6290283203125</c:v>
                </c:pt>
                <c:pt idx="537">
                  <c:v>91.601570129394531</c:v>
                </c:pt>
                <c:pt idx="538">
                  <c:v>83.968254089355469</c:v>
                </c:pt>
                <c:pt idx="539">
                  <c:v>89.612861633300781</c:v>
                </c:pt>
                <c:pt idx="540">
                  <c:v>72.521888732910156</c:v>
                </c:pt>
                <c:pt idx="541">
                  <c:v>80.744163513183594</c:v>
                </c:pt>
                <c:pt idx="542">
                  <c:v>78.448043823242188</c:v>
                </c:pt>
                <c:pt idx="543">
                  <c:v>88.159217834472656</c:v>
                </c:pt>
                <c:pt idx="544">
                  <c:v>95.325874328613281</c:v>
                </c:pt>
                <c:pt idx="545">
                  <c:v>83.417625427246094</c:v>
                </c:pt>
                <c:pt idx="546">
                  <c:v>87.412803649902344</c:v>
                </c:pt>
                <c:pt idx="547">
                  <c:v>92.965652465820313</c:v>
                </c:pt>
                <c:pt idx="548">
                  <c:v>86.549446105957031</c:v>
                </c:pt>
                <c:pt idx="549">
                  <c:v>85.141242980957031</c:v>
                </c:pt>
                <c:pt idx="550">
                  <c:v>97.581733703613281</c:v>
                </c:pt>
                <c:pt idx="551">
                  <c:v>90.853355407714844</c:v>
                </c:pt>
                <c:pt idx="552">
                  <c:v>90.778724670410156</c:v>
                </c:pt>
                <c:pt idx="553">
                  <c:v>76.784637451171875</c:v>
                </c:pt>
                <c:pt idx="554">
                  <c:v>86.376258850097656</c:v>
                </c:pt>
                <c:pt idx="555">
                  <c:v>76.350120544433594</c:v>
                </c:pt>
                <c:pt idx="556">
                  <c:v>75.315925598144531</c:v>
                </c:pt>
                <c:pt idx="557">
                  <c:v>87.979515075683594</c:v>
                </c:pt>
                <c:pt idx="558">
                  <c:v>84.590324401855469</c:v>
                </c:pt>
                <c:pt idx="559">
                  <c:v>88.270271301269531</c:v>
                </c:pt>
                <c:pt idx="560">
                  <c:v>90.709671020507813</c:v>
                </c:pt>
                <c:pt idx="561">
                  <c:v>91.625717163085938</c:v>
                </c:pt>
                <c:pt idx="562">
                  <c:v>83.326164245605469</c:v>
                </c:pt>
                <c:pt idx="563">
                  <c:v>84.811546325683594</c:v>
                </c:pt>
                <c:pt idx="564">
                  <c:v>78.178688049316406</c:v>
                </c:pt>
                <c:pt idx="565">
                  <c:v>85.734870910644531</c:v>
                </c:pt>
                <c:pt idx="566">
                  <c:v>85.382392883300781</c:v>
                </c:pt>
                <c:pt idx="567">
                  <c:v>91.208915710449219</c:v>
                </c:pt>
                <c:pt idx="568">
                  <c:v>85.652679443359375</c:v>
                </c:pt>
                <c:pt idx="569">
                  <c:v>85.411842346191406</c:v>
                </c:pt>
                <c:pt idx="570">
                  <c:v>77.980171203613281</c:v>
                </c:pt>
                <c:pt idx="571">
                  <c:v>81.337959289550781</c:v>
                </c:pt>
                <c:pt idx="572">
                  <c:v>88.9151611328125</c:v>
                </c:pt>
                <c:pt idx="573">
                  <c:v>90.504592895507813</c:v>
                </c:pt>
                <c:pt idx="574">
                  <c:v>82.995735168457031</c:v>
                </c:pt>
                <c:pt idx="575">
                  <c:v>89.337867736816406</c:v>
                </c:pt>
                <c:pt idx="576">
                  <c:v>89.829437255859375</c:v>
                </c:pt>
                <c:pt idx="577">
                  <c:v>83.771171569824219</c:v>
                </c:pt>
                <c:pt idx="578">
                  <c:v>84.632713317871094</c:v>
                </c:pt>
                <c:pt idx="579">
                  <c:v>85.184341430664063</c:v>
                </c:pt>
                <c:pt idx="580">
                  <c:v>92.91864013671875</c:v>
                </c:pt>
                <c:pt idx="581">
                  <c:v>87.216316223144531</c:v>
                </c:pt>
                <c:pt idx="582">
                  <c:v>83.332298278808594</c:v>
                </c:pt>
                <c:pt idx="583">
                  <c:v>86.235725402832031</c:v>
                </c:pt>
                <c:pt idx="584">
                  <c:v>96.594192504882813</c:v>
                </c:pt>
                <c:pt idx="585">
                  <c:v>85.495628356933594</c:v>
                </c:pt>
                <c:pt idx="586">
                  <c:v>86.340141296386719</c:v>
                </c:pt>
                <c:pt idx="587">
                  <c:v>85.033149719238281</c:v>
                </c:pt>
                <c:pt idx="588">
                  <c:v>86.995292663574219</c:v>
                </c:pt>
                <c:pt idx="589">
                  <c:v>84.755699157714844</c:v>
                </c:pt>
                <c:pt idx="590">
                  <c:v>85.524116516113281</c:v>
                </c:pt>
                <c:pt idx="591">
                  <c:v>88.274169921875</c:v>
                </c:pt>
                <c:pt idx="592">
                  <c:v>86.846153259277344</c:v>
                </c:pt>
                <c:pt idx="593">
                  <c:v>85.836013793945313</c:v>
                </c:pt>
                <c:pt idx="594">
                  <c:v>86.702552795410156</c:v>
                </c:pt>
                <c:pt idx="595">
                  <c:v>82.523017883300781</c:v>
                </c:pt>
                <c:pt idx="596">
                  <c:v>78.974090576171875</c:v>
                </c:pt>
                <c:pt idx="597">
                  <c:v>91.908668518066406</c:v>
                </c:pt>
                <c:pt idx="598">
                  <c:v>77.090446472167969</c:v>
                </c:pt>
                <c:pt idx="599">
                  <c:v>82.561653137207031</c:v>
                </c:pt>
                <c:pt idx="600">
                  <c:v>86.627784729003906</c:v>
                </c:pt>
                <c:pt idx="601">
                  <c:v>81.531913757324219</c:v>
                </c:pt>
                <c:pt idx="602">
                  <c:v>86.794075012207031</c:v>
                </c:pt>
                <c:pt idx="603">
                  <c:v>86.186325073242188</c:v>
                </c:pt>
                <c:pt idx="604">
                  <c:v>79.317131042480469</c:v>
                </c:pt>
                <c:pt idx="605">
                  <c:v>89.102653503417969</c:v>
                </c:pt>
                <c:pt idx="606">
                  <c:v>90.200721740722656</c:v>
                </c:pt>
                <c:pt idx="607">
                  <c:v>82.106239318847656</c:v>
                </c:pt>
                <c:pt idx="608">
                  <c:v>82.095634460449219</c:v>
                </c:pt>
                <c:pt idx="609">
                  <c:v>86.797233581542969</c:v>
                </c:pt>
                <c:pt idx="610">
                  <c:v>85.892219543457031</c:v>
                </c:pt>
                <c:pt idx="611">
                  <c:v>79.9599609375</c:v>
                </c:pt>
                <c:pt idx="612">
                  <c:v>72.556892395019531</c:v>
                </c:pt>
                <c:pt idx="613">
                  <c:v>86.918502807617188</c:v>
                </c:pt>
                <c:pt idx="614">
                  <c:v>81.258171081542969</c:v>
                </c:pt>
                <c:pt idx="615">
                  <c:v>86.677009582519531</c:v>
                </c:pt>
                <c:pt idx="616">
                  <c:v>86.555625915527344</c:v>
                </c:pt>
                <c:pt idx="617">
                  <c:v>90.160995483398438</c:v>
                </c:pt>
                <c:pt idx="618">
                  <c:v>90.459976196289063</c:v>
                </c:pt>
                <c:pt idx="619">
                  <c:v>86.0389404296875</c:v>
                </c:pt>
                <c:pt idx="620">
                  <c:v>84.359687805175781</c:v>
                </c:pt>
                <c:pt idx="621">
                  <c:v>91.424179077148438</c:v>
                </c:pt>
                <c:pt idx="622">
                  <c:v>79.831710815429688</c:v>
                </c:pt>
                <c:pt idx="623">
                  <c:v>89.241973876953125</c:v>
                </c:pt>
                <c:pt idx="624">
                  <c:v>90.0174560546875</c:v>
                </c:pt>
                <c:pt idx="625">
                  <c:v>87.202667236328125</c:v>
                </c:pt>
                <c:pt idx="626">
                  <c:v>82.092903137207031</c:v>
                </c:pt>
                <c:pt idx="627">
                  <c:v>81.748207092285156</c:v>
                </c:pt>
                <c:pt idx="628">
                  <c:v>85.745491027832031</c:v>
                </c:pt>
                <c:pt idx="629">
                  <c:v>90.798110961914063</c:v>
                </c:pt>
                <c:pt idx="630">
                  <c:v>84.114791870117188</c:v>
                </c:pt>
                <c:pt idx="631">
                  <c:v>93.90228271484375</c:v>
                </c:pt>
                <c:pt idx="632">
                  <c:v>83.085105895996094</c:v>
                </c:pt>
                <c:pt idx="633">
                  <c:v>85.636329650878906</c:v>
                </c:pt>
                <c:pt idx="634">
                  <c:v>91.245613098144531</c:v>
                </c:pt>
                <c:pt idx="635">
                  <c:v>84.625526428222656</c:v>
                </c:pt>
                <c:pt idx="636">
                  <c:v>88.821266174316406</c:v>
                </c:pt>
                <c:pt idx="637">
                  <c:v>75.24365234375</c:v>
                </c:pt>
                <c:pt idx="638">
                  <c:v>90.345718383789063</c:v>
                </c:pt>
                <c:pt idx="639">
                  <c:v>88.773117065429688</c:v>
                </c:pt>
                <c:pt idx="640">
                  <c:v>89.01190185546875</c:v>
                </c:pt>
                <c:pt idx="641">
                  <c:v>86.73760986328125</c:v>
                </c:pt>
                <c:pt idx="642">
                  <c:v>87.152046203613281</c:v>
                </c:pt>
                <c:pt idx="643">
                  <c:v>87.53839111328125</c:v>
                </c:pt>
                <c:pt idx="644">
                  <c:v>78.247749328613281</c:v>
                </c:pt>
                <c:pt idx="645">
                  <c:v>86.81268310546875</c:v>
                </c:pt>
                <c:pt idx="646">
                  <c:v>79.622444152832031</c:v>
                </c:pt>
                <c:pt idx="647">
                  <c:v>87.428268432617188</c:v>
                </c:pt>
                <c:pt idx="648">
                  <c:v>71.362236022949219</c:v>
                </c:pt>
                <c:pt idx="649">
                  <c:v>87.499923706054688</c:v>
                </c:pt>
                <c:pt idx="650">
                  <c:v>77.674064636230469</c:v>
                </c:pt>
                <c:pt idx="651">
                  <c:v>86.48114013671875</c:v>
                </c:pt>
                <c:pt idx="652">
                  <c:v>90.900131225585938</c:v>
                </c:pt>
                <c:pt idx="653">
                  <c:v>88.247634887695313</c:v>
                </c:pt>
                <c:pt idx="654">
                  <c:v>92.433456420898438</c:v>
                </c:pt>
                <c:pt idx="655">
                  <c:v>77.489677429199219</c:v>
                </c:pt>
                <c:pt idx="656">
                  <c:v>89.8997802734375</c:v>
                </c:pt>
                <c:pt idx="657">
                  <c:v>94.486968994140625</c:v>
                </c:pt>
                <c:pt idx="658">
                  <c:v>87.538986206054688</c:v>
                </c:pt>
                <c:pt idx="659">
                  <c:v>91.146774291992188</c:v>
                </c:pt>
                <c:pt idx="660">
                  <c:v>84.612808227539063</c:v>
                </c:pt>
                <c:pt idx="661">
                  <c:v>89.239128112792969</c:v>
                </c:pt>
                <c:pt idx="662">
                  <c:v>78.893630981445313</c:v>
                </c:pt>
                <c:pt idx="663">
                  <c:v>78.169540405273438</c:v>
                </c:pt>
                <c:pt idx="664">
                  <c:v>88.454185485839844</c:v>
                </c:pt>
                <c:pt idx="665">
                  <c:v>87.581146240234375</c:v>
                </c:pt>
                <c:pt idx="666">
                  <c:v>79.681838989257813</c:v>
                </c:pt>
                <c:pt idx="667">
                  <c:v>89.006462097167969</c:v>
                </c:pt>
                <c:pt idx="668">
                  <c:v>76.991989135742188</c:v>
                </c:pt>
                <c:pt idx="669">
                  <c:v>86.9578857421875</c:v>
                </c:pt>
                <c:pt idx="670">
                  <c:v>94.365959167480469</c:v>
                </c:pt>
                <c:pt idx="671">
                  <c:v>78.9019775390625</c:v>
                </c:pt>
                <c:pt idx="672">
                  <c:v>74.817497253417969</c:v>
                </c:pt>
                <c:pt idx="673">
                  <c:v>90.578514099121094</c:v>
                </c:pt>
                <c:pt idx="674">
                  <c:v>86.050514221191406</c:v>
                </c:pt>
                <c:pt idx="675">
                  <c:v>89.662918090820313</c:v>
                </c:pt>
                <c:pt idx="676">
                  <c:v>84.925941467285156</c:v>
                </c:pt>
                <c:pt idx="677">
                  <c:v>85.988609313964844</c:v>
                </c:pt>
                <c:pt idx="678">
                  <c:v>91.818092346191406</c:v>
                </c:pt>
                <c:pt idx="679">
                  <c:v>83.170654296875</c:v>
                </c:pt>
                <c:pt idx="680">
                  <c:v>85.122100830078125</c:v>
                </c:pt>
                <c:pt idx="681">
                  <c:v>85.211036682128906</c:v>
                </c:pt>
                <c:pt idx="682">
                  <c:v>85.539024353027344</c:v>
                </c:pt>
                <c:pt idx="683">
                  <c:v>81.615058898925781</c:v>
                </c:pt>
                <c:pt idx="684">
                  <c:v>79.440345764160156</c:v>
                </c:pt>
                <c:pt idx="685">
                  <c:v>87.1026611328125</c:v>
                </c:pt>
                <c:pt idx="686">
                  <c:v>86.600395202636719</c:v>
                </c:pt>
                <c:pt idx="687">
                  <c:v>85.585067749023438</c:v>
                </c:pt>
                <c:pt idx="688">
                  <c:v>83.479644775390625</c:v>
                </c:pt>
                <c:pt idx="689">
                  <c:v>80.921684265136719</c:v>
                </c:pt>
                <c:pt idx="690">
                  <c:v>89.692726135253906</c:v>
                </c:pt>
                <c:pt idx="691">
                  <c:v>88.3631591796875</c:v>
                </c:pt>
                <c:pt idx="692">
                  <c:v>88.32061767578125</c:v>
                </c:pt>
                <c:pt idx="693">
                  <c:v>85.3475341796875</c:v>
                </c:pt>
                <c:pt idx="694">
                  <c:v>79.509292602539063</c:v>
                </c:pt>
                <c:pt idx="695">
                  <c:v>85.804489135742188</c:v>
                </c:pt>
                <c:pt idx="696">
                  <c:v>80.489494323730469</c:v>
                </c:pt>
                <c:pt idx="697">
                  <c:v>89.4161376953125</c:v>
                </c:pt>
                <c:pt idx="698">
                  <c:v>73.011116027832031</c:v>
                </c:pt>
                <c:pt idx="699">
                  <c:v>84.092735290527344</c:v>
                </c:pt>
                <c:pt idx="700">
                  <c:v>93.247383117675781</c:v>
                </c:pt>
                <c:pt idx="701">
                  <c:v>80.077911376953125</c:v>
                </c:pt>
                <c:pt idx="702">
                  <c:v>90.924324035644531</c:v>
                </c:pt>
                <c:pt idx="703">
                  <c:v>89.293128967285156</c:v>
                </c:pt>
                <c:pt idx="704">
                  <c:v>84.026321411132813</c:v>
                </c:pt>
                <c:pt idx="705">
                  <c:v>83.770729064941406</c:v>
                </c:pt>
                <c:pt idx="706">
                  <c:v>86.163070678710938</c:v>
                </c:pt>
                <c:pt idx="707">
                  <c:v>95.385665893554688</c:v>
                </c:pt>
                <c:pt idx="708">
                  <c:v>82.670806884765625</c:v>
                </c:pt>
                <c:pt idx="709">
                  <c:v>75.833198547363281</c:v>
                </c:pt>
                <c:pt idx="710">
                  <c:v>81.546562194824219</c:v>
                </c:pt>
                <c:pt idx="711">
                  <c:v>84.691848754882813</c:v>
                </c:pt>
                <c:pt idx="712">
                  <c:v>86.236282348632813</c:v>
                </c:pt>
                <c:pt idx="713">
                  <c:v>81.986778259277344</c:v>
                </c:pt>
                <c:pt idx="714">
                  <c:v>88.27215576171875</c:v>
                </c:pt>
                <c:pt idx="715">
                  <c:v>87.933448791503906</c:v>
                </c:pt>
                <c:pt idx="716">
                  <c:v>85.667884826660156</c:v>
                </c:pt>
                <c:pt idx="717">
                  <c:v>87.559577941894531</c:v>
                </c:pt>
                <c:pt idx="718">
                  <c:v>80.627029418945313</c:v>
                </c:pt>
                <c:pt idx="719">
                  <c:v>86.672935485839844</c:v>
                </c:pt>
                <c:pt idx="720">
                  <c:v>95.807998657226563</c:v>
                </c:pt>
                <c:pt idx="721">
                  <c:v>90.31219482421875</c:v>
                </c:pt>
                <c:pt idx="722">
                  <c:v>84.599227905273438</c:v>
                </c:pt>
                <c:pt idx="723">
                  <c:v>85.404945373535156</c:v>
                </c:pt>
                <c:pt idx="724">
                  <c:v>86.332618713378906</c:v>
                </c:pt>
                <c:pt idx="725">
                  <c:v>82.203399658203125</c:v>
                </c:pt>
                <c:pt idx="726">
                  <c:v>81.239669799804688</c:v>
                </c:pt>
                <c:pt idx="727">
                  <c:v>89.779251098632813</c:v>
                </c:pt>
                <c:pt idx="728">
                  <c:v>94.678565979003906</c:v>
                </c:pt>
                <c:pt idx="729">
                  <c:v>80.170501708984375</c:v>
                </c:pt>
                <c:pt idx="730">
                  <c:v>84.126327514648438</c:v>
                </c:pt>
                <c:pt idx="731">
                  <c:v>84.146499633789063</c:v>
                </c:pt>
                <c:pt idx="732">
                  <c:v>86.330192565917969</c:v>
                </c:pt>
                <c:pt idx="733">
                  <c:v>88.3760986328125</c:v>
                </c:pt>
                <c:pt idx="734">
                  <c:v>88.7833251953125</c:v>
                </c:pt>
                <c:pt idx="735">
                  <c:v>82.615447998046875</c:v>
                </c:pt>
                <c:pt idx="736">
                  <c:v>87.150230407714844</c:v>
                </c:pt>
                <c:pt idx="737">
                  <c:v>84.165519714355469</c:v>
                </c:pt>
                <c:pt idx="738">
                  <c:v>91.156631469726563</c:v>
                </c:pt>
                <c:pt idx="739">
                  <c:v>90.592376708984375</c:v>
                </c:pt>
                <c:pt idx="740">
                  <c:v>77.155670166015625</c:v>
                </c:pt>
                <c:pt idx="741">
                  <c:v>86.339797973632813</c:v>
                </c:pt>
                <c:pt idx="742">
                  <c:v>81.412010192871094</c:v>
                </c:pt>
                <c:pt idx="743">
                  <c:v>87.118927001953125</c:v>
                </c:pt>
                <c:pt idx="744">
                  <c:v>84.411689758300781</c:v>
                </c:pt>
                <c:pt idx="745">
                  <c:v>86.796401977539063</c:v>
                </c:pt>
                <c:pt idx="746">
                  <c:v>91.566780090332031</c:v>
                </c:pt>
                <c:pt idx="747">
                  <c:v>82.223892211914063</c:v>
                </c:pt>
                <c:pt idx="748">
                  <c:v>93.752647399902344</c:v>
                </c:pt>
                <c:pt idx="749">
                  <c:v>75.559394836425781</c:v>
                </c:pt>
                <c:pt idx="750">
                  <c:v>87.8646240234375</c:v>
                </c:pt>
                <c:pt idx="751">
                  <c:v>83.112144470214844</c:v>
                </c:pt>
                <c:pt idx="752">
                  <c:v>76.30511474609375</c:v>
                </c:pt>
                <c:pt idx="753">
                  <c:v>84.859504699707031</c:v>
                </c:pt>
                <c:pt idx="754">
                  <c:v>88.138168334960938</c:v>
                </c:pt>
                <c:pt idx="755">
                  <c:v>84.934242248535156</c:v>
                </c:pt>
                <c:pt idx="756">
                  <c:v>86.471099853515625</c:v>
                </c:pt>
                <c:pt idx="757">
                  <c:v>82.821601867675781</c:v>
                </c:pt>
                <c:pt idx="758">
                  <c:v>94.409416198730469</c:v>
                </c:pt>
                <c:pt idx="759">
                  <c:v>78.989356994628906</c:v>
                </c:pt>
                <c:pt idx="760">
                  <c:v>91.444618225097656</c:v>
                </c:pt>
                <c:pt idx="761">
                  <c:v>91.550880432128906</c:v>
                </c:pt>
                <c:pt idx="762">
                  <c:v>82.534378051757813</c:v>
                </c:pt>
                <c:pt idx="763">
                  <c:v>91.949989318847656</c:v>
                </c:pt>
                <c:pt idx="764">
                  <c:v>81.340484619140625</c:v>
                </c:pt>
                <c:pt idx="765">
                  <c:v>77.15673828125</c:v>
                </c:pt>
                <c:pt idx="766">
                  <c:v>90.547897338867188</c:v>
                </c:pt>
                <c:pt idx="767">
                  <c:v>94.895927429199219</c:v>
                </c:pt>
                <c:pt idx="768">
                  <c:v>90.434867858886719</c:v>
                </c:pt>
                <c:pt idx="769">
                  <c:v>87.058662414550781</c:v>
                </c:pt>
                <c:pt idx="770">
                  <c:v>84.416946411132813</c:v>
                </c:pt>
                <c:pt idx="771">
                  <c:v>81.834060668945313</c:v>
                </c:pt>
                <c:pt idx="772">
                  <c:v>77.8531494140625</c:v>
                </c:pt>
                <c:pt idx="773">
                  <c:v>92.878135681152344</c:v>
                </c:pt>
                <c:pt idx="774">
                  <c:v>85.731170654296875</c:v>
                </c:pt>
                <c:pt idx="775">
                  <c:v>89.858901977539063</c:v>
                </c:pt>
                <c:pt idx="776">
                  <c:v>88.526298522949219</c:v>
                </c:pt>
                <c:pt idx="777">
                  <c:v>89.47552490234375</c:v>
                </c:pt>
                <c:pt idx="778">
                  <c:v>84.160507202148438</c:v>
                </c:pt>
                <c:pt idx="779">
                  <c:v>87.775016784667969</c:v>
                </c:pt>
                <c:pt idx="780">
                  <c:v>90.181198120117188</c:v>
                </c:pt>
                <c:pt idx="781">
                  <c:v>80.147377014160156</c:v>
                </c:pt>
                <c:pt idx="782">
                  <c:v>84.73077392578125</c:v>
                </c:pt>
                <c:pt idx="783">
                  <c:v>85.976272583007813</c:v>
                </c:pt>
                <c:pt idx="784">
                  <c:v>87.531990051269531</c:v>
                </c:pt>
                <c:pt idx="785">
                  <c:v>86.157508850097656</c:v>
                </c:pt>
                <c:pt idx="786">
                  <c:v>84.116325378417969</c:v>
                </c:pt>
                <c:pt idx="787">
                  <c:v>75.783134460449219</c:v>
                </c:pt>
                <c:pt idx="788">
                  <c:v>81.403640747070313</c:v>
                </c:pt>
                <c:pt idx="789">
                  <c:v>89.549530029296875</c:v>
                </c:pt>
                <c:pt idx="790">
                  <c:v>82.271163940429688</c:v>
                </c:pt>
                <c:pt idx="791">
                  <c:v>82.145637512207031</c:v>
                </c:pt>
                <c:pt idx="792">
                  <c:v>82.19891357421875</c:v>
                </c:pt>
                <c:pt idx="793">
                  <c:v>84.506736755371094</c:v>
                </c:pt>
                <c:pt idx="794">
                  <c:v>82.141754150390625</c:v>
                </c:pt>
                <c:pt idx="795">
                  <c:v>79.928237915039063</c:v>
                </c:pt>
                <c:pt idx="796">
                  <c:v>85.46124267578125</c:v>
                </c:pt>
                <c:pt idx="797">
                  <c:v>85.648765563964844</c:v>
                </c:pt>
                <c:pt idx="798">
                  <c:v>83.872688293457031</c:v>
                </c:pt>
                <c:pt idx="799">
                  <c:v>83.386772155761719</c:v>
                </c:pt>
                <c:pt idx="800">
                  <c:v>86.231414794921875</c:v>
                </c:pt>
                <c:pt idx="801">
                  <c:v>86.603691101074219</c:v>
                </c:pt>
                <c:pt idx="802">
                  <c:v>88.959846496582031</c:v>
                </c:pt>
                <c:pt idx="803">
                  <c:v>86.857582092285156</c:v>
                </c:pt>
                <c:pt idx="804">
                  <c:v>87.83642578125</c:v>
                </c:pt>
                <c:pt idx="805">
                  <c:v>98.131500244140625</c:v>
                </c:pt>
                <c:pt idx="806">
                  <c:v>70.017463684082031</c:v>
                </c:pt>
                <c:pt idx="807">
                  <c:v>78.400581359863281</c:v>
                </c:pt>
                <c:pt idx="808">
                  <c:v>82.068595886230469</c:v>
                </c:pt>
                <c:pt idx="809">
                  <c:v>86.889938354492188</c:v>
                </c:pt>
                <c:pt idx="810">
                  <c:v>73.298393249511719</c:v>
                </c:pt>
                <c:pt idx="811">
                  <c:v>90.145858764648438</c:v>
                </c:pt>
                <c:pt idx="812">
                  <c:v>88.583824157714844</c:v>
                </c:pt>
                <c:pt idx="813">
                  <c:v>84.915275573730469</c:v>
                </c:pt>
                <c:pt idx="814">
                  <c:v>84.863090515136719</c:v>
                </c:pt>
                <c:pt idx="815">
                  <c:v>82.825225830078125</c:v>
                </c:pt>
                <c:pt idx="816">
                  <c:v>86.937568664550781</c:v>
                </c:pt>
                <c:pt idx="817">
                  <c:v>82.753265380859375</c:v>
                </c:pt>
                <c:pt idx="818">
                  <c:v>84.051422119140625</c:v>
                </c:pt>
                <c:pt idx="819">
                  <c:v>78.912445068359375</c:v>
                </c:pt>
                <c:pt idx="820">
                  <c:v>93.747734069824219</c:v>
                </c:pt>
                <c:pt idx="821">
                  <c:v>88.310249328613281</c:v>
                </c:pt>
                <c:pt idx="822">
                  <c:v>74.437690734863281</c:v>
                </c:pt>
                <c:pt idx="823">
                  <c:v>87.587966918945313</c:v>
                </c:pt>
                <c:pt idx="824">
                  <c:v>83.59796142578125</c:v>
                </c:pt>
                <c:pt idx="825">
                  <c:v>86.539169311523438</c:v>
                </c:pt>
                <c:pt idx="826">
                  <c:v>85.355323791503906</c:v>
                </c:pt>
                <c:pt idx="827">
                  <c:v>82.168350219726563</c:v>
                </c:pt>
                <c:pt idx="828">
                  <c:v>85.105697631835938</c:v>
                </c:pt>
                <c:pt idx="829">
                  <c:v>82.538307189941406</c:v>
                </c:pt>
                <c:pt idx="830">
                  <c:v>86.026641845703125</c:v>
                </c:pt>
                <c:pt idx="831">
                  <c:v>84.651168823242188</c:v>
                </c:pt>
                <c:pt idx="832">
                  <c:v>92.931571960449219</c:v>
                </c:pt>
                <c:pt idx="833">
                  <c:v>93.196517944335938</c:v>
                </c:pt>
                <c:pt idx="834">
                  <c:v>87.199493408203125</c:v>
                </c:pt>
                <c:pt idx="835">
                  <c:v>82.252449035644531</c:v>
                </c:pt>
                <c:pt idx="836">
                  <c:v>79.97796630859375</c:v>
                </c:pt>
                <c:pt idx="837">
                  <c:v>87.641525268554688</c:v>
                </c:pt>
                <c:pt idx="838">
                  <c:v>88.632606506347656</c:v>
                </c:pt>
                <c:pt idx="839">
                  <c:v>80.401176452636719</c:v>
                </c:pt>
                <c:pt idx="840">
                  <c:v>84.403465270996094</c:v>
                </c:pt>
                <c:pt idx="841">
                  <c:v>85.787399291992188</c:v>
                </c:pt>
                <c:pt idx="842">
                  <c:v>101.97308349609381</c:v>
                </c:pt>
                <c:pt idx="843">
                  <c:v>81.544654846191406</c:v>
                </c:pt>
                <c:pt idx="844">
                  <c:v>80.917655944824219</c:v>
                </c:pt>
                <c:pt idx="845">
                  <c:v>84.511489868164063</c:v>
                </c:pt>
                <c:pt idx="846">
                  <c:v>90.399147033691406</c:v>
                </c:pt>
                <c:pt idx="847">
                  <c:v>90.475852966308594</c:v>
                </c:pt>
                <c:pt idx="848">
                  <c:v>81.865859985351563</c:v>
                </c:pt>
                <c:pt idx="849">
                  <c:v>85.214752197265625</c:v>
                </c:pt>
                <c:pt idx="850">
                  <c:v>86.216384887695313</c:v>
                </c:pt>
                <c:pt idx="851">
                  <c:v>84.681663513183594</c:v>
                </c:pt>
                <c:pt idx="852">
                  <c:v>100.61252593994141</c:v>
                </c:pt>
                <c:pt idx="853">
                  <c:v>85.256378173828125</c:v>
                </c:pt>
                <c:pt idx="854">
                  <c:v>95.722564697265625</c:v>
                </c:pt>
                <c:pt idx="855">
                  <c:v>94.99169921875</c:v>
                </c:pt>
                <c:pt idx="856">
                  <c:v>85.436935424804688</c:v>
                </c:pt>
                <c:pt idx="857">
                  <c:v>86.220077514648438</c:v>
                </c:pt>
                <c:pt idx="858">
                  <c:v>79.969200134277344</c:v>
                </c:pt>
                <c:pt idx="859">
                  <c:v>83.647636413574219</c:v>
                </c:pt>
                <c:pt idx="860">
                  <c:v>83.873802185058594</c:v>
                </c:pt>
                <c:pt idx="861">
                  <c:v>86.256355285644531</c:v>
                </c:pt>
                <c:pt idx="862">
                  <c:v>85.551742553710938</c:v>
                </c:pt>
                <c:pt idx="863">
                  <c:v>96.037895202636719</c:v>
                </c:pt>
                <c:pt idx="864">
                  <c:v>87.598228454589844</c:v>
                </c:pt>
                <c:pt idx="865">
                  <c:v>85.138633728027344</c:v>
                </c:pt>
                <c:pt idx="866">
                  <c:v>78.878654479980469</c:v>
                </c:pt>
                <c:pt idx="867">
                  <c:v>86.845703125</c:v>
                </c:pt>
                <c:pt idx="868">
                  <c:v>86.520652770996094</c:v>
                </c:pt>
                <c:pt idx="869">
                  <c:v>93.010978698730469</c:v>
                </c:pt>
                <c:pt idx="870">
                  <c:v>80.852447509765625</c:v>
                </c:pt>
                <c:pt idx="871">
                  <c:v>83.130607604980469</c:v>
                </c:pt>
                <c:pt idx="872">
                  <c:v>89.518142700195313</c:v>
                </c:pt>
                <c:pt idx="873">
                  <c:v>83.551216125488281</c:v>
                </c:pt>
                <c:pt idx="874">
                  <c:v>89.558746337890625</c:v>
                </c:pt>
                <c:pt idx="875">
                  <c:v>77.710212707519531</c:v>
                </c:pt>
                <c:pt idx="876">
                  <c:v>91.434272766113281</c:v>
                </c:pt>
                <c:pt idx="877">
                  <c:v>84.004058837890625</c:v>
                </c:pt>
                <c:pt idx="878">
                  <c:v>89.559326171875</c:v>
                </c:pt>
                <c:pt idx="879">
                  <c:v>77.04632568359375</c:v>
                </c:pt>
                <c:pt idx="880">
                  <c:v>81.744216918945313</c:v>
                </c:pt>
                <c:pt idx="881">
                  <c:v>80.823890686035156</c:v>
                </c:pt>
                <c:pt idx="882">
                  <c:v>85.884033203125</c:v>
                </c:pt>
                <c:pt idx="883">
                  <c:v>80.796218872070313</c:v>
                </c:pt>
                <c:pt idx="884">
                  <c:v>90.08740234375</c:v>
                </c:pt>
                <c:pt idx="885">
                  <c:v>87.33331298828125</c:v>
                </c:pt>
                <c:pt idx="886">
                  <c:v>90.889915466308594</c:v>
                </c:pt>
                <c:pt idx="887">
                  <c:v>83.967391967773438</c:v>
                </c:pt>
                <c:pt idx="888">
                  <c:v>89.797080993652344</c:v>
                </c:pt>
                <c:pt idx="889">
                  <c:v>84.497871398925781</c:v>
                </c:pt>
                <c:pt idx="890">
                  <c:v>86.592765808105469</c:v>
                </c:pt>
                <c:pt idx="891">
                  <c:v>90.218894958496094</c:v>
                </c:pt>
                <c:pt idx="892">
                  <c:v>82.766815185546875</c:v>
                </c:pt>
                <c:pt idx="893">
                  <c:v>83.125877380371094</c:v>
                </c:pt>
                <c:pt idx="894">
                  <c:v>84.657485961914063</c:v>
                </c:pt>
                <c:pt idx="895">
                  <c:v>77.714973449707031</c:v>
                </c:pt>
                <c:pt idx="896">
                  <c:v>90.980827331542969</c:v>
                </c:pt>
                <c:pt idx="897">
                  <c:v>79.596954345703125</c:v>
                </c:pt>
                <c:pt idx="898">
                  <c:v>84.104240417480469</c:v>
                </c:pt>
                <c:pt idx="899">
                  <c:v>84.464286804199219</c:v>
                </c:pt>
                <c:pt idx="900">
                  <c:v>81.303581237792969</c:v>
                </c:pt>
                <c:pt idx="901">
                  <c:v>79.873832702636719</c:v>
                </c:pt>
                <c:pt idx="902">
                  <c:v>87.643470764160156</c:v>
                </c:pt>
                <c:pt idx="903">
                  <c:v>91.482673645019531</c:v>
                </c:pt>
                <c:pt idx="904">
                  <c:v>81.377700805664063</c:v>
                </c:pt>
                <c:pt idx="905">
                  <c:v>82.35479736328125</c:v>
                </c:pt>
                <c:pt idx="906">
                  <c:v>89.828033447265625</c:v>
                </c:pt>
                <c:pt idx="907">
                  <c:v>88.206077575683594</c:v>
                </c:pt>
                <c:pt idx="908">
                  <c:v>78.541435241699219</c:v>
                </c:pt>
                <c:pt idx="909">
                  <c:v>83.645645141601563</c:v>
                </c:pt>
                <c:pt idx="910">
                  <c:v>85.646476745605469</c:v>
                </c:pt>
                <c:pt idx="911">
                  <c:v>82.108146667480469</c:v>
                </c:pt>
                <c:pt idx="912">
                  <c:v>82.570869445800781</c:v>
                </c:pt>
                <c:pt idx="913">
                  <c:v>83.096824645996094</c:v>
                </c:pt>
                <c:pt idx="914">
                  <c:v>78.104072570800781</c:v>
                </c:pt>
                <c:pt idx="915">
                  <c:v>86.954803466796875</c:v>
                </c:pt>
                <c:pt idx="916">
                  <c:v>77.890472412109375</c:v>
                </c:pt>
                <c:pt idx="917">
                  <c:v>89.762138366699219</c:v>
                </c:pt>
                <c:pt idx="918">
                  <c:v>88.439132690429688</c:v>
                </c:pt>
                <c:pt idx="919">
                  <c:v>82.705337524414063</c:v>
                </c:pt>
                <c:pt idx="920">
                  <c:v>86.056900024414063</c:v>
                </c:pt>
                <c:pt idx="921">
                  <c:v>83.243438720703125</c:v>
                </c:pt>
                <c:pt idx="922">
                  <c:v>75.165443420410156</c:v>
                </c:pt>
                <c:pt idx="923">
                  <c:v>93.6246337890625</c:v>
                </c:pt>
                <c:pt idx="924">
                  <c:v>87.136802673339844</c:v>
                </c:pt>
                <c:pt idx="925">
                  <c:v>86.015785217285156</c:v>
                </c:pt>
                <c:pt idx="926">
                  <c:v>91.640182495117188</c:v>
                </c:pt>
                <c:pt idx="927">
                  <c:v>89.267974853515625</c:v>
                </c:pt>
                <c:pt idx="928">
                  <c:v>80.317649841308594</c:v>
                </c:pt>
                <c:pt idx="929">
                  <c:v>86.19537353515625</c:v>
                </c:pt>
                <c:pt idx="930">
                  <c:v>91.727294921875</c:v>
                </c:pt>
                <c:pt idx="931">
                  <c:v>78.027435302734375</c:v>
                </c:pt>
                <c:pt idx="932">
                  <c:v>88.398292541503906</c:v>
                </c:pt>
                <c:pt idx="933">
                  <c:v>81.449226379394531</c:v>
                </c:pt>
                <c:pt idx="934">
                  <c:v>84.616416931152344</c:v>
                </c:pt>
                <c:pt idx="935">
                  <c:v>87.74884033203125</c:v>
                </c:pt>
                <c:pt idx="936">
                  <c:v>87.831924438476563</c:v>
                </c:pt>
                <c:pt idx="937">
                  <c:v>83.379844665527344</c:v>
                </c:pt>
                <c:pt idx="938">
                  <c:v>77.978874206542969</c:v>
                </c:pt>
                <c:pt idx="939">
                  <c:v>89.382621765136719</c:v>
                </c:pt>
                <c:pt idx="940">
                  <c:v>83.610527038574219</c:v>
                </c:pt>
                <c:pt idx="941">
                  <c:v>90.872650146484375</c:v>
                </c:pt>
                <c:pt idx="942">
                  <c:v>85.547103881835938</c:v>
                </c:pt>
                <c:pt idx="943">
                  <c:v>91.653274536132813</c:v>
                </c:pt>
                <c:pt idx="944">
                  <c:v>76.3035888671875</c:v>
                </c:pt>
                <c:pt idx="945">
                  <c:v>84.130508422851563</c:v>
                </c:pt>
                <c:pt idx="946">
                  <c:v>82.212921142578125</c:v>
                </c:pt>
                <c:pt idx="947">
                  <c:v>85.86322021484375</c:v>
                </c:pt>
                <c:pt idx="948">
                  <c:v>83.662574768066406</c:v>
                </c:pt>
                <c:pt idx="949">
                  <c:v>90.093055725097656</c:v>
                </c:pt>
                <c:pt idx="950">
                  <c:v>88.342727661132813</c:v>
                </c:pt>
                <c:pt idx="951">
                  <c:v>83.850479125976563</c:v>
                </c:pt>
                <c:pt idx="952">
                  <c:v>82.946319580078125</c:v>
                </c:pt>
                <c:pt idx="953">
                  <c:v>90.317214965820313</c:v>
                </c:pt>
                <c:pt idx="954">
                  <c:v>78.859550476074219</c:v>
                </c:pt>
                <c:pt idx="955">
                  <c:v>85.159744262695313</c:v>
                </c:pt>
                <c:pt idx="956">
                  <c:v>90.964202880859375</c:v>
                </c:pt>
                <c:pt idx="957">
                  <c:v>90.912788391113281</c:v>
                </c:pt>
                <c:pt idx="958">
                  <c:v>88.347877502441406</c:v>
                </c:pt>
                <c:pt idx="959">
                  <c:v>91.232978820800781</c:v>
                </c:pt>
                <c:pt idx="960">
                  <c:v>85.582954406738281</c:v>
                </c:pt>
                <c:pt idx="961">
                  <c:v>89.797752380371094</c:v>
                </c:pt>
                <c:pt idx="962">
                  <c:v>83.5311279296875</c:v>
                </c:pt>
                <c:pt idx="963">
                  <c:v>83.223976135253906</c:v>
                </c:pt>
                <c:pt idx="964">
                  <c:v>85.534782409667969</c:v>
                </c:pt>
                <c:pt idx="965">
                  <c:v>87.852066040039063</c:v>
                </c:pt>
                <c:pt idx="966">
                  <c:v>83.737228393554688</c:v>
                </c:pt>
                <c:pt idx="967">
                  <c:v>79.652503967285156</c:v>
                </c:pt>
                <c:pt idx="968">
                  <c:v>89.405509948730469</c:v>
                </c:pt>
                <c:pt idx="969">
                  <c:v>80.199264526367188</c:v>
                </c:pt>
                <c:pt idx="970">
                  <c:v>80.245109558105469</c:v>
                </c:pt>
                <c:pt idx="971">
                  <c:v>97.332321166992188</c:v>
                </c:pt>
                <c:pt idx="972">
                  <c:v>85.353614807128906</c:v>
                </c:pt>
                <c:pt idx="973">
                  <c:v>85.871742248535156</c:v>
                </c:pt>
                <c:pt idx="974">
                  <c:v>79.559646606445313</c:v>
                </c:pt>
                <c:pt idx="975">
                  <c:v>82.179367065429688</c:v>
                </c:pt>
                <c:pt idx="976">
                  <c:v>88.546737670898438</c:v>
                </c:pt>
                <c:pt idx="977">
                  <c:v>87.679130554199219</c:v>
                </c:pt>
                <c:pt idx="978">
                  <c:v>86.050811767578125</c:v>
                </c:pt>
                <c:pt idx="979">
                  <c:v>92.447021484375</c:v>
                </c:pt>
                <c:pt idx="980">
                  <c:v>84.05908203125</c:v>
                </c:pt>
                <c:pt idx="981">
                  <c:v>89.015571594238281</c:v>
                </c:pt>
                <c:pt idx="982">
                  <c:v>81.274879455566406</c:v>
                </c:pt>
                <c:pt idx="983">
                  <c:v>83.700363159179688</c:v>
                </c:pt>
                <c:pt idx="984">
                  <c:v>76.976150512695313</c:v>
                </c:pt>
                <c:pt idx="985">
                  <c:v>82.5518798828125</c:v>
                </c:pt>
                <c:pt idx="986">
                  <c:v>84.808769226074219</c:v>
                </c:pt>
                <c:pt idx="987">
                  <c:v>85.289886474609375</c:v>
                </c:pt>
                <c:pt idx="988">
                  <c:v>82.00909423828125</c:v>
                </c:pt>
                <c:pt idx="989">
                  <c:v>87.024642944335938</c:v>
                </c:pt>
                <c:pt idx="990">
                  <c:v>85.415534973144531</c:v>
                </c:pt>
                <c:pt idx="991">
                  <c:v>87.082489013671875</c:v>
                </c:pt>
                <c:pt idx="992">
                  <c:v>78.967849731445313</c:v>
                </c:pt>
                <c:pt idx="993">
                  <c:v>86.873428344726563</c:v>
                </c:pt>
                <c:pt idx="994">
                  <c:v>98.667655944824219</c:v>
                </c:pt>
                <c:pt idx="995">
                  <c:v>82.517356872558594</c:v>
                </c:pt>
                <c:pt idx="996">
                  <c:v>77.271369934082031</c:v>
                </c:pt>
                <c:pt idx="997">
                  <c:v>91.241401672363281</c:v>
                </c:pt>
                <c:pt idx="998">
                  <c:v>83.181114196777344</c:v>
                </c:pt>
                <c:pt idx="999">
                  <c:v>82.12994384765625</c:v>
                </c:pt>
                <c:pt idx="1000">
                  <c:v>95.350593566894531</c:v>
                </c:pt>
                <c:pt idx="1001">
                  <c:v>85.437812805175781</c:v>
                </c:pt>
                <c:pt idx="1002">
                  <c:v>82.594833374023438</c:v>
                </c:pt>
                <c:pt idx="1003">
                  <c:v>80.377586364746094</c:v>
                </c:pt>
                <c:pt idx="1004">
                  <c:v>81.251670837402344</c:v>
                </c:pt>
                <c:pt idx="1005">
                  <c:v>81.064491271972656</c:v>
                </c:pt>
                <c:pt idx="1006">
                  <c:v>90.550086975097656</c:v>
                </c:pt>
                <c:pt idx="1007">
                  <c:v>78.105697631835938</c:v>
                </c:pt>
                <c:pt idx="1008">
                  <c:v>74.016510009765625</c:v>
                </c:pt>
                <c:pt idx="1009">
                  <c:v>81.051612854003906</c:v>
                </c:pt>
                <c:pt idx="1010">
                  <c:v>81.722488403320313</c:v>
                </c:pt>
                <c:pt idx="1011">
                  <c:v>91.730499267578125</c:v>
                </c:pt>
                <c:pt idx="1012">
                  <c:v>87.706146240234375</c:v>
                </c:pt>
                <c:pt idx="1013">
                  <c:v>86.293777465820313</c:v>
                </c:pt>
                <c:pt idx="1014">
                  <c:v>87.317626953125</c:v>
                </c:pt>
                <c:pt idx="1015">
                  <c:v>85.52685546875</c:v>
                </c:pt>
                <c:pt idx="1016">
                  <c:v>76.071647644042969</c:v>
                </c:pt>
                <c:pt idx="1017">
                  <c:v>85.890106201171875</c:v>
                </c:pt>
                <c:pt idx="1018">
                  <c:v>84.714424133300781</c:v>
                </c:pt>
                <c:pt idx="1019">
                  <c:v>84.485076904296875</c:v>
                </c:pt>
                <c:pt idx="1020">
                  <c:v>82.208580017089844</c:v>
                </c:pt>
                <c:pt idx="1021">
                  <c:v>91.202178955078125</c:v>
                </c:pt>
                <c:pt idx="1022">
                  <c:v>85.631599426269531</c:v>
                </c:pt>
                <c:pt idx="1023">
                  <c:v>90.534133911132813</c:v>
                </c:pt>
                <c:pt idx="1024">
                  <c:v>91.344932556152344</c:v>
                </c:pt>
                <c:pt idx="1025">
                  <c:v>89.685867309570313</c:v>
                </c:pt>
                <c:pt idx="1026">
                  <c:v>79.075119018554688</c:v>
                </c:pt>
                <c:pt idx="1027">
                  <c:v>85.519943237304688</c:v>
                </c:pt>
                <c:pt idx="1028">
                  <c:v>83.892791748046875</c:v>
                </c:pt>
                <c:pt idx="1029">
                  <c:v>78.845016479492188</c:v>
                </c:pt>
                <c:pt idx="1030">
                  <c:v>87.742202758789063</c:v>
                </c:pt>
                <c:pt idx="1031">
                  <c:v>90.28076171875</c:v>
                </c:pt>
                <c:pt idx="1032">
                  <c:v>84.063446044921875</c:v>
                </c:pt>
                <c:pt idx="1033">
                  <c:v>79.204383850097656</c:v>
                </c:pt>
                <c:pt idx="1034">
                  <c:v>86.982231140136719</c:v>
                </c:pt>
                <c:pt idx="1035">
                  <c:v>82.949195861816406</c:v>
                </c:pt>
                <c:pt idx="1036">
                  <c:v>82.908416748046875</c:v>
                </c:pt>
                <c:pt idx="1037">
                  <c:v>86.489051818847656</c:v>
                </c:pt>
                <c:pt idx="1038">
                  <c:v>82.225852966308594</c:v>
                </c:pt>
                <c:pt idx="1039">
                  <c:v>87.81005859375</c:v>
                </c:pt>
                <c:pt idx="1040">
                  <c:v>77.66314697265625</c:v>
                </c:pt>
                <c:pt idx="1041">
                  <c:v>92.28179931640625</c:v>
                </c:pt>
                <c:pt idx="1042">
                  <c:v>81.302139282226563</c:v>
                </c:pt>
                <c:pt idx="1043">
                  <c:v>83.170097351074219</c:v>
                </c:pt>
                <c:pt idx="1044">
                  <c:v>83.096733093261719</c:v>
                </c:pt>
                <c:pt idx="1045">
                  <c:v>81.8751220703125</c:v>
                </c:pt>
                <c:pt idx="1046">
                  <c:v>77.55230712890625</c:v>
                </c:pt>
                <c:pt idx="1047">
                  <c:v>80.567085266113281</c:v>
                </c:pt>
                <c:pt idx="1048">
                  <c:v>81.80084228515625</c:v>
                </c:pt>
                <c:pt idx="1049">
                  <c:v>82.297714233398438</c:v>
                </c:pt>
                <c:pt idx="1050">
                  <c:v>76.410995483398438</c:v>
                </c:pt>
                <c:pt idx="1051">
                  <c:v>86.842605590820313</c:v>
                </c:pt>
                <c:pt idx="1052">
                  <c:v>83.038215637207031</c:v>
                </c:pt>
                <c:pt idx="1053">
                  <c:v>81.371917724609375</c:v>
                </c:pt>
                <c:pt idx="1054">
                  <c:v>75.975601196289063</c:v>
                </c:pt>
                <c:pt idx="1055">
                  <c:v>82.251419067382813</c:v>
                </c:pt>
                <c:pt idx="1056">
                  <c:v>83.40203857421875</c:v>
                </c:pt>
                <c:pt idx="1057">
                  <c:v>87.039459228515625</c:v>
                </c:pt>
                <c:pt idx="1058">
                  <c:v>85.468971252441406</c:v>
                </c:pt>
                <c:pt idx="1059">
                  <c:v>86.525177001953125</c:v>
                </c:pt>
                <c:pt idx="1060">
                  <c:v>82.22076416015625</c:v>
                </c:pt>
                <c:pt idx="1061">
                  <c:v>96.198432922363281</c:v>
                </c:pt>
                <c:pt idx="1062">
                  <c:v>90.826362609863281</c:v>
                </c:pt>
                <c:pt idx="1063">
                  <c:v>78.321525573730469</c:v>
                </c:pt>
                <c:pt idx="1064">
                  <c:v>84.556884765625</c:v>
                </c:pt>
                <c:pt idx="1065">
                  <c:v>90.956993103027344</c:v>
                </c:pt>
                <c:pt idx="1066">
                  <c:v>87.272682189941406</c:v>
                </c:pt>
                <c:pt idx="1067">
                  <c:v>78.715599060058594</c:v>
                </c:pt>
                <c:pt idx="1068">
                  <c:v>83.996002197265625</c:v>
                </c:pt>
                <c:pt idx="1069">
                  <c:v>88.401390075683594</c:v>
                </c:pt>
                <c:pt idx="1070">
                  <c:v>87.751998901367188</c:v>
                </c:pt>
                <c:pt idx="1071">
                  <c:v>77.677253723144531</c:v>
                </c:pt>
                <c:pt idx="1072">
                  <c:v>81.06195068359375</c:v>
                </c:pt>
                <c:pt idx="1073">
                  <c:v>85.691482543945313</c:v>
                </c:pt>
                <c:pt idx="1074">
                  <c:v>89.576568603515625</c:v>
                </c:pt>
                <c:pt idx="1075">
                  <c:v>83.990516662597656</c:v>
                </c:pt>
                <c:pt idx="1076">
                  <c:v>84.865776062011719</c:v>
                </c:pt>
                <c:pt idx="1077">
                  <c:v>87.114730834960938</c:v>
                </c:pt>
                <c:pt idx="1078">
                  <c:v>74.585189819335938</c:v>
                </c:pt>
                <c:pt idx="1079">
                  <c:v>81.908645629882813</c:v>
                </c:pt>
                <c:pt idx="1080">
                  <c:v>85.073554992675781</c:v>
                </c:pt>
                <c:pt idx="1081">
                  <c:v>93.767967224121094</c:v>
                </c:pt>
                <c:pt idx="1082">
                  <c:v>77.316566467285156</c:v>
                </c:pt>
                <c:pt idx="1083">
                  <c:v>77.761520385742188</c:v>
                </c:pt>
                <c:pt idx="1084">
                  <c:v>77.040725708007813</c:v>
                </c:pt>
                <c:pt idx="1085">
                  <c:v>87.257949829101563</c:v>
                </c:pt>
                <c:pt idx="1086">
                  <c:v>80.348045349121094</c:v>
                </c:pt>
                <c:pt idx="1087">
                  <c:v>78.29547119140625</c:v>
                </c:pt>
                <c:pt idx="1088">
                  <c:v>83.255828857421875</c:v>
                </c:pt>
                <c:pt idx="1089">
                  <c:v>87.070243835449219</c:v>
                </c:pt>
                <c:pt idx="1090">
                  <c:v>90.829948425292969</c:v>
                </c:pt>
                <c:pt idx="1091">
                  <c:v>81.924331665039063</c:v>
                </c:pt>
                <c:pt idx="1092">
                  <c:v>82.65228271484375</c:v>
                </c:pt>
                <c:pt idx="1093">
                  <c:v>80.594245910644531</c:v>
                </c:pt>
                <c:pt idx="1094">
                  <c:v>87.616241455078125</c:v>
                </c:pt>
                <c:pt idx="1095">
                  <c:v>87.203903198242188</c:v>
                </c:pt>
                <c:pt idx="1096">
                  <c:v>85.529388427734375</c:v>
                </c:pt>
                <c:pt idx="1097">
                  <c:v>95.030014038085938</c:v>
                </c:pt>
                <c:pt idx="1098">
                  <c:v>83.785781860351563</c:v>
                </c:pt>
                <c:pt idx="1099">
                  <c:v>76.57061767578125</c:v>
                </c:pt>
                <c:pt idx="1100">
                  <c:v>98.682846069335938</c:v>
                </c:pt>
                <c:pt idx="1101">
                  <c:v>77.275222778320313</c:v>
                </c:pt>
                <c:pt idx="1102">
                  <c:v>75.565773010253906</c:v>
                </c:pt>
                <c:pt idx="1103">
                  <c:v>86.867279052734375</c:v>
                </c:pt>
                <c:pt idx="1104">
                  <c:v>81.840904235839844</c:v>
                </c:pt>
                <c:pt idx="1105">
                  <c:v>81.054405212402344</c:v>
                </c:pt>
                <c:pt idx="1106">
                  <c:v>87.690254211425781</c:v>
                </c:pt>
                <c:pt idx="1107">
                  <c:v>81.255989074707031</c:v>
                </c:pt>
                <c:pt idx="1108">
                  <c:v>83.938339233398438</c:v>
                </c:pt>
                <c:pt idx="1109">
                  <c:v>84.245445251464844</c:v>
                </c:pt>
                <c:pt idx="1110">
                  <c:v>83.600807189941406</c:v>
                </c:pt>
                <c:pt idx="1111">
                  <c:v>76.488037109375</c:v>
                </c:pt>
                <c:pt idx="1112">
                  <c:v>95.941596984863281</c:v>
                </c:pt>
                <c:pt idx="1113">
                  <c:v>80.536430358886719</c:v>
                </c:pt>
                <c:pt idx="1114">
                  <c:v>83.986427307128906</c:v>
                </c:pt>
                <c:pt idx="1115">
                  <c:v>84.490478515625</c:v>
                </c:pt>
                <c:pt idx="1116">
                  <c:v>85.784584045410156</c:v>
                </c:pt>
                <c:pt idx="1117">
                  <c:v>81.977920532226563</c:v>
                </c:pt>
                <c:pt idx="1118">
                  <c:v>79.763832092285156</c:v>
                </c:pt>
                <c:pt idx="1119">
                  <c:v>84.012557983398438</c:v>
                </c:pt>
                <c:pt idx="1120">
                  <c:v>85.269798278808594</c:v>
                </c:pt>
                <c:pt idx="1121">
                  <c:v>85.203765869140625</c:v>
                </c:pt>
                <c:pt idx="1122">
                  <c:v>84.189704895019531</c:v>
                </c:pt>
                <c:pt idx="1123">
                  <c:v>89.4041748046875</c:v>
                </c:pt>
                <c:pt idx="1124">
                  <c:v>86.120132446289063</c:v>
                </c:pt>
                <c:pt idx="1125">
                  <c:v>86.654953002929688</c:v>
                </c:pt>
                <c:pt idx="1126">
                  <c:v>82.787300109863281</c:v>
                </c:pt>
                <c:pt idx="1127">
                  <c:v>81.535911560058594</c:v>
                </c:pt>
                <c:pt idx="1128">
                  <c:v>78.918807983398438</c:v>
                </c:pt>
                <c:pt idx="1129">
                  <c:v>86.073089599609375</c:v>
                </c:pt>
                <c:pt idx="1130">
                  <c:v>78.516693115234375</c:v>
                </c:pt>
                <c:pt idx="1131">
                  <c:v>95.246238708496094</c:v>
                </c:pt>
                <c:pt idx="1132">
                  <c:v>86.63232421875</c:v>
                </c:pt>
                <c:pt idx="1133">
                  <c:v>80.796371459960938</c:v>
                </c:pt>
                <c:pt idx="1134">
                  <c:v>85.734039306640625</c:v>
                </c:pt>
                <c:pt idx="1135">
                  <c:v>81.958427429199219</c:v>
                </c:pt>
                <c:pt idx="1136">
                  <c:v>83.258224487304688</c:v>
                </c:pt>
                <c:pt idx="1137">
                  <c:v>85.648979187011719</c:v>
                </c:pt>
                <c:pt idx="1138">
                  <c:v>80.610404968261719</c:v>
                </c:pt>
                <c:pt idx="1139">
                  <c:v>84.087944030761719</c:v>
                </c:pt>
                <c:pt idx="1140">
                  <c:v>83.822616577148438</c:v>
                </c:pt>
                <c:pt idx="1141">
                  <c:v>78.728805541992188</c:v>
                </c:pt>
                <c:pt idx="1142">
                  <c:v>78.959228515625</c:v>
                </c:pt>
                <c:pt idx="1143">
                  <c:v>82.523826599121094</c:v>
                </c:pt>
                <c:pt idx="1144">
                  <c:v>82.744415283203125</c:v>
                </c:pt>
                <c:pt idx="1145">
                  <c:v>81.464523315429688</c:v>
                </c:pt>
                <c:pt idx="1146">
                  <c:v>84.762603759765625</c:v>
                </c:pt>
                <c:pt idx="1147">
                  <c:v>88.252151489257813</c:v>
                </c:pt>
                <c:pt idx="1148">
                  <c:v>81.982696533203125</c:v>
                </c:pt>
                <c:pt idx="1149">
                  <c:v>80.790840148925781</c:v>
                </c:pt>
                <c:pt idx="1150">
                  <c:v>81.224723815917969</c:v>
                </c:pt>
                <c:pt idx="1151">
                  <c:v>87.697479248046875</c:v>
                </c:pt>
                <c:pt idx="1152">
                  <c:v>74.908309936523438</c:v>
                </c:pt>
                <c:pt idx="1153">
                  <c:v>85.149894714355469</c:v>
                </c:pt>
                <c:pt idx="1154">
                  <c:v>87.762672424316406</c:v>
                </c:pt>
                <c:pt idx="1155">
                  <c:v>94.012680053710938</c:v>
                </c:pt>
                <c:pt idx="1156">
                  <c:v>81.39447021484375</c:v>
                </c:pt>
                <c:pt idx="1157">
                  <c:v>87.613273620605469</c:v>
                </c:pt>
                <c:pt idx="1158">
                  <c:v>86.819740295410156</c:v>
                </c:pt>
                <c:pt idx="1159">
                  <c:v>88.313209533691406</c:v>
                </c:pt>
                <c:pt idx="1160">
                  <c:v>86.229904174804688</c:v>
                </c:pt>
                <c:pt idx="1161">
                  <c:v>88.45574951171875</c:v>
                </c:pt>
                <c:pt idx="1162">
                  <c:v>82.078407287597656</c:v>
                </c:pt>
                <c:pt idx="1163">
                  <c:v>81.2933349609375</c:v>
                </c:pt>
                <c:pt idx="1164">
                  <c:v>86.569381713867188</c:v>
                </c:pt>
                <c:pt idx="1165">
                  <c:v>83.858070373535156</c:v>
                </c:pt>
                <c:pt idx="1166">
                  <c:v>85.018707275390625</c:v>
                </c:pt>
                <c:pt idx="1167">
                  <c:v>93.825210571289063</c:v>
                </c:pt>
                <c:pt idx="1168">
                  <c:v>83.188163757324219</c:v>
                </c:pt>
                <c:pt idx="1169">
                  <c:v>77.343185424804688</c:v>
                </c:pt>
                <c:pt idx="1170">
                  <c:v>86.570365905761719</c:v>
                </c:pt>
                <c:pt idx="1171">
                  <c:v>87.551971435546875</c:v>
                </c:pt>
                <c:pt idx="1172">
                  <c:v>77.899223327636719</c:v>
                </c:pt>
                <c:pt idx="1173">
                  <c:v>87.513359069824219</c:v>
                </c:pt>
                <c:pt idx="1174">
                  <c:v>83.102859497070313</c:v>
                </c:pt>
                <c:pt idx="1175">
                  <c:v>85.102561950683594</c:v>
                </c:pt>
                <c:pt idx="1176">
                  <c:v>80.170982360839844</c:v>
                </c:pt>
                <c:pt idx="1177">
                  <c:v>91.908096313476563</c:v>
                </c:pt>
                <c:pt idx="1178">
                  <c:v>90.613967895507813</c:v>
                </c:pt>
                <c:pt idx="1179">
                  <c:v>96.38470458984375</c:v>
                </c:pt>
                <c:pt idx="1180">
                  <c:v>82.591316223144531</c:v>
                </c:pt>
                <c:pt idx="1181">
                  <c:v>91.423675537109375</c:v>
                </c:pt>
                <c:pt idx="1182">
                  <c:v>83.613441467285156</c:v>
                </c:pt>
                <c:pt idx="1183">
                  <c:v>80.635398864746094</c:v>
                </c:pt>
                <c:pt idx="1184">
                  <c:v>78.019500732421875</c:v>
                </c:pt>
                <c:pt idx="1185">
                  <c:v>88.264015197753906</c:v>
                </c:pt>
                <c:pt idx="1186">
                  <c:v>81.796661376953125</c:v>
                </c:pt>
                <c:pt idx="1187">
                  <c:v>86.192184448242188</c:v>
                </c:pt>
                <c:pt idx="1188">
                  <c:v>86.764060974121094</c:v>
                </c:pt>
                <c:pt idx="1189">
                  <c:v>83.910736083984375</c:v>
                </c:pt>
                <c:pt idx="1190">
                  <c:v>84.942787170410156</c:v>
                </c:pt>
                <c:pt idx="1191">
                  <c:v>84.592025756835938</c:v>
                </c:pt>
                <c:pt idx="1192">
                  <c:v>89.345199584960938</c:v>
                </c:pt>
                <c:pt idx="1193">
                  <c:v>75.345726013183594</c:v>
                </c:pt>
                <c:pt idx="1194">
                  <c:v>79.820152282714844</c:v>
                </c:pt>
                <c:pt idx="1195">
                  <c:v>79.409027099609375</c:v>
                </c:pt>
                <c:pt idx="1196">
                  <c:v>85.508758544921875</c:v>
                </c:pt>
                <c:pt idx="1197">
                  <c:v>76.486907958984375</c:v>
                </c:pt>
                <c:pt idx="1198">
                  <c:v>77.676986694335938</c:v>
                </c:pt>
                <c:pt idx="1199">
                  <c:v>80.752250671386719</c:v>
                </c:pt>
                <c:pt idx="1200">
                  <c:v>74.820907592773438</c:v>
                </c:pt>
                <c:pt idx="1201">
                  <c:v>93.332199096679688</c:v>
                </c:pt>
                <c:pt idx="1202">
                  <c:v>84.556488037109375</c:v>
                </c:pt>
                <c:pt idx="1203">
                  <c:v>82.868118286132813</c:v>
                </c:pt>
                <c:pt idx="1204">
                  <c:v>90.972145080566406</c:v>
                </c:pt>
                <c:pt idx="1205">
                  <c:v>92.538917541503906</c:v>
                </c:pt>
                <c:pt idx="1206">
                  <c:v>77.85052490234375</c:v>
                </c:pt>
                <c:pt idx="1207">
                  <c:v>88.000274658203125</c:v>
                </c:pt>
                <c:pt idx="1208">
                  <c:v>85.140144348144531</c:v>
                </c:pt>
                <c:pt idx="1209">
                  <c:v>87.390289306640625</c:v>
                </c:pt>
                <c:pt idx="1210">
                  <c:v>82.092239379882813</c:v>
                </c:pt>
                <c:pt idx="1211">
                  <c:v>85.873855590820313</c:v>
                </c:pt>
                <c:pt idx="1212">
                  <c:v>82.5513916015625</c:v>
                </c:pt>
                <c:pt idx="1213">
                  <c:v>87.156036376953125</c:v>
                </c:pt>
                <c:pt idx="1214">
                  <c:v>83.528327941894531</c:v>
                </c:pt>
                <c:pt idx="1215">
                  <c:v>86.056671142578125</c:v>
                </c:pt>
                <c:pt idx="1216">
                  <c:v>83.107292175292969</c:v>
                </c:pt>
                <c:pt idx="1217">
                  <c:v>74.424942016601563</c:v>
                </c:pt>
                <c:pt idx="1218">
                  <c:v>90.633499145507813</c:v>
                </c:pt>
                <c:pt idx="1219">
                  <c:v>89.213027954101563</c:v>
                </c:pt>
                <c:pt idx="1220">
                  <c:v>78.99224853515625</c:v>
                </c:pt>
                <c:pt idx="1221">
                  <c:v>88.856834411621094</c:v>
                </c:pt>
                <c:pt idx="1222">
                  <c:v>75.415496826171875</c:v>
                </c:pt>
                <c:pt idx="1223">
                  <c:v>84.884254455566406</c:v>
                </c:pt>
                <c:pt idx="1224">
                  <c:v>81.98333740234375</c:v>
                </c:pt>
                <c:pt idx="1225">
                  <c:v>84.41314697265625</c:v>
                </c:pt>
                <c:pt idx="1226">
                  <c:v>80.148246765136719</c:v>
                </c:pt>
                <c:pt idx="1227">
                  <c:v>86.901908874511719</c:v>
                </c:pt>
                <c:pt idx="1228">
                  <c:v>88.924758911132813</c:v>
                </c:pt>
                <c:pt idx="1229">
                  <c:v>81.301544189453125</c:v>
                </c:pt>
                <c:pt idx="1230">
                  <c:v>84.29290771484375</c:v>
                </c:pt>
                <c:pt idx="1231">
                  <c:v>82.182785034179688</c:v>
                </c:pt>
                <c:pt idx="1232">
                  <c:v>84.09033203125</c:v>
                </c:pt>
                <c:pt idx="1233">
                  <c:v>82.929069519042969</c:v>
                </c:pt>
                <c:pt idx="1234">
                  <c:v>84.861221313476563</c:v>
                </c:pt>
                <c:pt idx="1235">
                  <c:v>85.417839050292969</c:v>
                </c:pt>
                <c:pt idx="1236">
                  <c:v>79.541770935058594</c:v>
                </c:pt>
                <c:pt idx="1237">
                  <c:v>82.918838500976563</c:v>
                </c:pt>
                <c:pt idx="1238">
                  <c:v>86.509986877441406</c:v>
                </c:pt>
                <c:pt idx="1239">
                  <c:v>85.773323059082031</c:v>
                </c:pt>
                <c:pt idx="1240">
                  <c:v>92.113998413085938</c:v>
                </c:pt>
                <c:pt idx="1241">
                  <c:v>91.448211669921875</c:v>
                </c:pt>
                <c:pt idx="1242">
                  <c:v>84.579917907714844</c:v>
                </c:pt>
                <c:pt idx="1243">
                  <c:v>77.688209533691406</c:v>
                </c:pt>
                <c:pt idx="1244">
                  <c:v>82.280906677246094</c:v>
                </c:pt>
                <c:pt idx="1245">
                  <c:v>81.523384094238281</c:v>
                </c:pt>
                <c:pt idx="1246">
                  <c:v>82.394058227539063</c:v>
                </c:pt>
                <c:pt idx="1247">
                  <c:v>92.345909118652344</c:v>
                </c:pt>
                <c:pt idx="1248">
                  <c:v>74.431037902832031</c:v>
                </c:pt>
                <c:pt idx="1249">
                  <c:v>80.804389953613281</c:v>
                </c:pt>
                <c:pt idx="1250">
                  <c:v>78.358543395996094</c:v>
                </c:pt>
                <c:pt idx="1251">
                  <c:v>85.108497619628906</c:v>
                </c:pt>
                <c:pt idx="1252">
                  <c:v>84.543769836425781</c:v>
                </c:pt>
                <c:pt idx="1253">
                  <c:v>90.555335998535156</c:v>
                </c:pt>
                <c:pt idx="1254">
                  <c:v>79.771804809570313</c:v>
                </c:pt>
                <c:pt idx="1255">
                  <c:v>82.731346130371094</c:v>
                </c:pt>
                <c:pt idx="1256">
                  <c:v>78.90167236328125</c:v>
                </c:pt>
                <c:pt idx="1257">
                  <c:v>81.495903015136719</c:v>
                </c:pt>
                <c:pt idx="1258">
                  <c:v>85.252578735351563</c:v>
                </c:pt>
                <c:pt idx="1259">
                  <c:v>92.689773559570313</c:v>
                </c:pt>
                <c:pt idx="1260">
                  <c:v>80.840744018554688</c:v>
                </c:pt>
                <c:pt idx="1261">
                  <c:v>93.255760192871094</c:v>
                </c:pt>
                <c:pt idx="1262">
                  <c:v>97.343498229980469</c:v>
                </c:pt>
                <c:pt idx="1263">
                  <c:v>87.311302185058594</c:v>
                </c:pt>
                <c:pt idx="1264">
                  <c:v>89.411369323730469</c:v>
                </c:pt>
                <c:pt idx="1265">
                  <c:v>83.46942138671875</c:v>
                </c:pt>
                <c:pt idx="1266">
                  <c:v>83.994125366210938</c:v>
                </c:pt>
                <c:pt idx="1267">
                  <c:v>87.7037353515625</c:v>
                </c:pt>
                <c:pt idx="1268">
                  <c:v>78.269096374511719</c:v>
                </c:pt>
                <c:pt idx="1269">
                  <c:v>84.319709777832031</c:v>
                </c:pt>
                <c:pt idx="1270">
                  <c:v>75.288063049316406</c:v>
                </c:pt>
                <c:pt idx="1271">
                  <c:v>87.652427673339844</c:v>
                </c:pt>
                <c:pt idx="1272">
                  <c:v>77.544967651367188</c:v>
                </c:pt>
                <c:pt idx="1273">
                  <c:v>82.622505187988281</c:v>
                </c:pt>
                <c:pt idx="1274">
                  <c:v>81.689346313476563</c:v>
                </c:pt>
                <c:pt idx="1275">
                  <c:v>84.5888671875</c:v>
                </c:pt>
                <c:pt idx="1276">
                  <c:v>78.775955200195313</c:v>
                </c:pt>
                <c:pt idx="1277">
                  <c:v>82.897087097167969</c:v>
                </c:pt>
                <c:pt idx="1278">
                  <c:v>82.998565673828125</c:v>
                </c:pt>
                <c:pt idx="1279">
                  <c:v>86.0906982421875</c:v>
                </c:pt>
                <c:pt idx="1280">
                  <c:v>79.731300354003906</c:v>
                </c:pt>
                <c:pt idx="1281">
                  <c:v>89.223228454589844</c:v>
                </c:pt>
                <c:pt idx="1282">
                  <c:v>85.80096435546875</c:v>
                </c:pt>
                <c:pt idx="1283">
                  <c:v>72.489654541015625</c:v>
                </c:pt>
                <c:pt idx="1284">
                  <c:v>87.268829345703125</c:v>
                </c:pt>
                <c:pt idx="1285">
                  <c:v>79.643180847167969</c:v>
                </c:pt>
                <c:pt idx="1286">
                  <c:v>87.827552795410156</c:v>
                </c:pt>
                <c:pt idx="1287">
                  <c:v>79.496986389160156</c:v>
                </c:pt>
                <c:pt idx="1288">
                  <c:v>85.271461486816406</c:v>
                </c:pt>
                <c:pt idx="1289">
                  <c:v>77.591629028320313</c:v>
                </c:pt>
                <c:pt idx="1290">
                  <c:v>82.366287231445313</c:v>
                </c:pt>
                <c:pt idx="1291">
                  <c:v>85.677207946777344</c:v>
                </c:pt>
                <c:pt idx="1292">
                  <c:v>93.0052490234375</c:v>
                </c:pt>
                <c:pt idx="1293">
                  <c:v>86.446548461914063</c:v>
                </c:pt>
                <c:pt idx="1294">
                  <c:v>91.865966796875</c:v>
                </c:pt>
                <c:pt idx="1295">
                  <c:v>78.735633850097656</c:v>
                </c:pt>
                <c:pt idx="1296">
                  <c:v>95.170974731445313</c:v>
                </c:pt>
                <c:pt idx="1297">
                  <c:v>85.739158630371094</c:v>
                </c:pt>
                <c:pt idx="1298">
                  <c:v>94.01104736328125</c:v>
                </c:pt>
                <c:pt idx="1299">
                  <c:v>86.477752685546875</c:v>
                </c:pt>
                <c:pt idx="1300">
                  <c:v>78.157211303710938</c:v>
                </c:pt>
                <c:pt idx="1301">
                  <c:v>80.788925170898438</c:v>
                </c:pt>
                <c:pt idx="1302">
                  <c:v>81.141197204589844</c:v>
                </c:pt>
                <c:pt idx="1303">
                  <c:v>89.115898132324219</c:v>
                </c:pt>
                <c:pt idx="1304">
                  <c:v>81.169189453125</c:v>
                </c:pt>
                <c:pt idx="1305">
                  <c:v>79.626228332519531</c:v>
                </c:pt>
                <c:pt idx="1306">
                  <c:v>83.924140930175781</c:v>
                </c:pt>
                <c:pt idx="1307">
                  <c:v>78.290977478027344</c:v>
                </c:pt>
                <c:pt idx="1308">
                  <c:v>78.320960998535156</c:v>
                </c:pt>
                <c:pt idx="1309">
                  <c:v>79.534698486328125</c:v>
                </c:pt>
                <c:pt idx="1310">
                  <c:v>80.159126281738281</c:v>
                </c:pt>
                <c:pt idx="1311">
                  <c:v>80.692916870117188</c:v>
                </c:pt>
                <c:pt idx="1312">
                  <c:v>81.228988647460938</c:v>
                </c:pt>
                <c:pt idx="1313">
                  <c:v>86.539642333984375</c:v>
                </c:pt>
                <c:pt idx="1314">
                  <c:v>85.969886779785156</c:v>
                </c:pt>
                <c:pt idx="1315">
                  <c:v>89.250900268554688</c:v>
                </c:pt>
                <c:pt idx="1316">
                  <c:v>83.613327026367188</c:v>
                </c:pt>
                <c:pt idx="1317">
                  <c:v>86.064308166503906</c:v>
                </c:pt>
                <c:pt idx="1318">
                  <c:v>85.151649475097656</c:v>
                </c:pt>
                <c:pt idx="1319">
                  <c:v>86.332229614257813</c:v>
                </c:pt>
                <c:pt idx="1320">
                  <c:v>84.606544494628906</c:v>
                </c:pt>
                <c:pt idx="1321">
                  <c:v>88.133102416992188</c:v>
                </c:pt>
                <c:pt idx="1322">
                  <c:v>81.028083801269531</c:v>
                </c:pt>
                <c:pt idx="1323">
                  <c:v>81.281234741210938</c:v>
                </c:pt>
                <c:pt idx="1324">
                  <c:v>79.373008728027344</c:v>
                </c:pt>
                <c:pt idx="1325">
                  <c:v>89.276870727539063</c:v>
                </c:pt>
                <c:pt idx="1326">
                  <c:v>88.899299621582031</c:v>
                </c:pt>
                <c:pt idx="1327">
                  <c:v>85.379096984863281</c:v>
                </c:pt>
                <c:pt idx="1328">
                  <c:v>84.949211120605469</c:v>
                </c:pt>
                <c:pt idx="1329">
                  <c:v>80.98785400390625</c:v>
                </c:pt>
                <c:pt idx="1330">
                  <c:v>81.490745544433594</c:v>
                </c:pt>
                <c:pt idx="1331">
                  <c:v>87.269912719726563</c:v>
                </c:pt>
                <c:pt idx="1332">
                  <c:v>85.6588134765625</c:v>
                </c:pt>
                <c:pt idx="1333">
                  <c:v>81.180061340332031</c:v>
                </c:pt>
                <c:pt idx="1334">
                  <c:v>82.770698547363281</c:v>
                </c:pt>
                <c:pt idx="1335">
                  <c:v>93.463287353515625</c:v>
                </c:pt>
                <c:pt idx="1336">
                  <c:v>87.434799194335938</c:v>
                </c:pt>
                <c:pt idx="1337">
                  <c:v>85.48809814453125</c:v>
                </c:pt>
                <c:pt idx="1338">
                  <c:v>87.808364868164063</c:v>
                </c:pt>
                <c:pt idx="1339">
                  <c:v>83.608543395996094</c:v>
                </c:pt>
                <c:pt idx="1340">
                  <c:v>82.066162109375</c:v>
                </c:pt>
                <c:pt idx="1341">
                  <c:v>81.43280029296875</c:v>
                </c:pt>
                <c:pt idx="1342">
                  <c:v>94.847175598144531</c:v>
                </c:pt>
                <c:pt idx="1343">
                  <c:v>74.8773193359375</c:v>
                </c:pt>
                <c:pt idx="1344">
                  <c:v>86.669456481933594</c:v>
                </c:pt>
                <c:pt idx="1345">
                  <c:v>85.620895385742188</c:v>
                </c:pt>
                <c:pt idx="1346">
                  <c:v>81.727058410644531</c:v>
                </c:pt>
                <c:pt idx="1347">
                  <c:v>81.556259155273438</c:v>
                </c:pt>
                <c:pt idx="1348">
                  <c:v>79.6524658203125</c:v>
                </c:pt>
                <c:pt idx="1349">
                  <c:v>86.417221069335938</c:v>
                </c:pt>
                <c:pt idx="1350">
                  <c:v>83.001533508300781</c:v>
                </c:pt>
                <c:pt idx="1351">
                  <c:v>80.0269775390625</c:v>
                </c:pt>
                <c:pt idx="1352">
                  <c:v>80.16802978515625</c:v>
                </c:pt>
                <c:pt idx="1353">
                  <c:v>77.141471862792969</c:v>
                </c:pt>
                <c:pt idx="1354">
                  <c:v>83.048454284667969</c:v>
                </c:pt>
                <c:pt idx="1355">
                  <c:v>81.126930236816406</c:v>
                </c:pt>
                <c:pt idx="1356">
                  <c:v>85.004859924316406</c:v>
                </c:pt>
                <c:pt idx="1357">
                  <c:v>79.049308776855469</c:v>
                </c:pt>
                <c:pt idx="1358">
                  <c:v>78.91748046875</c:v>
                </c:pt>
                <c:pt idx="1359">
                  <c:v>85.765243530273438</c:v>
                </c:pt>
                <c:pt idx="1360">
                  <c:v>82.767707824707031</c:v>
                </c:pt>
                <c:pt idx="1361">
                  <c:v>88.89471435546875</c:v>
                </c:pt>
                <c:pt idx="1362">
                  <c:v>87.327880859375</c:v>
                </c:pt>
                <c:pt idx="1363">
                  <c:v>92.203628540039063</c:v>
                </c:pt>
                <c:pt idx="1364">
                  <c:v>71.961875915527344</c:v>
                </c:pt>
                <c:pt idx="1365">
                  <c:v>83.068222045898438</c:v>
                </c:pt>
                <c:pt idx="1366">
                  <c:v>86.791130065917969</c:v>
                </c:pt>
                <c:pt idx="1367">
                  <c:v>92.603691101074219</c:v>
                </c:pt>
                <c:pt idx="1368">
                  <c:v>78.439590454101563</c:v>
                </c:pt>
                <c:pt idx="1369">
                  <c:v>83.560958862304688</c:v>
                </c:pt>
                <c:pt idx="1370">
                  <c:v>80.434043884277344</c:v>
                </c:pt>
                <c:pt idx="1371">
                  <c:v>82.798568725585938</c:v>
                </c:pt>
                <c:pt idx="1372">
                  <c:v>86.145973205566406</c:v>
                </c:pt>
                <c:pt idx="1373">
                  <c:v>87.951560974121094</c:v>
                </c:pt>
                <c:pt idx="1374">
                  <c:v>89.053153991699219</c:v>
                </c:pt>
                <c:pt idx="1375">
                  <c:v>85.499664306640625</c:v>
                </c:pt>
                <c:pt idx="1376">
                  <c:v>86.475387573242188</c:v>
                </c:pt>
                <c:pt idx="1377">
                  <c:v>78.343177795410156</c:v>
                </c:pt>
                <c:pt idx="1378">
                  <c:v>81.543243408203125</c:v>
                </c:pt>
                <c:pt idx="1379">
                  <c:v>84.130630493164063</c:v>
                </c:pt>
                <c:pt idx="1380">
                  <c:v>84.176162719726563</c:v>
                </c:pt>
                <c:pt idx="1381">
                  <c:v>79.048126220703125</c:v>
                </c:pt>
                <c:pt idx="1382">
                  <c:v>80.259559631347656</c:v>
                </c:pt>
                <c:pt idx="1383">
                  <c:v>81.610191345214844</c:v>
                </c:pt>
                <c:pt idx="1384">
                  <c:v>84.081649780273438</c:v>
                </c:pt>
                <c:pt idx="1385">
                  <c:v>80.305816650390625</c:v>
                </c:pt>
                <c:pt idx="1386">
                  <c:v>81.12396240234375</c:v>
                </c:pt>
                <c:pt idx="1387">
                  <c:v>84.170425415039063</c:v>
                </c:pt>
                <c:pt idx="1388">
                  <c:v>87.710899353027344</c:v>
                </c:pt>
                <c:pt idx="1389">
                  <c:v>85.344535827636719</c:v>
                </c:pt>
                <c:pt idx="1390">
                  <c:v>80.526130676269531</c:v>
                </c:pt>
                <c:pt idx="1391">
                  <c:v>82.546722412109375</c:v>
                </c:pt>
                <c:pt idx="1392">
                  <c:v>89.875236511230469</c:v>
                </c:pt>
                <c:pt idx="1393">
                  <c:v>85.436859130859375</c:v>
                </c:pt>
                <c:pt idx="1394">
                  <c:v>81.423797607421875</c:v>
                </c:pt>
                <c:pt idx="1395">
                  <c:v>80.224769592285156</c:v>
                </c:pt>
                <c:pt idx="1396">
                  <c:v>83.995185852050781</c:v>
                </c:pt>
                <c:pt idx="1397">
                  <c:v>82.438232421875</c:v>
                </c:pt>
                <c:pt idx="1398">
                  <c:v>80.217796325683594</c:v>
                </c:pt>
                <c:pt idx="1399">
                  <c:v>86.510505676269531</c:v>
                </c:pt>
                <c:pt idx="1400">
                  <c:v>79.950698852539063</c:v>
                </c:pt>
                <c:pt idx="1401">
                  <c:v>83.301193237304688</c:v>
                </c:pt>
                <c:pt idx="1402">
                  <c:v>79.766220092773438</c:v>
                </c:pt>
                <c:pt idx="1403">
                  <c:v>77.532577514648438</c:v>
                </c:pt>
                <c:pt idx="1404">
                  <c:v>88.19342041015625</c:v>
                </c:pt>
                <c:pt idx="1405">
                  <c:v>82.143905639648438</c:v>
                </c:pt>
                <c:pt idx="1406">
                  <c:v>77.689559936523438</c:v>
                </c:pt>
                <c:pt idx="1407">
                  <c:v>89.445137023925781</c:v>
                </c:pt>
                <c:pt idx="1408">
                  <c:v>81.646141052246094</c:v>
                </c:pt>
                <c:pt idx="1409">
                  <c:v>83.703498840332031</c:v>
                </c:pt>
                <c:pt idx="1410">
                  <c:v>81.6534423828125</c:v>
                </c:pt>
                <c:pt idx="1411">
                  <c:v>85.360664367675781</c:v>
                </c:pt>
                <c:pt idx="1412">
                  <c:v>86.914161682128906</c:v>
                </c:pt>
                <c:pt idx="1413">
                  <c:v>87.162254333496094</c:v>
                </c:pt>
                <c:pt idx="1414">
                  <c:v>85.962509155273438</c:v>
                </c:pt>
                <c:pt idx="1415">
                  <c:v>85.105598449707031</c:v>
                </c:pt>
                <c:pt idx="1416">
                  <c:v>86.479972839355469</c:v>
                </c:pt>
                <c:pt idx="1417">
                  <c:v>80.247909545898438</c:v>
                </c:pt>
                <c:pt idx="1418">
                  <c:v>76.677520751953125</c:v>
                </c:pt>
                <c:pt idx="1419">
                  <c:v>88.053024291992188</c:v>
                </c:pt>
                <c:pt idx="1420">
                  <c:v>82.448112487792969</c:v>
                </c:pt>
                <c:pt idx="1421">
                  <c:v>87.335700988769531</c:v>
                </c:pt>
                <c:pt idx="1422">
                  <c:v>85.344100952148438</c:v>
                </c:pt>
                <c:pt idx="1423">
                  <c:v>73.554344177246094</c:v>
                </c:pt>
                <c:pt idx="1424">
                  <c:v>85.362495422363281</c:v>
                </c:pt>
                <c:pt idx="1425">
                  <c:v>85.266983032226563</c:v>
                </c:pt>
                <c:pt idx="1426">
                  <c:v>92.016914367675781</c:v>
                </c:pt>
                <c:pt idx="1427">
                  <c:v>85.068534851074219</c:v>
                </c:pt>
                <c:pt idx="1428">
                  <c:v>84.7239990234375</c:v>
                </c:pt>
                <c:pt idx="1429">
                  <c:v>93.028190612792969</c:v>
                </c:pt>
                <c:pt idx="1430">
                  <c:v>78.012954711914063</c:v>
                </c:pt>
                <c:pt idx="1431">
                  <c:v>83.466453552246094</c:v>
                </c:pt>
                <c:pt idx="1432">
                  <c:v>83.290077209472656</c:v>
                </c:pt>
                <c:pt idx="1433">
                  <c:v>85.443069458007813</c:v>
                </c:pt>
                <c:pt idx="1434">
                  <c:v>92.415451049804688</c:v>
                </c:pt>
                <c:pt idx="1435">
                  <c:v>88.597297668457031</c:v>
                </c:pt>
                <c:pt idx="1436">
                  <c:v>78.75909423828125</c:v>
                </c:pt>
                <c:pt idx="1437">
                  <c:v>86.061210632324219</c:v>
                </c:pt>
                <c:pt idx="1438">
                  <c:v>84.897239685058594</c:v>
                </c:pt>
                <c:pt idx="1439">
                  <c:v>87.113380432128906</c:v>
                </c:pt>
                <c:pt idx="1440">
                  <c:v>85.925582885742188</c:v>
                </c:pt>
                <c:pt idx="1441">
                  <c:v>81.485031127929688</c:v>
                </c:pt>
                <c:pt idx="1442">
                  <c:v>75.657272338867188</c:v>
                </c:pt>
                <c:pt idx="1443">
                  <c:v>79.031669616699219</c:v>
                </c:pt>
                <c:pt idx="1444">
                  <c:v>87.7904052734375</c:v>
                </c:pt>
                <c:pt idx="1445">
                  <c:v>88.818557739257813</c:v>
                </c:pt>
                <c:pt idx="1446">
                  <c:v>80.774772644042969</c:v>
                </c:pt>
                <c:pt idx="1447">
                  <c:v>73.792739868164063</c:v>
                </c:pt>
                <c:pt idx="1448">
                  <c:v>84.628456115722656</c:v>
                </c:pt>
                <c:pt idx="1449">
                  <c:v>74.762351989746094</c:v>
                </c:pt>
                <c:pt idx="1450">
                  <c:v>90.630378723144531</c:v>
                </c:pt>
                <c:pt idx="1451">
                  <c:v>82.487319946289063</c:v>
                </c:pt>
                <c:pt idx="1452">
                  <c:v>79.833587646484375</c:v>
                </c:pt>
                <c:pt idx="1453">
                  <c:v>89.715888977050781</c:v>
                </c:pt>
                <c:pt idx="1454">
                  <c:v>83.60894775390625</c:v>
                </c:pt>
                <c:pt idx="1455">
                  <c:v>77.336616516113281</c:v>
                </c:pt>
                <c:pt idx="1456">
                  <c:v>86.794479370117188</c:v>
                </c:pt>
                <c:pt idx="1457">
                  <c:v>82.602714538574219</c:v>
                </c:pt>
                <c:pt idx="1458">
                  <c:v>84.638908386230469</c:v>
                </c:pt>
                <c:pt idx="1459">
                  <c:v>80.98974609375</c:v>
                </c:pt>
                <c:pt idx="1460">
                  <c:v>77.538948059082031</c:v>
                </c:pt>
                <c:pt idx="1461">
                  <c:v>91.770965576171875</c:v>
                </c:pt>
                <c:pt idx="1462">
                  <c:v>80.727378845214844</c:v>
                </c:pt>
                <c:pt idx="1463">
                  <c:v>90.450660705566406</c:v>
                </c:pt>
                <c:pt idx="1464">
                  <c:v>88.399917602539063</c:v>
                </c:pt>
                <c:pt idx="1465">
                  <c:v>85.765945434570313</c:v>
                </c:pt>
                <c:pt idx="1466">
                  <c:v>83.767005920410156</c:v>
                </c:pt>
                <c:pt idx="1467">
                  <c:v>90.482147216796875</c:v>
                </c:pt>
                <c:pt idx="1468">
                  <c:v>79.216629028320313</c:v>
                </c:pt>
                <c:pt idx="1469">
                  <c:v>90.548927307128906</c:v>
                </c:pt>
                <c:pt idx="1470">
                  <c:v>82.996353149414063</c:v>
                </c:pt>
                <c:pt idx="1471">
                  <c:v>83.461296081542969</c:v>
                </c:pt>
                <c:pt idx="1472">
                  <c:v>83.416610717773438</c:v>
                </c:pt>
                <c:pt idx="1473">
                  <c:v>83.329605102539063</c:v>
                </c:pt>
                <c:pt idx="1474">
                  <c:v>87.299163818359375</c:v>
                </c:pt>
                <c:pt idx="1475">
                  <c:v>86.09149169921875</c:v>
                </c:pt>
                <c:pt idx="1476">
                  <c:v>87.728172302246094</c:v>
                </c:pt>
                <c:pt idx="1477">
                  <c:v>85.253196716308594</c:v>
                </c:pt>
                <c:pt idx="1478">
                  <c:v>83.270050048828125</c:v>
                </c:pt>
                <c:pt idx="1479">
                  <c:v>86.741188049316406</c:v>
                </c:pt>
                <c:pt idx="1480">
                  <c:v>86.129425048828125</c:v>
                </c:pt>
                <c:pt idx="1481">
                  <c:v>81.445060729980469</c:v>
                </c:pt>
                <c:pt idx="1482">
                  <c:v>81.190818786621094</c:v>
                </c:pt>
                <c:pt idx="1483">
                  <c:v>84.767662048339844</c:v>
                </c:pt>
                <c:pt idx="1484">
                  <c:v>85.748222351074219</c:v>
                </c:pt>
                <c:pt idx="1485">
                  <c:v>88.590095520019531</c:v>
                </c:pt>
                <c:pt idx="1486">
                  <c:v>84.9990234375</c:v>
                </c:pt>
                <c:pt idx="1487">
                  <c:v>85.834709167480469</c:v>
                </c:pt>
                <c:pt idx="1488">
                  <c:v>79.79376220703125</c:v>
                </c:pt>
                <c:pt idx="1489">
                  <c:v>85.099342346191406</c:v>
                </c:pt>
                <c:pt idx="1490">
                  <c:v>83.641036987304688</c:v>
                </c:pt>
                <c:pt idx="1491">
                  <c:v>86.492271423339844</c:v>
                </c:pt>
                <c:pt idx="1492">
                  <c:v>77.786956787109375</c:v>
                </c:pt>
                <c:pt idx="1493">
                  <c:v>88.222923278808594</c:v>
                </c:pt>
                <c:pt idx="1494">
                  <c:v>85.453971862792969</c:v>
                </c:pt>
                <c:pt idx="1495">
                  <c:v>81.779769897460938</c:v>
                </c:pt>
                <c:pt idx="1496">
                  <c:v>83.118179321289063</c:v>
                </c:pt>
                <c:pt idx="1497">
                  <c:v>86.385848999023438</c:v>
                </c:pt>
                <c:pt idx="1498">
                  <c:v>78.476806640625</c:v>
                </c:pt>
                <c:pt idx="1499">
                  <c:v>89.922988891601563</c:v>
                </c:pt>
                <c:pt idx="1500">
                  <c:v>99.826637268066406</c:v>
                </c:pt>
                <c:pt idx="1501">
                  <c:v>76.841293334960938</c:v>
                </c:pt>
                <c:pt idx="1502">
                  <c:v>86.902359008789063</c:v>
                </c:pt>
                <c:pt idx="1503">
                  <c:v>82.302238464355469</c:v>
                </c:pt>
                <c:pt idx="1504">
                  <c:v>77.225288391113281</c:v>
                </c:pt>
                <c:pt idx="1505">
                  <c:v>85.811531066894531</c:v>
                </c:pt>
                <c:pt idx="1506">
                  <c:v>92.158866882324219</c:v>
                </c:pt>
                <c:pt idx="1507">
                  <c:v>78.569358825683594</c:v>
                </c:pt>
                <c:pt idx="1508">
                  <c:v>88.352119445800781</c:v>
                </c:pt>
                <c:pt idx="1509">
                  <c:v>76.935615539550781</c:v>
                </c:pt>
                <c:pt idx="1510">
                  <c:v>89.186904907226563</c:v>
                </c:pt>
                <c:pt idx="1511">
                  <c:v>86.677688598632813</c:v>
                </c:pt>
                <c:pt idx="1512">
                  <c:v>83.352638244628906</c:v>
                </c:pt>
                <c:pt idx="1513">
                  <c:v>81.672096252441406</c:v>
                </c:pt>
                <c:pt idx="1514">
                  <c:v>80.479019165039063</c:v>
                </c:pt>
                <c:pt idx="1515">
                  <c:v>77.582862854003906</c:v>
                </c:pt>
                <c:pt idx="1516">
                  <c:v>88.570121765136719</c:v>
                </c:pt>
                <c:pt idx="1517">
                  <c:v>75.375762939453125</c:v>
                </c:pt>
                <c:pt idx="1518">
                  <c:v>90.439491271972656</c:v>
                </c:pt>
                <c:pt idx="1519">
                  <c:v>81.344413757324219</c:v>
                </c:pt>
                <c:pt idx="1520">
                  <c:v>82.54449462890625</c:v>
                </c:pt>
                <c:pt idx="1521">
                  <c:v>90.603279113769531</c:v>
                </c:pt>
                <c:pt idx="1522">
                  <c:v>87.743370056152344</c:v>
                </c:pt>
                <c:pt idx="1523">
                  <c:v>83.353546142578125</c:v>
                </c:pt>
                <c:pt idx="1524">
                  <c:v>89.888687133789063</c:v>
                </c:pt>
                <c:pt idx="1525">
                  <c:v>74.427589416503906</c:v>
                </c:pt>
                <c:pt idx="1526">
                  <c:v>84.122650146484375</c:v>
                </c:pt>
                <c:pt idx="1527">
                  <c:v>86.459846496582031</c:v>
                </c:pt>
                <c:pt idx="1528">
                  <c:v>81.168716430664063</c:v>
                </c:pt>
                <c:pt idx="1529">
                  <c:v>84.788986206054688</c:v>
                </c:pt>
                <c:pt idx="1530">
                  <c:v>79.736770629882813</c:v>
                </c:pt>
                <c:pt idx="1531">
                  <c:v>84.997581481933594</c:v>
                </c:pt>
                <c:pt idx="1532">
                  <c:v>83.602249145507813</c:v>
                </c:pt>
                <c:pt idx="1533">
                  <c:v>82.110588073730469</c:v>
                </c:pt>
                <c:pt idx="1534">
                  <c:v>86.733612060546875</c:v>
                </c:pt>
                <c:pt idx="1535">
                  <c:v>80.969535827636719</c:v>
                </c:pt>
                <c:pt idx="1536">
                  <c:v>81.763450622558594</c:v>
                </c:pt>
                <c:pt idx="1537">
                  <c:v>90.5404052734375</c:v>
                </c:pt>
                <c:pt idx="1538">
                  <c:v>83.016845703125</c:v>
                </c:pt>
                <c:pt idx="1539">
                  <c:v>84.744575500488281</c:v>
                </c:pt>
                <c:pt idx="1540">
                  <c:v>87.906379699707031</c:v>
                </c:pt>
                <c:pt idx="1541">
                  <c:v>79.925117492675781</c:v>
                </c:pt>
                <c:pt idx="1542">
                  <c:v>90.839607238769531</c:v>
                </c:pt>
                <c:pt idx="1543">
                  <c:v>90.461212158203125</c:v>
                </c:pt>
                <c:pt idx="1544">
                  <c:v>86.884056091308594</c:v>
                </c:pt>
                <c:pt idx="1545">
                  <c:v>88.050498962402344</c:v>
                </c:pt>
                <c:pt idx="1546">
                  <c:v>81.8538818359375</c:v>
                </c:pt>
                <c:pt idx="1547">
                  <c:v>92.481048583984375</c:v>
                </c:pt>
                <c:pt idx="1548">
                  <c:v>82.100746154785156</c:v>
                </c:pt>
                <c:pt idx="1549">
                  <c:v>77.907829284667969</c:v>
                </c:pt>
                <c:pt idx="1550">
                  <c:v>86.363082885742188</c:v>
                </c:pt>
                <c:pt idx="1551">
                  <c:v>79.278152465820313</c:v>
                </c:pt>
                <c:pt idx="1552">
                  <c:v>89.122886657714844</c:v>
                </c:pt>
                <c:pt idx="1553">
                  <c:v>83.266609191894531</c:v>
                </c:pt>
                <c:pt idx="1554">
                  <c:v>91.051712036132813</c:v>
                </c:pt>
                <c:pt idx="1555">
                  <c:v>82.514617919921875</c:v>
                </c:pt>
                <c:pt idx="1556">
                  <c:v>81.152503967285156</c:v>
                </c:pt>
                <c:pt idx="1557">
                  <c:v>90.002143859863281</c:v>
                </c:pt>
                <c:pt idx="1558">
                  <c:v>90.311294555664063</c:v>
                </c:pt>
                <c:pt idx="1559">
                  <c:v>85.972755432128906</c:v>
                </c:pt>
                <c:pt idx="1560">
                  <c:v>92.912078857421875</c:v>
                </c:pt>
                <c:pt idx="1561">
                  <c:v>87.374481201171875</c:v>
                </c:pt>
                <c:pt idx="1562">
                  <c:v>89.3536376953125</c:v>
                </c:pt>
                <c:pt idx="1563">
                  <c:v>81.124839782714844</c:v>
                </c:pt>
                <c:pt idx="1564">
                  <c:v>83.290306091308594</c:v>
                </c:pt>
                <c:pt idx="1565">
                  <c:v>88.885032653808594</c:v>
                </c:pt>
                <c:pt idx="1566">
                  <c:v>81.71044921875</c:v>
                </c:pt>
                <c:pt idx="1567">
                  <c:v>89.11004638671875</c:v>
                </c:pt>
                <c:pt idx="1568">
                  <c:v>75.05877685546875</c:v>
                </c:pt>
                <c:pt idx="1569">
                  <c:v>84.078514099121094</c:v>
                </c:pt>
                <c:pt idx="1570">
                  <c:v>75.659271240234375</c:v>
                </c:pt>
                <c:pt idx="1571">
                  <c:v>96.536590576171875</c:v>
                </c:pt>
                <c:pt idx="1572">
                  <c:v>83.948013305664063</c:v>
                </c:pt>
                <c:pt idx="1573">
                  <c:v>84.817840576171875</c:v>
                </c:pt>
                <c:pt idx="1574">
                  <c:v>86.468521118164063</c:v>
                </c:pt>
                <c:pt idx="1575">
                  <c:v>85.41925048828125</c:v>
                </c:pt>
                <c:pt idx="1576">
                  <c:v>86.10107421875</c:v>
                </c:pt>
                <c:pt idx="1577">
                  <c:v>85.273178100585938</c:v>
                </c:pt>
                <c:pt idx="1578">
                  <c:v>82.399513244628906</c:v>
                </c:pt>
                <c:pt idx="1579">
                  <c:v>88.524604797363281</c:v>
                </c:pt>
                <c:pt idx="1580">
                  <c:v>83.348976135253906</c:v>
                </c:pt>
                <c:pt idx="1581">
                  <c:v>90.872093200683594</c:v>
                </c:pt>
                <c:pt idx="1582">
                  <c:v>83.999725341796875</c:v>
                </c:pt>
                <c:pt idx="1583">
                  <c:v>78.95111083984375</c:v>
                </c:pt>
                <c:pt idx="1584">
                  <c:v>76.498344421386719</c:v>
                </c:pt>
                <c:pt idx="1585">
                  <c:v>80.962631225585938</c:v>
                </c:pt>
                <c:pt idx="1586">
                  <c:v>88.618637084960938</c:v>
                </c:pt>
                <c:pt idx="1587">
                  <c:v>81.064323425292969</c:v>
                </c:pt>
                <c:pt idx="1588">
                  <c:v>77.255897521972656</c:v>
                </c:pt>
                <c:pt idx="1589">
                  <c:v>81.730178833007813</c:v>
                </c:pt>
                <c:pt idx="1590">
                  <c:v>90.617919921875</c:v>
                </c:pt>
                <c:pt idx="1591">
                  <c:v>83.037101745605469</c:v>
                </c:pt>
                <c:pt idx="1592">
                  <c:v>78.429710388183594</c:v>
                </c:pt>
                <c:pt idx="1593">
                  <c:v>82.376754760742188</c:v>
                </c:pt>
                <c:pt idx="1594">
                  <c:v>80.260208129882813</c:v>
                </c:pt>
                <c:pt idx="1595">
                  <c:v>82.435722351074219</c:v>
                </c:pt>
                <c:pt idx="1596">
                  <c:v>92.765945434570313</c:v>
                </c:pt>
                <c:pt idx="1597">
                  <c:v>82.655982971191406</c:v>
                </c:pt>
                <c:pt idx="1598">
                  <c:v>87.212409973144531</c:v>
                </c:pt>
                <c:pt idx="1599">
                  <c:v>79.405914306640625</c:v>
                </c:pt>
                <c:pt idx="1600">
                  <c:v>75.810081481933594</c:v>
                </c:pt>
                <c:pt idx="1601">
                  <c:v>89.650115966796875</c:v>
                </c:pt>
                <c:pt idx="1602">
                  <c:v>80.594657897949219</c:v>
                </c:pt>
                <c:pt idx="1603">
                  <c:v>78.929946899414063</c:v>
                </c:pt>
                <c:pt idx="1604">
                  <c:v>82.16546630859375</c:v>
                </c:pt>
                <c:pt idx="1605">
                  <c:v>78.853431701660156</c:v>
                </c:pt>
                <c:pt idx="1606">
                  <c:v>89.477699279785156</c:v>
                </c:pt>
                <c:pt idx="1607">
                  <c:v>78.783912658691406</c:v>
                </c:pt>
                <c:pt idx="1608">
                  <c:v>81.534645080566406</c:v>
                </c:pt>
                <c:pt idx="1609">
                  <c:v>82.212081909179688</c:v>
                </c:pt>
                <c:pt idx="1610">
                  <c:v>76.318321228027344</c:v>
                </c:pt>
                <c:pt idx="1611">
                  <c:v>83.714759826660156</c:v>
                </c:pt>
                <c:pt idx="1612">
                  <c:v>85.95892333984375</c:v>
                </c:pt>
                <c:pt idx="1613">
                  <c:v>89.265190124511719</c:v>
                </c:pt>
                <c:pt idx="1614">
                  <c:v>86.649101257324219</c:v>
                </c:pt>
                <c:pt idx="1615">
                  <c:v>87.058113098144531</c:v>
                </c:pt>
                <c:pt idx="1616">
                  <c:v>80.474822998046875</c:v>
                </c:pt>
                <c:pt idx="1617">
                  <c:v>81.025482177734375</c:v>
                </c:pt>
                <c:pt idx="1618">
                  <c:v>71.331130981445313</c:v>
                </c:pt>
                <c:pt idx="1619">
                  <c:v>83.187080383300781</c:v>
                </c:pt>
                <c:pt idx="1620">
                  <c:v>80.861549377441406</c:v>
                </c:pt>
                <c:pt idx="1621">
                  <c:v>83.853874206542969</c:v>
                </c:pt>
                <c:pt idx="1622">
                  <c:v>82.725517272949219</c:v>
                </c:pt>
                <c:pt idx="1623">
                  <c:v>95.344291687011719</c:v>
                </c:pt>
                <c:pt idx="1624">
                  <c:v>81.602195739746094</c:v>
                </c:pt>
                <c:pt idx="1625">
                  <c:v>84.510002136230469</c:v>
                </c:pt>
                <c:pt idx="1626">
                  <c:v>90.190193176269531</c:v>
                </c:pt>
                <c:pt idx="1627">
                  <c:v>#N/A</c:v>
                </c:pt>
                <c:pt idx="1628">
                  <c:v>83.575141906738281</c:v>
                </c:pt>
                <c:pt idx="1629">
                  <c:v>82.832550048828125</c:v>
                </c:pt>
                <c:pt idx="1630">
                  <c:v>87.795509338378906</c:v>
                </c:pt>
                <c:pt idx="1631">
                  <c:v>83.884796142578125</c:v>
                </c:pt>
                <c:pt idx="1632">
                  <c:v>89.643112182617188</c:v>
                </c:pt>
                <c:pt idx="1633">
                  <c:v>86.2435302734375</c:v>
                </c:pt>
                <c:pt idx="1634">
                  <c:v>78.782630920410156</c:v>
                </c:pt>
                <c:pt idx="1635">
                  <c:v>79.17742919921875</c:v>
                </c:pt>
                <c:pt idx="1636">
                  <c:v>86.697402954101563</c:v>
                </c:pt>
                <c:pt idx="1637">
                  <c:v>80.350715637207031</c:v>
                </c:pt>
                <c:pt idx="1638">
                  <c:v>87.011795043945313</c:v>
                </c:pt>
                <c:pt idx="1639">
                  <c:v>80.648330688476563</c:v>
                </c:pt>
                <c:pt idx="1640">
                  <c:v>84.25048828125</c:v>
                </c:pt>
                <c:pt idx="1641">
                  <c:v>83.964096069335938</c:v>
                </c:pt>
                <c:pt idx="1642">
                  <c:v>82.927597045898438</c:v>
                </c:pt>
                <c:pt idx="1643">
                  <c:v>87.446258544921875</c:v>
                </c:pt>
                <c:pt idx="1644">
                  <c:v>82.449859619140625</c:v>
                </c:pt>
                <c:pt idx="1645">
                  <c:v>79.398094177246094</c:v>
                </c:pt>
                <c:pt idx="1646">
                  <c:v>89.975196838378906</c:v>
                </c:pt>
                <c:pt idx="1647">
                  <c:v>79.272903442382813</c:v>
                </c:pt>
                <c:pt idx="1648">
                  <c:v>81.206031799316406</c:v>
                </c:pt>
                <c:pt idx="1649">
                  <c:v>93.051261901855469</c:v>
                </c:pt>
                <c:pt idx="1650">
                  <c:v>79.561386108398438</c:v>
                </c:pt>
                <c:pt idx="1651">
                  <c:v>87.289802551269531</c:v>
                </c:pt>
                <c:pt idx="1652">
                  <c:v>75.93798828125</c:v>
                </c:pt>
                <c:pt idx="1653">
                  <c:v>71.672782897949219</c:v>
                </c:pt>
                <c:pt idx="1654">
                  <c:v>90.947906494140625</c:v>
                </c:pt>
                <c:pt idx="1655">
                  <c:v>85.744453430175781</c:v>
                </c:pt>
                <c:pt idx="1656">
                  <c:v>91.197090148925781</c:v>
                </c:pt>
                <c:pt idx="1657">
                  <c:v>82.328117370605469</c:v>
                </c:pt>
                <c:pt idx="1658">
                  <c:v>87.343193054199219</c:v>
                </c:pt>
                <c:pt idx="1659">
                  <c:v>80.17449951171875</c:v>
                </c:pt>
                <c:pt idx="1660">
                  <c:v>83.578575134277344</c:v>
                </c:pt>
                <c:pt idx="1661">
                  <c:v>83.409339904785156</c:v>
                </c:pt>
                <c:pt idx="1662">
                  <c:v>77.165390014648438</c:v>
                </c:pt>
                <c:pt idx="1663">
                  <c:v>90.651741027832031</c:v>
                </c:pt>
                <c:pt idx="1664">
                  <c:v>85.841995239257813</c:v>
                </c:pt>
                <c:pt idx="1665">
                  <c:v>76.373138427734375</c:v>
                </c:pt>
                <c:pt idx="1666">
                  <c:v>87.244415283203125</c:v>
                </c:pt>
                <c:pt idx="1667">
                  <c:v>80.891403198242188</c:v>
                </c:pt>
                <c:pt idx="1668">
                  <c:v>73.674636840820313</c:v>
                </c:pt>
                <c:pt idx="1669">
                  <c:v>82.377700805664063</c:v>
                </c:pt>
                <c:pt idx="1670">
                  <c:v>80.021110534667969</c:v>
                </c:pt>
                <c:pt idx="1671">
                  <c:v>82.047225952148438</c:v>
                </c:pt>
                <c:pt idx="1672">
                  <c:v>92.718528747558594</c:v>
                </c:pt>
                <c:pt idx="1673">
                  <c:v>79.094017028808594</c:v>
                </c:pt>
                <c:pt idx="1674">
                  <c:v>79.108047485351563</c:v>
                </c:pt>
                <c:pt idx="1675">
                  <c:v>81.600830078125</c:v>
                </c:pt>
                <c:pt idx="1676">
                  <c:v>89.743698120117188</c:v>
                </c:pt>
                <c:pt idx="1677">
                  <c:v>79.989128112792969</c:v>
                </c:pt>
                <c:pt idx="1678">
                  <c:v>81.114089965820313</c:v>
                </c:pt>
              </c:numCache>
            </c:numRef>
          </c:xVal>
          <c:yVal>
            <c:numRef>
              <c:f>'Scatter Plots'!$M$2:$M$1680</c:f>
              <c:numCache>
                <c:formatCode>0.0</c:formatCode>
                <c:ptCount val="1679"/>
                <c:pt idx="0">
                  <c:v>91.062690734863281</c:v>
                </c:pt>
                <c:pt idx="1">
                  <c:v>90.382240295410156</c:v>
                </c:pt>
                <c:pt idx="2">
                  <c:v>76.9381103515625</c:v>
                </c:pt>
                <c:pt idx="3">
                  <c:v>78.81451416015625</c:v>
                </c:pt>
                <c:pt idx="4">
                  <c:v>88.340873718261719</c:v>
                </c:pt>
                <c:pt idx="5">
                  <c:v>83.144676208496094</c:v>
                </c:pt>
                <c:pt idx="6">
                  <c:v>89.392486572265625</c:v>
                </c:pt>
                <c:pt idx="7">
                  <c:v>90.093559265136719</c:v>
                </c:pt>
                <c:pt idx="8">
                  <c:v>83.412734985351563</c:v>
                </c:pt>
                <c:pt idx="9">
                  <c:v>89.969841003417969</c:v>
                </c:pt>
                <c:pt idx="10">
                  <c:v>98.423973083496094</c:v>
                </c:pt>
                <c:pt idx="11">
                  <c:v>88.010955810546875</c:v>
                </c:pt>
                <c:pt idx="12">
                  <c:v>93.062812805175781</c:v>
                </c:pt>
                <c:pt idx="13">
                  <c:v>91.000831604003906</c:v>
                </c:pt>
                <c:pt idx="14">
                  <c:v>82.794143676757813</c:v>
                </c:pt>
                <c:pt idx="15">
                  <c:v>89.186286926269531</c:v>
                </c:pt>
                <c:pt idx="16">
                  <c:v>80.855873107910156</c:v>
                </c:pt>
                <c:pt idx="17">
                  <c:v>84.010711669921875</c:v>
                </c:pt>
                <c:pt idx="18">
                  <c:v>90.609054565429688</c:v>
                </c:pt>
                <c:pt idx="19">
                  <c:v>87.557319641113281</c:v>
                </c:pt>
                <c:pt idx="20">
                  <c:v>81.4332275390625</c:v>
                </c:pt>
                <c:pt idx="21">
                  <c:v>93.433975219726563</c:v>
                </c:pt>
                <c:pt idx="22">
                  <c:v>86.897483825683594</c:v>
                </c:pt>
                <c:pt idx="23">
                  <c:v>77.577323913574219</c:v>
                </c:pt>
                <c:pt idx="24">
                  <c:v>88.402732849121094</c:v>
                </c:pt>
                <c:pt idx="25">
                  <c:v>85.000465393066406</c:v>
                </c:pt>
                <c:pt idx="26">
                  <c:v>77.886619567871094</c:v>
                </c:pt>
                <c:pt idx="27">
                  <c:v>92.980339050292969</c:v>
                </c:pt>
                <c:pt idx="28">
                  <c:v>79.268150329589844</c:v>
                </c:pt>
                <c:pt idx="29">
                  <c:v>84.113807678222656</c:v>
                </c:pt>
                <c:pt idx="30">
                  <c:v>80.876495361328125</c:v>
                </c:pt>
                <c:pt idx="31">
                  <c:v>84.670547485351563</c:v>
                </c:pt>
                <c:pt idx="32">
                  <c:v>73.288398742675781</c:v>
                </c:pt>
                <c:pt idx="33">
                  <c:v>75.597816467285156</c:v>
                </c:pt>
                <c:pt idx="34">
                  <c:v>82.773521423339844</c:v>
                </c:pt>
                <c:pt idx="35">
                  <c:v>93.598930358886719</c:v>
                </c:pt>
                <c:pt idx="36">
                  <c:v>83.309638977050781</c:v>
                </c:pt>
                <c:pt idx="37">
                  <c:v>97.619796752929688</c:v>
                </c:pt>
                <c:pt idx="38">
                  <c:v>80.4434814453125</c:v>
                </c:pt>
                <c:pt idx="39">
                  <c:v>70.154182434082031</c:v>
                </c:pt>
                <c:pt idx="40">
                  <c:v>85.144798278808594</c:v>
                </c:pt>
                <c:pt idx="41">
                  <c:v>78.56707763671875</c:v>
                </c:pt>
                <c:pt idx="42">
                  <c:v>87.124305725097656</c:v>
                </c:pt>
                <c:pt idx="43">
                  <c:v>76.628807067871094</c:v>
                </c:pt>
                <c:pt idx="44">
                  <c:v>76.133934020996094</c:v>
                </c:pt>
                <c:pt idx="45">
                  <c:v>83.9488525390625</c:v>
                </c:pt>
                <c:pt idx="46">
                  <c:v>87.866615295410156</c:v>
                </c:pt>
                <c:pt idx="47">
                  <c:v>93.104057312011719</c:v>
                </c:pt>
                <c:pt idx="48">
                  <c:v>103.0840530395508</c:v>
                </c:pt>
                <c:pt idx="49">
                  <c:v>85.186042785644531</c:v>
                </c:pt>
                <c:pt idx="50">
                  <c:v>87.969718933105469</c:v>
                </c:pt>
                <c:pt idx="51">
                  <c:v>79.824882507324219</c:v>
                </c:pt>
                <c:pt idx="52">
                  <c:v>81.94873046875</c:v>
                </c:pt>
                <c:pt idx="53">
                  <c:v>87.804756164550781</c:v>
                </c:pt>
                <c:pt idx="54">
                  <c:v>85.021080017089844</c:v>
                </c:pt>
                <c:pt idx="55">
                  <c:v>85.82525634765625</c:v>
                </c:pt>
                <c:pt idx="56">
                  <c:v>91.82562255859375</c:v>
                </c:pt>
                <c:pt idx="57">
                  <c:v>91.310127258300781</c:v>
                </c:pt>
                <c:pt idx="58">
                  <c:v>86.938728332519531</c:v>
                </c:pt>
                <c:pt idx="59">
                  <c:v>82.835380554199219</c:v>
                </c:pt>
                <c:pt idx="60">
                  <c:v>76.793769836425781</c:v>
                </c:pt>
                <c:pt idx="61">
                  <c:v>84.010711669921875</c:v>
                </c:pt>
                <c:pt idx="62">
                  <c:v>85.474716186523438</c:v>
                </c:pt>
                <c:pt idx="63">
                  <c:v>91.619430541992188</c:v>
                </c:pt>
                <c:pt idx="64">
                  <c:v>82.959098815917969</c:v>
                </c:pt>
                <c:pt idx="65">
                  <c:v>84.897361755371094</c:v>
                </c:pt>
                <c:pt idx="66">
                  <c:v>0</c:v>
                </c:pt>
                <c:pt idx="67">
                  <c:v>84.588066101074219</c:v>
                </c:pt>
                <c:pt idx="68">
                  <c:v>85.928352355957031</c:v>
                </c:pt>
                <c:pt idx="69">
                  <c:v>83.350875854492188</c:v>
                </c:pt>
                <c:pt idx="70">
                  <c:v>82.381744384765625</c:v>
                </c:pt>
                <c:pt idx="71">
                  <c:v>80.958976745605469</c:v>
                </c:pt>
                <c:pt idx="72">
                  <c:v>0</c:v>
                </c:pt>
                <c:pt idx="73">
                  <c:v>85.619056701660156</c:v>
                </c:pt>
                <c:pt idx="74">
                  <c:v>80.134178161621094</c:v>
                </c:pt>
                <c:pt idx="75">
                  <c:v>81.495094299316406</c:v>
                </c:pt>
                <c:pt idx="76">
                  <c:v>91.743148803710938</c:v>
                </c:pt>
                <c:pt idx="77">
                  <c:v>87.516082763671875</c:v>
                </c:pt>
                <c:pt idx="78">
                  <c:v>85.412857055664063</c:v>
                </c:pt>
                <c:pt idx="79">
                  <c:v>82.732276916503906</c:v>
                </c:pt>
                <c:pt idx="80">
                  <c:v>89.474967956542969</c:v>
                </c:pt>
                <c:pt idx="81">
                  <c:v>94.403106689453125</c:v>
                </c:pt>
                <c:pt idx="82">
                  <c:v>84.9385986328125</c:v>
                </c:pt>
                <c:pt idx="83">
                  <c:v>81.825004577636719</c:v>
                </c:pt>
                <c:pt idx="84">
                  <c:v>94.258766174316406</c:v>
                </c:pt>
                <c:pt idx="85">
                  <c:v>84.959220886230469</c:v>
                </c:pt>
                <c:pt idx="86">
                  <c:v>83.990089416503906</c:v>
                </c:pt>
                <c:pt idx="87">
                  <c:v>84.113807678222656</c:v>
                </c:pt>
                <c:pt idx="88">
                  <c:v>82.959098815917969</c:v>
                </c:pt>
                <c:pt idx="89">
                  <c:v>84.237525939941406</c:v>
                </c:pt>
                <c:pt idx="90">
                  <c:v>90.258522033691406</c:v>
                </c:pt>
                <c:pt idx="91">
                  <c:v>84.794265747070313</c:v>
                </c:pt>
                <c:pt idx="92">
                  <c:v>87.866615295410156</c:v>
                </c:pt>
                <c:pt idx="93">
                  <c:v>82.237403869628906</c:v>
                </c:pt>
                <c:pt idx="94">
                  <c:v>84.546829223632813</c:v>
                </c:pt>
                <c:pt idx="95">
                  <c:v>96.176406860351563</c:v>
                </c:pt>
                <c:pt idx="96">
                  <c:v>77.164924621582031</c:v>
                </c:pt>
                <c:pt idx="97">
                  <c:v>86.876869201660156</c:v>
                </c:pt>
                <c:pt idx="98">
                  <c:v>79.536209106445313</c:v>
                </c:pt>
                <c:pt idx="99">
                  <c:v>86.010833740234375</c:v>
                </c:pt>
                <c:pt idx="100">
                  <c:v>90.83587646484375</c:v>
                </c:pt>
                <c:pt idx="101">
                  <c:v>71.226417541503906</c:v>
                </c:pt>
                <c:pt idx="102">
                  <c:v>85.948974609375</c:v>
                </c:pt>
                <c:pt idx="103">
                  <c:v>85.041702270507813</c:v>
                </c:pt>
                <c:pt idx="104">
                  <c:v>81.4332275390625</c:v>
                </c:pt>
                <c:pt idx="105">
                  <c:v>86.670669555664063</c:v>
                </c:pt>
                <c:pt idx="106">
                  <c:v>75.927734375</c:v>
                </c:pt>
                <c:pt idx="107">
                  <c:v>81.103317260742188</c:v>
                </c:pt>
                <c:pt idx="108">
                  <c:v>83.103439331054688</c:v>
                </c:pt>
                <c:pt idx="109">
                  <c:v>94.568061828613281</c:v>
                </c:pt>
                <c:pt idx="110">
                  <c:v>91.433845520019531</c:v>
                </c:pt>
                <c:pt idx="111">
                  <c:v>86.381988525390625</c:v>
                </c:pt>
                <c:pt idx="112">
                  <c:v>87.928474426269531</c:v>
                </c:pt>
                <c:pt idx="113">
                  <c:v>83.082817077636719</c:v>
                </c:pt>
                <c:pt idx="114">
                  <c:v>86.340751647949219</c:v>
                </c:pt>
                <c:pt idx="115">
                  <c:v>90.650291442871094</c:v>
                </c:pt>
                <c:pt idx="116">
                  <c:v>87.846000671386719</c:v>
                </c:pt>
                <c:pt idx="117">
                  <c:v>82.56732177734375</c:v>
                </c:pt>
                <c:pt idx="118">
                  <c:v>89.371864318847656</c:v>
                </c:pt>
                <c:pt idx="119">
                  <c:v>76.835006713867188</c:v>
                </c:pt>
                <c:pt idx="120">
                  <c:v>84.835502624511719</c:v>
                </c:pt>
                <c:pt idx="121">
                  <c:v>79.659927368164063</c:v>
                </c:pt>
                <c:pt idx="122">
                  <c:v>77.268028259277344</c:v>
                </c:pt>
                <c:pt idx="123">
                  <c:v>75.144180297851563</c:v>
                </c:pt>
                <c:pt idx="124">
                  <c:v>79.43310546875</c:v>
                </c:pt>
                <c:pt idx="125">
                  <c:v>88.567695617675781</c:v>
                </c:pt>
                <c:pt idx="126">
                  <c:v>71.968727111816406</c:v>
                </c:pt>
                <c:pt idx="127">
                  <c:v>82.258026123046875</c:v>
                </c:pt>
                <c:pt idx="128">
                  <c:v>89.041946411132813</c:v>
                </c:pt>
                <c:pt idx="129">
                  <c:v>90.382240295410156</c:v>
                </c:pt>
                <c:pt idx="130">
                  <c:v>86.32012939453125</c:v>
                </c:pt>
                <c:pt idx="131">
                  <c:v>82.897239685058594</c:v>
                </c:pt>
                <c:pt idx="132">
                  <c:v>85.474716186523438</c:v>
                </c:pt>
                <c:pt idx="133">
                  <c:v>98.609550476074219</c:v>
                </c:pt>
                <c:pt idx="134">
                  <c:v>83.907608032226563</c:v>
                </c:pt>
                <c:pt idx="135">
                  <c:v>83.804512023925781</c:v>
                </c:pt>
                <c:pt idx="136">
                  <c:v>81.247650146484375</c:v>
                </c:pt>
                <c:pt idx="137">
                  <c:v>83.557075500488281</c:v>
                </c:pt>
                <c:pt idx="138">
                  <c:v>89.804885864257813</c:v>
                </c:pt>
                <c:pt idx="139">
                  <c:v>78.979469299316406</c:v>
                </c:pt>
                <c:pt idx="140">
                  <c:v>85.619056701660156</c:v>
                </c:pt>
                <c:pt idx="141">
                  <c:v>84.32000732421875</c:v>
                </c:pt>
                <c:pt idx="142">
                  <c:v>91.928726196289063</c:v>
                </c:pt>
                <c:pt idx="143">
                  <c:v>85.371620178222656</c:v>
                </c:pt>
                <c:pt idx="144">
                  <c:v>92.856620788574219</c:v>
                </c:pt>
                <c:pt idx="145">
                  <c:v>85.907737731933594</c:v>
                </c:pt>
                <c:pt idx="146">
                  <c:v>87.598564147949219</c:v>
                </c:pt>
                <c:pt idx="147">
                  <c:v>87.846000671386719</c:v>
                </c:pt>
                <c:pt idx="148">
                  <c:v>92.877235412597656</c:v>
                </c:pt>
                <c:pt idx="149">
                  <c:v>90.340995788574219</c:v>
                </c:pt>
                <c:pt idx="150">
                  <c:v>80.855873107910156</c:v>
                </c:pt>
                <c:pt idx="151">
                  <c:v>82.402366638183594</c:v>
                </c:pt>
                <c:pt idx="152">
                  <c:v>76.401992797851563</c:v>
                </c:pt>
                <c:pt idx="153">
                  <c:v>83.701416015625</c:v>
                </c:pt>
                <c:pt idx="154">
                  <c:v>86.093315124511719</c:v>
                </c:pt>
                <c:pt idx="155">
                  <c:v>87.165542602539063</c:v>
                </c:pt>
                <c:pt idx="156">
                  <c:v>87.227401733398438</c:v>
                </c:pt>
                <c:pt idx="157">
                  <c:v>90.382240295410156</c:v>
                </c:pt>
                <c:pt idx="158">
                  <c:v>84.856124877929688</c:v>
                </c:pt>
                <c:pt idx="159">
                  <c:v>95.475334167480469</c:v>
                </c:pt>
                <c:pt idx="160">
                  <c:v>82.134307861328125</c:v>
                </c:pt>
                <c:pt idx="161">
                  <c:v>84.526206970214844</c:v>
                </c:pt>
                <c:pt idx="162">
                  <c:v>91.371986389160156</c:v>
                </c:pt>
                <c:pt idx="163">
                  <c:v>76.257652282714844</c:v>
                </c:pt>
                <c:pt idx="164">
                  <c:v>79.000091552734375</c:v>
                </c:pt>
                <c:pt idx="165">
                  <c:v>85.948974609375</c:v>
                </c:pt>
                <c:pt idx="166">
                  <c:v>85.639678955078125</c:v>
                </c:pt>
                <c:pt idx="167">
                  <c:v>79.721786499023438</c:v>
                </c:pt>
                <c:pt idx="168">
                  <c:v>82.237403869628906</c:v>
                </c:pt>
                <c:pt idx="169">
                  <c:v>88.835746765136719</c:v>
                </c:pt>
                <c:pt idx="170">
                  <c:v>73.618316650390625</c:v>
                </c:pt>
                <c:pt idx="171">
                  <c:v>81.247650146484375</c:v>
                </c:pt>
                <c:pt idx="172">
                  <c:v>77.845382690429688</c:v>
                </c:pt>
                <c:pt idx="173">
                  <c:v>92.258644104003906</c:v>
                </c:pt>
                <c:pt idx="174">
                  <c:v>85.845878601074219</c:v>
                </c:pt>
                <c:pt idx="175">
                  <c:v>57.101833343505859</c:v>
                </c:pt>
                <c:pt idx="176">
                  <c:v>82.608558654785156</c:v>
                </c:pt>
                <c:pt idx="177">
                  <c:v>85.062324523925781</c:v>
                </c:pt>
                <c:pt idx="178">
                  <c:v>85.7015380859375</c:v>
                </c:pt>
                <c:pt idx="179">
                  <c:v>79.639305114746094</c:v>
                </c:pt>
                <c:pt idx="180">
                  <c:v>87.619178771972656</c:v>
                </c:pt>
                <c:pt idx="181">
                  <c:v>90.567817687988281</c:v>
                </c:pt>
                <c:pt idx="182">
                  <c:v>84.773643493652344</c:v>
                </c:pt>
                <c:pt idx="183">
                  <c:v>91.000831604003906</c:v>
                </c:pt>
                <c:pt idx="184">
                  <c:v>90.485336303710938</c:v>
                </c:pt>
                <c:pt idx="185">
                  <c:v>81.804389953613281</c:v>
                </c:pt>
                <c:pt idx="186">
                  <c:v>88.876991271972656</c:v>
                </c:pt>
                <c:pt idx="187">
                  <c:v>90.794631958007813</c:v>
                </c:pt>
                <c:pt idx="188">
                  <c:v>89.536827087402344</c:v>
                </c:pt>
                <c:pt idx="189">
                  <c:v>89.103805541992188</c:v>
                </c:pt>
                <c:pt idx="190">
                  <c:v>83.536453247070313</c:v>
                </c:pt>
                <c:pt idx="191">
                  <c:v>83.020957946777344</c:v>
                </c:pt>
                <c:pt idx="192">
                  <c:v>87.248023986816406</c:v>
                </c:pt>
                <c:pt idx="193">
                  <c:v>92.155540466308594</c:v>
                </c:pt>
                <c:pt idx="194">
                  <c:v>86.505706787109375</c:v>
                </c:pt>
                <c:pt idx="195">
                  <c:v>91.640045166015625</c:v>
                </c:pt>
                <c:pt idx="196">
                  <c:v>88.031578063964844</c:v>
                </c:pt>
                <c:pt idx="197">
                  <c:v>78.257774353027344</c:v>
                </c:pt>
                <c:pt idx="198">
                  <c:v>94.83612060546875</c:v>
                </c:pt>
                <c:pt idx="199">
                  <c:v>94.794883728027344</c:v>
                </c:pt>
                <c:pt idx="200">
                  <c:v>89.268768310546875</c:v>
                </c:pt>
                <c:pt idx="201">
                  <c:v>84.361244201660156</c:v>
                </c:pt>
                <c:pt idx="202">
                  <c:v>82.959098815917969</c:v>
                </c:pt>
                <c:pt idx="203">
                  <c:v>86.32012939453125</c:v>
                </c:pt>
                <c:pt idx="204">
                  <c:v>85.82525634765625</c:v>
                </c:pt>
                <c:pt idx="205">
                  <c:v>84.691162109375</c:v>
                </c:pt>
                <c:pt idx="206">
                  <c:v>83.701416015625</c:v>
                </c:pt>
                <c:pt idx="207">
                  <c:v>80.794013977050781</c:v>
                </c:pt>
                <c:pt idx="208">
                  <c:v>96.506324768066406</c:v>
                </c:pt>
                <c:pt idx="209">
                  <c:v>91.495704650878906</c:v>
                </c:pt>
                <c:pt idx="210">
                  <c:v>86.423233032226563</c:v>
                </c:pt>
                <c:pt idx="211">
                  <c:v>74.401870727539063</c:v>
                </c:pt>
                <c:pt idx="212">
                  <c:v>75.247283935546875</c:v>
                </c:pt>
                <c:pt idx="213">
                  <c:v>89.103805541992188</c:v>
                </c:pt>
                <c:pt idx="214">
                  <c:v>84.010711669921875</c:v>
                </c:pt>
                <c:pt idx="215">
                  <c:v>71.102699279785156</c:v>
                </c:pt>
                <c:pt idx="216">
                  <c:v>85.722152709960938</c:v>
                </c:pt>
                <c:pt idx="217">
                  <c:v>85.000465393066406</c:v>
                </c:pt>
                <c:pt idx="218">
                  <c:v>84.897361755371094</c:v>
                </c:pt>
                <c:pt idx="219">
                  <c:v>91.433845520019531</c:v>
                </c:pt>
                <c:pt idx="220">
                  <c:v>90.629676818847656</c:v>
                </c:pt>
                <c:pt idx="221">
                  <c:v>86.175788879394531</c:v>
                </c:pt>
                <c:pt idx="222">
                  <c:v>84.917984008789063</c:v>
                </c:pt>
                <c:pt idx="223">
                  <c:v>84.876739501953125</c:v>
                </c:pt>
                <c:pt idx="224">
                  <c:v>83.082817077636719</c:v>
                </c:pt>
                <c:pt idx="225">
                  <c:v>87.392364501953125</c:v>
                </c:pt>
                <c:pt idx="226">
                  <c:v>86.031455993652344</c:v>
                </c:pt>
                <c:pt idx="227">
                  <c:v>81.886863708496094</c:v>
                </c:pt>
                <c:pt idx="228">
                  <c:v>89.907981872558594</c:v>
                </c:pt>
                <c:pt idx="229">
                  <c:v>102.6097946166992</c:v>
                </c:pt>
                <c:pt idx="230">
                  <c:v>82.56732177734375</c:v>
                </c:pt>
                <c:pt idx="231">
                  <c:v>89.392486572265625</c:v>
                </c:pt>
                <c:pt idx="232">
                  <c:v>85.948974609375</c:v>
                </c:pt>
                <c:pt idx="233">
                  <c:v>97.805374145507813</c:v>
                </c:pt>
                <c:pt idx="234">
                  <c:v>78.835136413574219</c:v>
                </c:pt>
                <c:pt idx="235">
                  <c:v>85.7015380859375</c:v>
                </c:pt>
                <c:pt idx="236">
                  <c:v>87.619178771972656</c:v>
                </c:pt>
                <c:pt idx="237">
                  <c:v>86.258270263671875</c:v>
                </c:pt>
                <c:pt idx="238">
                  <c:v>92.46484375</c:v>
                </c:pt>
                <c:pt idx="239">
                  <c:v>90.237899780273438</c:v>
                </c:pt>
                <c:pt idx="240">
                  <c:v>97.392982482910156</c:v>
                </c:pt>
                <c:pt idx="241">
                  <c:v>82.546699523925781</c:v>
                </c:pt>
                <c:pt idx="242">
                  <c:v>87.351119995117188</c:v>
                </c:pt>
                <c:pt idx="243">
                  <c:v>79.041328430175781</c:v>
                </c:pt>
                <c:pt idx="244">
                  <c:v>92.58856201171875</c:v>
                </c:pt>
                <c:pt idx="245">
                  <c:v>87.660423278808594</c:v>
                </c:pt>
                <c:pt idx="246">
                  <c:v>80.773399353027344</c:v>
                </c:pt>
                <c:pt idx="247">
                  <c:v>84.608688354492188</c:v>
                </c:pt>
                <c:pt idx="248">
                  <c:v>91.124549865722656</c:v>
                </c:pt>
                <c:pt idx="249">
                  <c:v>86.464469909667969</c:v>
                </c:pt>
                <c:pt idx="250">
                  <c:v>89.516204833984375</c:v>
                </c:pt>
                <c:pt idx="251">
                  <c:v>79.103187561035156</c:v>
                </c:pt>
                <c:pt idx="252">
                  <c:v>86.299514770507813</c:v>
                </c:pt>
                <c:pt idx="253">
                  <c:v>80.237281799316406</c:v>
                </c:pt>
                <c:pt idx="254">
                  <c:v>83.722030639648438</c:v>
                </c:pt>
                <c:pt idx="255">
                  <c:v>86.010833740234375</c:v>
                </c:pt>
                <c:pt idx="256">
                  <c:v>93.660789489746094</c:v>
                </c:pt>
                <c:pt idx="257">
                  <c:v>85.433479309082031</c:v>
                </c:pt>
                <c:pt idx="258">
                  <c:v>87.412979125976563</c:v>
                </c:pt>
                <c:pt idx="259">
                  <c:v>84.732406616210938</c:v>
                </c:pt>
                <c:pt idx="260">
                  <c:v>90.402854919433594</c:v>
                </c:pt>
                <c:pt idx="261">
                  <c:v>84.81488037109375</c:v>
                </c:pt>
                <c:pt idx="262">
                  <c:v>90.856491088867188</c:v>
                </c:pt>
                <c:pt idx="263">
                  <c:v>82.6910400390625</c:v>
                </c:pt>
                <c:pt idx="264">
                  <c:v>83.206535339355469</c:v>
                </c:pt>
                <c:pt idx="265">
                  <c:v>97.372360229492188</c:v>
                </c:pt>
                <c:pt idx="266">
                  <c:v>93.990707397460938</c:v>
                </c:pt>
                <c:pt idx="267">
                  <c:v>84.381866455078125</c:v>
                </c:pt>
                <c:pt idx="268">
                  <c:v>81.515708923339844</c:v>
                </c:pt>
                <c:pt idx="269">
                  <c:v>80.711540222167969</c:v>
                </c:pt>
                <c:pt idx="270">
                  <c:v>86.815010070800781</c:v>
                </c:pt>
                <c:pt idx="271">
                  <c:v>85.763397216796875</c:v>
                </c:pt>
                <c:pt idx="272">
                  <c:v>86.381988525390625</c:v>
                </c:pt>
                <c:pt idx="273">
                  <c:v>83.639549255371094</c:v>
                </c:pt>
                <c:pt idx="274">
                  <c:v>79.55682373046875</c:v>
                </c:pt>
                <c:pt idx="275">
                  <c:v>0</c:v>
                </c:pt>
                <c:pt idx="276">
                  <c:v>83.309638977050781</c:v>
                </c:pt>
                <c:pt idx="277">
                  <c:v>88.010955810546875</c:v>
                </c:pt>
                <c:pt idx="278">
                  <c:v>92.176162719726563</c:v>
                </c:pt>
                <c:pt idx="279">
                  <c:v>79.845504760742188</c:v>
                </c:pt>
                <c:pt idx="280">
                  <c:v>79.639305114746094</c:v>
                </c:pt>
                <c:pt idx="281">
                  <c:v>86.052070617675781</c:v>
                </c:pt>
                <c:pt idx="282">
                  <c:v>88.361495971679688</c:v>
                </c:pt>
                <c:pt idx="283">
                  <c:v>86.794387817382813</c:v>
                </c:pt>
                <c:pt idx="284">
                  <c:v>79.618682861328125</c:v>
                </c:pt>
                <c:pt idx="285">
                  <c:v>83.680793762207031</c:v>
                </c:pt>
                <c:pt idx="286">
                  <c:v>86.031455993652344</c:v>
                </c:pt>
                <c:pt idx="287">
                  <c:v>84.753021240234375</c:v>
                </c:pt>
                <c:pt idx="288">
                  <c:v>83.763275146484375</c:v>
                </c:pt>
                <c:pt idx="289">
                  <c:v>82.959098815917969</c:v>
                </c:pt>
                <c:pt idx="290">
                  <c:v>81.989967346191406</c:v>
                </c:pt>
                <c:pt idx="291">
                  <c:v>76.216415405273438</c:v>
                </c:pt>
                <c:pt idx="292">
                  <c:v>88.175918579101563</c:v>
                </c:pt>
                <c:pt idx="293">
                  <c:v>90.712158203125</c:v>
                </c:pt>
                <c:pt idx="294">
                  <c:v>95.516578674316406</c:v>
                </c:pt>
                <c:pt idx="295">
                  <c:v>84.691162109375</c:v>
                </c:pt>
                <c:pt idx="296">
                  <c:v>88.608932495117188</c:v>
                </c:pt>
                <c:pt idx="297">
                  <c:v>91.124549865722656</c:v>
                </c:pt>
                <c:pt idx="298">
                  <c:v>87.186164855957031</c:v>
                </c:pt>
                <c:pt idx="299">
                  <c:v>83.330253601074219</c:v>
                </c:pt>
                <c:pt idx="300">
                  <c:v>74.484352111816406</c:v>
                </c:pt>
                <c:pt idx="301">
                  <c:v>84.608688354492188</c:v>
                </c:pt>
                <c:pt idx="302">
                  <c:v>97.063064575195313</c:v>
                </c:pt>
                <c:pt idx="303">
                  <c:v>85.763397216796875</c:v>
                </c:pt>
                <c:pt idx="304">
                  <c:v>86.979965209960938</c:v>
                </c:pt>
                <c:pt idx="305">
                  <c:v>76.731910705566406</c:v>
                </c:pt>
                <c:pt idx="306">
                  <c:v>86.093315124511719</c:v>
                </c:pt>
                <c:pt idx="307">
                  <c:v>85.4541015625</c:v>
                </c:pt>
                <c:pt idx="308">
                  <c:v>88.670791625976563</c:v>
                </c:pt>
                <c:pt idx="309">
                  <c:v>88.588310241699219</c:v>
                </c:pt>
                <c:pt idx="310">
                  <c:v>84.608688354492188</c:v>
                </c:pt>
                <c:pt idx="311">
                  <c:v>85.557197570800781</c:v>
                </c:pt>
                <c:pt idx="312">
                  <c:v>89.846122741699219</c:v>
                </c:pt>
                <c:pt idx="313">
                  <c:v>87.371742248535156</c:v>
                </c:pt>
                <c:pt idx="314">
                  <c:v>87.907859802246094</c:v>
                </c:pt>
                <c:pt idx="315">
                  <c:v>83.804512023925781</c:v>
                </c:pt>
                <c:pt idx="316">
                  <c:v>81.886863708496094</c:v>
                </c:pt>
                <c:pt idx="317">
                  <c:v>82.670417785644531</c:v>
                </c:pt>
                <c:pt idx="318">
                  <c:v>82.031204223632813</c:v>
                </c:pt>
                <c:pt idx="319">
                  <c:v>91.186408996582031</c:v>
                </c:pt>
                <c:pt idx="320">
                  <c:v>78.422737121582031</c:v>
                </c:pt>
                <c:pt idx="321">
                  <c:v>90.897735595703125</c:v>
                </c:pt>
                <c:pt idx="322">
                  <c:v>87.804756164550781</c:v>
                </c:pt>
                <c:pt idx="323">
                  <c:v>77.144309997558594</c:v>
                </c:pt>
                <c:pt idx="324">
                  <c:v>85.124183654785156</c:v>
                </c:pt>
                <c:pt idx="325">
                  <c:v>81.783767700195313</c:v>
                </c:pt>
                <c:pt idx="326">
                  <c:v>90.9595947265625</c:v>
                </c:pt>
                <c:pt idx="327">
                  <c:v>81.783767700195313</c:v>
                </c:pt>
                <c:pt idx="328">
                  <c:v>80.773399353027344</c:v>
                </c:pt>
                <c:pt idx="329">
                  <c:v>80.917732238769531</c:v>
                </c:pt>
                <c:pt idx="330">
                  <c:v>87.124305725097656</c:v>
                </c:pt>
                <c:pt idx="331">
                  <c:v>84.402488708496094</c:v>
                </c:pt>
                <c:pt idx="332">
                  <c:v>85.247901916503906</c:v>
                </c:pt>
                <c:pt idx="333">
                  <c:v>83.144676208496094</c:v>
                </c:pt>
                <c:pt idx="334">
                  <c:v>82.773521423339844</c:v>
                </c:pt>
                <c:pt idx="335">
                  <c:v>83.680793762207031</c:v>
                </c:pt>
                <c:pt idx="336">
                  <c:v>82.876617431640625</c:v>
                </c:pt>
                <c:pt idx="337">
                  <c:v>92.629798889160156</c:v>
                </c:pt>
                <c:pt idx="338">
                  <c:v>80.361000061035156</c:v>
                </c:pt>
                <c:pt idx="339">
                  <c:v>82.237403869628906</c:v>
                </c:pt>
                <c:pt idx="340">
                  <c:v>89.103805541992188</c:v>
                </c:pt>
                <c:pt idx="341">
                  <c:v>81.350753784179688</c:v>
                </c:pt>
                <c:pt idx="342">
                  <c:v>87.742897033691406</c:v>
                </c:pt>
                <c:pt idx="343">
                  <c:v>80.175422668457031</c:v>
                </c:pt>
                <c:pt idx="344">
                  <c:v>75.535957336425781</c:v>
                </c:pt>
                <c:pt idx="345">
                  <c:v>88.691413879394531</c:v>
                </c:pt>
                <c:pt idx="346">
                  <c:v>82.299263000488281</c:v>
                </c:pt>
                <c:pt idx="347">
                  <c:v>83.680793762207031</c:v>
                </c:pt>
                <c:pt idx="348">
                  <c:v>92.897857666015625</c:v>
                </c:pt>
                <c:pt idx="349">
                  <c:v>81.886863708496094</c:v>
                </c:pt>
                <c:pt idx="350">
                  <c:v>91.908103942871094</c:v>
                </c:pt>
                <c:pt idx="351">
                  <c:v>88.237777709960938</c:v>
                </c:pt>
                <c:pt idx="352">
                  <c:v>82.113685607910156</c:v>
                </c:pt>
                <c:pt idx="353">
                  <c:v>77.247406005859375</c:v>
                </c:pt>
                <c:pt idx="354">
                  <c:v>88.4439697265625</c:v>
                </c:pt>
                <c:pt idx="355">
                  <c:v>88.918228149414063</c:v>
                </c:pt>
                <c:pt idx="356">
                  <c:v>84.093193054199219</c:v>
                </c:pt>
                <c:pt idx="357">
                  <c:v>87.021202087402344</c:v>
                </c:pt>
                <c:pt idx="358">
                  <c:v>89.907981872558594</c:v>
                </c:pt>
                <c:pt idx="359">
                  <c:v>0</c:v>
                </c:pt>
                <c:pt idx="360">
                  <c:v>80.092941284179688</c:v>
                </c:pt>
                <c:pt idx="361">
                  <c:v>83.289016723632813</c:v>
                </c:pt>
                <c:pt idx="362">
                  <c:v>76.608192443847656</c:v>
                </c:pt>
                <c:pt idx="363">
                  <c:v>88.815132141113281</c:v>
                </c:pt>
                <c:pt idx="364">
                  <c:v>81.412612915039063</c:v>
                </c:pt>
                <c:pt idx="365">
                  <c:v>77.907241821289063</c:v>
                </c:pt>
                <c:pt idx="366">
                  <c:v>85.928352355957031</c:v>
                </c:pt>
                <c:pt idx="367">
                  <c:v>79.742408752441406</c:v>
                </c:pt>
                <c:pt idx="368">
                  <c:v>91.640045166015625</c:v>
                </c:pt>
                <c:pt idx="369">
                  <c:v>77.020584106445313</c:v>
                </c:pt>
                <c:pt idx="370">
                  <c:v>89.062568664550781</c:v>
                </c:pt>
                <c:pt idx="371">
                  <c:v>84.773643493652344</c:v>
                </c:pt>
                <c:pt idx="372">
                  <c:v>91.9493408203125</c:v>
                </c:pt>
                <c:pt idx="373">
                  <c:v>89.103805541992188</c:v>
                </c:pt>
                <c:pt idx="374">
                  <c:v>83.82513427734375</c:v>
                </c:pt>
                <c:pt idx="375">
                  <c:v>83.412734985351563</c:v>
                </c:pt>
                <c:pt idx="376">
                  <c:v>79.30938720703125</c:v>
                </c:pt>
                <c:pt idx="377">
                  <c:v>79.948600769042969</c:v>
                </c:pt>
                <c:pt idx="378">
                  <c:v>87.000587463378906</c:v>
                </c:pt>
                <c:pt idx="379">
                  <c:v>87.083061218261719</c:v>
                </c:pt>
                <c:pt idx="380">
                  <c:v>81.701286315917969</c:v>
                </c:pt>
                <c:pt idx="381">
                  <c:v>90.320381164550781</c:v>
                </c:pt>
                <c:pt idx="382">
                  <c:v>88.464591979980469</c:v>
                </c:pt>
                <c:pt idx="383">
                  <c:v>85.907737731933594</c:v>
                </c:pt>
                <c:pt idx="384">
                  <c:v>79.721786499023438</c:v>
                </c:pt>
                <c:pt idx="385">
                  <c:v>93.516448974609375</c:v>
                </c:pt>
                <c:pt idx="386">
                  <c:v>78.092819213867188</c:v>
                </c:pt>
                <c:pt idx="387">
                  <c:v>84.629302978515625</c:v>
                </c:pt>
                <c:pt idx="388">
                  <c:v>82.237403869628906</c:v>
                </c:pt>
                <c:pt idx="389">
                  <c:v>87.4542236328125</c:v>
                </c:pt>
                <c:pt idx="390">
                  <c:v>90.815254211425781</c:v>
                </c:pt>
                <c:pt idx="391">
                  <c:v>82.402366638183594</c:v>
                </c:pt>
                <c:pt idx="392">
                  <c:v>82.1961669921875</c:v>
                </c:pt>
                <c:pt idx="393">
                  <c:v>83.598312377929688</c:v>
                </c:pt>
                <c:pt idx="394">
                  <c:v>96.011451721191406</c:v>
                </c:pt>
                <c:pt idx="395">
                  <c:v>88.07281494140625</c:v>
                </c:pt>
                <c:pt idx="396">
                  <c:v>98.774505615234375</c:v>
                </c:pt>
                <c:pt idx="397">
                  <c:v>90.114181518554688</c:v>
                </c:pt>
                <c:pt idx="398">
                  <c:v>85.57781982421875</c:v>
                </c:pt>
                <c:pt idx="399">
                  <c:v>83.289016723632813</c:v>
                </c:pt>
                <c:pt idx="400">
                  <c:v>77.721664428710938</c:v>
                </c:pt>
                <c:pt idx="401">
                  <c:v>80.196044921875</c:v>
                </c:pt>
                <c:pt idx="402">
                  <c:v>95.021697998046875</c:v>
                </c:pt>
                <c:pt idx="403">
                  <c:v>82.917861938476563</c:v>
                </c:pt>
                <c:pt idx="404">
                  <c:v>94.279388427734375</c:v>
                </c:pt>
                <c:pt idx="405">
                  <c:v>78.855751037597656</c:v>
                </c:pt>
                <c:pt idx="406">
                  <c:v>82.752899169921875</c:v>
                </c:pt>
                <c:pt idx="407">
                  <c:v>85.227279663085938</c:v>
                </c:pt>
                <c:pt idx="408">
                  <c:v>84.051948547363281</c:v>
                </c:pt>
                <c:pt idx="409">
                  <c:v>87.536697387695313</c:v>
                </c:pt>
                <c:pt idx="410">
                  <c:v>79.391868591308594</c:v>
                </c:pt>
                <c:pt idx="411">
                  <c:v>98.898223876953125</c:v>
                </c:pt>
                <c:pt idx="412">
                  <c:v>86.979965209960938</c:v>
                </c:pt>
                <c:pt idx="413">
                  <c:v>87.433601379394531</c:v>
                </c:pt>
                <c:pt idx="414">
                  <c:v>88.753273010253906</c:v>
                </c:pt>
                <c:pt idx="415">
                  <c:v>94.238143920898438</c:v>
                </c:pt>
                <c:pt idx="416">
                  <c:v>86.175788879394531</c:v>
                </c:pt>
                <c:pt idx="417">
                  <c:v>80.958976745605469</c:v>
                </c:pt>
                <c:pt idx="418">
                  <c:v>84.711784362792969</c:v>
                </c:pt>
                <c:pt idx="419">
                  <c:v>88.031578063964844</c:v>
                </c:pt>
                <c:pt idx="420">
                  <c:v>89.145050048828125</c:v>
                </c:pt>
                <c:pt idx="421">
                  <c:v>81.598190307617188</c:v>
                </c:pt>
                <c:pt idx="422">
                  <c:v>86.835624694824219</c:v>
                </c:pt>
                <c:pt idx="423">
                  <c:v>85.784011840820313</c:v>
                </c:pt>
                <c:pt idx="424">
                  <c:v>80.113563537597656</c:v>
                </c:pt>
                <c:pt idx="425">
                  <c:v>89.495582580566406</c:v>
                </c:pt>
                <c:pt idx="426">
                  <c:v>77.329887390136719</c:v>
                </c:pt>
                <c:pt idx="427">
                  <c:v>85.103561401367188</c:v>
                </c:pt>
                <c:pt idx="428">
                  <c:v>89.536827087402344</c:v>
                </c:pt>
                <c:pt idx="429">
                  <c:v>89.743019104003906</c:v>
                </c:pt>
                <c:pt idx="430">
                  <c:v>77.103065490722656</c:v>
                </c:pt>
                <c:pt idx="431">
                  <c:v>86.794387817382813</c:v>
                </c:pt>
                <c:pt idx="432">
                  <c:v>101.92934417724609</c:v>
                </c:pt>
                <c:pt idx="433">
                  <c:v>90.382240295410156</c:v>
                </c:pt>
                <c:pt idx="434">
                  <c:v>81.412612915039063</c:v>
                </c:pt>
                <c:pt idx="435">
                  <c:v>87.351119995117188</c:v>
                </c:pt>
                <c:pt idx="436">
                  <c:v>86.546951293945313</c:v>
                </c:pt>
                <c:pt idx="437">
                  <c:v>82.794143676757813</c:v>
                </c:pt>
                <c:pt idx="438">
                  <c:v>83.474594116210938</c:v>
                </c:pt>
                <c:pt idx="439">
                  <c:v>74.876121520996094</c:v>
                </c:pt>
                <c:pt idx="440">
                  <c:v>83.082817077636719</c:v>
                </c:pt>
                <c:pt idx="441">
                  <c:v>86.155174255371094</c:v>
                </c:pt>
                <c:pt idx="442">
                  <c:v>85.206657409667969</c:v>
                </c:pt>
                <c:pt idx="443">
                  <c:v>83.041580200195313</c:v>
                </c:pt>
                <c:pt idx="444">
                  <c:v>84.278770446777344</c:v>
                </c:pt>
                <c:pt idx="445">
                  <c:v>89.310005187988281</c:v>
                </c:pt>
                <c:pt idx="446">
                  <c:v>87.412979125976563</c:v>
                </c:pt>
                <c:pt idx="447">
                  <c:v>87.804756164550781</c:v>
                </c:pt>
                <c:pt idx="448">
                  <c:v>80.422859191894531</c:v>
                </c:pt>
                <c:pt idx="449">
                  <c:v>84.917984008789063</c:v>
                </c:pt>
                <c:pt idx="450">
                  <c:v>87.887237548828125</c:v>
                </c:pt>
                <c:pt idx="451">
                  <c:v>91.145172119140625</c:v>
                </c:pt>
                <c:pt idx="452">
                  <c:v>89.227523803710938</c:v>
                </c:pt>
                <c:pt idx="453">
                  <c:v>85.639678955078125</c:v>
                </c:pt>
                <c:pt idx="454">
                  <c:v>98.114677429199219</c:v>
                </c:pt>
                <c:pt idx="455">
                  <c:v>93.743270874023438</c:v>
                </c:pt>
                <c:pt idx="456">
                  <c:v>83.371498107910156</c:v>
                </c:pt>
                <c:pt idx="457">
                  <c:v>80.299140930175781</c:v>
                </c:pt>
                <c:pt idx="458">
                  <c:v>88.134674072265625</c:v>
                </c:pt>
                <c:pt idx="459">
                  <c:v>85.804634094238281</c:v>
                </c:pt>
                <c:pt idx="460">
                  <c:v>87.619178771972656</c:v>
                </c:pt>
                <c:pt idx="461">
                  <c:v>81.350753784179688</c:v>
                </c:pt>
                <c:pt idx="462">
                  <c:v>93.351493835449219</c:v>
                </c:pt>
                <c:pt idx="463">
                  <c:v>82.917861938476563</c:v>
                </c:pt>
                <c:pt idx="464">
                  <c:v>88.237777709960938</c:v>
                </c:pt>
                <c:pt idx="465">
                  <c:v>84.031326293945313</c:v>
                </c:pt>
                <c:pt idx="466">
                  <c:v>81.763145446777344</c:v>
                </c:pt>
                <c:pt idx="467">
                  <c:v>76.340133666992188</c:v>
                </c:pt>
                <c:pt idx="468">
                  <c:v>88.505836486816406</c:v>
                </c:pt>
                <c:pt idx="469">
                  <c:v>70.092323303222656</c:v>
                </c:pt>
                <c:pt idx="470">
                  <c:v>81.515708923339844</c:v>
                </c:pt>
                <c:pt idx="471">
                  <c:v>88.938850402832031</c:v>
                </c:pt>
                <c:pt idx="472">
                  <c:v>91.062690734863281</c:v>
                </c:pt>
                <c:pt idx="473">
                  <c:v>79.742408752441406</c:v>
                </c:pt>
                <c:pt idx="474">
                  <c:v>85.371620178222656</c:v>
                </c:pt>
                <c:pt idx="475">
                  <c:v>79.659927368164063</c:v>
                </c:pt>
                <c:pt idx="476">
                  <c:v>85.289138793945313</c:v>
                </c:pt>
                <c:pt idx="477">
                  <c:v>78.092819213867188</c:v>
                </c:pt>
                <c:pt idx="478">
                  <c:v>70.504722595214844</c:v>
                </c:pt>
                <c:pt idx="479">
                  <c:v>79.721786499023438</c:v>
                </c:pt>
                <c:pt idx="480">
                  <c:v>83.1859130859375</c:v>
                </c:pt>
                <c:pt idx="481">
                  <c:v>80.9383544921875</c:v>
                </c:pt>
                <c:pt idx="482">
                  <c:v>85.7015380859375</c:v>
                </c:pt>
                <c:pt idx="483">
                  <c:v>79.371246337890625</c:v>
                </c:pt>
                <c:pt idx="484">
                  <c:v>88.134674072265625</c:v>
                </c:pt>
                <c:pt idx="485">
                  <c:v>85.000465393066406</c:v>
                </c:pt>
                <c:pt idx="486">
                  <c:v>83.886993408203125</c:v>
                </c:pt>
                <c:pt idx="487">
                  <c:v>91.042068481445313</c:v>
                </c:pt>
                <c:pt idx="488">
                  <c:v>88.650169372558594</c:v>
                </c:pt>
                <c:pt idx="489">
                  <c:v>82.051826477050781</c:v>
                </c:pt>
                <c:pt idx="490">
                  <c:v>75.494720458984375</c:v>
                </c:pt>
                <c:pt idx="491">
                  <c:v>84.56744384765625</c:v>
                </c:pt>
                <c:pt idx="492">
                  <c:v>89.969841003417969</c:v>
                </c:pt>
                <c:pt idx="493">
                  <c:v>88.093437194824219</c:v>
                </c:pt>
                <c:pt idx="494">
                  <c:v>89.784263610839844</c:v>
                </c:pt>
                <c:pt idx="495">
                  <c:v>87.619178771972656</c:v>
                </c:pt>
                <c:pt idx="496">
                  <c:v>80.4434814453125</c:v>
                </c:pt>
                <c:pt idx="497">
                  <c:v>78.484596252441406</c:v>
                </c:pt>
                <c:pt idx="498">
                  <c:v>88.279014587402344</c:v>
                </c:pt>
                <c:pt idx="499">
                  <c:v>81.969345092773438</c:v>
                </c:pt>
                <c:pt idx="500">
                  <c:v>85.165420532226563</c:v>
                </c:pt>
                <c:pt idx="501">
                  <c:v>85.82525634765625</c:v>
                </c:pt>
                <c:pt idx="502">
                  <c:v>83.557075500488281</c:v>
                </c:pt>
                <c:pt idx="503">
                  <c:v>81.020835876464844</c:v>
                </c:pt>
                <c:pt idx="504">
                  <c:v>86.155174255371094</c:v>
                </c:pt>
                <c:pt idx="505">
                  <c:v>84.299385070800781</c:v>
                </c:pt>
                <c:pt idx="506">
                  <c:v>87.309883117675781</c:v>
                </c:pt>
                <c:pt idx="507">
                  <c:v>82.649803161621094</c:v>
                </c:pt>
                <c:pt idx="508">
                  <c:v>91.289512634277344</c:v>
                </c:pt>
                <c:pt idx="509">
                  <c:v>80.402236938476563</c:v>
                </c:pt>
                <c:pt idx="510">
                  <c:v>82.258026123046875</c:v>
                </c:pt>
                <c:pt idx="511">
                  <c:v>87.846000671386719</c:v>
                </c:pt>
                <c:pt idx="512">
                  <c:v>83.928230285644531</c:v>
                </c:pt>
                <c:pt idx="513">
                  <c:v>73.886375427246094</c:v>
                </c:pt>
                <c:pt idx="514">
                  <c:v>81.06207275390625</c:v>
                </c:pt>
                <c:pt idx="515">
                  <c:v>90.155418395996094</c:v>
                </c:pt>
                <c:pt idx="516">
                  <c:v>94.83612060546875</c:v>
                </c:pt>
                <c:pt idx="517">
                  <c:v>77.020584106445313</c:v>
                </c:pt>
                <c:pt idx="518">
                  <c:v>80.670295715332031</c:v>
                </c:pt>
                <c:pt idx="519">
                  <c:v>83.495216369628906</c:v>
                </c:pt>
                <c:pt idx="520">
                  <c:v>84.979843139648438</c:v>
                </c:pt>
                <c:pt idx="521">
                  <c:v>84.856124877929688</c:v>
                </c:pt>
                <c:pt idx="522">
                  <c:v>81.330131530761719</c:v>
                </c:pt>
                <c:pt idx="523">
                  <c:v>86.217033386230469</c:v>
                </c:pt>
                <c:pt idx="524">
                  <c:v>87.041824340820313</c:v>
                </c:pt>
                <c:pt idx="525">
                  <c:v>86.44384765625</c:v>
                </c:pt>
                <c:pt idx="526">
                  <c:v>84.753021240234375</c:v>
                </c:pt>
                <c:pt idx="527">
                  <c:v>92.485458374023438</c:v>
                </c:pt>
                <c:pt idx="528">
                  <c:v>79.268150329589844</c:v>
                </c:pt>
                <c:pt idx="529">
                  <c:v>84.093193054199219</c:v>
                </c:pt>
                <c:pt idx="530">
                  <c:v>89.495582580566406</c:v>
                </c:pt>
                <c:pt idx="531">
                  <c:v>84.402488708496094</c:v>
                </c:pt>
                <c:pt idx="532">
                  <c:v>86.1964111328125</c:v>
                </c:pt>
                <c:pt idx="533">
                  <c:v>85.722152709960938</c:v>
                </c:pt>
                <c:pt idx="534">
                  <c:v>82.381744384765625</c:v>
                </c:pt>
                <c:pt idx="535">
                  <c:v>93.413352966308594</c:v>
                </c:pt>
                <c:pt idx="536">
                  <c:v>88.485214233398438</c:v>
                </c:pt>
                <c:pt idx="537">
                  <c:v>90.320381164550781</c:v>
                </c:pt>
                <c:pt idx="538">
                  <c:v>79.000091552734375</c:v>
                </c:pt>
                <c:pt idx="539">
                  <c:v>78.958854675292969</c:v>
                </c:pt>
                <c:pt idx="540">
                  <c:v>80.81463623046875</c:v>
                </c:pt>
                <c:pt idx="541">
                  <c:v>90.279136657714844</c:v>
                </c:pt>
                <c:pt idx="542">
                  <c:v>72.1749267578125</c:v>
                </c:pt>
                <c:pt idx="543">
                  <c:v>88.980087280273438</c:v>
                </c:pt>
                <c:pt idx="544">
                  <c:v>94.011329650878906</c:v>
                </c:pt>
                <c:pt idx="545">
                  <c:v>80.402236938476563</c:v>
                </c:pt>
                <c:pt idx="546">
                  <c:v>85.289138793945313</c:v>
                </c:pt>
                <c:pt idx="547">
                  <c:v>87.866615295410156</c:v>
                </c:pt>
                <c:pt idx="548">
                  <c:v>84.588066101074219</c:v>
                </c:pt>
                <c:pt idx="549">
                  <c:v>81.206413269042969</c:v>
                </c:pt>
                <c:pt idx="550">
                  <c:v>90.732772827148438</c:v>
                </c:pt>
                <c:pt idx="551">
                  <c:v>80.773399353027344</c:v>
                </c:pt>
                <c:pt idx="552">
                  <c:v>89.227523803710938</c:v>
                </c:pt>
                <c:pt idx="553">
                  <c:v>86.175788879394531</c:v>
                </c:pt>
                <c:pt idx="554">
                  <c:v>91.557571411132813</c:v>
                </c:pt>
                <c:pt idx="555">
                  <c:v>0</c:v>
                </c:pt>
                <c:pt idx="556">
                  <c:v>67.906623840332031</c:v>
                </c:pt>
                <c:pt idx="557">
                  <c:v>81.907485961914063</c:v>
                </c:pt>
                <c:pt idx="558">
                  <c:v>86.299514770507813</c:v>
                </c:pt>
                <c:pt idx="559">
                  <c:v>87.907859802246094</c:v>
                </c:pt>
                <c:pt idx="560">
                  <c:v>82.587944030761719</c:v>
                </c:pt>
                <c:pt idx="561">
                  <c:v>85.680915832519531</c:v>
                </c:pt>
                <c:pt idx="562">
                  <c:v>83.124053955078125</c:v>
                </c:pt>
                <c:pt idx="563">
                  <c:v>82.856002807617188</c:v>
                </c:pt>
                <c:pt idx="564">
                  <c:v>82.794143676757813</c:v>
                </c:pt>
                <c:pt idx="565">
                  <c:v>81.288894653320313</c:v>
                </c:pt>
                <c:pt idx="566">
                  <c:v>81.350753784179688</c:v>
                </c:pt>
                <c:pt idx="567">
                  <c:v>87.000587463378906</c:v>
                </c:pt>
                <c:pt idx="568">
                  <c:v>87.742897033691406</c:v>
                </c:pt>
                <c:pt idx="569">
                  <c:v>86.56756591796875</c:v>
                </c:pt>
                <c:pt idx="570">
                  <c:v>82.56732177734375</c:v>
                </c:pt>
                <c:pt idx="571">
                  <c:v>91.413230895996094</c:v>
                </c:pt>
                <c:pt idx="572">
                  <c:v>91.042068481445313</c:v>
                </c:pt>
                <c:pt idx="573">
                  <c:v>90.485336303710938</c:v>
                </c:pt>
                <c:pt idx="574">
                  <c:v>79.30938720703125</c:v>
                </c:pt>
                <c:pt idx="575">
                  <c:v>84.278770446777344</c:v>
                </c:pt>
                <c:pt idx="576">
                  <c:v>85.227279663085938</c:v>
                </c:pt>
                <c:pt idx="577">
                  <c:v>85.103561401367188</c:v>
                </c:pt>
                <c:pt idx="578">
                  <c:v>84.423103332519531</c:v>
                </c:pt>
                <c:pt idx="579">
                  <c:v>88.980087280273438</c:v>
                </c:pt>
                <c:pt idx="580">
                  <c:v>94.485580444335938</c:v>
                </c:pt>
                <c:pt idx="581">
                  <c:v>85.57781982421875</c:v>
                </c:pt>
                <c:pt idx="582">
                  <c:v>88.361495971679688</c:v>
                </c:pt>
                <c:pt idx="583">
                  <c:v>82.484840393066406</c:v>
                </c:pt>
                <c:pt idx="584">
                  <c:v>91.145172119140625</c:v>
                </c:pt>
                <c:pt idx="585">
                  <c:v>81.680671691894531</c:v>
                </c:pt>
                <c:pt idx="586">
                  <c:v>88.712028503417969</c:v>
                </c:pt>
                <c:pt idx="587">
                  <c:v>88.237777709960938</c:v>
                </c:pt>
                <c:pt idx="588">
                  <c:v>92.196784973144531</c:v>
                </c:pt>
                <c:pt idx="589">
                  <c:v>86.134552001953125</c:v>
                </c:pt>
                <c:pt idx="590">
                  <c:v>86.113929748535156</c:v>
                </c:pt>
                <c:pt idx="591">
                  <c:v>86.278892517089844</c:v>
                </c:pt>
                <c:pt idx="592">
                  <c:v>88.464591979980469</c:v>
                </c:pt>
                <c:pt idx="593">
                  <c:v>87.186164855957031</c:v>
                </c:pt>
                <c:pt idx="594">
                  <c:v>94.196907043457031</c:v>
                </c:pt>
                <c:pt idx="595">
                  <c:v>85.268516540527344</c:v>
                </c:pt>
                <c:pt idx="596">
                  <c:v>88.423355102539063</c:v>
                </c:pt>
                <c:pt idx="597">
                  <c:v>95.660911560058594</c:v>
                </c:pt>
                <c:pt idx="598">
                  <c:v>79.721786499023438</c:v>
                </c:pt>
                <c:pt idx="599">
                  <c:v>90.155418395996094</c:v>
                </c:pt>
                <c:pt idx="600">
                  <c:v>89.57806396484375</c:v>
                </c:pt>
                <c:pt idx="601">
                  <c:v>85.309761047363281</c:v>
                </c:pt>
                <c:pt idx="602">
                  <c:v>85.990211486816406</c:v>
                </c:pt>
                <c:pt idx="603">
                  <c:v>78.711410522460938</c:v>
                </c:pt>
                <c:pt idx="604">
                  <c:v>85.722152709960938</c:v>
                </c:pt>
                <c:pt idx="605">
                  <c:v>85.845878601074219</c:v>
                </c:pt>
                <c:pt idx="606">
                  <c:v>93.289634704589844</c:v>
                </c:pt>
                <c:pt idx="607">
                  <c:v>76.133934020996094</c:v>
                </c:pt>
                <c:pt idx="608">
                  <c:v>84.464347839355469</c:v>
                </c:pt>
                <c:pt idx="609">
                  <c:v>92.939094543457031</c:v>
                </c:pt>
                <c:pt idx="610">
                  <c:v>86.505706787109375</c:v>
                </c:pt>
                <c:pt idx="611">
                  <c:v>84.010711669921875</c:v>
                </c:pt>
                <c:pt idx="612">
                  <c:v>77.824760437011719</c:v>
                </c:pt>
                <c:pt idx="613">
                  <c:v>83.866371154785156</c:v>
                </c:pt>
                <c:pt idx="614">
                  <c:v>79.55682373046875</c:v>
                </c:pt>
                <c:pt idx="615">
                  <c:v>85.474716186523438</c:v>
                </c:pt>
                <c:pt idx="616">
                  <c:v>83.701416015625</c:v>
                </c:pt>
                <c:pt idx="617">
                  <c:v>0</c:v>
                </c:pt>
                <c:pt idx="618">
                  <c:v>91.660667419433594</c:v>
                </c:pt>
                <c:pt idx="619">
                  <c:v>84.608688354492188</c:v>
                </c:pt>
                <c:pt idx="620">
                  <c:v>90.361618041992188</c:v>
                </c:pt>
                <c:pt idx="621">
                  <c:v>93.825752258300781</c:v>
                </c:pt>
                <c:pt idx="622">
                  <c:v>85.186042785644531</c:v>
                </c:pt>
                <c:pt idx="623">
                  <c:v>77.144309997558594</c:v>
                </c:pt>
                <c:pt idx="624">
                  <c:v>76.793769836425781</c:v>
                </c:pt>
                <c:pt idx="625">
                  <c:v>83.412734985351563</c:v>
                </c:pt>
                <c:pt idx="626">
                  <c:v>79.43310546875</c:v>
                </c:pt>
                <c:pt idx="627">
                  <c:v>80.010459899902344</c:v>
                </c:pt>
                <c:pt idx="628">
                  <c:v>87.887237548828125</c:v>
                </c:pt>
                <c:pt idx="629">
                  <c:v>88.815132141113281</c:v>
                </c:pt>
                <c:pt idx="630">
                  <c:v>84.9385986328125</c:v>
                </c:pt>
                <c:pt idx="631">
                  <c:v>89.186286926269531</c:v>
                </c:pt>
                <c:pt idx="632">
                  <c:v>83.866371154785156</c:v>
                </c:pt>
                <c:pt idx="633">
                  <c:v>80.917732238769531</c:v>
                </c:pt>
                <c:pt idx="634">
                  <c:v>91.371986389160156</c:v>
                </c:pt>
                <c:pt idx="635">
                  <c:v>83.000335693359375</c:v>
                </c:pt>
                <c:pt idx="636">
                  <c:v>88.485214233398438</c:v>
                </c:pt>
                <c:pt idx="637">
                  <c:v>70.236663818359375</c:v>
                </c:pt>
                <c:pt idx="638">
                  <c:v>90.464714050292969</c:v>
                </c:pt>
                <c:pt idx="639">
                  <c:v>87.206787109375</c:v>
                </c:pt>
                <c:pt idx="640">
                  <c:v>80.69091796875</c:v>
                </c:pt>
                <c:pt idx="641">
                  <c:v>86.588188171386719</c:v>
                </c:pt>
                <c:pt idx="642">
                  <c:v>86.897483825683594</c:v>
                </c:pt>
                <c:pt idx="643">
                  <c:v>89.000709533691406</c:v>
                </c:pt>
                <c:pt idx="644">
                  <c:v>0</c:v>
                </c:pt>
                <c:pt idx="645">
                  <c:v>87.103683471679688</c:v>
                </c:pt>
                <c:pt idx="646">
                  <c:v>77.515464782714844</c:v>
                </c:pt>
                <c:pt idx="647">
                  <c:v>88.670791625976563</c:v>
                </c:pt>
                <c:pt idx="648">
                  <c:v>78.752655029296875</c:v>
                </c:pt>
                <c:pt idx="649">
                  <c:v>90.052322387695313</c:v>
                </c:pt>
                <c:pt idx="650">
                  <c:v>86.217033386230469</c:v>
                </c:pt>
                <c:pt idx="651">
                  <c:v>84.56744384765625</c:v>
                </c:pt>
                <c:pt idx="652">
                  <c:v>91.371986389160156</c:v>
                </c:pt>
                <c:pt idx="653">
                  <c:v>94.093803405761719</c:v>
                </c:pt>
                <c:pt idx="654">
                  <c:v>79.6805419921875</c:v>
                </c:pt>
                <c:pt idx="655">
                  <c:v>72.278030395507813</c:v>
                </c:pt>
                <c:pt idx="656">
                  <c:v>92.732894897460938</c:v>
                </c:pt>
                <c:pt idx="657">
                  <c:v>92.320503234863281</c:v>
                </c:pt>
                <c:pt idx="658">
                  <c:v>87.103683471679688</c:v>
                </c:pt>
                <c:pt idx="659">
                  <c:v>84.608688354492188</c:v>
                </c:pt>
                <c:pt idx="660">
                  <c:v>80.835258483886719</c:v>
                </c:pt>
                <c:pt idx="661">
                  <c:v>96.320747375488281</c:v>
                </c:pt>
                <c:pt idx="662">
                  <c:v>82.361122131347656</c:v>
                </c:pt>
                <c:pt idx="663">
                  <c:v>82.484840393066406</c:v>
                </c:pt>
                <c:pt idx="664">
                  <c:v>83.722030639648438</c:v>
                </c:pt>
                <c:pt idx="665">
                  <c:v>88.464591979980469</c:v>
                </c:pt>
                <c:pt idx="666">
                  <c:v>80.134178161621094</c:v>
                </c:pt>
                <c:pt idx="667">
                  <c:v>78.608314514160156</c:v>
                </c:pt>
                <c:pt idx="668">
                  <c:v>75.432861328125</c:v>
                </c:pt>
                <c:pt idx="669">
                  <c:v>92.299880981445313</c:v>
                </c:pt>
                <c:pt idx="670">
                  <c:v>93.351493835449219</c:v>
                </c:pt>
                <c:pt idx="671">
                  <c:v>80.4434814453125</c:v>
                </c:pt>
                <c:pt idx="672">
                  <c:v>77.701042175292969</c:v>
                </c:pt>
                <c:pt idx="673">
                  <c:v>0</c:v>
                </c:pt>
                <c:pt idx="674">
                  <c:v>85.990211486816406</c:v>
                </c:pt>
                <c:pt idx="675">
                  <c:v>82.443603515625</c:v>
                </c:pt>
                <c:pt idx="676">
                  <c:v>85.412857055664063</c:v>
                </c:pt>
                <c:pt idx="677">
                  <c:v>84.959220886230469</c:v>
                </c:pt>
                <c:pt idx="678">
                  <c:v>86.711906433105469</c:v>
                </c:pt>
                <c:pt idx="679">
                  <c:v>88.258392333984375</c:v>
                </c:pt>
                <c:pt idx="680">
                  <c:v>82.216781616210938</c:v>
                </c:pt>
                <c:pt idx="681">
                  <c:v>83.144676208496094</c:v>
                </c:pt>
                <c:pt idx="682">
                  <c:v>88.567695617675781</c:v>
                </c:pt>
                <c:pt idx="683">
                  <c:v>82.629180908203125</c:v>
                </c:pt>
                <c:pt idx="684">
                  <c:v>81.660049438476563</c:v>
                </c:pt>
                <c:pt idx="685">
                  <c:v>93.825752258300781</c:v>
                </c:pt>
                <c:pt idx="686">
                  <c:v>85.969596862792969</c:v>
                </c:pt>
                <c:pt idx="687">
                  <c:v>81.680671691894531</c:v>
                </c:pt>
                <c:pt idx="688">
                  <c:v>84.464347839355469</c:v>
                </c:pt>
                <c:pt idx="689">
                  <c:v>81.556953430175781</c:v>
                </c:pt>
                <c:pt idx="690">
                  <c:v>84.155052185058594</c:v>
                </c:pt>
                <c:pt idx="691">
                  <c:v>84.835502624511719</c:v>
                </c:pt>
                <c:pt idx="692">
                  <c:v>87.681037902832031</c:v>
                </c:pt>
                <c:pt idx="693">
                  <c:v>87.412979125976563</c:v>
                </c:pt>
                <c:pt idx="694">
                  <c:v>86.56756591796875</c:v>
                </c:pt>
                <c:pt idx="695">
                  <c:v>82.422981262207031</c:v>
                </c:pt>
                <c:pt idx="696">
                  <c:v>80.010459899902344</c:v>
                </c:pt>
                <c:pt idx="697">
                  <c:v>87.144920349121094</c:v>
                </c:pt>
                <c:pt idx="698">
                  <c:v>76.608192443847656</c:v>
                </c:pt>
                <c:pt idx="699">
                  <c:v>92.134925842285156</c:v>
                </c:pt>
                <c:pt idx="700">
                  <c:v>94.794883728027344</c:v>
                </c:pt>
                <c:pt idx="701">
                  <c:v>81.474472045898438</c:v>
                </c:pt>
                <c:pt idx="702">
                  <c:v>85.680915832519531</c:v>
                </c:pt>
                <c:pt idx="703">
                  <c:v>85.639678955078125</c:v>
                </c:pt>
                <c:pt idx="704">
                  <c:v>84.711784362792969</c:v>
                </c:pt>
                <c:pt idx="705">
                  <c:v>77.041206359863281</c:v>
                </c:pt>
                <c:pt idx="706">
                  <c:v>85.309761047363281</c:v>
                </c:pt>
                <c:pt idx="707">
                  <c:v>90.918350219726563</c:v>
                </c:pt>
                <c:pt idx="708">
                  <c:v>80.711540222167969</c:v>
                </c:pt>
                <c:pt idx="709">
                  <c:v>0</c:v>
                </c:pt>
                <c:pt idx="710">
                  <c:v>83.82513427734375</c:v>
                </c:pt>
                <c:pt idx="711">
                  <c:v>81.30950927734375</c:v>
                </c:pt>
                <c:pt idx="712">
                  <c:v>89.392486572265625</c:v>
                </c:pt>
                <c:pt idx="713">
                  <c:v>84.56744384765625</c:v>
                </c:pt>
                <c:pt idx="714">
                  <c:v>87.639801025390625</c:v>
                </c:pt>
                <c:pt idx="715">
                  <c:v>82.134307861328125</c:v>
                </c:pt>
                <c:pt idx="716">
                  <c:v>86.010833740234375</c:v>
                </c:pt>
                <c:pt idx="717">
                  <c:v>80.505340576171875</c:v>
                </c:pt>
                <c:pt idx="718">
                  <c:v>85.619056701660156</c:v>
                </c:pt>
                <c:pt idx="719">
                  <c:v>84.1962890625</c:v>
                </c:pt>
                <c:pt idx="720">
                  <c:v>91.928726196289063</c:v>
                </c:pt>
                <c:pt idx="721">
                  <c:v>85.680915832519531</c:v>
                </c:pt>
                <c:pt idx="722">
                  <c:v>84.897361755371094</c:v>
                </c:pt>
                <c:pt idx="723">
                  <c:v>88.217155456542969</c:v>
                </c:pt>
                <c:pt idx="724">
                  <c:v>88.361495971679688</c:v>
                </c:pt>
                <c:pt idx="725">
                  <c:v>81.989967346191406</c:v>
                </c:pt>
                <c:pt idx="726">
                  <c:v>79.639305114746094</c:v>
                </c:pt>
                <c:pt idx="727">
                  <c:v>85.433479309082031</c:v>
                </c:pt>
                <c:pt idx="728">
                  <c:v>85.804634094238281</c:v>
                </c:pt>
                <c:pt idx="729">
                  <c:v>82.917861938476563</c:v>
                </c:pt>
                <c:pt idx="730">
                  <c:v>86.650047302246094</c:v>
                </c:pt>
                <c:pt idx="731">
                  <c:v>83.536453247070313</c:v>
                </c:pt>
                <c:pt idx="732">
                  <c:v>90.093559265136719</c:v>
                </c:pt>
                <c:pt idx="733">
                  <c:v>85.639678955078125</c:v>
                </c:pt>
                <c:pt idx="734">
                  <c:v>84.155052185058594</c:v>
                </c:pt>
                <c:pt idx="735">
                  <c:v>80.505340576171875</c:v>
                </c:pt>
                <c:pt idx="736">
                  <c:v>84.134429931640625</c:v>
                </c:pt>
                <c:pt idx="737">
                  <c:v>82.010589599609375</c:v>
                </c:pt>
                <c:pt idx="738">
                  <c:v>87.144920349121094</c:v>
                </c:pt>
                <c:pt idx="739">
                  <c:v>91.536949157714844</c:v>
                </c:pt>
                <c:pt idx="740">
                  <c:v>79.474349975585938</c:v>
                </c:pt>
                <c:pt idx="741">
                  <c:v>75.515342712402344</c:v>
                </c:pt>
                <c:pt idx="742">
                  <c:v>78.835136413574219</c:v>
                </c:pt>
                <c:pt idx="743">
                  <c:v>89.619300842285156</c:v>
                </c:pt>
                <c:pt idx="744">
                  <c:v>85.907737731933594</c:v>
                </c:pt>
                <c:pt idx="745">
                  <c:v>88.485214233398438</c:v>
                </c:pt>
                <c:pt idx="746">
                  <c:v>89.743019104003906</c:v>
                </c:pt>
                <c:pt idx="747">
                  <c:v>86.650047302246094</c:v>
                </c:pt>
                <c:pt idx="748">
                  <c:v>90.732772827148438</c:v>
                </c:pt>
                <c:pt idx="749">
                  <c:v>78.299018859863281</c:v>
                </c:pt>
                <c:pt idx="750">
                  <c:v>94.733024597167969</c:v>
                </c:pt>
                <c:pt idx="751">
                  <c:v>85.639678955078125</c:v>
                </c:pt>
                <c:pt idx="752">
                  <c:v>81.474472045898438</c:v>
                </c:pt>
                <c:pt idx="753">
                  <c:v>83.330253601074219</c:v>
                </c:pt>
                <c:pt idx="754">
                  <c:v>98.444587707519531</c:v>
                </c:pt>
                <c:pt idx="755">
                  <c:v>82.9384765625</c:v>
                </c:pt>
                <c:pt idx="756">
                  <c:v>84.340629577636719</c:v>
                </c:pt>
                <c:pt idx="757">
                  <c:v>88.114059448242188</c:v>
                </c:pt>
                <c:pt idx="758">
                  <c:v>85.000465393066406</c:v>
                </c:pt>
                <c:pt idx="759">
                  <c:v>73.948234558105469</c:v>
                </c:pt>
                <c:pt idx="760">
                  <c:v>89.371864318847656</c:v>
                </c:pt>
                <c:pt idx="761">
                  <c:v>86.546951293945313</c:v>
                </c:pt>
                <c:pt idx="762">
                  <c:v>85.4541015625</c:v>
                </c:pt>
                <c:pt idx="763">
                  <c:v>92.506080627441406</c:v>
                </c:pt>
                <c:pt idx="764">
                  <c:v>83.9488525390625</c:v>
                </c:pt>
                <c:pt idx="765">
                  <c:v>86.052070617675781</c:v>
                </c:pt>
                <c:pt idx="766">
                  <c:v>82.670417785644531</c:v>
                </c:pt>
                <c:pt idx="767">
                  <c:v>80.546577453613281</c:v>
                </c:pt>
                <c:pt idx="768">
                  <c:v>91.000831604003906</c:v>
                </c:pt>
                <c:pt idx="769">
                  <c:v>83.722030639648438</c:v>
                </c:pt>
                <c:pt idx="770">
                  <c:v>88.010955810546875</c:v>
                </c:pt>
                <c:pt idx="771">
                  <c:v>83.557075500488281</c:v>
                </c:pt>
                <c:pt idx="772">
                  <c:v>87.351119995117188</c:v>
                </c:pt>
                <c:pt idx="773">
                  <c:v>87.660423278808594</c:v>
                </c:pt>
                <c:pt idx="774">
                  <c:v>82.897239685058594</c:v>
                </c:pt>
                <c:pt idx="775">
                  <c:v>74.4224853515625</c:v>
                </c:pt>
                <c:pt idx="776">
                  <c:v>87.4542236328125</c:v>
                </c:pt>
                <c:pt idx="777">
                  <c:v>83.474594116210938</c:v>
                </c:pt>
                <c:pt idx="778">
                  <c:v>0</c:v>
                </c:pt>
                <c:pt idx="779">
                  <c:v>87.083061218261719</c:v>
                </c:pt>
                <c:pt idx="780">
                  <c:v>86.093315124511719</c:v>
                </c:pt>
                <c:pt idx="781">
                  <c:v>85.845878601074219</c:v>
                </c:pt>
                <c:pt idx="782">
                  <c:v>82.526084899902344</c:v>
                </c:pt>
                <c:pt idx="783">
                  <c:v>82.587944030761719</c:v>
                </c:pt>
                <c:pt idx="784">
                  <c:v>79.701164245605469</c:v>
                </c:pt>
                <c:pt idx="785">
                  <c:v>85.412857055664063</c:v>
                </c:pt>
                <c:pt idx="786">
                  <c:v>79.659927368164063</c:v>
                </c:pt>
                <c:pt idx="787">
                  <c:v>78.896995544433594</c:v>
                </c:pt>
                <c:pt idx="788">
                  <c:v>74.958602905273438</c:v>
                </c:pt>
                <c:pt idx="789">
                  <c:v>85.330375671386719</c:v>
                </c:pt>
                <c:pt idx="790">
                  <c:v>91.866867065429688</c:v>
                </c:pt>
                <c:pt idx="791">
                  <c:v>80.361000061035156</c:v>
                </c:pt>
                <c:pt idx="792">
                  <c:v>90.588432312011719</c:v>
                </c:pt>
                <c:pt idx="793">
                  <c:v>83.515830993652344</c:v>
                </c:pt>
                <c:pt idx="794">
                  <c:v>81.330131530761719</c:v>
                </c:pt>
                <c:pt idx="795">
                  <c:v>71.638809204101563</c:v>
                </c:pt>
                <c:pt idx="796">
                  <c:v>83.928230285644531</c:v>
                </c:pt>
                <c:pt idx="797">
                  <c:v>82.113685607910156</c:v>
                </c:pt>
                <c:pt idx="798">
                  <c:v>80.897117614746094</c:v>
                </c:pt>
                <c:pt idx="799">
                  <c:v>80.608436584472656</c:v>
                </c:pt>
                <c:pt idx="800">
                  <c:v>87.165542602539063</c:v>
                </c:pt>
                <c:pt idx="801">
                  <c:v>88.918228149414063</c:v>
                </c:pt>
                <c:pt idx="802">
                  <c:v>85.7015380859375</c:v>
                </c:pt>
                <c:pt idx="803">
                  <c:v>85.680915832519531</c:v>
                </c:pt>
                <c:pt idx="804">
                  <c:v>78.670173645019531</c:v>
                </c:pt>
                <c:pt idx="805">
                  <c:v>87.928474426269531</c:v>
                </c:pt>
                <c:pt idx="806">
                  <c:v>78.299018859863281</c:v>
                </c:pt>
                <c:pt idx="807">
                  <c:v>81.247650146484375</c:v>
                </c:pt>
                <c:pt idx="808">
                  <c:v>81.247650146484375</c:v>
                </c:pt>
                <c:pt idx="809">
                  <c:v>91.310127258300781</c:v>
                </c:pt>
                <c:pt idx="810">
                  <c:v>81.866249084472656</c:v>
                </c:pt>
                <c:pt idx="811">
                  <c:v>94.279388427734375</c:v>
                </c:pt>
                <c:pt idx="812">
                  <c:v>89.103805541992188</c:v>
                </c:pt>
                <c:pt idx="813">
                  <c:v>85.371620178222656</c:v>
                </c:pt>
                <c:pt idx="814">
                  <c:v>85.062324523925781</c:v>
                </c:pt>
                <c:pt idx="815">
                  <c:v>81.928108215332031</c:v>
                </c:pt>
                <c:pt idx="816">
                  <c:v>86.175788879394531</c:v>
                </c:pt>
                <c:pt idx="817">
                  <c:v>80.464096069335938</c:v>
                </c:pt>
                <c:pt idx="818">
                  <c:v>79.1856689453125</c:v>
                </c:pt>
                <c:pt idx="819">
                  <c:v>81.453849792480469</c:v>
                </c:pt>
                <c:pt idx="820">
                  <c:v>89.227523803710938</c:v>
                </c:pt>
                <c:pt idx="821">
                  <c:v>86.402610778808594</c:v>
                </c:pt>
                <c:pt idx="822">
                  <c:v>79.989845275878906</c:v>
                </c:pt>
                <c:pt idx="823">
                  <c:v>89.433723449707031</c:v>
                </c:pt>
                <c:pt idx="824">
                  <c:v>80.773399353027344</c:v>
                </c:pt>
                <c:pt idx="825">
                  <c:v>90.485336303710938</c:v>
                </c:pt>
                <c:pt idx="826">
                  <c:v>87.227401733398438</c:v>
                </c:pt>
                <c:pt idx="827">
                  <c:v>77.06182861328125</c:v>
                </c:pt>
                <c:pt idx="828">
                  <c:v>80.257904052734375</c:v>
                </c:pt>
                <c:pt idx="829">
                  <c:v>73.700798034667969</c:v>
                </c:pt>
                <c:pt idx="830">
                  <c:v>90.423477172851563</c:v>
                </c:pt>
                <c:pt idx="831">
                  <c:v>90.031700134277344</c:v>
                </c:pt>
                <c:pt idx="832">
                  <c:v>86.856246948242188</c:v>
                </c:pt>
                <c:pt idx="833">
                  <c:v>90.237899780273438</c:v>
                </c:pt>
                <c:pt idx="834">
                  <c:v>81.577568054199219</c:v>
                </c:pt>
                <c:pt idx="835">
                  <c:v>84.031326293945313</c:v>
                </c:pt>
                <c:pt idx="836">
                  <c:v>84.897361755371094</c:v>
                </c:pt>
                <c:pt idx="837">
                  <c:v>83.742652893066406</c:v>
                </c:pt>
                <c:pt idx="838">
                  <c:v>82.773521423339844</c:v>
                </c:pt>
                <c:pt idx="839">
                  <c:v>83.206535339355469</c:v>
                </c:pt>
                <c:pt idx="840">
                  <c:v>81.94873046875</c:v>
                </c:pt>
                <c:pt idx="841">
                  <c:v>88.217155456542969</c:v>
                </c:pt>
                <c:pt idx="842">
                  <c:v>91.392608642578125</c:v>
                </c:pt>
                <c:pt idx="843">
                  <c:v>84.856124877929688</c:v>
                </c:pt>
                <c:pt idx="844">
                  <c:v>82.422981262207031</c:v>
                </c:pt>
                <c:pt idx="845">
                  <c:v>83.618934631347656</c:v>
                </c:pt>
                <c:pt idx="846">
                  <c:v>101.7850036621094</c:v>
                </c:pt>
                <c:pt idx="847">
                  <c:v>94.918601989746094</c:v>
                </c:pt>
                <c:pt idx="848">
                  <c:v>87.021202087402344</c:v>
                </c:pt>
                <c:pt idx="849">
                  <c:v>81.660049438476563</c:v>
                </c:pt>
                <c:pt idx="850">
                  <c:v>87.722282409667969</c:v>
                </c:pt>
                <c:pt idx="851">
                  <c:v>81.185791015625</c:v>
                </c:pt>
                <c:pt idx="852">
                  <c:v>95.516578674316406</c:v>
                </c:pt>
                <c:pt idx="853">
                  <c:v>88.423355102539063</c:v>
                </c:pt>
                <c:pt idx="854">
                  <c:v>95.08355712890625</c:v>
                </c:pt>
                <c:pt idx="855">
                  <c:v>92.526702880859375</c:v>
                </c:pt>
                <c:pt idx="856">
                  <c:v>84.155052185058594</c:v>
                </c:pt>
                <c:pt idx="857">
                  <c:v>83.660171508789063</c:v>
                </c:pt>
                <c:pt idx="858">
                  <c:v>81.742530822753906</c:v>
                </c:pt>
                <c:pt idx="859">
                  <c:v>83.969467163085938</c:v>
                </c:pt>
                <c:pt idx="860">
                  <c:v>82.237403869628906</c:v>
                </c:pt>
                <c:pt idx="861">
                  <c:v>80.649681091308594</c:v>
                </c:pt>
                <c:pt idx="862">
                  <c:v>82.134307861328125</c:v>
                </c:pt>
                <c:pt idx="863">
                  <c:v>94.918601989746094</c:v>
                </c:pt>
                <c:pt idx="864">
                  <c:v>85.021080017089844</c:v>
                </c:pt>
                <c:pt idx="865">
                  <c:v>83.598312377929688</c:v>
                </c:pt>
                <c:pt idx="866">
                  <c:v>73.412117004394531</c:v>
                </c:pt>
                <c:pt idx="867">
                  <c:v>87.846000671386719</c:v>
                </c:pt>
                <c:pt idx="868">
                  <c:v>88.588310241699219</c:v>
                </c:pt>
                <c:pt idx="869">
                  <c:v>85.619056701660156</c:v>
                </c:pt>
                <c:pt idx="870">
                  <c:v>80.711540222167969</c:v>
                </c:pt>
                <c:pt idx="871">
                  <c:v>84.423103332519531</c:v>
                </c:pt>
                <c:pt idx="872">
                  <c:v>89.846122741699219</c:v>
                </c:pt>
                <c:pt idx="873">
                  <c:v>86.093315124511719</c:v>
                </c:pt>
                <c:pt idx="874">
                  <c:v>83.082817077636719</c:v>
                </c:pt>
                <c:pt idx="875">
                  <c:v>77.907241821289063</c:v>
                </c:pt>
                <c:pt idx="876">
                  <c:v>89.94921875</c:v>
                </c:pt>
                <c:pt idx="877">
                  <c:v>85.680915832519531</c:v>
                </c:pt>
                <c:pt idx="878">
                  <c:v>92.46484375</c:v>
                </c:pt>
                <c:pt idx="879">
                  <c:v>82.340507507324219</c:v>
                </c:pt>
                <c:pt idx="880">
                  <c:v>86.918106079101563</c:v>
                </c:pt>
                <c:pt idx="881">
                  <c:v>85.784011840820313</c:v>
                </c:pt>
                <c:pt idx="882">
                  <c:v>86.608810424804688</c:v>
                </c:pt>
                <c:pt idx="883">
                  <c:v>84.711784362792969</c:v>
                </c:pt>
                <c:pt idx="884">
                  <c:v>84.402488708496094</c:v>
                </c:pt>
                <c:pt idx="885">
                  <c:v>87.598564147949219</c:v>
                </c:pt>
                <c:pt idx="886">
                  <c:v>86.464469909667969</c:v>
                </c:pt>
                <c:pt idx="887">
                  <c:v>85.660293579101563</c:v>
                </c:pt>
                <c:pt idx="888">
                  <c:v>86.773765563964844</c:v>
                </c:pt>
                <c:pt idx="889">
                  <c:v>79.742408752441406</c:v>
                </c:pt>
                <c:pt idx="890">
                  <c:v>90.505958557128906</c:v>
                </c:pt>
                <c:pt idx="891">
                  <c:v>88.07281494140625</c:v>
                </c:pt>
                <c:pt idx="892">
                  <c:v>82.010589599609375</c:v>
                </c:pt>
                <c:pt idx="893">
                  <c:v>84.856124877929688</c:v>
                </c:pt>
                <c:pt idx="894">
                  <c:v>80.897117614746094</c:v>
                </c:pt>
                <c:pt idx="895">
                  <c:v>76.443229675292969</c:v>
                </c:pt>
                <c:pt idx="896">
                  <c:v>95.269134521484375</c:v>
                </c:pt>
                <c:pt idx="897">
                  <c:v>86.423233032226563</c:v>
                </c:pt>
                <c:pt idx="898">
                  <c:v>84.9385986328125</c:v>
                </c:pt>
                <c:pt idx="899">
                  <c:v>82.629180908203125</c:v>
                </c:pt>
                <c:pt idx="900">
                  <c:v>85.866493225097656</c:v>
                </c:pt>
                <c:pt idx="901">
                  <c:v>85.969596862792969</c:v>
                </c:pt>
                <c:pt idx="902">
                  <c:v>89.866744995117188</c:v>
                </c:pt>
                <c:pt idx="903">
                  <c:v>83.763275146484375</c:v>
                </c:pt>
                <c:pt idx="904">
                  <c:v>89.227523803710938</c:v>
                </c:pt>
                <c:pt idx="905">
                  <c:v>81.371368408203125</c:v>
                </c:pt>
                <c:pt idx="906">
                  <c:v>91.227653503417969</c:v>
                </c:pt>
                <c:pt idx="907">
                  <c:v>84.732406616210938</c:v>
                </c:pt>
                <c:pt idx="908">
                  <c:v>81.577568054199219</c:v>
                </c:pt>
                <c:pt idx="909">
                  <c:v>79.391868591308594</c:v>
                </c:pt>
                <c:pt idx="910">
                  <c:v>86.546951293945313</c:v>
                </c:pt>
                <c:pt idx="911">
                  <c:v>82.505462646484375</c:v>
                </c:pt>
                <c:pt idx="912">
                  <c:v>81.350753784179688</c:v>
                </c:pt>
                <c:pt idx="913">
                  <c:v>94.300003051757813</c:v>
                </c:pt>
                <c:pt idx="914">
                  <c:v>74.484352111816406</c:v>
                </c:pt>
                <c:pt idx="915">
                  <c:v>94.568061828613281</c:v>
                </c:pt>
                <c:pt idx="916">
                  <c:v>78.463973999023438</c:v>
                </c:pt>
                <c:pt idx="917">
                  <c:v>87.248023986816406</c:v>
                </c:pt>
                <c:pt idx="918">
                  <c:v>92.176162719726563</c:v>
                </c:pt>
                <c:pt idx="919">
                  <c:v>80.525955200195313</c:v>
                </c:pt>
                <c:pt idx="920">
                  <c:v>87.784141540527344</c:v>
                </c:pt>
                <c:pt idx="921">
                  <c:v>84.732406616210938</c:v>
                </c:pt>
                <c:pt idx="922">
                  <c:v>81.577568054199219</c:v>
                </c:pt>
                <c:pt idx="923">
                  <c:v>90.1966552734375</c:v>
                </c:pt>
                <c:pt idx="924">
                  <c:v>84.649925231933594</c:v>
                </c:pt>
                <c:pt idx="925">
                  <c:v>88.155296325683594</c:v>
                </c:pt>
                <c:pt idx="926">
                  <c:v>84.258148193359375</c:v>
                </c:pt>
                <c:pt idx="927">
                  <c:v>82.361122131347656</c:v>
                </c:pt>
                <c:pt idx="928">
                  <c:v>82.1961669921875</c:v>
                </c:pt>
                <c:pt idx="929">
                  <c:v>86.258270263671875</c:v>
                </c:pt>
                <c:pt idx="930">
                  <c:v>91.433845520019531</c:v>
                </c:pt>
                <c:pt idx="931">
                  <c:v>78.278396606445313</c:v>
                </c:pt>
                <c:pt idx="932">
                  <c:v>87.784141540527344</c:v>
                </c:pt>
                <c:pt idx="933">
                  <c:v>79.577445983886719</c:v>
                </c:pt>
                <c:pt idx="934">
                  <c:v>0</c:v>
                </c:pt>
                <c:pt idx="935">
                  <c:v>81.825004577636719</c:v>
                </c:pt>
                <c:pt idx="936">
                  <c:v>87.722282409667969</c:v>
                </c:pt>
                <c:pt idx="937">
                  <c:v>84.1962890625</c:v>
                </c:pt>
                <c:pt idx="938">
                  <c:v>83.639549255371094</c:v>
                </c:pt>
                <c:pt idx="939">
                  <c:v>0</c:v>
                </c:pt>
                <c:pt idx="940">
                  <c:v>85.165420532226563</c:v>
                </c:pt>
                <c:pt idx="941">
                  <c:v>86.546951293945313</c:v>
                </c:pt>
                <c:pt idx="942">
                  <c:v>89.598686218261719</c:v>
                </c:pt>
                <c:pt idx="943">
                  <c:v>87.969718933105469</c:v>
                </c:pt>
                <c:pt idx="944">
                  <c:v>81.268272399902344</c:v>
                </c:pt>
                <c:pt idx="945">
                  <c:v>81.804389953613281</c:v>
                </c:pt>
                <c:pt idx="946">
                  <c:v>83.206535339355469</c:v>
                </c:pt>
                <c:pt idx="947">
                  <c:v>93.908226013183594</c:v>
                </c:pt>
                <c:pt idx="948">
                  <c:v>80.051704406738281</c:v>
                </c:pt>
                <c:pt idx="949">
                  <c:v>86.361373901367188</c:v>
                </c:pt>
                <c:pt idx="950">
                  <c:v>94.877357482910156</c:v>
                </c:pt>
                <c:pt idx="951">
                  <c:v>84.979843139648438</c:v>
                </c:pt>
                <c:pt idx="952">
                  <c:v>85.7015380859375</c:v>
                </c:pt>
                <c:pt idx="953">
                  <c:v>91.351371765136719</c:v>
                </c:pt>
                <c:pt idx="954">
                  <c:v>83.9488525390625</c:v>
                </c:pt>
                <c:pt idx="955">
                  <c:v>92.650421142578125</c:v>
                </c:pt>
                <c:pt idx="956">
                  <c:v>93.660789489746094</c:v>
                </c:pt>
                <c:pt idx="957">
                  <c:v>83.722030639648438</c:v>
                </c:pt>
                <c:pt idx="958">
                  <c:v>89.124427795410156</c:v>
                </c:pt>
                <c:pt idx="959">
                  <c:v>90.938972473144531</c:v>
                </c:pt>
                <c:pt idx="960">
                  <c:v>82.81475830078125</c:v>
                </c:pt>
                <c:pt idx="961">
                  <c:v>84.278770446777344</c:v>
                </c:pt>
                <c:pt idx="962">
                  <c:v>85.165420532226563</c:v>
                </c:pt>
                <c:pt idx="963">
                  <c:v>85.144798278808594</c:v>
                </c:pt>
                <c:pt idx="964">
                  <c:v>79.886741638183594</c:v>
                </c:pt>
                <c:pt idx="965">
                  <c:v>88.753273010253906</c:v>
                </c:pt>
                <c:pt idx="966">
                  <c:v>85.082939147949219</c:v>
                </c:pt>
                <c:pt idx="967">
                  <c:v>78.154678344726563</c:v>
                </c:pt>
                <c:pt idx="968">
                  <c:v>81.30950927734375</c:v>
                </c:pt>
                <c:pt idx="969">
                  <c:v>83.763275146484375</c:v>
                </c:pt>
                <c:pt idx="970">
                  <c:v>79.866127014160156</c:v>
                </c:pt>
                <c:pt idx="971">
                  <c:v>83.557075500488281</c:v>
                </c:pt>
                <c:pt idx="972">
                  <c:v>89.660545349121094</c:v>
                </c:pt>
                <c:pt idx="973">
                  <c:v>87.041824340820313</c:v>
                </c:pt>
                <c:pt idx="974">
                  <c:v>80.9383544921875</c:v>
                </c:pt>
                <c:pt idx="975">
                  <c:v>83.907608032226563</c:v>
                </c:pt>
                <c:pt idx="976">
                  <c:v>83.701416015625</c:v>
                </c:pt>
                <c:pt idx="977">
                  <c:v>89.000709533691406</c:v>
                </c:pt>
                <c:pt idx="978">
                  <c:v>82.979721069335938</c:v>
                </c:pt>
                <c:pt idx="979">
                  <c:v>89.928604125976563</c:v>
                </c:pt>
                <c:pt idx="980">
                  <c:v>82.175544738769531</c:v>
                </c:pt>
                <c:pt idx="981">
                  <c:v>87.371742248535156</c:v>
                </c:pt>
                <c:pt idx="982">
                  <c:v>92.918479919433594</c:v>
                </c:pt>
                <c:pt idx="983">
                  <c:v>87.041824340820313</c:v>
                </c:pt>
                <c:pt idx="984">
                  <c:v>78.979469299316406</c:v>
                </c:pt>
                <c:pt idx="985">
                  <c:v>85.062324523925781</c:v>
                </c:pt>
                <c:pt idx="986">
                  <c:v>84.093193054199219</c:v>
                </c:pt>
                <c:pt idx="987">
                  <c:v>93.021575927734375</c:v>
                </c:pt>
                <c:pt idx="988">
                  <c:v>80.4434814453125</c:v>
                </c:pt>
                <c:pt idx="989">
                  <c:v>83.990089416503906</c:v>
                </c:pt>
                <c:pt idx="990">
                  <c:v>83.020957946777344</c:v>
                </c:pt>
                <c:pt idx="991">
                  <c:v>85.124183654785156</c:v>
                </c:pt>
                <c:pt idx="992">
                  <c:v>80.649681091308594</c:v>
                </c:pt>
                <c:pt idx="993">
                  <c:v>83.639549255371094</c:v>
                </c:pt>
                <c:pt idx="994">
                  <c:v>85.227279663085938</c:v>
                </c:pt>
                <c:pt idx="995">
                  <c:v>80.69091796875</c:v>
                </c:pt>
                <c:pt idx="996">
                  <c:v>83.020957946777344</c:v>
                </c:pt>
                <c:pt idx="997">
                  <c:v>84.979843139648438</c:v>
                </c:pt>
                <c:pt idx="998">
                  <c:v>87.392364501953125</c:v>
                </c:pt>
                <c:pt idx="999">
                  <c:v>81.268272399902344</c:v>
                </c:pt>
                <c:pt idx="1000">
                  <c:v>86.505706787109375</c:v>
                </c:pt>
                <c:pt idx="1001">
                  <c:v>89.763641357421875</c:v>
                </c:pt>
                <c:pt idx="1002">
                  <c:v>82.258026123046875</c:v>
                </c:pt>
                <c:pt idx="1003">
                  <c:v>85.350997924804688</c:v>
                </c:pt>
                <c:pt idx="1004">
                  <c:v>87.846000671386719</c:v>
                </c:pt>
                <c:pt idx="1005">
                  <c:v>87.887237548828125</c:v>
                </c:pt>
                <c:pt idx="1006">
                  <c:v>87.619178771972656</c:v>
                </c:pt>
                <c:pt idx="1007">
                  <c:v>77.226783752441406</c:v>
                </c:pt>
                <c:pt idx="1008">
                  <c:v>72.463607788085938</c:v>
                </c:pt>
                <c:pt idx="1009">
                  <c:v>80.608436584472656</c:v>
                </c:pt>
                <c:pt idx="1010">
                  <c:v>83.474594116210938</c:v>
                </c:pt>
                <c:pt idx="1011">
                  <c:v>89.598686218261719</c:v>
                </c:pt>
                <c:pt idx="1012">
                  <c:v>93.495834350585938</c:v>
                </c:pt>
                <c:pt idx="1013">
                  <c:v>86.423233032226563</c:v>
                </c:pt>
                <c:pt idx="1014">
                  <c:v>83.165298461914063</c:v>
                </c:pt>
                <c:pt idx="1015">
                  <c:v>85.557197570800781</c:v>
                </c:pt>
                <c:pt idx="1016">
                  <c:v>84.546829223632813</c:v>
                </c:pt>
                <c:pt idx="1017">
                  <c:v>87.371742248535156</c:v>
                </c:pt>
                <c:pt idx="1018">
                  <c:v>87.536697387695313</c:v>
                </c:pt>
                <c:pt idx="1019">
                  <c:v>86.010833740234375</c:v>
                </c:pt>
                <c:pt idx="1020">
                  <c:v>85.165420532226563</c:v>
                </c:pt>
                <c:pt idx="1021">
                  <c:v>91.33074951171875</c:v>
                </c:pt>
                <c:pt idx="1022">
                  <c:v>88.691413879394531</c:v>
                </c:pt>
                <c:pt idx="1023">
                  <c:v>87.289260864257813</c:v>
                </c:pt>
                <c:pt idx="1024">
                  <c:v>90.609054565429688</c:v>
                </c:pt>
                <c:pt idx="1025">
                  <c:v>85.784011840820313</c:v>
                </c:pt>
                <c:pt idx="1026">
                  <c:v>83.680793762207031</c:v>
                </c:pt>
                <c:pt idx="1027">
                  <c:v>85.887115478515625</c:v>
                </c:pt>
                <c:pt idx="1028">
                  <c:v>89.351249694824219</c:v>
                </c:pt>
                <c:pt idx="1029">
                  <c:v>79.000091552734375</c:v>
                </c:pt>
                <c:pt idx="1030">
                  <c:v>90.629676818847656</c:v>
                </c:pt>
                <c:pt idx="1031">
                  <c:v>94.34124755859375</c:v>
                </c:pt>
                <c:pt idx="1032">
                  <c:v>87.763519287109375</c:v>
                </c:pt>
                <c:pt idx="1033">
                  <c:v>77.845382690429688</c:v>
                </c:pt>
                <c:pt idx="1034">
                  <c:v>89.103805541992188</c:v>
                </c:pt>
                <c:pt idx="1035">
                  <c:v>79.350631713867188</c:v>
                </c:pt>
                <c:pt idx="1036">
                  <c:v>89.392486572265625</c:v>
                </c:pt>
                <c:pt idx="1037">
                  <c:v>90.1966552734375</c:v>
                </c:pt>
                <c:pt idx="1038">
                  <c:v>82.381744384765625</c:v>
                </c:pt>
                <c:pt idx="1039">
                  <c:v>94.320625305175781</c:v>
                </c:pt>
                <c:pt idx="1040">
                  <c:v>82.010589599609375</c:v>
                </c:pt>
                <c:pt idx="1041">
                  <c:v>95.124801635742188</c:v>
                </c:pt>
                <c:pt idx="1042">
                  <c:v>81.103317260742188</c:v>
                </c:pt>
                <c:pt idx="1043">
                  <c:v>81.866249084472656</c:v>
                </c:pt>
                <c:pt idx="1044">
                  <c:v>81.94873046875</c:v>
                </c:pt>
                <c:pt idx="1045">
                  <c:v>85.350997924804688</c:v>
                </c:pt>
                <c:pt idx="1046">
                  <c:v>76.608192443847656</c:v>
                </c:pt>
                <c:pt idx="1047">
                  <c:v>79.020713806152344</c:v>
                </c:pt>
                <c:pt idx="1048">
                  <c:v>86.773765563964844</c:v>
                </c:pt>
                <c:pt idx="1049">
                  <c:v>84.423103332519531</c:v>
                </c:pt>
                <c:pt idx="1050">
                  <c:v>85.866493225097656</c:v>
                </c:pt>
                <c:pt idx="1051">
                  <c:v>91.908103942871094</c:v>
                </c:pt>
                <c:pt idx="1052">
                  <c:v>76.711288452148438</c:v>
                </c:pt>
                <c:pt idx="1053">
                  <c:v>85.289138793945313</c:v>
                </c:pt>
                <c:pt idx="1054">
                  <c:v>77.969100952148438</c:v>
                </c:pt>
                <c:pt idx="1055">
                  <c:v>88.526451110839844</c:v>
                </c:pt>
                <c:pt idx="1056">
                  <c:v>87.742897033691406</c:v>
                </c:pt>
                <c:pt idx="1057">
                  <c:v>85.206657409667969</c:v>
                </c:pt>
                <c:pt idx="1058">
                  <c:v>83.82513427734375</c:v>
                </c:pt>
                <c:pt idx="1059">
                  <c:v>93.805130004882813</c:v>
                </c:pt>
                <c:pt idx="1060">
                  <c:v>79.43310546875</c:v>
                </c:pt>
                <c:pt idx="1061">
                  <c:v>84.361244201660156</c:v>
                </c:pt>
                <c:pt idx="1062">
                  <c:v>89.743019104003906</c:v>
                </c:pt>
                <c:pt idx="1063">
                  <c:v>84.4437255859375</c:v>
                </c:pt>
                <c:pt idx="1064">
                  <c:v>87.371742248535156</c:v>
                </c:pt>
                <c:pt idx="1065">
                  <c:v>84.464347839355469</c:v>
                </c:pt>
                <c:pt idx="1066">
                  <c:v>85.4541015625</c:v>
                </c:pt>
                <c:pt idx="1067">
                  <c:v>83.495216369628906</c:v>
                </c:pt>
                <c:pt idx="1068">
                  <c:v>80.278518676757813</c:v>
                </c:pt>
                <c:pt idx="1069">
                  <c:v>89.722404479980469</c:v>
                </c:pt>
                <c:pt idx="1070">
                  <c:v>83.000335693359375</c:v>
                </c:pt>
                <c:pt idx="1071">
                  <c:v>87.763519287109375</c:v>
                </c:pt>
                <c:pt idx="1072">
                  <c:v>81.866249084472656</c:v>
                </c:pt>
                <c:pt idx="1073">
                  <c:v>86.278892517089844</c:v>
                </c:pt>
                <c:pt idx="1074">
                  <c:v>86.897483825683594</c:v>
                </c:pt>
                <c:pt idx="1075">
                  <c:v>83.474594116210938</c:v>
                </c:pt>
                <c:pt idx="1076">
                  <c:v>91.536949157714844</c:v>
                </c:pt>
                <c:pt idx="1077">
                  <c:v>83.1859130859375</c:v>
                </c:pt>
                <c:pt idx="1078">
                  <c:v>80.299140930175781</c:v>
                </c:pt>
                <c:pt idx="1079">
                  <c:v>82.484840393066406</c:v>
                </c:pt>
                <c:pt idx="1080">
                  <c:v>91.289512634277344</c:v>
                </c:pt>
                <c:pt idx="1081">
                  <c:v>85.392234802246094</c:v>
                </c:pt>
                <c:pt idx="1082">
                  <c:v>86.134552001953125</c:v>
                </c:pt>
                <c:pt idx="1083">
                  <c:v>89.062568664550781</c:v>
                </c:pt>
                <c:pt idx="1084">
                  <c:v>84.56744384765625</c:v>
                </c:pt>
                <c:pt idx="1085">
                  <c:v>88.732650756835938</c:v>
                </c:pt>
                <c:pt idx="1086">
                  <c:v>81.350753784179688</c:v>
                </c:pt>
                <c:pt idx="1087">
                  <c:v>74.649307250976563</c:v>
                </c:pt>
                <c:pt idx="1088">
                  <c:v>82.732276916503906</c:v>
                </c:pt>
                <c:pt idx="1089">
                  <c:v>86.32012939453125</c:v>
                </c:pt>
                <c:pt idx="1090">
                  <c:v>95.289756774902344</c:v>
                </c:pt>
                <c:pt idx="1091">
                  <c:v>84.134429931640625</c:v>
                </c:pt>
                <c:pt idx="1092">
                  <c:v>76.154556274414063</c:v>
                </c:pt>
                <c:pt idx="1093">
                  <c:v>86.237648010253906</c:v>
                </c:pt>
                <c:pt idx="1094">
                  <c:v>85.000465393066406</c:v>
                </c:pt>
                <c:pt idx="1095">
                  <c:v>93.763893127441406</c:v>
                </c:pt>
                <c:pt idx="1096">
                  <c:v>88.32025146484375</c:v>
                </c:pt>
                <c:pt idx="1097">
                  <c:v>83.722030639648438</c:v>
                </c:pt>
                <c:pt idx="1098">
                  <c:v>83.722030639648438</c:v>
                </c:pt>
                <c:pt idx="1099">
                  <c:v>77.948478698730469</c:v>
                </c:pt>
                <c:pt idx="1100">
                  <c:v>103.9088439941406</c:v>
                </c:pt>
                <c:pt idx="1101">
                  <c:v>81.495094299316406</c:v>
                </c:pt>
                <c:pt idx="1102">
                  <c:v>78.876373291015625</c:v>
                </c:pt>
                <c:pt idx="1103">
                  <c:v>87.516082763671875</c:v>
                </c:pt>
                <c:pt idx="1104">
                  <c:v>88.279014587402344</c:v>
                </c:pt>
                <c:pt idx="1105">
                  <c:v>86.217033386230469</c:v>
                </c:pt>
                <c:pt idx="1106">
                  <c:v>92.423599243164063</c:v>
                </c:pt>
                <c:pt idx="1107">
                  <c:v>79.804267883300781</c:v>
                </c:pt>
                <c:pt idx="1108">
                  <c:v>89.062568664550781</c:v>
                </c:pt>
                <c:pt idx="1109">
                  <c:v>80.897117614746094</c:v>
                </c:pt>
                <c:pt idx="1110">
                  <c:v>81.577568054199219</c:v>
                </c:pt>
                <c:pt idx="1111">
                  <c:v>81.412612915039063</c:v>
                </c:pt>
                <c:pt idx="1112">
                  <c:v>92.423599243164063</c:v>
                </c:pt>
                <c:pt idx="1113">
                  <c:v>83.453971862792969</c:v>
                </c:pt>
                <c:pt idx="1114">
                  <c:v>82.526084899902344</c:v>
                </c:pt>
                <c:pt idx="1115">
                  <c:v>85.722152709960938</c:v>
                </c:pt>
                <c:pt idx="1116">
                  <c:v>84.093193054199219</c:v>
                </c:pt>
                <c:pt idx="1117">
                  <c:v>84.9385986328125</c:v>
                </c:pt>
                <c:pt idx="1118">
                  <c:v>82.752899169921875</c:v>
                </c:pt>
                <c:pt idx="1119">
                  <c:v>81.886863708496094</c:v>
                </c:pt>
                <c:pt idx="1120">
                  <c:v>81.020835876464844</c:v>
                </c:pt>
                <c:pt idx="1121">
                  <c:v>81.123931884765625</c:v>
                </c:pt>
                <c:pt idx="1122">
                  <c:v>80.505340576171875</c:v>
                </c:pt>
                <c:pt idx="1123">
                  <c:v>93.990707397460938</c:v>
                </c:pt>
                <c:pt idx="1124">
                  <c:v>83.701416015625</c:v>
                </c:pt>
                <c:pt idx="1125">
                  <c:v>87.083061218261719</c:v>
                </c:pt>
                <c:pt idx="1126">
                  <c:v>85.268516540527344</c:v>
                </c:pt>
                <c:pt idx="1127">
                  <c:v>75.968978881835938</c:v>
                </c:pt>
                <c:pt idx="1128">
                  <c:v>84.1962890625</c:v>
                </c:pt>
                <c:pt idx="1129">
                  <c:v>88.608932495117188</c:v>
                </c:pt>
                <c:pt idx="1130">
                  <c:v>78.051582336425781</c:v>
                </c:pt>
                <c:pt idx="1131">
                  <c:v>95.062942504882813</c:v>
                </c:pt>
                <c:pt idx="1132">
                  <c:v>87.33050537109375</c:v>
                </c:pt>
                <c:pt idx="1133">
                  <c:v>80.051704406738281</c:v>
                </c:pt>
                <c:pt idx="1134">
                  <c:v>86.155174255371094</c:v>
                </c:pt>
                <c:pt idx="1135">
                  <c:v>85.062324523925781</c:v>
                </c:pt>
                <c:pt idx="1136">
                  <c:v>89.887359619140625</c:v>
                </c:pt>
                <c:pt idx="1137">
                  <c:v>88.361495971679688</c:v>
                </c:pt>
                <c:pt idx="1138">
                  <c:v>90.011077880859375</c:v>
                </c:pt>
                <c:pt idx="1139">
                  <c:v>82.897239685058594</c:v>
                </c:pt>
                <c:pt idx="1140">
                  <c:v>81.701286315917969</c:v>
                </c:pt>
                <c:pt idx="1141">
                  <c:v>70.339759826660156</c:v>
                </c:pt>
                <c:pt idx="1142">
                  <c:v>79.453727722167969</c:v>
                </c:pt>
                <c:pt idx="1143">
                  <c:v>82.526084899902344</c:v>
                </c:pt>
                <c:pt idx="1144">
                  <c:v>92.402976989746094</c:v>
                </c:pt>
                <c:pt idx="1145">
                  <c:v>82.629180908203125</c:v>
                </c:pt>
                <c:pt idx="1146">
                  <c:v>79.123809814453125</c:v>
                </c:pt>
                <c:pt idx="1147">
                  <c:v>88.32025146484375</c:v>
                </c:pt>
                <c:pt idx="1148">
                  <c:v>87.227401733398438</c:v>
                </c:pt>
                <c:pt idx="1149">
                  <c:v>78.381492614746094</c:v>
                </c:pt>
                <c:pt idx="1150">
                  <c:v>91.351371765136719</c:v>
                </c:pt>
                <c:pt idx="1151">
                  <c:v>82.979721069335938</c:v>
                </c:pt>
                <c:pt idx="1152">
                  <c:v>0</c:v>
                </c:pt>
                <c:pt idx="1153">
                  <c:v>82.608558654785156</c:v>
                </c:pt>
                <c:pt idx="1154">
                  <c:v>91.371986389160156</c:v>
                </c:pt>
                <c:pt idx="1155">
                  <c:v>86.031455993652344</c:v>
                </c:pt>
                <c:pt idx="1156">
                  <c:v>84.608688354492188</c:v>
                </c:pt>
                <c:pt idx="1157">
                  <c:v>94.568061828613281</c:v>
                </c:pt>
                <c:pt idx="1158">
                  <c:v>81.701286315917969</c:v>
                </c:pt>
                <c:pt idx="1159">
                  <c:v>92.341117858886719</c:v>
                </c:pt>
                <c:pt idx="1160">
                  <c:v>83.000335693359375</c:v>
                </c:pt>
                <c:pt idx="1161">
                  <c:v>85.887115478515625</c:v>
                </c:pt>
                <c:pt idx="1162">
                  <c:v>87.103683471679688</c:v>
                </c:pt>
                <c:pt idx="1163">
                  <c:v>80.876495361328125</c:v>
                </c:pt>
                <c:pt idx="1164">
                  <c:v>85.82525634765625</c:v>
                </c:pt>
                <c:pt idx="1165">
                  <c:v>78.628936767578125</c:v>
                </c:pt>
                <c:pt idx="1166">
                  <c:v>85.598434448242188</c:v>
                </c:pt>
                <c:pt idx="1167">
                  <c:v>94.300003051757813</c:v>
                </c:pt>
                <c:pt idx="1168">
                  <c:v>85.722152709960938</c:v>
                </c:pt>
                <c:pt idx="1169">
                  <c:v>85.144798278808594</c:v>
                </c:pt>
                <c:pt idx="1170">
                  <c:v>83.247779846191406</c:v>
                </c:pt>
                <c:pt idx="1171">
                  <c:v>84.732406616210938</c:v>
                </c:pt>
                <c:pt idx="1172">
                  <c:v>82.216781616210938</c:v>
                </c:pt>
                <c:pt idx="1173">
                  <c:v>83.82513427734375</c:v>
                </c:pt>
                <c:pt idx="1174">
                  <c:v>81.391990661621094</c:v>
                </c:pt>
                <c:pt idx="1175">
                  <c:v>90.320381164550781</c:v>
                </c:pt>
                <c:pt idx="1176">
                  <c:v>82.113685607910156</c:v>
                </c:pt>
                <c:pt idx="1177">
                  <c:v>0</c:v>
                </c:pt>
                <c:pt idx="1178">
                  <c:v>82.629180908203125</c:v>
                </c:pt>
                <c:pt idx="1179">
                  <c:v>90.691535949707031</c:v>
                </c:pt>
                <c:pt idx="1180">
                  <c:v>83.165298461914063</c:v>
                </c:pt>
                <c:pt idx="1181">
                  <c:v>80.422859191894531</c:v>
                </c:pt>
                <c:pt idx="1182">
                  <c:v>82.093063354492188</c:v>
                </c:pt>
                <c:pt idx="1183">
                  <c:v>84.07257080078125</c:v>
                </c:pt>
                <c:pt idx="1184">
                  <c:v>81.928108215332031</c:v>
                </c:pt>
                <c:pt idx="1185">
                  <c:v>88.629554748535156</c:v>
                </c:pt>
                <c:pt idx="1186">
                  <c:v>82.134307861328125</c:v>
                </c:pt>
                <c:pt idx="1187">
                  <c:v>77.701042175292969</c:v>
                </c:pt>
                <c:pt idx="1188">
                  <c:v>83.020957946777344</c:v>
                </c:pt>
                <c:pt idx="1189">
                  <c:v>87.083061218261719</c:v>
                </c:pt>
                <c:pt idx="1190">
                  <c:v>98.568313598632813</c:v>
                </c:pt>
                <c:pt idx="1191">
                  <c:v>84.258148193359375</c:v>
                </c:pt>
                <c:pt idx="1192">
                  <c:v>84.484962463378906</c:v>
                </c:pt>
                <c:pt idx="1193">
                  <c:v>84.588066101074219</c:v>
                </c:pt>
                <c:pt idx="1194">
                  <c:v>81.639427185058594</c:v>
                </c:pt>
                <c:pt idx="1195">
                  <c:v>83.165298461914063</c:v>
                </c:pt>
                <c:pt idx="1196">
                  <c:v>90.980209350585938</c:v>
                </c:pt>
                <c:pt idx="1197">
                  <c:v>75.206039428710938</c:v>
                </c:pt>
                <c:pt idx="1198">
                  <c:v>80.773399353027344</c:v>
                </c:pt>
                <c:pt idx="1199">
                  <c:v>82.051826477050781</c:v>
                </c:pt>
                <c:pt idx="1200">
                  <c:v>81.660049438476563</c:v>
                </c:pt>
                <c:pt idx="1201">
                  <c:v>91.124549865722656</c:v>
                </c:pt>
                <c:pt idx="1202">
                  <c:v>84.526206970214844</c:v>
                </c:pt>
                <c:pt idx="1203">
                  <c:v>80.711540222167969</c:v>
                </c:pt>
                <c:pt idx="1204">
                  <c:v>91.042068481445313</c:v>
                </c:pt>
                <c:pt idx="1205">
                  <c:v>88.856369018554688</c:v>
                </c:pt>
                <c:pt idx="1206">
                  <c:v>76.896865844726563</c:v>
                </c:pt>
                <c:pt idx="1207">
                  <c:v>93.186531066894531</c:v>
                </c:pt>
                <c:pt idx="1208">
                  <c:v>91.763763427734375</c:v>
                </c:pt>
                <c:pt idx="1209">
                  <c:v>86.299514770507813</c:v>
                </c:pt>
                <c:pt idx="1210">
                  <c:v>90.567817687988281</c:v>
                </c:pt>
                <c:pt idx="1211">
                  <c:v>82.959098815917969</c:v>
                </c:pt>
                <c:pt idx="1212">
                  <c:v>83.124053955078125</c:v>
                </c:pt>
                <c:pt idx="1213">
                  <c:v>85.021080017089844</c:v>
                </c:pt>
                <c:pt idx="1214">
                  <c:v>82.010589599609375</c:v>
                </c:pt>
                <c:pt idx="1215">
                  <c:v>90.217277526855469</c:v>
                </c:pt>
                <c:pt idx="1216">
                  <c:v>90.423477172851563</c:v>
                </c:pt>
                <c:pt idx="1217">
                  <c:v>76.835006713867188</c:v>
                </c:pt>
                <c:pt idx="1218">
                  <c:v>94.238143920898438</c:v>
                </c:pt>
                <c:pt idx="1219">
                  <c:v>87.557319641113281</c:v>
                </c:pt>
                <c:pt idx="1220">
                  <c:v>78.154678344726563</c:v>
                </c:pt>
                <c:pt idx="1221">
                  <c:v>80.031082153320313</c:v>
                </c:pt>
                <c:pt idx="1222">
                  <c:v>82.505462646484375</c:v>
                </c:pt>
                <c:pt idx="1223">
                  <c:v>76.422615051269531</c:v>
                </c:pt>
                <c:pt idx="1224">
                  <c:v>78.732032775878906</c:v>
                </c:pt>
                <c:pt idx="1225">
                  <c:v>83.804512023925781</c:v>
                </c:pt>
                <c:pt idx="1226">
                  <c:v>80.31976318359375</c:v>
                </c:pt>
                <c:pt idx="1227">
                  <c:v>88.980087280273438</c:v>
                </c:pt>
                <c:pt idx="1228">
                  <c:v>80.979591369628906</c:v>
                </c:pt>
                <c:pt idx="1229">
                  <c:v>79.6805419921875</c:v>
                </c:pt>
                <c:pt idx="1230">
                  <c:v>79.618682861328125</c:v>
                </c:pt>
                <c:pt idx="1231">
                  <c:v>85.515960693359375</c:v>
                </c:pt>
                <c:pt idx="1232">
                  <c:v>80.9383544921875</c:v>
                </c:pt>
                <c:pt idx="1233">
                  <c:v>89.516204833984375</c:v>
                </c:pt>
                <c:pt idx="1234">
                  <c:v>83.515830993652344</c:v>
                </c:pt>
                <c:pt idx="1235">
                  <c:v>86.794387817382813</c:v>
                </c:pt>
                <c:pt idx="1236">
                  <c:v>80.979591369628906</c:v>
                </c:pt>
                <c:pt idx="1237">
                  <c:v>85.021080017089844</c:v>
                </c:pt>
                <c:pt idx="1238">
                  <c:v>88.691413879394531</c:v>
                </c:pt>
                <c:pt idx="1239">
                  <c:v>93.372116088867188</c:v>
                </c:pt>
                <c:pt idx="1240">
                  <c:v>82.422981262207031</c:v>
                </c:pt>
                <c:pt idx="1241">
                  <c:v>83.453971862792969</c:v>
                </c:pt>
                <c:pt idx="1242">
                  <c:v>81.825004577636719</c:v>
                </c:pt>
                <c:pt idx="1243">
                  <c:v>86.897483825683594</c:v>
                </c:pt>
                <c:pt idx="1244">
                  <c:v>81.330131530761719</c:v>
                </c:pt>
                <c:pt idx="1245">
                  <c:v>87.165542602539063</c:v>
                </c:pt>
                <c:pt idx="1246">
                  <c:v>82.649803161621094</c:v>
                </c:pt>
                <c:pt idx="1247">
                  <c:v>91.4544677734375</c:v>
                </c:pt>
                <c:pt idx="1248">
                  <c:v>84.856124877929688</c:v>
                </c:pt>
                <c:pt idx="1249">
                  <c:v>84.876739501953125</c:v>
                </c:pt>
                <c:pt idx="1250">
                  <c:v>82.361122131347656</c:v>
                </c:pt>
                <c:pt idx="1251">
                  <c:v>81.969345092773438</c:v>
                </c:pt>
                <c:pt idx="1252">
                  <c:v>88.196533203125</c:v>
                </c:pt>
                <c:pt idx="1253">
                  <c:v>91.310127258300781</c:v>
                </c:pt>
                <c:pt idx="1254">
                  <c:v>81.845626831054688</c:v>
                </c:pt>
                <c:pt idx="1255">
                  <c:v>89.145050048828125</c:v>
                </c:pt>
                <c:pt idx="1256">
                  <c:v>78.6907958984375</c:v>
                </c:pt>
                <c:pt idx="1257">
                  <c:v>79.907363891601563</c:v>
                </c:pt>
                <c:pt idx="1258">
                  <c:v>84.258148193359375</c:v>
                </c:pt>
                <c:pt idx="1259">
                  <c:v>94.4649658203125</c:v>
                </c:pt>
                <c:pt idx="1260">
                  <c:v>87.536697387695313</c:v>
                </c:pt>
                <c:pt idx="1261">
                  <c:v>84.711784362792969</c:v>
                </c:pt>
                <c:pt idx="1262">
                  <c:v>89.598686218261719</c:v>
                </c:pt>
                <c:pt idx="1263">
                  <c:v>84.608688354492188</c:v>
                </c:pt>
                <c:pt idx="1264">
                  <c:v>92.794754028320313</c:v>
                </c:pt>
                <c:pt idx="1265">
                  <c:v>92.073066711425781</c:v>
                </c:pt>
                <c:pt idx="1266">
                  <c:v>81.536331176757813</c:v>
                </c:pt>
                <c:pt idx="1267">
                  <c:v>99.661163330078125</c:v>
                </c:pt>
                <c:pt idx="1268">
                  <c:v>74.93798828125</c:v>
                </c:pt>
                <c:pt idx="1269">
                  <c:v>83.453971862792969</c:v>
                </c:pt>
                <c:pt idx="1270">
                  <c:v>84.155052185058594</c:v>
                </c:pt>
                <c:pt idx="1271">
                  <c:v>84.32000732421875</c:v>
                </c:pt>
                <c:pt idx="1272">
                  <c:v>84.897361755371094</c:v>
                </c:pt>
                <c:pt idx="1273">
                  <c:v>81.763145446777344</c:v>
                </c:pt>
                <c:pt idx="1274">
                  <c:v>80.608436584472656</c:v>
                </c:pt>
                <c:pt idx="1275">
                  <c:v>90.774017333984375</c:v>
                </c:pt>
                <c:pt idx="1276">
                  <c:v>77.80413818359375</c:v>
                </c:pt>
                <c:pt idx="1277">
                  <c:v>0</c:v>
                </c:pt>
                <c:pt idx="1278">
                  <c:v>82.031204223632813</c:v>
                </c:pt>
                <c:pt idx="1279">
                  <c:v>79.948600769042969</c:v>
                </c:pt>
                <c:pt idx="1280">
                  <c:v>77.618560791015625</c:v>
                </c:pt>
                <c:pt idx="1281">
                  <c:v>86.938728332519531</c:v>
                </c:pt>
                <c:pt idx="1282">
                  <c:v>85.247901916503906</c:v>
                </c:pt>
                <c:pt idx="1283">
                  <c:v>0</c:v>
                </c:pt>
                <c:pt idx="1284">
                  <c:v>82.917861938476563</c:v>
                </c:pt>
                <c:pt idx="1285">
                  <c:v>82.752899169921875</c:v>
                </c:pt>
                <c:pt idx="1286">
                  <c:v>82.031204223632813</c:v>
                </c:pt>
                <c:pt idx="1287">
                  <c:v>83.82513427734375</c:v>
                </c:pt>
                <c:pt idx="1288">
                  <c:v>82.031204223632813</c:v>
                </c:pt>
                <c:pt idx="1289">
                  <c:v>80.81463623046875</c:v>
                </c:pt>
                <c:pt idx="1290">
                  <c:v>82.422981262207031</c:v>
                </c:pt>
                <c:pt idx="1291">
                  <c:v>86.6912841796875</c:v>
                </c:pt>
                <c:pt idx="1292">
                  <c:v>90.938972473144531</c:v>
                </c:pt>
                <c:pt idx="1293">
                  <c:v>89.557441711425781</c:v>
                </c:pt>
                <c:pt idx="1294">
                  <c:v>92.299880981445313</c:v>
                </c:pt>
                <c:pt idx="1295">
                  <c:v>77.597946166992188</c:v>
                </c:pt>
                <c:pt idx="1296">
                  <c:v>84.32000732421875</c:v>
                </c:pt>
                <c:pt idx="1297">
                  <c:v>92.629798889160156</c:v>
                </c:pt>
                <c:pt idx="1298">
                  <c:v>98.795127868652344</c:v>
                </c:pt>
                <c:pt idx="1299">
                  <c:v>88.052200317382813</c:v>
                </c:pt>
                <c:pt idx="1300">
                  <c:v>0</c:v>
                </c:pt>
                <c:pt idx="1301">
                  <c:v>88.279014587402344</c:v>
                </c:pt>
                <c:pt idx="1302">
                  <c:v>78.876373291015625</c:v>
                </c:pt>
                <c:pt idx="1303">
                  <c:v>85.866493225097656</c:v>
                </c:pt>
                <c:pt idx="1304">
                  <c:v>80.525955200195313</c:v>
                </c:pt>
                <c:pt idx="1305">
                  <c:v>0</c:v>
                </c:pt>
                <c:pt idx="1306">
                  <c:v>89.103805541992188</c:v>
                </c:pt>
                <c:pt idx="1307">
                  <c:v>78.793891906738281</c:v>
                </c:pt>
                <c:pt idx="1308">
                  <c:v>79.103187561035156</c:v>
                </c:pt>
                <c:pt idx="1309">
                  <c:v>81.247650146484375</c:v>
                </c:pt>
                <c:pt idx="1310">
                  <c:v>86.608810424804688</c:v>
                </c:pt>
                <c:pt idx="1311">
                  <c:v>78.422737121582031</c:v>
                </c:pt>
                <c:pt idx="1312">
                  <c:v>83.969467163085938</c:v>
                </c:pt>
                <c:pt idx="1313">
                  <c:v>85.763397216796875</c:v>
                </c:pt>
                <c:pt idx="1314">
                  <c:v>84.423103332519531</c:v>
                </c:pt>
                <c:pt idx="1315">
                  <c:v>86.711906433105469</c:v>
                </c:pt>
                <c:pt idx="1316">
                  <c:v>82.670417785644531</c:v>
                </c:pt>
                <c:pt idx="1317">
                  <c:v>86.299514770507813</c:v>
                </c:pt>
                <c:pt idx="1318">
                  <c:v>86.505706787109375</c:v>
                </c:pt>
                <c:pt idx="1319">
                  <c:v>86.237648010253906</c:v>
                </c:pt>
                <c:pt idx="1320">
                  <c:v>88.95947265625</c:v>
                </c:pt>
                <c:pt idx="1321">
                  <c:v>0</c:v>
                </c:pt>
                <c:pt idx="1322">
                  <c:v>77.30926513671875</c:v>
                </c:pt>
                <c:pt idx="1323">
                  <c:v>83.886993408203125</c:v>
                </c:pt>
                <c:pt idx="1324">
                  <c:v>81.165176391601563</c:v>
                </c:pt>
                <c:pt idx="1325">
                  <c:v>89.969841003417969</c:v>
                </c:pt>
                <c:pt idx="1326">
                  <c:v>87.57794189453125</c:v>
                </c:pt>
                <c:pt idx="1327">
                  <c:v>82.670417785644531</c:v>
                </c:pt>
                <c:pt idx="1328">
                  <c:v>87.062446594238281</c:v>
                </c:pt>
                <c:pt idx="1329">
                  <c:v>83.206535339355469</c:v>
                </c:pt>
                <c:pt idx="1330">
                  <c:v>90.712158203125</c:v>
                </c:pt>
                <c:pt idx="1331">
                  <c:v>82.959098815917969</c:v>
                </c:pt>
                <c:pt idx="1332">
                  <c:v>89.887359619140625</c:v>
                </c:pt>
                <c:pt idx="1333">
                  <c:v>82.546699523925781</c:v>
                </c:pt>
                <c:pt idx="1334">
                  <c:v>90.402854919433594</c:v>
                </c:pt>
                <c:pt idx="1335">
                  <c:v>80.979591369628906</c:v>
                </c:pt>
                <c:pt idx="1336">
                  <c:v>85.103561401367188</c:v>
                </c:pt>
                <c:pt idx="1337">
                  <c:v>83.82513427734375</c:v>
                </c:pt>
                <c:pt idx="1338">
                  <c:v>91.433845520019531</c:v>
                </c:pt>
                <c:pt idx="1339">
                  <c:v>80.031082153320313</c:v>
                </c:pt>
                <c:pt idx="1340">
                  <c:v>85.021080017089844</c:v>
                </c:pt>
                <c:pt idx="1341">
                  <c:v>0</c:v>
                </c:pt>
                <c:pt idx="1342">
                  <c:v>88.918228149414063</c:v>
                </c:pt>
                <c:pt idx="1343">
                  <c:v>79.866127014160156</c:v>
                </c:pt>
                <c:pt idx="1344">
                  <c:v>86.856246948242188</c:v>
                </c:pt>
                <c:pt idx="1345">
                  <c:v>87.990333557128906</c:v>
                </c:pt>
                <c:pt idx="1346">
                  <c:v>85.330375671386719</c:v>
                </c:pt>
                <c:pt idx="1347">
                  <c:v>84.299385070800781</c:v>
                </c:pt>
                <c:pt idx="1348">
                  <c:v>80.361000061035156</c:v>
                </c:pt>
                <c:pt idx="1349">
                  <c:v>92.011207580566406</c:v>
                </c:pt>
                <c:pt idx="1350">
                  <c:v>78.381492614746094</c:v>
                </c:pt>
                <c:pt idx="1351">
                  <c:v>76.133934020996094</c:v>
                </c:pt>
                <c:pt idx="1352">
                  <c:v>83.536453247070313</c:v>
                </c:pt>
                <c:pt idx="1353">
                  <c:v>80.299140930175781</c:v>
                </c:pt>
                <c:pt idx="1354">
                  <c:v>82.154922485351563</c:v>
                </c:pt>
                <c:pt idx="1355">
                  <c:v>86.010833740234375</c:v>
                </c:pt>
                <c:pt idx="1356">
                  <c:v>83.433357238769531</c:v>
                </c:pt>
                <c:pt idx="1357">
                  <c:v>82.093063354492188</c:v>
                </c:pt>
                <c:pt idx="1358">
                  <c:v>87.206787109375</c:v>
                </c:pt>
                <c:pt idx="1359">
                  <c:v>85.350997924804688</c:v>
                </c:pt>
                <c:pt idx="1360">
                  <c:v>85.82525634765625</c:v>
                </c:pt>
                <c:pt idx="1361">
                  <c:v>89.371864318847656</c:v>
                </c:pt>
                <c:pt idx="1362">
                  <c:v>89.7017822265625</c:v>
                </c:pt>
                <c:pt idx="1363">
                  <c:v>95.516578674316406</c:v>
                </c:pt>
                <c:pt idx="1364">
                  <c:v>75.371002197265625</c:v>
                </c:pt>
                <c:pt idx="1365">
                  <c:v>81.020835876464844</c:v>
                </c:pt>
                <c:pt idx="1366">
                  <c:v>81.350753784179688</c:v>
                </c:pt>
                <c:pt idx="1367">
                  <c:v>84.010711669921875</c:v>
                </c:pt>
                <c:pt idx="1368">
                  <c:v>89.103805541992188</c:v>
                </c:pt>
                <c:pt idx="1369">
                  <c:v>80.69091796875</c:v>
                </c:pt>
                <c:pt idx="1370">
                  <c:v>86.402610778808594</c:v>
                </c:pt>
                <c:pt idx="1371">
                  <c:v>85.763397216796875</c:v>
                </c:pt>
                <c:pt idx="1372">
                  <c:v>80.732154846191406</c:v>
                </c:pt>
                <c:pt idx="1373">
                  <c:v>88.010955810546875</c:v>
                </c:pt>
                <c:pt idx="1374">
                  <c:v>84.753021240234375</c:v>
                </c:pt>
                <c:pt idx="1375">
                  <c:v>73.68017578125</c:v>
                </c:pt>
                <c:pt idx="1376">
                  <c:v>81.103317260742188</c:v>
                </c:pt>
                <c:pt idx="1377">
                  <c:v>84.588066101074219</c:v>
                </c:pt>
                <c:pt idx="1378">
                  <c:v>75.783401489257813</c:v>
                </c:pt>
                <c:pt idx="1379">
                  <c:v>81.391990661621094</c:v>
                </c:pt>
                <c:pt idx="1380">
                  <c:v>87.639801025390625</c:v>
                </c:pt>
                <c:pt idx="1381">
                  <c:v>81.144554138183594</c:v>
                </c:pt>
                <c:pt idx="1382">
                  <c:v>83.9488525390625</c:v>
                </c:pt>
                <c:pt idx="1383">
                  <c:v>78.752655029296875</c:v>
                </c:pt>
                <c:pt idx="1384">
                  <c:v>88.691413879394531</c:v>
                </c:pt>
                <c:pt idx="1385">
                  <c:v>85.289138793945313</c:v>
                </c:pt>
                <c:pt idx="1386">
                  <c:v>79.06195068359375</c:v>
                </c:pt>
                <c:pt idx="1387">
                  <c:v>84.361244201660156</c:v>
                </c:pt>
                <c:pt idx="1388">
                  <c:v>87.062446594238281</c:v>
                </c:pt>
                <c:pt idx="1389">
                  <c:v>85.639678955078125</c:v>
                </c:pt>
                <c:pt idx="1390">
                  <c:v>89.907981872558594</c:v>
                </c:pt>
                <c:pt idx="1391">
                  <c:v>83.9488525390625</c:v>
                </c:pt>
                <c:pt idx="1392">
                  <c:v>91.9493408203125</c:v>
                </c:pt>
                <c:pt idx="1393">
                  <c:v>87.392364501953125</c:v>
                </c:pt>
                <c:pt idx="1394">
                  <c:v>78.278396606445313</c:v>
                </c:pt>
                <c:pt idx="1395">
                  <c:v>79.1856689453125</c:v>
                </c:pt>
                <c:pt idx="1396">
                  <c:v>82.608558654785156</c:v>
                </c:pt>
                <c:pt idx="1397">
                  <c:v>81.928108215332031</c:v>
                </c:pt>
                <c:pt idx="1398">
                  <c:v>80.979591369628906</c:v>
                </c:pt>
                <c:pt idx="1399">
                  <c:v>87.722282409667969</c:v>
                </c:pt>
                <c:pt idx="1400">
                  <c:v>79.742408752441406</c:v>
                </c:pt>
                <c:pt idx="1401">
                  <c:v>84.526206970214844</c:v>
                </c:pt>
                <c:pt idx="1402">
                  <c:v>89.062568664550781</c:v>
                </c:pt>
                <c:pt idx="1403">
                  <c:v>80.897117614746094</c:v>
                </c:pt>
                <c:pt idx="1404">
                  <c:v>83.845748901367188</c:v>
                </c:pt>
                <c:pt idx="1405">
                  <c:v>84.361244201660156</c:v>
                </c:pt>
                <c:pt idx="1406">
                  <c:v>77.391746520996094</c:v>
                </c:pt>
                <c:pt idx="1407">
                  <c:v>84.299385070800781</c:v>
                </c:pt>
                <c:pt idx="1408">
                  <c:v>79.907363891601563</c:v>
                </c:pt>
                <c:pt idx="1409">
                  <c:v>85.887115478515625</c:v>
                </c:pt>
                <c:pt idx="1410">
                  <c:v>82.608558654785156</c:v>
                </c:pt>
                <c:pt idx="1411">
                  <c:v>77.226783752441406</c:v>
                </c:pt>
                <c:pt idx="1412">
                  <c:v>80.876495361328125</c:v>
                </c:pt>
                <c:pt idx="1413">
                  <c:v>0</c:v>
                </c:pt>
                <c:pt idx="1414">
                  <c:v>85.639678955078125</c:v>
                </c:pt>
                <c:pt idx="1415">
                  <c:v>82.773521423339844</c:v>
                </c:pt>
                <c:pt idx="1416">
                  <c:v>87.268646240234375</c:v>
                </c:pt>
                <c:pt idx="1417">
                  <c:v>0</c:v>
                </c:pt>
                <c:pt idx="1418">
                  <c:v>78.381492614746094</c:v>
                </c:pt>
                <c:pt idx="1419">
                  <c:v>81.30950927734375</c:v>
                </c:pt>
                <c:pt idx="1420">
                  <c:v>79.6805419921875</c:v>
                </c:pt>
                <c:pt idx="1421">
                  <c:v>85.350997924804688</c:v>
                </c:pt>
                <c:pt idx="1422">
                  <c:v>82.216781616210938</c:v>
                </c:pt>
                <c:pt idx="1423">
                  <c:v>75.535957336425781</c:v>
                </c:pt>
                <c:pt idx="1424">
                  <c:v>83.433357238769531</c:v>
                </c:pt>
                <c:pt idx="1425">
                  <c:v>91.145172119140625</c:v>
                </c:pt>
                <c:pt idx="1426">
                  <c:v>88.547073364257813</c:v>
                </c:pt>
                <c:pt idx="1427">
                  <c:v>87.619178771972656</c:v>
                </c:pt>
                <c:pt idx="1428">
                  <c:v>94.485580444335938</c:v>
                </c:pt>
                <c:pt idx="1429">
                  <c:v>92.794754028320313</c:v>
                </c:pt>
                <c:pt idx="1430">
                  <c:v>81.639427185058594</c:v>
                </c:pt>
                <c:pt idx="1431">
                  <c:v>78.835136413574219</c:v>
                </c:pt>
                <c:pt idx="1432">
                  <c:v>84.526206970214844</c:v>
                </c:pt>
                <c:pt idx="1433">
                  <c:v>79.041328430175781</c:v>
                </c:pt>
                <c:pt idx="1434">
                  <c:v>90.670913696289063</c:v>
                </c:pt>
                <c:pt idx="1435">
                  <c:v>85.124183654785156</c:v>
                </c:pt>
                <c:pt idx="1436">
                  <c:v>77.659805297851563</c:v>
                </c:pt>
                <c:pt idx="1437">
                  <c:v>89.165664672851563</c:v>
                </c:pt>
                <c:pt idx="1438">
                  <c:v>83.082817077636719</c:v>
                </c:pt>
                <c:pt idx="1439">
                  <c:v>84.732406616210938</c:v>
                </c:pt>
                <c:pt idx="1440">
                  <c:v>85.392234802246094</c:v>
                </c:pt>
                <c:pt idx="1441">
                  <c:v>0</c:v>
                </c:pt>
                <c:pt idx="1442">
                  <c:v>82.154922485351563</c:v>
                </c:pt>
                <c:pt idx="1443">
                  <c:v>80.031082153320313</c:v>
                </c:pt>
                <c:pt idx="1444">
                  <c:v>88.134674072265625</c:v>
                </c:pt>
                <c:pt idx="1445">
                  <c:v>78.360877990722656</c:v>
                </c:pt>
                <c:pt idx="1446">
                  <c:v>77.30926513671875</c:v>
                </c:pt>
                <c:pt idx="1447">
                  <c:v>78.938232421875</c:v>
                </c:pt>
                <c:pt idx="1448">
                  <c:v>85.330375671386719</c:v>
                </c:pt>
                <c:pt idx="1449">
                  <c:v>75.391624450683594</c:v>
                </c:pt>
                <c:pt idx="1450">
                  <c:v>88.134674072265625</c:v>
                </c:pt>
                <c:pt idx="1451">
                  <c:v>87.083061218261719</c:v>
                </c:pt>
                <c:pt idx="1452">
                  <c:v>80.897117614746094</c:v>
                </c:pt>
                <c:pt idx="1453">
                  <c:v>86.402610778808594</c:v>
                </c:pt>
                <c:pt idx="1454">
                  <c:v>81.330131530761719</c:v>
                </c:pt>
                <c:pt idx="1455">
                  <c:v>75.432861328125</c:v>
                </c:pt>
                <c:pt idx="1456">
                  <c:v>78.051582336425781</c:v>
                </c:pt>
                <c:pt idx="1457">
                  <c:v>86.361373901367188</c:v>
                </c:pt>
                <c:pt idx="1458">
                  <c:v>83.1859130859375</c:v>
                </c:pt>
                <c:pt idx="1459">
                  <c:v>80.381622314453125</c:v>
                </c:pt>
                <c:pt idx="1460">
                  <c:v>79.969223022460938</c:v>
                </c:pt>
                <c:pt idx="1461">
                  <c:v>92.341117858886719</c:v>
                </c:pt>
                <c:pt idx="1462">
                  <c:v>79.103187561035156</c:v>
                </c:pt>
                <c:pt idx="1463">
                  <c:v>0</c:v>
                </c:pt>
                <c:pt idx="1464">
                  <c:v>83.020957946777344</c:v>
                </c:pt>
                <c:pt idx="1465">
                  <c:v>87.309883117675781</c:v>
                </c:pt>
                <c:pt idx="1466">
                  <c:v>84.917984008789063</c:v>
                </c:pt>
                <c:pt idx="1467">
                  <c:v>87.227401733398438</c:v>
                </c:pt>
                <c:pt idx="1468">
                  <c:v>86.299514770507813</c:v>
                </c:pt>
                <c:pt idx="1469">
                  <c:v>89.124427795410156</c:v>
                </c:pt>
                <c:pt idx="1470">
                  <c:v>84.402488708496094</c:v>
                </c:pt>
                <c:pt idx="1471">
                  <c:v>89.289382934570313</c:v>
                </c:pt>
                <c:pt idx="1472">
                  <c:v>80.608436584472656</c:v>
                </c:pt>
                <c:pt idx="1473">
                  <c:v>83.289016723632813</c:v>
                </c:pt>
                <c:pt idx="1474">
                  <c:v>87.062446594238281</c:v>
                </c:pt>
                <c:pt idx="1475">
                  <c:v>88.299636840820313</c:v>
                </c:pt>
                <c:pt idx="1476">
                  <c:v>84.07257080078125</c:v>
                </c:pt>
                <c:pt idx="1477">
                  <c:v>82.752899169921875</c:v>
                </c:pt>
                <c:pt idx="1478">
                  <c:v>76.690673828125</c:v>
                </c:pt>
                <c:pt idx="1479">
                  <c:v>83.9488525390625</c:v>
                </c:pt>
                <c:pt idx="1480">
                  <c:v>85.619056701660156</c:v>
                </c:pt>
                <c:pt idx="1481">
                  <c:v>81.185791015625</c:v>
                </c:pt>
                <c:pt idx="1482">
                  <c:v>79.824882507324219</c:v>
                </c:pt>
                <c:pt idx="1483">
                  <c:v>92.279258728027344</c:v>
                </c:pt>
                <c:pt idx="1484">
                  <c:v>80.216659545898438</c:v>
                </c:pt>
                <c:pt idx="1485">
                  <c:v>88.134674072265625</c:v>
                </c:pt>
                <c:pt idx="1486">
                  <c:v>84.216911315917969</c:v>
                </c:pt>
                <c:pt idx="1487">
                  <c:v>95.887733459472656</c:v>
                </c:pt>
                <c:pt idx="1488">
                  <c:v>82.464225769042969</c:v>
                </c:pt>
                <c:pt idx="1489">
                  <c:v>83.660171508789063</c:v>
                </c:pt>
                <c:pt idx="1490">
                  <c:v>81.041458129882813</c:v>
                </c:pt>
                <c:pt idx="1491">
                  <c:v>85.722152709960938</c:v>
                </c:pt>
                <c:pt idx="1492">
                  <c:v>79.989845275878906</c:v>
                </c:pt>
                <c:pt idx="1493">
                  <c:v>87.557319641113281</c:v>
                </c:pt>
                <c:pt idx="1494">
                  <c:v>91.145172119140625</c:v>
                </c:pt>
                <c:pt idx="1495">
                  <c:v>79.226905822753906</c:v>
                </c:pt>
                <c:pt idx="1496">
                  <c:v>82.010589599609375</c:v>
                </c:pt>
                <c:pt idx="1497">
                  <c:v>80.196044921875</c:v>
                </c:pt>
                <c:pt idx="1498">
                  <c:v>84.876739501953125</c:v>
                </c:pt>
                <c:pt idx="1499">
                  <c:v>84.608688354492188</c:v>
                </c:pt>
                <c:pt idx="1500">
                  <c:v>99.063186645507813</c:v>
                </c:pt>
                <c:pt idx="1501">
                  <c:v>71.329513549804688</c:v>
                </c:pt>
                <c:pt idx="1502">
                  <c:v>85.495338439941406</c:v>
                </c:pt>
                <c:pt idx="1503">
                  <c:v>90.114181518554688</c:v>
                </c:pt>
                <c:pt idx="1504">
                  <c:v>82.154922485351563</c:v>
                </c:pt>
                <c:pt idx="1505">
                  <c:v>84.1962890625</c:v>
                </c:pt>
                <c:pt idx="1506">
                  <c:v>92.279258728027344</c:v>
                </c:pt>
                <c:pt idx="1507">
                  <c:v>78.711410522460938</c:v>
                </c:pt>
                <c:pt idx="1508">
                  <c:v>83.886993408203125</c:v>
                </c:pt>
                <c:pt idx="1509">
                  <c:v>78.092819213867188</c:v>
                </c:pt>
                <c:pt idx="1510">
                  <c:v>85.722152709960938</c:v>
                </c:pt>
                <c:pt idx="1511">
                  <c:v>85.021080017089844</c:v>
                </c:pt>
                <c:pt idx="1512">
                  <c:v>89.08319091796875</c:v>
                </c:pt>
                <c:pt idx="1513">
                  <c:v>81.165176391601563</c:v>
                </c:pt>
                <c:pt idx="1514">
                  <c:v>86.381988525390625</c:v>
                </c:pt>
                <c:pt idx="1515">
                  <c:v>82.237403869628906</c:v>
                </c:pt>
                <c:pt idx="1516">
                  <c:v>83.124053955078125</c:v>
                </c:pt>
                <c:pt idx="1517">
                  <c:v>75.226661682128906</c:v>
                </c:pt>
                <c:pt idx="1518">
                  <c:v>83.474594116210938</c:v>
                </c:pt>
                <c:pt idx="1519">
                  <c:v>79.659927368164063</c:v>
                </c:pt>
                <c:pt idx="1520">
                  <c:v>88.712028503417969</c:v>
                </c:pt>
                <c:pt idx="1521">
                  <c:v>85.000465393066406</c:v>
                </c:pt>
                <c:pt idx="1522">
                  <c:v>86.32012939453125</c:v>
                </c:pt>
                <c:pt idx="1523">
                  <c:v>85.845878601074219</c:v>
                </c:pt>
                <c:pt idx="1524">
                  <c:v>93.495834350585938</c:v>
                </c:pt>
                <c:pt idx="1525">
                  <c:v>78.463973999023438</c:v>
                </c:pt>
                <c:pt idx="1526">
                  <c:v>82.237403869628906</c:v>
                </c:pt>
                <c:pt idx="1527">
                  <c:v>85.845878601074219</c:v>
                </c:pt>
                <c:pt idx="1528">
                  <c:v>80.835258483886719</c:v>
                </c:pt>
                <c:pt idx="1529">
                  <c:v>85.639678955078125</c:v>
                </c:pt>
                <c:pt idx="1530">
                  <c:v>83.268394470214844</c:v>
                </c:pt>
                <c:pt idx="1531">
                  <c:v>81.30950927734375</c:v>
                </c:pt>
                <c:pt idx="1532">
                  <c:v>83.453971862792969</c:v>
                </c:pt>
                <c:pt idx="1533">
                  <c:v>86.753150939941406</c:v>
                </c:pt>
                <c:pt idx="1534">
                  <c:v>83.557075500488281</c:v>
                </c:pt>
                <c:pt idx="1535">
                  <c:v>77.06182861328125</c:v>
                </c:pt>
                <c:pt idx="1536">
                  <c:v>81.783767700195313</c:v>
                </c:pt>
                <c:pt idx="1537">
                  <c:v>89.907981872558594</c:v>
                </c:pt>
                <c:pt idx="1538">
                  <c:v>82.794143676757813</c:v>
                </c:pt>
                <c:pt idx="1539">
                  <c:v>93.269012451171875</c:v>
                </c:pt>
                <c:pt idx="1540">
                  <c:v>82.979721069335938</c:v>
                </c:pt>
                <c:pt idx="1541">
                  <c:v>84.649925231933594</c:v>
                </c:pt>
                <c:pt idx="1542">
                  <c:v>84.526206970214844</c:v>
                </c:pt>
                <c:pt idx="1543">
                  <c:v>87.103683471679688</c:v>
                </c:pt>
                <c:pt idx="1544">
                  <c:v>88.773887634277344</c:v>
                </c:pt>
                <c:pt idx="1545">
                  <c:v>87.722282409667969</c:v>
                </c:pt>
                <c:pt idx="1546">
                  <c:v>76.917488098144531</c:v>
                </c:pt>
                <c:pt idx="1547">
                  <c:v>88.629554748535156</c:v>
                </c:pt>
                <c:pt idx="1548">
                  <c:v>83.598312377929688</c:v>
                </c:pt>
                <c:pt idx="1549">
                  <c:v>80.670295715332031</c:v>
                </c:pt>
                <c:pt idx="1550">
                  <c:v>92.485458374023438</c:v>
                </c:pt>
                <c:pt idx="1551">
                  <c:v>82.773521423339844</c:v>
                </c:pt>
                <c:pt idx="1552">
                  <c:v>82.051826477050781</c:v>
                </c:pt>
                <c:pt idx="1553">
                  <c:v>78.835136413574219</c:v>
                </c:pt>
                <c:pt idx="1554">
                  <c:v>87.041824340820313</c:v>
                </c:pt>
                <c:pt idx="1555">
                  <c:v>86.299514770507813</c:v>
                </c:pt>
                <c:pt idx="1556">
                  <c:v>85.495338439941406</c:v>
                </c:pt>
                <c:pt idx="1557">
                  <c:v>84.608688354492188</c:v>
                </c:pt>
                <c:pt idx="1558">
                  <c:v>87.598564147949219</c:v>
                </c:pt>
                <c:pt idx="1559">
                  <c:v>82.07244873046875</c:v>
                </c:pt>
                <c:pt idx="1560">
                  <c:v>92.46484375</c:v>
                </c:pt>
                <c:pt idx="1561">
                  <c:v>86.134552001953125</c:v>
                </c:pt>
                <c:pt idx="1562">
                  <c:v>90.237899780273438</c:v>
                </c:pt>
                <c:pt idx="1563">
                  <c:v>87.124305725097656</c:v>
                </c:pt>
                <c:pt idx="1564">
                  <c:v>84.134429931640625</c:v>
                </c:pt>
                <c:pt idx="1565">
                  <c:v>85.536575317382813</c:v>
                </c:pt>
                <c:pt idx="1566">
                  <c:v>83.1859130859375</c:v>
                </c:pt>
                <c:pt idx="1567">
                  <c:v>88.382110595703125</c:v>
                </c:pt>
                <c:pt idx="1568">
                  <c:v>77.474220275878906</c:v>
                </c:pt>
                <c:pt idx="1569">
                  <c:v>81.020835876464844</c:v>
                </c:pt>
                <c:pt idx="1570">
                  <c:v>79.948600769042969</c:v>
                </c:pt>
                <c:pt idx="1571">
                  <c:v>95.413475036621094</c:v>
                </c:pt>
                <c:pt idx="1572">
                  <c:v>84.299385070800781</c:v>
                </c:pt>
                <c:pt idx="1573">
                  <c:v>87.536697387695313</c:v>
                </c:pt>
                <c:pt idx="1574">
                  <c:v>86.959342956542969</c:v>
                </c:pt>
                <c:pt idx="1575">
                  <c:v>83.618934631347656</c:v>
                </c:pt>
                <c:pt idx="1576">
                  <c:v>0</c:v>
                </c:pt>
                <c:pt idx="1577">
                  <c:v>92.134925842285156</c:v>
                </c:pt>
                <c:pt idx="1578">
                  <c:v>78.525833129882813</c:v>
                </c:pt>
                <c:pt idx="1579">
                  <c:v>84.484962463378906</c:v>
                </c:pt>
                <c:pt idx="1580">
                  <c:v>82.154922485351563</c:v>
                </c:pt>
                <c:pt idx="1581">
                  <c:v>97.454841613769531</c:v>
                </c:pt>
                <c:pt idx="1582">
                  <c:v>80.855873107910156</c:v>
                </c:pt>
                <c:pt idx="1583">
                  <c:v>83.453971862792969</c:v>
                </c:pt>
                <c:pt idx="1584">
                  <c:v>84.093193054199219</c:v>
                </c:pt>
                <c:pt idx="1585">
                  <c:v>82.113685607910156</c:v>
                </c:pt>
                <c:pt idx="1586">
                  <c:v>91.165794372558594</c:v>
                </c:pt>
                <c:pt idx="1587">
                  <c:v>82.278640747070313</c:v>
                </c:pt>
                <c:pt idx="1588">
                  <c:v>76.690673828125</c:v>
                </c:pt>
                <c:pt idx="1589">
                  <c:v>84.402488708496094</c:v>
                </c:pt>
                <c:pt idx="1590">
                  <c:v>80.56719970703125</c:v>
                </c:pt>
                <c:pt idx="1591">
                  <c:v>87.000587463378906</c:v>
                </c:pt>
                <c:pt idx="1592">
                  <c:v>78.793891906738281</c:v>
                </c:pt>
                <c:pt idx="1593">
                  <c:v>85.928352355957031</c:v>
                </c:pt>
                <c:pt idx="1594">
                  <c:v>81.598190307617188</c:v>
                </c:pt>
                <c:pt idx="1595">
                  <c:v>83.990089416503906</c:v>
                </c:pt>
                <c:pt idx="1596">
                  <c:v>89.062568664550781</c:v>
                </c:pt>
                <c:pt idx="1597">
                  <c:v>75.886497497558594</c:v>
                </c:pt>
                <c:pt idx="1598">
                  <c:v>86.732528686523438</c:v>
                </c:pt>
                <c:pt idx="1599">
                  <c:v>80.381622314453125</c:v>
                </c:pt>
                <c:pt idx="1600">
                  <c:v>78.628936767578125</c:v>
                </c:pt>
                <c:pt idx="1601">
                  <c:v>88.402732849121094</c:v>
                </c:pt>
                <c:pt idx="1602">
                  <c:v>84.175666809082031</c:v>
                </c:pt>
                <c:pt idx="1603">
                  <c:v>78.773269653320313</c:v>
                </c:pt>
                <c:pt idx="1604">
                  <c:v>82.897239685058594</c:v>
                </c:pt>
                <c:pt idx="1605">
                  <c:v>82.258026123046875</c:v>
                </c:pt>
                <c:pt idx="1606">
                  <c:v>89.021331787109375</c:v>
                </c:pt>
                <c:pt idx="1607">
                  <c:v>81.845626831054688</c:v>
                </c:pt>
                <c:pt idx="1608">
                  <c:v>80.381622314453125</c:v>
                </c:pt>
                <c:pt idx="1609">
                  <c:v>82.402366638183594</c:v>
                </c:pt>
                <c:pt idx="1610">
                  <c:v>72.731666564941406</c:v>
                </c:pt>
                <c:pt idx="1611">
                  <c:v>84.175666809082031</c:v>
                </c:pt>
                <c:pt idx="1612">
                  <c:v>84.258148193359375</c:v>
                </c:pt>
                <c:pt idx="1613">
                  <c:v>89.598686218261719</c:v>
                </c:pt>
                <c:pt idx="1614">
                  <c:v>85.784011840820313</c:v>
                </c:pt>
                <c:pt idx="1615">
                  <c:v>84.629302978515625</c:v>
                </c:pt>
                <c:pt idx="1616">
                  <c:v>83.350875854492188</c:v>
                </c:pt>
                <c:pt idx="1617">
                  <c:v>82.897239685058594</c:v>
                </c:pt>
                <c:pt idx="1618">
                  <c:v>68.978851318359375</c:v>
                </c:pt>
                <c:pt idx="1619">
                  <c:v>87.371742248535156</c:v>
                </c:pt>
                <c:pt idx="1620">
                  <c:v>78.257774353027344</c:v>
                </c:pt>
                <c:pt idx="1621">
                  <c:v>78.587692260742188</c:v>
                </c:pt>
                <c:pt idx="1622">
                  <c:v>89.907981872558594</c:v>
                </c:pt>
                <c:pt idx="1623">
                  <c:v>98.692031860351563</c:v>
                </c:pt>
                <c:pt idx="1624">
                  <c:v>89.763641357421875</c:v>
                </c:pt>
                <c:pt idx="1625">
                  <c:v>82.154922485351563</c:v>
                </c:pt>
                <c:pt idx="1626">
                  <c:v>92.258644104003906</c:v>
                </c:pt>
                <c:pt idx="1627">
                  <c:v>#N/A</c:v>
                </c:pt>
                <c:pt idx="1628">
                  <c:v>81.495094299316406</c:v>
                </c:pt>
                <c:pt idx="1629">
                  <c:v>83.515830993652344</c:v>
                </c:pt>
                <c:pt idx="1630">
                  <c:v>83.701416015625</c:v>
                </c:pt>
                <c:pt idx="1631">
                  <c:v>83.742652893066406</c:v>
                </c:pt>
                <c:pt idx="1632">
                  <c:v>84.876739501953125</c:v>
                </c:pt>
                <c:pt idx="1633">
                  <c:v>90.856491088867188</c:v>
                </c:pt>
                <c:pt idx="1634">
                  <c:v>84.856124877929688</c:v>
                </c:pt>
                <c:pt idx="1635">
                  <c:v>81.247650146484375</c:v>
                </c:pt>
                <c:pt idx="1636">
                  <c:v>92.897857666015625</c:v>
                </c:pt>
                <c:pt idx="1637">
                  <c:v>79.866127014160156</c:v>
                </c:pt>
                <c:pt idx="1638">
                  <c:v>85.722152709960938</c:v>
                </c:pt>
                <c:pt idx="1639">
                  <c:v>83.082817077636719</c:v>
                </c:pt>
                <c:pt idx="1640">
                  <c:v>86.897483825683594</c:v>
                </c:pt>
                <c:pt idx="1641">
                  <c:v>86.670669555664063</c:v>
                </c:pt>
                <c:pt idx="1642">
                  <c:v>84.856124877929688</c:v>
                </c:pt>
                <c:pt idx="1643">
                  <c:v>84.484962463378906</c:v>
                </c:pt>
                <c:pt idx="1644">
                  <c:v>81.701286315917969</c:v>
                </c:pt>
                <c:pt idx="1645">
                  <c:v>90.1966552734375</c:v>
                </c:pt>
                <c:pt idx="1646">
                  <c:v>75.391624450683594</c:v>
                </c:pt>
                <c:pt idx="1647">
                  <c:v>84.010711669921875</c:v>
                </c:pt>
                <c:pt idx="1648">
                  <c:v>83.350875854492188</c:v>
                </c:pt>
                <c:pt idx="1649">
                  <c:v>89.784263610839844</c:v>
                </c:pt>
                <c:pt idx="1650">
                  <c:v>86.237648010253906</c:v>
                </c:pt>
                <c:pt idx="1651">
                  <c:v>80.732154846191406</c:v>
                </c:pt>
                <c:pt idx="1652">
                  <c:v>84.464347839355469</c:v>
                </c:pt>
                <c:pt idx="1653">
                  <c:v>77.474220275878906</c:v>
                </c:pt>
                <c:pt idx="1654">
                  <c:v>82.979721069335938</c:v>
                </c:pt>
                <c:pt idx="1655">
                  <c:v>0</c:v>
                </c:pt>
                <c:pt idx="1656">
                  <c:v>94.9598388671875</c:v>
                </c:pt>
                <c:pt idx="1657">
                  <c:v>90.567817687988281</c:v>
                </c:pt>
                <c:pt idx="1658">
                  <c:v>91.784385681152344</c:v>
                </c:pt>
                <c:pt idx="1659">
                  <c:v>80.670295715332031</c:v>
                </c:pt>
                <c:pt idx="1660">
                  <c:v>85.206657409667969</c:v>
                </c:pt>
                <c:pt idx="1661">
                  <c:v>81.000213623046875</c:v>
                </c:pt>
                <c:pt idx="1662">
                  <c:v>85.227279663085938</c:v>
                </c:pt>
                <c:pt idx="1663">
                  <c:v>91.103935241699219</c:v>
                </c:pt>
                <c:pt idx="1664">
                  <c:v>83.82513427734375</c:v>
                </c:pt>
                <c:pt idx="1665">
                  <c:v>76.731910705566406</c:v>
                </c:pt>
                <c:pt idx="1666">
                  <c:v>95.702156066894531</c:v>
                </c:pt>
                <c:pt idx="1667">
                  <c:v>84.010711669921875</c:v>
                </c:pt>
                <c:pt idx="1668">
                  <c:v>74.29876708984375</c:v>
                </c:pt>
                <c:pt idx="1669">
                  <c:v>82.773521423339844</c:v>
                </c:pt>
                <c:pt idx="1670">
                  <c:v>84.56744384765625</c:v>
                </c:pt>
                <c:pt idx="1671">
                  <c:v>81.94873046875</c:v>
                </c:pt>
                <c:pt idx="1672">
                  <c:v>99.021949768066406</c:v>
                </c:pt>
                <c:pt idx="1673">
                  <c:v>83.990089416503906</c:v>
                </c:pt>
                <c:pt idx="1674">
                  <c:v>82.134307861328125</c:v>
                </c:pt>
                <c:pt idx="1675">
                  <c:v>82.381744384765625</c:v>
                </c:pt>
                <c:pt idx="1676">
                  <c:v>93.062812805175781</c:v>
                </c:pt>
                <c:pt idx="1677">
                  <c:v>81.94873046875</c:v>
                </c:pt>
                <c:pt idx="1678">
                  <c:v>85.990211486816406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8D-4849-B2ED-6BF5E6D7D871}"/>
            </c:ext>
          </c:extLst>
        </c:ser>
        <c:ser>
          <c:idx val="6"/>
          <c:order val="6"/>
          <c:tx>
            <c:strRef>
              <c:f>'School Lookup'!$M$44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fld id="{43AC2752-A047-439B-BA78-18006B4521A8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E62834B1-D1EB-45B8-8C84-5B0B1134730D}" type="XVALUE">
                      <a:rPr lang="en-US" baseline="0"/>
                      <a:pPr/>
                      <a:t>[X VALUE]</a:t>
                    </a:fld>
                    <a:r>
                      <a:rPr lang="en-US" baseline="0"/>
                      <a:t>, </a:t>
                    </a:r>
                    <a:fld id="{739B48CF-B6DE-4BFF-9373-71E185D53E4B}" type="YVALUE">
                      <a:rPr lang="en-US" baseline="0"/>
                      <a:pPr/>
                      <a:t>[Y 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08D-4849-B2ED-6BF5E6D7D87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Lookup'!$O$45</c:f>
              <c:numCache>
                <c:formatCode>0.0</c:formatCode>
                <c:ptCount val="1"/>
                <c:pt idx="0">
                  <c:v>77.582862854003906</c:v>
                </c:pt>
              </c:numCache>
            </c:numRef>
          </c:xVal>
          <c:yVal>
            <c:numRef>
              <c:f>'School Lookup'!$N$45</c:f>
              <c:numCache>
                <c:formatCode>0.0</c:formatCode>
                <c:ptCount val="1"/>
                <c:pt idx="0">
                  <c:v>82.237403869628906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Lookup'!$C$26</c15:f>
                <c15:dlblRangeCache>
                  <c:ptCount val="1"/>
                  <c:pt idx="0">
                    <c:v>GIBSON ELEM.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B08D-4849-B2ED-6BF5E6D7D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10"/>
          <c:min val="60"/>
        </c:scaling>
        <c:delete val="0"/>
        <c:axPos val="l"/>
        <c:title>
          <c:tx>
            <c:strRef>
              <c:f>'School Lookup'!$N$24</c:f>
              <c:strCache>
                <c:ptCount val="1"/>
                <c:pt idx="0">
                  <c:v>PRiME Growth Score 2019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10"/>
      </c:valAx>
      <c:valAx>
        <c:axId val="937732568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60"/>
        </c:scaling>
        <c:delete val="0"/>
        <c:axPos val="b"/>
        <c:title>
          <c:tx>
            <c:strRef>
              <c:f>'School Lookup'!$O$24</c:f>
              <c:strCache>
                <c:ptCount val="1"/>
                <c:pt idx="0">
                  <c:v>PRiME Growth 2021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546101</xdr:colOff>
      <xdr:row>5</xdr:row>
      <xdr:rowOff>19213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E3D20-785F-494C-A6F6-AAC775E6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46488" cy="1066963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22</xdr:row>
      <xdr:rowOff>9525</xdr:rowOff>
    </xdr:from>
    <xdr:to>
      <xdr:col>5</xdr:col>
      <xdr:colOff>824865</xdr:colOff>
      <xdr:row>42</xdr:row>
      <xdr:rowOff>189230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7758DEA-41A1-4DF9-9DF5-19231AB6B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838200</xdr:colOff>
      <xdr:row>22</xdr:row>
      <xdr:rowOff>9525</xdr:rowOff>
    </xdr:from>
    <xdr:to>
      <xdr:col>10</xdr:col>
      <xdr:colOff>353568</xdr:colOff>
      <xdr:row>42</xdr:row>
      <xdr:rowOff>189230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658AF52-CB45-4698-9F14-097ACFC0C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104775</xdr:colOff>
      <xdr:row>42</xdr:row>
      <xdr:rowOff>200025</xdr:rowOff>
    </xdr:from>
    <xdr:to>
      <xdr:col>5</xdr:col>
      <xdr:colOff>824865</xdr:colOff>
      <xdr:row>64</xdr:row>
      <xdr:rowOff>93980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CC9773A-7117-4A70-9154-34FCCE2DF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838200</xdr:colOff>
      <xdr:row>42</xdr:row>
      <xdr:rowOff>200025</xdr:rowOff>
    </xdr:from>
    <xdr:to>
      <xdr:col>10</xdr:col>
      <xdr:colOff>353568</xdr:colOff>
      <xdr:row>64</xdr:row>
      <xdr:rowOff>93980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7070D0C-5623-4359-A2FD-B83B333D3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361950</xdr:colOff>
      <xdr:row>22</xdr:row>
      <xdr:rowOff>9525</xdr:rowOff>
    </xdr:from>
    <xdr:to>
      <xdr:col>16</xdr:col>
      <xdr:colOff>1091565</xdr:colOff>
      <xdr:row>42</xdr:row>
      <xdr:rowOff>189230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4F2E20D-F171-4BD2-8B87-B130AE202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361950</xdr:colOff>
      <xdr:row>42</xdr:row>
      <xdr:rowOff>200025</xdr:rowOff>
    </xdr:from>
    <xdr:to>
      <xdr:col>16</xdr:col>
      <xdr:colOff>1091565</xdr:colOff>
      <xdr:row>64</xdr:row>
      <xdr:rowOff>93980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D215E38-7CD6-46C5-9471-9C9C92D08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447675</xdr:colOff>
      <xdr:row>4</xdr:row>
      <xdr:rowOff>175684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17868-F9FB-4255-B179-E88F2895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7525" cy="93768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8DBC1D-388F-41CD-BB27-AB146B0E4356}" name="Table2" displayName="Table2" ref="A8:C54" totalsRowShown="0" headerRowDxfId="5" dataDxfId="4" tableBorderDxfId="3" headerRowCellStyle="Normal 2">
  <autoFilter ref="A8:C54" xr:uid="{988DBC1D-388F-41CD-BB27-AB146B0E4356}"/>
  <tableColumns count="3">
    <tableColumn id="1" xr3:uid="{F42454C4-B5FB-4A7F-9AF7-FCD41779846E}" name="Variable" dataDxfId="2"/>
    <tableColumn id="3" xr3:uid="{D9813266-E26E-4211-B2C9-549123BFE8F2}" name="Description" dataDxfId="1"/>
    <tableColumn id="4" xr3:uid="{900EA269-4F59-4F22-A17C-0FAE895BA994}" name="Source/Notes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RiME">
      <a:dk1>
        <a:sysClr val="windowText" lastClr="000000"/>
      </a:dk1>
      <a:lt1>
        <a:sysClr val="window" lastClr="FFFFFF"/>
      </a:lt1>
      <a:dk2>
        <a:srgbClr val="003B5C"/>
      </a:dk2>
      <a:lt2>
        <a:srgbClr val="C8C9C7"/>
      </a:lt2>
      <a:accent1>
        <a:srgbClr val="003DA5"/>
      </a:accent1>
      <a:accent2>
        <a:srgbClr val="5BC2E7"/>
      </a:accent2>
      <a:accent3>
        <a:srgbClr val="795D3E"/>
      </a:accent3>
      <a:accent4>
        <a:srgbClr val="FFC72C"/>
      </a:accent4>
      <a:accent5>
        <a:srgbClr val="8FD6BD"/>
      </a:accent5>
      <a:accent6>
        <a:srgbClr val="ED8B0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2F7C7-D2CD-4E2E-804D-69B8D43253C5}">
  <dimension ref="A1:U70"/>
  <sheetViews>
    <sheetView tabSelected="1" zoomScale="80" zoomScaleNormal="80" workbookViewId="0">
      <selection activeCell="D8" sqref="D8"/>
    </sheetView>
  </sheetViews>
  <sheetFormatPr defaultColWidth="0" defaultRowHeight="14.4" zeroHeight="1" x14ac:dyDescent="0.3"/>
  <cols>
    <col min="1" max="2" width="1.6640625" customWidth="1"/>
    <col min="3" max="3" width="24" customWidth="1"/>
    <col min="4" max="7" width="19.109375" customWidth="1"/>
    <col min="8" max="8" width="1.44140625" customWidth="1"/>
    <col min="9" max="9" width="18.88671875" bestFit="1" customWidth="1"/>
    <col min="10" max="10" width="20.33203125" customWidth="1"/>
    <col min="11" max="14" width="8.88671875" customWidth="1"/>
    <col min="15" max="15" width="6.33203125" customWidth="1"/>
    <col min="16" max="16" width="18.88671875" bestFit="1" customWidth="1"/>
    <col min="17" max="17" width="18.44140625" bestFit="1" customWidth="1"/>
    <col min="18" max="18" width="6.5546875" hidden="1" customWidth="1"/>
    <col min="19" max="19" width="6.44140625" hidden="1" customWidth="1"/>
    <col min="20" max="20" width="6.6640625" hidden="1" customWidth="1"/>
    <col min="21" max="21" width="6" hidden="1" customWidth="1"/>
    <col min="22" max="16384" width="9.109375" hidden="1"/>
  </cols>
  <sheetData>
    <row r="1" spans="1:21" x14ac:dyDescent="0.3">
      <c r="A1" s="34"/>
      <c r="B1" s="34"/>
      <c r="C1" s="169" t="s">
        <v>4040</v>
      </c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1" x14ac:dyDescent="0.3">
      <c r="A2" s="34"/>
      <c r="B2" s="34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</row>
    <row r="3" spans="1:21" x14ac:dyDescent="0.3">
      <c r="A3" s="34"/>
      <c r="B3" s="34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3">
      <c r="A4" s="34"/>
      <c r="B4" s="34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</row>
    <row r="5" spans="1:21" x14ac:dyDescent="0.3">
      <c r="A5" s="34"/>
      <c r="B5" s="34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</row>
    <row r="6" spans="1:21" x14ac:dyDescent="0.3">
      <c r="A6" s="170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3">
      <c r="A7" s="35"/>
      <c r="B7" s="35"/>
      <c r="C7" s="115" t="s">
        <v>4024</v>
      </c>
      <c r="D7" s="116" t="s">
        <v>4025</v>
      </c>
      <c r="E7" s="117" t="s">
        <v>4631</v>
      </c>
      <c r="F7" s="117" t="s">
        <v>4027</v>
      </c>
      <c r="G7" s="118" t="s">
        <v>3990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</row>
    <row r="8" spans="1:21" ht="15" thickBot="1" x14ac:dyDescent="0.35">
      <c r="A8" s="34"/>
      <c r="B8" s="35"/>
      <c r="C8" s="160" t="s">
        <v>460</v>
      </c>
      <c r="D8" s="161" t="s">
        <v>1910</v>
      </c>
      <c r="E8" s="146" t="str">
        <f>VLOOKUP($F$8,'Supporting Data'!$A$1:$CC$1679,2,FALSE)</f>
        <v>096111</v>
      </c>
      <c r="F8" s="36">
        <f>VLOOKUP($C$8 &amp; $D$8,Lookup!A1:D1680,4, FALSE)</f>
        <v>961114050</v>
      </c>
      <c r="G8" s="37" t="str">
        <f>VLOOKUP($C$8,'Statewide Growth'!$B$12:$L$1690,11,FALSE)</f>
        <v>St. Louis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</row>
    <row r="9" spans="1:21" ht="4.5" customHeight="1" thickBot="1" x14ac:dyDescent="0.35">
      <c r="A9" s="34"/>
      <c r="B9" s="35"/>
      <c r="C9" s="38"/>
      <c r="D9" s="38"/>
      <c r="E9" s="39"/>
      <c r="F9" s="40"/>
      <c r="G9" s="41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</row>
    <row r="10" spans="1:21" ht="16.2" thickBot="1" x14ac:dyDescent="0.35">
      <c r="A10" s="34"/>
      <c r="B10" s="34"/>
      <c r="C10" s="172" t="s">
        <v>4028</v>
      </c>
      <c r="D10" s="173"/>
      <c r="E10" s="173"/>
      <c r="F10" s="173"/>
      <c r="G10" s="174"/>
      <c r="H10" s="34"/>
      <c r="I10" s="175" t="s">
        <v>4029</v>
      </c>
      <c r="J10" s="176"/>
      <c r="K10" s="176"/>
      <c r="L10" s="176"/>
      <c r="M10" s="176"/>
      <c r="N10" s="177"/>
      <c r="O10" s="34"/>
      <c r="P10" s="34"/>
      <c r="Q10" s="34"/>
      <c r="R10" s="34"/>
      <c r="S10" s="34"/>
      <c r="T10" s="34"/>
      <c r="U10" s="34"/>
    </row>
    <row r="11" spans="1:21" x14ac:dyDescent="0.3">
      <c r="A11" s="34"/>
      <c r="B11" s="34"/>
      <c r="C11" s="42"/>
      <c r="D11" s="43" t="s">
        <v>4025</v>
      </c>
      <c r="E11" s="43" t="s">
        <v>4026</v>
      </c>
      <c r="F11" s="44" t="s">
        <v>3990</v>
      </c>
      <c r="G11" s="45" t="s">
        <v>4030</v>
      </c>
      <c r="H11" s="34"/>
      <c r="I11" s="46"/>
      <c r="J11" s="47"/>
      <c r="K11" s="48" t="s">
        <v>4025</v>
      </c>
      <c r="L11" s="48" t="s">
        <v>4026</v>
      </c>
      <c r="M11" s="48" t="s">
        <v>3990</v>
      </c>
      <c r="N11" s="49" t="s">
        <v>4030</v>
      </c>
      <c r="O11" s="34"/>
      <c r="P11" s="34"/>
      <c r="Q11" s="34"/>
      <c r="R11" s="34"/>
      <c r="S11" s="34"/>
      <c r="T11" s="34"/>
      <c r="U11" s="34"/>
    </row>
    <row r="12" spans="1:21" x14ac:dyDescent="0.3">
      <c r="A12" s="34"/>
      <c r="B12" s="34"/>
      <c r="C12" s="50" t="s">
        <v>4031</v>
      </c>
      <c r="D12" s="51">
        <f>VLOOKUP($F$8,'Supporting Data'!$A$1:$CD$1679,9,FALSE)</f>
        <v>437</v>
      </c>
      <c r="E12" s="51">
        <f>VLOOKUP($C$8,Districts!$B$13:$W$561,5,FALSE)</f>
        <v>345.72730000000001</v>
      </c>
      <c r="F12" s="51">
        <f>VLOOKUP($G$8,'Statewide Growth'!$A$2:$AH$11,8,FALSE)/VLOOKUP($G$8,'Statewide Growth'!$A$2:$AH$11,3,FALSE)</f>
        <v>454.97765363128491</v>
      </c>
      <c r="G12" s="52">
        <v>326.96245530393327</v>
      </c>
      <c r="H12" s="34"/>
      <c r="I12" s="165" t="s">
        <v>4032</v>
      </c>
      <c r="J12" s="53" t="s">
        <v>4033</v>
      </c>
      <c r="K12" s="54">
        <f>VLOOKUP($F$8,'Supporting Data'!$A$1:$CD$1679,16,FALSE)</f>
        <v>8.4210529923439026E-2</v>
      </c>
      <c r="L12" s="54">
        <f>IF(VLOOKUP($C$8,Districts!$B$12:$W$561,16,FALSE)="","",VLOOKUP($C$8,Districts!$B$12:$W$561,16,FALSE))</f>
        <v>0.33199999999999996</v>
      </c>
      <c r="M12" s="54">
        <f>IF(VLOOKUP($G$8,'Statewide Growth'!$A$2:$AH$11,16,FALSE)="","",VLOOKUP($G$8,'Statewide Growth'!$A$2:$AH$11,16,FALSE))</f>
        <v>0.45200000000000001</v>
      </c>
      <c r="N12" s="55">
        <v>0.45300000000000001</v>
      </c>
      <c r="O12" s="34"/>
      <c r="P12" s="34"/>
      <c r="Q12" s="34"/>
      <c r="R12" s="34"/>
      <c r="S12" s="34"/>
      <c r="T12" s="34"/>
      <c r="U12" s="34"/>
    </row>
    <row r="13" spans="1:21" x14ac:dyDescent="0.3">
      <c r="A13" s="34"/>
      <c r="B13" s="34"/>
      <c r="C13" s="50" t="s">
        <v>4034</v>
      </c>
      <c r="D13" s="56" t="str">
        <f>VLOOKUP($F$8,'Supporting Data'!$A$1:$CD$1679,82,FALSE)</f>
        <v>Elementary</v>
      </c>
      <c r="E13" s="57" t="s">
        <v>4014</v>
      </c>
      <c r="F13" s="57" t="s">
        <v>4014</v>
      </c>
      <c r="G13" s="58" t="s">
        <v>4014</v>
      </c>
      <c r="H13" s="34"/>
      <c r="I13" s="166"/>
      <c r="J13" s="59" t="s">
        <v>4035</v>
      </c>
      <c r="K13" s="60">
        <f>VLOOKUP($F$8,'Supporting Data'!$A$1:$CD$1679,5,FALSE)</f>
        <v>83.803779602050781</v>
      </c>
      <c r="L13" s="60">
        <f>IF(VLOOKUP($C$8,Districts!$B$12:$W$561,15,FALSE)="","",VLOOKUP($C$8,Districts!$B$12:$W$561,15,FALSE))</f>
        <v>82.2</v>
      </c>
      <c r="M13" s="59">
        <f>IF(VLOOKUP($G$8,'Statewide Growth'!$A$2:$AH$11,4,FALSE)="","",VLOOKUP($G$8,'Statewide Growth'!$A$2:$AH$11,4,FALSE))</f>
        <v>83.9</v>
      </c>
      <c r="N13" s="61">
        <v>85</v>
      </c>
      <c r="O13" s="34"/>
      <c r="P13" s="34"/>
      <c r="Q13" s="34"/>
      <c r="R13" s="34"/>
      <c r="S13" s="34"/>
      <c r="T13" s="34"/>
      <c r="U13" s="34"/>
    </row>
    <row r="14" spans="1:21" x14ac:dyDescent="0.3">
      <c r="A14" s="34"/>
      <c r="B14" s="34"/>
      <c r="C14" s="50" t="s">
        <v>4001</v>
      </c>
      <c r="D14" s="62">
        <f>VLOOKUP($F$8,'Supporting Data'!$A$1:$CD$1679,69,FALSE)</f>
        <v>0.96799999999999997</v>
      </c>
      <c r="E14" s="63">
        <f>IF(VLOOKUP($C$8,Districts!$B$12:$W$561,8,FALSE)="","",VLOOKUP($C$8,Districts!$B$12:$W$561,8,FALSE))</f>
        <v>0.96699999999999997</v>
      </c>
      <c r="F14" s="63">
        <f>IF(VLOOKUP($G$8,'Statewide Growth'!$A$2:$AH$11,23,FALSE)="","",VLOOKUP($G$8,'Statewide Growth'!$A$2:$AH$11,23,FALSE))</f>
        <v>0.28999999999999998</v>
      </c>
      <c r="G14" s="64">
        <v>0.152</v>
      </c>
      <c r="H14" s="34"/>
      <c r="I14" s="167" t="s">
        <v>4036</v>
      </c>
      <c r="J14" s="65" t="s">
        <v>4033</v>
      </c>
      <c r="K14" s="63">
        <f>VLOOKUP($F$8,'Supporting Data'!$A$1:$CD$1679,42,FALSE)</f>
        <v>1.5789473429322239E-2</v>
      </c>
      <c r="L14" s="63">
        <f>IF(VLOOKUP($C$8,Districts!$B$12:$W$561,18,FALSE)="","",VLOOKUP($C$8,Districts!$B$12:$W$561,18,FALSE))</f>
        <v>2.0000000000000018E-2</v>
      </c>
      <c r="M14" s="63">
        <f>IF(VLOOKUP($G$8,'Statewide Growth'!$A$2:$AH$11,20,FALSE)="","",VLOOKUP($G$8,'Statewide Growth'!$A$2:$AH$11,20,FALSE))</f>
        <v>0.36199999999999999</v>
      </c>
      <c r="N14" s="66">
        <v>0.35299999999999998</v>
      </c>
      <c r="O14" s="34"/>
      <c r="P14" s="34"/>
      <c r="Q14" s="34"/>
      <c r="R14" s="34"/>
      <c r="S14" s="34"/>
      <c r="T14" s="34"/>
      <c r="U14" s="34"/>
    </row>
    <row r="15" spans="1:21" ht="15" thickBot="1" x14ac:dyDescent="0.35">
      <c r="A15" s="34"/>
      <c r="B15" s="34"/>
      <c r="C15" s="50" t="s">
        <v>4002</v>
      </c>
      <c r="D15" s="62">
        <f>VLOOKUP($F$8,'Supporting Data'!$A$1:$CD$1679,70,FALSE)</f>
        <v>1.4E-2</v>
      </c>
      <c r="E15" s="63">
        <f>IF(VLOOKUP($C$8,Districts!$B$12:$W$561,9,FALSE)="","",VLOOKUP($C$8,Districts!$B$12:$W$561,9,FALSE))</f>
        <v>1.2999999999999999E-2</v>
      </c>
      <c r="F15" s="63">
        <f>IF(VLOOKUP($G$8,'Statewide Growth'!$A$2:$AH$11,24,FALSE)="","",VLOOKUP($G$8,'Statewide Growth'!$A$2:$AH$11,24,FALSE))</f>
        <v>5.5E-2</v>
      </c>
      <c r="G15" s="64">
        <v>7.1999999999999995E-2</v>
      </c>
      <c r="H15" s="34"/>
      <c r="I15" s="168"/>
      <c r="J15" s="67" t="s">
        <v>4035</v>
      </c>
      <c r="K15" s="68">
        <f>VLOOKUP($F$8,'Supporting Data'!$A$1:$CD$1679,7,FALSE)</f>
        <v>77.582862854003906</v>
      </c>
      <c r="L15" s="68">
        <f>IF(VLOOKUP($C$8,Districts!$B$12:$W$561,17,FALSE)="","",VLOOKUP($C$8,Districts!$B$12:$W$561,17,FALSE))</f>
        <v>79.3</v>
      </c>
      <c r="M15" s="67">
        <f>IF(VLOOKUP($G$8,'Statewide Growth'!$A$2:$AH$11,6,FALSE)="","",VLOOKUP($G$8,'Statewide Growth'!$A$2:$AH$11,6,FALSE))</f>
        <v>83</v>
      </c>
      <c r="N15" s="69">
        <v>85</v>
      </c>
      <c r="O15" s="34"/>
      <c r="P15" s="34"/>
      <c r="Q15" s="34"/>
      <c r="R15" s="34"/>
      <c r="S15" s="34"/>
      <c r="T15" s="34"/>
      <c r="U15" s="34"/>
    </row>
    <row r="16" spans="1:21" ht="15" thickBot="1" x14ac:dyDescent="0.35">
      <c r="A16" s="34"/>
      <c r="B16" s="34"/>
      <c r="C16" s="50" t="s">
        <v>4003</v>
      </c>
      <c r="D16" s="62">
        <f>VLOOKUP($F$8,'Supporting Data'!$A$1:$CD$1679,71,FALSE)</f>
        <v>1.4E-2</v>
      </c>
      <c r="E16" s="63">
        <f>IF(VLOOKUP($C$8,Districts!$B$12:$W$561,11,FALSE)="","",VLOOKUP($C$8,Districts!$B$12:$W$561,11,FALSE))</f>
        <v>0</v>
      </c>
      <c r="F16" s="63">
        <f>IF(VLOOKUP($G$8,'Statewide Growth'!$A$2:$AH$11,25,FALSE)="","",VLOOKUP($G$8,'Statewide Growth'!$A$2:$AH$11,25,FALSE))</f>
        <v>0.04</v>
      </c>
      <c r="G16" s="64">
        <v>1.9E-2</v>
      </c>
      <c r="H16" s="34"/>
      <c r="I16" s="162" t="s">
        <v>4029</v>
      </c>
      <c r="J16" s="163"/>
      <c r="K16" s="163"/>
      <c r="L16" s="163"/>
      <c r="M16" s="163"/>
      <c r="N16" s="164"/>
      <c r="O16" s="34"/>
      <c r="P16" s="34"/>
      <c r="Q16" s="34"/>
      <c r="R16" s="34"/>
      <c r="S16" s="34"/>
      <c r="T16" s="34"/>
      <c r="U16" s="34"/>
    </row>
    <row r="17" spans="1:21" x14ac:dyDescent="0.3">
      <c r="A17" s="34"/>
      <c r="B17" s="34"/>
      <c r="C17" s="50" t="s">
        <v>4004</v>
      </c>
      <c r="D17" s="62">
        <f>VLOOKUP($F$8,'Supporting Data'!$A$1:$CD$1679,72,FALSE)</f>
        <v>0</v>
      </c>
      <c r="E17" s="63">
        <f>IF(VLOOKUP($C$8,Districts!$B$12:$W$561,7,FALSE)="","",VLOOKUP($C$8,Districts!$B$12:$W$561,7,FALSE))</f>
        <v>0.01</v>
      </c>
      <c r="F17" s="63">
        <f>IF(VLOOKUP($G$8,'Statewide Growth'!$A$2:$AH$11,26,FALSE)="","",VLOOKUP($G$8,'Statewide Growth'!$A$2:$AH$11,26,FALSE))</f>
        <v>0.56000000000000005</v>
      </c>
      <c r="G17" s="64">
        <v>0.69199999999999995</v>
      </c>
      <c r="H17" s="34"/>
      <c r="I17" s="138"/>
      <c r="J17" s="139"/>
      <c r="K17" s="140" t="s">
        <v>4025</v>
      </c>
      <c r="L17" s="140" t="s">
        <v>4026</v>
      </c>
      <c r="M17" s="140" t="s">
        <v>3990</v>
      </c>
      <c r="N17" s="141" t="s">
        <v>4030</v>
      </c>
      <c r="O17" s="34"/>
      <c r="P17" s="119"/>
      <c r="Q17" s="119"/>
      <c r="R17" s="119"/>
      <c r="S17" s="119"/>
      <c r="T17" s="119"/>
      <c r="U17" s="119"/>
    </row>
    <row r="18" spans="1:21" x14ac:dyDescent="0.3">
      <c r="A18" s="34"/>
      <c r="B18" s="34"/>
      <c r="C18" s="50" t="s">
        <v>4005</v>
      </c>
      <c r="D18" s="62">
        <f>VLOOKUP($F$8,'Supporting Data'!$A$1:$CD$1679,73,FALSE)</f>
        <v>0</v>
      </c>
      <c r="E18" s="63">
        <f>IF(VLOOKUP($C$8,Districts!$B$12:$W$561,11,FALSE)="","",VLOOKUP($C$8,Districts!$B$12:$W$561,11,FALSE))</f>
        <v>0</v>
      </c>
      <c r="F18" s="63">
        <f>IF(VLOOKUP($G$8,'Statewide Growth'!$A$2:$AH$11,27,FALSE)="","",VLOOKUP($G$8,'Statewide Growth'!$A$2:$AH$11,27,FALSE))</f>
        <v>4.9000000000000002E-2</v>
      </c>
      <c r="G18" s="64">
        <v>5.0999999999999997E-2</v>
      </c>
      <c r="H18" s="34"/>
      <c r="I18" s="165" t="s">
        <v>4032</v>
      </c>
      <c r="J18" s="53" t="s">
        <v>4033</v>
      </c>
      <c r="K18" s="54">
        <f>VLOOKUP($F$8,'Supporting Data'!$A$1:$CD$1679,22,FALSE)</f>
        <v>8.4210529923439026E-2</v>
      </c>
      <c r="L18" s="54">
        <f>IF(VLOOKUP($C$8,Districts!$B$12:$W$561,20,FALSE)="","",VLOOKUP($C$8,Districts!$B$12:$W$561,20,FALSE))</f>
        <v>0.66800000000000004</v>
      </c>
      <c r="M18" s="54">
        <f>IF(VLOOKUP($G$8,'Statewide Growth'!$A$2:$AH$11,18,FALSE)="","",VLOOKUP($G$8,'Statewide Growth'!$A$2:$AH$11,18,FALSE))</f>
        <v>0.27200000000000002</v>
      </c>
      <c r="N18" s="55">
        <f>IF(VLOOKUP($C$28,'Statewide Growth'!$A$2:$AH$11,18,FALSE)="","",VLOOKUP($C$28,'Statewide Growth'!$A$2:$AH$11,18,FALSE))</f>
        <v>0.30599999999999999</v>
      </c>
      <c r="O18" s="34"/>
      <c r="P18" s="119"/>
      <c r="Q18" s="119"/>
      <c r="R18" s="119"/>
      <c r="S18" s="119"/>
      <c r="T18" s="119"/>
      <c r="U18" s="119"/>
    </row>
    <row r="19" spans="1:21" x14ac:dyDescent="0.3">
      <c r="A19" s="34"/>
      <c r="B19" s="34"/>
      <c r="C19" s="50" t="s">
        <v>4006</v>
      </c>
      <c r="D19" s="62">
        <f>VLOOKUP($F$8,'Supporting Data'!$A$1:$CD$1679,74,FALSE)</f>
        <v>4.999999888241291E-3</v>
      </c>
      <c r="E19" s="63">
        <f>IF(VLOOKUP($C$8,Districts!$B$12:$W$561,12,FALSE)="","",VLOOKUP($C$8,Districts!$B$12:$W$561,12,FALSE))</f>
        <v>8.0000000000000002E-3</v>
      </c>
      <c r="F19" s="63">
        <f>IF(VLOOKUP($G$8,'Statewide Growth'!$A$2:$AH$11,28,FALSE)="","",VLOOKUP($G$8,'Statewide Growth'!$A$2:$AH$11,28,FALSE))</f>
        <v>5.5999999999999999E-3</v>
      </c>
      <c r="G19" s="64">
        <v>1.4E-2</v>
      </c>
      <c r="H19" s="34"/>
      <c r="I19" s="166"/>
      <c r="J19" s="59" t="s">
        <v>4035</v>
      </c>
      <c r="K19" s="60">
        <f>VLOOKUP($F$8,'Supporting Data'!$A$1:$CD$1679,6,FALSE)</f>
        <v>85.377693176269531</v>
      </c>
      <c r="L19" s="60">
        <f>IF(VLOOKUP($C$8,Districts!$B$12:$W$561,19,FALSE)="","",VLOOKUP($C$8,Districts!$B$12:$W$561,19,FALSE))</f>
        <v>83.8</v>
      </c>
      <c r="M19" s="59">
        <f>IF(VLOOKUP($G$8,'Statewide Growth'!$A$2:$AH$11,5,FALSE)="","",VLOOKUP($G$8,'Statewide Growth'!$A$2:$AH$11,5,FALSE))</f>
        <v>83.8</v>
      </c>
      <c r="N19" s="61">
        <v>85</v>
      </c>
      <c r="O19" s="34"/>
      <c r="P19" s="119"/>
      <c r="Q19" s="119"/>
      <c r="R19" s="119"/>
      <c r="S19" s="119"/>
      <c r="T19" s="119"/>
      <c r="U19" s="119"/>
    </row>
    <row r="20" spans="1:21" x14ac:dyDescent="0.3">
      <c r="A20" s="34"/>
      <c r="B20" s="34"/>
      <c r="C20" s="50" t="s">
        <v>4037</v>
      </c>
      <c r="D20" s="62">
        <f>VLOOKUP($F$8,'Supporting Data'!$A$1:$CD$1679,77,FALSE)</f>
        <v>0.81120000000000003</v>
      </c>
      <c r="E20" s="63">
        <f>IF(VLOOKUP($C$8,Districts!$B$12:$W$561,6,FALSE)="","",VLOOKUP($C$8,Districts!$B$12:$W$561,6,FALSE))</f>
        <v>0.81699999999999995</v>
      </c>
      <c r="F20" s="63">
        <f>IF(VLOOKUP($G$8,'Statewide Growth'!$A$2:$AH$11,31,FALSE)="","",VLOOKUP($G$8,'Statewide Growth'!$A$2:$AH$11,31,FALSE))</f>
        <v>0.33100000000000002</v>
      </c>
      <c r="G20" s="64">
        <v>0.42199999999999999</v>
      </c>
      <c r="H20" s="34"/>
      <c r="I20" s="167" t="s">
        <v>4036</v>
      </c>
      <c r="J20" s="65" t="s">
        <v>4033</v>
      </c>
      <c r="K20" s="63">
        <f>VLOOKUP($F$8,'Supporting Data'!$A$1:$CD$1679,49,FALSE)</f>
        <v>1.5789473429322239E-2</v>
      </c>
      <c r="L20" s="63">
        <f>IF(VLOOKUP($C$8,Districts!$B$12:$W$561,22,FALSE)="","",VLOOKUP($C$8,Districts!$B$12:$W$561,22,FALSE))</f>
        <v>0.98</v>
      </c>
      <c r="M20" s="63">
        <f>IF(VLOOKUP($G$8,'Statewide Growth'!$A$2:$AH$11,22,FALSE)="","",VLOOKUP($G$8,'Statewide Growth'!$A$2:$AH$11,22,FALSE))</f>
        <v>0.18</v>
      </c>
      <c r="N20" s="66">
        <f>IF(VLOOKUP($C$28,'Statewide Growth'!$A$2:$AH$11,22,FALSE)="","",VLOOKUP($C$28,'Statewide Growth'!$A$2:$AH$11,22,FALSE))</f>
        <v>0.22700000000000001</v>
      </c>
      <c r="O20" s="34"/>
      <c r="P20" s="119"/>
      <c r="Q20" s="119"/>
      <c r="R20" s="119"/>
      <c r="S20" s="119"/>
      <c r="T20" s="119"/>
      <c r="U20" s="119"/>
    </row>
    <row r="21" spans="1:21" ht="15" thickBot="1" x14ac:dyDescent="0.35">
      <c r="A21" s="34"/>
      <c r="B21" s="34"/>
      <c r="C21" s="50" t="s">
        <v>4038</v>
      </c>
      <c r="D21" s="62">
        <f>VLOOKUP($F$8,'Supporting Data'!$A$1:$CD$1679,76,FALSE)</f>
        <v>0.10299999999999999</v>
      </c>
      <c r="E21" s="63">
        <f>IF(VLOOKUP($C$8,Districts!$B$12:$W$561,14,FALSE)="","",VLOOKUP($C$8,Districts!$B$12:$W$561,14,FALSE))</f>
        <v>0.14199999999999999</v>
      </c>
      <c r="F21" s="63">
        <f>IF(VLOOKUP($G$8,'Statewide Growth'!$A$2:$AH$11,30,FALSE)="","",VLOOKUP($G$8,'Statewide Growth'!$A$2:$AH$11,30,FALSE))</f>
        <v>0.14399999999999999</v>
      </c>
      <c r="G21" s="64">
        <v>0.13500000000000001</v>
      </c>
      <c r="H21" s="34"/>
      <c r="I21" s="168"/>
      <c r="J21" s="67" t="s">
        <v>4035</v>
      </c>
      <c r="K21" s="68">
        <f>VLOOKUP($F$8,'Supporting Data'!$A$1:$CD$1679,8,FALSE)</f>
        <v>81.172218322753906</v>
      </c>
      <c r="L21" s="68">
        <f>IF(VLOOKUP($C$8,Districts!$B$12:$W$561,21,FALSE)="","",VLOOKUP($C$8,Districts!$B$12:$W$561,21,FALSE))</f>
        <v>81.900000000000006</v>
      </c>
      <c r="M21" s="67">
        <f>IF(VLOOKUP($G$8,'Statewide Growth'!$A$2:$AH$11,7,FALSE)="","",VLOOKUP($G$8,'Statewide Growth'!$A$2:$AH$11,7,FALSE))</f>
        <v>83</v>
      </c>
      <c r="N21" s="69">
        <v>85</v>
      </c>
      <c r="O21" s="34"/>
      <c r="P21" s="119"/>
      <c r="Q21" s="119"/>
      <c r="R21" s="119"/>
      <c r="S21" s="119"/>
      <c r="T21" s="119"/>
      <c r="U21" s="119"/>
    </row>
    <row r="22" spans="1:21" ht="17.25" customHeight="1" thickBot="1" x14ac:dyDescent="0.35">
      <c r="A22" s="34"/>
      <c r="B22" s="34"/>
      <c r="C22" s="70" t="s">
        <v>4039</v>
      </c>
      <c r="D22" s="71">
        <f>VLOOKUP($F$8,'Supporting Data'!$A$1:$CD$1679,75,FALSE)</f>
        <v>0</v>
      </c>
      <c r="E22" s="72">
        <f>IF(VLOOKUP($C$8,Districts!$B$12:$W$561,13,FALSE)="","",VLOOKUP($C$8,Districts!$B$12:$W$561,13,FALSE))</f>
        <v>3.0000000000000001E-3</v>
      </c>
      <c r="F22" s="72">
        <f>IF(VLOOKUP($G$8,'Statewide Growth'!$A$2:$AH$11,29,FALSE)="","",VLOOKUP($G$8,'Statewide Growth'!$A$2:$AH$11,29,FALSE))</f>
        <v>5.0999999999999997E-2</v>
      </c>
      <c r="G22" s="73">
        <v>4.2999999999999997E-2</v>
      </c>
      <c r="H22" s="34"/>
      <c r="I22" s="65"/>
      <c r="J22" s="65"/>
      <c r="K22" s="142"/>
      <c r="L22" s="142"/>
      <c r="M22" s="65"/>
      <c r="N22" s="143"/>
      <c r="O22" s="34"/>
      <c r="P22" s="119"/>
      <c r="Q22" s="119"/>
      <c r="R22" s="119"/>
      <c r="S22" s="119"/>
      <c r="T22" s="119"/>
      <c r="U22" s="119"/>
    </row>
    <row r="23" spans="1:21" x14ac:dyDescent="0.3">
      <c r="A23" s="34"/>
      <c r="B23" s="34"/>
      <c r="C23" s="74"/>
      <c r="D23" s="75"/>
      <c r="E23" s="76"/>
      <c r="F23" s="76"/>
      <c r="G23" s="77"/>
      <c r="H23" s="34"/>
      <c r="I23" s="34"/>
      <c r="J23" s="119"/>
      <c r="K23" s="119"/>
      <c r="L23" s="119"/>
      <c r="M23" s="34"/>
      <c r="N23" s="34"/>
      <c r="O23" s="34"/>
      <c r="P23" s="119"/>
      <c r="Q23" s="119"/>
      <c r="R23" s="119"/>
      <c r="S23" s="119"/>
      <c r="T23" s="119"/>
      <c r="U23" s="119"/>
    </row>
    <row r="24" spans="1:21" x14ac:dyDescent="0.3">
      <c r="A24" s="119"/>
      <c r="B24" s="119"/>
      <c r="C24" s="74"/>
      <c r="D24" s="75"/>
      <c r="E24" s="76"/>
      <c r="F24" s="76"/>
      <c r="G24" s="77"/>
      <c r="H24" s="34"/>
      <c r="I24" s="34"/>
      <c r="J24" s="119"/>
      <c r="K24" s="119"/>
      <c r="L24" s="119"/>
      <c r="M24" s="34" t="s">
        <v>4079</v>
      </c>
      <c r="N24" s="34" t="s">
        <v>4637</v>
      </c>
      <c r="O24" s="34" t="s">
        <v>4639</v>
      </c>
      <c r="P24" s="34"/>
      <c r="Q24" s="119"/>
      <c r="R24" s="119"/>
      <c r="S24" s="119"/>
      <c r="T24" s="119"/>
      <c r="U24" s="119"/>
    </row>
    <row r="25" spans="1:21" x14ac:dyDescent="0.3">
      <c r="A25" s="119"/>
      <c r="B25" s="119"/>
      <c r="C25" s="34" t="s">
        <v>4079</v>
      </c>
      <c r="D25" s="34" t="s">
        <v>4080</v>
      </c>
      <c r="E25" s="34" t="s">
        <v>4081</v>
      </c>
      <c r="F25" s="34"/>
      <c r="G25" s="34" t="s">
        <v>4079</v>
      </c>
      <c r="H25" s="34" t="s">
        <v>4080</v>
      </c>
      <c r="I25" s="34" t="s">
        <v>4081</v>
      </c>
      <c r="J25" s="119"/>
      <c r="K25" s="119"/>
      <c r="L25" s="119"/>
      <c r="M25" s="34" t="str">
        <f>$D$8</f>
        <v>GIBSON ELEM.</v>
      </c>
      <c r="N25" s="145">
        <f>VLOOKUP($F$8,'Scatter Plots'!$A$1:$M$1680,12,FALSE)</f>
        <v>84.920639038085938</v>
      </c>
      <c r="O25" s="145">
        <f>VLOOKUP($F$8,'Scatter Plots'!$A$1:$M$1680,4,FALSE)</f>
        <v>83.803779602050781</v>
      </c>
      <c r="P25" s="119"/>
      <c r="Q25" s="119"/>
      <c r="R25" s="119"/>
      <c r="S25" s="119"/>
      <c r="T25" s="119"/>
      <c r="U25" s="119"/>
    </row>
    <row r="26" spans="1:21" x14ac:dyDescent="0.3">
      <c r="A26" s="119"/>
      <c r="B26" s="119"/>
      <c r="C26" s="34" t="str">
        <f>$D$8</f>
        <v>GIBSON ELEM.</v>
      </c>
      <c r="D26" s="144">
        <f>K12</f>
        <v>8.4210529923439026E-2</v>
      </c>
      <c r="E26" s="145">
        <f>K13</f>
        <v>83.803779602050781</v>
      </c>
      <c r="F26" s="34"/>
      <c r="G26" s="34" t="str">
        <f>$D$8</f>
        <v>GIBSON ELEM.</v>
      </c>
      <c r="H26" s="144">
        <f>$K$18</f>
        <v>8.4210529923439026E-2</v>
      </c>
      <c r="I26" s="145">
        <f>$K$19</f>
        <v>85.377693176269531</v>
      </c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</row>
    <row r="27" spans="1:21" x14ac:dyDescent="0.3">
      <c r="A27" s="119"/>
      <c r="B27" s="119"/>
      <c r="C27" s="151" t="str">
        <f>VLOOKUP($F$8,'Supporting Data'!$A$1:$CC$1679,2,FALSE)</f>
        <v>096111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119"/>
      <c r="O27" s="119"/>
      <c r="P27" s="119"/>
      <c r="Q27" s="119"/>
      <c r="R27" s="119"/>
      <c r="S27" s="119"/>
      <c r="T27" s="119"/>
      <c r="U27" s="119"/>
    </row>
    <row r="28" spans="1:21" x14ac:dyDescent="0.3">
      <c r="A28" s="119"/>
      <c r="B28" s="119"/>
      <c r="C28" s="34" t="s">
        <v>4013</v>
      </c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119"/>
      <c r="O28" s="119"/>
      <c r="P28" s="119"/>
      <c r="Q28" s="119"/>
      <c r="R28" s="119"/>
      <c r="S28" s="119"/>
      <c r="T28" s="119"/>
      <c r="U28" s="119"/>
    </row>
    <row r="29" spans="1:21" x14ac:dyDescent="0.3">
      <c r="A29" s="119"/>
      <c r="B29" s="119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119"/>
      <c r="O29" s="119"/>
      <c r="P29" s="119"/>
      <c r="Q29" s="119"/>
      <c r="R29" s="119"/>
      <c r="S29" s="119"/>
      <c r="T29" s="119"/>
      <c r="U29" s="119"/>
    </row>
    <row r="30" spans="1:21" x14ac:dyDescent="0.3">
      <c r="A30" s="119"/>
      <c r="B30" s="119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119"/>
      <c r="O30" s="119"/>
      <c r="P30" s="119"/>
      <c r="Q30" s="119"/>
      <c r="R30" s="119"/>
      <c r="S30" s="119"/>
      <c r="T30" s="119"/>
      <c r="U30" s="119"/>
    </row>
    <row r="31" spans="1:21" x14ac:dyDescent="0.3">
      <c r="A31" s="119"/>
      <c r="B31" s="119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119"/>
      <c r="O31" s="119"/>
      <c r="P31" s="119"/>
      <c r="Q31" s="119"/>
      <c r="R31" s="119"/>
      <c r="S31" s="119"/>
      <c r="T31" s="119"/>
      <c r="U31" s="119"/>
    </row>
    <row r="32" spans="1:21" x14ac:dyDescent="0.3">
      <c r="A32" s="119"/>
      <c r="B32" s="119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119"/>
      <c r="O32" s="119"/>
      <c r="P32" s="119"/>
      <c r="Q32" s="119"/>
      <c r="R32" s="119"/>
      <c r="S32" s="119"/>
      <c r="T32" s="119"/>
      <c r="U32" s="119"/>
    </row>
    <row r="33" spans="1:21" x14ac:dyDescent="0.3">
      <c r="A33" s="119"/>
      <c r="B33" s="119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119"/>
      <c r="O33" s="119"/>
      <c r="P33" s="119"/>
      <c r="Q33" s="119"/>
      <c r="R33" s="119"/>
      <c r="S33" s="119"/>
      <c r="T33" s="119"/>
      <c r="U33" s="119"/>
    </row>
    <row r="34" spans="1:21" x14ac:dyDescent="0.3">
      <c r="A34" s="119"/>
      <c r="B34" s="119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119"/>
      <c r="O34" s="119"/>
      <c r="P34" s="119"/>
      <c r="Q34" s="119"/>
      <c r="R34" s="119"/>
      <c r="S34" s="119"/>
      <c r="T34" s="119"/>
      <c r="U34" s="119"/>
    </row>
    <row r="35" spans="1:21" x14ac:dyDescent="0.3">
      <c r="A35" s="119"/>
      <c r="B35" s="119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119"/>
      <c r="O35" s="119"/>
      <c r="P35" s="119"/>
      <c r="Q35" s="119"/>
      <c r="R35" s="119"/>
      <c r="S35" s="119"/>
      <c r="T35" s="119"/>
      <c r="U35" s="119"/>
    </row>
    <row r="36" spans="1:21" x14ac:dyDescent="0.3">
      <c r="A36" s="119"/>
      <c r="B36" s="119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119"/>
      <c r="O36" s="119"/>
      <c r="P36" s="119"/>
      <c r="Q36" s="119"/>
      <c r="R36" s="119"/>
      <c r="S36" s="119"/>
      <c r="T36" s="119"/>
      <c r="U36" s="119"/>
    </row>
    <row r="37" spans="1:21" x14ac:dyDescent="0.3">
      <c r="A37" s="119"/>
      <c r="B37" s="119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119"/>
      <c r="O37" s="119"/>
      <c r="P37" s="119"/>
      <c r="Q37" s="119"/>
      <c r="R37" s="119"/>
      <c r="S37" s="119"/>
      <c r="T37" s="119"/>
      <c r="U37" s="119"/>
    </row>
    <row r="38" spans="1:21" x14ac:dyDescent="0.3">
      <c r="A38" s="119"/>
      <c r="B38" s="119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119"/>
      <c r="O38" s="119"/>
      <c r="P38" s="119"/>
      <c r="Q38" s="119"/>
      <c r="R38" s="119"/>
      <c r="S38" s="119"/>
      <c r="T38" s="119"/>
      <c r="U38" s="119"/>
    </row>
    <row r="39" spans="1:21" x14ac:dyDescent="0.3">
      <c r="A39" s="119"/>
      <c r="B39" s="11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119"/>
      <c r="O39" s="119"/>
      <c r="P39" s="119"/>
      <c r="Q39" s="119"/>
      <c r="R39" s="119"/>
      <c r="S39" s="119"/>
      <c r="T39" s="119"/>
      <c r="U39" s="119"/>
    </row>
    <row r="40" spans="1:21" x14ac:dyDescent="0.3">
      <c r="A40" s="119"/>
      <c r="B40" s="1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119"/>
      <c r="O40" s="119"/>
      <c r="P40" s="119"/>
      <c r="Q40" s="119"/>
      <c r="R40" s="119"/>
      <c r="S40" s="119"/>
      <c r="T40" s="119"/>
      <c r="U40" s="119"/>
    </row>
    <row r="41" spans="1:21" x14ac:dyDescent="0.3">
      <c r="A41" s="119"/>
      <c r="B41" s="1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119"/>
      <c r="O41" s="119"/>
      <c r="P41" s="119"/>
      <c r="Q41" s="119"/>
      <c r="R41" s="119"/>
      <c r="S41" s="119"/>
      <c r="T41" s="119"/>
      <c r="U41" s="119"/>
    </row>
    <row r="42" spans="1:21" x14ac:dyDescent="0.3">
      <c r="A42" s="119"/>
      <c r="B42" s="1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119"/>
      <c r="O42" s="119"/>
      <c r="P42" s="119"/>
      <c r="Q42" s="119"/>
      <c r="R42" s="119"/>
      <c r="S42" s="119"/>
      <c r="T42" s="119"/>
      <c r="U42" s="119"/>
    </row>
    <row r="43" spans="1:21" x14ac:dyDescent="0.3">
      <c r="A43" s="119"/>
      <c r="B43" s="1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119"/>
      <c r="O43" s="119"/>
      <c r="P43" s="119"/>
      <c r="Q43" s="119"/>
      <c r="R43" s="119"/>
      <c r="S43" s="119"/>
      <c r="T43" s="119"/>
      <c r="U43" s="119"/>
    </row>
    <row r="44" spans="1:21" x14ac:dyDescent="0.3">
      <c r="A44" s="119"/>
      <c r="B44" s="119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 t="s">
        <v>4079</v>
      </c>
      <c r="N44" s="34" t="s">
        <v>4637</v>
      </c>
      <c r="O44" s="34" t="s">
        <v>4639</v>
      </c>
      <c r="P44" s="34" t="s">
        <v>4638</v>
      </c>
      <c r="Q44" s="119"/>
      <c r="R44" s="119"/>
      <c r="S44" s="119"/>
      <c r="T44" s="119"/>
      <c r="U44" s="119"/>
    </row>
    <row r="45" spans="1:21" x14ac:dyDescent="0.3">
      <c r="A45" s="119"/>
      <c r="B45" s="119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 t="str">
        <f>$D$8</f>
        <v>GIBSON ELEM.</v>
      </c>
      <c r="N45" s="145">
        <f>VLOOKUP($F$8,'Scatter Plots'!$A$1:$M$1680,13,FALSE)</f>
        <v>82.237403869628906</v>
      </c>
      <c r="O45" s="145">
        <f>VLOOKUP($F$8,'Scatter Plots'!$A$1:$M$1680,6,FALSE)</f>
        <v>77.582862854003906</v>
      </c>
      <c r="P45" s="119"/>
      <c r="Q45" s="119"/>
      <c r="R45" s="119"/>
      <c r="S45" s="119"/>
      <c r="T45" s="119"/>
      <c r="U45" s="119"/>
    </row>
    <row r="46" spans="1:21" x14ac:dyDescent="0.3">
      <c r="A46" s="119"/>
      <c r="B46" s="119"/>
      <c r="C46" s="34" t="s">
        <v>4079</v>
      </c>
      <c r="D46" s="34" t="s">
        <v>4080</v>
      </c>
      <c r="E46" s="34" t="s">
        <v>4081</v>
      </c>
      <c r="F46" s="34"/>
      <c r="G46" s="34" t="s">
        <v>4079</v>
      </c>
      <c r="H46" s="34" t="s">
        <v>4080</v>
      </c>
      <c r="I46" s="34" t="s">
        <v>4081</v>
      </c>
      <c r="J46" s="34"/>
      <c r="K46" s="34"/>
      <c r="L46" s="34"/>
      <c r="M46" s="34"/>
      <c r="N46" s="119"/>
      <c r="O46" s="119"/>
      <c r="P46" s="119"/>
      <c r="Q46" s="119"/>
      <c r="R46" s="119"/>
      <c r="S46" s="119"/>
      <c r="T46" s="119"/>
      <c r="U46" s="119"/>
    </row>
    <row r="47" spans="1:21" x14ac:dyDescent="0.3">
      <c r="A47" s="119"/>
      <c r="B47" s="119"/>
      <c r="C47" s="34" t="str">
        <f>$D$8</f>
        <v>GIBSON ELEM.</v>
      </c>
      <c r="D47" s="144">
        <f>$K$14</f>
        <v>1.5789473429322239E-2</v>
      </c>
      <c r="E47" s="145">
        <f>$K$15</f>
        <v>77.582862854003906</v>
      </c>
      <c r="F47" s="34"/>
      <c r="G47" s="34" t="str">
        <f>$D$8</f>
        <v>GIBSON ELEM.</v>
      </c>
      <c r="H47" s="144">
        <f>$K$20</f>
        <v>1.5789473429322239E-2</v>
      </c>
      <c r="I47" s="145">
        <f>$K$21</f>
        <v>81.172218322753906</v>
      </c>
      <c r="J47" s="119"/>
      <c r="K47" s="119"/>
      <c r="L47" s="34"/>
      <c r="M47" s="34"/>
      <c r="N47" s="119"/>
      <c r="O47" s="119"/>
      <c r="P47" s="119"/>
      <c r="Q47" s="119"/>
      <c r="R47" s="119"/>
      <c r="S47" s="119"/>
      <c r="T47" s="119"/>
      <c r="U47" s="119"/>
    </row>
    <row r="48" spans="1:21" x14ac:dyDescent="0.3">
      <c r="A48" s="119"/>
      <c r="B48" s="119"/>
      <c r="C48" s="119"/>
      <c r="D48" s="119"/>
      <c r="E48" s="119"/>
      <c r="F48" s="34"/>
      <c r="G48" s="34"/>
      <c r="H48" s="34"/>
      <c r="I48" s="119"/>
      <c r="J48" s="119"/>
      <c r="K48" s="119"/>
      <c r="L48" s="34"/>
      <c r="M48" s="34"/>
      <c r="N48" s="119"/>
      <c r="O48" s="119"/>
      <c r="P48" s="119"/>
      <c r="Q48" s="119"/>
      <c r="R48" s="119"/>
      <c r="S48" s="119"/>
      <c r="T48" s="119"/>
      <c r="U48" s="119"/>
    </row>
    <row r="49" spans="1:21" x14ac:dyDescent="0.3">
      <c r="A49" s="119"/>
      <c r="B49" s="119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119"/>
      <c r="O49" s="119"/>
      <c r="P49" s="119"/>
      <c r="Q49" s="119"/>
      <c r="R49" s="119"/>
      <c r="S49" s="119"/>
      <c r="T49" s="119"/>
      <c r="U49" s="119"/>
    </row>
    <row r="50" spans="1:21" x14ac:dyDescent="0.3">
      <c r="A50" s="119"/>
      <c r="B50" s="119"/>
      <c r="C50" s="34"/>
      <c r="D50" s="34"/>
      <c r="E50" s="34"/>
      <c r="F50" s="34"/>
      <c r="G50" s="34"/>
      <c r="H50" s="34"/>
      <c r="I50" s="34"/>
      <c r="J50" s="144"/>
      <c r="K50" s="145"/>
      <c r="L50" s="34"/>
      <c r="M50" s="34"/>
      <c r="N50" s="119"/>
      <c r="O50" s="119"/>
      <c r="P50" s="119"/>
      <c r="Q50" s="119"/>
      <c r="R50" s="119"/>
      <c r="S50" s="119"/>
      <c r="T50" s="119"/>
      <c r="U50" s="119"/>
    </row>
    <row r="51" spans="1:21" x14ac:dyDescent="0.3">
      <c r="A51" s="119"/>
      <c r="B51" s="119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119"/>
      <c r="O51" s="119"/>
      <c r="P51" s="119"/>
      <c r="Q51" s="119"/>
      <c r="R51" s="119"/>
      <c r="S51" s="119"/>
      <c r="T51" s="119"/>
      <c r="U51" s="119"/>
    </row>
    <row r="52" spans="1:21" x14ac:dyDescent="0.3">
      <c r="A52" s="119"/>
      <c r="B52" s="11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119"/>
      <c r="O52" s="119"/>
      <c r="P52" s="119"/>
      <c r="Q52" s="119"/>
      <c r="R52" s="119"/>
      <c r="S52" s="119"/>
      <c r="T52" s="119"/>
      <c r="U52" s="119"/>
    </row>
    <row r="53" spans="1:21" x14ac:dyDescent="0.3">
      <c r="A53" s="119"/>
      <c r="B53" s="119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119"/>
      <c r="O53" s="119"/>
      <c r="P53" s="119"/>
      <c r="Q53" s="119"/>
      <c r="R53" s="119"/>
      <c r="S53" s="119"/>
      <c r="T53" s="119"/>
      <c r="U53" s="119"/>
    </row>
    <row r="54" spans="1:21" x14ac:dyDescent="0.3">
      <c r="A54" s="119"/>
      <c r="B54" s="119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119"/>
      <c r="O54" s="119"/>
      <c r="P54" s="119"/>
      <c r="Q54" s="119"/>
      <c r="R54" s="119"/>
      <c r="S54" s="119"/>
      <c r="T54" s="119"/>
      <c r="U54" s="119"/>
    </row>
    <row r="55" spans="1:21" x14ac:dyDescent="0.3">
      <c r="A55" s="119"/>
      <c r="B55" s="119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119"/>
      <c r="O55" s="119"/>
      <c r="P55" s="119"/>
      <c r="Q55" s="119"/>
      <c r="R55" s="119"/>
      <c r="S55" s="119"/>
      <c r="T55" s="119"/>
      <c r="U55" s="119"/>
    </row>
    <row r="56" spans="1:21" x14ac:dyDescent="0.3">
      <c r="A56" s="119"/>
      <c r="B56" s="119"/>
      <c r="C56" s="34"/>
      <c r="D56" s="119"/>
      <c r="E56" s="119"/>
      <c r="F56" s="119"/>
      <c r="G56" s="34"/>
      <c r="H56" s="34"/>
      <c r="I56" s="34"/>
      <c r="J56" s="34"/>
      <c r="K56" s="34"/>
      <c r="L56" s="34"/>
      <c r="M56" s="34"/>
      <c r="N56" s="119"/>
      <c r="O56" s="119"/>
      <c r="P56" s="119"/>
      <c r="Q56" s="119"/>
      <c r="R56" s="119"/>
      <c r="S56" s="119"/>
      <c r="T56" s="119"/>
      <c r="U56" s="119"/>
    </row>
    <row r="57" spans="1:21" x14ac:dyDescent="0.3">
      <c r="A57" s="119"/>
      <c r="B57" s="119"/>
      <c r="C57" s="34"/>
      <c r="D57" s="119"/>
      <c r="E57" s="119"/>
      <c r="F57" s="119"/>
      <c r="G57" s="34"/>
      <c r="H57" s="34"/>
      <c r="I57" s="34"/>
      <c r="J57" s="34"/>
      <c r="K57" s="34"/>
      <c r="L57" s="34"/>
      <c r="M57" s="34"/>
      <c r="N57" s="119"/>
      <c r="O57" s="119"/>
      <c r="P57" s="119"/>
      <c r="Q57" s="119"/>
      <c r="R57" s="119"/>
      <c r="S57" s="119"/>
      <c r="T57" s="119"/>
      <c r="U57" s="119"/>
    </row>
    <row r="58" spans="1:21" x14ac:dyDescent="0.3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</row>
    <row r="59" spans="1:21" x14ac:dyDescent="0.3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</row>
    <row r="60" spans="1:21" x14ac:dyDescent="0.3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x14ac:dyDescent="0.3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</row>
    <row r="62" spans="1:21" x14ac:dyDescent="0.3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</row>
    <row r="63" spans="1:21" x14ac:dyDescent="0.3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x14ac:dyDescent="0.3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</row>
    <row r="65" spans="1:21" x14ac:dyDescent="0.3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</row>
    <row r="66" spans="1:21" hidden="1" x14ac:dyDescent="0.3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</row>
    <row r="67" spans="1:21" hidden="1" x14ac:dyDescent="0.3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</row>
    <row r="68" spans="1:21" hidden="1" x14ac:dyDescent="0.3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</row>
    <row r="69" spans="1:21" hidden="1" x14ac:dyDescent="0.3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</row>
    <row r="70" spans="1:21" hidden="1" x14ac:dyDescent="0.3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</row>
  </sheetData>
  <mergeCells count="9">
    <mergeCell ref="I16:N16"/>
    <mergeCell ref="I18:I19"/>
    <mergeCell ref="I20:I21"/>
    <mergeCell ref="I14:I15"/>
    <mergeCell ref="C1:U5"/>
    <mergeCell ref="A6:U6"/>
    <mergeCell ref="C10:G10"/>
    <mergeCell ref="I10:N10"/>
    <mergeCell ref="I12:I13"/>
  </mergeCells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DC231-C61A-4FE5-B7B8-313300ED6119}">
          <x14:formula1>
            <xm:f>INDEX(Match!$A$1:$TL$48,,MATCH($C$8,Match!$A$1:$TL$1,0))</xm:f>
          </x14:formula1>
          <xm:sqref>D8</xm:sqref>
        </x14:dataValidation>
        <x14:dataValidation type="list" allowBlank="1" showInputMessage="1" showErrorMessage="1" xr:uid="{BE6EB34D-DD1A-4612-9288-9F7E319ED99A}">
          <x14:formula1>
            <xm:f>INDEX(Index!$A$1:$A$549,,MATCH($C$7,Index!A1,0))</xm:f>
          </x14:formula1>
          <xm:sqref>C8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680"/>
  <sheetViews>
    <sheetView workbookViewId="0">
      <selection activeCell="A1680" sqref="A1680"/>
    </sheetView>
  </sheetViews>
  <sheetFormatPr defaultRowHeight="14.4" x14ac:dyDescent="0.3"/>
  <cols>
    <col min="1" max="1" width="71.109375" bestFit="1" customWidth="1"/>
    <col min="2" max="3" width="36" bestFit="1" customWidth="1"/>
    <col min="4" max="4" width="11" bestFit="1" customWidth="1"/>
  </cols>
  <sheetData>
    <row r="1" spans="1:4" x14ac:dyDescent="0.3">
      <c r="A1" t="s">
        <v>2150</v>
      </c>
      <c r="B1" t="s">
        <v>1</v>
      </c>
      <c r="C1" t="s">
        <v>550</v>
      </c>
      <c r="D1" t="s">
        <v>0</v>
      </c>
    </row>
    <row r="2" spans="1:4" x14ac:dyDescent="0.3">
      <c r="A2" t="s">
        <v>3781</v>
      </c>
      <c r="B2" t="s">
        <v>3781</v>
      </c>
      <c r="C2" t="s">
        <v>3781</v>
      </c>
      <c r="D2" s="2">
        <v>830056000</v>
      </c>
    </row>
    <row r="3" spans="1:4" x14ac:dyDescent="0.3">
      <c r="A3" t="s">
        <v>2904</v>
      </c>
      <c r="B3" t="s">
        <v>236</v>
      </c>
      <c r="C3" t="s">
        <v>1273</v>
      </c>
      <c r="D3" s="2">
        <v>489141910</v>
      </c>
    </row>
    <row r="4" spans="1:4" x14ac:dyDescent="0.3">
      <c r="A4" t="s">
        <v>2905</v>
      </c>
      <c r="B4" t="s">
        <v>236</v>
      </c>
      <c r="C4" t="s">
        <v>1274</v>
      </c>
      <c r="D4" s="2">
        <v>489146940</v>
      </c>
    </row>
    <row r="5" spans="1:4" x14ac:dyDescent="0.3">
      <c r="A5" t="s">
        <v>2918</v>
      </c>
      <c r="B5" t="s">
        <v>244</v>
      </c>
      <c r="C5" t="s">
        <v>244</v>
      </c>
      <c r="D5" s="2">
        <v>489276995</v>
      </c>
    </row>
    <row r="6" spans="1:4" x14ac:dyDescent="0.3">
      <c r="A6" t="s">
        <v>2151</v>
      </c>
      <c r="B6" t="s">
        <v>2</v>
      </c>
      <c r="C6" t="s">
        <v>551</v>
      </c>
      <c r="D6" s="2">
        <v>10901050</v>
      </c>
    </row>
    <row r="7" spans="1:4" x14ac:dyDescent="0.3">
      <c r="A7" t="s">
        <v>2152</v>
      </c>
      <c r="B7" t="s">
        <v>2</v>
      </c>
      <c r="C7" t="s">
        <v>552</v>
      </c>
      <c r="D7" s="2">
        <v>10904020</v>
      </c>
    </row>
    <row r="8" spans="1:4" x14ac:dyDescent="0.3">
      <c r="A8" t="s">
        <v>2155</v>
      </c>
      <c r="B8" t="s">
        <v>4</v>
      </c>
      <c r="C8" t="s">
        <v>551</v>
      </c>
      <c r="D8" s="2">
        <v>10921050</v>
      </c>
    </row>
    <row r="9" spans="1:4" x14ac:dyDescent="0.3">
      <c r="A9" t="s">
        <v>2156</v>
      </c>
      <c r="B9" t="s">
        <v>4</v>
      </c>
      <c r="C9" t="s">
        <v>552</v>
      </c>
      <c r="D9" s="2">
        <v>10924020</v>
      </c>
    </row>
    <row r="10" spans="1:4" x14ac:dyDescent="0.3">
      <c r="A10" t="s">
        <v>2202</v>
      </c>
      <c r="B10" t="s">
        <v>26</v>
      </c>
      <c r="C10" t="s">
        <v>600</v>
      </c>
      <c r="D10" s="2">
        <v>71234020</v>
      </c>
    </row>
    <row r="11" spans="1:4" x14ac:dyDescent="0.3">
      <c r="A11" t="s">
        <v>2201</v>
      </c>
      <c r="B11" t="s">
        <v>26</v>
      </c>
      <c r="C11" t="s">
        <v>599</v>
      </c>
      <c r="D11" s="2">
        <v>71231050</v>
      </c>
    </row>
    <row r="12" spans="1:4" x14ac:dyDescent="0.3">
      <c r="A12" t="s">
        <v>3661</v>
      </c>
      <c r="B12" t="s">
        <v>486</v>
      </c>
      <c r="C12" t="s">
        <v>1967</v>
      </c>
      <c r="D12" s="2">
        <v>1031294020</v>
      </c>
    </row>
    <row r="13" spans="1:4" x14ac:dyDescent="0.3">
      <c r="A13" t="s">
        <v>3660</v>
      </c>
      <c r="B13" t="s">
        <v>486</v>
      </c>
      <c r="C13" t="s">
        <v>1966</v>
      </c>
      <c r="D13" s="2">
        <v>1031291050</v>
      </c>
    </row>
    <row r="14" spans="1:4" x14ac:dyDescent="0.3">
      <c r="A14" t="s">
        <v>3556</v>
      </c>
      <c r="B14" t="s">
        <v>450</v>
      </c>
      <c r="C14" t="s">
        <v>1872</v>
      </c>
      <c r="D14" s="2">
        <v>960983000</v>
      </c>
    </row>
    <row r="15" spans="1:4" x14ac:dyDescent="0.3">
      <c r="A15" t="s">
        <v>3557</v>
      </c>
      <c r="B15" t="s">
        <v>450</v>
      </c>
      <c r="C15" t="s">
        <v>1873</v>
      </c>
      <c r="D15" s="2">
        <v>960984080</v>
      </c>
    </row>
    <row r="16" spans="1:4" x14ac:dyDescent="0.3">
      <c r="A16" t="s">
        <v>2617</v>
      </c>
      <c r="B16" t="s">
        <v>168</v>
      </c>
      <c r="C16" t="s">
        <v>1002</v>
      </c>
      <c r="D16" s="2">
        <v>380463000</v>
      </c>
    </row>
    <row r="17" spans="1:4" x14ac:dyDescent="0.3">
      <c r="A17" t="s">
        <v>2618</v>
      </c>
      <c r="B17" t="s">
        <v>168</v>
      </c>
      <c r="C17" t="s">
        <v>1003</v>
      </c>
      <c r="D17" s="2">
        <v>380464020</v>
      </c>
    </row>
    <row r="18" spans="1:4" x14ac:dyDescent="0.3">
      <c r="A18" t="s">
        <v>2900</v>
      </c>
      <c r="B18" t="s">
        <v>232</v>
      </c>
      <c r="C18" t="s">
        <v>1271</v>
      </c>
      <c r="D18" s="2">
        <v>489096915</v>
      </c>
    </row>
    <row r="19" spans="1:4" x14ac:dyDescent="0.3">
      <c r="A19" t="s">
        <v>2899</v>
      </c>
      <c r="B19" t="s">
        <v>232</v>
      </c>
      <c r="C19" t="s">
        <v>1270</v>
      </c>
      <c r="D19" s="2">
        <v>489093930</v>
      </c>
    </row>
    <row r="20" spans="1:4" x14ac:dyDescent="0.3">
      <c r="A20" t="s">
        <v>3233</v>
      </c>
      <c r="B20" t="s">
        <v>377</v>
      </c>
      <c r="C20" t="s">
        <v>1576</v>
      </c>
      <c r="D20" s="2">
        <v>790784020</v>
      </c>
    </row>
    <row r="21" spans="1:4" x14ac:dyDescent="0.3">
      <c r="A21" t="s">
        <v>3202</v>
      </c>
      <c r="B21" t="s">
        <v>360</v>
      </c>
      <c r="C21" t="s">
        <v>1546</v>
      </c>
      <c r="D21" s="2">
        <v>750874020</v>
      </c>
    </row>
    <row r="22" spans="1:4" x14ac:dyDescent="0.3">
      <c r="A22" t="s">
        <v>3201</v>
      </c>
      <c r="B22" t="s">
        <v>360</v>
      </c>
      <c r="C22" t="s">
        <v>1545</v>
      </c>
      <c r="D22" s="2">
        <v>750871050</v>
      </c>
    </row>
    <row r="23" spans="1:4" x14ac:dyDescent="0.3">
      <c r="A23" t="s">
        <v>3409</v>
      </c>
      <c r="B23" t="s">
        <v>432</v>
      </c>
      <c r="C23" t="s">
        <v>1739</v>
      </c>
      <c r="D23" s="2">
        <v>931201050</v>
      </c>
    </row>
    <row r="24" spans="1:4" x14ac:dyDescent="0.3">
      <c r="A24" t="s">
        <v>3410</v>
      </c>
      <c r="B24" t="s">
        <v>432</v>
      </c>
      <c r="C24" t="s">
        <v>1740</v>
      </c>
      <c r="D24" s="2">
        <v>931204010</v>
      </c>
    </row>
    <row r="25" spans="1:4" x14ac:dyDescent="0.3">
      <c r="A25" t="s">
        <v>2750</v>
      </c>
      <c r="B25" t="s">
        <v>213</v>
      </c>
      <c r="C25" t="s">
        <v>1127</v>
      </c>
      <c r="D25" s="2">
        <v>470623000</v>
      </c>
    </row>
    <row r="26" spans="1:4" x14ac:dyDescent="0.3">
      <c r="A26" t="s">
        <v>2751</v>
      </c>
      <c r="B26" t="s">
        <v>213</v>
      </c>
      <c r="C26" t="s">
        <v>1128</v>
      </c>
      <c r="D26" s="2">
        <v>470624020</v>
      </c>
    </row>
    <row r="27" spans="1:4" x14ac:dyDescent="0.3">
      <c r="A27" t="s">
        <v>2362</v>
      </c>
      <c r="B27" t="s">
        <v>79</v>
      </c>
      <c r="C27" t="s">
        <v>758</v>
      </c>
      <c r="D27" s="2">
        <v>191394020</v>
      </c>
    </row>
    <row r="28" spans="1:4" x14ac:dyDescent="0.3">
      <c r="A28" t="s">
        <v>2361</v>
      </c>
      <c r="B28" t="s">
        <v>79</v>
      </c>
      <c r="C28" t="s">
        <v>757</v>
      </c>
      <c r="D28" s="2">
        <v>191391050</v>
      </c>
    </row>
    <row r="29" spans="1:4" x14ac:dyDescent="0.3">
      <c r="A29" t="s">
        <v>2634</v>
      </c>
      <c r="B29" t="s">
        <v>171</v>
      </c>
      <c r="C29" t="s">
        <v>1019</v>
      </c>
      <c r="D29" s="2">
        <v>391354040</v>
      </c>
    </row>
    <row r="30" spans="1:4" x14ac:dyDescent="0.3">
      <c r="A30" t="s">
        <v>2633</v>
      </c>
      <c r="B30" t="s">
        <v>171</v>
      </c>
      <c r="C30" t="s">
        <v>1018</v>
      </c>
      <c r="D30" s="2">
        <v>391351050</v>
      </c>
    </row>
    <row r="31" spans="1:4" x14ac:dyDescent="0.3">
      <c r="A31" t="s">
        <v>3089</v>
      </c>
      <c r="B31" t="s">
        <v>304</v>
      </c>
      <c r="C31" t="s">
        <v>1442</v>
      </c>
      <c r="D31" s="2">
        <v>611504020</v>
      </c>
    </row>
    <row r="32" spans="1:4" x14ac:dyDescent="0.3">
      <c r="A32" t="s">
        <v>3088</v>
      </c>
      <c r="B32" t="s">
        <v>304</v>
      </c>
      <c r="C32" t="s">
        <v>1441</v>
      </c>
      <c r="D32" s="2">
        <v>611501050</v>
      </c>
    </row>
    <row r="33" spans="1:4" x14ac:dyDescent="0.3">
      <c r="A33" t="s">
        <v>3044</v>
      </c>
      <c r="B33" t="s">
        <v>287</v>
      </c>
      <c r="C33" t="s">
        <v>1400</v>
      </c>
      <c r="D33" s="2">
        <v>551104060</v>
      </c>
    </row>
    <row r="34" spans="1:4" x14ac:dyDescent="0.3">
      <c r="A34" t="s">
        <v>3043</v>
      </c>
      <c r="B34" t="s">
        <v>287</v>
      </c>
      <c r="C34" t="s">
        <v>1399</v>
      </c>
      <c r="D34" s="2">
        <v>551102050</v>
      </c>
    </row>
    <row r="35" spans="1:4" x14ac:dyDescent="0.3">
      <c r="A35" t="s">
        <v>2563</v>
      </c>
      <c r="B35" t="s">
        <v>146</v>
      </c>
      <c r="C35" t="s">
        <v>951</v>
      </c>
      <c r="D35" s="2">
        <v>341243000</v>
      </c>
    </row>
    <row r="36" spans="1:4" x14ac:dyDescent="0.3">
      <c r="A36" t="s">
        <v>2564</v>
      </c>
      <c r="B36" t="s">
        <v>146</v>
      </c>
      <c r="C36" t="s">
        <v>952</v>
      </c>
      <c r="D36" s="2">
        <v>341244020</v>
      </c>
    </row>
    <row r="37" spans="1:4" x14ac:dyDescent="0.3">
      <c r="A37" t="s">
        <v>2159</v>
      </c>
      <c r="B37" t="s">
        <v>6</v>
      </c>
      <c r="C37" t="s">
        <v>557</v>
      </c>
      <c r="D37" s="2">
        <v>20904020</v>
      </c>
    </row>
    <row r="38" spans="1:4" x14ac:dyDescent="0.3">
      <c r="A38" t="s">
        <v>2925</v>
      </c>
      <c r="B38" t="s">
        <v>248</v>
      </c>
      <c r="C38" t="s">
        <v>1291</v>
      </c>
      <c r="D38" s="2">
        <v>491354020</v>
      </c>
    </row>
    <row r="39" spans="1:4" x14ac:dyDescent="0.3">
      <c r="A39" t="s">
        <v>3211</v>
      </c>
      <c r="B39" t="s">
        <v>365</v>
      </c>
      <c r="C39" t="s">
        <v>1554</v>
      </c>
      <c r="D39" s="2">
        <v>771014020</v>
      </c>
    </row>
    <row r="40" spans="1:4" x14ac:dyDescent="0.3">
      <c r="A40" t="s">
        <v>3210</v>
      </c>
      <c r="B40" t="s">
        <v>365</v>
      </c>
      <c r="C40" t="s">
        <v>1553</v>
      </c>
      <c r="D40" s="2">
        <v>771011050</v>
      </c>
    </row>
    <row r="41" spans="1:4" x14ac:dyDescent="0.3">
      <c r="A41" t="s">
        <v>2199</v>
      </c>
      <c r="B41" t="s">
        <v>25</v>
      </c>
      <c r="C41" t="s">
        <v>597</v>
      </c>
      <c r="D41" s="2">
        <v>71221050</v>
      </c>
    </row>
    <row r="42" spans="1:4" x14ac:dyDescent="0.3">
      <c r="A42" t="s">
        <v>2200</v>
      </c>
      <c r="B42" t="s">
        <v>25</v>
      </c>
      <c r="C42" t="s">
        <v>598</v>
      </c>
      <c r="D42" s="2">
        <v>71224020</v>
      </c>
    </row>
    <row r="43" spans="1:4" x14ac:dyDescent="0.3">
      <c r="A43" t="s">
        <v>3559</v>
      </c>
      <c r="B43" t="s">
        <v>451</v>
      </c>
      <c r="C43" t="s">
        <v>1875</v>
      </c>
      <c r="D43" s="2">
        <v>960994020</v>
      </c>
    </row>
    <row r="44" spans="1:4" x14ac:dyDescent="0.3">
      <c r="A44" t="s">
        <v>3558</v>
      </c>
      <c r="B44" t="s">
        <v>451</v>
      </c>
      <c r="C44" t="s">
        <v>1874</v>
      </c>
      <c r="D44" s="2">
        <v>960992000</v>
      </c>
    </row>
    <row r="45" spans="1:4" x14ac:dyDescent="0.3">
      <c r="A45" t="s">
        <v>3659</v>
      </c>
      <c r="B45" t="s">
        <v>485</v>
      </c>
      <c r="C45" t="s">
        <v>1965</v>
      </c>
      <c r="D45" s="2">
        <v>1031284020</v>
      </c>
    </row>
    <row r="46" spans="1:4" x14ac:dyDescent="0.3">
      <c r="A46" t="s">
        <v>3658</v>
      </c>
      <c r="B46" t="s">
        <v>485</v>
      </c>
      <c r="C46" t="s">
        <v>1964</v>
      </c>
      <c r="D46" s="2">
        <v>1031281050</v>
      </c>
    </row>
    <row r="47" spans="1:4" x14ac:dyDescent="0.3">
      <c r="A47" t="s">
        <v>2752</v>
      </c>
      <c r="B47" t="s">
        <v>214</v>
      </c>
      <c r="C47" t="s">
        <v>1129</v>
      </c>
      <c r="D47" s="2">
        <v>470644020</v>
      </c>
    </row>
    <row r="48" spans="1:4" x14ac:dyDescent="0.3">
      <c r="A48" t="s">
        <v>2385</v>
      </c>
      <c r="B48" t="s">
        <v>88</v>
      </c>
      <c r="C48" t="s">
        <v>781</v>
      </c>
      <c r="D48" s="2">
        <v>191521055</v>
      </c>
    </row>
    <row r="49" spans="1:4" x14ac:dyDescent="0.3">
      <c r="A49" t="s">
        <v>2386</v>
      </c>
      <c r="B49" t="s">
        <v>88</v>
      </c>
      <c r="C49" t="s">
        <v>782</v>
      </c>
      <c r="D49" s="2">
        <v>191524020</v>
      </c>
    </row>
    <row r="50" spans="1:4" x14ac:dyDescent="0.3">
      <c r="A50" t="s">
        <v>2388</v>
      </c>
      <c r="B50" t="s">
        <v>88</v>
      </c>
      <c r="C50" t="s">
        <v>784</v>
      </c>
      <c r="D50" s="2">
        <v>191524060</v>
      </c>
    </row>
    <row r="51" spans="1:4" x14ac:dyDescent="0.3">
      <c r="A51" t="s">
        <v>2390</v>
      </c>
      <c r="B51" t="s">
        <v>88</v>
      </c>
      <c r="C51" t="s">
        <v>786</v>
      </c>
      <c r="D51" s="2">
        <v>191524090</v>
      </c>
    </row>
    <row r="52" spans="1:4" x14ac:dyDescent="0.3">
      <c r="A52" t="s">
        <v>2389</v>
      </c>
      <c r="B52" t="s">
        <v>88</v>
      </c>
      <c r="C52" t="s">
        <v>785</v>
      </c>
      <c r="D52" s="2">
        <v>191524080</v>
      </c>
    </row>
    <row r="53" spans="1:4" x14ac:dyDescent="0.3">
      <c r="A53" t="s">
        <v>2387</v>
      </c>
      <c r="B53" t="s">
        <v>88</v>
      </c>
      <c r="C53" t="s">
        <v>783</v>
      </c>
      <c r="D53" s="2">
        <v>191524040</v>
      </c>
    </row>
    <row r="54" spans="1:4" x14ac:dyDescent="0.3">
      <c r="A54" t="s">
        <v>3669</v>
      </c>
      <c r="B54" t="s">
        <v>490</v>
      </c>
      <c r="C54" t="s">
        <v>1974</v>
      </c>
      <c r="D54" s="2">
        <v>1031354020</v>
      </c>
    </row>
    <row r="55" spans="1:4" x14ac:dyDescent="0.3">
      <c r="A55" t="s">
        <v>3668</v>
      </c>
      <c r="B55" t="s">
        <v>490</v>
      </c>
      <c r="C55" t="s">
        <v>1973</v>
      </c>
      <c r="D55" s="2">
        <v>1031351050</v>
      </c>
    </row>
    <row r="56" spans="1:4" x14ac:dyDescent="0.3">
      <c r="A56" t="s">
        <v>3090</v>
      </c>
      <c r="B56" t="s">
        <v>305</v>
      </c>
      <c r="C56" t="s">
        <v>1443</v>
      </c>
      <c r="D56" s="2">
        <v>611514020</v>
      </c>
    </row>
    <row r="57" spans="1:4" x14ac:dyDescent="0.3">
      <c r="A57" t="s">
        <v>2414</v>
      </c>
      <c r="B57" t="s">
        <v>98</v>
      </c>
      <c r="C57" t="s">
        <v>810</v>
      </c>
      <c r="D57" s="2">
        <v>220911050</v>
      </c>
    </row>
    <row r="58" spans="1:4" x14ac:dyDescent="0.3">
      <c r="A58" t="s">
        <v>2415</v>
      </c>
      <c r="B58" t="s">
        <v>98</v>
      </c>
      <c r="C58" t="s">
        <v>811</v>
      </c>
      <c r="D58" s="2">
        <v>220914020</v>
      </c>
    </row>
    <row r="59" spans="1:4" x14ac:dyDescent="0.3">
      <c r="A59" t="s">
        <v>3417</v>
      </c>
      <c r="B59" t="s">
        <v>436</v>
      </c>
      <c r="C59" t="s">
        <v>1747</v>
      </c>
      <c r="D59" s="2">
        <v>940764020</v>
      </c>
    </row>
    <row r="60" spans="1:4" x14ac:dyDescent="0.3">
      <c r="A60" t="s">
        <v>3416</v>
      </c>
      <c r="B60" t="s">
        <v>436</v>
      </c>
      <c r="C60" t="s">
        <v>1746</v>
      </c>
      <c r="D60" s="2">
        <v>940761050</v>
      </c>
    </row>
    <row r="61" spans="1:4" x14ac:dyDescent="0.3">
      <c r="A61" t="s">
        <v>2510</v>
      </c>
      <c r="B61" t="s">
        <v>116</v>
      </c>
      <c r="C61" t="s">
        <v>898</v>
      </c>
      <c r="D61" s="2">
        <v>270554020</v>
      </c>
    </row>
    <row r="62" spans="1:4" x14ac:dyDescent="0.3">
      <c r="A62" t="s">
        <v>2494</v>
      </c>
      <c r="B62" t="s">
        <v>113</v>
      </c>
      <c r="C62" t="s">
        <v>886</v>
      </c>
      <c r="D62" s="2">
        <v>260023000</v>
      </c>
    </row>
    <row r="63" spans="1:4" x14ac:dyDescent="0.3">
      <c r="A63" t="s">
        <v>3664</v>
      </c>
      <c r="B63" t="s">
        <v>488</v>
      </c>
      <c r="C63" t="s">
        <v>1970</v>
      </c>
      <c r="D63" s="2">
        <v>1031313000</v>
      </c>
    </row>
    <row r="64" spans="1:4" x14ac:dyDescent="0.3">
      <c r="A64" t="s">
        <v>3665</v>
      </c>
      <c r="B64" t="s">
        <v>488</v>
      </c>
      <c r="C64" t="s">
        <v>1971</v>
      </c>
      <c r="D64" s="2">
        <v>1031314020</v>
      </c>
    </row>
    <row r="65" spans="1:4" x14ac:dyDescent="0.3">
      <c r="A65" t="s">
        <v>3679</v>
      </c>
      <c r="B65" t="s">
        <v>495</v>
      </c>
      <c r="C65" t="s">
        <v>1984</v>
      </c>
      <c r="D65" s="2">
        <v>1040453000</v>
      </c>
    </row>
    <row r="66" spans="1:4" x14ac:dyDescent="0.3">
      <c r="A66" t="s">
        <v>3680</v>
      </c>
      <c r="B66" t="s">
        <v>495</v>
      </c>
      <c r="C66" t="s">
        <v>1985</v>
      </c>
      <c r="D66" s="2">
        <v>1040454020</v>
      </c>
    </row>
    <row r="67" spans="1:4" x14ac:dyDescent="0.3">
      <c r="A67" t="s">
        <v>2770</v>
      </c>
      <c r="B67" t="s">
        <v>217</v>
      </c>
      <c r="C67" t="s">
        <v>1147</v>
      </c>
      <c r="D67" s="2">
        <v>480684070</v>
      </c>
    </row>
    <row r="68" spans="1:4" x14ac:dyDescent="0.3">
      <c r="A68" t="s">
        <v>2768</v>
      </c>
      <c r="B68" t="s">
        <v>217</v>
      </c>
      <c r="C68" t="s">
        <v>1145</v>
      </c>
      <c r="D68" s="2">
        <v>480684050</v>
      </c>
    </row>
    <row r="69" spans="1:4" x14ac:dyDescent="0.3">
      <c r="A69" t="s">
        <v>2778</v>
      </c>
      <c r="B69" t="s">
        <v>217</v>
      </c>
      <c r="C69" t="s">
        <v>1155</v>
      </c>
      <c r="D69" s="2">
        <v>480685080</v>
      </c>
    </row>
    <row r="70" spans="1:4" x14ac:dyDescent="0.3">
      <c r="A70" t="s">
        <v>2762</v>
      </c>
      <c r="B70" t="s">
        <v>217</v>
      </c>
      <c r="C70" t="s">
        <v>1139</v>
      </c>
      <c r="D70" s="2">
        <v>480683000</v>
      </c>
    </row>
    <row r="71" spans="1:4" x14ac:dyDescent="0.3">
      <c r="A71" t="s">
        <v>2767</v>
      </c>
      <c r="B71" t="s">
        <v>217</v>
      </c>
      <c r="C71" t="s">
        <v>1144</v>
      </c>
      <c r="D71" s="2">
        <v>480684040</v>
      </c>
    </row>
    <row r="72" spans="1:4" x14ac:dyDescent="0.3">
      <c r="A72" t="s">
        <v>2769</v>
      </c>
      <c r="B72" t="s">
        <v>217</v>
      </c>
      <c r="C72" t="s">
        <v>1146</v>
      </c>
      <c r="D72" s="2">
        <v>480684060</v>
      </c>
    </row>
    <row r="73" spans="1:4" x14ac:dyDescent="0.3">
      <c r="A73" t="s">
        <v>2772</v>
      </c>
      <c r="B73" t="s">
        <v>217</v>
      </c>
      <c r="C73" t="s">
        <v>1149</v>
      </c>
      <c r="D73" s="2">
        <v>480684090</v>
      </c>
    </row>
    <row r="74" spans="1:4" x14ac:dyDescent="0.3">
      <c r="A74" t="s">
        <v>2771</v>
      </c>
      <c r="B74" t="s">
        <v>217</v>
      </c>
      <c r="C74" t="s">
        <v>1148</v>
      </c>
      <c r="D74" s="2">
        <v>480684080</v>
      </c>
    </row>
    <row r="75" spans="1:4" x14ac:dyDescent="0.3">
      <c r="A75" t="s">
        <v>2773</v>
      </c>
      <c r="B75" t="s">
        <v>217</v>
      </c>
      <c r="C75" t="s">
        <v>1150</v>
      </c>
      <c r="D75" s="2">
        <v>480685000</v>
      </c>
    </row>
    <row r="76" spans="1:4" x14ac:dyDescent="0.3">
      <c r="A76" t="s">
        <v>2766</v>
      </c>
      <c r="B76" t="s">
        <v>217</v>
      </c>
      <c r="C76" t="s">
        <v>1143</v>
      </c>
      <c r="D76" s="2">
        <v>480684020</v>
      </c>
    </row>
    <row r="77" spans="1:4" x14ac:dyDescent="0.3">
      <c r="A77" t="s">
        <v>2777</v>
      </c>
      <c r="B77" t="s">
        <v>217</v>
      </c>
      <c r="C77" t="s">
        <v>1154</v>
      </c>
      <c r="D77" s="2">
        <v>480685070</v>
      </c>
    </row>
    <row r="78" spans="1:4" x14ac:dyDescent="0.3">
      <c r="A78" t="s">
        <v>2776</v>
      </c>
      <c r="B78" t="s">
        <v>217</v>
      </c>
      <c r="C78" t="s">
        <v>1153</v>
      </c>
      <c r="D78" s="2">
        <v>480685040</v>
      </c>
    </row>
    <row r="79" spans="1:4" x14ac:dyDescent="0.3">
      <c r="A79" t="s">
        <v>2775</v>
      </c>
      <c r="B79" t="s">
        <v>217</v>
      </c>
      <c r="C79" t="s">
        <v>1152</v>
      </c>
      <c r="D79" s="2">
        <v>480685030</v>
      </c>
    </row>
    <row r="80" spans="1:4" x14ac:dyDescent="0.3">
      <c r="A80" t="s">
        <v>2774</v>
      </c>
      <c r="B80" t="s">
        <v>217</v>
      </c>
      <c r="C80" t="s">
        <v>1151</v>
      </c>
      <c r="D80" s="2">
        <v>480685020</v>
      </c>
    </row>
    <row r="81" spans="1:4" x14ac:dyDescent="0.3">
      <c r="A81" t="s">
        <v>2765</v>
      </c>
      <c r="B81" t="s">
        <v>217</v>
      </c>
      <c r="C81" t="s">
        <v>1142</v>
      </c>
      <c r="D81" s="2">
        <v>480683090</v>
      </c>
    </row>
    <row r="82" spans="1:4" x14ac:dyDescent="0.3">
      <c r="A82" t="s">
        <v>2764</v>
      </c>
      <c r="B82" t="s">
        <v>217</v>
      </c>
      <c r="C82" t="s">
        <v>1141</v>
      </c>
      <c r="D82" s="2">
        <v>480683080</v>
      </c>
    </row>
    <row r="83" spans="1:4" x14ac:dyDescent="0.3">
      <c r="A83" t="s">
        <v>2763</v>
      </c>
      <c r="B83" t="s">
        <v>217</v>
      </c>
      <c r="C83" t="s">
        <v>1140</v>
      </c>
      <c r="D83" s="2">
        <v>480683060</v>
      </c>
    </row>
    <row r="84" spans="1:4" x14ac:dyDescent="0.3">
      <c r="A84" t="s">
        <v>3289</v>
      </c>
      <c r="B84" t="s">
        <v>396</v>
      </c>
      <c r="C84" t="s">
        <v>1628</v>
      </c>
      <c r="D84" s="2">
        <v>840014040</v>
      </c>
    </row>
    <row r="85" spans="1:4" x14ac:dyDescent="0.3">
      <c r="A85" t="s">
        <v>3288</v>
      </c>
      <c r="B85" t="s">
        <v>396</v>
      </c>
      <c r="C85" t="s">
        <v>1627</v>
      </c>
      <c r="D85" s="2">
        <v>840013000</v>
      </c>
    </row>
    <row r="86" spans="1:4" x14ac:dyDescent="0.3">
      <c r="A86" t="s">
        <v>3262</v>
      </c>
      <c r="B86" t="s">
        <v>390</v>
      </c>
      <c r="C86" t="s">
        <v>1603</v>
      </c>
      <c r="D86" s="2">
        <v>821054020</v>
      </c>
    </row>
    <row r="87" spans="1:4" x14ac:dyDescent="0.3">
      <c r="A87" t="s">
        <v>2520</v>
      </c>
      <c r="B87" t="s">
        <v>121</v>
      </c>
      <c r="C87" t="s">
        <v>908</v>
      </c>
      <c r="D87" s="2">
        <v>270614040</v>
      </c>
    </row>
    <row r="88" spans="1:4" x14ac:dyDescent="0.3">
      <c r="A88" t="s">
        <v>2519</v>
      </c>
      <c r="B88" t="s">
        <v>121</v>
      </c>
      <c r="C88" t="s">
        <v>907</v>
      </c>
      <c r="D88" s="2">
        <v>270613000</v>
      </c>
    </row>
    <row r="89" spans="1:4" x14ac:dyDescent="0.3">
      <c r="A89" t="s">
        <v>2352</v>
      </c>
      <c r="B89" t="s">
        <v>74</v>
      </c>
      <c r="C89" t="s">
        <v>748</v>
      </c>
      <c r="D89" s="2">
        <v>171241050</v>
      </c>
    </row>
    <row r="90" spans="1:4" x14ac:dyDescent="0.3">
      <c r="A90" t="s">
        <v>3257</v>
      </c>
      <c r="B90" t="s">
        <v>388</v>
      </c>
      <c r="C90" t="s">
        <v>1598</v>
      </c>
      <c r="D90" s="2">
        <v>821003000</v>
      </c>
    </row>
    <row r="91" spans="1:4" x14ac:dyDescent="0.3">
      <c r="A91" t="s">
        <v>3258</v>
      </c>
      <c r="B91" t="s">
        <v>388</v>
      </c>
      <c r="C91" t="s">
        <v>1599</v>
      </c>
      <c r="D91" s="2">
        <v>821004020</v>
      </c>
    </row>
    <row r="92" spans="1:4" x14ac:dyDescent="0.3">
      <c r="A92" t="s">
        <v>3259</v>
      </c>
      <c r="B92" t="s">
        <v>388</v>
      </c>
      <c r="C92" t="s">
        <v>1600</v>
      </c>
      <c r="D92" s="2">
        <v>821004060</v>
      </c>
    </row>
    <row r="93" spans="1:4" x14ac:dyDescent="0.3">
      <c r="A93" t="s">
        <v>3687</v>
      </c>
      <c r="B93" t="s">
        <v>499</v>
      </c>
      <c r="C93" t="s">
        <v>1992</v>
      </c>
      <c r="D93" s="2">
        <v>1060011050</v>
      </c>
    </row>
    <row r="94" spans="1:4" x14ac:dyDescent="0.3">
      <c r="A94" t="s">
        <v>3688</v>
      </c>
      <c r="B94" t="s">
        <v>499</v>
      </c>
      <c r="C94" t="s">
        <v>1993</v>
      </c>
      <c r="D94" s="2">
        <v>1060014020</v>
      </c>
    </row>
    <row r="95" spans="1:4" x14ac:dyDescent="0.3">
      <c r="A95" t="s">
        <v>3694</v>
      </c>
      <c r="B95" t="s">
        <v>502</v>
      </c>
      <c r="C95" t="s">
        <v>1999</v>
      </c>
      <c r="D95" s="2">
        <v>1060044080</v>
      </c>
    </row>
    <row r="96" spans="1:4" x14ac:dyDescent="0.3">
      <c r="A96" t="s">
        <v>3692</v>
      </c>
      <c r="B96" t="s">
        <v>502</v>
      </c>
      <c r="C96" t="s">
        <v>1997</v>
      </c>
      <c r="D96" s="2">
        <v>1060042050</v>
      </c>
    </row>
    <row r="97" spans="1:4" x14ac:dyDescent="0.3">
      <c r="A97" t="s">
        <v>3693</v>
      </c>
      <c r="B97" t="s">
        <v>502</v>
      </c>
      <c r="C97" t="s">
        <v>1998</v>
      </c>
      <c r="D97" s="2">
        <v>1060044050</v>
      </c>
    </row>
    <row r="98" spans="1:4" x14ac:dyDescent="0.3">
      <c r="A98" t="s">
        <v>2304</v>
      </c>
      <c r="B98" t="s">
        <v>57</v>
      </c>
      <c r="C98" t="s">
        <v>702</v>
      </c>
      <c r="D98" s="2">
        <v>130611050</v>
      </c>
    </row>
    <row r="99" spans="1:4" x14ac:dyDescent="0.3">
      <c r="A99" t="s">
        <v>2305</v>
      </c>
      <c r="B99" t="s">
        <v>57</v>
      </c>
      <c r="C99" t="s">
        <v>703</v>
      </c>
      <c r="D99" s="2">
        <v>130614020</v>
      </c>
    </row>
    <row r="100" spans="1:4" x14ac:dyDescent="0.3">
      <c r="A100" t="s">
        <v>2296</v>
      </c>
      <c r="B100" t="s">
        <v>51</v>
      </c>
      <c r="C100" t="s">
        <v>694</v>
      </c>
      <c r="D100" s="2">
        <v>130544020</v>
      </c>
    </row>
    <row r="101" spans="1:4" x14ac:dyDescent="0.3">
      <c r="A101" t="s">
        <v>2295</v>
      </c>
      <c r="B101" t="s">
        <v>51</v>
      </c>
      <c r="C101" t="s">
        <v>693</v>
      </c>
      <c r="D101" s="2">
        <v>130541050</v>
      </c>
    </row>
    <row r="102" spans="1:4" x14ac:dyDescent="0.3">
      <c r="A102" t="s">
        <v>3562</v>
      </c>
      <c r="B102" t="s">
        <v>452</v>
      </c>
      <c r="C102" t="s">
        <v>1877</v>
      </c>
      <c r="D102" s="2">
        <v>961014060</v>
      </c>
    </row>
    <row r="103" spans="1:4" x14ac:dyDescent="0.3">
      <c r="A103" t="s">
        <v>3561</v>
      </c>
      <c r="B103" t="s">
        <v>452</v>
      </c>
      <c r="C103" t="s">
        <v>680</v>
      </c>
      <c r="D103" s="2">
        <v>961014040</v>
      </c>
    </row>
    <row r="104" spans="1:4" x14ac:dyDescent="0.3">
      <c r="A104" t="s">
        <v>3560</v>
      </c>
      <c r="B104" t="s">
        <v>452</v>
      </c>
      <c r="C104" t="s">
        <v>1876</v>
      </c>
      <c r="D104" s="2">
        <v>961013000</v>
      </c>
    </row>
    <row r="105" spans="1:4" x14ac:dyDescent="0.3">
      <c r="A105" t="s">
        <v>3713</v>
      </c>
      <c r="B105" t="s">
        <v>514</v>
      </c>
      <c r="C105" t="s">
        <v>2016</v>
      </c>
      <c r="D105" s="2">
        <v>1081431050</v>
      </c>
    </row>
    <row r="106" spans="1:4" x14ac:dyDescent="0.3">
      <c r="A106" t="s">
        <v>3714</v>
      </c>
      <c r="B106" t="s">
        <v>514</v>
      </c>
      <c r="C106" t="s">
        <v>2017</v>
      </c>
      <c r="D106" s="2">
        <v>1081434020</v>
      </c>
    </row>
    <row r="107" spans="1:4" x14ac:dyDescent="0.3">
      <c r="A107" t="s">
        <v>3074</v>
      </c>
      <c r="B107" t="s">
        <v>299</v>
      </c>
      <c r="C107" t="s">
        <v>1427</v>
      </c>
      <c r="D107" s="2">
        <v>581123000</v>
      </c>
    </row>
    <row r="108" spans="1:4" x14ac:dyDescent="0.3">
      <c r="A108" t="s">
        <v>3075</v>
      </c>
      <c r="B108" t="s">
        <v>299</v>
      </c>
      <c r="C108" t="s">
        <v>1428</v>
      </c>
      <c r="D108" s="2">
        <v>581124020</v>
      </c>
    </row>
    <row r="109" spans="1:4" x14ac:dyDescent="0.3">
      <c r="A109" t="s">
        <v>2908</v>
      </c>
      <c r="B109" t="s">
        <v>238</v>
      </c>
      <c r="C109" t="s">
        <v>1277</v>
      </c>
      <c r="D109" s="2">
        <v>489166950</v>
      </c>
    </row>
    <row r="110" spans="1:4" x14ac:dyDescent="0.3">
      <c r="A110" t="s">
        <v>2907</v>
      </c>
      <c r="B110" t="s">
        <v>238</v>
      </c>
      <c r="C110" t="s">
        <v>1276</v>
      </c>
      <c r="D110" s="2">
        <v>489163950</v>
      </c>
    </row>
    <row r="111" spans="1:4" x14ac:dyDescent="0.3">
      <c r="A111" t="s">
        <v>2398</v>
      </c>
      <c r="B111" t="s">
        <v>92</v>
      </c>
      <c r="C111" t="s">
        <v>794</v>
      </c>
      <c r="D111" s="2">
        <v>211494020</v>
      </c>
    </row>
    <row r="112" spans="1:4" x14ac:dyDescent="0.3">
      <c r="A112" t="s">
        <v>2397</v>
      </c>
      <c r="B112" t="s">
        <v>92</v>
      </c>
      <c r="C112" t="s">
        <v>793</v>
      </c>
      <c r="D112" s="2">
        <v>211491050</v>
      </c>
    </row>
    <row r="113" spans="1:4" x14ac:dyDescent="0.3">
      <c r="A113" t="s">
        <v>2267</v>
      </c>
      <c r="B113" t="s">
        <v>46</v>
      </c>
      <c r="C113" t="s">
        <v>665</v>
      </c>
      <c r="D113" s="2">
        <v>110791050</v>
      </c>
    </row>
    <row r="114" spans="1:4" x14ac:dyDescent="0.3">
      <c r="A114" t="s">
        <v>2268</v>
      </c>
      <c r="B114" t="s">
        <v>46</v>
      </c>
      <c r="C114" t="s">
        <v>666</v>
      </c>
      <c r="D114" s="2">
        <v>110794020</v>
      </c>
    </row>
    <row r="115" spans="1:4" x14ac:dyDescent="0.3">
      <c r="A115" t="s">
        <v>3069</v>
      </c>
      <c r="B115" t="s">
        <v>296</v>
      </c>
      <c r="C115" t="s">
        <v>1423</v>
      </c>
      <c r="D115" s="2">
        <v>581074020</v>
      </c>
    </row>
    <row r="116" spans="1:4" x14ac:dyDescent="0.3">
      <c r="A116" t="s">
        <v>3068</v>
      </c>
      <c r="B116" t="s">
        <v>296</v>
      </c>
      <c r="C116" t="s">
        <v>1422</v>
      </c>
      <c r="D116" s="2">
        <v>581071050</v>
      </c>
    </row>
    <row r="117" spans="1:4" x14ac:dyDescent="0.3">
      <c r="A117" t="s">
        <v>3341</v>
      </c>
      <c r="B117" t="s">
        <v>421</v>
      </c>
      <c r="C117" t="s">
        <v>1677</v>
      </c>
      <c r="D117" s="2">
        <v>900774020</v>
      </c>
    </row>
    <row r="118" spans="1:4" x14ac:dyDescent="0.3">
      <c r="A118" t="s">
        <v>3340</v>
      </c>
      <c r="B118" t="s">
        <v>421</v>
      </c>
      <c r="C118" t="s">
        <v>1676</v>
      </c>
      <c r="D118" s="2">
        <v>900771050</v>
      </c>
    </row>
    <row r="119" spans="1:4" x14ac:dyDescent="0.3">
      <c r="A119" t="s">
        <v>2208</v>
      </c>
      <c r="B119" t="s">
        <v>30</v>
      </c>
      <c r="C119" t="s">
        <v>606</v>
      </c>
      <c r="D119" s="2">
        <v>71291050</v>
      </c>
    </row>
    <row r="120" spans="1:4" x14ac:dyDescent="0.3">
      <c r="A120" t="s">
        <v>2209</v>
      </c>
      <c r="B120" t="s">
        <v>30</v>
      </c>
      <c r="C120" t="s">
        <v>607</v>
      </c>
      <c r="D120" s="2">
        <v>71294020</v>
      </c>
    </row>
    <row r="121" spans="1:4" x14ac:dyDescent="0.3">
      <c r="A121" t="s">
        <v>3707</v>
      </c>
      <c r="B121" t="s">
        <v>510</v>
      </c>
      <c r="C121" t="s">
        <v>2011</v>
      </c>
      <c r="D121" s="2">
        <v>1071554020</v>
      </c>
    </row>
    <row r="122" spans="1:4" x14ac:dyDescent="0.3">
      <c r="A122" t="s">
        <v>3706</v>
      </c>
      <c r="B122" t="s">
        <v>510</v>
      </c>
      <c r="C122" t="s">
        <v>2010</v>
      </c>
      <c r="D122" s="2">
        <v>1071553000</v>
      </c>
    </row>
    <row r="123" spans="1:4" x14ac:dyDescent="0.3">
      <c r="A123" t="s">
        <v>2696</v>
      </c>
      <c r="B123" t="s">
        <v>182</v>
      </c>
      <c r="C123" t="s">
        <v>1075</v>
      </c>
      <c r="D123" s="2">
        <v>410014020</v>
      </c>
    </row>
    <row r="124" spans="1:4" x14ac:dyDescent="0.3">
      <c r="A124" t="s">
        <v>2695</v>
      </c>
      <c r="B124" t="s">
        <v>182</v>
      </c>
      <c r="C124" t="s">
        <v>1074</v>
      </c>
      <c r="D124" s="2">
        <v>410011050</v>
      </c>
    </row>
    <row r="125" spans="1:4" x14ac:dyDescent="0.3">
      <c r="A125" t="s">
        <v>2708</v>
      </c>
      <c r="B125" t="s">
        <v>189</v>
      </c>
      <c r="C125" t="s">
        <v>1087</v>
      </c>
      <c r="D125" s="2">
        <v>421171050</v>
      </c>
    </row>
    <row r="126" spans="1:4" x14ac:dyDescent="0.3">
      <c r="A126" t="s">
        <v>2709</v>
      </c>
      <c r="B126" t="s">
        <v>189</v>
      </c>
      <c r="C126" t="s">
        <v>1088</v>
      </c>
      <c r="D126" s="2">
        <v>421174020</v>
      </c>
    </row>
    <row r="127" spans="1:4" x14ac:dyDescent="0.3">
      <c r="A127" t="s">
        <v>3095</v>
      </c>
      <c r="B127" t="s">
        <v>308</v>
      </c>
      <c r="C127" t="s">
        <v>1448</v>
      </c>
      <c r="D127" s="2">
        <v>611574020</v>
      </c>
    </row>
    <row r="128" spans="1:4" x14ac:dyDescent="0.3">
      <c r="A128" t="s">
        <v>2322</v>
      </c>
      <c r="B128" t="s">
        <v>64</v>
      </c>
      <c r="C128" t="s">
        <v>720</v>
      </c>
      <c r="D128" s="2">
        <v>150024040</v>
      </c>
    </row>
    <row r="129" spans="1:4" x14ac:dyDescent="0.3">
      <c r="A129" t="s">
        <v>2320</v>
      </c>
      <c r="B129" t="s">
        <v>64</v>
      </c>
      <c r="C129" t="s">
        <v>718</v>
      </c>
      <c r="D129" s="2">
        <v>150023000</v>
      </c>
    </row>
    <row r="130" spans="1:4" x14ac:dyDescent="0.3">
      <c r="A130" t="s">
        <v>2324</v>
      </c>
      <c r="B130" t="s">
        <v>64</v>
      </c>
      <c r="C130" t="s">
        <v>722</v>
      </c>
      <c r="D130" s="2">
        <v>150024080</v>
      </c>
    </row>
    <row r="131" spans="1:4" x14ac:dyDescent="0.3">
      <c r="A131" t="s">
        <v>2323</v>
      </c>
      <c r="B131" t="s">
        <v>64</v>
      </c>
      <c r="C131" t="s">
        <v>721</v>
      </c>
      <c r="D131" s="2">
        <v>150024050</v>
      </c>
    </row>
    <row r="132" spans="1:4" x14ac:dyDescent="0.3">
      <c r="A132" t="s">
        <v>2321</v>
      </c>
      <c r="B132" t="s">
        <v>64</v>
      </c>
      <c r="C132" t="s">
        <v>719</v>
      </c>
      <c r="D132" s="2">
        <v>150024030</v>
      </c>
    </row>
    <row r="133" spans="1:4" x14ac:dyDescent="0.3">
      <c r="A133" t="s">
        <v>2486</v>
      </c>
      <c r="B133" t="s">
        <v>109</v>
      </c>
      <c r="C133" t="s">
        <v>878</v>
      </c>
      <c r="D133" s="2">
        <v>250013000</v>
      </c>
    </row>
    <row r="134" spans="1:4" x14ac:dyDescent="0.3">
      <c r="A134" t="s">
        <v>2487</v>
      </c>
      <c r="B134" t="s">
        <v>109</v>
      </c>
      <c r="C134" t="s">
        <v>879</v>
      </c>
      <c r="D134" s="2">
        <v>250014040</v>
      </c>
    </row>
    <row r="135" spans="1:4" x14ac:dyDescent="0.3">
      <c r="A135" t="s">
        <v>2567</v>
      </c>
      <c r="B135" t="s">
        <v>148</v>
      </c>
      <c r="C135" t="s">
        <v>955</v>
      </c>
      <c r="D135" s="2">
        <v>350931050</v>
      </c>
    </row>
    <row r="136" spans="1:4" x14ac:dyDescent="0.3">
      <c r="A136" t="s">
        <v>2568</v>
      </c>
      <c r="B136" t="s">
        <v>148</v>
      </c>
      <c r="C136" t="s">
        <v>956</v>
      </c>
      <c r="D136" s="2">
        <v>350934020</v>
      </c>
    </row>
    <row r="137" spans="1:4" x14ac:dyDescent="0.3">
      <c r="A137" t="s">
        <v>3048</v>
      </c>
      <c r="B137" t="s">
        <v>289</v>
      </c>
      <c r="C137" t="s">
        <v>1404</v>
      </c>
      <c r="D137" s="2">
        <v>560154020</v>
      </c>
    </row>
    <row r="138" spans="1:4" x14ac:dyDescent="0.3">
      <c r="A138" t="s">
        <v>3047</v>
      </c>
      <c r="B138" t="s">
        <v>289</v>
      </c>
      <c r="C138" t="s">
        <v>1403</v>
      </c>
      <c r="D138" s="2">
        <v>560151050</v>
      </c>
    </row>
    <row r="139" spans="1:4" x14ac:dyDescent="0.3">
      <c r="A139" t="s">
        <v>2346</v>
      </c>
      <c r="B139" t="s">
        <v>70</v>
      </c>
      <c r="C139" t="s">
        <v>742</v>
      </c>
      <c r="D139" s="2">
        <v>160964090</v>
      </c>
    </row>
    <row r="140" spans="1:4" x14ac:dyDescent="0.3">
      <c r="A140" t="s">
        <v>2343</v>
      </c>
      <c r="B140" t="s">
        <v>70</v>
      </c>
      <c r="C140" t="s">
        <v>739</v>
      </c>
      <c r="D140" s="2">
        <v>160964050</v>
      </c>
    </row>
    <row r="141" spans="1:4" x14ac:dyDescent="0.3">
      <c r="A141" t="s">
        <v>2341</v>
      </c>
      <c r="B141" t="s">
        <v>70</v>
      </c>
      <c r="C141" t="s">
        <v>737</v>
      </c>
      <c r="D141" s="2">
        <v>160964020</v>
      </c>
    </row>
    <row r="142" spans="1:4" x14ac:dyDescent="0.3">
      <c r="A142" t="s">
        <v>2342</v>
      </c>
      <c r="B142" t="s">
        <v>70</v>
      </c>
      <c r="C142" t="s">
        <v>738</v>
      </c>
      <c r="D142" s="2">
        <v>160964040</v>
      </c>
    </row>
    <row r="143" spans="1:4" x14ac:dyDescent="0.3">
      <c r="A143" t="s">
        <v>2340</v>
      </c>
      <c r="B143" t="s">
        <v>70</v>
      </c>
      <c r="C143" t="s">
        <v>736</v>
      </c>
      <c r="D143" s="2">
        <v>160962050</v>
      </c>
    </row>
    <row r="144" spans="1:4" x14ac:dyDescent="0.3">
      <c r="A144" t="s">
        <v>2345</v>
      </c>
      <c r="B144" t="s">
        <v>70</v>
      </c>
      <c r="C144" t="s">
        <v>741</v>
      </c>
      <c r="D144" s="2">
        <v>160964080</v>
      </c>
    </row>
    <row r="145" spans="1:4" x14ac:dyDescent="0.3">
      <c r="A145" t="s">
        <v>2344</v>
      </c>
      <c r="B145" t="s">
        <v>70</v>
      </c>
      <c r="C145" t="s">
        <v>740</v>
      </c>
      <c r="D145" s="2">
        <v>160964060</v>
      </c>
    </row>
    <row r="146" spans="1:4" x14ac:dyDescent="0.3">
      <c r="A146" t="s">
        <v>2924</v>
      </c>
      <c r="B146" t="s">
        <v>247</v>
      </c>
      <c r="C146" t="s">
        <v>1290</v>
      </c>
      <c r="D146" s="2">
        <v>491326010</v>
      </c>
    </row>
    <row r="147" spans="1:4" x14ac:dyDescent="0.3">
      <c r="A147" t="s">
        <v>2922</v>
      </c>
      <c r="B147" t="s">
        <v>247</v>
      </c>
      <c r="C147" t="s">
        <v>1288</v>
      </c>
      <c r="D147" s="2">
        <v>491322050</v>
      </c>
    </row>
    <row r="148" spans="1:4" x14ac:dyDescent="0.3">
      <c r="A148" t="s">
        <v>2923</v>
      </c>
      <c r="B148" t="s">
        <v>247</v>
      </c>
      <c r="C148" t="s">
        <v>1289</v>
      </c>
      <c r="D148" s="2">
        <v>491324060</v>
      </c>
    </row>
    <row r="149" spans="1:4" x14ac:dyDescent="0.3">
      <c r="A149" t="s">
        <v>2353</v>
      </c>
      <c r="B149" t="s">
        <v>75</v>
      </c>
      <c r="C149" t="s">
        <v>749</v>
      </c>
      <c r="D149" s="2">
        <v>171253000</v>
      </c>
    </row>
    <row r="150" spans="1:4" x14ac:dyDescent="0.3">
      <c r="A150" t="s">
        <v>2354</v>
      </c>
      <c r="B150" t="s">
        <v>75</v>
      </c>
      <c r="C150" t="s">
        <v>750</v>
      </c>
      <c r="D150" s="2">
        <v>171254010</v>
      </c>
    </row>
    <row r="151" spans="1:4" x14ac:dyDescent="0.3">
      <c r="A151" t="s">
        <v>2930</v>
      </c>
      <c r="B151" t="s">
        <v>251</v>
      </c>
      <c r="C151" t="s">
        <v>1296</v>
      </c>
      <c r="D151" s="2">
        <v>491422050</v>
      </c>
    </row>
    <row r="152" spans="1:4" x14ac:dyDescent="0.3">
      <c r="A152" t="s">
        <v>2934</v>
      </c>
      <c r="B152" t="s">
        <v>251</v>
      </c>
      <c r="C152" t="s">
        <v>1300</v>
      </c>
      <c r="D152" s="2">
        <v>491424030</v>
      </c>
    </row>
    <row r="153" spans="1:4" x14ac:dyDescent="0.3">
      <c r="A153" t="s">
        <v>2936</v>
      </c>
      <c r="B153" t="s">
        <v>251</v>
      </c>
      <c r="C153" t="s">
        <v>680</v>
      </c>
      <c r="D153" s="2">
        <v>491425000</v>
      </c>
    </row>
    <row r="154" spans="1:4" x14ac:dyDescent="0.3">
      <c r="A154" t="s">
        <v>2935</v>
      </c>
      <c r="B154" t="s">
        <v>251</v>
      </c>
      <c r="C154" t="s">
        <v>645</v>
      </c>
      <c r="D154" s="2">
        <v>491424060</v>
      </c>
    </row>
    <row r="155" spans="1:4" x14ac:dyDescent="0.3">
      <c r="A155" t="s">
        <v>2933</v>
      </c>
      <c r="B155" t="s">
        <v>251</v>
      </c>
      <c r="C155" t="s">
        <v>1299</v>
      </c>
      <c r="D155" s="2">
        <v>491424020</v>
      </c>
    </row>
    <row r="156" spans="1:4" x14ac:dyDescent="0.3">
      <c r="A156" t="s">
        <v>2931</v>
      </c>
      <c r="B156" t="s">
        <v>251</v>
      </c>
      <c r="C156" t="s">
        <v>1297</v>
      </c>
      <c r="D156" s="2">
        <v>491423000</v>
      </c>
    </row>
    <row r="157" spans="1:4" x14ac:dyDescent="0.3">
      <c r="A157" t="s">
        <v>2932</v>
      </c>
      <c r="B157" t="s">
        <v>251</v>
      </c>
      <c r="C157" t="s">
        <v>1298</v>
      </c>
      <c r="D157" s="2">
        <v>491423010</v>
      </c>
    </row>
    <row r="158" spans="1:4" x14ac:dyDescent="0.3">
      <c r="A158" t="s">
        <v>2937</v>
      </c>
      <c r="B158" t="s">
        <v>251</v>
      </c>
      <c r="C158" t="s">
        <v>1301</v>
      </c>
      <c r="D158" s="2">
        <v>491425020</v>
      </c>
    </row>
    <row r="159" spans="1:4" x14ac:dyDescent="0.3">
      <c r="A159" t="s">
        <v>3229</v>
      </c>
      <c r="B159" t="s">
        <v>375</v>
      </c>
      <c r="C159" t="s">
        <v>1572</v>
      </c>
      <c r="D159" s="2">
        <v>780123000</v>
      </c>
    </row>
    <row r="160" spans="1:4" x14ac:dyDescent="0.3">
      <c r="A160" t="s">
        <v>3230</v>
      </c>
      <c r="B160" t="s">
        <v>375</v>
      </c>
      <c r="C160" t="s">
        <v>1573</v>
      </c>
      <c r="D160" s="2">
        <v>780124060</v>
      </c>
    </row>
    <row r="161" spans="1:4" x14ac:dyDescent="0.3">
      <c r="A161" t="s">
        <v>2184</v>
      </c>
      <c r="B161" t="s">
        <v>17</v>
      </c>
      <c r="C161" t="s">
        <v>582</v>
      </c>
      <c r="D161" s="2">
        <v>51234030</v>
      </c>
    </row>
    <row r="162" spans="1:4" x14ac:dyDescent="0.3">
      <c r="A162" t="s">
        <v>2183</v>
      </c>
      <c r="B162" t="s">
        <v>17</v>
      </c>
      <c r="C162" t="s">
        <v>581</v>
      </c>
      <c r="D162" s="2">
        <v>51233000</v>
      </c>
    </row>
    <row r="163" spans="1:4" x14ac:dyDescent="0.3">
      <c r="A163" t="s">
        <v>2891</v>
      </c>
      <c r="B163" t="s">
        <v>227</v>
      </c>
      <c r="C163" t="s">
        <v>1263</v>
      </c>
      <c r="D163" s="2">
        <v>480804080</v>
      </c>
    </row>
    <row r="164" spans="1:4" x14ac:dyDescent="0.3">
      <c r="A164" t="s">
        <v>2890</v>
      </c>
      <c r="B164" t="s">
        <v>227</v>
      </c>
      <c r="C164" t="s">
        <v>1262</v>
      </c>
      <c r="D164" s="2">
        <v>480804070</v>
      </c>
    </row>
    <row r="165" spans="1:4" x14ac:dyDescent="0.3">
      <c r="A165" t="s">
        <v>2889</v>
      </c>
      <c r="B165" t="s">
        <v>227</v>
      </c>
      <c r="C165" t="s">
        <v>1261</v>
      </c>
      <c r="D165" s="2">
        <v>480804060</v>
      </c>
    </row>
    <row r="166" spans="1:4" x14ac:dyDescent="0.3">
      <c r="A166" t="s">
        <v>2887</v>
      </c>
      <c r="B166" t="s">
        <v>227</v>
      </c>
      <c r="C166" t="s">
        <v>1259</v>
      </c>
      <c r="D166" s="2">
        <v>480802100</v>
      </c>
    </row>
    <row r="167" spans="1:4" x14ac:dyDescent="0.3">
      <c r="A167" t="s">
        <v>2888</v>
      </c>
      <c r="B167" t="s">
        <v>227</v>
      </c>
      <c r="C167" t="s">
        <v>1260</v>
      </c>
      <c r="D167" s="2">
        <v>480804020</v>
      </c>
    </row>
    <row r="168" spans="1:4" x14ac:dyDescent="0.3">
      <c r="A168" t="s">
        <v>3337</v>
      </c>
      <c r="B168" t="s">
        <v>419</v>
      </c>
      <c r="C168" t="s">
        <v>1673</v>
      </c>
      <c r="D168" s="2">
        <v>900754020</v>
      </c>
    </row>
    <row r="169" spans="1:4" x14ac:dyDescent="0.3">
      <c r="A169" t="s">
        <v>3426</v>
      </c>
      <c r="B169" t="s">
        <v>439</v>
      </c>
      <c r="C169" t="s">
        <v>742</v>
      </c>
      <c r="D169" s="2">
        <v>940862050</v>
      </c>
    </row>
    <row r="170" spans="1:4" x14ac:dyDescent="0.3">
      <c r="A170" t="s">
        <v>3427</v>
      </c>
      <c r="B170" t="s">
        <v>439</v>
      </c>
      <c r="C170" t="s">
        <v>815</v>
      </c>
      <c r="D170" s="2">
        <v>940864060</v>
      </c>
    </row>
    <row r="171" spans="1:4" x14ac:dyDescent="0.3">
      <c r="A171" t="s">
        <v>2231</v>
      </c>
      <c r="B171" t="s">
        <v>41</v>
      </c>
      <c r="C171" t="s">
        <v>629</v>
      </c>
      <c r="D171" s="2">
        <v>100913000</v>
      </c>
    </row>
    <row r="172" spans="1:4" x14ac:dyDescent="0.3">
      <c r="A172" t="s">
        <v>2232</v>
      </c>
      <c r="B172" t="s">
        <v>41</v>
      </c>
      <c r="C172" t="s">
        <v>630</v>
      </c>
      <c r="D172" s="2">
        <v>100914050</v>
      </c>
    </row>
    <row r="173" spans="1:4" x14ac:dyDescent="0.3">
      <c r="A173" t="s">
        <v>2403</v>
      </c>
      <c r="B173" t="s">
        <v>95</v>
      </c>
      <c r="C173" t="s">
        <v>799</v>
      </c>
      <c r="D173" s="2">
        <v>220881050</v>
      </c>
    </row>
    <row r="174" spans="1:4" x14ac:dyDescent="0.3">
      <c r="A174" t="s">
        <v>2404</v>
      </c>
      <c r="B174" t="s">
        <v>95</v>
      </c>
      <c r="C174" t="s">
        <v>800</v>
      </c>
      <c r="D174" s="2">
        <v>220884020</v>
      </c>
    </row>
    <row r="175" spans="1:4" x14ac:dyDescent="0.3">
      <c r="A175" t="s">
        <v>3635</v>
      </c>
      <c r="B175" t="s">
        <v>474</v>
      </c>
      <c r="C175" t="s">
        <v>1944</v>
      </c>
      <c r="D175" s="2">
        <v>1000601050</v>
      </c>
    </row>
    <row r="176" spans="1:4" x14ac:dyDescent="0.3">
      <c r="A176" t="s">
        <v>3636</v>
      </c>
      <c r="B176" t="s">
        <v>474</v>
      </c>
      <c r="C176" t="s">
        <v>1945</v>
      </c>
      <c r="D176" s="2">
        <v>1000604020</v>
      </c>
    </row>
    <row r="177" spans="1:4" x14ac:dyDescent="0.3">
      <c r="A177" t="s">
        <v>3131</v>
      </c>
      <c r="B177" t="s">
        <v>325</v>
      </c>
      <c r="C177" t="s">
        <v>1482</v>
      </c>
      <c r="D177" s="2">
        <v>670614040</v>
      </c>
    </row>
    <row r="178" spans="1:4" x14ac:dyDescent="0.3">
      <c r="A178" t="s">
        <v>3130</v>
      </c>
      <c r="B178" t="s">
        <v>325</v>
      </c>
      <c r="C178" t="s">
        <v>1481</v>
      </c>
      <c r="D178" s="2">
        <v>670613000</v>
      </c>
    </row>
    <row r="179" spans="1:4" x14ac:dyDescent="0.3">
      <c r="A179" t="s">
        <v>3003</v>
      </c>
      <c r="B179" t="s">
        <v>267</v>
      </c>
      <c r="C179" t="s">
        <v>1362</v>
      </c>
      <c r="D179" s="2">
        <v>511531050</v>
      </c>
    </row>
    <row r="180" spans="1:4" x14ac:dyDescent="0.3">
      <c r="A180" t="s">
        <v>3004</v>
      </c>
      <c r="B180" t="s">
        <v>267</v>
      </c>
      <c r="C180" t="s">
        <v>1363</v>
      </c>
      <c r="D180" s="2">
        <v>511534020</v>
      </c>
    </row>
    <row r="181" spans="1:4" x14ac:dyDescent="0.3">
      <c r="A181" t="s">
        <v>3080</v>
      </c>
      <c r="B181" t="s">
        <v>302</v>
      </c>
      <c r="C181" t="s">
        <v>1433</v>
      </c>
      <c r="D181" s="2">
        <v>591174020</v>
      </c>
    </row>
    <row r="182" spans="1:4" x14ac:dyDescent="0.3">
      <c r="A182" t="s">
        <v>3079</v>
      </c>
      <c r="B182" t="s">
        <v>302</v>
      </c>
      <c r="C182" t="s">
        <v>1432</v>
      </c>
      <c r="D182" s="2">
        <v>591173000</v>
      </c>
    </row>
    <row r="183" spans="1:4" x14ac:dyDescent="0.3">
      <c r="A183" t="s">
        <v>2919</v>
      </c>
      <c r="B183" t="s">
        <v>245</v>
      </c>
      <c r="C183" t="s">
        <v>1286</v>
      </c>
      <c r="D183" s="2">
        <v>489283905</v>
      </c>
    </row>
    <row r="184" spans="1:4" x14ac:dyDescent="0.3">
      <c r="A184" t="s">
        <v>2920</v>
      </c>
      <c r="B184" t="s">
        <v>245</v>
      </c>
      <c r="C184" t="s">
        <v>1287</v>
      </c>
      <c r="D184" s="2">
        <v>489286905</v>
      </c>
    </row>
    <row r="185" spans="1:4" x14ac:dyDescent="0.3">
      <c r="A185" t="s">
        <v>2426</v>
      </c>
      <c r="B185" t="s">
        <v>102</v>
      </c>
      <c r="C185" t="s">
        <v>820</v>
      </c>
      <c r="D185" s="2">
        <v>231014040</v>
      </c>
    </row>
    <row r="186" spans="1:4" x14ac:dyDescent="0.3">
      <c r="A186" t="s">
        <v>2425</v>
      </c>
      <c r="B186" t="s">
        <v>102</v>
      </c>
      <c r="C186" t="s">
        <v>819</v>
      </c>
      <c r="D186" s="2">
        <v>231013000</v>
      </c>
    </row>
    <row r="187" spans="1:4" x14ac:dyDescent="0.3">
      <c r="A187" t="s">
        <v>2427</v>
      </c>
      <c r="B187" t="s">
        <v>102</v>
      </c>
      <c r="C187" t="s">
        <v>821</v>
      </c>
      <c r="D187" s="2">
        <v>231014060</v>
      </c>
    </row>
    <row r="188" spans="1:4" x14ac:dyDescent="0.3">
      <c r="A188" t="s">
        <v>3140</v>
      </c>
      <c r="B188" t="s">
        <v>331</v>
      </c>
      <c r="C188" t="s">
        <v>1491</v>
      </c>
      <c r="D188" s="2">
        <v>680754020</v>
      </c>
    </row>
    <row r="189" spans="1:4" x14ac:dyDescent="0.3">
      <c r="A189" t="s">
        <v>2571</v>
      </c>
      <c r="B189" t="s">
        <v>150</v>
      </c>
      <c r="C189" t="s">
        <v>959</v>
      </c>
      <c r="D189" s="2">
        <v>350971050</v>
      </c>
    </row>
    <row r="190" spans="1:4" x14ac:dyDescent="0.3">
      <c r="A190" t="s">
        <v>2572</v>
      </c>
      <c r="B190" t="s">
        <v>150</v>
      </c>
      <c r="C190" t="s">
        <v>960</v>
      </c>
      <c r="D190" s="2">
        <v>350974020</v>
      </c>
    </row>
    <row r="191" spans="1:4" x14ac:dyDescent="0.3">
      <c r="A191" t="s">
        <v>3564</v>
      </c>
      <c r="B191" t="s">
        <v>453</v>
      </c>
      <c r="C191" t="s">
        <v>1879</v>
      </c>
      <c r="D191" s="2">
        <v>961024020</v>
      </c>
    </row>
    <row r="192" spans="1:4" x14ac:dyDescent="0.3">
      <c r="A192" t="s">
        <v>3565</v>
      </c>
      <c r="B192" t="s">
        <v>453</v>
      </c>
      <c r="C192" t="s">
        <v>1880</v>
      </c>
      <c r="D192" s="2">
        <v>961024040</v>
      </c>
    </row>
    <row r="193" spans="1:4" x14ac:dyDescent="0.3">
      <c r="A193" t="s">
        <v>3563</v>
      </c>
      <c r="B193" t="s">
        <v>453</v>
      </c>
      <c r="C193" t="s">
        <v>1878</v>
      </c>
      <c r="D193" s="2">
        <v>961023000</v>
      </c>
    </row>
    <row r="194" spans="1:4" x14ac:dyDescent="0.3">
      <c r="A194" t="s">
        <v>3566</v>
      </c>
      <c r="B194" t="s">
        <v>453</v>
      </c>
      <c r="C194" t="s">
        <v>1881</v>
      </c>
      <c r="D194" s="2">
        <v>961025000</v>
      </c>
    </row>
    <row r="195" spans="1:4" x14ac:dyDescent="0.3">
      <c r="A195" t="s">
        <v>3735</v>
      </c>
      <c r="B195" t="s">
        <v>524</v>
      </c>
      <c r="C195" t="s">
        <v>2036</v>
      </c>
      <c r="D195" s="2">
        <v>1110873000</v>
      </c>
    </row>
    <row r="196" spans="1:4" x14ac:dyDescent="0.3">
      <c r="A196" t="s">
        <v>3736</v>
      </c>
      <c r="B196" t="s">
        <v>524</v>
      </c>
      <c r="C196" t="s">
        <v>2037</v>
      </c>
      <c r="D196" s="2">
        <v>1110874040</v>
      </c>
    </row>
    <row r="197" spans="1:4" x14ac:dyDescent="0.3">
      <c r="A197" t="s">
        <v>2416</v>
      </c>
      <c r="B197" t="s">
        <v>99</v>
      </c>
      <c r="C197" t="s">
        <v>812</v>
      </c>
      <c r="D197" s="2">
        <v>220924020</v>
      </c>
    </row>
    <row r="198" spans="1:4" x14ac:dyDescent="0.3">
      <c r="A198" t="s">
        <v>2325</v>
      </c>
      <c r="B198" t="s">
        <v>65</v>
      </c>
      <c r="C198" t="s">
        <v>723</v>
      </c>
      <c r="D198" s="2">
        <v>150031050</v>
      </c>
    </row>
    <row r="199" spans="1:4" x14ac:dyDescent="0.3">
      <c r="A199" t="s">
        <v>2326</v>
      </c>
      <c r="B199" t="s">
        <v>65</v>
      </c>
      <c r="C199" t="s">
        <v>724</v>
      </c>
      <c r="D199" s="2">
        <v>150034020</v>
      </c>
    </row>
    <row r="200" spans="1:4" x14ac:dyDescent="0.3">
      <c r="A200" t="s">
        <v>2713</v>
      </c>
      <c r="B200" t="s">
        <v>193</v>
      </c>
      <c r="C200" t="s">
        <v>1092</v>
      </c>
      <c r="D200" s="2">
        <v>421243000</v>
      </c>
    </row>
    <row r="201" spans="1:4" x14ac:dyDescent="0.3">
      <c r="A201" t="s">
        <v>2714</v>
      </c>
      <c r="B201" t="s">
        <v>193</v>
      </c>
      <c r="C201" t="s">
        <v>1093</v>
      </c>
      <c r="D201" s="2">
        <v>421244080</v>
      </c>
    </row>
    <row r="202" spans="1:4" x14ac:dyDescent="0.3">
      <c r="A202" t="s">
        <v>2490</v>
      </c>
      <c r="B202" t="s">
        <v>111</v>
      </c>
      <c r="C202" t="s">
        <v>882</v>
      </c>
      <c r="D202" s="2">
        <v>250033000</v>
      </c>
    </row>
    <row r="203" spans="1:4" x14ac:dyDescent="0.3">
      <c r="A203" t="s">
        <v>2491</v>
      </c>
      <c r="B203" t="s">
        <v>111</v>
      </c>
      <c r="C203" t="s">
        <v>883</v>
      </c>
      <c r="D203" s="2">
        <v>250034020</v>
      </c>
    </row>
    <row r="204" spans="1:4" x14ac:dyDescent="0.3">
      <c r="A204" t="s">
        <v>2215</v>
      </c>
      <c r="B204" t="s">
        <v>33</v>
      </c>
      <c r="C204" t="s">
        <v>613</v>
      </c>
      <c r="D204" s="2">
        <v>81113000</v>
      </c>
    </row>
    <row r="205" spans="1:4" x14ac:dyDescent="0.3">
      <c r="A205" t="s">
        <v>2216</v>
      </c>
      <c r="B205" t="s">
        <v>33</v>
      </c>
      <c r="C205" t="s">
        <v>614</v>
      </c>
      <c r="D205" s="2">
        <v>81114020</v>
      </c>
    </row>
    <row r="206" spans="1:4" x14ac:dyDescent="0.3">
      <c r="A206" t="s">
        <v>2492</v>
      </c>
      <c r="B206" t="s">
        <v>112</v>
      </c>
      <c r="C206" t="s">
        <v>884</v>
      </c>
      <c r="D206" s="2">
        <v>260013000</v>
      </c>
    </row>
    <row r="207" spans="1:4" x14ac:dyDescent="0.3">
      <c r="A207" t="s">
        <v>2493</v>
      </c>
      <c r="B207" t="s">
        <v>112</v>
      </c>
      <c r="C207" t="s">
        <v>885</v>
      </c>
      <c r="D207" s="2">
        <v>260014020</v>
      </c>
    </row>
    <row r="208" spans="1:4" x14ac:dyDescent="0.3">
      <c r="A208" t="s">
        <v>2495</v>
      </c>
      <c r="B208" t="s">
        <v>114</v>
      </c>
      <c r="C208" t="s">
        <v>887</v>
      </c>
      <c r="D208" s="2">
        <v>260051050</v>
      </c>
    </row>
    <row r="209" spans="1:4" x14ac:dyDescent="0.3">
      <c r="A209" t="s">
        <v>2496</v>
      </c>
      <c r="B209" t="s">
        <v>114</v>
      </c>
      <c r="C209" t="s">
        <v>888</v>
      </c>
      <c r="D209" s="2">
        <v>260054020</v>
      </c>
    </row>
    <row r="210" spans="1:4" x14ac:dyDescent="0.3">
      <c r="A210" t="s">
        <v>2251</v>
      </c>
      <c r="B210" t="s">
        <v>43</v>
      </c>
      <c r="C210" t="s">
        <v>649</v>
      </c>
      <c r="D210" s="2">
        <v>100935020</v>
      </c>
    </row>
    <row r="211" spans="1:4" x14ac:dyDescent="0.3">
      <c r="A211" t="s">
        <v>2259</v>
      </c>
      <c r="B211" t="s">
        <v>43</v>
      </c>
      <c r="C211" t="s">
        <v>657</v>
      </c>
      <c r="D211" s="2">
        <v>100936000</v>
      </c>
    </row>
    <row r="212" spans="1:4" x14ac:dyDescent="0.3">
      <c r="A212" t="s">
        <v>2253</v>
      </c>
      <c r="B212" t="s">
        <v>43</v>
      </c>
      <c r="C212" t="s">
        <v>651</v>
      </c>
      <c r="D212" s="2">
        <v>100935030</v>
      </c>
    </row>
    <row r="213" spans="1:4" x14ac:dyDescent="0.3">
      <c r="A213" t="s">
        <v>2239</v>
      </c>
      <c r="B213" t="s">
        <v>43</v>
      </c>
      <c r="C213" t="s">
        <v>637</v>
      </c>
      <c r="D213" s="2">
        <v>100933040</v>
      </c>
    </row>
    <row r="214" spans="1:4" x14ac:dyDescent="0.3">
      <c r="A214" t="s">
        <v>2237</v>
      </c>
      <c r="B214" t="s">
        <v>43</v>
      </c>
      <c r="C214" t="s">
        <v>635</v>
      </c>
      <c r="D214" s="2">
        <v>100932075</v>
      </c>
    </row>
    <row r="215" spans="1:4" x14ac:dyDescent="0.3">
      <c r="A215" t="s">
        <v>2236</v>
      </c>
      <c r="B215" t="s">
        <v>43</v>
      </c>
      <c r="C215" t="s">
        <v>634</v>
      </c>
      <c r="D215" s="2">
        <v>100932060</v>
      </c>
    </row>
    <row r="216" spans="1:4" x14ac:dyDescent="0.3">
      <c r="A216" t="s">
        <v>2249</v>
      </c>
      <c r="B216" t="s">
        <v>43</v>
      </c>
      <c r="C216" t="s">
        <v>647</v>
      </c>
      <c r="D216" s="2">
        <v>100935000</v>
      </c>
    </row>
    <row r="217" spans="1:4" x14ac:dyDescent="0.3">
      <c r="A217" t="s">
        <v>2240</v>
      </c>
      <c r="B217" t="s">
        <v>43</v>
      </c>
      <c r="C217" t="s">
        <v>638</v>
      </c>
      <c r="D217" s="2">
        <v>100933060</v>
      </c>
    </row>
    <row r="218" spans="1:4" x14ac:dyDescent="0.3">
      <c r="A218" t="s">
        <v>2246</v>
      </c>
      <c r="B218" t="s">
        <v>43</v>
      </c>
      <c r="C218" t="s">
        <v>644</v>
      </c>
      <c r="D218" s="2">
        <v>100934055</v>
      </c>
    </row>
    <row r="219" spans="1:4" x14ac:dyDescent="0.3">
      <c r="A219" t="s">
        <v>2260</v>
      </c>
      <c r="B219" t="s">
        <v>43</v>
      </c>
      <c r="C219" t="s">
        <v>658</v>
      </c>
      <c r="D219" s="2">
        <v>100936010</v>
      </c>
    </row>
    <row r="220" spans="1:4" x14ac:dyDescent="0.3">
      <c r="A220" t="s">
        <v>2256</v>
      </c>
      <c r="B220" t="s">
        <v>43</v>
      </c>
      <c r="C220" t="s">
        <v>654</v>
      </c>
      <c r="D220" s="2">
        <v>100935050</v>
      </c>
    </row>
    <row r="221" spans="1:4" x14ac:dyDescent="0.3">
      <c r="A221" t="s">
        <v>2258</v>
      </c>
      <c r="B221" t="s">
        <v>43</v>
      </c>
      <c r="C221" t="s">
        <v>656</v>
      </c>
      <c r="D221" s="2">
        <v>100935080</v>
      </c>
    </row>
    <row r="222" spans="1:4" x14ac:dyDescent="0.3">
      <c r="A222" t="s">
        <v>2238</v>
      </c>
      <c r="B222" t="s">
        <v>43</v>
      </c>
      <c r="C222" t="s">
        <v>636</v>
      </c>
      <c r="D222" s="2">
        <v>100933000</v>
      </c>
    </row>
    <row r="223" spans="1:4" x14ac:dyDescent="0.3">
      <c r="A223" t="s">
        <v>2235</v>
      </c>
      <c r="B223" t="s">
        <v>43</v>
      </c>
      <c r="C223" t="s">
        <v>633</v>
      </c>
      <c r="D223" s="2">
        <v>100932050</v>
      </c>
    </row>
    <row r="224" spans="1:4" x14ac:dyDescent="0.3">
      <c r="A224" t="s">
        <v>2243</v>
      </c>
      <c r="B224" t="s">
        <v>43</v>
      </c>
      <c r="C224" t="s">
        <v>641</v>
      </c>
      <c r="D224" s="2">
        <v>100934030</v>
      </c>
    </row>
    <row r="225" spans="1:4" x14ac:dyDescent="0.3">
      <c r="A225" t="s">
        <v>2254</v>
      </c>
      <c r="B225" t="s">
        <v>43</v>
      </c>
      <c r="C225" t="s">
        <v>652</v>
      </c>
      <c r="D225" s="2">
        <v>100935035</v>
      </c>
    </row>
    <row r="226" spans="1:4" x14ac:dyDescent="0.3">
      <c r="A226" t="s">
        <v>2257</v>
      </c>
      <c r="B226" t="s">
        <v>43</v>
      </c>
      <c r="C226" t="s">
        <v>655</v>
      </c>
      <c r="D226" s="2">
        <v>100935060</v>
      </c>
    </row>
    <row r="227" spans="1:4" x14ac:dyDescent="0.3">
      <c r="A227" t="s">
        <v>2244</v>
      </c>
      <c r="B227" t="s">
        <v>43</v>
      </c>
      <c r="C227" t="s">
        <v>642</v>
      </c>
      <c r="D227" s="2">
        <v>100934040</v>
      </c>
    </row>
    <row r="228" spans="1:4" x14ac:dyDescent="0.3">
      <c r="A228" t="s">
        <v>2252</v>
      </c>
      <c r="B228" t="s">
        <v>43</v>
      </c>
      <c r="C228" t="s">
        <v>650</v>
      </c>
      <c r="D228" s="2">
        <v>100935025</v>
      </c>
    </row>
    <row r="229" spans="1:4" x14ac:dyDescent="0.3">
      <c r="A229" t="s">
        <v>2261</v>
      </c>
      <c r="B229" t="s">
        <v>43</v>
      </c>
      <c r="C229" t="s">
        <v>659</v>
      </c>
      <c r="D229" s="2">
        <v>100936020</v>
      </c>
    </row>
    <row r="230" spans="1:4" x14ac:dyDescent="0.3">
      <c r="A230" t="s">
        <v>2245</v>
      </c>
      <c r="B230" t="s">
        <v>43</v>
      </c>
      <c r="C230" t="s">
        <v>643</v>
      </c>
      <c r="D230" s="2">
        <v>100934050</v>
      </c>
    </row>
    <row r="231" spans="1:4" x14ac:dyDescent="0.3">
      <c r="A231" t="s">
        <v>2248</v>
      </c>
      <c r="B231" t="s">
        <v>43</v>
      </c>
      <c r="C231" t="s">
        <v>646</v>
      </c>
      <c r="D231" s="2">
        <v>100934070</v>
      </c>
    </row>
    <row r="232" spans="1:4" x14ac:dyDescent="0.3">
      <c r="A232" t="s">
        <v>2262</v>
      </c>
      <c r="B232" t="s">
        <v>43</v>
      </c>
      <c r="C232" t="s">
        <v>660</v>
      </c>
      <c r="D232" s="2">
        <v>100936040</v>
      </c>
    </row>
    <row r="233" spans="1:4" x14ac:dyDescent="0.3">
      <c r="A233" t="s">
        <v>2247</v>
      </c>
      <c r="B233" t="s">
        <v>43</v>
      </c>
      <c r="C233" t="s">
        <v>645</v>
      </c>
      <c r="D233" s="2">
        <v>100934060</v>
      </c>
    </row>
    <row r="234" spans="1:4" x14ac:dyDescent="0.3">
      <c r="A234" t="s">
        <v>2255</v>
      </c>
      <c r="B234" t="s">
        <v>43</v>
      </c>
      <c r="C234" t="s">
        <v>653</v>
      </c>
      <c r="D234" s="2">
        <v>100935040</v>
      </c>
    </row>
    <row r="235" spans="1:4" x14ac:dyDescent="0.3">
      <c r="A235" t="s">
        <v>2241</v>
      </c>
      <c r="B235" t="s">
        <v>43</v>
      </c>
      <c r="C235" t="s">
        <v>639</v>
      </c>
      <c r="D235" s="2">
        <v>100933080</v>
      </c>
    </row>
    <row r="236" spans="1:4" x14ac:dyDescent="0.3">
      <c r="A236" t="s">
        <v>2250</v>
      </c>
      <c r="B236" t="s">
        <v>43</v>
      </c>
      <c r="C236" t="s">
        <v>648</v>
      </c>
      <c r="D236" s="2">
        <v>100935010</v>
      </c>
    </row>
    <row r="237" spans="1:4" x14ac:dyDescent="0.3">
      <c r="A237" t="s">
        <v>2242</v>
      </c>
      <c r="B237" t="s">
        <v>43</v>
      </c>
      <c r="C237" t="s">
        <v>640</v>
      </c>
      <c r="D237" s="2">
        <v>100934020</v>
      </c>
    </row>
    <row r="238" spans="1:4" x14ac:dyDescent="0.3">
      <c r="A238" t="s">
        <v>2171</v>
      </c>
      <c r="B238" t="s">
        <v>11</v>
      </c>
      <c r="C238" t="s">
        <v>569</v>
      </c>
      <c r="D238" s="2">
        <v>41061050</v>
      </c>
    </row>
    <row r="239" spans="1:4" x14ac:dyDescent="0.3">
      <c r="A239" t="s">
        <v>2172</v>
      </c>
      <c r="B239" t="s">
        <v>11</v>
      </c>
      <c r="C239" t="s">
        <v>570</v>
      </c>
      <c r="D239" s="2">
        <v>41064020</v>
      </c>
    </row>
    <row r="240" spans="1:4" x14ac:dyDescent="0.3">
      <c r="A240" t="s">
        <v>3024</v>
      </c>
      <c r="B240" t="s">
        <v>277</v>
      </c>
      <c r="C240" t="s">
        <v>1383</v>
      </c>
      <c r="D240" s="2">
        <v>540374020</v>
      </c>
    </row>
    <row r="241" spans="1:4" x14ac:dyDescent="0.3">
      <c r="A241" t="s">
        <v>3023</v>
      </c>
      <c r="B241" t="s">
        <v>277</v>
      </c>
      <c r="C241" t="s">
        <v>1382</v>
      </c>
      <c r="D241" s="2">
        <v>540371050</v>
      </c>
    </row>
    <row r="242" spans="1:4" x14ac:dyDescent="0.3">
      <c r="A242" t="s">
        <v>3760</v>
      </c>
      <c r="B242" t="s">
        <v>538</v>
      </c>
      <c r="C242" t="s">
        <v>2096</v>
      </c>
      <c r="D242" s="2">
        <v>1159066932</v>
      </c>
    </row>
    <row r="243" spans="1:4" x14ac:dyDescent="0.3">
      <c r="A243" t="s">
        <v>3758</v>
      </c>
      <c r="B243" t="s">
        <v>538</v>
      </c>
      <c r="C243" t="s">
        <v>2094</v>
      </c>
      <c r="D243" s="2">
        <v>1159063920</v>
      </c>
    </row>
    <row r="244" spans="1:4" x14ac:dyDescent="0.3">
      <c r="A244" t="s">
        <v>3759</v>
      </c>
      <c r="B244" t="s">
        <v>538</v>
      </c>
      <c r="C244" t="s">
        <v>2095</v>
      </c>
      <c r="D244" s="2">
        <v>1159066930</v>
      </c>
    </row>
    <row r="245" spans="1:4" x14ac:dyDescent="0.3">
      <c r="A245" t="s">
        <v>2512</v>
      </c>
      <c r="B245" t="s">
        <v>117</v>
      </c>
      <c r="C245" t="s">
        <v>900</v>
      </c>
      <c r="D245" s="2">
        <v>270564020</v>
      </c>
    </row>
    <row r="246" spans="1:4" x14ac:dyDescent="0.3">
      <c r="A246" t="s">
        <v>2511</v>
      </c>
      <c r="B246" t="s">
        <v>117</v>
      </c>
      <c r="C246" t="s">
        <v>899</v>
      </c>
      <c r="D246" s="2">
        <v>270561050</v>
      </c>
    </row>
    <row r="247" spans="1:4" x14ac:dyDescent="0.3">
      <c r="A247" t="s">
        <v>3223</v>
      </c>
      <c r="B247" t="s">
        <v>372</v>
      </c>
      <c r="C247" t="s">
        <v>1566</v>
      </c>
      <c r="D247" s="2">
        <v>780041050</v>
      </c>
    </row>
    <row r="248" spans="1:4" x14ac:dyDescent="0.3">
      <c r="A248" t="s">
        <v>3224</v>
      </c>
      <c r="B248" t="s">
        <v>372</v>
      </c>
      <c r="C248" t="s">
        <v>1567</v>
      </c>
      <c r="D248" s="2">
        <v>780044020</v>
      </c>
    </row>
    <row r="249" spans="1:4" x14ac:dyDescent="0.3">
      <c r="A249" t="s">
        <v>3197</v>
      </c>
      <c r="B249" t="s">
        <v>357</v>
      </c>
      <c r="C249" t="s">
        <v>1541</v>
      </c>
      <c r="D249" s="2">
        <v>750844020</v>
      </c>
    </row>
    <row r="250" spans="1:4" x14ac:dyDescent="0.3">
      <c r="A250" t="s">
        <v>3196</v>
      </c>
      <c r="B250" t="s">
        <v>357</v>
      </c>
      <c r="C250" t="s">
        <v>1540</v>
      </c>
      <c r="D250" s="2">
        <v>750841050</v>
      </c>
    </row>
    <row r="251" spans="1:4" x14ac:dyDescent="0.3">
      <c r="A251" t="s">
        <v>2300</v>
      </c>
      <c r="B251" t="s">
        <v>54</v>
      </c>
      <c r="C251" t="s">
        <v>698</v>
      </c>
      <c r="D251" s="2">
        <v>130584020</v>
      </c>
    </row>
    <row r="252" spans="1:4" x14ac:dyDescent="0.3">
      <c r="A252" t="s">
        <v>2723</v>
      </c>
      <c r="B252" t="s">
        <v>198</v>
      </c>
      <c r="C252" t="s">
        <v>1101</v>
      </c>
      <c r="D252" s="2">
        <v>440781050</v>
      </c>
    </row>
    <row r="253" spans="1:4" x14ac:dyDescent="0.3">
      <c r="A253" t="s">
        <v>2724</v>
      </c>
      <c r="B253" t="s">
        <v>198</v>
      </c>
      <c r="C253" t="s">
        <v>1102</v>
      </c>
      <c r="D253" s="2">
        <v>440784020</v>
      </c>
    </row>
    <row r="254" spans="1:4" x14ac:dyDescent="0.3">
      <c r="A254" t="s">
        <v>3675</v>
      </c>
      <c r="B254" t="s">
        <v>493</v>
      </c>
      <c r="C254" t="s">
        <v>1980</v>
      </c>
      <c r="D254" s="2">
        <v>1040434020</v>
      </c>
    </row>
    <row r="255" spans="1:4" x14ac:dyDescent="0.3">
      <c r="A255" t="s">
        <v>3674</v>
      </c>
      <c r="B255" t="s">
        <v>493</v>
      </c>
      <c r="C255" t="s">
        <v>1979</v>
      </c>
      <c r="D255" s="2">
        <v>1040431050</v>
      </c>
    </row>
    <row r="256" spans="1:4" x14ac:dyDescent="0.3">
      <c r="A256" t="s">
        <v>2521</v>
      </c>
      <c r="B256" t="s">
        <v>122</v>
      </c>
      <c r="C256" t="s">
        <v>909</v>
      </c>
      <c r="D256" s="2">
        <v>281013000</v>
      </c>
    </row>
    <row r="257" spans="1:4" x14ac:dyDescent="0.3">
      <c r="A257" t="s">
        <v>2522</v>
      </c>
      <c r="B257" t="s">
        <v>122</v>
      </c>
      <c r="C257" t="s">
        <v>910</v>
      </c>
      <c r="D257" s="2">
        <v>281014020</v>
      </c>
    </row>
    <row r="258" spans="1:4" x14ac:dyDescent="0.3">
      <c r="A258" t="s">
        <v>2524</v>
      </c>
      <c r="B258" t="s">
        <v>123</v>
      </c>
      <c r="C258" t="s">
        <v>912</v>
      </c>
      <c r="D258" s="2">
        <v>281024020</v>
      </c>
    </row>
    <row r="259" spans="1:4" x14ac:dyDescent="0.3">
      <c r="A259" t="s">
        <v>2523</v>
      </c>
      <c r="B259" t="s">
        <v>123</v>
      </c>
      <c r="C259" t="s">
        <v>911</v>
      </c>
      <c r="D259" s="2">
        <v>281023000</v>
      </c>
    </row>
    <row r="260" spans="1:4" x14ac:dyDescent="0.3">
      <c r="A260" t="s">
        <v>3315</v>
      </c>
      <c r="B260" t="s">
        <v>407</v>
      </c>
      <c r="C260" t="s">
        <v>1653</v>
      </c>
      <c r="D260" s="2">
        <v>850494020</v>
      </c>
    </row>
    <row r="261" spans="1:4" x14ac:dyDescent="0.3">
      <c r="A261" t="s">
        <v>3314</v>
      </c>
      <c r="B261" t="s">
        <v>407</v>
      </c>
      <c r="C261" t="s">
        <v>1652</v>
      </c>
      <c r="D261" s="2">
        <v>850491050</v>
      </c>
    </row>
    <row r="262" spans="1:4" x14ac:dyDescent="0.3">
      <c r="A262" t="s">
        <v>2915</v>
      </c>
      <c r="B262" t="s">
        <v>243</v>
      </c>
      <c r="C262" t="s">
        <v>1283</v>
      </c>
      <c r="D262" s="2">
        <v>489261905</v>
      </c>
    </row>
    <row r="263" spans="1:4" x14ac:dyDescent="0.3">
      <c r="A263" t="s">
        <v>2917</v>
      </c>
      <c r="B263" t="s">
        <v>243</v>
      </c>
      <c r="C263" t="s">
        <v>1285</v>
      </c>
      <c r="D263" s="2">
        <v>489266990</v>
      </c>
    </row>
    <row r="264" spans="1:4" x14ac:dyDescent="0.3">
      <c r="A264" t="s">
        <v>2916</v>
      </c>
      <c r="B264" t="s">
        <v>243</v>
      </c>
      <c r="C264" t="s">
        <v>1284</v>
      </c>
      <c r="D264" s="2">
        <v>489266905</v>
      </c>
    </row>
    <row r="265" spans="1:4" x14ac:dyDescent="0.3">
      <c r="A265" t="s">
        <v>2994</v>
      </c>
      <c r="B265" t="s">
        <v>263</v>
      </c>
      <c r="C265" t="s">
        <v>1353</v>
      </c>
      <c r="D265" s="2">
        <v>500131050</v>
      </c>
    </row>
    <row r="266" spans="1:4" x14ac:dyDescent="0.3">
      <c r="A266" t="s">
        <v>2995</v>
      </c>
      <c r="B266" t="s">
        <v>263</v>
      </c>
      <c r="C266" t="s">
        <v>1354</v>
      </c>
      <c r="D266" s="2">
        <v>500134020</v>
      </c>
    </row>
    <row r="267" spans="1:4" x14ac:dyDescent="0.3">
      <c r="A267" t="s">
        <v>2530</v>
      </c>
      <c r="B267" t="s">
        <v>126</v>
      </c>
      <c r="C267" t="s">
        <v>918</v>
      </c>
      <c r="D267" s="2">
        <v>290024020</v>
      </c>
    </row>
    <row r="268" spans="1:4" x14ac:dyDescent="0.3">
      <c r="A268" t="s">
        <v>2529</v>
      </c>
      <c r="B268" t="s">
        <v>126</v>
      </c>
      <c r="C268" t="s">
        <v>917</v>
      </c>
      <c r="D268" s="2">
        <v>290021050</v>
      </c>
    </row>
    <row r="269" spans="1:4" x14ac:dyDescent="0.3">
      <c r="A269" t="s">
        <v>2536</v>
      </c>
      <c r="B269" t="s">
        <v>129</v>
      </c>
      <c r="C269" t="s">
        <v>924</v>
      </c>
      <c r="D269" s="2">
        <v>300934020</v>
      </c>
    </row>
    <row r="270" spans="1:4" x14ac:dyDescent="0.3">
      <c r="A270" t="s">
        <v>2535</v>
      </c>
      <c r="B270" t="s">
        <v>129</v>
      </c>
      <c r="C270" t="s">
        <v>923</v>
      </c>
      <c r="D270" s="2">
        <v>300933000</v>
      </c>
    </row>
    <row r="271" spans="1:4" x14ac:dyDescent="0.3">
      <c r="A271" t="s">
        <v>2711</v>
      </c>
      <c r="B271" t="s">
        <v>191</v>
      </c>
      <c r="C271" t="s">
        <v>1090</v>
      </c>
      <c r="D271" s="2">
        <v>421194020</v>
      </c>
    </row>
    <row r="272" spans="1:4" x14ac:dyDescent="0.3">
      <c r="A272" t="s">
        <v>3228</v>
      </c>
      <c r="B272" t="s">
        <v>374</v>
      </c>
      <c r="C272" t="s">
        <v>1571</v>
      </c>
      <c r="D272" s="2">
        <v>780094020</v>
      </c>
    </row>
    <row r="273" spans="1:4" x14ac:dyDescent="0.3">
      <c r="A273" t="s">
        <v>3227</v>
      </c>
      <c r="B273" t="s">
        <v>374</v>
      </c>
      <c r="C273" t="s">
        <v>1570</v>
      </c>
      <c r="D273" s="2">
        <v>780091050</v>
      </c>
    </row>
    <row r="274" spans="1:4" x14ac:dyDescent="0.3">
      <c r="A274" t="s">
        <v>2336</v>
      </c>
      <c r="B274" t="s">
        <v>68</v>
      </c>
      <c r="C274" t="s">
        <v>732</v>
      </c>
      <c r="D274" s="2">
        <v>160921050</v>
      </c>
    </row>
    <row r="275" spans="1:4" x14ac:dyDescent="0.3">
      <c r="A275" t="s">
        <v>2337</v>
      </c>
      <c r="B275" t="s">
        <v>68</v>
      </c>
      <c r="C275" t="s">
        <v>733</v>
      </c>
      <c r="D275" s="2">
        <v>160924020</v>
      </c>
    </row>
    <row r="276" spans="1:4" x14ac:dyDescent="0.3">
      <c r="A276" t="s">
        <v>2559</v>
      </c>
      <c r="B276" t="s">
        <v>142</v>
      </c>
      <c r="C276" t="s">
        <v>947</v>
      </c>
      <c r="D276" s="2">
        <v>330934020</v>
      </c>
    </row>
    <row r="277" spans="1:4" x14ac:dyDescent="0.3">
      <c r="A277" t="s">
        <v>2997</v>
      </c>
      <c r="B277" t="s">
        <v>264</v>
      </c>
      <c r="C277" t="s">
        <v>1356</v>
      </c>
      <c r="D277" s="2">
        <v>500144010</v>
      </c>
    </row>
    <row r="278" spans="1:4" x14ac:dyDescent="0.3">
      <c r="A278" t="s">
        <v>2998</v>
      </c>
      <c r="B278" t="s">
        <v>264</v>
      </c>
      <c r="C278" t="s">
        <v>1357</v>
      </c>
      <c r="D278" s="2">
        <v>500144020</v>
      </c>
    </row>
    <row r="279" spans="1:4" x14ac:dyDescent="0.3">
      <c r="A279" t="s">
        <v>2996</v>
      </c>
      <c r="B279" t="s">
        <v>264</v>
      </c>
      <c r="C279" t="s">
        <v>1355</v>
      </c>
      <c r="D279" s="2">
        <v>500142050</v>
      </c>
    </row>
    <row r="280" spans="1:4" x14ac:dyDescent="0.3">
      <c r="A280" t="s">
        <v>3667</v>
      </c>
      <c r="B280" t="s">
        <v>489</v>
      </c>
      <c r="C280" t="s">
        <v>976</v>
      </c>
      <c r="D280" s="2">
        <v>1031324020</v>
      </c>
    </row>
    <row r="281" spans="1:4" x14ac:dyDescent="0.3">
      <c r="A281" t="s">
        <v>3666</v>
      </c>
      <c r="B281" t="s">
        <v>489</v>
      </c>
      <c r="C281" t="s">
        <v>1972</v>
      </c>
      <c r="D281" s="2">
        <v>1031323000</v>
      </c>
    </row>
    <row r="282" spans="1:4" x14ac:dyDescent="0.3">
      <c r="A282" t="s">
        <v>3170</v>
      </c>
      <c r="B282" t="s">
        <v>346</v>
      </c>
      <c r="C282" t="s">
        <v>1519</v>
      </c>
      <c r="D282" s="2">
        <v>731023000</v>
      </c>
    </row>
    <row r="283" spans="1:4" x14ac:dyDescent="0.3">
      <c r="A283" t="s">
        <v>3171</v>
      </c>
      <c r="B283" t="s">
        <v>346</v>
      </c>
      <c r="C283" t="s">
        <v>1520</v>
      </c>
      <c r="D283" s="2">
        <v>731024020</v>
      </c>
    </row>
    <row r="284" spans="1:4" x14ac:dyDescent="0.3">
      <c r="A284" t="s">
        <v>3313</v>
      </c>
      <c r="B284" t="s">
        <v>406</v>
      </c>
      <c r="C284" t="s">
        <v>1651</v>
      </c>
      <c r="D284" s="2">
        <v>850484020</v>
      </c>
    </row>
    <row r="285" spans="1:4" x14ac:dyDescent="0.3">
      <c r="A285" t="s">
        <v>3312</v>
      </c>
      <c r="B285" t="s">
        <v>406</v>
      </c>
      <c r="C285" t="s">
        <v>1650</v>
      </c>
      <c r="D285" s="2">
        <v>850483000</v>
      </c>
    </row>
    <row r="286" spans="1:4" x14ac:dyDescent="0.3">
      <c r="A286" t="s">
        <v>3347</v>
      </c>
      <c r="B286" t="s">
        <v>424</v>
      </c>
      <c r="C286" t="s">
        <v>1683</v>
      </c>
      <c r="D286" s="2">
        <v>910924040</v>
      </c>
    </row>
    <row r="287" spans="1:4" x14ac:dyDescent="0.3">
      <c r="A287" t="s">
        <v>3346</v>
      </c>
      <c r="B287" t="s">
        <v>424</v>
      </c>
      <c r="C287" t="s">
        <v>1682</v>
      </c>
      <c r="D287" s="2">
        <v>910923000</v>
      </c>
    </row>
    <row r="288" spans="1:4" x14ac:dyDescent="0.3">
      <c r="A288" t="s">
        <v>3214</v>
      </c>
      <c r="B288" t="s">
        <v>367</v>
      </c>
      <c r="C288" t="s">
        <v>1557</v>
      </c>
      <c r="D288" s="2">
        <v>771031050</v>
      </c>
    </row>
    <row r="289" spans="1:4" x14ac:dyDescent="0.3">
      <c r="A289" t="s">
        <v>3215</v>
      </c>
      <c r="B289" t="s">
        <v>367</v>
      </c>
      <c r="C289" t="s">
        <v>1558</v>
      </c>
      <c r="D289" s="2">
        <v>771034020</v>
      </c>
    </row>
    <row r="290" spans="1:4" x14ac:dyDescent="0.3">
      <c r="A290" t="s">
        <v>2382</v>
      </c>
      <c r="B290" t="s">
        <v>86</v>
      </c>
      <c r="C290" t="s">
        <v>778</v>
      </c>
      <c r="D290" s="2">
        <v>191504020</v>
      </c>
    </row>
    <row r="291" spans="1:4" x14ac:dyDescent="0.3">
      <c r="A291" t="s">
        <v>2381</v>
      </c>
      <c r="B291" t="s">
        <v>86</v>
      </c>
      <c r="C291" t="s">
        <v>777</v>
      </c>
      <c r="D291" s="2">
        <v>191501050</v>
      </c>
    </row>
    <row r="292" spans="1:4" x14ac:dyDescent="0.3">
      <c r="A292" t="s">
        <v>2970</v>
      </c>
      <c r="B292" t="s">
        <v>257</v>
      </c>
      <c r="C292" t="s">
        <v>1330</v>
      </c>
      <c r="D292" s="2">
        <v>500053000</v>
      </c>
    </row>
    <row r="293" spans="1:4" x14ac:dyDescent="0.3">
      <c r="A293" t="s">
        <v>2971</v>
      </c>
      <c r="B293" t="s">
        <v>257</v>
      </c>
      <c r="C293" t="s">
        <v>1331</v>
      </c>
      <c r="D293" s="2">
        <v>500054040</v>
      </c>
    </row>
    <row r="294" spans="1:4" x14ac:dyDescent="0.3">
      <c r="A294" t="s">
        <v>3771</v>
      </c>
      <c r="B294" t="s">
        <v>543</v>
      </c>
      <c r="C294" t="s">
        <v>2105</v>
      </c>
      <c r="D294" s="2">
        <v>1159236995</v>
      </c>
    </row>
    <row r="295" spans="1:4" x14ac:dyDescent="0.3">
      <c r="A295" t="s">
        <v>3773</v>
      </c>
      <c r="B295" t="s">
        <v>543</v>
      </c>
      <c r="C295" t="s">
        <v>2107</v>
      </c>
      <c r="D295" s="2">
        <v>1159236997</v>
      </c>
    </row>
    <row r="296" spans="1:4" x14ac:dyDescent="0.3">
      <c r="A296" t="s">
        <v>3772</v>
      </c>
      <c r="B296" t="s">
        <v>543</v>
      </c>
      <c r="C296" t="s">
        <v>2106</v>
      </c>
      <c r="D296" s="2">
        <v>1159236996</v>
      </c>
    </row>
    <row r="297" spans="1:4" x14ac:dyDescent="0.3">
      <c r="A297" t="s">
        <v>3774</v>
      </c>
      <c r="B297" t="s">
        <v>543</v>
      </c>
      <c r="C297" t="s">
        <v>2108</v>
      </c>
      <c r="D297" s="2">
        <v>1159236998</v>
      </c>
    </row>
    <row r="298" spans="1:4" x14ac:dyDescent="0.3">
      <c r="A298" t="s">
        <v>2264</v>
      </c>
      <c r="B298" t="s">
        <v>44</v>
      </c>
      <c r="C298" t="s">
        <v>662</v>
      </c>
      <c r="D298" s="2">
        <v>110764040</v>
      </c>
    </row>
    <row r="299" spans="1:4" x14ac:dyDescent="0.3">
      <c r="A299" t="s">
        <v>2263</v>
      </c>
      <c r="B299" t="s">
        <v>44</v>
      </c>
      <c r="C299" t="s">
        <v>661</v>
      </c>
      <c r="D299" s="2">
        <v>110763000</v>
      </c>
    </row>
    <row r="300" spans="1:4" x14ac:dyDescent="0.3">
      <c r="A300" t="s">
        <v>2358</v>
      </c>
      <c r="B300" t="s">
        <v>77</v>
      </c>
      <c r="C300" t="s">
        <v>754</v>
      </c>
      <c r="D300" s="2">
        <v>180474020</v>
      </c>
    </row>
    <row r="301" spans="1:4" x14ac:dyDescent="0.3">
      <c r="A301" t="s">
        <v>2357</v>
      </c>
      <c r="B301" t="s">
        <v>77</v>
      </c>
      <c r="C301" t="s">
        <v>753</v>
      </c>
      <c r="D301" s="2">
        <v>180473000</v>
      </c>
    </row>
    <row r="302" spans="1:4" x14ac:dyDescent="0.3">
      <c r="A302" t="s">
        <v>2375</v>
      </c>
      <c r="B302" t="s">
        <v>83</v>
      </c>
      <c r="C302" t="s">
        <v>771</v>
      </c>
      <c r="D302" s="2">
        <v>191474020</v>
      </c>
    </row>
    <row r="303" spans="1:4" x14ac:dyDescent="0.3">
      <c r="A303" t="s">
        <v>3169</v>
      </c>
      <c r="B303" t="s">
        <v>345</v>
      </c>
      <c r="C303" t="s">
        <v>1518</v>
      </c>
      <c r="D303" s="2">
        <v>730994040</v>
      </c>
    </row>
    <row r="304" spans="1:4" x14ac:dyDescent="0.3">
      <c r="A304" t="s">
        <v>3168</v>
      </c>
      <c r="B304" t="s">
        <v>345</v>
      </c>
      <c r="C304" t="s">
        <v>1517</v>
      </c>
      <c r="D304" s="2">
        <v>730994020</v>
      </c>
    </row>
    <row r="305" spans="1:4" x14ac:dyDescent="0.3">
      <c r="A305" t="s">
        <v>3129</v>
      </c>
      <c r="B305" t="s">
        <v>324</v>
      </c>
      <c r="C305" t="s">
        <v>1480</v>
      </c>
      <c r="D305" s="2">
        <v>670553000</v>
      </c>
    </row>
    <row r="306" spans="1:4" x14ac:dyDescent="0.3">
      <c r="A306" t="s">
        <v>2394</v>
      </c>
      <c r="B306" t="s">
        <v>90</v>
      </c>
      <c r="C306" t="s">
        <v>790</v>
      </c>
      <c r="D306" s="2">
        <v>200024040</v>
      </c>
    </row>
    <row r="307" spans="1:4" x14ac:dyDescent="0.3">
      <c r="A307" t="s">
        <v>2393</v>
      </c>
      <c r="B307" t="s">
        <v>90</v>
      </c>
      <c r="C307" t="s">
        <v>789</v>
      </c>
      <c r="D307" s="2">
        <v>200023000</v>
      </c>
    </row>
    <row r="308" spans="1:4" x14ac:dyDescent="0.3">
      <c r="A308" t="s">
        <v>3121</v>
      </c>
      <c r="B308" t="s">
        <v>319</v>
      </c>
      <c r="C308" t="s">
        <v>1472</v>
      </c>
      <c r="D308" s="2">
        <v>661024040</v>
      </c>
    </row>
    <row r="309" spans="1:4" x14ac:dyDescent="0.3">
      <c r="A309" t="s">
        <v>3120</v>
      </c>
      <c r="B309" t="s">
        <v>319</v>
      </c>
      <c r="C309" t="s">
        <v>1471</v>
      </c>
      <c r="D309" s="2">
        <v>661023000</v>
      </c>
    </row>
    <row r="310" spans="1:4" x14ac:dyDescent="0.3">
      <c r="A310" t="s">
        <v>3054</v>
      </c>
      <c r="B310" t="s">
        <v>292</v>
      </c>
      <c r="C310" t="s">
        <v>1410</v>
      </c>
      <c r="D310" s="2">
        <v>570024020</v>
      </c>
    </row>
    <row r="311" spans="1:4" x14ac:dyDescent="0.3">
      <c r="A311" t="s">
        <v>3053</v>
      </c>
      <c r="B311" t="s">
        <v>292</v>
      </c>
      <c r="C311" t="s">
        <v>1409</v>
      </c>
      <c r="D311" s="2">
        <v>570023000</v>
      </c>
    </row>
    <row r="312" spans="1:4" x14ac:dyDescent="0.3">
      <c r="A312" t="s">
        <v>3650</v>
      </c>
      <c r="B312" t="s">
        <v>481</v>
      </c>
      <c r="C312" t="s">
        <v>1958</v>
      </c>
      <c r="D312" s="2">
        <v>1011071050</v>
      </c>
    </row>
    <row r="313" spans="1:4" x14ac:dyDescent="0.3">
      <c r="A313" t="s">
        <v>3651</v>
      </c>
      <c r="B313" t="s">
        <v>481</v>
      </c>
      <c r="C313" t="s">
        <v>1959</v>
      </c>
      <c r="D313" s="2">
        <v>1011074020</v>
      </c>
    </row>
    <row r="314" spans="1:4" x14ac:dyDescent="0.3">
      <c r="A314" t="s">
        <v>2531</v>
      </c>
      <c r="B314" t="s">
        <v>127</v>
      </c>
      <c r="C314" t="s">
        <v>919</v>
      </c>
      <c r="D314" s="2">
        <v>290031050</v>
      </c>
    </row>
    <row r="315" spans="1:4" x14ac:dyDescent="0.3">
      <c r="A315" t="s">
        <v>2532</v>
      </c>
      <c r="B315" t="s">
        <v>127</v>
      </c>
      <c r="C315" t="s">
        <v>920</v>
      </c>
      <c r="D315" s="2">
        <v>290034020</v>
      </c>
    </row>
    <row r="316" spans="1:4" x14ac:dyDescent="0.3">
      <c r="A316" t="s">
        <v>2913</v>
      </c>
      <c r="B316" t="s">
        <v>241</v>
      </c>
      <c r="C316" t="s">
        <v>1282</v>
      </c>
      <c r="D316" s="2">
        <v>489243930</v>
      </c>
    </row>
    <row r="317" spans="1:4" x14ac:dyDescent="0.3">
      <c r="A317" t="s">
        <v>2442</v>
      </c>
      <c r="B317" t="s">
        <v>105</v>
      </c>
      <c r="C317" t="s">
        <v>835</v>
      </c>
      <c r="D317" s="2">
        <v>240894080</v>
      </c>
    </row>
    <row r="318" spans="1:4" x14ac:dyDescent="0.3">
      <c r="A318" t="s">
        <v>2440</v>
      </c>
      <c r="B318" t="s">
        <v>105</v>
      </c>
      <c r="C318" t="s">
        <v>833</v>
      </c>
      <c r="D318" s="2">
        <v>240894020</v>
      </c>
    </row>
    <row r="319" spans="1:4" x14ac:dyDescent="0.3">
      <c r="A319" t="s">
        <v>2441</v>
      </c>
      <c r="B319" t="s">
        <v>105</v>
      </c>
      <c r="C319" t="s">
        <v>834</v>
      </c>
      <c r="D319" s="2">
        <v>240894040</v>
      </c>
    </row>
    <row r="320" spans="1:4" x14ac:dyDescent="0.3">
      <c r="A320" t="s">
        <v>2439</v>
      </c>
      <c r="B320" t="s">
        <v>105</v>
      </c>
      <c r="C320" t="s">
        <v>832</v>
      </c>
      <c r="D320" s="2">
        <v>240893000</v>
      </c>
    </row>
    <row r="321" spans="1:4" x14ac:dyDescent="0.3">
      <c r="A321" t="s">
        <v>2182</v>
      </c>
      <c r="B321" t="s">
        <v>16</v>
      </c>
      <c r="C321" t="s">
        <v>580</v>
      </c>
      <c r="D321" s="2">
        <v>51224020</v>
      </c>
    </row>
    <row r="322" spans="1:4" x14ac:dyDescent="0.3">
      <c r="A322" t="s">
        <v>2687</v>
      </c>
      <c r="B322" t="s">
        <v>176</v>
      </c>
      <c r="C322" t="s">
        <v>1067</v>
      </c>
      <c r="D322" s="2">
        <v>391424020</v>
      </c>
    </row>
    <row r="323" spans="1:4" x14ac:dyDescent="0.3">
      <c r="A323" t="s">
        <v>2686</v>
      </c>
      <c r="B323" t="s">
        <v>176</v>
      </c>
      <c r="C323" t="s">
        <v>1066</v>
      </c>
      <c r="D323" s="2">
        <v>391423000</v>
      </c>
    </row>
    <row r="324" spans="1:4" x14ac:dyDescent="0.3">
      <c r="A324" t="s">
        <v>3290</v>
      </c>
      <c r="B324" t="s">
        <v>397</v>
      </c>
      <c r="C324" t="s">
        <v>1629</v>
      </c>
      <c r="D324" s="2">
        <v>840021050</v>
      </c>
    </row>
    <row r="325" spans="1:4" x14ac:dyDescent="0.3">
      <c r="A325" t="s">
        <v>3291</v>
      </c>
      <c r="B325" t="s">
        <v>397</v>
      </c>
      <c r="C325" t="s">
        <v>1630</v>
      </c>
      <c r="D325" s="2">
        <v>840024020</v>
      </c>
    </row>
    <row r="326" spans="1:4" x14ac:dyDescent="0.3">
      <c r="A326" t="s">
        <v>2169</v>
      </c>
      <c r="B326" t="s">
        <v>10</v>
      </c>
      <c r="C326" t="s">
        <v>567</v>
      </c>
      <c r="D326" s="2">
        <v>30331050</v>
      </c>
    </row>
    <row r="327" spans="1:4" x14ac:dyDescent="0.3">
      <c r="A327" t="s">
        <v>2170</v>
      </c>
      <c r="B327" t="s">
        <v>10</v>
      </c>
      <c r="C327" t="s">
        <v>568</v>
      </c>
      <c r="D327" s="2">
        <v>30334020</v>
      </c>
    </row>
    <row r="328" spans="1:4" x14ac:dyDescent="0.3">
      <c r="A328" t="s">
        <v>2747</v>
      </c>
      <c r="B328" t="s">
        <v>211</v>
      </c>
      <c r="C328" t="s">
        <v>645</v>
      </c>
      <c r="D328" s="2">
        <v>461404020</v>
      </c>
    </row>
    <row r="329" spans="1:4" x14ac:dyDescent="0.3">
      <c r="A329" t="s">
        <v>3420</v>
      </c>
      <c r="B329" t="s">
        <v>437</v>
      </c>
      <c r="C329" t="s">
        <v>741</v>
      </c>
      <c r="D329" s="2">
        <v>940784040</v>
      </c>
    </row>
    <row r="330" spans="1:4" x14ac:dyDescent="0.3">
      <c r="A330" t="s">
        <v>3419</v>
      </c>
      <c r="B330" t="s">
        <v>437</v>
      </c>
      <c r="C330" t="s">
        <v>1749</v>
      </c>
      <c r="D330" s="2">
        <v>940784030</v>
      </c>
    </row>
    <row r="331" spans="1:4" x14ac:dyDescent="0.3">
      <c r="A331" t="s">
        <v>3422</v>
      </c>
      <c r="B331" t="s">
        <v>437</v>
      </c>
      <c r="C331" t="s">
        <v>1751</v>
      </c>
      <c r="D331" s="2">
        <v>940784060</v>
      </c>
    </row>
    <row r="332" spans="1:4" x14ac:dyDescent="0.3">
      <c r="A332" t="s">
        <v>3418</v>
      </c>
      <c r="B332" t="s">
        <v>437</v>
      </c>
      <c r="C332" t="s">
        <v>1748</v>
      </c>
      <c r="D332" s="2">
        <v>940783000</v>
      </c>
    </row>
    <row r="333" spans="1:4" x14ac:dyDescent="0.3">
      <c r="A333" t="s">
        <v>3421</v>
      </c>
      <c r="B333" t="s">
        <v>437</v>
      </c>
      <c r="C333" t="s">
        <v>1750</v>
      </c>
      <c r="D333" s="2">
        <v>940784050</v>
      </c>
    </row>
    <row r="334" spans="1:4" x14ac:dyDescent="0.3">
      <c r="A334" t="s">
        <v>2731</v>
      </c>
      <c r="B334" t="s">
        <v>202</v>
      </c>
      <c r="C334" t="s">
        <v>1109</v>
      </c>
      <c r="D334" s="2">
        <v>450773000</v>
      </c>
    </row>
    <row r="335" spans="1:4" x14ac:dyDescent="0.3">
      <c r="A335" t="s">
        <v>2732</v>
      </c>
      <c r="B335" t="s">
        <v>202</v>
      </c>
      <c r="C335" t="s">
        <v>1110</v>
      </c>
      <c r="D335" s="2">
        <v>450774040</v>
      </c>
    </row>
    <row r="336" spans="1:4" x14ac:dyDescent="0.3">
      <c r="A336" t="s">
        <v>3465</v>
      </c>
      <c r="B336" t="s">
        <v>443</v>
      </c>
      <c r="C336" t="s">
        <v>1789</v>
      </c>
      <c r="D336" s="2">
        <v>960894180</v>
      </c>
    </row>
    <row r="337" spans="1:4" x14ac:dyDescent="0.3">
      <c r="A337" t="s">
        <v>3466</v>
      </c>
      <c r="B337" t="s">
        <v>443</v>
      </c>
      <c r="C337" t="s">
        <v>1790</v>
      </c>
      <c r="D337" s="2">
        <v>960894200</v>
      </c>
    </row>
    <row r="338" spans="1:4" x14ac:dyDescent="0.3">
      <c r="A338" t="s">
        <v>3469</v>
      </c>
      <c r="B338" t="s">
        <v>443</v>
      </c>
      <c r="C338" t="s">
        <v>1793</v>
      </c>
      <c r="D338" s="2">
        <v>960894340</v>
      </c>
    </row>
    <row r="339" spans="1:4" x14ac:dyDescent="0.3">
      <c r="A339" t="s">
        <v>3462</v>
      </c>
      <c r="B339" t="s">
        <v>443</v>
      </c>
      <c r="C339" t="s">
        <v>1786</v>
      </c>
      <c r="D339" s="2">
        <v>960894030</v>
      </c>
    </row>
    <row r="340" spans="1:4" x14ac:dyDescent="0.3">
      <c r="A340" t="s">
        <v>3461</v>
      </c>
      <c r="B340" t="s">
        <v>443</v>
      </c>
      <c r="C340" t="s">
        <v>1785</v>
      </c>
      <c r="D340" s="2">
        <v>960893050</v>
      </c>
    </row>
    <row r="341" spans="1:4" x14ac:dyDescent="0.3">
      <c r="A341" t="s">
        <v>3464</v>
      </c>
      <c r="B341" t="s">
        <v>443</v>
      </c>
      <c r="C341" t="s">
        <v>1788</v>
      </c>
      <c r="D341" s="2">
        <v>960894160</v>
      </c>
    </row>
    <row r="342" spans="1:4" x14ac:dyDescent="0.3">
      <c r="A342" t="s">
        <v>3463</v>
      </c>
      <c r="B342" t="s">
        <v>443</v>
      </c>
      <c r="C342" t="s">
        <v>1787</v>
      </c>
      <c r="D342" s="2">
        <v>960894060</v>
      </c>
    </row>
    <row r="343" spans="1:4" x14ac:dyDescent="0.3">
      <c r="A343" t="s">
        <v>3459</v>
      </c>
      <c r="B343" t="s">
        <v>443</v>
      </c>
      <c r="C343" t="s">
        <v>1783</v>
      </c>
      <c r="D343" s="2">
        <v>960893010</v>
      </c>
    </row>
    <row r="344" spans="1:4" x14ac:dyDescent="0.3">
      <c r="A344" t="s">
        <v>3467</v>
      </c>
      <c r="B344" t="s">
        <v>443</v>
      </c>
      <c r="C344" t="s">
        <v>1791</v>
      </c>
      <c r="D344" s="2">
        <v>960894210</v>
      </c>
    </row>
    <row r="345" spans="1:4" x14ac:dyDescent="0.3">
      <c r="A345" t="s">
        <v>3468</v>
      </c>
      <c r="B345" t="s">
        <v>443</v>
      </c>
      <c r="C345" t="s">
        <v>1792</v>
      </c>
      <c r="D345" s="2">
        <v>960894260</v>
      </c>
    </row>
    <row r="346" spans="1:4" x14ac:dyDescent="0.3">
      <c r="A346" t="s">
        <v>3460</v>
      </c>
      <c r="B346" t="s">
        <v>443</v>
      </c>
      <c r="C346" t="s">
        <v>1784</v>
      </c>
      <c r="D346" s="2">
        <v>960893030</v>
      </c>
    </row>
    <row r="347" spans="1:4" x14ac:dyDescent="0.3">
      <c r="A347" t="s">
        <v>2973</v>
      </c>
      <c r="B347" t="s">
        <v>258</v>
      </c>
      <c r="C347" t="s">
        <v>1333</v>
      </c>
      <c r="D347" s="2">
        <v>500065020</v>
      </c>
    </row>
    <row r="348" spans="1:4" x14ac:dyDescent="0.3">
      <c r="A348" t="s">
        <v>2972</v>
      </c>
      <c r="B348" t="s">
        <v>258</v>
      </c>
      <c r="C348" t="s">
        <v>1332</v>
      </c>
      <c r="D348" s="2">
        <v>500063020</v>
      </c>
    </row>
    <row r="349" spans="1:4" x14ac:dyDescent="0.3">
      <c r="A349" t="s">
        <v>3740</v>
      </c>
      <c r="B349" t="s">
        <v>526</v>
      </c>
      <c r="C349" t="s">
        <v>2041</v>
      </c>
      <c r="D349" s="2">
        <v>1121014020</v>
      </c>
    </row>
    <row r="350" spans="1:4" x14ac:dyDescent="0.3">
      <c r="A350" t="s">
        <v>3739</v>
      </c>
      <c r="B350" t="s">
        <v>526</v>
      </c>
      <c r="C350" t="s">
        <v>2040</v>
      </c>
      <c r="D350" s="2">
        <v>1121013000</v>
      </c>
    </row>
    <row r="351" spans="1:4" x14ac:dyDescent="0.3">
      <c r="A351" t="s">
        <v>3690</v>
      </c>
      <c r="B351" t="s">
        <v>501</v>
      </c>
      <c r="C351" t="s">
        <v>1995</v>
      </c>
      <c r="D351" s="2">
        <v>1060033000</v>
      </c>
    </row>
    <row r="352" spans="1:4" x14ac:dyDescent="0.3">
      <c r="A352" t="s">
        <v>3691</v>
      </c>
      <c r="B352" t="s">
        <v>501</v>
      </c>
      <c r="C352" t="s">
        <v>1996</v>
      </c>
      <c r="D352" s="2">
        <v>1060034020</v>
      </c>
    </row>
    <row r="353" spans="1:4" x14ac:dyDescent="0.3">
      <c r="A353" t="s">
        <v>2757</v>
      </c>
      <c r="B353" t="s">
        <v>216</v>
      </c>
      <c r="C353" t="s">
        <v>1134</v>
      </c>
      <c r="D353" s="2">
        <v>480664040</v>
      </c>
    </row>
    <row r="354" spans="1:4" x14ac:dyDescent="0.3">
      <c r="A354" t="s">
        <v>2758</v>
      </c>
      <c r="B354" t="s">
        <v>216</v>
      </c>
      <c r="C354" t="s">
        <v>1135</v>
      </c>
      <c r="D354" s="2">
        <v>480664060</v>
      </c>
    </row>
    <row r="355" spans="1:4" x14ac:dyDescent="0.3">
      <c r="A355" t="s">
        <v>2756</v>
      </c>
      <c r="B355" t="s">
        <v>216</v>
      </c>
      <c r="C355" t="s">
        <v>1133</v>
      </c>
      <c r="D355" s="2">
        <v>480664020</v>
      </c>
    </row>
    <row r="356" spans="1:4" x14ac:dyDescent="0.3">
      <c r="A356" t="s">
        <v>2761</v>
      </c>
      <c r="B356" t="s">
        <v>216</v>
      </c>
      <c r="C356" t="s">
        <v>1138</v>
      </c>
      <c r="D356" s="2">
        <v>480664130</v>
      </c>
    </row>
    <row r="357" spans="1:4" x14ac:dyDescent="0.3">
      <c r="A357" t="s">
        <v>2760</v>
      </c>
      <c r="B357" t="s">
        <v>216</v>
      </c>
      <c r="C357" t="s">
        <v>1137</v>
      </c>
      <c r="D357" s="2">
        <v>480664110</v>
      </c>
    </row>
    <row r="358" spans="1:4" x14ac:dyDescent="0.3">
      <c r="A358" t="s">
        <v>2755</v>
      </c>
      <c r="B358" t="s">
        <v>216</v>
      </c>
      <c r="C358" t="s">
        <v>1132</v>
      </c>
      <c r="D358" s="2">
        <v>480663000</v>
      </c>
    </row>
    <row r="359" spans="1:4" x14ac:dyDescent="0.3">
      <c r="A359" t="s">
        <v>2759</v>
      </c>
      <c r="B359" t="s">
        <v>216</v>
      </c>
      <c r="C359" t="s">
        <v>1136</v>
      </c>
      <c r="D359" s="2">
        <v>480664080</v>
      </c>
    </row>
    <row r="360" spans="1:4" x14ac:dyDescent="0.3">
      <c r="A360" t="s">
        <v>2979</v>
      </c>
      <c r="B360" t="s">
        <v>262</v>
      </c>
      <c r="C360" t="s">
        <v>1339</v>
      </c>
      <c r="D360" s="2">
        <v>500122050</v>
      </c>
    </row>
    <row r="361" spans="1:4" x14ac:dyDescent="0.3">
      <c r="A361" t="s">
        <v>2981</v>
      </c>
      <c r="B361" t="s">
        <v>262</v>
      </c>
      <c r="C361" t="s">
        <v>1341</v>
      </c>
      <c r="D361" s="2">
        <v>500122150</v>
      </c>
    </row>
    <row r="362" spans="1:4" x14ac:dyDescent="0.3">
      <c r="A362" t="s">
        <v>2990</v>
      </c>
      <c r="B362" t="s">
        <v>262</v>
      </c>
      <c r="C362" t="s">
        <v>1350</v>
      </c>
      <c r="D362" s="2">
        <v>500124080</v>
      </c>
    </row>
    <row r="363" spans="1:4" x14ac:dyDescent="0.3">
      <c r="A363" t="s">
        <v>2988</v>
      </c>
      <c r="B363" t="s">
        <v>262</v>
      </c>
      <c r="C363" t="s">
        <v>1348</v>
      </c>
      <c r="D363" s="2">
        <v>500124060</v>
      </c>
    </row>
    <row r="364" spans="1:4" x14ac:dyDescent="0.3">
      <c r="A364" t="s">
        <v>2980</v>
      </c>
      <c r="B364" t="s">
        <v>262</v>
      </c>
      <c r="C364" t="s">
        <v>1340</v>
      </c>
      <c r="D364" s="2">
        <v>500122100</v>
      </c>
    </row>
    <row r="365" spans="1:4" x14ac:dyDescent="0.3">
      <c r="A365" t="s">
        <v>2985</v>
      </c>
      <c r="B365" t="s">
        <v>262</v>
      </c>
      <c r="C365" t="s">
        <v>1345</v>
      </c>
      <c r="D365" s="2">
        <v>500124030</v>
      </c>
    </row>
    <row r="366" spans="1:4" x14ac:dyDescent="0.3">
      <c r="A366" t="s">
        <v>2986</v>
      </c>
      <c r="B366" t="s">
        <v>262</v>
      </c>
      <c r="C366" t="s">
        <v>1346</v>
      </c>
      <c r="D366" s="2">
        <v>500124040</v>
      </c>
    </row>
    <row r="367" spans="1:4" x14ac:dyDescent="0.3">
      <c r="A367" t="s">
        <v>2989</v>
      </c>
      <c r="B367" t="s">
        <v>262</v>
      </c>
      <c r="C367" t="s">
        <v>1349</v>
      </c>
      <c r="D367" s="2">
        <v>500124070</v>
      </c>
    </row>
    <row r="368" spans="1:4" x14ac:dyDescent="0.3">
      <c r="A368" t="s">
        <v>2987</v>
      </c>
      <c r="B368" t="s">
        <v>262</v>
      </c>
      <c r="C368" t="s">
        <v>1347</v>
      </c>
      <c r="D368" s="2">
        <v>500124050</v>
      </c>
    </row>
    <row r="369" spans="1:4" x14ac:dyDescent="0.3">
      <c r="A369" t="s">
        <v>2983</v>
      </c>
      <c r="B369" t="s">
        <v>262</v>
      </c>
      <c r="C369" t="s">
        <v>1343</v>
      </c>
      <c r="D369" s="2">
        <v>500124010</v>
      </c>
    </row>
    <row r="370" spans="1:4" x14ac:dyDescent="0.3">
      <c r="A370" t="s">
        <v>2993</v>
      </c>
      <c r="B370" t="s">
        <v>262</v>
      </c>
      <c r="C370" t="s">
        <v>1352</v>
      </c>
      <c r="D370" s="2">
        <v>500125010</v>
      </c>
    </row>
    <row r="371" spans="1:4" x14ac:dyDescent="0.3">
      <c r="A371" t="s">
        <v>2982</v>
      </c>
      <c r="B371" t="s">
        <v>262</v>
      </c>
      <c r="C371" t="s">
        <v>1342</v>
      </c>
      <c r="D371" s="2">
        <v>500122200</v>
      </c>
    </row>
    <row r="372" spans="1:4" x14ac:dyDescent="0.3">
      <c r="A372" t="s">
        <v>2992</v>
      </c>
      <c r="B372" t="s">
        <v>262</v>
      </c>
      <c r="C372" t="s">
        <v>770</v>
      </c>
      <c r="D372" s="2">
        <v>500125000</v>
      </c>
    </row>
    <row r="373" spans="1:4" x14ac:dyDescent="0.3">
      <c r="A373" t="s">
        <v>2984</v>
      </c>
      <c r="B373" t="s">
        <v>262</v>
      </c>
      <c r="C373" t="s">
        <v>1344</v>
      </c>
      <c r="D373" s="2">
        <v>500124020</v>
      </c>
    </row>
    <row r="374" spans="1:4" x14ac:dyDescent="0.3">
      <c r="A374" t="s">
        <v>2991</v>
      </c>
      <c r="B374" t="s">
        <v>262</v>
      </c>
      <c r="C374" t="s">
        <v>1351</v>
      </c>
      <c r="D374" s="2">
        <v>500124090</v>
      </c>
    </row>
    <row r="375" spans="1:4" x14ac:dyDescent="0.3">
      <c r="A375" t="s">
        <v>3375</v>
      </c>
      <c r="B375" t="s">
        <v>428</v>
      </c>
      <c r="C375" t="s">
        <v>976</v>
      </c>
      <c r="D375" s="2">
        <v>920884040</v>
      </c>
    </row>
    <row r="376" spans="1:4" x14ac:dyDescent="0.3">
      <c r="A376" t="s">
        <v>3376</v>
      </c>
      <c r="B376" t="s">
        <v>428</v>
      </c>
      <c r="C376" t="s">
        <v>1709</v>
      </c>
      <c r="D376" s="2">
        <v>920884060</v>
      </c>
    </row>
    <row r="377" spans="1:4" x14ac:dyDescent="0.3">
      <c r="A377" t="s">
        <v>3374</v>
      </c>
      <c r="B377" t="s">
        <v>428</v>
      </c>
      <c r="C377" t="s">
        <v>1708</v>
      </c>
      <c r="D377" s="2">
        <v>920884035</v>
      </c>
    </row>
    <row r="378" spans="1:4" x14ac:dyDescent="0.3">
      <c r="A378" t="s">
        <v>3371</v>
      </c>
      <c r="B378" t="s">
        <v>428</v>
      </c>
      <c r="C378" t="s">
        <v>1705</v>
      </c>
      <c r="D378" s="2">
        <v>920883300</v>
      </c>
    </row>
    <row r="379" spans="1:4" x14ac:dyDescent="0.3">
      <c r="A379" t="s">
        <v>3372</v>
      </c>
      <c r="B379" t="s">
        <v>428</v>
      </c>
      <c r="C379" t="s">
        <v>1706</v>
      </c>
      <c r="D379" s="2">
        <v>920883400</v>
      </c>
    </row>
    <row r="380" spans="1:4" x14ac:dyDescent="0.3">
      <c r="A380" t="s">
        <v>3373</v>
      </c>
      <c r="B380" t="s">
        <v>428</v>
      </c>
      <c r="C380" t="s">
        <v>1707</v>
      </c>
      <c r="D380" s="2">
        <v>920884020</v>
      </c>
    </row>
    <row r="381" spans="1:4" x14ac:dyDescent="0.3">
      <c r="A381" t="s">
        <v>3369</v>
      </c>
      <c r="B381" t="s">
        <v>428</v>
      </c>
      <c r="C381" t="s">
        <v>1703</v>
      </c>
      <c r="D381" s="2">
        <v>920883100</v>
      </c>
    </row>
    <row r="382" spans="1:4" x14ac:dyDescent="0.3">
      <c r="A382" t="s">
        <v>3380</v>
      </c>
      <c r="B382" t="s">
        <v>428</v>
      </c>
      <c r="C382" t="s">
        <v>1712</v>
      </c>
      <c r="D382" s="2">
        <v>920885020</v>
      </c>
    </row>
    <row r="383" spans="1:4" x14ac:dyDescent="0.3">
      <c r="A383" t="s">
        <v>3381</v>
      </c>
      <c r="B383" t="s">
        <v>428</v>
      </c>
      <c r="C383" t="s">
        <v>1713</v>
      </c>
      <c r="D383" s="2">
        <v>920885030</v>
      </c>
    </row>
    <row r="384" spans="1:4" x14ac:dyDescent="0.3">
      <c r="A384" t="s">
        <v>3379</v>
      </c>
      <c r="B384" t="s">
        <v>428</v>
      </c>
      <c r="C384" t="s">
        <v>1711</v>
      </c>
      <c r="D384" s="2">
        <v>920885010</v>
      </c>
    </row>
    <row r="385" spans="1:4" x14ac:dyDescent="0.3">
      <c r="A385" t="s">
        <v>3370</v>
      </c>
      <c r="B385" t="s">
        <v>428</v>
      </c>
      <c r="C385" t="s">
        <v>1704</v>
      </c>
      <c r="D385" s="2">
        <v>920883200</v>
      </c>
    </row>
    <row r="386" spans="1:4" x14ac:dyDescent="0.3">
      <c r="A386" t="s">
        <v>3382</v>
      </c>
      <c r="B386" t="s">
        <v>428</v>
      </c>
      <c r="C386" t="s">
        <v>1714</v>
      </c>
      <c r="D386" s="2">
        <v>920885040</v>
      </c>
    </row>
    <row r="387" spans="1:4" x14ac:dyDescent="0.3">
      <c r="A387" t="s">
        <v>3377</v>
      </c>
      <c r="B387" t="s">
        <v>428</v>
      </c>
      <c r="C387" t="s">
        <v>1219</v>
      </c>
      <c r="D387" s="2">
        <v>920884070</v>
      </c>
    </row>
    <row r="388" spans="1:4" x14ac:dyDescent="0.3">
      <c r="A388" t="s">
        <v>3368</v>
      </c>
      <c r="B388" t="s">
        <v>428</v>
      </c>
      <c r="C388" t="s">
        <v>1702</v>
      </c>
      <c r="D388" s="2">
        <v>920883000</v>
      </c>
    </row>
    <row r="389" spans="1:4" x14ac:dyDescent="0.3">
      <c r="A389" t="s">
        <v>3378</v>
      </c>
      <c r="B389" t="s">
        <v>428</v>
      </c>
      <c r="C389" t="s">
        <v>1710</v>
      </c>
      <c r="D389" s="2">
        <v>920885000</v>
      </c>
    </row>
    <row r="390" spans="1:4" x14ac:dyDescent="0.3">
      <c r="A390" t="s">
        <v>2579</v>
      </c>
      <c r="B390" t="s">
        <v>154</v>
      </c>
      <c r="C390" t="s">
        <v>966</v>
      </c>
      <c r="D390" s="2">
        <v>361234020</v>
      </c>
    </row>
    <row r="391" spans="1:4" x14ac:dyDescent="0.3">
      <c r="A391" t="s">
        <v>3100</v>
      </c>
      <c r="B391" t="s">
        <v>311</v>
      </c>
      <c r="C391" t="s">
        <v>1453</v>
      </c>
      <c r="D391" s="2">
        <v>620723000</v>
      </c>
    </row>
    <row r="392" spans="1:4" x14ac:dyDescent="0.3">
      <c r="A392" t="s">
        <v>3101</v>
      </c>
      <c r="B392" t="s">
        <v>311</v>
      </c>
      <c r="C392" t="s">
        <v>1454</v>
      </c>
      <c r="D392" s="2">
        <v>620724080</v>
      </c>
    </row>
    <row r="393" spans="1:4" x14ac:dyDescent="0.3">
      <c r="A393" t="s">
        <v>2912</v>
      </c>
      <c r="B393" t="s">
        <v>240</v>
      </c>
      <c r="C393" t="s">
        <v>1281</v>
      </c>
      <c r="D393" s="2">
        <v>489226975</v>
      </c>
    </row>
    <row r="394" spans="1:4" x14ac:dyDescent="0.3">
      <c r="A394" t="s">
        <v>2910</v>
      </c>
      <c r="B394" t="s">
        <v>240</v>
      </c>
      <c r="C394" t="s">
        <v>1279</v>
      </c>
      <c r="D394" s="2">
        <v>489223935</v>
      </c>
    </row>
    <row r="395" spans="1:4" x14ac:dyDescent="0.3">
      <c r="A395" t="s">
        <v>2911</v>
      </c>
      <c r="B395" t="s">
        <v>240</v>
      </c>
      <c r="C395" t="s">
        <v>1280</v>
      </c>
      <c r="D395" s="2">
        <v>489223940</v>
      </c>
    </row>
    <row r="396" spans="1:4" x14ac:dyDescent="0.3">
      <c r="A396" t="s">
        <v>3358</v>
      </c>
      <c r="B396" t="s">
        <v>427</v>
      </c>
      <c r="C396" t="s">
        <v>1624</v>
      </c>
      <c r="D396" s="2">
        <v>920874080</v>
      </c>
    </row>
    <row r="397" spans="1:4" x14ac:dyDescent="0.3">
      <c r="A397" t="s">
        <v>3359</v>
      </c>
      <c r="B397" t="s">
        <v>427</v>
      </c>
      <c r="C397" t="s">
        <v>1693</v>
      </c>
      <c r="D397" s="2">
        <v>920874090</v>
      </c>
    </row>
    <row r="398" spans="1:4" x14ac:dyDescent="0.3">
      <c r="A398" t="s">
        <v>3353</v>
      </c>
      <c r="B398" t="s">
        <v>427</v>
      </c>
      <c r="C398" t="s">
        <v>1688</v>
      </c>
      <c r="D398" s="2">
        <v>920873090</v>
      </c>
    </row>
    <row r="399" spans="1:4" x14ac:dyDescent="0.3">
      <c r="A399" t="s">
        <v>3356</v>
      </c>
      <c r="B399" t="s">
        <v>427</v>
      </c>
      <c r="C399" t="s">
        <v>1691</v>
      </c>
      <c r="D399" s="2">
        <v>920874050</v>
      </c>
    </row>
    <row r="400" spans="1:4" x14ac:dyDescent="0.3">
      <c r="A400" t="s">
        <v>3364</v>
      </c>
      <c r="B400" t="s">
        <v>427</v>
      </c>
      <c r="C400" t="s">
        <v>1698</v>
      </c>
      <c r="D400" s="2">
        <v>920874150</v>
      </c>
    </row>
    <row r="401" spans="1:4" x14ac:dyDescent="0.3">
      <c r="A401" t="s">
        <v>3365</v>
      </c>
      <c r="B401" t="s">
        <v>427</v>
      </c>
      <c r="C401" t="s">
        <v>1699</v>
      </c>
      <c r="D401" s="2">
        <v>920874160</v>
      </c>
    </row>
    <row r="402" spans="1:4" x14ac:dyDescent="0.3">
      <c r="A402" t="s">
        <v>3363</v>
      </c>
      <c r="B402" t="s">
        <v>427</v>
      </c>
      <c r="C402" t="s">
        <v>1697</v>
      </c>
      <c r="D402" s="2">
        <v>920874140</v>
      </c>
    </row>
    <row r="403" spans="1:4" x14ac:dyDescent="0.3">
      <c r="A403" t="s">
        <v>3366</v>
      </c>
      <c r="B403" t="s">
        <v>427</v>
      </c>
      <c r="C403" t="s">
        <v>1700</v>
      </c>
      <c r="D403" s="2">
        <v>920874170</v>
      </c>
    </row>
    <row r="404" spans="1:4" x14ac:dyDescent="0.3">
      <c r="A404" t="s">
        <v>3367</v>
      </c>
      <c r="B404" t="s">
        <v>427</v>
      </c>
      <c r="C404" t="s">
        <v>1701</v>
      </c>
      <c r="D404" s="2">
        <v>920874180</v>
      </c>
    </row>
    <row r="405" spans="1:4" x14ac:dyDescent="0.3">
      <c r="A405" t="s">
        <v>3357</v>
      </c>
      <c r="B405" t="s">
        <v>427</v>
      </c>
      <c r="C405" t="s">
        <v>1692</v>
      </c>
      <c r="D405" s="2">
        <v>920874070</v>
      </c>
    </row>
    <row r="406" spans="1:4" x14ac:dyDescent="0.3">
      <c r="A406" t="s">
        <v>3351</v>
      </c>
      <c r="B406" t="s">
        <v>427</v>
      </c>
      <c r="C406" t="s">
        <v>1686</v>
      </c>
      <c r="D406" s="2">
        <v>920873050</v>
      </c>
    </row>
    <row r="407" spans="1:4" x14ac:dyDescent="0.3">
      <c r="A407" t="s">
        <v>3350</v>
      </c>
      <c r="B407" t="s">
        <v>427</v>
      </c>
      <c r="C407" t="s">
        <v>1685</v>
      </c>
      <c r="D407" s="2">
        <v>920873000</v>
      </c>
    </row>
    <row r="408" spans="1:4" x14ac:dyDescent="0.3">
      <c r="A408" t="s">
        <v>3352</v>
      </c>
      <c r="B408" t="s">
        <v>427</v>
      </c>
      <c r="C408" t="s">
        <v>1687</v>
      </c>
      <c r="D408" s="2">
        <v>920873070</v>
      </c>
    </row>
    <row r="409" spans="1:4" x14ac:dyDescent="0.3">
      <c r="A409" t="s">
        <v>3360</v>
      </c>
      <c r="B409" t="s">
        <v>427</v>
      </c>
      <c r="C409" t="s">
        <v>1694</v>
      </c>
      <c r="D409" s="2">
        <v>920874100</v>
      </c>
    </row>
    <row r="410" spans="1:4" x14ac:dyDescent="0.3">
      <c r="A410" t="s">
        <v>3355</v>
      </c>
      <c r="B410" t="s">
        <v>427</v>
      </c>
      <c r="C410" t="s">
        <v>1690</v>
      </c>
      <c r="D410" s="2">
        <v>920874030</v>
      </c>
    </row>
    <row r="411" spans="1:4" x14ac:dyDescent="0.3">
      <c r="A411" t="s">
        <v>3361</v>
      </c>
      <c r="B411" t="s">
        <v>427</v>
      </c>
      <c r="C411" t="s">
        <v>1695</v>
      </c>
      <c r="D411" s="2">
        <v>920874120</v>
      </c>
    </row>
    <row r="412" spans="1:4" x14ac:dyDescent="0.3">
      <c r="A412" t="s">
        <v>3354</v>
      </c>
      <c r="B412" t="s">
        <v>427</v>
      </c>
      <c r="C412" t="s">
        <v>1689</v>
      </c>
      <c r="D412" s="2">
        <v>920874020</v>
      </c>
    </row>
    <row r="413" spans="1:4" x14ac:dyDescent="0.3">
      <c r="A413" t="s">
        <v>3362</v>
      </c>
      <c r="B413" t="s">
        <v>427</v>
      </c>
      <c r="C413" t="s">
        <v>1696</v>
      </c>
      <c r="D413" s="2">
        <v>920874130</v>
      </c>
    </row>
    <row r="414" spans="1:4" x14ac:dyDescent="0.3">
      <c r="A414" t="s">
        <v>2312</v>
      </c>
      <c r="B414" t="s">
        <v>61</v>
      </c>
      <c r="C414" t="s">
        <v>710</v>
      </c>
      <c r="D414" s="2">
        <v>141293000</v>
      </c>
    </row>
    <row r="415" spans="1:4" x14ac:dyDescent="0.3">
      <c r="A415" t="s">
        <v>2313</v>
      </c>
      <c r="B415" t="s">
        <v>61</v>
      </c>
      <c r="C415" t="s">
        <v>711</v>
      </c>
      <c r="D415" s="2">
        <v>141294010</v>
      </c>
    </row>
    <row r="416" spans="1:4" x14ac:dyDescent="0.3">
      <c r="A416" t="s">
        <v>2315</v>
      </c>
      <c r="B416" t="s">
        <v>61</v>
      </c>
      <c r="C416" t="s">
        <v>713</v>
      </c>
      <c r="D416" s="2">
        <v>141294080</v>
      </c>
    </row>
    <row r="417" spans="1:4" x14ac:dyDescent="0.3">
      <c r="A417" t="s">
        <v>2314</v>
      </c>
      <c r="B417" t="s">
        <v>61</v>
      </c>
      <c r="C417" t="s">
        <v>712</v>
      </c>
      <c r="D417" s="2">
        <v>141294020</v>
      </c>
    </row>
    <row r="418" spans="1:4" x14ac:dyDescent="0.3">
      <c r="A418" t="s">
        <v>3212</v>
      </c>
      <c r="B418" t="s">
        <v>366</v>
      </c>
      <c r="C418" t="s">
        <v>1555</v>
      </c>
      <c r="D418" s="2">
        <v>771021050</v>
      </c>
    </row>
    <row r="419" spans="1:4" x14ac:dyDescent="0.3">
      <c r="A419" t="s">
        <v>3213</v>
      </c>
      <c r="B419" t="s">
        <v>366</v>
      </c>
      <c r="C419" t="s">
        <v>1556</v>
      </c>
      <c r="D419" s="2">
        <v>771024020</v>
      </c>
    </row>
    <row r="420" spans="1:4" x14ac:dyDescent="0.3">
      <c r="A420" t="s">
        <v>3672</v>
      </c>
      <c r="B420" t="s">
        <v>492</v>
      </c>
      <c r="C420" t="s">
        <v>1977</v>
      </c>
      <c r="D420" s="2">
        <v>1040421050</v>
      </c>
    </row>
    <row r="421" spans="1:4" x14ac:dyDescent="0.3">
      <c r="A421" t="s">
        <v>3673</v>
      </c>
      <c r="B421" t="s">
        <v>492</v>
      </c>
      <c r="C421" t="s">
        <v>1978</v>
      </c>
      <c r="D421" s="2">
        <v>1040424020</v>
      </c>
    </row>
    <row r="422" spans="1:4" x14ac:dyDescent="0.3">
      <c r="A422" t="s">
        <v>2544</v>
      </c>
      <c r="B422" t="s">
        <v>133</v>
      </c>
      <c r="C422" t="s">
        <v>932</v>
      </c>
      <c r="D422" s="2">
        <v>311214020</v>
      </c>
    </row>
    <row r="423" spans="1:4" x14ac:dyDescent="0.3">
      <c r="A423" t="s">
        <v>2543</v>
      </c>
      <c r="B423" t="s">
        <v>133</v>
      </c>
      <c r="C423" t="s">
        <v>931</v>
      </c>
      <c r="D423" s="2">
        <v>311213000</v>
      </c>
    </row>
    <row r="424" spans="1:4" x14ac:dyDescent="0.3">
      <c r="A424" t="s">
        <v>3019</v>
      </c>
      <c r="B424" t="s">
        <v>274</v>
      </c>
      <c r="C424" t="s">
        <v>1378</v>
      </c>
      <c r="D424" s="2">
        <v>531124020</v>
      </c>
    </row>
    <row r="425" spans="1:4" x14ac:dyDescent="0.3">
      <c r="A425" t="s">
        <v>2611</v>
      </c>
      <c r="B425" t="s">
        <v>165</v>
      </c>
      <c r="C425" t="s">
        <v>996</v>
      </c>
      <c r="D425" s="2">
        <v>370393000</v>
      </c>
    </row>
    <row r="426" spans="1:4" x14ac:dyDescent="0.3">
      <c r="A426" t="s">
        <v>2612</v>
      </c>
      <c r="B426" t="s">
        <v>165</v>
      </c>
      <c r="C426" t="s">
        <v>997</v>
      </c>
      <c r="D426" s="2">
        <v>370394060</v>
      </c>
    </row>
    <row r="427" spans="1:4" x14ac:dyDescent="0.3">
      <c r="A427" t="s">
        <v>2609</v>
      </c>
      <c r="B427" t="s">
        <v>164</v>
      </c>
      <c r="C427" t="s">
        <v>994</v>
      </c>
      <c r="D427" s="2">
        <v>370374020</v>
      </c>
    </row>
    <row r="428" spans="1:4" x14ac:dyDescent="0.3">
      <c r="A428" t="s">
        <v>2610</v>
      </c>
      <c r="B428" t="s">
        <v>164</v>
      </c>
      <c r="C428" t="s">
        <v>995</v>
      </c>
      <c r="D428" s="2">
        <v>370374050</v>
      </c>
    </row>
    <row r="429" spans="1:4" x14ac:dyDescent="0.3">
      <c r="A429" t="s">
        <v>2608</v>
      </c>
      <c r="B429" t="s">
        <v>164</v>
      </c>
      <c r="C429" t="s">
        <v>993</v>
      </c>
      <c r="D429" s="2">
        <v>370373000</v>
      </c>
    </row>
    <row r="430" spans="1:4" x14ac:dyDescent="0.3">
      <c r="A430" t="s">
        <v>3768</v>
      </c>
      <c r="B430" t="s">
        <v>542</v>
      </c>
      <c r="C430" t="s">
        <v>2103</v>
      </c>
      <c r="D430" s="2">
        <v>1159163935</v>
      </c>
    </row>
    <row r="431" spans="1:4" x14ac:dyDescent="0.3">
      <c r="A431" t="s">
        <v>3769</v>
      </c>
      <c r="B431" t="s">
        <v>542</v>
      </c>
      <c r="C431" t="s">
        <v>542</v>
      </c>
      <c r="D431" s="2">
        <v>1159166980</v>
      </c>
    </row>
    <row r="432" spans="1:4" x14ac:dyDescent="0.3">
      <c r="A432" t="s">
        <v>3770</v>
      </c>
      <c r="B432" t="s">
        <v>542</v>
      </c>
      <c r="C432" t="s">
        <v>2104</v>
      </c>
      <c r="D432" s="2">
        <v>1159166997</v>
      </c>
    </row>
    <row r="433" spans="1:4" x14ac:dyDescent="0.3">
      <c r="A433" t="s">
        <v>2898</v>
      </c>
      <c r="B433" t="s">
        <v>231</v>
      </c>
      <c r="C433" t="s">
        <v>231</v>
      </c>
      <c r="D433" s="2">
        <v>489051945</v>
      </c>
    </row>
    <row r="434" spans="1:4" x14ac:dyDescent="0.3">
      <c r="A434" t="s">
        <v>3163</v>
      </c>
      <c r="B434" t="s">
        <v>343</v>
      </c>
      <c r="C434" t="s">
        <v>1514</v>
      </c>
      <c r="D434" s="2">
        <v>720734020</v>
      </c>
    </row>
    <row r="435" spans="1:4" x14ac:dyDescent="0.3">
      <c r="A435" t="s">
        <v>3162</v>
      </c>
      <c r="B435" t="s">
        <v>343</v>
      </c>
      <c r="C435" t="s">
        <v>1513</v>
      </c>
      <c r="D435" s="2">
        <v>720731050</v>
      </c>
    </row>
    <row r="436" spans="1:4" x14ac:dyDescent="0.3">
      <c r="A436" t="s">
        <v>3623</v>
      </c>
      <c r="B436" t="s">
        <v>467</v>
      </c>
      <c r="C436" t="s">
        <v>1932</v>
      </c>
      <c r="D436" s="2">
        <v>971274020</v>
      </c>
    </row>
    <row r="437" spans="1:4" x14ac:dyDescent="0.3">
      <c r="A437" t="s">
        <v>2701</v>
      </c>
      <c r="B437" t="s">
        <v>185</v>
      </c>
      <c r="C437" t="s">
        <v>1080</v>
      </c>
      <c r="D437" s="2">
        <v>410041050</v>
      </c>
    </row>
    <row r="438" spans="1:4" x14ac:dyDescent="0.3">
      <c r="A438" t="s">
        <v>2702</v>
      </c>
      <c r="B438" t="s">
        <v>185</v>
      </c>
      <c r="C438" t="s">
        <v>1081</v>
      </c>
      <c r="D438" s="2">
        <v>410044020</v>
      </c>
    </row>
    <row r="439" spans="1:4" x14ac:dyDescent="0.3">
      <c r="A439" t="s">
        <v>2733</v>
      </c>
      <c r="B439" t="s">
        <v>203</v>
      </c>
      <c r="C439" t="s">
        <v>1111</v>
      </c>
      <c r="D439" s="2">
        <v>450781050</v>
      </c>
    </row>
    <row r="440" spans="1:4" x14ac:dyDescent="0.3">
      <c r="A440" t="s">
        <v>2734</v>
      </c>
      <c r="B440" t="s">
        <v>203</v>
      </c>
      <c r="C440" t="s">
        <v>1112</v>
      </c>
      <c r="D440" s="2">
        <v>450784020</v>
      </c>
    </row>
    <row r="441" spans="1:4" x14ac:dyDescent="0.3">
      <c r="A441" t="s">
        <v>2745</v>
      </c>
      <c r="B441" t="s">
        <v>209</v>
      </c>
      <c r="C441" t="s">
        <v>1123</v>
      </c>
      <c r="D441" s="2">
        <v>461354020</v>
      </c>
    </row>
    <row r="442" spans="1:4" x14ac:dyDescent="0.3">
      <c r="A442" t="s">
        <v>2194</v>
      </c>
      <c r="B442" t="s">
        <v>22</v>
      </c>
      <c r="C442" t="s">
        <v>592</v>
      </c>
      <c r="D442" s="2">
        <v>61034020</v>
      </c>
    </row>
    <row r="443" spans="1:4" x14ac:dyDescent="0.3">
      <c r="A443" t="s">
        <v>2193</v>
      </c>
      <c r="B443" t="s">
        <v>22</v>
      </c>
      <c r="C443" t="s">
        <v>591</v>
      </c>
      <c r="D443" s="2">
        <v>61031050</v>
      </c>
    </row>
    <row r="444" spans="1:4" x14ac:dyDescent="0.3">
      <c r="A444" t="s">
        <v>2903</v>
      </c>
      <c r="B444" t="s">
        <v>235</v>
      </c>
      <c r="C444" t="s">
        <v>235</v>
      </c>
      <c r="D444" s="2">
        <v>489136935</v>
      </c>
    </row>
    <row r="445" spans="1:4" x14ac:dyDescent="0.3">
      <c r="A445" t="s">
        <v>2784</v>
      </c>
      <c r="B445" t="s">
        <v>218</v>
      </c>
      <c r="C445" t="s">
        <v>1161</v>
      </c>
      <c r="D445" s="2">
        <v>480695000</v>
      </c>
    </row>
    <row r="446" spans="1:4" x14ac:dyDescent="0.3">
      <c r="A446" t="s">
        <v>2782</v>
      </c>
      <c r="B446" t="s">
        <v>218</v>
      </c>
      <c r="C446" t="s">
        <v>1159</v>
      </c>
      <c r="D446" s="2">
        <v>480694060</v>
      </c>
    </row>
    <row r="447" spans="1:4" x14ac:dyDescent="0.3">
      <c r="A447" t="s">
        <v>2780</v>
      </c>
      <c r="B447" t="s">
        <v>218</v>
      </c>
      <c r="C447" t="s">
        <v>1157</v>
      </c>
      <c r="D447" s="2">
        <v>480693010</v>
      </c>
    </row>
    <row r="448" spans="1:4" x14ac:dyDescent="0.3">
      <c r="A448" t="s">
        <v>2781</v>
      </c>
      <c r="B448" t="s">
        <v>218</v>
      </c>
      <c r="C448" t="s">
        <v>1158</v>
      </c>
      <c r="D448" s="2">
        <v>480694040</v>
      </c>
    </row>
    <row r="449" spans="1:4" x14ac:dyDescent="0.3">
      <c r="A449" t="s">
        <v>2783</v>
      </c>
      <c r="B449" t="s">
        <v>218</v>
      </c>
      <c r="C449" t="s">
        <v>1160</v>
      </c>
      <c r="D449" s="2">
        <v>480694080</v>
      </c>
    </row>
    <row r="450" spans="1:4" x14ac:dyDescent="0.3">
      <c r="A450" t="s">
        <v>2779</v>
      </c>
      <c r="B450" t="s">
        <v>218</v>
      </c>
      <c r="C450" t="s">
        <v>1156</v>
      </c>
      <c r="D450" s="2">
        <v>480693000</v>
      </c>
    </row>
    <row r="451" spans="1:4" x14ac:dyDescent="0.3">
      <c r="A451" t="s">
        <v>2834</v>
      </c>
      <c r="B451" t="s">
        <v>223</v>
      </c>
      <c r="C451" t="s">
        <v>1208</v>
      </c>
      <c r="D451" s="2">
        <v>480745040</v>
      </c>
    </row>
    <row r="452" spans="1:4" x14ac:dyDescent="0.3">
      <c r="A452" t="s">
        <v>2832</v>
      </c>
      <c r="B452" t="s">
        <v>223</v>
      </c>
      <c r="C452" t="s">
        <v>1206</v>
      </c>
      <c r="D452" s="2">
        <v>480744080</v>
      </c>
    </row>
    <row r="453" spans="1:4" x14ac:dyDescent="0.3">
      <c r="A453" t="s">
        <v>2830</v>
      </c>
      <c r="B453" t="s">
        <v>223</v>
      </c>
      <c r="C453" t="s">
        <v>1204</v>
      </c>
      <c r="D453" s="2">
        <v>480744020</v>
      </c>
    </row>
    <row r="454" spans="1:4" x14ac:dyDescent="0.3">
      <c r="A454" t="s">
        <v>2831</v>
      </c>
      <c r="B454" t="s">
        <v>223</v>
      </c>
      <c r="C454" t="s">
        <v>1205</v>
      </c>
      <c r="D454" s="2">
        <v>480744040</v>
      </c>
    </row>
    <row r="455" spans="1:4" x14ac:dyDescent="0.3">
      <c r="A455" t="s">
        <v>2829</v>
      </c>
      <c r="B455" t="s">
        <v>223</v>
      </c>
      <c r="C455" t="s">
        <v>1203</v>
      </c>
      <c r="D455" s="2">
        <v>480742100</v>
      </c>
    </row>
    <row r="456" spans="1:4" x14ac:dyDescent="0.3">
      <c r="A456" t="s">
        <v>2833</v>
      </c>
      <c r="B456" t="s">
        <v>223</v>
      </c>
      <c r="C456" t="s">
        <v>1207</v>
      </c>
      <c r="D456" s="2">
        <v>480745020</v>
      </c>
    </row>
    <row r="457" spans="1:4" x14ac:dyDescent="0.3">
      <c r="A457" t="s">
        <v>2966</v>
      </c>
      <c r="B457" t="s">
        <v>255</v>
      </c>
      <c r="C457" t="s">
        <v>1326</v>
      </c>
      <c r="D457" s="2">
        <v>500024020</v>
      </c>
    </row>
    <row r="458" spans="1:4" x14ac:dyDescent="0.3">
      <c r="A458" t="s">
        <v>2965</v>
      </c>
      <c r="B458" t="s">
        <v>255</v>
      </c>
      <c r="C458" t="s">
        <v>1203</v>
      </c>
      <c r="D458" s="2">
        <v>500023000</v>
      </c>
    </row>
    <row r="459" spans="1:4" x14ac:dyDescent="0.3">
      <c r="A459" t="s">
        <v>3682</v>
      </c>
      <c r="B459" t="s">
        <v>496</v>
      </c>
      <c r="C459" t="s">
        <v>1987</v>
      </c>
      <c r="D459" s="2">
        <v>1051234020</v>
      </c>
    </row>
    <row r="460" spans="1:4" x14ac:dyDescent="0.3">
      <c r="A460" t="s">
        <v>3681</v>
      </c>
      <c r="B460" t="s">
        <v>496</v>
      </c>
      <c r="C460" t="s">
        <v>1986</v>
      </c>
      <c r="D460" s="2">
        <v>1051231050</v>
      </c>
    </row>
    <row r="461" spans="1:4" x14ac:dyDescent="0.3">
      <c r="A461" t="s">
        <v>2558</v>
      </c>
      <c r="B461" t="s">
        <v>141</v>
      </c>
      <c r="C461" t="s">
        <v>946</v>
      </c>
      <c r="D461" s="2">
        <v>330924020</v>
      </c>
    </row>
    <row r="462" spans="1:4" x14ac:dyDescent="0.3">
      <c r="A462" t="s">
        <v>3240</v>
      </c>
      <c r="B462" t="s">
        <v>381</v>
      </c>
      <c r="C462" t="s">
        <v>1583</v>
      </c>
      <c r="D462" s="2">
        <v>801211050</v>
      </c>
    </row>
    <row r="463" spans="1:4" x14ac:dyDescent="0.3">
      <c r="A463" t="s">
        <v>3241</v>
      </c>
      <c r="B463" t="s">
        <v>381</v>
      </c>
      <c r="C463" t="s">
        <v>1584</v>
      </c>
      <c r="D463" s="2">
        <v>801214020</v>
      </c>
    </row>
    <row r="464" spans="1:4" x14ac:dyDescent="0.3">
      <c r="A464" t="s">
        <v>2533</v>
      </c>
      <c r="B464" t="s">
        <v>128</v>
      </c>
      <c r="C464" t="s">
        <v>921</v>
      </c>
      <c r="D464" s="2">
        <v>290041050</v>
      </c>
    </row>
    <row r="465" spans="1:4" x14ac:dyDescent="0.3">
      <c r="A465" t="s">
        <v>2534</v>
      </c>
      <c r="B465" t="s">
        <v>128</v>
      </c>
      <c r="C465" t="s">
        <v>922</v>
      </c>
      <c r="D465" s="2">
        <v>290044020</v>
      </c>
    </row>
    <row r="466" spans="1:4" x14ac:dyDescent="0.3">
      <c r="A466" t="s">
        <v>3733</v>
      </c>
      <c r="B466" t="s">
        <v>523</v>
      </c>
      <c r="C466" t="s">
        <v>2034</v>
      </c>
      <c r="D466" s="2">
        <v>1110864010</v>
      </c>
    </row>
    <row r="467" spans="1:4" x14ac:dyDescent="0.3">
      <c r="A467" t="s">
        <v>3734</v>
      </c>
      <c r="B467" t="s">
        <v>523</v>
      </c>
      <c r="C467" t="s">
        <v>2035</v>
      </c>
      <c r="D467" s="2">
        <v>1110864020</v>
      </c>
    </row>
    <row r="468" spans="1:4" x14ac:dyDescent="0.3">
      <c r="A468" t="s">
        <v>3732</v>
      </c>
      <c r="B468" t="s">
        <v>523</v>
      </c>
      <c r="C468" t="s">
        <v>2033</v>
      </c>
      <c r="D468" s="2">
        <v>1110862050</v>
      </c>
    </row>
    <row r="469" spans="1:4" x14ac:dyDescent="0.3">
      <c r="A469" t="s">
        <v>2688</v>
      </c>
      <c r="B469" t="s">
        <v>177</v>
      </c>
      <c r="C469" t="s">
        <v>1068</v>
      </c>
      <c r="D469" s="2">
        <v>401001050</v>
      </c>
    </row>
    <row r="470" spans="1:4" x14ac:dyDescent="0.3">
      <c r="A470" t="s">
        <v>2689</v>
      </c>
      <c r="B470" t="s">
        <v>177</v>
      </c>
      <c r="C470" t="s">
        <v>1069</v>
      </c>
      <c r="D470" s="2">
        <v>401004020</v>
      </c>
    </row>
    <row r="471" spans="1:4" x14ac:dyDescent="0.3">
      <c r="A471" t="s">
        <v>2894</v>
      </c>
      <c r="B471" t="s">
        <v>229</v>
      </c>
      <c r="C471" t="s">
        <v>1266</v>
      </c>
      <c r="D471" s="2">
        <v>489023925</v>
      </c>
    </row>
    <row r="472" spans="1:4" x14ac:dyDescent="0.3">
      <c r="A472" t="s">
        <v>2895</v>
      </c>
      <c r="B472" t="s">
        <v>229</v>
      </c>
      <c r="C472" t="s">
        <v>1267</v>
      </c>
      <c r="D472" s="2">
        <v>489026905</v>
      </c>
    </row>
    <row r="473" spans="1:4" x14ac:dyDescent="0.3">
      <c r="A473" t="s">
        <v>2348</v>
      </c>
      <c r="B473" t="s">
        <v>72</v>
      </c>
      <c r="C473" t="s">
        <v>744</v>
      </c>
      <c r="D473" s="2">
        <v>171211050</v>
      </c>
    </row>
    <row r="474" spans="1:4" x14ac:dyDescent="0.3">
      <c r="A474" t="s">
        <v>2349</v>
      </c>
      <c r="B474" t="s">
        <v>72</v>
      </c>
      <c r="C474" t="s">
        <v>745</v>
      </c>
      <c r="D474" s="2">
        <v>171214020</v>
      </c>
    </row>
    <row r="475" spans="1:4" x14ac:dyDescent="0.3">
      <c r="A475" t="s">
        <v>3293</v>
      </c>
      <c r="B475" t="s">
        <v>398</v>
      </c>
      <c r="C475" t="s">
        <v>1632</v>
      </c>
      <c r="D475" s="2">
        <v>840034020</v>
      </c>
    </row>
    <row r="476" spans="1:4" x14ac:dyDescent="0.3">
      <c r="A476" t="s">
        <v>3292</v>
      </c>
      <c r="B476" t="s">
        <v>398</v>
      </c>
      <c r="C476" t="s">
        <v>1631</v>
      </c>
      <c r="D476" s="2">
        <v>840031050</v>
      </c>
    </row>
    <row r="477" spans="1:4" x14ac:dyDescent="0.3">
      <c r="A477" t="s">
        <v>2228</v>
      </c>
      <c r="B477" t="s">
        <v>39</v>
      </c>
      <c r="C477" t="s">
        <v>626</v>
      </c>
      <c r="D477" s="2">
        <v>100894020</v>
      </c>
    </row>
    <row r="478" spans="1:4" x14ac:dyDescent="0.3">
      <c r="A478" t="s">
        <v>2227</v>
      </c>
      <c r="B478" t="s">
        <v>39</v>
      </c>
      <c r="C478" t="s">
        <v>625</v>
      </c>
      <c r="D478" s="2">
        <v>100893000</v>
      </c>
    </row>
    <row r="479" spans="1:4" x14ac:dyDescent="0.3">
      <c r="A479" t="s">
        <v>2297</v>
      </c>
      <c r="B479" t="s">
        <v>52</v>
      </c>
      <c r="C479" t="s">
        <v>695</v>
      </c>
      <c r="D479" s="2">
        <v>130553000</v>
      </c>
    </row>
    <row r="480" spans="1:4" x14ac:dyDescent="0.3">
      <c r="A480" t="s">
        <v>2298</v>
      </c>
      <c r="B480" t="s">
        <v>52</v>
      </c>
      <c r="C480" t="s">
        <v>696</v>
      </c>
      <c r="D480" s="2">
        <v>130554020</v>
      </c>
    </row>
    <row r="481" spans="1:4" x14ac:dyDescent="0.3">
      <c r="A481" t="s">
        <v>3568</v>
      </c>
      <c r="B481" t="s">
        <v>454</v>
      </c>
      <c r="C481" t="s">
        <v>1883</v>
      </c>
      <c r="D481" s="2">
        <v>961034020</v>
      </c>
    </row>
    <row r="482" spans="1:4" x14ac:dyDescent="0.3">
      <c r="A482" t="s">
        <v>3567</v>
      </c>
      <c r="B482" t="s">
        <v>454</v>
      </c>
      <c r="C482" t="s">
        <v>1882</v>
      </c>
      <c r="D482" s="2">
        <v>961033000</v>
      </c>
    </row>
    <row r="483" spans="1:4" x14ac:dyDescent="0.3">
      <c r="A483" t="s">
        <v>3113</v>
      </c>
      <c r="B483" t="s">
        <v>316</v>
      </c>
      <c r="C483" t="s">
        <v>680</v>
      </c>
      <c r="D483" s="2">
        <v>640754080</v>
      </c>
    </row>
    <row r="484" spans="1:4" x14ac:dyDescent="0.3">
      <c r="A484" t="s">
        <v>3112</v>
      </c>
      <c r="B484" t="s">
        <v>316</v>
      </c>
      <c r="C484" t="s">
        <v>574</v>
      </c>
      <c r="D484" s="2">
        <v>640754060</v>
      </c>
    </row>
    <row r="485" spans="1:4" x14ac:dyDescent="0.3">
      <c r="A485" t="s">
        <v>3110</v>
      </c>
      <c r="B485" t="s">
        <v>316</v>
      </c>
      <c r="C485" t="s">
        <v>1463</v>
      </c>
      <c r="D485" s="2">
        <v>640753000</v>
      </c>
    </row>
    <row r="486" spans="1:4" x14ac:dyDescent="0.3">
      <c r="A486" t="s">
        <v>3114</v>
      </c>
      <c r="B486" t="s">
        <v>316</v>
      </c>
      <c r="C486" t="s">
        <v>1465</v>
      </c>
      <c r="D486" s="2">
        <v>640754090</v>
      </c>
    </row>
    <row r="487" spans="1:4" x14ac:dyDescent="0.3">
      <c r="A487" t="s">
        <v>3111</v>
      </c>
      <c r="B487" t="s">
        <v>316</v>
      </c>
      <c r="C487" t="s">
        <v>1464</v>
      </c>
      <c r="D487" s="2">
        <v>640754020</v>
      </c>
    </row>
    <row r="488" spans="1:4" x14ac:dyDescent="0.3">
      <c r="A488" t="s">
        <v>3115</v>
      </c>
      <c r="B488" t="s">
        <v>316</v>
      </c>
      <c r="C488" t="s">
        <v>1466</v>
      </c>
      <c r="D488" s="2">
        <v>640755010</v>
      </c>
    </row>
    <row r="489" spans="1:4" x14ac:dyDescent="0.3">
      <c r="A489" t="s">
        <v>3622</v>
      </c>
      <c r="B489" t="s">
        <v>466</v>
      </c>
      <c r="C489" t="s">
        <v>1931</v>
      </c>
      <c r="D489" s="2">
        <v>971224020</v>
      </c>
    </row>
    <row r="490" spans="1:4" x14ac:dyDescent="0.3">
      <c r="A490" t="s">
        <v>3333</v>
      </c>
      <c r="B490" t="s">
        <v>417</v>
      </c>
      <c r="C490" t="s">
        <v>1670</v>
      </c>
      <c r="D490" s="2">
        <v>890881050</v>
      </c>
    </row>
    <row r="491" spans="1:4" x14ac:dyDescent="0.3">
      <c r="A491" t="s">
        <v>3334</v>
      </c>
      <c r="B491" t="s">
        <v>417</v>
      </c>
      <c r="C491" t="s">
        <v>1671</v>
      </c>
      <c r="D491" s="2">
        <v>890884020</v>
      </c>
    </row>
    <row r="492" spans="1:4" x14ac:dyDescent="0.3">
      <c r="A492" t="s">
        <v>2234</v>
      </c>
      <c r="B492" t="s">
        <v>42</v>
      </c>
      <c r="C492" t="s">
        <v>632</v>
      </c>
      <c r="D492" s="2">
        <v>100924020</v>
      </c>
    </row>
    <row r="493" spans="1:4" x14ac:dyDescent="0.3">
      <c r="A493" t="s">
        <v>2233</v>
      </c>
      <c r="B493" t="s">
        <v>42</v>
      </c>
      <c r="C493" t="s">
        <v>631</v>
      </c>
      <c r="D493" s="2">
        <v>100923000</v>
      </c>
    </row>
    <row r="494" spans="1:4" x14ac:dyDescent="0.3">
      <c r="A494" t="s">
        <v>2379</v>
      </c>
      <c r="B494" t="s">
        <v>85</v>
      </c>
      <c r="C494" t="s">
        <v>775</v>
      </c>
      <c r="D494" s="2">
        <v>191493000</v>
      </c>
    </row>
    <row r="495" spans="1:4" x14ac:dyDescent="0.3">
      <c r="A495" t="s">
        <v>2380</v>
      </c>
      <c r="B495" t="s">
        <v>85</v>
      </c>
      <c r="C495" t="s">
        <v>776</v>
      </c>
      <c r="D495" s="2">
        <v>191494040</v>
      </c>
    </row>
    <row r="496" spans="1:4" x14ac:dyDescent="0.3">
      <c r="A496" t="s">
        <v>3751</v>
      </c>
      <c r="B496" t="s">
        <v>531</v>
      </c>
      <c r="C496" t="s">
        <v>2052</v>
      </c>
      <c r="D496" s="2">
        <v>1141134040</v>
      </c>
    </row>
    <row r="497" spans="1:4" x14ac:dyDescent="0.3">
      <c r="A497" t="s">
        <v>3750</v>
      </c>
      <c r="B497" t="s">
        <v>531</v>
      </c>
      <c r="C497" t="s">
        <v>2051</v>
      </c>
      <c r="D497" s="2">
        <v>1141134020</v>
      </c>
    </row>
    <row r="498" spans="1:4" x14ac:dyDescent="0.3">
      <c r="A498" t="s">
        <v>3749</v>
      </c>
      <c r="B498" t="s">
        <v>531</v>
      </c>
      <c r="C498" t="s">
        <v>2050</v>
      </c>
      <c r="D498" s="2">
        <v>1141131050</v>
      </c>
    </row>
    <row r="499" spans="1:4" x14ac:dyDescent="0.3">
      <c r="A499" t="s">
        <v>3776</v>
      </c>
      <c r="B499" t="s">
        <v>545</v>
      </c>
      <c r="C499" t="s">
        <v>2109</v>
      </c>
      <c r="D499" s="2">
        <v>1159253910</v>
      </c>
    </row>
    <row r="500" spans="1:4" x14ac:dyDescent="0.3">
      <c r="A500" t="s">
        <v>3220</v>
      </c>
      <c r="B500" t="s">
        <v>370</v>
      </c>
      <c r="C500" t="s">
        <v>1563</v>
      </c>
      <c r="D500" s="2">
        <v>780021050</v>
      </c>
    </row>
    <row r="501" spans="1:4" x14ac:dyDescent="0.3">
      <c r="A501" t="s">
        <v>3221</v>
      </c>
      <c r="B501" t="s">
        <v>370</v>
      </c>
      <c r="C501" t="s">
        <v>1564</v>
      </c>
      <c r="D501" s="2">
        <v>780024040</v>
      </c>
    </row>
    <row r="502" spans="1:4" x14ac:dyDescent="0.3">
      <c r="A502" t="s">
        <v>3434</v>
      </c>
      <c r="B502" t="s">
        <v>442</v>
      </c>
      <c r="C502" t="s">
        <v>742</v>
      </c>
      <c r="D502" s="2">
        <v>960882070</v>
      </c>
    </row>
    <row r="503" spans="1:4" x14ac:dyDescent="0.3">
      <c r="A503" t="s">
        <v>3458</v>
      </c>
      <c r="B503" t="s">
        <v>442</v>
      </c>
      <c r="C503" t="s">
        <v>1782</v>
      </c>
      <c r="D503" s="2">
        <v>960884340</v>
      </c>
    </row>
    <row r="504" spans="1:4" x14ac:dyDescent="0.3">
      <c r="A504" t="s">
        <v>3447</v>
      </c>
      <c r="B504" t="s">
        <v>442</v>
      </c>
      <c r="C504" t="s">
        <v>1771</v>
      </c>
      <c r="D504" s="2">
        <v>960884170</v>
      </c>
    </row>
    <row r="505" spans="1:4" x14ac:dyDescent="0.3">
      <c r="A505" t="s">
        <v>3456</v>
      </c>
      <c r="B505" t="s">
        <v>442</v>
      </c>
      <c r="C505" t="s">
        <v>1780</v>
      </c>
      <c r="D505" s="2">
        <v>960884300</v>
      </c>
    </row>
    <row r="506" spans="1:4" x14ac:dyDescent="0.3">
      <c r="A506" t="s">
        <v>3441</v>
      </c>
      <c r="B506" t="s">
        <v>442</v>
      </c>
      <c r="C506" t="s">
        <v>1765</v>
      </c>
      <c r="D506" s="2">
        <v>960884060</v>
      </c>
    </row>
    <row r="507" spans="1:4" x14ac:dyDescent="0.3">
      <c r="A507" t="s">
        <v>3442</v>
      </c>
      <c r="B507" t="s">
        <v>442</v>
      </c>
      <c r="C507" t="s">
        <v>1766</v>
      </c>
      <c r="D507" s="2">
        <v>960884080</v>
      </c>
    </row>
    <row r="508" spans="1:4" x14ac:dyDescent="0.3">
      <c r="A508" t="s">
        <v>3451</v>
      </c>
      <c r="B508" t="s">
        <v>442</v>
      </c>
      <c r="C508" t="s">
        <v>1775</v>
      </c>
      <c r="D508" s="2">
        <v>960884220</v>
      </c>
    </row>
    <row r="509" spans="1:4" x14ac:dyDescent="0.3">
      <c r="A509" t="s">
        <v>3450</v>
      </c>
      <c r="B509" t="s">
        <v>442</v>
      </c>
      <c r="C509" t="s">
        <v>1774</v>
      </c>
      <c r="D509" s="2">
        <v>960884210</v>
      </c>
    </row>
    <row r="510" spans="1:4" x14ac:dyDescent="0.3">
      <c r="A510" t="s">
        <v>3454</v>
      </c>
      <c r="B510" t="s">
        <v>442</v>
      </c>
      <c r="C510" t="s">
        <v>1778</v>
      </c>
      <c r="D510" s="2">
        <v>960884260</v>
      </c>
    </row>
    <row r="511" spans="1:4" x14ac:dyDescent="0.3">
      <c r="A511" t="s">
        <v>3448</v>
      </c>
      <c r="B511" t="s">
        <v>442</v>
      </c>
      <c r="C511" t="s">
        <v>1772</v>
      </c>
      <c r="D511" s="2">
        <v>960884180</v>
      </c>
    </row>
    <row r="512" spans="1:4" x14ac:dyDescent="0.3">
      <c r="A512" t="s">
        <v>3435</v>
      </c>
      <c r="B512" t="s">
        <v>442</v>
      </c>
      <c r="C512" t="s">
        <v>1307</v>
      </c>
      <c r="D512" s="2">
        <v>960882100</v>
      </c>
    </row>
    <row r="513" spans="1:4" x14ac:dyDescent="0.3">
      <c r="A513" t="s">
        <v>3446</v>
      </c>
      <c r="B513" t="s">
        <v>442</v>
      </c>
      <c r="C513" t="s">
        <v>1770</v>
      </c>
      <c r="D513" s="2">
        <v>960884160</v>
      </c>
    </row>
    <row r="514" spans="1:4" x14ac:dyDescent="0.3">
      <c r="A514" t="s">
        <v>3438</v>
      </c>
      <c r="B514" t="s">
        <v>442</v>
      </c>
      <c r="C514" t="s">
        <v>1762</v>
      </c>
      <c r="D514" s="2">
        <v>960882170</v>
      </c>
    </row>
    <row r="515" spans="1:4" x14ac:dyDescent="0.3">
      <c r="A515" t="s">
        <v>3449</v>
      </c>
      <c r="B515" t="s">
        <v>442</v>
      </c>
      <c r="C515" t="s">
        <v>1773</v>
      </c>
      <c r="D515" s="2">
        <v>960884200</v>
      </c>
    </row>
    <row r="516" spans="1:4" x14ac:dyDescent="0.3">
      <c r="A516" t="s">
        <v>3445</v>
      </c>
      <c r="B516" t="s">
        <v>442</v>
      </c>
      <c r="C516" t="s">
        <v>1769</v>
      </c>
      <c r="D516" s="2">
        <v>960884150</v>
      </c>
    </row>
    <row r="517" spans="1:4" x14ac:dyDescent="0.3">
      <c r="A517" t="s">
        <v>3453</v>
      </c>
      <c r="B517" t="s">
        <v>442</v>
      </c>
      <c r="C517" t="s">
        <v>1777</v>
      </c>
      <c r="D517" s="2">
        <v>960884250</v>
      </c>
    </row>
    <row r="518" spans="1:4" x14ac:dyDescent="0.3">
      <c r="A518" t="s">
        <v>3455</v>
      </c>
      <c r="B518" t="s">
        <v>442</v>
      </c>
      <c r="C518" t="s">
        <v>1779</v>
      </c>
      <c r="D518" s="2">
        <v>960884280</v>
      </c>
    </row>
    <row r="519" spans="1:4" x14ac:dyDescent="0.3">
      <c r="A519" t="s">
        <v>3443</v>
      </c>
      <c r="B519" t="s">
        <v>442</v>
      </c>
      <c r="C519" t="s">
        <v>1767</v>
      </c>
      <c r="D519" s="2">
        <v>960884100</v>
      </c>
    </row>
    <row r="520" spans="1:4" x14ac:dyDescent="0.3">
      <c r="A520" t="s">
        <v>3439</v>
      </c>
      <c r="B520" t="s">
        <v>442</v>
      </c>
      <c r="C520" t="s">
        <v>1763</v>
      </c>
      <c r="D520" s="2">
        <v>960884020</v>
      </c>
    </row>
    <row r="521" spans="1:4" x14ac:dyDescent="0.3">
      <c r="A521" t="s">
        <v>3437</v>
      </c>
      <c r="B521" t="s">
        <v>442</v>
      </c>
      <c r="C521" t="s">
        <v>1761</v>
      </c>
      <c r="D521" s="2">
        <v>960882150</v>
      </c>
    </row>
    <row r="522" spans="1:4" x14ac:dyDescent="0.3">
      <c r="A522" t="s">
        <v>3444</v>
      </c>
      <c r="B522" t="s">
        <v>442</v>
      </c>
      <c r="C522" t="s">
        <v>1768</v>
      </c>
      <c r="D522" s="2">
        <v>960884140</v>
      </c>
    </row>
    <row r="523" spans="1:4" x14ac:dyDescent="0.3">
      <c r="A523" t="s">
        <v>3440</v>
      </c>
      <c r="B523" t="s">
        <v>442</v>
      </c>
      <c r="C523" t="s">
        <v>1764</v>
      </c>
      <c r="D523" s="2">
        <v>960884040</v>
      </c>
    </row>
    <row r="524" spans="1:4" x14ac:dyDescent="0.3">
      <c r="A524" t="s">
        <v>3457</v>
      </c>
      <c r="B524" t="s">
        <v>442</v>
      </c>
      <c r="C524" t="s">
        <v>1781</v>
      </c>
      <c r="D524" s="2">
        <v>960884320</v>
      </c>
    </row>
    <row r="525" spans="1:4" x14ac:dyDescent="0.3">
      <c r="A525" t="s">
        <v>3433</v>
      </c>
      <c r="B525" t="s">
        <v>442</v>
      </c>
      <c r="C525" t="s">
        <v>1760</v>
      </c>
      <c r="D525" s="2">
        <v>960882050</v>
      </c>
    </row>
    <row r="526" spans="1:4" x14ac:dyDescent="0.3">
      <c r="A526" t="s">
        <v>3452</v>
      </c>
      <c r="B526" t="s">
        <v>442</v>
      </c>
      <c r="C526" t="s">
        <v>1776</v>
      </c>
      <c r="D526" s="2">
        <v>960884240</v>
      </c>
    </row>
    <row r="527" spans="1:4" x14ac:dyDescent="0.3">
      <c r="A527" t="s">
        <v>3436</v>
      </c>
      <c r="B527" t="s">
        <v>442</v>
      </c>
      <c r="C527" t="s">
        <v>1306</v>
      </c>
      <c r="D527" s="2">
        <v>960882130</v>
      </c>
    </row>
    <row r="528" spans="1:4" x14ac:dyDescent="0.3">
      <c r="A528" t="s">
        <v>2705</v>
      </c>
      <c r="B528" t="s">
        <v>187</v>
      </c>
      <c r="C528" t="s">
        <v>1084</v>
      </c>
      <c r="D528" s="2">
        <v>421111050</v>
      </c>
    </row>
    <row r="529" spans="1:4" x14ac:dyDescent="0.3">
      <c r="A529" t="s">
        <v>2706</v>
      </c>
      <c r="B529" t="s">
        <v>187</v>
      </c>
      <c r="C529" t="s">
        <v>1085</v>
      </c>
      <c r="D529" s="2">
        <v>421114020</v>
      </c>
    </row>
    <row r="530" spans="1:4" x14ac:dyDescent="0.3">
      <c r="A530" t="s">
        <v>2722</v>
      </c>
      <c r="B530" t="s">
        <v>197</v>
      </c>
      <c r="C530" t="s">
        <v>1100</v>
      </c>
      <c r="D530" s="2">
        <v>430044020</v>
      </c>
    </row>
    <row r="531" spans="1:4" x14ac:dyDescent="0.3">
      <c r="A531" t="s">
        <v>2721</v>
      </c>
      <c r="B531" t="s">
        <v>197</v>
      </c>
      <c r="C531" t="s">
        <v>1099</v>
      </c>
      <c r="D531" s="2">
        <v>430043000</v>
      </c>
    </row>
    <row r="532" spans="1:4" x14ac:dyDescent="0.3">
      <c r="A532" t="s">
        <v>2812</v>
      </c>
      <c r="B532" t="s">
        <v>221</v>
      </c>
      <c r="C532" t="s">
        <v>1187</v>
      </c>
      <c r="D532" s="2">
        <v>480724035</v>
      </c>
    </row>
    <row r="533" spans="1:4" x14ac:dyDescent="0.3">
      <c r="A533" t="s">
        <v>2808</v>
      </c>
      <c r="B533" t="s">
        <v>221</v>
      </c>
      <c r="C533" t="s">
        <v>1184</v>
      </c>
      <c r="D533" s="2">
        <v>480723050</v>
      </c>
    </row>
    <row r="534" spans="1:4" x14ac:dyDescent="0.3">
      <c r="A534" t="s">
        <v>2814</v>
      </c>
      <c r="B534" t="s">
        <v>221</v>
      </c>
      <c r="C534" t="s">
        <v>1189</v>
      </c>
      <c r="D534" s="2">
        <v>480724050</v>
      </c>
    </row>
    <row r="535" spans="1:4" x14ac:dyDescent="0.3">
      <c r="A535" t="s">
        <v>2809</v>
      </c>
      <c r="B535" t="s">
        <v>221</v>
      </c>
      <c r="C535" t="s">
        <v>1185</v>
      </c>
      <c r="D535" s="2">
        <v>480724010</v>
      </c>
    </row>
    <row r="536" spans="1:4" x14ac:dyDescent="0.3">
      <c r="A536" t="s">
        <v>2810</v>
      </c>
      <c r="B536" t="s">
        <v>221</v>
      </c>
      <c r="C536" t="s">
        <v>1186</v>
      </c>
      <c r="D536" s="2">
        <v>480724015</v>
      </c>
    </row>
    <row r="537" spans="1:4" x14ac:dyDescent="0.3">
      <c r="A537" t="s">
        <v>2813</v>
      </c>
      <c r="B537" t="s">
        <v>221</v>
      </c>
      <c r="C537" t="s">
        <v>1188</v>
      </c>
      <c r="D537" s="2">
        <v>480724045</v>
      </c>
    </row>
    <row r="538" spans="1:4" x14ac:dyDescent="0.3">
      <c r="A538" t="s">
        <v>2815</v>
      </c>
      <c r="B538" t="s">
        <v>221</v>
      </c>
      <c r="C538" t="s">
        <v>1190</v>
      </c>
      <c r="D538" s="2">
        <v>480724055</v>
      </c>
    </row>
    <row r="539" spans="1:4" x14ac:dyDescent="0.3">
      <c r="A539" t="s">
        <v>2811</v>
      </c>
      <c r="B539" t="s">
        <v>221</v>
      </c>
      <c r="C539" t="s">
        <v>972</v>
      </c>
      <c r="D539" s="2">
        <v>480724030</v>
      </c>
    </row>
    <row r="540" spans="1:4" x14ac:dyDescent="0.3">
      <c r="A540" t="s">
        <v>2716</v>
      </c>
      <c r="B540" t="s">
        <v>194</v>
      </c>
      <c r="C540" t="s">
        <v>949</v>
      </c>
      <c r="D540" s="2">
        <v>430014020</v>
      </c>
    </row>
    <row r="541" spans="1:4" x14ac:dyDescent="0.3">
      <c r="A541" t="s">
        <v>2715</v>
      </c>
      <c r="B541" t="s">
        <v>194</v>
      </c>
      <c r="C541" t="s">
        <v>1094</v>
      </c>
      <c r="D541" s="2">
        <v>430013000</v>
      </c>
    </row>
    <row r="542" spans="1:4" x14ac:dyDescent="0.3">
      <c r="A542" t="s">
        <v>3324</v>
      </c>
      <c r="B542" t="s">
        <v>412</v>
      </c>
      <c r="C542" t="s">
        <v>1662</v>
      </c>
      <c r="D542" s="2">
        <v>880754020</v>
      </c>
    </row>
    <row r="543" spans="1:4" x14ac:dyDescent="0.3">
      <c r="A543" t="s">
        <v>3323</v>
      </c>
      <c r="B543" t="s">
        <v>412</v>
      </c>
      <c r="C543" t="s">
        <v>1661</v>
      </c>
      <c r="D543" s="2">
        <v>880753000</v>
      </c>
    </row>
    <row r="544" spans="1:4" x14ac:dyDescent="0.3">
      <c r="A544" t="s">
        <v>3134</v>
      </c>
      <c r="B544" t="s">
        <v>327</v>
      </c>
      <c r="C544" t="s">
        <v>1485</v>
      </c>
      <c r="D544" s="2">
        <v>680714020</v>
      </c>
    </row>
    <row r="545" spans="1:4" x14ac:dyDescent="0.3">
      <c r="A545" t="s">
        <v>2969</v>
      </c>
      <c r="B545" t="s">
        <v>256</v>
      </c>
      <c r="C545" t="s">
        <v>1329</v>
      </c>
      <c r="D545" s="2">
        <v>500034040</v>
      </c>
    </row>
    <row r="546" spans="1:4" x14ac:dyDescent="0.3">
      <c r="A546" t="s">
        <v>2968</v>
      </c>
      <c r="B546" t="s">
        <v>256</v>
      </c>
      <c r="C546" t="s">
        <v>1328</v>
      </c>
      <c r="D546" s="2">
        <v>500034020</v>
      </c>
    </row>
    <row r="547" spans="1:4" x14ac:dyDescent="0.3">
      <c r="A547" t="s">
        <v>2967</v>
      </c>
      <c r="B547" t="s">
        <v>256</v>
      </c>
      <c r="C547" t="s">
        <v>1327</v>
      </c>
      <c r="D547" s="2">
        <v>500032050</v>
      </c>
    </row>
    <row r="548" spans="1:4" x14ac:dyDescent="0.3">
      <c r="A548" t="s">
        <v>2896</v>
      </c>
      <c r="B548" t="s">
        <v>230</v>
      </c>
      <c r="C548" t="s">
        <v>1268</v>
      </c>
      <c r="D548" s="2">
        <v>489043945</v>
      </c>
    </row>
    <row r="549" spans="1:4" x14ac:dyDescent="0.3">
      <c r="A549" t="s">
        <v>2897</v>
      </c>
      <c r="B549" t="s">
        <v>230</v>
      </c>
      <c r="C549" t="s">
        <v>1269</v>
      </c>
      <c r="D549" s="2">
        <v>489046910</v>
      </c>
    </row>
    <row r="550" spans="1:4" x14ac:dyDescent="0.3">
      <c r="A550" t="s">
        <v>2570</v>
      </c>
      <c r="B550" t="s">
        <v>149</v>
      </c>
      <c r="C550" t="s">
        <v>958</v>
      </c>
      <c r="D550" s="2">
        <v>350944020</v>
      </c>
    </row>
    <row r="551" spans="1:4" x14ac:dyDescent="0.3">
      <c r="A551" t="s">
        <v>2569</v>
      </c>
      <c r="B551" t="s">
        <v>149</v>
      </c>
      <c r="C551" t="s">
        <v>957</v>
      </c>
      <c r="D551" s="2">
        <v>350941050</v>
      </c>
    </row>
    <row r="552" spans="1:4" x14ac:dyDescent="0.3">
      <c r="A552" t="s">
        <v>3002</v>
      </c>
      <c r="B552" t="s">
        <v>266</v>
      </c>
      <c r="C552" t="s">
        <v>1361</v>
      </c>
      <c r="D552" s="2">
        <v>511524040</v>
      </c>
    </row>
    <row r="553" spans="1:4" x14ac:dyDescent="0.3">
      <c r="A553" t="s">
        <v>3001</v>
      </c>
      <c r="B553" t="s">
        <v>266</v>
      </c>
      <c r="C553" t="s">
        <v>1360</v>
      </c>
      <c r="D553" s="2">
        <v>511523000</v>
      </c>
    </row>
    <row r="554" spans="1:4" x14ac:dyDescent="0.3">
      <c r="A554" t="s">
        <v>3144</v>
      </c>
      <c r="B554" t="s">
        <v>334</v>
      </c>
      <c r="C554" t="s">
        <v>1495</v>
      </c>
      <c r="D554" s="2">
        <v>691074020</v>
      </c>
    </row>
    <row r="555" spans="1:4" x14ac:dyDescent="0.3">
      <c r="A555" t="s">
        <v>3695</v>
      </c>
      <c r="B555" t="s">
        <v>503</v>
      </c>
      <c r="C555" t="s">
        <v>2000</v>
      </c>
      <c r="D555" s="2">
        <v>1060053000</v>
      </c>
    </row>
    <row r="556" spans="1:4" x14ac:dyDescent="0.3">
      <c r="A556" t="s">
        <v>3696</v>
      </c>
      <c r="B556" t="s">
        <v>503</v>
      </c>
      <c r="C556" t="s">
        <v>2001</v>
      </c>
      <c r="D556" s="2">
        <v>1060054020</v>
      </c>
    </row>
    <row r="557" spans="1:4" x14ac:dyDescent="0.3">
      <c r="A557" t="s">
        <v>2914</v>
      </c>
      <c r="B557" t="s">
        <v>242</v>
      </c>
      <c r="C557" t="s">
        <v>242</v>
      </c>
      <c r="D557" s="2">
        <v>489256985</v>
      </c>
    </row>
    <row r="558" spans="1:4" x14ac:dyDescent="0.3">
      <c r="A558" t="s">
        <v>3701</v>
      </c>
      <c r="B558" t="s">
        <v>507</v>
      </c>
      <c r="C558" t="s">
        <v>2005</v>
      </c>
      <c r="D558" s="2">
        <v>1071524020</v>
      </c>
    </row>
    <row r="559" spans="1:4" x14ac:dyDescent="0.3">
      <c r="A559" t="s">
        <v>3700</v>
      </c>
      <c r="B559" t="s">
        <v>507</v>
      </c>
      <c r="C559" t="s">
        <v>2004</v>
      </c>
      <c r="D559" s="2">
        <v>1071523000</v>
      </c>
    </row>
    <row r="560" spans="1:4" x14ac:dyDescent="0.3">
      <c r="A560" t="s">
        <v>2735</v>
      </c>
      <c r="B560" t="s">
        <v>204</v>
      </c>
      <c r="C560" t="s">
        <v>1113</v>
      </c>
      <c r="D560" s="2">
        <v>461284020</v>
      </c>
    </row>
    <row r="561" spans="1:4" x14ac:dyDescent="0.3">
      <c r="A561" t="s">
        <v>2207</v>
      </c>
      <c r="B561" t="s">
        <v>29</v>
      </c>
      <c r="C561" t="s">
        <v>605</v>
      </c>
      <c r="D561" s="2">
        <v>71264020</v>
      </c>
    </row>
    <row r="562" spans="1:4" x14ac:dyDescent="0.3">
      <c r="A562" t="s">
        <v>3294</v>
      </c>
      <c r="B562" t="s">
        <v>399</v>
      </c>
      <c r="C562" t="s">
        <v>1633</v>
      </c>
      <c r="D562" s="2">
        <v>840043010</v>
      </c>
    </row>
    <row r="563" spans="1:4" x14ac:dyDescent="0.3">
      <c r="A563" t="s">
        <v>3295</v>
      </c>
      <c r="B563" t="s">
        <v>399</v>
      </c>
      <c r="C563" t="s">
        <v>1634</v>
      </c>
      <c r="D563" s="2">
        <v>840044020</v>
      </c>
    </row>
    <row r="564" spans="1:4" x14ac:dyDescent="0.3">
      <c r="A564" t="s">
        <v>2206</v>
      </c>
      <c r="B564" t="s">
        <v>28</v>
      </c>
      <c r="C564" t="s">
        <v>604</v>
      </c>
      <c r="D564" s="2">
        <v>71254020</v>
      </c>
    </row>
    <row r="565" spans="1:4" x14ac:dyDescent="0.3">
      <c r="A565" t="s">
        <v>2205</v>
      </c>
      <c r="B565" t="s">
        <v>28</v>
      </c>
      <c r="C565" t="s">
        <v>603</v>
      </c>
      <c r="D565" s="2">
        <v>71251050</v>
      </c>
    </row>
    <row r="566" spans="1:4" x14ac:dyDescent="0.3">
      <c r="A566" t="s">
        <v>3670</v>
      </c>
      <c r="B566" t="s">
        <v>491</v>
      </c>
      <c r="C566" t="s">
        <v>1975</v>
      </c>
      <c r="D566" s="2">
        <v>1040411050</v>
      </c>
    </row>
    <row r="567" spans="1:4" x14ac:dyDescent="0.3">
      <c r="A567" t="s">
        <v>3671</v>
      </c>
      <c r="B567" t="s">
        <v>491</v>
      </c>
      <c r="C567" t="s">
        <v>1976</v>
      </c>
      <c r="D567" s="2">
        <v>1040414020</v>
      </c>
    </row>
    <row r="568" spans="1:4" x14ac:dyDescent="0.3">
      <c r="A568" t="s">
        <v>3127</v>
      </c>
      <c r="B568" t="s">
        <v>323</v>
      </c>
      <c r="C568" t="s">
        <v>1478</v>
      </c>
      <c r="D568" s="2">
        <v>661071050</v>
      </c>
    </row>
    <row r="569" spans="1:4" x14ac:dyDescent="0.3">
      <c r="A569" t="s">
        <v>3128</v>
      </c>
      <c r="B569" t="s">
        <v>323</v>
      </c>
      <c r="C569" t="s">
        <v>1479</v>
      </c>
      <c r="D569" s="2">
        <v>661074020</v>
      </c>
    </row>
    <row r="570" spans="1:4" x14ac:dyDescent="0.3">
      <c r="A570" t="s">
        <v>2844</v>
      </c>
      <c r="B570" t="s">
        <v>225</v>
      </c>
      <c r="C570" t="s">
        <v>1218</v>
      </c>
      <c r="D570" s="2">
        <v>480774090</v>
      </c>
    </row>
    <row r="571" spans="1:4" x14ac:dyDescent="0.3">
      <c r="A571" t="s">
        <v>2853</v>
      </c>
      <c r="B571" t="s">
        <v>225</v>
      </c>
      <c r="C571" t="s">
        <v>1226</v>
      </c>
      <c r="D571" s="2">
        <v>480776050</v>
      </c>
    </row>
    <row r="572" spans="1:4" x14ac:dyDescent="0.3">
      <c r="A572" t="s">
        <v>2856</v>
      </c>
      <c r="B572" t="s">
        <v>225</v>
      </c>
      <c r="C572" t="s">
        <v>1229</v>
      </c>
      <c r="D572" s="2">
        <v>480776090</v>
      </c>
    </row>
    <row r="573" spans="1:4" x14ac:dyDescent="0.3">
      <c r="A573" t="s">
        <v>2847</v>
      </c>
      <c r="B573" t="s">
        <v>225</v>
      </c>
      <c r="C573" t="s">
        <v>1221</v>
      </c>
      <c r="D573" s="2">
        <v>480775040</v>
      </c>
    </row>
    <row r="574" spans="1:4" x14ac:dyDescent="0.3">
      <c r="A574" t="s">
        <v>2859</v>
      </c>
      <c r="B574" t="s">
        <v>225</v>
      </c>
      <c r="C574" t="s">
        <v>1231</v>
      </c>
      <c r="D574" s="2">
        <v>480776130</v>
      </c>
    </row>
    <row r="575" spans="1:4" x14ac:dyDescent="0.3">
      <c r="A575" t="s">
        <v>2850</v>
      </c>
      <c r="B575" t="s">
        <v>225</v>
      </c>
      <c r="C575" t="s">
        <v>1223</v>
      </c>
      <c r="D575" s="2">
        <v>480776020</v>
      </c>
    </row>
    <row r="576" spans="1:4" x14ac:dyDescent="0.3">
      <c r="A576" t="s">
        <v>2840</v>
      </c>
      <c r="B576" t="s">
        <v>225</v>
      </c>
      <c r="C576" t="s">
        <v>1214</v>
      </c>
      <c r="D576" s="2">
        <v>480773070</v>
      </c>
    </row>
    <row r="577" spans="1:4" x14ac:dyDescent="0.3">
      <c r="A577" t="s">
        <v>2842</v>
      </c>
      <c r="B577" t="s">
        <v>225</v>
      </c>
      <c r="C577" t="s">
        <v>1216</v>
      </c>
      <c r="D577" s="2">
        <v>480774060</v>
      </c>
    </row>
    <row r="578" spans="1:4" x14ac:dyDescent="0.3">
      <c r="A578" t="s">
        <v>2841</v>
      </c>
      <c r="B578" t="s">
        <v>225</v>
      </c>
      <c r="C578" t="s">
        <v>1215</v>
      </c>
      <c r="D578" s="2">
        <v>480774040</v>
      </c>
    </row>
    <row r="579" spans="1:4" x14ac:dyDescent="0.3">
      <c r="A579" t="s">
        <v>2857</v>
      </c>
      <c r="B579" t="s">
        <v>225</v>
      </c>
      <c r="C579" t="s">
        <v>1230</v>
      </c>
      <c r="D579" s="2">
        <v>480776100</v>
      </c>
    </row>
    <row r="580" spans="1:4" x14ac:dyDescent="0.3">
      <c r="A580" t="s">
        <v>2852</v>
      </c>
      <c r="B580" t="s">
        <v>225</v>
      </c>
      <c r="C580" t="s">
        <v>1225</v>
      </c>
      <c r="D580" s="2">
        <v>480776040</v>
      </c>
    </row>
    <row r="581" spans="1:4" x14ac:dyDescent="0.3">
      <c r="A581" t="s">
        <v>2839</v>
      </c>
      <c r="B581" t="s">
        <v>225</v>
      </c>
      <c r="C581" t="s">
        <v>1213</v>
      </c>
      <c r="D581" s="2">
        <v>480773060</v>
      </c>
    </row>
    <row r="582" spans="1:4" x14ac:dyDescent="0.3">
      <c r="A582" t="s">
        <v>2854</v>
      </c>
      <c r="B582" t="s">
        <v>225</v>
      </c>
      <c r="C582" t="s">
        <v>1227</v>
      </c>
      <c r="D582" s="2">
        <v>480776060</v>
      </c>
    </row>
    <row r="583" spans="1:4" x14ac:dyDescent="0.3">
      <c r="A583" t="s">
        <v>2846</v>
      </c>
      <c r="B583" t="s">
        <v>225</v>
      </c>
      <c r="C583" t="s">
        <v>1220</v>
      </c>
      <c r="D583" s="2">
        <v>480775010</v>
      </c>
    </row>
    <row r="584" spans="1:4" x14ac:dyDescent="0.3">
      <c r="A584" t="s">
        <v>2851</v>
      </c>
      <c r="B584" t="s">
        <v>225</v>
      </c>
      <c r="C584" t="s">
        <v>1224</v>
      </c>
      <c r="D584" s="2">
        <v>480776030</v>
      </c>
    </row>
    <row r="585" spans="1:4" x14ac:dyDescent="0.3">
      <c r="A585" t="s">
        <v>2858</v>
      </c>
      <c r="B585" t="s">
        <v>225</v>
      </c>
      <c r="C585" t="s">
        <v>1197</v>
      </c>
      <c r="D585" s="2">
        <v>480776120</v>
      </c>
    </row>
    <row r="586" spans="1:4" x14ac:dyDescent="0.3">
      <c r="A586" t="s">
        <v>2845</v>
      </c>
      <c r="B586" t="s">
        <v>225</v>
      </c>
      <c r="C586" t="s">
        <v>1219</v>
      </c>
      <c r="D586" s="2">
        <v>480774100</v>
      </c>
    </row>
    <row r="587" spans="1:4" x14ac:dyDescent="0.3">
      <c r="A587" t="s">
        <v>2843</v>
      </c>
      <c r="B587" t="s">
        <v>225</v>
      </c>
      <c r="C587" t="s">
        <v>1217</v>
      </c>
      <c r="D587" s="2">
        <v>480774080</v>
      </c>
    </row>
    <row r="588" spans="1:4" x14ac:dyDescent="0.3">
      <c r="A588" t="s">
        <v>2838</v>
      </c>
      <c r="B588" t="s">
        <v>225</v>
      </c>
      <c r="C588" t="s">
        <v>1212</v>
      </c>
      <c r="D588" s="2">
        <v>480773050</v>
      </c>
    </row>
    <row r="589" spans="1:4" x14ac:dyDescent="0.3">
      <c r="A589" t="s">
        <v>2849</v>
      </c>
      <c r="B589" t="s">
        <v>225</v>
      </c>
      <c r="C589" t="s">
        <v>1222</v>
      </c>
      <c r="D589" s="2">
        <v>480775100</v>
      </c>
    </row>
    <row r="590" spans="1:4" x14ac:dyDescent="0.3">
      <c r="A590" t="s">
        <v>2837</v>
      </c>
      <c r="B590" t="s">
        <v>225</v>
      </c>
      <c r="C590" t="s">
        <v>1211</v>
      </c>
      <c r="D590" s="2">
        <v>480773000</v>
      </c>
    </row>
    <row r="591" spans="1:4" x14ac:dyDescent="0.3">
      <c r="A591" t="s">
        <v>2848</v>
      </c>
      <c r="B591" t="s">
        <v>225</v>
      </c>
      <c r="C591" t="s">
        <v>651</v>
      </c>
      <c r="D591" s="2">
        <v>480775070</v>
      </c>
    </row>
    <row r="592" spans="1:4" x14ac:dyDescent="0.3">
      <c r="A592" t="s">
        <v>2855</v>
      </c>
      <c r="B592" t="s">
        <v>225</v>
      </c>
      <c r="C592" t="s">
        <v>1228</v>
      </c>
      <c r="D592" s="2">
        <v>480776070</v>
      </c>
    </row>
    <row r="593" spans="1:4" x14ac:dyDescent="0.3">
      <c r="A593" t="s">
        <v>2753</v>
      </c>
      <c r="B593" t="s">
        <v>215</v>
      </c>
      <c r="C593" t="s">
        <v>1130</v>
      </c>
      <c r="D593" s="2">
        <v>470651050</v>
      </c>
    </row>
    <row r="594" spans="1:4" x14ac:dyDescent="0.3">
      <c r="A594" t="s">
        <v>2754</v>
      </c>
      <c r="B594" t="s">
        <v>215</v>
      </c>
      <c r="C594" t="s">
        <v>1131</v>
      </c>
      <c r="D594" s="2">
        <v>470654050</v>
      </c>
    </row>
    <row r="595" spans="1:4" x14ac:dyDescent="0.3">
      <c r="A595" t="s">
        <v>2334</v>
      </c>
      <c r="B595" t="s">
        <v>67</v>
      </c>
      <c r="C595" t="s">
        <v>730</v>
      </c>
      <c r="D595" s="2">
        <v>160904140</v>
      </c>
    </row>
    <row r="596" spans="1:4" x14ac:dyDescent="0.3">
      <c r="A596" t="s">
        <v>2329</v>
      </c>
      <c r="B596" t="s">
        <v>67</v>
      </c>
      <c r="C596" t="s">
        <v>727</v>
      </c>
      <c r="D596" s="2">
        <v>160902050</v>
      </c>
    </row>
    <row r="597" spans="1:4" x14ac:dyDescent="0.3">
      <c r="A597" t="s">
        <v>2332</v>
      </c>
      <c r="B597" t="s">
        <v>67</v>
      </c>
      <c r="C597" t="s">
        <v>611</v>
      </c>
      <c r="D597" s="2">
        <v>160904110</v>
      </c>
    </row>
    <row r="598" spans="1:4" x14ac:dyDescent="0.3">
      <c r="A598" t="s">
        <v>2331</v>
      </c>
      <c r="B598" t="s">
        <v>67</v>
      </c>
      <c r="C598" t="s">
        <v>729</v>
      </c>
      <c r="D598" s="2">
        <v>160904015</v>
      </c>
    </row>
    <row r="599" spans="1:4" x14ac:dyDescent="0.3">
      <c r="A599" t="s">
        <v>2335</v>
      </c>
      <c r="B599" t="s">
        <v>67</v>
      </c>
      <c r="C599" t="s">
        <v>731</v>
      </c>
      <c r="D599" s="2">
        <v>160904160</v>
      </c>
    </row>
    <row r="600" spans="1:4" x14ac:dyDescent="0.3">
      <c r="A600" t="s">
        <v>2330</v>
      </c>
      <c r="B600" t="s">
        <v>67</v>
      </c>
      <c r="C600" t="s">
        <v>728</v>
      </c>
      <c r="D600" s="2">
        <v>160903000</v>
      </c>
    </row>
    <row r="601" spans="1:4" x14ac:dyDescent="0.3">
      <c r="A601" t="s">
        <v>2333</v>
      </c>
      <c r="B601" t="s">
        <v>67</v>
      </c>
      <c r="C601" t="s">
        <v>612</v>
      </c>
      <c r="D601" s="2">
        <v>160904130</v>
      </c>
    </row>
    <row r="602" spans="1:4" x14ac:dyDescent="0.3">
      <c r="A602" t="s">
        <v>3139</v>
      </c>
      <c r="B602" t="s">
        <v>330</v>
      </c>
      <c r="C602" t="s">
        <v>1490</v>
      </c>
      <c r="D602" s="2">
        <v>680744020</v>
      </c>
    </row>
    <row r="603" spans="1:4" x14ac:dyDescent="0.3">
      <c r="A603" t="s">
        <v>3138</v>
      </c>
      <c r="B603" t="s">
        <v>330</v>
      </c>
      <c r="C603" t="s">
        <v>1489</v>
      </c>
      <c r="D603" s="2">
        <v>680741050</v>
      </c>
    </row>
    <row r="604" spans="1:4" x14ac:dyDescent="0.3">
      <c r="A604" t="s">
        <v>2926</v>
      </c>
      <c r="B604" t="s">
        <v>249</v>
      </c>
      <c r="C604" t="s">
        <v>1292</v>
      </c>
      <c r="D604" s="2">
        <v>491371050</v>
      </c>
    </row>
    <row r="605" spans="1:4" x14ac:dyDescent="0.3">
      <c r="A605" t="s">
        <v>2927</v>
      </c>
      <c r="B605" t="s">
        <v>249</v>
      </c>
      <c r="C605" t="s">
        <v>1293</v>
      </c>
      <c r="D605" s="2">
        <v>491374020</v>
      </c>
    </row>
    <row r="606" spans="1:4" x14ac:dyDescent="0.3">
      <c r="A606" t="s">
        <v>3188</v>
      </c>
      <c r="B606" t="s">
        <v>353</v>
      </c>
      <c r="C606" t="s">
        <v>1534</v>
      </c>
      <c r="D606" s="2">
        <v>741951050</v>
      </c>
    </row>
    <row r="607" spans="1:4" x14ac:dyDescent="0.3">
      <c r="A607" t="s">
        <v>3189</v>
      </c>
      <c r="B607" t="s">
        <v>353</v>
      </c>
      <c r="C607" t="s">
        <v>741</v>
      </c>
      <c r="D607" s="2">
        <v>741954020</v>
      </c>
    </row>
    <row r="608" spans="1:4" x14ac:dyDescent="0.3">
      <c r="A608" t="s">
        <v>2507</v>
      </c>
      <c r="B608" t="s">
        <v>115</v>
      </c>
      <c r="C608" t="s">
        <v>896</v>
      </c>
      <c r="D608" s="2">
        <v>260065010</v>
      </c>
    </row>
    <row r="609" spans="1:4" x14ac:dyDescent="0.3">
      <c r="A609" t="s">
        <v>2504</v>
      </c>
      <c r="B609" t="s">
        <v>115</v>
      </c>
      <c r="C609" t="s">
        <v>895</v>
      </c>
      <c r="D609" s="2">
        <v>260064060</v>
      </c>
    </row>
    <row r="610" spans="1:4" x14ac:dyDescent="0.3">
      <c r="A610" t="s">
        <v>2501</v>
      </c>
      <c r="B610" t="s">
        <v>115</v>
      </c>
      <c r="C610" t="s">
        <v>893</v>
      </c>
      <c r="D610" s="2">
        <v>260064030</v>
      </c>
    </row>
    <row r="611" spans="1:4" x14ac:dyDescent="0.3">
      <c r="A611" t="s">
        <v>2502</v>
      </c>
      <c r="B611" t="s">
        <v>115</v>
      </c>
      <c r="C611" t="s">
        <v>816</v>
      </c>
      <c r="D611" s="2">
        <v>260064040</v>
      </c>
    </row>
    <row r="612" spans="1:4" x14ac:dyDescent="0.3">
      <c r="A612" t="s">
        <v>2508</v>
      </c>
      <c r="B612" t="s">
        <v>115</v>
      </c>
      <c r="C612" t="s">
        <v>897</v>
      </c>
      <c r="D612" s="2">
        <v>260065020</v>
      </c>
    </row>
    <row r="613" spans="1:4" x14ac:dyDescent="0.3">
      <c r="A613" t="s">
        <v>2506</v>
      </c>
      <c r="B613" t="s">
        <v>115</v>
      </c>
      <c r="C613" t="s">
        <v>612</v>
      </c>
      <c r="D613" s="2">
        <v>260064080</v>
      </c>
    </row>
    <row r="614" spans="1:4" x14ac:dyDescent="0.3">
      <c r="A614" t="s">
        <v>2509</v>
      </c>
      <c r="B614" t="s">
        <v>115</v>
      </c>
      <c r="C614" t="s">
        <v>815</v>
      </c>
      <c r="D614" s="2">
        <v>260065040</v>
      </c>
    </row>
    <row r="615" spans="1:4" x14ac:dyDescent="0.3">
      <c r="A615" t="s">
        <v>2498</v>
      </c>
      <c r="B615" t="s">
        <v>115</v>
      </c>
      <c r="C615" t="s">
        <v>890</v>
      </c>
      <c r="D615" s="2">
        <v>260063020</v>
      </c>
    </row>
    <row r="616" spans="1:4" x14ac:dyDescent="0.3">
      <c r="A616" t="s">
        <v>2497</v>
      </c>
      <c r="B616" t="s">
        <v>115</v>
      </c>
      <c r="C616" t="s">
        <v>889</v>
      </c>
      <c r="D616" s="2">
        <v>260063000</v>
      </c>
    </row>
    <row r="617" spans="1:4" x14ac:dyDescent="0.3">
      <c r="A617" t="s">
        <v>2499</v>
      </c>
      <c r="B617" t="s">
        <v>115</v>
      </c>
      <c r="C617" t="s">
        <v>891</v>
      </c>
      <c r="D617" s="2">
        <v>260064020</v>
      </c>
    </row>
    <row r="618" spans="1:4" x14ac:dyDescent="0.3">
      <c r="A618" t="s">
        <v>2500</v>
      </c>
      <c r="B618" t="s">
        <v>115</v>
      </c>
      <c r="C618" t="s">
        <v>892</v>
      </c>
      <c r="D618" s="2">
        <v>260064025</v>
      </c>
    </row>
    <row r="619" spans="1:4" x14ac:dyDescent="0.3">
      <c r="A619" t="s">
        <v>2505</v>
      </c>
      <c r="B619" t="s">
        <v>115</v>
      </c>
      <c r="C619" t="s">
        <v>611</v>
      </c>
      <c r="D619" s="2">
        <v>260064070</v>
      </c>
    </row>
    <row r="620" spans="1:4" x14ac:dyDescent="0.3">
      <c r="A620" t="s">
        <v>2503</v>
      </c>
      <c r="B620" t="s">
        <v>115</v>
      </c>
      <c r="C620" t="s">
        <v>894</v>
      </c>
      <c r="D620" s="2">
        <v>260064050</v>
      </c>
    </row>
    <row r="621" spans="1:4" x14ac:dyDescent="0.3">
      <c r="A621" t="s">
        <v>2974</v>
      </c>
      <c r="B621" t="s">
        <v>259</v>
      </c>
      <c r="C621" t="s">
        <v>1334</v>
      </c>
      <c r="D621" s="2">
        <v>500073000</v>
      </c>
    </row>
    <row r="622" spans="1:4" x14ac:dyDescent="0.3">
      <c r="A622" t="s">
        <v>2975</v>
      </c>
      <c r="B622" t="s">
        <v>259</v>
      </c>
      <c r="C622" t="s">
        <v>1335</v>
      </c>
      <c r="D622" s="2">
        <v>500074060</v>
      </c>
    </row>
    <row r="623" spans="1:4" x14ac:dyDescent="0.3">
      <c r="A623" t="s">
        <v>3572</v>
      </c>
      <c r="B623" t="s">
        <v>455</v>
      </c>
      <c r="C623" t="s">
        <v>1887</v>
      </c>
      <c r="D623" s="2">
        <v>961044070</v>
      </c>
    </row>
    <row r="624" spans="1:4" x14ac:dyDescent="0.3">
      <c r="A624" t="s">
        <v>3570</v>
      </c>
      <c r="B624" t="s">
        <v>455</v>
      </c>
      <c r="C624" t="s">
        <v>1885</v>
      </c>
      <c r="D624" s="2">
        <v>961044030</v>
      </c>
    </row>
    <row r="625" spans="1:4" x14ac:dyDescent="0.3">
      <c r="A625" t="s">
        <v>3571</v>
      </c>
      <c r="B625" t="s">
        <v>455</v>
      </c>
      <c r="C625" t="s">
        <v>1886</v>
      </c>
      <c r="D625" s="2">
        <v>961044040</v>
      </c>
    </row>
    <row r="626" spans="1:4" x14ac:dyDescent="0.3">
      <c r="A626" t="s">
        <v>3569</v>
      </c>
      <c r="B626" t="s">
        <v>455</v>
      </c>
      <c r="C626" t="s">
        <v>1884</v>
      </c>
      <c r="D626" s="2">
        <v>961042050</v>
      </c>
    </row>
    <row r="627" spans="1:4" x14ac:dyDescent="0.3">
      <c r="A627" t="s">
        <v>3006</v>
      </c>
      <c r="B627" t="s">
        <v>268</v>
      </c>
      <c r="C627" t="s">
        <v>1365</v>
      </c>
      <c r="D627" s="2">
        <v>511544020</v>
      </c>
    </row>
    <row r="628" spans="1:4" x14ac:dyDescent="0.3">
      <c r="A628" t="s">
        <v>3005</v>
      </c>
      <c r="B628" t="s">
        <v>268</v>
      </c>
      <c r="C628" t="s">
        <v>1364</v>
      </c>
      <c r="D628" s="2">
        <v>511541050</v>
      </c>
    </row>
    <row r="629" spans="1:4" x14ac:dyDescent="0.3">
      <c r="A629" t="s">
        <v>2950</v>
      </c>
      <c r="B629" t="s">
        <v>253</v>
      </c>
      <c r="C629" t="s">
        <v>1312</v>
      </c>
      <c r="D629" s="2">
        <v>491484170</v>
      </c>
    </row>
    <row r="630" spans="1:4" x14ac:dyDescent="0.3">
      <c r="A630" t="s">
        <v>2949</v>
      </c>
      <c r="B630" t="s">
        <v>253</v>
      </c>
      <c r="C630" t="s">
        <v>1311</v>
      </c>
      <c r="D630" s="2">
        <v>491484100</v>
      </c>
    </row>
    <row r="631" spans="1:4" x14ac:dyDescent="0.3">
      <c r="A631" t="s">
        <v>2943</v>
      </c>
      <c r="B631" t="s">
        <v>253</v>
      </c>
      <c r="C631" t="s">
        <v>1306</v>
      </c>
      <c r="D631" s="2">
        <v>491483000</v>
      </c>
    </row>
    <row r="632" spans="1:4" x14ac:dyDescent="0.3">
      <c r="A632" t="s">
        <v>2952</v>
      </c>
      <c r="B632" t="s">
        <v>253</v>
      </c>
      <c r="C632" t="s">
        <v>1313</v>
      </c>
      <c r="D632" s="2">
        <v>491484200</v>
      </c>
    </row>
    <row r="633" spans="1:4" x14ac:dyDescent="0.3">
      <c r="A633" t="s">
        <v>2944</v>
      </c>
      <c r="B633" t="s">
        <v>253</v>
      </c>
      <c r="C633" t="s">
        <v>1192</v>
      </c>
      <c r="D633" s="2">
        <v>491483030</v>
      </c>
    </row>
    <row r="634" spans="1:4" x14ac:dyDescent="0.3">
      <c r="A634" t="s">
        <v>2945</v>
      </c>
      <c r="B634" t="s">
        <v>253</v>
      </c>
      <c r="C634" t="s">
        <v>1307</v>
      </c>
      <c r="D634" s="2">
        <v>491483050</v>
      </c>
    </row>
    <row r="635" spans="1:4" x14ac:dyDescent="0.3">
      <c r="A635" t="s">
        <v>2953</v>
      </c>
      <c r="B635" t="s">
        <v>253</v>
      </c>
      <c r="C635" t="s">
        <v>1314</v>
      </c>
      <c r="D635" s="2">
        <v>491484260</v>
      </c>
    </row>
    <row r="636" spans="1:4" x14ac:dyDescent="0.3">
      <c r="A636" t="s">
        <v>2954</v>
      </c>
      <c r="B636" t="s">
        <v>253</v>
      </c>
      <c r="C636" t="s">
        <v>1315</v>
      </c>
      <c r="D636" s="2">
        <v>491484300</v>
      </c>
    </row>
    <row r="637" spans="1:4" x14ac:dyDescent="0.3">
      <c r="A637" t="s">
        <v>2955</v>
      </c>
      <c r="B637" t="s">
        <v>253</v>
      </c>
      <c r="C637" t="s">
        <v>1316</v>
      </c>
      <c r="D637" s="2">
        <v>491484320</v>
      </c>
    </row>
    <row r="638" spans="1:4" x14ac:dyDescent="0.3">
      <c r="A638" t="s">
        <v>2956</v>
      </c>
      <c r="B638" t="s">
        <v>253</v>
      </c>
      <c r="C638" t="s">
        <v>1317</v>
      </c>
      <c r="D638" s="2">
        <v>491484360</v>
      </c>
    </row>
    <row r="639" spans="1:4" x14ac:dyDescent="0.3">
      <c r="A639" t="s">
        <v>2951</v>
      </c>
      <c r="B639" t="s">
        <v>253</v>
      </c>
      <c r="C639" t="s">
        <v>741</v>
      </c>
      <c r="D639" s="2">
        <v>491484180</v>
      </c>
    </row>
    <row r="640" spans="1:4" x14ac:dyDescent="0.3">
      <c r="A640" t="s">
        <v>2946</v>
      </c>
      <c r="B640" t="s">
        <v>253</v>
      </c>
      <c r="C640" t="s">
        <v>1308</v>
      </c>
      <c r="D640" s="2">
        <v>491484030</v>
      </c>
    </row>
    <row r="641" spans="1:4" x14ac:dyDescent="0.3">
      <c r="A641" t="s">
        <v>2947</v>
      </c>
      <c r="B641" t="s">
        <v>253</v>
      </c>
      <c r="C641" t="s">
        <v>1309</v>
      </c>
      <c r="D641" s="2">
        <v>491484040</v>
      </c>
    </row>
    <row r="642" spans="1:4" x14ac:dyDescent="0.3">
      <c r="A642" t="s">
        <v>2948</v>
      </c>
      <c r="B642" t="s">
        <v>253</v>
      </c>
      <c r="C642" t="s">
        <v>1310</v>
      </c>
      <c r="D642" s="2">
        <v>491484060</v>
      </c>
    </row>
    <row r="643" spans="1:4" x14ac:dyDescent="0.3">
      <c r="A643" t="s">
        <v>2746</v>
      </c>
      <c r="B643" t="s">
        <v>210</v>
      </c>
      <c r="C643" t="s">
        <v>1124</v>
      </c>
      <c r="D643" s="2">
        <v>461374020</v>
      </c>
    </row>
    <row r="644" spans="1:4" x14ac:dyDescent="0.3">
      <c r="A644" t="s">
        <v>3780</v>
      </c>
      <c r="B644" t="s">
        <v>549</v>
      </c>
      <c r="C644" t="s">
        <v>549</v>
      </c>
      <c r="D644" s="2">
        <v>1159313945</v>
      </c>
    </row>
    <row r="645" spans="1:4" x14ac:dyDescent="0.3">
      <c r="A645" t="s">
        <v>2868</v>
      </c>
      <c r="B645" t="s">
        <v>226</v>
      </c>
      <c r="C645" t="s">
        <v>1240</v>
      </c>
      <c r="D645" s="2">
        <v>480784450</v>
      </c>
    </row>
    <row r="646" spans="1:4" x14ac:dyDescent="0.3">
      <c r="A646" t="s">
        <v>2885</v>
      </c>
      <c r="B646" t="s">
        <v>226</v>
      </c>
      <c r="C646" t="s">
        <v>1257</v>
      </c>
      <c r="D646" s="2">
        <v>480785700</v>
      </c>
    </row>
    <row r="647" spans="1:4" x14ac:dyDescent="0.3">
      <c r="A647" t="s">
        <v>2872</v>
      </c>
      <c r="B647" t="s">
        <v>226</v>
      </c>
      <c r="C647" t="s">
        <v>1244</v>
      </c>
      <c r="D647" s="2">
        <v>480784700</v>
      </c>
    </row>
    <row r="648" spans="1:4" x14ac:dyDescent="0.3">
      <c r="A648" t="s">
        <v>2866</v>
      </c>
      <c r="B648" t="s">
        <v>226</v>
      </c>
      <c r="C648" t="s">
        <v>1238</v>
      </c>
      <c r="D648" s="2">
        <v>480784330</v>
      </c>
    </row>
    <row r="649" spans="1:4" x14ac:dyDescent="0.3">
      <c r="A649" t="s">
        <v>2861</v>
      </c>
      <c r="B649" t="s">
        <v>226</v>
      </c>
      <c r="C649" t="s">
        <v>1233</v>
      </c>
      <c r="D649" s="2">
        <v>480783050</v>
      </c>
    </row>
    <row r="650" spans="1:4" x14ac:dyDescent="0.3">
      <c r="A650" t="s">
        <v>2864</v>
      </c>
      <c r="B650" t="s">
        <v>226</v>
      </c>
      <c r="C650" t="s">
        <v>1236</v>
      </c>
      <c r="D650" s="2">
        <v>480784270</v>
      </c>
    </row>
    <row r="651" spans="1:4" x14ac:dyDescent="0.3">
      <c r="A651" t="s">
        <v>2884</v>
      </c>
      <c r="B651" t="s">
        <v>226</v>
      </c>
      <c r="C651" t="s">
        <v>1256</v>
      </c>
      <c r="D651" s="2">
        <v>480785670</v>
      </c>
    </row>
    <row r="652" spans="1:4" x14ac:dyDescent="0.3">
      <c r="A652" t="s">
        <v>2877</v>
      </c>
      <c r="B652" t="s">
        <v>226</v>
      </c>
      <c r="C652" t="s">
        <v>1249</v>
      </c>
      <c r="D652" s="2">
        <v>480785240</v>
      </c>
    </row>
    <row r="653" spans="1:4" x14ac:dyDescent="0.3">
      <c r="A653" t="s">
        <v>2878</v>
      </c>
      <c r="B653" t="s">
        <v>226</v>
      </c>
      <c r="C653" t="s">
        <v>1250</v>
      </c>
      <c r="D653" s="2">
        <v>480785440</v>
      </c>
    </row>
    <row r="654" spans="1:4" x14ac:dyDescent="0.3">
      <c r="A654" t="s">
        <v>2863</v>
      </c>
      <c r="B654" t="s">
        <v>226</v>
      </c>
      <c r="C654" t="s">
        <v>1235</v>
      </c>
      <c r="D654" s="2">
        <v>480783100</v>
      </c>
    </row>
    <row r="655" spans="1:4" x14ac:dyDescent="0.3">
      <c r="A655" t="s">
        <v>2860</v>
      </c>
      <c r="B655" t="s">
        <v>226</v>
      </c>
      <c r="C655" t="s">
        <v>1232</v>
      </c>
      <c r="D655" s="2">
        <v>480781400</v>
      </c>
    </row>
    <row r="656" spans="1:4" x14ac:dyDescent="0.3">
      <c r="A656" t="s">
        <v>2867</v>
      </c>
      <c r="B656" t="s">
        <v>226</v>
      </c>
      <c r="C656" t="s">
        <v>1239</v>
      </c>
      <c r="D656" s="2">
        <v>480784350</v>
      </c>
    </row>
    <row r="657" spans="1:4" x14ac:dyDescent="0.3">
      <c r="A657" t="s">
        <v>2870</v>
      </c>
      <c r="B657" t="s">
        <v>226</v>
      </c>
      <c r="C657" t="s">
        <v>1242</v>
      </c>
      <c r="D657" s="2">
        <v>480784500</v>
      </c>
    </row>
    <row r="658" spans="1:4" x14ac:dyDescent="0.3">
      <c r="A658" t="s">
        <v>2873</v>
      </c>
      <c r="B658" t="s">
        <v>226</v>
      </c>
      <c r="C658" t="s">
        <v>1245</v>
      </c>
      <c r="D658" s="2">
        <v>480784750</v>
      </c>
    </row>
    <row r="659" spans="1:4" x14ac:dyDescent="0.3">
      <c r="A659" t="s">
        <v>2882</v>
      </c>
      <c r="B659" t="s">
        <v>226</v>
      </c>
      <c r="C659" t="s">
        <v>1254</v>
      </c>
      <c r="D659" s="2">
        <v>480785630</v>
      </c>
    </row>
    <row r="660" spans="1:4" x14ac:dyDescent="0.3">
      <c r="A660" t="s">
        <v>2876</v>
      </c>
      <c r="B660" t="s">
        <v>226</v>
      </c>
      <c r="C660" t="s">
        <v>1248</v>
      </c>
      <c r="D660" s="2">
        <v>480785200</v>
      </c>
    </row>
    <row r="661" spans="1:4" x14ac:dyDescent="0.3">
      <c r="A661" t="s">
        <v>2875</v>
      </c>
      <c r="B661" t="s">
        <v>226</v>
      </c>
      <c r="C661" t="s">
        <v>1247</v>
      </c>
      <c r="D661" s="2">
        <v>480785020</v>
      </c>
    </row>
    <row r="662" spans="1:4" x14ac:dyDescent="0.3">
      <c r="A662" t="s">
        <v>2881</v>
      </c>
      <c r="B662" t="s">
        <v>226</v>
      </c>
      <c r="C662" t="s">
        <v>1253</v>
      </c>
      <c r="D662" s="2">
        <v>480785580</v>
      </c>
    </row>
    <row r="663" spans="1:4" x14ac:dyDescent="0.3">
      <c r="A663" t="s">
        <v>2886</v>
      </c>
      <c r="B663" t="s">
        <v>226</v>
      </c>
      <c r="C663" t="s">
        <v>1258</v>
      </c>
      <c r="D663" s="2">
        <v>480785780</v>
      </c>
    </row>
    <row r="664" spans="1:4" x14ac:dyDescent="0.3">
      <c r="A664" t="s">
        <v>2865</v>
      </c>
      <c r="B664" t="s">
        <v>226</v>
      </c>
      <c r="C664" t="s">
        <v>1237</v>
      </c>
      <c r="D664" s="2">
        <v>480784310</v>
      </c>
    </row>
    <row r="665" spans="1:4" x14ac:dyDescent="0.3">
      <c r="A665" t="s">
        <v>2871</v>
      </c>
      <c r="B665" t="s">
        <v>226</v>
      </c>
      <c r="C665" t="s">
        <v>1243</v>
      </c>
      <c r="D665" s="2">
        <v>480784580</v>
      </c>
    </row>
    <row r="666" spans="1:4" x14ac:dyDescent="0.3">
      <c r="A666" t="s">
        <v>2883</v>
      </c>
      <c r="B666" t="s">
        <v>226</v>
      </c>
      <c r="C666" t="s">
        <v>1255</v>
      </c>
      <c r="D666" s="2">
        <v>480785660</v>
      </c>
    </row>
    <row r="667" spans="1:4" x14ac:dyDescent="0.3">
      <c r="A667" t="s">
        <v>2880</v>
      </c>
      <c r="B667" t="s">
        <v>226</v>
      </c>
      <c r="C667" t="s">
        <v>1252</v>
      </c>
      <c r="D667" s="2">
        <v>480785500</v>
      </c>
    </row>
    <row r="668" spans="1:4" x14ac:dyDescent="0.3">
      <c r="A668" t="s">
        <v>2874</v>
      </c>
      <c r="B668" t="s">
        <v>226</v>
      </c>
      <c r="C668" t="s">
        <v>1246</v>
      </c>
      <c r="D668" s="2">
        <v>480784880</v>
      </c>
    </row>
    <row r="669" spans="1:4" x14ac:dyDescent="0.3">
      <c r="A669" t="s">
        <v>2879</v>
      </c>
      <c r="B669" t="s">
        <v>226</v>
      </c>
      <c r="C669" t="s">
        <v>1251</v>
      </c>
      <c r="D669" s="2">
        <v>480785450</v>
      </c>
    </row>
    <row r="670" spans="1:4" x14ac:dyDescent="0.3">
      <c r="A670" t="s">
        <v>2869</v>
      </c>
      <c r="B670" t="s">
        <v>226</v>
      </c>
      <c r="C670" t="s">
        <v>1241</v>
      </c>
      <c r="D670" s="2">
        <v>480784460</v>
      </c>
    </row>
    <row r="671" spans="1:4" x14ac:dyDescent="0.3">
      <c r="A671" t="s">
        <v>2862</v>
      </c>
      <c r="B671" t="s">
        <v>226</v>
      </c>
      <c r="C671" t="s">
        <v>1234</v>
      </c>
      <c r="D671" s="2">
        <v>480783090</v>
      </c>
    </row>
    <row r="672" spans="1:4" x14ac:dyDescent="0.3">
      <c r="A672" t="s">
        <v>2921</v>
      </c>
      <c r="B672" t="s">
        <v>246</v>
      </c>
      <c r="C672" t="s">
        <v>246</v>
      </c>
      <c r="D672" s="2">
        <v>489293945</v>
      </c>
    </row>
    <row r="673" spans="1:4" x14ac:dyDescent="0.3">
      <c r="A673" t="s">
        <v>2902</v>
      </c>
      <c r="B673" t="s">
        <v>234</v>
      </c>
      <c r="C673" t="s">
        <v>1272</v>
      </c>
      <c r="D673" s="2">
        <v>489126930</v>
      </c>
    </row>
    <row r="674" spans="1:4" x14ac:dyDescent="0.3">
      <c r="A674" t="s">
        <v>2428</v>
      </c>
      <c r="B674" t="s">
        <v>103</v>
      </c>
      <c r="C674" t="s">
        <v>822</v>
      </c>
      <c r="D674" s="2">
        <v>240862050</v>
      </c>
    </row>
    <row r="675" spans="1:4" x14ac:dyDescent="0.3">
      <c r="A675" t="s">
        <v>2432</v>
      </c>
      <c r="B675" t="s">
        <v>103</v>
      </c>
      <c r="C675" t="s">
        <v>825</v>
      </c>
      <c r="D675" s="2">
        <v>240864080</v>
      </c>
    </row>
    <row r="676" spans="1:4" x14ac:dyDescent="0.3">
      <c r="A676" t="s">
        <v>2430</v>
      </c>
      <c r="B676" t="s">
        <v>103</v>
      </c>
      <c r="C676" t="s">
        <v>824</v>
      </c>
      <c r="D676" s="2">
        <v>240864040</v>
      </c>
    </row>
    <row r="677" spans="1:4" x14ac:dyDescent="0.3">
      <c r="A677" t="s">
        <v>2429</v>
      </c>
      <c r="B677" t="s">
        <v>103</v>
      </c>
      <c r="C677" t="s">
        <v>823</v>
      </c>
      <c r="D677" s="2">
        <v>240863000</v>
      </c>
    </row>
    <row r="678" spans="1:4" x14ac:dyDescent="0.3">
      <c r="A678" t="s">
        <v>2433</v>
      </c>
      <c r="B678" t="s">
        <v>103</v>
      </c>
      <c r="C678" t="s">
        <v>826</v>
      </c>
      <c r="D678" s="2">
        <v>240865020</v>
      </c>
    </row>
    <row r="679" spans="1:4" x14ac:dyDescent="0.3">
      <c r="A679" t="s">
        <v>2431</v>
      </c>
      <c r="B679" t="s">
        <v>103</v>
      </c>
      <c r="C679" t="s">
        <v>575</v>
      </c>
      <c r="D679" s="2">
        <v>240864060</v>
      </c>
    </row>
    <row r="680" spans="1:4" x14ac:dyDescent="0.3">
      <c r="A680" t="s">
        <v>2434</v>
      </c>
      <c r="B680" t="s">
        <v>103</v>
      </c>
      <c r="C680" t="s">
        <v>827</v>
      </c>
      <c r="D680" s="2">
        <v>240865040</v>
      </c>
    </row>
    <row r="681" spans="1:4" x14ac:dyDescent="0.3">
      <c r="A681" t="s">
        <v>3646</v>
      </c>
      <c r="B681" t="s">
        <v>478</v>
      </c>
      <c r="C681" t="s">
        <v>1954</v>
      </c>
      <c r="D681" s="2">
        <v>1000644020</v>
      </c>
    </row>
    <row r="682" spans="1:4" x14ac:dyDescent="0.3">
      <c r="A682" t="s">
        <v>2578</v>
      </c>
      <c r="B682" t="s">
        <v>153</v>
      </c>
      <c r="C682" t="s">
        <v>612</v>
      </c>
      <c r="D682" s="2">
        <v>351024080</v>
      </c>
    </row>
    <row r="683" spans="1:4" x14ac:dyDescent="0.3">
      <c r="A683" t="s">
        <v>2577</v>
      </c>
      <c r="B683" t="s">
        <v>153</v>
      </c>
      <c r="C683" t="s">
        <v>965</v>
      </c>
      <c r="D683" s="2">
        <v>351023000</v>
      </c>
    </row>
    <row r="684" spans="1:4" x14ac:dyDescent="0.3">
      <c r="A684" t="s">
        <v>2399</v>
      </c>
      <c r="B684" t="s">
        <v>93</v>
      </c>
      <c r="C684" t="s">
        <v>795</v>
      </c>
      <c r="D684" s="2">
        <v>211501050</v>
      </c>
    </row>
    <row r="685" spans="1:4" x14ac:dyDescent="0.3">
      <c r="A685" t="s">
        <v>2400</v>
      </c>
      <c r="B685" t="s">
        <v>93</v>
      </c>
      <c r="C685" t="s">
        <v>796</v>
      </c>
      <c r="D685" s="2">
        <v>211504020</v>
      </c>
    </row>
    <row r="686" spans="1:4" x14ac:dyDescent="0.3">
      <c r="A686" t="s">
        <v>2613</v>
      </c>
      <c r="B686" t="s">
        <v>166</v>
      </c>
      <c r="C686" t="s">
        <v>998</v>
      </c>
      <c r="D686" s="2">
        <v>380441050</v>
      </c>
    </row>
    <row r="687" spans="1:4" x14ac:dyDescent="0.3">
      <c r="A687" t="s">
        <v>2614</v>
      </c>
      <c r="B687" t="s">
        <v>166</v>
      </c>
      <c r="C687" t="s">
        <v>999</v>
      </c>
      <c r="D687" s="2">
        <v>380444020</v>
      </c>
    </row>
    <row r="688" spans="1:4" x14ac:dyDescent="0.3">
      <c r="A688" t="s">
        <v>2306</v>
      </c>
      <c r="B688" t="s">
        <v>58</v>
      </c>
      <c r="C688" t="s">
        <v>704</v>
      </c>
      <c r="D688" s="2">
        <v>130624020</v>
      </c>
    </row>
    <row r="689" spans="1:4" x14ac:dyDescent="0.3">
      <c r="A689" t="s">
        <v>3725</v>
      </c>
      <c r="B689" t="s">
        <v>519</v>
      </c>
      <c r="C689" t="s">
        <v>2027</v>
      </c>
      <c r="D689" s="2">
        <v>1100143000</v>
      </c>
    </row>
    <row r="690" spans="1:4" x14ac:dyDescent="0.3">
      <c r="A690" t="s">
        <v>3726</v>
      </c>
      <c r="B690" t="s">
        <v>519</v>
      </c>
      <c r="C690" t="s">
        <v>704</v>
      </c>
      <c r="D690" s="2">
        <v>1100144040</v>
      </c>
    </row>
    <row r="691" spans="1:4" x14ac:dyDescent="0.3">
      <c r="A691" t="s">
        <v>3000</v>
      </c>
      <c r="B691" t="s">
        <v>265</v>
      </c>
      <c r="C691" t="s">
        <v>1359</v>
      </c>
      <c r="D691" s="2">
        <v>511504020</v>
      </c>
    </row>
    <row r="692" spans="1:4" x14ac:dyDescent="0.3">
      <c r="A692" t="s">
        <v>2999</v>
      </c>
      <c r="B692" t="s">
        <v>265</v>
      </c>
      <c r="C692" t="s">
        <v>1358</v>
      </c>
      <c r="D692" s="2">
        <v>511501050</v>
      </c>
    </row>
    <row r="693" spans="1:4" x14ac:dyDescent="0.3">
      <c r="A693" t="s">
        <v>3764</v>
      </c>
      <c r="B693" t="s">
        <v>541</v>
      </c>
      <c r="C693" t="s">
        <v>2099</v>
      </c>
      <c r="D693" s="2">
        <v>1159146970</v>
      </c>
    </row>
    <row r="694" spans="1:4" x14ac:dyDescent="0.3">
      <c r="A694" t="s">
        <v>3767</v>
      </c>
      <c r="B694" t="s">
        <v>541</v>
      </c>
      <c r="C694" t="s">
        <v>2102</v>
      </c>
      <c r="D694" s="2">
        <v>1159146973</v>
      </c>
    </row>
    <row r="695" spans="1:4" x14ac:dyDescent="0.3">
      <c r="A695" t="s">
        <v>3766</v>
      </c>
      <c r="B695" t="s">
        <v>541</v>
      </c>
      <c r="C695" t="s">
        <v>2101</v>
      </c>
      <c r="D695" s="2">
        <v>1159146972</v>
      </c>
    </row>
    <row r="696" spans="1:4" x14ac:dyDescent="0.3">
      <c r="A696" t="s">
        <v>3765</v>
      </c>
      <c r="B696" t="s">
        <v>541</v>
      </c>
      <c r="C696" t="s">
        <v>2100</v>
      </c>
      <c r="D696" s="2">
        <v>1159146971</v>
      </c>
    </row>
    <row r="697" spans="1:4" x14ac:dyDescent="0.3">
      <c r="A697" t="s">
        <v>2909</v>
      </c>
      <c r="B697" t="s">
        <v>239</v>
      </c>
      <c r="C697" t="s">
        <v>1278</v>
      </c>
      <c r="D697" s="2">
        <v>489183920</v>
      </c>
    </row>
    <row r="698" spans="1:4" x14ac:dyDescent="0.3">
      <c r="A698" t="s">
        <v>3697</v>
      </c>
      <c r="B698" t="s">
        <v>504</v>
      </c>
      <c r="C698" t="s">
        <v>2002</v>
      </c>
      <c r="D698" s="2">
        <v>1060063000</v>
      </c>
    </row>
    <row r="699" spans="1:4" x14ac:dyDescent="0.3">
      <c r="A699" t="s">
        <v>2153</v>
      </c>
      <c r="B699" t="s">
        <v>3</v>
      </c>
      <c r="C699" t="s">
        <v>553</v>
      </c>
      <c r="D699" s="2">
        <v>10913000</v>
      </c>
    </row>
    <row r="700" spans="1:4" x14ac:dyDescent="0.3">
      <c r="A700" t="s">
        <v>2154</v>
      </c>
      <c r="B700" t="s">
        <v>3</v>
      </c>
      <c r="C700" t="s">
        <v>554</v>
      </c>
      <c r="D700" s="2">
        <v>10914050</v>
      </c>
    </row>
    <row r="701" spans="1:4" x14ac:dyDescent="0.3">
      <c r="A701" t="s">
        <v>3504</v>
      </c>
      <c r="B701" t="s">
        <v>446</v>
      </c>
      <c r="C701" t="s">
        <v>1827</v>
      </c>
      <c r="D701" s="2">
        <v>960923025</v>
      </c>
    </row>
    <row r="702" spans="1:4" x14ac:dyDescent="0.3">
      <c r="A702" t="s">
        <v>3508</v>
      </c>
      <c r="B702" t="s">
        <v>446</v>
      </c>
      <c r="C702" t="s">
        <v>1831</v>
      </c>
      <c r="D702" s="2">
        <v>960926000</v>
      </c>
    </row>
    <row r="703" spans="1:4" x14ac:dyDescent="0.3">
      <c r="A703" t="s">
        <v>3503</v>
      </c>
      <c r="B703" t="s">
        <v>446</v>
      </c>
      <c r="C703" t="s">
        <v>1826</v>
      </c>
      <c r="D703" s="2">
        <v>960923000</v>
      </c>
    </row>
    <row r="704" spans="1:4" x14ac:dyDescent="0.3">
      <c r="A704" t="s">
        <v>3506</v>
      </c>
      <c r="B704" t="s">
        <v>446</v>
      </c>
      <c r="C704" t="s">
        <v>1829</v>
      </c>
      <c r="D704" s="2">
        <v>960925020</v>
      </c>
    </row>
    <row r="705" spans="1:4" x14ac:dyDescent="0.3">
      <c r="A705" t="s">
        <v>3505</v>
      </c>
      <c r="B705" t="s">
        <v>446</v>
      </c>
      <c r="C705" t="s">
        <v>1828</v>
      </c>
      <c r="D705" s="2">
        <v>960925000</v>
      </c>
    </row>
    <row r="706" spans="1:4" x14ac:dyDescent="0.3">
      <c r="A706" t="s">
        <v>3507</v>
      </c>
      <c r="B706" t="s">
        <v>446</v>
      </c>
      <c r="C706" t="s">
        <v>1830</v>
      </c>
      <c r="D706" s="2">
        <v>960925060</v>
      </c>
    </row>
    <row r="707" spans="1:4" x14ac:dyDescent="0.3">
      <c r="A707" t="s">
        <v>3509</v>
      </c>
      <c r="B707" t="s">
        <v>446</v>
      </c>
      <c r="C707" t="s">
        <v>1832</v>
      </c>
      <c r="D707" s="2">
        <v>960926020</v>
      </c>
    </row>
    <row r="708" spans="1:4" x14ac:dyDescent="0.3">
      <c r="A708" t="s">
        <v>3008</v>
      </c>
      <c r="B708" t="s">
        <v>269</v>
      </c>
      <c r="C708" t="s">
        <v>1367</v>
      </c>
      <c r="D708" s="2">
        <v>511554020</v>
      </c>
    </row>
    <row r="709" spans="1:4" x14ac:dyDescent="0.3">
      <c r="A709" t="s">
        <v>3009</v>
      </c>
      <c r="B709" t="s">
        <v>269</v>
      </c>
      <c r="C709" t="s">
        <v>1368</v>
      </c>
      <c r="D709" s="2">
        <v>511554040</v>
      </c>
    </row>
    <row r="710" spans="1:4" x14ac:dyDescent="0.3">
      <c r="A710" t="s">
        <v>3007</v>
      </c>
      <c r="B710" t="s">
        <v>269</v>
      </c>
      <c r="C710" t="s">
        <v>1366</v>
      </c>
      <c r="D710" s="2">
        <v>511553000</v>
      </c>
    </row>
    <row r="711" spans="1:4" x14ac:dyDescent="0.3">
      <c r="A711" t="s">
        <v>3016</v>
      </c>
      <c r="B711" t="s">
        <v>272</v>
      </c>
      <c r="C711" t="s">
        <v>1375</v>
      </c>
      <c r="D711" s="2">
        <v>520964020</v>
      </c>
    </row>
    <row r="712" spans="1:4" x14ac:dyDescent="0.3">
      <c r="A712" t="s">
        <v>3015</v>
      </c>
      <c r="B712" t="s">
        <v>272</v>
      </c>
      <c r="C712" t="s">
        <v>1374</v>
      </c>
      <c r="D712" s="2">
        <v>520961050</v>
      </c>
    </row>
    <row r="713" spans="1:4" x14ac:dyDescent="0.3">
      <c r="A713" t="s">
        <v>3237</v>
      </c>
      <c r="B713" t="s">
        <v>379</v>
      </c>
      <c r="C713" t="s">
        <v>1580</v>
      </c>
      <c r="D713" s="2">
        <v>801184020</v>
      </c>
    </row>
    <row r="714" spans="1:4" x14ac:dyDescent="0.3">
      <c r="A714" t="s">
        <v>3236</v>
      </c>
      <c r="B714" t="s">
        <v>379</v>
      </c>
      <c r="C714" t="s">
        <v>1579</v>
      </c>
      <c r="D714" s="2">
        <v>801181050</v>
      </c>
    </row>
    <row r="715" spans="1:4" x14ac:dyDescent="0.3">
      <c r="A715" t="s">
        <v>3091</v>
      </c>
      <c r="B715" t="s">
        <v>306</v>
      </c>
      <c r="C715" t="s">
        <v>1444</v>
      </c>
      <c r="D715" s="2">
        <v>611541050</v>
      </c>
    </row>
    <row r="716" spans="1:4" x14ac:dyDescent="0.3">
      <c r="A716" t="s">
        <v>3092</v>
      </c>
      <c r="B716" t="s">
        <v>306</v>
      </c>
      <c r="C716" t="s">
        <v>1445</v>
      </c>
      <c r="D716" s="2">
        <v>611544020</v>
      </c>
    </row>
    <row r="717" spans="1:4" x14ac:dyDescent="0.3">
      <c r="A717" t="s">
        <v>3778</v>
      </c>
      <c r="B717" t="s">
        <v>547</v>
      </c>
      <c r="C717" t="s">
        <v>547</v>
      </c>
      <c r="D717" s="2">
        <v>1159283910</v>
      </c>
    </row>
    <row r="718" spans="1:4" x14ac:dyDescent="0.3">
      <c r="A718" t="s">
        <v>3022</v>
      </c>
      <c r="B718" t="s">
        <v>276</v>
      </c>
      <c r="C718" t="s">
        <v>1381</v>
      </c>
      <c r="D718" s="2">
        <v>531144020</v>
      </c>
    </row>
    <row r="719" spans="1:4" x14ac:dyDescent="0.3">
      <c r="A719" t="s">
        <v>3017</v>
      </c>
      <c r="B719" t="s">
        <v>273</v>
      </c>
      <c r="C719" t="s">
        <v>1376</v>
      </c>
      <c r="D719" s="2">
        <v>531111050</v>
      </c>
    </row>
    <row r="720" spans="1:4" x14ac:dyDescent="0.3">
      <c r="A720" t="s">
        <v>3018</v>
      </c>
      <c r="B720" t="s">
        <v>273</v>
      </c>
      <c r="C720" t="s">
        <v>1377</v>
      </c>
      <c r="D720" s="2">
        <v>531114020</v>
      </c>
    </row>
    <row r="721" spans="1:4" x14ac:dyDescent="0.3">
      <c r="A721" t="s">
        <v>3573</v>
      </c>
      <c r="B721" t="s">
        <v>456</v>
      </c>
      <c r="C721" t="s">
        <v>1888</v>
      </c>
      <c r="D721" s="2">
        <v>961063000</v>
      </c>
    </row>
    <row r="722" spans="1:4" x14ac:dyDescent="0.3">
      <c r="A722" t="s">
        <v>3575</v>
      </c>
      <c r="B722" t="s">
        <v>456</v>
      </c>
      <c r="C722" t="s">
        <v>1890</v>
      </c>
      <c r="D722" s="2">
        <v>961064040</v>
      </c>
    </row>
    <row r="723" spans="1:4" x14ac:dyDescent="0.3">
      <c r="A723" t="s">
        <v>3574</v>
      </c>
      <c r="B723" t="s">
        <v>456</v>
      </c>
      <c r="C723" t="s">
        <v>1889</v>
      </c>
      <c r="D723" s="2">
        <v>961064030</v>
      </c>
    </row>
    <row r="724" spans="1:4" x14ac:dyDescent="0.3">
      <c r="A724" t="s">
        <v>3576</v>
      </c>
      <c r="B724" t="s">
        <v>456</v>
      </c>
      <c r="C724" t="s">
        <v>1891</v>
      </c>
      <c r="D724" s="2">
        <v>961065020</v>
      </c>
    </row>
    <row r="725" spans="1:4" x14ac:dyDescent="0.3">
      <c r="A725" t="s">
        <v>3577</v>
      </c>
      <c r="B725" t="s">
        <v>456</v>
      </c>
      <c r="C725" t="s">
        <v>1892</v>
      </c>
      <c r="D725" s="2">
        <v>961065040</v>
      </c>
    </row>
    <row r="726" spans="1:4" x14ac:dyDescent="0.3">
      <c r="A726" t="s">
        <v>3578</v>
      </c>
      <c r="B726" t="s">
        <v>456</v>
      </c>
      <c r="C726" t="s">
        <v>1893</v>
      </c>
      <c r="D726" s="2">
        <v>961065080</v>
      </c>
    </row>
    <row r="727" spans="1:4" x14ac:dyDescent="0.3">
      <c r="A727" t="s">
        <v>3025</v>
      </c>
      <c r="B727" t="s">
        <v>278</v>
      </c>
      <c r="C727" t="s">
        <v>1384</v>
      </c>
      <c r="D727" s="2">
        <v>540393000</v>
      </c>
    </row>
    <row r="728" spans="1:4" x14ac:dyDescent="0.3">
      <c r="A728" t="s">
        <v>3026</v>
      </c>
      <c r="B728" t="s">
        <v>278</v>
      </c>
      <c r="C728" t="s">
        <v>1326</v>
      </c>
      <c r="D728" s="2">
        <v>540394020</v>
      </c>
    </row>
    <row r="729" spans="1:4" x14ac:dyDescent="0.3">
      <c r="A729" t="s">
        <v>3775</v>
      </c>
      <c r="B729" t="s">
        <v>544</v>
      </c>
      <c r="C729" t="s">
        <v>544</v>
      </c>
      <c r="D729" s="2">
        <v>1159246993</v>
      </c>
    </row>
    <row r="730" spans="1:4" x14ac:dyDescent="0.3">
      <c r="A730" t="s">
        <v>3413</v>
      </c>
      <c r="B730" t="s">
        <v>434</v>
      </c>
      <c r="C730" t="s">
        <v>1743</v>
      </c>
      <c r="D730" s="2">
        <v>931234020</v>
      </c>
    </row>
    <row r="731" spans="1:4" x14ac:dyDescent="0.3">
      <c r="A731" t="s">
        <v>3412</v>
      </c>
      <c r="B731" t="s">
        <v>434</v>
      </c>
      <c r="C731" t="s">
        <v>1742</v>
      </c>
      <c r="D731" s="2">
        <v>931231050</v>
      </c>
    </row>
    <row r="732" spans="1:4" x14ac:dyDescent="0.3">
      <c r="A732" t="s">
        <v>2196</v>
      </c>
      <c r="B732" t="s">
        <v>23</v>
      </c>
      <c r="C732" t="s">
        <v>594</v>
      </c>
      <c r="D732" s="2">
        <v>61044020</v>
      </c>
    </row>
    <row r="733" spans="1:4" x14ac:dyDescent="0.3">
      <c r="A733" t="s">
        <v>2195</v>
      </c>
      <c r="B733" t="s">
        <v>23</v>
      </c>
      <c r="C733" t="s">
        <v>593</v>
      </c>
      <c r="D733" s="2">
        <v>61043000</v>
      </c>
    </row>
    <row r="734" spans="1:4" x14ac:dyDescent="0.3">
      <c r="A734" t="s">
        <v>3304</v>
      </c>
      <c r="B734" t="s">
        <v>404</v>
      </c>
      <c r="C734" t="s">
        <v>1643</v>
      </c>
      <c r="D734" s="2">
        <v>850454020</v>
      </c>
    </row>
    <row r="735" spans="1:4" x14ac:dyDescent="0.3">
      <c r="A735" t="s">
        <v>3303</v>
      </c>
      <c r="B735" t="s">
        <v>404</v>
      </c>
      <c r="C735" t="s">
        <v>1642</v>
      </c>
      <c r="D735" s="2">
        <v>850451050</v>
      </c>
    </row>
    <row r="736" spans="1:4" x14ac:dyDescent="0.3">
      <c r="A736" t="s">
        <v>2692</v>
      </c>
      <c r="B736" t="s">
        <v>180</v>
      </c>
      <c r="C736" t="s">
        <v>1071</v>
      </c>
      <c r="D736" s="2">
        <v>401044020</v>
      </c>
    </row>
    <row r="737" spans="1:4" x14ac:dyDescent="0.3">
      <c r="A737" t="s">
        <v>2489</v>
      </c>
      <c r="B737" t="s">
        <v>110</v>
      </c>
      <c r="C737" t="s">
        <v>881</v>
      </c>
      <c r="D737" s="2">
        <v>250024020</v>
      </c>
    </row>
    <row r="738" spans="1:4" x14ac:dyDescent="0.3">
      <c r="A738" t="s">
        <v>2488</v>
      </c>
      <c r="B738" t="s">
        <v>110</v>
      </c>
      <c r="C738" t="s">
        <v>880</v>
      </c>
      <c r="D738" s="2">
        <v>250023000</v>
      </c>
    </row>
    <row r="739" spans="1:4" x14ac:dyDescent="0.3">
      <c r="A739" t="s">
        <v>3329</v>
      </c>
      <c r="B739" t="s">
        <v>415</v>
      </c>
      <c r="C739" t="s">
        <v>1667</v>
      </c>
      <c r="D739" s="2">
        <v>890803000</v>
      </c>
    </row>
    <row r="740" spans="1:4" x14ac:dyDescent="0.3">
      <c r="A740" t="s">
        <v>3330</v>
      </c>
      <c r="B740" t="s">
        <v>415</v>
      </c>
      <c r="C740" t="s">
        <v>579</v>
      </c>
      <c r="D740" s="2">
        <v>890804040</v>
      </c>
    </row>
    <row r="741" spans="1:4" x14ac:dyDescent="0.3">
      <c r="A741" t="s">
        <v>3021</v>
      </c>
      <c r="B741" t="s">
        <v>275</v>
      </c>
      <c r="C741" t="s">
        <v>1380</v>
      </c>
      <c r="D741" s="2">
        <v>531134080</v>
      </c>
    </row>
    <row r="742" spans="1:4" x14ac:dyDescent="0.3">
      <c r="A742" t="s">
        <v>3020</v>
      </c>
      <c r="B742" t="s">
        <v>275</v>
      </c>
      <c r="C742" t="s">
        <v>1379</v>
      </c>
      <c r="D742" s="2">
        <v>531132050</v>
      </c>
    </row>
    <row r="743" spans="1:4" x14ac:dyDescent="0.3">
      <c r="A743" t="s">
        <v>2901</v>
      </c>
      <c r="B743" t="s">
        <v>233</v>
      </c>
      <c r="C743" t="s">
        <v>233</v>
      </c>
      <c r="D743" s="2">
        <v>489106920</v>
      </c>
    </row>
    <row r="744" spans="1:4" x14ac:dyDescent="0.3">
      <c r="A744" t="s">
        <v>2792</v>
      </c>
      <c r="B744" t="s">
        <v>220</v>
      </c>
      <c r="C744" t="s">
        <v>1169</v>
      </c>
      <c r="D744" s="2">
        <v>480714040</v>
      </c>
    </row>
    <row r="745" spans="1:4" x14ac:dyDescent="0.3">
      <c r="A745" t="s">
        <v>2803</v>
      </c>
      <c r="B745" t="s">
        <v>220</v>
      </c>
      <c r="C745" t="s">
        <v>1180</v>
      </c>
      <c r="D745" s="2">
        <v>480715045</v>
      </c>
    </row>
    <row r="746" spans="1:4" x14ac:dyDescent="0.3">
      <c r="A746" t="s">
        <v>2802</v>
      </c>
      <c r="B746" t="s">
        <v>220</v>
      </c>
      <c r="C746" t="s">
        <v>1179</v>
      </c>
      <c r="D746" s="2">
        <v>480715040</v>
      </c>
    </row>
    <row r="747" spans="1:4" x14ac:dyDescent="0.3">
      <c r="A747" t="s">
        <v>2793</v>
      </c>
      <c r="B747" t="s">
        <v>220</v>
      </c>
      <c r="C747" t="s">
        <v>1170</v>
      </c>
      <c r="D747" s="2">
        <v>480714060</v>
      </c>
    </row>
    <row r="748" spans="1:4" x14ac:dyDescent="0.3">
      <c r="A748" t="s">
        <v>2805</v>
      </c>
      <c r="B748" t="s">
        <v>220</v>
      </c>
      <c r="C748" t="s">
        <v>1182</v>
      </c>
      <c r="D748" s="2">
        <v>480715080</v>
      </c>
    </row>
    <row r="749" spans="1:4" x14ac:dyDescent="0.3">
      <c r="A749" t="s">
        <v>2791</v>
      </c>
      <c r="B749" t="s">
        <v>220</v>
      </c>
      <c r="C749" t="s">
        <v>1168</v>
      </c>
      <c r="D749" s="2">
        <v>480714030</v>
      </c>
    </row>
    <row r="750" spans="1:4" x14ac:dyDescent="0.3">
      <c r="A750" t="s">
        <v>2794</v>
      </c>
      <c r="B750" t="s">
        <v>220</v>
      </c>
      <c r="C750" t="s">
        <v>1171</v>
      </c>
      <c r="D750" s="2">
        <v>480714070</v>
      </c>
    </row>
    <row r="751" spans="1:4" x14ac:dyDescent="0.3">
      <c r="A751" t="s">
        <v>2790</v>
      </c>
      <c r="B751" t="s">
        <v>220</v>
      </c>
      <c r="C751" t="s">
        <v>1167</v>
      </c>
      <c r="D751" s="2">
        <v>480714020</v>
      </c>
    </row>
    <row r="752" spans="1:4" x14ac:dyDescent="0.3">
      <c r="A752" t="s">
        <v>2797</v>
      </c>
      <c r="B752" t="s">
        <v>220</v>
      </c>
      <c r="C752" t="s">
        <v>1174</v>
      </c>
      <c r="D752" s="2">
        <v>480715010</v>
      </c>
    </row>
    <row r="753" spans="1:4" x14ac:dyDescent="0.3">
      <c r="A753" t="s">
        <v>2804</v>
      </c>
      <c r="B753" t="s">
        <v>220</v>
      </c>
      <c r="C753" t="s">
        <v>1181</v>
      </c>
      <c r="D753" s="2">
        <v>480715060</v>
      </c>
    </row>
    <row r="754" spans="1:4" x14ac:dyDescent="0.3">
      <c r="A754" t="s">
        <v>2799</v>
      </c>
      <c r="B754" t="s">
        <v>220</v>
      </c>
      <c r="C754" t="s">
        <v>1176</v>
      </c>
      <c r="D754" s="2">
        <v>480715025</v>
      </c>
    </row>
    <row r="755" spans="1:4" x14ac:dyDescent="0.3">
      <c r="A755" t="s">
        <v>2789</v>
      </c>
      <c r="B755" t="s">
        <v>220</v>
      </c>
      <c r="C755" t="s">
        <v>1166</v>
      </c>
      <c r="D755" s="2">
        <v>480713080</v>
      </c>
    </row>
    <row r="756" spans="1:4" x14ac:dyDescent="0.3">
      <c r="A756" t="s">
        <v>2788</v>
      </c>
      <c r="B756" t="s">
        <v>220</v>
      </c>
      <c r="C756" t="s">
        <v>1165</v>
      </c>
      <c r="D756" s="2">
        <v>480713050</v>
      </c>
    </row>
    <row r="757" spans="1:4" x14ac:dyDescent="0.3">
      <c r="A757" t="s">
        <v>2796</v>
      </c>
      <c r="B757" t="s">
        <v>220</v>
      </c>
      <c r="C757" t="s">
        <v>1173</v>
      </c>
      <c r="D757" s="2">
        <v>480714090</v>
      </c>
    </row>
    <row r="758" spans="1:4" x14ac:dyDescent="0.3">
      <c r="A758" t="s">
        <v>2795</v>
      </c>
      <c r="B758" t="s">
        <v>220</v>
      </c>
      <c r="C758" t="s">
        <v>1172</v>
      </c>
      <c r="D758" s="2">
        <v>480714080</v>
      </c>
    </row>
    <row r="759" spans="1:4" x14ac:dyDescent="0.3">
      <c r="A759" t="s">
        <v>2798</v>
      </c>
      <c r="B759" t="s">
        <v>220</v>
      </c>
      <c r="C759" t="s">
        <v>1175</v>
      </c>
      <c r="D759" s="2">
        <v>480715020</v>
      </c>
    </row>
    <row r="760" spans="1:4" x14ac:dyDescent="0.3">
      <c r="A760" t="s">
        <v>2806</v>
      </c>
      <c r="B760" t="s">
        <v>220</v>
      </c>
      <c r="C760" t="s">
        <v>622</v>
      </c>
      <c r="D760" s="2">
        <v>480716000</v>
      </c>
    </row>
    <row r="761" spans="1:4" x14ac:dyDescent="0.3">
      <c r="A761" t="s">
        <v>2787</v>
      </c>
      <c r="B761" t="s">
        <v>220</v>
      </c>
      <c r="C761" t="s">
        <v>1164</v>
      </c>
      <c r="D761" s="2">
        <v>480713000</v>
      </c>
    </row>
    <row r="762" spans="1:4" x14ac:dyDescent="0.3">
      <c r="A762" t="s">
        <v>2807</v>
      </c>
      <c r="B762" t="s">
        <v>220</v>
      </c>
      <c r="C762" t="s">
        <v>1183</v>
      </c>
      <c r="D762" s="2">
        <v>480716010</v>
      </c>
    </row>
    <row r="763" spans="1:4" x14ac:dyDescent="0.3">
      <c r="A763" t="s">
        <v>2800</v>
      </c>
      <c r="B763" t="s">
        <v>220</v>
      </c>
      <c r="C763" t="s">
        <v>1177</v>
      </c>
      <c r="D763" s="2">
        <v>480715030</v>
      </c>
    </row>
    <row r="764" spans="1:4" x14ac:dyDescent="0.3">
      <c r="A764" t="s">
        <v>2801</v>
      </c>
      <c r="B764" t="s">
        <v>220</v>
      </c>
      <c r="C764" t="s">
        <v>1178</v>
      </c>
      <c r="D764" s="2">
        <v>480715035</v>
      </c>
    </row>
    <row r="765" spans="1:4" x14ac:dyDescent="0.3">
      <c r="A765" t="s">
        <v>2710</v>
      </c>
      <c r="B765" t="s">
        <v>190</v>
      </c>
      <c r="C765" t="s">
        <v>1089</v>
      </c>
      <c r="D765" s="2">
        <v>421184020</v>
      </c>
    </row>
    <row r="766" spans="1:4" x14ac:dyDescent="0.3">
      <c r="A766" t="s">
        <v>3011</v>
      </c>
      <c r="B766" t="s">
        <v>270</v>
      </c>
      <c r="C766" t="s">
        <v>1370</v>
      </c>
      <c r="D766" s="2">
        <v>511564020</v>
      </c>
    </row>
    <row r="767" spans="1:4" x14ac:dyDescent="0.3">
      <c r="A767" t="s">
        <v>3010</v>
      </c>
      <c r="B767" t="s">
        <v>270</v>
      </c>
      <c r="C767" t="s">
        <v>1369</v>
      </c>
      <c r="D767" s="2">
        <v>511563000</v>
      </c>
    </row>
    <row r="768" spans="1:4" x14ac:dyDescent="0.3">
      <c r="A768" t="s">
        <v>2220</v>
      </c>
      <c r="B768" t="s">
        <v>35</v>
      </c>
      <c r="C768" t="s">
        <v>618</v>
      </c>
      <c r="D768" s="2">
        <v>90784020</v>
      </c>
    </row>
    <row r="769" spans="1:4" x14ac:dyDescent="0.3">
      <c r="A769" t="s">
        <v>2219</v>
      </c>
      <c r="B769" t="s">
        <v>35</v>
      </c>
      <c r="C769" t="s">
        <v>617</v>
      </c>
      <c r="D769" s="2">
        <v>90781050</v>
      </c>
    </row>
    <row r="770" spans="1:4" x14ac:dyDescent="0.3">
      <c r="A770" t="s">
        <v>3342</v>
      </c>
      <c r="B770" t="s">
        <v>422</v>
      </c>
      <c r="C770" t="s">
        <v>1678</v>
      </c>
      <c r="D770" s="2">
        <v>900781050</v>
      </c>
    </row>
    <row r="771" spans="1:4" x14ac:dyDescent="0.3">
      <c r="A771" t="s">
        <v>3343</v>
      </c>
      <c r="B771" t="s">
        <v>422</v>
      </c>
      <c r="C771" t="s">
        <v>1679</v>
      </c>
      <c r="D771" s="2">
        <v>900784020</v>
      </c>
    </row>
    <row r="772" spans="1:4" x14ac:dyDescent="0.3">
      <c r="A772" t="s">
        <v>3049</v>
      </c>
      <c r="B772" t="s">
        <v>290</v>
      </c>
      <c r="C772" t="s">
        <v>1405</v>
      </c>
      <c r="D772" s="2">
        <v>560171050</v>
      </c>
    </row>
    <row r="773" spans="1:4" x14ac:dyDescent="0.3">
      <c r="A773" t="s">
        <v>3050</v>
      </c>
      <c r="B773" t="s">
        <v>290</v>
      </c>
      <c r="C773" t="s">
        <v>1406</v>
      </c>
      <c r="D773" s="2">
        <v>560174070</v>
      </c>
    </row>
    <row r="774" spans="1:4" x14ac:dyDescent="0.3">
      <c r="A774" t="s">
        <v>3034</v>
      </c>
      <c r="B774" t="s">
        <v>282</v>
      </c>
      <c r="C774" t="s">
        <v>1392</v>
      </c>
      <c r="D774" s="2">
        <v>540454040</v>
      </c>
    </row>
    <row r="775" spans="1:4" x14ac:dyDescent="0.3">
      <c r="A775" t="s">
        <v>3033</v>
      </c>
      <c r="B775" t="s">
        <v>282</v>
      </c>
      <c r="C775" t="s">
        <v>1391</v>
      </c>
      <c r="D775" s="2">
        <v>540453000</v>
      </c>
    </row>
    <row r="776" spans="1:4" x14ac:dyDescent="0.3">
      <c r="A776" t="s">
        <v>2191</v>
      </c>
      <c r="B776" t="s">
        <v>21</v>
      </c>
      <c r="C776" t="s">
        <v>589</v>
      </c>
      <c r="D776" s="2">
        <v>61013000</v>
      </c>
    </row>
    <row r="777" spans="1:4" x14ac:dyDescent="0.3">
      <c r="A777" t="s">
        <v>2192</v>
      </c>
      <c r="B777" t="s">
        <v>21</v>
      </c>
      <c r="C777" t="s">
        <v>590</v>
      </c>
      <c r="D777" s="2">
        <v>61014020</v>
      </c>
    </row>
    <row r="778" spans="1:4" x14ac:dyDescent="0.3">
      <c r="A778" t="s">
        <v>2445</v>
      </c>
      <c r="B778" t="s">
        <v>106</v>
      </c>
      <c r="C778" t="s">
        <v>838</v>
      </c>
      <c r="D778" s="2">
        <v>240903080</v>
      </c>
    </row>
    <row r="779" spans="1:4" x14ac:dyDescent="0.3">
      <c r="A779" t="s">
        <v>2446</v>
      </c>
      <c r="B779" t="s">
        <v>106</v>
      </c>
      <c r="C779" t="s">
        <v>839</v>
      </c>
      <c r="D779" s="2">
        <v>240903090</v>
      </c>
    </row>
    <row r="780" spans="1:4" x14ac:dyDescent="0.3">
      <c r="A780" t="s">
        <v>2456</v>
      </c>
      <c r="B780" t="s">
        <v>106</v>
      </c>
      <c r="C780" t="s">
        <v>848</v>
      </c>
      <c r="D780" s="2">
        <v>240904200</v>
      </c>
    </row>
    <row r="781" spans="1:4" x14ac:dyDescent="0.3">
      <c r="A781" t="s">
        <v>2454</v>
      </c>
      <c r="B781" t="s">
        <v>106</v>
      </c>
      <c r="C781" t="s">
        <v>846</v>
      </c>
      <c r="D781" s="2">
        <v>240904160</v>
      </c>
    </row>
    <row r="782" spans="1:4" x14ac:dyDescent="0.3">
      <c r="A782" t="s">
        <v>2449</v>
      </c>
      <c r="B782" t="s">
        <v>106</v>
      </c>
      <c r="C782" t="s">
        <v>841</v>
      </c>
      <c r="D782" s="2">
        <v>240904060</v>
      </c>
    </row>
    <row r="783" spans="1:4" x14ac:dyDescent="0.3">
      <c r="A783" t="s">
        <v>2448</v>
      </c>
      <c r="B783" t="s">
        <v>106</v>
      </c>
      <c r="C783" t="s">
        <v>738</v>
      </c>
      <c r="D783" s="2">
        <v>240904040</v>
      </c>
    </row>
    <row r="784" spans="1:4" x14ac:dyDescent="0.3">
      <c r="A784" t="s">
        <v>2443</v>
      </c>
      <c r="B784" t="s">
        <v>106</v>
      </c>
      <c r="C784" t="s">
        <v>836</v>
      </c>
      <c r="D784" s="2">
        <v>240903050</v>
      </c>
    </row>
    <row r="785" spans="1:4" x14ac:dyDescent="0.3">
      <c r="A785" t="s">
        <v>2452</v>
      </c>
      <c r="B785" t="s">
        <v>106</v>
      </c>
      <c r="C785" t="s">
        <v>844</v>
      </c>
      <c r="D785" s="2">
        <v>240904120</v>
      </c>
    </row>
    <row r="786" spans="1:4" x14ac:dyDescent="0.3">
      <c r="A786" t="s">
        <v>2447</v>
      </c>
      <c r="B786" t="s">
        <v>106</v>
      </c>
      <c r="C786" t="s">
        <v>840</v>
      </c>
      <c r="D786" s="2">
        <v>240904020</v>
      </c>
    </row>
    <row r="787" spans="1:4" x14ac:dyDescent="0.3">
      <c r="A787" t="s">
        <v>2453</v>
      </c>
      <c r="B787" t="s">
        <v>106</v>
      </c>
      <c r="C787" t="s">
        <v>845</v>
      </c>
      <c r="D787" s="2">
        <v>240904140</v>
      </c>
    </row>
    <row r="788" spans="1:4" x14ac:dyDescent="0.3">
      <c r="A788" t="s">
        <v>2450</v>
      </c>
      <c r="B788" t="s">
        <v>106</v>
      </c>
      <c r="C788" t="s">
        <v>842</v>
      </c>
      <c r="D788" s="2">
        <v>240904080</v>
      </c>
    </row>
    <row r="789" spans="1:4" x14ac:dyDescent="0.3">
      <c r="A789" t="s">
        <v>2457</v>
      </c>
      <c r="B789" t="s">
        <v>106</v>
      </c>
      <c r="C789" t="s">
        <v>849</v>
      </c>
      <c r="D789" s="2">
        <v>240904220</v>
      </c>
    </row>
    <row r="790" spans="1:4" x14ac:dyDescent="0.3">
      <c r="A790" t="s">
        <v>2451</v>
      </c>
      <c r="B790" t="s">
        <v>106</v>
      </c>
      <c r="C790" t="s">
        <v>843</v>
      </c>
      <c r="D790" s="2">
        <v>240904100</v>
      </c>
    </row>
    <row r="791" spans="1:4" x14ac:dyDescent="0.3">
      <c r="A791" t="s">
        <v>2444</v>
      </c>
      <c r="B791" t="s">
        <v>106</v>
      </c>
      <c r="C791" t="s">
        <v>837</v>
      </c>
      <c r="D791" s="2">
        <v>240903070</v>
      </c>
    </row>
    <row r="792" spans="1:4" x14ac:dyDescent="0.3">
      <c r="A792" t="s">
        <v>2455</v>
      </c>
      <c r="B792" t="s">
        <v>106</v>
      </c>
      <c r="C792" t="s">
        <v>847</v>
      </c>
      <c r="D792" s="2">
        <v>240904180</v>
      </c>
    </row>
    <row r="793" spans="1:4" x14ac:dyDescent="0.3">
      <c r="A793" t="s">
        <v>3704</v>
      </c>
      <c r="B793" t="s">
        <v>509</v>
      </c>
      <c r="C793" t="s">
        <v>2008</v>
      </c>
      <c r="D793" s="2">
        <v>1071541050</v>
      </c>
    </row>
    <row r="794" spans="1:4" x14ac:dyDescent="0.3">
      <c r="A794" t="s">
        <v>3705</v>
      </c>
      <c r="B794" t="s">
        <v>509</v>
      </c>
      <c r="C794" t="s">
        <v>2009</v>
      </c>
      <c r="D794" s="2">
        <v>1071544020</v>
      </c>
    </row>
    <row r="795" spans="1:4" x14ac:dyDescent="0.3">
      <c r="A795" t="s">
        <v>3756</v>
      </c>
      <c r="B795" t="s">
        <v>536</v>
      </c>
      <c r="C795" t="s">
        <v>536</v>
      </c>
      <c r="D795" s="2">
        <v>1159023910</v>
      </c>
    </row>
    <row r="796" spans="1:4" x14ac:dyDescent="0.3">
      <c r="A796" t="s">
        <v>2211</v>
      </c>
      <c r="B796" t="s">
        <v>31</v>
      </c>
      <c r="C796" t="s">
        <v>609</v>
      </c>
      <c r="D796" s="2">
        <v>81064020</v>
      </c>
    </row>
    <row r="797" spans="1:4" x14ac:dyDescent="0.3">
      <c r="A797" t="s">
        <v>2210</v>
      </c>
      <c r="B797" t="s">
        <v>31</v>
      </c>
      <c r="C797" t="s">
        <v>608</v>
      </c>
      <c r="D797" s="2">
        <v>81061050</v>
      </c>
    </row>
    <row r="798" spans="1:4" x14ac:dyDescent="0.3">
      <c r="A798" t="s">
        <v>3517</v>
      </c>
      <c r="B798" t="s">
        <v>447</v>
      </c>
      <c r="C798" t="s">
        <v>1840</v>
      </c>
      <c r="D798" s="2">
        <v>960935070</v>
      </c>
    </row>
    <row r="799" spans="1:4" x14ac:dyDescent="0.3">
      <c r="A799" t="s">
        <v>3513</v>
      </c>
      <c r="B799" t="s">
        <v>447</v>
      </c>
      <c r="C799" t="s">
        <v>1836</v>
      </c>
      <c r="D799" s="2">
        <v>960934060</v>
      </c>
    </row>
    <row r="800" spans="1:4" x14ac:dyDescent="0.3">
      <c r="A800" t="s">
        <v>3511</v>
      </c>
      <c r="B800" t="s">
        <v>447</v>
      </c>
      <c r="C800" t="s">
        <v>1834</v>
      </c>
      <c r="D800" s="2">
        <v>960933080</v>
      </c>
    </row>
    <row r="801" spans="1:4" x14ac:dyDescent="0.3">
      <c r="A801" t="s">
        <v>3515</v>
      </c>
      <c r="B801" t="s">
        <v>447</v>
      </c>
      <c r="C801" t="s">
        <v>1838</v>
      </c>
      <c r="D801" s="2">
        <v>960935040</v>
      </c>
    </row>
    <row r="802" spans="1:4" x14ac:dyDescent="0.3">
      <c r="A802" t="s">
        <v>3516</v>
      </c>
      <c r="B802" t="s">
        <v>447</v>
      </c>
      <c r="C802" t="s">
        <v>1839</v>
      </c>
      <c r="D802" s="2">
        <v>960935060</v>
      </c>
    </row>
    <row r="803" spans="1:4" x14ac:dyDescent="0.3">
      <c r="A803" t="s">
        <v>3510</v>
      </c>
      <c r="B803" t="s">
        <v>447</v>
      </c>
      <c r="C803" t="s">
        <v>1833</v>
      </c>
      <c r="D803" s="2">
        <v>960933070</v>
      </c>
    </row>
    <row r="804" spans="1:4" x14ac:dyDescent="0.3">
      <c r="A804" t="s">
        <v>3514</v>
      </c>
      <c r="B804" t="s">
        <v>447</v>
      </c>
      <c r="C804" t="s">
        <v>1837</v>
      </c>
      <c r="D804" s="2">
        <v>960935020</v>
      </c>
    </row>
    <row r="805" spans="1:4" x14ac:dyDescent="0.3">
      <c r="A805" t="s">
        <v>3512</v>
      </c>
      <c r="B805" t="s">
        <v>447</v>
      </c>
      <c r="C805" t="s">
        <v>1835</v>
      </c>
      <c r="D805" s="2">
        <v>960934040</v>
      </c>
    </row>
    <row r="806" spans="1:4" x14ac:dyDescent="0.3">
      <c r="A806" t="s">
        <v>3067</v>
      </c>
      <c r="B806" t="s">
        <v>295</v>
      </c>
      <c r="C806" t="s">
        <v>1421</v>
      </c>
      <c r="D806" s="2">
        <v>581064020</v>
      </c>
    </row>
    <row r="807" spans="1:4" x14ac:dyDescent="0.3">
      <c r="A807" t="s">
        <v>3066</v>
      </c>
      <c r="B807" t="s">
        <v>295</v>
      </c>
      <c r="C807" t="s">
        <v>1420</v>
      </c>
      <c r="D807" s="2">
        <v>581061050</v>
      </c>
    </row>
    <row r="808" spans="1:4" x14ac:dyDescent="0.3">
      <c r="A808" t="s">
        <v>3078</v>
      </c>
      <c r="B808" t="s">
        <v>301</v>
      </c>
      <c r="C808" t="s">
        <v>1431</v>
      </c>
      <c r="D808" s="2">
        <v>591144020</v>
      </c>
    </row>
    <row r="809" spans="1:4" x14ac:dyDescent="0.3">
      <c r="A809" t="s">
        <v>2528</v>
      </c>
      <c r="B809" t="s">
        <v>125</v>
      </c>
      <c r="C809" t="s">
        <v>916</v>
      </c>
      <c r="D809" s="2">
        <v>290014020</v>
      </c>
    </row>
    <row r="810" spans="1:4" x14ac:dyDescent="0.3">
      <c r="A810" t="s">
        <v>2527</v>
      </c>
      <c r="B810" t="s">
        <v>125</v>
      </c>
      <c r="C810" t="s">
        <v>915</v>
      </c>
      <c r="D810" s="2">
        <v>290013000</v>
      </c>
    </row>
    <row r="811" spans="1:4" x14ac:dyDescent="0.3">
      <c r="A811" t="s">
        <v>2639</v>
      </c>
      <c r="B811" t="s">
        <v>174</v>
      </c>
      <c r="C811" t="s">
        <v>1024</v>
      </c>
      <c r="D811" s="2">
        <v>391393050</v>
      </c>
    </row>
    <row r="812" spans="1:4" x14ac:dyDescent="0.3">
      <c r="A812" t="s">
        <v>2640</v>
      </c>
      <c r="B812" t="s">
        <v>174</v>
      </c>
      <c r="C812" t="s">
        <v>1025</v>
      </c>
      <c r="D812" s="2">
        <v>391394040</v>
      </c>
    </row>
    <row r="813" spans="1:4" x14ac:dyDescent="0.3">
      <c r="A813" t="s">
        <v>2836</v>
      </c>
      <c r="B813" t="s">
        <v>224</v>
      </c>
      <c r="C813" t="s">
        <v>1210</v>
      </c>
      <c r="D813" s="2">
        <v>480754020</v>
      </c>
    </row>
    <row r="814" spans="1:4" x14ac:dyDescent="0.3">
      <c r="A814" t="s">
        <v>2835</v>
      </c>
      <c r="B814" t="s">
        <v>224</v>
      </c>
      <c r="C814" t="s">
        <v>1209</v>
      </c>
      <c r="D814" s="2">
        <v>480751050</v>
      </c>
    </row>
    <row r="815" spans="1:4" x14ac:dyDescent="0.3">
      <c r="A815" t="s">
        <v>2591</v>
      </c>
      <c r="B815" t="s">
        <v>157</v>
      </c>
      <c r="C815" t="s">
        <v>977</v>
      </c>
      <c r="D815" s="2">
        <v>361334020</v>
      </c>
    </row>
    <row r="816" spans="1:4" x14ac:dyDescent="0.3">
      <c r="A816" t="s">
        <v>3263</v>
      </c>
      <c r="B816" t="s">
        <v>391</v>
      </c>
      <c r="C816" t="s">
        <v>1604</v>
      </c>
      <c r="D816" s="2">
        <v>821083000</v>
      </c>
    </row>
    <row r="817" spans="1:4" x14ac:dyDescent="0.3">
      <c r="A817" t="s">
        <v>3264</v>
      </c>
      <c r="B817" t="s">
        <v>391</v>
      </c>
      <c r="C817" t="s">
        <v>1605</v>
      </c>
      <c r="D817" s="2">
        <v>821084040</v>
      </c>
    </row>
    <row r="818" spans="1:4" x14ac:dyDescent="0.3">
      <c r="A818" t="s">
        <v>3216</v>
      </c>
      <c r="B818" t="s">
        <v>368</v>
      </c>
      <c r="C818" t="s">
        <v>1559</v>
      </c>
      <c r="D818" s="2">
        <v>771041050</v>
      </c>
    </row>
    <row r="819" spans="1:4" x14ac:dyDescent="0.3">
      <c r="A819" t="s">
        <v>3217</v>
      </c>
      <c r="B819" t="s">
        <v>368</v>
      </c>
      <c r="C819" t="s">
        <v>1560</v>
      </c>
      <c r="D819" s="2">
        <v>771044020</v>
      </c>
    </row>
    <row r="820" spans="1:4" x14ac:dyDescent="0.3">
      <c r="A820" t="s">
        <v>2327</v>
      </c>
      <c r="B820" t="s">
        <v>66</v>
      </c>
      <c r="C820" t="s">
        <v>725</v>
      </c>
      <c r="D820" s="2">
        <v>150041050</v>
      </c>
    </row>
    <row r="821" spans="1:4" x14ac:dyDescent="0.3">
      <c r="A821" t="s">
        <v>2328</v>
      </c>
      <c r="B821" t="s">
        <v>66</v>
      </c>
      <c r="C821" t="s">
        <v>726</v>
      </c>
      <c r="D821" s="2">
        <v>150044020</v>
      </c>
    </row>
    <row r="822" spans="1:4" x14ac:dyDescent="0.3">
      <c r="A822" t="s">
        <v>3094</v>
      </c>
      <c r="B822" t="s">
        <v>307</v>
      </c>
      <c r="C822" t="s">
        <v>1447</v>
      </c>
      <c r="D822" s="2">
        <v>611564020</v>
      </c>
    </row>
    <row r="823" spans="1:4" x14ac:dyDescent="0.3">
      <c r="A823" t="s">
        <v>3093</v>
      </c>
      <c r="B823" t="s">
        <v>307</v>
      </c>
      <c r="C823" t="s">
        <v>1446</v>
      </c>
      <c r="D823" s="2">
        <v>611563000</v>
      </c>
    </row>
    <row r="824" spans="1:4" x14ac:dyDescent="0.3">
      <c r="A824" t="s">
        <v>3096</v>
      </c>
      <c r="B824" t="s">
        <v>309</v>
      </c>
      <c r="C824" t="s">
        <v>1449</v>
      </c>
      <c r="D824" s="2">
        <v>611581050</v>
      </c>
    </row>
    <row r="825" spans="1:4" x14ac:dyDescent="0.3">
      <c r="A825" t="s">
        <v>3097</v>
      </c>
      <c r="B825" t="s">
        <v>309</v>
      </c>
      <c r="C825" t="s">
        <v>1450</v>
      </c>
      <c r="D825" s="2">
        <v>611584020</v>
      </c>
    </row>
    <row r="826" spans="1:4" x14ac:dyDescent="0.3">
      <c r="A826" t="s">
        <v>3145</v>
      </c>
      <c r="B826" t="s">
        <v>335</v>
      </c>
      <c r="C826" t="s">
        <v>1496</v>
      </c>
      <c r="D826" s="2">
        <v>691081050</v>
      </c>
    </row>
    <row r="827" spans="1:4" x14ac:dyDescent="0.3">
      <c r="A827" t="s">
        <v>3146</v>
      </c>
      <c r="B827" t="s">
        <v>335</v>
      </c>
      <c r="C827" t="s">
        <v>1497</v>
      </c>
      <c r="D827" s="2">
        <v>691084020</v>
      </c>
    </row>
    <row r="828" spans="1:4" x14ac:dyDescent="0.3">
      <c r="A828" t="s">
        <v>2565</v>
      </c>
      <c r="B828" t="s">
        <v>147</v>
      </c>
      <c r="C828" t="s">
        <v>953</v>
      </c>
      <c r="D828" s="2">
        <v>350921050</v>
      </c>
    </row>
    <row r="829" spans="1:4" x14ac:dyDescent="0.3">
      <c r="A829" t="s">
        <v>2566</v>
      </c>
      <c r="B829" t="s">
        <v>147</v>
      </c>
      <c r="C829" t="s">
        <v>954</v>
      </c>
      <c r="D829" s="2">
        <v>350924020</v>
      </c>
    </row>
    <row r="830" spans="1:4" x14ac:dyDescent="0.3">
      <c r="A830" t="s">
        <v>3621</v>
      </c>
      <c r="B830" t="s">
        <v>465</v>
      </c>
      <c r="C830" t="s">
        <v>1930</v>
      </c>
      <c r="D830" s="2">
        <v>971194020</v>
      </c>
    </row>
    <row r="831" spans="1:4" x14ac:dyDescent="0.3">
      <c r="A831" t="s">
        <v>3620</v>
      </c>
      <c r="B831" t="s">
        <v>465</v>
      </c>
      <c r="C831" t="s">
        <v>1929</v>
      </c>
      <c r="D831" s="2">
        <v>971191050</v>
      </c>
    </row>
    <row r="832" spans="1:4" x14ac:dyDescent="0.3">
      <c r="A832" t="s">
        <v>3925</v>
      </c>
      <c r="B832" t="s">
        <v>534</v>
      </c>
      <c r="C832" t="s">
        <v>3793</v>
      </c>
      <c r="D832" s="2">
        <v>1141164020</v>
      </c>
    </row>
    <row r="833" spans="1:4" x14ac:dyDescent="0.3">
      <c r="A833" t="s">
        <v>3755</v>
      </c>
      <c r="B833" t="s">
        <v>533</v>
      </c>
      <c r="C833" t="s">
        <v>1062</v>
      </c>
      <c r="D833" s="2">
        <v>1141154020</v>
      </c>
    </row>
    <row r="834" spans="1:4" x14ac:dyDescent="0.3">
      <c r="A834" t="s">
        <v>3754</v>
      </c>
      <c r="B834" t="s">
        <v>533</v>
      </c>
      <c r="C834" t="s">
        <v>2055</v>
      </c>
      <c r="D834" s="2">
        <v>1141152050</v>
      </c>
    </row>
    <row r="835" spans="1:4" x14ac:dyDescent="0.3">
      <c r="A835" t="s">
        <v>3580</v>
      </c>
      <c r="B835" t="s">
        <v>457</v>
      </c>
      <c r="C835" t="s">
        <v>1895</v>
      </c>
      <c r="D835" s="2">
        <v>961074040</v>
      </c>
    </row>
    <row r="836" spans="1:4" x14ac:dyDescent="0.3">
      <c r="A836" t="s">
        <v>3579</v>
      </c>
      <c r="B836" t="s">
        <v>457</v>
      </c>
      <c r="C836" t="s">
        <v>1894</v>
      </c>
      <c r="D836" s="2">
        <v>961073000</v>
      </c>
    </row>
    <row r="837" spans="1:4" x14ac:dyDescent="0.3">
      <c r="A837" t="s">
        <v>3072</v>
      </c>
      <c r="B837" t="s">
        <v>298</v>
      </c>
      <c r="C837" t="s">
        <v>1426</v>
      </c>
      <c r="D837" s="2">
        <v>581093050</v>
      </c>
    </row>
    <row r="838" spans="1:4" x14ac:dyDescent="0.3">
      <c r="A838" t="s">
        <v>3073</v>
      </c>
      <c r="B838" t="s">
        <v>298</v>
      </c>
      <c r="C838" t="s">
        <v>1049</v>
      </c>
      <c r="D838" s="2">
        <v>581094020</v>
      </c>
    </row>
    <row r="839" spans="1:4" x14ac:dyDescent="0.3">
      <c r="A839" t="s">
        <v>3103</v>
      </c>
      <c r="B839" t="s">
        <v>312</v>
      </c>
      <c r="C839" t="s">
        <v>1456</v>
      </c>
      <c r="D839" s="2">
        <v>630664020</v>
      </c>
    </row>
    <row r="840" spans="1:4" x14ac:dyDescent="0.3">
      <c r="A840" t="s">
        <v>3102</v>
      </c>
      <c r="B840" t="s">
        <v>312</v>
      </c>
      <c r="C840" t="s">
        <v>1455</v>
      </c>
      <c r="D840" s="2">
        <v>630663000</v>
      </c>
    </row>
    <row r="841" spans="1:4" x14ac:dyDescent="0.3">
      <c r="A841" t="s">
        <v>3105</v>
      </c>
      <c r="B841" t="s">
        <v>313</v>
      </c>
      <c r="C841" t="s">
        <v>1458</v>
      </c>
      <c r="D841" s="2">
        <v>630674020</v>
      </c>
    </row>
    <row r="842" spans="1:4" x14ac:dyDescent="0.3">
      <c r="A842" t="s">
        <v>3104</v>
      </c>
      <c r="B842" t="s">
        <v>313</v>
      </c>
      <c r="C842" t="s">
        <v>1457</v>
      </c>
      <c r="D842" s="2">
        <v>630673000</v>
      </c>
    </row>
    <row r="843" spans="1:4" x14ac:dyDescent="0.3">
      <c r="A843" t="s">
        <v>3296</v>
      </c>
      <c r="B843" t="s">
        <v>400</v>
      </c>
      <c r="C843" t="s">
        <v>1635</v>
      </c>
      <c r="D843" s="2">
        <v>840053000</v>
      </c>
    </row>
    <row r="844" spans="1:4" x14ac:dyDescent="0.3">
      <c r="A844" t="s">
        <v>3297</v>
      </c>
      <c r="B844" t="s">
        <v>400</v>
      </c>
      <c r="C844" t="s">
        <v>1636</v>
      </c>
      <c r="D844" s="2">
        <v>840054020</v>
      </c>
    </row>
    <row r="845" spans="1:4" x14ac:dyDescent="0.3">
      <c r="A845" t="s">
        <v>3107</v>
      </c>
      <c r="B845" t="s">
        <v>314</v>
      </c>
      <c r="C845" t="s">
        <v>1460</v>
      </c>
      <c r="D845" s="2">
        <v>640724020</v>
      </c>
    </row>
    <row r="846" spans="1:4" x14ac:dyDescent="0.3">
      <c r="A846" t="s">
        <v>3106</v>
      </c>
      <c r="B846" t="s">
        <v>314</v>
      </c>
      <c r="C846" t="s">
        <v>1459</v>
      </c>
      <c r="D846" s="2">
        <v>640721050</v>
      </c>
    </row>
    <row r="847" spans="1:4" x14ac:dyDescent="0.3">
      <c r="A847" t="s">
        <v>3039</v>
      </c>
      <c r="B847" t="s">
        <v>285</v>
      </c>
      <c r="C847" t="s">
        <v>1395</v>
      </c>
      <c r="D847" s="2">
        <v>551063000</v>
      </c>
    </row>
    <row r="848" spans="1:4" x14ac:dyDescent="0.3">
      <c r="A848" t="s">
        <v>3040</v>
      </c>
      <c r="B848" t="s">
        <v>285</v>
      </c>
      <c r="C848" t="s">
        <v>1396</v>
      </c>
      <c r="D848" s="2">
        <v>551064020</v>
      </c>
    </row>
    <row r="849" spans="1:4" x14ac:dyDescent="0.3">
      <c r="A849" t="s">
        <v>3698</v>
      </c>
      <c r="B849" t="s">
        <v>505</v>
      </c>
      <c r="C849" t="s">
        <v>680</v>
      </c>
      <c r="D849" s="2">
        <v>1060084020</v>
      </c>
    </row>
    <row r="850" spans="1:4" x14ac:dyDescent="0.3">
      <c r="A850" t="s">
        <v>3099</v>
      </c>
      <c r="B850" t="s">
        <v>310</v>
      </c>
      <c r="C850" t="s">
        <v>1452</v>
      </c>
      <c r="D850" s="2">
        <v>620704020</v>
      </c>
    </row>
    <row r="851" spans="1:4" x14ac:dyDescent="0.3">
      <c r="A851" t="s">
        <v>3098</v>
      </c>
      <c r="B851" t="s">
        <v>310</v>
      </c>
      <c r="C851" t="s">
        <v>1451</v>
      </c>
      <c r="D851" s="2">
        <v>620701050</v>
      </c>
    </row>
    <row r="852" spans="1:4" x14ac:dyDescent="0.3">
      <c r="A852" t="s">
        <v>3624</v>
      </c>
      <c r="B852" t="s">
        <v>468</v>
      </c>
      <c r="C852" t="s">
        <v>1933</v>
      </c>
      <c r="D852" s="2">
        <v>971293000</v>
      </c>
    </row>
    <row r="853" spans="1:4" x14ac:dyDescent="0.3">
      <c r="A853" t="s">
        <v>3625</v>
      </c>
      <c r="B853" t="s">
        <v>468</v>
      </c>
      <c r="C853" t="s">
        <v>1934</v>
      </c>
      <c r="D853" s="2">
        <v>971294060</v>
      </c>
    </row>
    <row r="854" spans="1:4" x14ac:dyDescent="0.3">
      <c r="A854" t="s">
        <v>3742</v>
      </c>
      <c r="B854" t="s">
        <v>527</v>
      </c>
      <c r="C854" t="s">
        <v>2043</v>
      </c>
      <c r="D854" s="2">
        <v>1121024060</v>
      </c>
    </row>
    <row r="855" spans="1:4" x14ac:dyDescent="0.3">
      <c r="A855" t="s">
        <v>3741</v>
      </c>
      <c r="B855" t="s">
        <v>527</v>
      </c>
      <c r="C855" t="s">
        <v>2042</v>
      </c>
      <c r="D855" s="2">
        <v>1121022050</v>
      </c>
    </row>
    <row r="856" spans="1:4" x14ac:dyDescent="0.3">
      <c r="A856" t="s">
        <v>3192</v>
      </c>
      <c r="B856" t="s">
        <v>355</v>
      </c>
      <c r="C856" t="s">
        <v>1537</v>
      </c>
      <c r="D856" s="2">
        <v>742013000</v>
      </c>
    </row>
    <row r="857" spans="1:4" x14ac:dyDescent="0.3">
      <c r="A857" t="s">
        <v>3193</v>
      </c>
      <c r="B857" t="s">
        <v>355</v>
      </c>
      <c r="C857" t="s">
        <v>574</v>
      </c>
      <c r="D857" s="2">
        <v>742014020</v>
      </c>
    </row>
    <row r="858" spans="1:4" x14ac:dyDescent="0.3">
      <c r="A858" t="s">
        <v>2549</v>
      </c>
      <c r="B858" t="s">
        <v>136</v>
      </c>
      <c r="C858" t="s">
        <v>937</v>
      </c>
      <c r="D858" s="2">
        <v>320551050</v>
      </c>
    </row>
    <row r="859" spans="1:4" x14ac:dyDescent="0.3">
      <c r="A859" t="s">
        <v>2550</v>
      </c>
      <c r="B859" t="s">
        <v>136</v>
      </c>
      <c r="C859" t="s">
        <v>938</v>
      </c>
      <c r="D859" s="2">
        <v>320554060</v>
      </c>
    </row>
    <row r="860" spans="1:4" x14ac:dyDescent="0.3">
      <c r="A860" t="s">
        <v>3087</v>
      </c>
      <c r="B860" t="s">
        <v>303</v>
      </c>
      <c r="C860" t="s">
        <v>1440</v>
      </c>
      <c r="D860" s="2">
        <v>600775020</v>
      </c>
    </row>
    <row r="861" spans="1:4" x14ac:dyDescent="0.3">
      <c r="A861" t="s">
        <v>3086</v>
      </c>
      <c r="B861" t="s">
        <v>303</v>
      </c>
      <c r="C861" t="s">
        <v>1439</v>
      </c>
      <c r="D861" s="2">
        <v>600775000</v>
      </c>
    </row>
    <row r="862" spans="1:4" x14ac:dyDescent="0.3">
      <c r="A862" t="s">
        <v>3084</v>
      </c>
      <c r="B862" t="s">
        <v>303</v>
      </c>
      <c r="C862" t="s">
        <v>1437</v>
      </c>
      <c r="D862" s="2">
        <v>600774060</v>
      </c>
    </row>
    <row r="863" spans="1:4" x14ac:dyDescent="0.3">
      <c r="A863" t="s">
        <v>3083</v>
      </c>
      <c r="B863" t="s">
        <v>303</v>
      </c>
      <c r="C863" t="s">
        <v>1436</v>
      </c>
      <c r="D863" s="2">
        <v>600774040</v>
      </c>
    </row>
    <row r="864" spans="1:4" x14ac:dyDescent="0.3">
      <c r="A864" t="s">
        <v>3082</v>
      </c>
      <c r="B864" t="s">
        <v>303</v>
      </c>
      <c r="C864" t="s">
        <v>1435</v>
      </c>
      <c r="D864" s="2">
        <v>600774020</v>
      </c>
    </row>
    <row r="865" spans="1:4" x14ac:dyDescent="0.3">
      <c r="A865" t="s">
        <v>3081</v>
      </c>
      <c r="B865" t="s">
        <v>303</v>
      </c>
      <c r="C865" t="s">
        <v>1434</v>
      </c>
      <c r="D865" s="2">
        <v>600773000</v>
      </c>
    </row>
    <row r="866" spans="1:4" x14ac:dyDescent="0.3">
      <c r="A866" t="s">
        <v>3085</v>
      </c>
      <c r="B866" t="s">
        <v>303</v>
      </c>
      <c r="C866" t="s">
        <v>1438</v>
      </c>
      <c r="D866" s="2">
        <v>600774080</v>
      </c>
    </row>
    <row r="867" spans="1:4" x14ac:dyDescent="0.3">
      <c r="A867" t="s">
        <v>2218</v>
      </c>
      <c r="B867" t="s">
        <v>34</v>
      </c>
      <c r="C867" t="s">
        <v>616</v>
      </c>
      <c r="D867" s="2">
        <v>90774020</v>
      </c>
    </row>
    <row r="868" spans="1:4" x14ac:dyDescent="0.3">
      <c r="A868" t="s">
        <v>2217</v>
      </c>
      <c r="B868" t="s">
        <v>34</v>
      </c>
      <c r="C868" t="s">
        <v>615</v>
      </c>
      <c r="D868" s="2">
        <v>90773000</v>
      </c>
    </row>
    <row r="869" spans="1:4" x14ac:dyDescent="0.3">
      <c r="A869" t="s">
        <v>3070</v>
      </c>
      <c r="B869" t="s">
        <v>297</v>
      </c>
      <c r="C869" t="s">
        <v>1424</v>
      </c>
      <c r="D869" s="2">
        <v>581081050</v>
      </c>
    </row>
    <row r="870" spans="1:4" x14ac:dyDescent="0.3">
      <c r="A870" t="s">
        <v>3071</v>
      </c>
      <c r="B870" t="s">
        <v>297</v>
      </c>
      <c r="C870" t="s">
        <v>1425</v>
      </c>
      <c r="D870" s="2">
        <v>581084020</v>
      </c>
    </row>
    <row r="871" spans="1:4" x14ac:dyDescent="0.3">
      <c r="A871" t="s">
        <v>3518</v>
      </c>
      <c r="B871" t="s">
        <v>448</v>
      </c>
      <c r="C871" t="s">
        <v>1841</v>
      </c>
      <c r="D871" s="2">
        <v>960943000</v>
      </c>
    </row>
    <row r="872" spans="1:4" x14ac:dyDescent="0.3">
      <c r="A872" t="s">
        <v>3524</v>
      </c>
      <c r="B872" t="s">
        <v>448</v>
      </c>
      <c r="C872" t="s">
        <v>1846</v>
      </c>
      <c r="D872" s="2">
        <v>960944070</v>
      </c>
    </row>
    <row r="873" spans="1:4" x14ac:dyDescent="0.3">
      <c r="A873" t="s">
        <v>3519</v>
      </c>
      <c r="B873" t="s">
        <v>448</v>
      </c>
      <c r="C873" t="s">
        <v>1842</v>
      </c>
      <c r="D873" s="2">
        <v>960943020</v>
      </c>
    </row>
    <row r="874" spans="1:4" x14ac:dyDescent="0.3">
      <c r="A874" t="s">
        <v>3530</v>
      </c>
      <c r="B874" t="s">
        <v>448</v>
      </c>
      <c r="C874" t="s">
        <v>1852</v>
      </c>
      <c r="D874" s="2">
        <v>960945060</v>
      </c>
    </row>
    <row r="875" spans="1:4" x14ac:dyDescent="0.3">
      <c r="A875" t="s">
        <v>3521</v>
      </c>
      <c r="B875" t="s">
        <v>448</v>
      </c>
      <c r="C875" t="s">
        <v>1843</v>
      </c>
      <c r="D875" s="2">
        <v>960943060</v>
      </c>
    </row>
    <row r="876" spans="1:4" x14ac:dyDescent="0.3">
      <c r="A876" t="s">
        <v>3532</v>
      </c>
      <c r="B876" t="s">
        <v>448</v>
      </c>
      <c r="C876" t="s">
        <v>1854</v>
      </c>
      <c r="D876" s="2">
        <v>960945100</v>
      </c>
    </row>
    <row r="877" spans="1:4" x14ac:dyDescent="0.3">
      <c r="A877" t="s">
        <v>3522</v>
      </c>
      <c r="B877" t="s">
        <v>448</v>
      </c>
      <c r="C877" t="s">
        <v>1844</v>
      </c>
      <c r="D877" s="2">
        <v>960944020</v>
      </c>
    </row>
    <row r="878" spans="1:4" x14ac:dyDescent="0.3">
      <c r="A878" t="s">
        <v>3531</v>
      </c>
      <c r="B878" t="s">
        <v>448</v>
      </c>
      <c r="C878" t="s">
        <v>1853</v>
      </c>
      <c r="D878" s="2">
        <v>960945080</v>
      </c>
    </row>
    <row r="879" spans="1:4" x14ac:dyDescent="0.3">
      <c r="A879" t="s">
        <v>3525</v>
      </c>
      <c r="B879" t="s">
        <v>448</v>
      </c>
      <c r="C879" t="s">
        <v>1847</v>
      </c>
      <c r="D879" s="2">
        <v>960944080</v>
      </c>
    </row>
    <row r="880" spans="1:4" x14ac:dyDescent="0.3">
      <c r="A880" t="s">
        <v>3523</v>
      </c>
      <c r="B880" t="s">
        <v>448</v>
      </c>
      <c r="C880" t="s">
        <v>1845</v>
      </c>
      <c r="D880" s="2">
        <v>960944060</v>
      </c>
    </row>
    <row r="881" spans="1:4" x14ac:dyDescent="0.3">
      <c r="A881" t="s">
        <v>3529</v>
      </c>
      <c r="B881" t="s">
        <v>448</v>
      </c>
      <c r="C881" t="s">
        <v>1851</v>
      </c>
      <c r="D881" s="2">
        <v>960945040</v>
      </c>
    </row>
    <row r="882" spans="1:4" x14ac:dyDescent="0.3">
      <c r="A882" t="s">
        <v>3527</v>
      </c>
      <c r="B882" t="s">
        <v>448</v>
      </c>
      <c r="C882" t="s">
        <v>1849</v>
      </c>
      <c r="D882" s="2">
        <v>960945000</v>
      </c>
    </row>
    <row r="883" spans="1:4" x14ac:dyDescent="0.3">
      <c r="A883" t="s">
        <v>3526</v>
      </c>
      <c r="B883" t="s">
        <v>448</v>
      </c>
      <c r="C883" t="s">
        <v>1848</v>
      </c>
      <c r="D883" s="2">
        <v>960944090</v>
      </c>
    </row>
    <row r="884" spans="1:4" x14ac:dyDescent="0.3">
      <c r="A884" t="s">
        <v>3520</v>
      </c>
      <c r="B884" t="s">
        <v>448</v>
      </c>
      <c r="C884" t="s">
        <v>985</v>
      </c>
      <c r="D884" s="2">
        <v>960943040</v>
      </c>
    </row>
    <row r="885" spans="1:4" x14ac:dyDescent="0.3">
      <c r="A885" t="s">
        <v>3528</v>
      </c>
      <c r="B885" t="s">
        <v>448</v>
      </c>
      <c r="C885" t="s">
        <v>1850</v>
      </c>
      <c r="D885" s="2">
        <v>960945020</v>
      </c>
    </row>
    <row r="886" spans="1:4" x14ac:dyDescent="0.3">
      <c r="A886" t="s">
        <v>2586</v>
      </c>
      <c r="B886" t="s">
        <v>155</v>
      </c>
      <c r="C886" t="s">
        <v>972</v>
      </c>
      <c r="D886" s="2">
        <v>361264080</v>
      </c>
    </row>
    <row r="887" spans="1:4" x14ac:dyDescent="0.3">
      <c r="A887" t="s">
        <v>2582</v>
      </c>
      <c r="B887" t="s">
        <v>155</v>
      </c>
      <c r="C887" t="s">
        <v>676</v>
      </c>
      <c r="D887" s="2">
        <v>361264020</v>
      </c>
    </row>
    <row r="888" spans="1:4" x14ac:dyDescent="0.3">
      <c r="A888" t="s">
        <v>2585</v>
      </c>
      <c r="B888" t="s">
        <v>155</v>
      </c>
      <c r="C888" t="s">
        <v>971</v>
      </c>
      <c r="D888" s="2">
        <v>361264060</v>
      </c>
    </row>
    <row r="889" spans="1:4" x14ac:dyDescent="0.3">
      <c r="A889" t="s">
        <v>2584</v>
      </c>
      <c r="B889" t="s">
        <v>155</v>
      </c>
      <c r="C889" t="s">
        <v>970</v>
      </c>
      <c r="D889" s="2">
        <v>361264040</v>
      </c>
    </row>
    <row r="890" spans="1:4" x14ac:dyDescent="0.3">
      <c r="A890" t="s">
        <v>2581</v>
      </c>
      <c r="B890" t="s">
        <v>155</v>
      </c>
      <c r="C890" t="s">
        <v>968</v>
      </c>
      <c r="D890" s="2">
        <v>361263020</v>
      </c>
    </row>
    <row r="891" spans="1:4" x14ac:dyDescent="0.3">
      <c r="A891" t="s">
        <v>2580</v>
      </c>
      <c r="B891" t="s">
        <v>155</v>
      </c>
      <c r="C891" t="s">
        <v>967</v>
      </c>
      <c r="D891" s="2">
        <v>361263000</v>
      </c>
    </row>
    <row r="892" spans="1:4" x14ac:dyDescent="0.3">
      <c r="A892" t="s">
        <v>2583</v>
      </c>
      <c r="B892" t="s">
        <v>155</v>
      </c>
      <c r="C892" t="s">
        <v>969</v>
      </c>
      <c r="D892" s="2">
        <v>361264030</v>
      </c>
    </row>
    <row r="893" spans="1:4" x14ac:dyDescent="0.3">
      <c r="A893" t="s">
        <v>2177</v>
      </c>
      <c r="B893" t="s">
        <v>13</v>
      </c>
      <c r="C893" t="s">
        <v>575</v>
      </c>
      <c r="D893" s="2">
        <v>41104060</v>
      </c>
    </row>
    <row r="894" spans="1:4" x14ac:dyDescent="0.3">
      <c r="A894" t="s">
        <v>2176</v>
      </c>
      <c r="B894" t="s">
        <v>13</v>
      </c>
      <c r="C894" t="s">
        <v>574</v>
      </c>
      <c r="D894" s="2">
        <v>41104020</v>
      </c>
    </row>
    <row r="895" spans="1:4" x14ac:dyDescent="0.3">
      <c r="A895" t="s">
        <v>2175</v>
      </c>
      <c r="B895" t="s">
        <v>13</v>
      </c>
      <c r="C895" t="s">
        <v>573</v>
      </c>
      <c r="D895" s="2">
        <v>41102050</v>
      </c>
    </row>
    <row r="896" spans="1:4" x14ac:dyDescent="0.3">
      <c r="A896" t="s">
        <v>2198</v>
      </c>
      <c r="B896" t="s">
        <v>24</v>
      </c>
      <c r="C896" t="s">
        <v>596</v>
      </c>
      <c r="D896" s="2">
        <v>971164020</v>
      </c>
    </row>
    <row r="897" spans="1:4" x14ac:dyDescent="0.3">
      <c r="A897" t="s">
        <v>2197</v>
      </c>
      <c r="B897" t="s">
        <v>24</v>
      </c>
      <c r="C897" t="s">
        <v>595</v>
      </c>
      <c r="D897" s="2">
        <v>71211050</v>
      </c>
    </row>
    <row r="898" spans="1:4" x14ac:dyDescent="0.3">
      <c r="A898" t="s">
        <v>2198</v>
      </c>
      <c r="B898" t="s">
        <v>24</v>
      </c>
      <c r="C898" t="s">
        <v>596</v>
      </c>
      <c r="D898" s="2">
        <v>71214020</v>
      </c>
    </row>
    <row r="899" spans="1:4" x14ac:dyDescent="0.3">
      <c r="A899" t="s">
        <v>2266</v>
      </c>
      <c r="B899" t="s">
        <v>45</v>
      </c>
      <c r="C899" t="s">
        <v>664</v>
      </c>
      <c r="D899" s="2">
        <v>110784020</v>
      </c>
    </row>
    <row r="900" spans="1:4" x14ac:dyDescent="0.3">
      <c r="A900" t="s">
        <v>2265</v>
      </c>
      <c r="B900" t="s">
        <v>45</v>
      </c>
      <c r="C900" t="s">
        <v>663</v>
      </c>
      <c r="D900" s="2">
        <v>110781050</v>
      </c>
    </row>
    <row r="901" spans="1:4" x14ac:dyDescent="0.3">
      <c r="A901" t="s">
        <v>3141</v>
      </c>
      <c r="B901" t="s">
        <v>332</v>
      </c>
      <c r="C901" t="s">
        <v>1492</v>
      </c>
      <c r="D901" s="2">
        <v>691044020</v>
      </c>
    </row>
    <row r="902" spans="1:4" x14ac:dyDescent="0.3">
      <c r="A902" t="s">
        <v>2383</v>
      </c>
      <c r="B902" t="s">
        <v>87</v>
      </c>
      <c r="C902" t="s">
        <v>779</v>
      </c>
      <c r="D902" s="2">
        <v>191511050</v>
      </c>
    </row>
    <row r="903" spans="1:4" x14ac:dyDescent="0.3">
      <c r="A903" t="s">
        <v>2384</v>
      </c>
      <c r="B903" t="s">
        <v>87</v>
      </c>
      <c r="C903" t="s">
        <v>780</v>
      </c>
      <c r="D903" s="2">
        <v>191514020</v>
      </c>
    </row>
    <row r="904" spans="1:4" x14ac:dyDescent="0.3">
      <c r="A904" t="s">
        <v>3683</v>
      </c>
      <c r="B904" t="s">
        <v>497</v>
      </c>
      <c r="C904" t="s">
        <v>1988</v>
      </c>
      <c r="D904" s="2">
        <v>1051241050</v>
      </c>
    </row>
    <row r="905" spans="1:4" x14ac:dyDescent="0.3">
      <c r="A905" t="s">
        <v>3684</v>
      </c>
      <c r="B905" t="s">
        <v>497</v>
      </c>
      <c r="C905" t="s">
        <v>1989</v>
      </c>
      <c r="D905" s="2">
        <v>1051244020</v>
      </c>
    </row>
    <row r="906" spans="1:4" x14ac:dyDescent="0.3">
      <c r="A906" t="s">
        <v>3122</v>
      </c>
      <c r="B906" t="s">
        <v>320</v>
      </c>
      <c r="C906" t="s">
        <v>1473</v>
      </c>
      <c r="D906" s="2">
        <v>661034020</v>
      </c>
    </row>
    <row r="907" spans="1:4" x14ac:dyDescent="0.3">
      <c r="A907" t="s">
        <v>3036</v>
      </c>
      <c r="B907" t="s">
        <v>283</v>
      </c>
      <c r="C907" t="s">
        <v>976</v>
      </c>
      <c r="D907" s="2">
        <v>551044020</v>
      </c>
    </row>
    <row r="908" spans="1:4" x14ac:dyDescent="0.3">
      <c r="A908" t="s">
        <v>3035</v>
      </c>
      <c r="B908" t="s">
        <v>283</v>
      </c>
      <c r="C908" t="s">
        <v>1393</v>
      </c>
      <c r="D908" s="2">
        <v>551041050</v>
      </c>
    </row>
    <row r="909" spans="1:4" x14ac:dyDescent="0.3">
      <c r="A909" t="s">
        <v>2303</v>
      </c>
      <c r="B909" t="s">
        <v>56</v>
      </c>
      <c r="C909" t="s">
        <v>701</v>
      </c>
      <c r="D909" s="2">
        <v>130604020</v>
      </c>
    </row>
    <row r="910" spans="1:4" x14ac:dyDescent="0.3">
      <c r="A910" t="s">
        <v>2458</v>
      </c>
      <c r="B910" t="s">
        <v>107</v>
      </c>
      <c r="C910" t="s">
        <v>850</v>
      </c>
      <c r="D910" s="2">
        <v>240914020</v>
      </c>
    </row>
    <row r="911" spans="1:4" x14ac:dyDescent="0.3">
      <c r="A911" t="s">
        <v>3327</v>
      </c>
      <c r="B911" t="s">
        <v>414</v>
      </c>
      <c r="C911" t="s">
        <v>1665</v>
      </c>
      <c r="D911" s="2">
        <v>880813000</v>
      </c>
    </row>
    <row r="912" spans="1:4" x14ac:dyDescent="0.3">
      <c r="A912" t="s">
        <v>3328</v>
      </c>
      <c r="B912" t="s">
        <v>414</v>
      </c>
      <c r="C912" t="s">
        <v>1666</v>
      </c>
      <c r="D912" s="2">
        <v>880814020</v>
      </c>
    </row>
    <row r="913" spans="1:4" x14ac:dyDescent="0.3">
      <c r="A913" t="s">
        <v>2189</v>
      </c>
      <c r="B913" t="s">
        <v>20</v>
      </c>
      <c r="C913" t="s">
        <v>587</v>
      </c>
      <c r="D913" s="2">
        <v>51284000</v>
      </c>
    </row>
    <row r="914" spans="1:4" x14ac:dyDescent="0.3">
      <c r="A914" t="s">
        <v>2190</v>
      </c>
      <c r="B914" t="s">
        <v>20</v>
      </c>
      <c r="C914" t="s">
        <v>588</v>
      </c>
      <c r="D914" s="2">
        <v>51284040</v>
      </c>
    </row>
    <row r="915" spans="1:4" x14ac:dyDescent="0.3">
      <c r="A915" t="s">
        <v>2188</v>
      </c>
      <c r="B915" t="s">
        <v>20</v>
      </c>
      <c r="C915" t="s">
        <v>586</v>
      </c>
      <c r="D915" s="2">
        <v>51283000</v>
      </c>
    </row>
    <row r="916" spans="1:4" x14ac:dyDescent="0.3">
      <c r="A916" t="s">
        <v>3132</v>
      </c>
      <c r="B916" t="s">
        <v>326</v>
      </c>
      <c r="C916" t="s">
        <v>1483</v>
      </c>
      <c r="D916" s="2">
        <v>680703000</v>
      </c>
    </row>
    <row r="917" spans="1:4" x14ac:dyDescent="0.3">
      <c r="A917" t="s">
        <v>3133</v>
      </c>
      <c r="B917" t="s">
        <v>326</v>
      </c>
      <c r="C917" t="s">
        <v>1484</v>
      </c>
      <c r="D917" s="2">
        <v>680704020</v>
      </c>
    </row>
    <row r="918" spans="1:4" x14ac:dyDescent="0.3">
      <c r="A918" t="s">
        <v>3135</v>
      </c>
      <c r="B918" t="s">
        <v>328</v>
      </c>
      <c r="C918" t="s">
        <v>1486</v>
      </c>
      <c r="D918" s="2">
        <v>680724020</v>
      </c>
    </row>
    <row r="919" spans="1:4" x14ac:dyDescent="0.3">
      <c r="A919" t="s">
        <v>3142</v>
      </c>
      <c r="B919" t="s">
        <v>333</v>
      </c>
      <c r="C919" t="s">
        <v>1493</v>
      </c>
      <c r="D919" s="2">
        <v>691063000</v>
      </c>
    </row>
    <row r="920" spans="1:4" x14ac:dyDescent="0.3">
      <c r="A920" t="s">
        <v>3143</v>
      </c>
      <c r="B920" t="s">
        <v>333</v>
      </c>
      <c r="C920" t="s">
        <v>1494</v>
      </c>
      <c r="D920" s="2">
        <v>691064040</v>
      </c>
    </row>
    <row r="921" spans="1:4" x14ac:dyDescent="0.3">
      <c r="A921" t="s">
        <v>3151</v>
      </c>
      <c r="B921" t="s">
        <v>338</v>
      </c>
      <c r="C921" t="s">
        <v>1502</v>
      </c>
      <c r="D921" s="2">
        <v>700933000</v>
      </c>
    </row>
    <row r="922" spans="1:4" x14ac:dyDescent="0.3">
      <c r="A922" t="s">
        <v>3153</v>
      </c>
      <c r="B922" t="s">
        <v>338</v>
      </c>
      <c r="C922" t="s">
        <v>1504</v>
      </c>
      <c r="D922" s="2">
        <v>700934060</v>
      </c>
    </row>
    <row r="923" spans="1:4" x14ac:dyDescent="0.3">
      <c r="A923" t="s">
        <v>3152</v>
      </c>
      <c r="B923" t="s">
        <v>338</v>
      </c>
      <c r="C923" t="s">
        <v>1503</v>
      </c>
      <c r="D923" s="2">
        <v>700934040</v>
      </c>
    </row>
    <row r="924" spans="1:4" x14ac:dyDescent="0.3">
      <c r="A924" t="s">
        <v>2712</v>
      </c>
      <c r="B924" t="s">
        <v>192</v>
      </c>
      <c r="C924" t="s">
        <v>1091</v>
      </c>
      <c r="D924" s="2">
        <v>421214020</v>
      </c>
    </row>
    <row r="925" spans="1:4" x14ac:dyDescent="0.3">
      <c r="A925" t="s">
        <v>3154</v>
      </c>
      <c r="B925" t="s">
        <v>339</v>
      </c>
      <c r="C925" t="s">
        <v>1505</v>
      </c>
      <c r="D925" s="2">
        <v>710911050</v>
      </c>
    </row>
    <row r="926" spans="1:4" x14ac:dyDescent="0.3">
      <c r="A926" t="s">
        <v>3155</v>
      </c>
      <c r="B926" t="s">
        <v>339</v>
      </c>
      <c r="C926" t="s">
        <v>1506</v>
      </c>
      <c r="D926" s="2">
        <v>710914020</v>
      </c>
    </row>
    <row r="927" spans="1:4" x14ac:dyDescent="0.3">
      <c r="A927" t="s">
        <v>3157</v>
      </c>
      <c r="B927" t="s">
        <v>340</v>
      </c>
      <c r="C927" t="s">
        <v>1508</v>
      </c>
      <c r="D927" s="2">
        <v>710924020</v>
      </c>
    </row>
    <row r="928" spans="1:4" x14ac:dyDescent="0.3">
      <c r="A928" t="s">
        <v>3156</v>
      </c>
      <c r="B928" t="s">
        <v>340</v>
      </c>
      <c r="C928" t="s">
        <v>1507</v>
      </c>
      <c r="D928" s="2">
        <v>710923000</v>
      </c>
    </row>
    <row r="929" spans="1:4" x14ac:dyDescent="0.3">
      <c r="A929" t="s">
        <v>2725</v>
      </c>
      <c r="B929" t="s">
        <v>199</v>
      </c>
      <c r="C929" t="s">
        <v>1103</v>
      </c>
      <c r="D929" s="2">
        <v>440833000</v>
      </c>
    </row>
    <row r="930" spans="1:4" x14ac:dyDescent="0.3">
      <c r="A930" t="s">
        <v>2726</v>
      </c>
      <c r="B930" t="s">
        <v>199</v>
      </c>
      <c r="C930" t="s">
        <v>1104</v>
      </c>
      <c r="D930" s="2">
        <v>440834020</v>
      </c>
    </row>
    <row r="931" spans="1:4" x14ac:dyDescent="0.3">
      <c r="A931" t="s">
        <v>3752</v>
      </c>
      <c r="B931" t="s">
        <v>532</v>
      </c>
      <c r="C931" t="s">
        <v>2053</v>
      </c>
      <c r="D931" s="2">
        <v>1141143000</v>
      </c>
    </row>
    <row r="932" spans="1:4" x14ac:dyDescent="0.3">
      <c r="A932" t="s">
        <v>3753</v>
      </c>
      <c r="B932" t="s">
        <v>532</v>
      </c>
      <c r="C932" t="s">
        <v>2054</v>
      </c>
      <c r="D932" s="2">
        <v>1141144020</v>
      </c>
    </row>
    <row r="933" spans="1:4" x14ac:dyDescent="0.3">
      <c r="A933" t="s">
        <v>2737</v>
      </c>
      <c r="B933" t="s">
        <v>205</v>
      </c>
      <c r="C933" t="s">
        <v>1115</v>
      </c>
      <c r="D933" s="2">
        <v>461304010</v>
      </c>
    </row>
    <row r="934" spans="1:4" x14ac:dyDescent="0.3">
      <c r="A934" t="s">
        <v>2736</v>
      </c>
      <c r="B934" t="s">
        <v>205</v>
      </c>
      <c r="C934" t="s">
        <v>1114</v>
      </c>
      <c r="D934" s="2">
        <v>461303000</v>
      </c>
    </row>
    <row r="935" spans="1:4" x14ac:dyDescent="0.3">
      <c r="A935" t="s">
        <v>2738</v>
      </c>
      <c r="B935" t="s">
        <v>205</v>
      </c>
      <c r="C935" t="s">
        <v>1116</v>
      </c>
      <c r="D935" s="2">
        <v>461304020</v>
      </c>
    </row>
    <row r="936" spans="1:4" x14ac:dyDescent="0.3">
      <c r="A936" t="s">
        <v>3042</v>
      </c>
      <c r="B936" t="s">
        <v>286</v>
      </c>
      <c r="C936" t="s">
        <v>1398</v>
      </c>
      <c r="D936" s="2">
        <v>551084040</v>
      </c>
    </row>
    <row r="937" spans="1:4" x14ac:dyDescent="0.3">
      <c r="A937" t="s">
        <v>3041</v>
      </c>
      <c r="B937" t="s">
        <v>286</v>
      </c>
      <c r="C937" t="s">
        <v>1397</v>
      </c>
      <c r="D937" s="2">
        <v>551083000</v>
      </c>
    </row>
    <row r="938" spans="1:4" x14ac:dyDescent="0.3">
      <c r="A938" t="s">
        <v>3344</v>
      </c>
      <c r="B938" t="s">
        <v>423</v>
      </c>
      <c r="C938" t="s">
        <v>1680</v>
      </c>
      <c r="D938" s="2">
        <v>910911050</v>
      </c>
    </row>
    <row r="939" spans="1:4" x14ac:dyDescent="0.3">
      <c r="A939" t="s">
        <v>3345</v>
      </c>
      <c r="B939" t="s">
        <v>423</v>
      </c>
      <c r="C939" t="s">
        <v>1681</v>
      </c>
      <c r="D939" s="2">
        <v>910914020</v>
      </c>
    </row>
    <row r="940" spans="1:4" x14ac:dyDescent="0.3">
      <c r="A940" t="s">
        <v>2288</v>
      </c>
      <c r="B940" t="s">
        <v>48</v>
      </c>
      <c r="C940" t="s">
        <v>686</v>
      </c>
      <c r="D940" s="2">
        <v>121084060</v>
      </c>
    </row>
    <row r="941" spans="1:4" x14ac:dyDescent="0.3">
      <c r="A941" t="s">
        <v>2287</v>
      </c>
      <c r="B941" t="s">
        <v>48</v>
      </c>
      <c r="C941" t="s">
        <v>685</v>
      </c>
      <c r="D941" s="2">
        <v>121081050</v>
      </c>
    </row>
    <row r="942" spans="1:4" x14ac:dyDescent="0.3">
      <c r="A942" t="s">
        <v>2347</v>
      </c>
      <c r="B942" t="s">
        <v>71</v>
      </c>
      <c r="C942" t="s">
        <v>743</v>
      </c>
      <c r="D942" s="2">
        <v>160974020</v>
      </c>
    </row>
    <row r="943" spans="1:4" x14ac:dyDescent="0.3">
      <c r="A943" t="s">
        <v>3178</v>
      </c>
      <c r="B943" t="s">
        <v>349</v>
      </c>
      <c r="C943" t="s">
        <v>976</v>
      </c>
      <c r="D943" s="2">
        <v>731084040</v>
      </c>
    </row>
    <row r="944" spans="1:4" x14ac:dyDescent="0.3">
      <c r="A944" t="s">
        <v>3176</v>
      </c>
      <c r="B944" t="s">
        <v>349</v>
      </c>
      <c r="C944" t="s">
        <v>1524</v>
      </c>
      <c r="D944" s="2">
        <v>731083000</v>
      </c>
    </row>
    <row r="945" spans="1:4" x14ac:dyDescent="0.3">
      <c r="A945" t="s">
        <v>3180</v>
      </c>
      <c r="B945" t="s">
        <v>349</v>
      </c>
      <c r="C945" t="s">
        <v>612</v>
      </c>
      <c r="D945" s="2">
        <v>731085020</v>
      </c>
    </row>
    <row r="946" spans="1:4" x14ac:dyDescent="0.3">
      <c r="A946" t="s">
        <v>3179</v>
      </c>
      <c r="B946" t="s">
        <v>349</v>
      </c>
      <c r="C946" t="s">
        <v>1526</v>
      </c>
      <c r="D946" s="2">
        <v>731084080</v>
      </c>
    </row>
    <row r="947" spans="1:4" x14ac:dyDescent="0.3">
      <c r="A947" t="s">
        <v>3175</v>
      </c>
      <c r="B947" t="s">
        <v>349</v>
      </c>
      <c r="C947" t="s">
        <v>1523</v>
      </c>
      <c r="D947" s="2">
        <v>731082050</v>
      </c>
    </row>
    <row r="948" spans="1:4" x14ac:dyDescent="0.3">
      <c r="A948" t="s">
        <v>3181</v>
      </c>
      <c r="B948" t="s">
        <v>349</v>
      </c>
      <c r="C948" t="s">
        <v>1527</v>
      </c>
      <c r="D948" s="2">
        <v>731085040</v>
      </c>
    </row>
    <row r="949" spans="1:4" x14ac:dyDescent="0.3">
      <c r="A949" t="s">
        <v>3177</v>
      </c>
      <c r="B949" t="s">
        <v>349</v>
      </c>
      <c r="C949" t="s">
        <v>1525</v>
      </c>
      <c r="D949" s="2">
        <v>731084020</v>
      </c>
    </row>
    <row r="950" spans="1:4" x14ac:dyDescent="0.3">
      <c r="A950" t="s">
        <v>3711</v>
      </c>
      <c r="B950" t="s">
        <v>513</v>
      </c>
      <c r="C950" t="s">
        <v>2015</v>
      </c>
      <c r="D950" s="2">
        <v>1081423000</v>
      </c>
    </row>
    <row r="951" spans="1:4" x14ac:dyDescent="0.3">
      <c r="A951" t="s">
        <v>3712</v>
      </c>
      <c r="B951" t="s">
        <v>513</v>
      </c>
      <c r="C951" t="s">
        <v>972</v>
      </c>
      <c r="D951" s="2">
        <v>1081424080</v>
      </c>
    </row>
    <row r="952" spans="1:4" x14ac:dyDescent="0.3">
      <c r="A952" t="s">
        <v>2310</v>
      </c>
      <c r="B952" t="s">
        <v>60</v>
      </c>
      <c r="C952" t="s">
        <v>708</v>
      </c>
      <c r="D952" s="2">
        <v>141271050</v>
      </c>
    </row>
    <row r="953" spans="1:4" x14ac:dyDescent="0.3">
      <c r="A953" t="s">
        <v>2311</v>
      </c>
      <c r="B953" t="s">
        <v>60</v>
      </c>
      <c r="C953" t="s">
        <v>709</v>
      </c>
      <c r="D953" s="2">
        <v>141274020</v>
      </c>
    </row>
    <row r="954" spans="1:4" x14ac:dyDescent="0.3">
      <c r="A954" t="s">
        <v>2729</v>
      </c>
      <c r="B954" t="s">
        <v>201</v>
      </c>
      <c r="C954" t="s">
        <v>1107</v>
      </c>
      <c r="D954" s="2">
        <v>450761050</v>
      </c>
    </row>
    <row r="955" spans="1:4" x14ac:dyDescent="0.3">
      <c r="A955" t="s">
        <v>2730</v>
      </c>
      <c r="B955" t="s">
        <v>201</v>
      </c>
      <c r="C955" t="s">
        <v>1108</v>
      </c>
      <c r="D955" s="2">
        <v>450764020</v>
      </c>
    </row>
    <row r="956" spans="1:4" x14ac:dyDescent="0.3">
      <c r="A956" t="s">
        <v>2599</v>
      </c>
      <c r="B956" t="s">
        <v>162</v>
      </c>
      <c r="C956" t="s">
        <v>652</v>
      </c>
      <c r="D956" s="2">
        <v>361384020</v>
      </c>
    </row>
    <row r="957" spans="1:4" x14ac:dyDescent="0.3">
      <c r="A957" t="s">
        <v>2598</v>
      </c>
      <c r="B957" t="s">
        <v>162</v>
      </c>
      <c r="C957" t="s">
        <v>984</v>
      </c>
      <c r="D957" s="2">
        <v>361383000</v>
      </c>
    </row>
    <row r="958" spans="1:4" x14ac:dyDescent="0.3">
      <c r="A958" t="s">
        <v>3167</v>
      </c>
      <c r="B958" t="s">
        <v>344</v>
      </c>
      <c r="C958" t="s">
        <v>1516</v>
      </c>
      <c r="D958" s="2">
        <v>720744140</v>
      </c>
    </row>
    <row r="959" spans="1:4" x14ac:dyDescent="0.3">
      <c r="A959" t="s">
        <v>3166</v>
      </c>
      <c r="B959" t="s">
        <v>344</v>
      </c>
      <c r="C959" t="s">
        <v>1158</v>
      </c>
      <c r="D959" s="2">
        <v>720744120</v>
      </c>
    </row>
    <row r="960" spans="1:4" x14ac:dyDescent="0.3">
      <c r="A960" t="s">
        <v>3164</v>
      </c>
      <c r="B960" t="s">
        <v>344</v>
      </c>
      <c r="C960" t="s">
        <v>742</v>
      </c>
      <c r="D960" s="2">
        <v>720743000</v>
      </c>
    </row>
    <row r="961" spans="1:4" x14ac:dyDescent="0.3">
      <c r="A961" t="s">
        <v>3165</v>
      </c>
      <c r="B961" t="s">
        <v>344</v>
      </c>
      <c r="C961" t="s">
        <v>1515</v>
      </c>
      <c r="D961" s="2">
        <v>720744100</v>
      </c>
    </row>
    <row r="962" spans="1:4" x14ac:dyDescent="0.3">
      <c r="A962" t="s">
        <v>2299</v>
      </c>
      <c r="B962" t="s">
        <v>53</v>
      </c>
      <c r="C962" t="s">
        <v>697</v>
      </c>
      <c r="D962" s="2">
        <v>130574020</v>
      </c>
    </row>
    <row r="963" spans="1:4" x14ac:dyDescent="0.3">
      <c r="A963" t="s">
        <v>3253</v>
      </c>
      <c r="B963" t="s">
        <v>385</v>
      </c>
      <c r="C963" t="s">
        <v>1594</v>
      </c>
      <c r="D963" s="2">
        <v>810954020</v>
      </c>
    </row>
    <row r="964" spans="1:4" x14ac:dyDescent="0.3">
      <c r="A964" t="s">
        <v>3252</v>
      </c>
      <c r="B964" t="s">
        <v>385</v>
      </c>
      <c r="C964" t="s">
        <v>1593</v>
      </c>
      <c r="D964" s="2">
        <v>810951050</v>
      </c>
    </row>
    <row r="965" spans="1:4" x14ac:dyDescent="0.3">
      <c r="A965" t="s">
        <v>3686</v>
      </c>
      <c r="B965" t="s">
        <v>498</v>
      </c>
      <c r="C965" t="s">
        <v>1991</v>
      </c>
      <c r="D965" s="2">
        <v>1051254020</v>
      </c>
    </row>
    <row r="966" spans="1:4" x14ac:dyDescent="0.3">
      <c r="A966" t="s">
        <v>3685</v>
      </c>
      <c r="B966" t="s">
        <v>498</v>
      </c>
      <c r="C966" t="s">
        <v>1990</v>
      </c>
      <c r="D966" s="2">
        <v>1051251050</v>
      </c>
    </row>
    <row r="967" spans="1:4" x14ac:dyDescent="0.3">
      <c r="A967" t="s">
        <v>3737</v>
      </c>
      <c r="B967" t="s">
        <v>525</v>
      </c>
      <c r="C967" t="s">
        <v>2038</v>
      </c>
      <c r="D967" s="2">
        <v>1120993000</v>
      </c>
    </row>
    <row r="968" spans="1:4" x14ac:dyDescent="0.3">
      <c r="A968" t="s">
        <v>3738</v>
      </c>
      <c r="B968" t="s">
        <v>525</v>
      </c>
      <c r="C968" t="s">
        <v>2039</v>
      </c>
      <c r="D968" s="2">
        <v>1120994020</v>
      </c>
    </row>
    <row r="969" spans="1:4" x14ac:dyDescent="0.3">
      <c r="A969" t="s">
        <v>2409</v>
      </c>
      <c r="B969" t="s">
        <v>96</v>
      </c>
      <c r="C969" t="s">
        <v>805</v>
      </c>
      <c r="D969" s="2">
        <v>220894080</v>
      </c>
    </row>
    <row r="970" spans="1:4" x14ac:dyDescent="0.3">
      <c r="A970" t="s">
        <v>2407</v>
      </c>
      <c r="B970" t="s">
        <v>96</v>
      </c>
      <c r="C970" t="s">
        <v>803</v>
      </c>
      <c r="D970" s="2">
        <v>220894060</v>
      </c>
    </row>
    <row r="971" spans="1:4" x14ac:dyDescent="0.3">
      <c r="A971" t="s">
        <v>2411</v>
      </c>
      <c r="B971" t="s">
        <v>96</v>
      </c>
      <c r="C971" t="s">
        <v>807</v>
      </c>
      <c r="D971" s="2">
        <v>220894100</v>
      </c>
    </row>
    <row r="972" spans="1:4" x14ac:dyDescent="0.3">
      <c r="A972" t="s">
        <v>2408</v>
      </c>
      <c r="B972" t="s">
        <v>96</v>
      </c>
      <c r="C972" t="s">
        <v>804</v>
      </c>
      <c r="D972" s="2">
        <v>220894070</v>
      </c>
    </row>
    <row r="973" spans="1:4" x14ac:dyDescent="0.3">
      <c r="A973" t="s">
        <v>2405</v>
      </c>
      <c r="B973" t="s">
        <v>96</v>
      </c>
      <c r="C973" t="s">
        <v>801</v>
      </c>
      <c r="D973" s="2">
        <v>220893000</v>
      </c>
    </row>
    <row r="974" spans="1:4" x14ac:dyDescent="0.3">
      <c r="A974" t="s">
        <v>2410</v>
      </c>
      <c r="B974" t="s">
        <v>96</v>
      </c>
      <c r="C974" t="s">
        <v>806</v>
      </c>
      <c r="D974" s="2">
        <v>220894090</v>
      </c>
    </row>
    <row r="975" spans="1:4" x14ac:dyDescent="0.3">
      <c r="A975" t="s">
        <v>2406</v>
      </c>
      <c r="B975" t="s">
        <v>96</v>
      </c>
      <c r="C975" t="s">
        <v>802</v>
      </c>
      <c r="D975" s="2">
        <v>220894040</v>
      </c>
    </row>
    <row r="976" spans="1:4" x14ac:dyDescent="0.3">
      <c r="A976" t="s">
        <v>3182</v>
      </c>
      <c r="B976" t="s">
        <v>350</v>
      </c>
      <c r="C976" t="s">
        <v>1528</v>
      </c>
      <c r="D976" s="2">
        <v>741871050</v>
      </c>
    </row>
    <row r="977" spans="1:4" x14ac:dyDescent="0.3">
      <c r="A977" t="s">
        <v>3183</v>
      </c>
      <c r="B977" t="s">
        <v>350</v>
      </c>
      <c r="C977" t="s">
        <v>1529</v>
      </c>
      <c r="D977" s="2">
        <v>741874020</v>
      </c>
    </row>
    <row r="978" spans="1:4" x14ac:dyDescent="0.3">
      <c r="A978" t="s">
        <v>2355</v>
      </c>
      <c r="B978" t="s">
        <v>76</v>
      </c>
      <c r="C978" t="s">
        <v>751</v>
      </c>
      <c r="D978" s="2">
        <v>171261050</v>
      </c>
    </row>
    <row r="979" spans="1:4" x14ac:dyDescent="0.3">
      <c r="A979" t="s">
        <v>2356</v>
      </c>
      <c r="B979" t="s">
        <v>76</v>
      </c>
      <c r="C979" t="s">
        <v>752</v>
      </c>
      <c r="D979" s="2">
        <v>171264020</v>
      </c>
    </row>
    <row r="980" spans="1:4" x14ac:dyDescent="0.3">
      <c r="A980" t="s">
        <v>3585</v>
      </c>
      <c r="B980" t="s">
        <v>458</v>
      </c>
      <c r="C980" t="s">
        <v>1590</v>
      </c>
      <c r="D980" s="2">
        <v>961094160</v>
      </c>
    </row>
    <row r="981" spans="1:4" x14ac:dyDescent="0.3">
      <c r="A981" t="s">
        <v>3581</v>
      </c>
      <c r="B981" t="s">
        <v>458</v>
      </c>
      <c r="C981" t="s">
        <v>1896</v>
      </c>
      <c r="D981" s="2">
        <v>961094010</v>
      </c>
    </row>
    <row r="982" spans="1:4" x14ac:dyDescent="0.3">
      <c r="A982" t="s">
        <v>3583</v>
      </c>
      <c r="B982" t="s">
        <v>458</v>
      </c>
      <c r="C982" t="s">
        <v>741</v>
      </c>
      <c r="D982" s="2">
        <v>961094100</v>
      </c>
    </row>
    <row r="983" spans="1:4" x14ac:dyDescent="0.3">
      <c r="A983" t="s">
        <v>3584</v>
      </c>
      <c r="B983" t="s">
        <v>458</v>
      </c>
      <c r="C983" t="s">
        <v>1898</v>
      </c>
      <c r="D983" s="2">
        <v>961094145</v>
      </c>
    </row>
    <row r="984" spans="1:4" x14ac:dyDescent="0.3">
      <c r="A984" t="s">
        <v>3582</v>
      </c>
      <c r="B984" t="s">
        <v>458</v>
      </c>
      <c r="C984" t="s">
        <v>1897</v>
      </c>
      <c r="D984" s="2">
        <v>961094090</v>
      </c>
    </row>
    <row r="985" spans="1:4" x14ac:dyDescent="0.3">
      <c r="A985" t="s">
        <v>2157</v>
      </c>
      <c r="B985" t="s">
        <v>5</v>
      </c>
      <c r="C985" t="s">
        <v>555</v>
      </c>
      <c r="D985" s="2">
        <v>20893000</v>
      </c>
    </row>
    <row r="986" spans="1:4" x14ac:dyDescent="0.3">
      <c r="A986" t="s">
        <v>2158</v>
      </c>
      <c r="B986" t="s">
        <v>5</v>
      </c>
      <c r="C986" t="s">
        <v>556</v>
      </c>
      <c r="D986" s="2">
        <v>20894020</v>
      </c>
    </row>
    <row r="987" spans="1:4" x14ac:dyDescent="0.3">
      <c r="A987" t="s">
        <v>2309</v>
      </c>
      <c r="B987" t="s">
        <v>59</v>
      </c>
      <c r="C987" t="s">
        <v>707</v>
      </c>
      <c r="D987" s="2">
        <v>141264060</v>
      </c>
    </row>
    <row r="988" spans="1:4" x14ac:dyDescent="0.3">
      <c r="A988" t="s">
        <v>2307</v>
      </c>
      <c r="B988" t="s">
        <v>59</v>
      </c>
      <c r="C988" t="s">
        <v>705</v>
      </c>
      <c r="D988" s="2">
        <v>141263000</v>
      </c>
    </row>
    <row r="989" spans="1:4" x14ac:dyDescent="0.3">
      <c r="A989" t="s">
        <v>2308</v>
      </c>
      <c r="B989" t="s">
        <v>59</v>
      </c>
      <c r="C989" t="s">
        <v>706</v>
      </c>
      <c r="D989" s="2">
        <v>141264040</v>
      </c>
    </row>
    <row r="990" spans="1:4" x14ac:dyDescent="0.3">
      <c r="A990" t="s">
        <v>2542</v>
      </c>
      <c r="B990" t="s">
        <v>132</v>
      </c>
      <c r="C990" t="s">
        <v>930</v>
      </c>
      <c r="D990" s="2">
        <v>311184020</v>
      </c>
    </row>
    <row r="991" spans="1:4" x14ac:dyDescent="0.3">
      <c r="A991" t="s">
        <v>2541</v>
      </c>
      <c r="B991" t="s">
        <v>132</v>
      </c>
      <c r="C991" t="s">
        <v>929</v>
      </c>
      <c r="D991" s="2">
        <v>311181050</v>
      </c>
    </row>
    <row r="992" spans="1:4" x14ac:dyDescent="0.3">
      <c r="A992" t="s">
        <v>2700</v>
      </c>
      <c r="B992" t="s">
        <v>184</v>
      </c>
      <c r="C992" t="s">
        <v>1079</v>
      </c>
      <c r="D992" s="2">
        <v>410034020</v>
      </c>
    </row>
    <row r="993" spans="1:4" x14ac:dyDescent="0.3">
      <c r="A993" t="s">
        <v>2699</v>
      </c>
      <c r="B993" t="s">
        <v>184</v>
      </c>
      <c r="C993" t="s">
        <v>1078</v>
      </c>
      <c r="D993" s="2">
        <v>410031050</v>
      </c>
    </row>
    <row r="994" spans="1:4" x14ac:dyDescent="0.3">
      <c r="A994" t="s">
        <v>2464</v>
      </c>
      <c r="B994" t="s">
        <v>108</v>
      </c>
      <c r="C994" t="s">
        <v>856</v>
      </c>
      <c r="D994" s="2">
        <v>240933200</v>
      </c>
    </row>
    <row r="995" spans="1:4" x14ac:dyDescent="0.3">
      <c r="A995" t="s">
        <v>2483</v>
      </c>
      <c r="B995" t="s">
        <v>108</v>
      </c>
      <c r="C995" t="s">
        <v>875</v>
      </c>
      <c r="D995" s="2">
        <v>240934560</v>
      </c>
    </row>
    <row r="996" spans="1:4" x14ac:dyDescent="0.3">
      <c r="A996" t="s">
        <v>2462</v>
      </c>
      <c r="B996" t="s">
        <v>108</v>
      </c>
      <c r="C996" t="s">
        <v>854</v>
      </c>
      <c r="D996" s="2">
        <v>240933160</v>
      </c>
    </row>
    <row r="997" spans="1:4" x14ac:dyDescent="0.3">
      <c r="A997" t="s">
        <v>2475</v>
      </c>
      <c r="B997" t="s">
        <v>108</v>
      </c>
      <c r="C997" t="s">
        <v>867</v>
      </c>
      <c r="D997" s="2">
        <v>240934320</v>
      </c>
    </row>
    <row r="998" spans="1:4" x14ac:dyDescent="0.3">
      <c r="A998" t="s">
        <v>2481</v>
      </c>
      <c r="B998" t="s">
        <v>108</v>
      </c>
      <c r="C998" t="s">
        <v>873</v>
      </c>
      <c r="D998" s="2">
        <v>240934500</v>
      </c>
    </row>
    <row r="999" spans="1:4" x14ac:dyDescent="0.3">
      <c r="A999" t="s">
        <v>2469</v>
      </c>
      <c r="B999" t="s">
        <v>108</v>
      </c>
      <c r="C999" t="s">
        <v>861</v>
      </c>
      <c r="D999" s="2">
        <v>240934100</v>
      </c>
    </row>
    <row r="1000" spans="1:4" x14ac:dyDescent="0.3">
      <c r="A1000" t="s">
        <v>2477</v>
      </c>
      <c r="B1000" t="s">
        <v>108</v>
      </c>
      <c r="C1000" t="s">
        <v>869</v>
      </c>
      <c r="D1000" s="2">
        <v>240934380</v>
      </c>
    </row>
    <row r="1001" spans="1:4" x14ac:dyDescent="0.3">
      <c r="A1001" t="s">
        <v>2470</v>
      </c>
      <c r="B1001" t="s">
        <v>108</v>
      </c>
      <c r="C1001" t="s">
        <v>862</v>
      </c>
      <c r="D1001" s="2">
        <v>240934110</v>
      </c>
    </row>
    <row r="1002" spans="1:4" x14ac:dyDescent="0.3">
      <c r="A1002" t="s">
        <v>2466</v>
      </c>
      <c r="B1002" t="s">
        <v>108</v>
      </c>
      <c r="C1002" t="s">
        <v>858</v>
      </c>
      <c r="D1002" s="2">
        <v>240934040</v>
      </c>
    </row>
    <row r="1003" spans="1:4" x14ac:dyDescent="0.3">
      <c r="A1003" t="s">
        <v>2480</v>
      </c>
      <c r="B1003" t="s">
        <v>108</v>
      </c>
      <c r="C1003" t="s">
        <v>872</v>
      </c>
      <c r="D1003" s="2">
        <v>240934440</v>
      </c>
    </row>
    <row r="1004" spans="1:4" x14ac:dyDescent="0.3">
      <c r="A1004" t="s">
        <v>2479</v>
      </c>
      <c r="B1004" t="s">
        <v>108</v>
      </c>
      <c r="C1004" t="s">
        <v>871</v>
      </c>
      <c r="D1004" s="2">
        <v>240934420</v>
      </c>
    </row>
    <row r="1005" spans="1:4" x14ac:dyDescent="0.3">
      <c r="A1005" t="s">
        <v>2459</v>
      </c>
      <c r="B1005" t="s">
        <v>108</v>
      </c>
      <c r="C1005" t="s">
        <v>851</v>
      </c>
      <c r="D1005" s="2">
        <v>240933000</v>
      </c>
    </row>
    <row r="1006" spans="1:4" x14ac:dyDescent="0.3">
      <c r="A1006" t="s">
        <v>2467</v>
      </c>
      <c r="B1006" t="s">
        <v>108</v>
      </c>
      <c r="C1006" t="s">
        <v>859</v>
      </c>
      <c r="D1006" s="2">
        <v>240934060</v>
      </c>
    </row>
    <row r="1007" spans="1:4" x14ac:dyDescent="0.3">
      <c r="A1007" t="s">
        <v>2472</v>
      </c>
      <c r="B1007" t="s">
        <v>108</v>
      </c>
      <c r="C1007" t="s">
        <v>864</v>
      </c>
      <c r="D1007" s="2">
        <v>240934160</v>
      </c>
    </row>
    <row r="1008" spans="1:4" x14ac:dyDescent="0.3">
      <c r="A1008" t="s">
        <v>2484</v>
      </c>
      <c r="B1008" t="s">
        <v>108</v>
      </c>
      <c r="C1008" t="s">
        <v>876</v>
      </c>
      <c r="D1008" s="2">
        <v>240934570</v>
      </c>
    </row>
    <row r="1009" spans="1:4" x14ac:dyDescent="0.3">
      <c r="A1009" t="s">
        <v>2460</v>
      </c>
      <c r="B1009" t="s">
        <v>108</v>
      </c>
      <c r="C1009" t="s">
        <v>852</v>
      </c>
      <c r="D1009" s="2">
        <v>240933100</v>
      </c>
    </row>
    <row r="1010" spans="1:4" x14ac:dyDescent="0.3">
      <c r="A1010" t="s">
        <v>2465</v>
      </c>
      <c r="B1010" t="s">
        <v>108</v>
      </c>
      <c r="C1010" t="s">
        <v>857</v>
      </c>
      <c r="D1010" s="2">
        <v>240934020</v>
      </c>
    </row>
    <row r="1011" spans="1:4" x14ac:dyDescent="0.3">
      <c r="A1011" t="s">
        <v>2482</v>
      </c>
      <c r="B1011" t="s">
        <v>108</v>
      </c>
      <c r="C1011" t="s">
        <v>874</v>
      </c>
      <c r="D1011" s="2">
        <v>240934540</v>
      </c>
    </row>
    <row r="1012" spans="1:4" x14ac:dyDescent="0.3">
      <c r="A1012" t="s">
        <v>2471</v>
      </c>
      <c r="B1012" t="s">
        <v>108</v>
      </c>
      <c r="C1012" t="s">
        <v>863</v>
      </c>
      <c r="D1012" s="2">
        <v>240934120</v>
      </c>
    </row>
    <row r="1013" spans="1:4" x14ac:dyDescent="0.3">
      <c r="A1013" t="s">
        <v>2473</v>
      </c>
      <c r="B1013" t="s">
        <v>108</v>
      </c>
      <c r="C1013" t="s">
        <v>865</v>
      </c>
      <c r="D1013" s="2">
        <v>240934180</v>
      </c>
    </row>
    <row r="1014" spans="1:4" x14ac:dyDescent="0.3">
      <c r="A1014" t="s">
        <v>2474</v>
      </c>
      <c r="B1014" t="s">
        <v>108</v>
      </c>
      <c r="C1014" t="s">
        <v>866</v>
      </c>
      <c r="D1014" s="2">
        <v>240934200</v>
      </c>
    </row>
    <row r="1015" spans="1:4" x14ac:dyDescent="0.3">
      <c r="A1015" t="s">
        <v>2476</v>
      </c>
      <c r="B1015" t="s">
        <v>108</v>
      </c>
      <c r="C1015" t="s">
        <v>868</v>
      </c>
      <c r="D1015" s="2">
        <v>240934340</v>
      </c>
    </row>
    <row r="1016" spans="1:4" x14ac:dyDescent="0.3">
      <c r="A1016" t="s">
        <v>2463</v>
      </c>
      <c r="B1016" t="s">
        <v>108</v>
      </c>
      <c r="C1016" t="s">
        <v>855</v>
      </c>
      <c r="D1016" s="2">
        <v>240933180</v>
      </c>
    </row>
    <row r="1017" spans="1:4" x14ac:dyDescent="0.3">
      <c r="A1017" t="s">
        <v>2461</v>
      </c>
      <c r="B1017" t="s">
        <v>108</v>
      </c>
      <c r="C1017" t="s">
        <v>853</v>
      </c>
      <c r="D1017" s="2">
        <v>240933150</v>
      </c>
    </row>
    <row r="1018" spans="1:4" x14ac:dyDescent="0.3">
      <c r="A1018" t="s">
        <v>2478</v>
      </c>
      <c r="B1018" t="s">
        <v>108</v>
      </c>
      <c r="C1018" t="s">
        <v>870</v>
      </c>
      <c r="D1018" s="2">
        <v>240934400</v>
      </c>
    </row>
    <row r="1019" spans="1:4" x14ac:dyDescent="0.3">
      <c r="A1019" t="s">
        <v>2485</v>
      </c>
      <c r="B1019" t="s">
        <v>108</v>
      </c>
      <c r="C1019" t="s">
        <v>877</v>
      </c>
      <c r="D1019" s="2">
        <v>240934580</v>
      </c>
    </row>
    <row r="1020" spans="1:4" x14ac:dyDescent="0.3">
      <c r="A1020" t="s">
        <v>2468</v>
      </c>
      <c r="B1020" t="s">
        <v>108</v>
      </c>
      <c r="C1020" t="s">
        <v>860</v>
      </c>
      <c r="D1020" s="2">
        <v>240934080</v>
      </c>
    </row>
    <row r="1021" spans="1:4" x14ac:dyDescent="0.3">
      <c r="A1021" t="s">
        <v>3117</v>
      </c>
      <c r="B1021" t="s">
        <v>317</v>
      </c>
      <c r="C1021" t="s">
        <v>1468</v>
      </c>
      <c r="D1021" s="2">
        <v>650964020</v>
      </c>
    </row>
    <row r="1022" spans="1:4" x14ac:dyDescent="0.3">
      <c r="A1022" t="s">
        <v>3116</v>
      </c>
      <c r="B1022" t="s">
        <v>317</v>
      </c>
      <c r="C1022" t="s">
        <v>1467</v>
      </c>
      <c r="D1022" s="2">
        <v>650961050</v>
      </c>
    </row>
    <row r="1023" spans="1:4" x14ac:dyDescent="0.3">
      <c r="A1023" t="s">
        <v>3191</v>
      </c>
      <c r="B1023" t="s">
        <v>354</v>
      </c>
      <c r="C1023" t="s">
        <v>1536</v>
      </c>
      <c r="D1023" s="2">
        <v>741974020</v>
      </c>
    </row>
    <row r="1024" spans="1:4" x14ac:dyDescent="0.3">
      <c r="A1024" t="s">
        <v>3190</v>
      </c>
      <c r="B1024" t="s">
        <v>354</v>
      </c>
      <c r="C1024" t="s">
        <v>1535</v>
      </c>
      <c r="D1024" s="2">
        <v>741971050</v>
      </c>
    </row>
    <row r="1025" spans="1:4" x14ac:dyDescent="0.3">
      <c r="A1025" t="s">
        <v>3218</v>
      </c>
      <c r="B1025" t="s">
        <v>369</v>
      </c>
      <c r="C1025" t="s">
        <v>1561</v>
      </c>
      <c r="D1025" s="2">
        <v>780011050</v>
      </c>
    </row>
    <row r="1026" spans="1:4" x14ac:dyDescent="0.3">
      <c r="A1026" t="s">
        <v>3219</v>
      </c>
      <c r="B1026" t="s">
        <v>369</v>
      </c>
      <c r="C1026" t="s">
        <v>1562</v>
      </c>
      <c r="D1026" s="2">
        <v>780014020</v>
      </c>
    </row>
    <row r="1027" spans="1:4" x14ac:dyDescent="0.3">
      <c r="A1027" t="s">
        <v>3266</v>
      </c>
      <c r="B1027" t="s">
        <v>392</v>
      </c>
      <c r="C1027" t="s">
        <v>1607</v>
      </c>
      <c r="D1027" s="2">
        <v>830014030</v>
      </c>
    </row>
    <row r="1028" spans="1:4" x14ac:dyDescent="0.3">
      <c r="A1028" t="s">
        <v>3265</v>
      </c>
      <c r="B1028" t="s">
        <v>392</v>
      </c>
      <c r="C1028" t="s">
        <v>1606</v>
      </c>
      <c r="D1028" s="2">
        <v>830012050</v>
      </c>
    </row>
    <row r="1029" spans="1:4" x14ac:dyDescent="0.3">
      <c r="A1029" t="s">
        <v>3652</v>
      </c>
      <c r="B1029" t="s">
        <v>482</v>
      </c>
      <c r="C1029" t="s">
        <v>1960</v>
      </c>
      <c r="D1029" s="2">
        <v>1020811050</v>
      </c>
    </row>
    <row r="1030" spans="1:4" x14ac:dyDescent="0.3">
      <c r="A1030" t="s">
        <v>3653</v>
      </c>
      <c r="B1030" t="s">
        <v>482</v>
      </c>
      <c r="C1030" t="s">
        <v>1961</v>
      </c>
      <c r="D1030" s="2">
        <v>1020814060</v>
      </c>
    </row>
    <row r="1031" spans="1:4" x14ac:dyDescent="0.3">
      <c r="A1031" t="s">
        <v>3763</v>
      </c>
      <c r="B1031" t="s">
        <v>540</v>
      </c>
      <c r="C1031" t="s">
        <v>2098</v>
      </c>
      <c r="D1031" s="2">
        <v>1159136970</v>
      </c>
    </row>
    <row r="1032" spans="1:4" x14ac:dyDescent="0.3">
      <c r="A1032" t="s">
        <v>3762</v>
      </c>
      <c r="B1032" t="s">
        <v>540</v>
      </c>
      <c r="C1032" t="s">
        <v>540</v>
      </c>
      <c r="D1032" s="2">
        <v>1159136965</v>
      </c>
    </row>
    <row r="1033" spans="1:4" x14ac:dyDescent="0.3">
      <c r="A1033" t="s">
        <v>3425</v>
      </c>
      <c r="B1033" t="s">
        <v>438</v>
      </c>
      <c r="C1033" t="s">
        <v>1754</v>
      </c>
      <c r="D1033" s="2">
        <v>940834040</v>
      </c>
    </row>
    <row r="1034" spans="1:4" x14ac:dyDescent="0.3">
      <c r="A1034" t="s">
        <v>3423</v>
      </c>
      <c r="B1034" t="s">
        <v>438</v>
      </c>
      <c r="C1034" t="s">
        <v>1752</v>
      </c>
      <c r="D1034" s="2">
        <v>940833000</v>
      </c>
    </row>
    <row r="1035" spans="1:4" x14ac:dyDescent="0.3">
      <c r="A1035" t="s">
        <v>3424</v>
      </c>
      <c r="B1035" t="s">
        <v>438</v>
      </c>
      <c r="C1035" t="s">
        <v>1753</v>
      </c>
      <c r="D1035" s="2">
        <v>940834030</v>
      </c>
    </row>
    <row r="1036" spans="1:4" x14ac:dyDescent="0.3">
      <c r="A1036" t="s">
        <v>2560</v>
      </c>
      <c r="B1036" t="s">
        <v>143</v>
      </c>
      <c r="C1036" t="s">
        <v>948</v>
      </c>
      <c r="D1036" s="2">
        <v>330944020</v>
      </c>
    </row>
    <row r="1037" spans="1:4" x14ac:dyDescent="0.3">
      <c r="A1037" t="s">
        <v>3186</v>
      </c>
      <c r="B1037" t="s">
        <v>352</v>
      </c>
      <c r="C1037" t="s">
        <v>1532</v>
      </c>
      <c r="D1037" s="2">
        <v>741941050</v>
      </c>
    </row>
    <row r="1038" spans="1:4" x14ac:dyDescent="0.3">
      <c r="A1038" t="s">
        <v>3187</v>
      </c>
      <c r="B1038" t="s">
        <v>352</v>
      </c>
      <c r="C1038" t="s">
        <v>1533</v>
      </c>
      <c r="D1038" s="2">
        <v>741944020</v>
      </c>
    </row>
    <row r="1039" spans="1:4" x14ac:dyDescent="0.3">
      <c r="A1039" t="s">
        <v>3320</v>
      </c>
      <c r="B1039" t="s">
        <v>410</v>
      </c>
      <c r="C1039" t="s">
        <v>1658</v>
      </c>
      <c r="D1039" s="2">
        <v>880721050</v>
      </c>
    </row>
    <row r="1040" spans="1:4" x14ac:dyDescent="0.3">
      <c r="A1040" t="s">
        <v>3321</v>
      </c>
      <c r="B1040" t="s">
        <v>410</v>
      </c>
      <c r="C1040" t="s">
        <v>1659</v>
      </c>
      <c r="D1040" s="2">
        <v>880724020</v>
      </c>
    </row>
    <row r="1041" spans="1:4" x14ac:dyDescent="0.3">
      <c r="A1041" t="s">
        <v>3718</v>
      </c>
      <c r="B1041" t="s">
        <v>516</v>
      </c>
      <c r="C1041" t="s">
        <v>2021</v>
      </c>
      <c r="D1041" s="2">
        <v>1081474020</v>
      </c>
    </row>
    <row r="1042" spans="1:4" x14ac:dyDescent="0.3">
      <c r="A1042" t="s">
        <v>3717</v>
      </c>
      <c r="B1042" t="s">
        <v>516</v>
      </c>
      <c r="C1042" t="s">
        <v>2020</v>
      </c>
      <c r="D1042" s="2">
        <v>1081471050</v>
      </c>
    </row>
    <row r="1043" spans="1:4" x14ac:dyDescent="0.3">
      <c r="A1043" t="s">
        <v>2964</v>
      </c>
      <c r="B1043" t="s">
        <v>254</v>
      </c>
      <c r="C1043" t="s">
        <v>1325</v>
      </c>
      <c r="D1043" s="2">
        <v>500015020</v>
      </c>
    </row>
    <row r="1044" spans="1:4" x14ac:dyDescent="0.3">
      <c r="A1044" t="s">
        <v>2958</v>
      </c>
      <c r="B1044" t="s">
        <v>254</v>
      </c>
      <c r="C1044" t="s">
        <v>1319</v>
      </c>
      <c r="D1044" s="2">
        <v>500013080</v>
      </c>
    </row>
    <row r="1045" spans="1:4" x14ac:dyDescent="0.3">
      <c r="A1045" t="s">
        <v>2957</v>
      </c>
      <c r="B1045" t="s">
        <v>254</v>
      </c>
      <c r="C1045" t="s">
        <v>1318</v>
      </c>
      <c r="D1045" s="2">
        <v>500013070</v>
      </c>
    </row>
    <row r="1046" spans="1:4" x14ac:dyDescent="0.3">
      <c r="A1046" t="s">
        <v>2962</v>
      </c>
      <c r="B1046" t="s">
        <v>254</v>
      </c>
      <c r="C1046" t="s">
        <v>1323</v>
      </c>
      <c r="D1046" s="2">
        <v>500014080</v>
      </c>
    </row>
    <row r="1047" spans="1:4" x14ac:dyDescent="0.3">
      <c r="A1047" t="s">
        <v>2959</v>
      </c>
      <c r="B1047" t="s">
        <v>254</v>
      </c>
      <c r="C1047" t="s">
        <v>1320</v>
      </c>
      <c r="D1047" s="2">
        <v>500014020</v>
      </c>
    </row>
    <row r="1048" spans="1:4" x14ac:dyDescent="0.3">
      <c r="A1048" t="s">
        <v>2963</v>
      </c>
      <c r="B1048" t="s">
        <v>254</v>
      </c>
      <c r="C1048" t="s">
        <v>1324</v>
      </c>
      <c r="D1048" s="2">
        <v>500015000</v>
      </c>
    </row>
    <row r="1049" spans="1:4" x14ac:dyDescent="0.3">
      <c r="A1049" t="s">
        <v>2961</v>
      </c>
      <c r="B1049" t="s">
        <v>254</v>
      </c>
      <c r="C1049" t="s">
        <v>1322</v>
      </c>
      <c r="D1049" s="2">
        <v>500014060</v>
      </c>
    </row>
    <row r="1050" spans="1:4" x14ac:dyDescent="0.3">
      <c r="A1050" t="s">
        <v>2960</v>
      </c>
      <c r="B1050" t="s">
        <v>254</v>
      </c>
      <c r="C1050" t="s">
        <v>1321</v>
      </c>
      <c r="D1050" s="2">
        <v>500014040</v>
      </c>
    </row>
    <row r="1051" spans="1:4" x14ac:dyDescent="0.3">
      <c r="A1051" t="s">
        <v>2395</v>
      </c>
      <c r="B1051" t="s">
        <v>91</v>
      </c>
      <c r="C1051" t="s">
        <v>791</v>
      </c>
      <c r="D1051" s="2">
        <v>211481050</v>
      </c>
    </row>
    <row r="1052" spans="1:4" x14ac:dyDescent="0.3">
      <c r="A1052" t="s">
        <v>2396</v>
      </c>
      <c r="B1052" t="s">
        <v>91</v>
      </c>
      <c r="C1052" t="s">
        <v>792</v>
      </c>
      <c r="D1052" s="2">
        <v>211484020</v>
      </c>
    </row>
    <row r="1053" spans="1:4" x14ac:dyDescent="0.3">
      <c r="A1053" t="s">
        <v>3747</v>
      </c>
      <c r="B1053" t="s">
        <v>530</v>
      </c>
      <c r="C1053" t="s">
        <v>2048</v>
      </c>
      <c r="D1053" s="2">
        <v>1141121050</v>
      </c>
    </row>
    <row r="1054" spans="1:4" x14ac:dyDescent="0.3">
      <c r="A1054" t="s">
        <v>3748</v>
      </c>
      <c r="B1054" t="s">
        <v>530</v>
      </c>
      <c r="C1054" t="s">
        <v>2049</v>
      </c>
      <c r="D1054" s="2">
        <v>1141124020</v>
      </c>
    </row>
    <row r="1055" spans="1:4" x14ac:dyDescent="0.3">
      <c r="A1055" t="s">
        <v>2786</v>
      </c>
      <c r="B1055" t="s">
        <v>219</v>
      </c>
      <c r="C1055" t="s">
        <v>1163</v>
      </c>
      <c r="D1055" s="2">
        <v>480704020</v>
      </c>
    </row>
    <row r="1056" spans="1:4" x14ac:dyDescent="0.3">
      <c r="A1056" t="s">
        <v>2785</v>
      </c>
      <c r="B1056" t="s">
        <v>219</v>
      </c>
      <c r="C1056" t="s">
        <v>1162</v>
      </c>
      <c r="D1056" s="2">
        <v>480703000</v>
      </c>
    </row>
    <row r="1057" spans="1:4" x14ac:dyDescent="0.3">
      <c r="A1057" t="s">
        <v>2557</v>
      </c>
      <c r="B1057" t="s">
        <v>140</v>
      </c>
      <c r="C1057" t="s">
        <v>945</v>
      </c>
      <c r="D1057" s="2">
        <v>330914020</v>
      </c>
    </row>
    <row r="1058" spans="1:4" x14ac:dyDescent="0.3">
      <c r="A1058" t="s">
        <v>2339</v>
      </c>
      <c r="B1058" t="s">
        <v>69</v>
      </c>
      <c r="C1058" t="s">
        <v>735</v>
      </c>
      <c r="D1058" s="2">
        <v>160944020</v>
      </c>
    </row>
    <row r="1059" spans="1:4" x14ac:dyDescent="0.3">
      <c r="A1059" t="s">
        <v>2338</v>
      </c>
      <c r="B1059" t="s">
        <v>69</v>
      </c>
      <c r="C1059" t="s">
        <v>734</v>
      </c>
      <c r="D1059" s="2">
        <v>160941050</v>
      </c>
    </row>
    <row r="1060" spans="1:4" x14ac:dyDescent="0.3">
      <c r="A1060" t="s">
        <v>3027</v>
      </c>
      <c r="B1060" t="s">
        <v>279</v>
      </c>
      <c r="C1060" t="s">
        <v>1385</v>
      </c>
      <c r="D1060" s="2">
        <v>540413000</v>
      </c>
    </row>
    <row r="1061" spans="1:4" x14ac:dyDescent="0.3">
      <c r="A1061" t="s">
        <v>3028</v>
      </c>
      <c r="B1061" t="s">
        <v>279</v>
      </c>
      <c r="C1061" t="s">
        <v>1386</v>
      </c>
      <c r="D1061" s="2">
        <v>540414060</v>
      </c>
    </row>
    <row r="1062" spans="1:4" x14ac:dyDescent="0.3">
      <c r="A1062" t="s">
        <v>3648</v>
      </c>
      <c r="B1062" t="s">
        <v>479</v>
      </c>
      <c r="C1062" t="s">
        <v>1956</v>
      </c>
      <c r="D1062" s="2">
        <v>1000654020</v>
      </c>
    </row>
    <row r="1063" spans="1:4" x14ac:dyDescent="0.3">
      <c r="A1063" t="s">
        <v>3647</v>
      </c>
      <c r="B1063" t="s">
        <v>479</v>
      </c>
      <c r="C1063" t="s">
        <v>1955</v>
      </c>
      <c r="D1063" s="2">
        <v>1000651050</v>
      </c>
    </row>
    <row r="1064" spans="1:4" x14ac:dyDescent="0.3">
      <c r="A1064" t="s">
        <v>3408</v>
      </c>
      <c r="B1064" t="s">
        <v>431</v>
      </c>
      <c r="C1064" t="s">
        <v>1738</v>
      </c>
      <c r="D1064" s="2">
        <v>920914030</v>
      </c>
    </row>
    <row r="1065" spans="1:4" x14ac:dyDescent="0.3">
      <c r="A1065" t="s">
        <v>3406</v>
      </c>
      <c r="B1065" t="s">
        <v>431</v>
      </c>
      <c r="C1065" t="s">
        <v>1736</v>
      </c>
      <c r="D1065" s="2">
        <v>920913000</v>
      </c>
    </row>
    <row r="1066" spans="1:4" x14ac:dyDescent="0.3">
      <c r="A1066" t="s">
        <v>3407</v>
      </c>
      <c r="B1066" t="s">
        <v>431</v>
      </c>
      <c r="C1066" t="s">
        <v>1737</v>
      </c>
      <c r="D1066" s="2">
        <v>920914020</v>
      </c>
    </row>
    <row r="1067" spans="1:4" x14ac:dyDescent="0.3">
      <c r="A1067" t="s">
        <v>3619</v>
      </c>
      <c r="B1067" t="s">
        <v>464</v>
      </c>
      <c r="C1067" t="s">
        <v>1928</v>
      </c>
      <c r="D1067" s="2">
        <v>971184020</v>
      </c>
    </row>
    <row r="1068" spans="1:4" x14ac:dyDescent="0.3">
      <c r="A1068" t="s">
        <v>3200</v>
      </c>
      <c r="B1068" t="s">
        <v>359</v>
      </c>
      <c r="C1068" t="s">
        <v>1544</v>
      </c>
      <c r="D1068" s="2">
        <v>750864020</v>
      </c>
    </row>
    <row r="1069" spans="1:4" x14ac:dyDescent="0.3">
      <c r="A1069" t="s">
        <v>3331</v>
      </c>
      <c r="B1069" t="s">
        <v>416</v>
      </c>
      <c r="C1069" t="s">
        <v>1668</v>
      </c>
      <c r="D1069" s="2">
        <v>890871050</v>
      </c>
    </row>
    <row r="1070" spans="1:4" x14ac:dyDescent="0.3">
      <c r="A1070" t="s">
        <v>3332</v>
      </c>
      <c r="B1070" t="s">
        <v>416</v>
      </c>
      <c r="C1070" t="s">
        <v>1669</v>
      </c>
      <c r="D1070" s="2">
        <v>890874020</v>
      </c>
    </row>
    <row r="1071" spans="1:4" x14ac:dyDescent="0.3">
      <c r="A1071" t="s">
        <v>3204</v>
      </c>
      <c r="B1071" t="s">
        <v>361</v>
      </c>
      <c r="C1071" t="s">
        <v>1548</v>
      </c>
      <c r="D1071" s="2">
        <v>760814020</v>
      </c>
    </row>
    <row r="1072" spans="1:4" x14ac:dyDescent="0.3">
      <c r="A1072" t="s">
        <v>3203</v>
      </c>
      <c r="B1072" t="s">
        <v>361</v>
      </c>
      <c r="C1072" t="s">
        <v>1547</v>
      </c>
      <c r="D1072" s="2">
        <v>760811050</v>
      </c>
    </row>
    <row r="1073" spans="1:4" x14ac:dyDescent="0.3">
      <c r="A1073" t="s">
        <v>3206</v>
      </c>
      <c r="B1073" t="s">
        <v>362</v>
      </c>
      <c r="C1073" t="s">
        <v>1548</v>
      </c>
      <c r="D1073" s="2">
        <v>760824020</v>
      </c>
    </row>
    <row r="1074" spans="1:4" x14ac:dyDescent="0.3">
      <c r="A1074" t="s">
        <v>3205</v>
      </c>
      <c r="B1074" t="s">
        <v>362</v>
      </c>
      <c r="C1074" t="s">
        <v>1549</v>
      </c>
      <c r="D1074" s="2">
        <v>760821050</v>
      </c>
    </row>
    <row r="1075" spans="1:4" x14ac:dyDescent="0.3">
      <c r="A1075" t="s">
        <v>3208</v>
      </c>
      <c r="B1075" t="s">
        <v>363</v>
      </c>
      <c r="C1075" t="s">
        <v>1551</v>
      </c>
      <c r="D1075" s="2">
        <v>760834060</v>
      </c>
    </row>
    <row r="1076" spans="1:4" x14ac:dyDescent="0.3">
      <c r="A1076" t="s">
        <v>3207</v>
      </c>
      <c r="B1076" t="s">
        <v>363</v>
      </c>
      <c r="C1076" t="s">
        <v>1550</v>
      </c>
      <c r="D1076" s="2">
        <v>760831050</v>
      </c>
    </row>
    <row r="1077" spans="1:4" x14ac:dyDescent="0.3">
      <c r="A1077" t="s">
        <v>2548</v>
      </c>
      <c r="B1077" t="s">
        <v>135</v>
      </c>
      <c r="C1077" t="s">
        <v>936</v>
      </c>
      <c r="D1077" s="2">
        <v>320544020</v>
      </c>
    </row>
    <row r="1078" spans="1:4" x14ac:dyDescent="0.3">
      <c r="A1078" t="s">
        <v>2547</v>
      </c>
      <c r="B1078" t="s">
        <v>135</v>
      </c>
      <c r="C1078" t="s">
        <v>935</v>
      </c>
      <c r="D1078" s="2">
        <v>320541050</v>
      </c>
    </row>
    <row r="1079" spans="1:4" x14ac:dyDescent="0.3">
      <c r="A1079" t="s">
        <v>3415</v>
      </c>
      <c r="B1079" t="s">
        <v>435</v>
      </c>
      <c r="C1079" t="s">
        <v>1745</v>
      </c>
      <c r="D1079" s="2">
        <v>931244020</v>
      </c>
    </row>
    <row r="1080" spans="1:4" x14ac:dyDescent="0.3">
      <c r="A1080" t="s">
        <v>3414</v>
      </c>
      <c r="B1080" t="s">
        <v>435</v>
      </c>
      <c r="C1080" t="s">
        <v>1744</v>
      </c>
      <c r="D1080" s="2">
        <v>931241050</v>
      </c>
    </row>
    <row r="1081" spans="1:4" x14ac:dyDescent="0.3">
      <c r="A1081" t="s">
        <v>2516</v>
      </c>
      <c r="B1081" t="s">
        <v>119</v>
      </c>
      <c r="C1081" t="s">
        <v>904</v>
      </c>
      <c r="D1081" s="2">
        <v>270584020</v>
      </c>
    </row>
    <row r="1082" spans="1:4" x14ac:dyDescent="0.3">
      <c r="A1082" t="s">
        <v>2515</v>
      </c>
      <c r="B1082" t="s">
        <v>119</v>
      </c>
      <c r="C1082" t="s">
        <v>903</v>
      </c>
      <c r="D1082" s="2">
        <v>270581050</v>
      </c>
    </row>
    <row r="1083" spans="1:4" x14ac:dyDescent="0.3">
      <c r="A1083" t="s">
        <v>2420</v>
      </c>
      <c r="B1083" t="s">
        <v>100</v>
      </c>
      <c r="C1083" t="s">
        <v>815</v>
      </c>
      <c r="D1083" s="2">
        <v>220934070</v>
      </c>
    </row>
    <row r="1084" spans="1:4" x14ac:dyDescent="0.3">
      <c r="A1084" t="s">
        <v>2418</v>
      </c>
      <c r="B1084" t="s">
        <v>100</v>
      </c>
      <c r="C1084" t="s">
        <v>612</v>
      </c>
      <c r="D1084" s="2">
        <v>220934040</v>
      </c>
    </row>
    <row r="1085" spans="1:4" x14ac:dyDescent="0.3">
      <c r="A1085" t="s">
        <v>2421</v>
      </c>
      <c r="B1085" t="s">
        <v>100</v>
      </c>
      <c r="C1085" t="s">
        <v>816</v>
      </c>
      <c r="D1085" s="2">
        <v>220934080</v>
      </c>
    </row>
    <row r="1086" spans="1:4" x14ac:dyDescent="0.3">
      <c r="A1086" t="s">
        <v>2422</v>
      </c>
      <c r="B1086" t="s">
        <v>100</v>
      </c>
      <c r="C1086" t="s">
        <v>611</v>
      </c>
      <c r="D1086" s="2">
        <v>220934085</v>
      </c>
    </row>
    <row r="1087" spans="1:4" x14ac:dyDescent="0.3">
      <c r="A1087" t="s">
        <v>2419</v>
      </c>
      <c r="B1087" t="s">
        <v>100</v>
      </c>
      <c r="C1087" t="s">
        <v>814</v>
      </c>
      <c r="D1087" s="2">
        <v>220934060</v>
      </c>
    </row>
    <row r="1088" spans="1:4" x14ac:dyDescent="0.3">
      <c r="A1088" t="s">
        <v>2417</v>
      </c>
      <c r="B1088" t="s">
        <v>100</v>
      </c>
      <c r="C1088" t="s">
        <v>813</v>
      </c>
      <c r="D1088" s="2">
        <v>220932050</v>
      </c>
    </row>
    <row r="1089" spans="1:4" x14ac:dyDescent="0.3">
      <c r="A1089" t="s">
        <v>3109</v>
      </c>
      <c r="B1089" t="s">
        <v>315</v>
      </c>
      <c r="C1089" t="s">
        <v>1462</v>
      </c>
      <c r="D1089" s="2">
        <v>640744020</v>
      </c>
    </row>
    <row r="1090" spans="1:4" x14ac:dyDescent="0.3">
      <c r="A1090" t="s">
        <v>3108</v>
      </c>
      <c r="B1090" t="s">
        <v>315</v>
      </c>
      <c r="C1090" t="s">
        <v>1461</v>
      </c>
      <c r="D1090" s="2">
        <v>640743000</v>
      </c>
    </row>
    <row r="1091" spans="1:4" x14ac:dyDescent="0.3">
      <c r="A1091" t="s">
        <v>3147</v>
      </c>
      <c r="B1091" t="s">
        <v>336</v>
      </c>
      <c r="C1091" t="s">
        <v>1498</v>
      </c>
      <c r="D1091" s="2">
        <v>691093000</v>
      </c>
    </row>
    <row r="1092" spans="1:4" x14ac:dyDescent="0.3">
      <c r="A1092" t="s">
        <v>3148</v>
      </c>
      <c r="B1092" t="s">
        <v>336</v>
      </c>
      <c r="C1092" t="s">
        <v>1499</v>
      </c>
      <c r="D1092" s="2">
        <v>691094020</v>
      </c>
    </row>
    <row r="1093" spans="1:4" x14ac:dyDescent="0.3">
      <c r="A1093" t="s">
        <v>3278</v>
      </c>
      <c r="B1093" t="s">
        <v>395</v>
      </c>
      <c r="C1093" t="s">
        <v>1617</v>
      </c>
      <c r="D1093" s="2">
        <v>830054040</v>
      </c>
    </row>
    <row r="1094" spans="1:4" x14ac:dyDescent="0.3">
      <c r="A1094" t="s">
        <v>3277</v>
      </c>
      <c r="B1094" t="s">
        <v>395</v>
      </c>
      <c r="C1094" t="s">
        <v>1616</v>
      </c>
      <c r="D1094" s="2">
        <v>830054020</v>
      </c>
    </row>
    <row r="1095" spans="1:4" x14ac:dyDescent="0.3">
      <c r="A1095" t="s">
        <v>3284</v>
      </c>
      <c r="B1095" t="s">
        <v>395</v>
      </c>
      <c r="C1095" t="s">
        <v>1623</v>
      </c>
      <c r="D1095" s="2">
        <v>830055060</v>
      </c>
    </row>
    <row r="1096" spans="1:4" x14ac:dyDescent="0.3">
      <c r="A1096" t="s">
        <v>3276</v>
      </c>
      <c r="B1096" t="s">
        <v>395</v>
      </c>
      <c r="C1096" t="s">
        <v>1615</v>
      </c>
      <c r="D1096" s="2">
        <v>830053060</v>
      </c>
    </row>
    <row r="1097" spans="1:4" x14ac:dyDescent="0.3">
      <c r="A1097" t="s">
        <v>3287</v>
      </c>
      <c r="B1097" t="s">
        <v>395</v>
      </c>
      <c r="C1097" t="s">
        <v>1626</v>
      </c>
      <c r="D1097" s="2">
        <v>830055095</v>
      </c>
    </row>
    <row r="1098" spans="1:4" x14ac:dyDescent="0.3">
      <c r="A1098" t="s">
        <v>3286</v>
      </c>
      <c r="B1098" t="s">
        <v>395</v>
      </c>
      <c r="C1098" t="s">
        <v>1625</v>
      </c>
      <c r="D1098" s="2">
        <v>830055090</v>
      </c>
    </row>
    <row r="1099" spans="1:4" x14ac:dyDescent="0.3">
      <c r="A1099" t="s">
        <v>3283</v>
      </c>
      <c r="B1099" t="s">
        <v>395</v>
      </c>
      <c r="C1099" t="s">
        <v>1622</v>
      </c>
      <c r="D1099" s="2">
        <v>830055040</v>
      </c>
    </row>
    <row r="1100" spans="1:4" x14ac:dyDescent="0.3">
      <c r="A1100" t="s">
        <v>3279</v>
      </c>
      <c r="B1100" t="s">
        <v>395</v>
      </c>
      <c r="C1100" t="s">
        <v>1618</v>
      </c>
      <c r="D1100" s="2">
        <v>830054060</v>
      </c>
    </row>
    <row r="1101" spans="1:4" x14ac:dyDescent="0.3">
      <c r="A1101" t="s">
        <v>3274</v>
      </c>
      <c r="B1101" t="s">
        <v>395</v>
      </c>
      <c r="C1101" t="s">
        <v>1613</v>
      </c>
      <c r="D1101" s="2">
        <v>830053030</v>
      </c>
    </row>
    <row r="1102" spans="1:4" x14ac:dyDescent="0.3">
      <c r="A1102" t="s">
        <v>3285</v>
      </c>
      <c r="B1102" t="s">
        <v>395</v>
      </c>
      <c r="C1102" t="s">
        <v>1624</v>
      </c>
      <c r="D1102" s="2">
        <v>830055080</v>
      </c>
    </row>
    <row r="1103" spans="1:4" x14ac:dyDescent="0.3">
      <c r="A1103" t="s">
        <v>3273</v>
      </c>
      <c r="B1103" t="s">
        <v>395</v>
      </c>
      <c r="C1103" t="s">
        <v>1612</v>
      </c>
      <c r="D1103" s="2">
        <v>830053000</v>
      </c>
    </row>
    <row r="1104" spans="1:4" x14ac:dyDescent="0.3">
      <c r="A1104" t="s">
        <v>3275</v>
      </c>
      <c r="B1104" t="s">
        <v>395</v>
      </c>
      <c r="C1104" t="s">
        <v>1614</v>
      </c>
      <c r="D1104" s="2">
        <v>830053050</v>
      </c>
    </row>
    <row r="1105" spans="1:4" x14ac:dyDescent="0.3">
      <c r="A1105" t="s">
        <v>3282</v>
      </c>
      <c r="B1105" t="s">
        <v>395</v>
      </c>
      <c r="C1105" t="s">
        <v>1621</v>
      </c>
      <c r="D1105" s="2">
        <v>830055020</v>
      </c>
    </row>
    <row r="1106" spans="1:4" x14ac:dyDescent="0.3">
      <c r="A1106" t="s">
        <v>3281</v>
      </c>
      <c r="B1106" t="s">
        <v>395</v>
      </c>
      <c r="C1106" t="s">
        <v>1620</v>
      </c>
      <c r="D1106" s="2">
        <v>830055000</v>
      </c>
    </row>
    <row r="1107" spans="1:4" x14ac:dyDescent="0.3">
      <c r="A1107" t="s">
        <v>3280</v>
      </c>
      <c r="B1107" t="s">
        <v>395</v>
      </c>
      <c r="C1107" t="s">
        <v>1619</v>
      </c>
      <c r="D1107" s="2">
        <v>830054080</v>
      </c>
    </row>
    <row r="1108" spans="1:4" x14ac:dyDescent="0.3">
      <c r="A1108" t="s">
        <v>3540</v>
      </c>
      <c r="B1108" t="s">
        <v>449</v>
      </c>
      <c r="C1108" t="s">
        <v>1858</v>
      </c>
      <c r="D1108" s="2">
        <v>960954035</v>
      </c>
    </row>
    <row r="1109" spans="1:4" x14ac:dyDescent="0.3">
      <c r="A1109" t="s">
        <v>3541</v>
      </c>
      <c r="B1109" t="s">
        <v>449</v>
      </c>
      <c r="C1109" t="s">
        <v>1859</v>
      </c>
      <c r="D1109" s="2">
        <v>960954040</v>
      </c>
    </row>
    <row r="1110" spans="1:4" x14ac:dyDescent="0.3">
      <c r="A1110" t="s">
        <v>3537</v>
      </c>
      <c r="B1110" t="s">
        <v>449</v>
      </c>
      <c r="C1110" t="s">
        <v>1761</v>
      </c>
      <c r="D1110" s="2">
        <v>960953080</v>
      </c>
    </row>
    <row r="1111" spans="1:4" x14ac:dyDescent="0.3">
      <c r="A1111" t="s">
        <v>3535</v>
      </c>
      <c r="B1111" t="s">
        <v>449</v>
      </c>
      <c r="C1111" t="s">
        <v>1855</v>
      </c>
      <c r="D1111" s="2">
        <v>960953040</v>
      </c>
    </row>
    <row r="1112" spans="1:4" x14ac:dyDescent="0.3">
      <c r="A1112" t="s">
        <v>3534</v>
      </c>
      <c r="B1112" t="s">
        <v>449</v>
      </c>
      <c r="C1112" t="s">
        <v>742</v>
      </c>
      <c r="D1112" s="2">
        <v>960953020</v>
      </c>
    </row>
    <row r="1113" spans="1:4" x14ac:dyDescent="0.3">
      <c r="A1113" t="s">
        <v>3547</v>
      </c>
      <c r="B1113" t="s">
        <v>449</v>
      </c>
      <c r="C1113" t="s">
        <v>1864</v>
      </c>
      <c r="D1113" s="2">
        <v>960954160</v>
      </c>
    </row>
    <row r="1114" spans="1:4" x14ac:dyDescent="0.3">
      <c r="A1114" t="s">
        <v>3550</v>
      </c>
      <c r="B1114" t="s">
        <v>449</v>
      </c>
      <c r="C1114" t="s">
        <v>1867</v>
      </c>
      <c r="D1114" s="2">
        <v>960954200</v>
      </c>
    </row>
    <row r="1115" spans="1:4" x14ac:dyDescent="0.3">
      <c r="A1115" t="s">
        <v>3549</v>
      </c>
      <c r="B1115" t="s">
        <v>449</v>
      </c>
      <c r="C1115" t="s">
        <v>1866</v>
      </c>
      <c r="D1115" s="2">
        <v>960954190</v>
      </c>
    </row>
    <row r="1116" spans="1:4" x14ac:dyDescent="0.3">
      <c r="A1116" t="s">
        <v>3544</v>
      </c>
      <c r="B1116" t="s">
        <v>449</v>
      </c>
      <c r="C1116" t="s">
        <v>1861</v>
      </c>
      <c r="D1116" s="2">
        <v>960954110</v>
      </c>
    </row>
    <row r="1117" spans="1:4" x14ac:dyDescent="0.3">
      <c r="A1117" t="s">
        <v>3551</v>
      </c>
      <c r="B1117" t="s">
        <v>449</v>
      </c>
      <c r="C1117" t="s">
        <v>1868</v>
      </c>
      <c r="D1117" s="2">
        <v>960954210</v>
      </c>
    </row>
    <row r="1118" spans="1:4" x14ac:dyDescent="0.3">
      <c r="A1118" t="s">
        <v>3536</v>
      </c>
      <c r="B1118" t="s">
        <v>449</v>
      </c>
      <c r="C1118" t="s">
        <v>1192</v>
      </c>
      <c r="D1118" s="2">
        <v>960953060</v>
      </c>
    </row>
    <row r="1119" spans="1:4" x14ac:dyDescent="0.3">
      <c r="A1119" t="s">
        <v>3538</v>
      </c>
      <c r="B1119" t="s">
        <v>449</v>
      </c>
      <c r="C1119" t="s">
        <v>1856</v>
      </c>
      <c r="D1119" s="2">
        <v>960954020</v>
      </c>
    </row>
    <row r="1120" spans="1:4" x14ac:dyDescent="0.3">
      <c r="A1120" t="s">
        <v>3553</v>
      </c>
      <c r="B1120" t="s">
        <v>449</v>
      </c>
      <c r="C1120" t="s">
        <v>1869</v>
      </c>
      <c r="D1120" s="2">
        <v>960954235</v>
      </c>
    </row>
    <row r="1121" spans="1:4" x14ac:dyDescent="0.3">
      <c r="A1121" t="s">
        <v>3546</v>
      </c>
      <c r="B1121" t="s">
        <v>449</v>
      </c>
      <c r="C1121" t="s">
        <v>1863</v>
      </c>
      <c r="D1121" s="2">
        <v>960954130</v>
      </c>
    </row>
    <row r="1122" spans="1:4" x14ac:dyDescent="0.3">
      <c r="A1122" t="s">
        <v>3548</v>
      </c>
      <c r="B1122" t="s">
        <v>449</v>
      </c>
      <c r="C1122" t="s">
        <v>1865</v>
      </c>
      <c r="D1122" s="2">
        <v>960954180</v>
      </c>
    </row>
    <row r="1123" spans="1:4" x14ac:dyDescent="0.3">
      <c r="A1123" t="s">
        <v>3533</v>
      </c>
      <c r="B1123" t="s">
        <v>449</v>
      </c>
      <c r="C1123" t="s">
        <v>578</v>
      </c>
      <c r="D1123" s="2">
        <v>960953000</v>
      </c>
    </row>
    <row r="1124" spans="1:4" x14ac:dyDescent="0.3">
      <c r="A1124" t="s">
        <v>3543</v>
      </c>
      <c r="B1124" t="s">
        <v>449</v>
      </c>
      <c r="C1124" t="s">
        <v>1860</v>
      </c>
      <c r="D1124" s="2">
        <v>960954100</v>
      </c>
    </row>
    <row r="1125" spans="1:4" x14ac:dyDescent="0.3">
      <c r="A1125" t="s">
        <v>3545</v>
      </c>
      <c r="B1125" t="s">
        <v>449</v>
      </c>
      <c r="C1125" t="s">
        <v>1862</v>
      </c>
      <c r="D1125" s="2">
        <v>960954120</v>
      </c>
    </row>
    <row r="1126" spans="1:4" x14ac:dyDescent="0.3">
      <c r="A1126" t="s">
        <v>3552</v>
      </c>
      <c r="B1126" t="s">
        <v>449</v>
      </c>
      <c r="C1126" t="s">
        <v>1562</v>
      </c>
      <c r="D1126" s="2">
        <v>960954220</v>
      </c>
    </row>
    <row r="1127" spans="1:4" x14ac:dyDescent="0.3">
      <c r="A1127" t="s">
        <v>3555</v>
      </c>
      <c r="B1127" t="s">
        <v>449</v>
      </c>
      <c r="C1127" t="s">
        <v>1871</v>
      </c>
      <c r="D1127" s="2">
        <v>960954260</v>
      </c>
    </row>
    <row r="1128" spans="1:4" x14ac:dyDescent="0.3">
      <c r="A1128" t="s">
        <v>3554</v>
      </c>
      <c r="B1128" t="s">
        <v>449</v>
      </c>
      <c r="C1128" t="s">
        <v>1870</v>
      </c>
      <c r="D1128" s="2">
        <v>960954245</v>
      </c>
    </row>
    <row r="1129" spans="1:4" x14ac:dyDescent="0.3">
      <c r="A1129" t="s">
        <v>3539</v>
      </c>
      <c r="B1129" t="s">
        <v>449</v>
      </c>
      <c r="C1129" t="s">
        <v>1857</v>
      </c>
      <c r="D1129" s="2">
        <v>960954030</v>
      </c>
    </row>
    <row r="1130" spans="1:4" x14ac:dyDescent="0.3">
      <c r="A1130" t="s">
        <v>3542</v>
      </c>
      <c r="B1130" t="s">
        <v>449</v>
      </c>
      <c r="C1130" t="s">
        <v>1102</v>
      </c>
      <c r="D1130" s="2">
        <v>960954060</v>
      </c>
    </row>
    <row r="1131" spans="1:4" x14ac:dyDescent="0.3">
      <c r="A1131" t="s">
        <v>2537</v>
      </c>
      <c r="B1131" t="s">
        <v>130</v>
      </c>
      <c r="C1131" t="s">
        <v>925</v>
      </c>
      <c r="D1131" s="2">
        <v>311161050</v>
      </c>
    </row>
    <row r="1132" spans="1:4" x14ac:dyDescent="0.3">
      <c r="A1132" t="s">
        <v>2538</v>
      </c>
      <c r="B1132" t="s">
        <v>130</v>
      </c>
      <c r="C1132" t="s">
        <v>926</v>
      </c>
      <c r="D1132" s="2">
        <v>311164020</v>
      </c>
    </row>
    <row r="1133" spans="1:4" x14ac:dyDescent="0.3">
      <c r="A1133" t="s">
        <v>3475</v>
      </c>
      <c r="B1133" t="s">
        <v>444</v>
      </c>
      <c r="C1133" t="s">
        <v>1799</v>
      </c>
      <c r="D1133" s="2">
        <v>960906000</v>
      </c>
    </row>
    <row r="1134" spans="1:4" x14ac:dyDescent="0.3">
      <c r="A1134" t="s">
        <v>3473</v>
      </c>
      <c r="B1134" t="s">
        <v>444</v>
      </c>
      <c r="C1134" t="s">
        <v>1797</v>
      </c>
      <c r="D1134" s="2">
        <v>960905040</v>
      </c>
    </row>
    <row r="1135" spans="1:4" x14ac:dyDescent="0.3">
      <c r="A1135" t="s">
        <v>3470</v>
      </c>
      <c r="B1135" t="s">
        <v>444</v>
      </c>
      <c r="C1135" t="s">
        <v>1794</v>
      </c>
      <c r="D1135" s="2">
        <v>960903025</v>
      </c>
    </row>
    <row r="1136" spans="1:4" x14ac:dyDescent="0.3">
      <c r="A1136" t="s">
        <v>3477</v>
      </c>
      <c r="B1136" t="s">
        <v>444</v>
      </c>
      <c r="C1136" t="s">
        <v>1801</v>
      </c>
      <c r="D1136" s="2">
        <v>960906060</v>
      </c>
    </row>
    <row r="1137" spans="1:4" x14ac:dyDescent="0.3">
      <c r="A1137" t="s">
        <v>3471</v>
      </c>
      <c r="B1137" t="s">
        <v>444</v>
      </c>
      <c r="C1137" t="s">
        <v>1795</v>
      </c>
      <c r="D1137" s="2">
        <v>960903050</v>
      </c>
    </row>
    <row r="1138" spans="1:4" x14ac:dyDescent="0.3">
      <c r="A1138" t="s">
        <v>3476</v>
      </c>
      <c r="B1138" t="s">
        <v>444</v>
      </c>
      <c r="C1138" t="s">
        <v>1800</v>
      </c>
      <c r="D1138" s="2">
        <v>960906020</v>
      </c>
    </row>
    <row r="1139" spans="1:4" x14ac:dyDescent="0.3">
      <c r="A1139" t="s">
        <v>3474</v>
      </c>
      <c r="B1139" t="s">
        <v>444</v>
      </c>
      <c r="C1139" t="s">
        <v>1798</v>
      </c>
      <c r="D1139" s="2">
        <v>960905060</v>
      </c>
    </row>
    <row r="1140" spans="1:4" x14ac:dyDescent="0.3">
      <c r="A1140" t="s">
        <v>3472</v>
      </c>
      <c r="B1140" t="s">
        <v>444</v>
      </c>
      <c r="C1140" t="s">
        <v>1796</v>
      </c>
      <c r="D1140" s="2">
        <v>960904060</v>
      </c>
    </row>
    <row r="1141" spans="1:4" x14ac:dyDescent="0.3">
      <c r="A1141" t="s">
        <v>3222</v>
      </c>
      <c r="B1141" t="s">
        <v>371</v>
      </c>
      <c r="C1141" t="s">
        <v>1565</v>
      </c>
      <c r="D1141" s="2">
        <v>780034020</v>
      </c>
    </row>
    <row r="1142" spans="1:4" x14ac:dyDescent="0.3">
      <c r="A1142" t="s">
        <v>3231</v>
      </c>
      <c r="B1142" t="s">
        <v>376</v>
      </c>
      <c r="C1142" t="s">
        <v>1574</v>
      </c>
      <c r="D1142" s="2">
        <v>790773000</v>
      </c>
    </row>
    <row r="1143" spans="1:4" x14ac:dyDescent="0.3">
      <c r="A1143" t="s">
        <v>3232</v>
      </c>
      <c r="B1143" t="s">
        <v>376</v>
      </c>
      <c r="C1143" t="s">
        <v>1575</v>
      </c>
      <c r="D1143" s="2">
        <v>790774020</v>
      </c>
    </row>
    <row r="1144" spans="1:4" x14ac:dyDescent="0.3">
      <c r="A1144" t="s">
        <v>3234</v>
      </c>
      <c r="B1144" t="s">
        <v>378</v>
      </c>
      <c r="C1144" t="s">
        <v>1577</v>
      </c>
      <c r="D1144" s="2">
        <v>801161050</v>
      </c>
    </row>
    <row r="1145" spans="1:4" x14ac:dyDescent="0.3">
      <c r="A1145" t="s">
        <v>3235</v>
      </c>
      <c r="B1145" t="s">
        <v>378</v>
      </c>
      <c r="C1145" t="s">
        <v>1578</v>
      </c>
      <c r="D1145" s="2">
        <v>801164020</v>
      </c>
    </row>
    <row r="1146" spans="1:4" x14ac:dyDescent="0.3">
      <c r="A1146" t="s">
        <v>3242</v>
      </c>
      <c r="B1146" t="s">
        <v>382</v>
      </c>
      <c r="C1146" t="s">
        <v>1585</v>
      </c>
      <c r="D1146" s="2">
        <v>801224020</v>
      </c>
    </row>
    <row r="1147" spans="1:4" x14ac:dyDescent="0.3">
      <c r="A1147" t="s">
        <v>3256</v>
      </c>
      <c r="B1147" t="s">
        <v>387</v>
      </c>
      <c r="C1147" t="s">
        <v>1597</v>
      </c>
      <c r="D1147" s="2">
        <v>810974020</v>
      </c>
    </row>
    <row r="1148" spans="1:4" x14ac:dyDescent="0.3">
      <c r="A1148" t="s">
        <v>3038</v>
      </c>
      <c r="B1148" t="s">
        <v>284</v>
      </c>
      <c r="C1148" t="s">
        <v>976</v>
      </c>
      <c r="D1148" s="2">
        <v>551054020</v>
      </c>
    </row>
    <row r="1149" spans="1:4" x14ac:dyDescent="0.3">
      <c r="A1149" t="s">
        <v>3037</v>
      </c>
      <c r="B1149" t="s">
        <v>284</v>
      </c>
      <c r="C1149" t="s">
        <v>1394</v>
      </c>
      <c r="D1149" s="2">
        <v>551053000</v>
      </c>
    </row>
    <row r="1150" spans="1:4" x14ac:dyDescent="0.3">
      <c r="A1150" t="s">
        <v>3260</v>
      </c>
      <c r="B1150" t="s">
        <v>389</v>
      </c>
      <c r="C1150" t="s">
        <v>1601</v>
      </c>
      <c r="D1150" s="2">
        <v>821011050</v>
      </c>
    </row>
    <row r="1151" spans="1:4" x14ac:dyDescent="0.3">
      <c r="A1151" t="s">
        <v>3261</v>
      </c>
      <c r="B1151" t="s">
        <v>389</v>
      </c>
      <c r="C1151" t="s">
        <v>1602</v>
      </c>
      <c r="D1151" s="2">
        <v>821014020</v>
      </c>
    </row>
    <row r="1152" spans="1:4" x14ac:dyDescent="0.3">
      <c r="A1152" t="s">
        <v>2517</v>
      </c>
      <c r="B1152" t="s">
        <v>120</v>
      </c>
      <c r="C1152" t="s">
        <v>905</v>
      </c>
      <c r="D1152" s="2">
        <v>270591050</v>
      </c>
    </row>
    <row r="1153" spans="1:4" x14ac:dyDescent="0.3">
      <c r="A1153" t="s">
        <v>2518</v>
      </c>
      <c r="B1153" t="s">
        <v>120</v>
      </c>
      <c r="C1153" t="s">
        <v>906</v>
      </c>
      <c r="D1153" s="2">
        <v>270594020</v>
      </c>
    </row>
    <row r="1154" spans="1:4" x14ac:dyDescent="0.3">
      <c r="A1154" t="s">
        <v>2562</v>
      </c>
      <c r="B1154" t="s">
        <v>145</v>
      </c>
      <c r="C1154" t="s">
        <v>950</v>
      </c>
      <c r="D1154" s="2">
        <v>341224020</v>
      </c>
    </row>
    <row r="1155" spans="1:4" x14ac:dyDescent="0.3">
      <c r="A1155" t="s">
        <v>3709</v>
      </c>
      <c r="B1155" t="s">
        <v>511</v>
      </c>
      <c r="C1155" t="s">
        <v>2013</v>
      </c>
      <c r="D1155" s="2">
        <v>1071564020</v>
      </c>
    </row>
    <row r="1156" spans="1:4" x14ac:dyDescent="0.3">
      <c r="A1156" t="s">
        <v>3708</v>
      </c>
      <c r="B1156" t="s">
        <v>511</v>
      </c>
      <c r="C1156" t="s">
        <v>2012</v>
      </c>
      <c r="D1156" s="2">
        <v>1071561050</v>
      </c>
    </row>
    <row r="1157" spans="1:4" x14ac:dyDescent="0.3">
      <c r="A1157" t="s">
        <v>3272</v>
      </c>
      <c r="B1157" t="s">
        <v>394</v>
      </c>
      <c r="C1157" t="s">
        <v>1185</v>
      </c>
      <c r="D1157" s="2">
        <v>830034060</v>
      </c>
    </row>
    <row r="1158" spans="1:4" x14ac:dyDescent="0.3">
      <c r="A1158" t="s">
        <v>3270</v>
      </c>
      <c r="B1158" t="s">
        <v>394</v>
      </c>
      <c r="C1158" t="s">
        <v>1610</v>
      </c>
      <c r="D1158" s="2">
        <v>830034020</v>
      </c>
    </row>
    <row r="1159" spans="1:4" x14ac:dyDescent="0.3">
      <c r="A1159" t="s">
        <v>3268</v>
      </c>
      <c r="B1159" t="s">
        <v>394</v>
      </c>
      <c r="C1159" t="s">
        <v>1608</v>
      </c>
      <c r="D1159" s="2">
        <v>830033000</v>
      </c>
    </row>
    <row r="1160" spans="1:4" x14ac:dyDescent="0.3">
      <c r="A1160" t="s">
        <v>3271</v>
      </c>
      <c r="B1160" t="s">
        <v>394</v>
      </c>
      <c r="C1160" t="s">
        <v>1611</v>
      </c>
      <c r="D1160" s="2">
        <v>830034030</v>
      </c>
    </row>
    <row r="1161" spans="1:4" x14ac:dyDescent="0.3">
      <c r="A1161" t="s">
        <v>3269</v>
      </c>
      <c r="B1161" t="s">
        <v>394</v>
      </c>
      <c r="C1161" t="s">
        <v>1609</v>
      </c>
      <c r="D1161" s="2">
        <v>830033010</v>
      </c>
    </row>
    <row r="1162" spans="1:4" x14ac:dyDescent="0.3">
      <c r="A1162" t="s">
        <v>2376</v>
      </c>
      <c r="B1162" t="s">
        <v>84</v>
      </c>
      <c r="C1162" t="s">
        <v>772</v>
      </c>
      <c r="D1162" s="2">
        <v>191483000</v>
      </c>
    </row>
    <row r="1163" spans="1:4" x14ac:dyDescent="0.3">
      <c r="A1163" t="s">
        <v>2378</v>
      </c>
      <c r="B1163" t="s">
        <v>84</v>
      </c>
      <c r="C1163" t="s">
        <v>774</v>
      </c>
      <c r="D1163" s="2">
        <v>191484060</v>
      </c>
    </row>
    <row r="1164" spans="1:4" x14ac:dyDescent="0.3">
      <c r="A1164" t="s">
        <v>2377</v>
      </c>
      <c r="B1164" t="s">
        <v>84</v>
      </c>
      <c r="C1164" t="s">
        <v>773</v>
      </c>
      <c r="D1164" s="2">
        <v>191484040</v>
      </c>
    </row>
    <row r="1165" spans="1:4" x14ac:dyDescent="0.3">
      <c r="A1165" t="s">
        <v>3299</v>
      </c>
      <c r="B1165" t="s">
        <v>401</v>
      </c>
      <c r="C1165" t="s">
        <v>1638</v>
      </c>
      <c r="D1165" s="2">
        <v>840064020</v>
      </c>
    </row>
    <row r="1166" spans="1:4" x14ac:dyDescent="0.3">
      <c r="A1166" t="s">
        <v>3298</v>
      </c>
      <c r="B1166" t="s">
        <v>401</v>
      </c>
      <c r="C1166" t="s">
        <v>1637</v>
      </c>
      <c r="D1166" s="2">
        <v>840063000</v>
      </c>
    </row>
    <row r="1167" spans="1:4" x14ac:dyDescent="0.3">
      <c r="A1167" t="s">
        <v>2691</v>
      </c>
      <c r="B1167" t="s">
        <v>179</v>
      </c>
      <c r="C1167" t="s">
        <v>1053</v>
      </c>
      <c r="D1167" s="2">
        <v>401034020</v>
      </c>
    </row>
    <row r="1168" spans="1:4" x14ac:dyDescent="0.3">
      <c r="A1168" t="s">
        <v>2302</v>
      </c>
      <c r="B1168" t="s">
        <v>55</v>
      </c>
      <c r="C1168" t="s">
        <v>700</v>
      </c>
      <c r="D1168" s="2">
        <v>130594020</v>
      </c>
    </row>
    <row r="1169" spans="1:4" x14ac:dyDescent="0.3">
      <c r="A1169" t="s">
        <v>2301</v>
      </c>
      <c r="B1169" t="s">
        <v>55</v>
      </c>
      <c r="C1169" t="s">
        <v>699</v>
      </c>
      <c r="D1169" s="2">
        <v>130593000</v>
      </c>
    </row>
    <row r="1170" spans="1:4" x14ac:dyDescent="0.3">
      <c r="A1170" t="s">
        <v>2289</v>
      </c>
      <c r="B1170" t="s">
        <v>49</v>
      </c>
      <c r="C1170" t="s">
        <v>687</v>
      </c>
      <c r="D1170" s="2">
        <v>121092050</v>
      </c>
    </row>
    <row r="1171" spans="1:4" x14ac:dyDescent="0.3">
      <c r="A1171" t="s">
        <v>2290</v>
      </c>
      <c r="B1171" t="s">
        <v>49</v>
      </c>
      <c r="C1171" t="s">
        <v>688</v>
      </c>
      <c r="D1171" s="2">
        <v>121094040</v>
      </c>
    </row>
    <row r="1172" spans="1:4" x14ac:dyDescent="0.3">
      <c r="A1172" t="s">
        <v>2291</v>
      </c>
      <c r="B1172" t="s">
        <v>49</v>
      </c>
      <c r="C1172" t="s">
        <v>689</v>
      </c>
      <c r="D1172" s="2">
        <v>121094080</v>
      </c>
    </row>
    <row r="1173" spans="1:4" x14ac:dyDescent="0.3">
      <c r="A1173" t="s">
        <v>3161</v>
      </c>
      <c r="B1173" t="s">
        <v>342</v>
      </c>
      <c r="C1173" t="s">
        <v>1512</v>
      </c>
      <c r="D1173" s="2">
        <v>720684020</v>
      </c>
    </row>
    <row r="1174" spans="1:4" x14ac:dyDescent="0.3">
      <c r="A1174" t="s">
        <v>3160</v>
      </c>
      <c r="B1174" t="s">
        <v>342</v>
      </c>
      <c r="C1174" t="s">
        <v>1511</v>
      </c>
      <c r="D1174" s="2">
        <v>720681050</v>
      </c>
    </row>
    <row r="1175" spans="1:4" x14ac:dyDescent="0.3">
      <c r="A1175" t="s">
        <v>3728</v>
      </c>
      <c r="B1175" t="s">
        <v>520</v>
      </c>
      <c r="C1175" t="s">
        <v>2029</v>
      </c>
      <c r="D1175" s="2">
        <v>1100294040</v>
      </c>
    </row>
    <row r="1176" spans="1:4" x14ac:dyDescent="0.3">
      <c r="A1176" t="s">
        <v>3727</v>
      </c>
      <c r="B1176" t="s">
        <v>520</v>
      </c>
      <c r="C1176" t="s">
        <v>2028</v>
      </c>
      <c r="D1176" s="2">
        <v>1100293000</v>
      </c>
    </row>
    <row r="1177" spans="1:4" x14ac:dyDescent="0.3">
      <c r="A1177" t="s">
        <v>2513</v>
      </c>
      <c r="B1177" t="s">
        <v>118</v>
      </c>
      <c r="C1177" t="s">
        <v>901</v>
      </c>
      <c r="D1177" s="2">
        <v>270571050</v>
      </c>
    </row>
    <row r="1178" spans="1:4" x14ac:dyDescent="0.3">
      <c r="A1178" t="s">
        <v>2514</v>
      </c>
      <c r="B1178" t="s">
        <v>118</v>
      </c>
      <c r="C1178" t="s">
        <v>902</v>
      </c>
      <c r="D1178" s="2">
        <v>270574020</v>
      </c>
    </row>
    <row r="1179" spans="1:4" x14ac:dyDescent="0.3">
      <c r="A1179" t="s">
        <v>3757</v>
      </c>
      <c r="B1179" t="s">
        <v>537</v>
      </c>
      <c r="C1179" t="s">
        <v>537</v>
      </c>
      <c r="D1179" s="2">
        <v>1159036915</v>
      </c>
    </row>
    <row r="1180" spans="1:4" x14ac:dyDescent="0.3">
      <c r="A1180" t="s">
        <v>3118</v>
      </c>
      <c r="B1180" t="s">
        <v>318</v>
      </c>
      <c r="C1180" t="s">
        <v>1469</v>
      </c>
      <c r="D1180" s="2">
        <v>650981050</v>
      </c>
    </row>
    <row r="1181" spans="1:4" x14ac:dyDescent="0.3">
      <c r="A1181" t="s">
        <v>3119</v>
      </c>
      <c r="B1181" t="s">
        <v>318</v>
      </c>
      <c r="C1181" t="s">
        <v>1470</v>
      </c>
      <c r="D1181" s="2">
        <v>650984020</v>
      </c>
    </row>
    <row r="1182" spans="1:4" x14ac:dyDescent="0.3">
      <c r="A1182" t="s">
        <v>2186</v>
      </c>
      <c r="B1182" t="s">
        <v>18</v>
      </c>
      <c r="C1182" t="s">
        <v>584</v>
      </c>
      <c r="D1182" s="2">
        <v>51244020</v>
      </c>
    </row>
    <row r="1183" spans="1:4" x14ac:dyDescent="0.3">
      <c r="A1183" t="s">
        <v>2185</v>
      </c>
      <c r="B1183" t="s">
        <v>18</v>
      </c>
      <c r="C1183" t="s">
        <v>583</v>
      </c>
      <c r="D1183" s="2">
        <v>51241050</v>
      </c>
    </row>
    <row r="1184" spans="1:4" x14ac:dyDescent="0.3">
      <c r="A1184" t="s">
        <v>3317</v>
      </c>
      <c r="B1184" t="s">
        <v>408</v>
      </c>
      <c r="C1184" t="s">
        <v>1655</v>
      </c>
      <c r="D1184" s="2">
        <v>861004040</v>
      </c>
    </row>
    <row r="1185" spans="1:4" x14ac:dyDescent="0.3">
      <c r="A1185" t="s">
        <v>3316</v>
      </c>
      <c r="B1185" t="s">
        <v>408</v>
      </c>
      <c r="C1185" t="s">
        <v>1654</v>
      </c>
      <c r="D1185" s="2">
        <v>861003000</v>
      </c>
    </row>
    <row r="1186" spans="1:4" x14ac:dyDescent="0.3">
      <c r="A1186" t="s">
        <v>3663</v>
      </c>
      <c r="B1186" t="s">
        <v>487</v>
      </c>
      <c r="C1186" t="s">
        <v>1969</v>
      </c>
      <c r="D1186" s="2">
        <v>1031304020</v>
      </c>
    </row>
    <row r="1187" spans="1:4" x14ac:dyDescent="0.3">
      <c r="A1187" t="s">
        <v>3662</v>
      </c>
      <c r="B1187" t="s">
        <v>487</v>
      </c>
      <c r="C1187" t="s">
        <v>1968</v>
      </c>
      <c r="D1187" s="2">
        <v>1031302050</v>
      </c>
    </row>
    <row r="1188" spans="1:4" x14ac:dyDescent="0.3">
      <c r="A1188" t="s">
        <v>3319</v>
      </c>
      <c r="B1188" t="s">
        <v>409</v>
      </c>
      <c r="C1188" t="s">
        <v>1657</v>
      </c>
      <c r="D1188" s="2">
        <v>870834040</v>
      </c>
    </row>
    <row r="1189" spans="1:4" x14ac:dyDescent="0.3">
      <c r="A1189" t="s">
        <v>3318</v>
      </c>
      <c r="B1189" t="s">
        <v>409</v>
      </c>
      <c r="C1189" t="s">
        <v>1656</v>
      </c>
      <c r="D1189" s="2">
        <v>870832050</v>
      </c>
    </row>
    <row r="1190" spans="1:4" x14ac:dyDescent="0.3">
      <c r="A1190" t="s">
        <v>3710</v>
      </c>
      <c r="B1190" t="s">
        <v>512</v>
      </c>
      <c r="C1190" t="s">
        <v>2014</v>
      </c>
      <c r="D1190" s="2">
        <v>1071584020</v>
      </c>
    </row>
    <row r="1191" spans="1:4" x14ac:dyDescent="0.3">
      <c r="A1191" t="s">
        <v>2368</v>
      </c>
      <c r="B1191" t="s">
        <v>81</v>
      </c>
      <c r="C1191" t="s">
        <v>764</v>
      </c>
      <c r="D1191" s="2">
        <v>191424060</v>
      </c>
    </row>
    <row r="1192" spans="1:4" x14ac:dyDescent="0.3">
      <c r="A1192" t="s">
        <v>2365</v>
      </c>
      <c r="B1192" t="s">
        <v>81</v>
      </c>
      <c r="C1192" t="s">
        <v>761</v>
      </c>
      <c r="D1192" s="2">
        <v>191423010</v>
      </c>
    </row>
    <row r="1193" spans="1:4" x14ac:dyDescent="0.3">
      <c r="A1193" t="s">
        <v>2372</v>
      </c>
      <c r="B1193" t="s">
        <v>81</v>
      </c>
      <c r="C1193" t="s">
        <v>768</v>
      </c>
      <c r="D1193" s="2">
        <v>191425000</v>
      </c>
    </row>
    <row r="1194" spans="1:4" x14ac:dyDescent="0.3">
      <c r="A1194" t="s">
        <v>2364</v>
      </c>
      <c r="B1194" t="s">
        <v>81</v>
      </c>
      <c r="C1194" t="s">
        <v>760</v>
      </c>
      <c r="D1194" s="2">
        <v>191423000</v>
      </c>
    </row>
    <row r="1195" spans="1:4" x14ac:dyDescent="0.3">
      <c r="A1195" t="s">
        <v>2367</v>
      </c>
      <c r="B1195" t="s">
        <v>81</v>
      </c>
      <c r="C1195" t="s">
        <v>763</v>
      </c>
      <c r="D1195" s="2">
        <v>191424040</v>
      </c>
    </row>
    <row r="1196" spans="1:4" x14ac:dyDescent="0.3">
      <c r="A1196" t="s">
        <v>2369</v>
      </c>
      <c r="B1196" t="s">
        <v>81</v>
      </c>
      <c r="C1196" t="s">
        <v>765</v>
      </c>
      <c r="D1196" s="2">
        <v>191424070</v>
      </c>
    </row>
    <row r="1197" spans="1:4" x14ac:dyDescent="0.3">
      <c r="A1197" t="s">
        <v>2371</v>
      </c>
      <c r="B1197" t="s">
        <v>81</v>
      </c>
      <c r="C1197" t="s">
        <v>767</v>
      </c>
      <c r="D1197" s="2">
        <v>191424090</v>
      </c>
    </row>
    <row r="1198" spans="1:4" x14ac:dyDescent="0.3">
      <c r="A1198" t="s">
        <v>2370</v>
      </c>
      <c r="B1198" t="s">
        <v>81</v>
      </c>
      <c r="C1198" t="s">
        <v>766</v>
      </c>
      <c r="D1198" s="2">
        <v>191424080</v>
      </c>
    </row>
    <row r="1199" spans="1:4" x14ac:dyDescent="0.3">
      <c r="A1199" t="s">
        <v>2366</v>
      </c>
      <c r="B1199" t="s">
        <v>81</v>
      </c>
      <c r="C1199" t="s">
        <v>762</v>
      </c>
      <c r="D1199" s="2">
        <v>191424020</v>
      </c>
    </row>
    <row r="1200" spans="1:4" x14ac:dyDescent="0.3">
      <c r="A1200" t="s">
        <v>2816</v>
      </c>
      <c r="B1200" t="s">
        <v>222</v>
      </c>
      <c r="C1200" t="s">
        <v>1191</v>
      </c>
      <c r="D1200" s="2">
        <v>480733000</v>
      </c>
    </row>
    <row r="1201" spans="1:4" x14ac:dyDescent="0.3">
      <c r="A1201" t="s">
        <v>2820</v>
      </c>
      <c r="B1201" t="s">
        <v>222</v>
      </c>
      <c r="C1201" t="s">
        <v>1194</v>
      </c>
      <c r="D1201" s="2">
        <v>480734060</v>
      </c>
    </row>
    <row r="1202" spans="1:4" x14ac:dyDescent="0.3">
      <c r="A1202" t="s">
        <v>2825</v>
      </c>
      <c r="B1202" t="s">
        <v>222</v>
      </c>
      <c r="C1202" t="s">
        <v>1199</v>
      </c>
      <c r="D1202" s="2">
        <v>480735040</v>
      </c>
    </row>
    <row r="1203" spans="1:4" x14ac:dyDescent="0.3">
      <c r="A1203" t="s">
        <v>2827</v>
      </c>
      <c r="B1203" t="s">
        <v>222</v>
      </c>
      <c r="C1203" t="s">
        <v>1201</v>
      </c>
      <c r="D1203" s="2">
        <v>480735080</v>
      </c>
    </row>
    <row r="1204" spans="1:4" x14ac:dyDescent="0.3">
      <c r="A1204" t="s">
        <v>2824</v>
      </c>
      <c r="B1204" t="s">
        <v>222</v>
      </c>
      <c r="C1204" t="s">
        <v>1198</v>
      </c>
      <c r="D1204" s="2">
        <v>480735000</v>
      </c>
    </row>
    <row r="1205" spans="1:4" x14ac:dyDescent="0.3">
      <c r="A1205" t="s">
        <v>2819</v>
      </c>
      <c r="B1205" t="s">
        <v>222</v>
      </c>
      <c r="C1205" t="s">
        <v>642</v>
      </c>
      <c r="D1205" s="2">
        <v>480734020</v>
      </c>
    </row>
    <row r="1206" spans="1:4" x14ac:dyDescent="0.3">
      <c r="A1206" t="s">
        <v>2823</v>
      </c>
      <c r="B1206" t="s">
        <v>222</v>
      </c>
      <c r="C1206" t="s">
        <v>1197</v>
      </c>
      <c r="D1206" s="2">
        <v>480734090</v>
      </c>
    </row>
    <row r="1207" spans="1:4" x14ac:dyDescent="0.3">
      <c r="A1207" t="s">
        <v>2817</v>
      </c>
      <c r="B1207" t="s">
        <v>222</v>
      </c>
      <c r="C1207" t="s">
        <v>1192</v>
      </c>
      <c r="D1207" s="2">
        <v>480733010</v>
      </c>
    </row>
    <row r="1208" spans="1:4" x14ac:dyDescent="0.3">
      <c r="A1208" t="s">
        <v>2828</v>
      </c>
      <c r="B1208" t="s">
        <v>222</v>
      </c>
      <c r="C1208" t="s">
        <v>1202</v>
      </c>
      <c r="D1208" s="2">
        <v>480736000</v>
      </c>
    </row>
    <row r="1209" spans="1:4" x14ac:dyDescent="0.3">
      <c r="A1209" t="s">
        <v>2821</v>
      </c>
      <c r="B1209" t="s">
        <v>222</v>
      </c>
      <c r="C1209" t="s">
        <v>1195</v>
      </c>
      <c r="D1209" s="2">
        <v>480734070</v>
      </c>
    </row>
    <row r="1210" spans="1:4" x14ac:dyDescent="0.3">
      <c r="A1210" t="s">
        <v>2826</v>
      </c>
      <c r="B1210" t="s">
        <v>222</v>
      </c>
      <c r="C1210" t="s">
        <v>1200</v>
      </c>
      <c r="D1210" s="2">
        <v>480735060</v>
      </c>
    </row>
    <row r="1211" spans="1:4" x14ac:dyDescent="0.3">
      <c r="A1211" t="s">
        <v>2822</v>
      </c>
      <c r="B1211" t="s">
        <v>222</v>
      </c>
      <c r="C1211" t="s">
        <v>1196</v>
      </c>
      <c r="D1211" s="2">
        <v>480734080</v>
      </c>
    </row>
    <row r="1212" spans="1:4" x14ac:dyDescent="0.3">
      <c r="A1212" t="s">
        <v>2818</v>
      </c>
      <c r="B1212" t="s">
        <v>222</v>
      </c>
      <c r="C1212" t="s">
        <v>1193</v>
      </c>
      <c r="D1212" s="2">
        <v>480733020</v>
      </c>
    </row>
    <row r="1213" spans="1:4" x14ac:dyDescent="0.3">
      <c r="A1213" t="s">
        <v>3678</v>
      </c>
      <c r="B1213" t="s">
        <v>494</v>
      </c>
      <c r="C1213" t="s">
        <v>1983</v>
      </c>
      <c r="D1213" s="2">
        <v>1040444040</v>
      </c>
    </row>
    <row r="1214" spans="1:4" x14ac:dyDescent="0.3">
      <c r="A1214" t="s">
        <v>3677</v>
      </c>
      <c r="B1214" t="s">
        <v>494</v>
      </c>
      <c r="C1214" t="s">
        <v>1982</v>
      </c>
      <c r="D1214" s="2">
        <v>1040444030</v>
      </c>
    </row>
    <row r="1215" spans="1:4" x14ac:dyDescent="0.3">
      <c r="A1215" t="s">
        <v>3676</v>
      </c>
      <c r="B1215" t="s">
        <v>494</v>
      </c>
      <c r="C1215" t="s">
        <v>1981</v>
      </c>
      <c r="D1215" s="2">
        <v>1040443000</v>
      </c>
    </row>
    <row r="1216" spans="1:4" x14ac:dyDescent="0.3">
      <c r="A1216" t="s">
        <v>3322</v>
      </c>
      <c r="B1216" t="s">
        <v>411</v>
      </c>
      <c r="C1216" t="s">
        <v>1660</v>
      </c>
      <c r="D1216" s="2">
        <v>880734020</v>
      </c>
    </row>
    <row r="1217" spans="1:4" x14ac:dyDescent="0.3">
      <c r="A1217" t="s">
        <v>2632</v>
      </c>
      <c r="B1217" t="s">
        <v>170</v>
      </c>
      <c r="C1217" t="s">
        <v>1017</v>
      </c>
      <c r="D1217" s="2">
        <v>391344090</v>
      </c>
    </row>
    <row r="1218" spans="1:4" x14ac:dyDescent="0.3">
      <c r="A1218" t="s">
        <v>2630</v>
      </c>
      <c r="B1218" t="s">
        <v>170</v>
      </c>
      <c r="C1218" t="s">
        <v>1015</v>
      </c>
      <c r="D1218" s="2">
        <v>391344070</v>
      </c>
    </row>
    <row r="1219" spans="1:4" x14ac:dyDescent="0.3">
      <c r="A1219" t="s">
        <v>2628</v>
      </c>
      <c r="B1219" t="s">
        <v>170</v>
      </c>
      <c r="C1219" t="s">
        <v>1013</v>
      </c>
      <c r="D1219" s="2">
        <v>391344050</v>
      </c>
    </row>
    <row r="1220" spans="1:4" x14ac:dyDescent="0.3">
      <c r="A1220" t="s">
        <v>2631</v>
      </c>
      <c r="B1220" t="s">
        <v>170</v>
      </c>
      <c r="C1220" t="s">
        <v>1016</v>
      </c>
      <c r="D1220" s="2">
        <v>391344080</v>
      </c>
    </row>
    <row r="1221" spans="1:4" x14ac:dyDescent="0.3">
      <c r="A1221" t="s">
        <v>2627</v>
      </c>
      <c r="B1221" t="s">
        <v>170</v>
      </c>
      <c r="C1221" t="s">
        <v>1012</v>
      </c>
      <c r="D1221" s="2">
        <v>391343000</v>
      </c>
    </row>
    <row r="1222" spans="1:4" x14ac:dyDescent="0.3">
      <c r="A1222" t="s">
        <v>2629</v>
      </c>
      <c r="B1222" t="s">
        <v>170</v>
      </c>
      <c r="C1222" t="s">
        <v>1014</v>
      </c>
      <c r="D1222" s="2">
        <v>391344060</v>
      </c>
    </row>
    <row r="1223" spans="1:4" x14ac:dyDescent="0.3">
      <c r="A1223" t="s">
        <v>2203</v>
      </c>
      <c r="B1223" t="s">
        <v>27</v>
      </c>
      <c r="C1223" t="s">
        <v>601</v>
      </c>
      <c r="D1223" s="2">
        <v>71241050</v>
      </c>
    </row>
    <row r="1224" spans="1:4" x14ac:dyDescent="0.3">
      <c r="A1224" t="s">
        <v>2204</v>
      </c>
      <c r="B1224" t="s">
        <v>27</v>
      </c>
      <c r="C1224" t="s">
        <v>602</v>
      </c>
      <c r="D1224" s="2">
        <v>71244020</v>
      </c>
    </row>
    <row r="1225" spans="1:4" x14ac:dyDescent="0.3">
      <c r="A1225" t="s">
        <v>2741</v>
      </c>
      <c r="B1225" t="s">
        <v>207</v>
      </c>
      <c r="C1225" t="s">
        <v>1119</v>
      </c>
      <c r="D1225" s="2">
        <v>461324020</v>
      </c>
    </row>
    <row r="1226" spans="1:4" x14ac:dyDescent="0.3">
      <c r="A1226" t="s">
        <v>3656</v>
      </c>
      <c r="B1226" t="s">
        <v>484</v>
      </c>
      <c r="C1226" t="s">
        <v>1640</v>
      </c>
      <c r="D1226" s="2">
        <v>1031271050</v>
      </c>
    </row>
    <row r="1227" spans="1:4" x14ac:dyDescent="0.3">
      <c r="A1227" t="s">
        <v>3657</v>
      </c>
      <c r="B1227" t="s">
        <v>484</v>
      </c>
      <c r="C1227" t="s">
        <v>1641</v>
      </c>
      <c r="D1227" s="2">
        <v>1031274040</v>
      </c>
    </row>
    <row r="1228" spans="1:4" x14ac:dyDescent="0.3">
      <c r="A1228" t="s">
        <v>3301</v>
      </c>
      <c r="B1228" t="s">
        <v>403</v>
      </c>
      <c r="C1228" t="s">
        <v>1640</v>
      </c>
      <c r="D1228" s="2">
        <v>850441050</v>
      </c>
    </row>
    <row r="1229" spans="1:4" x14ac:dyDescent="0.3">
      <c r="A1229" t="s">
        <v>3302</v>
      </c>
      <c r="B1229" t="s">
        <v>403</v>
      </c>
      <c r="C1229" t="s">
        <v>1641</v>
      </c>
      <c r="D1229" s="2">
        <v>850444020</v>
      </c>
    </row>
    <row r="1230" spans="1:4" x14ac:dyDescent="0.3">
      <c r="A1230" t="s">
        <v>3335</v>
      </c>
      <c r="B1230" t="s">
        <v>418</v>
      </c>
      <c r="C1230" t="s">
        <v>1672</v>
      </c>
      <c r="D1230" s="2">
        <v>890893000</v>
      </c>
    </row>
    <row r="1231" spans="1:4" x14ac:dyDescent="0.3">
      <c r="A1231" t="s">
        <v>3336</v>
      </c>
      <c r="B1231" t="s">
        <v>418</v>
      </c>
      <c r="C1231" t="s">
        <v>1336</v>
      </c>
      <c r="D1231" s="2">
        <v>890894030</v>
      </c>
    </row>
    <row r="1232" spans="1:4" x14ac:dyDescent="0.3">
      <c r="A1232" t="s">
        <v>3729</v>
      </c>
      <c r="B1232" t="s">
        <v>521</v>
      </c>
      <c r="C1232" t="s">
        <v>2030</v>
      </c>
      <c r="D1232" s="2">
        <v>1100304020</v>
      </c>
    </row>
    <row r="1233" spans="1:4" x14ac:dyDescent="0.3">
      <c r="A1233" t="s">
        <v>2704</v>
      </c>
      <c r="B1233" t="s">
        <v>186</v>
      </c>
      <c r="C1233" t="s">
        <v>1083</v>
      </c>
      <c r="D1233" s="2">
        <v>410054020</v>
      </c>
    </row>
    <row r="1234" spans="1:4" x14ac:dyDescent="0.3">
      <c r="A1234" t="s">
        <v>2703</v>
      </c>
      <c r="B1234" t="s">
        <v>186</v>
      </c>
      <c r="C1234" t="s">
        <v>1082</v>
      </c>
      <c r="D1234" s="2">
        <v>410051050</v>
      </c>
    </row>
    <row r="1235" spans="1:4" x14ac:dyDescent="0.3">
      <c r="A1235" t="s">
        <v>3349</v>
      </c>
      <c r="B1235" t="s">
        <v>426</v>
      </c>
      <c r="C1235" t="s">
        <v>1684</v>
      </c>
      <c r="D1235" s="2">
        <v>910954020</v>
      </c>
    </row>
    <row r="1236" spans="1:4" x14ac:dyDescent="0.3">
      <c r="A1236" t="s">
        <v>3348</v>
      </c>
      <c r="B1236" t="s">
        <v>425</v>
      </c>
      <c r="C1236" t="s">
        <v>1684</v>
      </c>
      <c r="D1236" s="2">
        <v>910934040</v>
      </c>
    </row>
    <row r="1237" spans="1:4" x14ac:dyDescent="0.3">
      <c r="A1237" t="s">
        <v>3158</v>
      </c>
      <c r="B1237" t="s">
        <v>341</v>
      </c>
      <c r="C1237" t="s">
        <v>1509</v>
      </c>
      <c r="D1237" s="2">
        <v>720661050</v>
      </c>
    </row>
    <row r="1238" spans="1:4" x14ac:dyDescent="0.3">
      <c r="A1238" t="s">
        <v>3159</v>
      </c>
      <c r="B1238" t="s">
        <v>341</v>
      </c>
      <c r="C1238" t="s">
        <v>1510</v>
      </c>
      <c r="D1238" s="2">
        <v>720664020</v>
      </c>
    </row>
    <row r="1239" spans="1:4" x14ac:dyDescent="0.3">
      <c r="A1239" t="s">
        <v>3587</v>
      </c>
      <c r="B1239" t="s">
        <v>459</v>
      </c>
      <c r="C1239" t="s">
        <v>1900</v>
      </c>
      <c r="D1239" s="2">
        <v>961103050</v>
      </c>
    </row>
    <row r="1240" spans="1:4" x14ac:dyDescent="0.3">
      <c r="A1240" t="s">
        <v>3589</v>
      </c>
      <c r="B1240" t="s">
        <v>459</v>
      </c>
      <c r="C1240" t="s">
        <v>1902</v>
      </c>
      <c r="D1240" s="2">
        <v>961104100</v>
      </c>
    </row>
    <row r="1241" spans="1:4" x14ac:dyDescent="0.3">
      <c r="A1241" t="s">
        <v>3591</v>
      </c>
      <c r="B1241" t="s">
        <v>459</v>
      </c>
      <c r="C1241" t="s">
        <v>1904</v>
      </c>
      <c r="D1241" s="2">
        <v>961104140</v>
      </c>
    </row>
    <row r="1242" spans="1:4" x14ac:dyDescent="0.3">
      <c r="A1242" t="s">
        <v>3586</v>
      </c>
      <c r="B1242" t="s">
        <v>459</v>
      </c>
      <c r="C1242" t="s">
        <v>1899</v>
      </c>
      <c r="D1242" s="2">
        <v>961103000</v>
      </c>
    </row>
    <row r="1243" spans="1:4" x14ac:dyDescent="0.3">
      <c r="A1243" t="s">
        <v>3588</v>
      </c>
      <c r="B1243" t="s">
        <v>459</v>
      </c>
      <c r="C1243" t="s">
        <v>1901</v>
      </c>
      <c r="D1243" s="2">
        <v>961104020</v>
      </c>
    </row>
    <row r="1244" spans="1:4" x14ac:dyDescent="0.3">
      <c r="A1244" t="s">
        <v>3592</v>
      </c>
      <c r="B1244" t="s">
        <v>459</v>
      </c>
      <c r="C1244" t="s">
        <v>1905</v>
      </c>
      <c r="D1244" s="2">
        <v>961104160</v>
      </c>
    </row>
    <row r="1245" spans="1:4" x14ac:dyDescent="0.3">
      <c r="A1245" t="s">
        <v>3590</v>
      </c>
      <c r="B1245" t="s">
        <v>459</v>
      </c>
      <c r="C1245" t="s">
        <v>1903</v>
      </c>
      <c r="D1245" s="2">
        <v>961104120</v>
      </c>
    </row>
    <row r="1246" spans="1:4" x14ac:dyDescent="0.3">
      <c r="A1246" t="s">
        <v>3593</v>
      </c>
      <c r="B1246" t="s">
        <v>459</v>
      </c>
      <c r="C1246" t="s">
        <v>1906</v>
      </c>
      <c r="D1246" s="2">
        <v>961104220</v>
      </c>
    </row>
    <row r="1247" spans="1:4" x14ac:dyDescent="0.3">
      <c r="A1247" t="s">
        <v>3600</v>
      </c>
      <c r="B1247" t="s">
        <v>460</v>
      </c>
      <c r="C1247" t="s">
        <v>1912</v>
      </c>
      <c r="D1247" s="2">
        <v>961115000</v>
      </c>
    </row>
    <row r="1248" spans="1:4" x14ac:dyDescent="0.3">
      <c r="A1248" t="s">
        <v>3604</v>
      </c>
      <c r="B1248" t="s">
        <v>460</v>
      </c>
      <c r="C1248" t="s">
        <v>1915</v>
      </c>
      <c r="D1248" s="2">
        <v>961116040</v>
      </c>
    </row>
    <row r="1249" spans="1:4" x14ac:dyDescent="0.3">
      <c r="A1249" t="s">
        <v>3597</v>
      </c>
      <c r="B1249" t="s">
        <v>460</v>
      </c>
      <c r="C1249" t="s">
        <v>1910</v>
      </c>
      <c r="D1249" s="2">
        <v>961114050</v>
      </c>
    </row>
    <row r="1250" spans="1:4" x14ac:dyDescent="0.3">
      <c r="A1250" t="s">
        <v>3603</v>
      </c>
      <c r="B1250" t="s">
        <v>460</v>
      </c>
      <c r="C1250" t="s">
        <v>1914</v>
      </c>
      <c r="D1250" s="2">
        <v>961116020</v>
      </c>
    </row>
    <row r="1251" spans="1:4" x14ac:dyDescent="0.3">
      <c r="A1251" t="s">
        <v>3601</v>
      </c>
      <c r="B1251" t="s">
        <v>460</v>
      </c>
      <c r="C1251" t="s">
        <v>841</v>
      </c>
      <c r="D1251" s="2">
        <v>961115020</v>
      </c>
    </row>
    <row r="1252" spans="1:4" x14ac:dyDescent="0.3">
      <c r="A1252" t="s">
        <v>3598</v>
      </c>
      <c r="B1252" t="s">
        <v>460</v>
      </c>
      <c r="C1252" t="s">
        <v>1911</v>
      </c>
      <c r="D1252" s="2">
        <v>961114060</v>
      </c>
    </row>
    <row r="1253" spans="1:4" x14ac:dyDescent="0.3">
      <c r="A1253" t="s">
        <v>3595</v>
      </c>
      <c r="B1253" t="s">
        <v>460</v>
      </c>
      <c r="C1253" t="s">
        <v>1908</v>
      </c>
      <c r="D1253" s="2">
        <v>961114020</v>
      </c>
    </row>
    <row r="1254" spans="1:4" x14ac:dyDescent="0.3">
      <c r="A1254" t="s">
        <v>3596</v>
      </c>
      <c r="B1254" t="s">
        <v>460</v>
      </c>
      <c r="C1254" t="s">
        <v>1909</v>
      </c>
      <c r="D1254" s="2">
        <v>961114040</v>
      </c>
    </row>
    <row r="1255" spans="1:4" x14ac:dyDescent="0.3">
      <c r="A1255" t="s">
        <v>3602</v>
      </c>
      <c r="B1255" t="s">
        <v>460</v>
      </c>
      <c r="C1255" t="s">
        <v>1913</v>
      </c>
      <c r="D1255" s="2">
        <v>961115040</v>
      </c>
    </row>
    <row r="1256" spans="1:4" x14ac:dyDescent="0.3">
      <c r="A1256" t="s">
        <v>3599</v>
      </c>
      <c r="B1256" t="s">
        <v>460</v>
      </c>
      <c r="C1256" t="s">
        <v>1406</v>
      </c>
      <c r="D1256" s="2">
        <v>961114080</v>
      </c>
    </row>
    <row r="1257" spans="1:4" x14ac:dyDescent="0.3">
      <c r="A1257" t="s">
        <v>3594</v>
      </c>
      <c r="B1257" t="s">
        <v>460</v>
      </c>
      <c r="C1257" t="s">
        <v>1907</v>
      </c>
      <c r="D1257" s="2">
        <v>961113000</v>
      </c>
    </row>
    <row r="1258" spans="1:4" x14ac:dyDescent="0.3">
      <c r="A1258" t="s">
        <v>2167</v>
      </c>
      <c r="B1258" t="s">
        <v>9</v>
      </c>
      <c r="C1258" t="s">
        <v>565</v>
      </c>
      <c r="D1258" s="2">
        <v>30321050</v>
      </c>
    </row>
    <row r="1259" spans="1:4" x14ac:dyDescent="0.3">
      <c r="A1259" t="s">
        <v>2168</v>
      </c>
      <c r="B1259" t="s">
        <v>9</v>
      </c>
      <c r="C1259" t="s">
        <v>566</v>
      </c>
      <c r="D1259" s="2">
        <v>30324020</v>
      </c>
    </row>
    <row r="1260" spans="1:4" x14ac:dyDescent="0.3">
      <c r="A1260" t="s">
        <v>3489</v>
      </c>
      <c r="B1260" t="s">
        <v>445</v>
      </c>
      <c r="C1260" t="s">
        <v>1813</v>
      </c>
      <c r="D1260" s="2">
        <v>960914100</v>
      </c>
    </row>
    <row r="1261" spans="1:4" x14ac:dyDescent="0.3">
      <c r="A1261" t="s">
        <v>3481</v>
      </c>
      <c r="B1261" t="s">
        <v>445</v>
      </c>
      <c r="C1261" t="s">
        <v>1805</v>
      </c>
      <c r="D1261" s="2">
        <v>960913050</v>
      </c>
    </row>
    <row r="1262" spans="1:4" x14ac:dyDescent="0.3">
      <c r="A1262" t="s">
        <v>3483</v>
      </c>
      <c r="B1262" t="s">
        <v>445</v>
      </c>
      <c r="C1262" t="s">
        <v>1807</v>
      </c>
      <c r="D1262" s="2">
        <v>960913080</v>
      </c>
    </row>
    <row r="1263" spans="1:4" x14ac:dyDescent="0.3">
      <c r="A1263" t="s">
        <v>3491</v>
      </c>
      <c r="B1263" t="s">
        <v>445</v>
      </c>
      <c r="C1263" t="s">
        <v>1815</v>
      </c>
      <c r="D1263" s="2">
        <v>960914120</v>
      </c>
    </row>
    <row r="1264" spans="1:4" x14ac:dyDescent="0.3">
      <c r="A1264" t="s">
        <v>3484</v>
      </c>
      <c r="B1264" t="s">
        <v>445</v>
      </c>
      <c r="C1264" t="s">
        <v>1808</v>
      </c>
      <c r="D1264" s="2">
        <v>960914020</v>
      </c>
    </row>
    <row r="1265" spans="1:4" x14ac:dyDescent="0.3">
      <c r="A1265" t="s">
        <v>3502</v>
      </c>
      <c r="B1265" t="s">
        <v>445</v>
      </c>
      <c r="C1265" t="s">
        <v>1825</v>
      </c>
      <c r="D1265" s="2">
        <v>960914175</v>
      </c>
    </row>
    <row r="1266" spans="1:4" x14ac:dyDescent="0.3">
      <c r="A1266" t="s">
        <v>3496</v>
      </c>
      <c r="B1266" t="s">
        <v>445</v>
      </c>
      <c r="C1266" t="s">
        <v>1819</v>
      </c>
      <c r="D1266" s="2">
        <v>960914145</v>
      </c>
    </row>
    <row r="1267" spans="1:4" x14ac:dyDescent="0.3">
      <c r="A1267" t="s">
        <v>3498</v>
      </c>
      <c r="B1267" t="s">
        <v>445</v>
      </c>
      <c r="C1267" t="s">
        <v>1821</v>
      </c>
      <c r="D1267" s="2">
        <v>960914155</v>
      </c>
    </row>
    <row r="1268" spans="1:4" x14ac:dyDescent="0.3">
      <c r="A1268" t="s">
        <v>3494</v>
      </c>
      <c r="B1268" t="s">
        <v>445</v>
      </c>
      <c r="C1268" t="s">
        <v>1818</v>
      </c>
      <c r="D1268" s="2">
        <v>960914135</v>
      </c>
    </row>
    <row r="1269" spans="1:4" x14ac:dyDescent="0.3">
      <c r="A1269" t="s">
        <v>3500</v>
      </c>
      <c r="B1269" t="s">
        <v>445</v>
      </c>
      <c r="C1269" t="s">
        <v>1823</v>
      </c>
      <c r="D1269" s="2">
        <v>960914165</v>
      </c>
    </row>
    <row r="1270" spans="1:4" x14ac:dyDescent="0.3">
      <c r="A1270" t="s">
        <v>3487</v>
      </c>
      <c r="B1270" t="s">
        <v>445</v>
      </c>
      <c r="C1270" t="s">
        <v>1811</v>
      </c>
      <c r="D1270" s="2">
        <v>960914080</v>
      </c>
    </row>
    <row r="1271" spans="1:4" x14ac:dyDescent="0.3">
      <c r="A1271" t="s">
        <v>3493</v>
      </c>
      <c r="B1271" t="s">
        <v>445</v>
      </c>
      <c r="C1271" t="s">
        <v>1817</v>
      </c>
      <c r="D1271" s="2">
        <v>960914130</v>
      </c>
    </row>
    <row r="1272" spans="1:4" x14ac:dyDescent="0.3">
      <c r="A1272" t="s">
        <v>3480</v>
      </c>
      <c r="B1272" t="s">
        <v>445</v>
      </c>
      <c r="C1272" t="s">
        <v>1804</v>
      </c>
      <c r="D1272" s="2">
        <v>960913040</v>
      </c>
    </row>
    <row r="1273" spans="1:4" x14ac:dyDescent="0.3">
      <c r="A1273" t="s">
        <v>3501</v>
      </c>
      <c r="B1273" t="s">
        <v>445</v>
      </c>
      <c r="C1273" t="s">
        <v>1824</v>
      </c>
      <c r="D1273" s="2">
        <v>960914170</v>
      </c>
    </row>
    <row r="1274" spans="1:4" x14ac:dyDescent="0.3">
      <c r="A1274" t="s">
        <v>3490</v>
      </c>
      <c r="B1274" t="s">
        <v>445</v>
      </c>
      <c r="C1274" t="s">
        <v>1814</v>
      </c>
      <c r="D1274" s="2">
        <v>960914110</v>
      </c>
    </row>
    <row r="1275" spans="1:4" x14ac:dyDescent="0.3">
      <c r="A1275" t="s">
        <v>3497</v>
      </c>
      <c r="B1275" t="s">
        <v>445</v>
      </c>
      <c r="C1275" t="s">
        <v>1820</v>
      </c>
      <c r="D1275" s="2">
        <v>960914150</v>
      </c>
    </row>
    <row r="1276" spans="1:4" x14ac:dyDescent="0.3">
      <c r="A1276" t="s">
        <v>3495</v>
      </c>
      <c r="B1276" t="s">
        <v>445</v>
      </c>
      <c r="C1276" t="s">
        <v>1202</v>
      </c>
      <c r="D1276" s="2">
        <v>960914140</v>
      </c>
    </row>
    <row r="1277" spans="1:4" x14ac:dyDescent="0.3">
      <c r="A1277" t="s">
        <v>3488</v>
      </c>
      <c r="B1277" t="s">
        <v>445</v>
      </c>
      <c r="C1277" t="s">
        <v>1812</v>
      </c>
      <c r="D1277" s="2">
        <v>960914090</v>
      </c>
    </row>
    <row r="1278" spans="1:4" x14ac:dyDescent="0.3">
      <c r="A1278" t="s">
        <v>3478</v>
      </c>
      <c r="B1278" t="s">
        <v>445</v>
      </c>
      <c r="C1278" t="s">
        <v>1802</v>
      </c>
      <c r="D1278" s="2">
        <v>960913000</v>
      </c>
    </row>
    <row r="1279" spans="1:4" x14ac:dyDescent="0.3">
      <c r="A1279" t="s">
        <v>3485</v>
      </c>
      <c r="B1279" t="s">
        <v>445</v>
      </c>
      <c r="C1279" t="s">
        <v>1809</v>
      </c>
      <c r="D1279" s="2">
        <v>960914040</v>
      </c>
    </row>
    <row r="1280" spans="1:4" x14ac:dyDescent="0.3">
      <c r="A1280" t="s">
        <v>3486</v>
      </c>
      <c r="B1280" t="s">
        <v>445</v>
      </c>
      <c r="C1280" t="s">
        <v>1810</v>
      </c>
      <c r="D1280" s="2">
        <v>960914060</v>
      </c>
    </row>
    <row r="1281" spans="1:4" x14ac:dyDescent="0.3">
      <c r="A1281" t="s">
        <v>3499</v>
      </c>
      <c r="B1281" t="s">
        <v>445</v>
      </c>
      <c r="C1281" t="s">
        <v>1822</v>
      </c>
      <c r="D1281" s="2">
        <v>960914160</v>
      </c>
    </row>
    <row r="1282" spans="1:4" x14ac:dyDescent="0.3">
      <c r="A1282" t="s">
        <v>3492</v>
      </c>
      <c r="B1282" t="s">
        <v>445</v>
      </c>
      <c r="C1282" t="s">
        <v>1816</v>
      </c>
      <c r="D1282" s="2">
        <v>960914125</v>
      </c>
    </row>
    <row r="1283" spans="1:4" x14ac:dyDescent="0.3">
      <c r="A1283" t="s">
        <v>3479</v>
      </c>
      <c r="B1283" t="s">
        <v>445</v>
      </c>
      <c r="C1283" t="s">
        <v>1803</v>
      </c>
      <c r="D1283" s="2">
        <v>960913020</v>
      </c>
    </row>
    <row r="1284" spans="1:4" x14ac:dyDescent="0.3">
      <c r="A1284" t="s">
        <v>3482</v>
      </c>
      <c r="B1284" t="s">
        <v>445</v>
      </c>
      <c r="C1284" t="s">
        <v>1806</v>
      </c>
      <c r="D1284" s="2">
        <v>960913060</v>
      </c>
    </row>
    <row r="1285" spans="1:4" x14ac:dyDescent="0.3">
      <c r="A1285" t="s">
        <v>3255</v>
      </c>
      <c r="B1285" t="s">
        <v>386</v>
      </c>
      <c r="C1285" t="s">
        <v>1596</v>
      </c>
      <c r="D1285" s="2">
        <v>810963000</v>
      </c>
    </row>
    <row r="1286" spans="1:4" x14ac:dyDescent="0.3">
      <c r="A1286" t="s">
        <v>3254</v>
      </c>
      <c r="B1286" t="s">
        <v>386</v>
      </c>
      <c r="C1286" t="s">
        <v>1595</v>
      </c>
      <c r="D1286" s="2">
        <v>810962050</v>
      </c>
    </row>
    <row r="1287" spans="1:4" x14ac:dyDescent="0.3">
      <c r="A1287" t="s">
        <v>3411</v>
      </c>
      <c r="B1287" t="s">
        <v>433</v>
      </c>
      <c r="C1287" t="s">
        <v>1741</v>
      </c>
      <c r="D1287" s="2">
        <v>931214020</v>
      </c>
    </row>
    <row r="1288" spans="1:4" x14ac:dyDescent="0.3">
      <c r="A1288" t="s">
        <v>2556</v>
      </c>
      <c r="B1288" t="s">
        <v>139</v>
      </c>
      <c r="C1288" t="s">
        <v>944</v>
      </c>
      <c r="D1288" s="2">
        <v>330904040</v>
      </c>
    </row>
    <row r="1289" spans="1:4" x14ac:dyDescent="0.3">
      <c r="A1289" t="s">
        <v>2555</v>
      </c>
      <c r="B1289" t="s">
        <v>139</v>
      </c>
      <c r="C1289" t="s">
        <v>943</v>
      </c>
      <c r="D1289" s="2">
        <v>330902050</v>
      </c>
    </row>
    <row r="1290" spans="1:4" x14ac:dyDescent="0.3">
      <c r="A1290" t="s">
        <v>2401</v>
      </c>
      <c r="B1290" t="s">
        <v>94</v>
      </c>
      <c r="C1290" t="s">
        <v>797</v>
      </c>
      <c r="D1290" s="2">
        <v>211511050</v>
      </c>
    </row>
    <row r="1291" spans="1:4" x14ac:dyDescent="0.3">
      <c r="A1291" t="s">
        <v>2402</v>
      </c>
      <c r="B1291" t="s">
        <v>94</v>
      </c>
      <c r="C1291" t="s">
        <v>798</v>
      </c>
      <c r="D1291" s="2">
        <v>211514040</v>
      </c>
    </row>
    <row r="1292" spans="1:4" x14ac:dyDescent="0.3">
      <c r="A1292" t="s">
        <v>3029</v>
      </c>
      <c r="B1292" t="s">
        <v>280</v>
      </c>
      <c r="C1292" t="s">
        <v>1387</v>
      </c>
      <c r="D1292" s="2">
        <v>540421050</v>
      </c>
    </row>
    <row r="1293" spans="1:4" x14ac:dyDescent="0.3">
      <c r="A1293" t="s">
        <v>3030</v>
      </c>
      <c r="B1293" t="s">
        <v>280</v>
      </c>
      <c r="C1293" t="s">
        <v>1388</v>
      </c>
      <c r="D1293" s="2">
        <v>540424040</v>
      </c>
    </row>
    <row r="1294" spans="1:4" x14ac:dyDescent="0.3">
      <c r="A1294" t="s">
        <v>2928</v>
      </c>
      <c r="B1294" t="s">
        <v>250</v>
      </c>
      <c r="C1294" t="s">
        <v>1294</v>
      </c>
      <c r="D1294" s="2">
        <v>491401050</v>
      </c>
    </row>
    <row r="1295" spans="1:4" x14ac:dyDescent="0.3">
      <c r="A1295" t="s">
        <v>2929</v>
      </c>
      <c r="B1295" t="s">
        <v>250</v>
      </c>
      <c r="C1295" t="s">
        <v>1295</v>
      </c>
      <c r="D1295" s="2">
        <v>491404020</v>
      </c>
    </row>
    <row r="1296" spans="1:4" x14ac:dyDescent="0.3">
      <c r="A1296" t="s">
        <v>2161</v>
      </c>
      <c r="B1296" t="s">
        <v>7</v>
      </c>
      <c r="C1296" t="s">
        <v>559</v>
      </c>
      <c r="D1296" s="2">
        <v>20974010</v>
      </c>
    </row>
    <row r="1297" spans="1:4" x14ac:dyDescent="0.3">
      <c r="A1297" t="s">
        <v>2160</v>
      </c>
      <c r="B1297" t="s">
        <v>7</v>
      </c>
      <c r="C1297" t="s">
        <v>558</v>
      </c>
      <c r="D1297" s="2">
        <v>20973000</v>
      </c>
    </row>
    <row r="1298" spans="1:4" x14ac:dyDescent="0.3">
      <c r="A1298" t="s">
        <v>2162</v>
      </c>
      <c r="B1298" t="s">
        <v>7</v>
      </c>
      <c r="C1298" t="s">
        <v>560</v>
      </c>
      <c r="D1298" s="2">
        <v>20974015</v>
      </c>
    </row>
    <row r="1299" spans="1:4" x14ac:dyDescent="0.3">
      <c r="A1299" t="s">
        <v>2163</v>
      </c>
      <c r="B1299" t="s">
        <v>7</v>
      </c>
      <c r="C1299" t="s">
        <v>561</v>
      </c>
      <c r="D1299" s="2">
        <v>20974020</v>
      </c>
    </row>
    <row r="1300" spans="1:4" x14ac:dyDescent="0.3">
      <c r="A1300" t="s">
        <v>2164</v>
      </c>
      <c r="B1300" t="s">
        <v>7</v>
      </c>
      <c r="C1300" t="s">
        <v>562</v>
      </c>
      <c r="D1300" s="2">
        <v>20974040</v>
      </c>
    </row>
    <row r="1301" spans="1:4" x14ac:dyDescent="0.3">
      <c r="A1301" t="s">
        <v>3126</v>
      </c>
      <c r="B1301" t="s">
        <v>322</v>
      </c>
      <c r="C1301" t="s">
        <v>1477</v>
      </c>
      <c r="D1301" s="2">
        <v>661053000</v>
      </c>
    </row>
    <row r="1302" spans="1:4" x14ac:dyDescent="0.3">
      <c r="A1302" t="s">
        <v>3125</v>
      </c>
      <c r="B1302" t="s">
        <v>322</v>
      </c>
      <c r="C1302" t="s">
        <v>1476</v>
      </c>
      <c r="D1302" s="2">
        <v>661052050</v>
      </c>
    </row>
    <row r="1303" spans="1:4" x14ac:dyDescent="0.3">
      <c r="A1303" t="s">
        <v>3629</v>
      </c>
      <c r="B1303" t="s">
        <v>471</v>
      </c>
      <c r="C1303" t="s">
        <v>1938</v>
      </c>
      <c r="D1303" s="2">
        <v>980801050</v>
      </c>
    </row>
    <row r="1304" spans="1:4" x14ac:dyDescent="0.3">
      <c r="A1304" t="s">
        <v>3630</v>
      </c>
      <c r="B1304" t="s">
        <v>471</v>
      </c>
      <c r="C1304" t="s">
        <v>1939</v>
      </c>
      <c r="D1304" s="2">
        <v>980804020</v>
      </c>
    </row>
    <row r="1305" spans="1:4" x14ac:dyDescent="0.3">
      <c r="A1305" t="s">
        <v>3632</v>
      </c>
      <c r="B1305" t="s">
        <v>472</v>
      </c>
      <c r="C1305" t="s">
        <v>1941</v>
      </c>
      <c r="D1305" s="2">
        <v>990824040</v>
      </c>
    </row>
    <row r="1306" spans="1:4" x14ac:dyDescent="0.3">
      <c r="A1306" t="s">
        <v>3631</v>
      </c>
      <c r="B1306" t="s">
        <v>472</v>
      </c>
      <c r="C1306" t="s">
        <v>1940</v>
      </c>
      <c r="D1306" s="2">
        <v>990821050</v>
      </c>
    </row>
    <row r="1307" spans="1:4" x14ac:dyDescent="0.3">
      <c r="A1307" t="s">
        <v>3633</v>
      </c>
      <c r="B1307" t="s">
        <v>473</v>
      </c>
      <c r="C1307" t="s">
        <v>1942</v>
      </c>
      <c r="D1307" s="2">
        <v>1000593000</v>
      </c>
    </row>
    <row r="1308" spans="1:4" x14ac:dyDescent="0.3">
      <c r="A1308" t="s">
        <v>3634</v>
      </c>
      <c r="B1308" t="s">
        <v>473</v>
      </c>
      <c r="C1308" t="s">
        <v>1943</v>
      </c>
      <c r="D1308" s="2">
        <v>1000594020</v>
      </c>
    </row>
    <row r="1309" spans="1:4" x14ac:dyDescent="0.3">
      <c r="A1309" t="s">
        <v>3640</v>
      </c>
      <c r="B1309" t="s">
        <v>476</v>
      </c>
      <c r="C1309" t="s">
        <v>1949</v>
      </c>
      <c r="D1309" s="2">
        <v>1000624020</v>
      </c>
    </row>
    <row r="1310" spans="1:4" x14ac:dyDescent="0.3">
      <c r="A1310" t="s">
        <v>3639</v>
      </c>
      <c r="B1310" t="s">
        <v>476</v>
      </c>
      <c r="C1310" t="s">
        <v>1948</v>
      </c>
      <c r="D1310" s="2">
        <v>1000621050</v>
      </c>
    </row>
    <row r="1311" spans="1:4" x14ac:dyDescent="0.3">
      <c r="A1311" t="s">
        <v>3637</v>
      </c>
      <c r="B1311" t="s">
        <v>475</v>
      </c>
      <c r="C1311" t="s">
        <v>1946</v>
      </c>
      <c r="D1311" s="2">
        <v>1000613000</v>
      </c>
    </row>
    <row r="1312" spans="1:4" x14ac:dyDescent="0.3">
      <c r="A1312" t="s">
        <v>3638</v>
      </c>
      <c r="B1312" t="s">
        <v>475</v>
      </c>
      <c r="C1312" t="s">
        <v>1947</v>
      </c>
      <c r="D1312" s="2">
        <v>1000614020</v>
      </c>
    </row>
    <row r="1313" spans="1:4" x14ac:dyDescent="0.3">
      <c r="A1313" t="s">
        <v>2906</v>
      </c>
      <c r="B1313" t="s">
        <v>237</v>
      </c>
      <c r="C1313" t="s">
        <v>1275</v>
      </c>
      <c r="D1313" s="2">
        <v>489156945</v>
      </c>
    </row>
    <row r="1314" spans="1:4" x14ac:dyDescent="0.3">
      <c r="A1314" t="s">
        <v>3243</v>
      </c>
      <c r="B1314" t="s">
        <v>383</v>
      </c>
      <c r="C1314" t="s">
        <v>1586</v>
      </c>
      <c r="D1314" s="2">
        <v>801252000</v>
      </c>
    </row>
    <row r="1315" spans="1:4" x14ac:dyDescent="0.3">
      <c r="A1315" t="s">
        <v>3245</v>
      </c>
      <c r="B1315" t="s">
        <v>383</v>
      </c>
      <c r="C1315" t="s">
        <v>1588</v>
      </c>
      <c r="D1315" s="2">
        <v>801254020</v>
      </c>
    </row>
    <row r="1316" spans="1:4" x14ac:dyDescent="0.3">
      <c r="A1316" t="s">
        <v>3248</v>
      </c>
      <c r="B1316" t="s">
        <v>383</v>
      </c>
      <c r="C1316" t="s">
        <v>949</v>
      </c>
      <c r="D1316" s="2">
        <v>801254050</v>
      </c>
    </row>
    <row r="1317" spans="1:4" x14ac:dyDescent="0.3">
      <c r="A1317" t="s">
        <v>3244</v>
      </c>
      <c r="B1317" t="s">
        <v>383</v>
      </c>
      <c r="C1317" t="s">
        <v>1587</v>
      </c>
      <c r="D1317" s="2">
        <v>801253000</v>
      </c>
    </row>
    <row r="1318" spans="1:4" x14ac:dyDescent="0.3">
      <c r="A1318" t="s">
        <v>3246</v>
      </c>
      <c r="B1318" t="s">
        <v>383</v>
      </c>
      <c r="C1318" t="s">
        <v>1589</v>
      </c>
      <c r="D1318" s="2">
        <v>801254030</v>
      </c>
    </row>
    <row r="1319" spans="1:4" x14ac:dyDescent="0.3">
      <c r="A1319" t="s">
        <v>3249</v>
      </c>
      <c r="B1319" t="s">
        <v>383</v>
      </c>
      <c r="C1319" t="s">
        <v>1590</v>
      </c>
      <c r="D1319" s="2">
        <v>801255020</v>
      </c>
    </row>
    <row r="1320" spans="1:4" x14ac:dyDescent="0.3">
      <c r="A1320" t="s">
        <v>3247</v>
      </c>
      <c r="B1320" t="s">
        <v>383</v>
      </c>
      <c r="C1320" t="s">
        <v>1047</v>
      </c>
      <c r="D1320" s="2">
        <v>801254040</v>
      </c>
    </row>
    <row r="1321" spans="1:4" x14ac:dyDescent="0.3">
      <c r="A1321" t="s">
        <v>2573</v>
      </c>
      <c r="B1321" t="s">
        <v>151</v>
      </c>
      <c r="C1321" t="s">
        <v>961</v>
      </c>
      <c r="D1321" s="2">
        <v>350983000</v>
      </c>
    </row>
    <row r="1322" spans="1:4" x14ac:dyDescent="0.3">
      <c r="A1322" t="s">
        <v>2574</v>
      </c>
      <c r="B1322" t="s">
        <v>151</v>
      </c>
      <c r="C1322" t="s">
        <v>962</v>
      </c>
      <c r="D1322" s="2">
        <v>350984010</v>
      </c>
    </row>
    <row r="1323" spans="1:4" x14ac:dyDescent="0.3">
      <c r="A1323" t="s">
        <v>3173</v>
      </c>
      <c r="B1323" t="s">
        <v>348</v>
      </c>
      <c r="C1323" t="s">
        <v>1521</v>
      </c>
      <c r="D1323" s="2">
        <v>731063000</v>
      </c>
    </row>
    <row r="1324" spans="1:4" x14ac:dyDescent="0.3">
      <c r="A1324" t="s">
        <v>3174</v>
      </c>
      <c r="B1324" t="s">
        <v>348</v>
      </c>
      <c r="C1324" t="s">
        <v>1522</v>
      </c>
      <c r="D1324" s="2">
        <v>731064040</v>
      </c>
    </row>
    <row r="1325" spans="1:4" x14ac:dyDescent="0.3">
      <c r="A1325" t="s">
        <v>3744</v>
      </c>
      <c r="B1325" t="s">
        <v>528</v>
      </c>
      <c r="C1325" t="s">
        <v>2045</v>
      </c>
      <c r="D1325" s="2">
        <v>1121034020</v>
      </c>
    </row>
    <row r="1326" spans="1:4" x14ac:dyDescent="0.3">
      <c r="A1326" t="s">
        <v>3743</v>
      </c>
      <c r="B1326" t="s">
        <v>528</v>
      </c>
      <c r="C1326" t="s">
        <v>2044</v>
      </c>
      <c r="D1326" s="2">
        <v>1121033000</v>
      </c>
    </row>
    <row r="1327" spans="1:4" x14ac:dyDescent="0.3">
      <c r="A1327" t="s">
        <v>2707</v>
      </c>
      <c r="B1327" t="s">
        <v>188</v>
      </c>
      <c r="C1327" t="s">
        <v>1086</v>
      </c>
      <c r="D1327" s="2">
        <v>421134020</v>
      </c>
    </row>
    <row r="1328" spans="1:4" x14ac:dyDescent="0.3">
      <c r="A1328" t="s">
        <v>3655</v>
      </c>
      <c r="B1328" t="s">
        <v>483</v>
      </c>
      <c r="C1328" t="s">
        <v>1963</v>
      </c>
      <c r="D1328" s="2">
        <v>1020854040</v>
      </c>
    </row>
    <row r="1329" spans="1:4" x14ac:dyDescent="0.3">
      <c r="A1329" t="s">
        <v>3654</v>
      </c>
      <c r="B1329" t="s">
        <v>483</v>
      </c>
      <c r="C1329" t="s">
        <v>1962</v>
      </c>
      <c r="D1329" s="2">
        <v>1020853000</v>
      </c>
    </row>
    <row r="1330" spans="1:4" x14ac:dyDescent="0.3">
      <c r="A1330" t="s">
        <v>3715</v>
      </c>
      <c r="B1330" t="s">
        <v>515</v>
      </c>
      <c r="C1330" t="s">
        <v>2018</v>
      </c>
      <c r="D1330" s="2">
        <v>1081441050</v>
      </c>
    </row>
    <row r="1331" spans="1:4" x14ac:dyDescent="0.3">
      <c r="A1331" t="s">
        <v>3716</v>
      </c>
      <c r="B1331" t="s">
        <v>515</v>
      </c>
      <c r="C1331" t="s">
        <v>2019</v>
      </c>
      <c r="D1331" s="2">
        <v>1081444020</v>
      </c>
    </row>
    <row r="1332" spans="1:4" x14ac:dyDescent="0.3">
      <c r="A1332" t="s">
        <v>2187</v>
      </c>
      <c r="B1332" t="s">
        <v>19</v>
      </c>
      <c r="C1332" t="s">
        <v>585</v>
      </c>
      <c r="D1332" s="2">
        <v>51274020</v>
      </c>
    </row>
    <row r="1333" spans="1:4" x14ac:dyDescent="0.3">
      <c r="A1333" t="s">
        <v>2374</v>
      </c>
      <c r="B1333" t="s">
        <v>82</v>
      </c>
      <c r="C1333" t="s">
        <v>770</v>
      </c>
      <c r="D1333" s="2">
        <v>191444020</v>
      </c>
    </row>
    <row r="1334" spans="1:4" x14ac:dyDescent="0.3">
      <c r="A1334" t="s">
        <v>2373</v>
      </c>
      <c r="B1334" t="s">
        <v>82</v>
      </c>
      <c r="C1334" t="s">
        <v>769</v>
      </c>
      <c r="D1334" s="2">
        <v>191443000</v>
      </c>
    </row>
    <row r="1335" spans="1:4" x14ac:dyDescent="0.3">
      <c r="A1335" t="s">
        <v>3641</v>
      </c>
      <c r="B1335" t="s">
        <v>477</v>
      </c>
      <c r="C1335" t="s">
        <v>1950</v>
      </c>
      <c r="D1335" s="2">
        <v>1000632050</v>
      </c>
    </row>
    <row r="1336" spans="1:4" x14ac:dyDescent="0.3">
      <c r="A1336" t="s">
        <v>3644</v>
      </c>
      <c r="B1336" t="s">
        <v>477</v>
      </c>
      <c r="C1336" t="s">
        <v>1953</v>
      </c>
      <c r="D1336" s="2">
        <v>1000634050</v>
      </c>
    </row>
    <row r="1337" spans="1:4" x14ac:dyDescent="0.3">
      <c r="A1337" t="s">
        <v>3642</v>
      </c>
      <c r="B1337" t="s">
        <v>477</v>
      </c>
      <c r="C1337" t="s">
        <v>1951</v>
      </c>
      <c r="D1337" s="2">
        <v>1000633050</v>
      </c>
    </row>
    <row r="1338" spans="1:4" x14ac:dyDescent="0.3">
      <c r="A1338" t="s">
        <v>3645</v>
      </c>
      <c r="B1338" t="s">
        <v>477</v>
      </c>
      <c r="C1338" t="s">
        <v>1620</v>
      </c>
      <c r="D1338" s="2">
        <v>1000634070</v>
      </c>
    </row>
    <row r="1339" spans="1:4" x14ac:dyDescent="0.3">
      <c r="A1339" t="s">
        <v>3643</v>
      </c>
      <c r="B1339" t="s">
        <v>477</v>
      </c>
      <c r="C1339" t="s">
        <v>1952</v>
      </c>
      <c r="D1339" s="2">
        <v>1000634040</v>
      </c>
    </row>
    <row r="1340" spans="1:4" x14ac:dyDescent="0.3">
      <c r="A1340" t="s">
        <v>3052</v>
      </c>
      <c r="B1340" t="s">
        <v>291</v>
      </c>
      <c r="C1340" t="s">
        <v>1408</v>
      </c>
      <c r="D1340" s="2">
        <v>570014020</v>
      </c>
    </row>
    <row r="1341" spans="1:4" x14ac:dyDescent="0.3">
      <c r="A1341" t="s">
        <v>3051</v>
      </c>
      <c r="B1341" t="s">
        <v>291</v>
      </c>
      <c r="C1341" t="s">
        <v>1407</v>
      </c>
      <c r="D1341" s="2">
        <v>570011050</v>
      </c>
    </row>
    <row r="1342" spans="1:4" x14ac:dyDescent="0.3">
      <c r="A1342" t="s">
        <v>2561</v>
      </c>
      <c r="B1342" t="s">
        <v>144</v>
      </c>
      <c r="C1342" t="s">
        <v>949</v>
      </c>
      <c r="D1342" s="2">
        <v>341214020</v>
      </c>
    </row>
    <row r="1343" spans="1:4" x14ac:dyDescent="0.3">
      <c r="A1343" t="s">
        <v>3626</v>
      </c>
      <c r="B1343" t="s">
        <v>469</v>
      </c>
      <c r="C1343" t="s">
        <v>1935</v>
      </c>
      <c r="D1343" s="2">
        <v>971304020</v>
      </c>
    </row>
    <row r="1344" spans="1:4" x14ac:dyDescent="0.3">
      <c r="A1344" t="s">
        <v>3238</v>
      </c>
      <c r="B1344" t="s">
        <v>380</v>
      </c>
      <c r="C1344" t="s">
        <v>1581</v>
      </c>
      <c r="D1344" s="2">
        <v>801191050</v>
      </c>
    </row>
    <row r="1345" spans="1:4" x14ac:dyDescent="0.3">
      <c r="A1345" t="s">
        <v>3239</v>
      </c>
      <c r="B1345" t="s">
        <v>380</v>
      </c>
      <c r="C1345" t="s">
        <v>1582</v>
      </c>
      <c r="D1345" s="2">
        <v>801194020</v>
      </c>
    </row>
    <row r="1346" spans="1:4" x14ac:dyDescent="0.3">
      <c r="A1346" t="s">
        <v>2435</v>
      </c>
      <c r="B1346" t="s">
        <v>104</v>
      </c>
      <c r="C1346" t="s">
        <v>828</v>
      </c>
      <c r="D1346" s="2">
        <v>240873000</v>
      </c>
    </row>
    <row r="1347" spans="1:4" x14ac:dyDescent="0.3">
      <c r="A1347" t="s">
        <v>2436</v>
      </c>
      <c r="B1347" t="s">
        <v>104</v>
      </c>
      <c r="C1347" t="s">
        <v>829</v>
      </c>
      <c r="D1347" s="2">
        <v>240874020</v>
      </c>
    </row>
    <row r="1348" spans="1:4" x14ac:dyDescent="0.3">
      <c r="A1348" t="s">
        <v>2438</v>
      </c>
      <c r="B1348" t="s">
        <v>104</v>
      </c>
      <c r="C1348" t="s">
        <v>831</v>
      </c>
      <c r="D1348" s="2">
        <v>240874040</v>
      </c>
    </row>
    <row r="1349" spans="1:4" x14ac:dyDescent="0.3">
      <c r="A1349" t="s">
        <v>2437</v>
      </c>
      <c r="B1349" t="s">
        <v>104</v>
      </c>
      <c r="C1349" t="s">
        <v>830</v>
      </c>
      <c r="D1349" s="2">
        <v>240874030</v>
      </c>
    </row>
    <row r="1350" spans="1:4" x14ac:dyDescent="0.3">
      <c r="A1350" t="s">
        <v>2316</v>
      </c>
      <c r="B1350" t="s">
        <v>62</v>
      </c>
      <c r="C1350" t="s">
        <v>714</v>
      </c>
      <c r="D1350" s="2">
        <v>141303000</v>
      </c>
    </row>
    <row r="1351" spans="1:4" x14ac:dyDescent="0.3">
      <c r="A1351" t="s">
        <v>2317</v>
      </c>
      <c r="B1351" t="s">
        <v>62</v>
      </c>
      <c r="C1351" t="s">
        <v>715</v>
      </c>
      <c r="D1351" s="2">
        <v>141304020</v>
      </c>
    </row>
    <row r="1352" spans="1:4" x14ac:dyDescent="0.3">
      <c r="A1352" t="s">
        <v>2698</v>
      </c>
      <c r="B1352" t="s">
        <v>183</v>
      </c>
      <c r="C1352" t="s">
        <v>1077</v>
      </c>
      <c r="D1352" s="2">
        <v>410024020</v>
      </c>
    </row>
    <row r="1353" spans="1:4" x14ac:dyDescent="0.3">
      <c r="A1353" t="s">
        <v>2697</v>
      </c>
      <c r="B1353" t="s">
        <v>183</v>
      </c>
      <c r="C1353" t="s">
        <v>1076</v>
      </c>
      <c r="D1353" s="2">
        <v>410023000</v>
      </c>
    </row>
    <row r="1354" spans="1:4" x14ac:dyDescent="0.3">
      <c r="A1354" t="s">
        <v>2728</v>
      </c>
      <c r="B1354" t="s">
        <v>200</v>
      </c>
      <c r="C1354" t="s">
        <v>1106</v>
      </c>
      <c r="D1354" s="2">
        <v>440844020</v>
      </c>
    </row>
    <row r="1355" spans="1:4" x14ac:dyDescent="0.3">
      <c r="A1355" t="s">
        <v>2727</v>
      </c>
      <c r="B1355" t="s">
        <v>200</v>
      </c>
      <c r="C1355" t="s">
        <v>1105</v>
      </c>
      <c r="D1355" s="2">
        <v>440841050</v>
      </c>
    </row>
    <row r="1356" spans="1:4" x14ac:dyDescent="0.3">
      <c r="A1356" t="s">
        <v>2749</v>
      </c>
      <c r="B1356" t="s">
        <v>212</v>
      </c>
      <c r="C1356" t="s">
        <v>1126</v>
      </c>
      <c r="D1356" s="2">
        <v>470604020</v>
      </c>
    </row>
    <row r="1357" spans="1:4" x14ac:dyDescent="0.3">
      <c r="A1357" t="s">
        <v>2748</v>
      </c>
      <c r="B1357" t="s">
        <v>212</v>
      </c>
      <c r="C1357" t="s">
        <v>1125</v>
      </c>
      <c r="D1357" s="2">
        <v>470601050</v>
      </c>
    </row>
    <row r="1358" spans="1:4" x14ac:dyDescent="0.3">
      <c r="A1358" t="s">
        <v>3194</v>
      </c>
      <c r="B1358" t="s">
        <v>356</v>
      </c>
      <c r="C1358" t="s">
        <v>1538</v>
      </c>
      <c r="D1358" s="2">
        <v>742021050</v>
      </c>
    </row>
    <row r="1359" spans="1:4" x14ac:dyDescent="0.3">
      <c r="A1359" t="s">
        <v>3195</v>
      </c>
      <c r="B1359" t="s">
        <v>356</v>
      </c>
      <c r="C1359" t="s">
        <v>1539</v>
      </c>
      <c r="D1359" s="2">
        <v>742024020</v>
      </c>
    </row>
    <row r="1360" spans="1:4" x14ac:dyDescent="0.3">
      <c r="A1360" t="s">
        <v>3226</v>
      </c>
      <c r="B1360" t="s">
        <v>373</v>
      </c>
      <c r="C1360" t="s">
        <v>1569</v>
      </c>
      <c r="D1360" s="2">
        <v>780054020</v>
      </c>
    </row>
    <row r="1361" spans="1:4" x14ac:dyDescent="0.3">
      <c r="A1361" t="s">
        <v>3225</v>
      </c>
      <c r="B1361" t="s">
        <v>373</v>
      </c>
      <c r="C1361" t="s">
        <v>1568</v>
      </c>
      <c r="D1361" s="2">
        <v>780051050</v>
      </c>
    </row>
    <row r="1362" spans="1:4" x14ac:dyDescent="0.3">
      <c r="A1362" t="s">
        <v>2225</v>
      </c>
      <c r="B1362" t="s">
        <v>38</v>
      </c>
      <c r="C1362" t="s">
        <v>623</v>
      </c>
      <c r="D1362" s="2">
        <v>100873000</v>
      </c>
    </row>
    <row r="1363" spans="1:4" x14ac:dyDescent="0.3">
      <c r="A1363" t="s">
        <v>2226</v>
      </c>
      <c r="B1363" t="s">
        <v>38</v>
      </c>
      <c r="C1363" t="s">
        <v>624</v>
      </c>
      <c r="D1363" s="2">
        <v>100874020</v>
      </c>
    </row>
    <row r="1364" spans="1:4" x14ac:dyDescent="0.3">
      <c r="A1364" t="s">
        <v>3339</v>
      </c>
      <c r="B1364" t="s">
        <v>420</v>
      </c>
      <c r="C1364" t="s">
        <v>1675</v>
      </c>
      <c r="D1364" s="2">
        <v>900764020</v>
      </c>
    </row>
    <row r="1365" spans="1:4" x14ac:dyDescent="0.3">
      <c r="A1365" t="s">
        <v>3338</v>
      </c>
      <c r="B1365" t="s">
        <v>420</v>
      </c>
      <c r="C1365" t="s">
        <v>1674</v>
      </c>
      <c r="D1365" s="2">
        <v>900761050</v>
      </c>
    </row>
    <row r="1366" spans="1:4" x14ac:dyDescent="0.3">
      <c r="A1366" t="s">
        <v>2575</v>
      </c>
      <c r="B1366" t="s">
        <v>152</v>
      </c>
      <c r="C1366" t="s">
        <v>963</v>
      </c>
      <c r="D1366" s="2">
        <v>350991050</v>
      </c>
    </row>
    <row r="1367" spans="1:4" x14ac:dyDescent="0.3">
      <c r="A1367" t="s">
        <v>2576</v>
      </c>
      <c r="B1367" t="s">
        <v>152</v>
      </c>
      <c r="C1367" t="s">
        <v>964</v>
      </c>
      <c r="D1367" s="2">
        <v>350994020</v>
      </c>
    </row>
    <row r="1368" spans="1:4" x14ac:dyDescent="0.3">
      <c r="A1368" t="s">
        <v>3076</v>
      </c>
      <c r="B1368" t="s">
        <v>300</v>
      </c>
      <c r="C1368" t="s">
        <v>1429</v>
      </c>
      <c r="D1368" s="2">
        <v>591131050</v>
      </c>
    </row>
    <row r="1369" spans="1:4" x14ac:dyDescent="0.3">
      <c r="A1369" t="s">
        <v>3077</v>
      </c>
      <c r="B1369" t="s">
        <v>300</v>
      </c>
      <c r="C1369" t="s">
        <v>1430</v>
      </c>
      <c r="D1369" s="2">
        <v>591134020</v>
      </c>
    </row>
    <row r="1370" spans="1:4" x14ac:dyDescent="0.3">
      <c r="A1370" t="s">
        <v>2181</v>
      </c>
      <c r="B1370" t="s">
        <v>15</v>
      </c>
      <c r="C1370" t="s">
        <v>579</v>
      </c>
      <c r="D1370" s="2">
        <v>51214020</v>
      </c>
    </row>
    <row r="1371" spans="1:4" x14ac:dyDescent="0.3">
      <c r="A1371" t="s">
        <v>2180</v>
      </c>
      <c r="B1371" t="s">
        <v>15</v>
      </c>
      <c r="C1371" t="s">
        <v>578</v>
      </c>
      <c r="D1371" s="2">
        <v>51213000</v>
      </c>
    </row>
    <row r="1372" spans="1:4" x14ac:dyDescent="0.3">
      <c r="A1372" t="s">
        <v>2412</v>
      </c>
      <c r="B1372" t="s">
        <v>97</v>
      </c>
      <c r="C1372" t="s">
        <v>808</v>
      </c>
      <c r="D1372" s="2">
        <v>220903000</v>
      </c>
    </row>
    <row r="1373" spans="1:4" x14ac:dyDescent="0.3">
      <c r="A1373" t="s">
        <v>2413</v>
      </c>
      <c r="B1373" t="s">
        <v>97</v>
      </c>
      <c r="C1373" t="s">
        <v>809</v>
      </c>
      <c r="D1373" s="2">
        <v>220904020</v>
      </c>
    </row>
    <row r="1374" spans="1:4" x14ac:dyDescent="0.3">
      <c r="A1374" t="s">
        <v>2690</v>
      </c>
      <c r="B1374" t="s">
        <v>178</v>
      </c>
      <c r="C1374" t="s">
        <v>1070</v>
      </c>
      <c r="D1374" s="2">
        <v>401014020</v>
      </c>
    </row>
    <row r="1375" spans="1:4" x14ac:dyDescent="0.3">
      <c r="A1375" t="s">
        <v>2423</v>
      </c>
      <c r="B1375" t="s">
        <v>101</v>
      </c>
      <c r="C1375" t="s">
        <v>817</v>
      </c>
      <c r="D1375" s="2">
        <v>220943000</v>
      </c>
    </row>
    <row r="1376" spans="1:4" x14ac:dyDescent="0.3">
      <c r="A1376" t="s">
        <v>2424</v>
      </c>
      <c r="B1376" t="s">
        <v>101</v>
      </c>
      <c r="C1376" t="s">
        <v>818</v>
      </c>
      <c r="D1376" s="2">
        <v>220944020</v>
      </c>
    </row>
    <row r="1377" spans="1:4" x14ac:dyDescent="0.3">
      <c r="A1377" t="s">
        <v>2592</v>
      </c>
      <c r="B1377" t="s">
        <v>158</v>
      </c>
      <c r="C1377" t="s">
        <v>978</v>
      </c>
      <c r="D1377" s="2">
        <v>361344020</v>
      </c>
    </row>
    <row r="1378" spans="1:4" x14ac:dyDescent="0.3">
      <c r="A1378" t="s">
        <v>2651</v>
      </c>
      <c r="B1378" t="s">
        <v>175</v>
      </c>
      <c r="C1378" t="s">
        <v>1036</v>
      </c>
      <c r="D1378" s="2">
        <v>391414040</v>
      </c>
    </row>
    <row r="1379" spans="1:4" x14ac:dyDescent="0.3">
      <c r="A1379" t="s">
        <v>2646</v>
      </c>
      <c r="B1379" t="s">
        <v>175</v>
      </c>
      <c r="C1379" t="s">
        <v>1031</v>
      </c>
      <c r="D1379" s="2">
        <v>391413080</v>
      </c>
    </row>
    <row r="1380" spans="1:4" x14ac:dyDescent="0.3">
      <c r="A1380" t="s">
        <v>2680</v>
      </c>
      <c r="B1380" t="s">
        <v>175</v>
      </c>
      <c r="C1380" t="s">
        <v>1060</v>
      </c>
      <c r="D1380" s="2">
        <v>391414760</v>
      </c>
    </row>
    <row r="1381" spans="1:4" x14ac:dyDescent="0.3">
      <c r="A1381" t="s">
        <v>2649</v>
      </c>
      <c r="B1381" t="s">
        <v>175</v>
      </c>
      <c r="C1381" t="s">
        <v>1034</v>
      </c>
      <c r="D1381" s="2">
        <v>391413140</v>
      </c>
    </row>
    <row r="1382" spans="1:4" x14ac:dyDescent="0.3">
      <c r="A1382" t="s">
        <v>2659</v>
      </c>
      <c r="B1382" t="s">
        <v>175</v>
      </c>
      <c r="C1382" t="s">
        <v>1043</v>
      </c>
      <c r="D1382" s="2">
        <v>391414260</v>
      </c>
    </row>
    <row r="1383" spans="1:4" x14ac:dyDescent="0.3">
      <c r="A1383" t="s">
        <v>2652</v>
      </c>
      <c r="B1383" t="s">
        <v>175</v>
      </c>
      <c r="C1383" t="s">
        <v>1037</v>
      </c>
      <c r="D1383" s="2">
        <v>391414060</v>
      </c>
    </row>
    <row r="1384" spans="1:4" x14ac:dyDescent="0.3">
      <c r="A1384" t="s">
        <v>2647</v>
      </c>
      <c r="B1384" t="s">
        <v>175</v>
      </c>
      <c r="C1384" t="s">
        <v>1032</v>
      </c>
      <c r="D1384" s="2">
        <v>391413100</v>
      </c>
    </row>
    <row r="1385" spans="1:4" x14ac:dyDescent="0.3">
      <c r="A1385" t="s">
        <v>2654</v>
      </c>
      <c r="B1385" t="s">
        <v>175</v>
      </c>
      <c r="C1385" t="s">
        <v>1039</v>
      </c>
      <c r="D1385" s="2">
        <v>391414100</v>
      </c>
    </row>
    <row r="1386" spans="1:4" x14ac:dyDescent="0.3">
      <c r="A1386" t="s">
        <v>2670</v>
      </c>
      <c r="B1386" t="s">
        <v>175</v>
      </c>
      <c r="C1386" t="s">
        <v>1052</v>
      </c>
      <c r="D1386" s="2">
        <v>391414500</v>
      </c>
    </row>
    <row r="1387" spans="1:4" x14ac:dyDescent="0.3">
      <c r="A1387" t="s">
        <v>2682</v>
      </c>
      <c r="B1387" t="s">
        <v>175</v>
      </c>
      <c r="C1387" t="s">
        <v>1062</v>
      </c>
      <c r="D1387" s="2">
        <v>391414800</v>
      </c>
    </row>
    <row r="1388" spans="1:4" x14ac:dyDescent="0.3">
      <c r="A1388" t="s">
        <v>2650</v>
      </c>
      <c r="B1388" t="s">
        <v>175</v>
      </c>
      <c r="C1388" t="s">
        <v>1035</v>
      </c>
      <c r="D1388" s="2">
        <v>391413160</v>
      </c>
    </row>
    <row r="1389" spans="1:4" x14ac:dyDescent="0.3">
      <c r="A1389" t="s">
        <v>2678</v>
      </c>
      <c r="B1389" t="s">
        <v>175</v>
      </c>
      <c r="C1389" t="s">
        <v>1058</v>
      </c>
      <c r="D1389" s="2">
        <v>391414720</v>
      </c>
    </row>
    <row r="1390" spans="1:4" x14ac:dyDescent="0.3">
      <c r="A1390" t="s">
        <v>2676</v>
      </c>
      <c r="B1390" t="s">
        <v>175</v>
      </c>
      <c r="C1390" t="s">
        <v>1057</v>
      </c>
      <c r="D1390" s="2">
        <v>391414680</v>
      </c>
    </row>
    <row r="1391" spans="1:4" x14ac:dyDescent="0.3">
      <c r="A1391" t="s">
        <v>2642</v>
      </c>
      <c r="B1391" t="s">
        <v>175</v>
      </c>
      <c r="C1391" t="s">
        <v>1027</v>
      </c>
      <c r="D1391" s="2">
        <v>391413000</v>
      </c>
    </row>
    <row r="1392" spans="1:4" x14ac:dyDescent="0.3">
      <c r="A1392" t="s">
        <v>2668</v>
      </c>
      <c r="B1392" t="s">
        <v>175</v>
      </c>
      <c r="C1392" t="s">
        <v>1051</v>
      </c>
      <c r="D1392" s="2">
        <v>391414400</v>
      </c>
    </row>
    <row r="1393" spans="1:4" x14ac:dyDescent="0.3">
      <c r="A1393" t="s">
        <v>2669</v>
      </c>
      <c r="B1393" t="s">
        <v>175</v>
      </c>
      <c r="C1393" t="s">
        <v>682</v>
      </c>
      <c r="D1393" s="2">
        <v>391414460</v>
      </c>
    </row>
    <row r="1394" spans="1:4" x14ac:dyDescent="0.3">
      <c r="A1394" t="s">
        <v>2648</v>
      </c>
      <c r="B1394" t="s">
        <v>175</v>
      </c>
      <c r="C1394" t="s">
        <v>1033</v>
      </c>
      <c r="D1394" s="2">
        <v>391413120</v>
      </c>
    </row>
    <row r="1395" spans="1:4" x14ac:dyDescent="0.3">
      <c r="A1395" t="s">
        <v>2660</v>
      </c>
      <c r="B1395" t="s">
        <v>175</v>
      </c>
      <c r="C1395" t="s">
        <v>1044</v>
      </c>
      <c r="D1395" s="2">
        <v>391414270</v>
      </c>
    </row>
    <row r="1396" spans="1:4" x14ac:dyDescent="0.3">
      <c r="A1396" t="s">
        <v>2674</v>
      </c>
      <c r="B1396" t="s">
        <v>175</v>
      </c>
      <c r="C1396" t="s">
        <v>1056</v>
      </c>
      <c r="D1396" s="2">
        <v>391414600</v>
      </c>
    </row>
    <row r="1397" spans="1:4" x14ac:dyDescent="0.3">
      <c r="A1397" t="s">
        <v>2681</v>
      </c>
      <c r="B1397" t="s">
        <v>175</v>
      </c>
      <c r="C1397" t="s">
        <v>1061</v>
      </c>
      <c r="D1397" s="2">
        <v>391414780</v>
      </c>
    </row>
    <row r="1398" spans="1:4" x14ac:dyDescent="0.3">
      <c r="A1398" t="s">
        <v>2645</v>
      </c>
      <c r="B1398" t="s">
        <v>175</v>
      </c>
      <c r="C1398" t="s">
        <v>1030</v>
      </c>
      <c r="D1398" s="2">
        <v>391413060</v>
      </c>
    </row>
    <row r="1399" spans="1:4" x14ac:dyDescent="0.3">
      <c r="A1399" t="s">
        <v>2677</v>
      </c>
      <c r="B1399" t="s">
        <v>175</v>
      </c>
      <c r="C1399" t="s">
        <v>972</v>
      </c>
      <c r="D1399" s="2">
        <v>391414710</v>
      </c>
    </row>
    <row r="1400" spans="1:4" x14ac:dyDescent="0.3">
      <c r="A1400" t="s">
        <v>2675</v>
      </c>
      <c r="B1400" t="s">
        <v>175</v>
      </c>
      <c r="C1400" t="s">
        <v>770</v>
      </c>
      <c r="D1400" s="2">
        <v>391414640</v>
      </c>
    </row>
    <row r="1401" spans="1:4" x14ac:dyDescent="0.3">
      <c r="A1401" t="s">
        <v>2683</v>
      </c>
      <c r="B1401" t="s">
        <v>175</v>
      </c>
      <c r="C1401" t="s">
        <v>1063</v>
      </c>
      <c r="D1401" s="2">
        <v>391414820</v>
      </c>
    </row>
    <row r="1402" spans="1:4" x14ac:dyDescent="0.3">
      <c r="A1402" t="s">
        <v>2666</v>
      </c>
      <c r="B1402" t="s">
        <v>175</v>
      </c>
      <c r="C1402" t="s">
        <v>680</v>
      </c>
      <c r="D1402" s="2">
        <v>391414360</v>
      </c>
    </row>
    <row r="1403" spans="1:4" x14ac:dyDescent="0.3">
      <c r="A1403" t="s">
        <v>2667</v>
      </c>
      <c r="B1403" t="s">
        <v>175</v>
      </c>
      <c r="C1403" t="s">
        <v>1050</v>
      </c>
      <c r="D1403" s="2">
        <v>391414380</v>
      </c>
    </row>
    <row r="1404" spans="1:4" x14ac:dyDescent="0.3">
      <c r="A1404" t="s">
        <v>2665</v>
      </c>
      <c r="B1404" t="s">
        <v>175</v>
      </c>
      <c r="C1404" t="s">
        <v>1049</v>
      </c>
      <c r="D1404" s="2">
        <v>391414340</v>
      </c>
    </row>
    <row r="1405" spans="1:4" x14ac:dyDescent="0.3">
      <c r="A1405" t="s">
        <v>2657</v>
      </c>
      <c r="B1405" t="s">
        <v>175</v>
      </c>
      <c r="C1405" t="s">
        <v>1042</v>
      </c>
      <c r="D1405" s="2">
        <v>391414160</v>
      </c>
    </row>
    <row r="1406" spans="1:4" x14ac:dyDescent="0.3">
      <c r="A1406" t="s">
        <v>2661</v>
      </c>
      <c r="B1406" t="s">
        <v>175</v>
      </c>
      <c r="C1406" t="s">
        <v>1045</v>
      </c>
      <c r="D1406" s="2">
        <v>391414280</v>
      </c>
    </row>
    <row r="1407" spans="1:4" x14ac:dyDescent="0.3">
      <c r="A1407" t="s">
        <v>2684</v>
      </c>
      <c r="B1407" t="s">
        <v>175</v>
      </c>
      <c r="C1407" t="s">
        <v>1064</v>
      </c>
      <c r="D1407" s="2">
        <v>391414830</v>
      </c>
    </row>
    <row r="1408" spans="1:4" x14ac:dyDescent="0.3">
      <c r="A1408" t="s">
        <v>2653</v>
      </c>
      <c r="B1408" t="s">
        <v>175</v>
      </c>
      <c r="C1408" t="s">
        <v>1038</v>
      </c>
      <c r="D1408" s="2">
        <v>391414080</v>
      </c>
    </row>
    <row r="1409" spans="1:4" x14ac:dyDescent="0.3">
      <c r="A1409" t="s">
        <v>2679</v>
      </c>
      <c r="B1409" t="s">
        <v>175</v>
      </c>
      <c r="C1409" t="s">
        <v>1059</v>
      </c>
      <c r="D1409" s="2">
        <v>391414740</v>
      </c>
    </row>
    <row r="1410" spans="1:4" x14ac:dyDescent="0.3">
      <c r="A1410" t="s">
        <v>2664</v>
      </c>
      <c r="B1410" t="s">
        <v>175</v>
      </c>
      <c r="C1410" t="s">
        <v>1048</v>
      </c>
      <c r="D1410" s="2">
        <v>391414330</v>
      </c>
    </row>
    <row r="1411" spans="1:4" x14ac:dyDescent="0.3">
      <c r="A1411" t="s">
        <v>2673</v>
      </c>
      <c r="B1411" t="s">
        <v>175</v>
      </c>
      <c r="C1411" t="s">
        <v>1055</v>
      </c>
      <c r="D1411" s="2">
        <v>391414580</v>
      </c>
    </row>
    <row r="1412" spans="1:4" x14ac:dyDescent="0.3">
      <c r="A1412" t="s">
        <v>2658</v>
      </c>
      <c r="B1412" t="s">
        <v>175</v>
      </c>
      <c r="C1412" t="s">
        <v>675</v>
      </c>
      <c r="D1412" s="2">
        <v>391414240</v>
      </c>
    </row>
    <row r="1413" spans="1:4" x14ac:dyDescent="0.3">
      <c r="A1413" t="s">
        <v>2671</v>
      </c>
      <c r="B1413" t="s">
        <v>175</v>
      </c>
      <c r="C1413" t="s">
        <v>1053</v>
      </c>
      <c r="D1413" s="2">
        <v>391414510</v>
      </c>
    </row>
    <row r="1414" spans="1:4" x14ac:dyDescent="0.3">
      <c r="A1414" t="s">
        <v>2643</v>
      </c>
      <c r="B1414" t="s">
        <v>175</v>
      </c>
      <c r="C1414" t="s">
        <v>1028</v>
      </c>
      <c r="D1414" s="2">
        <v>391413020</v>
      </c>
    </row>
    <row r="1415" spans="1:4" x14ac:dyDescent="0.3">
      <c r="A1415" t="s">
        <v>2685</v>
      </c>
      <c r="B1415" t="s">
        <v>175</v>
      </c>
      <c r="C1415" t="s">
        <v>1065</v>
      </c>
      <c r="D1415" s="2">
        <v>391414840</v>
      </c>
    </row>
    <row r="1416" spans="1:4" x14ac:dyDescent="0.3">
      <c r="A1416" t="s">
        <v>2644</v>
      </c>
      <c r="B1416" t="s">
        <v>175</v>
      </c>
      <c r="C1416" t="s">
        <v>1029</v>
      </c>
      <c r="D1416" s="2">
        <v>391413040</v>
      </c>
    </row>
    <row r="1417" spans="1:4" x14ac:dyDescent="0.3">
      <c r="A1417" t="s">
        <v>2672</v>
      </c>
      <c r="B1417" t="s">
        <v>175</v>
      </c>
      <c r="C1417" t="s">
        <v>1054</v>
      </c>
      <c r="D1417" s="2">
        <v>391414560</v>
      </c>
    </row>
    <row r="1418" spans="1:4" x14ac:dyDescent="0.3">
      <c r="A1418" t="s">
        <v>2655</v>
      </c>
      <c r="B1418" t="s">
        <v>175</v>
      </c>
      <c r="C1418" t="s">
        <v>1040</v>
      </c>
      <c r="D1418" s="2">
        <v>391414140</v>
      </c>
    </row>
    <row r="1419" spans="1:4" x14ac:dyDescent="0.3">
      <c r="A1419" t="s">
        <v>2656</v>
      </c>
      <c r="B1419" t="s">
        <v>175</v>
      </c>
      <c r="C1419" t="s">
        <v>1041</v>
      </c>
      <c r="D1419" s="2">
        <v>391414150</v>
      </c>
    </row>
    <row r="1420" spans="1:4" x14ac:dyDescent="0.3">
      <c r="A1420" t="s">
        <v>2662</v>
      </c>
      <c r="B1420" t="s">
        <v>175</v>
      </c>
      <c r="C1420" t="s">
        <v>1046</v>
      </c>
      <c r="D1420" s="2">
        <v>391414300</v>
      </c>
    </row>
    <row r="1421" spans="1:4" x14ac:dyDescent="0.3">
      <c r="A1421" t="s">
        <v>2641</v>
      </c>
      <c r="B1421" t="s">
        <v>175</v>
      </c>
      <c r="C1421" t="s">
        <v>1026</v>
      </c>
      <c r="D1421" s="2">
        <v>391411050</v>
      </c>
    </row>
    <row r="1422" spans="1:4" x14ac:dyDescent="0.3">
      <c r="A1422" t="s">
        <v>2663</v>
      </c>
      <c r="B1422" t="s">
        <v>175</v>
      </c>
      <c r="C1422" t="s">
        <v>1047</v>
      </c>
      <c r="D1422" s="2">
        <v>391414320</v>
      </c>
    </row>
    <row r="1423" spans="1:4" x14ac:dyDescent="0.3">
      <c r="A1423" t="s">
        <v>3399</v>
      </c>
      <c r="B1423" t="s">
        <v>430</v>
      </c>
      <c r="C1423" t="s">
        <v>1730</v>
      </c>
      <c r="D1423" s="2">
        <v>920903010</v>
      </c>
    </row>
    <row r="1424" spans="1:4" x14ac:dyDescent="0.3">
      <c r="A1424" t="s">
        <v>3402</v>
      </c>
      <c r="B1424" t="s">
        <v>430</v>
      </c>
      <c r="C1424" t="s">
        <v>1733</v>
      </c>
      <c r="D1424" s="2">
        <v>920904060</v>
      </c>
    </row>
    <row r="1425" spans="1:4" x14ac:dyDescent="0.3">
      <c r="A1425" t="s">
        <v>3401</v>
      </c>
      <c r="B1425" t="s">
        <v>430</v>
      </c>
      <c r="C1425" t="s">
        <v>1732</v>
      </c>
      <c r="D1425" s="2">
        <v>920904045</v>
      </c>
    </row>
    <row r="1426" spans="1:4" x14ac:dyDescent="0.3">
      <c r="A1426" t="s">
        <v>3404</v>
      </c>
      <c r="B1426" t="s">
        <v>430</v>
      </c>
      <c r="C1426" t="s">
        <v>1734</v>
      </c>
      <c r="D1426" s="2">
        <v>920904120</v>
      </c>
    </row>
    <row r="1427" spans="1:4" x14ac:dyDescent="0.3">
      <c r="A1427" t="s">
        <v>3398</v>
      </c>
      <c r="B1427" t="s">
        <v>430</v>
      </c>
      <c r="C1427" t="s">
        <v>1729</v>
      </c>
      <c r="D1427" s="2">
        <v>920903000</v>
      </c>
    </row>
    <row r="1428" spans="1:4" x14ac:dyDescent="0.3">
      <c r="A1428" t="s">
        <v>3403</v>
      </c>
      <c r="B1428" t="s">
        <v>430</v>
      </c>
      <c r="C1428" t="s">
        <v>609</v>
      </c>
      <c r="D1428" s="2">
        <v>920904080</v>
      </c>
    </row>
    <row r="1429" spans="1:4" x14ac:dyDescent="0.3">
      <c r="A1429" t="s">
        <v>3400</v>
      </c>
      <c r="B1429" t="s">
        <v>430</v>
      </c>
      <c r="C1429" t="s">
        <v>1731</v>
      </c>
      <c r="D1429" s="2">
        <v>920904040</v>
      </c>
    </row>
    <row r="1430" spans="1:4" x14ac:dyDescent="0.3">
      <c r="A1430" t="s">
        <v>3405</v>
      </c>
      <c r="B1430" t="s">
        <v>430</v>
      </c>
      <c r="C1430" t="s">
        <v>1735</v>
      </c>
      <c r="D1430" s="2">
        <v>920904140</v>
      </c>
    </row>
    <row r="1431" spans="1:4" x14ac:dyDescent="0.3">
      <c r="A1431" t="s">
        <v>2595</v>
      </c>
      <c r="B1431" t="s">
        <v>160</v>
      </c>
      <c r="C1431" t="s">
        <v>981</v>
      </c>
      <c r="D1431" s="2">
        <v>361364040</v>
      </c>
    </row>
    <row r="1432" spans="1:4" x14ac:dyDescent="0.3">
      <c r="A1432" t="s">
        <v>2594</v>
      </c>
      <c r="B1432" t="s">
        <v>160</v>
      </c>
      <c r="C1432" t="s">
        <v>980</v>
      </c>
      <c r="D1432" s="2">
        <v>361362050</v>
      </c>
    </row>
    <row r="1433" spans="1:4" x14ac:dyDescent="0.3">
      <c r="A1433" t="s">
        <v>3124</v>
      </c>
      <c r="B1433" t="s">
        <v>321</v>
      </c>
      <c r="C1433" t="s">
        <v>1475</v>
      </c>
      <c r="D1433" s="2">
        <v>661044020</v>
      </c>
    </row>
    <row r="1434" spans="1:4" x14ac:dyDescent="0.3">
      <c r="A1434" t="s">
        <v>3123</v>
      </c>
      <c r="B1434" t="s">
        <v>321</v>
      </c>
      <c r="C1434" t="s">
        <v>1474</v>
      </c>
      <c r="D1434" s="2">
        <v>661041050</v>
      </c>
    </row>
    <row r="1435" spans="1:4" x14ac:dyDescent="0.3">
      <c r="A1435" t="s">
        <v>3250</v>
      </c>
      <c r="B1435" t="s">
        <v>384</v>
      </c>
      <c r="C1435" t="s">
        <v>1591</v>
      </c>
      <c r="D1435" s="2">
        <v>810943000</v>
      </c>
    </row>
    <row r="1436" spans="1:4" x14ac:dyDescent="0.3">
      <c r="A1436" t="s">
        <v>3251</v>
      </c>
      <c r="B1436" t="s">
        <v>384</v>
      </c>
      <c r="C1436" t="s">
        <v>1592</v>
      </c>
      <c r="D1436" s="2">
        <v>810944020</v>
      </c>
    </row>
    <row r="1437" spans="1:4" x14ac:dyDescent="0.3">
      <c r="A1437" t="s">
        <v>2285</v>
      </c>
      <c r="B1437" t="s">
        <v>47</v>
      </c>
      <c r="C1437" t="s">
        <v>683</v>
      </c>
      <c r="D1437" s="2">
        <v>110824420</v>
      </c>
    </row>
    <row r="1438" spans="1:4" x14ac:dyDescent="0.3">
      <c r="A1438" t="s">
        <v>2276</v>
      </c>
      <c r="B1438" t="s">
        <v>47</v>
      </c>
      <c r="C1438" t="s">
        <v>674</v>
      </c>
      <c r="D1438" s="2">
        <v>110824080</v>
      </c>
    </row>
    <row r="1439" spans="1:4" x14ac:dyDescent="0.3">
      <c r="A1439" t="s">
        <v>2272</v>
      </c>
      <c r="B1439" t="s">
        <v>47</v>
      </c>
      <c r="C1439" t="s">
        <v>670</v>
      </c>
      <c r="D1439" s="2">
        <v>110823050</v>
      </c>
    </row>
    <row r="1440" spans="1:4" x14ac:dyDescent="0.3">
      <c r="A1440" t="s">
        <v>2270</v>
      </c>
      <c r="B1440" t="s">
        <v>47</v>
      </c>
      <c r="C1440" t="s">
        <v>668</v>
      </c>
      <c r="D1440" s="2">
        <v>110823010</v>
      </c>
    </row>
    <row r="1441" spans="1:4" x14ac:dyDescent="0.3">
      <c r="A1441" t="s">
        <v>2273</v>
      </c>
      <c r="B1441" t="s">
        <v>47</v>
      </c>
      <c r="C1441" t="s">
        <v>671</v>
      </c>
      <c r="D1441" s="2">
        <v>110824040</v>
      </c>
    </row>
    <row r="1442" spans="1:4" x14ac:dyDescent="0.3">
      <c r="A1442" t="s">
        <v>2278</v>
      </c>
      <c r="B1442" t="s">
        <v>47</v>
      </c>
      <c r="C1442" t="s">
        <v>676</v>
      </c>
      <c r="D1442" s="2">
        <v>110824140</v>
      </c>
    </row>
    <row r="1443" spans="1:4" x14ac:dyDescent="0.3">
      <c r="A1443" t="s">
        <v>2275</v>
      </c>
      <c r="B1443" t="s">
        <v>47</v>
      </c>
      <c r="C1443" t="s">
        <v>673</v>
      </c>
      <c r="D1443" s="2">
        <v>110824070</v>
      </c>
    </row>
    <row r="1444" spans="1:4" x14ac:dyDescent="0.3">
      <c r="A1444" t="s">
        <v>2281</v>
      </c>
      <c r="B1444" t="s">
        <v>47</v>
      </c>
      <c r="C1444" t="s">
        <v>679</v>
      </c>
      <c r="D1444" s="2">
        <v>110824260</v>
      </c>
    </row>
    <row r="1445" spans="1:4" x14ac:dyDescent="0.3">
      <c r="A1445" t="s">
        <v>2286</v>
      </c>
      <c r="B1445" t="s">
        <v>47</v>
      </c>
      <c r="C1445" t="s">
        <v>684</v>
      </c>
      <c r="D1445" s="2">
        <v>110824460</v>
      </c>
    </row>
    <row r="1446" spans="1:4" x14ac:dyDescent="0.3">
      <c r="A1446" t="s">
        <v>2282</v>
      </c>
      <c r="B1446" t="s">
        <v>47</v>
      </c>
      <c r="C1446" t="s">
        <v>680</v>
      </c>
      <c r="D1446" s="2">
        <v>110824280</v>
      </c>
    </row>
    <row r="1447" spans="1:4" x14ac:dyDescent="0.3">
      <c r="A1447" t="s">
        <v>2277</v>
      </c>
      <c r="B1447" t="s">
        <v>47</v>
      </c>
      <c r="C1447" t="s">
        <v>675</v>
      </c>
      <c r="D1447" s="2">
        <v>110824100</v>
      </c>
    </row>
    <row r="1448" spans="1:4" x14ac:dyDescent="0.3">
      <c r="A1448" t="s">
        <v>2283</v>
      </c>
      <c r="B1448" t="s">
        <v>47</v>
      </c>
      <c r="C1448" t="s">
        <v>681</v>
      </c>
      <c r="D1448" s="2">
        <v>110824390</v>
      </c>
    </row>
    <row r="1449" spans="1:4" x14ac:dyDescent="0.3">
      <c r="A1449" t="s">
        <v>2280</v>
      </c>
      <c r="B1449" t="s">
        <v>47</v>
      </c>
      <c r="C1449" t="s">
        <v>678</v>
      </c>
      <c r="D1449" s="2">
        <v>110824220</v>
      </c>
    </row>
    <row r="1450" spans="1:4" x14ac:dyDescent="0.3">
      <c r="A1450" t="s">
        <v>2271</v>
      </c>
      <c r="B1450" t="s">
        <v>47</v>
      </c>
      <c r="C1450" t="s">
        <v>669</v>
      </c>
      <c r="D1450" s="2">
        <v>110823020</v>
      </c>
    </row>
    <row r="1451" spans="1:4" x14ac:dyDescent="0.3">
      <c r="A1451" t="s">
        <v>2279</v>
      </c>
      <c r="B1451" t="s">
        <v>47</v>
      </c>
      <c r="C1451" t="s">
        <v>677</v>
      </c>
      <c r="D1451" s="2">
        <v>110824180</v>
      </c>
    </row>
    <row r="1452" spans="1:4" x14ac:dyDescent="0.3">
      <c r="A1452" t="s">
        <v>2269</v>
      </c>
      <c r="B1452" t="s">
        <v>47</v>
      </c>
      <c r="C1452" t="s">
        <v>667</v>
      </c>
      <c r="D1452" s="2">
        <v>110823000</v>
      </c>
    </row>
    <row r="1453" spans="1:4" x14ac:dyDescent="0.3">
      <c r="A1453" t="s">
        <v>2274</v>
      </c>
      <c r="B1453" t="s">
        <v>47</v>
      </c>
      <c r="C1453" t="s">
        <v>672</v>
      </c>
      <c r="D1453" s="2">
        <v>110824060</v>
      </c>
    </row>
    <row r="1454" spans="1:4" x14ac:dyDescent="0.3">
      <c r="A1454" t="s">
        <v>2284</v>
      </c>
      <c r="B1454" t="s">
        <v>47</v>
      </c>
      <c r="C1454" t="s">
        <v>682</v>
      </c>
      <c r="D1454" s="2">
        <v>110824400</v>
      </c>
    </row>
    <row r="1455" spans="1:4" x14ac:dyDescent="0.3">
      <c r="A1455" t="s">
        <v>3761</v>
      </c>
      <c r="B1455" t="s">
        <v>539</v>
      </c>
      <c r="C1455" t="s">
        <v>2097</v>
      </c>
      <c r="D1455" s="2">
        <v>1159126961</v>
      </c>
    </row>
    <row r="1456" spans="1:4" x14ac:dyDescent="0.3">
      <c r="A1456" t="s">
        <v>3926</v>
      </c>
      <c r="B1456" t="s">
        <v>3792</v>
      </c>
      <c r="C1456" t="s">
        <v>2089</v>
      </c>
      <c r="D1456" s="2">
        <v>1151155860</v>
      </c>
    </row>
    <row r="1457" spans="1:4" x14ac:dyDescent="0.3">
      <c r="A1457" t="s">
        <v>3927</v>
      </c>
      <c r="B1457" t="s">
        <v>3792</v>
      </c>
      <c r="C1457" t="s">
        <v>2077</v>
      </c>
      <c r="D1457" s="2">
        <v>1151154960</v>
      </c>
    </row>
    <row r="1458" spans="1:4" x14ac:dyDescent="0.3">
      <c r="A1458" t="s">
        <v>3928</v>
      </c>
      <c r="B1458" t="s">
        <v>3792</v>
      </c>
      <c r="C1458" t="s">
        <v>2080</v>
      </c>
      <c r="D1458" s="2">
        <v>1151155100</v>
      </c>
    </row>
    <row r="1459" spans="1:4" x14ac:dyDescent="0.3">
      <c r="A1459" t="s">
        <v>3929</v>
      </c>
      <c r="B1459" t="s">
        <v>3792</v>
      </c>
      <c r="C1459" t="s">
        <v>1734</v>
      </c>
      <c r="D1459" s="2">
        <v>1151155560</v>
      </c>
    </row>
    <row r="1460" spans="1:4" x14ac:dyDescent="0.3">
      <c r="A1460" t="s">
        <v>3930</v>
      </c>
      <c r="B1460" t="s">
        <v>3792</v>
      </c>
      <c r="C1460" t="s">
        <v>1901</v>
      </c>
      <c r="D1460" s="2">
        <v>1151154200</v>
      </c>
    </row>
    <row r="1461" spans="1:4" x14ac:dyDescent="0.3">
      <c r="A1461" t="s">
        <v>3931</v>
      </c>
      <c r="B1461" t="s">
        <v>3792</v>
      </c>
      <c r="C1461" t="s">
        <v>2082</v>
      </c>
      <c r="D1461" s="2">
        <v>1151155240</v>
      </c>
    </row>
    <row r="1462" spans="1:4" x14ac:dyDescent="0.3">
      <c r="A1462" t="s">
        <v>3932</v>
      </c>
      <c r="B1462" t="s">
        <v>3792</v>
      </c>
      <c r="C1462" t="s">
        <v>2076</v>
      </c>
      <c r="D1462" s="2">
        <v>1151154920</v>
      </c>
    </row>
    <row r="1463" spans="1:4" x14ac:dyDescent="0.3">
      <c r="A1463" t="s">
        <v>3933</v>
      </c>
      <c r="B1463" t="s">
        <v>3792</v>
      </c>
      <c r="C1463" t="s">
        <v>2067</v>
      </c>
      <c r="D1463" s="2">
        <v>1151154250</v>
      </c>
    </row>
    <row r="1464" spans="1:4" x14ac:dyDescent="0.3">
      <c r="A1464" t="s">
        <v>3934</v>
      </c>
      <c r="B1464" t="s">
        <v>3792</v>
      </c>
      <c r="C1464" t="s">
        <v>2079</v>
      </c>
      <c r="D1464" s="2">
        <v>1151155060</v>
      </c>
    </row>
    <row r="1465" spans="1:4" x14ac:dyDescent="0.3">
      <c r="A1465" t="s">
        <v>3935</v>
      </c>
      <c r="B1465" t="s">
        <v>3792</v>
      </c>
      <c r="C1465" t="s">
        <v>2091</v>
      </c>
      <c r="D1465" s="2">
        <v>1151155970</v>
      </c>
    </row>
    <row r="1466" spans="1:4" x14ac:dyDescent="0.3">
      <c r="A1466" t="s">
        <v>3936</v>
      </c>
      <c r="B1466" t="s">
        <v>3792</v>
      </c>
      <c r="C1466" t="s">
        <v>3794</v>
      </c>
      <c r="D1466" s="2">
        <v>1151155030</v>
      </c>
    </row>
    <row r="1467" spans="1:4" x14ac:dyDescent="0.3">
      <c r="A1467" t="s">
        <v>3937</v>
      </c>
      <c r="B1467" t="s">
        <v>3792</v>
      </c>
      <c r="C1467" t="s">
        <v>2071</v>
      </c>
      <c r="D1467" s="2">
        <v>1151154660</v>
      </c>
    </row>
    <row r="1468" spans="1:4" x14ac:dyDescent="0.3">
      <c r="A1468" t="s">
        <v>3938</v>
      </c>
      <c r="B1468" t="s">
        <v>3792</v>
      </c>
      <c r="C1468" t="s">
        <v>2056</v>
      </c>
      <c r="D1468" s="2">
        <v>1151151570</v>
      </c>
    </row>
    <row r="1469" spans="1:4" x14ac:dyDescent="0.3">
      <c r="A1469" t="s">
        <v>3939</v>
      </c>
      <c r="B1469" t="s">
        <v>3792</v>
      </c>
      <c r="C1469" t="s">
        <v>2059</v>
      </c>
      <c r="D1469" s="2">
        <v>1151153070</v>
      </c>
    </row>
    <row r="1470" spans="1:4" x14ac:dyDescent="0.3">
      <c r="A1470" t="s">
        <v>3940</v>
      </c>
      <c r="B1470" t="s">
        <v>3792</v>
      </c>
      <c r="C1470" t="s">
        <v>2074</v>
      </c>
      <c r="D1470" s="2">
        <v>1151154890</v>
      </c>
    </row>
    <row r="1471" spans="1:4" x14ac:dyDescent="0.3">
      <c r="A1471" t="s">
        <v>3941</v>
      </c>
      <c r="B1471" t="s">
        <v>3792</v>
      </c>
      <c r="C1471" t="s">
        <v>2066</v>
      </c>
      <c r="D1471" s="2">
        <v>1151154180</v>
      </c>
    </row>
    <row r="1472" spans="1:4" x14ac:dyDescent="0.3">
      <c r="A1472" t="s">
        <v>3942</v>
      </c>
      <c r="B1472" t="s">
        <v>3792</v>
      </c>
      <c r="C1472" t="s">
        <v>2088</v>
      </c>
      <c r="D1472" s="2">
        <v>1151155800</v>
      </c>
    </row>
    <row r="1473" spans="1:4" x14ac:dyDescent="0.3">
      <c r="A1473" t="s">
        <v>3943</v>
      </c>
      <c r="B1473" t="s">
        <v>3792</v>
      </c>
      <c r="C1473" t="s">
        <v>945</v>
      </c>
      <c r="D1473" s="2">
        <v>1151155600</v>
      </c>
    </row>
    <row r="1474" spans="1:4" x14ac:dyDescent="0.3">
      <c r="A1474" t="s">
        <v>3944</v>
      </c>
      <c r="B1474" t="s">
        <v>3792</v>
      </c>
      <c r="C1474" t="s">
        <v>2081</v>
      </c>
      <c r="D1474" s="2">
        <v>1151155180</v>
      </c>
    </row>
    <row r="1475" spans="1:4" x14ac:dyDescent="0.3">
      <c r="A1475" t="s">
        <v>3945</v>
      </c>
      <c r="B1475" t="s">
        <v>3792</v>
      </c>
      <c r="C1475" t="s">
        <v>2093</v>
      </c>
      <c r="D1475" s="2">
        <v>1151156120</v>
      </c>
    </row>
    <row r="1476" spans="1:4" x14ac:dyDescent="0.3">
      <c r="A1476" t="s">
        <v>3946</v>
      </c>
      <c r="B1476" t="s">
        <v>3792</v>
      </c>
      <c r="C1476" t="s">
        <v>2062</v>
      </c>
      <c r="D1476" s="2">
        <v>1151153260</v>
      </c>
    </row>
    <row r="1477" spans="1:4" x14ac:dyDescent="0.3">
      <c r="A1477" t="s">
        <v>3947</v>
      </c>
      <c r="B1477" t="s">
        <v>3792</v>
      </c>
      <c r="C1477" t="s">
        <v>2090</v>
      </c>
      <c r="D1477" s="2">
        <v>1151155960</v>
      </c>
    </row>
    <row r="1478" spans="1:4" x14ac:dyDescent="0.3">
      <c r="A1478" t="s">
        <v>3948</v>
      </c>
      <c r="B1478" t="s">
        <v>3792</v>
      </c>
      <c r="C1478" t="s">
        <v>2070</v>
      </c>
      <c r="D1478" s="2">
        <v>1151154470</v>
      </c>
    </row>
    <row r="1479" spans="1:4" x14ac:dyDescent="0.3">
      <c r="A1479" t="s">
        <v>3949</v>
      </c>
      <c r="B1479" t="s">
        <v>3792</v>
      </c>
      <c r="C1479" t="s">
        <v>2086</v>
      </c>
      <c r="D1479" s="2">
        <v>1151155620</v>
      </c>
    </row>
    <row r="1480" spans="1:4" x14ac:dyDescent="0.3">
      <c r="A1480" t="s">
        <v>3950</v>
      </c>
      <c r="B1480" t="s">
        <v>3792</v>
      </c>
      <c r="C1480" t="s">
        <v>2078</v>
      </c>
      <c r="D1480" s="2">
        <v>1151154990</v>
      </c>
    </row>
    <row r="1481" spans="1:4" x14ac:dyDescent="0.3">
      <c r="A1481" t="s">
        <v>3951</v>
      </c>
      <c r="B1481" t="s">
        <v>3792</v>
      </c>
      <c r="C1481" t="s">
        <v>2061</v>
      </c>
      <c r="D1481" s="2">
        <v>1151153250</v>
      </c>
    </row>
    <row r="1482" spans="1:4" x14ac:dyDescent="0.3">
      <c r="A1482" t="s">
        <v>3952</v>
      </c>
      <c r="B1482" t="s">
        <v>3792</v>
      </c>
      <c r="C1482" t="s">
        <v>2085</v>
      </c>
      <c r="D1482" s="2">
        <v>1151155610</v>
      </c>
    </row>
    <row r="1483" spans="1:4" x14ac:dyDescent="0.3">
      <c r="A1483" t="s">
        <v>3953</v>
      </c>
      <c r="B1483" t="s">
        <v>3792</v>
      </c>
      <c r="C1483" t="s">
        <v>1862</v>
      </c>
      <c r="D1483" s="2">
        <v>1151154880</v>
      </c>
    </row>
    <row r="1484" spans="1:4" x14ac:dyDescent="0.3">
      <c r="A1484" t="s">
        <v>3954</v>
      </c>
      <c r="B1484" t="s">
        <v>3792</v>
      </c>
      <c r="C1484" t="s">
        <v>2069</v>
      </c>
      <c r="D1484" s="2">
        <v>1151154420</v>
      </c>
    </row>
    <row r="1485" spans="1:4" x14ac:dyDescent="0.3">
      <c r="A1485" t="s">
        <v>3955</v>
      </c>
      <c r="B1485" t="s">
        <v>3792</v>
      </c>
      <c r="C1485" t="s">
        <v>2057</v>
      </c>
      <c r="D1485" s="2">
        <v>1151152080</v>
      </c>
    </row>
    <row r="1486" spans="1:4" x14ac:dyDescent="0.3">
      <c r="A1486" t="s">
        <v>3956</v>
      </c>
      <c r="B1486" t="s">
        <v>3792</v>
      </c>
      <c r="C1486" t="s">
        <v>2072</v>
      </c>
      <c r="D1486" s="2">
        <v>1151154730</v>
      </c>
    </row>
    <row r="1487" spans="1:4" x14ac:dyDescent="0.3">
      <c r="A1487" t="s">
        <v>3957</v>
      </c>
      <c r="B1487" t="s">
        <v>3792</v>
      </c>
      <c r="C1487" t="s">
        <v>2084</v>
      </c>
      <c r="D1487" s="2">
        <v>1151155590</v>
      </c>
    </row>
    <row r="1488" spans="1:4" x14ac:dyDescent="0.3">
      <c r="A1488" t="s">
        <v>3958</v>
      </c>
      <c r="B1488" t="s">
        <v>3792</v>
      </c>
      <c r="C1488" t="s">
        <v>2068</v>
      </c>
      <c r="D1488" s="2">
        <v>1151154400</v>
      </c>
    </row>
    <row r="1489" spans="1:4" x14ac:dyDescent="0.3">
      <c r="A1489" t="s">
        <v>3959</v>
      </c>
      <c r="B1489" t="s">
        <v>3792</v>
      </c>
      <c r="C1489" t="s">
        <v>2064</v>
      </c>
      <c r="D1489" s="2">
        <v>1151154000</v>
      </c>
    </row>
    <row r="1490" spans="1:4" x14ac:dyDescent="0.3">
      <c r="A1490" t="s">
        <v>3960</v>
      </c>
      <c r="B1490" t="s">
        <v>3792</v>
      </c>
      <c r="C1490" t="s">
        <v>741</v>
      </c>
      <c r="D1490" s="2">
        <v>1151155020</v>
      </c>
    </row>
    <row r="1491" spans="1:4" x14ac:dyDescent="0.3">
      <c r="A1491" t="s">
        <v>3961</v>
      </c>
      <c r="B1491" t="s">
        <v>3792</v>
      </c>
      <c r="C1491" t="s">
        <v>2063</v>
      </c>
      <c r="D1491" s="2">
        <v>1151153390</v>
      </c>
    </row>
    <row r="1492" spans="1:4" x14ac:dyDescent="0.3">
      <c r="A1492" t="s">
        <v>3962</v>
      </c>
      <c r="B1492" t="s">
        <v>3792</v>
      </c>
      <c r="C1492" t="s">
        <v>1172</v>
      </c>
      <c r="D1492" s="2">
        <v>1151155340</v>
      </c>
    </row>
    <row r="1493" spans="1:4" x14ac:dyDescent="0.3">
      <c r="A1493" t="s">
        <v>3963</v>
      </c>
      <c r="B1493" t="s">
        <v>3792</v>
      </c>
      <c r="C1493" t="s">
        <v>2092</v>
      </c>
      <c r="D1493" s="2">
        <v>1151156010</v>
      </c>
    </row>
    <row r="1494" spans="1:4" x14ac:dyDescent="0.3">
      <c r="A1494" t="s">
        <v>3964</v>
      </c>
      <c r="B1494" t="s">
        <v>3792</v>
      </c>
      <c r="C1494" t="s">
        <v>2087</v>
      </c>
      <c r="D1494" s="2">
        <v>1151155780</v>
      </c>
    </row>
    <row r="1495" spans="1:4" x14ac:dyDescent="0.3">
      <c r="A1495" t="s">
        <v>3965</v>
      </c>
      <c r="B1495" t="s">
        <v>3792</v>
      </c>
      <c r="C1495" t="s">
        <v>1881</v>
      </c>
      <c r="D1495" s="2">
        <v>1151155500</v>
      </c>
    </row>
    <row r="1496" spans="1:4" x14ac:dyDescent="0.3">
      <c r="A1496" t="s">
        <v>3966</v>
      </c>
      <c r="B1496" t="s">
        <v>3792</v>
      </c>
      <c r="C1496" t="s">
        <v>2083</v>
      </c>
      <c r="D1496" s="2">
        <v>1151155260</v>
      </c>
    </row>
    <row r="1497" spans="1:4" x14ac:dyDescent="0.3">
      <c r="A1497" t="s">
        <v>3967</v>
      </c>
      <c r="B1497" t="s">
        <v>3792</v>
      </c>
      <c r="C1497" t="s">
        <v>2075</v>
      </c>
      <c r="D1497" s="2">
        <v>1151154900</v>
      </c>
    </row>
    <row r="1498" spans="1:4" x14ac:dyDescent="0.3">
      <c r="A1498" t="s">
        <v>3968</v>
      </c>
      <c r="B1498" t="s">
        <v>3792</v>
      </c>
      <c r="C1498" t="s">
        <v>2065</v>
      </c>
      <c r="D1498" s="2">
        <v>1151154060</v>
      </c>
    </row>
    <row r="1499" spans="1:4" x14ac:dyDescent="0.3">
      <c r="A1499" t="s">
        <v>3969</v>
      </c>
      <c r="B1499" t="s">
        <v>3792</v>
      </c>
      <c r="C1499" t="s">
        <v>2073</v>
      </c>
      <c r="D1499" s="2">
        <v>1151154780</v>
      </c>
    </row>
    <row r="1500" spans="1:4" x14ac:dyDescent="0.3">
      <c r="A1500" t="s">
        <v>3970</v>
      </c>
      <c r="B1500" t="s">
        <v>3792</v>
      </c>
      <c r="C1500" t="s">
        <v>2060</v>
      </c>
      <c r="D1500" s="2">
        <v>1151153230</v>
      </c>
    </row>
    <row r="1501" spans="1:4" x14ac:dyDescent="0.3">
      <c r="A1501" t="s">
        <v>3971</v>
      </c>
      <c r="B1501" t="s">
        <v>3792</v>
      </c>
      <c r="C1501" t="s">
        <v>2058</v>
      </c>
      <c r="D1501" s="2">
        <v>1151153050</v>
      </c>
    </row>
    <row r="1502" spans="1:4" x14ac:dyDescent="0.3">
      <c r="A1502" t="s">
        <v>2616</v>
      </c>
      <c r="B1502" t="s">
        <v>167</v>
      </c>
      <c r="C1502" t="s">
        <v>1001</v>
      </c>
      <c r="D1502" s="2">
        <v>380454020</v>
      </c>
    </row>
    <row r="1503" spans="1:4" x14ac:dyDescent="0.3">
      <c r="A1503" t="s">
        <v>2615</v>
      </c>
      <c r="B1503" t="s">
        <v>167</v>
      </c>
      <c r="C1503" t="s">
        <v>1000</v>
      </c>
      <c r="D1503" s="2">
        <v>380451050</v>
      </c>
    </row>
    <row r="1504" spans="1:4" x14ac:dyDescent="0.3">
      <c r="A1504" t="s">
        <v>3432</v>
      </c>
      <c r="B1504" t="s">
        <v>441</v>
      </c>
      <c r="C1504" t="s">
        <v>1759</v>
      </c>
      <c r="D1504" s="2">
        <v>950594040</v>
      </c>
    </row>
    <row r="1505" spans="1:4" x14ac:dyDescent="0.3">
      <c r="A1505" t="s">
        <v>3430</v>
      </c>
      <c r="B1505" t="s">
        <v>441</v>
      </c>
      <c r="C1505" t="s">
        <v>1757</v>
      </c>
      <c r="D1505" s="2">
        <v>950592050</v>
      </c>
    </row>
    <row r="1506" spans="1:4" x14ac:dyDescent="0.3">
      <c r="A1506" t="s">
        <v>3431</v>
      </c>
      <c r="B1506" t="s">
        <v>441</v>
      </c>
      <c r="C1506" t="s">
        <v>1758</v>
      </c>
      <c r="D1506" s="2">
        <v>950594020</v>
      </c>
    </row>
    <row r="1507" spans="1:4" x14ac:dyDescent="0.3">
      <c r="A1507" t="s">
        <v>2526</v>
      </c>
      <c r="B1507" t="s">
        <v>124</v>
      </c>
      <c r="C1507" t="s">
        <v>914</v>
      </c>
      <c r="D1507" s="2">
        <v>281034020</v>
      </c>
    </row>
    <row r="1508" spans="1:4" x14ac:dyDescent="0.3">
      <c r="A1508" t="s">
        <v>2525</v>
      </c>
      <c r="B1508" t="s">
        <v>124</v>
      </c>
      <c r="C1508" t="s">
        <v>913</v>
      </c>
      <c r="D1508" s="2">
        <v>281033000</v>
      </c>
    </row>
    <row r="1509" spans="1:4" x14ac:dyDescent="0.3">
      <c r="A1509" t="s">
        <v>2553</v>
      </c>
      <c r="B1509" t="s">
        <v>138</v>
      </c>
      <c r="C1509" t="s">
        <v>941</v>
      </c>
      <c r="D1509" s="2">
        <v>320581050</v>
      </c>
    </row>
    <row r="1510" spans="1:4" x14ac:dyDescent="0.3">
      <c r="A1510" t="s">
        <v>2554</v>
      </c>
      <c r="B1510" t="s">
        <v>138</v>
      </c>
      <c r="C1510" t="s">
        <v>942</v>
      </c>
      <c r="D1510" s="2">
        <v>320584020</v>
      </c>
    </row>
    <row r="1511" spans="1:4" x14ac:dyDescent="0.3">
      <c r="A1511" t="s">
        <v>2391</v>
      </c>
      <c r="B1511" t="s">
        <v>89</v>
      </c>
      <c r="C1511" t="s">
        <v>787</v>
      </c>
      <c r="D1511" s="2">
        <v>200013000</v>
      </c>
    </row>
    <row r="1512" spans="1:4" x14ac:dyDescent="0.3">
      <c r="A1512" t="s">
        <v>2392</v>
      </c>
      <c r="B1512" t="s">
        <v>89</v>
      </c>
      <c r="C1512" t="s">
        <v>788</v>
      </c>
      <c r="D1512" s="2">
        <v>200014020</v>
      </c>
    </row>
    <row r="1513" spans="1:4" x14ac:dyDescent="0.3">
      <c r="A1513" t="s">
        <v>2318</v>
      </c>
      <c r="B1513" t="s">
        <v>63</v>
      </c>
      <c r="C1513" t="s">
        <v>716</v>
      </c>
      <c r="D1513" s="2">
        <v>150011050</v>
      </c>
    </row>
    <row r="1514" spans="1:4" x14ac:dyDescent="0.3">
      <c r="A1514" t="s">
        <v>2319</v>
      </c>
      <c r="B1514" t="s">
        <v>63</v>
      </c>
      <c r="C1514" t="s">
        <v>717</v>
      </c>
      <c r="D1514" s="2">
        <v>150014020</v>
      </c>
    </row>
    <row r="1515" spans="1:4" x14ac:dyDescent="0.3">
      <c r="A1515" t="s">
        <v>2638</v>
      </c>
      <c r="B1515" t="s">
        <v>173</v>
      </c>
      <c r="C1515" t="s">
        <v>1023</v>
      </c>
      <c r="D1515" s="2">
        <v>391374020</v>
      </c>
    </row>
    <row r="1516" spans="1:4" x14ac:dyDescent="0.3">
      <c r="A1516" t="s">
        <v>2637</v>
      </c>
      <c r="B1516" t="s">
        <v>173</v>
      </c>
      <c r="C1516" t="s">
        <v>1022</v>
      </c>
      <c r="D1516" s="2">
        <v>391373000</v>
      </c>
    </row>
    <row r="1517" spans="1:4" x14ac:dyDescent="0.3">
      <c r="A1517" t="s">
        <v>2593</v>
      </c>
      <c r="B1517" t="s">
        <v>159</v>
      </c>
      <c r="C1517" t="s">
        <v>979</v>
      </c>
      <c r="D1517" s="2">
        <v>361354020</v>
      </c>
    </row>
    <row r="1518" spans="1:4" x14ac:dyDescent="0.3">
      <c r="A1518" t="s">
        <v>2363</v>
      </c>
      <c r="B1518" t="s">
        <v>80</v>
      </c>
      <c r="C1518" t="s">
        <v>759</v>
      </c>
      <c r="D1518" s="2">
        <v>191404020</v>
      </c>
    </row>
    <row r="1519" spans="1:4" x14ac:dyDescent="0.3">
      <c r="A1519" t="s">
        <v>2229</v>
      </c>
      <c r="B1519" t="s">
        <v>40</v>
      </c>
      <c r="C1519" t="s">
        <v>627</v>
      </c>
      <c r="D1519" s="2">
        <v>100903000</v>
      </c>
    </row>
    <row r="1520" spans="1:4" x14ac:dyDescent="0.3">
      <c r="A1520" t="s">
        <v>2230</v>
      </c>
      <c r="B1520" t="s">
        <v>40</v>
      </c>
      <c r="C1520" t="s">
        <v>628</v>
      </c>
      <c r="D1520" s="2">
        <v>100904020</v>
      </c>
    </row>
    <row r="1521" spans="1:4" x14ac:dyDescent="0.3">
      <c r="A1521" t="s">
        <v>3699</v>
      </c>
      <c r="B1521" t="s">
        <v>506</v>
      </c>
      <c r="C1521" t="s">
        <v>2003</v>
      </c>
      <c r="D1521" s="2">
        <v>1071514020</v>
      </c>
    </row>
    <row r="1522" spans="1:4" x14ac:dyDescent="0.3">
      <c r="A1522" t="s">
        <v>2596</v>
      </c>
      <c r="B1522" t="s">
        <v>161</v>
      </c>
      <c r="C1522" t="s">
        <v>982</v>
      </c>
      <c r="D1522" s="2">
        <v>361373000</v>
      </c>
    </row>
    <row r="1523" spans="1:4" x14ac:dyDescent="0.3">
      <c r="A1523" t="s">
        <v>2597</v>
      </c>
      <c r="B1523" t="s">
        <v>161</v>
      </c>
      <c r="C1523" t="s">
        <v>983</v>
      </c>
      <c r="D1523" s="2">
        <v>361374020</v>
      </c>
    </row>
    <row r="1524" spans="1:4" x14ac:dyDescent="0.3">
      <c r="A1524" t="s">
        <v>3703</v>
      </c>
      <c r="B1524" t="s">
        <v>508</v>
      </c>
      <c r="C1524" t="s">
        <v>2007</v>
      </c>
      <c r="D1524" s="2">
        <v>1071534020</v>
      </c>
    </row>
    <row r="1525" spans="1:4" x14ac:dyDescent="0.3">
      <c r="A1525" t="s">
        <v>3702</v>
      </c>
      <c r="B1525" t="s">
        <v>508</v>
      </c>
      <c r="C1525" t="s">
        <v>2006</v>
      </c>
      <c r="D1525" s="2">
        <v>1071531050</v>
      </c>
    </row>
    <row r="1526" spans="1:4" x14ac:dyDescent="0.3">
      <c r="A1526" t="s">
        <v>2976</v>
      </c>
      <c r="B1526" t="s">
        <v>260</v>
      </c>
      <c r="C1526" t="s">
        <v>1336</v>
      </c>
      <c r="D1526" s="2">
        <v>500094020</v>
      </c>
    </row>
    <row r="1527" spans="1:4" x14ac:dyDescent="0.3">
      <c r="A1527" t="s">
        <v>3300</v>
      </c>
      <c r="B1527" t="s">
        <v>402</v>
      </c>
      <c r="C1527" t="s">
        <v>1639</v>
      </c>
      <c r="D1527" s="2">
        <v>850434020</v>
      </c>
    </row>
    <row r="1528" spans="1:4" x14ac:dyDescent="0.3">
      <c r="A1528" t="s">
        <v>3628</v>
      </c>
      <c r="B1528" t="s">
        <v>470</v>
      </c>
      <c r="C1528" t="s">
        <v>1937</v>
      </c>
      <c r="D1528" s="2">
        <v>971314020</v>
      </c>
    </row>
    <row r="1529" spans="1:4" x14ac:dyDescent="0.3">
      <c r="A1529" t="s">
        <v>3627</v>
      </c>
      <c r="B1529" t="s">
        <v>470</v>
      </c>
      <c r="C1529" t="s">
        <v>1936</v>
      </c>
      <c r="D1529" s="2">
        <v>971311050</v>
      </c>
    </row>
    <row r="1530" spans="1:4" x14ac:dyDescent="0.3">
      <c r="A1530" t="s">
        <v>3689</v>
      </c>
      <c r="B1530" t="s">
        <v>500</v>
      </c>
      <c r="C1530" t="s">
        <v>1994</v>
      </c>
      <c r="D1530" s="2">
        <v>1060024020</v>
      </c>
    </row>
    <row r="1531" spans="1:4" x14ac:dyDescent="0.3">
      <c r="A1531" t="s">
        <v>2165</v>
      </c>
      <c r="B1531" t="s">
        <v>8</v>
      </c>
      <c r="C1531" t="s">
        <v>563</v>
      </c>
      <c r="D1531" s="2">
        <v>30311050</v>
      </c>
    </row>
    <row r="1532" spans="1:4" x14ac:dyDescent="0.3">
      <c r="A1532" t="s">
        <v>2166</v>
      </c>
      <c r="B1532" t="s">
        <v>8</v>
      </c>
      <c r="C1532" t="s">
        <v>564</v>
      </c>
      <c r="D1532" s="2">
        <v>30314020</v>
      </c>
    </row>
    <row r="1533" spans="1:4" x14ac:dyDescent="0.3">
      <c r="A1533" t="s">
        <v>3198</v>
      </c>
      <c r="B1533" t="s">
        <v>358</v>
      </c>
      <c r="C1533" t="s">
        <v>1542</v>
      </c>
      <c r="D1533" s="2">
        <v>750851050</v>
      </c>
    </row>
    <row r="1534" spans="1:4" x14ac:dyDescent="0.3">
      <c r="A1534" t="s">
        <v>3199</v>
      </c>
      <c r="B1534" t="s">
        <v>358</v>
      </c>
      <c r="C1534" t="s">
        <v>1543</v>
      </c>
      <c r="D1534" s="2">
        <v>750854020</v>
      </c>
    </row>
    <row r="1535" spans="1:4" x14ac:dyDescent="0.3">
      <c r="A1535" t="s">
        <v>3779</v>
      </c>
      <c r="B1535" t="s">
        <v>548</v>
      </c>
      <c r="C1535" t="s">
        <v>548</v>
      </c>
      <c r="D1535" s="2">
        <v>1159306905</v>
      </c>
    </row>
    <row r="1536" spans="1:4" x14ac:dyDescent="0.3">
      <c r="A1536" t="s">
        <v>3777</v>
      </c>
      <c r="B1536" t="s">
        <v>546</v>
      </c>
      <c r="C1536" t="s">
        <v>546</v>
      </c>
      <c r="D1536" s="2">
        <v>1159266905</v>
      </c>
    </row>
    <row r="1537" spans="1:4" x14ac:dyDescent="0.3">
      <c r="A1537" t="s">
        <v>3209</v>
      </c>
      <c r="B1537" t="s">
        <v>364</v>
      </c>
      <c r="C1537" t="s">
        <v>1552</v>
      </c>
      <c r="D1537" s="2">
        <v>771004020</v>
      </c>
    </row>
    <row r="1538" spans="1:4" x14ac:dyDescent="0.3">
      <c r="A1538" t="s">
        <v>2350</v>
      </c>
      <c r="B1538" t="s">
        <v>73</v>
      </c>
      <c r="C1538" t="s">
        <v>746</v>
      </c>
      <c r="D1538" s="2">
        <v>171221050</v>
      </c>
    </row>
    <row r="1539" spans="1:4" x14ac:dyDescent="0.3">
      <c r="A1539" t="s">
        <v>2351</v>
      </c>
      <c r="B1539" t="s">
        <v>73</v>
      </c>
      <c r="C1539" t="s">
        <v>747</v>
      </c>
      <c r="D1539" s="2">
        <v>171224020</v>
      </c>
    </row>
    <row r="1540" spans="1:4" x14ac:dyDescent="0.3">
      <c r="A1540" t="s">
        <v>3137</v>
      </c>
      <c r="B1540" t="s">
        <v>329</v>
      </c>
      <c r="C1540" t="s">
        <v>1488</v>
      </c>
      <c r="D1540" s="2">
        <v>680734060</v>
      </c>
    </row>
    <row r="1541" spans="1:4" x14ac:dyDescent="0.3">
      <c r="A1541" t="s">
        <v>3136</v>
      </c>
      <c r="B1541" t="s">
        <v>329</v>
      </c>
      <c r="C1541" t="s">
        <v>1487</v>
      </c>
      <c r="D1541" s="2">
        <v>680733000</v>
      </c>
    </row>
    <row r="1542" spans="1:4" x14ac:dyDescent="0.3">
      <c r="A1542" t="s">
        <v>2693</v>
      </c>
      <c r="B1542" t="s">
        <v>181</v>
      </c>
      <c r="C1542" t="s">
        <v>1072</v>
      </c>
      <c r="D1542" s="2">
        <v>401073000</v>
      </c>
    </row>
    <row r="1543" spans="1:4" x14ac:dyDescent="0.3">
      <c r="A1543" t="s">
        <v>2694</v>
      </c>
      <c r="B1543" t="s">
        <v>181</v>
      </c>
      <c r="C1543" t="s">
        <v>1073</v>
      </c>
      <c r="D1543" s="2">
        <v>401074060</v>
      </c>
    </row>
    <row r="1544" spans="1:4" x14ac:dyDescent="0.3">
      <c r="A1544" t="s">
        <v>2546</v>
      </c>
      <c r="B1544" t="s">
        <v>134</v>
      </c>
      <c r="C1544" t="s">
        <v>934</v>
      </c>
      <c r="D1544" s="2">
        <v>311224020</v>
      </c>
    </row>
    <row r="1545" spans="1:4" x14ac:dyDescent="0.3">
      <c r="A1545" t="s">
        <v>2545</v>
      </c>
      <c r="B1545" t="s">
        <v>134</v>
      </c>
      <c r="C1545" t="s">
        <v>933</v>
      </c>
      <c r="D1545" s="2">
        <v>311221050</v>
      </c>
    </row>
    <row r="1546" spans="1:4" x14ac:dyDescent="0.3">
      <c r="A1546" t="s">
        <v>3060</v>
      </c>
      <c r="B1546" t="s">
        <v>293</v>
      </c>
      <c r="C1546" t="s">
        <v>1415</v>
      </c>
      <c r="D1546" s="2">
        <v>570034050</v>
      </c>
    </row>
    <row r="1547" spans="1:4" x14ac:dyDescent="0.3">
      <c r="A1547" t="s">
        <v>3063</v>
      </c>
      <c r="B1547" t="s">
        <v>293</v>
      </c>
      <c r="C1547" t="s">
        <v>1417</v>
      </c>
      <c r="D1547" s="2">
        <v>570034090</v>
      </c>
    </row>
    <row r="1548" spans="1:4" x14ac:dyDescent="0.3">
      <c r="A1548" t="s">
        <v>3062</v>
      </c>
      <c r="B1548" t="s">
        <v>293</v>
      </c>
      <c r="C1548" t="s">
        <v>1416</v>
      </c>
      <c r="D1548" s="2">
        <v>570034080</v>
      </c>
    </row>
    <row r="1549" spans="1:4" x14ac:dyDescent="0.3">
      <c r="A1549" t="s">
        <v>3055</v>
      </c>
      <c r="B1549" t="s">
        <v>293</v>
      </c>
      <c r="C1549" t="s">
        <v>1411</v>
      </c>
      <c r="D1549" s="2">
        <v>570033000</v>
      </c>
    </row>
    <row r="1550" spans="1:4" x14ac:dyDescent="0.3">
      <c r="A1550" t="s">
        <v>3059</v>
      </c>
      <c r="B1550" t="s">
        <v>293</v>
      </c>
      <c r="C1550" t="s">
        <v>1414</v>
      </c>
      <c r="D1550" s="2">
        <v>570034040</v>
      </c>
    </row>
    <row r="1551" spans="1:4" x14ac:dyDescent="0.3">
      <c r="A1551" t="s">
        <v>3058</v>
      </c>
      <c r="B1551" t="s">
        <v>293</v>
      </c>
      <c r="C1551" t="s">
        <v>1260</v>
      </c>
      <c r="D1551" s="2">
        <v>570034030</v>
      </c>
    </row>
    <row r="1552" spans="1:4" x14ac:dyDescent="0.3">
      <c r="A1552" t="s">
        <v>3061</v>
      </c>
      <c r="B1552" t="s">
        <v>293</v>
      </c>
      <c r="C1552" t="s">
        <v>609</v>
      </c>
      <c r="D1552" s="2">
        <v>570034070</v>
      </c>
    </row>
    <row r="1553" spans="1:4" x14ac:dyDescent="0.3">
      <c r="A1553" t="s">
        <v>3057</v>
      </c>
      <c r="B1553" t="s">
        <v>293</v>
      </c>
      <c r="C1553" t="s">
        <v>1413</v>
      </c>
      <c r="D1553" s="2">
        <v>570034020</v>
      </c>
    </row>
    <row r="1554" spans="1:4" x14ac:dyDescent="0.3">
      <c r="A1554" t="s">
        <v>3056</v>
      </c>
      <c r="B1554" t="s">
        <v>293</v>
      </c>
      <c r="C1554" t="s">
        <v>1412</v>
      </c>
      <c r="D1554" s="2">
        <v>570033010</v>
      </c>
    </row>
    <row r="1555" spans="1:4" x14ac:dyDescent="0.3">
      <c r="A1555" t="s">
        <v>2293</v>
      </c>
      <c r="B1555" t="s">
        <v>50</v>
      </c>
      <c r="C1555" t="s">
        <v>691</v>
      </c>
      <c r="D1555" s="2">
        <v>121104040</v>
      </c>
    </row>
    <row r="1556" spans="1:4" x14ac:dyDescent="0.3">
      <c r="A1556" t="s">
        <v>2292</v>
      </c>
      <c r="B1556" t="s">
        <v>50</v>
      </c>
      <c r="C1556" t="s">
        <v>690</v>
      </c>
      <c r="D1556" s="2">
        <v>121103000</v>
      </c>
    </row>
    <row r="1557" spans="1:4" x14ac:dyDescent="0.3">
      <c r="A1557" t="s">
        <v>2294</v>
      </c>
      <c r="B1557" t="s">
        <v>50</v>
      </c>
      <c r="C1557" t="s">
        <v>692</v>
      </c>
      <c r="D1557" s="2">
        <v>121104060</v>
      </c>
    </row>
    <row r="1558" spans="1:4" x14ac:dyDescent="0.3">
      <c r="A1558" t="s">
        <v>2587</v>
      </c>
      <c r="B1558" t="s">
        <v>156</v>
      </c>
      <c r="C1558" t="s">
        <v>973</v>
      </c>
      <c r="D1558" s="2">
        <v>361313000</v>
      </c>
    </row>
    <row r="1559" spans="1:4" x14ac:dyDescent="0.3">
      <c r="A1559" t="s">
        <v>2590</v>
      </c>
      <c r="B1559" t="s">
        <v>156</v>
      </c>
      <c r="C1559" t="s">
        <v>976</v>
      </c>
      <c r="D1559" s="2">
        <v>361314040</v>
      </c>
    </row>
    <row r="1560" spans="1:4" x14ac:dyDescent="0.3">
      <c r="A1560" t="s">
        <v>2589</v>
      </c>
      <c r="B1560" t="s">
        <v>156</v>
      </c>
      <c r="C1560" t="s">
        <v>975</v>
      </c>
      <c r="D1560" s="2">
        <v>361314030</v>
      </c>
    </row>
    <row r="1561" spans="1:4" x14ac:dyDescent="0.3">
      <c r="A1561" t="s">
        <v>2588</v>
      </c>
      <c r="B1561" t="s">
        <v>156</v>
      </c>
      <c r="C1561" t="s">
        <v>974</v>
      </c>
      <c r="D1561" s="2">
        <v>361314020</v>
      </c>
    </row>
    <row r="1562" spans="1:4" x14ac:dyDescent="0.3">
      <c r="A1562" t="s">
        <v>2551</v>
      </c>
      <c r="B1562" t="s">
        <v>137</v>
      </c>
      <c r="C1562" t="s">
        <v>939</v>
      </c>
      <c r="D1562" s="2">
        <v>320561050</v>
      </c>
    </row>
    <row r="1563" spans="1:4" x14ac:dyDescent="0.3">
      <c r="A1563" t="s">
        <v>2552</v>
      </c>
      <c r="B1563" t="s">
        <v>137</v>
      </c>
      <c r="C1563" t="s">
        <v>940</v>
      </c>
      <c r="D1563" s="2">
        <v>320564020</v>
      </c>
    </row>
    <row r="1564" spans="1:4" x14ac:dyDescent="0.3">
      <c r="A1564" t="s">
        <v>2892</v>
      </c>
      <c r="B1564" t="s">
        <v>228</v>
      </c>
      <c r="C1564" t="s">
        <v>1264</v>
      </c>
      <c r="D1564" s="2">
        <v>489013925</v>
      </c>
    </row>
    <row r="1565" spans="1:4" x14ac:dyDescent="0.3">
      <c r="A1565" t="s">
        <v>2893</v>
      </c>
      <c r="B1565" t="s">
        <v>228</v>
      </c>
      <c r="C1565" t="s">
        <v>1265</v>
      </c>
      <c r="D1565" s="2">
        <v>489016965</v>
      </c>
    </row>
    <row r="1566" spans="1:4" x14ac:dyDescent="0.3">
      <c r="A1566" t="s">
        <v>3605</v>
      </c>
      <c r="B1566" t="s">
        <v>461</v>
      </c>
      <c r="C1566" t="s">
        <v>1916</v>
      </c>
      <c r="D1566" s="2">
        <v>961122000</v>
      </c>
    </row>
    <row r="1567" spans="1:4" x14ac:dyDescent="0.3">
      <c r="A1567" t="s">
        <v>3607</v>
      </c>
      <c r="B1567" t="s">
        <v>461</v>
      </c>
      <c r="C1567" t="s">
        <v>1918</v>
      </c>
      <c r="D1567" s="2">
        <v>961124100</v>
      </c>
    </row>
    <row r="1568" spans="1:4" x14ac:dyDescent="0.3">
      <c r="A1568" t="s">
        <v>3606</v>
      </c>
      <c r="B1568" t="s">
        <v>461</v>
      </c>
      <c r="C1568" t="s">
        <v>1917</v>
      </c>
      <c r="D1568" s="2">
        <v>961124060</v>
      </c>
    </row>
    <row r="1569" spans="1:4" x14ac:dyDescent="0.3">
      <c r="A1569" t="s">
        <v>3609</v>
      </c>
      <c r="B1569" t="s">
        <v>461</v>
      </c>
      <c r="C1569" t="s">
        <v>682</v>
      </c>
      <c r="D1569" s="2">
        <v>961124200</v>
      </c>
    </row>
    <row r="1570" spans="1:4" x14ac:dyDescent="0.3">
      <c r="A1570" t="s">
        <v>3608</v>
      </c>
      <c r="B1570" t="s">
        <v>461</v>
      </c>
      <c r="C1570" t="s">
        <v>1919</v>
      </c>
      <c r="D1570" s="2">
        <v>961124140</v>
      </c>
    </row>
    <row r="1571" spans="1:4" x14ac:dyDescent="0.3">
      <c r="A1571" t="s">
        <v>3610</v>
      </c>
      <c r="B1571" t="s">
        <v>462</v>
      </c>
      <c r="C1571" t="s">
        <v>1920</v>
      </c>
      <c r="D1571" s="2">
        <v>961133000</v>
      </c>
    </row>
    <row r="1572" spans="1:4" x14ac:dyDescent="0.3">
      <c r="A1572" t="s">
        <v>3611</v>
      </c>
      <c r="B1572" t="s">
        <v>462</v>
      </c>
      <c r="C1572" t="s">
        <v>1921</v>
      </c>
      <c r="D1572" s="2">
        <v>961134020</v>
      </c>
    </row>
    <row r="1573" spans="1:4" x14ac:dyDescent="0.3">
      <c r="A1573" t="s">
        <v>3731</v>
      </c>
      <c r="B1573" t="s">
        <v>522</v>
      </c>
      <c r="C1573" t="s">
        <v>2032</v>
      </c>
      <c r="D1573" s="2">
        <v>1100314040</v>
      </c>
    </row>
    <row r="1574" spans="1:4" x14ac:dyDescent="0.3">
      <c r="A1574" t="s">
        <v>3730</v>
      </c>
      <c r="B1574" t="s">
        <v>522</v>
      </c>
      <c r="C1574" t="s">
        <v>2031</v>
      </c>
      <c r="D1574" s="2">
        <v>1100311050</v>
      </c>
    </row>
    <row r="1575" spans="1:4" x14ac:dyDescent="0.3">
      <c r="A1575" t="s">
        <v>2359</v>
      </c>
      <c r="B1575" t="s">
        <v>78</v>
      </c>
      <c r="C1575" t="s">
        <v>755</v>
      </c>
      <c r="D1575" s="2">
        <v>180501050</v>
      </c>
    </row>
    <row r="1576" spans="1:4" x14ac:dyDescent="0.3">
      <c r="A1576" t="s">
        <v>2360</v>
      </c>
      <c r="B1576" t="s">
        <v>78</v>
      </c>
      <c r="C1576" t="s">
        <v>756</v>
      </c>
      <c r="D1576" s="2">
        <v>180504020</v>
      </c>
    </row>
    <row r="1577" spans="1:4" x14ac:dyDescent="0.3">
      <c r="A1577" t="s">
        <v>2174</v>
      </c>
      <c r="B1577" t="s">
        <v>12</v>
      </c>
      <c r="C1577" t="s">
        <v>572</v>
      </c>
      <c r="D1577" s="2">
        <v>41094020</v>
      </c>
    </row>
    <row r="1578" spans="1:4" x14ac:dyDescent="0.3">
      <c r="A1578" t="s">
        <v>2173</v>
      </c>
      <c r="B1578" t="s">
        <v>12</v>
      </c>
      <c r="C1578" t="s">
        <v>571</v>
      </c>
      <c r="D1578" s="2">
        <v>41091050</v>
      </c>
    </row>
    <row r="1579" spans="1:4" x14ac:dyDescent="0.3">
      <c r="A1579" t="s">
        <v>3046</v>
      </c>
      <c r="B1579" t="s">
        <v>288</v>
      </c>
      <c r="C1579" t="s">
        <v>1402</v>
      </c>
      <c r="D1579" s="2">
        <v>551114020</v>
      </c>
    </row>
    <row r="1580" spans="1:4" x14ac:dyDescent="0.3">
      <c r="A1580" t="s">
        <v>3045</v>
      </c>
      <c r="B1580" t="s">
        <v>288</v>
      </c>
      <c r="C1580" t="s">
        <v>1401</v>
      </c>
      <c r="D1580" s="2">
        <v>551111050</v>
      </c>
    </row>
    <row r="1581" spans="1:4" x14ac:dyDescent="0.3">
      <c r="A1581" t="s">
        <v>2636</v>
      </c>
      <c r="B1581" t="s">
        <v>172</v>
      </c>
      <c r="C1581" t="s">
        <v>1021</v>
      </c>
      <c r="D1581" s="2">
        <v>391364020</v>
      </c>
    </row>
    <row r="1582" spans="1:4" x14ac:dyDescent="0.3">
      <c r="A1582" t="s">
        <v>2635</v>
      </c>
      <c r="B1582" t="s">
        <v>172</v>
      </c>
      <c r="C1582" t="s">
        <v>1020</v>
      </c>
      <c r="D1582" s="2">
        <v>391361050</v>
      </c>
    </row>
    <row r="1583" spans="1:4" x14ac:dyDescent="0.3">
      <c r="A1583" t="s">
        <v>3721</v>
      </c>
      <c r="B1583" t="s">
        <v>518</v>
      </c>
      <c r="C1583" t="s">
        <v>2024</v>
      </c>
      <c r="D1583" s="2">
        <v>1090032050</v>
      </c>
    </row>
    <row r="1584" spans="1:4" x14ac:dyDescent="0.3">
      <c r="A1584" t="s">
        <v>3723</v>
      </c>
      <c r="B1584" t="s">
        <v>518</v>
      </c>
      <c r="C1584" t="s">
        <v>2025</v>
      </c>
      <c r="D1584" s="2">
        <v>1090034040</v>
      </c>
    </row>
    <row r="1585" spans="1:4" x14ac:dyDescent="0.3">
      <c r="A1585" t="s">
        <v>3722</v>
      </c>
      <c r="B1585" t="s">
        <v>518</v>
      </c>
      <c r="C1585" t="s">
        <v>1709</v>
      </c>
      <c r="D1585" s="2">
        <v>1090034020</v>
      </c>
    </row>
    <row r="1586" spans="1:4" x14ac:dyDescent="0.3">
      <c r="A1586" t="s">
        <v>3724</v>
      </c>
      <c r="B1586" t="s">
        <v>518</v>
      </c>
      <c r="C1586" t="s">
        <v>2026</v>
      </c>
      <c r="D1586" s="2">
        <v>1090034060</v>
      </c>
    </row>
    <row r="1587" spans="1:4" x14ac:dyDescent="0.3">
      <c r="A1587" t="s">
        <v>3014</v>
      </c>
      <c r="B1587" t="s">
        <v>271</v>
      </c>
      <c r="C1587" t="s">
        <v>1373</v>
      </c>
      <c r="D1587" s="2">
        <v>511594060</v>
      </c>
    </row>
    <row r="1588" spans="1:4" x14ac:dyDescent="0.3">
      <c r="A1588" t="s">
        <v>3012</v>
      </c>
      <c r="B1588" t="s">
        <v>271</v>
      </c>
      <c r="C1588" t="s">
        <v>1371</v>
      </c>
      <c r="D1588" s="2">
        <v>511593000</v>
      </c>
    </row>
    <row r="1589" spans="1:4" x14ac:dyDescent="0.3">
      <c r="A1589" t="s">
        <v>3013</v>
      </c>
      <c r="B1589" t="s">
        <v>271</v>
      </c>
      <c r="C1589" t="s">
        <v>1372</v>
      </c>
      <c r="D1589" s="2">
        <v>511594050</v>
      </c>
    </row>
    <row r="1590" spans="1:4" x14ac:dyDescent="0.3">
      <c r="A1590" t="s">
        <v>2214</v>
      </c>
      <c r="B1590" t="s">
        <v>32</v>
      </c>
      <c r="C1590" t="s">
        <v>612</v>
      </c>
      <c r="D1590" s="2">
        <v>81074040</v>
      </c>
    </row>
    <row r="1591" spans="1:4" x14ac:dyDescent="0.3">
      <c r="A1591" t="s">
        <v>2213</v>
      </c>
      <c r="B1591" t="s">
        <v>32</v>
      </c>
      <c r="C1591" t="s">
        <v>611</v>
      </c>
      <c r="D1591" s="2">
        <v>81074020</v>
      </c>
    </row>
    <row r="1592" spans="1:4" x14ac:dyDescent="0.3">
      <c r="A1592" t="s">
        <v>2212</v>
      </c>
      <c r="B1592" t="s">
        <v>32</v>
      </c>
      <c r="C1592" t="s">
        <v>610</v>
      </c>
      <c r="D1592" s="2">
        <v>81073000</v>
      </c>
    </row>
    <row r="1593" spans="1:4" x14ac:dyDescent="0.3">
      <c r="A1593" t="s">
        <v>2604</v>
      </c>
      <c r="B1593" t="s">
        <v>163</v>
      </c>
      <c r="C1593" t="s">
        <v>989</v>
      </c>
      <c r="D1593" s="2">
        <v>361394100</v>
      </c>
    </row>
    <row r="1594" spans="1:4" x14ac:dyDescent="0.3">
      <c r="A1594" t="s">
        <v>2603</v>
      </c>
      <c r="B1594" t="s">
        <v>163</v>
      </c>
      <c r="C1594" t="s">
        <v>988</v>
      </c>
      <c r="D1594" s="2">
        <v>361394060</v>
      </c>
    </row>
    <row r="1595" spans="1:4" x14ac:dyDescent="0.3">
      <c r="A1595" t="s">
        <v>2601</v>
      </c>
      <c r="B1595" t="s">
        <v>163</v>
      </c>
      <c r="C1595" t="s">
        <v>986</v>
      </c>
      <c r="D1595" s="2">
        <v>361394020</v>
      </c>
    </row>
    <row r="1596" spans="1:4" x14ac:dyDescent="0.3">
      <c r="A1596" t="s">
        <v>2606</v>
      </c>
      <c r="B1596" t="s">
        <v>163</v>
      </c>
      <c r="C1596" t="s">
        <v>991</v>
      </c>
      <c r="D1596" s="2">
        <v>361394140</v>
      </c>
    </row>
    <row r="1597" spans="1:4" x14ac:dyDescent="0.3">
      <c r="A1597" t="s">
        <v>2600</v>
      </c>
      <c r="B1597" t="s">
        <v>163</v>
      </c>
      <c r="C1597" t="s">
        <v>985</v>
      </c>
      <c r="D1597" s="2">
        <v>361393000</v>
      </c>
    </row>
    <row r="1598" spans="1:4" x14ac:dyDescent="0.3">
      <c r="A1598" t="s">
        <v>2605</v>
      </c>
      <c r="B1598" t="s">
        <v>163</v>
      </c>
      <c r="C1598" t="s">
        <v>990</v>
      </c>
      <c r="D1598" s="2">
        <v>361394120</v>
      </c>
    </row>
    <row r="1599" spans="1:4" x14ac:dyDescent="0.3">
      <c r="A1599" t="s">
        <v>2602</v>
      </c>
      <c r="B1599" t="s">
        <v>163</v>
      </c>
      <c r="C1599" t="s">
        <v>987</v>
      </c>
      <c r="D1599" s="2">
        <v>361394040</v>
      </c>
    </row>
    <row r="1600" spans="1:4" x14ac:dyDescent="0.3">
      <c r="A1600" t="s">
        <v>2607</v>
      </c>
      <c r="B1600" t="s">
        <v>163</v>
      </c>
      <c r="C1600" t="s">
        <v>992</v>
      </c>
      <c r="D1600" s="2">
        <v>361394160</v>
      </c>
    </row>
    <row r="1601" spans="1:4" x14ac:dyDescent="0.3">
      <c r="A1601" t="s">
        <v>3308</v>
      </c>
      <c r="B1601" t="s">
        <v>405</v>
      </c>
      <c r="C1601" t="s">
        <v>1647</v>
      </c>
      <c r="D1601" s="2">
        <v>850464050</v>
      </c>
    </row>
    <row r="1602" spans="1:4" x14ac:dyDescent="0.3">
      <c r="A1602" t="s">
        <v>3311</v>
      </c>
      <c r="B1602" t="s">
        <v>405</v>
      </c>
      <c r="C1602" t="s">
        <v>1649</v>
      </c>
      <c r="D1602" s="2">
        <v>850464130</v>
      </c>
    </row>
    <row r="1603" spans="1:4" x14ac:dyDescent="0.3">
      <c r="A1603" t="s">
        <v>3307</v>
      </c>
      <c r="B1603" t="s">
        <v>405</v>
      </c>
      <c r="C1603" t="s">
        <v>1646</v>
      </c>
      <c r="D1603" s="2">
        <v>850464040</v>
      </c>
    </row>
    <row r="1604" spans="1:4" x14ac:dyDescent="0.3">
      <c r="A1604" t="s">
        <v>3310</v>
      </c>
      <c r="B1604" t="s">
        <v>405</v>
      </c>
      <c r="C1604" t="s">
        <v>1543</v>
      </c>
      <c r="D1604" s="2">
        <v>850464120</v>
      </c>
    </row>
    <row r="1605" spans="1:4" x14ac:dyDescent="0.3">
      <c r="A1605" t="s">
        <v>3305</v>
      </c>
      <c r="B1605" t="s">
        <v>405</v>
      </c>
      <c r="C1605" t="s">
        <v>1644</v>
      </c>
      <c r="D1605" s="2">
        <v>850463000</v>
      </c>
    </row>
    <row r="1606" spans="1:4" x14ac:dyDescent="0.3">
      <c r="A1606" t="s">
        <v>3306</v>
      </c>
      <c r="B1606" t="s">
        <v>405</v>
      </c>
      <c r="C1606" t="s">
        <v>1645</v>
      </c>
      <c r="D1606" s="2">
        <v>850463010</v>
      </c>
    </row>
    <row r="1607" spans="1:4" x14ac:dyDescent="0.3">
      <c r="A1607" t="s">
        <v>3309</v>
      </c>
      <c r="B1607" t="s">
        <v>405</v>
      </c>
      <c r="C1607" t="s">
        <v>1648</v>
      </c>
      <c r="D1607" s="2">
        <v>850464060</v>
      </c>
    </row>
    <row r="1608" spans="1:4" x14ac:dyDescent="0.3">
      <c r="A1608" t="s">
        <v>2720</v>
      </c>
      <c r="B1608" t="s">
        <v>196</v>
      </c>
      <c r="C1608" t="s">
        <v>1098</v>
      </c>
      <c r="D1608" s="2">
        <v>430034040</v>
      </c>
    </row>
    <row r="1609" spans="1:4" x14ac:dyDescent="0.3">
      <c r="A1609" t="s">
        <v>2719</v>
      </c>
      <c r="B1609" t="s">
        <v>196</v>
      </c>
      <c r="C1609" t="s">
        <v>1097</v>
      </c>
      <c r="D1609" s="2">
        <v>430031050</v>
      </c>
    </row>
    <row r="1610" spans="1:4" x14ac:dyDescent="0.3">
      <c r="A1610" t="s">
        <v>2939</v>
      </c>
      <c r="B1610" t="s">
        <v>252</v>
      </c>
      <c r="C1610" t="s">
        <v>1303</v>
      </c>
      <c r="D1610" s="2">
        <v>491443000</v>
      </c>
    </row>
    <row r="1611" spans="1:4" x14ac:dyDescent="0.3">
      <c r="A1611" t="s">
        <v>2941</v>
      </c>
      <c r="B1611" t="s">
        <v>252</v>
      </c>
      <c r="C1611" t="s">
        <v>1304</v>
      </c>
      <c r="D1611" s="2">
        <v>491445000</v>
      </c>
    </row>
    <row r="1612" spans="1:4" x14ac:dyDescent="0.3">
      <c r="A1612" t="s">
        <v>2940</v>
      </c>
      <c r="B1612" t="s">
        <v>252</v>
      </c>
      <c r="C1612" t="s">
        <v>574</v>
      </c>
      <c r="D1612" s="2">
        <v>491444020</v>
      </c>
    </row>
    <row r="1613" spans="1:4" x14ac:dyDescent="0.3">
      <c r="A1613" t="s">
        <v>2942</v>
      </c>
      <c r="B1613" t="s">
        <v>252</v>
      </c>
      <c r="C1613" t="s">
        <v>1305</v>
      </c>
      <c r="D1613" s="2">
        <v>491445020</v>
      </c>
    </row>
    <row r="1614" spans="1:4" x14ac:dyDescent="0.3">
      <c r="A1614" t="s">
        <v>2938</v>
      </c>
      <c r="B1614" t="s">
        <v>252</v>
      </c>
      <c r="C1614" t="s">
        <v>1302</v>
      </c>
      <c r="D1614" s="2">
        <v>491442050</v>
      </c>
    </row>
    <row r="1615" spans="1:4" x14ac:dyDescent="0.3">
      <c r="A1615" t="s">
        <v>3613</v>
      </c>
      <c r="B1615" t="s">
        <v>463</v>
      </c>
      <c r="C1615" t="s">
        <v>1923</v>
      </c>
      <c r="D1615" s="2">
        <v>961144020</v>
      </c>
    </row>
    <row r="1616" spans="1:4" x14ac:dyDescent="0.3">
      <c r="A1616" t="s">
        <v>3615</v>
      </c>
      <c r="B1616" t="s">
        <v>463</v>
      </c>
      <c r="C1616" t="s">
        <v>1925</v>
      </c>
      <c r="D1616" s="2">
        <v>961144060</v>
      </c>
    </row>
    <row r="1617" spans="1:4" x14ac:dyDescent="0.3">
      <c r="A1617" t="s">
        <v>3612</v>
      </c>
      <c r="B1617" t="s">
        <v>463</v>
      </c>
      <c r="C1617" t="s">
        <v>1922</v>
      </c>
      <c r="D1617" s="2">
        <v>961143000</v>
      </c>
    </row>
    <row r="1618" spans="1:4" x14ac:dyDescent="0.3">
      <c r="A1618" t="s">
        <v>3617</v>
      </c>
      <c r="B1618" t="s">
        <v>463</v>
      </c>
      <c r="C1618" t="s">
        <v>605</v>
      </c>
      <c r="D1618" s="2">
        <v>961144120</v>
      </c>
    </row>
    <row r="1619" spans="1:4" x14ac:dyDescent="0.3">
      <c r="A1619" t="s">
        <v>3618</v>
      </c>
      <c r="B1619" t="s">
        <v>463</v>
      </c>
      <c r="C1619" t="s">
        <v>1927</v>
      </c>
      <c r="D1619" s="2">
        <v>961144160</v>
      </c>
    </row>
    <row r="1620" spans="1:4" x14ac:dyDescent="0.3">
      <c r="A1620" t="s">
        <v>3616</v>
      </c>
      <c r="B1620" t="s">
        <v>463</v>
      </c>
      <c r="C1620" t="s">
        <v>1926</v>
      </c>
      <c r="D1620" s="2">
        <v>961144100</v>
      </c>
    </row>
    <row r="1621" spans="1:4" x14ac:dyDescent="0.3">
      <c r="A1621" t="s">
        <v>3614</v>
      </c>
      <c r="B1621" t="s">
        <v>463</v>
      </c>
      <c r="C1621" t="s">
        <v>1924</v>
      </c>
      <c r="D1621" s="2">
        <v>961144040</v>
      </c>
    </row>
    <row r="1622" spans="1:4" x14ac:dyDescent="0.3">
      <c r="A1622" t="s">
        <v>3032</v>
      </c>
      <c r="B1622" t="s">
        <v>281</v>
      </c>
      <c r="C1622" t="s">
        <v>1390</v>
      </c>
      <c r="D1622" s="2">
        <v>540434020</v>
      </c>
    </row>
    <row r="1623" spans="1:4" x14ac:dyDescent="0.3">
      <c r="A1623" t="s">
        <v>3031</v>
      </c>
      <c r="B1623" t="s">
        <v>281</v>
      </c>
      <c r="C1623" t="s">
        <v>1389</v>
      </c>
      <c r="D1623" s="2">
        <v>540431050</v>
      </c>
    </row>
    <row r="1624" spans="1:4" x14ac:dyDescent="0.3">
      <c r="A1624" t="s">
        <v>3149</v>
      </c>
      <c r="B1624" t="s">
        <v>337</v>
      </c>
      <c r="C1624" t="s">
        <v>1500</v>
      </c>
      <c r="D1624" s="2">
        <v>700921050</v>
      </c>
    </row>
    <row r="1625" spans="1:4" x14ac:dyDescent="0.3">
      <c r="A1625" t="s">
        <v>3150</v>
      </c>
      <c r="B1625" t="s">
        <v>337</v>
      </c>
      <c r="C1625" t="s">
        <v>1501</v>
      </c>
      <c r="D1625" s="2">
        <v>700924040</v>
      </c>
    </row>
    <row r="1626" spans="1:4" x14ac:dyDescent="0.3">
      <c r="A1626" t="s">
        <v>3383</v>
      </c>
      <c r="B1626" t="s">
        <v>429</v>
      </c>
      <c r="C1626" t="s">
        <v>1715</v>
      </c>
      <c r="D1626" s="2">
        <v>920893000</v>
      </c>
    </row>
    <row r="1627" spans="1:4" x14ac:dyDescent="0.3">
      <c r="A1627" t="s">
        <v>3391</v>
      </c>
      <c r="B1627" t="s">
        <v>429</v>
      </c>
      <c r="C1627" t="s">
        <v>1177</v>
      </c>
      <c r="D1627" s="2">
        <v>920894080</v>
      </c>
    </row>
    <row r="1628" spans="1:4" x14ac:dyDescent="0.3">
      <c r="A1628" t="s">
        <v>3385</v>
      </c>
      <c r="B1628" t="s">
        <v>429</v>
      </c>
      <c r="C1628" t="s">
        <v>1717</v>
      </c>
      <c r="D1628" s="2">
        <v>920893050</v>
      </c>
    </row>
    <row r="1629" spans="1:4" x14ac:dyDescent="0.3">
      <c r="A1629" t="s">
        <v>3397</v>
      </c>
      <c r="B1629" t="s">
        <v>429</v>
      </c>
      <c r="C1629" t="s">
        <v>1728</v>
      </c>
      <c r="D1629" s="2">
        <v>920894130</v>
      </c>
    </row>
    <row r="1630" spans="1:4" x14ac:dyDescent="0.3">
      <c r="A1630" t="s">
        <v>3396</v>
      </c>
      <c r="B1630" t="s">
        <v>429</v>
      </c>
      <c r="C1630" t="s">
        <v>1727</v>
      </c>
      <c r="D1630" s="2">
        <v>920894120</v>
      </c>
    </row>
    <row r="1631" spans="1:4" x14ac:dyDescent="0.3">
      <c r="A1631" t="s">
        <v>3388</v>
      </c>
      <c r="B1631" t="s">
        <v>429</v>
      </c>
      <c r="C1631" t="s">
        <v>1720</v>
      </c>
      <c r="D1631" s="2">
        <v>920894050</v>
      </c>
    </row>
    <row r="1632" spans="1:4" x14ac:dyDescent="0.3">
      <c r="A1632" t="s">
        <v>3384</v>
      </c>
      <c r="B1632" t="s">
        <v>429</v>
      </c>
      <c r="C1632" t="s">
        <v>1716</v>
      </c>
      <c r="D1632" s="2">
        <v>920893030</v>
      </c>
    </row>
    <row r="1633" spans="1:4" x14ac:dyDescent="0.3">
      <c r="A1633" t="s">
        <v>3386</v>
      </c>
      <c r="B1633" t="s">
        <v>429</v>
      </c>
      <c r="C1633" t="s">
        <v>1718</v>
      </c>
      <c r="D1633" s="2">
        <v>920894030</v>
      </c>
    </row>
    <row r="1634" spans="1:4" x14ac:dyDescent="0.3">
      <c r="A1634" t="s">
        <v>3387</v>
      </c>
      <c r="B1634" t="s">
        <v>429</v>
      </c>
      <c r="C1634" t="s">
        <v>1719</v>
      </c>
      <c r="D1634" s="2">
        <v>920894040</v>
      </c>
    </row>
    <row r="1635" spans="1:4" x14ac:dyDescent="0.3">
      <c r="A1635" t="s">
        <v>3389</v>
      </c>
      <c r="B1635" t="s">
        <v>429</v>
      </c>
      <c r="C1635" t="s">
        <v>1721</v>
      </c>
      <c r="D1635" s="2">
        <v>920894060</v>
      </c>
    </row>
    <row r="1636" spans="1:4" x14ac:dyDescent="0.3">
      <c r="A1636" t="s">
        <v>3393</v>
      </c>
      <c r="B1636" t="s">
        <v>429</v>
      </c>
      <c r="C1636" t="s">
        <v>1724</v>
      </c>
      <c r="D1636" s="2">
        <v>920894095</v>
      </c>
    </row>
    <row r="1637" spans="1:4" x14ac:dyDescent="0.3">
      <c r="A1637" t="s">
        <v>3392</v>
      </c>
      <c r="B1637" t="s">
        <v>429</v>
      </c>
      <c r="C1637" t="s">
        <v>1723</v>
      </c>
      <c r="D1637" s="2">
        <v>920894090</v>
      </c>
    </row>
    <row r="1638" spans="1:4" x14ac:dyDescent="0.3">
      <c r="A1638" t="s">
        <v>3390</v>
      </c>
      <c r="B1638" t="s">
        <v>429</v>
      </c>
      <c r="C1638" t="s">
        <v>1722</v>
      </c>
      <c r="D1638" s="2">
        <v>920894070</v>
      </c>
    </row>
    <row r="1639" spans="1:4" x14ac:dyDescent="0.3">
      <c r="A1639" t="s">
        <v>3395</v>
      </c>
      <c r="B1639" t="s">
        <v>429</v>
      </c>
      <c r="C1639" t="s">
        <v>1726</v>
      </c>
      <c r="D1639" s="2">
        <v>920894110</v>
      </c>
    </row>
    <row r="1640" spans="1:4" x14ac:dyDescent="0.3">
      <c r="A1640" t="s">
        <v>3394</v>
      </c>
      <c r="B1640" t="s">
        <v>429</v>
      </c>
      <c r="C1640" t="s">
        <v>1725</v>
      </c>
      <c r="D1640" s="2">
        <v>920894100</v>
      </c>
    </row>
    <row r="1641" spans="1:4" x14ac:dyDescent="0.3">
      <c r="A1641" t="s">
        <v>3185</v>
      </c>
      <c r="B1641" t="s">
        <v>351</v>
      </c>
      <c r="C1641" t="s">
        <v>1531</v>
      </c>
      <c r="D1641" s="2">
        <v>741904020</v>
      </c>
    </row>
    <row r="1642" spans="1:4" x14ac:dyDescent="0.3">
      <c r="A1642" t="s">
        <v>3184</v>
      </c>
      <c r="B1642" t="s">
        <v>351</v>
      </c>
      <c r="C1642" t="s">
        <v>1530</v>
      </c>
      <c r="D1642" s="2">
        <v>741901050</v>
      </c>
    </row>
    <row r="1643" spans="1:4" x14ac:dyDescent="0.3">
      <c r="A1643" t="s">
        <v>2743</v>
      </c>
      <c r="B1643" t="s">
        <v>208</v>
      </c>
      <c r="C1643" t="s">
        <v>1121</v>
      </c>
      <c r="D1643" s="2">
        <v>461344030</v>
      </c>
    </row>
    <row r="1644" spans="1:4" x14ac:dyDescent="0.3">
      <c r="A1644" t="s">
        <v>2742</v>
      </c>
      <c r="B1644" t="s">
        <v>208</v>
      </c>
      <c r="C1644" t="s">
        <v>1120</v>
      </c>
      <c r="D1644" s="2">
        <v>461343000</v>
      </c>
    </row>
    <row r="1645" spans="1:4" x14ac:dyDescent="0.3">
      <c r="A1645" t="s">
        <v>2744</v>
      </c>
      <c r="B1645" t="s">
        <v>208</v>
      </c>
      <c r="C1645" t="s">
        <v>1122</v>
      </c>
      <c r="D1645" s="2">
        <v>461345000</v>
      </c>
    </row>
    <row r="1646" spans="1:4" x14ac:dyDescent="0.3">
      <c r="A1646" t="s">
        <v>3267</v>
      </c>
      <c r="B1646" t="s">
        <v>393</v>
      </c>
      <c r="C1646" t="s">
        <v>976</v>
      </c>
      <c r="D1646" s="2">
        <v>830024020</v>
      </c>
    </row>
    <row r="1647" spans="1:4" x14ac:dyDescent="0.3">
      <c r="A1647" t="s">
        <v>3429</v>
      </c>
      <c r="B1647" t="s">
        <v>440</v>
      </c>
      <c r="C1647" t="s">
        <v>1756</v>
      </c>
      <c r="D1647" s="2">
        <v>940874020</v>
      </c>
    </row>
    <row r="1648" spans="1:4" x14ac:dyDescent="0.3">
      <c r="A1648" t="s">
        <v>3428</v>
      </c>
      <c r="B1648" t="s">
        <v>440</v>
      </c>
      <c r="C1648" t="s">
        <v>1755</v>
      </c>
      <c r="D1648" s="2">
        <v>940873000</v>
      </c>
    </row>
    <row r="1649" spans="1:4" x14ac:dyDescent="0.3">
      <c r="A1649" t="s">
        <v>3325</v>
      </c>
      <c r="B1649" t="s">
        <v>413</v>
      </c>
      <c r="C1649" t="s">
        <v>1663</v>
      </c>
      <c r="D1649" s="2">
        <v>880803000</v>
      </c>
    </row>
    <row r="1650" spans="1:4" x14ac:dyDescent="0.3">
      <c r="A1650" t="s">
        <v>3326</v>
      </c>
      <c r="B1650" t="s">
        <v>413</v>
      </c>
      <c r="C1650" t="s">
        <v>1664</v>
      </c>
      <c r="D1650" s="2">
        <v>880804020</v>
      </c>
    </row>
    <row r="1651" spans="1:4" x14ac:dyDescent="0.3">
      <c r="A1651" t="s">
        <v>3172</v>
      </c>
      <c r="B1651" t="s">
        <v>347</v>
      </c>
      <c r="C1651" t="s">
        <v>1175</v>
      </c>
      <c r="D1651" s="2">
        <v>731054020</v>
      </c>
    </row>
    <row r="1652" spans="1:4" x14ac:dyDescent="0.3">
      <c r="A1652" t="s">
        <v>2717</v>
      </c>
      <c r="B1652" t="s">
        <v>195</v>
      </c>
      <c r="C1652" t="s">
        <v>1095</v>
      </c>
      <c r="D1652" s="2">
        <v>430021050</v>
      </c>
    </row>
    <row r="1653" spans="1:4" x14ac:dyDescent="0.3">
      <c r="A1653" t="s">
        <v>2718</v>
      </c>
      <c r="B1653" t="s">
        <v>195</v>
      </c>
      <c r="C1653" t="s">
        <v>1096</v>
      </c>
      <c r="D1653" s="2">
        <v>430024020</v>
      </c>
    </row>
    <row r="1654" spans="1:4" x14ac:dyDescent="0.3">
      <c r="A1654" t="s">
        <v>2179</v>
      </c>
      <c r="B1654" t="s">
        <v>14</v>
      </c>
      <c r="C1654" t="s">
        <v>577</v>
      </c>
      <c r="D1654" s="2">
        <v>51204020</v>
      </c>
    </row>
    <row r="1655" spans="1:4" x14ac:dyDescent="0.3">
      <c r="A1655" t="s">
        <v>2178</v>
      </c>
      <c r="B1655" t="s">
        <v>14</v>
      </c>
      <c r="C1655" t="s">
        <v>576</v>
      </c>
      <c r="D1655" s="2">
        <v>51201050</v>
      </c>
    </row>
    <row r="1656" spans="1:4" x14ac:dyDescent="0.3">
      <c r="A1656" t="s">
        <v>2621</v>
      </c>
      <c r="B1656" t="s">
        <v>169</v>
      </c>
      <c r="C1656" t="s">
        <v>1006</v>
      </c>
      <c r="D1656" s="2">
        <v>391334020</v>
      </c>
    </row>
    <row r="1657" spans="1:4" x14ac:dyDescent="0.3">
      <c r="A1657" t="s">
        <v>2619</v>
      </c>
      <c r="B1657" t="s">
        <v>169</v>
      </c>
      <c r="C1657" t="s">
        <v>1004</v>
      </c>
      <c r="D1657" s="2">
        <v>391333050</v>
      </c>
    </row>
    <row r="1658" spans="1:4" x14ac:dyDescent="0.3">
      <c r="A1658" t="s">
        <v>2625</v>
      </c>
      <c r="B1658" t="s">
        <v>169</v>
      </c>
      <c r="C1658" t="s">
        <v>1010</v>
      </c>
      <c r="D1658" s="2">
        <v>391334090</v>
      </c>
    </row>
    <row r="1659" spans="1:4" x14ac:dyDescent="0.3">
      <c r="A1659" t="s">
        <v>2624</v>
      </c>
      <c r="B1659" t="s">
        <v>169</v>
      </c>
      <c r="C1659" t="s">
        <v>1009</v>
      </c>
      <c r="D1659" s="2">
        <v>391334080</v>
      </c>
    </row>
    <row r="1660" spans="1:4" x14ac:dyDescent="0.3">
      <c r="A1660" t="s">
        <v>2622</v>
      </c>
      <c r="B1660" t="s">
        <v>169</v>
      </c>
      <c r="C1660" t="s">
        <v>1007</v>
      </c>
      <c r="D1660" s="2">
        <v>391334040</v>
      </c>
    </row>
    <row r="1661" spans="1:4" x14ac:dyDescent="0.3">
      <c r="A1661" t="s">
        <v>2620</v>
      </c>
      <c r="B1661" t="s">
        <v>169</v>
      </c>
      <c r="C1661" t="s">
        <v>1005</v>
      </c>
      <c r="D1661" s="2">
        <v>391334000</v>
      </c>
    </row>
    <row r="1662" spans="1:4" x14ac:dyDescent="0.3">
      <c r="A1662" t="s">
        <v>2623</v>
      </c>
      <c r="B1662" t="s">
        <v>169</v>
      </c>
      <c r="C1662" t="s">
        <v>1008</v>
      </c>
      <c r="D1662" s="2">
        <v>391334060</v>
      </c>
    </row>
    <row r="1663" spans="1:4" x14ac:dyDescent="0.3">
      <c r="A1663" t="s">
        <v>2626</v>
      </c>
      <c r="B1663" t="s">
        <v>169</v>
      </c>
      <c r="C1663" t="s">
        <v>1011</v>
      </c>
      <c r="D1663" s="2">
        <v>391335000</v>
      </c>
    </row>
    <row r="1664" spans="1:4" x14ac:dyDescent="0.3">
      <c r="A1664" t="s">
        <v>2740</v>
      </c>
      <c r="B1664" t="s">
        <v>206</v>
      </c>
      <c r="C1664" t="s">
        <v>1118</v>
      </c>
      <c r="D1664" s="2">
        <v>461314040</v>
      </c>
    </row>
    <row r="1665" spans="1:4" x14ac:dyDescent="0.3">
      <c r="A1665" t="s">
        <v>2739</v>
      </c>
      <c r="B1665" t="s">
        <v>206</v>
      </c>
      <c r="C1665" t="s">
        <v>1117</v>
      </c>
      <c r="D1665" s="2">
        <v>461313000</v>
      </c>
    </row>
    <row r="1666" spans="1:4" x14ac:dyDescent="0.3">
      <c r="A1666" t="s">
        <v>2977</v>
      </c>
      <c r="B1666" t="s">
        <v>261</v>
      </c>
      <c r="C1666" t="s">
        <v>1337</v>
      </c>
      <c r="D1666" s="2">
        <v>500103000</v>
      </c>
    </row>
    <row r="1667" spans="1:4" x14ac:dyDescent="0.3">
      <c r="A1667" t="s">
        <v>2978</v>
      </c>
      <c r="B1667" t="s">
        <v>261</v>
      </c>
      <c r="C1667" t="s">
        <v>1338</v>
      </c>
      <c r="D1667" s="2">
        <v>500104020</v>
      </c>
    </row>
    <row r="1668" spans="1:4" x14ac:dyDescent="0.3">
      <c r="A1668" t="s">
        <v>3064</v>
      </c>
      <c r="B1668" t="s">
        <v>294</v>
      </c>
      <c r="C1668" t="s">
        <v>1418</v>
      </c>
      <c r="D1668" s="2">
        <v>570043000</v>
      </c>
    </row>
    <row r="1669" spans="1:4" x14ac:dyDescent="0.3">
      <c r="A1669" t="s">
        <v>3065</v>
      </c>
      <c r="B1669" t="s">
        <v>294</v>
      </c>
      <c r="C1669" t="s">
        <v>1419</v>
      </c>
      <c r="D1669" s="2">
        <v>570044040</v>
      </c>
    </row>
    <row r="1670" spans="1:4" x14ac:dyDescent="0.3">
      <c r="A1670" t="s">
        <v>3649</v>
      </c>
      <c r="B1670" t="s">
        <v>480</v>
      </c>
      <c r="C1670" t="s">
        <v>1957</v>
      </c>
      <c r="D1670" s="2">
        <v>1011054020</v>
      </c>
    </row>
    <row r="1671" spans="1:4" x14ac:dyDescent="0.3">
      <c r="A1671" t="s">
        <v>2539</v>
      </c>
      <c r="B1671" t="s">
        <v>131</v>
      </c>
      <c r="C1671" t="s">
        <v>927</v>
      </c>
      <c r="D1671" s="2">
        <v>311171050</v>
      </c>
    </row>
    <row r="1672" spans="1:4" x14ac:dyDescent="0.3">
      <c r="A1672" t="s">
        <v>2540</v>
      </c>
      <c r="B1672" t="s">
        <v>131</v>
      </c>
      <c r="C1672" t="s">
        <v>928</v>
      </c>
      <c r="D1672" s="2">
        <v>311174020</v>
      </c>
    </row>
    <row r="1673" spans="1:4" x14ac:dyDescent="0.3">
      <c r="A1673" t="s">
        <v>2223</v>
      </c>
      <c r="B1673" t="s">
        <v>37</v>
      </c>
      <c r="C1673" t="s">
        <v>621</v>
      </c>
      <c r="D1673" s="2">
        <v>90803000</v>
      </c>
    </row>
    <row r="1674" spans="1:4" x14ac:dyDescent="0.3">
      <c r="A1674" t="s">
        <v>2224</v>
      </c>
      <c r="B1674" t="s">
        <v>37</v>
      </c>
      <c r="C1674" t="s">
        <v>622</v>
      </c>
      <c r="D1674" s="2">
        <v>90804040</v>
      </c>
    </row>
    <row r="1675" spans="1:4" x14ac:dyDescent="0.3">
      <c r="A1675" t="s">
        <v>3745</v>
      </c>
      <c r="B1675" t="s">
        <v>529</v>
      </c>
      <c r="C1675" t="s">
        <v>2046</v>
      </c>
      <c r="D1675" s="2">
        <v>1130011050</v>
      </c>
    </row>
    <row r="1676" spans="1:4" x14ac:dyDescent="0.3">
      <c r="A1676" t="s">
        <v>3746</v>
      </c>
      <c r="B1676" t="s">
        <v>529</v>
      </c>
      <c r="C1676" t="s">
        <v>2047</v>
      </c>
      <c r="D1676" s="2">
        <v>1130014020</v>
      </c>
    </row>
    <row r="1677" spans="1:4" x14ac:dyDescent="0.3">
      <c r="A1677" t="s">
        <v>3720</v>
      </c>
      <c r="B1677" t="s">
        <v>517</v>
      </c>
      <c r="C1677" t="s">
        <v>2023</v>
      </c>
      <c r="D1677" s="2">
        <v>1090024020</v>
      </c>
    </row>
    <row r="1678" spans="1:4" x14ac:dyDescent="0.3">
      <c r="A1678" t="s">
        <v>3719</v>
      </c>
      <c r="B1678" t="s">
        <v>517</v>
      </c>
      <c r="C1678" t="s">
        <v>2022</v>
      </c>
      <c r="D1678" s="2">
        <v>1090023000</v>
      </c>
    </row>
    <row r="1679" spans="1:4" x14ac:dyDescent="0.3">
      <c r="A1679" t="s">
        <v>2222</v>
      </c>
      <c r="B1679" t="s">
        <v>36</v>
      </c>
      <c r="C1679" t="s">
        <v>620</v>
      </c>
      <c r="D1679" s="2">
        <v>90794020</v>
      </c>
    </row>
    <row r="1680" spans="1:4" x14ac:dyDescent="0.3">
      <c r="A1680" t="s">
        <v>2221</v>
      </c>
      <c r="B1680" t="s">
        <v>36</v>
      </c>
      <c r="C1680" t="s">
        <v>619</v>
      </c>
      <c r="D1680" s="2">
        <v>90791050</v>
      </c>
    </row>
  </sheetData>
  <autoFilter ref="A1:D1" xr:uid="{00000000-0001-0000-0500-000000000000}">
    <sortState xmlns:xlrd2="http://schemas.microsoft.com/office/spreadsheetml/2017/richdata2" ref="A2:D1680">
      <sortCondition ref="B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L47"/>
  <sheetViews>
    <sheetView topLeftCell="TE1" workbookViewId="0">
      <selection activeCell="TM1" sqref="TM1"/>
    </sheetView>
  </sheetViews>
  <sheetFormatPr defaultRowHeight="14.4" x14ac:dyDescent="0.3"/>
  <cols>
    <col min="1" max="1" width="15.88671875" bestFit="1" customWidth="1"/>
    <col min="2" max="2" width="33.88671875" bestFit="1" customWidth="1"/>
    <col min="3" max="3" width="15.88671875" bestFit="1" customWidth="1"/>
    <col min="4" max="4" width="23.33203125" bestFit="1" customWidth="1"/>
    <col min="5" max="5" width="18.33203125" bestFit="1" customWidth="1"/>
    <col min="6" max="6" width="19" bestFit="1" customWidth="1"/>
    <col min="7" max="7" width="13.33203125" bestFit="1" customWidth="1"/>
    <col min="8" max="8" width="16.6640625" bestFit="1" customWidth="1"/>
    <col min="9" max="9" width="14.109375" bestFit="1" customWidth="1"/>
    <col min="10" max="10" width="18.109375" bestFit="1" customWidth="1"/>
    <col min="11" max="11" width="20.6640625" bestFit="1" customWidth="1"/>
    <col min="12" max="12" width="19" bestFit="1" customWidth="1"/>
    <col min="13" max="13" width="16" bestFit="1" customWidth="1"/>
    <col min="14" max="14" width="19.33203125" bestFit="1" customWidth="1"/>
    <col min="15" max="15" width="12.88671875" bestFit="1" customWidth="1"/>
    <col min="16" max="16" width="23.88671875" bestFit="1" customWidth="1"/>
    <col min="17" max="17" width="12.44140625" bestFit="1" customWidth="1"/>
    <col min="18" max="18" width="17.44140625" bestFit="1" customWidth="1"/>
    <col min="19" max="19" width="22.44140625" bestFit="1" customWidth="1"/>
    <col min="20" max="20" width="15.109375" bestFit="1" customWidth="1"/>
    <col min="21" max="21" width="18.33203125" bestFit="1" customWidth="1"/>
    <col min="22" max="22" width="14.5546875" bestFit="1" customWidth="1"/>
    <col min="23" max="23" width="12.44140625" bestFit="1" customWidth="1"/>
    <col min="24" max="24" width="14.5546875" bestFit="1" customWidth="1"/>
    <col min="25" max="25" width="16.109375" bestFit="1" customWidth="1"/>
    <col min="26" max="26" width="14.88671875" bestFit="1" customWidth="1"/>
    <col min="27" max="27" width="11.88671875" bestFit="1" customWidth="1"/>
    <col min="28" max="28" width="14.44140625" bestFit="1" customWidth="1"/>
    <col min="29" max="29" width="13.109375" bestFit="1" customWidth="1"/>
    <col min="30" max="30" width="14.44140625" bestFit="1" customWidth="1"/>
    <col min="31" max="31" width="18.88671875" bestFit="1" customWidth="1"/>
    <col min="32" max="32" width="18.5546875" bestFit="1" customWidth="1"/>
    <col min="33" max="33" width="32.88671875" bestFit="1" customWidth="1"/>
    <col min="34" max="34" width="14.6640625" bestFit="1" customWidth="1"/>
    <col min="35" max="35" width="12.6640625" bestFit="1" customWidth="1"/>
    <col min="36" max="36" width="19.33203125" bestFit="1" customWidth="1"/>
    <col min="37" max="37" width="25" bestFit="1" customWidth="1"/>
    <col min="38" max="38" width="24.6640625" bestFit="1" customWidth="1"/>
    <col min="39" max="39" width="18" bestFit="1" customWidth="1"/>
    <col min="40" max="40" width="24.5546875" bestFit="1" customWidth="1"/>
    <col min="41" max="41" width="19.6640625" bestFit="1" customWidth="1"/>
    <col min="42" max="42" width="31.44140625" bestFit="1" customWidth="1"/>
    <col min="43" max="43" width="23.5546875" bestFit="1" customWidth="1"/>
    <col min="44" max="44" width="24" bestFit="1" customWidth="1"/>
    <col min="45" max="45" width="19.109375" bestFit="1" customWidth="1"/>
    <col min="46" max="46" width="23" bestFit="1" customWidth="1"/>
    <col min="47" max="47" width="16.5546875" bestFit="1" customWidth="1"/>
    <col min="48" max="48" width="29" bestFit="1" customWidth="1"/>
    <col min="49" max="49" width="18.6640625" bestFit="1" customWidth="1"/>
    <col min="50" max="50" width="20.109375" bestFit="1" customWidth="1"/>
    <col min="51" max="51" width="18" bestFit="1" customWidth="1"/>
    <col min="52" max="52" width="16.109375" bestFit="1" customWidth="1"/>
    <col min="53" max="53" width="14.6640625" bestFit="1" customWidth="1"/>
    <col min="54" max="54" width="13.109375" bestFit="1" customWidth="1"/>
    <col min="55" max="55" width="15" bestFit="1" customWidth="1"/>
    <col min="56" max="56" width="15.109375" bestFit="1" customWidth="1"/>
    <col min="57" max="57" width="16" bestFit="1" customWidth="1"/>
    <col min="58" max="58" width="32.6640625" bestFit="1" customWidth="1"/>
    <col min="59" max="59" width="23" bestFit="1" customWidth="1"/>
    <col min="60" max="60" width="15.33203125" bestFit="1" customWidth="1"/>
    <col min="61" max="61" width="24.5546875" bestFit="1" customWidth="1"/>
    <col min="62" max="62" width="23.88671875" bestFit="1" customWidth="1"/>
    <col min="63" max="63" width="28.6640625" bestFit="1" customWidth="1"/>
    <col min="64" max="64" width="20.88671875" bestFit="1" customWidth="1"/>
    <col min="65" max="65" width="19" bestFit="1" customWidth="1"/>
    <col min="66" max="66" width="25.33203125" bestFit="1" customWidth="1"/>
    <col min="67" max="67" width="12" bestFit="1" customWidth="1"/>
    <col min="68" max="68" width="16.33203125" bestFit="1" customWidth="1"/>
    <col min="69" max="69" width="21.88671875" bestFit="1" customWidth="1"/>
    <col min="70" max="70" width="20.44140625" bestFit="1" customWidth="1"/>
    <col min="71" max="71" width="11" bestFit="1" customWidth="1"/>
    <col min="72" max="72" width="19.44140625" bestFit="1" customWidth="1"/>
    <col min="73" max="73" width="16.33203125" bestFit="1" customWidth="1"/>
    <col min="74" max="74" width="32.88671875" bestFit="1" customWidth="1"/>
    <col min="75" max="75" width="16.88671875" bestFit="1" customWidth="1"/>
    <col min="76" max="76" width="27.109375" bestFit="1" customWidth="1"/>
    <col min="77" max="77" width="17.33203125" bestFit="1" customWidth="1"/>
    <col min="78" max="78" width="14.6640625" bestFit="1" customWidth="1"/>
    <col min="79" max="79" width="17" bestFit="1" customWidth="1"/>
    <col min="80" max="80" width="33.109375" bestFit="1" customWidth="1"/>
    <col min="81" max="81" width="18.88671875" bestFit="1" customWidth="1"/>
    <col min="82" max="82" width="17.33203125" bestFit="1" customWidth="1"/>
    <col min="83" max="83" width="28" bestFit="1" customWidth="1"/>
    <col min="84" max="84" width="22.44140625" bestFit="1" customWidth="1"/>
    <col min="85" max="85" width="13.109375" bestFit="1" customWidth="1"/>
    <col min="86" max="86" width="14.44140625" bestFit="1" customWidth="1"/>
    <col min="87" max="87" width="26" bestFit="1" customWidth="1"/>
    <col min="88" max="88" width="18" bestFit="1" customWidth="1"/>
    <col min="89" max="89" width="26.88671875" bestFit="1" customWidth="1"/>
    <col min="90" max="90" width="21.6640625" bestFit="1" customWidth="1"/>
    <col min="91" max="92" width="17.5546875" bestFit="1" customWidth="1"/>
    <col min="93" max="93" width="16" bestFit="1" customWidth="1"/>
    <col min="94" max="94" width="23" bestFit="1" customWidth="1"/>
    <col min="95" max="95" width="34.5546875" bestFit="1" customWidth="1"/>
    <col min="96" max="96" width="15.109375" bestFit="1" customWidth="1"/>
    <col min="97" max="97" width="16.88671875" bestFit="1" customWidth="1"/>
    <col min="98" max="98" width="13.109375" bestFit="1" customWidth="1"/>
    <col min="99" max="99" width="22.109375" bestFit="1" customWidth="1"/>
    <col min="100" max="100" width="20.6640625" bestFit="1" customWidth="1"/>
    <col min="101" max="101" width="19.44140625" bestFit="1" customWidth="1"/>
    <col min="102" max="102" width="18.5546875" bestFit="1" customWidth="1"/>
    <col min="103" max="103" width="30.109375" bestFit="1" customWidth="1"/>
    <col min="104" max="104" width="26" bestFit="1" customWidth="1"/>
    <col min="105" max="105" width="27.88671875" bestFit="1" customWidth="1"/>
    <col min="106" max="106" width="19.6640625" bestFit="1" customWidth="1"/>
    <col min="107" max="107" width="30.88671875" bestFit="1" customWidth="1"/>
    <col min="108" max="108" width="31.88671875" bestFit="1" customWidth="1"/>
    <col min="109" max="109" width="16.44140625" bestFit="1" customWidth="1"/>
    <col min="110" max="110" width="24" bestFit="1" customWidth="1"/>
    <col min="111" max="111" width="19.33203125" bestFit="1" customWidth="1"/>
    <col min="112" max="112" width="13.6640625" bestFit="1" customWidth="1"/>
    <col min="113" max="113" width="26.5546875" bestFit="1" customWidth="1"/>
    <col min="114" max="114" width="18.6640625" bestFit="1" customWidth="1"/>
    <col min="115" max="115" width="16.5546875" bestFit="1" customWidth="1"/>
    <col min="116" max="116" width="19.5546875" bestFit="1" customWidth="1"/>
    <col min="117" max="117" width="16.88671875" bestFit="1" customWidth="1"/>
    <col min="118" max="118" width="18.44140625" bestFit="1" customWidth="1"/>
    <col min="119" max="119" width="27.5546875" bestFit="1" customWidth="1"/>
    <col min="120" max="120" width="30.109375" bestFit="1" customWidth="1"/>
    <col min="121" max="121" width="13.109375" bestFit="1" customWidth="1"/>
    <col min="122" max="122" width="17.88671875" bestFit="1" customWidth="1"/>
    <col min="123" max="123" width="26.88671875" bestFit="1" customWidth="1"/>
    <col min="124" max="124" width="21.88671875" bestFit="1" customWidth="1"/>
    <col min="125" max="125" width="15" bestFit="1" customWidth="1"/>
    <col min="126" max="126" width="17.44140625" bestFit="1" customWidth="1"/>
    <col min="127" max="127" width="16.33203125" bestFit="1" customWidth="1"/>
    <col min="128" max="128" width="20" bestFit="1" customWidth="1"/>
    <col min="129" max="129" width="15.44140625" bestFit="1" customWidth="1"/>
    <col min="130" max="130" width="21" bestFit="1" customWidth="1"/>
    <col min="131" max="131" width="24.6640625" bestFit="1" customWidth="1"/>
    <col min="132" max="132" width="17.5546875" bestFit="1" customWidth="1"/>
    <col min="133" max="133" width="14.33203125" bestFit="1" customWidth="1"/>
    <col min="134" max="134" width="22.109375" bestFit="1" customWidth="1"/>
    <col min="135" max="135" width="17.88671875" bestFit="1" customWidth="1"/>
    <col min="136" max="136" width="22" bestFit="1" customWidth="1"/>
    <col min="137" max="137" width="14.5546875" bestFit="1" customWidth="1"/>
    <col min="138" max="138" width="19.6640625" bestFit="1" customWidth="1"/>
    <col min="139" max="139" width="18.6640625" bestFit="1" customWidth="1"/>
    <col min="140" max="140" width="19.5546875" bestFit="1" customWidth="1"/>
    <col min="141" max="141" width="13.6640625" bestFit="1" customWidth="1"/>
    <col min="142" max="142" width="16.6640625" bestFit="1" customWidth="1"/>
    <col min="143" max="143" width="12" bestFit="1" customWidth="1"/>
    <col min="144" max="144" width="21.109375" bestFit="1" customWidth="1"/>
    <col min="145" max="145" width="15.88671875" bestFit="1" customWidth="1"/>
    <col min="146" max="146" width="15.6640625" bestFit="1" customWidth="1"/>
    <col min="147" max="147" width="16.109375" bestFit="1" customWidth="1"/>
    <col min="148" max="148" width="33.44140625" bestFit="1" customWidth="1"/>
    <col min="149" max="149" width="17.6640625" bestFit="1" customWidth="1"/>
    <col min="150" max="150" width="16.33203125" bestFit="1" customWidth="1"/>
    <col min="151" max="151" width="19.33203125" bestFit="1" customWidth="1"/>
    <col min="152" max="152" width="21.6640625" bestFit="1" customWidth="1"/>
    <col min="153" max="153" width="24.5546875" bestFit="1" customWidth="1"/>
    <col min="154" max="154" width="15.44140625" bestFit="1" customWidth="1"/>
    <col min="155" max="155" width="19.109375" bestFit="1" customWidth="1"/>
    <col min="156" max="156" width="19.88671875" bestFit="1" customWidth="1"/>
    <col min="157" max="157" width="20.88671875" bestFit="1" customWidth="1"/>
    <col min="158" max="158" width="16.88671875" bestFit="1" customWidth="1"/>
    <col min="159" max="159" width="19.44140625" bestFit="1" customWidth="1"/>
    <col min="160" max="160" width="24.88671875" bestFit="1" customWidth="1"/>
    <col min="161" max="161" width="19.6640625" bestFit="1" customWidth="1"/>
    <col min="162" max="162" width="17.6640625" bestFit="1" customWidth="1"/>
    <col min="163" max="163" width="15.33203125" bestFit="1" customWidth="1"/>
    <col min="164" max="164" width="16.88671875" bestFit="1" customWidth="1"/>
    <col min="165" max="165" width="24.6640625" bestFit="1" customWidth="1"/>
    <col min="166" max="166" width="29.6640625" bestFit="1" customWidth="1"/>
    <col min="167" max="167" width="24.109375" bestFit="1" customWidth="1"/>
    <col min="168" max="168" width="16.5546875" bestFit="1" customWidth="1"/>
    <col min="169" max="169" width="21.109375" bestFit="1" customWidth="1"/>
    <col min="170" max="170" width="18.6640625" bestFit="1" customWidth="1"/>
    <col min="171" max="171" width="32" bestFit="1" customWidth="1"/>
    <col min="172" max="172" width="29.6640625" bestFit="1" customWidth="1"/>
    <col min="173" max="173" width="19" bestFit="1" customWidth="1"/>
    <col min="174" max="174" width="17.88671875" bestFit="1" customWidth="1"/>
    <col min="175" max="175" width="15.44140625" bestFit="1" customWidth="1"/>
    <col min="176" max="176" width="21" bestFit="1" customWidth="1"/>
    <col min="177" max="177" width="13.6640625" bestFit="1" customWidth="1"/>
    <col min="178" max="179" width="16.6640625" bestFit="1" customWidth="1"/>
    <col min="180" max="180" width="24.33203125" bestFit="1" customWidth="1"/>
    <col min="181" max="181" width="23" bestFit="1" customWidth="1"/>
    <col min="182" max="182" width="16.109375" bestFit="1" customWidth="1"/>
    <col min="183" max="183" width="15.44140625" bestFit="1" customWidth="1"/>
    <col min="184" max="184" width="15.5546875" bestFit="1" customWidth="1"/>
    <col min="185" max="185" width="15.44140625" bestFit="1" customWidth="1"/>
    <col min="186" max="186" width="15.109375" bestFit="1" customWidth="1"/>
    <col min="187" max="187" width="12" bestFit="1" customWidth="1"/>
    <col min="188" max="188" width="16.88671875" bestFit="1" customWidth="1"/>
    <col min="189" max="189" width="30.5546875" bestFit="1" customWidth="1"/>
    <col min="190" max="190" width="15.33203125" bestFit="1" customWidth="1"/>
    <col min="191" max="191" width="18.109375" bestFit="1" customWidth="1"/>
    <col min="192" max="192" width="12" bestFit="1" customWidth="1"/>
    <col min="193" max="193" width="17.88671875" bestFit="1" customWidth="1"/>
    <col min="194" max="194" width="27.44140625" bestFit="1" customWidth="1"/>
    <col min="195" max="195" width="22.6640625" bestFit="1" customWidth="1"/>
    <col min="196" max="196" width="22.88671875" bestFit="1" customWidth="1"/>
    <col min="197" max="197" width="20.88671875" bestFit="1" customWidth="1"/>
    <col min="198" max="198" width="22.33203125" bestFit="1" customWidth="1"/>
    <col min="199" max="199" width="24" bestFit="1" customWidth="1"/>
    <col min="200" max="200" width="15.5546875" bestFit="1" customWidth="1"/>
    <col min="201" max="201" width="20" bestFit="1" customWidth="1"/>
    <col min="202" max="202" width="17.44140625" bestFit="1" customWidth="1"/>
    <col min="203" max="203" width="19.88671875" bestFit="1" customWidth="1"/>
    <col min="204" max="204" width="15.44140625" bestFit="1" customWidth="1"/>
    <col min="205" max="205" width="17.88671875" bestFit="1" customWidth="1"/>
    <col min="206" max="206" width="23.33203125" bestFit="1" customWidth="1"/>
    <col min="207" max="207" width="16.33203125" bestFit="1" customWidth="1"/>
    <col min="208" max="208" width="23.109375" bestFit="1" customWidth="1"/>
    <col min="209" max="209" width="19.6640625" bestFit="1" customWidth="1"/>
    <col min="210" max="210" width="27.88671875" bestFit="1" customWidth="1"/>
    <col min="211" max="211" width="28.88671875" bestFit="1" customWidth="1"/>
    <col min="212" max="212" width="26.44140625" bestFit="1" customWidth="1"/>
    <col min="213" max="213" width="26.109375" bestFit="1" customWidth="1"/>
    <col min="214" max="214" width="22.5546875" bestFit="1" customWidth="1"/>
    <col min="215" max="215" width="16.109375" bestFit="1" customWidth="1"/>
    <col min="216" max="216" width="33.88671875" bestFit="1" customWidth="1"/>
    <col min="217" max="217" width="19.33203125" bestFit="1" customWidth="1"/>
    <col min="218" max="218" width="28.44140625" bestFit="1" customWidth="1"/>
    <col min="219" max="219" width="35.88671875" bestFit="1" customWidth="1"/>
    <col min="220" max="220" width="20.33203125" bestFit="1" customWidth="1"/>
    <col min="221" max="221" width="26.44140625" bestFit="1" customWidth="1"/>
    <col min="222" max="222" width="29.109375" bestFit="1" customWidth="1"/>
    <col min="223" max="223" width="27.6640625" bestFit="1" customWidth="1"/>
    <col min="224" max="224" width="21" bestFit="1" customWidth="1"/>
    <col min="225" max="225" width="30.44140625" bestFit="1" customWidth="1"/>
    <col min="226" max="226" width="28.6640625" bestFit="1" customWidth="1"/>
    <col min="227" max="227" width="32.109375" bestFit="1" customWidth="1"/>
    <col min="228" max="228" width="24.88671875" bestFit="1" customWidth="1"/>
    <col min="229" max="229" width="33.109375" bestFit="1" customWidth="1"/>
    <col min="230" max="230" width="33.5546875" bestFit="1" customWidth="1"/>
    <col min="231" max="231" width="26.5546875" bestFit="1" customWidth="1"/>
    <col min="232" max="232" width="36" bestFit="1" customWidth="1"/>
    <col min="233" max="233" width="30.6640625" bestFit="1" customWidth="1"/>
    <col min="234" max="234" width="24.88671875" bestFit="1" customWidth="1"/>
    <col min="235" max="235" width="32.33203125" bestFit="1" customWidth="1"/>
    <col min="236" max="236" width="32.109375" bestFit="1" customWidth="1"/>
    <col min="237" max="237" width="12.6640625" bestFit="1" customWidth="1"/>
    <col min="238" max="238" width="23.6640625" bestFit="1" customWidth="1"/>
    <col min="239" max="239" width="17.44140625" bestFit="1" customWidth="1"/>
    <col min="240" max="240" width="31.6640625" bestFit="1" customWidth="1"/>
    <col min="241" max="241" width="23.109375" bestFit="1" customWidth="1"/>
    <col min="242" max="242" width="23" bestFit="1" customWidth="1"/>
    <col min="243" max="243" width="27.5546875" bestFit="1" customWidth="1"/>
    <col min="244" max="244" width="19.5546875" bestFit="1" customWidth="1"/>
    <col min="245" max="245" width="23.88671875" bestFit="1" customWidth="1"/>
    <col min="246" max="246" width="21.88671875" bestFit="1" customWidth="1"/>
    <col min="247" max="247" width="21" bestFit="1" customWidth="1"/>
    <col min="248" max="248" width="27.109375" bestFit="1" customWidth="1"/>
    <col min="249" max="249" width="14.109375" bestFit="1" customWidth="1"/>
    <col min="250" max="250" width="23.5546875" bestFit="1" customWidth="1"/>
    <col min="251" max="251" width="31.88671875" bestFit="1" customWidth="1"/>
    <col min="252" max="252" width="18.44140625" bestFit="1" customWidth="1"/>
    <col min="253" max="253" width="16" bestFit="1" customWidth="1"/>
    <col min="254" max="254" width="16.6640625" bestFit="1" customWidth="1"/>
    <col min="255" max="255" width="15.5546875" bestFit="1" customWidth="1"/>
    <col min="256" max="256" width="17.88671875" bestFit="1" customWidth="1"/>
    <col min="257" max="257" width="22.6640625" bestFit="1" customWidth="1"/>
    <col min="258" max="258" width="15" bestFit="1" customWidth="1"/>
    <col min="259" max="259" width="22.44140625" bestFit="1" customWidth="1"/>
    <col min="260" max="260" width="15.44140625" bestFit="1" customWidth="1"/>
    <col min="261" max="261" width="23" bestFit="1" customWidth="1"/>
    <col min="262" max="262" width="18" bestFit="1" customWidth="1"/>
    <col min="263" max="263" width="24.6640625" bestFit="1" customWidth="1"/>
    <col min="264" max="264" width="20.109375" bestFit="1" customWidth="1"/>
    <col min="265" max="265" width="17.6640625" bestFit="1" customWidth="1"/>
    <col min="266" max="266" width="21.5546875" bestFit="1" customWidth="1"/>
    <col min="267" max="267" width="26.5546875" bestFit="1" customWidth="1"/>
    <col min="268" max="268" width="15.109375" bestFit="1" customWidth="1"/>
    <col min="269" max="269" width="29.6640625" bestFit="1" customWidth="1"/>
    <col min="270" max="270" width="18.5546875" bestFit="1" customWidth="1"/>
    <col min="271" max="271" width="14.5546875" bestFit="1" customWidth="1"/>
    <col min="272" max="272" width="18.5546875" bestFit="1" customWidth="1"/>
    <col min="273" max="273" width="20.5546875" bestFit="1" customWidth="1"/>
    <col min="274" max="274" width="26.44140625" bestFit="1" customWidth="1"/>
    <col min="275" max="275" width="18.44140625" bestFit="1" customWidth="1"/>
    <col min="276" max="276" width="14.33203125" bestFit="1" customWidth="1"/>
    <col min="277" max="277" width="14.44140625" bestFit="1" customWidth="1"/>
    <col min="278" max="278" width="21.88671875" bestFit="1" customWidth="1"/>
    <col min="279" max="279" width="11.109375" bestFit="1" customWidth="1"/>
    <col min="280" max="280" width="24.5546875" bestFit="1" customWidth="1"/>
    <col min="281" max="281" width="27.6640625" bestFit="1" customWidth="1"/>
    <col min="282" max="282" width="23.44140625" bestFit="1" customWidth="1"/>
    <col min="283" max="283" width="14.5546875" bestFit="1" customWidth="1"/>
    <col min="284" max="284" width="14.33203125" bestFit="1" customWidth="1"/>
    <col min="285" max="285" width="16.5546875" bestFit="1" customWidth="1"/>
    <col min="286" max="286" width="18.5546875" bestFit="1" customWidth="1"/>
    <col min="287" max="287" width="19.44140625" bestFit="1" customWidth="1"/>
    <col min="288" max="288" width="32.88671875" bestFit="1" customWidth="1"/>
    <col min="289" max="289" width="21.44140625" bestFit="1" customWidth="1"/>
    <col min="290" max="290" width="19.5546875" bestFit="1" customWidth="1"/>
    <col min="291" max="291" width="22.109375" bestFit="1" customWidth="1"/>
    <col min="292" max="292" width="14.88671875" bestFit="1" customWidth="1"/>
    <col min="293" max="293" width="12.6640625" bestFit="1" customWidth="1"/>
    <col min="294" max="294" width="14.88671875" bestFit="1" customWidth="1"/>
    <col min="295" max="295" width="23.109375" bestFit="1" customWidth="1"/>
    <col min="296" max="296" width="13.5546875" bestFit="1" customWidth="1"/>
    <col min="297" max="297" width="17.44140625" bestFit="1" customWidth="1"/>
    <col min="298" max="298" width="22.33203125" bestFit="1" customWidth="1"/>
    <col min="299" max="299" width="32.33203125" bestFit="1" customWidth="1"/>
    <col min="300" max="300" width="15.33203125" bestFit="1" customWidth="1"/>
    <col min="301" max="301" width="18.6640625" bestFit="1" customWidth="1"/>
    <col min="302" max="302" width="18" bestFit="1" customWidth="1"/>
    <col min="303" max="303" width="16.6640625" bestFit="1" customWidth="1"/>
    <col min="304" max="304" width="19.44140625" bestFit="1" customWidth="1"/>
    <col min="305" max="305" width="20.6640625" bestFit="1" customWidth="1"/>
    <col min="306" max="306" width="26.5546875" bestFit="1" customWidth="1"/>
    <col min="307" max="307" width="19" bestFit="1" customWidth="1"/>
    <col min="308" max="308" width="16.44140625" bestFit="1" customWidth="1"/>
    <col min="309" max="310" width="19" bestFit="1" customWidth="1"/>
    <col min="311" max="311" width="12.33203125" bestFit="1" customWidth="1"/>
    <col min="312" max="312" width="20" bestFit="1" customWidth="1"/>
    <col min="313" max="313" width="25.5546875" bestFit="1" customWidth="1"/>
    <col min="314" max="314" width="19.109375" bestFit="1" customWidth="1"/>
    <col min="315" max="315" width="17.33203125" bestFit="1" customWidth="1"/>
    <col min="316" max="316" width="14.109375" bestFit="1" customWidth="1"/>
    <col min="317" max="317" width="22.6640625" bestFit="1" customWidth="1"/>
    <col min="318" max="318" width="21.109375" bestFit="1" customWidth="1"/>
    <col min="319" max="319" width="18.33203125" bestFit="1" customWidth="1"/>
    <col min="320" max="320" width="20.109375" bestFit="1" customWidth="1"/>
    <col min="321" max="321" width="20.6640625" bestFit="1" customWidth="1"/>
    <col min="322" max="322" width="21.88671875" bestFit="1" customWidth="1"/>
    <col min="323" max="323" width="15.44140625" bestFit="1" customWidth="1"/>
    <col min="324" max="324" width="14" bestFit="1" customWidth="1"/>
    <col min="325" max="325" width="30.5546875" bestFit="1" customWidth="1"/>
    <col min="326" max="326" width="25.33203125" bestFit="1" customWidth="1"/>
    <col min="327" max="327" width="21.6640625" bestFit="1" customWidth="1"/>
    <col min="328" max="328" width="20.33203125" bestFit="1" customWidth="1"/>
    <col min="329" max="329" width="11.88671875" bestFit="1" customWidth="1"/>
    <col min="330" max="330" width="19.6640625" bestFit="1" customWidth="1"/>
    <col min="331" max="331" width="13.6640625" bestFit="1" customWidth="1"/>
    <col min="332" max="332" width="18.88671875" bestFit="1" customWidth="1"/>
    <col min="333" max="333" width="8.33203125" bestFit="1" customWidth="1"/>
    <col min="334" max="334" width="17.44140625" bestFit="1" customWidth="1"/>
    <col min="335" max="335" width="16.33203125" bestFit="1" customWidth="1"/>
    <col min="336" max="336" width="29.44140625" bestFit="1" customWidth="1"/>
    <col min="337" max="337" width="35" bestFit="1" customWidth="1"/>
    <col min="338" max="338" width="22.5546875" bestFit="1" customWidth="1"/>
    <col min="339" max="339" width="24.6640625" bestFit="1" customWidth="1"/>
    <col min="340" max="340" width="34.33203125" bestFit="1" customWidth="1"/>
    <col min="341" max="341" width="16.44140625" bestFit="1" customWidth="1"/>
    <col min="342" max="342" width="29" bestFit="1" customWidth="1"/>
    <col min="343" max="343" width="19" bestFit="1" customWidth="1"/>
    <col min="344" max="344" width="23" bestFit="1" customWidth="1"/>
    <col min="345" max="345" width="12.88671875" bestFit="1" customWidth="1"/>
    <col min="346" max="346" width="15.88671875" bestFit="1" customWidth="1"/>
    <col min="347" max="347" width="19.88671875" bestFit="1" customWidth="1"/>
    <col min="348" max="348" width="19.109375" bestFit="1" customWidth="1"/>
    <col min="349" max="350" width="16.33203125" bestFit="1" customWidth="1"/>
    <col min="351" max="351" width="13.5546875" bestFit="1" customWidth="1"/>
    <col min="352" max="352" width="17.88671875" bestFit="1" customWidth="1"/>
    <col min="353" max="353" width="18.33203125" bestFit="1" customWidth="1"/>
    <col min="354" max="354" width="18" bestFit="1" customWidth="1"/>
    <col min="355" max="355" width="11.6640625" bestFit="1" customWidth="1"/>
    <col min="356" max="356" width="11.33203125" bestFit="1" customWidth="1"/>
    <col min="357" max="357" width="25.109375" bestFit="1" customWidth="1"/>
    <col min="358" max="358" width="20" bestFit="1" customWidth="1"/>
    <col min="359" max="359" width="23.5546875" bestFit="1" customWidth="1"/>
    <col min="360" max="360" width="13.88671875" bestFit="1" customWidth="1"/>
    <col min="361" max="361" width="21.6640625" bestFit="1" customWidth="1"/>
    <col min="362" max="362" width="15.44140625" bestFit="1" customWidth="1"/>
    <col min="363" max="363" width="28.33203125" bestFit="1" customWidth="1"/>
    <col min="364" max="364" width="17.44140625" bestFit="1" customWidth="1"/>
    <col min="365" max="365" width="17.33203125" bestFit="1" customWidth="1"/>
    <col min="366" max="366" width="18" bestFit="1" customWidth="1"/>
    <col min="367" max="367" width="15.88671875" bestFit="1" customWidth="1"/>
    <col min="368" max="368" width="18.44140625" bestFit="1" customWidth="1"/>
    <col min="369" max="369" width="16" bestFit="1" customWidth="1"/>
    <col min="370" max="370" width="31.6640625" bestFit="1" customWidth="1"/>
    <col min="371" max="371" width="27.6640625" bestFit="1" customWidth="1"/>
    <col min="372" max="372" width="15.88671875" bestFit="1" customWidth="1"/>
    <col min="373" max="373" width="14.44140625" bestFit="1" customWidth="1"/>
    <col min="374" max="374" width="16.6640625" bestFit="1" customWidth="1"/>
    <col min="375" max="375" width="23.44140625" bestFit="1" customWidth="1"/>
    <col min="376" max="376" width="18.109375" bestFit="1" customWidth="1"/>
    <col min="377" max="377" width="28" bestFit="1" customWidth="1"/>
    <col min="378" max="378" width="14.5546875" bestFit="1" customWidth="1"/>
    <col min="379" max="379" width="24.88671875" bestFit="1" customWidth="1"/>
    <col min="380" max="380" width="31.33203125" bestFit="1" customWidth="1"/>
    <col min="381" max="381" width="27.109375" bestFit="1" customWidth="1"/>
    <col min="382" max="382" width="15.44140625" bestFit="1" customWidth="1"/>
    <col min="383" max="383" width="21" bestFit="1" customWidth="1"/>
    <col min="384" max="385" width="28.88671875" bestFit="1" customWidth="1"/>
    <col min="386" max="386" width="22.88671875" bestFit="1" customWidth="1"/>
    <col min="387" max="387" width="18" bestFit="1" customWidth="1"/>
    <col min="388" max="388" width="15.6640625" bestFit="1" customWidth="1"/>
    <col min="389" max="389" width="17.33203125" bestFit="1" customWidth="1"/>
    <col min="390" max="390" width="23.88671875" bestFit="1" customWidth="1"/>
    <col min="391" max="391" width="14.109375" bestFit="1" customWidth="1"/>
    <col min="392" max="392" width="14.88671875" bestFit="1" customWidth="1"/>
    <col min="393" max="393" width="19.88671875" bestFit="1" customWidth="1"/>
    <col min="394" max="394" width="26.33203125" bestFit="1" customWidth="1"/>
    <col min="395" max="395" width="17.44140625" bestFit="1" customWidth="1"/>
    <col min="396" max="396" width="13.109375" bestFit="1" customWidth="1"/>
    <col min="397" max="397" width="22.44140625" bestFit="1" customWidth="1"/>
    <col min="398" max="398" width="17" bestFit="1" customWidth="1"/>
    <col min="399" max="399" width="20" bestFit="1" customWidth="1"/>
    <col min="400" max="400" width="17.6640625" bestFit="1" customWidth="1"/>
    <col min="401" max="401" width="13.33203125" bestFit="1" customWidth="1"/>
    <col min="402" max="402" width="22.5546875" bestFit="1" customWidth="1"/>
    <col min="403" max="403" width="18.44140625" bestFit="1" customWidth="1"/>
    <col min="404" max="404" width="18.109375" bestFit="1" customWidth="1"/>
    <col min="405" max="405" width="23.6640625" bestFit="1" customWidth="1"/>
    <col min="406" max="406" width="13.88671875" bestFit="1" customWidth="1"/>
    <col min="407" max="407" width="24.44140625" bestFit="1" customWidth="1"/>
    <col min="408" max="408" width="20.88671875" bestFit="1" customWidth="1"/>
    <col min="409" max="409" width="24.6640625" bestFit="1" customWidth="1"/>
    <col min="410" max="411" width="16" bestFit="1" customWidth="1"/>
    <col min="412" max="412" width="30" bestFit="1" customWidth="1"/>
    <col min="413" max="413" width="29" bestFit="1" customWidth="1"/>
    <col min="414" max="414" width="30.6640625" bestFit="1" customWidth="1"/>
    <col min="415" max="415" width="20.33203125" bestFit="1" customWidth="1"/>
    <col min="416" max="416" width="15.88671875" bestFit="1" customWidth="1"/>
    <col min="417" max="417" width="20.5546875" bestFit="1" customWidth="1"/>
    <col min="418" max="418" width="19.5546875" bestFit="1" customWidth="1"/>
    <col min="419" max="419" width="29.33203125" bestFit="1" customWidth="1"/>
    <col min="420" max="420" width="30.33203125" bestFit="1" customWidth="1"/>
    <col min="421" max="421" width="16.109375" bestFit="1" customWidth="1"/>
    <col min="422" max="422" width="21" bestFit="1" customWidth="1"/>
    <col min="423" max="423" width="22.44140625" bestFit="1" customWidth="1"/>
    <col min="424" max="424" width="20.33203125" bestFit="1" customWidth="1"/>
    <col min="425" max="425" width="32.5546875" bestFit="1" customWidth="1"/>
    <col min="426" max="426" width="28.44140625" bestFit="1" customWidth="1"/>
    <col min="427" max="427" width="26.33203125" bestFit="1" customWidth="1"/>
    <col min="428" max="428" width="26.44140625" bestFit="1" customWidth="1"/>
    <col min="429" max="429" width="28.33203125" bestFit="1" customWidth="1"/>
    <col min="430" max="432" width="26.5546875" bestFit="1" customWidth="1"/>
    <col min="433" max="433" width="20.44140625" bestFit="1" customWidth="1"/>
    <col min="434" max="434" width="20.109375" bestFit="1" customWidth="1"/>
    <col min="435" max="435" width="23.6640625" bestFit="1" customWidth="1"/>
    <col min="436" max="436" width="23.33203125" bestFit="1" customWidth="1"/>
    <col min="437" max="437" width="32.44140625" bestFit="1" customWidth="1"/>
    <col min="438" max="438" width="26.109375" bestFit="1" customWidth="1"/>
    <col min="439" max="439" width="17.33203125" bestFit="1" customWidth="1"/>
    <col min="440" max="440" width="35.6640625" bestFit="1" customWidth="1"/>
    <col min="441" max="441" width="17.44140625" bestFit="1" customWidth="1"/>
    <col min="442" max="442" width="22.6640625" bestFit="1" customWidth="1"/>
    <col min="443" max="443" width="23.109375" bestFit="1" customWidth="1"/>
    <col min="444" max="444" width="19.88671875" bestFit="1" customWidth="1"/>
    <col min="445" max="445" width="26.33203125" bestFit="1" customWidth="1"/>
    <col min="446" max="446" width="12.44140625" bestFit="1" customWidth="1"/>
    <col min="447" max="447" width="17.44140625" bestFit="1" customWidth="1"/>
    <col min="448" max="448" width="32.5546875" bestFit="1" customWidth="1"/>
    <col min="449" max="449" width="17.33203125" bestFit="1" customWidth="1"/>
    <col min="450" max="450" width="13.88671875" bestFit="1" customWidth="1"/>
    <col min="451" max="451" width="17" bestFit="1" customWidth="1"/>
    <col min="452" max="452" width="17.33203125" bestFit="1" customWidth="1"/>
    <col min="453" max="453" width="20.6640625" bestFit="1" customWidth="1"/>
    <col min="454" max="454" width="19.109375" bestFit="1" customWidth="1"/>
    <col min="455" max="455" width="19.88671875" bestFit="1" customWidth="1"/>
    <col min="456" max="456" width="18.109375" bestFit="1" customWidth="1"/>
    <col min="457" max="457" width="20.109375" bestFit="1" customWidth="1"/>
    <col min="458" max="458" width="17.5546875" bestFit="1" customWidth="1"/>
    <col min="459" max="459" width="24.44140625" bestFit="1" customWidth="1"/>
    <col min="460" max="460" width="23.5546875" bestFit="1" customWidth="1"/>
    <col min="461" max="461" width="12" bestFit="1" customWidth="1"/>
    <col min="462" max="462" width="26.33203125" bestFit="1" customWidth="1"/>
    <col min="463" max="463" width="14.6640625" bestFit="1" customWidth="1"/>
    <col min="464" max="464" width="16" bestFit="1" customWidth="1"/>
    <col min="465" max="465" width="19.88671875" bestFit="1" customWidth="1"/>
    <col min="466" max="466" width="29" bestFit="1" customWidth="1"/>
    <col min="467" max="467" width="15.6640625" bestFit="1" customWidth="1"/>
    <col min="468" max="468" width="14.6640625" bestFit="1" customWidth="1"/>
    <col min="469" max="469" width="15.44140625" bestFit="1" customWidth="1"/>
    <col min="470" max="470" width="15.5546875" bestFit="1" customWidth="1"/>
    <col min="471" max="471" width="19.6640625" bestFit="1" customWidth="1"/>
    <col min="472" max="472" width="15.88671875" bestFit="1" customWidth="1"/>
    <col min="473" max="473" width="12.88671875" bestFit="1" customWidth="1"/>
    <col min="474" max="474" width="13.33203125" bestFit="1" customWidth="1"/>
    <col min="475" max="475" width="23.88671875" bestFit="1" customWidth="1"/>
    <col min="476" max="476" width="12.5546875" bestFit="1" customWidth="1"/>
    <col min="477" max="477" width="27.44140625" bestFit="1" customWidth="1"/>
    <col min="478" max="478" width="16" bestFit="1" customWidth="1"/>
    <col min="479" max="479" width="16.6640625" bestFit="1" customWidth="1"/>
    <col min="480" max="480" width="12.44140625" bestFit="1" customWidth="1"/>
    <col min="481" max="481" width="24.109375" bestFit="1" customWidth="1"/>
    <col min="482" max="482" width="19.109375" bestFit="1" customWidth="1"/>
    <col min="483" max="483" width="17" bestFit="1" customWidth="1"/>
    <col min="484" max="484" width="16.109375" bestFit="1" customWidth="1"/>
    <col min="485" max="485" width="26.5546875" bestFit="1" customWidth="1"/>
    <col min="486" max="486" width="17.5546875" bestFit="1" customWidth="1"/>
    <col min="487" max="487" width="18" bestFit="1" customWidth="1"/>
    <col min="488" max="488" width="18.6640625" bestFit="1" customWidth="1"/>
    <col min="489" max="489" width="14.33203125" bestFit="1" customWidth="1"/>
    <col min="490" max="490" width="17.33203125" bestFit="1" customWidth="1"/>
    <col min="491" max="491" width="20.33203125" bestFit="1" customWidth="1"/>
    <col min="492" max="492" width="13.6640625" bestFit="1" customWidth="1"/>
    <col min="493" max="493" width="15.5546875" bestFit="1" customWidth="1"/>
    <col min="494" max="494" width="12.33203125" bestFit="1" customWidth="1"/>
    <col min="495" max="495" width="20.6640625" bestFit="1" customWidth="1"/>
    <col min="496" max="496" width="15.88671875" bestFit="1" customWidth="1"/>
    <col min="497" max="497" width="17" bestFit="1" customWidth="1"/>
    <col min="498" max="498" width="15" bestFit="1" customWidth="1"/>
    <col min="499" max="499" width="32.44140625" bestFit="1" customWidth="1"/>
    <col min="500" max="500" width="23.5546875" bestFit="1" customWidth="1"/>
    <col min="501" max="501" width="21.6640625" bestFit="1" customWidth="1"/>
    <col min="502" max="502" width="17.6640625" bestFit="1" customWidth="1"/>
    <col min="503" max="503" width="22.109375" bestFit="1" customWidth="1"/>
    <col min="504" max="504" width="18" bestFit="1" customWidth="1"/>
    <col min="505" max="505" width="17" bestFit="1" customWidth="1"/>
    <col min="506" max="506" width="20.109375" bestFit="1" customWidth="1"/>
    <col min="507" max="507" width="25" bestFit="1" customWidth="1"/>
    <col min="508" max="508" width="24.6640625" bestFit="1" customWidth="1"/>
    <col min="509" max="509" width="18.109375" bestFit="1" customWidth="1"/>
    <col min="510" max="510" width="20.109375" bestFit="1" customWidth="1"/>
    <col min="511" max="511" width="16.88671875" bestFit="1" customWidth="1"/>
    <col min="512" max="512" width="23.5546875" bestFit="1" customWidth="1"/>
    <col min="513" max="513" width="16.6640625" bestFit="1" customWidth="1"/>
    <col min="514" max="514" width="19.5546875" bestFit="1" customWidth="1"/>
    <col min="515" max="515" width="25.33203125" bestFit="1" customWidth="1"/>
    <col min="516" max="516" width="19.109375" bestFit="1" customWidth="1"/>
    <col min="517" max="517" width="13.109375" bestFit="1" customWidth="1"/>
    <col min="518" max="518" width="34.44140625" bestFit="1" customWidth="1"/>
    <col min="519" max="519" width="21.88671875" bestFit="1" customWidth="1"/>
    <col min="520" max="520" width="25.109375" bestFit="1" customWidth="1"/>
    <col min="521" max="521" width="32.6640625" bestFit="1" customWidth="1"/>
    <col min="522" max="522" width="33.109375" bestFit="1" customWidth="1"/>
    <col min="523" max="523" width="35" bestFit="1" customWidth="1"/>
    <col min="524" max="524" width="23.109375" bestFit="1" customWidth="1"/>
    <col min="525" max="525" width="34.5546875" bestFit="1" customWidth="1"/>
    <col min="526" max="526" width="26.88671875" bestFit="1" customWidth="1"/>
    <col min="527" max="527" width="33.44140625" bestFit="1" customWidth="1"/>
    <col min="528" max="528" width="19.109375" bestFit="1" customWidth="1"/>
    <col min="529" max="529" width="10.5546875" bestFit="1" customWidth="1"/>
    <col min="530" max="530" width="25" bestFit="1" customWidth="1"/>
    <col min="531" max="531" width="29.44140625" bestFit="1" customWidth="1"/>
    <col min="532" max="532" width="18.5546875" bestFit="1" customWidth="1"/>
  </cols>
  <sheetData>
    <row r="1" spans="1:532" x14ac:dyDescent="0.3">
      <c r="A1" t="s">
        <v>236</v>
      </c>
      <c r="B1" t="s">
        <v>244</v>
      </c>
      <c r="C1" t="s">
        <v>2</v>
      </c>
      <c r="D1" t="s">
        <v>4</v>
      </c>
      <c r="E1" t="s">
        <v>26</v>
      </c>
      <c r="F1" t="s">
        <v>486</v>
      </c>
      <c r="G1" s="3" t="s">
        <v>450</v>
      </c>
      <c r="H1" s="3" t="s">
        <v>168</v>
      </c>
      <c r="I1" t="s">
        <v>232</v>
      </c>
      <c r="J1" t="s">
        <v>377</v>
      </c>
      <c r="K1" t="s">
        <v>360</v>
      </c>
      <c r="L1" t="s">
        <v>432</v>
      </c>
      <c r="M1" t="s">
        <v>213</v>
      </c>
      <c r="N1" s="3" t="s">
        <v>79</v>
      </c>
      <c r="O1" s="3" t="s">
        <v>171</v>
      </c>
      <c r="P1" t="s">
        <v>304</v>
      </c>
      <c r="Q1" s="3" t="s">
        <v>287</v>
      </c>
      <c r="R1" t="s">
        <v>146</v>
      </c>
      <c r="S1" t="s">
        <v>6</v>
      </c>
      <c r="T1" t="s">
        <v>248</v>
      </c>
      <c r="U1" t="s">
        <v>365</v>
      </c>
      <c r="V1" t="s">
        <v>25</v>
      </c>
      <c r="W1" t="s">
        <v>451</v>
      </c>
      <c r="X1" t="s">
        <v>485</v>
      </c>
      <c r="Y1" t="s">
        <v>214</v>
      </c>
      <c r="Z1" t="s">
        <v>88</v>
      </c>
      <c r="AA1" t="s">
        <v>490</v>
      </c>
      <c r="AB1" t="s">
        <v>305</v>
      </c>
      <c r="AC1" t="s">
        <v>98</v>
      </c>
      <c r="AD1" t="s">
        <v>436</v>
      </c>
      <c r="AE1" t="s">
        <v>116</v>
      </c>
      <c r="AF1" t="s">
        <v>113</v>
      </c>
      <c r="AG1" t="s">
        <v>488</v>
      </c>
      <c r="AH1" t="s">
        <v>495</v>
      </c>
      <c r="AI1" t="s">
        <v>217</v>
      </c>
      <c r="AJ1" t="s">
        <v>396</v>
      </c>
      <c r="AK1" t="s">
        <v>390</v>
      </c>
      <c r="AL1" s="3" t="s">
        <v>121</v>
      </c>
      <c r="AM1" t="s">
        <v>74</v>
      </c>
      <c r="AN1" t="s">
        <v>388</v>
      </c>
      <c r="AO1" t="s">
        <v>499</v>
      </c>
      <c r="AP1" t="s">
        <v>502</v>
      </c>
      <c r="AQ1" t="s">
        <v>57</v>
      </c>
      <c r="AR1" t="s">
        <v>51</v>
      </c>
      <c r="AS1" s="3" t="s">
        <v>452</v>
      </c>
      <c r="AT1" t="s">
        <v>514</v>
      </c>
      <c r="AU1" t="s">
        <v>299</v>
      </c>
      <c r="AV1" t="s">
        <v>238</v>
      </c>
      <c r="AW1" t="s">
        <v>92</v>
      </c>
      <c r="AX1" s="3" t="s">
        <v>46</v>
      </c>
      <c r="AY1" t="s">
        <v>296</v>
      </c>
      <c r="AZ1" t="s">
        <v>421</v>
      </c>
      <c r="BA1" t="s">
        <v>30</v>
      </c>
      <c r="BB1" t="s">
        <v>510</v>
      </c>
      <c r="BC1" t="s">
        <v>182</v>
      </c>
      <c r="BD1" t="s">
        <v>189</v>
      </c>
      <c r="BE1" t="s">
        <v>308</v>
      </c>
      <c r="BF1" s="3" t="s">
        <v>64</v>
      </c>
      <c r="BG1" t="s">
        <v>109</v>
      </c>
      <c r="BH1" t="s">
        <v>148</v>
      </c>
      <c r="BI1" t="s">
        <v>289</v>
      </c>
      <c r="BJ1" t="s">
        <v>70</v>
      </c>
      <c r="BK1" t="s">
        <v>247</v>
      </c>
      <c r="BL1" s="3" t="s">
        <v>75</v>
      </c>
      <c r="BM1" t="s">
        <v>251</v>
      </c>
      <c r="BN1" s="3" t="s">
        <v>251</v>
      </c>
      <c r="BO1" t="s">
        <v>375</v>
      </c>
      <c r="BP1" t="s">
        <v>17</v>
      </c>
      <c r="BQ1" s="3" t="s">
        <v>227</v>
      </c>
      <c r="BR1" t="s">
        <v>419</v>
      </c>
      <c r="BS1" t="s">
        <v>41</v>
      </c>
      <c r="BT1" t="s">
        <v>95</v>
      </c>
      <c r="BU1" t="s">
        <v>474</v>
      </c>
      <c r="BV1" s="3" t="s">
        <v>325</v>
      </c>
      <c r="BW1" t="s">
        <v>267</v>
      </c>
      <c r="BX1" t="s">
        <v>302</v>
      </c>
      <c r="BY1" s="3" t="s">
        <v>245</v>
      </c>
      <c r="BZ1" t="s">
        <v>102</v>
      </c>
      <c r="CA1" t="s">
        <v>331</v>
      </c>
      <c r="CB1" t="s">
        <v>150</v>
      </c>
      <c r="CC1" s="3" t="s">
        <v>453</v>
      </c>
      <c r="CD1" t="s">
        <v>524</v>
      </c>
      <c r="CE1" t="s">
        <v>99</v>
      </c>
      <c r="CF1" t="s">
        <v>65</v>
      </c>
      <c r="CG1" t="s">
        <v>193</v>
      </c>
      <c r="CH1" t="s">
        <v>111</v>
      </c>
      <c r="CI1" t="s">
        <v>33</v>
      </c>
      <c r="CJ1" t="s">
        <v>112</v>
      </c>
      <c r="CK1" t="s">
        <v>114</v>
      </c>
      <c r="CL1" s="3" t="s">
        <v>43</v>
      </c>
      <c r="CM1" t="s">
        <v>11</v>
      </c>
      <c r="CN1" t="s">
        <v>277</v>
      </c>
      <c r="CO1" s="3" t="s">
        <v>538</v>
      </c>
      <c r="CP1" t="s">
        <v>117</v>
      </c>
      <c r="CQ1" t="s">
        <v>372</v>
      </c>
      <c r="CR1" t="s">
        <v>357</v>
      </c>
      <c r="CS1" t="s">
        <v>54</v>
      </c>
      <c r="CT1" t="s">
        <v>198</v>
      </c>
      <c r="CU1" t="s">
        <v>493</v>
      </c>
      <c r="CV1" t="s">
        <v>122</v>
      </c>
      <c r="CW1" t="s">
        <v>123</v>
      </c>
      <c r="CX1" t="s">
        <v>407</v>
      </c>
      <c r="CY1" t="s">
        <v>243</v>
      </c>
      <c r="CZ1" t="s">
        <v>263</v>
      </c>
      <c r="DA1" t="s">
        <v>126</v>
      </c>
      <c r="DB1" t="s">
        <v>129</v>
      </c>
      <c r="DC1" t="s">
        <v>191</v>
      </c>
      <c r="DD1" t="s">
        <v>374</v>
      </c>
      <c r="DE1" t="s">
        <v>68</v>
      </c>
      <c r="DF1" t="s">
        <v>142</v>
      </c>
      <c r="DG1" t="s">
        <v>264</v>
      </c>
      <c r="DH1" s="3" t="s">
        <v>489</v>
      </c>
      <c r="DI1" t="s">
        <v>346</v>
      </c>
      <c r="DJ1" t="s">
        <v>406</v>
      </c>
      <c r="DK1" t="s">
        <v>424</v>
      </c>
      <c r="DL1" t="s">
        <v>367</v>
      </c>
      <c r="DM1" t="s">
        <v>86</v>
      </c>
      <c r="DN1" s="3" t="s">
        <v>257</v>
      </c>
      <c r="DO1" t="s">
        <v>543</v>
      </c>
      <c r="DP1" t="s">
        <v>44</v>
      </c>
      <c r="DQ1" t="s">
        <v>77</v>
      </c>
      <c r="DR1" t="s">
        <v>83</v>
      </c>
      <c r="DS1" t="s">
        <v>345</v>
      </c>
      <c r="DT1" t="s">
        <v>324</v>
      </c>
      <c r="DU1" t="s">
        <v>90</v>
      </c>
      <c r="DV1" t="s">
        <v>319</v>
      </c>
      <c r="DW1" t="s">
        <v>292</v>
      </c>
      <c r="DX1" t="s">
        <v>481</v>
      </c>
      <c r="DY1" t="s">
        <v>127</v>
      </c>
      <c r="DZ1" t="s">
        <v>241</v>
      </c>
      <c r="EA1" t="s">
        <v>105</v>
      </c>
      <c r="EB1" t="s">
        <v>16</v>
      </c>
      <c r="EC1" t="s">
        <v>176</v>
      </c>
      <c r="ED1" t="s">
        <v>397</v>
      </c>
      <c r="EE1" t="s">
        <v>10</v>
      </c>
      <c r="EF1" s="3" t="s">
        <v>437</v>
      </c>
      <c r="EG1" t="s">
        <v>202</v>
      </c>
      <c r="EH1" t="s">
        <v>443</v>
      </c>
      <c r="EI1" t="s">
        <v>258</v>
      </c>
      <c r="EJ1" t="s">
        <v>526</v>
      </c>
      <c r="EK1" t="s">
        <v>501</v>
      </c>
      <c r="EL1" t="s">
        <v>216</v>
      </c>
      <c r="EM1" t="s">
        <v>262</v>
      </c>
      <c r="EN1" t="s">
        <v>428</v>
      </c>
      <c r="EO1" t="s">
        <v>154</v>
      </c>
      <c r="EP1" t="s">
        <v>311</v>
      </c>
      <c r="EQ1" t="s">
        <v>240</v>
      </c>
      <c r="ER1" t="s">
        <v>427</v>
      </c>
      <c r="ES1" t="s">
        <v>61</v>
      </c>
      <c r="ET1" t="s">
        <v>366</v>
      </c>
      <c r="EU1" t="s">
        <v>492</v>
      </c>
      <c r="EV1" t="s">
        <v>133</v>
      </c>
      <c r="EW1" t="s">
        <v>274</v>
      </c>
      <c r="EX1" t="s">
        <v>165</v>
      </c>
      <c r="EY1" t="s">
        <v>164</v>
      </c>
      <c r="EZ1" t="s">
        <v>542</v>
      </c>
      <c r="FA1" t="s">
        <v>231</v>
      </c>
      <c r="FB1" t="s">
        <v>343</v>
      </c>
      <c r="FC1" t="s">
        <v>467</v>
      </c>
      <c r="FD1" t="s">
        <v>185</v>
      </c>
      <c r="FE1" t="s">
        <v>203</v>
      </c>
      <c r="FF1" t="s">
        <v>209</v>
      </c>
      <c r="FG1" t="s">
        <v>22</v>
      </c>
      <c r="FH1" t="s">
        <v>235</v>
      </c>
      <c r="FI1" s="3" t="s">
        <v>218</v>
      </c>
      <c r="FJ1" t="s">
        <v>223</v>
      </c>
      <c r="FK1" t="s">
        <v>255</v>
      </c>
      <c r="FL1" t="s">
        <v>496</v>
      </c>
      <c r="FM1" t="s">
        <v>141</v>
      </c>
      <c r="FN1" t="s">
        <v>381</v>
      </c>
      <c r="FO1" t="s">
        <v>128</v>
      </c>
      <c r="FP1" t="s">
        <v>523</v>
      </c>
      <c r="FQ1" t="s">
        <v>177</v>
      </c>
      <c r="FR1" t="s">
        <v>229</v>
      </c>
      <c r="FS1" t="s">
        <v>72</v>
      </c>
      <c r="FT1" t="s">
        <v>398</v>
      </c>
      <c r="FU1" t="s">
        <v>39</v>
      </c>
      <c r="FV1" t="s">
        <v>52</v>
      </c>
      <c r="FW1" t="s">
        <v>454</v>
      </c>
      <c r="FX1" t="s">
        <v>316</v>
      </c>
      <c r="FY1" t="s">
        <v>316</v>
      </c>
      <c r="FZ1" t="s">
        <v>466</v>
      </c>
      <c r="GA1" t="s">
        <v>417</v>
      </c>
      <c r="GB1" t="s">
        <v>42</v>
      </c>
      <c r="GC1" t="s">
        <v>85</v>
      </c>
      <c r="GD1" t="s">
        <v>531</v>
      </c>
      <c r="GE1" t="s">
        <v>545</v>
      </c>
      <c r="GF1" t="s">
        <v>370</v>
      </c>
      <c r="GG1" s="3" t="s">
        <v>187</v>
      </c>
      <c r="GH1" t="s">
        <v>197</v>
      </c>
      <c r="GI1" t="s">
        <v>221</v>
      </c>
      <c r="GJ1" t="s">
        <v>194</v>
      </c>
      <c r="GK1" t="s">
        <v>412</v>
      </c>
      <c r="GL1" t="s">
        <v>327</v>
      </c>
      <c r="GM1" t="s">
        <v>256</v>
      </c>
      <c r="GN1" t="s">
        <v>230</v>
      </c>
      <c r="GO1" t="s">
        <v>149</v>
      </c>
      <c r="GP1" t="s">
        <v>266</v>
      </c>
      <c r="GQ1" t="s">
        <v>334</v>
      </c>
      <c r="GR1" t="s">
        <v>503</v>
      </c>
      <c r="GS1" t="s">
        <v>242</v>
      </c>
      <c r="GT1" t="s">
        <v>507</v>
      </c>
      <c r="GU1" t="s">
        <v>204</v>
      </c>
      <c r="GV1" t="s">
        <v>29</v>
      </c>
      <c r="GW1" t="s">
        <v>399</v>
      </c>
      <c r="GX1" t="s">
        <v>28</v>
      </c>
      <c r="GY1" t="s">
        <v>491</v>
      </c>
      <c r="GZ1" t="s">
        <v>323</v>
      </c>
      <c r="HA1" t="s">
        <v>225</v>
      </c>
      <c r="HB1" t="s">
        <v>215</v>
      </c>
      <c r="HC1" t="s">
        <v>67</v>
      </c>
      <c r="HD1" t="s">
        <v>330</v>
      </c>
      <c r="HE1" t="s">
        <v>249</v>
      </c>
      <c r="HF1" t="s">
        <v>353</v>
      </c>
      <c r="HG1" t="s">
        <v>115</v>
      </c>
      <c r="HH1" t="s">
        <v>259</v>
      </c>
      <c r="HI1" t="s">
        <v>455</v>
      </c>
      <c r="HJ1" t="s">
        <v>268</v>
      </c>
      <c r="HK1" t="s">
        <v>253</v>
      </c>
      <c r="HL1" t="s">
        <v>210</v>
      </c>
      <c r="HM1" t="s">
        <v>549</v>
      </c>
      <c r="HN1" t="s">
        <v>226</v>
      </c>
      <c r="HO1" t="s">
        <v>246</v>
      </c>
      <c r="HP1" t="s">
        <v>234</v>
      </c>
      <c r="HQ1" t="s">
        <v>103</v>
      </c>
      <c r="HR1" t="s">
        <v>478</v>
      </c>
      <c r="HS1" t="s">
        <v>93</v>
      </c>
      <c r="HT1" t="s">
        <v>166</v>
      </c>
      <c r="HU1" t="s">
        <v>58</v>
      </c>
      <c r="HV1" t="s">
        <v>519</v>
      </c>
      <c r="HW1" t="s">
        <v>265</v>
      </c>
      <c r="HX1" t="s">
        <v>541</v>
      </c>
      <c r="HY1" t="s">
        <v>239</v>
      </c>
      <c r="HZ1" t="s">
        <v>504</v>
      </c>
      <c r="IA1" t="s">
        <v>3</v>
      </c>
      <c r="IB1" t="s">
        <v>446</v>
      </c>
      <c r="IC1" t="s">
        <v>269</v>
      </c>
      <c r="ID1" t="s">
        <v>272</v>
      </c>
      <c r="IE1" t="s">
        <v>379</v>
      </c>
      <c r="IF1" t="s">
        <v>306</v>
      </c>
      <c r="IG1" t="s">
        <v>547</v>
      </c>
      <c r="IH1" t="s">
        <v>276</v>
      </c>
      <c r="II1" t="s">
        <v>273</v>
      </c>
      <c r="IJ1" t="s">
        <v>456</v>
      </c>
      <c r="IK1" t="s">
        <v>278</v>
      </c>
      <c r="IL1" t="s">
        <v>544</v>
      </c>
      <c r="IM1" t="s">
        <v>434</v>
      </c>
      <c r="IN1" t="s">
        <v>23</v>
      </c>
      <c r="IO1" t="s">
        <v>404</v>
      </c>
      <c r="IP1" t="s">
        <v>180</v>
      </c>
      <c r="IQ1" t="s">
        <v>110</v>
      </c>
      <c r="IR1" t="s">
        <v>415</v>
      </c>
      <c r="IS1" t="s">
        <v>275</v>
      </c>
      <c r="IT1" t="s">
        <v>233</v>
      </c>
      <c r="IU1" t="s">
        <v>220</v>
      </c>
      <c r="IV1" t="s">
        <v>190</v>
      </c>
      <c r="IW1" t="s">
        <v>270</v>
      </c>
      <c r="IX1" t="s">
        <v>35</v>
      </c>
      <c r="IY1" t="s">
        <v>422</v>
      </c>
      <c r="IZ1" t="s">
        <v>290</v>
      </c>
      <c r="JA1" t="s">
        <v>282</v>
      </c>
      <c r="JB1" t="s">
        <v>21</v>
      </c>
      <c r="JC1" t="s">
        <v>106</v>
      </c>
      <c r="JD1" t="s">
        <v>509</v>
      </c>
      <c r="JE1" t="s">
        <v>536</v>
      </c>
      <c r="JF1" t="s">
        <v>31</v>
      </c>
      <c r="JG1" t="s">
        <v>447</v>
      </c>
      <c r="JH1" t="s">
        <v>295</v>
      </c>
      <c r="JI1" t="s">
        <v>301</v>
      </c>
      <c r="JJ1" t="s">
        <v>125</v>
      </c>
      <c r="JK1" t="s">
        <v>174</v>
      </c>
      <c r="JL1" t="s">
        <v>224</v>
      </c>
      <c r="JM1" t="s">
        <v>157</v>
      </c>
      <c r="JN1" t="s">
        <v>391</v>
      </c>
      <c r="JO1" t="s">
        <v>368</v>
      </c>
      <c r="JP1" t="s">
        <v>66</v>
      </c>
      <c r="JQ1" t="s">
        <v>307</v>
      </c>
      <c r="JR1" t="s">
        <v>309</v>
      </c>
      <c r="JS1" t="s">
        <v>335</v>
      </c>
      <c r="JT1" t="s">
        <v>147</v>
      </c>
      <c r="JU1" t="s">
        <v>465</v>
      </c>
      <c r="JV1" t="s">
        <v>534</v>
      </c>
      <c r="JW1" t="s">
        <v>533</v>
      </c>
      <c r="JX1" t="s">
        <v>457</v>
      </c>
      <c r="JY1" t="s">
        <v>298</v>
      </c>
      <c r="JZ1" t="s">
        <v>312</v>
      </c>
      <c r="KA1" t="s">
        <v>313</v>
      </c>
      <c r="KB1" t="s">
        <v>400</v>
      </c>
      <c r="KC1" t="s">
        <v>314</v>
      </c>
      <c r="KD1" t="s">
        <v>285</v>
      </c>
      <c r="KE1" t="s">
        <v>310</v>
      </c>
      <c r="KF1" t="s">
        <v>468</v>
      </c>
      <c r="KG1" t="s">
        <v>527</v>
      </c>
      <c r="KH1" t="s">
        <v>355</v>
      </c>
      <c r="KI1" t="s">
        <v>136</v>
      </c>
      <c r="KJ1" t="s">
        <v>303</v>
      </c>
      <c r="KK1" t="s">
        <v>34</v>
      </c>
      <c r="KL1" t="s">
        <v>297</v>
      </c>
      <c r="KM1" t="s">
        <v>448</v>
      </c>
      <c r="KN1" t="s">
        <v>155</v>
      </c>
      <c r="KO1" t="s">
        <v>24</v>
      </c>
      <c r="KP1" t="s">
        <v>24</v>
      </c>
      <c r="KQ1" t="s">
        <v>45</v>
      </c>
      <c r="KR1" t="s">
        <v>332</v>
      </c>
      <c r="KS1" t="s">
        <v>87</v>
      </c>
      <c r="KT1" t="s">
        <v>497</v>
      </c>
      <c r="KU1" t="s">
        <v>320</v>
      </c>
      <c r="KV1" t="s">
        <v>283</v>
      </c>
      <c r="KW1" t="s">
        <v>56</v>
      </c>
      <c r="KX1" t="s">
        <v>107</v>
      </c>
      <c r="KY1" t="s">
        <v>414</v>
      </c>
      <c r="KZ1" t="s">
        <v>20</v>
      </c>
      <c r="LA1" t="s">
        <v>326</v>
      </c>
      <c r="LB1" t="s">
        <v>328</v>
      </c>
      <c r="LC1" t="s">
        <v>333</v>
      </c>
      <c r="LD1" t="s">
        <v>338</v>
      </c>
      <c r="LE1" t="s">
        <v>192</v>
      </c>
      <c r="LF1" t="s">
        <v>339</v>
      </c>
      <c r="LG1" t="s">
        <v>340</v>
      </c>
      <c r="LH1" t="s">
        <v>199</v>
      </c>
      <c r="LI1" t="s">
        <v>532</v>
      </c>
      <c r="LJ1" t="s">
        <v>205</v>
      </c>
      <c r="LK1" t="s">
        <v>286</v>
      </c>
      <c r="LL1" t="s">
        <v>423</v>
      </c>
      <c r="LM1" t="s">
        <v>48</v>
      </c>
      <c r="LN1" t="s">
        <v>71</v>
      </c>
      <c r="LO1" t="s">
        <v>349</v>
      </c>
      <c r="LP1" t="s">
        <v>60</v>
      </c>
      <c r="LQ1" t="s">
        <v>201</v>
      </c>
      <c r="LR1" t="s">
        <v>162</v>
      </c>
      <c r="LS1" t="s">
        <v>53</v>
      </c>
      <c r="LT1" t="s">
        <v>385</v>
      </c>
      <c r="LU1" t="s">
        <v>498</v>
      </c>
      <c r="LV1" t="s">
        <v>525</v>
      </c>
      <c r="LW1" t="s">
        <v>96</v>
      </c>
      <c r="LX1" t="s">
        <v>350</v>
      </c>
      <c r="LY1" t="s">
        <v>76</v>
      </c>
      <c r="LZ1" t="s">
        <v>458</v>
      </c>
      <c r="MA1" t="s">
        <v>5</v>
      </c>
      <c r="MB1" t="s">
        <v>59</v>
      </c>
      <c r="MC1" t="s">
        <v>132</v>
      </c>
      <c r="MD1" t="s">
        <v>184</v>
      </c>
      <c r="ME1" t="s">
        <v>108</v>
      </c>
      <c r="MF1" t="s">
        <v>317</v>
      </c>
      <c r="MG1" t="s">
        <v>354</v>
      </c>
      <c r="MH1" t="s">
        <v>369</v>
      </c>
      <c r="MI1" t="s">
        <v>392</v>
      </c>
      <c r="MJ1" t="s">
        <v>482</v>
      </c>
      <c r="MK1" t="s">
        <v>540</v>
      </c>
      <c r="ML1" t="s">
        <v>438</v>
      </c>
      <c r="MM1" t="s">
        <v>143</v>
      </c>
      <c r="MN1" t="s">
        <v>352</v>
      </c>
      <c r="MO1" t="s">
        <v>410</v>
      </c>
      <c r="MP1" t="s">
        <v>516</v>
      </c>
      <c r="MQ1" t="s">
        <v>254</v>
      </c>
      <c r="MR1" t="s">
        <v>91</v>
      </c>
      <c r="MS1" t="s">
        <v>530</v>
      </c>
      <c r="MT1" t="s">
        <v>219</v>
      </c>
      <c r="MU1" t="s">
        <v>140</v>
      </c>
      <c r="MV1" t="s">
        <v>69</v>
      </c>
      <c r="MW1" t="s">
        <v>279</v>
      </c>
      <c r="MX1" t="s">
        <v>479</v>
      </c>
      <c r="MY1" t="s">
        <v>431</v>
      </c>
      <c r="MZ1" t="s">
        <v>464</v>
      </c>
      <c r="NA1" t="s">
        <v>359</v>
      </c>
      <c r="NB1" t="s">
        <v>416</v>
      </c>
      <c r="NC1" t="s">
        <v>361</v>
      </c>
      <c r="ND1" t="s">
        <v>363</v>
      </c>
      <c r="NE1" t="s">
        <v>135</v>
      </c>
      <c r="NF1" t="s">
        <v>435</v>
      </c>
      <c r="NG1" t="s">
        <v>119</v>
      </c>
      <c r="NH1" t="s">
        <v>100</v>
      </c>
      <c r="NI1" t="s">
        <v>315</v>
      </c>
      <c r="NJ1" t="s">
        <v>336</v>
      </c>
      <c r="NK1" t="s">
        <v>395</v>
      </c>
      <c r="NL1" t="s">
        <v>449</v>
      </c>
      <c r="NM1" t="s">
        <v>130</v>
      </c>
      <c r="NN1" t="s">
        <v>444</v>
      </c>
      <c r="NO1" t="s">
        <v>371</v>
      </c>
      <c r="NP1" t="s">
        <v>376</v>
      </c>
      <c r="NQ1" t="s">
        <v>378</v>
      </c>
      <c r="NR1" t="s">
        <v>382</v>
      </c>
      <c r="NS1" t="s">
        <v>387</v>
      </c>
      <c r="NT1" t="s">
        <v>284</v>
      </c>
      <c r="NU1" t="s">
        <v>389</v>
      </c>
      <c r="NV1" t="s">
        <v>120</v>
      </c>
      <c r="NW1" t="s">
        <v>145</v>
      </c>
      <c r="NX1" t="s">
        <v>511</v>
      </c>
      <c r="NY1" t="s">
        <v>394</v>
      </c>
      <c r="NZ1" t="s">
        <v>84</v>
      </c>
      <c r="OA1" t="s">
        <v>401</v>
      </c>
      <c r="OB1" t="s">
        <v>179</v>
      </c>
      <c r="OC1" t="s">
        <v>55</v>
      </c>
      <c r="OD1" t="s">
        <v>49</v>
      </c>
      <c r="OE1" t="s">
        <v>342</v>
      </c>
      <c r="OF1" t="s">
        <v>520</v>
      </c>
      <c r="OG1" t="s">
        <v>118</v>
      </c>
      <c r="OH1" t="s">
        <v>537</v>
      </c>
      <c r="OI1" t="s">
        <v>318</v>
      </c>
      <c r="OJ1" t="s">
        <v>18</v>
      </c>
      <c r="OK1" t="s">
        <v>408</v>
      </c>
      <c r="OL1" t="s">
        <v>487</v>
      </c>
      <c r="OM1" t="s">
        <v>409</v>
      </c>
      <c r="ON1" t="s">
        <v>512</v>
      </c>
      <c r="OO1" t="s">
        <v>81</v>
      </c>
      <c r="OP1" t="s">
        <v>222</v>
      </c>
      <c r="OQ1" t="s">
        <v>494</v>
      </c>
      <c r="OR1" t="s">
        <v>411</v>
      </c>
      <c r="OS1" t="s">
        <v>170</v>
      </c>
      <c r="OT1" t="s">
        <v>27</v>
      </c>
      <c r="OU1" t="s">
        <v>207</v>
      </c>
      <c r="OV1" t="s">
        <v>484</v>
      </c>
      <c r="OW1" t="s">
        <v>418</v>
      </c>
      <c r="OX1" t="s">
        <v>521</v>
      </c>
      <c r="OY1" t="s">
        <v>186</v>
      </c>
      <c r="OZ1" t="s">
        <v>426</v>
      </c>
      <c r="PA1" t="s">
        <v>341</v>
      </c>
      <c r="PB1" t="s">
        <v>459</v>
      </c>
      <c r="PC1" t="s">
        <v>460</v>
      </c>
      <c r="PD1" t="s">
        <v>9</v>
      </c>
      <c r="PE1" t="s">
        <v>445</v>
      </c>
      <c r="PF1" t="s">
        <v>386</v>
      </c>
      <c r="PG1" t="s">
        <v>433</v>
      </c>
      <c r="PH1" t="s">
        <v>139</v>
      </c>
      <c r="PI1" t="s">
        <v>94</v>
      </c>
      <c r="PJ1" t="s">
        <v>280</v>
      </c>
      <c r="PK1" t="s">
        <v>250</v>
      </c>
      <c r="PL1" t="s">
        <v>7</v>
      </c>
      <c r="PM1" t="s">
        <v>322</v>
      </c>
      <c r="PN1" t="s">
        <v>471</v>
      </c>
      <c r="PO1" t="s">
        <v>472</v>
      </c>
      <c r="PP1" t="s">
        <v>473</v>
      </c>
      <c r="PQ1" t="s">
        <v>476</v>
      </c>
      <c r="PR1" t="s">
        <v>475</v>
      </c>
      <c r="PS1" t="s">
        <v>237</v>
      </c>
      <c r="PT1" t="s">
        <v>151</v>
      </c>
      <c r="PU1" t="s">
        <v>348</v>
      </c>
      <c r="PV1" t="s">
        <v>528</v>
      </c>
      <c r="PW1" t="s">
        <v>188</v>
      </c>
      <c r="PX1" t="s">
        <v>483</v>
      </c>
      <c r="PY1" t="s">
        <v>515</v>
      </c>
      <c r="PZ1" t="s">
        <v>19</v>
      </c>
      <c r="QA1" t="s">
        <v>82</v>
      </c>
      <c r="QB1" t="s">
        <v>291</v>
      </c>
      <c r="QC1" t="s">
        <v>469</v>
      </c>
      <c r="QD1" t="s">
        <v>380</v>
      </c>
      <c r="QE1" t="s">
        <v>104</v>
      </c>
      <c r="QF1" t="s">
        <v>62</v>
      </c>
      <c r="QG1" t="s">
        <v>183</v>
      </c>
      <c r="QH1" t="s">
        <v>200</v>
      </c>
      <c r="QI1" t="s">
        <v>212</v>
      </c>
      <c r="QJ1" t="s">
        <v>356</v>
      </c>
      <c r="QK1" t="s">
        <v>373</v>
      </c>
      <c r="QL1" t="s">
        <v>38</v>
      </c>
      <c r="QM1" t="s">
        <v>420</v>
      </c>
      <c r="QN1" t="s">
        <v>152</v>
      </c>
      <c r="QO1" t="s">
        <v>300</v>
      </c>
      <c r="QP1" t="s">
        <v>97</v>
      </c>
      <c r="QQ1" t="s">
        <v>178</v>
      </c>
      <c r="QR1" t="s">
        <v>101</v>
      </c>
      <c r="QS1" t="s">
        <v>158</v>
      </c>
      <c r="QT1" t="s">
        <v>175</v>
      </c>
      <c r="QU1" t="s">
        <v>430</v>
      </c>
      <c r="QV1" t="s">
        <v>160</v>
      </c>
      <c r="QW1" t="s">
        <v>321</v>
      </c>
      <c r="QX1" t="s">
        <v>384</v>
      </c>
      <c r="QY1" t="s">
        <v>47</v>
      </c>
      <c r="QZ1" t="s">
        <v>539</v>
      </c>
      <c r="RA1" t="s">
        <v>3792</v>
      </c>
      <c r="RB1" t="s">
        <v>167</v>
      </c>
      <c r="RC1" t="s">
        <v>441</v>
      </c>
      <c r="RD1" t="s">
        <v>124</v>
      </c>
      <c r="RE1" t="s">
        <v>138</v>
      </c>
      <c r="RF1" t="s">
        <v>89</v>
      </c>
      <c r="RG1" t="s">
        <v>63</v>
      </c>
      <c r="RH1" t="s">
        <v>173</v>
      </c>
      <c r="RI1" t="s">
        <v>159</v>
      </c>
      <c r="RJ1" t="s">
        <v>80</v>
      </c>
      <c r="RK1" t="s">
        <v>40</v>
      </c>
      <c r="RL1" t="s">
        <v>506</v>
      </c>
      <c r="RM1" t="s">
        <v>161</v>
      </c>
      <c r="RN1" t="s">
        <v>508</v>
      </c>
      <c r="RO1" t="s">
        <v>402</v>
      </c>
      <c r="RP1" t="s">
        <v>470</v>
      </c>
      <c r="RQ1" t="s">
        <v>500</v>
      </c>
      <c r="RR1" t="s">
        <v>8</v>
      </c>
      <c r="RS1" t="s">
        <v>358</v>
      </c>
      <c r="RT1" t="s">
        <v>548</v>
      </c>
      <c r="RU1" t="s">
        <v>546</v>
      </c>
      <c r="RV1" t="s">
        <v>364</v>
      </c>
      <c r="RW1" t="s">
        <v>73</v>
      </c>
      <c r="RX1" t="s">
        <v>329</v>
      </c>
      <c r="RY1" t="s">
        <v>181</v>
      </c>
      <c r="RZ1" t="s">
        <v>134</v>
      </c>
      <c r="SA1" t="s">
        <v>293</v>
      </c>
      <c r="SB1" t="s">
        <v>50</v>
      </c>
      <c r="SC1" t="s">
        <v>156</v>
      </c>
      <c r="SD1" t="s">
        <v>137</v>
      </c>
      <c r="SE1" t="s">
        <v>228</v>
      </c>
      <c r="SF1" t="s">
        <v>461</v>
      </c>
      <c r="SG1" t="s">
        <v>462</v>
      </c>
      <c r="SH1" t="s">
        <v>522</v>
      </c>
      <c r="SI1" t="s">
        <v>78</v>
      </c>
      <c r="SJ1" t="s">
        <v>12</v>
      </c>
      <c r="SK1" t="s">
        <v>288</v>
      </c>
      <c r="SL1" t="s">
        <v>172</v>
      </c>
      <c r="SM1" t="s">
        <v>518</v>
      </c>
      <c r="SN1" t="s">
        <v>271</v>
      </c>
      <c r="SO1" t="s">
        <v>163</v>
      </c>
      <c r="SP1" t="s">
        <v>405</v>
      </c>
      <c r="SQ1" t="s">
        <v>196</v>
      </c>
      <c r="SR1" t="s">
        <v>252</v>
      </c>
      <c r="SS1" t="s">
        <v>463</v>
      </c>
      <c r="ST1" t="s">
        <v>281</v>
      </c>
      <c r="SU1" t="s">
        <v>337</v>
      </c>
      <c r="SV1" t="s">
        <v>429</v>
      </c>
      <c r="SW1" t="s">
        <v>351</v>
      </c>
      <c r="SX1" t="s">
        <v>208</v>
      </c>
      <c r="SY1" t="s">
        <v>440</v>
      </c>
      <c r="SZ1" t="s">
        <v>413</v>
      </c>
      <c r="TA1" t="s">
        <v>195</v>
      </c>
      <c r="TB1" t="s">
        <v>14</v>
      </c>
      <c r="TC1" t="s">
        <v>169</v>
      </c>
      <c r="TD1" t="s">
        <v>206</v>
      </c>
      <c r="TE1" t="s">
        <v>261</v>
      </c>
      <c r="TF1" t="s">
        <v>294</v>
      </c>
      <c r="TG1" t="s">
        <v>480</v>
      </c>
      <c r="TH1" t="s">
        <v>131</v>
      </c>
      <c r="TI1" t="s">
        <v>37</v>
      </c>
      <c r="TJ1" t="s">
        <v>529</v>
      </c>
      <c r="TK1" t="s">
        <v>517</v>
      </c>
      <c r="TL1" t="s">
        <v>36</v>
      </c>
    </row>
    <row r="2" spans="1:532" x14ac:dyDescent="0.3">
      <c r="A2" t="s">
        <v>1274</v>
      </c>
      <c r="B2" t="s">
        <v>244</v>
      </c>
      <c r="C2" t="s">
        <v>552</v>
      </c>
      <c r="D2" t="s">
        <v>552</v>
      </c>
      <c r="E2" t="s">
        <v>599</v>
      </c>
      <c r="F2" t="s">
        <v>1966</v>
      </c>
      <c r="G2" t="s">
        <v>1872</v>
      </c>
      <c r="H2" t="s">
        <v>1003</v>
      </c>
      <c r="I2" t="s">
        <v>1270</v>
      </c>
      <c r="J2" t="s">
        <v>1576</v>
      </c>
      <c r="K2" t="s">
        <v>1545</v>
      </c>
      <c r="L2" t="s">
        <v>1740</v>
      </c>
      <c r="M2" t="s">
        <v>1127</v>
      </c>
      <c r="N2" t="s">
        <v>758</v>
      </c>
      <c r="O2" t="s">
        <v>1019</v>
      </c>
      <c r="P2" t="s">
        <v>1442</v>
      </c>
      <c r="Q2" t="s">
        <v>1400</v>
      </c>
      <c r="R2" t="s">
        <v>952</v>
      </c>
      <c r="S2" t="s">
        <v>557</v>
      </c>
      <c r="T2" t="s">
        <v>1291</v>
      </c>
      <c r="U2" t="s">
        <v>1554</v>
      </c>
      <c r="V2" t="s">
        <v>598</v>
      </c>
      <c r="W2" t="s">
        <v>1875</v>
      </c>
      <c r="X2" t="s">
        <v>1965</v>
      </c>
      <c r="Y2" t="s">
        <v>1129</v>
      </c>
      <c r="Z2" t="s">
        <v>781</v>
      </c>
      <c r="AA2" t="s">
        <v>1973</v>
      </c>
      <c r="AB2" t="s">
        <v>1443</v>
      </c>
      <c r="AC2" t="s">
        <v>810</v>
      </c>
      <c r="AD2" t="s">
        <v>1746</v>
      </c>
      <c r="AE2" t="s">
        <v>898</v>
      </c>
      <c r="AF2" t="s">
        <v>886</v>
      </c>
      <c r="AG2" t="s">
        <v>1971</v>
      </c>
      <c r="AH2" t="s">
        <v>1985</v>
      </c>
      <c r="AI2" t="s">
        <v>1139</v>
      </c>
      <c r="AJ2" t="s">
        <v>1628</v>
      </c>
      <c r="AK2" t="s">
        <v>1603</v>
      </c>
      <c r="AL2" t="s">
        <v>907</v>
      </c>
      <c r="AM2" t="s">
        <v>748</v>
      </c>
      <c r="AN2" t="s">
        <v>1598</v>
      </c>
      <c r="AO2" t="s">
        <v>1993</v>
      </c>
      <c r="AP2" t="s">
        <v>1999</v>
      </c>
      <c r="AQ2" t="s">
        <v>702</v>
      </c>
      <c r="AR2" t="s">
        <v>694</v>
      </c>
      <c r="AS2" t="s">
        <v>1877</v>
      </c>
      <c r="AT2" t="s">
        <v>2017</v>
      </c>
      <c r="AU2" t="s">
        <v>1427</v>
      </c>
      <c r="AV2" t="s">
        <v>1276</v>
      </c>
      <c r="AW2" t="s">
        <v>793</v>
      </c>
      <c r="AX2" t="s">
        <v>666</v>
      </c>
      <c r="AY2" t="s">
        <v>1422</v>
      </c>
      <c r="AZ2" t="s">
        <v>1676</v>
      </c>
      <c r="BA2" t="s">
        <v>606</v>
      </c>
      <c r="BB2" t="s">
        <v>2010</v>
      </c>
      <c r="BC2" t="s">
        <v>1074</v>
      </c>
      <c r="BD2" t="s">
        <v>1088</v>
      </c>
      <c r="BE2" t="s">
        <v>1448</v>
      </c>
      <c r="BF2" t="s">
        <v>720</v>
      </c>
      <c r="BG2" t="s">
        <v>878</v>
      </c>
      <c r="BH2" t="s">
        <v>956</v>
      </c>
      <c r="BI2" t="s">
        <v>1404</v>
      </c>
      <c r="BJ2" t="s">
        <v>742</v>
      </c>
      <c r="BK2" t="s">
        <v>1290</v>
      </c>
      <c r="BL2" t="s">
        <v>749</v>
      </c>
      <c r="BM2" t="s">
        <v>645</v>
      </c>
      <c r="BN2" t="s">
        <v>1300</v>
      </c>
      <c r="BO2" t="s">
        <v>1572</v>
      </c>
      <c r="BP2" t="s">
        <v>581</v>
      </c>
      <c r="BQ2" t="s">
        <v>1262</v>
      </c>
      <c r="BR2" t="s">
        <v>1673</v>
      </c>
      <c r="BS2" t="s">
        <v>630</v>
      </c>
      <c r="BT2" t="s">
        <v>799</v>
      </c>
      <c r="BU2" t="s">
        <v>1945</v>
      </c>
      <c r="BV2" t="s">
        <v>1482</v>
      </c>
      <c r="BW2" t="s">
        <v>1363</v>
      </c>
      <c r="BX2" t="s">
        <v>1432</v>
      </c>
      <c r="BY2" t="s">
        <v>1287</v>
      </c>
      <c r="BZ2" t="s">
        <v>819</v>
      </c>
      <c r="CA2" t="s">
        <v>1491</v>
      </c>
      <c r="CB2" t="s">
        <v>960</v>
      </c>
      <c r="CC2" t="s">
        <v>1879</v>
      </c>
      <c r="CD2" t="s">
        <v>2037</v>
      </c>
      <c r="CE2" t="s">
        <v>812</v>
      </c>
      <c r="CF2" t="s">
        <v>724</v>
      </c>
      <c r="CG2" t="s">
        <v>1093</v>
      </c>
      <c r="CH2" t="s">
        <v>883</v>
      </c>
      <c r="CI2" t="s">
        <v>613</v>
      </c>
      <c r="CJ2" t="s">
        <v>884</v>
      </c>
      <c r="CK2" t="s">
        <v>887</v>
      </c>
      <c r="CL2" t="s">
        <v>657</v>
      </c>
      <c r="CM2" t="s">
        <v>570</v>
      </c>
      <c r="CN2" t="s">
        <v>1383</v>
      </c>
      <c r="CO2" t="s">
        <v>2095</v>
      </c>
      <c r="CP2" t="s">
        <v>899</v>
      </c>
      <c r="CQ2" t="s">
        <v>1566</v>
      </c>
      <c r="CR2" t="s">
        <v>1540</v>
      </c>
      <c r="CS2" t="s">
        <v>698</v>
      </c>
      <c r="CT2" t="s">
        <v>1102</v>
      </c>
      <c r="CU2" t="s">
        <v>1980</v>
      </c>
      <c r="CV2" t="s">
        <v>910</v>
      </c>
      <c r="CW2" t="s">
        <v>911</v>
      </c>
      <c r="CX2" t="s">
        <v>1652</v>
      </c>
      <c r="CY2" t="s">
        <v>1284</v>
      </c>
      <c r="CZ2" t="s">
        <v>1354</v>
      </c>
      <c r="DA2" t="s">
        <v>918</v>
      </c>
      <c r="DB2" t="s">
        <v>923</v>
      </c>
      <c r="DC2" t="s">
        <v>1090</v>
      </c>
      <c r="DD2" t="s">
        <v>1571</v>
      </c>
      <c r="DE2" t="s">
        <v>733</v>
      </c>
      <c r="DF2" t="s">
        <v>947</v>
      </c>
      <c r="DG2" t="s">
        <v>1356</v>
      </c>
      <c r="DH2" t="s">
        <v>1972</v>
      </c>
      <c r="DI2" t="s">
        <v>1519</v>
      </c>
      <c r="DJ2" t="s">
        <v>1651</v>
      </c>
      <c r="DK2" t="s">
        <v>1683</v>
      </c>
      <c r="DL2" t="s">
        <v>1558</v>
      </c>
      <c r="DM2" t="s">
        <v>777</v>
      </c>
      <c r="DN2" t="s">
        <v>1331</v>
      </c>
      <c r="DO2" t="s">
        <v>2108</v>
      </c>
      <c r="DP2" t="s">
        <v>662</v>
      </c>
      <c r="DQ2" t="s">
        <v>753</v>
      </c>
      <c r="DR2" t="s">
        <v>771</v>
      </c>
      <c r="DS2" t="s">
        <v>1517</v>
      </c>
      <c r="DT2" t="s">
        <v>1480</v>
      </c>
      <c r="DU2" t="s">
        <v>789</v>
      </c>
      <c r="DV2" t="s">
        <v>1471</v>
      </c>
      <c r="DW2" t="s">
        <v>1409</v>
      </c>
      <c r="DX2" t="s">
        <v>1958</v>
      </c>
      <c r="DY2" t="s">
        <v>920</v>
      </c>
      <c r="DZ2" t="s">
        <v>1282</v>
      </c>
      <c r="EA2" t="s">
        <v>832</v>
      </c>
      <c r="EB2" t="s">
        <v>580</v>
      </c>
      <c r="EC2" t="s">
        <v>1067</v>
      </c>
      <c r="ED2" t="s">
        <v>1629</v>
      </c>
      <c r="EE2" t="s">
        <v>567</v>
      </c>
      <c r="EF2" t="s">
        <v>1751</v>
      </c>
      <c r="EG2" t="s">
        <v>1110</v>
      </c>
      <c r="EH2" t="s">
        <v>1791</v>
      </c>
      <c r="EI2" t="s">
        <v>1332</v>
      </c>
      <c r="EJ2" t="s">
        <v>2041</v>
      </c>
      <c r="EK2" t="s">
        <v>1996</v>
      </c>
      <c r="EL2" t="s">
        <v>1136</v>
      </c>
      <c r="EM2" t="s">
        <v>1339</v>
      </c>
      <c r="EN2" t="s">
        <v>1707</v>
      </c>
      <c r="EO2" t="s">
        <v>966</v>
      </c>
      <c r="EP2" t="s">
        <v>1453</v>
      </c>
      <c r="EQ2" t="s">
        <v>1279</v>
      </c>
      <c r="ER2" t="s">
        <v>1693</v>
      </c>
      <c r="ES2" t="s">
        <v>710</v>
      </c>
      <c r="ET2" t="s">
        <v>1556</v>
      </c>
      <c r="EU2" t="s">
        <v>1978</v>
      </c>
      <c r="EV2" t="s">
        <v>932</v>
      </c>
      <c r="EW2" t="s">
        <v>1378</v>
      </c>
      <c r="EX2" t="s">
        <v>997</v>
      </c>
      <c r="EY2" t="s">
        <v>994</v>
      </c>
      <c r="EZ2" t="s">
        <v>2103</v>
      </c>
      <c r="FA2" t="s">
        <v>231</v>
      </c>
      <c r="FB2" t="s">
        <v>1513</v>
      </c>
      <c r="FC2" t="s">
        <v>1932</v>
      </c>
      <c r="FD2" t="s">
        <v>1080</v>
      </c>
      <c r="FE2" t="s">
        <v>1111</v>
      </c>
      <c r="FF2" t="s">
        <v>1123</v>
      </c>
      <c r="FG2" t="s">
        <v>592</v>
      </c>
      <c r="FH2" t="s">
        <v>235</v>
      </c>
      <c r="FI2" t="s">
        <v>1161</v>
      </c>
      <c r="FJ2" t="s">
        <v>1208</v>
      </c>
      <c r="FK2" t="s">
        <v>1326</v>
      </c>
      <c r="FL2" t="s">
        <v>1986</v>
      </c>
      <c r="FM2" t="s">
        <v>946</v>
      </c>
      <c r="FN2" t="s">
        <v>1583</v>
      </c>
      <c r="FO2" t="s">
        <v>921</v>
      </c>
      <c r="FP2" t="s">
        <v>2033</v>
      </c>
      <c r="FQ2" t="s">
        <v>1069</v>
      </c>
      <c r="FR2" t="s">
        <v>1267</v>
      </c>
      <c r="FS2" t="s">
        <v>745</v>
      </c>
      <c r="FT2" t="s">
        <v>1631</v>
      </c>
      <c r="FU2" t="s">
        <v>626</v>
      </c>
      <c r="FV2" t="s">
        <v>696</v>
      </c>
      <c r="FW2" t="s">
        <v>1883</v>
      </c>
      <c r="FX2" t="s">
        <v>574</v>
      </c>
      <c r="FY2" t="s">
        <v>574</v>
      </c>
      <c r="FZ2" t="s">
        <v>1931</v>
      </c>
      <c r="GA2" t="s">
        <v>1671</v>
      </c>
      <c r="GB2" t="s">
        <v>632</v>
      </c>
      <c r="GC2" t="s">
        <v>776</v>
      </c>
      <c r="GD2" t="s">
        <v>2051</v>
      </c>
      <c r="GE2" t="s">
        <v>2109</v>
      </c>
      <c r="GF2" t="s">
        <v>1564</v>
      </c>
      <c r="GG2" t="s">
        <v>1085</v>
      </c>
      <c r="GH2" t="s">
        <v>1099</v>
      </c>
      <c r="GI2" t="s">
        <v>1188</v>
      </c>
      <c r="GJ2" t="s">
        <v>949</v>
      </c>
      <c r="GK2" t="s">
        <v>1661</v>
      </c>
      <c r="GL2" t="s">
        <v>1485</v>
      </c>
      <c r="GM2" t="s">
        <v>1329</v>
      </c>
      <c r="GN2" t="s">
        <v>1269</v>
      </c>
      <c r="GO2" t="s">
        <v>957</v>
      </c>
      <c r="GP2" t="s">
        <v>1360</v>
      </c>
      <c r="GQ2" t="s">
        <v>1495</v>
      </c>
      <c r="GR2" t="s">
        <v>2001</v>
      </c>
      <c r="GS2" t="s">
        <v>242</v>
      </c>
      <c r="GT2" t="s">
        <v>2004</v>
      </c>
      <c r="GU2" t="s">
        <v>1113</v>
      </c>
      <c r="GV2" t="s">
        <v>605</v>
      </c>
      <c r="GW2" t="s">
        <v>1633</v>
      </c>
      <c r="GX2" t="s">
        <v>603</v>
      </c>
      <c r="GY2" t="s">
        <v>1976</v>
      </c>
      <c r="GZ2" t="s">
        <v>1479</v>
      </c>
      <c r="HA2" t="s">
        <v>1231</v>
      </c>
      <c r="HB2" t="s">
        <v>1130</v>
      </c>
      <c r="HC2" t="s">
        <v>731</v>
      </c>
      <c r="HD2" t="s">
        <v>1490</v>
      </c>
      <c r="HE2" t="s">
        <v>1292</v>
      </c>
      <c r="HF2" t="s">
        <v>1534</v>
      </c>
      <c r="HG2" t="s">
        <v>815</v>
      </c>
      <c r="HH2" t="s">
        <v>1334</v>
      </c>
      <c r="HI2" t="s">
        <v>1885</v>
      </c>
      <c r="HJ2" t="s">
        <v>1365</v>
      </c>
      <c r="HK2" t="s">
        <v>1316</v>
      </c>
      <c r="HL2" t="s">
        <v>1124</v>
      </c>
      <c r="HM2" t="s">
        <v>549</v>
      </c>
      <c r="HN2" t="s">
        <v>1240</v>
      </c>
      <c r="HO2" t="s">
        <v>246</v>
      </c>
      <c r="HP2" t="s">
        <v>1272</v>
      </c>
      <c r="HQ2" t="s">
        <v>826</v>
      </c>
      <c r="HR2" t="s">
        <v>1954</v>
      </c>
      <c r="HS2" t="s">
        <v>795</v>
      </c>
      <c r="HT2" t="s">
        <v>998</v>
      </c>
      <c r="HU2" t="s">
        <v>704</v>
      </c>
      <c r="HV2" t="s">
        <v>2027</v>
      </c>
      <c r="HW2" t="s">
        <v>1359</v>
      </c>
      <c r="HX2" t="s">
        <v>2099</v>
      </c>
      <c r="HY2" t="s">
        <v>1278</v>
      </c>
      <c r="HZ2" t="s">
        <v>2002</v>
      </c>
      <c r="IA2" t="s">
        <v>554</v>
      </c>
      <c r="IB2" t="s">
        <v>1829</v>
      </c>
      <c r="IC2" t="s">
        <v>1368</v>
      </c>
      <c r="ID2" t="s">
        <v>1374</v>
      </c>
      <c r="IE2" t="s">
        <v>1579</v>
      </c>
      <c r="IF2" t="s">
        <v>1444</v>
      </c>
      <c r="IG2" t="s">
        <v>547</v>
      </c>
      <c r="IH2" t="s">
        <v>1381</v>
      </c>
      <c r="II2" t="s">
        <v>1376</v>
      </c>
      <c r="IJ2" t="s">
        <v>1890</v>
      </c>
      <c r="IK2" t="s">
        <v>1384</v>
      </c>
      <c r="IL2" t="s">
        <v>544</v>
      </c>
      <c r="IM2" t="s">
        <v>1743</v>
      </c>
      <c r="IN2" t="s">
        <v>594</v>
      </c>
      <c r="IO2" t="s">
        <v>1643</v>
      </c>
      <c r="IP2" t="s">
        <v>1071</v>
      </c>
      <c r="IQ2" t="s">
        <v>881</v>
      </c>
      <c r="IR2" t="s">
        <v>579</v>
      </c>
      <c r="IS2" t="s">
        <v>1380</v>
      </c>
      <c r="IT2" t="s">
        <v>233</v>
      </c>
      <c r="IU2" t="s">
        <v>1180</v>
      </c>
      <c r="IV2" t="s">
        <v>1089</v>
      </c>
      <c r="IW2" t="s">
        <v>1370</v>
      </c>
      <c r="IX2" t="s">
        <v>618</v>
      </c>
      <c r="IY2" t="s">
        <v>1678</v>
      </c>
      <c r="IZ2" t="s">
        <v>1405</v>
      </c>
      <c r="JA2" t="s">
        <v>1392</v>
      </c>
      <c r="JB2" t="s">
        <v>590</v>
      </c>
      <c r="JC2" t="s">
        <v>848</v>
      </c>
      <c r="JD2" t="s">
        <v>2008</v>
      </c>
      <c r="JE2" t="s">
        <v>536</v>
      </c>
      <c r="JF2" t="s">
        <v>609</v>
      </c>
      <c r="JG2" t="s">
        <v>1838</v>
      </c>
      <c r="JH2" t="s">
        <v>1421</v>
      </c>
      <c r="JI2" t="s">
        <v>1431</v>
      </c>
      <c r="JJ2" t="s">
        <v>915</v>
      </c>
      <c r="JK2" t="s">
        <v>1025</v>
      </c>
      <c r="JL2" t="s">
        <v>1210</v>
      </c>
      <c r="JM2" t="s">
        <v>977</v>
      </c>
      <c r="JN2" t="s">
        <v>1605</v>
      </c>
      <c r="JO2" t="s">
        <v>1560</v>
      </c>
      <c r="JP2" t="s">
        <v>726</v>
      </c>
      <c r="JQ2" t="s">
        <v>1447</v>
      </c>
      <c r="JR2" t="s">
        <v>1449</v>
      </c>
      <c r="JS2" t="s">
        <v>1496</v>
      </c>
      <c r="JT2" t="s">
        <v>954</v>
      </c>
      <c r="JU2" t="s">
        <v>1930</v>
      </c>
      <c r="JV2" t="s">
        <v>3793</v>
      </c>
      <c r="JW2" t="s">
        <v>2055</v>
      </c>
      <c r="JX2" t="s">
        <v>1895</v>
      </c>
      <c r="JY2" t="s">
        <v>1426</v>
      </c>
      <c r="JZ2" t="s">
        <v>1456</v>
      </c>
      <c r="KA2" t="s">
        <v>1458</v>
      </c>
      <c r="KB2" t="s">
        <v>1636</v>
      </c>
      <c r="KC2" t="s">
        <v>1459</v>
      </c>
      <c r="KD2" t="s">
        <v>1396</v>
      </c>
      <c r="KE2" t="s">
        <v>1451</v>
      </c>
      <c r="KF2" t="s">
        <v>1934</v>
      </c>
      <c r="KG2" t="s">
        <v>2043</v>
      </c>
      <c r="KH2" t="s">
        <v>1537</v>
      </c>
      <c r="KI2" t="s">
        <v>938</v>
      </c>
      <c r="KJ2" t="s">
        <v>1439</v>
      </c>
      <c r="KK2" t="s">
        <v>616</v>
      </c>
      <c r="KL2" t="s">
        <v>1424</v>
      </c>
      <c r="KM2" t="s">
        <v>985</v>
      </c>
      <c r="KN2" t="s">
        <v>967</v>
      </c>
      <c r="KO2" t="s">
        <v>596</v>
      </c>
      <c r="KP2" t="s">
        <v>596</v>
      </c>
      <c r="KQ2" t="s">
        <v>664</v>
      </c>
      <c r="KR2" t="s">
        <v>1492</v>
      </c>
      <c r="KS2" t="s">
        <v>780</v>
      </c>
      <c r="KT2" t="s">
        <v>1989</v>
      </c>
      <c r="KU2" t="s">
        <v>1473</v>
      </c>
      <c r="KV2" t="s">
        <v>1393</v>
      </c>
      <c r="KW2" t="s">
        <v>701</v>
      </c>
      <c r="KX2" t="s">
        <v>850</v>
      </c>
      <c r="KY2" t="s">
        <v>1666</v>
      </c>
      <c r="KZ2" t="s">
        <v>588</v>
      </c>
      <c r="LA2" t="s">
        <v>1484</v>
      </c>
      <c r="LB2" t="s">
        <v>1486</v>
      </c>
      <c r="LC2" t="s">
        <v>1493</v>
      </c>
      <c r="LD2" t="s">
        <v>1502</v>
      </c>
      <c r="LE2" t="s">
        <v>1091</v>
      </c>
      <c r="LF2" t="s">
        <v>1505</v>
      </c>
      <c r="LG2" t="s">
        <v>1507</v>
      </c>
      <c r="LH2" t="s">
        <v>1104</v>
      </c>
      <c r="LI2" t="s">
        <v>2053</v>
      </c>
      <c r="LJ2" t="s">
        <v>1114</v>
      </c>
      <c r="LK2" t="s">
        <v>1397</v>
      </c>
      <c r="LL2" t="s">
        <v>1680</v>
      </c>
      <c r="LM2" t="s">
        <v>686</v>
      </c>
      <c r="LN2" t="s">
        <v>743</v>
      </c>
      <c r="LO2" t="s">
        <v>1525</v>
      </c>
      <c r="LP2" t="s">
        <v>708</v>
      </c>
      <c r="LQ2" t="s">
        <v>1107</v>
      </c>
      <c r="LR2" t="s">
        <v>984</v>
      </c>
      <c r="LS2" t="s">
        <v>697</v>
      </c>
      <c r="LT2" t="s">
        <v>1594</v>
      </c>
      <c r="LU2" t="s">
        <v>1990</v>
      </c>
      <c r="LV2" t="s">
        <v>2038</v>
      </c>
      <c r="LW2" t="s">
        <v>802</v>
      </c>
      <c r="LX2" t="s">
        <v>1529</v>
      </c>
      <c r="LY2" t="s">
        <v>751</v>
      </c>
      <c r="LZ2" t="s">
        <v>1896</v>
      </c>
      <c r="MA2" t="s">
        <v>555</v>
      </c>
      <c r="MB2" t="s">
        <v>705</v>
      </c>
      <c r="MC2" t="s">
        <v>929</v>
      </c>
      <c r="MD2" t="s">
        <v>1078</v>
      </c>
      <c r="ME2" t="s">
        <v>856</v>
      </c>
      <c r="MF2" t="s">
        <v>1467</v>
      </c>
      <c r="MG2" t="s">
        <v>1535</v>
      </c>
      <c r="MH2" t="s">
        <v>1561</v>
      </c>
      <c r="MI2" t="s">
        <v>1607</v>
      </c>
      <c r="MJ2" t="s">
        <v>1961</v>
      </c>
      <c r="MK2" t="s">
        <v>540</v>
      </c>
      <c r="ML2" t="s">
        <v>1752</v>
      </c>
      <c r="MM2" t="s">
        <v>948</v>
      </c>
      <c r="MN2" t="s">
        <v>1533</v>
      </c>
      <c r="MO2" t="s">
        <v>1658</v>
      </c>
      <c r="MP2" t="s">
        <v>2020</v>
      </c>
      <c r="MQ2" t="s">
        <v>1324</v>
      </c>
      <c r="MR2" t="s">
        <v>792</v>
      </c>
      <c r="MS2" t="s">
        <v>2049</v>
      </c>
      <c r="MT2" t="s">
        <v>1162</v>
      </c>
      <c r="MU2" t="s">
        <v>945</v>
      </c>
      <c r="MV2" t="s">
        <v>735</v>
      </c>
      <c r="MW2" t="s">
        <v>1386</v>
      </c>
      <c r="MX2" t="s">
        <v>1956</v>
      </c>
      <c r="MY2" t="s">
        <v>1738</v>
      </c>
      <c r="MZ2" t="s">
        <v>1928</v>
      </c>
      <c r="NA2" t="s">
        <v>1544</v>
      </c>
      <c r="NB2" t="s">
        <v>1668</v>
      </c>
      <c r="NC2" t="s">
        <v>1547</v>
      </c>
      <c r="ND2" t="s">
        <v>1551</v>
      </c>
      <c r="NE2" t="s">
        <v>935</v>
      </c>
      <c r="NF2" t="s">
        <v>1745</v>
      </c>
      <c r="NG2" t="s">
        <v>903</v>
      </c>
      <c r="NH2" t="s">
        <v>814</v>
      </c>
      <c r="NI2" t="s">
        <v>1462</v>
      </c>
      <c r="NJ2" t="s">
        <v>1498</v>
      </c>
      <c r="NK2" t="s">
        <v>1622</v>
      </c>
      <c r="NL2" s="3" t="s">
        <v>1858</v>
      </c>
      <c r="NM2" t="s">
        <v>926</v>
      </c>
      <c r="NN2" t="s">
        <v>1801</v>
      </c>
      <c r="NO2" t="s">
        <v>1565</v>
      </c>
      <c r="NP2" t="s">
        <v>1575</v>
      </c>
      <c r="NQ2" t="s">
        <v>1578</v>
      </c>
      <c r="NR2" t="s">
        <v>1585</v>
      </c>
      <c r="NS2" t="s">
        <v>1597</v>
      </c>
      <c r="NT2" t="s">
        <v>1394</v>
      </c>
      <c r="NU2" t="s">
        <v>1601</v>
      </c>
      <c r="NV2" t="s">
        <v>906</v>
      </c>
      <c r="NW2" t="s">
        <v>950</v>
      </c>
      <c r="NX2" t="s">
        <v>2012</v>
      </c>
      <c r="NY2" t="s">
        <v>1609</v>
      </c>
      <c r="NZ2" t="s">
        <v>772</v>
      </c>
      <c r="OA2" t="s">
        <v>1638</v>
      </c>
      <c r="OB2" t="s">
        <v>1053</v>
      </c>
      <c r="OC2" t="s">
        <v>700</v>
      </c>
      <c r="OD2" t="s">
        <v>688</v>
      </c>
      <c r="OE2" t="s">
        <v>1511</v>
      </c>
      <c r="OF2" t="s">
        <v>2029</v>
      </c>
      <c r="OG2" t="s">
        <v>901</v>
      </c>
      <c r="OH2" t="s">
        <v>537</v>
      </c>
      <c r="OI2" t="s">
        <v>1469</v>
      </c>
      <c r="OJ2" t="s">
        <v>583</v>
      </c>
      <c r="OK2" t="s">
        <v>1654</v>
      </c>
      <c r="OL2" t="s">
        <v>1968</v>
      </c>
      <c r="OM2" t="s">
        <v>1656</v>
      </c>
      <c r="ON2" t="s">
        <v>2014</v>
      </c>
      <c r="OO2" t="s">
        <v>767</v>
      </c>
      <c r="OP2" t="s">
        <v>1199</v>
      </c>
      <c r="OQ2" t="s">
        <v>1982</v>
      </c>
      <c r="OR2" t="s">
        <v>1660</v>
      </c>
      <c r="OS2" t="s">
        <v>1014</v>
      </c>
      <c r="OT2" t="s">
        <v>601</v>
      </c>
      <c r="OU2" t="s">
        <v>1119</v>
      </c>
      <c r="OV2" t="s">
        <v>1640</v>
      </c>
      <c r="OW2" t="s">
        <v>1672</v>
      </c>
      <c r="OX2" t="s">
        <v>2030</v>
      </c>
      <c r="OY2" t="s">
        <v>1083</v>
      </c>
      <c r="OZ2" t="s">
        <v>1684</v>
      </c>
      <c r="PA2" t="s">
        <v>1510</v>
      </c>
      <c r="PB2" t="s">
        <v>1904</v>
      </c>
      <c r="PC2" t="s">
        <v>1915</v>
      </c>
      <c r="PD2" t="s">
        <v>566</v>
      </c>
      <c r="PE2" t="s">
        <v>1804</v>
      </c>
      <c r="PF2" t="s">
        <v>1595</v>
      </c>
      <c r="PG2" t="s">
        <v>1741</v>
      </c>
      <c r="PH2" t="s">
        <v>944</v>
      </c>
      <c r="PI2" t="s">
        <v>797</v>
      </c>
      <c r="PJ2" t="s">
        <v>1387</v>
      </c>
      <c r="PK2" t="s">
        <v>1294</v>
      </c>
      <c r="PL2" t="s">
        <v>558</v>
      </c>
      <c r="PM2" t="s">
        <v>1477</v>
      </c>
      <c r="PN2" t="s">
        <v>1938</v>
      </c>
      <c r="PO2" t="s">
        <v>1940</v>
      </c>
      <c r="PP2" t="s">
        <v>1942</v>
      </c>
      <c r="PQ2" t="s">
        <v>1949</v>
      </c>
      <c r="PR2" t="s">
        <v>1946</v>
      </c>
      <c r="PS2" t="s">
        <v>1275</v>
      </c>
      <c r="PT2" t="s">
        <v>961</v>
      </c>
      <c r="PU2" t="s">
        <v>1521</v>
      </c>
      <c r="PV2" t="s">
        <v>2045</v>
      </c>
      <c r="PW2" t="s">
        <v>1086</v>
      </c>
      <c r="PX2" t="s">
        <v>1963</v>
      </c>
      <c r="PY2" t="s">
        <v>2019</v>
      </c>
      <c r="PZ2" t="s">
        <v>585</v>
      </c>
      <c r="QA2" t="s">
        <v>769</v>
      </c>
      <c r="QB2" t="s">
        <v>1408</v>
      </c>
      <c r="QC2" t="s">
        <v>1935</v>
      </c>
      <c r="QD2" t="s">
        <v>1581</v>
      </c>
      <c r="QE2" t="s">
        <v>828</v>
      </c>
      <c r="QF2" t="s">
        <v>714</v>
      </c>
      <c r="QG2" t="s">
        <v>1077</v>
      </c>
      <c r="QH2" t="s">
        <v>1106</v>
      </c>
      <c r="QI2" t="s">
        <v>1126</v>
      </c>
      <c r="QJ2" t="s">
        <v>1539</v>
      </c>
      <c r="QK2" t="s">
        <v>1568</v>
      </c>
      <c r="QL2" t="s">
        <v>624</v>
      </c>
      <c r="QM2" t="s">
        <v>1675</v>
      </c>
      <c r="QN2" t="s">
        <v>964</v>
      </c>
      <c r="QO2" t="s">
        <v>1429</v>
      </c>
      <c r="QP2" t="s">
        <v>809</v>
      </c>
      <c r="QQ2" t="s">
        <v>1070</v>
      </c>
      <c r="QR2" t="s">
        <v>817</v>
      </c>
      <c r="QS2" t="s">
        <v>978</v>
      </c>
      <c r="QT2" t="s">
        <v>1057</v>
      </c>
      <c r="QU2" t="s">
        <v>1730</v>
      </c>
      <c r="QV2" t="s">
        <v>980</v>
      </c>
      <c r="QW2" t="s">
        <v>1475</v>
      </c>
      <c r="QX2" t="s">
        <v>1591</v>
      </c>
      <c r="QY2" t="s">
        <v>671</v>
      </c>
      <c r="QZ2" t="s">
        <v>2097</v>
      </c>
      <c r="RA2" t="s">
        <v>2075</v>
      </c>
      <c r="RB2" t="s">
        <v>1000</v>
      </c>
      <c r="RC2" t="s">
        <v>1758</v>
      </c>
      <c r="RD2" t="s">
        <v>914</v>
      </c>
      <c r="RE2" t="s">
        <v>941</v>
      </c>
      <c r="RF2" t="s">
        <v>787</v>
      </c>
      <c r="RG2" t="s">
        <v>716</v>
      </c>
      <c r="RH2" t="s">
        <v>1022</v>
      </c>
      <c r="RI2" t="s">
        <v>979</v>
      </c>
      <c r="RJ2" t="s">
        <v>759</v>
      </c>
      <c r="RK2" t="s">
        <v>628</v>
      </c>
      <c r="RL2" t="s">
        <v>2003</v>
      </c>
      <c r="RM2" t="s">
        <v>983</v>
      </c>
      <c r="RN2" t="s">
        <v>2006</v>
      </c>
      <c r="RO2" t="s">
        <v>1639</v>
      </c>
      <c r="RP2" t="s">
        <v>1936</v>
      </c>
      <c r="RQ2" t="s">
        <v>1994</v>
      </c>
      <c r="RR2" t="s">
        <v>564</v>
      </c>
      <c r="RS2" t="s">
        <v>1542</v>
      </c>
      <c r="RT2" t="s">
        <v>548</v>
      </c>
      <c r="RU2" t="s">
        <v>546</v>
      </c>
      <c r="RV2" t="s">
        <v>1552</v>
      </c>
      <c r="RW2" t="s">
        <v>746</v>
      </c>
      <c r="RX2" t="s">
        <v>1488</v>
      </c>
      <c r="RY2" t="s">
        <v>1072</v>
      </c>
      <c r="RZ2" t="s">
        <v>933</v>
      </c>
      <c r="SA2" t="s">
        <v>1415</v>
      </c>
      <c r="SB2" t="s">
        <v>690</v>
      </c>
      <c r="SC2" t="s">
        <v>974</v>
      </c>
      <c r="SD2" t="s">
        <v>940</v>
      </c>
      <c r="SE2" t="s">
        <v>1264</v>
      </c>
      <c r="SF2" t="s">
        <v>1917</v>
      </c>
      <c r="SG2" t="s">
        <v>1920</v>
      </c>
      <c r="SH2" t="s">
        <v>2032</v>
      </c>
      <c r="SI2" t="s">
        <v>755</v>
      </c>
      <c r="SJ2" t="s">
        <v>572</v>
      </c>
      <c r="SK2" t="s">
        <v>1401</v>
      </c>
      <c r="SL2" t="s">
        <v>1021</v>
      </c>
      <c r="SM2" t="s">
        <v>2026</v>
      </c>
      <c r="SN2" t="s">
        <v>1373</v>
      </c>
      <c r="SO2" t="s">
        <v>989</v>
      </c>
      <c r="SP2" t="s">
        <v>1649</v>
      </c>
      <c r="SQ2" t="s">
        <v>1098</v>
      </c>
      <c r="SR2" t="s">
        <v>1305</v>
      </c>
      <c r="SS2" t="s">
        <v>1925</v>
      </c>
      <c r="ST2" t="s">
        <v>1390</v>
      </c>
      <c r="SU2" t="s">
        <v>1501</v>
      </c>
      <c r="SV2" t="s">
        <v>1727</v>
      </c>
      <c r="SW2" t="s">
        <v>1531</v>
      </c>
      <c r="SX2" t="s">
        <v>1122</v>
      </c>
      <c r="SY2" t="s">
        <v>1756</v>
      </c>
      <c r="SZ2" t="s">
        <v>1663</v>
      </c>
      <c r="TA2" t="s">
        <v>1096</v>
      </c>
      <c r="TB2" t="s">
        <v>577</v>
      </c>
      <c r="TC2" t="s">
        <v>1005</v>
      </c>
      <c r="TD2" t="s">
        <v>1117</v>
      </c>
      <c r="TE2" t="s">
        <v>1338</v>
      </c>
      <c r="TF2" t="s">
        <v>1418</v>
      </c>
      <c r="TG2" t="s">
        <v>1957</v>
      </c>
      <c r="TH2" t="s">
        <v>927</v>
      </c>
      <c r="TI2" t="s">
        <v>621</v>
      </c>
      <c r="TJ2" t="s">
        <v>2047</v>
      </c>
      <c r="TK2" t="s">
        <v>2022</v>
      </c>
      <c r="TL2" t="s">
        <v>620</v>
      </c>
    </row>
    <row r="3" spans="1:532" x14ac:dyDescent="0.3">
      <c r="A3" t="s">
        <v>1273</v>
      </c>
      <c r="B3" t="s">
        <v>3781</v>
      </c>
      <c r="C3" t="s">
        <v>551</v>
      </c>
      <c r="D3" t="s">
        <v>551</v>
      </c>
      <c r="E3" t="s">
        <v>600</v>
      </c>
      <c r="F3" t="s">
        <v>1967</v>
      </c>
      <c r="G3" t="s">
        <v>1873</v>
      </c>
      <c r="H3" t="s">
        <v>1002</v>
      </c>
      <c r="I3" t="s">
        <v>1271</v>
      </c>
      <c r="J3" t="s">
        <v>3781</v>
      </c>
      <c r="K3" t="s">
        <v>1546</v>
      </c>
      <c r="L3" t="s">
        <v>1739</v>
      </c>
      <c r="M3" t="s">
        <v>1128</v>
      </c>
      <c r="N3" t="s">
        <v>757</v>
      </c>
      <c r="O3" t="s">
        <v>1018</v>
      </c>
      <c r="P3" t="s">
        <v>1441</v>
      </c>
      <c r="Q3" t="s">
        <v>1399</v>
      </c>
      <c r="R3" t="s">
        <v>951</v>
      </c>
      <c r="S3" t="s">
        <v>3781</v>
      </c>
      <c r="T3" t="s">
        <v>3781</v>
      </c>
      <c r="U3" t="s">
        <v>1553</v>
      </c>
      <c r="V3" t="s">
        <v>597</v>
      </c>
      <c r="W3" t="s">
        <v>1874</v>
      </c>
      <c r="X3" t="s">
        <v>1964</v>
      </c>
      <c r="Y3" t="s">
        <v>3781</v>
      </c>
      <c r="Z3" t="s">
        <v>783</v>
      </c>
      <c r="AA3" t="s">
        <v>1974</v>
      </c>
      <c r="AB3" t="s">
        <v>3781</v>
      </c>
      <c r="AC3" t="s">
        <v>811</v>
      </c>
      <c r="AD3" t="s">
        <v>1747</v>
      </c>
      <c r="AE3" t="s">
        <v>3781</v>
      </c>
      <c r="AF3" t="s">
        <v>3781</v>
      </c>
      <c r="AG3" t="s">
        <v>1970</v>
      </c>
      <c r="AH3" t="s">
        <v>1984</v>
      </c>
      <c r="AI3" t="s">
        <v>1149</v>
      </c>
      <c r="AJ3" t="s">
        <v>1627</v>
      </c>
      <c r="AK3" t="s">
        <v>3781</v>
      </c>
      <c r="AL3" t="s">
        <v>908</v>
      </c>
      <c r="AM3" t="s">
        <v>3781</v>
      </c>
      <c r="AN3" t="s">
        <v>1600</v>
      </c>
      <c r="AO3" t="s">
        <v>1992</v>
      </c>
      <c r="AP3" t="s">
        <v>1998</v>
      </c>
      <c r="AQ3" t="s">
        <v>703</v>
      </c>
      <c r="AR3" t="s">
        <v>693</v>
      </c>
      <c r="AS3" t="s">
        <v>680</v>
      </c>
      <c r="AT3" t="s">
        <v>2016</v>
      </c>
      <c r="AU3" t="s">
        <v>1428</v>
      </c>
      <c r="AV3" t="s">
        <v>1277</v>
      </c>
      <c r="AW3" t="s">
        <v>794</v>
      </c>
      <c r="AX3" t="s">
        <v>665</v>
      </c>
      <c r="AY3" t="s">
        <v>1423</v>
      </c>
      <c r="AZ3" t="s">
        <v>1677</v>
      </c>
      <c r="BA3" t="s">
        <v>607</v>
      </c>
      <c r="BB3" t="s">
        <v>2011</v>
      </c>
      <c r="BC3" t="s">
        <v>1075</v>
      </c>
      <c r="BD3" t="s">
        <v>1087</v>
      </c>
      <c r="BE3" t="s">
        <v>3781</v>
      </c>
      <c r="BF3" t="s">
        <v>722</v>
      </c>
      <c r="BG3" t="s">
        <v>879</v>
      </c>
      <c r="BH3" t="s">
        <v>955</v>
      </c>
      <c r="BI3" t="s">
        <v>1403</v>
      </c>
      <c r="BJ3" t="s">
        <v>1158</v>
      </c>
      <c r="BK3" t="s">
        <v>1289</v>
      </c>
      <c r="BL3" t="s">
        <v>750</v>
      </c>
      <c r="BM3" t="s">
        <v>3781</v>
      </c>
      <c r="BN3" t="s">
        <v>1297</v>
      </c>
      <c r="BO3" t="s">
        <v>1573</v>
      </c>
      <c r="BP3" t="s">
        <v>582</v>
      </c>
      <c r="BQ3" t="s">
        <v>1261</v>
      </c>
      <c r="BR3" t="s">
        <v>3781</v>
      </c>
      <c r="BS3" t="s">
        <v>629</v>
      </c>
      <c r="BT3" t="s">
        <v>800</v>
      </c>
      <c r="BU3" t="s">
        <v>1944</v>
      </c>
      <c r="BV3" t="s">
        <v>1481</v>
      </c>
      <c r="BW3" t="s">
        <v>1362</v>
      </c>
      <c r="BX3" t="s">
        <v>1433</v>
      </c>
      <c r="BY3" t="s">
        <v>1286</v>
      </c>
      <c r="BZ3" t="s">
        <v>820</v>
      </c>
      <c r="CA3" t="s">
        <v>3781</v>
      </c>
      <c r="CB3" t="s">
        <v>959</v>
      </c>
      <c r="CC3" t="s">
        <v>1880</v>
      </c>
      <c r="CD3" t="s">
        <v>2036</v>
      </c>
      <c r="CE3" t="s">
        <v>3781</v>
      </c>
      <c r="CF3" t="s">
        <v>723</v>
      </c>
      <c r="CG3" t="s">
        <v>1092</v>
      </c>
      <c r="CH3" t="s">
        <v>882</v>
      </c>
      <c r="CI3" t="s">
        <v>614</v>
      </c>
      <c r="CJ3" t="s">
        <v>885</v>
      </c>
      <c r="CK3" t="s">
        <v>888</v>
      </c>
      <c r="CL3" t="s">
        <v>638</v>
      </c>
      <c r="CM3" t="s">
        <v>569</v>
      </c>
      <c r="CN3" t="s">
        <v>1382</v>
      </c>
      <c r="CO3" t="s">
        <v>2094</v>
      </c>
      <c r="CP3" t="s">
        <v>900</v>
      </c>
      <c r="CQ3" t="s">
        <v>1567</v>
      </c>
      <c r="CR3" t="s">
        <v>1541</v>
      </c>
      <c r="CS3" t="s">
        <v>3781</v>
      </c>
      <c r="CT3" t="s">
        <v>1101</v>
      </c>
      <c r="CU3" t="s">
        <v>1979</v>
      </c>
      <c r="CV3" t="s">
        <v>909</v>
      </c>
      <c r="CW3" t="s">
        <v>912</v>
      </c>
      <c r="CX3" t="s">
        <v>1653</v>
      </c>
      <c r="CY3" t="s">
        <v>1285</v>
      </c>
      <c r="CZ3" t="s">
        <v>1353</v>
      </c>
      <c r="DA3" t="s">
        <v>917</v>
      </c>
      <c r="DB3" t="s">
        <v>924</v>
      </c>
      <c r="DC3" t="s">
        <v>3781</v>
      </c>
      <c r="DD3" t="s">
        <v>1570</v>
      </c>
      <c r="DE3" t="s">
        <v>732</v>
      </c>
      <c r="DF3" t="s">
        <v>3781</v>
      </c>
      <c r="DG3" t="s">
        <v>1355</v>
      </c>
      <c r="DH3" t="s">
        <v>976</v>
      </c>
      <c r="DI3" t="s">
        <v>1520</v>
      </c>
      <c r="DJ3" t="s">
        <v>1650</v>
      </c>
      <c r="DK3" t="s">
        <v>1682</v>
      </c>
      <c r="DL3" t="s">
        <v>1557</v>
      </c>
      <c r="DM3" t="s">
        <v>778</v>
      </c>
      <c r="DN3" t="s">
        <v>1330</v>
      </c>
      <c r="DO3" t="s">
        <v>2106</v>
      </c>
      <c r="DP3" t="s">
        <v>661</v>
      </c>
      <c r="DQ3" t="s">
        <v>754</v>
      </c>
      <c r="DR3" t="s">
        <v>3781</v>
      </c>
      <c r="DS3" t="s">
        <v>1518</v>
      </c>
      <c r="DT3" t="s">
        <v>3781</v>
      </c>
      <c r="DU3" t="s">
        <v>790</v>
      </c>
      <c r="DV3" t="s">
        <v>1472</v>
      </c>
      <c r="DW3" t="s">
        <v>1410</v>
      </c>
      <c r="DX3" t="s">
        <v>1959</v>
      </c>
      <c r="DY3" t="s">
        <v>919</v>
      </c>
      <c r="DZ3" t="s">
        <v>3781</v>
      </c>
      <c r="EA3" t="s">
        <v>834</v>
      </c>
      <c r="EB3" t="s">
        <v>3781</v>
      </c>
      <c r="EC3" t="s">
        <v>1066</v>
      </c>
      <c r="ED3" t="s">
        <v>1630</v>
      </c>
      <c r="EE3" t="s">
        <v>568</v>
      </c>
      <c r="EF3" t="s">
        <v>1748</v>
      </c>
      <c r="EG3" t="s">
        <v>1109</v>
      </c>
      <c r="EH3" t="s">
        <v>1793</v>
      </c>
      <c r="EI3" t="s">
        <v>1333</v>
      </c>
      <c r="EJ3" t="s">
        <v>2040</v>
      </c>
      <c r="EK3" t="s">
        <v>1995</v>
      </c>
      <c r="EL3" t="s">
        <v>1138</v>
      </c>
      <c r="EM3" t="s">
        <v>1341</v>
      </c>
      <c r="EN3" t="s">
        <v>1708</v>
      </c>
      <c r="EO3" t="s">
        <v>3781</v>
      </c>
      <c r="EP3" t="s">
        <v>1454</v>
      </c>
      <c r="EQ3" t="s">
        <v>1281</v>
      </c>
      <c r="ER3" t="s">
        <v>1694</v>
      </c>
      <c r="ES3" t="s">
        <v>712</v>
      </c>
      <c r="ET3" t="s">
        <v>1555</v>
      </c>
      <c r="EU3" t="s">
        <v>1977</v>
      </c>
      <c r="EV3" t="s">
        <v>931</v>
      </c>
      <c r="EW3" t="s">
        <v>3781</v>
      </c>
      <c r="EX3" t="s">
        <v>996</v>
      </c>
      <c r="EY3" t="s">
        <v>995</v>
      </c>
      <c r="EZ3" t="s">
        <v>2104</v>
      </c>
      <c r="FA3" t="s">
        <v>3781</v>
      </c>
      <c r="FB3" t="s">
        <v>1514</v>
      </c>
      <c r="FC3" t="s">
        <v>3781</v>
      </c>
      <c r="FD3" t="s">
        <v>1081</v>
      </c>
      <c r="FE3" t="s">
        <v>1112</v>
      </c>
      <c r="FF3" t="s">
        <v>3781</v>
      </c>
      <c r="FG3" t="s">
        <v>591</v>
      </c>
      <c r="FH3" t="s">
        <v>3781</v>
      </c>
      <c r="FI3" t="s">
        <v>1157</v>
      </c>
      <c r="FJ3" t="s">
        <v>1207</v>
      </c>
      <c r="FK3" t="s">
        <v>1203</v>
      </c>
      <c r="FL3" t="s">
        <v>1987</v>
      </c>
      <c r="FM3" t="s">
        <v>3781</v>
      </c>
      <c r="FN3" t="s">
        <v>1584</v>
      </c>
      <c r="FO3" t="s">
        <v>922</v>
      </c>
      <c r="FP3" t="s">
        <v>2034</v>
      </c>
      <c r="FQ3" t="s">
        <v>1068</v>
      </c>
      <c r="FR3" t="s">
        <v>1266</v>
      </c>
      <c r="FS3" t="s">
        <v>744</v>
      </c>
      <c r="FT3" t="s">
        <v>1632</v>
      </c>
      <c r="FU3" t="s">
        <v>625</v>
      </c>
      <c r="FV3" t="s">
        <v>695</v>
      </c>
      <c r="FW3" t="s">
        <v>1882</v>
      </c>
      <c r="FX3" t="s">
        <v>575</v>
      </c>
      <c r="FY3" t="s">
        <v>1463</v>
      </c>
      <c r="FZ3" t="s">
        <v>3781</v>
      </c>
      <c r="GA3" t="s">
        <v>1670</v>
      </c>
      <c r="GB3" t="s">
        <v>631</v>
      </c>
      <c r="GC3" t="s">
        <v>775</v>
      </c>
      <c r="GD3" t="s">
        <v>2050</v>
      </c>
      <c r="GE3" t="s">
        <v>3781</v>
      </c>
      <c r="GF3" t="s">
        <v>1563</v>
      </c>
      <c r="GG3" t="s">
        <v>1084</v>
      </c>
      <c r="GH3" t="s">
        <v>1100</v>
      </c>
      <c r="GI3" t="s">
        <v>1184</v>
      </c>
      <c r="GJ3" t="s">
        <v>1094</v>
      </c>
      <c r="GK3" t="s">
        <v>1662</v>
      </c>
      <c r="GL3" t="s">
        <v>3781</v>
      </c>
      <c r="GM3" t="s">
        <v>1327</v>
      </c>
      <c r="GN3" t="s">
        <v>1268</v>
      </c>
      <c r="GO3" t="s">
        <v>958</v>
      </c>
      <c r="GP3" t="s">
        <v>1361</v>
      </c>
      <c r="GQ3" t="s">
        <v>3781</v>
      </c>
      <c r="GR3" t="s">
        <v>2000</v>
      </c>
      <c r="GS3" t="s">
        <v>3781</v>
      </c>
      <c r="GT3" t="s">
        <v>2005</v>
      </c>
      <c r="GU3" t="s">
        <v>3781</v>
      </c>
      <c r="GV3" t="s">
        <v>3781</v>
      </c>
      <c r="GW3" t="s">
        <v>1634</v>
      </c>
      <c r="GX3" t="s">
        <v>604</v>
      </c>
      <c r="GY3" t="s">
        <v>1975</v>
      </c>
      <c r="GZ3" t="s">
        <v>1478</v>
      </c>
      <c r="HA3" t="s">
        <v>1226</v>
      </c>
      <c r="HB3" t="s">
        <v>1131</v>
      </c>
      <c r="HC3" t="s">
        <v>728</v>
      </c>
      <c r="HD3" t="s">
        <v>1489</v>
      </c>
      <c r="HE3" t="s">
        <v>1293</v>
      </c>
      <c r="HF3" t="s">
        <v>741</v>
      </c>
      <c r="HG3" t="s">
        <v>895</v>
      </c>
      <c r="HH3" t="s">
        <v>1335</v>
      </c>
      <c r="HI3" t="s">
        <v>1884</v>
      </c>
      <c r="HJ3" t="s">
        <v>1364</v>
      </c>
      <c r="HK3" t="s">
        <v>1306</v>
      </c>
      <c r="HL3" t="s">
        <v>3781</v>
      </c>
      <c r="HM3" t="s">
        <v>3781</v>
      </c>
      <c r="HN3" t="s">
        <v>1242</v>
      </c>
      <c r="HO3" t="s">
        <v>3781</v>
      </c>
      <c r="HP3" t="s">
        <v>3781</v>
      </c>
      <c r="HQ3" t="s">
        <v>823</v>
      </c>
      <c r="HR3" t="s">
        <v>3781</v>
      </c>
      <c r="HS3" t="s">
        <v>796</v>
      </c>
      <c r="HT3" t="s">
        <v>999</v>
      </c>
      <c r="HU3" t="s">
        <v>3781</v>
      </c>
      <c r="HV3" t="s">
        <v>704</v>
      </c>
      <c r="HW3" t="s">
        <v>1358</v>
      </c>
      <c r="HX3" t="s">
        <v>2100</v>
      </c>
      <c r="HY3" t="s">
        <v>3781</v>
      </c>
      <c r="HZ3" t="s">
        <v>3781</v>
      </c>
      <c r="IA3" t="s">
        <v>553</v>
      </c>
      <c r="IB3" t="s">
        <v>1831</v>
      </c>
      <c r="IC3" t="s">
        <v>1366</v>
      </c>
      <c r="ID3" t="s">
        <v>1375</v>
      </c>
      <c r="IE3" t="s">
        <v>1580</v>
      </c>
      <c r="IF3" t="s">
        <v>1445</v>
      </c>
      <c r="IG3" t="s">
        <v>3781</v>
      </c>
      <c r="IH3" t="s">
        <v>3781</v>
      </c>
      <c r="II3" t="s">
        <v>1377</v>
      </c>
      <c r="IJ3" t="s">
        <v>1889</v>
      </c>
      <c r="IK3" t="s">
        <v>1326</v>
      </c>
      <c r="IL3" t="s">
        <v>3781</v>
      </c>
      <c r="IM3" t="s">
        <v>1742</v>
      </c>
      <c r="IN3" t="s">
        <v>593</v>
      </c>
      <c r="IO3" t="s">
        <v>1642</v>
      </c>
      <c r="IP3" t="s">
        <v>3781</v>
      </c>
      <c r="IQ3" t="s">
        <v>880</v>
      </c>
      <c r="IR3" t="s">
        <v>1667</v>
      </c>
      <c r="IS3" t="s">
        <v>1379</v>
      </c>
      <c r="IT3" t="s">
        <v>3781</v>
      </c>
      <c r="IU3" t="s">
        <v>1170</v>
      </c>
      <c r="IV3" t="s">
        <v>3781</v>
      </c>
      <c r="IW3" t="s">
        <v>1369</v>
      </c>
      <c r="IX3" t="s">
        <v>617</v>
      </c>
      <c r="IY3" t="s">
        <v>1679</v>
      </c>
      <c r="IZ3" t="s">
        <v>1406</v>
      </c>
      <c r="JA3" t="s">
        <v>1391</v>
      </c>
      <c r="JB3" t="s">
        <v>589</v>
      </c>
      <c r="JC3" t="s">
        <v>846</v>
      </c>
      <c r="JD3" t="s">
        <v>2009</v>
      </c>
      <c r="JE3" t="s">
        <v>3781</v>
      </c>
      <c r="JF3" t="s">
        <v>608</v>
      </c>
      <c r="JG3" t="s">
        <v>1833</v>
      </c>
      <c r="JH3" t="s">
        <v>1420</v>
      </c>
      <c r="JI3" t="s">
        <v>3781</v>
      </c>
      <c r="JJ3" t="s">
        <v>916</v>
      </c>
      <c r="JK3" t="s">
        <v>1024</v>
      </c>
      <c r="JL3" t="s">
        <v>1209</v>
      </c>
      <c r="JM3" t="s">
        <v>3781</v>
      </c>
      <c r="JN3" t="s">
        <v>1604</v>
      </c>
      <c r="JO3" t="s">
        <v>1559</v>
      </c>
      <c r="JP3" t="s">
        <v>725</v>
      </c>
      <c r="JQ3" t="s">
        <v>1446</v>
      </c>
      <c r="JR3" t="s">
        <v>1450</v>
      </c>
      <c r="JS3" t="s">
        <v>1497</v>
      </c>
      <c r="JT3" t="s">
        <v>953</v>
      </c>
      <c r="JU3" t="s">
        <v>1929</v>
      </c>
      <c r="JV3" t="s">
        <v>3781</v>
      </c>
      <c r="JW3" t="s">
        <v>1062</v>
      </c>
      <c r="JX3" t="s">
        <v>1894</v>
      </c>
      <c r="JY3" t="s">
        <v>1049</v>
      </c>
      <c r="JZ3" t="s">
        <v>1455</v>
      </c>
      <c r="KA3" t="s">
        <v>1457</v>
      </c>
      <c r="KB3" t="s">
        <v>1635</v>
      </c>
      <c r="KC3" t="s">
        <v>1460</v>
      </c>
      <c r="KD3" t="s">
        <v>1395</v>
      </c>
      <c r="KE3" t="s">
        <v>1452</v>
      </c>
      <c r="KF3" t="s">
        <v>1933</v>
      </c>
      <c r="KG3" t="s">
        <v>2042</v>
      </c>
      <c r="KH3" t="s">
        <v>574</v>
      </c>
      <c r="KI3" t="s">
        <v>937</v>
      </c>
      <c r="KJ3" t="s">
        <v>1440</v>
      </c>
      <c r="KK3" t="s">
        <v>615</v>
      </c>
      <c r="KL3" t="s">
        <v>1425</v>
      </c>
      <c r="KM3" t="s">
        <v>1845</v>
      </c>
      <c r="KN3" t="s">
        <v>972</v>
      </c>
      <c r="KO3" t="s">
        <v>595</v>
      </c>
      <c r="KP3" t="s">
        <v>3781</v>
      </c>
      <c r="KQ3" t="s">
        <v>663</v>
      </c>
      <c r="KR3" t="s">
        <v>3781</v>
      </c>
      <c r="KS3" t="s">
        <v>779</v>
      </c>
      <c r="KT3" t="s">
        <v>1988</v>
      </c>
      <c r="KU3" t="s">
        <v>3781</v>
      </c>
      <c r="KV3" t="s">
        <v>976</v>
      </c>
      <c r="KW3" t="s">
        <v>3781</v>
      </c>
      <c r="KX3" t="s">
        <v>3781</v>
      </c>
      <c r="KY3" t="s">
        <v>1665</v>
      </c>
      <c r="KZ3" t="s">
        <v>587</v>
      </c>
      <c r="LA3" t="s">
        <v>1483</v>
      </c>
      <c r="LB3" t="s">
        <v>3781</v>
      </c>
      <c r="LC3" t="s">
        <v>1494</v>
      </c>
      <c r="LD3" t="s">
        <v>1504</v>
      </c>
      <c r="LE3" t="s">
        <v>3781</v>
      </c>
      <c r="LF3" t="s">
        <v>1506</v>
      </c>
      <c r="LG3" t="s">
        <v>1508</v>
      </c>
      <c r="LH3" t="s">
        <v>1103</v>
      </c>
      <c r="LI3" t="s">
        <v>2054</v>
      </c>
      <c r="LJ3" t="s">
        <v>1116</v>
      </c>
      <c r="LK3" t="s">
        <v>1398</v>
      </c>
      <c r="LL3" t="s">
        <v>1681</v>
      </c>
      <c r="LM3" t="s">
        <v>685</v>
      </c>
      <c r="LN3" t="s">
        <v>3781</v>
      </c>
      <c r="LO3" t="s">
        <v>612</v>
      </c>
      <c r="LP3" t="s">
        <v>709</v>
      </c>
      <c r="LQ3" t="s">
        <v>1108</v>
      </c>
      <c r="LR3" t="s">
        <v>652</v>
      </c>
      <c r="LS3" t="s">
        <v>3781</v>
      </c>
      <c r="LT3" t="s">
        <v>1593</v>
      </c>
      <c r="LU3" t="s">
        <v>1991</v>
      </c>
      <c r="LV3" t="s">
        <v>2039</v>
      </c>
      <c r="LW3" t="s">
        <v>805</v>
      </c>
      <c r="LX3" t="s">
        <v>1528</v>
      </c>
      <c r="LY3" t="s">
        <v>752</v>
      </c>
      <c r="LZ3" t="s">
        <v>741</v>
      </c>
      <c r="MA3" t="s">
        <v>556</v>
      </c>
      <c r="MB3" t="s">
        <v>707</v>
      </c>
      <c r="MC3" t="s">
        <v>930</v>
      </c>
      <c r="MD3" t="s">
        <v>1079</v>
      </c>
      <c r="ME3" t="s">
        <v>862</v>
      </c>
      <c r="MF3" t="s">
        <v>1468</v>
      </c>
      <c r="MG3" t="s">
        <v>1536</v>
      </c>
      <c r="MH3" t="s">
        <v>1562</v>
      </c>
      <c r="MI3" t="s">
        <v>1606</v>
      </c>
      <c r="MJ3" t="s">
        <v>1960</v>
      </c>
      <c r="MK3" t="s">
        <v>2098</v>
      </c>
      <c r="ML3" t="s">
        <v>1754</v>
      </c>
      <c r="MM3" t="s">
        <v>3781</v>
      </c>
      <c r="MN3" t="s">
        <v>1532</v>
      </c>
      <c r="MO3" t="s">
        <v>1659</v>
      </c>
      <c r="MP3" t="s">
        <v>2021</v>
      </c>
      <c r="MQ3" t="s">
        <v>1323</v>
      </c>
      <c r="MR3" t="s">
        <v>791</v>
      </c>
      <c r="MS3" t="s">
        <v>2048</v>
      </c>
      <c r="MT3" t="s">
        <v>1163</v>
      </c>
      <c r="MU3" t="s">
        <v>3781</v>
      </c>
      <c r="MV3" t="s">
        <v>734</v>
      </c>
      <c r="MW3" t="s">
        <v>1385</v>
      </c>
      <c r="MX3" t="s">
        <v>1955</v>
      </c>
      <c r="MY3" t="s">
        <v>1736</v>
      </c>
      <c r="MZ3" t="s">
        <v>3781</v>
      </c>
      <c r="NA3" t="s">
        <v>3781</v>
      </c>
      <c r="NB3" t="s">
        <v>1669</v>
      </c>
      <c r="NC3" t="s">
        <v>1548</v>
      </c>
      <c r="ND3" t="s">
        <v>1550</v>
      </c>
      <c r="NE3" t="s">
        <v>936</v>
      </c>
      <c r="NF3" t="s">
        <v>1744</v>
      </c>
      <c r="NG3" t="s">
        <v>904</v>
      </c>
      <c r="NH3" t="s">
        <v>612</v>
      </c>
      <c r="NI3" t="s">
        <v>1461</v>
      </c>
      <c r="NJ3" t="s">
        <v>1499</v>
      </c>
      <c r="NK3" t="s">
        <v>1625</v>
      </c>
      <c r="NL3" s="3" t="s">
        <v>1859</v>
      </c>
      <c r="NM3" t="s">
        <v>925</v>
      </c>
      <c r="NN3" t="s">
        <v>1796</v>
      </c>
      <c r="NO3" t="s">
        <v>3781</v>
      </c>
      <c r="NP3" t="s">
        <v>1574</v>
      </c>
      <c r="NQ3" t="s">
        <v>1577</v>
      </c>
      <c r="NR3" t="s">
        <v>3781</v>
      </c>
      <c r="NS3" t="s">
        <v>3781</v>
      </c>
      <c r="NT3" t="s">
        <v>976</v>
      </c>
      <c r="NU3" t="s">
        <v>1602</v>
      </c>
      <c r="NV3" t="s">
        <v>905</v>
      </c>
      <c r="NW3" t="s">
        <v>3781</v>
      </c>
      <c r="NX3" t="s">
        <v>2013</v>
      </c>
      <c r="NY3" t="s">
        <v>1608</v>
      </c>
      <c r="NZ3" t="s">
        <v>773</v>
      </c>
      <c r="OA3" t="s">
        <v>1637</v>
      </c>
      <c r="OB3" t="s">
        <v>3781</v>
      </c>
      <c r="OC3" t="s">
        <v>699</v>
      </c>
      <c r="OD3" t="s">
        <v>689</v>
      </c>
      <c r="OE3" t="s">
        <v>1512</v>
      </c>
      <c r="OF3" t="s">
        <v>2028</v>
      </c>
      <c r="OG3" t="s">
        <v>902</v>
      </c>
      <c r="OH3" t="s">
        <v>3781</v>
      </c>
      <c r="OI3" t="s">
        <v>1470</v>
      </c>
      <c r="OJ3" t="s">
        <v>584</v>
      </c>
      <c r="OK3" t="s">
        <v>1655</v>
      </c>
      <c r="OL3" t="s">
        <v>1969</v>
      </c>
      <c r="OM3" t="s">
        <v>1657</v>
      </c>
      <c r="ON3" t="s">
        <v>3781</v>
      </c>
      <c r="OO3" t="s">
        <v>760</v>
      </c>
      <c r="OP3" t="s">
        <v>642</v>
      </c>
      <c r="OQ3" t="s">
        <v>1981</v>
      </c>
      <c r="OR3" t="s">
        <v>3781</v>
      </c>
      <c r="OS3" t="s">
        <v>1015</v>
      </c>
      <c r="OT3" t="s">
        <v>602</v>
      </c>
      <c r="OU3" t="s">
        <v>3781</v>
      </c>
      <c r="OV3" t="s">
        <v>1641</v>
      </c>
      <c r="OW3" t="s">
        <v>1336</v>
      </c>
      <c r="OX3" t="s">
        <v>3781</v>
      </c>
      <c r="OY3" t="s">
        <v>1082</v>
      </c>
      <c r="OZ3" t="s">
        <v>3781</v>
      </c>
      <c r="PA3" t="s">
        <v>1509</v>
      </c>
      <c r="PB3" t="s">
        <v>1900</v>
      </c>
      <c r="PC3" t="s">
        <v>1910</v>
      </c>
      <c r="PD3" t="s">
        <v>565</v>
      </c>
      <c r="PE3" t="s">
        <v>1812</v>
      </c>
      <c r="PF3" t="s">
        <v>1596</v>
      </c>
      <c r="PG3" t="s">
        <v>3781</v>
      </c>
      <c r="PH3" t="s">
        <v>943</v>
      </c>
      <c r="PI3" t="s">
        <v>798</v>
      </c>
      <c r="PJ3" t="s">
        <v>1388</v>
      </c>
      <c r="PK3" t="s">
        <v>1295</v>
      </c>
      <c r="PL3" t="s">
        <v>560</v>
      </c>
      <c r="PM3" t="s">
        <v>1476</v>
      </c>
      <c r="PN3" t="s">
        <v>1939</v>
      </c>
      <c r="PO3" t="s">
        <v>1941</v>
      </c>
      <c r="PP3" t="s">
        <v>1943</v>
      </c>
      <c r="PQ3" t="s">
        <v>1948</v>
      </c>
      <c r="PR3" t="s">
        <v>1947</v>
      </c>
      <c r="PS3" t="s">
        <v>3781</v>
      </c>
      <c r="PT3" t="s">
        <v>962</v>
      </c>
      <c r="PU3" t="s">
        <v>1522</v>
      </c>
      <c r="PV3" t="s">
        <v>2044</v>
      </c>
      <c r="PW3" t="s">
        <v>3781</v>
      </c>
      <c r="PX3" t="s">
        <v>1962</v>
      </c>
      <c r="PY3" t="s">
        <v>2018</v>
      </c>
      <c r="PZ3" t="s">
        <v>3781</v>
      </c>
      <c r="QA3" t="s">
        <v>770</v>
      </c>
      <c r="QB3" t="s">
        <v>1407</v>
      </c>
      <c r="QC3" t="s">
        <v>3781</v>
      </c>
      <c r="QD3" t="s">
        <v>1582</v>
      </c>
      <c r="QE3" t="s">
        <v>829</v>
      </c>
      <c r="QF3" t="s">
        <v>715</v>
      </c>
      <c r="QG3" t="s">
        <v>1076</v>
      </c>
      <c r="QH3" t="s">
        <v>1105</v>
      </c>
      <c r="QI3" t="s">
        <v>1125</v>
      </c>
      <c r="QJ3" t="s">
        <v>1538</v>
      </c>
      <c r="QK3" t="s">
        <v>1569</v>
      </c>
      <c r="QL3" t="s">
        <v>623</v>
      </c>
      <c r="QM3" t="s">
        <v>1674</v>
      </c>
      <c r="QN3" t="s">
        <v>963</v>
      </c>
      <c r="QO3" t="s">
        <v>1430</v>
      </c>
      <c r="QP3" t="s">
        <v>808</v>
      </c>
      <c r="QQ3" t="s">
        <v>3781</v>
      </c>
      <c r="QR3" t="s">
        <v>818</v>
      </c>
      <c r="QS3" t="s">
        <v>3781</v>
      </c>
      <c r="QT3" t="s">
        <v>1065</v>
      </c>
      <c r="QU3" t="s">
        <v>1735</v>
      </c>
      <c r="QV3" t="s">
        <v>981</v>
      </c>
      <c r="QW3" t="s">
        <v>1474</v>
      </c>
      <c r="QX3" t="s">
        <v>1592</v>
      </c>
      <c r="QY3" t="s">
        <v>683</v>
      </c>
      <c r="QZ3" t="s">
        <v>3781</v>
      </c>
      <c r="RA3" t="s">
        <v>2066</v>
      </c>
      <c r="RB3" t="s">
        <v>1001</v>
      </c>
      <c r="RC3" t="s">
        <v>1757</v>
      </c>
      <c r="RD3" t="s">
        <v>913</v>
      </c>
      <c r="RE3" t="s">
        <v>942</v>
      </c>
      <c r="RF3" t="s">
        <v>788</v>
      </c>
      <c r="RG3" t="s">
        <v>717</v>
      </c>
      <c r="RH3" t="s">
        <v>1023</v>
      </c>
      <c r="RI3" t="s">
        <v>3781</v>
      </c>
      <c r="RJ3" t="s">
        <v>3781</v>
      </c>
      <c r="RK3" t="s">
        <v>627</v>
      </c>
      <c r="RL3" t="s">
        <v>3781</v>
      </c>
      <c r="RM3" t="s">
        <v>982</v>
      </c>
      <c r="RN3" t="s">
        <v>2007</v>
      </c>
      <c r="RO3" t="s">
        <v>3781</v>
      </c>
      <c r="RP3" t="s">
        <v>1937</v>
      </c>
      <c r="RQ3" t="s">
        <v>3781</v>
      </c>
      <c r="RR3" t="s">
        <v>563</v>
      </c>
      <c r="RS3" t="s">
        <v>1543</v>
      </c>
      <c r="RT3" t="s">
        <v>3781</v>
      </c>
      <c r="RU3" t="s">
        <v>3781</v>
      </c>
      <c r="RV3" t="s">
        <v>3781</v>
      </c>
      <c r="RW3" t="s">
        <v>747</v>
      </c>
      <c r="RX3" t="s">
        <v>1487</v>
      </c>
      <c r="RY3" t="s">
        <v>1073</v>
      </c>
      <c r="RZ3" t="s">
        <v>934</v>
      </c>
      <c r="SA3" t="s">
        <v>1411</v>
      </c>
      <c r="SB3" t="s">
        <v>691</v>
      </c>
      <c r="SC3" t="s">
        <v>975</v>
      </c>
      <c r="SD3" t="s">
        <v>939</v>
      </c>
      <c r="SE3" t="s">
        <v>1265</v>
      </c>
      <c r="SF3" t="s">
        <v>1919</v>
      </c>
      <c r="SG3" t="s">
        <v>1921</v>
      </c>
      <c r="SH3" t="s">
        <v>2031</v>
      </c>
      <c r="SI3" t="s">
        <v>756</v>
      </c>
      <c r="SJ3" t="s">
        <v>571</v>
      </c>
      <c r="SK3" t="s">
        <v>1402</v>
      </c>
      <c r="SL3" t="s">
        <v>1020</v>
      </c>
      <c r="SM3" t="s">
        <v>1709</v>
      </c>
      <c r="SN3" t="s">
        <v>1372</v>
      </c>
      <c r="SO3" t="s">
        <v>986</v>
      </c>
      <c r="SP3" t="s">
        <v>1646</v>
      </c>
      <c r="SQ3" t="s">
        <v>1097</v>
      </c>
      <c r="SR3" t="s">
        <v>1304</v>
      </c>
      <c r="SS3" t="s">
        <v>605</v>
      </c>
      <c r="ST3" t="s">
        <v>1389</v>
      </c>
      <c r="SU3" t="s">
        <v>1500</v>
      </c>
      <c r="SV3" t="s">
        <v>1177</v>
      </c>
      <c r="SW3" t="s">
        <v>1530</v>
      </c>
      <c r="SX3" t="s">
        <v>1121</v>
      </c>
      <c r="SY3" t="s">
        <v>1755</v>
      </c>
      <c r="SZ3" t="s">
        <v>1664</v>
      </c>
      <c r="TA3" t="s">
        <v>1095</v>
      </c>
      <c r="TB3" t="s">
        <v>576</v>
      </c>
      <c r="TC3" t="s">
        <v>1008</v>
      </c>
      <c r="TD3" t="s">
        <v>1118</v>
      </c>
      <c r="TE3" t="s">
        <v>1337</v>
      </c>
      <c r="TF3" t="s">
        <v>1419</v>
      </c>
      <c r="TG3" t="s">
        <v>3781</v>
      </c>
      <c r="TH3" t="s">
        <v>928</v>
      </c>
      <c r="TI3" t="s">
        <v>622</v>
      </c>
      <c r="TJ3" t="s">
        <v>2046</v>
      </c>
      <c r="TK3" t="s">
        <v>2023</v>
      </c>
      <c r="TL3" t="s">
        <v>619</v>
      </c>
    </row>
    <row r="4" spans="1:532" x14ac:dyDescent="0.3">
      <c r="A4" t="s">
        <v>3781</v>
      </c>
      <c r="B4" t="s">
        <v>3781</v>
      </c>
      <c r="C4" t="s">
        <v>3781</v>
      </c>
      <c r="D4" t="s">
        <v>3781</v>
      </c>
      <c r="E4" t="s">
        <v>3781</v>
      </c>
      <c r="F4" t="s">
        <v>3781</v>
      </c>
      <c r="G4" t="s">
        <v>3781</v>
      </c>
      <c r="H4" t="s">
        <v>3781</v>
      </c>
      <c r="I4" t="s">
        <v>3781</v>
      </c>
      <c r="J4" t="s">
        <v>3781</v>
      </c>
      <c r="K4" t="s">
        <v>3781</v>
      </c>
      <c r="L4" t="s">
        <v>3781</v>
      </c>
      <c r="M4" t="s">
        <v>3781</v>
      </c>
      <c r="N4" t="s">
        <v>3781</v>
      </c>
      <c r="O4" t="s">
        <v>3781</v>
      </c>
      <c r="P4" t="s">
        <v>3781</v>
      </c>
      <c r="Q4" t="s">
        <v>3781</v>
      </c>
      <c r="R4" t="s">
        <v>3781</v>
      </c>
      <c r="S4" t="s">
        <v>3781</v>
      </c>
      <c r="T4" t="s">
        <v>3781</v>
      </c>
      <c r="U4" t="s">
        <v>3781</v>
      </c>
      <c r="V4" t="s">
        <v>3781</v>
      </c>
      <c r="W4" t="s">
        <v>3781</v>
      </c>
      <c r="X4" t="s">
        <v>3781</v>
      </c>
      <c r="Y4" t="s">
        <v>3781</v>
      </c>
      <c r="Z4" t="s">
        <v>784</v>
      </c>
      <c r="AA4" t="s">
        <v>3781</v>
      </c>
      <c r="AB4" t="s">
        <v>3781</v>
      </c>
      <c r="AC4" t="s">
        <v>3781</v>
      </c>
      <c r="AD4" t="s">
        <v>3781</v>
      </c>
      <c r="AE4" t="s">
        <v>3781</v>
      </c>
      <c r="AF4" t="s">
        <v>3781</v>
      </c>
      <c r="AG4" t="s">
        <v>3781</v>
      </c>
      <c r="AH4" t="s">
        <v>3781</v>
      </c>
      <c r="AI4" t="s">
        <v>1142</v>
      </c>
      <c r="AJ4" t="s">
        <v>3781</v>
      </c>
      <c r="AK4" t="s">
        <v>3781</v>
      </c>
      <c r="AL4" t="s">
        <v>3781</v>
      </c>
      <c r="AM4" t="s">
        <v>3781</v>
      </c>
      <c r="AN4" t="s">
        <v>1599</v>
      </c>
      <c r="AO4" t="s">
        <v>3781</v>
      </c>
      <c r="AP4" t="s">
        <v>1997</v>
      </c>
      <c r="AQ4" t="s">
        <v>3781</v>
      </c>
      <c r="AR4" t="s">
        <v>3781</v>
      </c>
      <c r="AS4" t="s">
        <v>1876</v>
      </c>
      <c r="AT4" t="s">
        <v>3781</v>
      </c>
      <c r="AU4" t="s">
        <v>3781</v>
      </c>
      <c r="AV4" t="s">
        <v>3781</v>
      </c>
      <c r="AW4" t="s">
        <v>3781</v>
      </c>
      <c r="AX4" t="s">
        <v>3781</v>
      </c>
      <c r="AY4" t="s">
        <v>3781</v>
      </c>
      <c r="AZ4" t="s">
        <v>3781</v>
      </c>
      <c r="BA4" t="s">
        <v>3781</v>
      </c>
      <c r="BB4" t="s">
        <v>3781</v>
      </c>
      <c r="BC4" t="s">
        <v>3781</v>
      </c>
      <c r="BD4" t="s">
        <v>3781</v>
      </c>
      <c r="BE4" t="s">
        <v>3781</v>
      </c>
      <c r="BF4" t="s">
        <v>719</v>
      </c>
      <c r="BG4" t="s">
        <v>3781</v>
      </c>
      <c r="BH4" t="s">
        <v>3781</v>
      </c>
      <c r="BI4" t="s">
        <v>3781</v>
      </c>
      <c r="BJ4" t="s">
        <v>1515</v>
      </c>
      <c r="BK4" t="s">
        <v>1288</v>
      </c>
      <c r="BL4" t="s">
        <v>3781</v>
      </c>
      <c r="BM4" t="s">
        <v>3781</v>
      </c>
      <c r="BN4" t="s">
        <v>1299</v>
      </c>
      <c r="BO4" t="s">
        <v>3781</v>
      </c>
      <c r="BP4" t="s">
        <v>3781</v>
      </c>
      <c r="BQ4" t="s">
        <v>1263</v>
      </c>
      <c r="BR4" t="s">
        <v>3781</v>
      </c>
      <c r="BS4" t="s">
        <v>3781</v>
      </c>
      <c r="BT4" t="s">
        <v>3781</v>
      </c>
      <c r="BU4" t="s">
        <v>3781</v>
      </c>
      <c r="BV4" t="s">
        <v>3781</v>
      </c>
      <c r="BW4" t="s">
        <v>3781</v>
      </c>
      <c r="BX4" t="s">
        <v>3781</v>
      </c>
      <c r="BY4" t="s">
        <v>3781</v>
      </c>
      <c r="BZ4" t="s">
        <v>821</v>
      </c>
      <c r="CA4" t="s">
        <v>3781</v>
      </c>
      <c r="CB4" t="s">
        <v>3781</v>
      </c>
      <c r="CC4" t="s">
        <v>1881</v>
      </c>
      <c r="CD4" t="s">
        <v>3781</v>
      </c>
      <c r="CE4" t="s">
        <v>3781</v>
      </c>
      <c r="CF4" t="s">
        <v>3781</v>
      </c>
      <c r="CG4" t="s">
        <v>3781</v>
      </c>
      <c r="CH4" t="s">
        <v>3781</v>
      </c>
      <c r="CI4" t="s">
        <v>3781</v>
      </c>
      <c r="CJ4" t="s">
        <v>3781</v>
      </c>
      <c r="CK4" t="s">
        <v>3781</v>
      </c>
      <c r="CL4" t="s">
        <v>658</v>
      </c>
      <c r="CM4" t="s">
        <v>3781</v>
      </c>
      <c r="CN4" t="s">
        <v>3781</v>
      </c>
      <c r="CO4" t="s">
        <v>2096</v>
      </c>
      <c r="CP4" t="s">
        <v>3781</v>
      </c>
      <c r="CQ4" t="s">
        <v>3781</v>
      </c>
      <c r="CR4" t="s">
        <v>3781</v>
      </c>
      <c r="CS4" t="s">
        <v>3781</v>
      </c>
      <c r="CT4" t="s">
        <v>3781</v>
      </c>
      <c r="CU4" t="s">
        <v>3781</v>
      </c>
      <c r="CV4" t="s">
        <v>3781</v>
      </c>
      <c r="CW4" t="s">
        <v>3781</v>
      </c>
      <c r="CX4" t="s">
        <v>3781</v>
      </c>
      <c r="CY4" t="s">
        <v>1283</v>
      </c>
      <c r="CZ4" t="s">
        <v>3781</v>
      </c>
      <c r="DA4" t="s">
        <v>3781</v>
      </c>
      <c r="DB4" t="s">
        <v>3781</v>
      </c>
      <c r="DC4" t="s">
        <v>3781</v>
      </c>
      <c r="DD4" t="s">
        <v>3781</v>
      </c>
      <c r="DE4" t="s">
        <v>3781</v>
      </c>
      <c r="DF4" t="s">
        <v>3781</v>
      </c>
      <c r="DG4" t="s">
        <v>1357</v>
      </c>
      <c r="DH4" t="s">
        <v>3781</v>
      </c>
      <c r="DI4" t="s">
        <v>3781</v>
      </c>
      <c r="DJ4" t="s">
        <v>3781</v>
      </c>
      <c r="DK4" t="s">
        <v>3781</v>
      </c>
      <c r="DL4" t="s">
        <v>3781</v>
      </c>
      <c r="DM4" t="s">
        <v>3781</v>
      </c>
      <c r="DN4" t="s">
        <v>3781</v>
      </c>
      <c r="DO4" t="s">
        <v>2105</v>
      </c>
      <c r="DP4" t="s">
        <v>3781</v>
      </c>
      <c r="DQ4" t="s">
        <v>3781</v>
      </c>
      <c r="DR4" t="s">
        <v>3781</v>
      </c>
      <c r="DS4" t="s">
        <v>3781</v>
      </c>
      <c r="DT4" t="s">
        <v>3781</v>
      </c>
      <c r="DU4" t="s">
        <v>3781</v>
      </c>
      <c r="DV4" t="s">
        <v>3781</v>
      </c>
      <c r="DW4" t="s">
        <v>3781</v>
      </c>
      <c r="DX4" t="s">
        <v>3781</v>
      </c>
      <c r="DY4" t="s">
        <v>3781</v>
      </c>
      <c r="DZ4" t="s">
        <v>3781</v>
      </c>
      <c r="EA4" t="s">
        <v>833</v>
      </c>
      <c r="EB4" t="s">
        <v>3781</v>
      </c>
      <c r="EC4" t="s">
        <v>3781</v>
      </c>
      <c r="ED4" t="s">
        <v>3781</v>
      </c>
      <c r="EE4" t="s">
        <v>3781</v>
      </c>
      <c r="EF4" t="s">
        <v>1750</v>
      </c>
      <c r="EG4" t="s">
        <v>3781</v>
      </c>
      <c r="EH4" t="s">
        <v>1787</v>
      </c>
      <c r="EI4" t="s">
        <v>3781</v>
      </c>
      <c r="EJ4" t="s">
        <v>3781</v>
      </c>
      <c r="EK4" t="s">
        <v>3781</v>
      </c>
      <c r="EL4" t="s">
        <v>1133</v>
      </c>
      <c r="EM4" t="s">
        <v>1342</v>
      </c>
      <c r="EN4" t="s">
        <v>1714</v>
      </c>
      <c r="EO4" t="s">
        <v>3781</v>
      </c>
      <c r="EP4" t="s">
        <v>3781</v>
      </c>
      <c r="EQ4" t="s">
        <v>1280</v>
      </c>
      <c r="ER4" t="s">
        <v>1696</v>
      </c>
      <c r="ES4" t="s">
        <v>711</v>
      </c>
      <c r="ET4" t="s">
        <v>3781</v>
      </c>
      <c r="EU4" t="s">
        <v>3781</v>
      </c>
      <c r="EV4" t="s">
        <v>3781</v>
      </c>
      <c r="EW4" t="s">
        <v>3781</v>
      </c>
      <c r="EX4" t="s">
        <v>3781</v>
      </c>
      <c r="EY4" t="s">
        <v>993</v>
      </c>
      <c r="EZ4" t="s">
        <v>542</v>
      </c>
      <c r="FA4" t="s">
        <v>3781</v>
      </c>
      <c r="FB4" t="s">
        <v>3781</v>
      </c>
      <c r="FC4" t="s">
        <v>3781</v>
      </c>
      <c r="FD4" t="s">
        <v>3781</v>
      </c>
      <c r="FE4" t="s">
        <v>3781</v>
      </c>
      <c r="FF4" t="s">
        <v>3781</v>
      </c>
      <c r="FG4" t="s">
        <v>3781</v>
      </c>
      <c r="FH4" t="s">
        <v>3781</v>
      </c>
      <c r="FI4" t="s">
        <v>1158</v>
      </c>
      <c r="FJ4" t="s">
        <v>1206</v>
      </c>
      <c r="FK4" t="s">
        <v>3781</v>
      </c>
      <c r="FL4" t="s">
        <v>3781</v>
      </c>
      <c r="FM4" t="s">
        <v>3781</v>
      </c>
      <c r="FN4" t="s">
        <v>3781</v>
      </c>
      <c r="FO4" t="s">
        <v>3781</v>
      </c>
      <c r="FP4" t="s">
        <v>2035</v>
      </c>
      <c r="FQ4" t="s">
        <v>3781</v>
      </c>
      <c r="FR4" t="s">
        <v>3781</v>
      </c>
      <c r="FS4" t="s">
        <v>3781</v>
      </c>
      <c r="FT4" t="s">
        <v>3781</v>
      </c>
      <c r="FU4" t="s">
        <v>3781</v>
      </c>
      <c r="FV4" t="s">
        <v>3781</v>
      </c>
      <c r="FW4" t="s">
        <v>3781</v>
      </c>
      <c r="FX4" t="s">
        <v>573</v>
      </c>
      <c r="FY4" t="s">
        <v>1465</v>
      </c>
      <c r="FZ4" t="s">
        <v>3781</v>
      </c>
      <c r="GA4" t="s">
        <v>3781</v>
      </c>
      <c r="GB4" t="s">
        <v>3781</v>
      </c>
      <c r="GC4" t="s">
        <v>3781</v>
      </c>
      <c r="GD4" t="s">
        <v>2052</v>
      </c>
      <c r="GE4" t="s">
        <v>3781</v>
      </c>
      <c r="GF4" t="s">
        <v>3781</v>
      </c>
      <c r="GG4" t="s">
        <v>3781</v>
      </c>
      <c r="GH4" t="s">
        <v>3781</v>
      </c>
      <c r="GI4" t="s">
        <v>972</v>
      </c>
      <c r="GJ4" t="s">
        <v>3781</v>
      </c>
      <c r="GK4" t="s">
        <v>3781</v>
      </c>
      <c r="GL4" t="s">
        <v>3781</v>
      </c>
      <c r="GM4" t="s">
        <v>1328</v>
      </c>
      <c r="GN4" t="s">
        <v>3781</v>
      </c>
      <c r="GO4" t="s">
        <v>3781</v>
      </c>
      <c r="GP4" t="s">
        <v>3781</v>
      </c>
      <c r="GQ4" t="s">
        <v>3781</v>
      </c>
      <c r="GR4" t="s">
        <v>3781</v>
      </c>
      <c r="GS4" t="s">
        <v>3781</v>
      </c>
      <c r="GT4" t="s">
        <v>3781</v>
      </c>
      <c r="GU4" t="s">
        <v>3781</v>
      </c>
      <c r="GV4" t="s">
        <v>3781</v>
      </c>
      <c r="GW4" t="s">
        <v>3781</v>
      </c>
      <c r="GX4" t="s">
        <v>3781</v>
      </c>
      <c r="GY4" t="s">
        <v>3781</v>
      </c>
      <c r="GZ4" t="s">
        <v>3781</v>
      </c>
      <c r="HA4" t="s">
        <v>1217</v>
      </c>
      <c r="HB4" t="s">
        <v>3781</v>
      </c>
      <c r="HC4" t="s">
        <v>727</v>
      </c>
      <c r="HD4" t="s">
        <v>3781</v>
      </c>
      <c r="HE4" t="s">
        <v>3781</v>
      </c>
      <c r="HF4" t="s">
        <v>3781</v>
      </c>
      <c r="HG4" t="s">
        <v>889</v>
      </c>
      <c r="HH4" t="s">
        <v>3781</v>
      </c>
      <c r="HI4" t="s">
        <v>1887</v>
      </c>
      <c r="HJ4" t="s">
        <v>3781</v>
      </c>
      <c r="HK4" t="s">
        <v>1307</v>
      </c>
      <c r="HL4" t="s">
        <v>3781</v>
      </c>
      <c r="HM4" t="s">
        <v>3781</v>
      </c>
      <c r="HN4" t="s">
        <v>1244</v>
      </c>
      <c r="HO4" t="s">
        <v>3781</v>
      </c>
      <c r="HP4" t="s">
        <v>3781</v>
      </c>
      <c r="HQ4" t="s">
        <v>827</v>
      </c>
      <c r="HR4" t="s">
        <v>3781</v>
      </c>
      <c r="HS4" t="s">
        <v>3781</v>
      </c>
      <c r="HT4" t="s">
        <v>3781</v>
      </c>
      <c r="HU4" t="s">
        <v>3781</v>
      </c>
      <c r="HV4" t="s">
        <v>3781</v>
      </c>
      <c r="HW4" t="s">
        <v>3781</v>
      </c>
      <c r="HX4" t="s">
        <v>2101</v>
      </c>
      <c r="HY4" t="s">
        <v>3781</v>
      </c>
      <c r="HZ4" t="s">
        <v>3781</v>
      </c>
      <c r="IA4" t="s">
        <v>3781</v>
      </c>
      <c r="IB4" t="s">
        <v>1827</v>
      </c>
      <c r="IC4" t="s">
        <v>1367</v>
      </c>
      <c r="ID4" t="s">
        <v>3781</v>
      </c>
      <c r="IE4" t="s">
        <v>3781</v>
      </c>
      <c r="IF4" t="s">
        <v>3781</v>
      </c>
      <c r="IG4" t="s">
        <v>3781</v>
      </c>
      <c r="IH4" t="s">
        <v>3781</v>
      </c>
      <c r="II4" t="s">
        <v>3781</v>
      </c>
      <c r="IJ4" t="s">
        <v>1893</v>
      </c>
      <c r="IK4" t="s">
        <v>3781</v>
      </c>
      <c r="IL4" t="s">
        <v>3781</v>
      </c>
      <c r="IM4" t="s">
        <v>3781</v>
      </c>
      <c r="IN4" t="s">
        <v>3781</v>
      </c>
      <c r="IO4" t="s">
        <v>3781</v>
      </c>
      <c r="IP4" t="s">
        <v>3781</v>
      </c>
      <c r="IQ4" t="s">
        <v>3781</v>
      </c>
      <c r="IR4" t="s">
        <v>3781</v>
      </c>
      <c r="IS4" t="s">
        <v>3781</v>
      </c>
      <c r="IT4" t="s">
        <v>3781</v>
      </c>
      <c r="IU4" t="s">
        <v>1183</v>
      </c>
      <c r="IV4" t="s">
        <v>3781</v>
      </c>
      <c r="IW4" t="s">
        <v>3781</v>
      </c>
      <c r="IX4" t="s">
        <v>3781</v>
      </c>
      <c r="IY4" t="s">
        <v>3781</v>
      </c>
      <c r="IZ4" t="s">
        <v>3781</v>
      </c>
      <c r="JA4" t="s">
        <v>3781</v>
      </c>
      <c r="JB4" t="s">
        <v>3781</v>
      </c>
      <c r="JC4" t="s">
        <v>841</v>
      </c>
      <c r="JD4" t="s">
        <v>3781</v>
      </c>
      <c r="JE4" t="s">
        <v>3781</v>
      </c>
      <c r="JF4" t="s">
        <v>3781</v>
      </c>
      <c r="JG4" t="s">
        <v>1835</v>
      </c>
      <c r="JH4" t="s">
        <v>3781</v>
      </c>
      <c r="JI4" t="s">
        <v>3781</v>
      </c>
      <c r="JJ4" t="s">
        <v>3781</v>
      </c>
      <c r="JK4" t="s">
        <v>3781</v>
      </c>
      <c r="JL4" t="s">
        <v>3781</v>
      </c>
      <c r="JM4" t="s">
        <v>3781</v>
      </c>
      <c r="JN4" t="s">
        <v>3781</v>
      </c>
      <c r="JO4" t="s">
        <v>3781</v>
      </c>
      <c r="JP4" t="s">
        <v>3781</v>
      </c>
      <c r="JQ4" t="s">
        <v>3781</v>
      </c>
      <c r="JR4" t="s">
        <v>3781</v>
      </c>
      <c r="JS4" t="s">
        <v>3781</v>
      </c>
      <c r="JT4" t="s">
        <v>3781</v>
      </c>
      <c r="JU4" t="s">
        <v>3781</v>
      </c>
      <c r="JV4" t="s">
        <v>3781</v>
      </c>
      <c r="JW4" t="s">
        <v>3781</v>
      </c>
      <c r="JX4" t="s">
        <v>3781</v>
      </c>
      <c r="JY4" t="s">
        <v>3781</v>
      </c>
      <c r="JZ4" t="s">
        <v>3781</v>
      </c>
      <c r="KA4" t="s">
        <v>3781</v>
      </c>
      <c r="KB4" t="s">
        <v>3781</v>
      </c>
      <c r="KC4" t="s">
        <v>3781</v>
      </c>
      <c r="KD4" t="s">
        <v>3781</v>
      </c>
      <c r="KE4" t="s">
        <v>3781</v>
      </c>
      <c r="KF4" t="s">
        <v>3781</v>
      </c>
      <c r="KG4" t="s">
        <v>3781</v>
      </c>
      <c r="KH4" t="s">
        <v>3781</v>
      </c>
      <c r="KI4" t="s">
        <v>3781</v>
      </c>
      <c r="KJ4" t="s">
        <v>1437</v>
      </c>
      <c r="KK4" t="s">
        <v>3781</v>
      </c>
      <c r="KL4" t="s">
        <v>3781</v>
      </c>
      <c r="KM4" t="s">
        <v>1854</v>
      </c>
      <c r="KN4" t="s">
        <v>969</v>
      </c>
      <c r="KO4" t="s">
        <v>3781</v>
      </c>
      <c r="KP4" t="s">
        <v>3781</v>
      </c>
      <c r="KQ4" t="s">
        <v>3781</v>
      </c>
      <c r="KR4" t="s">
        <v>3781</v>
      </c>
      <c r="KS4" t="s">
        <v>3781</v>
      </c>
      <c r="KT4" t="s">
        <v>3781</v>
      </c>
      <c r="KU4" t="s">
        <v>3781</v>
      </c>
      <c r="KV4" t="s">
        <v>3781</v>
      </c>
      <c r="KW4" t="s">
        <v>3781</v>
      </c>
      <c r="KX4" t="s">
        <v>3781</v>
      </c>
      <c r="KY4" t="s">
        <v>3781</v>
      </c>
      <c r="KZ4" t="s">
        <v>586</v>
      </c>
      <c r="LA4" t="s">
        <v>3781</v>
      </c>
      <c r="LB4" t="s">
        <v>3781</v>
      </c>
      <c r="LC4" t="s">
        <v>3781</v>
      </c>
      <c r="LD4" t="s">
        <v>1503</v>
      </c>
      <c r="LE4" t="s">
        <v>3781</v>
      </c>
      <c r="LF4" t="s">
        <v>3781</v>
      </c>
      <c r="LG4" t="s">
        <v>3781</v>
      </c>
      <c r="LH4" t="s">
        <v>3781</v>
      </c>
      <c r="LI4" t="s">
        <v>3781</v>
      </c>
      <c r="LJ4" t="s">
        <v>1115</v>
      </c>
      <c r="LK4" t="s">
        <v>3781</v>
      </c>
      <c r="LL4" t="s">
        <v>3781</v>
      </c>
      <c r="LM4" t="s">
        <v>3781</v>
      </c>
      <c r="LN4" t="s">
        <v>3781</v>
      </c>
      <c r="LO4" t="s">
        <v>1526</v>
      </c>
      <c r="LP4" t="s">
        <v>3781</v>
      </c>
      <c r="LQ4" t="s">
        <v>3781</v>
      </c>
      <c r="LR4" t="s">
        <v>3781</v>
      </c>
      <c r="LS4" t="s">
        <v>3781</v>
      </c>
      <c r="LT4" t="s">
        <v>3781</v>
      </c>
      <c r="LU4" t="s">
        <v>3781</v>
      </c>
      <c r="LV4" t="s">
        <v>3781</v>
      </c>
      <c r="LW4" t="s">
        <v>806</v>
      </c>
      <c r="LX4" t="s">
        <v>3781</v>
      </c>
      <c r="LY4" t="s">
        <v>3781</v>
      </c>
      <c r="LZ4" t="s">
        <v>1897</v>
      </c>
      <c r="MA4" t="s">
        <v>3781</v>
      </c>
      <c r="MB4" t="s">
        <v>706</v>
      </c>
      <c r="MC4" t="s">
        <v>3781</v>
      </c>
      <c r="MD4" t="s">
        <v>3781</v>
      </c>
      <c r="ME4" t="s">
        <v>866</v>
      </c>
      <c r="MF4" t="s">
        <v>3781</v>
      </c>
      <c r="MG4" t="s">
        <v>3781</v>
      </c>
      <c r="MH4" t="s">
        <v>3781</v>
      </c>
      <c r="MI4" t="s">
        <v>3781</v>
      </c>
      <c r="MJ4" t="s">
        <v>3781</v>
      </c>
      <c r="MK4" t="s">
        <v>3781</v>
      </c>
      <c r="ML4" t="s">
        <v>1753</v>
      </c>
      <c r="MM4" t="s">
        <v>3781</v>
      </c>
      <c r="MN4" t="s">
        <v>3781</v>
      </c>
      <c r="MO4" t="s">
        <v>3781</v>
      </c>
      <c r="MP4" t="s">
        <v>3781</v>
      </c>
      <c r="MQ4" t="s">
        <v>1325</v>
      </c>
      <c r="MR4" t="s">
        <v>3781</v>
      </c>
      <c r="MS4" t="s">
        <v>3781</v>
      </c>
      <c r="MT4" t="s">
        <v>3781</v>
      </c>
      <c r="MU4" t="s">
        <v>3781</v>
      </c>
      <c r="MV4" t="s">
        <v>3781</v>
      </c>
      <c r="MW4" t="s">
        <v>3781</v>
      </c>
      <c r="MX4" t="s">
        <v>3781</v>
      </c>
      <c r="MY4" t="s">
        <v>1737</v>
      </c>
      <c r="MZ4" t="s">
        <v>3781</v>
      </c>
      <c r="NA4" t="s">
        <v>3781</v>
      </c>
      <c r="NB4" t="s">
        <v>3781</v>
      </c>
      <c r="NC4" t="s">
        <v>3781</v>
      </c>
      <c r="ND4" t="s">
        <v>3781</v>
      </c>
      <c r="NE4" t="s">
        <v>3781</v>
      </c>
      <c r="NF4" t="s">
        <v>3781</v>
      </c>
      <c r="NG4" t="s">
        <v>3781</v>
      </c>
      <c r="NH4" t="s">
        <v>815</v>
      </c>
      <c r="NI4" t="s">
        <v>3781</v>
      </c>
      <c r="NJ4" t="s">
        <v>3781</v>
      </c>
      <c r="NK4" t="s">
        <v>1612</v>
      </c>
      <c r="NL4" s="3" t="s">
        <v>1761</v>
      </c>
      <c r="NM4" t="s">
        <v>3781</v>
      </c>
      <c r="NN4" t="s">
        <v>1797</v>
      </c>
      <c r="NO4" t="s">
        <v>3781</v>
      </c>
      <c r="NP4" t="s">
        <v>3781</v>
      </c>
      <c r="NQ4" t="s">
        <v>3781</v>
      </c>
      <c r="NR4" t="s">
        <v>3781</v>
      </c>
      <c r="NS4" t="s">
        <v>3781</v>
      </c>
      <c r="NT4" t="s">
        <v>3781</v>
      </c>
      <c r="NU4" t="s">
        <v>3781</v>
      </c>
      <c r="NV4" t="s">
        <v>3781</v>
      </c>
      <c r="NW4" t="s">
        <v>3781</v>
      </c>
      <c r="NX4" t="s">
        <v>3781</v>
      </c>
      <c r="NY4" t="s">
        <v>1610</v>
      </c>
      <c r="NZ4" t="s">
        <v>774</v>
      </c>
      <c r="OA4" t="s">
        <v>3781</v>
      </c>
      <c r="OB4" t="s">
        <v>3781</v>
      </c>
      <c r="OC4" t="s">
        <v>3781</v>
      </c>
      <c r="OD4" t="s">
        <v>687</v>
      </c>
      <c r="OE4" t="s">
        <v>3781</v>
      </c>
      <c r="OF4" t="s">
        <v>3781</v>
      </c>
      <c r="OG4" t="s">
        <v>3781</v>
      </c>
      <c r="OH4" t="s">
        <v>3781</v>
      </c>
      <c r="OI4" t="s">
        <v>3781</v>
      </c>
      <c r="OJ4" t="s">
        <v>3781</v>
      </c>
      <c r="OK4" t="s">
        <v>3781</v>
      </c>
      <c r="OL4" t="s">
        <v>3781</v>
      </c>
      <c r="OM4" t="s">
        <v>3781</v>
      </c>
      <c r="ON4" t="s">
        <v>3781</v>
      </c>
      <c r="OO4" t="s">
        <v>762</v>
      </c>
      <c r="OP4" t="s">
        <v>1200</v>
      </c>
      <c r="OQ4" t="s">
        <v>1983</v>
      </c>
      <c r="OR4" t="s">
        <v>3781</v>
      </c>
      <c r="OS4" t="s">
        <v>1012</v>
      </c>
      <c r="OT4" t="s">
        <v>3781</v>
      </c>
      <c r="OU4" t="s">
        <v>3781</v>
      </c>
      <c r="OV4" t="s">
        <v>3781</v>
      </c>
      <c r="OW4" t="s">
        <v>3781</v>
      </c>
      <c r="OX4" t="s">
        <v>3781</v>
      </c>
      <c r="OY4" t="s">
        <v>3781</v>
      </c>
      <c r="OZ4" t="s">
        <v>3781</v>
      </c>
      <c r="PA4" t="s">
        <v>3781</v>
      </c>
      <c r="PB4" t="s">
        <v>1903</v>
      </c>
      <c r="PC4" t="s">
        <v>841</v>
      </c>
      <c r="PD4" t="s">
        <v>3781</v>
      </c>
      <c r="PE4" t="s">
        <v>1818</v>
      </c>
      <c r="PF4" t="s">
        <v>3781</v>
      </c>
      <c r="PG4" t="s">
        <v>3781</v>
      </c>
      <c r="PH4" t="s">
        <v>3781</v>
      </c>
      <c r="PI4" t="s">
        <v>3781</v>
      </c>
      <c r="PJ4" t="s">
        <v>3781</v>
      </c>
      <c r="PK4" t="s">
        <v>3781</v>
      </c>
      <c r="PL4" t="s">
        <v>562</v>
      </c>
      <c r="PM4" t="s">
        <v>3781</v>
      </c>
      <c r="PN4" t="s">
        <v>3781</v>
      </c>
      <c r="PO4" t="s">
        <v>3781</v>
      </c>
      <c r="PP4" t="s">
        <v>3781</v>
      </c>
      <c r="PQ4" t="s">
        <v>3781</v>
      </c>
      <c r="PR4" t="s">
        <v>3781</v>
      </c>
      <c r="PS4" t="s">
        <v>3781</v>
      </c>
      <c r="PT4" t="s">
        <v>3781</v>
      </c>
      <c r="PU4" t="s">
        <v>3781</v>
      </c>
      <c r="PV4" t="s">
        <v>3781</v>
      </c>
      <c r="PW4" t="s">
        <v>3781</v>
      </c>
      <c r="PX4" t="s">
        <v>3781</v>
      </c>
      <c r="PY4" t="s">
        <v>3781</v>
      </c>
      <c r="PZ4" t="s">
        <v>3781</v>
      </c>
      <c r="QA4" t="s">
        <v>3781</v>
      </c>
      <c r="QB4" t="s">
        <v>3781</v>
      </c>
      <c r="QC4" t="s">
        <v>3781</v>
      </c>
      <c r="QD4" t="s">
        <v>3781</v>
      </c>
      <c r="QE4" t="s">
        <v>831</v>
      </c>
      <c r="QF4" t="s">
        <v>3781</v>
      </c>
      <c r="QG4" t="s">
        <v>3781</v>
      </c>
      <c r="QH4" t="s">
        <v>3781</v>
      </c>
      <c r="QI4" t="s">
        <v>3781</v>
      </c>
      <c r="QJ4" t="s">
        <v>3781</v>
      </c>
      <c r="QK4" t="s">
        <v>3781</v>
      </c>
      <c r="QL4" t="s">
        <v>3781</v>
      </c>
      <c r="QM4" t="s">
        <v>3781</v>
      </c>
      <c r="QN4" t="s">
        <v>3781</v>
      </c>
      <c r="QO4" t="s">
        <v>3781</v>
      </c>
      <c r="QP4" t="s">
        <v>3781</v>
      </c>
      <c r="QQ4" t="s">
        <v>3781</v>
      </c>
      <c r="QR4" t="s">
        <v>3781</v>
      </c>
      <c r="QS4" t="s">
        <v>3781</v>
      </c>
      <c r="QT4" t="s">
        <v>1062</v>
      </c>
      <c r="QU4" t="s">
        <v>1734</v>
      </c>
      <c r="QV4" t="s">
        <v>3781</v>
      </c>
      <c r="QW4" t="s">
        <v>3781</v>
      </c>
      <c r="QX4" t="s">
        <v>3781</v>
      </c>
      <c r="QY4" t="s">
        <v>673</v>
      </c>
      <c r="QZ4" t="s">
        <v>3781</v>
      </c>
      <c r="RA4" t="s">
        <v>2081</v>
      </c>
      <c r="RB4" t="s">
        <v>3781</v>
      </c>
      <c r="RC4" t="s">
        <v>1759</v>
      </c>
      <c r="RD4" t="s">
        <v>3781</v>
      </c>
      <c r="RE4" t="s">
        <v>3781</v>
      </c>
      <c r="RF4" t="s">
        <v>3781</v>
      </c>
      <c r="RG4" t="s">
        <v>3781</v>
      </c>
      <c r="RH4" t="s">
        <v>3781</v>
      </c>
      <c r="RI4" t="s">
        <v>3781</v>
      </c>
      <c r="RJ4" t="s">
        <v>3781</v>
      </c>
      <c r="RK4" t="s">
        <v>3781</v>
      </c>
      <c r="RL4" t="s">
        <v>3781</v>
      </c>
      <c r="RM4" t="s">
        <v>3781</v>
      </c>
      <c r="RN4" t="s">
        <v>3781</v>
      </c>
      <c r="RO4" t="s">
        <v>3781</v>
      </c>
      <c r="RP4" t="s">
        <v>3781</v>
      </c>
      <c r="RQ4" t="s">
        <v>3781</v>
      </c>
      <c r="RR4" t="s">
        <v>3781</v>
      </c>
      <c r="RS4" t="s">
        <v>3781</v>
      </c>
      <c r="RT4" t="s">
        <v>3781</v>
      </c>
      <c r="RU4" t="s">
        <v>3781</v>
      </c>
      <c r="RV4" t="s">
        <v>3781</v>
      </c>
      <c r="RW4" t="s">
        <v>3781</v>
      </c>
      <c r="RX4" t="s">
        <v>3781</v>
      </c>
      <c r="RY4" t="s">
        <v>3781</v>
      </c>
      <c r="RZ4" t="s">
        <v>3781</v>
      </c>
      <c r="SA4" t="s">
        <v>1414</v>
      </c>
      <c r="SB4" t="s">
        <v>692</v>
      </c>
      <c r="SC4" t="s">
        <v>976</v>
      </c>
      <c r="SD4" t="s">
        <v>3781</v>
      </c>
      <c r="SE4" t="s">
        <v>3781</v>
      </c>
      <c r="SF4" t="s">
        <v>1918</v>
      </c>
      <c r="SG4" t="s">
        <v>3781</v>
      </c>
      <c r="SH4" t="s">
        <v>3781</v>
      </c>
      <c r="SI4" t="s">
        <v>3781</v>
      </c>
      <c r="SJ4" t="s">
        <v>3781</v>
      </c>
      <c r="SK4" t="s">
        <v>3781</v>
      </c>
      <c r="SL4" t="s">
        <v>3781</v>
      </c>
      <c r="SM4" t="s">
        <v>2024</v>
      </c>
      <c r="SN4" t="s">
        <v>1371</v>
      </c>
      <c r="SO4" t="s">
        <v>990</v>
      </c>
      <c r="SP4" t="s">
        <v>1543</v>
      </c>
      <c r="SQ4" t="s">
        <v>3781</v>
      </c>
      <c r="SR4" t="s">
        <v>574</v>
      </c>
      <c r="SS4" t="s">
        <v>1923</v>
      </c>
      <c r="ST4" t="s">
        <v>3781</v>
      </c>
      <c r="SU4" t="s">
        <v>3781</v>
      </c>
      <c r="SV4" t="s">
        <v>1723</v>
      </c>
      <c r="SW4" t="s">
        <v>3781</v>
      </c>
      <c r="SX4" t="s">
        <v>1120</v>
      </c>
      <c r="SY4" t="s">
        <v>3781</v>
      </c>
      <c r="SZ4" t="s">
        <v>3781</v>
      </c>
      <c r="TA4" t="s">
        <v>3781</v>
      </c>
      <c r="TB4" t="s">
        <v>3781</v>
      </c>
      <c r="TC4" t="s">
        <v>1007</v>
      </c>
      <c r="TD4" t="s">
        <v>3781</v>
      </c>
      <c r="TE4" t="s">
        <v>3781</v>
      </c>
      <c r="TF4" t="s">
        <v>3781</v>
      </c>
      <c r="TG4" t="s">
        <v>3781</v>
      </c>
      <c r="TH4" t="s">
        <v>3781</v>
      </c>
      <c r="TI4" t="s">
        <v>3781</v>
      </c>
      <c r="TJ4" t="s">
        <v>3781</v>
      </c>
      <c r="TK4" t="s">
        <v>3781</v>
      </c>
      <c r="TL4" t="s">
        <v>3781</v>
      </c>
    </row>
    <row r="5" spans="1:532" x14ac:dyDescent="0.3">
      <c r="A5" t="s">
        <v>3781</v>
      </c>
      <c r="B5" t="s">
        <v>3781</v>
      </c>
      <c r="C5" t="s">
        <v>3781</v>
      </c>
      <c r="D5" t="s">
        <v>3781</v>
      </c>
      <c r="E5" t="s">
        <v>3781</v>
      </c>
      <c r="F5" t="s">
        <v>3781</v>
      </c>
      <c r="G5" t="s">
        <v>3781</v>
      </c>
      <c r="H5" t="s">
        <v>3781</v>
      </c>
      <c r="I5" t="s">
        <v>3781</v>
      </c>
      <c r="J5" t="s">
        <v>3781</v>
      </c>
      <c r="K5" t="s">
        <v>3781</v>
      </c>
      <c r="L5" t="s">
        <v>3781</v>
      </c>
      <c r="M5" t="s">
        <v>3781</v>
      </c>
      <c r="N5" t="s">
        <v>3781</v>
      </c>
      <c r="O5" t="s">
        <v>3781</v>
      </c>
      <c r="P5" t="s">
        <v>3781</v>
      </c>
      <c r="Q5" t="s">
        <v>3781</v>
      </c>
      <c r="R5" t="s">
        <v>3781</v>
      </c>
      <c r="S5" t="s">
        <v>3781</v>
      </c>
      <c r="T5" t="s">
        <v>3781</v>
      </c>
      <c r="U5" t="s">
        <v>3781</v>
      </c>
      <c r="V5" t="s">
        <v>3781</v>
      </c>
      <c r="W5" t="s">
        <v>3781</v>
      </c>
      <c r="X5" t="s">
        <v>3781</v>
      </c>
      <c r="Y5" t="s">
        <v>3781</v>
      </c>
      <c r="Z5" t="s">
        <v>785</v>
      </c>
      <c r="AA5" t="s">
        <v>3781</v>
      </c>
      <c r="AB5" t="s">
        <v>3781</v>
      </c>
      <c r="AC5" t="s">
        <v>3781</v>
      </c>
      <c r="AD5" t="s">
        <v>3781</v>
      </c>
      <c r="AE5" t="s">
        <v>3781</v>
      </c>
      <c r="AF5" t="s">
        <v>3781</v>
      </c>
      <c r="AG5" t="s">
        <v>3781</v>
      </c>
      <c r="AH5" t="s">
        <v>3781</v>
      </c>
      <c r="AI5" t="s">
        <v>1145</v>
      </c>
      <c r="AJ5" t="s">
        <v>3781</v>
      </c>
      <c r="AK5" t="s">
        <v>3781</v>
      </c>
      <c r="AL5" t="s">
        <v>3781</v>
      </c>
      <c r="AM5" t="s">
        <v>3781</v>
      </c>
      <c r="AN5" t="s">
        <v>3781</v>
      </c>
      <c r="AO5" t="s">
        <v>3781</v>
      </c>
      <c r="AP5" t="s">
        <v>3781</v>
      </c>
      <c r="AQ5" t="s">
        <v>3781</v>
      </c>
      <c r="AR5" t="s">
        <v>3781</v>
      </c>
      <c r="AS5" t="s">
        <v>3781</v>
      </c>
      <c r="AT5" t="s">
        <v>3781</v>
      </c>
      <c r="AU5" t="s">
        <v>3781</v>
      </c>
      <c r="AV5" t="s">
        <v>3781</v>
      </c>
      <c r="AW5" t="s">
        <v>3781</v>
      </c>
      <c r="AX5" t="s">
        <v>3781</v>
      </c>
      <c r="AY5" t="s">
        <v>3781</v>
      </c>
      <c r="AZ5" t="s">
        <v>3781</v>
      </c>
      <c r="BA5" t="s">
        <v>3781</v>
      </c>
      <c r="BB5" t="s">
        <v>3781</v>
      </c>
      <c r="BC5" t="s">
        <v>3781</v>
      </c>
      <c r="BD5" t="s">
        <v>3781</v>
      </c>
      <c r="BE5" t="s">
        <v>3781</v>
      </c>
      <c r="BF5" t="s">
        <v>718</v>
      </c>
      <c r="BG5" t="s">
        <v>3781</v>
      </c>
      <c r="BH5" t="s">
        <v>3781</v>
      </c>
      <c r="BI5" t="s">
        <v>3781</v>
      </c>
      <c r="BJ5" t="s">
        <v>1516</v>
      </c>
      <c r="BK5" t="s">
        <v>3781</v>
      </c>
      <c r="BL5" t="s">
        <v>3781</v>
      </c>
      <c r="BM5" t="s">
        <v>3781</v>
      </c>
      <c r="BN5" t="s">
        <v>1298</v>
      </c>
      <c r="BO5" t="s">
        <v>3781</v>
      </c>
      <c r="BP5" t="s">
        <v>3781</v>
      </c>
      <c r="BQ5" t="s">
        <v>1259</v>
      </c>
      <c r="BR5" t="s">
        <v>3781</v>
      </c>
      <c r="BS5" t="s">
        <v>3781</v>
      </c>
      <c r="BT5" t="s">
        <v>3781</v>
      </c>
      <c r="BU5" t="s">
        <v>3781</v>
      </c>
      <c r="BV5" t="s">
        <v>3781</v>
      </c>
      <c r="BW5" t="s">
        <v>3781</v>
      </c>
      <c r="BX5" t="s">
        <v>3781</v>
      </c>
      <c r="BY5" t="s">
        <v>3781</v>
      </c>
      <c r="BZ5" t="s">
        <v>3781</v>
      </c>
      <c r="CA5" t="s">
        <v>3781</v>
      </c>
      <c r="CB5" t="s">
        <v>3781</v>
      </c>
      <c r="CC5" t="s">
        <v>1878</v>
      </c>
      <c r="CD5" t="s">
        <v>3781</v>
      </c>
      <c r="CE5" t="s">
        <v>3781</v>
      </c>
      <c r="CF5" t="s">
        <v>3781</v>
      </c>
      <c r="CG5" t="s">
        <v>3781</v>
      </c>
      <c r="CH5" t="s">
        <v>3781</v>
      </c>
      <c r="CI5" t="s">
        <v>3781</v>
      </c>
      <c r="CJ5" t="s">
        <v>3781</v>
      </c>
      <c r="CK5" t="s">
        <v>3781</v>
      </c>
      <c r="CL5" t="s">
        <v>656</v>
      </c>
      <c r="CM5" t="s">
        <v>3781</v>
      </c>
      <c r="CN5" t="s">
        <v>3781</v>
      </c>
      <c r="CO5" t="s">
        <v>3781</v>
      </c>
      <c r="CP5" t="s">
        <v>3781</v>
      </c>
      <c r="CQ5" t="s">
        <v>3781</v>
      </c>
      <c r="CR5" t="s">
        <v>3781</v>
      </c>
      <c r="CS5" t="s">
        <v>3781</v>
      </c>
      <c r="CT5" t="s">
        <v>3781</v>
      </c>
      <c r="CU5" t="s">
        <v>3781</v>
      </c>
      <c r="CV5" t="s">
        <v>3781</v>
      </c>
      <c r="CW5" t="s">
        <v>3781</v>
      </c>
      <c r="CX5" t="s">
        <v>3781</v>
      </c>
      <c r="CY5" t="s">
        <v>3781</v>
      </c>
      <c r="CZ5" t="s">
        <v>3781</v>
      </c>
      <c r="DA5" t="s">
        <v>3781</v>
      </c>
      <c r="DB5" t="s">
        <v>3781</v>
      </c>
      <c r="DC5" t="s">
        <v>3781</v>
      </c>
      <c r="DD5" t="s">
        <v>3781</v>
      </c>
      <c r="DE5" t="s">
        <v>3781</v>
      </c>
      <c r="DF5" t="s">
        <v>3781</v>
      </c>
      <c r="DG5" t="s">
        <v>3781</v>
      </c>
      <c r="DH5" t="s">
        <v>3781</v>
      </c>
      <c r="DI5" t="s">
        <v>3781</v>
      </c>
      <c r="DJ5" t="s">
        <v>3781</v>
      </c>
      <c r="DK5" t="s">
        <v>3781</v>
      </c>
      <c r="DL5" t="s">
        <v>3781</v>
      </c>
      <c r="DM5" t="s">
        <v>3781</v>
      </c>
      <c r="DN5" t="s">
        <v>3781</v>
      </c>
      <c r="DO5" t="s">
        <v>2107</v>
      </c>
      <c r="DP5" t="s">
        <v>3781</v>
      </c>
      <c r="DQ5" t="s">
        <v>3781</v>
      </c>
      <c r="DR5" t="s">
        <v>3781</v>
      </c>
      <c r="DS5" t="s">
        <v>3781</v>
      </c>
      <c r="DT5" t="s">
        <v>3781</v>
      </c>
      <c r="DU5" t="s">
        <v>3781</v>
      </c>
      <c r="DV5" t="s">
        <v>3781</v>
      </c>
      <c r="DW5" t="s">
        <v>3781</v>
      </c>
      <c r="DX5" t="s">
        <v>3781</v>
      </c>
      <c r="DY5" t="s">
        <v>3781</v>
      </c>
      <c r="DZ5" t="s">
        <v>3781</v>
      </c>
      <c r="EA5" t="s">
        <v>835</v>
      </c>
      <c r="EB5" t="s">
        <v>3781</v>
      </c>
      <c r="EC5" t="s">
        <v>3781</v>
      </c>
      <c r="ED5" t="s">
        <v>3781</v>
      </c>
      <c r="EE5" t="s">
        <v>3781</v>
      </c>
      <c r="EF5" t="s">
        <v>1749</v>
      </c>
      <c r="EG5" t="s">
        <v>3781</v>
      </c>
      <c r="EH5" t="s">
        <v>1784</v>
      </c>
      <c r="EI5" t="s">
        <v>3781</v>
      </c>
      <c r="EJ5" t="s">
        <v>3781</v>
      </c>
      <c r="EK5" t="s">
        <v>3781</v>
      </c>
      <c r="EL5" t="s">
        <v>1134</v>
      </c>
      <c r="EM5" t="s">
        <v>1350</v>
      </c>
      <c r="EN5" t="s">
        <v>1713</v>
      </c>
      <c r="EO5" t="s">
        <v>3781</v>
      </c>
      <c r="EP5" t="s">
        <v>3781</v>
      </c>
      <c r="EQ5" t="s">
        <v>3781</v>
      </c>
      <c r="ER5" t="s">
        <v>1687</v>
      </c>
      <c r="ES5" t="s">
        <v>713</v>
      </c>
      <c r="ET5" t="s">
        <v>3781</v>
      </c>
      <c r="EU5" t="s">
        <v>3781</v>
      </c>
      <c r="EV5" t="s">
        <v>3781</v>
      </c>
      <c r="EW5" t="s">
        <v>3781</v>
      </c>
      <c r="EX5" t="s">
        <v>3781</v>
      </c>
      <c r="EY5" t="s">
        <v>3781</v>
      </c>
      <c r="EZ5" t="s">
        <v>3781</v>
      </c>
      <c r="FA5" t="s">
        <v>3781</v>
      </c>
      <c r="FB5" t="s">
        <v>3781</v>
      </c>
      <c r="FC5" t="s">
        <v>3781</v>
      </c>
      <c r="FD5" t="s">
        <v>3781</v>
      </c>
      <c r="FE5" t="s">
        <v>3781</v>
      </c>
      <c r="FF5" t="s">
        <v>3781</v>
      </c>
      <c r="FG5" t="s">
        <v>3781</v>
      </c>
      <c r="FH5" t="s">
        <v>3781</v>
      </c>
      <c r="FI5" t="s">
        <v>1160</v>
      </c>
      <c r="FJ5" t="s">
        <v>1205</v>
      </c>
      <c r="FK5" t="s">
        <v>3781</v>
      </c>
      <c r="FL5" t="s">
        <v>3781</v>
      </c>
      <c r="FM5" t="s">
        <v>3781</v>
      </c>
      <c r="FN5" t="s">
        <v>3781</v>
      </c>
      <c r="FO5" t="s">
        <v>3781</v>
      </c>
      <c r="FP5" t="s">
        <v>3781</v>
      </c>
      <c r="FQ5" t="s">
        <v>3781</v>
      </c>
      <c r="FR5" t="s">
        <v>3781</v>
      </c>
      <c r="FS5" t="s">
        <v>3781</v>
      </c>
      <c r="FT5" t="s">
        <v>3781</v>
      </c>
      <c r="FU5" t="s">
        <v>3781</v>
      </c>
      <c r="FV5" t="s">
        <v>3781</v>
      </c>
      <c r="FW5" t="s">
        <v>3781</v>
      </c>
      <c r="FX5" t="s">
        <v>3781</v>
      </c>
      <c r="FY5" t="s">
        <v>1466</v>
      </c>
      <c r="FZ5" t="s">
        <v>3781</v>
      </c>
      <c r="GA5" t="s">
        <v>3781</v>
      </c>
      <c r="GB5" t="s">
        <v>3781</v>
      </c>
      <c r="GC5" t="s">
        <v>3781</v>
      </c>
      <c r="GD5" t="s">
        <v>3781</v>
      </c>
      <c r="GE5" t="s">
        <v>3781</v>
      </c>
      <c r="GF5" t="s">
        <v>3781</v>
      </c>
      <c r="GG5" t="s">
        <v>3781</v>
      </c>
      <c r="GH5" t="s">
        <v>3781</v>
      </c>
      <c r="GI5" t="s">
        <v>1187</v>
      </c>
      <c r="GJ5" t="s">
        <v>3781</v>
      </c>
      <c r="GK5" t="s">
        <v>3781</v>
      </c>
      <c r="GL5" t="s">
        <v>3781</v>
      </c>
      <c r="GM5" t="s">
        <v>3781</v>
      </c>
      <c r="GN5" t="s">
        <v>3781</v>
      </c>
      <c r="GO5" t="s">
        <v>3781</v>
      </c>
      <c r="GP5" t="s">
        <v>3781</v>
      </c>
      <c r="GQ5" t="s">
        <v>3781</v>
      </c>
      <c r="GR5" t="s">
        <v>3781</v>
      </c>
      <c r="GS5" t="s">
        <v>3781</v>
      </c>
      <c r="GT5" t="s">
        <v>3781</v>
      </c>
      <c r="GU5" t="s">
        <v>3781</v>
      </c>
      <c r="GV5" t="s">
        <v>3781</v>
      </c>
      <c r="GW5" t="s">
        <v>3781</v>
      </c>
      <c r="GX5" t="s">
        <v>3781</v>
      </c>
      <c r="GY5" t="s">
        <v>3781</v>
      </c>
      <c r="GZ5" t="s">
        <v>3781</v>
      </c>
      <c r="HA5" t="s">
        <v>1219</v>
      </c>
      <c r="HB5" t="s">
        <v>3781</v>
      </c>
      <c r="HC5" t="s">
        <v>729</v>
      </c>
      <c r="HD5" t="s">
        <v>3781</v>
      </c>
      <c r="HE5" t="s">
        <v>3781</v>
      </c>
      <c r="HF5" t="s">
        <v>3781</v>
      </c>
      <c r="HG5" t="s">
        <v>897</v>
      </c>
      <c r="HH5" t="s">
        <v>3781</v>
      </c>
      <c r="HI5" t="s">
        <v>1886</v>
      </c>
      <c r="HJ5" t="s">
        <v>3781</v>
      </c>
      <c r="HK5" t="s">
        <v>741</v>
      </c>
      <c r="HL5" t="s">
        <v>3781</v>
      </c>
      <c r="HM5" t="s">
        <v>3781</v>
      </c>
      <c r="HN5" t="s">
        <v>1238</v>
      </c>
      <c r="HO5" t="s">
        <v>3781</v>
      </c>
      <c r="HP5" t="s">
        <v>3781</v>
      </c>
      <c r="HQ5" t="s">
        <v>825</v>
      </c>
      <c r="HR5" t="s">
        <v>3781</v>
      </c>
      <c r="HS5" t="s">
        <v>3781</v>
      </c>
      <c r="HT5" t="s">
        <v>3781</v>
      </c>
      <c r="HU5" t="s">
        <v>3781</v>
      </c>
      <c r="HV5" t="s">
        <v>3781</v>
      </c>
      <c r="HW5" t="s">
        <v>3781</v>
      </c>
      <c r="HX5" t="s">
        <v>2102</v>
      </c>
      <c r="HY5" t="s">
        <v>3781</v>
      </c>
      <c r="HZ5" t="s">
        <v>3781</v>
      </c>
      <c r="IA5" t="s">
        <v>3781</v>
      </c>
      <c r="IB5" t="s">
        <v>1828</v>
      </c>
      <c r="IC5" t="s">
        <v>3781</v>
      </c>
      <c r="ID5" t="s">
        <v>3781</v>
      </c>
      <c r="IE5" t="s">
        <v>3781</v>
      </c>
      <c r="IF5" t="s">
        <v>3781</v>
      </c>
      <c r="IG5" t="s">
        <v>3781</v>
      </c>
      <c r="IH5" t="s">
        <v>3781</v>
      </c>
      <c r="II5" t="s">
        <v>3781</v>
      </c>
      <c r="IJ5" t="s">
        <v>1892</v>
      </c>
      <c r="IK5" t="s">
        <v>3781</v>
      </c>
      <c r="IL5" t="s">
        <v>3781</v>
      </c>
      <c r="IM5" t="s">
        <v>3781</v>
      </c>
      <c r="IN5" t="s">
        <v>3781</v>
      </c>
      <c r="IO5" t="s">
        <v>3781</v>
      </c>
      <c r="IP5" t="s">
        <v>3781</v>
      </c>
      <c r="IQ5" t="s">
        <v>3781</v>
      </c>
      <c r="IR5" t="s">
        <v>3781</v>
      </c>
      <c r="IS5" t="s">
        <v>3781</v>
      </c>
      <c r="IT5" t="s">
        <v>3781</v>
      </c>
      <c r="IU5" t="s">
        <v>1172</v>
      </c>
      <c r="IV5" t="s">
        <v>3781</v>
      </c>
      <c r="IW5" t="s">
        <v>3781</v>
      </c>
      <c r="IX5" t="s">
        <v>3781</v>
      </c>
      <c r="IY5" t="s">
        <v>3781</v>
      </c>
      <c r="IZ5" t="s">
        <v>3781</v>
      </c>
      <c r="JA5" t="s">
        <v>3781</v>
      </c>
      <c r="JB5" t="s">
        <v>3781</v>
      </c>
      <c r="JC5" t="s">
        <v>836</v>
      </c>
      <c r="JD5" t="s">
        <v>3781</v>
      </c>
      <c r="JE5" t="s">
        <v>3781</v>
      </c>
      <c r="JF5" t="s">
        <v>3781</v>
      </c>
      <c r="JG5" t="s">
        <v>1836</v>
      </c>
      <c r="JH5" t="s">
        <v>3781</v>
      </c>
      <c r="JI5" t="s">
        <v>3781</v>
      </c>
      <c r="JJ5" t="s">
        <v>3781</v>
      </c>
      <c r="JK5" t="s">
        <v>3781</v>
      </c>
      <c r="JL5" t="s">
        <v>3781</v>
      </c>
      <c r="JM5" t="s">
        <v>3781</v>
      </c>
      <c r="JN5" t="s">
        <v>3781</v>
      </c>
      <c r="JO5" t="s">
        <v>3781</v>
      </c>
      <c r="JP5" t="s">
        <v>3781</v>
      </c>
      <c r="JQ5" t="s">
        <v>3781</v>
      </c>
      <c r="JR5" t="s">
        <v>3781</v>
      </c>
      <c r="JS5" t="s">
        <v>3781</v>
      </c>
      <c r="JT5" t="s">
        <v>3781</v>
      </c>
      <c r="JU5" t="s">
        <v>3781</v>
      </c>
      <c r="JV5" t="s">
        <v>3781</v>
      </c>
      <c r="JW5" t="s">
        <v>3781</v>
      </c>
      <c r="JX5" t="s">
        <v>3781</v>
      </c>
      <c r="JY5" t="s">
        <v>3781</v>
      </c>
      <c r="JZ5" t="s">
        <v>3781</v>
      </c>
      <c r="KA5" t="s">
        <v>3781</v>
      </c>
      <c r="KB5" t="s">
        <v>3781</v>
      </c>
      <c r="KC5" t="s">
        <v>3781</v>
      </c>
      <c r="KD5" t="s">
        <v>3781</v>
      </c>
      <c r="KE5" t="s">
        <v>3781</v>
      </c>
      <c r="KF5" t="s">
        <v>3781</v>
      </c>
      <c r="KG5" t="s">
        <v>3781</v>
      </c>
      <c r="KH5" t="s">
        <v>3781</v>
      </c>
      <c r="KI5" t="s">
        <v>3781</v>
      </c>
      <c r="KJ5" t="s">
        <v>1434</v>
      </c>
      <c r="KK5" t="s">
        <v>3781</v>
      </c>
      <c r="KL5" t="s">
        <v>3781</v>
      </c>
      <c r="KM5" t="s">
        <v>1851</v>
      </c>
      <c r="KN5" t="s">
        <v>676</v>
      </c>
      <c r="KO5" t="s">
        <v>3781</v>
      </c>
      <c r="KP5" t="s">
        <v>3781</v>
      </c>
      <c r="KQ5" t="s">
        <v>3781</v>
      </c>
      <c r="KR5" t="s">
        <v>3781</v>
      </c>
      <c r="KS5" t="s">
        <v>3781</v>
      </c>
      <c r="KT5" t="s">
        <v>3781</v>
      </c>
      <c r="KU5" t="s">
        <v>3781</v>
      </c>
      <c r="KV5" t="s">
        <v>3781</v>
      </c>
      <c r="KW5" t="s">
        <v>3781</v>
      </c>
      <c r="KX5" t="s">
        <v>3781</v>
      </c>
      <c r="KY5" t="s">
        <v>3781</v>
      </c>
      <c r="KZ5" t="s">
        <v>3781</v>
      </c>
      <c r="LA5" t="s">
        <v>3781</v>
      </c>
      <c r="LB5" t="s">
        <v>3781</v>
      </c>
      <c r="LC5" t="s">
        <v>3781</v>
      </c>
      <c r="LD5" t="s">
        <v>3781</v>
      </c>
      <c r="LE5" t="s">
        <v>3781</v>
      </c>
      <c r="LF5" t="s">
        <v>3781</v>
      </c>
      <c r="LG5" t="s">
        <v>3781</v>
      </c>
      <c r="LH5" t="s">
        <v>3781</v>
      </c>
      <c r="LI5" t="s">
        <v>3781</v>
      </c>
      <c r="LJ5" t="s">
        <v>3781</v>
      </c>
      <c r="LK5" t="s">
        <v>3781</v>
      </c>
      <c r="LL5" t="s">
        <v>3781</v>
      </c>
      <c r="LM5" t="s">
        <v>3781</v>
      </c>
      <c r="LN5" t="s">
        <v>3781</v>
      </c>
      <c r="LO5" t="s">
        <v>1523</v>
      </c>
      <c r="LP5" t="s">
        <v>3781</v>
      </c>
      <c r="LQ5" t="s">
        <v>3781</v>
      </c>
      <c r="LR5" t="s">
        <v>3781</v>
      </c>
      <c r="LS5" t="s">
        <v>3781</v>
      </c>
      <c r="LT5" t="s">
        <v>3781</v>
      </c>
      <c r="LU5" t="s">
        <v>3781</v>
      </c>
      <c r="LV5" t="s">
        <v>3781</v>
      </c>
      <c r="LW5" t="s">
        <v>807</v>
      </c>
      <c r="LX5" t="s">
        <v>3781</v>
      </c>
      <c r="LY5" t="s">
        <v>3781</v>
      </c>
      <c r="LZ5" t="s">
        <v>1590</v>
      </c>
      <c r="MA5" t="s">
        <v>3781</v>
      </c>
      <c r="MB5" t="s">
        <v>3781</v>
      </c>
      <c r="MC5" t="s">
        <v>3781</v>
      </c>
      <c r="MD5" t="s">
        <v>3781</v>
      </c>
      <c r="ME5" t="s">
        <v>864</v>
      </c>
      <c r="MF5" t="s">
        <v>3781</v>
      </c>
      <c r="MG5" t="s">
        <v>3781</v>
      </c>
      <c r="MH5" t="s">
        <v>3781</v>
      </c>
      <c r="MI5" t="s">
        <v>3781</v>
      </c>
      <c r="MJ5" t="s">
        <v>3781</v>
      </c>
      <c r="MK5" t="s">
        <v>3781</v>
      </c>
      <c r="ML5" t="s">
        <v>3781</v>
      </c>
      <c r="MM5" t="s">
        <v>3781</v>
      </c>
      <c r="MN5" t="s">
        <v>3781</v>
      </c>
      <c r="MO5" t="s">
        <v>3781</v>
      </c>
      <c r="MP5" t="s">
        <v>3781</v>
      </c>
      <c r="MQ5" t="s">
        <v>1322</v>
      </c>
      <c r="MR5" t="s">
        <v>3781</v>
      </c>
      <c r="MS5" t="s">
        <v>3781</v>
      </c>
      <c r="MT5" t="s">
        <v>3781</v>
      </c>
      <c r="MU5" t="s">
        <v>3781</v>
      </c>
      <c r="MV5" t="s">
        <v>3781</v>
      </c>
      <c r="MW5" t="s">
        <v>3781</v>
      </c>
      <c r="MX5" t="s">
        <v>3781</v>
      </c>
      <c r="MY5" t="s">
        <v>3781</v>
      </c>
      <c r="MZ5" t="s">
        <v>3781</v>
      </c>
      <c r="NA5" t="s">
        <v>3781</v>
      </c>
      <c r="NB5" t="s">
        <v>3781</v>
      </c>
      <c r="NC5" t="s">
        <v>3781</v>
      </c>
      <c r="ND5" t="s">
        <v>3781</v>
      </c>
      <c r="NE5" t="s">
        <v>3781</v>
      </c>
      <c r="NF5" t="s">
        <v>3781</v>
      </c>
      <c r="NG5" t="s">
        <v>3781</v>
      </c>
      <c r="NH5" t="s">
        <v>611</v>
      </c>
      <c r="NI5" t="s">
        <v>3781</v>
      </c>
      <c r="NJ5" t="s">
        <v>3781</v>
      </c>
      <c r="NK5" t="s">
        <v>1617</v>
      </c>
      <c r="NL5" s="3" t="s">
        <v>1855</v>
      </c>
      <c r="NM5" t="s">
        <v>3781</v>
      </c>
      <c r="NN5" t="s">
        <v>1795</v>
      </c>
      <c r="NO5" t="s">
        <v>3781</v>
      </c>
      <c r="NP5" t="s">
        <v>3781</v>
      </c>
      <c r="NQ5" t="s">
        <v>3781</v>
      </c>
      <c r="NR5" t="s">
        <v>3781</v>
      </c>
      <c r="NS5" t="s">
        <v>3781</v>
      </c>
      <c r="NT5" t="s">
        <v>3781</v>
      </c>
      <c r="NU5" t="s">
        <v>3781</v>
      </c>
      <c r="NV5" t="s">
        <v>3781</v>
      </c>
      <c r="NW5" t="s">
        <v>3781</v>
      </c>
      <c r="NX5" t="s">
        <v>3781</v>
      </c>
      <c r="NY5" t="s">
        <v>1611</v>
      </c>
      <c r="NZ5" t="s">
        <v>3781</v>
      </c>
      <c r="OA5" t="s">
        <v>3781</v>
      </c>
      <c r="OB5" t="s">
        <v>3781</v>
      </c>
      <c r="OC5" t="s">
        <v>3781</v>
      </c>
      <c r="OD5" t="s">
        <v>3781</v>
      </c>
      <c r="OE5" t="s">
        <v>3781</v>
      </c>
      <c r="OF5" t="s">
        <v>3781</v>
      </c>
      <c r="OG5" t="s">
        <v>3781</v>
      </c>
      <c r="OH5" t="s">
        <v>3781</v>
      </c>
      <c r="OI5" t="s">
        <v>3781</v>
      </c>
      <c r="OJ5" t="s">
        <v>3781</v>
      </c>
      <c r="OK5" t="s">
        <v>3781</v>
      </c>
      <c r="OL5" t="s">
        <v>3781</v>
      </c>
      <c r="OM5" t="s">
        <v>3781</v>
      </c>
      <c r="ON5" t="s">
        <v>3781</v>
      </c>
      <c r="OO5" t="s">
        <v>768</v>
      </c>
      <c r="OP5" t="s">
        <v>1197</v>
      </c>
      <c r="OQ5" t="s">
        <v>3781</v>
      </c>
      <c r="OR5" t="s">
        <v>3781</v>
      </c>
      <c r="OS5" t="s">
        <v>1017</v>
      </c>
      <c r="OT5" t="s">
        <v>3781</v>
      </c>
      <c r="OU5" t="s">
        <v>3781</v>
      </c>
      <c r="OV5" t="s">
        <v>3781</v>
      </c>
      <c r="OW5" t="s">
        <v>3781</v>
      </c>
      <c r="OX5" t="s">
        <v>3781</v>
      </c>
      <c r="OY5" t="s">
        <v>3781</v>
      </c>
      <c r="OZ5" t="s">
        <v>3781</v>
      </c>
      <c r="PA5" t="s">
        <v>3781</v>
      </c>
      <c r="PB5" t="s">
        <v>1902</v>
      </c>
      <c r="PC5" t="s">
        <v>1907</v>
      </c>
      <c r="PD5" t="s">
        <v>3781</v>
      </c>
      <c r="PE5" t="s">
        <v>1202</v>
      </c>
      <c r="PF5" t="s">
        <v>3781</v>
      </c>
      <c r="PG5" t="s">
        <v>3781</v>
      </c>
      <c r="PH5" t="s">
        <v>3781</v>
      </c>
      <c r="PI5" t="s">
        <v>3781</v>
      </c>
      <c r="PJ5" t="s">
        <v>3781</v>
      </c>
      <c r="PK5" t="s">
        <v>3781</v>
      </c>
      <c r="PL5" t="s">
        <v>561</v>
      </c>
      <c r="PM5" t="s">
        <v>3781</v>
      </c>
      <c r="PN5" t="s">
        <v>3781</v>
      </c>
      <c r="PO5" t="s">
        <v>3781</v>
      </c>
      <c r="PP5" t="s">
        <v>3781</v>
      </c>
      <c r="PQ5" t="s">
        <v>3781</v>
      </c>
      <c r="PR5" t="s">
        <v>3781</v>
      </c>
      <c r="PS5" t="s">
        <v>3781</v>
      </c>
      <c r="PT5" t="s">
        <v>3781</v>
      </c>
      <c r="PU5" t="s">
        <v>3781</v>
      </c>
      <c r="PV5" t="s">
        <v>3781</v>
      </c>
      <c r="PW5" t="s">
        <v>3781</v>
      </c>
      <c r="PX5" t="s">
        <v>3781</v>
      </c>
      <c r="PY5" t="s">
        <v>3781</v>
      </c>
      <c r="PZ5" t="s">
        <v>3781</v>
      </c>
      <c r="QA5" t="s">
        <v>3781</v>
      </c>
      <c r="QB5" t="s">
        <v>3781</v>
      </c>
      <c r="QC5" t="s">
        <v>3781</v>
      </c>
      <c r="QD5" t="s">
        <v>3781</v>
      </c>
      <c r="QE5" t="s">
        <v>830</v>
      </c>
      <c r="QF5" t="s">
        <v>3781</v>
      </c>
      <c r="QG5" t="s">
        <v>3781</v>
      </c>
      <c r="QH5" t="s">
        <v>3781</v>
      </c>
      <c r="QI5" t="s">
        <v>3781</v>
      </c>
      <c r="QJ5" t="s">
        <v>3781</v>
      </c>
      <c r="QK5" t="s">
        <v>3781</v>
      </c>
      <c r="QL5" t="s">
        <v>3781</v>
      </c>
      <c r="QM5" t="s">
        <v>3781</v>
      </c>
      <c r="QN5" t="s">
        <v>3781</v>
      </c>
      <c r="QO5" t="s">
        <v>3781</v>
      </c>
      <c r="QP5" t="s">
        <v>3781</v>
      </c>
      <c r="QQ5" t="s">
        <v>3781</v>
      </c>
      <c r="QR5" t="s">
        <v>3781</v>
      </c>
      <c r="QS5" t="s">
        <v>3781</v>
      </c>
      <c r="QT5" t="s">
        <v>1039</v>
      </c>
      <c r="QU5" t="s">
        <v>1729</v>
      </c>
      <c r="QV5" t="s">
        <v>3781</v>
      </c>
      <c r="QW5" t="s">
        <v>3781</v>
      </c>
      <c r="QX5" t="s">
        <v>3781</v>
      </c>
      <c r="QY5" t="s">
        <v>668</v>
      </c>
      <c r="QZ5" t="s">
        <v>3781</v>
      </c>
      <c r="RA5" t="s">
        <v>2063</v>
      </c>
      <c r="RB5" t="s">
        <v>3781</v>
      </c>
      <c r="RC5" t="s">
        <v>3781</v>
      </c>
      <c r="RD5" t="s">
        <v>3781</v>
      </c>
      <c r="RE5" t="s">
        <v>3781</v>
      </c>
      <c r="RF5" t="s">
        <v>3781</v>
      </c>
      <c r="RG5" t="s">
        <v>3781</v>
      </c>
      <c r="RH5" t="s">
        <v>3781</v>
      </c>
      <c r="RI5" t="s">
        <v>3781</v>
      </c>
      <c r="RJ5" t="s">
        <v>3781</v>
      </c>
      <c r="RK5" t="s">
        <v>3781</v>
      </c>
      <c r="RL5" t="s">
        <v>3781</v>
      </c>
      <c r="RM5" t="s">
        <v>3781</v>
      </c>
      <c r="RN5" t="s">
        <v>3781</v>
      </c>
      <c r="RO5" t="s">
        <v>3781</v>
      </c>
      <c r="RP5" t="s">
        <v>3781</v>
      </c>
      <c r="RQ5" t="s">
        <v>3781</v>
      </c>
      <c r="RR5" t="s">
        <v>3781</v>
      </c>
      <c r="RS5" t="s">
        <v>3781</v>
      </c>
      <c r="RT5" t="s">
        <v>3781</v>
      </c>
      <c r="RU5" t="s">
        <v>3781</v>
      </c>
      <c r="RV5" t="s">
        <v>3781</v>
      </c>
      <c r="RW5" t="s">
        <v>3781</v>
      </c>
      <c r="RX5" t="s">
        <v>3781</v>
      </c>
      <c r="RY5" t="s">
        <v>3781</v>
      </c>
      <c r="RZ5" t="s">
        <v>3781</v>
      </c>
      <c r="SA5" t="s">
        <v>1417</v>
      </c>
      <c r="SB5" t="s">
        <v>3781</v>
      </c>
      <c r="SC5" t="s">
        <v>973</v>
      </c>
      <c r="SD5" t="s">
        <v>3781</v>
      </c>
      <c r="SE5" t="s">
        <v>3781</v>
      </c>
      <c r="SF5" t="s">
        <v>682</v>
      </c>
      <c r="SG5" t="s">
        <v>3781</v>
      </c>
      <c r="SH5" t="s">
        <v>3781</v>
      </c>
      <c r="SI5" t="s">
        <v>3781</v>
      </c>
      <c r="SJ5" t="s">
        <v>3781</v>
      </c>
      <c r="SK5" t="s">
        <v>3781</v>
      </c>
      <c r="SL5" t="s">
        <v>3781</v>
      </c>
      <c r="SM5" t="s">
        <v>2025</v>
      </c>
      <c r="SN5" t="s">
        <v>3781</v>
      </c>
      <c r="SO5" t="s">
        <v>987</v>
      </c>
      <c r="SP5" t="s">
        <v>1644</v>
      </c>
      <c r="SQ5" t="s">
        <v>3781</v>
      </c>
      <c r="SR5" t="s">
        <v>1302</v>
      </c>
      <c r="SS5" t="s">
        <v>1926</v>
      </c>
      <c r="ST5" t="s">
        <v>3781</v>
      </c>
      <c r="SU5" t="s">
        <v>3781</v>
      </c>
      <c r="SV5" t="s">
        <v>1717</v>
      </c>
      <c r="SW5" t="s">
        <v>3781</v>
      </c>
      <c r="SX5" t="s">
        <v>3781</v>
      </c>
      <c r="SY5" t="s">
        <v>3781</v>
      </c>
      <c r="SZ5" t="s">
        <v>3781</v>
      </c>
      <c r="TA5" t="s">
        <v>3781</v>
      </c>
      <c r="TB5" t="s">
        <v>3781</v>
      </c>
      <c r="TC5" t="s">
        <v>1006</v>
      </c>
      <c r="TD5" t="s">
        <v>3781</v>
      </c>
      <c r="TE5" t="s">
        <v>3781</v>
      </c>
      <c r="TF5" t="s">
        <v>3781</v>
      </c>
      <c r="TG5" t="s">
        <v>3781</v>
      </c>
      <c r="TH5" t="s">
        <v>3781</v>
      </c>
      <c r="TI5" t="s">
        <v>3781</v>
      </c>
      <c r="TJ5" t="s">
        <v>3781</v>
      </c>
      <c r="TK5" t="s">
        <v>3781</v>
      </c>
      <c r="TL5" t="s">
        <v>3781</v>
      </c>
    </row>
    <row r="6" spans="1:532" x14ac:dyDescent="0.3">
      <c r="A6" t="s">
        <v>3781</v>
      </c>
      <c r="B6" t="s">
        <v>3781</v>
      </c>
      <c r="C6" t="s">
        <v>3781</v>
      </c>
      <c r="D6" t="s">
        <v>3781</v>
      </c>
      <c r="E6" t="s">
        <v>3781</v>
      </c>
      <c r="F6" t="s">
        <v>3781</v>
      </c>
      <c r="G6" t="s">
        <v>3781</v>
      </c>
      <c r="H6" t="s">
        <v>3781</v>
      </c>
      <c r="I6" t="s">
        <v>3781</v>
      </c>
      <c r="J6" t="s">
        <v>3781</v>
      </c>
      <c r="K6" t="s">
        <v>3781</v>
      </c>
      <c r="L6" t="s">
        <v>3781</v>
      </c>
      <c r="M6" t="s">
        <v>3781</v>
      </c>
      <c r="N6" t="s">
        <v>3781</v>
      </c>
      <c r="O6" t="s">
        <v>3781</v>
      </c>
      <c r="P6" t="s">
        <v>3781</v>
      </c>
      <c r="Q6" t="s">
        <v>3781</v>
      </c>
      <c r="R6" t="s">
        <v>3781</v>
      </c>
      <c r="S6" t="s">
        <v>3781</v>
      </c>
      <c r="T6" t="s">
        <v>3781</v>
      </c>
      <c r="U6" t="s">
        <v>3781</v>
      </c>
      <c r="V6" t="s">
        <v>3781</v>
      </c>
      <c r="W6" t="s">
        <v>3781</v>
      </c>
      <c r="X6" t="s">
        <v>3781</v>
      </c>
      <c r="Y6" t="s">
        <v>3781</v>
      </c>
      <c r="Z6" t="s">
        <v>782</v>
      </c>
      <c r="AA6" t="s">
        <v>3781</v>
      </c>
      <c r="AB6" t="s">
        <v>3781</v>
      </c>
      <c r="AC6" t="s">
        <v>3781</v>
      </c>
      <c r="AD6" t="s">
        <v>3781</v>
      </c>
      <c r="AE6" t="s">
        <v>3781</v>
      </c>
      <c r="AF6" t="s">
        <v>3781</v>
      </c>
      <c r="AG6" t="s">
        <v>3781</v>
      </c>
      <c r="AH6" t="s">
        <v>3781</v>
      </c>
      <c r="AI6" t="s">
        <v>1155</v>
      </c>
      <c r="AJ6" t="s">
        <v>3781</v>
      </c>
      <c r="AK6" t="s">
        <v>3781</v>
      </c>
      <c r="AL6" t="s">
        <v>3781</v>
      </c>
      <c r="AM6" t="s">
        <v>3781</v>
      </c>
      <c r="AN6" t="s">
        <v>3781</v>
      </c>
      <c r="AO6" t="s">
        <v>3781</v>
      </c>
      <c r="AP6" t="s">
        <v>3781</v>
      </c>
      <c r="AQ6" t="s">
        <v>3781</v>
      </c>
      <c r="AR6" t="s">
        <v>3781</v>
      </c>
      <c r="AS6" t="s">
        <v>3781</v>
      </c>
      <c r="AT6" t="s">
        <v>3781</v>
      </c>
      <c r="AU6" t="s">
        <v>3781</v>
      </c>
      <c r="AV6" t="s">
        <v>3781</v>
      </c>
      <c r="AW6" t="s">
        <v>3781</v>
      </c>
      <c r="AX6" t="s">
        <v>3781</v>
      </c>
      <c r="AY6" t="s">
        <v>3781</v>
      </c>
      <c r="AZ6" t="s">
        <v>3781</v>
      </c>
      <c r="BA6" t="s">
        <v>3781</v>
      </c>
      <c r="BB6" t="s">
        <v>3781</v>
      </c>
      <c r="BC6" t="s">
        <v>3781</v>
      </c>
      <c r="BD6" t="s">
        <v>3781</v>
      </c>
      <c r="BE6" t="s">
        <v>3781</v>
      </c>
      <c r="BF6" t="s">
        <v>721</v>
      </c>
      <c r="BG6" t="s">
        <v>3781</v>
      </c>
      <c r="BH6" t="s">
        <v>3781</v>
      </c>
      <c r="BI6" t="s">
        <v>3781</v>
      </c>
      <c r="BJ6" t="s">
        <v>3781</v>
      </c>
      <c r="BK6" t="s">
        <v>3781</v>
      </c>
      <c r="BL6" t="s">
        <v>3781</v>
      </c>
      <c r="BM6" t="s">
        <v>3781</v>
      </c>
      <c r="BN6" t="s">
        <v>1301</v>
      </c>
      <c r="BO6" t="s">
        <v>3781</v>
      </c>
      <c r="BP6" t="s">
        <v>3781</v>
      </c>
      <c r="BQ6" t="s">
        <v>1260</v>
      </c>
      <c r="BR6" t="s">
        <v>3781</v>
      </c>
      <c r="BS6" t="s">
        <v>3781</v>
      </c>
      <c r="BT6" t="s">
        <v>3781</v>
      </c>
      <c r="BU6" t="s">
        <v>3781</v>
      </c>
      <c r="BV6" t="s">
        <v>3781</v>
      </c>
      <c r="BW6" t="s">
        <v>3781</v>
      </c>
      <c r="BX6" t="s">
        <v>3781</v>
      </c>
      <c r="BY6" t="s">
        <v>3781</v>
      </c>
      <c r="BZ6" t="s">
        <v>3781</v>
      </c>
      <c r="CA6" t="s">
        <v>3781</v>
      </c>
      <c r="CB6" t="s">
        <v>3781</v>
      </c>
      <c r="CC6" t="s">
        <v>3781</v>
      </c>
      <c r="CD6" t="s">
        <v>3781</v>
      </c>
      <c r="CE6" t="s">
        <v>3781</v>
      </c>
      <c r="CF6" t="s">
        <v>3781</v>
      </c>
      <c r="CG6" t="s">
        <v>3781</v>
      </c>
      <c r="CH6" t="s">
        <v>3781</v>
      </c>
      <c r="CI6" t="s">
        <v>3781</v>
      </c>
      <c r="CJ6" t="s">
        <v>3781</v>
      </c>
      <c r="CK6" t="s">
        <v>3781</v>
      </c>
      <c r="CL6" t="s">
        <v>641</v>
      </c>
      <c r="CM6" t="s">
        <v>3781</v>
      </c>
      <c r="CN6" t="s">
        <v>3781</v>
      </c>
      <c r="CO6" t="s">
        <v>3781</v>
      </c>
      <c r="CP6" t="s">
        <v>3781</v>
      </c>
      <c r="CQ6" t="s">
        <v>3781</v>
      </c>
      <c r="CR6" t="s">
        <v>3781</v>
      </c>
      <c r="CS6" t="s">
        <v>3781</v>
      </c>
      <c r="CT6" t="s">
        <v>3781</v>
      </c>
      <c r="CU6" t="s">
        <v>3781</v>
      </c>
      <c r="CV6" t="s">
        <v>3781</v>
      </c>
      <c r="CW6" t="s">
        <v>3781</v>
      </c>
      <c r="CX6" t="s">
        <v>3781</v>
      </c>
      <c r="CY6" t="s">
        <v>3781</v>
      </c>
      <c r="CZ6" t="s">
        <v>3781</v>
      </c>
      <c r="DA6" t="s">
        <v>3781</v>
      </c>
      <c r="DB6" t="s">
        <v>3781</v>
      </c>
      <c r="DC6" t="s">
        <v>3781</v>
      </c>
      <c r="DD6" t="s">
        <v>3781</v>
      </c>
      <c r="DE6" t="s">
        <v>3781</v>
      </c>
      <c r="DF6" t="s">
        <v>3781</v>
      </c>
      <c r="DG6" t="s">
        <v>3781</v>
      </c>
      <c r="DH6" t="s">
        <v>3781</v>
      </c>
      <c r="DI6" t="s">
        <v>3781</v>
      </c>
      <c r="DJ6" t="s">
        <v>3781</v>
      </c>
      <c r="DK6" t="s">
        <v>3781</v>
      </c>
      <c r="DL6" t="s">
        <v>3781</v>
      </c>
      <c r="DM6" t="s">
        <v>3781</v>
      </c>
      <c r="DN6" t="s">
        <v>3781</v>
      </c>
      <c r="DO6" t="s">
        <v>3781</v>
      </c>
      <c r="DP6" t="s">
        <v>3781</v>
      </c>
      <c r="DQ6" t="s">
        <v>3781</v>
      </c>
      <c r="DR6" t="s">
        <v>3781</v>
      </c>
      <c r="DS6" t="s">
        <v>3781</v>
      </c>
      <c r="DT6" t="s">
        <v>3781</v>
      </c>
      <c r="DU6" t="s">
        <v>3781</v>
      </c>
      <c r="DV6" t="s">
        <v>3781</v>
      </c>
      <c r="DW6" t="s">
        <v>3781</v>
      </c>
      <c r="DX6" t="s">
        <v>3781</v>
      </c>
      <c r="DY6" t="s">
        <v>3781</v>
      </c>
      <c r="DZ6" t="s">
        <v>3781</v>
      </c>
      <c r="EA6" t="s">
        <v>3781</v>
      </c>
      <c r="EB6" t="s">
        <v>3781</v>
      </c>
      <c r="EC6" t="s">
        <v>3781</v>
      </c>
      <c r="ED6" t="s">
        <v>3781</v>
      </c>
      <c r="EE6" t="s">
        <v>3781</v>
      </c>
      <c r="EF6" t="s">
        <v>741</v>
      </c>
      <c r="EG6" t="s">
        <v>3781</v>
      </c>
      <c r="EH6" t="s">
        <v>1788</v>
      </c>
      <c r="EI6" t="s">
        <v>3781</v>
      </c>
      <c r="EJ6" t="s">
        <v>3781</v>
      </c>
      <c r="EK6" t="s">
        <v>3781</v>
      </c>
      <c r="EL6" t="s">
        <v>1132</v>
      </c>
      <c r="EM6" t="s">
        <v>1344</v>
      </c>
      <c r="EN6" t="s">
        <v>1709</v>
      </c>
      <c r="EO6" t="s">
        <v>3781</v>
      </c>
      <c r="EP6" t="s">
        <v>3781</v>
      </c>
      <c r="EQ6" t="s">
        <v>3781</v>
      </c>
      <c r="ER6" t="s">
        <v>1699</v>
      </c>
      <c r="ES6" t="s">
        <v>3781</v>
      </c>
      <c r="ET6" t="s">
        <v>3781</v>
      </c>
      <c r="EU6" t="s">
        <v>3781</v>
      </c>
      <c r="EV6" t="s">
        <v>3781</v>
      </c>
      <c r="EW6" t="s">
        <v>3781</v>
      </c>
      <c r="EX6" t="s">
        <v>3781</v>
      </c>
      <c r="EY6" t="s">
        <v>3781</v>
      </c>
      <c r="EZ6" t="s">
        <v>3781</v>
      </c>
      <c r="FA6" t="s">
        <v>3781</v>
      </c>
      <c r="FB6" t="s">
        <v>3781</v>
      </c>
      <c r="FC6" t="s">
        <v>3781</v>
      </c>
      <c r="FD6" t="s">
        <v>3781</v>
      </c>
      <c r="FE6" t="s">
        <v>3781</v>
      </c>
      <c r="FF6" t="s">
        <v>3781</v>
      </c>
      <c r="FG6" t="s">
        <v>3781</v>
      </c>
      <c r="FH6" t="s">
        <v>3781</v>
      </c>
      <c r="FI6" t="s">
        <v>1156</v>
      </c>
      <c r="FJ6" t="s">
        <v>1203</v>
      </c>
      <c r="FK6" t="s">
        <v>3781</v>
      </c>
      <c r="FL6" t="s">
        <v>3781</v>
      </c>
      <c r="FM6" t="s">
        <v>3781</v>
      </c>
      <c r="FN6" t="s">
        <v>3781</v>
      </c>
      <c r="FO6" t="s">
        <v>3781</v>
      </c>
      <c r="FP6" t="s">
        <v>3781</v>
      </c>
      <c r="FQ6" t="s">
        <v>3781</v>
      </c>
      <c r="FR6" t="s">
        <v>3781</v>
      </c>
      <c r="FS6" t="s">
        <v>3781</v>
      </c>
      <c r="FT6" t="s">
        <v>3781</v>
      </c>
      <c r="FU6" t="s">
        <v>3781</v>
      </c>
      <c r="FV6" t="s">
        <v>3781</v>
      </c>
      <c r="FW6" t="s">
        <v>3781</v>
      </c>
      <c r="FX6" t="s">
        <v>3781</v>
      </c>
      <c r="FY6" t="s">
        <v>1464</v>
      </c>
      <c r="FZ6" t="s">
        <v>3781</v>
      </c>
      <c r="GA6" t="s">
        <v>3781</v>
      </c>
      <c r="GB6" t="s">
        <v>3781</v>
      </c>
      <c r="GC6" t="s">
        <v>3781</v>
      </c>
      <c r="GD6" t="s">
        <v>3781</v>
      </c>
      <c r="GE6" t="s">
        <v>3781</v>
      </c>
      <c r="GF6" t="s">
        <v>3781</v>
      </c>
      <c r="GG6" t="s">
        <v>3781</v>
      </c>
      <c r="GH6" t="s">
        <v>3781</v>
      </c>
      <c r="GI6" t="s">
        <v>1189</v>
      </c>
      <c r="GJ6" t="s">
        <v>3781</v>
      </c>
      <c r="GK6" t="s">
        <v>3781</v>
      </c>
      <c r="GL6" t="s">
        <v>3781</v>
      </c>
      <c r="GM6" t="s">
        <v>3781</v>
      </c>
      <c r="GN6" t="s">
        <v>3781</v>
      </c>
      <c r="GO6" t="s">
        <v>3781</v>
      </c>
      <c r="GP6" t="s">
        <v>3781</v>
      </c>
      <c r="GQ6" t="s">
        <v>3781</v>
      </c>
      <c r="GR6" t="s">
        <v>3781</v>
      </c>
      <c r="GS6" t="s">
        <v>3781</v>
      </c>
      <c r="GT6" t="s">
        <v>3781</v>
      </c>
      <c r="GU6" t="s">
        <v>3781</v>
      </c>
      <c r="GV6" t="s">
        <v>3781</v>
      </c>
      <c r="GW6" t="s">
        <v>3781</v>
      </c>
      <c r="GX6" t="s">
        <v>3781</v>
      </c>
      <c r="GY6" t="s">
        <v>3781</v>
      </c>
      <c r="GZ6" t="s">
        <v>3781</v>
      </c>
      <c r="HA6" t="s">
        <v>1221</v>
      </c>
      <c r="HB6" t="s">
        <v>3781</v>
      </c>
      <c r="HC6" t="s">
        <v>730</v>
      </c>
      <c r="HD6" t="s">
        <v>3781</v>
      </c>
      <c r="HE6" t="s">
        <v>3781</v>
      </c>
      <c r="HF6" t="s">
        <v>3781</v>
      </c>
      <c r="HG6" t="s">
        <v>891</v>
      </c>
      <c r="HH6" t="s">
        <v>3781</v>
      </c>
      <c r="HI6" t="s">
        <v>3781</v>
      </c>
      <c r="HJ6" t="s">
        <v>3781</v>
      </c>
      <c r="HK6" t="s">
        <v>1313</v>
      </c>
      <c r="HL6" t="s">
        <v>3781</v>
      </c>
      <c r="HM6" t="s">
        <v>3781</v>
      </c>
      <c r="HN6" t="s">
        <v>1249</v>
      </c>
      <c r="HO6" t="s">
        <v>3781</v>
      </c>
      <c r="HP6" t="s">
        <v>3781</v>
      </c>
      <c r="HQ6" t="s">
        <v>575</v>
      </c>
      <c r="HR6" t="s">
        <v>3781</v>
      </c>
      <c r="HS6" t="s">
        <v>3781</v>
      </c>
      <c r="HT6" t="s">
        <v>3781</v>
      </c>
      <c r="HU6" t="s">
        <v>3781</v>
      </c>
      <c r="HV6" t="s">
        <v>3781</v>
      </c>
      <c r="HW6" t="s">
        <v>3781</v>
      </c>
      <c r="HX6" t="s">
        <v>3781</v>
      </c>
      <c r="HY6" t="s">
        <v>3781</v>
      </c>
      <c r="HZ6" t="s">
        <v>3781</v>
      </c>
      <c r="IA6" t="s">
        <v>3781</v>
      </c>
      <c r="IB6" t="s">
        <v>1832</v>
      </c>
      <c r="IC6" t="s">
        <v>3781</v>
      </c>
      <c r="ID6" t="s">
        <v>3781</v>
      </c>
      <c r="IE6" t="s">
        <v>3781</v>
      </c>
      <c r="IF6" t="s">
        <v>3781</v>
      </c>
      <c r="IG6" t="s">
        <v>3781</v>
      </c>
      <c r="IH6" t="s">
        <v>3781</v>
      </c>
      <c r="II6" t="s">
        <v>3781</v>
      </c>
      <c r="IJ6" t="s">
        <v>1888</v>
      </c>
      <c r="IK6" t="s">
        <v>3781</v>
      </c>
      <c r="IL6" t="s">
        <v>3781</v>
      </c>
      <c r="IM6" t="s">
        <v>3781</v>
      </c>
      <c r="IN6" t="s">
        <v>3781</v>
      </c>
      <c r="IO6" t="s">
        <v>3781</v>
      </c>
      <c r="IP6" t="s">
        <v>3781</v>
      </c>
      <c r="IQ6" t="s">
        <v>3781</v>
      </c>
      <c r="IR6" t="s">
        <v>3781</v>
      </c>
      <c r="IS6" t="s">
        <v>3781</v>
      </c>
      <c r="IT6" t="s">
        <v>3781</v>
      </c>
      <c r="IU6" t="s">
        <v>1169</v>
      </c>
      <c r="IV6" t="s">
        <v>3781</v>
      </c>
      <c r="IW6" t="s">
        <v>3781</v>
      </c>
      <c r="IX6" t="s">
        <v>3781</v>
      </c>
      <c r="IY6" t="s">
        <v>3781</v>
      </c>
      <c r="IZ6" t="s">
        <v>3781</v>
      </c>
      <c r="JA6" t="s">
        <v>3781</v>
      </c>
      <c r="JB6" t="s">
        <v>3781</v>
      </c>
      <c r="JC6" t="s">
        <v>849</v>
      </c>
      <c r="JD6" t="s">
        <v>3781</v>
      </c>
      <c r="JE6" t="s">
        <v>3781</v>
      </c>
      <c r="JF6" t="s">
        <v>3781</v>
      </c>
      <c r="JG6" t="s">
        <v>1834</v>
      </c>
      <c r="JH6" t="s">
        <v>3781</v>
      </c>
      <c r="JI6" t="s">
        <v>3781</v>
      </c>
      <c r="JJ6" t="s">
        <v>3781</v>
      </c>
      <c r="JK6" t="s">
        <v>3781</v>
      </c>
      <c r="JL6" t="s">
        <v>3781</v>
      </c>
      <c r="JM6" t="s">
        <v>3781</v>
      </c>
      <c r="JN6" t="s">
        <v>3781</v>
      </c>
      <c r="JO6" t="s">
        <v>3781</v>
      </c>
      <c r="JP6" t="s">
        <v>3781</v>
      </c>
      <c r="JQ6" t="s">
        <v>3781</v>
      </c>
      <c r="JR6" t="s">
        <v>3781</v>
      </c>
      <c r="JS6" t="s">
        <v>3781</v>
      </c>
      <c r="JT6" t="s">
        <v>3781</v>
      </c>
      <c r="JU6" t="s">
        <v>3781</v>
      </c>
      <c r="JV6" t="s">
        <v>3781</v>
      </c>
      <c r="JW6" t="s">
        <v>3781</v>
      </c>
      <c r="JX6" t="s">
        <v>3781</v>
      </c>
      <c r="JY6" t="s">
        <v>3781</v>
      </c>
      <c r="JZ6" t="s">
        <v>3781</v>
      </c>
      <c r="KA6" t="s">
        <v>3781</v>
      </c>
      <c r="KB6" t="s">
        <v>3781</v>
      </c>
      <c r="KC6" t="s">
        <v>3781</v>
      </c>
      <c r="KD6" t="s">
        <v>3781</v>
      </c>
      <c r="KE6" t="s">
        <v>3781</v>
      </c>
      <c r="KF6" t="s">
        <v>3781</v>
      </c>
      <c r="KG6" t="s">
        <v>3781</v>
      </c>
      <c r="KH6" t="s">
        <v>3781</v>
      </c>
      <c r="KI6" t="s">
        <v>3781</v>
      </c>
      <c r="KJ6" t="s">
        <v>1438</v>
      </c>
      <c r="KK6" t="s">
        <v>3781</v>
      </c>
      <c r="KL6" t="s">
        <v>3781</v>
      </c>
      <c r="KM6" t="s">
        <v>1848</v>
      </c>
      <c r="KN6" t="s">
        <v>968</v>
      </c>
      <c r="KO6" t="s">
        <v>3781</v>
      </c>
      <c r="KP6" t="s">
        <v>3781</v>
      </c>
      <c r="KQ6" t="s">
        <v>3781</v>
      </c>
      <c r="KR6" t="s">
        <v>3781</v>
      </c>
      <c r="KS6" t="s">
        <v>3781</v>
      </c>
      <c r="KT6" t="s">
        <v>3781</v>
      </c>
      <c r="KU6" t="s">
        <v>3781</v>
      </c>
      <c r="KV6" t="s">
        <v>3781</v>
      </c>
      <c r="KW6" t="s">
        <v>3781</v>
      </c>
      <c r="KX6" t="s">
        <v>3781</v>
      </c>
      <c r="KY6" t="s">
        <v>3781</v>
      </c>
      <c r="KZ6" t="s">
        <v>3781</v>
      </c>
      <c r="LA6" t="s">
        <v>3781</v>
      </c>
      <c r="LB6" t="s">
        <v>3781</v>
      </c>
      <c r="LC6" t="s">
        <v>3781</v>
      </c>
      <c r="LD6" t="s">
        <v>3781</v>
      </c>
      <c r="LE6" t="s">
        <v>3781</v>
      </c>
      <c r="LF6" t="s">
        <v>3781</v>
      </c>
      <c r="LG6" t="s">
        <v>3781</v>
      </c>
      <c r="LH6" t="s">
        <v>3781</v>
      </c>
      <c r="LI6" t="s">
        <v>3781</v>
      </c>
      <c r="LJ6" t="s">
        <v>3781</v>
      </c>
      <c r="LK6" t="s">
        <v>3781</v>
      </c>
      <c r="LL6" t="s">
        <v>3781</v>
      </c>
      <c r="LM6" t="s">
        <v>3781</v>
      </c>
      <c r="LN6" t="s">
        <v>3781</v>
      </c>
      <c r="LO6" t="s">
        <v>976</v>
      </c>
      <c r="LP6" t="s">
        <v>3781</v>
      </c>
      <c r="LQ6" t="s">
        <v>3781</v>
      </c>
      <c r="LR6" t="s">
        <v>3781</v>
      </c>
      <c r="LS6" t="s">
        <v>3781</v>
      </c>
      <c r="LT6" t="s">
        <v>3781</v>
      </c>
      <c r="LU6" t="s">
        <v>3781</v>
      </c>
      <c r="LV6" t="s">
        <v>3781</v>
      </c>
      <c r="LW6" t="s">
        <v>801</v>
      </c>
      <c r="LX6" t="s">
        <v>3781</v>
      </c>
      <c r="LY6" t="s">
        <v>3781</v>
      </c>
      <c r="LZ6" t="s">
        <v>1898</v>
      </c>
      <c r="MA6" t="s">
        <v>3781</v>
      </c>
      <c r="MB6" t="s">
        <v>3781</v>
      </c>
      <c r="MC6" t="s">
        <v>3781</v>
      </c>
      <c r="MD6" t="s">
        <v>3781</v>
      </c>
      <c r="ME6" t="s">
        <v>858</v>
      </c>
      <c r="MF6" t="s">
        <v>3781</v>
      </c>
      <c r="MG6" t="s">
        <v>3781</v>
      </c>
      <c r="MH6" t="s">
        <v>3781</v>
      </c>
      <c r="MI6" t="s">
        <v>3781</v>
      </c>
      <c r="MJ6" t="s">
        <v>3781</v>
      </c>
      <c r="MK6" t="s">
        <v>3781</v>
      </c>
      <c r="ML6" t="s">
        <v>3781</v>
      </c>
      <c r="MM6" t="s">
        <v>3781</v>
      </c>
      <c r="MN6" t="s">
        <v>3781</v>
      </c>
      <c r="MO6" t="s">
        <v>3781</v>
      </c>
      <c r="MP6" t="s">
        <v>3781</v>
      </c>
      <c r="MQ6" t="s">
        <v>1320</v>
      </c>
      <c r="MR6" t="s">
        <v>3781</v>
      </c>
      <c r="MS6" t="s">
        <v>3781</v>
      </c>
      <c r="MT6" t="s">
        <v>3781</v>
      </c>
      <c r="MU6" t="s">
        <v>3781</v>
      </c>
      <c r="MV6" t="s">
        <v>3781</v>
      </c>
      <c r="MW6" t="s">
        <v>3781</v>
      </c>
      <c r="MX6" t="s">
        <v>3781</v>
      </c>
      <c r="MY6" t="s">
        <v>3781</v>
      </c>
      <c r="MZ6" t="s">
        <v>3781</v>
      </c>
      <c r="NA6" t="s">
        <v>3781</v>
      </c>
      <c r="NB6" t="s">
        <v>3781</v>
      </c>
      <c r="NC6" t="s">
        <v>3781</v>
      </c>
      <c r="ND6" t="s">
        <v>3781</v>
      </c>
      <c r="NE6" t="s">
        <v>3781</v>
      </c>
      <c r="NF6" t="s">
        <v>3781</v>
      </c>
      <c r="NG6" t="s">
        <v>3781</v>
      </c>
      <c r="NH6" t="s">
        <v>813</v>
      </c>
      <c r="NI6" t="s">
        <v>3781</v>
      </c>
      <c r="NJ6" t="s">
        <v>3781</v>
      </c>
      <c r="NK6" t="s">
        <v>1623</v>
      </c>
      <c r="NL6" s="3" t="s">
        <v>742</v>
      </c>
      <c r="NM6" t="s">
        <v>3781</v>
      </c>
      <c r="NN6" t="s">
        <v>1800</v>
      </c>
      <c r="NO6" t="s">
        <v>3781</v>
      </c>
      <c r="NP6" t="s">
        <v>3781</v>
      </c>
      <c r="NQ6" t="s">
        <v>3781</v>
      </c>
      <c r="NR6" t="s">
        <v>3781</v>
      </c>
      <c r="NS6" t="s">
        <v>3781</v>
      </c>
      <c r="NT6" t="s">
        <v>3781</v>
      </c>
      <c r="NU6" t="s">
        <v>3781</v>
      </c>
      <c r="NV6" t="s">
        <v>3781</v>
      </c>
      <c r="NW6" t="s">
        <v>3781</v>
      </c>
      <c r="NX6" t="s">
        <v>3781</v>
      </c>
      <c r="NY6" t="s">
        <v>1185</v>
      </c>
      <c r="NZ6" t="s">
        <v>3781</v>
      </c>
      <c r="OA6" t="s">
        <v>3781</v>
      </c>
      <c r="OB6" t="s">
        <v>3781</v>
      </c>
      <c r="OC6" t="s">
        <v>3781</v>
      </c>
      <c r="OD6" t="s">
        <v>3781</v>
      </c>
      <c r="OE6" t="s">
        <v>3781</v>
      </c>
      <c r="OF6" t="s">
        <v>3781</v>
      </c>
      <c r="OG6" t="s">
        <v>3781</v>
      </c>
      <c r="OH6" t="s">
        <v>3781</v>
      </c>
      <c r="OI6" t="s">
        <v>3781</v>
      </c>
      <c r="OJ6" t="s">
        <v>3781</v>
      </c>
      <c r="OK6" t="s">
        <v>3781</v>
      </c>
      <c r="OL6" t="s">
        <v>3781</v>
      </c>
      <c r="OM6" t="s">
        <v>3781</v>
      </c>
      <c r="ON6" t="s">
        <v>3781</v>
      </c>
      <c r="OO6" t="s">
        <v>761</v>
      </c>
      <c r="OP6" t="s">
        <v>1194</v>
      </c>
      <c r="OQ6" t="s">
        <v>3781</v>
      </c>
      <c r="OR6" t="s">
        <v>3781</v>
      </c>
      <c r="OS6" t="s">
        <v>1016</v>
      </c>
      <c r="OT6" t="s">
        <v>3781</v>
      </c>
      <c r="OU6" t="s">
        <v>3781</v>
      </c>
      <c r="OV6" t="s">
        <v>3781</v>
      </c>
      <c r="OW6" t="s">
        <v>3781</v>
      </c>
      <c r="OX6" t="s">
        <v>3781</v>
      </c>
      <c r="OY6" t="s">
        <v>3781</v>
      </c>
      <c r="OZ6" t="s">
        <v>3781</v>
      </c>
      <c r="PA6" t="s">
        <v>3781</v>
      </c>
      <c r="PB6" t="s">
        <v>1905</v>
      </c>
      <c r="PC6" t="s">
        <v>1406</v>
      </c>
      <c r="PD6" t="s">
        <v>3781</v>
      </c>
      <c r="PE6" t="s">
        <v>1822</v>
      </c>
      <c r="PF6" t="s">
        <v>3781</v>
      </c>
      <c r="PG6" t="s">
        <v>3781</v>
      </c>
      <c r="PH6" t="s">
        <v>3781</v>
      </c>
      <c r="PI6" t="s">
        <v>3781</v>
      </c>
      <c r="PJ6" t="s">
        <v>3781</v>
      </c>
      <c r="PK6" t="s">
        <v>3781</v>
      </c>
      <c r="PL6" t="s">
        <v>559</v>
      </c>
      <c r="PM6" t="s">
        <v>3781</v>
      </c>
      <c r="PN6" t="s">
        <v>3781</v>
      </c>
      <c r="PO6" t="s">
        <v>3781</v>
      </c>
      <c r="PP6" t="s">
        <v>3781</v>
      </c>
      <c r="PQ6" t="s">
        <v>3781</v>
      </c>
      <c r="PR6" t="s">
        <v>3781</v>
      </c>
      <c r="PS6" t="s">
        <v>3781</v>
      </c>
      <c r="PT6" t="s">
        <v>3781</v>
      </c>
      <c r="PU6" t="s">
        <v>3781</v>
      </c>
      <c r="PV6" t="s">
        <v>3781</v>
      </c>
      <c r="PW6" t="s">
        <v>3781</v>
      </c>
      <c r="PX6" t="s">
        <v>3781</v>
      </c>
      <c r="PY6" t="s">
        <v>3781</v>
      </c>
      <c r="PZ6" t="s">
        <v>3781</v>
      </c>
      <c r="QA6" t="s">
        <v>3781</v>
      </c>
      <c r="QB6" t="s">
        <v>3781</v>
      </c>
      <c r="QC6" t="s">
        <v>3781</v>
      </c>
      <c r="QD6" t="s">
        <v>3781</v>
      </c>
      <c r="QE6" t="s">
        <v>3781</v>
      </c>
      <c r="QF6" t="s">
        <v>3781</v>
      </c>
      <c r="QG6" t="s">
        <v>3781</v>
      </c>
      <c r="QH6" t="s">
        <v>3781</v>
      </c>
      <c r="QI6" t="s">
        <v>3781</v>
      </c>
      <c r="QJ6" t="s">
        <v>3781</v>
      </c>
      <c r="QK6" t="s">
        <v>3781</v>
      </c>
      <c r="QL6" t="s">
        <v>3781</v>
      </c>
      <c r="QM6" t="s">
        <v>3781</v>
      </c>
      <c r="QN6" t="s">
        <v>3781</v>
      </c>
      <c r="QO6" t="s">
        <v>3781</v>
      </c>
      <c r="QP6" t="s">
        <v>3781</v>
      </c>
      <c r="QQ6" t="s">
        <v>3781</v>
      </c>
      <c r="QR6" t="s">
        <v>3781</v>
      </c>
      <c r="QS6" t="s">
        <v>3781</v>
      </c>
      <c r="QT6" t="s">
        <v>1029</v>
      </c>
      <c r="QU6" t="s">
        <v>1731</v>
      </c>
      <c r="QV6" t="s">
        <v>3781</v>
      </c>
      <c r="QW6" t="s">
        <v>3781</v>
      </c>
      <c r="QX6" t="s">
        <v>3781</v>
      </c>
      <c r="QY6" t="s">
        <v>677</v>
      </c>
      <c r="QZ6" t="s">
        <v>3781</v>
      </c>
      <c r="RA6" t="s">
        <v>2091</v>
      </c>
      <c r="RB6" t="s">
        <v>3781</v>
      </c>
      <c r="RC6" t="s">
        <v>3781</v>
      </c>
      <c r="RD6" t="s">
        <v>3781</v>
      </c>
      <c r="RE6" t="s">
        <v>3781</v>
      </c>
      <c r="RF6" t="s">
        <v>3781</v>
      </c>
      <c r="RG6" t="s">
        <v>3781</v>
      </c>
      <c r="RH6" t="s">
        <v>3781</v>
      </c>
      <c r="RI6" t="s">
        <v>3781</v>
      </c>
      <c r="RJ6" t="s">
        <v>3781</v>
      </c>
      <c r="RK6" t="s">
        <v>3781</v>
      </c>
      <c r="RL6" t="s">
        <v>3781</v>
      </c>
      <c r="RM6" t="s">
        <v>3781</v>
      </c>
      <c r="RN6" t="s">
        <v>3781</v>
      </c>
      <c r="RO6" t="s">
        <v>3781</v>
      </c>
      <c r="RP6" t="s">
        <v>3781</v>
      </c>
      <c r="RQ6" t="s">
        <v>3781</v>
      </c>
      <c r="RR6" t="s">
        <v>3781</v>
      </c>
      <c r="RS6" t="s">
        <v>3781</v>
      </c>
      <c r="RT6" t="s">
        <v>3781</v>
      </c>
      <c r="RU6" t="s">
        <v>3781</v>
      </c>
      <c r="RV6" t="s">
        <v>3781</v>
      </c>
      <c r="RW6" t="s">
        <v>3781</v>
      </c>
      <c r="RX6" t="s">
        <v>3781</v>
      </c>
      <c r="RY6" t="s">
        <v>3781</v>
      </c>
      <c r="RZ6" t="s">
        <v>3781</v>
      </c>
      <c r="SA6" t="s">
        <v>1413</v>
      </c>
      <c r="SB6" t="s">
        <v>3781</v>
      </c>
      <c r="SC6" t="s">
        <v>3781</v>
      </c>
      <c r="SD6" t="s">
        <v>3781</v>
      </c>
      <c r="SE6" t="s">
        <v>3781</v>
      </c>
      <c r="SF6" t="s">
        <v>1916</v>
      </c>
      <c r="SG6" t="s">
        <v>3781</v>
      </c>
      <c r="SH6" t="s">
        <v>3781</v>
      </c>
      <c r="SI6" t="s">
        <v>3781</v>
      </c>
      <c r="SJ6" t="s">
        <v>3781</v>
      </c>
      <c r="SK6" t="s">
        <v>3781</v>
      </c>
      <c r="SL6" t="s">
        <v>3781</v>
      </c>
      <c r="SM6" t="s">
        <v>3781</v>
      </c>
      <c r="SN6" t="s">
        <v>3781</v>
      </c>
      <c r="SO6" t="s">
        <v>985</v>
      </c>
      <c r="SP6" t="s">
        <v>1648</v>
      </c>
      <c r="SQ6" t="s">
        <v>3781</v>
      </c>
      <c r="SR6" t="s">
        <v>1303</v>
      </c>
      <c r="SS6" t="s">
        <v>1927</v>
      </c>
      <c r="ST6" t="s">
        <v>3781</v>
      </c>
      <c r="SU6" t="s">
        <v>3781</v>
      </c>
      <c r="SV6" t="s">
        <v>1722</v>
      </c>
      <c r="SW6" t="s">
        <v>3781</v>
      </c>
      <c r="SX6" t="s">
        <v>3781</v>
      </c>
      <c r="SY6" t="s">
        <v>3781</v>
      </c>
      <c r="SZ6" t="s">
        <v>3781</v>
      </c>
      <c r="TA6" t="s">
        <v>3781</v>
      </c>
      <c r="TB6" t="s">
        <v>3781</v>
      </c>
      <c r="TC6" t="s">
        <v>1010</v>
      </c>
      <c r="TD6" t="s">
        <v>3781</v>
      </c>
      <c r="TE6" t="s">
        <v>3781</v>
      </c>
      <c r="TF6" t="s">
        <v>3781</v>
      </c>
      <c r="TG6" t="s">
        <v>3781</v>
      </c>
      <c r="TH6" t="s">
        <v>3781</v>
      </c>
      <c r="TI6" t="s">
        <v>3781</v>
      </c>
      <c r="TJ6" t="s">
        <v>3781</v>
      </c>
      <c r="TK6" t="s">
        <v>3781</v>
      </c>
      <c r="TL6" t="s">
        <v>3781</v>
      </c>
    </row>
    <row r="7" spans="1:532" x14ac:dyDescent="0.3">
      <c r="A7" t="s">
        <v>3781</v>
      </c>
      <c r="B7" t="s">
        <v>3781</v>
      </c>
      <c r="C7" t="s">
        <v>3781</v>
      </c>
      <c r="D7" t="s">
        <v>3781</v>
      </c>
      <c r="E7" t="s">
        <v>3781</v>
      </c>
      <c r="F7" t="s">
        <v>3781</v>
      </c>
      <c r="G7" t="s">
        <v>3781</v>
      </c>
      <c r="H7" t="s">
        <v>3781</v>
      </c>
      <c r="I7" t="s">
        <v>3781</v>
      </c>
      <c r="J7" t="s">
        <v>3781</v>
      </c>
      <c r="K7" t="s">
        <v>3781</v>
      </c>
      <c r="L7" t="s">
        <v>3781</v>
      </c>
      <c r="M7" t="s">
        <v>3781</v>
      </c>
      <c r="N7" t="s">
        <v>3781</v>
      </c>
      <c r="O7" t="s">
        <v>3781</v>
      </c>
      <c r="P7" t="s">
        <v>3781</v>
      </c>
      <c r="Q7" t="s">
        <v>3781</v>
      </c>
      <c r="R7" t="s">
        <v>3781</v>
      </c>
      <c r="S7" t="s">
        <v>3781</v>
      </c>
      <c r="T7" t="s">
        <v>3781</v>
      </c>
      <c r="U7" t="s">
        <v>3781</v>
      </c>
      <c r="V7" t="s">
        <v>3781</v>
      </c>
      <c r="W7" t="s">
        <v>3781</v>
      </c>
      <c r="X7" t="s">
        <v>3781</v>
      </c>
      <c r="Y7" t="s">
        <v>3781</v>
      </c>
      <c r="Z7" t="s">
        <v>786</v>
      </c>
      <c r="AA7" t="s">
        <v>3781</v>
      </c>
      <c r="AB7" t="s">
        <v>3781</v>
      </c>
      <c r="AC7" t="s">
        <v>3781</v>
      </c>
      <c r="AD7" t="s">
        <v>3781</v>
      </c>
      <c r="AE7" t="s">
        <v>3781</v>
      </c>
      <c r="AF7" t="s">
        <v>3781</v>
      </c>
      <c r="AG7" t="s">
        <v>3781</v>
      </c>
      <c r="AH7" t="s">
        <v>3781</v>
      </c>
      <c r="AI7" t="s">
        <v>1146</v>
      </c>
      <c r="AJ7" t="s">
        <v>3781</v>
      </c>
      <c r="AK7" t="s">
        <v>3781</v>
      </c>
      <c r="AL7" t="s">
        <v>3781</v>
      </c>
      <c r="AM7" t="s">
        <v>3781</v>
      </c>
      <c r="AN7" t="s">
        <v>3781</v>
      </c>
      <c r="AO7" t="s">
        <v>3781</v>
      </c>
      <c r="AP7" t="s">
        <v>3781</v>
      </c>
      <c r="AQ7" t="s">
        <v>3781</v>
      </c>
      <c r="AR7" t="s">
        <v>3781</v>
      </c>
      <c r="AS7" t="s">
        <v>3781</v>
      </c>
      <c r="AT7" t="s">
        <v>3781</v>
      </c>
      <c r="AU7" t="s">
        <v>3781</v>
      </c>
      <c r="AV7" t="s">
        <v>3781</v>
      </c>
      <c r="AW7" t="s">
        <v>3781</v>
      </c>
      <c r="AX7" t="s">
        <v>3781</v>
      </c>
      <c r="AY7" t="s">
        <v>3781</v>
      </c>
      <c r="AZ7" t="s">
        <v>3781</v>
      </c>
      <c r="BA7" t="s">
        <v>3781</v>
      </c>
      <c r="BB7" t="s">
        <v>3781</v>
      </c>
      <c r="BC7" t="s">
        <v>3781</v>
      </c>
      <c r="BD7" t="s">
        <v>3781</v>
      </c>
      <c r="BE7" t="s">
        <v>3781</v>
      </c>
      <c r="BF7" t="s">
        <v>3781</v>
      </c>
      <c r="BG7" t="s">
        <v>3781</v>
      </c>
      <c r="BH7" t="s">
        <v>3781</v>
      </c>
      <c r="BI7" t="s">
        <v>3781</v>
      </c>
      <c r="BJ7" t="s">
        <v>3781</v>
      </c>
      <c r="BK7" t="s">
        <v>3781</v>
      </c>
      <c r="BL7" t="s">
        <v>3781</v>
      </c>
      <c r="BM7" t="s">
        <v>3781</v>
      </c>
      <c r="BN7" t="s">
        <v>1296</v>
      </c>
      <c r="BO7" t="s">
        <v>3781</v>
      </c>
      <c r="BP7" t="s">
        <v>3781</v>
      </c>
      <c r="BQ7" t="s">
        <v>3781</v>
      </c>
      <c r="BR7" t="s">
        <v>3781</v>
      </c>
      <c r="BS7" t="s">
        <v>3781</v>
      </c>
      <c r="BT7" t="s">
        <v>3781</v>
      </c>
      <c r="BU7" t="s">
        <v>3781</v>
      </c>
      <c r="BV7" t="s">
        <v>3781</v>
      </c>
      <c r="BW7" t="s">
        <v>3781</v>
      </c>
      <c r="BX7" t="s">
        <v>3781</v>
      </c>
      <c r="BY7" t="s">
        <v>3781</v>
      </c>
      <c r="BZ7" t="s">
        <v>3781</v>
      </c>
      <c r="CA7" t="s">
        <v>3781</v>
      </c>
      <c r="CB7" t="s">
        <v>3781</v>
      </c>
      <c r="CC7" t="s">
        <v>3781</v>
      </c>
      <c r="CD7" t="s">
        <v>3781</v>
      </c>
      <c r="CE7" t="s">
        <v>3781</v>
      </c>
      <c r="CF7" t="s">
        <v>3781</v>
      </c>
      <c r="CG7" t="s">
        <v>3781</v>
      </c>
      <c r="CH7" t="s">
        <v>3781</v>
      </c>
      <c r="CI7" t="s">
        <v>3781</v>
      </c>
      <c r="CJ7" t="s">
        <v>3781</v>
      </c>
      <c r="CK7" t="s">
        <v>3781</v>
      </c>
      <c r="CL7" t="s">
        <v>654</v>
      </c>
      <c r="CM7" t="s">
        <v>3781</v>
      </c>
      <c r="CN7" t="s">
        <v>3781</v>
      </c>
      <c r="CO7" t="s">
        <v>3781</v>
      </c>
      <c r="CP7" t="s">
        <v>3781</v>
      </c>
      <c r="CQ7" t="s">
        <v>3781</v>
      </c>
      <c r="CR7" t="s">
        <v>3781</v>
      </c>
      <c r="CS7" t="s">
        <v>3781</v>
      </c>
      <c r="CT7" t="s">
        <v>3781</v>
      </c>
      <c r="CU7" t="s">
        <v>3781</v>
      </c>
      <c r="CV7" t="s">
        <v>3781</v>
      </c>
      <c r="CW7" t="s">
        <v>3781</v>
      </c>
      <c r="CX7" t="s">
        <v>3781</v>
      </c>
      <c r="CY7" t="s">
        <v>3781</v>
      </c>
      <c r="CZ7" t="s">
        <v>3781</v>
      </c>
      <c r="DA7" t="s">
        <v>3781</v>
      </c>
      <c r="DB7" t="s">
        <v>3781</v>
      </c>
      <c r="DC7" t="s">
        <v>3781</v>
      </c>
      <c r="DD7" t="s">
        <v>3781</v>
      </c>
      <c r="DE7" t="s">
        <v>3781</v>
      </c>
      <c r="DF7" t="s">
        <v>3781</v>
      </c>
      <c r="DG7" t="s">
        <v>3781</v>
      </c>
      <c r="DH7" t="s">
        <v>3781</v>
      </c>
      <c r="DI7" t="s">
        <v>3781</v>
      </c>
      <c r="DJ7" t="s">
        <v>3781</v>
      </c>
      <c r="DK7" t="s">
        <v>3781</v>
      </c>
      <c r="DL7" t="s">
        <v>3781</v>
      </c>
      <c r="DM7" t="s">
        <v>3781</v>
      </c>
      <c r="DN7" t="s">
        <v>3781</v>
      </c>
      <c r="DO7" t="s">
        <v>3781</v>
      </c>
      <c r="DP7" t="s">
        <v>3781</v>
      </c>
      <c r="DQ7" t="s">
        <v>3781</v>
      </c>
      <c r="DR7" t="s">
        <v>3781</v>
      </c>
      <c r="DS7" t="s">
        <v>3781</v>
      </c>
      <c r="DT7" t="s">
        <v>3781</v>
      </c>
      <c r="DU7" t="s">
        <v>3781</v>
      </c>
      <c r="DV7" t="s">
        <v>3781</v>
      </c>
      <c r="DW7" t="s">
        <v>3781</v>
      </c>
      <c r="DX7" t="s">
        <v>3781</v>
      </c>
      <c r="DY7" t="s">
        <v>3781</v>
      </c>
      <c r="DZ7" t="s">
        <v>3781</v>
      </c>
      <c r="EA7" t="s">
        <v>3781</v>
      </c>
      <c r="EB7" t="s">
        <v>3781</v>
      </c>
      <c r="EC7" t="s">
        <v>3781</v>
      </c>
      <c r="ED7" t="s">
        <v>3781</v>
      </c>
      <c r="EE7" t="s">
        <v>3781</v>
      </c>
      <c r="EF7" t="s">
        <v>3781</v>
      </c>
      <c r="EG7" t="s">
        <v>3781</v>
      </c>
      <c r="EH7" t="s">
        <v>1789</v>
      </c>
      <c r="EI7" t="s">
        <v>3781</v>
      </c>
      <c r="EJ7" t="s">
        <v>3781</v>
      </c>
      <c r="EK7" t="s">
        <v>3781</v>
      </c>
      <c r="EL7" t="s">
        <v>1137</v>
      </c>
      <c r="EM7" t="s">
        <v>770</v>
      </c>
      <c r="EN7" t="s">
        <v>1706</v>
      </c>
      <c r="EO7" t="s">
        <v>3781</v>
      </c>
      <c r="EP7" t="s">
        <v>3781</v>
      </c>
      <c r="EQ7" t="s">
        <v>3781</v>
      </c>
      <c r="ER7" t="s">
        <v>1686</v>
      </c>
      <c r="ES7" t="s">
        <v>3781</v>
      </c>
      <c r="ET7" t="s">
        <v>3781</v>
      </c>
      <c r="EU7" t="s">
        <v>3781</v>
      </c>
      <c r="EV7" t="s">
        <v>3781</v>
      </c>
      <c r="EW7" t="s">
        <v>3781</v>
      </c>
      <c r="EX7" t="s">
        <v>3781</v>
      </c>
      <c r="EY7" t="s">
        <v>3781</v>
      </c>
      <c r="EZ7" t="s">
        <v>3781</v>
      </c>
      <c r="FA7" t="s">
        <v>3781</v>
      </c>
      <c r="FB7" t="s">
        <v>3781</v>
      </c>
      <c r="FC7" t="s">
        <v>3781</v>
      </c>
      <c r="FD7" t="s">
        <v>3781</v>
      </c>
      <c r="FE7" t="s">
        <v>3781</v>
      </c>
      <c r="FF7" t="s">
        <v>3781</v>
      </c>
      <c r="FG7" t="s">
        <v>3781</v>
      </c>
      <c r="FH7" t="s">
        <v>3781</v>
      </c>
      <c r="FI7" t="s">
        <v>1159</v>
      </c>
      <c r="FJ7" t="s">
        <v>1204</v>
      </c>
      <c r="FK7" t="s">
        <v>3781</v>
      </c>
      <c r="FL7" t="s">
        <v>3781</v>
      </c>
      <c r="FM7" t="s">
        <v>3781</v>
      </c>
      <c r="FN7" t="s">
        <v>3781</v>
      </c>
      <c r="FO7" t="s">
        <v>3781</v>
      </c>
      <c r="FP7" t="s">
        <v>3781</v>
      </c>
      <c r="FQ7" t="s">
        <v>3781</v>
      </c>
      <c r="FR7" t="s">
        <v>3781</v>
      </c>
      <c r="FS7" t="s">
        <v>3781</v>
      </c>
      <c r="FT7" t="s">
        <v>3781</v>
      </c>
      <c r="FU7" t="s">
        <v>3781</v>
      </c>
      <c r="FV7" t="s">
        <v>3781</v>
      </c>
      <c r="FW7" t="s">
        <v>3781</v>
      </c>
      <c r="FX7" t="s">
        <v>3781</v>
      </c>
      <c r="FY7" t="s">
        <v>680</v>
      </c>
      <c r="FZ7" t="s">
        <v>3781</v>
      </c>
      <c r="GA7" t="s">
        <v>3781</v>
      </c>
      <c r="GB7" t="s">
        <v>3781</v>
      </c>
      <c r="GC7" t="s">
        <v>3781</v>
      </c>
      <c r="GD7" t="s">
        <v>3781</v>
      </c>
      <c r="GE7" t="s">
        <v>3781</v>
      </c>
      <c r="GF7" t="s">
        <v>3781</v>
      </c>
      <c r="GG7" t="s">
        <v>3781</v>
      </c>
      <c r="GH7" t="s">
        <v>3781</v>
      </c>
      <c r="GI7" t="s">
        <v>1186</v>
      </c>
      <c r="GJ7" t="s">
        <v>3781</v>
      </c>
      <c r="GK7" t="s">
        <v>3781</v>
      </c>
      <c r="GL7" t="s">
        <v>3781</v>
      </c>
      <c r="GM7" t="s">
        <v>3781</v>
      </c>
      <c r="GN7" t="s">
        <v>3781</v>
      </c>
      <c r="GO7" t="s">
        <v>3781</v>
      </c>
      <c r="GP7" t="s">
        <v>3781</v>
      </c>
      <c r="GQ7" t="s">
        <v>3781</v>
      </c>
      <c r="GR7" t="s">
        <v>3781</v>
      </c>
      <c r="GS7" t="s">
        <v>3781</v>
      </c>
      <c r="GT7" t="s">
        <v>3781</v>
      </c>
      <c r="GU7" t="s">
        <v>3781</v>
      </c>
      <c r="GV7" t="s">
        <v>3781</v>
      </c>
      <c r="GW7" t="s">
        <v>3781</v>
      </c>
      <c r="GX7" t="s">
        <v>3781</v>
      </c>
      <c r="GY7" t="s">
        <v>3781</v>
      </c>
      <c r="GZ7" t="s">
        <v>3781</v>
      </c>
      <c r="HA7" t="s">
        <v>1211</v>
      </c>
      <c r="HB7" t="s">
        <v>3781</v>
      </c>
      <c r="HC7" t="s">
        <v>612</v>
      </c>
      <c r="HD7" t="s">
        <v>3781</v>
      </c>
      <c r="HE7" t="s">
        <v>3781</v>
      </c>
      <c r="HF7" t="s">
        <v>3781</v>
      </c>
      <c r="HG7" t="s">
        <v>896</v>
      </c>
      <c r="HH7" t="s">
        <v>3781</v>
      </c>
      <c r="HI7" t="s">
        <v>3781</v>
      </c>
      <c r="HJ7" t="s">
        <v>3781</v>
      </c>
      <c r="HK7" t="s">
        <v>1314</v>
      </c>
      <c r="HL7" t="s">
        <v>3781</v>
      </c>
      <c r="HM7" t="s">
        <v>3781</v>
      </c>
      <c r="HN7" t="s">
        <v>1241</v>
      </c>
      <c r="HO7" t="s">
        <v>3781</v>
      </c>
      <c r="HP7" t="s">
        <v>3781</v>
      </c>
      <c r="HQ7" t="s">
        <v>822</v>
      </c>
      <c r="HR7" t="s">
        <v>3781</v>
      </c>
      <c r="HS7" t="s">
        <v>3781</v>
      </c>
      <c r="HT7" t="s">
        <v>3781</v>
      </c>
      <c r="HU7" t="s">
        <v>3781</v>
      </c>
      <c r="HV7" t="s">
        <v>3781</v>
      </c>
      <c r="HW7" t="s">
        <v>3781</v>
      </c>
      <c r="HX7" t="s">
        <v>3781</v>
      </c>
      <c r="HY7" t="s">
        <v>3781</v>
      </c>
      <c r="HZ7" t="s">
        <v>3781</v>
      </c>
      <c r="IA7" t="s">
        <v>3781</v>
      </c>
      <c r="IB7" t="s">
        <v>1826</v>
      </c>
      <c r="IC7" t="s">
        <v>3781</v>
      </c>
      <c r="ID7" t="s">
        <v>3781</v>
      </c>
      <c r="IE7" t="s">
        <v>3781</v>
      </c>
      <c r="IF7" t="s">
        <v>3781</v>
      </c>
      <c r="IG7" t="s">
        <v>3781</v>
      </c>
      <c r="IH7" t="s">
        <v>3781</v>
      </c>
      <c r="II7" t="s">
        <v>3781</v>
      </c>
      <c r="IJ7" t="s">
        <v>1891</v>
      </c>
      <c r="IK7" t="s">
        <v>3781</v>
      </c>
      <c r="IL7" t="s">
        <v>3781</v>
      </c>
      <c r="IM7" t="s">
        <v>3781</v>
      </c>
      <c r="IN7" t="s">
        <v>3781</v>
      </c>
      <c r="IO7" t="s">
        <v>3781</v>
      </c>
      <c r="IP7" t="s">
        <v>3781</v>
      </c>
      <c r="IQ7" t="s">
        <v>3781</v>
      </c>
      <c r="IR7" t="s">
        <v>3781</v>
      </c>
      <c r="IS7" t="s">
        <v>3781</v>
      </c>
      <c r="IT7" t="s">
        <v>3781</v>
      </c>
      <c r="IU7" t="s">
        <v>1165</v>
      </c>
      <c r="IV7" t="s">
        <v>3781</v>
      </c>
      <c r="IW7" t="s">
        <v>3781</v>
      </c>
      <c r="IX7" t="s">
        <v>3781</v>
      </c>
      <c r="IY7" t="s">
        <v>3781</v>
      </c>
      <c r="IZ7" t="s">
        <v>3781</v>
      </c>
      <c r="JA7" t="s">
        <v>3781</v>
      </c>
      <c r="JB7" t="s">
        <v>3781</v>
      </c>
      <c r="JC7" t="s">
        <v>847</v>
      </c>
      <c r="JD7" t="s">
        <v>3781</v>
      </c>
      <c r="JE7" t="s">
        <v>3781</v>
      </c>
      <c r="JF7" t="s">
        <v>3781</v>
      </c>
      <c r="JG7" t="s">
        <v>1840</v>
      </c>
      <c r="JH7" t="s">
        <v>3781</v>
      </c>
      <c r="JI7" t="s">
        <v>3781</v>
      </c>
      <c r="JJ7" t="s">
        <v>3781</v>
      </c>
      <c r="JK7" t="s">
        <v>3781</v>
      </c>
      <c r="JL7" t="s">
        <v>3781</v>
      </c>
      <c r="JM7" t="s">
        <v>3781</v>
      </c>
      <c r="JN7" t="s">
        <v>3781</v>
      </c>
      <c r="JO7" t="s">
        <v>3781</v>
      </c>
      <c r="JP7" t="s">
        <v>3781</v>
      </c>
      <c r="JQ7" t="s">
        <v>3781</v>
      </c>
      <c r="JR7" t="s">
        <v>3781</v>
      </c>
      <c r="JS7" t="s">
        <v>3781</v>
      </c>
      <c r="JT7" t="s">
        <v>3781</v>
      </c>
      <c r="JU7" t="s">
        <v>3781</v>
      </c>
      <c r="JV7" t="s">
        <v>3781</v>
      </c>
      <c r="JW7" t="s">
        <v>3781</v>
      </c>
      <c r="JX7" t="s">
        <v>3781</v>
      </c>
      <c r="JY7" t="s">
        <v>3781</v>
      </c>
      <c r="JZ7" t="s">
        <v>3781</v>
      </c>
      <c r="KA7" t="s">
        <v>3781</v>
      </c>
      <c r="KB7" t="s">
        <v>3781</v>
      </c>
      <c r="KC7" t="s">
        <v>3781</v>
      </c>
      <c r="KD7" t="s">
        <v>3781</v>
      </c>
      <c r="KE7" t="s">
        <v>3781</v>
      </c>
      <c r="KF7" t="s">
        <v>3781</v>
      </c>
      <c r="KG7" t="s">
        <v>3781</v>
      </c>
      <c r="KH7" t="s">
        <v>3781</v>
      </c>
      <c r="KI7" t="s">
        <v>3781</v>
      </c>
      <c r="KJ7" t="s">
        <v>1436</v>
      </c>
      <c r="KK7" t="s">
        <v>3781</v>
      </c>
      <c r="KL7" t="s">
        <v>3781</v>
      </c>
      <c r="KM7" t="s">
        <v>1841</v>
      </c>
      <c r="KN7" t="s">
        <v>971</v>
      </c>
      <c r="KO7" t="s">
        <v>3781</v>
      </c>
      <c r="KP7" t="s">
        <v>3781</v>
      </c>
      <c r="KQ7" t="s">
        <v>3781</v>
      </c>
      <c r="KR7" t="s">
        <v>3781</v>
      </c>
      <c r="KS7" t="s">
        <v>3781</v>
      </c>
      <c r="KT7" t="s">
        <v>3781</v>
      </c>
      <c r="KU7" t="s">
        <v>3781</v>
      </c>
      <c r="KV7" t="s">
        <v>3781</v>
      </c>
      <c r="KW7" t="s">
        <v>3781</v>
      </c>
      <c r="KX7" t="s">
        <v>3781</v>
      </c>
      <c r="KY7" t="s">
        <v>3781</v>
      </c>
      <c r="KZ7" t="s">
        <v>3781</v>
      </c>
      <c r="LA7" t="s">
        <v>3781</v>
      </c>
      <c r="LB7" t="s">
        <v>3781</v>
      </c>
      <c r="LC7" t="s">
        <v>3781</v>
      </c>
      <c r="LD7" t="s">
        <v>3781</v>
      </c>
      <c r="LE7" t="s">
        <v>3781</v>
      </c>
      <c r="LF7" t="s">
        <v>3781</v>
      </c>
      <c r="LG7" t="s">
        <v>3781</v>
      </c>
      <c r="LH7" t="s">
        <v>3781</v>
      </c>
      <c r="LI7" t="s">
        <v>3781</v>
      </c>
      <c r="LJ7" t="s">
        <v>3781</v>
      </c>
      <c r="LK7" t="s">
        <v>3781</v>
      </c>
      <c r="LL7" t="s">
        <v>3781</v>
      </c>
      <c r="LM7" t="s">
        <v>3781</v>
      </c>
      <c r="LN7" t="s">
        <v>3781</v>
      </c>
      <c r="LO7" t="s">
        <v>1524</v>
      </c>
      <c r="LP7" t="s">
        <v>3781</v>
      </c>
      <c r="LQ7" t="s">
        <v>3781</v>
      </c>
      <c r="LR7" t="s">
        <v>3781</v>
      </c>
      <c r="LS7" t="s">
        <v>3781</v>
      </c>
      <c r="LT7" t="s">
        <v>3781</v>
      </c>
      <c r="LU7" t="s">
        <v>3781</v>
      </c>
      <c r="LV7" t="s">
        <v>3781</v>
      </c>
      <c r="LW7" t="s">
        <v>803</v>
      </c>
      <c r="LX7" t="s">
        <v>3781</v>
      </c>
      <c r="LY7" t="s">
        <v>3781</v>
      </c>
      <c r="LZ7" t="s">
        <v>3781</v>
      </c>
      <c r="MA7" t="s">
        <v>3781</v>
      </c>
      <c r="MB7" t="s">
        <v>3781</v>
      </c>
      <c r="MC7" t="s">
        <v>3781</v>
      </c>
      <c r="MD7" t="s">
        <v>3781</v>
      </c>
      <c r="ME7" t="s">
        <v>863</v>
      </c>
      <c r="MF7" t="s">
        <v>3781</v>
      </c>
      <c r="MG7" t="s">
        <v>3781</v>
      </c>
      <c r="MH7" t="s">
        <v>3781</v>
      </c>
      <c r="MI7" t="s">
        <v>3781</v>
      </c>
      <c r="MJ7" t="s">
        <v>3781</v>
      </c>
      <c r="MK7" t="s">
        <v>3781</v>
      </c>
      <c r="ML7" t="s">
        <v>3781</v>
      </c>
      <c r="MM7" t="s">
        <v>3781</v>
      </c>
      <c r="MN7" t="s">
        <v>3781</v>
      </c>
      <c r="MO7" t="s">
        <v>3781</v>
      </c>
      <c r="MP7" t="s">
        <v>3781</v>
      </c>
      <c r="MQ7" t="s">
        <v>1319</v>
      </c>
      <c r="MR7" t="s">
        <v>3781</v>
      </c>
      <c r="MS7" t="s">
        <v>3781</v>
      </c>
      <c r="MT7" t="s">
        <v>3781</v>
      </c>
      <c r="MU7" t="s">
        <v>3781</v>
      </c>
      <c r="MV7" t="s">
        <v>3781</v>
      </c>
      <c r="MW7" t="s">
        <v>3781</v>
      </c>
      <c r="MX7" t="s">
        <v>3781</v>
      </c>
      <c r="MY7" t="s">
        <v>3781</v>
      </c>
      <c r="MZ7" t="s">
        <v>3781</v>
      </c>
      <c r="NA7" t="s">
        <v>3781</v>
      </c>
      <c r="NB7" t="s">
        <v>3781</v>
      </c>
      <c r="NC7" t="s">
        <v>3781</v>
      </c>
      <c r="ND7" t="s">
        <v>3781</v>
      </c>
      <c r="NE7" t="s">
        <v>3781</v>
      </c>
      <c r="NF7" t="s">
        <v>3781</v>
      </c>
      <c r="NG7" t="s">
        <v>3781</v>
      </c>
      <c r="NH7" t="s">
        <v>816</v>
      </c>
      <c r="NI7" t="s">
        <v>3781</v>
      </c>
      <c r="NJ7" t="s">
        <v>3781</v>
      </c>
      <c r="NK7" t="s">
        <v>1618</v>
      </c>
      <c r="NL7" s="3" t="s">
        <v>1864</v>
      </c>
      <c r="NM7" t="s">
        <v>3781</v>
      </c>
      <c r="NN7" t="s">
        <v>1798</v>
      </c>
      <c r="NO7" t="s">
        <v>3781</v>
      </c>
      <c r="NP7" t="s">
        <v>3781</v>
      </c>
      <c r="NQ7" t="s">
        <v>3781</v>
      </c>
      <c r="NR7" t="s">
        <v>3781</v>
      </c>
      <c r="NS7" t="s">
        <v>3781</v>
      </c>
      <c r="NT7" t="s">
        <v>3781</v>
      </c>
      <c r="NU7" t="s">
        <v>3781</v>
      </c>
      <c r="NV7" t="s">
        <v>3781</v>
      </c>
      <c r="NW7" t="s">
        <v>3781</v>
      </c>
      <c r="NX7" t="s">
        <v>3781</v>
      </c>
      <c r="NY7" t="s">
        <v>3781</v>
      </c>
      <c r="NZ7" t="s">
        <v>3781</v>
      </c>
      <c r="OA7" t="s">
        <v>3781</v>
      </c>
      <c r="OB7" t="s">
        <v>3781</v>
      </c>
      <c r="OC7" t="s">
        <v>3781</v>
      </c>
      <c r="OD7" t="s">
        <v>3781</v>
      </c>
      <c r="OE7" t="s">
        <v>3781</v>
      </c>
      <c r="OF7" t="s">
        <v>3781</v>
      </c>
      <c r="OG7" t="s">
        <v>3781</v>
      </c>
      <c r="OH7" t="s">
        <v>3781</v>
      </c>
      <c r="OI7" t="s">
        <v>3781</v>
      </c>
      <c r="OJ7" t="s">
        <v>3781</v>
      </c>
      <c r="OK7" t="s">
        <v>3781</v>
      </c>
      <c r="OL7" t="s">
        <v>3781</v>
      </c>
      <c r="OM7" t="s">
        <v>3781</v>
      </c>
      <c r="ON7" t="s">
        <v>3781</v>
      </c>
      <c r="OO7" t="s">
        <v>764</v>
      </c>
      <c r="OP7" t="s">
        <v>1196</v>
      </c>
      <c r="OQ7" t="s">
        <v>3781</v>
      </c>
      <c r="OR7" t="s">
        <v>3781</v>
      </c>
      <c r="OS7" t="s">
        <v>1013</v>
      </c>
      <c r="OT7" t="s">
        <v>3781</v>
      </c>
      <c r="OU7" t="s">
        <v>3781</v>
      </c>
      <c r="OV7" t="s">
        <v>3781</v>
      </c>
      <c r="OW7" t="s">
        <v>3781</v>
      </c>
      <c r="OX7" t="s">
        <v>3781</v>
      </c>
      <c r="OY7" t="s">
        <v>3781</v>
      </c>
      <c r="OZ7" t="s">
        <v>3781</v>
      </c>
      <c r="PA7" t="s">
        <v>3781</v>
      </c>
      <c r="PB7" t="s">
        <v>1906</v>
      </c>
      <c r="PC7" t="s">
        <v>1908</v>
      </c>
      <c r="PD7" t="s">
        <v>3781</v>
      </c>
      <c r="PE7" t="s">
        <v>1823</v>
      </c>
      <c r="PF7" t="s">
        <v>3781</v>
      </c>
      <c r="PG7" t="s">
        <v>3781</v>
      </c>
      <c r="PH7" t="s">
        <v>3781</v>
      </c>
      <c r="PI7" t="s">
        <v>3781</v>
      </c>
      <c r="PJ7" t="s">
        <v>3781</v>
      </c>
      <c r="PK7" t="s">
        <v>3781</v>
      </c>
      <c r="PL7" t="s">
        <v>3781</v>
      </c>
      <c r="PM7" t="s">
        <v>3781</v>
      </c>
      <c r="PN7" t="s">
        <v>3781</v>
      </c>
      <c r="PO7" t="s">
        <v>3781</v>
      </c>
      <c r="PP7" t="s">
        <v>3781</v>
      </c>
      <c r="PQ7" t="s">
        <v>3781</v>
      </c>
      <c r="PR7" t="s">
        <v>3781</v>
      </c>
      <c r="PS7" t="s">
        <v>3781</v>
      </c>
      <c r="PT7" t="s">
        <v>3781</v>
      </c>
      <c r="PU7" t="s">
        <v>3781</v>
      </c>
      <c r="PV7" t="s">
        <v>3781</v>
      </c>
      <c r="PW7" t="s">
        <v>3781</v>
      </c>
      <c r="PX7" t="s">
        <v>3781</v>
      </c>
      <c r="PY7" t="s">
        <v>3781</v>
      </c>
      <c r="PZ7" t="s">
        <v>3781</v>
      </c>
      <c r="QA7" t="s">
        <v>3781</v>
      </c>
      <c r="QB7" t="s">
        <v>3781</v>
      </c>
      <c r="QC7" t="s">
        <v>3781</v>
      </c>
      <c r="QD7" t="s">
        <v>3781</v>
      </c>
      <c r="QE7" t="s">
        <v>3781</v>
      </c>
      <c r="QF7" t="s">
        <v>3781</v>
      </c>
      <c r="QG7" t="s">
        <v>3781</v>
      </c>
      <c r="QH7" t="s">
        <v>3781</v>
      </c>
      <c r="QI7" t="s">
        <v>3781</v>
      </c>
      <c r="QJ7" t="s">
        <v>3781</v>
      </c>
      <c r="QK7" t="s">
        <v>3781</v>
      </c>
      <c r="QL7" t="s">
        <v>3781</v>
      </c>
      <c r="QM7" t="s">
        <v>3781</v>
      </c>
      <c r="QN7" t="s">
        <v>3781</v>
      </c>
      <c r="QO7" t="s">
        <v>3781</v>
      </c>
      <c r="QP7" t="s">
        <v>3781</v>
      </c>
      <c r="QQ7" t="s">
        <v>3781</v>
      </c>
      <c r="QR7" t="s">
        <v>3781</v>
      </c>
      <c r="QS7" t="s">
        <v>3781</v>
      </c>
      <c r="QT7" t="s">
        <v>1063</v>
      </c>
      <c r="QU7" t="s">
        <v>1733</v>
      </c>
      <c r="QV7" t="s">
        <v>3781</v>
      </c>
      <c r="QW7" t="s">
        <v>3781</v>
      </c>
      <c r="QX7" t="s">
        <v>3781</v>
      </c>
      <c r="QY7" t="s">
        <v>672</v>
      </c>
      <c r="QZ7" t="s">
        <v>3781</v>
      </c>
      <c r="RA7" t="s">
        <v>2093</v>
      </c>
      <c r="RB7" t="s">
        <v>3781</v>
      </c>
      <c r="RC7" t="s">
        <v>3781</v>
      </c>
      <c r="RD7" t="s">
        <v>3781</v>
      </c>
      <c r="RE7" t="s">
        <v>3781</v>
      </c>
      <c r="RF7" t="s">
        <v>3781</v>
      </c>
      <c r="RG7" t="s">
        <v>3781</v>
      </c>
      <c r="RH7" t="s">
        <v>3781</v>
      </c>
      <c r="RI7" t="s">
        <v>3781</v>
      </c>
      <c r="RJ7" t="s">
        <v>3781</v>
      </c>
      <c r="RK7" t="s">
        <v>3781</v>
      </c>
      <c r="RL7" t="s">
        <v>3781</v>
      </c>
      <c r="RM7" t="s">
        <v>3781</v>
      </c>
      <c r="RN7" t="s">
        <v>3781</v>
      </c>
      <c r="RO7" t="s">
        <v>3781</v>
      </c>
      <c r="RP7" t="s">
        <v>3781</v>
      </c>
      <c r="RQ7" t="s">
        <v>3781</v>
      </c>
      <c r="RR7" t="s">
        <v>3781</v>
      </c>
      <c r="RS7" t="s">
        <v>3781</v>
      </c>
      <c r="RT7" t="s">
        <v>3781</v>
      </c>
      <c r="RU7" t="s">
        <v>3781</v>
      </c>
      <c r="RV7" t="s">
        <v>3781</v>
      </c>
      <c r="RW7" t="s">
        <v>3781</v>
      </c>
      <c r="RX7" t="s">
        <v>3781</v>
      </c>
      <c r="RY7" t="s">
        <v>3781</v>
      </c>
      <c r="RZ7" t="s">
        <v>3781</v>
      </c>
      <c r="SA7" t="s">
        <v>1416</v>
      </c>
      <c r="SB7" t="s">
        <v>3781</v>
      </c>
      <c r="SC7" t="s">
        <v>3781</v>
      </c>
      <c r="SD7" t="s">
        <v>3781</v>
      </c>
      <c r="SE7" t="s">
        <v>3781</v>
      </c>
      <c r="SF7" t="s">
        <v>3781</v>
      </c>
      <c r="SG7" t="s">
        <v>3781</v>
      </c>
      <c r="SH7" t="s">
        <v>3781</v>
      </c>
      <c r="SI7" t="s">
        <v>3781</v>
      </c>
      <c r="SJ7" t="s">
        <v>3781</v>
      </c>
      <c r="SK7" t="s">
        <v>3781</v>
      </c>
      <c r="SL7" t="s">
        <v>3781</v>
      </c>
      <c r="SM7" t="s">
        <v>3781</v>
      </c>
      <c r="SN7" t="s">
        <v>3781</v>
      </c>
      <c r="SO7" t="s">
        <v>992</v>
      </c>
      <c r="SP7" t="s">
        <v>1647</v>
      </c>
      <c r="SQ7" t="s">
        <v>3781</v>
      </c>
      <c r="SR7" t="s">
        <v>3781</v>
      </c>
      <c r="SS7" t="s">
        <v>1922</v>
      </c>
      <c r="ST7" t="s">
        <v>3781</v>
      </c>
      <c r="SU7" t="s">
        <v>3781</v>
      </c>
      <c r="SV7" t="s">
        <v>1724</v>
      </c>
      <c r="SW7" t="s">
        <v>3781</v>
      </c>
      <c r="SX7" t="s">
        <v>3781</v>
      </c>
      <c r="SY7" t="s">
        <v>3781</v>
      </c>
      <c r="SZ7" t="s">
        <v>3781</v>
      </c>
      <c r="TA7" t="s">
        <v>3781</v>
      </c>
      <c r="TB7" t="s">
        <v>3781</v>
      </c>
      <c r="TC7" t="s">
        <v>1011</v>
      </c>
      <c r="TD7" t="s">
        <v>3781</v>
      </c>
      <c r="TE7" t="s">
        <v>3781</v>
      </c>
      <c r="TF7" t="s">
        <v>3781</v>
      </c>
      <c r="TG7" t="s">
        <v>3781</v>
      </c>
      <c r="TH7" t="s">
        <v>3781</v>
      </c>
      <c r="TI7" t="s">
        <v>3781</v>
      </c>
      <c r="TJ7" t="s">
        <v>3781</v>
      </c>
      <c r="TK7" t="s">
        <v>3781</v>
      </c>
      <c r="TL7" t="s">
        <v>3781</v>
      </c>
    </row>
    <row r="8" spans="1:532" x14ac:dyDescent="0.3">
      <c r="A8" t="s">
        <v>3781</v>
      </c>
      <c r="B8" t="s">
        <v>3781</v>
      </c>
      <c r="C8" t="s">
        <v>3781</v>
      </c>
      <c r="D8" t="s">
        <v>3781</v>
      </c>
      <c r="E8" t="s">
        <v>3781</v>
      </c>
      <c r="F8" t="s">
        <v>3781</v>
      </c>
      <c r="G8" t="s">
        <v>3781</v>
      </c>
      <c r="H8" t="s">
        <v>3781</v>
      </c>
      <c r="I8" t="s">
        <v>3781</v>
      </c>
      <c r="J8" t="s">
        <v>3781</v>
      </c>
      <c r="K8" t="s">
        <v>3781</v>
      </c>
      <c r="L8" t="s">
        <v>3781</v>
      </c>
      <c r="M8" t="s">
        <v>3781</v>
      </c>
      <c r="N8" t="s">
        <v>3781</v>
      </c>
      <c r="O8" t="s">
        <v>3781</v>
      </c>
      <c r="P8" t="s">
        <v>3781</v>
      </c>
      <c r="Q8" t="s">
        <v>3781</v>
      </c>
      <c r="R8" t="s">
        <v>3781</v>
      </c>
      <c r="S8" t="s">
        <v>3781</v>
      </c>
      <c r="T8" t="s">
        <v>3781</v>
      </c>
      <c r="U8" t="s">
        <v>3781</v>
      </c>
      <c r="V8" t="s">
        <v>3781</v>
      </c>
      <c r="W8" t="s">
        <v>3781</v>
      </c>
      <c r="X8" t="s">
        <v>3781</v>
      </c>
      <c r="Y8" t="s">
        <v>3781</v>
      </c>
      <c r="Z8" t="s">
        <v>3781</v>
      </c>
      <c r="AA8" t="s">
        <v>3781</v>
      </c>
      <c r="AB8" t="s">
        <v>3781</v>
      </c>
      <c r="AC8" t="s">
        <v>3781</v>
      </c>
      <c r="AD8" t="s">
        <v>3781</v>
      </c>
      <c r="AE8" t="s">
        <v>3781</v>
      </c>
      <c r="AF8" t="s">
        <v>3781</v>
      </c>
      <c r="AG8" t="s">
        <v>3781</v>
      </c>
      <c r="AH8" t="s">
        <v>3781</v>
      </c>
      <c r="AI8" t="s">
        <v>1154</v>
      </c>
      <c r="AJ8" t="s">
        <v>3781</v>
      </c>
      <c r="AK8" t="s">
        <v>3781</v>
      </c>
      <c r="AL8" t="s">
        <v>3781</v>
      </c>
      <c r="AM8" t="s">
        <v>3781</v>
      </c>
      <c r="AN8" t="s">
        <v>3781</v>
      </c>
      <c r="AO8" t="s">
        <v>3781</v>
      </c>
      <c r="AP8" t="s">
        <v>3781</v>
      </c>
      <c r="AQ8" t="s">
        <v>3781</v>
      </c>
      <c r="AR8" t="s">
        <v>3781</v>
      </c>
      <c r="AS8" t="s">
        <v>3781</v>
      </c>
      <c r="AT8" t="s">
        <v>3781</v>
      </c>
      <c r="AU8" t="s">
        <v>3781</v>
      </c>
      <c r="AV8" t="s">
        <v>3781</v>
      </c>
      <c r="AW8" t="s">
        <v>3781</v>
      </c>
      <c r="AX8" t="s">
        <v>3781</v>
      </c>
      <c r="AY8" t="s">
        <v>3781</v>
      </c>
      <c r="AZ8" t="s">
        <v>3781</v>
      </c>
      <c r="BA8" t="s">
        <v>3781</v>
      </c>
      <c r="BB8" t="s">
        <v>3781</v>
      </c>
      <c r="BC8" t="s">
        <v>3781</v>
      </c>
      <c r="BD8" t="s">
        <v>3781</v>
      </c>
      <c r="BE8" t="s">
        <v>3781</v>
      </c>
      <c r="BF8" t="s">
        <v>3781</v>
      </c>
      <c r="BG8" t="s">
        <v>3781</v>
      </c>
      <c r="BH8" t="s">
        <v>3781</v>
      </c>
      <c r="BI8" t="s">
        <v>3781</v>
      </c>
      <c r="BJ8" t="s">
        <v>3781</v>
      </c>
      <c r="BK8" t="s">
        <v>3781</v>
      </c>
      <c r="BL8" t="s">
        <v>3781</v>
      </c>
      <c r="BM8" t="s">
        <v>3781</v>
      </c>
      <c r="BN8" t="s">
        <v>680</v>
      </c>
      <c r="BO8" t="s">
        <v>3781</v>
      </c>
      <c r="BP8" t="s">
        <v>3781</v>
      </c>
      <c r="BQ8" t="s">
        <v>3781</v>
      </c>
      <c r="BR8" t="s">
        <v>3781</v>
      </c>
      <c r="BS8" t="s">
        <v>3781</v>
      </c>
      <c r="BT8" t="s">
        <v>3781</v>
      </c>
      <c r="BU8" t="s">
        <v>3781</v>
      </c>
      <c r="BV8" t="s">
        <v>3781</v>
      </c>
      <c r="BW8" t="s">
        <v>3781</v>
      </c>
      <c r="BX8" t="s">
        <v>3781</v>
      </c>
      <c r="BY8" t="s">
        <v>3781</v>
      </c>
      <c r="BZ8" t="s">
        <v>3781</v>
      </c>
      <c r="CA8" t="s">
        <v>3781</v>
      </c>
      <c r="CB8" t="s">
        <v>3781</v>
      </c>
      <c r="CC8" t="s">
        <v>3781</v>
      </c>
      <c r="CD8" t="s">
        <v>3781</v>
      </c>
      <c r="CE8" t="s">
        <v>3781</v>
      </c>
      <c r="CF8" t="s">
        <v>3781</v>
      </c>
      <c r="CG8" t="s">
        <v>3781</v>
      </c>
      <c r="CH8" t="s">
        <v>3781</v>
      </c>
      <c r="CI8" t="s">
        <v>3781</v>
      </c>
      <c r="CJ8" t="s">
        <v>3781</v>
      </c>
      <c r="CK8" t="s">
        <v>3781</v>
      </c>
      <c r="CL8" t="s">
        <v>655</v>
      </c>
      <c r="CM8" t="s">
        <v>3781</v>
      </c>
      <c r="CN8" t="s">
        <v>3781</v>
      </c>
      <c r="CO8" t="s">
        <v>3781</v>
      </c>
      <c r="CP8" t="s">
        <v>3781</v>
      </c>
      <c r="CQ8" t="s">
        <v>3781</v>
      </c>
      <c r="CR8" t="s">
        <v>3781</v>
      </c>
      <c r="CS8" t="s">
        <v>3781</v>
      </c>
      <c r="CT8" t="s">
        <v>3781</v>
      </c>
      <c r="CU8" t="s">
        <v>3781</v>
      </c>
      <c r="CV8" t="s">
        <v>3781</v>
      </c>
      <c r="CW8" t="s">
        <v>3781</v>
      </c>
      <c r="CX8" t="s">
        <v>3781</v>
      </c>
      <c r="CY8" t="s">
        <v>3781</v>
      </c>
      <c r="CZ8" t="s">
        <v>3781</v>
      </c>
      <c r="DA8" t="s">
        <v>3781</v>
      </c>
      <c r="DB8" t="s">
        <v>3781</v>
      </c>
      <c r="DC8" t="s">
        <v>3781</v>
      </c>
      <c r="DD8" t="s">
        <v>3781</v>
      </c>
      <c r="DE8" t="s">
        <v>3781</v>
      </c>
      <c r="DF8" t="s">
        <v>3781</v>
      </c>
      <c r="DG8" t="s">
        <v>3781</v>
      </c>
      <c r="DH8" t="s">
        <v>3781</v>
      </c>
      <c r="DI8" t="s">
        <v>3781</v>
      </c>
      <c r="DJ8" t="s">
        <v>3781</v>
      </c>
      <c r="DK8" t="s">
        <v>3781</v>
      </c>
      <c r="DL8" t="s">
        <v>3781</v>
      </c>
      <c r="DM8" t="s">
        <v>3781</v>
      </c>
      <c r="DN8" t="s">
        <v>3781</v>
      </c>
      <c r="DO8" t="s">
        <v>3781</v>
      </c>
      <c r="DP8" t="s">
        <v>3781</v>
      </c>
      <c r="DQ8" t="s">
        <v>3781</v>
      </c>
      <c r="DR8" t="s">
        <v>3781</v>
      </c>
      <c r="DS8" t="s">
        <v>3781</v>
      </c>
      <c r="DT8" t="s">
        <v>3781</v>
      </c>
      <c r="DU8" t="s">
        <v>3781</v>
      </c>
      <c r="DV8" t="s">
        <v>3781</v>
      </c>
      <c r="DW8" t="s">
        <v>3781</v>
      </c>
      <c r="DX8" t="s">
        <v>3781</v>
      </c>
      <c r="DY8" t="s">
        <v>3781</v>
      </c>
      <c r="DZ8" t="s">
        <v>3781</v>
      </c>
      <c r="EA8" t="s">
        <v>3781</v>
      </c>
      <c r="EB8" t="s">
        <v>3781</v>
      </c>
      <c r="EC8" t="s">
        <v>3781</v>
      </c>
      <c r="ED8" t="s">
        <v>3781</v>
      </c>
      <c r="EE8" t="s">
        <v>3781</v>
      </c>
      <c r="EF8" t="s">
        <v>3781</v>
      </c>
      <c r="EG8" t="s">
        <v>3781</v>
      </c>
      <c r="EH8" t="s">
        <v>1792</v>
      </c>
      <c r="EI8" t="s">
        <v>3781</v>
      </c>
      <c r="EJ8" t="s">
        <v>3781</v>
      </c>
      <c r="EK8" t="s">
        <v>3781</v>
      </c>
      <c r="EL8" t="s">
        <v>1135</v>
      </c>
      <c r="EM8" t="s">
        <v>1340</v>
      </c>
      <c r="EN8" t="s">
        <v>1702</v>
      </c>
      <c r="EO8" t="s">
        <v>3781</v>
      </c>
      <c r="EP8" t="s">
        <v>3781</v>
      </c>
      <c r="EQ8" t="s">
        <v>3781</v>
      </c>
      <c r="ER8" t="s">
        <v>1700</v>
      </c>
      <c r="ES8" t="s">
        <v>3781</v>
      </c>
      <c r="ET8" t="s">
        <v>3781</v>
      </c>
      <c r="EU8" t="s">
        <v>3781</v>
      </c>
      <c r="EV8" t="s">
        <v>3781</v>
      </c>
      <c r="EW8" t="s">
        <v>3781</v>
      </c>
      <c r="EX8" t="s">
        <v>3781</v>
      </c>
      <c r="EY8" t="s">
        <v>3781</v>
      </c>
      <c r="EZ8" t="s">
        <v>3781</v>
      </c>
      <c r="FA8" t="s">
        <v>3781</v>
      </c>
      <c r="FB8" t="s">
        <v>3781</v>
      </c>
      <c r="FC8" t="s">
        <v>3781</v>
      </c>
      <c r="FD8" t="s">
        <v>3781</v>
      </c>
      <c r="FE8" t="s">
        <v>3781</v>
      </c>
      <c r="FF8" t="s">
        <v>3781</v>
      </c>
      <c r="FG8" t="s">
        <v>3781</v>
      </c>
      <c r="FH8" t="s">
        <v>3781</v>
      </c>
      <c r="FI8" t="s">
        <v>3781</v>
      </c>
      <c r="FJ8" t="s">
        <v>3781</v>
      </c>
      <c r="FK8" t="s">
        <v>3781</v>
      </c>
      <c r="FL8" t="s">
        <v>3781</v>
      </c>
      <c r="FM8" t="s">
        <v>3781</v>
      </c>
      <c r="FN8" t="s">
        <v>3781</v>
      </c>
      <c r="FO8" t="s">
        <v>3781</v>
      </c>
      <c r="FP8" t="s">
        <v>3781</v>
      </c>
      <c r="FQ8" t="s">
        <v>3781</v>
      </c>
      <c r="FR8" t="s">
        <v>3781</v>
      </c>
      <c r="FS8" t="s">
        <v>3781</v>
      </c>
      <c r="FT8" t="s">
        <v>3781</v>
      </c>
      <c r="FU8" t="s">
        <v>3781</v>
      </c>
      <c r="FV8" t="s">
        <v>3781</v>
      </c>
      <c r="FW8" t="s">
        <v>3781</v>
      </c>
      <c r="FX8" t="s">
        <v>3781</v>
      </c>
      <c r="FY8" t="s">
        <v>3781</v>
      </c>
      <c r="FZ8" t="s">
        <v>3781</v>
      </c>
      <c r="GA8" t="s">
        <v>3781</v>
      </c>
      <c r="GB8" t="s">
        <v>3781</v>
      </c>
      <c r="GC8" t="s">
        <v>3781</v>
      </c>
      <c r="GD8" t="s">
        <v>3781</v>
      </c>
      <c r="GE8" t="s">
        <v>3781</v>
      </c>
      <c r="GF8" t="s">
        <v>3781</v>
      </c>
      <c r="GG8" t="s">
        <v>3781</v>
      </c>
      <c r="GH8" t="s">
        <v>3781</v>
      </c>
      <c r="GI8" t="s">
        <v>1190</v>
      </c>
      <c r="GJ8" t="s">
        <v>3781</v>
      </c>
      <c r="GK8" t="s">
        <v>3781</v>
      </c>
      <c r="GL8" t="s">
        <v>3781</v>
      </c>
      <c r="GM8" t="s">
        <v>3781</v>
      </c>
      <c r="GN8" t="s">
        <v>3781</v>
      </c>
      <c r="GO8" t="s">
        <v>3781</v>
      </c>
      <c r="GP8" t="s">
        <v>3781</v>
      </c>
      <c r="GQ8" t="s">
        <v>3781</v>
      </c>
      <c r="GR8" t="s">
        <v>3781</v>
      </c>
      <c r="GS8" t="s">
        <v>3781</v>
      </c>
      <c r="GT8" t="s">
        <v>3781</v>
      </c>
      <c r="GU8" t="s">
        <v>3781</v>
      </c>
      <c r="GV8" t="s">
        <v>3781</v>
      </c>
      <c r="GW8" t="s">
        <v>3781</v>
      </c>
      <c r="GX8" t="s">
        <v>3781</v>
      </c>
      <c r="GY8" t="s">
        <v>3781</v>
      </c>
      <c r="GZ8" t="s">
        <v>3781</v>
      </c>
      <c r="HA8" t="s">
        <v>1229</v>
      </c>
      <c r="HB8" t="s">
        <v>3781</v>
      </c>
      <c r="HC8" t="s">
        <v>611</v>
      </c>
      <c r="HD8" t="s">
        <v>3781</v>
      </c>
      <c r="HE8" t="s">
        <v>3781</v>
      </c>
      <c r="HF8" t="s">
        <v>3781</v>
      </c>
      <c r="HG8" t="s">
        <v>892</v>
      </c>
      <c r="HH8" t="s">
        <v>3781</v>
      </c>
      <c r="HI8" t="s">
        <v>3781</v>
      </c>
      <c r="HJ8" t="s">
        <v>3781</v>
      </c>
      <c r="HK8" t="s">
        <v>1311</v>
      </c>
      <c r="HL8" t="s">
        <v>3781</v>
      </c>
      <c r="HM8" t="s">
        <v>3781</v>
      </c>
      <c r="HN8" t="s">
        <v>1243</v>
      </c>
      <c r="HO8" t="s">
        <v>3781</v>
      </c>
      <c r="HP8" t="s">
        <v>3781</v>
      </c>
      <c r="HQ8" t="s">
        <v>824</v>
      </c>
      <c r="HR8" t="s">
        <v>3781</v>
      </c>
      <c r="HS8" t="s">
        <v>3781</v>
      </c>
      <c r="HT8" t="s">
        <v>3781</v>
      </c>
      <c r="HU8" t="s">
        <v>3781</v>
      </c>
      <c r="HV8" t="s">
        <v>3781</v>
      </c>
      <c r="HW8" t="s">
        <v>3781</v>
      </c>
      <c r="HX8" t="s">
        <v>3781</v>
      </c>
      <c r="HY8" t="s">
        <v>3781</v>
      </c>
      <c r="HZ8" t="s">
        <v>3781</v>
      </c>
      <c r="IA8" t="s">
        <v>3781</v>
      </c>
      <c r="IB8" t="s">
        <v>1830</v>
      </c>
      <c r="IC8" t="s">
        <v>3781</v>
      </c>
      <c r="ID8" t="s">
        <v>3781</v>
      </c>
      <c r="IE8" t="s">
        <v>3781</v>
      </c>
      <c r="IF8" t="s">
        <v>3781</v>
      </c>
      <c r="IG8" t="s">
        <v>3781</v>
      </c>
      <c r="IH8" t="s">
        <v>3781</v>
      </c>
      <c r="II8" t="s">
        <v>3781</v>
      </c>
      <c r="IJ8" t="s">
        <v>3781</v>
      </c>
      <c r="IK8" t="s">
        <v>3781</v>
      </c>
      <c r="IL8" t="s">
        <v>3781</v>
      </c>
      <c r="IM8" t="s">
        <v>3781</v>
      </c>
      <c r="IN8" t="s">
        <v>3781</v>
      </c>
      <c r="IO8" t="s">
        <v>3781</v>
      </c>
      <c r="IP8" t="s">
        <v>3781</v>
      </c>
      <c r="IQ8" t="s">
        <v>3781</v>
      </c>
      <c r="IR8" t="s">
        <v>3781</v>
      </c>
      <c r="IS8" t="s">
        <v>3781</v>
      </c>
      <c r="IT8" t="s">
        <v>3781</v>
      </c>
      <c r="IU8" t="s">
        <v>1182</v>
      </c>
      <c r="IV8" t="s">
        <v>3781</v>
      </c>
      <c r="IW8" t="s">
        <v>3781</v>
      </c>
      <c r="IX8" t="s">
        <v>3781</v>
      </c>
      <c r="IY8" t="s">
        <v>3781</v>
      </c>
      <c r="IZ8" t="s">
        <v>3781</v>
      </c>
      <c r="JA8" t="s">
        <v>3781</v>
      </c>
      <c r="JB8" t="s">
        <v>3781</v>
      </c>
      <c r="JC8" t="s">
        <v>844</v>
      </c>
      <c r="JD8" t="s">
        <v>3781</v>
      </c>
      <c r="JE8" t="s">
        <v>3781</v>
      </c>
      <c r="JF8" t="s">
        <v>3781</v>
      </c>
      <c r="JG8" t="s">
        <v>1839</v>
      </c>
      <c r="JH8" t="s">
        <v>3781</v>
      </c>
      <c r="JI8" t="s">
        <v>3781</v>
      </c>
      <c r="JJ8" t="s">
        <v>3781</v>
      </c>
      <c r="JK8" t="s">
        <v>3781</v>
      </c>
      <c r="JL8" t="s">
        <v>3781</v>
      </c>
      <c r="JM8" t="s">
        <v>3781</v>
      </c>
      <c r="JN8" t="s">
        <v>3781</v>
      </c>
      <c r="JO8" t="s">
        <v>3781</v>
      </c>
      <c r="JP8" t="s">
        <v>3781</v>
      </c>
      <c r="JQ8" t="s">
        <v>3781</v>
      </c>
      <c r="JR8" t="s">
        <v>3781</v>
      </c>
      <c r="JS8" t="s">
        <v>3781</v>
      </c>
      <c r="JT8" t="s">
        <v>3781</v>
      </c>
      <c r="JU8" t="s">
        <v>3781</v>
      </c>
      <c r="JV8" t="s">
        <v>3781</v>
      </c>
      <c r="JW8" t="s">
        <v>3781</v>
      </c>
      <c r="JX8" t="s">
        <v>3781</v>
      </c>
      <c r="JY8" t="s">
        <v>3781</v>
      </c>
      <c r="JZ8" t="s">
        <v>3781</v>
      </c>
      <c r="KA8" t="s">
        <v>3781</v>
      </c>
      <c r="KB8" t="s">
        <v>3781</v>
      </c>
      <c r="KC8" t="s">
        <v>3781</v>
      </c>
      <c r="KD8" t="s">
        <v>3781</v>
      </c>
      <c r="KE8" t="s">
        <v>3781</v>
      </c>
      <c r="KF8" t="s">
        <v>3781</v>
      </c>
      <c r="KG8" t="s">
        <v>3781</v>
      </c>
      <c r="KH8" t="s">
        <v>3781</v>
      </c>
      <c r="KI8" t="s">
        <v>3781</v>
      </c>
      <c r="KJ8" t="s">
        <v>1435</v>
      </c>
      <c r="KK8" t="s">
        <v>3781</v>
      </c>
      <c r="KL8" t="s">
        <v>3781</v>
      </c>
      <c r="KM8" t="s">
        <v>1853</v>
      </c>
      <c r="KN8" t="s">
        <v>970</v>
      </c>
      <c r="KO8" t="s">
        <v>3781</v>
      </c>
      <c r="KP8" t="s">
        <v>3781</v>
      </c>
      <c r="KQ8" t="s">
        <v>3781</v>
      </c>
      <c r="KR8" t="s">
        <v>3781</v>
      </c>
      <c r="KS8" t="s">
        <v>3781</v>
      </c>
      <c r="KT8" t="s">
        <v>3781</v>
      </c>
      <c r="KU8" t="s">
        <v>3781</v>
      </c>
      <c r="KV8" t="s">
        <v>3781</v>
      </c>
      <c r="KW8" t="s">
        <v>3781</v>
      </c>
      <c r="KX8" t="s">
        <v>3781</v>
      </c>
      <c r="KY8" t="s">
        <v>3781</v>
      </c>
      <c r="KZ8" t="s">
        <v>3781</v>
      </c>
      <c r="LA8" t="s">
        <v>3781</v>
      </c>
      <c r="LB8" t="s">
        <v>3781</v>
      </c>
      <c r="LC8" t="s">
        <v>3781</v>
      </c>
      <c r="LD8" t="s">
        <v>3781</v>
      </c>
      <c r="LE8" t="s">
        <v>3781</v>
      </c>
      <c r="LF8" t="s">
        <v>3781</v>
      </c>
      <c r="LG8" t="s">
        <v>3781</v>
      </c>
      <c r="LH8" t="s">
        <v>3781</v>
      </c>
      <c r="LI8" t="s">
        <v>3781</v>
      </c>
      <c r="LJ8" t="s">
        <v>3781</v>
      </c>
      <c r="LK8" t="s">
        <v>3781</v>
      </c>
      <c r="LL8" t="s">
        <v>3781</v>
      </c>
      <c r="LM8" t="s">
        <v>3781</v>
      </c>
      <c r="LN8" t="s">
        <v>3781</v>
      </c>
      <c r="LO8" t="s">
        <v>1527</v>
      </c>
      <c r="LP8" t="s">
        <v>3781</v>
      </c>
      <c r="LQ8" t="s">
        <v>3781</v>
      </c>
      <c r="LR8" t="s">
        <v>3781</v>
      </c>
      <c r="LS8" t="s">
        <v>3781</v>
      </c>
      <c r="LT8" t="s">
        <v>3781</v>
      </c>
      <c r="LU8" t="s">
        <v>3781</v>
      </c>
      <c r="LV8" t="s">
        <v>3781</v>
      </c>
      <c r="LW8" t="s">
        <v>804</v>
      </c>
      <c r="LX8" t="s">
        <v>3781</v>
      </c>
      <c r="LY8" t="s">
        <v>3781</v>
      </c>
      <c r="LZ8" t="s">
        <v>3781</v>
      </c>
      <c r="MA8" t="s">
        <v>3781</v>
      </c>
      <c r="MB8" t="s">
        <v>3781</v>
      </c>
      <c r="MC8" t="s">
        <v>3781</v>
      </c>
      <c r="MD8" t="s">
        <v>3781</v>
      </c>
      <c r="ME8" t="s">
        <v>855</v>
      </c>
      <c r="MF8" t="s">
        <v>3781</v>
      </c>
      <c r="MG8" t="s">
        <v>3781</v>
      </c>
      <c r="MH8" t="s">
        <v>3781</v>
      </c>
      <c r="MI8" t="s">
        <v>3781</v>
      </c>
      <c r="MJ8" t="s">
        <v>3781</v>
      </c>
      <c r="MK8" t="s">
        <v>3781</v>
      </c>
      <c r="ML8" t="s">
        <v>3781</v>
      </c>
      <c r="MM8" t="s">
        <v>3781</v>
      </c>
      <c r="MN8" t="s">
        <v>3781</v>
      </c>
      <c r="MO8" t="s">
        <v>3781</v>
      </c>
      <c r="MP8" t="s">
        <v>3781</v>
      </c>
      <c r="MQ8" t="s">
        <v>1318</v>
      </c>
      <c r="MR8" t="s">
        <v>3781</v>
      </c>
      <c r="MS8" t="s">
        <v>3781</v>
      </c>
      <c r="MT8" t="s">
        <v>3781</v>
      </c>
      <c r="MU8" t="s">
        <v>3781</v>
      </c>
      <c r="MV8" t="s">
        <v>3781</v>
      </c>
      <c r="MW8" t="s">
        <v>3781</v>
      </c>
      <c r="MX8" t="s">
        <v>3781</v>
      </c>
      <c r="MY8" t="s">
        <v>3781</v>
      </c>
      <c r="MZ8" t="s">
        <v>3781</v>
      </c>
      <c r="NA8" t="s">
        <v>3781</v>
      </c>
      <c r="NB8" t="s">
        <v>3781</v>
      </c>
      <c r="NC8" t="s">
        <v>3781</v>
      </c>
      <c r="ND8" t="s">
        <v>3781</v>
      </c>
      <c r="NE8" t="s">
        <v>3781</v>
      </c>
      <c r="NF8" t="s">
        <v>3781</v>
      </c>
      <c r="NG8" t="s">
        <v>3781</v>
      </c>
      <c r="NH8" t="s">
        <v>3781</v>
      </c>
      <c r="NI8" t="s">
        <v>3781</v>
      </c>
      <c r="NJ8" t="s">
        <v>3781</v>
      </c>
      <c r="NK8" t="s">
        <v>1620</v>
      </c>
      <c r="NL8" s="3" t="s">
        <v>1867</v>
      </c>
      <c r="NM8" t="s">
        <v>3781</v>
      </c>
      <c r="NN8" t="s">
        <v>1799</v>
      </c>
      <c r="NO8" t="s">
        <v>3781</v>
      </c>
      <c r="NP8" t="s">
        <v>3781</v>
      </c>
      <c r="NQ8" t="s">
        <v>3781</v>
      </c>
      <c r="NR8" t="s">
        <v>3781</v>
      </c>
      <c r="NS8" t="s">
        <v>3781</v>
      </c>
      <c r="NT8" t="s">
        <v>3781</v>
      </c>
      <c r="NU8" t="s">
        <v>3781</v>
      </c>
      <c r="NV8" t="s">
        <v>3781</v>
      </c>
      <c r="NW8" t="s">
        <v>3781</v>
      </c>
      <c r="NX8" t="s">
        <v>3781</v>
      </c>
      <c r="NY8" t="s">
        <v>3781</v>
      </c>
      <c r="NZ8" t="s">
        <v>3781</v>
      </c>
      <c r="OA8" t="s">
        <v>3781</v>
      </c>
      <c r="OB8" t="s">
        <v>3781</v>
      </c>
      <c r="OC8" t="s">
        <v>3781</v>
      </c>
      <c r="OD8" t="s">
        <v>3781</v>
      </c>
      <c r="OE8" t="s">
        <v>3781</v>
      </c>
      <c r="OF8" t="s">
        <v>3781</v>
      </c>
      <c r="OG8" t="s">
        <v>3781</v>
      </c>
      <c r="OH8" t="s">
        <v>3781</v>
      </c>
      <c r="OI8" t="s">
        <v>3781</v>
      </c>
      <c r="OJ8" t="s">
        <v>3781</v>
      </c>
      <c r="OK8" t="s">
        <v>3781</v>
      </c>
      <c r="OL8" t="s">
        <v>3781</v>
      </c>
      <c r="OM8" t="s">
        <v>3781</v>
      </c>
      <c r="ON8" t="s">
        <v>3781</v>
      </c>
      <c r="OO8" t="s">
        <v>765</v>
      </c>
      <c r="OP8" t="s">
        <v>1192</v>
      </c>
      <c r="OQ8" t="s">
        <v>3781</v>
      </c>
      <c r="OR8" t="s">
        <v>3781</v>
      </c>
      <c r="OS8" t="s">
        <v>3781</v>
      </c>
      <c r="OT8" t="s">
        <v>3781</v>
      </c>
      <c r="OU8" t="s">
        <v>3781</v>
      </c>
      <c r="OV8" t="s">
        <v>3781</v>
      </c>
      <c r="OW8" t="s">
        <v>3781</v>
      </c>
      <c r="OX8" t="s">
        <v>3781</v>
      </c>
      <c r="OY8" t="s">
        <v>3781</v>
      </c>
      <c r="OZ8" t="s">
        <v>3781</v>
      </c>
      <c r="PA8" t="s">
        <v>3781</v>
      </c>
      <c r="PB8" t="s">
        <v>1899</v>
      </c>
      <c r="PC8" t="s">
        <v>1909</v>
      </c>
      <c r="PD8" t="s">
        <v>3781</v>
      </c>
      <c r="PE8" t="s">
        <v>1817</v>
      </c>
      <c r="PF8" t="s">
        <v>3781</v>
      </c>
      <c r="PG8" t="s">
        <v>3781</v>
      </c>
      <c r="PH8" t="s">
        <v>3781</v>
      </c>
      <c r="PI8" t="s">
        <v>3781</v>
      </c>
      <c r="PJ8" t="s">
        <v>3781</v>
      </c>
      <c r="PK8" t="s">
        <v>3781</v>
      </c>
      <c r="PL8" t="s">
        <v>3781</v>
      </c>
      <c r="PM8" t="s">
        <v>3781</v>
      </c>
      <c r="PN8" t="s">
        <v>3781</v>
      </c>
      <c r="PO8" t="s">
        <v>3781</v>
      </c>
      <c r="PP8" t="s">
        <v>3781</v>
      </c>
      <c r="PQ8" t="s">
        <v>3781</v>
      </c>
      <c r="PR8" t="s">
        <v>3781</v>
      </c>
      <c r="PS8" t="s">
        <v>3781</v>
      </c>
      <c r="PT8" t="s">
        <v>3781</v>
      </c>
      <c r="PU8" t="s">
        <v>3781</v>
      </c>
      <c r="PV8" t="s">
        <v>3781</v>
      </c>
      <c r="PW8" t="s">
        <v>3781</v>
      </c>
      <c r="PX8" t="s">
        <v>3781</v>
      </c>
      <c r="PY8" t="s">
        <v>3781</v>
      </c>
      <c r="PZ8" t="s">
        <v>3781</v>
      </c>
      <c r="QA8" t="s">
        <v>3781</v>
      </c>
      <c r="QB8" t="s">
        <v>3781</v>
      </c>
      <c r="QC8" t="s">
        <v>3781</v>
      </c>
      <c r="QD8" t="s">
        <v>3781</v>
      </c>
      <c r="QE8" t="s">
        <v>3781</v>
      </c>
      <c r="QF8" t="s">
        <v>3781</v>
      </c>
      <c r="QG8" t="s">
        <v>3781</v>
      </c>
      <c r="QH8" t="s">
        <v>3781</v>
      </c>
      <c r="QI8" t="s">
        <v>3781</v>
      </c>
      <c r="QJ8" t="s">
        <v>3781</v>
      </c>
      <c r="QK8" t="s">
        <v>3781</v>
      </c>
      <c r="QL8" t="s">
        <v>3781</v>
      </c>
      <c r="QM8" t="s">
        <v>3781</v>
      </c>
      <c r="QN8" t="s">
        <v>3781</v>
      </c>
      <c r="QO8" t="s">
        <v>3781</v>
      </c>
      <c r="QP8" t="s">
        <v>3781</v>
      </c>
      <c r="QQ8" t="s">
        <v>3781</v>
      </c>
      <c r="QR8" t="s">
        <v>3781</v>
      </c>
      <c r="QS8" t="s">
        <v>3781</v>
      </c>
      <c r="QT8" t="s">
        <v>1027</v>
      </c>
      <c r="QU8" t="s">
        <v>609</v>
      </c>
      <c r="QV8" t="s">
        <v>3781</v>
      </c>
      <c r="QW8" t="s">
        <v>3781</v>
      </c>
      <c r="QX8" t="s">
        <v>3781</v>
      </c>
      <c r="QY8" t="s">
        <v>681</v>
      </c>
      <c r="QZ8" t="s">
        <v>3781</v>
      </c>
      <c r="RA8" t="s">
        <v>2083</v>
      </c>
      <c r="RB8" t="s">
        <v>3781</v>
      </c>
      <c r="RC8" t="s">
        <v>3781</v>
      </c>
      <c r="RD8" t="s">
        <v>3781</v>
      </c>
      <c r="RE8" t="s">
        <v>3781</v>
      </c>
      <c r="RF8" t="s">
        <v>3781</v>
      </c>
      <c r="RG8" t="s">
        <v>3781</v>
      </c>
      <c r="RH8" t="s">
        <v>3781</v>
      </c>
      <c r="RI8" t="s">
        <v>3781</v>
      </c>
      <c r="RJ8" t="s">
        <v>3781</v>
      </c>
      <c r="RK8" t="s">
        <v>3781</v>
      </c>
      <c r="RL8" t="s">
        <v>3781</v>
      </c>
      <c r="RM8" t="s">
        <v>3781</v>
      </c>
      <c r="RN8" t="s">
        <v>3781</v>
      </c>
      <c r="RO8" t="s">
        <v>3781</v>
      </c>
      <c r="RP8" t="s">
        <v>3781</v>
      </c>
      <c r="RQ8" t="s">
        <v>3781</v>
      </c>
      <c r="RR8" t="s">
        <v>3781</v>
      </c>
      <c r="RS8" t="s">
        <v>3781</v>
      </c>
      <c r="RT8" t="s">
        <v>3781</v>
      </c>
      <c r="RU8" t="s">
        <v>3781</v>
      </c>
      <c r="RV8" t="s">
        <v>3781</v>
      </c>
      <c r="RW8" t="s">
        <v>3781</v>
      </c>
      <c r="RX8" t="s">
        <v>3781</v>
      </c>
      <c r="RY8" t="s">
        <v>3781</v>
      </c>
      <c r="RZ8" t="s">
        <v>3781</v>
      </c>
      <c r="SA8" t="s">
        <v>1412</v>
      </c>
      <c r="SB8" t="s">
        <v>3781</v>
      </c>
      <c r="SC8" t="s">
        <v>3781</v>
      </c>
      <c r="SD8" t="s">
        <v>3781</v>
      </c>
      <c r="SE8" t="s">
        <v>3781</v>
      </c>
      <c r="SF8" t="s">
        <v>3781</v>
      </c>
      <c r="SG8" t="s">
        <v>3781</v>
      </c>
      <c r="SH8" t="s">
        <v>3781</v>
      </c>
      <c r="SI8" t="s">
        <v>3781</v>
      </c>
      <c r="SJ8" t="s">
        <v>3781</v>
      </c>
      <c r="SK8" t="s">
        <v>3781</v>
      </c>
      <c r="SL8" t="s">
        <v>3781</v>
      </c>
      <c r="SM8" t="s">
        <v>3781</v>
      </c>
      <c r="SN8" t="s">
        <v>3781</v>
      </c>
      <c r="SO8" t="s">
        <v>988</v>
      </c>
      <c r="SP8" t="s">
        <v>1645</v>
      </c>
      <c r="SQ8" t="s">
        <v>3781</v>
      </c>
      <c r="SR8" t="s">
        <v>3781</v>
      </c>
      <c r="SS8" t="s">
        <v>1924</v>
      </c>
      <c r="ST8" t="s">
        <v>3781</v>
      </c>
      <c r="SU8" t="s">
        <v>3781</v>
      </c>
      <c r="SV8" t="s">
        <v>1725</v>
      </c>
      <c r="SW8" t="s">
        <v>3781</v>
      </c>
      <c r="SX8" t="s">
        <v>3781</v>
      </c>
      <c r="SY8" t="s">
        <v>3781</v>
      </c>
      <c r="SZ8" t="s">
        <v>3781</v>
      </c>
      <c r="TA8" t="s">
        <v>3781</v>
      </c>
      <c r="TB8" t="s">
        <v>3781</v>
      </c>
      <c r="TC8" t="s">
        <v>1004</v>
      </c>
      <c r="TD8" t="s">
        <v>3781</v>
      </c>
      <c r="TE8" t="s">
        <v>3781</v>
      </c>
      <c r="TF8" t="s">
        <v>3781</v>
      </c>
      <c r="TG8" t="s">
        <v>3781</v>
      </c>
      <c r="TH8" t="s">
        <v>3781</v>
      </c>
      <c r="TI8" t="s">
        <v>3781</v>
      </c>
      <c r="TJ8" t="s">
        <v>3781</v>
      </c>
      <c r="TK8" t="s">
        <v>3781</v>
      </c>
      <c r="TL8" t="s">
        <v>3781</v>
      </c>
    </row>
    <row r="9" spans="1:532" x14ac:dyDescent="0.3">
      <c r="A9" t="s">
        <v>3781</v>
      </c>
      <c r="B9" t="s">
        <v>3781</v>
      </c>
      <c r="C9" t="s">
        <v>3781</v>
      </c>
      <c r="D9" t="s">
        <v>3781</v>
      </c>
      <c r="E9" t="s">
        <v>3781</v>
      </c>
      <c r="F9" t="s">
        <v>3781</v>
      </c>
      <c r="G9" t="s">
        <v>3781</v>
      </c>
      <c r="H9" t="s">
        <v>3781</v>
      </c>
      <c r="I9" t="s">
        <v>3781</v>
      </c>
      <c r="J9" t="s">
        <v>3781</v>
      </c>
      <c r="K9" t="s">
        <v>3781</v>
      </c>
      <c r="L9" t="s">
        <v>3781</v>
      </c>
      <c r="M9" t="s">
        <v>3781</v>
      </c>
      <c r="N9" t="s">
        <v>3781</v>
      </c>
      <c r="O9" t="s">
        <v>3781</v>
      </c>
      <c r="P9" t="s">
        <v>3781</v>
      </c>
      <c r="Q9" t="s">
        <v>3781</v>
      </c>
      <c r="R9" t="s">
        <v>3781</v>
      </c>
      <c r="S9" t="s">
        <v>3781</v>
      </c>
      <c r="T9" t="s">
        <v>3781</v>
      </c>
      <c r="U9" t="s">
        <v>3781</v>
      </c>
      <c r="V9" t="s">
        <v>3781</v>
      </c>
      <c r="W9" t="s">
        <v>3781</v>
      </c>
      <c r="X9" t="s">
        <v>3781</v>
      </c>
      <c r="Y9" t="s">
        <v>3781</v>
      </c>
      <c r="Z9" t="s">
        <v>3781</v>
      </c>
      <c r="AA9" t="s">
        <v>3781</v>
      </c>
      <c r="AB9" t="s">
        <v>3781</v>
      </c>
      <c r="AC9" t="s">
        <v>3781</v>
      </c>
      <c r="AD9" t="s">
        <v>3781</v>
      </c>
      <c r="AE9" t="s">
        <v>3781</v>
      </c>
      <c r="AF9" t="s">
        <v>3781</v>
      </c>
      <c r="AG9" t="s">
        <v>3781</v>
      </c>
      <c r="AH9" t="s">
        <v>3781</v>
      </c>
      <c r="AI9" t="s">
        <v>1148</v>
      </c>
      <c r="AJ9" t="s">
        <v>3781</v>
      </c>
      <c r="AK9" t="s">
        <v>3781</v>
      </c>
      <c r="AL9" t="s">
        <v>3781</v>
      </c>
      <c r="AM9" t="s">
        <v>3781</v>
      </c>
      <c r="AN9" t="s">
        <v>3781</v>
      </c>
      <c r="AO9" t="s">
        <v>3781</v>
      </c>
      <c r="AP9" t="s">
        <v>3781</v>
      </c>
      <c r="AQ9" t="s">
        <v>3781</v>
      </c>
      <c r="AR9" t="s">
        <v>3781</v>
      </c>
      <c r="AS9" t="s">
        <v>3781</v>
      </c>
      <c r="AT9" t="s">
        <v>3781</v>
      </c>
      <c r="AU9" t="s">
        <v>3781</v>
      </c>
      <c r="AV9" t="s">
        <v>3781</v>
      </c>
      <c r="AW9" t="s">
        <v>3781</v>
      </c>
      <c r="AX9" t="s">
        <v>3781</v>
      </c>
      <c r="AY9" t="s">
        <v>3781</v>
      </c>
      <c r="AZ9" t="s">
        <v>3781</v>
      </c>
      <c r="BA9" t="s">
        <v>3781</v>
      </c>
      <c r="BB9" t="s">
        <v>3781</v>
      </c>
      <c r="BC9" t="s">
        <v>3781</v>
      </c>
      <c r="BD9" t="s">
        <v>3781</v>
      </c>
      <c r="BE9" t="s">
        <v>3781</v>
      </c>
      <c r="BF9" t="s">
        <v>3781</v>
      </c>
      <c r="BG9" t="s">
        <v>3781</v>
      </c>
      <c r="BH9" t="s">
        <v>3781</v>
      </c>
      <c r="BI9" t="s">
        <v>3781</v>
      </c>
      <c r="BJ9" t="s">
        <v>3781</v>
      </c>
      <c r="BK9" t="s">
        <v>3781</v>
      </c>
      <c r="BL9" t="s">
        <v>3781</v>
      </c>
      <c r="BM9" t="s">
        <v>3781</v>
      </c>
      <c r="BN9" t="s">
        <v>645</v>
      </c>
      <c r="BO9" t="s">
        <v>3781</v>
      </c>
      <c r="BP9" t="s">
        <v>3781</v>
      </c>
      <c r="BQ9" t="s">
        <v>3781</v>
      </c>
      <c r="BR9" t="s">
        <v>3781</v>
      </c>
      <c r="BS9" t="s">
        <v>3781</v>
      </c>
      <c r="BT9" t="s">
        <v>3781</v>
      </c>
      <c r="BU9" t="s">
        <v>3781</v>
      </c>
      <c r="BV9" t="s">
        <v>3781</v>
      </c>
      <c r="BW9" t="s">
        <v>3781</v>
      </c>
      <c r="BX9" t="s">
        <v>3781</v>
      </c>
      <c r="BY9" t="s">
        <v>3781</v>
      </c>
      <c r="BZ9" t="s">
        <v>3781</v>
      </c>
      <c r="CA9" t="s">
        <v>3781</v>
      </c>
      <c r="CB9" t="s">
        <v>3781</v>
      </c>
      <c r="CC9" t="s">
        <v>3781</v>
      </c>
      <c r="CD9" t="s">
        <v>3781</v>
      </c>
      <c r="CE9" t="s">
        <v>3781</v>
      </c>
      <c r="CF9" t="s">
        <v>3781</v>
      </c>
      <c r="CG9" t="s">
        <v>3781</v>
      </c>
      <c r="CH9" t="s">
        <v>3781</v>
      </c>
      <c r="CI9" t="s">
        <v>3781</v>
      </c>
      <c r="CJ9" t="s">
        <v>3781</v>
      </c>
      <c r="CK9" t="s">
        <v>3781</v>
      </c>
      <c r="CL9" t="s">
        <v>637</v>
      </c>
      <c r="CM9" t="s">
        <v>3781</v>
      </c>
      <c r="CN9" t="s">
        <v>3781</v>
      </c>
      <c r="CO9" t="s">
        <v>3781</v>
      </c>
      <c r="CP9" t="s">
        <v>3781</v>
      </c>
      <c r="CQ9" t="s">
        <v>3781</v>
      </c>
      <c r="CR9" t="s">
        <v>3781</v>
      </c>
      <c r="CS9" t="s">
        <v>3781</v>
      </c>
      <c r="CT9" t="s">
        <v>3781</v>
      </c>
      <c r="CU9" t="s">
        <v>3781</v>
      </c>
      <c r="CV9" t="s">
        <v>3781</v>
      </c>
      <c r="CW9" t="s">
        <v>3781</v>
      </c>
      <c r="CX9" t="s">
        <v>3781</v>
      </c>
      <c r="CY9" t="s">
        <v>3781</v>
      </c>
      <c r="CZ9" t="s">
        <v>3781</v>
      </c>
      <c r="DA9" t="s">
        <v>3781</v>
      </c>
      <c r="DB9" t="s">
        <v>3781</v>
      </c>
      <c r="DC9" t="s">
        <v>3781</v>
      </c>
      <c r="DD9" t="s">
        <v>3781</v>
      </c>
      <c r="DE9" t="s">
        <v>3781</v>
      </c>
      <c r="DF9" t="s">
        <v>3781</v>
      </c>
      <c r="DG9" t="s">
        <v>3781</v>
      </c>
      <c r="DH9" t="s">
        <v>3781</v>
      </c>
      <c r="DI9" t="s">
        <v>3781</v>
      </c>
      <c r="DJ9" t="s">
        <v>3781</v>
      </c>
      <c r="DK9" t="s">
        <v>3781</v>
      </c>
      <c r="DL9" t="s">
        <v>3781</v>
      </c>
      <c r="DM9" t="s">
        <v>3781</v>
      </c>
      <c r="DN9" t="s">
        <v>3781</v>
      </c>
      <c r="DO9" t="s">
        <v>3781</v>
      </c>
      <c r="DP9" t="s">
        <v>3781</v>
      </c>
      <c r="DQ9" t="s">
        <v>3781</v>
      </c>
      <c r="DR9" t="s">
        <v>3781</v>
      </c>
      <c r="DS9" t="s">
        <v>3781</v>
      </c>
      <c r="DT9" t="s">
        <v>3781</v>
      </c>
      <c r="DU9" t="s">
        <v>3781</v>
      </c>
      <c r="DV9" t="s">
        <v>3781</v>
      </c>
      <c r="DW9" t="s">
        <v>3781</v>
      </c>
      <c r="DX9" t="s">
        <v>3781</v>
      </c>
      <c r="DY9" t="s">
        <v>3781</v>
      </c>
      <c r="DZ9" t="s">
        <v>3781</v>
      </c>
      <c r="EA9" t="s">
        <v>3781</v>
      </c>
      <c r="EB9" t="s">
        <v>3781</v>
      </c>
      <c r="EC9" t="s">
        <v>3781</v>
      </c>
      <c r="ED9" t="s">
        <v>3781</v>
      </c>
      <c r="EE9" t="s">
        <v>3781</v>
      </c>
      <c r="EF9" t="s">
        <v>3781</v>
      </c>
      <c r="EG9" t="s">
        <v>3781</v>
      </c>
      <c r="EH9" t="s">
        <v>1783</v>
      </c>
      <c r="EI9" t="s">
        <v>3781</v>
      </c>
      <c r="EJ9" t="s">
        <v>3781</v>
      </c>
      <c r="EK9" t="s">
        <v>3781</v>
      </c>
      <c r="EL9" t="s">
        <v>3781</v>
      </c>
      <c r="EM9" t="s">
        <v>1348</v>
      </c>
      <c r="EN9" t="s">
        <v>1712</v>
      </c>
      <c r="EO9" t="s">
        <v>3781</v>
      </c>
      <c r="EP9" t="s">
        <v>3781</v>
      </c>
      <c r="EQ9" t="s">
        <v>3781</v>
      </c>
      <c r="ER9" t="s">
        <v>1691</v>
      </c>
      <c r="ES9" t="s">
        <v>3781</v>
      </c>
      <c r="ET9" t="s">
        <v>3781</v>
      </c>
      <c r="EU9" t="s">
        <v>3781</v>
      </c>
      <c r="EV9" t="s">
        <v>3781</v>
      </c>
      <c r="EW9" t="s">
        <v>3781</v>
      </c>
      <c r="EX9" t="s">
        <v>3781</v>
      </c>
      <c r="EY9" t="s">
        <v>3781</v>
      </c>
      <c r="EZ9" t="s">
        <v>3781</v>
      </c>
      <c r="FA9" t="s">
        <v>3781</v>
      </c>
      <c r="FB9" t="s">
        <v>3781</v>
      </c>
      <c r="FC9" t="s">
        <v>3781</v>
      </c>
      <c r="FD9" t="s">
        <v>3781</v>
      </c>
      <c r="FE9" t="s">
        <v>3781</v>
      </c>
      <c r="FF9" t="s">
        <v>3781</v>
      </c>
      <c r="FG9" t="s">
        <v>3781</v>
      </c>
      <c r="FH9" t="s">
        <v>3781</v>
      </c>
      <c r="FI9" t="s">
        <v>3781</v>
      </c>
      <c r="FJ9" t="s">
        <v>3781</v>
      </c>
      <c r="FK9" t="s">
        <v>3781</v>
      </c>
      <c r="FL9" t="s">
        <v>3781</v>
      </c>
      <c r="FM9" t="s">
        <v>3781</v>
      </c>
      <c r="FN9" t="s">
        <v>3781</v>
      </c>
      <c r="FO9" t="s">
        <v>3781</v>
      </c>
      <c r="FP9" t="s">
        <v>3781</v>
      </c>
      <c r="FQ9" t="s">
        <v>3781</v>
      </c>
      <c r="FR9" t="s">
        <v>3781</v>
      </c>
      <c r="FS9" t="s">
        <v>3781</v>
      </c>
      <c r="FT9" t="s">
        <v>3781</v>
      </c>
      <c r="FU9" t="s">
        <v>3781</v>
      </c>
      <c r="FV9" t="s">
        <v>3781</v>
      </c>
      <c r="FW9" t="s">
        <v>3781</v>
      </c>
      <c r="FX9" t="s">
        <v>3781</v>
      </c>
      <c r="FY9" t="s">
        <v>3781</v>
      </c>
      <c r="FZ9" t="s">
        <v>3781</v>
      </c>
      <c r="GA9" t="s">
        <v>3781</v>
      </c>
      <c r="GB9" t="s">
        <v>3781</v>
      </c>
      <c r="GC9" t="s">
        <v>3781</v>
      </c>
      <c r="GD9" t="s">
        <v>3781</v>
      </c>
      <c r="GE9" t="s">
        <v>3781</v>
      </c>
      <c r="GF9" t="s">
        <v>3781</v>
      </c>
      <c r="GG9" t="s">
        <v>3781</v>
      </c>
      <c r="GH9" t="s">
        <v>3781</v>
      </c>
      <c r="GI9" t="s">
        <v>1185</v>
      </c>
      <c r="GJ9" t="s">
        <v>3781</v>
      </c>
      <c r="GK9" t="s">
        <v>3781</v>
      </c>
      <c r="GL9" t="s">
        <v>3781</v>
      </c>
      <c r="GM9" t="s">
        <v>3781</v>
      </c>
      <c r="GN9" t="s">
        <v>3781</v>
      </c>
      <c r="GO9" t="s">
        <v>3781</v>
      </c>
      <c r="GP9" t="s">
        <v>3781</v>
      </c>
      <c r="GQ9" t="s">
        <v>3781</v>
      </c>
      <c r="GR9" t="s">
        <v>3781</v>
      </c>
      <c r="GS9" t="s">
        <v>3781</v>
      </c>
      <c r="GT9" t="s">
        <v>3781</v>
      </c>
      <c r="GU9" t="s">
        <v>3781</v>
      </c>
      <c r="GV9" t="s">
        <v>3781</v>
      </c>
      <c r="GW9" t="s">
        <v>3781</v>
      </c>
      <c r="GX9" t="s">
        <v>3781</v>
      </c>
      <c r="GY9" t="s">
        <v>3781</v>
      </c>
      <c r="GZ9" t="s">
        <v>3781</v>
      </c>
      <c r="HA9" t="s">
        <v>1228</v>
      </c>
      <c r="HB9" t="s">
        <v>3781</v>
      </c>
      <c r="HC9" t="s">
        <v>3781</v>
      </c>
      <c r="HD9" t="s">
        <v>3781</v>
      </c>
      <c r="HE9" t="s">
        <v>3781</v>
      </c>
      <c r="HF9" t="s">
        <v>3781</v>
      </c>
      <c r="HG9" t="s">
        <v>816</v>
      </c>
      <c r="HH9" t="s">
        <v>3781</v>
      </c>
      <c r="HI9" t="s">
        <v>3781</v>
      </c>
      <c r="HJ9" t="s">
        <v>3781</v>
      </c>
      <c r="HK9" t="s">
        <v>1192</v>
      </c>
      <c r="HL9" t="s">
        <v>3781</v>
      </c>
      <c r="HM9" t="s">
        <v>3781</v>
      </c>
      <c r="HN9" t="s">
        <v>1248</v>
      </c>
      <c r="HO9" t="s">
        <v>3781</v>
      </c>
      <c r="HP9" t="s">
        <v>3781</v>
      </c>
      <c r="HQ9" t="s">
        <v>3781</v>
      </c>
      <c r="HR9" t="s">
        <v>3781</v>
      </c>
      <c r="HS9" t="s">
        <v>3781</v>
      </c>
      <c r="HT9" t="s">
        <v>3781</v>
      </c>
      <c r="HU9" t="s">
        <v>3781</v>
      </c>
      <c r="HV9" t="s">
        <v>3781</v>
      </c>
      <c r="HW9" t="s">
        <v>3781</v>
      </c>
      <c r="HX9" t="s">
        <v>3781</v>
      </c>
      <c r="HY9" t="s">
        <v>3781</v>
      </c>
      <c r="HZ9" t="s">
        <v>3781</v>
      </c>
      <c r="IA9" t="s">
        <v>3781</v>
      </c>
      <c r="IB9" t="s">
        <v>3781</v>
      </c>
      <c r="IC9" t="s">
        <v>3781</v>
      </c>
      <c r="ID9" t="s">
        <v>3781</v>
      </c>
      <c r="IE9" t="s">
        <v>3781</v>
      </c>
      <c r="IF9" t="s">
        <v>3781</v>
      </c>
      <c r="IG9" t="s">
        <v>3781</v>
      </c>
      <c r="IH9" t="s">
        <v>3781</v>
      </c>
      <c r="II9" t="s">
        <v>3781</v>
      </c>
      <c r="IJ9" t="s">
        <v>3781</v>
      </c>
      <c r="IK9" t="s">
        <v>3781</v>
      </c>
      <c r="IL9" t="s">
        <v>3781</v>
      </c>
      <c r="IM9" t="s">
        <v>3781</v>
      </c>
      <c r="IN9" t="s">
        <v>3781</v>
      </c>
      <c r="IO9" t="s">
        <v>3781</v>
      </c>
      <c r="IP9" t="s">
        <v>3781</v>
      </c>
      <c r="IQ9" t="s">
        <v>3781</v>
      </c>
      <c r="IR9" t="s">
        <v>3781</v>
      </c>
      <c r="IS9" t="s">
        <v>3781</v>
      </c>
      <c r="IT9" t="s">
        <v>3781</v>
      </c>
      <c r="IU9" t="s">
        <v>1174</v>
      </c>
      <c r="IV9" t="s">
        <v>3781</v>
      </c>
      <c r="IW9" t="s">
        <v>3781</v>
      </c>
      <c r="IX9" t="s">
        <v>3781</v>
      </c>
      <c r="IY9" t="s">
        <v>3781</v>
      </c>
      <c r="IZ9" t="s">
        <v>3781</v>
      </c>
      <c r="JA9" t="s">
        <v>3781</v>
      </c>
      <c r="JB9" t="s">
        <v>3781</v>
      </c>
      <c r="JC9" t="s">
        <v>738</v>
      </c>
      <c r="JD9" t="s">
        <v>3781</v>
      </c>
      <c r="JE9" t="s">
        <v>3781</v>
      </c>
      <c r="JF9" t="s">
        <v>3781</v>
      </c>
      <c r="JG9" t="s">
        <v>1837</v>
      </c>
      <c r="JH9" t="s">
        <v>3781</v>
      </c>
      <c r="JI9" t="s">
        <v>3781</v>
      </c>
      <c r="JJ9" t="s">
        <v>3781</v>
      </c>
      <c r="JK9" t="s">
        <v>3781</v>
      </c>
      <c r="JL9" t="s">
        <v>3781</v>
      </c>
      <c r="JM9" t="s">
        <v>3781</v>
      </c>
      <c r="JN9" t="s">
        <v>3781</v>
      </c>
      <c r="JO9" t="s">
        <v>3781</v>
      </c>
      <c r="JP9" t="s">
        <v>3781</v>
      </c>
      <c r="JQ9" t="s">
        <v>3781</v>
      </c>
      <c r="JR9" t="s">
        <v>3781</v>
      </c>
      <c r="JS9" t="s">
        <v>3781</v>
      </c>
      <c r="JT9" t="s">
        <v>3781</v>
      </c>
      <c r="JU9" t="s">
        <v>3781</v>
      </c>
      <c r="JV9" t="s">
        <v>3781</v>
      </c>
      <c r="JW9" t="s">
        <v>3781</v>
      </c>
      <c r="JX9" t="s">
        <v>3781</v>
      </c>
      <c r="JY9" t="s">
        <v>3781</v>
      </c>
      <c r="JZ9" t="s">
        <v>3781</v>
      </c>
      <c r="KA9" t="s">
        <v>3781</v>
      </c>
      <c r="KB9" t="s">
        <v>3781</v>
      </c>
      <c r="KC9" t="s">
        <v>3781</v>
      </c>
      <c r="KD9" t="s">
        <v>3781</v>
      </c>
      <c r="KE9" t="s">
        <v>3781</v>
      </c>
      <c r="KF9" t="s">
        <v>3781</v>
      </c>
      <c r="KG9" t="s">
        <v>3781</v>
      </c>
      <c r="KH9" t="s">
        <v>3781</v>
      </c>
      <c r="KI9" t="s">
        <v>3781</v>
      </c>
      <c r="KJ9" t="s">
        <v>3781</v>
      </c>
      <c r="KK9" t="s">
        <v>3781</v>
      </c>
      <c r="KL9" t="s">
        <v>3781</v>
      </c>
      <c r="KM9" t="s">
        <v>1844</v>
      </c>
      <c r="KN9" t="s">
        <v>3781</v>
      </c>
      <c r="KO9" t="s">
        <v>3781</v>
      </c>
      <c r="KP9" t="s">
        <v>3781</v>
      </c>
      <c r="KQ9" t="s">
        <v>3781</v>
      </c>
      <c r="KR9" t="s">
        <v>3781</v>
      </c>
      <c r="KS9" t="s">
        <v>3781</v>
      </c>
      <c r="KT9" t="s">
        <v>3781</v>
      </c>
      <c r="KU9" t="s">
        <v>3781</v>
      </c>
      <c r="KV9" t="s">
        <v>3781</v>
      </c>
      <c r="KW9" t="s">
        <v>3781</v>
      </c>
      <c r="KX9" t="s">
        <v>3781</v>
      </c>
      <c r="KY9" t="s">
        <v>3781</v>
      </c>
      <c r="KZ9" t="s">
        <v>3781</v>
      </c>
      <c r="LA9" t="s">
        <v>3781</v>
      </c>
      <c r="LB9" t="s">
        <v>3781</v>
      </c>
      <c r="LC9" t="s">
        <v>3781</v>
      </c>
      <c r="LD9" t="s">
        <v>3781</v>
      </c>
      <c r="LE9" t="s">
        <v>3781</v>
      </c>
      <c r="LF9" t="s">
        <v>3781</v>
      </c>
      <c r="LG9" t="s">
        <v>3781</v>
      </c>
      <c r="LH9" t="s">
        <v>3781</v>
      </c>
      <c r="LI9" t="s">
        <v>3781</v>
      </c>
      <c r="LJ9" t="s">
        <v>3781</v>
      </c>
      <c r="LK9" t="s">
        <v>3781</v>
      </c>
      <c r="LL9" t="s">
        <v>3781</v>
      </c>
      <c r="LM9" t="s">
        <v>3781</v>
      </c>
      <c r="LN9" t="s">
        <v>3781</v>
      </c>
      <c r="LO9" t="s">
        <v>3781</v>
      </c>
      <c r="LP9" t="s">
        <v>3781</v>
      </c>
      <c r="LQ9" t="s">
        <v>3781</v>
      </c>
      <c r="LR9" t="s">
        <v>3781</v>
      </c>
      <c r="LS9" t="s">
        <v>3781</v>
      </c>
      <c r="LT9" t="s">
        <v>3781</v>
      </c>
      <c r="LU9" t="s">
        <v>3781</v>
      </c>
      <c r="LV9" t="s">
        <v>3781</v>
      </c>
      <c r="LW9" t="s">
        <v>3781</v>
      </c>
      <c r="LX9" t="s">
        <v>3781</v>
      </c>
      <c r="LY9" t="s">
        <v>3781</v>
      </c>
      <c r="LZ9" t="s">
        <v>3781</v>
      </c>
      <c r="MA9" t="s">
        <v>3781</v>
      </c>
      <c r="MB9" t="s">
        <v>3781</v>
      </c>
      <c r="MC9" t="s">
        <v>3781</v>
      </c>
      <c r="MD9" t="s">
        <v>3781</v>
      </c>
      <c r="ME9" t="s">
        <v>876</v>
      </c>
      <c r="MF9" t="s">
        <v>3781</v>
      </c>
      <c r="MG9" t="s">
        <v>3781</v>
      </c>
      <c r="MH9" t="s">
        <v>3781</v>
      </c>
      <c r="MI9" t="s">
        <v>3781</v>
      </c>
      <c r="MJ9" t="s">
        <v>3781</v>
      </c>
      <c r="MK9" t="s">
        <v>3781</v>
      </c>
      <c r="ML9" t="s">
        <v>3781</v>
      </c>
      <c r="MM9" t="s">
        <v>3781</v>
      </c>
      <c r="MN9" t="s">
        <v>3781</v>
      </c>
      <c r="MO9" t="s">
        <v>3781</v>
      </c>
      <c r="MP9" t="s">
        <v>3781</v>
      </c>
      <c r="MQ9" t="s">
        <v>1321</v>
      </c>
      <c r="MR9" t="s">
        <v>3781</v>
      </c>
      <c r="MS9" t="s">
        <v>3781</v>
      </c>
      <c r="MT9" t="s">
        <v>3781</v>
      </c>
      <c r="MU9" t="s">
        <v>3781</v>
      </c>
      <c r="MV9" t="s">
        <v>3781</v>
      </c>
      <c r="MW9" t="s">
        <v>3781</v>
      </c>
      <c r="MX9" t="s">
        <v>3781</v>
      </c>
      <c r="MY9" t="s">
        <v>3781</v>
      </c>
      <c r="MZ9" t="s">
        <v>3781</v>
      </c>
      <c r="NA9" t="s">
        <v>3781</v>
      </c>
      <c r="NB9" t="s">
        <v>3781</v>
      </c>
      <c r="NC9" t="s">
        <v>3781</v>
      </c>
      <c r="ND9" t="s">
        <v>3781</v>
      </c>
      <c r="NE9" t="s">
        <v>3781</v>
      </c>
      <c r="NF9" t="s">
        <v>3781</v>
      </c>
      <c r="NG9" t="s">
        <v>3781</v>
      </c>
      <c r="NH9" t="s">
        <v>3781</v>
      </c>
      <c r="NI9" t="s">
        <v>3781</v>
      </c>
      <c r="NJ9" t="s">
        <v>3781</v>
      </c>
      <c r="NK9" t="s">
        <v>1621</v>
      </c>
      <c r="NL9" s="3" t="s">
        <v>1866</v>
      </c>
      <c r="NM9" t="s">
        <v>3781</v>
      </c>
      <c r="NN9" t="s">
        <v>1794</v>
      </c>
      <c r="NO9" t="s">
        <v>3781</v>
      </c>
      <c r="NP9" t="s">
        <v>3781</v>
      </c>
      <c r="NQ9" t="s">
        <v>3781</v>
      </c>
      <c r="NR9" t="s">
        <v>3781</v>
      </c>
      <c r="NS9" t="s">
        <v>3781</v>
      </c>
      <c r="NT9" t="s">
        <v>3781</v>
      </c>
      <c r="NU9" t="s">
        <v>3781</v>
      </c>
      <c r="NV9" t="s">
        <v>3781</v>
      </c>
      <c r="NW9" t="s">
        <v>3781</v>
      </c>
      <c r="NX9" t="s">
        <v>3781</v>
      </c>
      <c r="NY9" t="s">
        <v>3781</v>
      </c>
      <c r="NZ9" t="s">
        <v>3781</v>
      </c>
      <c r="OA9" t="s">
        <v>3781</v>
      </c>
      <c r="OB9" t="s">
        <v>3781</v>
      </c>
      <c r="OC9" t="s">
        <v>3781</v>
      </c>
      <c r="OD9" t="s">
        <v>3781</v>
      </c>
      <c r="OE9" t="s">
        <v>3781</v>
      </c>
      <c r="OF9" t="s">
        <v>3781</v>
      </c>
      <c r="OG9" t="s">
        <v>3781</v>
      </c>
      <c r="OH9" t="s">
        <v>3781</v>
      </c>
      <c r="OI9" t="s">
        <v>3781</v>
      </c>
      <c r="OJ9" t="s">
        <v>3781</v>
      </c>
      <c r="OK9" t="s">
        <v>3781</v>
      </c>
      <c r="OL9" t="s">
        <v>3781</v>
      </c>
      <c r="OM9" t="s">
        <v>3781</v>
      </c>
      <c r="ON9" t="s">
        <v>3781</v>
      </c>
      <c r="OO9" t="s">
        <v>763</v>
      </c>
      <c r="OP9" t="s">
        <v>1198</v>
      </c>
      <c r="OQ9" t="s">
        <v>3781</v>
      </c>
      <c r="OR9" t="s">
        <v>3781</v>
      </c>
      <c r="OS9" t="s">
        <v>3781</v>
      </c>
      <c r="OT9" t="s">
        <v>3781</v>
      </c>
      <c r="OU9" t="s">
        <v>3781</v>
      </c>
      <c r="OV9" t="s">
        <v>3781</v>
      </c>
      <c r="OW9" t="s">
        <v>3781</v>
      </c>
      <c r="OX9" t="s">
        <v>3781</v>
      </c>
      <c r="OY9" t="s">
        <v>3781</v>
      </c>
      <c r="OZ9" t="s">
        <v>3781</v>
      </c>
      <c r="PA9" t="s">
        <v>3781</v>
      </c>
      <c r="PB9" t="s">
        <v>1901</v>
      </c>
      <c r="PC9" t="s">
        <v>1912</v>
      </c>
      <c r="PD9" t="s">
        <v>3781</v>
      </c>
      <c r="PE9" t="s">
        <v>1814</v>
      </c>
      <c r="PF9" t="s">
        <v>3781</v>
      </c>
      <c r="PG9" t="s">
        <v>3781</v>
      </c>
      <c r="PH9" t="s">
        <v>3781</v>
      </c>
      <c r="PI9" t="s">
        <v>3781</v>
      </c>
      <c r="PJ9" t="s">
        <v>3781</v>
      </c>
      <c r="PK9" t="s">
        <v>3781</v>
      </c>
      <c r="PL9" t="s">
        <v>3781</v>
      </c>
      <c r="PM9" t="s">
        <v>3781</v>
      </c>
      <c r="PN9" t="s">
        <v>3781</v>
      </c>
      <c r="PO9" t="s">
        <v>3781</v>
      </c>
      <c r="PP9" t="s">
        <v>3781</v>
      </c>
      <c r="PQ9" t="s">
        <v>3781</v>
      </c>
      <c r="PR9" t="s">
        <v>3781</v>
      </c>
      <c r="PS9" t="s">
        <v>3781</v>
      </c>
      <c r="PT9" t="s">
        <v>3781</v>
      </c>
      <c r="PU9" t="s">
        <v>3781</v>
      </c>
      <c r="PV9" t="s">
        <v>3781</v>
      </c>
      <c r="PW9" t="s">
        <v>3781</v>
      </c>
      <c r="PX9" t="s">
        <v>3781</v>
      </c>
      <c r="PY9" t="s">
        <v>3781</v>
      </c>
      <c r="PZ9" t="s">
        <v>3781</v>
      </c>
      <c r="QA9" t="s">
        <v>3781</v>
      </c>
      <c r="QB9" t="s">
        <v>3781</v>
      </c>
      <c r="QC9" t="s">
        <v>3781</v>
      </c>
      <c r="QD9" t="s">
        <v>3781</v>
      </c>
      <c r="QE9" t="s">
        <v>3781</v>
      </c>
      <c r="QF9" t="s">
        <v>3781</v>
      </c>
      <c r="QG9" t="s">
        <v>3781</v>
      </c>
      <c r="QH9" t="s">
        <v>3781</v>
      </c>
      <c r="QI9" t="s">
        <v>3781</v>
      </c>
      <c r="QJ9" t="s">
        <v>3781</v>
      </c>
      <c r="QK9" t="s">
        <v>3781</v>
      </c>
      <c r="QL9" t="s">
        <v>3781</v>
      </c>
      <c r="QM9" t="s">
        <v>3781</v>
      </c>
      <c r="QN9" t="s">
        <v>3781</v>
      </c>
      <c r="QO9" t="s">
        <v>3781</v>
      </c>
      <c r="QP9" t="s">
        <v>3781</v>
      </c>
      <c r="QQ9" t="s">
        <v>3781</v>
      </c>
      <c r="QR9" t="s">
        <v>3781</v>
      </c>
      <c r="QS9" t="s">
        <v>3781</v>
      </c>
      <c r="QT9" t="s">
        <v>1046</v>
      </c>
      <c r="QU9" t="s">
        <v>1732</v>
      </c>
      <c r="QV9" t="s">
        <v>3781</v>
      </c>
      <c r="QW9" t="s">
        <v>3781</v>
      </c>
      <c r="QX9" t="s">
        <v>3781</v>
      </c>
      <c r="QY9" t="s">
        <v>679</v>
      </c>
      <c r="QZ9" t="s">
        <v>3781</v>
      </c>
      <c r="RA9" t="s">
        <v>2067</v>
      </c>
      <c r="RB9" t="s">
        <v>3781</v>
      </c>
      <c r="RC9" t="s">
        <v>3781</v>
      </c>
      <c r="RD9" t="s">
        <v>3781</v>
      </c>
      <c r="RE9" t="s">
        <v>3781</v>
      </c>
      <c r="RF9" t="s">
        <v>3781</v>
      </c>
      <c r="RG9" t="s">
        <v>3781</v>
      </c>
      <c r="RH9" t="s">
        <v>3781</v>
      </c>
      <c r="RI9" t="s">
        <v>3781</v>
      </c>
      <c r="RJ9" t="s">
        <v>3781</v>
      </c>
      <c r="RK9" t="s">
        <v>3781</v>
      </c>
      <c r="RL9" t="s">
        <v>3781</v>
      </c>
      <c r="RM9" t="s">
        <v>3781</v>
      </c>
      <c r="RN9" t="s">
        <v>3781</v>
      </c>
      <c r="RO9" t="s">
        <v>3781</v>
      </c>
      <c r="RP9" t="s">
        <v>3781</v>
      </c>
      <c r="RQ9" t="s">
        <v>3781</v>
      </c>
      <c r="RR9" t="s">
        <v>3781</v>
      </c>
      <c r="RS9" t="s">
        <v>3781</v>
      </c>
      <c r="RT9" t="s">
        <v>3781</v>
      </c>
      <c r="RU9" t="s">
        <v>3781</v>
      </c>
      <c r="RV9" t="s">
        <v>3781</v>
      </c>
      <c r="RW9" t="s">
        <v>3781</v>
      </c>
      <c r="RX9" t="s">
        <v>3781</v>
      </c>
      <c r="RY9" t="s">
        <v>3781</v>
      </c>
      <c r="RZ9" t="s">
        <v>3781</v>
      </c>
      <c r="SA9" t="s">
        <v>1260</v>
      </c>
      <c r="SB9" t="s">
        <v>3781</v>
      </c>
      <c r="SC9" t="s">
        <v>3781</v>
      </c>
      <c r="SD9" t="s">
        <v>3781</v>
      </c>
      <c r="SE9" t="s">
        <v>3781</v>
      </c>
      <c r="SF9" t="s">
        <v>3781</v>
      </c>
      <c r="SG9" t="s">
        <v>3781</v>
      </c>
      <c r="SH9" t="s">
        <v>3781</v>
      </c>
      <c r="SI9" t="s">
        <v>3781</v>
      </c>
      <c r="SJ9" t="s">
        <v>3781</v>
      </c>
      <c r="SK9" t="s">
        <v>3781</v>
      </c>
      <c r="SL9" t="s">
        <v>3781</v>
      </c>
      <c r="SM9" t="s">
        <v>3781</v>
      </c>
      <c r="SN9" t="s">
        <v>3781</v>
      </c>
      <c r="SO9" t="s">
        <v>991</v>
      </c>
      <c r="SP9" t="s">
        <v>3781</v>
      </c>
      <c r="SQ9" t="s">
        <v>3781</v>
      </c>
      <c r="SR9" t="s">
        <v>3781</v>
      </c>
      <c r="SS9" t="s">
        <v>3781</v>
      </c>
      <c r="ST9" t="s">
        <v>3781</v>
      </c>
      <c r="SU9" t="s">
        <v>3781</v>
      </c>
      <c r="SV9" t="s">
        <v>1715</v>
      </c>
      <c r="SW9" t="s">
        <v>3781</v>
      </c>
      <c r="SX9" t="s">
        <v>3781</v>
      </c>
      <c r="SY9" t="s">
        <v>3781</v>
      </c>
      <c r="SZ9" t="s">
        <v>3781</v>
      </c>
      <c r="TA9" t="s">
        <v>3781</v>
      </c>
      <c r="TB9" t="s">
        <v>3781</v>
      </c>
      <c r="TC9" t="s">
        <v>1009</v>
      </c>
      <c r="TD9" t="s">
        <v>3781</v>
      </c>
      <c r="TE9" t="s">
        <v>3781</v>
      </c>
      <c r="TF9" t="s">
        <v>3781</v>
      </c>
      <c r="TG9" t="s">
        <v>3781</v>
      </c>
      <c r="TH9" t="s">
        <v>3781</v>
      </c>
      <c r="TI9" t="s">
        <v>3781</v>
      </c>
      <c r="TJ9" t="s">
        <v>3781</v>
      </c>
      <c r="TK9" t="s">
        <v>3781</v>
      </c>
      <c r="TL9" t="s">
        <v>3781</v>
      </c>
    </row>
    <row r="10" spans="1:532" x14ac:dyDescent="0.3">
      <c r="A10" t="s">
        <v>3781</v>
      </c>
      <c r="B10" t="s">
        <v>3781</v>
      </c>
      <c r="C10" t="s">
        <v>3781</v>
      </c>
      <c r="D10" t="s">
        <v>3781</v>
      </c>
      <c r="E10" t="s">
        <v>3781</v>
      </c>
      <c r="F10" t="s">
        <v>3781</v>
      </c>
      <c r="G10" t="s">
        <v>3781</v>
      </c>
      <c r="H10" t="s">
        <v>3781</v>
      </c>
      <c r="I10" t="s">
        <v>3781</v>
      </c>
      <c r="J10" t="s">
        <v>3781</v>
      </c>
      <c r="K10" t="s">
        <v>3781</v>
      </c>
      <c r="L10" t="s">
        <v>3781</v>
      </c>
      <c r="M10" t="s">
        <v>3781</v>
      </c>
      <c r="N10" t="s">
        <v>3781</v>
      </c>
      <c r="O10" t="s">
        <v>3781</v>
      </c>
      <c r="P10" t="s">
        <v>3781</v>
      </c>
      <c r="Q10" t="s">
        <v>3781</v>
      </c>
      <c r="R10" t="s">
        <v>3781</v>
      </c>
      <c r="S10" t="s">
        <v>3781</v>
      </c>
      <c r="T10" t="s">
        <v>3781</v>
      </c>
      <c r="U10" t="s">
        <v>3781</v>
      </c>
      <c r="V10" t="s">
        <v>3781</v>
      </c>
      <c r="W10" t="s">
        <v>3781</v>
      </c>
      <c r="X10" t="s">
        <v>3781</v>
      </c>
      <c r="Y10" t="s">
        <v>3781</v>
      </c>
      <c r="Z10" t="s">
        <v>3781</v>
      </c>
      <c r="AA10" t="s">
        <v>3781</v>
      </c>
      <c r="AB10" t="s">
        <v>3781</v>
      </c>
      <c r="AC10" t="s">
        <v>3781</v>
      </c>
      <c r="AD10" t="s">
        <v>3781</v>
      </c>
      <c r="AE10" t="s">
        <v>3781</v>
      </c>
      <c r="AF10" t="s">
        <v>3781</v>
      </c>
      <c r="AG10" t="s">
        <v>3781</v>
      </c>
      <c r="AH10" t="s">
        <v>3781</v>
      </c>
      <c r="AI10" t="s">
        <v>1143</v>
      </c>
      <c r="AJ10" t="s">
        <v>3781</v>
      </c>
      <c r="AK10" t="s">
        <v>3781</v>
      </c>
      <c r="AL10" t="s">
        <v>3781</v>
      </c>
      <c r="AM10" t="s">
        <v>3781</v>
      </c>
      <c r="AN10" t="s">
        <v>3781</v>
      </c>
      <c r="AO10" t="s">
        <v>3781</v>
      </c>
      <c r="AP10" t="s">
        <v>3781</v>
      </c>
      <c r="AQ10" t="s">
        <v>3781</v>
      </c>
      <c r="AR10" t="s">
        <v>3781</v>
      </c>
      <c r="AS10" t="s">
        <v>3781</v>
      </c>
      <c r="AT10" t="s">
        <v>3781</v>
      </c>
      <c r="AU10" t="s">
        <v>3781</v>
      </c>
      <c r="AV10" t="s">
        <v>3781</v>
      </c>
      <c r="AW10" t="s">
        <v>3781</v>
      </c>
      <c r="AX10" t="s">
        <v>3781</v>
      </c>
      <c r="AY10" t="s">
        <v>3781</v>
      </c>
      <c r="AZ10" t="s">
        <v>3781</v>
      </c>
      <c r="BA10" t="s">
        <v>3781</v>
      </c>
      <c r="BB10" t="s">
        <v>3781</v>
      </c>
      <c r="BC10" t="s">
        <v>3781</v>
      </c>
      <c r="BD10" t="s">
        <v>3781</v>
      </c>
      <c r="BE10" t="s">
        <v>3781</v>
      </c>
      <c r="BF10" t="s">
        <v>3781</v>
      </c>
      <c r="BG10" t="s">
        <v>3781</v>
      </c>
      <c r="BH10" t="s">
        <v>3781</v>
      </c>
      <c r="BI10" t="s">
        <v>3781</v>
      </c>
      <c r="BJ10" t="s">
        <v>3781</v>
      </c>
      <c r="BK10" t="s">
        <v>3781</v>
      </c>
      <c r="BL10" t="s">
        <v>3781</v>
      </c>
      <c r="BM10" t="s">
        <v>3781</v>
      </c>
      <c r="BN10" t="s">
        <v>3781</v>
      </c>
      <c r="BO10" t="s">
        <v>3781</v>
      </c>
      <c r="BP10" t="s">
        <v>3781</v>
      </c>
      <c r="BQ10" t="s">
        <v>3781</v>
      </c>
      <c r="BR10" t="s">
        <v>3781</v>
      </c>
      <c r="BS10" t="s">
        <v>3781</v>
      </c>
      <c r="BT10" t="s">
        <v>3781</v>
      </c>
      <c r="BU10" t="s">
        <v>3781</v>
      </c>
      <c r="BV10" t="s">
        <v>3781</v>
      </c>
      <c r="BW10" t="s">
        <v>3781</v>
      </c>
      <c r="BX10" t="s">
        <v>3781</v>
      </c>
      <c r="BY10" t="s">
        <v>3781</v>
      </c>
      <c r="BZ10" t="s">
        <v>3781</v>
      </c>
      <c r="CA10" t="s">
        <v>3781</v>
      </c>
      <c r="CB10" t="s">
        <v>3781</v>
      </c>
      <c r="CC10" t="s">
        <v>3781</v>
      </c>
      <c r="CD10" t="s">
        <v>3781</v>
      </c>
      <c r="CE10" t="s">
        <v>3781</v>
      </c>
      <c r="CF10" t="s">
        <v>3781</v>
      </c>
      <c r="CG10" t="s">
        <v>3781</v>
      </c>
      <c r="CH10" t="s">
        <v>3781</v>
      </c>
      <c r="CI10" t="s">
        <v>3781</v>
      </c>
      <c r="CJ10" t="s">
        <v>3781</v>
      </c>
      <c r="CK10" t="s">
        <v>3781</v>
      </c>
      <c r="CL10" t="s">
        <v>648</v>
      </c>
      <c r="CM10" t="s">
        <v>3781</v>
      </c>
      <c r="CN10" t="s">
        <v>3781</v>
      </c>
      <c r="CO10" t="s">
        <v>3781</v>
      </c>
      <c r="CP10" t="s">
        <v>3781</v>
      </c>
      <c r="CQ10" t="s">
        <v>3781</v>
      </c>
      <c r="CR10" t="s">
        <v>3781</v>
      </c>
      <c r="CS10" t="s">
        <v>3781</v>
      </c>
      <c r="CT10" t="s">
        <v>3781</v>
      </c>
      <c r="CU10" t="s">
        <v>3781</v>
      </c>
      <c r="CV10" t="s">
        <v>3781</v>
      </c>
      <c r="CW10" t="s">
        <v>3781</v>
      </c>
      <c r="CX10" t="s">
        <v>3781</v>
      </c>
      <c r="CY10" t="s">
        <v>3781</v>
      </c>
      <c r="CZ10" t="s">
        <v>3781</v>
      </c>
      <c r="DA10" t="s">
        <v>3781</v>
      </c>
      <c r="DB10" t="s">
        <v>3781</v>
      </c>
      <c r="DC10" t="s">
        <v>3781</v>
      </c>
      <c r="DD10" t="s">
        <v>3781</v>
      </c>
      <c r="DE10" t="s">
        <v>3781</v>
      </c>
      <c r="DF10" t="s">
        <v>3781</v>
      </c>
      <c r="DG10" t="s">
        <v>3781</v>
      </c>
      <c r="DH10" t="s">
        <v>3781</v>
      </c>
      <c r="DI10" t="s">
        <v>3781</v>
      </c>
      <c r="DJ10" t="s">
        <v>3781</v>
      </c>
      <c r="DK10" t="s">
        <v>3781</v>
      </c>
      <c r="DL10" t="s">
        <v>3781</v>
      </c>
      <c r="DM10" t="s">
        <v>3781</v>
      </c>
      <c r="DN10" t="s">
        <v>3781</v>
      </c>
      <c r="DO10" t="s">
        <v>3781</v>
      </c>
      <c r="DP10" t="s">
        <v>3781</v>
      </c>
      <c r="DQ10" t="s">
        <v>3781</v>
      </c>
      <c r="DR10" t="s">
        <v>3781</v>
      </c>
      <c r="DS10" t="s">
        <v>3781</v>
      </c>
      <c r="DT10" t="s">
        <v>3781</v>
      </c>
      <c r="DU10" t="s">
        <v>3781</v>
      </c>
      <c r="DV10" t="s">
        <v>3781</v>
      </c>
      <c r="DW10" t="s">
        <v>3781</v>
      </c>
      <c r="DX10" t="s">
        <v>3781</v>
      </c>
      <c r="DY10" t="s">
        <v>3781</v>
      </c>
      <c r="DZ10" t="s">
        <v>3781</v>
      </c>
      <c r="EA10" t="s">
        <v>3781</v>
      </c>
      <c r="EB10" t="s">
        <v>3781</v>
      </c>
      <c r="EC10" t="s">
        <v>3781</v>
      </c>
      <c r="ED10" t="s">
        <v>3781</v>
      </c>
      <c r="EE10" t="s">
        <v>3781</v>
      </c>
      <c r="EF10" t="s">
        <v>3781</v>
      </c>
      <c r="EG10" t="s">
        <v>3781</v>
      </c>
      <c r="EH10" t="s">
        <v>1785</v>
      </c>
      <c r="EI10" t="s">
        <v>3781</v>
      </c>
      <c r="EJ10" t="s">
        <v>3781</v>
      </c>
      <c r="EK10" t="s">
        <v>3781</v>
      </c>
      <c r="EL10" t="s">
        <v>3781</v>
      </c>
      <c r="EM10" t="s">
        <v>1349</v>
      </c>
      <c r="EN10" t="s">
        <v>1219</v>
      </c>
      <c r="EO10" t="s">
        <v>3781</v>
      </c>
      <c r="EP10" t="s">
        <v>3781</v>
      </c>
      <c r="EQ10" t="s">
        <v>3781</v>
      </c>
      <c r="ER10" t="s">
        <v>1685</v>
      </c>
      <c r="ES10" t="s">
        <v>3781</v>
      </c>
      <c r="ET10" t="s">
        <v>3781</v>
      </c>
      <c r="EU10" t="s">
        <v>3781</v>
      </c>
      <c r="EV10" t="s">
        <v>3781</v>
      </c>
      <c r="EW10" t="s">
        <v>3781</v>
      </c>
      <c r="EX10" t="s">
        <v>3781</v>
      </c>
      <c r="EY10" t="s">
        <v>3781</v>
      </c>
      <c r="EZ10" t="s">
        <v>3781</v>
      </c>
      <c r="FA10" t="s">
        <v>3781</v>
      </c>
      <c r="FB10" t="s">
        <v>3781</v>
      </c>
      <c r="FC10" t="s">
        <v>3781</v>
      </c>
      <c r="FD10" t="s">
        <v>3781</v>
      </c>
      <c r="FE10" t="s">
        <v>3781</v>
      </c>
      <c r="FF10" t="s">
        <v>3781</v>
      </c>
      <c r="FG10" t="s">
        <v>3781</v>
      </c>
      <c r="FH10" t="s">
        <v>3781</v>
      </c>
      <c r="FI10" t="s">
        <v>3781</v>
      </c>
      <c r="FJ10" t="s">
        <v>3781</v>
      </c>
      <c r="FK10" t="s">
        <v>3781</v>
      </c>
      <c r="FL10" t="s">
        <v>3781</v>
      </c>
      <c r="FM10" t="s">
        <v>3781</v>
      </c>
      <c r="FN10" t="s">
        <v>3781</v>
      </c>
      <c r="FO10" t="s">
        <v>3781</v>
      </c>
      <c r="FP10" t="s">
        <v>3781</v>
      </c>
      <c r="FQ10" t="s">
        <v>3781</v>
      </c>
      <c r="FR10" t="s">
        <v>3781</v>
      </c>
      <c r="FS10" t="s">
        <v>3781</v>
      </c>
      <c r="FT10" t="s">
        <v>3781</v>
      </c>
      <c r="FU10" t="s">
        <v>3781</v>
      </c>
      <c r="FV10" t="s">
        <v>3781</v>
      </c>
      <c r="FW10" t="s">
        <v>3781</v>
      </c>
      <c r="FX10" t="s">
        <v>3781</v>
      </c>
      <c r="FY10" t="s">
        <v>3781</v>
      </c>
      <c r="FZ10" t="s">
        <v>3781</v>
      </c>
      <c r="GA10" t="s">
        <v>3781</v>
      </c>
      <c r="GB10" t="s">
        <v>3781</v>
      </c>
      <c r="GC10" t="s">
        <v>3781</v>
      </c>
      <c r="GD10" t="s">
        <v>3781</v>
      </c>
      <c r="GE10" t="s">
        <v>3781</v>
      </c>
      <c r="GF10" t="s">
        <v>3781</v>
      </c>
      <c r="GG10" t="s">
        <v>3781</v>
      </c>
      <c r="GH10" t="s">
        <v>3781</v>
      </c>
      <c r="GI10" t="s">
        <v>3781</v>
      </c>
      <c r="GJ10" t="s">
        <v>3781</v>
      </c>
      <c r="GK10" t="s">
        <v>3781</v>
      </c>
      <c r="GL10" t="s">
        <v>3781</v>
      </c>
      <c r="GM10" t="s">
        <v>3781</v>
      </c>
      <c r="GN10" t="s">
        <v>3781</v>
      </c>
      <c r="GO10" t="s">
        <v>3781</v>
      </c>
      <c r="GP10" t="s">
        <v>3781</v>
      </c>
      <c r="GQ10" t="s">
        <v>3781</v>
      </c>
      <c r="GR10" t="s">
        <v>3781</v>
      </c>
      <c r="GS10" t="s">
        <v>3781</v>
      </c>
      <c r="GT10" t="s">
        <v>3781</v>
      </c>
      <c r="GU10" t="s">
        <v>3781</v>
      </c>
      <c r="GV10" t="s">
        <v>3781</v>
      </c>
      <c r="GW10" t="s">
        <v>3781</v>
      </c>
      <c r="GX10" t="s">
        <v>3781</v>
      </c>
      <c r="GY10" t="s">
        <v>3781</v>
      </c>
      <c r="GZ10" t="s">
        <v>3781</v>
      </c>
      <c r="HA10" t="s">
        <v>1222</v>
      </c>
      <c r="HB10" t="s">
        <v>3781</v>
      </c>
      <c r="HC10" t="s">
        <v>3781</v>
      </c>
      <c r="HD10" t="s">
        <v>3781</v>
      </c>
      <c r="HE10" t="s">
        <v>3781</v>
      </c>
      <c r="HF10" t="s">
        <v>3781</v>
      </c>
      <c r="HG10" t="s">
        <v>894</v>
      </c>
      <c r="HH10" t="s">
        <v>3781</v>
      </c>
      <c r="HJ10" t="s">
        <v>3781</v>
      </c>
      <c r="HK10" t="s">
        <v>1317</v>
      </c>
      <c r="HL10" t="s">
        <v>3781</v>
      </c>
      <c r="HM10" t="s">
        <v>3781</v>
      </c>
      <c r="HN10" t="s">
        <v>1257</v>
      </c>
      <c r="HO10" t="s">
        <v>3781</v>
      </c>
      <c r="HP10" t="s">
        <v>3781</v>
      </c>
      <c r="HQ10" t="s">
        <v>3781</v>
      </c>
      <c r="HR10" t="s">
        <v>3781</v>
      </c>
      <c r="HS10" t="s">
        <v>3781</v>
      </c>
      <c r="HT10" t="s">
        <v>3781</v>
      </c>
      <c r="HU10" t="s">
        <v>3781</v>
      </c>
      <c r="HV10" t="s">
        <v>3781</v>
      </c>
      <c r="HW10" t="s">
        <v>3781</v>
      </c>
      <c r="HX10" t="s">
        <v>3781</v>
      </c>
      <c r="HY10" t="s">
        <v>3781</v>
      </c>
      <c r="HZ10" t="s">
        <v>3781</v>
      </c>
      <c r="IA10" t="s">
        <v>3781</v>
      </c>
      <c r="IB10" t="s">
        <v>3781</v>
      </c>
      <c r="IC10" t="s">
        <v>3781</v>
      </c>
      <c r="ID10" t="s">
        <v>3781</v>
      </c>
      <c r="IE10" t="s">
        <v>3781</v>
      </c>
      <c r="IF10" t="s">
        <v>3781</v>
      </c>
      <c r="IG10" t="s">
        <v>3781</v>
      </c>
      <c r="IH10" t="s">
        <v>3781</v>
      </c>
      <c r="II10" t="s">
        <v>3781</v>
      </c>
      <c r="IJ10" t="s">
        <v>3781</v>
      </c>
      <c r="IK10" t="s">
        <v>3781</v>
      </c>
      <c r="IL10" t="s">
        <v>3781</v>
      </c>
      <c r="IM10" t="s">
        <v>3781</v>
      </c>
      <c r="IN10" t="s">
        <v>3781</v>
      </c>
      <c r="IO10" t="s">
        <v>3781</v>
      </c>
      <c r="IP10" t="s">
        <v>3781</v>
      </c>
      <c r="IQ10" t="s">
        <v>3781</v>
      </c>
      <c r="IR10" t="s">
        <v>3781</v>
      </c>
      <c r="IS10" t="s">
        <v>3781</v>
      </c>
      <c r="IT10" t="s">
        <v>3781</v>
      </c>
      <c r="IU10" t="s">
        <v>1176</v>
      </c>
      <c r="IV10" t="s">
        <v>3781</v>
      </c>
      <c r="IW10" t="s">
        <v>3781</v>
      </c>
      <c r="IX10" t="s">
        <v>3781</v>
      </c>
      <c r="IY10" t="s">
        <v>3781</v>
      </c>
      <c r="IZ10" t="s">
        <v>3781</v>
      </c>
      <c r="JA10" t="s">
        <v>3781</v>
      </c>
      <c r="JB10" t="s">
        <v>3781</v>
      </c>
      <c r="JC10" t="s">
        <v>845</v>
      </c>
      <c r="JD10" t="s">
        <v>3781</v>
      </c>
      <c r="JE10" t="s">
        <v>3781</v>
      </c>
      <c r="JF10" t="s">
        <v>3781</v>
      </c>
      <c r="JG10" t="s">
        <v>3781</v>
      </c>
      <c r="JH10" t="s">
        <v>3781</v>
      </c>
      <c r="JI10" t="s">
        <v>3781</v>
      </c>
      <c r="JJ10" t="s">
        <v>3781</v>
      </c>
      <c r="JK10" t="s">
        <v>3781</v>
      </c>
      <c r="JL10" t="s">
        <v>3781</v>
      </c>
      <c r="JM10" t="s">
        <v>3781</v>
      </c>
      <c r="JN10" t="s">
        <v>3781</v>
      </c>
      <c r="JO10" t="s">
        <v>3781</v>
      </c>
      <c r="JP10" t="s">
        <v>3781</v>
      </c>
      <c r="JQ10" t="s">
        <v>3781</v>
      </c>
      <c r="JR10" t="s">
        <v>3781</v>
      </c>
      <c r="JS10" t="s">
        <v>3781</v>
      </c>
      <c r="JT10" t="s">
        <v>3781</v>
      </c>
      <c r="JU10" t="s">
        <v>3781</v>
      </c>
      <c r="JV10" t="s">
        <v>3781</v>
      </c>
      <c r="JW10" t="s">
        <v>3781</v>
      </c>
      <c r="JX10" t="s">
        <v>3781</v>
      </c>
      <c r="JY10" t="s">
        <v>3781</v>
      </c>
      <c r="JZ10" t="s">
        <v>3781</v>
      </c>
      <c r="KA10" t="s">
        <v>3781</v>
      </c>
      <c r="KB10" t="s">
        <v>3781</v>
      </c>
      <c r="KC10" t="s">
        <v>3781</v>
      </c>
      <c r="KD10" t="s">
        <v>3781</v>
      </c>
      <c r="KE10" t="s">
        <v>3781</v>
      </c>
      <c r="KF10" t="s">
        <v>3781</v>
      </c>
      <c r="KG10" t="s">
        <v>3781</v>
      </c>
      <c r="KH10" t="s">
        <v>3781</v>
      </c>
      <c r="KI10" t="s">
        <v>3781</v>
      </c>
      <c r="KJ10" t="s">
        <v>3781</v>
      </c>
      <c r="KK10" t="s">
        <v>3781</v>
      </c>
      <c r="KL10" t="s">
        <v>3781</v>
      </c>
      <c r="KM10" t="s">
        <v>1852</v>
      </c>
      <c r="KN10" t="s">
        <v>3781</v>
      </c>
      <c r="KO10" t="s">
        <v>3781</v>
      </c>
      <c r="KP10" t="s">
        <v>3781</v>
      </c>
      <c r="KQ10" t="s">
        <v>3781</v>
      </c>
      <c r="KR10" t="s">
        <v>3781</v>
      </c>
      <c r="KS10" t="s">
        <v>3781</v>
      </c>
      <c r="KT10" t="s">
        <v>3781</v>
      </c>
      <c r="KU10" t="s">
        <v>3781</v>
      </c>
      <c r="KV10" t="s">
        <v>3781</v>
      </c>
      <c r="KW10" t="s">
        <v>3781</v>
      </c>
      <c r="KX10" t="s">
        <v>3781</v>
      </c>
      <c r="KY10" t="s">
        <v>3781</v>
      </c>
      <c r="KZ10" t="s">
        <v>3781</v>
      </c>
      <c r="LA10" t="s">
        <v>3781</v>
      </c>
      <c r="LB10" t="s">
        <v>3781</v>
      </c>
      <c r="LC10" t="s">
        <v>3781</v>
      </c>
      <c r="LD10" t="s">
        <v>3781</v>
      </c>
      <c r="LE10" t="s">
        <v>3781</v>
      </c>
      <c r="LF10" t="s">
        <v>3781</v>
      </c>
      <c r="LG10" t="s">
        <v>3781</v>
      </c>
      <c r="LH10" t="s">
        <v>3781</v>
      </c>
      <c r="LI10" t="s">
        <v>3781</v>
      </c>
      <c r="LJ10" t="s">
        <v>3781</v>
      </c>
      <c r="LK10" t="s">
        <v>3781</v>
      </c>
      <c r="LL10" t="s">
        <v>3781</v>
      </c>
      <c r="LM10" t="s">
        <v>3781</v>
      </c>
      <c r="LN10" t="s">
        <v>3781</v>
      </c>
      <c r="LO10" t="s">
        <v>3781</v>
      </c>
      <c r="LP10" t="s">
        <v>3781</v>
      </c>
      <c r="LQ10" t="s">
        <v>3781</v>
      </c>
      <c r="LR10" t="s">
        <v>3781</v>
      </c>
      <c r="LS10" t="s">
        <v>3781</v>
      </c>
      <c r="LT10" t="s">
        <v>3781</v>
      </c>
      <c r="LU10" t="s">
        <v>3781</v>
      </c>
      <c r="LV10" t="s">
        <v>3781</v>
      </c>
      <c r="LW10" t="s">
        <v>3781</v>
      </c>
      <c r="LX10" t="s">
        <v>3781</v>
      </c>
      <c r="LY10" t="s">
        <v>3781</v>
      </c>
      <c r="LZ10" t="s">
        <v>3781</v>
      </c>
      <c r="MA10" t="s">
        <v>3781</v>
      </c>
      <c r="MB10" t="s">
        <v>3781</v>
      </c>
      <c r="MC10" t="s">
        <v>3781</v>
      </c>
      <c r="MD10" t="s">
        <v>3781</v>
      </c>
      <c r="ME10" t="s">
        <v>861</v>
      </c>
      <c r="MF10" t="s">
        <v>3781</v>
      </c>
      <c r="MG10" t="s">
        <v>3781</v>
      </c>
      <c r="MH10" t="s">
        <v>3781</v>
      </c>
      <c r="MI10" t="s">
        <v>3781</v>
      </c>
      <c r="MJ10" t="s">
        <v>3781</v>
      </c>
      <c r="MK10" t="s">
        <v>3781</v>
      </c>
      <c r="ML10" t="s">
        <v>3781</v>
      </c>
      <c r="MM10" t="s">
        <v>3781</v>
      </c>
      <c r="MN10" t="s">
        <v>3781</v>
      </c>
      <c r="MO10" t="s">
        <v>3781</v>
      </c>
      <c r="MP10" t="s">
        <v>3781</v>
      </c>
      <c r="MQ10" t="s">
        <v>3781</v>
      </c>
      <c r="MR10" t="s">
        <v>3781</v>
      </c>
      <c r="MS10" t="s">
        <v>3781</v>
      </c>
      <c r="MT10" t="s">
        <v>3781</v>
      </c>
      <c r="MU10" t="s">
        <v>3781</v>
      </c>
      <c r="MV10" t="s">
        <v>3781</v>
      </c>
      <c r="MW10" t="s">
        <v>3781</v>
      </c>
      <c r="MX10" t="s">
        <v>3781</v>
      </c>
      <c r="MY10" t="s">
        <v>3781</v>
      </c>
      <c r="MZ10" t="s">
        <v>3781</v>
      </c>
      <c r="NA10" t="s">
        <v>3781</v>
      </c>
      <c r="NB10" t="s">
        <v>3781</v>
      </c>
      <c r="NC10" t="s">
        <v>3781</v>
      </c>
      <c r="ND10" t="s">
        <v>3781</v>
      </c>
      <c r="NE10" t="s">
        <v>3781</v>
      </c>
      <c r="NF10" t="s">
        <v>3781</v>
      </c>
      <c r="NG10" t="s">
        <v>3781</v>
      </c>
      <c r="NH10" t="s">
        <v>3781</v>
      </c>
      <c r="NI10" t="s">
        <v>3781</v>
      </c>
      <c r="NJ10" t="s">
        <v>3781</v>
      </c>
      <c r="NK10" t="s">
        <v>1626</v>
      </c>
      <c r="NL10" s="3" t="s">
        <v>1861</v>
      </c>
      <c r="NM10" t="s">
        <v>3781</v>
      </c>
      <c r="NN10" t="s">
        <v>3781</v>
      </c>
      <c r="NO10" t="s">
        <v>3781</v>
      </c>
      <c r="NP10" t="s">
        <v>3781</v>
      </c>
      <c r="NQ10" t="s">
        <v>3781</v>
      </c>
      <c r="NR10" t="s">
        <v>3781</v>
      </c>
      <c r="NS10" t="s">
        <v>3781</v>
      </c>
      <c r="NT10" t="s">
        <v>3781</v>
      </c>
      <c r="NU10" t="s">
        <v>3781</v>
      </c>
      <c r="NV10" t="s">
        <v>3781</v>
      </c>
      <c r="NW10" t="s">
        <v>3781</v>
      </c>
      <c r="NX10" t="s">
        <v>3781</v>
      </c>
      <c r="NY10" t="s">
        <v>3781</v>
      </c>
      <c r="NZ10" t="s">
        <v>3781</v>
      </c>
      <c r="OA10" t="s">
        <v>3781</v>
      </c>
      <c r="OB10" t="s">
        <v>3781</v>
      </c>
      <c r="OC10" t="s">
        <v>3781</v>
      </c>
      <c r="OD10" t="s">
        <v>3781</v>
      </c>
      <c r="OE10" t="s">
        <v>3781</v>
      </c>
      <c r="OF10" t="s">
        <v>3781</v>
      </c>
      <c r="OG10" t="s">
        <v>3781</v>
      </c>
      <c r="OH10" t="s">
        <v>3781</v>
      </c>
      <c r="OI10" t="s">
        <v>3781</v>
      </c>
      <c r="OJ10" t="s">
        <v>3781</v>
      </c>
      <c r="OK10" t="s">
        <v>3781</v>
      </c>
      <c r="OL10" t="s">
        <v>3781</v>
      </c>
      <c r="OM10" t="s">
        <v>3781</v>
      </c>
      <c r="ON10" t="s">
        <v>3781</v>
      </c>
      <c r="OO10" t="s">
        <v>766</v>
      </c>
      <c r="OP10" t="s">
        <v>1193</v>
      </c>
      <c r="OQ10" t="s">
        <v>3781</v>
      </c>
      <c r="OR10" t="s">
        <v>3781</v>
      </c>
      <c r="OS10" t="s">
        <v>3781</v>
      </c>
      <c r="OT10" t="s">
        <v>3781</v>
      </c>
      <c r="OU10" t="s">
        <v>3781</v>
      </c>
      <c r="OV10" t="s">
        <v>3781</v>
      </c>
      <c r="OW10" t="s">
        <v>3781</v>
      </c>
      <c r="OX10" t="s">
        <v>3781</v>
      </c>
      <c r="OY10" t="s">
        <v>3781</v>
      </c>
      <c r="OZ10" t="s">
        <v>3781</v>
      </c>
      <c r="PA10" t="s">
        <v>3781</v>
      </c>
      <c r="PB10" t="s">
        <v>3781</v>
      </c>
      <c r="PC10" t="s">
        <v>1911</v>
      </c>
      <c r="PD10" t="s">
        <v>3781</v>
      </c>
      <c r="PE10" t="s">
        <v>1824</v>
      </c>
      <c r="PF10" t="s">
        <v>3781</v>
      </c>
      <c r="PG10" t="s">
        <v>3781</v>
      </c>
      <c r="PH10" t="s">
        <v>3781</v>
      </c>
      <c r="PI10" t="s">
        <v>3781</v>
      </c>
      <c r="PJ10" t="s">
        <v>3781</v>
      </c>
      <c r="PK10" t="s">
        <v>3781</v>
      </c>
      <c r="PL10" t="s">
        <v>3781</v>
      </c>
      <c r="PM10" t="s">
        <v>3781</v>
      </c>
      <c r="PN10" t="s">
        <v>3781</v>
      </c>
      <c r="PO10" t="s">
        <v>3781</v>
      </c>
      <c r="PP10" t="s">
        <v>3781</v>
      </c>
      <c r="PQ10" t="s">
        <v>3781</v>
      </c>
      <c r="PR10" t="s">
        <v>3781</v>
      </c>
      <c r="PS10" t="s">
        <v>3781</v>
      </c>
      <c r="PT10" t="s">
        <v>3781</v>
      </c>
      <c r="PU10" t="s">
        <v>3781</v>
      </c>
      <c r="PV10" t="s">
        <v>3781</v>
      </c>
      <c r="PW10" t="s">
        <v>3781</v>
      </c>
      <c r="PX10" t="s">
        <v>3781</v>
      </c>
      <c r="PY10" t="s">
        <v>3781</v>
      </c>
      <c r="PZ10" t="s">
        <v>3781</v>
      </c>
      <c r="QA10" t="s">
        <v>3781</v>
      </c>
      <c r="QB10" t="s">
        <v>3781</v>
      </c>
      <c r="QC10" t="s">
        <v>3781</v>
      </c>
      <c r="QD10" t="s">
        <v>3781</v>
      </c>
      <c r="QE10" t="s">
        <v>3781</v>
      </c>
      <c r="QF10" t="s">
        <v>3781</v>
      </c>
      <c r="QG10" t="s">
        <v>3781</v>
      </c>
      <c r="QH10" t="s">
        <v>3781</v>
      </c>
      <c r="QI10" t="s">
        <v>3781</v>
      </c>
      <c r="QJ10" t="s">
        <v>3781</v>
      </c>
      <c r="QK10" t="s">
        <v>3781</v>
      </c>
      <c r="QL10" t="s">
        <v>3781</v>
      </c>
      <c r="QM10" t="s">
        <v>3781</v>
      </c>
      <c r="QN10" t="s">
        <v>3781</v>
      </c>
      <c r="QO10" t="s">
        <v>3781</v>
      </c>
      <c r="QP10" t="s">
        <v>3781</v>
      </c>
      <c r="QQ10" t="s">
        <v>3781</v>
      </c>
      <c r="QR10" t="s">
        <v>3781</v>
      </c>
      <c r="QS10" t="s">
        <v>3781</v>
      </c>
      <c r="QT10" t="s">
        <v>1042</v>
      </c>
      <c r="QU10" t="s">
        <v>3781</v>
      </c>
      <c r="QV10" t="s">
        <v>3781</v>
      </c>
      <c r="QW10" t="s">
        <v>3781</v>
      </c>
      <c r="QX10" t="s">
        <v>3781</v>
      </c>
      <c r="QY10" t="s">
        <v>675</v>
      </c>
      <c r="QZ10" t="s">
        <v>3781</v>
      </c>
      <c r="RA10" t="s">
        <v>2072</v>
      </c>
      <c r="RB10" t="s">
        <v>3781</v>
      </c>
      <c r="RC10" t="s">
        <v>3781</v>
      </c>
      <c r="RD10" t="s">
        <v>3781</v>
      </c>
      <c r="RE10" t="s">
        <v>3781</v>
      </c>
      <c r="RF10" t="s">
        <v>3781</v>
      </c>
      <c r="RG10" t="s">
        <v>3781</v>
      </c>
      <c r="RH10" t="s">
        <v>3781</v>
      </c>
      <c r="RI10" t="s">
        <v>3781</v>
      </c>
      <c r="RJ10" t="s">
        <v>3781</v>
      </c>
      <c r="RK10" t="s">
        <v>3781</v>
      </c>
      <c r="RL10" t="s">
        <v>3781</v>
      </c>
      <c r="RM10" t="s">
        <v>3781</v>
      </c>
      <c r="RN10" t="s">
        <v>3781</v>
      </c>
      <c r="RO10" t="s">
        <v>3781</v>
      </c>
      <c r="RP10" t="s">
        <v>3781</v>
      </c>
      <c r="RQ10" t="s">
        <v>3781</v>
      </c>
      <c r="RR10" t="s">
        <v>3781</v>
      </c>
      <c r="RS10" t="s">
        <v>3781</v>
      </c>
      <c r="RT10" t="s">
        <v>3781</v>
      </c>
      <c r="RU10" t="s">
        <v>3781</v>
      </c>
      <c r="RV10" t="s">
        <v>3781</v>
      </c>
      <c r="RW10" t="s">
        <v>3781</v>
      </c>
      <c r="RX10" t="s">
        <v>3781</v>
      </c>
      <c r="RY10" t="s">
        <v>3781</v>
      </c>
      <c r="RZ10" t="s">
        <v>3781</v>
      </c>
      <c r="SA10" t="s">
        <v>609</v>
      </c>
      <c r="SB10" t="s">
        <v>3781</v>
      </c>
      <c r="SC10" t="s">
        <v>3781</v>
      </c>
      <c r="SD10" t="s">
        <v>3781</v>
      </c>
      <c r="SE10" t="s">
        <v>3781</v>
      </c>
      <c r="SF10" t="s">
        <v>3781</v>
      </c>
      <c r="SG10" t="s">
        <v>3781</v>
      </c>
      <c r="SH10" t="s">
        <v>3781</v>
      </c>
      <c r="SI10" t="s">
        <v>3781</v>
      </c>
      <c r="SJ10" t="s">
        <v>3781</v>
      </c>
      <c r="SK10" t="s">
        <v>3781</v>
      </c>
      <c r="SL10" t="s">
        <v>3781</v>
      </c>
      <c r="SM10" t="s">
        <v>3781</v>
      </c>
      <c r="SN10" t="s">
        <v>3781</v>
      </c>
      <c r="SO10" t="s">
        <v>3781</v>
      </c>
      <c r="SP10" t="s">
        <v>3781</v>
      </c>
      <c r="SQ10" t="s">
        <v>3781</v>
      </c>
      <c r="SR10" t="s">
        <v>3781</v>
      </c>
      <c r="SS10" t="s">
        <v>3781</v>
      </c>
      <c r="ST10" t="s">
        <v>3781</v>
      </c>
      <c r="SU10" t="s">
        <v>3781</v>
      </c>
      <c r="SV10" t="s">
        <v>1719</v>
      </c>
      <c r="SW10" t="s">
        <v>3781</v>
      </c>
      <c r="SX10" t="s">
        <v>3781</v>
      </c>
      <c r="SY10" t="s">
        <v>3781</v>
      </c>
      <c r="SZ10" t="s">
        <v>3781</v>
      </c>
      <c r="TA10" t="s">
        <v>3781</v>
      </c>
      <c r="TB10" t="s">
        <v>3781</v>
      </c>
      <c r="TC10" t="s">
        <v>3781</v>
      </c>
      <c r="TD10" t="s">
        <v>3781</v>
      </c>
      <c r="TE10" t="s">
        <v>3781</v>
      </c>
      <c r="TF10" t="s">
        <v>3781</v>
      </c>
      <c r="TG10" t="s">
        <v>3781</v>
      </c>
      <c r="TH10" t="s">
        <v>3781</v>
      </c>
      <c r="TI10" t="s">
        <v>3781</v>
      </c>
      <c r="TJ10" t="s">
        <v>3781</v>
      </c>
      <c r="TK10" t="s">
        <v>3781</v>
      </c>
      <c r="TL10" t="s">
        <v>3781</v>
      </c>
    </row>
    <row r="11" spans="1:532" x14ac:dyDescent="0.3">
      <c r="A11" t="s">
        <v>3781</v>
      </c>
      <c r="B11" t="s">
        <v>3781</v>
      </c>
      <c r="C11" t="s">
        <v>3781</v>
      </c>
      <c r="D11" t="s">
        <v>3781</v>
      </c>
      <c r="E11" t="s">
        <v>3781</v>
      </c>
      <c r="F11" t="s">
        <v>3781</v>
      </c>
      <c r="G11" t="s">
        <v>3781</v>
      </c>
      <c r="H11" t="s">
        <v>3781</v>
      </c>
      <c r="I11" t="s">
        <v>3781</v>
      </c>
      <c r="J11" t="s">
        <v>3781</v>
      </c>
      <c r="K11" t="s">
        <v>3781</v>
      </c>
      <c r="L11" t="s">
        <v>3781</v>
      </c>
      <c r="M11" t="s">
        <v>3781</v>
      </c>
      <c r="N11" t="s">
        <v>3781</v>
      </c>
      <c r="O11" t="s">
        <v>3781</v>
      </c>
      <c r="P11" t="s">
        <v>3781</v>
      </c>
      <c r="Q11" t="s">
        <v>3781</v>
      </c>
      <c r="R11" t="s">
        <v>3781</v>
      </c>
      <c r="S11" t="s">
        <v>3781</v>
      </c>
      <c r="T11" t="s">
        <v>3781</v>
      </c>
      <c r="U11" t="s">
        <v>3781</v>
      </c>
      <c r="V11" t="s">
        <v>3781</v>
      </c>
      <c r="W11" t="s">
        <v>3781</v>
      </c>
      <c r="X11" t="s">
        <v>3781</v>
      </c>
      <c r="Y11" t="s">
        <v>3781</v>
      </c>
      <c r="Z11" t="s">
        <v>3781</v>
      </c>
      <c r="AA11" t="s">
        <v>3781</v>
      </c>
      <c r="AB11" t="s">
        <v>3781</v>
      </c>
      <c r="AC11" t="s">
        <v>3781</v>
      </c>
      <c r="AD11" t="s">
        <v>3781</v>
      </c>
      <c r="AE11" t="s">
        <v>3781</v>
      </c>
      <c r="AF11" t="s">
        <v>3781</v>
      </c>
      <c r="AG11" t="s">
        <v>3781</v>
      </c>
      <c r="AH11" t="s">
        <v>3781</v>
      </c>
      <c r="AI11" t="s">
        <v>1153</v>
      </c>
      <c r="AJ11" t="s">
        <v>3781</v>
      </c>
      <c r="AK11" t="s">
        <v>3781</v>
      </c>
      <c r="AL11" t="s">
        <v>3781</v>
      </c>
      <c r="AM11" t="s">
        <v>3781</v>
      </c>
      <c r="AN11" t="s">
        <v>3781</v>
      </c>
      <c r="AO11" t="s">
        <v>3781</v>
      </c>
      <c r="AP11" t="s">
        <v>3781</v>
      </c>
      <c r="AQ11" t="s">
        <v>3781</v>
      </c>
      <c r="AR11" t="s">
        <v>3781</v>
      </c>
      <c r="AS11" t="s">
        <v>3781</v>
      </c>
      <c r="AT11" t="s">
        <v>3781</v>
      </c>
      <c r="AU11" t="s">
        <v>3781</v>
      </c>
      <c r="AV11" t="s">
        <v>3781</v>
      </c>
      <c r="AW11" t="s">
        <v>3781</v>
      </c>
      <c r="AX11" t="s">
        <v>3781</v>
      </c>
      <c r="AY11" t="s">
        <v>3781</v>
      </c>
      <c r="AZ11" t="s">
        <v>3781</v>
      </c>
      <c r="BA11" t="s">
        <v>3781</v>
      </c>
      <c r="BB11" t="s">
        <v>3781</v>
      </c>
      <c r="BC11" t="s">
        <v>3781</v>
      </c>
      <c r="BD11" t="s">
        <v>3781</v>
      </c>
      <c r="BE11" t="s">
        <v>3781</v>
      </c>
      <c r="BF11" t="s">
        <v>3781</v>
      </c>
      <c r="BG11" t="s">
        <v>3781</v>
      </c>
      <c r="BH11" t="s">
        <v>3781</v>
      </c>
      <c r="BI11" t="s">
        <v>3781</v>
      </c>
      <c r="BJ11" t="s">
        <v>3781</v>
      </c>
      <c r="BK11" t="s">
        <v>3781</v>
      </c>
      <c r="BL11" t="s">
        <v>3781</v>
      </c>
      <c r="BM11" t="s">
        <v>3781</v>
      </c>
      <c r="BN11" t="s">
        <v>3781</v>
      </c>
      <c r="BO11" t="s">
        <v>3781</v>
      </c>
      <c r="BP11" t="s">
        <v>3781</v>
      </c>
      <c r="BQ11" t="s">
        <v>3781</v>
      </c>
      <c r="BR11" t="s">
        <v>3781</v>
      </c>
      <c r="BS11" t="s">
        <v>3781</v>
      </c>
      <c r="BT11" t="s">
        <v>3781</v>
      </c>
      <c r="BU11" t="s">
        <v>3781</v>
      </c>
      <c r="BV11" t="s">
        <v>3781</v>
      </c>
      <c r="BW11" t="s">
        <v>3781</v>
      </c>
      <c r="BX11" t="s">
        <v>3781</v>
      </c>
      <c r="BY11" t="s">
        <v>3781</v>
      </c>
      <c r="BZ11" t="s">
        <v>3781</v>
      </c>
      <c r="CA11" t="s">
        <v>3781</v>
      </c>
      <c r="CB11" t="s">
        <v>3781</v>
      </c>
      <c r="CC11" t="s">
        <v>3781</v>
      </c>
      <c r="CD11" t="s">
        <v>3781</v>
      </c>
      <c r="CE11" t="s">
        <v>3781</v>
      </c>
      <c r="CF11" t="s">
        <v>3781</v>
      </c>
      <c r="CG11" t="s">
        <v>3781</v>
      </c>
      <c r="CH11" t="s">
        <v>3781</v>
      </c>
      <c r="CI11" t="s">
        <v>3781</v>
      </c>
      <c r="CJ11" t="s">
        <v>3781</v>
      </c>
      <c r="CK11" t="s">
        <v>3781</v>
      </c>
      <c r="CL11" t="s">
        <v>646</v>
      </c>
      <c r="CM11" t="s">
        <v>3781</v>
      </c>
      <c r="CN11" t="s">
        <v>3781</v>
      </c>
      <c r="CO11" t="s">
        <v>3781</v>
      </c>
      <c r="CP11" t="s">
        <v>3781</v>
      </c>
      <c r="CQ11" t="s">
        <v>3781</v>
      </c>
      <c r="CR11" t="s">
        <v>3781</v>
      </c>
      <c r="CS11" t="s">
        <v>3781</v>
      </c>
      <c r="CT11" t="s">
        <v>3781</v>
      </c>
      <c r="CU11" t="s">
        <v>3781</v>
      </c>
      <c r="CV11" t="s">
        <v>3781</v>
      </c>
      <c r="CW11" t="s">
        <v>3781</v>
      </c>
      <c r="CX11" t="s">
        <v>3781</v>
      </c>
      <c r="CY11" t="s">
        <v>3781</v>
      </c>
      <c r="CZ11" t="s">
        <v>3781</v>
      </c>
      <c r="DA11" t="s">
        <v>3781</v>
      </c>
      <c r="DB11" t="s">
        <v>3781</v>
      </c>
      <c r="DC11" t="s">
        <v>3781</v>
      </c>
      <c r="DD11" t="s">
        <v>3781</v>
      </c>
      <c r="DE11" t="s">
        <v>3781</v>
      </c>
      <c r="DF11" t="s">
        <v>3781</v>
      </c>
      <c r="DG11" t="s">
        <v>3781</v>
      </c>
      <c r="DH11" t="s">
        <v>3781</v>
      </c>
      <c r="DI11" t="s">
        <v>3781</v>
      </c>
      <c r="DJ11" t="s">
        <v>3781</v>
      </c>
      <c r="DK11" t="s">
        <v>3781</v>
      </c>
      <c r="DL11" t="s">
        <v>3781</v>
      </c>
      <c r="DM11" t="s">
        <v>3781</v>
      </c>
      <c r="DN11" t="s">
        <v>3781</v>
      </c>
      <c r="DO11" t="s">
        <v>3781</v>
      </c>
      <c r="DP11" t="s">
        <v>3781</v>
      </c>
      <c r="DQ11" t="s">
        <v>3781</v>
      </c>
      <c r="DR11" t="s">
        <v>3781</v>
      </c>
      <c r="DS11" t="s">
        <v>3781</v>
      </c>
      <c r="DT11" t="s">
        <v>3781</v>
      </c>
      <c r="DU11" t="s">
        <v>3781</v>
      </c>
      <c r="DV11" t="s">
        <v>3781</v>
      </c>
      <c r="DW11" t="s">
        <v>3781</v>
      </c>
      <c r="DX11" t="s">
        <v>3781</v>
      </c>
      <c r="DY11" t="s">
        <v>3781</v>
      </c>
      <c r="DZ11" t="s">
        <v>3781</v>
      </c>
      <c r="EA11" t="s">
        <v>3781</v>
      </c>
      <c r="EB11" t="s">
        <v>3781</v>
      </c>
      <c r="EC11" t="s">
        <v>3781</v>
      </c>
      <c r="ED11" t="s">
        <v>3781</v>
      </c>
      <c r="EE11" t="s">
        <v>3781</v>
      </c>
      <c r="EF11" t="s">
        <v>3781</v>
      </c>
      <c r="EG11" t="s">
        <v>3781</v>
      </c>
      <c r="EH11" t="s">
        <v>1786</v>
      </c>
      <c r="EI11" t="s">
        <v>3781</v>
      </c>
      <c r="EJ11" t="s">
        <v>3781</v>
      </c>
      <c r="EK11" t="s">
        <v>3781</v>
      </c>
      <c r="EL11" t="s">
        <v>3781</v>
      </c>
      <c r="EM11" t="s">
        <v>1343</v>
      </c>
      <c r="EN11" t="s">
        <v>1710</v>
      </c>
      <c r="EO11" t="s">
        <v>3781</v>
      </c>
      <c r="EP11" t="s">
        <v>3781</v>
      </c>
      <c r="EQ11" t="s">
        <v>3781</v>
      </c>
      <c r="ER11" t="s">
        <v>1688</v>
      </c>
      <c r="ES11" t="s">
        <v>3781</v>
      </c>
      <c r="ET11" t="s">
        <v>3781</v>
      </c>
      <c r="EU11" t="s">
        <v>3781</v>
      </c>
      <c r="EV11" t="s">
        <v>3781</v>
      </c>
      <c r="EW11" t="s">
        <v>3781</v>
      </c>
      <c r="EX11" t="s">
        <v>3781</v>
      </c>
      <c r="EY11" t="s">
        <v>3781</v>
      </c>
      <c r="EZ11" t="s">
        <v>3781</v>
      </c>
      <c r="FA11" t="s">
        <v>3781</v>
      </c>
      <c r="FB11" t="s">
        <v>3781</v>
      </c>
      <c r="FC11" t="s">
        <v>3781</v>
      </c>
      <c r="FD11" t="s">
        <v>3781</v>
      </c>
      <c r="FE11" t="s">
        <v>3781</v>
      </c>
      <c r="FF11" t="s">
        <v>3781</v>
      </c>
      <c r="FG11" t="s">
        <v>3781</v>
      </c>
      <c r="FH11" t="s">
        <v>3781</v>
      </c>
      <c r="FI11" t="s">
        <v>3781</v>
      </c>
      <c r="FJ11" t="s">
        <v>3781</v>
      </c>
      <c r="FK11" t="s">
        <v>3781</v>
      </c>
      <c r="FL11" t="s">
        <v>3781</v>
      </c>
      <c r="FM11" t="s">
        <v>3781</v>
      </c>
      <c r="FN11" t="s">
        <v>3781</v>
      </c>
      <c r="FO11" t="s">
        <v>3781</v>
      </c>
      <c r="FP11" t="s">
        <v>3781</v>
      </c>
      <c r="FQ11" t="s">
        <v>3781</v>
      </c>
      <c r="FR11" t="s">
        <v>3781</v>
      </c>
      <c r="FS11" t="s">
        <v>3781</v>
      </c>
      <c r="FT11" t="s">
        <v>3781</v>
      </c>
      <c r="FU11" t="s">
        <v>3781</v>
      </c>
      <c r="FV11" t="s">
        <v>3781</v>
      </c>
      <c r="FW11" t="s">
        <v>3781</v>
      </c>
      <c r="FX11" t="s">
        <v>3781</v>
      </c>
      <c r="FY11" t="s">
        <v>3781</v>
      </c>
      <c r="FZ11" t="s">
        <v>3781</v>
      </c>
      <c r="GA11" t="s">
        <v>3781</v>
      </c>
      <c r="GB11" t="s">
        <v>3781</v>
      </c>
      <c r="GC11" t="s">
        <v>3781</v>
      </c>
      <c r="GD11" t="s">
        <v>3781</v>
      </c>
      <c r="GE11" t="s">
        <v>3781</v>
      </c>
      <c r="GF11" t="s">
        <v>3781</v>
      </c>
      <c r="GG11" t="s">
        <v>3781</v>
      </c>
      <c r="GH11" t="s">
        <v>3781</v>
      </c>
      <c r="GI11" t="s">
        <v>3781</v>
      </c>
      <c r="GJ11" t="s">
        <v>3781</v>
      </c>
      <c r="GK11" t="s">
        <v>3781</v>
      </c>
      <c r="GL11" t="s">
        <v>3781</v>
      </c>
      <c r="GM11" t="s">
        <v>3781</v>
      </c>
      <c r="GN11" t="s">
        <v>3781</v>
      </c>
      <c r="GO11" t="s">
        <v>3781</v>
      </c>
      <c r="GP11" t="s">
        <v>3781</v>
      </c>
      <c r="GQ11" t="s">
        <v>3781</v>
      </c>
      <c r="GR11" t="s">
        <v>3781</v>
      </c>
      <c r="GS11" t="s">
        <v>3781</v>
      </c>
      <c r="GT11" t="s">
        <v>3781</v>
      </c>
      <c r="GU11" t="s">
        <v>3781</v>
      </c>
      <c r="GV11" t="s">
        <v>3781</v>
      </c>
      <c r="GW11" t="s">
        <v>3781</v>
      </c>
      <c r="GX11" t="s">
        <v>3781</v>
      </c>
      <c r="GY11" t="s">
        <v>3781</v>
      </c>
      <c r="GZ11" t="s">
        <v>3781</v>
      </c>
      <c r="HA11" t="s">
        <v>651</v>
      </c>
      <c r="HB11" t="s">
        <v>3781</v>
      </c>
      <c r="HC11" t="s">
        <v>3781</v>
      </c>
      <c r="HD11" t="s">
        <v>3781</v>
      </c>
      <c r="HE11" t="s">
        <v>3781</v>
      </c>
      <c r="HF11" s="3"/>
      <c r="HG11" t="s">
        <v>890</v>
      </c>
      <c r="HH11" t="s">
        <v>3781</v>
      </c>
      <c r="HJ11" t="s">
        <v>3781</v>
      </c>
      <c r="HK11" t="s">
        <v>1312</v>
      </c>
      <c r="HL11" t="s">
        <v>3781</v>
      </c>
      <c r="HM11" t="s">
        <v>3781</v>
      </c>
      <c r="HN11" t="s">
        <v>1256</v>
      </c>
      <c r="HO11" t="s">
        <v>3781</v>
      </c>
      <c r="HP11" t="s">
        <v>3781</v>
      </c>
      <c r="HQ11" t="s">
        <v>3781</v>
      </c>
      <c r="HR11" t="s">
        <v>3781</v>
      </c>
      <c r="HS11" t="s">
        <v>3781</v>
      </c>
      <c r="HT11" t="s">
        <v>3781</v>
      </c>
      <c r="HU11" t="s">
        <v>3781</v>
      </c>
      <c r="HV11" t="s">
        <v>3781</v>
      </c>
      <c r="HW11" t="s">
        <v>3781</v>
      </c>
      <c r="HX11" t="s">
        <v>3781</v>
      </c>
      <c r="HY11" t="s">
        <v>3781</v>
      </c>
      <c r="HZ11" t="s">
        <v>3781</v>
      </c>
      <c r="IA11" t="s">
        <v>3781</v>
      </c>
      <c r="IB11" t="s">
        <v>3781</v>
      </c>
      <c r="IC11" t="s">
        <v>3781</v>
      </c>
      <c r="ID11" t="s">
        <v>3781</v>
      </c>
      <c r="IE11" t="s">
        <v>3781</v>
      </c>
      <c r="IF11" t="s">
        <v>3781</v>
      </c>
      <c r="IG11" t="s">
        <v>3781</v>
      </c>
      <c r="IH11" t="s">
        <v>3781</v>
      </c>
      <c r="II11" t="s">
        <v>3781</v>
      </c>
      <c r="IJ11" t="s">
        <v>3781</v>
      </c>
      <c r="IK11" t="s">
        <v>3781</v>
      </c>
      <c r="IL11" t="s">
        <v>3781</v>
      </c>
      <c r="IM11" t="s">
        <v>3781</v>
      </c>
      <c r="IN11" t="s">
        <v>3781</v>
      </c>
      <c r="IO11" t="s">
        <v>3781</v>
      </c>
      <c r="IP11" t="s">
        <v>3781</v>
      </c>
      <c r="IQ11" t="s">
        <v>3781</v>
      </c>
      <c r="IR11" t="s">
        <v>3781</v>
      </c>
      <c r="IS11" t="s">
        <v>3781</v>
      </c>
      <c r="IT11" t="s">
        <v>3781</v>
      </c>
      <c r="IU11" t="s">
        <v>1175</v>
      </c>
      <c r="IV11" t="s">
        <v>3781</v>
      </c>
      <c r="IW11" t="s">
        <v>3781</v>
      </c>
      <c r="IX11" t="s">
        <v>3781</v>
      </c>
      <c r="IY11" t="s">
        <v>3781</v>
      </c>
      <c r="IZ11" t="s">
        <v>3781</v>
      </c>
      <c r="JA11" t="s">
        <v>3781</v>
      </c>
      <c r="JB11" t="s">
        <v>3781</v>
      </c>
      <c r="JC11" t="s">
        <v>843</v>
      </c>
      <c r="JD11" t="s">
        <v>3781</v>
      </c>
      <c r="JE11" t="s">
        <v>3781</v>
      </c>
      <c r="JF11" t="s">
        <v>3781</v>
      </c>
      <c r="JG11" t="s">
        <v>3781</v>
      </c>
      <c r="JH11" t="s">
        <v>3781</v>
      </c>
      <c r="JI11" t="s">
        <v>3781</v>
      </c>
      <c r="JJ11" t="s">
        <v>3781</v>
      </c>
      <c r="JK11" t="s">
        <v>3781</v>
      </c>
      <c r="JL11" t="s">
        <v>3781</v>
      </c>
      <c r="JM11" t="s">
        <v>3781</v>
      </c>
      <c r="JN11" t="s">
        <v>3781</v>
      </c>
      <c r="JO11" t="s">
        <v>3781</v>
      </c>
      <c r="JP11" t="s">
        <v>3781</v>
      </c>
      <c r="JQ11" t="s">
        <v>3781</v>
      </c>
      <c r="JR11" t="s">
        <v>3781</v>
      </c>
      <c r="JS11" t="s">
        <v>3781</v>
      </c>
      <c r="JT11" t="s">
        <v>3781</v>
      </c>
      <c r="JU11" t="s">
        <v>3781</v>
      </c>
      <c r="JV11" t="s">
        <v>3781</v>
      </c>
      <c r="JW11" t="s">
        <v>3781</v>
      </c>
      <c r="JX11" t="s">
        <v>3781</v>
      </c>
      <c r="JY11" t="s">
        <v>3781</v>
      </c>
      <c r="JZ11" t="s">
        <v>3781</v>
      </c>
      <c r="KA11" t="s">
        <v>3781</v>
      </c>
      <c r="KB11" t="s">
        <v>3781</v>
      </c>
      <c r="KC11" t="s">
        <v>3781</v>
      </c>
      <c r="KD11" t="s">
        <v>3781</v>
      </c>
      <c r="KE11" t="s">
        <v>3781</v>
      </c>
      <c r="KF11" t="s">
        <v>3781</v>
      </c>
      <c r="KG11" t="s">
        <v>3781</v>
      </c>
      <c r="KH11" t="s">
        <v>3781</v>
      </c>
      <c r="KI11" t="s">
        <v>3781</v>
      </c>
      <c r="KJ11" t="s">
        <v>3781</v>
      </c>
      <c r="KK11" t="s">
        <v>3781</v>
      </c>
      <c r="KL11" t="s">
        <v>3781</v>
      </c>
      <c r="KM11" t="s">
        <v>1850</v>
      </c>
      <c r="KN11" t="s">
        <v>3781</v>
      </c>
      <c r="KO11" t="s">
        <v>3781</v>
      </c>
      <c r="KP11" t="s">
        <v>3781</v>
      </c>
      <c r="KQ11" t="s">
        <v>3781</v>
      </c>
      <c r="KR11" t="s">
        <v>3781</v>
      </c>
      <c r="KS11" t="s">
        <v>3781</v>
      </c>
      <c r="KT11" t="s">
        <v>3781</v>
      </c>
      <c r="KU11" t="s">
        <v>3781</v>
      </c>
      <c r="KV11" t="s">
        <v>3781</v>
      </c>
      <c r="KW11" t="s">
        <v>3781</v>
      </c>
      <c r="KX11" t="s">
        <v>3781</v>
      </c>
      <c r="KY11" t="s">
        <v>3781</v>
      </c>
      <c r="KZ11" t="s">
        <v>3781</v>
      </c>
      <c r="LA11" t="s">
        <v>3781</v>
      </c>
      <c r="LB11" t="s">
        <v>3781</v>
      </c>
      <c r="LC11" t="s">
        <v>3781</v>
      </c>
      <c r="LD11" t="s">
        <v>3781</v>
      </c>
      <c r="LE11" t="s">
        <v>3781</v>
      </c>
      <c r="LF11" t="s">
        <v>3781</v>
      </c>
      <c r="LG11" t="s">
        <v>3781</v>
      </c>
      <c r="LH11" t="s">
        <v>3781</v>
      </c>
      <c r="LI11" t="s">
        <v>3781</v>
      </c>
      <c r="LJ11" t="s">
        <v>3781</v>
      </c>
      <c r="LK11" t="s">
        <v>3781</v>
      </c>
      <c r="LL11" t="s">
        <v>3781</v>
      </c>
      <c r="LM11" t="s">
        <v>3781</v>
      </c>
      <c r="LN11" t="s">
        <v>3781</v>
      </c>
      <c r="LO11" t="s">
        <v>3781</v>
      </c>
      <c r="LP11" t="s">
        <v>3781</v>
      </c>
      <c r="LQ11" t="s">
        <v>3781</v>
      </c>
      <c r="LR11" t="s">
        <v>3781</v>
      </c>
      <c r="LS11" t="s">
        <v>3781</v>
      </c>
      <c r="LT11" t="s">
        <v>3781</v>
      </c>
      <c r="LU11" t="s">
        <v>3781</v>
      </c>
      <c r="LV11" t="s">
        <v>3781</v>
      </c>
      <c r="LW11" t="s">
        <v>3781</v>
      </c>
      <c r="LX11" t="s">
        <v>3781</v>
      </c>
      <c r="LY11" t="s">
        <v>3781</v>
      </c>
      <c r="LZ11" t="s">
        <v>3781</v>
      </c>
      <c r="MA11" t="s">
        <v>3781</v>
      </c>
      <c r="MB11" t="s">
        <v>3781</v>
      </c>
      <c r="MC11" t="s">
        <v>3781</v>
      </c>
      <c r="MD11" t="s">
        <v>3781</v>
      </c>
      <c r="ME11" t="s">
        <v>867</v>
      </c>
      <c r="MF11" t="s">
        <v>3781</v>
      </c>
      <c r="MG11" t="s">
        <v>3781</v>
      </c>
      <c r="MH11" t="s">
        <v>3781</v>
      </c>
      <c r="MI11" t="s">
        <v>3781</v>
      </c>
      <c r="MJ11" t="s">
        <v>3781</v>
      </c>
      <c r="MK11" t="s">
        <v>3781</v>
      </c>
      <c r="ML11" t="s">
        <v>3781</v>
      </c>
      <c r="MM11" t="s">
        <v>3781</v>
      </c>
      <c r="MN11" t="s">
        <v>3781</v>
      </c>
      <c r="MO11" t="s">
        <v>3781</v>
      </c>
      <c r="MP11" t="s">
        <v>3781</v>
      </c>
      <c r="MQ11" t="s">
        <v>3781</v>
      </c>
      <c r="MR11" t="s">
        <v>3781</v>
      </c>
      <c r="MS11" t="s">
        <v>3781</v>
      </c>
      <c r="MT11" t="s">
        <v>3781</v>
      </c>
      <c r="MU11" t="s">
        <v>3781</v>
      </c>
      <c r="MV11" t="s">
        <v>3781</v>
      </c>
      <c r="MW11" t="s">
        <v>3781</v>
      </c>
      <c r="MX11" t="s">
        <v>3781</v>
      </c>
      <c r="MY11" t="s">
        <v>3781</v>
      </c>
      <c r="MZ11" t="s">
        <v>3781</v>
      </c>
      <c r="NA11" t="s">
        <v>3781</v>
      </c>
      <c r="NB11" t="s">
        <v>3781</v>
      </c>
      <c r="NC11" t="s">
        <v>3781</v>
      </c>
      <c r="ND11" t="s">
        <v>3781</v>
      </c>
      <c r="NE11" t="s">
        <v>3781</v>
      </c>
      <c r="NF11" t="s">
        <v>3781</v>
      </c>
      <c r="NG11" t="s">
        <v>3781</v>
      </c>
      <c r="NH11" t="s">
        <v>3781</v>
      </c>
      <c r="NI11" t="s">
        <v>3781</v>
      </c>
      <c r="NJ11" t="s">
        <v>3781</v>
      </c>
      <c r="NK11" t="s">
        <v>1624</v>
      </c>
      <c r="NL11" s="3" t="s">
        <v>1868</v>
      </c>
      <c r="NM11" t="s">
        <v>3781</v>
      </c>
      <c r="NN11" t="s">
        <v>3781</v>
      </c>
      <c r="NO11" t="s">
        <v>3781</v>
      </c>
      <c r="NP11" t="s">
        <v>3781</v>
      </c>
      <c r="NQ11" t="s">
        <v>3781</v>
      </c>
      <c r="NR11" t="s">
        <v>3781</v>
      </c>
      <c r="NS11" t="s">
        <v>3781</v>
      </c>
      <c r="NT11" t="s">
        <v>3781</v>
      </c>
      <c r="NU11" t="s">
        <v>3781</v>
      </c>
      <c r="NV11" t="s">
        <v>3781</v>
      </c>
      <c r="NW11" t="s">
        <v>3781</v>
      </c>
      <c r="NX11" t="s">
        <v>3781</v>
      </c>
      <c r="NY11" t="s">
        <v>3781</v>
      </c>
      <c r="NZ11" t="s">
        <v>3781</v>
      </c>
      <c r="OA11" t="s">
        <v>3781</v>
      </c>
      <c r="OB11" t="s">
        <v>3781</v>
      </c>
      <c r="OC11" t="s">
        <v>3781</v>
      </c>
      <c r="OD11" t="s">
        <v>3781</v>
      </c>
      <c r="OE11" t="s">
        <v>3781</v>
      </c>
      <c r="OF11" t="s">
        <v>3781</v>
      </c>
      <c r="OG11" t="s">
        <v>3781</v>
      </c>
      <c r="OH11" t="s">
        <v>3781</v>
      </c>
      <c r="OI11" t="s">
        <v>3781</v>
      </c>
      <c r="OJ11" t="s">
        <v>3781</v>
      </c>
      <c r="OK11" t="s">
        <v>3781</v>
      </c>
      <c r="OL11" t="s">
        <v>3781</v>
      </c>
      <c r="OM11" t="s">
        <v>3781</v>
      </c>
      <c r="ON11" t="s">
        <v>3781</v>
      </c>
      <c r="OO11" t="s">
        <v>3781</v>
      </c>
      <c r="OP11" t="s">
        <v>1195</v>
      </c>
      <c r="OQ11" t="s">
        <v>3781</v>
      </c>
      <c r="OR11" t="s">
        <v>3781</v>
      </c>
      <c r="OS11" t="s">
        <v>3781</v>
      </c>
      <c r="OT11" t="s">
        <v>3781</v>
      </c>
      <c r="OU11" t="s">
        <v>3781</v>
      </c>
      <c r="OV11" t="s">
        <v>3781</v>
      </c>
      <c r="OW11" t="s">
        <v>3781</v>
      </c>
      <c r="OX11" t="s">
        <v>3781</v>
      </c>
      <c r="OY11" t="s">
        <v>3781</v>
      </c>
      <c r="OZ11" t="s">
        <v>3781</v>
      </c>
      <c r="PA11" t="s">
        <v>3781</v>
      </c>
      <c r="PB11" t="s">
        <v>3781</v>
      </c>
      <c r="PC11" t="s">
        <v>1914</v>
      </c>
      <c r="PD11" t="s">
        <v>3781</v>
      </c>
      <c r="PE11" t="s">
        <v>1810</v>
      </c>
      <c r="PF11" t="s">
        <v>3781</v>
      </c>
      <c r="PG11" t="s">
        <v>3781</v>
      </c>
      <c r="PH11" t="s">
        <v>3781</v>
      </c>
      <c r="PI11" t="s">
        <v>3781</v>
      </c>
      <c r="PJ11" t="s">
        <v>3781</v>
      </c>
      <c r="PK11" t="s">
        <v>3781</v>
      </c>
      <c r="PL11" t="s">
        <v>3781</v>
      </c>
      <c r="PM11" t="s">
        <v>3781</v>
      </c>
      <c r="PN11" t="s">
        <v>3781</v>
      </c>
      <c r="PO11" t="s">
        <v>3781</v>
      </c>
      <c r="PP11" t="s">
        <v>3781</v>
      </c>
      <c r="PQ11" t="s">
        <v>3781</v>
      </c>
      <c r="PR11" t="s">
        <v>3781</v>
      </c>
      <c r="PS11" t="s">
        <v>3781</v>
      </c>
      <c r="PT11" t="s">
        <v>3781</v>
      </c>
      <c r="PU11" t="s">
        <v>3781</v>
      </c>
      <c r="PV11" t="s">
        <v>3781</v>
      </c>
      <c r="PW11" t="s">
        <v>3781</v>
      </c>
      <c r="PX11" t="s">
        <v>3781</v>
      </c>
      <c r="PY11" t="s">
        <v>3781</v>
      </c>
      <c r="PZ11" t="s">
        <v>3781</v>
      </c>
      <c r="QA11" t="s">
        <v>3781</v>
      </c>
      <c r="QB11" t="s">
        <v>3781</v>
      </c>
      <c r="QC11" t="s">
        <v>3781</v>
      </c>
      <c r="QD11" t="s">
        <v>3781</v>
      </c>
      <c r="QE11" t="s">
        <v>3781</v>
      </c>
      <c r="QF11" t="s">
        <v>3781</v>
      </c>
      <c r="QG11" t="s">
        <v>3781</v>
      </c>
      <c r="QH11" t="s">
        <v>3781</v>
      </c>
      <c r="QI11" t="s">
        <v>3781</v>
      </c>
      <c r="QJ11" t="s">
        <v>3781</v>
      </c>
      <c r="QK11" t="s">
        <v>3781</v>
      </c>
      <c r="QL11" t="s">
        <v>3781</v>
      </c>
      <c r="QM11" t="s">
        <v>3781</v>
      </c>
      <c r="QN11" t="s">
        <v>3781</v>
      </c>
      <c r="QO11" t="s">
        <v>3781</v>
      </c>
      <c r="QP11" t="s">
        <v>3781</v>
      </c>
      <c r="QQ11" t="s">
        <v>3781</v>
      </c>
      <c r="QR11" t="s">
        <v>3781</v>
      </c>
      <c r="QS11" t="s">
        <v>3781</v>
      </c>
      <c r="QT11" t="s">
        <v>1030</v>
      </c>
      <c r="QU11" t="s">
        <v>3781</v>
      </c>
      <c r="QV11" t="s">
        <v>3781</v>
      </c>
      <c r="QW11" t="s">
        <v>3781</v>
      </c>
      <c r="QX11" t="s">
        <v>3781</v>
      </c>
      <c r="QY11" t="s">
        <v>682</v>
      </c>
      <c r="QZ11" t="s">
        <v>3781</v>
      </c>
      <c r="RA11" t="s">
        <v>2078</v>
      </c>
      <c r="RB11" t="s">
        <v>3781</v>
      </c>
      <c r="RC11" t="s">
        <v>3781</v>
      </c>
      <c r="RD11" t="s">
        <v>3781</v>
      </c>
      <c r="RE11" t="s">
        <v>3781</v>
      </c>
      <c r="RF11" t="s">
        <v>3781</v>
      </c>
      <c r="RG11" t="s">
        <v>3781</v>
      </c>
      <c r="RH11" t="s">
        <v>3781</v>
      </c>
      <c r="RI11" t="s">
        <v>3781</v>
      </c>
      <c r="RJ11" t="s">
        <v>3781</v>
      </c>
      <c r="RK11" t="s">
        <v>3781</v>
      </c>
      <c r="RL11" t="s">
        <v>3781</v>
      </c>
      <c r="RM11" t="s">
        <v>3781</v>
      </c>
      <c r="RN11" t="s">
        <v>3781</v>
      </c>
      <c r="RO11" t="s">
        <v>3781</v>
      </c>
      <c r="RP11" t="s">
        <v>3781</v>
      </c>
      <c r="RQ11" t="s">
        <v>3781</v>
      </c>
      <c r="RR11" t="s">
        <v>3781</v>
      </c>
      <c r="RS11" t="s">
        <v>3781</v>
      </c>
      <c r="RT11" t="s">
        <v>3781</v>
      </c>
      <c r="RU11" t="s">
        <v>3781</v>
      </c>
      <c r="RV11" t="s">
        <v>3781</v>
      </c>
      <c r="RW11" t="s">
        <v>3781</v>
      </c>
      <c r="RX11" t="s">
        <v>3781</v>
      </c>
      <c r="RY11" t="s">
        <v>3781</v>
      </c>
      <c r="RZ11" t="s">
        <v>3781</v>
      </c>
      <c r="SA11" t="s">
        <v>3781</v>
      </c>
      <c r="SB11" t="s">
        <v>3781</v>
      </c>
      <c r="SC11" t="s">
        <v>3781</v>
      </c>
      <c r="SD11" t="s">
        <v>3781</v>
      </c>
      <c r="SE11" t="s">
        <v>3781</v>
      </c>
      <c r="SF11" t="s">
        <v>3781</v>
      </c>
      <c r="SG11" t="s">
        <v>3781</v>
      </c>
      <c r="SH11" t="s">
        <v>3781</v>
      </c>
      <c r="SI11" t="s">
        <v>3781</v>
      </c>
      <c r="SJ11" t="s">
        <v>3781</v>
      </c>
      <c r="SK11" t="s">
        <v>3781</v>
      </c>
      <c r="SL11" t="s">
        <v>3781</v>
      </c>
      <c r="SM11" t="s">
        <v>3781</v>
      </c>
      <c r="SN11" t="s">
        <v>3781</v>
      </c>
      <c r="SO11" t="s">
        <v>3781</v>
      </c>
      <c r="SP11" t="s">
        <v>3781</v>
      </c>
      <c r="SQ11" t="s">
        <v>3781</v>
      </c>
      <c r="SR11" t="s">
        <v>3781</v>
      </c>
      <c r="SS11" t="s">
        <v>3781</v>
      </c>
      <c r="ST11" t="s">
        <v>3781</v>
      </c>
      <c r="SU11" t="s">
        <v>3781</v>
      </c>
      <c r="SV11" t="s">
        <v>1721</v>
      </c>
      <c r="SW11" t="s">
        <v>3781</v>
      </c>
      <c r="SX11" t="s">
        <v>3781</v>
      </c>
      <c r="SY11" t="s">
        <v>3781</v>
      </c>
      <c r="SZ11" t="s">
        <v>3781</v>
      </c>
      <c r="TA11" t="s">
        <v>3781</v>
      </c>
      <c r="TB11" t="s">
        <v>3781</v>
      </c>
      <c r="TC11" t="s">
        <v>3781</v>
      </c>
      <c r="TD11" t="s">
        <v>3781</v>
      </c>
      <c r="TE11" t="s">
        <v>3781</v>
      </c>
      <c r="TF11" t="s">
        <v>3781</v>
      </c>
      <c r="TG11" t="s">
        <v>3781</v>
      </c>
      <c r="TH11" t="s">
        <v>3781</v>
      </c>
      <c r="TI11" t="s">
        <v>3781</v>
      </c>
      <c r="TJ11" t="s">
        <v>3781</v>
      </c>
      <c r="TK11" t="s">
        <v>3781</v>
      </c>
      <c r="TL11" t="s">
        <v>3781</v>
      </c>
    </row>
    <row r="12" spans="1:532" x14ac:dyDescent="0.3">
      <c r="A12" t="s">
        <v>3781</v>
      </c>
      <c r="B12" t="s">
        <v>3781</v>
      </c>
      <c r="C12" t="s">
        <v>3781</v>
      </c>
      <c r="D12" t="s">
        <v>3781</v>
      </c>
      <c r="E12" t="s">
        <v>3781</v>
      </c>
      <c r="F12" t="s">
        <v>3781</v>
      </c>
      <c r="G12" t="s">
        <v>3781</v>
      </c>
      <c r="H12" t="s">
        <v>3781</v>
      </c>
      <c r="I12" t="s">
        <v>3781</v>
      </c>
      <c r="J12" t="s">
        <v>3781</v>
      </c>
      <c r="K12" t="s">
        <v>3781</v>
      </c>
      <c r="L12" t="s">
        <v>3781</v>
      </c>
      <c r="M12" t="s">
        <v>3781</v>
      </c>
      <c r="N12" t="s">
        <v>3781</v>
      </c>
      <c r="O12" t="s">
        <v>3781</v>
      </c>
      <c r="P12" t="s">
        <v>3781</v>
      </c>
      <c r="Q12" t="s">
        <v>3781</v>
      </c>
      <c r="R12" t="s">
        <v>3781</v>
      </c>
      <c r="S12" t="s">
        <v>3781</v>
      </c>
      <c r="T12" t="s">
        <v>3781</v>
      </c>
      <c r="U12" t="s">
        <v>3781</v>
      </c>
      <c r="V12" t="s">
        <v>3781</v>
      </c>
      <c r="W12" t="s">
        <v>3781</v>
      </c>
      <c r="X12" t="s">
        <v>3781</v>
      </c>
      <c r="Y12" t="s">
        <v>3781</v>
      </c>
      <c r="Z12" t="s">
        <v>3781</v>
      </c>
      <c r="AA12" t="s">
        <v>3781</v>
      </c>
      <c r="AB12" t="s">
        <v>3781</v>
      </c>
      <c r="AC12" t="s">
        <v>3781</v>
      </c>
      <c r="AD12" t="s">
        <v>3781</v>
      </c>
      <c r="AE12" t="s">
        <v>3781</v>
      </c>
      <c r="AF12" t="s">
        <v>3781</v>
      </c>
      <c r="AG12" t="s">
        <v>3781</v>
      </c>
      <c r="AH12" t="s">
        <v>3781</v>
      </c>
      <c r="AI12" t="s">
        <v>1144</v>
      </c>
      <c r="AJ12" t="s">
        <v>3781</v>
      </c>
      <c r="AK12" t="s">
        <v>3781</v>
      </c>
      <c r="AL12" t="s">
        <v>3781</v>
      </c>
      <c r="AM12" t="s">
        <v>3781</v>
      </c>
      <c r="AN12" t="s">
        <v>3781</v>
      </c>
      <c r="AO12" t="s">
        <v>3781</v>
      </c>
      <c r="AP12" t="s">
        <v>3781</v>
      </c>
      <c r="AQ12" t="s">
        <v>3781</v>
      </c>
      <c r="AR12" t="s">
        <v>3781</v>
      </c>
      <c r="AS12" t="s">
        <v>3781</v>
      </c>
      <c r="AT12" t="s">
        <v>3781</v>
      </c>
      <c r="AU12" t="s">
        <v>3781</v>
      </c>
      <c r="AV12" t="s">
        <v>3781</v>
      </c>
      <c r="AW12" t="s">
        <v>3781</v>
      </c>
      <c r="AX12" t="s">
        <v>3781</v>
      </c>
      <c r="AY12" t="s">
        <v>3781</v>
      </c>
      <c r="AZ12" t="s">
        <v>3781</v>
      </c>
      <c r="BA12" t="s">
        <v>3781</v>
      </c>
      <c r="BB12" t="s">
        <v>3781</v>
      </c>
      <c r="BC12" t="s">
        <v>3781</v>
      </c>
      <c r="BD12" t="s">
        <v>3781</v>
      </c>
      <c r="BE12" t="s">
        <v>3781</v>
      </c>
      <c r="BF12" t="s">
        <v>3781</v>
      </c>
      <c r="BG12" t="s">
        <v>3781</v>
      </c>
      <c r="BH12" t="s">
        <v>3781</v>
      </c>
      <c r="BI12" t="s">
        <v>3781</v>
      </c>
      <c r="BJ12" t="s">
        <v>3781</v>
      </c>
      <c r="BK12" t="s">
        <v>3781</v>
      </c>
      <c r="BL12" t="s">
        <v>3781</v>
      </c>
      <c r="BM12" t="s">
        <v>3781</v>
      </c>
      <c r="BN12" t="s">
        <v>3781</v>
      </c>
      <c r="BO12" t="s">
        <v>3781</v>
      </c>
      <c r="BP12" t="s">
        <v>3781</v>
      </c>
      <c r="BQ12" t="s">
        <v>3781</v>
      </c>
      <c r="BR12" t="s">
        <v>3781</v>
      </c>
      <c r="BS12" t="s">
        <v>3781</v>
      </c>
      <c r="BT12" t="s">
        <v>3781</v>
      </c>
      <c r="BU12" t="s">
        <v>3781</v>
      </c>
      <c r="BV12" t="s">
        <v>3781</v>
      </c>
      <c r="BW12" t="s">
        <v>3781</v>
      </c>
      <c r="BX12" t="s">
        <v>3781</v>
      </c>
      <c r="BY12" t="s">
        <v>3781</v>
      </c>
      <c r="BZ12" t="s">
        <v>3781</v>
      </c>
      <c r="CA12" t="s">
        <v>3781</v>
      </c>
      <c r="CB12" t="s">
        <v>3781</v>
      </c>
      <c r="CC12" t="s">
        <v>3781</v>
      </c>
      <c r="CD12" t="s">
        <v>3781</v>
      </c>
      <c r="CE12" t="s">
        <v>3781</v>
      </c>
      <c r="CF12" t="s">
        <v>3781</v>
      </c>
      <c r="CG12" t="s">
        <v>3781</v>
      </c>
      <c r="CH12" t="s">
        <v>3781</v>
      </c>
      <c r="CI12" t="s">
        <v>3781</v>
      </c>
      <c r="CJ12" t="s">
        <v>3781</v>
      </c>
      <c r="CK12" t="s">
        <v>3781</v>
      </c>
      <c r="CL12" t="s">
        <v>660</v>
      </c>
      <c r="CM12" t="s">
        <v>3781</v>
      </c>
      <c r="CN12" t="s">
        <v>3781</v>
      </c>
      <c r="CO12" t="s">
        <v>3781</v>
      </c>
      <c r="CP12" t="s">
        <v>3781</v>
      </c>
      <c r="CQ12" t="s">
        <v>3781</v>
      </c>
      <c r="CR12" t="s">
        <v>3781</v>
      </c>
      <c r="CS12" t="s">
        <v>3781</v>
      </c>
      <c r="CT12" t="s">
        <v>3781</v>
      </c>
      <c r="CU12" t="s">
        <v>3781</v>
      </c>
      <c r="CV12" t="s">
        <v>3781</v>
      </c>
      <c r="CW12" t="s">
        <v>3781</v>
      </c>
      <c r="CX12" t="s">
        <v>3781</v>
      </c>
      <c r="CY12" t="s">
        <v>3781</v>
      </c>
      <c r="CZ12" t="s">
        <v>3781</v>
      </c>
      <c r="DA12" t="s">
        <v>3781</v>
      </c>
      <c r="DB12" t="s">
        <v>3781</v>
      </c>
      <c r="DC12" t="s">
        <v>3781</v>
      </c>
      <c r="DD12" t="s">
        <v>3781</v>
      </c>
      <c r="DE12" t="s">
        <v>3781</v>
      </c>
      <c r="DF12" t="s">
        <v>3781</v>
      </c>
      <c r="DG12" t="s">
        <v>3781</v>
      </c>
      <c r="DH12" t="s">
        <v>3781</v>
      </c>
      <c r="DI12" t="s">
        <v>3781</v>
      </c>
      <c r="DJ12" t="s">
        <v>3781</v>
      </c>
      <c r="DK12" t="s">
        <v>3781</v>
      </c>
      <c r="DL12" t="s">
        <v>3781</v>
      </c>
      <c r="DM12" t="s">
        <v>3781</v>
      </c>
      <c r="DN12" t="s">
        <v>3781</v>
      </c>
      <c r="DO12" t="s">
        <v>3781</v>
      </c>
      <c r="DP12" t="s">
        <v>3781</v>
      </c>
      <c r="DQ12" t="s">
        <v>3781</v>
      </c>
      <c r="DR12" t="s">
        <v>3781</v>
      </c>
      <c r="DS12" t="s">
        <v>3781</v>
      </c>
      <c r="DT12" t="s">
        <v>3781</v>
      </c>
      <c r="DU12" t="s">
        <v>3781</v>
      </c>
      <c r="DV12" t="s">
        <v>3781</v>
      </c>
      <c r="DW12" t="s">
        <v>3781</v>
      </c>
      <c r="DX12" t="s">
        <v>3781</v>
      </c>
      <c r="DY12" t="s">
        <v>3781</v>
      </c>
      <c r="DZ12" t="s">
        <v>3781</v>
      </c>
      <c r="EA12" t="s">
        <v>3781</v>
      </c>
      <c r="EB12" t="s">
        <v>3781</v>
      </c>
      <c r="EC12" t="s">
        <v>3781</v>
      </c>
      <c r="ED12" t="s">
        <v>3781</v>
      </c>
      <c r="EE12" t="s">
        <v>3781</v>
      </c>
      <c r="EF12" t="s">
        <v>3781</v>
      </c>
      <c r="EG12" t="s">
        <v>3781</v>
      </c>
      <c r="EH12" t="s">
        <v>1790</v>
      </c>
      <c r="EI12" t="s">
        <v>3781</v>
      </c>
      <c r="EJ12" t="s">
        <v>3781</v>
      </c>
      <c r="EK12" t="s">
        <v>3781</v>
      </c>
      <c r="EL12" t="s">
        <v>3781</v>
      </c>
      <c r="EM12" t="s">
        <v>1346</v>
      </c>
      <c r="EN12" t="s">
        <v>1704</v>
      </c>
      <c r="EO12" t="s">
        <v>3781</v>
      </c>
      <c r="EP12" t="s">
        <v>3781</v>
      </c>
      <c r="EQ12" t="s">
        <v>3781</v>
      </c>
      <c r="ER12" t="s">
        <v>1690</v>
      </c>
      <c r="ES12" t="s">
        <v>3781</v>
      </c>
      <c r="ET12" t="s">
        <v>3781</v>
      </c>
      <c r="EU12" t="s">
        <v>3781</v>
      </c>
      <c r="EV12" t="s">
        <v>3781</v>
      </c>
      <c r="EW12" t="s">
        <v>3781</v>
      </c>
      <c r="EX12" t="s">
        <v>3781</v>
      </c>
      <c r="EY12" t="s">
        <v>3781</v>
      </c>
      <c r="EZ12" t="s">
        <v>3781</v>
      </c>
      <c r="FA12" t="s">
        <v>3781</v>
      </c>
      <c r="FB12" t="s">
        <v>3781</v>
      </c>
      <c r="FC12" t="s">
        <v>3781</v>
      </c>
      <c r="FD12" t="s">
        <v>3781</v>
      </c>
      <c r="FE12" t="s">
        <v>3781</v>
      </c>
      <c r="FF12" t="s">
        <v>3781</v>
      </c>
      <c r="FG12" t="s">
        <v>3781</v>
      </c>
      <c r="FH12" t="s">
        <v>3781</v>
      </c>
      <c r="FI12" t="s">
        <v>3781</v>
      </c>
      <c r="FJ12" t="s">
        <v>3781</v>
      </c>
      <c r="FK12" t="s">
        <v>3781</v>
      </c>
      <c r="FL12" t="s">
        <v>3781</v>
      </c>
      <c r="FM12" t="s">
        <v>3781</v>
      </c>
      <c r="FN12" t="s">
        <v>3781</v>
      </c>
      <c r="FO12" t="s">
        <v>3781</v>
      </c>
      <c r="FP12" t="s">
        <v>3781</v>
      </c>
      <c r="FQ12" t="s">
        <v>3781</v>
      </c>
      <c r="FR12" t="s">
        <v>3781</v>
      </c>
      <c r="FS12" t="s">
        <v>3781</v>
      </c>
      <c r="FT12" t="s">
        <v>3781</v>
      </c>
      <c r="FU12" t="s">
        <v>3781</v>
      </c>
      <c r="FV12" t="s">
        <v>3781</v>
      </c>
      <c r="FW12" t="s">
        <v>3781</v>
      </c>
      <c r="FX12" t="s">
        <v>3781</v>
      </c>
      <c r="FY12" t="s">
        <v>3781</v>
      </c>
      <c r="FZ12" t="s">
        <v>3781</v>
      </c>
      <c r="GA12" t="s">
        <v>3781</v>
      </c>
      <c r="GB12" t="s">
        <v>3781</v>
      </c>
      <c r="GC12" t="s">
        <v>3781</v>
      </c>
      <c r="GD12" t="s">
        <v>3781</v>
      </c>
      <c r="GE12" t="s">
        <v>3781</v>
      </c>
      <c r="GF12" t="s">
        <v>3781</v>
      </c>
      <c r="GG12" t="s">
        <v>3781</v>
      </c>
      <c r="GH12" t="s">
        <v>3781</v>
      </c>
      <c r="GI12" t="s">
        <v>3781</v>
      </c>
      <c r="GJ12" t="s">
        <v>3781</v>
      </c>
      <c r="GK12" t="s">
        <v>3781</v>
      </c>
      <c r="GL12" t="s">
        <v>3781</v>
      </c>
      <c r="GM12" t="s">
        <v>3781</v>
      </c>
      <c r="GN12" t="s">
        <v>3781</v>
      </c>
      <c r="GO12" t="s">
        <v>3781</v>
      </c>
      <c r="GP12" t="s">
        <v>3781</v>
      </c>
      <c r="GQ12" t="s">
        <v>3781</v>
      </c>
      <c r="GR12" t="s">
        <v>3781</v>
      </c>
      <c r="GS12" t="s">
        <v>3781</v>
      </c>
      <c r="GT12" t="s">
        <v>3781</v>
      </c>
      <c r="GU12" t="s">
        <v>3781</v>
      </c>
      <c r="GV12" t="s">
        <v>3781</v>
      </c>
      <c r="GW12" t="s">
        <v>3781</v>
      </c>
      <c r="GX12" t="s">
        <v>3781</v>
      </c>
      <c r="GY12" t="s">
        <v>3781</v>
      </c>
      <c r="GZ12" t="s">
        <v>3781</v>
      </c>
      <c r="HA12" t="s">
        <v>1223</v>
      </c>
      <c r="HB12" t="s">
        <v>3781</v>
      </c>
      <c r="HC12" t="s">
        <v>3781</v>
      </c>
      <c r="HD12" t="s">
        <v>3781</v>
      </c>
      <c r="HE12" t="s">
        <v>3781</v>
      </c>
      <c r="HF12" s="3"/>
      <c r="HG12" t="s">
        <v>611</v>
      </c>
      <c r="HH12" t="s">
        <v>3781</v>
      </c>
      <c r="HI12" s="3"/>
      <c r="HJ12" t="s">
        <v>3781</v>
      </c>
      <c r="HK12" t="s">
        <v>1315</v>
      </c>
      <c r="HL12" t="s">
        <v>3781</v>
      </c>
      <c r="HM12" t="s">
        <v>3781</v>
      </c>
      <c r="HN12" t="s">
        <v>1232</v>
      </c>
      <c r="HO12" t="s">
        <v>3781</v>
      </c>
      <c r="HP12" t="s">
        <v>3781</v>
      </c>
      <c r="HQ12" t="s">
        <v>3781</v>
      </c>
      <c r="HR12" t="s">
        <v>3781</v>
      </c>
      <c r="HS12" t="s">
        <v>3781</v>
      </c>
      <c r="HT12" t="s">
        <v>3781</v>
      </c>
      <c r="HU12" t="s">
        <v>3781</v>
      </c>
      <c r="HV12" t="s">
        <v>3781</v>
      </c>
      <c r="HW12" t="s">
        <v>3781</v>
      </c>
      <c r="HX12" t="s">
        <v>3781</v>
      </c>
      <c r="HY12" t="s">
        <v>3781</v>
      </c>
      <c r="HZ12" t="s">
        <v>3781</v>
      </c>
      <c r="IA12" t="s">
        <v>3781</v>
      </c>
      <c r="IB12" t="s">
        <v>3781</v>
      </c>
      <c r="IC12" t="s">
        <v>3781</v>
      </c>
      <c r="ID12" t="s">
        <v>3781</v>
      </c>
      <c r="IE12" t="s">
        <v>3781</v>
      </c>
      <c r="IF12" t="s">
        <v>3781</v>
      </c>
      <c r="IG12" t="s">
        <v>3781</v>
      </c>
      <c r="IH12" t="s">
        <v>3781</v>
      </c>
      <c r="II12" t="s">
        <v>3781</v>
      </c>
      <c r="IJ12" t="s">
        <v>3781</v>
      </c>
      <c r="IK12" t="s">
        <v>3781</v>
      </c>
      <c r="IL12" t="s">
        <v>3781</v>
      </c>
      <c r="IM12" t="s">
        <v>3781</v>
      </c>
      <c r="IN12" t="s">
        <v>3781</v>
      </c>
      <c r="IO12" t="s">
        <v>3781</v>
      </c>
      <c r="IP12" t="s">
        <v>3781</v>
      </c>
      <c r="IQ12" t="s">
        <v>3781</v>
      </c>
      <c r="IS12" t="s">
        <v>3781</v>
      </c>
      <c r="IT12" t="s">
        <v>3781</v>
      </c>
      <c r="IU12" t="s">
        <v>1168</v>
      </c>
      <c r="IV12" t="s">
        <v>3781</v>
      </c>
      <c r="IW12" t="s">
        <v>3781</v>
      </c>
      <c r="IX12" t="s">
        <v>3781</v>
      </c>
      <c r="IY12" t="s">
        <v>3781</v>
      </c>
      <c r="IZ12" t="s">
        <v>3781</v>
      </c>
      <c r="JA12" t="s">
        <v>3781</v>
      </c>
      <c r="JB12" t="s">
        <v>3781</v>
      </c>
      <c r="JC12" t="s">
        <v>842</v>
      </c>
      <c r="JD12" t="s">
        <v>3781</v>
      </c>
      <c r="JE12" t="s">
        <v>3781</v>
      </c>
      <c r="JF12" t="s">
        <v>3781</v>
      </c>
      <c r="JG12" t="s">
        <v>3781</v>
      </c>
      <c r="JH12" t="s">
        <v>3781</v>
      </c>
      <c r="JI12" t="s">
        <v>3781</v>
      </c>
      <c r="JJ12" t="s">
        <v>3781</v>
      </c>
      <c r="JK12" t="s">
        <v>3781</v>
      </c>
      <c r="JL12" t="s">
        <v>3781</v>
      </c>
      <c r="JM12" t="s">
        <v>3781</v>
      </c>
      <c r="JN12" t="s">
        <v>3781</v>
      </c>
      <c r="JO12" t="s">
        <v>3781</v>
      </c>
      <c r="JP12" t="s">
        <v>3781</v>
      </c>
      <c r="JQ12" t="s">
        <v>3781</v>
      </c>
      <c r="JR12" t="s">
        <v>3781</v>
      </c>
      <c r="JS12" t="s">
        <v>3781</v>
      </c>
      <c r="JT12" t="s">
        <v>3781</v>
      </c>
      <c r="JU12" t="s">
        <v>3781</v>
      </c>
      <c r="JV12" t="s">
        <v>3781</v>
      </c>
      <c r="JW12" t="s">
        <v>3781</v>
      </c>
      <c r="JX12" t="s">
        <v>3781</v>
      </c>
      <c r="JY12" t="s">
        <v>3781</v>
      </c>
      <c r="JZ12" t="s">
        <v>3781</v>
      </c>
      <c r="KA12" t="s">
        <v>3781</v>
      </c>
      <c r="KB12" t="s">
        <v>3781</v>
      </c>
      <c r="KC12" t="s">
        <v>3781</v>
      </c>
      <c r="KD12" t="s">
        <v>3781</v>
      </c>
      <c r="KE12" t="s">
        <v>3781</v>
      </c>
      <c r="KF12" t="s">
        <v>3781</v>
      </c>
      <c r="KG12" t="s">
        <v>3781</v>
      </c>
      <c r="KH12" t="s">
        <v>3781</v>
      </c>
      <c r="KI12" t="s">
        <v>3781</v>
      </c>
      <c r="KJ12" t="s">
        <v>3781</v>
      </c>
      <c r="KK12" t="s">
        <v>3781</v>
      </c>
      <c r="KL12" t="s">
        <v>3781</v>
      </c>
      <c r="KM12" t="s">
        <v>1843</v>
      </c>
      <c r="KN12" t="s">
        <v>3781</v>
      </c>
      <c r="KO12" t="s">
        <v>3781</v>
      </c>
      <c r="KP12" t="s">
        <v>3781</v>
      </c>
      <c r="KQ12" t="s">
        <v>3781</v>
      </c>
      <c r="KR12" t="s">
        <v>3781</v>
      </c>
      <c r="KS12" t="s">
        <v>3781</v>
      </c>
      <c r="KT12" t="s">
        <v>3781</v>
      </c>
      <c r="KU12" t="s">
        <v>3781</v>
      </c>
      <c r="KV12" t="s">
        <v>3781</v>
      </c>
      <c r="KW12" t="s">
        <v>3781</v>
      </c>
      <c r="KX12" t="s">
        <v>3781</v>
      </c>
      <c r="KY12" t="s">
        <v>3781</v>
      </c>
      <c r="KZ12" t="s">
        <v>3781</v>
      </c>
      <c r="LA12" t="s">
        <v>3781</v>
      </c>
      <c r="LB12" t="s">
        <v>3781</v>
      </c>
      <c r="LC12" t="s">
        <v>3781</v>
      </c>
      <c r="LD12" t="s">
        <v>3781</v>
      </c>
      <c r="LE12" t="s">
        <v>3781</v>
      </c>
      <c r="LF12" t="s">
        <v>3781</v>
      </c>
      <c r="LG12" t="s">
        <v>3781</v>
      </c>
      <c r="LH12" t="s">
        <v>3781</v>
      </c>
      <c r="LI12" t="s">
        <v>3781</v>
      </c>
      <c r="LJ12" t="s">
        <v>3781</v>
      </c>
      <c r="LK12" t="s">
        <v>3781</v>
      </c>
      <c r="LL12" t="s">
        <v>3781</v>
      </c>
      <c r="LM12" t="s">
        <v>3781</v>
      </c>
      <c r="LN12" t="s">
        <v>3781</v>
      </c>
      <c r="LO12" t="s">
        <v>3781</v>
      </c>
      <c r="LP12" t="s">
        <v>3781</v>
      </c>
      <c r="LQ12" t="s">
        <v>3781</v>
      </c>
      <c r="LR12" t="s">
        <v>3781</v>
      </c>
      <c r="LS12" t="s">
        <v>3781</v>
      </c>
      <c r="LT12" t="s">
        <v>3781</v>
      </c>
      <c r="LU12" t="s">
        <v>3781</v>
      </c>
      <c r="LV12" t="s">
        <v>3781</v>
      </c>
      <c r="LW12" t="s">
        <v>3781</v>
      </c>
      <c r="LX12" t="s">
        <v>3781</v>
      </c>
      <c r="LY12" t="s">
        <v>3781</v>
      </c>
      <c r="LZ12" t="s">
        <v>3781</v>
      </c>
      <c r="MA12" t="s">
        <v>3781</v>
      </c>
      <c r="MB12" t="s">
        <v>3781</v>
      </c>
      <c r="MC12" t="s">
        <v>3781</v>
      </c>
      <c r="MD12" t="s">
        <v>3781</v>
      </c>
      <c r="ME12" t="s">
        <v>869</v>
      </c>
      <c r="MF12" t="s">
        <v>3781</v>
      </c>
      <c r="MG12" t="s">
        <v>3781</v>
      </c>
      <c r="MH12" t="s">
        <v>3781</v>
      </c>
      <c r="MI12" t="s">
        <v>3781</v>
      </c>
      <c r="MJ12" t="s">
        <v>3781</v>
      </c>
      <c r="MK12" t="s">
        <v>3781</v>
      </c>
      <c r="ML12" t="s">
        <v>3781</v>
      </c>
      <c r="MM12" t="s">
        <v>3781</v>
      </c>
      <c r="MN12" t="s">
        <v>3781</v>
      </c>
      <c r="MO12" t="s">
        <v>3781</v>
      </c>
      <c r="MP12" t="s">
        <v>3781</v>
      </c>
      <c r="MQ12" t="s">
        <v>3781</v>
      </c>
      <c r="MR12" t="s">
        <v>3781</v>
      </c>
      <c r="MS12" t="s">
        <v>3781</v>
      </c>
      <c r="MT12" t="s">
        <v>3781</v>
      </c>
      <c r="MU12" t="s">
        <v>3781</v>
      </c>
      <c r="MV12" t="s">
        <v>3781</v>
      </c>
      <c r="MW12" t="s">
        <v>3781</v>
      </c>
      <c r="MX12" t="s">
        <v>3781</v>
      </c>
      <c r="MY12" t="s">
        <v>3781</v>
      </c>
      <c r="MZ12" t="s">
        <v>3781</v>
      </c>
      <c r="NA12" t="s">
        <v>3781</v>
      </c>
      <c r="NB12" t="s">
        <v>3781</v>
      </c>
      <c r="NC12" t="s">
        <v>3781</v>
      </c>
      <c r="ND12" t="s">
        <v>3781</v>
      </c>
      <c r="NE12" t="s">
        <v>3781</v>
      </c>
      <c r="NF12" t="s">
        <v>3781</v>
      </c>
      <c r="NG12" t="s">
        <v>3781</v>
      </c>
      <c r="NH12" t="s">
        <v>3781</v>
      </c>
      <c r="NI12" s="3"/>
      <c r="NJ12" t="s">
        <v>3781</v>
      </c>
      <c r="NK12" t="s">
        <v>1615</v>
      </c>
      <c r="NL12" s="3" t="s">
        <v>1192</v>
      </c>
      <c r="NM12" t="s">
        <v>3781</v>
      </c>
      <c r="NN12" t="s">
        <v>3781</v>
      </c>
      <c r="NO12" t="s">
        <v>3781</v>
      </c>
      <c r="NP12" t="s">
        <v>3781</v>
      </c>
      <c r="NQ12" t="s">
        <v>3781</v>
      </c>
      <c r="NR12" t="s">
        <v>3781</v>
      </c>
      <c r="NS12" t="s">
        <v>3781</v>
      </c>
      <c r="NT12" t="s">
        <v>3781</v>
      </c>
      <c r="NU12" t="s">
        <v>3781</v>
      </c>
      <c r="NV12" t="s">
        <v>3781</v>
      </c>
      <c r="NW12" t="s">
        <v>3781</v>
      </c>
      <c r="NX12" t="s">
        <v>3781</v>
      </c>
      <c r="NY12" t="s">
        <v>3781</v>
      </c>
      <c r="NZ12" t="s">
        <v>3781</v>
      </c>
      <c r="OA12" t="s">
        <v>3781</v>
      </c>
      <c r="OB12" t="s">
        <v>3781</v>
      </c>
      <c r="OC12" t="s">
        <v>3781</v>
      </c>
      <c r="OD12" t="s">
        <v>3781</v>
      </c>
      <c r="OE12" t="s">
        <v>3781</v>
      </c>
      <c r="OF12" t="s">
        <v>3781</v>
      </c>
      <c r="OG12" t="s">
        <v>3781</v>
      </c>
      <c r="OH12" t="s">
        <v>3781</v>
      </c>
      <c r="OI12" t="s">
        <v>3781</v>
      </c>
      <c r="OJ12" t="s">
        <v>3781</v>
      </c>
      <c r="OK12" t="s">
        <v>3781</v>
      </c>
      <c r="OL12" t="s">
        <v>3781</v>
      </c>
      <c r="OM12" t="s">
        <v>3781</v>
      </c>
      <c r="ON12" t="s">
        <v>3781</v>
      </c>
      <c r="OO12" t="s">
        <v>3781</v>
      </c>
      <c r="OP12" t="s">
        <v>1202</v>
      </c>
      <c r="OQ12" t="s">
        <v>3781</v>
      </c>
      <c r="OR12" t="s">
        <v>3781</v>
      </c>
      <c r="OS12" t="s">
        <v>3781</v>
      </c>
      <c r="OT12" t="s">
        <v>3781</v>
      </c>
      <c r="OU12" t="s">
        <v>3781</v>
      </c>
      <c r="OV12" t="s">
        <v>3781</v>
      </c>
      <c r="OW12" t="s">
        <v>3781</v>
      </c>
      <c r="OX12" t="s">
        <v>3781</v>
      </c>
      <c r="OY12" t="s">
        <v>3781</v>
      </c>
      <c r="OZ12" t="s">
        <v>3781</v>
      </c>
      <c r="PA12" t="s">
        <v>3781</v>
      </c>
      <c r="PB12" t="s">
        <v>3781</v>
      </c>
      <c r="PC12" t="s">
        <v>1913</v>
      </c>
      <c r="PD12" t="s">
        <v>3781</v>
      </c>
      <c r="PE12" t="s">
        <v>1803</v>
      </c>
      <c r="PF12" t="s">
        <v>3781</v>
      </c>
      <c r="PG12" t="s">
        <v>3781</v>
      </c>
      <c r="PH12" t="s">
        <v>3781</v>
      </c>
      <c r="PI12" t="s">
        <v>3781</v>
      </c>
      <c r="PJ12" t="s">
        <v>3781</v>
      </c>
      <c r="PK12" t="s">
        <v>3781</v>
      </c>
      <c r="PL12" t="s">
        <v>3781</v>
      </c>
      <c r="PM12" t="s">
        <v>3781</v>
      </c>
      <c r="PN12" t="s">
        <v>3781</v>
      </c>
      <c r="PO12" t="s">
        <v>3781</v>
      </c>
      <c r="PP12" t="s">
        <v>3781</v>
      </c>
      <c r="PQ12" t="s">
        <v>3781</v>
      </c>
      <c r="PR12" t="s">
        <v>3781</v>
      </c>
      <c r="PS12" t="s">
        <v>3781</v>
      </c>
      <c r="PT12" t="s">
        <v>3781</v>
      </c>
      <c r="PU12" t="s">
        <v>3781</v>
      </c>
      <c r="PV12" t="s">
        <v>3781</v>
      </c>
      <c r="PW12" t="s">
        <v>3781</v>
      </c>
      <c r="PX12" t="s">
        <v>3781</v>
      </c>
      <c r="PY12" t="s">
        <v>3781</v>
      </c>
      <c r="PZ12" t="s">
        <v>3781</v>
      </c>
      <c r="QA12" t="s">
        <v>3781</v>
      </c>
      <c r="QB12" t="s">
        <v>3781</v>
      </c>
      <c r="QC12" t="s">
        <v>3781</v>
      </c>
      <c r="QD12" t="s">
        <v>3781</v>
      </c>
      <c r="QE12" t="s">
        <v>3781</v>
      </c>
      <c r="QF12" t="s">
        <v>3781</v>
      </c>
      <c r="QG12" t="s">
        <v>3781</v>
      </c>
      <c r="QH12" t="s">
        <v>3781</v>
      </c>
      <c r="QI12" t="s">
        <v>3781</v>
      </c>
      <c r="QJ12" t="s">
        <v>3781</v>
      </c>
      <c r="QK12" t="s">
        <v>3781</v>
      </c>
      <c r="QL12" t="s">
        <v>3781</v>
      </c>
      <c r="QM12" t="s">
        <v>3781</v>
      </c>
      <c r="QN12" t="s">
        <v>3781</v>
      </c>
      <c r="QO12" t="s">
        <v>3781</v>
      </c>
      <c r="QP12" t="s">
        <v>3781</v>
      </c>
      <c r="QQ12" t="s">
        <v>3781</v>
      </c>
      <c r="QR12" t="s">
        <v>3781</v>
      </c>
      <c r="QS12" t="s">
        <v>3781</v>
      </c>
      <c r="QT12" t="s">
        <v>1037</v>
      </c>
      <c r="QU12" t="s">
        <v>3781</v>
      </c>
      <c r="QV12" t="s">
        <v>3781</v>
      </c>
      <c r="QW12" t="s">
        <v>3781</v>
      </c>
      <c r="QX12" t="s">
        <v>3781</v>
      </c>
      <c r="QY12" t="s">
        <v>676</v>
      </c>
      <c r="QZ12" t="s">
        <v>3781</v>
      </c>
      <c r="RA12" t="s">
        <v>2062</v>
      </c>
      <c r="RB12" t="s">
        <v>3781</v>
      </c>
      <c r="RC12" t="s">
        <v>3781</v>
      </c>
      <c r="RD12" t="s">
        <v>3781</v>
      </c>
      <c r="RE12" t="s">
        <v>3781</v>
      </c>
      <c r="RF12" t="s">
        <v>3781</v>
      </c>
      <c r="RG12" t="s">
        <v>3781</v>
      </c>
      <c r="RH12" t="s">
        <v>3781</v>
      </c>
      <c r="RI12" t="s">
        <v>3781</v>
      </c>
      <c r="RJ12" t="s">
        <v>3781</v>
      </c>
      <c r="RK12" t="s">
        <v>3781</v>
      </c>
      <c r="RL12" t="s">
        <v>3781</v>
      </c>
      <c r="RM12" t="s">
        <v>3781</v>
      </c>
      <c r="RN12" t="s">
        <v>3781</v>
      </c>
      <c r="RO12" t="s">
        <v>3781</v>
      </c>
      <c r="RP12" t="s">
        <v>3781</v>
      </c>
      <c r="RQ12" t="s">
        <v>3781</v>
      </c>
      <c r="RR12" t="s">
        <v>3781</v>
      </c>
      <c r="RS12" t="s">
        <v>3781</v>
      </c>
      <c r="RT12" t="s">
        <v>3781</v>
      </c>
      <c r="RU12" t="s">
        <v>3781</v>
      </c>
      <c r="RV12" t="s">
        <v>3781</v>
      </c>
      <c r="RW12" t="s">
        <v>3781</v>
      </c>
      <c r="RX12" t="s">
        <v>3781</v>
      </c>
      <c r="RY12" t="s">
        <v>3781</v>
      </c>
      <c r="RZ12" t="s">
        <v>3781</v>
      </c>
      <c r="SA12" t="s">
        <v>3781</v>
      </c>
      <c r="SB12" t="s">
        <v>3781</v>
      </c>
      <c r="SC12" t="s">
        <v>3781</v>
      </c>
      <c r="SD12" t="s">
        <v>3781</v>
      </c>
      <c r="SE12" t="s">
        <v>3781</v>
      </c>
      <c r="SF12" t="s">
        <v>3781</v>
      </c>
      <c r="SG12" t="s">
        <v>3781</v>
      </c>
      <c r="SH12" t="s">
        <v>3781</v>
      </c>
      <c r="SI12" t="s">
        <v>3781</v>
      </c>
      <c r="SJ12" t="s">
        <v>3781</v>
      </c>
      <c r="SK12" t="s">
        <v>3781</v>
      </c>
      <c r="SL12" t="s">
        <v>3781</v>
      </c>
      <c r="SM12" t="s">
        <v>3781</v>
      </c>
      <c r="SN12" t="s">
        <v>3781</v>
      </c>
      <c r="SO12" t="s">
        <v>3781</v>
      </c>
      <c r="SP12" t="s">
        <v>3781</v>
      </c>
      <c r="SQ12" t="s">
        <v>3781</v>
      </c>
      <c r="SR12" t="s">
        <v>3781</v>
      </c>
      <c r="SS12" t="s">
        <v>3781</v>
      </c>
      <c r="ST12" t="s">
        <v>3781</v>
      </c>
      <c r="SU12" t="s">
        <v>3781</v>
      </c>
      <c r="SV12" t="s">
        <v>1728</v>
      </c>
      <c r="SW12" t="s">
        <v>3781</v>
      </c>
      <c r="SX12" t="s">
        <v>3781</v>
      </c>
      <c r="SY12" t="s">
        <v>3781</v>
      </c>
      <c r="SZ12" t="s">
        <v>3781</v>
      </c>
      <c r="TA12" t="s">
        <v>3781</v>
      </c>
      <c r="TB12" t="s">
        <v>3781</v>
      </c>
      <c r="TC12" t="s">
        <v>3781</v>
      </c>
      <c r="TD12" t="s">
        <v>3781</v>
      </c>
      <c r="TE12" t="s">
        <v>3781</v>
      </c>
      <c r="TF12" t="s">
        <v>3781</v>
      </c>
      <c r="TG12" t="s">
        <v>3781</v>
      </c>
      <c r="TH12" t="s">
        <v>3781</v>
      </c>
      <c r="TI12" t="s">
        <v>3781</v>
      </c>
      <c r="TJ12" t="s">
        <v>3781</v>
      </c>
      <c r="TK12" t="s">
        <v>3781</v>
      </c>
      <c r="TL12" t="s">
        <v>3781</v>
      </c>
    </row>
    <row r="13" spans="1:532" x14ac:dyDescent="0.3">
      <c r="A13" t="s">
        <v>3781</v>
      </c>
      <c r="B13" t="s">
        <v>3781</v>
      </c>
      <c r="C13" t="s">
        <v>3781</v>
      </c>
      <c r="D13" t="s">
        <v>3781</v>
      </c>
      <c r="E13" t="s">
        <v>3781</v>
      </c>
      <c r="F13" t="s">
        <v>3781</v>
      </c>
      <c r="G13" t="s">
        <v>3781</v>
      </c>
      <c r="H13" t="s">
        <v>3781</v>
      </c>
      <c r="I13" t="s">
        <v>3781</v>
      </c>
      <c r="J13" t="s">
        <v>3781</v>
      </c>
      <c r="K13" t="s">
        <v>3781</v>
      </c>
      <c r="L13" t="s">
        <v>3781</v>
      </c>
      <c r="M13" t="s">
        <v>3781</v>
      </c>
      <c r="N13" t="s">
        <v>3781</v>
      </c>
      <c r="O13" t="s">
        <v>3781</v>
      </c>
      <c r="P13" t="s">
        <v>3781</v>
      </c>
      <c r="Q13" t="s">
        <v>3781</v>
      </c>
      <c r="R13" t="s">
        <v>3781</v>
      </c>
      <c r="S13" t="s">
        <v>3781</v>
      </c>
      <c r="T13" t="s">
        <v>3781</v>
      </c>
      <c r="U13" t="s">
        <v>3781</v>
      </c>
      <c r="V13" t="s">
        <v>3781</v>
      </c>
      <c r="W13" t="s">
        <v>3781</v>
      </c>
      <c r="X13" t="s">
        <v>3781</v>
      </c>
      <c r="Y13" t="s">
        <v>3781</v>
      </c>
      <c r="Z13" t="s">
        <v>3781</v>
      </c>
      <c r="AA13" t="s">
        <v>3781</v>
      </c>
      <c r="AB13" t="s">
        <v>3781</v>
      </c>
      <c r="AC13" t="s">
        <v>3781</v>
      </c>
      <c r="AD13" t="s">
        <v>3781</v>
      </c>
      <c r="AE13" t="s">
        <v>3781</v>
      </c>
      <c r="AF13" t="s">
        <v>3781</v>
      </c>
      <c r="AG13" t="s">
        <v>3781</v>
      </c>
      <c r="AH13" t="s">
        <v>3781</v>
      </c>
      <c r="AI13" t="s">
        <v>1140</v>
      </c>
      <c r="AJ13" t="s">
        <v>3781</v>
      </c>
      <c r="AK13" t="s">
        <v>3781</v>
      </c>
      <c r="AL13" t="s">
        <v>3781</v>
      </c>
      <c r="AM13" t="s">
        <v>3781</v>
      </c>
      <c r="AN13" t="s">
        <v>3781</v>
      </c>
      <c r="AO13" t="s">
        <v>3781</v>
      </c>
      <c r="AP13" t="s">
        <v>3781</v>
      </c>
      <c r="AQ13" t="s">
        <v>3781</v>
      </c>
      <c r="AR13" t="s">
        <v>3781</v>
      </c>
      <c r="AS13" t="s">
        <v>3781</v>
      </c>
      <c r="AT13" t="s">
        <v>3781</v>
      </c>
      <c r="AU13" t="s">
        <v>3781</v>
      </c>
      <c r="AV13" t="s">
        <v>3781</v>
      </c>
      <c r="AW13" t="s">
        <v>3781</v>
      </c>
      <c r="AX13" t="s">
        <v>3781</v>
      </c>
      <c r="AY13" t="s">
        <v>3781</v>
      </c>
      <c r="AZ13" t="s">
        <v>3781</v>
      </c>
      <c r="BA13" t="s">
        <v>3781</v>
      </c>
      <c r="BB13" t="s">
        <v>3781</v>
      </c>
      <c r="BC13" t="s">
        <v>3781</v>
      </c>
      <c r="BD13" t="s">
        <v>3781</v>
      </c>
      <c r="BE13" t="s">
        <v>3781</v>
      </c>
      <c r="BF13" t="s">
        <v>3781</v>
      </c>
      <c r="BG13" t="s">
        <v>3781</v>
      </c>
      <c r="BH13" t="s">
        <v>3781</v>
      </c>
      <c r="BI13" t="s">
        <v>3781</v>
      </c>
      <c r="BJ13" t="s">
        <v>3781</v>
      </c>
      <c r="BK13" t="s">
        <v>3781</v>
      </c>
      <c r="BL13" t="s">
        <v>3781</v>
      </c>
      <c r="BM13" t="s">
        <v>3781</v>
      </c>
      <c r="BN13" t="s">
        <v>3781</v>
      </c>
      <c r="BO13" t="s">
        <v>3781</v>
      </c>
      <c r="BP13" t="s">
        <v>3781</v>
      </c>
      <c r="BQ13" t="s">
        <v>3781</v>
      </c>
      <c r="BR13" t="s">
        <v>3781</v>
      </c>
      <c r="BS13" t="s">
        <v>3781</v>
      </c>
      <c r="BT13" t="s">
        <v>3781</v>
      </c>
      <c r="BU13" t="s">
        <v>3781</v>
      </c>
      <c r="BV13" t="s">
        <v>3781</v>
      </c>
      <c r="BW13" t="s">
        <v>3781</v>
      </c>
      <c r="BX13" t="s">
        <v>3781</v>
      </c>
      <c r="BY13" t="s">
        <v>3781</v>
      </c>
      <c r="BZ13" t="s">
        <v>3781</v>
      </c>
      <c r="CA13" t="s">
        <v>3781</v>
      </c>
      <c r="CB13" t="s">
        <v>3781</v>
      </c>
      <c r="CC13" t="s">
        <v>3781</v>
      </c>
      <c r="CD13" t="s">
        <v>3781</v>
      </c>
      <c r="CE13" t="s">
        <v>3781</v>
      </c>
      <c r="CF13" t="s">
        <v>3781</v>
      </c>
      <c r="CG13" t="s">
        <v>3781</v>
      </c>
      <c r="CH13" t="s">
        <v>3781</v>
      </c>
      <c r="CI13" t="s">
        <v>3781</v>
      </c>
      <c r="CJ13" t="s">
        <v>3781</v>
      </c>
      <c r="CK13" t="s">
        <v>3781</v>
      </c>
      <c r="CL13" t="s">
        <v>636</v>
      </c>
      <c r="CM13" t="s">
        <v>3781</v>
      </c>
      <c r="CN13" t="s">
        <v>3781</v>
      </c>
      <c r="CO13" t="s">
        <v>3781</v>
      </c>
      <c r="CP13" t="s">
        <v>3781</v>
      </c>
      <c r="CQ13" t="s">
        <v>3781</v>
      </c>
      <c r="CR13" t="s">
        <v>3781</v>
      </c>
      <c r="CS13" t="s">
        <v>3781</v>
      </c>
      <c r="CT13" t="s">
        <v>3781</v>
      </c>
      <c r="CU13" t="s">
        <v>3781</v>
      </c>
      <c r="CV13" t="s">
        <v>3781</v>
      </c>
      <c r="CW13" t="s">
        <v>3781</v>
      </c>
      <c r="CX13" t="s">
        <v>3781</v>
      </c>
      <c r="CY13" t="s">
        <v>3781</v>
      </c>
      <c r="CZ13" t="s">
        <v>3781</v>
      </c>
      <c r="DA13" t="s">
        <v>3781</v>
      </c>
      <c r="DB13" t="s">
        <v>3781</v>
      </c>
      <c r="DC13" t="s">
        <v>3781</v>
      </c>
      <c r="DD13" t="s">
        <v>3781</v>
      </c>
      <c r="DE13" t="s">
        <v>3781</v>
      </c>
      <c r="DF13" t="s">
        <v>3781</v>
      </c>
      <c r="DG13" t="s">
        <v>3781</v>
      </c>
      <c r="DH13" t="s">
        <v>3781</v>
      </c>
      <c r="DI13" t="s">
        <v>3781</v>
      </c>
      <c r="DJ13" t="s">
        <v>3781</v>
      </c>
      <c r="DK13" t="s">
        <v>3781</v>
      </c>
      <c r="DL13" t="s">
        <v>3781</v>
      </c>
      <c r="DM13" t="s">
        <v>3781</v>
      </c>
      <c r="DN13" t="s">
        <v>3781</v>
      </c>
      <c r="DO13" t="s">
        <v>3781</v>
      </c>
      <c r="DP13" t="s">
        <v>3781</v>
      </c>
      <c r="DQ13" t="s">
        <v>3781</v>
      </c>
      <c r="DR13" t="s">
        <v>3781</v>
      </c>
      <c r="DS13" t="s">
        <v>3781</v>
      </c>
      <c r="DT13" t="s">
        <v>3781</v>
      </c>
      <c r="DU13" t="s">
        <v>3781</v>
      </c>
      <c r="DV13" t="s">
        <v>3781</v>
      </c>
      <c r="DW13" t="s">
        <v>3781</v>
      </c>
      <c r="DX13" t="s">
        <v>3781</v>
      </c>
      <c r="DY13" t="s">
        <v>3781</v>
      </c>
      <c r="DZ13" t="s">
        <v>3781</v>
      </c>
      <c r="EA13" t="s">
        <v>3781</v>
      </c>
      <c r="EB13" t="s">
        <v>3781</v>
      </c>
      <c r="EC13" t="s">
        <v>3781</v>
      </c>
      <c r="ED13" t="s">
        <v>3781</v>
      </c>
      <c r="EE13" t="s">
        <v>3781</v>
      </c>
      <c r="EF13" t="s">
        <v>3781</v>
      </c>
      <c r="EG13" t="s">
        <v>3781</v>
      </c>
      <c r="EH13" t="s">
        <v>3781</v>
      </c>
      <c r="EI13" t="s">
        <v>3781</v>
      </c>
      <c r="EJ13" t="s">
        <v>3781</v>
      </c>
      <c r="EK13" t="s">
        <v>3781</v>
      </c>
      <c r="EL13" t="s">
        <v>3781</v>
      </c>
      <c r="EM13" t="s">
        <v>1352</v>
      </c>
      <c r="EN13" t="s">
        <v>1703</v>
      </c>
      <c r="EO13" t="s">
        <v>3781</v>
      </c>
      <c r="EP13" t="s">
        <v>3781</v>
      </c>
      <c r="EQ13" t="s">
        <v>3781</v>
      </c>
      <c r="ER13" t="s">
        <v>1624</v>
      </c>
      <c r="ES13" t="s">
        <v>3781</v>
      </c>
      <c r="ET13" t="s">
        <v>3781</v>
      </c>
      <c r="EU13" t="s">
        <v>3781</v>
      </c>
      <c r="EV13" t="s">
        <v>3781</v>
      </c>
      <c r="EW13" t="s">
        <v>3781</v>
      </c>
      <c r="EX13" t="s">
        <v>3781</v>
      </c>
      <c r="EY13" t="s">
        <v>3781</v>
      </c>
      <c r="EZ13" t="s">
        <v>3781</v>
      </c>
      <c r="FA13" t="s">
        <v>3781</v>
      </c>
      <c r="FB13" t="s">
        <v>3781</v>
      </c>
      <c r="FC13" t="s">
        <v>3781</v>
      </c>
      <c r="FD13" t="s">
        <v>3781</v>
      </c>
      <c r="FE13" t="s">
        <v>3781</v>
      </c>
      <c r="FF13" t="s">
        <v>3781</v>
      </c>
      <c r="FG13" t="s">
        <v>3781</v>
      </c>
      <c r="FH13" t="s">
        <v>3781</v>
      </c>
      <c r="FI13" t="s">
        <v>3781</v>
      </c>
      <c r="FJ13" t="s">
        <v>3781</v>
      </c>
      <c r="FK13" t="s">
        <v>3781</v>
      </c>
      <c r="FL13" t="s">
        <v>3781</v>
      </c>
      <c r="FM13" t="s">
        <v>3781</v>
      </c>
      <c r="FN13" t="s">
        <v>3781</v>
      </c>
      <c r="FO13" t="s">
        <v>3781</v>
      </c>
      <c r="FP13" t="s">
        <v>3781</v>
      </c>
      <c r="FQ13" t="s">
        <v>3781</v>
      </c>
      <c r="FR13" t="s">
        <v>3781</v>
      </c>
      <c r="FS13" t="s">
        <v>3781</v>
      </c>
      <c r="FT13" t="s">
        <v>3781</v>
      </c>
      <c r="FU13" t="s">
        <v>3781</v>
      </c>
      <c r="FV13" t="s">
        <v>3781</v>
      </c>
      <c r="FW13" t="s">
        <v>3781</v>
      </c>
      <c r="FX13" t="s">
        <v>3781</v>
      </c>
      <c r="FY13" t="s">
        <v>3781</v>
      </c>
      <c r="FZ13" t="s">
        <v>3781</v>
      </c>
      <c r="GA13" t="s">
        <v>3781</v>
      </c>
      <c r="GB13" t="s">
        <v>3781</v>
      </c>
      <c r="GC13" t="s">
        <v>3781</v>
      </c>
      <c r="GD13" t="s">
        <v>3781</v>
      </c>
      <c r="GE13" t="s">
        <v>3781</v>
      </c>
      <c r="GF13" t="s">
        <v>3781</v>
      </c>
      <c r="GG13" t="s">
        <v>3781</v>
      </c>
      <c r="GH13" t="s">
        <v>3781</v>
      </c>
      <c r="GI13" t="s">
        <v>3781</v>
      </c>
      <c r="GJ13" t="s">
        <v>3781</v>
      </c>
      <c r="GK13" t="s">
        <v>3781</v>
      </c>
      <c r="GL13" t="s">
        <v>3781</v>
      </c>
      <c r="GM13" t="s">
        <v>3781</v>
      </c>
      <c r="GN13" t="s">
        <v>3781</v>
      </c>
      <c r="GO13" t="s">
        <v>3781</v>
      </c>
      <c r="GP13" t="s">
        <v>3781</v>
      </c>
      <c r="GQ13" t="s">
        <v>3781</v>
      </c>
      <c r="GR13" t="s">
        <v>3781</v>
      </c>
      <c r="GS13" t="s">
        <v>3781</v>
      </c>
      <c r="GT13" t="s">
        <v>3781</v>
      </c>
      <c r="GU13" t="s">
        <v>3781</v>
      </c>
      <c r="GV13" t="s">
        <v>3781</v>
      </c>
      <c r="GW13" t="s">
        <v>3781</v>
      </c>
      <c r="GX13" t="s">
        <v>3781</v>
      </c>
      <c r="GY13" t="s">
        <v>3781</v>
      </c>
      <c r="GZ13" t="s">
        <v>3781</v>
      </c>
      <c r="HA13" t="s">
        <v>1215</v>
      </c>
      <c r="HB13" t="s">
        <v>3781</v>
      </c>
      <c r="HC13" t="s">
        <v>3781</v>
      </c>
      <c r="HD13" t="s">
        <v>3781</v>
      </c>
      <c r="HE13" t="s">
        <v>3781</v>
      </c>
      <c r="HF13" s="3"/>
      <c r="HG13" t="s">
        <v>612</v>
      </c>
      <c r="HH13" t="s">
        <v>3781</v>
      </c>
      <c r="HI13" s="3"/>
      <c r="HJ13" t="s">
        <v>3781</v>
      </c>
      <c r="HK13" t="s">
        <v>1309</v>
      </c>
      <c r="HL13" t="s">
        <v>3781</v>
      </c>
      <c r="HM13" t="s">
        <v>3781</v>
      </c>
      <c r="HN13" t="s">
        <v>1234</v>
      </c>
      <c r="HO13" t="s">
        <v>3781</v>
      </c>
      <c r="HP13" t="s">
        <v>3781</v>
      </c>
      <c r="HQ13" t="s">
        <v>3781</v>
      </c>
      <c r="HR13" t="s">
        <v>3781</v>
      </c>
      <c r="HS13" t="s">
        <v>3781</v>
      </c>
      <c r="HT13" t="s">
        <v>3781</v>
      </c>
      <c r="HU13" t="s">
        <v>3781</v>
      </c>
      <c r="HV13" t="s">
        <v>3781</v>
      </c>
      <c r="HW13" t="s">
        <v>3781</v>
      </c>
      <c r="HX13" t="s">
        <v>3781</v>
      </c>
      <c r="HY13" t="s">
        <v>3781</v>
      </c>
      <c r="HZ13" t="s">
        <v>3781</v>
      </c>
      <c r="IA13" t="s">
        <v>3781</v>
      </c>
      <c r="IB13" t="s">
        <v>3781</v>
      </c>
      <c r="IC13" t="s">
        <v>3781</v>
      </c>
      <c r="ID13" t="s">
        <v>3781</v>
      </c>
      <c r="IE13" t="s">
        <v>3781</v>
      </c>
      <c r="IF13" t="s">
        <v>3781</v>
      </c>
      <c r="IG13" t="s">
        <v>3781</v>
      </c>
      <c r="IH13" t="s">
        <v>3781</v>
      </c>
      <c r="II13" t="s">
        <v>3781</v>
      </c>
      <c r="IJ13" t="s">
        <v>3781</v>
      </c>
      <c r="IK13" t="s">
        <v>3781</v>
      </c>
      <c r="IL13" t="s">
        <v>3781</v>
      </c>
      <c r="IM13" t="s">
        <v>3781</v>
      </c>
      <c r="IN13" t="s">
        <v>3781</v>
      </c>
      <c r="IO13" t="s">
        <v>3781</v>
      </c>
      <c r="IP13" t="s">
        <v>3781</v>
      </c>
      <c r="IQ13" t="s">
        <v>3781</v>
      </c>
      <c r="IR13" s="3"/>
      <c r="IS13" t="s">
        <v>3781</v>
      </c>
      <c r="IT13" t="s">
        <v>3781</v>
      </c>
      <c r="IU13" t="s">
        <v>1177</v>
      </c>
      <c r="IV13" t="s">
        <v>3781</v>
      </c>
      <c r="IW13" t="s">
        <v>3781</v>
      </c>
      <c r="IX13" t="s">
        <v>3781</v>
      </c>
      <c r="IY13" t="s">
        <v>3781</v>
      </c>
      <c r="IZ13" t="s">
        <v>3781</v>
      </c>
      <c r="JA13" t="s">
        <v>3781</v>
      </c>
      <c r="JB13" t="s">
        <v>3781</v>
      </c>
      <c r="JC13" t="s">
        <v>839</v>
      </c>
      <c r="JD13" t="s">
        <v>3781</v>
      </c>
      <c r="JE13" t="s">
        <v>3781</v>
      </c>
      <c r="JF13" t="s">
        <v>3781</v>
      </c>
      <c r="JG13" t="s">
        <v>3781</v>
      </c>
      <c r="JH13" t="s">
        <v>3781</v>
      </c>
      <c r="JI13" t="s">
        <v>3781</v>
      </c>
      <c r="JJ13" t="s">
        <v>3781</v>
      </c>
      <c r="JK13" t="s">
        <v>3781</v>
      </c>
      <c r="JL13" t="s">
        <v>3781</v>
      </c>
      <c r="JM13" t="s">
        <v>3781</v>
      </c>
      <c r="JN13" t="s">
        <v>3781</v>
      </c>
      <c r="JO13" t="s">
        <v>3781</v>
      </c>
      <c r="JP13" t="s">
        <v>3781</v>
      </c>
      <c r="JQ13" t="s">
        <v>3781</v>
      </c>
      <c r="JR13" t="s">
        <v>3781</v>
      </c>
      <c r="JS13" t="s">
        <v>3781</v>
      </c>
      <c r="JT13" t="s">
        <v>3781</v>
      </c>
      <c r="JU13" t="s">
        <v>3781</v>
      </c>
      <c r="JV13" t="s">
        <v>3781</v>
      </c>
      <c r="JW13" t="s">
        <v>3781</v>
      </c>
      <c r="JX13" t="s">
        <v>3781</v>
      </c>
      <c r="JY13" t="s">
        <v>3781</v>
      </c>
      <c r="JZ13" t="s">
        <v>3781</v>
      </c>
      <c r="KA13" t="s">
        <v>3781</v>
      </c>
      <c r="KB13" t="s">
        <v>3781</v>
      </c>
      <c r="KC13" t="s">
        <v>3781</v>
      </c>
      <c r="KD13" t="s">
        <v>3781</v>
      </c>
      <c r="KE13" t="s">
        <v>3781</v>
      </c>
      <c r="KF13" t="s">
        <v>3781</v>
      </c>
      <c r="KG13" t="s">
        <v>3781</v>
      </c>
      <c r="KH13" t="s">
        <v>3781</v>
      </c>
      <c r="KI13" t="s">
        <v>3781</v>
      </c>
      <c r="KJ13" t="s">
        <v>3781</v>
      </c>
      <c r="KK13" t="s">
        <v>3781</v>
      </c>
      <c r="KL13" t="s">
        <v>3781</v>
      </c>
      <c r="KM13" t="s">
        <v>1842</v>
      </c>
      <c r="KN13" t="s">
        <v>3781</v>
      </c>
      <c r="KO13" t="s">
        <v>3781</v>
      </c>
      <c r="KP13" t="s">
        <v>3781</v>
      </c>
      <c r="KQ13" t="s">
        <v>3781</v>
      </c>
      <c r="KR13" t="s">
        <v>3781</v>
      </c>
      <c r="KS13" t="s">
        <v>3781</v>
      </c>
      <c r="KT13" t="s">
        <v>3781</v>
      </c>
      <c r="KU13" t="s">
        <v>3781</v>
      </c>
      <c r="KV13" t="s">
        <v>3781</v>
      </c>
      <c r="KW13" t="s">
        <v>3781</v>
      </c>
      <c r="KX13" t="s">
        <v>3781</v>
      </c>
      <c r="KY13" t="s">
        <v>3781</v>
      </c>
      <c r="KZ13" t="s">
        <v>3781</v>
      </c>
      <c r="LA13" t="s">
        <v>3781</v>
      </c>
      <c r="LB13" t="s">
        <v>3781</v>
      </c>
      <c r="LC13" t="s">
        <v>3781</v>
      </c>
      <c r="LD13" t="s">
        <v>3781</v>
      </c>
      <c r="LE13" t="s">
        <v>3781</v>
      </c>
      <c r="LF13" t="s">
        <v>3781</v>
      </c>
      <c r="LG13" t="s">
        <v>3781</v>
      </c>
      <c r="LH13" t="s">
        <v>3781</v>
      </c>
      <c r="LI13" t="s">
        <v>3781</v>
      </c>
      <c r="LJ13" t="s">
        <v>3781</v>
      </c>
      <c r="LK13" t="s">
        <v>3781</v>
      </c>
      <c r="LL13" t="s">
        <v>3781</v>
      </c>
      <c r="LM13" t="s">
        <v>3781</v>
      </c>
      <c r="LN13" t="s">
        <v>3781</v>
      </c>
      <c r="LO13" t="s">
        <v>3781</v>
      </c>
      <c r="LP13" t="s">
        <v>3781</v>
      </c>
      <c r="LQ13" t="s">
        <v>3781</v>
      </c>
      <c r="LR13" t="s">
        <v>3781</v>
      </c>
      <c r="LS13" t="s">
        <v>3781</v>
      </c>
      <c r="LT13" t="s">
        <v>3781</v>
      </c>
      <c r="LU13" t="s">
        <v>3781</v>
      </c>
      <c r="LV13" t="s">
        <v>3781</v>
      </c>
      <c r="LW13" t="s">
        <v>3781</v>
      </c>
      <c r="LX13" t="s">
        <v>3781</v>
      </c>
      <c r="LY13" t="s">
        <v>3781</v>
      </c>
      <c r="LZ13" t="s">
        <v>3781</v>
      </c>
      <c r="MA13" t="s">
        <v>3781</v>
      </c>
      <c r="MB13" t="s">
        <v>3781</v>
      </c>
      <c r="MC13" t="s">
        <v>3781</v>
      </c>
      <c r="MD13" t="s">
        <v>3781</v>
      </c>
      <c r="ME13" t="s">
        <v>871</v>
      </c>
      <c r="MF13" t="s">
        <v>3781</v>
      </c>
      <c r="MG13" t="s">
        <v>3781</v>
      </c>
      <c r="MH13" t="s">
        <v>3781</v>
      </c>
      <c r="MI13" t="s">
        <v>3781</v>
      </c>
      <c r="MJ13" t="s">
        <v>3781</v>
      </c>
      <c r="MK13" t="s">
        <v>3781</v>
      </c>
      <c r="ML13" t="s">
        <v>3781</v>
      </c>
      <c r="MM13" t="s">
        <v>3781</v>
      </c>
      <c r="MN13" t="s">
        <v>3781</v>
      </c>
      <c r="MO13" t="s">
        <v>3781</v>
      </c>
      <c r="MP13" t="s">
        <v>3781</v>
      </c>
      <c r="MQ13" t="s">
        <v>3781</v>
      </c>
      <c r="MR13" t="s">
        <v>3781</v>
      </c>
      <c r="MS13" t="s">
        <v>3781</v>
      </c>
      <c r="MT13" t="s">
        <v>3781</v>
      </c>
      <c r="MU13" t="s">
        <v>3781</v>
      </c>
      <c r="MV13" t="s">
        <v>3781</v>
      </c>
      <c r="MW13" t="s">
        <v>3781</v>
      </c>
      <c r="MX13" t="s">
        <v>3781</v>
      </c>
      <c r="MY13" t="s">
        <v>3781</v>
      </c>
      <c r="MZ13" t="s">
        <v>3781</v>
      </c>
      <c r="NA13" t="s">
        <v>3781</v>
      </c>
      <c r="NB13" t="s">
        <v>3781</v>
      </c>
      <c r="NC13" t="s">
        <v>3781</v>
      </c>
      <c r="ND13" t="s">
        <v>3781</v>
      </c>
      <c r="NE13" t="s">
        <v>3781</v>
      </c>
      <c r="NF13" t="s">
        <v>3781</v>
      </c>
      <c r="NG13" t="s">
        <v>3781</v>
      </c>
      <c r="NH13" t="s">
        <v>3781</v>
      </c>
      <c r="NI13" s="3"/>
      <c r="NJ13" t="s">
        <v>3781</v>
      </c>
      <c r="NK13" t="s">
        <v>1614</v>
      </c>
      <c r="NL13" s="3" t="s">
        <v>1856</v>
      </c>
      <c r="NM13" t="s">
        <v>3781</v>
      </c>
      <c r="NN13" t="s">
        <v>3781</v>
      </c>
      <c r="NO13" t="s">
        <v>3781</v>
      </c>
      <c r="NP13" t="s">
        <v>3781</v>
      </c>
      <c r="NQ13" t="s">
        <v>3781</v>
      </c>
      <c r="NR13" t="s">
        <v>3781</v>
      </c>
      <c r="NS13" t="s">
        <v>3781</v>
      </c>
      <c r="NT13" t="s">
        <v>3781</v>
      </c>
      <c r="NU13" t="s">
        <v>3781</v>
      </c>
      <c r="NV13" t="s">
        <v>3781</v>
      </c>
      <c r="NW13" t="s">
        <v>3781</v>
      </c>
      <c r="NX13" t="s">
        <v>3781</v>
      </c>
      <c r="NY13" t="s">
        <v>3781</v>
      </c>
      <c r="NZ13" t="s">
        <v>3781</v>
      </c>
      <c r="OA13" t="s">
        <v>3781</v>
      </c>
      <c r="OB13" t="s">
        <v>3781</v>
      </c>
      <c r="OC13" t="s">
        <v>3781</v>
      </c>
      <c r="OD13" t="s">
        <v>3781</v>
      </c>
      <c r="OE13" t="s">
        <v>3781</v>
      </c>
      <c r="OF13" t="s">
        <v>3781</v>
      </c>
      <c r="OG13" t="s">
        <v>3781</v>
      </c>
      <c r="OH13" t="s">
        <v>3781</v>
      </c>
      <c r="OI13" t="s">
        <v>3781</v>
      </c>
      <c r="OJ13" t="s">
        <v>3781</v>
      </c>
      <c r="OK13" t="s">
        <v>3781</v>
      </c>
      <c r="OL13" t="s">
        <v>3781</v>
      </c>
      <c r="OM13" t="s">
        <v>3781</v>
      </c>
      <c r="ON13" t="s">
        <v>3781</v>
      </c>
      <c r="OO13" t="s">
        <v>3781</v>
      </c>
      <c r="OP13" t="s">
        <v>1201</v>
      </c>
      <c r="OQ13" t="s">
        <v>3781</v>
      </c>
      <c r="OR13" t="s">
        <v>3781</v>
      </c>
      <c r="OS13" t="s">
        <v>3781</v>
      </c>
      <c r="OT13" t="s">
        <v>3781</v>
      </c>
      <c r="OU13" t="s">
        <v>3781</v>
      </c>
      <c r="OV13" t="s">
        <v>3781</v>
      </c>
      <c r="OW13" t="s">
        <v>3781</v>
      </c>
      <c r="OX13" t="s">
        <v>3781</v>
      </c>
      <c r="OY13" t="s">
        <v>3781</v>
      </c>
      <c r="OZ13" t="s">
        <v>3781</v>
      </c>
      <c r="PA13" t="s">
        <v>3781</v>
      </c>
      <c r="PB13" t="s">
        <v>3781</v>
      </c>
      <c r="PC13" t="s">
        <v>3781</v>
      </c>
      <c r="PD13" t="s">
        <v>3781</v>
      </c>
      <c r="PE13" t="s">
        <v>1808</v>
      </c>
      <c r="PF13" t="s">
        <v>3781</v>
      </c>
      <c r="PG13" t="s">
        <v>3781</v>
      </c>
      <c r="PH13" t="s">
        <v>3781</v>
      </c>
      <c r="PI13" t="s">
        <v>3781</v>
      </c>
      <c r="PJ13" t="s">
        <v>3781</v>
      </c>
      <c r="PK13" t="s">
        <v>3781</v>
      </c>
      <c r="PL13" t="s">
        <v>3781</v>
      </c>
      <c r="PM13" t="s">
        <v>3781</v>
      </c>
      <c r="PN13" t="s">
        <v>3781</v>
      </c>
      <c r="PO13" t="s">
        <v>3781</v>
      </c>
      <c r="PP13" t="s">
        <v>3781</v>
      </c>
      <c r="PQ13" t="s">
        <v>3781</v>
      </c>
      <c r="PR13" t="s">
        <v>3781</v>
      </c>
      <c r="PS13" t="s">
        <v>3781</v>
      </c>
      <c r="PT13" t="s">
        <v>3781</v>
      </c>
      <c r="PU13" t="s">
        <v>3781</v>
      </c>
      <c r="PV13" t="s">
        <v>3781</v>
      </c>
      <c r="PW13" t="s">
        <v>3781</v>
      </c>
      <c r="PX13" t="s">
        <v>3781</v>
      </c>
      <c r="PY13" t="s">
        <v>3781</v>
      </c>
      <c r="PZ13" t="s">
        <v>3781</v>
      </c>
      <c r="QA13" t="s">
        <v>3781</v>
      </c>
      <c r="QB13" t="s">
        <v>3781</v>
      </c>
      <c r="QC13" t="s">
        <v>3781</v>
      </c>
      <c r="QD13" t="s">
        <v>3781</v>
      </c>
      <c r="QE13" t="s">
        <v>3781</v>
      </c>
      <c r="QF13" t="s">
        <v>3781</v>
      </c>
      <c r="QG13" t="s">
        <v>3781</v>
      </c>
      <c r="QH13" t="s">
        <v>3781</v>
      </c>
      <c r="QI13" t="s">
        <v>3781</v>
      </c>
      <c r="QJ13" t="s">
        <v>3781</v>
      </c>
      <c r="QK13" t="s">
        <v>3781</v>
      </c>
      <c r="QL13" t="s">
        <v>3781</v>
      </c>
      <c r="QM13" t="s">
        <v>3781</v>
      </c>
      <c r="QN13" t="s">
        <v>3781</v>
      </c>
      <c r="QO13" t="s">
        <v>3781</v>
      </c>
      <c r="QP13" t="s">
        <v>3781</v>
      </c>
      <c r="QQ13" t="s">
        <v>3781</v>
      </c>
      <c r="QR13" t="s">
        <v>3781</v>
      </c>
      <c r="QS13" t="s">
        <v>3781</v>
      </c>
      <c r="QT13" t="s">
        <v>1038</v>
      </c>
      <c r="QU13" t="s">
        <v>3781</v>
      </c>
      <c r="QV13" t="s">
        <v>3781</v>
      </c>
      <c r="QW13" t="s">
        <v>3781</v>
      </c>
      <c r="QX13" t="s">
        <v>3781</v>
      </c>
      <c r="QY13" t="s">
        <v>669</v>
      </c>
      <c r="QZ13" t="s">
        <v>3781</v>
      </c>
      <c r="RA13" t="s">
        <v>2059</v>
      </c>
      <c r="RB13" t="s">
        <v>3781</v>
      </c>
      <c r="RC13" t="s">
        <v>3781</v>
      </c>
      <c r="RD13" t="s">
        <v>3781</v>
      </c>
      <c r="RE13" t="s">
        <v>3781</v>
      </c>
      <c r="RF13" t="s">
        <v>3781</v>
      </c>
      <c r="RG13" t="s">
        <v>3781</v>
      </c>
      <c r="RH13" t="s">
        <v>3781</v>
      </c>
      <c r="RI13" t="s">
        <v>3781</v>
      </c>
      <c r="RJ13" t="s">
        <v>3781</v>
      </c>
      <c r="RK13" t="s">
        <v>3781</v>
      </c>
      <c r="RL13" t="s">
        <v>3781</v>
      </c>
      <c r="RM13" t="s">
        <v>3781</v>
      </c>
      <c r="RN13" t="s">
        <v>3781</v>
      </c>
      <c r="RO13" t="s">
        <v>3781</v>
      </c>
      <c r="RP13" t="s">
        <v>3781</v>
      </c>
      <c r="RQ13" t="s">
        <v>3781</v>
      </c>
      <c r="RR13" t="s">
        <v>3781</v>
      </c>
      <c r="RS13" t="s">
        <v>3781</v>
      </c>
      <c r="RT13" t="s">
        <v>3781</v>
      </c>
      <c r="RU13" t="s">
        <v>3781</v>
      </c>
      <c r="RV13" t="s">
        <v>3781</v>
      </c>
      <c r="RW13" t="s">
        <v>3781</v>
      </c>
      <c r="RX13" t="s">
        <v>3781</v>
      </c>
      <c r="RY13" t="s">
        <v>3781</v>
      </c>
      <c r="RZ13" t="s">
        <v>3781</v>
      </c>
      <c r="SA13" t="s">
        <v>3781</v>
      </c>
      <c r="SB13" t="s">
        <v>3781</v>
      </c>
      <c r="SC13" t="s">
        <v>3781</v>
      </c>
      <c r="SD13" t="s">
        <v>3781</v>
      </c>
      <c r="SE13" t="s">
        <v>3781</v>
      </c>
      <c r="SF13" t="s">
        <v>3781</v>
      </c>
      <c r="SG13" t="s">
        <v>3781</v>
      </c>
      <c r="SH13" t="s">
        <v>3781</v>
      </c>
      <c r="SI13" t="s">
        <v>3781</v>
      </c>
      <c r="SJ13" t="s">
        <v>3781</v>
      </c>
      <c r="SK13" t="s">
        <v>3781</v>
      </c>
      <c r="SL13" t="s">
        <v>3781</v>
      </c>
      <c r="SM13" t="s">
        <v>3781</v>
      </c>
      <c r="SN13" t="s">
        <v>3781</v>
      </c>
      <c r="SO13" t="s">
        <v>3781</v>
      </c>
      <c r="SP13" t="s">
        <v>3781</v>
      </c>
      <c r="SQ13" t="s">
        <v>3781</v>
      </c>
      <c r="SR13" t="s">
        <v>3781</v>
      </c>
      <c r="SS13" t="s">
        <v>3781</v>
      </c>
      <c r="ST13" t="s">
        <v>3781</v>
      </c>
      <c r="SU13" t="s">
        <v>3781</v>
      </c>
      <c r="SV13" t="s">
        <v>1726</v>
      </c>
      <c r="SW13" t="s">
        <v>3781</v>
      </c>
      <c r="SX13" t="s">
        <v>3781</v>
      </c>
      <c r="SY13" t="s">
        <v>3781</v>
      </c>
      <c r="SZ13" t="s">
        <v>3781</v>
      </c>
      <c r="TA13" t="s">
        <v>3781</v>
      </c>
      <c r="TB13" t="s">
        <v>3781</v>
      </c>
      <c r="TC13" t="s">
        <v>3781</v>
      </c>
      <c r="TD13" t="s">
        <v>3781</v>
      </c>
      <c r="TE13" t="s">
        <v>3781</v>
      </c>
      <c r="TF13" t="s">
        <v>3781</v>
      </c>
      <c r="TG13" t="s">
        <v>3781</v>
      </c>
      <c r="TH13" t="s">
        <v>3781</v>
      </c>
      <c r="TI13" t="s">
        <v>3781</v>
      </c>
      <c r="TJ13" t="s">
        <v>3781</v>
      </c>
      <c r="TK13" t="s">
        <v>3781</v>
      </c>
      <c r="TL13" t="s">
        <v>3781</v>
      </c>
    </row>
    <row r="14" spans="1:532" x14ac:dyDescent="0.3">
      <c r="A14" t="s">
        <v>3781</v>
      </c>
      <c r="B14" t="s">
        <v>3781</v>
      </c>
      <c r="C14" t="s">
        <v>3781</v>
      </c>
      <c r="D14" t="s">
        <v>3781</v>
      </c>
      <c r="E14" t="s">
        <v>3781</v>
      </c>
      <c r="F14" t="s">
        <v>3781</v>
      </c>
      <c r="G14" t="s">
        <v>3781</v>
      </c>
      <c r="H14" t="s">
        <v>3781</v>
      </c>
      <c r="I14" t="s">
        <v>3781</v>
      </c>
      <c r="J14" t="s">
        <v>3781</v>
      </c>
      <c r="K14" t="s">
        <v>3781</v>
      </c>
      <c r="L14" t="s">
        <v>3781</v>
      </c>
      <c r="M14" t="s">
        <v>3781</v>
      </c>
      <c r="N14" t="s">
        <v>3781</v>
      </c>
      <c r="O14" t="s">
        <v>3781</v>
      </c>
      <c r="P14" t="s">
        <v>3781</v>
      </c>
      <c r="Q14" t="s">
        <v>3781</v>
      </c>
      <c r="R14" t="s">
        <v>3781</v>
      </c>
      <c r="S14" t="s">
        <v>3781</v>
      </c>
      <c r="T14" t="s">
        <v>3781</v>
      </c>
      <c r="U14" t="s">
        <v>3781</v>
      </c>
      <c r="V14" t="s">
        <v>3781</v>
      </c>
      <c r="W14" t="s">
        <v>3781</v>
      </c>
      <c r="X14" t="s">
        <v>3781</v>
      </c>
      <c r="Y14" t="s">
        <v>3781</v>
      </c>
      <c r="Z14" t="s">
        <v>3781</v>
      </c>
      <c r="AA14" t="s">
        <v>3781</v>
      </c>
      <c r="AB14" t="s">
        <v>3781</v>
      </c>
      <c r="AC14" t="s">
        <v>3781</v>
      </c>
      <c r="AD14" t="s">
        <v>3781</v>
      </c>
      <c r="AE14" t="s">
        <v>3781</v>
      </c>
      <c r="AF14" t="s">
        <v>3781</v>
      </c>
      <c r="AG14" t="s">
        <v>3781</v>
      </c>
      <c r="AH14" t="s">
        <v>3781</v>
      </c>
      <c r="AI14" t="s">
        <v>1147</v>
      </c>
      <c r="AJ14" t="s">
        <v>3781</v>
      </c>
      <c r="AK14" t="s">
        <v>3781</v>
      </c>
      <c r="AL14" t="s">
        <v>3781</v>
      </c>
      <c r="AM14" t="s">
        <v>3781</v>
      </c>
      <c r="AN14" t="s">
        <v>3781</v>
      </c>
      <c r="AO14" t="s">
        <v>3781</v>
      </c>
      <c r="AP14" t="s">
        <v>3781</v>
      </c>
      <c r="AQ14" t="s">
        <v>3781</v>
      </c>
      <c r="AR14" t="s">
        <v>3781</v>
      </c>
      <c r="AS14" t="s">
        <v>3781</v>
      </c>
      <c r="AT14" t="s">
        <v>3781</v>
      </c>
      <c r="AU14" t="s">
        <v>3781</v>
      </c>
      <c r="AV14" t="s">
        <v>3781</v>
      </c>
      <c r="AW14" t="s">
        <v>3781</v>
      </c>
      <c r="AX14" t="s">
        <v>3781</v>
      </c>
      <c r="AY14" t="s">
        <v>3781</v>
      </c>
      <c r="AZ14" t="s">
        <v>3781</v>
      </c>
      <c r="BA14" t="s">
        <v>3781</v>
      </c>
      <c r="BB14" t="s">
        <v>3781</v>
      </c>
      <c r="BC14" t="s">
        <v>3781</v>
      </c>
      <c r="BD14" t="s">
        <v>3781</v>
      </c>
      <c r="BE14" t="s">
        <v>3781</v>
      </c>
      <c r="BF14" t="s">
        <v>3781</v>
      </c>
      <c r="BG14" t="s">
        <v>3781</v>
      </c>
      <c r="BH14" t="s">
        <v>3781</v>
      </c>
      <c r="BI14" t="s">
        <v>3781</v>
      </c>
      <c r="BJ14" t="s">
        <v>3781</v>
      </c>
      <c r="BK14" t="s">
        <v>3781</v>
      </c>
      <c r="BL14" t="s">
        <v>3781</v>
      </c>
      <c r="BM14" t="s">
        <v>3781</v>
      </c>
      <c r="BN14" t="s">
        <v>3781</v>
      </c>
      <c r="BO14" t="s">
        <v>3781</v>
      </c>
      <c r="BP14" t="s">
        <v>3781</v>
      </c>
      <c r="BQ14" t="s">
        <v>3781</v>
      </c>
      <c r="BR14" t="s">
        <v>3781</v>
      </c>
      <c r="BS14" t="s">
        <v>3781</v>
      </c>
      <c r="BT14" t="s">
        <v>3781</v>
      </c>
      <c r="BU14" t="s">
        <v>3781</v>
      </c>
      <c r="BV14" t="s">
        <v>3781</v>
      </c>
      <c r="BW14" t="s">
        <v>3781</v>
      </c>
      <c r="BX14" t="s">
        <v>3781</v>
      </c>
      <c r="BY14" t="s">
        <v>3781</v>
      </c>
      <c r="BZ14" t="s">
        <v>3781</v>
      </c>
      <c r="CA14" t="s">
        <v>3781</v>
      </c>
      <c r="CB14" t="s">
        <v>3781</v>
      </c>
      <c r="CC14" t="s">
        <v>3781</v>
      </c>
      <c r="CD14" t="s">
        <v>3781</v>
      </c>
      <c r="CE14" t="s">
        <v>3781</v>
      </c>
      <c r="CF14" t="s">
        <v>3781</v>
      </c>
      <c r="CG14" t="s">
        <v>3781</v>
      </c>
      <c r="CH14" t="s">
        <v>3781</v>
      </c>
      <c r="CI14" t="s">
        <v>3781</v>
      </c>
      <c r="CJ14" t="s">
        <v>3781</v>
      </c>
      <c r="CK14" t="s">
        <v>3781</v>
      </c>
      <c r="CL14" t="s">
        <v>644</v>
      </c>
      <c r="CM14" t="s">
        <v>3781</v>
      </c>
      <c r="CN14" t="s">
        <v>3781</v>
      </c>
      <c r="CO14" t="s">
        <v>3781</v>
      </c>
      <c r="CP14" t="s">
        <v>3781</v>
      </c>
      <c r="CQ14" t="s">
        <v>3781</v>
      </c>
      <c r="CR14" t="s">
        <v>3781</v>
      </c>
      <c r="CS14" t="s">
        <v>3781</v>
      </c>
      <c r="CT14" t="s">
        <v>3781</v>
      </c>
      <c r="CU14" t="s">
        <v>3781</v>
      </c>
      <c r="CV14" t="s">
        <v>3781</v>
      </c>
      <c r="CW14" t="s">
        <v>3781</v>
      </c>
      <c r="CX14" t="s">
        <v>3781</v>
      </c>
      <c r="CY14" t="s">
        <v>3781</v>
      </c>
      <c r="CZ14" t="s">
        <v>3781</v>
      </c>
      <c r="DA14" t="s">
        <v>3781</v>
      </c>
      <c r="DB14" t="s">
        <v>3781</v>
      </c>
      <c r="DC14" t="s">
        <v>3781</v>
      </c>
      <c r="DD14" t="s">
        <v>3781</v>
      </c>
      <c r="DE14" t="s">
        <v>3781</v>
      </c>
      <c r="DF14" t="s">
        <v>3781</v>
      </c>
      <c r="DG14" t="s">
        <v>3781</v>
      </c>
      <c r="DH14" t="s">
        <v>3781</v>
      </c>
      <c r="DI14" t="s">
        <v>3781</v>
      </c>
      <c r="DJ14" t="s">
        <v>3781</v>
      </c>
      <c r="DK14" t="s">
        <v>3781</v>
      </c>
      <c r="DL14" t="s">
        <v>3781</v>
      </c>
      <c r="DM14" t="s">
        <v>3781</v>
      </c>
      <c r="DN14" t="s">
        <v>3781</v>
      </c>
      <c r="DO14" t="s">
        <v>3781</v>
      </c>
      <c r="DP14" t="s">
        <v>3781</v>
      </c>
      <c r="DQ14" t="s">
        <v>3781</v>
      </c>
      <c r="DR14" t="s">
        <v>3781</v>
      </c>
      <c r="DS14" t="s">
        <v>3781</v>
      </c>
      <c r="DT14" t="s">
        <v>3781</v>
      </c>
      <c r="DU14" t="s">
        <v>3781</v>
      </c>
      <c r="DV14" t="s">
        <v>3781</v>
      </c>
      <c r="DW14" t="s">
        <v>3781</v>
      </c>
      <c r="DX14" t="s">
        <v>3781</v>
      </c>
      <c r="DY14" t="s">
        <v>3781</v>
      </c>
      <c r="DZ14" t="s">
        <v>3781</v>
      </c>
      <c r="EA14" t="s">
        <v>3781</v>
      </c>
      <c r="EB14" t="s">
        <v>3781</v>
      </c>
      <c r="EC14" t="s">
        <v>3781</v>
      </c>
      <c r="ED14" t="s">
        <v>3781</v>
      </c>
      <c r="EE14" t="s">
        <v>3781</v>
      </c>
      <c r="EF14" t="s">
        <v>3781</v>
      </c>
      <c r="EG14" t="s">
        <v>3781</v>
      </c>
      <c r="EH14" t="s">
        <v>3781</v>
      </c>
      <c r="EI14" t="s">
        <v>3781</v>
      </c>
      <c r="EJ14" t="s">
        <v>3781</v>
      </c>
      <c r="EK14" t="s">
        <v>3781</v>
      </c>
      <c r="EL14" t="s">
        <v>3781</v>
      </c>
      <c r="EM14" t="s">
        <v>1347</v>
      </c>
      <c r="EN14" t="s">
        <v>1711</v>
      </c>
      <c r="EO14" t="s">
        <v>3781</v>
      </c>
      <c r="EP14" t="s">
        <v>3781</v>
      </c>
      <c r="EQ14" t="s">
        <v>3781</v>
      </c>
      <c r="ER14" t="s">
        <v>1695</v>
      </c>
      <c r="ES14" t="s">
        <v>3781</v>
      </c>
      <c r="ET14" t="s">
        <v>3781</v>
      </c>
      <c r="EU14" t="s">
        <v>3781</v>
      </c>
      <c r="EV14" t="s">
        <v>3781</v>
      </c>
      <c r="EW14" t="s">
        <v>3781</v>
      </c>
      <c r="EX14" t="s">
        <v>3781</v>
      </c>
      <c r="EY14" t="s">
        <v>3781</v>
      </c>
      <c r="EZ14" t="s">
        <v>3781</v>
      </c>
      <c r="FA14" t="s">
        <v>3781</v>
      </c>
      <c r="FB14" t="s">
        <v>3781</v>
      </c>
      <c r="FC14" t="s">
        <v>3781</v>
      </c>
      <c r="FD14" t="s">
        <v>3781</v>
      </c>
      <c r="FE14" t="s">
        <v>3781</v>
      </c>
      <c r="FF14" t="s">
        <v>3781</v>
      </c>
      <c r="FG14" t="s">
        <v>3781</v>
      </c>
      <c r="FH14" t="s">
        <v>3781</v>
      </c>
      <c r="FI14" t="s">
        <v>3781</v>
      </c>
      <c r="FJ14" t="s">
        <v>3781</v>
      </c>
      <c r="FK14" t="s">
        <v>3781</v>
      </c>
      <c r="FL14" t="s">
        <v>3781</v>
      </c>
      <c r="FM14" t="s">
        <v>3781</v>
      </c>
      <c r="FN14" t="s">
        <v>3781</v>
      </c>
      <c r="FO14" t="s">
        <v>3781</v>
      </c>
      <c r="FP14" t="s">
        <v>3781</v>
      </c>
      <c r="FQ14" t="s">
        <v>3781</v>
      </c>
      <c r="FR14" t="s">
        <v>3781</v>
      </c>
      <c r="FS14" t="s">
        <v>3781</v>
      </c>
      <c r="FT14" t="s">
        <v>3781</v>
      </c>
      <c r="FU14" t="s">
        <v>3781</v>
      </c>
      <c r="FV14" t="s">
        <v>3781</v>
      </c>
      <c r="FW14" t="s">
        <v>3781</v>
      </c>
      <c r="FX14" t="s">
        <v>3781</v>
      </c>
      <c r="FY14" t="s">
        <v>3781</v>
      </c>
      <c r="FZ14" t="s">
        <v>3781</v>
      </c>
      <c r="GA14" t="s">
        <v>3781</v>
      </c>
      <c r="GB14" t="s">
        <v>3781</v>
      </c>
      <c r="GC14" t="s">
        <v>3781</v>
      </c>
      <c r="GD14" t="s">
        <v>3781</v>
      </c>
      <c r="GE14" t="s">
        <v>3781</v>
      </c>
      <c r="GF14" t="s">
        <v>3781</v>
      </c>
      <c r="GG14" t="s">
        <v>3781</v>
      </c>
      <c r="GH14" t="s">
        <v>3781</v>
      </c>
      <c r="GI14" t="s">
        <v>3781</v>
      </c>
      <c r="GJ14" t="s">
        <v>3781</v>
      </c>
      <c r="GK14" t="s">
        <v>3781</v>
      </c>
      <c r="GL14" t="s">
        <v>3781</v>
      </c>
      <c r="GM14" t="s">
        <v>3781</v>
      </c>
      <c r="GN14" t="s">
        <v>3781</v>
      </c>
      <c r="GO14" t="s">
        <v>3781</v>
      </c>
      <c r="GP14" t="s">
        <v>3781</v>
      </c>
      <c r="GQ14" t="s">
        <v>3781</v>
      </c>
      <c r="GR14" t="s">
        <v>3781</v>
      </c>
      <c r="GS14" t="s">
        <v>3781</v>
      </c>
      <c r="GT14" t="s">
        <v>3781</v>
      </c>
      <c r="GU14" t="s">
        <v>3781</v>
      </c>
      <c r="GV14" t="s">
        <v>3781</v>
      </c>
      <c r="GW14" t="s">
        <v>3781</v>
      </c>
      <c r="GX14" t="s">
        <v>3781</v>
      </c>
      <c r="GY14" t="s">
        <v>3781</v>
      </c>
      <c r="GZ14" t="s">
        <v>3781</v>
      </c>
      <c r="HA14" t="s">
        <v>1230</v>
      </c>
      <c r="HB14" t="s">
        <v>3781</v>
      </c>
      <c r="HC14" t="s">
        <v>3781</v>
      </c>
      <c r="HD14" t="s">
        <v>3781</v>
      </c>
      <c r="HE14" t="s">
        <v>3781</v>
      </c>
      <c r="HF14" s="3"/>
      <c r="HG14" t="s">
        <v>893</v>
      </c>
      <c r="HH14" t="s">
        <v>3781</v>
      </c>
      <c r="HI14" s="3"/>
      <c r="HJ14" t="s">
        <v>3781</v>
      </c>
      <c r="HK14" t="s">
        <v>1308</v>
      </c>
      <c r="HL14" t="s">
        <v>3781</v>
      </c>
      <c r="HM14" t="s">
        <v>3781</v>
      </c>
      <c r="HN14" t="s">
        <v>1246</v>
      </c>
      <c r="HO14" t="s">
        <v>3781</v>
      </c>
      <c r="HP14" t="s">
        <v>3781</v>
      </c>
      <c r="HQ14" t="s">
        <v>3781</v>
      </c>
      <c r="HR14" t="s">
        <v>3781</v>
      </c>
      <c r="HS14" t="s">
        <v>3781</v>
      </c>
      <c r="HT14" t="s">
        <v>3781</v>
      </c>
      <c r="HU14" t="s">
        <v>3781</v>
      </c>
      <c r="HV14" t="s">
        <v>3781</v>
      </c>
      <c r="HW14" t="s">
        <v>3781</v>
      </c>
      <c r="HX14" t="s">
        <v>3781</v>
      </c>
      <c r="HY14" t="s">
        <v>3781</v>
      </c>
      <c r="HZ14" t="s">
        <v>3781</v>
      </c>
      <c r="IA14" t="s">
        <v>3781</v>
      </c>
      <c r="IB14" t="s">
        <v>3781</v>
      </c>
      <c r="IC14" t="s">
        <v>3781</v>
      </c>
      <c r="ID14" t="s">
        <v>3781</v>
      </c>
      <c r="IE14" t="s">
        <v>3781</v>
      </c>
      <c r="IF14" t="s">
        <v>3781</v>
      </c>
      <c r="IG14" t="s">
        <v>3781</v>
      </c>
      <c r="IH14" t="s">
        <v>3781</v>
      </c>
      <c r="II14" t="s">
        <v>3781</v>
      </c>
      <c r="IJ14" t="s">
        <v>3781</v>
      </c>
      <c r="IK14" t="s">
        <v>3781</v>
      </c>
      <c r="IL14" t="s">
        <v>3781</v>
      </c>
      <c r="IM14" t="s">
        <v>3781</v>
      </c>
      <c r="IN14" t="s">
        <v>3781</v>
      </c>
      <c r="IO14" t="s">
        <v>3781</v>
      </c>
      <c r="IP14" t="s">
        <v>3781</v>
      </c>
      <c r="IQ14" t="s">
        <v>3781</v>
      </c>
      <c r="IR14" s="3"/>
      <c r="IS14" t="s">
        <v>3781</v>
      </c>
      <c r="IT14" t="s">
        <v>3781</v>
      </c>
      <c r="IU14" t="s">
        <v>1173</v>
      </c>
      <c r="IV14" t="s">
        <v>3781</v>
      </c>
      <c r="IW14" t="s">
        <v>3781</v>
      </c>
      <c r="IX14" t="s">
        <v>3781</v>
      </c>
      <c r="IY14" t="s">
        <v>3781</v>
      </c>
      <c r="IZ14" t="s">
        <v>3781</v>
      </c>
      <c r="JA14" t="s">
        <v>3781</v>
      </c>
      <c r="JB14" t="s">
        <v>3781</v>
      </c>
      <c r="JC14" t="s">
        <v>837</v>
      </c>
      <c r="JD14" t="s">
        <v>3781</v>
      </c>
      <c r="JE14" t="s">
        <v>3781</v>
      </c>
      <c r="JF14" t="s">
        <v>3781</v>
      </c>
      <c r="JG14" t="s">
        <v>3781</v>
      </c>
      <c r="JH14" t="s">
        <v>3781</v>
      </c>
      <c r="JI14" t="s">
        <v>3781</v>
      </c>
      <c r="JJ14" t="s">
        <v>3781</v>
      </c>
      <c r="JK14" t="s">
        <v>3781</v>
      </c>
      <c r="JL14" t="s">
        <v>3781</v>
      </c>
      <c r="JM14" t="s">
        <v>3781</v>
      </c>
      <c r="JN14" t="s">
        <v>3781</v>
      </c>
      <c r="JO14" t="s">
        <v>3781</v>
      </c>
      <c r="JP14" t="s">
        <v>3781</v>
      </c>
      <c r="JQ14" t="s">
        <v>3781</v>
      </c>
      <c r="JR14" t="s">
        <v>3781</v>
      </c>
      <c r="JS14" t="s">
        <v>3781</v>
      </c>
      <c r="JT14" t="s">
        <v>3781</v>
      </c>
      <c r="JU14" t="s">
        <v>3781</v>
      </c>
      <c r="JV14" t="s">
        <v>3781</v>
      </c>
      <c r="JW14" t="s">
        <v>3781</v>
      </c>
      <c r="JX14" t="s">
        <v>3781</v>
      </c>
      <c r="JY14" t="s">
        <v>3781</v>
      </c>
      <c r="JZ14" t="s">
        <v>3781</v>
      </c>
      <c r="KA14" t="s">
        <v>3781</v>
      </c>
      <c r="KB14" t="s">
        <v>3781</v>
      </c>
      <c r="KC14" t="s">
        <v>3781</v>
      </c>
      <c r="KD14" t="s">
        <v>3781</v>
      </c>
      <c r="KE14" t="s">
        <v>3781</v>
      </c>
      <c r="KF14" t="s">
        <v>3781</v>
      </c>
      <c r="KG14" t="s">
        <v>3781</v>
      </c>
      <c r="KH14" t="s">
        <v>3781</v>
      </c>
      <c r="KI14" t="s">
        <v>3781</v>
      </c>
      <c r="KJ14" t="s">
        <v>3781</v>
      </c>
      <c r="KK14" t="s">
        <v>3781</v>
      </c>
      <c r="KL14" t="s">
        <v>3781</v>
      </c>
      <c r="KM14" t="s">
        <v>1846</v>
      </c>
      <c r="KN14" t="s">
        <v>3781</v>
      </c>
      <c r="KO14" t="s">
        <v>3781</v>
      </c>
      <c r="KP14" t="s">
        <v>3781</v>
      </c>
      <c r="KQ14" t="s">
        <v>3781</v>
      </c>
      <c r="KR14" t="s">
        <v>3781</v>
      </c>
      <c r="KS14" t="s">
        <v>3781</v>
      </c>
      <c r="KT14" t="s">
        <v>3781</v>
      </c>
      <c r="KU14" t="s">
        <v>3781</v>
      </c>
      <c r="KV14" t="s">
        <v>3781</v>
      </c>
      <c r="KW14" t="s">
        <v>3781</v>
      </c>
      <c r="KX14" t="s">
        <v>3781</v>
      </c>
      <c r="KY14" t="s">
        <v>3781</v>
      </c>
      <c r="KZ14" t="s">
        <v>3781</v>
      </c>
      <c r="LA14" t="s">
        <v>3781</v>
      </c>
      <c r="LB14" t="s">
        <v>3781</v>
      </c>
      <c r="LC14" t="s">
        <v>3781</v>
      </c>
      <c r="LD14" t="s">
        <v>3781</v>
      </c>
      <c r="LE14" t="s">
        <v>3781</v>
      </c>
      <c r="LF14" t="s">
        <v>3781</v>
      </c>
      <c r="LG14" t="s">
        <v>3781</v>
      </c>
      <c r="LH14" t="s">
        <v>3781</v>
      </c>
      <c r="LI14" t="s">
        <v>3781</v>
      </c>
      <c r="LJ14" t="s">
        <v>3781</v>
      </c>
      <c r="LK14" t="s">
        <v>3781</v>
      </c>
      <c r="LL14" t="s">
        <v>3781</v>
      </c>
      <c r="LM14" t="s">
        <v>3781</v>
      </c>
      <c r="LN14" t="s">
        <v>3781</v>
      </c>
      <c r="LO14" t="s">
        <v>3781</v>
      </c>
      <c r="LP14" t="s">
        <v>3781</v>
      </c>
      <c r="LQ14" t="s">
        <v>3781</v>
      </c>
      <c r="LR14" t="s">
        <v>3781</v>
      </c>
      <c r="LS14" t="s">
        <v>3781</v>
      </c>
      <c r="LT14" t="s">
        <v>3781</v>
      </c>
      <c r="LU14" t="s">
        <v>3781</v>
      </c>
      <c r="LV14" t="s">
        <v>3781</v>
      </c>
      <c r="LW14" t="s">
        <v>3781</v>
      </c>
      <c r="LX14" t="s">
        <v>3781</v>
      </c>
      <c r="LY14" t="s">
        <v>3781</v>
      </c>
      <c r="LZ14" t="s">
        <v>3781</v>
      </c>
      <c r="MA14" t="s">
        <v>3781</v>
      </c>
      <c r="MB14" t="s">
        <v>3781</v>
      </c>
      <c r="MC14" t="s">
        <v>3781</v>
      </c>
      <c r="MD14" t="s">
        <v>3781</v>
      </c>
      <c r="ME14" t="s">
        <v>865</v>
      </c>
      <c r="MF14" t="s">
        <v>3781</v>
      </c>
      <c r="MG14" t="s">
        <v>3781</v>
      </c>
      <c r="MH14" t="s">
        <v>3781</v>
      </c>
      <c r="MI14" t="s">
        <v>3781</v>
      </c>
      <c r="MJ14" t="s">
        <v>3781</v>
      </c>
      <c r="MK14" t="s">
        <v>3781</v>
      </c>
      <c r="ML14" t="s">
        <v>3781</v>
      </c>
      <c r="MM14" t="s">
        <v>3781</v>
      </c>
      <c r="MN14" t="s">
        <v>3781</v>
      </c>
      <c r="MO14" t="s">
        <v>3781</v>
      </c>
      <c r="MP14" t="s">
        <v>3781</v>
      </c>
      <c r="MQ14" t="s">
        <v>3781</v>
      </c>
      <c r="MR14" t="s">
        <v>3781</v>
      </c>
      <c r="MS14" t="s">
        <v>3781</v>
      </c>
      <c r="MT14" t="s">
        <v>3781</v>
      </c>
      <c r="MU14" t="s">
        <v>3781</v>
      </c>
      <c r="MV14" t="s">
        <v>3781</v>
      </c>
      <c r="MW14" t="s">
        <v>3781</v>
      </c>
      <c r="MX14" t="s">
        <v>3781</v>
      </c>
      <c r="MY14" t="s">
        <v>3781</v>
      </c>
      <c r="MZ14" t="s">
        <v>3781</v>
      </c>
      <c r="NA14" t="s">
        <v>3781</v>
      </c>
      <c r="NB14" t="s">
        <v>3781</v>
      </c>
      <c r="NC14" t="s">
        <v>3781</v>
      </c>
      <c r="ND14" t="s">
        <v>3781</v>
      </c>
      <c r="NE14" t="s">
        <v>3781</v>
      </c>
      <c r="NF14" t="s">
        <v>3781</v>
      </c>
      <c r="NG14" t="s">
        <v>3781</v>
      </c>
      <c r="NH14" t="s">
        <v>3781</v>
      </c>
      <c r="NI14" s="3"/>
      <c r="NJ14" t="s">
        <v>3781</v>
      </c>
      <c r="NK14" t="s">
        <v>1619</v>
      </c>
      <c r="NL14" s="3" t="s">
        <v>1869</v>
      </c>
      <c r="NM14" t="s">
        <v>3781</v>
      </c>
      <c r="NN14" t="s">
        <v>3781</v>
      </c>
      <c r="NO14" t="s">
        <v>3781</v>
      </c>
      <c r="NP14" t="s">
        <v>3781</v>
      </c>
      <c r="NQ14" t="s">
        <v>3781</v>
      </c>
      <c r="NR14" t="s">
        <v>3781</v>
      </c>
      <c r="NS14" t="s">
        <v>3781</v>
      </c>
      <c r="NT14" t="s">
        <v>3781</v>
      </c>
      <c r="NU14" t="s">
        <v>3781</v>
      </c>
      <c r="NV14" t="s">
        <v>3781</v>
      </c>
      <c r="NW14" t="s">
        <v>3781</v>
      </c>
      <c r="NX14" t="s">
        <v>3781</v>
      </c>
      <c r="NY14" t="s">
        <v>3781</v>
      </c>
      <c r="NZ14" t="s">
        <v>3781</v>
      </c>
      <c r="OA14" t="s">
        <v>3781</v>
      </c>
      <c r="OB14" t="s">
        <v>3781</v>
      </c>
      <c r="OC14" t="s">
        <v>3781</v>
      </c>
      <c r="OD14" t="s">
        <v>3781</v>
      </c>
      <c r="OE14" t="s">
        <v>3781</v>
      </c>
      <c r="OF14" t="s">
        <v>3781</v>
      </c>
      <c r="OG14" t="s">
        <v>3781</v>
      </c>
      <c r="OH14" t="s">
        <v>3781</v>
      </c>
      <c r="OI14" t="s">
        <v>3781</v>
      </c>
      <c r="OJ14" t="s">
        <v>3781</v>
      </c>
      <c r="OK14" t="s">
        <v>3781</v>
      </c>
      <c r="OL14" t="s">
        <v>3781</v>
      </c>
      <c r="OM14" t="s">
        <v>3781</v>
      </c>
      <c r="ON14" t="s">
        <v>3781</v>
      </c>
      <c r="OO14" t="s">
        <v>3781</v>
      </c>
      <c r="OP14" t="s">
        <v>1191</v>
      </c>
      <c r="OQ14" t="s">
        <v>3781</v>
      </c>
      <c r="OR14" t="s">
        <v>3781</v>
      </c>
      <c r="OS14" t="s">
        <v>3781</v>
      </c>
      <c r="OT14" t="s">
        <v>3781</v>
      </c>
      <c r="OU14" t="s">
        <v>3781</v>
      </c>
      <c r="OV14" t="s">
        <v>3781</v>
      </c>
      <c r="OW14" t="s">
        <v>3781</v>
      </c>
      <c r="OX14" t="s">
        <v>3781</v>
      </c>
      <c r="OY14" t="s">
        <v>3781</v>
      </c>
      <c r="OZ14" t="s">
        <v>3781</v>
      </c>
      <c r="PA14" t="s">
        <v>3781</v>
      </c>
      <c r="PB14" t="s">
        <v>3781</v>
      </c>
      <c r="PC14" t="s">
        <v>3781</v>
      </c>
      <c r="PD14" t="s">
        <v>3781</v>
      </c>
      <c r="PE14" t="s">
        <v>1809</v>
      </c>
      <c r="PF14" t="s">
        <v>3781</v>
      </c>
      <c r="PG14" t="s">
        <v>3781</v>
      </c>
      <c r="PH14" t="s">
        <v>3781</v>
      </c>
      <c r="PI14" t="s">
        <v>3781</v>
      </c>
      <c r="PJ14" t="s">
        <v>3781</v>
      </c>
      <c r="PK14" t="s">
        <v>3781</v>
      </c>
      <c r="PL14" t="s">
        <v>3781</v>
      </c>
      <c r="PM14" t="s">
        <v>3781</v>
      </c>
      <c r="PN14" t="s">
        <v>3781</v>
      </c>
      <c r="PO14" t="s">
        <v>3781</v>
      </c>
      <c r="PP14" t="s">
        <v>3781</v>
      </c>
      <c r="PQ14" t="s">
        <v>3781</v>
      </c>
      <c r="PR14" t="s">
        <v>3781</v>
      </c>
      <c r="PS14" t="s">
        <v>3781</v>
      </c>
      <c r="PT14" t="s">
        <v>3781</v>
      </c>
      <c r="PU14" t="s">
        <v>3781</v>
      </c>
      <c r="PV14" t="s">
        <v>3781</v>
      </c>
      <c r="PW14" t="s">
        <v>3781</v>
      </c>
      <c r="PX14" t="s">
        <v>3781</v>
      </c>
      <c r="PY14" t="s">
        <v>3781</v>
      </c>
      <c r="PZ14" t="s">
        <v>3781</v>
      </c>
      <c r="QA14" t="s">
        <v>3781</v>
      </c>
      <c r="QB14" t="s">
        <v>3781</v>
      </c>
      <c r="QC14" t="s">
        <v>3781</v>
      </c>
      <c r="QD14" t="s">
        <v>3781</v>
      </c>
      <c r="QE14" t="s">
        <v>3781</v>
      </c>
      <c r="QF14" t="s">
        <v>3781</v>
      </c>
      <c r="QG14" t="s">
        <v>3781</v>
      </c>
      <c r="QH14" t="s">
        <v>3781</v>
      </c>
      <c r="QI14" t="s">
        <v>3781</v>
      </c>
      <c r="QJ14" t="s">
        <v>3781</v>
      </c>
      <c r="QK14" t="s">
        <v>3781</v>
      </c>
      <c r="QL14" t="s">
        <v>3781</v>
      </c>
      <c r="QM14" t="s">
        <v>3781</v>
      </c>
      <c r="QN14" t="s">
        <v>3781</v>
      </c>
      <c r="QO14" t="s">
        <v>3781</v>
      </c>
      <c r="QP14" t="s">
        <v>3781</v>
      </c>
      <c r="QQ14" t="s">
        <v>3781</v>
      </c>
      <c r="QR14" t="s">
        <v>3781</v>
      </c>
      <c r="QS14" t="s">
        <v>3781</v>
      </c>
      <c r="QT14" t="s">
        <v>1054</v>
      </c>
      <c r="QU14" t="s">
        <v>3781</v>
      </c>
      <c r="QV14" t="s">
        <v>3781</v>
      </c>
      <c r="QW14" t="s">
        <v>3781</v>
      </c>
      <c r="QX14" t="s">
        <v>3781</v>
      </c>
      <c r="QY14" t="s">
        <v>680</v>
      </c>
      <c r="QZ14" t="s">
        <v>3781</v>
      </c>
      <c r="RA14" t="s">
        <v>1734</v>
      </c>
      <c r="RB14" t="s">
        <v>3781</v>
      </c>
      <c r="RC14" t="s">
        <v>3781</v>
      </c>
      <c r="RD14" t="s">
        <v>3781</v>
      </c>
      <c r="RE14" t="s">
        <v>3781</v>
      </c>
      <c r="RF14" t="s">
        <v>3781</v>
      </c>
      <c r="RG14" t="s">
        <v>3781</v>
      </c>
      <c r="RH14" t="s">
        <v>3781</v>
      </c>
      <c r="RI14" t="s">
        <v>3781</v>
      </c>
      <c r="RJ14" t="s">
        <v>3781</v>
      </c>
      <c r="RK14" t="s">
        <v>3781</v>
      </c>
      <c r="RL14" t="s">
        <v>3781</v>
      </c>
      <c r="RM14" t="s">
        <v>3781</v>
      </c>
      <c r="RN14" t="s">
        <v>3781</v>
      </c>
      <c r="RO14" t="s">
        <v>3781</v>
      </c>
      <c r="RP14" t="s">
        <v>3781</v>
      </c>
      <c r="RQ14" t="s">
        <v>3781</v>
      </c>
      <c r="RR14" t="s">
        <v>3781</v>
      </c>
      <c r="RS14" t="s">
        <v>3781</v>
      </c>
      <c r="RT14" t="s">
        <v>3781</v>
      </c>
      <c r="RU14" t="s">
        <v>3781</v>
      </c>
      <c r="RV14" t="s">
        <v>3781</v>
      </c>
      <c r="RW14" t="s">
        <v>3781</v>
      </c>
      <c r="RX14" t="s">
        <v>3781</v>
      </c>
      <c r="RY14" t="s">
        <v>3781</v>
      </c>
      <c r="RZ14" t="s">
        <v>3781</v>
      </c>
      <c r="SA14" t="s">
        <v>3781</v>
      </c>
      <c r="SB14" t="s">
        <v>3781</v>
      </c>
      <c r="SC14" t="s">
        <v>3781</v>
      </c>
      <c r="SD14" t="s">
        <v>3781</v>
      </c>
      <c r="SE14" t="s">
        <v>3781</v>
      </c>
      <c r="SF14" t="s">
        <v>3781</v>
      </c>
      <c r="SG14" t="s">
        <v>3781</v>
      </c>
      <c r="SH14" t="s">
        <v>3781</v>
      </c>
      <c r="SI14" t="s">
        <v>3781</v>
      </c>
      <c r="SJ14" t="s">
        <v>3781</v>
      </c>
      <c r="SK14" t="s">
        <v>3781</v>
      </c>
      <c r="SL14" t="s">
        <v>3781</v>
      </c>
      <c r="SM14" t="s">
        <v>3781</v>
      </c>
      <c r="SN14" t="s">
        <v>3781</v>
      </c>
      <c r="SO14" t="s">
        <v>3781</v>
      </c>
      <c r="SP14" t="s">
        <v>3781</v>
      </c>
      <c r="SQ14" t="s">
        <v>3781</v>
      </c>
      <c r="SR14" t="s">
        <v>3781</v>
      </c>
      <c r="SS14" t="s">
        <v>3781</v>
      </c>
      <c r="ST14" t="s">
        <v>3781</v>
      </c>
      <c r="SU14" t="s">
        <v>3781</v>
      </c>
      <c r="SV14" t="s">
        <v>1718</v>
      </c>
      <c r="SW14" t="s">
        <v>3781</v>
      </c>
      <c r="SX14" t="s">
        <v>3781</v>
      </c>
      <c r="SY14" t="s">
        <v>3781</v>
      </c>
      <c r="SZ14" t="s">
        <v>3781</v>
      </c>
      <c r="TA14" t="s">
        <v>3781</v>
      </c>
      <c r="TB14" t="s">
        <v>3781</v>
      </c>
      <c r="TC14" t="s">
        <v>3781</v>
      </c>
      <c r="TD14" t="s">
        <v>3781</v>
      </c>
      <c r="TE14" t="s">
        <v>3781</v>
      </c>
      <c r="TF14" t="s">
        <v>3781</v>
      </c>
      <c r="TG14" t="s">
        <v>3781</v>
      </c>
      <c r="TH14" t="s">
        <v>3781</v>
      </c>
      <c r="TI14" t="s">
        <v>3781</v>
      </c>
      <c r="TJ14" t="s">
        <v>3781</v>
      </c>
      <c r="TK14" t="s">
        <v>3781</v>
      </c>
      <c r="TL14" t="s">
        <v>3781</v>
      </c>
    </row>
    <row r="15" spans="1:532" x14ac:dyDescent="0.3">
      <c r="A15" t="s">
        <v>3781</v>
      </c>
      <c r="B15" t="s">
        <v>3781</v>
      </c>
      <c r="C15" t="s">
        <v>3781</v>
      </c>
      <c r="D15" t="s">
        <v>3781</v>
      </c>
      <c r="E15" t="s">
        <v>3781</v>
      </c>
      <c r="F15" t="s">
        <v>3781</v>
      </c>
      <c r="G15" t="s">
        <v>3781</v>
      </c>
      <c r="H15" t="s">
        <v>3781</v>
      </c>
      <c r="I15" t="s">
        <v>3781</v>
      </c>
      <c r="J15" t="s">
        <v>3781</v>
      </c>
      <c r="K15" t="s">
        <v>3781</v>
      </c>
      <c r="L15" t="s">
        <v>3781</v>
      </c>
      <c r="M15" t="s">
        <v>3781</v>
      </c>
      <c r="N15" t="s">
        <v>3781</v>
      </c>
      <c r="O15" t="s">
        <v>3781</v>
      </c>
      <c r="P15" t="s">
        <v>3781</v>
      </c>
      <c r="Q15" t="s">
        <v>3781</v>
      </c>
      <c r="R15" t="s">
        <v>3781</v>
      </c>
      <c r="S15" t="s">
        <v>3781</v>
      </c>
      <c r="T15" t="s">
        <v>3781</v>
      </c>
      <c r="U15" t="s">
        <v>3781</v>
      </c>
      <c r="V15" t="s">
        <v>3781</v>
      </c>
      <c r="W15" t="s">
        <v>3781</v>
      </c>
      <c r="X15" t="s">
        <v>3781</v>
      </c>
      <c r="Y15" t="s">
        <v>3781</v>
      </c>
      <c r="Z15" t="s">
        <v>3781</v>
      </c>
      <c r="AA15" t="s">
        <v>3781</v>
      </c>
      <c r="AB15" t="s">
        <v>3781</v>
      </c>
      <c r="AC15" t="s">
        <v>3781</v>
      </c>
      <c r="AD15" t="s">
        <v>3781</v>
      </c>
      <c r="AE15" t="s">
        <v>3781</v>
      </c>
      <c r="AF15" t="s">
        <v>3781</v>
      </c>
      <c r="AG15" t="s">
        <v>3781</v>
      </c>
      <c r="AH15" t="s">
        <v>3781</v>
      </c>
      <c r="AI15" t="s">
        <v>1141</v>
      </c>
      <c r="AJ15" t="s">
        <v>3781</v>
      </c>
      <c r="AK15" t="s">
        <v>3781</v>
      </c>
      <c r="AL15" t="s">
        <v>3781</v>
      </c>
      <c r="AM15" t="s">
        <v>3781</v>
      </c>
      <c r="AN15" t="s">
        <v>3781</v>
      </c>
      <c r="AO15" t="s">
        <v>3781</v>
      </c>
      <c r="AP15" t="s">
        <v>3781</v>
      </c>
      <c r="AQ15" t="s">
        <v>3781</v>
      </c>
      <c r="AR15" t="s">
        <v>3781</v>
      </c>
      <c r="AS15" t="s">
        <v>3781</v>
      </c>
      <c r="AT15" t="s">
        <v>3781</v>
      </c>
      <c r="AU15" t="s">
        <v>3781</v>
      </c>
      <c r="AV15" t="s">
        <v>3781</v>
      </c>
      <c r="AW15" t="s">
        <v>3781</v>
      </c>
      <c r="AX15" t="s">
        <v>3781</v>
      </c>
      <c r="AY15" t="s">
        <v>3781</v>
      </c>
      <c r="AZ15" t="s">
        <v>3781</v>
      </c>
      <c r="BA15" t="s">
        <v>3781</v>
      </c>
      <c r="BB15" t="s">
        <v>3781</v>
      </c>
      <c r="BC15" t="s">
        <v>3781</v>
      </c>
      <c r="BD15" t="s">
        <v>3781</v>
      </c>
      <c r="BE15" t="s">
        <v>3781</v>
      </c>
      <c r="BF15" t="s">
        <v>3781</v>
      </c>
      <c r="BG15" t="s">
        <v>3781</v>
      </c>
      <c r="BH15" t="s">
        <v>3781</v>
      </c>
      <c r="BI15" t="s">
        <v>3781</v>
      </c>
      <c r="BJ15" t="s">
        <v>3781</v>
      </c>
      <c r="BK15" t="s">
        <v>3781</v>
      </c>
      <c r="BL15" t="s">
        <v>3781</v>
      </c>
      <c r="BM15" t="s">
        <v>3781</v>
      </c>
      <c r="BN15" t="s">
        <v>3781</v>
      </c>
      <c r="BO15" t="s">
        <v>3781</v>
      </c>
      <c r="BP15" t="s">
        <v>3781</v>
      </c>
      <c r="BQ15" t="s">
        <v>3781</v>
      </c>
      <c r="BR15" t="s">
        <v>3781</v>
      </c>
      <c r="BS15" t="s">
        <v>3781</v>
      </c>
      <c r="BT15" t="s">
        <v>3781</v>
      </c>
      <c r="BU15" t="s">
        <v>3781</v>
      </c>
      <c r="BV15" t="s">
        <v>3781</v>
      </c>
      <c r="BW15" t="s">
        <v>3781</v>
      </c>
      <c r="BX15" t="s">
        <v>3781</v>
      </c>
      <c r="BY15" t="s">
        <v>3781</v>
      </c>
      <c r="BZ15" t="s">
        <v>3781</v>
      </c>
      <c r="CA15" t="s">
        <v>3781</v>
      </c>
      <c r="CB15" t="s">
        <v>3781</v>
      </c>
      <c r="CC15" t="s">
        <v>3781</v>
      </c>
      <c r="CD15" t="s">
        <v>3781</v>
      </c>
      <c r="CE15" t="s">
        <v>3781</v>
      </c>
      <c r="CF15" t="s">
        <v>3781</v>
      </c>
      <c r="CG15" t="s">
        <v>3781</v>
      </c>
      <c r="CH15" t="s">
        <v>3781</v>
      </c>
      <c r="CI15" t="s">
        <v>3781</v>
      </c>
      <c r="CJ15" t="s">
        <v>3781</v>
      </c>
      <c r="CK15" t="s">
        <v>3781</v>
      </c>
      <c r="CL15" t="s">
        <v>634</v>
      </c>
      <c r="CM15" t="s">
        <v>3781</v>
      </c>
      <c r="CN15" t="s">
        <v>3781</v>
      </c>
      <c r="CO15" t="s">
        <v>3781</v>
      </c>
      <c r="CP15" t="s">
        <v>3781</v>
      </c>
      <c r="CQ15" t="s">
        <v>3781</v>
      </c>
      <c r="CR15" t="s">
        <v>3781</v>
      </c>
      <c r="CS15" t="s">
        <v>3781</v>
      </c>
      <c r="CT15" t="s">
        <v>3781</v>
      </c>
      <c r="CU15" t="s">
        <v>3781</v>
      </c>
      <c r="CV15" t="s">
        <v>3781</v>
      </c>
      <c r="CW15" t="s">
        <v>3781</v>
      </c>
      <c r="CX15" t="s">
        <v>3781</v>
      </c>
      <c r="CY15" t="s">
        <v>3781</v>
      </c>
      <c r="CZ15" t="s">
        <v>3781</v>
      </c>
      <c r="DA15" t="s">
        <v>3781</v>
      </c>
      <c r="DB15" t="s">
        <v>3781</v>
      </c>
      <c r="DC15" t="s">
        <v>3781</v>
      </c>
      <c r="DD15" t="s">
        <v>3781</v>
      </c>
      <c r="DE15" t="s">
        <v>3781</v>
      </c>
      <c r="DF15" t="s">
        <v>3781</v>
      </c>
      <c r="DG15" t="s">
        <v>3781</v>
      </c>
      <c r="DH15" t="s">
        <v>3781</v>
      </c>
      <c r="DI15" t="s">
        <v>3781</v>
      </c>
      <c r="DJ15" t="s">
        <v>3781</v>
      </c>
      <c r="DK15" t="s">
        <v>3781</v>
      </c>
      <c r="DL15" t="s">
        <v>3781</v>
      </c>
      <c r="DM15" t="s">
        <v>3781</v>
      </c>
      <c r="DN15" t="s">
        <v>3781</v>
      </c>
      <c r="DO15" t="s">
        <v>3781</v>
      </c>
      <c r="DP15" t="s">
        <v>3781</v>
      </c>
      <c r="DQ15" t="s">
        <v>3781</v>
      </c>
      <c r="DR15" t="s">
        <v>3781</v>
      </c>
      <c r="DS15" t="s">
        <v>3781</v>
      </c>
      <c r="DT15" t="s">
        <v>3781</v>
      </c>
      <c r="DU15" t="s">
        <v>3781</v>
      </c>
      <c r="DV15" t="s">
        <v>3781</v>
      </c>
      <c r="DW15" t="s">
        <v>3781</v>
      </c>
      <c r="DX15" t="s">
        <v>3781</v>
      </c>
      <c r="DY15" t="s">
        <v>3781</v>
      </c>
      <c r="DZ15" t="s">
        <v>3781</v>
      </c>
      <c r="EA15" t="s">
        <v>3781</v>
      </c>
      <c r="EB15" t="s">
        <v>3781</v>
      </c>
      <c r="EC15" t="s">
        <v>3781</v>
      </c>
      <c r="ED15" t="s">
        <v>3781</v>
      </c>
      <c r="EE15" t="s">
        <v>3781</v>
      </c>
      <c r="EF15" t="s">
        <v>3781</v>
      </c>
      <c r="EG15" t="s">
        <v>3781</v>
      </c>
      <c r="EH15" t="s">
        <v>3781</v>
      </c>
      <c r="EI15" t="s">
        <v>3781</v>
      </c>
      <c r="EJ15" t="s">
        <v>3781</v>
      </c>
      <c r="EK15" t="s">
        <v>3781</v>
      </c>
      <c r="EL15" t="s">
        <v>3781</v>
      </c>
      <c r="EM15" t="s">
        <v>1345</v>
      </c>
      <c r="EN15" t="s">
        <v>976</v>
      </c>
      <c r="EO15" t="s">
        <v>3781</v>
      </c>
      <c r="EP15" t="s">
        <v>3781</v>
      </c>
      <c r="EQ15" t="s">
        <v>3781</v>
      </c>
      <c r="ER15" t="s">
        <v>1697</v>
      </c>
      <c r="ES15" t="s">
        <v>3781</v>
      </c>
      <c r="ET15" t="s">
        <v>3781</v>
      </c>
      <c r="EU15" t="s">
        <v>3781</v>
      </c>
      <c r="EV15" t="s">
        <v>3781</v>
      </c>
      <c r="EW15" t="s">
        <v>3781</v>
      </c>
      <c r="EX15" t="s">
        <v>3781</v>
      </c>
      <c r="EY15" t="s">
        <v>3781</v>
      </c>
      <c r="EZ15" t="s">
        <v>3781</v>
      </c>
      <c r="FA15" t="s">
        <v>3781</v>
      </c>
      <c r="FB15" t="s">
        <v>3781</v>
      </c>
      <c r="FC15" t="s">
        <v>3781</v>
      </c>
      <c r="FD15" t="s">
        <v>3781</v>
      </c>
      <c r="FE15" t="s">
        <v>3781</v>
      </c>
      <c r="FF15" t="s">
        <v>3781</v>
      </c>
      <c r="FG15" t="s">
        <v>3781</v>
      </c>
      <c r="FH15" t="s">
        <v>3781</v>
      </c>
      <c r="FI15" t="s">
        <v>3781</v>
      </c>
      <c r="FJ15" t="s">
        <v>3781</v>
      </c>
      <c r="FK15" t="s">
        <v>3781</v>
      </c>
      <c r="FL15" t="s">
        <v>3781</v>
      </c>
      <c r="FM15" t="s">
        <v>3781</v>
      </c>
      <c r="FN15" t="s">
        <v>3781</v>
      </c>
      <c r="FO15" t="s">
        <v>3781</v>
      </c>
      <c r="FP15" t="s">
        <v>3781</v>
      </c>
      <c r="FQ15" t="s">
        <v>3781</v>
      </c>
      <c r="FR15" t="s">
        <v>3781</v>
      </c>
      <c r="FS15" t="s">
        <v>3781</v>
      </c>
      <c r="FT15" t="s">
        <v>3781</v>
      </c>
      <c r="FU15" t="s">
        <v>3781</v>
      </c>
      <c r="FV15" t="s">
        <v>3781</v>
      </c>
      <c r="FW15" t="s">
        <v>3781</v>
      </c>
      <c r="FX15" t="s">
        <v>3781</v>
      </c>
      <c r="FY15" t="s">
        <v>3781</v>
      </c>
      <c r="FZ15" t="s">
        <v>3781</v>
      </c>
      <c r="GA15" t="s">
        <v>3781</v>
      </c>
      <c r="GB15" t="s">
        <v>3781</v>
      </c>
      <c r="GC15" t="s">
        <v>3781</v>
      </c>
      <c r="GD15" t="s">
        <v>3781</v>
      </c>
      <c r="GE15" t="s">
        <v>3781</v>
      </c>
      <c r="GF15" t="s">
        <v>3781</v>
      </c>
      <c r="GG15" t="s">
        <v>3781</v>
      </c>
      <c r="GH15" t="s">
        <v>3781</v>
      </c>
      <c r="GI15" t="s">
        <v>3781</v>
      </c>
      <c r="GJ15" t="s">
        <v>3781</v>
      </c>
      <c r="GK15" t="s">
        <v>3781</v>
      </c>
      <c r="GL15" t="s">
        <v>3781</v>
      </c>
      <c r="GM15" t="s">
        <v>3781</v>
      </c>
      <c r="GN15" t="s">
        <v>3781</v>
      </c>
      <c r="GO15" t="s">
        <v>3781</v>
      </c>
      <c r="GP15" t="s">
        <v>3781</v>
      </c>
      <c r="GQ15" t="s">
        <v>3781</v>
      </c>
      <c r="GR15" t="s">
        <v>3781</v>
      </c>
      <c r="GS15" t="s">
        <v>3781</v>
      </c>
      <c r="GT15" t="s">
        <v>3781</v>
      </c>
      <c r="GU15" t="s">
        <v>3781</v>
      </c>
      <c r="GV15" t="s">
        <v>3781</v>
      </c>
      <c r="GW15" t="s">
        <v>3781</v>
      </c>
      <c r="GX15" t="s">
        <v>3781</v>
      </c>
      <c r="GY15" t="s">
        <v>3781</v>
      </c>
      <c r="GZ15" t="s">
        <v>3781</v>
      </c>
      <c r="HA15" t="s">
        <v>1197</v>
      </c>
      <c r="HB15" t="s">
        <v>3781</v>
      </c>
      <c r="HC15" t="s">
        <v>3781</v>
      </c>
      <c r="HD15" t="s">
        <v>3781</v>
      </c>
      <c r="HE15" t="s">
        <v>3781</v>
      </c>
      <c r="HF15" s="3"/>
      <c r="HG15" t="s">
        <v>3781</v>
      </c>
      <c r="HH15" t="s">
        <v>3781</v>
      </c>
      <c r="HI15" s="3"/>
      <c r="HJ15" t="s">
        <v>3781</v>
      </c>
      <c r="HK15" t="s">
        <v>1310</v>
      </c>
      <c r="HL15" t="s">
        <v>3781</v>
      </c>
      <c r="HM15" t="s">
        <v>3781</v>
      </c>
      <c r="HN15" t="s">
        <v>1255</v>
      </c>
      <c r="HO15" t="s">
        <v>3781</v>
      </c>
      <c r="HP15" t="s">
        <v>3781</v>
      </c>
      <c r="HQ15" t="s">
        <v>3781</v>
      </c>
      <c r="HR15" t="s">
        <v>3781</v>
      </c>
      <c r="HS15" t="s">
        <v>3781</v>
      </c>
      <c r="HT15" t="s">
        <v>3781</v>
      </c>
      <c r="HU15" t="s">
        <v>3781</v>
      </c>
      <c r="HV15" t="s">
        <v>3781</v>
      </c>
      <c r="HW15" t="s">
        <v>3781</v>
      </c>
      <c r="HX15" t="s">
        <v>3781</v>
      </c>
      <c r="HY15" t="s">
        <v>3781</v>
      </c>
      <c r="HZ15" t="s">
        <v>3781</v>
      </c>
      <c r="IA15" t="s">
        <v>3781</v>
      </c>
      <c r="IB15" t="s">
        <v>3781</v>
      </c>
      <c r="IC15" t="s">
        <v>3781</v>
      </c>
      <c r="ID15" t="s">
        <v>3781</v>
      </c>
      <c r="IE15" t="s">
        <v>3781</v>
      </c>
      <c r="IF15" t="s">
        <v>3781</v>
      </c>
      <c r="IG15" t="s">
        <v>3781</v>
      </c>
      <c r="IH15" t="s">
        <v>3781</v>
      </c>
      <c r="II15" t="s">
        <v>3781</v>
      </c>
      <c r="IJ15" t="s">
        <v>3781</v>
      </c>
      <c r="IK15" t="s">
        <v>3781</v>
      </c>
      <c r="IL15" t="s">
        <v>3781</v>
      </c>
      <c r="IM15" t="s">
        <v>3781</v>
      </c>
      <c r="IN15" t="s">
        <v>3781</v>
      </c>
      <c r="IO15" t="s">
        <v>3781</v>
      </c>
      <c r="IP15" t="s">
        <v>3781</v>
      </c>
      <c r="IQ15" t="s">
        <v>3781</v>
      </c>
      <c r="IR15" s="3"/>
      <c r="IS15" t="s">
        <v>3781</v>
      </c>
      <c r="IT15" t="s">
        <v>3781</v>
      </c>
      <c r="IU15" t="s">
        <v>1179</v>
      </c>
      <c r="IV15" t="s">
        <v>3781</v>
      </c>
      <c r="IW15" t="s">
        <v>3781</v>
      </c>
      <c r="IX15" t="s">
        <v>3781</v>
      </c>
      <c r="IY15" t="s">
        <v>3781</v>
      </c>
      <c r="IZ15" t="s">
        <v>3781</v>
      </c>
      <c r="JA15" t="s">
        <v>3781</v>
      </c>
      <c r="JB15" t="s">
        <v>3781</v>
      </c>
      <c r="JC15" t="s">
        <v>838</v>
      </c>
      <c r="JD15" t="s">
        <v>3781</v>
      </c>
      <c r="JE15" t="s">
        <v>3781</v>
      </c>
      <c r="JF15" t="s">
        <v>3781</v>
      </c>
      <c r="JG15" t="s">
        <v>3781</v>
      </c>
      <c r="JH15" t="s">
        <v>3781</v>
      </c>
      <c r="JI15" t="s">
        <v>3781</v>
      </c>
      <c r="JJ15" t="s">
        <v>3781</v>
      </c>
      <c r="JK15" t="s">
        <v>3781</v>
      </c>
      <c r="JL15" t="s">
        <v>3781</v>
      </c>
      <c r="JM15" t="s">
        <v>3781</v>
      </c>
      <c r="JN15" t="s">
        <v>3781</v>
      </c>
      <c r="JO15" t="s">
        <v>3781</v>
      </c>
      <c r="JP15" t="s">
        <v>3781</v>
      </c>
      <c r="JQ15" t="s">
        <v>3781</v>
      </c>
      <c r="JR15" t="s">
        <v>3781</v>
      </c>
      <c r="JS15" t="s">
        <v>3781</v>
      </c>
      <c r="JT15" t="s">
        <v>3781</v>
      </c>
      <c r="JU15" t="s">
        <v>3781</v>
      </c>
      <c r="JV15" t="s">
        <v>3781</v>
      </c>
      <c r="JW15" t="s">
        <v>3781</v>
      </c>
      <c r="JX15" t="s">
        <v>3781</v>
      </c>
      <c r="JY15" t="s">
        <v>3781</v>
      </c>
      <c r="JZ15" t="s">
        <v>3781</v>
      </c>
      <c r="KA15" t="s">
        <v>3781</v>
      </c>
      <c r="KB15" t="s">
        <v>3781</v>
      </c>
      <c r="KC15" t="s">
        <v>3781</v>
      </c>
      <c r="KD15" t="s">
        <v>3781</v>
      </c>
      <c r="KE15" t="s">
        <v>3781</v>
      </c>
      <c r="KF15" t="s">
        <v>3781</v>
      </c>
      <c r="KG15" t="s">
        <v>3781</v>
      </c>
      <c r="KH15" t="s">
        <v>3781</v>
      </c>
      <c r="KI15" t="s">
        <v>3781</v>
      </c>
      <c r="KJ15" t="s">
        <v>3781</v>
      </c>
      <c r="KK15" t="s">
        <v>3781</v>
      </c>
      <c r="KL15" t="s">
        <v>3781</v>
      </c>
      <c r="KM15" t="s">
        <v>1849</v>
      </c>
      <c r="KN15" t="s">
        <v>3781</v>
      </c>
      <c r="KO15" t="s">
        <v>3781</v>
      </c>
      <c r="KP15" t="s">
        <v>3781</v>
      </c>
      <c r="KQ15" t="s">
        <v>3781</v>
      </c>
      <c r="KR15" t="s">
        <v>3781</v>
      </c>
      <c r="KS15" t="s">
        <v>3781</v>
      </c>
      <c r="KT15" t="s">
        <v>3781</v>
      </c>
      <c r="KU15" t="s">
        <v>3781</v>
      </c>
      <c r="KV15" t="s">
        <v>3781</v>
      </c>
      <c r="KW15" t="s">
        <v>3781</v>
      </c>
      <c r="KX15" t="s">
        <v>3781</v>
      </c>
      <c r="KY15" t="s">
        <v>3781</v>
      </c>
      <c r="KZ15" t="s">
        <v>3781</v>
      </c>
      <c r="LA15" t="s">
        <v>3781</v>
      </c>
      <c r="LB15" t="s">
        <v>3781</v>
      </c>
      <c r="LC15" t="s">
        <v>3781</v>
      </c>
      <c r="LD15" t="s">
        <v>3781</v>
      </c>
      <c r="LE15" t="s">
        <v>3781</v>
      </c>
      <c r="LF15" t="s">
        <v>3781</v>
      </c>
      <c r="LG15" t="s">
        <v>3781</v>
      </c>
      <c r="LH15" t="s">
        <v>3781</v>
      </c>
      <c r="LI15" t="s">
        <v>3781</v>
      </c>
      <c r="LJ15" t="s">
        <v>3781</v>
      </c>
      <c r="LK15" t="s">
        <v>3781</v>
      </c>
      <c r="LL15" t="s">
        <v>3781</v>
      </c>
      <c r="LM15" t="s">
        <v>3781</v>
      </c>
      <c r="LN15" t="s">
        <v>3781</v>
      </c>
      <c r="LO15" t="s">
        <v>3781</v>
      </c>
      <c r="LP15" t="s">
        <v>3781</v>
      </c>
      <c r="LQ15" t="s">
        <v>3781</v>
      </c>
      <c r="LR15" t="s">
        <v>3781</v>
      </c>
      <c r="LS15" t="s">
        <v>3781</v>
      </c>
      <c r="LT15" t="s">
        <v>3781</v>
      </c>
      <c r="LU15" t="s">
        <v>3781</v>
      </c>
      <c r="LV15" t="s">
        <v>3781</v>
      </c>
      <c r="LW15" t="s">
        <v>3781</v>
      </c>
      <c r="LX15" t="s">
        <v>3781</v>
      </c>
      <c r="LY15" t="s">
        <v>3781</v>
      </c>
      <c r="LZ15" t="s">
        <v>3781</v>
      </c>
      <c r="MA15" t="s">
        <v>3781</v>
      </c>
      <c r="MB15" t="s">
        <v>3781</v>
      </c>
      <c r="MC15" t="s">
        <v>3781</v>
      </c>
      <c r="MD15" t="s">
        <v>3781</v>
      </c>
      <c r="ME15" t="s">
        <v>854</v>
      </c>
      <c r="MF15" t="s">
        <v>3781</v>
      </c>
      <c r="MG15" t="s">
        <v>3781</v>
      </c>
      <c r="MH15" t="s">
        <v>3781</v>
      </c>
      <c r="MI15" t="s">
        <v>3781</v>
      </c>
      <c r="MJ15" t="s">
        <v>3781</v>
      </c>
      <c r="MK15" t="s">
        <v>3781</v>
      </c>
      <c r="ML15" t="s">
        <v>3781</v>
      </c>
      <c r="MM15" t="s">
        <v>3781</v>
      </c>
      <c r="MN15" t="s">
        <v>3781</v>
      </c>
      <c r="MO15" t="s">
        <v>3781</v>
      </c>
      <c r="MP15" t="s">
        <v>3781</v>
      </c>
      <c r="MQ15" t="s">
        <v>3781</v>
      </c>
      <c r="MR15" t="s">
        <v>3781</v>
      </c>
      <c r="MS15" t="s">
        <v>3781</v>
      </c>
      <c r="MT15" t="s">
        <v>3781</v>
      </c>
      <c r="MU15" t="s">
        <v>3781</v>
      </c>
      <c r="MV15" t="s">
        <v>3781</v>
      </c>
      <c r="MW15" t="s">
        <v>3781</v>
      </c>
      <c r="MX15" t="s">
        <v>3781</v>
      </c>
      <c r="MY15" t="s">
        <v>3781</v>
      </c>
      <c r="MZ15" t="s">
        <v>3781</v>
      </c>
      <c r="NA15" t="s">
        <v>3781</v>
      </c>
      <c r="NB15" t="s">
        <v>3781</v>
      </c>
      <c r="NC15" t="s">
        <v>3781</v>
      </c>
      <c r="ND15" t="s">
        <v>3781</v>
      </c>
      <c r="NE15" t="s">
        <v>3781</v>
      </c>
      <c r="NF15" t="s">
        <v>3781</v>
      </c>
      <c r="NG15" t="s">
        <v>3781</v>
      </c>
      <c r="NH15" t="s">
        <v>3781</v>
      </c>
      <c r="NI15" s="3"/>
      <c r="NJ15" t="s">
        <v>3781</v>
      </c>
      <c r="NK15" t="s">
        <v>1613</v>
      </c>
      <c r="NL15" s="3" t="s">
        <v>1863</v>
      </c>
      <c r="NM15" t="s">
        <v>3781</v>
      </c>
      <c r="NN15" t="s">
        <v>3781</v>
      </c>
      <c r="NO15" t="s">
        <v>3781</v>
      </c>
      <c r="NP15" t="s">
        <v>3781</v>
      </c>
      <c r="NQ15" t="s">
        <v>3781</v>
      </c>
      <c r="NR15" t="s">
        <v>3781</v>
      </c>
      <c r="NS15" t="s">
        <v>3781</v>
      </c>
      <c r="NT15" t="s">
        <v>3781</v>
      </c>
      <c r="NU15" t="s">
        <v>3781</v>
      </c>
      <c r="NV15" t="s">
        <v>3781</v>
      </c>
      <c r="NW15" t="s">
        <v>3781</v>
      </c>
      <c r="NX15" t="s">
        <v>3781</v>
      </c>
      <c r="NY15" t="s">
        <v>3781</v>
      </c>
      <c r="NZ15" t="s">
        <v>3781</v>
      </c>
      <c r="OA15" t="s">
        <v>3781</v>
      </c>
      <c r="OB15" t="s">
        <v>3781</v>
      </c>
      <c r="OC15" t="s">
        <v>3781</v>
      </c>
      <c r="OD15" t="s">
        <v>3781</v>
      </c>
      <c r="OE15" t="s">
        <v>3781</v>
      </c>
      <c r="OF15" t="s">
        <v>3781</v>
      </c>
      <c r="OG15" t="s">
        <v>3781</v>
      </c>
      <c r="OH15" t="s">
        <v>3781</v>
      </c>
      <c r="OI15" t="s">
        <v>3781</v>
      </c>
      <c r="OJ15" t="s">
        <v>3781</v>
      </c>
      <c r="OK15" t="s">
        <v>3781</v>
      </c>
      <c r="OL15" t="s">
        <v>3781</v>
      </c>
      <c r="OM15" t="s">
        <v>3781</v>
      </c>
      <c r="ON15" t="s">
        <v>3781</v>
      </c>
      <c r="OO15" t="s">
        <v>3781</v>
      </c>
      <c r="OP15" t="s">
        <v>3781</v>
      </c>
      <c r="OQ15" t="s">
        <v>3781</v>
      </c>
      <c r="OR15" t="s">
        <v>3781</v>
      </c>
      <c r="OS15" t="s">
        <v>3781</v>
      </c>
      <c r="OT15" t="s">
        <v>3781</v>
      </c>
      <c r="OU15" t="s">
        <v>3781</v>
      </c>
      <c r="OV15" t="s">
        <v>3781</v>
      </c>
      <c r="OW15" t="s">
        <v>3781</v>
      </c>
      <c r="OX15" t="s">
        <v>3781</v>
      </c>
      <c r="OY15" t="s">
        <v>3781</v>
      </c>
      <c r="OZ15" t="s">
        <v>3781</v>
      </c>
      <c r="PA15" t="s">
        <v>3781</v>
      </c>
      <c r="PB15" t="s">
        <v>3781</v>
      </c>
      <c r="PC15" t="s">
        <v>3781</v>
      </c>
      <c r="PD15" t="s">
        <v>3781</v>
      </c>
      <c r="PE15" t="s">
        <v>1805</v>
      </c>
      <c r="PF15" t="s">
        <v>3781</v>
      </c>
      <c r="PG15" t="s">
        <v>3781</v>
      </c>
      <c r="PH15" t="s">
        <v>3781</v>
      </c>
      <c r="PI15" t="s">
        <v>3781</v>
      </c>
      <c r="PJ15" t="s">
        <v>3781</v>
      </c>
      <c r="PK15" t="s">
        <v>3781</v>
      </c>
      <c r="PL15" t="s">
        <v>3781</v>
      </c>
      <c r="PM15" t="s">
        <v>3781</v>
      </c>
      <c r="PN15" t="s">
        <v>3781</v>
      </c>
      <c r="PO15" t="s">
        <v>3781</v>
      </c>
      <c r="PP15" t="s">
        <v>3781</v>
      </c>
      <c r="PQ15" t="s">
        <v>3781</v>
      </c>
      <c r="PR15" t="s">
        <v>3781</v>
      </c>
      <c r="PS15" t="s">
        <v>3781</v>
      </c>
      <c r="PT15" t="s">
        <v>3781</v>
      </c>
      <c r="PU15" t="s">
        <v>3781</v>
      </c>
      <c r="PV15" t="s">
        <v>3781</v>
      </c>
      <c r="PW15" t="s">
        <v>3781</v>
      </c>
      <c r="PX15" t="s">
        <v>3781</v>
      </c>
      <c r="PY15" t="s">
        <v>3781</v>
      </c>
      <c r="PZ15" t="s">
        <v>3781</v>
      </c>
      <c r="QA15" t="s">
        <v>3781</v>
      </c>
      <c r="QB15" t="s">
        <v>3781</v>
      </c>
      <c r="QC15" t="s">
        <v>3781</v>
      </c>
      <c r="QD15" t="s">
        <v>3781</v>
      </c>
      <c r="QE15" t="s">
        <v>3781</v>
      </c>
      <c r="QF15" t="s">
        <v>3781</v>
      </c>
      <c r="QG15" t="s">
        <v>3781</v>
      </c>
      <c r="QH15" t="s">
        <v>3781</v>
      </c>
      <c r="QI15" t="s">
        <v>3781</v>
      </c>
      <c r="QJ15" t="s">
        <v>3781</v>
      </c>
      <c r="QK15" t="s">
        <v>3781</v>
      </c>
      <c r="QL15" t="s">
        <v>3781</v>
      </c>
      <c r="QM15" t="s">
        <v>3781</v>
      </c>
      <c r="QN15" t="s">
        <v>3781</v>
      </c>
      <c r="QO15" t="s">
        <v>3781</v>
      </c>
      <c r="QP15" t="s">
        <v>3781</v>
      </c>
      <c r="QQ15" t="s">
        <v>3781</v>
      </c>
      <c r="QR15" t="s">
        <v>3781</v>
      </c>
      <c r="QS15" t="s">
        <v>3781</v>
      </c>
      <c r="QT15" t="s">
        <v>1061</v>
      </c>
      <c r="QU15" t="s">
        <v>3781</v>
      </c>
      <c r="QV15" t="s">
        <v>3781</v>
      </c>
      <c r="QW15" t="s">
        <v>3781</v>
      </c>
      <c r="QX15" t="s">
        <v>3781</v>
      </c>
      <c r="QY15" t="s">
        <v>684</v>
      </c>
      <c r="QZ15" t="s">
        <v>3781</v>
      </c>
      <c r="RA15" t="s">
        <v>2073</v>
      </c>
      <c r="RB15" t="s">
        <v>3781</v>
      </c>
      <c r="RC15" t="s">
        <v>3781</v>
      </c>
      <c r="RD15" t="s">
        <v>3781</v>
      </c>
      <c r="RE15" t="s">
        <v>3781</v>
      </c>
      <c r="RF15" t="s">
        <v>3781</v>
      </c>
      <c r="RG15" t="s">
        <v>3781</v>
      </c>
      <c r="RH15" t="s">
        <v>3781</v>
      </c>
      <c r="RI15" t="s">
        <v>3781</v>
      </c>
      <c r="RJ15" t="s">
        <v>3781</v>
      </c>
      <c r="RK15" t="s">
        <v>3781</v>
      </c>
      <c r="RL15" t="s">
        <v>3781</v>
      </c>
      <c r="RM15" t="s">
        <v>3781</v>
      </c>
      <c r="RN15" t="s">
        <v>3781</v>
      </c>
      <c r="RO15" t="s">
        <v>3781</v>
      </c>
      <c r="RP15" t="s">
        <v>3781</v>
      </c>
      <c r="RQ15" t="s">
        <v>3781</v>
      </c>
      <c r="RR15" t="s">
        <v>3781</v>
      </c>
      <c r="RS15" t="s">
        <v>3781</v>
      </c>
      <c r="RT15" t="s">
        <v>3781</v>
      </c>
      <c r="RU15" t="s">
        <v>3781</v>
      </c>
      <c r="RV15" t="s">
        <v>3781</v>
      </c>
      <c r="RW15" t="s">
        <v>3781</v>
      </c>
      <c r="RX15" t="s">
        <v>3781</v>
      </c>
      <c r="RY15" t="s">
        <v>3781</v>
      </c>
      <c r="RZ15" t="s">
        <v>3781</v>
      </c>
      <c r="SA15" t="s">
        <v>3781</v>
      </c>
      <c r="SB15" t="s">
        <v>3781</v>
      </c>
      <c r="SC15" t="s">
        <v>3781</v>
      </c>
      <c r="SD15" t="s">
        <v>3781</v>
      </c>
      <c r="SE15" t="s">
        <v>3781</v>
      </c>
      <c r="SF15" t="s">
        <v>3781</v>
      </c>
      <c r="SG15" t="s">
        <v>3781</v>
      </c>
      <c r="SH15" t="s">
        <v>3781</v>
      </c>
      <c r="SI15" t="s">
        <v>3781</v>
      </c>
      <c r="SJ15" t="s">
        <v>3781</v>
      </c>
      <c r="SK15" t="s">
        <v>3781</v>
      </c>
      <c r="SL15" t="s">
        <v>3781</v>
      </c>
      <c r="SM15" t="s">
        <v>3781</v>
      </c>
      <c r="SN15" t="s">
        <v>3781</v>
      </c>
      <c r="SO15" t="s">
        <v>3781</v>
      </c>
      <c r="SP15" t="s">
        <v>3781</v>
      </c>
      <c r="SQ15" t="s">
        <v>3781</v>
      </c>
      <c r="SR15" t="s">
        <v>3781</v>
      </c>
      <c r="SS15" t="s">
        <v>3781</v>
      </c>
      <c r="ST15" t="s">
        <v>3781</v>
      </c>
      <c r="SU15" t="s">
        <v>3781</v>
      </c>
      <c r="SV15" t="s">
        <v>1720</v>
      </c>
      <c r="SW15" t="s">
        <v>3781</v>
      </c>
      <c r="SX15" t="s">
        <v>3781</v>
      </c>
      <c r="SY15" t="s">
        <v>3781</v>
      </c>
      <c r="SZ15" t="s">
        <v>3781</v>
      </c>
      <c r="TA15" t="s">
        <v>3781</v>
      </c>
      <c r="TB15" t="s">
        <v>3781</v>
      </c>
      <c r="TC15" t="s">
        <v>3781</v>
      </c>
      <c r="TD15" t="s">
        <v>3781</v>
      </c>
      <c r="TE15" t="s">
        <v>3781</v>
      </c>
      <c r="TF15" t="s">
        <v>3781</v>
      </c>
      <c r="TG15" t="s">
        <v>3781</v>
      </c>
      <c r="TH15" t="s">
        <v>3781</v>
      </c>
      <c r="TI15" t="s">
        <v>3781</v>
      </c>
      <c r="TJ15" t="s">
        <v>3781</v>
      </c>
      <c r="TK15" t="s">
        <v>3781</v>
      </c>
      <c r="TL15" t="s">
        <v>3781</v>
      </c>
    </row>
    <row r="16" spans="1:532" x14ac:dyDescent="0.3">
      <c r="A16" t="s">
        <v>3781</v>
      </c>
      <c r="B16" t="s">
        <v>3781</v>
      </c>
      <c r="C16" t="s">
        <v>3781</v>
      </c>
      <c r="D16" t="s">
        <v>3781</v>
      </c>
      <c r="E16" t="s">
        <v>3781</v>
      </c>
      <c r="F16" t="s">
        <v>3781</v>
      </c>
      <c r="G16" t="s">
        <v>3781</v>
      </c>
      <c r="H16" t="s">
        <v>3781</v>
      </c>
      <c r="I16" t="s">
        <v>3781</v>
      </c>
      <c r="J16" t="s">
        <v>3781</v>
      </c>
      <c r="K16" t="s">
        <v>3781</v>
      </c>
      <c r="L16" t="s">
        <v>3781</v>
      </c>
      <c r="M16" t="s">
        <v>3781</v>
      </c>
      <c r="N16" t="s">
        <v>3781</v>
      </c>
      <c r="O16" t="s">
        <v>3781</v>
      </c>
      <c r="P16" t="s">
        <v>3781</v>
      </c>
      <c r="Q16" t="s">
        <v>3781</v>
      </c>
      <c r="R16" t="s">
        <v>3781</v>
      </c>
      <c r="S16" t="s">
        <v>3781</v>
      </c>
      <c r="T16" t="s">
        <v>3781</v>
      </c>
      <c r="U16" t="s">
        <v>3781</v>
      </c>
      <c r="V16" t="s">
        <v>3781</v>
      </c>
      <c r="W16" t="s">
        <v>3781</v>
      </c>
      <c r="X16" t="s">
        <v>3781</v>
      </c>
      <c r="Y16" t="s">
        <v>3781</v>
      </c>
      <c r="Z16" t="s">
        <v>3781</v>
      </c>
      <c r="AA16" t="s">
        <v>3781</v>
      </c>
      <c r="AB16" t="s">
        <v>3781</v>
      </c>
      <c r="AC16" t="s">
        <v>3781</v>
      </c>
      <c r="AD16" t="s">
        <v>3781</v>
      </c>
      <c r="AE16" t="s">
        <v>3781</v>
      </c>
      <c r="AF16" t="s">
        <v>3781</v>
      </c>
      <c r="AG16" t="s">
        <v>3781</v>
      </c>
      <c r="AH16" t="s">
        <v>3781</v>
      </c>
      <c r="AI16" t="s">
        <v>1150</v>
      </c>
      <c r="AJ16" t="s">
        <v>3781</v>
      </c>
      <c r="AK16" t="s">
        <v>3781</v>
      </c>
      <c r="AL16" t="s">
        <v>3781</v>
      </c>
      <c r="AM16" t="s">
        <v>3781</v>
      </c>
      <c r="AN16" t="s">
        <v>3781</v>
      </c>
      <c r="AO16" t="s">
        <v>3781</v>
      </c>
      <c r="AP16" t="s">
        <v>3781</v>
      </c>
      <c r="AQ16" t="s">
        <v>3781</v>
      </c>
      <c r="AR16" t="s">
        <v>3781</v>
      </c>
      <c r="AS16" t="s">
        <v>3781</v>
      </c>
      <c r="AT16" t="s">
        <v>3781</v>
      </c>
      <c r="AU16" t="s">
        <v>3781</v>
      </c>
      <c r="AV16" t="s">
        <v>3781</v>
      </c>
      <c r="AW16" t="s">
        <v>3781</v>
      </c>
      <c r="AX16" t="s">
        <v>3781</v>
      </c>
      <c r="AY16" t="s">
        <v>3781</v>
      </c>
      <c r="AZ16" t="s">
        <v>3781</v>
      </c>
      <c r="BA16" t="s">
        <v>3781</v>
      </c>
      <c r="BB16" t="s">
        <v>3781</v>
      </c>
      <c r="BC16" t="s">
        <v>3781</v>
      </c>
      <c r="BD16" t="s">
        <v>3781</v>
      </c>
      <c r="BE16" t="s">
        <v>3781</v>
      </c>
      <c r="BF16" t="s">
        <v>3781</v>
      </c>
      <c r="BG16" t="s">
        <v>3781</v>
      </c>
      <c r="BH16" t="s">
        <v>3781</v>
      </c>
      <c r="BI16" t="s">
        <v>3781</v>
      </c>
      <c r="BJ16" t="s">
        <v>3781</v>
      </c>
      <c r="BK16" t="s">
        <v>3781</v>
      </c>
      <c r="BL16" t="s">
        <v>3781</v>
      </c>
      <c r="BM16" t="s">
        <v>3781</v>
      </c>
      <c r="BN16" t="s">
        <v>3781</v>
      </c>
      <c r="BO16" t="s">
        <v>3781</v>
      </c>
      <c r="BP16" t="s">
        <v>3781</v>
      </c>
      <c r="BQ16" t="s">
        <v>3781</v>
      </c>
      <c r="BR16" t="s">
        <v>3781</v>
      </c>
      <c r="BS16" t="s">
        <v>3781</v>
      </c>
      <c r="BT16" t="s">
        <v>3781</v>
      </c>
      <c r="BU16" t="s">
        <v>3781</v>
      </c>
      <c r="BV16" t="s">
        <v>3781</v>
      </c>
      <c r="BW16" t="s">
        <v>3781</v>
      </c>
      <c r="BX16" t="s">
        <v>3781</v>
      </c>
      <c r="BY16" t="s">
        <v>3781</v>
      </c>
      <c r="BZ16" t="s">
        <v>3781</v>
      </c>
      <c r="CA16" t="s">
        <v>3781</v>
      </c>
      <c r="CB16" t="s">
        <v>3781</v>
      </c>
      <c r="CC16" t="s">
        <v>3781</v>
      </c>
      <c r="CD16" t="s">
        <v>3781</v>
      </c>
      <c r="CE16" t="s">
        <v>3781</v>
      </c>
      <c r="CF16" t="s">
        <v>3781</v>
      </c>
      <c r="CG16" t="s">
        <v>3781</v>
      </c>
      <c r="CH16" t="s">
        <v>3781</v>
      </c>
      <c r="CI16" t="s">
        <v>3781</v>
      </c>
      <c r="CJ16" t="s">
        <v>3781</v>
      </c>
      <c r="CK16" t="s">
        <v>3781</v>
      </c>
      <c r="CL16" t="s">
        <v>647</v>
      </c>
      <c r="CM16" t="s">
        <v>3781</v>
      </c>
      <c r="CN16" t="s">
        <v>3781</v>
      </c>
      <c r="CO16" t="s">
        <v>3781</v>
      </c>
      <c r="CP16" t="s">
        <v>3781</v>
      </c>
      <c r="CQ16" t="s">
        <v>3781</v>
      </c>
      <c r="CR16" t="s">
        <v>3781</v>
      </c>
      <c r="CS16" t="s">
        <v>3781</v>
      </c>
      <c r="CT16" t="s">
        <v>3781</v>
      </c>
      <c r="CU16" t="s">
        <v>3781</v>
      </c>
      <c r="CV16" t="s">
        <v>3781</v>
      </c>
      <c r="CW16" t="s">
        <v>3781</v>
      </c>
      <c r="CX16" t="s">
        <v>3781</v>
      </c>
      <c r="CY16" t="s">
        <v>3781</v>
      </c>
      <c r="CZ16" t="s">
        <v>3781</v>
      </c>
      <c r="DA16" t="s">
        <v>3781</v>
      </c>
      <c r="DB16" t="s">
        <v>3781</v>
      </c>
      <c r="DC16" t="s">
        <v>3781</v>
      </c>
      <c r="DD16" t="s">
        <v>3781</v>
      </c>
      <c r="DE16" t="s">
        <v>3781</v>
      </c>
      <c r="DF16" t="s">
        <v>3781</v>
      </c>
      <c r="DG16" t="s">
        <v>3781</v>
      </c>
      <c r="DH16" t="s">
        <v>3781</v>
      </c>
      <c r="DI16" t="s">
        <v>3781</v>
      </c>
      <c r="DJ16" t="s">
        <v>3781</v>
      </c>
      <c r="DK16" t="s">
        <v>3781</v>
      </c>
      <c r="DL16" t="s">
        <v>3781</v>
      </c>
      <c r="DM16" t="s">
        <v>3781</v>
      </c>
      <c r="DN16" t="s">
        <v>3781</v>
      </c>
      <c r="DO16" t="s">
        <v>3781</v>
      </c>
      <c r="DP16" t="s">
        <v>3781</v>
      </c>
      <c r="DQ16" t="s">
        <v>3781</v>
      </c>
      <c r="DR16" t="s">
        <v>3781</v>
      </c>
      <c r="DS16" t="s">
        <v>3781</v>
      </c>
      <c r="DT16" t="s">
        <v>3781</v>
      </c>
      <c r="DU16" t="s">
        <v>3781</v>
      </c>
      <c r="DV16" t="s">
        <v>3781</v>
      </c>
      <c r="DW16" t="s">
        <v>3781</v>
      </c>
      <c r="DX16" t="s">
        <v>3781</v>
      </c>
      <c r="DY16" t="s">
        <v>3781</v>
      </c>
      <c r="DZ16" t="s">
        <v>3781</v>
      </c>
      <c r="EA16" t="s">
        <v>3781</v>
      </c>
      <c r="EB16" t="s">
        <v>3781</v>
      </c>
      <c r="EC16" t="s">
        <v>3781</v>
      </c>
      <c r="ED16" t="s">
        <v>3781</v>
      </c>
      <c r="EE16" t="s">
        <v>3781</v>
      </c>
      <c r="EF16" t="s">
        <v>3781</v>
      </c>
      <c r="EG16" t="s">
        <v>3781</v>
      </c>
      <c r="EH16" t="s">
        <v>3781</v>
      </c>
      <c r="EI16" t="s">
        <v>3781</v>
      </c>
      <c r="EJ16" t="s">
        <v>3781</v>
      </c>
      <c r="EK16" t="s">
        <v>3781</v>
      </c>
      <c r="EL16" t="s">
        <v>3781</v>
      </c>
      <c r="EM16" t="s">
        <v>1351</v>
      </c>
      <c r="EN16" t="s">
        <v>1705</v>
      </c>
      <c r="EO16" t="s">
        <v>3781</v>
      </c>
      <c r="EP16" t="s">
        <v>3781</v>
      </c>
      <c r="EQ16" t="s">
        <v>3781</v>
      </c>
      <c r="ER16" t="s">
        <v>1692</v>
      </c>
      <c r="ES16" t="s">
        <v>3781</v>
      </c>
      <c r="ET16" t="s">
        <v>3781</v>
      </c>
      <c r="EU16" t="s">
        <v>3781</v>
      </c>
      <c r="EV16" t="s">
        <v>3781</v>
      </c>
      <c r="EW16" t="s">
        <v>3781</v>
      </c>
      <c r="EX16" t="s">
        <v>3781</v>
      </c>
      <c r="EY16" t="s">
        <v>3781</v>
      </c>
      <c r="EZ16" t="s">
        <v>3781</v>
      </c>
      <c r="FA16" t="s">
        <v>3781</v>
      </c>
      <c r="FB16" t="s">
        <v>3781</v>
      </c>
      <c r="FC16" t="s">
        <v>3781</v>
      </c>
      <c r="FD16" t="s">
        <v>3781</v>
      </c>
      <c r="FE16" t="s">
        <v>3781</v>
      </c>
      <c r="FF16" t="s">
        <v>3781</v>
      </c>
      <c r="FG16" t="s">
        <v>3781</v>
      </c>
      <c r="FH16" t="s">
        <v>3781</v>
      </c>
      <c r="FI16" t="s">
        <v>3781</v>
      </c>
      <c r="FJ16" t="s">
        <v>3781</v>
      </c>
      <c r="FK16" t="s">
        <v>3781</v>
      </c>
      <c r="FL16" t="s">
        <v>3781</v>
      </c>
      <c r="FM16" t="s">
        <v>3781</v>
      </c>
      <c r="FN16" t="s">
        <v>3781</v>
      </c>
      <c r="FO16" t="s">
        <v>3781</v>
      </c>
      <c r="FP16" t="s">
        <v>3781</v>
      </c>
      <c r="FQ16" t="s">
        <v>3781</v>
      </c>
      <c r="FR16" t="s">
        <v>3781</v>
      </c>
      <c r="FS16" t="s">
        <v>3781</v>
      </c>
      <c r="FT16" t="s">
        <v>3781</v>
      </c>
      <c r="FU16" t="s">
        <v>3781</v>
      </c>
      <c r="FV16" t="s">
        <v>3781</v>
      </c>
      <c r="FW16" t="s">
        <v>3781</v>
      </c>
      <c r="FX16" t="s">
        <v>3781</v>
      </c>
      <c r="FY16" t="s">
        <v>3781</v>
      </c>
      <c r="FZ16" t="s">
        <v>3781</v>
      </c>
      <c r="GA16" t="s">
        <v>3781</v>
      </c>
      <c r="GB16" t="s">
        <v>3781</v>
      </c>
      <c r="GC16" t="s">
        <v>3781</v>
      </c>
      <c r="GD16" t="s">
        <v>3781</v>
      </c>
      <c r="GE16" t="s">
        <v>3781</v>
      </c>
      <c r="GF16" t="s">
        <v>3781</v>
      </c>
      <c r="GG16" t="s">
        <v>3781</v>
      </c>
      <c r="GH16" t="s">
        <v>3781</v>
      </c>
      <c r="GI16" t="s">
        <v>3781</v>
      </c>
      <c r="GJ16" t="s">
        <v>3781</v>
      </c>
      <c r="GK16" t="s">
        <v>3781</v>
      </c>
      <c r="GL16" t="s">
        <v>3781</v>
      </c>
      <c r="GM16" t="s">
        <v>3781</v>
      </c>
      <c r="GN16" t="s">
        <v>3781</v>
      </c>
      <c r="GO16" t="s">
        <v>3781</v>
      </c>
      <c r="GP16" t="s">
        <v>3781</v>
      </c>
      <c r="GQ16" t="s">
        <v>3781</v>
      </c>
      <c r="GR16" t="s">
        <v>3781</v>
      </c>
      <c r="GS16" t="s">
        <v>3781</v>
      </c>
      <c r="GT16" t="s">
        <v>3781</v>
      </c>
      <c r="GU16" t="s">
        <v>3781</v>
      </c>
      <c r="GV16" t="s">
        <v>3781</v>
      </c>
      <c r="GW16" t="s">
        <v>3781</v>
      </c>
      <c r="GX16" t="s">
        <v>3781</v>
      </c>
      <c r="GY16" t="s">
        <v>3781</v>
      </c>
      <c r="GZ16" t="s">
        <v>3781</v>
      </c>
      <c r="HA16" t="s">
        <v>1216</v>
      </c>
      <c r="HB16" t="s">
        <v>3781</v>
      </c>
      <c r="HC16" t="s">
        <v>3781</v>
      </c>
      <c r="HD16" t="s">
        <v>3781</v>
      </c>
      <c r="HE16" t="s">
        <v>3781</v>
      </c>
      <c r="HF16" s="3"/>
      <c r="HG16" t="s">
        <v>3781</v>
      </c>
      <c r="HH16" t="s">
        <v>3781</v>
      </c>
      <c r="HI16" s="3"/>
      <c r="HJ16" t="s">
        <v>3781</v>
      </c>
      <c r="HK16" t="s">
        <v>3781</v>
      </c>
      <c r="HL16" t="s">
        <v>3781</v>
      </c>
      <c r="HM16" t="s">
        <v>3781</v>
      </c>
      <c r="HN16" t="s">
        <v>1253</v>
      </c>
      <c r="HO16" t="s">
        <v>3781</v>
      </c>
      <c r="HP16" t="s">
        <v>3781</v>
      </c>
      <c r="HQ16" t="s">
        <v>3781</v>
      </c>
      <c r="HR16" t="s">
        <v>3781</v>
      </c>
      <c r="HS16" t="s">
        <v>3781</v>
      </c>
      <c r="HT16" t="s">
        <v>3781</v>
      </c>
      <c r="HU16" t="s">
        <v>3781</v>
      </c>
      <c r="HV16" t="s">
        <v>3781</v>
      </c>
      <c r="HW16" t="s">
        <v>3781</v>
      </c>
      <c r="HX16" t="s">
        <v>3781</v>
      </c>
      <c r="HY16" t="s">
        <v>3781</v>
      </c>
      <c r="HZ16" t="s">
        <v>3781</v>
      </c>
      <c r="IA16" t="s">
        <v>3781</v>
      </c>
      <c r="IB16" t="s">
        <v>3781</v>
      </c>
      <c r="IC16" t="s">
        <v>3781</v>
      </c>
      <c r="ID16" t="s">
        <v>3781</v>
      </c>
      <c r="IE16" t="s">
        <v>3781</v>
      </c>
      <c r="IF16" t="s">
        <v>3781</v>
      </c>
      <c r="IG16" t="s">
        <v>3781</v>
      </c>
      <c r="IH16" t="s">
        <v>3781</v>
      </c>
      <c r="II16" t="s">
        <v>3781</v>
      </c>
      <c r="IJ16" t="s">
        <v>3781</v>
      </c>
      <c r="IK16" t="s">
        <v>3781</v>
      </c>
      <c r="IL16" t="s">
        <v>3781</v>
      </c>
      <c r="IM16" t="s">
        <v>3781</v>
      </c>
      <c r="IN16" t="s">
        <v>3781</v>
      </c>
      <c r="IO16" t="s">
        <v>3781</v>
      </c>
      <c r="IP16" t="s">
        <v>3781</v>
      </c>
      <c r="IQ16" t="s">
        <v>3781</v>
      </c>
      <c r="IR16" s="3"/>
      <c r="IS16" t="s">
        <v>3781</v>
      </c>
      <c r="IT16" t="s">
        <v>3781</v>
      </c>
      <c r="IU16" t="s">
        <v>1167</v>
      </c>
      <c r="IV16" t="s">
        <v>3781</v>
      </c>
      <c r="IW16" t="s">
        <v>3781</v>
      </c>
      <c r="IX16" t="s">
        <v>3781</v>
      </c>
      <c r="IY16" t="s">
        <v>3781</v>
      </c>
      <c r="IZ16" t="s">
        <v>3781</v>
      </c>
      <c r="JA16" t="s">
        <v>3781</v>
      </c>
      <c r="JB16" t="s">
        <v>3781</v>
      </c>
      <c r="JC16" t="s">
        <v>840</v>
      </c>
      <c r="JD16" t="s">
        <v>3781</v>
      </c>
      <c r="JE16" t="s">
        <v>3781</v>
      </c>
      <c r="JF16" t="s">
        <v>3781</v>
      </c>
      <c r="JG16" t="s">
        <v>3781</v>
      </c>
      <c r="JH16" t="s">
        <v>3781</v>
      </c>
      <c r="JI16" t="s">
        <v>3781</v>
      </c>
      <c r="JJ16" t="s">
        <v>3781</v>
      </c>
      <c r="JK16" t="s">
        <v>3781</v>
      </c>
      <c r="JL16" t="s">
        <v>3781</v>
      </c>
      <c r="JM16" t="s">
        <v>3781</v>
      </c>
      <c r="JN16" t="s">
        <v>3781</v>
      </c>
      <c r="JO16" t="s">
        <v>3781</v>
      </c>
      <c r="JP16" t="s">
        <v>3781</v>
      </c>
      <c r="JQ16" t="s">
        <v>3781</v>
      </c>
      <c r="JR16" t="s">
        <v>3781</v>
      </c>
      <c r="JS16" t="s">
        <v>3781</v>
      </c>
      <c r="JT16" t="s">
        <v>3781</v>
      </c>
      <c r="JU16" t="s">
        <v>3781</v>
      </c>
      <c r="JV16" t="s">
        <v>3781</v>
      </c>
      <c r="JW16" t="s">
        <v>3781</v>
      </c>
      <c r="JX16" t="s">
        <v>3781</v>
      </c>
      <c r="JY16" t="s">
        <v>3781</v>
      </c>
      <c r="JZ16" t="s">
        <v>3781</v>
      </c>
      <c r="KA16" t="s">
        <v>3781</v>
      </c>
      <c r="KB16" t="s">
        <v>3781</v>
      </c>
      <c r="KC16" t="s">
        <v>3781</v>
      </c>
      <c r="KD16" t="s">
        <v>3781</v>
      </c>
      <c r="KE16" t="s">
        <v>3781</v>
      </c>
      <c r="KF16" t="s">
        <v>3781</v>
      </c>
      <c r="KG16" t="s">
        <v>3781</v>
      </c>
      <c r="KH16" t="s">
        <v>3781</v>
      </c>
      <c r="KI16" t="s">
        <v>3781</v>
      </c>
      <c r="KJ16" t="s">
        <v>3781</v>
      </c>
      <c r="KK16" t="s">
        <v>3781</v>
      </c>
      <c r="KL16" t="s">
        <v>3781</v>
      </c>
      <c r="KM16" t="s">
        <v>1847</v>
      </c>
      <c r="KN16" t="s">
        <v>3781</v>
      </c>
      <c r="KO16" t="s">
        <v>3781</v>
      </c>
      <c r="KP16" t="s">
        <v>3781</v>
      </c>
      <c r="KQ16" t="s">
        <v>3781</v>
      </c>
      <c r="KR16" t="s">
        <v>3781</v>
      </c>
      <c r="KS16" t="s">
        <v>3781</v>
      </c>
      <c r="KT16" t="s">
        <v>3781</v>
      </c>
      <c r="KU16" t="s">
        <v>3781</v>
      </c>
      <c r="KV16" t="s">
        <v>3781</v>
      </c>
      <c r="KW16" t="s">
        <v>3781</v>
      </c>
      <c r="KX16" t="s">
        <v>3781</v>
      </c>
      <c r="KY16" t="s">
        <v>3781</v>
      </c>
      <c r="KZ16" t="s">
        <v>3781</v>
      </c>
      <c r="LA16" t="s">
        <v>3781</v>
      </c>
      <c r="LB16" t="s">
        <v>3781</v>
      </c>
      <c r="LC16" t="s">
        <v>3781</v>
      </c>
      <c r="LD16" t="s">
        <v>3781</v>
      </c>
      <c r="LE16" t="s">
        <v>3781</v>
      </c>
      <c r="LF16" t="s">
        <v>3781</v>
      </c>
      <c r="LG16" t="s">
        <v>3781</v>
      </c>
      <c r="LH16" t="s">
        <v>3781</v>
      </c>
      <c r="LI16" t="s">
        <v>3781</v>
      </c>
      <c r="LJ16" t="s">
        <v>3781</v>
      </c>
      <c r="LK16" t="s">
        <v>3781</v>
      </c>
      <c r="LL16" t="s">
        <v>3781</v>
      </c>
      <c r="LM16" t="s">
        <v>3781</v>
      </c>
      <c r="LN16" t="s">
        <v>3781</v>
      </c>
      <c r="LO16" t="s">
        <v>3781</v>
      </c>
      <c r="LP16" t="s">
        <v>3781</v>
      </c>
      <c r="LQ16" t="s">
        <v>3781</v>
      </c>
      <c r="LR16" t="s">
        <v>3781</v>
      </c>
      <c r="LS16" t="s">
        <v>3781</v>
      </c>
      <c r="LT16" t="s">
        <v>3781</v>
      </c>
      <c r="LU16" t="s">
        <v>3781</v>
      </c>
      <c r="LV16" t="s">
        <v>3781</v>
      </c>
      <c r="LW16" t="s">
        <v>3781</v>
      </c>
      <c r="LX16" t="s">
        <v>3781</v>
      </c>
      <c r="LY16" t="s">
        <v>3781</v>
      </c>
      <c r="LZ16" t="s">
        <v>3781</v>
      </c>
      <c r="MA16" t="s">
        <v>3781</v>
      </c>
      <c r="MB16" t="s">
        <v>3781</v>
      </c>
      <c r="MC16" t="s">
        <v>3781</v>
      </c>
      <c r="MD16" t="s">
        <v>3781</v>
      </c>
      <c r="ME16" t="s">
        <v>857</v>
      </c>
      <c r="MF16" t="s">
        <v>3781</v>
      </c>
      <c r="MG16" t="s">
        <v>3781</v>
      </c>
      <c r="MH16" t="s">
        <v>3781</v>
      </c>
      <c r="MI16" t="s">
        <v>3781</v>
      </c>
      <c r="MJ16" t="s">
        <v>3781</v>
      </c>
      <c r="MK16" t="s">
        <v>3781</v>
      </c>
      <c r="ML16" t="s">
        <v>3781</v>
      </c>
      <c r="MM16" t="s">
        <v>3781</v>
      </c>
      <c r="MN16" t="s">
        <v>3781</v>
      </c>
      <c r="MO16" t="s">
        <v>3781</v>
      </c>
      <c r="MP16" t="s">
        <v>3781</v>
      </c>
      <c r="MQ16" t="s">
        <v>3781</v>
      </c>
      <c r="MR16" t="s">
        <v>3781</v>
      </c>
      <c r="MS16" t="s">
        <v>3781</v>
      </c>
      <c r="MT16" t="s">
        <v>3781</v>
      </c>
      <c r="MU16" t="s">
        <v>3781</v>
      </c>
      <c r="MV16" t="s">
        <v>3781</v>
      </c>
      <c r="MW16" t="s">
        <v>3781</v>
      </c>
      <c r="MX16" t="s">
        <v>3781</v>
      </c>
      <c r="MY16" t="s">
        <v>3781</v>
      </c>
      <c r="MZ16" t="s">
        <v>3781</v>
      </c>
      <c r="NA16" t="s">
        <v>3781</v>
      </c>
      <c r="NB16" t="s">
        <v>3781</v>
      </c>
      <c r="NC16" t="s">
        <v>3781</v>
      </c>
      <c r="ND16" t="s">
        <v>3781</v>
      </c>
      <c r="NE16" t="s">
        <v>3781</v>
      </c>
      <c r="NF16" t="s">
        <v>3781</v>
      </c>
      <c r="NG16" t="s">
        <v>3781</v>
      </c>
      <c r="NH16" t="s">
        <v>3781</v>
      </c>
      <c r="NI16" s="3"/>
      <c r="NJ16" t="s">
        <v>3781</v>
      </c>
      <c r="NK16" t="s">
        <v>1616</v>
      </c>
      <c r="NL16" s="3" t="s">
        <v>1865</v>
      </c>
      <c r="NM16" t="s">
        <v>3781</v>
      </c>
      <c r="NN16" t="s">
        <v>3781</v>
      </c>
      <c r="NO16" t="s">
        <v>3781</v>
      </c>
      <c r="NP16" t="s">
        <v>3781</v>
      </c>
      <c r="NQ16" t="s">
        <v>3781</v>
      </c>
      <c r="NR16" t="s">
        <v>3781</v>
      </c>
      <c r="NS16" t="s">
        <v>3781</v>
      </c>
      <c r="NT16" t="s">
        <v>3781</v>
      </c>
      <c r="NU16" t="s">
        <v>3781</v>
      </c>
      <c r="NV16" t="s">
        <v>3781</v>
      </c>
      <c r="NW16" t="s">
        <v>3781</v>
      </c>
      <c r="NX16" t="s">
        <v>3781</v>
      </c>
      <c r="NY16" t="s">
        <v>3781</v>
      </c>
      <c r="NZ16" t="s">
        <v>3781</v>
      </c>
      <c r="OA16" t="s">
        <v>3781</v>
      </c>
      <c r="OB16" t="s">
        <v>3781</v>
      </c>
      <c r="OC16" t="s">
        <v>3781</v>
      </c>
      <c r="OD16" t="s">
        <v>3781</v>
      </c>
      <c r="OE16" t="s">
        <v>3781</v>
      </c>
      <c r="OF16" t="s">
        <v>3781</v>
      </c>
      <c r="OG16" t="s">
        <v>3781</v>
      </c>
      <c r="OH16" t="s">
        <v>3781</v>
      </c>
      <c r="OI16" t="s">
        <v>3781</v>
      </c>
      <c r="OJ16" t="s">
        <v>3781</v>
      </c>
      <c r="OK16" t="s">
        <v>3781</v>
      </c>
      <c r="OL16" t="s">
        <v>3781</v>
      </c>
      <c r="OM16" t="s">
        <v>3781</v>
      </c>
      <c r="ON16" t="s">
        <v>3781</v>
      </c>
      <c r="OO16" t="s">
        <v>3781</v>
      </c>
      <c r="OP16" t="s">
        <v>3781</v>
      </c>
      <c r="OQ16" t="s">
        <v>3781</v>
      </c>
      <c r="OR16" t="s">
        <v>3781</v>
      </c>
      <c r="OS16" t="s">
        <v>3781</v>
      </c>
      <c r="OT16" t="s">
        <v>3781</v>
      </c>
      <c r="OU16" t="s">
        <v>3781</v>
      </c>
      <c r="OV16" t="s">
        <v>3781</v>
      </c>
      <c r="OW16" t="s">
        <v>3781</v>
      </c>
      <c r="OX16" t="s">
        <v>3781</v>
      </c>
      <c r="OY16" t="s">
        <v>3781</v>
      </c>
      <c r="OZ16" t="s">
        <v>3781</v>
      </c>
      <c r="PA16" t="s">
        <v>3781</v>
      </c>
      <c r="PB16" t="s">
        <v>3781</v>
      </c>
      <c r="PC16" t="s">
        <v>3781</v>
      </c>
      <c r="PD16" t="s">
        <v>3781</v>
      </c>
      <c r="PE16" t="s">
        <v>1813</v>
      </c>
      <c r="PF16" t="s">
        <v>3781</v>
      </c>
      <c r="PG16" t="s">
        <v>3781</v>
      </c>
      <c r="PH16" t="s">
        <v>3781</v>
      </c>
      <c r="PI16" t="s">
        <v>3781</v>
      </c>
      <c r="PJ16" t="s">
        <v>3781</v>
      </c>
      <c r="PK16" t="s">
        <v>3781</v>
      </c>
      <c r="PL16" t="s">
        <v>3781</v>
      </c>
      <c r="PM16" t="s">
        <v>3781</v>
      </c>
      <c r="PN16" t="s">
        <v>3781</v>
      </c>
      <c r="PO16" t="s">
        <v>3781</v>
      </c>
      <c r="PP16" t="s">
        <v>3781</v>
      </c>
      <c r="PQ16" t="s">
        <v>3781</v>
      </c>
      <c r="PR16" t="s">
        <v>3781</v>
      </c>
      <c r="PS16" t="s">
        <v>3781</v>
      </c>
      <c r="PT16" t="s">
        <v>3781</v>
      </c>
      <c r="PU16" t="s">
        <v>3781</v>
      </c>
      <c r="PV16" t="s">
        <v>3781</v>
      </c>
      <c r="PW16" t="s">
        <v>3781</v>
      </c>
      <c r="PX16" t="s">
        <v>3781</v>
      </c>
      <c r="PY16" t="s">
        <v>3781</v>
      </c>
      <c r="PZ16" t="s">
        <v>3781</v>
      </c>
      <c r="QA16" t="s">
        <v>3781</v>
      </c>
      <c r="QB16" t="s">
        <v>3781</v>
      </c>
      <c r="QC16" t="s">
        <v>3781</v>
      </c>
      <c r="QD16" t="s">
        <v>3781</v>
      </c>
      <c r="QE16" t="s">
        <v>3781</v>
      </c>
      <c r="QF16" t="s">
        <v>3781</v>
      </c>
      <c r="QG16" t="s">
        <v>3781</v>
      </c>
      <c r="QH16" t="s">
        <v>3781</v>
      </c>
      <c r="QI16" t="s">
        <v>3781</v>
      </c>
      <c r="QJ16" t="s">
        <v>3781</v>
      </c>
      <c r="QK16" t="s">
        <v>3781</v>
      </c>
      <c r="QL16" t="s">
        <v>3781</v>
      </c>
      <c r="QM16" t="s">
        <v>3781</v>
      </c>
      <c r="QN16" t="s">
        <v>3781</v>
      </c>
      <c r="QO16" t="s">
        <v>3781</v>
      </c>
      <c r="QP16" t="s">
        <v>3781</v>
      </c>
      <c r="QQ16" t="s">
        <v>3781</v>
      </c>
      <c r="QR16" t="s">
        <v>3781</v>
      </c>
      <c r="QS16" t="s">
        <v>3781</v>
      </c>
      <c r="QT16" t="s">
        <v>682</v>
      </c>
      <c r="QU16" t="s">
        <v>3781</v>
      </c>
      <c r="QV16" t="s">
        <v>3781</v>
      </c>
      <c r="QW16" t="s">
        <v>3781</v>
      </c>
      <c r="QX16" t="s">
        <v>3781</v>
      </c>
      <c r="QY16" t="s">
        <v>667</v>
      </c>
      <c r="QZ16" t="s">
        <v>3781</v>
      </c>
      <c r="RA16" t="s">
        <v>1901</v>
      </c>
      <c r="RB16" t="s">
        <v>3781</v>
      </c>
      <c r="RC16" t="s">
        <v>3781</v>
      </c>
      <c r="RD16" t="s">
        <v>3781</v>
      </c>
      <c r="RE16" t="s">
        <v>3781</v>
      </c>
      <c r="RF16" t="s">
        <v>3781</v>
      </c>
      <c r="RG16" t="s">
        <v>3781</v>
      </c>
      <c r="RH16" t="s">
        <v>3781</v>
      </c>
      <c r="RI16" t="s">
        <v>3781</v>
      </c>
      <c r="RJ16" t="s">
        <v>3781</v>
      </c>
      <c r="RK16" t="s">
        <v>3781</v>
      </c>
      <c r="RL16" t="s">
        <v>3781</v>
      </c>
      <c r="RM16" t="s">
        <v>3781</v>
      </c>
      <c r="RN16" t="s">
        <v>3781</v>
      </c>
      <c r="RO16" t="s">
        <v>3781</v>
      </c>
      <c r="RP16" t="s">
        <v>3781</v>
      </c>
      <c r="RQ16" t="s">
        <v>3781</v>
      </c>
      <c r="RR16" t="s">
        <v>3781</v>
      </c>
      <c r="RS16" t="s">
        <v>3781</v>
      </c>
      <c r="RT16" t="s">
        <v>3781</v>
      </c>
      <c r="RU16" t="s">
        <v>3781</v>
      </c>
      <c r="RV16" t="s">
        <v>3781</v>
      </c>
      <c r="RW16" t="s">
        <v>3781</v>
      </c>
      <c r="RX16" t="s">
        <v>3781</v>
      </c>
      <c r="RY16" t="s">
        <v>3781</v>
      </c>
      <c r="RZ16" t="s">
        <v>3781</v>
      </c>
      <c r="SA16" t="s">
        <v>3781</v>
      </c>
      <c r="SB16" t="s">
        <v>3781</v>
      </c>
      <c r="SC16" t="s">
        <v>3781</v>
      </c>
      <c r="SD16" t="s">
        <v>3781</v>
      </c>
      <c r="SE16" t="s">
        <v>3781</v>
      </c>
      <c r="SF16" t="s">
        <v>3781</v>
      </c>
      <c r="SG16" t="s">
        <v>3781</v>
      </c>
      <c r="SH16" t="s">
        <v>3781</v>
      </c>
      <c r="SI16" t="s">
        <v>3781</v>
      </c>
      <c r="SJ16" t="s">
        <v>3781</v>
      </c>
      <c r="SK16" t="s">
        <v>3781</v>
      </c>
      <c r="SL16" t="s">
        <v>3781</v>
      </c>
      <c r="SM16" t="s">
        <v>3781</v>
      </c>
      <c r="SN16" t="s">
        <v>3781</v>
      </c>
      <c r="SO16" t="s">
        <v>3781</v>
      </c>
      <c r="SP16" t="s">
        <v>3781</v>
      </c>
      <c r="SQ16" t="s">
        <v>3781</v>
      </c>
      <c r="SR16" t="s">
        <v>3781</v>
      </c>
      <c r="SS16" t="s">
        <v>3781</v>
      </c>
      <c r="ST16" t="s">
        <v>3781</v>
      </c>
      <c r="SU16" t="s">
        <v>3781</v>
      </c>
      <c r="SV16" t="s">
        <v>1716</v>
      </c>
      <c r="SW16" t="s">
        <v>3781</v>
      </c>
      <c r="SX16" t="s">
        <v>3781</v>
      </c>
      <c r="SY16" t="s">
        <v>3781</v>
      </c>
      <c r="SZ16" t="s">
        <v>3781</v>
      </c>
      <c r="TA16" t="s">
        <v>3781</v>
      </c>
      <c r="TB16" t="s">
        <v>3781</v>
      </c>
      <c r="TC16" t="s">
        <v>3781</v>
      </c>
      <c r="TD16" t="s">
        <v>3781</v>
      </c>
      <c r="TE16" t="s">
        <v>3781</v>
      </c>
      <c r="TF16" t="s">
        <v>3781</v>
      </c>
      <c r="TG16" t="s">
        <v>3781</v>
      </c>
      <c r="TH16" t="s">
        <v>3781</v>
      </c>
      <c r="TI16" t="s">
        <v>3781</v>
      </c>
      <c r="TJ16" t="s">
        <v>3781</v>
      </c>
      <c r="TK16" t="s">
        <v>3781</v>
      </c>
      <c r="TL16" t="s">
        <v>3781</v>
      </c>
    </row>
    <row r="17" spans="1:532" x14ac:dyDescent="0.3">
      <c r="A17" t="s">
        <v>3781</v>
      </c>
      <c r="B17" t="s">
        <v>3781</v>
      </c>
      <c r="C17" t="s">
        <v>3781</v>
      </c>
      <c r="D17" t="s">
        <v>3781</v>
      </c>
      <c r="E17" t="s">
        <v>3781</v>
      </c>
      <c r="F17" t="s">
        <v>3781</v>
      </c>
      <c r="G17" t="s">
        <v>3781</v>
      </c>
      <c r="H17" t="s">
        <v>3781</v>
      </c>
      <c r="I17" t="s">
        <v>3781</v>
      </c>
      <c r="J17" t="s">
        <v>3781</v>
      </c>
      <c r="K17" t="s">
        <v>3781</v>
      </c>
      <c r="L17" t="s">
        <v>3781</v>
      </c>
      <c r="M17" t="s">
        <v>3781</v>
      </c>
      <c r="N17" t="s">
        <v>3781</v>
      </c>
      <c r="O17" t="s">
        <v>3781</v>
      </c>
      <c r="P17" t="s">
        <v>3781</v>
      </c>
      <c r="Q17" t="s">
        <v>3781</v>
      </c>
      <c r="R17" t="s">
        <v>3781</v>
      </c>
      <c r="S17" t="s">
        <v>3781</v>
      </c>
      <c r="T17" t="s">
        <v>3781</v>
      </c>
      <c r="U17" t="s">
        <v>3781</v>
      </c>
      <c r="V17" t="s">
        <v>3781</v>
      </c>
      <c r="W17" t="s">
        <v>3781</v>
      </c>
      <c r="X17" t="s">
        <v>3781</v>
      </c>
      <c r="Y17" t="s">
        <v>3781</v>
      </c>
      <c r="Z17" t="s">
        <v>3781</v>
      </c>
      <c r="AA17" t="s">
        <v>3781</v>
      </c>
      <c r="AB17" t="s">
        <v>3781</v>
      </c>
      <c r="AC17" t="s">
        <v>3781</v>
      </c>
      <c r="AD17" t="s">
        <v>3781</v>
      </c>
      <c r="AE17" t="s">
        <v>3781</v>
      </c>
      <c r="AF17" t="s">
        <v>3781</v>
      </c>
      <c r="AG17" t="s">
        <v>3781</v>
      </c>
      <c r="AH17" t="s">
        <v>3781</v>
      </c>
      <c r="AI17" t="s">
        <v>1152</v>
      </c>
      <c r="AJ17" t="s">
        <v>3781</v>
      </c>
      <c r="AK17" t="s">
        <v>3781</v>
      </c>
      <c r="AL17" t="s">
        <v>3781</v>
      </c>
      <c r="AM17" t="s">
        <v>3781</v>
      </c>
      <c r="AN17" t="s">
        <v>3781</v>
      </c>
      <c r="AO17" t="s">
        <v>3781</v>
      </c>
      <c r="AP17" t="s">
        <v>3781</v>
      </c>
      <c r="AQ17" t="s">
        <v>3781</v>
      </c>
      <c r="AR17" t="s">
        <v>3781</v>
      </c>
      <c r="AS17" t="s">
        <v>3781</v>
      </c>
      <c r="AT17" t="s">
        <v>3781</v>
      </c>
      <c r="AU17" t="s">
        <v>3781</v>
      </c>
      <c r="AV17" t="s">
        <v>3781</v>
      </c>
      <c r="AW17" t="s">
        <v>3781</v>
      </c>
      <c r="AX17" t="s">
        <v>3781</v>
      </c>
      <c r="AY17" t="s">
        <v>3781</v>
      </c>
      <c r="AZ17" t="s">
        <v>3781</v>
      </c>
      <c r="BA17" t="s">
        <v>3781</v>
      </c>
      <c r="BB17" t="s">
        <v>3781</v>
      </c>
      <c r="BC17" t="s">
        <v>3781</v>
      </c>
      <c r="BD17" t="s">
        <v>3781</v>
      </c>
      <c r="BE17" t="s">
        <v>3781</v>
      </c>
      <c r="BF17" t="s">
        <v>3781</v>
      </c>
      <c r="BG17" t="s">
        <v>3781</v>
      </c>
      <c r="BH17" t="s">
        <v>3781</v>
      </c>
      <c r="BI17" t="s">
        <v>3781</v>
      </c>
      <c r="BJ17" t="s">
        <v>3781</v>
      </c>
      <c r="BK17" t="s">
        <v>3781</v>
      </c>
      <c r="BL17" t="s">
        <v>3781</v>
      </c>
      <c r="BM17" t="s">
        <v>3781</v>
      </c>
      <c r="BN17" t="s">
        <v>3781</v>
      </c>
      <c r="BO17" t="s">
        <v>3781</v>
      </c>
      <c r="BP17" t="s">
        <v>3781</v>
      </c>
      <c r="BQ17" t="s">
        <v>3781</v>
      </c>
      <c r="BR17" t="s">
        <v>3781</v>
      </c>
      <c r="BS17" t="s">
        <v>3781</v>
      </c>
      <c r="BT17" t="s">
        <v>3781</v>
      </c>
      <c r="BU17" t="s">
        <v>3781</v>
      </c>
      <c r="BV17" t="s">
        <v>3781</v>
      </c>
      <c r="BW17" t="s">
        <v>3781</v>
      </c>
      <c r="BX17" t="s">
        <v>3781</v>
      </c>
      <c r="BY17" t="s">
        <v>3781</v>
      </c>
      <c r="BZ17" t="s">
        <v>3781</v>
      </c>
      <c r="CA17" t="s">
        <v>3781</v>
      </c>
      <c r="CB17" t="s">
        <v>3781</v>
      </c>
      <c r="CC17" t="s">
        <v>3781</v>
      </c>
      <c r="CD17" t="s">
        <v>3781</v>
      </c>
      <c r="CE17" t="s">
        <v>3781</v>
      </c>
      <c r="CF17" t="s">
        <v>3781</v>
      </c>
      <c r="CG17" t="s">
        <v>3781</v>
      </c>
      <c r="CH17" t="s">
        <v>3781</v>
      </c>
      <c r="CI17" t="s">
        <v>3781</v>
      </c>
      <c r="CJ17" t="s">
        <v>3781</v>
      </c>
      <c r="CK17" t="s">
        <v>3781</v>
      </c>
      <c r="CL17" t="s">
        <v>651</v>
      </c>
      <c r="CM17" t="s">
        <v>3781</v>
      </c>
      <c r="CN17" t="s">
        <v>3781</v>
      </c>
      <c r="CO17" t="s">
        <v>3781</v>
      </c>
      <c r="CP17" t="s">
        <v>3781</v>
      </c>
      <c r="CQ17" t="s">
        <v>3781</v>
      </c>
      <c r="CR17" t="s">
        <v>3781</v>
      </c>
      <c r="CS17" t="s">
        <v>3781</v>
      </c>
      <c r="CT17" t="s">
        <v>3781</v>
      </c>
      <c r="CU17" t="s">
        <v>3781</v>
      </c>
      <c r="CV17" t="s">
        <v>3781</v>
      </c>
      <c r="CW17" t="s">
        <v>3781</v>
      </c>
      <c r="CX17" t="s">
        <v>3781</v>
      </c>
      <c r="CY17" t="s">
        <v>3781</v>
      </c>
      <c r="CZ17" t="s">
        <v>3781</v>
      </c>
      <c r="DA17" t="s">
        <v>3781</v>
      </c>
      <c r="DB17" t="s">
        <v>3781</v>
      </c>
      <c r="DC17" t="s">
        <v>3781</v>
      </c>
      <c r="DD17" t="s">
        <v>3781</v>
      </c>
      <c r="DE17" t="s">
        <v>3781</v>
      </c>
      <c r="DF17" t="s">
        <v>3781</v>
      </c>
      <c r="DG17" t="s">
        <v>3781</v>
      </c>
      <c r="DH17" t="s">
        <v>3781</v>
      </c>
      <c r="DI17" t="s">
        <v>3781</v>
      </c>
      <c r="DJ17" t="s">
        <v>3781</v>
      </c>
      <c r="DK17" t="s">
        <v>3781</v>
      </c>
      <c r="DL17" t="s">
        <v>3781</v>
      </c>
      <c r="DM17" t="s">
        <v>3781</v>
      </c>
      <c r="DN17" t="s">
        <v>3781</v>
      </c>
      <c r="DO17" t="s">
        <v>3781</v>
      </c>
      <c r="DP17" t="s">
        <v>3781</v>
      </c>
      <c r="DQ17" t="s">
        <v>3781</v>
      </c>
      <c r="DR17" t="s">
        <v>3781</v>
      </c>
      <c r="DS17" t="s">
        <v>3781</v>
      </c>
      <c r="DT17" t="s">
        <v>3781</v>
      </c>
      <c r="DU17" t="s">
        <v>3781</v>
      </c>
      <c r="DV17" t="s">
        <v>3781</v>
      </c>
      <c r="DW17" t="s">
        <v>3781</v>
      </c>
      <c r="DX17" t="s">
        <v>3781</v>
      </c>
      <c r="DY17" t="s">
        <v>3781</v>
      </c>
      <c r="DZ17" t="s">
        <v>3781</v>
      </c>
      <c r="EA17" t="s">
        <v>3781</v>
      </c>
      <c r="EB17" t="s">
        <v>3781</v>
      </c>
      <c r="EC17" t="s">
        <v>3781</v>
      </c>
      <c r="ED17" t="s">
        <v>3781</v>
      </c>
      <c r="EE17" t="s">
        <v>3781</v>
      </c>
      <c r="EF17" t="s">
        <v>3781</v>
      </c>
      <c r="EG17" t="s">
        <v>3781</v>
      </c>
      <c r="EH17" t="s">
        <v>3781</v>
      </c>
      <c r="EI17" t="s">
        <v>3781</v>
      </c>
      <c r="EJ17" t="s">
        <v>3781</v>
      </c>
      <c r="EK17" t="s">
        <v>3781</v>
      </c>
      <c r="EL17" t="s">
        <v>3781</v>
      </c>
      <c r="EM17" t="s">
        <v>3781</v>
      </c>
      <c r="EN17" t="s">
        <v>3781</v>
      </c>
      <c r="EO17" t="s">
        <v>3781</v>
      </c>
      <c r="EP17" t="s">
        <v>3781</v>
      </c>
      <c r="EQ17" t="s">
        <v>3781</v>
      </c>
      <c r="ER17" t="s">
        <v>1701</v>
      </c>
      <c r="ES17" t="s">
        <v>3781</v>
      </c>
      <c r="ET17" t="s">
        <v>3781</v>
      </c>
      <c r="EU17" t="s">
        <v>3781</v>
      </c>
      <c r="EV17" t="s">
        <v>3781</v>
      </c>
      <c r="EW17" t="s">
        <v>3781</v>
      </c>
      <c r="EX17" t="s">
        <v>3781</v>
      </c>
      <c r="EY17" t="s">
        <v>3781</v>
      </c>
      <c r="EZ17" t="s">
        <v>3781</v>
      </c>
      <c r="FA17" t="s">
        <v>3781</v>
      </c>
      <c r="FB17" t="s">
        <v>3781</v>
      </c>
      <c r="FC17" t="s">
        <v>3781</v>
      </c>
      <c r="FD17" t="s">
        <v>3781</v>
      </c>
      <c r="FE17" t="s">
        <v>3781</v>
      </c>
      <c r="FF17" t="s">
        <v>3781</v>
      </c>
      <c r="FG17" t="s">
        <v>3781</v>
      </c>
      <c r="FH17" t="s">
        <v>3781</v>
      </c>
      <c r="FI17" t="s">
        <v>3781</v>
      </c>
      <c r="FJ17" t="s">
        <v>3781</v>
      </c>
      <c r="FK17" t="s">
        <v>3781</v>
      </c>
      <c r="FL17" t="s">
        <v>3781</v>
      </c>
      <c r="FM17" t="s">
        <v>3781</v>
      </c>
      <c r="FN17" t="s">
        <v>3781</v>
      </c>
      <c r="FO17" t="s">
        <v>3781</v>
      </c>
      <c r="FP17" t="s">
        <v>3781</v>
      </c>
      <c r="FQ17" t="s">
        <v>3781</v>
      </c>
      <c r="FR17" t="s">
        <v>3781</v>
      </c>
      <c r="FS17" t="s">
        <v>3781</v>
      </c>
      <c r="FT17" t="s">
        <v>3781</v>
      </c>
      <c r="FU17" t="s">
        <v>3781</v>
      </c>
      <c r="FV17" t="s">
        <v>3781</v>
      </c>
      <c r="FW17" t="s">
        <v>3781</v>
      </c>
      <c r="FX17" t="s">
        <v>3781</v>
      </c>
      <c r="FY17" t="s">
        <v>3781</v>
      </c>
      <c r="FZ17" t="s">
        <v>3781</v>
      </c>
      <c r="GA17" t="s">
        <v>3781</v>
      </c>
      <c r="GB17" t="s">
        <v>3781</v>
      </c>
      <c r="GC17" t="s">
        <v>3781</v>
      </c>
      <c r="GD17" t="s">
        <v>3781</v>
      </c>
      <c r="GE17" t="s">
        <v>3781</v>
      </c>
      <c r="GF17" t="s">
        <v>3781</v>
      </c>
      <c r="GG17" t="s">
        <v>3781</v>
      </c>
      <c r="GH17" t="s">
        <v>3781</v>
      </c>
      <c r="GI17" t="s">
        <v>3781</v>
      </c>
      <c r="GJ17" t="s">
        <v>3781</v>
      </c>
      <c r="GK17" t="s">
        <v>3781</v>
      </c>
      <c r="GL17" t="s">
        <v>3781</v>
      </c>
      <c r="GM17" t="s">
        <v>3781</v>
      </c>
      <c r="GN17" t="s">
        <v>3781</v>
      </c>
      <c r="GO17" t="s">
        <v>3781</v>
      </c>
      <c r="GP17" t="s">
        <v>3781</v>
      </c>
      <c r="GQ17" t="s">
        <v>3781</v>
      </c>
      <c r="GR17" t="s">
        <v>3781</v>
      </c>
      <c r="GS17" t="s">
        <v>3781</v>
      </c>
      <c r="GT17" t="s">
        <v>3781</v>
      </c>
      <c r="GU17" t="s">
        <v>3781</v>
      </c>
      <c r="GV17" t="s">
        <v>3781</v>
      </c>
      <c r="GW17" t="s">
        <v>3781</v>
      </c>
      <c r="GX17" t="s">
        <v>3781</v>
      </c>
      <c r="GY17" t="s">
        <v>3781</v>
      </c>
      <c r="GZ17" t="s">
        <v>3781</v>
      </c>
      <c r="HA17" t="s">
        <v>1225</v>
      </c>
      <c r="HB17" t="s">
        <v>3781</v>
      </c>
      <c r="HC17" t="s">
        <v>3781</v>
      </c>
      <c r="HD17" t="s">
        <v>3781</v>
      </c>
      <c r="HE17" t="s">
        <v>3781</v>
      </c>
      <c r="HF17" s="3"/>
      <c r="HG17" t="s">
        <v>3781</v>
      </c>
      <c r="HH17" t="s">
        <v>3781</v>
      </c>
      <c r="HI17" s="3"/>
      <c r="HJ17" t="s">
        <v>3781</v>
      </c>
      <c r="HK17" t="s">
        <v>3781</v>
      </c>
      <c r="HL17" t="s">
        <v>3781</v>
      </c>
      <c r="HM17" t="s">
        <v>3781</v>
      </c>
      <c r="HN17" t="s">
        <v>1245</v>
      </c>
      <c r="HO17" t="s">
        <v>3781</v>
      </c>
      <c r="HP17" t="s">
        <v>3781</v>
      </c>
      <c r="HQ17" t="s">
        <v>3781</v>
      </c>
      <c r="HR17" t="s">
        <v>3781</v>
      </c>
      <c r="HS17" t="s">
        <v>3781</v>
      </c>
      <c r="HT17" t="s">
        <v>3781</v>
      </c>
      <c r="HU17" t="s">
        <v>3781</v>
      </c>
      <c r="HV17" t="s">
        <v>3781</v>
      </c>
      <c r="HW17" t="s">
        <v>3781</v>
      </c>
      <c r="HX17" t="s">
        <v>3781</v>
      </c>
      <c r="HY17" t="s">
        <v>3781</v>
      </c>
      <c r="HZ17" t="s">
        <v>3781</v>
      </c>
      <c r="IA17" t="s">
        <v>3781</v>
      </c>
      <c r="IB17" t="s">
        <v>3781</v>
      </c>
      <c r="IC17" t="s">
        <v>3781</v>
      </c>
      <c r="ID17" t="s">
        <v>3781</v>
      </c>
      <c r="IE17" t="s">
        <v>3781</v>
      </c>
      <c r="IF17" t="s">
        <v>3781</v>
      </c>
      <c r="IG17" t="s">
        <v>3781</v>
      </c>
      <c r="IH17" t="s">
        <v>3781</v>
      </c>
      <c r="II17" t="s">
        <v>3781</v>
      </c>
      <c r="IJ17" t="s">
        <v>3781</v>
      </c>
      <c r="IK17" t="s">
        <v>3781</v>
      </c>
      <c r="IL17" t="s">
        <v>3781</v>
      </c>
      <c r="IM17" t="s">
        <v>3781</v>
      </c>
      <c r="IN17" t="s">
        <v>3781</v>
      </c>
      <c r="IO17" t="s">
        <v>3781</v>
      </c>
      <c r="IP17" t="s">
        <v>3781</v>
      </c>
      <c r="IQ17" t="s">
        <v>3781</v>
      </c>
      <c r="IR17" s="3"/>
      <c r="IS17" t="s">
        <v>3781</v>
      </c>
      <c r="IT17" t="s">
        <v>3781</v>
      </c>
      <c r="IU17" t="s">
        <v>1166</v>
      </c>
      <c r="IV17" t="s">
        <v>3781</v>
      </c>
      <c r="IW17" t="s">
        <v>3781</v>
      </c>
      <c r="IX17" t="s">
        <v>3781</v>
      </c>
      <c r="IY17" t="s">
        <v>3781</v>
      </c>
      <c r="IZ17" t="s">
        <v>3781</v>
      </c>
      <c r="JA17" t="s">
        <v>3781</v>
      </c>
      <c r="JB17" t="s">
        <v>3781</v>
      </c>
      <c r="JC17" t="s">
        <v>3781</v>
      </c>
      <c r="JD17" t="s">
        <v>3781</v>
      </c>
      <c r="JE17" t="s">
        <v>3781</v>
      </c>
      <c r="JF17" t="s">
        <v>3781</v>
      </c>
      <c r="JG17" t="s">
        <v>3781</v>
      </c>
      <c r="JH17" t="s">
        <v>3781</v>
      </c>
      <c r="JI17" t="s">
        <v>3781</v>
      </c>
      <c r="JJ17" t="s">
        <v>3781</v>
      </c>
      <c r="JK17" t="s">
        <v>3781</v>
      </c>
      <c r="JL17" t="s">
        <v>3781</v>
      </c>
      <c r="JM17" t="s">
        <v>3781</v>
      </c>
      <c r="JN17" t="s">
        <v>3781</v>
      </c>
      <c r="JO17" t="s">
        <v>3781</v>
      </c>
      <c r="JP17" t="s">
        <v>3781</v>
      </c>
      <c r="JQ17" t="s">
        <v>3781</v>
      </c>
      <c r="JR17" t="s">
        <v>3781</v>
      </c>
      <c r="JS17" t="s">
        <v>3781</v>
      </c>
      <c r="JT17" t="s">
        <v>3781</v>
      </c>
      <c r="JU17" t="s">
        <v>3781</v>
      </c>
      <c r="JV17" t="s">
        <v>3781</v>
      </c>
      <c r="JW17" t="s">
        <v>3781</v>
      </c>
      <c r="JX17" t="s">
        <v>3781</v>
      </c>
      <c r="JY17" t="s">
        <v>3781</v>
      </c>
      <c r="JZ17" t="s">
        <v>3781</v>
      </c>
      <c r="KA17" t="s">
        <v>3781</v>
      </c>
      <c r="KB17" t="s">
        <v>3781</v>
      </c>
      <c r="KC17" t="s">
        <v>3781</v>
      </c>
      <c r="KD17" t="s">
        <v>3781</v>
      </c>
      <c r="KE17" t="s">
        <v>3781</v>
      </c>
      <c r="KF17" t="s">
        <v>3781</v>
      </c>
      <c r="KG17" t="s">
        <v>3781</v>
      </c>
      <c r="KH17" t="s">
        <v>3781</v>
      </c>
      <c r="KI17" t="s">
        <v>3781</v>
      </c>
      <c r="KJ17" t="s">
        <v>3781</v>
      </c>
      <c r="KK17" t="s">
        <v>3781</v>
      </c>
      <c r="KL17" t="s">
        <v>3781</v>
      </c>
      <c r="KM17" t="s">
        <v>3781</v>
      </c>
      <c r="KN17" t="s">
        <v>3781</v>
      </c>
      <c r="KO17" t="s">
        <v>3781</v>
      </c>
      <c r="KP17" t="s">
        <v>3781</v>
      </c>
      <c r="KQ17" t="s">
        <v>3781</v>
      </c>
      <c r="KR17" t="s">
        <v>3781</v>
      </c>
      <c r="KS17" t="s">
        <v>3781</v>
      </c>
      <c r="KT17" t="s">
        <v>3781</v>
      </c>
      <c r="KU17" t="s">
        <v>3781</v>
      </c>
      <c r="KV17" t="s">
        <v>3781</v>
      </c>
      <c r="KW17" t="s">
        <v>3781</v>
      </c>
      <c r="KX17" t="s">
        <v>3781</v>
      </c>
      <c r="KY17" t="s">
        <v>3781</v>
      </c>
      <c r="KZ17" t="s">
        <v>3781</v>
      </c>
      <c r="LA17" t="s">
        <v>3781</v>
      </c>
      <c r="LB17" t="s">
        <v>3781</v>
      </c>
      <c r="LC17" t="s">
        <v>3781</v>
      </c>
      <c r="LD17" t="s">
        <v>3781</v>
      </c>
      <c r="LE17" t="s">
        <v>3781</v>
      </c>
      <c r="LF17" t="s">
        <v>3781</v>
      </c>
      <c r="LG17" t="s">
        <v>3781</v>
      </c>
      <c r="LH17" t="s">
        <v>3781</v>
      </c>
      <c r="LI17" t="s">
        <v>3781</v>
      </c>
      <c r="LJ17" t="s">
        <v>3781</v>
      </c>
      <c r="LK17" t="s">
        <v>3781</v>
      </c>
      <c r="LL17" t="s">
        <v>3781</v>
      </c>
      <c r="LM17" t="s">
        <v>3781</v>
      </c>
      <c r="LN17" t="s">
        <v>3781</v>
      </c>
      <c r="LO17" t="s">
        <v>3781</v>
      </c>
      <c r="LP17" t="s">
        <v>3781</v>
      </c>
      <c r="LQ17" t="s">
        <v>3781</v>
      </c>
      <c r="LR17" t="s">
        <v>3781</v>
      </c>
      <c r="LS17" t="s">
        <v>3781</v>
      </c>
      <c r="LT17" t="s">
        <v>3781</v>
      </c>
      <c r="LU17" t="s">
        <v>3781</v>
      </c>
      <c r="LV17" t="s">
        <v>3781</v>
      </c>
      <c r="LW17" t="s">
        <v>3781</v>
      </c>
      <c r="LX17" t="s">
        <v>3781</v>
      </c>
      <c r="LY17" t="s">
        <v>3781</v>
      </c>
      <c r="LZ17" t="s">
        <v>3781</v>
      </c>
      <c r="MA17" t="s">
        <v>3781</v>
      </c>
      <c r="MB17" t="s">
        <v>3781</v>
      </c>
      <c r="MC17" t="s">
        <v>3781</v>
      </c>
      <c r="MD17" t="s">
        <v>3781</v>
      </c>
      <c r="ME17" t="s">
        <v>859</v>
      </c>
      <c r="MF17" t="s">
        <v>3781</v>
      </c>
      <c r="MG17" t="s">
        <v>3781</v>
      </c>
      <c r="MH17" t="s">
        <v>3781</v>
      </c>
      <c r="MI17" t="s">
        <v>3781</v>
      </c>
      <c r="MJ17" t="s">
        <v>3781</v>
      </c>
      <c r="MK17" t="s">
        <v>3781</v>
      </c>
      <c r="ML17" t="s">
        <v>3781</v>
      </c>
      <c r="MM17" t="s">
        <v>3781</v>
      </c>
      <c r="MN17" t="s">
        <v>3781</v>
      </c>
      <c r="MO17" t="s">
        <v>3781</v>
      </c>
      <c r="MP17" t="s">
        <v>3781</v>
      </c>
      <c r="MQ17" t="s">
        <v>3781</v>
      </c>
      <c r="MR17" t="s">
        <v>3781</v>
      </c>
      <c r="MS17" t="s">
        <v>3781</v>
      </c>
      <c r="MT17" t="s">
        <v>3781</v>
      </c>
      <c r="MU17" t="s">
        <v>3781</v>
      </c>
      <c r="MV17" t="s">
        <v>3781</v>
      </c>
      <c r="MW17" t="s">
        <v>3781</v>
      </c>
      <c r="MX17" t="s">
        <v>3781</v>
      </c>
      <c r="MY17" t="s">
        <v>3781</v>
      </c>
      <c r="MZ17" t="s">
        <v>3781</v>
      </c>
      <c r="NA17" t="s">
        <v>3781</v>
      </c>
      <c r="NB17" t="s">
        <v>3781</v>
      </c>
      <c r="NC17" t="s">
        <v>3781</v>
      </c>
      <c r="ND17" t="s">
        <v>3781</v>
      </c>
      <c r="NE17" t="s">
        <v>3781</v>
      </c>
      <c r="NF17" t="s">
        <v>3781</v>
      </c>
      <c r="NG17" t="s">
        <v>3781</v>
      </c>
      <c r="NH17" t="s">
        <v>3781</v>
      </c>
      <c r="NI17" s="3"/>
      <c r="NJ17" t="s">
        <v>3781</v>
      </c>
      <c r="NK17" t="s">
        <v>3781</v>
      </c>
      <c r="NL17" s="3" t="s">
        <v>578</v>
      </c>
      <c r="NM17" t="s">
        <v>3781</v>
      </c>
      <c r="NN17" t="s">
        <v>3781</v>
      </c>
      <c r="NO17" t="s">
        <v>3781</v>
      </c>
      <c r="NP17" t="s">
        <v>3781</v>
      </c>
      <c r="NQ17" t="s">
        <v>3781</v>
      </c>
      <c r="NR17" t="s">
        <v>3781</v>
      </c>
      <c r="NS17" t="s">
        <v>3781</v>
      </c>
      <c r="NT17" t="s">
        <v>3781</v>
      </c>
      <c r="NU17" t="s">
        <v>3781</v>
      </c>
      <c r="NV17" t="s">
        <v>3781</v>
      </c>
      <c r="NW17" t="s">
        <v>3781</v>
      </c>
      <c r="NX17" t="s">
        <v>3781</v>
      </c>
      <c r="NY17" t="s">
        <v>3781</v>
      </c>
      <c r="NZ17" t="s">
        <v>3781</v>
      </c>
      <c r="OA17" t="s">
        <v>3781</v>
      </c>
      <c r="OB17" t="s">
        <v>3781</v>
      </c>
      <c r="OC17" t="s">
        <v>3781</v>
      </c>
      <c r="OD17" t="s">
        <v>3781</v>
      </c>
      <c r="OE17" t="s">
        <v>3781</v>
      </c>
      <c r="OF17" t="s">
        <v>3781</v>
      </c>
      <c r="OG17" t="s">
        <v>3781</v>
      </c>
      <c r="OH17" t="s">
        <v>3781</v>
      </c>
      <c r="OI17" t="s">
        <v>3781</v>
      </c>
      <c r="OJ17" t="s">
        <v>3781</v>
      </c>
      <c r="OK17" t="s">
        <v>3781</v>
      </c>
      <c r="OL17" t="s">
        <v>3781</v>
      </c>
      <c r="OM17" t="s">
        <v>3781</v>
      </c>
      <c r="ON17" t="s">
        <v>3781</v>
      </c>
      <c r="OO17" t="s">
        <v>3781</v>
      </c>
      <c r="OP17" t="s">
        <v>3781</v>
      </c>
      <c r="OQ17" t="s">
        <v>3781</v>
      </c>
      <c r="OR17" t="s">
        <v>3781</v>
      </c>
      <c r="OS17" t="s">
        <v>3781</v>
      </c>
      <c r="OT17" t="s">
        <v>3781</v>
      </c>
      <c r="OU17" t="s">
        <v>3781</v>
      </c>
      <c r="OV17" t="s">
        <v>3781</v>
      </c>
      <c r="OW17" t="s">
        <v>3781</v>
      </c>
      <c r="OX17" t="s">
        <v>3781</v>
      </c>
      <c r="OY17" t="s">
        <v>3781</v>
      </c>
      <c r="OZ17" t="s">
        <v>3781</v>
      </c>
      <c r="PA17" t="s">
        <v>3781</v>
      </c>
      <c r="PB17" t="s">
        <v>3781</v>
      </c>
      <c r="PC17" t="s">
        <v>3781</v>
      </c>
      <c r="PD17" t="s">
        <v>3781</v>
      </c>
      <c r="PE17" t="s">
        <v>1816</v>
      </c>
      <c r="PF17" t="s">
        <v>3781</v>
      </c>
      <c r="PG17" t="s">
        <v>3781</v>
      </c>
      <c r="PH17" t="s">
        <v>3781</v>
      </c>
      <c r="PI17" t="s">
        <v>3781</v>
      </c>
      <c r="PJ17" t="s">
        <v>3781</v>
      </c>
      <c r="PK17" t="s">
        <v>3781</v>
      </c>
      <c r="PL17" t="s">
        <v>3781</v>
      </c>
      <c r="PM17" t="s">
        <v>3781</v>
      </c>
      <c r="PN17" t="s">
        <v>3781</v>
      </c>
      <c r="PO17" t="s">
        <v>3781</v>
      </c>
      <c r="PP17" t="s">
        <v>3781</v>
      </c>
      <c r="PQ17" t="s">
        <v>3781</v>
      </c>
      <c r="PR17" t="s">
        <v>3781</v>
      </c>
      <c r="PS17" t="s">
        <v>3781</v>
      </c>
      <c r="PT17" t="s">
        <v>3781</v>
      </c>
      <c r="PU17" t="s">
        <v>3781</v>
      </c>
      <c r="PV17" t="s">
        <v>3781</v>
      </c>
      <c r="PW17" t="s">
        <v>3781</v>
      </c>
      <c r="PX17" t="s">
        <v>3781</v>
      </c>
      <c r="PY17" t="s">
        <v>3781</v>
      </c>
      <c r="PZ17" t="s">
        <v>3781</v>
      </c>
      <c r="QA17" t="s">
        <v>3781</v>
      </c>
      <c r="QB17" t="s">
        <v>3781</v>
      </c>
      <c r="QC17" t="s">
        <v>3781</v>
      </c>
      <c r="QD17" t="s">
        <v>3781</v>
      </c>
      <c r="QE17" t="s">
        <v>3781</v>
      </c>
      <c r="QF17" t="s">
        <v>3781</v>
      </c>
      <c r="QG17" t="s">
        <v>3781</v>
      </c>
      <c r="QH17" t="s">
        <v>3781</v>
      </c>
      <c r="QI17" t="s">
        <v>3781</v>
      </c>
      <c r="QJ17" t="s">
        <v>3781</v>
      </c>
      <c r="QK17" t="s">
        <v>3781</v>
      </c>
      <c r="QL17" t="s">
        <v>3781</v>
      </c>
      <c r="QM17" t="s">
        <v>3781</v>
      </c>
      <c r="QN17" t="s">
        <v>3781</v>
      </c>
      <c r="QO17" t="s">
        <v>3781</v>
      </c>
      <c r="QP17" t="s">
        <v>3781</v>
      </c>
      <c r="QQ17" t="s">
        <v>3781</v>
      </c>
      <c r="QR17" t="s">
        <v>3781</v>
      </c>
      <c r="QS17" t="s">
        <v>3781</v>
      </c>
      <c r="QT17" t="s">
        <v>1052</v>
      </c>
      <c r="QU17" t="s">
        <v>3781</v>
      </c>
      <c r="QV17" t="s">
        <v>3781</v>
      </c>
      <c r="QW17" t="s">
        <v>3781</v>
      </c>
      <c r="QX17" t="s">
        <v>3781</v>
      </c>
      <c r="QY17" t="s">
        <v>674</v>
      </c>
      <c r="QZ17" t="s">
        <v>3781</v>
      </c>
      <c r="RA17" t="s">
        <v>2065</v>
      </c>
      <c r="RB17" t="s">
        <v>3781</v>
      </c>
      <c r="RC17" t="s">
        <v>3781</v>
      </c>
      <c r="RD17" t="s">
        <v>3781</v>
      </c>
      <c r="RE17" t="s">
        <v>3781</v>
      </c>
      <c r="RF17" t="s">
        <v>3781</v>
      </c>
      <c r="RG17" t="s">
        <v>3781</v>
      </c>
      <c r="RH17" t="s">
        <v>3781</v>
      </c>
      <c r="RI17" t="s">
        <v>3781</v>
      </c>
      <c r="RJ17" t="s">
        <v>3781</v>
      </c>
      <c r="RK17" t="s">
        <v>3781</v>
      </c>
      <c r="RL17" t="s">
        <v>3781</v>
      </c>
      <c r="RM17" t="s">
        <v>3781</v>
      </c>
      <c r="RN17" t="s">
        <v>3781</v>
      </c>
      <c r="RO17" t="s">
        <v>3781</v>
      </c>
      <c r="RP17" t="s">
        <v>3781</v>
      </c>
      <c r="RQ17" t="s">
        <v>3781</v>
      </c>
      <c r="RR17" t="s">
        <v>3781</v>
      </c>
      <c r="RS17" t="s">
        <v>3781</v>
      </c>
      <c r="RT17" t="s">
        <v>3781</v>
      </c>
      <c r="RU17" t="s">
        <v>3781</v>
      </c>
      <c r="RV17" t="s">
        <v>3781</v>
      </c>
      <c r="RW17" t="s">
        <v>3781</v>
      </c>
      <c r="RX17" t="s">
        <v>3781</v>
      </c>
      <c r="RY17" t="s">
        <v>3781</v>
      </c>
      <c r="RZ17" t="s">
        <v>3781</v>
      </c>
      <c r="SA17" t="s">
        <v>3781</v>
      </c>
      <c r="SB17" t="s">
        <v>3781</v>
      </c>
      <c r="SC17" t="s">
        <v>3781</v>
      </c>
      <c r="SD17" t="s">
        <v>3781</v>
      </c>
      <c r="SE17" t="s">
        <v>3781</v>
      </c>
      <c r="SF17" t="s">
        <v>3781</v>
      </c>
      <c r="SG17" t="s">
        <v>3781</v>
      </c>
      <c r="SH17" t="s">
        <v>3781</v>
      </c>
      <c r="SI17" t="s">
        <v>3781</v>
      </c>
      <c r="SJ17" t="s">
        <v>3781</v>
      </c>
      <c r="SK17" t="s">
        <v>3781</v>
      </c>
      <c r="SL17" t="s">
        <v>3781</v>
      </c>
      <c r="SM17" t="s">
        <v>3781</v>
      </c>
      <c r="SN17" t="s">
        <v>3781</v>
      </c>
      <c r="SO17" t="s">
        <v>3781</v>
      </c>
      <c r="SP17" t="s">
        <v>3781</v>
      </c>
      <c r="SQ17" t="s">
        <v>3781</v>
      </c>
      <c r="SR17" t="s">
        <v>3781</v>
      </c>
      <c r="SS17" t="s">
        <v>3781</v>
      </c>
      <c r="ST17" t="s">
        <v>3781</v>
      </c>
      <c r="SU17" t="s">
        <v>3781</v>
      </c>
      <c r="SV17" t="s">
        <v>3781</v>
      </c>
      <c r="SW17" t="s">
        <v>3781</v>
      </c>
      <c r="SX17" t="s">
        <v>3781</v>
      </c>
      <c r="SY17" t="s">
        <v>3781</v>
      </c>
      <c r="SZ17" t="s">
        <v>3781</v>
      </c>
      <c r="TA17" t="s">
        <v>3781</v>
      </c>
      <c r="TB17" t="s">
        <v>3781</v>
      </c>
      <c r="TC17" t="s">
        <v>3781</v>
      </c>
      <c r="TD17" t="s">
        <v>3781</v>
      </c>
      <c r="TE17" t="s">
        <v>3781</v>
      </c>
      <c r="TF17" t="s">
        <v>3781</v>
      </c>
      <c r="TG17" t="s">
        <v>3781</v>
      </c>
      <c r="TH17" t="s">
        <v>3781</v>
      </c>
      <c r="TI17" t="s">
        <v>3781</v>
      </c>
      <c r="TJ17" t="s">
        <v>3781</v>
      </c>
      <c r="TK17" t="s">
        <v>3781</v>
      </c>
      <c r="TL17" t="s">
        <v>3781</v>
      </c>
    </row>
    <row r="18" spans="1:532" x14ac:dyDescent="0.3">
      <c r="A18" t="s">
        <v>3781</v>
      </c>
      <c r="B18" t="s">
        <v>3781</v>
      </c>
      <c r="C18" t="s">
        <v>3781</v>
      </c>
      <c r="D18" t="s">
        <v>3781</v>
      </c>
      <c r="E18" t="s">
        <v>3781</v>
      </c>
      <c r="F18" t="s">
        <v>3781</v>
      </c>
      <c r="G18" t="s">
        <v>3781</v>
      </c>
      <c r="H18" t="s">
        <v>3781</v>
      </c>
      <c r="I18" t="s">
        <v>3781</v>
      </c>
      <c r="J18" t="s">
        <v>3781</v>
      </c>
      <c r="K18" t="s">
        <v>3781</v>
      </c>
      <c r="L18" t="s">
        <v>3781</v>
      </c>
      <c r="M18" t="s">
        <v>3781</v>
      </c>
      <c r="N18" t="s">
        <v>3781</v>
      </c>
      <c r="O18" t="s">
        <v>3781</v>
      </c>
      <c r="P18" t="s">
        <v>3781</v>
      </c>
      <c r="Q18" t="s">
        <v>3781</v>
      </c>
      <c r="R18" t="s">
        <v>3781</v>
      </c>
      <c r="S18" t="s">
        <v>3781</v>
      </c>
      <c r="T18" t="s">
        <v>3781</v>
      </c>
      <c r="U18" t="s">
        <v>3781</v>
      </c>
      <c r="V18" t="s">
        <v>3781</v>
      </c>
      <c r="W18" t="s">
        <v>3781</v>
      </c>
      <c r="X18" t="s">
        <v>3781</v>
      </c>
      <c r="Y18" t="s">
        <v>3781</v>
      </c>
      <c r="Z18" t="s">
        <v>3781</v>
      </c>
      <c r="AA18" t="s">
        <v>3781</v>
      </c>
      <c r="AB18" t="s">
        <v>3781</v>
      </c>
      <c r="AC18" t="s">
        <v>3781</v>
      </c>
      <c r="AD18" t="s">
        <v>3781</v>
      </c>
      <c r="AE18" t="s">
        <v>3781</v>
      </c>
      <c r="AF18" t="s">
        <v>3781</v>
      </c>
      <c r="AG18" t="s">
        <v>3781</v>
      </c>
      <c r="AH18" t="s">
        <v>3781</v>
      </c>
      <c r="AI18" t="s">
        <v>1151</v>
      </c>
      <c r="AJ18" t="s">
        <v>3781</v>
      </c>
      <c r="AK18" t="s">
        <v>3781</v>
      </c>
      <c r="AL18" t="s">
        <v>3781</v>
      </c>
      <c r="AM18" t="s">
        <v>3781</v>
      </c>
      <c r="AN18" t="s">
        <v>3781</v>
      </c>
      <c r="AO18" t="s">
        <v>3781</v>
      </c>
      <c r="AP18" t="s">
        <v>3781</v>
      </c>
      <c r="AQ18" t="s">
        <v>3781</v>
      </c>
      <c r="AR18" t="s">
        <v>3781</v>
      </c>
      <c r="AS18" t="s">
        <v>3781</v>
      </c>
      <c r="AT18" t="s">
        <v>3781</v>
      </c>
      <c r="AU18" t="s">
        <v>3781</v>
      </c>
      <c r="AV18" t="s">
        <v>3781</v>
      </c>
      <c r="AW18" t="s">
        <v>3781</v>
      </c>
      <c r="AX18" t="s">
        <v>3781</v>
      </c>
      <c r="AY18" t="s">
        <v>3781</v>
      </c>
      <c r="AZ18" t="s">
        <v>3781</v>
      </c>
      <c r="BA18" t="s">
        <v>3781</v>
      </c>
      <c r="BB18" t="s">
        <v>3781</v>
      </c>
      <c r="BC18" t="s">
        <v>3781</v>
      </c>
      <c r="BD18" t="s">
        <v>3781</v>
      </c>
      <c r="BE18" t="s">
        <v>3781</v>
      </c>
      <c r="BF18" t="s">
        <v>3781</v>
      </c>
      <c r="BG18" t="s">
        <v>3781</v>
      </c>
      <c r="BH18" t="s">
        <v>3781</v>
      </c>
      <c r="BI18" t="s">
        <v>3781</v>
      </c>
      <c r="BJ18" t="s">
        <v>3781</v>
      </c>
      <c r="BK18" t="s">
        <v>3781</v>
      </c>
      <c r="BL18" t="s">
        <v>3781</v>
      </c>
      <c r="BM18" t="s">
        <v>3781</v>
      </c>
      <c r="BN18" t="s">
        <v>3781</v>
      </c>
      <c r="BO18" t="s">
        <v>3781</v>
      </c>
      <c r="BP18" t="s">
        <v>3781</v>
      </c>
      <c r="BQ18" t="s">
        <v>3781</v>
      </c>
      <c r="BR18" t="s">
        <v>3781</v>
      </c>
      <c r="BS18" t="s">
        <v>3781</v>
      </c>
      <c r="BT18" t="s">
        <v>3781</v>
      </c>
      <c r="BU18" t="s">
        <v>3781</v>
      </c>
      <c r="BV18" t="s">
        <v>3781</v>
      </c>
      <c r="BW18" t="s">
        <v>3781</v>
      </c>
      <c r="BX18" t="s">
        <v>3781</v>
      </c>
      <c r="BY18" t="s">
        <v>3781</v>
      </c>
      <c r="BZ18" t="s">
        <v>3781</v>
      </c>
      <c r="CA18" t="s">
        <v>3781</v>
      </c>
      <c r="CB18" t="s">
        <v>3781</v>
      </c>
      <c r="CC18" t="s">
        <v>3781</v>
      </c>
      <c r="CD18" t="s">
        <v>3781</v>
      </c>
      <c r="CE18" t="s">
        <v>3781</v>
      </c>
      <c r="CF18" t="s">
        <v>3781</v>
      </c>
      <c r="CG18" t="s">
        <v>3781</v>
      </c>
      <c r="CH18" t="s">
        <v>3781</v>
      </c>
      <c r="CI18" t="s">
        <v>3781</v>
      </c>
      <c r="CJ18" t="s">
        <v>3781</v>
      </c>
      <c r="CK18" t="s">
        <v>3781</v>
      </c>
      <c r="CL18" t="s">
        <v>643</v>
      </c>
      <c r="CM18" t="s">
        <v>3781</v>
      </c>
      <c r="CN18" t="s">
        <v>3781</v>
      </c>
      <c r="CO18" t="s">
        <v>3781</v>
      </c>
      <c r="CP18" t="s">
        <v>3781</v>
      </c>
      <c r="CQ18" t="s">
        <v>3781</v>
      </c>
      <c r="CR18" t="s">
        <v>3781</v>
      </c>
      <c r="CS18" t="s">
        <v>3781</v>
      </c>
      <c r="CT18" t="s">
        <v>3781</v>
      </c>
      <c r="CU18" t="s">
        <v>3781</v>
      </c>
      <c r="CV18" t="s">
        <v>3781</v>
      </c>
      <c r="CW18" t="s">
        <v>3781</v>
      </c>
      <c r="CX18" t="s">
        <v>3781</v>
      </c>
      <c r="CY18" t="s">
        <v>3781</v>
      </c>
      <c r="CZ18" t="s">
        <v>3781</v>
      </c>
      <c r="DA18" t="s">
        <v>3781</v>
      </c>
      <c r="DB18" t="s">
        <v>3781</v>
      </c>
      <c r="DC18" t="s">
        <v>3781</v>
      </c>
      <c r="DD18" t="s">
        <v>3781</v>
      </c>
      <c r="DE18" t="s">
        <v>3781</v>
      </c>
      <c r="DF18" t="s">
        <v>3781</v>
      </c>
      <c r="DG18" t="s">
        <v>3781</v>
      </c>
      <c r="DH18" t="s">
        <v>3781</v>
      </c>
      <c r="DI18" t="s">
        <v>3781</v>
      </c>
      <c r="DJ18" t="s">
        <v>3781</v>
      </c>
      <c r="DK18" t="s">
        <v>3781</v>
      </c>
      <c r="DL18" t="s">
        <v>3781</v>
      </c>
      <c r="DM18" t="s">
        <v>3781</v>
      </c>
      <c r="DN18" t="s">
        <v>3781</v>
      </c>
      <c r="DO18" t="s">
        <v>3781</v>
      </c>
      <c r="DP18" t="s">
        <v>3781</v>
      </c>
      <c r="DQ18" t="s">
        <v>3781</v>
      </c>
      <c r="DR18" t="s">
        <v>3781</v>
      </c>
      <c r="DS18" t="s">
        <v>3781</v>
      </c>
      <c r="DT18" t="s">
        <v>3781</v>
      </c>
      <c r="DU18" t="s">
        <v>3781</v>
      </c>
      <c r="DV18" t="s">
        <v>3781</v>
      </c>
      <c r="DW18" t="s">
        <v>3781</v>
      </c>
      <c r="DX18" t="s">
        <v>3781</v>
      </c>
      <c r="DY18" t="s">
        <v>3781</v>
      </c>
      <c r="DZ18" t="s">
        <v>3781</v>
      </c>
      <c r="EA18" t="s">
        <v>3781</v>
      </c>
      <c r="EB18" t="s">
        <v>3781</v>
      </c>
      <c r="EC18" t="s">
        <v>3781</v>
      </c>
      <c r="ED18" t="s">
        <v>3781</v>
      </c>
      <c r="EE18" t="s">
        <v>3781</v>
      </c>
      <c r="EF18" t="s">
        <v>3781</v>
      </c>
      <c r="EG18" t="s">
        <v>3781</v>
      </c>
      <c r="EH18" t="s">
        <v>3781</v>
      </c>
      <c r="EI18" t="s">
        <v>3781</v>
      </c>
      <c r="EJ18" t="s">
        <v>3781</v>
      </c>
      <c r="EK18" t="s">
        <v>3781</v>
      </c>
      <c r="EL18" t="s">
        <v>3781</v>
      </c>
      <c r="EM18" t="s">
        <v>3781</v>
      </c>
      <c r="EN18" t="s">
        <v>3781</v>
      </c>
      <c r="EO18" t="s">
        <v>3781</v>
      </c>
      <c r="EP18" t="s">
        <v>3781</v>
      </c>
      <c r="EQ18" t="s">
        <v>3781</v>
      </c>
      <c r="ER18" t="s">
        <v>1698</v>
      </c>
      <c r="ES18" t="s">
        <v>3781</v>
      </c>
      <c r="ET18" t="s">
        <v>3781</v>
      </c>
      <c r="EU18" t="s">
        <v>3781</v>
      </c>
      <c r="EV18" t="s">
        <v>3781</v>
      </c>
      <c r="EW18" t="s">
        <v>3781</v>
      </c>
      <c r="EX18" t="s">
        <v>3781</v>
      </c>
      <c r="EY18" t="s">
        <v>3781</v>
      </c>
      <c r="EZ18" t="s">
        <v>3781</v>
      </c>
      <c r="FA18" t="s">
        <v>3781</v>
      </c>
      <c r="FB18" t="s">
        <v>3781</v>
      </c>
      <c r="FC18" t="s">
        <v>3781</v>
      </c>
      <c r="FD18" t="s">
        <v>3781</v>
      </c>
      <c r="FE18" t="s">
        <v>3781</v>
      </c>
      <c r="FF18" t="s">
        <v>3781</v>
      </c>
      <c r="FG18" t="s">
        <v>3781</v>
      </c>
      <c r="FH18" t="s">
        <v>3781</v>
      </c>
      <c r="FI18" t="s">
        <v>3781</v>
      </c>
      <c r="FJ18" t="s">
        <v>3781</v>
      </c>
      <c r="FK18" t="s">
        <v>3781</v>
      </c>
      <c r="FL18" t="s">
        <v>3781</v>
      </c>
      <c r="FM18" t="s">
        <v>3781</v>
      </c>
      <c r="FN18" t="s">
        <v>3781</v>
      </c>
      <c r="FO18" t="s">
        <v>3781</v>
      </c>
      <c r="FP18" t="s">
        <v>3781</v>
      </c>
      <c r="FQ18" t="s">
        <v>3781</v>
      </c>
      <c r="FR18" t="s">
        <v>3781</v>
      </c>
      <c r="FS18" t="s">
        <v>3781</v>
      </c>
      <c r="FT18" t="s">
        <v>3781</v>
      </c>
      <c r="FU18" t="s">
        <v>3781</v>
      </c>
      <c r="FV18" t="s">
        <v>3781</v>
      </c>
      <c r="FW18" t="s">
        <v>3781</v>
      </c>
      <c r="FX18" t="s">
        <v>3781</v>
      </c>
      <c r="FY18" t="s">
        <v>3781</v>
      </c>
      <c r="FZ18" t="s">
        <v>3781</v>
      </c>
      <c r="GA18" t="s">
        <v>3781</v>
      </c>
      <c r="GB18" t="s">
        <v>3781</v>
      </c>
      <c r="GC18" t="s">
        <v>3781</v>
      </c>
      <c r="GD18" t="s">
        <v>3781</v>
      </c>
      <c r="GE18" t="s">
        <v>3781</v>
      </c>
      <c r="GF18" t="s">
        <v>3781</v>
      </c>
      <c r="GG18" t="s">
        <v>3781</v>
      </c>
      <c r="GH18" t="s">
        <v>3781</v>
      </c>
      <c r="GI18" t="s">
        <v>3781</v>
      </c>
      <c r="GJ18" t="s">
        <v>3781</v>
      </c>
      <c r="GK18" t="s">
        <v>3781</v>
      </c>
      <c r="GL18" t="s">
        <v>3781</v>
      </c>
      <c r="GM18" t="s">
        <v>3781</v>
      </c>
      <c r="GN18" t="s">
        <v>3781</v>
      </c>
      <c r="GO18" t="s">
        <v>3781</v>
      </c>
      <c r="GP18" t="s">
        <v>3781</v>
      </c>
      <c r="GQ18" t="s">
        <v>3781</v>
      </c>
      <c r="GR18" t="s">
        <v>3781</v>
      </c>
      <c r="GS18" t="s">
        <v>3781</v>
      </c>
      <c r="GT18" t="s">
        <v>3781</v>
      </c>
      <c r="GU18" t="s">
        <v>3781</v>
      </c>
      <c r="GV18" t="s">
        <v>3781</v>
      </c>
      <c r="GW18" t="s">
        <v>3781</v>
      </c>
      <c r="GX18" t="s">
        <v>3781</v>
      </c>
      <c r="GY18" t="s">
        <v>3781</v>
      </c>
      <c r="GZ18" t="s">
        <v>3781</v>
      </c>
      <c r="HA18" t="s">
        <v>1220</v>
      </c>
      <c r="HB18" t="s">
        <v>3781</v>
      </c>
      <c r="HC18" t="s">
        <v>3781</v>
      </c>
      <c r="HD18" t="s">
        <v>3781</v>
      </c>
      <c r="HE18" t="s">
        <v>3781</v>
      </c>
      <c r="HF18" s="3"/>
      <c r="HG18" t="s">
        <v>3781</v>
      </c>
      <c r="HH18" t="s">
        <v>3781</v>
      </c>
      <c r="HI18" s="3"/>
      <c r="HJ18" t="s">
        <v>3781</v>
      </c>
      <c r="HK18" t="s">
        <v>3781</v>
      </c>
      <c r="HL18" t="s">
        <v>3781</v>
      </c>
      <c r="HM18" t="s">
        <v>3781</v>
      </c>
      <c r="HN18" t="s">
        <v>1250</v>
      </c>
      <c r="HO18" t="s">
        <v>3781</v>
      </c>
      <c r="HP18" t="s">
        <v>3781</v>
      </c>
      <c r="HQ18" t="s">
        <v>3781</v>
      </c>
      <c r="HR18" t="s">
        <v>3781</v>
      </c>
      <c r="HS18" t="s">
        <v>3781</v>
      </c>
      <c r="HT18" t="s">
        <v>3781</v>
      </c>
      <c r="HU18" t="s">
        <v>3781</v>
      </c>
      <c r="HV18" t="s">
        <v>3781</v>
      </c>
      <c r="HW18" t="s">
        <v>3781</v>
      </c>
      <c r="HX18" t="s">
        <v>3781</v>
      </c>
      <c r="HY18" t="s">
        <v>3781</v>
      </c>
      <c r="HZ18" t="s">
        <v>3781</v>
      </c>
      <c r="IA18" t="s">
        <v>3781</v>
      </c>
      <c r="IB18" t="s">
        <v>3781</v>
      </c>
      <c r="IC18" t="s">
        <v>3781</v>
      </c>
      <c r="ID18" t="s">
        <v>3781</v>
      </c>
      <c r="IE18" t="s">
        <v>3781</v>
      </c>
      <c r="IF18" t="s">
        <v>3781</v>
      </c>
      <c r="IG18" t="s">
        <v>3781</v>
      </c>
      <c r="IH18" t="s">
        <v>3781</v>
      </c>
      <c r="II18" t="s">
        <v>3781</v>
      </c>
      <c r="IJ18" t="s">
        <v>3781</v>
      </c>
      <c r="IK18" t="s">
        <v>3781</v>
      </c>
      <c r="IL18" t="s">
        <v>3781</v>
      </c>
      <c r="IM18" t="s">
        <v>3781</v>
      </c>
      <c r="IN18" t="s">
        <v>3781</v>
      </c>
      <c r="IO18" t="s">
        <v>3781</v>
      </c>
      <c r="IP18" t="s">
        <v>3781</v>
      </c>
      <c r="IQ18" t="s">
        <v>3781</v>
      </c>
      <c r="IR18" s="3"/>
      <c r="IS18" t="s">
        <v>3781</v>
      </c>
      <c r="IT18" t="s">
        <v>3781</v>
      </c>
      <c r="IU18" t="s">
        <v>1164</v>
      </c>
      <c r="IV18" t="s">
        <v>3781</v>
      </c>
      <c r="IW18" t="s">
        <v>3781</v>
      </c>
      <c r="IX18" t="s">
        <v>3781</v>
      </c>
      <c r="IY18" t="s">
        <v>3781</v>
      </c>
      <c r="IZ18" t="s">
        <v>3781</v>
      </c>
      <c r="JA18" t="s">
        <v>3781</v>
      </c>
      <c r="JB18" t="s">
        <v>3781</v>
      </c>
      <c r="JC18" t="s">
        <v>3781</v>
      </c>
      <c r="JD18" t="s">
        <v>3781</v>
      </c>
      <c r="JE18" t="s">
        <v>3781</v>
      </c>
      <c r="JF18" t="s">
        <v>3781</v>
      </c>
      <c r="JG18" t="s">
        <v>3781</v>
      </c>
      <c r="JH18" t="s">
        <v>3781</v>
      </c>
      <c r="JI18" t="s">
        <v>3781</v>
      </c>
      <c r="JJ18" t="s">
        <v>3781</v>
      </c>
      <c r="JK18" t="s">
        <v>3781</v>
      </c>
      <c r="JL18" t="s">
        <v>3781</v>
      </c>
      <c r="JM18" t="s">
        <v>3781</v>
      </c>
      <c r="JN18" t="s">
        <v>3781</v>
      </c>
      <c r="JO18" t="s">
        <v>3781</v>
      </c>
      <c r="JP18" t="s">
        <v>3781</v>
      </c>
      <c r="JQ18" t="s">
        <v>3781</v>
      </c>
      <c r="JR18" t="s">
        <v>3781</v>
      </c>
      <c r="JS18" t="s">
        <v>3781</v>
      </c>
      <c r="JT18" t="s">
        <v>3781</v>
      </c>
      <c r="JU18" t="s">
        <v>3781</v>
      </c>
      <c r="JV18" t="s">
        <v>3781</v>
      </c>
      <c r="JW18" t="s">
        <v>3781</v>
      </c>
      <c r="JX18" t="s">
        <v>3781</v>
      </c>
      <c r="JY18" t="s">
        <v>3781</v>
      </c>
      <c r="JZ18" t="s">
        <v>3781</v>
      </c>
      <c r="KA18" t="s">
        <v>3781</v>
      </c>
      <c r="KB18" t="s">
        <v>3781</v>
      </c>
      <c r="KC18" t="s">
        <v>3781</v>
      </c>
      <c r="KD18" t="s">
        <v>3781</v>
      </c>
      <c r="KE18" t="s">
        <v>3781</v>
      </c>
      <c r="KF18" t="s">
        <v>3781</v>
      </c>
      <c r="KG18" t="s">
        <v>3781</v>
      </c>
      <c r="KH18" t="s">
        <v>3781</v>
      </c>
      <c r="KI18" t="s">
        <v>3781</v>
      </c>
      <c r="KJ18" t="s">
        <v>3781</v>
      </c>
      <c r="KK18" t="s">
        <v>3781</v>
      </c>
      <c r="KL18" t="s">
        <v>3781</v>
      </c>
      <c r="KM18" t="s">
        <v>3781</v>
      </c>
      <c r="KN18" t="s">
        <v>3781</v>
      </c>
      <c r="KO18" t="s">
        <v>3781</v>
      </c>
      <c r="KP18" t="s">
        <v>3781</v>
      </c>
      <c r="KQ18" t="s">
        <v>3781</v>
      </c>
      <c r="KR18" t="s">
        <v>3781</v>
      </c>
      <c r="KS18" t="s">
        <v>3781</v>
      </c>
      <c r="KT18" t="s">
        <v>3781</v>
      </c>
      <c r="KU18" t="s">
        <v>3781</v>
      </c>
      <c r="KV18" t="s">
        <v>3781</v>
      </c>
      <c r="KW18" t="s">
        <v>3781</v>
      </c>
      <c r="KX18" t="s">
        <v>3781</v>
      </c>
      <c r="KY18" t="s">
        <v>3781</v>
      </c>
      <c r="KZ18" t="s">
        <v>3781</v>
      </c>
      <c r="LA18" t="s">
        <v>3781</v>
      </c>
      <c r="LB18" t="s">
        <v>3781</v>
      </c>
      <c r="LC18" t="s">
        <v>3781</v>
      </c>
      <c r="LD18" t="s">
        <v>3781</v>
      </c>
      <c r="LE18" t="s">
        <v>3781</v>
      </c>
      <c r="LF18" t="s">
        <v>3781</v>
      </c>
      <c r="LG18" t="s">
        <v>3781</v>
      </c>
      <c r="LH18" t="s">
        <v>3781</v>
      </c>
      <c r="LI18" t="s">
        <v>3781</v>
      </c>
      <c r="LJ18" t="s">
        <v>3781</v>
      </c>
      <c r="LK18" t="s">
        <v>3781</v>
      </c>
      <c r="LL18" t="s">
        <v>3781</v>
      </c>
      <c r="LM18" t="s">
        <v>3781</v>
      </c>
      <c r="LN18" t="s">
        <v>3781</v>
      </c>
      <c r="LO18" t="s">
        <v>3781</v>
      </c>
      <c r="LP18" t="s">
        <v>3781</v>
      </c>
      <c r="LQ18" t="s">
        <v>3781</v>
      </c>
      <c r="LR18" t="s">
        <v>3781</v>
      </c>
      <c r="LS18" t="s">
        <v>3781</v>
      </c>
      <c r="LT18" t="s">
        <v>3781</v>
      </c>
      <c r="LU18" t="s">
        <v>3781</v>
      </c>
      <c r="LV18" t="s">
        <v>3781</v>
      </c>
      <c r="LW18" t="s">
        <v>3781</v>
      </c>
      <c r="LX18" t="s">
        <v>3781</v>
      </c>
      <c r="LY18" t="s">
        <v>3781</v>
      </c>
      <c r="LZ18" t="s">
        <v>3781</v>
      </c>
      <c r="MA18" t="s">
        <v>3781</v>
      </c>
      <c r="MB18" t="s">
        <v>3781</v>
      </c>
      <c r="MC18" t="s">
        <v>3781</v>
      </c>
      <c r="MD18" t="s">
        <v>3781</v>
      </c>
      <c r="ME18" t="s">
        <v>870</v>
      </c>
      <c r="MF18" t="s">
        <v>3781</v>
      </c>
      <c r="MG18" t="s">
        <v>3781</v>
      </c>
      <c r="MH18" t="s">
        <v>3781</v>
      </c>
      <c r="MI18" t="s">
        <v>3781</v>
      </c>
      <c r="MJ18" t="s">
        <v>3781</v>
      </c>
      <c r="MK18" t="s">
        <v>3781</v>
      </c>
      <c r="ML18" t="s">
        <v>3781</v>
      </c>
      <c r="MM18" t="s">
        <v>3781</v>
      </c>
      <c r="MN18" t="s">
        <v>3781</v>
      </c>
      <c r="MO18" t="s">
        <v>3781</v>
      </c>
      <c r="MP18" t="s">
        <v>3781</v>
      </c>
      <c r="MQ18" t="s">
        <v>3781</v>
      </c>
      <c r="MR18" t="s">
        <v>3781</v>
      </c>
      <c r="MS18" t="s">
        <v>3781</v>
      </c>
      <c r="MT18" t="s">
        <v>3781</v>
      </c>
      <c r="MU18" t="s">
        <v>3781</v>
      </c>
      <c r="MV18" t="s">
        <v>3781</v>
      </c>
      <c r="MW18" t="s">
        <v>3781</v>
      </c>
      <c r="MX18" t="s">
        <v>3781</v>
      </c>
      <c r="MY18" t="s">
        <v>3781</v>
      </c>
      <c r="MZ18" t="s">
        <v>3781</v>
      </c>
      <c r="NA18" t="s">
        <v>3781</v>
      </c>
      <c r="NB18" t="s">
        <v>3781</v>
      </c>
      <c r="NC18" t="s">
        <v>3781</v>
      </c>
      <c r="ND18" t="s">
        <v>3781</v>
      </c>
      <c r="NE18" t="s">
        <v>3781</v>
      </c>
      <c r="NF18" t="s">
        <v>3781</v>
      </c>
      <c r="NG18" t="s">
        <v>3781</v>
      </c>
      <c r="NH18" t="s">
        <v>3781</v>
      </c>
      <c r="NI18" s="3"/>
      <c r="NJ18" t="s">
        <v>3781</v>
      </c>
      <c r="NK18" t="s">
        <v>3781</v>
      </c>
      <c r="NL18" s="3" t="s">
        <v>1860</v>
      </c>
      <c r="NM18" t="s">
        <v>3781</v>
      </c>
      <c r="NN18" t="s">
        <v>3781</v>
      </c>
      <c r="NO18" t="s">
        <v>3781</v>
      </c>
      <c r="NP18" t="s">
        <v>3781</v>
      </c>
      <c r="NQ18" t="s">
        <v>3781</v>
      </c>
      <c r="NR18" t="s">
        <v>3781</v>
      </c>
      <c r="NS18" t="s">
        <v>3781</v>
      </c>
      <c r="NT18" t="s">
        <v>3781</v>
      </c>
      <c r="NU18" t="s">
        <v>3781</v>
      </c>
      <c r="NV18" t="s">
        <v>3781</v>
      </c>
      <c r="NW18" t="s">
        <v>3781</v>
      </c>
      <c r="NX18" t="s">
        <v>3781</v>
      </c>
      <c r="NY18" t="s">
        <v>3781</v>
      </c>
      <c r="NZ18" t="s">
        <v>3781</v>
      </c>
      <c r="OA18" t="s">
        <v>3781</v>
      </c>
      <c r="OB18" t="s">
        <v>3781</v>
      </c>
      <c r="OC18" t="s">
        <v>3781</v>
      </c>
      <c r="OD18" t="s">
        <v>3781</v>
      </c>
      <c r="OE18" t="s">
        <v>3781</v>
      </c>
      <c r="OF18" t="s">
        <v>3781</v>
      </c>
      <c r="OG18" t="s">
        <v>3781</v>
      </c>
      <c r="OH18" t="s">
        <v>3781</v>
      </c>
      <c r="OI18" t="s">
        <v>3781</v>
      </c>
      <c r="OJ18" t="s">
        <v>3781</v>
      </c>
      <c r="OK18" t="s">
        <v>3781</v>
      </c>
      <c r="OL18" t="s">
        <v>3781</v>
      </c>
      <c r="OM18" t="s">
        <v>3781</v>
      </c>
      <c r="ON18" t="s">
        <v>3781</v>
      </c>
      <c r="OO18" t="s">
        <v>3781</v>
      </c>
      <c r="OP18" t="s">
        <v>3781</v>
      </c>
      <c r="OQ18" t="s">
        <v>3781</v>
      </c>
      <c r="OR18" t="s">
        <v>3781</v>
      </c>
      <c r="OS18" t="s">
        <v>3781</v>
      </c>
      <c r="OT18" t="s">
        <v>3781</v>
      </c>
      <c r="OU18" t="s">
        <v>3781</v>
      </c>
      <c r="OV18" t="s">
        <v>3781</v>
      </c>
      <c r="OW18" t="s">
        <v>3781</v>
      </c>
      <c r="OX18" t="s">
        <v>3781</v>
      </c>
      <c r="OY18" t="s">
        <v>3781</v>
      </c>
      <c r="OZ18" t="s">
        <v>3781</v>
      </c>
      <c r="PA18" t="s">
        <v>3781</v>
      </c>
      <c r="PB18" t="s">
        <v>3781</v>
      </c>
      <c r="PC18" t="s">
        <v>3781</v>
      </c>
      <c r="PD18" t="s">
        <v>3781</v>
      </c>
      <c r="PE18" t="s">
        <v>1820</v>
      </c>
      <c r="PF18" t="s">
        <v>3781</v>
      </c>
      <c r="PG18" t="s">
        <v>3781</v>
      </c>
      <c r="PH18" t="s">
        <v>3781</v>
      </c>
      <c r="PI18" t="s">
        <v>3781</v>
      </c>
      <c r="PJ18" t="s">
        <v>3781</v>
      </c>
      <c r="PK18" t="s">
        <v>3781</v>
      </c>
      <c r="PL18" t="s">
        <v>3781</v>
      </c>
      <c r="PM18" t="s">
        <v>3781</v>
      </c>
      <c r="PN18" t="s">
        <v>3781</v>
      </c>
      <c r="PO18" t="s">
        <v>3781</v>
      </c>
      <c r="PP18" t="s">
        <v>3781</v>
      </c>
      <c r="PQ18" t="s">
        <v>3781</v>
      </c>
      <c r="PR18" t="s">
        <v>3781</v>
      </c>
      <c r="PS18" t="s">
        <v>3781</v>
      </c>
      <c r="PT18" t="s">
        <v>3781</v>
      </c>
      <c r="PU18" t="s">
        <v>3781</v>
      </c>
      <c r="PV18" t="s">
        <v>3781</v>
      </c>
      <c r="PW18" t="s">
        <v>3781</v>
      </c>
      <c r="PX18" t="s">
        <v>3781</v>
      </c>
      <c r="PY18" t="s">
        <v>3781</v>
      </c>
      <c r="PZ18" t="s">
        <v>3781</v>
      </c>
      <c r="QA18" t="s">
        <v>3781</v>
      </c>
      <c r="QB18" t="s">
        <v>3781</v>
      </c>
      <c r="QC18" t="s">
        <v>3781</v>
      </c>
      <c r="QD18" t="s">
        <v>3781</v>
      </c>
      <c r="QE18" t="s">
        <v>3781</v>
      </c>
      <c r="QF18" t="s">
        <v>3781</v>
      </c>
      <c r="QG18" t="s">
        <v>3781</v>
      </c>
      <c r="QH18" t="s">
        <v>3781</v>
      </c>
      <c r="QI18" t="s">
        <v>3781</v>
      </c>
      <c r="QJ18" t="s">
        <v>3781</v>
      </c>
      <c r="QK18" t="s">
        <v>3781</v>
      </c>
      <c r="QL18" t="s">
        <v>3781</v>
      </c>
      <c r="QM18" t="s">
        <v>3781</v>
      </c>
      <c r="QN18" t="s">
        <v>3781</v>
      </c>
      <c r="QO18" t="s">
        <v>3781</v>
      </c>
      <c r="QP18" t="s">
        <v>3781</v>
      </c>
      <c r="QQ18" t="s">
        <v>3781</v>
      </c>
      <c r="QR18" t="s">
        <v>3781</v>
      </c>
      <c r="QS18" t="s">
        <v>3781</v>
      </c>
      <c r="QT18" t="s">
        <v>972</v>
      </c>
      <c r="QU18" t="s">
        <v>3781</v>
      </c>
      <c r="QV18" t="s">
        <v>3781</v>
      </c>
      <c r="QW18" t="s">
        <v>3781</v>
      </c>
      <c r="QX18" t="s">
        <v>3781</v>
      </c>
      <c r="QY18" t="s">
        <v>678</v>
      </c>
      <c r="QZ18" t="s">
        <v>3781</v>
      </c>
      <c r="RA18" t="s">
        <v>2077</v>
      </c>
      <c r="RB18" t="s">
        <v>3781</v>
      </c>
      <c r="RC18" t="s">
        <v>3781</v>
      </c>
      <c r="RD18" t="s">
        <v>3781</v>
      </c>
      <c r="RE18" t="s">
        <v>3781</v>
      </c>
      <c r="RF18" t="s">
        <v>3781</v>
      </c>
      <c r="RG18" t="s">
        <v>3781</v>
      </c>
      <c r="RH18" t="s">
        <v>3781</v>
      </c>
      <c r="RI18" t="s">
        <v>3781</v>
      </c>
      <c r="RJ18" t="s">
        <v>3781</v>
      </c>
      <c r="RK18" t="s">
        <v>3781</v>
      </c>
      <c r="RL18" t="s">
        <v>3781</v>
      </c>
      <c r="RM18" t="s">
        <v>3781</v>
      </c>
      <c r="RN18" t="s">
        <v>3781</v>
      </c>
      <c r="RO18" t="s">
        <v>3781</v>
      </c>
      <c r="RP18" t="s">
        <v>3781</v>
      </c>
      <c r="RQ18" t="s">
        <v>3781</v>
      </c>
      <c r="RR18" t="s">
        <v>3781</v>
      </c>
      <c r="RS18" t="s">
        <v>3781</v>
      </c>
      <c r="RT18" t="s">
        <v>3781</v>
      </c>
      <c r="RU18" t="s">
        <v>3781</v>
      </c>
      <c r="RV18" t="s">
        <v>3781</v>
      </c>
      <c r="RW18" t="s">
        <v>3781</v>
      </c>
      <c r="RX18" t="s">
        <v>3781</v>
      </c>
      <c r="RY18" t="s">
        <v>3781</v>
      </c>
      <c r="RZ18" t="s">
        <v>3781</v>
      </c>
      <c r="SA18" t="s">
        <v>3781</v>
      </c>
      <c r="SB18" t="s">
        <v>3781</v>
      </c>
      <c r="SC18" t="s">
        <v>3781</v>
      </c>
      <c r="SD18" t="s">
        <v>3781</v>
      </c>
      <c r="SE18" t="s">
        <v>3781</v>
      </c>
      <c r="SF18" t="s">
        <v>3781</v>
      </c>
      <c r="SG18" t="s">
        <v>3781</v>
      </c>
      <c r="SH18" t="s">
        <v>3781</v>
      </c>
      <c r="SI18" t="s">
        <v>3781</v>
      </c>
      <c r="SJ18" t="s">
        <v>3781</v>
      </c>
      <c r="SK18" t="s">
        <v>3781</v>
      </c>
      <c r="SL18" t="s">
        <v>3781</v>
      </c>
      <c r="SM18" t="s">
        <v>3781</v>
      </c>
      <c r="SN18" t="s">
        <v>3781</v>
      </c>
      <c r="SO18" t="s">
        <v>3781</v>
      </c>
      <c r="SP18" t="s">
        <v>3781</v>
      </c>
      <c r="SQ18" t="s">
        <v>3781</v>
      </c>
      <c r="SR18" t="s">
        <v>3781</v>
      </c>
      <c r="SS18" t="s">
        <v>3781</v>
      </c>
      <c r="ST18" t="s">
        <v>3781</v>
      </c>
      <c r="SU18" t="s">
        <v>3781</v>
      </c>
      <c r="SV18" t="s">
        <v>3781</v>
      </c>
      <c r="SW18" t="s">
        <v>3781</v>
      </c>
      <c r="SX18" t="s">
        <v>3781</v>
      </c>
      <c r="SY18" t="s">
        <v>3781</v>
      </c>
      <c r="SZ18" t="s">
        <v>3781</v>
      </c>
      <c r="TA18" t="s">
        <v>3781</v>
      </c>
      <c r="TB18" t="s">
        <v>3781</v>
      </c>
      <c r="TC18" t="s">
        <v>3781</v>
      </c>
      <c r="TD18" t="s">
        <v>3781</v>
      </c>
      <c r="TE18" t="s">
        <v>3781</v>
      </c>
      <c r="TF18" t="s">
        <v>3781</v>
      </c>
      <c r="TG18" t="s">
        <v>3781</v>
      </c>
      <c r="TH18" t="s">
        <v>3781</v>
      </c>
      <c r="TI18" t="s">
        <v>3781</v>
      </c>
      <c r="TJ18" t="s">
        <v>3781</v>
      </c>
      <c r="TK18" t="s">
        <v>3781</v>
      </c>
      <c r="TL18" t="s">
        <v>3781</v>
      </c>
    </row>
    <row r="19" spans="1:532" x14ac:dyDescent="0.3">
      <c r="A19" t="s">
        <v>3781</v>
      </c>
      <c r="B19" t="s">
        <v>3781</v>
      </c>
      <c r="C19" t="s">
        <v>3781</v>
      </c>
      <c r="D19" t="s">
        <v>3781</v>
      </c>
      <c r="E19" t="s">
        <v>3781</v>
      </c>
      <c r="F19" t="s">
        <v>3781</v>
      </c>
      <c r="G19" t="s">
        <v>3781</v>
      </c>
      <c r="H19" t="s">
        <v>3781</v>
      </c>
      <c r="I19" t="s">
        <v>3781</v>
      </c>
      <c r="J19" t="s">
        <v>3781</v>
      </c>
      <c r="K19" t="s">
        <v>3781</v>
      </c>
      <c r="L19" t="s">
        <v>3781</v>
      </c>
      <c r="M19" t="s">
        <v>3781</v>
      </c>
      <c r="N19" t="s">
        <v>3781</v>
      </c>
      <c r="O19" t="s">
        <v>3781</v>
      </c>
      <c r="P19" t="s">
        <v>3781</v>
      </c>
      <c r="Q19" t="s">
        <v>3781</v>
      </c>
      <c r="R19" t="s">
        <v>3781</v>
      </c>
      <c r="S19" t="s">
        <v>3781</v>
      </c>
      <c r="T19" t="s">
        <v>3781</v>
      </c>
      <c r="U19" t="s">
        <v>3781</v>
      </c>
      <c r="V19" t="s">
        <v>3781</v>
      </c>
      <c r="W19" t="s">
        <v>3781</v>
      </c>
      <c r="X19" t="s">
        <v>3781</v>
      </c>
      <c r="Y19" t="s">
        <v>3781</v>
      </c>
      <c r="Z19" t="s">
        <v>3781</v>
      </c>
      <c r="AA19" t="s">
        <v>3781</v>
      </c>
      <c r="AB19" t="s">
        <v>3781</v>
      </c>
      <c r="AC19" t="s">
        <v>3781</v>
      </c>
      <c r="AD19" t="s">
        <v>3781</v>
      </c>
      <c r="AE19" t="s">
        <v>3781</v>
      </c>
      <c r="AF19" t="s">
        <v>3781</v>
      </c>
      <c r="AG19" t="s">
        <v>3781</v>
      </c>
      <c r="AH19" t="s">
        <v>3781</v>
      </c>
      <c r="AI19" t="s">
        <v>3781</v>
      </c>
      <c r="AJ19" t="s">
        <v>3781</v>
      </c>
      <c r="AK19" t="s">
        <v>3781</v>
      </c>
      <c r="AL19" t="s">
        <v>3781</v>
      </c>
      <c r="AM19" t="s">
        <v>3781</v>
      </c>
      <c r="AN19" t="s">
        <v>3781</v>
      </c>
      <c r="AO19" t="s">
        <v>3781</v>
      </c>
      <c r="AP19" t="s">
        <v>3781</v>
      </c>
      <c r="AQ19" t="s">
        <v>3781</v>
      </c>
      <c r="AR19" t="s">
        <v>3781</v>
      </c>
      <c r="AS19" t="s">
        <v>3781</v>
      </c>
      <c r="AT19" t="s">
        <v>3781</v>
      </c>
      <c r="AU19" t="s">
        <v>3781</v>
      </c>
      <c r="AV19" t="s">
        <v>3781</v>
      </c>
      <c r="AW19" t="s">
        <v>3781</v>
      </c>
      <c r="AX19" t="s">
        <v>3781</v>
      </c>
      <c r="AY19" t="s">
        <v>3781</v>
      </c>
      <c r="AZ19" t="s">
        <v>3781</v>
      </c>
      <c r="BA19" t="s">
        <v>3781</v>
      </c>
      <c r="BB19" t="s">
        <v>3781</v>
      </c>
      <c r="BC19" t="s">
        <v>3781</v>
      </c>
      <c r="BD19" t="s">
        <v>3781</v>
      </c>
      <c r="BE19" t="s">
        <v>3781</v>
      </c>
      <c r="BF19" t="s">
        <v>3781</v>
      </c>
      <c r="BG19" t="s">
        <v>3781</v>
      </c>
      <c r="BH19" t="s">
        <v>3781</v>
      </c>
      <c r="BI19" t="s">
        <v>3781</v>
      </c>
      <c r="BJ19" t="s">
        <v>3781</v>
      </c>
      <c r="BK19" t="s">
        <v>3781</v>
      </c>
      <c r="BL19" t="s">
        <v>3781</v>
      </c>
      <c r="BM19" t="s">
        <v>3781</v>
      </c>
      <c r="BN19" t="s">
        <v>3781</v>
      </c>
      <c r="BO19" t="s">
        <v>3781</v>
      </c>
      <c r="BP19" t="s">
        <v>3781</v>
      </c>
      <c r="BQ19" t="s">
        <v>3781</v>
      </c>
      <c r="BR19" t="s">
        <v>3781</v>
      </c>
      <c r="BS19" t="s">
        <v>3781</v>
      </c>
      <c r="BT19" t="s">
        <v>3781</v>
      </c>
      <c r="BU19" t="s">
        <v>3781</v>
      </c>
      <c r="BV19" t="s">
        <v>3781</v>
      </c>
      <c r="BW19" t="s">
        <v>3781</v>
      </c>
      <c r="BX19" t="s">
        <v>3781</v>
      </c>
      <c r="BY19" t="s">
        <v>3781</v>
      </c>
      <c r="BZ19" t="s">
        <v>3781</v>
      </c>
      <c r="CA19" t="s">
        <v>3781</v>
      </c>
      <c r="CB19" t="s">
        <v>3781</v>
      </c>
      <c r="CC19" t="s">
        <v>3781</v>
      </c>
      <c r="CD19" t="s">
        <v>3781</v>
      </c>
      <c r="CE19" t="s">
        <v>3781</v>
      </c>
      <c r="CF19" t="s">
        <v>3781</v>
      </c>
      <c r="CG19" t="s">
        <v>3781</v>
      </c>
      <c r="CH19" t="s">
        <v>3781</v>
      </c>
      <c r="CI19" t="s">
        <v>3781</v>
      </c>
      <c r="CJ19" t="s">
        <v>3781</v>
      </c>
      <c r="CK19" t="s">
        <v>3781</v>
      </c>
      <c r="CL19" t="s">
        <v>633</v>
      </c>
      <c r="CM19" t="s">
        <v>3781</v>
      </c>
      <c r="CN19" t="s">
        <v>3781</v>
      </c>
      <c r="CO19" t="s">
        <v>3781</v>
      </c>
      <c r="CP19" t="s">
        <v>3781</v>
      </c>
      <c r="CQ19" t="s">
        <v>3781</v>
      </c>
      <c r="CR19" t="s">
        <v>3781</v>
      </c>
      <c r="CS19" t="s">
        <v>3781</v>
      </c>
      <c r="CT19" t="s">
        <v>3781</v>
      </c>
      <c r="CU19" t="s">
        <v>3781</v>
      </c>
      <c r="CV19" t="s">
        <v>3781</v>
      </c>
      <c r="CW19" t="s">
        <v>3781</v>
      </c>
      <c r="CX19" t="s">
        <v>3781</v>
      </c>
      <c r="CY19" t="s">
        <v>3781</v>
      </c>
      <c r="CZ19" t="s">
        <v>3781</v>
      </c>
      <c r="DA19" t="s">
        <v>3781</v>
      </c>
      <c r="DB19" t="s">
        <v>3781</v>
      </c>
      <c r="DC19" t="s">
        <v>3781</v>
      </c>
      <c r="DD19" t="s">
        <v>3781</v>
      </c>
      <c r="DE19" t="s">
        <v>3781</v>
      </c>
      <c r="DF19" t="s">
        <v>3781</v>
      </c>
      <c r="DG19" t="s">
        <v>3781</v>
      </c>
      <c r="DH19" t="s">
        <v>3781</v>
      </c>
      <c r="DI19" t="s">
        <v>3781</v>
      </c>
      <c r="DJ19" t="s">
        <v>3781</v>
      </c>
      <c r="DK19" t="s">
        <v>3781</v>
      </c>
      <c r="DL19" t="s">
        <v>3781</v>
      </c>
      <c r="DM19" t="s">
        <v>3781</v>
      </c>
      <c r="DN19" t="s">
        <v>3781</v>
      </c>
      <c r="DO19" t="s">
        <v>3781</v>
      </c>
      <c r="DP19" t="s">
        <v>3781</v>
      </c>
      <c r="DQ19" t="s">
        <v>3781</v>
      </c>
      <c r="DR19" t="s">
        <v>3781</v>
      </c>
      <c r="DS19" t="s">
        <v>3781</v>
      </c>
      <c r="DT19" t="s">
        <v>3781</v>
      </c>
      <c r="DU19" t="s">
        <v>3781</v>
      </c>
      <c r="DV19" t="s">
        <v>3781</v>
      </c>
      <c r="DW19" t="s">
        <v>3781</v>
      </c>
      <c r="DX19" t="s">
        <v>3781</v>
      </c>
      <c r="DY19" t="s">
        <v>3781</v>
      </c>
      <c r="DZ19" t="s">
        <v>3781</v>
      </c>
      <c r="EA19" t="s">
        <v>3781</v>
      </c>
      <c r="EB19" t="s">
        <v>3781</v>
      </c>
      <c r="EC19" t="s">
        <v>3781</v>
      </c>
      <c r="ED19" t="s">
        <v>3781</v>
      </c>
      <c r="EE19" t="s">
        <v>3781</v>
      </c>
      <c r="EF19" t="s">
        <v>3781</v>
      </c>
      <c r="EG19" t="s">
        <v>3781</v>
      </c>
      <c r="EH19" t="s">
        <v>3781</v>
      </c>
      <c r="EI19" t="s">
        <v>3781</v>
      </c>
      <c r="EJ19" t="s">
        <v>3781</v>
      </c>
      <c r="EK19" t="s">
        <v>3781</v>
      </c>
      <c r="EL19" t="s">
        <v>3781</v>
      </c>
      <c r="EM19" t="s">
        <v>3781</v>
      </c>
      <c r="EN19" t="s">
        <v>3781</v>
      </c>
      <c r="EO19" t="s">
        <v>3781</v>
      </c>
      <c r="EP19" t="s">
        <v>3781</v>
      </c>
      <c r="EQ19" t="s">
        <v>3781</v>
      </c>
      <c r="ER19" t="s">
        <v>1689</v>
      </c>
      <c r="ES19" t="s">
        <v>3781</v>
      </c>
      <c r="ET19" t="s">
        <v>3781</v>
      </c>
      <c r="EU19" t="s">
        <v>3781</v>
      </c>
      <c r="EV19" t="s">
        <v>3781</v>
      </c>
      <c r="EW19" t="s">
        <v>3781</v>
      </c>
      <c r="EX19" t="s">
        <v>3781</v>
      </c>
      <c r="EY19" t="s">
        <v>3781</v>
      </c>
      <c r="EZ19" t="s">
        <v>3781</v>
      </c>
      <c r="FA19" t="s">
        <v>3781</v>
      </c>
      <c r="FB19" t="s">
        <v>3781</v>
      </c>
      <c r="FC19" t="s">
        <v>3781</v>
      </c>
      <c r="FD19" t="s">
        <v>3781</v>
      </c>
      <c r="FE19" t="s">
        <v>3781</v>
      </c>
      <c r="FF19" t="s">
        <v>3781</v>
      </c>
      <c r="FG19" t="s">
        <v>3781</v>
      </c>
      <c r="FH19" t="s">
        <v>3781</v>
      </c>
      <c r="FI19" t="s">
        <v>3781</v>
      </c>
      <c r="FJ19" t="s">
        <v>3781</v>
      </c>
      <c r="FK19" t="s">
        <v>3781</v>
      </c>
      <c r="FL19" t="s">
        <v>3781</v>
      </c>
      <c r="FM19" t="s">
        <v>3781</v>
      </c>
      <c r="FN19" t="s">
        <v>3781</v>
      </c>
      <c r="FO19" t="s">
        <v>3781</v>
      </c>
      <c r="FP19" t="s">
        <v>3781</v>
      </c>
      <c r="FQ19" t="s">
        <v>3781</v>
      </c>
      <c r="FR19" t="s">
        <v>3781</v>
      </c>
      <c r="FS19" t="s">
        <v>3781</v>
      </c>
      <c r="FT19" t="s">
        <v>3781</v>
      </c>
      <c r="FU19" t="s">
        <v>3781</v>
      </c>
      <c r="FV19" t="s">
        <v>3781</v>
      </c>
      <c r="FW19" t="s">
        <v>3781</v>
      </c>
      <c r="FX19" t="s">
        <v>3781</v>
      </c>
      <c r="FY19" t="s">
        <v>3781</v>
      </c>
      <c r="FZ19" t="s">
        <v>3781</v>
      </c>
      <c r="GA19" t="s">
        <v>3781</v>
      </c>
      <c r="GB19" t="s">
        <v>3781</v>
      </c>
      <c r="GC19" t="s">
        <v>3781</v>
      </c>
      <c r="GD19" t="s">
        <v>3781</v>
      </c>
      <c r="GE19" t="s">
        <v>3781</v>
      </c>
      <c r="GF19" t="s">
        <v>3781</v>
      </c>
      <c r="GG19" t="s">
        <v>3781</v>
      </c>
      <c r="GH19" t="s">
        <v>3781</v>
      </c>
      <c r="GI19" t="s">
        <v>3781</v>
      </c>
      <c r="GJ19" t="s">
        <v>3781</v>
      </c>
      <c r="GK19" t="s">
        <v>3781</v>
      </c>
      <c r="GL19" t="s">
        <v>3781</v>
      </c>
      <c r="GM19" t="s">
        <v>3781</v>
      </c>
      <c r="GN19" t="s">
        <v>3781</v>
      </c>
      <c r="GO19" t="s">
        <v>3781</v>
      </c>
      <c r="GP19" t="s">
        <v>3781</v>
      </c>
      <c r="GQ19" t="s">
        <v>3781</v>
      </c>
      <c r="GR19" t="s">
        <v>3781</v>
      </c>
      <c r="GS19" t="s">
        <v>3781</v>
      </c>
      <c r="GT19" t="s">
        <v>3781</v>
      </c>
      <c r="GU19" t="s">
        <v>3781</v>
      </c>
      <c r="GV19" t="s">
        <v>3781</v>
      </c>
      <c r="GW19" t="s">
        <v>3781</v>
      </c>
      <c r="GX19" t="s">
        <v>3781</v>
      </c>
      <c r="GY19" t="s">
        <v>3781</v>
      </c>
      <c r="GZ19" t="s">
        <v>3781</v>
      </c>
      <c r="HA19" t="s">
        <v>1214</v>
      </c>
      <c r="HB19" t="s">
        <v>3781</v>
      </c>
      <c r="HC19" t="s">
        <v>3781</v>
      </c>
      <c r="HD19" t="s">
        <v>3781</v>
      </c>
      <c r="HE19" t="s">
        <v>3781</v>
      </c>
      <c r="HF19" s="3"/>
      <c r="HG19" t="s">
        <v>3781</v>
      </c>
      <c r="HH19" t="s">
        <v>3781</v>
      </c>
      <c r="HI19" s="3"/>
      <c r="HJ19" t="s">
        <v>3781</v>
      </c>
      <c r="HK19" t="s">
        <v>3781</v>
      </c>
      <c r="HL19" t="s">
        <v>3781</v>
      </c>
      <c r="HM19" t="s">
        <v>3781</v>
      </c>
      <c r="HN19" t="s">
        <v>1252</v>
      </c>
      <c r="HO19" t="s">
        <v>3781</v>
      </c>
      <c r="HP19" t="s">
        <v>3781</v>
      </c>
      <c r="HQ19" t="s">
        <v>3781</v>
      </c>
      <c r="HR19" t="s">
        <v>3781</v>
      </c>
      <c r="HS19" t="s">
        <v>3781</v>
      </c>
      <c r="HT19" t="s">
        <v>3781</v>
      </c>
      <c r="HU19" t="s">
        <v>3781</v>
      </c>
      <c r="HV19" t="s">
        <v>3781</v>
      </c>
      <c r="HW19" t="s">
        <v>3781</v>
      </c>
      <c r="HX19" t="s">
        <v>3781</v>
      </c>
      <c r="HY19" t="s">
        <v>3781</v>
      </c>
      <c r="HZ19" t="s">
        <v>3781</v>
      </c>
      <c r="IA19" t="s">
        <v>3781</v>
      </c>
      <c r="IB19" t="s">
        <v>3781</v>
      </c>
      <c r="IC19" t="s">
        <v>3781</v>
      </c>
      <c r="ID19" t="s">
        <v>3781</v>
      </c>
      <c r="IE19" t="s">
        <v>3781</v>
      </c>
      <c r="IF19" t="s">
        <v>3781</v>
      </c>
      <c r="IG19" t="s">
        <v>3781</v>
      </c>
      <c r="IH19" t="s">
        <v>3781</v>
      </c>
      <c r="II19" t="s">
        <v>3781</v>
      </c>
      <c r="IJ19" t="s">
        <v>3781</v>
      </c>
      <c r="IK19" t="s">
        <v>3781</v>
      </c>
      <c r="IL19" t="s">
        <v>3781</v>
      </c>
      <c r="IM19" t="s">
        <v>3781</v>
      </c>
      <c r="IN19" t="s">
        <v>3781</v>
      </c>
      <c r="IO19" t="s">
        <v>3781</v>
      </c>
      <c r="IP19" t="s">
        <v>3781</v>
      </c>
      <c r="IQ19" t="s">
        <v>3781</v>
      </c>
      <c r="IR19" s="3"/>
      <c r="IS19" t="s">
        <v>3781</v>
      </c>
      <c r="IT19" t="s">
        <v>3781</v>
      </c>
      <c r="IU19" t="s">
        <v>1178</v>
      </c>
      <c r="IV19" t="s">
        <v>3781</v>
      </c>
      <c r="IW19" t="s">
        <v>3781</v>
      </c>
      <c r="IX19" t="s">
        <v>3781</v>
      </c>
      <c r="IY19" t="s">
        <v>3781</v>
      </c>
      <c r="IZ19" t="s">
        <v>3781</v>
      </c>
      <c r="JA19" t="s">
        <v>3781</v>
      </c>
      <c r="JB19" t="s">
        <v>3781</v>
      </c>
      <c r="JC19" t="s">
        <v>3781</v>
      </c>
      <c r="JD19" t="s">
        <v>3781</v>
      </c>
      <c r="JE19" t="s">
        <v>3781</v>
      </c>
      <c r="JF19" t="s">
        <v>3781</v>
      </c>
      <c r="JG19" t="s">
        <v>3781</v>
      </c>
      <c r="JH19" t="s">
        <v>3781</v>
      </c>
      <c r="JI19" t="s">
        <v>3781</v>
      </c>
      <c r="JJ19" t="s">
        <v>3781</v>
      </c>
      <c r="JK19" t="s">
        <v>3781</v>
      </c>
      <c r="JL19" t="s">
        <v>3781</v>
      </c>
      <c r="JM19" t="s">
        <v>3781</v>
      </c>
      <c r="JN19" t="s">
        <v>3781</v>
      </c>
      <c r="JO19" t="s">
        <v>3781</v>
      </c>
      <c r="JP19" t="s">
        <v>3781</v>
      </c>
      <c r="JQ19" t="s">
        <v>3781</v>
      </c>
      <c r="JR19" t="s">
        <v>3781</v>
      </c>
      <c r="JS19" t="s">
        <v>3781</v>
      </c>
      <c r="JT19" t="s">
        <v>3781</v>
      </c>
      <c r="JU19" t="s">
        <v>3781</v>
      </c>
      <c r="JV19" t="s">
        <v>3781</v>
      </c>
      <c r="JW19" t="s">
        <v>3781</v>
      </c>
      <c r="JX19" t="s">
        <v>3781</v>
      </c>
      <c r="JY19" t="s">
        <v>3781</v>
      </c>
      <c r="JZ19" t="s">
        <v>3781</v>
      </c>
      <c r="KA19" t="s">
        <v>3781</v>
      </c>
      <c r="KB19" t="s">
        <v>3781</v>
      </c>
      <c r="KC19" t="s">
        <v>3781</v>
      </c>
      <c r="KD19" t="s">
        <v>3781</v>
      </c>
      <c r="KE19" t="s">
        <v>3781</v>
      </c>
      <c r="KF19" t="s">
        <v>3781</v>
      </c>
      <c r="KG19" t="s">
        <v>3781</v>
      </c>
      <c r="KH19" t="s">
        <v>3781</v>
      </c>
      <c r="KI19" t="s">
        <v>3781</v>
      </c>
      <c r="KJ19" t="s">
        <v>3781</v>
      </c>
      <c r="KK19" t="s">
        <v>3781</v>
      </c>
      <c r="KL19" t="s">
        <v>3781</v>
      </c>
      <c r="KM19" t="s">
        <v>3781</v>
      </c>
      <c r="KN19" t="s">
        <v>3781</v>
      </c>
      <c r="KO19" t="s">
        <v>3781</v>
      </c>
      <c r="KP19" t="s">
        <v>3781</v>
      </c>
      <c r="KQ19" t="s">
        <v>3781</v>
      </c>
      <c r="KR19" t="s">
        <v>3781</v>
      </c>
      <c r="KS19" t="s">
        <v>3781</v>
      </c>
      <c r="KT19" t="s">
        <v>3781</v>
      </c>
      <c r="KU19" t="s">
        <v>3781</v>
      </c>
      <c r="KV19" t="s">
        <v>3781</v>
      </c>
      <c r="KW19" t="s">
        <v>3781</v>
      </c>
      <c r="KX19" t="s">
        <v>3781</v>
      </c>
      <c r="KY19" t="s">
        <v>3781</v>
      </c>
      <c r="KZ19" t="s">
        <v>3781</v>
      </c>
      <c r="LA19" t="s">
        <v>3781</v>
      </c>
      <c r="LB19" t="s">
        <v>3781</v>
      </c>
      <c r="LC19" t="s">
        <v>3781</v>
      </c>
      <c r="LD19" t="s">
        <v>3781</v>
      </c>
      <c r="LE19" t="s">
        <v>3781</v>
      </c>
      <c r="LF19" t="s">
        <v>3781</v>
      </c>
      <c r="LG19" t="s">
        <v>3781</v>
      </c>
      <c r="LH19" t="s">
        <v>3781</v>
      </c>
      <c r="LI19" t="s">
        <v>3781</v>
      </c>
      <c r="LJ19" t="s">
        <v>3781</v>
      </c>
      <c r="LK19" t="s">
        <v>3781</v>
      </c>
      <c r="LL19" t="s">
        <v>3781</v>
      </c>
      <c r="LM19" t="s">
        <v>3781</v>
      </c>
      <c r="LN19" t="s">
        <v>3781</v>
      </c>
      <c r="LO19" t="s">
        <v>3781</v>
      </c>
      <c r="LP19" t="s">
        <v>3781</v>
      </c>
      <c r="LQ19" t="s">
        <v>3781</v>
      </c>
      <c r="LR19" t="s">
        <v>3781</v>
      </c>
      <c r="LS19" t="s">
        <v>3781</v>
      </c>
      <c r="LT19" t="s">
        <v>3781</v>
      </c>
      <c r="LU19" t="s">
        <v>3781</v>
      </c>
      <c r="LV19" t="s">
        <v>3781</v>
      </c>
      <c r="LW19" t="s">
        <v>3781</v>
      </c>
      <c r="LX19" t="s">
        <v>3781</v>
      </c>
      <c r="LY19" t="s">
        <v>3781</v>
      </c>
      <c r="LZ19" t="s">
        <v>3781</v>
      </c>
      <c r="MA19" t="s">
        <v>3781</v>
      </c>
      <c r="MB19" t="s">
        <v>3781</v>
      </c>
      <c r="MC19" t="s">
        <v>3781</v>
      </c>
      <c r="MD19" t="s">
        <v>3781</v>
      </c>
      <c r="ME19" t="s">
        <v>877</v>
      </c>
      <c r="MF19" t="s">
        <v>3781</v>
      </c>
      <c r="MG19" t="s">
        <v>3781</v>
      </c>
      <c r="MH19" t="s">
        <v>3781</v>
      </c>
      <c r="MI19" t="s">
        <v>3781</v>
      </c>
      <c r="MJ19" t="s">
        <v>3781</v>
      </c>
      <c r="MK19" t="s">
        <v>3781</v>
      </c>
      <c r="ML19" t="s">
        <v>3781</v>
      </c>
      <c r="MM19" t="s">
        <v>3781</v>
      </c>
      <c r="MN19" t="s">
        <v>3781</v>
      </c>
      <c r="MO19" t="s">
        <v>3781</v>
      </c>
      <c r="MP19" t="s">
        <v>3781</v>
      </c>
      <c r="MQ19" t="s">
        <v>3781</v>
      </c>
      <c r="MR19" t="s">
        <v>3781</v>
      </c>
      <c r="MS19" t="s">
        <v>3781</v>
      </c>
      <c r="MT19" t="s">
        <v>3781</v>
      </c>
      <c r="MU19" t="s">
        <v>3781</v>
      </c>
      <c r="MV19" t="s">
        <v>3781</v>
      </c>
      <c r="MW19" t="s">
        <v>3781</v>
      </c>
      <c r="MX19" t="s">
        <v>3781</v>
      </c>
      <c r="MY19" t="s">
        <v>3781</v>
      </c>
      <c r="MZ19" t="s">
        <v>3781</v>
      </c>
      <c r="NA19" t="s">
        <v>3781</v>
      </c>
      <c r="NB19" t="s">
        <v>3781</v>
      </c>
      <c r="NC19" t="s">
        <v>3781</v>
      </c>
      <c r="ND19" t="s">
        <v>3781</v>
      </c>
      <c r="NE19" t="s">
        <v>3781</v>
      </c>
      <c r="NF19" t="s">
        <v>3781</v>
      </c>
      <c r="NG19" t="s">
        <v>3781</v>
      </c>
      <c r="NH19" t="s">
        <v>3781</v>
      </c>
      <c r="NI19" s="3"/>
      <c r="NJ19" t="s">
        <v>3781</v>
      </c>
      <c r="NK19" t="s">
        <v>3781</v>
      </c>
      <c r="NL19" s="3" t="s">
        <v>1862</v>
      </c>
      <c r="NM19" t="s">
        <v>3781</v>
      </c>
      <c r="NN19" t="s">
        <v>3781</v>
      </c>
      <c r="NO19" t="s">
        <v>3781</v>
      </c>
      <c r="NP19" t="s">
        <v>3781</v>
      </c>
      <c r="NQ19" t="s">
        <v>3781</v>
      </c>
      <c r="NR19" t="s">
        <v>3781</v>
      </c>
      <c r="NS19" t="s">
        <v>3781</v>
      </c>
      <c r="NT19" t="s">
        <v>3781</v>
      </c>
      <c r="NU19" t="s">
        <v>3781</v>
      </c>
      <c r="NV19" t="s">
        <v>3781</v>
      </c>
      <c r="NW19" t="s">
        <v>3781</v>
      </c>
      <c r="NX19" t="s">
        <v>3781</v>
      </c>
      <c r="NY19" t="s">
        <v>3781</v>
      </c>
      <c r="NZ19" t="s">
        <v>3781</v>
      </c>
      <c r="OA19" t="s">
        <v>3781</v>
      </c>
      <c r="OB19" t="s">
        <v>3781</v>
      </c>
      <c r="OC19" t="s">
        <v>3781</v>
      </c>
      <c r="OD19" t="s">
        <v>3781</v>
      </c>
      <c r="OE19" t="s">
        <v>3781</v>
      </c>
      <c r="OF19" t="s">
        <v>3781</v>
      </c>
      <c r="OG19" t="s">
        <v>3781</v>
      </c>
      <c r="OH19" t="s">
        <v>3781</v>
      </c>
      <c r="OI19" t="s">
        <v>3781</v>
      </c>
      <c r="OJ19" t="s">
        <v>3781</v>
      </c>
      <c r="OK19" t="s">
        <v>3781</v>
      </c>
      <c r="OL19" t="s">
        <v>3781</v>
      </c>
      <c r="OM19" t="s">
        <v>3781</v>
      </c>
      <c r="ON19" t="s">
        <v>3781</v>
      </c>
      <c r="OO19" t="s">
        <v>3781</v>
      </c>
      <c r="OP19" t="s">
        <v>3781</v>
      </c>
      <c r="OQ19" t="s">
        <v>3781</v>
      </c>
      <c r="OR19" t="s">
        <v>3781</v>
      </c>
      <c r="OS19" t="s">
        <v>3781</v>
      </c>
      <c r="OT19" t="s">
        <v>3781</v>
      </c>
      <c r="OU19" t="s">
        <v>3781</v>
      </c>
      <c r="OV19" t="s">
        <v>3781</v>
      </c>
      <c r="OW19" t="s">
        <v>3781</v>
      </c>
      <c r="OX19" t="s">
        <v>3781</v>
      </c>
      <c r="OY19" t="s">
        <v>3781</v>
      </c>
      <c r="OZ19" t="s">
        <v>3781</v>
      </c>
      <c r="PA19" t="s">
        <v>3781</v>
      </c>
      <c r="PB19" t="s">
        <v>3781</v>
      </c>
      <c r="PC19" t="s">
        <v>3781</v>
      </c>
      <c r="PD19" t="s">
        <v>3781</v>
      </c>
      <c r="PE19" t="s">
        <v>1802</v>
      </c>
      <c r="PF19" t="s">
        <v>3781</v>
      </c>
      <c r="PG19" t="s">
        <v>3781</v>
      </c>
      <c r="PH19" t="s">
        <v>3781</v>
      </c>
      <c r="PI19" t="s">
        <v>3781</v>
      </c>
      <c r="PJ19" t="s">
        <v>3781</v>
      </c>
      <c r="PK19" t="s">
        <v>3781</v>
      </c>
      <c r="PL19" t="s">
        <v>3781</v>
      </c>
      <c r="PM19" t="s">
        <v>3781</v>
      </c>
      <c r="PN19" t="s">
        <v>3781</v>
      </c>
      <c r="PO19" t="s">
        <v>3781</v>
      </c>
      <c r="PP19" t="s">
        <v>3781</v>
      </c>
      <c r="PQ19" t="s">
        <v>3781</v>
      </c>
      <c r="PR19" t="s">
        <v>3781</v>
      </c>
      <c r="PS19" t="s">
        <v>3781</v>
      </c>
      <c r="PT19" t="s">
        <v>3781</v>
      </c>
      <c r="PU19" t="s">
        <v>3781</v>
      </c>
      <c r="PV19" t="s">
        <v>3781</v>
      </c>
      <c r="PW19" t="s">
        <v>3781</v>
      </c>
      <c r="PX19" t="s">
        <v>3781</v>
      </c>
      <c r="PY19" t="s">
        <v>3781</v>
      </c>
      <c r="PZ19" t="s">
        <v>3781</v>
      </c>
      <c r="QA19" t="s">
        <v>3781</v>
      </c>
      <c r="QB19" t="s">
        <v>3781</v>
      </c>
      <c r="QC19" t="s">
        <v>3781</v>
      </c>
      <c r="QD19" t="s">
        <v>3781</v>
      </c>
      <c r="QE19" t="s">
        <v>3781</v>
      </c>
      <c r="QF19" t="s">
        <v>3781</v>
      </c>
      <c r="QG19" t="s">
        <v>3781</v>
      </c>
      <c r="QH19" t="s">
        <v>3781</v>
      </c>
      <c r="QI19" t="s">
        <v>3781</v>
      </c>
      <c r="QJ19" t="s">
        <v>3781</v>
      </c>
      <c r="QK19" t="s">
        <v>3781</v>
      </c>
      <c r="QL19" t="s">
        <v>3781</v>
      </c>
      <c r="QM19" t="s">
        <v>3781</v>
      </c>
      <c r="QN19" t="s">
        <v>3781</v>
      </c>
      <c r="QO19" t="s">
        <v>3781</v>
      </c>
      <c r="QP19" t="s">
        <v>3781</v>
      </c>
      <c r="QQ19" t="s">
        <v>3781</v>
      </c>
      <c r="QR19" t="s">
        <v>3781</v>
      </c>
      <c r="QS19" t="s">
        <v>3781</v>
      </c>
      <c r="QT19" t="s">
        <v>1036</v>
      </c>
      <c r="QU19" t="s">
        <v>3781</v>
      </c>
      <c r="QV19" t="s">
        <v>3781</v>
      </c>
      <c r="QW19" t="s">
        <v>3781</v>
      </c>
      <c r="QX19" t="s">
        <v>3781</v>
      </c>
      <c r="QY19" t="s">
        <v>670</v>
      </c>
      <c r="QZ19" t="s">
        <v>3781</v>
      </c>
      <c r="RA19" t="s">
        <v>2074</v>
      </c>
      <c r="RB19" t="s">
        <v>3781</v>
      </c>
      <c r="RC19" t="s">
        <v>3781</v>
      </c>
      <c r="RD19" t="s">
        <v>3781</v>
      </c>
      <c r="RE19" t="s">
        <v>3781</v>
      </c>
      <c r="RF19" t="s">
        <v>3781</v>
      </c>
      <c r="RG19" t="s">
        <v>3781</v>
      </c>
      <c r="RH19" t="s">
        <v>3781</v>
      </c>
      <c r="RI19" t="s">
        <v>3781</v>
      </c>
      <c r="RJ19" t="s">
        <v>3781</v>
      </c>
      <c r="RK19" t="s">
        <v>3781</v>
      </c>
      <c r="RL19" t="s">
        <v>3781</v>
      </c>
      <c r="RM19" t="s">
        <v>3781</v>
      </c>
      <c r="RN19" t="s">
        <v>3781</v>
      </c>
      <c r="RO19" t="s">
        <v>3781</v>
      </c>
      <c r="RP19" t="s">
        <v>3781</v>
      </c>
      <c r="RQ19" t="s">
        <v>3781</v>
      </c>
      <c r="RR19" t="s">
        <v>3781</v>
      </c>
      <c r="RS19" t="s">
        <v>3781</v>
      </c>
      <c r="RT19" t="s">
        <v>3781</v>
      </c>
      <c r="RU19" t="s">
        <v>3781</v>
      </c>
      <c r="RV19" t="s">
        <v>3781</v>
      </c>
      <c r="RW19" t="s">
        <v>3781</v>
      </c>
      <c r="RX19" t="s">
        <v>3781</v>
      </c>
      <c r="RY19" t="s">
        <v>3781</v>
      </c>
      <c r="RZ19" t="s">
        <v>3781</v>
      </c>
      <c r="SA19" t="s">
        <v>3781</v>
      </c>
      <c r="SB19" t="s">
        <v>3781</v>
      </c>
      <c r="SC19" t="s">
        <v>3781</v>
      </c>
      <c r="SD19" t="s">
        <v>3781</v>
      </c>
      <c r="SE19" t="s">
        <v>3781</v>
      </c>
      <c r="SF19" t="s">
        <v>3781</v>
      </c>
      <c r="SG19" t="s">
        <v>3781</v>
      </c>
      <c r="SH19" t="s">
        <v>3781</v>
      </c>
      <c r="SI19" t="s">
        <v>3781</v>
      </c>
      <c r="SJ19" t="s">
        <v>3781</v>
      </c>
      <c r="SK19" t="s">
        <v>3781</v>
      </c>
      <c r="SL19" t="s">
        <v>3781</v>
      </c>
      <c r="SM19" t="s">
        <v>3781</v>
      </c>
      <c r="SN19" t="s">
        <v>3781</v>
      </c>
      <c r="SO19" t="s">
        <v>3781</v>
      </c>
      <c r="SP19" t="s">
        <v>3781</v>
      </c>
      <c r="SQ19" t="s">
        <v>3781</v>
      </c>
      <c r="SR19" t="s">
        <v>3781</v>
      </c>
      <c r="SS19" t="s">
        <v>3781</v>
      </c>
      <c r="ST19" t="s">
        <v>3781</v>
      </c>
      <c r="SU19" t="s">
        <v>3781</v>
      </c>
      <c r="SV19" t="s">
        <v>3781</v>
      </c>
      <c r="SW19" t="s">
        <v>3781</v>
      </c>
      <c r="SX19" t="s">
        <v>3781</v>
      </c>
      <c r="SY19" t="s">
        <v>3781</v>
      </c>
      <c r="SZ19" t="s">
        <v>3781</v>
      </c>
      <c r="TA19" t="s">
        <v>3781</v>
      </c>
      <c r="TB19" t="s">
        <v>3781</v>
      </c>
      <c r="TC19" t="s">
        <v>3781</v>
      </c>
      <c r="TD19" t="s">
        <v>3781</v>
      </c>
      <c r="TE19" t="s">
        <v>3781</v>
      </c>
      <c r="TF19" t="s">
        <v>3781</v>
      </c>
      <c r="TG19" t="s">
        <v>3781</v>
      </c>
      <c r="TH19" t="s">
        <v>3781</v>
      </c>
      <c r="TI19" t="s">
        <v>3781</v>
      </c>
      <c r="TJ19" t="s">
        <v>3781</v>
      </c>
      <c r="TK19" t="s">
        <v>3781</v>
      </c>
      <c r="TL19" t="s">
        <v>3781</v>
      </c>
    </row>
    <row r="20" spans="1:532" x14ac:dyDescent="0.3">
      <c r="A20" t="s">
        <v>3781</v>
      </c>
      <c r="B20" t="s">
        <v>3781</v>
      </c>
      <c r="C20" t="s">
        <v>3781</v>
      </c>
      <c r="D20" t="s">
        <v>3781</v>
      </c>
      <c r="E20" t="s">
        <v>3781</v>
      </c>
      <c r="F20" t="s">
        <v>3781</v>
      </c>
      <c r="G20" t="s">
        <v>3781</v>
      </c>
      <c r="H20" t="s">
        <v>3781</v>
      </c>
      <c r="I20" t="s">
        <v>3781</v>
      </c>
      <c r="J20" t="s">
        <v>3781</v>
      </c>
      <c r="K20" t="s">
        <v>3781</v>
      </c>
      <c r="L20" t="s">
        <v>3781</v>
      </c>
      <c r="M20" t="s">
        <v>3781</v>
      </c>
      <c r="N20" t="s">
        <v>3781</v>
      </c>
      <c r="O20" t="s">
        <v>3781</v>
      </c>
      <c r="P20" t="s">
        <v>3781</v>
      </c>
      <c r="Q20" t="s">
        <v>3781</v>
      </c>
      <c r="R20" t="s">
        <v>3781</v>
      </c>
      <c r="S20" t="s">
        <v>3781</v>
      </c>
      <c r="T20" t="s">
        <v>3781</v>
      </c>
      <c r="U20" t="s">
        <v>3781</v>
      </c>
      <c r="V20" t="s">
        <v>3781</v>
      </c>
      <c r="W20" t="s">
        <v>3781</v>
      </c>
      <c r="X20" t="s">
        <v>3781</v>
      </c>
      <c r="Y20" t="s">
        <v>3781</v>
      </c>
      <c r="Z20" t="s">
        <v>3781</v>
      </c>
      <c r="AA20" t="s">
        <v>3781</v>
      </c>
      <c r="AB20" t="s">
        <v>3781</v>
      </c>
      <c r="AC20" t="s">
        <v>3781</v>
      </c>
      <c r="AD20" t="s">
        <v>3781</v>
      </c>
      <c r="AE20" t="s">
        <v>3781</v>
      </c>
      <c r="AF20" t="s">
        <v>3781</v>
      </c>
      <c r="AG20" t="s">
        <v>3781</v>
      </c>
      <c r="AH20" t="s">
        <v>3781</v>
      </c>
      <c r="AI20" t="s">
        <v>3781</v>
      </c>
      <c r="AJ20" t="s">
        <v>3781</v>
      </c>
      <c r="AK20" t="s">
        <v>3781</v>
      </c>
      <c r="AL20" t="s">
        <v>3781</v>
      </c>
      <c r="AM20" t="s">
        <v>3781</v>
      </c>
      <c r="AN20" t="s">
        <v>3781</v>
      </c>
      <c r="AO20" t="s">
        <v>3781</v>
      </c>
      <c r="AP20" t="s">
        <v>3781</v>
      </c>
      <c r="AQ20" t="s">
        <v>3781</v>
      </c>
      <c r="AR20" t="s">
        <v>3781</v>
      </c>
      <c r="AS20" t="s">
        <v>3781</v>
      </c>
      <c r="AT20" t="s">
        <v>3781</v>
      </c>
      <c r="AU20" t="s">
        <v>3781</v>
      </c>
      <c r="AV20" t="s">
        <v>3781</v>
      </c>
      <c r="AW20" t="s">
        <v>3781</v>
      </c>
      <c r="AX20" t="s">
        <v>3781</v>
      </c>
      <c r="AY20" t="s">
        <v>3781</v>
      </c>
      <c r="AZ20" t="s">
        <v>3781</v>
      </c>
      <c r="BA20" t="s">
        <v>3781</v>
      </c>
      <c r="BB20" t="s">
        <v>3781</v>
      </c>
      <c r="BC20" t="s">
        <v>3781</v>
      </c>
      <c r="BD20" t="s">
        <v>3781</v>
      </c>
      <c r="BE20" t="s">
        <v>3781</v>
      </c>
      <c r="BF20" t="s">
        <v>3781</v>
      </c>
      <c r="BG20" t="s">
        <v>3781</v>
      </c>
      <c r="BH20" t="s">
        <v>3781</v>
      </c>
      <c r="BI20" t="s">
        <v>3781</v>
      </c>
      <c r="BJ20" t="s">
        <v>3781</v>
      </c>
      <c r="BK20" t="s">
        <v>3781</v>
      </c>
      <c r="BL20" t="s">
        <v>3781</v>
      </c>
      <c r="BM20" t="s">
        <v>3781</v>
      </c>
      <c r="BN20" t="s">
        <v>3781</v>
      </c>
      <c r="BO20" t="s">
        <v>3781</v>
      </c>
      <c r="BP20" t="s">
        <v>3781</v>
      </c>
      <c r="BQ20" t="s">
        <v>3781</v>
      </c>
      <c r="BR20" t="s">
        <v>3781</v>
      </c>
      <c r="BS20" t="s">
        <v>3781</v>
      </c>
      <c r="BT20" t="s">
        <v>3781</v>
      </c>
      <c r="BU20" t="s">
        <v>3781</v>
      </c>
      <c r="BV20" t="s">
        <v>3781</v>
      </c>
      <c r="BW20" t="s">
        <v>3781</v>
      </c>
      <c r="BX20" t="s">
        <v>3781</v>
      </c>
      <c r="BY20" t="s">
        <v>3781</v>
      </c>
      <c r="BZ20" t="s">
        <v>3781</v>
      </c>
      <c r="CA20" t="s">
        <v>3781</v>
      </c>
      <c r="CB20" t="s">
        <v>3781</v>
      </c>
      <c r="CC20" t="s">
        <v>3781</v>
      </c>
      <c r="CD20" t="s">
        <v>3781</v>
      </c>
      <c r="CE20" t="s">
        <v>3781</v>
      </c>
      <c r="CF20" t="s">
        <v>3781</v>
      </c>
      <c r="CG20" t="s">
        <v>3781</v>
      </c>
      <c r="CH20" t="s">
        <v>3781</v>
      </c>
      <c r="CI20" t="s">
        <v>3781</v>
      </c>
      <c r="CJ20" t="s">
        <v>3781</v>
      </c>
      <c r="CK20" t="s">
        <v>3781</v>
      </c>
      <c r="CL20" t="s">
        <v>639</v>
      </c>
      <c r="CM20" t="s">
        <v>3781</v>
      </c>
      <c r="CN20" t="s">
        <v>3781</v>
      </c>
      <c r="CO20" t="s">
        <v>3781</v>
      </c>
      <c r="CP20" t="s">
        <v>3781</v>
      </c>
      <c r="CQ20" t="s">
        <v>3781</v>
      </c>
      <c r="CR20" t="s">
        <v>3781</v>
      </c>
      <c r="CS20" t="s">
        <v>3781</v>
      </c>
      <c r="CT20" t="s">
        <v>3781</v>
      </c>
      <c r="CU20" t="s">
        <v>3781</v>
      </c>
      <c r="CV20" t="s">
        <v>3781</v>
      </c>
      <c r="CW20" t="s">
        <v>3781</v>
      </c>
      <c r="CX20" t="s">
        <v>3781</v>
      </c>
      <c r="CY20" t="s">
        <v>3781</v>
      </c>
      <c r="CZ20" t="s">
        <v>3781</v>
      </c>
      <c r="DA20" t="s">
        <v>3781</v>
      </c>
      <c r="DB20" t="s">
        <v>3781</v>
      </c>
      <c r="DC20" t="s">
        <v>3781</v>
      </c>
      <c r="DD20" t="s">
        <v>3781</v>
      </c>
      <c r="DE20" t="s">
        <v>3781</v>
      </c>
      <c r="DF20" t="s">
        <v>3781</v>
      </c>
      <c r="DG20" t="s">
        <v>3781</v>
      </c>
      <c r="DH20" t="s">
        <v>3781</v>
      </c>
      <c r="DI20" t="s">
        <v>3781</v>
      </c>
      <c r="DJ20" t="s">
        <v>3781</v>
      </c>
      <c r="DK20" t="s">
        <v>3781</v>
      </c>
      <c r="DL20" t="s">
        <v>3781</v>
      </c>
      <c r="DM20" t="s">
        <v>3781</v>
      </c>
      <c r="DN20" t="s">
        <v>3781</v>
      </c>
      <c r="DO20" t="s">
        <v>3781</v>
      </c>
      <c r="DP20" t="s">
        <v>3781</v>
      </c>
      <c r="DQ20" t="s">
        <v>3781</v>
      </c>
      <c r="DR20" t="s">
        <v>3781</v>
      </c>
      <c r="DS20" t="s">
        <v>3781</v>
      </c>
      <c r="DT20" t="s">
        <v>3781</v>
      </c>
      <c r="DU20" t="s">
        <v>3781</v>
      </c>
      <c r="DV20" t="s">
        <v>3781</v>
      </c>
      <c r="DW20" t="s">
        <v>3781</v>
      </c>
      <c r="DX20" t="s">
        <v>3781</v>
      </c>
      <c r="DY20" t="s">
        <v>3781</v>
      </c>
      <c r="DZ20" t="s">
        <v>3781</v>
      </c>
      <c r="EA20" t="s">
        <v>3781</v>
      </c>
      <c r="EB20" t="s">
        <v>3781</v>
      </c>
      <c r="EC20" t="s">
        <v>3781</v>
      </c>
      <c r="ED20" t="s">
        <v>3781</v>
      </c>
      <c r="EE20" t="s">
        <v>3781</v>
      </c>
      <c r="EF20" t="s">
        <v>3781</v>
      </c>
      <c r="EG20" t="s">
        <v>3781</v>
      </c>
      <c r="EH20" t="s">
        <v>3781</v>
      </c>
      <c r="EI20" t="s">
        <v>3781</v>
      </c>
      <c r="EJ20" t="s">
        <v>3781</v>
      </c>
      <c r="EK20" t="s">
        <v>3781</v>
      </c>
      <c r="EL20" t="s">
        <v>3781</v>
      </c>
      <c r="EM20" t="s">
        <v>3781</v>
      </c>
      <c r="EN20" t="s">
        <v>3781</v>
      </c>
      <c r="EO20" t="s">
        <v>3781</v>
      </c>
      <c r="EP20" t="s">
        <v>3781</v>
      </c>
      <c r="EQ20" t="s">
        <v>3781</v>
      </c>
      <c r="ER20" t="s">
        <v>3781</v>
      </c>
      <c r="ES20" t="s">
        <v>3781</v>
      </c>
      <c r="ET20" t="s">
        <v>3781</v>
      </c>
      <c r="EU20" t="s">
        <v>3781</v>
      </c>
      <c r="EV20" t="s">
        <v>3781</v>
      </c>
      <c r="EW20" t="s">
        <v>3781</v>
      </c>
      <c r="EX20" t="s">
        <v>3781</v>
      </c>
      <c r="EY20" t="s">
        <v>3781</v>
      </c>
      <c r="EZ20" t="s">
        <v>3781</v>
      </c>
      <c r="FA20" t="s">
        <v>3781</v>
      </c>
      <c r="FB20" t="s">
        <v>3781</v>
      </c>
      <c r="FC20" t="s">
        <v>3781</v>
      </c>
      <c r="FD20" t="s">
        <v>3781</v>
      </c>
      <c r="FE20" t="s">
        <v>3781</v>
      </c>
      <c r="FF20" t="s">
        <v>3781</v>
      </c>
      <c r="FG20" t="s">
        <v>3781</v>
      </c>
      <c r="FH20" t="s">
        <v>3781</v>
      </c>
      <c r="FI20" t="s">
        <v>3781</v>
      </c>
      <c r="FJ20" t="s">
        <v>3781</v>
      </c>
      <c r="FK20" t="s">
        <v>3781</v>
      </c>
      <c r="FL20" t="s">
        <v>3781</v>
      </c>
      <c r="FM20" t="s">
        <v>3781</v>
      </c>
      <c r="FN20" t="s">
        <v>3781</v>
      </c>
      <c r="FO20" t="s">
        <v>3781</v>
      </c>
      <c r="FP20" t="s">
        <v>3781</v>
      </c>
      <c r="FQ20" t="s">
        <v>3781</v>
      </c>
      <c r="FR20" t="s">
        <v>3781</v>
      </c>
      <c r="FS20" t="s">
        <v>3781</v>
      </c>
      <c r="FT20" t="s">
        <v>3781</v>
      </c>
      <c r="FU20" t="s">
        <v>3781</v>
      </c>
      <c r="FV20" t="s">
        <v>3781</v>
      </c>
      <c r="FW20" t="s">
        <v>3781</v>
      </c>
      <c r="FX20" t="s">
        <v>3781</v>
      </c>
      <c r="FY20" t="s">
        <v>3781</v>
      </c>
      <c r="FZ20" t="s">
        <v>3781</v>
      </c>
      <c r="GA20" t="s">
        <v>3781</v>
      </c>
      <c r="GB20" t="s">
        <v>3781</v>
      </c>
      <c r="GC20" t="s">
        <v>3781</v>
      </c>
      <c r="GD20" t="s">
        <v>3781</v>
      </c>
      <c r="GE20" t="s">
        <v>3781</v>
      </c>
      <c r="GF20" t="s">
        <v>3781</v>
      </c>
      <c r="GG20" t="s">
        <v>3781</v>
      </c>
      <c r="GH20" t="s">
        <v>3781</v>
      </c>
      <c r="GI20" t="s">
        <v>3781</v>
      </c>
      <c r="GJ20" t="s">
        <v>3781</v>
      </c>
      <c r="GK20" t="s">
        <v>3781</v>
      </c>
      <c r="GL20" t="s">
        <v>3781</v>
      </c>
      <c r="GM20" t="s">
        <v>3781</v>
      </c>
      <c r="GN20" t="s">
        <v>3781</v>
      </c>
      <c r="GO20" t="s">
        <v>3781</v>
      </c>
      <c r="GP20" t="s">
        <v>3781</v>
      </c>
      <c r="GQ20" t="s">
        <v>3781</v>
      </c>
      <c r="GR20" t="s">
        <v>3781</v>
      </c>
      <c r="GS20" t="s">
        <v>3781</v>
      </c>
      <c r="GT20" t="s">
        <v>3781</v>
      </c>
      <c r="GU20" t="s">
        <v>3781</v>
      </c>
      <c r="GV20" t="s">
        <v>3781</v>
      </c>
      <c r="GW20" t="s">
        <v>3781</v>
      </c>
      <c r="GX20" t="s">
        <v>3781</v>
      </c>
      <c r="GY20" t="s">
        <v>3781</v>
      </c>
      <c r="GZ20" t="s">
        <v>3781</v>
      </c>
      <c r="HA20" t="s">
        <v>1213</v>
      </c>
      <c r="HB20" t="s">
        <v>3781</v>
      </c>
      <c r="HC20" t="s">
        <v>3781</v>
      </c>
      <c r="HD20" t="s">
        <v>3781</v>
      </c>
      <c r="HE20" t="s">
        <v>3781</v>
      </c>
      <c r="HF20" s="3"/>
      <c r="HG20" t="s">
        <v>3781</v>
      </c>
      <c r="HH20" t="s">
        <v>3781</v>
      </c>
      <c r="HI20" s="3"/>
      <c r="HJ20" t="s">
        <v>3781</v>
      </c>
      <c r="HK20" t="s">
        <v>3781</v>
      </c>
      <c r="HL20" t="s">
        <v>3781</v>
      </c>
      <c r="HM20" t="s">
        <v>3781</v>
      </c>
      <c r="HN20" t="s">
        <v>1258</v>
      </c>
      <c r="HO20" t="s">
        <v>3781</v>
      </c>
      <c r="HP20" t="s">
        <v>3781</v>
      </c>
      <c r="HQ20" t="s">
        <v>3781</v>
      </c>
      <c r="HR20" t="s">
        <v>3781</v>
      </c>
      <c r="HS20" t="s">
        <v>3781</v>
      </c>
      <c r="HT20" t="s">
        <v>3781</v>
      </c>
      <c r="HU20" t="s">
        <v>3781</v>
      </c>
      <c r="HV20" t="s">
        <v>3781</v>
      </c>
      <c r="HW20" t="s">
        <v>3781</v>
      </c>
      <c r="HX20" t="s">
        <v>3781</v>
      </c>
      <c r="HY20" t="s">
        <v>3781</v>
      </c>
      <c r="HZ20" t="s">
        <v>3781</v>
      </c>
      <c r="IA20" t="s">
        <v>3781</v>
      </c>
      <c r="IB20" t="s">
        <v>3781</v>
      </c>
      <c r="IC20" t="s">
        <v>3781</v>
      </c>
      <c r="ID20" t="s">
        <v>3781</v>
      </c>
      <c r="IE20" t="s">
        <v>3781</v>
      </c>
      <c r="IF20" t="s">
        <v>3781</v>
      </c>
      <c r="IG20" t="s">
        <v>3781</v>
      </c>
      <c r="IH20" t="s">
        <v>3781</v>
      </c>
      <c r="II20" t="s">
        <v>3781</v>
      </c>
      <c r="IJ20" t="s">
        <v>3781</v>
      </c>
      <c r="IK20" t="s">
        <v>3781</v>
      </c>
      <c r="IL20" t="s">
        <v>3781</v>
      </c>
      <c r="IM20" t="s">
        <v>3781</v>
      </c>
      <c r="IN20" t="s">
        <v>3781</v>
      </c>
      <c r="IO20" t="s">
        <v>3781</v>
      </c>
      <c r="IP20" t="s">
        <v>3781</v>
      </c>
      <c r="IQ20" t="s">
        <v>3781</v>
      </c>
      <c r="IR20" s="3"/>
      <c r="IS20" t="s">
        <v>3781</v>
      </c>
      <c r="IT20" t="s">
        <v>3781</v>
      </c>
      <c r="IU20" t="s">
        <v>1171</v>
      </c>
      <c r="IV20" t="s">
        <v>3781</v>
      </c>
      <c r="IW20" t="s">
        <v>3781</v>
      </c>
      <c r="IX20" t="s">
        <v>3781</v>
      </c>
      <c r="IY20" t="s">
        <v>3781</v>
      </c>
      <c r="IZ20" t="s">
        <v>3781</v>
      </c>
      <c r="JA20" t="s">
        <v>3781</v>
      </c>
      <c r="JB20" t="s">
        <v>3781</v>
      </c>
      <c r="JC20" t="s">
        <v>3781</v>
      </c>
      <c r="JD20" t="s">
        <v>3781</v>
      </c>
      <c r="JE20" t="s">
        <v>3781</v>
      </c>
      <c r="JF20" t="s">
        <v>3781</v>
      </c>
      <c r="JG20" t="s">
        <v>3781</v>
      </c>
      <c r="JH20" t="s">
        <v>3781</v>
      </c>
      <c r="JI20" t="s">
        <v>3781</v>
      </c>
      <c r="JJ20" t="s">
        <v>3781</v>
      </c>
      <c r="JK20" t="s">
        <v>3781</v>
      </c>
      <c r="JL20" t="s">
        <v>3781</v>
      </c>
      <c r="JM20" t="s">
        <v>3781</v>
      </c>
      <c r="JN20" t="s">
        <v>3781</v>
      </c>
      <c r="JO20" t="s">
        <v>3781</v>
      </c>
      <c r="JP20" t="s">
        <v>3781</v>
      </c>
      <c r="JQ20" t="s">
        <v>3781</v>
      </c>
      <c r="JR20" t="s">
        <v>3781</v>
      </c>
      <c r="JS20" t="s">
        <v>3781</v>
      </c>
      <c r="JT20" t="s">
        <v>3781</v>
      </c>
      <c r="JU20" t="s">
        <v>3781</v>
      </c>
      <c r="JV20" t="s">
        <v>3781</v>
      </c>
      <c r="JW20" t="s">
        <v>3781</v>
      </c>
      <c r="JX20" t="s">
        <v>3781</v>
      </c>
      <c r="JY20" t="s">
        <v>3781</v>
      </c>
      <c r="JZ20" t="s">
        <v>3781</v>
      </c>
      <c r="KA20" t="s">
        <v>3781</v>
      </c>
      <c r="KB20" t="s">
        <v>3781</v>
      </c>
      <c r="KC20" t="s">
        <v>3781</v>
      </c>
      <c r="KD20" t="s">
        <v>3781</v>
      </c>
      <c r="KE20" t="s">
        <v>3781</v>
      </c>
      <c r="KF20" t="s">
        <v>3781</v>
      </c>
      <c r="KG20" t="s">
        <v>3781</v>
      </c>
      <c r="KH20" t="s">
        <v>3781</v>
      </c>
      <c r="KI20" t="s">
        <v>3781</v>
      </c>
      <c r="KJ20" t="s">
        <v>3781</v>
      </c>
      <c r="KK20" t="s">
        <v>3781</v>
      </c>
      <c r="KL20" t="s">
        <v>3781</v>
      </c>
      <c r="KM20" t="s">
        <v>3781</v>
      </c>
      <c r="KN20" t="s">
        <v>3781</v>
      </c>
      <c r="KO20" t="s">
        <v>3781</v>
      </c>
      <c r="KP20" t="s">
        <v>3781</v>
      </c>
      <c r="KQ20" t="s">
        <v>3781</v>
      </c>
      <c r="KR20" t="s">
        <v>3781</v>
      </c>
      <c r="KS20" t="s">
        <v>3781</v>
      </c>
      <c r="KT20" t="s">
        <v>3781</v>
      </c>
      <c r="KU20" t="s">
        <v>3781</v>
      </c>
      <c r="KV20" t="s">
        <v>3781</v>
      </c>
      <c r="KW20" t="s">
        <v>3781</v>
      </c>
      <c r="KX20" t="s">
        <v>3781</v>
      </c>
      <c r="KY20" t="s">
        <v>3781</v>
      </c>
      <c r="KZ20" t="s">
        <v>3781</v>
      </c>
      <c r="LA20" t="s">
        <v>3781</v>
      </c>
      <c r="LB20" t="s">
        <v>3781</v>
      </c>
      <c r="LC20" t="s">
        <v>3781</v>
      </c>
      <c r="LD20" t="s">
        <v>3781</v>
      </c>
      <c r="LE20" t="s">
        <v>3781</v>
      </c>
      <c r="LF20" t="s">
        <v>3781</v>
      </c>
      <c r="LG20" t="s">
        <v>3781</v>
      </c>
      <c r="LH20" t="s">
        <v>3781</v>
      </c>
      <c r="LI20" t="s">
        <v>3781</v>
      </c>
      <c r="LJ20" t="s">
        <v>3781</v>
      </c>
      <c r="LK20" t="s">
        <v>3781</v>
      </c>
      <c r="LL20" t="s">
        <v>3781</v>
      </c>
      <c r="LM20" t="s">
        <v>3781</v>
      </c>
      <c r="LN20" t="s">
        <v>3781</v>
      </c>
      <c r="LO20" t="s">
        <v>3781</v>
      </c>
      <c r="LP20" t="s">
        <v>3781</v>
      </c>
      <c r="LQ20" t="s">
        <v>3781</v>
      </c>
      <c r="LR20" t="s">
        <v>3781</v>
      </c>
      <c r="LS20" t="s">
        <v>3781</v>
      </c>
      <c r="LT20" t="s">
        <v>3781</v>
      </c>
      <c r="LU20" t="s">
        <v>3781</v>
      </c>
      <c r="LV20" t="s">
        <v>3781</v>
      </c>
      <c r="LW20" t="s">
        <v>3781</v>
      </c>
      <c r="LX20" t="s">
        <v>3781</v>
      </c>
      <c r="LY20" t="s">
        <v>3781</v>
      </c>
      <c r="LZ20" t="s">
        <v>3781</v>
      </c>
      <c r="MA20" t="s">
        <v>3781</v>
      </c>
      <c r="MB20" t="s">
        <v>3781</v>
      </c>
      <c r="MC20" t="s">
        <v>3781</v>
      </c>
      <c r="MD20" t="s">
        <v>3781</v>
      </c>
      <c r="ME20" t="s">
        <v>852</v>
      </c>
      <c r="MF20" t="s">
        <v>3781</v>
      </c>
      <c r="MG20" t="s">
        <v>3781</v>
      </c>
      <c r="MH20" t="s">
        <v>3781</v>
      </c>
      <c r="MI20" t="s">
        <v>3781</v>
      </c>
      <c r="MJ20" t="s">
        <v>3781</v>
      </c>
      <c r="MK20" t="s">
        <v>3781</v>
      </c>
      <c r="ML20" t="s">
        <v>3781</v>
      </c>
      <c r="MM20" t="s">
        <v>3781</v>
      </c>
      <c r="MN20" t="s">
        <v>3781</v>
      </c>
      <c r="MO20" t="s">
        <v>3781</v>
      </c>
      <c r="MP20" t="s">
        <v>3781</v>
      </c>
      <c r="MQ20" t="s">
        <v>3781</v>
      </c>
      <c r="MR20" t="s">
        <v>3781</v>
      </c>
      <c r="MS20" t="s">
        <v>3781</v>
      </c>
      <c r="MT20" t="s">
        <v>3781</v>
      </c>
      <c r="MU20" t="s">
        <v>3781</v>
      </c>
      <c r="MV20" t="s">
        <v>3781</v>
      </c>
      <c r="MW20" t="s">
        <v>3781</v>
      </c>
      <c r="MX20" t="s">
        <v>3781</v>
      </c>
      <c r="MY20" t="s">
        <v>3781</v>
      </c>
      <c r="MZ20" t="s">
        <v>3781</v>
      </c>
      <c r="NA20" t="s">
        <v>3781</v>
      </c>
      <c r="NB20" t="s">
        <v>3781</v>
      </c>
      <c r="NC20" t="s">
        <v>3781</v>
      </c>
      <c r="ND20" t="s">
        <v>3781</v>
      </c>
      <c r="NE20" t="s">
        <v>3781</v>
      </c>
      <c r="NF20" t="s">
        <v>3781</v>
      </c>
      <c r="NG20" t="s">
        <v>3781</v>
      </c>
      <c r="NH20" t="s">
        <v>3781</v>
      </c>
      <c r="NI20" s="3"/>
      <c r="NJ20" t="s">
        <v>3781</v>
      </c>
      <c r="NK20" t="s">
        <v>3781</v>
      </c>
      <c r="NL20" s="3" t="s">
        <v>1562</v>
      </c>
      <c r="NM20" t="s">
        <v>3781</v>
      </c>
      <c r="NN20" t="s">
        <v>3781</v>
      </c>
      <c r="NO20" t="s">
        <v>3781</v>
      </c>
      <c r="NP20" t="s">
        <v>3781</v>
      </c>
      <c r="NQ20" t="s">
        <v>3781</v>
      </c>
      <c r="NR20" t="s">
        <v>3781</v>
      </c>
      <c r="NS20" t="s">
        <v>3781</v>
      </c>
      <c r="NT20" t="s">
        <v>3781</v>
      </c>
      <c r="NU20" t="s">
        <v>3781</v>
      </c>
      <c r="NV20" t="s">
        <v>3781</v>
      </c>
      <c r="NW20" t="s">
        <v>3781</v>
      </c>
      <c r="NX20" t="s">
        <v>3781</v>
      </c>
      <c r="NY20" t="s">
        <v>3781</v>
      </c>
      <c r="NZ20" t="s">
        <v>3781</v>
      </c>
      <c r="OA20" t="s">
        <v>3781</v>
      </c>
      <c r="OB20" t="s">
        <v>3781</v>
      </c>
      <c r="OC20" t="s">
        <v>3781</v>
      </c>
      <c r="OD20" t="s">
        <v>3781</v>
      </c>
      <c r="OE20" t="s">
        <v>3781</v>
      </c>
      <c r="OF20" t="s">
        <v>3781</v>
      </c>
      <c r="OG20" t="s">
        <v>3781</v>
      </c>
      <c r="OH20" t="s">
        <v>3781</v>
      </c>
      <c r="OI20" t="s">
        <v>3781</v>
      </c>
      <c r="OJ20" t="s">
        <v>3781</v>
      </c>
      <c r="OK20" t="s">
        <v>3781</v>
      </c>
      <c r="OL20" t="s">
        <v>3781</v>
      </c>
      <c r="OM20" t="s">
        <v>3781</v>
      </c>
      <c r="ON20" t="s">
        <v>3781</v>
      </c>
      <c r="OO20" t="s">
        <v>3781</v>
      </c>
      <c r="OP20" t="s">
        <v>3781</v>
      </c>
      <c r="OQ20" t="s">
        <v>3781</v>
      </c>
      <c r="OR20" t="s">
        <v>3781</v>
      </c>
      <c r="OS20" t="s">
        <v>3781</v>
      </c>
      <c r="OT20" t="s">
        <v>3781</v>
      </c>
      <c r="OU20" t="s">
        <v>3781</v>
      </c>
      <c r="OV20" t="s">
        <v>3781</v>
      </c>
      <c r="OW20" t="s">
        <v>3781</v>
      </c>
      <c r="OX20" t="s">
        <v>3781</v>
      </c>
      <c r="OY20" t="s">
        <v>3781</v>
      </c>
      <c r="OZ20" t="s">
        <v>3781</v>
      </c>
      <c r="PA20" t="s">
        <v>3781</v>
      </c>
      <c r="PB20" t="s">
        <v>3781</v>
      </c>
      <c r="PC20" t="s">
        <v>3781</v>
      </c>
      <c r="PD20" t="s">
        <v>3781</v>
      </c>
      <c r="PE20" t="s">
        <v>1815</v>
      </c>
      <c r="PF20" t="s">
        <v>3781</v>
      </c>
      <c r="PG20" t="s">
        <v>3781</v>
      </c>
      <c r="PH20" t="s">
        <v>3781</v>
      </c>
      <c r="PI20" t="s">
        <v>3781</v>
      </c>
      <c r="PJ20" t="s">
        <v>3781</v>
      </c>
      <c r="PK20" t="s">
        <v>3781</v>
      </c>
      <c r="PL20" t="s">
        <v>3781</v>
      </c>
      <c r="PM20" t="s">
        <v>3781</v>
      </c>
      <c r="PN20" t="s">
        <v>3781</v>
      </c>
      <c r="PO20" t="s">
        <v>3781</v>
      </c>
      <c r="PP20" t="s">
        <v>3781</v>
      </c>
      <c r="PQ20" t="s">
        <v>3781</v>
      </c>
      <c r="PR20" t="s">
        <v>3781</v>
      </c>
      <c r="PS20" t="s">
        <v>3781</v>
      </c>
      <c r="PT20" t="s">
        <v>3781</v>
      </c>
      <c r="PU20" t="s">
        <v>3781</v>
      </c>
      <c r="PV20" t="s">
        <v>3781</v>
      </c>
      <c r="PW20" t="s">
        <v>3781</v>
      </c>
      <c r="PX20" t="s">
        <v>3781</v>
      </c>
      <c r="PY20" t="s">
        <v>3781</v>
      </c>
      <c r="PZ20" t="s">
        <v>3781</v>
      </c>
      <c r="QA20" t="s">
        <v>3781</v>
      </c>
      <c r="QB20" t="s">
        <v>3781</v>
      </c>
      <c r="QC20" t="s">
        <v>3781</v>
      </c>
      <c r="QD20" t="s">
        <v>3781</v>
      </c>
      <c r="QE20" t="s">
        <v>3781</v>
      </c>
      <c r="QF20" t="s">
        <v>3781</v>
      </c>
      <c r="QG20" t="s">
        <v>3781</v>
      </c>
      <c r="QH20" t="s">
        <v>3781</v>
      </c>
      <c r="QI20" t="s">
        <v>3781</v>
      </c>
      <c r="QJ20" t="s">
        <v>3781</v>
      </c>
      <c r="QK20" t="s">
        <v>3781</v>
      </c>
      <c r="QL20" t="s">
        <v>3781</v>
      </c>
      <c r="QM20" t="s">
        <v>3781</v>
      </c>
      <c r="QN20" t="s">
        <v>3781</v>
      </c>
      <c r="QO20" t="s">
        <v>3781</v>
      </c>
      <c r="QP20" t="s">
        <v>3781</v>
      </c>
      <c r="QQ20" t="s">
        <v>3781</v>
      </c>
      <c r="QR20" t="s">
        <v>3781</v>
      </c>
      <c r="QS20" t="s">
        <v>3781</v>
      </c>
      <c r="QT20" t="s">
        <v>1034</v>
      </c>
      <c r="QU20" t="s">
        <v>3781</v>
      </c>
      <c r="QV20" t="s">
        <v>3781</v>
      </c>
      <c r="QW20" t="s">
        <v>3781</v>
      </c>
      <c r="QX20" t="s">
        <v>3781</v>
      </c>
      <c r="QY20" t="s">
        <v>3781</v>
      </c>
      <c r="QZ20" t="s">
        <v>3781</v>
      </c>
      <c r="RA20" t="s">
        <v>2084</v>
      </c>
      <c r="RB20" t="s">
        <v>3781</v>
      </c>
      <c r="RC20" t="s">
        <v>3781</v>
      </c>
      <c r="RD20" t="s">
        <v>3781</v>
      </c>
      <c r="RE20" t="s">
        <v>3781</v>
      </c>
      <c r="RF20" t="s">
        <v>3781</v>
      </c>
      <c r="RG20" t="s">
        <v>3781</v>
      </c>
      <c r="RH20" t="s">
        <v>3781</v>
      </c>
      <c r="RI20" t="s">
        <v>3781</v>
      </c>
      <c r="RJ20" t="s">
        <v>3781</v>
      </c>
      <c r="RK20" t="s">
        <v>3781</v>
      </c>
      <c r="RL20" t="s">
        <v>3781</v>
      </c>
      <c r="RM20" t="s">
        <v>3781</v>
      </c>
      <c r="RN20" t="s">
        <v>3781</v>
      </c>
      <c r="RO20" t="s">
        <v>3781</v>
      </c>
      <c r="RP20" t="s">
        <v>3781</v>
      </c>
      <c r="RQ20" t="s">
        <v>3781</v>
      </c>
      <c r="RR20" t="s">
        <v>3781</v>
      </c>
      <c r="RS20" t="s">
        <v>3781</v>
      </c>
      <c r="RT20" t="s">
        <v>3781</v>
      </c>
      <c r="RU20" t="s">
        <v>3781</v>
      </c>
      <c r="RV20" t="s">
        <v>3781</v>
      </c>
      <c r="RW20" t="s">
        <v>3781</v>
      </c>
      <c r="RX20" t="s">
        <v>3781</v>
      </c>
      <c r="RY20" t="s">
        <v>3781</v>
      </c>
      <c r="RZ20" t="s">
        <v>3781</v>
      </c>
      <c r="SA20" t="s">
        <v>3781</v>
      </c>
      <c r="SB20" t="s">
        <v>3781</v>
      </c>
      <c r="SC20" t="s">
        <v>3781</v>
      </c>
      <c r="SD20" t="s">
        <v>3781</v>
      </c>
      <c r="SE20" t="s">
        <v>3781</v>
      </c>
      <c r="SF20" t="s">
        <v>3781</v>
      </c>
      <c r="SG20" t="s">
        <v>3781</v>
      </c>
      <c r="SH20" t="s">
        <v>3781</v>
      </c>
      <c r="SI20" t="s">
        <v>3781</v>
      </c>
      <c r="SJ20" t="s">
        <v>3781</v>
      </c>
      <c r="SK20" t="s">
        <v>3781</v>
      </c>
      <c r="SL20" t="s">
        <v>3781</v>
      </c>
      <c r="SM20" t="s">
        <v>3781</v>
      </c>
      <c r="SN20" t="s">
        <v>3781</v>
      </c>
      <c r="SO20" t="s">
        <v>3781</v>
      </c>
      <c r="SP20" t="s">
        <v>3781</v>
      </c>
      <c r="SQ20" t="s">
        <v>3781</v>
      </c>
      <c r="SR20" t="s">
        <v>3781</v>
      </c>
      <c r="SS20" t="s">
        <v>3781</v>
      </c>
      <c r="ST20" t="s">
        <v>3781</v>
      </c>
      <c r="SU20" t="s">
        <v>3781</v>
      </c>
      <c r="SV20" t="s">
        <v>3781</v>
      </c>
      <c r="SW20" t="s">
        <v>3781</v>
      </c>
      <c r="SX20" t="s">
        <v>3781</v>
      </c>
      <c r="SY20" t="s">
        <v>3781</v>
      </c>
      <c r="SZ20" t="s">
        <v>3781</v>
      </c>
      <c r="TA20" t="s">
        <v>3781</v>
      </c>
      <c r="TB20" t="s">
        <v>3781</v>
      </c>
      <c r="TC20" t="s">
        <v>3781</v>
      </c>
      <c r="TD20" t="s">
        <v>3781</v>
      </c>
      <c r="TE20" t="s">
        <v>3781</v>
      </c>
      <c r="TF20" t="s">
        <v>3781</v>
      </c>
      <c r="TG20" t="s">
        <v>3781</v>
      </c>
      <c r="TH20" t="s">
        <v>3781</v>
      </c>
      <c r="TI20" t="s">
        <v>3781</v>
      </c>
      <c r="TJ20" t="s">
        <v>3781</v>
      </c>
      <c r="TK20" t="s">
        <v>3781</v>
      </c>
      <c r="TL20" t="s">
        <v>3781</v>
      </c>
    </row>
    <row r="21" spans="1:532" x14ac:dyDescent="0.3">
      <c r="A21" t="s">
        <v>3781</v>
      </c>
      <c r="B21" t="s">
        <v>3781</v>
      </c>
      <c r="C21" t="s">
        <v>3781</v>
      </c>
      <c r="D21" t="s">
        <v>3781</v>
      </c>
      <c r="E21" t="s">
        <v>3781</v>
      </c>
      <c r="F21" t="s">
        <v>3781</v>
      </c>
      <c r="G21" t="s">
        <v>3781</v>
      </c>
      <c r="H21" t="s">
        <v>3781</v>
      </c>
      <c r="I21" t="s">
        <v>3781</v>
      </c>
      <c r="J21" t="s">
        <v>3781</v>
      </c>
      <c r="K21" t="s">
        <v>3781</v>
      </c>
      <c r="L21" t="s">
        <v>3781</v>
      </c>
      <c r="M21" t="s">
        <v>3781</v>
      </c>
      <c r="N21" t="s">
        <v>3781</v>
      </c>
      <c r="O21" t="s">
        <v>3781</v>
      </c>
      <c r="P21" t="s">
        <v>3781</v>
      </c>
      <c r="Q21" t="s">
        <v>3781</v>
      </c>
      <c r="R21" t="s">
        <v>3781</v>
      </c>
      <c r="S21" t="s">
        <v>3781</v>
      </c>
      <c r="T21" t="s">
        <v>3781</v>
      </c>
      <c r="U21" t="s">
        <v>3781</v>
      </c>
      <c r="V21" t="s">
        <v>3781</v>
      </c>
      <c r="W21" t="s">
        <v>3781</v>
      </c>
      <c r="X21" t="s">
        <v>3781</v>
      </c>
      <c r="Y21" t="s">
        <v>3781</v>
      </c>
      <c r="Z21" t="s">
        <v>3781</v>
      </c>
      <c r="AA21" t="s">
        <v>3781</v>
      </c>
      <c r="AB21" t="s">
        <v>3781</v>
      </c>
      <c r="AC21" t="s">
        <v>3781</v>
      </c>
      <c r="AD21" t="s">
        <v>3781</v>
      </c>
      <c r="AE21" t="s">
        <v>3781</v>
      </c>
      <c r="AF21" t="s">
        <v>3781</v>
      </c>
      <c r="AG21" t="s">
        <v>3781</v>
      </c>
      <c r="AH21" t="s">
        <v>3781</v>
      </c>
      <c r="AI21" t="s">
        <v>3781</v>
      </c>
      <c r="AJ21" t="s">
        <v>3781</v>
      </c>
      <c r="AK21" t="s">
        <v>3781</v>
      </c>
      <c r="AL21" t="s">
        <v>3781</v>
      </c>
      <c r="AM21" t="s">
        <v>3781</v>
      </c>
      <c r="AN21" t="s">
        <v>3781</v>
      </c>
      <c r="AO21" t="s">
        <v>3781</v>
      </c>
      <c r="AP21" t="s">
        <v>3781</v>
      </c>
      <c r="AQ21" t="s">
        <v>3781</v>
      </c>
      <c r="AR21" t="s">
        <v>3781</v>
      </c>
      <c r="AS21" t="s">
        <v>3781</v>
      </c>
      <c r="AT21" t="s">
        <v>3781</v>
      </c>
      <c r="AU21" t="s">
        <v>3781</v>
      </c>
      <c r="AV21" t="s">
        <v>3781</v>
      </c>
      <c r="AW21" t="s">
        <v>3781</v>
      </c>
      <c r="AX21" t="s">
        <v>3781</v>
      </c>
      <c r="AY21" t="s">
        <v>3781</v>
      </c>
      <c r="AZ21" t="s">
        <v>3781</v>
      </c>
      <c r="BA21" t="s">
        <v>3781</v>
      </c>
      <c r="BB21" t="s">
        <v>3781</v>
      </c>
      <c r="BC21" t="s">
        <v>3781</v>
      </c>
      <c r="BD21" t="s">
        <v>3781</v>
      </c>
      <c r="BE21" t="s">
        <v>3781</v>
      </c>
      <c r="BF21" t="s">
        <v>3781</v>
      </c>
      <c r="BG21" t="s">
        <v>3781</v>
      </c>
      <c r="BH21" t="s">
        <v>3781</v>
      </c>
      <c r="BI21" t="s">
        <v>3781</v>
      </c>
      <c r="BJ21" t="s">
        <v>3781</v>
      </c>
      <c r="BK21" t="s">
        <v>3781</v>
      </c>
      <c r="BL21" t="s">
        <v>3781</v>
      </c>
      <c r="BM21" t="s">
        <v>3781</v>
      </c>
      <c r="BN21" t="s">
        <v>3781</v>
      </c>
      <c r="BO21" t="s">
        <v>3781</v>
      </c>
      <c r="BP21" t="s">
        <v>3781</v>
      </c>
      <c r="BQ21" t="s">
        <v>3781</v>
      </c>
      <c r="BR21" t="s">
        <v>3781</v>
      </c>
      <c r="BS21" t="s">
        <v>3781</v>
      </c>
      <c r="BT21" t="s">
        <v>3781</v>
      </c>
      <c r="BU21" t="s">
        <v>3781</v>
      </c>
      <c r="BV21" t="s">
        <v>3781</v>
      </c>
      <c r="BW21" t="s">
        <v>3781</v>
      </c>
      <c r="BX21" t="s">
        <v>3781</v>
      </c>
      <c r="BY21" t="s">
        <v>3781</v>
      </c>
      <c r="BZ21" t="s">
        <v>3781</v>
      </c>
      <c r="CA21" t="s">
        <v>3781</v>
      </c>
      <c r="CB21" t="s">
        <v>3781</v>
      </c>
      <c r="CC21" t="s">
        <v>3781</v>
      </c>
      <c r="CD21" t="s">
        <v>3781</v>
      </c>
      <c r="CE21" t="s">
        <v>3781</v>
      </c>
      <c r="CF21" t="s">
        <v>3781</v>
      </c>
      <c r="CG21" t="s">
        <v>3781</v>
      </c>
      <c r="CH21" t="s">
        <v>3781</v>
      </c>
      <c r="CI21" t="s">
        <v>3781</v>
      </c>
      <c r="CJ21" t="s">
        <v>3781</v>
      </c>
      <c r="CK21" t="s">
        <v>3781</v>
      </c>
      <c r="CL21" t="s">
        <v>635</v>
      </c>
      <c r="CM21" t="s">
        <v>3781</v>
      </c>
      <c r="CN21" t="s">
        <v>3781</v>
      </c>
      <c r="CO21" t="s">
        <v>3781</v>
      </c>
      <c r="CP21" t="s">
        <v>3781</v>
      </c>
      <c r="CQ21" t="s">
        <v>3781</v>
      </c>
      <c r="CR21" t="s">
        <v>3781</v>
      </c>
      <c r="CS21" t="s">
        <v>3781</v>
      </c>
      <c r="CT21" t="s">
        <v>3781</v>
      </c>
      <c r="CU21" t="s">
        <v>3781</v>
      </c>
      <c r="CV21" t="s">
        <v>3781</v>
      </c>
      <c r="CW21" t="s">
        <v>3781</v>
      </c>
      <c r="CX21" t="s">
        <v>3781</v>
      </c>
      <c r="CY21" t="s">
        <v>3781</v>
      </c>
      <c r="CZ21" t="s">
        <v>3781</v>
      </c>
      <c r="DA21" t="s">
        <v>3781</v>
      </c>
      <c r="DB21" t="s">
        <v>3781</v>
      </c>
      <c r="DC21" t="s">
        <v>3781</v>
      </c>
      <c r="DD21" t="s">
        <v>3781</v>
      </c>
      <c r="DE21" t="s">
        <v>3781</v>
      </c>
      <c r="DF21" t="s">
        <v>3781</v>
      </c>
      <c r="DG21" t="s">
        <v>3781</v>
      </c>
      <c r="DH21" t="s">
        <v>3781</v>
      </c>
      <c r="DI21" t="s">
        <v>3781</v>
      </c>
      <c r="DJ21" t="s">
        <v>3781</v>
      </c>
      <c r="DK21" t="s">
        <v>3781</v>
      </c>
      <c r="DL21" t="s">
        <v>3781</v>
      </c>
      <c r="DM21" t="s">
        <v>3781</v>
      </c>
      <c r="DN21" t="s">
        <v>3781</v>
      </c>
      <c r="DO21" t="s">
        <v>3781</v>
      </c>
      <c r="DP21" t="s">
        <v>3781</v>
      </c>
      <c r="DQ21" t="s">
        <v>3781</v>
      </c>
      <c r="DR21" t="s">
        <v>3781</v>
      </c>
      <c r="DS21" t="s">
        <v>3781</v>
      </c>
      <c r="DT21" t="s">
        <v>3781</v>
      </c>
      <c r="DU21" t="s">
        <v>3781</v>
      </c>
      <c r="DV21" t="s">
        <v>3781</v>
      </c>
      <c r="DW21" t="s">
        <v>3781</v>
      </c>
      <c r="DX21" t="s">
        <v>3781</v>
      </c>
      <c r="DY21" t="s">
        <v>3781</v>
      </c>
      <c r="DZ21" t="s">
        <v>3781</v>
      </c>
      <c r="EA21" t="s">
        <v>3781</v>
      </c>
      <c r="EB21" t="s">
        <v>3781</v>
      </c>
      <c r="EC21" t="s">
        <v>3781</v>
      </c>
      <c r="ED21" t="s">
        <v>3781</v>
      </c>
      <c r="EE21" t="s">
        <v>3781</v>
      </c>
      <c r="EF21" t="s">
        <v>3781</v>
      </c>
      <c r="EG21" t="s">
        <v>3781</v>
      </c>
      <c r="EH21" t="s">
        <v>3781</v>
      </c>
      <c r="EI21" t="s">
        <v>3781</v>
      </c>
      <c r="EJ21" t="s">
        <v>3781</v>
      </c>
      <c r="EK21" t="s">
        <v>3781</v>
      </c>
      <c r="EL21" t="s">
        <v>3781</v>
      </c>
      <c r="EM21" t="s">
        <v>3781</v>
      </c>
      <c r="EN21" t="s">
        <v>3781</v>
      </c>
      <c r="EO21" t="s">
        <v>3781</v>
      </c>
      <c r="EP21" t="s">
        <v>3781</v>
      </c>
      <c r="EQ21" t="s">
        <v>3781</v>
      </c>
      <c r="ER21" t="s">
        <v>3781</v>
      </c>
      <c r="ES21" t="s">
        <v>3781</v>
      </c>
      <c r="ET21" t="s">
        <v>3781</v>
      </c>
      <c r="EU21" t="s">
        <v>3781</v>
      </c>
      <c r="EV21" t="s">
        <v>3781</v>
      </c>
      <c r="EW21" t="s">
        <v>3781</v>
      </c>
      <c r="EX21" t="s">
        <v>3781</v>
      </c>
      <c r="EY21" t="s">
        <v>3781</v>
      </c>
      <c r="EZ21" t="s">
        <v>3781</v>
      </c>
      <c r="FA21" t="s">
        <v>3781</v>
      </c>
      <c r="FB21" t="s">
        <v>3781</v>
      </c>
      <c r="FC21" t="s">
        <v>3781</v>
      </c>
      <c r="FD21" t="s">
        <v>3781</v>
      </c>
      <c r="FE21" t="s">
        <v>3781</v>
      </c>
      <c r="FF21" t="s">
        <v>3781</v>
      </c>
      <c r="FG21" t="s">
        <v>3781</v>
      </c>
      <c r="FH21" t="s">
        <v>3781</v>
      </c>
      <c r="FI21" t="s">
        <v>3781</v>
      </c>
      <c r="FJ21" t="s">
        <v>3781</v>
      </c>
      <c r="FK21" t="s">
        <v>3781</v>
      </c>
      <c r="FL21" t="s">
        <v>3781</v>
      </c>
      <c r="FM21" t="s">
        <v>3781</v>
      </c>
      <c r="FN21" t="s">
        <v>3781</v>
      </c>
      <c r="FO21" t="s">
        <v>3781</v>
      </c>
      <c r="FP21" t="s">
        <v>3781</v>
      </c>
      <c r="FQ21" t="s">
        <v>3781</v>
      </c>
      <c r="FR21" t="s">
        <v>3781</v>
      </c>
      <c r="FS21" t="s">
        <v>3781</v>
      </c>
      <c r="FT21" t="s">
        <v>3781</v>
      </c>
      <c r="FU21" t="s">
        <v>3781</v>
      </c>
      <c r="FV21" t="s">
        <v>3781</v>
      </c>
      <c r="FW21" t="s">
        <v>3781</v>
      </c>
      <c r="FX21" t="s">
        <v>3781</v>
      </c>
      <c r="FY21" t="s">
        <v>3781</v>
      </c>
      <c r="FZ21" t="s">
        <v>3781</v>
      </c>
      <c r="GA21" t="s">
        <v>3781</v>
      </c>
      <c r="GB21" t="s">
        <v>3781</v>
      </c>
      <c r="GC21" t="s">
        <v>3781</v>
      </c>
      <c r="GD21" t="s">
        <v>3781</v>
      </c>
      <c r="GE21" t="s">
        <v>3781</v>
      </c>
      <c r="GF21" t="s">
        <v>3781</v>
      </c>
      <c r="GG21" t="s">
        <v>3781</v>
      </c>
      <c r="GH21" t="s">
        <v>3781</v>
      </c>
      <c r="GI21" t="s">
        <v>3781</v>
      </c>
      <c r="GJ21" t="s">
        <v>3781</v>
      </c>
      <c r="GK21" t="s">
        <v>3781</v>
      </c>
      <c r="GL21" t="s">
        <v>3781</v>
      </c>
      <c r="GM21" t="s">
        <v>3781</v>
      </c>
      <c r="GN21" t="s">
        <v>3781</v>
      </c>
      <c r="GO21" t="s">
        <v>3781</v>
      </c>
      <c r="GP21" t="s">
        <v>3781</v>
      </c>
      <c r="GQ21" t="s">
        <v>3781</v>
      </c>
      <c r="GR21" t="s">
        <v>3781</v>
      </c>
      <c r="GS21" t="s">
        <v>3781</v>
      </c>
      <c r="GT21" t="s">
        <v>3781</v>
      </c>
      <c r="GU21" t="s">
        <v>3781</v>
      </c>
      <c r="GV21" t="s">
        <v>3781</v>
      </c>
      <c r="GW21" t="s">
        <v>3781</v>
      </c>
      <c r="GX21" t="s">
        <v>3781</v>
      </c>
      <c r="GY21" t="s">
        <v>3781</v>
      </c>
      <c r="GZ21" t="s">
        <v>3781</v>
      </c>
      <c r="HA21" t="s">
        <v>1218</v>
      </c>
      <c r="HB21" t="s">
        <v>3781</v>
      </c>
      <c r="HC21" t="s">
        <v>3781</v>
      </c>
      <c r="HD21" t="s">
        <v>3781</v>
      </c>
      <c r="HE21" t="s">
        <v>3781</v>
      </c>
      <c r="HF21" s="3"/>
      <c r="HG21" t="s">
        <v>3781</v>
      </c>
      <c r="HH21" t="s">
        <v>3781</v>
      </c>
      <c r="HI21" s="3"/>
      <c r="HJ21" t="s">
        <v>3781</v>
      </c>
      <c r="HK21" t="s">
        <v>3781</v>
      </c>
      <c r="HL21" t="s">
        <v>3781</v>
      </c>
      <c r="HM21" t="s">
        <v>3781</v>
      </c>
      <c r="HN21" t="s">
        <v>1254</v>
      </c>
      <c r="HO21" t="s">
        <v>3781</v>
      </c>
      <c r="HP21" t="s">
        <v>3781</v>
      </c>
      <c r="HQ21" t="s">
        <v>3781</v>
      </c>
      <c r="HR21" t="s">
        <v>3781</v>
      </c>
      <c r="HS21" t="s">
        <v>3781</v>
      </c>
      <c r="HT21" t="s">
        <v>3781</v>
      </c>
      <c r="HU21" t="s">
        <v>3781</v>
      </c>
      <c r="HV21" t="s">
        <v>3781</v>
      </c>
      <c r="HW21" t="s">
        <v>3781</v>
      </c>
      <c r="HX21" t="s">
        <v>3781</v>
      </c>
      <c r="HY21" t="s">
        <v>3781</v>
      </c>
      <c r="HZ21" t="s">
        <v>3781</v>
      </c>
      <c r="IA21" t="s">
        <v>3781</v>
      </c>
      <c r="IB21" t="s">
        <v>3781</v>
      </c>
      <c r="IC21" t="s">
        <v>3781</v>
      </c>
      <c r="ID21" t="s">
        <v>3781</v>
      </c>
      <c r="IE21" t="s">
        <v>3781</v>
      </c>
      <c r="IF21" t="s">
        <v>3781</v>
      </c>
      <c r="IG21" t="s">
        <v>3781</v>
      </c>
      <c r="IH21" t="s">
        <v>3781</v>
      </c>
      <c r="II21" t="s">
        <v>3781</v>
      </c>
      <c r="IJ21" t="s">
        <v>3781</v>
      </c>
      <c r="IK21" t="s">
        <v>3781</v>
      </c>
      <c r="IL21" t="s">
        <v>3781</v>
      </c>
      <c r="IM21" t="s">
        <v>3781</v>
      </c>
      <c r="IN21" t="s">
        <v>3781</v>
      </c>
      <c r="IO21" t="s">
        <v>3781</v>
      </c>
      <c r="IP21" t="s">
        <v>3781</v>
      </c>
      <c r="IQ21" t="s">
        <v>3781</v>
      </c>
      <c r="IR21" s="3"/>
      <c r="IS21" t="s">
        <v>3781</v>
      </c>
      <c r="IT21" t="s">
        <v>3781</v>
      </c>
      <c r="IU21" t="s">
        <v>622</v>
      </c>
      <c r="IV21" t="s">
        <v>3781</v>
      </c>
      <c r="IW21" t="s">
        <v>3781</v>
      </c>
      <c r="IX21" t="s">
        <v>3781</v>
      </c>
      <c r="IY21" t="s">
        <v>3781</v>
      </c>
      <c r="IZ21" t="s">
        <v>3781</v>
      </c>
      <c r="JA21" t="s">
        <v>3781</v>
      </c>
      <c r="JB21" t="s">
        <v>3781</v>
      </c>
      <c r="JC21" t="s">
        <v>3781</v>
      </c>
      <c r="JD21" t="s">
        <v>3781</v>
      </c>
      <c r="JE21" t="s">
        <v>3781</v>
      </c>
      <c r="JF21" t="s">
        <v>3781</v>
      </c>
      <c r="JG21" t="s">
        <v>3781</v>
      </c>
      <c r="JH21" t="s">
        <v>3781</v>
      </c>
      <c r="JI21" t="s">
        <v>3781</v>
      </c>
      <c r="JJ21" t="s">
        <v>3781</v>
      </c>
      <c r="JK21" t="s">
        <v>3781</v>
      </c>
      <c r="JL21" t="s">
        <v>3781</v>
      </c>
      <c r="JM21" t="s">
        <v>3781</v>
      </c>
      <c r="JN21" t="s">
        <v>3781</v>
      </c>
      <c r="JO21" t="s">
        <v>3781</v>
      </c>
      <c r="JP21" t="s">
        <v>3781</v>
      </c>
      <c r="JQ21" t="s">
        <v>3781</v>
      </c>
      <c r="JR21" t="s">
        <v>3781</v>
      </c>
      <c r="JS21" t="s">
        <v>3781</v>
      </c>
      <c r="JT21" t="s">
        <v>3781</v>
      </c>
      <c r="JU21" t="s">
        <v>3781</v>
      </c>
      <c r="JV21" t="s">
        <v>3781</v>
      </c>
      <c r="JW21" t="s">
        <v>3781</v>
      </c>
      <c r="JX21" t="s">
        <v>3781</v>
      </c>
      <c r="JY21" t="s">
        <v>3781</v>
      </c>
      <c r="JZ21" t="s">
        <v>3781</v>
      </c>
      <c r="KA21" t="s">
        <v>3781</v>
      </c>
      <c r="KB21" t="s">
        <v>3781</v>
      </c>
      <c r="KC21" t="s">
        <v>3781</v>
      </c>
      <c r="KD21" t="s">
        <v>3781</v>
      </c>
      <c r="KE21" t="s">
        <v>3781</v>
      </c>
      <c r="KF21" t="s">
        <v>3781</v>
      </c>
      <c r="KG21" t="s">
        <v>3781</v>
      </c>
      <c r="KH21" t="s">
        <v>3781</v>
      </c>
      <c r="KI21" t="s">
        <v>3781</v>
      </c>
      <c r="KJ21" t="s">
        <v>3781</v>
      </c>
      <c r="KK21" t="s">
        <v>3781</v>
      </c>
      <c r="KL21" t="s">
        <v>3781</v>
      </c>
      <c r="KM21" t="s">
        <v>3781</v>
      </c>
      <c r="KN21" t="s">
        <v>3781</v>
      </c>
      <c r="KO21" t="s">
        <v>3781</v>
      </c>
      <c r="KP21" t="s">
        <v>3781</v>
      </c>
      <c r="KQ21" t="s">
        <v>3781</v>
      </c>
      <c r="KR21" t="s">
        <v>3781</v>
      </c>
      <c r="KS21" t="s">
        <v>3781</v>
      </c>
      <c r="KT21" t="s">
        <v>3781</v>
      </c>
      <c r="KU21" t="s">
        <v>3781</v>
      </c>
      <c r="KV21" t="s">
        <v>3781</v>
      </c>
      <c r="KW21" t="s">
        <v>3781</v>
      </c>
      <c r="KX21" t="s">
        <v>3781</v>
      </c>
      <c r="KY21" t="s">
        <v>3781</v>
      </c>
      <c r="KZ21" t="s">
        <v>3781</v>
      </c>
      <c r="LA21" t="s">
        <v>3781</v>
      </c>
      <c r="LB21" t="s">
        <v>3781</v>
      </c>
      <c r="LC21" t="s">
        <v>3781</v>
      </c>
      <c r="LD21" t="s">
        <v>3781</v>
      </c>
      <c r="LE21" t="s">
        <v>3781</v>
      </c>
      <c r="LF21" t="s">
        <v>3781</v>
      </c>
      <c r="LG21" t="s">
        <v>3781</v>
      </c>
      <c r="LH21" t="s">
        <v>3781</v>
      </c>
      <c r="LI21" t="s">
        <v>3781</v>
      </c>
      <c r="LJ21" t="s">
        <v>3781</v>
      </c>
      <c r="LK21" t="s">
        <v>3781</v>
      </c>
      <c r="LL21" t="s">
        <v>3781</v>
      </c>
      <c r="LM21" t="s">
        <v>3781</v>
      </c>
      <c r="LN21" t="s">
        <v>3781</v>
      </c>
      <c r="LO21" t="s">
        <v>3781</v>
      </c>
      <c r="LP21" t="s">
        <v>3781</v>
      </c>
      <c r="LQ21" t="s">
        <v>3781</v>
      </c>
      <c r="LR21" t="s">
        <v>3781</v>
      </c>
      <c r="LS21" t="s">
        <v>3781</v>
      </c>
      <c r="LT21" t="s">
        <v>3781</v>
      </c>
      <c r="LU21" t="s">
        <v>3781</v>
      </c>
      <c r="LV21" t="s">
        <v>3781</v>
      </c>
      <c r="LW21" t="s">
        <v>3781</v>
      </c>
      <c r="LX21" t="s">
        <v>3781</v>
      </c>
      <c r="LY21" t="s">
        <v>3781</v>
      </c>
      <c r="LZ21" t="s">
        <v>3781</v>
      </c>
      <c r="MA21" t="s">
        <v>3781</v>
      </c>
      <c r="MB21" t="s">
        <v>3781</v>
      </c>
      <c r="MC21" t="s">
        <v>3781</v>
      </c>
      <c r="MD21" t="s">
        <v>3781</v>
      </c>
      <c r="ME21" t="s">
        <v>860</v>
      </c>
      <c r="MF21" t="s">
        <v>3781</v>
      </c>
      <c r="MG21" t="s">
        <v>3781</v>
      </c>
      <c r="MH21" t="s">
        <v>3781</v>
      </c>
      <c r="MI21" t="s">
        <v>3781</v>
      </c>
      <c r="MJ21" t="s">
        <v>3781</v>
      </c>
      <c r="MK21" t="s">
        <v>3781</v>
      </c>
      <c r="ML21" t="s">
        <v>3781</v>
      </c>
      <c r="MM21" t="s">
        <v>3781</v>
      </c>
      <c r="MN21" t="s">
        <v>3781</v>
      </c>
      <c r="MO21" t="s">
        <v>3781</v>
      </c>
      <c r="MP21" t="s">
        <v>3781</v>
      </c>
      <c r="MQ21" t="s">
        <v>3781</v>
      </c>
      <c r="MR21" t="s">
        <v>3781</v>
      </c>
      <c r="MS21" t="s">
        <v>3781</v>
      </c>
      <c r="MT21" t="s">
        <v>3781</v>
      </c>
      <c r="MU21" t="s">
        <v>3781</v>
      </c>
      <c r="MV21" t="s">
        <v>3781</v>
      </c>
      <c r="MW21" t="s">
        <v>3781</v>
      </c>
      <c r="MX21" t="s">
        <v>3781</v>
      </c>
      <c r="MY21" t="s">
        <v>3781</v>
      </c>
      <c r="MZ21" t="s">
        <v>3781</v>
      </c>
      <c r="NA21" t="s">
        <v>3781</v>
      </c>
      <c r="NB21" t="s">
        <v>3781</v>
      </c>
      <c r="NC21" t="s">
        <v>3781</v>
      </c>
      <c r="ND21" t="s">
        <v>3781</v>
      </c>
      <c r="NE21" t="s">
        <v>3781</v>
      </c>
      <c r="NF21" t="s">
        <v>3781</v>
      </c>
      <c r="NG21" t="s">
        <v>3781</v>
      </c>
      <c r="NH21" t="s">
        <v>3781</v>
      </c>
      <c r="NI21" s="3"/>
      <c r="NJ21" t="s">
        <v>3781</v>
      </c>
      <c r="NK21" t="s">
        <v>3781</v>
      </c>
      <c r="NL21" s="3" t="s">
        <v>1871</v>
      </c>
      <c r="NM21" t="s">
        <v>3781</v>
      </c>
      <c r="NN21" t="s">
        <v>3781</v>
      </c>
      <c r="NO21" t="s">
        <v>3781</v>
      </c>
      <c r="NP21" t="s">
        <v>3781</v>
      </c>
      <c r="NQ21" t="s">
        <v>3781</v>
      </c>
      <c r="NR21" t="s">
        <v>3781</v>
      </c>
      <c r="NS21" t="s">
        <v>3781</v>
      </c>
      <c r="NT21" t="s">
        <v>3781</v>
      </c>
      <c r="NU21" t="s">
        <v>3781</v>
      </c>
      <c r="NV21" t="s">
        <v>3781</v>
      </c>
      <c r="NW21" t="s">
        <v>3781</v>
      </c>
      <c r="NX21" t="s">
        <v>3781</v>
      </c>
      <c r="NY21" t="s">
        <v>3781</v>
      </c>
      <c r="NZ21" t="s">
        <v>3781</v>
      </c>
      <c r="OA21" t="s">
        <v>3781</v>
      </c>
      <c r="OB21" t="s">
        <v>3781</v>
      </c>
      <c r="OC21" t="s">
        <v>3781</v>
      </c>
      <c r="OD21" t="s">
        <v>3781</v>
      </c>
      <c r="OE21" t="s">
        <v>3781</v>
      </c>
      <c r="OF21" t="s">
        <v>3781</v>
      </c>
      <c r="OG21" t="s">
        <v>3781</v>
      </c>
      <c r="OH21" t="s">
        <v>3781</v>
      </c>
      <c r="OI21" t="s">
        <v>3781</v>
      </c>
      <c r="OJ21" t="s">
        <v>3781</v>
      </c>
      <c r="OK21" t="s">
        <v>3781</v>
      </c>
      <c r="OL21" t="s">
        <v>3781</v>
      </c>
      <c r="OM21" t="s">
        <v>3781</v>
      </c>
      <c r="ON21" t="s">
        <v>3781</v>
      </c>
      <c r="OO21" t="s">
        <v>3781</v>
      </c>
      <c r="OP21" t="s">
        <v>3781</v>
      </c>
      <c r="OQ21" t="s">
        <v>3781</v>
      </c>
      <c r="OR21" t="s">
        <v>3781</v>
      </c>
      <c r="OS21" t="s">
        <v>3781</v>
      </c>
      <c r="OT21" t="s">
        <v>3781</v>
      </c>
      <c r="OU21" t="s">
        <v>3781</v>
      </c>
      <c r="OV21" t="s">
        <v>3781</v>
      </c>
      <c r="OW21" t="s">
        <v>3781</v>
      </c>
      <c r="OX21" t="s">
        <v>3781</v>
      </c>
      <c r="OY21" t="s">
        <v>3781</v>
      </c>
      <c r="OZ21" t="s">
        <v>3781</v>
      </c>
      <c r="PA21" t="s">
        <v>3781</v>
      </c>
      <c r="PB21" t="s">
        <v>3781</v>
      </c>
      <c r="PC21" t="s">
        <v>3781</v>
      </c>
      <c r="PD21" t="s">
        <v>3781</v>
      </c>
      <c r="PE21" t="s">
        <v>1825</v>
      </c>
      <c r="PF21" t="s">
        <v>3781</v>
      </c>
      <c r="PG21" t="s">
        <v>3781</v>
      </c>
      <c r="PH21" t="s">
        <v>3781</v>
      </c>
      <c r="PI21" t="s">
        <v>3781</v>
      </c>
      <c r="PJ21" t="s">
        <v>3781</v>
      </c>
      <c r="PK21" t="s">
        <v>3781</v>
      </c>
      <c r="PL21" t="s">
        <v>3781</v>
      </c>
      <c r="PM21" t="s">
        <v>3781</v>
      </c>
      <c r="PN21" t="s">
        <v>3781</v>
      </c>
      <c r="PO21" t="s">
        <v>3781</v>
      </c>
      <c r="PP21" t="s">
        <v>3781</v>
      </c>
      <c r="PQ21" t="s">
        <v>3781</v>
      </c>
      <c r="PR21" t="s">
        <v>3781</v>
      </c>
      <c r="PS21" t="s">
        <v>3781</v>
      </c>
      <c r="PT21" t="s">
        <v>3781</v>
      </c>
      <c r="PU21" t="s">
        <v>3781</v>
      </c>
      <c r="PV21" t="s">
        <v>3781</v>
      </c>
      <c r="PW21" t="s">
        <v>3781</v>
      </c>
      <c r="PX21" t="s">
        <v>3781</v>
      </c>
      <c r="PY21" t="s">
        <v>3781</v>
      </c>
      <c r="PZ21" t="s">
        <v>3781</v>
      </c>
      <c r="QA21" t="s">
        <v>3781</v>
      </c>
      <c r="QB21" t="s">
        <v>3781</v>
      </c>
      <c r="QC21" t="s">
        <v>3781</v>
      </c>
      <c r="QD21" t="s">
        <v>3781</v>
      </c>
      <c r="QE21" t="s">
        <v>3781</v>
      </c>
      <c r="QF21" t="s">
        <v>3781</v>
      </c>
      <c r="QG21" t="s">
        <v>3781</v>
      </c>
      <c r="QH21" t="s">
        <v>3781</v>
      </c>
      <c r="QI21" t="s">
        <v>3781</v>
      </c>
      <c r="QJ21" t="s">
        <v>3781</v>
      </c>
      <c r="QK21" t="s">
        <v>3781</v>
      </c>
      <c r="QL21" t="s">
        <v>3781</v>
      </c>
      <c r="QM21" t="s">
        <v>3781</v>
      </c>
      <c r="QN21" t="s">
        <v>3781</v>
      </c>
      <c r="QO21" t="s">
        <v>3781</v>
      </c>
      <c r="QP21" t="s">
        <v>3781</v>
      </c>
      <c r="QQ21" t="s">
        <v>3781</v>
      </c>
      <c r="QR21" t="s">
        <v>3781</v>
      </c>
      <c r="QS21" t="s">
        <v>3781</v>
      </c>
      <c r="QT21" t="s">
        <v>1044</v>
      </c>
      <c r="QU21" t="s">
        <v>3781</v>
      </c>
      <c r="QV21" t="s">
        <v>3781</v>
      </c>
      <c r="QW21" t="s">
        <v>3781</v>
      </c>
      <c r="QX21" t="s">
        <v>3781</v>
      </c>
      <c r="QY21" t="s">
        <v>3781</v>
      </c>
      <c r="QZ21" t="s">
        <v>3781</v>
      </c>
      <c r="RA21" t="s">
        <v>2086</v>
      </c>
      <c r="RB21" t="s">
        <v>3781</v>
      </c>
      <c r="RC21" t="s">
        <v>3781</v>
      </c>
      <c r="RD21" t="s">
        <v>3781</v>
      </c>
      <c r="RE21" t="s">
        <v>3781</v>
      </c>
      <c r="RF21" t="s">
        <v>3781</v>
      </c>
      <c r="RG21" t="s">
        <v>3781</v>
      </c>
      <c r="RH21" t="s">
        <v>3781</v>
      </c>
      <c r="RI21" t="s">
        <v>3781</v>
      </c>
      <c r="RJ21" t="s">
        <v>3781</v>
      </c>
      <c r="RK21" t="s">
        <v>3781</v>
      </c>
      <c r="RL21" t="s">
        <v>3781</v>
      </c>
      <c r="RM21" t="s">
        <v>3781</v>
      </c>
      <c r="RN21" t="s">
        <v>3781</v>
      </c>
      <c r="RO21" t="s">
        <v>3781</v>
      </c>
      <c r="RP21" t="s">
        <v>3781</v>
      </c>
      <c r="RQ21" t="s">
        <v>3781</v>
      </c>
      <c r="RR21" t="s">
        <v>3781</v>
      </c>
      <c r="RS21" t="s">
        <v>3781</v>
      </c>
      <c r="RT21" t="s">
        <v>3781</v>
      </c>
      <c r="RU21" t="s">
        <v>3781</v>
      </c>
      <c r="RV21" t="s">
        <v>3781</v>
      </c>
      <c r="RW21" t="s">
        <v>3781</v>
      </c>
      <c r="RX21" t="s">
        <v>3781</v>
      </c>
      <c r="RY21" t="s">
        <v>3781</v>
      </c>
      <c r="RZ21" t="s">
        <v>3781</v>
      </c>
      <c r="SA21" t="s">
        <v>3781</v>
      </c>
      <c r="SB21" t="s">
        <v>3781</v>
      </c>
      <c r="SC21" t="s">
        <v>3781</v>
      </c>
      <c r="SD21" t="s">
        <v>3781</v>
      </c>
      <c r="SE21" t="s">
        <v>3781</v>
      </c>
      <c r="SF21" t="s">
        <v>3781</v>
      </c>
      <c r="SG21" t="s">
        <v>3781</v>
      </c>
      <c r="SH21" t="s">
        <v>3781</v>
      </c>
      <c r="SI21" t="s">
        <v>3781</v>
      </c>
      <c r="SJ21" t="s">
        <v>3781</v>
      </c>
      <c r="SK21" t="s">
        <v>3781</v>
      </c>
      <c r="SL21" t="s">
        <v>3781</v>
      </c>
      <c r="SM21" t="s">
        <v>3781</v>
      </c>
      <c r="SN21" t="s">
        <v>3781</v>
      </c>
      <c r="SO21" t="s">
        <v>3781</v>
      </c>
      <c r="SP21" t="s">
        <v>3781</v>
      </c>
      <c r="SQ21" t="s">
        <v>3781</v>
      </c>
      <c r="SR21" t="s">
        <v>3781</v>
      </c>
      <c r="SS21" t="s">
        <v>3781</v>
      </c>
      <c r="ST21" t="s">
        <v>3781</v>
      </c>
      <c r="SU21" t="s">
        <v>3781</v>
      </c>
      <c r="SV21" t="s">
        <v>3781</v>
      </c>
      <c r="SW21" t="s">
        <v>3781</v>
      </c>
      <c r="SX21" t="s">
        <v>3781</v>
      </c>
      <c r="SY21" t="s">
        <v>3781</v>
      </c>
      <c r="SZ21" t="s">
        <v>3781</v>
      </c>
      <c r="TA21" t="s">
        <v>3781</v>
      </c>
      <c r="TB21" t="s">
        <v>3781</v>
      </c>
      <c r="TC21" t="s">
        <v>3781</v>
      </c>
      <c r="TD21" t="s">
        <v>3781</v>
      </c>
      <c r="TE21" t="s">
        <v>3781</v>
      </c>
      <c r="TF21" t="s">
        <v>3781</v>
      </c>
      <c r="TG21" t="s">
        <v>3781</v>
      </c>
      <c r="TH21" t="s">
        <v>3781</v>
      </c>
      <c r="TI21" t="s">
        <v>3781</v>
      </c>
      <c r="TJ21" t="s">
        <v>3781</v>
      </c>
      <c r="TK21" t="s">
        <v>3781</v>
      </c>
      <c r="TL21" t="s">
        <v>3781</v>
      </c>
    </row>
    <row r="22" spans="1:532" x14ac:dyDescent="0.3">
      <c r="A22" t="s">
        <v>3781</v>
      </c>
      <c r="B22" t="s">
        <v>3781</v>
      </c>
      <c r="C22" t="s">
        <v>3781</v>
      </c>
      <c r="D22" t="s">
        <v>3781</v>
      </c>
      <c r="E22" t="s">
        <v>3781</v>
      </c>
      <c r="F22" t="s">
        <v>3781</v>
      </c>
      <c r="G22" t="s">
        <v>3781</v>
      </c>
      <c r="H22" t="s">
        <v>3781</v>
      </c>
      <c r="I22" t="s">
        <v>3781</v>
      </c>
      <c r="J22" t="s">
        <v>3781</v>
      </c>
      <c r="K22" t="s">
        <v>3781</v>
      </c>
      <c r="L22" t="s">
        <v>3781</v>
      </c>
      <c r="M22" t="s">
        <v>3781</v>
      </c>
      <c r="N22" t="s">
        <v>3781</v>
      </c>
      <c r="O22" t="s">
        <v>3781</v>
      </c>
      <c r="P22" t="s">
        <v>3781</v>
      </c>
      <c r="Q22" t="s">
        <v>3781</v>
      </c>
      <c r="R22" t="s">
        <v>3781</v>
      </c>
      <c r="S22" t="s">
        <v>3781</v>
      </c>
      <c r="T22" t="s">
        <v>3781</v>
      </c>
      <c r="U22" t="s">
        <v>3781</v>
      </c>
      <c r="V22" t="s">
        <v>3781</v>
      </c>
      <c r="W22" t="s">
        <v>3781</v>
      </c>
      <c r="X22" t="s">
        <v>3781</v>
      </c>
      <c r="Y22" t="s">
        <v>3781</v>
      </c>
      <c r="Z22" t="s">
        <v>3781</v>
      </c>
      <c r="AA22" t="s">
        <v>3781</v>
      </c>
      <c r="AB22" t="s">
        <v>3781</v>
      </c>
      <c r="AC22" t="s">
        <v>3781</v>
      </c>
      <c r="AD22" t="s">
        <v>3781</v>
      </c>
      <c r="AE22" t="s">
        <v>3781</v>
      </c>
      <c r="AF22" t="s">
        <v>3781</v>
      </c>
      <c r="AG22" t="s">
        <v>3781</v>
      </c>
      <c r="AH22" t="s">
        <v>3781</v>
      </c>
      <c r="AI22" t="s">
        <v>3781</v>
      </c>
      <c r="AJ22" t="s">
        <v>3781</v>
      </c>
      <c r="AK22" t="s">
        <v>3781</v>
      </c>
      <c r="AL22" t="s">
        <v>3781</v>
      </c>
      <c r="AM22" t="s">
        <v>3781</v>
      </c>
      <c r="AN22" t="s">
        <v>3781</v>
      </c>
      <c r="AO22" t="s">
        <v>3781</v>
      </c>
      <c r="AP22" t="s">
        <v>3781</v>
      </c>
      <c r="AQ22" t="s">
        <v>3781</v>
      </c>
      <c r="AR22" t="s">
        <v>3781</v>
      </c>
      <c r="AS22" t="s">
        <v>3781</v>
      </c>
      <c r="AT22" t="s">
        <v>3781</v>
      </c>
      <c r="AU22" t="s">
        <v>3781</v>
      </c>
      <c r="AV22" t="s">
        <v>3781</v>
      </c>
      <c r="AW22" t="s">
        <v>3781</v>
      </c>
      <c r="AX22" t="s">
        <v>3781</v>
      </c>
      <c r="AY22" t="s">
        <v>3781</v>
      </c>
      <c r="AZ22" t="s">
        <v>3781</v>
      </c>
      <c r="BA22" t="s">
        <v>3781</v>
      </c>
      <c r="BB22" t="s">
        <v>3781</v>
      </c>
      <c r="BC22" t="s">
        <v>3781</v>
      </c>
      <c r="BD22" t="s">
        <v>3781</v>
      </c>
      <c r="BE22" t="s">
        <v>3781</v>
      </c>
      <c r="BF22" t="s">
        <v>3781</v>
      </c>
      <c r="BG22" t="s">
        <v>3781</v>
      </c>
      <c r="BH22" t="s">
        <v>3781</v>
      </c>
      <c r="BI22" t="s">
        <v>3781</v>
      </c>
      <c r="BJ22" t="s">
        <v>3781</v>
      </c>
      <c r="BK22" t="s">
        <v>3781</v>
      </c>
      <c r="BL22" t="s">
        <v>3781</v>
      </c>
      <c r="BM22" t="s">
        <v>3781</v>
      </c>
      <c r="BN22" t="s">
        <v>3781</v>
      </c>
      <c r="BO22" t="s">
        <v>3781</v>
      </c>
      <c r="BP22" t="s">
        <v>3781</v>
      </c>
      <c r="BQ22" t="s">
        <v>3781</v>
      </c>
      <c r="BR22" t="s">
        <v>3781</v>
      </c>
      <c r="BS22" t="s">
        <v>3781</v>
      </c>
      <c r="BT22" t="s">
        <v>3781</v>
      </c>
      <c r="BU22" t="s">
        <v>3781</v>
      </c>
      <c r="BV22" t="s">
        <v>3781</v>
      </c>
      <c r="BW22" t="s">
        <v>3781</v>
      </c>
      <c r="BX22" t="s">
        <v>3781</v>
      </c>
      <c r="BY22" t="s">
        <v>3781</v>
      </c>
      <c r="BZ22" t="s">
        <v>3781</v>
      </c>
      <c r="CA22" t="s">
        <v>3781</v>
      </c>
      <c r="CB22" t="s">
        <v>3781</v>
      </c>
      <c r="CC22" t="s">
        <v>3781</v>
      </c>
      <c r="CD22" t="s">
        <v>3781</v>
      </c>
      <c r="CE22" t="s">
        <v>3781</v>
      </c>
      <c r="CF22" t="s">
        <v>3781</v>
      </c>
      <c r="CG22" t="s">
        <v>3781</v>
      </c>
      <c r="CH22" t="s">
        <v>3781</v>
      </c>
      <c r="CI22" t="s">
        <v>3781</v>
      </c>
      <c r="CJ22" t="s">
        <v>3781</v>
      </c>
      <c r="CK22" t="s">
        <v>3781</v>
      </c>
      <c r="CL22" t="s">
        <v>653</v>
      </c>
      <c r="CM22" t="s">
        <v>3781</v>
      </c>
      <c r="CN22" t="s">
        <v>3781</v>
      </c>
      <c r="CO22" t="s">
        <v>3781</v>
      </c>
      <c r="CP22" t="s">
        <v>3781</v>
      </c>
      <c r="CQ22" t="s">
        <v>3781</v>
      </c>
      <c r="CR22" t="s">
        <v>3781</v>
      </c>
      <c r="CS22" t="s">
        <v>3781</v>
      </c>
      <c r="CT22" t="s">
        <v>3781</v>
      </c>
      <c r="CU22" t="s">
        <v>3781</v>
      </c>
      <c r="CV22" t="s">
        <v>3781</v>
      </c>
      <c r="CW22" t="s">
        <v>3781</v>
      </c>
      <c r="CX22" t="s">
        <v>3781</v>
      </c>
      <c r="CY22" t="s">
        <v>3781</v>
      </c>
      <c r="CZ22" t="s">
        <v>3781</v>
      </c>
      <c r="DA22" t="s">
        <v>3781</v>
      </c>
      <c r="DB22" t="s">
        <v>3781</v>
      </c>
      <c r="DC22" t="s">
        <v>3781</v>
      </c>
      <c r="DD22" t="s">
        <v>3781</v>
      </c>
      <c r="DE22" t="s">
        <v>3781</v>
      </c>
      <c r="DF22" t="s">
        <v>3781</v>
      </c>
      <c r="DG22" t="s">
        <v>3781</v>
      </c>
      <c r="DH22" t="s">
        <v>3781</v>
      </c>
      <c r="DI22" t="s">
        <v>3781</v>
      </c>
      <c r="DJ22" t="s">
        <v>3781</v>
      </c>
      <c r="DK22" t="s">
        <v>3781</v>
      </c>
      <c r="DL22" t="s">
        <v>3781</v>
      </c>
      <c r="DM22" t="s">
        <v>3781</v>
      </c>
      <c r="DN22" t="s">
        <v>3781</v>
      </c>
      <c r="DO22" t="s">
        <v>3781</v>
      </c>
      <c r="DP22" t="s">
        <v>3781</v>
      </c>
      <c r="DQ22" t="s">
        <v>3781</v>
      </c>
      <c r="DR22" t="s">
        <v>3781</v>
      </c>
      <c r="DS22" t="s">
        <v>3781</v>
      </c>
      <c r="DT22" t="s">
        <v>3781</v>
      </c>
      <c r="DU22" t="s">
        <v>3781</v>
      </c>
      <c r="DV22" t="s">
        <v>3781</v>
      </c>
      <c r="DW22" t="s">
        <v>3781</v>
      </c>
      <c r="DX22" t="s">
        <v>3781</v>
      </c>
      <c r="DY22" t="s">
        <v>3781</v>
      </c>
      <c r="DZ22" t="s">
        <v>3781</v>
      </c>
      <c r="EA22" t="s">
        <v>3781</v>
      </c>
      <c r="EB22" t="s">
        <v>3781</v>
      </c>
      <c r="EC22" t="s">
        <v>3781</v>
      </c>
      <c r="ED22" t="s">
        <v>3781</v>
      </c>
      <c r="EE22" t="s">
        <v>3781</v>
      </c>
      <c r="EF22" t="s">
        <v>3781</v>
      </c>
      <c r="EG22" t="s">
        <v>3781</v>
      </c>
      <c r="EH22" t="s">
        <v>3781</v>
      </c>
      <c r="EI22" t="s">
        <v>3781</v>
      </c>
      <c r="EJ22" t="s">
        <v>3781</v>
      </c>
      <c r="EK22" t="s">
        <v>3781</v>
      </c>
      <c r="EL22" t="s">
        <v>3781</v>
      </c>
      <c r="EM22" t="s">
        <v>3781</v>
      </c>
      <c r="EN22" t="s">
        <v>3781</v>
      </c>
      <c r="EO22" t="s">
        <v>3781</v>
      </c>
      <c r="EP22" t="s">
        <v>3781</v>
      </c>
      <c r="EQ22" t="s">
        <v>3781</v>
      </c>
      <c r="ER22" t="s">
        <v>3781</v>
      </c>
      <c r="ES22" t="s">
        <v>3781</v>
      </c>
      <c r="ET22" t="s">
        <v>3781</v>
      </c>
      <c r="EU22" t="s">
        <v>3781</v>
      </c>
      <c r="EV22" t="s">
        <v>3781</v>
      </c>
      <c r="EW22" t="s">
        <v>3781</v>
      </c>
      <c r="EX22" t="s">
        <v>3781</v>
      </c>
      <c r="EY22" t="s">
        <v>3781</v>
      </c>
      <c r="EZ22" t="s">
        <v>3781</v>
      </c>
      <c r="FA22" t="s">
        <v>3781</v>
      </c>
      <c r="FB22" t="s">
        <v>3781</v>
      </c>
      <c r="FC22" t="s">
        <v>3781</v>
      </c>
      <c r="FD22" t="s">
        <v>3781</v>
      </c>
      <c r="FE22" t="s">
        <v>3781</v>
      </c>
      <c r="FF22" t="s">
        <v>3781</v>
      </c>
      <c r="FG22" t="s">
        <v>3781</v>
      </c>
      <c r="FH22" t="s">
        <v>3781</v>
      </c>
      <c r="FI22" t="s">
        <v>3781</v>
      </c>
      <c r="FJ22" t="s">
        <v>3781</v>
      </c>
      <c r="FK22" t="s">
        <v>3781</v>
      </c>
      <c r="FL22" t="s">
        <v>3781</v>
      </c>
      <c r="FM22" t="s">
        <v>3781</v>
      </c>
      <c r="FN22" t="s">
        <v>3781</v>
      </c>
      <c r="FO22" t="s">
        <v>3781</v>
      </c>
      <c r="FP22" t="s">
        <v>3781</v>
      </c>
      <c r="FQ22" t="s">
        <v>3781</v>
      </c>
      <c r="FR22" t="s">
        <v>3781</v>
      </c>
      <c r="FS22" t="s">
        <v>3781</v>
      </c>
      <c r="FT22" t="s">
        <v>3781</v>
      </c>
      <c r="FU22" t="s">
        <v>3781</v>
      </c>
      <c r="FV22" t="s">
        <v>3781</v>
      </c>
      <c r="FW22" t="s">
        <v>3781</v>
      </c>
      <c r="FX22" t="s">
        <v>3781</v>
      </c>
      <c r="FY22" t="s">
        <v>3781</v>
      </c>
      <c r="FZ22" t="s">
        <v>3781</v>
      </c>
      <c r="GA22" t="s">
        <v>3781</v>
      </c>
      <c r="GB22" t="s">
        <v>3781</v>
      </c>
      <c r="GC22" t="s">
        <v>3781</v>
      </c>
      <c r="GD22" t="s">
        <v>3781</v>
      </c>
      <c r="GE22" t="s">
        <v>3781</v>
      </c>
      <c r="GF22" t="s">
        <v>3781</v>
      </c>
      <c r="GG22" t="s">
        <v>3781</v>
      </c>
      <c r="GH22" t="s">
        <v>3781</v>
      </c>
      <c r="GI22" t="s">
        <v>3781</v>
      </c>
      <c r="GJ22" t="s">
        <v>3781</v>
      </c>
      <c r="GK22" t="s">
        <v>3781</v>
      </c>
      <c r="GL22" t="s">
        <v>3781</v>
      </c>
      <c r="GM22" t="s">
        <v>3781</v>
      </c>
      <c r="GN22" t="s">
        <v>3781</v>
      </c>
      <c r="GO22" t="s">
        <v>3781</v>
      </c>
      <c r="GP22" t="s">
        <v>3781</v>
      </c>
      <c r="GQ22" t="s">
        <v>3781</v>
      </c>
      <c r="GR22" t="s">
        <v>3781</v>
      </c>
      <c r="GS22" t="s">
        <v>3781</v>
      </c>
      <c r="GT22" t="s">
        <v>3781</v>
      </c>
      <c r="GU22" t="s">
        <v>3781</v>
      </c>
      <c r="GV22" t="s">
        <v>3781</v>
      </c>
      <c r="GW22" t="s">
        <v>3781</v>
      </c>
      <c r="GX22" t="s">
        <v>3781</v>
      </c>
      <c r="GY22" t="s">
        <v>3781</v>
      </c>
      <c r="GZ22" t="s">
        <v>3781</v>
      </c>
      <c r="HA22" t="s">
        <v>1212</v>
      </c>
      <c r="HB22" t="s">
        <v>3781</v>
      </c>
      <c r="HC22" t="s">
        <v>3781</v>
      </c>
      <c r="HD22" t="s">
        <v>3781</v>
      </c>
      <c r="HE22" t="s">
        <v>3781</v>
      </c>
      <c r="HF22" s="3"/>
      <c r="HG22" t="s">
        <v>3781</v>
      </c>
      <c r="HH22" t="s">
        <v>3781</v>
      </c>
      <c r="HI22" s="3"/>
      <c r="HJ22" t="s">
        <v>3781</v>
      </c>
      <c r="HK22" t="s">
        <v>3781</v>
      </c>
      <c r="HL22" t="s">
        <v>3781</v>
      </c>
      <c r="HM22" t="s">
        <v>3781</v>
      </c>
      <c r="HN22" t="s">
        <v>1236</v>
      </c>
      <c r="HO22" t="s">
        <v>3781</v>
      </c>
      <c r="HP22" t="s">
        <v>3781</v>
      </c>
      <c r="HQ22" t="s">
        <v>3781</v>
      </c>
      <c r="HR22" t="s">
        <v>3781</v>
      </c>
      <c r="HS22" t="s">
        <v>3781</v>
      </c>
      <c r="HT22" t="s">
        <v>3781</v>
      </c>
      <c r="HU22" t="s">
        <v>3781</v>
      </c>
      <c r="HV22" t="s">
        <v>3781</v>
      </c>
      <c r="HW22" t="s">
        <v>3781</v>
      </c>
      <c r="HX22" t="s">
        <v>3781</v>
      </c>
      <c r="HY22" t="s">
        <v>3781</v>
      </c>
      <c r="HZ22" t="s">
        <v>3781</v>
      </c>
      <c r="IA22" t="s">
        <v>3781</v>
      </c>
      <c r="IB22" t="s">
        <v>3781</v>
      </c>
      <c r="IC22" t="s">
        <v>3781</v>
      </c>
      <c r="ID22" t="s">
        <v>3781</v>
      </c>
      <c r="IE22" t="s">
        <v>3781</v>
      </c>
      <c r="IF22" t="s">
        <v>3781</v>
      </c>
      <c r="IG22" t="s">
        <v>3781</v>
      </c>
      <c r="IH22" t="s">
        <v>3781</v>
      </c>
      <c r="II22" t="s">
        <v>3781</v>
      </c>
      <c r="IJ22" t="s">
        <v>3781</v>
      </c>
      <c r="IK22" t="s">
        <v>3781</v>
      </c>
      <c r="IL22" t="s">
        <v>3781</v>
      </c>
      <c r="IM22" t="s">
        <v>3781</v>
      </c>
      <c r="IN22" t="s">
        <v>3781</v>
      </c>
      <c r="IO22" t="s">
        <v>3781</v>
      </c>
      <c r="IP22" t="s">
        <v>3781</v>
      </c>
      <c r="IQ22" t="s">
        <v>3781</v>
      </c>
      <c r="IR22" s="3"/>
      <c r="IS22" t="s">
        <v>3781</v>
      </c>
      <c r="IT22" t="s">
        <v>3781</v>
      </c>
      <c r="IU22" t="s">
        <v>1181</v>
      </c>
      <c r="IV22" t="s">
        <v>3781</v>
      </c>
      <c r="IW22" t="s">
        <v>3781</v>
      </c>
      <c r="IX22" t="s">
        <v>3781</v>
      </c>
      <c r="IY22" t="s">
        <v>3781</v>
      </c>
      <c r="IZ22" t="s">
        <v>3781</v>
      </c>
      <c r="JA22" t="s">
        <v>3781</v>
      </c>
      <c r="JB22" t="s">
        <v>3781</v>
      </c>
      <c r="JC22" t="s">
        <v>3781</v>
      </c>
      <c r="JD22" t="s">
        <v>3781</v>
      </c>
      <c r="JE22" t="s">
        <v>3781</v>
      </c>
      <c r="JF22" t="s">
        <v>3781</v>
      </c>
      <c r="JG22" t="s">
        <v>3781</v>
      </c>
      <c r="JH22" t="s">
        <v>3781</v>
      </c>
      <c r="JI22" t="s">
        <v>3781</v>
      </c>
      <c r="JJ22" t="s">
        <v>3781</v>
      </c>
      <c r="JK22" t="s">
        <v>3781</v>
      </c>
      <c r="JL22" t="s">
        <v>3781</v>
      </c>
      <c r="JM22" t="s">
        <v>3781</v>
      </c>
      <c r="JN22" t="s">
        <v>3781</v>
      </c>
      <c r="JO22" t="s">
        <v>3781</v>
      </c>
      <c r="JP22" t="s">
        <v>3781</v>
      </c>
      <c r="JQ22" t="s">
        <v>3781</v>
      </c>
      <c r="JR22" t="s">
        <v>3781</v>
      </c>
      <c r="JS22" t="s">
        <v>3781</v>
      </c>
      <c r="JT22" t="s">
        <v>3781</v>
      </c>
      <c r="JU22" t="s">
        <v>3781</v>
      </c>
      <c r="JV22" t="s">
        <v>3781</v>
      </c>
      <c r="JW22" t="s">
        <v>3781</v>
      </c>
      <c r="JX22" t="s">
        <v>3781</v>
      </c>
      <c r="JY22" t="s">
        <v>3781</v>
      </c>
      <c r="JZ22" t="s">
        <v>3781</v>
      </c>
      <c r="KA22" t="s">
        <v>3781</v>
      </c>
      <c r="KB22" t="s">
        <v>3781</v>
      </c>
      <c r="KC22" t="s">
        <v>3781</v>
      </c>
      <c r="KD22" t="s">
        <v>3781</v>
      </c>
      <c r="KE22" t="s">
        <v>3781</v>
      </c>
      <c r="KF22" t="s">
        <v>3781</v>
      </c>
      <c r="KG22" t="s">
        <v>3781</v>
      </c>
      <c r="KH22" t="s">
        <v>3781</v>
      </c>
      <c r="KI22" t="s">
        <v>3781</v>
      </c>
      <c r="KJ22" t="s">
        <v>3781</v>
      </c>
      <c r="KK22" t="s">
        <v>3781</v>
      </c>
      <c r="KL22" t="s">
        <v>3781</v>
      </c>
      <c r="KM22" t="s">
        <v>3781</v>
      </c>
      <c r="KN22" t="s">
        <v>3781</v>
      </c>
      <c r="KO22" t="s">
        <v>3781</v>
      </c>
      <c r="KP22" t="s">
        <v>3781</v>
      </c>
      <c r="KQ22" t="s">
        <v>3781</v>
      </c>
      <c r="KR22" t="s">
        <v>3781</v>
      </c>
      <c r="KS22" t="s">
        <v>3781</v>
      </c>
      <c r="KT22" t="s">
        <v>3781</v>
      </c>
      <c r="KU22" t="s">
        <v>3781</v>
      </c>
      <c r="KV22" t="s">
        <v>3781</v>
      </c>
      <c r="KW22" t="s">
        <v>3781</v>
      </c>
      <c r="KX22" t="s">
        <v>3781</v>
      </c>
      <c r="KY22" t="s">
        <v>3781</v>
      </c>
      <c r="KZ22" t="s">
        <v>3781</v>
      </c>
      <c r="LA22" t="s">
        <v>3781</v>
      </c>
      <c r="LB22" t="s">
        <v>3781</v>
      </c>
      <c r="LC22" t="s">
        <v>3781</v>
      </c>
      <c r="LD22" t="s">
        <v>3781</v>
      </c>
      <c r="LE22" t="s">
        <v>3781</v>
      </c>
      <c r="LF22" t="s">
        <v>3781</v>
      </c>
      <c r="LG22" t="s">
        <v>3781</v>
      </c>
      <c r="LH22" t="s">
        <v>3781</v>
      </c>
      <c r="LI22" t="s">
        <v>3781</v>
      </c>
      <c r="LJ22" t="s">
        <v>3781</v>
      </c>
      <c r="LK22" t="s">
        <v>3781</v>
      </c>
      <c r="LL22" t="s">
        <v>3781</v>
      </c>
      <c r="LM22" t="s">
        <v>3781</v>
      </c>
      <c r="LN22" t="s">
        <v>3781</v>
      </c>
      <c r="LO22" t="s">
        <v>3781</v>
      </c>
      <c r="LP22" t="s">
        <v>3781</v>
      </c>
      <c r="LQ22" t="s">
        <v>3781</v>
      </c>
      <c r="LR22" t="s">
        <v>3781</v>
      </c>
      <c r="LS22" t="s">
        <v>3781</v>
      </c>
      <c r="LT22" t="s">
        <v>3781</v>
      </c>
      <c r="LU22" t="s">
        <v>3781</v>
      </c>
      <c r="LV22" t="s">
        <v>3781</v>
      </c>
      <c r="LW22" t="s">
        <v>3781</v>
      </c>
      <c r="LX22" t="s">
        <v>3781</v>
      </c>
      <c r="LY22" t="s">
        <v>3781</v>
      </c>
      <c r="LZ22" t="s">
        <v>3781</v>
      </c>
      <c r="MA22" t="s">
        <v>3781</v>
      </c>
      <c r="MB22" t="s">
        <v>3781</v>
      </c>
      <c r="MC22" t="s">
        <v>3781</v>
      </c>
      <c r="MD22" t="s">
        <v>3781</v>
      </c>
      <c r="ME22" t="s">
        <v>872</v>
      </c>
      <c r="MF22" t="s">
        <v>3781</v>
      </c>
      <c r="MG22" t="s">
        <v>3781</v>
      </c>
      <c r="MH22" t="s">
        <v>3781</v>
      </c>
      <c r="MI22" t="s">
        <v>3781</v>
      </c>
      <c r="MJ22" t="s">
        <v>3781</v>
      </c>
      <c r="MK22" t="s">
        <v>3781</v>
      </c>
      <c r="ML22" t="s">
        <v>3781</v>
      </c>
      <c r="MM22" t="s">
        <v>3781</v>
      </c>
      <c r="MN22" t="s">
        <v>3781</v>
      </c>
      <c r="MO22" t="s">
        <v>3781</v>
      </c>
      <c r="MP22" t="s">
        <v>3781</v>
      </c>
      <c r="MQ22" t="s">
        <v>3781</v>
      </c>
      <c r="MR22" t="s">
        <v>3781</v>
      </c>
      <c r="MS22" t="s">
        <v>3781</v>
      </c>
      <c r="MT22" t="s">
        <v>3781</v>
      </c>
      <c r="MU22" t="s">
        <v>3781</v>
      </c>
      <c r="MV22" t="s">
        <v>3781</v>
      </c>
      <c r="MW22" t="s">
        <v>3781</v>
      </c>
      <c r="MX22" t="s">
        <v>3781</v>
      </c>
      <c r="MY22" t="s">
        <v>3781</v>
      </c>
      <c r="MZ22" t="s">
        <v>3781</v>
      </c>
      <c r="NA22" t="s">
        <v>3781</v>
      </c>
      <c r="NB22" t="s">
        <v>3781</v>
      </c>
      <c r="NC22" t="s">
        <v>3781</v>
      </c>
      <c r="ND22" t="s">
        <v>3781</v>
      </c>
      <c r="NE22" t="s">
        <v>3781</v>
      </c>
      <c r="NF22" t="s">
        <v>3781</v>
      </c>
      <c r="NG22" t="s">
        <v>3781</v>
      </c>
      <c r="NH22" t="s">
        <v>3781</v>
      </c>
      <c r="NI22" s="3"/>
      <c r="NJ22" t="s">
        <v>3781</v>
      </c>
      <c r="NK22" t="s">
        <v>3781</v>
      </c>
      <c r="NL22" s="3" t="s">
        <v>1870</v>
      </c>
      <c r="NM22" t="s">
        <v>3781</v>
      </c>
      <c r="NN22" t="s">
        <v>3781</v>
      </c>
      <c r="NO22" t="s">
        <v>3781</v>
      </c>
      <c r="NP22" t="s">
        <v>3781</v>
      </c>
      <c r="NQ22" t="s">
        <v>3781</v>
      </c>
      <c r="NR22" t="s">
        <v>3781</v>
      </c>
      <c r="NS22" t="s">
        <v>3781</v>
      </c>
      <c r="NT22" t="s">
        <v>3781</v>
      </c>
      <c r="NU22" t="s">
        <v>3781</v>
      </c>
      <c r="NV22" t="s">
        <v>3781</v>
      </c>
      <c r="NW22" t="s">
        <v>3781</v>
      </c>
      <c r="NX22" t="s">
        <v>3781</v>
      </c>
      <c r="NY22" t="s">
        <v>3781</v>
      </c>
      <c r="NZ22" t="s">
        <v>3781</v>
      </c>
      <c r="OA22" t="s">
        <v>3781</v>
      </c>
      <c r="OB22" t="s">
        <v>3781</v>
      </c>
      <c r="OC22" t="s">
        <v>3781</v>
      </c>
      <c r="OD22" t="s">
        <v>3781</v>
      </c>
      <c r="OE22" t="s">
        <v>3781</v>
      </c>
      <c r="OF22" t="s">
        <v>3781</v>
      </c>
      <c r="OG22" t="s">
        <v>3781</v>
      </c>
      <c r="OH22" t="s">
        <v>3781</v>
      </c>
      <c r="OI22" t="s">
        <v>3781</v>
      </c>
      <c r="OJ22" t="s">
        <v>3781</v>
      </c>
      <c r="OK22" t="s">
        <v>3781</v>
      </c>
      <c r="OL22" t="s">
        <v>3781</v>
      </c>
      <c r="OM22" t="s">
        <v>3781</v>
      </c>
      <c r="ON22" t="s">
        <v>3781</v>
      </c>
      <c r="OO22" t="s">
        <v>3781</v>
      </c>
      <c r="OP22" t="s">
        <v>3781</v>
      </c>
      <c r="OQ22" t="s">
        <v>3781</v>
      </c>
      <c r="OR22" t="s">
        <v>3781</v>
      </c>
      <c r="OS22" t="s">
        <v>3781</v>
      </c>
      <c r="OT22" t="s">
        <v>3781</v>
      </c>
      <c r="OU22" t="s">
        <v>3781</v>
      </c>
      <c r="OV22" t="s">
        <v>3781</v>
      </c>
      <c r="OW22" t="s">
        <v>3781</v>
      </c>
      <c r="OX22" t="s">
        <v>3781</v>
      </c>
      <c r="OY22" t="s">
        <v>3781</v>
      </c>
      <c r="OZ22" t="s">
        <v>3781</v>
      </c>
      <c r="PA22" t="s">
        <v>3781</v>
      </c>
      <c r="PB22" t="s">
        <v>3781</v>
      </c>
      <c r="PC22" t="s">
        <v>3781</v>
      </c>
      <c r="PD22" t="s">
        <v>3781</v>
      </c>
      <c r="PE22" t="s">
        <v>1806</v>
      </c>
      <c r="PF22" t="s">
        <v>3781</v>
      </c>
      <c r="PG22" t="s">
        <v>3781</v>
      </c>
      <c r="PH22" t="s">
        <v>3781</v>
      </c>
      <c r="PI22" t="s">
        <v>3781</v>
      </c>
      <c r="PJ22" t="s">
        <v>3781</v>
      </c>
      <c r="PK22" t="s">
        <v>3781</v>
      </c>
      <c r="PL22" t="s">
        <v>3781</v>
      </c>
      <c r="PM22" t="s">
        <v>3781</v>
      </c>
      <c r="PN22" t="s">
        <v>3781</v>
      </c>
      <c r="PO22" t="s">
        <v>3781</v>
      </c>
      <c r="PP22" t="s">
        <v>3781</v>
      </c>
      <c r="PQ22" t="s">
        <v>3781</v>
      </c>
      <c r="PR22" t="s">
        <v>3781</v>
      </c>
      <c r="PS22" t="s">
        <v>3781</v>
      </c>
      <c r="PT22" t="s">
        <v>3781</v>
      </c>
      <c r="PU22" t="s">
        <v>3781</v>
      </c>
      <c r="PV22" t="s">
        <v>3781</v>
      </c>
      <c r="PW22" t="s">
        <v>3781</v>
      </c>
      <c r="PX22" t="s">
        <v>3781</v>
      </c>
      <c r="PY22" t="s">
        <v>3781</v>
      </c>
      <c r="PZ22" t="s">
        <v>3781</v>
      </c>
      <c r="QA22" t="s">
        <v>3781</v>
      </c>
      <c r="QB22" t="s">
        <v>3781</v>
      </c>
      <c r="QC22" t="s">
        <v>3781</v>
      </c>
      <c r="QD22" t="s">
        <v>3781</v>
      </c>
      <c r="QE22" t="s">
        <v>3781</v>
      </c>
      <c r="QF22" t="s">
        <v>3781</v>
      </c>
      <c r="QG22" t="s">
        <v>3781</v>
      </c>
      <c r="QH22" t="s">
        <v>3781</v>
      </c>
      <c r="QI22" t="s">
        <v>3781</v>
      </c>
      <c r="QJ22" t="s">
        <v>3781</v>
      </c>
      <c r="QK22" t="s">
        <v>3781</v>
      </c>
      <c r="QL22" t="s">
        <v>3781</v>
      </c>
      <c r="QM22" t="s">
        <v>3781</v>
      </c>
      <c r="QN22" t="s">
        <v>3781</v>
      </c>
      <c r="QO22" t="s">
        <v>3781</v>
      </c>
      <c r="QP22" t="s">
        <v>3781</v>
      </c>
      <c r="QQ22" t="s">
        <v>3781</v>
      </c>
      <c r="QR22" t="s">
        <v>3781</v>
      </c>
      <c r="QS22" t="s">
        <v>3781</v>
      </c>
      <c r="QT22" t="s">
        <v>1050</v>
      </c>
      <c r="QU22" t="s">
        <v>3781</v>
      </c>
      <c r="QV22" t="s">
        <v>3781</v>
      </c>
      <c r="QW22" t="s">
        <v>3781</v>
      </c>
      <c r="QX22" t="s">
        <v>3781</v>
      </c>
      <c r="QY22" t="s">
        <v>3781</v>
      </c>
      <c r="QZ22" t="s">
        <v>3781</v>
      </c>
      <c r="RA22" t="s">
        <v>2087</v>
      </c>
      <c r="RB22" t="s">
        <v>3781</v>
      </c>
      <c r="RC22" t="s">
        <v>3781</v>
      </c>
      <c r="RD22" t="s">
        <v>3781</v>
      </c>
      <c r="RE22" t="s">
        <v>3781</v>
      </c>
      <c r="RF22" t="s">
        <v>3781</v>
      </c>
      <c r="RG22" t="s">
        <v>3781</v>
      </c>
      <c r="RH22" t="s">
        <v>3781</v>
      </c>
      <c r="RI22" t="s">
        <v>3781</v>
      </c>
      <c r="RJ22" t="s">
        <v>3781</v>
      </c>
      <c r="RK22" t="s">
        <v>3781</v>
      </c>
      <c r="RL22" t="s">
        <v>3781</v>
      </c>
      <c r="RM22" t="s">
        <v>3781</v>
      </c>
      <c r="RN22" t="s">
        <v>3781</v>
      </c>
      <c r="RO22" t="s">
        <v>3781</v>
      </c>
      <c r="RP22" t="s">
        <v>3781</v>
      </c>
      <c r="RQ22" t="s">
        <v>3781</v>
      </c>
      <c r="RR22" t="s">
        <v>3781</v>
      </c>
      <c r="RS22" t="s">
        <v>3781</v>
      </c>
      <c r="RT22" t="s">
        <v>3781</v>
      </c>
      <c r="RU22" t="s">
        <v>3781</v>
      </c>
      <c r="RV22" t="s">
        <v>3781</v>
      </c>
      <c r="RW22" t="s">
        <v>3781</v>
      </c>
      <c r="RX22" t="s">
        <v>3781</v>
      </c>
      <c r="RY22" t="s">
        <v>3781</v>
      </c>
      <c r="RZ22" t="s">
        <v>3781</v>
      </c>
      <c r="SA22" t="s">
        <v>3781</v>
      </c>
      <c r="SB22" t="s">
        <v>3781</v>
      </c>
      <c r="SC22" t="s">
        <v>3781</v>
      </c>
      <c r="SD22" t="s">
        <v>3781</v>
      </c>
      <c r="SE22" t="s">
        <v>3781</v>
      </c>
      <c r="SF22" t="s">
        <v>3781</v>
      </c>
      <c r="SG22" t="s">
        <v>3781</v>
      </c>
      <c r="SH22" t="s">
        <v>3781</v>
      </c>
      <c r="SI22" t="s">
        <v>3781</v>
      </c>
      <c r="SJ22" t="s">
        <v>3781</v>
      </c>
      <c r="SK22" t="s">
        <v>3781</v>
      </c>
      <c r="SL22" t="s">
        <v>3781</v>
      </c>
      <c r="SM22" t="s">
        <v>3781</v>
      </c>
      <c r="SN22" t="s">
        <v>3781</v>
      </c>
      <c r="SO22" t="s">
        <v>3781</v>
      </c>
      <c r="SP22" t="s">
        <v>3781</v>
      </c>
      <c r="SQ22" t="s">
        <v>3781</v>
      </c>
      <c r="SR22" t="s">
        <v>3781</v>
      </c>
      <c r="SS22" t="s">
        <v>3781</v>
      </c>
      <c r="ST22" t="s">
        <v>3781</v>
      </c>
      <c r="SU22" t="s">
        <v>3781</v>
      </c>
      <c r="SV22" t="s">
        <v>3781</v>
      </c>
      <c r="SW22" t="s">
        <v>3781</v>
      </c>
      <c r="SX22" t="s">
        <v>3781</v>
      </c>
      <c r="SY22" t="s">
        <v>3781</v>
      </c>
      <c r="SZ22" t="s">
        <v>3781</v>
      </c>
      <c r="TA22" t="s">
        <v>3781</v>
      </c>
      <c r="TB22" t="s">
        <v>3781</v>
      </c>
      <c r="TC22" t="s">
        <v>3781</v>
      </c>
      <c r="TD22" t="s">
        <v>3781</v>
      </c>
      <c r="TE22" t="s">
        <v>3781</v>
      </c>
      <c r="TF22" t="s">
        <v>3781</v>
      </c>
      <c r="TG22" t="s">
        <v>3781</v>
      </c>
      <c r="TH22" t="s">
        <v>3781</v>
      </c>
      <c r="TI22" t="s">
        <v>3781</v>
      </c>
      <c r="TJ22" t="s">
        <v>3781</v>
      </c>
      <c r="TK22" t="s">
        <v>3781</v>
      </c>
      <c r="TL22" t="s">
        <v>3781</v>
      </c>
    </row>
    <row r="23" spans="1:532" x14ac:dyDescent="0.3">
      <c r="A23" t="s">
        <v>3781</v>
      </c>
      <c r="B23" t="s">
        <v>3781</v>
      </c>
      <c r="C23" t="s">
        <v>3781</v>
      </c>
      <c r="D23" t="s">
        <v>3781</v>
      </c>
      <c r="E23" t="s">
        <v>3781</v>
      </c>
      <c r="F23" t="s">
        <v>3781</v>
      </c>
      <c r="G23" t="s">
        <v>3781</v>
      </c>
      <c r="H23" t="s">
        <v>3781</v>
      </c>
      <c r="I23" t="s">
        <v>3781</v>
      </c>
      <c r="J23" t="s">
        <v>3781</v>
      </c>
      <c r="K23" t="s">
        <v>3781</v>
      </c>
      <c r="L23" t="s">
        <v>3781</v>
      </c>
      <c r="M23" t="s">
        <v>3781</v>
      </c>
      <c r="N23" t="s">
        <v>3781</v>
      </c>
      <c r="O23" t="s">
        <v>3781</v>
      </c>
      <c r="P23" t="s">
        <v>3781</v>
      </c>
      <c r="Q23" t="s">
        <v>3781</v>
      </c>
      <c r="R23" t="s">
        <v>3781</v>
      </c>
      <c r="S23" t="s">
        <v>3781</v>
      </c>
      <c r="T23" t="s">
        <v>3781</v>
      </c>
      <c r="U23" t="s">
        <v>3781</v>
      </c>
      <c r="V23" t="s">
        <v>3781</v>
      </c>
      <c r="W23" t="s">
        <v>3781</v>
      </c>
      <c r="X23" t="s">
        <v>3781</v>
      </c>
      <c r="Y23" t="s">
        <v>3781</v>
      </c>
      <c r="Z23" t="s">
        <v>3781</v>
      </c>
      <c r="AA23" t="s">
        <v>3781</v>
      </c>
      <c r="AB23" t="s">
        <v>3781</v>
      </c>
      <c r="AC23" t="s">
        <v>3781</v>
      </c>
      <c r="AD23" t="s">
        <v>3781</v>
      </c>
      <c r="AE23" t="s">
        <v>3781</v>
      </c>
      <c r="AF23" t="s">
        <v>3781</v>
      </c>
      <c r="AG23" t="s">
        <v>3781</v>
      </c>
      <c r="AH23" t="s">
        <v>3781</v>
      </c>
      <c r="AI23" t="s">
        <v>3781</v>
      </c>
      <c r="AJ23" t="s">
        <v>3781</v>
      </c>
      <c r="AK23" t="s">
        <v>3781</v>
      </c>
      <c r="AL23" t="s">
        <v>3781</v>
      </c>
      <c r="AM23" t="s">
        <v>3781</v>
      </c>
      <c r="AN23" t="s">
        <v>3781</v>
      </c>
      <c r="AO23" t="s">
        <v>3781</v>
      </c>
      <c r="AP23" t="s">
        <v>3781</v>
      </c>
      <c r="AQ23" t="s">
        <v>3781</v>
      </c>
      <c r="AR23" t="s">
        <v>3781</v>
      </c>
      <c r="AS23" t="s">
        <v>3781</v>
      </c>
      <c r="AT23" t="s">
        <v>3781</v>
      </c>
      <c r="AU23" t="s">
        <v>3781</v>
      </c>
      <c r="AV23" t="s">
        <v>3781</v>
      </c>
      <c r="AW23" t="s">
        <v>3781</v>
      </c>
      <c r="AX23" t="s">
        <v>3781</v>
      </c>
      <c r="AY23" t="s">
        <v>3781</v>
      </c>
      <c r="AZ23" t="s">
        <v>3781</v>
      </c>
      <c r="BA23" t="s">
        <v>3781</v>
      </c>
      <c r="BB23" t="s">
        <v>3781</v>
      </c>
      <c r="BC23" t="s">
        <v>3781</v>
      </c>
      <c r="BD23" t="s">
        <v>3781</v>
      </c>
      <c r="BE23" t="s">
        <v>3781</v>
      </c>
      <c r="BF23" t="s">
        <v>3781</v>
      </c>
      <c r="BG23" t="s">
        <v>3781</v>
      </c>
      <c r="BH23" t="s">
        <v>3781</v>
      </c>
      <c r="BI23" t="s">
        <v>3781</v>
      </c>
      <c r="BJ23" t="s">
        <v>3781</v>
      </c>
      <c r="BK23" t="s">
        <v>3781</v>
      </c>
      <c r="BL23" t="s">
        <v>3781</v>
      </c>
      <c r="BM23" t="s">
        <v>3781</v>
      </c>
      <c r="BN23" t="s">
        <v>3781</v>
      </c>
      <c r="BO23" t="s">
        <v>3781</v>
      </c>
      <c r="BP23" t="s">
        <v>3781</v>
      </c>
      <c r="BQ23" t="s">
        <v>3781</v>
      </c>
      <c r="BR23" t="s">
        <v>3781</v>
      </c>
      <c r="BS23" t="s">
        <v>3781</v>
      </c>
      <c r="BT23" t="s">
        <v>3781</v>
      </c>
      <c r="BU23" t="s">
        <v>3781</v>
      </c>
      <c r="BV23" t="s">
        <v>3781</v>
      </c>
      <c r="BW23" t="s">
        <v>3781</v>
      </c>
      <c r="BX23" t="s">
        <v>3781</v>
      </c>
      <c r="BY23" t="s">
        <v>3781</v>
      </c>
      <c r="BZ23" t="s">
        <v>3781</v>
      </c>
      <c r="CA23" t="s">
        <v>3781</v>
      </c>
      <c r="CB23" t="s">
        <v>3781</v>
      </c>
      <c r="CC23" t="s">
        <v>3781</v>
      </c>
      <c r="CD23" t="s">
        <v>3781</v>
      </c>
      <c r="CE23" t="s">
        <v>3781</v>
      </c>
      <c r="CF23" t="s">
        <v>3781</v>
      </c>
      <c r="CG23" t="s">
        <v>3781</v>
      </c>
      <c r="CH23" t="s">
        <v>3781</v>
      </c>
      <c r="CI23" t="s">
        <v>3781</v>
      </c>
      <c r="CJ23" t="s">
        <v>3781</v>
      </c>
      <c r="CK23" t="s">
        <v>3781</v>
      </c>
      <c r="CL23" t="s">
        <v>659</v>
      </c>
      <c r="CM23" t="s">
        <v>3781</v>
      </c>
      <c r="CN23" t="s">
        <v>3781</v>
      </c>
      <c r="CO23" t="s">
        <v>3781</v>
      </c>
      <c r="CP23" t="s">
        <v>3781</v>
      </c>
      <c r="CQ23" t="s">
        <v>3781</v>
      </c>
      <c r="CR23" t="s">
        <v>3781</v>
      </c>
      <c r="CS23" t="s">
        <v>3781</v>
      </c>
      <c r="CT23" t="s">
        <v>3781</v>
      </c>
      <c r="CU23" t="s">
        <v>3781</v>
      </c>
      <c r="CV23" t="s">
        <v>3781</v>
      </c>
      <c r="CW23" t="s">
        <v>3781</v>
      </c>
      <c r="CX23" t="s">
        <v>3781</v>
      </c>
      <c r="CY23" t="s">
        <v>3781</v>
      </c>
      <c r="CZ23" t="s">
        <v>3781</v>
      </c>
      <c r="DA23" t="s">
        <v>3781</v>
      </c>
      <c r="DB23" t="s">
        <v>3781</v>
      </c>
      <c r="DC23" t="s">
        <v>3781</v>
      </c>
      <c r="DD23" t="s">
        <v>3781</v>
      </c>
      <c r="DE23" t="s">
        <v>3781</v>
      </c>
      <c r="DF23" t="s">
        <v>3781</v>
      </c>
      <c r="DG23" t="s">
        <v>3781</v>
      </c>
      <c r="DH23" t="s">
        <v>3781</v>
      </c>
      <c r="DI23" t="s">
        <v>3781</v>
      </c>
      <c r="DJ23" t="s">
        <v>3781</v>
      </c>
      <c r="DK23" t="s">
        <v>3781</v>
      </c>
      <c r="DL23" t="s">
        <v>3781</v>
      </c>
      <c r="DM23" t="s">
        <v>3781</v>
      </c>
      <c r="DN23" t="s">
        <v>3781</v>
      </c>
      <c r="DO23" t="s">
        <v>3781</v>
      </c>
      <c r="DP23" t="s">
        <v>3781</v>
      </c>
      <c r="DQ23" t="s">
        <v>3781</v>
      </c>
      <c r="DR23" t="s">
        <v>3781</v>
      </c>
      <c r="DS23" t="s">
        <v>3781</v>
      </c>
      <c r="DT23" t="s">
        <v>3781</v>
      </c>
      <c r="DU23" t="s">
        <v>3781</v>
      </c>
      <c r="DV23" t="s">
        <v>3781</v>
      </c>
      <c r="DW23" t="s">
        <v>3781</v>
      </c>
      <c r="DX23" t="s">
        <v>3781</v>
      </c>
      <c r="DY23" t="s">
        <v>3781</v>
      </c>
      <c r="DZ23" t="s">
        <v>3781</v>
      </c>
      <c r="EA23" t="s">
        <v>3781</v>
      </c>
      <c r="EB23" t="s">
        <v>3781</v>
      </c>
      <c r="EC23" t="s">
        <v>3781</v>
      </c>
      <c r="ED23" t="s">
        <v>3781</v>
      </c>
      <c r="EE23" t="s">
        <v>3781</v>
      </c>
      <c r="EF23" t="s">
        <v>3781</v>
      </c>
      <c r="EG23" t="s">
        <v>3781</v>
      </c>
      <c r="EH23" t="s">
        <v>3781</v>
      </c>
      <c r="EI23" t="s">
        <v>3781</v>
      </c>
      <c r="EJ23" t="s">
        <v>3781</v>
      </c>
      <c r="EK23" t="s">
        <v>3781</v>
      </c>
      <c r="EL23" t="s">
        <v>3781</v>
      </c>
      <c r="EM23" t="s">
        <v>3781</v>
      </c>
      <c r="EN23" t="s">
        <v>3781</v>
      </c>
      <c r="EO23" t="s">
        <v>3781</v>
      </c>
      <c r="EP23" t="s">
        <v>3781</v>
      </c>
      <c r="EQ23" t="s">
        <v>3781</v>
      </c>
      <c r="ER23" t="s">
        <v>3781</v>
      </c>
      <c r="ES23" t="s">
        <v>3781</v>
      </c>
      <c r="ET23" t="s">
        <v>3781</v>
      </c>
      <c r="EU23" t="s">
        <v>3781</v>
      </c>
      <c r="EV23" t="s">
        <v>3781</v>
      </c>
      <c r="EW23" t="s">
        <v>3781</v>
      </c>
      <c r="EX23" t="s">
        <v>3781</v>
      </c>
      <c r="EY23" t="s">
        <v>3781</v>
      </c>
      <c r="EZ23" t="s">
        <v>3781</v>
      </c>
      <c r="FA23" t="s">
        <v>3781</v>
      </c>
      <c r="FB23" t="s">
        <v>3781</v>
      </c>
      <c r="FC23" t="s">
        <v>3781</v>
      </c>
      <c r="FD23" t="s">
        <v>3781</v>
      </c>
      <c r="FE23" t="s">
        <v>3781</v>
      </c>
      <c r="FF23" t="s">
        <v>3781</v>
      </c>
      <c r="FG23" t="s">
        <v>3781</v>
      </c>
      <c r="FH23" t="s">
        <v>3781</v>
      </c>
      <c r="FI23" t="s">
        <v>3781</v>
      </c>
      <c r="FJ23" t="s">
        <v>3781</v>
      </c>
      <c r="FK23" t="s">
        <v>3781</v>
      </c>
      <c r="FL23" t="s">
        <v>3781</v>
      </c>
      <c r="FM23" t="s">
        <v>3781</v>
      </c>
      <c r="FN23" t="s">
        <v>3781</v>
      </c>
      <c r="FO23" t="s">
        <v>3781</v>
      </c>
      <c r="FP23" t="s">
        <v>3781</v>
      </c>
      <c r="FQ23" t="s">
        <v>3781</v>
      </c>
      <c r="FR23" t="s">
        <v>3781</v>
      </c>
      <c r="FS23" t="s">
        <v>3781</v>
      </c>
      <c r="FT23" t="s">
        <v>3781</v>
      </c>
      <c r="FU23" t="s">
        <v>3781</v>
      </c>
      <c r="FV23" t="s">
        <v>3781</v>
      </c>
      <c r="FW23" t="s">
        <v>3781</v>
      </c>
      <c r="FX23" t="s">
        <v>3781</v>
      </c>
      <c r="FY23" t="s">
        <v>3781</v>
      </c>
      <c r="FZ23" t="s">
        <v>3781</v>
      </c>
      <c r="GA23" t="s">
        <v>3781</v>
      </c>
      <c r="GB23" t="s">
        <v>3781</v>
      </c>
      <c r="GC23" t="s">
        <v>3781</v>
      </c>
      <c r="GD23" t="s">
        <v>3781</v>
      </c>
      <c r="GE23" t="s">
        <v>3781</v>
      </c>
      <c r="GF23" t="s">
        <v>3781</v>
      </c>
      <c r="GG23" t="s">
        <v>3781</v>
      </c>
      <c r="GH23" t="s">
        <v>3781</v>
      </c>
      <c r="GI23" t="s">
        <v>3781</v>
      </c>
      <c r="GJ23" t="s">
        <v>3781</v>
      </c>
      <c r="GK23" t="s">
        <v>3781</v>
      </c>
      <c r="GL23" t="s">
        <v>3781</v>
      </c>
      <c r="GM23" t="s">
        <v>3781</v>
      </c>
      <c r="GN23" t="s">
        <v>3781</v>
      </c>
      <c r="GO23" t="s">
        <v>3781</v>
      </c>
      <c r="GP23" t="s">
        <v>3781</v>
      </c>
      <c r="GQ23" t="s">
        <v>3781</v>
      </c>
      <c r="GR23" t="s">
        <v>3781</v>
      </c>
      <c r="GS23" t="s">
        <v>3781</v>
      </c>
      <c r="GT23" t="s">
        <v>3781</v>
      </c>
      <c r="GU23" t="s">
        <v>3781</v>
      </c>
      <c r="GV23" t="s">
        <v>3781</v>
      </c>
      <c r="GW23" t="s">
        <v>3781</v>
      </c>
      <c r="GX23" t="s">
        <v>3781</v>
      </c>
      <c r="GY23" t="s">
        <v>3781</v>
      </c>
      <c r="GZ23" t="s">
        <v>3781</v>
      </c>
      <c r="HA23" t="s">
        <v>1224</v>
      </c>
      <c r="HB23" t="s">
        <v>3781</v>
      </c>
      <c r="HC23" t="s">
        <v>3781</v>
      </c>
      <c r="HD23" t="s">
        <v>3781</v>
      </c>
      <c r="HE23" t="s">
        <v>3781</v>
      </c>
      <c r="HF23" s="3"/>
      <c r="HG23" t="s">
        <v>3781</v>
      </c>
      <c r="HH23" t="s">
        <v>3781</v>
      </c>
      <c r="HI23" s="3"/>
      <c r="HJ23" t="s">
        <v>3781</v>
      </c>
      <c r="HK23" t="s">
        <v>3781</v>
      </c>
      <c r="HL23" t="s">
        <v>3781</v>
      </c>
      <c r="HM23" t="s">
        <v>3781</v>
      </c>
      <c r="HN23" t="s">
        <v>1233</v>
      </c>
      <c r="HO23" t="s">
        <v>3781</v>
      </c>
      <c r="HP23" t="s">
        <v>3781</v>
      </c>
      <c r="HQ23" t="s">
        <v>3781</v>
      </c>
      <c r="HR23" t="s">
        <v>3781</v>
      </c>
      <c r="HS23" t="s">
        <v>3781</v>
      </c>
      <c r="HT23" t="s">
        <v>3781</v>
      </c>
      <c r="HU23" t="s">
        <v>3781</v>
      </c>
      <c r="HV23" t="s">
        <v>3781</v>
      </c>
      <c r="HW23" t="s">
        <v>3781</v>
      </c>
      <c r="HX23" t="s">
        <v>3781</v>
      </c>
      <c r="HY23" t="s">
        <v>3781</v>
      </c>
      <c r="HZ23" t="s">
        <v>3781</v>
      </c>
      <c r="IA23" t="s">
        <v>3781</v>
      </c>
      <c r="IB23" t="s">
        <v>3781</v>
      </c>
      <c r="IC23" t="s">
        <v>3781</v>
      </c>
      <c r="ID23" t="s">
        <v>3781</v>
      </c>
      <c r="IE23" t="s">
        <v>3781</v>
      </c>
      <c r="IF23" t="s">
        <v>3781</v>
      </c>
      <c r="IG23" t="s">
        <v>3781</v>
      </c>
      <c r="IH23" t="s">
        <v>3781</v>
      </c>
      <c r="II23" t="s">
        <v>3781</v>
      </c>
      <c r="IJ23" t="s">
        <v>3781</v>
      </c>
      <c r="IK23" t="s">
        <v>3781</v>
      </c>
      <c r="IL23" t="s">
        <v>3781</v>
      </c>
      <c r="IM23" t="s">
        <v>3781</v>
      </c>
      <c r="IN23" t="s">
        <v>3781</v>
      </c>
      <c r="IO23" t="s">
        <v>3781</v>
      </c>
      <c r="IP23" t="s">
        <v>3781</v>
      </c>
      <c r="IQ23" t="s">
        <v>3781</v>
      </c>
      <c r="IR23" s="3"/>
      <c r="IS23" t="s">
        <v>3781</v>
      </c>
      <c r="IT23" t="s">
        <v>3781</v>
      </c>
      <c r="IU23" t="s">
        <v>3781</v>
      </c>
      <c r="IV23" t="s">
        <v>3781</v>
      </c>
      <c r="IW23" t="s">
        <v>3781</v>
      </c>
      <c r="IX23" t="s">
        <v>3781</v>
      </c>
      <c r="IY23" t="s">
        <v>3781</v>
      </c>
      <c r="IZ23" t="s">
        <v>3781</v>
      </c>
      <c r="JA23" t="s">
        <v>3781</v>
      </c>
      <c r="JB23" t="s">
        <v>3781</v>
      </c>
      <c r="JC23" t="s">
        <v>3781</v>
      </c>
      <c r="JD23" t="s">
        <v>3781</v>
      </c>
      <c r="JE23" t="s">
        <v>3781</v>
      </c>
      <c r="JF23" t="s">
        <v>3781</v>
      </c>
      <c r="JG23" t="s">
        <v>3781</v>
      </c>
      <c r="JH23" t="s">
        <v>3781</v>
      </c>
      <c r="JI23" t="s">
        <v>3781</v>
      </c>
      <c r="JJ23" t="s">
        <v>3781</v>
      </c>
      <c r="JK23" t="s">
        <v>3781</v>
      </c>
      <c r="JL23" t="s">
        <v>3781</v>
      </c>
      <c r="JM23" t="s">
        <v>3781</v>
      </c>
      <c r="JN23" t="s">
        <v>3781</v>
      </c>
      <c r="JO23" t="s">
        <v>3781</v>
      </c>
      <c r="JP23" t="s">
        <v>3781</v>
      </c>
      <c r="JQ23" t="s">
        <v>3781</v>
      </c>
      <c r="JR23" t="s">
        <v>3781</v>
      </c>
      <c r="JS23" t="s">
        <v>3781</v>
      </c>
      <c r="JT23" t="s">
        <v>3781</v>
      </c>
      <c r="JU23" t="s">
        <v>3781</v>
      </c>
      <c r="JV23" t="s">
        <v>3781</v>
      </c>
      <c r="JW23" t="s">
        <v>3781</v>
      </c>
      <c r="JX23" t="s">
        <v>3781</v>
      </c>
      <c r="JY23" t="s">
        <v>3781</v>
      </c>
      <c r="JZ23" t="s">
        <v>3781</v>
      </c>
      <c r="KA23" t="s">
        <v>3781</v>
      </c>
      <c r="KB23" t="s">
        <v>3781</v>
      </c>
      <c r="KC23" t="s">
        <v>3781</v>
      </c>
      <c r="KD23" t="s">
        <v>3781</v>
      </c>
      <c r="KE23" t="s">
        <v>3781</v>
      </c>
      <c r="KF23" t="s">
        <v>3781</v>
      </c>
      <c r="KG23" t="s">
        <v>3781</v>
      </c>
      <c r="KH23" t="s">
        <v>3781</v>
      </c>
      <c r="KI23" t="s">
        <v>3781</v>
      </c>
      <c r="KJ23" t="s">
        <v>3781</v>
      </c>
      <c r="KK23" t="s">
        <v>3781</v>
      </c>
      <c r="KL23" t="s">
        <v>3781</v>
      </c>
      <c r="KM23" t="s">
        <v>3781</v>
      </c>
      <c r="KN23" t="s">
        <v>3781</v>
      </c>
      <c r="KO23" t="s">
        <v>3781</v>
      </c>
      <c r="KP23" t="s">
        <v>3781</v>
      </c>
      <c r="KQ23" t="s">
        <v>3781</v>
      </c>
      <c r="KR23" t="s">
        <v>3781</v>
      </c>
      <c r="KS23" t="s">
        <v>3781</v>
      </c>
      <c r="KT23" t="s">
        <v>3781</v>
      </c>
      <c r="KU23" t="s">
        <v>3781</v>
      </c>
      <c r="KV23" t="s">
        <v>3781</v>
      </c>
      <c r="KW23" t="s">
        <v>3781</v>
      </c>
      <c r="KX23" t="s">
        <v>3781</v>
      </c>
      <c r="KY23" t="s">
        <v>3781</v>
      </c>
      <c r="KZ23" t="s">
        <v>3781</v>
      </c>
      <c r="LA23" t="s">
        <v>3781</v>
      </c>
      <c r="LB23" t="s">
        <v>3781</v>
      </c>
      <c r="LC23" t="s">
        <v>3781</v>
      </c>
      <c r="LD23" t="s">
        <v>3781</v>
      </c>
      <c r="LE23" t="s">
        <v>3781</v>
      </c>
      <c r="LF23" t="s">
        <v>3781</v>
      </c>
      <c r="LG23" t="s">
        <v>3781</v>
      </c>
      <c r="LH23" t="s">
        <v>3781</v>
      </c>
      <c r="LI23" t="s">
        <v>3781</v>
      </c>
      <c r="LJ23" t="s">
        <v>3781</v>
      </c>
      <c r="LK23" t="s">
        <v>3781</v>
      </c>
      <c r="LL23" t="s">
        <v>3781</v>
      </c>
      <c r="LM23" t="s">
        <v>3781</v>
      </c>
      <c r="LN23" t="s">
        <v>3781</v>
      </c>
      <c r="LO23" t="s">
        <v>3781</v>
      </c>
      <c r="LP23" t="s">
        <v>3781</v>
      </c>
      <c r="LQ23" t="s">
        <v>3781</v>
      </c>
      <c r="LR23" t="s">
        <v>3781</v>
      </c>
      <c r="LS23" t="s">
        <v>3781</v>
      </c>
      <c r="LT23" t="s">
        <v>3781</v>
      </c>
      <c r="LU23" t="s">
        <v>3781</v>
      </c>
      <c r="LV23" t="s">
        <v>3781</v>
      </c>
      <c r="LW23" t="s">
        <v>3781</v>
      </c>
      <c r="LX23" t="s">
        <v>3781</v>
      </c>
      <c r="LY23" t="s">
        <v>3781</v>
      </c>
      <c r="LZ23" t="s">
        <v>3781</v>
      </c>
      <c r="MA23" t="s">
        <v>3781</v>
      </c>
      <c r="MB23" t="s">
        <v>3781</v>
      </c>
      <c r="MC23" t="s">
        <v>3781</v>
      </c>
      <c r="MD23" t="s">
        <v>3781</v>
      </c>
      <c r="ME23" t="s">
        <v>873</v>
      </c>
      <c r="MF23" t="s">
        <v>3781</v>
      </c>
      <c r="MG23" t="s">
        <v>3781</v>
      </c>
      <c r="MH23" t="s">
        <v>3781</v>
      </c>
      <c r="MI23" t="s">
        <v>3781</v>
      </c>
      <c r="MJ23" t="s">
        <v>3781</v>
      </c>
      <c r="MK23" t="s">
        <v>3781</v>
      </c>
      <c r="ML23" t="s">
        <v>3781</v>
      </c>
      <c r="MM23" t="s">
        <v>3781</v>
      </c>
      <c r="MN23" t="s">
        <v>3781</v>
      </c>
      <c r="MO23" t="s">
        <v>3781</v>
      </c>
      <c r="MP23" t="s">
        <v>3781</v>
      </c>
      <c r="MQ23" t="s">
        <v>3781</v>
      </c>
      <c r="MR23" t="s">
        <v>3781</v>
      </c>
      <c r="MS23" t="s">
        <v>3781</v>
      </c>
      <c r="MT23" t="s">
        <v>3781</v>
      </c>
      <c r="MU23" t="s">
        <v>3781</v>
      </c>
      <c r="MV23" t="s">
        <v>3781</v>
      </c>
      <c r="MW23" t="s">
        <v>3781</v>
      </c>
      <c r="MX23" t="s">
        <v>3781</v>
      </c>
      <c r="MY23" t="s">
        <v>3781</v>
      </c>
      <c r="MZ23" t="s">
        <v>3781</v>
      </c>
      <c r="NA23" t="s">
        <v>3781</v>
      </c>
      <c r="NB23" t="s">
        <v>3781</v>
      </c>
      <c r="NC23" t="s">
        <v>3781</v>
      </c>
      <c r="ND23" t="s">
        <v>3781</v>
      </c>
      <c r="NE23" t="s">
        <v>3781</v>
      </c>
      <c r="NF23" t="s">
        <v>3781</v>
      </c>
      <c r="NG23" t="s">
        <v>3781</v>
      </c>
      <c r="NH23" t="s">
        <v>3781</v>
      </c>
      <c r="NI23" s="3"/>
      <c r="NJ23" t="s">
        <v>3781</v>
      </c>
      <c r="NK23" t="s">
        <v>3781</v>
      </c>
      <c r="NL23" s="3" t="s">
        <v>1857</v>
      </c>
      <c r="NM23" t="s">
        <v>3781</v>
      </c>
      <c r="NN23" t="s">
        <v>3781</v>
      </c>
      <c r="NO23" t="s">
        <v>3781</v>
      </c>
      <c r="NP23" t="s">
        <v>3781</v>
      </c>
      <c r="NQ23" t="s">
        <v>3781</v>
      </c>
      <c r="NR23" t="s">
        <v>3781</v>
      </c>
      <c r="NS23" t="s">
        <v>3781</v>
      </c>
      <c r="NT23" t="s">
        <v>3781</v>
      </c>
      <c r="NU23" t="s">
        <v>3781</v>
      </c>
      <c r="NV23" t="s">
        <v>3781</v>
      </c>
      <c r="NW23" t="s">
        <v>3781</v>
      </c>
      <c r="NX23" t="s">
        <v>3781</v>
      </c>
      <c r="NY23" t="s">
        <v>3781</v>
      </c>
      <c r="NZ23" t="s">
        <v>3781</v>
      </c>
      <c r="OA23" t="s">
        <v>3781</v>
      </c>
      <c r="OB23" t="s">
        <v>3781</v>
      </c>
      <c r="OC23" t="s">
        <v>3781</v>
      </c>
      <c r="OD23" t="s">
        <v>3781</v>
      </c>
      <c r="OE23" t="s">
        <v>3781</v>
      </c>
      <c r="OF23" t="s">
        <v>3781</v>
      </c>
      <c r="OG23" t="s">
        <v>3781</v>
      </c>
      <c r="OH23" t="s">
        <v>3781</v>
      </c>
      <c r="OI23" t="s">
        <v>3781</v>
      </c>
      <c r="OJ23" t="s">
        <v>3781</v>
      </c>
      <c r="OK23" t="s">
        <v>3781</v>
      </c>
      <c r="OL23" t="s">
        <v>3781</v>
      </c>
      <c r="OM23" t="s">
        <v>3781</v>
      </c>
      <c r="ON23" t="s">
        <v>3781</v>
      </c>
      <c r="OO23" t="s">
        <v>3781</v>
      </c>
      <c r="OP23" t="s">
        <v>3781</v>
      </c>
      <c r="OQ23" t="s">
        <v>3781</v>
      </c>
      <c r="OR23" t="s">
        <v>3781</v>
      </c>
      <c r="OS23" t="s">
        <v>3781</v>
      </c>
      <c r="OT23" t="s">
        <v>3781</v>
      </c>
      <c r="OU23" t="s">
        <v>3781</v>
      </c>
      <c r="OV23" t="s">
        <v>3781</v>
      </c>
      <c r="OW23" t="s">
        <v>3781</v>
      </c>
      <c r="OX23" t="s">
        <v>3781</v>
      </c>
      <c r="OY23" t="s">
        <v>3781</v>
      </c>
      <c r="OZ23" t="s">
        <v>3781</v>
      </c>
      <c r="PA23" t="s">
        <v>3781</v>
      </c>
      <c r="PB23" t="s">
        <v>3781</v>
      </c>
      <c r="PC23" t="s">
        <v>3781</v>
      </c>
      <c r="PD23" t="s">
        <v>3781</v>
      </c>
      <c r="PE23" t="s">
        <v>1811</v>
      </c>
      <c r="PF23" t="s">
        <v>3781</v>
      </c>
      <c r="PG23" t="s">
        <v>3781</v>
      </c>
      <c r="PH23" t="s">
        <v>3781</v>
      </c>
      <c r="PI23" t="s">
        <v>3781</v>
      </c>
      <c r="PJ23" t="s">
        <v>3781</v>
      </c>
      <c r="PK23" t="s">
        <v>3781</v>
      </c>
      <c r="PL23" t="s">
        <v>3781</v>
      </c>
      <c r="PM23" t="s">
        <v>3781</v>
      </c>
      <c r="PN23" t="s">
        <v>3781</v>
      </c>
      <c r="PO23" t="s">
        <v>3781</v>
      </c>
      <c r="PP23" t="s">
        <v>3781</v>
      </c>
      <c r="PQ23" t="s">
        <v>3781</v>
      </c>
      <c r="PR23" t="s">
        <v>3781</v>
      </c>
      <c r="PS23" t="s">
        <v>3781</v>
      </c>
      <c r="PT23" t="s">
        <v>3781</v>
      </c>
      <c r="PU23" t="s">
        <v>3781</v>
      </c>
      <c r="PV23" t="s">
        <v>3781</v>
      </c>
      <c r="PW23" t="s">
        <v>3781</v>
      </c>
      <c r="PX23" t="s">
        <v>3781</v>
      </c>
      <c r="PY23" t="s">
        <v>3781</v>
      </c>
      <c r="PZ23" t="s">
        <v>3781</v>
      </c>
      <c r="QA23" t="s">
        <v>3781</v>
      </c>
      <c r="QB23" t="s">
        <v>3781</v>
      </c>
      <c r="QC23" t="s">
        <v>3781</v>
      </c>
      <c r="QD23" t="s">
        <v>3781</v>
      </c>
      <c r="QE23" t="s">
        <v>3781</v>
      </c>
      <c r="QF23" t="s">
        <v>3781</v>
      </c>
      <c r="QG23" t="s">
        <v>3781</v>
      </c>
      <c r="QH23" t="s">
        <v>3781</v>
      </c>
      <c r="QI23" t="s">
        <v>3781</v>
      </c>
      <c r="QJ23" t="s">
        <v>3781</v>
      </c>
      <c r="QK23" t="s">
        <v>3781</v>
      </c>
      <c r="QL23" t="s">
        <v>3781</v>
      </c>
      <c r="QM23" t="s">
        <v>3781</v>
      </c>
      <c r="QN23" t="s">
        <v>3781</v>
      </c>
      <c r="QO23" t="s">
        <v>3781</v>
      </c>
      <c r="QP23" t="s">
        <v>3781</v>
      </c>
      <c r="QQ23" t="s">
        <v>3781</v>
      </c>
      <c r="QR23" t="s">
        <v>3781</v>
      </c>
      <c r="QS23" t="s">
        <v>3781</v>
      </c>
      <c r="QT23" t="s">
        <v>1043</v>
      </c>
      <c r="QU23" t="s">
        <v>3781</v>
      </c>
      <c r="QV23" t="s">
        <v>3781</v>
      </c>
      <c r="QW23" t="s">
        <v>3781</v>
      </c>
      <c r="QX23" t="s">
        <v>3781</v>
      </c>
      <c r="QY23" t="s">
        <v>3781</v>
      </c>
      <c r="QZ23" t="s">
        <v>3781</v>
      </c>
      <c r="RA23" t="s">
        <v>2068</v>
      </c>
      <c r="RB23" t="s">
        <v>3781</v>
      </c>
      <c r="RC23" t="s">
        <v>3781</v>
      </c>
      <c r="RD23" t="s">
        <v>3781</v>
      </c>
      <c r="RE23" t="s">
        <v>3781</v>
      </c>
      <c r="RF23" t="s">
        <v>3781</v>
      </c>
      <c r="RG23" t="s">
        <v>3781</v>
      </c>
      <c r="RH23" t="s">
        <v>3781</v>
      </c>
      <c r="RI23" t="s">
        <v>3781</v>
      </c>
      <c r="RJ23" t="s">
        <v>3781</v>
      </c>
      <c r="RK23" t="s">
        <v>3781</v>
      </c>
      <c r="RL23" t="s">
        <v>3781</v>
      </c>
      <c r="RM23" t="s">
        <v>3781</v>
      </c>
      <c r="RN23" t="s">
        <v>3781</v>
      </c>
      <c r="RO23" t="s">
        <v>3781</v>
      </c>
      <c r="RP23" t="s">
        <v>3781</v>
      </c>
      <c r="RQ23" t="s">
        <v>3781</v>
      </c>
      <c r="RR23" t="s">
        <v>3781</v>
      </c>
      <c r="RS23" t="s">
        <v>3781</v>
      </c>
      <c r="RT23" t="s">
        <v>3781</v>
      </c>
      <c r="RU23" t="s">
        <v>3781</v>
      </c>
      <c r="RV23" t="s">
        <v>3781</v>
      </c>
      <c r="RW23" t="s">
        <v>3781</v>
      </c>
      <c r="RX23" t="s">
        <v>3781</v>
      </c>
      <c r="RY23" t="s">
        <v>3781</v>
      </c>
      <c r="RZ23" t="s">
        <v>3781</v>
      </c>
      <c r="SA23" t="s">
        <v>3781</v>
      </c>
      <c r="SB23" t="s">
        <v>3781</v>
      </c>
      <c r="SC23" t="s">
        <v>3781</v>
      </c>
      <c r="SD23" t="s">
        <v>3781</v>
      </c>
      <c r="SE23" t="s">
        <v>3781</v>
      </c>
      <c r="SF23" t="s">
        <v>3781</v>
      </c>
      <c r="SG23" t="s">
        <v>3781</v>
      </c>
      <c r="SH23" t="s">
        <v>3781</v>
      </c>
      <c r="SI23" t="s">
        <v>3781</v>
      </c>
      <c r="SJ23" t="s">
        <v>3781</v>
      </c>
      <c r="SK23" t="s">
        <v>3781</v>
      </c>
      <c r="SL23" t="s">
        <v>3781</v>
      </c>
      <c r="SM23" t="s">
        <v>3781</v>
      </c>
      <c r="SN23" t="s">
        <v>3781</v>
      </c>
      <c r="SO23" t="s">
        <v>3781</v>
      </c>
      <c r="SP23" t="s">
        <v>3781</v>
      </c>
      <c r="SQ23" t="s">
        <v>3781</v>
      </c>
      <c r="SR23" t="s">
        <v>3781</v>
      </c>
      <c r="SS23" t="s">
        <v>3781</v>
      </c>
      <c r="ST23" t="s">
        <v>3781</v>
      </c>
      <c r="SU23" t="s">
        <v>3781</v>
      </c>
      <c r="SV23" t="s">
        <v>3781</v>
      </c>
      <c r="SW23" t="s">
        <v>3781</v>
      </c>
      <c r="SX23" t="s">
        <v>3781</v>
      </c>
      <c r="SY23" t="s">
        <v>3781</v>
      </c>
      <c r="SZ23" t="s">
        <v>3781</v>
      </c>
      <c r="TA23" t="s">
        <v>3781</v>
      </c>
      <c r="TB23" t="s">
        <v>3781</v>
      </c>
      <c r="TC23" t="s">
        <v>3781</v>
      </c>
      <c r="TD23" t="s">
        <v>3781</v>
      </c>
      <c r="TE23" t="s">
        <v>3781</v>
      </c>
      <c r="TF23" t="s">
        <v>3781</v>
      </c>
      <c r="TG23" t="s">
        <v>3781</v>
      </c>
      <c r="TH23" t="s">
        <v>3781</v>
      </c>
      <c r="TI23" t="s">
        <v>3781</v>
      </c>
      <c r="TJ23" t="s">
        <v>3781</v>
      </c>
      <c r="TK23" t="s">
        <v>3781</v>
      </c>
      <c r="TL23" t="s">
        <v>3781</v>
      </c>
    </row>
    <row r="24" spans="1:532" x14ac:dyDescent="0.3">
      <c r="A24" t="s">
        <v>3781</v>
      </c>
      <c r="B24" t="s">
        <v>3781</v>
      </c>
      <c r="C24" t="s">
        <v>3781</v>
      </c>
      <c r="D24" t="s">
        <v>3781</v>
      </c>
      <c r="E24" t="s">
        <v>3781</v>
      </c>
      <c r="F24" t="s">
        <v>3781</v>
      </c>
      <c r="G24" t="s">
        <v>3781</v>
      </c>
      <c r="H24" t="s">
        <v>3781</v>
      </c>
      <c r="I24" t="s">
        <v>3781</v>
      </c>
      <c r="J24" t="s">
        <v>3781</v>
      </c>
      <c r="K24" t="s">
        <v>3781</v>
      </c>
      <c r="L24" t="s">
        <v>3781</v>
      </c>
      <c r="M24" t="s">
        <v>3781</v>
      </c>
      <c r="N24" t="s">
        <v>3781</v>
      </c>
      <c r="O24" t="s">
        <v>3781</v>
      </c>
      <c r="P24" t="s">
        <v>3781</v>
      </c>
      <c r="Q24" t="s">
        <v>3781</v>
      </c>
      <c r="R24" t="s">
        <v>3781</v>
      </c>
      <c r="S24" t="s">
        <v>3781</v>
      </c>
      <c r="T24" t="s">
        <v>3781</v>
      </c>
      <c r="U24" t="s">
        <v>3781</v>
      </c>
      <c r="V24" t="s">
        <v>3781</v>
      </c>
      <c r="W24" t="s">
        <v>3781</v>
      </c>
      <c r="X24" t="s">
        <v>3781</v>
      </c>
      <c r="Y24" t="s">
        <v>3781</v>
      </c>
      <c r="Z24" t="s">
        <v>3781</v>
      </c>
      <c r="AA24" t="s">
        <v>3781</v>
      </c>
      <c r="AB24" t="s">
        <v>3781</v>
      </c>
      <c r="AC24" t="s">
        <v>3781</v>
      </c>
      <c r="AD24" t="s">
        <v>3781</v>
      </c>
      <c r="AE24" t="s">
        <v>3781</v>
      </c>
      <c r="AF24" t="s">
        <v>3781</v>
      </c>
      <c r="AG24" t="s">
        <v>3781</v>
      </c>
      <c r="AH24" t="s">
        <v>3781</v>
      </c>
      <c r="AI24" t="s">
        <v>3781</v>
      </c>
      <c r="AJ24" t="s">
        <v>3781</v>
      </c>
      <c r="AK24" t="s">
        <v>3781</v>
      </c>
      <c r="AL24" t="s">
        <v>3781</v>
      </c>
      <c r="AM24" t="s">
        <v>3781</v>
      </c>
      <c r="AN24" t="s">
        <v>3781</v>
      </c>
      <c r="AO24" t="s">
        <v>3781</v>
      </c>
      <c r="AP24" t="s">
        <v>3781</v>
      </c>
      <c r="AQ24" t="s">
        <v>3781</v>
      </c>
      <c r="AR24" t="s">
        <v>3781</v>
      </c>
      <c r="AS24" t="s">
        <v>3781</v>
      </c>
      <c r="AT24" t="s">
        <v>3781</v>
      </c>
      <c r="AU24" t="s">
        <v>3781</v>
      </c>
      <c r="AV24" t="s">
        <v>3781</v>
      </c>
      <c r="AW24" t="s">
        <v>3781</v>
      </c>
      <c r="AX24" t="s">
        <v>3781</v>
      </c>
      <c r="AY24" t="s">
        <v>3781</v>
      </c>
      <c r="AZ24" t="s">
        <v>3781</v>
      </c>
      <c r="BA24" t="s">
        <v>3781</v>
      </c>
      <c r="BB24" t="s">
        <v>3781</v>
      </c>
      <c r="BC24" t="s">
        <v>3781</v>
      </c>
      <c r="BD24" t="s">
        <v>3781</v>
      </c>
      <c r="BE24" t="s">
        <v>3781</v>
      </c>
      <c r="BF24" t="s">
        <v>3781</v>
      </c>
      <c r="BG24" t="s">
        <v>3781</v>
      </c>
      <c r="BH24" t="s">
        <v>3781</v>
      </c>
      <c r="BI24" t="s">
        <v>3781</v>
      </c>
      <c r="BJ24" t="s">
        <v>3781</v>
      </c>
      <c r="BK24" t="s">
        <v>3781</v>
      </c>
      <c r="BL24" t="s">
        <v>3781</v>
      </c>
      <c r="BM24" t="s">
        <v>3781</v>
      </c>
      <c r="BN24" t="s">
        <v>3781</v>
      </c>
      <c r="BO24" t="s">
        <v>3781</v>
      </c>
      <c r="BP24" t="s">
        <v>3781</v>
      </c>
      <c r="BQ24" t="s">
        <v>3781</v>
      </c>
      <c r="BR24" t="s">
        <v>3781</v>
      </c>
      <c r="BS24" t="s">
        <v>3781</v>
      </c>
      <c r="BT24" t="s">
        <v>3781</v>
      </c>
      <c r="BU24" t="s">
        <v>3781</v>
      </c>
      <c r="BV24" t="s">
        <v>3781</v>
      </c>
      <c r="BW24" t="s">
        <v>3781</v>
      </c>
      <c r="BX24" t="s">
        <v>3781</v>
      </c>
      <c r="BY24" t="s">
        <v>3781</v>
      </c>
      <c r="BZ24" t="s">
        <v>3781</v>
      </c>
      <c r="CA24" t="s">
        <v>3781</v>
      </c>
      <c r="CB24" t="s">
        <v>3781</v>
      </c>
      <c r="CC24" t="s">
        <v>3781</v>
      </c>
      <c r="CD24" t="s">
        <v>3781</v>
      </c>
      <c r="CE24" t="s">
        <v>3781</v>
      </c>
      <c r="CF24" t="s">
        <v>3781</v>
      </c>
      <c r="CG24" t="s">
        <v>3781</v>
      </c>
      <c r="CH24" t="s">
        <v>3781</v>
      </c>
      <c r="CI24" t="s">
        <v>3781</v>
      </c>
      <c r="CJ24" t="s">
        <v>3781</v>
      </c>
      <c r="CK24" t="s">
        <v>3781</v>
      </c>
      <c r="CL24" t="s">
        <v>650</v>
      </c>
      <c r="CM24" t="s">
        <v>3781</v>
      </c>
      <c r="CN24" t="s">
        <v>3781</v>
      </c>
      <c r="CO24" t="s">
        <v>3781</v>
      </c>
      <c r="CP24" t="s">
        <v>3781</v>
      </c>
      <c r="CQ24" t="s">
        <v>3781</v>
      </c>
      <c r="CR24" t="s">
        <v>3781</v>
      </c>
      <c r="CS24" t="s">
        <v>3781</v>
      </c>
      <c r="CT24" t="s">
        <v>3781</v>
      </c>
      <c r="CU24" t="s">
        <v>3781</v>
      </c>
      <c r="CV24" t="s">
        <v>3781</v>
      </c>
      <c r="CW24" t="s">
        <v>3781</v>
      </c>
      <c r="CX24" t="s">
        <v>3781</v>
      </c>
      <c r="CY24" t="s">
        <v>3781</v>
      </c>
      <c r="CZ24" t="s">
        <v>3781</v>
      </c>
      <c r="DA24" t="s">
        <v>3781</v>
      </c>
      <c r="DB24" t="s">
        <v>3781</v>
      </c>
      <c r="DC24" t="s">
        <v>3781</v>
      </c>
      <c r="DD24" t="s">
        <v>3781</v>
      </c>
      <c r="DE24" t="s">
        <v>3781</v>
      </c>
      <c r="DF24" t="s">
        <v>3781</v>
      </c>
      <c r="DG24" t="s">
        <v>3781</v>
      </c>
      <c r="DH24" t="s">
        <v>3781</v>
      </c>
      <c r="DI24" t="s">
        <v>3781</v>
      </c>
      <c r="DJ24" t="s">
        <v>3781</v>
      </c>
      <c r="DK24" t="s">
        <v>3781</v>
      </c>
      <c r="DL24" t="s">
        <v>3781</v>
      </c>
      <c r="DM24" t="s">
        <v>3781</v>
      </c>
      <c r="DN24" t="s">
        <v>3781</v>
      </c>
      <c r="DO24" t="s">
        <v>3781</v>
      </c>
      <c r="DP24" t="s">
        <v>3781</v>
      </c>
      <c r="DQ24" t="s">
        <v>3781</v>
      </c>
      <c r="DR24" t="s">
        <v>3781</v>
      </c>
      <c r="DS24" t="s">
        <v>3781</v>
      </c>
      <c r="DT24" t="s">
        <v>3781</v>
      </c>
      <c r="DU24" t="s">
        <v>3781</v>
      </c>
      <c r="DV24" t="s">
        <v>3781</v>
      </c>
      <c r="DW24" t="s">
        <v>3781</v>
      </c>
      <c r="DX24" t="s">
        <v>3781</v>
      </c>
      <c r="DY24" t="s">
        <v>3781</v>
      </c>
      <c r="DZ24" t="s">
        <v>3781</v>
      </c>
      <c r="EA24" t="s">
        <v>3781</v>
      </c>
      <c r="EB24" t="s">
        <v>3781</v>
      </c>
      <c r="EC24" t="s">
        <v>3781</v>
      </c>
      <c r="ED24" t="s">
        <v>3781</v>
      </c>
      <c r="EE24" t="s">
        <v>3781</v>
      </c>
      <c r="EF24" t="s">
        <v>3781</v>
      </c>
      <c r="EG24" t="s">
        <v>3781</v>
      </c>
      <c r="EH24" t="s">
        <v>3781</v>
      </c>
      <c r="EI24" t="s">
        <v>3781</v>
      </c>
      <c r="EJ24" t="s">
        <v>3781</v>
      </c>
      <c r="EK24" t="s">
        <v>3781</v>
      </c>
      <c r="EL24" t="s">
        <v>3781</v>
      </c>
      <c r="EM24" t="s">
        <v>3781</v>
      </c>
      <c r="EN24" t="s">
        <v>3781</v>
      </c>
      <c r="EO24" t="s">
        <v>3781</v>
      </c>
      <c r="EP24" t="s">
        <v>3781</v>
      </c>
      <c r="EQ24" t="s">
        <v>3781</v>
      </c>
      <c r="ER24" t="s">
        <v>3781</v>
      </c>
      <c r="ES24" t="s">
        <v>3781</v>
      </c>
      <c r="ET24" t="s">
        <v>3781</v>
      </c>
      <c r="EU24" t="s">
        <v>3781</v>
      </c>
      <c r="EV24" t="s">
        <v>3781</v>
      </c>
      <c r="EW24" t="s">
        <v>3781</v>
      </c>
      <c r="EX24" t="s">
        <v>3781</v>
      </c>
      <c r="EY24" t="s">
        <v>3781</v>
      </c>
      <c r="EZ24" t="s">
        <v>3781</v>
      </c>
      <c r="FA24" t="s">
        <v>3781</v>
      </c>
      <c r="FB24" t="s">
        <v>3781</v>
      </c>
      <c r="FC24" t="s">
        <v>3781</v>
      </c>
      <c r="FD24" t="s">
        <v>3781</v>
      </c>
      <c r="FE24" t="s">
        <v>3781</v>
      </c>
      <c r="FF24" t="s">
        <v>3781</v>
      </c>
      <c r="FG24" t="s">
        <v>3781</v>
      </c>
      <c r="FH24" t="s">
        <v>3781</v>
      </c>
      <c r="FI24" t="s">
        <v>3781</v>
      </c>
      <c r="FJ24" t="s">
        <v>3781</v>
      </c>
      <c r="FK24" t="s">
        <v>3781</v>
      </c>
      <c r="FL24" t="s">
        <v>3781</v>
      </c>
      <c r="FM24" t="s">
        <v>3781</v>
      </c>
      <c r="FN24" t="s">
        <v>3781</v>
      </c>
      <c r="FO24" t="s">
        <v>3781</v>
      </c>
      <c r="FP24" t="s">
        <v>3781</v>
      </c>
      <c r="FQ24" t="s">
        <v>3781</v>
      </c>
      <c r="FR24" t="s">
        <v>3781</v>
      </c>
      <c r="FS24" t="s">
        <v>3781</v>
      </c>
      <c r="FT24" t="s">
        <v>3781</v>
      </c>
      <c r="FU24" t="s">
        <v>3781</v>
      </c>
      <c r="FV24" t="s">
        <v>3781</v>
      </c>
      <c r="FW24" t="s">
        <v>3781</v>
      </c>
      <c r="FX24" t="s">
        <v>3781</v>
      </c>
      <c r="FY24" t="s">
        <v>3781</v>
      </c>
      <c r="FZ24" t="s">
        <v>3781</v>
      </c>
      <c r="GA24" t="s">
        <v>3781</v>
      </c>
      <c r="GB24" t="s">
        <v>3781</v>
      </c>
      <c r="GC24" t="s">
        <v>3781</v>
      </c>
      <c r="GD24" t="s">
        <v>3781</v>
      </c>
      <c r="GE24" t="s">
        <v>3781</v>
      </c>
      <c r="GF24" t="s">
        <v>3781</v>
      </c>
      <c r="GG24" t="s">
        <v>3781</v>
      </c>
      <c r="GH24" t="s">
        <v>3781</v>
      </c>
      <c r="GI24" t="s">
        <v>3781</v>
      </c>
      <c r="GJ24" t="s">
        <v>3781</v>
      </c>
      <c r="GK24" t="s">
        <v>3781</v>
      </c>
      <c r="GL24" t="s">
        <v>3781</v>
      </c>
      <c r="GM24" t="s">
        <v>3781</v>
      </c>
      <c r="GN24" t="s">
        <v>3781</v>
      </c>
      <c r="GO24" t="s">
        <v>3781</v>
      </c>
      <c r="GP24" t="s">
        <v>3781</v>
      </c>
      <c r="GQ24" t="s">
        <v>3781</v>
      </c>
      <c r="GR24" t="s">
        <v>3781</v>
      </c>
      <c r="GS24" t="s">
        <v>3781</v>
      </c>
      <c r="GT24" t="s">
        <v>3781</v>
      </c>
      <c r="GU24" t="s">
        <v>3781</v>
      </c>
      <c r="GV24" t="s">
        <v>3781</v>
      </c>
      <c r="GW24" t="s">
        <v>3781</v>
      </c>
      <c r="GX24" t="s">
        <v>3781</v>
      </c>
      <c r="GY24" t="s">
        <v>3781</v>
      </c>
      <c r="GZ24" t="s">
        <v>3781</v>
      </c>
      <c r="HA24" t="s">
        <v>1227</v>
      </c>
      <c r="HB24" t="s">
        <v>3781</v>
      </c>
      <c r="HC24" t="s">
        <v>3781</v>
      </c>
      <c r="HD24" t="s">
        <v>3781</v>
      </c>
      <c r="HE24" t="s">
        <v>3781</v>
      </c>
      <c r="HF24" t="s">
        <v>3781</v>
      </c>
      <c r="HG24" t="s">
        <v>3781</v>
      </c>
      <c r="HH24" t="s">
        <v>3781</v>
      </c>
      <c r="HI24" s="3"/>
      <c r="HJ24" t="s">
        <v>3781</v>
      </c>
      <c r="HK24" t="s">
        <v>3781</v>
      </c>
      <c r="HL24" t="s">
        <v>3781</v>
      </c>
      <c r="HM24" t="s">
        <v>3781</v>
      </c>
      <c r="HN24" t="s">
        <v>1239</v>
      </c>
      <c r="HO24" t="s">
        <v>3781</v>
      </c>
      <c r="HP24" t="s">
        <v>3781</v>
      </c>
      <c r="HQ24" t="s">
        <v>3781</v>
      </c>
      <c r="HR24" t="s">
        <v>3781</v>
      </c>
      <c r="HS24" t="s">
        <v>3781</v>
      </c>
      <c r="HT24" t="s">
        <v>3781</v>
      </c>
      <c r="HU24" t="s">
        <v>3781</v>
      </c>
      <c r="HV24" t="s">
        <v>3781</v>
      </c>
      <c r="HW24" t="s">
        <v>3781</v>
      </c>
      <c r="HX24" t="s">
        <v>3781</v>
      </c>
      <c r="HY24" t="s">
        <v>3781</v>
      </c>
      <c r="HZ24" t="s">
        <v>3781</v>
      </c>
      <c r="IA24" t="s">
        <v>3781</v>
      </c>
      <c r="IB24" t="s">
        <v>3781</v>
      </c>
      <c r="IC24" t="s">
        <v>3781</v>
      </c>
      <c r="ID24" t="s">
        <v>3781</v>
      </c>
      <c r="IE24" t="s">
        <v>3781</v>
      </c>
      <c r="IF24" t="s">
        <v>3781</v>
      </c>
      <c r="IG24" t="s">
        <v>3781</v>
      </c>
      <c r="IH24" t="s">
        <v>3781</v>
      </c>
      <c r="II24" t="s">
        <v>3781</v>
      </c>
      <c r="IJ24" t="s">
        <v>3781</v>
      </c>
      <c r="IK24" t="s">
        <v>3781</v>
      </c>
      <c r="IL24" t="s">
        <v>3781</v>
      </c>
      <c r="IM24" t="s">
        <v>3781</v>
      </c>
      <c r="IN24" t="s">
        <v>3781</v>
      </c>
      <c r="IO24" t="s">
        <v>3781</v>
      </c>
      <c r="IP24" t="s">
        <v>3781</v>
      </c>
      <c r="IQ24" t="s">
        <v>3781</v>
      </c>
      <c r="IR24" s="3"/>
      <c r="IS24" t="s">
        <v>3781</v>
      </c>
      <c r="IT24" t="s">
        <v>3781</v>
      </c>
      <c r="IU24" t="s">
        <v>3781</v>
      </c>
      <c r="IV24" t="s">
        <v>3781</v>
      </c>
      <c r="IW24" t="s">
        <v>3781</v>
      </c>
      <c r="IX24" t="s">
        <v>3781</v>
      </c>
      <c r="IY24" t="s">
        <v>3781</v>
      </c>
      <c r="IZ24" t="s">
        <v>3781</v>
      </c>
      <c r="JA24" t="s">
        <v>3781</v>
      </c>
      <c r="JB24" t="s">
        <v>3781</v>
      </c>
      <c r="JC24" t="s">
        <v>3781</v>
      </c>
      <c r="JD24" t="s">
        <v>3781</v>
      </c>
      <c r="JE24" t="s">
        <v>3781</v>
      </c>
      <c r="JF24" t="s">
        <v>3781</v>
      </c>
      <c r="JG24" t="s">
        <v>3781</v>
      </c>
      <c r="JH24" t="s">
        <v>3781</v>
      </c>
      <c r="JI24" t="s">
        <v>3781</v>
      </c>
      <c r="JJ24" t="s">
        <v>3781</v>
      </c>
      <c r="JK24" t="s">
        <v>3781</v>
      </c>
      <c r="JL24" t="s">
        <v>3781</v>
      </c>
      <c r="JM24" t="s">
        <v>3781</v>
      </c>
      <c r="JN24" t="s">
        <v>3781</v>
      </c>
      <c r="JO24" t="s">
        <v>3781</v>
      </c>
      <c r="JP24" t="s">
        <v>3781</v>
      </c>
      <c r="JQ24" t="s">
        <v>3781</v>
      </c>
      <c r="JR24" t="s">
        <v>3781</v>
      </c>
      <c r="JS24" t="s">
        <v>3781</v>
      </c>
      <c r="JT24" t="s">
        <v>3781</v>
      </c>
      <c r="JU24" t="s">
        <v>3781</v>
      </c>
      <c r="JV24" t="s">
        <v>3781</v>
      </c>
      <c r="JW24" t="s">
        <v>3781</v>
      </c>
      <c r="JX24" t="s">
        <v>3781</v>
      </c>
      <c r="JY24" t="s">
        <v>3781</v>
      </c>
      <c r="JZ24" t="s">
        <v>3781</v>
      </c>
      <c r="KA24" t="s">
        <v>3781</v>
      </c>
      <c r="KB24" t="s">
        <v>3781</v>
      </c>
      <c r="KC24" t="s">
        <v>3781</v>
      </c>
      <c r="KD24" t="s">
        <v>3781</v>
      </c>
      <c r="KE24" t="s">
        <v>3781</v>
      </c>
      <c r="KF24" t="s">
        <v>3781</v>
      </c>
      <c r="KG24" t="s">
        <v>3781</v>
      </c>
      <c r="KH24" t="s">
        <v>3781</v>
      </c>
      <c r="KI24" t="s">
        <v>3781</v>
      </c>
      <c r="KJ24" t="s">
        <v>3781</v>
      </c>
      <c r="KK24" t="s">
        <v>3781</v>
      </c>
      <c r="KL24" t="s">
        <v>3781</v>
      </c>
      <c r="KM24" t="s">
        <v>3781</v>
      </c>
      <c r="KN24" t="s">
        <v>3781</v>
      </c>
      <c r="KO24" t="s">
        <v>3781</v>
      </c>
      <c r="KP24" t="s">
        <v>3781</v>
      </c>
      <c r="KQ24" t="s">
        <v>3781</v>
      </c>
      <c r="KR24" t="s">
        <v>3781</v>
      </c>
      <c r="KS24" t="s">
        <v>3781</v>
      </c>
      <c r="KT24" t="s">
        <v>3781</v>
      </c>
      <c r="KU24" t="s">
        <v>3781</v>
      </c>
      <c r="KV24" t="s">
        <v>3781</v>
      </c>
      <c r="KW24" t="s">
        <v>3781</v>
      </c>
      <c r="KX24" t="s">
        <v>3781</v>
      </c>
      <c r="KY24" t="s">
        <v>3781</v>
      </c>
      <c r="KZ24" t="s">
        <v>3781</v>
      </c>
      <c r="LA24" t="s">
        <v>3781</v>
      </c>
      <c r="LB24" t="s">
        <v>3781</v>
      </c>
      <c r="LC24" t="s">
        <v>3781</v>
      </c>
      <c r="LD24" t="s">
        <v>3781</v>
      </c>
      <c r="LE24" t="s">
        <v>3781</v>
      </c>
      <c r="LF24" t="s">
        <v>3781</v>
      </c>
      <c r="LG24" t="s">
        <v>3781</v>
      </c>
      <c r="LH24" t="s">
        <v>3781</v>
      </c>
      <c r="LI24" t="s">
        <v>3781</v>
      </c>
      <c r="LJ24" t="s">
        <v>3781</v>
      </c>
      <c r="LK24" t="s">
        <v>3781</v>
      </c>
      <c r="LL24" t="s">
        <v>3781</v>
      </c>
      <c r="LM24" t="s">
        <v>3781</v>
      </c>
      <c r="LN24" t="s">
        <v>3781</v>
      </c>
      <c r="LO24" t="s">
        <v>3781</v>
      </c>
      <c r="LP24" t="s">
        <v>3781</v>
      </c>
      <c r="LQ24" t="s">
        <v>3781</v>
      </c>
      <c r="LR24" t="s">
        <v>3781</v>
      </c>
      <c r="LS24" t="s">
        <v>3781</v>
      </c>
      <c r="LT24" t="s">
        <v>3781</v>
      </c>
      <c r="LU24" t="s">
        <v>3781</v>
      </c>
      <c r="LV24" t="s">
        <v>3781</v>
      </c>
      <c r="LW24" t="s">
        <v>3781</v>
      </c>
      <c r="LX24" t="s">
        <v>3781</v>
      </c>
      <c r="LY24" t="s">
        <v>3781</v>
      </c>
      <c r="LZ24" t="s">
        <v>3781</v>
      </c>
      <c r="MA24" t="s">
        <v>3781</v>
      </c>
      <c r="MB24" t="s">
        <v>3781</v>
      </c>
      <c r="MC24" t="s">
        <v>3781</v>
      </c>
      <c r="MD24" t="s">
        <v>3781</v>
      </c>
      <c r="ME24" t="s">
        <v>874</v>
      </c>
      <c r="MF24" t="s">
        <v>3781</v>
      </c>
      <c r="MG24" t="s">
        <v>3781</v>
      </c>
      <c r="MH24" t="s">
        <v>3781</v>
      </c>
      <c r="MI24" t="s">
        <v>3781</v>
      </c>
      <c r="MJ24" t="s">
        <v>3781</v>
      </c>
      <c r="MK24" t="s">
        <v>3781</v>
      </c>
      <c r="ML24" t="s">
        <v>3781</v>
      </c>
      <c r="MM24" t="s">
        <v>3781</v>
      </c>
      <c r="MN24" t="s">
        <v>3781</v>
      </c>
      <c r="MO24" t="s">
        <v>3781</v>
      </c>
      <c r="MP24" t="s">
        <v>3781</v>
      </c>
      <c r="MQ24" t="s">
        <v>3781</v>
      </c>
      <c r="MR24" t="s">
        <v>3781</v>
      </c>
      <c r="MS24" t="s">
        <v>3781</v>
      </c>
      <c r="MT24" t="s">
        <v>3781</v>
      </c>
      <c r="MU24" t="s">
        <v>3781</v>
      </c>
      <c r="MV24" t="s">
        <v>3781</v>
      </c>
      <c r="MW24" t="s">
        <v>3781</v>
      </c>
      <c r="MX24" t="s">
        <v>3781</v>
      </c>
      <c r="MY24" t="s">
        <v>3781</v>
      </c>
      <c r="MZ24" t="s">
        <v>3781</v>
      </c>
      <c r="NA24" t="s">
        <v>3781</v>
      </c>
      <c r="NB24" t="s">
        <v>3781</v>
      </c>
      <c r="NC24" t="s">
        <v>3781</v>
      </c>
      <c r="ND24" t="s">
        <v>3781</v>
      </c>
      <c r="NE24" t="s">
        <v>3781</v>
      </c>
      <c r="NF24" t="s">
        <v>3781</v>
      </c>
      <c r="NG24" t="s">
        <v>3781</v>
      </c>
      <c r="NH24" t="s">
        <v>3781</v>
      </c>
      <c r="NI24" s="3"/>
      <c r="NJ24" t="s">
        <v>3781</v>
      </c>
      <c r="NK24" t="s">
        <v>3781</v>
      </c>
      <c r="NL24" s="3" t="s">
        <v>1102</v>
      </c>
      <c r="NM24" t="s">
        <v>3781</v>
      </c>
      <c r="NN24" t="s">
        <v>3781</v>
      </c>
      <c r="NO24" t="s">
        <v>3781</v>
      </c>
      <c r="NP24" t="s">
        <v>3781</v>
      </c>
      <c r="NQ24" t="s">
        <v>3781</v>
      </c>
      <c r="NR24" t="s">
        <v>3781</v>
      </c>
      <c r="NS24" t="s">
        <v>3781</v>
      </c>
      <c r="NT24" t="s">
        <v>3781</v>
      </c>
      <c r="NU24" t="s">
        <v>3781</v>
      </c>
      <c r="NV24" t="s">
        <v>3781</v>
      </c>
      <c r="NW24" t="s">
        <v>3781</v>
      </c>
      <c r="NX24" t="s">
        <v>3781</v>
      </c>
      <c r="NY24" t="s">
        <v>3781</v>
      </c>
      <c r="NZ24" t="s">
        <v>3781</v>
      </c>
      <c r="OA24" t="s">
        <v>3781</v>
      </c>
      <c r="OB24" t="s">
        <v>3781</v>
      </c>
      <c r="OC24" t="s">
        <v>3781</v>
      </c>
      <c r="OD24" t="s">
        <v>3781</v>
      </c>
      <c r="OE24" t="s">
        <v>3781</v>
      </c>
      <c r="OF24" t="s">
        <v>3781</v>
      </c>
      <c r="OG24" t="s">
        <v>3781</v>
      </c>
      <c r="OH24" t="s">
        <v>3781</v>
      </c>
      <c r="OI24" t="s">
        <v>3781</v>
      </c>
      <c r="OJ24" t="s">
        <v>3781</v>
      </c>
      <c r="OK24" t="s">
        <v>3781</v>
      </c>
      <c r="OL24" t="s">
        <v>3781</v>
      </c>
      <c r="OM24" t="s">
        <v>3781</v>
      </c>
      <c r="ON24" t="s">
        <v>3781</v>
      </c>
      <c r="OO24" t="s">
        <v>3781</v>
      </c>
      <c r="OP24" t="s">
        <v>3781</v>
      </c>
      <c r="OQ24" t="s">
        <v>3781</v>
      </c>
      <c r="OR24" t="s">
        <v>3781</v>
      </c>
      <c r="OS24" t="s">
        <v>3781</v>
      </c>
      <c r="OT24" t="s">
        <v>3781</v>
      </c>
      <c r="OU24" t="s">
        <v>3781</v>
      </c>
      <c r="OV24" t="s">
        <v>3781</v>
      </c>
      <c r="OW24" t="s">
        <v>3781</v>
      </c>
      <c r="OX24" t="s">
        <v>3781</v>
      </c>
      <c r="OY24" t="s">
        <v>3781</v>
      </c>
      <c r="OZ24" t="s">
        <v>3781</v>
      </c>
      <c r="PA24" t="s">
        <v>3781</v>
      </c>
      <c r="PB24" t="s">
        <v>3781</v>
      </c>
      <c r="PC24" t="s">
        <v>3781</v>
      </c>
      <c r="PD24" t="s">
        <v>3781</v>
      </c>
      <c r="PE24" t="s">
        <v>1807</v>
      </c>
      <c r="PF24" t="s">
        <v>3781</v>
      </c>
      <c r="PG24" t="s">
        <v>3781</v>
      </c>
      <c r="PH24" t="s">
        <v>3781</v>
      </c>
      <c r="PI24" t="s">
        <v>3781</v>
      </c>
      <c r="PJ24" t="s">
        <v>3781</v>
      </c>
      <c r="PK24" t="s">
        <v>3781</v>
      </c>
      <c r="PL24" t="s">
        <v>3781</v>
      </c>
      <c r="PM24" t="s">
        <v>3781</v>
      </c>
      <c r="PN24" t="s">
        <v>3781</v>
      </c>
      <c r="PO24" t="s">
        <v>3781</v>
      </c>
      <c r="PP24" t="s">
        <v>3781</v>
      </c>
      <c r="PQ24" t="s">
        <v>3781</v>
      </c>
      <c r="PR24" t="s">
        <v>3781</v>
      </c>
      <c r="PS24" t="s">
        <v>3781</v>
      </c>
      <c r="PT24" t="s">
        <v>3781</v>
      </c>
      <c r="PU24" t="s">
        <v>3781</v>
      </c>
      <c r="PV24" t="s">
        <v>3781</v>
      </c>
      <c r="PW24" t="s">
        <v>3781</v>
      </c>
      <c r="PX24" t="s">
        <v>3781</v>
      </c>
      <c r="PY24" t="s">
        <v>3781</v>
      </c>
      <c r="PZ24" t="s">
        <v>3781</v>
      </c>
      <c r="QA24" t="s">
        <v>3781</v>
      </c>
      <c r="QB24" t="s">
        <v>3781</v>
      </c>
      <c r="QC24" t="s">
        <v>3781</v>
      </c>
      <c r="QD24" t="s">
        <v>3781</v>
      </c>
      <c r="QE24" t="s">
        <v>3781</v>
      </c>
      <c r="QF24" t="s">
        <v>3781</v>
      </c>
      <c r="QG24" t="s">
        <v>3781</v>
      </c>
      <c r="QH24" t="s">
        <v>3781</v>
      </c>
      <c r="QI24" t="s">
        <v>3781</v>
      </c>
      <c r="QJ24" t="s">
        <v>3781</v>
      </c>
      <c r="QK24" t="s">
        <v>3781</v>
      </c>
      <c r="QL24" t="s">
        <v>3781</v>
      </c>
      <c r="QM24" t="s">
        <v>3781</v>
      </c>
      <c r="QN24" t="s">
        <v>3781</v>
      </c>
      <c r="QO24" t="s">
        <v>3781</v>
      </c>
      <c r="QP24" t="s">
        <v>3781</v>
      </c>
      <c r="QQ24" t="s">
        <v>3781</v>
      </c>
      <c r="QR24" t="s">
        <v>3781</v>
      </c>
      <c r="QS24" t="s">
        <v>3781</v>
      </c>
      <c r="QT24" t="s">
        <v>1047</v>
      </c>
      <c r="QU24" t="s">
        <v>3781</v>
      </c>
      <c r="QV24" t="s">
        <v>3781</v>
      </c>
      <c r="QW24" t="s">
        <v>3781</v>
      </c>
      <c r="QX24" t="s">
        <v>3781</v>
      </c>
      <c r="QY24" t="s">
        <v>3781</v>
      </c>
      <c r="QZ24" t="s">
        <v>3781</v>
      </c>
      <c r="RA24" t="s">
        <v>2082</v>
      </c>
      <c r="RB24" t="s">
        <v>3781</v>
      </c>
      <c r="RC24" t="s">
        <v>3781</v>
      </c>
      <c r="RD24" t="s">
        <v>3781</v>
      </c>
      <c r="RE24" t="s">
        <v>3781</v>
      </c>
      <c r="RF24" t="s">
        <v>3781</v>
      </c>
      <c r="RG24" t="s">
        <v>3781</v>
      </c>
      <c r="RH24" t="s">
        <v>3781</v>
      </c>
      <c r="RI24" t="s">
        <v>3781</v>
      </c>
      <c r="RJ24" t="s">
        <v>3781</v>
      </c>
      <c r="RK24" t="s">
        <v>3781</v>
      </c>
      <c r="RL24" t="s">
        <v>3781</v>
      </c>
      <c r="RM24" t="s">
        <v>3781</v>
      </c>
      <c r="RN24" t="s">
        <v>3781</v>
      </c>
      <c r="RO24" t="s">
        <v>3781</v>
      </c>
      <c r="RP24" t="s">
        <v>3781</v>
      </c>
      <c r="RQ24" t="s">
        <v>3781</v>
      </c>
      <c r="RR24" t="s">
        <v>3781</v>
      </c>
      <c r="RS24" t="s">
        <v>3781</v>
      </c>
      <c r="RT24" t="s">
        <v>3781</v>
      </c>
      <c r="RU24" t="s">
        <v>3781</v>
      </c>
      <c r="RV24" t="s">
        <v>3781</v>
      </c>
      <c r="RW24" t="s">
        <v>3781</v>
      </c>
      <c r="RX24" t="s">
        <v>3781</v>
      </c>
      <c r="RY24" t="s">
        <v>3781</v>
      </c>
      <c r="RZ24" t="s">
        <v>3781</v>
      </c>
      <c r="SA24" t="s">
        <v>3781</v>
      </c>
      <c r="SB24" t="s">
        <v>3781</v>
      </c>
      <c r="SC24" t="s">
        <v>3781</v>
      </c>
      <c r="SD24" t="s">
        <v>3781</v>
      </c>
      <c r="SE24" t="s">
        <v>3781</v>
      </c>
      <c r="SF24" t="s">
        <v>3781</v>
      </c>
      <c r="SG24" t="s">
        <v>3781</v>
      </c>
      <c r="SH24" t="s">
        <v>3781</v>
      </c>
      <c r="SI24" t="s">
        <v>3781</v>
      </c>
      <c r="SJ24" t="s">
        <v>3781</v>
      </c>
      <c r="SK24" t="s">
        <v>3781</v>
      </c>
      <c r="SL24" t="s">
        <v>3781</v>
      </c>
      <c r="SM24" t="s">
        <v>3781</v>
      </c>
      <c r="SN24" t="s">
        <v>3781</v>
      </c>
      <c r="SO24" t="s">
        <v>3781</v>
      </c>
      <c r="SP24" t="s">
        <v>3781</v>
      </c>
      <c r="SQ24" t="s">
        <v>3781</v>
      </c>
      <c r="SR24" t="s">
        <v>3781</v>
      </c>
      <c r="SS24" t="s">
        <v>3781</v>
      </c>
      <c r="ST24" t="s">
        <v>3781</v>
      </c>
      <c r="SU24" t="s">
        <v>3781</v>
      </c>
      <c r="SV24" t="s">
        <v>3781</v>
      </c>
      <c r="SW24" t="s">
        <v>3781</v>
      </c>
      <c r="SX24" t="s">
        <v>3781</v>
      </c>
      <c r="SY24" t="s">
        <v>3781</v>
      </c>
      <c r="SZ24" t="s">
        <v>3781</v>
      </c>
      <c r="TA24" t="s">
        <v>3781</v>
      </c>
      <c r="TB24" t="s">
        <v>3781</v>
      </c>
      <c r="TC24" t="s">
        <v>3781</v>
      </c>
      <c r="TD24" t="s">
        <v>3781</v>
      </c>
      <c r="TE24" t="s">
        <v>3781</v>
      </c>
      <c r="TF24" t="s">
        <v>3781</v>
      </c>
      <c r="TG24" t="s">
        <v>3781</v>
      </c>
      <c r="TH24" t="s">
        <v>3781</v>
      </c>
      <c r="TI24" t="s">
        <v>3781</v>
      </c>
      <c r="TJ24" t="s">
        <v>3781</v>
      </c>
      <c r="TK24" t="s">
        <v>3781</v>
      </c>
      <c r="TL24" t="s">
        <v>3781</v>
      </c>
    </row>
    <row r="25" spans="1:532" x14ac:dyDescent="0.3">
      <c r="A25" t="s">
        <v>3781</v>
      </c>
      <c r="B25" t="s">
        <v>3781</v>
      </c>
      <c r="C25" t="s">
        <v>3781</v>
      </c>
      <c r="D25" t="s">
        <v>3781</v>
      </c>
      <c r="E25" t="s">
        <v>3781</v>
      </c>
      <c r="F25" t="s">
        <v>3781</v>
      </c>
      <c r="G25" t="s">
        <v>3781</v>
      </c>
      <c r="H25" t="s">
        <v>3781</v>
      </c>
      <c r="I25" t="s">
        <v>3781</v>
      </c>
      <c r="J25" t="s">
        <v>3781</v>
      </c>
      <c r="K25" t="s">
        <v>3781</v>
      </c>
      <c r="L25" t="s">
        <v>3781</v>
      </c>
      <c r="M25" t="s">
        <v>3781</v>
      </c>
      <c r="N25" t="s">
        <v>3781</v>
      </c>
      <c r="O25" t="s">
        <v>3781</v>
      </c>
      <c r="P25" t="s">
        <v>3781</v>
      </c>
      <c r="Q25" t="s">
        <v>3781</v>
      </c>
      <c r="R25" t="s">
        <v>3781</v>
      </c>
      <c r="S25" t="s">
        <v>3781</v>
      </c>
      <c r="T25" t="s">
        <v>3781</v>
      </c>
      <c r="U25" t="s">
        <v>3781</v>
      </c>
      <c r="V25" t="s">
        <v>3781</v>
      </c>
      <c r="W25" t="s">
        <v>3781</v>
      </c>
      <c r="X25" t="s">
        <v>3781</v>
      </c>
      <c r="Y25" t="s">
        <v>3781</v>
      </c>
      <c r="Z25" t="s">
        <v>3781</v>
      </c>
      <c r="AA25" t="s">
        <v>3781</v>
      </c>
      <c r="AB25" t="s">
        <v>3781</v>
      </c>
      <c r="AC25" t="s">
        <v>3781</v>
      </c>
      <c r="AD25" t="s">
        <v>3781</v>
      </c>
      <c r="AE25" t="s">
        <v>3781</v>
      </c>
      <c r="AF25" t="s">
        <v>3781</v>
      </c>
      <c r="AG25" t="s">
        <v>3781</v>
      </c>
      <c r="AH25" t="s">
        <v>3781</v>
      </c>
      <c r="AI25" t="s">
        <v>3781</v>
      </c>
      <c r="AJ25" t="s">
        <v>3781</v>
      </c>
      <c r="AK25" t="s">
        <v>3781</v>
      </c>
      <c r="AL25" t="s">
        <v>3781</v>
      </c>
      <c r="AM25" t="s">
        <v>3781</v>
      </c>
      <c r="AN25" t="s">
        <v>3781</v>
      </c>
      <c r="AO25" t="s">
        <v>3781</v>
      </c>
      <c r="AP25" t="s">
        <v>3781</v>
      </c>
      <c r="AQ25" t="s">
        <v>3781</v>
      </c>
      <c r="AR25" t="s">
        <v>3781</v>
      </c>
      <c r="AS25" t="s">
        <v>3781</v>
      </c>
      <c r="AT25" t="s">
        <v>3781</v>
      </c>
      <c r="AU25" t="s">
        <v>3781</v>
      </c>
      <c r="AV25" t="s">
        <v>3781</v>
      </c>
      <c r="AW25" t="s">
        <v>3781</v>
      </c>
      <c r="AX25" t="s">
        <v>3781</v>
      </c>
      <c r="AY25" t="s">
        <v>3781</v>
      </c>
      <c r="AZ25" t="s">
        <v>3781</v>
      </c>
      <c r="BA25" t="s">
        <v>3781</v>
      </c>
      <c r="BB25" t="s">
        <v>3781</v>
      </c>
      <c r="BC25" t="s">
        <v>3781</v>
      </c>
      <c r="BD25" t="s">
        <v>3781</v>
      </c>
      <c r="BE25" t="s">
        <v>3781</v>
      </c>
      <c r="BF25" t="s">
        <v>3781</v>
      </c>
      <c r="BG25" t="s">
        <v>3781</v>
      </c>
      <c r="BH25" t="s">
        <v>3781</v>
      </c>
      <c r="BI25" t="s">
        <v>3781</v>
      </c>
      <c r="BJ25" t="s">
        <v>3781</v>
      </c>
      <c r="BK25" t="s">
        <v>3781</v>
      </c>
      <c r="BL25" t="s">
        <v>3781</v>
      </c>
      <c r="BM25" t="s">
        <v>3781</v>
      </c>
      <c r="BN25" t="s">
        <v>3781</v>
      </c>
      <c r="BO25" t="s">
        <v>3781</v>
      </c>
      <c r="BP25" t="s">
        <v>3781</v>
      </c>
      <c r="BQ25" t="s">
        <v>3781</v>
      </c>
      <c r="BR25" t="s">
        <v>3781</v>
      </c>
      <c r="BS25" t="s">
        <v>3781</v>
      </c>
      <c r="BT25" t="s">
        <v>3781</v>
      </c>
      <c r="BU25" t="s">
        <v>3781</v>
      </c>
      <c r="BV25" t="s">
        <v>3781</v>
      </c>
      <c r="BW25" t="s">
        <v>3781</v>
      </c>
      <c r="BX25" t="s">
        <v>3781</v>
      </c>
      <c r="BY25" t="s">
        <v>3781</v>
      </c>
      <c r="BZ25" t="s">
        <v>3781</v>
      </c>
      <c r="CA25" t="s">
        <v>3781</v>
      </c>
      <c r="CB25" t="s">
        <v>3781</v>
      </c>
      <c r="CC25" t="s">
        <v>3781</v>
      </c>
      <c r="CD25" t="s">
        <v>3781</v>
      </c>
      <c r="CE25" t="s">
        <v>3781</v>
      </c>
      <c r="CF25" t="s">
        <v>3781</v>
      </c>
      <c r="CG25" t="s">
        <v>3781</v>
      </c>
      <c r="CH25" t="s">
        <v>3781</v>
      </c>
      <c r="CI25" t="s">
        <v>3781</v>
      </c>
      <c r="CJ25" t="s">
        <v>3781</v>
      </c>
      <c r="CK25" t="s">
        <v>3781</v>
      </c>
      <c r="CL25" t="s">
        <v>642</v>
      </c>
      <c r="CM25" t="s">
        <v>3781</v>
      </c>
      <c r="CN25" t="s">
        <v>3781</v>
      </c>
      <c r="CO25" t="s">
        <v>3781</v>
      </c>
      <c r="CP25" t="s">
        <v>3781</v>
      </c>
      <c r="CQ25" t="s">
        <v>3781</v>
      </c>
      <c r="CR25" t="s">
        <v>3781</v>
      </c>
      <c r="CS25" t="s">
        <v>3781</v>
      </c>
      <c r="CT25" t="s">
        <v>3781</v>
      </c>
      <c r="CU25" t="s">
        <v>3781</v>
      </c>
      <c r="CV25" t="s">
        <v>3781</v>
      </c>
      <c r="CW25" t="s">
        <v>3781</v>
      </c>
      <c r="CX25" t="s">
        <v>3781</v>
      </c>
      <c r="CY25" t="s">
        <v>3781</v>
      </c>
      <c r="CZ25" t="s">
        <v>3781</v>
      </c>
      <c r="DA25" t="s">
        <v>3781</v>
      </c>
      <c r="DB25" t="s">
        <v>3781</v>
      </c>
      <c r="DC25" t="s">
        <v>3781</v>
      </c>
      <c r="DD25" t="s">
        <v>3781</v>
      </c>
      <c r="DE25" t="s">
        <v>3781</v>
      </c>
      <c r="DF25" t="s">
        <v>3781</v>
      </c>
      <c r="DG25" t="s">
        <v>3781</v>
      </c>
      <c r="DH25" t="s">
        <v>3781</v>
      </c>
      <c r="DI25" t="s">
        <v>3781</v>
      </c>
      <c r="DJ25" t="s">
        <v>3781</v>
      </c>
      <c r="DK25" t="s">
        <v>3781</v>
      </c>
      <c r="DL25" t="s">
        <v>3781</v>
      </c>
      <c r="DM25" t="s">
        <v>3781</v>
      </c>
      <c r="DN25" t="s">
        <v>3781</v>
      </c>
      <c r="DO25" t="s">
        <v>3781</v>
      </c>
      <c r="DP25" t="s">
        <v>3781</v>
      </c>
      <c r="DQ25" t="s">
        <v>3781</v>
      </c>
      <c r="DR25" t="s">
        <v>3781</v>
      </c>
      <c r="DS25" t="s">
        <v>3781</v>
      </c>
      <c r="DT25" t="s">
        <v>3781</v>
      </c>
      <c r="DU25" t="s">
        <v>3781</v>
      </c>
      <c r="DV25" t="s">
        <v>3781</v>
      </c>
      <c r="DW25" t="s">
        <v>3781</v>
      </c>
      <c r="DX25" t="s">
        <v>3781</v>
      </c>
      <c r="DY25" t="s">
        <v>3781</v>
      </c>
      <c r="DZ25" t="s">
        <v>3781</v>
      </c>
      <c r="EA25" t="s">
        <v>3781</v>
      </c>
      <c r="EB25" t="s">
        <v>3781</v>
      </c>
      <c r="EC25" t="s">
        <v>3781</v>
      </c>
      <c r="ED25" t="s">
        <v>3781</v>
      </c>
      <c r="EE25" t="s">
        <v>3781</v>
      </c>
      <c r="EF25" t="s">
        <v>3781</v>
      </c>
      <c r="EG25" t="s">
        <v>3781</v>
      </c>
      <c r="EH25" t="s">
        <v>3781</v>
      </c>
      <c r="EI25" t="s">
        <v>3781</v>
      </c>
      <c r="EJ25" t="s">
        <v>3781</v>
      </c>
      <c r="EK25" t="s">
        <v>3781</v>
      </c>
      <c r="EL25" t="s">
        <v>3781</v>
      </c>
      <c r="EM25" t="s">
        <v>3781</v>
      </c>
      <c r="EN25" t="s">
        <v>3781</v>
      </c>
      <c r="EO25" t="s">
        <v>3781</v>
      </c>
      <c r="EP25" t="s">
        <v>3781</v>
      </c>
      <c r="EQ25" t="s">
        <v>3781</v>
      </c>
      <c r="ER25" t="s">
        <v>3781</v>
      </c>
      <c r="ES25" t="s">
        <v>3781</v>
      </c>
      <c r="ET25" t="s">
        <v>3781</v>
      </c>
      <c r="EU25" t="s">
        <v>3781</v>
      </c>
      <c r="EV25" t="s">
        <v>3781</v>
      </c>
      <c r="EW25" t="s">
        <v>3781</v>
      </c>
      <c r="EX25" t="s">
        <v>3781</v>
      </c>
      <c r="EY25" t="s">
        <v>3781</v>
      </c>
      <c r="EZ25" t="s">
        <v>3781</v>
      </c>
      <c r="FA25" t="s">
        <v>3781</v>
      </c>
      <c r="FB25" t="s">
        <v>3781</v>
      </c>
      <c r="FC25" t="s">
        <v>3781</v>
      </c>
      <c r="FD25" t="s">
        <v>3781</v>
      </c>
      <c r="FE25" t="s">
        <v>3781</v>
      </c>
      <c r="FF25" t="s">
        <v>3781</v>
      </c>
      <c r="FG25" t="s">
        <v>3781</v>
      </c>
      <c r="FH25" t="s">
        <v>3781</v>
      </c>
      <c r="FI25" t="s">
        <v>3781</v>
      </c>
      <c r="FJ25" t="s">
        <v>3781</v>
      </c>
      <c r="FK25" t="s">
        <v>3781</v>
      </c>
      <c r="FL25" t="s">
        <v>3781</v>
      </c>
      <c r="FM25" t="s">
        <v>3781</v>
      </c>
      <c r="FN25" t="s">
        <v>3781</v>
      </c>
      <c r="FO25" t="s">
        <v>3781</v>
      </c>
      <c r="FP25" t="s">
        <v>3781</v>
      </c>
      <c r="FQ25" t="s">
        <v>3781</v>
      </c>
      <c r="FR25" t="s">
        <v>3781</v>
      </c>
      <c r="FS25" t="s">
        <v>3781</v>
      </c>
      <c r="FT25" t="s">
        <v>3781</v>
      </c>
      <c r="FU25" t="s">
        <v>3781</v>
      </c>
      <c r="FV25" t="s">
        <v>3781</v>
      </c>
      <c r="FW25" t="s">
        <v>3781</v>
      </c>
      <c r="FX25" t="s">
        <v>3781</v>
      </c>
      <c r="FY25" t="s">
        <v>3781</v>
      </c>
      <c r="FZ25" t="s">
        <v>3781</v>
      </c>
      <c r="GA25" t="s">
        <v>3781</v>
      </c>
      <c r="GB25" t="s">
        <v>3781</v>
      </c>
      <c r="GC25" t="s">
        <v>3781</v>
      </c>
      <c r="GD25" t="s">
        <v>3781</v>
      </c>
      <c r="GE25" t="s">
        <v>3781</v>
      </c>
      <c r="GF25" t="s">
        <v>3781</v>
      </c>
      <c r="GG25" t="s">
        <v>3781</v>
      </c>
      <c r="GH25" t="s">
        <v>3781</v>
      </c>
      <c r="GI25" t="s">
        <v>3781</v>
      </c>
      <c r="GJ25" t="s">
        <v>3781</v>
      </c>
      <c r="GK25" t="s">
        <v>3781</v>
      </c>
      <c r="GL25" t="s">
        <v>3781</v>
      </c>
      <c r="GM25" t="s">
        <v>3781</v>
      </c>
      <c r="GN25" t="s">
        <v>3781</v>
      </c>
      <c r="GO25" t="s">
        <v>3781</v>
      </c>
      <c r="GP25" t="s">
        <v>3781</v>
      </c>
      <c r="GQ25" t="s">
        <v>3781</v>
      </c>
      <c r="GR25" t="s">
        <v>3781</v>
      </c>
      <c r="GS25" t="s">
        <v>3781</v>
      </c>
      <c r="GT25" t="s">
        <v>3781</v>
      </c>
      <c r="GU25" t="s">
        <v>3781</v>
      </c>
      <c r="GV25" t="s">
        <v>3781</v>
      </c>
      <c r="GW25" t="s">
        <v>3781</v>
      </c>
      <c r="GX25" t="s">
        <v>3781</v>
      </c>
      <c r="GY25" t="s">
        <v>3781</v>
      </c>
      <c r="GZ25" t="s">
        <v>3781</v>
      </c>
      <c r="HA25" t="s">
        <v>3781</v>
      </c>
      <c r="HB25" t="s">
        <v>3781</v>
      </c>
      <c r="HC25" t="s">
        <v>3781</v>
      </c>
      <c r="HD25" t="s">
        <v>3781</v>
      </c>
      <c r="HE25" t="s">
        <v>3781</v>
      </c>
      <c r="HF25" t="s">
        <v>3781</v>
      </c>
      <c r="HG25" t="s">
        <v>3781</v>
      </c>
      <c r="HH25" t="s">
        <v>3781</v>
      </c>
      <c r="HI25" s="3"/>
      <c r="HJ25" t="s">
        <v>3781</v>
      </c>
      <c r="HK25" t="s">
        <v>3781</v>
      </c>
      <c r="HL25" t="s">
        <v>3781</v>
      </c>
      <c r="HM25" t="s">
        <v>3781</v>
      </c>
      <c r="HN25" t="s">
        <v>1251</v>
      </c>
      <c r="HO25" t="s">
        <v>3781</v>
      </c>
      <c r="HP25" t="s">
        <v>3781</v>
      </c>
      <c r="HQ25" t="s">
        <v>3781</v>
      </c>
      <c r="HR25" t="s">
        <v>3781</v>
      </c>
      <c r="HS25" t="s">
        <v>3781</v>
      </c>
      <c r="HT25" t="s">
        <v>3781</v>
      </c>
      <c r="HU25" t="s">
        <v>3781</v>
      </c>
      <c r="HV25" t="s">
        <v>3781</v>
      </c>
      <c r="HW25" t="s">
        <v>3781</v>
      </c>
      <c r="HX25" t="s">
        <v>3781</v>
      </c>
      <c r="HY25" t="s">
        <v>3781</v>
      </c>
      <c r="HZ25" t="s">
        <v>3781</v>
      </c>
      <c r="IA25" t="s">
        <v>3781</v>
      </c>
      <c r="IB25" t="s">
        <v>3781</v>
      </c>
      <c r="IC25" t="s">
        <v>3781</v>
      </c>
      <c r="ID25" t="s">
        <v>3781</v>
      </c>
      <c r="IE25" t="s">
        <v>3781</v>
      </c>
      <c r="IF25" t="s">
        <v>3781</v>
      </c>
      <c r="IG25" t="s">
        <v>3781</v>
      </c>
      <c r="IH25" t="s">
        <v>3781</v>
      </c>
      <c r="II25" t="s">
        <v>3781</v>
      </c>
      <c r="IJ25" t="s">
        <v>3781</v>
      </c>
      <c r="IK25" t="s">
        <v>3781</v>
      </c>
      <c r="IL25" t="s">
        <v>3781</v>
      </c>
      <c r="IM25" t="s">
        <v>3781</v>
      </c>
      <c r="IN25" t="s">
        <v>3781</v>
      </c>
      <c r="IO25" t="s">
        <v>3781</v>
      </c>
      <c r="IP25" t="s">
        <v>3781</v>
      </c>
      <c r="IQ25" t="s">
        <v>3781</v>
      </c>
      <c r="IR25" s="3"/>
      <c r="IS25" t="s">
        <v>3781</v>
      </c>
      <c r="IT25" t="s">
        <v>3781</v>
      </c>
      <c r="IU25" t="s">
        <v>3781</v>
      </c>
      <c r="IV25" t="s">
        <v>3781</v>
      </c>
      <c r="IW25" t="s">
        <v>3781</v>
      </c>
      <c r="IX25" t="s">
        <v>3781</v>
      </c>
      <c r="IY25" t="s">
        <v>3781</v>
      </c>
      <c r="IZ25" t="s">
        <v>3781</v>
      </c>
      <c r="JA25" t="s">
        <v>3781</v>
      </c>
      <c r="JB25" t="s">
        <v>3781</v>
      </c>
      <c r="JC25" t="s">
        <v>3781</v>
      </c>
      <c r="JD25" t="s">
        <v>3781</v>
      </c>
      <c r="JE25" t="s">
        <v>3781</v>
      </c>
      <c r="JF25" t="s">
        <v>3781</v>
      </c>
      <c r="JG25" t="s">
        <v>3781</v>
      </c>
      <c r="JH25" t="s">
        <v>3781</v>
      </c>
      <c r="JI25" t="s">
        <v>3781</v>
      </c>
      <c r="JJ25" t="s">
        <v>3781</v>
      </c>
      <c r="JK25" t="s">
        <v>3781</v>
      </c>
      <c r="JL25" t="s">
        <v>3781</v>
      </c>
      <c r="JM25" t="s">
        <v>3781</v>
      </c>
      <c r="JN25" t="s">
        <v>3781</v>
      </c>
      <c r="JO25" t="s">
        <v>3781</v>
      </c>
      <c r="JP25" t="s">
        <v>3781</v>
      </c>
      <c r="JQ25" t="s">
        <v>3781</v>
      </c>
      <c r="JR25" t="s">
        <v>3781</v>
      </c>
      <c r="JS25" t="s">
        <v>3781</v>
      </c>
      <c r="JT25" t="s">
        <v>3781</v>
      </c>
      <c r="JU25" t="s">
        <v>3781</v>
      </c>
      <c r="JV25" t="s">
        <v>3781</v>
      </c>
      <c r="JW25" t="s">
        <v>3781</v>
      </c>
      <c r="JX25" t="s">
        <v>3781</v>
      </c>
      <c r="JY25" t="s">
        <v>3781</v>
      </c>
      <c r="JZ25" t="s">
        <v>3781</v>
      </c>
      <c r="KA25" t="s">
        <v>3781</v>
      </c>
      <c r="KB25" t="s">
        <v>3781</v>
      </c>
      <c r="KC25" t="s">
        <v>3781</v>
      </c>
      <c r="KD25" t="s">
        <v>3781</v>
      </c>
      <c r="KE25" t="s">
        <v>3781</v>
      </c>
      <c r="KF25" t="s">
        <v>3781</v>
      </c>
      <c r="KG25" t="s">
        <v>3781</v>
      </c>
      <c r="KH25" t="s">
        <v>3781</v>
      </c>
      <c r="KI25" t="s">
        <v>3781</v>
      </c>
      <c r="KJ25" t="s">
        <v>3781</v>
      </c>
      <c r="KK25" t="s">
        <v>3781</v>
      </c>
      <c r="KL25" t="s">
        <v>3781</v>
      </c>
      <c r="KM25" t="s">
        <v>3781</v>
      </c>
      <c r="KN25" t="s">
        <v>3781</v>
      </c>
      <c r="KO25" t="s">
        <v>3781</v>
      </c>
      <c r="KP25" t="s">
        <v>3781</v>
      </c>
      <c r="KQ25" t="s">
        <v>3781</v>
      </c>
      <c r="KR25" t="s">
        <v>3781</v>
      </c>
      <c r="KS25" t="s">
        <v>3781</v>
      </c>
      <c r="KT25" t="s">
        <v>3781</v>
      </c>
      <c r="KU25" t="s">
        <v>3781</v>
      </c>
      <c r="KV25" t="s">
        <v>3781</v>
      </c>
      <c r="KW25" t="s">
        <v>3781</v>
      </c>
      <c r="KX25" t="s">
        <v>3781</v>
      </c>
      <c r="KY25" t="s">
        <v>3781</v>
      </c>
      <c r="KZ25" t="s">
        <v>3781</v>
      </c>
      <c r="LA25" t="s">
        <v>3781</v>
      </c>
      <c r="LB25" t="s">
        <v>3781</v>
      </c>
      <c r="LC25" t="s">
        <v>3781</v>
      </c>
      <c r="LD25" t="s">
        <v>3781</v>
      </c>
      <c r="LE25" t="s">
        <v>3781</v>
      </c>
      <c r="LF25" t="s">
        <v>3781</v>
      </c>
      <c r="LG25" t="s">
        <v>3781</v>
      </c>
      <c r="LH25" t="s">
        <v>3781</v>
      </c>
      <c r="LI25" t="s">
        <v>3781</v>
      </c>
      <c r="LJ25" t="s">
        <v>3781</v>
      </c>
      <c r="LK25" t="s">
        <v>3781</v>
      </c>
      <c r="LL25" t="s">
        <v>3781</v>
      </c>
      <c r="LM25" t="s">
        <v>3781</v>
      </c>
      <c r="LN25" t="s">
        <v>3781</v>
      </c>
      <c r="LO25" t="s">
        <v>3781</v>
      </c>
      <c r="LP25" t="s">
        <v>3781</v>
      </c>
      <c r="LQ25" t="s">
        <v>3781</v>
      </c>
      <c r="LR25" t="s">
        <v>3781</v>
      </c>
      <c r="LS25" t="s">
        <v>3781</v>
      </c>
      <c r="LT25" t="s">
        <v>3781</v>
      </c>
      <c r="LU25" t="s">
        <v>3781</v>
      </c>
      <c r="LV25" t="s">
        <v>3781</v>
      </c>
      <c r="LW25" t="s">
        <v>3781</v>
      </c>
      <c r="LX25" t="s">
        <v>3781</v>
      </c>
      <c r="LY25" t="s">
        <v>3781</v>
      </c>
      <c r="LZ25" t="s">
        <v>3781</v>
      </c>
      <c r="MA25" t="s">
        <v>3781</v>
      </c>
      <c r="MB25" t="s">
        <v>3781</v>
      </c>
      <c r="MC25" t="s">
        <v>3781</v>
      </c>
      <c r="MD25" t="s">
        <v>3781</v>
      </c>
      <c r="ME25" t="s">
        <v>868</v>
      </c>
      <c r="MF25" t="s">
        <v>3781</v>
      </c>
      <c r="MG25" t="s">
        <v>3781</v>
      </c>
      <c r="MH25" t="s">
        <v>3781</v>
      </c>
      <c r="MI25" t="s">
        <v>3781</v>
      </c>
      <c r="MJ25" t="s">
        <v>3781</v>
      </c>
      <c r="MK25" t="s">
        <v>3781</v>
      </c>
      <c r="ML25" t="s">
        <v>3781</v>
      </c>
      <c r="MM25" t="s">
        <v>3781</v>
      </c>
      <c r="MN25" t="s">
        <v>3781</v>
      </c>
      <c r="MO25" t="s">
        <v>3781</v>
      </c>
      <c r="MP25" t="s">
        <v>3781</v>
      </c>
      <c r="MQ25" t="s">
        <v>3781</v>
      </c>
      <c r="MR25" t="s">
        <v>3781</v>
      </c>
      <c r="MS25" t="s">
        <v>3781</v>
      </c>
      <c r="MT25" t="s">
        <v>3781</v>
      </c>
      <c r="MU25" t="s">
        <v>3781</v>
      </c>
      <c r="MV25" t="s">
        <v>3781</v>
      </c>
      <c r="MW25" t="s">
        <v>3781</v>
      </c>
      <c r="MX25" t="s">
        <v>3781</v>
      </c>
      <c r="MY25" t="s">
        <v>3781</v>
      </c>
      <c r="MZ25" t="s">
        <v>3781</v>
      </c>
      <c r="NA25" t="s">
        <v>3781</v>
      </c>
      <c r="NB25" t="s">
        <v>3781</v>
      </c>
      <c r="NC25" t="s">
        <v>3781</v>
      </c>
      <c r="ND25" t="s">
        <v>3781</v>
      </c>
      <c r="NE25" t="s">
        <v>3781</v>
      </c>
      <c r="NF25" t="s">
        <v>3781</v>
      </c>
      <c r="NG25" t="s">
        <v>3781</v>
      </c>
      <c r="NH25" t="s">
        <v>3781</v>
      </c>
      <c r="NI25" s="3"/>
      <c r="NJ25" t="s">
        <v>3781</v>
      </c>
      <c r="NK25" t="s">
        <v>3781</v>
      </c>
      <c r="NM25" t="s">
        <v>3781</v>
      </c>
      <c r="NN25" t="s">
        <v>3781</v>
      </c>
      <c r="NO25" t="s">
        <v>3781</v>
      </c>
      <c r="NP25" t="s">
        <v>3781</v>
      </c>
      <c r="NQ25" t="s">
        <v>3781</v>
      </c>
      <c r="NR25" t="s">
        <v>3781</v>
      </c>
      <c r="NS25" t="s">
        <v>3781</v>
      </c>
      <c r="NT25" t="s">
        <v>3781</v>
      </c>
      <c r="NU25" t="s">
        <v>3781</v>
      </c>
      <c r="NV25" t="s">
        <v>3781</v>
      </c>
      <c r="NW25" t="s">
        <v>3781</v>
      </c>
      <c r="NX25" t="s">
        <v>3781</v>
      </c>
      <c r="NY25" t="s">
        <v>3781</v>
      </c>
      <c r="NZ25" t="s">
        <v>3781</v>
      </c>
      <c r="OA25" t="s">
        <v>3781</v>
      </c>
      <c r="OB25" t="s">
        <v>3781</v>
      </c>
      <c r="OC25" t="s">
        <v>3781</v>
      </c>
      <c r="OD25" t="s">
        <v>3781</v>
      </c>
      <c r="OE25" t="s">
        <v>3781</v>
      </c>
      <c r="OF25" t="s">
        <v>3781</v>
      </c>
      <c r="OG25" t="s">
        <v>3781</v>
      </c>
      <c r="OH25" t="s">
        <v>3781</v>
      </c>
      <c r="OI25" t="s">
        <v>3781</v>
      </c>
      <c r="OJ25" t="s">
        <v>3781</v>
      </c>
      <c r="OK25" t="s">
        <v>3781</v>
      </c>
      <c r="OL25" t="s">
        <v>3781</v>
      </c>
      <c r="OM25" t="s">
        <v>3781</v>
      </c>
      <c r="ON25" t="s">
        <v>3781</v>
      </c>
      <c r="OO25" t="s">
        <v>3781</v>
      </c>
      <c r="OP25" t="s">
        <v>3781</v>
      </c>
      <c r="OQ25" t="s">
        <v>3781</v>
      </c>
      <c r="OR25" t="s">
        <v>3781</v>
      </c>
      <c r="OS25" t="s">
        <v>3781</v>
      </c>
      <c r="OT25" t="s">
        <v>3781</v>
      </c>
      <c r="OU25" t="s">
        <v>3781</v>
      </c>
      <c r="OV25" t="s">
        <v>3781</v>
      </c>
      <c r="OW25" t="s">
        <v>3781</v>
      </c>
      <c r="OX25" t="s">
        <v>3781</v>
      </c>
      <c r="OY25" t="s">
        <v>3781</v>
      </c>
      <c r="OZ25" t="s">
        <v>3781</v>
      </c>
      <c r="PA25" t="s">
        <v>3781</v>
      </c>
      <c r="PB25" t="s">
        <v>3781</v>
      </c>
      <c r="PC25" t="s">
        <v>3781</v>
      </c>
      <c r="PD25" t="s">
        <v>3781</v>
      </c>
      <c r="PE25" t="s">
        <v>1821</v>
      </c>
      <c r="PF25" t="s">
        <v>3781</v>
      </c>
      <c r="PG25" t="s">
        <v>3781</v>
      </c>
      <c r="PH25" t="s">
        <v>3781</v>
      </c>
      <c r="PI25" t="s">
        <v>3781</v>
      </c>
      <c r="PJ25" t="s">
        <v>3781</v>
      </c>
      <c r="PK25" t="s">
        <v>3781</v>
      </c>
      <c r="PL25" t="s">
        <v>3781</v>
      </c>
      <c r="PM25" t="s">
        <v>3781</v>
      </c>
      <c r="PN25" t="s">
        <v>3781</v>
      </c>
      <c r="PO25" t="s">
        <v>3781</v>
      </c>
      <c r="PP25" t="s">
        <v>3781</v>
      </c>
      <c r="PQ25" t="s">
        <v>3781</v>
      </c>
      <c r="PR25" t="s">
        <v>3781</v>
      </c>
      <c r="PS25" t="s">
        <v>3781</v>
      </c>
      <c r="PT25" t="s">
        <v>3781</v>
      </c>
      <c r="PU25" t="s">
        <v>3781</v>
      </c>
      <c r="PV25" t="s">
        <v>3781</v>
      </c>
      <c r="PW25" t="s">
        <v>3781</v>
      </c>
      <c r="PX25" t="s">
        <v>3781</v>
      </c>
      <c r="PY25" t="s">
        <v>3781</v>
      </c>
      <c r="PZ25" t="s">
        <v>3781</v>
      </c>
      <c r="QA25" t="s">
        <v>3781</v>
      </c>
      <c r="QB25" t="s">
        <v>3781</v>
      </c>
      <c r="QC25" t="s">
        <v>3781</v>
      </c>
      <c r="QD25" t="s">
        <v>3781</v>
      </c>
      <c r="QE25" t="s">
        <v>3781</v>
      </c>
      <c r="QF25" t="s">
        <v>3781</v>
      </c>
      <c r="QG25" t="s">
        <v>3781</v>
      </c>
      <c r="QH25" t="s">
        <v>3781</v>
      </c>
      <c r="QI25" t="s">
        <v>3781</v>
      </c>
      <c r="QJ25" t="s">
        <v>3781</v>
      </c>
      <c r="QK25" t="s">
        <v>3781</v>
      </c>
      <c r="QL25" t="s">
        <v>3781</v>
      </c>
      <c r="QM25" t="s">
        <v>3781</v>
      </c>
      <c r="QN25" t="s">
        <v>3781</v>
      </c>
      <c r="QO25" t="s">
        <v>3781</v>
      </c>
      <c r="QP25" t="s">
        <v>3781</v>
      </c>
      <c r="QQ25" t="s">
        <v>3781</v>
      </c>
      <c r="QR25" t="s">
        <v>3781</v>
      </c>
      <c r="QS25" t="s">
        <v>3781</v>
      </c>
      <c r="QT25" t="s">
        <v>1055</v>
      </c>
      <c r="QU25" t="s">
        <v>3781</v>
      </c>
      <c r="QV25" t="s">
        <v>3781</v>
      </c>
      <c r="QW25" t="s">
        <v>3781</v>
      </c>
      <c r="QX25" t="s">
        <v>3781</v>
      </c>
      <c r="QY25" t="s">
        <v>3781</v>
      </c>
      <c r="QZ25" t="s">
        <v>3781</v>
      </c>
      <c r="RA25" t="s">
        <v>2056</v>
      </c>
      <c r="RB25" t="s">
        <v>3781</v>
      </c>
      <c r="RC25" t="s">
        <v>3781</v>
      </c>
      <c r="RD25" t="s">
        <v>3781</v>
      </c>
      <c r="RE25" t="s">
        <v>3781</v>
      </c>
      <c r="RF25" t="s">
        <v>3781</v>
      </c>
      <c r="RG25" t="s">
        <v>3781</v>
      </c>
      <c r="RH25" t="s">
        <v>3781</v>
      </c>
      <c r="RI25" t="s">
        <v>3781</v>
      </c>
      <c r="RJ25" t="s">
        <v>3781</v>
      </c>
      <c r="RK25" t="s">
        <v>3781</v>
      </c>
      <c r="RL25" t="s">
        <v>3781</v>
      </c>
      <c r="RM25" t="s">
        <v>3781</v>
      </c>
      <c r="RN25" t="s">
        <v>3781</v>
      </c>
      <c r="RO25" t="s">
        <v>3781</v>
      </c>
      <c r="RP25" t="s">
        <v>3781</v>
      </c>
      <c r="RQ25" t="s">
        <v>3781</v>
      </c>
      <c r="RR25" t="s">
        <v>3781</v>
      </c>
      <c r="RS25" t="s">
        <v>3781</v>
      </c>
      <c r="RT25" t="s">
        <v>3781</v>
      </c>
      <c r="RU25" t="s">
        <v>3781</v>
      </c>
      <c r="RV25" t="s">
        <v>3781</v>
      </c>
      <c r="RW25" t="s">
        <v>3781</v>
      </c>
      <c r="RX25" t="s">
        <v>3781</v>
      </c>
      <c r="RY25" t="s">
        <v>3781</v>
      </c>
      <c r="RZ25" t="s">
        <v>3781</v>
      </c>
      <c r="SA25" t="s">
        <v>3781</v>
      </c>
      <c r="SB25" t="s">
        <v>3781</v>
      </c>
      <c r="SC25" t="s">
        <v>3781</v>
      </c>
      <c r="SD25" t="s">
        <v>3781</v>
      </c>
      <c r="SE25" t="s">
        <v>3781</v>
      </c>
      <c r="SF25" t="s">
        <v>3781</v>
      </c>
      <c r="SG25" t="s">
        <v>3781</v>
      </c>
      <c r="SH25" t="s">
        <v>3781</v>
      </c>
      <c r="SI25" t="s">
        <v>3781</v>
      </c>
      <c r="SJ25" t="s">
        <v>3781</v>
      </c>
      <c r="SK25" t="s">
        <v>3781</v>
      </c>
      <c r="SL25" t="s">
        <v>3781</v>
      </c>
      <c r="SM25" t="s">
        <v>3781</v>
      </c>
      <c r="SN25" t="s">
        <v>3781</v>
      </c>
      <c r="SO25" t="s">
        <v>3781</v>
      </c>
      <c r="SP25" t="s">
        <v>3781</v>
      </c>
      <c r="SQ25" t="s">
        <v>3781</v>
      </c>
      <c r="SR25" t="s">
        <v>3781</v>
      </c>
      <c r="SS25" t="s">
        <v>3781</v>
      </c>
      <c r="ST25" t="s">
        <v>3781</v>
      </c>
      <c r="SU25" t="s">
        <v>3781</v>
      </c>
      <c r="SV25" t="s">
        <v>3781</v>
      </c>
      <c r="SW25" t="s">
        <v>3781</v>
      </c>
      <c r="SX25" t="s">
        <v>3781</v>
      </c>
      <c r="SY25" t="s">
        <v>3781</v>
      </c>
      <c r="SZ25" t="s">
        <v>3781</v>
      </c>
      <c r="TA25" t="s">
        <v>3781</v>
      </c>
      <c r="TB25" t="s">
        <v>3781</v>
      </c>
      <c r="TC25" t="s">
        <v>3781</v>
      </c>
      <c r="TD25" t="s">
        <v>3781</v>
      </c>
      <c r="TE25" t="s">
        <v>3781</v>
      </c>
      <c r="TF25" t="s">
        <v>3781</v>
      </c>
      <c r="TG25" t="s">
        <v>3781</v>
      </c>
      <c r="TH25" t="s">
        <v>3781</v>
      </c>
      <c r="TI25" t="s">
        <v>3781</v>
      </c>
      <c r="TJ25" t="s">
        <v>3781</v>
      </c>
      <c r="TK25" t="s">
        <v>3781</v>
      </c>
      <c r="TL25" t="s">
        <v>3781</v>
      </c>
    </row>
    <row r="26" spans="1:532" x14ac:dyDescent="0.3">
      <c r="A26" t="s">
        <v>3781</v>
      </c>
      <c r="B26" t="s">
        <v>3781</v>
      </c>
      <c r="C26" t="s">
        <v>3781</v>
      </c>
      <c r="D26" t="s">
        <v>3781</v>
      </c>
      <c r="E26" t="s">
        <v>3781</v>
      </c>
      <c r="F26" t="s">
        <v>3781</v>
      </c>
      <c r="G26" t="s">
        <v>3781</v>
      </c>
      <c r="H26" t="s">
        <v>3781</v>
      </c>
      <c r="I26" t="s">
        <v>3781</v>
      </c>
      <c r="J26" t="s">
        <v>3781</v>
      </c>
      <c r="K26" t="s">
        <v>3781</v>
      </c>
      <c r="L26" t="s">
        <v>3781</v>
      </c>
      <c r="M26" t="s">
        <v>3781</v>
      </c>
      <c r="N26" t="s">
        <v>3781</v>
      </c>
      <c r="O26" t="s">
        <v>3781</v>
      </c>
      <c r="P26" t="s">
        <v>3781</v>
      </c>
      <c r="Q26" t="s">
        <v>3781</v>
      </c>
      <c r="R26" t="s">
        <v>3781</v>
      </c>
      <c r="S26" t="s">
        <v>3781</v>
      </c>
      <c r="T26" t="s">
        <v>3781</v>
      </c>
      <c r="U26" t="s">
        <v>3781</v>
      </c>
      <c r="V26" t="s">
        <v>3781</v>
      </c>
      <c r="W26" t="s">
        <v>3781</v>
      </c>
      <c r="X26" t="s">
        <v>3781</v>
      </c>
      <c r="Y26" t="s">
        <v>3781</v>
      </c>
      <c r="Z26" t="s">
        <v>3781</v>
      </c>
      <c r="AA26" t="s">
        <v>3781</v>
      </c>
      <c r="AB26" t="s">
        <v>3781</v>
      </c>
      <c r="AC26" t="s">
        <v>3781</v>
      </c>
      <c r="AD26" t="s">
        <v>3781</v>
      </c>
      <c r="AE26" t="s">
        <v>3781</v>
      </c>
      <c r="AF26" t="s">
        <v>3781</v>
      </c>
      <c r="AG26" t="s">
        <v>3781</v>
      </c>
      <c r="AH26" t="s">
        <v>3781</v>
      </c>
      <c r="AI26" t="s">
        <v>3781</v>
      </c>
      <c r="AJ26" t="s">
        <v>3781</v>
      </c>
      <c r="AK26" t="s">
        <v>3781</v>
      </c>
      <c r="AL26" t="s">
        <v>3781</v>
      </c>
      <c r="AM26" t="s">
        <v>3781</v>
      </c>
      <c r="AN26" t="s">
        <v>3781</v>
      </c>
      <c r="AO26" t="s">
        <v>3781</v>
      </c>
      <c r="AP26" t="s">
        <v>3781</v>
      </c>
      <c r="AQ26" t="s">
        <v>3781</v>
      </c>
      <c r="AR26" t="s">
        <v>3781</v>
      </c>
      <c r="AS26" t="s">
        <v>3781</v>
      </c>
      <c r="AT26" t="s">
        <v>3781</v>
      </c>
      <c r="AU26" t="s">
        <v>3781</v>
      </c>
      <c r="AV26" t="s">
        <v>3781</v>
      </c>
      <c r="AW26" t="s">
        <v>3781</v>
      </c>
      <c r="AX26" t="s">
        <v>3781</v>
      </c>
      <c r="AY26" t="s">
        <v>3781</v>
      </c>
      <c r="AZ26" t="s">
        <v>3781</v>
      </c>
      <c r="BA26" t="s">
        <v>3781</v>
      </c>
      <c r="BB26" t="s">
        <v>3781</v>
      </c>
      <c r="BC26" t="s">
        <v>3781</v>
      </c>
      <c r="BD26" t="s">
        <v>3781</v>
      </c>
      <c r="BE26" t="s">
        <v>3781</v>
      </c>
      <c r="BF26" t="s">
        <v>3781</v>
      </c>
      <c r="BG26" t="s">
        <v>3781</v>
      </c>
      <c r="BH26" t="s">
        <v>3781</v>
      </c>
      <c r="BI26" t="s">
        <v>3781</v>
      </c>
      <c r="BJ26" t="s">
        <v>3781</v>
      </c>
      <c r="BK26" t="s">
        <v>3781</v>
      </c>
      <c r="BL26" t="s">
        <v>3781</v>
      </c>
      <c r="BM26" t="s">
        <v>3781</v>
      </c>
      <c r="BN26" t="s">
        <v>3781</v>
      </c>
      <c r="BO26" t="s">
        <v>3781</v>
      </c>
      <c r="BP26" t="s">
        <v>3781</v>
      </c>
      <c r="BQ26" t="s">
        <v>3781</v>
      </c>
      <c r="BR26" t="s">
        <v>3781</v>
      </c>
      <c r="BS26" t="s">
        <v>3781</v>
      </c>
      <c r="BT26" t="s">
        <v>3781</v>
      </c>
      <c r="BU26" t="s">
        <v>3781</v>
      </c>
      <c r="BV26" t="s">
        <v>3781</v>
      </c>
      <c r="BW26" t="s">
        <v>3781</v>
      </c>
      <c r="BX26" t="s">
        <v>3781</v>
      </c>
      <c r="BY26" t="s">
        <v>3781</v>
      </c>
      <c r="BZ26" t="s">
        <v>3781</v>
      </c>
      <c r="CA26" t="s">
        <v>3781</v>
      </c>
      <c r="CB26" t="s">
        <v>3781</v>
      </c>
      <c r="CC26" t="s">
        <v>3781</v>
      </c>
      <c r="CD26" t="s">
        <v>3781</v>
      </c>
      <c r="CE26" t="s">
        <v>3781</v>
      </c>
      <c r="CF26" t="s">
        <v>3781</v>
      </c>
      <c r="CG26" t="s">
        <v>3781</v>
      </c>
      <c r="CH26" t="s">
        <v>3781</v>
      </c>
      <c r="CI26" t="s">
        <v>3781</v>
      </c>
      <c r="CJ26" t="s">
        <v>3781</v>
      </c>
      <c r="CK26" t="s">
        <v>3781</v>
      </c>
      <c r="CL26" t="s">
        <v>649</v>
      </c>
      <c r="CM26" t="s">
        <v>3781</v>
      </c>
      <c r="CN26" t="s">
        <v>3781</v>
      </c>
      <c r="CO26" t="s">
        <v>3781</v>
      </c>
      <c r="CP26" t="s">
        <v>3781</v>
      </c>
      <c r="CQ26" t="s">
        <v>3781</v>
      </c>
      <c r="CR26" t="s">
        <v>3781</v>
      </c>
      <c r="CS26" t="s">
        <v>3781</v>
      </c>
      <c r="CT26" t="s">
        <v>3781</v>
      </c>
      <c r="CU26" t="s">
        <v>3781</v>
      </c>
      <c r="CV26" t="s">
        <v>3781</v>
      </c>
      <c r="CW26" t="s">
        <v>3781</v>
      </c>
      <c r="CX26" t="s">
        <v>3781</v>
      </c>
      <c r="CY26" t="s">
        <v>3781</v>
      </c>
      <c r="CZ26" t="s">
        <v>3781</v>
      </c>
      <c r="DA26" t="s">
        <v>3781</v>
      </c>
      <c r="DB26" t="s">
        <v>3781</v>
      </c>
      <c r="DC26" t="s">
        <v>3781</v>
      </c>
      <c r="DD26" t="s">
        <v>3781</v>
      </c>
      <c r="DE26" t="s">
        <v>3781</v>
      </c>
      <c r="DF26" t="s">
        <v>3781</v>
      </c>
      <c r="DG26" t="s">
        <v>3781</v>
      </c>
      <c r="DH26" t="s">
        <v>3781</v>
      </c>
      <c r="DI26" t="s">
        <v>3781</v>
      </c>
      <c r="DJ26" t="s">
        <v>3781</v>
      </c>
      <c r="DK26" t="s">
        <v>3781</v>
      </c>
      <c r="DL26" t="s">
        <v>3781</v>
      </c>
      <c r="DM26" t="s">
        <v>3781</v>
      </c>
      <c r="DN26" t="s">
        <v>3781</v>
      </c>
      <c r="DO26" t="s">
        <v>3781</v>
      </c>
      <c r="DP26" t="s">
        <v>3781</v>
      </c>
      <c r="DQ26" t="s">
        <v>3781</v>
      </c>
      <c r="DR26" t="s">
        <v>3781</v>
      </c>
      <c r="DS26" t="s">
        <v>3781</v>
      </c>
      <c r="DT26" t="s">
        <v>3781</v>
      </c>
      <c r="DU26" t="s">
        <v>3781</v>
      </c>
      <c r="DV26" t="s">
        <v>3781</v>
      </c>
      <c r="DW26" t="s">
        <v>3781</v>
      </c>
      <c r="DX26" t="s">
        <v>3781</v>
      </c>
      <c r="DY26" t="s">
        <v>3781</v>
      </c>
      <c r="DZ26" t="s">
        <v>3781</v>
      </c>
      <c r="EA26" t="s">
        <v>3781</v>
      </c>
      <c r="EB26" t="s">
        <v>3781</v>
      </c>
      <c r="EC26" t="s">
        <v>3781</v>
      </c>
      <c r="ED26" t="s">
        <v>3781</v>
      </c>
      <c r="EE26" t="s">
        <v>3781</v>
      </c>
      <c r="EF26" t="s">
        <v>3781</v>
      </c>
      <c r="EG26" t="s">
        <v>3781</v>
      </c>
      <c r="EH26" t="s">
        <v>3781</v>
      </c>
      <c r="EI26" t="s">
        <v>3781</v>
      </c>
      <c r="EJ26" t="s">
        <v>3781</v>
      </c>
      <c r="EK26" t="s">
        <v>3781</v>
      </c>
      <c r="EL26" t="s">
        <v>3781</v>
      </c>
      <c r="EM26" t="s">
        <v>3781</v>
      </c>
      <c r="EN26" t="s">
        <v>3781</v>
      </c>
      <c r="EO26" t="s">
        <v>3781</v>
      </c>
      <c r="EP26" t="s">
        <v>3781</v>
      </c>
      <c r="EQ26" t="s">
        <v>3781</v>
      </c>
      <c r="ER26" t="s">
        <v>3781</v>
      </c>
      <c r="ES26" t="s">
        <v>3781</v>
      </c>
      <c r="ET26" t="s">
        <v>3781</v>
      </c>
      <c r="EU26" t="s">
        <v>3781</v>
      </c>
      <c r="EV26" t="s">
        <v>3781</v>
      </c>
      <c r="EW26" t="s">
        <v>3781</v>
      </c>
      <c r="EX26" t="s">
        <v>3781</v>
      </c>
      <c r="EY26" t="s">
        <v>3781</v>
      </c>
      <c r="EZ26" t="s">
        <v>3781</v>
      </c>
      <c r="FA26" t="s">
        <v>3781</v>
      </c>
      <c r="FB26" t="s">
        <v>3781</v>
      </c>
      <c r="FC26" t="s">
        <v>3781</v>
      </c>
      <c r="FD26" t="s">
        <v>3781</v>
      </c>
      <c r="FE26" t="s">
        <v>3781</v>
      </c>
      <c r="FF26" t="s">
        <v>3781</v>
      </c>
      <c r="FG26" t="s">
        <v>3781</v>
      </c>
      <c r="FH26" t="s">
        <v>3781</v>
      </c>
      <c r="FI26" t="s">
        <v>3781</v>
      </c>
      <c r="FJ26" t="s">
        <v>3781</v>
      </c>
      <c r="FK26" t="s">
        <v>3781</v>
      </c>
      <c r="FL26" t="s">
        <v>3781</v>
      </c>
      <c r="FM26" t="s">
        <v>3781</v>
      </c>
      <c r="FN26" t="s">
        <v>3781</v>
      </c>
      <c r="FO26" t="s">
        <v>3781</v>
      </c>
      <c r="FP26" t="s">
        <v>3781</v>
      </c>
      <c r="FQ26" t="s">
        <v>3781</v>
      </c>
      <c r="FR26" t="s">
        <v>3781</v>
      </c>
      <c r="FS26" t="s">
        <v>3781</v>
      </c>
      <c r="FT26" t="s">
        <v>3781</v>
      </c>
      <c r="FU26" t="s">
        <v>3781</v>
      </c>
      <c r="FV26" t="s">
        <v>3781</v>
      </c>
      <c r="FW26" t="s">
        <v>3781</v>
      </c>
      <c r="FX26" t="s">
        <v>3781</v>
      </c>
      <c r="FY26" t="s">
        <v>3781</v>
      </c>
      <c r="FZ26" t="s">
        <v>3781</v>
      </c>
      <c r="GA26" t="s">
        <v>3781</v>
      </c>
      <c r="GB26" t="s">
        <v>3781</v>
      </c>
      <c r="GC26" t="s">
        <v>3781</v>
      </c>
      <c r="GD26" t="s">
        <v>3781</v>
      </c>
      <c r="GE26" t="s">
        <v>3781</v>
      </c>
      <c r="GF26" t="s">
        <v>3781</v>
      </c>
      <c r="GG26" t="s">
        <v>3781</v>
      </c>
      <c r="GH26" t="s">
        <v>3781</v>
      </c>
      <c r="GI26" t="s">
        <v>3781</v>
      </c>
      <c r="GJ26" t="s">
        <v>3781</v>
      </c>
      <c r="GK26" t="s">
        <v>3781</v>
      </c>
      <c r="GL26" t="s">
        <v>3781</v>
      </c>
      <c r="GM26" t="s">
        <v>3781</v>
      </c>
      <c r="GN26" t="s">
        <v>3781</v>
      </c>
      <c r="GO26" t="s">
        <v>3781</v>
      </c>
      <c r="GP26" t="s">
        <v>3781</v>
      </c>
      <c r="GQ26" t="s">
        <v>3781</v>
      </c>
      <c r="GR26" t="s">
        <v>3781</v>
      </c>
      <c r="GS26" t="s">
        <v>3781</v>
      </c>
      <c r="GT26" t="s">
        <v>3781</v>
      </c>
      <c r="GU26" t="s">
        <v>3781</v>
      </c>
      <c r="GV26" t="s">
        <v>3781</v>
      </c>
      <c r="GW26" t="s">
        <v>3781</v>
      </c>
      <c r="GX26" t="s">
        <v>3781</v>
      </c>
      <c r="GY26" t="s">
        <v>3781</v>
      </c>
      <c r="GZ26" t="s">
        <v>3781</v>
      </c>
      <c r="HA26" t="s">
        <v>3781</v>
      </c>
      <c r="HB26" t="s">
        <v>3781</v>
      </c>
      <c r="HC26" t="s">
        <v>3781</v>
      </c>
      <c r="HD26" t="s">
        <v>3781</v>
      </c>
      <c r="HE26" t="s">
        <v>3781</v>
      </c>
      <c r="HF26" t="s">
        <v>3781</v>
      </c>
      <c r="HG26" t="s">
        <v>3781</v>
      </c>
      <c r="HH26" t="s">
        <v>3781</v>
      </c>
      <c r="HI26" t="s">
        <v>3781</v>
      </c>
      <c r="HJ26" t="s">
        <v>3781</v>
      </c>
      <c r="HK26" t="s">
        <v>3781</v>
      </c>
      <c r="HL26" t="s">
        <v>3781</v>
      </c>
      <c r="HM26" t="s">
        <v>3781</v>
      </c>
      <c r="HN26" t="s">
        <v>1237</v>
      </c>
      <c r="HO26" t="s">
        <v>3781</v>
      </c>
      <c r="HP26" t="s">
        <v>3781</v>
      </c>
      <c r="HQ26" t="s">
        <v>3781</v>
      </c>
      <c r="HR26" t="s">
        <v>3781</v>
      </c>
      <c r="HS26" t="s">
        <v>3781</v>
      </c>
      <c r="HT26" t="s">
        <v>3781</v>
      </c>
      <c r="HU26" t="s">
        <v>3781</v>
      </c>
      <c r="HV26" t="s">
        <v>3781</v>
      </c>
      <c r="HW26" t="s">
        <v>3781</v>
      </c>
      <c r="HX26" t="s">
        <v>3781</v>
      </c>
      <c r="HY26" t="s">
        <v>3781</v>
      </c>
      <c r="HZ26" t="s">
        <v>3781</v>
      </c>
      <c r="IA26" t="s">
        <v>3781</v>
      </c>
      <c r="IB26" t="s">
        <v>3781</v>
      </c>
      <c r="IC26" t="s">
        <v>3781</v>
      </c>
      <c r="ID26" t="s">
        <v>3781</v>
      </c>
      <c r="IE26" t="s">
        <v>3781</v>
      </c>
      <c r="IF26" t="s">
        <v>3781</v>
      </c>
      <c r="IG26" t="s">
        <v>3781</v>
      </c>
      <c r="IH26" t="s">
        <v>3781</v>
      </c>
      <c r="II26" t="s">
        <v>3781</v>
      </c>
      <c r="IJ26" t="s">
        <v>3781</v>
      </c>
      <c r="IK26" t="s">
        <v>3781</v>
      </c>
      <c r="IL26" t="s">
        <v>3781</v>
      </c>
      <c r="IM26" t="s">
        <v>3781</v>
      </c>
      <c r="IN26" t="s">
        <v>3781</v>
      </c>
      <c r="IO26" t="s">
        <v>3781</v>
      </c>
      <c r="IP26" t="s">
        <v>3781</v>
      </c>
      <c r="IQ26" t="s">
        <v>3781</v>
      </c>
      <c r="IR26" s="3"/>
      <c r="IS26" t="s">
        <v>3781</v>
      </c>
      <c r="IT26" t="s">
        <v>3781</v>
      </c>
      <c r="IU26" t="s">
        <v>3781</v>
      </c>
      <c r="IV26" t="s">
        <v>3781</v>
      </c>
      <c r="IW26" t="s">
        <v>3781</v>
      </c>
      <c r="IX26" t="s">
        <v>3781</v>
      </c>
      <c r="IY26" t="s">
        <v>3781</v>
      </c>
      <c r="IZ26" t="s">
        <v>3781</v>
      </c>
      <c r="JA26" t="s">
        <v>3781</v>
      </c>
      <c r="JB26" t="s">
        <v>3781</v>
      </c>
      <c r="JC26" t="s">
        <v>3781</v>
      </c>
      <c r="JD26" t="s">
        <v>3781</v>
      </c>
      <c r="JE26" t="s">
        <v>3781</v>
      </c>
      <c r="JF26" t="s">
        <v>3781</v>
      </c>
      <c r="JG26" t="s">
        <v>3781</v>
      </c>
      <c r="JH26" t="s">
        <v>3781</v>
      </c>
      <c r="JI26" t="s">
        <v>3781</v>
      </c>
      <c r="JJ26" t="s">
        <v>3781</v>
      </c>
      <c r="JK26" t="s">
        <v>3781</v>
      </c>
      <c r="JL26" t="s">
        <v>3781</v>
      </c>
      <c r="JM26" t="s">
        <v>3781</v>
      </c>
      <c r="JN26" t="s">
        <v>3781</v>
      </c>
      <c r="JO26" t="s">
        <v>3781</v>
      </c>
      <c r="JP26" t="s">
        <v>3781</v>
      </c>
      <c r="JQ26" t="s">
        <v>3781</v>
      </c>
      <c r="JR26" t="s">
        <v>3781</v>
      </c>
      <c r="JS26" t="s">
        <v>3781</v>
      </c>
      <c r="JT26" t="s">
        <v>3781</v>
      </c>
      <c r="JU26" t="s">
        <v>3781</v>
      </c>
      <c r="JV26" t="s">
        <v>3781</v>
      </c>
      <c r="JW26" t="s">
        <v>3781</v>
      </c>
      <c r="JX26" t="s">
        <v>3781</v>
      </c>
      <c r="JY26" t="s">
        <v>3781</v>
      </c>
      <c r="JZ26" t="s">
        <v>3781</v>
      </c>
      <c r="KA26" t="s">
        <v>3781</v>
      </c>
      <c r="KB26" t="s">
        <v>3781</v>
      </c>
      <c r="KC26" t="s">
        <v>3781</v>
      </c>
      <c r="KD26" t="s">
        <v>3781</v>
      </c>
      <c r="KE26" t="s">
        <v>3781</v>
      </c>
      <c r="KF26" t="s">
        <v>3781</v>
      </c>
      <c r="KG26" t="s">
        <v>3781</v>
      </c>
      <c r="KH26" t="s">
        <v>3781</v>
      </c>
      <c r="KI26" t="s">
        <v>3781</v>
      </c>
      <c r="KJ26" t="s">
        <v>3781</v>
      </c>
      <c r="KK26" t="s">
        <v>3781</v>
      </c>
      <c r="KL26" t="s">
        <v>3781</v>
      </c>
      <c r="KM26" t="s">
        <v>3781</v>
      </c>
      <c r="KN26" t="s">
        <v>3781</v>
      </c>
      <c r="KO26" t="s">
        <v>3781</v>
      </c>
      <c r="KP26" t="s">
        <v>3781</v>
      </c>
      <c r="KQ26" t="s">
        <v>3781</v>
      </c>
      <c r="KR26" t="s">
        <v>3781</v>
      </c>
      <c r="KS26" t="s">
        <v>3781</v>
      </c>
      <c r="KT26" t="s">
        <v>3781</v>
      </c>
      <c r="KU26" t="s">
        <v>3781</v>
      </c>
      <c r="KV26" t="s">
        <v>3781</v>
      </c>
      <c r="KW26" t="s">
        <v>3781</v>
      </c>
      <c r="KX26" t="s">
        <v>3781</v>
      </c>
      <c r="KY26" t="s">
        <v>3781</v>
      </c>
      <c r="KZ26" t="s">
        <v>3781</v>
      </c>
      <c r="LA26" t="s">
        <v>3781</v>
      </c>
      <c r="LB26" t="s">
        <v>3781</v>
      </c>
      <c r="LC26" t="s">
        <v>3781</v>
      </c>
      <c r="LD26" t="s">
        <v>3781</v>
      </c>
      <c r="LE26" t="s">
        <v>3781</v>
      </c>
      <c r="LF26" t="s">
        <v>3781</v>
      </c>
      <c r="LG26" t="s">
        <v>3781</v>
      </c>
      <c r="LH26" t="s">
        <v>3781</v>
      </c>
      <c r="LI26" t="s">
        <v>3781</v>
      </c>
      <c r="LJ26" t="s">
        <v>3781</v>
      </c>
      <c r="LK26" t="s">
        <v>3781</v>
      </c>
      <c r="LL26" t="s">
        <v>3781</v>
      </c>
      <c r="LM26" t="s">
        <v>3781</v>
      </c>
      <c r="LN26" t="s">
        <v>3781</v>
      </c>
      <c r="LO26" t="s">
        <v>3781</v>
      </c>
      <c r="LP26" t="s">
        <v>3781</v>
      </c>
      <c r="LQ26" t="s">
        <v>3781</v>
      </c>
      <c r="LR26" t="s">
        <v>3781</v>
      </c>
      <c r="LS26" t="s">
        <v>3781</v>
      </c>
      <c r="LT26" t="s">
        <v>3781</v>
      </c>
      <c r="LU26" t="s">
        <v>3781</v>
      </c>
      <c r="LV26" t="s">
        <v>3781</v>
      </c>
      <c r="LW26" t="s">
        <v>3781</v>
      </c>
      <c r="LX26" t="s">
        <v>3781</v>
      </c>
      <c r="LY26" t="s">
        <v>3781</v>
      </c>
      <c r="LZ26" t="s">
        <v>3781</v>
      </c>
      <c r="MA26" t="s">
        <v>3781</v>
      </c>
      <c r="MB26" t="s">
        <v>3781</v>
      </c>
      <c r="MC26" t="s">
        <v>3781</v>
      </c>
      <c r="MD26" t="s">
        <v>3781</v>
      </c>
      <c r="ME26" t="s">
        <v>851</v>
      </c>
      <c r="MF26" t="s">
        <v>3781</v>
      </c>
      <c r="MG26" t="s">
        <v>3781</v>
      </c>
      <c r="MH26" t="s">
        <v>3781</v>
      </c>
      <c r="MI26" t="s">
        <v>3781</v>
      </c>
      <c r="MJ26" t="s">
        <v>3781</v>
      </c>
      <c r="MK26" t="s">
        <v>3781</v>
      </c>
      <c r="ML26" t="s">
        <v>3781</v>
      </c>
      <c r="MM26" t="s">
        <v>3781</v>
      </c>
      <c r="MN26" t="s">
        <v>3781</v>
      </c>
      <c r="MO26" t="s">
        <v>3781</v>
      </c>
      <c r="MP26" t="s">
        <v>3781</v>
      </c>
      <c r="MQ26" t="s">
        <v>3781</v>
      </c>
      <c r="MR26" t="s">
        <v>3781</v>
      </c>
      <c r="MS26" t="s">
        <v>3781</v>
      </c>
      <c r="MT26" t="s">
        <v>3781</v>
      </c>
      <c r="MU26" t="s">
        <v>3781</v>
      </c>
      <c r="MV26" t="s">
        <v>3781</v>
      </c>
      <c r="MW26" t="s">
        <v>3781</v>
      </c>
      <c r="MX26" t="s">
        <v>3781</v>
      </c>
      <c r="MY26" t="s">
        <v>3781</v>
      </c>
      <c r="MZ26" t="s">
        <v>3781</v>
      </c>
      <c r="NA26" t="s">
        <v>3781</v>
      </c>
      <c r="NB26" t="s">
        <v>3781</v>
      </c>
      <c r="NC26" t="s">
        <v>3781</v>
      </c>
      <c r="ND26" t="s">
        <v>3781</v>
      </c>
      <c r="NE26" t="s">
        <v>3781</v>
      </c>
      <c r="NF26" t="s">
        <v>3781</v>
      </c>
      <c r="NG26" t="s">
        <v>3781</v>
      </c>
      <c r="NH26" t="s">
        <v>3781</v>
      </c>
      <c r="NI26" s="3"/>
      <c r="NJ26" t="s">
        <v>3781</v>
      </c>
      <c r="NK26" t="s">
        <v>3781</v>
      </c>
      <c r="NM26" t="s">
        <v>3781</v>
      </c>
      <c r="NN26" t="s">
        <v>3781</v>
      </c>
      <c r="NO26" t="s">
        <v>3781</v>
      </c>
      <c r="NP26" t="s">
        <v>3781</v>
      </c>
      <c r="NQ26" t="s">
        <v>3781</v>
      </c>
      <c r="NR26" t="s">
        <v>3781</v>
      </c>
      <c r="NS26" t="s">
        <v>3781</v>
      </c>
      <c r="NT26" t="s">
        <v>3781</v>
      </c>
      <c r="NU26" t="s">
        <v>3781</v>
      </c>
      <c r="NV26" t="s">
        <v>3781</v>
      </c>
      <c r="NW26" t="s">
        <v>3781</v>
      </c>
      <c r="NX26" t="s">
        <v>3781</v>
      </c>
      <c r="NY26" t="s">
        <v>3781</v>
      </c>
      <c r="NZ26" t="s">
        <v>3781</v>
      </c>
      <c r="OA26" t="s">
        <v>3781</v>
      </c>
      <c r="OB26" t="s">
        <v>3781</v>
      </c>
      <c r="OC26" t="s">
        <v>3781</v>
      </c>
      <c r="OD26" t="s">
        <v>3781</v>
      </c>
      <c r="OE26" t="s">
        <v>3781</v>
      </c>
      <c r="OF26" t="s">
        <v>3781</v>
      </c>
      <c r="OG26" t="s">
        <v>3781</v>
      </c>
      <c r="OH26" t="s">
        <v>3781</v>
      </c>
      <c r="OI26" t="s">
        <v>3781</v>
      </c>
      <c r="OJ26" t="s">
        <v>3781</v>
      </c>
      <c r="OK26" t="s">
        <v>3781</v>
      </c>
      <c r="OL26" t="s">
        <v>3781</v>
      </c>
      <c r="OM26" t="s">
        <v>3781</v>
      </c>
      <c r="ON26" t="s">
        <v>3781</v>
      </c>
      <c r="OO26" t="s">
        <v>3781</v>
      </c>
      <c r="OP26" t="s">
        <v>3781</v>
      </c>
      <c r="OQ26" t="s">
        <v>3781</v>
      </c>
      <c r="OR26" t="s">
        <v>3781</v>
      </c>
      <c r="OS26" t="s">
        <v>3781</v>
      </c>
      <c r="OT26" t="s">
        <v>3781</v>
      </c>
      <c r="OU26" t="s">
        <v>3781</v>
      </c>
      <c r="OV26" t="s">
        <v>3781</v>
      </c>
      <c r="OW26" t="s">
        <v>3781</v>
      </c>
      <c r="OX26" t="s">
        <v>3781</v>
      </c>
      <c r="OY26" t="s">
        <v>3781</v>
      </c>
      <c r="OZ26" t="s">
        <v>3781</v>
      </c>
      <c r="PA26" t="s">
        <v>3781</v>
      </c>
      <c r="PB26" t="s">
        <v>3781</v>
      </c>
      <c r="PC26" t="s">
        <v>3781</v>
      </c>
      <c r="PD26" t="s">
        <v>3781</v>
      </c>
      <c r="PE26" t="s">
        <v>1819</v>
      </c>
      <c r="PF26" t="s">
        <v>3781</v>
      </c>
      <c r="PG26" t="s">
        <v>3781</v>
      </c>
      <c r="PH26" t="s">
        <v>3781</v>
      </c>
      <c r="PI26" t="s">
        <v>3781</v>
      </c>
      <c r="PJ26" t="s">
        <v>3781</v>
      </c>
      <c r="PK26" t="s">
        <v>3781</v>
      </c>
      <c r="PL26" t="s">
        <v>3781</v>
      </c>
      <c r="PM26" t="s">
        <v>3781</v>
      </c>
      <c r="PN26" t="s">
        <v>3781</v>
      </c>
      <c r="PO26" t="s">
        <v>3781</v>
      </c>
      <c r="PP26" t="s">
        <v>3781</v>
      </c>
      <c r="PQ26" t="s">
        <v>3781</v>
      </c>
      <c r="PR26" t="s">
        <v>3781</v>
      </c>
      <c r="PS26" t="s">
        <v>3781</v>
      </c>
      <c r="PT26" t="s">
        <v>3781</v>
      </c>
      <c r="PU26" t="s">
        <v>3781</v>
      </c>
      <c r="PV26" t="s">
        <v>3781</v>
      </c>
      <c r="PW26" t="s">
        <v>3781</v>
      </c>
      <c r="PX26" t="s">
        <v>3781</v>
      </c>
      <c r="PY26" t="s">
        <v>3781</v>
      </c>
      <c r="PZ26" t="s">
        <v>3781</v>
      </c>
      <c r="QA26" t="s">
        <v>3781</v>
      </c>
      <c r="QB26" t="s">
        <v>3781</v>
      </c>
      <c r="QC26" t="s">
        <v>3781</v>
      </c>
      <c r="QD26" t="s">
        <v>3781</v>
      </c>
      <c r="QE26" t="s">
        <v>3781</v>
      </c>
      <c r="QF26" t="s">
        <v>3781</v>
      </c>
      <c r="QG26" t="s">
        <v>3781</v>
      </c>
      <c r="QH26" t="s">
        <v>3781</v>
      </c>
      <c r="QI26" t="s">
        <v>3781</v>
      </c>
      <c r="QJ26" t="s">
        <v>3781</v>
      </c>
      <c r="QK26" t="s">
        <v>3781</v>
      </c>
      <c r="QL26" t="s">
        <v>3781</v>
      </c>
      <c r="QM26" t="s">
        <v>3781</v>
      </c>
      <c r="QN26" t="s">
        <v>3781</v>
      </c>
      <c r="QO26" t="s">
        <v>3781</v>
      </c>
      <c r="QP26" t="s">
        <v>3781</v>
      </c>
      <c r="QQ26" t="s">
        <v>3781</v>
      </c>
      <c r="QR26" t="s">
        <v>3781</v>
      </c>
      <c r="QS26" t="s">
        <v>3781</v>
      </c>
      <c r="QT26" t="s">
        <v>1053</v>
      </c>
      <c r="QU26" t="s">
        <v>3781</v>
      </c>
      <c r="QV26" t="s">
        <v>3781</v>
      </c>
      <c r="QW26" t="s">
        <v>3781</v>
      </c>
      <c r="QX26" t="s">
        <v>3781</v>
      </c>
      <c r="QY26" t="s">
        <v>3781</v>
      </c>
      <c r="QZ26" t="s">
        <v>3781</v>
      </c>
      <c r="RA26" t="s">
        <v>2064</v>
      </c>
      <c r="RB26" t="s">
        <v>3781</v>
      </c>
      <c r="RC26" t="s">
        <v>3781</v>
      </c>
      <c r="RD26" t="s">
        <v>3781</v>
      </c>
      <c r="RE26" t="s">
        <v>3781</v>
      </c>
      <c r="RF26" t="s">
        <v>3781</v>
      </c>
      <c r="RG26" t="s">
        <v>3781</v>
      </c>
      <c r="RH26" t="s">
        <v>3781</v>
      </c>
      <c r="RI26" t="s">
        <v>3781</v>
      </c>
      <c r="RJ26" t="s">
        <v>3781</v>
      </c>
      <c r="RK26" t="s">
        <v>3781</v>
      </c>
      <c r="RL26" t="s">
        <v>3781</v>
      </c>
      <c r="RM26" t="s">
        <v>3781</v>
      </c>
      <c r="RN26" t="s">
        <v>3781</v>
      </c>
      <c r="RO26" t="s">
        <v>3781</v>
      </c>
      <c r="RP26" t="s">
        <v>3781</v>
      </c>
      <c r="RQ26" t="s">
        <v>3781</v>
      </c>
      <c r="RR26" t="s">
        <v>3781</v>
      </c>
      <c r="RS26" t="s">
        <v>3781</v>
      </c>
      <c r="RT26" t="s">
        <v>3781</v>
      </c>
      <c r="RU26" t="s">
        <v>3781</v>
      </c>
      <c r="RV26" t="s">
        <v>3781</v>
      </c>
      <c r="RW26" t="s">
        <v>3781</v>
      </c>
      <c r="RX26" t="s">
        <v>3781</v>
      </c>
      <c r="RY26" t="s">
        <v>3781</v>
      </c>
      <c r="RZ26" t="s">
        <v>3781</v>
      </c>
      <c r="SA26" t="s">
        <v>3781</v>
      </c>
      <c r="SB26" t="s">
        <v>3781</v>
      </c>
      <c r="SC26" t="s">
        <v>3781</v>
      </c>
      <c r="SD26" t="s">
        <v>3781</v>
      </c>
      <c r="SE26" t="s">
        <v>3781</v>
      </c>
      <c r="SF26" t="s">
        <v>3781</v>
      </c>
      <c r="SG26" t="s">
        <v>3781</v>
      </c>
      <c r="SH26" t="s">
        <v>3781</v>
      </c>
      <c r="SI26" t="s">
        <v>3781</v>
      </c>
      <c r="SJ26" t="s">
        <v>3781</v>
      </c>
      <c r="SK26" t="s">
        <v>3781</v>
      </c>
      <c r="SL26" t="s">
        <v>3781</v>
      </c>
      <c r="SM26" t="s">
        <v>3781</v>
      </c>
      <c r="SN26" t="s">
        <v>3781</v>
      </c>
      <c r="SO26" t="s">
        <v>3781</v>
      </c>
      <c r="SP26" t="s">
        <v>3781</v>
      </c>
      <c r="SQ26" t="s">
        <v>3781</v>
      </c>
      <c r="SR26" t="s">
        <v>3781</v>
      </c>
      <c r="SS26" t="s">
        <v>3781</v>
      </c>
      <c r="ST26" t="s">
        <v>3781</v>
      </c>
      <c r="SU26" t="s">
        <v>3781</v>
      </c>
      <c r="SV26" t="s">
        <v>3781</v>
      </c>
      <c r="SW26" t="s">
        <v>3781</v>
      </c>
      <c r="SX26" t="s">
        <v>3781</v>
      </c>
      <c r="SY26" t="s">
        <v>3781</v>
      </c>
      <c r="SZ26" t="s">
        <v>3781</v>
      </c>
      <c r="TA26" t="s">
        <v>3781</v>
      </c>
      <c r="TB26" t="s">
        <v>3781</v>
      </c>
      <c r="TC26" t="s">
        <v>3781</v>
      </c>
      <c r="TD26" t="s">
        <v>3781</v>
      </c>
      <c r="TE26" t="s">
        <v>3781</v>
      </c>
      <c r="TF26" t="s">
        <v>3781</v>
      </c>
      <c r="TG26" t="s">
        <v>3781</v>
      </c>
      <c r="TH26" t="s">
        <v>3781</v>
      </c>
      <c r="TI26" t="s">
        <v>3781</v>
      </c>
      <c r="TJ26" t="s">
        <v>3781</v>
      </c>
      <c r="TK26" t="s">
        <v>3781</v>
      </c>
      <c r="TL26" t="s">
        <v>3781</v>
      </c>
    </row>
    <row r="27" spans="1:532" x14ac:dyDescent="0.3">
      <c r="A27" t="s">
        <v>3781</v>
      </c>
      <c r="B27" t="s">
        <v>3781</v>
      </c>
      <c r="C27" t="s">
        <v>3781</v>
      </c>
      <c r="D27" t="s">
        <v>3781</v>
      </c>
      <c r="E27" t="s">
        <v>3781</v>
      </c>
      <c r="F27" t="s">
        <v>3781</v>
      </c>
      <c r="G27" t="s">
        <v>3781</v>
      </c>
      <c r="H27" t="s">
        <v>3781</v>
      </c>
      <c r="I27" t="s">
        <v>3781</v>
      </c>
      <c r="J27" t="s">
        <v>3781</v>
      </c>
      <c r="K27" t="s">
        <v>3781</v>
      </c>
      <c r="L27" t="s">
        <v>3781</v>
      </c>
      <c r="M27" t="s">
        <v>3781</v>
      </c>
      <c r="N27" t="s">
        <v>3781</v>
      </c>
      <c r="O27" t="s">
        <v>3781</v>
      </c>
      <c r="P27" t="s">
        <v>3781</v>
      </c>
      <c r="Q27" t="s">
        <v>3781</v>
      </c>
      <c r="R27" t="s">
        <v>3781</v>
      </c>
      <c r="S27" t="s">
        <v>3781</v>
      </c>
      <c r="T27" t="s">
        <v>3781</v>
      </c>
      <c r="U27" t="s">
        <v>3781</v>
      </c>
      <c r="V27" t="s">
        <v>3781</v>
      </c>
      <c r="W27" t="s">
        <v>3781</v>
      </c>
      <c r="X27" t="s">
        <v>3781</v>
      </c>
      <c r="Y27" t="s">
        <v>3781</v>
      </c>
      <c r="Z27" t="s">
        <v>3781</v>
      </c>
      <c r="AA27" t="s">
        <v>3781</v>
      </c>
      <c r="AB27" t="s">
        <v>3781</v>
      </c>
      <c r="AC27" t="s">
        <v>3781</v>
      </c>
      <c r="AD27" t="s">
        <v>3781</v>
      </c>
      <c r="AE27" t="s">
        <v>3781</v>
      </c>
      <c r="AF27" t="s">
        <v>3781</v>
      </c>
      <c r="AG27" t="s">
        <v>3781</v>
      </c>
      <c r="AH27" t="s">
        <v>3781</v>
      </c>
      <c r="AI27" t="s">
        <v>3781</v>
      </c>
      <c r="AJ27" t="s">
        <v>3781</v>
      </c>
      <c r="AK27" t="s">
        <v>3781</v>
      </c>
      <c r="AL27" t="s">
        <v>3781</v>
      </c>
      <c r="AM27" t="s">
        <v>3781</v>
      </c>
      <c r="AN27" t="s">
        <v>3781</v>
      </c>
      <c r="AO27" t="s">
        <v>3781</v>
      </c>
      <c r="AP27" t="s">
        <v>3781</v>
      </c>
      <c r="AQ27" t="s">
        <v>3781</v>
      </c>
      <c r="AR27" t="s">
        <v>3781</v>
      </c>
      <c r="AS27" t="s">
        <v>3781</v>
      </c>
      <c r="AT27" t="s">
        <v>3781</v>
      </c>
      <c r="AU27" t="s">
        <v>3781</v>
      </c>
      <c r="AV27" t="s">
        <v>3781</v>
      </c>
      <c r="AW27" t="s">
        <v>3781</v>
      </c>
      <c r="AX27" t="s">
        <v>3781</v>
      </c>
      <c r="AY27" t="s">
        <v>3781</v>
      </c>
      <c r="AZ27" t="s">
        <v>3781</v>
      </c>
      <c r="BA27" t="s">
        <v>3781</v>
      </c>
      <c r="BB27" t="s">
        <v>3781</v>
      </c>
      <c r="BC27" t="s">
        <v>3781</v>
      </c>
      <c r="BD27" t="s">
        <v>3781</v>
      </c>
      <c r="BE27" t="s">
        <v>3781</v>
      </c>
      <c r="BF27" t="s">
        <v>3781</v>
      </c>
      <c r="BG27" t="s">
        <v>3781</v>
      </c>
      <c r="BH27" t="s">
        <v>3781</v>
      </c>
      <c r="BI27" t="s">
        <v>3781</v>
      </c>
      <c r="BJ27" t="s">
        <v>3781</v>
      </c>
      <c r="BK27" t="s">
        <v>3781</v>
      </c>
      <c r="BL27" t="s">
        <v>3781</v>
      </c>
      <c r="BM27" t="s">
        <v>3781</v>
      </c>
      <c r="BN27" t="s">
        <v>3781</v>
      </c>
      <c r="BO27" t="s">
        <v>3781</v>
      </c>
      <c r="BP27" t="s">
        <v>3781</v>
      </c>
      <c r="BQ27" t="s">
        <v>3781</v>
      </c>
      <c r="BR27" t="s">
        <v>3781</v>
      </c>
      <c r="BS27" t="s">
        <v>3781</v>
      </c>
      <c r="BT27" t="s">
        <v>3781</v>
      </c>
      <c r="BU27" t="s">
        <v>3781</v>
      </c>
      <c r="BV27" t="s">
        <v>3781</v>
      </c>
      <c r="BW27" t="s">
        <v>3781</v>
      </c>
      <c r="BX27" t="s">
        <v>3781</v>
      </c>
      <c r="BY27" t="s">
        <v>3781</v>
      </c>
      <c r="BZ27" t="s">
        <v>3781</v>
      </c>
      <c r="CA27" t="s">
        <v>3781</v>
      </c>
      <c r="CB27" t="s">
        <v>3781</v>
      </c>
      <c r="CC27" t="s">
        <v>3781</v>
      </c>
      <c r="CD27" t="s">
        <v>3781</v>
      </c>
      <c r="CE27" t="s">
        <v>3781</v>
      </c>
      <c r="CF27" t="s">
        <v>3781</v>
      </c>
      <c r="CG27" t="s">
        <v>3781</v>
      </c>
      <c r="CH27" t="s">
        <v>3781</v>
      </c>
      <c r="CI27" t="s">
        <v>3781</v>
      </c>
      <c r="CJ27" t="s">
        <v>3781</v>
      </c>
      <c r="CK27" t="s">
        <v>3781</v>
      </c>
      <c r="CL27" t="s">
        <v>652</v>
      </c>
      <c r="CM27" t="s">
        <v>3781</v>
      </c>
      <c r="CN27" t="s">
        <v>3781</v>
      </c>
      <c r="CO27" t="s">
        <v>3781</v>
      </c>
      <c r="CP27" t="s">
        <v>3781</v>
      </c>
      <c r="CQ27" t="s">
        <v>3781</v>
      </c>
      <c r="CR27" t="s">
        <v>3781</v>
      </c>
      <c r="CS27" t="s">
        <v>3781</v>
      </c>
      <c r="CT27" t="s">
        <v>3781</v>
      </c>
      <c r="CU27" t="s">
        <v>3781</v>
      </c>
      <c r="CV27" t="s">
        <v>3781</v>
      </c>
      <c r="CW27" t="s">
        <v>3781</v>
      </c>
      <c r="CX27" t="s">
        <v>3781</v>
      </c>
      <c r="CY27" t="s">
        <v>3781</v>
      </c>
      <c r="CZ27" t="s">
        <v>3781</v>
      </c>
      <c r="DA27" t="s">
        <v>3781</v>
      </c>
      <c r="DB27" t="s">
        <v>3781</v>
      </c>
      <c r="DC27" t="s">
        <v>3781</v>
      </c>
      <c r="DD27" t="s">
        <v>3781</v>
      </c>
      <c r="DE27" t="s">
        <v>3781</v>
      </c>
      <c r="DF27" t="s">
        <v>3781</v>
      </c>
      <c r="DG27" t="s">
        <v>3781</v>
      </c>
      <c r="DH27" t="s">
        <v>3781</v>
      </c>
      <c r="DI27" t="s">
        <v>3781</v>
      </c>
      <c r="DJ27" t="s">
        <v>3781</v>
      </c>
      <c r="DK27" t="s">
        <v>3781</v>
      </c>
      <c r="DL27" t="s">
        <v>3781</v>
      </c>
      <c r="DM27" t="s">
        <v>3781</v>
      </c>
      <c r="DN27" t="s">
        <v>3781</v>
      </c>
      <c r="DO27" t="s">
        <v>3781</v>
      </c>
      <c r="DP27" t="s">
        <v>3781</v>
      </c>
      <c r="DQ27" t="s">
        <v>3781</v>
      </c>
      <c r="DR27" t="s">
        <v>3781</v>
      </c>
      <c r="DS27" t="s">
        <v>3781</v>
      </c>
      <c r="DT27" t="s">
        <v>3781</v>
      </c>
      <c r="DU27" t="s">
        <v>3781</v>
      </c>
      <c r="DV27" t="s">
        <v>3781</v>
      </c>
      <c r="DW27" t="s">
        <v>3781</v>
      </c>
      <c r="DX27" t="s">
        <v>3781</v>
      </c>
      <c r="DY27" t="s">
        <v>3781</v>
      </c>
      <c r="DZ27" t="s">
        <v>3781</v>
      </c>
      <c r="EA27" t="s">
        <v>3781</v>
      </c>
      <c r="EB27" t="s">
        <v>3781</v>
      </c>
      <c r="EC27" t="s">
        <v>3781</v>
      </c>
      <c r="ED27" t="s">
        <v>3781</v>
      </c>
      <c r="EE27" t="s">
        <v>3781</v>
      </c>
      <c r="EF27" t="s">
        <v>3781</v>
      </c>
      <c r="EG27" t="s">
        <v>3781</v>
      </c>
      <c r="EH27" t="s">
        <v>3781</v>
      </c>
      <c r="EI27" t="s">
        <v>3781</v>
      </c>
      <c r="EJ27" t="s">
        <v>3781</v>
      </c>
      <c r="EK27" t="s">
        <v>3781</v>
      </c>
      <c r="EL27" t="s">
        <v>3781</v>
      </c>
      <c r="EM27" t="s">
        <v>3781</v>
      </c>
      <c r="EN27" t="s">
        <v>3781</v>
      </c>
      <c r="EO27" t="s">
        <v>3781</v>
      </c>
      <c r="EP27" t="s">
        <v>3781</v>
      </c>
      <c r="EQ27" t="s">
        <v>3781</v>
      </c>
      <c r="ER27" t="s">
        <v>3781</v>
      </c>
      <c r="ES27" t="s">
        <v>3781</v>
      </c>
      <c r="ET27" t="s">
        <v>3781</v>
      </c>
      <c r="EU27" t="s">
        <v>3781</v>
      </c>
      <c r="EV27" t="s">
        <v>3781</v>
      </c>
      <c r="EW27" t="s">
        <v>3781</v>
      </c>
      <c r="EX27" t="s">
        <v>3781</v>
      </c>
      <c r="EY27" t="s">
        <v>3781</v>
      </c>
      <c r="EZ27" t="s">
        <v>3781</v>
      </c>
      <c r="FA27" t="s">
        <v>3781</v>
      </c>
      <c r="FB27" t="s">
        <v>3781</v>
      </c>
      <c r="FC27" t="s">
        <v>3781</v>
      </c>
      <c r="FD27" t="s">
        <v>3781</v>
      </c>
      <c r="FE27" t="s">
        <v>3781</v>
      </c>
      <c r="FF27" t="s">
        <v>3781</v>
      </c>
      <c r="FG27" t="s">
        <v>3781</v>
      </c>
      <c r="FH27" t="s">
        <v>3781</v>
      </c>
      <c r="FI27" t="s">
        <v>3781</v>
      </c>
      <c r="FJ27" t="s">
        <v>3781</v>
      </c>
      <c r="FK27" t="s">
        <v>3781</v>
      </c>
      <c r="FL27" t="s">
        <v>3781</v>
      </c>
      <c r="FM27" t="s">
        <v>3781</v>
      </c>
      <c r="FN27" t="s">
        <v>3781</v>
      </c>
      <c r="FO27" t="s">
        <v>3781</v>
      </c>
      <c r="FP27" t="s">
        <v>3781</v>
      </c>
      <c r="FQ27" t="s">
        <v>3781</v>
      </c>
      <c r="FR27" t="s">
        <v>3781</v>
      </c>
      <c r="FS27" t="s">
        <v>3781</v>
      </c>
      <c r="FT27" t="s">
        <v>3781</v>
      </c>
      <c r="FU27" t="s">
        <v>3781</v>
      </c>
      <c r="FV27" t="s">
        <v>3781</v>
      </c>
      <c r="FW27" t="s">
        <v>3781</v>
      </c>
      <c r="FX27" t="s">
        <v>3781</v>
      </c>
      <c r="FY27" t="s">
        <v>3781</v>
      </c>
      <c r="FZ27" t="s">
        <v>3781</v>
      </c>
      <c r="GA27" t="s">
        <v>3781</v>
      </c>
      <c r="GB27" t="s">
        <v>3781</v>
      </c>
      <c r="GC27" t="s">
        <v>3781</v>
      </c>
      <c r="GD27" t="s">
        <v>3781</v>
      </c>
      <c r="GE27" t="s">
        <v>3781</v>
      </c>
      <c r="GF27" t="s">
        <v>3781</v>
      </c>
      <c r="GG27" t="s">
        <v>3781</v>
      </c>
      <c r="GH27" t="s">
        <v>3781</v>
      </c>
      <c r="GI27" t="s">
        <v>3781</v>
      </c>
      <c r="GJ27" t="s">
        <v>3781</v>
      </c>
      <c r="GK27" t="s">
        <v>3781</v>
      </c>
      <c r="GL27" t="s">
        <v>3781</v>
      </c>
      <c r="GM27" t="s">
        <v>3781</v>
      </c>
      <c r="GN27" t="s">
        <v>3781</v>
      </c>
      <c r="GO27" t="s">
        <v>3781</v>
      </c>
      <c r="GP27" t="s">
        <v>3781</v>
      </c>
      <c r="GQ27" t="s">
        <v>3781</v>
      </c>
      <c r="GR27" t="s">
        <v>3781</v>
      </c>
      <c r="GS27" t="s">
        <v>3781</v>
      </c>
      <c r="GT27" t="s">
        <v>3781</v>
      </c>
      <c r="GU27" t="s">
        <v>3781</v>
      </c>
      <c r="GV27" t="s">
        <v>3781</v>
      </c>
      <c r="GW27" t="s">
        <v>3781</v>
      </c>
      <c r="GX27" t="s">
        <v>3781</v>
      </c>
      <c r="GY27" t="s">
        <v>3781</v>
      </c>
      <c r="GZ27" t="s">
        <v>3781</v>
      </c>
      <c r="HA27" t="s">
        <v>3781</v>
      </c>
      <c r="HB27" t="s">
        <v>3781</v>
      </c>
      <c r="HC27" t="s">
        <v>3781</v>
      </c>
      <c r="HD27" t="s">
        <v>3781</v>
      </c>
      <c r="HE27" t="s">
        <v>3781</v>
      </c>
      <c r="HF27" t="s">
        <v>3781</v>
      </c>
      <c r="HG27" t="s">
        <v>3781</v>
      </c>
      <c r="HH27" t="s">
        <v>3781</v>
      </c>
      <c r="HI27" t="s">
        <v>3781</v>
      </c>
      <c r="HJ27" t="s">
        <v>3781</v>
      </c>
      <c r="HK27" t="s">
        <v>3781</v>
      </c>
      <c r="HL27" t="s">
        <v>3781</v>
      </c>
      <c r="HM27" t="s">
        <v>3781</v>
      </c>
      <c r="HN27" t="s">
        <v>1247</v>
      </c>
      <c r="HO27" t="s">
        <v>3781</v>
      </c>
      <c r="HP27" t="s">
        <v>3781</v>
      </c>
      <c r="HQ27" t="s">
        <v>3781</v>
      </c>
      <c r="HR27" t="s">
        <v>3781</v>
      </c>
      <c r="HS27" t="s">
        <v>3781</v>
      </c>
      <c r="HT27" t="s">
        <v>3781</v>
      </c>
      <c r="HU27" t="s">
        <v>3781</v>
      </c>
      <c r="HV27" t="s">
        <v>3781</v>
      </c>
      <c r="HW27" t="s">
        <v>3781</v>
      </c>
      <c r="HX27" t="s">
        <v>3781</v>
      </c>
      <c r="HY27" t="s">
        <v>3781</v>
      </c>
      <c r="HZ27" t="s">
        <v>3781</v>
      </c>
      <c r="IA27" t="s">
        <v>3781</v>
      </c>
      <c r="IB27" t="s">
        <v>3781</v>
      </c>
      <c r="IC27" t="s">
        <v>3781</v>
      </c>
      <c r="ID27" t="s">
        <v>3781</v>
      </c>
      <c r="IE27" t="s">
        <v>3781</v>
      </c>
      <c r="IF27" t="s">
        <v>3781</v>
      </c>
      <c r="IG27" t="s">
        <v>3781</v>
      </c>
      <c r="IH27" t="s">
        <v>3781</v>
      </c>
      <c r="II27" t="s">
        <v>3781</v>
      </c>
      <c r="IJ27" t="s">
        <v>3781</v>
      </c>
      <c r="IK27" t="s">
        <v>3781</v>
      </c>
      <c r="IL27" t="s">
        <v>3781</v>
      </c>
      <c r="IM27" t="s">
        <v>3781</v>
      </c>
      <c r="IN27" t="s">
        <v>3781</v>
      </c>
      <c r="IO27" t="s">
        <v>3781</v>
      </c>
      <c r="IP27" t="s">
        <v>3781</v>
      </c>
      <c r="IQ27" t="s">
        <v>3781</v>
      </c>
      <c r="IR27" s="3"/>
      <c r="IS27" t="s">
        <v>3781</v>
      </c>
      <c r="IT27" t="s">
        <v>3781</v>
      </c>
      <c r="IU27" t="s">
        <v>3781</v>
      </c>
      <c r="IV27" t="s">
        <v>3781</v>
      </c>
      <c r="IW27" t="s">
        <v>3781</v>
      </c>
      <c r="IX27" t="s">
        <v>3781</v>
      </c>
      <c r="IY27" t="s">
        <v>3781</v>
      </c>
      <c r="IZ27" t="s">
        <v>3781</v>
      </c>
      <c r="JA27" t="s">
        <v>3781</v>
      </c>
      <c r="JB27" t="s">
        <v>3781</v>
      </c>
      <c r="JC27" t="s">
        <v>3781</v>
      </c>
      <c r="JD27" t="s">
        <v>3781</v>
      </c>
      <c r="JE27" t="s">
        <v>3781</v>
      </c>
      <c r="JF27" t="s">
        <v>3781</v>
      </c>
      <c r="JG27" t="s">
        <v>3781</v>
      </c>
      <c r="JH27" t="s">
        <v>3781</v>
      </c>
      <c r="JI27" t="s">
        <v>3781</v>
      </c>
      <c r="JJ27" t="s">
        <v>3781</v>
      </c>
      <c r="JK27" t="s">
        <v>3781</v>
      </c>
      <c r="JL27" t="s">
        <v>3781</v>
      </c>
      <c r="JM27" t="s">
        <v>3781</v>
      </c>
      <c r="JN27" t="s">
        <v>3781</v>
      </c>
      <c r="JO27" t="s">
        <v>3781</v>
      </c>
      <c r="JP27" t="s">
        <v>3781</v>
      </c>
      <c r="JQ27" t="s">
        <v>3781</v>
      </c>
      <c r="JR27" t="s">
        <v>3781</v>
      </c>
      <c r="JS27" t="s">
        <v>3781</v>
      </c>
      <c r="JT27" t="s">
        <v>3781</v>
      </c>
      <c r="JU27" t="s">
        <v>3781</v>
      </c>
      <c r="JV27" t="s">
        <v>3781</v>
      </c>
      <c r="JW27" t="s">
        <v>3781</v>
      </c>
      <c r="JX27" t="s">
        <v>3781</v>
      </c>
      <c r="JY27" t="s">
        <v>3781</v>
      </c>
      <c r="JZ27" t="s">
        <v>3781</v>
      </c>
      <c r="KA27" t="s">
        <v>3781</v>
      </c>
      <c r="KB27" t="s">
        <v>3781</v>
      </c>
      <c r="KC27" t="s">
        <v>3781</v>
      </c>
      <c r="KD27" t="s">
        <v>3781</v>
      </c>
      <c r="KE27" t="s">
        <v>3781</v>
      </c>
      <c r="KF27" t="s">
        <v>3781</v>
      </c>
      <c r="KG27" t="s">
        <v>3781</v>
      </c>
      <c r="KH27" t="s">
        <v>3781</v>
      </c>
      <c r="KI27" t="s">
        <v>3781</v>
      </c>
      <c r="KJ27" t="s">
        <v>3781</v>
      </c>
      <c r="KK27" t="s">
        <v>3781</v>
      </c>
      <c r="KL27" t="s">
        <v>3781</v>
      </c>
      <c r="KM27" t="s">
        <v>3781</v>
      </c>
      <c r="KN27" t="s">
        <v>3781</v>
      </c>
      <c r="KO27" t="s">
        <v>3781</v>
      </c>
      <c r="KP27" t="s">
        <v>3781</v>
      </c>
      <c r="KQ27" t="s">
        <v>3781</v>
      </c>
      <c r="KR27" t="s">
        <v>3781</v>
      </c>
      <c r="KS27" t="s">
        <v>3781</v>
      </c>
      <c r="KT27" t="s">
        <v>3781</v>
      </c>
      <c r="KU27" t="s">
        <v>3781</v>
      </c>
      <c r="KV27" t="s">
        <v>3781</v>
      </c>
      <c r="KW27" t="s">
        <v>3781</v>
      </c>
      <c r="KX27" t="s">
        <v>3781</v>
      </c>
      <c r="KY27" t="s">
        <v>3781</v>
      </c>
      <c r="KZ27" t="s">
        <v>3781</v>
      </c>
      <c r="LA27" t="s">
        <v>3781</v>
      </c>
      <c r="LB27" t="s">
        <v>3781</v>
      </c>
      <c r="LC27" t="s">
        <v>3781</v>
      </c>
      <c r="LD27" t="s">
        <v>3781</v>
      </c>
      <c r="LE27" t="s">
        <v>3781</v>
      </c>
      <c r="LF27" t="s">
        <v>3781</v>
      </c>
      <c r="LG27" t="s">
        <v>3781</v>
      </c>
      <c r="LH27" t="s">
        <v>3781</v>
      </c>
      <c r="LI27" t="s">
        <v>3781</v>
      </c>
      <c r="LJ27" t="s">
        <v>3781</v>
      </c>
      <c r="LK27" t="s">
        <v>3781</v>
      </c>
      <c r="LL27" t="s">
        <v>3781</v>
      </c>
      <c r="LM27" t="s">
        <v>3781</v>
      </c>
      <c r="LN27" t="s">
        <v>3781</v>
      </c>
      <c r="LO27" t="s">
        <v>3781</v>
      </c>
      <c r="LP27" t="s">
        <v>3781</v>
      </c>
      <c r="LQ27" t="s">
        <v>3781</v>
      </c>
      <c r="LR27" t="s">
        <v>3781</v>
      </c>
      <c r="LS27" t="s">
        <v>3781</v>
      </c>
      <c r="LT27" t="s">
        <v>3781</v>
      </c>
      <c r="LU27" t="s">
        <v>3781</v>
      </c>
      <c r="LV27" t="s">
        <v>3781</v>
      </c>
      <c r="LW27" t="s">
        <v>3781</v>
      </c>
      <c r="LX27" t="s">
        <v>3781</v>
      </c>
      <c r="LY27" t="s">
        <v>3781</v>
      </c>
      <c r="LZ27" t="s">
        <v>3781</v>
      </c>
      <c r="MA27" t="s">
        <v>3781</v>
      </c>
      <c r="MB27" t="s">
        <v>3781</v>
      </c>
      <c r="MC27" t="s">
        <v>3781</v>
      </c>
      <c r="MD27" t="s">
        <v>3781</v>
      </c>
      <c r="ME27" t="s">
        <v>875</v>
      </c>
      <c r="MF27" t="s">
        <v>3781</v>
      </c>
      <c r="MG27" t="s">
        <v>3781</v>
      </c>
      <c r="MH27" t="s">
        <v>3781</v>
      </c>
      <c r="MI27" t="s">
        <v>3781</v>
      </c>
      <c r="MJ27" t="s">
        <v>3781</v>
      </c>
      <c r="MK27" t="s">
        <v>3781</v>
      </c>
      <c r="ML27" t="s">
        <v>3781</v>
      </c>
      <c r="MM27" t="s">
        <v>3781</v>
      </c>
      <c r="MN27" t="s">
        <v>3781</v>
      </c>
      <c r="MO27" t="s">
        <v>3781</v>
      </c>
      <c r="MP27" t="s">
        <v>3781</v>
      </c>
      <c r="MQ27" t="s">
        <v>3781</v>
      </c>
      <c r="MR27" t="s">
        <v>3781</v>
      </c>
      <c r="MS27" t="s">
        <v>3781</v>
      </c>
      <c r="MT27" t="s">
        <v>3781</v>
      </c>
      <c r="MU27" t="s">
        <v>3781</v>
      </c>
      <c r="MV27" t="s">
        <v>3781</v>
      </c>
      <c r="MW27" t="s">
        <v>3781</v>
      </c>
      <c r="MX27" t="s">
        <v>3781</v>
      </c>
      <c r="MY27" t="s">
        <v>3781</v>
      </c>
      <c r="MZ27" t="s">
        <v>3781</v>
      </c>
      <c r="NA27" t="s">
        <v>3781</v>
      </c>
      <c r="NB27" t="s">
        <v>3781</v>
      </c>
      <c r="NC27" t="s">
        <v>3781</v>
      </c>
      <c r="ND27" t="s">
        <v>3781</v>
      </c>
      <c r="NE27" t="s">
        <v>3781</v>
      </c>
      <c r="NF27" t="s">
        <v>3781</v>
      </c>
      <c r="NG27" t="s">
        <v>3781</v>
      </c>
      <c r="NH27" t="s">
        <v>3781</v>
      </c>
      <c r="NI27" s="3"/>
      <c r="NJ27" t="s">
        <v>3781</v>
      </c>
      <c r="NK27" t="s">
        <v>3781</v>
      </c>
      <c r="NM27" t="s">
        <v>3781</v>
      </c>
      <c r="NN27" t="s">
        <v>3781</v>
      </c>
      <c r="NO27" t="s">
        <v>3781</v>
      </c>
      <c r="NP27" t="s">
        <v>3781</v>
      </c>
      <c r="NQ27" t="s">
        <v>3781</v>
      </c>
      <c r="NR27" t="s">
        <v>3781</v>
      </c>
      <c r="NS27" t="s">
        <v>3781</v>
      </c>
      <c r="NT27" t="s">
        <v>3781</v>
      </c>
      <c r="NU27" t="s">
        <v>3781</v>
      </c>
      <c r="NV27" t="s">
        <v>3781</v>
      </c>
      <c r="NW27" t="s">
        <v>3781</v>
      </c>
      <c r="NX27" t="s">
        <v>3781</v>
      </c>
      <c r="NY27" t="s">
        <v>3781</v>
      </c>
      <c r="NZ27" t="s">
        <v>3781</v>
      </c>
      <c r="OA27" t="s">
        <v>3781</v>
      </c>
      <c r="OB27" t="s">
        <v>3781</v>
      </c>
      <c r="OC27" t="s">
        <v>3781</v>
      </c>
      <c r="OD27" t="s">
        <v>3781</v>
      </c>
      <c r="OE27" t="s">
        <v>3781</v>
      </c>
      <c r="OF27" t="s">
        <v>3781</v>
      </c>
      <c r="OG27" t="s">
        <v>3781</v>
      </c>
      <c r="OH27" t="s">
        <v>3781</v>
      </c>
      <c r="OI27" t="s">
        <v>3781</v>
      </c>
      <c r="OJ27" t="s">
        <v>3781</v>
      </c>
      <c r="OK27" t="s">
        <v>3781</v>
      </c>
      <c r="OL27" t="s">
        <v>3781</v>
      </c>
      <c r="OM27" t="s">
        <v>3781</v>
      </c>
      <c r="ON27" t="s">
        <v>3781</v>
      </c>
      <c r="OO27" t="s">
        <v>3781</v>
      </c>
      <c r="OP27" t="s">
        <v>3781</v>
      </c>
      <c r="OQ27" t="s">
        <v>3781</v>
      </c>
      <c r="OR27" t="s">
        <v>3781</v>
      </c>
      <c r="OS27" t="s">
        <v>3781</v>
      </c>
      <c r="OT27" t="s">
        <v>3781</v>
      </c>
      <c r="OU27" t="s">
        <v>3781</v>
      </c>
      <c r="OV27" t="s">
        <v>3781</v>
      </c>
      <c r="OW27" t="s">
        <v>3781</v>
      </c>
      <c r="OX27" t="s">
        <v>3781</v>
      </c>
      <c r="OY27" t="s">
        <v>3781</v>
      </c>
      <c r="OZ27" t="s">
        <v>3781</v>
      </c>
      <c r="PA27" t="s">
        <v>3781</v>
      </c>
      <c r="PB27" t="s">
        <v>3781</v>
      </c>
      <c r="PC27" t="s">
        <v>3781</v>
      </c>
      <c r="PD27" t="s">
        <v>3781</v>
      </c>
      <c r="PE27" t="s">
        <v>3781</v>
      </c>
      <c r="PF27" t="s">
        <v>3781</v>
      </c>
      <c r="PG27" t="s">
        <v>3781</v>
      </c>
      <c r="PH27" t="s">
        <v>3781</v>
      </c>
      <c r="PI27" t="s">
        <v>3781</v>
      </c>
      <c r="PJ27" t="s">
        <v>3781</v>
      </c>
      <c r="PK27" t="s">
        <v>3781</v>
      </c>
      <c r="PL27" t="s">
        <v>3781</v>
      </c>
      <c r="PM27" t="s">
        <v>3781</v>
      </c>
      <c r="PN27" t="s">
        <v>3781</v>
      </c>
      <c r="PO27" t="s">
        <v>3781</v>
      </c>
      <c r="PP27" t="s">
        <v>3781</v>
      </c>
      <c r="PQ27" t="s">
        <v>3781</v>
      </c>
      <c r="PR27" t="s">
        <v>3781</v>
      </c>
      <c r="PS27" t="s">
        <v>3781</v>
      </c>
      <c r="PT27" t="s">
        <v>3781</v>
      </c>
      <c r="PU27" t="s">
        <v>3781</v>
      </c>
      <c r="PV27" t="s">
        <v>3781</v>
      </c>
      <c r="PW27" t="s">
        <v>3781</v>
      </c>
      <c r="PX27" t="s">
        <v>3781</v>
      </c>
      <c r="PY27" t="s">
        <v>3781</v>
      </c>
      <c r="PZ27" t="s">
        <v>3781</v>
      </c>
      <c r="QA27" t="s">
        <v>3781</v>
      </c>
      <c r="QB27" t="s">
        <v>3781</v>
      </c>
      <c r="QC27" t="s">
        <v>3781</v>
      </c>
      <c r="QD27" t="s">
        <v>3781</v>
      </c>
      <c r="QE27" t="s">
        <v>3781</v>
      </c>
      <c r="QF27" t="s">
        <v>3781</v>
      </c>
      <c r="QG27" t="s">
        <v>3781</v>
      </c>
      <c r="QH27" t="s">
        <v>3781</v>
      </c>
      <c r="QI27" t="s">
        <v>3781</v>
      </c>
      <c r="QJ27" t="s">
        <v>3781</v>
      </c>
      <c r="QK27" t="s">
        <v>3781</v>
      </c>
      <c r="QL27" t="s">
        <v>3781</v>
      </c>
      <c r="QM27" t="s">
        <v>3781</v>
      </c>
      <c r="QN27" t="s">
        <v>3781</v>
      </c>
      <c r="QO27" t="s">
        <v>3781</v>
      </c>
      <c r="QP27" t="s">
        <v>3781</v>
      </c>
      <c r="QQ27" t="s">
        <v>3781</v>
      </c>
      <c r="QR27" t="s">
        <v>3781</v>
      </c>
      <c r="QS27" t="s">
        <v>3781</v>
      </c>
      <c r="QT27" t="s">
        <v>770</v>
      </c>
      <c r="QU27" t="s">
        <v>3781</v>
      </c>
      <c r="QV27" t="s">
        <v>3781</v>
      </c>
      <c r="QW27" t="s">
        <v>3781</v>
      </c>
      <c r="QX27" t="s">
        <v>3781</v>
      </c>
      <c r="QY27" t="s">
        <v>3781</v>
      </c>
      <c r="QZ27" t="s">
        <v>3781</v>
      </c>
      <c r="RA27" t="s">
        <v>2061</v>
      </c>
      <c r="RB27" t="s">
        <v>3781</v>
      </c>
      <c r="RC27" t="s">
        <v>3781</v>
      </c>
      <c r="RD27" t="s">
        <v>3781</v>
      </c>
      <c r="RE27" t="s">
        <v>3781</v>
      </c>
      <c r="RF27" t="s">
        <v>3781</v>
      </c>
      <c r="RG27" t="s">
        <v>3781</v>
      </c>
      <c r="RH27" t="s">
        <v>3781</v>
      </c>
      <c r="RI27" t="s">
        <v>3781</v>
      </c>
      <c r="RJ27" t="s">
        <v>3781</v>
      </c>
      <c r="RK27" t="s">
        <v>3781</v>
      </c>
      <c r="RL27" t="s">
        <v>3781</v>
      </c>
      <c r="RM27" t="s">
        <v>3781</v>
      </c>
      <c r="RN27" t="s">
        <v>3781</v>
      </c>
      <c r="RO27" t="s">
        <v>3781</v>
      </c>
      <c r="RP27" t="s">
        <v>3781</v>
      </c>
      <c r="RQ27" t="s">
        <v>3781</v>
      </c>
      <c r="RR27" t="s">
        <v>3781</v>
      </c>
      <c r="RS27" t="s">
        <v>3781</v>
      </c>
      <c r="RT27" t="s">
        <v>3781</v>
      </c>
      <c r="RU27" t="s">
        <v>3781</v>
      </c>
      <c r="RV27" t="s">
        <v>3781</v>
      </c>
      <c r="RW27" t="s">
        <v>3781</v>
      </c>
      <c r="RX27" t="s">
        <v>3781</v>
      </c>
      <c r="RY27" t="s">
        <v>3781</v>
      </c>
      <c r="RZ27" t="s">
        <v>3781</v>
      </c>
      <c r="SA27" t="s">
        <v>3781</v>
      </c>
      <c r="SB27" t="s">
        <v>3781</v>
      </c>
      <c r="SC27" t="s">
        <v>3781</v>
      </c>
      <c r="SD27" t="s">
        <v>3781</v>
      </c>
      <c r="SE27" t="s">
        <v>3781</v>
      </c>
      <c r="SF27" t="s">
        <v>3781</v>
      </c>
      <c r="SG27" t="s">
        <v>3781</v>
      </c>
      <c r="SH27" t="s">
        <v>3781</v>
      </c>
      <c r="SI27" t="s">
        <v>3781</v>
      </c>
      <c r="SJ27" t="s">
        <v>3781</v>
      </c>
      <c r="SK27" t="s">
        <v>3781</v>
      </c>
      <c r="SL27" t="s">
        <v>3781</v>
      </c>
      <c r="SM27" t="s">
        <v>3781</v>
      </c>
      <c r="SN27" t="s">
        <v>3781</v>
      </c>
      <c r="SO27" t="s">
        <v>3781</v>
      </c>
      <c r="SP27" t="s">
        <v>3781</v>
      </c>
      <c r="SQ27" t="s">
        <v>3781</v>
      </c>
      <c r="SR27" t="s">
        <v>3781</v>
      </c>
      <c r="SS27" t="s">
        <v>3781</v>
      </c>
      <c r="ST27" t="s">
        <v>3781</v>
      </c>
      <c r="SU27" t="s">
        <v>3781</v>
      </c>
      <c r="SV27" t="s">
        <v>3781</v>
      </c>
      <c r="SW27" t="s">
        <v>3781</v>
      </c>
      <c r="SX27" t="s">
        <v>3781</v>
      </c>
      <c r="SY27" t="s">
        <v>3781</v>
      </c>
      <c r="SZ27" t="s">
        <v>3781</v>
      </c>
      <c r="TA27" t="s">
        <v>3781</v>
      </c>
      <c r="TB27" t="s">
        <v>3781</v>
      </c>
      <c r="TC27" t="s">
        <v>3781</v>
      </c>
      <c r="TD27" t="s">
        <v>3781</v>
      </c>
      <c r="TE27" t="s">
        <v>3781</v>
      </c>
      <c r="TF27" t="s">
        <v>3781</v>
      </c>
      <c r="TG27" t="s">
        <v>3781</v>
      </c>
      <c r="TH27" t="s">
        <v>3781</v>
      </c>
      <c r="TI27" t="s">
        <v>3781</v>
      </c>
      <c r="TJ27" t="s">
        <v>3781</v>
      </c>
      <c r="TK27" t="s">
        <v>3781</v>
      </c>
      <c r="TL27" t="s">
        <v>3781</v>
      </c>
    </row>
    <row r="28" spans="1:532" x14ac:dyDescent="0.3">
      <c r="A28" t="s">
        <v>3781</v>
      </c>
      <c r="B28" t="s">
        <v>3781</v>
      </c>
      <c r="C28" t="s">
        <v>3781</v>
      </c>
      <c r="D28" t="s">
        <v>3781</v>
      </c>
      <c r="E28" t="s">
        <v>3781</v>
      </c>
      <c r="F28" t="s">
        <v>3781</v>
      </c>
      <c r="G28" t="s">
        <v>3781</v>
      </c>
      <c r="H28" t="s">
        <v>3781</v>
      </c>
      <c r="I28" t="s">
        <v>3781</v>
      </c>
      <c r="J28" t="s">
        <v>3781</v>
      </c>
      <c r="K28" t="s">
        <v>3781</v>
      </c>
      <c r="L28" t="s">
        <v>3781</v>
      </c>
      <c r="M28" t="s">
        <v>3781</v>
      </c>
      <c r="N28" t="s">
        <v>3781</v>
      </c>
      <c r="O28" t="s">
        <v>3781</v>
      </c>
      <c r="P28" t="s">
        <v>3781</v>
      </c>
      <c r="Q28" t="s">
        <v>3781</v>
      </c>
      <c r="R28" t="s">
        <v>3781</v>
      </c>
      <c r="S28" t="s">
        <v>3781</v>
      </c>
      <c r="T28" t="s">
        <v>3781</v>
      </c>
      <c r="U28" t="s">
        <v>3781</v>
      </c>
      <c r="V28" t="s">
        <v>3781</v>
      </c>
      <c r="W28" t="s">
        <v>3781</v>
      </c>
      <c r="X28" t="s">
        <v>3781</v>
      </c>
      <c r="Y28" t="s">
        <v>3781</v>
      </c>
      <c r="Z28" t="s">
        <v>3781</v>
      </c>
      <c r="AA28" t="s">
        <v>3781</v>
      </c>
      <c r="AB28" t="s">
        <v>3781</v>
      </c>
      <c r="AC28" t="s">
        <v>3781</v>
      </c>
      <c r="AD28" t="s">
        <v>3781</v>
      </c>
      <c r="AE28" t="s">
        <v>3781</v>
      </c>
      <c r="AF28" t="s">
        <v>3781</v>
      </c>
      <c r="AG28" t="s">
        <v>3781</v>
      </c>
      <c r="AH28" t="s">
        <v>3781</v>
      </c>
      <c r="AI28" t="s">
        <v>3781</v>
      </c>
      <c r="AJ28" t="s">
        <v>3781</v>
      </c>
      <c r="AK28" t="s">
        <v>3781</v>
      </c>
      <c r="AL28" t="s">
        <v>3781</v>
      </c>
      <c r="AM28" t="s">
        <v>3781</v>
      </c>
      <c r="AN28" t="s">
        <v>3781</v>
      </c>
      <c r="AO28" t="s">
        <v>3781</v>
      </c>
      <c r="AP28" t="s">
        <v>3781</v>
      </c>
      <c r="AQ28" t="s">
        <v>3781</v>
      </c>
      <c r="AR28" t="s">
        <v>3781</v>
      </c>
      <c r="AS28" t="s">
        <v>3781</v>
      </c>
      <c r="AT28" t="s">
        <v>3781</v>
      </c>
      <c r="AU28" t="s">
        <v>3781</v>
      </c>
      <c r="AV28" t="s">
        <v>3781</v>
      </c>
      <c r="AW28" t="s">
        <v>3781</v>
      </c>
      <c r="AX28" t="s">
        <v>3781</v>
      </c>
      <c r="AY28" t="s">
        <v>3781</v>
      </c>
      <c r="AZ28" t="s">
        <v>3781</v>
      </c>
      <c r="BA28" t="s">
        <v>3781</v>
      </c>
      <c r="BB28" t="s">
        <v>3781</v>
      </c>
      <c r="BC28" t="s">
        <v>3781</v>
      </c>
      <c r="BD28" t="s">
        <v>3781</v>
      </c>
      <c r="BE28" t="s">
        <v>3781</v>
      </c>
      <c r="BF28" t="s">
        <v>3781</v>
      </c>
      <c r="BG28" t="s">
        <v>3781</v>
      </c>
      <c r="BH28" t="s">
        <v>3781</v>
      </c>
      <c r="BI28" t="s">
        <v>3781</v>
      </c>
      <c r="BJ28" t="s">
        <v>3781</v>
      </c>
      <c r="BK28" t="s">
        <v>3781</v>
      </c>
      <c r="BL28" t="s">
        <v>3781</v>
      </c>
      <c r="BM28" t="s">
        <v>3781</v>
      </c>
      <c r="BN28" t="s">
        <v>3781</v>
      </c>
      <c r="BO28" t="s">
        <v>3781</v>
      </c>
      <c r="BP28" t="s">
        <v>3781</v>
      </c>
      <c r="BQ28" t="s">
        <v>3781</v>
      </c>
      <c r="BR28" t="s">
        <v>3781</v>
      </c>
      <c r="BS28" t="s">
        <v>3781</v>
      </c>
      <c r="BT28" t="s">
        <v>3781</v>
      </c>
      <c r="BU28" t="s">
        <v>3781</v>
      </c>
      <c r="BV28" t="s">
        <v>3781</v>
      </c>
      <c r="BW28" t="s">
        <v>3781</v>
      </c>
      <c r="BX28" t="s">
        <v>3781</v>
      </c>
      <c r="BY28" t="s">
        <v>3781</v>
      </c>
      <c r="BZ28" t="s">
        <v>3781</v>
      </c>
      <c r="CA28" t="s">
        <v>3781</v>
      </c>
      <c r="CB28" t="s">
        <v>3781</v>
      </c>
      <c r="CC28" t="s">
        <v>3781</v>
      </c>
      <c r="CD28" t="s">
        <v>3781</v>
      </c>
      <c r="CE28" t="s">
        <v>3781</v>
      </c>
      <c r="CF28" t="s">
        <v>3781</v>
      </c>
      <c r="CG28" t="s">
        <v>3781</v>
      </c>
      <c r="CH28" t="s">
        <v>3781</v>
      </c>
      <c r="CI28" t="s">
        <v>3781</v>
      </c>
      <c r="CJ28" t="s">
        <v>3781</v>
      </c>
      <c r="CK28" t="s">
        <v>3781</v>
      </c>
      <c r="CL28" t="s">
        <v>640</v>
      </c>
      <c r="CM28" t="s">
        <v>3781</v>
      </c>
      <c r="CN28" t="s">
        <v>3781</v>
      </c>
      <c r="CO28" t="s">
        <v>3781</v>
      </c>
      <c r="CP28" t="s">
        <v>3781</v>
      </c>
      <c r="CQ28" t="s">
        <v>3781</v>
      </c>
      <c r="CR28" t="s">
        <v>3781</v>
      </c>
      <c r="CS28" t="s">
        <v>3781</v>
      </c>
      <c r="CT28" t="s">
        <v>3781</v>
      </c>
      <c r="CU28" t="s">
        <v>3781</v>
      </c>
      <c r="CV28" t="s">
        <v>3781</v>
      </c>
      <c r="CW28" t="s">
        <v>3781</v>
      </c>
      <c r="CX28" t="s">
        <v>3781</v>
      </c>
      <c r="CY28" t="s">
        <v>3781</v>
      </c>
      <c r="CZ28" t="s">
        <v>3781</v>
      </c>
      <c r="DA28" t="s">
        <v>3781</v>
      </c>
      <c r="DB28" t="s">
        <v>3781</v>
      </c>
      <c r="DC28" t="s">
        <v>3781</v>
      </c>
      <c r="DD28" t="s">
        <v>3781</v>
      </c>
      <c r="DE28" t="s">
        <v>3781</v>
      </c>
      <c r="DF28" t="s">
        <v>3781</v>
      </c>
      <c r="DG28" t="s">
        <v>3781</v>
      </c>
      <c r="DH28" t="s">
        <v>3781</v>
      </c>
      <c r="DI28" t="s">
        <v>3781</v>
      </c>
      <c r="DJ28" t="s">
        <v>3781</v>
      </c>
      <c r="DK28" t="s">
        <v>3781</v>
      </c>
      <c r="DL28" t="s">
        <v>3781</v>
      </c>
      <c r="DM28" t="s">
        <v>3781</v>
      </c>
      <c r="DN28" t="s">
        <v>3781</v>
      </c>
      <c r="DO28" t="s">
        <v>3781</v>
      </c>
      <c r="DP28" t="s">
        <v>3781</v>
      </c>
      <c r="DQ28" t="s">
        <v>3781</v>
      </c>
      <c r="DR28" t="s">
        <v>3781</v>
      </c>
      <c r="DS28" t="s">
        <v>3781</v>
      </c>
      <c r="DT28" t="s">
        <v>3781</v>
      </c>
      <c r="DU28" t="s">
        <v>3781</v>
      </c>
      <c r="DV28" t="s">
        <v>3781</v>
      </c>
      <c r="DW28" t="s">
        <v>3781</v>
      </c>
      <c r="DX28" t="s">
        <v>3781</v>
      </c>
      <c r="DY28" t="s">
        <v>3781</v>
      </c>
      <c r="DZ28" t="s">
        <v>3781</v>
      </c>
      <c r="EA28" t="s">
        <v>3781</v>
      </c>
      <c r="EB28" t="s">
        <v>3781</v>
      </c>
      <c r="EC28" t="s">
        <v>3781</v>
      </c>
      <c r="ED28" t="s">
        <v>3781</v>
      </c>
      <c r="EE28" t="s">
        <v>3781</v>
      </c>
      <c r="EF28" t="s">
        <v>3781</v>
      </c>
      <c r="EG28" t="s">
        <v>3781</v>
      </c>
      <c r="EH28" t="s">
        <v>3781</v>
      </c>
      <c r="EI28" t="s">
        <v>3781</v>
      </c>
      <c r="EJ28" t="s">
        <v>3781</v>
      </c>
      <c r="EK28" t="s">
        <v>3781</v>
      </c>
      <c r="EL28" t="s">
        <v>3781</v>
      </c>
      <c r="EM28" t="s">
        <v>3781</v>
      </c>
      <c r="EN28" t="s">
        <v>3781</v>
      </c>
      <c r="EO28" t="s">
        <v>3781</v>
      </c>
      <c r="EP28" t="s">
        <v>3781</v>
      </c>
      <c r="EQ28" t="s">
        <v>3781</v>
      </c>
      <c r="ER28" t="s">
        <v>3781</v>
      </c>
      <c r="ES28" t="s">
        <v>3781</v>
      </c>
      <c r="ET28" t="s">
        <v>3781</v>
      </c>
      <c r="EU28" t="s">
        <v>3781</v>
      </c>
      <c r="EV28" t="s">
        <v>3781</v>
      </c>
      <c r="EW28" t="s">
        <v>3781</v>
      </c>
      <c r="EX28" t="s">
        <v>3781</v>
      </c>
      <c r="EY28" t="s">
        <v>3781</v>
      </c>
      <c r="EZ28" t="s">
        <v>3781</v>
      </c>
      <c r="FA28" t="s">
        <v>3781</v>
      </c>
      <c r="FB28" t="s">
        <v>3781</v>
      </c>
      <c r="FC28" t="s">
        <v>3781</v>
      </c>
      <c r="FD28" t="s">
        <v>3781</v>
      </c>
      <c r="FE28" t="s">
        <v>3781</v>
      </c>
      <c r="FF28" t="s">
        <v>3781</v>
      </c>
      <c r="FG28" t="s">
        <v>3781</v>
      </c>
      <c r="FH28" t="s">
        <v>3781</v>
      </c>
      <c r="FI28" t="s">
        <v>3781</v>
      </c>
      <c r="FJ28" t="s">
        <v>3781</v>
      </c>
      <c r="FK28" t="s">
        <v>3781</v>
      </c>
      <c r="FL28" t="s">
        <v>3781</v>
      </c>
      <c r="FM28" t="s">
        <v>3781</v>
      </c>
      <c r="FN28" t="s">
        <v>3781</v>
      </c>
      <c r="FO28" t="s">
        <v>3781</v>
      </c>
      <c r="FP28" t="s">
        <v>3781</v>
      </c>
      <c r="FQ28" t="s">
        <v>3781</v>
      </c>
      <c r="FR28" t="s">
        <v>3781</v>
      </c>
      <c r="FS28" t="s">
        <v>3781</v>
      </c>
      <c r="FT28" t="s">
        <v>3781</v>
      </c>
      <c r="FU28" t="s">
        <v>3781</v>
      </c>
      <c r="FV28" t="s">
        <v>3781</v>
      </c>
      <c r="FW28" t="s">
        <v>3781</v>
      </c>
      <c r="FX28" t="s">
        <v>3781</v>
      </c>
      <c r="FY28" t="s">
        <v>3781</v>
      </c>
      <c r="FZ28" t="s">
        <v>3781</v>
      </c>
      <c r="GA28" t="s">
        <v>3781</v>
      </c>
      <c r="GB28" t="s">
        <v>3781</v>
      </c>
      <c r="GC28" t="s">
        <v>3781</v>
      </c>
      <c r="GD28" t="s">
        <v>3781</v>
      </c>
      <c r="GE28" t="s">
        <v>3781</v>
      </c>
      <c r="GF28" t="s">
        <v>3781</v>
      </c>
      <c r="GG28" t="s">
        <v>3781</v>
      </c>
      <c r="GH28" t="s">
        <v>3781</v>
      </c>
      <c r="GI28" t="s">
        <v>3781</v>
      </c>
      <c r="GJ28" t="s">
        <v>3781</v>
      </c>
      <c r="GK28" t="s">
        <v>3781</v>
      </c>
      <c r="GL28" t="s">
        <v>3781</v>
      </c>
      <c r="GM28" t="s">
        <v>3781</v>
      </c>
      <c r="GN28" t="s">
        <v>3781</v>
      </c>
      <c r="GO28" t="s">
        <v>3781</v>
      </c>
      <c r="GP28" t="s">
        <v>3781</v>
      </c>
      <c r="GQ28" t="s">
        <v>3781</v>
      </c>
      <c r="GR28" t="s">
        <v>3781</v>
      </c>
      <c r="GS28" t="s">
        <v>3781</v>
      </c>
      <c r="GT28" t="s">
        <v>3781</v>
      </c>
      <c r="GU28" t="s">
        <v>3781</v>
      </c>
      <c r="GV28" t="s">
        <v>3781</v>
      </c>
      <c r="GW28" t="s">
        <v>3781</v>
      </c>
      <c r="GX28" t="s">
        <v>3781</v>
      </c>
      <c r="GY28" t="s">
        <v>3781</v>
      </c>
      <c r="GZ28" t="s">
        <v>3781</v>
      </c>
      <c r="HA28" t="s">
        <v>3781</v>
      </c>
      <c r="HB28" t="s">
        <v>3781</v>
      </c>
      <c r="HC28" t="s">
        <v>3781</v>
      </c>
      <c r="HD28" t="s">
        <v>3781</v>
      </c>
      <c r="HE28" t="s">
        <v>3781</v>
      </c>
      <c r="HF28" t="s">
        <v>3781</v>
      </c>
      <c r="HG28" t="s">
        <v>3781</v>
      </c>
      <c r="HH28" t="s">
        <v>3781</v>
      </c>
      <c r="HI28" t="s">
        <v>3781</v>
      </c>
      <c r="HJ28" t="s">
        <v>3781</v>
      </c>
      <c r="HK28" t="s">
        <v>3781</v>
      </c>
      <c r="HL28" t="s">
        <v>3781</v>
      </c>
      <c r="HM28" t="s">
        <v>3781</v>
      </c>
      <c r="HN28" t="s">
        <v>1235</v>
      </c>
      <c r="HO28" t="s">
        <v>3781</v>
      </c>
      <c r="HP28" t="s">
        <v>3781</v>
      </c>
      <c r="HQ28" t="s">
        <v>3781</v>
      </c>
      <c r="HR28" t="s">
        <v>3781</v>
      </c>
      <c r="HS28" t="s">
        <v>3781</v>
      </c>
      <c r="HT28" t="s">
        <v>3781</v>
      </c>
      <c r="HU28" t="s">
        <v>3781</v>
      </c>
      <c r="HV28" t="s">
        <v>3781</v>
      </c>
      <c r="HW28" t="s">
        <v>3781</v>
      </c>
      <c r="HX28" t="s">
        <v>3781</v>
      </c>
      <c r="HY28" t="s">
        <v>3781</v>
      </c>
      <c r="HZ28" t="s">
        <v>3781</v>
      </c>
      <c r="IA28" t="s">
        <v>3781</v>
      </c>
      <c r="IB28" t="s">
        <v>3781</v>
      </c>
      <c r="IC28" t="s">
        <v>3781</v>
      </c>
      <c r="ID28" t="s">
        <v>3781</v>
      </c>
      <c r="IE28" t="s">
        <v>3781</v>
      </c>
      <c r="IF28" t="s">
        <v>3781</v>
      </c>
      <c r="IG28" t="s">
        <v>3781</v>
      </c>
      <c r="IH28" t="s">
        <v>3781</v>
      </c>
      <c r="II28" t="s">
        <v>3781</v>
      </c>
      <c r="IJ28" t="s">
        <v>3781</v>
      </c>
      <c r="IK28" t="s">
        <v>3781</v>
      </c>
      <c r="IL28" t="s">
        <v>3781</v>
      </c>
      <c r="IM28" t="s">
        <v>3781</v>
      </c>
      <c r="IN28" t="s">
        <v>3781</v>
      </c>
      <c r="IO28" t="s">
        <v>3781</v>
      </c>
      <c r="IP28" t="s">
        <v>3781</v>
      </c>
      <c r="IQ28" t="s">
        <v>3781</v>
      </c>
      <c r="IR28" s="3"/>
      <c r="IS28" t="s">
        <v>3781</v>
      </c>
      <c r="IT28" t="s">
        <v>3781</v>
      </c>
      <c r="IU28" t="s">
        <v>3781</v>
      </c>
      <c r="IV28" t="s">
        <v>3781</v>
      </c>
      <c r="IW28" t="s">
        <v>3781</v>
      </c>
      <c r="IX28" t="s">
        <v>3781</v>
      </c>
      <c r="IY28" t="s">
        <v>3781</v>
      </c>
      <c r="IZ28" t="s">
        <v>3781</v>
      </c>
      <c r="JA28" t="s">
        <v>3781</v>
      </c>
      <c r="JB28" t="s">
        <v>3781</v>
      </c>
      <c r="JC28" t="s">
        <v>3781</v>
      </c>
      <c r="JD28" t="s">
        <v>3781</v>
      </c>
      <c r="JE28" t="s">
        <v>3781</v>
      </c>
      <c r="JF28" t="s">
        <v>3781</v>
      </c>
      <c r="JG28" t="s">
        <v>3781</v>
      </c>
      <c r="JH28" t="s">
        <v>3781</v>
      </c>
      <c r="JI28" t="s">
        <v>3781</v>
      </c>
      <c r="JJ28" t="s">
        <v>3781</v>
      </c>
      <c r="JK28" t="s">
        <v>3781</v>
      </c>
      <c r="JL28" t="s">
        <v>3781</v>
      </c>
      <c r="JM28" t="s">
        <v>3781</v>
      </c>
      <c r="JN28" t="s">
        <v>3781</v>
      </c>
      <c r="JO28" t="s">
        <v>3781</v>
      </c>
      <c r="JP28" t="s">
        <v>3781</v>
      </c>
      <c r="JQ28" t="s">
        <v>3781</v>
      </c>
      <c r="JR28" t="s">
        <v>3781</v>
      </c>
      <c r="JS28" t="s">
        <v>3781</v>
      </c>
      <c r="JT28" t="s">
        <v>3781</v>
      </c>
      <c r="JU28" t="s">
        <v>3781</v>
      </c>
      <c r="JV28" t="s">
        <v>3781</v>
      </c>
      <c r="JW28" t="s">
        <v>3781</v>
      </c>
      <c r="JX28" t="s">
        <v>3781</v>
      </c>
      <c r="JY28" t="s">
        <v>3781</v>
      </c>
      <c r="JZ28" t="s">
        <v>3781</v>
      </c>
      <c r="KA28" t="s">
        <v>3781</v>
      </c>
      <c r="KB28" t="s">
        <v>3781</v>
      </c>
      <c r="KC28" t="s">
        <v>3781</v>
      </c>
      <c r="KD28" t="s">
        <v>3781</v>
      </c>
      <c r="KE28" t="s">
        <v>3781</v>
      </c>
      <c r="KF28" t="s">
        <v>3781</v>
      </c>
      <c r="KG28" t="s">
        <v>3781</v>
      </c>
      <c r="KH28" t="s">
        <v>3781</v>
      </c>
      <c r="KI28" t="s">
        <v>3781</v>
      </c>
      <c r="KJ28" t="s">
        <v>3781</v>
      </c>
      <c r="KK28" t="s">
        <v>3781</v>
      </c>
      <c r="KL28" t="s">
        <v>3781</v>
      </c>
      <c r="KM28" t="s">
        <v>3781</v>
      </c>
      <c r="KN28" t="s">
        <v>3781</v>
      </c>
      <c r="KO28" t="s">
        <v>3781</v>
      </c>
      <c r="KP28" t="s">
        <v>3781</v>
      </c>
      <c r="KQ28" t="s">
        <v>3781</v>
      </c>
      <c r="KR28" t="s">
        <v>3781</v>
      </c>
      <c r="KS28" t="s">
        <v>3781</v>
      </c>
      <c r="KT28" t="s">
        <v>3781</v>
      </c>
      <c r="KU28" t="s">
        <v>3781</v>
      </c>
      <c r="KV28" t="s">
        <v>3781</v>
      </c>
      <c r="KW28" t="s">
        <v>3781</v>
      </c>
      <c r="KX28" t="s">
        <v>3781</v>
      </c>
      <c r="KY28" t="s">
        <v>3781</v>
      </c>
      <c r="KZ28" t="s">
        <v>3781</v>
      </c>
      <c r="LA28" t="s">
        <v>3781</v>
      </c>
      <c r="LB28" t="s">
        <v>3781</v>
      </c>
      <c r="LC28" t="s">
        <v>3781</v>
      </c>
      <c r="LD28" t="s">
        <v>3781</v>
      </c>
      <c r="LE28" t="s">
        <v>3781</v>
      </c>
      <c r="LF28" t="s">
        <v>3781</v>
      </c>
      <c r="LG28" t="s">
        <v>3781</v>
      </c>
      <c r="LH28" t="s">
        <v>3781</v>
      </c>
      <c r="LI28" t="s">
        <v>3781</v>
      </c>
      <c r="LJ28" t="s">
        <v>3781</v>
      </c>
      <c r="LK28" t="s">
        <v>3781</v>
      </c>
      <c r="LL28" t="s">
        <v>3781</v>
      </c>
      <c r="LM28" t="s">
        <v>3781</v>
      </c>
      <c r="LN28" t="s">
        <v>3781</v>
      </c>
      <c r="LO28" t="s">
        <v>3781</v>
      </c>
      <c r="LP28" t="s">
        <v>3781</v>
      </c>
      <c r="LQ28" t="s">
        <v>3781</v>
      </c>
      <c r="LR28" t="s">
        <v>3781</v>
      </c>
      <c r="LS28" t="s">
        <v>3781</v>
      </c>
      <c r="LT28" t="s">
        <v>3781</v>
      </c>
      <c r="LU28" t="s">
        <v>3781</v>
      </c>
      <c r="LV28" t="s">
        <v>3781</v>
      </c>
      <c r="LW28" t="s">
        <v>3781</v>
      </c>
      <c r="LX28" t="s">
        <v>3781</v>
      </c>
      <c r="LY28" t="s">
        <v>3781</v>
      </c>
      <c r="LZ28" t="s">
        <v>3781</v>
      </c>
      <c r="MA28" t="s">
        <v>3781</v>
      </c>
      <c r="MB28" t="s">
        <v>3781</v>
      </c>
      <c r="MC28" t="s">
        <v>3781</v>
      </c>
      <c r="MD28" t="s">
        <v>3781</v>
      </c>
      <c r="ME28" t="s">
        <v>853</v>
      </c>
      <c r="MF28" t="s">
        <v>3781</v>
      </c>
      <c r="MG28" t="s">
        <v>3781</v>
      </c>
      <c r="MH28" t="s">
        <v>3781</v>
      </c>
      <c r="MI28" t="s">
        <v>3781</v>
      </c>
      <c r="MJ28" t="s">
        <v>3781</v>
      </c>
      <c r="MK28" t="s">
        <v>3781</v>
      </c>
      <c r="ML28" t="s">
        <v>3781</v>
      </c>
      <c r="MM28" t="s">
        <v>3781</v>
      </c>
      <c r="MN28" t="s">
        <v>3781</v>
      </c>
      <c r="MO28" t="s">
        <v>3781</v>
      </c>
      <c r="MP28" t="s">
        <v>3781</v>
      </c>
      <c r="MQ28" t="s">
        <v>3781</v>
      </c>
      <c r="MR28" t="s">
        <v>3781</v>
      </c>
      <c r="MS28" t="s">
        <v>3781</v>
      </c>
      <c r="MT28" t="s">
        <v>3781</v>
      </c>
      <c r="MU28" t="s">
        <v>3781</v>
      </c>
      <c r="MV28" t="s">
        <v>3781</v>
      </c>
      <c r="MW28" t="s">
        <v>3781</v>
      </c>
      <c r="MX28" t="s">
        <v>3781</v>
      </c>
      <c r="MY28" t="s">
        <v>3781</v>
      </c>
      <c r="MZ28" t="s">
        <v>3781</v>
      </c>
      <c r="NA28" t="s">
        <v>3781</v>
      </c>
      <c r="NB28" t="s">
        <v>3781</v>
      </c>
      <c r="NC28" t="s">
        <v>3781</v>
      </c>
      <c r="ND28" t="s">
        <v>3781</v>
      </c>
      <c r="NE28" t="s">
        <v>3781</v>
      </c>
      <c r="NF28" t="s">
        <v>3781</v>
      </c>
      <c r="NG28" t="s">
        <v>3781</v>
      </c>
      <c r="NH28" t="s">
        <v>3781</v>
      </c>
      <c r="NI28" s="3"/>
      <c r="NJ28" t="s">
        <v>3781</v>
      </c>
      <c r="NK28" t="s">
        <v>3781</v>
      </c>
      <c r="NL28" t="s">
        <v>3781</v>
      </c>
      <c r="NM28" t="s">
        <v>3781</v>
      </c>
      <c r="NN28" t="s">
        <v>3781</v>
      </c>
      <c r="NO28" t="s">
        <v>3781</v>
      </c>
      <c r="NP28" t="s">
        <v>3781</v>
      </c>
      <c r="NQ28" t="s">
        <v>3781</v>
      </c>
      <c r="NR28" t="s">
        <v>3781</v>
      </c>
      <c r="NS28" t="s">
        <v>3781</v>
      </c>
      <c r="NT28" t="s">
        <v>3781</v>
      </c>
      <c r="NU28" t="s">
        <v>3781</v>
      </c>
      <c r="NV28" t="s">
        <v>3781</v>
      </c>
      <c r="NW28" t="s">
        <v>3781</v>
      </c>
      <c r="NX28" t="s">
        <v>3781</v>
      </c>
      <c r="NY28" t="s">
        <v>3781</v>
      </c>
      <c r="NZ28" t="s">
        <v>3781</v>
      </c>
      <c r="OA28" t="s">
        <v>3781</v>
      </c>
      <c r="OB28" t="s">
        <v>3781</v>
      </c>
      <c r="OC28" t="s">
        <v>3781</v>
      </c>
      <c r="OD28" t="s">
        <v>3781</v>
      </c>
      <c r="OE28" t="s">
        <v>3781</v>
      </c>
      <c r="OF28" t="s">
        <v>3781</v>
      </c>
      <c r="OG28" t="s">
        <v>3781</v>
      </c>
      <c r="OH28" t="s">
        <v>3781</v>
      </c>
      <c r="OI28" t="s">
        <v>3781</v>
      </c>
      <c r="OJ28" t="s">
        <v>3781</v>
      </c>
      <c r="OK28" t="s">
        <v>3781</v>
      </c>
      <c r="OL28" t="s">
        <v>3781</v>
      </c>
      <c r="OM28" t="s">
        <v>3781</v>
      </c>
      <c r="ON28" t="s">
        <v>3781</v>
      </c>
      <c r="OO28" t="s">
        <v>3781</v>
      </c>
      <c r="OP28" t="s">
        <v>3781</v>
      </c>
      <c r="OQ28" t="s">
        <v>3781</v>
      </c>
      <c r="OR28" t="s">
        <v>3781</v>
      </c>
      <c r="OS28" t="s">
        <v>3781</v>
      </c>
      <c r="OT28" t="s">
        <v>3781</v>
      </c>
      <c r="OU28" t="s">
        <v>3781</v>
      </c>
      <c r="OV28" t="s">
        <v>3781</v>
      </c>
      <c r="OW28" t="s">
        <v>3781</v>
      </c>
      <c r="OX28" t="s">
        <v>3781</v>
      </c>
      <c r="OY28" t="s">
        <v>3781</v>
      </c>
      <c r="OZ28" t="s">
        <v>3781</v>
      </c>
      <c r="PA28" t="s">
        <v>3781</v>
      </c>
      <c r="PB28" t="s">
        <v>3781</v>
      </c>
      <c r="PC28" t="s">
        <v>3781</v>
      </c>
      <c r="PD28" t="s">
        <v>3781</v>
      </c>
      <c r="PE28" t="s">
        <v>3781</v>
      </c>
      <c r="PF28" t="s">
        <v>3781</v>
      </c>
      <c r="PG28" t="s">
        <v>3781</v>
      </c>
      <c r="PH28" t="s">
        <v>3781</v>
      </c>
      <c r="PI28" t="s">
        <v>3781</v>
      </c>
      <c r="PJ28" t="s">
        <v>3781</v>
      </c>
      <c r="PK28" t="s">
        <v>3781</v>
      </c>
      <c r="PL28" t="s">
        <v>3781</v>
      </c>
      <c r="PM28" t="s">
        <v>3781</v>
      </c>
      <c r="PN28" t="s">
        <v>3781</v>
      </c>
      <c r="PO28" t="s">
        <v>3781</v>
      </c>
      <c r="PP28" t="s">
        <v>3781</v>
      </c>
      <c r="PQ28" t="s">
        <v>3781</v>
      </c>
      <c r="PR28" t="s">
        <v>3781</v>
      </c>
      <c r="PS28" t="s">
        <v>3781</v>
      </c>
      <c r="PT28" t="s">
        <v>3781</v>
      </c>
      <c r="PU28" t="s">
        <v>3781</v>
      </c>
      <c r="PV28" t="s">
        <v>3781</v>
      </c>
      <c r="PW28" t="s">
        <v>3781</v>
      </c>
      <c r="PX28" t="s">
        <v>3781</v>
      </c>
      <c r="PY28" t="s">
        <v>3781</v>
      </c>
      <c r="PZ28" t="s">
        <v>3781</v>
      </c>
      <c r="QA28" t="s">
        <v>3781</v>
      </c>
      <c r="QB28" t="s">
        <v>3781</v>
      </c>
      <c r="QC28" t="s">
        <v>3781</v>
      </c>
      <c r="QD28" t="s">
        <v>3781</v>
      </c>
      <c r="QE28" t="s">
        <v>3781</v>
      </c>
      <c r="QF28" t="s">
        <v>3781</v>
      </c>
      <c r="QG28" t="s">
        <v>3781</v>
      </c>
      <c r="QH28" t="s">
        <v>3781</v>
      </c>
      <c r="QI28" t="s">
        <v>3781</v>
      </c>
      <c r="QJ28" t="s">
        <v>3781</v>
      </c>
      <c r="QK28" t="s">
        <v>3781</v>
      </c>
      <c r="QL28" t="s">
        <v>3781</v>
      </c>
      <c r="QM28" t="s">
        <v>3781</v>
      </c>
      <c r="QN28" t="s">
        <v>3781</v>
      </c>
      <c r="QO28" t="s">
        <v>3781</v>
      </c>
      <c r="QP28" t="s">
        <v>3781</v>
      </c>
      <c r="QQ28" t="s">
        <v>3781</v>
      </c>
      <c r="QR28" t="s">
        <v>3781</v>
      </c>
      <c r="QS28" t="s">
        <v>3781</v>
      </c>
      <c r="QT28" t="s">
        <v>1059</v>
      </c>
      <c r="QU28" t="s">
        <v>3781</v>
      </c>
      <c r="QV28" t="s">
        <v>3781</v>
      </c>
      <c r="QW28" t="s">
        <v>3781</v>
      </c>
      <c r="QX28" t="s">
        <v>3781</v>
      </c>
      <c r="QY28" t="s">
        <v>3781</v>
      </c>
      <c r="QZ28" t="s">
        <v>3781</v>
      </c>
      <c r="RA28" t="s">
        <v>2057</v>
      </c>
      <c r="RB28" t="s">
        <v>3781</v>
      </c>
      <c r="RC28" t="s">
        <v>3781</v>
      </c>
      <c r="RD28" t="s">
        <v>3781</v>
      </c>
      <c r="RE28" t="s">
        <v>3781</v>
      </c>
      <c r="RF28" t="s">
        <v>3781</v>
      </c>
      <c r="RG28" t="s">
        <v>3781</v>
      </c>
      <c r="RH28" t="s">
        <v>3781</v>
      </c>
      <c r="RI28" t="s">
        <v>3781</v>
      </c>
      <c r="RJ28" t="s">
        <v>3781</v>
      </c>
      <c r="RK28" t="s">
        <v>3781</v>
      </c>
      <c r="RL28" t="s">
        <v>3781</v>
      </c>
      <c r="RM28" t="s">
        <v>3781</v>
      </c>
      <c r="RN28" t="s">
        <v>3781</v>
      </c>
      <c r="RO28" t="s">
        <v>3781</v>
      </c>
      <c r="RP28" t="s">
        <v>3781</v>
      </c>
      <c r="RQ28" t="s">
        <v>3781</v>
      </c>
      <c r="RR28" t="s">
        <v>3781</v>
      </c>
      <c r="RS28" t="s">
        <v>3781</v>
      </c>
      <c r="RT28" t="s">
        <v>3781</v>
      </c>
      <c r="RU28" t="s">
        <v>3781</v>
      </c>
      <c r="RV28" t="s">
        <v>3781</v>
      </c>
      <c r="RW28" t="s">
        <v>3781</v>
      </c>
      <c r="RX28" t="s">
        <v>3781</v>
      </c>
      <c r="RY28" t="s">
        <v>3781</v>
      </c>
      <c r="RZ28" t="s">
        <v>3781</v>
      </c>
      <c r="SA28" t="s">
        <v>3781</v>
      </c>
      <c r="SB28" t="s">
        <v>3781</v>
      </c>
      <c r="SC28" t="s">
        <v>3781</v>
      </c>
      <c r="SD28" t="s">
        <v>3781</v>
      </c>
      <c r="SE28" t="s">
        <v>3781</v>
      </c>
      <c r="SF28" t="s">
        <v>3781</v>
      </c>
      <c r="SG28" t="s">
        <v>3781</v>
      </c>
      <c r="SH28" t="s">
        <v>3781</v>
      </c>
      <c r="SI28" t="s">
        <v>3781</v>
      </c>
      <c r="SJ28" t="s">
        <v>3781</v>
      </c>
      <c r="SK28" t="s">
        <v>3781</v>
      </c>
      <c r="SL28" t="s">
        <v>3781</v>
      </c>
      <c r="SM28" t="s">
        <v>3781</v>
      </c>
      <c r="SN28" t="s">
        <v>3781</v>
      </c>
      <c r="SO28" t="s">
        <v>3781</v>
      </c>
      <c r="SP28" t="s">
        <v>3781</v>
      </c>
      <c r="SQ28" t="s">
        <v>3781</v>
      </c>
      <c r="SR28" t="s">
        <v>3781</v>
      </c>
      <c r="SS28" t="s">
        <v>3781</v>
      </c>
      <c r="ST28" t="s">
        <v>3781</v>
      </c>
      <c r="SU28" t="s">
        <v>3781</v>
      </c>
      <c r="SV28" t="s">
        <v>3781</v>
      </c>
      <c r="SW28" t="s">
        <v>3781</v>
      </c>
      <c r="SX28" t="s">
        <v>3781</v>
      </c>
      <c r="SY28" t="s">
        <v>3781</v>
      </c>
      <c r="SZ28" t="s">
        <v>3781</v>
      </c>
      <c r="TA28" t="s">
        <v>3781</v>
      </c>
      <c r="TB28" t="s">
        <v>3781</v>
      </c>
      <c r="TC28" t="s">
        <v>3781</v>
      </c>
      <c r="TD28" t="s">
        <v>3781</v>
      </c>
      <c r="TE28" t="s">
        <v>3781</v>
      </c>
      <c r="TF28" t="s">
        <v>3781</v>
      </c>
      <c r="TG28" t="s">
        <v>3781</v>
      </c>
      <c r="TH28" t="s">
        <v>3781</v>
      </c>
      <c r="TI28" t="s">
        <v>3781</v>
      </c>
      <c r="TJ28" t="s">
        <v>3781</v>
      </c>
      <c r="TK28" t="s">
        <v>3781</v>
      </c>
      <c r="TL28" t="s">
        <v>3781</v>
      </c>
    </row>
    <row r="29" spans="1:532" x14ac:dyDescent="0.3">
      <c r="A29" t="s">
        <v>3781</v>
      </c>
      <c r="B29" t="s">
        <v>3781</v>
      </c>
      <c r="C29" t="s">
        <v>3781</v>
      </c>
      <c r="D29" t="s">
        <v>3781</v>
      </c>
      <c r="E29" t="s">
        <v>3781</v>
      </c>
      <c r="F29" t="s">
        <v>3781</v>
      </c>
      <c r="G29" t="s">
        <v>3781</v>
      </c>
      <c r="H29" t="s">
        <v>3781</v>
      </c>
      <c r="I29" t="s">
        <v>3781</v>
      </c>
      <c r="J29" t="s">
        <v>3781</v>
      </c>
      <c r="K29" t="s">
        <v>3781</v>
      </c>
      <c r="L29" t="s">
        <v>3781</v>
      </c>
      <c r="M29" t="s">
        <v>3781</v>
      </c>
      <c r="N29" t="s">
        <v>3781</v>
      </c>
      <c r="O29" t="s">
        <v>3781</v>
      </c>
      <c r="P29" t="s">
        <v>3781</v>
      </c>
      <c r="Q29" t="s">
        <v>3781</v>
      </c>
      <c r="R29" t="s">
        <v>3781</v>
      </c>
      <c r="S29" t="s">
        <v>3781</v>
      </c>
      <c r="T29" t="s">
        <v>3781</v>
      </c>
      <c r="U29" t="s">
        <v>3781</v>
      </c>
      <c r="V29" t="s">
        <v>3781</v>
      </c>
      <c r="W29" t="s">
        <v>3781</v>
      </c>
      <c r="X29" t="s">
        <v>3781</v>
      </c>
      <c r="Y29" t="s">
        <v>3781</v>
      </c>
      <c r="Z29" t="s">
        <v>3781</v>
      </c>
      <c r="AA29" t="s">
        <v>3781</v>
      </c>
      <c r="AB29" t="s">
        <v>3781</v>
      </c>
      <c r="AC29" t="s">
        <v>3781</v>
      </c>
      <c r="AD29" t="s">
        <v>3781</v>
      </c>
      <c r="AE29" t="s">
        <v>3781</v>
      </c>
      <c r="AF29" t="s">
        <v>3781</v>
      </c>
      <c r="AG29" t="s">
        <v>3781</v>
      </c>
      <c r="AH29" t="s">
        <v>3781</v>
      </c>
      <c r="AI29" t="s">
        <v>3781</v>
      </c>
      <c r="AJ29" t="s">
        <v>3781</v>
      </c>
      <c r="AK29" t="s">
        <v>3781</v>
      </c>
      <c r="AL29" t="s">
        <v>3781</v>
      </c>
      <c r="AM29" t="s">
        <v>3781</v>
      </c>
      <c r="AN29" t="s">
        <v>3781</v>
      </c>
      <c r="AO29" t="s">
        <v>3781</v>
      </c>
      <c r="AP29" t="s">
        <v>3781</v>
      </c>
      <c r="AQ29" t="s">
        <v>3781</v>
      </c>
      <c r="AR29" t="s">
        <v>3781</v>
      </c>
      <c r="AS29" t="s">
        <v>3781</v>
      </c>
      <c r="AT29" t="s">
        <v>3781</v>
      </c>
      <c r="AU29" t="s">
        <v>3781</v>
      </c>
      <c r="AV29" t="s">
        <v>3781</v>
      </c>
      <c r="AW29" t="s">
        <v>3781</v>
      </c>
      <c r="AX29" t="s">
        <v>3781</v>
      </c>
      <c r="AY29" t="s">
        <v>3781</v>
      </c>
      <c r="AZ29" t="s">
        <v>3781</v>
      </c>
      <c r="BA29" t="s">
        <v>3781</v>
      </c>
      <c r="BB29" t="s">
        <v>3781</v>
      </c>
      <c r="BC29" t="s">
        <v>3781</v>
      </c>
      <c r="BD29" t="s">
        <v>3781</v>
      </c>
      <c r="BE29" t="s">
        <v>3781</v>
      </c>
      <c r="BF29" t="s">
        <v>3781</v>
      </c>
      <c r="BG29" t="s">
        <v>3781</v>
      </c>
      <c r="BH29" t="s">
        <v>3781</v>
      </c>
      <c r="BI29" t="s">
        <v>3781</v>
      </c>
      <c r="BJ29" t="s">
        <v>3781</v>
      </c>
      <c r="BK29" t="s">
        <v>3781</v>
      </c>
      <c r="BL29" t="s">
        <v>3781</v>
      </c>
      <c r="BM29" t="s">
        <v>3781</v>
      </c>
      <c r="BN29" t="s">
        <v>3781</v>
      </c>
      <c r="BO29" t="s">
        <v>3781</v>
      </c>
      <c r="BP29" t="s">
        <v>3781</v>
      </c>
      <c r="BQ29" t="s">
        <v>3781</v>
      </c>
      <c r="BR29" t="s">
        <v>3781</v>
      </c>
      <c r="BS29" t="s">
        <v>3781</v>
      </c>
      <c r="BT29" t="s">
        <v>3781</v>
      </c>
      <c r="BU29" t="s">
        <v>3781</v>
      </c>
      <c r="BV29" t="s">
        <v>3781</v>
      </c>
      <c r="BW29" t="s">
        <v>3781</v>
      </c>
      <c r="BX29" t="s">
        <v>3781</v>
      </c>
      <c r="BY29" t="s">
        <v>3781</v>
      </c>
      <c r="BZ29" t="s">
        <v>3781</v>
      </c>
      <c r="CA29" t="s">
        <v>3781</v>
      </c>
      <c r="CB29" t="s">
        <v>3781</v>
      </c>
      <c r="CC29" t="s">
        <v>3781</v>
      </c>
      <c r="CD29" t="s">
        <v>3781</v>
      </c>
      <c r="CE29" t="s">
        <v>3781</v>
      </c>
      <c r="CF29" t="s">
        <v>3781</v>
      </c>
      <c r="CG29" t="s">
        <v>3781</v>
      </c>
      <c r="CH29" t="s">
        <v>3781</v>
      </c>
      <c r="CI29" t="s">
        <v>3781</v>
      </c>
      <c r="CJ29" t="s">
        <v>3781</v>
      </c>
      <c r="CK29" t="s">
        <v>3781</v>
      </c>
      <c r="CL29" t="s">
        <v>645</v>
      </c>
      <c r="CM29" t="s">
        <v>3781</v>
      </c>
      <c r="CN29" t="s">
        <v>3781</v>
      </c>
      <c r="CO29" t="s">
        <v>3781</v>
      </c>
      <c r="CP29" t="s">
        <v>3781</v>
      </c>
      <c r="CQ29" t="s">
        <v>3781</v>
      </c>
      <c r="CR29" t="s">
        <v>3781</v>
      </c>
      <c r="CS29" t="s">
        <v>3781</v>
      </c>
      <c r="CT29" t="s">
        <v>3781</v>
      </c>
      <c r="CU29" t="s">
        <v>3781</v>
      </c>
      <c r="CV29" t="s">
        <v>3781</v>
      </c>
      <c r="CW29" t="s">
        <v>3781</v>
      </c>
      <c r="CX29" t="s">
        <v>3781</v>
      </c>
      <c r="CY29" t="s">
        <v>3781</v>
      </c>
      <c r="CZ29" t="s">
        <v>3781</v>
      </c>
      <c r="DA29" t="s">
        <v>3781</v>
      </c>
      <c r="DB29" t="s">
        <v>3781</v>
      </c>
      <c r="DC29" t="s">
        <v>3781</v>
      </c>
      <c r="DD29" t="s">
        <v>3781</v>
      </c>
      <c r="DE29" t="s">
        <v>3781</v>
      </c>
      <c r="DF29" t="s">
        <v>3781</v>
      </c>
      <c r="DG29" t="s">
        <v>3781</v>
      </c>
      <c r="DH29" t="s">
        <v>3781</v>
      </c>
      <c r="DI29" t="s">
        <v>3781</v>
      </c>
      <c r="DJ29" t="s">
        <v>3781</v>
      </c>
      <c r="DK29" t="s">
        <v>3781</v>
      </c>
      <c r="DL29" t="s">
        <v>3781</v>
      </c>
      <c r="DM29" t="s">
        <v>3781</v>
      </c>
      <c r="DN29" t="s">
        <v>3781</v>
      </c>
      <c r="DO29" t="s">
        <v>3781</v>
      </c>
      <c r="DP29" t="s">
        <v>3781</v>
      </c>
      <c r="DQ29" t="s">
        <v>3781</v>
      </c>
      <c r="DR29" t="s">
        <v>3781</v>
      </c>
      <c r="DS29" t="s">
        <v>3781</v>
      </c>
      <c r="DT29" t="s">
        <v>3781</v>
      </c>
      <c r="DU29" t="s">
        <v>3781</v>
      </c>
      <c r="DV29" t="s">
        <v>3781</v>
      </c>
      <c r="DW29" t="s">
        <v>3781</v>
      </c>
      <c r="DX29" t="s">
        <v>3781</v>
      </c>
      <c r="DY29" t="s">
        <v>3781</v>
      </c>
      <c r="DZ29" t="s">
        <v>3781</v>
      </c>
      <c r="EA29" t="s">
        <v>3781</v>
      </c>
      <c r="EB29" t="s">
        <v>3781</v>
      </c>
      <c r="EC29" t="s">
        <v>3781</v>
      </c>
      <c r="ED29" t="s">
        <v>3781</v>
      </c>
      <c r="EE29" t="s">
        <v>3781</v>
      </c>
      <c r="EF29" t="s">
        <v>3781</v>
      </c>
      <c r="EG29" t="s">
        <v>3781</v>
      </c>
      <c r="EH29" t="s">
        <v>3781</v>
      </c>
      <c r="EI29" t="s">
        <v>3781</v>
      </c>
      <c r="EJ29" t="s">
        <v>3781</v>
      </c>
      <c r="EK29" t="s">
        <v>3781</v>
      </c>
      <c r="EL29" t="s">
        <v>3781</v>
      </c>
      <c r="EM29" t="s">
        <v>3781</v>
      </c>
      <c r="EN29" t="s">
        <v>3781</v>
      </c>
      <c r="EO29" t="s">
        <v>3781</v>
      </c>
      <c r="EP29" t="s">
        <v>3781</v>
      </c>
      <c r="EQ29" t="s">
        <v>3781</v>
      </c>
      <c r="ER29" t="s">
        <v>3781</v>
      </c>
      <c r="ES29" t="s">
        <v>3781</v>
      </c>
      <c r="ET29" t="s">
        <v>3781</v>
      </c>
      <c r="EU29" t="s">
        <v>3781</v>
      </c>
      <c r="EV29" t="s">
        <v>3781</v>
      </c>
      <c r="EW29" t="s">
        <v>3781</v>
      </c>
      <c r="EX29" t="s">
        <v>3781</v>
      </c>
      <c r="EY29" t="s">
        <v>3781</v>
      </c>
      <c r="EZ29" t="s">
        <v>3781</v>
      </c>
      <c r="FA29" t="s">
        <v>3781</v>
      </c>
      <c r="FB29" t="s">
        <v>3781</v>
      </c>
      <c r="FC29" t="s">
        <v>3781</v>
      </c>
      <c r="FD29" t="s">
        <v>3781</v>
      </c>
      <c r="FE29" t="s">
        <v>3781</v>
      </c>
      <c r="FF29" t="s">
        <v>3781</v>
      </c>
      <c r="FG29" t="s">
        <v>3781</v>
      </c>
      <c r="FH29" t="s">
        <v>3781</v>
      </c>
      <c r="FI29" t="s">
        <v>3781</v>
      </c>
      <c r="FJ29" t="s">
        <v>3781</v>
      </c>
      <c r="FK29" t="s">
        <v>3781</v>
      </c>
      <c r="FL29" t="s">
        <v>3781</v>
      </c>
      <c r="FM29" t="s">
        <v>3781</v>
      </c>
      <c r="FN29" t="s">
        <v>3781</v>
      </c>
      <c r="FO29" t="s">
        <v>3781</v>
      </c>
      <c r="FP29" t="s">
        <v>3781</v>
      </c>
      <c r="FQ29" t="s">
        <v>3781</v>
      </c>
      <c r="FR29" t="s">
        <v>3781</v>
      </c>
      <c r="FS29" t="s">
        <v>3781</v>
      </c>
      <c r="FT29" t="s">
        <v>3781</v>
      </c>
      <c r="FU29" t="s">
        <v>3781</v>
      </c>
      <c r="FV29" t="s">
        <v>3781</v>
      </c>
      <c r="FW29" t="s">
        <v>3781</v>
      </c>
      <c r="FX29" t="s">
        <v>3781</v>
      </c>
      <c r="FY29" t="s">
        <v>3781</v>
      </c>
      <c r="FZ29" t="s">
        <v>3781</v>
      </c>
      <c r="GA29" t="s">
        <v>3781</v>
      </c>
      <c r="GB29" t="s">
        <v>3781</v>
      </c>
      <c r="GC29" t="s">
        <v>3781</v>
      </c>
      <c r="GD29" t="s">
        <v>3781</v>
      </c>
      <c r="GE29" t="s">
        <v>3781</v>
      </c>
      <c r="GF29" t="s">
        <v>3781</v>
      </c>
      <c r="GG29" t="s">
        <v>3781</v>
      </c>
      <c r="GH29" t="s">
        <v>3781</v>
      </c>
      <c r="GI29" t="s">
        <v>3781</v>
      </c>
      <c r="GJ29" t="s">
        <v>3781</v>
      </c>
      <c r="GK29" t="s">
        <v>3781</v>
      </c>
      <c r="GL29" t="s">
        <v>3781</v>
      </c>
      <c r="GM29" t="s">
        <v>3781</v>
      </c>
      <c r="GN29" t="s">
        <v>3781</v>
      </c>
      <c r="GO29" t="s">
        <v>3781</v>
      </c>
      <c r="GP29" t="s">
        <v>3781</v>
      </c>
      <c r="GQ29" t="s">
        <v>3781</v>
      </c>
      <c r="GR29" t="s">
        <v>3781</v>
      </c>
      <c r="GS29" t="s">
        <v>3781</v>
      </c>
      <c r="GT29" t="s">
        <v>3781</v>
      </c>
      <c r="GU29" t="s">
        <v>3781</v>
      </c>
      <c r="GV29" t="s">
        <v>3781</v>
      </c>
      <c r="GW29" t="s">
        <v>3781</v>
      </c>
      <c r="GX29" t="s">
        <v>3781</v>
      </c>
      <c r="GY29" t="s">
        <v>3781</v>
      </c>
      <c r="GZ29" t="s">
        <v>3781</v>
      </c>
      <c r="HA29" t="s">
        <v>3781</v>
      </c>
      <c r="HB29" t="s">
        <v>3781</v>
      </c>
      <c r="HC29" t="s">
        <v>3781</v>
      </c>
      <c r="HD29" t="s">
        <v>3781</v>
      </c>
      <c r="HE29" t="s">
        <v>3781</v>
      </c>
      <c r="HF29" t="s">
        <v>3781</v>
      </c>
      <c r="HG29" t="s">
        <v>3781</v>
      </c>
      <c r="HH29" t="s">
        <v>3781</v>
      </c>
      <c r="HI29" t="s">
        <v>3781</v>
      </c>
      <c r="HJ29" t="s">
        <v>3781</v>
      </c>
      <c r="HK29" t="s">
        <v>3781</v>
      </c>
      <c r="HL29" t="s">
        <v>3781</v>
      </c>
      <c r="HM29" t="s">
        <v>3781</v>
      </c>
      <c r="HN29" t="s">
        <v>3781</v>
      </c>
      <c r="HO29" t="s">
        <v>3781</v>
      </c>
      <c r="HP29" t="s">
        <v>3781</v>
      </c>
      <c r="HQ29" t="s">
        <v>3781</v>
      </c>
      <c r="HR29" t="s">
        <v>3781</v>
      </c>
      <c r="HS29" t="s">
        <v>3781</v>
      </c>
      <c r="HT29" t="s">
        <v>3781</v>
      </c>
      <c r="HU29" t="s">
        <v>3781</v>
      </c>
      <c r="HV29" t="s">
        <v>3781</v>
      </c>
      <c r="HW29" t="s">
        <v>3781</v>
      </c>
      <c r="HX29" t="s">
        <v>3781</v>
      </c>
      <c r="HY29" t="s">
        <v>3781</v>
      </c>
      <c r="HZ29" t="s">
        <v>3781</v>
      </c>
      <c r="IA29" t="s">
        <v>3781</v>
      </c>
      <c r="IB29" t="s">
        <v>3781</v>
      </c>
      <c r="IC29" t="s">
        <v>3781</v>
      </c>
      <c r="ID29" t="s">
        <v>3781</v>
      </c>
      <c r="IE29" t="s">
        <v>3781</v>
      </c>
      <c r="IF29" t="s">
        <v>3781</v>
      </c>
      <c r="IG29" t="s">
        <v>3781</v>
      </c>
      <c r="IH29" t="s">
        <v>3781</v>
      </c>
      <c r="II29" t="s">
        <v>3781</v>
      </c>
      <c r="IJ29" t="s">
        <v>3781</v>
      </c>
      <c r="IK29" t="s">
        <v>3781</v>
      </c>
      <c r="IL29" t="s">
        <v>3781</v>
      </c>
      <c r="IM29" t="s">
        <v>3781</v>
      </c>
      <c r="IN29" t="s">
        <v>3781</v>
      </c>
      <c r="IO29" t="s">
        <v>3781</v>
      </c>
      <c r="IP29" t="s">
        <v>3781</v>
      </c>
      <c r="IQ29" t="s">
        <v>3781</v>
      </c>
      <c r="IR29" s="3"/>
      <c r="IS29" t="s">
        <v>3781</v>
      </c>
      <c r="IT29" t="s">
        <v>3781</v>
      </c>
      <c r="IU29" t="s">
        <v>3781</v>
      </c>
      <c r="IV29" t="s">
        <v>3781</v>
      </c>
      <c r="IW29" t="s">
        <v>3781</v>
      </c>
      <c r="IX29" t="s">
        <v>3781</v>
      </c>
      <c r="IY29" t="s">
        <v>3781</v>
      </c>
      <c r="IZ29" t="s">
        <v>3781</v>
      </c>
      <c r="JA29" t="s">
        <v>3781</v>
      </c>
      <c r="JB29" t="s">
        <v>3781</v>
      </c>
      <c r="JC29" t="s">
        <v>3781</v>
      </c>
      <c r="JD29" t="s">
        <v>3781</v>
      </c>
      <c r="JE29" t="s">
        <v>3781</v>
      </c>
      <c r="JF29" t="s">
        <v>3781</v>
      </c>
      <c r="JG29" t="s">
        <v>3781</v>
      </c>
      <c r="JH29" t="s">
        <v>3781</v>
      </c>
      <c r="JI29" t="s">
        <v>3781</v>
      </c>
      <c r="JJ29" t="s">
        <v>3781</v>
      </c>
      <c r="JK29" t="s">
        <v>3781</v>
      </c>
      <c r="JL29" t="s">
        <v>3781</v>
      </c>
      <c r="JM29" t="s">
        <v>3781</v>
      </c>
      <c r="JN29" t="s">
        <v>3781</v>
      </c>
      <c r="JO29" t="s">
        <v>3781</v>
      </c>
      <c r="JP29" t="s">
        <v>3781</v>
      </c>
      <c r="JQ29" t="s">
        <v>3781</v>
      </c>
      <c r="JR29" t="s">
        <v>3781</v>
      </c>
      <c r="JS29" t="s">
        <v>3781</v>
      </c>
      <c r="JT29" t="s">
        <v>3781</v>
      </c>
      <c r="JU29" t="s">
        <v>3781</v>
      </c>
      <c r="JV29" t="s">
        <v>3781</v>
      </c>
      <c r="JW29" t="s">
        <v>3781</v>
      </c>
      <c r="JX29" t="s">
        <v>3781</v>
      </c>
      <c r="JY29" t="s">
        <v>3781</v>
      </c>
      <c r="JZ29" t="s">
        <v>3781</v>
      </c>
      <c r="KA29" t="s">
        <v>3781</v>
      </c>
      <c r="KB29" t="s">
        <v>3781</v>
      </c>
      <c r="KC29" t="s">
        <v>3781</v>
      </c>
      <c r="KD29" t="s">
        <v>3781</v>
      </c>
      <c r="KE29" t="s">
        <v>3781</v>
      </c>
      <c r="KF29" t="s">
        <v>3781</v>
      </c>
      <c r="KG29" t="s">
        <v>3781</v>
      </c>
      <c r="KH29" t="s">
        <v>3781</v>
      </c>
      <c r="KI29" t="s">
        <v>3781</v>
      </c>
      <c r="KJ29" t="s">
        <v>3781</v>
      </c>
      <c r="KK29" t="s">
        <v>3781</v>
      </c>
      <c r="KL29" t="s">
        <v>3781</v>
      </c>
      <c r="KM29" t="s">
        <v>3781</v>
      </c>
      <c r="KN29" t="s">
        <v>3781</v>
      </c>
      <c r="KO29" t="s">
        <v>3781</v>
      </c>
      <c r="KP29" t="s">
        <v>3781</v>
      </c>
      <c r="KQ29" t="s">
        <v>3781</v>
      </c>
      <c r="KR29" t="s">
        <v>3781</v>
      </c>
      <c r="KS29" t="s">
        <v>3781</v>
      </c>
      <c r="KT29" t="s">
        <v>3781</v>
      </c>
      <c r="KU29" t="s">
        <v>3781</v>
      </c>
      <c r="KV29" t="s">
        <v>3781</v>
      </c>
      <c r="KW29" t="s">
        <v>3781</v>
      </c>
      <c r="KX29" t="s">
        <v>3781</v>
      </c>
      <c r="KY29" t="s">
        <v>3781</v>
      </c>
      <c r="KZ29" t="s">
        <v>3781</v>
      </c>
      <c r="LA29" t="s">
        <v>3781</v>
      </c>
      <c r="LB29" t="s">
        <v>3781</v>
      </c>
      <c r="LC29" t="s">
        <v>3781</v>
      </c>
      <c r="LD29" t="s">
        <v>3781</v>
      </c>
      <c r="LE29" t="s">
        <v>3781</v>
      </c>
      <c r="LF29" t="s">
        <v>3781</v>
      </c>
      <c r="LG29" t="s">
        <v>3781</v>
      </c>
      <c r="LH29" t="s">
        <v>3781</v>
      </c>
      <c r="LI29" t="s">
        <v>3781</v>
      </c>
      <c r="LJ29" t="s">
        <v>3781</v>
      </c>
      <c r="LK29" t="s">
        <v>3781</v>
      </c>
      <c r="LL29" t="s">
        <v>3781</v>
      </c>
      <c r="LM29" t="s">
        <v>3781</v>
      </c>
      <c r="LN29" t="s">
        <v>3781</v>
      </c>
      <c r="LO29" t="s">
        <v>3781</v>
      </c>
      <c r="LP29" t="s">
        <v>3781</v>
      </c>
      <c r="LQ29" t="s">
        <v>3781</v>
      </c>
      <c r="LR29" t="s">
        <v>3781</v>
      </c>
      <c r="LS29" t="s">
        <v>3781</v>
      </c>
      <c r="LT29" t="s">
        <v>3781</v>
      </c>
      <c r="LU29" t="s">
        <v>3781</v>
      </c>
      <c r="LV29" t="s">
        <v>3781</v>
      </c>
      <c r="LW29" t="s">
        <v>3781</v>
      </c>
      <c r="LX29" t="s">
        <v>3781</v>
      </c>
      <c r="LY29" t="s">
        <v>3781</v>
      </c>
      <c r="LZ29" t="s">
        <v>3781</v>
      </c>
      <c r="MA29" t="s">
        <v>3781</v>
      </c>
      <c r="MB29" t="s">
        <v>3781</v>
      </c>
      <c r="MC29" t="s">
        <v>3781</v>
      </c>
      <c r="MD29" t="s">
        <v>3781</v>
      </c>
      <c r="ME29" t="s">
        <v>3781</v>
      </c>
      <c r="MF29" t="s">
        <v>3781</v>
      </c>
      <c r="MG29" t="s">
        <v>3781</v>
      </c>
      <c r="MH29" t="s">
        <v>3781</v>
      </c>
      <c r="MI29" t="s">
        <v>3781</v>
      </c>
      <c r="MJ29" t="s">
        <v>3781</v>
      </c>
      <c r="MK29" t="s">
        <v>3781</v>
      </c>
      <c r="ML29" t="s">
        <v>3781</v>
      </c>
      <c r="MM29" t="s">
        <v>3781</v>
      </c>
      <c r="MN29" t="s">
        <v>3781</v>
      </c>
      <c r="MO29" t="s">
        <v>3781</v>
      </c>
      <c r="MP29" t="s">
        <v>3781</v>
      </c>
      <c r="MQ29" t="s">
        <v>3781</v>
      </c>
      <c r="MR29" t="s">
        <v>3781</v>
      </c>
      <c r="MS29" t="s">
        <v>3781</v>
      </c>
      <c r="MT29" t="s">
        <v>3781</v>
      </c>
      <c r="MU29" t="s">
        <v>3781</v>
      </c>
      <c r="MV29" t="s">
        <v>3781</v>
      </c>
      <c r="MW29" t="s">
        <v>3781</v>
      </c>
      <c r="MX29" t="s">
        <v>3781</v>
      </c>
      <c r="MY29" t="s">
        <v>3781</v>
      </c>
      <c r="MZ29" t="s">
        <v>3781</v>
      </c>
      <c r="NA29" t="s">
        <v>3781</v>
      </c>
      <c r="NB29" t="s">
        <v>3781</v>
      </c>
      <c r="NC29" t="s">
        <v>3781</v>
      </c>
      <c r="ND29" t="s">
        <v>3781</v>
      </c>
      <c r="NE29" t="s">
        <v>3781</v>
      </c>
      <c r="NF29" t="s">
        <v>3781</v>
      </c>
      <c r="NG29" t="s">
        <v>3781</v>
      </c>
      <c r="NH29" t="s">
        <v>3781</v>
      </c>
      <c r="NI29" s="3"/>
      <c r="NJ29" t="s">
        <v>3781</v>
      </c>
      <c r="NK29" t="s">
        <v>3781</v>
      </c>
      <c r="NL29" t="s">
        <v>3781</v>
      </c>
      <c r="NM29" t="s">
        <v>3781</v>
      </c>
      <c r="NN29" t="s">
        <v>3781</v>
      </c>
      <c r="NO29" t="s">
        <v>3781</v>
      </c>
      <c r="NP29" t="s">
        <v>3781</v>
      </c>
      <c r="NQ29" t="s">
        <v>3781</v>
      </c>
      <c r="NR29" t="s">
        <v>3781</v>
      </c>
      <c r="NS29" t="s">
        <v>3781</v>
      </c>
      <c r="NT29" t="s">
        <v>3781</v>
      </c>
      <c r="NU29" t="s">
        <v>3781</v>
      </c>
      <c r="NV29" t="s">
        <v>3781</v>
      </c>
      <c r="NW29" t="s">
        <v>3781</v>
      </c>
      <c r="NX29" t="s">
        <v>3781</v>
      </c>
      <c r="NY29" t="s">
        <v>3781</v>
      </c>
      <c r="NZ29" t="s">
        <v>3781</v>
      </c>
      <c r="OA29" t="s">
        <v>3781</v>
      </c>
      <c r="OB29" t="s">
        <v>3781</v>
      </c>
      <c r="OC29" t="s">
        <v>3781</v>
      </c>
      <c r="OD29" t="s">
        <v>3781</v>
      </c>
      <c r="OE29" t="s">
        <v>3781</v>
      </c>
      <c r="OF29" t="s">
        <v>3781</v>
      </c>
      <c r="OG29" t="s">
        <v>3781</v>
      </c>
      <c r="OH29" t="s">
        <v>3781</v>
      </c>
      <c r="OI29" t="s">
        <v>3781</v>
      </c>
      <c r="OJ29" t="s">
        <v>3781</v>
      </c>
      <c r="OK29" t="s">
        <v>3781</v>
      </c>
      <c r="OL29" t="s">
        <v>3781</v>
      </c>
      <c r="OM29" t="s">
        <v>3781</v>
      </c>
      <c r="ON29" t="s">
        <v>3781</v>
      </c>
      <c r="OO29" t="s">
        <v>3781</v>
      </c>
      <c r="OP29" t="s">
        <v>3781</v>
      </c>
      <c r="OQ29" t="s">
        <v>3781</v>
      </c>
      <c r="OR29" t="s">
        <v>3781</v>
      </c>
      <c r="OS29" t="s">
        <v>3781</v>
      </c>
      <c r="OT29" t="s">
        <v>3781</v>
      </c>
      <c r="OU29" t="s">
        <v>3781</v>
      </c>
      <c r="OV29" t="s">
        <v>3781</v>
      </c>
      <c r="OW29" t="s">
        <v>3781</v>
      </c>
      <c r="OX29" t="s">
        <v>3781</v>
      </c>
      <c r="OY29" t="s">
        <v>3781</v>
      </c>
      <c r="OZ29" t="s">
        <v>3781</v>
      </c>
      <c r="PA29" t="s">
        <v>3781</v>
      </c>
      <c r="PB29" t="s">
        <v>3781</v>
      </c>
      <c r="PC29" t="s">
        <v>3781</v>
      </c>
      <c r="PD29" t="s">
        <v>3781</v>
      </c>
      <c r="PE29" t="s">
        <v>3781</v>
      </c>
      <c r="PF29" t="s">
        <v>3781</v>
      </c>
      <c r="PG29" t="s">
        <v>3781</v>
      </c>
      <c r="PH29" t="s">
        <v>3781</v>
      </c>
      <c r="PI29" t="s">
        <v>3781</v>
      </c>
      <c r="PJ29" t="s">
        <v>3781</v>
      </c>
      <c r="PK29" t="s">
        <v>3781</v>
      </c>
      <c r="PL29" t="s">
        <v>3781</v>
      </c>
      <c r="PM29" t="s">
        <v>3781</v>
      </c>
      <c r="PN29" t="s">
        <v>3781</v>
      </c>
      <c r="PO29" t="s">
        <v>3781</v>
      </c>
      <c r="PP29" t="s">
        <v>3781</v>
      </c>
      <c r="PQ29" t="s">
        <v>3781</v>
      </c>
      <c r="PR29" t="s">
        <v>3781</v>
      </c>
      <c r="PS29" t="s">
        <v>3781</v>
      </c>
      <c r="PT29" t="s">
        <v>3781</v>
      </c>
      <c r="PU29" t="s">
        <v>3781</v>
      </c>
      <c r="PV29" t="s">
        <v>3781</v>
      </c>
      <c r="PW29" t="s">
        <v>3781</v>
      </c>
      <c r="PX29" t="s">
        <v>3781</v>
      </c>
      <c r="PY29" t="s">
        <v>3781</v>
      </c>
      <c r="PZ29" t="s">
        <v>3781</v>
      </c>
      <c r="QA29" t="s">
        <v>3781</v>
      </c>
      <c r="QB29" t="s">
        <v>3781</v>
      </c>
      <c r="QC29" t="s">
        <v>3781</v>
      </c>
      <c r="QD29" t="s">
        <v>3781</v>
      </c>
      <c r="QE29" t="s">
        <v>3781</v>
      </c>
      <c r="QF29" t="s">
        <v>3781</v>
      </c>
      <c r="QG29" t="s">
        <v>3781</v>
      </c>
      <c r="QH29" t="s">
        <v>3781</v>
      </c>
      <c r="QI29" t="s">
        <v>3781</v>
      </c>
      <c r="QJ29" t="s">
        <v>3781</v>
      </c>
      <c r="QK29" t="s">
        <v>3781</v>
      </c>
      <c r="QL29" t="s">
        <v>3781</v>
      </c>
      <c r="QM29" t="s">
        <v>3781</v>
      </c>
      <c r="QN29" t="s">
        <v>3781</v>
      </c>
      <c r="QO29" t="s">
        <v>3781</v>
      </c>
      <c r="QP29" t="s">
        <v>3781</v>
      </c>
      <c r="QQ29" t="s">
        <v>3781</v>
      </c>
      <c r="QR29" t="s">
        <v>3781</v>
      </c>
      <c r="QS29" t="s">
        <v>3781</v>
      </c>
      <c r="QT29" t="s">
        <v>1045</v>
      </c>
      <c r="QU29" t="s">
        <v>3781</v>
      </c>
      <c r="QV29" t="s">
        <v>3781</v>
      </c>
      <c r="QW29" t="s">
        <v>3781</v>
      </c>
      <c r="QX29" t="s">
        <v>3781</v>
      </c>
      <c r="QY29" t="s">
        <v>3781</v>
      </c>
      <c r="QZ29" t="s">
        <v>3781</v>
      </c>
      <c r="RA29" t="s">
        <v>2080</v>
      </c>
      <c r="RB29" t="s">
        <v>3781</v>
      </c>
      <c r="RC29" t="s">
        <v>3781</v>
      </c>
      <c r="RD29" t="s">
        <v>3781</v>
      </c>
      <c r="RE29" t="s">
        <v>3781</v>
      </c>
      <c r="RF29" t="s">
        <v>3781</v>
      </c>
      <c r="RG29" t="s">
        <v>3781</v>
      </c>
      <c r="RH29" t="s">
        <v>3781</v>
      </c>
      <c r="RI29" t="s">
        <v>3781</v>
      </c>
      <c r="RJ29" t="s">
        <v>3781</v>
      </c>
      <c r="RK29" t="s">
        <v>3781</v>
      </c>
      <c r="RL29" t="s">
        <v>3781</v>
      </c>
      <c r="RM29" t="s">
        <v>3781</v>
      </c>
      <c r="RN29" t="s">
        <v>3781</v>
      </c>
      <c r="RO29" t="s">
        <v>3781</v>
      </c>
      <c r="RP29" t="s">
        <v>3781</v>
      </c>
      <c r="RQ29" t="s">
        <v>3781</v>
      </c>
      <c r="RR29" t="s">
        <v>3781</v>
      </c>
      <c r="RS29" t="s">
        <v>3781</v>
      </c>
      <c r="RT29" t="s">
        <v>3781</v>
      </c>
      <c r="RU29" t="s">
        <v>3781</v>
      </c>
      <c r="RV29" t="s">
        <v>3781</v>
      </c>
      <c r="RW29" t="s">
        <v>3781</v>
      </c>
      <c r="RX29" t="s">
        <v>3781</v>
      </c>
      <c r="RY29" t="s">
        <v>3781</v>
      </c>
      <c r="RZ29" t="s">
        <v>3781</v>
      </c>
      <c r="SA29" t="s">
        <v>3781</v>
      </c>
      <c r="SB29" t="s">
        <v>3781</v>
      </c>
      <c r="SC29" t="s">
        <v>3781</v>
      </c>
      <c r="SD29" t="s">
        <v>3781</v>
      </c>
      <c r="SE29" t="s">
        <v>3781</v>
      </c>
      <c r="SF29" t="s">
        <v>3781</v>
      </c>
      <c r="SG29" t="s">
        <v>3781</v>
      </c>
      <c r="SH29" t="s">
        <v>3781</v>
      </c>
      <c r="SI29" t="s">
        <v>3781</v>
      </c>
      <c r="SJ29" t="s">
        <v>3781</v>
      </c>
      <c r="SK29" t="s">
        <v>3781</v>
      </c>
      <c r="SL29" t="s">
        <v>3781</v>
      </c>
      <c r="SM29" t="s">
        <v>3781</v>
      </c>
      <c r="SN29" t="s">
        <v>3781</v>
      </c>
      <c r="SO29" t="s">
        <v>3781</v>
      </c>
      <c r="SP29" t="s">
        <v>3781</v>
      </c>
      <c r="SQ29" t="s">
        <v>3781</v>
      </c>
      <c r="SR29" t="s">
        <v>3781</v>
      </c>
      <c r="SS29" t="s">
        <v>3781</v>
      </c>
      <c r="ST29" t="s">
        <v>3781</v>
      </c>
      <c r="SU29" t="s">
        <v>3781</v>
      </c>
      <c r="SV29" t="s">
        <v>3781</v>
      </c>
      <c r="SW29" t="s">
        <v>3781</v>
      </c>
      <c r="SX29" t="s">
        <v>3781</v>
      </c>
      <c r="SY29" t="s">
        <v>3781</v>
      </c>
      <c r="SZ29" t="s">
        <v>3781</v>
      </c>
      <c r="TA29" t="s">
        <v>3781</v>
      </c>
      <c r="TB29" t="s">
        <v>3781</v>
      </c>
      <c r="TC29" t="s">
        <v>3781</v>
      </c>
      <c r="TD29" t="s">
        <v>3781</v>
      </c>
      <c r="TE29" t="s">
        <v>3781</v>
      </c>
      <c r="TF29" t="s">
        <v>3781</v>
      </c>
      <c r="TG29" t="s">
        <v>3781</v>
      </c>
      <c r="TH29" t="s">
        <v>3781</v>
      </c>
      <c r="TI29" t="s">
        <v>3781</v>
      </c>
      <c r="TJ29" t="s">
        <v>3781</v>
      </c>
      <c r="TK29" t="s">
        <v>3781</v>
      </c>
      <c r="TL29" t="s">
        <v>3781</v>
      </c>
    </row>
    <row r="30" spans="1:532" x14ac:dyDescent="0.3">
      <c r="A30" t="s">
        <v>3781</v>
      </c>
      <c r="B30" t="s">
        <v>3781</v>
      </c>
      <c r="C30" t="s">
        <v>3781</v>
      </c>
      <c r="D30" t="s">
        <v>3781</v>
      </c>
      <c r="E30" t="s">
        <v>3781</v>
      </c>
      <c r="F30" t="s">
        <v>3781</v>
      </c>
      <c r="G30" t="s">
        <v>3781</v>
      </c>
      <c r="H30" t="s">
        <v>3781</v>
      </c>
      <c r="I30" t="s">
        <v>3781</v>
      </c>
      <c r="J30" t="s">
        <v>3781</v>
      </c>
      <c r="K30" t="s">
        <v>3781</v>
      </c>
      <c r="L30" t="s">
        <v>3781</v>
      </c>
      <c r="M30" t="s">
        <v>3781</v>
      </c>
      <c r="N30" t="s">
        <v>3781</v>
      </c>
      <c r="O30" t="s">
        <v>3781</v>
      </c>
      <c r="P30" t="s">
        <v>3781</v>
      </c>
      <c r="Q30" t="s">
        <v>3781</v>
      </c>
      <c r="R30" t="s">
        <v>3781</v>
      </c>
      <c r="S30" t="s">
        <v>3781</v>
      </c>
      <c r="T30" t="s">
        <v>3781</v>
      </c>
      <c r="U30" t="s">
        <v>3781</v>
      </c>
      <c r="V30" t="s">
        <v>3781</v>
      </c>
      <c r="W30" t="s">
        <v>3781</v>
      </c>
      <c r="X30" t="s">
        <v>3781</v>
      </c>
      <c r="Y30" t="s">
        <v>3781</v>
      </c>
      <c r="Z30" t="s">
        <v>3781</v>
      </c>
      <c r="AA30" t="s">
        <v>3781</v>
      </c>
      <c r="AB30" t="s">
        <v>3781</v>
      </c>
      <c r="AC30" t="s">
        <v>3781</v>
      </c>
      <c r="AD30" t="s">
        <v>3781</v>
      </c>
      <c r="AE30" t="s">
        <v>3781</v>
      </c>
      <c r="AF30" t="s">
        <v>3781</v>
      </c>
      <c r="AG30" t="s">
        <v>3781</v>
      </c>
      <c r="AH30" t="s">
        <v>3781</v>
      </c>
      <c r="AI30" t="s">
        <v>3781</v>
      </c>
      <c r="AJ30" t="s">
        <v>3781</v>
      </c>
      <c r="AK30" t="s">
        <v>3781</v>
      </c>
      <c r="AL30" t="s">
        <v>3781</v>
      </c>
      <c r="AM30" t="s">
        <v>3781</v>
      </c>
      <c r="AN30" t="s">
        <v>3781</v>
      </c>
      <c r="AO30" t="s">
        <v>3781</v>
      </c>
      <c r="AP30" t="s">
        <v>3781</v>
      </c>
      <c r="AQ30" t="s">
        <v>3781</v>
      </c>
      <c r="AR30" t="s">
        <v>3781</v>
      </c>
      <c r="AS30" t="s">
        <v>3781</v>
      </c>
      <c r="AT30" t="s">
        <v>3781</v>
      </c>
      <c r="AU30" t="s">
        <v>3781</v>
      </c>
      <c r="AV30" t="s">
        <v>3781</v>
      </c>
      <c r="AW30" t="s">
        <v>3781</v>
      </c>
      <c r="AX30" t="s">
        <v>3781</v>
      </c>
      <c r="AY30" t="s">
        <v>3781</v>
      </c>
      <c r="AZ30" t="s">
        <v>3781</v>
      </c>
      <c r="BA30" t="s">
        <v>3781</v>
      </c>
      <c r="BB30" t="s">
        <v>3781</v>
      </c>
      <c r="BC30" t="s">
        <v>3781</v>
      </c>
      <c r="BD30" t="s">
        <v>3781</v>
      </c>
      <c r="BE30" t="s">
        <v>3781</v>
      </c>
      <c r="BF30" t="s">
        <v>3781</v>
      </c>
      <c r="BG30" t="s">
        <v>3781</v>
      </c>
      <c r="BH30" t="s">
        <v>3781</v>
      </c>
      <c r="BI30" t="s">
        <v>3781</v>
      </c>
      <c r="BJ30" t="s">
        <v>3781</v>
      </c>
      <c r="BK30" t="s">
        <v>3781</v>
      </c>
      <c r="BL30" t="s">
        <v>3781</v>
      </c>
      <c r="BM30" t="s">
        <v>3781</v>
      </c>
      <c r="BN30" t="s">
        <v>3781</v>
      </c>
      <c r="BO30" t="s">
        <v>3781</v>
      </c>
      <c r="BP30" t="s">
        <v>3781</v>
      </c>
      <c r="BQ30" t="s">
        <v>3781</v>
      </c>
      <c r="BR30" t="s">
        <v>3781</v>
      </c>
      <c r="BS30" t="s">
        <v>3781</v>
      </c>
      <c r="BT30" t="s">
        <v>3781</v>
      </c>
      <c r="BU30" t="s">
        <v>3781</v>
      </c>
      <c r="BV30" t="s">
        <v>3781</v>
      </c>
      <c r="BW30" t="s">
        <v>3781</v>
      </c>
      <c r="BX30" t="s">
        <v>3781</v>
      </c>
      <c r="BY30" t="s">
        <v>3781</v>
      </c>
      <c r="BZ30" t="s">
        <v>3781</v>
      </c>
      <c r="CA30" t="s">
        <v>3781</v>
      </c>
      <c r="CB30" t="s">
        <v>3781</v>
      </c>
      <c r="CC30" t="s">
        <v>3781</v>
      </c>
      <c r="CD30" t="s">
        <v>3781</v>
      </c>
      <c r="CE30" t="s">
        <v>3781</v>
      </c>
      <c r="CF30" t="s">
        <v>3781</v>
      </c>
      <c r="CG30" t="s">
        <v>3781</v>
      </c>
      <c r="CH30" t="s">
        <v>3781</v>
      </c>
      <c r="CI30" t="s">
        <v>3781</v>
      </c>
      <c r="CJ30" t="s">
        <v>3781</v>
      </c>
      <c r="CK30" t="s">
        <v>3781</v>
      </c>
      <c r="CL30" t="s">
        <v>3781</v>
      </c>
      <c r="CM30" t="s">
        <v>3781</v>
      </c>
      <c r="CN30" t="s">
        <v>3781</v>
      </c>
      <c r="CO30" t="s">
        <v>3781</v>
      </c>
      <c r="CP30" t="s">
        <v>3781</v>
      </c>
      <c r="CQ30" t="s">
        <v>3781</v>
      </c>
      <c r="CR30" t="s">
        <v>3781</v>
      </c>
      <c r="CS30" t="s">
        <v>3781</v>
      </c>
      <c r="CT30" t="s">
        <v>3781</v>
      </c>
      <c r="CU30" t="s">
        <v>3781</v>
      </c>
      <c r="CV30" t="s">
        <v>3781</v>
      </c>
      <c r="CW30" t="s">
        <v>3781</v>
      </c>
      <c r="CX30" t="s">
        <v>3781</v>
      </c>
      <c r="CY30" t="s">
        <v>3781</v>
      </c>
      <c r="CZ30" t="s">
        <v>3781</v>
      </c>
      <c r="DA30" t="s">
        <v>3781</v>
      </c>
      <c r="DB30" t="s">
        <v>3781</v>
      </c>
      <c r="DC30" t="s">
        <v>3781</v>
      </c>
      <c r="DD30" t="s">
        <v>3781</v>
      </c>
      <c r="DE30" t="s">
        <v>3781</v>
      </c>
      <c r="DF30" t="s">
        <v>3781</v>
      </c>
      <c r="DG30" t="s">
        <v>3781</v>
      </c>
      <c r="DH30" t="s">
        <v>3781</v>
      </c>
      <c r="DI30" t="s">
        <v>3781</v>
      </c>
      <c r="DJ30" t="s">
        <v>3781</v>
      </c>
      <c r="DK30" t="s">
        <v>3781</v>
      </c>
      <c r="DL30" t="s">
        <v>3781</v>
      </c>
      <c r="DM30" t="s">
        <v>3781</v>
      </c>
      <c r="DN30" t="s">
        <v>3781</v>
      </c>
      <c r="DO30" t="s">
        <v>3781</v>
      </c>
      <c r="DP30" t="s">
        <v>3781</v>
      </c>
      <c r="DQ30" t="s">
        <v>3781</v>
      </c>
      <c r="DR30" t="s">
        <v>3781</v>
      </c>
      <c r="DS30" t="s">
        <v>3781</v>
      </c>
      <c r="DT30" t="s">
        <v>3781</v>
      </c>
      <c r="DU30" t="s">
        <v>3781</v>
      </c>
      <c r="DV30" t="s">
        <v>3781</v>
      </c>
      <c r="DW30" t="s">
        <v>3781</v>
      </c>
      <c r="DX30" t="s">
        <v>3781</v>
      </c>
      <c r="DY30" t="s">
        <v>3781</v>
      </c>
      <c r="DZ30" t="s">
        <v>3781</v>
      </c>
      <c r="EA30" t="s">
        <v>3781</v>
      </c>
      <c r="EB30" t="s">
        <v>3781</v>
      </c>
      <c r="EC30" t="s">
        <v>3781</v>
      </c>
      <c r="ED30" t="s">
        <v>3781</v>
      </c>
      <c r="EE30" t="s">
        <v>3781</v>
      </c>
      <c r="EF30" t="s">
        <v>3781</v>
      </c>
      <c r="EG30" t="s">
        <v>3781</v>
      </c>
      <c r="EH30" t="s">
        <v>3781</v>
      </c>
      <c r="EI30" t="s">
        <v>3781</v>
      </c>
      <c r="EJ30" t="s">
        <v>3781</v>
      </c>
      <c r="EK30" t="s">
        <v>3781</v>
      </c>
      <c r="EL30" t="s">
        <v>3781</v>
      </c>
      <c r="EM30" t="s">
        <v>3781</v>
      </c>
      <c r="EN30" t="s">
        <v>3781</v>
      </c>
      <c r="EO30" t="s">
        <v>3781</v>
      </c>
      <c r="EP30" t="s">
        <v>3781</v>
      </c>
      <c r="EQ30" t="s">
        <v>3781</v>
      </c>
      <c r="ER30" t="s">
        <v>3781</v>
      </c>
      <c r="ES30" t="s">
        <v>3781</v>
      </c>
      <c r="ET30" t="s">
        <v>3781</v>
      </c>
      <c r="EU30" t="s">
        <v>3781</v>
      </c>
      <c r="EV30" t="s">
        <v>3781</v>
      </c>
      <c r="EW30" t="s">
        <v>3781</v>
      </c>
      <c r="EX30" t="s">
        <v>3781</v>
      </c>
      <c r="EY30" t="s">
        <v>3781</v>
      </c>
      <c r="EZ30" t="s">
        <v>3781</v>
      </c>
      <c r="FA30" t="s">
        <v>3781</v>
      </c>
      <c r="FB30" t="s">
        <v>3781</v>
      </c>
      <c r="FC30" t="s">
        <v>3781</v>
      </c>
      <c r="FD30" t="s">
        <v>3781</v>
      </c>
      <c r="FE30" t="s">
        <v>3781</v>
      </c>
      <c r="FF30" t="s">
        <v>3781</v>
      </c>
      <c r="FG30" t="s">
        <v>3781</v>
      </c>
      <c r="FH30" t="s">
        <v>3781</v>
      </c>
      <c r="FI30" t="s">
        <v>3781</v>
      </c>
      <c r="FJ30" t="s">
        <v>3781</v>
      </c>
      <c r="FK30" t="s">
        <v>3781</v>
      </c>
      <c r="FL30" t="s">
        <v>3781</v>
      </c>
      <c r="FM30" t="s">
        <v>3781</v>
      </c>
      <c r="FN30" t="s">
        <v>3781</v>
      </c>
      <c r="FO30" t="s">
        <v>3781</v>
      </c>
      <c r="FP30" t="s">
        <v>3781</v>
      </c>
      <c r="FQ30" t="s">
        <v>3781</v>
      </c>
      <c r="FR30" t="s">
        <v>3781</v>
      </c>
      <c r="FS30" t="s">
        <v>3781</v>
      </c>
      <c r="FT30" t="s">
        <v>3781</v>
      </c>
      <c r="FU30" t="s">
        <v>3781</v>
      </c>
      <c r="FV30" t="s">
        <v>3781</v>
      </c>
      <c r="FW30" t="s">
        <v>3781</v>
      </c>
      <c r="FX30" t="s">
        <v>3781</v>
      </c>
      <c r="FY30" t="s">
        <v>3781</v>
      </c>
      <c r="FZ30" t="s">
        <v>3781</v>
      </c>
      <c r="GA30" t="s">
        <v>3781</v>
      </c>
      <c r="GB30" t="s">
        <v>3781</v>
      </c>
      <c r="GC30" t="s">
        <v>3781</v>
      </c>
      <c r="GD30" t="s">
        <v>3781</v>
      </c>
      <c r="GE30" t="s">
        <v>3781</v>
      </c>
      <c r="GF30" t="s">
        <v>3781</v>
      </c>
      <c r="GG30" t="s">
        <v>3781</v>
      </c>
      <c r="GH30" t="s">
        <v>3781</v>
      </c>
      <c r="GI30" t="s">
        <v>3781</v>
      </c>
      <c r="GJ30" t="s">
        <v>3781</v>
      </c>
      <c r="GK30" t="s">
        <v>3781</v>
      </c>
      <c r="GL30" t="s">
        <v>3781</v>
      </c>
      <c r="GM30" t="s">
        <v>3781</v>
      </c>
      <c r="GN30" t="s">
        <v>3781</v>
      </c>
      <c r="GO30" t="s">
        <v>3781</v>
      </c>
      <c r="GP30" t="s">
        <v>3781</v>
      </c>
      <c r="GQ30" t="s">
        <v>3781</v>
      </c>
      <c r="GR30" t="s">
        <v>3781</v>
      </c>
      <c r="GS30" t="s">
        <v>3781</v>
      </c>
      <c r="GT30" t="s">
        <v>3781</v>
      </c>
      <c r="GU30" t="s">
        <v>3781</v>
      </c>
      <c r="GV30" t="s">
        <v>3781</v>
      </c>
      <c r="GW30" t="s">
        <v>3781</v>
      </c>
      <c r="GX30" t="s">
        <v>3781</v>
      </c>
      <c r="GY30" t="s">
        <v>3781</v>
      </c>
      <c r="GZ30" t="s">
        <v>3781</v>
      </c>
      <c r="HA30" t="s">
        <v>3781</v>
      </c>
      <c r="HB30" t="s">
        <v>3781</v>
      </c>
      <c r="HC30" t="s">
        <v>3781</v>
      </c>
      <c r="HD30" t="s">
        <v>3781</v>
      </c>
      <c r="HE30" t="s">
        <v>3781</v>
      </c>
      <c r="HF30" t="s">
        <v>3781</v>
      </c>
      <c r="HG30" t="s">
        <v>3781</v>
      </c>
      <c r="HH30" t="s">
        <v>3781</v>
      </c>
      <c r="HI30" t="s">
        <v>3781</v>
      </c>
      <c r="HJ30" t="s">
        <v>3781</v>
      </c>
      <c r="HK30" t="s">
        <v>3781</v>
      </c>
      <c r="HL30" t="s">
        <v>3781</v>
      </c>
      <c r="HM30" t="s">
        <v>3781</v>
      </c>
      <c r="HN30" t="s">
        <v>3781</v>
      </c>
      <c r="HO30" t="s">
        <v>3781</v>
      </c>
      <c r="HP30" t="s">
        <v>3781</v>
      </c>
      <c r="HQ30" t="s">
        <v>3781</v>
      </c>
      <c r="HR30" t="s">
        <v>3781</v>
      </c>
      <c r="HS30" t="s">
        <v>3781</v>
      </c>
      <c r="HT30" t="s">
        <v>3781</v>
      </c>
      <c r="HU30" t="s">
        <v>3781</v>
      </c>
      <c r="HV30" t="s">
        <v>3781</v>
      </c>
      <c r="HW30" t="s">
        <v>3781</v>
      </c>
      <c r="HX30" t="s">
        <v>3781</v>
      </c>
      <c r="HY30" t="s">
        <v>3781</v>
      </c>
      <c r="HZ30" t="s">
        <v>3781</v>
      </c>
      <c r="IA30" t="s">
        <v>3781</v>
      </c>
      <c r="IB30" t="s">
        <v>3781</v>
      </c>
      <c r="IC30" t="s">
        <v>3781</v>
      </c>
      <c r="ID30" t="s">
        <v>3781</v>
      </c>
      <c r="IE30" t="s">
        <v>3781</v>
      </c>
      <c r="IF30" t="s">
        <v>3781</v>
      </c>
      <c r="IG30" t="s">
        <v>3781</v>
      </c>
      <c r="IH30" t="s">
        <v>3781</v>
      </c>
      <c r="II30" t="s">
        <v>3781</v>
      </c>
      <c r="IJ30" t="s">
        <v>3781</v>
      </c>
      <c r="IK30" t="s">
        <v>3781</v>
      </c>
      <c r="IL30" t="s">
        <v>3781</v>
      </c>
      <c r="IM30" t="s">
        <v>3781</v>
      </c>
      <c r="IN30" t="s">
        <v>3781</v>
      </c>
      <c r="IO30" t="s">
        <v>3781</v>
      </c>
      <c r="IP30" t="s">
        <v>3781</v>
      </c>
      <c r="IQ30" t="s">
        <v>3781</v>
      </c>
      <c r="IR30" s="3"/>
      <c r="IS30" t="s">
        <v>3781</v>
      </c>
      <c r="IT30" t="s">
        <v>3781</v>
      </c>
      <c r="IU30" t="s">
        <v>3781</v>
      </c>
      <c r="IV30" t="s">
        <v>3781</v>
      </c>
      <c r="IW30" t="s">
        <v>3781</v>
      </c>
      <c r="IX30" t="s">
        <v>3781</v>
      </c>
      <c r="IY30" t="s">
        <v>3781</v>
      </c>
      <c r="IZ30" t="s">
        <v>3781</v>
      </c>
      <c r="JA30" t="s">
        <v>3781</v>
      </c>
      <c r="JB30" t="s">
        <v>3781</v>
      </c>
      <c r="JC30" t="s">
        <v>3781</v>
      </c>
      <c r="JD30" t="s">
        <v>3781</v>
      </c>
      <c r="JE30" t="s">
        <v>3781</v>
      </c>
      <c r="JF30" t="s">
        <v>3781</v>
      </c>
      <c r="JG30" t="s">
        <v>3781</v>
      </c>
      <c r="JH30" t="s">
        <v>3781</v>
      </c>
      <c r="JI30" t="s">
        <v>3781</v>
      </c>
      <c r="JJ30" t="s">
        <v>3781</v>
      </c>
      <c r="JK30" t="s">
        <v>3781</v>
      </c>
      <c r="JL30" t="s">
        <v>3781</v>
      </c>
      <c r="JM30" t="s">
        <v>3781</v>
      </c>
      <c r="JN30" t="s">
        <v>3781</v>
      </c>
      <c r="JO30" t="s">
        <v>3781</v>
      </c>
      <c r="JP30" t="s">
        <v>3781</v>
      </c>
      <c r="JQ30" t="s">
        <v>3781</v>
      </c>
      <c r="JR30" t="s">
        <v>3781</v>
      </c>
      <c r="JS30" t="s">
        <v>3781</v>
      </c>
      <c r="JT30" t="s">
        <v>3781</v>
      </c>
      <c r="JU30" t="s">
        <v>3781</v>
      </c>
      <c r="JV30" t="s">
        <v>3781</v>
      </c>
      <c r="JW30" t="s">
        <v>3781</v>
      </c>
      <c r="JX30" t="s">
        <v>3781</v>
      </c>
      <c r="JY30" t="s">
        <v>3781</v>
      </c>
      <c r="JZ30" t="s">
        <v>3781</v>
      </c>
      <c r="KA30" t="s">
        <v>3781</v>
      </c>
      <c r="KB30" t="s">
        <v>3781</v>
      </c>
      <c r="KC30" t="s">
        <v>3781</v>
      </c>
      <c r="KD30" t="s">
        <v>3781</v>
      </c>
      <c r="KE30" t="s">
        <v>3781</v>
      </c>
      <c r="KF30" t="s">
        <v>3781</v>
      </c>
      <c r="KG30" t="s">
        <v>3781</v>
      </c>
      <c r="KH30" t="s">
        <v>3781</v>
      </c>
      <c r="KI30" t="s">
        <v>3781</v>
      </c>
      <c r="KJ30" t="s">
        <v>3781</v>
      </c>
      <c r="KK30" t="s">
        <v>3781</v>
      </c>
      <c r="KL30" t="s">
        <v>3781</v>
      </c>
      <c r="KM30" t="s">
        <v>3781</v>
      </c>
      <c r="KN30" t="s">
        <v>3781</v>
      </c>
      <c r="KO30" t="s">
        <v>3781</v>
      </c>
      <c r="KP30" t="s">
        <v>3781</v>
      </c>
      <c r="KQ30" t="s">
        <v>3781</v>
      </c>
      <c r="KR30" t="s">
        <v>3781</v>
      </c>
      <c r="KS30" t="s">
        <v>3781</v>
      </c>
      <c r="KT30" t="s">
        <v>3781</v>
      </c>
      <c r="KU30" t="s">
        <v>3781</v>
      </c>
      <c r="KV30" t="s">
        <v>3781</v>
      </c>
      <c r="KW30" t="s">
        <v>3781</v>
      </c>
      <c r="KX30" t="s">
        <v>3781</v>
      </c>
      <c r="KY30" t="s">
        <v>3781</v>
      </c>
      <c r="KZ30" t="s">
        <v>3781</v>
      </c>
      <c r="LA30" t="s">
        <v>3781</v>
      </c>
      <c r="LB30" t="s">
        <v>3781</v>
      </c>
      <c r="LC30" t="s">
        <v>3781</v>
      </c>
      <c r="LD30" t="s">
        <v>3781</v>
      </c>
      <c r="LE30" t="s">
        <v>3781</v>
      </c>
      <c r="LF30" t="s">
        <v>3781</v>
      </c>
      <c r="LG30" t="s">
        <v>3781</v>
      </c>
      <c r="LH30" t="s">
        <v>3781</v>
      </c>
      <c r="LI30" t="s">
        <v>3781</v>
      </c>
      <c r="LJ30" t="s">
        <v>3781</v>
      </c>
      <c r="LK30" t="s">
        <v>3781</v>
      </c>
      <c r="LL30" t="s">
        <v>3781</v>
      </c>
      <c r="LM30" t="s">
        <v>3781</v>
      </c>
      <c r="LN30" t="s">
        <v>3781</v>
      </c>
      <c r="LO30" t="s">
        <v>3781</v>
      </c>
      <c r="LP30" t="s">
        <v>3781</v>
      </c>
      <c r="LQ30" t="s">
        <v>3781</v>
      </c>
      <c r="LR30" t="s">
        <v>3781</v>
      </c>
      <c r="LS30" t="s">
        <v>3781</v>
      </c>
      <c r="LT30" t="s">
        <v>3781</v>
      </c>
      <c r="LU30" t="s">
        <v>3781</v>
      </c>
      <c r="LV30" t="s">
        <v>3781</v>
      </c>
      <c r="LW30" t="s">
        <v>3781</v>
      </c>
      <c r="LX30" t="s">
        <v>3781</v>
      </c>
      <c r="LY30" t="s">
        <v>3781</v>
      </c>
      <c r="LZ30" t="s">
        <v>3781</v>
      </c>
      <c r="MA30" t="s">
        <v>3781</v>
      </c>
      <c r="MB30" t="s">
        <v>3781</v>
      </c>
      <c r="MC30" t="s">
        <v>3781</v>
      </c>
      <c r="MD30" t="s">
        <v>3781</v>
      </c>
      <c r="ME30" t="s">
        <v>3781</v>
      </c>
      <c r="MF30" t="s">
        <v>3781</v>
      </c>
      <c r="MG30" t="s">
        <v>3781</v>
      </c>
      <c r="MH30" t="s">
        <v>3781</v>
      </c>
      <c r="MI30" t="s">
        <v>3781</v>
      </c>
      <c r="MJ30" t="s">
        <v>3781</v>
      </c>
      <c r="MK30" t="s">
        <v>3781</v>
      </c>
      <c r="ML30" t="s">
        <v>3781</v>
      </c>
      <c r="MM30" t="s">
        <v>3781</v>
      </c>
      <c r="MN30" t="s">
        <v>3781</v>
      </c>
      <c r="MO30" t="s">
        <v>3781</v>
      </c>
      <c r="MP30" t="s">
        <v>3781</v>
      </c>
      <c r="MQ30" t="s">
        <v>3781</v>
      </c>
      <c r="MR30" t="s">
        <v>3781</v>
      </c>
      <c r="MS30" t="s">
        <v>3781</v>
      </c>
      <c r="MT30" t="s">
        <v>3781</v>
      </c>
      <c r="MU30" t="s">
        <v>3781</v>
      </c>
      <c r="MV30" t="s">
        <v>3781</v>
      </c>
      <c r="MW30" t="s">
        <v>3781</v>
      </c>
      <c r="MX30" t="s">
        <v>3781</v>
      </c>
      <c r="MY30" t="s">
        <v>3781</v>
      </c>
      <c r="MZ30" t="s">
        <v>3781</v>
      </c>
      <c r="NA30" t="s">
        <v>3781</v>
      </c>
      <c r="NB30" t="s">
        <v>3781</v>
      </c>
      <c r="NC30" t="s">
        <v>3781</v>
      </c>
      <c r="ND30" t="s">
        <v>3781</v>
      </c>
      <c r="NE30" t="s">
        <v>3781</v>
      </c>
      <c r="NF30" t="s">
        <v>3781</v>
      </c>
      <c r="NG30" t="s">
        <v>3781</v>
      </c>
      <c r="NH30" t="s">
        <v>3781</v>
      </c>
      <c r="NI30" s="3"/>
      <c r="NJ30" t="s">
        <v>3781</v>
      </c>
      <c r="NK30" t="s">
        <v>3781</v>
      </c>
      <c r="NL30" t="s">
        <v>3781</v>
      </c>
      <c r="NM30" t="s">
        <v>3781</v>
      </c>
      <c r="NN30" t="s">
        <v>3781</v>
      </c>
      <c r="NO30" t="s">
        <v>3781</v>
      </c>
      <c r="NP30" t="s">
        <v>3781</v>
      </c>
      <c r="NQ30" t="s">
        <v>3781</v>
      </c>
      <c r="NR30" t="s">
        <v>3781</v>
      </c>
      <c r="NS30" t="s">
        <v>3781</v>
      </c>
      <c r="NT30" t="s">
        <v>3781</v>
      </c>
      <c r="NU30" t="s">
        <v>3781</v>
      </c>
      <c r="NV30" t="s">
        <v>3781</v>
      </c>
      <c r="NW30" t="s">
        <v>3781</v>
      </c>
      <c r="NX30" t="s">
        <v>3781</v>
      </c>
      <c r="NY30" t="s">
        <v>3781</v>
      </c>
      <c r="NZ30" t="s">
        <v>3781</v>
      </c>
      <c r="OA30" t="s">
        <v>3781</v>
      </c>
      <c r="OB30" t="s">
        <v>3781</v>
      </c>
      <c r="OC30" t="s">
        <v>3781</v>
      </c>
      <c r="OD30" t="s">
        <v>3781</v>
      </c>
      <c r="OE30" t="s">
        <v>3781</v>
      </c>
      <c r="OF30" t="s">
        <v>3781</v>
      </c>
      <c r="OG30" t="s">
        <v>3781</v>
      </c>
      <c r="OH30" t="s">
        <v>3781</v>
      </c>
      <c r="OI30" t="s">
        <v>3781</v>
      </c>
      <c r="OJ30" t="s">
        <v>3781</v>
      </c>
      <c r="OK30" t="s">
        <v>3781</v>
      </c>
      <c r="OL30" t="s">
        <v>3781</v>
      </c>
      <c r="OM30" t="s">
        <v>3781</v>
      </c>
      <c r="ON30" t="s">
        <v>3781</v>
      </c>
      <c r="OO30" t="s">
        <v>3781</v>
      </c>
      <c r="OP30" t="s">
        <v>3781</v>
      </c>
      <c r="OQ30" t="s">
        <v>3781</v>
      </c>
      <c r="OR30" t="s">
        <v>3781</v>
      </c>
      <c r="OS30" t="s">
        <v>3781</v>
      </c>
      <c r="OT30" t="s">
        <v>3781</v>
      </c>
      <c r="OU30" t="s">
        <v>3781</v>
      </c>
      <c r="OV30" t="s">
        <v>3781</v>
      </c>
      <c r="OW30" t="s">
        <v>3781</v>
      </c>
      <c r="OX30" t="s">
        <v>3781</v>
      </c>
      <c r="OY30" t="s">
        <v>3781</v>
      </c>
      <c r="OZ30" t="s">
        <v>3781</v>
      </c>
      <c r="PA30" t="s">
        <v>3781</v>
      </c>
      <c r="PB30" t="s">
        <v>3781</v>
      </c>
      <c r="PC30" t="s">
        <v>3781</v>
      </c>
      <c r="PD30" t="s">
        <v>3781</v>
      </c>
      <c r="PE30" t="s">
        <v>3781</v>
      </c>
      <c r="PF30" t="s">
        <v>3781</v>
      </c>
      <c r="PG30" t="s">
        <v>3781</v>
      </c>
      <c r="PH30" t="s">
        <v>3781</v>
      </c>
      <c r="PI30" t="s">
        <v>3781</v>
      </c>
      <c r="PJ30" t="s">
        <v>3781</v>
      </c>
      <c r="PK30" t="s">
        <v>3781</v>
      </c>
      <c r="PL30" t="s">
        <v>3781</v>
      </c>
      <c r="PM30" t="s">
        <v>3781</v>
      </c>
      <c r="PN30" t="s">
        <v>3781</v>
      </c>
      <c r="PO30" t="s">
        <v>3781</v>
      </c>
      <c r="PP30" t="s">
        <v>3781</v>
      </c>
      <c r="PQ30" t="s">
        <v>3781</v>
      </c>
      <c r="PR30" t="s">
        <v>3781</v>
      </c>
      <c r="PS30" t="s">
        <v>3781</v>
      </c>
      <c r="PT30" t="s">
        <v>3781</v>
      </c>
      <c r="PU30" t="s">
        <v>3781</v>
      </c>
      <c r="PV30" t="s">
        <v>3781</v>
      </c>
      <c r="PW30" t="s">
        <v>3781</v>
      </c>
      <c r="PX30" t="s">
        <v>3781</v>
      </c>
      <c r="PY30" t="s">
        <v>3781</v>
      </c>
      <c r="PZ30" t="s">
        <v>3781</v>
      </c>
      <c r="QA30" t="s">
        <v>3781</v>
      </c>
      <c r="QB30" t="s">
        <v>3781</v>
      </c>
      <c r="QC30" t="s">
        <v>3781</v>
      </c>
      <c r="QD30" t="s">
        <v>3781</v>
      </c>
      <c r="QE30" t="s">
        <v>3781</v>
      </c>
      <c r="QF30" t="s">
        <v>3781</v>
      </c>
      <c r="QG30" t="s">
        <v>3781</v>
      </c>
      <c r="QH30" t="s">
        <v>3781</v>
      </c>
      <c r="QI30" t="s">
        <v>3781</v>
      </c>
      <c r="QJ30" t="s">
        <v>3781</v>
      </c>
      <c r="QK30" t="s">
        <v>3781</v>
      </c>
      <c r="QL30" t="s">
        <v>3781</v>
      </c>
      <c r="QM30" t="s">
        <v>3781</v>
      </c>
      <c r="QN30" t="s">
        <v>3781</v>
      </c>
      <c r="QO30" t="s">
        <v>3781</v>
      </c>
      <c r="QP30" t="s">
        <v>3781</v>
      </c>
      <c r="QQ30" t="s">
        <v>3781</v>
      </c>
      <c r="QR30" t="s">
        <v>3781</v>
      </c>
      <c r="QS30" t="s">
        <v>3781</v>
      </c>
      <c r="QT30" t="s">
        <v>1048</v>
      </c>
      <c r="QU30" t="s">
        <v>3781</v>
      </c>
      <c r="QV30" t="s">
        <v>3781</v>
      </c>
      <c r="QW30" t="s">
        <v>3781</v>
      </c>
      <c r="QX30" t="s">
        <v>3781</v>
      </c>
      <c r="QY30" t="s">
        <v>3781</v>
      </c>
      <c r="QZ30" t="s">
        <v>3781</v>
      </c>
      <c r="RA30" t="s">
        <v>1862</v>
      </c>
      <c r="RB30" t="s">
        <v>3781</v>
      </c>
      <c r="RC30" t="s">
        <v>3781</v>
      </c>
      <c r="RD30" t="s">
        <v>3781</v>
      </c>
      <c r="RE30" t="s">
        <v>3781</v>
      </c>
      <c r="RF30" t="s">
        <v>3781</v>
      </c>
      <c r="RG30" t="s">
        <v>3781</v>
      </c>
      <c r="RH30" t="s">
        <v>3781</v>
      </c>
      <c r="RI30" t="s">
        <v>3781</v>
      </c>
      <c r="RJ30" t="s">
        <v>3781</v>
      </c>
      <c r="RK30" t="s">
        <v>3781</v>
      </c>
      <c r="RL30" t="s">
        <v>3781</v>
      </c>
      <c r="RM30" t="s">
        <v>3781</v>
      </c>
      <c r="RN30" t="s">
        <v>3781</v>
      </c>
      <c r="RO30" t="s">
        <v>3781</v>
      </c>
      <c r="RP30" t="s">
        <v>3781</v>
      </c>
      <c r="RQ30" t="s">
        <v>3781</v>
      </c>
      <c r="RR30" t="s">
        <v>3781</v>
      </c>
      <c r="RS30" t="s">
        <v>3781</v>
      </c>
      <c r="RT30" t="s">
        <v>3781</v>
      </c>
      <c r="RU30" t="s">
        <v>3781</v>
      </c>
      <c r="RV30" t="s">
        <v>3781</v>
      </c>
      <c r="RW30" t="s">
        <v>3781</v>
      </c>
      <c r="RX30" t="s">
        <v>3781</v>
      </c>
      <c r="RY30" t="s">
        <v>3781</v>
      </c>
      <c r="RZ30" t="s">
        <v>3781</v>
      </c>
      <c r="SA30" t="s">
        <v>3781</v>
      </c>
      <c r="SB30" t="s">
        <v>3781</v>
      </c>
      <c r="SC30" t="s">
        <v>3781</v>
      </c>
      <c r="SD30" t="s">
        <v>3781</v>
      </c>
      <c r="SE30" t="s">
        <v>3781</v>
      </c>
      <c r="SF30" t="s">
        <v>3781</v>
      </c>
      <c r="SG30" t="s">
        <v>3781</v>
      </c>
      <c r="SH30" t="s">
        <v>3781</v>
      </c>
      <c r="SI30" t="s">
        <v>3781</v>
      </c>
      <c r="SJ30" t="s">
        <v>3781</v>
      </c>
      <c r="SK30" t="s">
        <v>3781</v>
      </c>
      <c r="SL30" t="s">
        <v>3781</v>
      </c>
      <c r="SM30" t="s">
        <v>3781</v>
      </c>
      <c r="SN30" t="s">
        <v>3781</v>
      </c>
      <c r="SO30" t="s">
        <v>3781</v>
      </c>
      <c r="SP30" t="s">
        <v>3781</v>
      </c>
      <c r="SQ30" t="s">
        <v>3781</v>
      </c>
      <c r="SR30" t="s">
        <v>3781</v>
      </c>
      <c r="SS30" t="s">
        <v>3781</v>
      </c>
      <c r="ST30" t="s">
        <v>3781</v>
      </c>
      <c r="SU30" t="s">
        <v>3781</v>
      </c>
      <c r="SV30" t="s">
        <v>3781</v>
      </c>
      <c r="SW30" t="s">
        <v>3781</v>
      </c>
      <c r="SX30" t="s">
        <v>3781</v>
      </c>
      <c r="SY30" t="s">
        <v>3781</v>
      </c>
      <c r="SZ30" t="s">
        <v>3781</v>
      </c>
      <c r="TA30" t="s">
        <v>3781</v>
      </c>
      <c r="TB30" t="s">
        <v>3781</v>
      </c>
      <c r="TC30" t="s">
        <v>3781</v>
      </c>
      <c r="TD30" t="s">
        <v>3781</v>
      </c>
      <c r="TE30" t="s">
        <v>3781</v>
      </c>
      <c r="TF30" t="s">
        <v>3781</v>
      </c>
      <c r="TG30" t="s">
        <v>3781</v>
      </c>
      <c r="TH30" t="s">
        <v>3781</v>
      </c>
      <c r="TI30" t="s">
        <v>3781</v>
      </c>
      <c r="TJ30" t="s">
        <v>3781</v>
      </c>
      <c r="TK30" t="s">
        <v>3781</v>
      </c>
      <c r="TL30" t="s">
        <v>3781</v>
      </c>
    </row>
    <row r="31" spans="1:532" x14ac:dyDescent="0.3">
      <c r="A31" t="s">
        <v>3781</v>
      </c>
      <c r="B31" t="s">
        <v>3781</v>
      </c>
      <c r="C31" t="s">
        <v>3781</v>
      </c>
      <c r="D31" t="s">
        <v>3781</v>
      </c>
      <c r="E31" t="s">
        <v>3781</v>
      </c>
      <c r="F31" t="s">
        <v>3781</v>
      </c>
      <c r="G31" t="s">
        <v>3781</v>
      </c>
      <c r="H31" t="s">
        <v>3781</v>
      </c>
      <c r="I31" t="s">
        <v>3781</v>
      </c>
      <c r="J31" t="s">
        <v>3781</v>
      </c>
      <c r="K31" t="s">
        <v>3781</v>
      </c>
      <c r="L31" t="s">
        <v>3781</v>
      </c>
      <c r="M31" t="s">
        <v>3781</v>
      </c>
      <c r="N31" t="s">
        <v>3781</v>
      </c>
      <c r="O31" t="s">
        <v>3781</v>
      </c>
      <c r="P31" t="s">
        <v>3781</v>
      </c>
      <c r="Q31" t="s">
        <v>3781</v>
      </c>
      <c r="R31" t="s">
        <v>3781</v>
      </c>
      <c r="S31" t="s">
        <v>3781</v>
      </c>
      <c r="T31" t="s">
        <v>3781</v>
      </c>
      <c r="U31" t="s">
        <v>3781</v>
      </c>
      <c r="V31" t="s">
        <v>3781</v>
      </c>
      <c r="W31" t="s">
        <v>3781</v>
      </c>
      <c r="X31" t="s">
        <v>3781</v>
      </c>
      <c r="Y31" t="s">
        <v>3781</v>
      </c>
      <c r="Z31" t="s">
        <v>3781</v>
      </c>
      <c r="AA31" t="s">
        <v>3781</v>
      </c>
      <c r="AB31" t="s">
        <v>3781</v>
      </c>
      <c r="AC31" t="s">
        <v>3781</v>
      </c>
      <c r="AD31" t="s">
        <v>3781</v>
      </c>
      <c r="AE31" t="s">
        <v>3781</v>
      </c>
      <c r="AF31" t="s">
        <v>3781</v>
      </c>
      <c r="AG31" t="s">
        <v>3781</v>
      </c>
      <c r="AH31" t="s">
        <v>3781</v>
      </c>
      <c r="AI31" t="s">
        <v>3781</v>
      </c>
      <c r="AJ31" t="s">
        <v>3781</v>
      </c>
      <c r="AK31" t="s">
        <v>3781</v>
      </c>
      <c r="AL31" t="s">
        <v>3781</v>
      </c>
      <c r="AM31" t="s">
        <v>3781</v>
      </c>
      <c r="AN31" t="s">
        <v>3781</v>
      </c>
      <c r="AO31" t="s">
        <v>3781</v>
      </c>
      <c r="AP31" t="s">
        <v>3781</v>
      </c>
      <c r="AQ31" t="s">
        <v>3781</v>
      </c>
      <c r="AR31" t="s">
        <v>3781</v>
      </c>
      <c r="AS31" t="s">
        <v>3781</v>
      </c>
      <c r="AT31" t="s">
        <v>3781</v>
      </c>
      <c r="AU31" t="s">
        <v>3781</v>
      </c>
      <c r="AV31" t="s">
        <v>3781</v>
      </c>
      <c r="AW31" t="s">
        <v>3781</v>
      </c>
      <c r="AX31" t="s">
        <v>3781</v>
      </c>
      <c r="AY31" t="s">
        <v>3781</v>
      </c>
      <c r="AZ31" t="s">
        <v>3781</v>
      </c>
      <c r="BA31" t="s">
        <v>3781</v>
      </c>
      <c r="BB31" t="s">
        <v>3781</v>
      </c>
      <c r="BC31" t="s">
        <v>3781</v>
      </c>
      <c r="BD31" t="s">
        <v>3781</v>
      </c>
      <c r="BE31" t="s">
        <v>3781</v>
      </c>
      <c r="BF31" t="s">
        <v>3781</v>
      </c>
      <c r="BG31" t="s">
        <v>3781</v>
      </c>
      <c r="BH31" t="s">
        <v>3781</v>
      </c>
      <c r="BI31" t="s">
        <v>3781</v>
      </c>
      <c r="BJ31" t="s">
        <v>3781</v>
      </c>
      <c r="BK31" t="s">
        <v>3781</v>
      </c>
      <c r="BL31" t="s">
        <v>3781</v>
      </c>
      <c r="BM31" t="s">
        <v>3781</v>
      </c>
      <c r="BN31" t="s">
        <v>3781</v>
      </c>
      <c r="BO31" t="s">
        <v>3781</v>
      </c>
      <c r="BP31" t="s">
        <v>3781</v>
      </c>
      <c r="BQ31" t="s">
        <v>3781</v>
      </c>
      <c r="BR31" t="s">
        <v>3781</v>
      </c>
      <c r="BS31" t="s">
        <v>3781</v>
      </c>
      <c r="BT31" t="s">
        <v>3781</v>
      </c>
      <c r="BU31" t="s">
        <v>3781</v>
      </c>
      <c r="BV31" t="s">
        <v>3781</v>
      </c>
      <c r="BW31" t="s">
        <v>3781</v>
      </c>
      <c r="BX31" t="s">
        <v>3781</v>
      </c>
      <c r="BY31" t="s">
        <v>3781</v>
      </c>
      <c r="BZ31" t="s">
        <v>3781</v>
      </c>
      <c r="CA31" t="s">
        <v>3781</v>
      </c>
      <c r="CB31" t="s">
        <v>3781</v>
      </c>
      <c r="CC31" t="s">
        <v>3781</v>
      </c>
      <c r="CD31" t="s">
        <v>3781</v>
      </c>
      <c r="CE31" t="s">
        <v>3781</v>
      </c>
      <c r="CF31" t="s">
        <v>3781</v>
      </c>
      <c r="CG31" t="s">
        <v>3781</v>
      </c>
      <c r="CH31" t="s">
        <v>3781</v>
      </c>
      <c r="CI31" t="s">
        <v>3781</v>
      </c>
      <c r="CJ31" t="s">
        <v>3781</v>
      </c>
      <c r="CK31" t="s">
        <v>3781</v>
      </c>
      <c r="CL31" t="s">
        <v>3781</v>
      </c>
      <c r="CM31" t="s">
        <v>3781</v>
      </c>
      <c r="CN31" t="s">
        <v>3781</v>
      </c>
      <c r="CO31" t="s">
        <v>3781</v>
      </c>
      <c r="CP31" t="s">
        <v>3781</v>
      </c>
      <c r="CQ31" t="s">
        <v>3781</v>
      </c>
      <c r="CR31" t="s">
        <v>3781</v>
      </c>
      <c r="CS31" t="s">
        <v>3781</v>
      </c>
      <c r="CT31" t="s">
        <v>3781</v>
      </c>
      <c r="CU31" t="s">
        <v>3781</v>
      </c>
      <c r="CV31" t="s">
        <v>3781</v>
      </c>
      <c r="CW31" t="s">
        <v>3781</v>
      </c>
      <c r="CX31" t="s">
        <v>3781</v>
      </c>
      <c r="CY31" t="s">
        <v>3781</v>
      </c>
      <c r="CZ31" t="s">
        <v>3781</v>
      </c>
      <c r="DA31" t="s">
        <v>3781</v>
      </c>
      <c r="DB31" t="s">
        <v>3781</v>
      </c>
      <c r="DC31" t="s">
        <v>3781</v>
      </c>
      <c r="DD31" t="s">
        <v>3781</v>
      </c>
      <c r="DE31" t="s">
        <v>3781</v>
      </c>
      <c r="DF31" t="s">
        <v>3781</v>
      </c>
      <c r="DG31" t="s">
        <v>3781</v>
      </c>
      <c r="DH31" t="s">
        <v>3781</v>
      </c>
      <c r="DI31" t="s">
        <v>3781</v>
      </c>
      <c r="DJ31" t="s">
        <v>3781</v>
      </c>
      <c r="DK31" t="s">
        <v>3781</v>
      </c>
      <c r="DL31" t="s">
        <v>3781</v>
      </c>
      <c r="DM31" t="s">
        <v>3781</v>
      </c>
      <c r="DN31" t="s">
        <v>3781</v>
      </c>
      <c r="DO31" t="s">
        <v>3781</v>
      </c>
      <c r="DP31" t="s">
        <v>3781</v>
      </c>
      <c r="DQ31" t="s">
        <v>3781</v>
      </c>
      <c r="DR31" t="s">
        <v>3781</v>
      </c>
      <c r="DS31" t="s">
        <v>3781</v>
      </c>
      <c r="DT31" t="s">
        <v>3781</v>
      </c>
      <c r="DU31" t="s">
        <v>3781</v>
      </c>
      <c r="DV31" t="s">
        <v>3781</v>
      </c>
      <c r="DW31" t="s">
        <v>3781</v>
      </c>
      <c r="DX31" t="s">
        <v>3781</v>
      </c>
      <c r="DY31" t="s">
        <v>3781</v>
      </c>
      <c r="DZ31" t="s">
        <v>3781</v>
      </c>
      <c r="EA31" t="s">
        <v>3781</v>
      </c>
      <c r="EB31" t="s">
        <v>3781</v>
      </c>
      <c r="EC31" t="s">
        <v>3781</v>
      </c>
      <c r="ED31" t="s">
        <v>3781</v>
      </c>
      <c r="EE31" t="s">
        <v>3781</v>
      </c>
      <c r="EF31" t="s">
        <v>3781</v>
      </c>
      <c r="EG31" t="s">
        <v>3781</v>
      </c>
      <c r="EH31" t="s">
        <v>3781</v>
      </c>
      <c r="EI31" t="s">
        <v>3781</v>
      </c>
      <c r="EJ31" t="s">
        <v>3781</v>
      </c>
      <c r="EK31" t="s">
        <v>3781</v>
      </c>
      <c r="EL31" t="s">
        <v>3781</v>
      </c>
      <c r="EM31" t="s">
        <v>3781</v>
      </c>
      <c r="EN31" t="s">
        <v>3781</v>
      </c>
      <c r="EO31" t="s">
        <v>3781</v>
      </c>
      <c r="EP31" t="s">
        <v>3781</v>
      </c>
      <c r="EQ31" t="s">
        <v>3781</v>
      </c>
      <c r="ER31" t="s">
        <v>3781</v>
      </c>
      <c r="ES31" t="s">
        <v>3781</v>
      </c>
      <c r="ET31" t="s">
        <v>3781</v>
      </c>
      <c r="EU31" t="s">
        <v>3781</v>
      </c>
      <c r="EV31" t="s">
        <v>3781</v>
      </c>
      <c r="EW31" t="s">
        <v>3781</v>
      </c>
      <c r="EX31" t="s">
        <v>3781</v>
      </c>
      <c r="EY31" t="s">
        <v>3781</v>
      </c>
      <c r="EZ31" t="s">
        <v>3781</v>
      </c>
      <c r="FA31" t="s">
        <v>3781</v>
      </c>
      <c r="FB31" t="s">
        <v>3781</v>
      </c>
      <c r="FC31" t="s">
        <v>3781</v>
      </c>
      <c r="FD31" t="s">
        <v>3781</v>
      </c>
      <c r="FE31" t="s">
        <v>3781</v>
      </c>
      <c r="FF31" t="s">
        <v>3781</v>
      </c>
      <c r="FG31" t="s">
        <v>3781</v>
      </c>
      <c r="FH31" t="s">
        <v>3781</v>
      </c>
      <c r="FI31" t="s">
        <v>3781</v>
      </c>
      <c r="FJ31" t="s">
        <v>3781</v>
      </c>
      <c r="FK31" t="s">
        <v>3781</v>
      </c>
      <c r="FL31" t="s">
        <v>3781</v>
      </c>
      <c r="FM31" t="s">
        <v>3781</v>
      </c>
      <c r="FN31" t="s">
        <v>3781</v>
      </c>
      <c r="FO31" t="s">
        <v>3781</v>
      </c>
      <c r="FP31" t="s">
        <v>3781</v>
      </c>
      <c r="FQ31" t="s">
        <v>3781</v>
      </c>
      <c r="FR31" t="s">
        <v>3781</v>
      </c>
      <c r="FS31" t="s">
        <v>3781</v>
      </c>
      <c r="FT31" t="s">
        <v>3781</v>
      </c>
      <c r="FU31" t="s">
        <v>3781</v>
      </c>
      <c r="FV31" t="s">
        <v>3781</v>
      </c>
      <c r="FW31" t="s">
        <v>3781</v>
      </c>
      <c r="FX31" t="s">
        <v>3781</v>
      </c>
      <c r="FY31" t="s">
        <v>3781</v>
      </c>
      <c r="FZ31" t="s">
        <v>3781</v>
      </c>
      <c r="GA31" t="s">
        <v>3781</v>
      </c>
      <c r="GB31" t="s">
        <v>3781</v>
      </c>
      <c r="GC31" t="s">
        <v>3781</v>
      </c>
      <c r="GD31" t="s">
        <v>3781</v>
      </c>
      <c r="GE31" t="s">
        <v>3781</v>
      </c>
      <c r="GF31" t="s">
        <v>3781</v>
      </c>
      <c r="GG31" t="s">
        <v>3781</v>
      </c>
      <c r="GH31" t="s">
        <v>3781</v>
      </c>
      <c r="GI31" t="s">
        <v>3781</v>
      </c>
      <c r="GJ31" t="s">
        <v>3781</v>
      </c>
      <c r="GK31" t="s">
        <v>3781</v>
      </c>
      <c r="GL31" t="s">
        <v>3781</v>
      </c>
      <c r="GM31" t="s">
        <v>3781</v>
      </c>
      <c r="GN31" t="s">
        <v>3781</v>
      </c>
      <c r="GO31" t="s">
        <v>3781</v>
      </c>
      <c r="GP31" t="s">
        <v>3781</v>
      </c>
      <c r="GQ31" t="s">
        <v>3781</v>
      </c>
      <c r="GR31" t="s">
        <v>3781</v>
      </c>
      <c r="GS31" t="s">
        <v>3781</v>
      </c>
      <c r="GT31" t="s">
        <v>3781</v>
      </c>
      <c r="GU31" t="s">
        <v>3781</v>
      </c>
      <c r="GV31" t="s">
        <v>3781</v>
      </c>
      <c r="GW31" t="s">
        <v>3781</v>
      </c>
      <c r="GX31" t="s">
        <v>3781</v>
      </c>
      <c r="GY31" t="s">
        <v>3781</v>
      </c>
      <c r="GZ31" t="s">
        <v>3781</v>
      </c>
      <c r="HA31" t="s">
        <v>3781</v>
      </c>
      <c r="HB31" t="s">
        <v>3781</v>
      </c>
      <c r="HC31" t="s">
        <v>3781</v>
      </c>
      <c r="HD31" t="s">
        <v>3781</v>
      </c>
      <c r="HE31" t="s">
        <v>3781</v>
      </c>
      <c r="HF31" t="s">
        <v>3781</v>
      </c>
      <c r="HG31" t="s">
        <v>3781</v>
      </c>
      <c r="HH31" t="s">
        <v>3781</v>
      </c>
      <c r="HI31" t="s">
        <v>3781</v>
      </c>
      <c r="HJ31" t="s">
        <v>3781</v>
      </c>
      <c r="HK31" t="s">
        <v>3781</v>
      </c>
      <c r="HL31" t="s">
        <v>3781</v>
      </c>
      <c r="HM31" t="s">
        <v>3781</v>
      </c>
      <c r="HN31" t="s">
        <v>3781</v>
      </c>
      <c r="HO31" t="s">
        <v>3781</v>
      </c>
      <c r="HP31" t="s">
        <v>3781</v>
      </c>
      <c r="HQ31" t="s">
        <v>3781</v>
      </c>
      <c r="HR31" t="s">
        <v>3781</v>
      </c>
      <c r="HS31" t="s">
        <v>3781</v>
      </c>
      <c r="HT31" t="s">
        <v>3781</v>
      </c>
      <c r="HU31" t="s">
        <v>3781</v>
      </c>
      <c r="HV31" t="s">
        <v>3781</v>
      </c>
      <c r="HW31" t="s">
        <v>3781</v>
      </c>
      <c r="HX31" t="s">
        <v>3781</v>
      </c>
      <c r="HY31" t="s">
        <v>3781</v>
      </c>
      <c r="HZ31" t="s">
        <v>3781</v>
      </c>
      <c r="IA31" t="s">
        <v>3781</v>
      </c>
      <c r="IB31" t="s">
        <v>3781</v>
      </c>
      <c r="IC31" t="s">
        <v>3781</v>
      </c>
      <c r="ID31" t="s">
        <v>3781</v>
      </c>
      <c r="IE31" t="s">
        <v>3781</v>
      </c>
      <c r="IF31" t="s">
        <v>3781</v>
      </c>
      <c r="IG31" t="s">
        <v>3781</v>
      </c>
      <c r="IH31" t="s">
        <v>3781</v>
      </c>
      <c r="II31" t="s">
        <v>3781</v>
      </c>
      <c r="IJ31" t="s">
        <v>3781</v>
      </c>
      <c r="IK31" t="s">
        <v>3781</v>
      </c>
      <c r="IL31" t="s">
        <v>3781</v>
      </c>
      <c r="IM31" t="s">
        <v>3781</v>
      </c>
      <c r="IN31" t="s">
        <v>3781</v>
      </c>
      <c r="IO31" t="s">
        <v>3781</v>
      </c>
      <c r="IP31" t="s">
        <v>3781</v>
      </c>
      <c r="IQ31" t="s">
        <v>3781</v>
      </c>
      <c r="IR31" s="3"/>
      <c r="IS31" t="s">
        <v>3781</v>
      </c>
      <c r="IT31" t="s">
        <v>3781</v>
      </c>
      <c r="IU31" t="s">
        <v>3781</v>
      </c>
      <c r="IV31" t="s">
        <v>3781</v>
      </c>
      <c r="IW31" t="s">
        <v>3781</v>
      </c>
      <c r="IX31" t="s">
        <v>3781</v>
      </c>
      <c r="IY31" t="s">
        <v>3781</v>
      </c>
      <c r="IZ31" t="s">
        <v>3781</v>
      </c>
      <c r="JA31" t="s">
        <v>3781</v>
      </c>
      <c r="JB31" t="s">
        <v>3781</v>
      </c>
      <c r="JC31" t="s">
        <v>3781</v>
      </c>
      <c r="JD31" t="s">
        <v>3781</v>
      </c>
      <c r="JE31" t="s">
        <v>3781</v>
      </c>
      <c r="JF31" t="s">
        <v>3781</v>
      </c>
      <c r="JG31" t="s">
        <v>3781</v>
      </c>
      <c r="JH31" t="s">
        <v>3781</v>
      </c>
      <c r="JI31" t="s">
        <v>3781</v>
      </c>
      <c r="JJ31" t="s">
        <v>3781</v>
      </c>
      <c r="JK31" t="s">
        <v>3781</v>
      </c>
      <c r="JL31" t="s">
        <v>3781</v>
      </c>
      <c r="JM31" t="s">
        <v>3781</v>
      </c>
      <c r="JN31" t="s">
        <v>3781</v>
      </c>
      <c r="JO31" t="s">
        <v>3781</v>
      </c>
      <c r="JP31" t="s">
        <v>3781</v>
      </c>
      <c r="JQ31" t="s">
        <v>3781</v>
      </c>
      <c r="JR31" t="s">
        <v>3781</v>
      </c>
      <c r="JS31" t="s">
        <v>3781</v>
      </c>
      <c r="JT31" t="s">
        <v>3781</v>
      </c>
      <c r="JU31" t="s">
        <v>3781</v>
      </c>
      <c r="JV31" t="s">
        <v>3781</v>
      </c>
      <c r="JW31" t="s">
        <v>3781</v>
      </c>
      <c r="JX31" t="s">
        <v>3781</v>
      </c>
      <c r="JY31" t="s">
        <v>3781</v>
      </c>
      <c r="JZ31" t="s">
        <v>3781</v>
      </c>
      <c r="KA31" t="s">
        <v>3781</v>
      </c>
      <c r="KB31" t="s">
        <v>3781</v>
      </c>
      <c r="KC31" t="s">
        <v>3781</v>
      </c>
      <c r="KD31" t="s">
        <v>3781</v>
      </c>
      <c r="KE31" t="s">
        <v>3781</v>
      </c>
      <c r="KF31" t="s">
        <v>3781</v>
      </c>
      <c r="KG31" t="s">
        <v>3781</v>
      </c>
      <c r="KH31" t="s">
        <v>3781</v>
      </c>
      <c r="KI31" t="s">
        <v>3781</v>
      </c>
      <c r="KJ31" t="s">
        <v>3781</v>
      </c>
      <c r="KK31" t="s">
        <v>3781</v>
      </c>
      <c r="KL31" t="s">
        <v>3781</v>
      </c>
      <c r="KM31" t="s">
        <v>3781</v>
      </c>
      <c r="KN31" t="s">
        <v>3781</v>
      </c>
      <c r="KO31" t="s">
        <v>3781</v>
      </c>
      <c r="KP31" t="s">
        <v>3781</v>
      </c>
      <c r="KQ31" t="s">
        <v>3781</v>
      </c>
      <c r="KR31" t="s">
        <v>3781</v>
      </c>
      <c r="KS31" t="s">
        <v>3781</v>
      </c>
      <c r="KT31" t="s">
        <v>3781</v>
      </c>
      <c r="KU31" t="s">
        <v>3781</v>
      </c>
      <c r="KV31" t="s">
        <v>3781</v>
      </c>
      <c r="KW31" t="s">
        <v>3781</v>
      </c>
      <c r="KX31" t="s">
        <v>3781</v>
      </c>
      <c r="KY31" t="s">
        <v>3781</v>
      </c>
      <c r="KZ31" t="s">
        <v>3781</v>
      </c>
      <c r="LA31" t="s">
        <v>3781</v>
      </c>
      <c r="LB31" t="s">
        <v>3781</v>
      </c>
      <c r="LC31" t="s">
        <v>3781</v>
      </c>
      <c r="LD31" t="s">
        <v>3781</v>
      </c>
      <c r="LE31" t="s">
        <v>3781</v>
      </c>
      <c r="LF31" t="s">
        <v>3781</v>
      </c>
      <c r="LG31" t="s">
        <v>3781</v>
      </c>
      <c r="LH31" t="s">
        <v>3781</v>
      </c>
      <c r="LI31" t="s">
        <v>3781</v>
      </c>
      <c r="LJ31" t="s">
        <v>3781</v>
      </c>
      <c r="LK31" t="s">
        <v>3781</v>
      </c>
      <c r="LL31" t="s">
        <v>3781</v>
      </c>
      <c r="LM31" t="s">
        <v>3781</v>
      </c>
      <c r="LN31" t="s">
        <v>3781</v>
      </c>
      <c r="LO31" t="s">
        <v>3781</v>
      </c>
      <c r="LP31" t="s">
        <v>3781</v>
      </c>
      <c r="LQ31" t="s">
        <v>3781</v>
      </c>
      <c r="LR31" t="s">
        <v>3781</v>
      </c>
      <c r="LS31" t="s">
        <v>3781</v>
      </c>
      <c r="LT31" t="s">
        <v>3781</v>
      </c>
      <c r="LU31" t="s">
        <v>3781</v>
      </c>
      <c r="LV31" t="s">
        <v>3781</v>
      </c>
      <c r="LW31" t="s">
        <v>3781</v>
      </c>
      <c r="LX31" t="s">
        <v>3781</v>
      </c>
      <c r="LY31" t="s">
        <v>3781</v>
      </c>
      <c r="LZ31" t="s">
        <v>3781</v>
      </c>
      <c r="MA31" t="s">
        <v>3781</v>
      </c>
      <c r="MB31" t="s">
        <v>3781</v>
      </c>
      <c r="MC31" t="s">
        <v>3781</v>
      </c>
      <c r="MD31" t="s">
        <v>3781</v>
      </c>
      <c r="ME31" t="s">
        <v>3781</v>
      </c>
      <c r="MF31" t="s">
        <v>3781</v>
      </c>
      <c r="MG31" t="s">
        <v>3781</v>
      </c>
      <c r="MH31" t="s">
        <v>3781</v>
      </c>
      <c r="MI31" t="s">
        <v>3781</v>
      </c>
      <c r="MJ31" t="s">
        <v>3781</v>
      </c>
      <c r="MK31" t="s">
        <v>3781</v>
      </c>
      <c r="ML31" t="s">
        <v>3781</v>
      </c>
      <c r="MM31" t="s">
        <v>3781</v>
      </c>
      <c r="MN31" t="s">
        <v>3781</v>
      </c>
      <c r="MO31" t="s">
        <v>3781</v>
      </c>
      <c r="MP31" t="s">
        <v>3781</v>
      </c>
      <c r="MQ31" t="s">
        <v>3781</v>
      </c>
      <c r="MR31" t="s">
        <v>3781</v>
      </c>
      <c r="MS31" t="s">
        <v>3781</v>
      </c>
      <c r="MT31" t="s">
        <v>3781</v>
      </c>
      <c r="MU31" t="s">
        <v>3781</v>
      </c>
      <c r="MV31" t="s">
        <v>3781</v>
      </c>
      <c r="MW31" t="s">
        <v>3781</v>
      </c>
      <c r="MX31" t="s">
        <v>3781</v>
      </c>
      <c r="MY31" t="s">
        <v>3781</v>
      </c>
      <c r="MZ31" t="s">
        <v>3781</v>
      </c>
      <c r="NA31" t="s">
        <v>3781</v>
      </c>
      <c r="NB31" t="s">
        <v>3781</v>
      </c>
      <c r="NC31" t="s">
        <v>3781</v>
      </c>
      <c r="ND31" t="s">
        <v>3781</v>
      </c>
      <c r="NE31" t="s">
        <v>3781</v>
      </c>
      <c r="NF31" t="s">
        <v>3781</v>
      </c>
      <c r="NG31" t="s">
        <v>3781</v>
      </c>
      <c r="NH31" t="s">
        <v>3781</v>
      </c>
      <c r="NI31" s="3"/>
      <c r="NJ31" t="s">
        <v>3781</v>
      </c>
      <c r="NK31" t="s">
        <v>3781</v>
      </c>
      <c r="NL31" t="s">
        <v>3781</v>
      </c>
      <c r="NM31" t="s">
        <v>3781</v>
      </c>
      <c r="NN31" t="s">
        <v>3781</v>
      </c>
      <c r="NO31" t="s">
        <v>3781</v>
      </c>
      <c r="NP31" t="s">
        <v>3781</v>
      </c>
      <c r="NQ31" t="s">
        <v>3781</v>
      </c>
      <c r="NR31" t="s">
        <v>3781</v>
      </c>
      <c r="NS31" t="s">
        <v>3781</v>
      </c>
      <c r="NT31" t="s">
        <v>3781</v>
      </c>
      <c r="NU31" t="s">
        <v>3781</v>
      </c>
      <c r="NV31" t="s">
        <v>3781</v>
      </c>
      <c r="NW31" t="s">
        <v>3781</v>
      </c>
      <c r="NX31" t="s">
        <v>3781</v>
      </c>
      <c r="NY31" t="s">
        <v>3781</v>
      </c>
      <c r="NZ31" t="s">
        <v>3781</v>
      </c>
      <c r="OA31" t="s">
        <v>3781</v>
      </c>
      <c r="OB31" t="s">
        <v>3781</v>
      </c>
      <c r="OC31" t="s">
        <v>3781</v>
      </c>
      <c r="OD31" t="s">
        <v>3781</v>
      </c>
      <c r="OE31" t="s">
        <v>3781</v>
      </c>
      <c r="OF31" t="s">
        <v>3781</v>
      </c>
      <c r="OG31" t="s">
        <v>3781</v>
      </c>
      <c r="OH31" t="s">
        <v>3781</v>
      </c>
      <c r="OI31" t="s">
        <v>3781</v>
      </c>
      <c r="OJ31" t="s">
        <v>3781</v>
      </c>
      <c r="OK31" t="s">
        <v>3781</v>
      </c>
      <c r="OL31" t="s">
        <v>3781</v>
      </c>
      <c r="OM31" t="s">
        <v>3781</v>
      </c>
      <c r="ON31" t="s">
        <v>3781</v>
      </c>
      <c r="OO31" t="s">
        <v>3781</v>
      </c>
      <c r="OP31" t="s">
        <v>3781</v>
      </c>
      <c r="OQ31" t="s">
        <v>3781</v>
      </c>
      <c r="OR31" t="s">
        <v>3781</v>
      </c>
      <c r="OS31" t="s">
        <v>3781</v>
      </c>
      <c r="OT31" t="s">
        <v>3781</v>
      </c>
      <c r="OU31" t="s">
        <v>3781</v>
      </c>
      <c r="OV31" t="s">
        <v>3781</v>
      </c>
      <c r="OW31" t="s">
        <v>3781</v>
      </c>
      <c r="OX31" t="s">
        <v>3781</v>
      </c>
      <c r="OY31" t="s">
        <v>3781</v>
      </c>
      <c r="OZ31" t="s">
        <v>3781</v>
      </c>
      <c r="PA31" t="s">
        <v>3781</v>
      </c>
      <c r="PB31" t="s">
        <v>3781</v>
      </c>
      <c r="PC31" t="s">
        <v>3781</v>
      </c>
      <c r="PD31" t="s">
        <v>3781</v>
      </c>
      <c r="PE31" t="s">
        <v>3781</v>
      </c>
      <c r="PF31" t="s">
        <v>3781</v>
      </c>
      <c r="PG31" t="s">
        <v>3781</v>
      </c>
      <c r="PH31" t="s">
        <v>3781</v>
      </c>
      <c r="PI31" t="s">
        <v>3781</v>
      </c>
      <c r="PJ31" t="s">
        <v>3781</v>
      </c>
      <c r="PK31" t="s">
        <v>3781</v>
      </c>
      <c r="PL31" t="s">
        <v>3781</v>
      </c>
      <c r="PM31" t="s">
        <v>3781</v>
      </c>
      <c r="PN31" t="s">
        <v>3781</v>
      </c>
      <c r="PO31" t="s">
        <v>3781</v>
      </c>
      <c r="PP31" t="s">
        <v>3781</v>
      </c>
      <c r="PQ31" t="s">
        <v>3781</v>
      </c>
      <c r="PR31" t="s">
        <v>3781</v>
      </c>
      <c r="PS31" t="s">
        <v>3781</v>
      </c>
      <c r="PT31" t="s">
        <v>3781</v>
      </c>
      <c r="PU31" t="s">
        <v>3781</v>
      </c>
      <c r="PV31" t="s">
        <v>3781</v>
      </c>
      <c r="PW31" t="s">
        <v>3781</v>
      </c>
      <c r="PX31" t="s">
        <v>3781</v>
      </c>
      <c r="PY31" t="s">
        <v>3781</v>
      </c>
      <c r="PZ31" t="s">
        <v>3781</v>
      </c>
      <c r="QA31" t="s">
        <v>3781</v>
      </c>
      <c r="QB31" t="s">
        <v>3781</v>
      </c>
      <c r="QC31" t="s">
        <v>3781</v>
      </c>
      <c r="QD31" t="s">
        <v>3781</v>
      </c>
      <c r="QE31" t="s">
        <v>3781</v>
      </c>
      <c r="QF31" t="s">
        <v>3781</v>
      </c>
      <c r="QG31" t="s">
        <v>3781</v>
      </c>
      <c r="QH31" t="s">
        <v>3781</v>
      </c>
      <c r="QI31" t="s">
        <v>3781</v>
      </c>
      <c r="QJ31" t="s">
        <v>3781</v>
      </c>
      <c r="QK31" t="s">
        <v>3781</v>
      </c>
      <c r="QL31" t="s">
        <v>3781</v>
      </c>
      <c r="QM31" t="s">
        <v>3781</v>
      </c>
      <c r="QN31" t="s">
        <v>3781</v>
      </c>
      <c r="QO31" t="s">
        <v>3781</v>
      </c>
      <c r="QP31" t="s">
        <v>3781</v>
      </c>
      <c r="QQ31" t="s">
        <v>3781</v>
      </c>
      <c r="QR31" t="s">
        <v>3781</v>
      </c>
      <c r="QS31" t="s">
        <v>3781</v>
      </c>
      <c r="QT31" t="s">
        <v>1040</v>
      </c>
      <c r="QU31" t="s">
        <v>3781</v>
      </c>
      <c r="QV31" t="s">
        <v>3781</v>
      </c>
      <c r="QW31" t="s">
        <v>3781</v>
      </c>
      <c r="QX31" t="s">
        <v>3781</v>
      </c>
      <c r="QY31" t="s">
        <v>3781</v>
      </c>
      <c r="QZ31" t="s">
        <v>3781</v>
      </c>
      <c r="RA31" t="s">
        <v>2090</v>
      </c>
      <c r="RB31" t="s">
        <v>3781</v>
      </c>
      <c r="RC31" t="s">
        <v>3781</v>
      </c>
      <c r="RD31" t="s">
        <v>3781</v>
      </c>
      <c r="RE31" t="s">
        <v>3781</v>
      </c>
      <c r="RF31" t="s">
        <v>3781</v>
      </c>
      <c r="RG31" t="s">
        <v>3781</v>
      </c>
      <c r="RH31" t="s">
        <v>3781</v>
      </c>
      <c r="RI31" t="s">
        <v>3781</v>
      </c>
      <c r="RJ31" t="s">
        <v>3781</v>
      </c>
      <c r="RK31" t="s">
        <v>3781</v>
      </c>
      <c r="RL31" t="s">
        <v>3781</v>
      </c>
      <c r="RM31" t="s">
        <v>3781</v>
      </c>
      <c r="RN31" t="s">
        <v>3781</v>
      </c>
      <c r="RO31" t="s">
        <v>3781</v>
      </c>
      <c r="RP31" t="s">
        <v>3781</v>
      </c>
      <c r="RQ31" t="s">
        <v>3781</v>
      </c>
      <c r="RR31" t="s">
        <v>3781</v>
      </c>
      <c r="RS31" t="s">
        <v>3781</v>
      </c>
      <c r="RT31" t="s">
        <v>3781</v>
      </c>
      <c r="RU31" t="s">
        <v>3781</v>
      </c>
      <c r="RV31" t="s">
        <v>3781</v>
      </c>
      <c r="RW31" t="s">
        <v>3781</v>
      </c>
      <c r="RX31" t="s">
        <v>3781</v>
      </c>
      <c r="RY31" t="s">
        <v>3781</v>
      </c>
      <c r="RZ31" t="s">
        <v>3781</v>
      </c>
      <c r="SA31" t="s">
        <v>3781</v>
      </c>
      <c r="SB31" t="s">
        <v>3781</v>
      </c>
      <c r="SC31" t="s">
        <v>3781</v>
      </c>
      <c r="SD31" t="s">
        <v>3781</v>
      </c>
      <c r="SE31" t="s">
        <v>3781</v>
      </c>
      <c r="SF31" t="s">
        <v>3781</v>
      </c>
      <c r="SG31" t="s">
        <v>3781</v>
      </c>
      <c r="SH31" t="s">
        <v>3781</v>
      </c>
      <c r="SI31" t="s">
        <v>3781</v>
      </c>
      <c r="SJ31" t="s">
        <v>3781</v>
      </c>
      <c r="SK31" t="s">
        <v>3781</v>
      </c>
      <c r="SL31" t="s">
        <v>3781</v>
      </c>
      <c r="SM31" t="s">
        <v>3781</v>
      </c>
      <c r="SN31" t="s">
        <v>3781</v>
      </c>
      <c r="SO31" t="s">
        <v>3781</v>
      </c>
      <c r="SP31" t="s">
        <v>3781</v>
      </c>
      <c r="SQ31" t="s">
        <v>3781</v>
      </c>
      <c r="SR31" t="s">
        <v>3781</v>
      </c>
      <c r="SS31" t="s">
        <v>3781</v>
      </c>
      <c r="ST31" t="s">
        <v>3781</v>
      </c>
      <c r="SU31" t="s">
        <v>3781</v>
      </c>
      <c r="SV31" t="s">
        <v>3781</v>
      </c>
      <c r="SW31" t="s">
        <v>3781</v>
      </c>
      <c r="SX31" t="s">
        <v>3781</v>
      </c>
      <c r="SY31" t="s">
        <v>3781</v>
      </c>
      <c r="SZ31" t="s">
        <v>3781</v>
      </c>
      <c r="TA31" t="s">
        <v>3781</v>
      </c>
      <c r="TB31" t="s">
        <v>3781</v>
      </c>
      <c r="TC31" t="s">
        <v>3781</v>
      </c>
      <c r="TD31" t="s">
        <v>3781</v>
      </c>
      <c r="TE31" t="s">
        <v>3781</v>
      </c>
      <c r="TF31" t="s">
        <v>3781</v>
      </c>
      <c r="TG31" t="s">
        <v>3781</v>
      </c>
      <c r="TH31" t="s">
        <v>3781</v>
      </c>
      <c r="TI31" t="s">
        <v>3781</v>
      </c>
      <c r="TJ31" t="s">
        <v>3781</v>
      </c>
      <c r="TK31" t="s">
        <v>3781</v>
      </c>
      <c r="TL31" t="s">
        <v>3781</v>
      </c>
    </row>
    <row r="32" spans="1:532" x14ac:dyDescent="0.3">
      <c r="A32" t="s">
        <v>3781</v>
      </c>
      <c r="B32" t="s">
        <v>3781</v>
      </c>
      <c r="C32" t="s">
        <v>3781</v>
      </c>
      <c r="D32" t="s">
        <v>3781</v>
      </c>
      <c r="E32" t="s">
        <v>3781</v>
      </c>
      <c r="F32" t="s">
        <v>3781</v>
      </c>
      <c r="G32" t="s">
        <v>3781</v>
      </c>
      <c r="H32" t="s">
        <v>3781</v>
      </c>
      <c r="I32" t="s">
        <v>3781</v>
      </c>
      <c r="J32" t="s">
        <v>3781</v>
      </c>
      <c r="K32" t="s">
        <v>3781</v>
      </c>
      <c r="L32" t="s">
        <v>3781</v>
      </c>
      <c r="M32" t="s">
        <v>3781</v>
      </c>
      <c r="N32" t="s">
        <v>3781</v>
      </c>
      <c r="O32" t="s">
        <v>3781</v>
      </c>
      <c r="P32" t="s">
        <v>3781</v>
      </c>
      <c r="Q32" t="s">
        <v>3781</v>
      </c>
      <c r="R32" t="s">
        <v>3781</v>
      </c>
      <c r="S32" t="s">
        <v>3781</v>
      </c>
      <c r="T32" t="s">
        <v>3781</v>
      </c>
      <c r="U32" t="s">
        <v>3781</v>
      </c>
      <c r="V32" t="s">
        <v>3781</v>
      </c>
      <c r="W32" t="s">
        <v>3781</v>
      </c>
      <c r="X32" t="s">
        <v>3781</v>
      </c>
      <c r="Y32" t="s">
        <v>3781</v>
      </c>
      <c r="Z32" t="s">
        <v>3781</v>
      </c>
      <c r="AA32" t="s">
        <v>3781</v>
      </c>
      <c r="AB32" t="s">
        <v>3781</v>
      </c>
      <c r="AC32" t="s">
        <v>3781</v>
      </c>
      <c r="AD32" t="s">
        <v>3781</v>
      </c>
      <c r="AE32" t="s">
        <v>3781</v>
      </c>
      <c r="AF32" t="s">
        <v>3781</v>
      </c>
      <c r="AG32" t="s">
        <v>3781</v>
      </c>
      <c r="AH32" t="s">
        <v>3781</v>
      </c>
      <c r="AI32" t="s">
        <v>3781</v>
      </c>
      <c r="AJ32" t="s">
        <v>3781</v>
      </c>
      <c r="AK32" t="s">
        <v>3781</v>
      </c>
      <c r="AL32" t="s">
        <v>3781</v>
      </c>
      <c r="AM32" t="s">
        <v>3781</v>
      </c>
      <c r="AN32" t="s">
        <v>3781</v>
      </c>
      <c r="AO32" t="s">
        <v>3781</v>
      </c>
      <c r="AP32" t="s">
        <v>3781</v>
      </c>
      <c r="AQ32" t="s">
        <v>3781</v>
      </c>
      <c r="AR32" t="s">
        <v>3781</v>
      </c>
      <c r="AS32" t="s">
        <v>3781</v>
      </c>
      <c r="AT32" t="s">
        <v>3781</v>
      </c>
      <c r="AU32" t="s">
        <v>3781</v>
      </c>
      <c r="AV32" t="s">
        <v>3781</v>
      </c>
      <c r="AW32" t="s">
        <v>3781</v>
      </c>
      <c r="AX32" t="s">
        <v>3781</v>
      </c>
      <c r="AY32" t="s">
        <v>3781</v>
      </c>
      <c r="AZ32" t="s">
        <v>3781</v>
      </c>
      <c r="BA32" t="s">
        <v>3781</v>
      </c>
      <c r="BB32" t="s">
        <v>3781</v>
      </c>
      <c r="BC32" t="s">
        <v>3781</v>
      </c>
      <c r="BD32" t="s">
        <v>3781</v>
      </c>
      <c r="BE32" t="s">
        <v>3781</v>
      </c>
      <c r="BF32" t="s">
        <v>3781</v>
      </c>
      <c r="BG32" t="s">
        <v>3781</v>
      </c>
      <c r="BH32" t="s">
        <v>3781</v>
      </c>
      <c r="BI32" t="s">
        <v>3781</v>
      </c>
      <c r="BJ32" t="s">
        <v>3781</v>
      </c>
      <c r="BK32" t="s">
        <v>3781</v>
      </c>
      <c r="BL32" t="s">
        <v>3781</v>
      </c>
      <c r="BM32" t="s">
        <v>3781</v>
      </c>
      <c r="BN32" t="s">
        <v>3781</v>
      </c>
      <c r="BO32" t="s">
        <v>3781</v>
      </c>
      <c r="BP32" t="s">
        <v>3781</v>
      </c>
      <c r="BQ32" t="s">
        <v>3781</v>
      </c>
      <c r="BR32" t="s">
        <v>3781</v>
      </c>
      <c r="BS32" t="s">
        <v>3781</v>
      </c>
      <c r="BT32" t="s">
        <v>3781</v>
      </c>
      <c r="BU32" t="s">
        <v>3781</v>
      </c>
      <c r="BV32" t="s">
        <v>3781</v>
      </c>
      <c r="BW32" t="s">
        <v>3781</v>
      </c>
      <c r="BX32" t="s">
        <v>3781</v>
      </c>
      <c r="BY32" t="s">
        <v>3781</v>
      </c>
      <c r="BZ32" t="s">
        <v>3781</v>
      </c>
      <c r="CA32" t="s">
        <v>3781</v>
      </c>
      <c r="CB32" t="s">
        <v>3781</v>
      </c>
      <c r="CC32" t="s">
        <v>3781</v>
      </c>
      <c r="CD32" t="s">
        <v>3781</v>
      </c>
      <c r="CE32" t="s">
        <v>3781</v>
      </c>
      <c r="CF32" t="s">
        <v>3781</v>
      </c>
      <c r="CG32" t="s">
        <v>3781</v>
      </c>
      <c r="CH32" t="s">
        <v>3781</v>
      </c>
      <c r="CI32" t="s">
        <v>3781</v>
      </c>
      <c r="CJ32" t="s">
        <v>3781</v>
      </c>
      <c r="CK32" t="s">
        <v>3781</v>
      </c>
      <c r="CL32" t="s">
        <v>3781</v>
      </c>
      <c r="CM32" t="s">
        <v>3781</v>
      </c>
      <c r="CN32" t="s">
        <v>3781</v>
      </c>
      <c r="CO32" t="s">
        <v>3781</v>
      </c>
      <c r="CP32" t="s">
        <v>3781</v>
      </c>
      <c r="CQ32" t="s">
        <v>3781</v>
      </c>
      <c r="CR32" t="s">
        <v>3781</v>
      </c>
      <c r="CS32" t="s">
        <v>3781</v>
      </c>
      <c r="CT32" t="s">
        <v>3781</v>
      </c>
      <c r="CU32" t="s">
        <v>3781</v>
      </c>
      <c r="CV32" t="s">
        <v>3781</v>
      </c>
      <c r="CW32" t="s">
        <v>3781</v>
      </c>
      <c r="CX32" t="s">
        <v>3781</v>
      </c>
      <c r="CY32" t="s">
        <v>3781</v>
      </c>
      <c r="CZ32" t="s">
        <v>3781</v>
      </c>
      <c r="DA32" t="s">
        <v>3781</v>
      </c>
      <c r="DB32" t="s">
        <v>3781</v>
      </c>
      <c r="DC32" t="s">
        <v>3781</v>
      </c>
      <c r="DD32" t="s">
        <v>3781</v>
      </c>
      <c r="DE32" t="s">
        <v>3781</v>
      </c>
      <c r="DF32" t="s">
        <v>3781</v>
      </c>
      <c r="DG32" t="s">
        <v>3781</v>
      </c>
      <c r="DH32" t="s">
        <v>3781</v>
      </c>
      <c r="DI32" t="s">
        <v>3781</v>
      </c>
      <c r="DJ32" t="s">
        <v>3781</v>
      </c>
      <c r="DK32" t="s">
        <v>3781</v>
      </c>
      <c r="DL32" t="s">
        <v>3781</v>
      </c>
      <c r="DM32" t="s">
        <v>3781</v>
      </c>
      <c r="DN32" t="s">
        <v>3781</v>
      </c>
      <c r="DO32" t="s">
        <v>3781</v>
      </c>
      <c r="DP32" t="s">
        <v>3781</v>
      </c>
      <c r="DQ32" t="s">
        <v>3781</v>
      </c>
      <c r="DR32" t="s">
        <v>3781</v>
      </c>
      <c r="DS32" t="s">
        <v>3781</v>
      </c>
      <c r="DT32" t="s">
        <v>3781</v>
      </c>
      <c r="DU32" t="s">
        <v>3781</v>
      </c>
      <c r="DV32" t="s">
        <v>3781</v>
      </c>
      <c r="DW32" t="s">
        <v>3781</v>
      </c>
      <c r="DX32" t="s">
        <v>3781</v>
      </c>
      <c r="DY32" t="s">
        <v>3781</v>
      </c>
      <c r="DZ32" t="s">
        <v>3781</v>
      </c>
      <c r="EA32" t="s">
        <v>3781</v>
      </c>
      <c r="EB32" t="s">
        <v>3781</v>
      </c>
      <c r="EC32" t="s">
        <v>3781</v>
      </c>
      <c r="ED32" t="s">
        <v>3781</v>
      </c>
      <c r="EE32" t="s">
        <v>3781</v>
      </c>
      <c r="EF32" t="s">
        <v>3781</v>
      </c>
      <c r="EG32" t="s">
        <v>3781</v>
      </c>
      <c r="EH32" t="s">
        <v>3781</v>
      </c>
      <c r="EI32" t="s">
        <v>3781</v>
      </c>
      <c r="EJ32" t="s">
        <v>3781</v>
      </c>
      <c r="EK32" t="s">
        <v>3781</v>
      </c>
      <c r="EL32" t="s">
        <v>3781</v>
      </c>
      <c r="EM32" t="s">
        <v>3781</v>
      </c>
      <c r="EN32" t="s">
        <v>3781</v>
      </c>
      <c r="EO32" t="s">
        <v>3781</v>
      </c>
      <c r="EP32" t="s">
        <v>3781</v>
      </c>
      <c r="EQ32" t="s">
        <v>3781</v>
      </c>
      <c r="ER32" t="s">
        <v>3781</v>
      </c>
      <c r="ES32" t="s">
        <v>3781</v>
      </c>
      <c r="ET32" t="s">
        <v>3781</v>
      </c>
      <c r="EU32" t="s">
        <v>3781</v>
      </c>
      <c r="EV32" t="s">
        <v>3781</v>
      </c>
      <c r="EW32" t="s">
        <v>3781</v>
      </c>
      <c r="EX32" t="s">
        <v>3781</v>
      </c>
      <c r="EY32" t="s">
        <v>3781</v>
      </c>
      <c r="EZ32" t="s">
        <v>3781</v>
      </c>
      <c r="FA32" t="s">
        <v>3781</v>
      </c>
      <c r="FB32" t="s">
        <v>3781</v>
      </c>
      <c r="FC32" t="s">
        <v>3781</v>
      </c>
      <c r="FD32" t="s">
        <v>3781</v>
      </c>
      <c r="FE32" t="s">
        <v>3781</v>
      </c>
      <c r="FF32" t="s">
        <v>3781</v>
      </c>
      <c r="FG32" t="s">
        <v>3781</v>
      </c>
      <c r="FH32" t="s">
        <v>3781</v>
      </c>
      <c r="FI32" t="s">
        <v>3781</v>
      </c>
      <c r="FJ32" t="s">
        <v>3781</v>
      </c>
      <c r="FK32" t="s">
        <v>3781</v>
      </c>
      <c r="FL32" t="s">
        <v>3781</v>
      </c>
      <c r="FM32" t="s">
        <v>3781</v>
      </c>
      <c r="FN32" t="s">
        <v>3781</v>
      </c>
      <c r="FO32" t="s">
        <v>3781</v>
      </c>
      <c r="FP32" t="s">
        <v>3781</v>
      </c>
      <c r="FQ32" t="s">
        <v>3781</v>
      </c>
      <c r="FR32" t="s">
        <v>3781</v>
      </c>
      <c r="FS32" t="s">
        <v>3781</v>
      </c>
      <c r="FT32" t="s">
        <v>3781</v>
      </c>
      <c r="FU32" t="s">
        <v>3781</v>
      </c>
      <c r="FV32" t="s">
        <v>3781</v>
      </c>
      <c r="FW32" t="s">
        <v>3781</v>
      </c>
      <c r="FX32" t="s">
        <v>3781</v>
      </c>
      <c r="FY32" t="s">
        <v>3781</v>
      </c>
      <c r="FZ32" t="s">
        <v>3781</v>
      </c>
      <c r="GA32" t="s">
        <v>3781</v>
      </c>
      <c r="GB32" t="s">
        <v>3781</v>
      </c>
      <c r="GC32" t="s">
        <v>3781</v>
      </c>
      <c r="GD32" t="s">
        <v>3781</v>
      </c>
      <c r="GE32" t="s">
        <v>3781</v>
      </c>
      <c r="GF32" t="s">
        <v>3781</v>
      </c>
      <c r="GG32" t="s">
        <v>3781</v>
      </c>
      <c r="GH32" t="s">
        <v>3781</v>
      </c>
      <c r="GI32" t="s">
        <v>3781</v>
      </c>
      <c r="GJ32" t="s">
        <v>3781</v>
      </c>
      <c r="GK32" t="s">
        <v>3781</v>
      </c>
      <c r="GL32" t="s">
        <v>3781</v>
      </c>
      <c r="GM32" t="s">
        <v>3781</v>
      </c>
      <c r="GN32" t="s">
        <v>3781</v>
      </c>
      <c r="GO32" t="s">
        <v>3781</v>
      </c>
      <c r="GP32" t="s">
        <v>3781</v>
      </c>
      <c r="GQ32" t="s">
        <v>3781</v>
      </c>
      <c r="GR32" t="s">
        <v>3781</v>
      </c>
      <c r="GS32" t="s">
        <v>3781</v>
      </c>
      <c r="GT32" t="s">
        <v>3781</v>
      </c>
      <c r="GU32" t="s">
        <v>3781</v>
      </c>
      <c r="GV32" t="s">
        <v>3781</v>
      </c>
      <c r="GW32" t="s">
        <v>3781</v>
      </c>
      <c r="GX32" t="s">
        <v>3781</v>
      </c>
      <c r="GY32" t="s">
        <v>3781</v>
      </c>
      <c r="GZ32" t="s">
        <v>3781</v>
      </c>
      <c r="HA32" t="s">
        <v>3781</v>
      </c>
      <c r="HB32" t="s">
        <v>3781</v>
      </c>
      <c r="HC32" t="s">
        <v>3781</v>
      </c>
      <c r="HD32" t="s">
        <v>3781</v>
      </c>
      <c r="HE32" t="s">
        <v>3781</v>
      </c>
      <c r="HF32" t="s">
        <v>3781</v>
      </c>
      <c r="HG32" t="s">
        <v>3781</v>
      </c>
      <c r="HH32" t="s">
        <v>3781</v>
      </c>
      <c r="HI32" t="s">
        <v>3781</v>
      </c>
      <c r="HJ32" t="s">
        <v>3781</v>
      </c>
      <c r="HK32" t="s">
        <v>3781</v>
      </c>
      <c r="HL32" t="s">
        <v>3781</v>
      </c>
      <c r="HM32" t="s">
        <v>3781</v>
      </c>
      <c r="HN32" t="s">
        <v>3781</v>
      </c>
      <c r="HO32" t="s">
        <v>3781</v>
      </c>
      <c r="HP32" t="s">
        <v>3781</v>
      </c>
      <c r="HQ32" t="s">
        <v>3781</v>
      </c>
      <c r="HR32" t="s">
        <v>3781</v>
      </c>
      <c r="HS32" t="s">
        <v>3781</v>
      </c>
      <c r="HT32" t="s">
        <v>3781</v>
      </c>
      <c r="HU32" t="s">
        <v>3781</v>
      </c>
      <c r="HV32" t="s">
        <v>3781</v>
      </c>
      <c r="HW32" t="s">
        <v>3781</v>
      </c>
      <c r="HX32" t="s">
        <v>3781</v>
      </c>
      <c r="HY32" t="s">
        <v>3781</v>
      </c>
      <c r="HZ32" t="s">
        <v>3781</v>
      </c>
      <c r="IA32" t="s">
        <v>3781</v>
      </c>
      <c r="IB32" t="s">
        <v>3781</v>
      </c>
      <c r="IC32" t="s">
        <v>3781</v>
      </c>
      <c r="ID32" t="s">
        <v>3781</v>
      </c>
      <c r="IE32" t="s">
        <v>3781</v>
      </c>
      <c r="IF32" t="s">
        <v>3781</v>
      </c>
      <c r="IG32" t="s">
        <v>3781</v>
      </c>
      <c r="IH32" t="s">
        <v>3781</v>
      </c>
      <c r="II32" t="s">
        <v>3781</v>
      </c>
      <c r="IJ32" t="s">
        <v>3781</v>
      </c>
      <c r="IK32" t="s">
        <v>3781</v>
      </c>
      <c r="IL32" t="s">
        <v>3781</v>
      </c>
      <c r="IM32" t="s">
        <v>3781</v>
      </c>
      <c r="IN32" t="s">
        <v>3781</v>
      </c>
      <c r="IO32" t="s">
        <v>3781</v>
      </c>
      <c r="IP32" t="s">
        <v>3781</v>
      </c>
      <c r="IQ32" t="s">
        <v>3781</v>
      </c>
      <c r="IR32" s="3"/>
      <c r="IS32" t="s">
        <v>3781</v>
      </c>
      <c r="IT32" t="s">
        <v>3781</v>
      </c>
      <c r="IU32" t="s">
        <v>3781</v>
      </c>
      <c r="IV32" t="s">
        <v>3781</v>
      </c>
      <c r="IW32" t="s">
        <v>3781</v>
      </c>
      <c r="IX32" t="s">
        <v>3781</v>
      </c>
      <c r="IY32" t="s">
        <v>3781</v>
      </c>
      <c r="IZ32" t="s">
        <v>3781</v>
      </c>
      <c r="JA32" t="s">
        <v>3781</v>
      </c>
      <c r="JB32" t="s">
        <v>3781</v>
      </c>
      <c r="JC32" t="s">
        <v>3781</v>
      </c>
      <c r="JD32" t="s">
        <v>3781</v>
      </c>
      <c r="JE32" t="s">
        <v>3781</v>
      </c>
      <c r="JF32" t="s">
        <v>3781</v>
      </c>
      <c r="JG32" t="s">
        <v>3781</v>
      </c>
      <c r="JH32" t="s">
        <v>3781</v>
      </c>
      <c r="JI32" t="s">
        <v>3781</v>
      </c>
      <c r="JJ32" t="s">
        <v>3781</v>
      </c>
      <c r="JK32" t="s">
        <v>3781</v>
      </c>
      <c r="JL32" t="s">
        <v>3781</v>
      </c>
      <c r="JM32" t="s">
        <v>3781</v>
      </c>
      <c r="JN32" t="s">
        <v>3781</v>
      </c>
      <c r="JO32" t="s">
        <v>3781</v>
      </c>
      <c r="JP32" t="s">
        <v>3781</v>
      </c>
      <c r="JQ32" t="s">
        <v>3781</v>
      </c>
      <c r="JR32" t="s">
        <v>3781</v>
      </c>
      <c r="JS32" t="s">
        <v>3781</v>
      </c>
      <c r="JT32" t="s">
        <v>3781</v>
      </c>
      <c r="JU32" t="s">
        <v>3781</v>
      </c>
      <c r="JV32" t="s">
        <v>3781</v>
      </c>
      <c r="JW32" t="s">
        <v>3781</v>
      </c>
      <c r="JX32" t="s">
        <v>3781</v>
      </c>
      <c r="JY32" t="s">
        <v>3781</v>
      </c>
      <c r="JZ32" t="s">
        <v>3781</v>
      </c>
      <c r="KA32" t="s">
        <v>3781</v>
      </c>
      <c r="KB32" t="s">
        <v>3781</v>
      </c>
      <c r="KC32" t="s">
        <v>3781</v>
      </c>
      <c r="KD32" t="s">
        <v>3781</v>
      </c>
      <c r="KE32" t="s">
        <v>3781</v>
      </c>
      <c r="KF32" t="s">
        <v>3781</v>
      </c>
      <c r="KG32" t="s">
        <v>3781</v>
      </c>
      <c r="KH32" t="s">
        <v>3781</v>
      </c>
      <c r="KI32" t="s">
        <v>3781</v>
      </c>
      <c r="KJ32" t="s">
        <v>3781</v>
      </c>
      <c r="KK32" t="s">
        <v>3781</v>
      </c>
      <c r="KL32" t="s">
        <v>3781</v>
      </c>
      <c r="KM32" t="s">
        <v>3781</v>
      </c>
      <c r="KN32" t="s">
        <v>3781</v>
      </c>
      <c r="KO32" t="s">
        <v>3781</v>
      </c>
      <c r="KP32" t="s">
        <v>3781</v>
      </c>
      <c r="KQ32" t="s">
        <v>3781</v>
      </c>
      <c r="KR32" t="s">
        <v>3781</v>
      </c>
      <c r="KS32" t="s">
        <v>3781</v>
      </c>
      <c r="KT32" t="s">
        <v>3781</v>
      </c>
      <c r="KU32" t="s">
        <v>3781</v>
      </c>
      <c r="KV32" t="s">
        <v>3781</v>
      </c>
      <c r="KW32" t="s">
        <v>3781</v>
      </c>
      <c r="KX32" t="s">
        <v>3781</v>
      </c>
      <c r="KY32" t="s">
        <v>3781</v>
      </c>
      <c r="KZ32" t="s">
        <v>3781</v>
      </c>
      <c r="LA32" t="s">
        <v>3781</v>
      </c>
      <c r="LB32" t="s">
        <v>3781</v>
      </c>
      <c r="LC32" t="s">
        <v>3781</v>
      </c>
      <c r="LD32" t="s">
        <v>3781</v>
      </c>
      <c r="LE32" t="s">
        <v>3781</v>
      </c>
      <c r="LF32" t="s">
        <v>3781</v>
      </c>
      <c r="LG32" t="s">
        <v>3781</v>
      </c>
      <c r="LH32" t="s">
        <v>3781</v>
      </c>
      <c r="LI32" t="s">
        <v>3781</v>
      </c>
      <c r="LJ32" t="s">
        <v>3781</v>
      </c>
      <c r="LK32" t="s">
        <v>3781</v>
      </c>
      <c r="LL32" t="s">
        <v>3781</v>
      </c>
      <c r="LM32" t="s">
        <v>3781</v>
      </c>
      <c r="LN32" t="s">
        <v>3781</v>
      </c>
      <c r="LO32" t="s">
        <v>3781</v>
      </c>
      <c r="LP32" t="s">
        <v>3781</v>
      </c>
      <c r="LQ32" t="s">
        <v>3781</v>
      </c>
      <c r="LR32" t="s">
        <v>3781</v>
      </c>
      <c r="LS32" t="s">
        <v>3781</v>
      </c>
      <c r="LT32" t="s">
        <v>3781</v>
      </c>
      <c r="LU32" t="s">
        <v>3781</v>
      </c>
      <c r="LV32" t="s">
        <v>3781</v>
      </c>
      <c r="LW32" t="s">
        <v>3781</v>
      </c>
      <c r="LX32" t="s">
        <v>3781</v>
      </c>
      <c r="LY32" t="s">
        <v>3781</v>
      </c>
      <c r="LZ32" t="s">
        <v>3781</v>
      </c>
      <c r="MA32" t="s">
        <v>3781</v>
      </c>
      <c r="MB32" t="s">
        <v>3781</v>
      </c>
      <c r="MC32" t="s">
        <v>3781</v>
      </c>
      <c r="MD32" t="s">
        <v>3781</v>
      </c>
      <c r="ME32" t="s">
        <v>3781</v>
      </c>
      <c r="MF32" t="s">
        <v>3781</v>
      </c>
      <c r="MG32" t="s">
        <v>3781</v>
      </c>
      <c r="MH32" t="s">
        <v>3781</v>
      </c>
      <c r="MI32" t="s">
        <v>3781</v>
      </c>
      <c r="MJ32" t="s">
        <v>3781</v>
      </c>
      <c r="MK32" t="s">
        <v>3781</v>
      </c>
      <c r="ML32" t="s">
        <v>3781</v>
      </c>
      <c r="MM32" t="s">
        <v>3781</v>
      </c>
      <c r="MN32" t="s">
        <v>3781</v>
      </c>
      <c r="MO32" t="s">
        <v>3781</v>
      </c>
      <c r="MP32" t="s">
        <v>3781</v>
      </c>
      <c r="MQ32" t="s">
        <v>3781</v>
      </c>
      <c r="MR32" t="s">
        <v>3781</v>
      </c>
      <c r="MS32" t="s">
        <v>3781</v>
      </c>
      <c r="MT32" t="s">
        <v>3781</v>
      </c>
      <c r="MU32" t="s">
        <v>3781</v>
      </c>
      <c r="MV32" t="s">
        <v>3781</v>
      </c>
      <c r="MW32" t="s">
        <v>3781</v>
      </c>
      <c r="MX32" t="s">
        <v>3781</v>
      </c>
      <c r="MY32" t="s">
        <v>3781</v>
      </c>
      <c r="MZ32" t="s">
        <v>3781</v>
      </c>
      <c r="NA32" t="s">
        <v>3781</v>
      </c>
      <c r="NB32" t="s">
        <v>3781</v>
      </c>
      <c r="NC32" t="s">
        <v>3781</v>
      </c>
      <c r="ND32" t="s">
        <v>3781</v>
      </c>
      <c r="NE32" t="s">
        <v>3781</v>
      </c>
      <c r="NF32" t="s">
        <v>3781</v>
      </c>
      <c r="NG32" t="s">
        <v>3781</v>
      </c>
      <c r="NH32" t="s">
        <v>3781</v>
      </c>
      <c r="NI32" s="3"/>
      <c r="NJ32" t="s">
        <v>3781</v>
      </c>
      <c r="NK32" t="s">
        <v>3781</v>
      </c>
      <c r="NL32" t="s">
        <v>3781</v>
      </c>
      <c r="NM32" t="s">
        <v>3781</v>
      </c>
      <c r="NN32" t="s">
        <v>3781</v>
      </c>
      <c r="NO32" t="s">
        <v>3781</v>
      </c>
      <c r="NP32" t="s">
        <v>3781</v>
      </c>
      <c r="NQ32" t="s">
        <v>3781</v>
      </c>
      <c r="NR32" t="s">
        <v>3781</v>
      </c>
      <c r="NS32" t="s">
        <v>3781</v>
      </c>
      <c r="NT32" t="s">
        <v>3781</v>
      </c>
      <c r="NU32" t="s">
        <v>3781</v>
      </c>
      <c r="NV32" t="s">
        <v>3781</v>
      </c>
      <c r="NW32" t="s">
        <v>3781</v>
      </c>
      <c r="NX32" t="s">
        <v>3781</v>
      </c>
      <c r="NY32" t="s">
        <v>3781</v>
      </c>
      <c r="NZ32" t="s">
        <v>3781</v>
      </c>
      <c r="OA32" t="s">
        <v>3781</v>
      </c>
      <c r="OB32" t="s">
        <v>3781</v>
      </c>
      <c r="OC32" t="s">
        <v>3781</v>
      </c>
      <c r="OD32" t="s">
        <v>3781</v>
      </c>
      <c r="OE32" t="s">
        <v>3781</v>
      </c>
      <c r="OF32" t="s">
        <v>3781</v>
      </c>
      <c r="OG32" t="s">
        <v>3781</v>
      </c>
      <c r="OH32" t="s">
        <v>3781</v>
      </c>
      <c r="OI32" t="s">
        <v>3781</v>
      </c>
      <c r="OJ32" t="s">
        <v>3781</v>
      </c>
      <c r="OK32" t="s">
        <v>3781</v>
      </c>
      <c r="OL32" t="s">
        <v>3781</v>
      </c>
      <c r="OM32" t="s">
        <v>3781</v>
      </c>
      <c r="ON32" t="s">
        <v>3781</v>
      </c>
      <c r="OO32" t="s">
        <v>3781</v>
      </c>
      <c r="OP32" t="s">
        <v>3781</v>
      </c>
      <c r="OQ32" t="s">
        <v>3781</v>
      </c>
      <c r="OR32" t="s">
        <v>3781</v>
      </c>
      <c r="OS32" t="s">
        <v>3781</v>
      </c>
      <c r="OT32" t="s">
        <v>3781</v>
      </c>
      <c r="OU32" t="s">
        <v>3781</v>
      </c>
      <c r="OV32" t="s">
        <v>3781</v>
      </c>
      <c r="OW32" t="s">
        <v>3781</v>
      </c>
      <c r="OX32" t="s">
        <v>3781</v>
      </c>
      <c r="OY32" t="s">
        <v>3781</v>
      </c>
      <c r="OZ32" t="s">
        <v>3781</v>
      </c>
      <c r="PA32" t="s">
        <v>3781</v>
      </c>
      <c r="PB32" t="s">
        <v>3781</v>
      </c>
      <c r="PC32" t="s">
        <v>3781</v>
      </c>
      <c r="PD32" t="s">
        <v>3781</v>
      </c>
      <c r="PE32" t="s">
        <v>3781</v>
      </c>
      <c r="PF32" t="s">
        <v>3781</v>
      </c>
      <c r="PG32" t="s">
        <v>3781</v>
      </c>
      <c r="PH32" t="s">
        <v>3781</v>
      </c>
      <c r="PI32" t="s">
        <v>3781</v>
      </c>
      <c r="PJ32" t="s">
        <v>3781</v>
      </c>
      <c r="PK32" t="s">
        <v>3781</v>
      </c>
      <c r="PL32" t="s">
        <v>3781</v>
      </c>
      <c r="PM32" t="s">
        <v>3781</v>
      </c>
      <c r="PN32" t="s">
        <v>3781</v>
      </c>
      <c r="PO32" t="s">
        <v>3781</v>
      </c>
      <c r="PP32" t="s">
        <v>3781</v>
      </c>
      <c r="PQ32" t="s">
        <v>3781</v>
      </c>
      <c r="PR32" t="s">
        <v>3781</v>
      </c>
      <c r="PS32" t="s">
        <v>3781</v>
      </c>
      <c r="PT32" t="s">
        <v>3781</v>
      </c>
      <c r="PU32" t="s">
        <v>3781</v>
      </c>
      <c r="PV32" t="s">
        <v>3781</v>
      </c>
      <c r="PW32" t="s">
        <v>3781</v>
      </c>
      <c r="PX32" t="s">
        <v>3781</v>
      </c>
      <c r="PY32" t="s">
        <v>3781</v>
      </c>
      <c r="PZ32" t="s">
        <v>3781</v>
      </c>
      <c r="QA32" t="s">
        <v>3781</v>
      </c>
      <c r="QB32" t="s">
        <v>3781</v>
      </c>
      <c r="QC32" t="s">
        <v>3781</v>
      </c>
      <c r="QD32" t="s">
        <v>3781</v>
      </c>
      <c r="QE32" t="s">
        <v>3781</v>
      </c>
      <c r="QF32" t="s">
        <v>3781</v>
      </c>
      <c r="QG32" t="s">
        <v>3781</v>
      </c>
      <c r="QH32" t="s">
        <v>3781</v>
      </c>
      <c r="QI32" t="s">
        <v>3781</v>
      </c>
      <c r="QJ32" t="s">
        <v>3781</v>
      </c>
      <c r="QK32" t="s">
        <v>3781</v>
      </c>
      <c r="QL32" t="s">
        <v>3781</v>
      </c>
      <c r="QM32" t="s">
        <v>3781</v>
      </c>
      <c r="QN32" t="s">
        <v>3781</v>
      </c>
      <c r="QO32" t="s">
        <v>3781</v>
      </c>
      <c r="QP32" t="s">
        <v>3781</v>
      </c>
      <c r="QQ32" t="s">
        <v>3781</v>
      </c>
      <c r="QR32" t="s">
        <v>3781</v>
      </c>
      <c r="QS32" t="s">
        <v>3781</v>
      </c>
      <c r="QT32" t="s">
        <v>1028</v>
      </c>
      <c r="QU32" t="s">
        <v>3781</v>
      </c>
      <c r="QV32" t="s">
        <v>3781</v>
      </c>
      <c r="QW32" t="s">
        <v>3781</v>
      </c>
      <c r="QX32" t="s">
        <v>3781</v>
      </c>
      <c r="QY32" t="s">
        <v>3781</v>
      </c>
      <c r="QZ32" t="s">
        <v>3781</v>
      </c>
      <c r="RA32" t="s">
        <v>2089</v>
      </c>
      <c r="RB32" t="s">
        <v>3781</v>
      </c>
      <c r="RC32" t="s">
        <v>3781</v>
      </c>
      <c r="RD32" t="s">
        <v>3781</v>
      </c>
      <c r="RE32" t="s">
        <v>3781</v>
      </c>
      <c r="RF32" t="s">
        <v>3781</v>
      </c>
      <c r="RG32" t="s">
        <v>3781</v>
      </c>
      <c r="RH32" t="s">
        <v>3781</v>
      </c>
      <c r="RI32" t="s">
        <v>3781</v>
      </c>
      <c r="RJ32" t="s">
        <v>3781</v>
      </c>
      <c r="RK32" t="s">
        <v>3781</v>
      </c>
      <c r="RL32" t="s">
        <v>3781</v>
      </c>
      <c r="RM32" t="s">
        <v>3781</v>
      </c>
      <c r="RN32" t="s">
        <v>3781</v>
      </c>
      <c r="RO32" t="s">
        <v>3781</v>
      </c>
      <c r="RP32" t="s">
        <v>3781</v>
      </c>
      <c r="RQ32" t="s">
        <v>3781</v>
      </c>
      <c r="RR32" t="s">
        <v>3781</v>
      </c>
      <c r="RS32" t="s">
        <v>3781</v>
      </c>
      <c r="RT32" t="s">
        <v>3781</v>
      </c>
      <c r="RU32" t="s">
        <v>3781</v>
      </c>
      <c r="RV32" t="s">
        <v>3781</v>
      </c>
      <c r="RW32" t="s">
        <v>3781</v>
      </c>
      <c r="RX32" t="s">
        <v>3781</v>
      </c>
      <c r="RY32" t="s">
        <v>3781</v>
      </c>
      <c r="RZ32" t="s">
        <v>3781</v>
      </c>
      <c r="SA32" t="s">
        <v>3781</v>
      </c>
      <c r="SB32" t="s">
        <v>3781</v>
      </c>
      <c r="SC32" t="s">
        <v>3781</v>
      </c>
      <c r="SD32" t="s">
        <v>3781</v>
      </c>
      <c r="SE32" t="s">
        <v>3781</v>
      </c>
      <c r="SF32" t="s">
        <v>3781</v>
      </c>
      <c r="SG32" t="s">
        <v>3781</v>
      </c>
      <c r="SH32" t="s">
        <v>3781</v>
      </c>
      <c r="SI32" t="s">
        <v>3781</v>
      </c>
      <c r="SJ32" t="s">
        <v>3781</v>
      </c>
      <c r="SK32" t="s">
        <v>3781</v>
      </c>
      <c r="SL32" t="s">
        <v>3781</v>
      </c>
      <c r="SM32" t="s">
        <v>3781</v>
      </c>
      <c r="SN32" t="s">
        <v>3781</v>
      </c>
      <c r="SO32" t="s">
        <v>3781</v>
      </c>
      <c r="SP32" t="s">
        <v>3781</v>
      </c>
      <c r="SQ32" t="s">
        <v>3781</v>
      </c>
      <c r="SR32" t="s">
        <v>3781</v>
      </c>
      <c r="SS32" t="s">
        <v>3781</v>
      </c>
      <c r="ST32" t="s">
        <v>3781</v>
      </c>
      <c r="SU32" t="s">
        <v>3781</v>
      </c>
      <c r="SV32" t="s">
        <v>3781</v>
      </c>
      <c r="SW32" t="s">
        <v>3781</v>
      </c>
      <c r="SX32" t="s">
        <v>3781</v>
      </c>
      <c r="SY32" t="s">
        <v>3781</v>
      </c>
      <c r="SZ32" t="s">
        <v>3781</v>
      </c>
      <c r="TA32" t="s">
        <v>3781</v>
      </c>
      <c r="TB32" t="s">
        <v>3781</v>
      </c>
      <c r="TC32" t="s">
        <v>3781</v>
      </c>
      <c r="TD32" t="s">
        <v>3781</v>
      </c>
      <c r="TE32" t="s">
        <v>3781</v>
      </c>
      <c r="TF32" t="s">
        <v>3781</v>
      </c>
      <c r="TG32" t="s">
        <v>3781</v>
      </c>
      <c r="TH32" t="s">
        <v>3781</v>
      </c>
      <c r="TI32" t="s">
        <v>3781</v>
      </c>
      <c r="TJ32" t="s">
        <v>3781</v>
      </c>
      <c r="TK32" t="s">
        <v>3781</v>
      </c>
      <c r="TL32" t="s">
        <v>3781</v>
      </c>
    </row>
    <row r="33" spans="1:532" x14ac:dyDescent="0.3">
      <c r="A33" t="s">
        <v>3781</v>
      </c>
      <c r="B33" t="s">
        <v>3781</v>
      </c>
      <c r="C33" t="s">
        <v>3781</v>
      </c>
      <c r="D33" t="s">
        <v>3781</v>
      </c>
      <c r="E33" t="s">
        <v>3781</v>
      </c>
      <c r="F33" t="s">
        <v>3781</v>
      </c>
      <c r="G33" t="s">
        <v>3781</v>
      </c>
      <c r="H33" t="s">
        <v>3781</v>
      </c>
      <c r="I33" t="s">
        <v>3781</v>
      </c>
      <c r="J33" t="s">
        <v>3781</v>
      </c>
      <c r="K33" t="s">
        <v>3781</v>
      </c>
      <c r="L33" t="s">
        <v>3781</v>
      </c>
      <c r="M33" t="s">
        <v>3781</v>
      </c>
      <c r="N33" t="s">
        <v>3781</v>
      </c>
      <c r="O33" t="s">
        <v>3781</v>
      </c>
      <c r="P33" t="s">
        <v>3781</v>
      </c>
      <c r="Q33" t="s">
        <v>3781</v>
      </c>
      <c r="R33" t="s">
        <v>3781</v>
      </c>
      <c r="S33" t="s">
        <v>3781</v>
      </c>
      <c r="T33" t="s">
        <v>3781</v>
      </c>
      <c r="U33" t="s">
        <v>3781</v>
      </c>
      <c r="V33" t="s">
        <v>3781</v>
      </c>
      <c r="W33" t="s">
        <v>3781</v>
      </c>
      <c r="X33" t="s">
        <v>3781</v>
      </c>
      <c r="Y33" t="s">
        <v>3781</v>
      </c>
      <c r="Z33" t="s">
        <v>3781</v>
      </c>
      <c r="AA33" t="s">
        <v>3781</v>
      </c>
      <c r="AB33" t="s">
        <v>3781</v>
      </c>
      <c r="AC33" t="s">
        <v>3781</v>
      </c>
      <c r="AD33" t="s">
        <v>3781</v>
      </c>
      <c r="AE33" t="s">
        <v>3781</v>
      </c>
      <c r="AF33" t="s">
        <v>3781</v>
      </c>
      <c r="AG33" t="s">
        <v>3781</v>
      </c>
      <c r="AH33" t="s">
        <v>3781</v>
      </c>
      <c r="AI33" t="s">
        <v>3781</v>
      </c>
      <c r="AJ33" t="s">
        <v>3781</v>
      </c>
      <c r="AK33" t="s">
        <v>3781</v>
      </c>
      <c r="AL33" t="s">
        <v>3781</v>
      </c>
      <c r="AM33" t="s">
        <v>3781</v>
      </c>
      <c r="AN33" t="s">
        <v>3781</v>
      </c>
      <c r="AO33" t="s">
        <v>3781</v>
      </c>
      <c r="AP33" t="s">
        <v>3781</v>
      </c>
      <c r="AQ33" t="s">
        <v>3781</v>
      </c>
      <c r="AR33" t="s">
        <v>3781</v>
      </c>
      <c r="AS33" t="s">
        <v>3781</v>
      </c>
      <c r="AT33" t="s">
        <v>3781</v>
      </c>
      <c r="AU33" t="s">
        <v>3781</v>
      </c>
      <c r="AV33" t="s">
        <v>3781</v>
      </c>
      <c r="AW33" t="s">
        <v>3781</v>
      </c>
      <c r="AX33" t="s">
        <v>3781</v>
      </c>
      <c r="AY33" t="s">
        <v>3781</v>
      </c>
      <c r="AZ33" t="s">
        <v>3781</v>
      </c>
      <c r="BA33" t="s">
        <v>3781</v>
      </c>
      <c r="BB33" t="s">
        <v>3781</v>
      </c>
      <c r="BC33" t="s">
        <v>3781</v>
      </c>
      <c r="BD33" t="s">
        <v>3781</v>
      </c>
      <c r="BE33" t="s">
        <v>3781</v>
      </c>
      <c r="BF33" t="s">
        <v>3781</v>
      </c>
      <c r="BG33" t="s">
        <v>3781</v>
      </c>
      <c r="BH33" t="s">
        <v>3781</v>
      </c>
      <c r="BI33" t="s">
        <v>3781</v>
      </c>
      <c r="BJ33" t="s">
        <v>3781</v>
      </c>
      <c r="BK33" t="s">
        <v>3781</v>
      </c>
      <c r="BL33" t="s">
        <v>3781</v>
      </c>
      <c r="BM33" t="s">
        <v>3781</v>
      </c>
      <c r="BN33" t="s">
        <v>3781</v>
      </c>
      <c r="BO33" t="s">
        <v>3781</v>
      </c>
      <c r="BP33" t="s">
        <v>3781</v>
      </c>
      <c r="BQ33" t="s">
        <v>3781</v>
      </c>
      <c r="BR33" t="s">
        <v>3781</v>
      </c>
      <c r="BS33" t="s">
        <v>3781</v>
      </c>
      <c r="BT33" t="s">
        <v>3781</v>
      </c>
      <c r="BU33" t="s">
        <v>3781</v>
      </c>
      <c r="BV33" t="s">
        <v>3781</v>
      </c>
      <c r="BW33" t="s">
        <v>3781</v>
      </c>
      <c r="BX33" t="s">
        <v>3781</v>
      </c>
      <c r="BY33" t="s">
        <v>3781</v>
      </c>
      <c r="BZ33" t="s">
        <v>3781</v>
      </c>
      <c r="CA33" t="s">
        <v>3781</v>
      </c>
      <c r="CB33" t="s">
        <v>3781</v>
      </c>
      <c r="CC33" t="s">
        <v>3781</v>
      </c>
      <c r="CD33" t="s">
        <v>3781</v>
      </c>
      <c r="CE33" t="s">
        <v>3781</v>
      </c>
      <c r="CF33" t="s">
        <v>3781</v>
      </c>
      <c r="CG33" t="s">
        <v>3781</v>
      </c>
      <c r="CH33" t="s">
        <v>3781</v>
      </c>
      <c r="CI33" t="s">
        <v>3781</v>
      </c>
      <c r="CJ33" t="s">
        <v>3781</v>
      </c>
      <c r="CK33" t="s">
        <v>3781</v>
      </c>
      <c r="CL33" t="s">
        <v>3781</v>
      </c>
      <c r="CM33" t="s">
        <v>3781</v>
      </c>
      <c r="CN33" t="s">
        <v>3781</v>
      </c>
      <c r="CO33" t="s">
        <v>3781</v>
      </c>
      <c r="CP33" t="s">
        <v>3781</v>
      </c>
      <c r="CQ33" t="s">
        <v>3781</v>
      </c>
      <c r="CR33" t="s">
        <v>3781</v>
      </c>
      <c r="CS33" t="s">
        <v>3781</v>
      </c>
      <c r="CT33" t="s">
        <v>3781</v>
      </c>
      <c r="CU33" t="s">
        <v>3781</v>
      </c>
      <c r="CV33" t="s">
        <v>3781</v>
      </c>
      <c r="CW33" t="s">
        <v>3781</v>
      </c>
      <c r="CX33" t="s">
        <v>3781</v>
      </c>
      <c r="CY33" t="s">
        <v>3781</v>
      </c>
      <c r="CZ33" t="s">
        <v>3781</v>
      </c>
      <c r="DA33" t="s">
        <v>3781</v>
      </c>
      <c r="DB33" t="s">
        <v>3781</v>
      </c>
      <c r="DC33" t="s">
        <v>3781</v>
      </c>
      <c r="DD33" t="s">
        <v>3781</v>
      </c>
      <c r="DE33" t="s">
        <v>3781</v>
      </c>
      <c r="DF33" t="s">
        <v>3781</v>
      </c>
      <c r="DG33" t="s">
        <v>3781</v>
      </c>
      <c r="DH33" t="s">
        <v>3781</v>
      </c>
      <c r="DI33" t="s">
        <v>3781</v>
      </c>
      <c r="DJ33" t="s">
        <v>3781</v>
      </c>
      <c r="DK33" t="s">
        <v>3781</v>
      </c>
      <c r="DL33" t="s">
        <v>3781</v>
      </c>
      <c r="DM33" t="s">
        <v>3781</v>
      </c>
      <c r="DN33" t="s">
        <v>3781</v>
      </c>
      <c r="DO33" t="s">
        <v>3781</v>
      </c>
      <c r="DP33" t="s">
        <v>3781</v>
      </c>
      <c r="DQ33" t="s">
        <v>3781</v>
      </c>
      <c r="DR33" t="s">
        <v>3781</v>
      </c>
      <c r="DS33" t="s">
        <v>3781</v>
      </c>
      <c r="DT33" t="s">
        <v>3781</v>
      </c>
      <c r="DU33" t="s">
        <v>3781</v>
      </c>
      <c r="DV33" t="s">
        <v>3781</v>
      </c>
      <c r="DW33" t="s">
        <v>3781</v>
      </c>
      <c r="DX33" t="s">
        <v>3781</v>
      </c>
      <c r="DY33" t="s">
        <v>3781</v>
      </c>
      <c r="DZ33" t="s">
        <v>3781</v>
      </c>
      <c r="EA33" t="s">
        <v>3781</v>
      </c>
      <c r="EB33" t="s">
        <v>3781</v>
      </c>
      <c r="EC33" t="s">
        <v>3781</v>
      </c>
      <c r="ED33" t="s">
        <v>3781</v>
      </c>
      <c r="EE33" t="s">
        <v>3781</v>
      </c>
      <c r="EF33" t="s">
        <v>3781</v>
      </c>
      <c r="EG33" t="s">
        <v>3781</v>
      </c>
      <c r="EH33" t="s">
        <v>3781</v>
      </c>
      <c r="EI33" t="s">
        <v>3781</v>
      </c>
      <c r="EJ33" t="s">
        <v>3781</v>
      </c>
      <c r="EK33" t="s">
        <v>3781</v>
      </c>
      <c r="EL33" t="s">
        <v>3781</v>
      </c>
      <c r="EM33" t="s">
        <v>3781</v>
      </c>
      <c r="EN33" t="s">
        <v>3781</v>
      </c>
      <c r="EO33" t="s">
        <v>3781</v>
      </c>
      <c r="EP33" t="s">
        <v>3781</v>
      </c>
      <c r="EQ33" t="s">
        <v>3781</v>
      </c>
      <c r="ER33" t="s">
        <v>3781</v>
      </c>
      <c r="ES33" t="s">
        <v>3781</v>
      </c>
      <c r="ET33" t="s">
        <v>3781</v>
      </c>
      <c r="EU33" t="s">
        <v>3781</v>
      </c>
      <c r="EV33" t="s">
        <v>3781</v>
      </c>
      <c r="EW33" t="s">
        <v>3781</v>
      </c>
      <c r="EX33" t="s">
        <v>3781</v>
      </c>
      <c r="EY33" t="s">
        <v>3781</v>
      </c>
      <c r="EZ33" t="s">
        <v>3781</v>
      </c>
      <c r="FA33" t="s">
        <v>3781</v>
      </c>
      <c r="FB33" t="s">
        <v>3781</v>
      </c>
      <c r="FC33" t="s">
        <v>3781</v>
      </c>
      <c r="FD33" t="s">
        <v>3781</v>
      </c>
      <c r="FE33" t="s">
        <v>3781</v>
      </c>
      <c r="FF33" t="s">
        <v>3781</v>
      </c>
      <c r="FG33" t="s">
        <v>3781</v>
      </c>
      <c r="FH33" t="s">
        <v>3781</v>
      </c>
      <c r="FI33" t="s">
        <v>3781</v>
      </c>
      <c r="FJ33" t="s">
        <v>3781</v>
      </c>
      <c r="FK33" t="s">
        <v>3781</v>
      </c>
      <c r="FL33" t="s">
        <v>3781</v>
      </c>
      <c r="FM33" t="s">
        <v>3781</v>
      </c>
      <c r="FN33" t="s">
        <v>3781</v>
      </c>
      <c r="FO33" t="s">
        <v>3781</v>
      </c>
      <c r="FP33" t="s">
        <v>3781</v>
      </c>
      <c r="FQ33" t="s">
        <v>3781</v>
      </c>
      <c r="FR33" t="s">
        <v>3781</v>
      </c>
      <c r="FS33" t="s">
        <v>3781</v>
      </c>
      <c r="FT33" t="s">
        <v>3781</v>
      </c>
      <c r="FU33" t="s">
        <v>3781</v>
      </c>
      <c r="FV33" t="s">
        <v>3781</v>
      </c>
      <c r="FW33" t="s">
        <v>3781</v>
      </c>
      <c r="FX33" t="s">
        <v>3781</v>
      </c>
      <c r="FY33" t="s">
        <v>3781</v>
      </c>
      <c r="FZ33" t="s">
        <v>3781</v>
      </c>
      <c r="GA33" t="s">
        <v>3781</v>
      </c>
      <c r="GB33" t="s">
        <v>3781</v>
      </c>
      <c r="GC33" t="s">
        <v>3781</v>
      </c>
      <c r="GD33" t="s">
        <v>3781</v>
      </c>
      <c r="GE33" t="s">
        <v>3781</v>
      </c>
      <c r="GF33" t="s">
        <v>3781</v>
      </c>
      <c r="GG33" t="s">
        <v>3781</v>
      </c>
      <c r="GH33" t="s">
        <v>3781</v>
      </c>
      <c r="GI33" t="s">
        <v>3781</v>
      </c>
      <c r="GJ33" t="s">
        <v>3781</v>
      </c>
      <c r="GK33" t="s">
        <v>3781</v>
      </c>
      <c r="GL33" t="s">
        <v>3781</v>
      </c>
      <c r="GM33" t="s">
        <v>3781</v>
      </c>
      <c r="GN33" t="s">
        <v>3781</v>
      </c>
      <c r="GO33" t="s">
        <v>3781</v>
      </c>
      <c r="GP33" t="s">
        <v>3781</v>
      </c>
      <c r="GQ33" t="s">
        <v>3781</v>
      </c>
      <c r="GR33" t="s">
        <v>3781</v>
      </c>
      <c r="GS33" t="s">
        <v>3781</v>
      </c>
      <c r="GT33" t="s">
        <v>3781</v>
      </c>
      <c r="GU33" t="s">
        <v>3781</v>
      </c>
      <c r="GV33" t="s">
        <v>3781</v>
      </c>
      <c r="GW33" t="s">
        <v>3781</v>
      </c>
      <c r="GX33" t="s">
        <v>3781</v>
      </c>
      <c r="GY33" t="s">
        <v>3781</v>
      </c>
      <c r="GZ33" t="s">
        <v>3781</v>
      </c>
      <c r="HA33" t="s">
        <v>3781</v>
      </c>
      <c r="HB33" t="s">
        <v>3781</v>
      </c>
      <c r="HC33" t="s">
        <v>3781</v>
      </c>
      <c r="HD33" t="s">
        <v>3781</v>
      </c>
      <c r="HE33" t="s">
        <v>3781</v>
      </c>
      <c r="HF33" t="s">
        <v>3781</v>
      </c>
      <c r="HG33" t="s">
        <v>3781</v>
      </c>
      <c r="HH33" t="s">
        <v>3781</v>
      </c>
      <c r="HI33" t="s">
        <v>3781</v>
      </c>
      <c r="HJ33" t="s">
        <v>3781</v>
      </c>
      <c r="HK33" t="s">
        <v>3781</v>
      </c>
      <c r="HL33" t="s">
        <v>3781</v>
      </c>
      <c r="HM33" t="s">
        <v>3781</v>
      </c>
      <c r="HN33" t="s">
        <v>3781</v>
      </c>
      <c r="HO33" t="s">
        <v>3781</v>
      </c>
      <c r="HP33" t="s">
        <v>3781</v>
      </c>
      <c r="HQ33" t="s">
        <v>3781</v>
      </c>
      <c r="HR33" t="s">
        <v>3781</v>
      </c>
      <c r="HS33" t="s">
        <v>3781</v>
      </c>
      <c r="HT33" t="s">
        <v>3781</v>
      </c>
      <c r="HU33" t="s">
        <v>3781</v>
      </c>
      <c r="HV33" t="s">
        <v>3781</v>
      </c>
      <c r="HW33" t="s">
        <v>3781</v>
      </c>
      <c r="HX33" t="s">
        <v>3781</v>
      </c>
      <c r="HY33" t="s">
        <v>3781</v>
      </c>
      <c r="HZ33" t="s">
        <v>3781</v>
      </c>
      <c r="IA33" t="s">
        <v>3781</v>
      </c>
      <c r="IB33" t="s">
        <v>3781</v>
      </c>
      <c r="IC33" t="s">
        <v>3781</v>
      </c>
      <c r="ID33" t="s">
        <v>3781</v>
      </c>
      <c r="IE33" t="s">
        <v>3781</v>
      </c>
      <c r="IF33" t="s">
        <v>3781</v>
      </c>
      <c r="IG33" t="s">
        <v>3781</v>
      </c>
      <c r="IH33" t="s">
        <v>3781</v>
      </c>
      <c r="II33" t="s">
        <v>3781</v>
      </c>
      <c r="IJ33" t="s">
        <v>3781</v>
      </c>
      <c r="IK33" t="s">
        <v>3781</v>
      </c>
      <c r="IL33" t="s">
        <v>3781</v>
      </c>
      <c r="IM33" t="s">
        <v>3781</v>
      </c>
      <c r="IN33" t="s">
        <v>3781</v>
      </c>
      <c r="IO33" t="s">
        <v>3781</v>
      </c>
      <c r="IP33" t="s">
        <v>3781</v>
      </c>
      <c r="IQ33" t="s">
        <v>3781</v>
      </c>
      <c r="IR33" s="3"/>
      <c r="IS33" t="s">
        <v>3781</v>
      </c>
      <c r="IT33" t="s">
        <v>3781</v>
      </c>
      <c r="IU33" t="s">
        <v>3781</v>
      </c>
      <c r="IV33" t="s">
        <v>3781</v>
      </c>
      <c r="IW33" t="s">
        <v>3781</v>
      </c>
      <c r="IX33" t="s">
        <v>3781</v>
      </c>
      <c r="IY33" t="s">
        <v>3781</v>
      </c>
      <c r="IZ33" t="s">
        <v>3781</v>
      </c>
      <c r="JA33" t="s">
        <v>3781</v>
      </c>
      <c r="JB33" t="s">
        <v>3781</v>
      </c>
      <c r="JC33" t="s">
        <v>3781</v>
      </c>
      <c r="JD33" t="s">
        <v>3781</v>
      </c>
      <c r="JE33" t="s">
        <v>3781</v>
      </c>
      <c r="JF33" t="s">
        <v>3781</v>
      </c>
      <c r="JG33" t="s">
        <v>3781</v>
      </c>
      <c r="JH33" t="s">
        <v>3781</v>
      </c>
      <c r="JI33" t="s">
        <v>3781</v>
      </c>
      <c r="JJ33" t="s">
        <v>3781</v>
      </c>
      <c r="JK33" t="s">
        <v>3781</v>
      </c>
      <c r="JL33" t="s">
        <v>3781</v>
      </c>
      <c r="JM33" t="s">
        <v>3781</v>
      </c>
      <c r="JN33" t="s">
        <v>3781</v>
      </c>
      <c r="JO33" t="s">
        <v>3781</v>
      </c>
      <c r="JP33" t="s">
        <v>3781</v>
      </c>
      <c r="JQ33" t="s">
        <v>3781</v>
      </c>
      <c r="JR33" t="s">
        <v>3781</v>
      </c>
      <c r="JS33" t="s">
        <v>3781</v>
      </c>
      <c r="JT33" t="s">
        <v>3781</v>
      </c>
      <c r="JU33" t="s">
        <v>3781</v>
      </c>
      <c r="JV33" t="s">
        <v>3781</v>
      </c>
      <c r="JW33" t="s">
        <v>3781</v>
      </c>
      <c r="JX33" t="s">
        <v>3781</v>
      </c>
      <c r="JY33" t="s">
        <v>3781</v>
      </c>
      <c r="JZ33" t="s">
        <v>3781</v>
      </c>
      <c r="KA33" t="s">
        <v>3781</v>
      </c>
      <c r="KB33" t="s">
        <v>3781</v>
      </c>
      <c r="KC33" t="s">
        <v>3781</v>
      </c>
      <c r="KD33" t="s">
        <v>3781</v>
      </c>
      <c r="KE33" t="s">
        <v>3781</v>
      </c>
      <c r="KF33" t="s">
        <v>3781</v>
      </c>
      <c r="KG33" t="s">
        <v>3781</v>
      </c>
      <c r="KH33" t="s">
        <v>3781</v>
      </c>
      <c r="KI33" t="s">
        <v>3781</v>
      </c>
      <c r="KJ33" t="s">
        <v>3781</v>
      </c>
      <c r="KK33" t="s">
        <v>3781</v>
      </c>
      <c r="KL33" t="s">
        <v>3781</v>
      </c>
      <c r="KM33" t="s">
        <v>3781</v>
      </c>
      <c r="KN33" t="s">
        <v>3781</v>
      </c>
      <c r="KO33" t="s">
        <v>3781</v>
      </c>
      <c r="KP33" t="s">
        <v>3781</v>
      </c>
      <c r="KQ33" t="s">
        <v>3781</v>
      </c>
      <c r="KR33" t="s">
        <v>3781</v>
      </c>
      <c r="KS33" t="s">
        <v>3781</v>
      </c>
      <c r="KT33" t="s">
        <v>3781</v>
      </c>
      <c r="KU33" t="s">
        <v>3781</v>
      </c>
      <c r="KV33" t="s">
        <v>3781</v>
      </c>
      <c r="KW33" t="s">
        <v>3781</v>
      </c>
      <c r="KX33" t="s">
        <v>3781</v>
      </c>
      <c r="KY33" t="s">
        <v>3781</v>
      </c>
      <c r="KZ33" t="s">
        <v>3781</v>
      </c>
      <c r="LA33" t="s">
        <v>3781</v>
      </c>
      <c r="LB33" t="s">
        <v>3781</v>
      </c>
      <c r="LC33" t="s">
        <v>3781</v>
      </c>
      <c r="LD33" t="s">
        <v>3781</v>
      </c>
      <c r="LE33" t="s">
        <v>3781</v>
      </c>
      <c r="LF33" t="s">
        <v>3781</v>
      </c>
      <c r="LG33" t="s">
        <v>3781</v>
      </c>
      <c r="LH33" t="s">
        <v>3781</v>
      </c>
      <c r="LI33" t="s">
        <v>3781</v>
      </c>
      <c r="LJ33" t="s">
        <v>3781</v>
      </c>
      <c r="LK33" t="s">
        <v>3781</v>
      </c>
      <c r="LL33" t="s">
        <v>3781</v>
      </c>
      <c r="LM33" t="s">
        <v>3781</v>
      </c>
      <c r="LN33" t="s">
        <v>3781</v>
      </c>
      <c r="LO33" t="s">
        <v>3781</v>
      </c>
      <c r="LP33" t="s">
        <v>3781</v>
      </c>
      <c r="LQ33" t="s">
        <v>3781</v>
      </c>
      <c r="LR33" t="s">
        <v>3781</v>
      </c>
      <c r="LS33" t="s">
        <v>3781</v>
      </c>
      <c r="LT33" t="s">
        <v>3781</v>
      </c>
      <c r="LU33" t="s">
        <v>3781</v>
      </c>
      <c r="LV33" t="s">
        <v>3781</v>
      </c>
      <c r="LW33" t="s">
        <v>3781</v>
      </c>
      <c r="LX33" t="s">
        <v>3781</v>
      </c>
      <c r="LY33" t="s">
        <v>3781</v>
      </c>
      <c r="LZ33" t="s">
        <v>3781</v>
      </c>
      <c r="MA33" t="s">
        <v>3781</v>
      </c>
      <c r="MB33" t="s">
        <v>3781</v>
      </c>
      <c r="MC33" t="s">
        <v>3781</v>
      </c>
      <c r="MD33" t="s">
        <v>3781</v>
      </c>
      <c r="ME33" t="s">
        <v>3781</v>
      </c>
      <c r="MF33" t="s">
        <v>3781</v>
      </c>
      <c r="MG33" t="s">
        <v>3781</v>
      </c>
      <c r="MH33" t="s">
        <v>3781</v>
      </c>
      <c r="MI33" t="s">
        <v>3781</v>
      </c>
      <c r="MJ33" t="s">
        <v>3781</v>
      </c>
      <c r="MK33" t="s">
        <v>3781</v>
      </c>
      <c r="ML33" t="s">
        <v>3781</v>
      </c>
      <c r="MM33" t="s">
        <v>3781</v>
      </c>
      <c r="MN33" t="s">
        <v>3781</v>
      </c>
      <c r="MO33" t="s">
        <v>3781</v>
      </c>
      <c r="MP33" t="s">
        <v>3781</v>
      </c>
      <c r="MQ33" t="s">
        <v>3781</v>
      </c>
      <c r="MR33" t="s">
        <v>3781</v>
      </c>
      <c r="MS33" t="s">
        <v>3781</v>
      </c>
      <c r="MT33" t="s">
        <v>3781</v>
      </c>
      <c r="MU33" t="s">
        <v>3781</v>
      </c>
      <c r="MV33" t="s">
        <v>3781</v>
      </c>
      <c r="MW33" t="s">
        <v>3781</v>
      </c>
      <c r="MX33" t="s">
        <v>3781</v>
      </c>
      <c r="MY33" t="s">
        <v>3781</v>
      </c>
      <c r="MZ33" t="s">
        <v>3781</v>
      </c>
      <c r="NA33" t="s">
        <v>3781</v>
      </c>
      <c r="NB33" t="s">
        <v>3781</v>
      </c>
      <c r="NC33" t="s">
        <v>3781</v>
      </c>
      <c r="ND33" t="s">
        <v>3781</v>
      </c>
      <c r="NE33" t="s">
        <v>3781</v>
      </c>
      <c r="NF33" t="s">
        <v>3781</v>
      </c>
      <c r="NG33" t="s">
        <v>3781</v>
      </c>
      <c r="NH33" t="s">
        <v>3781</v>
      </c>
      <c r="NI33" s="3"/>
      <c r="NJ33" t="s">
        <v>3781</v>
      </c>
      <c r="NK33" t="s">
        <v>3781</v>
      </c>
      <c r="NL33" t="s">
        <v>3781</v>
      </c>
      <c r="NM33" t="s">
        <v>3781</v>
      </c>
      <c r="NN33" t="s">
        <v>3781</v>
      </c>
      <c r="NO33" t="s">
        <v>3781</v>
      </c>
      <c r="NP33" t="s">
        <v>3781</v>
      </c>
      <c r="NQ33" t="s">
        <v>3781</v>
      </c>
      <c r="NR33" t="s">
        <v>3781</v>
      </c>
      <c r="NS33" t="s">
        <v>3781</v>
      </c>
      <c r="NT33" t="s">
        <v>3781</v>
      </c>
      <c r="NU33" t="s">
        <v>3781</v>
      </c>
      <c r="NV33" t="s">
        <v>3781</v>
      </c>
      <c r="NW33" t="s">
        <v>3781</v>
      </c>
      <c r="NX33" t="s">
        <v>3781</v>
      </c>
      <c r="NY33" t="s">
        <v>3781</v>
      </c>
      <c r="NZ33" t="s">
        <v>3781</v>
      </c>
      <c r="OA33" t="s">
        <v>3781</v>
      </c>
      <c r="OB33" t="s">
        <v>3781</v>
      </c>
      <c r="OC33" t="s">
        <v>3781</v>
      </c>
      <c r="OD33" t="s">
        <v>3781</v>
      </c>
      <c r="OE33" t="s">
        <v>3781</v>
      </c>
      <c r="OF33" t="s">
        <v>3781</v>
      </c>
      <c r="OG33" t="s">
        <v>3781</v>
      </c>
      <c r="OH33" t="s">
        <v>3781</v>
      </c>
      <c r="OI33" t="s">
        <v>3781</v>
      </c>
      <c r="OJ33" t="s">
        <v>3781</v>
      </c>
      <c r="OK33" t="s">
        <v>3781</v>
      </c>
      <c r="OL33" t="s">
        <v>3781</v>
      </c>
      <c r="OM33" t="s">
        <v>3781</v>
      </c>
      <c r="ON33" t="s">
        <v>3781</v>
      </c>
      <c r="OO33" t="s">
        <v>3781</v>
      </c>
      <c r="OP33" t="s">
        <v>3781</v>
      </c>
      <c r="OQ33" t="s">
        <v>3781</v>
      </c>
      <c r="OR33" t="s">
        <v>3781</v>
      </c>
      <c r="OS33" t="s">
        <v>3781</v>
      </c>
      <c r="OT33" t="s">
        <v>3781</v>
      </c>
      <c r="OU33" t="s">
        <v>3781</v>
      </c>
      <c r="OV33" t="s">
        <v>3781</v>
      </c>
      <c r="OW33" t="s">
        <v>3781</v>
      </c>
      <c r="OX33" t="s">
        <v>3781</v>
      </c>
      <c r="OY33" t="s">
        <v>3781</v>
      </c>
      <c r="OZ33" t="s">
        <v>3781</v>
      </c>
      <c r="PA33" t="s">
        <v>3781</v>
      </c>
      <c r="PB33" t="s">
        <v>3781</v>
      </c>
      <c r="PC33" t="s">
        <v>3781</v>
      </c>
      <c r="PD33" t="s">
        <v>3781</v>
      </c>
      <c r="PE33" t="s">
        <v>3781</v>
      </c>
      <c r="PF33" t="s">
        <v>3781</v>
      </c>
      <c r="PG33" t="s">
        <v>3781</v>
      </c>
      <c r="PH33" t="s">
        <v>3781</v>
      </c>
      <c r="PI33" t="s">
        <v>3781</v>
      </c>
      <c r="PJ33" t="s">
        <v>3781</v>
      </c>
      <c r="PK33" t="s">
        <v>3781</v>
      </c>
      <c r="PL33" t="s">
        <v>3781</v>
      </c>
      <c r="PM33" t="s">
        <v>3781</v>
      </c>
      <c r="PN33" t="s">
        <v>3781</v>
      </c>
      <c r="PO33" t="s">
        <v>3781</v>
      </c>
      <c r="PP33" t="s">
        <v>3781</v>
      </c>
      <c r="PQ33" t="s">
        <v>3781</v>
      </c>
      <c r="PR33" t="s">
        <v>3781</v>
      </c>
      <c r="PS33" t="s">
        <v>3781</v>
      </c>
      <c r="PT33" t="s">
        <v>3781</v>
      </c>
      <c r="PU33" t="s">
        <v>3781</v>
      </c>
      <c r="PV33" t="s">
        <v>3781</v>
      </c>
      <c r="PW33" t="s">
        <v>3781</v>
      </c>
      <c r="PX33" t="s">
        <v>3781</v>
      </c>
      <c r="PY33" t="s">
        <v>3781</v>
      </c>
      <c r="PZ33" t="s">
        <v>3781</v>
      </c>
      <c r="QA33" t="s">
        <v>3781</v>
      </c>
      <c r="QB33" t="s">
        <v>3781</v>
      </c>
      <c r="QC33" t="s">
        <v>3781</v>
      </c>
      <c r="QD33" t="s">
        <v>3781</v>
      </c>
      <c r="QE33" t="s">
        <v>3781</v>
      </c>
      <c r="QF33" t="s">
        <v>3781</v>
      </c>
      <c r="QG33" t="s">
        <v>3781</v>
      </c>
      <c r="QH33" t="s">
        <v>3781</v>
      </c>
      <c r="QI33" t="s">
        <v>3781</v>
      </c>
      <c r="QJ33" t="s">
        <v>3781</v>
      </c>
      <c r="QK33" t="s">
        <v>3781</v>
      </c>
      <c r="QL33" t="s">
        <v>3781</v>
      </c>
      <c r="QM33" t="s">
        <v>3781</v>
      </c>
      <c r="QN33" t="s">
        <v>3781</v>
      </c>
      <c r="QO33" t="s">
        <v>3781</v>
      </c>
      <c r="QP33" t="s">
        <v>3781</v>
      </c>
      <c r="QQ33" t="s">
        <v>3781</v>
      </c>
      <c r="QR33" t="s">
        <v>3781</v>
      </c>
      <c r="QS33" t="s">
        <v>3781</v>
      </c>
      <c r="QT33" t="s">
        <v>1026</v>
      </c>
      <c r="QU33" t="s">
        <v>3781</v>
      </c>
      <c r="QV33" t="s">
        <v>3781</v>
      </c>
      <c r="QW33" t="s">
        <v>3781</v>
      </c>
      <c r="QX33" t="s">
        <v>3781</v>
      </c>
      <c r="QY33" t="s">
        <v>3781</v>
      </c>
      <c r="QZ33" t="s">
        <v>3781</v>
      </c>
      <c r="RA33" t="s">
        <v>3794</v>
      </c>
      <c r="RB33" t="s">
        <v>3781</v>
      </c>
      <c r="RC33" t="s">
        <v>3781</v>
      </c>
      <c r="RD33" t="s">
        <v>3781</v>
      </c>
      <c r="RE33" t="s">
        <v>3781</v>
      </c>
      <c r="RF33" t="s">
        <v>3781</v>
      </c>
      <c r="RG33" t="s">
        <v>3781</v>
      </c>
      <c r="RH33" t="s">
        <v>3781</v>
      </c>
      <c r="RI33" t="s">
        <v>3781</v>
      </c>
      <c r="RJ33" t="s">
        <v>3781</v>
      </c>
      <c r="RK33" t="s">
        <v>3781</v>
      </c>
      <c r="RL33" t="s">
        <v>3781</v>
      </c>
      <c r="RM33" t="s">
        <v>3781</v>
      </c>
      <c r="RN33" t="s">
        <v>3781</v>
      </c>
      <c r="RO33" t="s">
        <v>3781</v>
      </c>
      <c r="RP33" t="s">
        <v>3781</v>
      </c>
      <c r="RQ33" t="s">
        <v>3781</v>
      </c>
      <c r="RR33" t="s">
        <v>3781</v>
      </c>
      <c r="RS33" t="s">
        <v>3781</v>
      </c>
      <c r="RT33" t="s">
        <v>3781</v>
      </c>
      <c r="RU33" t="s">
        <v>3781</v>
      </c>
      <c r="RV33" t="s">
        <v>3781</v>
      </c>
      <c r="RW33" t="s">
        <v>3781</v>
      </c>
      <c r="RX33" t="s">
        <v>3781</v>
      </c>
      <c r="RY33" t="s">
        <v>3781</v>
      </c>
      <c r="RZ33" t="s">
        <v>3781</v>
      </c>
      <c r="SA33" t="s">
        <v>3781</v>
      </c>
      <c r="SB33" t="s">
        <v>3781</v>
      </c>
      <c r="SC33" t="s">
        <v>3781</v>
      </c>
      <c r="SD33" t="s">
        <v>3781</v>
      </c>
      <c r="SE33" t="s">
        <v>3781</v>
      </c>
      <c r="SF33" t="s">
        <v>3781</v>
      </c>
      <c r="SG33" t="s">
        <v>3781</v>
      </c>
      <c r="SH33" t="s">
        <v>3781</v>
      </c>
      <c r="SI33" t="s">
        <v>3781</v>
      </c>
      <c r="SJ33" t="s">
        <v>3781</v>
      </c>
      <c r="SK33" t="s">
        <v>3781</v>
      </c>
      <c r="SL33" t="s">
        <v>3781</v>
      </c>
      <c r="SM33" t="s">
        <v>3781</v>
      </c>
      <c r="SN33" t="s">
        <v>3781</v>
      </c>
      <c r="SO33" t="s">
        <v>3781</v>
      </c>
      <c r="SP33" t="s">
        <v>3781</v>
      </c>
      <c r="SQ33" t="s">
        <v>3781</v>
      </c>
      <c r="SR33" t="s">
        <v>3781</v>
      </c>
      <c r="SS33" t="s">
        <v>3781</v>
      </c>
      <c r="ST33" t="s">
        <v>3781</v>
      </c>
      <c r="SU33" t="s">
        <v>3781</v>
      </c>
      <c r="SV33" t="s">
        <v>3781</v>
      </c>
      <c r="SW33" t="s">
        <v>3781</v>
      </c>
      <c r="SX33" t="s">
        <v>3781</v>
      </c>
      <c r="SY33" t="s">
        <v>3781</v>
      </c>
      <c r="SZ33" t="s">
        <v>3781</v>
      </c>
      <c r="TA33" t="s">
        <v>3781</v>
      </c>
      <c r="TB33" t="s">
        <v>3781</v>
      </c>
      <c r="TC33" t="s">
        <v>3781</v>
      </c>
      <c r="TD33" t="s">
        <v>3781</v>
      </c>
      <c r="TE33" t="s">
        <v>3781</v>
      </c>
      <c r="TF33" t="s">
        <v>3781</v>
      </c>
      <c r="TG33" t="s">
        <v>3781</v>
      </c>
      <c r="TH33" t="s">
        <v>3781</v>
      </c>
      <c r="TI33" t="s">
        <v>3781</v>
      </c>
      <c r="TJ33" t="s">
        <v>3781</v>
      </c>
      <c r="TK33" t="s">
        <v>3781</v>
      </c>
      <c r="TL33" t="s">
        <v>3781</v>
      </c>
    </row>
    <row r="34" spans="1:532" x14ac:dyDescent="0.3">
      <c r="A34" t="s">
        <v>3781</v>
      </c>
      <c r="B34" t="s">
        <v>3781</v>
      </c>
      <c r="C34" t="s">
        <v>3781</v>
      </c>
      <c r="D34" t="s">
        <v>3781</v>
      </c>
      <c r="E34" t="s">
        <v>3781</v>
      </c>
      <c r="F34" t="s">
        <v>3781</v>
      </c>
      <c r="G34" t="s">
        <v>3781</v>
      </c>
      <c r="H34" t="s">
        <v>3781</v>
      </c>
      <c r="I34" t="s">
        <v>3781</v>
      </c>
      <c r="J34" t="s">
        <v>3781</v>
      </c>
      <c r="K34" t="s">
        <v>3781</v>
      </c>
      <c r="L34" t="s">
        <v>3781</v>
      </c>
      <c r="M34" t="s">
        <v>3781</v>
      </c>
      <c r="N34" t="s">
        <v>3781</v>
      </c>
      <c r="O34" t="s">
        <v>3781</v>
      </c>
      <c r="P34" t="s">
        <v>3781</v>
      </c>
      <c r="Q34" t="s">
        <v>3781</v>
      </c>
      <c r="R34" t="s">
        <v>3781</v>
      </c>
      <c r="S34" t="s">
        <v>3781</v>
      </c>
      <c r="T34" t="s">
        <v>3781</v>
      </c>
      <c r="U34" t="s">
        <v>3781</v>
      </c>
      <c r="V34" t="s">
        <v>3781</v>
      </c>
      <c r="W34" t="s">
        <v>3781</v>
      </c>
      <c r="X34" t="s">
        <v>3781</v>
      </c>
      <c r="Y34" t="s">
        <v>3781</v>
      </c>
      <c r="Z34" t="s">
        <v>3781</v>
      </c>
      <c r="AA34" t="s">
        <v>3781</v>
      </c>
      <c r="AB34" t="s">
        <v>3781</v>
      </c>
      <c r="AC34" t="s">
        <v>3781</v>
      </c>
      <c r="AD34" t="s">
        <v>3781</v>
      </c>
      <c r="AE34" t="s">
        <v>3781</v>
      </c>
      <c r="AF34" t="s">
        <v>3781</v>
      </c>
      <c r="AG34" t="s">
        <v>3781</v>
      </c>
      <c r="AH34" t="s">
        <v>3781</v>
      </c>
      <c r="AI34" t="s">
        <v>3781</v>
      </c>
      <c r="AJ34" t="s">
        <v>3781</v>
      </c>
      <c r="AK34" t="s">
        <v>3781</v>
      </c>
      <c r="AL34" t="s">
        <v>3781</v>
      </c>
      <c r="AM34" t="s">
        <v>3781</v>
      </c>
      <c r="AN34" t="s">
        <v>3781</v>
      </c>
      <c r="AO34" t="s">
        <v>3781</v>
      </c>
      <c r="AP34" t="s">
        <v>3781</v>
      </c>
      <c r="AQ34" t="s">
        <v>3781</v>
      </c>
      <c r="AR34" t="s">
        <v>3781</v>
      </c>
      <c r="AS34" t="s">
        <v>3781</v>
      </c>
      <c r="AT34" t="s">
        <v>3781</v>
      </c>
      <c r="AU34" t="s">
        <v>3781</v>
      </c>
      <c r="AV34" t="s">
        <v>3781</v>
      </c>
      <c r="AW34" t="s">
        <v>3781</v>
      </c>
      <c r="AX34" t="s">
        <v>3781</v>
      </c>
      <c r="AY34" t="s">
        <v>3781</v>
      </c>
      <c r="AZ34" t="s">
        <v>3781</v>
      </c>
      <c r="BA34" t="s">
        <v>3781</v>
      </c>
      <c r="BB34" t="s">
        <v>3781</v>
      </c>
      <c r="BC34" t="s">
        <v>3781</v>
      </c>
      <c r="BD34" t="s">
        <v>3781</v>
      </c>
      <c r="BE34" t="s">
        <v>3781</v>
      </c>
      <c r="BF34" t="s">
        <v>3781</v>
      </c>
      <c r="BG34" t="s">
        <v>3781</v>
      </c>
      <c r="BH34" t="s">
        <v>3781</v>
      </c>
      <c r="BI34" t="s">
        <v>3781</v>
      </c>
      <c r="BJ34" t="s">
        <v>3781</v>
      </c>
      <c r="BK34" t="s">
        <v>3781</v>
      </c>
      <c r="BL34" t="s">
        <v>3781</v>
      </c>
      <c r="BM34" t="s">
        <v>3781</v>
      </c>
      <c r="BN34" t="s">
        <v>3781</v>
      </c>
      <c r="BO34" t="s">
        <v>3781</v>
      </c>
      <c r="BP34" t="s">
        <v>3781</v>
      </c>
      <c r="BQ34" t="s">
        <v>3781</v>
      </c>
      <c r="BR34" t="s">
        <v>3781</v>
      </c>
      <c r="BS34" t="s">
        <v>3781</v>
      </c>
      <c r="BT34" t="s">
        <v>3781</v>
      </c>
      <c r="BU34" t="s">
        <v>3781</v>
      </c>
      <c r="BV34" t="s">
        <v>3781</v>
      </c>
      <c r="BW34" t="s">
        <v>3781</v>
      </c>
      <c r="BX34" t="s">
        <v>3781</v>
      </c>
      <c r="BY34" t="s">
        <v>3781</v>
      </c>
      <c r="BZ34" t="s">
        <v>3781</v>
      </c>
      <c r="CA34" t="s">
        <v>3781</v>
      </c>
      <c r="CB34" t="s">
        <v>3781</v>
      </c>
      <c r="CC34" t="s">
        <v>3781</v>
      </c>
      <c r="CD34" t="s">
        <v>3781</v>
      </c>
      <c r="CE34" t="s">
        <v>3781</v>
      </c>
      <c r="CF34" t="s">
        <v>3781</v>
      </c>
      <c r="CG34" t="s">
        <v>3781</v>
      </c>
      <c r="CH34" t="s">
        <v>3781</v>
      </c>
      <c r="CI34" t="s">
        <v>3781</v>
      </c>
      <c r="CJ34" t="s">
        <v>3781</v>
      </c>
      <c r="CK34" t="s">
        <v>3781</v>
      </c>
      <c r="CL34" t="s">
        <v>3781</v>
      </c>
      <c r="CM34" t="s">
        <v>3781</v>
      </c>
      <c r="CN34" t="s">
        <v>3781</v>
      </c>
      <c r="CO34" t="s">
        <v>3781</v>
      </c>
      <c r="CP34" t="s">
        <v>3781</v>
      </c>
      <c r="CQ34" t="s">
        <v>3781</v>
      </c>
      <c r="CR34" t="s">
        <v>3781</v>
      </c>
      <c r="CS34" t="s">
        <v>3781</v>
      </c>
      <c r="CT34" t="s">
        <v>3781</v>
      </c>
      <c r="CU34" t="s">
        <v>3781</v>
      </c>
      <c r="CV34" t="s">
        <v>3781</v>
      </c>
      <c r="CW34" t="s">
        <v>3781</v>
      </c>
      <c r="CX34" t="s">
        <v>3781</v>
      </c>
      <c r="CY34" t="s">
        <v>3781</v>
      </c>
      <c r="CZ34" t="s">
        <v>3781</v>
      </c>
      <c r="DA34" t="s">
        <v>3781</v>
      </c>
      <c r="DB34" t="s">
        <v>3781</v>
      </c>
      <c r="DC34" t="s">
        <v>3781</v>
      </c>
      <c r="DD34" t="s">
        <v>3781</v>
      </c>
      <c r="DE34" t="s">
        <v>3781</v>
      </c>
      <c r="DF34" t="s">
        <v>3781</v>
      </c>
      <c r="DG34" t="s">
        <v>3781</v>
      </c>
      <c r="DH34" t="s">
        <v>3781</v>
      </c>
      <c r="DI34" t="s">
        <v>3781</v>
      </c>
      <c r="DJ34" t="s">
        <v>3781</v>
      </c>
      <c r="DK34" t="s">
        <v>3781</v>
      </c>
      <c r="DL34" t="s">
        <v>3781</v>
      </c>
      <c r="DM34" t="s">
        <v>3781</v>
      </c>
      <c r="DN34" t="s">
        <v>3781</v>
      </c>
      <c r="DO34" t="s">
        <v>3781</v>
      </c>
      <c r="DP34" t="s">
        <v>3781</v>
      </c>
      <c r="DQ34" t="s">
        <v>3781</v>
      </c>
      <c r="DR34" t="s">
        <v>3781</v>
      </c>
      <c r="DS34" t="s">
        <v>3781</v>
      </c>
      <c r="DT34" t="s">
        <v>3781</v>
      </c>
      <c r="DU34" t="s">
        <v>3781</v>
      </c>
      <c r="DV34" t="s">
        <v>3781</v>
      </c>
      <c r="DW34" t="s">
        <v>3781</v>
      </c>
      <c r="DX34" t="s">
        <v>3781</v>
      </c>
      <c r="DY34" t="s">
        <v>3781</v>
      </c>
      <c r="DZ34" t="s">
        <v>3781</v>
      </c>
      <c r="EA34" t="s">
        <v>3781</v>
      </c>
      <c r="EB34" t="s">
        <v>3781</v>
      </c>
      <c r="EC34" t="s">
        <v>3781</v>
      </c>
      <c r="ED34" t="s">
        <v>3781</v>
      </c>
      <c r="EE34" t="s">
        <v>3781</v>
      </c>
      <c r="EF34" t="s">
        <v>3781</v>
      </c>
      <c r="EG34" t="s">
        <v>3781</v>
      </c>
      <c r="EH34" t="s">
        <v>3781</v>
      </c>
      <c r="EI34" t="s">
        <v>3781</v>
      </c>
      <c r="EJ34" t="s">
        <v>3781</v>
      </c>
      <c r="EK34" t="s">
        <v>3781</v>
      </c>
      <c r="EL34" t="s">
        <v>3781</v>
      </c>
      <c r="EM34" t="s">
        <v>3781</v>
      </c>
      <c r="EN34" t="s">
        <v>3781</v>
      </c>
      <c r="EO34" t="s">
        <v>3781</v>
      </c>
      <c r="EP34" t="s">
        <v>3781</v>
      </c>
      <c r="EQ34" t="s">
        <v>3781</v>
      </c>
      <c r="ER34" t="s">
        <v>3781</v>
      </c>
      <c r="ES34" t="s">
        <v>3781</v>
      </c>
      <c r="ET34" t="s">
        <v>3781</v>
      </c>
      <c r="EU34" t="s">
        <v>3781</v>
      </c>
      <c r="EV34" t="s">
        <v>3781</v>
      </c>
      <c r="EW34" t="s">
        <v>3781</v>
      </c>
      <c r="EX34" t="s">
        <v>3781</v>
      </c>
      <c r="EY34" t="s">
        <v>3781</v>
      </c>
      <c r="EZ34" t="s">
        <v>3781</v>
      </c>
      <c r="FA34" t="s">
        <v>3781</v>
      </c>
      <c r="FB34" t="s">
        <v>3781</v>
      </c>
      <c r="FC34" t="s">
        <v>3781</v>
      </c>
      <c r="FD34" t="s">
        <v>3781</v>
      </c>
      <c r="FE34" t="s">
        <v>3781</v>
      </c>
      <c r="FF34" t="s">
        <v>3781</v>
      </c>
      <c r="FG34" t="s">
        <v>3781</v>
      </c>
      <c r="FH34" t="s">
        <v>3781</v>
      </c>
      <c r="FI34" t="s">
        <v>3781</v>
      </c>
      <c r="FJ34" t="s">
        <v>3781</v>
      </c>
      <c r="FK34" t="s">
        <v>3781</v>
      </c>
      <c r="FL34" t="s">
        <v>3781</v>
      </c>
      <c r="FM34" t="s">
        <v>3781</v>
      </c>
      <c r="FN34" t="s">
        <v>3781</v>
      </c>
      <c r="FO34" t="s">
        <v>3781</v>
      </c>
      <c r="FP34" t="s">
        <v>3781</v>
      </c>
      <c r="FQ34" t="s">
        <v>3781</v>
      </c>
      <c r="FR34" t="s">
        <v>3781</v>
      </c>
      <c r="FS34" t="s">
        <v>3781</v>
      </c>
      <c r="FT34" t="s">
        <v>3781</v>
      </c>
      <c r="FU34" t="s">
        <v>3781</v>
      </c>
      <c r="FV34" t="s">
        <v>3781</v>
      </c>
      <c r="FW34" t="s">
        <v>3781</v>
      </c>
      <c r="FX34" t="s">
        <v>3781</v>
      </c>
      <c r="FY34" t="s">
        <v>3781</v>
      </c>
      <c r="FZ34" t="s">
        <v>3781</v>
      </c>
      <c r="GA34" t="s">
        <v>3781</v>
      </c>
      <c r="GB34" t="s">
        <v>3781</v>
      </c>
      <c r="GC34" t="s">
        <v>3781</v>
      </c>
      <c r="GD34" t="s">
        <v>3781</v>
      </c>
      <c r="GE34" t="s">
        <v>3781</v>
      </c>
      <c r="GF34" t="s">
        <v>3781</v>
      </c>
      <c r="GG34" t="s">
        <v>3781</v>
      </c>
      <c r="GH34" t="s">
        <v>3781</v>
      </c>
      <c r="GI34" t="s">
        <v>3781</v>
      </c>
      <c r="GJ34" t="s">
        <v>3781</v>
      </c>
      <c r="GK34" t="s">
        <v>3781</v>
      </c>
      <c r="GL34" t="s">
        <v>3781</v>
      </c>
      <c r="GM34" t="s">
        <v>3781</v>
      </c>
      <c r="GN34" t="s">
        <v>3781</v>
      </c>
      <c r="GO34" t="s">
        <v>3781</v>
      </c>
      <c r="GP34" t="s">
        <v>3781</v>
      </c>
      <c r="GQ34" t="s">
        <v>3781</v>
      </c>
      <c r="GR34" t="s">
        <v>3781</v>
      </c>
      <c r="GS34" t="s">
        <v>3781</v>
      </c>
      <c r="GT34" t="s">
        <v>3781</v>
      </c>
      <c r="GU34" t="s">
        <v>3781</v>
      </c>
      <c r="GV34" t="s">
        <v>3781</v>
      </c>
      <c r="GW34" t="s">
        <v>3781</v>
      </c>
      <c r="GX34" t="s">
        <v>3781</v>
      </c>
      <c r="GY34" t="s">
        <v>3781</v>
      </c>
      <c r="GZ34" t="s">
        <v>3781</v>
      </c>
      <c r="HA34" t="s">
        <v>3781</v>
      </c>
      <c r="HB34" t="s">
        <v>3781</v>
      </c>
      <c r="HC34" t="s">
        <v>3781</v>
      </c>
      <c r="HD34" t="s">
        <v>3781</v>
      </c>
      <c r="HE34" t="s">
        <v>3781</v>
      </c>
      <c r="HF34" t="s">
        <v>3781</v>
      </c>
      <c r="HG34" t="s">
        <v>3781</v>
      </c>
      <c r="HH34" t="s">
        <v>3781</v>
      </c>
      <c r="HI34" t="s">
        <v>3781</v>
      </c>
      <c r="HJ34" t="s">
        <v>3781</v>
      </c>
      <c r="HK34" t="s">
        <v>3781</v>
      </c>
      <c r="HL34" t="s">
        <v>3781</v>
      </c>
      <c r="HM34" t="s">
        <v>3781</v>
      </c>
      <c r="HN34" t="s">
        <v>3781</v>
      </c>
      <c r="HO34" t="s">
        <v>3781</v>
      </c>
      <c r="HP34" t="s">
        <v>3781</v>
      </c>
      <c r="HQ34" t="s">
        <v>3781</v>
      </c>
      <c r="HR34" t="s">
        <v>3781</v>
      </c>
      <c r="HS34" t="s">
        <v>3781</v>
      </c>
      <c r="HT34" t="s">
        <v>3781</v>
      </c>
      <c r="HU34" t="s">
        <v>3781</v>
      </c>
      <c r="HV34" t="s">
        <v>3781</v>
      </c>
      <c r="HW34" t="s">
        <v>3781</v>
      </c>
      <c r="HX34" t="s">
        <v>3781</v>
      </c>
      <c r="HY34" t="s">
        <v>3781</v>
      </c>
      <c r="HZ34" t="s">
        <v>3781</v>
      </c>
      <c r="IA34" t="s">
        <v>3781</v>
      </c>
      <c r="IB34" t="s">
        <v>3781</v>
      </c>
      <c r="IC34" t="s">
        <v>3781</v>
      </c>
      <c r="ID34" t="s">
        <v>3781</v>
      </c>
      <c r="IE34" t="s">
        <v>3781</v>
      </c>
      <c r="IF34" t="s">
        <v>3781</v>
      </c>
      <c r="IG34" t="s">
        <v>3781</v>
      </c>
      <c r="IH34" t="s">
        <v>3781</v>
      </c>
      <c r="II34" t="s">
        <v>3781</v>
      </c>
      <c r="IJ34" t="s">
        <v>3781</v>
      </c>
      <c r="IK34" t="s">
        <v>3781</v>
      </c>
      <c r="IL34" t="s">
        <v>3781</v>
      </c>
      <c r="IM34" t="s">
        <v>3781</v>
      </c>
      <c r="IN34" t="s">
        <v>3781</v>
      </c>
      <c r="IO34" t="s">
        <v>3781</v>
      </c>
      <c r="IP34" t="s">
        <v>3781</v>
      </c>
      <c r="IQ34" t="s">
        <v>3781</v>
      </c>
      <c r="IR34" t="s">
        <v>3781</v>
      </c>
      <c r="IS34" t="s">
        <v>3781</v>
      </c>
      <c r="IT34" t="s">
        <v>3781</v>
      </c>
      <c r="IU34" t="s">
        <v>3781</v>
      </c>
      <c r="IV34" t="s">
        <v>3781</v>
      </c>
      <c r="IW34" t="s">
        <v>3781</v>
      </c>
      <c r="IX34" t="s">
        <v>3781</v>
      </c>
      <c r="IY34" t="s">
        <v>3781</v>
      </c>
      <c r="IZ34" t="s">
        <v>3781</v>
      </c>
      <c r="JA34" t="s">
        <v>3781</v>
      </c>
      <c r="JB34" t="s">
        <v>3781</v>
      </c>
      <c r="JC34" t="s">
        <v>3781</v>
      </c>
      <c r="JD34" t="s">
        <v>3781</v>
      </c>
      <c r="JE34" t="s">
        <v>3781</v>
      </c>
      <c r="JF34" t="s">
        <v>3781</v>
      </c>
      <c r="JG34" t="s">
        <v>3781</v>
      </c>
      <c r="JH34" t="s">
        <v>3781</v>
      </c>
      <c r="JI34" t="s">
        <v>3781</v>
      </c>
      <c r="JJ34" t="s">
        <v>3781</v>
      </c>
      <c r="JK34" t="s">
        <v>3781</v>
      </c>
      <c r="JL34" t="s">
        <v>3781</v>
      </c>
      <c r="JM34" t="s">
        <v>3781</v>
      </c>
      <c r="JN34" t="s">
        <v>3781</v>
      </c>
      <c r="JO34" t="s">
        <v>3781</v>
      </c>
      <c r="JP34" t="s">
        <v>3781</v>
      </c>
      <c r="JQ34" t="s">
        <v>3781</v>
      </c>
      <c r="JR34" t="s">
        <v>3781</v>
      </c>
      <c r="JS34" t="s">
        <v>3781</v>
      </c>
      <c r="JT34" t="s">
        <v>3781</v>
      </c>
      <c r="JU34" t="s">
        <v>3781</v>
      </c>
      <c r="JV34" t="s">
        <v>3781</v>
      </c>
      <c r="JW34" t="s">
        <v>3781</v>
      </c>
      <c r="JX34" t="s">
        <v>3781</v>
      </c>
      <c r="JY34" t="s">
        <v>3781</v>
      </c>
      <c r="JZ34" t="s">
        <v>3781</v>
      </c>
      <c r="KA34" t="s">
        <v>3781</v>
      </c>
      <c r="KB34" t="s">
        <v>3781</v>
      </c>
      <c r="KC34" t="s">
        <v>3781</v>
      </c>
      <c r="KD34" t="s">
        <v>3781</v>
      </c>
      <c r="KE34" t="s">
        <v>3781</v>
      </c>
      <c r="KF34" t="s">
        <v>3781</v>
      </c>
      <c r="KG34" t="s">
        <v>3781</v>
      </c>
      <c r="KH34" t="s">
        <v>3781</v>
      </c>
      <c r="KI34" t="s">
        <v>3781</v>
      </c>
      <c r="KJ34" t="s">
        <v>3781</v>
      </c>
      <c r="KK34" t="s">
        <v>3781</v>
      </c>
      <c r="KL34" t="s">
        <v>3781</v>
      </c>
      <c r="KM34" t="s">
        <v>3781</v>
      </c>
      <c r="KN34" t="s">
        <v>3781</v>
      </c>
      <c r="KO34" t="s">
        <v>3781</v>
      </c>
      <c r="KP34" t="s">
        <v>3781</v>
      </c>
      <c r="KQ34" t="s">
        <v>3781</v>
      </c>
      <c r="KR34" t="s">
        <v>3781</v>
      </c>
      <c r="KS34" t="s">
        <v>3781</v>
      </c>
      <c r="KT34" t="s">
        <v>3781</v>
      </c>
      <c r="KU34" t="s">
        <v>3781</v>
      </c>
      <c r="KV34" t="s">
        <v>3781</v>
      </c>
      <c r="KW34" t="s">
        <v>3781</v>
      </c>
      <c r="KX34" t="s">
        <v>3781</v>
      </c>
      <c r="KY34" t="s">
        <v>3781</v>
      </c>
      <c r="KZ34" t="s">
        <v>3781</v>
      </c>
      <c r="LA34" t="s">
        <v>3781</v>
      </c>
      <c r="LB34" t="s">
        <v>3781</v>
      </c>
      <c r="LC34" t="s">
        <v>3781</v>
      </c>
      <c r="LD34" t="s">
        <v>3781</v>
      </c>
      <c r="LE34" t="s">
        <v>3781</v>
      </c>
      <c r="LF34" t="s">
        <v>3781</v>
      </c>
      <c r="LG34" t="s">
        <v>3781</v>
      </c>
      <c r="LH34" t="s">
        <v>3781</v>
      </c>
      <c r="LI34" t="s">
        <v>3781</v>
      </c>
      <c r="LJ34" t="s">
        <v>3781</v>
      </c>
      <c r="LK34" t="s">
        <v>3781</v>
      </c>
      <c r="LL34" t="s">
        <v>3781</v>
      </c>
      <c r="LM34" t="s">
        <v>3781</v>
      </c>
      <c r="LN34" t="s">
        <v>3781</v>
      </c>
      <c r="LO34" t="s">
        <v>3781</v>
      </c>
      <c r="LP34" t="s">
        <v>3781</v>
      </c>
      <c r="LQ34" t="s">
        <v>3781</v>
      </c>
      <c r="LR34" t="s">
        <v>3781</v>
      </c>
      <c r="LS34" t="s">
        <v>3781</v>
      </c>
      <c r="LT34" t="s">
        <v>3781</v>
      </c>
      <c r="LU34" t="s">
        <v>3781</v>
      </c>
      <c r="LV34" t="s">
        <v>3781</v>
      </c>
      <c r="LW34" t="s">
        <v>3781</v>
      </c>
      <c r="LX34" t="s">
        <v>3781</v>
      </c>
      <c r="LY34" t="s">
        <v>3781</v>
      </c>
      <c r="LZ34" t="s">
        <v>3781</v>
      </c>
      <c r="MA34" t="s">
        <v>3781</v>
      </c>
      <c r="MB34" t="s">
        <v>3781</v>
      </c>
      <c r="MC34" t="s">
        <v>3781</v>
      </c>
      <c r="MD34" t="s">
        <v>3781</v>
      </c>
      <c r="ME34" t="s">
        <v>3781</v>
      </c>
      <c r="MF34" t="s">
        <v>3781</v>
      </c>
      <c r="MG34" t="s">
        <v>3781</v>
      </c>
      <c r="MH34" t="s">
        <v>3781</v>
      </c>
      <c r="MI34" t="s">
        <v>3781</v>
      </c>
      <c r="MJ34" t="s">
        <v>3781</v>
      </c>
      <c r="MK34" t="s">
        <v>3781</v>
      </c>
      <c r="ML34" t="s">
        <v>3781</v>
      </c>
      <c r="MM34" t="s">
        <v>3781</v>
      </c>
      <c r="MN34" t="s">
        <v>3781</v>
      </c>
      <c r="MO34" t="s">
        <v>3781</v>
      </c>
      <c r="MP34" t="s">
        <v>3781</v>
      </c>
      <c r="MQ34" t="s">
        <v>3781</v>
      </c>
      <c r="MR34" t="s">
        <v>3781</v>
      </c>
      <c r="MS34" t="s">
        <v>3781</v>
      </c>
      <c r="MT34" t="s">
        <v>3781</v>
      </c>
      <c r="MU34" t="s">
        <v>3781</v>
      </c>
      <c r="MV34" t="s">
        <v>3781</v>
      </c>
      <c r="MW34" t="s">
        <v>3781</v>
      </c>
      <c r="MX34" t="s">
        <v>3781</v>
      </c>
      <c r="MY34" t="s">
        <v>3781</v>
      </c>
      <c r="MZ34" t="s">
        <v>3781</v>
      </c>
      <c r="NA34" t="s">
        <v>3781</v>
      </c>
      <c r="NB34" t="s">
        <v>3781</v>
      </c>
      <c r="NC34" t="s">
        <v>3781</v>
      </c>
      <c r="ND34" t="s">
        <v>3781</v>
      </c>
      <c r="NE34" t="s">
        <v>3781</v>
      </c>
      <c r="NF34" t="s">
        <v>3781</v>
      </c>
      <c r="NG34" t="s">
        <v>3781</v>
      </c>
      <c r="NH34" t="s">
        <v>3781</v>
      </c>
      <c r="NI34" s="3"/>
      <c r="NJ34" t="s">
        <v>3781</v>
      </c>
      <c r="NK34" t="s">
        <v>3781</v>
      </c>
      <c r="NL34" t="s">
        <v>3781</v>
      </c>
      <c r="NM34" t="s">
        <v>3781</v>
      </c>
      <c r="NN34" t="s">
        <v>3781</v>
      </c>
      <c r="NO34" t="s">
        <v>3781</v>
      </c>
      <c r="NP34" t="s">
        <v>3781</v>
      </c>
      <c r="NQ34" t="s">
        <v>3781</v>
      </c>
      <c r="NR34" t="s">
        <v>3781</v>
      </c>
      <c r="NS34" t="s">
        <v>3781</v>
      </c>
      <c r="NT34" t="s">
        <v>3781</v>
      </c>
      <c r="NU34" t="s">
        <v>3781</v>
      </c>
      <c r="NV34" t="s">
        <v>3781</v>
      </c>
      <c r="NW34" t="s">
        <v>3781</v>
      </c>
      <c r="NX34" t="s">
        <v>3781</v>
      </c>
      <c r="NY34" t="s">
        <v>3781</v>
      </c>
      <c r="NZ34" t="s">
        <v>3781</v>
      </c>
      <c r="OA34" t="s">
        <v>3781</v>
      </c>
      <c r="OB34" t="s">
        <v>3781</v>
      </c>
      <c r="OC34" t="s">
        <v>3781</v>
      </c>
      <c r="OD34" t="s">
        <v>3781</v>
      </c>
      <c r="OE34" t="s">
        <v>3781</v>
      </c>
      <c r="OF34" t="s">
        <v>3781</v>
      </c>
      <c r="OG34" t="s">
        <v>3781</v>
      </c>
      <c r="OH34" t="s">
        <v>3781</v>
      </c>
      <c r="OI34" t="s">
        <v>3781</v>
      </c>
      <c r="OJ34" t="s">
        <v>3781</v>
      </c>
      <c r="OK34" t="s">
        <v>3781</v>
      </c>
      <c r="OL34" t="s">
        <v>3781</v>
      </c>
      <c r="OM34" t="s">
        <v>3781</v>
      </c>
      <c r="ON34" t="s">
        <v>3781</v>
      </c>
      <c r="OO34" t="s">
        <v>3781</v>
      </c>
      <c r="OP34" t="s">
        <v>3781</v>
      </c>
      <c r="OQ34" t="s">
        <v>3781</v>
      </c>
      <c r="OR34" t="s">
        <v>3781</v>
      </c>
      <c r="OS34" t="s">
        <v>3781</v>
      </c>
      <c r="OT34" t="s">
        <v>3781</v>
      </c>
      <c r="OU34" t="s">
        <v>3781</v>
      </c>
      <c r="OV34" t="s">
        <v>3781</v>
      </c>
      <c r="OW34" t="s">
        <v>3781</v>
      </c>
      <c r="OX34" t="s">
        <v>3781</v>
      </c>
      <c r="OY34" t="s">
        <v>3781</v>
      </c>
      <c r="OZ34" t="s">
        <v>3781</v>
      </c>
      <c r="PA34" t="s">
        <v>3781</v>
      </c>
      <c r="PB34" t="s">
        <v>3781</v>
      </c>
      <c r="PC34" t="s">
        <v>3781</v>
      </c>
      <c r="PD34" t="s">
        <v>3781</v>
      </c>
      <c r="PE34" t="s">
        <v>3781</v>
      </c>
      <c r="PF34" t="s">
        <v>3781</v>
      </c>
      <c r="PG34" t="s">
        <v>3781</v>
      </c>
      <c r="PH34" t="s">
        <v>3781</v>
      </c>
      <c r="PI34" t="s">
        <v>3781</v>
      </c>
      <c r="PJ34" t="s">
        <v>3781</v>
      </c>
      <c r="PK34" t="s">
        <v>3781</v>
      </c>
      <c r="PL34" t="s">
        <v>3781</v>
      </c>
      <c r="PM34" t="s">
        <v>3781</v>
      </c>
      <c r="PN34" t="s">
        <v>3781</v>
      </c>
      <c r="PO34" t="s">
        <v>3781</v>
      </c>
      <c r="PP34" t="s">
        <v>3781</v>
      </c>
      <c r="PQ34" t="s">
        <v>3781</v>
      </c>
      <c r="PR34" t="s">
        <v>3781</v>
      </c>
      <c r="PS34" t="s">
        <v>3781</v>
      </c>
      <c r="PT34" t="s">
        <v>3781</v>
      </c>
      <c r="PU34" t="s">
        <v>3781</v>
      </c>
      <c r="PV34" t="s">
        <v>3781</v>
      </c>
      <c r="PW34" t="s">
        <v>3781</v>
      </c>
      <c r="PX34" t="s">
        <v>3781</v>
      </c>
      <c r="PY34" t="s">
        <v>3781</v>
      </c>
      <c r="PZ34" t="s">
        <v>3781</v>
      </c>
      <c r="QA34" t="s">
        <v>3781</v>
      </c>
      <c r="QB34" t="s">
        <v>3781</v>
      </c>
      <c r="QC34" t="s">
        <v>3781</v>
      </c>
      <c r="QD34" t="s">
        <v>3781</v>
      </c>
      <c r="QE34" t="s">
        <v>3781</v>
      </c>
      <c r="QF34" t="s">
        <v>3781</v>
      </c>
      <c r="QG34" t="s">
        <v>3781</v>
      </c>
      <c r="QH34" t="s">
        <v>3781</v>
      </c>
      <c r="QI34" t="s">
        <v>3781</v>
      </c>
      <c r="QJ34" t="s">
        <v>3781</v>
      </c>
      <c r="QK34" t="s">
        <v>3781</v>
      </c>
      <c r="QL34" t="s">
        <v>3781</v>
      </c>
      <c r="QM34" t="s">
        <v>3781</v>
      </c>
      <c r="QN34" t="s">
        <v>3781</v>
      </c>
      <c r="QO34" t="s">
        <v>3781</v>
      </c>
      <c r="QP34" t="s">
        <v>3781</v>
      </c>
      <c r="QQ34" t="s">
        <v>3781</v>
      </c>
      <c r="QR34" t="s">
        <v>3781</v>
      </c>
      <c r="QS34" t="s">
        <v>3781</v>
      </c>
      <c r="QT34" t="s">
        <v>1051</v>
      </c>
      <c r="QU34" t="s">
        <v>3781</v>
      </c>
      <c r="QV34" t="s">
        <v>3781</v>
      </c>
      <c r="QW34" t="s">
        <v>3781</v>
      </c>
      <c r="QX34" t="s">
        <v>3781</v>
      </c>
      <c r="QY34" t="s">
        <v>3781</v>
      </c>
      <c r="QZ34" t="s">
        <v>3781</v>
      </c>
      <c r="RA34" t="s">
        <v>1172</v>
      </c>
      <c r="RB34" t="s">
        <v>3781</v>
      </c>
      <c r="RC34" t="s">
        <v>3781</v>
      </c>
      <c r="RD34" t="s">
        <v>3781</v>
      </c>
      <c r="RE34" t="s">
        <v>3781</v>
      </c>
      <c r="RF34" t="s">
        <v>3781</v>
      </c>
      <c r="RG34" t="s">
        <v>3781</v>
      </c>
      <c r="RH34" t="s">
        <v>3781</v>
      </c>
      <c r="RI34" t="s">
        <v>3781</v>
      </c>
      <c r="RJ34" t="s">
        <v>3781</v>
      </c>
      <c r="RK34" t="s">
        <v>3781</v>
      </c>
      <c r="RL34" t="s">
        <v>3781</v>
      </c>
      <c r="RM34" t="s">
        <v>3781</v>
      </c>
      <c r="RN34" t="s">
        <v>3781</v>
      </c>
      <c r="RO34" t="s">
        <v>3781</v>
      </c>
      <c r="RP34" t="s">
        <v>3781</v>
      </c>
      <c r="RQ34" t="s">
        <v>3781</v>
      </c>
      <c r="RR34" t="s">
        <v>3781</v>
      </c>
      <c r="RS34" t="s">
        <v>3781</v>
      </c>
      <c r="RT34" t="s">
        <v>3781</v>
      </c>
      <c r="RU34" t="s">
        <v>3781</v>
      </c>
      <c r="RV34" t="s">
        <v>3781</v>
      </c>
      <c r="RW34" t="s">
        <v>3781</v>
      </c>
      <c r="RX34" t="s">
        <v>3781</v>
      </c>
      <c r="RY34" t="s">
        <v>3781</v>
      </c>
      <c r="RZ34" t="s">
        <v>3781</v>
      </c>
      <c r="SA34" t="s">
        <v>3781</v>
      </c>
      <c r="SB34" t="s">
        <v>3781</v>
      </c>
      <c r="SC34" t="s">
        <v>3781</v>
      </c>
      <c r="SD34" t="s">
        <v>3781</v>
      </c>
      <c r="SE34" t="s">
        <v>3781</v>
      </c>
      <c r="SF34" t="s">
        <v>3781</v>
      </c>
      <c r="SG34" t="s">
        <v>3781</v>
      </c>
      <c r="SH34" t="s">
        <v>3781</v>
      </c>
      <c r="SI34" t="s">
        <v>3781</v>
      </c>
      <c r="SJ34" t="s">
        <v>3781</v>
      </c>
      <c r="SK34" t="s">
        <v>3781</v>
      </c>
      <c r="SL34" t="s">
        <v>3781</v>
      </c>
      <c r="SM34" t="s">
        <v>3781</v>
      </c>
      <c r="SN34" t="s">
        <v>3781</v>
      </c>
      <c r="SO34" t="s">
        <v>3781</v>
      </c>
      <c r="SP34" t="s">
        <v>3781</v>
      </c>
      <c r="SQ34" t="s">
        <v>3781</v>
      </c>
      <c r="SR34" t="s">
        <v>3781</v>
      </c>
      <c r="SS34" t="s">
        <v>3781</v>
      </c>
      <c r="ST34" t="s">
        <v>3781</v>
      </c>
      <c r="SU34" t="s">
        <v>3781</v>
      </c>
      <c r="SV34" t="s">
        <v>3781</v>
      </c>
      <c r="SW34" t="s">
        <v>3781</v>
      </c>
      <c r="SX34" t="s">
        <v>3781</v>
      </c>
      <c r="SY34" t="s">
        <v>3781</v>
      </c>
      <c r="SZ34" t="s">
        <v>3781</v>
      </c>
      <c r="TA34" t="s">
        <v>3781</v>
      </c>
      <c r="TB34" t="s">
        <v>3781</v>
      </c>
      <c r="TC34" t="s">
        <v>3781</v>
      </c>
      <c r="TD34" t="s">
        <v>3781</v>
      </c>
      <c r="TE34" t="s">
        <v>3781</v>
      </c>
      <c r="TF34" t="s">
        <v>3781</v>
      </c>
      <c r="TG34" t="s">
        <v>3781</v>
      </c>
      <c r="TH34" t="s">
        <v>3781</v>
      </c>
      <c r="TI34" t="s">
        <v>3781</v>
      </c>
      <c r="TJ34" t="s">
        <v>3781</v>
      </c>
      <c r="TK34" t="s">
        <v>3781</v>
      </c>
      <c r="TL34" t="s">
        <v>3781</v>
      </c>
    </row>
    <row r="35" spans="1:532" x14ac:dyDescent="0.3">
      <c r="A35" t="s">
        <v>3781</v>
      </c>
      <c r="B35" t="s">
        <v>3781</v>
      </c>
      <c r="C35" t="s">
        <v>3781</v>
      </c>
      <c r="D35" t="s">
        <v>3781</v>
      </c>
      <c r="E35" t="s">
        <v>3781</v>
      </c>
      <c r="F35" t="s">
        <v>3781</v>
      </c>
      <c r="G35" t="s">
        <v>3781</v>
      </c>
      <c r="H35" t="s">
        <v>3781</v>
      </c>
      <c r="I35" t="s">
        <v>3781</v>
      </c>
      <c r="J35" t="s">
        <v>3781</v>
      </c>
      <c r="K35" t="s">
        <v>3781</v>
      </c>
      <c r="L35" t="s">
        <v>3781</v>
      </c>
      <c r="M35" t="s">
        <v>3781</v>
      </c>
      <c r="N35" t="s">
        <v>3781</v>
      </c>
      <c r="O35" t="s">
        <v>3781</v>
      </c>
      <c r="P35" t="s">
        <v>3781</v>
      </c>
      <c r="Q35" t="s">
        <v>3781</v>
      </c>
      <c r="R35" t="s">
        <v>3781</v>
      </c>
      <c r="S35" t="s">
        <v>3781</v>
      </c>
      <c r="T35" t="s">
        <v>3781</v>
      </c>
      <c r="U35" t="s">
        <v>3781</v>
      </c>
      <c r="V35" t="s">
        <v>3781</v>
      </c>
      <c r="W35" t="s">
        <v>3781</v>
      </c>
      <c r="X35" t="s">
        <v>3781</v>
      </c>
      <c r="Y35" t="s">
        <v>3781</v>
      </c>
      <c r="Z35" t="s">
        <v>3781</v>
      </c>
      <c r="AA35" t="s">
        <v>3781</v>
      </c>
      <c r="AB35" t="s">
        <v>3781</v>
      </c>
      <c r="AC35" t="s">
        <v>3781</v>
      </c>
      <c r="AD35" t="s">
        <v>3781</v>
      </c>
      <c r="AE35" t="s">
        <v>3781</v>
      </c>
      <c r="AF35" t="s">
        <v>3781</v>
      </c>
      <c r="AG35" t="s">
        <v>3781</v>
      </c>
      <c r="AH35" t="s">
        <v>3781</v>
      </c>
      <c r="AI35" t="s">
        <v>3781</v>
      </c>
      <c r="AJ35" t="s">
        <v>3781</v>
      </c>
      <c r="AK35" t="s">
        <v>3781</v>
      </c>
      <c r="AL35" t="s">
        <v>3781</v>
      </c>
      <c r="AM35" t="s">
        <v>3781</v>
      </c>
      <c r="AN35" t="s">
        <v>3781</v>
      </c>
      <c r="AO35" t="s">
        <v>3781</v>
      </c>
      <c r="AP35" t="s">
        <v>3781</v>
      </c>
      <c r="AQ35" t="s">
        <v>3781</v>
      </c>
      <c r="AR35" t="s">
        <v>3781</v>
      </c>
      <c r="AS35" t="s">
        <v>3781</v>
      </c>
      <c r="AT35" t="s">
        <v>3781</v>
      </c>
      <c r="AU35" t="s">
        <v>3781</v>
      </c>
      <c r="AV35" t="s">
        <v>3781</v>
      </c>
      <c r="AW35" t="s">
        <v>3781</v>
      </c>
      <c r="AX35" t="s">
        <v>3781</v>
      </c>
      <c r="AY35" t="s">
        <v>3781</v>
      </c>
      <c r="AZ35" t="s">
        <v>3781</v>
      </c>
      <c r="BA35" t="s">
        <v>3781</v>
      </c>
      <c r="BB35" t="s">
        <v>3781</v>
      </c>
      <c r="BC35" t="s">
        <v>3781</v>
      </c>
      <c r="BD35" t="s">
        <v>3781</v>
      </c>
      <c r="BE35" t="s">
        <v>3781</v>
      </c>
      <c r="BF35" t="s">
        <v>3781</v>
      </c>
      <c r="BG35" t="s">
        <v>3781</v>
      </c>
      <c r="BH35" t="s">
        <v>3781</v>
      </c>
      <c r="BI35" t="s">
        <v>3781</v>
      </c>
      <c r="BJ35" t="s">
        <v>3781</v>
      </c>
      <c r="BK35" t="s">
        <v>3781</v>
      </c>
      <c r="BL35" t="s">
        <v>3781</v>
      </c>
      <c r="BM35" t="s">
        <v>3781</v>
      </c>
      <c r="BN35" t="s">
        <v>3781</v>
      </c>
      <c r="BO35" t="s">
        <v>3781</v>
      </c>
      <c r="BP35" t="s">
        <v>3781</v>
      </c>
      <c r="BQ35" t="s">
        <v>3781</v>
      </c>
      <c r="BR35" t="s">
        <v>3781</v>
      </c>
      <c r="BS35" t="s">
        <v>3781</v>
      </c>
      <c r="BT35" t="s">
        <v>3781</v>
      </c>
      <c r="BU35" t="s">
        <v>3781</v>
      </c>
      <c r="BV35" t="s">
        <v>3781</v>
      </c>
      <c r="BW35" t="s">
        <v>3781</v>
      </c>
      <c r="BX35" t="s">
        <v>3781</v>
      </c>
      <c r="BY35" t="s">
        <v>3781</v>
      </c>
      <c r="BZ35" t="s">
        <v>3781</v>
      </c>
      <c r="CA35" t="s">
        <v>3781</v>
      </c>
      <c r="CB35" t="s">
        <v>3781</v>
      </c>
      <c r="CC35" t="s">
        <v>3781</v>
      </c>
      <c r="CD35" t="s">
        <v>3781</v>
      </c>
      <c r="CE35" t="s">
        <v>3781</v>
      </c>
      <c r="CF35" t="s">
        <v>3781</v>
      </c>
      <c r="CG35" t="s">
        <v>3781</v>
      </c>
      <c r="CH35" t="s">
        <v>3781</v>
      </c>
      <c r="CI35" t="s">
        <v>3781</v>
      </c>
      <c r="CJ35" t="s">
        <v>3781</v>
      </c>
      <c r="CK35" t="s">
        <v>3781</v>
      </c>
      <c r="CL35" t="s">
        <v>3781</v>
      </c>
      <c r="CM35" t="s">
        <v>3781</v>
      </c>
      <c r="CN35" t="s">
        <v>3781</v>
      </c>
      <c r="CO35" t="s">
        <v>3781</v>
      </c>
      <c r="CP35" t="s">
        <v>3781</v>
      </c>
      <c r="CQ35" t="s">
        <v>3781</v>
      </c>
      <c r="CR35" t="s">
        <v>3781</v>
      </c>
      <c r="CS35" t="s">
        <v>3781</v>
      </c>
      <c r="CT35" t="s">
        <v>3781</v>
      </c>
      <c r="CU35" t="s">
        <v>3781</v>
      </c>
      <c r="CV35" t="s">
        <v>3781</v>
      </c>
      <c r="CW35" t="s">
        <v>3781</v>
      </c>
      <c r="CX35" t="s">
        <v>3781</v>
      </c>
      <c r="CY35" t="s">
        <v>3781</v>
      </c>
      <c r="CZ35" t="s">
        <v>3781</v>
      </c>
      <c r="DA35" t="s">
        <v>3781</v>
      </c>
      <c r="DB35" t="s">
        <v>3781</v>
      </c>
      <c r="DC35" t="s">
        <v>3781</v>
      </c>
      <c r="DD35" t="s">
        <v>3781</v>
      </c>
      <c r="DE35" t="s">
        <v>3781</v>
      </c>
      <c r="DF35" t="s">
        <v>3781</v>
      </c>
      <c r="DG35" t="s">
        <v>3781</v>
      </c>
      <c r="DH35" t="s">
        <v>3781</v>
      </c>
      <c r="DI35" t="s">
        <v>3781</v>
      </c>
      <c r="DJ35" t="s">
        <v>3781</v>
      </c>
      <c r="DK35" t="s">
        <v>3781</v>
      </c>
      <c r="DL35" t="s">
        <v>3781</v>
      </c>
      <c r="DM35" t="s">
        <v>3781</v>
      </c>
      <c r="DN35" t="s">
        <v>3781</v>
      </c>
      <c r="DO35" t="s">
        <v>3781</v>
      </c>
      <c r="DP35" t="s">
        <v>3781</v>
      </c>
      <c r="DQ35" t="s">
        <v>3781</v>
      </c>
      <c r="DR35" t="s">
        <v>3781</v>
      </c>
      <c r="DS35" t="s">
        <v>3781</v>
      </c>
      <c r="DT35" t="s">
        <v>3781</v>
      </c>
      <c r="DU35" t="s">
        <v>3781</v>
      </c>
      <c r="DV35" t="s">
        <v>3781</v>
      </c>
      <c r="DW35" t="s">
        <v>3781</v>
      </c>
      <c r="DX35" t="s">
        <v>3781</v>
      </c>
      <c r="DY35" t="s">
        <v>3781</v>
      </c>
      <c r="DZ35" t="s">
        <v>3781</v>
      </c>
      <c r="EA35" t="s">
        <v>3781</v>
      </c>
      <c r="EB35" t="s">
        <v>3781</v>
      </c>
      <c r="EC35" t="s">
        <v>3781</v>
      </c>
      <c r="ED35" t="s">
        <v>3781</v>
      </c>
      <c r="EE35" t="s">
        <v>3781</v>
      </c>
      <c r="EF35" t="s">
        <v>3781</v>
      </c>
      <c r="EG35" t="s">
        <v>3781</v>
      </c>
      <c r="EH35" t="s">
        <v>3781</v>
      </c>
      <c r="EI35" t="s">
        <v>3781</v>
      </c>
      <c r="EJ35" t="s">
        <v>3781</v>
      </c>
      <c r="EK35" t="s">
        <v>3781</v>
      </c>
      <c r="EL35" t="s">
        <v>3781</v>
      </c>
      <c r="EM35" t="s">
        <v>3781</v>
      </c>
      <c r="EN35" t="s">
        <v>3781</v>
      </c>
      <c r="EO35" t="s">
        <v>3781</v>
      </c>
      <c r="EP35" t="s">
        <v>3781</v>
      </c>
      <c r="EQ35" t="s">
        <v>3781</v>
      </c>
      <c r="ER35" t="s">
        <v>3781</v>
      </c>
      <c r="ES35" t="s">
        <v>3781</v>
      </c>
      <c r="ET35" t="s">
        <v>3781</v>
      </c>
      <c r="EU35" t="s">
        <v>3781</v>
      </c>
      <c r="EV35" t="s">
        <v>3781</v>
      </c>
      <c r="EW35" t="s">
        <v>3781</v>
      </c>
      <c r="EX35" t="s">
        <v>3781</v>
      </c>
      <c r="EY35" t="s">
        <v>3781</v>
      </c>
      <c r="EZ35" t="s">
        <v>3781</v>
      </c>
      <c r="FA35" t="s">
        <v>3781</v>
      </c>
      <c r="FB35" t="s">
        <v>3781</v>
      </c>
      <c r="FC35" t="s">
        <v>3781</v>
      </c>
      <c r="FD35" t="s">
        <v>3781</v>
      </c>
      <c r="FE35" t="s">
        <v>3781</v>
      </c>
      <c r="FF35" t="s">
        <v>3781</v>
      </c>
      <c r="FG35" t="s">
        <v>3781</v>
      </c>
      <c r="FH35" t="s">
        <v>3781</v>
      </c>
      <c r="FI35" t="s">
        <v>3781</v>
      </c>
      <c r="FJ35" t="s">
        <v>3781</v>
      </c>
      <c r="FK35" t="s">
        <v>3781</v>
      </c>
      <c r="FL35" t="s">
        <v>3781</v>
      </c>
      <c r="FM35" t="s">
        <v>3781</v>
      </c>
      <c r="FN35" t="s">
        <v>3781</v>
      </c>
      <c r="FO35" t="s">
        <v>3781</v>
      </c>
      <c r="FP35" t="s">
        <v>3781</v>
      </c>
      <c r="FQ35" t="s">
        <v>3781</v>
      </c>
      <c r="FR35" t="s">
        <v>3781</v>
      </c>
      <c r="FS35" t="s">
        <v>3781</v>
      </c>
      <c r="FT35" t="s">
        <v>3781</v>
      </c>
      <c r="FU35" t="s">
        <v>3781</v>
      </c>
      <c r="FV35" t="s">
        <v>3781</v>
      </c>
      <c r="FW35" t="s">
        <v>3781</v>
      </c>
      <c r="FX35" t="s">
        <v>3781</v>
      </c>
      <c r="FY35" t="s">
        <v>3781</v>
      </c>
      <c r="FZ35" t="s">
        <v>3781</v>
      </c>
      <c r="GA35" t="s">
        <v>3781</v>
      </c>
      <c r="GB35" t="s">
        <v>3781</v>
      </c>
      <c r="GC35" t="s">
        <v>3781</v>
      </c>
      <c r="GD35" t="s">
        <v>3781</v>
      </c>
      <c r="GE35" t="s">
        <v>3781</v>
      </c>
      <c r="GF35" t="s">
        <v>3781</v>
      </c>
      <c r="GG35" t="s">
        <v>3781</v>
      </c>
      <c r="GH35" t="s">
        <v>3781</v>
      </c>
      <c r="GI35" t="s">
        <v>3781</v>
      </c>
      <c r="GJ35" t="s">
        <v>3781</v>
      </c>
      <c r="GK35" t="s">
        <v>3781</v>
      </c>
      <c r="GL35" t="s">
        <v>3781</v>
      </c>
      <c r="GM35" t="s">
        <v>3781</v>
      </c>
      <c r="GN35" t="s">
        <v>3781</v>
      </c>
      <c r="GO35" t="s">
        <v>3781</v>
      </c>
      <c r="GP35" t="s">
        <v>3781</v>
      </c>
      <c r="GQ35" t="s">
        <v>3781</v>
      </c>
      <c r="GR35" t="s">
        <v>3781</v>
      </c>
      <c r="GS35" t="s">
        <v>3781</v>
      </c>
      <c r="GT35" t="s">
        <v>3781</v>
      </c>
      <c r="GU35" t="s">
        <v>3781</v>
      </c>
      <c r="GV35" t="s">
        <v>3781</v>
      </c>
      <c r="GW35" t="s">
        <v>3781</v>
      </c>
      <c r="GX35" t="s">
        <v>3781</v>
      </c>
      <c r="GY35" t="s">
        <v>3781</v>
      </c>
      <c r="GZ35" t="s">
        <v>3781</v>
      </c>
      <c r="HA35" t="s">
        <v>3781</v>
      </c>
      <c r="HB35" t="s">
        <v>3781</v>
      </c>
      <c r="HC35" t="s">
        <v>3781</v>
      </c>
      <c r="HD35" t="s">
        <v>3781</v>
      </c>
      <c r="HE35" t="s">
        <v>3781</v>
      </c>
      <c r="HF35" t="s">
        <v>3781</v>
      </c>
      <c r="HG35" t="s">
        <v>3781</v>
      </c>
      <c r="HH35" t="s">
        <v>3781</v>
      </c>
      <c r="HI35" t="s">
        <v>3781</v>
      </c>
      <c r="HJ35" t="s">
        <v>3781</v>
      </c>
      <c r="HK35" t="s">
        <v>3781</v>
      </c>
      <c r="HL35" t="s">
        <v>3781</v>
      </c>
      <c r="HM35" t="s">
        <v>3781</v>
      </c>
      <c r="HN35" t="s">
        <v>3781</v>
      </c>
      <c r="HO35" t="s">
        <v>3781</v>
      </c>
      <c r="HP35" t="s">
        <v>3781</v>
      </c>
      <c r="HQ35" t="s">
        <v>3781</v>
      </c>
      <c r="HR35" t="s">
        <v>3781</v>
      </c>
      <c r="HS35" t="s">
        <v>3781</v>
      </c>
      <c r="HT35" t="s">
        <v>3781</v>
      </c>
      <c r="HU35" t="s">
        <v>3781</v>
      </c>
      <c r="HV35" t="s">
        <v>3781</v>
      </c>
      <c r="HW35" t="s">
        <v>3781</v>
      </c>
      <c r="HX35" t="s">
        <v>3781</v>
      </c>
      <c r="HY35" t="s">
        <v>3781</v>
      </c>
      <c r="HZ35" t="s">
        <v>3781</v>
      </c>
      <c r="IA35" t="s">
        <v>3781</v>
      </c>
      <c r="IB35" t="s">
        <v>3781</v>
      </c>
      <c r="IC35" t="s">
        <v>3781</v>
      </c>
      <c r="ID35" t="s">
        <v>3781</v>
      </c>
      <c r="IE35" t="s">
        <v>3781</v>
      </c>
      <c r="IF35" t="s">
        <v>3781</v>
      </c>
      <c r="IG35" t="s">
        <v>3781</v>
      </c>
      <c r="IH35" t="s">
        <v>3781</v>
      </c>
      <c r="II35" t="s">
        <v>3781</v>
      </c>
      <c r="IJ35" t="s">
        <v>3781</v>
      </c>
      <c r="IK35" t="s">
        <v>3781</v>
      </c>
      <c r="IL35" t="s">
        <v>3781</v>
      </c>
      <c r="IM35" t="s">
        <v>3781</v>
      </c>
      <c r="IN35" t="s">
        <v>3781</v>
      </c>
      <c r="IO35" t="s">
        <v>3781</v>
      </c>
      <c r="IP35" t="s">
        <v>3781</v>
      </c>
      <c r="IQ35" t="s">
        <v>3781</v>
      </c>
      <c r="IR35" t="s">
        <v>3781</v>
      </c>
      <c r="IS35" t="s">
        <v>3781</v>
      </c>
      <c r="IT35" t="s">
        <v>3781</v>
      </c>
      <c r="IU35" t="s">
        <v>3781</v>
      </c>
      <c r="IV35" t="s">
        <v>3781</v>
      </c>
      <c r="IW35" t="s">
        <v>3781</v>
      </c>
      <c r="IX35" t="s">
        <v>3781</v>
      </c>
      <c r="IY35" t="s">
        <v>3781</v>
      </c>
      <c r="IZ35" t="s">
        <v>3781</v>
      </c>
      <c r="JA35" t="s">
        <v>3781</v>
      </c>
      <c r="JB35" t="s">
        <v>3781</v>
      </c>
      <c r="JC35" t="s">
        <v>3781</v>
      </c>
      <c r="JD35" t="s">
        <v>3781</v>
      </c>
      <c r="JE35" t="s">
        <v>3781</v>
      </c>
      <c r="JF35" t="s">
        <v>3781</v>
      </c>
      <c r="JG35" t="s">
        <v>3781</v>
      </c>
      <c r="JH35" t="s">
        <v>3781</v>
      </c>
      <c r="JI35" t="s">
        <v>3781</v>
      </c>
      <c r="JJ35" t="s">
        <v>3781</v>
      </c>
      <c r="JK35" t="s">
        <v>3781</v>
      </c>
      <c r="JL35" t="s">
        <v>3781</v>
      </c>
      <c r="JM35" t="s">
        <v>3781</v>
      </c>
      <c r="JN35" t="s">
        <v>3781</v>
      </c>
      <c r="JO35" t="s">
        <v>3781</v>
      </c>
      <c r="JP35" t="s">
        <v>3781</v>
      </c>
      <c r="JQ35" t="s">
        <v>3781</v>
      </c>
      <c r="JR35" t="s">
        <v>3781</v>
      </c>
      <c r="JS35" t="s">
        <v>3781</v>
      </c>
      <c r="JT35" t="s">
        <v>3781</v>
      </c>
      <c r="JU35" t="s">
        <v>3781</v>
      </c>
      <c r="JV35" t="s">
        <v>3781</v>
      </c>
      <c r="JW35" t="s">
        <v>3781</v>
      </c>
      <c r="JX35" t="s">
        <v>3781</v>
      </c>
      <c r="JY35" t="s">
        <v>3781</v>
      </c>
      <c r="JZ35" t="s">
        <v>3781</v>
      </c>
      <c r="KA35" t="s">
        <v>3781</v>
      </c>
      <c r="KB35" t="s">
        <v>3781</v>
      </c>
      <c r="KC35" t="s">
        <v>3781</v>
      </c>
      <c r="KD35" t="s">
        <v>3781</v>
      </c>
      <c r="KE35" t="s">
        <v>3781</v>
      </c>
      <c r="KF35" t="s">
        <v>3781</v>
      </c>
      <c r="KG35" t="s">
        <v>3781</v>
      </c>
      <c r="KH35" t="s">
        <v>3781</v>
      </c>
      <c r="KI35" t="s">
        <v>3781</v>
      </c>
      <c r="KJ35" t="s">
        <v>3781</v>
      </c>
      <c r="KK35" t="s">
        <v>3781</v>
      </c>
      <c r="KL35" t="s">
        <v>3781</v>
      </c>
      <c r="KM35" t="s">
        <v>3781</v>
      </c>
      <c r="KN35" t="s">
        <v>3781</v>
      </c>
      <c r="KO35" t="s">
        <v>3781</v>
      </c>
      <c r="KP35" t="s">
        <v>3781</v>
      </c>
      <c r="KQ35" t="s">
        <v>3781</v>
      </c>
      <c r="KR35" t="s">
        <v>3781</v>
      </c>
      <c r="KS35" t="s">
        <v>3781</v>
      </c>
      <c r="KT35" t="s">
        <v>3781</v>
      </c>
      <c r="KU35" t="s">
        <v>3781</v>
      </c>
      <c r="KV35" t="s">
        <v>3781</v>
      </c>
      <c r="KW35" t="s">
        <v>3781</v>
      </c>
      <c r="KX35" t="s">
        <v>3781</v>
      </c>
      <c r="KY35" t="s">
        <v>3781</v>
      </c>
      <c r="KZ35" t="s">
        <v>3781</v>
      </c>
      <c r="LA35" t="s">
        <v>3781</v>
      </c>
      <c r="LB35" t="s">
        <v>3781</v>
      </c>
      <c r="LC35" t="s">
        <v>3781</v>
      </c>
      <c r="LD35" t="s">
        <v>3781</v>
      </c>
      <c r="LE35" t="s">
        <v>3781</v>
      </c>
      <c r="LF35" t="s">
        <v>3781</v>
      </c>
      <c r="LG35" t="s">
        <v>3781</v>
      </c>
      <c r="LH35" t="s">
        <v>3781</v>
      </c>
      <c r="LI35" t="s">
        <v>3781</v>
      </c>
      <c r="LJ35" t="s">
        <v>3781</v>
      </c>
      <c r="LK35" t="s">
        <v>3781</v>
      </c>
      <c r="LL35" t="s">
        <v>3781</v>
      </c>
      <c r="LM35" t="s">
        <v>3781</v>
      </c>
      <c r="LN35" t="s">
        <v>3781</v>
      </c>
      <c r="LO35" t="s">
        <v>3781</v>
      </c>
      <c r="LP35" t="s">
        <v>3781</v>
      </c>
      <c r="LQ35" t="s">
        <v>3781</v>
      </c>
      <c r="LR35" t="s">
        <v>3781</v>
      </c>
      <c r="LS35" t="s">
        <v>3781</v>
      </c>
      <c r="LT35" t="s">
        <v>3781</v>
      </c>
      <c r="LU35" t="s">
        <v>3781</v>
      </c>
      <c r="LV35" t="s">
        <v>3781</v>
      </c>
      <c r="LW35" t="s">
        <v>3781</v>
      </c>
      <c r="LX35" t="s">
        <v>3781</v>
      </c>
      <c r="LY35" t="s">
        <v>3781</v>
      </c>
      <c r="LZ35" t="s">
        <v>3781</v>
      </c>
      <c r="MA35" t="s">
        <v>3781</v>
      </c>
      <c r="MB35" t="s">
        <v>3781</v>
      </c>
      <c r="MC35" t="s">
        <v>3781</v>
      </c>
      <c r="MD35" t="s">
        <v>3781</v>
      </c>
      <c r="ME35" t="s">
        <v>3781</v>
      </c>
      <c r="MF35" t="s">
        <v>3781</v>
      </c>
      <c r="MG35" t="s">
        <v>3781</v>
      </c>
      <c r="MH35" t="s">
        <v>3781</v>
      </c>
      <c r="MI35" t="s">
        <v>3781</v>
      </c>
      <c r="MJ35" t="s">
        <v>3781</v>
      </c>
      <c r="MK35" t="s">
        <v>3781</v>
      </c>
      <c r="ML35" t="s">
        <v>3781</v>
      </c>
      <c r="MM35" t="s">
        <v>3781</v>
      </c>
      <c r="MN35" t="s">
        <v>3781</v>
      </c>
      <c r="MO35" t="s">
        <v>3781</v>
      </c>
      <c r="MP35" t="s">
        <v>3781</v>
      </c>
      <c r="MQ35" t="s">
        <v>3781</v>
      </c>
      <c r="MR35" t="s">
        <v>3781</v>
      </c>
      <c r="MS35" t="s">
        <v>3781</v>
      </c>
      <c r="MT35" t="s">
        <v>3781</v>
      </c>
      <c r="MU35" t="s">
        <v>3781</v>
      </c>
      <c r="MV35" t="s">
        <v>3781</v>
      </c>
      <c r="MW35" t="s">
        <v>3781</v>
      </c>
      <c r="MX35" t="s">
        <v>3781</v>
      </c>
      <c r="MY35" t="s">
        <v>3781</v>
      </c>
      <c r="MZ35" t="s">
        <v>3781</v>
      </c>
      <c r="NA35" t="s">
        <v>3781</v>
      </c>
      <c r="NB35" t="s">
        <v>3781</v>
      </c>
      <c r="NC35" t="s">
        <v>3781</v>
      </c>
      <c r="ND35" t="s">
        <v>3781</v>
      </c>
      <c r="NE35" t="s">
        <v>3781</v>
      </c>
      <c r="NF35" t="s">
        <v>3781</v>
      </c>
      <c r="NG35" t="s">
        <v>3781</v>
      </c>
      <c r="NH35" t="s">
        <v>3781</v>
      </c>
      <c r="NI35" s="3"/>
      <c r="NJ35" t="s">
        <v>3781</v>
      </c>
      <c r="NK35" t="s">
        <v>3781</v>
      </c>
      <c r="NL35" t="s">
        <v>3781</v>
      </c>
      <c r="NM35" t="s">
        <v>3781</v>
      </c>
      <c r="NN35" t="s">
        <v>3781</v>
      </c>
      <c r="NO35" t="s">
        <v>3781</v>
      </c>
      <c r="NP35" t="s">
        <v>3781</v>
      </c>
      <c r="NQ35" t="s">
        <v>3781</v>
      </c>
      <c r="NR35" t="s">
        <v>3781</v>
      </c>
      <c r="NS35" t="s">
        <v>3781</v>
      </c>
      <c r="NT35" t="s">
        <v>3781</v>
      </c>
      <c r="NU35" t="s">
        <v>3781</v>
      </c>
      <c r="NV35" t="s">
        <v>3781</v>
      </c>
      <c r="NW35" t="s">
        <v>3781</v>
      </c>
      <c r="NX35" t="s">
        <v>3781</v>
      </c>
      <c r="NY35" t="s">
        <v>3781</v>
      </c>
      <c r="NZ35" t="s">
        <v>3781</v>
      </c>
      <c r="OA35" t="s">
        <v>3781</v>
      </c>
      <c r="OB35" t="s">
        <v>3781</v>
      </c>
      <c r="OC35" t="s">
        <v>3781</v>
      </c>
      <c r="OD35" t="s">
        <v>3781</v>
      </c>
      <c r="OE35" t="s">
        <v>3781</v>
      </c>
      <c r="OF35" t="s">
        <v>3781</v>
      </c>
      <c r="OG35" t="s">
        <v>3781</v>
      </c>
      <c r="OH35" t="s">
        <v>3781</v>
      </c>
      <c r="OI35" t="s">
        <v>3781</v>
      </c>
      <c r="OJ35" t="s">
        <v>3781</v>
      </c>
      <c r="OK35" t="s">
        <v>3781</v>
      </c>
      <c r="OL35" t="s">
        <v>3781</v>
      </c>
      <c r="OM35" t="s">
        <v>3781</v>
      </c>
      <c r="ON35" t="s">
        <v>3781</v>
      </c>
      <c r="OO35" t="s">
        <v>3781</v>
      </c>
      <c r="OP35" t="s">
        <v>3781</v>
      </c>
      <c r="OQ35" t="s">
        <v>3781</v>
      </c>
      <c r="OR35" t="s">
        <v>3781</v>
      </c>
      <c r="OS35" t="s">
        <v>3781</v>
      </c>
      <c r="OT35" t="s">
        <v>3781</v>
      </c>
      <c r="OU35" t="s">
        <v>3781</v>
      </c>
      <c r="OV35" t="s">
        <v>3781</v>
      </c>
      <c r="OW35" t="s">
        <v>3781</v>
      </c>
      <c r="OX35" t="s">
        <v>3781</v>
      </c>
      <c r="OY35" t="s">
        <v>3781</v>
      </c>
      <c r="OZ35" t="s">
        <v>3781</v>
      </c>
      <c r="PA35" t="s">
        <v>3781</v>
      </c>
      <c r="PB35" t="s">
        <v>3781</v>
      </c>
      <c r="PC35" t="s">
        <v>3781</v>
      </c>
      <c r="PD35" t="s">
        <v>3781</v>
      </c>
      <c r="PE35" t="s">
        <v>3781</v>
      </c>
      <c r="PF35" t="s">
        <v>3781</v>
      </c>
      <c r="PG35" t="s">
        <v>3781</v>
      </c>
      <c r="PH35" t="s">
        <v>3781</v>
      </c>
      <c r="PI35" t="s">
        <v>3781</v>
      </c>
      <c r="PJ35" t="s">
        <v>3781</v>
      </c>
      <c r="PK35" t="s">
        <v>3781</v>
      </c>
      <c r="PL35" t="s">
        <v>3781</v>
      </c>
      <c r="PM35" t="s">
        <v>3781</v>
      </c>
      <c r="PN35" t="s">
        <v>3781</v>
      </c>
      <c r="PO35" t="s">
        <v>3781</v>
      </c>
      <c r="PP35" t="s">
        <v>3781</v>
      </c>
      <c r="PQ35" t="s">
        <v>3781</v>
      </c>
      <c r="PR35" t="s">
        <v>3781</v>
      </c>
      <c r="PS35" t="s">
        <v>3781</v>
      </c>
      <c r="PT35" t="s">
        <v>3781</v>
      </c>
      <c r="PU35" t="s">
        <v>3781</v>
      </c>
      <c r="PV35" t="s">
        <v>3781</v>
      </c>
      <c r="PW35" t="s">
        <v>3781</v>
      </c>
      <c r="PX35" t="s">
        <v>3781</v>
      </c>
      <c r="PY35" t="s">
        <v>3781</v>
      </c>
      <c r="PZ35" t="s">
        <v>3781</v>
      </c>
      <c r="QA35" t="s">
        <v>3781</v>
      </c>
      <c r="QB35" t="s">
        <v>3781</v>
      </c>
      <c r="QC35" t="s">
        <v>3781</v>
      </c>
      <c r="QD35" t="s">
        <v>3781</v>
      </c>
      <c r="QE35" t="s">
        <v>3781</v>
      </c>
      <c r="QF35" t="s">
        <v>3781</v>
      </c>
      <c r="QG35" t="s">
        <v>3781</v>
      </c>
      <c r="QH35" t="s">
        <v>3781</v>
      </c>
      <c r="QI35" t="s">
        <v>3781</v>
      </c>
      <c r="QJ35" t="s">
        <v>3781</v>
      </c>
      <c r="QK35" t="s">
        <v>3781</v>
      </c>
      <c r="QL35" t="s">
        <v>3781</v>
      </c>
      <c r="QM35" t="s">
        <v>3781</v>
      </c>
      <c r="QN35" t="s">
        <v>3781</v>
      </c>
      <c r="QO35" t="s">
        <v>3781</v>
      </c>
      <c r="QP35" t="s">
        <v>3781</v>
      </c>
      <c r="QQ35" t="s">
        <v>3781</v>
      </c>
      <c r="QR35" t="s">
        <v>3781</v>
      </c>
      <c r="QS35" t="s">
        <v>3781</v>
      </c>
      <c r="QT35" t="s">
        <v>1060</v>
      </c>
      <c r="QU35" t="s">
        <v>3781</v>
      </c>
      <c r="QV35" t="s">
        <v>3781</v>
      </c>
      <c r="QW35" t="s">
        <v>3781</v>
      </c>
      <c r="QX35" t="s">
        <v>3781</v>
      </c>
      <c r="QY35" t="s">
        <v>3781</v>
      </c>
      <c r="QZ35" t="s">
        <v>3781</v>
      </c>
      <c r="RA35" t="s">
        <v>2060</v>
      </c>
      <c r="RB35" t="s">
        <v>3781</v>
      </c>
      <c r="RC35" t="s">
        <v>3781</v>
      </c>
      <c r="RD35" t="s">
        <v>3781</v>
      </c>
      <c r="RE35" t="s">
        <v>3781</v>
      </c>
      <c r="RF35" t="s">
        <v>3781</v>
      </c>
      <c r="RG35" t="s">
        <v>3781</v>
      </c>
      <c r="RH35" t="s">
        <v>3781</v>
      </c>
      <c r="RI35" t="s">
        <v>3781</v>
      </c>
      <c r="RJ35" t="s">
        <v>3781</v>
      </c>
      <c r="RK35" t="s">
        <v>3781</v>
      </c>
      <c r="RL35" t="s">
        <v>3781</v>
      </c>
      <c r="RM35" t="s">
        <v>3781</v>
      </c>
      <c r="RN35" t="s">
        <v>3781</v>
      </c>
      <c r="RO35" t="s">
        <v>3781</v>
      </c>
      <c r="RP35" t="s">
        <v>3781</v>
      </c>
      <c r="RQ35" t="s">
        <v>3781</v>
      </c>
      <c r="RR35" t="s">
        <v>3781</v>
      </c>
      <c r="RS35" t="s">
        <v>3781</v>
      </c>
      <c r="RT35" t="s">
        <v>3781</v>
      </c>
      <c r="RU35" t="s">
        <v>3781</v>
      </c>
      <c r="RV35" t="s">
        <v>3781</v>
      </c>
      <c r="RW35" t="s">
        <v>3781</v>
      </c>
      <c r="RX35" t="s">
        <v>3781</v>
      </c>
      <c r="RY35" t="s">
        <v>3781</v>
      </c>
      <c r="RZ35" t="s">
        <v>3781</v>
      </c>
      <c r="SA35" t="s">
        <v>3781</v>
      </c>
      <c r="SB35" t="s">
        <v>3781</v>
      </c>
      <c r="SC35" t="s">
        <v>3781</v>
      </c>
      <c r="SD35" t="s">
        <v>3781</v>
      </c>
      <c r="SE35" t="s">
        <v>3781</v>
      </c>
      <c r="SF35" t="s">
        <v>3781</v>
      </c>
      <c r="SG35" t="s">
        <v>3781</v>
      </c>
      <c r="SH35" t="s">
        <v>3781</v>
      </c>
      <c r="SI35" t="s">
        <v>3781</v>
      </c>
      <c r="SJ35" t="s">
        <v>3781</v>
      </c>
      <c r="SK35" t="s">
        <v>3781</v>
      </c>
      <c r="SL35" t="s">
        <v>3781</v>
      </c>
      <c r="SM35" t="s">
        <v>3781</v>
      </c>
      <c r="SN35" t="s">
        <v>3781</v>
      </c>
      <c r="SO35" t="s">
        <v>3781</v>
      </c>
      <c r="SP35" t="s">
        <v>3781</v>
      </c>
      <c r="SQ35" t="s">
        <v>3781</v>
      </c>
      <c r="SR35" t="s">
        <v>3781</v>
      </c>
      <c r="SS35" t="s">
        <v>3781</v>
      </c>
      <c r="ST35" t="s">
        <v>3781</v>
      </c>
      <c r="SU35" t="s">
        <v>3781</v>
      </c>
      <c r="SV35" t="s">
        <v>3781</v>
      </c>
      <c r="SW35" t="s">
        <v>3781</v>
      </c>
      <c r="SX35" t="s">
        <v>3781</v>
      </c>
      <c r="SY35" t="s">
        <v>3781</v>
      </c>
      <c r="SZ35" t="s">
        <v>3781</v>
      </c>
      <c r="TA35" t="s">
        <v>3781</v>
      </c>
      <c r="TB35" t="s">
        <v>3781</v>
      </c>
      <c r="TC35" t="s">
        <v>3781</v>
      </c>
      <c r="TD35" t="s">
        <v>3781</v>
      </c>
      <c r="TE35" t="s">
        <v>3781</v>
      </c>
      <c r="TF35" t="s">
        <v>3781</v>
      </c>
      <c r="TG35" t="s">
        <v>3781</v>
      </c>
      <c r="TH35" t="s">
        <v>3781</v>
      </c>
      <c r="TI35" t="s">
        <v>3781</v>
      </c>
      <c r="TJ35" t="s">
        <v>3781</v>
      </c>
      <c r="TK35" t="s">
        <v>3781</v>
      </c>
      <c r="TL35" t="s">
        <v>3781</v>
      </c>
    </row>
    <row r="36" spans="1:532" x14ac:dyDescent="0.3">
      <c r="A36" t="s">
        <v>3781</v>
      </c>
      <c r="B36" t="s">
        <v>3781</v>
      </c>
      <c r="C36" t="s">
        <v>3781</v>
      </c>
      <c r="D36" t="s">
        <v>3781</v>
      </c>
      <c r="E36" t="s">
        <v>3781</v>
      </c>
      <c r="F36" t="s">
        <v>3781</v>
      </c>
      <c r="G36" t="s">
        <v>3781</v>
      </c>
      <c r="H36" t="s">
        <v>3781</v>
      </c>
      <c r="I36" t="s">
        <v>3781</v>
      </c>
      <c r="J36" t="s">
        <v>3781</v>
      </c>
      <c r="K36" t="s">
        <v>3781</v>
      </c>
      <c r="L36" t="s">
        <v>3781</v>
      </c>
      <c r="M36" t="s">
        <v>3781</v>
      </c>
      <c r="N36" t="s">
        <v>3781</v>
      </c>
      <c r="O36" t="s">
        <v>3781</v>
      </c>
      <c r="P36" t="s">
        <v>3781</v>
      </c>
      <c r="Q36" t="s">
        <v>3781</v>
      </c>
      <c r="R36" t="s">
        <v>3781</v>
      </c>
      <c r="S36" t="s">
        <v>3781</v>
      </c>
      <c r="T36" t="s">
        <v>3781</v>
      </c>
      <c r="U36" t="s">
        <v>3781</v>
      </c>
      <c r="V36" t="s">
        <v>3781</v>
      </c>
      <c r="W36" t="s">
        <v>3781</v>
      </c>
      <c r="X36" t="s">
        <v>3781</v>
      </c>
      <c r="Y36" t="s">
        <v>3781</v>
      </c>
      <c r="Z36" t="s">
        <v>3781</v>
      </c>
      <c r="AA36" t="s">
        <v>3781</v>
      </c>
      <c r="AB36" t="s">
        <v>3781</v>
      </c>
      <c r="AC36" t="s">
        <v>3781</v>
      </c>
      <c r="AD36" t="s">
        <v>3781</v>
      </c>
      <c r="AE36" t="s">
        <v>3781</v>
      </c>
      <c r="AF36" t="s">
        <v>3781</v>
      </c>
      <c r="AG36" t="s">
        <v>3781</v>
      </c>
      <c r="AH36" t="s">
        <v>3781</v>
      </c>
      <c r="AI36" t="s">
        <v>3781</v>
      </c>
      <c r="AJ36" t="s">
        <v>3781</v>
      </c>
      <c r="AK36" t="s">
        <v>3781</v>
      </c>
      <c r="AL36" t="s">
        <v>3781</v>
      </c>
      <c r="AM36" t="s">
        <v>3781</v>
      </c>
      <c r="AN36" t="s">
        <v>3781</v>
      </c>
      <c r="AO36" t="s">
        <v>3781</v>
      </c>
      <c r="AP36" t="s">
        <v>3781</v>
      </c>
      <c r="AQ36" t="s">
        <v>3781</v>
      </c>
      <c r="AR36" t="s">
        <v>3781</v>
      </c>
      <c r="AS36" t="s">
        <v>3781</v>
      </c>
      <c r="AT36" t="s">
        <v>3781</v>
      </c>
      <c r="AU36" t="s">
        <v>3781</v>
      </c>
      <c r="AV36" t="s">
        <v>3781</v>
      </c>
      <c r="AW36" t="s">
        <v>3781</v>
      </c>
      <c r="AX36" t="s">
        <v>3781</v>
      </c>
      <c r="AY36" t="s">
        <v>3781</v>
      </c>
      <c r="AZ36" t="s">
        <v>3781</v>
      </c>
      <c r="BA36" t="s">
        <v>3781</v>
      </c>
      <c r="BB36" t="s">
        <v>3781</v>
      </c>
      <c r="BC36" t="s">
        <v>3781</v>
      </c>
      <c r="BD36" t="s">
        <v>3781</v>
      </c>
      <c r="BE36" t="s">
        <v>3781</v>
      </c>
      <c r="BF36" t="s">
        <v>3781</v>
      </c>
      <c r="BG36" t="s">
        <v>3781</v>
      </c>
      <c r="BH36" t="s">
        <v>3781</v>
      </c>
      <c r="BI36" t="s">
        <v>3781</v>
      </c>
      <c r="BJ36" t="s">
        <v>3781</v>
      </c>
      <c r="BK36" t="s">
        <v>3781</v>
      </c>
      <c r="BL36" t="s">
        <v>3781</v>
      </c>
      <c r="BM36" t="s">
        <v>3781</v>
      </c>
      <c r="BN36" t="s">
        <v>3781</v>
      </c>
      <c r="BO36" t="s">
        <v>3781</v>
      </c>
      <c r="BP36" t="s">
        <v>3781</v>
      </c>
      <c r="BQ36" t="s">
        <v>3781</v>
      </c>
      <c r="BR36" t="s">
        <v>3781</v>
      </c>
      <c r="BS36" t="s">
        <v>3781</v>
      </c>
      <c r="BT36" t="s">
        <v>3781</v>
      </c>
      <c r="BU36" t="s">
        <v>3781</v>
      </c>
      <c r="BV36" t="s">
        <v>3781</v>
      </c>
      <c r="BW36" t="s">
        <v>3781</v>
      </c>
      <c r="BX36" t="s">
        <v>3781</v>
      </c>
      <c r="BY36" t="s">
        <v>3781</v>
      </c>
      <c r="BZ36" t="s">
        <v>3781</v>
      </c>
      <c r="CA36" t="s">
        <v>3781</v>
      </c>
      <c r="CB36" t="s">
        <v>3781</v>
      </c>
      <c r="CC36" t="s">
        <v>3781</v>
      </c>
      <c r="CD36" t="s">
        <v>3781</v>
      </c>
      <c r="CE36" t="s">
        <v>3781</v>
      </c>
      <c r="CF36" t="s">
        <v>3781</v>
      </c>
      <c r="CG36" t="s">
        <v>3781</v>
      </c>
      <c r="CH36" t="s">
        <v>3781</v>
      </c>
      <c r="CI36" t="s">
        <v>3781</v>
      </c>
      <c r="CJ36" t="s">
        <v>3781</v>
      </c>
      <c r="CK36" t="s">
        <v>3781</v>
      </c>
      <c r="CL36" t="s">
        <v>3781</v>
      </c>
      <c r="CM36" t="s">
        <v>3781</v>
      </c>
      <c r="CN36" t="s">
        <v>3781</v>
      </c>
      <c r="CO36" t="s">
        <v>3781</v>
      </c>
      <c r="CP36" t="s">
        <v>3781</v>
      </c>
      <c r="CQ36" t="s">
        <v>3781</v>
      </c>
      <c r="CR36" t="s">
        <v>3781</v>
      </c>
      <c r="CS36" t="s">
        <v>3781</v>
      </c>
      <c r="CT36" t="s">
        <v>3781</v>
      </c>
      <c r="CU36" t="s">
        <v>3781</v>
      </c>
      <c r="CV36" t="s">
        <v>3781</v>
      </c>
      <c r="CW36" t="s">
        <v>3781</v>
      </c>
      <c r="CX36" t="s">
        <v>3781</v>
      </c>
      <c r="CY36" t="s">
        <v>3781</v>
      </c>
      <c r="CZ36" t="s">
        <v>3781</v>
      </c>
      <c r="DA36" t="s">
        <v>3781</v>
      </c>
      <c r="DB36" t="s">
        <v>3781</v>
      </c>
      <c r="DC36" t="s">
        <v>3781</v>
      </c>
      <c r="DD36" t="s">
        <v>3781</v>
      </c>
      <c r="DE36" t="s">
        <v>3781</v>
      </c>
      <c r="DF36" t="s">
        <v>3781</v>
      </c>
      <c r="DG36" t="s">
        <v>3781</v>
      </c>
      <c r="DH36" t="s">
        <v>3781</v>
      </c>
      <c r="DI36" t="s">
        <v>3781</v>
      </c>
      <c r="DJ36" t="s">
        <v>3781</v>
      </c>
      <c r="DK36" t="s">
        <v>3781</v>
      </c>
      <c r="DL36" t="s">
        <v>3781</v>
      </c>
      <c r="DM36" t="s">
        <v>3781</v>
      </c>
      <c r="DN36" t="s">
        <v>3781</v>
      </c>
      <c r="DO36" t="s">
        <v>3781</v>
      </c>
      <c r="DP36" t="s">
        <v>3781</v>
      </c>
      <c r="DQ36" t="s">
        <v>3781</v>
      </c>
      <c r="DR36" t="s">
        <v>3781</v>
      </c>
      <c r="DS36" t="s">
        <v>3781</v>
      </c>
      <c r="DT36" t="s">
        <v>3781</v>
      </c>
      <c r="DU36" t="s">
        <v>3781</v>
      </c>
      <c r="DV36" t="s">
        <v>3781</v>
      </c>
      <c r="DW36" t="s">
        <v>3781</v>
      </c>
      <c r="DX36" t="s">
        <v>3781</v>
      </c>
      <c r="DY36" t="s">
        <v>3781</v>
      </c>
      <c r="DZ36" t="s">
        <v>3781</v>
      </c>
      <c r="EA36" t="s">
        <v>3781</v>
      </c>
      <c r="EB36" t="s">
        <v>3781</v>
      </c>
      <c r="EC36" t="s">
        <v>3781</v>
      </c>
      <c r="ED36" t="s">
        <v>3781</v>
      </c>
      <c r="EE36" t="s">
        <v>3781</v>
      </c>
      <c r="EF36" t="s">
        <v>3781</v>
      </c>
      <c r="EG36" t="s">
        <v>3781</v>
      </c>
      <c r="EH36" t="s">
        <v>3781</v>
      </c>
      <c r="EI36" t="s">
        <v>3781</v>
      </c>
      <c r="EJ36" t="s">
        <v>3781</v>
      </c>
      <c r="EK36" t="s">
        <v>3781</v>
      </c>
      <c r="EL36" t="s">
        <v>3781</v>
      </c>
      <c r="EM36" t="s">
        <v>3781</v>
      </c>
      <c r="EN36" t="s">
        <v>3781</v>
      </c>
      <c r="EO36" t="s">
        <v>3781</v>
      </c>
      <c r="EP36" t="s">
        <v>3781</v>
      </c>
      <c r="EQ36" t="s">
        <v>3781</v>
      </c>
      <c r="ER36" t="s">
        <v>3781</v>
      </c>
      <c r="ES36" t="s">
        <v>3781</v>
      </c>
      <c r="ET36" t="s">
        <v>3781</v>
      </c>
      <c r="EU36" t="s">
        <v>3781</v>
      </c>
      <c r="EV36" t="s">
        <v>3781</v>
      </c>
      <c r="EW36" t="s">
        <v>3781</v>
      </c>
      <c r="EX36" t="s">
        <v>3781</v>
      </c>
      <c r="EY36" t="s">
        <v>3781</v>
      </c>
      <c r="EZ36" t="s">
        <v>3781</v>
      </c>
      <c r="FA36" t="s">
        <v>3781</v>
      </c>
      <c r="FB36" t="s">
        <v>3781</v>
      </c>
      <c r="FC36" t="s">
        <v>3781</v>
      </c>
      <c r="FD36" t="s">
        <v>3781</v>
      </c>
      <c r="FE36" t="s">
        <v>3781</v>
      </c>
      <c r="FF36" t="s">
        <v>3781</v>
      </c>
      <c r="FG36" t="s">
        <v>3781</v>
      </c>
      <c r="FH36" t="s">
        <v>3781</v>
      </c>
      <c r="FI36" t="s">
        <v>3781</v>
      </c>
      <c r="FJ36" t="s">
        <v>3781</v>
      </c>
      <c r="FK36" t="s">
        <v>3781</v>
      </c>
      <c r="FL36" t="s">
        <v>3781</v>
      </c>
      <c r="FM36" t="s">
        <v>3781</v>
      </c>
      <c r="FN36" t="s">
        <v>3781</v>
      </c>
      <c r="FO36" t="s">
        <v>3781</v>
      </c>
      <c r="FP36" t="s">
        <v>3781</v>
      </c>
      <c r="FQ36" t="s">
        <v>3781</v>
      </c>
      <c r="FR36" t="s">
        <v>3781</v>
      </c>
      <c r="FS36" t="s">
        <v>3781</v>
      </c>
      <c r="FT36" t="s">
        <v>3781</v>
      </c>
      <c r="FU36" t="s">
        <v>3781</v>
      </c>
      <c r="FV36" t="s">
        <v>3781</v>
      </c>
      <c r="FW36" t="s">
        <v>3781</v>
      </c>
      <c r="FX36" t="s">
        <v>3781</v>
      </c>
      <c r="FY36" t="s">
        <v>3781</v>
      </c>
      <c r="FZ36" t="s">
        <v>3781</v>
      </c>
      <c r="GA36" t="s">
        <v>3781</v>
      </c>
      <c r="GB36" t="s">
        <v>3781</v>
      </c>
      <c r="GC36" t="s">
        <v>3781</v>
      </c>
      <c r="GD36" t="s">
        <v>3781</v>
      </c>
      <c r="GE36" t="s">
        <v>3781</v>
      </c>
      <c r="GF36" t="s">
        <v>3781</v>
      </c>
      <c r="GG36" t="s">
        <v>3781</v>
      </c>
      <c r="GH36" t="s">
        <v>3781</v>
      </c>
      <c r="GI36" t="s">
        <v>3781</v>
      </c>
      <c r="GJ36" t="s">
        <v>3781</v>
      </c>
      <c r="GK36" t="s">
        <v>3781</v>
      </c>
      <c r="GL36" t="s">
        <v>3781</v>
      </c>
      <c r="GM36" t="s">
        <v>3781</v>
      </c>
      <c r="GN36" t="s">
        <v>3781</v>
      </c>
      <c r="GO36" t="s">
        <v>3781</v>
      </c>
      <c r="GP36" t="s">
        <v>3781</v>
      </c>
      <c r="GQ36" t="s">
        <v>3781</v>
      </c>
      <c r="GR36" t="s">
        <v>3781</v>
      </c>
      <c r="GS36" t="s">
        <v>3781</v>
      </c>
      <c r="GT36" t="s">
        <v>3781</v>
      </c>
      <c r="GU36" t="s">
        <v>3781</v>
      </c>
      <c r="GV36" t="s">
        <v>3781</v>
      </c>
      <c r="GW36" t="s">
        <v>3781</v>
      </c>
      <c r="GX36" t="s">
        <v>3781</v>
      </c>
      <c r="GY36" t="s">
        <v>3781</v>
      </c>
      <c r="GZ36" t="s">
        <v>3781</v>
      </c>
      <c r="HA36" t="s">
        <v>3781</v>
      </c>
      <c r="HB36" t="s">
        <v>3781</v>
      </c>
      <c r="HC36" t="s">
        <v>3781</v>
      </c>
      <c r="HD36" t="s">
        <v>3781</v>
      </c>
      <c r="HE36" t="s">
        <v>3781</v>
      </c>
      <c r="HF36" t="s">
        <v>3781</v>
      </c>
      <c r="HG36" t="s">
        <v>3781</v>
      </c>
      <c r="HH36" t="s">
        <v>3781</v>
      </c>
      <c r="HI36" t="s">
        <v>3781</v>
      </c>
      <c r="HJ36" t="s">
        <v>3781</v>
      </c>
      <c r="HK36" t="s">
        <v>3781</v>
      </c>
      <c r="HL36" t="s">
        <v>3781</v>
      </c>
      <c r="HM36" t="s">
        <v>3781</v>
      </c>
      <c r="HN36" t="s">
        <v>3781</v>
      </c>
      <c r="HO36" t="s">
        <v>3781</v>
      </c>
      <c r="HP36" t="s">
        <v>3781</v>
      </c>
      <c r="HQ36" t="s">
        <v>3781</v>
      </c>
      <c r="HR36" t="s">
        <v>3781</v>
      </c>
      <c r="HS36" t="s">
        <v>3781</v>
      </c>
      <c r="HT36" t="s">
        <v>3781</v>
      </c>
      <c r="HU36" t="s">
        <v>3781</v>
      </c>
      <c r="HV36" t="s">
        <v>3781</v>
      </c>
      <c r="HW36" t="s">
        <v>3781</v>
      </c>
      <c r="HX36" t="s">
        <v>3781</v>
      </c>
      <c r="HY36" t="s">
        <v>3781</v>
      </c>
      <c r="HZ36" t="s">
        <v>3781</v>
      </c>
      <c r="IA36" t="s">
        <v>3781</v>
      </c>
      <c r="IB36" t="s">
        <v>3781</v>
      </c>
      <c r="IC36" t="s">
        <v>3781</v>
      </c>
      <c r="ID36" t="s">
        <v>3781</v>
      </c>
      <c r="IE36" t="s">
        <v>3781</v>
      </c>
      <c r="IF36" t="s">
        <v>3781</v>
      </c>
      <c r="IG36" t="s">
        <v>3781</v>
      </c>
      <c r="IH36" t="s">
        <v>3781</v>
      </c>
      <c r="II36" t="s">
        <v>3781</v>
      </c>
      <c r="IJ36" t="s">
        <v>3781</v>
      </c>
      <c r="IK36" t="s">
        <v>3781</v>
      </c>
      <c r="IL36" t="s">
        <v>3781</v>
      </c>
      <c r="IM36" t="s">
        <v>3781</v>
      </c>
      <c r="IN36" t="s">
        <v>3781</v>
      </c>
      <c r="IO36" t="s">
        <v>3781</v>
      </c>
      <c r="IP36" t="s">
        <v>3781</v>
      </c>
      <c r="IQ36" t="s">
        <v>3781</v>
      </c>
      <c r="IR36" t="s">
        <v>3781</v>
      </c>
      <c r="IS36" t="s">
        <v>3781</v>
      </c>
      <c r="IT36" t="s">
        <v>3781</v>
      </c>
      <c r="IU36" t="s">
        <v>3781</v>
      </c>
      <c r="IV36" t="s">
        <v>3781</v>
      </c>
      <c r="IW36" t="s">
        <v>3781</v>
      </c>
      <c r="IX36" t="s">
        <v>3781</v>
      </c>
      <c r="IY36" t="s">
        <v>3781</v>
      </c>
      <c r="IZ36" t="s">
        <v>3781</v>
      </c>
      <c r="JA36" t="s">
        <v>3781</v>
      </c>
      <c r="JB36" t="s">
        <v>3781</v>
      </c>
      <c r="JC36" t="s">
        <v>3781</v>
      </c>
      <c r="JD36" t="s">
        <v>3781</v>
      </c>
      <c r="JE36" t="s">
        <v>3781</v>
      </c>
      <c r="JF36" t="s">
        <v>3781</v>
      </c>
      <c r="JG36" t="s">
        <v>3781</v>
      </c>
      <c r="JH36" t="s">
        <v>3781</v>
      </c>
      <c r="JI36" t="s">
        <v>3781</v>
      </c>
      <c r="JJ36" t="s">
        <v>3781</v>
      </c>
      <c r="JK36" t="s">
        <v>3781</v>
      </c>
      <c r="JL36" t="s">
        <v>3781</v>
      </c>
      <c r="JM36" t="s">
        <v>3781</v>
      </c>
      <c r="JN36" t="s">
        <v>3781</v>
      </c>
      <c r="JO36" t="s">
        <v>3781</v>
      </c>
      <c r="JP36" t="s">
        <v>3781</v>
      </c>
      <c r="JQ36" t="s">
        <v>3781</v>
      </c>
      <c r="JR36" t="s">
        <v>3781</v>
      </c>
      <c r="JS36" t="s">
        <v>3781</v>
      </c>
      <c r="JT36" t="s">
        <v>3781</v>
      </c>
      <c r="JU36" t="s">
        <v>3781</v>
      </c>
      <c r="JV36" t="s">
        <v>3781</v>
      </c>
      <c r="JW36" t="s">
        <v>3781</v>
      </c>
      <c r="JX36" t="s">
        <v>3781</v>
      </c>
      <c r="JY36" t="s">
        <v>3781</v>
      </c>
      <c r="JZ36" t="s">
        <v>3781</v>
      </c>
      <c r="KA36" t="s">
        <v>3781</v>
      </c>
      <c r="KB36" t="s">
        <v>3781</v>
      </c>
      <c r="KC36" t="s">
        <v>3781</v>
      </c>
      <c r="KD36" t="s">
        <v>3781</v>
      </c>
      <c r="KE36" t="s">
        <v>3781</v>
      </c>
      <c r="KF36" t="s">
        <v>3781</v>
      </c>
      <c r="KG36" t="s">
        <v>3781</v>
      </c>
      <c r="KH36" t="s">
        <v>3781</v>
      </c>
      <c r="KI36" t="s">
        <v>3781</v>
      </c>
      <c r="KJ36" t="s">
        <v>3781</v>
      </c>
      <c r="KK36" t="s">
        <v>3781</v>
      </c>
      <c r="KL36" t="s">
        <v>3781</v>
      </c>
      <c r="KM36" t="s">
        <v>3781</v>
      </c>
      <c r="KN36" t="s">
        <v>3781</v>
      </c>
      <c r="KO36" t="s">
        <v>3781</v>
      </c>
      <c r="KP36" t="s">
        <v>3781</v>
      </c>
      <c r="KQ36" t="s">
        <v>3781</v>
      </c>
      <c r="KR36" t="s">
        <v>3781</v>
      </c>
      <c r="KS36" t="s">
        <v>3781</v>
      </c>
      <c r="KT36" t="s">
        <v>3781</v>
      </c>
      <c r="KU36" t="s">
        <v>3781</v>
      </c>
      <c r="KV36" t="s">
        <v>3781</v>
      </c>
      <c r="KW36" t="s">
        <v>3781</v>
      </c>
      <c r="KX36" t="s">
        <v>3781</v>
      </c>
      <c r="KY36" t="s">
        <v>3781</v>
      </c>
      <c r="KZ36" t="s">
        <v>3781</v>
      </c>
      <c r="LA36" t="s">
        <v>3781</v>
      </c>
      <c r="LB36" t="s">
        <v>3781</v>
      </c>
      <c r="LC36" t="s">
        <v>3781</v>
      </c>
      <c r="LD36" t="s">
        <v>3781</v>
      </c>
      <c r="LE36" t="s">
        <v>3781</v>
      </c>
      <c r="LF36" t="s">
        <v>3781</v>
      </c>
      <c r="LG36" t="s">
        <v>3781</v>
      </c>
      <c r="LH36" t="s">
        <v>3781</v>
      </c>
      <c r="LI36" t="s">
        <v>3781</v>
      </c>
      <c r="LJ36" t="s">
        <v>3781</v>
      </c>
      <c r="LK36" t="s">
        <v>3781</v>
      </c>
      <c r="LL36" t="s">
        <v>3781</v>
      </c>
      <c r="LM36" t="s">
        <v>3781</v>
      </c>
      <c r="LN36" t="s">
        <v>3781</v>
      </c>
      <c r="LO36" t="s">
        <v>3781</v>
      </c>
      <c r="LP36" t="s">
        <v>3781</v>
      </c>
      <c r="LQ36" t="s">
        <v>3781</v>
      </c>
      <c r="LR36" t="s">
        <v>3781</v>
      </c>
      <c r="LS36" t="s">
        <v>3781</v>
      </c>
      <c r="LT36" t="s">
        <v>3781</v>
      </c>
      <c r="LU36" t="s">
        <v>3781</v>
      </c>
      <c r="LV36" t="s">
        <v>3781</v>
      </c>
      <c r="LW36" t="s">
        <v>3781</v>
      </c>
      <c r="LX36" t="s">
        <v>3781</v>
      </c>
      <c r="LY36" t="s">
        <v>3781</v>
      </c>
      <c r="LZ36" t="s">
        <v>3781</v>
      </c>
      <c r="MA36" t="s">
        <v>3781</v>
      </c>
      <c r="MB36" t="s">
        <v>3781</v>
      </c>
      <c r="MC36" t="s">
        <v>3781</v>
      </c>
      <c r="MD36" t="s">
        <v>3781</v>
      </c>
      <c r="ME36" t="s">
        <v>3781</v>
      </c>
      <c r="MF36" t="s">
        <v>3781</v>
      </c>
      <c r="MG36" t="s">
        <v>3781</v>
      </c>
      <c r="MH36" t="s">
        <v>3781</v>
      </c>
      <c r="MI36" t="s">
        <v>3781</v>
      </c>
      <c r="MJ36" t="s">
        <v>3781</v>
      </c>
      <c r="MK36" t="s">
        <v>3781</v>
      </c>
      <c r="ML36" t="s">
        <v>3781</v>
      </c>
      <c r="MM36" t="s">
        <v>3781</v>
      </c>
      <c r="MN36" t="s">
        <v>3781</v>
      </c>
      <c r="MO36" t="s">
        <v>3781</v>
      </c>
      <c r="MP36" t="s">
        <v>3781</v>
      </c>
      <c r="MQ36" t="s">
        <v>3781</v>
      </c>
      <c r="MR36" t="s">
        <v>3781</v>
      </c>
      <c r="MS36" t="s">
        <v>3781</v>
      </c>
      <c r="MT36" t="s">
        <v>3781</v>
      </c>
      <c r="MU36" t="s">
        <v>3781</v>
      </c>
      <c r="MV36" t="s">
        <v>3781</v>
      </c>
      <c r="MW36" t="s">
        <v>3781</v>
      </c>
      <c r="MX36" t="s">
        <v>3781</v>
      </c>
      <c r="MY36" t="s">
        <v>3781</v>
      </c>
      <c r="MZ36" t="s">
        <v>3781</v>
      </c>
      <c r="NA36" t="s">
        <v>3781</v>
      </c>
      <c r="NB36" t="s">
        <v>3781</v>
      </c>
      <c r="NC36" t="s">
        <v>3781</v>
      </c>
      <c r="ND36" t="s">
        <v>3781</v>
      </c>
      <c r="NE36" t="s">
        <v>3781</v>
      </c>
      <c r="NF36" t="s">
        <v>3781</v>
      </c>
      <c r="NG36" t="s">
        <v>3781</v>
      </c>
      <c r="NH36" t="s">
        <v>3781</v>
      </c>
      <c r="NI36" t="s">
        <v>3781</v>
      </c>
      <c r="NJ36" t="s">
        <v>3781</v>
      </c>
      <c r="NK36" t="s">
        <v>3781</v>
      </c>
      <c r="NL36" t="s">
        <v>3781</v>
      </c>
      <c r="NM36" t="s">
        <v>3781</v>
      </c>
      <c r="NN36" t="s">
        <v>3781</v>
      </c>
      <c r="NO36" t="s">
        <v>3781</v>
      </c>
      <c r="NP36" t="s">
        <v>3781</v>
      </c>
      <c r="NQ36" t="s">
        <v>3781</v>
      </c>
      <c r="NR36" t="s">
        <v>3781</v>
      </c>
      <c r="NS36" t="s">
        <v>3781</v>
      </c>
      <c r="NT36" t="s">
        <v>3781</v>
      </c>
      <c r="NU36" t="s">
        <v>3781</v>
      </c>
      <c r="NV36" t="s">
        <v>3781</v>
      </c>
      <c r="NW36" t="s">
        <v>3781</v>
      </c>
      <c r="NX36" t="s">
        <v>3781</v>
      </c>
      <c r="NY36" t="s">
        <v>3781</v>
      </c>
      <c r="NZ36" t="s">
        <v>3781</v>
      </c>
      <c r="OA36" t="s">
        <v>3781</v>
      </c>
      <c r="OB36" t="s">
        <v>3781</v>
      </c>
      <c r="OC36" t="s">
        <v>3781</v>
      </c>
      <c r="OD36" t="s">
        <v>3781</v>
      </c>
      <c r="OE36" t="s">
        <v>3781</v>
      </c>
      <c r="OF36" t="s">
        <v>3781</v>
      </c>
      <c r="OG36" t="s">
        <v>3781</v>
      </c>
      <c r="OH36" t="s">
        <v>3781</v>
      </c>
      <c r="OI36" t="s">
        <v>3781</v>
      </c>
      <c r="OJ36" t="s">
        <v>3781</v>
      </c>
      <c r="OK36" t="s">
        <v>3781</v>
      </c>
      <c r="OL36" t="s">
        <v>3781</v>
      </c>
      <c r="OM36" t="s">
        <v>3781</v>
      </c>
      <c r="ON36" t="s">
        <v>3781</v>
      </c>
      <c r="OO36" t="s">
        <v>3781</v>
      </c>
      <c r="OP36" t="s">
        <v>3781</v>
      </c>
      <c r="OQ36" t="s">
        <v>3781</v>
      </c>
      <c r="OR36" t="s">
        <v>3781</v>
      </c>
      <c r="OS36" t="s">
        <v>3781</v>
      </c>
      <c r="OT36" t="s">
        <v>3781</v>
      </c>
      <c r="OU36" t="s">
        <v>3781</v>
      </c>
      <c r="OV36" t="s">
        <v>3781</v>
      </c>
      <c r="OW36" t="s">
        <v>3781</v>
      </c>
      <c r="OX36" t="s">
        <v>3781</v>
      </c>
      <c r="OY36" t="s">
        <v>3781</v>
      </c>
      <c r="OZ36" t="s">
        <v>3781</v>
      </c>
      <c r="PA36" t="s">
        <v>3781</v>
      </c>
      <c r="PB36" t="s">
        <v>3781</v>
      </c>
      <c r="PC36" t="s">
        <v>3781</v>
      </c>
      <c r="PD36" t="s">
        <v>3781</v>
      </c>
      <c r="PE36" t="s">
        <v>3781</v>
      </c>
      <c r="PF36" t="s">
        <v>3781</v>
      </c>
      <c r="PG36" t="s">
        <v>3781</v>
      </c>
      <c r="PH36" t="s">
        <v>3781</v>
      </c>
      <c r="PI36" t="s">
        <v>3781</v>
      </c>
      <c r="PJ36" t="s">
        <v>3781</v>
      </c>
      <c r="PK36" t="s">
        <v>3781</v>
      </c>
      <c r="PL36" t="s">
        <v>3781</v>
      </c>
      <c r="PM36" t="s">
        <v>3781</v>
      </c>
      <c r="PN36" t="s">
        <v>3781</v>
      </c>
      <c r="PO36" t="s">
        <v>3781</v>
      </c>
      <c r="PP36" t="s">
        <v>3781</v>
      </c>
      <c r="PQ36" t="s">
        <v>3781</v>
      </c>
      <c r="PR36" t="s">
        <v>3781</v>
      </c>
      <c r="PS36" t="s">
        <v>3781</v>
      </c>
      <c r="PT36" t="s">
        <v>3781</v>
      </c>
      <c r="PU36" t="s">
        <v>3781</v>
      </c>
      <c r="PV36" t="s">
        <v>3781</v>
      </c>
      <c r="PW36" t="s">
        <v>3781</v>
      </c>
      <c r="PX36" t="s">
        <v>3781</v>
      </c>
      <c r="PY36" t="s">
        <v>3781</v>
      </c>
      <c r="PZ36" t="s">
        <v>3781</v>
      </c>
      <c r="QA36" t="s">
        <v>3781</v>
      </c>
      <c r="QB36" t="s">
        <v>3781</v>
      </c>
      <c r="QC36" t="s">
        <v>3781</v>
      </c>
      <c r="QD36" t="s">
        <v>3781</v>
      </c>
      <c r="QE36" t="s">
        <v>3781</v>
      </c>
      <c r="QF36" t="s">
        <v>3781</v>
      </c>
      <c r="QG36" t="s">
        <v>3781</v>
      </c>
      <c r="QH36" t="s">
        <v>3781</v>
      </c>
      <c r="QI36" t="s">
        <v>3781</v>
      </c>
      <c r="QJ36" t="s">
        <v>3781</v>
      </c>
      <c r="QK36" t="s">
        <v>3781</v>
      </c>
      <c r="QL36" t="s">
        <v>3781</v>
      </c>
      <c r="QM36" t="s">
        <v>3781</v>
      </c>
      <c r="QN36" t="s">
        <v>3781</v>
      </c>
      <c r="QO36" t="s">
        <v>3781</v>
      </c>
      <c r="QP36" t="s">
        <v>3781</v>
      </c>
      <c r="QQ36" t="s">
        <v>3781</v>
      </c>
      <c r="QR36" t="s">
        <v>3781</v>
      </c>
      <c r="QS36" t="s">
        <v>3781</v>
      </c>
      <c r="QT36" t="s">
        <v>1032</v>
      </c>
      <c r="QU36" t="s">
        <v>3781</v>
      </c>
      <c r="QV36" t="s">
        <v>3781</v>
      </c>
      <c r="QW36" t="s">
        <v>3781</v>
      </c>
      <c r="QX36" t="s">
        <v>3781</v>
      </c>
      <c r="QY36" t="s">
        <v>3781</v>
      </c>
      <c r="QZ36" t="s">
        <v>3781</v>
      </c>
      <c r="RA36" t="s">
        <v>2088</v>
      </c>
      <c r="RB36" t="s">
        <v>3781</v>
      </c>
      <c r="RC36" t="s">
        <v>3781</v>
      </c>
      <c r="RD36" t="s">
        <v>3781</v>
      </c>
      <c r="RE36" t="s">
        <v>3781</v>
      </c>
      <c r="RF36" t="s">
        <v>3781</v>
      </c>
      <c r="RG36" t="s">
        <v>3781</v>
      </c>
      <c r="RH36" t="s">
        <v>3781</v>
      </c>
      <c r="RI36" t="s">
        <v>3781</v>
      </c>
      <c r="RJ36" t="s">
        <v>3781</v>
      </c>
      <c r="RK36" t="s">
        <v>3781</v>
      </c>
      <c r="RL36" t="s">
        <v>3781</v>
      </c>
      <c r="RM36" t="s">
        <v>3781</v>
      </c>
      <c r="RN36" t="s">
        <v>3781</v>
      </c>
      <c r="RO36" t="s">
        <v>3781</v>
      </c>
      <c r="RP36" t="s">
        <v>3781</v>
      </c>
      <c r="RQ36" t="s">
        <v>3781</v>
      </c>
      <c r="RR36" t="s">
        <v>3781</v>
      </c>
      <c r="RS36" t="s">
        <v>3781</v>
      </c>
      <c r="RT36" t="s">
        <v>3781</v>
      </c>
      <c r="RU36" t="s">
        <v>3781</v>
      </c>
      <c r="RV36" t="s">
        <v>3781</v>
      </c>
      <c r="RW36" t="s">
        <v>3781</v>
      </c>
      <c r="RX36" t="s">
        <v>3781</v>
      </c>
      <c r="RY36" t="s">
        <v>3781</v>
      </c>
      <c r="RZ36" t="s">
        <v>3781</v>
      </c>
      <c r="SA36" t="s">
        <v>3781</v>
      </c>
      <c r="SB36" t="s">
        <v>3781</v>
      </c>
      <c r="SC36" t="s">
        <v>3781</v>
      </c>
      <c r="SD36" t="s">
        <v>3781</v>
      </c>
      <c r="SE36" t="s">
        <v>3781</v>
      </c>
      <c r="SF36" t="s">
        <v>3781</v>
      </c>
      <c r="SG36" t="s">
        <v>3781</v>
      </c>
      <c r="SH36" t="s">
        <v>3781</v>
      </c>
      <c r="SI36" t="s">
        <v>3781</v>
      </c>
      <c r="SJ36" t="s">
        <v>3781</v>
      </c>
      <c r="SK36" t="s">
        <v>3781</v>
      </c>
      <c r="SL36" t="s">
        <v>3781</v>
      </c>
      <c r="SM36" t="s">
        <v>3781</v>
      </c>
      <c r="SN36" t="s">
        <v>3781</v>
      </c>
      <c r="SO36" t="s">
        <v>3781</v>
      </c>
      <c r="SP36" t="s">
        <v>3781</v>
      </c>
      <c r="SQ36" t="s">
        <v>3781</v>
      </c>
      <c r="SR36" t="s">
        <v>3781</v>
      </c>
      <c r="SS36" t="s">
        <v>3781</v>
      </c>
      <c r="ST36" t="s">
        <v>3781</v>
      </c>
      <c r="SU36" t="s">
        <v>3781</v>
      </c>
      <c r="SV36" t="s">
        <v>3781</v>
      </c>
      <c r="SW36" t="s">
        <v>3781</v>
      </c>
      <c r="SX36" t="s">
        <v>3781</v>
      </c>
      <c r="SY36" t="s">
        <v>3781</v>
      </c>
      <c r="SZ36" t="s">
        <v>3781</v>
      </c>
      <c r="TA36" t="s">
        <v>3781</v>
      </c>
      <c r="TB36" t="s">
        <v>3781</v>
      </c>
      <c r="TC36" t="s">
        <v>3781</v>
      </c>
      <c r="TD36" t="s">
        <v>3781</v>
      </c>
      <c r="TE36" t="s">
        <v>3781</v>
      </c>
      <c r="TF36" t="s">
        <v>3781</v>
      </c>
      <c r="TG36" t="s">
        <v>3781</v>
      </c>
      <c r="TH36" t="s">
        <v>3781</v>
      </c>
      <c r="TI36" t="s">
        <v>3781</v>
      </c>
      <c r="TJ36" t="s">
        <v>3781</v>
      </c>
      <c r="TK36" t="s">
        <v>3781</v>
      </c>
      <c r="TL36" t="s">
        <v>3781</v>
      </c>
    </row>
    <row r="37" spans="1:532" x14ac:dyDescent="0.3">
      <c r="A37" t="s">
        <v>3781</v>
      </c>
      <c r="B37" t="s">
        <v>3781</v>
      </c>
      <c r="C37" t="s">
        <v>3781</v>
      </c>
      <c r="D37" t="s">
        <v>3781</v>
      </c>
      <c r="E37" t="s">
        <v>3781</v>
      </c>
      <c r="F37" t="s">
        <v>3781</v>
      </c>
      <c r="G37" t="s">
        <v>3781</v>
      </c>
      <c r="H37" t="s">
        <v>3781</v>
      </c>
      <c r="I37" t="s">
        <v>3781</v>
      </c>
      <c r="J37" t="s">
        <v>3781</v>
      </c>
      <c r="K37" t="s">
        <v>3781</v>
      </c>
      <c r="L37" t="s">
        <v>3781</v>
      </c>
      <c r="M37" t="s">
        <v>3781</v>
      </c>
      <c r="N37" t="s">
        <v>3781</v>
      </c>
      <c r="O37" t="s">
        <v>3781</v>
      </c>
      <c r="P37" t="s">
        <v>3781</v>
      </c>
      <c r="Q37" t="s">
        <v>3781</v>
      </c>
      <c r="R37" t="s">
        <v>3781</v>
      </c>
      <c r="S37" t="s">
        <v>3781</v>
      </c>
      <c r="T37" t="s">
        <v>3781</v>
      </c>
      <c r="U37" t="s">
        <v>3781</v>
      </c>
      <c r="V37" t="s">
        <v>3781</v>
      </c>
      <c r="W37" t="s">
        <v>3781</v>
      </c>
      <c r="X37" t="s">
        <v>3781</v>
      </c>
      <c r="Y37" t="s">
        <v>3781</v>
      </c>
      <c r="Z37" t="s">
        <v>3781</v>
      </c>
      <c r="AA37" t="s">
        <v>3781</v>
      </c>
      <c r="AB37" t="s">
        <v>3781</v>
      </c>
      <c r="AC37" t="s">
        <v>3781</v>
      </c>
      <c r="AD37" t="s">
        <v>3781</v>
      </c>
      <c r="AE37" t="s">
        <v>3781</v>
      </c>
      <c r="AF37" t="s">
        <v>3781</v>
      </c>
      <c r="AG37" t="s">
        <v>3781</v>
      </c>
      <c r="AH37" t="s">
        <v>3781</v>
      </c>
      <c r="AI37" t="s">
        <v>3781</v>
      </c>
      <c r="AJ37" t="s">
        <v>3781</v>
      </c>
      <c r="AK37" t="s">
        <v>3781</v>
      </c>
      <c r="AL37" t="s">
        <v>3781</v>
      </c>
      <c r="AM37" t="s">
        <v>3781</v>
      </c>
      <c r="AN37" t="s">
        <v>3781</v>
      </c>
      <c r="AO37" t="s">
        <v>3781</v>
      </c>
      <c r="AP37" t="s">
        <v>3781</v>
      </c>
      <c r="AQ37" t="s">
        <v>3781</v>
      </c>
      <c r="AR37" t="s">
        <v>3781</v>
      </c>
      <c r="AS37" t="s">
        <v>3781</v>
      </c>
      <c r="AT37" t="s">
        <v>3781</v>
      </c>
      <c r="AU37" t="s">
        <v>3781</v>
      </c>
      <c r="AV37" t="s">
        <v>3781</v>
      </c>
      <c r="AW37" t="s">
        <v>3781</v>
      </c>
      <c r="AX37" t="s">
        <v>3781</v>
      </c>
      <c r="AY37" t="s">
        <v>3781</v>
      </c>
      <c r="AZ37" t="s">
        <v>3781</v>
      </c>
      <c r="BA37" t="s">
        <v>3781</v>
      </c>
      <c r="BB37" t="s">
        <v>3781</v>
      </c>
      <c r="BC37" t="s">
        <v>3781</v>
      </c>
      <c r="BD37" t="s">
        <v>3781</v>
      </c>
      <c r="BE37" t="s">
        <v>3781</v>
      </c>
      <c r="BF37" t="s">
        <v>3781</v>
      </c>
      <c r="BG37" t="s">
        <v>3781</v>
      </c>
      <c r="BH37" t="s">
        <v>3781</v>
      </c>
      <c r="BI37" t="s">
        <v>3781</v>
      </c>
      <c r="BJ37" t="s">
        <v>3781</v>
      </c>
      <c r="BK37" t="s">
        <v>3781</v>
      </c>
      <c r="BL37" t="s">
        <v>3781</v>
      </c>
      <c r="BM37" t="s">
        <v>3781</v>
      </c>
      <c r="BN37" t="s">
        <v>3781</v>
      </c>
      <c r="BO37" t="s">
        <v>3781</v>
      </c>
      <c r="BP37" t="s">
        <v>3781</v>
      </c>
      <c r="BQ37" t="s">
        <v>3781</v>
      </c>
      <c r="BR37" t="s">
        <v>3781</v>
      </c>
      <c r="BS37" t="s">
        <v>3781</v>
      </c>
      <c r="BT37" t="s">
        <v>3781</v>
      </c>
      <c r="BU37" t="s">
        <v>3781</v>
      </c>
      <c r="BV37" t="s">
        <v>3781</v>
      </c>
      <c r="BW37" t="s">
        <v>3781</v>
      </c>
      <c r="BX37" t="s">
        <v>3781</v>
      </c>
      <c r="BY37" t="s">
        <v>3781</v>
      </c>
      <c r="BZ37" t="s">
        <v>3781</v>
      </c>
      <c r="CA37" t="s">
        <v>3781</v>
      </c>
      <c r="CB37" t="s">
        <v>3781</v>
      </c>
      <c r="CC37" t="s">
        <v>3781</v>
      </c>
      <c r="CD37" t="s">
        <v>3781</v>
      </c>
      <c r="CE37" t="s">
        <v>3781</v>
      </c>
      <c r="CF37" t="s">
        <v>3781</v>
      </c>
      <c r="CG37" t="s">
        <v>3781</v>
      </c>
      <c r="CH37" t="s">
        <v>3781</v>
      </c>
      <c r="CI37" t="s">
        <v>3781</v>
      </c>
      <c r="CJ37" t="s">
        <v>3781</v>
      </c>
      <c r="CK37" t="s">
        <v>3781</v>
      </c>
      <c r="CL37" t="s">
        <v>3781</v>
      </c>
      <c r="CM37" t="s">
        <v>3781</v>
      </c>
      <c r="CN37" t="s">
        <v>3781</v>
      </c>
      <c r="CO37" t="s">
        <v>3781</v>
      </c>
      <c r="CP37" t="s">
        <v>3781</v>
      </c>
      <c r="CQ37" t="s">
        <v>3781</v>
      </c>
      <c r="CR37" t="s">
        <v>3781</v>
      </c>
      <c r="CS37" t="s">
        <v>3781</v>
      </c>
      <c r="CT37" t="s">
        <v>3781</v>
      </c>
      <c r="CU37" t="s">
        <v>3781</v>
      </c>
      <c r="CV37" t="s">
        <v>3781</v>
      </c>
      <c r="CW37" t="s">
        <v>3781</v>
      </c>
      <c r="CX37" t="s">
        <v>3781</v>
      </c>
      <c r="CY37" t="s">
        <v>3781</v>
      </c>
      <c r="CZ37" t="s">
        <v>3781</v>
      </c>
      <c r="DA37" t="s">
        <v>3781</v>
      </c>
      <c r="DB37" t="s">
        <v>3781</v>
      </c>
      <c r="DC37" t="s">
        <v>3781</v>
      </c>
      <c r="DD37" t="s">
        <v>3781</v>
      </c>
      <c r="DE37" t="s">
        <v>3781</v>
      </c>
      <c r="DF37" t="s">
        <v>3781</v>
      </c>
      <c r="DG37" t="s">
        <v>3781</v>
      </c>
      <c r="DH37" t="s">
        <v>3781</v>
      </c>
      <c r="DI37" t="s">
        <v>3781</v>
      </c>
      <c r="DJ37" t="s">
        <v>3781</v>
      </c>
      <c r="DK37" t="s">
        <v>3781</v>
      </c>
      <c r="DL37" t="s">
        <v>3781</v>
      </c>
      <c r="DM37" t="s">
        <v>3781</v>
      </c>
      <c r="DN37" t="s">
        <v>3781</v>
      </c>
      <c r="DO37" t="s">
        <v>3781</v>
      </c>
      <c r="DP37" t="s">
        <v>3781</v>
      </c>
      <c r="DQ37" t="s">
        <v>3781</v>
      </c>
      <c r="DR37" t="s">
        <v>3781</v>
      </c>
      <c r="DS37" t="s">
        <v>3781</v>
      </c>
      <c r="DT37" t="s">
        <v>3781</v>
      </c>
      <c r="DU37" t="s">
        <v>3781</v>
      </c>
      <c r="DV37" t="s">
        <v>3781</v>
      </c>
      <c r="DW37" t="s">
        <v>3781</v>
      </c>
      <c r="DX37" t="s">
        <v>3781</v>
      </c>
      <c r="DY37" t="s">
        <v>3781</v>
      </c>
      <c r="DZ37" t="s">
        <v>3781</v>
      </c>
      <c r="EA37" t="s">
        <v>3781</v>
      </c>
      <c r="EB37" t="s">
        <v>3781</v>
      </c>
      <c r="EC37" t="s">
        <v>3781</v>
      </c>
      <c r="ED37" t="s">
        <v>3781</v>
      </c>
      <c r="EE37" t="s">
        <v>3781</v>
      </c>
      <c r="EF37" t="s">
        <v>3781</v>
      </c>
      <c r="EG37" t="s">
        <v>3781</v>
      </c>
      <c r="EH37" t="s">
        <v>3781</v>
      </c>
      <c r="EI37" t="s">
        <v>3781</v>
      </c>
      <c r="EJ37" t="s">
        <v>3781</v>
      </c>
      <c r="EK37" t="s">
        <v>3781</v>
      </c>
      <c r="EL37" t="s">
        <v>3781</v>
      </c>
      <c r="EM37" t="s">
        <v>3781</v>
      </c>
      <c r="EN37" t="s">
        <v>3781</v>
      </c>
      <c r="EO37" t="s">
        <v>3781</v>
      </c>
      <c r="EP37" t="s">
        <v>3781</v>
      </c>
      <c r="EQ37" t="s">
        <v>3781</v>
      </c>
      <c r="ER37" t="s">
        <v>3781</v>
      </c>
      <c r="ES37" t="s">
        <v>3781</v>
      </c>
      <c r="ET37" t="s">
        <v>3781</v>
      </c>
      <c r="EU37" t="s">
        <v>3781</v>
      </c>
      <c r="EV37" t="s">
        <v>3781</v>
      </c>
      <c r="EW37" t="s">
        <v>3781</v>
      </c>
      <c r="EX37" t="s">
        <v>3781</v>
      </c>
      <c r="EY37" t="s">
        <v>3781</v>
      </c>
      <c r="EZ37" t="s">
        <v>3781</v>
      </c>
      <c r="FA37" t="s">
        <v>3781</v>
      </c>
      <c r="FB37" t="s">
        <v>3781</v>
      </c>
      <c r="FC37" t="s">
        <v>3781</v>
      </c>
      <c r="FD37" t="s">
        <v>3781</v>
      </c>
      <c r="FE37" t="s">
        <v>3781</v>
      </c>
      <c r="FF37" t="s">
        <v>3781</v>
      </c>
      <c r="FG37" t="s">
        <v>3781</v>
      </c>
      <c r="FH37" t="s">
        <v>3781</v>
      </c>
      <c r="FI37" t="s">
        <v>3781</v>
      </c>
      <c r="FJ37" t="s">
        <v>3781</v>
      </c>
      <c r="FK37" t="s">
        <v>3781</v>
      </c>
      <c r="FL37" t="s">
        <v>3781</v>
      </c>
      <c r="FM37" t="s">
        <v>3781</v>
      </c>
      <c r="FN37" t="s">
        <v>3781</v>
      </c>
      <c r="FO37" t="s">
        <v>3781</v>
      </c>
      <c r="FP37" t="s">
        <v>3781</v>
      </c>
      <c r="FQ37" t="s">
        <v>3781</v>
      </c>
      <c r="FR37" t="s">
        <v>3781</v>
      </c>
      <c r="FS37" t="s">
        <v>3781</v>
      </c>
      <c r="FT37" t="s">
        <v>3781</v>
      </c>
      <c r="FU37" t="s">
        <v>3781</v>
      </c>
      <c r="FV37" t="s">
        <v>3781</v>
      </c>
      <c r="FW37" t="s">
        <v>3781</v>
      </c>
      <c r="FX37" t="s">
        <v>3781</v>
      </c>
      <c r="FY37" t="s">
        <v>3781</v>
      </c>
      <c r="FZ37" t="s">
        <v>3781</v>
      </c>
      <c r="GA37" t="s">
        <v>3781</v>
      </c>
      <c r="GB37" t="s">
        <v>3781</v>
      </c>
      <c r="GC37" t="s">
        <v>3781</v>
      </c>
      <c r="GD37" t="s">
        <v>3781</v>
      </c>
      <c r="GE37" t="s">
        <v>3781</v>
      </c>
      <c r="GF37" t="s">
        <v>3781</v>
      </c>
      <c r="GG37" t="s">
        <v>3781</v>
      </c>
      <c r="GH37" t="s">
        <v>3781</v>
      </c>
      <c r="GI37" t="s">
        <v>3781</v>
      </c>
      <c r="GJ37" t="s">
        <v>3781</v>
      </c>
      <c r="GK37" t="s">
        <v>3781</v>
      </c>
      <c r="GL37" t="s">
        <v>3781</v>
      </c>
      <c r="GM37" t="s">
        <v>3781</v>
      </c>
      <c r="GN37" t="s">
        <v>3781</v>
      </c>
      <c r="GO37" t="s">
        <v>3781</v>
      </c>
      <c r="GP37" t="s">
        <v>3781</v>
      </c>
      <c r="GQ37" t="s">
        <v>3781</v>
      </c>
      <c r="GR37" t="s">
        <v>3781</v>
      </c>
      <c r="GS37" t="s">
        <v>3781</v>
      </c>
      <c r="GT37" t="s">
        <v>3781</v>
      </c>
      <c r="GU37" t="s">
        <v>3781</v>
      </c>
      <c r="GV37" t="s">
        <v>3781</v>
      </c>
      <c r="GW37" t="s">
        <v>3781</v>
      </c>
      <c r="GX37" t="s">
        <v>3781</v>
      </c>
      <c r="GY37" t="s">
        <v>3781</v>
      </c>
      <c r="GZ37" t="s">
        <v>3781</v>
      </c>
      <c r="HA37" t="s">
        <v>3781</v>
      </c>
      <c r="HB37" t="s">
        <v>3781</v>
      </c>
      <c r="HC37" t="s">
        <v>3781</v>
      </c>
      <c r="HD37" t="s">
        <v>3781</v>
      </c>
      <c r="HE37" t="s">
        <v>3781</v>
      </c>
      <c r="HF37" t="s">
        <v>3781</v>
      </c>
      <c r="HG37" t="s">
        <v>3781</v>
      </c>
      <c r="HH37" t="s">
        <v>3781</v>
      </c>
      <c r="HI37" t="s">
        <v>3781</v>
      </c>
      <c r="HJ37" t="s">
        <v>3781</v>
      </c>
      <c r="HK37" t="s">
        <v>3781</v>
      </c>
      <c r="HL37" t="s">
        <v>3781</v>
      </c>
      <c r="HM37" t="s">
        <v>3781</v>
      </c>
      <c r="HN37" t="s">
        <v>3781</v>
      </c>
      <c r="HO37" t="s">
        <v>3781</v>
      </c>
      <c r="HP37" t="s">
        <v>3781</v>
      </c>
      <c r="HQ37" t="s">
        <v>3781</v>
      </c>
      <c r="HR37" t="s">
        <v>3781</v>
      </c>
      <c r="HS37" t="s">
        <v>3781</v>
      </c>
      <c r="HT37" t="s">
        <v>3781</v>
      </c>
      <c r="HU37" t="s">
        <v>3781</v>
      </c>
      <c r="HV37" t="s">
        <v>3781</v>
      </c>
      <c r="HW37" t="s">
        <v>3781</v>
      </c>
      <c r="HX37" t="s">
        <v>3781</v>
      </c>
      <c r="HY37" t="s">
        <v>3781</v>
      </c>
      <c r="HZ37" t="s">
        <v>3781</v>
      </c>
      <c r="IA37" t="s">
        <v>3781</v>
      </c>
      <c r="IB37" t="s">
        <v>3781</v>
      </c>
      <c r="IC37" t="s">
        <v>3781</v>
      </c>
      <c r="ID37" t="s">
        <v>3781</v>
      </c>
      <c r="IE37" t="s">
        <v>3781</v>
      </c>
      <c r="IF37" t="s">
        <v>3781</v>
      </c>
      <c r="IG37" t="s">
        <v>3781</v>
      </c>
      <c r="IH37" t="s">
        <v>3781</v>
      </c>
      <c r="II37" t="s">
        <v>3781</v>
      </c>
      <c r="IJ37" t="s">
        <v>3781</v>
      </c>
      <c r="IK37" t="s">
        <v>3781</v>
      </c>
      <c r="IL37" t="s">
        <v>3781</v>
      </c>
      <c r="IM37" t="s">
        <v>3781</v>
      </c>
      <c r="IN37" t="s">
        <v>3781</v>
      </c>
      <c r="IO37" t="s">
        <v>3781</v>
      </c>
      <c r="IP37" t="s">
        <v>3781</v>
      </c>
      <c r="IQ37" t="s">
        <v>3781</v>
      </c>
      <c r="IR37" t="s">
        <v>3781</v>
      </c>
      <c r="IS37" t="s">
        <v>3781</v>
      </c>
      <c r="IT37" t="s">
        <v>3781</v>
      </c>
      <c r="IU37" t="s">
        <v>3781</v>
      </c>
      <c r="IV37" t="s">
        <v>3781</v>
      </c>
      <c r="IW37" t="s">
        <v>3781</v>
      </c>
      <c r="IX37" t="s">
        <v>3781</v>
      </c>
      <c r="IY37" t="s">
        <v>3781</v>
      </c>
      <c r="IZ37" t="s">
        <v>3781</v>
      </c>
      <c r="JA37" t="s">
        <v>3781</v>
      </c>
      <c r="JB37" t="s">
        <v>3781</v>
      </c>
      <c r="JC37" t="s">
        <v>3781</v>
      </c>
      <c r="JD37" t="s">
        <v>3781</v>
      </c>
      <c r="JE37" t="s">
        <v>3781</v>
      </c>
      <c r="JF37" t="s">
        <v>3781</v>
      </c>
      <c r="JG37" t="s">
        <v>3781</v>
      </c>
      <c r="JH37" t="s">
        <v>3781</v>
      </c>
      <c r="JI37" t="s">
        <v>3781</v>
      </c>
      <c r="JJ37" t="s">
        <v>3781</v>
      </c>
      <c r="JK37" t="s">
        <v>3781</v>
      </c>
      <c r="JL37" t="s">
        <v>3781</v>
      </c>
      <c r="JM37" t="s">
        <v>3781</v>
      </c>
      <c r="JN37" t="s">
        <v>3781</v>
      </c>
      <c r="JO37" t="s">
        <v>3781</v>
      </c>
      <c r="JP37" t="s">
        <v>3781</v>
      </c>
      <c r="JQ37" t="s">
        <v>3781</v>
      </c>
      <c r="JR37" t="s">
        <v>3781</v>
      </c>
      <c r="JS37" t="s">
        <v>3781</v>
      </c>
      <c r="JT37" t="s">
        <v>3781</v>
      </c>
      <c r="JU37" t="s">
        <v>3781</v>
      </c>
      <c r="JV37" t="s">
        <v>3781</v>
      </c>
      <c r="JW37" t="s">
        <v>3781</v>
      </c>
      <c r="JX37" t="s">
        <v>3781</v>
      </c>
      <c r="JY37" t="s">
        <v>3781</v>
      </c>
      <c r="JZ37" t="s">
        <v>3781</v>
      </c>
      <c r="KA37" t="s">
        <v>3781</v>
      </c>
      <c r="KB37" t="s">
        <v>3781</v>
      </c>
      <c r="KC37" t="s">
        <v>3781</v>
      </c>
      <c r="KD37" t="s">
        <v>3781</v>
      </c>
      <c r="KE37" t="s">
        <v>3781</v>
      </c>
      <c r="KF37" t="s">
        <v>3781</v>
      </c>
      <c r="KG37" t="s">
        <v>3781</v>
      </c>
      <c r="KH37" t="s">
        <v>3781</v>
      </c>
      <c r="KI37" t="s">
        <v>3781</v>
      </c>
      <c r="KJ37" t="s">
        <v>3781</v>
      </c>
      <c r="KK37" t="s">
        <v>3781</v>
      </c>
      <c r="KL37" t="s">
        <v>3781</v>
      </c>
      <c r="KM37" t="s">
        <v>3781</v>
      </c>
      <c r="KN37" t="s">
        <v>3781</v>
      </c>
      <c r="KO37" t="s">
        <v>3781</v>
      </c>
      <c r="KP37" t="s">
        <v>3781</v>
      </c>
      <c r="KQ37" t="s">
        <v>3781</v>
      </c>
      <c r="KR37" t="s">
        <v>3781</v>
      </c>
      <c r="KS37" t="s">
        <v>3781</v>
      </c>
      <c r="KT37" t="s">
        <v>3781</v>
      </c>
      <c r="KU37" t="s">
        <v>3781</v>
      </c>
      <c r="KV37" t="s">
        <v>3781</v>
      </c>
      <c r="KW37" t="s">
        <v>3781</v>
      </c>
      <c r="KX37" t="s">
        <v>3781</v>
      </c>
      <c r="KY37" t="s">
        <v>3781</v>
      </c>
      <c r="KZ37" t="s">
        <v>3781</v>
      </c>
      <c r="LA37" t="s">
        <v>3781</v>
      </c>
      <c r="LB37" t="s">
        <v>3781</v>
      </c>
      <c r="LC37" t="s">
        <v>3781</v>
      </c>
      <c r="LD37" t="s">
        <v>3781</v>
      </c>
      <c r="LE37" t="s">
        <v>3781</v>
      </c>
      <c r="LF37" t="s">
        <v>3781</v>
      </c>
      <c r="LG37" t="s">
        <v>3781</v>
      </c>
      <c r="LH37" t="s">
        <v>3781</v>
      </c>
      <c r="LI37" t="s">
        <v>3781</v>
      </c>
      <c r="LJ37" t="s">
        <v>3781</v>
      </c>
      <c r="LK37" t="s">
        <v>3781</v>
      </c>
      <c r="LL37" t="s">
        <v>3781</v>
      </c>
      <c r="LM37" t="s">
        <v>3781</v>
      </c>
      <c r="LN37" t="s">
        <v>3781</v>
      </c>
      <c r="LO37" t="s">
        <v>3781</v>
      </c>
      <c r="LP37" t="s">
        <v>3781</v>
      </c>
      <c r="LQ37" t="s">
        <v>3781</v>
      </c>
      <c r="LR37" t="s">
        <v>3781</v>
      </c>
      <c r="LS37" t="s">
        <v>3781</v>
      </c>
      <c r="LT37" t="s">
        <v>3781</v>
      </c>
      <c r="LU37" t="s">
        <v>3781</v>
      </c>
      <c r="LV37" t="s">
        <v>3781</v>
      </c>
      <c r="LW37" t="s">
        <v>3781</v>
      </c>
      <c r="LX37" t="s">
        <v>3781</v>
      </c>
      <c r="LY37" t="s">
        <v>3781</v>
      </c>
      <c r="LZ37" t="s">
        <v>3781</v>
      </c>
      <c r="MA37" t="s">
        <v>3781</v>
      </c>
      <c r="MB37" t="s">
        <v>3781</v>
      </c>
      <c r="MC37" t="s">
        <v>3781</v>
      </c>
      <c r="MD37" t="s">
        <v>3781</v>
      </c>
      <c r="ME37" t="s">
        <v>3781</v>
      </c>
      <c r="MF37" t="s">
        <v>3781</v>
      </c>
      <c r="MG37" t="s">
        <v>3781</v>
      </c>
      <c r="MH37" t="s">
        <v>3781</v>
      </c>
      <c r="MI37" t="s">
        <v>3781</v>
      </c>
      <c r="MJ37" t="s">
        <v>3781</v>
      </c>
      <c r="MK37" t="s">
        <v>3781</v>
      </c>
      <c r="ML37" t="s">
        <v>3781</v>
      </c>
      <c r="MM37" t="s">
        <v>3781</v>
      </c>
      <c r="MN37" t="s">
        <v>3781</v>
      </c>
      <c r="MO37" t="s">
        <v>3781</v>
      </c>
      <c r="MP37" t="s">
        <v>3781</v>
      </c>
      <c r="MQ37" t="s">
        <v>3781</v>
      </c>
      <c r="MR37" t="s">
        <v>3781</v>
      </c>
      <c r="MS37" t="s">
        <v>3781</v>
      </c>
      <c r="MT37" t="s">
        <v>3781</v>
      </c>
      <c r="MU37" t="s">
        <v>3781</v>
      </c>
      <c r="MV37" t="s">
        <v>3781</v>
      </c>
      <c r="MW37" t="s">
        <v>3781</v>
      </c>
      <c r="MX37" t="s">
        <v>3781</v>
      </c>
      <c r="MY37" t="s">
        <v>3781</v>
      </c>
      <c r="MZ37" t="s">
        <v>3781</v>
      </c>
      <c r="NA37" t="s">
        <v>3781</v>
      </c>
      <c r="NB37" t="s">
        <v>3781</v>
      </c>
      <c r="NC37" t="s">
        <v>3781</v>
      </c>
      <c r="ND37" t="s">
        <v>3781</v>
      </c>
      <c r="NE37" t="s">
        <v>3781</v>
      </c>
      <c r="NF37" t="s">
        <v>3781</v>
      </c>
      <c r="NG37" t="s">
        <v>3781</v>
      </c>
      <c r="NH37" t="s">
        <v>3781</v>
      </c>
      <c r="NI37" t="s">
        <v>3781</v>
      </c>
      <c r="NJ37" t="s">
        <v>3781</v>
      </c>
      <c r="NK37" t="s">
        <v>3781</v>
      </c>
      <c r="NL37" t="s">
        <v>3781</v>
      </c>
      <c r="NM37" t="s">
        <v>3781</v>
      </c>
      <c r="NN37" t="s">
        <v>3781</v>
      </c>
      <c r="NO37" t="s">
        <v>3781</v>
      </c>
      <c r="NP37" t="s">
        <v>3781</v>
      </c>
      <c r="NQ37" t="s">
        <v>3781</v>
      </c>
      <c r="NR37" t="s">
        <v>3781</v>
      </c>
      <c r="NS37" t="s">
        <v>3781</v>
      </c>
      <c r="NT37" t="s">
        <v>3781</v>
      </c>
      <c r="NU37" t="s">
        <v>3781</v>
      </c>
      <c r="NV37" t="s">
        <v>3781</v>
      </c>
      <c r="NW37" t="s">
        <v>3781</v>
      </c>
      <c r="NX37" t="s">
        <v>3781</v>
      </c>
      <c r="NY37" t="s">
        <v>3781</v>
      </c>
      <c r="NZ37" t="s">
        <v>3781</v>
      </c>
      <c r="OA37" t="s">
        <v>3781</v>
      </c>
      <c r="OB37" t="s">
        <v>3781</v>
      </c>
      <c r="OC37" t="s">
        <v>3781</v>
      </c>
      <c r="OD37" t="s">
        <v>3781</v>
      </c>
      <c r="OE37" t="s">
        <v>3781</v>
      </c>
      <c r="OF37" t="s">
        <v>3781</v>
      </c>
      <c r="OG37" t="s">
        <v>3781</v>
      </c>
      <c r="OH37" t="s">
        <v>3781</v>
      </c>
      <c r="OI37" t="s">
        <v>3781</v>
      </c>
      <c r="OJ37" t="s">
        <v>3781</v>
      </c>
      <c r="OK37" t="s">
        <v>3781</v>
      </c>
      <c r="OL37" t="s">
        <v>3781</v>
      </c>
      <c r="OM37" t="s">
        <v>3781</v>
      </c>
      <c r="ON37" t="s">
        <v>3781</v>
      </c>
      <c r="OO37" t="s">
        <v>3781</v>
      </c>
      <c r="OP37" t="s">
        <v>3781</v>
      </c>
      <c r="OQ37" t="s">
        <v>3781</v>
      </c>
      <c r="OR37" t="s">
        <v>3781</v>
      </c>
      <c r="OS37" t="s">
        <v>3781</v>
      </c>
      <c r="OT37" t="s">
        <v>3781</v>
      </c>
      <c r="OU37" t="s">
        <v>3781</v>
      </c>
      <c r="OV37" t="s">
        <v>3781</v>
      </c>
      <c r="OW37" t="s">
        <v>3781</v>
      </c>
      <c r="OX37" t="s">
        <v>3781</v>
      </c>
      <c r="OY37" t="s">
        <v>3781</v>
      </c>
      <c r="OZ37" t="s">
        <v>3781</v>
      </c>
      <c r="PA37" t="s">
        <v>3781</v>
      </c>
      <c r="PB37" t="s">
        <v>3781</v>
      </c>
      <c r="PC37" t="s">
        <v>3781</v>
      </c>
      <c r="PD37" t="s">
        <v>3781</v>
      </c>
      <c r="PE37" t="s">
        <v>3781</v>
      </c>
      <c r="PF37" t="s">
        <v>3781</v>
      </c>
      <c r="PG37" t="s">
        <v>3781</v>
      </c>
      <c r="PH37" t="s">
        <v>3781</v>
      </c>
      <c r="PI37" t="s">
        <v>3781</v>
      </c>
      <c r="PJ37" t="s">
        <v>3781</v>
      </c>
      <c r="PK37" t="s">
        <v>3781</v>
      </c>
      <c r="PL37" t="s">
        <v>3781</v>
      </c>
      <c r="PM37" t="s">
        <v>3781</v>
      </c>
      <c r="PN37" t="s">
        <v>3781</v>
      </c>
      <c r="PO37" t="s">
        <v>3781</v>
      </c>
      <c r="PP37" t="s">
        <v>3781</v>
      </c>
      <c r="PQ37" t="s">
        <v>3781</v>
      </c>
      <c r="PR37" t="s">
        <v>3781</v>
      </c>
      <c r="PS37" t="s">
        <v>3781</v>
      </c>
      <c r="PT37" t="s">
        <v>3781</v>
      </c>
      <c r="PU37" t="s">
        <v>3781</v>
      </c>
      <c r="PV37" t="s">
        <v>3781</v>
      </c>
      <c r="PW37" t="s">
        <v>3781</v>
      </c>
      <c r="PX37" t="s">
        <v>3781</v>
      </c>
      <c r="PY37" t="s">
        <v>3781</v>
      </c>
      <c r="PZ37" t="s">
        <v>3781</v>
      </c>
      <c r="QA37" t="s">
        <v>3781</v>
      </c>
      <c r="QB37" t="s">
        <v>3781</v>
      </c>
      <c r="QC37" t="s">
        <v>3781</v>
      </c>
      <c r="QD37" t="s">
        <v>3781</v>
      </c>
      <c r="QE37" t="s">
        <v>3781</v>
      </c>
      <c r="QF37" t="s">
        <v>3781</v>
      </c>
      <c r="QG37" t="s">
        <v>3781</v>
      </c>
      <c r="QH37" t="s">
        <v>3781</v>
      </c>
      <c r="QI37" t="s">
        <v>3781</v>
      </c>
      <c r="QJ37" t="s">
        <v>3781</v>
      </c>
      <c r="QK37" t="s">
        <v>3781</v>
      </c>
      <c r="QL37" t="s">
        <v>3781</v>
      </c>
      <c r="QM37" t="s">
        <v>3781</v>
      </c>
      <c r="QN37" t="s">
        <v>3781</v>
      </c>
      <c r="QO37" t="s">
        <v>3781</v>
      </c>
      <c r="QP37" t="s">
        <v>3781</v>
      </c>
      <c r="QQ37" t="s">
        <v>3781</v>
      </c>
      <c r="QR37" t="s">
        <v>3781</v>
      </c>
      <c r="QS37" t="s">
        <v>3781</v>
      </c>
      <c r="QT37" t="s">
        <v>1035</v>
      </c>
      <c r="QU37" t="s">
        <v>3781</v>
      </c>
      <c r="QV37" t="s">
        <v>3781</v>
      </c>
      <c r="QW37" t="s">
        <v>3781</v>
      </c>
      <c r="QX37" t="s">
        <v>3781</v>
      </c>
      <c r="QY37" t="s">
        <v>3781</v>
      </c>
      <c r="QZ37" t="s">
        <v>3781</v>
      </c>
      <c r="RA37" t="s">
        <v>2069</v>
      </c>
      <c r="RB37" t="s">
        <v>3781</v>
      </c>
      <c r="RC37" t="s">
        <v>3781</v>
      </c>
      <c r="RD37" t="s">
        <v>3781</v>
      </c>
      <c r="RE37" t="s">
        <v>3781</v>
      </c>
      <c r="RF37" t="s">
        <v>3781</v>
      </c>
      <c r="RG37" t="s">
        <v>3781</v>
      </c>
      <c r="RH37" t="s">
        <v>3781</v>
      </c>
      <c r="RI37" t="s">
        <v>3781</v>
      </c>
      <c r="RJ37" t="s">
        <v>3781</v>
      </c>
      <c r="RK37" t="s">
        <v>3781</v>
      </c>
      <c r="RL37" t="s">
        <v>3781</v>
      </c>
      <c r="RM37" t="s">
        <v>3781</v>
      </c>
      <c r="RN37" t="s">
        <v>3781</v>
      </c>
      <c r="RO37" t="s">
        <v>3781</v>
      </c>
      <c r="RP37" t="s">
        <v>3781</v>
      </c>
      <c r="RQ37" t="s">
        <v>3781</v>
      </c>
      <c r="RR37" t="s">
        <v>3781</v>
      </c>
      <c r="RS37" t="s">
        <v>3781</v>
      </c>
      <c r="RT37" t="s">
        <v>3781</v>
      </c>
      <c r="RU37" t="s">
        <v>3781</v>
      </c>
      <c r="RV37" t="s">
        <v>3781</v>
      </c>
      <c r="RW37" t="s">
        <v>3781</v>
      </c>
      <c r="RX37" t="s">
        <v>3781</v>
      </c>
      <c r="RY37" t="s">
        <v>3781</v>
      </c>
      <c r="RZ37" t="s">
        <v>3781</v>
      </c>
      <c r="SA37" t="s">
        <v>3781</v>
      </c>
      <c r="SB37" t="s">
        <v>3781</v>
      </c>
      <c r="SC37" t="s">
        <v>3781</v>
      </c>
      <c r="SD37" t="s">
        <v>3781</v>
      </c>
      <c r="SE37" t="s">
        <v>3781</v>
      </c>
      <c r="SF37" t="s">
        <v>3781</v>
      </c>
      <c r="SG37" t="s">
        <v>3781</v>
      </c>
      <c r="SH37" t="s">
        <v>3781</v>
      </c>
      <c r="SI37" t="s">
        <v>3781</v>
      </c>
      <c r="SJ37" t="s">
        <v>3781</v>
      </c>
      <c r="SK37" t="s">
        <v>3781</v>
      </c>
      <c r="SL37" t="s">
        <v>3781</v>
      </c>
      <c r="SM37" t="s">
        <v>3781</v>
      </c>
      <c r="SN37" t="s">
        <v>3781</v>
      </c>
      <c r="SO37" t="s">
        <v>3781</v>
      </c>
      <c r="SP37" t="s">
        <v>3781</v>
      </c>
      <c r="SQ37" t="s">
        <v>3781</v>
      </c>
      <c r="SR37" t="s">
        <v>3781</v>
      </c>
      <c r="SS37" t="s">
        <v>3781</v>
      </c>
      <c r="ST37" t="s">
        <v>3781</v>
      </c>
      <c r="SU37" t="s">
        <v>3781</v>
      </c>
      <c r="SV37" t="s">
        <v>3781</v>
      </c>
      <c r="SW37" t="s">
        <v>3781</v>
      </c>
      <c r="SX37" t="s">
        <v>3781</v>
      </c>
      <c r="SY37" t="s">
        <v>3781</v>
      </c>
      <c r="SZ37" t="s">
        <v>3781</v>
      </c>
      <c r="TA37" t="s">
        <v>3781</v>
      </c>
      <c r="TB37" t="s">
        <v>3781</v>
      </c>
      <c r="TC37" t="s">
        <v>3781</v>
      </c>
      <c r="TD37" t="s">
        <v>3781</v>
      </c>
      <c r="TE37" t="s">
        <v>3781</v>
      </c>
      <c r="TF37" t="s">
        <v>3781</v>
      </c>
      <c r="TG37" t="s">
        <v>3781</v>
      </c>
      <c r="TH37" t="s">
        <v>3781</v>
      </c>
      <c r="TI37" t="s">
        <v>3781</v>
      </c>
      <c r="TJ37" t="s">
        <v>3781</v>
      </c>
      <c r="TK37" t="s">
        <v>3781</v>
      </c>
      <c r="TL37" t="s">
        <v>3781</v>
      </c>
    </row>
    <row r="38" spans="1:532" x14ac:dyDescent="0.3">
      <c r="A38" t="s">
        <v>3781</v>
      </c>
      <c r="B38" t="s">
        <v>3781</v>
      </c>
      <c r="C38" t="s">
        <v>3781</v>
      </c>
      <c r="D38" t="s">
        <v>3781</v>
      </c>
      <c r="E38" t="s">
        <v>3781</v>
      </c>
      <c r="F38" t="s">
        <v>3781</v>
      </c>
      <c r="G38" t="s">
        <v>3781</v>
      </c>
      <c r="H38" t="s">
        <v>3781</v>
      </c>
      <c r="I38" t="s">
        <v>3781</v>
      </c>
      <c r="J38" t="s">
        <v>3781</v>
      </c>
      <c r="K38" t="s">
        <v>3781</v>
      </c>
      <c r="L38" t="s">
        <v>3781</v>
      </c>
      <c r="M38" t="s">
        <v>3781</v>
      </c>
      <c r="N38" t="s">
        <v>3781</v>
      </c>
      <c r="O38" t="s">
        <v>3781</v>
      </c>
      <c r="P38" t="s">
        <v>3781</v>
      </c>
      <c r="Q38" t="s">
        <v>3781</v>
      </c>
      <c r="R38" t="s">
        <v>3781</v>
      </c>
      <c r="S38" t="s">
        <v>3781</v>
      </c>
      <c r="T38" t="s">
        <v>3781</v>
      </c>
      <c r="U38" t="s">
        <v>3781</v>
      </c>
      <c r="V38" t="s">
        <v>3781</v>
      </c>
      <c r="W38" t="s">
        <v>3781</v>
      </c>
      <c r="X38" t="s">
        <v>3781</v>
      </c>
      <c r="Y38" t="s">
        <v>3781</v>
      </c>
      <c r="Z38" t="s">
        <v>3781</v>
      </c>
      <c r="AA38" t="s">
        <v>3781</v>
      </c>
      <c r="AB38" t="s">
        <v>3781</v>
      </c>
      <c r="AC38" t="s">
        <v>3781</v>
      </c>
      <c r="AD38" t="s">
        <v>3781</v>
      </c>
      <c r="AE38" t="s">
        <v>3781</v>
      </c>
      <c r="AF38" t="s">
        <v>3781</v>
      </c>
      <c r="AG38" t="s">
        <v>3781</v>
      </c>
      <c r="AH38" t="s">
        <v>3781</v>
      </c>
      <c r="AI38" t="s">
        <v>3781</v>
      </c>
      <c r="AJ38" t="s">
        <v>3781</v>
      </c>
      <c r="AK38" t="s">
        <v>3781</v>
      </c>
      <c r="AL38" t="s">
        <v>3781</v>
      </c>
      <c r="AM38" t="s">
        <v>3781</v>
      </c>
      <c r="AN38" t="s">
        <v>3781</v>
      </c>
      <c r="AO38" t="s">
        <v>3781</v>
      </c>
      <c r="AP38" t="s">
        <v>3781</v>
      </c>
      <c r="AQ38" t="s">
        <v>3781</v>
      </c>
      <c r="AR38" t="s">
        <v>3781</v>
      </c>
      <c r="AS38" t="s">
        <v>3781</v>
      </c>
      <c r="AT38" t="s">
        <v>3781</v>
      </c>
      <c r="AU38" t="s">
        <v>3781</v>
      </c>
      <c r="AV38" t="s">
        <v>3781</v>
      </c>
      <c r="AW38" t="s">
        <v>3781</v>
      </c>
      <c r="AX38" t="s">
        <v>3781</v>
      </c>
      <c r="AY38" t="s">
        <v>3781</v>
      </c>
      <c r="AZ38" t="s">
        <v>3781</v>
      </c>
      <c r="BA38" t="s">
        <v>3781</v>
      </c>
      <c r="BB38" t="s">
        <v>3781</v>
      </c>
      <c r="BC38" t="s">
        <v>3781</v>
      </c>
      <c r="BD38" t="s">
        <v>3781</v>
      </c>
      <c r="BE38" t="s">
        <v>3781</v>
      </c>
      <c r="BF38" t="s">
        <v>3781</v>
      </c>
      <c r="BG38" t="s">
        <v>3781</v>
      </c>
      <c r="BH38" t="s">
        <v>3781</v>
      </c>
      <c r="BI38" t="s">
        <v>3781</v>
      </c>
      <c r="BJ38" t="s">
        <v>3781</v>
      </c>
      <c r="BK38" t="s">
        <v>3781</v>
      </c>
      <c r="BL38" t="s">
        <v>3781</v>
      </c>
      <c r="BM38" t="s">
        <v>3781</v>
      </c>
      <c r="BN38" t="s">
        <v>3781</v>
      </c>
      <c r="BO38" t="s">
        <v>3781</v>
      </c>
      <c r="BP38" t="s">
        <v>3781</v>
      </c>
      <c r="BQ38" t="s">
        <v>3781</v>
      </c>
      <c r="BR38" t="s">
        <v>3781</v>
      </c>
      <c r="BS38" t="s">
        <v>3781</v>
      </c>
      <c r="BT38" t="s">
        <v>3781</v>
      </c>
      <c r="BU38" t="s">
        <v>3781</v>
      </c>
      <c r="BV38" t="s">
        <v>3781</v>
      </c>
      <c r="BW38" t="s">
        <v>3781</v>
      </c>
      <c r="BX38" t="s">
        <v>3781</v>
      </c>
      <c r="BY38" t="s">
        <v>3781</v>
      </c>
      <c r="BZ38" t="s">
        <v>3781</v>
      </c>
      <c r="CA38" t="s">
        <v>3781</v>
      </c>
      <c r="CB38" t="s">
        <v>3781</v>
      </c>
      <c r="CC38" t="s">
        <v>3781</v>
      </c>
      <c r="CD38" t="s">
        <v>3781</v>
      </c>
      <c r="CE38" t="s">
        <v>3781</v>
      </c>
      <c r="CF38" t="s">
        <v>3781</v>
      </c>
      <c r="CG38" t="s">
        <v>3781</v>
      </c>
      <c r="CH38" t="s">
        <v>3781</v>
      </c>
      <c r="CI38" t="s">
        <v>3781</v>
      </c>
      <c r="CJ38" t="s">
        <v>3781</v>
      </c>
      <c r="CK38" t="s">
        <v>3781</v>
      </c>
      <c r="CL38" t="s">
        <v>3781</v>
      </c>
      <c r="CM38" t="s">
        <v>3781</v>
      </c>
      <c r="CN38" t="s">
        <v>3781</v>
      </c>
      <c r="CO38" t="s">
        <v>3781</v>
      </c>
      <c r="CP38" t="s">
        <v>3781</v>
      </c>
      <c r="CQ38" t="s">
        <v>3781</v>
      </c>
      <c r="CR38" t="s">
        <v>3781</v>
      </c>
      <c r="CS38" t="s">
        <v>3781</v>
      </c>
      <c r="CT38" t="s">
        <v>3781</v>
      </c>
      <c r="CU38" t="s">
        <v>3781</v>
      </c>
      <c r="CV38" t="s">
        <v>3781</v>
      </c>
      <c r="CW38" t="s">
        <v>3781</v>
      </c>
      <c r="CX38" t="s">
        <v>3781</v>
      </c>
      <c r="CY38" t="s">
        <v>3781</v>
      </c>
      <c r="CZ38" t="s">
        <v>3781</v>
      </c>
      <c r="DA38" t="s">
        <v>3781</v>
      </c>
      <c r="DB38" t="s">
        <v>3781</v>
      </c>
      <c r="DC38" t="s">
        <v>3781</v>
      </c>
      <c r="DD38" t="s">
        <v>3781</v>
      </c>
      <c r="DE38" t="s">
        <v>3781</v>
      </c>
      <c r="DF38" t="s">
        <v>3781</v>
      </c>
      <c r="DG38" t="s">
        <v>3781</v>
      </c>
      <c r="DH38" t="s">
        <v>3781</v>
      </c>
      <c r="DI38" t="s">
        <v>3781</v>
      </c>
      <c r="DJ38" t="s">
        <v>3781</v>
      </c>
      <c r="DK38" t="s">
        <v>3781</v>
      </c>
      <c r="DL38" t="s">
        <v>3781</v>
      </c>
      <c r="DM38" t="s">
        <v>3781</v>
      </c>
      <c r="DN38" t="s">
        <v>3781</v>
      </c>
      <c r="DO38" t="s">
        <v>3781</v>
      </c>
      <c r="DP38" t="s">
        <v>3781</v>
      </c>
      <c r="DQ38" t="s">
        <v>3781</v>
      </c>
      <c r="DR38" t="s">
        <v>3781</v>
      </c>
      <c r="DS38" t="s">
        <v>3781</v>
      </c>
      <c r="DT38" t="s">
        <v>3781</v>
      </c>
      <c r="DU38" t="s">
        <v>3781</v>
      </c>
      <c r="DV38" t="s">
        <v>3781</v>
      </c>
      <c r="DW38" t="s">
        <v>3781</v>
      </c>
      <c r="DX38" t="s">
        <v>3781</v>
      </c>
      <c r="DY38" t="s">
        <v>3781</v>
      </c>
      <c r="DZ38" t="s">
        <v>3781</v>
      </c>
      <c r="EA38" t="s">
        <v>3781</v>
      </c>
      <c r="EB38" t="s">
        <v>3781</v>
      </c>
      <c r="EC38" t="s">
        <v>3781</v>
      </c>
      <c r="ED38" t="s">
        <v>3781</v>
      </c>
      <c r="EE38" t="s">
        <v>3781</v>
      </c>
      <c r="EF38" t="s">
        <v>3781</v>
      </c>
      <c r="EG38" t="s">
        <v>3781</v>
      </c>
      <c r="EH38" t="s">
        <v>3781</v>
      </c>
      <c r="EI38" t="s">
        <v>3781</v>
      </c>
      <c r="EJ38" t="s">
        <v>3781</v>
      </c>
      <c r="EK38" t="s">
        <v>3781</v>
      </c>
      <c r="EL38" t="s">
        <v>3781</v>
      </c>
      <c r="EM38" t="s">
        <v>3781</v>
      </c>
      <c r="EN38" t="s">
        <v>3781</v>
      </c>
      <c r="EO38" t="s">
        <v>3781</v>
      </c>
      <c r="EP38" t="s">
        <v>3781</v>
      </c>
      <c r="EQ38" t="s">
        <v>3781</v>
      </c>
      <c r="ER38" t="s">
        <v>3781</v>
      </c>
      <c r="ES38" t="s">
        <v>3781</v>
      </c>
      <c r="ET38" t="s">
        <v>3781</v>
      </c>
      <c r="EU38" t="s">
        <v>3781</v>
      </c>
      <c r="EV38" t="s">
        <v>3781</v>
      </c>
      <c r="EW38" t="s">
        <v>3781</v>
      </c>
      <c r="EX38" t="s">
        <v>3781</v>
      </c>
      <c r="EY38" t="s">
        <v>3781</v>
      </c>
      <c r="EZ38" t="s">
        <v>3781</v>
      </c>
      <c r="FA38" t="s">
        <v>3781</v>
      </c>
      <c r="FB38" t="s">
        <v>3781</v>
      </c>
      <c r="FC38" t="s">
        <v>3781</v>
      </c>
      <c r="FD38" t="s">
        <v>3781</v>
      </c>
      <c r="FE38" t="s">
        <v>3781</v>
      </c>
      <c r="FF38" t="s">
        <v>3781</v>
      </c>
      <c r="FG38" t="s">
        <v>3781</v>
      </c>
      <c r="FH38" t="s">
        <v>3781</v>
      </c>
      <c r="FI38" t="s">
        <v>3781</v>
      </c>
      <c r="FJ38" t="s">
        <v>3781</v>
      </c>
      <c r="FK38" t="s">
        <v>3781</v>
      </c>
      <c r="FL38" t="s">
        <v>3781</v>
      </c>
      <c r="FM38" t="s">
        <v>3781</v>
      </c>
      <c r="FN38" t="s">
        <v>3781</v>
      </c>
      <c r="FO38" t="s">
        <v>3781</v>
      </c>
      <c r="FP38" t="s">
        <v>3781</v>
      </c>
      <c r="FQ38" t="s">
        <v>3781</v>
      </c>
      <c r="FR38" t="s">
        <v>3781</v>
      </c>
      <c r="FS38" t="s">
        <v>3781</v>
      </c>
      <c r="FT38" t="s">
        <v>3781</v>
      </c>
      <c r="FU38" t="s">
        <v>3781</v>
      </c>
      <c r="FV38" t="s">
        <v>3781</v>
      </c>
      <c r="FW38" t="s">
        <v>3781</v>
      </c>
      <c r="FX38" t="s">
        <v>3781</v>
      </c>
      <c r="FY38" t="s">
        <v>3781</v>
      </c>
      <c r="FZ38" t="s">
        <v>3781</v>
      </c>
      <c r="GA38" t="s">
        <v>3781</v>
      </c>
      <c r="GB38" t="s">
        <v>3781</v>
      </c>
      <c r="GC38" t="s">
        <v>3781</v>
      </c>
      <c r="GD38" t="s">
        <v>3781</v>
      </c>
      <c r="GE38" t="s">
        <v>3781</v>
      </c>
      <c r="GF38" t="s">
        <v>3781</v>
      </c>
      <c r="GG38" t="s">
        <v>3781</v>
      </c>
      <c r="GH38" t="s">
        <v>3781</v>
      </c>
      <c r="GI38" t="s">
        <v>3781</v>
      </c>
      <c r="GJ38" t="s">
        <v>3781</v>
      </c>
      <c r="GK38" t="s">
        <v>3781</v>
      </c>
      <c r="GL38" t="s">
        <v>3781</v>
      </c>
      <c r="GM38" t="s">
        <v>3781</v>
      </c>
      <c r="GN38" t="s">
        <v>3781</v>
      </c>
      <c r="GO38" t="s">
        <v>3781</v>
      </c>
      <c r="GP38" t="s">
        <v>3781</v>
      </c>
      <c r="GQ38" t="s">
        <v>3781</v>
      </c>
      <c r="GR38" t="s">
        <v>3781</v>
      </c>
      <c r="GS38" t="s">
        <v>3781</v>
      </c>
      <c r="GT38" t="s">
        <v>3781</v>
      </c>
      <c r="GU38" t="s">
        <v>3781</v>
      </c>
      <c r="GV38" t="s">
        <v>3781</v>
      </c>
      <c r="GW38" t="s">
        <v>3781</v>
      </c>
      <c r="GX38" t="s">
        <v>3781</v>
      </c>
      <c r="GY38" t="s">
        <v>3781</v>
      </c>
      <c r="GZ38" t="s">
        <v>3781</v>
      </c>
      <c r="HA38" t="s">
        <v>3781</v>
      </c>
      <c r="HB38" t="s">
        <v>3781</v>
      </c>
      <c r="HC38" t="s">
        <v>3781</v>
      </c>
      <c r="HD38" t="s">
        <v>3781</v>
      </c>
      <c r="HE38" t="s">
        <v>3781</v>
      </c>
      <c r="HF38" t="s">
        <v>3781</v>
      </c>
      <c r="HG38" t="s">
        <v>3781</v>
      </c>
      <c r="HH38" t="s">
        <v>3781</v>
      </c>
      <c r="HI38" t="s">
        <v>3781</v>
      </c>
      <c r="HJ38" t="s">
        <v>3781</v>
      </c>
      <c r="HK38" t="s">
        <v>3781</v>
      </c>
      <c r="HL38" t="s">
        <v>3781</v>
      </c>
      <c r="HM38" t="s">
        <v>3781</v>
      </c>
      <c r="HN38" t="s">
        <v>3781</v>
      </c>
      <c r="HO38" t="s">
        <v>3781</v>
      </c>
      <c r="HP38" t="s">
        <v>3781</v>
      </c>
      <c r="HQ38" t="s">
        <v>3781</v>
      </c>
      <c r="HR38" t="s">
        <v>3781</v>
      </c>
      <c r="HS38" t="s">
        <v>3781</v>
      </c>
      <c r="HT38" t="s">
        <v>3781</v>
      </c>
      <c r="HU38" t="s">
        <v>3781</v>
      </c>
      <c r="HV38" t="s">
        <v>3781</v>
      </c>
      <c r="HW38" t="s">
        <v>3781</v>
      </c>
      <c r="HX38" t="s">
        <v>3781</v>
      </c>
      <c r="HY38" t="s">
        <v>3781</v>
      </c>
      <c r="HZ38" t="s">
        <v>3781</v>
      </c>
      <c r="IA38" t="s">
        <v>3781</v>
      </c>
      <c r="IB38" t="s">
        <v>3781</v>
      </c>
      <c r="IC38" t="s">
        <v>3781</v>
      </c>
      <c r="ID38" t="s">
        <v>3781</v>
      </c>
      <c r="IE38" t="s">
        <v>3781</v>
      </c>
      <c r="IF38" t="s">
        <v>3781</v>
      </c>
      <c r="IG38" t="s">
        <v>3781</v>
      </c>
      <c r="IH38" t="s">
        <v>3781</v>
      </c>
      <c r="II38" t="s">
        <v>3781</v>
      </c>
      <c r="IJ38" t="s">
        <v>3781</v>
      </c>
      <c r="IK38" t="s">
        <v>3781</v>
      </c>
      <c r="IL38" t="s">
        <v>3781</v>
      </c>
      <c r="IM38" t="s">
        <v>3781</v>
      </c>
      <c r="IN38" t="s">
        <v>3781</v>
      </c>
      <c r="IO38" t="s">
        <v>3781</v>
      </c>
      <c r="IP38" t="s">
        <v>3781</v>
      </c>
      <c r="IQ38" t="s">
        <v>3781</v>
      </c>
      <c r="IR38" t="s">
        <v>3781</v>
      </c>
      <c r="IS38" t="s">
        <v>3781</v>
      </c>
      <c r="IT38" t="s">
        <v>3781</v>
      </c>
      <c r="IU38" t="s">
        <v>3781</v>
      </c>
      <c r="IV38" t="s">
        <v>3781</v>
      </c>
      <c r="IW38" t="s">
        <v>3781</v>
      </c>
      <c r="IX38" t="s">
        <v>3781</v>
      </c>
      <c r="IY38" t="s">
        <v>3781</v>
      </c>
      <c r="IZ38" t="s">
        <v>3781</v>
      </c>
      <c r="JA38" t="s">
        <v>3781</v>
      </c>
      <c r="JB38" t="s">
        <v>3781</v>
      </c>
      <c r="JC38" t="s">
        <v>3781</v>
      </c>
      <c r="JD38" t="s">
        <v>3781</v>
      </c>
      <c r="JE38" t="s">
        <v>3781</v>
      </c>
      <c r="JF38" t="s">
        <v>3781</v>
      </c>
      <c r="JG38" t="s">
        <v>3781</v>
      </c>
      <c r="JH38" t="s">
        <v>3781</v>
      </c>
      <c r="JI38" t="s">
        <v>3781</v>
      </c>
      <c r="JJ38" t="s">
        <v>3781</v>
      </c>
      <c r="JK38" t="s">
        <v>3781</v>
      </c>
      <c r="JL38" t="s">
        <v>3781</v>
      </c>
      <c r="JM38" t="s">
        <v>3781</v>
      </c>
      <c r="JN38" t="s">
        <v>3781</v>
      </c>
      <c r="JO38" t="s">
        <v>3781</v>
      </c>
      <c r="JP38" t="s">
        <v>3781</v>
      </c>
      <c r="JQ38" t="s">
        <v>3781</v>
      </c>
      <c r="JR38" t="s">
        <v>3781</v>
      </c>
      <c r="JS38" t="s">
        <v>3781</v>
      </c>
      <c r="JT38" t="s">
        <v>3781</v>
      </c>
      <c r="JU38" t="s">
        <v>3781</v>
      </c>
      <c r="JV38" t="s">
        <v>3781</v>
      </c>
      <c r="JW38" t="s">
        <v>3781</v>
      </c>
      <c r="JX38" t="s">
        <v>3781</v>
      </c>
      <c r="JY38" t="s">
        <v>3781</v>
      </c>
      <c r="JZ38" t="s">
        <v>3781</v>
      </c>
      <c r="KA38" t="s">
        <v>3781</v>
      </c>
      <c r="KB38" t="s">
        <v>3781</v>
      </c>
      <c r="KC38" t="s">
        <v>3781</v>
      </c>
      <c r="KD38" t="s">
        <v>3781</v>
      </c>
      <c r="KE38" t="s">
        <v>3781</v>
      </c>
      <c r="KF38" t="s">
        <v>3781</v>
      </c>
      <c r="KG38" t="s">
        <v>3781</v>
      </c>
      <c r="KH38" t="s">
        <v>3781</v>
      </c>
      <c r="KI38" t="s">
        <v>3781</v>
      </c>
      <c r="KJ38" t="s">
        <v>3781</v>
      </c>
      <c r="KK38" t="s">
        <v>3781</v>
      </c>
      <c r="KL38" t="s">
        <v>3781</v>
      </c>
      <c r="KM38" t="s">
        <v>3781</v>
      </c>
      <c r="KN38" t="s">
        <v>3781</v>
      </c>
      <c r="KO38" t="s">
        <v>3781</v>
      </c>
      <c r="KP38" t="s">
        <v>3781</v>
      </c>
      <c r="KQ38" t="s">
        <v>3781</v>
      </c>
      <c r="KR38" t="s">
        <v>3781</v>
      </c>
      <c r="KS38" t="s">
        <v>3781</v>
      </c>
      <c r="KT38" t="s">
        <v>3781</v>
      </c>
      <c r="KU38" t="s">
        <v>3781</v>
      </c>
      <c r="KV38" t="s">
        <v>3781</v>
      </c>
      <c r="KW38" t="s">
        <v>3781</v>
      </c>
      <c r="KX38" t="s">
        <v>3781</v>
      </c>
      <c r="KY38" t="s">
        <v>3781</v>
      </c>
      <c r="KZ38" t="s">
        <v>3781</v>
      </c>
      <c r="LA38" t="s">
        <v>3781</v>
      </c>
      <c r="LB38" t="s">
        <v>3781</v>
      </c>
      <c r="LC38" t="s">
        <v>3781</v>
      </c>
      <c r="LD38" t="s">
        <v>3781</v>
      </c>
      <c r="LE38" t="s">
        <v>3781</v>
      </c>
      <c r="LF38" t="s">
        <v>3781</v>
      </c>
      <c r="LG38" t="s">
        <v>3781</v>
      </c>
      <c r="LH38" t="s">
        <v>3781</v>
      </c>
      <c r="LI38" t="s">
        <v>3781</v>
      </c>
      <c r="LJ38" t="s">
        <v>3781</v>
      </c>
      <c r="LK38" t="s">
        <v>3781</v>
      </c>
      <c r="LL38" t="s">
        <v>3781</v>
      </c>
      <c r="LM38" t="s">
        <v>3781</v>
      </c>
      <c r="LN38" t="s">
        <v>3781</v>
      </c>
      <c r="LO38" t="s">
        <v>3781</v>
      </c>
      <c r="LP38" t="s">
        <v>3781</v>
      </c>
      <c r="LQ38" t="s">
        <v>3781</v>
      </c>
      <c r="LR38" t="s">
        <v>3781</v>
      </c>
      <c r="LS38" t="s">
        <v>3781</v>
      </c>
      <c r="LT38" t="s">
        <v>3781</v>
      </c>
      <c r="LU38" t="s">
        <v>3781</v>
      </c>
      <c r="LV38" t="s">
        <v>3781</v>
      </c>
      <c r="LW38" t="s">
        <v>3781</v>
      </c>
      <c r="LX38" t="s">
        <v>3781</v>
      </c>
      <c r="LY38" t="s">
        <v>3781</v>
      </c>
      <c r="LZ38" t="s">
        <v>3781</v>
      </c>
      <c r="MA38" t="s">
        <v>3781</v>
      </c>
      <c r="MB38" t="s">
        <v>3781</v>
      </c>
      <c r="MC38" t="s">
        <v>3781</v>
      </c>
      <c r="MD38" t="s">
        <v>3781</v>
      </c>
      <c r="ME38" t="s">
        <v>3781</v>
      </c>
      <c r="MF38" t="s">
        <v>3781</v>
      </c>
      <c r="MG38" t="s">
        <v>3781</v>
      </c>
      <c r="MH38" t="s">
        <v>3781</v>
      </c>
      <c r="MI38" t="s">
        <v>3781</v>
      </c>
      <c r="MJ38" t="s">
        <v>3781</v>
      </c>
      <c r="MK38" t="s">
        <v>3781</v>
      </c>
      <c r="ML38" t="s">
        <v>3781</v>
      </c>
      <c r="MM38" t="s">
        <v>3781</v>
      </c>
      <c r="MN38" t="s">
        <v>3781</v>
      </c>
      <c r="MO38" t="s">
        <v>3781</v>
      </c>
      <c r="MP38" t="s">
        <v>3781</v>
      </c>
      <c r="MQ38" t="s">
        <v>3781</v>
      </c>
      <c r="MR38" t="s">
        <v>3781</v>
      </c>
      <c r="MS38" t="s">
        <v>3781</v>
      </c>
      <c r="MT38" t="s">
        <v>3781</v>
      </c>
      <c r="MU38" t="s">
        <v>3781</v>
      </c>
      <c r="MV38" t="s">
        <v>3781</v>
      </c>
      <c r="MW38" t="s">
        <v>3781</v>
      </c>
      <c r="MX38" t="s">
        <v>3781</v>
      </c>
      <c r="MY38" t="s">
        <v>3781</v>
      </c>
      <c r="MZ38" t="s">
        <v>3781</v>
      </c>
      <c r="NA38" t="s">
        <v>3781</v>
      </c>
      <c r="NB38" t="s">
        <v>3781</v>
      </c>
      <c r="NC38" t="s">
        <v>3781</v>
      </c>
      <c r="ND38" t="s">
        <v>3781</v>
      </c>
      <c r="NE38" t="s">
        <v>3781</v>
      </c>
      <c r="NF38" t="s">
        <v>3781</v>
      </c>
      <c r="NG38" t="s">
        <v>3781</v>
      </c>
      <c r="NH38" t="s">
        <v>3781</v>
      </c>
      <c r="NI38" t="s">
        <v>3781</v>
      </c>
      <c r="NJ38" t="s">
        <v>3781</v>
      </c>
      <c r="NK38" t="s">
        <v>3781</v>
      </c>
      <c r="NL38" t="s">
        <v>3781</v>
      </c>
      <c r="NM38" t="s">
        <v>3781</v>
      </c>
      <c r="NN38" t="s">
        <v>3781</v>
      </c>
      <c r="NO38" t="s">
        <v>3781</v>
      </c>
      <c r="NP38" t="s">
        <v>3781</v>
      </c>
      <c r="NQ38" t="s">
        <v>3781</v>
      </c>
      <c r="NR38" t="s">
        <v>3781</v>
      </c>
      <c r="NS38" t="s">
        <v>3781</v>
      </c>
      <c r="NT38" t="s">
        <v>3781</v>
      </c>
      <c r="NU38" t="s">
        <v>3781</v>
      </c>
      <c r="NV38" t="s">
        <v>3781</v>
      </c>
      <c r="NW38" t="s">
        <v>3781</v>
      </c>
      <c r="NX38" t="s">
        <v>3781</v>
      </c>
      <c r="NY38" t="s">
        <v>3781</v>
      </c>
      <c r="NZ38" t="s">
        <v>3781</v>
      </c>
      <c r="OA38" t="s">
        <v>3781</v>
      </c>
      <c r="OB38" t="s">
        <v>3781</v>
      </c>
      <c r="OC38" t="s">
        <v>3781</v>
      </c>
      <c r="OD38" t="s">
        <v>3781</v>
      </c>
      <c r="OE38" t="s">
        <v>3781</v>
      </c>
      <c r="OF38" t="s">
        <v>3781</v>
      </c>
      <c r="OG38" t="s">
        <v>3781</v>
      </c>
      <c r="OH38" t="s">
        <v>3781</v>
      </c>
      <c r="OI38" t="s">
        <v>3781</v>
      </c>
      <c r="OJ38" t="s">
        <v>3781</v>
      </c>
      <c r="OK38" t="s">
        <v>3781</v>
      </c>
      <c r="OL38" t="s">
        <v>3781</v>
      </c>
      <c r="OM38" t="s">
        <v>3781</v>
      </c>
      <c r="ON38" t="s">
        <v>3781</v>
      </c>
      <c r="OO38" t="s">
        <v>3781</v>
      </c>
      <c r="OP38" t="s">
        <v>3781</v>
      </c>
      <c r="OQ38" t="s">
        <v>3781</v>
      </c>
      <c r="OR38" t="s">
        <v>3781</v>
      </c>
      <c r="OS38" t="s">
        <v>3781</v>
      </c>
      <c r="OT38" t="s">
        <v>3781</v>
      </c>
      <c r="OU38" t="s">
        <v>3781</v>
      </c>
      <c r="OV38" t="s">
        <v>3781</v>
      </c>
      <c r="OW38" t="s">
        <v>3781</v>
      </c>
      <c r="OX38" t="s">
        <v>3781</v>
      </c>
      <c r="OY38" t="s">
        <v>3781</v>
      </c>
      <c r="OZ38" t="s">
        <v>3781</v>
      </c>
      <c r="PA38" t="s">
        <v>3781</v>
      </c>
      <c r="PB38" t="s">
        <v>3781</v>
      </c>
      <c r="PC38" t="s">
        <v>3781</v>
      </c>
      <c r="PD38" t="s">
        <v>3781</v>
      </c>
      <c r="PE38" t="s">
        <v>3781</v>
      </c>
      <c r="PF38" t="s">
        <v>3781</v>
      </c>
      <c r="PG38" t="s">
        <v>3781</v>
      </c>
      <c r="PH38" t="s">
        <v>3781</v>
      </c>
      <c r="PI38" t="s">
        <v>3781</v>
      </c>
      <c r="PJ38" t="s">
        <v>3781</v>
      </c>
      <c r="PK38" t="s">
        <v>3781</v>
      </c>
      <c r="PL38" t="s">
        <v>3781</v>
      </c>
      <c r="PM38" t="s">
        <v>3781</v>
      </c>
      <c r="PN38" t="s">
        <v>3781</v>
      </c>
      <c r="PO38" t="s">
        <v>3781</v>
      </c>
      <c r="PP38" t="s">
        <v>3781</v>
      </c>
      <c r="PQ38" t="s">
        <v>3781</v>
      </c>
      <c r="PR38" t="s">
        <v>3781</v>
      </c>
      <c r="PS38" t="s">
        <v>3781</v>
      </c>
      <c r="PT38" t="s">
        <v>3781</v>
      </c>
      <c r="PU38" t="s">
        <v>3781</v>
      </c>
      <c r="PV38" t="s">
        <v>3781</v>
      </c>
      <c r="PW38" t="s">
        <v>3781</v>
      </c>
      <c r="PX38" t="s">
        <v>3781</v>
      </c>
      <c r="PY38" t="s">
        <v>3781</v>
      </c>
      <c r="PZ38" t="s">
        <v>3781</v>
      </c>
      <c r="QA38" t="s">
        <v>3781</v>
      </c>
      <c r="QB38" t="s">
        <v>3781</v>
      </c>
      <c r="QC38" t="s">
        <v>3781</v>
      </c>
      <c r="QD38" t="s">
        <v>3781</v>
      </c>
      <c r="QE38" t="s">
        <v>3781</v>
      </c>
      <c r="QF38" t="s">
        <v>3781</v>
      </c>
      <c r="QG38" t="s">
        <v>3781</v>
      </c>
      <c r="QH38" t="s">
        <v>3781</v>
      </c>
      <c r="QI38" t="s">
        <v>3781</v>
      </c>
      <c r="QJ38" t="s">
        <v>3781</v>
      </c>
      <c r="QK38" t="s">
        <v>3781</v>
      </c>
      <c r="QL38" t="s">
        <v>3781</v>
      </c>
      <c r="QM38" t="s">
        <v>3781</v>
      </c>
      <c r="QN38" t="s">
        <v>3781</v>
      </c>
      <c r="QO38" t="s">
        <v>3781</v>
      </c>
      <c r="QP38" t="s">
        <v>3781</v>
      </c>
      <c r="QQ38" t="s">
        <v>3781</v>
      </c>
      <c r="QR38" t="s">
        <v>3781</v>
      </c>
      <c r="QS38" t="s">
        <v>3781</v>
      </c>
      <c r="QT38" t="s">
        <v>675</v>
      </c>
      <c r="QU38" t="s">
        <v>3781</v>
      </c>
      <c r="QV38" t="s">
        <v>3781</v>
      </c>
      <c r="QW38" t="s">
        <v>3781</v>
      </c>
      <c r="QX38" t="s">
        <v>3781</v>
      </c>
      <c r="QY38" t="s">
        <v>3781</v>
      </c>
      <c r="QZ38" t="s">
        <v>3781</v>
      </c>
      <c r="RA38" t="s">
        <v>2079</v>
      </c>
      <c r="RB38" t="s">
        <v>3781</v>
      </c>
      <c r="RC38" t="s">
        <v>3781</v>
      </c>
      <c r="RD38" t="s">
        <v>3781</v>
      </c>
      <c r="RE38" t="s">
        <v>3781</v>
      </c>
      <c r="RF38" t="s">
        <v>3781</v>
      </c>
      <c r="RG38" t="s">
        <v>3781</v>
      </c>
      <c r="RH38" t="s">
        <v>3781</v>
      </c>
      <c r="RI38" t="s">
        <v>3781</v>
      </c>
      <c r="RJ38" t="s">
        <v>3781</v>
      </c>
      <c r="RK38" t="s">
        <v>3781</v>
      </c>
      <c r="RL38" t="s">
        <v>3781</v>
      </c>
      <c r="RM38" t="s">
        <v>3781</v>
      </c>
      <c r="RN38" t="s">
        <v>3781</v>
      </c>
      <c r="RO38" t="s">
        <v>3781</v>
      </c>
      <c r="RP38" t="s">
        <v>3781</v>
      </c>
      <c r="RQ38" t="s">
        <v>3781</v>
      </c>
      <c r="RR38" t="s">
        <v>3781</v>
      </c>
      <c r="RS38" t="s">
        <v>3781</v>
      </c>
      <c r="RT38" t="s">
        <v>3781</v>
      </c>
      <c r="RU38" t="s">
        <v>3781</v>
      </c>
      <c r="RV38" t="s">
        <v>3781</v>
      </c>
      <c r="RW38" t="s">
        <v>3781</v>
      </c>
      <c r="RX38" t="s">
        <v>3781</v>
      </c>
      <c r="RY38" t="s">
        <v>3781</v>
      </c>
      <c r="RZ38" t="s">
        <v>3781</v>
      </c>
      <c r="SA38" t="s">
        <v>3781</v>
      </c>
      <c r="SB38" t="s">
        <v>3781</v>
      </c>
      <c r="SC38" t="s">
        <v>3781</v>
      </c>
      <c r="SD38" t="s">
        <v>3781</v>
      </c>
      <c r="SE38" t="s">
        <v>3781</v>
      </c>
      <c r="SF38" t="s">
        <v>3781</v>
      </c>
      <c r="SG38" t="s">
        <v>3781</v>
      </c>
      <c r="SH38" t="s">
        <v>3781</v>
      </c>
      <c r="SI38" t="s">
        <v>3781</v>
      </c>
      <c r="SJ38" t="s">
        <v>3781</v>
      </c>
      <c r="SK38" t="s">
        <v>3781</v>
      </c>
      <c r="SL38" t="s">
        <v>3781</v>
      </c>
      <c r="SM38" t="s">
        <v>3781</v>
      </c>
      <c r="SN38" t="s">
        <v>3781</v>
      </c>
      <c r="SO38" t="s">
        <v>3781</v>
      </c>
      <c r="SP38" t="s">
        <v>3781</v>
      </c>
      <c r="SQ38" t="s">
        <v>3781</v>
      </c>
      <c r="SR38" t="s">
        <v>3781</v>
      </c>
      <c r="SS38" t="s">
        <v>3781</v>
      </c>
      <c r="ST38" t="s">
        <v>3781</v>
      </c>
      <c r="SU38" t="s">
        <v>3781</v>
      </c>
      <c r="SV38" t="s">
        <v>3781</v>
      </c>
      <c r="SW38" t="s">
        <v>3781</v>
      </c>
      <c r="SX38" t="s">
        <v>3781</v>
      </c>
      <c r="SY38" t="s">
        <v>3781</v>
      </c>
      <c r="SZ38" t="s">
        <v>3781</v>
      </c>
      <c r="TA38" t="s">
        <v>3781</v>
      </c>
      <c r="TB38" t="s">
        <v>3781</v>
      </c>
      <c r="TC38" t="s">
        <v>3781</v>
      </c>
      <c r="TD38" t="s">
        <v>3781</v>
      </c>
      <c r="TE38" t="s">
        <v>3781</v>
      </c>
      <c r="TF38" t="s">
        <v>3781</v>
      </c>
      <c r="TG38" t="s">
        <v>3781</v>
      </c>
      <c r="TH38" t="s">
        <v>3781</v>
      </c>
      <c r="TI38" t="s">
        <v>3781</v>
      </c>
      <c r="TJ38" t="s">
        <v>3781</v>
      </c>
      <c r="TK38" t="s">
        <v>3781</v>
      </c>
      <c r="TL38" t="s">
        <v>3781</v>
      </c>
    </row>
    <row r="39" spans="1:532" x14ac:dyDescent="0.3">
      <c r="A39" t="s">
        <v>3781</v>
      </c>
      <c r="B39" t="s">
        <v>3781</v>
      </c>
      <c r="C39" t="s">
        <v>3781</v>
      </c>
      <c r="D39" t="s">
        <v>3781</v>
      </c>
      <c r="E39" t="s">
        <v>3781</v>
      </c>
      <c r="F39" t="s">
        <v>3781</v>
      </c>
      <c r="G39" t="s">
        <v>3781</v>
      </c>
      <c r="H39" t="s">
        <v>3781</v>
      </c>
      <c r="I39" t="s">
        <v>3781</v>
      </c>
      <c r="J39" t="s">
        <v>3781</v>
      </c>
      <c r="K39" t="s">
        <v>3781</v>
      </c>
      <c r="L39" t="s">
        <v>3781</v>
      </c>
      <c r="M39" t="s">
        <v>3781</v>
      </c>
      <c r="N39" t="s">
        <v>3781</v>
      </c>
      <c r="O39" t="s">
        <v>3781</v>
      </c>
      <c r="P39" t="s">
        <v>3781</v>
      </c>
      <c r="Q39" t="s">
        <v>3781</v>
      </c>
      <c r="R39" t="s">
        <v>3781</v>
      </c>
      <c r="S39" t="s">
        <v>3781</v>
      </c>
      <c r="T39" t="s">
        <v>3781</v>
      </c>
      <c r="U39" t="s">
        <v>3781</v>
      </c>
      <c r="V39" t="s">
        <v>3781</v>
      </c>
      <c r="W39" t="s">
        <v>3781</v>
      </c>
      <c r="X39" t="s">
        <v>3781</v>
      </c>
      <c r="Y39" t="s">
        <v>3781</v>
      </c>
      <c r="Z39" t="s">
        <v>3781</v>
      </c>
      <c r="AA39" t="s">
        <v>3781</v>
      </c>
      <c r="AB39" t="s">
        <v>3781</v>
      </c>
      <c r="AC39" t="s">
        <v>3781</v>
      </c>
      <c r="AD39" t="s">
        <v>3781</v>
      </c>
      <c r="AE39" t="s">
        <v>3781</v>
      </c>
      <c r="AF39" t="s">
        <v>3781</v>
      </c>
      <c r="AG39" t="s">
        <v>3781</v>
      </c>
      <c r="AH39" t="s">
        <v>3781</v>
      </c>
      <c r="AI39" t="s">
        <v>3781</v>
      </c>
      <c r="AJ39" t="s">
        <v>3781</v>
      </c>
      <c r="AK39" t="s">
        <v>3781</v>
      </c>
      <c r="AL39" t="s">
        <v>3781</v>
      </c>
      <c r="AM39" t="s">
        <v>3781</v>
      </c>
      <c r="AN39" t="s">
        <v>3781</v>
      </c>
      <c r="AO39" t="s">
        <v>3781</v>
      </c>
      <c r="AP39" t="s">
        <v>3781</v>
      </c>
      <c r="AQ39" t="s">
        <v>3781</v>
      </c>
      <c r="AR39" t="s">
        <v>3781</v>
      </c>
      <c r="AS39" t="s">
        <v>3781</v>
      </c>
      <c r="AT39" t="s">
        <v>3781</v>
      </c>
      <c r="AU39" t="s">
        <v>3781</v>
      </c>
      <c r="AV39" t="s">
        <v>3781</v>
      </c>
      <c r="AW39" t="s">
        <v>3781</v>
      </c>
      <c r="AX39" t="s">
        <v>3781</v>
      </c>
      <c r="AY39" t="s">
        <v>3781</v>
      </c>
      <c r="AZ39" t="s">
        <v>3781</v>
      </c>
      <c r="BA39" t="s">
        <v>3781</v>
      </c>
      <c r="BB39" t="s">
        <v>3781</v>
      </c>
      <c r="BC39" t="s">
        <v>3781</v>
      </c>
      <c r="BD39" t="s">
        <v>3781</v>
      </c>
      <c r="BE39" t="s">
        <v>3781</v>
      </c>
      <c r="BF39" t="s">
        <v>3781</v>
      </c>
      <c r="BG39" t="s">
        <v>3781</v>
      </c>
      <c r="BH39" t="s">
        <v>3781</v>
      </c>
      <c r="BI39" t="s">
        <v>3781</v>
      </c>
      <c r="BJ39" t="s">
        <v>3781</v>
      </c>
      <c r="BK39" t="s">
        <v>3781</v>
      </c>
      <c r="BL39" t="s">
        <v>3781</v>
      </c>
      <c r="BM39" t="s">
        <v>3781</v>
      </c>
      <c r="BN39" t="s">
        <v>3781</v>
      </c>
      <c r="BO39" t="s">
        <v>3781</v>
      </c>
      <c r="BP39" t="s">
        <v>3781</v>
      </c>
      <c r="BQ39" t="s">
        <v>3781</v>
      </c>
      <c r="BR39" t="s">
        <v>3781</v>
      </c>
      <c r="BS39" t="s">
        <v>3781</v>
      </c>
      <c r="BT39" t="s">
        <v>3781</v>
      </c>
      <c r="BU39" t="s">
        <v>3781</v>
      </c>
      <c r="BV39" t="s">
        <v>3781</v>
      </c>
      <c r="BW39" t="s">
        <v>3781</v>
      </c>
      <c r="BX39" t="s">
        <v>3781</v>
      </c>
      <c r="BY39" t="s">
        <v>3781</v>
      </c>
      <c r="BZ39" t="s">
        <v>3781</v>
      </c>
      <c r="CA39" t="s">
        <v>3781</v>
      </c>
      <c r="CB39" t="s">
        <v>3781</v>
      </c>
      <c r="CC39" t="s">
        <v>3781</v>
      </c>
      <c r="CD39" t="s">
        <v>3781</v>
      </c>
      <c r="CE39" t="s">
        <v>3781</v>
      </c>
      <c r="CF39" t="s">
        <v>3781</v>
      </c>
      <c r="CG39" t="s">
        <v>3781</v>
      </c>
      <c r="CH39" t="s">
        <v>3781</v>
      </c>
      <c r="CI39" t="s">
        <v>3781</v>
      </c>
      <c r="CJ39" t="s">
        <v>3781</v>
      </c>
      <c r="CK39" t="s">
        <v>3781</v>
      </c>
      <c r="CL39" t="s">
        <v>3781</v>
      </c>
      <c r="CM39" t="s">
        <v>3781</v>
      </c>
      <c r="CN39" t="s">
        <v>3781</v>
      </c>
      <c r="CO39" t="s">
        <v>3781</v>
      </c>
      <c r="CP39" t="s">
        <v>3781</v>
      </c>
      <c r="CQ39" t="s">
        <v>3781</v>
      </c>
      <c r="CR39" t="s">
        <v>3781</v>
      </c>
      <c r="CS39" t="s">
        <v>3781</v>
      </c>
      <c r="CT39" t="s">
        <v>3781</v>
      </c>
      <c r="CU39" t="s">
        <v>3781</v>
      </c>
      <c r="CV39" t="s">
        <v>3781</v>
      </c>
      <c r="CW39" t="s">
        <v>3781</v>
      </c>
      <c r="CX39" t="s">
        <v>3781</v>
      </c>
      <c r="CY39" t="s">
        <v>3781</v>
      </c>
      <c r="CZ39" t="s">
        <v>3781</v>
      </c>
      <c r="DA39" t="s">
        <v>3781</v>
      </c>
      <c r="DB39" t="s">
        <v>3781</v>
      </c>
      <c r="DC39" t="s">
        <v>3781</v>
      </c>
      <c r="DD39" t="s">
        <v>3781</v>
      </c>
      <c r="DE39" t="s">
        <v>3781</v>
      </c>
      <c r="DF39" t="s">
        <v>3781</v>
      </c>
      <c r="DG39" t="s">
        <v>3781</v>
      </c>
      <c r="DH39" t="s">
        <v>3781</v>
      </c>
      <c r="DI39" t="s">
        <v>3781</v>
      </c>
      <c r="DJ39" t="s">
        <v>3781</v>
      </c>
      <c r="DK39" t="s">
        <v>3781</v>
      </c>
      <c r="DL39" t="s">
        <v>3781</v>
      </c>
      <c r="DM39" t="s">
        <v>3781</v>
      </c>
      <c r="DN39" t="s">
        <v>3781</v>
      </c>
      <c r="DO39" t="s">
        <v>3781</v>
      </c>
      <c r="DP39" t="s">
        <v>3781</v>
      </c>
      <c r="DQ39" t="s">
        <v>3781</v>
      </c>
      <c r="DR39" t="s">
        <v>3781</v>
      </c>
      <c r="DS39" t="s">
        <v>3781</v>
      </c>
      <c r="DT39" t="s">
        <v>3781</v>
      </c>
      <c r="DU39" t="s">
        <v>3781</v>
      </c>
      <c r="DV39" t="s">
        <v>3781</v>
      </c>
      <c r="DW39" t="s">
        <v>3781</v>
      </c>
      <c r="DX39" t="s">
        <v>3781</v>
      </c>
      <c r="DY39" t="s">
        <v>3781</v>
      </c>
      <c r="DZ39" t="s">
        <v>3781</v>
      </c>
      <c r="EA39" t="s">
        <v>3781</v>
      </c>
      <c r="EB39" t="s">
        <v>3781</v>
      </c>
      <c r="EC39" t="s">
        <v>3781</v>
      </c>
      <c r="ED39" t="s">
        <v>3781</v>
      </c>
      <c r="EE39" t="s">
        <v>3781</v>
      </c>
      <c r="EF39" t="s">
        <v>3781</v>
      </c>
      <c r="EG39" t="s">
        <v>3781</v>
      </c>
      <c r="EH39" t="s">
        <v>3781</v>
      </c>
      <c r="EI39" t="s">
        <v>3781</v>
      </c>
      <c r="EJ39" t="s">
        <v>3781</v>
      </c>
      <c r="EK39" t="s">
        <v>3781</v>
      </c>
      <c r="EL39" t="s">
        <v>3781</v>
      </c>
      <c r="EM39" t="s">
        <v>3781</v>
      </c>
      <c r="EN39" t="s">
        <v>3781</v>
      </c>
      <c r="EO39" t="s">
        <v>3781</v>
      </c>
      <c r="EP39" t="s">
        <v>3781</v>
      </c>
      <c r="EQ39" t="s">
        <v>3781</v>
      </c>
      <c r="ER39" t="s">
        <v>3781</v>
      </c>
      <c r="ES39" t="s">
        <v>3781</v>
      </c>
      <c r="ET39" t="s">
        <v>3781</v>
      </c>
      <c r="EU39" t="s">
        <v>3781</v>
      </c>
      <c r="EV39" t="s">
        <v>3781</v>
      </c>
      <c r="EW39" t="s">
        <v>3781</v>
      </c>
      <c r="EX39" t="s">
        <v>3781</v>
      </c>
      <c r="EY39" t="s">
        <v>3781</v>
      </c>
      <c r="EZ39" t="s">
        <v>3781</v>
      </c>
      <c r="FA39" t="s">
        <v>3781</v>
      </c>
      <c r="FB39" t="s">
        <v>3781</v>
      </c>
      <c r="FC39" t="s">
        <v>3781</v>
      </c>
      <c r="FD39" t="s">
        <v>3781</v>
      </c>
      <c r="FE39" t="s">
        <v>3781</v>
      </c>
      <c r="FF39" t="s">
        <v>3781</v>
      </c>
      <c r="FG39" t="s">
        <v>3781</v>
      </c>
      <c r="FH39" t="s">
        <v>3781</v>
      </c>
      <c r="FI39" t="s">
        <v>3781</v>
      </c>
      <c r="FJ39" t="s">
        <v>3781</v>
      </c>
      <c r="FK39" t="s">
        <v>3781</v>
      </c>
      <c r="FL39" t="s">
        <v>3781</v>
      </c>
      <c r="FM39" t="s">
        <v>3781</v>
      </c>
      <c r="FN39" t="s">
        <v>3781</v>
      </c>
      <c r="FO39" t="s">
        <v>3781</v>
      </c>
      <c r="FP39" t="s">
        <v>3781</v>
      </c>
      <c r="FQ39" t="s">
        <v>3781</v>
      </c>
      <c r="FR39" t="s">
        <v>3781</v>
      </c>
      <c r="FS39" t="s">
        <v>3781</v>
      </c>
      <c r="FT39" t="s">
        <v>3781</v>
      </c>
      <c r="FU39" t="s">
        <v>3781</v>
      </c>
      <c r="FV39" t="s">
        <v>3781</v>
      </c>
      <c r="FW39" t="s">
        <v>3781</v>
      </c>
      <c r="FX39" t="s">
        <v>3781</v>
      </c>
      <c r="FY39" t="s">
        <v>3781</v>
      </c>
      <c r="FZ39" t="s">
        <v>3781</v>
      </c>
      <c r="GA39" t="s">
        <v>3781</v>
      </c>
      <c r="GB39" t="s">
        <v>3781</v>
      </c>
      <c r="GC39" t="s">
        <v>3781</v>
      </c>
      <c r="GD39" t="s">
        <v>3781</v>
      </c>
      <c r="GE39" t="s">
        <v>3781</v>
      </c>
      <c r="GF39" t="s">
        <v>3781</v>
      </c>
      <c r="GG39" t="s">
        <v>3781</v>
      </c>
      <c r="GH39" t="s">
        <v>3781</v>
      </c>
      <c r="GI39" t="s">
        <v>3781</v>
      </c>
      <c r="GJ39" t="s">
        <v>3781</v>
      </c>
      <c r="GK39" t="s">
        <v>3781</v>
      </c>
      <c r="GL39" t="s">
        <v>3781</v>
      </c>
      <c r="GM39" t="s">
        <v>3781</v>
      </c>
      <c r="GN39" t="s">
        <v>3781</v>
      </c>
      <c r="GO39" t="s">
        <v>3781</v>
      </c>
      <c r="GP39" t="s">
        <v>3781</v>
      </c>
      <c r="GQ39" t="s">
        <v>3781</v>
      </c>
      <c r="GR39" t="s">
        <v>3781</v>
      </c>
      <c r="GS39" t="s">
        <v>3781</v>
      </c>
      <c r="GT39" t="s">
        <v>3781</v>
      </c>
      <c r="GU39" t="s">
        <v>3781</v>
      </c>
      <c r="GV39" t="s">
        <v>3781</v>
      </c>
      <c r="GW39" t="s">
        <v>3781</v>
      </c>
      <c r="GX39" t="s">
        <v>3781</v>
      </c>
      <c r="GY39" t="s">
        <v>3781</v>
      </c>
      <c r="GZ39" t="s">
        <v>3781</v>
      </c>
      <c r="HA39" t="s">
        <v>3781</v>
      </c>
      <c r="HB39" t="s">
        <v>3781</v>
      </c>
      <c r="HC39" t="s">
        <v>3781</v>
      </c>
      <c r="HD39" t="s">
        <v>3781</v>
      </c>
      <c r="HE39" t="s">
        <v>3781</v>
      </c>
      <c r="HF39" t="s">
        <v>3781</v>
      </c>
      <c r="HG39" t="s">
        <v>3781</v>
      </c>
      <c r="HH39" t="s">
        <v>3781</v>
      </c>
      <c r="HI39" t="s">
        <v>3781</v>
      </c>
      <c r="HJ39" t="s">
        <v>3781</v>
      </c>
      <c r="HK39" t="s">
        <v>3781</v>
      </c>
      <c r="HL39" t="s">
        <v>3781</v>
      </c>
      <c r="HM39" t="s">
        <v>3781</v>
      </c>
      <c r="HN39" t="s">
        <v>3781</v>
      </c>
      <c r="HO39" t="s">
        <v>3781</v>
      </c>
      <c r="HP39" t="s">
        <v>3781</v>
      </c>
      <c r="HQ39" t="s">
        <v>3781</v>
      </c>
      <c r="HR39" t="s">
        <v>3781</v>
      </c>
      <c r="HS39" t="s">
        <v>3781</v>
      </c>
      <c r="HT39" t="s">
        <v>3781</v>
      </c>
      <c r="HU39" t="s">
        <v>3781</v>
      </c>
      <c r="HV39" t="s">
        <v>3781</v>
      </c>
      <c r="HW39" t="s">
        <v>3781</v>
      </c>
      <c r="HX39" t="s">
        <v>3781</v>
      </c>
      <c r="HY39" t="s">
        <v>3781</v>
      </c>
      <c r="HZ39" t="s">
        <v>3781</v>
      </c>
      <c r="IA39" t="s">
        <v>3781</v>
      </c>
      <c r="IB39" t="s">
        <v>3781</v>
      </c>
      <c r="IC39" t="s">
        <v>3781</v>
      </c>
      <c r="ID39" t="s">
        <v>3781</v>
      </c>
      <c r="IE39" t="s">
        <v>3781</v>
      </c>
      <c r="IF39" t="s">
        <v>3781</v>
      </c>
      <c r="IG39" t="s">
        <v>3781</v>
      </c>
      <c r="IH39" t="s">
        <v>3781</v>
      </c>
      <c r="II39" t="s">
        <v>3781</v>
      </c>
      <c r="IJ39" t="s">
        <v>3781</v>
      </c>
      <c r="IK39" t="s">
        <v>3781</v>
      </c>
      <c r="IL39" t="s">
        <v>3781</v>
      </c>
      <c r="IM39" t="s">
        <v>3781</v>
      </c>
      <c r="IN39" t="s">
        <v>3781</v>
      </c>
      <c r="IO39" t="s">
        <v>3781</v>
      </c>
      <c r="IP39" t="s">
        <v>3781</v>
      </c>
      <c r="IQ39" t="s">
        <v>3781</v>
      </c>
      <c r="IR39" t="s">
        <v>3781</v>
      </c>
      <c r="IS39" t="s">
        <v>3781</v>
      </c>
      <c r="IT39" t="s">
        <v>3781</v>
      </c>
      <c r="IU39" t="s">
        <v>3781</v>
      </c>
      <c r="IV39" t="s">
        <v>3781</v>
      </c>
      <c r="IW39" t="s">
        <v>3781</v>
      </c>
      <c r="IX39" t="s">
        <v>3781</v>
      </c>
      <c r="IY39" t="s">
        <v>3781</v>
      </c>
      <c r="IZ39" t="s">
        <v>3781</v>
      </c>
      <c r="JA39" t="s">
        <v>3781</v>
      </c>
      <c r="JB39" t="s">
        <v>3781</v>
      </c>
      <c r="JC39" t="s">
        <v>3781</v>
      </c>
      <c r="JD39" t="s">
        <v>3781</v>
      </c>
      <c r="JE39" t="s">
        <v>3781</v>
      </c>
      <c r="JF39" t="s">
        <v>3781</v>
      </c>
      <c r="JG39" t="s">
        <v>3781</v>
      </c>
      <c r="JH39" t="s">
        <v>3781</v>
      </c>
      <c r="JI39" t="s">
        <v>3781</v>
      </c>
      <c r="JJ39" t="s">
        <v>3781</v>
      </c>
      <c r="JK39" t="s">
        <v>3781</v>
      </c>
      <c r="JL39" t="s">
        <v>3781</v>
      </c>
      <c r="JM39" t="s">
        <v>3781</v>
      </c>
      <c r="JN39" t="s">
        <v>3781</v>
      </c>
      <c r="JO39" t="s">
        <v>3781</v>
      </c>
      <c r="JP39" t="s">
        <v>3781</v>
      </c>
      <c r="JQ39" t="s">
        <v>3781</v>
      </c>
      <c r="JR39" t="s">
        <v>3781</v>
      </c>
      <c r="JS39" t="s">
        <v>3781</v>
      </c>
      <c r="JT39" t="s">
        <v>3781</v>
      </c>
      <c r="JU39" t="s">
        <v>3781</v>
      </c>
      <c r="JV39" t="s">
        <v>3781</v>
      </c>
      <c r="JW39" t="s">
        <v>3781</v>
      </c>
      <c r="JX39" t="s">
        <v>3781</v>
      </c>
      <c r="JY39" t="s">
        <v>3781</v>
      </c>
      <c r="JZ39" t="s">
        <v>3781</v>
      </c>
      <c r="KA39" t="s">
        <v>3781</v>
      </c>
      <c r="KB39" t="s">
        <v>3781</v>
      </c>
      <c r="KC39" t="s">
        <v>3781</v>
      </c>
      <c r="KD39" t="s">
        <v>3781</v>
      </c>
      <c r="KE39" t="s">
        <v>3781</v>
      </c>
      <c r="KF39" t="s">
        <v>3781</v>
      </c>
      <c r="KG39" t="s">
        <v>3781</v>
      </c>
      <c r="KH39" t="s">
        <v>3781</v>
      </c>
      <c r="KI39" t="s">
        <v>3781</v>
      </c>
      <c r="KJ39" t="s">
        <v>3781</v>
      </c>
      <c r="KK39" t="s">
        <v>3781</v>
      </c>
      <c r="KL39" t="s">
        <v>3781</v>
      </c>
      <c r="KM39" t="s">
        <v>3781</v>
      </c>
      <c r="KN39" t="s">
        <v>3781</v>
      </c>
      <c r="KO39" t="s">
        <v>3781</v>
      </c>
      <c r="KP39" t="s">
        <v>3781</v>
      </c>
      <c r="KQ39" t="s">
        <v>3781</v>
      </c>
      <c r="KR39" t="s">
        <v>3781</v>
      </c>
      <c r="KS39" t="s">
        <v>3781</v>
      </c>
      <c r="KT39" t="s">
        <v>3781</v>
      </c>
      <c r="KU39" t="s">
        <v>3781</v>
      </c>
      <c r="KV39" t="s">
        <v>3781</v>
      </c>
      <c r="KW39" t="s">
        <v>3781</v>
      </c>
      <c r="KX39" t="s">
        <v>3781</v>
      </c>
      <c r="KY39" t="s">
        <v>3781</v>
      </c>
      <c r="KZ39" t="s">
        <v>3781</v>
      </c>
      <c r="LA39" t="s">
        <v>3781</v>
      </c>
      <c r="LB39" t="s">
        <v>3781</v>
      </c>
      <c r="LC39" t="s">
        <v>3781</v>
      </c>
      <c r="LD39" t="s">
        <v>3781</v>
      </c>
      <c r="LE39" t="s">
        <v>3781</v>
      </c>
      <c r="LF39" t="s">
        <v>3781</v>
      </c>
      <c r="LG39" t="s">
        <v>3781</v>
      </c>
      <c r="LH39" t="s">
        <v>3781</v>
      </c>
      <c r="LI39" t="s">
        <v>3781</v>
      </c>
      <c r="LJ39" t="s">
        <v>3781</v>
      </c>
      <c r="LK39" t="s">
        <v>3781</v>
      </c>
      <c r="LL39" t="s">
        <v>3781</v>
      </c>
      <c r="LM39" t="s">
        <v>3781</v>
      </c>
      <c r="LN39" t="s">
        <v>3781</v>
      </c>
      <c r="LO39" t="s">
        <v>3781</v>
      </c>
      <c r="LP39" t="s">
        <v>3781</v>
      </c>
      <c r="LQ39" t="s">
        <v>3781</v>
      </c>
      <c r="LR39" t="s">
        <v>3781</v>
      </c>
      <c r="LS39" t="s">
        <v>3781</v>
      </c>
      <c r="LT39" t="s">
        <v>3781</v>
      </c>
      <c r="LU39" t="s">
        <v>3781</v>
      </c>
      <c r="LV39" t="s">
        <v>3781</v>
      </c>
      <c r="LW39" t="s">
        <v>3781</v>
      </c>
      <c r="LX39" t="s">
        <v>3781</v>
      </c>
      <c r="LY39" t="s">
        <v>3781</v>
      </c>
      <c r="LZ39" t="s">
        <v>3781</v>
      </c>
      <c r="MA39" t="s">
        <v>3781</v>
      </c>
      <c r="MB39" t="s">
        <v>3781</v>
      </c>
      <c r="MC39" t="s">
        <v>3781</v>
      </c>
      <c r="MD39" t="s">
        <v>3781</v>
      </c>
      <c r="ME39" t="s">
        <v>3781</v>
      </c>
      <c r="MF39" t="s">
        <v>3781</v>
      </c>
      <c r="MG39" t="s">
        <v>3781</v>
      </c>
      <c r="MH39" t="s">
        <v>3781</v>
      </c>
      <c r="MI39" t="s">
        <v>3781</v>
      </c>
      <c r="MJ39" t="s">
        <v>3781</v>
      </c>
      <c r="MK39" t="s">
        <v>3781</v>
      </c>
      <c r="ML39" t="s">
        <v>3781</v>
      </c>
      <c r="MM39" t="s">
        <v>3781</v>
      </c>
      <c r="MN39" t="s">
        <v>3781</v>
      </c>
      <c r="MO39" t="s">
        <v>3781</v>
      </c>
      <c r="MP39" t="s">
        <v>3781</v>
      </c>
      <c r="MQ39" t="s">
        <v>3781</v>
      </c>
      <c r="MR39" t="s">
        <v>3781</v>
      </c>
      <c r="MS39" t="s">
        <v>3781</v>
      </c>
      <c r="MT39" t="s">
        <v>3781</v>
      </c>
      <c r="MU39" t="s">
        <v>3781</v>
      </c>
      <c r="MV39" t="s">
        <v>3781</v>
      </c>
      <c r="MW39" t="s">
        <v>3781</v>
      </c>
      <c r="MX39" t="s">
        <v>3781</v>
      </c>
      <c r="MY39" t="s">
        <v>3781</v>
      </c>
      <c r="MZ39" t="s">
        <v>3781</v>
      </c>
      <c r="NA39" t="s">
        <v>3781</v>
      </c>
      <c r="NB39" t="s">
        <v>3781</v>
      </c>
      <c r="NC39" t="s">
        <v>3781</v>
      </c>
      <c r="ND39" t="s">
        <v>3781</v>
      </c>
      <c r="NE39" t="s">
        <v>3781</v>
      </c>
      <c r="NF39" t="s">
        <v>3781</v>
      </c>
      <c r="NG39" t="s">
        <v>3781</v>
      </c>
      <c r="NH39" t="s">
        <v>3781</v>
      </c>
      <c r="NI39" t="s">
        <v>3781</v>
      </c>
      <c r="NJ39" t="s">
        <v>3781</v>
      </c>
      <c r="NK39" t="s">
        <v>3781</v>
      </c>
      <c r="NL39" t="s">
        <v>3781</v>
      </c>
      <c r="NM39" t="s">
        <v>3781</v>
      </c>
      <c r="NN39" t="s">
        <v>3781</v>
      </c>
      <c r="NO39" t="s">
        <v>3781</v>
      </c>
      <c r="NP39" t="s">
        <v>3781</v>
      </c>
      <c r="NQ39" t="s">
        <v>3781</v>
      </c>
      <c r="NR39" t="s">
        <v>3781</v>
      </c>
      <c r="NS39" t="s">
        <v>3781</v>
      </c>
      <c r="NT39" t="s">
        <v>3781</v>
      </c>
      <c r="NU39" t="s">
        <v>3781</v>
      </c>
      <c r="NV39" t="s">
        <v>3781</v>
      </c>
      <c r="NW39" t="s">
        <v>3781</v>
      </c>
      <c r="NX39" t="s">
        <v>3781</v>
      </c>
      <c r="NY39" t="s">
        <v>3781</v>
      </c>
      <c r="NZ39" t="s">
        <v>3781</v>
      </c>
      <c r="OA39" t="s">
        <v>3781</v>
      </c>
      <c r="OB39" t="s">
        <v>3781</v>
      </c>
      <c r="OC39" t="s">
        <v>3781</v>
      </c>
      <c r="OD39" t="s">
        <v>3781</v>
      </c>
      <c r="OE39" t="s">
        <v>3781</v>
      </c>
      <c r="OF39" t="s">
        <v>3781</v>
      </c>
      <c r="OG39" t="s">
        <v>3781</v>
      </c>
      <c r="OH39" t="s">
        <v>3781</v>
      </c>
      <c r="OI39" t="s">
        <v>3781</v>
      </c>
      <c r="OJ39" t="s">
        <v>3781</v>
      </c>
      <c r="OK39" t="s">
        <v>3781</v>
      </c>
      <c r="OL39" t="s">
        <v>3781</v>
      </c>
      <c r="OM39" t="s">
        <v>3781</v>
      </c>
      <c r="ON39" t="s">
        <v>3781</v>
      </c>
      <c r="OO39" t="s">
        <v>3781</v>
      </c>
      <c r="OP39" t="s">
        <v>3781</v>
      </c>
      <c r="OQ39" t="s">
        <v>3781</v>
      </c>
      <c r="OR39" t="s">
        <v>3781</v>
      </c>
      <c r="OS39" t="s">
        <v>3781</v>
      </c>
      <c r="OT39" t="s">
        <v>3781</v>
      </c>
      <c r="OU39" t="s">
        <v>3781</v>
      </c>
      <c r="OV39" t="s">
        <v>3781</v>
      </c>
      <c r="OW39" t="s">
        <v>3781</v>
      </c>
      <c r="OX39" t="s">
        <v>3781</v>
      </c>
      <c r="OY39" t="s">
        <v>3781</v>
      </c>
      <c r="OZ39" t="s">
        <v>3781</v>
      </c>
      <c r="PA39" t="s">
        <v>3781</v>
      </c>
      <c r="PB39" t="s">
        <v>3781</v>
      </c>
      <c r="PC39" t="s">
        <v>3781</v>
      </c>
      <c r="PD39" t="s">
        <v>3781</v>
      </c>
      <c r="PE39" t="s">
        <v>3781</v>
      </c>
      <c r="PF39" t="s">
        <v>3781</v>
      </c>
      <c r="PG39" t="s">
        <v>3781</v>
      </c>
      <c r="PH39" t="s">
        <v>3781</v>
      </c>
      <c r="PI39" t="s">
        <v>3781</v>
      </c>
      <c r="PJ39" t="s">
        <v>3781</v>
      </c>
      <c r="PK39" t="s">
        <v>3781</v>
      </c>
      <c r="PL39" t="s">
        <v>3781</v>
      </c>
      <c r="PM39" t="s">
        <v>3781</v>
      </c>
      <c r="PN39" t="s">
        <v>3781</v>
      </c>
      <c r="PO39" t="s">
        <v>3781</v>
      </c>
      <c r="PP39" t="s">
        <v>3781</v>
      </c>
      <c r="PQ39" t="s">
        <v>3781</v>
      </c>
      <c r="PR39" t="s">
        <v>3781</v>
      </c>
      <c r="PS39" t="s">
        <v>3781</v>
      </c>
      <c r="PT39" t="s">
        <v>3781</v>
      </c>
      <c r="PU39" t="s">
        <v>3781</v>
      </c>
      <c r="PV39" t="s">
        <v>3781</v>
      </c>
      <c r="PW39" t="s">
        <v>3781</v>
      </c>
      <c r="PX39" t="s">
        <v>3781</v>
      </c>
      <c r="PY39" t="s">
        <v>3781</v>
      </c>
      <c r="PZ39" t="s">
        <v>3781</v>
      </c>
      <c r="QA39" t="s">
        <v>3781</v>
      </c>
      <c r="QB39" t="s">
        <v>3781</v>
      </c>
      <c r="QC39" t="s">
        <v>3781</v>
      </c>
      <c r="QD39" t="s">
        <v>3781</v>
      </c>
      <c r="QE39" t="s">
        <v>3781</v>
      </c>
      <c r="QF39" t="s">
        <v>3781</v>
      </c>
      <c r="QG39" t="s">
        <v>3781</v>
      </c>
      <c r="QH39" t="s">
        <v>3781</v>
      </c>
      <c r="QI39" t="s">
        <v>3781</v>
      </c>
      <c r="QJ39" t="s">
        <v>3781</v>
      </c>
      <c r="QK39" t="s">
        <v>3781</v>
      </c>
      <c r="QL39" t="s">
        <v>3781</v>
      </c>
      <c r="QM39" t="s">
        <v>3781</v>
      </c>
      <c r="QN39" t="s">
        <v>3781</v>
      </c>
      <c r="QO39" t="s">
        <v>3781</v>
      </c>
      <c r="QP39" t="s">
        <v>3781</v>
      </c>
      <c r="QQ39" t="s">
        <v>3781</v>
      </c>
      <c r="QR39" t="s">
        <v>3781</v>
      </c>
      <c r="QS39" t="s">
        <v>3781</v>
      </c>
      <c r="QT39" t="s">
        <v>1041</v>
      </c>
      <c r="QU39" t="s">
        <v>3781</v>
      </c>
      <c r="QV39" t="s">
        <v>3781</v>
      </c>
      <c r="QW39" t="s">
        <v>3781</v>
      </c>
      <c r="QX39" t="s">
        <v>3781</v>
      </c>
      <c r="QY39" t="s">
        <v>3781</v>
      </c>
      <c r="QZ39" t="s">
        <v>3781</v>
      </c>
      <c r="RA39" t="s">
        <v>945</v>
      </c>
      <c r="RB39" t="s">
        <v>3781</v>
      </c>
      <c r="RC39" t="s">
        <v>3781</v>
      </c>
      <c r="RD39" t="s">
        <v>3781</v>
      </c>
      <c r="RE39" t="s">
        <v>3781</v>
      </c>
      <c r="RF39" t="s">
        <v>3781</v>
      </c>
      <c r="RG39" t="s">
        <v>3781</v>
      </c>
      <c r="RH39" t="s">
        <v>3781</v>
      </c>
      <c r="RI39" t="s">
        <v>3781</v>
      </c>
      <c r="RJ39" t="s">
        <v>3781</v>
      </c>
      <c r="RK39" t="s">
        <v>3781</v>
      </c>
      <c r="RL39" t="s">
        <v>3781</v>
      </c>
      <c r="RM39" t="s">
        <v>3781</v>
      </c>
      <c r="RN39" t="s">
        <v>3781</v>
      </c>
      <c r="RO39" t="s">
        <v>3781</v>
      </c>
      <c r="RP39" t="s">
        <v>3781</v>
      </c>
      <c r="RQ39" t="s">
        <v>3781</v>
      </c>
      <c r="RR39" t="s">
        <v>3781</v>
      </c>
      <c r="RS39" t="s">
        <v>3781</v>
      </c>
      <c r="RT39" t="s">
        <v>3781</v>
      </c>
      <c r="RU39" t="s">
        <v>3781</v>
      </c>
      <c r="RV39" t="s">
        <v>3781</v>
      </c>
      <c r="RW39" t="s">
        <v>3781</v>
      </c>
      <c r="RX39" t="s">
        <v>3781</v>
      </c>
      <c r="RY39" t="s">
        <v>3781</v>
      </c>
      <c r="RZ39" t="s">
        <v>3781</v>
      </c>
      <c r="SA39" t="s">
        <v>3781</v>
      </c>
      <c r="SB39" t="s">
        <v>3781</v>
      </c>
      <c r="SC39" t="s">
        <v>3781</v>
      </c>
      <c r="SD39" t="s">
        <v>3781</v>
      </c>
      <c r="SE39" t="s">
        <v>3781</v>
      </c>
      <c r="SF39" t="s">
        <v>3781</v>
      </c>
      <c r="SG39" t="s">
        <v>3781</v>
      </c>
      <c r="SH39" t="s">
        <v>3781</v>
      </c>
      <c r="SI39" t="s">
        <v>3781</v>
      </c>
      <c r="SJ39" t="s">
        <v>3781</v>
      </c>
      <c r="SK39" t="s">
        <v>3781</v>
      </c>
      <c r="SL39" t="s">
        <v>3781</v>
      </c>
      <c r="SM39" t="s">
        <v>3781</v>
      </c>
      <c r="SN39" t="s">
        <v>3781</v>
      </c>
      <c r="SO39" t="s">
        <v>3781</v>
      </c>
      <c r="SP39" t="s">
        <v>3781</v>
      </c>
      <c r="SQ39" t="s">
        <v>3781</v>
      </c>
      <c r="SR39" t="s">
        <v>3781</v>
      </c>
      <c r="SS39" t="s">
        <v>3781</v>
      </c>
      <c r="ST39" t="s">
        <v>3781</v>
      </c>
      <c r="SU39" t="s">
        <v>3781</v>
      </c>
      <c r="SV39" t="s">
        <v>3781</v>
      </c>
      <c r="SW39" t="s">
        <v>3781</v>
      </c>
      <c r="SX39" t="s">
        <v>3781</v>
      </c>
      <c r="SY39" t="s">
        <v>3781</v>
      </c>
      <c r="SZ39" t="s">
        <v>3781</v>
      </c>
      <c r="TA39" t="s">
        <v>3781</v>
      </c>
      <c r="TB39" t="s">
        <v>3781</v>
      </c>
      <c r="TC39" t="s">
        <v>3781</v>
      </c>
      <c r="TD39" t="s">
        <v>3781</v>
      </c>
      <c r="TE39" t="s">
        <v>3781</v>
      </c>
      <c r="TF39" t="s">
        <v>3781</v>
      </c>
      <c r="TG39" t="s">
        <v>3781</v>
      </c>
      <c r="TH39" t="s">
        <v>3781</v>
      </c>
      <c r="TI39" t="s">
        <v>3781</v>
      </c>
      <c r="TJ39" t="s">
        <v>3781</v>
      </c>
      <c r="TK39" t="s">
        <v>3781</v>
      </c>
      <c r="TL39" t="s">
        <v>3781</v>
      </c>
    </row>
    <row r="40" spans="1:532" x14ac:dyDescent="0.3">
      <c r="A40" t="s">
        <v>3781</v>
      </c>
      <c r="B40" t="s">
        <v>3781</v>
      </c>
      <c r="C40" t="s">
        <v>3781</v>
      </c>
      <c r="D40" t="s">
        <v>3781</v>
      </c>
      <c r="E40" t="s">
        <v>3781</v>
      </c>
      <c r="F40" t="s">
        <v>3781</v>
      </c>
      <c r="G40" t="s">
        <v>3781</v>
      </c>
      <c r="H40" t="s">
        <v>3781</v>
      </c>
      <c r="I40" t="s">
        <v>3781</v>
      </c>
      <c r="J40" t="s">
        <v>3781</v>
      </c>
      <c r="K40" t="s">
        <v>3781</v>
      </c>
      <c r="L40" t="s">
        <v>3781</v>
      </c>
      <c r="M40" t="s">
        <v>3781</v>
      </c>
      <c r="N40" t="s">
        <v>3781</v>
      </c>
      <c r="O40" t="s">
        <v>3781</v>
      </c>
      <c r="P40" t="s">
        <v>3781</v>
      </c>
      <c r="Q40" t="s">
        <v>3781</v>
      </c>
      <c r="R40" t="s">
        <v>3781</v>
      </c>
      <c r="S40" t="s">
        <v>3781</v>
      </c>
      <c r="T40" t="s">
        <v>3781</v>
      </c>
      <c r="U40" t="s">
        <v>3781</v>
      </c>
      <c r="V40" t="s">
        <v>3781</v>
      </c>
      <c r="W40" t="s">
        <v>3781</v>
      </c>
      <c r="X40" t="s">
        <v>3781</v>
      </c>
      <c r="Y40" t="s">
        <v>3781</v>
      </c>
      <c r="Z40" t="s">
        <v>3781</v>
      </c>
      <c r="AA40" t="s">
        <v>3781</v>
      </c>
      <c r="AB40" t="s">
        <v>3781</v>
      </c>
      <c r="AC40" t="s">
        <v>3781</v>
      </c>
      <c r="AD40" t="s">
        <v>3781</v>
      </c>
      <c r="AE40" t="s">
        <v>3781</v>
      </c>
      <c r="AF40" t="s">
        <v>3781</v>
      </c>
      <c r="AG40" t="s">
        <v>3781</v>
      </c>
      <c r="AH40" t="s">
        <v>3781</v>
      </c>
      <c r="AI40" t="s">
        <v>3781</v>
      </c>
      <c r="AJ40" t="s">
        <v>3781</v>
      </c>
      <c r="AK40" t="s">
        <v>3781</v>
      </c>
      <c r="AL40" t="s">
        <v>3781</v>
      </c>
      <c r="AM40" t="s">
        <v>3781</v>
      </c>
      <c r="AN40" t="s">
        <v>3781</v>
      </c>
      <c r="AO40" t="s">
        <v>3781</v>
      </c>
      <c r="AP40" t="s">
        <v>3781</v>
      </c>
      <c r="AQ40" t="s">
        <v>3781</v>
      </c>
      <c r="AR40" t="s">
        <v>3781</v>
      </c>
      <c r="AS40" t="s">
        <v>3781</v>
      </c>
      <c r="AT40" t="s">
        <v>3781</v>
      </c>
      <c r="AU40" t="s">
        <v>3781</v>
      </c>
      <c r="AV40" t="s">
        <v>3781</v>
      </c>
      <c r="AW40" t="s">
        <v>3781</v>
      </c>
      <c r="AX40" t="s">
        <v>3781</v>
      </c>
      <c r="AY40" t="s">
        <v>3781</v>
      </c>
      <c r="AZ40" t="s">
        <v>3781</v>
      </c>
      <c r="BA40" t="s">
        <v>3781</v>
      </c>
      <c r="BB40" t="s">
        <v>3781</v>
      </c>
      <c r="BC40" t="s">
        <v>3781</v>
      </c>
      <c r="BD40" t="s">
        <v>3781</v>
      </c>
      <c r="BE40" t="s">
        <v>3781</v>
      </c>
      <c r="BF40" t="s">
        <v>3781</v>
      </c>
      <c r="BG40" t="s">
        <v>3781</v>
      </c>
      <c r="BH40" t="s">
        <v>3781</v>
      </c>
      <c r="BI40" t="s">
        <v>3781</v>
      </c>
      <c r="BJ40" t="s">
        <v>3781</v>
      </c>
      <c r="BK40" t="s">
        <v>3781</v>
      </c>
      <c r="BL40" t="s">
        <v>3781</v>
      </c>
      <c r="BM40" t="s">
        <v>3781</v>
      </c>
      <c r="BN40" t="s">
        <v>3781</v>
      </c>
      <c r="BO40" t="s">
        <v>3781</v>
      </c>
      <c r="BP40" t="s">
        <v>3781</v>
      </c>
      <c r="BQ40" t="s">
        <v>3781</v>
      </c>
      <c r="BR40" t="s">
        <v>3781</v>
      </c>
      <c r="BS40" t="s">
        <v>3781</v>
      </c>
      <c r="BT40" t="s">
        <v>3781</v>
      </c>
      <c r="BU40" t="s">
        <v>3781</v>
      </c>
      <c r="BV40" t="s">
        <v>3781</v>
      </c>
      <c r="BW40" t="s">
        <v>3781</v>
      </c>
      <c r="BX40" t="s">
        <v>3781</v>
      </c>
      <c r="BY40" t="s">
        <v>3781</v>
      </c>
      <c r="BZ40" t="s">
        <v>3781</v>
      </c>
      <c r="CA40" t="s">
        <v>3781</v>
      </c>
      <c r="CB40" t="s">
        <v>3781</v>
      </c>
      <c r="CC40" t="s">
        <v>3781</v>
      </c>
      <c r="CD40" t="s">
        <v>3781</v>
      </c>
      <c r="CE40" t="s">
        <v>3781</v>
      </c>
      <c r="CF40" t="s">
        <v>3781</v>
      </c>
      <c r="CG40" t="s">
        <v>3781</v>
      </c>
      <c r="CH40" t="s">
        <v>3781</v>
      </c>
      <c r="CI40" t="s">
        <v>3781</v>
      </c>
      <c r="CJ40" t="s">
        <v>3781</v>
      </c>
      <c r="CK40" t="s">
        <v>3781</v>
      </c>
      <c r="CL40" t="s">
        <v>3781</v>
      </c>
      <c r="CM40" t="s">
        <v>3781</v>
      </c>
      <c r="CN40" t="s">
        <v>3781</v>
      </c>
      <c r="CO40" t="s">
        <v>3781</v>
      </c>
      <c r="CP40" t="s">
        <v>3781</v>
      </c>
      <c r="CQ40" t="s">
        <v>3781</v>
      </c>
      <c r="CR40" t="s">
        <v>3781</v>
      </c>
      <c r="CS40" t="s">
        <v>3781</v>
      </c>
      <c r="CT40" t="s">
        <v>3781</v>
      </c>
      <c r="CU40" t="s">
        <v>3781</v>
      </c>
      <c r="CV40" t="s">
        <v>3781</v>
      </c>
      <c r="CW40" t="s">
        <v>3781</v>
      </c>
      <c r="CX40" t="s">
        <v>3781</v>
      </c>
      <c r="CY40" t="s">
        <v>3781</v>
      </c>
      <c r="CZ40" t="s">
        <v>3781</v>
      </c>
      <c r="DA40" t="s">
        <v>3781</v>
      </c>
      <c r="DB40" t="s">
        <v>3781</v>
      </c>
      <c r="DC40" t="s">
        <v>3781</v>
      </c>
      <c r="DD40" t="s">
        <v>3781</v>
      </c>
      <c r="DE40" t="s">
        <v>3781</v>
      </c>
      <c r="DF40" t="s">
        <v>3781</v>
      </c>
      <c r="DG40" t="s">
        <v>3781</v>
      </c>
      <c r="DH40" t="s">
        <v>3781</v>
      </c>
      <c r="DI40" t="s">
        <v>3781</v>
      </c>
      <c r="DJ40" t="s">
        <v>3781</v>
      </c>
      <c r="DK40" t="s">
        <v>3781</v>
      </c>
      <c r="DL40" t="s">
        <v>3781</v>
      </c>
      <c r="DM40" t="s">
        <v>3781</v>
      </c>
      <c r="DN40" t="s">
        <v>3781</v>
      </c>
      <c r="DO40" t="s">
        <v>3781</v>
      </c>
      <c r="DP40" t="s">
        <v>3781</v>
      </c>
      <c r="DQ40" t="s">
        <v>3781</v>
      </c>
      <c r="DR40" t="s">
        <v>3781</v>
      </c>
      <c r="DS40" t="s">
        <v>3781</v>
      </c>
      <c r="DT40" t="s">
        <v>3781</v>
      </c>
      <c r="DU40" t="s">
        <v>3781</v>
      </c>
      <c r="DV40" t="s">
        <v>3781</v>
      </c>
      <c r="DW40" t="s">
        <v>3781</v>
      </c>
      <c r="DX40" t="s">
        <v>3781</v>
      </c>
      <c r="DY40" t="s">
        <v>3781</v>
      </c>
      <c r="DZ40" t="s">
        <v>3781</v>
      </c>
      <c r="EA40" t="s">
        <v>3781</v>
      </c>
      <c r="EB40" t="s">
        <v>3781</v>
      </c>
      <c r="EC40" t="s">
        <v>3781</v>
      </c>
      <c r="ED40" t="s">
        <v>3781</v>
      </c>
      <c r="EE40" t="s">
        <v>3781</v>
      </c>
      <c r="EF40" t="s">
        <v>3781</v>
      </c>
      <c r="EG40" t="s">
        <v>3781</v>
      </c>
      <c r="EH40" t="s">
        <v>3781</v>
      </c>
      <c r="EI40" t="s">
        <v>3781</v>
      </c>
      <c r="EJ40" t="s">
        <v>3781</v>
      </c>
      <c r="EK40" t="s">
        <v>3781</v>
      </c>
      <c r="EL40" t="s">
        <v>3781</v>
      </c>
      <c r="EM40" t="s">
        <v>3781</v>
      </c>
      <c r="EN40" t="s">
        <v>3781</v>
      </c>
      <c r="EO40" t="s">
        <v>3781</v>
      </c>
      <c r="EP40" t="s">
        <v>3781</v>
      </c>
      <c r="EQ40" t="s">
        <v>3781</v>
      </c>
      <c r="ER40" t="s">
        <v>3781</v>
      </c>
      <c r="ES40" t="s">
        <v>3781</v>
      </c>
      <c r="ET40" t="s">
        <v>3781</v>
      </c>
      <c r="EU40" t="s">
        <v>3781</v>
      </c>
      <c r="EV40" t="s">
        <v>3781</v>
      </c>
      <c r="EW40" t="s">
        <v>3781</v>
      </c>
      <c r="EX40" t="s">
        <v>3781</v>
      </c>
      <c r="EY40" t="s">
        <v>3781</v>
      </c>
      <c r="EZ40" t="s">
        <v>3781</v>
      </c>
      <c r="FA40" t="s">
        <v>3781</v>
      </c>
      <c r="FB40" t="s">
        <v>3781</v>
      </c>
      <c r="FC40" t="s">
        <v>3781</v>
      </c>
      <c r="FD40" t="s">
        <v>3781</v>
      </c>
      <c r="FE40" t="s">
        <v>3781</v>
      </c>
      <c r="FF40" t="s">
        <v>3781</v>
      </c>
      <c r="FG40" t="s">
        <v>3781</v>
      </c>
      <c r="FH40" t="s">
        <v>3781</v>
      </c>
      <c r="FI40" t="s">
        <v>3781</v>
      </c>
      <c r="FJ40" t="s">
        <v>3781</v>
      </c>
      <c r="FK40" t="s">
        <v>3781</v>
      </c>
      <c r="FL40" t="s">
        <v>3781</v>
      </c>
      <c r="FM40" t="s">
        <v>3781</v>
      </c>
      <c r="FN40" t="s">
        <v>3781</v>
      </c>
      <c r="FO40" t="s">
        <v>3781</v>
      </c>
      <c r="FP40" t="s">
        <v>3781</v>
      </c>
      <c r="FQ40" t="s">
        <v>3781</v>
      </c>
      <c r="FR40" t="s">
        <v>3781</v>
      </c>
      <c r="FS40" t="s">
        <v>3781</v>
      </c>
      <c r="FT40" t="s">
        <v>3781</v>
      </c>
      <c r="FU40" t="s">
        <v>3781</v>
      </c>
      <c r="FV40" t="s">
        <v>3781</v>
      </c>
      <c r="FW40" t="s">
        <v>3781</v>
      </c>
      <c r="FX40" t="s">
        <v>3781</v>
      </c>
      <c r="FY40" t="s">
        <v>3781</v>
      </c>
      <c r="FZ40" t="s">
        <v>3781</v>
      </c>
      <c r="GA40" t="s">
        <v>3781</v>
      </c>
      <c r="GB40" t="s">
        <v>3781</v>
      </c>
      <c r="GC40" t="s">
        <v>3781</v>
      </c>
      <c r="GD40" t="s">
        <v>3781</v>
      </c>
      <c r="GE40" t="s">
        <v>3781</v>
      </c>
      <c r="GF40" t="s">
        <v>3781</v>
      </c>
      <c r="GG40" t="s">
        <v>3781</v>
      </c>
      <c r="GH40" t="s">
        <v>3781</v>
      </c>
      <c r="GI40" t="s">
        <v>3781</v>
      </c>
      <c r="GJ40" t="s">
        <v>3781</v>
      </c>
      <c r="GK40" t="s">
        <v>3781</v>
      </c>
      <c r="GL40" t="s">
        <v>3781</v>
      </c>
      <c r="GM40" t="s">
        <v>3781</v>
      </c>
      <c r="GN40" t="s">
        <v>3781</v>
      </c>
      <c r="GO40" t="s">
        <v>3781</v>
      </c>
      <c r="GP40" t="s">
        <v>3781</v>
      </c>
      <c r="GQ40" t="s">
        <v>3781</v>
      </c>
      <c r="GR40" t="s">
        <v>3781</v>
      </c>
      <c r="GS40" t="s">
        <v>3781</v>
      </c>
      <c r="GT40" t="s">
        <v>3781</v>
      </c>
      <c r="GU40" t="s">
        <v>3781</v>
      </c>
      <c r="GV40" t="s">
        <v>3781</v>
      </c>
      <c r="GW40" t="s">
        <v>3781</v>
      </c>
      <c r="GX40" t="s">
        <v>3781</v>
      </c>
      <c r="GY40" t="s">
        <v>3781</v>
      </c>
      <c r="GZ40" t="s">
        <v>3781</v>
      </c>
      <c r="HA40" t="s">
        <v>3781</v>
      </c>
      <c r="HB40" t="s">
        <v>3781</v>
      </c>
      <c r="HC40" t="s">
        <v>3781</v>
      </c>
      <c r="HD40" t="s">
        <v>3781</v>
      </c>
      <c r="HE40" t="s">
        <v>3781</v>
      </c>
      <c r="HF40" t="s">
        <v>3781</v>
      </c>
      <c r="HG40" t="s">
        <v>3781</v>
      </c>
      <c r="HH40" t="s">
        <v>3781</v>
      </c>
      <c r="HI40" t="s">
        <v>3781</v>
      </c>
      <c r="HJ40" t="s">
        <v>3781</v>
      </c>
      <c r="HK40" t="s">
        <v>3781</v>
      </c>
      <c r="HL40" t="s">
        <v>3781</v>
      </c>
      <c r="HM40" t="s">
        <v>3781</v>
      </c>
      <c r="HN40" t="s">
        <v>3781</v>
      </c>
      <c r="HO40" t="s">
        <v>3781</v>
      </c>
      <c r="HP40" t="s">
        <v>3781</v>
      </c>
      <c r="HQ40" t="s">
        <v>3781</v>
      </c>
      <c r="HR40" t="s">
        <v>3781</v>
      </c>
      <c r="HS40" t="s">
        <v>3781</v>
      </c>
      <c r="HT40" t="s">
        <v>3781</v>
      </c>
      <c r="HU40" t="s">
        <v>3781</v>
      </c>
      <c r="HV40" t="s">
        <v>3781</v>
      </c>
      <c r="HW40" t="s">
        <v>3781</v>
      </c>
      <c r="HX40" t="s">
        <v>3781</v>
      </c>
      <c r="HY40" t="s">
        <v>3781</v>
      </c>
      <c r="HZ40" t="s">
        <v>3781</v>
      </c>
      <c r="IA40" t="s">
        <v>3781</v>
      </c>
      <c r="IB40" t="s">
        <v>3781</v>
      </c>
      <c r="IC40" t="s">
        <v>3781</v>
      </c>
      <c r="ID40" t="s">
        <v>3781</v>
      </c>
      <c r="IE40" t="s">
        <v>3781</v>
      </c>
      <c r="IF40" t="s">
        <v>3781</v>
      </c>
      <c r="IG40" t="s">
        <v>3781</v>
      </c>
      <c r="IH40" t="s">
        <v>3781</v>
      </c>
      <c r="II40" t="s">
        <v>3781</v>
      </c>
      <c r="IJ40" t="s">
        <v>3781</v>
      </c>
      <c r="IK40" t="s">
        <v>3781</v>
      </c>
      <c r="IL40" t="s">
        <v>3781</v>
      </c>
      <c r="IM40" t="s">
        <v>3781</v>
      </c>
      <c r="IN40" t="s">
        <v>3781</v>
      </c>
      <c r="IO40" t="s">
        <v>3781</v>
      </c>
      <c r="IP40" t="s">
        <v>3781</v>
      </c>
      <c r="IQ40" t="s">
        <v>3781</v>
      </c>
      <c r="IR40" t="s">
        <v>3781</v>
      </c>
      <c r="IS40" t="s">
        <v>3781</v>
      </c>
      <c r="IT40" t="s">
        <v>3781</v>
      </c>
      <c r="IU40" t="s">
        <v>3781</v>
      </c>
      <c r="IV40" t="s">
        <v>3781</v>
      </c>
      <c r="IW40" t="s">
        <v>3781</v>
      </c>
      <c r="IX40" t="s">
        <v>3781</v>
      </c>
      <c r="IY40" t="s">
        <v>3781</v>
      </c>
      <c r="IZ40" t="s">
        <v>3781</v>
      </c>
      <c r="JA40" t="s">
        <v>3781</v>
      </c>
      <c r="JB40" t="s">
        <v>3781</v>
      </c>
      <c r="JC40" t="s">
        <v>3781</v>
      </c>
      <c r="JD40" t="s">
        <v>3781</v>
      </c>
      <c r="JE40" t="s">
        <v>3781</v>
      </c>
      <c r="JF40" t="s">
        <v>3781</v>
      </c>
      <c r="JG40" t="s">
        <v>3781</v>
      </c>
      <c r="JH40" t="s">
        <v>3781</v>
      </c>
      <c r="JI40" t="s">
        <v>3781</v>
      </c>
      <c r="JJ40" t="s">
        <v>3781</v>
      </c>
      <c r="JK40" t="s">
        <v>3781</v>
      </c>
      <c r="JL40" t="s">
        <v>3781</v>
      </c>
      <c r="JM40" t="s">
        <v>3781</v>
      </c>
      <c r="JN40" t="s">
        <v>3781</v>
      </c>
      <c r="JO40" t="s">
        <v>3781</v>
      </c>
      <c r="JP40" t="s">
        <v>3781</v>
      </c>
      <c r="JQ40" t="s">
        <v>3781</v>
      </c>
      <c r="JR40" t="s">
        <v>3781</v>
      </c>
      <c r="JS40" t="s">
        <v>3781</v>
      </c>
      <c r="JT40" t="s">
        <v>3781</v>
      </c>
      <c r="JU40" t="s">
        <v>3781</v>
      </c>
      <c r="JV40" t="s">
        <v>3781</v>
      </c>
      <c r="JW40" t="s">
        <v>3781</v>
      </c>
      <c r="JX40" t="s">
        <v>3781</v>
      </c>
      <c r="JY40" t="s">
        <v>3781</v>
      </c>
      <c r="JZ40" t="s">
        <v>3781</v>
      </c>
      <c r="KA40" t="s">
        <v>3781</v>
      </c>
      <c r="KB40" t="s">
        <v>3781</v>
      </c>
      <c r="KC40" t="s">
        <v>3781</v>
      </c>
      <c r="KD40" t="s">
        <v>3781</v>
      </c>
      <c r="KE40" t="s">
        <v>3781</v>
      </c>
      <c r="KF40" t="s">
        <v>3781</v>
      </c>
      <c r="KG40" t="s">
        <v>3781</v>
      </c>
      <c r="KH40" t="s">
        <v>3781</v>
      </c>
      <c r="KI40" t="s">
        <v>3781</v>
      </c>
      <c r="KJ40" t="s">
        <v>3781</v>
      </c>
      <c r="KK40" t="s">
        <v>3781</v>
      </c>
      <c r="KL40" t="s">
        <v>3781</v>
      </c>
      <c r="KM40" t="s">
        <v>3781</v>
      </c>
      <c r="KN40" t="s">
        <v>3781</v>
      </c>
      <c r="KO40" t="s">
        <v>3781</v>
      </c>
      <c r="KP40" t="s">
        <v>3781</v>
      </c>
      <c r="KQ40" t="s">
        <v>3781</v>
      </c>
      <c r="KR40" t="s">
        <v>3781</v>
      </c>
      <c r="KS40" t="s">
        <v>3781</v>
      </c>
      <c r="KT40" t="s">
        <v>3781</v>
      </c>
      <c r="KU40" t="s">
        <v>3781</v>
      </c>
      <c r="KV40" t="s">
        <v>3781</v>
      </c>
      <c r="KW40" t="s">
        <v>3781</v>
      </c>
      <c r="KX40" t="s">
        <v>3781</v>
      </c>
      <c r="KY40" t="s">
        <v>3781</v>
      </c>
      <c r="KZ40" t="s">
        <v>3781</v>
      </c>
      <c r="LA40" t="s">
        <v>3781</v>
      </c>
      <c r="LB40" t="s">
        <v>3781</v>
      </c>
      <c r="LC40" t="s">
        <v>3781</v>
      </c>
      <c r="LD40" t="s">
        <v>3781</v>
      </c>
      <c r="LE40" t="s">
        <v>3781</v>
      </c>
      <c r="LF40" t="s">
        <v>3781</v>
      </c>
      <c r="LG40" t="s">
        <v>3781</v>
      </c>
      <c r="LH40" t="s">
        <v>3781</v>
      </c>
      <c r="LI40" t="s">
        <v>3781</v>
      </c>
      <c r="LJ40" t="s">
        <v>3781</v>
      </c>
      <c r="LK40" t="s">
        <v>3781</v>
      </c>
      <c r="LL40" t="s">
        <v>3781</v>
      </c>
      <c r="LM40" t="s">
        <v>3781</v>
      </c>
      <c r="LN40" t="s">
        <v>3781</v>
      </c>
      <c r="LO40" t="s">
        <v>3781</v>
      </c>
      <c r="LP40" t="s">
        <v>3781</v>
      </c>
      <c r="LQ40" t="s">
        <v>3781</v>
      </c>
      <c r="LR40" t="s">
        <v>3781</v>
      </c>
      <c r="LS40" t="s">
        <v>3781</v>
      </c>
      <c r="LT40" t="s">
        <v>3781</v>
      </c>
      <c r="LU40" t="s">
        <v>3781</v>
      </c>
      <c r="LV40" t="s">
        <v>3781</v>
      </c>
      <c r="LW40" t="s">
        <v>3781</v>
      </c>
      <c r="LX40" t="s">
        <v>3781</v>
      </c>
      <c r="LY40" t="s">
        <v>3781</v>
      </c>
      <c r="LZ40" t="s">
        <v>3781</v>
      </c>
      <c r="MA40" t="s">
        <v>3781</v>
      </c>
      <c r="MB40" t="s">
        <v>3781</v>
      </c>
      <c r="MC40" t="s">
        <v>3781</v>
      </c>
      <c r="MD40" t="s">
        <v>3781</v>
      </c>
      <c r="ME40" t="s">
        <v>3781</v>
      </c>
      <c r="MF40" t="s">
        <v>3781</v>
      </c>
      <c r="MG40" t="s">
        <v>3781</v>
      </c>
      <c r="MH40" t="s">
        <v>3781</v>
      </c>
      <c r="MI40" t="s">
        <v>3781</v>
      </c>
      <c r="MJ40" t="s">
        <v>3781</v>
      </c>
      <c r="MK40" t="s">
        <v>3781</v>
      </c>
      <c r="ML40" t="s">
        <v>3781</v>
      </c>
      <c r="MM40" t="s">
        <v>3781</v>
      </c>
      <c r="MN40" t="s">
        <v>3781</v>
      </c>
      <c r="MO40" t="s">
        <v>3781</v>
      </c>
      <c r="MP40" t="s">
        <v>3781</v>
      </c>
      <c r="MQ40" t="s">
        <v>3781</v>
      </c>
      <c r="MR40" t="s">
        <v>3781</v>
      </c>
      <c r="MS40" t="s">
        <v>3781</v>
      </c>
      <c r="MT40" t="s">
        <v>3781</v>
      </c>
      <c r="MU40" t="s">
        <v>3781</v>
      </c>
      <c r="MV40" t="s">
        <v>3781</v>
      </c>
      <c r="MW40" t="s">
        <v>3781</v>
      </c>
      <c r="MX40" t="s">
        <v>3781</v>
      </c>
      <c r="MY40" t="s">
        <v>3781</v>
      </c>
      <c r="MZ40" t="s">
        <v>3781</v>
      </c>
      <c r="NA40" t="s">
        <v>3781</v>
      </c>
      <c r="NB40" t="s">
        <v>3781</v>
      </c>
      <c r="NC40" t="s">
        <v>3781</v>
      </c>
      <c r="ND40" t="s">
        <v>3781</v>
      </c>
      <c r="NE40" t="s">
        <v>3781</v>
      </c>
      <c r="NF40" t="s">
        <v>3781</v>
      </c>
      <c r="NG40" t="s">
        <v>3781</v>
      </c>
      <c r="NH40" t="s">
        <v>3781</v>
      </c>
      <c r="NI40" t="s">
        <v>3781</v>
      </c>
      <c r="NJ40" t="s">
        <v>3781</v>
      </c>
      <c r="NK40" t="s">
        <v>3781</v>
      </c>
      <c r="NL40" t="s">
        <v>3781</v>
      </c>
      <c r="NM40" t="s">
        <v>3781</v>
      </c>
      <c r="NN40" t="s">
        <v>3781</v>
      </c>
      <c r="NO40" t="s">
        <v>3781</v>
      </c>
      <c r="NP40" t="s">
        <v>3781</v>
      </c>
      <c r="NQ40" t="s">
        <v>3781</v>
      </c>
      <c r="NR40" t="s">
        <v>3781</v>
      </c>
      <c r="NS40" t="s">
        <v>3781</v>
      </c>
      <c r="NT40" t="s">
        <v>3781</v>
      </c>
      <c r="NU40" t="s">
        <v>3781</v>
      </c>
      <c r="NV40" t="s">
        <v>3781</v>
      </c>
      <c r="NW40" t="s">
        <v>3781</v>
      </c>
      <c r="NX40" t="s">
        <v>3781</v>
      </c>
      <c r="NY40" t="s">
        <v>3781</v>
      </c>
      <c r="NZ40" t="s">
        <v>3781</v>
      </c>
      <c r="OA40" t="s">
        <v>3781</v>
      </c>
      <c r="OB40" t="s">
        <v>3781</v>
      </c>
      <c r="OC40" t="s">
        <v>3781</v>
      </c>
      <c r="OD40" t="s">
        <v>3781</v>
      </c>
      <c r="OE40" t="s">
        <v>3781</v>
      </c>
      <c r="OF40" t="s">
        <v>3781</v>
      </c>
      <c r="OG40" t="s">
        <v>3781</v>
      </c>
      <c r="OH40" t="s">
        <v>3781</v>
      </c>
      <c r="OI40" t="s">
        <v>3781</v>
      </c>
      <c r="OJ40" t="s">
        <v>3781</v>
      </c>
      <c r="OK40" t="s">
        <v>3781</v>
      </c>
      <c r="OL40" t="s">
        <v>3781</v>
      </c>
      <c r="OM40" t="s">
        <v>3781</v>
      </c>
      <c r="ON40" t="s">
        <v>3781</v>
      </c>
      <c r="OO40" t="s">
        <v>3781</v>
      </c>
      <c r="OP40" t="s">
        <v>3781</v>
      </c>
      <c r="OQ40" t="s">
        <v>3781</v>
      </c>
      <c r="OR40" t="s">
        <v>3781</v>
      </c>
      <c r="OS40" t="s">
        <v>3781</v>
      </c>
      <c r="OT40" t="s">
        <v>3781</v>
      </c>
      <c r="OU40" t="s">
        <v>3781</v>
      </c>
      <c r="OV40" t="s">
        <v>3781</v>
      </c>
      <c r="OW40" t="s">
        <v>3781</v>
      </c>
      <c r="OX40" t="s">
        <v>3781</v>
      </c>
      <c r="OY40" t="s">
        <v>3781</v>
      </c>
      <c r="OZ40" t="s">
        <v>3781</v>
      </c>
      <c r="PA40" t="s">
        <v>3781</v>
      </c>
      <c r="PB40" t="s">
        <v>3781</v>
      </c>
      <c r="PC40" t="s">
        <v>3781</v>
      </c>
      <c r="PD40" t="s">
        <v>3781</v>
      </c>
      <c r="PE40" t="s">
        <v>3781</v>
      </c>
      <c r="PF40" t="s">
        <v>3781</v>
      </c>
      <c r="PG40" t="s">
        <v>3781</v>
      </c>
      <c r="PH40" t="s">
        <v>3781</v>
      </c>
      <c r="PI40" t="s">
        <v>3781</v>
      </c>
      <c r="PJ40" t="s">
        <v>3781</v>
      </c>
      <c r="PK40" t="s">
        <v>3781</v>
      </c>
      <c r="PL40" t="s">
        <v>3781</v>
      </c>
      <c r="PM40" t="s">
        <v>3781</v>
      </c>
      <c r="PN40" t="s">
        <v>3781</v>
      </c>
      <c r="PO40" t="s">
        <v>3781</v>
      </c>
      <c r="PP40" t="s">
        <v>3781</v>
      </c>
      <c r="PQ40" t="s">
        <v>3781</v>
      </c>
      <c r="PR40" t="s">
        <v>3781</v>
      </c>
      <c r="PS40" t="s">
        <v>3781</v>
      </c>
      <c r="PT40" t="s">
        <v>3781</v>
      </c>
      <c r="PU40" t="s">
        <v>3781</v>
      </c>
      <c r="PV40" t="s">
        <v>3781</v>
      </c>
      <c r="PW40" t="s">
        <v>3781</v>
      </c>
      <c r="PX40" t="s">
        <v>3781</v>
      </c>
      <c r="PY40" t="s">
        <v>3781</v>
      </c>
      <c r="PZ40" t="s">
        <v>3781</v>
      </c>
      <c r="QA40" t="s">
        <v>3781</v>
      </c>
      <c r="QB40" t="s">
        <v>3781</v>
      </c>
      <c r="QC40" t="s">
        <v>3781</v>
      </c>
      <c r="QD40" t="s">
        <v>3781</v>
      </c>
      <c r="QE40" t="s">
        <v>3781</v>
      </c>
      <c r="QF40" t="s">
        <v>3781</v>
      </c>
      <c r="QG40" t="s">
        <v>3781</v>
      </c>
      <c r="QH40" t="s">
        <v>3781</v>
      </c>
      <c r="QI40" t="s">
        <v>3781</v>
      </c>
      <c r="QJ40" t="s">
        <v>3781</v>
      </c>
      <c r="QK40" t="s">
        <v>3781</v>
      </c>
      <c r="QL40" t="s">
        <v>3781</v>
      </c>
      <c r="QM40" t="s">
        <v>3781</v>
      </c>
      <c r="QN40" t="s">
        <v>3781</v>
      </c>
      <c r="QO40" t="s">
        <v>3781</v>
      </c>
      <c r="QP40" t="s">
        <v>3781</v>
      </c>
      <c r="QQ40" t="s">
        <v>3781</v>
      </c>
      <c r="QR40" t="s">
        <v>3781</v>
      </c>
      <c r="QS40" t="s">
        <v>3781</v>
      </c>
      <c r="QT40" t="s">
        <v>1058</v>
      </c>
      <c r="QU40" t="s">
        <v>3781</v>
      </c>
      <c r="QV40" t="s">
        <v>3781</v>
      </c>
      <c r="QW40" t="s">
        <v>3781</v>
      </c>
      <c r="QX40" t="s">
        <v>3781</v>
      </c>
      <c r="QY40" t="s">
        <v>3781</v>
      </c>
      <c r="QZ40" t="s">
        <v>3781</v>
      </c>
      <c r="RA40" t="s">
        <v>2085</v>
      </c>
      <c r="RB40" t="s">
        <v>3781</v>
      </c>
      <c r="RC40" t="s">
        <v>3781</v>
      </c>
      <c r="RD40" t="s">
        <v>3781</v>
      </c>
      <c r="RE40" t="s">
        <v>3781</v>
      </c>
      <c r="RF40" t="s">
        <v>3781</v>
      </c>
      <c r="RG40" t="s">
        <v>3781</v>
      </c>
      <c r="RH40" t="s">
        <v>3781</v>
      </c>
      <c r="RI40" t="s">
        <v>3781</v>
      </c>
      <c r="RJ40" t="s">
        <v>3781</v>
      </c>
      <c r="RK40" t="s">
        <v>3781</v>
      </c>
      <c r="RL40" t="s">
        <v>3781</v>
      </c>
      <c r="RM40" t="s">
        <v>3781</v>
      </c>
      <c r="RN40" t="s">
        <v>3781</v>
      </c>
      <c r="RO40" t="s">
        <v>3781</v>
      </c>
      <c r="RP40" t="s">
        <v>3781</v>
      </c>
      <c r="RQ40" t="s">
        <v>3781</v>
      </c>
      <c r="RR40" t="s">
        <v>3781</v>
      </c>
      <c r="RS40" t="s">
        <v>3781</v>
      </c>
      <c r="RT40" t="s">
        <v>3781</v>
      </c>
      <c r="RU40" t="s">
        <v>3781</v>
      </c>
      <c r="RV40" t="s">
        <v>3781</v>
      </c>
      <c r="RW40" t="s">
        <v>3781</v>
      </c>
      <c r="RX40" t="s">
        <v>3781</v>
      </c>
      <c r="RY40" t="s">
        <v>3781</v>
      </c>
      <c r="RZ40" t="s">
        <v>3781</v>
      </c>
      <c r="SA40" t="s">
        <v>3781</v>
      </c>
      <c r="SB40" t="s">
        <v>3781</v>
      </c>
      <c r="SC40" t="s">
        <v>3781</v>
      </c>
      <c r="SD40" t="s">
        <v>3781</v>
      </c>
      <c r="SE40" t="s">
        <v>3781</v>
      </c>
      <c r="SF40" t="s">
        <v>3781</v>
      </c>
      <c r="SG40" t="s">
        <v>3781</v>
      </c>
      <c r="SH40" t="s">
        <v>3781</v>
      </c>
      <c r="SI40" t="s">
        <v>3781</v>
      </c>
      <c r="SJ40" t="s">
        <v>3781</v>
      </c>
      <c r="SK40" t="s">
        <v>3781</v>
      </c>
      <c r="SL40" t="s">
        <v>3781</v>
      </c>
      <c r="SM40" t="s">
        <v>3781</v>
      </c>
      <c r="SN40" t="s">
        <v>3781</v>
      </c>
      <c r="SO40" t="s">
        <v>3781</v>
      </c>
      <c r="SP40" t="s">
        <v>3781</v>
      </c>
      <c r="SQ40" t="s">
        <v>3781</v>
      </c>
      <c r="SR40" t="s">
        <v>3781</v>
      </c>
      <c r="SS40" t="s">
        <v>3781</v>
      </c>
      <c r="ST40" t="s">
        <v>3781</v>
      </c>
      <c r="SU40" t="s">
        <v>3781</v>
      </c>
      <c r="SV40" t="s">
        <v>3781</v>
      </c>
      <c r="SW40" t="s">
        <v>3781</v>
      </c>
      <c r="SX40" t="s">
        <v>3781</v>
      </c>
      <c r="SY40" t="s">
        <v>3781</v>
      </c>
      <c r="SZ40" t="s">
        <v>3781</v>
      </c>
      <c r="TA40" t="s">
        <v>3781</v>
      </c>
      <c r="TB40" t="s">
        <v>3781</v>
      </c>
      <c r="TC40" t="s">
        <v>3781</v>
      </c>
      <c r="TD40" t="s">
        <v>3781</v>
      </c>
      <c r="TE40" t="s">
        <v>3781</v>
      </c>
      <c r="TF40" t="s">
        <v>3781</v>
      </c>
      <c r="TG40" t="s">
        <v>3781</v>
      </c>
      <c r="TH40" t="s">
        <v>3781</v>
      </c>
      <c r="TI40" t="s">
        <v>3781</v>
      </c>
      <c r="TJ40" t="s">
        <v>3781</v>
      </c>
      <c r="TK40" t="s">
        <v>3781</v>
      </c>
      <c r="TL40" t="s">
        <v>3781</v>
      </c>
    </row>
    <row r="41" spans="1:532" x14ac:dyDescent="0.3">
      <c r="A41" t="s">
        <v>3781</v>
      </c>
      <c r="B41" t="s">
        <v>3781</v>
      </c>
      <c r="C41" t="s">
        <v>3781</v>
      </c>
      <c r="D41" t="s">
        <v>3781</v>
      </c>
      <c r="E41" t="s">
        <v>3781</v>
      </c>
      <c r="F41" t="s">
        <v>3781</v>
      </c>
      <c r="G41" t="s">
        <v>3781</v>
      </c>
      <c r="H41" t="s">
        <v>3781</v>
      </c>
      <c r="I41" t="s">
        <v>3781</v>
      </c>
      <c r="J41" t="s">
        <v>3781</v>
      </c>
      <c r="K41" t="s">
        <v>3781</v>
      </c>
      <c r="L41" t="s">
        <v>3781</v>
      </c>
      <c r="M41" t="s">
        <v>3781</v>
      </c>
      <c r="N41" t="s">
        <v>3781</v>
      </c>
      <c r="O41" t="s">
        <v>3781</v>
      </c>
      <c r="P41" t="s">
        <v>3781</v>
      </c>
      <c r="Q41" t="s">
        <v>3781</v>
      </c>
      <c r="R41" t="s">
        <v>3781</v>
      </c>
      <c r="S41" t="s">
        <v>3781</v>
      </c>
      <c r="T41" t="s">
        <v>3781</v>
      </c>
      <c r="U41" t="s">
        <v>3781</v>
      </c>
      <c r="V41" t="s">
        <v>3781</v>
      </c>
      <c r="W41" t="s">
        <v>3781</v>
      </c>
      <c r="X41" t="s">
        <v>3781</v>
      </c>
      <c r="Y41" t="s">
        <v>3781</v>
      </c>
      <c r="Z41" t="s">
        <v>3781</v>
      </c>
      <c r="AA41" t="s">
        <v>3781</v>
      </c>
      <c r="AB41" t="s">
        <v>3781</v>
      </c>
      <c r="AC41" t="s">
        <v>3781</v>
      </c>
      <c r="AD41" t="s">
        <v>3781</v>
      </c>
      <c r="AE41" t="s">
        <v>3781</v>
      </c>
      <c r="AF41" t="s">
        <v>3781</v>
      </c>
      <c r="AG41" t="s">
        <v>3781</v>
      </c>
      <c r="AH41" t="s">
        <v>3781</v>
      </c>
      <c r="AI41" t="s">
        <v>3781</v>
      </c>
      <c r="AJ41" t="s">
        <v>3781</v>
      </c>
      <c r="AK41" t="s">
        <v>3781</v>
      </c>
      <c r="AL41" t="s">
        <v>3781</v>
      </c>
      <c r="AM41" t="s">
        <v>3781</v>
      </c>
      <c r="AN41" t="s">
        <v>3781</v>
      </c>
      <c r="AO41" t="s">
        <v>3781</v>
      </c>
      <c r="AP41" t="s">
        <v>3781</v>
      </c>
      <c r="AQ41" t="s">
        <v>3781</v>
      </c>
      <c r="AR41" t="s">
        <v>3781</v>
      </c>
      <c r="AS41" t="s">
        <v>3781</v>
      </c>
      <c r="AT41" t="s">
        <v>3781</v>
      </c>
      <c r="AU41" t="s">
        <v>3781</v>
      </c>
      <c r="AV41" t="s">
        <v>3781</v>
      </c>
      <c r="AW41" t="s">
        <v>3781</v>
      </c>
      <c r="AX41" t="s">
        <v>3781</v>
      </c>
      <c r="AY41" t="s">
        <v>3781</v>
      </c>
      <c r="AZ41" t="s">
        <v>3781</v>
      </c>
      <c r="BA41" t="s">
        <v>3781</v>
      </c>
      <c r="BB41" t="s">
        <v>3781</v>
      </c>
      <c r="BC41" t="s">
        <v>3781</v>
      </c>
      <c r="BD41" t="s">
        <v>3781</v>
      </c>
      <c r="BE41" t="s">
        <v>3781</v>
      </c>
      <c r="BF41" t="s">
        <v>3781</v>
      </c>
      <c r="BG41" t="s">
        <v>3781</v>
      </c>
      <c r="BH41" t="s">
        <v>3781</v>
      </c>
      <c r="BI41" t="s">
        <v>3781</v>
      </c>
      <c r="BJ41" t="s">
        <v>3781</v>
      </c>
      <c r="BK41" t="s">
        <v>3781</v>
      </c>
      <c r="BL41" t="s">
        <v>3781</v>
      </c>
      <c r="BM41" t="s">
        <v>3781</v>
      </c>
      <c r="BN41" t="s">
        <v>3781</v>
      </c>
      <c r="BO41" t="s">
        <v>3781</v>
      </c>
      <c r="BP41" t="s">
        <v>3781</v>
      </c>
      <c r="BQ41" t="s">
        <v>3781</v>
      </c>
      <c r="BR41" t="s">
        <v>3781</v>
      </c>
      <c r="BS41" t="s">
        <v>3781</v>
      </c>
      <c r="BT41" t="s">
        <v>3781</v>
      </c>
      <c r="BU41" t="s">
        <v>3781</v>
      </c>
      <c r="BV41" t="s">
        <v>3781</v>
      </c>
      <c r="BW41" t="s">
        <v>3781</v>
      </c>
      <c r="BX41" t="s">
        <v>3781</v>
      </c>
      <c r="BY41" t="s">
        <v>3781</v>
      </c>
      <c r="BZ41" t="s">
        <v>3781</v>
      </c>
      <c r="CA41" t="s">
        <v>3781</v>
      </c>
      <c r="CB41" t="s">
        <v>3781</v>
      </c>
      <c r="CC41" t="s">
        <v>3781</v>
      </c>
      <c r="CD41" t="s">
        <v>3781</v>
      </c>
      <c r="CE41" t="s">
        <v>3781</v>
      </c>
      <c r="CF41" t="s">
        <v>3781</v>
      </c>
      <c r="CG41" t="s">
        <v>3781</v>
      </c>
      <c r="CH41" t="s">
        <v>3781</v>
      </c>
      <c r="CI41" t="s">
        <v>3781</v>
      </c>
      <c r="CJ41" t="s">
        <v>3781</v>
      </c>
      <c r="CK41" t="s">
        <v>3781</v>
      </c>
      <c r="CL41" t="s">
        <v>3781</v>
      </c>
      <c r="CM41" t="s">
        <v>3781</v>
      </c>
      <c r="CN41" t="s">
        <v>3781</v>
      </c>
      <c r="CO41" t="s">
        <v>3781</v>
      </c>
      <c r="CP41" t="s">
        <v>3781</v>
      </c>
      <c r="CQ41" t="s">
        <v>3781</v>
      </c>
      <c r="CR41" t="s">
        <v>3781</v>
      </c>
      <c r="CS41" t="s">
        <v>3781</v>
      </c>
      <c r="CT41" t="s">
        <v>3781</v>
      </c>
      <c r="CU41" t="s">
        <v>3781</v>
      </c>
      <c r="CV41" t="s">
        <v>3781</v>
      </c>
      <c r="CW41" t="s">
        <v>3781</v>
      </c>
      <c r="CX41" t="s">
        <v>3781</v>
      </c>
      <c r="CY41" t="s">
        <v>3781</v>
      </c>
      <c r="CZ41" t="s">
        <v>3781</v>
      </c>
      <c r="DA41" t="s">
        <v>3781</v>
      </c>
      <c r="DB41" t="s">
        <v>3781</v>
      </c>
      <c r="DC41" t="s">
        <v>3781</v>
      </c>
      <c r="DD41" t="s">
        <v>3781</v>
      </c>
      <c r="DE41" t="s">
        <v>3781</v>
      </c>
      <c r="DF41" t="s">
        <v>3781</v>
      </c>
      <c r="DG41" t="s">
        <v>3781</v>
      </c>
      <c r="DH41" t="s">
        <v>3781</v>
      </c>
      <c r="DI41" t="s">
        <v>3781</v>
      </c>
      <c r="DJ41" t="s">
        <v>3781</v>
      </c>
      <c r="DK41" t="s">
        <v>3781</v>
      </c>
      <c r="DL41" t="s">
        <v>3781</v>
      </c>
      <c r="DM41" t="s">
        <v>3781</v>
      </c>
      <c r="DN41" t="s">
        <v>3781</v>
      </c>
      <c r="DO41" t="s">
        <v>3781</v>
      </c>
      <c r="DP41" t="s">
        <v>3781</v>
      </c>
      <c r="DQ41" t="s">
        <v>3781</v>
      </c>
      <c r="DR41" t="s">
        <v>3781</v>
      </c>
      <c r="DS41" t="s">
        <v>3781</v>
      </c>
      <c r="DT41" t="s">
        <v>3781</v>
      </c>
      <c r="DU41" t="s">
        <v>3781</v>
      </c>
      <c r="DV41" t="s">
        <v>3781</v>
      </c>
      <c r="DW41" t="s">
        <v>3781</v>
      </c>
      <c r="DX41" t="s">
        <v>3781</v>
      </c>
      <c r="DY41" t="s">
        <v>3781</v>
      </c>
      <c r="DZ41" t="s">
        <v>3781</v>
      </c>
      <c r="EA41" t="s">
        <v>3781</v>
      </c>
      <c r="EB41" t="s">
        <v>3781</v>
      </c>
      <c r="EC41" t="s">
        <v>3781</v>
      </c>
      <c r="ED41" t="s">
        <v>3781</v>
      </c>
      <c r="EE41" t="s">
        <v>3781</v>
      </c>
      <c r="EF41" t="s">
        <v>3781</v>
      </c>
      <c r="EG41" t="s">
        <v>3781</v>
      </c>
      <c r="EH41" t="s">
        <v>3781</v>
      </c>
      <c r="EI41" t="s">
        <v>3781</v>
      </c>
      <c r="EJ41" t="s">
        <v>3781</v>
      </c>
      <c r="EK41" t="s">
        <v>3781</v>
      </c>
      <c r="EL41" t="s">
        <v>3781</v>
      </c>
      <c r="EM41" t="s">
        <v>3781</v>
      </c>
      <c r="EN41" t="s">
        <v>3781</v>
      </c>
      <c r="EO41" t="s">
        <v>3781</v>
      </c>
      <c r="EP41" t="s">
        <v>3781</v>
      </c>
      <c r="EQ41" t="s">
        <v>3781</v>
      </c>
      <c r="ER41" t="s">
        <v>3781</v>
      </c>
      <c r="ES41" t="s">
        <v>3781</v>
      </c>
      <c r="ET41" t="s">
        <v>3781</v>
      </c>
      <c r="EU41" t="s">
        <v>3781</v>
      </c>
      <c r="EV41" t="s">
        <v>3781</v>
      </c>
      <c r="EW41" t="s">
        <v>3781</v>
      </c>
      <c r="EX41" t="s">
        <v>3781</v>
      </c>
      <c r="EY41" t="s">
        <v>3781</v>
      </c>
      <c r="EZ41" t="s">
        <v>3781</v>
      </c>
      <c r="FA41" t="s">
        <v>3781</v>
      </c>
      <c r="FB41" t="s">
        <v>3781</v>
      </c>
      <c r="FC41" t="s">
        <v>3781</v>
      </c>
      <c r="FD41" t="s">
        <v>3781</v>
      </c>
      <c r="FE41" t="s">
        <v>3781</v>
      </c>
      <c r="FF41" t="s">
        <v>3781</v>
      </c>
      <c r="FG41" t="s">
        <v>3781</v>
      </c>
      <c r="FH41" t="s">
        <v>3781</v>
      </c>
      <c r="FI41" t="s">
        <v>3781</v>
      </c>
      <c r="FJ41" t="s">
        <v>3781</v>
      </c>
      <c r="FK41" t="s">
        <v>3781</v>
      </c>
      <c r="FL41" t="s">
        <v>3781</v>
      </c>
      <c r="FM41" t="s">
        <v>3781</v>
      </c>
      <c r="FN41" t="s">
        <v>3781</v>
      </c>
      <c r="FO41" t="s">
        <v>3781</v>
      </c>
      <c r="FP41" t="s">
        <v>3781</v>
      </c>
      <c r="FQ41" t="s">
        <v>3781</v>
      </c>
      <c r="FR41" t="s">
        <v>3781</v>
      </c>
      <c r="FS41" t="s">
        <v>3781</v>
      </c>
      <c r="FT41" t="s">
        <v>3781</v>
      </c>
      <c r="FU41" t="s">
        <v>3781</v>
      </c>
      <c r="FV41" t="s">
        <v>3781</v>
      </c>
      <c r="FW41" t="s">
        <v>3781</v>
      </c>
      <c r="FX41" t="s">
        <v>3781</v>
      </c>
      <c r="FY41" t="s">
        <v>3781</v>
      </c>
      <c r="FZ41" t="s">
        <v>3781</v>
      </c>
      <c r="GA41" t="s">
        <v>3781</v>
      </c>
      <c r="GB41" t="s">
        <v>3781</v>
      </c>
      <c r="GC41" t="s">
        <v>3781</v>
      </c>
      <c r="GD41" t="s">
        <v>3781</v>
      </c>
      <c r="GE41" t="s">
        <v>3781</v>
      </c>
      <c r="GF41" t="s">
        <v>3781</v>
      </c>
      <c r="GG41" t="s">
        <v>3781</v>
      </c>
      <c r="GH41" t="s">
        <v>3781</v>
      </c>
      <c r="GI41" t="s">
        <v>3781</v>
      </c>
      <c r="GJ41" t="s">
        <v>3781</v>
      </c>
      <c r="GK41" t="s">
        <v>3781</v>
      </c>
      <c r="GL41" t="s">
        <v>3781</v>
      </c>
      <c r="GM41" t="s">
        <v>3781</v>
      </c>
      <c r="GN41" t="s">
        <v>3781</v>
      </c>
      <c r="GO41" t="s">
        <v>3781</v>
      </c>
      <c r="GP41" t="s">
        <v>3781</v>
      </c>
      <c r="GQ41" t="s">
        <v>3781</v>
      </c>
      <c r="GR41" t="s">
        <v>3781</v>
      </c>
      <c r="GS41" t="s">
        <v>3781</v>
      </c>
      <c r="GT41" t="s">
        <v>3781</v>
      </c>
      <c r="GU41" t="s">
        <v>3781</v>
      </c>
      <c r="GV41" t="s">
        <v>3781</v>
      </c>
      <c r="GW41" t="s">
        <v>3781</v>
      </c>
      <c r="GX41" t="s">
        <v>3781</v>
      </c>
      <c r="GY41" t="s">
        <v>3781</v>
      </c>
      <c r="GZ41" t="s">
        <v>3781</v>
      </c>
      <c r="HA41" t="s">
        <v>3781</v>
      </c>
      <c r="HB41" t="s">
        <v>3781</v>
      </c>
      <c r="HC41" t="s">
        <v>3781</v>
      </c>
      <c r="HD41" t="s">
        <v>3781</v>
      </c>
      <c r="HE41" t="s">
        <v>3781</v>
      </c>
      <c r="HF41" t="s">
        <v>3781</v>
      </c>
      <c r="HG41" t="s">
        <v>3781</v>
      </c>
      <c r="HH41" t="s">
        <v>3781</v>
      </c>
      <c r="HI41" t="s">
        <v>3781</v>
      </c>
      <c r="HJ41" t="s">
        <v>3781</v>
      </c>
      <c r="HK41" t="s">
        <v>3781</v>
      </c>
      <c r="HL41" t="s">
        <v>3781</v>
      </c>
      <c r="HM41" t="s">
        <v>3781</v>
      </c>
      <c r="HN41" t="s">
        <v>3781</v>
      </c>
      <c r="HO41" t="s">
        <v>3781</v>
      </c>
      <c r="HP41" t="s">
        <v>3781</v>
      </c>
      <c r="HQ41" t="s">
        <v>3781</v>
      </c>
      <c r="HR41" t="s">
        <v>3781</v>
      </c>
      <c r="HS41" t="s">
        <v>3781</v>
      </c>
      <c r="HT41" t="s">
        <v>3781</v>
      </c>
      <c r="HU41" t="s">
        <v>3781</v>
      </c>
      <c r="HV41" t="s">
        <v>3781</v>
      </c>
      <c r="HW41" t="s">
        <v>3781</v>
      </c>
      <c r="HX41" t="s">
        <v>3781</v>
      </c>
      <c r="HY41" t="s">
        <v>3781</v>
      </c>
      <c r="HZ41" t="s">
        <v>3781</v>
      </c>
      <c r="IA41" t="s">
        <v>3781</v>
      </c>
      <c r="IB41" t="s">
        <v>3781</v>
      </c>
      <c r="IC41" t="s">
        <v>3781</v>
      </c>
      <c r="ID41" t="s">
        <v>3781</v>
      </c>
      <c r="IE41" t="s">
        <v>3781</v>
      </c>
      <c r="IF41" t="s">
        <v>3781</v>
      </c>
      <c r="IG41" t="s">
        <v>3781</v>
      </c>
      <c r="IH41" t="s">
        <v>3781</v>
      </c>
      <c r="II41" t="s">
        <v>3781</v>
      </c>
      <c r="IJ41" t="s">
        <v>3781</v>
      </c>
      <c r="IK41" t="s">
        <v>3781</v>
      </c>
      <c r="IL41" t="s">
        <v>3781</v>
      </c>
      <c r="IM41" t="s">
        <v>3781</v>
      </c>
      <c r="IN41" t="s">
        <v>3781</v>
      </c>
      <c r="IO41" t="s">
        <v>3781</v>
      </c>
      <c r="IP41" t="s">
        <v>3781</v>
      </c>
      <c r="IQ41" t="s">
        <v>3781</v>
      </c>
      <c r="IR41" t="s">
        <v>3781</v>
      </c>
      <c r="IS41" t="s">
        <v>3781</v>
      </c>
      <c r="IT41" t="s">
        <v>3781</v>
      </c>
      <c r="IU41" t="s">
        <v>3781</v>
      </c>
      <c r="IV41" t="s">
        <v>3781</v>
      </c>
      <c r="IW41" t="s">
        <v>3781</v>
      </c>
      <c r="IX41" t="s">
        <v>3781</v>
      </c>
      <c r="IY41" t="s">
        <v>3781</v>
      </c>
      <c r="IZ41" t="s">
        <v>3781</v>
      </c>
      <c r="JA41" t="s">
        <v>3781</v>
      </c>
      <c r="JB41" t="s">
        <v>3781</v>
      </c>
      <c r="JC41" t="s">
        <v>3781</v>
      </c>
      <c r="JD41" t="s">
        <v>3781</v>
      </c>
      <c r="JE41" t="s">
        <v>3781</v>
      </c>
      <c r="JF41" t="s">
        <v>3781</v>
      </c>
      <c r="JG41" t="s">
        <v>3781</v>
      </c>
      <c r="JH41" t="s">
        <v>3781</v>
      </c>
      <c r="JI41" t="s">
        <v>3781</v>
      </c>
      <c r="JJ41" t="s">
        <v>3781</v>
      </c>
      <c r="JK41" t="s">
        <v>3781</v>
      </c>
      <c r="JL41" t="s">
        <v>3781</v>
      </c>
      <c r="JM41" t="s">
        <v>3781</v>
      </c>
      <c r="JN41" t="s">
        <v>3781</v>
      </c>
      <c r="JO41" t="s">
        <v>3781</v>
      </c>
      <c r="JP41" t="s">
        <v>3781</v>
      </c>
      <c r="JQ41" t="s">
        <v>3781</v>
      </c>
      <c r="JR41" t="s">
        <v>3781</v>
      </c>
      <c r="JS41" t="s">
        <v>3781</v>
      </c>
      <c r="JT41" t="s">
        <v>3781</v>
      </c>
      <c r="JU41" t="s">
        <v>3781</v>
      </c>
      <c r="JV41" t="s">
        <v>3781</v>
      </c>
      <c r="JW41" t="s">
        <v>3781</v>
      </c>
      <c r="JX41" t="s">
        <v>3781</v>
      </c>
      <c r="JY41" t="s">
        <v>3781</v>
      </c>
      <c r="JZ41" t="s">
        <v>3781</v>
      </c>
      <c r="KA41" t="s">
        <v>3781</v>
      </c>
      <c r="KB41" t="s">
        <v>3781</v>
      </c>
      <c r="KC41" t="s">
        <v>3781</v>
      </c>
      <c r="KD41" t="s">
        <v>3781</v>
      </c>
      <c r="KE41" t="s">
        <v>3781</v>
      </c>
      <c r="KF41" t="s">
        <v>3781</v>
      </c>
      <c r="KG41" t="s">
        <v>3781</v>
      </c>
      <c r="KH41" t="s">
        <v>3781</v>
      </c>
      <c r="KI41" t="s">
        <v>3781</v>
      </c>
      <c r="KJ41" t="s">
        <v>3781</v>
      </c>
      <c r="KK41" t="s">
        <v>3781</v>
      </c>
      <c r="KL41" t="s">
        <v>3781</v>
      </c>
      <c r="KM41" t="s">
        <v>3781</v>
      </c>
      <c r="KN41" t="s">
        <v>3781</v>
      </c>
      <c r="KO41" t="s">
        <v>3781</v>
      </c>
      <c r="KP41" t="s">
        <v>3781</v>
      </c>
      <c r="KQ41" t="s">
        <v>3781</v>
      </c>
      <c r="KR41" t="s">
        <v>3781</v>
      </c>
      <c r="KS41" t="s">
        <v>3781</v>
      </c>
      <c r="KT41" t="s">
        <v>3781</v>
      </c>
      <c r="KU41" t="s">
        <v>3781</v>
      </c>
      <c r="KV41" t="s">
        <v>3781</v>
      </c>
      <c r="KW41" t="s">
        <v>3781</v>
      </c>
      <c r="KX41" t="s">
        <v>3781</v>
      </c>
      <c r="KY41" t="s">
        <v>3781</v>
      </c>
      <c r="KZ41" t="s">
        <v>3781</v>
      </c>
      <c r="LA41" t="s">
        <v>3781</v>
      </c>
      <c r="LB41" t="s">
        <v>3781</v>
      </c>
      <c r="LC41" t="s">
        <v>3781</v>
      </c>
      <c r="LD41" t="s">
        <v>3781</v>
      </c>
      <c r="LE41" t="s">
        <v>3781</v>
      </c>
      <c r="LF41" t="s">
        <v>3781</v>
      </c>
      <c r="LG41" t="s">
        <v>3781</v>
      </c>
      <c r="LH41" t="s">
        <v>3781</v>
      </c>
      <c r="LI41" t="s">
        <v>3781</v>
      </c>
      <c r="LJ41" t="s">
        <v>3781</v>
      </c>
      <c r="LK41" t="s">
        <v>3781</v>
      </c>
      <c r="LL41" t="s">
        <v>3781</v>
      </c>
      <c r="LM41" t="s">
        <v>3781</v>
      </c>
      <c r="LN41" t="s">
        <v>3781</v>
      </c>
      <c r="LO41" t="s">
        <v>3781</v>
      </c>
      <c r="LP41" t="s">
        <v>3781</v>
      </c>
      <c r="LQ41" t="s">
        <v>3781</v>
      </c>
      <c r="LR41" t="s">
        <v>3781</v>
      </c>
      <c r="LS41" t="s">
        <v>3781</v>
      </c>
      <c r="LT41" t="s">
        <v>3781</v>
      </c>
      <c r="LU41" t="s">
        <v>3781</v>
      </c>
      <c r="LV41" t="s">
        <v>3781</v>
      </c>
      <c r="LW41" t="s">
        <v>3781</v>
      </c>
      <c r="LX41" t="s">
        <v>3781</v>
      </c>
      <c r="LY41" t="s">
        <v>3781</v>
      </c>
      <c r="LZ41" t="s">
        <v>3781</v>
      </c>
      <c r="MA41" t="s">
        <v>3781</v>
      </c>
      <c r="MB41" t="s">
        <v>3781</v>
      </c>
      <c r="MC41" t="s">
        <v>3781</v>
      </c>
      <c r="MD41" t="s">
        <v>3781</v>
      </c>
      <c r="ME41" t="s">
        <v>3781</v>
      </c>
      <c r="MF41" t="s">
        <v>3781</v>
      </c>
      <c r="MG41" t="s">
        <v>3781</v>
      </c>
      <c r="MH41" t="s">
        <v>3781</v>
      </c>
      <c r="MI41" t="s">
        <v>3781</v>
      </c>
      <c r="MJ41" t="s">
        <v>3781</v>
      </c>
      <c r="MK41" t="s">
        <v>3781</v>
      </c>
      <c r="ML41" t="s">
        <v>3781</v>
      </c>
      <c r="MM41" t="s">
        <v>3781</v>
      </c>
      <c r="MN41" t="s">
        <v>3781</v>
      </c>
      <c r="MO41" t="s">
        <v>3781</v>
      </c>
      <c r="MP41" t="s">
        <v>3781</v>
      </c>
      <c r="MQ41" t="s">
        <v>3781</v>
      </c>
      <c r="MR41" t="s">
        <v>3781</v>
      </c>
      <c r="MS41" t="s">
        <v>3781</v>
      </c>
      <c r="MT41" t="s">
        <v>3781</v>
      </c>
      <c r="MU41" t="s">
        <v>3781</v>
      </c>
      <c r="MV41" t="s">
        <v>3781</v>
      </c>
      <c r="MW41" t="s">
        <v>3781</v>
      </c>
      <c r="MX41" t="s">
        <v>3781</v>
      </c>
      <c r="MY41" t="s">
        <v>3781</v>
      </c>
      <c r="MZ41" t="s">
        <v>3781</v>
      </c>
      <c r="NA41" t="s">
        <v>3781</v>
      </c>
      <c r="NB41" t="s">
        <v>3781</v>
      </c>
      <c r="NC41" t="s">
        <v>3781</v>
      </c>
      <c r="ND41" t="s">
        <v>3781</v>
      </c>
      <c r="NE41" t="s">
        <v>3781</v>
      </c>
      <c r="NF41" t="s">
        <v>3781</v>
      </c>
      <c r="NG41" t="s">
        <v>3781</v>
      </c>
      <c r="NH41" t="s">
        <v>3781</v>
      </c>
      <c r="NI41" t="s">
        <v>3781</v>
      </c>
      <c r="NJ41" t="s">
        <v>3781</v>
      </c>
      <c r="NK41" t="s">
        <v>3781</v>
      </c>
      <c r="NL41" t="s">
        <v>3781</v>
      </c>
      <c r="NM41" t="s">
        <v>3781</v>
      </c>
      <c r="NN41" t="s">
        <v>3781</v>
      </c>
      <c r="NO41" t="s">
        <v>3781</v>
      </c>
      <c r="NP41" t="s">
        <v>3781</v>
      </c>
      <c r="NQ41" t="s">
        <v>3781</v>
      </c>
      <c r="NR41" t="s">
        <v>3781</v>
      </c>
      <c r="NS41" t="s">
        <v>3781</v>
      </c>
      <c r="NT41" t="s">
        <v>3781</v>
      </c>
      <c r="NU41" t="s">
        <v>3781</v>
      </c>
      <c r="NV41" t="s">
        <v>3781</v>
      </c>
      <c r="NW41" t="s">
        <v>3781</v>
      </c>
      <c r="NX41" t="s">
        <v>3781</v>
      </c>
      <c r="NY41" t="s">
        <v>3781</v>
      </c>
      <c r="NZ41" t="s">
        <v>3781</v>
      </c>
      <c r="OA41" t="s">
        <v>3781</v>
      </c>
      <c r="OB41" t="s">
        <v>3781</v>
      </c>
      <c r="OC41" t="s">
        <v>3781</v>
      </c>
      <c r="OD41" t="s">
        <v>3781</v>
      </c>
      <c r="OE41" t="s">
        <v>3781</v>
      </c>
      <c r="OF41" t="s">
        <v>3781</v>
      </c>
      <c r="OG41" t="s">
        <v>3781</v>
      </c>
      <c r="OH41" t="s">
        <v>3781</v>
      </c>
      <c r="OI41" t="s">
        <v>3781</v>
      </c>
      <c r="OJ41" t="s">
        <v>3781</v>
      </c>
      <c r="OK41" t="s">
        <v>3781</v>
      </c>
      <c r="OL41" t="s">
        <v>3781</v>
      </c>
      <c r="OM41" t="s">
        <v>3781</v>
      </c>
      <c r="ON41" t="s">
        <v>3781</v>
      </c>
      <c r="OO41" t="s">
        <v>3781</v>
      </c>
      <c r="OP41" t="s">
        <v>3781</v>
      </c>
      <c r="OQ41" t="s">
        <v>3781</v>
      </c>
      <c r="OR41" t="s">
        <v>3781</v>
      </c>
      <c r="OS41" t="s">
        <v>3781</v>
      </c>
      <c r="OT41" t="s">
        <v>3781</v>
      </c>
      <c r="OU41" t="s">
        <v>3781</v>
      </c>
      <c r="OV41" t="s">
        <v>3781</v>
      </c>
      <c r="OW41" t="s">
        <v>3781</v>
      </c>
      <c r="OX41" t="s">
        <v>3781</v>
      </c>
      <c r="OY41" t="s">
        <v>3781</v>
      </c>
      <c r="OZ41" t="s">
        <v>3781</v>
      </c>
      <c r="PA41" t="s">
        <v>3781</v>
      </c>
      <c r="PB41" t="s">
        <v>3781</v>
      </c>
      <c r="PC41" t="s">
        <v>3781</v>
      </c>
      <c r="PD41" t="s">
        <v>3781</v>
      </c>
      <c r="PE41" t="s">
        <v>3781</v>
      </c>
      <c r="PF41" t="s">
        <v>3781</v>
      </c>
      <c r="PG41" t="s">
        <v>3781</v>
      </c>
      <c r="PH41" t="s">
        <v>3781</v>
      </c>
      <c r="PI41" t="s">
        <v>3781</v>
      </c>
      <c r="PJ41" t="s">
        <v>3781</v>
      </c>
      <c r="PK41" t="s">
        <v>3781</v>
      </c>
      <c r="PL41" t="s">
        <v>3781</v>
      </c>
      <c r="PM41" t="s">
        <v>3781</v>
      </c>
      <c r="PN41" t="s">
        <v>3781</v>
      </c>
      <c r="PO41" t="s">
        <v>3781</v>
      </c>
      <c r="PP41" t="s">
        <v>3781</v>
      </c>
      <c r="PQ41" t="s">
        <v>3781</v>
      </c>
      <c r="PR41" t="s">
        <v>3781</v>
      </c>
      <c r="PS41" t="s">
        <v>3781</v>
      </c>
      <c r="PT41" t="s">
        <v>3781</v>
      </c>
      <c r="PU41" t="s">
        <v>3781</v>
      </c>
      <c r="PV41" t="s">
        <v>3781</v>
      </c>
      <c r="PW41" t="s">
        <v>3781</v>
      </c>
      <c r="PX41" t="s">
        <v>3781</v>
      </c>
      <c r="PY41" t="s">
        <v>3781</v>
      </c>
      <c r="PZ41" t="s">
        <v>3781</v>
      </c>
      <c r="QA41" t="s">
        <v>3781</v>
      </c>
      <c r="QB41" t="s">
        <v>3781</v>
      </c>
      <c r="QC41" t="s">
        <v>3781</v>
      </c>
      <c r="QD41" t="s">
        <v>3781</v>
      </c>
      <c r="QE41" t="s">
        <v>3781</v>
      </c>
      <c r="QF41" t="s">
        <v>3781</v>
      </c>
      <c r="QG41" t="s">
        <v>3781</v>
      </c>
      <c r="QH41" t="s">
        <v>3781</v>
      </c>
      <c r="QI41" t="s">
        <v>3781</v>
      </c>
      <c r="QJ41" t="s">
        <v>3781</v>
      </c>
      <c r="QK41" t="s">
        <v>3781</v>
      </c>
      <c r="QL41" t="s">
        <v>3781</v>
      </c>
      <c r="QM41" t="s">
        <v>3781</v>
      </c>
      <c r="QN41" t="s">
        <v>3781</v>
      </c>
      <c r="QO41" t="s">
        <v>3781</v>
      </c>
      <c r="QP41" t="s">
        <v>3781</v>
      </c>
      <c r="QQ41" t="s">
        <v>3781</v>
      </c>
      <c r="QR41" t="s">
        <v>3781</v>
      </c>
      <c r="QS41" t="s">
        <v>3781</v>
      </c>
      <c r="QT41" t="s">
        <v>680</v>
      </c>
      <c r="QU41" t="s">
        <v>3781</v>
      </c>
      <c r="QV41" t="s">
        <v>3781</v>
      </c>
      <c r="QW41" t="s">
        <v>3781</v>
      </c>
      <c r="QX41" t="s">
        <v>3781</v>
      </c>
      <c r="QY41" t="s">
        <v>3781</v>
      </c>
      <c r="QZ41" t="s">
        <v>3781</v>
      </c>
      <c r="RA41" t="s">
        <v>1881</v>
      </c>
      <c r="RB41" t="s">
        <v>3781</v>
      </c>
      <c r="RC41" t="s">
        <v>3781</v>
      </c>
      <c r="RD41" t="s">
        <v>3781</v>
      </c>
      <c r="RE41" t="s">
        <v>3781</v>
      </c>
      <c r="RF41" t="s">
        <v>3781</v>
      </c>
      <c r="RG41" t="s">
        <v>3781</v>
      </c>
      <c r="RH41" t="s">
        <v>3781</v>
      </c>
      <c r="RI41" t="s">
        <v>3781</v>
      </c>
      <c r="RJ41" t="s">
        <v>3781</v>
      </c>
      <c r="RK41" t="s">
        <v>3781</v>
      </c>
      <c r="RL41" t="s">
        <v>3781</v>
      </c>
      <c r="RM41" t="s">
        <v>3781</v>
      </c>
      <c r="RN41" t="s">
        <v>3781</v>
      </c>
      <c r="RO41" t="s">
        <v>3781</v>
      </c>
      <c r="RP41" t="s">
        <v>3781</v>
      </c>
      <c r="RQ41" t="s">
        <v>3781</v>
      </c>
      <c r="RR41" t="s">
        <v>3781</v>
      </c>
      <c r="RS41" t="s">
        <v>3781</v>
      </c>
      <c r="RT41" t="s">
        <v>3781</v>
      </c>
      <c r="RU41" t="s">
        <v>3781</v>
      </c>
      <c r="RV41" t="s">
        <v>3781</v>
      </c>
      <c r="RW41" t="s">
        <v>3781</v>
      </c>
      <c r="RX41" t="s">
        <v>3781</v>
      </c>
      <c r="RY41" t="s">
        <v>3781</v>
      </c>
      <c r="RZ41" t="s">
        <v>3781</v>
      </c>
      <c r="SA41" t="s">
        <v>3781</v>
      </c>
      <c r="SB41" t="s">
        <v>3781</v>
      </c>
      <c r="SC41" t="s">
        <v>3781</v>
      </c>
      <c r="SD41" t="s">
        <v>3781</v>
      </c>
      <c r="SE41" t="s">
        <v>3781</v>
      </c>
      <c r="SF41" t="s">
        <v>3781</v>
      </c>
      <c r="SG41" t="s">
        <v>3781</v>
      </c>
      <c r="SH41" t="s">
        <v>3781</v>
      </c>
      <c r="SI41" t="s">
        <v>3781</v>
      </c>
      <c r="SJ41" t="s">
        <v>3781</v>
      </c>
      <c r="SK41" t="s">
        <v>3781</v>
      </c>
      <c r="SL41" t="s">
        <v>3781</v>
      </c>
      <c r="SM41" t="s">
        <v>3781</v>
      </c>
      <c r="SN41" t="s">
        <v>3781</v>
      </c>
      <c r="SO41" t="s">
        <v>3781</v>
      </c>
      <c r="SP41" t="s">
        <v>3781</v>
      </c>
      <c r="SQ41" t="s">
        <v>3781</v>
      </c>
      <c r="SR41" t="s">
        <v>3781</v>
      </c>
      <c r="SS41" t="s">
        <v>3781</v>
      </c>
      <c r="ST41" t="s">
        <v>3781</v>
      </c>
      <c r="SU41" t="s">
        <v>3781</v>
      </c>
      <c r="SV41" t="s">
        <v>3781</v>
      </c>
      <c r="SW41" t="s">
        <v>3781</v>
      </c>
      <c r="SX41" t="s">
        <v>3781</v>
      </c>
      <c r="SY41" t="s">
        <v>3781</v>
      </c>
      <c r="SZ41" t="s">
        <v>3781</v>
      </c>
      <c r="TA41" t="s">
        <v>3781</v>
      </c>
      <c r="TB41" t="s">
        <v>3781</v>
      </c>
      <c r="TC41" t="s">
        <v>3781</v>
      </c>
      <c r="TD41" t="s">
        <v>3781</v>
      </c>
      <c r="TE41" t="s">
        <v>3781</v>
      </c>
      <c r="TF41" t="s">
        <v>3781</v>
      </c>
      <c r="TG41" t="s">
        <v>3781</v>
      </c>
      <c r="TH41" t="s">
        <v>3781</v>
      </c>
      <c r="TI41" t="s">
        <v>3781</v>
      </c>
      <c r="TJ41" t="s">
        <v>3781</v>
      </c>
      <c r="TK41" t="s">
        <v>3781</v>
      </c>
      <c r="TL41" t="s">
        <v>3781</v>
      </c>
    </row>
    <row r="42" spans="1:532" x14ac:dyDescent="0.3">
      <c r="A42" t="s">
        <v>3781</v>
      </c>
      <c r="B42" t="s">
        <v>3781</v>
      </c>
      <c r="C42" t="s">
        <v>3781</v>
      </c>
      <c r="D42" t="s">
        <v>3781</v>
      </c>
      <c r="E42" t="s">
        <v>3781</v>
      </c>
      <c r="F42" t="s">
        <v>3781</v>
      </c>
      <c r="G42" t="s">
        <v>3781</v>
      </c>
      <c r="H42" t="s">
        <v>3781</v>
      </c>
      <c r="I42" t="s">
        <v>3781</v>
      </c>
      <c r="J42" t="s">
        <v>3781</v>
      </c>
      <c r="K42" t="s">
        <v>3781</v>
      </c>
      <c r="L42" t="s">
        <v>3781</v>
      </c>
      <c r="M42" t="s">
        <v>3781</v>
      </c>
      <c r="N42" t="s">
        <v>3781</v>
      </c>
      <c r="O42" t="s">
        <v>3781</v>
      </c>
      <c r="P42" t="s">
        <v>3781</v>
      </c>
      <c r="Q42" t="s">
        <v>3781</v>
      </c>
      <c r="R42" t="s">
        <v>3781</v>
      </c>
      <c r="S42" t="s">
        <v>3781</v>
      </c>
      <c r="T42" t="s">
        <v>3781</v>
      </c>
      <c r="U42" t="s">
        <v>3781</v>
      </c>
      <c r="V42" t="s">
        <v>3781</v>
      </c>
      <c r="W42" t="s">
        <v>3781</v>
      </c>
      <c r="X42" t="s">
        <v>3781</v>
      </c>
      <c r="Y42" t="s">
        <v>3781</v>
      </c>
      <c r="Z42" t="s">
        <v>3781</v>
      </c>
      <c r="AA42" t="s">
        <v>3781</v>
      </c>
      <c r="AB42" t="s">
        <v>3781</v>
      </c>
      <c r="AC42" t="s">
        <v>3781</v>
      </c>
      <c r="AD42" t="s">
        <v>3781</v>
      </c>
      <c r="AE42" t="s">
        <v>3781</v>
      </c>
      <c r="AF42" t="s">
        <v>3781</v>
      </c>
      <c r="AG42" t="s">
        <v>3781</v>
      </c>
      <c r="AH42" t="s">
        <v>3781</v>
      </c>
      <c r="AI42" t="s">
        <v>3781</v>
      </c>
      <c r="AJ42" t="s">
        <v>3781</v>
      </c>
      <c r="AK42" t="s">
        <v>3781</v>
      </c>
      <c r="AL42" t="s">
        <v>3781</v>
      </c>
      <c r="AM42" t="s">
        <v>3781</v>
      </c>
      <c r="AN42" t="s">
        <v>3781</v>
      </c>
      <c r="AO42" t="s">
        <v>3781</v>
      </c>
      <c r="AP42" t="s">
        <v>3781</v>
      </c>
      <c r="AQ42" t="s">
        <v>3781</v>
      </c>
      <c r="AR42" t="s">
        <v>3781</v>
      </c>
      <c r="AS42" t="s">
        <v>3781</v>
      </c>
      <c r="AT42" t="s">
        <v>3781</v>
      </c>
      <c r="AU42" t="s">
        <v>3781</v>
      </c>
      <c r="AV42" t="s">
        <v>3781</v>
      </c>
      <c r="AW42" t="s">
        <v>3781</v>
      </c>
      <c r="AX42" t="s">
        <v>3781</v>
      </c>
      <c r="AY42" t="s">
        <v>3781</v>
      </c>
      <c r="AZ42" t="s">
        <v>3781</v>
      </c>
      <c r="BA42" t="s">
        <v>3781</v>
      </c>
      <c r="BB42" t="s">
        <v>3781</v>
      </c>
      <c r="BC42" t="s">
        <v>3781</v>
      </c>
      <c r="BD42" t="s">
        <v>3781</v>
      </c>
      <c r="BE42" t="s">
        <v>3781</v>
      </c>
      <c r="BF42" t="s">
        <v>3781</v>
      </c>
      <c r="BG42" t="s">
        <v>3781</v>
      </c>
      <c r="BH42" t="s">
        <v>3781</v>
      </c>
      <c r="BI42" t="s">
        <v>3781</v>
      </c>
      <c r="BJ42" t="s">
        <v>3781</v>
      </c>
      <c r="BK42" t="s">
        <v>3781</v>
      </c>
      <c r="BL42" t="s">
        <v>3781</v>
      </c>
      <c r="BM42" t="s">
        <v>3781</v>
      </c>
      <c r="BN42" t="s">
        <v>3781</v>
      </c>
      <c r="BO42" t="s">
        <v>3781</v>
      </c>
      <c r="BP42" t="s">
        <v>3781</v>
      </c>
      <c r="BQ42" t="s">
        <v>3781</v>
      </c>
      <c r="BR42" t="s">
        <v>3781</v>
      </c>
      <c r="BS42" t="s">
        <v>3781</v>
      </c>
      <c r="BT42" t="s">
        <v>3781</v>
      </c>
      <c r="BU42" t="s">
        <v>3781</v>
      </c>
      <c r="BV42" t="s">
        <v>3781</v>
      </c>
      <c r="BW42" t="s">
        <v>3781</v>
      </c>
      <c r="BX42" t="s">
        <v>3781</v>
      </c>
      <c r="BY42" t="s">
        <v>3781</v>
      </c>
      <c r="BZ42" t="s">
        <v>3781</v>
      </c>
      <c r="CA42" t="s">
        <v>3781</v>
      </c>
      <c r="CB42" t="s">
        <v>3781</v>
      </c>
      <c r="CC42" t="s">
        <v>3781</v>
      </c>
      <c r="CD42" t="s">
        <v>3781</v>
      </c>
      <c r="CE42" t="s">
        <v>3781</v>
      </c>
      <c r="CF42" t="s">
        <v>3781</v>
      </c>
      <c r="CG42" t="s">
        <v>3781</v>
      </c>
      <c r="CH42" t="s">
        <v>3781</v>
      </c>
      <c r="CI42" t="s">
        <v>3781</v>
      </c>
      <c r="CJ42" t="s">
        <v>3781</v>
      </c>
      <c r="CK42" t="s">
        <v>3781</v>
      </c>
      <c r="CL42" t="s">
        <v>3781</v>
      </c>
      <c r="CM42" t="s">
        <v>3781</v>
      </c>
      <c r="CN42" t="s">
        <v>3781</v>
      </c>
      <c r="CO42" t="s">
        <v>3781</v>
      </c>
      <c r="CP42" t="s">
        <v>3781</v>
      </c>
      <c r="CQ42" t="s">
        <v>3781</v>
      </c>
      <c r="CR42" t="s">
        <v>3781</v>
      </c>
      <c r="CS42" t="s">
        <v>3781</v>
      </c>
      <c r="CT42" t="s">
        <v>3781</v>
      </c>
      <c r="CU42" t="s">
        <v>3781</v>
      </c>
      <c r="CV42" t="s">
        <v>3781</v>
      </c>
      <c r="CW42" t="s">
        <v>3781</v>
      </c>
      <c r="CX42" t="s">
        <v>3781</v>
      </c>
      <c r="CY42" t="s">
        <v>3781</v>
      </c>
      <c r="CZ42" t="s">
        <v>3781</v>
      </c>
      <c r="DA42" t="s">
        <v>3781</v>
      </c>
      <c r="DB42" t="s">
        <v>3781</v>
      </c>
      <c r="DC42" t="s">
        <v>3781</v>
      </c>
      <c r="DD42" t="s">
        <v>3781</v>
      </c>
      <c r="DE42" t="s">
        <v>3781</v>
      </c>
      <c r="DF42" t="s">
        <v>3781</v>
      </c>
      <c r="DG42" t="s">
        <v>3781</v>
      </c>
      <c r="DH42" t="s">
        <v>3781</v>
      </c>
      <c r="DI42" t="s">
        <v>3781</v>
      </c>
      <c r="DJ42" t="s">
        <v>3781</v>
      </c>
      <c r="DK42" t="s">
        <v>3781</v>
      </c>
      <c r="DL42" t="s">
        <v>3781</v>
      </c>
      <c r="DM42" t="s">
        <v>3781</v>
      </c>
      <c r="DN42" t="s">
        <v>3781</v>
      </c>
      <c r="DO42" t="s">
        <v>3781</v>
      </c>
      <c r="DP42" t="s">
        <v>3781</v>
      </c>
      <c r="DQ42" t="s">
        <v>3781</v>
      </c>
      <c r="DR42" t="s">
        <v>3781</v>
      </c>
      <c r="DS42" t="s">
        <v>3781</v>
      </c>
      <c r="DT42" t="s">
        <v>3781</v>
      </c>
      <c r="DU42" t="s">
        <v>3781</v>
      </c>
      <c r="DV42" t="s">
        <v>3781</v>
      </c>
      <c r="DW42" t="s">
        <v>3781</v>
      </c>
      <c r="DX42" t="s">
        <v>3781</v>
      </c>
      <c r="DY42" t="s">
        <v>3781</v>
      </c>
      <c r="DZ42" t="s">
        <v>3781</v>
      </c>
      <c r="EA42" t="s">
        <v>3781</v>
      </c>
      <c r="EB42" t="s">
        <v>3781</v>
      </c>
      <c r="EC42" t="s">
        <v>3781</v>
      </c>
      <c r="ED42" t="s">
        <v>3781</v>
      </c>
      <c r="EE42" t="s">
        <v>3781</v>
      </c>
      <c r="EF42" t="s">
        <v>3781</v>
      </c>
      <c r="EG42" t="s">
        <v>3781</v>
      </c>
      <c r="EH42" t="s">
        <v>3781</v>
      </c>
      <c r="EI42" t="s">
        <v>3781</v>
      </c>
      <c r="EJ42" t="s">
        <v>3781</v>
      </c>
      <c r="EK42" t="s">
        <v>3781</v>
      </c>
      <c r="EL42" t="s">
        <v>3781</v>
      </c>
      <c r="EM42" t="s">
        <v>3781</v>
      </c>
      <c r="EN42" t="s">
        <v>3781</v>
      </c>
      <c r="EO42" t="s">
        <v>3781</v>
      </c>
      <c r="EP42" t="s">
        <v>3781</v>
      </c>
      <c r="EQ42" t="s">
        <v>3781</v>
      </c>
      <c r="ER42" t="s">
        <v>3781</v>
      </c>
      <c r="ES42" t="s">
        <v>3781</v>
      </c>
      <c r="ET42" t="s">
        <v>3781</v>
      </c>
      <c r="EU42" t="s">
        <v>3781</v>
      </c>
      <c r="EV42" t="s">
        <v>3781</v>
      </c>
      <c r="EW42" t="s">
        <v>3781</v>
      </c>
      <c r="EX42" t="s">
        <v>3781</v>
      </c>
      <c r="EY42" t="s">
        <v>3781</v>
      </c>
      <c r="EZ42" t="s">
        <v>3781</v>
      </c>
      <c r="FA42" t="s">
        <v>3781</v>
      </c>
      <c r="FB42" t="s">
        <v>3781</v>
      </c>
      <c r="FC42" t="s">
        <v>3781</v>
      </c>
      <c r="FD42" t="s">
        <v>3781</v>
      </c>
      <c r="FE42" t="s">
        <v>3781</v>
      </c>
      <c r="FF42" t="s">
        <v>3781</v>
      </c>
      <c r="FG42" t="s">
        <v>3781</v>
      </c>
      <c r="FH42" t="s">
        <v>3781</v>
      </c>
      <c r="FI42" t="s">
        <v>3781</v>
      </c>
      <c r="FJ42" t="s">
        <v>3781</v>
      </c>
      <c r="FK42" t="s">
        <v>3781</v>
      </c>
      <c r="FL42" t="s">
        <v>3781</v>
      </c>
      <c r="FM42" t="s">
        <v>3781</v>
      </c>
      <c r="FN42" t="s">
        <v>3781</v>
      </c>
      <c r="FO42" t="s">
        <v>3781</v>
      </c>
      <c r="FP42" t="s">
        <v>3781</v>
      </c>
      <c r="FQ42" t="s">
        <v>3781</v>
      </c>
      <c r="FR42" t="s">
        <v>3781</v>
      </c>
      <c r="FS42" t="s">
        <v>3781</v>
      </c>
      <c r="FT42" t="s">
        <v>3781</v>
      </c>
      <c r="FU42" t="s">
        <v>3781</v>
      </c>
      <c r="FV42" t="s">
        <v>3781</v>
      </c>
      <c r="FW42" t="s">
        <v>3781</v>
      </c>
      <c r="FX42" t="s">
        <v>3781</v>
      </c>
      <c r="FY42" t="s">
        <v>3781</v>
      </c>
      <c r="FZ42" t="s">
        <v>3781</v>
      </c>
      <c r="GA42" t="s">
        <v>3781</v>
      </c>
      <c r="GB42" t="s">
        <v>3781</v>
      </c>
      <c r="GC42" t="s">
        <v>3781</v>
      </c>
      <c r="GD42" t="s">
        <v>3781</v>
      </c>
      <c r="GE42" t="s">
        <v>3781</v>
      </c>
      <c r="GF42" t="s">
        <v>3781</v>
      </c>
      <c r="GG42" t="s">
        <v>3781</v>
      </c>
      <c r="GH42" t="s">
        <v>3781</v>
      </c>
      <c r="GI42" t="s">
        <v>3781</v>
      </c>
      <c r="GJ42" t="s">
        <v>3781</v>
      </c>
      <c r="GK42" t="s">
        <v>3781</v>
      </c>
      <c r="GL42" t="s">
        <v>3781</v>
      </c>
      <c r="GM42" t="s">
        <v>3781</v>
      </c>
      <c r="GN42" t="s">
        <v>3781</v>
      </c>
      <c r="GO42" t="s">
        <v>3781</v>
      </c>
      <c r="GP42" t="s">
        <v>3781</v>
      </c>
      <c r="GQ42" t="s">
        <v>3781</v>
      </c>
      <c r="GR42" t="s">
        <v>3781</v>
      </c>
      <c r="GS42" t="s">
        <v>3781</v>
      </c>
      <c r="GT42" t="s">
        <v>3781</v>
      </c>
      <c r="GU42" t="s">
        <v>3781</v>
      </c>
      <c r="GV42" t="s">
        <v>3781</v>
      </c>
      <c r="GW42" t="s">
        <v>3781</v>
      </c>
      <c r="GX42" t="s">
        <v>3781</v>
      </c>
      <c r="GY42" t="s">
        <v>3781</v>
      </c>
      <c r="GZ42" t="s">
        <v>3781</v>
      </c>
      <c r="HA42" t="s">
        <v>3781</v>
      </c>
      <c r="HB42" t="s">
        <v>3781</v>
      </c>
      <c r="HC42" t="s">
        <v>3781</v>
      </c>
      <c r="HD42" t="s">
        <v>3781</v>
      </c>
      <c r="HE42" t="s">
        <v>3781</v>
      </c>
      <c r="HF42" t="s">
        <v>3781</v>
      </c>
      <c r="HG42" t="s">
        <v>3781</v>
      </c>
      <c r="HH42" t="s">
        <v>3781</v>
      </c>
      <c r="HI42" t="s">
        <v>3781</v>
      </c>
      <c r="HJ42" t="s">
        <v>3781</v>
      </c>
      <c r="HK42" t="s">
        <v>3781</v>
      </c>
      <c r="HL42" t="s">
        <v>3781</v>
      </c>
      <c r="HM42" t="s">
        <v>3781</v>
      </c>
      <c r="HN42" t="s">
        <v>3781</v>
      </c>
      <c r="HO42" t="s">
        <v>3781</v>
      </c>
      <c r="HP42" t="s">
        <v>3781</v>
      </c>
      <c r="HQ42" t="s">
        <v>3781</v>
      </c>
      <c r="HR42" t="s">
        <v>3781</v>
      </c>
      <c r="HS42" t="s">
        <v>3781</v>
      </c>
      <c r="HT42" t="s">
        <v>3781</v>
      </c>
      <c r="HU42" t="s">
        <v>3781</v>
      </c>
      <c r="HV42" t="s">
        <v>3781</v>
      </c>
      <c r="HW42" t="s">
        <v>3781</v>
      </c>
      <c r="HX42" t="s">
        <v>3781</v>
      </c>
      <c r="HY42" t="s">
        <v>3781</v>
      </c>
      <c r="HZ42" t="s">
        <v>3781</v>
      </c>
      <c r="IA42" t="s">
        <v>3781</v>
      </c>
      <c r="IB42" t="s">
        <v>3781</v>
      </c>
      <c r="IC42" t="s">
        <v>3781</v>
      </c>
      <c r="ID42" t="s">
        <v>3781</v>
      </c>
      <c r="IE42" t="s">
        <v>3781</v>
      </c>
      <c r="IF42" t="s">
        <v>3781</v>
      </c>
      <c r="IG42" t="s">
        <v>3781</v>
      </c>
      <c r="IH42" t="s">
        <v>3781</v>
      </c>
      <c r="II42" t="s">
        <v>3781</v>
      </c>
      <c r="IJ42" t="s">
        <v>3781</v>
      </c>
      <c r="IK42" t="s">
        <v>3781</v>
      </c>
      <c r="IL42" t="s">
        <v>3781</v>
      </c>
      <c r="IM42" t="s">
        <v>3781</v>
      </c>
      <c r="IN42" t="s">
        <v>3781</v>
      </c>
      <c r="IO42" t="s">
        <v>3781</v>
      </c>
      <c r="IP42" t="s">
        <v>3781</v>
      </c>
      <c r="IQ42" t="s">
        <v>3781</v>
      </c>
      <c r="IR42" t="s">
        <v>3781</v>
      </c>
      <c r="IS42" t="s">
        <v>3781</v>
      </c>
      <c r="IT42" t="s">
        <v>3781</v>
      </c>
      <c r="IU42" t="s">
        <v>3781</v>
      </c>
      <c r="IV42" t="s">
        <v>3781</v>
      </c>
      <c r="IW42" t="s">
        <v>3781</v>
      </c>
      <c r="IX42" t="s">
        <v>3781</v>
      </c>
      <c r="IY42" t="s">
        <v>3781</v>
      </c>
      <c r="IZ42" t="s">
        <v>3781</v>
      </c>
      <c r="JA42" t="s">
        <v>3781</v>
      </c>
      <c r="JB42" t="s">
        <v>3781</v>
      </c>
      <c r="JC42" t="s">
        <v>3781</v>
      </c>
      <c r="JD42" t="s">
        <v>3781</v>
      </c>
      <c r="JE42" t="s">
        <v>3781</v>
      </c>
      <c r="JF42" t="s">
        <v>3781</v>
      </c>
      <c r="JG42" t="s">
        <v>3781</v>
      </c>
      <c r="JH42" t="s">
        <v>3781</v>
      </c>
      <c r="JI42" t="s">
        <v>3781</v>
      </c>
      <c r="JJ42" t="s">
        <v>3781</v>
      </c>
      <c r="JK42" t="s">
        <v>3781</v>
      </c>
      <c r="JL42" t="s">
        <v>3781</v>
      </c>
      <c r="JM42" t="s">
        <v>3781</v>
      </c>
      <c r="JN42" t="s">
        <v>3781</v>
      </c>
      <c r="JO42" t="s">
        <v>3781</v>
      </c>
      <c r="JP42" t="s">
        <v>3781</v>
      </c>
      <c r="JQ42" t="s">
        <v>3781</v>
      </c>
      <c r="JR42" t="s">
        <v>3781</v>
      </c>
      <c r="JS42" t="s">
        <v>3781</v>
      </c>
      <c r="JT42" t="s">
        <v>3781</v>
      </c>
      <c r="JU42" t="s">
        <v>3781</v>
      </c>
      <c r="JV42" t="s">
        <v>3781</v>
      </c>
      <c r="JW42" t="s">
        <v>3781</v>
      </c>
      <c r="JX42" t="s">
        <v>3781</v>
      </c>
      <c r="JY42" t="s">
        <v>3781</v>
      </c>
      <c r="JZ42" t="s">
        <v>3781</v>
      </c>
      <c r="KA42" t="s">
        <v>3781</v>
      </c>
      <c r="KB42" t="s">
        <v>3781</v>
      </c>
      <c r="KC42" t="s">
        <v>3781</v>
      </c>
      <c r="KD42" t="s">
        <v>3781</v>
      </c>
      <c r="KE42" t="s">
        <v>3781</v>
      </c>
      <c r="KF42" t="s">
        <v>3781</v>
      </c>
      <c r="KG42" t="s">
        <v>3781</v>
      </c>
      <c r="KH42" t="s">
        <v>3781</v>
      </c>
      <c r="KI42" t="s">
        <v>3781</v>
      </c>
      <c r="KJ42" t="s">
        <v>3781</v>
      </c>
      <c r="KK42" t="s">
        <v>3781</v>
      </c>
      <c r="KL42" t="s">
        <v>3781</v>
      </c>
      <c r="KM42" t="s">
        <v>3781</v>
      </c>
      <c r="KN42" t="s">
        <v>3781</v>
      </c>
      <c r="KO42" t="s">
        <v>3781</v>
      </c>
      <c r="KP42" t="s">
        <v>3781</v>
      </c>
      <c r="KQ42" t="s">
        <v>3781</v>
      </c>
      <c r="KR42" t="s">
        <v>3781</v>
      </c>
      <c r="KS42" t="s">
        <v>3781</v>
      </c>
      <c r="KT42" t="s">
        <v>3781</v>
      </c>
      <c r="KU42" t="s">
        <v>3781</v>
      </c>
      <c r="KV42" t="s">
        <v>3781</v>
      </c>
      <c r="KW42" t="s">
        <v>3781</v>
      </c>
      <c r="KX42" t="s">
        <v>3781</v>
      </c>
      <c r="KY42" t="s">
        <v>3781</v>
      </c>
      <c r="KZ42" t="s">
        <v>3781</v>
      </c>
      <c r="LA42" t="s">
        <v>3781</v>
      </c>
      <c r="LB42" t="s">
        <v>3781</v>
      </c>
      <c r="LC42" t="s">
        <v>3781</v>
      </c>
      <c r="LD42" t="s">
        <v>3781</v>
      </c>
      <c r="LE42" t="s">
        <v>3781</v>
      </c>
      <c r="LF42" t="s">
        <v>3781</v>
      </c>
      <c r="LG42" t="s">
        <v>3781</v>
      </c>
      <c r="LH42" t="s">
        <v>3781</v>
      </c>
      <c r="LI42" t="s">
        <v>3781</v>
      </c>
      <c r="LJ42" t="s">
        <v>3781</v>
      </c>
      <c r="LK42" t="s">
        <v>3781</v>
      </c>
      <c r="LL42" t="s">
        <v>3781</v>
      </c>
      <c r="LM42" t="s">
        <v>3781</v>
      </c>
      <c r="LN42" t="s">
        <v>3781</v>
      </c>
      <c r="LO42" t="s">
        <v>3781</v>
      </c>
      <c r="LP42" t="s">
        <v>3781</v>
      </c>
      <c r="LQ42" t="s">
        <v>3781</v>
      </c>
      <c r="LR42" t="s">
        <v>3781</v>
      </c>
      <c r="LS42" t="s">
        <v>3781</v>
      </c>
      <c r="LT42" t="s">
        <v>3781</v>
      </c>
      <c r="LU42" t="s">
        <v>3781</v>
      </c>
      <c r="LV42" t="s">
        <v>3781</v>
      </c>
      <c r="LW42" t="s">
        <v>3781</v>
      </c>
      <c r="LX42" t="s">
        <v>3781</v>
      </c>
      <c r="LY42" t="s">
        <v>3781</v>
      </c>
      <c r="LZ42" t="s">
        <v>3781</v>
      </c>
      <c r="MA42" t="s">
        <v>3781</v>
      </c>
      <c r="MB42" t="s">
        <v>3781</v>
      </c>
      <c r="MC42" t="s">
        <v>3781</v>
      </c>
      <c r="MD42" t="s">
        <v>3781</v>
      </c>
      <c r="ME42" t="s">
        <v>3781</v>
      </c>
      <c r="MF42" t="s">
        <v>3781</v>
      </c>
      <c r="MG42" t="s">
        <v>3781</v>
      </c>
      <c r="MH42" t="s">
        <v>3781</v>
      </c>
      <c r="MI42" t="s">
        <v>3781</v>
      </c>
      <c r="MJ42" t="s">
        <v>3781</v>
      </c>
      <c r="MK42" t="s">
        <v>3781</v>
      </c>
      <c r="ML42" t="s">
        <v>3781</v>
      </c>
      <c r="MM42" t="s">
        <v>3781</v>
      </c>
      <c r="MN42" t="s">
        <v>3781</v>
      </c>
      <c r="MO42" t="s">
        <v>3781</v>
      </c>
      <c r="MP42" t="s">
        <v>3781</v>
      </c>
      <c r="MQ42" t="s">
        <v>3781</v>
      </c>
      <c r="MR42" t="s">
        <v>3781</v>
      </c>
      <c r="MS42" t="s">
        <v>3781</v>
      </c>
      <c r="MT42" t="s">
        <v>3781</v>
      </c>
      <c r="MU42" t="s">
        <v>3781</v>
      </c>
      <c r="MV42" t="s">
        <v>3781</v>
      </c>
      <c r="MW42" t="s">
        <v>3781</v>
      </c>
      <c r="MX42" t="s">
        <v>3781</v>
      </c>
      <c r="MY42" t="s">
        <v>3781</v>
      </c>
      <c r="MZ42" t="s">
        <v>3781</v>
      </c>
      <c r="NA42" t="s">
        <v>3781</v>
      </c>
      <c r="NB42" t="s">
        <v>3781</v>
      </c>
      <c r="NC42" t="s">
        <v>3781</v>
      </c>
      <c r="ND42" t="s">
        <v>3781</v>
      </c>
      <c r="NE42" t="s">
        <v>3781</v>
      </c>
      <c r="NF42" t="s">
        <v>3781</v>
      </c>
      <c r="NG42" t="s">
        <v>3781</v>
      </c>
      <c r="NH42" t="s">
        <v>3781</v>
      </c>
      <c r="NI42" t="s">
        <v>3781</v>
      </c>
      <c r="NJ42" t="s">
        <v>3781</v>
      </c>
      <c r="NK42" t="s">
        <v>3781</v>
      </c>
      <c r="NL42" t="s">
        <v>3781</v>
      </c>
      <c r="NM42" t="s">
        <v>3781</v>
      </c>
      <c r="NN42" t="s">
        <v>3781</v>
      </c>
      <c r="NO42" t="s">
        <v>3781</v>
      </c>
      <c r="NP42" t="s">
        <v>3781</v>
      </c>
      <c r="NQ42" t="s">
        <v>3781</v>
      </c>
      <c r="NR42" t="s">
        <v>3781</v>
      </c>
      <c r="NS42" t="s">
        <v>3781</v>
      </c>
      <c r="NT42" t="s">
        <v>3781</v>
      </c>
      <c r="NU42" t="s">
        <v>3781</v>
      </c>
      <c r="NV42" t="s">
        <v>3781</v>
      </c>
      <c r="NW42" t="s">
        <v>3781</v>
      </c>
      <c r="NX42" t="s">
        <v>3781</v>
      </c>
      <c r="NY42" t="s">
        <v>3781</v>
      </c>
      <c r="NZ42" t="s">
        <v>3781</v>
      </c>
      <c r="OA42" t="s">
        <v>3781</v>
      </c>
      <c r="OB42" t="s">
        <v>3781</v>
      </c>
      <c r="OC42" t="s">
        <v>3781</v>
      </c>
      <c r="OD42" t="s">
        <v>3781</v>
      </c>
      <c r="OE42" t="s">
        <v>3781</v>
      </c>
      <c r="OF42" t="s">
        <v>3781</v>
      </c>
      <c r="OG42" t="s">
        <v>3781</v>
      </c>
      <c r="OH42" t="s">
        <v>3781</v>
      </c>
      <c r="OI42" t="s">
        <v>3781</v>
      </c>
      <c r="OJ42" t="s">
        <v>3781</v>
      </c>
      <c r="OK42" t="s">
        <v>3781</v>
      </c>
      <c r="OL42" t="s">
        <v>3781</v>
      </c>
      <c r="OM42" t="s">
        <v>3781</v>
      </c>
      <c r="ON42" t="s">
        <v>3781</v>
      </c>
      <c r="OO42" t="s">
        <v>3781</v>
      </c>
      <c r="OP42" t="s">
        <v>3781</v>
      </c>
      <c r="OQ42" t="s">
        <v>3781</v>
      </c>
      <c r="OR42" t="s">
        <v>3781</v>
      </c>
      <c r="OS42" t="s">
        <v>3781</v>
      </c>
      <c r="OT42" t="s">
        <v>3781</v>
      </c>
      <c r="OU42" t="s">
        <v>3781</v>
      </c>
      <c r="OV42" t="s">
        <v>3781</v>
      </c>
      <c r="OW42" t="s">
        <v>3781</v>
      </c>
      <c r="OX42" t="s">
        <v>3781</v>
      </c>
      <c r="OY42" t="s">
        <v>3781</v>
      </c>
      <c r="OZ42" t="s">
        <v>3781</v>
      </c>
      <c r="PA42" t="s">
        <v>3781</v>
      </c>
      <c r="PB42" t="s">
        <v>3781</v>
      </c>
      <c r="PC42" t="s">
        <v>3781</v>
      </c>
      <c r="PD42" t="s">
        <v>3781</v>
      </c>
      <c r="PE42" t="s">
        <v>3781</v>
      </c>
      <c r="PF42" t="s">
        <v>3781</v>
      </c>
      <c r="PG42" t="s">
        <v>3781</v>
      </c>
      <c r="PH42" t="s">
        <v>3781</v>
      </c>
      <c r="PI42" t="s">
        <v>3781</v>
      </c>
      <c r="PJ42" t="s">
        <v>3781</v>
      </c>
      <c r="PK42" t="s">
        <v>3781</v>
      </c>
      <c r="PL42" t="s">
        <v>3781</v>
      </c>
      <c r="PM42" t="s">
        <v>3781</v>
      </c>
      <c r="PN42" t="s">
        <v>3781</v>
      </c>
      <c r="PO42" t="s">
        <v>3781</v>
      </c>
      <c r="PP42" t="s">
        <v>3781</v>
      </c>
      <c r="PQ42" t="s">
        <v>3781</v>
      </c>
      <c r="PR42" t="s">
        <v>3781</v>
      </c>
      <c r="PS42" t="s">
        <v>3781</v>
      </c>
      <c r="PT42" t="s">
        <v>3781</v>
      </c>
      <c r="PU42" t="s">
        <v>3781</v>
      </c>
      <c r="PV42" t="s">
        <v>3781</v>
      </c>
      <c r="PW42" t="s">
        <v>3781</v>
      </c>
      <c r="PX42" t="s">
        <v>3781</v>
      </c>
      <c r="PY42" t="s">
        <v>3781</v>
      </c>
      <c r="PZ42" t="s">
        <v>3781</v>
      </c>
      <c r="QA42" t="s">
        <v>3781</v>
      </c>
      <c r="QB42" t="s">
        <v>3781</v>
      </c>
      <c r="QC42" t="s">
        <v>3781</v>
      </c>
      <c r="QD42" t="s">
        <v>3781</v>
      </c>
      <c r="QE42" t="s">
        <v>3781</v>
      </c>
      <c r="QF42" t="s">
        <v>3781</v>
      </c>
      <c r="QG42" t="s">
        <v>3781</v>
      </c>
      <c r="QH42" t="s">
        <v>3781</v>
      </c>
      <c r="QI42" t="s">
        <v>3781</v>
      </c>
      <c r="QJ42" t="s">
        <v>3781</v>
      </c>
      <c r="QK42" t="s">
        <v>3781</v>
      </c>
      <c r="QL42" t="s">
        <v>3781</v>
      </c>
      <c r="QM42" t="s">
        <v>3781</v>
      </c>
      <c r="QN42" t="s">
        <v>3781</v>
      </c>
      <c r="QO42" t="s">
        <v>3781</v>
      </c>
      <c r="QP42" t="s">
        <v>3781</v>
      </c>
      <c r="QQ42" t="s">
        <v>3781</v>
      </c>
      <c r="QR42" t="s">
        <v>3781</v>
      </c>
      <c r="QS42" t="s">
        <v>3781</v>
      </c>
      <c r="QT42" t="s">
        <v>1064</v>
      </c>
      <c r="QU42" t="s">
        <v>3781</v>
      </c>
      <c r="QV42" t="s">
        <v>3781</v>
      </c>
      <c r="QW42" t="s">
        <v>3781</v>
      </c>
      <c r="QX42" t="s">
        <v>3781</v>
      </c>
      <c r="QY42" t="s">
        <v>3781</v>
      </c>
      <c r="QZ42" t="s">
        <v>3781</v>
      </c>
      <c r="RA42" t="s">
        <v>2092</v>
      </c>
      <c r="RB42" t="s">
        <v>3781</v>
      </c>
      <c r="RC42" t="s">
        <v>3781</v>
      </c>
      <c r="RD42" t="s">
        <v>3781</v>
      </c>
      <c r="RE42" t="s">
        <v>3781</v>
      </c>
      <c r="RF42" t="s">
        <v>3781</v>
      </c>
      <c r="RG42" t="s">
        <v>3781</v>
      </c>
      <c r="RH42" t="s">
        <v>3781</v>
      </c>
      <c r="RI42" t="s">
        <v>3781</v>
      </c>
      <c r="RJ42" t="s">
        <v>3781</v>
      </c>
      <c r="RK42" t="s">
        <v>3781</v>
      </c>
      <c r="RL42" t="s">
        <v>3781</v>
      </c>
      <c r="RM42" t="s">
        <v>3781</v>
      </c>
      <c r="RN42" t="s">
        <v>3781</v>
      </c>
      <c r="RO42" t="s">
        <v>3781</v>
      </c>
      <c r="RP42" t="s">
        <v>3781</v>
      </c>
      <c r="RQ42" t="s">
        <v>3781</v>
      </c>
      <c r="RR42" t="s">
        <v>3781</v>
      </c>
      <c r="RS42" t="s">
        <v>3781</v>
      </c>
      <c r="RT42" t="s">
        <v>3781</v>
      </c>
      <c r="RU42" t="s">
        <v>3781</v>
      </c>
      <c r="RV42" t="s">
        <v>3781</v>
      </c>
      <c r="RW42" t="s">
        <v>3781</v>
      </c>
      <c r="RX42" t="s">
        <v>3781</v>
      </c>
      <c r="RY42" t="s">
        <v>3781</v>
      </c>
      <c r="RZ42" t="s">
        <v>3781</v>
      </c>
      <c r="SA42" t="s">
        <v>3781</v>
      </c>
      <c r="SB42" t="s">
        <v>3781</v>
      </c>
      <c r="SC42" t="s">
        <v>3781</v>
      </c>
      <c r="SD42" t="s">
        <v>3781</v>
      </c>
      <c r="SE42" t="s">
        <v>3781</v>
      </c>
      <c r="SF42" t="s">
        <v>3781</v>
      </c>
      <c r="SG42" t="s">
        <v>3781</v>
      </c>
      <c r="SH42" t="s">
        <v>3781</v>
      </c>
      <c r="SI42" t="s">
        <v>3781</v>
      </c>
      <c r="SJ42" t="s">
        <v>3781</v>
      </c>
      <c r="SK42" t="s">
        <v>3781</v>
      </c>
      <c r="SL42" t="s">
        <v>3781</v>
      </c>
      <c r="SM42" t="s">
        <v>3781</v>
      </c>
      <c r="SN42" t="s">
        <v>3781</v>
      </c>
      <c r="SO42" t="s">
        <v>3781</v>
      </c>
      <c r="SP42" t="s">
        <v>3781</v>
      </c>
      <c r="SQ42" t="s">
        <v>3781</v>
      </c>
      <c r="SR42" t="s">
        <v>3781</v>
      </c>
      <c r="SS42" t="s">
        <v>3781</v>
      </c>
      <c r="ST42" t="s">
        <v>3781</v>
      </c>
      <c r="SU42" t="s">
        <v>3781</v>
      </c>
      <c r="SV42" t="s">
        <v>3781</v>
      </c>
      <c r="SW42" t="s">
        <v>3781</v>
      </c>
      <c r="SX42" t="s">
        <v>3781</v>
      </c>
      <c r="SY42" t="s">
        <v>3781</v>
      </c>
      <c r="SZ42" t="s">
        <v>3781</v>
      </c>
      <c r="TA42" t="s">
        <v>3781</v>
      </c>
      <c r="TB42" t="s">
        <v>3781</v>
      </c>
      <c r="TC42" t="s">
        <v>3781</v>
      </c>
      <c r="TD42" t="s">
        <v>3781</v>
      </c>
      <c r="TE42" t="s">
        <v>3781</v>
      </c>
      <c r="TF42" t="s">
        <v>3781</v>
      </c>
      <c r="TG42" t="s">
        <v>3781</v>
      </c>
      <c r="TH42" t="s">
        <v>3781</v>
      </c>
      <c r="TI42" t="s">
        <v>3781</v>
      </c>
      <c r="TJ42" t="s">
        <v>3781</v>
      </c>
      <c r="TK42" t="s">
        <v>3781</v>
      </c>
      <c r="TL42" t="s">
        <v>3781</v>
      </c>
    </row>
    <row r="43" spans="1:532" x14ac:dyDescent="0.3">
      <c r="A43" t="s">
        <v>3781</v>
      </c>
      <c r="B43" t="s">
        <v>3781</v>
      </c>
      <c r="C43" t="s">
        <v>3781</v>
      </c>
      <c r="D43" t="s">
        <v>3781</v>
      </c>
      <c r="E43" t="s">
        <v>3781</v>
      </c>
      <c r="F43" t="s">
        <v>3781</v>
      </c>
      <c r="G43" t="s">
        <v>3781</v>
      </c>
      <c r="H43" t="s">
        <v>3781</v>
      </c>
      <c r="I43" t="s">
        <v>3781</v>
      </c>
      <c r="J43" t="s">
        <v>3781</v>
      </c>
      <c r="K43" t="s">
        <v>3781</v>
      </c>
      <c r="L43" t="s">
        <v>3781</v>
      </c>
      <c r="M43" t="s">
        <v>3781</v>
      </c>
      <c r="N43" t="s">
        <v>3781</v>
      </c>
      <c r="O43" t="s">
        <v>3781</v>
      </c>
      <c r="P43" t="s">
        <v>3781</v>
      </c>
      <c r="Q43" t="s">
        <v>3781</v>
      </c>
      <c r="R43" t="s">
        <v>3781</v>
      </c>
      <c r="S43" t="s">
        <v>3781</v>
      </c>
      <c r="T43" t="s">
        <v>3781</v>
      </c>
      <c r="U43" t="s">
        <v>3781</v>
      </c>
      <c r="V43" t="s">
        <v>3781</v>
      </c>
      <c r="W43" t="s">
        <v>3781</v>
      </c>
      <c r="X43" t="s">
        <v>3781</v>
      </c>
      <c r="Y43" t="s">
        <v>3781</v>
      </c>
      <c r="Z43" t="s">
        <v>3781</v>
      </c>
      <c r="AA43" t="s">
        <v>3781</v>
      </c>
      <c r="AB43" t="s">
        <v>3781</v>
      </c>
      <c r="AC43" t="s">
        <v>3781</v>
      </c>
      <c r="AD43" t="s">
        <v>3781</v>
      </c>
      <c r="AE43" t="s">
        <v>3781</v>
      </c>
      <c r="AF43" t="s">
        <v>3781</v>
      </c>
      <c r="AG43" t="s">
        <v>3781</v>
      </c>
      <c r="AH43" t="s">
        <v>3781</v>
      </c>
      <c r="AI43" t="s">
        <v>3781</v>
      </c>
      <c r="AJ43" t="s">
        <v>3781</v>
      </c>
      <c r="AK43" t="s">
        <v>3781</v>
      </c>
      <c r="AL43" t="s">
        <v>3781</v>
      </c>
      <c r="AM43" t="s">
        <v>3781</v>
      </c>
      <c r="AN43" t="s">
        <v>3781</v>
      </c>
      <c r="AO43" t="s">
        <v>3781</v>
      </c>
      <c r="AP43" t="s">
        <v>3781</v>
      </c>
      <c r="AQ43" t="s">
        <v>3781</v>
      </c>
      <c r="AR43" t="s">
        <v>3781</v>
      </c>
      <c r="AS43" t="s">
        <v>3781</v>
      </c>
      <c r="AT43" t="s">
        <v>3781</v>
      </c>
      <c r="AU43" t="s">
        <v>3781</v>
      </c>
      <c r="AV43" t="s">
        <v>3781</v>
      </c>
      <c r="AW43" t="s">
        <v>3781</v>
      </c>
      <c r="AX43" t="s">
        <v>3781</v>
      </c>
      <c r="AY43" t="s">
        <v>3781</v>
      </c>
      <c r="AZ43" t="s">
        <v>3781</v>
      </c>
      <c r="BA43" t="s">
        <v>3781</v>
      </c>
      <c r="BB43" t="s">
        <v>3781</v>
      </c>
      <c r="BC43" t="s">
        <v>3781</v>
      </c>
      <c r="BD43" t="s">
        <v>3781</v>
      </c>
      <c r="BE43" t="s">
        <v>3781</v>
      </c>
      <c r="BF43" t="s">
        <v>3781</v>
      </c>
      <c r="BG43" t="s">
        <v>3781</v>
      </c>
      <c r="BH43" t="s">
        <v>3781</v>
      </c>
      <c r="BI43" t="s">
        <v>3781</v>
      </c>
      <c r="BJ43" t="s">
        <v>3781</v>
      </c>
      <c r="BK43" t="s">
        <v>3781</v>
      </c>
      <c r="BL43" t="s">
        <v>3781</v>
      </c>
      <c r="BM43" t="s">
        <v>3781</v>
      </c>
      <c r="BN43" t="s">
        <v>3781</v>
      </c>
      <c r="BO43" t="s">
        <v>3781</v>
      </c>
      <c r="BP43" t="s">
        <v>3781</v>
      </c>
      <c r="BQ43" t="s">
        <v>3781</v>
      </c>
      <c r="BR43" t="s">
        <v>3781</v>
      </c>
      <c r="BS43" t="s">
        <v>3781</v>
      </c>
      <c r="BT43" t="s">
        <v>3781</v>
      </c>
      <c r="BU43" t="s">
        <v>3781</v>
      </c>
      <c r="BV43" t="s">
        <v>3781</v>
      </c>
      <c r="BW43" t="s">
        <v>3781</v>
      </c>
      <c r="BX43" t="s">
        <v>3781</v>
      </c>
      <c r="BY43" t="s">
        <v>3781</v>
      </c>
      <c r="BZ43" t="s">
        <v>3781</v>
      </c>
      <c r="CA43" t="s">
        <v>3781</v>
      </c>
      <c r="CB43" t="s">
        <v>3781</v>
      </c>
      <c r="CC43" t="s">
        <v>3781</v>
      </c>
      <c r="CD43" t="s">
        <v>3781</v>
      </c>
      <c r="CE43" t="s">
        <v>3781</v>
      </c>
      <c r="CF43" t="s">
        <v>3781</v>
      </c>
      <c r="CG43" t="s">
        <v>3781</v>
      </c>
      <c r="CH43" t="s">
        <v>3781</v>
      </c>
      <c r="CI43" t="s">
        <v>3781</v>
      </c>
      <c r="CJ43" t="s">
        <v>3781</v>
      </c>
      <c r="CK43" t="s">
        <v>3781</v>
      </c>
      <c r="CL43" t="s">
        <v>3781</v>
      </c>
      <c r="CM43" t="s">
        <v>3781</v>
      </c>
      <c r="CN43" t="s">
        <v>3781</v>
      </c>
      <c r="CO43" t="s">
        <v>3781</v>
      </c>
      <c r="CP43" t="s">
        <v>3781</v>
      </c>
      <c r="CQ43" t="s">
        <v>3781</v>
      </c>
      <c r="CR43" t="s">
        <v>3781</v>
      </c>
      <c r="CS43" t="s">
        <v>3781</v>
      </c>
      <c r="CT43" t="s">
        <v>3781</v>
      </c>
      <c r="CU43" t="s">
        <v>3781</v>
      </c>
      <c r="CV43" t="s">
        <v>3781</v>
      </c>
      <c r="CW43" t="s">
        <v>3781</v>
      </c>
      <c r="CX43" t="s">
        <v>3781</v>
      </c>
      <c r="CY43" t="s">
        <v>3781</v>
      </c>
      <c r="CZ43" t="s">
        <v>3781</v>
      </c>
      <c r="DA43" t="s">
        <v>3781</v>
      </c>
      <c r="DB43" t="s">
        <v>3781</v>
      </c>
      <c r="DC43" t="s">
        <v>3781</v>
      </c>
      <c r="DD43" t="s">
        <v>3781</v>
      </c>
      <c r="DE43" t="s">
        <v>3781</v>
      </c>
      <c r="DF43" t="s">
        <v>3781</v>
      </c>
      <c r="DG43" t="s">
        <v>3781</v>
      </c>
      <c r="DH43" t="s">
        <v>3781</v>
      </c>
      <c r="DI43" t="s">
        <v>3781</v>
      </c>
      <c r="DJ43" t="s">
        <v>3781</v>
      </c>
      <c r="DK43" t="s">
        <v>3781</v>
      </c>
      <c r="DL43" t="s">
        <v>3781</v>
      </c>
      <c r="DM43" t="s">
        <v>3781</v>
      </c>
      <c r="DN43" t="s">
        <v>3781</v>
      </c>
      <c r="DO43" t="s">
        <v>3781</v>
      </c>
      <c r="DP43" t="s">
        <v>3781</v>
      </c>
      <c r="DQ43" t="s">
        <v>3781</v>
      </c>
      <c r="DR43" t="s">
        <v>3781</v>
      </c>
      <c r="DS43" t="s">
        <v>3781</v>
      </c>
      <c r="DT43" t="s">
        <v>3781</v>
      </c>
      <c r="DU43" t="s">
        <v>3781</v>
      </c>
      <c r="DV43" t="s">
        <v>3781</v>
      </c>
      <c r="DW43" t="s">
        <v>3781</v>
      </c>
      <c r="DX43" t="s">
        <v>3781</v>
      </c>
      <c r="DY43" t="s">
        <v>3781</v>
      </c>
      <c r="DZ43" t="s">
        <v>3781</v>
      </c>
      <c r="EA43" t="s">
        <v>3781</v>
      </c>
      <c r="EB43" t="s">
        <v>3781</v>
      </c>
      <c r="EC43" t="s">
        <v>3781</v>
      </c>
      <c r="ED43" t="s">
        <v>3781</v>
      </c>
      <c r="EE43" t="s">
        <v>3781</v>
      </c>
      <c r="EF43" t="s">
        <v>3781</v>
      </c>
      <c r="EG43" t="s">
        <v>3781</v>
      </c>
      <c r="EH43" t="s">
        <v>3781</v>
      </c>
      <c r="EI43" t="s">
        <v>3781</v>
      </c>
      <c r="EJ43" t="s">
        <v>3781</v>
      </c>
      <c r="EK43" t="s">
        <v>3781</v>
      </c>
      <c r="EL43" t="s">
        <v>3781</v>
      </c>
      <c r="EM43" t="s">
        <v>3781</v>
      </c>
      <c r="EN43" t="s">
        <v>3781</v>
      </c>
      <c r="EO43" t="s">
        <v>3781</v>
      </c>
      <c r="EP43" t="s">
        <v>3781</v>
      </c>
      <c r="EQ43" t="s">
        <v>3781</v>
      </c>
      <c r="ER43" t="s">
        <v>3781</v>
      </c>
      <c r="ES43" t="s">
        <v>3781</v>
      </c>
      <c r="ET43" t="s">
        <v>3781</v>
      </c>
      <c r="EU43" t="s">
        <v>3781</v>
      </c>
      <c r="EV43" t="s">
        <v>3781</v>
      </c>
      <c r="EW43" t="s">
        <v>3781</v>
      </c>
      <c r="EX43" t="s">
        <v>3781</v>
      </c>
      <c r="EY43" t="s">
        <v>3781</v>
      </c>
      <c r="EZ43" t="s">
        <v>3781</v>
      </c>
      <c r="FA43" t="s">
        <v>3781</v>
      </c>
      <c r="FB43" t="s">
        <v>3781</v>
      </c>
      <c r="FC43" t="s">
        <v>3781</v>
      </c>
      <c r="FD43" t="s">
        <v>3781</v>
      </c>
      <c r="FE43" t="s">
        <v>3781</v>
      </c>
      <c r="FF43" t="s">
        <v>3781</v>
      </c>
      <c r="FG43" t="s">
        <v>3781</v>
      </c>
      <c r="FH43" t="s">
        <v>3781</v>
      </c>
      <c r="FI43" t="s">
        <v>3781</v>
      </c>
      <c r="FJ43" t="s">
        <v>3781</v>
      </c>
      <c r="FK43" t="s">
        <v>3781</v>
      </c>
      <c r="FL43" t="s">
        <v>3781</v>
      </c>
      <c r="FM43" t="s">
        <v>3781</v>
      </c>
      <c r="FN43" t="s">
        <v>3781</v>
      </c>
      <c r="FO43" t="s">
        <v>3781</v>
      </c>
      <c r="FP43" t="s">
        <v>3781</v>
      </c>
      <c r="FQ43" t="s">
        <v>3781</v>
      </c>
      <c r="FR43" t="s">
        <v>3781</v>
      </c>
      <c r="FS43" t="s">
        <v>3781</v>
      </c>
      <c r="FT43" t="s">
        <v>3781</v>
      </c>
      <c r="FU43" t="s">
        <v>3781</v>
      </c>
      <c r="FV43" t="s">
        <v>3781</v>
      </c>
      <c r="FW43" t="s">
        <v>3781</v>
      </c>
      <c r="FX43" t="s">
        <v>3781</v>
      </c>
      <c r="FY43" t="s">
        <v>3781</v>
      </c>
      <c r="FZ43" t="s">
        <v>3781</v>
      </c>
      <c r="GA43" t="s">
        <v>3781</v>
      </c>
      <c r="GB43" t="s">
        <v>3781</v>
      </c>
      <c r="GC43" t="s">
        <v>3781</v>
      </c>
      <c r="GD43" t="s">
        <v>3781</v>
      </c>
      <c r="GE43" t="s">
        <v>3781</v>
      </c>
      <c r="GF43" t="s">
        <v>3781</v>
      </c>
      <c r="GG43" t="s">
        <v>3781</v>
      </c>
      <c r="GH43" t="s">
        <v>3781</v>
      </c>
      <c r="GI43" t="s">
        <v>3781</v>
      </c>
      <c r="GJ43" t="s">
        <v>3781</v>
      </c>
      <c r="GK43" t="s">
        <v>3781</v>
      </c>
      <c r="GL43" t="s">
        <v>3781</v>
      </c>
      <c r="GM43" t="s">
        <v>3781</v>
      </c>
      <c r="GN43" t="s">
        <v>3781</v>
      </c>
      <c r="GO43" t="s">
        <v>3781</v>
      </c>
      <c r="GP43" t="s">
        <v>3781</v>
      </c>
      <c r="GQ43" t="s">
        <v>3781</v>
      </c>
      <c r="GR43" t="s">
        <v>3781</v>
      </c>
      <c r="GS43" t="s">
        <v>3781</v>
      </c>
      <c r="GT43" t="s">
        <v>3781</v>
      </c>
      <c r="GU43" t="s">
        <v>3781</v>
      </c>
      <c r="GV43" t="s">
        <v>3781</v>
      </c>
      <c r="GW43" t="s">
        <v>3781</v>
      </c>
      <c r="GX43" t="s">
        <v>3781</v>
      </c>
      <c r="GY43" t="s">
        <v>3781</v>
      </c>
      <c r="GZ43" t="s">
        <v>3781</v>
      </c>
      <c r="HA43" t="s">
        <v>3781</v>
      </c>
      <c r="HB43" t="s">
        <v>3781</v>
      </c>
      <c r="HC43" t="s">
        <v>3781</v>
      </c>
      <c r="HD43" t="s">
        <v>3781</v>
      </c>
      <c r="HE43" t="s">
        <v>3781</v>
      </c>
      <c r="HF43" t="s">
        <v>3781</v>
      </c>
      <c r="HG43" t="s">
        <v>3781</v>
      </c>
      <c r="HH43" t="s">
        <v>3781</v>
      </c>
      <c r="HI43" t="s">
        <v>3781</v>
      </c>
      <c r="HJ43" t="s">
        <v>3781</v>
      </c>
      <c r="HK43" t="s">
        <v>3781</v>
      </c>
      <c r="HL43" t="s">
        <v>3781</v>
      </c>
      <c r="HM43" t="s">
        <v>3781</v>
      </c>
      <c r="HN43" t="s">
        <v>3781</v>
      </c>
      <c r="HO43" t="s">
        <v>3781</v>
      </c>
      <c r="HP43" t="s">
        <v>3781</v>
      </c>
      <c r="HQ43" t="s">
        <v>3781</v>
      </c>
      <c r="HR43" t="s">
        <v>3781</v>
      </c>
      <c r="HS43" t="s">
        <v>3781</v>
      </c>
      <c r="HT43" t="s">
        <v>3781</v>
      </c>
      <c r="HU43" t="s">
        <v>3781</v>
      </c>
      <c r="HV43" t="s">
        <v>3781</v>
      </c>
      <c r="HW43" t="s">
        <v>3781</v>
      </c>
      <c r="HX43" t="s">
        <v>3781</v>
      </c>
      <c r="HY43" t="s">
        <v>3781</v>
      </c>
      <c r="HZ43" t="s">
        <v>3781</v>
      </c>
      <c r="IA43" t="s">
        <v>3781</v>
      </c>
      <c r="IB43" t="s">
        <v>3781</v>
      </c>
      <c r="IC43" t="s">
        <v>3781</v>
      </c>
      <c r="ID43" t="s">
        <v>3781</v>
      </c>
      <c r="IE43" t="s">
        <v>3781</v>
      </c>
      <c r="IF43" t="s">
        <v>3781</v>
      </c>
      <c r="IG43" t="s">
        <v>3781</v>
      </c>
      <c r="IH43" t="s">
        <v>3781</v>
      </c>
      <c r="II43" t="s">
        <v>3781</v>
      </c>
      <c r="IJ43" t="s">
        <v>3781</v>
      </c>
      <c r="IK43" t="s">
        <v>3781</v>
      </c>
      <c r="IL43" t="s">
        <v>3781</v>
      </c>
      <c r="IM43" t="s">
        <v>3781</v>
      </c>
      <c r="IN43" t="s">
        <v>3781</v>
      </c>
      <c r="IO43" t="s">
        <v>3781</v>
      </c>
      <c r="IP43" t="s">
        <v>3781</v>
      </c>
      <c r="IQ43" t="s">
        <v>3781</v>
      </c>
      <c r="IR43" t="s">
        <v>3781</v>
      </c>
      <c r="IS43" t="s">
        <v>3781</v>
      </c>
      <c r="IT43" t="s">
        <v>3781</v>
      </c>
      <c r="IU43" t="s">
        <v>3781</v>
      </c>
      <c r="IV43" t="s">
        <v>3781</v>
      </c>
      <c r="IW43" t="s">
        <v>3781</v>
      </c>
      <c r="IX43" t="s">
        <v>3781</v>
      </c>
      <c r="IY43" t="s">
        <v>3781</v>
      </c>
      <c r="IZ43" t="s">
        <v>3781</v>
      </c>
      <c r="JA43" t="s">
        <v>3781</v>
      </c>
      <c r="JB43" t="s">
        <v>3781</v>
      </c>
      <c r="JC43" t="s">
        <v>3781</v>
      </c>
      <c r="JD43" t="s">
        <v>3781</v>
      </c>
      <c r="JE43" t="s">
        <v>3781</v>
      </c>
      <c r="JF43" t="s">
        <v>3781</v>
      </c>
      <c r="JG43" t="s">
        <v>3781</v>
      </c>
      <c r="JH43" t="s">
        <v>3781</v>
      </c>
      <c r="JI43" t="s">
        <v>3781</v>
      </c>
      <c r="JJ43" t="s">
        <v>3781</v>
      </c>
      <c r="JK43" t="s">
        <v>3781</v>
      </c>
      <c r="JL43" t="s">
        <v>3781</v>
      </c>
      <c r="JM43" t="s">
        <v>3781</v>
      </c>
      <c r="JN43" t="s">
        <v>3781</v>
      </c>
      <c r="JO43" t="s">
        <v>3781</v>
      </c>
      <c r="JP43" t="s">
        <v>3781</v>
      </c>
      <c r="JQ43" t="s">
        <v>3781</v>
      </c>
      <c r="JR43" t="s">
        <v>3781</v>
      </c>
      <c r="JS43" t="s">
        <v>3781</v>
      </c>
      <c r="JT43" t="s">
        <v>3781</v>
      </c>
      <c r="JU43" t="s">
        <v>3781</v>
      </c>
      <c r="JV43" t="s">
        <v>3781</v>
      </c>
      <c r="JW43" t="s">
        <v>3781</v>
      </c>
      <c r="JX43" t="s">
        <v>3781</v>
      </c>
      <c r="JY43" t="s">
        <v>3781</v>
      </c>
      <c r="JZ43" t="s">
        <v>3781</v>
      </c>
      <c r="KA43" t="s">
        <v>3781</v>
      </c>
      <c r="KB43" t="s">
        <v>3781</v>
      </c>
      <c r="KC43" t="s">
        <v>3781</v>
      </c>
      <c r="KD43" t="s">
        <v>3781</v>
      </c>
      <c r="KE43" t="s">
        <v>3781</v>
      </c>
      <c r="KF43" t="s">
        <v>3781</v>
      </c>
      <c r="KG43" t="s">
        <v>3781</v>
      </c>
      <c r="KH43" t="s">
        <v>3781</v>
      </c>
      <c r="KI43" t="s">
        <v>3781</v>
      </c>
      <c r="KJ43" t="s">
        <v>3781</v>
      </c>
      <c r="KK43" t="s">
        <v>3781</v>
      </c>
      <c r="KL43" t="s">
        <v>3781</v>
      </c>
      <c r="KM43" t="s">
        <v>3781</v>
      </c>
      <c r="KN43" t="s">
        <v>3781</v>
      </c>
      <c r="KO43" t="s">
        <v>3781</v>
      </c>
      <c r="KP43" t="s">
        <v>3781</v>
      </c>
      <c r="KQ43" t="s">
        <v>3781</v>
      </c>
      <c r="KR43" t="s">
        <v>3781</v>
      </c>
      <c r="KS43" t="s">
        <v>3781</v>
      </c>
      <c r="KT43" t="s">
        <v>3781</v>
      </c>
      <c r="KU43" t="s">
        <v>3781</v>
      </c>
      <c r="KV43" t="s">
        <v>3781</v>
      </c>
      <c r="KW43" t="s">
        <v>3781</v>
      </c>
      <c r="KX43" t="s">
        <v>3781</v>
      </c>
      <c r="KY43" t="s">
        <v>3781</v>
      </c>
      <c r="KZ43" t="s">
        <v>3781</v>
      </c>
      <c r="LA43" t="s">
        <v>3781</v>
      </c>
      <c r="LB43" t="s">
        <v>3781</v>
      </c>
      <c r="LC43" t="s">
        <v>3781</v>
      </c>
      <c r="LD43" t="s">
        <v>3781</v>
      </c>
      <c r="LE43" t="s">
        <v>3781</v>
      </c>
      <c r="LF43" t="s">
        <v>3781</v>
      </c>
      <c r="LG43" t="s">
        <v>3781</v>
      </c>
      <c r="LH43" t="s">
        <v>3781</v>
      </c>
      <c r="LI43" t="s">
        <v>3781</v>
      </c>
      <c r="LJ43" t="s">
        <v>3781</v>
      </c>
      <c r="LK43" t="s">
        <v>3781</v>
      </c>
      <c r="LL43" t="s">
        <v>3781</v>
      </c>
      <c r="LM43" t="s">
        <v>3781</v>
      </c>
      <c r="LN43" t="s">
        <v>3781</v>
      </c>
      <c r="LO43" t="s">
        <v>3781</v>
      </c>
      <c r="LP43" t="s">
        <v>3781</v>
      </c>
      <c r="LQ43" t="s">
        <v>3781</v>
      </c>
      <c r="LR43" t="s">
        <v>3781</v>
      </c>
      <c r="LS43" t="s">
        <v>3781</v>
      </c>
      <c r="LT43" t="s">
        <v>3781</v>
      </c>
      <c r="LU43" t="s">
        <v>3781</v>
      </c>
      <c r="LV43" t="s">
        <v>3781</v>
      </c>
      <c r="LW43" t="s">
        <v>3781</v>
      </c>
      <c r="LX43" t="s">
        <v>3781</v>
      </c>
      <c r="LY43" t="s">
        <v>3781</v>
      </c>
      <c r="LZ43" t="s">
        <v>3781</v>
      </c>
      <c r="MA43" t="s">
        <v>3781</v>
      </c>
      <c r="MB43" t="s">
        <v>3781</v>
      </c>
      <c r="MC43" t="s">
        <v>3781</v>
      </c>
      <c r="MD43" t="s">
        <v>3781</v>
      </c>
      <c r="ME43" t="s">
        <v>3781</v>
      </c>
      <c r="MF43" t="s">
        <v>3781</v>
      </c>
      <c r="MG43" t="s">
        <v>3781</v>
      </c>
      <c r="MH43" t="s">
        <v>3781</v>
      </c>
      <c r="MI43" t="s">
        <v>3781</v>
      </c>
      <c r="MJ43" t="s">
        <v>3781</v>
      </c>
      <c r="MK43" t="s">
        <v>3781</v>
      </c>
      <c r="ML43" t="s">
        <v>3781</v>
      </c>
      <c r="MM43" t="s">
        <v>3781</v>
      </c>
      <c r="MN43" t="s">
        <v>3781</v>
      </c>
      <c r="MO43" t="s">
        <v>3781</v>
      </c>
      <c r="MP43" t="s">
        <v>3781</v>
      </c>
      <c r="MQ43" t="s">
        <v>3781</v>
      </c>
      <c r="MR43" t="s">
        <v>3781</v>
      </c>
      <c r="MS43" t="s">
        <v>3781</v>
      </c>
      <c r="MT43" t="s">
        <v>3781</v>
      </c>
      <c r="MU43" t="s">
        <v>3781</v>
      </c>
      <c r="MV43" t="s">
        <v>3781</v>
      </c>
      <c r="MW43" t="s">
        <v>3781</v>
      </c>
      <c r="MX43" t="s">
        <v>3781</v>
      </c>
      <c r="MY43" t="s">
        <v>3781</v>
      </c>
      <c r="MZ43" t="s">
        <v>3781</v>
      </c>
      <c r="NA43" t="s">
        <v>3781</v>
      </c>
      <c r="NB43" t="s">
        <v>3781</v>
      </c>
      <c r="NC43" t="s">
        <v>3781</v>
      </c>
      <c r="ND43" t="s">
        <v>3781</v>
      </c>
      <c r="NE43" t="s">
        <v>3781</v>
      </c>
      <c r="NF43" t="s">
        <v>3781</v>
      </c>
      <c r="NG43" t="s">
        <v>3781</v>
      </c>
      <c r="NH43" t="s">
        <v>3781</v>
      </c>
      <c r="NI43" t="s">
        <v>3781</v>
      </c>
      <c r="NJ43" t="s">
        <v>3781</v>
      </c>
      <c r="NK43" t="s">
        <v>3781</v>
      </c>
      <c r="NL43" t="s">
        <v>3781</v>
      </c>
      <c r="NM43" t="s">
        <v>3781</v>
      </c>
      <c r="NN43" t="s">
        <v>3781</v>
      </c>
      <c r="NO43" t="s">
        <v>3781</v>
      </c>
      <c r="NP43" t="s">
        <v>3781</v>
      </c>
      <c r="NQ43" t="s">
        <v>3781</v>
      </c>
      <c r="NR43" t="s">
        <v>3781</v>
      </c>
      <c r="NS43" t="s">
        <v>3781</v>
      </c>
      <c r="NT43" t="s">
        <v>3781</v>
      </c>
      <c r="NU43" t="s">
        <v>3781</v>
      </c>
      <c r="NV43" t="s">
        <v>3781</v>
      </c>
      <c r="NW43" t="s">
        <v>3781</v>
      </c>
      <c r="NX43" t="s">
        <v>3781</v>
      </c>
      <c r="NY43" t="s">
        <v>3781</v>
      </c>
      <c r="NZ43" t="s">
        <v>3781</v>
      </c>
      <c r="OA43" t="s">
        <v>3781</v>
      </c>
      <c r="OB43" t="s">
        <v>3781</v>
      </c>
      <c r="OC43" t="s">
        <v>3781</v>
      </c>
      <c r="OD43" t="s">
        <v>3781</v>
      </c>
      <c r="OE43" t="s">
        <v>3781</v>
      </c>
      <c r="OF43" t="s">
        <v>3781</v>
      </c>
      <c r="OG43" t="s">
        <v>3781</v>
      </c>
      <c r="OH43" t="s">
        <v>3781</v>
      </c>
      <c r="OI43" t="s">
        <v>3781</v>
      </c>
      <c r="OJ43" t="s">
        <v>3781</v>
      </c>
      <c r="OK43" t="s">
        <v>3781</v>
      </c>
      <c r="OL43" t="s">
        <v>3781</v>
      </c>
      <c r="OM43" t="s">
        <v>3781</v>
      </c>
      <c r="ON43" t="s">
        <v>3781</v>
      </c>
      <c r="OO43" t="s">
        <v>3781</v>
      </c>
      <c r="OP43" t="s">
        <v>3781</v>
      </c>
      <c r="OQ43" t="s">
        <v>3781</v>
      </c>
      <c r="OR43" t="s">
        <v>3781</v>
      </c>
      <c r="OS43" t="s">
        <v>3781</v>
      </c>
      <c r="OT43" t="s">
        <v>3781</v>
      </c>
      <c r="OU43" t="s">
        <v>3781</v>
      </c>
      <c r="OV43" t="s">
        <v>3781</v>
      </c>
      <c r="OW43" t="s">
        <v>3781</v>
      </c>
      <c r="OX43" t="s">
        <v>3781</v>
      </c>
      <c r="OY43" t="s">
        <v>3781</v>
      </c>
      <c r="OZ43" t="s">
        <v>3781</v>
      </c>
      <c r="PA43" t="s">
        <v>3781</v>
      </c>
      <c r="PB43" t="s">
        <v>3781</v>
      </c>
      <c r="PC43" t="s">
        <v>3781</v>
      </c>
      <c r="PD43" t="s">
        <v>3781</v>
      </c>
      <c r="PE43" t="s">
        <v>3781</v>
      </c>
      <c r="PF43" t="s">
        <v>3781</v>
      </c>
      <c r="PG43" t="s">
        <v>3781</v>
      </c>
      <c r="PH43" t="s">
        <v>3781</v>
      </c>
      <c r="PI43" t="s">
        <v>3781</v>
      </c>
      <c r="PJ43" t="s">
        <v>3781</v>
      </c>
      <c r="PK43" t="s">
        <v>3781</v>
      </c>
      <c r="PL43" t="s">
        <v>3781</v>
      </c>
      <c r="PM43" t="s">
        <v>3781</v>
      </c>
      <c r="PN43" t="s">
        <v>3781</v>
      </c>
      <c r="PO43" t="s">
        <v>3781</v>
      </c>
      <c r="PP43" t="s">
        <v>3781</v>
      </c>
      <c r="PQ43" t="s">
        <v>3781</v>
      </c>
      <c r="PR43" t="s">
        <v>3781</v>
      </c>
      <c r="PS43" t="s">
        <v>3781</v>
      </c>
      <c r="PT43" t="s">
        <v>3781</v>
      </c>
      <c r="PU43" t="s">
        <v>3781</v>
      </c>
      <c r="PV43" t="s">
        <v>3781</v>
      </c>
      <c r="PW43" t="s">
        <v>3781</v>
      </c>
      <c r="PX43" t="s">
        <v>3781</v>
      </c>
      <c r="PY43" t="s">
        <v>3781</v>
      </c>
      <c r="PZ43" t="s">
        <v>3781</v>
      </c>
      <c r="QA43" t="s">
        <v>3781</v>
      </c>
      <c r="QB43" t="s">
        <v>3781</v>
      </c>
      <c r="QC43" t="s">
        <v>3781</v>
      </c>
      <c r="QD43" t="s">
        <v>3781</v>
      </c>
      <c r="QE43" t="s">
        <v>3781</v>
      </c>
      <c r="QF43" t="s">
        <v>3781</v>
      </c>
      <c r="QG43" t="s">
        <v>3781</v>
      </c>
      <c r="QH43" t="s">
        <v>3781</v>
      </c>
      <c r="QI43" t="s">
        <v>3781</v>
      </c>
      <c r="QJ43" t="s">
        <v>3781</v>
      </c>
      <c r="QK43" t="s">
        <v>3781</v>
      </c>
      <c r="QL43" t="s">
        <v>3781</v>
      </c>
      <c r="QM43" t="s">
        <v>3781</v>
      </c>
      <c r="QN43" t="s">
        <v>3781</v>
      </c>
      <c r="QO43" t="s">
        <v>3781</v>
      </c>
      <c r="QP43" t="s">
        <v>3781</v>
      </c>
      <c r="QQ43" t="s">
        <v>3781</v>
      </c>
      <c r="QR43" t="s">
        <v>3781</v>
      </c>
      <c r="QS43" t="s">
        <v>3781</v>
      </c>
      <c r="QT43" t="s">
        <v>1033</v>
      </c>
      <c r="QU43" t="s">
        <v>3781</v>
      </c>
      <c r="QV43" t="s">
        <v>3781</v>
      </c>
      <c r="QW43" t="s">
        <v>3781</v>
      </c>
      <c r="QX43" t="s">
        <v>3781</v>
      </c>
      <c r="QY43" t="s">
        <v>3781</v>
      </c>
      <c r="QZ43" t="s">
        <v>3781</v>
      </c>
      <c r="RA43" t="s">
        <v>2058</v>
      </c>
      <c r="RB43" t="s">
        <v>3781</v>
      </c>
      <c r="RC43" t="s">
        <v>3781</v>
      </c>
      <c r="RD43" t="s">
        <v>3781</v>
      </c>
      <c r="RE43" t="s">
        <v>3781</v>
      </c>
      <c r="RF43" t="s">
        <v>3781</v>
      </c>
      <c r="RG43" t="s">
        <v>3781</v>
      </c>
      <c r="RH43" t="s">
        <v>3781</v>
      </c>
      <c r="RI43" t="s">
        <v>3781</v>
      </c>
      <c r="RJ43" t="s">
        <v>3781</v>
      </c>
      <c r="RK43" t="s">
        <v>3781</v>
      </c>
      <c r="RL43" t="s">
        <v>3781</v>
      </c>
      <c r="RM43" t="s">
        <v>3781</v>
      </c>
      <c r="RN43" t="s">
        <v>3781</v>
      </c>
      <c r="RO43" t="s">
        <v>3781</v>
      </c>
      <c r="RP43" t="s">
        <v>3781</v>
      </c>
      <c r="RQ43" t="s">
        <v>3781</v>
      </c>
      <c r="RR43" t="s">
        <v>3781</v>
      </c>
      <c r="RS43" t="s">
        <v>3781</v>
      </c>
      <c r="RT43" t="s">
        <v>3781</v>
      </c>
      <c r="RU43" t="s">
        <v>3781</v>
      </c>
      <c r="RV43" t="s">
        <v>3781</v>
      </c>
      <c r="RW43" t="s">
        <v>3781</v>
      </c>
      <c r="RX43" t="s">
        <v>3781</v>
      </c>
      <c r="RY43" t="s">
        <v>3781</v>
      </c>
      <c r="RZ43" t="s">
        <v>3781</v>
      </c>
      <c r="SA43" t="s">
        <v>3781</v>
      </c>
      <c r="SB43" t="s">
        <v>3781</v>
      </c>
      <c r="SC43" t="s">
        <v>3781</v>
      </c>
      <c r="SD43" t="s">
        <v>3781</v>
      </c>
      <c r="SE43" t="s">
        <v>3781</v>
      </c>
      <c r="SF43" t="s">
        <v>3781</v>
      </c>
      <c r="SG43" t="s">
        <v>3781</v>
      </c>
      <c r="SH43" t="s">
        <v>3781</v>
      </c>
      <c r="SI43" t="s">
        <v>3781</v>
      </c>
      <c r="SJ43" t="s">
        <v>3781</v>
      </c>
      <c r="SK43" t="s">
        <v>3781</v>
      </c>
      <c r="SL43" t="s">
        <v>3781</v>
      </c>
      <c r="SM43" t="s">
        <v>3781</v>
      </c>
      <c r="SN43" t="s">
        <v>3781</v>
      </c>
      <c r="SO43" t="s">
        <v>3781</v>
      </c>
      <c r="SP43" t="s">
        <v>3781</v>
      </c>
      <c r="SQ43" t="s">
        <v>3781</v>
      </c>
      <c r="SR43" t="s">
        <v>3781</v>
      </c>
      <c r="SS43" t="s">
        <v>3781</v>
      </c>
      <c r="ST43" t="s">
        <v>3781</v>
      </c>
      <c r="SU43" t="s">
        <v>3781</v>
      </c>
      <c r="SV43" t="s">
        <v>3781</v>
      </c>
      <c r="SW43" t="s">
        <v>3781</v>
      </c>
      <c r="SX43" t="s">
        <v>3781</v>
      </c>
      <c r="SY43" t="s">
        <v>3781</v>
      </c>
      <c r="SZ43" t="s">
        <v>3781</v>
      </c>
      <c r="TA43" t="s">
        <v>3781</v>
      </c>
      <c r="TB43" t="s">
        <v>3781</v>
      </c>
      <c r="TC43" t="s">
        <v>3781</v>
      </c>
      <c r="TD43" t="s">
        <v>3781</v>
      </c>
      <c r="TE43" t="s">
        <v>3781</v>
      </c>
      <c r="TF43" t="s">
        <v>3781</v>
      </c>
      <c r="TG43" t="s">
        <v>3781</v>
      </c>
      <c r="TH43" t="s">
        <v>3781</v>
      </c>
      <c r="TI43" t="s">
        <v>3781</v>
      </c>
      <c r="TJ43" t="s">
        <v>3781</v>
      </c>
      <c r="TK43" t="s">
        <v>3781</v>
      </c>
      <c r="TL43" t="s">
        <v>3781</v>
      </c>
    </row>
    <row r="44" spans="1:532" x14ac:dyDescent="0.3">
      <c r="A44" t="s">
        <v>3781</v>
      </c>
      <c r="B44" t="s">
        <v>3781</v>
      </c>
      <c r="C44" t="s">
        <v>3781</v>
      </c>
      <c r="D44" t="s">
        <v>3781</v>
      </c>
      <c r="E44" t="s">
        <v>3781</v>
      </c>
      <c r="F44" t="s">
        <v>3781</v>
      </c>
      <c r="G44" t="s">
        <v>3781</v>
      </c>
      <c r="H44" t="s">
        <v>3781</v>
      </c>
      <c r="I44" t="s">
        <v>3781</v>
      </c>
      <c r="J44" t="s">
        <v>3781</v>
      </c>
      <c r="K44" t="s">
        <v>3781</v>
      </c>
      <c r="L44" t="s">
        <v>3781</v>
      </c>
      <c r="M44" t="s">
        <v>3781</v>
      </c>
      <c r="N44" t="s">
        <v>3781</v>
      </c>
      <c r="O44" t="s">
        <v>3781</v>
      </c>
      <c r="P44" t="s">
        <v>3781</v>
      </c>
      <c r="Q44" t="s">
        <v>3781</v>
      </c>
      <c r="R44" t="s">
        <v>3781</v>
      </c>
      <c r="S44" t="s">
        <v>3781</v>
      </c>
      <c r="T44" t="s">
        <v>3781</v>
      </c>
      <c r="U44" t="s">
        <v>3781</v>
      </c>
      <c r="V44" t="s">
        <v>3781</v>
      </c>
      <c r="W44" t="s">
        <v>3781</v>
      </c>
      <c r="X44" t="s">
        <v>3781</v>
      </c>
      <c r="Y44" t="s">
        <v>3781</v>
      </c>
      <c r="Z44" t="s">
        <v>3781</v>
      </c>
      <c r="AA44" t="s">
        <v>3781</v>
      </c>
      <c r="AB44" t="s">
        <v>3781</v>
      </c>
      <c r="AC44" t="s">
        <v>3781</v>
      </c>
      <c r="AD44" t="s">
        <v>3781</v>
      </c>
      <c r="AE44" t="s">
        <v>3781</v>
      </c>
      <c r="AF44" t="s">
        <v>3781</v>
      </c>
      <c r="AG44" t="s">
        <v>3781</v>
      </c>
      <c r="AH44" t="s">
        <v>3781</v>
      </c>
      <c r="AI44" t="s">
        <v>3781</v>
      </c>
      <c r="AJ44" t="s">
        <v>3781</v>
      </c>
      <c r="AK44" t="s">
        <v>3781</v>
      </c>
      <c r="AL44" t="s">
        <v>3781</v>
      </c>
      <c r="AM44" t="s">
        <v>3781</v>
      </c>
      <c r="AN44" t="s">
        <v>3781</v>
      </c>
      <c r="AO44" t="s">
        <v>3781</v>
      </c>
      <c r="AP44" t="s">
        <v>3781</v>
      </c>
      <c r="AQ44" t="s">
        <v>3781</v>
      </c>
      <c r="AR44" t="s">
        <v>3781</v>
      </c>
      <c r="AS44" t="s">
        <v>3781</v>
      </c>
      <c r="AT44" t="s">
        <v>3781</v>
      </c>
      <c r="AU44" t="s">
        <v>3781</v>
      </c>
      <c r="AV44" t="s">
        <v>3781</v>
      </c>
      <c r="AW44" t="s">
        <v>3781</v>
      </c>
      <c r="AX44" t="s">
        <v>3781</v>
      </c>
      <c r="AY44" t="s">
        <v>3781</v>
      </c>
      <c r="AZ44" t="s">
        <v>3781</v>
      </c>
      <c r="BA44" t="s">
        <v>3781</v>
      </c>
      <c r="BB44" t="s">
        <v>3781</v>
      </c>
      <c r="BC44" t="s">
        <v>3781</v>
      </c>
      <c r="BD44" t="s">
        <v>3781</v>
      </c>
      <c r="BE44" t="s">
        <v>3781</v>
      </c>
      <c r="BF44" t="s">
        <v>3781</v>
      </c>
      <c r="BG44" t="s">
        <v>3781</v>
      </c>
      <c r="BH44" t="s">
        <v>3781</v>
      </c>
      <c r="BI44" t="s">
        <v>3781</v>
      </c>
      <c r="BJ44" t="s">
        <v>3781</v>
      </c>
      <c r="BK44" t="s">
        <v>3781</v>
      </c>
      <c r="BL44" t="s">
        <v>3781</v>
      </c>
      <c r="BM44" t="s">
        <v>3781</v>
      </c>
      <c r="BN44" t="s">
        <v>3781</v>
      </c>
      <c r="BO44" t="s">
        <v>3781</v>
      </c>
      <c r="BP44" t="s">
        <v>3781</v>
      </c>
      <c r="BQ44" t="s">
        <v>3781</v>
      </c>
      <c r="BR44" t="s">
        <v>3781</v>
      </c>
      <c r="BS44" t="s">
        <v>3781</v>
      </c>
      <c r="BT44" t="s">
        <v>3781</v>
      </c>
      <c r="BU44" t="s">
        <v>3781</v>
      </c>
      <c r="BV44" t="s">
        <v>3781</v>
      </c>
      <c r="BW44" t="s">
        <v>3781</v>
      </c>
      <c r="BX44" t="s">
        <v>3781</v>
      </c>
      <c r="BY44" t="s">
        <v>3781</v>
      </c>
      <c r="BZ44" t="s">
        <v>3781</v>
      </c>
      <c r="CA44" t="s">
        <v>3781</v>
      </c>
      <c r="CB44" t="s">
        <v>3781</v>
      </c>
      <c r="CC44" t="s">
        <v>3781</v>
      </c>
      <c r="CD44" t="s">
        <v>3781</v>
      </c>
      <c r="CE44" t="s">
        <v>3781</v>
      </c>
      <c r="CF44" t="s">
        <v>3781</v>
      </c>
      <c r="CG44" t="s">
        <v>3781</v>
      </c>
      <c r="CH44" t="s">
        <v>3781</v>
      </c>
      <c r="CI44" t="s">
        <v>3781</v>
      </c>
      <c r="CJ44" t="s">
        <v>3781</v>
      </c>
      <c r="CK44" t="s">
        <v>3781</v>
      </c>
      <c r="CL44" t="s">
        <v>3781</v>
      </c>
      <c r="CM44" t="s">
        <v>3781</v>
      </c>
      <c r="CN44" t="s">
        <v>3781</v>
      </c>
      <c r="CO44" t="s">
        <v>3781</v>
      </c>
      <c r="CP44" t="s">
        <v>3781</v>
      </c>
      <c r="CQ44" t="s">
        <v>3781</v>
      </c>
      <c r="CR44" t="s">
        <v>3781</v>
      </c>
      <c r="CS44" t="s">
        <v>3781</v>
      </c>
      <c r="CT44" t="s">
        <v>3781</v>
      </c>
      <c r="CU44" t="s">
        <v>3781</v>
      </c>
      <c r="CV44" t="s">
        <v>3781</v>
      </c>
      <c r="CW44" t="s">
        <v>3781</v>
      </c>
      <c r="CX44" t="s">
        <v>3781</v>
      </c>
      <c r="CY44" t="s">
        <v>3781</v>
      </c>
      <c r="CZ44" t="s">
        <v>3781</v>
      </c>
      <c r="DA44" t="s">
        <v>3781</v>
      </c>
      <c r="DB44" t="s">
        <v>3781</v>
      </c>
      <c r="DC44" t="s">
        <v>3781</v>
      </c>
      <c r="DD44" t="s">
        <v>3781</v>
      </c>
      <c r="DE44" t="s">
        <v>3781</v>
      </c>
      <c r="DF44" t="s">
        <v>3781</v>
      </c>
      <c r="DG44" t="s">
        <v>3781</v>
      </c>
      <c r="DH44" t="s">
        <v>3781</v>
      </c>
      <c r="DI44" t="s">
        <v>3781</v>
      </c>
      <c r="DJ44" t="s">
        <v>3781</v>
      </c>
      <c r="DK44" t="s">
        <v>3781</v>
      </c>
      <c r="DL44" t="s">
        <v>3781</v>
      </c>
      <c r="DM44" t="s">
        <v>3781</v>
      </c>
      <c r="DN44" t="s">
        <v>3781</v>
      </c>
      <c r="DO44" t="s">
        <v>3781</v>
      </c>
      <c r="DP44" t="s">
        <v>3781</v>
      </c>
      <c r="DQ44" t="s">
        <v>3781</v>
      </c>
      <c r="DR44" t="s">
        <v>3781</v>
      </c>
      <c r="DS44" t="s">
        <v>3781</v>
      </c>
      <c r="DT44" t="s">
        <v>3781</v>
      </c>
      <c r="DU44" t="s">
        <v>3781</v>
      </c>
      <c r="DV44" t="s">
        <v>3781</v>
      </c>
      <c r="DW44" t="s">
        <v>3781</v>
      </c>
      <c r="DX44" t="s">
        <v>3781</v>
      </c>
      <c r="DY44" t="s">
        <v>3781</v>
      </c>
      <c r="DZ44" t="s">
        <v>3781</v>
      </c>
      <c r="EA44" t="s">
        <v>3781</v>
      </c>
      <c r="EB44" t="s">
        <v>3781</v>
      </c>
      <c r="EC44" t="s">
        <v>3781</v>
      </c>
      <c r="ED44" t="s">
        <v>3781</v>
      </c>
      <c r="EE44" t="s">
        <v>3781</v>
      </c>
      <c r="EF44" t="s">
        <v>3781</v>
      </c>
      <c r="EG44" t="s">
        <v>3781</v>
      </c>
      <c r="EH44" t="s">
        <v>3781</v>
      </c>
      <c r="EI44" t="s">
        <v>3781</v>
      </c>
      <c r="EJ44" t="s">
        <v>3781</v>
      </c>
      <c r="EK44" t="s">
        <v>3781</v>
      </c>
      <c r="EL44" t="s">
        <v>3781</v>
      </c>
      <c r="EM44" t="s">
        <v>3781</v>
      </c>
      <c r="EN44" t="s">
        <v>3781</v>
      </c>
      <c r="EO44" t="s">
        <v>3781</v>
      </c>
      <c r="EP44" t="s">
        <v>3781</v>
      </c>
      <c r="EQ44" t="s">
        <v>3781</v>
      </c>
      <c r="ER44" t="s">
        <v>3781</v>
      </c>
      <c r="ES44" t="s">
        <v>3781</v>
      </c>
      <c r="ET44" t="s">
        <v>3781</v>
      </c>
      <c r="EU44" t="s">
        <v>3781</v>
      </c>
      <c r="EV44" t="s">
        <v>3781</v>
      </c>
      <c r="EW44" t="s">
        <v>3781</v>
      </c>
      <c r="EX44" t="s">
        <v>3781</v>
      </c>
      <c r="EY44" t="s">
        <v>3781</v>
      </c>
      <c r="EZ44" t="s">
        <v>3781</v>
      </c>
      <c r="FA44" t="s">
        <v>3781</v>
      </c>
      <c r="FB44" t="s">
        <v>3781</v>
      </c>
      <c r="FC44" t="s">
        <v>3781</v>
      </c>
      <c r="FD44" t="s">
        <v>3781</v>
      </c>
      <c r="FE44" t="s">
        <v>3781</v>
      </c>
      <c r="FF44" t="s">
        <v>3781</v>
      </c>
      <c r="FG44" t="s">
        <v>3781</v>
      </c>
      <c r="FH44" t="s">
        <v>3781</v>
      </c>
      <c r="FI44" t="s">
        <v>3781</v>
      </c>
      <c r="FJ44" t="s">
        <v>3781</v>
      </c>
      <c r="FK44" t="s">
        <v>3781</v>
      </c>
      <c r="FL44" t="s">
        <v>3781</v>
      </c>
      <c r="FM44" t="s">
        <v>3781</v>
      </c>
      <c r="FN44" t="s">
        <v>3781</v>
      </c>
      <c r="FO44" t="s">
        <v>3781</v>
      </c>
      <c r="FP44" t="s">
        <v>3781</v>
      </c>
      <c r="FQ44" t="s">
        <v>3781</v>
      </c>
      <c r="FR44" t="s">
        <v>3781</v>
      </c>
      <c r="FS44" t="s">
        <v>3781</v>
      </c>
      <c r="FT44" t="s">
        <v>3781</v>
      </c>
      <c r="FU44" t="s">
        <v>3781</v>
      </c>
      <c r="FV44" t="s">
        <v>3781</v>
      </c>
      <c r="FW44" t="s">
        <v>3781</v>
      </c>
      <c r="FX44" t="s">
        <v>3781</v>
      </c>
      <c r="FY44" t="s">
        <v>3781</v>
      </c>
      <c r="FZ44" t="s">
        <v>3781</v>
      </c>
      <c r="GA44" t="s">
        <v>3781</v>
      </c>
      <c r="GB44" t="s">
        <v>3781</v>
      </c>
      <c r="GC44" t="s">
        <v>3781</v>
      </c>
      <c r="GD44" t="s">
        <v>3781</v>
      </c>
      <c r="GE44" t="s">
        <v>3781</v>
      </c>
      <c r="GF44" t="s">
        <v>3781</v>
      </c>
      <c r="GG44" t="s">
        <v>3781</v>
      </c>
      <c r="GH44" t="s">
        <v>3781</v>
      </c>
      <c r="GI44" t="s">
        <v>3781</v>
      </c>
      <c r="GJ44" t="s">
        <v>3781</v>
      </c>
      <c r="GK44" t="s">
        <v>3781</v>
      </c>
      <c r="GL44" t="s">
        <v>3781</v>
      </c>
      <c r="GM44" t="s">
        <v>3781</v>
      </c>
      <c r="GN44" t="s">
        <v>3781</v>
      </c>
      <c r="GO44" t="s">
        <v>3781</v>
      </c>
      <c r="GP44" t="s">
        <v>3781</v>
      </c>
      <c r="GQ44" t="s">
        <v>3781</v>
      </c>
      <c r="GR44" t="s">
        <v>3781</v>
      </c>
      <c r="GS44" t="s">
        <v>3781</v>
      </c>
      <c r="GT44" t="s">
        <v>3781</v>
      </c>
      <c r="GU44" t="s">
        <v>3781</v>
      </c>
      <c r="GV44" t="s">
        <v>3781</v>
      </c>
      <c r="GW44" t="s">
        <v>3781</v>
      </c>
      <c r="GX44" t="s">
        <v>3781</v>
      </c>
      <c r="GY44" t="s">
        <v>3781</v>
      </c>
      <c r="GZ44" t="s">
        <v>3781</v>
      </c>
      <c r="HA44" t="s">
        <v>3781</v>
      </c>
      <c r="HB44" t="s">
        <v>3781</v>
      </c>
      <c r="HC44" t="s">
        <v>3781</v>
      </c>
      <c r="HD44" t="s">
        <v>3781</v>
      </c>
      <c r="HE44" t="s">
        <v>3781</v>
      </c>
      <c r="HF44" t="s">
        <v>3781</v>
      </c>
      <c r="HG44" t="s">
        <v>3781</v>
      </c>
      <c r="HH44" t="s">
        <v>3781</v>
      </c>
      <c r="HI44" t="s">
        <v>3781</v>
      </c>
      <c r="HJ44" t="s">
        <v>3781</v>
      </c>
      <c r="HK44" t="s">
        <v>3781</v>
      </c>
      <c r="HL44" t="s">
        <v>3781</v>
      </c>
      <c r="HM44" t="s">
        <v>3781</v>
      </c>
      <c r="HN44" t="s">
        <v>3781</v>
      </c>
      <c r="HO44" t="s">
        <v>3781</v>
      </c>
      <c r="HP44" t="s">
        <v>3781</v>
      </c>
      <c r="HQ44" t="s">
        <v>3781</v>
      </c>
      <c r="HR44" t="s">
        <v>3781</v>
      </c>
      <c r="HS44" t="s">
        <v>3781</v>
      </c>
      <c r="HT44" t="s">
        <v>3781</v>
      </c>
      <c r="HU44" t="s">
        <v>3781</v>
      </c>
      <c r="HV44" t="s">
        <v>3781</v>
      </c>
      <c r="HW44" t="s">
        <v>3781</v>
      </c>
      <c r="HX44" t="s">
        <v>3781</v>
      </c>
      <c r="HY44" t="s">
        <v>3781</v>
      </c>
      <c r="HZ44" t="s">
        <v>3781</v>
      </c>
      <c r="IA44" t="s">
        <v>3781</v>
      </c>
      <c r="IB44" t="s">
        <v>3781</v>
      </c>
      <c r="IC44" t="s">
        <v>3781</v>
      </c>
      <c r="ID44" t="s">
        <v>3781</v>
      </c>
      <c r="IE44" t="s">
        <v>3781</v>
      </c>
      <c r="IF44" t="s">
        <v>3781</v>
      </c>
      <c r="IG44" t="s">
        <v>3781</v>
      </c>
      <c r="IH44" t="s">
        <v>3781</v>
      </c>
      <c r="II44" t="s">
        <v>3781</v>
      </c>
      <c r="IJ44" t="s">
        <v>3781</v>
      </c>
      <c r="IK44" t="s">
        <v>3781</v>
      </c>
      <c r="IL44" t="s">
        <v>3781</v>
      </c>
      <c r="IM44" t="s">
        <v>3781</v>
      </c>
      <c r="IN44" t="s">
        <v>3781</v>
      </c>
      <c r="IO44" t="s">
        <v>3781</v>
      </c>
      <c r="IP44" t="s">
        <v>3781</v>
      </c>
      <c r="IQ44" t="s">
        <v>3781</v>
      </c>
      <c r="IR44" t="s">
        <v>3781</v>
      </c>
      <c r="IS44" t="s">
        <v>3781</v>
      </c>
      <c r="IT44" t="s">
        <v>3781</v>
      </c>
      <c r="IU44" t="s">
        <v>3781</v>
      </c>
      <c r="IV44" t="s">
        <v>3781</v>
      </c>
      <c r="IW44" t="s">
        <v>3781</v>
      </c>
      <c r="IX44" t="s">
        <v>3781</v>
      </c>
      <c r="IY44" t="s">
        <v>3781</v>
      </c>
      <c r="IZ44" t="s">
        <v>3781</v>
      </c>
      <c r="JA44" t="s">
        <v>3781</v>
      </c>
      <c r="JB44" t="s">
        <v>3781</v>
      </c>
      <c r="JC44" t="s">
        <v>3781</v>
      </c>
      <c r="JD44" t="s">
        <v>3781</v>
      </c>
      <c r="JE44" t="s">
        <v>3781</v>
      </c>
      <c r="JF44" t="s">
        <v>3781</v>
      </c>
      <c r="JG44" t="s">
        <v>3781</v>
      </c>
      <c r="JH44" t="s">
        <v>3781</v>
      </c>
      <c r="JI44" t="s">
        <v>3781</v>
      </c>
      <c r="JJ44" t="s">
        <v>3781</v>
      </c>
      <c r="JK44" t="s">
        <v>3781</v>
      </c>
      <c r="JL44" t="s">
        <v>3781</v>
      </c>
      <c r="JM44" t="s">
        <v>3781</v>
      </c>
      <c r="JN44" t="s">
        <v>3781</v>
      </c>
      <c r="JO44" t="s">
        <v>3781</v>
      </c>
      <c r="JP44" t="s">
        <v>3781</v>
      </c>
      <c r="JQ44" t="s">
        <v>3781</v>
      </c>
      <c r="JR44" t="s">
        <v>3781</v>
      </c>
      <c r="JS44" t="s">
        <v>3781</v>
      </c>
      <c r="JT44" t="s">
        <v>3781</v>
      </c>
      <c r="JU44" t="s">
        <v>3781</v>
      </c>
      <c r="JV44" t="s">
        <v>3781</v>
      </c>
      <c r="JW44" t="s">
        <v>3781</v>
      </c>
      <c r="JX44" t="s">
        <v>3781</v>
      </c>
      <c r="JY44" t="s">
        <v>3781</v>
      </c>
      <c r="JZ44" t="s">
        <v>3781</v>
      </c>
      <c r="KA44" t="s">
        <v>3781</v>
      </c>
      <c r="KB44" t="s">
        <v>3781</v>
      </c>
      <c r="KC44" t="s">
        <v>3781</v>
      </c>
      <c r="KD44" t="s">
        <v>3781</v>
      </c>
      <c r="KE44" t="s">
        <v>3781</v>
      </c>
      <c r="KF44" t="s">
        <v>3781</v>
      </c>
      <c r="KG44" t="s">
        <v>3781</v>
      </c>
      <c r="KH44" t="s">
        <v>3781</v>
      </c>
      <c r="KI44" t="s">
        <v>3781</v>
      </c>
      <c r="KJ44" t="s">
        <v>3781</v>
      </c>
      <c r="KK44" t="s">
        <v>3781</v>
      </c>
      <c r="KL44" t="s">
        <v>3781</v>
      </c>
      <c r="KM44" t="s">
        <v>3781</v>
      </c>
      <c r="KN44" t="s">
        <v>3781</v>
      </c>
      <c r="KO44" t="s">
        <v>3781</v>
      </c>
      <c r="KP44" t="s">
        <v>3781</v>
      </c>
      <c r="KQ44" t="s">
        <v>3781</v>
      </c>
      <c r="KR44" t="s">
        <v>3781</v>
      </c>
      <c r="KS44" t="s">
        <v>3781</v>
      </c>
      <c r="KT44" t="s">
        <v>3781</v>
      </c>
      <c r="KU44" t="s">
        <v>3781</v>
      </c>
      <c r="KV44" t="s">
        <v>3781</v>
      </c>
      <c r="KW44" t="s">
        <v>3781</v>
      </c>
      <c r="KX44" t="s">
        <v>3781</v>
      </c>
      <c r="KY44" t="s">
        <v>3781</v>
      </c>
      <c r="KZ44" t="s">
        <v>3781</v>
      </c>
      <c r="LA44" t="s">
        <v>3781</v>
      </c>
      <c r="LB44" t="s">
        <v>3781</v>
      </c>
      <c r="LC44" t="s">
        <v>3781</v>
      </c>
      <c r="LD44" t="s">
        <v>3781</v>
      </c>
      <c r="LE44" t="s">
        <v>3781</v>
      </c>
      <c r="LF44" t="s">
        <v>3781</v>
      </c>
      <c r="LG44" t="s">
        <v>3781</v>
      </c>
      <c r="LH44" t="s">
        <v>3781</v>
      </c>
      <c r="LI44" t="s">
        <v>3781</v>
      </c>
      <c r="LJ44" t="s">
        <v>3781</v>
      </c>
      <c r="LK44" t="s">
        <v>3781</v>
      </c>
      <c r="LL44" t="s">
        <v>3781</v>
      </c>
      <c r="LM44" t="s">
        <v>3781</v>
      </c>
      <c r="LN44" t="s">
        <v>3781</v>
      </c>
      <c r="LO44" t="s">
        <v>3781</v>
      </c>
      <c r="LP44" t="s">
        <v>3781</v>
      </c>
      <c r="LQ44" t="s">
        <v>3781</v>
      </c>
      <c r="LR44" t="s">
        <v>3781</v>
      </c>
      <c r="LS44" t="s">
        <v>3781</v>
      </c>
      <c r="LT44" t="s">
        <v>3781</v>
      </c>
      <c r="LU44" t="s">
        <v>3781</v>
      </c>
      <c r="LV44" t="s">
        <v>3781</v>
      </c>
      <c r="LW44" t="s">
        <v>3781</v>
      </c>
      <c r="LX44" t="s">
        <v>3781</v>
      </c>
      <c r="LY44" t="s">
        <v>3781</v>
      </c>
      <c r="LZ44" t="s">
        <v>3781</v>
      </c>
      <c r="MA44" t="s">
        <v>3781</v>
      </c>
      <c r="MB44" t="s">
        <v>3781</v>
      </c>
      <c r="MC44" t="s">
        <v>3781</v>
      </c>
      <c r="MD44" t="s">
        <v>3781</v>
      </c>
      <c r="ME44" t="s">
        <v>3781</v>
      </c>
      <c r="MF44" t="s">
        <v>3781</v>
      </c>
      <c r="MG44" t="s">
        <v>3781</v>
      </c>
      <c r="MH44" t="s">
        <v>3781</v>
      </c>
      <c r="MI44" t="s">
        <v>3781</v>
      </c>
      <c r="MJ44" t="s">
        <v>3781</v>
      </c>
      <c r="MK44" t="s">
        <v>3781</v>
      </c>
      <c r="ML44" t="s">
        <v>3781</v>
      </c>
      <c r="MM44" t="s">
        <v>3781</v>
      </c>
      <c r="MN44" t="s">
        <v>3781</v>
      </c>
      <c r="MO44" t="s">
        <v>3781</v>
      </c>
      <c r="MP44" t="s">
        <v>3781</v>
      </c>
      <c r="MQ44" t="s">
        <v>3781</v>
      </c>
      <c r="MR44" t="s">
        <v>3781</v>
      </c>
      <c r="MS44" t="s">
        <v>3781</v>
      </c>
      <c r="MT44" t="s">
        <v>3781</v>
      </c>
      <c r="MU44" t="s">
        <v>3781</v>
      </c>
      <c r="MV44" t="s">
        <v>3781</v>
      </c>
      <c r="MW44" t="s">
        <v>3781</v>
      </c>
      <c r="MX44" t="s">
        <v>3781</v>
      </c>
      <c r="MY44" t="s">
        <v>3781</v>
      </c>
      <c r="MZ44" t="s">
        <v>3781</v>
      </c>
      <c r="NA44" t="s">
        <v>3781</v>
      </c>
      <c r="NB44" t="s">
        <v>3781</v>
      </c>
      <c r="NC44" t="s">
        <v>3781</v>
      </c>
      <c r="ND44" t="s">
        <v>3781</v>
      </c>
      <c r="NE44" t="s">
        <v>3781</v>
      </c>
      <c r="NF44" t="s">
        <v>3781</v>
      </c>
      <c r="NG44" t="s">
        <v>3781</v>
      </c>
      <c r="NH44" t="s">
        <v>3781</v>
      </c>
      <c r="NI44" t="s">
        <v>3781</v>
      </c>
      <c r="NJ44" t="s">
        <v>3781</v>
      </c>
      <c r="NK44" t="s">
        <v>3781</v>
      </c>
      <c r="NL44" t="s">
        <v>3781</v>
      </c>
      <c r="NM44" t="s">
        <v>3781</v>
      </c>
      <c r="NN44" t="s">
        <v>3781</v>
      </c>
      <c r="NO44" t="s">
        <v>3781</v>
      </c>
      <c r="NP44" t="s">
        <v>3781</v>
      </c>
      <c r="NQ44" t="s">
        <v>3781</v>
      </c>
      <c r="NR44" t="s">
        <v>3781</v>
      </c>
      <c r="NS44" t="s">
        <v>3781</v>
      </c>
      <c r="NT44" t="s">
        <v>3781</v>
      </c>
      <c r="NU44" t="s">
        <v>3781</v>
      </c>
      <c r="NV44" t="s">
        <v>3781</v>
      </c>
      <c r="NW44" t="s">
        <v>3781</v>
      </c>
      <c r="NX44" t="s">
        <v>3781</v>
      </c>
      <c r="NY44" t="s">
        <v>3781</v>
      </c>
      <c r="NZ44" t="s">
        <v>3781</v>
      </c>
      <c r="OA44" t="s">
        <v>3781</v>
      </c>
      <c r="OB44" t="s">
        <v>3781</v>
      </c>
      <c r="OC44" t="s">
        <v>3781</v>
      </c>
      <c r="OD44" t="s">
        <v>3781</v>
      </c>
      <c r="OE44" t="s">
        <v>3781</v>
      </c>
      <c r="OF44" t="s">
        <v>3781</v>
      </c>
      <c r="OG44" t="s">
        <v>3781</v>
      </c>
      <c r="OH44" t="s">
        <v>3781</v>
      </c>
      <c r="OI44" t="s">
        <v>3781</v>
      </c>
      <c r="OJ44" t="s">
        <v>3781</v>
      </c>
      <c r="OK44" t="s">
        <v>3781</v>
      </c>
      <c r="OL44" t="s">
        <v>3781</v>
      </c>
      <c r="OM44" t="s">
        <v>3781</v>
      </c>
      <c r="ON44" t="s">
        <v>3781</v>
      </c>
      <c r="OO44" t="s">
        <v>3781</v>
      </c>
      <c r="OP44" t="s">
        <v>3781</v>
      </c>
      <c r="OQ44" t="s">
        <v>3781</v>
      </c>
      <c r="OR44" t="s">
        <v>3781</v>
      </c>
      <c r="OS44" t="s">
        <v>3781</v>
      </c>
      <c r="OT44" t="s">
        <v>3781</v>
      </c>
      <c r="OU44" t="s">
        <v>3781</v>
      </c>
      <c r="OV44" t="s">
        <v>3781</v>
      </c>
      <c r="OW44" t="s">
        <v>3781</v>
      </c>
      <c r="OX44" t="s">
        <v>3781</v>
      </c>
      <c r="OY44" t="s">
        <v>3781</v>
      </c>
      <c r="OZ44" t="s">
        <v>3781</v>
      </c>
      <c r="PA44" t="s">
        <v>3781</v>
      </c>
      <c r="PB44" t="s">
        <v>3781</v>
      </c>
      <c r="PC44" t="s">
        <v>3781</v>
      </c>
      <c r="PD44" t="s">
        <v>3781</v>
      </c>
      <c r="PE44" t="s">
        <v>3781</v>
      </c>
      <c r="PF44" t="s">
        <v>3781</v>
      </c>
      <c r="PG44" t="s">
        <v>3781</v>
      </c>
      <c r="PH44" t="s">
        <v>3781</v>
      </c>
      <c r="PI44" t="s">
        <v>3781</v>
      </c>
      <c r="PJ44" t="s">
        <v>3781</v>
      </c>
      <c r="PK44" t="s">
        <v>3781</v>
      </c>
      <c r="PL44" t="s">
        <v>3781</v>
      </c>
      <c r="PM44" t="s">
        <v>3781</v>
      </c>
      <c r="PN44" t="s">
        <v>3781</v>
      </c>
      <c r="PO44" t="s">
        <v>3781</v>
      </c>
      <c r="PP44" t="s">
        <v>3781</v>
      </c>
      <c r="PQ44" t="s">
        <v>3781</v>
      </c>
      <c r="PR44" t="s">
        <v>3781</v>
      </c>
      <c r="PS44" t="s">
        <v>3781</v>
      </c>
      <c r="PT44" t="s">
        <v>3781</v>
      </c>
      <c r="PU44" t="s">
        <v>3781</v>
      </c>
      <c r="PV44" t="s">
        <v>3781</v>
      </c>
      <c r="PW44" t="s">
        <v>3781</v>
      </c>
      <c r="PX44" t="s">
        <v>3781</v>
      </c>
      <c r="PY44" t="s">
        <v>3781</v>
      </c>
      <c r="PZ44" t="s">
        <v>3781</v>
      </c>
      <c r="QA44" t="s">
        <v>3781</v>
      </c>
      <c r="QB44" t="s">
        <v>3781</v>
      </c>
      <c r="QC44" t="s">
        <v>3781</v>
      </c>
      <c r="QD44" t="s">
        <v>3781</v>
      </c>
      <c r="QE44" t="s">
        <v>3781</v>
      </c>
      <c r="QF44" t="s">
        <v>3781</v>
      </c>
      <c r="QG44" t="s">
        <v>3781</v>
      </c>
      <c r="QH44" t="s">
        <v>3781</v>
      </c>
      <c r="QI44" t="s">
        <v>3781</v>
      </c>
      <c r="QJ44" t="s">
        <v>3781</v>
      </c>
      <c r="QK44" t="s">
        <v>3781</v>
      </c>
      <c r="QL44" t="s">
        <v>3781</v>
      </c>
      <c r="QM44" t="s">
        <v>3781</v>
      </c>
      <c r="QN44" t="s">
        <v>3781</v>
      </c>
      <c r="QO44" t="s">
        <v>3781</v>
      </c>
      <c r="QP44" t="s">
        <v>3781</v>
      </c>
      <c r="QQ44" t="s">
        <v>3781</v>
      </c>
      <c r="QR44" t="s">
        <v>3781</v>
      </c>
      <c r="QS44" t="s">
        <v>3781</v>
      </c>
      <c r="QT44" t="s">
        <v>1049</v>
      </c>
      <c r="QU44" t="s">
        <v>3781</v>
      </c>
      <c r="QV44" t="s">
        <v>3781</v>
      </c>
      <c r="QW44" t="s">
        <v>3781</v>
      </c>
      <c r="QX44" t="s">
        <v>3781</v>
      </c>
      <c r="QY44" t="s">
        <v>3781</v>
      </c>
      <c r="QZ44" t="s">
        <v>3781</v>
      </c>
      <c r="RA44" t="s">
        <v>2076</v>
      </c>
      <c r="RB44" t="s">
        <v>3781</v>
      </c>
      <c r="RC44" t="s">
        <v>3781</v>
      </c>
      <c r="RD44" t="s">
        <v>3781</v>
      </c>
      <c r="RE44" t="s">
        <v>3781</v>
      </c>
      <c r="RF44" t="s">
        <v>3781</v>
      </c>
      <c r="RG44" t="s">
        <v>3781</v>
      </c>
      <c r="RH44" t="s">
        <v>3781</v>
      </c>
      <c r="RI44" t="s">
        <v>3781</v>
      </c>
      <c r="RJ44" t="s">
        <v>3781</v>
      </c>
      <c r="RK44" t="s">
        <v>3781</v>
      </c>
      <c r="RL44" t="s">
        <v>3781</v>
      </c>
      <c r="RM44" t="s">
        <v>3781</v>
      </c>
      <c r="RN44" t="s">
        <v>3781</v>
      </c>
      <c r="RO44" t="s">
        <v>3781</v>
      </c>
      <c r="RP44" t="s">
        <v>3781</v>
      </c>
      <c r="RQ44" t="s">
        <v>3781</v>
      </c>
      <c r="RR44" t="s">
        <v>3781</v>
      </c>
      <c r="RS44" t="s">
        <v>3781</v>
      </c>
      <c r="RT44" t="s">
        <v>3781</v>
      </c>
      <c r="RU44" t="s">
        <v>3781</v>
      </c>
      <c r="RV44" t="s">
        <v>3781</v>
      </c>
      <c r="RW44" t="s">
        <v>3781</v>
      </c>
      <c r="RX44" t="s">
        <v>3781</v>
      </c>
      <c r="RY44" t="s">
        <v>3781</v>
      </c>
      <c r="RZ44" t="s">
        <v>3781</v>
      </c>
      <c r="SA44" t="s">
        <v>3781</v>
      </c>
      <c r="SB44" t="s">
        <v>3781</v>
      </c>
      <c r="SC44" t="s">
        <v>3781</v>
      </c>
      <c r="SD44" t="s">
        <v>3781</v>
      </c>
      <c r="SE44" t="s">
        <v>3781</v>
      </c>
      <c r="SF44" t="s">
        <v>3781</v>
      </c>
      <c r="SG44" t="s">
        <v>3781</v>
      </c>
      <c r="SH44" t="s">
        <v>3781</v>
      </c>
      <c r="SI44" t="s">
        <v>3781</v>
      </c>
      <c r="SJ44" t="s">
        <v>3781</v>
      </c>
      <c r="SK44" t="s">
        <v>3781</v>
      </c>
      <c r="SL44" t="s">
        <v>3781</v>
      </c>
      <c r="SM44" t="s">
        <v>3781</v>
      </c>
      <c r="SN44" t="s">
        <v>3781</v>
      </c>
      <c r="SO44" t="s">
        <v>3781</v>
      </c>
      <c r="SP44" t="s">
        <v>3781</v>
      </c>
      <c r="SQ44" t="s">
        <v>3781</v>
      </c>
      <c r="SR44" t="s">
        <v>3781</v>
      </c>
      <c r="SS44" t="s">
        <v>3781</v>
      </c>
      <c r="ST44" t="s">
        <v>3781</v>
      </c>
      <c r="SU44" t="s">
        <v>3781</v>
      </c>
      <c r="SV44" t="s">
        <v>3781</v>
      </c>
      <c r="SW44" t="s">
        <v>3781</v>
      </c>
      <c r="SX44" t="s">
        <v>3781</v>
      </c>
      <c r="SY44" t="s">
        <v>3781</v>
      </c>
      <c r="SZ44" t="s">
        <v>3781</v>
      </c>
      <c r="TA44" t="s">
        <v>3781</v>
      </c>
      <c r="TB44" t="s">
        <v>3781</v>
      </c>
      <c r="TC44" t="s">
        <v>3781</v>
      </c>
      <c r="TD44" t="s">
        <v>3781</v>
      </c>
      <c r="TE44" t="s">
        <v>3781</v>
      </c>
      <c r="TF44" t="s">
        <v>3781</v>
      </c>
      <c r="TG44" t="s">
        <v>3781</v>
      </c>
      <c r="TH44" t="s">
        <v>3781</v>
      </c>
      <c r="TI44" t="s">
        <v>3781</v>
      </c>
      <c r="TJ44" t="s">
        <v>3781</v>
      </c>
      <c r="TK44" t="s">
        <v>3781</v>
      </c>
      <c r="TL44" t="s">
        <v>3781</v>
      </c>
    </row>
    <row r="45" spans="1:532" x14ac:dyDescent="0.3">
      <c r="A45" t="s">
        <v>3781</v>
      </c>
      <c r="B45" t="s">
        <v>3781</v>
      </c>
      <c r="C45" t="s">
        <v>3781</v>
      </c>
      <c r="D45" t="s">
        <v>3781</v>
      </c>
      <c r="E45" t="s">
        <v>3781</v>
      </c>
      <c r="F45" t="s">
        <v>3781</v>
      </c>
      <c r="G45" t="s">
        <v>3781</v>
      </c>
      <c r="H45" t="s">
        <v>3781</v>
      </c>
      <c r="I45" t="s">
        <v>3781</v>
      </c>
      <c r="J45" t="s">
        <v>3781</v>
      </c>
      <c r="K45" t="s">
        <v>3781</v>
      </c>
      <c r="L45" t="s">
        <v>3781</v>
      </c>
      <c r="M45" t="s">
        <v>3781</v>
      </c>
      <c r="N45" t="s">
        <v>3781</v>
      </c>
      <c r="O45" t="s">
        <v>3781</v>
      </c>
      <c r="P45" t="s">
        <v>3781</v>
      </c>
      <c r="Q45" t="s">
        <v>3781</v>
      </c>
      <c r="R45" t="s">
        <v>3781</v>
      </c>
      <c r="S45" t="s">
        <v>3781</v>
      </c>
      <c r="T45" t="s">
        <v>3781</v>
      </c>
      <c r="U45" t="s">
        <v>3781</v>
      </c>
      <c r="V45" t="s">
        <v>3781</v>
      </c>
      <c r="W45" t="s">
        <v>3781</v>
      </c>
      <c r="X45" t="s">
        <v>3781</v>
      </c>
      <c r="Y45" t="s">
        <v>3781</v>
      </c>
      <c r="Z45" t="s">
        <v>3781</v>
      </c>
      <c r="AA45" t="s">
        <v>3781</v>
      </c>
      <c r="AB45" t="s">
        <v>3781</v>
      </c>
      <c r="AC45" t="s">
        <v>3781</v>
      </c>
      <c r="AD45" t="s">
        <v>3781</v>
      </c>
      <c r="AE45" t="s">
        <v>3781</v>
      </c>
      <c r="AF45" t="s">
        <v>3781</v>
      </c>
      <c r="AG45" t="s">
        <v>3781</v>
      </c>
      <c r="AH45" t="s">
        <v>3781</v>
      </c>
      <c r="AI45" t="s">
        <v>3781</v>
      </c>
      <c r="AJ45" t="s">
        <v>3781</v>
      </c>
      <c r="AK45" t="s">
        <v>3781</v>
      </c>
      <c r="AL45" t="s">
        <v>3781</v>
      </c>
      <c r="AM45" t="s">
        <v>3781</v>
      </c>
      <c r="AN45" t="s">
        <v>3781</v>
      </c>
      <c r="AO45" t="s">
        <v>3781</v>
      </c>
      <c r="AP45" t="s">
        <v>3781</v>
      </c>
      <c r="AQ45" t="s">
        <v>3781</v>
      </c>
      <c r="AR45" t="s">
        <v>3781</v>
      </c>
      <c r="AS45" t="s">
        <v>3781</v>
      </c>
      <c r="AT45" t="s">
        <v>3781</v>
      </c>
      <c r="AU45" t="s">
        <v>3781</v>
      </c>
      <c r="AV45" t="s">
        <v>3781</v>
      </c>
      <c r="AW45" t="s">
        <v>3781</v>
      </c>
      <c r="AX45" t="s">
        <v>3781</v>
      </c>
      <c r="AY45" t="s">
        <v>3781</v>
      </c>
      <c r="AZ45" t="s">
        <v>3781</v>
      </c>
      <c r="BA45" t="s">
        <v>3781</v>
      </c>
      <c r="BB45" t="s">
        <v>3781</v>
      </c>
      <c r="BC45" t="s">
        <v>3781</v>
      </c>
      <c r="BD45" t="s">
        <v>3781</v>
      </c>
      <c r="BE45" t="s">
        <v>3781</v>
      </c>
      <c r="BF45" t="s">
        <v>3781</v>
      </c>
      <c r="BG45" t="s">
        <v>3781</v>
      </c>
      <c r="BH45" t="s">
        <v>3781</v>
      </c>
      <c r="BI45" t="s">
        <v>3781</v>
      </c>
      <c r="BJ45" t="s">
        <v>3781</v>
      </c>
      <c r="BK45" t="s">
        <v>3781</v>
      </c>
      <c r="BL45" t="s">
        <v>3781</v>
      </c>
      <c r="BM45" t="s">
        <v>3781</v>
      </c>
      <c r="BN45" t="s">
        <v>3781</v>
      </c>
      <c r="BO45" t="s">
        <v>3781</v>
      </c>
      <c r="BP45" t="s">
        <v>3781</v>
      </c>
      <c r="BQ45" t="s">
        <v>3781</v>
      </c>
      <c r="BR45" t="s">
        <v>3781</v>
      </c>
      <c r="BS45" t="s">
        <v>3781</v>
      </c>
      <c r="BT45" t="s">
        <v>3781</v>
      </c>
      <c r="BU45" t="s">
        <v>3781</v>
      </c>
      <c r="BV45" t="s">
        <v>3781</v>
      </c>
      <c r="BW45" t="s">
        <v>3781</v>
      </c>
      <c r="BX45" t="s">
        <v>3781</v>
      </c>
      <c r="BY45" t="s">
        <v>3781</v>
      </c>
      <c r="BZ45" t="s">
        <v>3781</v>
      </c>
      <c r="CA45" t="s">
        <v>3781</v>
      </c>
      <c r="CB45" t="s">
        <v>3781</v>
      </c>
      <c r="CC45" t="s">
        <v>3781</v>
      </c>
      <c r="CD45" t="s">
        <v>3781</v>
      </c>
      <c r="CE45" t="s">
        <v>3781</v>
      </c>
      <c r="CF45" t="s">
        <v>3781</v>
      </c>
      <c r="CG45" t="s">
        <v>3781</v>
      </c>
      <c r="CH45" t="s">
        <v>3781</v>
      </c>
      <c r="CI45" t="s">
        <v>3781</v>
      </c>
      <c r="CJ45" t="s">
        <v>3781</v>
      </c>
      <c r="CK45" t="s">
        <v>3781</v>
      </c>
      <c r="CL45" t="s">
        <v>3781</v>
      </c>
      <c r="CM45" t="s">
        <v>3781</v>
      </c>
      <c r="CN45" t="s">
        <v>3781</v>
      </c>
      <c r="CO45" t="s">
        <v>3781</v>
      </c>
      <c r="CP45" t="s">
        <v>3781</v>
      </c>
      <c r="CQ45" t="s">
        <v>3781</v>
      </c>
      <c r="CR45" t="s">
        <v>3781</v>
      </c>
      <c r="CS45" t="s">
        <v>3781</v>
      </c>
      <c r="CT45" t="s">
        <v>3781</v>
      </c>
      <c r="CU45" t="s">
        <v>3781</v>
      </c>
      <c r="CV45" t="s">
        <v>3781</v>
      </c>
      <c r="CW45" t="s">
        <v>3781</v>
      </c>
      <c r="CX45" t="s">
        <v>3781</v>
      </c>
      <c r="CY45" t="s">
        <v>3781</v>
      </c>
      <c r="CZ45" t="s">
        <v>3781</v>
      </c>
      <c r="DA45" t="s">
        <v>3781</v>
      </c>
      <c r="DB45" t="s">
        <v>3781</v>
      </c>
      <c r="DC45" t="s">
        <v>3781</v>
      </c>
      <c r="DD45" t="s">
        <v>3781</v>
      </c>
      <c r="DE45" t="s">
        <v>3781</v>
      </c>
      <c r="DF45" t="s">
        <v>3781</v>
      </c>
      <c r="DG45" t="s">
        <v>3781</v>
      </c>
      <c r="DH45" t="s">
        <v>3781</v>
      </c>
      <c r="DI45" t="s">
        <v>3781</v>
      </c>
      <c r="DJ45" t="s">
        <v>3781</v>
      </c>
      <c r="DK45" t="s">
        <v>3781</v>
      </c>
      <c r="DL45" t="s">
        <v>3781</v>
      </c>
      <c r="DM45" t="s">
        <v>3781</v>
      </c>
      <c r="DN45" t="s">
        <v>3781</v>
      </c>
      <c r="DO45" t="s">
        <v>3781</v>
      </c>
      <c r="DP45" t="s">
        <v>3781</v>
      </c>
      <c r="DQ45" t="s">
        <v>3781</v>
      </c>
      <c r="DR45" t="s">
        <v>3781</v>
      </c>
      <c r="DS45" t="s">
        <v>3781</v>
      </c>
      <c r="DT45" t="s">
        <v>3781</v>
      </c>
      <c r="DU45" t="s">
        <v>3781</v>
      </c>
      <c r="DV45" t="s">
        <v>3781</v>
      </c>
      <c r="DW45" t="s">
        <v>3781</v>
      </c>
      <c r="DX45" t="s">
        <v>3781</v>
      </c>
      <c r="DY45" t="s">
        <v>3781</v>
      </c>
      <c r="DZ45" t="s">
        <v>3781</v>
      </c>
      <c r="EA45" t="s">
        <v>3781</v>
      </c>
      <c r="EB45" t="s">
        <v>3781</v>
      </c>
      <c r="EC45" t="s">
        <v>3781</v>
      </c>
      <c r="ED45" t="s">
        <v>3781</v>
      </c>
      <c r="EE45" t="s">
        <v>3781</v>
      </c>
      <c r="EF45" t="s">
        <v>3781</v>
      </c>
      <c r="EG45" t="s">
        <v>3781</v>
      </c>
      <c r="EH45" t="s">
        <v>3781</v>
      </c>
      <c r="EI45" t="s">
        <v>3781</v>
      </c>
      <c r="EJ45" t="s">
        <v>3781</v>
      </c>
      <c r="EK45" t="s">
        <v>3781</v>
      </c>
      <c r="EL45" t="s">
        <v>3781</v>
      </c>
      <c r="EM45" t="s">
        <v>3781</v>
      </c>
      <c r="EN45" t="s">
        <v>3781</v>
      </c>
      <c r="EO45" t="s">
        <v>3781</v>
      </c>
      <c r="EP45" t="s">
        <v>3781</v>
      </c>
      <c r="EQ45" t="s">
        <v>3781</v>
      </c>
      <c r="ER45" t="s">
        <v>3781</v>
      </c>
      <c r="ES45" t="s">
        <v>3781</v>
      </c>
      <c r="ET45" t="s">
        <v>3781</v>
      </c>
      <c r="EU45" t="s">
        <v>3781</v>
      </c>
      <c r="EV45" t="s">
        <v>3781</v>
      </c>
      <c r="EW45" t="s">
        <v>3781</v>
      </c>
      <c r="EX45" t="s">
        <v>3781</v>
      </c>
      <c r="EY45" t="s">
        <v>3781</v>
      </c>
      <c r="EZ45" t="s">
        <v>3781</v>
      </c>
      <c r="FA45" t="s">
        <v>3781</v>
      </c>
      <c r="FB45" t="s">
        <v>3781</v>
      </c>
      <c r="FC45" t="s">
        <v>3781</v>
      </c>
      <c r="FD45" t="s">
        <v>3781</v>
      </c>
      <c r="FE45" t="s">
        <v>3781</v>
      </c>
      <c r="FF45" t="s">
        <v>3781</v>
      </c>
      <c r="FG45" t="s">
        <v>3781</v>
      </c>
      <c r="FH45" t="s">
        <v>3781</v>
      </c>
      <c r="FI45" t="s">
        <v>3781</v>
      </c>
      <c r="FJ45" t="s">
        <v>3781</v>
      </c>
      <c r="FK45" t="s">
        <v>3781</v>
      </c>
      <c r="FL45" t="s">
        <v>3781</v>
      </c>
      <c r="FM45" t="s">
        <v>3781</v>
      </c>
      <c r="FN45" t="s">
        <v>3781</v>
      </c>
      <c r="FO45" t="s">
        <v>3781</v>
      </c>
      <c r="FP45" t="s">
        <v>3781</v>
      </c>
      <c r="FQ45" t="s">
        <v>3781</v>
      </c>
      <c r="FR45" t="s">
        <v>3781</v>
      </c>
      <c r="FS45" t="s">
        <v>3781</v>
      </c>
      <c r="FT45" t="s">
        <v>3781</v>
      </c>
      <c r="FU45" t="s">
        <v>3781</v>
      </c>
      <c r="FV45" t="s">
        <v>3781</v>
      </c>
      <c r="FW45" t="s">
        <v>3781</v>
      </c>
      <c r="FX45" t="s">
        <v>3781</v>
      </c>
      <c r="FY45" t="s">
        <v>3781</v>
      </c>
      <c r="FZ45" t="s">
        <v>3781</v>
      </c>
      <c r="GA45" t="s">
        <v>3781</v>
      </c>
      <c r="GB45" t="s">
        <v>3781</v>
      </c>
      <c r="GC45" t="s">
        <v>3781</v>
      </c>
      <c r="GD45" t="s">
        <v>3781</v>
      </c>
      <c r="GE45" t="s">
        <v>3781</v>
      </c>
      <c r="GF45" t="s">
        <v>3781</v>
      </c>
      <c r="GG45" t="s">
        <v>3781</v>
      </c>
      <c r="GH45" t="s">
        <v>3781</v>
      </c>
      <c r="GI45" t="s">
        <v>3781</v>
      </c>
      <c r="GJ45" t="s">
        <v>3781</v>
      </c>
      <c r="GK45" t="s">
        <v>3781</v>
      </c>
      <c r="GL45" t="s">
        <v>3781</v>
      </c>
      <c r="GM45" t="s">
        <v>3781</v>
      </c>
      <c r="GN45" t="s">
        <v>3781</v>
      </c>
      <c r="GO45" t="s">
        <v>3781</v>
      </c>
      <c r="GP45" t="s">
        <v>3781</v>
      </c>
      <c r="GQ45" t="s">
        <v>3781</v>
      </c>
      <c r="GR45" t="s">
        <v>3781</v>
      </c>
      <c r="GS45" t="s">
        <v>3781</v>
      </c>
      <c r="GT45" t="s">
        <v>3781</v>
      </c>
      <c r="GU45" t="s">
        <v>3781</v>
      </c>
      <c r="GV45" t="s">
        <v>3781</v>
      </c>
      <c r="GW45" t="s">
        <v>3781</v>
      </c>
      <c r="GX45" t="s">
        <v>3781</v>
      </c>
      <c r="GY45" t="s">
        <v>3781</v>
      </c>
      <c r="GZ45" t="s">
        <v>3781</v>
      </c>
      <c r="HA45" t="s">
        <v>3781</v>
      </c>
      <c r="HB45" t="s">
        <v>3781</v>
      </c>
      <c r="HC45" t="s">
        <v>3781</v>
      </c>
      <c r="HD45" t="s">
        <v>3781</v>
      </c>
      <c r="HE45" t="s">
        <v>3781</v>
      </c>
      <c r="HF45" t="s">
        <v>3781</v>
      </c>
      <c r="HG45" t="s">
        <v>3781</v>
      </c>
      <c r="HH45" t="s">
        <v>3781</v>
      </c>
      <c r="HI45" t="s">
        <v>3781</v>
      </c>
      <c r="HJ45" t="s">
        <v>3781</v>
      </c>
      <c r="HK45" t="s">
        <v>3781</v>
      </c>
      <c r="HL45" t="s">
        <v>3781</v>
      </c>
      <c r="HM45" t="s">
        <v>3781</v>
      </c>
      <c r="HN45" t="s">
        <v>3781</v>
      </c>
      <c r="HO45" t="s">
        <v>3781</v>
      </c>
      <c r="HP45" t="s">
        <v>3781</v>
      </c>
      <c r="HQ45" t="s">
        <v>3781</v>
      </c>
      <c r="HR45" t="s">
        <v>3781</v>
      </c>
      <c r="HS45" t="s">
        <v>3781</v>
      </c>
      <c r="HT45" t="s">
        <v>3781</v>
      </c>
      <c r="HU45" t="s">
        <v>3781</v>
      </c>
      <c r="HV45" t="s">
        <v>3781</v>
      </c>
      <c r="HW45" t="s">
        <v>3781</v>
      </c>
      <c r="HX45" t="s">
        <v>3781</v>
      </c>
      <c r="HY45" t="s">
        <v>3781</v>
      </c>
      <c r="HZ45" t="s">
        <v>3781</v>
      </c>
      <c r="IA45" t="s">
        <v>3781</v>
      </c>
      <c r="IB45" t="s">
        <v>3781</v>
      </c>
      <c r="IC45" t="s">
        <v>3781</v>
      </c>
      <c r="ID45" t="s">
        <v>3781</v>
      </c>
      <c r="IE45" t="s">
        <v>3781</v>
      </c>
      <c r="IF45" t="s">
        <v>3781</v>
      </c>
      <c r="IG45" t="s">
        <v>3781</v>
      </c>
      <c r="IH45" t="s">
        <v>3781</v>
      </c>
      <c r="II45" t="s">
        <v>3781</v>
      </c>
      <c r="IJ45" t="s">
        <v>3781</v>
      </c>
      <c r="IK45" t="s">
        <v>3781</v>
      </c>
      <c r="IL45" t="s">
        <v>3781</v>
      </c>
      <c r="IM45" t="s">
        <v>3781</v>
      </c>
      <c r="IN45" t="s">
        <v>3781</v>
      </c>
      <c r="IO45" t="s">
        <v>3781</v>
      </c>
      <c r="IP45" t="s">
        <v>3781</v>
      </c>
      <c r="IQ45" t="s">
        <v>3781</v>
      </c>
      <c r="IR45" t="s">
        <v>3781</v>
      </c>
      <c r="IS45" t="s">
        <v>3781</v>
      </c>
      <c r="IT45" t="s">
        <v>3781</v>
      </c>
      <c r="IU45" t="s">
        <v>3781</v>
      </c>
      <c r="IV45" t="s">
        <v>3781</v>
      </c>
      <c r="IW45" t="s">
        <v>3781</v>
      </c>
      <c r="IX45" t="s">
        <v>3781</v>
      </c>
      <c r="IY45" t="s">
        <v>3781</v>
      </c>
      <c r="IZ45" t="s">
        <v>3781</v>
      </c>
      <c r="JA45" t="s">
        <v>3781</v>
      </c>
      <c r="JB45" t="s">
        <v>3781</v>
      </c>
      <c r="JC45" t="s">
        <v>3781</v>
      </c>
      <c r="JD45" t="s">
        <v>3781</v>
      </c>
      <c r="JE45" t="s">
        <v>3781</v>
      </c>
      <c r="JF45" t="s">
        <v>3781</v>
      </c>
      <c r="JG45" t="s">
        <v>3781</v>
      </c>
      <c r="JH45" t="s">
        <v>3781</v>
      </c>
      <c r="JI45" t="s">
        <v>3781</v>
      </c>
      <c r="JJ45" t="s">
        <v>3781</v>
      </c>
      <c r="JK45" t="s">
        <v>3781</v>
      </c>
      <c r="JL45" t="s">
        <v>3781</v>
      </c>
      <c r="JM45" t="s">
        <v>3781</v>
      </c>
      <c r="JN45" t="s">
        <v>3781</v>
      </c>
      <c r="JO45" t="s">
        <v>3781</v>
      </c>
      <c r="JP45" t="s">
        <v>3781</v>
      </c>
      <c r="JQ45" t="s">
        <v>3781</v>
      </c>
      <c r="JR45" t="s">
        <v>3781</v>
      </c>
      <c r="JS45" t="s">
        <v>3781</v>
      </c>
      <c r="JT45" t="s">
        <v>3781</v>
      </c>
      <c r="JU45" t="s">
        <v>3781</v>
      </c>
      <c r="JV45" t="s">
        <v>3781</v>
      </c>
      <c r="JW45" t="s">
        <v>3781</v>
      </c>
      <c r="JX45" t="s">
        <v>3781</v>
      </c>
      <c r="JY45" t="s">
        <v>3781</v>
      </c>
      <c r="JZ45" t="s">
        <v>3781</v>
      </c>
      <c r="KA45" t="s">
        <v>3781</v>
      </c>
      <c r="KB45" t="s">
        <v>3781</v>
      </c>
      <c r="KC45" t="s">
        <v>3781</v>
      </c>
      <c r="KD45" t="s">
        <v>3781</v>
      </c>
      <c r="KE45" t="s">
        <v>3781</v>
      </c>
      <c r="KF45" t="s">
        <v>3781</v>
      </c>
      <c r="KG45" t="s">
        <v>3781</v>
      </c>
      <c r="KH45" t="s">
        <v>3781</v>
      </c>
      <c r="KI45" t="s">
        <v>3781</v>
      </c>
      <c r="KJ45" t="s">
        <v>3781</v>
      </c>
      <c r="KK45" t="s">
        <v>3781</v>
      </c>
      <c r="KL45" t="s">
        <v>3781</v>
      </c>
      <c r="KM45" t="s">
        <v>3781</v>
      </c>
      <c r="KN45" t="s">
        <v>3781</v>
      </c>
      <c r="KO45" t="s">
        <v>3781</v>
      </c>
      <c r="KP45" t="s">
        <v>3781</v>
      </c>
      <c r="KQ45" t="s">
        <v>3781</v>
      </c>
      <c r="KR45" t="s">
        <v>3781</v>
      </c>
      <c r="KS45" t="s">
        <v>3781</v>
      </c>
      <c r="KT45" t="s">
        <v>3781</v>
      </c>
      <c r="KU45" t="s">
        <v>3781</v>
      </c>
      <c r="KV45" t="s">
        <v>3781</v>
      </c>
      <c r="KW45" t="s">
        <v>3781</v>
      </c>
      <c r="KX45" t="s">
        <v>3781</v>
      </c>
      <c r="KY45" t="s">
        <v>3781</v>
      </c>
      <c r="KZ45" t="s">
        <v>3781</v>
      </c>
      <c r="LA45" t="s">
        <v>3781</v>
      </c>
      <c r="LB45" t="s">
        <v>3781</v>
      </c>
      <c r="LC45" t="s">
        <v>3781</v>
      </c>
      <c r="LD45" t="s">
        <v>3781</v>
      </c>
      <c r="LE45" t="s">
        <v>3781</v>
      </c>
      <c r="LF45" t="s">
        <v>3781</v>
      </c>
      <c r="LG45" t="s">
        <v>3781</v>
      </c>
      <c r="LH45" t="s">
        <v>3781</v>
      </c>
      <c r="LI45" t="s">
        <v>3781</v>
      </c>
      <c r="LJ45" t="s">
        <v>3781</v>
      </c>
      <c r="LK45" t="s">
        <v>3781</v>
      </c>
      <c r="LL45" t="s">
        <v>3781</v>
      </c>
      <c r="LM45" t="s">
        <v>3781</v>
      </c>
      <c r="LN45" t="s">
        <v>3781</v>
      </c>
      <c r="LO45" t="s">
        <v>3781</v>
      </c>
      <c r="LP45" t="s">
        <v>3781</v>
      </c>
      <c r="LQ45" t="s">
        <v>3781</v>
      </c>
      <c r="LR45" t="s">
        <v>3781</v>
      </c>
      <c r="LS45" t="s">
        <v>3781</v>
      </c>
      <c r="LT45" t="s">
        <v>3781</v>
      </c>
      <c r="LU45" t="s">
        <v>3781</v>
      </c>
      <c r="LV45" t="s">
        <v>3781</v>
      </c>
      <c r="LW45" t="s">
        <v>3781</v>
      </c>
      <c r="LX45" t="s">
        <v>3781</v>
      </c>
      <c r="LY45" t="s">
        <v>3781</v>
      </c>
      <c r="LZ45" t="s">
        <v>3781</v>
      </c>
      <c r="MA45" t="s">
        <v>3781</v>
      </c>
      <c r="MB45" t="s">
        <v>3781</v>
      </c>
      <c r="MC45" t="s">
        <v>3781</v>
      </c>
      <c r="MD45" t="s">
        <v>3781</v>
      </c>
      <c r="ME45" t="s">
        <v>3781</v>
      </c>
      <c r="MF45" t="s">
        <v>3781</v>
      </c>
      <c r="MG45" t="s">
        <v>3781</v>
      </c>
      <c r="MH45" t="s">
        <v>3781</v>
      </c>
      <c r="MI45" t="s">
        <v>3781</v>
      </c>
      <c r="MJ45" t="s">
        <v>3781</v>
      </c>
      <c r="MK45" t="s">
        <v>3781</v>
      </c>
      <c r="ML45" t="s">
        <v>3781</v>
      </c>
      <c r="MM45" t="s">
        <v>3781</v>
      </c>
      <c r="MN45" t="s">
        <v>3781</v>
      </c>
      <c r="MO45" t="s">
        <v>3781</v>
      </c>
      <c r="MP45" t="s">
        <v>3781</v>
      </c>
      <c r="MQ45" t="s">
        <v>3781</v>
      </c>
      <c r="MR45" t="s">
        <v>3781</v>
      </c>
      <c r="MS45" t="s">
        <v>3781</v>
      </c>
      <c r="MT45" t="s">
        <v>3781</v>
      </c>
      <c r="MU45" t="s">
        <v>3781</v>
      </c>
      <c r="MV45" t="s">
        <v>3781</v>
      </c>
      <c r="MW45" t="s">
        <v>3781</v>
      </c>
      <c r="MX45" t="s">
        <v>3781</v>
      </c>
      <c r="MY45" t="s">
        <v>3781</v>
      </c>
      <c r="MZ45" t="s">
        <v>3781</v>
      </c>
      <c r="NA45" t="s">
        <v>3781</v>
      </c>
      <c r="NB45" t="s">
        <v>3781</v>
      </c>
      <c r="NC45" t="s">
        <v>3781</v>
      </c>
      <c r="ND45" t="s">
        <v>3781</v>
      </c>
      <c r="NE45" t="s">
        <v>3781</v>
      </c>
      <c r="NF45" t="s">
        <v>3781</v>
      </c>
      <c r="NG45" t="s">
        <v>3781</v>
      </c>
      <c r="NH45" t="s">
        <v>3781</v>
      </c>
      <c r="NI45" t="s">
        <v>3781</v>
      </c>
      <c r="NJ45" t="s">
        <v>3781</v>
      </c>
      <c r="NK45" t="s">
        <v>3781</v>
      </c>
      <c r="NL45" t="s">
        <v>3781</v>
      </c>
      <c r="NM45" t="s">
        <v>3781</v>
      </c>
      <c r="NN45" t="s">
        <v>3781</v>
      </c>
      <c r="NO45" t="s">
        <v>3781</v>
      </c>
      <c r="NP45" t="s">
        <v>3781</v>
      </c>
      <c r="NQ45" t="s">
        <v>3781</v>
      </c>
      <c r="NR45" t="s">
        <v>3781</v>
      </c>
      <c r="NS45" t="s">
        <v>3781</v>
      </c>
      <c r="NT45" t="s">
        <v>3781</v>
      </c>
      <c r="NU45" t="s">
        <v>3781</v>
      </c>
      <c r="NV45" t="s">
        <v>3781</v>
      </c>
      <c r="NW45" t="s">
        <v>3781</v>
      </c>
      <c r="NX45" t="s">
        <v>3781</v>
      </c>
      <c r="NY45" t="s">
        <v>3781</v>
      </c>
      <c r="NZ45" t="s">
        <v>3781</v>
      </c>
      <c r="OA45" t="s">
        <v>3781</v>
      </c>
      <c r="OB45" t="s">
        <v>3781</v>
      </c>
      <c r="OC45" t="s">
        <v>3781</v>
      </c>
      <c r="OD45" t="s">
        <v>3781</v>
      </c>
      <c r="OE45" t="s">
        <v>3781</v>
      </c>
      <c r="OF45" t="s">
        <v>3781</v>
      </c>
      <c r="OG45" t="s">
        <v>3781</v>
      </c>
      <c r="OH45" t="s">
        <v>3781</v>
      </c>
      <c r="OI45" t="s">
        <v>3781</v>
      </c>
      <c r="OJ45" t="s">
        <v>3781</v>
      </c>
      <c r="OK45" t="s">
        <v>3781</v>
      </c>
      <c r="OL45" t="s">
        <v>3781</v>
      </c>
      <c r="OM45" t="s">
        <v>3781</v>
      </c>
      <c r="ON45" t="s">
        <v>3781</v>
      </c>
      <c r="OO45" t="s">
        <v>3781</v>
      </c>
      <c r="OP45" t="s">
        <v>3781</v>
      </c>
      <c r="OQ45" t="s">
        <v>3781</v>
      </c>
      <c r="OR45" t="s">
        <v>3781</v>
      </c>
      <c r="OS45" t="s">
        <v>3781</v>
      </c>
      <c r="OT45" t="s">
        <v>3781</v>
      </c>
      <c r="OU45" t="s">
        <v>3781</v>
      </c>
      <c r="OV45" t="s">
        <v>3781</v>
      </c>
      <c r="OW45" t="s">
        <v>3781</v>
      </c>
      <c r="OX45" t="s">
        <v>3781</v>
      </c>
      <c r="OY45" t="s">
        <v>3781</v>
      </c>
      <c r="OZ45" t="s">
        <v>3781</v>
      </c>
      <c r="PA45" t="s">
        <v>3781</v>
      </c>
      <c r="PB45" t="s">
        <v>3781</v>
      </c>
      <c r="PC45" t="s">
        <v>3781</v>
      </c>
      <c r="PD45" t="s">
        <v>3781</v>
      </c>
      <c r="PE45" t="s">
        <v>3781</v>
      </c>
      <c r="PF45" t="s">
        <v>3781</v>
      </c>
      <c r="PG45" t="s">
        <v>3781</v>
      </c>
      <c r="PH45" t="s">
        <v>3781</v>
      </c>
      <c r="PI45" t="s">
        <v>3781</v>
      </c>
      <c r="PJ45" t="s">
        <v>3781</v>
      </c>
      <c r="PK45" t="s">
        <v>3781</v>
      </c>
      <c r="PL45" t="s">
        <v>3781</v>
      </c>
      <c r="PM45" t="s">
        <v>3781</v>
      </c>
      <c r="PN45" t="s">
        <v>3781</v>
      </c>
      <c r="PO45" t="s">
        <v>3781</v>
      </c>
      <c r="PP45" t="s">
        <v>3781</v>
      </c>
      <c r="PQ45" t="s">
        <v>3781</v>
      </c>
      <c r="PR45" t="s">
        <v>3781</v>
      </c>
      <c r="PS45" t="s">
        <v>3781</v>
      </c>
      <c r="PT45" t="s">
        <v>3781</v>
      </c>
      <c r="PU45" t="s">
        <v>3781</v>
      </c>
      <c r="PV45" t="s">
        <v>3781</v>
      </c>
      <c r="PW45" t="s">
        <v>3781</v>
      </c>
      <c r="PX45" t="s">
        <v>3781</v>
      </c>
      <c r="PY45" t="s">
        <v>3781</v>
      </c>
      <c r="PZ45" t="s">
        <v>3781</v>
      </c>
      <c r="QA45" t="s">
        <v>3781</v>
      </c>
      <c r="QB45" t="s">
        <v>3781</v>
      </c>
      <c r="QC45" t="s">
        <v>3781</v>
      </c>
      <c r="QD45" t="s">
        <v>3781</v>
      </c>
      <c r="QE45" t="s">
        <v>3781</v>
      </c>
      <c r="QF45" t="s">
        <v>3781</v>
      </c>
      <c r="QG45" t="s">
        <v>3781</v>
      </c>
      <c r="QH45" t="s">
        <v>3781</v>
      </c>
      <c r="QI45" t="s">
        <v>3781</v>
      </c>
      <c r="QJ45" t="s">
        <v>3781</v>
      </c>
      <c r="QK45" t="s">
        <v>3781</v>
      </c>
      <c r="QL45" t="s">
        <v>3781</v>
      </c>
      <c r="QM45" t="s">
        <v>3781</v>
      </c>
      <c r="QN45" t="s">
        <v>3781</v>
      </c>
      <c r="QO45" t="s">
        <v>3781</v>
      </c>
      <c r="QP45" t="s">
        <v>3781</v>
      </c>
      <c r="QQ45" t="s">
        <v>3781</v>
      </c>
      <c r="QR45" t="s">
        <v>3781</v>
      </c>
      <c r="QS45" t="s">
        <v>3781</v>
      </c>
      <c r="QT45" t="s">
        <v>1056</v>
      </c>
      <c r="QU45" t="s">
        <v>3781</v>
      </c>
      <c r="QV45" t="s">
        <v>3781</v>
      </c>
      <c r="QW45" t="s">
        <v>3781</v>
      </c>
      <c r="QX45" t="s">
        <v>3781</v>
      </c>
      <c r="QY45" t="s">
        <v>3781</v>
      </c>
      <c r="QZ45" t="s">
        <v>3781</v>
      </c>
      <c r="RA45" t="s">
        <v>741</v>
      </c>
      <c r="RB45" t="s">
        <v>3781</v>
      </c>
      <c r="RC45" t="s">
        <v>3781</v>
      </c>
      <c r="RD45" t="s">
        <v>3781</v>
      </c>
      <c r="RE45" t="s">
        <v>3781</v>
      </c>
      <c r="RF45" t="s">
        <v>3781</v>
      </c>
      <c r="RG45" t="s">
        <v>3781</v>
      </c>
      <c r="RH45" t="s">
        <v>3781</v>
      </c>
      <c r="RI45" t="s">
        <v>3781</v>
      </c>
      <c r="RJ45" t="s">
        <v>3781</v>
      </c>
      <c r="RK45" t="s">
        <v>3781</v>
      </c>
      <c r="RL45" t="s">
        <v>3781</v>
      </c>
      <c r="RM45" t="s">
        <v>3781</v>
      </c>
      <c r="RN45" t="s">
        <v>3781</v>
      </c>
      <c r="RO45" t="s">
        <v>3781</v>
      </c>
      <c r="RP45" t="s">
        <v>3781</v>
      </c>
      <c r="RQ45" t="s">
        <v>3781</v>
      </c>
      <c r="RR45" t="s">
        <v>3781</v>
      </c>
      <c r="RS45" t="s">
        <v>3781</v>
      </c>
      <c r="RT45" t="s">
        <v>3781</v>
      </c>
      <c r="RU45" t="s">
        <v>3781</v>
      </c>
      <c r="RV45" t="s">
        <v>3781</v>
      </c>
      <c r="RW45" t="s">
        <v>3781</v>
      </c>
      <c r="RX45" t="s">
        <v>3781</v>
      </c>
      <c r="RY45" t="s">
        <v>3781</v>
      </c>
      <c r="RZ45" t="s">
        <v>3781</v>
      </c>
      <c r="SA45" t="s">
        <v>3781</v>
      </c>
      <c r="SB45" t="s">
        <v>3781</v>
      </c>
      <c r="SC45" t="s">
        <v>3781</v>
      </c>
      <c r="SD45" t="s">
        <v>3781</v>
      </c>
      <c r="SE45" t="s">
        <v>3781</v>
      </c>
      <c r="SF45" t="s">
        <v>3781</v>
      </c>
      <c r="SG45" t="s">
        <v>3781</v>
      </c>
      <c r="SH45" t="s">
        <v>3781</v>
      </c>
      <c r="SI45" t="s">
        <v>3781</v>
      </c>
      <c r="SJ45" t="s">
        <v>3781</v>
      </c>
      <c r="SK45" t="s">
        <v>3781</v>
      </c>
      <c r="SL45" t="s">
        <v>3781</v>
      </c>
      <c r="SM45" t="s">
        <v>3781</v>
      </c>
      <c r="SN45" t="s">
        <v>3781</v>
      </c>
      <c r="SO45" t="s">
        <v>3781</v>
      </c>
      <c r="SP45" t="s">
        <v>3781</v>
      </c>
      <c r="SQ45" t="s">
        <v>3781</v>
      </c>
      <c r="SR45" t="s">
        <v>3781</v>
      </c>
      <c r="SS45" t="s">
        <v>3781</v>
      </c>
      <c r="ST45" t="s">
        <v>3781</v>
      </c>
      <c r="SU45" t="s">
        <v>3781</v>
      </c>
      <c r="SV45" t="s">
        <v>3781</v>
      </c>
      <c r="SW45" t="s">
        <v>3781</v>
      </c>
      <c r="SX45" t="s">
        <v>3781</v>
      </c>
      <c r="SY45" t="s">
        <v>3781</v>
      </c>
      <c r="SZ45" t="s">
        <v>3781</v>
      </c>
      <c r="TA45" t="s">
        <v>3781</v>
      </c>
      <c r="TB45" t="s">
        <v>3781</v>
      </c>
      <c r="TC45" t="s">
        <v>3781</v>
      </c>
      <c r="TD45" t="s">
        <v>3781</v>
      </c>
      <c r="TE45" t="s">
        <v>3781</v>
      </c>
      <c r="TF45" t="s">
        <v>3781</v>
      </c>
      <c r="TG45" t="s">
        <v>3781</v>
      </c>
      <c r="TH45" t="s">
        <v>3781</v>
      </c>
      <c r="TI45" t="s">
        <v>3781</v>
      </c>
      <c r="TJ45" t="s">
        <v>3781</v>
      </c>
      <c r="TK45" t="s">
        <v>3781</v>
      </c>
      <c r="TL45" t="s">
        <v>3781</v>
      </c>
    </row>
    <row r="46" spans="1:532" x14ac:dyDescent="0.3">
      <c r="A46" t="s">
        <v>3781</v>
      </c>
      <c r="B46" t="s">
        <v>3781</v>
      </c>
      <c r="C46" t="s">
        <v>3781</v>
      </c>
      <c r="D46" t="s">
        <v>3781</v>
      </c>
      <c r="E46" t="s">
        <v>3781</v>
      </c>
      <c r="F46" t="s">
        <v>3781</v>
      </c>
      <c r="G46" t="s">
        <v>3781</v>
      </c>
      <c r="H46" t="s">
        <v>3781</v>
      </c>
      <c r="I46" t="s">
        <v>3781</v>
      </c>
      <c r="J46" t="s">
        <v>3781</v>
      </c>
      <c r="K46" t="s">
        <v>3781</v>
      </c>
      <c r="L46" t="s">
        <v>3781</v>
      </c>
      <c r="M46" t="s">
        <v>3781</v>
      </c>
      <c r="N46" t="s">
        <v>3781</v>
      </c>
      <c r="O46" t="s">
        <v>3781</v>
      </c>
      <c r="P46" t="s">
        <v>3781</v>
      </c>
      <c r="Q46" t="s">
        <v>3781</v>
      </c>
      <c r="R46" t="s">
        <v>3781</v>
      </c>
      <c r="S46" t="s">
        <v>3781</v>
      </c>
      <c r="T46" t="s">
        <v>3781</v>
      </c>
      <c r="U46" t="s">
        <v>3781</v>
      </c>
      <c r="V46" t="s">
        <v>3781</v>
      </c>
      <c r="W46" t="s">
        <v>3781</v>
      </c>
      <c r="X46" t="s">
        <v>3781</v>
      </c>
      <c r="Y46" t="s">
        <v>3781</v>
      </c>
      <c r="Z46" t="s">
        <v>3781</v>
      </c>
      <c r="AA46" t="s">
        <v>3781</v>
      </c>
      <c r="AB46" t="s">
        <v>3781</v>
      </c>
      <c r="AC46" t="s">
        <v>3781</v>
      </c>
      <c r="AD46" t="s">
        <v>3781</v>
      </c>
      <c r="AE46" t="s">
        <v>3781</v>
      </c>
      <c r="AF46" t="s">
        <v>3781</v>
      </c>
      <c r="AG46" t="s">
        <v>3781</v>
      </c>
      <c r="AH46" t="s">
        <v>3781</v>
      </c>
      <c r="AI46" t="s">
        <v>3781</v>
      </c>
      <c r="AJ46" t="s">
        <v>3781</v>
      </c>
      <c r="AK46" t="s">
        <v>3781</v>
      </c>
      <c r="AL46" t="s">
        <v>3781</v>
      </c>
      <c r="AM46" t="s">
        <v>3781</v>
      </c>
      <c r="AN46" t="s">
        <v>3781</v>
      </c>
      <c r="AO46" t="s">
        <v>3781</v>
      </c>
      <c r="AP46" t="s">
        <v>3781</v>
      </c>
      <c r="AQ46" t="s">
        <v>3781</v>
      </c>
      <c r="AR46" t="s">
        <v>3781</v>
      </c>
      <c r="AS46" t="s">
        <v>3781</v>
      </c>
      <c r="AT46" t="s">
        <v>3781</v>
      </c>
      <c r="AU46" t="s">
        <v>3781</v>
      </c>
      <c r="AV46" t="s">
        <v>3781</v>
      </c>
      <c r="AW46" t="s">
        <v>3781</v>
      </c>
      <c r="AX46" t="s">
        <v>3781</v>
      </c>
      <c r="AY46" t="s">
        <v>3781</v>
      </c>
      <c r="AZ46" t="s">
        <v>3781</v>
      </c>
      <c r="BA46" t="s">
        <v>3781</v>
      </c>
      <c r="BB46" t="s">
        <v>3781</v>
      </c>
      <c r="BC46" t="s">
        <v>3781</v>
      </c>
      <c r="BD46" t="s">
        <v>3781</v>
      </c>
      <c r="BE46" t="s">
        <v>3781</v>
      </c>
      <c r="BF46" t="s">
        <v>3781</v>
      </c>
      <c r="BG46" t="s">
        <v>3781</v>
      </c>
      <c r="BH46" t="s">
        <v>3781</v>
      </c>
      <c r="BI46" t="s">
        <v>3781</v>
      </c>
      <c r="BJ46" t="s">
        <v>3781</v>
      </c>
      <c r="BK46" t="s">
        <v>3781</v>
      </c>
      <c r="BL46" t="s">
        <v>3781</v>
      </c>
      <c r="BM46" t="s">
        <v>3781</v>
      </c>
      <c r="BN46" t="s">
        <v>3781</v>
      </c>
      <c r="BO46" t="s">
        <v>3781</v>
      </c>
      <c r="BP46" t="s">
        <v>3781</v>
      </c>
      <c r="BQ46" t="s">
        <v>3781</v>
      </c>
      <c r="BR46" t="s">
        <v>3781</v>
      </c>
      <c r="BS46" t="s">
        <v>3781</v>
      </c>
      <c r="BT46" t="s">
        <v>3781</v>
      </c>
      <c r="BU46" t="s">
        <v>3781</v>
      </c>
      <c r="BV46" t="s">
        <v>3781</v>
      </c>
      <c r="BW46" t="s">
        <v>3781</v>
      </c>
      <c r="BX46" t="s">
        <v>3781</v>
      </c>
      <c r="BY46" t="s">
        <v>3781</v>
      </c>
      <c r="BZ46" t="s">
        <v>3781</v>
      </c>
      <c r="CA46" t="s">
        <v>3781</v>
      </c>
      <c r="CB46" t="s">
        <v>3781</v>
      </c>
      <c r="CC46" t="s">
        <v>3781</v>
      </c>
      <c r="CD46" t="s">
        <v>3781</v>
      </c>
      <c r="CE46" t="s">
        <v>3781</v>
      </c>
      <c r="CF46" t="s">
        <v>3781</v>
      </c>
      <c r="CG46" t="s">
        <v>3781</v>
      </c>
      <c r="CH46" t="s">
        <v>3781</v>
      </c>
      <c r="CI46" t="s">
        <v>3781</v>
      </c>
      <c r="CJ46" t="s">
        <v>3781</v>
      </c>
      <c r="CK46" t="s">
        <v>3781</v>
      </c>
      <c r="CL46" t="s">
        <v>3781</v>
      </c>
      <c r="CM46" t="s">
        <v>3781</v>
      </c>
      <c r="CN46" t="s">
        <v>3781</v>
      </c>
      <c r="CO46" t="s">
        <v>3781</v>
      </c>
      <c r="CP46" t="s">
        <v>3781</v>
      </c>
      <c r="CQ46" t="s">
        <v>3781</v>
      </c>
      <c r="CR46" t="s">
        <v>3781</v>
      </c>
      <c r="CS46" t="s">
        <v>3781</v>
      </c>
      <c r="CT46" t="s">
        <v>3781</v>
      </c>
      <c r="CU46" t="s">
        <v>3781</v>
      </c>
      <c r="CV46" t="s">
        <v>3781</v>
      </c>
      <c r="CW46" t="s">
        <v>3781</v>
      </c>
      <c r="CX46" t="s">
        <v>3781</v>
      </c>
      <c r="CY46" t="s">
        <v>3781</v>
      </c>
      <c r="CZ46" t="s">
        <v>3781</v>
      </c>
      <c r="DA46" t="s">
        <v>3781</v>
      </c>
      <c r="DB46" t="s">
        <v>3781</v>
      </c>
      <c r="DC46" t="s">
        <v>3781</v>
      </c>
      <c r="DD46" t="s">
        <v>3781</v>
      </c>
      <c r="DE46" t="s">
        <v>3781</v>
      </c>
      <c r="DF46" t="s">
        <v>3781</v>
      </c>
      <c r="DG46" t="s">
        <v>3781</v>
      </c>
      <c r="DH46" t="s">
        <v>3781</v>
      </c>
      <c r="DI46" t="s">
        <v>3781</v>
      </c>
      <c r="DJ46" t="s">
        <v>3781</v>
      </c>
      <c r="DK46" t="s">
        <v>3781</v>
      </c>
      <c r="DL46" t="s">
        <v>3781</v>
      </c>
      <c r="DM46" t="s">
        <v>3781</v>
      </c>
      <c r="DN46" t="s">
        <v>3781</v>
      </c>
      <c r="DO46" t="s">
        <v>3781</v>
      </c>
      <c r="DP46" t="s">
        <v>3781</v>
      </c>
      <c r="DQ46" t="s">
        <v>3781</v>
      </c>
      <c r="DR46" t="s">
        <v>3781</v>
      </c>
      <c r="DS46" t="s">
        <v>3781</v>
      </c>
      <c r="DT46" t="s">
        <v>3781</v>
      </c>
      <c r="DU46" t="s">
        <v>3781</v>
      </c>
      <c r="DV46" t="s">
        <v>3781</v>
      </c>
      <c r="DW46" t="s">
        <v>3781</v>
      </c>
      <c r="DX46" t="s">
        <v>3781</v>
      </c>
      <c r="DY46" t="s">
        <v>3781</v>
      </c>
      <c r="DZ46" t="s">
        <v>3781</v>
      </c>
      <c r="EA46" t="s">
        <v>3781</v>
      </c>
      <c r="EB46" t="s">
        <v>3781</v>
      </c>
      <c r="EC46" t="s">
        <v>3781</v>
      </c>
      <c r="ED46" t="s">
        <v>3781</v>
      </c>
      <c r="EE46" t="s">
        <v>3781</v>
      </c>
      <c r="EF46" t="s">
        <v>3781</v>
      </c>
      <c r="EG46" t="s">
        <v>3781</v>
      </c>
      <c r="EH46" t="s">
        <v>3781</v>
      </c>
      <c r="EI46" t="s">
        <v>3781</v>
      </c>
      <c r="EJ46" t="s">
        <v>3781</v>
      </c>
      <c r="EK46" t="s">
        <v>3781</v>
      </c>
      <c r="EL46" t="s">
        <v>3781</v>
      </c>
      <c r="EM46" t="s">
        <v>3781</v>
      </c>
      <c r="EN46" t="s">
        <v>3781</v>
      </c>
      <c r="EO46" t="s">
        <v>3781</v>
      </c>
      <c r="EP46" t="s">
        <v>3781</v>
      </c>
      <c r="EQ46" t="s">
        <v>3781</v>
      </c>
      <c r="ER46" t="s">
        <v>3781</v>
      </c>
      <c r="ES46" t="s">
        <v>3781</v>
      </c>
      <c r="ET46" t="s">
        <v>3781</v>
      </c>
      <c r="EU46" t="s">
        <v>3781</v>
      </c>
      <c r="EV46" t="s">
        <v>3781</v>
      </c>
      <c r="EW46" t="s">
        <v>3781</v>
      </c>
      <c r="EX46" t="s">
        <v>3781</v>
      </c>
      <c r="EY46" t="s">
        <v>3781</v>
      </c>
      <c r="EZ46" t="s">
        <v>3781</v>
      </c>
      <c r="FA46" t="s">
        <v>3781</v>
      </c>
      <c r="FB46" t="s">
        <v>3781</v>
      </c>
      <c r="FC46" t="s">
        <v>3781</v>
      </c>
      <c r="FD46" t="s">
        <v>3781</v>
      </c>
      <c r="FE46" t="s">
        <v>3781</v>
      </c>
      <c r="FF46" t="s">
        <v>3781</v>
      </c>
      <c r="FG46" t="s">
        <v>3781</v>
      </c>
      <c r="FH46" t="s">
        <v>3781</v>
      </c>
      <c r="FI46" t="s">
        <v>3781</v>
      </c>
      <c r="FJ46" t="s">
        <v>3781</v>
      </c>
      <c r="FK46" t="s">
        <v>3781</v>
      </c>
      <c r="FL46" t="s">
        <v>3781</v>
      </c>
      <c r="FM46" t="s">
        <v>3781</v>
      </c>
      <c r="FN46" t="s">
        <v>3781</v>
      </c>
      <c r="FO46" t="s">
        <v>3781</v>
      </c>
      <c r="FP46" t="s">
        <v>3781</v>
      </c>
      <c r="FQ46" t="s">
        <v>3781</v>
      </c>
      <c r="FR46" t="s">
        <v>3781</v>
      </c>
      <c r="FS46" t="s">
        <v>3781</v>
      </c>
      <c r="FT46" t="s">
        <v>3781</v>
      </c>
      <c r="FU46" t="s">
        <v>3781</v>
      </c>
      <c r="FV46" t="s">
        <v>3781</v>
      </c>
      <c r="FW46" t="s">
        <v>3781</v>
      </c>
      <c r="FX46" t="s">
        <v>3781</v>
      </c>
      <c r="FY46" t="s">
        <v>3781</v>
      </c>
      <c r="FZ46" t="s">
        <v>3781</v>
      </c>
      <c r="GA46" t="s">
        <v>3781</v>
      </c>
      <c r="GB46" t="s">
        <v>3781</v>
      </c>
      <c r="GC46" t="s">
        <v>3781</v>
      </c>
      <c r="GD46" t="s">
        <v>3781</v>
      </c>
      <c r="GE46" t="s">
        <v>3781</v>
      </c>
      <c r="GF46" t="s">
        <v>3781</v>
      </c>
      <c r="GG46" t="s">
        <v>3781</v>
      </c>
      <c r="GH46" t="s">
        <v>3781</v>
      </c>
      <c r="GI46" t="s">
        <v>3781</v>
      </c>
      <c r="GJ46" t="s">
        <v>3781</v>
      </c>
      <c r="GK46" t="s">
        <v>3781</v>
      </c>
      <c r="GL46" t="s">
        <v>3781</v>
      </c>
      <c r="GM46" t="s">
        <v>3781</v>
      </c>
      <c r="GN46" t="s">
        <v>3781</v>
      </c>
      <c r="GO46" t="s">
        <v>3781</v>
      </c>
      <c r="GP46" t="s">
        <v>3781</v>
      </c>
      <c r="GQ46" t="s">
        <v>3781</v>
      </c>
      <c r="GR46" t="s">
        <v>3781</v>
      </c>
      <c r="GS46" t="s">
        <v>3781</v>
      </c>
      <c r="GT46" t="s">
        <v>3781</v>
      </c>
      <c r="GU46" t="s">
        <v>3781</v>
      </c>
      <c r="GV46" t="s">
        <v>3781</v>
      </c>
      <c r="GW46" t="s">
        <v>3781</v>
      </c>
      <c r="GX46" t="s">
        <v>3781</v>
      </c>
      <c r="GY46" t="s">
        <v>3781</v>
      </c>
      <c r="GZ46" t="s">
        <v>3781</v>
      </c>
      <c r="HA46" t="s">
        <v>3781</v>
      </c>
      <c r="HB46" t="s">
        <v>3781</v>
      </c>
      <c r="HC46" t="s">
        <v>3781</v>
      </c>
      <c r="HD46" t="s">
        <v>3781</v>
      </c>
      <c r="HE46" t="s">
        <v>3781</v>
      </c>
      <c r="HF46" t="s">
        <v>3781</v>
      </c>
      <c r="HG46" t="s">
        <v>3781</v>
      </c>
      <c r="HH46" t="s">
        <v>3781</v>
      </c>
      <c r="HI46" t="s">
        <v>3781</v>
      </c>
      <c r="HJ46" t="s">
        <v>3781</v>
      </c>
      <c r="HK46" t="s">
        <v>3781</v>
      </c>
      <c r="HL46" t="s">
        <v>3781</v>
      </c>
      <c r="HM46" t="s">
        <v>3781</v>
      </c>
      <c r="HN46" t="s">
        <v>3781</v>
      </c>
      <c r="HO46" t="s">
        <v>3781</v>
      </c>
      <c r="HP46" t="s">
        <v>3781</v>
      </c>
      <c r="HQ46" t="s">
        <v>3781</v>
      </c>
      <c r="HR46" t="s">
        <v>3781</v>
      </c>
      <c r="HS46" t="s">
        <v>3781</v>
      </c>
      <c r="HT46" t="s">
        <v>3781</v>
      </c>
      <c r="HU46" t="s">
        <v>3781</v>
      </c>
      <c r="HV46" t="s">
        <v>3781</v>
      </c>
      <c r="HW46" t="s">
        <v>3781</v>
      </c>
      <c r="HX46" t="s">
        <v>3781</v>
      </c>
      <c r="HY46" t="s">
        <v>3781</v>
      </c>
      <c r="HZ46" t="s">
        <v>3781</v>
      </c>
      <c r="IA46" t="s">
        <v>3781</v>
      </c>
      <c r="IB46" t="s">
        <v>3781</v>
      </c>
      <c r="IC46" t="s">
        <v>3781</v>
      </c>
      <c r="ID46" t="s">
        <v>3781</v>
      </c>
      <c r="IE46" t="s">
        <v>3781</v>
      </c>
      <c r="IF46" t="s">
        <v>3781</v>
      </c>
      <c r="IG46" t="s">
        <v>3781</v>
      </c>
      <c r="IH46" t="s">
        <v>3781</v>
      </c>
      <c r="II46" t="s">
        <v>3781</v>
      </c>
      <c r="IJ46" t="s">
        <v>3781</v>
      </c>
      <c r="IK46" t="s">
        <v>3781</v>
      </c>
      <c r="IL46" t="s">
        <v>3781</v>
      </c>
      <c r="IM46" t="s">
        <v>3781</v>
      </c>
      <c r="IN46" t="s">
        <v>3781</v>
      </c>
      <c r="IO46" t="s">
        <v>3781</v>
      </c>
      <c r="IP46" t="s">
        <v>3781</v>
      </c>
      <c r="IQ46" t="s">
        <v>3781</v>
      </c>
      <c r="IR46" t="s">
        <v>3781</v>
      </c>
      <c r="IS46" t="s">
        <v>3781</v>
      </c>
      <c r="IT46" t="s">
        <v>3781</v>
      </c>
      <c r="IU46" t="s">
        <v>3781</v>
      </c>
      <c r="IV46" t="s">
        <v>3781</v>
      </c>
      <c r="IW46" t="s">
        <v>3781</v>
      </c>
      <c r="IX46" t="s">
        <v>3781</v>
      </c>
      <c r="IY46" t="s">
        <v>3781</v>
      </c>
      <c r="IZ46" t="s">
        <v>3781</v>
      </c>
      <c r="JA46" t="s">
        <v>3781</v>
      </c>
      <c r="JB46" t="s">
        <v>3781</v>
      </c>
      <c r="JC46" t="s">
        <v>3781</v>
      </c>
      <c r="JD46" t="s">
        <v>3781</v>
      </c>
      <c r="JE46" t="s">
        <v>3781</v>
      </c>
      <c r="JF46" t="s">
        <v>3781</v>
      </c>
      <c r="JG46" t="s">
        <v>3781</v>
      </c>
      <c r="JH46" t="s">
        <v>3781</v>
      </c>
      <c r="JI46" t="s">
        <v>3781</v>
      </c>
      <c r="JJ46" t="s">
        <v>3781</v>
      </c>
      <c r="JK46" t="s">
        <v>3781</v>
      </c>
      <c r="JL46" t="s">
        <v>3781</v>
      </c>
      <c r="JM46" t="s">
        <v>3781</v>
      </c>
      <c r="JN46" t="s">
        <v>3781</v>
      </c>
      <c r="JO46" t="s">
        <v>3781</v>
      </c>
      <c r="JP46" t="s">
        <v>3781</v>
      </c>
      <c r="JQ46" t="s">
        <v>3781</v>
      </c>
      <c r="JR46" t="s">
        <v>3781</v>
      </c>
      <c r="JS46" t="s">
        <v>3781</v>
      </c>
      <c r="JT46" t="s">
        <v>3781</v>
      </c>
      <c r="JU46" t="s">
        <v>3781</v>
      </c>
      <c r="JV46" t="s">
        <v>3781</v>
      </c>
      <c r="JW46" t="s">
        <v>3781</v>
      </c>
      <c r="JX46" t="s">
        <v>3781</v>
      </c>
      <c r="JY46" t="s">
        <v>3781</v>
      </c>
      <c r="JZ46" t="s">
        <v>3781</v>
      </c>
      <c r="KA46" t="s">
        <v>3781</v>
      </c>
      <c r="KB46" t="s">
        <v>3781</v>
      </c>
      <c r="KC46" t="s">
        <v>3781</v>
      </c>
      <c r="KD46" t="s">
        <v>3781</v>
      </c>
      <c r="KE46" t="s">
        <v>3781</v>
      </c>
      <c r="KF46" t="s">
        <v>3781</v>
      </c>
      <c r="KG46" t="s">
        <v>3781</v>
      </c>
      <c r="KH46" t="s">
        <v>3781</v>
      </c>
      <c r="KI46" t="s">
        <v>3781</v>
      </c>
      <c r="KJ46" t="s">
        <v>3781</v>
      </c>
      <c r="KK46" t="s">
        <v>3781</v>
      </c>
      <c r="KL46" t="s">
        <v>3781</v>
      </c>
      <c r="KM46" t="s">
        <v>3781</v>
      </c>
      <c r="KN46" t="s">
        <v>3781</v>
      </c>
      <c r="KO46" t="s">
        <v>3781</v>
      </c>
      <c r="KP46" t="s">
        <v>3781</v>
      </c>
      <c r="KQ46" t="s">
        <v>3781</v>
      </c>
      <c r="KR46" t="s">
        <v>3781</v>
      </c>
      <c r="KS46" t="s">
        <v>3781</v>
      </c>
      <c r="KT46" t="s">
        <v>3781</v>
      </c>
      <c r="KU46" t="s">
        <v>3781</v>
      </c>
      <c r="KV46" t="s">
        <v>3781</v>
      </c>
      <c r="KW46" t="s">
        <v>3781</v>
      </c>
      <c r="KX46" t="s">
        <v>3781</v>
      </c>
      <c r="KY46" t="s">
        <v>3781</v>
      </c>
      <c r="KZ46" t="s">
        <v>3781</v>
      </c>
      <c r="LA46" t="s">
        <v>3781</v>
      </c>
      <c r="LB46" t="s">
        <v>3781</v>
      </c>
      <c r="LC46" t="s">
        <v>3781</v>
      </c>
      <c r="LD46" t="s">
        <v>3781</v>
      </c>
      <c r="LE46" t="s">
        <v>3781</v>
      </c>
      <c r="LF46" t="s">
        <v>3781</v>
      </c>
      <c r="LG46" t="s">
        <v>3781</v>
      </c>
      <c r="LH46" t="s">
        <v>3781</v>
      </c>
      <c r="LI46" t="s">
        <v>3781</v>
      </c>
      <c r="LJ46" t="s">
        <v>3781</v>
      </c>
      <c r="LK46" t="s">
        <v>3781</v>
      </c>
      <c r="LL46" t="s">
        <v>3781</v>
      </c>
      <c r="LM46" t="s">
        <v>3781</v>
      </c>
      <c r="LN46" t="s">
        <v>3781</v>
      </c>
      <c r="LO46" t="s">
        <v>3781</v>
      </c>
      <c r="LP46" t="s">
        <v>3781</v>
      </c>
      <c r="LQ46" t="s">
        <v>3781</v>
      </c>
      <c r="LR46" t="s">
        <v>3781</v>
      </c>
      <c r="LS46" t="s">
        <v>3781</v>
      </c>
      <c r="LT46" t="s">
        <v>3781</v>
      </c>
      <c r="LU46" t="s">
        <v>3781</v>
      </c>
      <c r="LV46" t="s">
        <v>3781</v>
      </c>
      <c r="LW46" t="s">
        <v>3781</v>
      </c>
      <c r="LX46" t="s">
        <v>3781</v>
      </c>
      <c r="LY46" t="s">
        <v>3781</v>
      </c>
      <c r="LZ46" t="s">
        <v>3781</v>
      </c>
      <c r="MA46" t="s">
        <v>3781</v>
      </c>
      <c r="MB46" t="s">
        <v>3781</v>
      </c>
      <c r="MC46" t="s">
        <v>3781</v>
      </c>
      <c r="MD46" t="s">
        <v>3781</v>
      </c>
      <c r="ME46" t="s">
        <v>3781</v>
      </c>
      <c r="MF46" t="s">
        <v>3781</v>
      </c>
      <c r="MG46" t="s">
        <v>3781</v>
      </c>
      <c r="MH46" t="s">
        <v>3781</v>
      </c>
      <c r="MI46" t="s">
        <v>3781</v>
      </c>
      <c r="MJ46" t="s">
        <v>3781</v>
      </c>
      <c r="MK46" t="s">
        <v>3781</v>
      </c>
      <c r="ML46" t="s">
        <v>3781</v>
      </c>
      <c r="MM46" t="s">
        <v>3781</v>
      </c>
      <c r="MN46" t="s">
        <v>3781</v>
      </c>
      <c r="MO46" t="s">
        <v>3781</v>
      </c>
      <c r="MP46" t="s">
        <v>3781</v>
      </c>
      <c r="MQ46" t="s">
        <v>3781</v>
      </c>
      <c r="MR46" t="s">
        <v>3781</v>
      </c>
      <c r="MS46" t="s">
        <v>3781</v>
      </c>
      <c r="MT46" t="s">
        <v>3781</v>
      </c>
      <c r="MU46" t="s">
        <v>3781</v>
      </c>
      <c r="MV46" t="s">
        <v>3781</v>
      </c>
      <c r="MW46" t="s">
        <v>3781</v>
      </c>
      <c r="MX46" t="s">
        <v>3781</v>
      </c>
      <c r="MY46" t="s">
        <v>3781</v>
      </c>
      <c r="MZ46" t="s">
        <v>3781</v>
      </c>
      <c r="NA46" t="s">
        <v>3781</v>
      </c>
      <c r="NB46" t="s">
        <v>3781</v>
      </c>
      <c r="NC46" t="s">
        <v>3781</v>
      </c>
      <c r="ND46" t="s">
        <v>3781</v>
      </c>
      <c r="NE46" t="s">
        <v>3781</v>
      </c>
      <c r="NF46" t="s">
        <v>3781</v>
      </c>
      <c r="NG46" t="s">
        <v>3781</v>
      </c>
      <c r="NH46" t="s">
        <v>3781</v>
      </c>
      <c r="NI46" t="s">
        <v>3781</v>
      </c>
      <c r="NJ46" t="s">
        <v>3781</v>
      </c>
      <c r="NK46" t="s">
        <v>3781</v>
      </c>
      <c r="NL46" t="s">
        <v>3781</v>
      </c>
      <c r="NM46" t="s">
        <v>3781</v>
      </c>
      <c r="NN46" t="s">
        <v>3781</v>
      </c>
      <c r="NO46" t="s">
        <v>3781</v>
      </c>
      <c r="NP46" t="s">
        <v>3781</v>
      </c>
      <c r="NQ46" t="s">
        <v>3781</v>
      </c>
      <c r="NR46" t="s">
        <v>3781</v>
      </c>
      <c r="NS46" t="s">
        <v>3781</v>
      </c>
      <c r="NT46" t="s">
        <v>3781</v>
      </c>
      <c r="NU46" t="s">
        <v>3781</v>
      </c>
      <c r="NV46" t="s">
        <v>3781</v>
      </c>
      <c r="NW46" t="s">
        <v>3781</v>
      </c>
      <c r="NX46" t="s">
        <v>3781</v>
      </c>
      <c r="NY46" t="s">
        <v>3781</v>
      </c>
      <c r="NZ46" t="s">
        <v>3781</v>
      </c>
      <c r="OA46" t="s">
        <v>3781</v>
      </c>
      <c r="OB46" t="s">
        <v>3781</v>
      </c>
      <c r="OC46" t="s">
        <v>3781</v>
      </c>
      <c r="OD46" t="s">
        <v>3781</v>
      </c>
      <c r="OE46" t="s">
        <v>3781</v>
      </c>
      <c r="OF46" t="s">
        <v>3781</v>
      </c>
      <c r="OG46" t="s">
        <v>3781</v>
      </c>
      <c r="OH46" t="s">
        <v>3781</v>
      </c>
      <c r="OI46" t="s">
        <v>3781</v>
      </c>
      <c r="OJ46" t="s">
        <v>3781</v>
      </c>
      <c r="OK46" t="s">
        <v>3781</v>
      </c>
      <c r="OL46" t="s">
        <v>3781</v>
      </c>
      <c r="OM46" t="s">
        <v>3781</v>
      </c>
      <c r="ON46" t="s">
        <v>3781</v>
      </c>
      <c r="OO46" t="s">
        <v>3781</v>
      </c>
      <c r="OP46" t="s">
        <v>3781</v>
      </c>
      <c r="OQ46" t="s">
        <v>3781</v>
      </c>
      <c r="OR46" t="s">
        <v>3781</v>
      </c>
      <c r="OS46" t="s">
        <v>3781</v>
      </c>
      <c r="OT46" t="s">
        <v>3781</v>
      </c>
      <c r="OU46" t="s">
        <v>3781</v>
      </c>
      <c r="OV46" t="s">
        <v>3781</v>
      </c>
      <c r="OW46" t="s">
        <v>3781</v>
      </c>
      <c r="OX46" t="s">
        <v>3781</v>
      </c>
      <c r="OY46" t="s">
        <v>3781</v>
      </c>
      <c r="OZ46" t="s">
        <v>3781</v>
      </c>
      <c r="PA46" t="s">
        <v>3781</v>
      </c>
      <c r="PB46" t="s">
        <v>3781</v>
      </c>
      <c r="PC46" t="s">
        <v>3781</v>
      </c>
      <c r="PD46" t="s">
        <v>3781</v>
      </c>
      <c r="PE46" t="s">
        <v>3781</v>
      </c>
      <c r="PF46" t="s">
        <v>3781</v>
      </c>
      <c r="PG46" t="s">
        <v>3781</v>
      </c>
      <c r="PH46" t="s">
        <v>3781</v>
      </c>
      <c r="PI46" t="s">
        <v>3781</v>
      </c>
      <c r="PJ46" t="s">
        <v>3781</v>
      </c>
      <c r="PK46" t="s">
        <v>3781</v>
      </c>
      <c r="PL46" t="s">
        <v>3781</v>
      </c>
      <c r="PM46" t="s">
        <v>3781</v>
      </c>
      <c r="PN46" t="s">
        <v>3781</v>
      </c>
      <c r="PO46" t="s">
        <v>3781</v>
      </c>
      <c r="PP46" t="s">
        <v>3781</v>
      </c>
      <c r="PQ46" t="s">
        <v>3781</v>
      </c>
      <c r="PR46" t="s">
        <v>3781</v>
      </c>
      <c r="PS46" t="s">
        <v>3781</v>
      </c>
      <c r="PT46" t="s">
        <v>3781</v>
      </c>
      <c r="PU46" t="s">
        <v>3781</v>
      </c>
      <c r="PV46" t="s">
        <v>3781</v>
      </c>
      <c r="PW46" t="s">
        <v>3781</v>
      </c>
      <c r="PX46" t="s">
        <v>3781</v>
      </c>
      <c r="PY46" t="s">
        <v>3781</v>
      </c>
      <c r="PZ46" t="s">
        <v>3781</v>
      </c>
      <c r="QA46" t="s">
        <v>3781</v>
      </c>
      <c r="QB46" t="s">
        <v>3781</v>
      </c>
      <c r="QC46" t="s">
        <v>3781</v>
      </c>
      <c r="QD46" t="s">
        <v>3781</v>
      </c>
      <c r="QE46" t="s">
        <v>3781</v>
      </c>
      <c r="QF46" t="s">
        <v>3781</v>
      </c>
      <c r="QG46" t="s">
        <v>3781</v>
      </c>
      <c r="QH46" t="s">
        <v>3781</v>
      </c>
      <c r="QI46" t="s">
        <v>3781</v>
      </c>
      <c r="QJ46" t="s">
        <v>3781</v>
      </c>
      <c r="QK46" t="s">
        <v>3781</v>
      </c>
      <c r="QL46" t="s">
        <v>3781</v>
      </c>
      <c r="QM46" t="s">
        <v>3781</v>
      </c>
      <c r="QN46" t="s">
        <v>3781</v>
      </c>
      <c r="QO46" t="s">
        <v>3781</v>
      </c>
      <c r="QP46" t="s">
        <v>3781</v>
      </c>
      <c r="QQ46" t="s">
        <v>3781</v>
      </c>
      <c r="QR46" t="s">
        <v>3781</v>
      </c>
      <c r="QS46" t="s">
        <v>3781</v>
      </c>
      <c r="QT46" t="s">
        <v>1031</v>
      </c>
      <c r="QU46" t="s">
        <v>3781</v>
      </c>
      <c r="QV46" t="s">
        <v>3781</v>
      </c>
      <c r="QW46" t="s">
        <v>3781</v>
      </c>
      <c r="QX46" t="s">
        <v>3781</v>
      </c>
      <c r="QY46" t="s">
        <v>3781</v>
      </c>
      <c r="QZ46" t="s">
        <v>3781</v>
      </c>
      <c r="RA46" t="s">
        <v>2070</v>
      </c>
      <c r="RB46" t="s">
        <v>3781</v>
      </c>
      <c r="RC46" t="s">
        <v>3781</v>
      </c>
      <c r="RD46" t="s">
        <v>3781</v>
      </c>
      <c r="RE46" t="s">
        <v>3781</v>
      </c>
      <c r="RF46" t="s">
        <v>3781</v>
      </c>
      <c r="RG46" t="s">
        <v>3781</v>
      </c>
      <c r="RH46" t="s">
        <v>3781</v>
      </c>
      <c r="RI46" t="s">
        <v>3781</v>
      </c>
      <c r="RJ46" t="s">
        <v>3781</v>
      </c>
      <c r="RK46" t="s">
        <v>3781</v>
      </c>
      <c r="RL46" t="s">
        <v>3781</v>
      </c>
      <c r="RM46" t="s">
        <v>3781</v>
      </c>
      <c r="RN46" t="s">
        <v>3781</v>
      </c>
      <c r="RO46" t="s">
        <v>3781</v>
      </c>
      <c r="RP46" t="s">
        <v>3781</v>
      </c>
      <c r="RQ46" t="s">
        <v>3781</v>
      </c>
      <c r="RR46" t="s">
        <v>3781</v>
      </c>
      <c r="RS46" t="s">
        <v>3781</v>
      </c>
      <c r="RT46" t="s">
        <v>3781</v>
      </c>
      <c r="RU46" t="s">
        <v>3781</v>
      </c>
      <c r="RV46" t="s">
        <v>3781</v>
      </c>
      <c r="RW46" t="s">
        <v>3781</v>
      </c>
      <c r="RX46" t="s">
        <v>3781</v>
      </c>
      <c r="RY46" t="s">
        <v>3781</v>
      </c>
      <c r="RZ46" t="s">
        <v>3781</v>
      </c>
      <c r="SA46" t="s">
        <v>3781</v>
      </c>
      <c r="SB46" t="s">
        <v>3781</v>
      </c>
      <c r="SC46" t="s">
        <v>3781</v>
      </c>
      <c r="SD46" t="s">
        <v>3781</v>
      </c>
      <c r="SE46" t="s">
        <v>3781</v>
      </c>
      <c r="SF46" t="s">
        <v>3781</v>
      </c>
      <c r="SG46" t="s">
        <v>3781</v>
      </c>
      <c r="SH46" t="s">
        <v>3781</v>
      </c>
      <c r="SI46" t="s">
        <v>3781</v>
      </c>
      <c r="SJ46" t="s">
        <v>3781</v>
      </c>
      <c r="SK46" t="s">
        <v>3781</v>
      </c>
      <c r="SL46" t="s">
        <v>3781</v>
      </c>
      <c r="SM46" t="s">
        <v>3781</v>
      </c>
      <c r="SN46" t="s">
        <v>3781</v>
      </c>
      <c r="SO46" t="s">
        <v>3781</v>
      </c>
      <c r="SP46" t="s">
        <v>3781</v>
      </c>
      <c r="SQ46" t="s">
        <v>3781</v>
      </c>
      <c r="SR46" t="s">
        <v>3781</v>
      </c>
      <c r="SS46" t="s">
        <v>3781</v>
      </c>
      <c r="ST46" t="s">
        <v>3781</v>
      </c>
      <c r="SU46" t="s">
        <v>3781</v>
      </c>
      <c r="SV46" t="s">
        <v>3781</v>
      </c>
      <c r="SW46" t="s">
        <v>3781</v>
      </c>
      <c r="SX46" t="s">
        <v>3781</v>
      </c>
      <c r="SY46" t="s">
        <v>3781</v>
      </c>
      <c r="SZ46" t="s">
        <v>3781</v>
      </c>
      <c r="TA46" t="s">
        <v>3781</v>
      </c>
      <c r="TB46" t="s">
        <v>3781</v>
      </c>
      <c r="TC46" t="s">
        <v>3781</v>
      </c>
      <c r="TD46" t="s">
        <v>3781</v>
      </c>
      <c r="TE46" t="s">
        <v>3781</v>
      </c>
      <c r="TF46" t="s">
        <v>3781</v>
      </c>
      <c r="TG46" t="s">
        <v>3781</v>
      </c>
      <c r="TH46" t="s">
        <v>3781</v>
      </c>
      <c r="TI46" t="s">
        <v>3781</v>
      </c>
      <c r="TJ46" t="s">
        <v>3781</v>
      </c>
      <c r="TK46" t="s">
        <v>3781</v>
      </c>
      <c r="TL46" t="s">
        <v>3781</v>
      </c>
    </row>
    <row r="47" spans="1:532" x14ac:dyDescent="0.3">
      <c r="A47" t="s">
        <v>3781</v>
      </c>
      <c r="B47" t="s">
        <v>3781</v>
      </c>
      <c r="C47" t="s">
        <v>3781</v>
      </c>
      <c r="D47" t="s">
        <v>3781</v>
      </c>
      <c r="E47" t="s">
        <v>3781</v>
      </c>
      <c r="F47" t="s">
        <v>3781</v>
      </c>
      <c r="G47" t="s">
        <v>3781</v>
      </c>
      <c r="H47" t="s">
        <v>3781</v>
      </c>
      <c r="I47" t="s">
        <v>3781</v>
      </c>
      <c r="J47" t="s">
        <v>3781</v>
      </c>
      <c r="K47" t="s">
        <v>3781</v>
      </c>
      <c r="L47" t="s">
        <v>3781</v>
      </c>
      <c r="M47" t="s">
        <v>3781</v>
      </c>
      <c r="N47" t="s">
        <v>3781</v>
      </c>
      <c r="O47" t="s">
        <v>3781</v>
      </c>
      <c r="P47" t="s">
        <v>3781</v>
      </c>
      <c r="Q47" t="s">
        <v>3781</v>
      </c>
      <c r="R47" t="s">
        <v>3781</v>
      </c>
      <c r="S47" t="s">
        <v>3781</v>
      </c>
      <c r="T47" t="s">
        <v>3781</v>
      </c>
      <c r="U47" t="s">
        <v>3781</v>
      </c>
      <c r="V47" t="s">
        <v>3781</v>
      </c>
      <c r="W47" t="s">
        <v>3781</v>
      </c>
      <c r="X47" t="s">
        <v>3781</v>
      </c>
      <c r="Y47" t="s">
        <v>3781</v>
      </c>
      <c r="Z47" t="s">
        <v>3781</v>
      </c>
      <c r="AA47" t="s">
        <v>3781</v>
      </c>
      <c r="AB47" t="s">
        <v>3781</v>
      </c>
      <c r="AC47" t="s">
        <v>3781</v>
      </c>
      <c r="AD47" t="s">
        <v>3781</v>
      </c>
      <c r="AE47" t="s">
        <v>3781</v>
      </c>
      <c r="AF47" t="s">
        <v>3781</v>
      </c>
      <c r="AG47" t="s">
        <v>3781</v>
      </c>
      <c r="AH47" t="s">
        <v>3781</v>
      </c>
      <c r="AI47" t="s">
        <v>3781</v>
      </c>
      <c r="AJ47" t="s">
        <v>3781</v>
      </c>
      <c r="AK47" t="s">
        <v>3781</v>
      </c>
      <c r="AL47" t="s">
        <v>3781</v>
      </c>
      <c r="AM47" t="s">
        <v>3781</v>
      </c>
      <c r="AN47" t="s">
        <v>3781</v>
      </c>
      <c r="AO47" t="s">
        <v>3781</v>
      </c>
      <c r="AP47" t="s">
        <v>3781</v>
      </c>
      <c r="AQ47" t="s">
        <v>3781</v>
      </c>
      <c r="AR47" t="s">
        <v>3781</v>
      </c>
      <c r="AS47" t="s">
        <v>3781</v>
      </c>
      <c r="AT47" t="s">
        <v>3781</v>
      </c>
      <c r="AU47" t="s">
        <v>3781</v>
      </c>
      <c r="AV47" t="s">
        <v>3781</v>
      </c>
      <c r="AW47" t="s">
        <v>3781</v>
      </c>
      <c r="AX47" t="s">
        <v>3781</v>
      </c>
      <c r="AY47" t="s">
        <v>3781</v>
      </c>
      <c r="AZ47" t="s">
        <v>3781</v>
      </c>
      <c r="BA47" t="s">
        <v>3781</v>
      </c>
      <c r="BB47" t="s">
        <v>3781</v>
      </c>
      <c r="BC47" t="s">
        <v>3781</v>
      </c>
      <c r="BD47" t="s">
        <v>3781</v>
      </c>
      <c r="BE47" t="s">
        <v>3781</v>
      </c>
      <c r="BF47" t="s">
        <v>3781</v>
      </c>
      <c r="BG47" t="s">
        <v>3781</v>
      </c>
      <c r="BH47" t="s">
        <v>3781</v>
      </c>
      <c r="BI47" t="s">
        <v>3781</v>
      </c>
      <c r="BJ47" t="s">
        <v>3781</v>
      </c>
      <c r="BK47" t="s">
        <v>3781</v>
      </c>
      <c r="BL47" t="s">
        <v>3781</v>
      </c>
      <c r="BM47" t="s">
        <v>3781</v>
      </c>
      <c r="BN47" t="s">
        <v>3781</v>
      </c>
      <c r="BO47" t="s">
        <v>3781</v>
      </c>
      <c r="BP47" t="s">
        <v>3781</v>
      </c>
      <c r="BQ47" t="s">
        <v>3781</v>
      </c>
      <c r="BR47" t="s">
        <v>3781</v>
      </c>
      <c r="BS47" t="s">
        <v>3781</v>
      </c>
      <c r="BT47" t="s">
        <v>3781</v>
      </c>
      <c r="BU47" t="s">
        <v>3781</v>
      </c>
      <c r="BV47" t="s">
        <v>3781</v>
      </c>
      <c r="BW47" t="s">
        <v>3781</v>
      </c>
      <c r="BX47" t="s">
        <v>3781</v>
      </c>
      <c r="BY47" t="s">
        <v>3781</v>
      </c>
      <c r="BZ47" t="s">
        <v>3781</v>
      </c>
      <c r="CA47" t="s">
        <v>3781</v>
      </c>
      <c r="CB47" t="s">
        <v>3781</v>
      </c>
      <c r="CC47" t="s">
        <v>3781</v>
      </c>
      <c r="CD47" t="s">
        <v>3781</v>
      </c>
      <c r="CE47" t="s">
        <v>3781</v>
      </c>
      <c r="CF47" t="s">
        <v>3781</v>
      </c>
      <c r="CG47" t="s">
        <v>3781</v>
      </c>
      <c r="CH47" t="s">
        <v>3781</v>
      </c>
      <c r="CI47" t="s">
        <v>3781</v>
      </c>
      <c r="CJ47" t="s">
        <v>3781</v>
      </c>
      <c r="CK47" t="s">
        <v>3781</v>
      </c>
      <c r="CL47" t="s">
        <v>3781</v>
      </c>
      <c r="CM47" t="s">
        <v>3781</v>
      </c>
      <c r="CN47" t="s">
        <v>3781</v>
      </c>
      <c r="CO47" t="s">
        <v>3781</v>
      </c>
      <c r="CP47" t="s">
        <v>3781</v>
      </c>
      <c r="CQ47" t="s">
        <v>3781</v>
      </c>
      <c r="CR47" t="s">
        <v>3781</v>
      </c>
      <c r="CS47" t="s">
        <v>3781</v>
      </c>
      <c r="CT47" t="s">
        <v>3781</v>
      </c>
      <c r="CU47" t="s">
        <v>3781</v>
      </c>
      <c r="CV47" t="s">
        <v>3781</v>
      </c>
      <c r="CW47" t="s">
        <v>3781</v>
      </c>
      <c r="CX47" t="s">
        <v>3781</v>
      </c>
      <c r="CY47" t="s">
        <v>3781</v>
      </c>
      <c r="CZ47" t="s">
        <v>3781</v>
      </c>
      <c r="DA47" t="s">
        <v>3781</v>
      </c>
      <c r="DB47" t="s">
        <v>3781</v>
      </c>
      <c r="DC47" t="s">
        <v>3781</v>
      </c>
      <c r="DD47" t="s">
        <v>3781</v>
      </c>
      <c r="DE47" t="s">
        <v>3781</v>
      </c>
      <c r="DF47" t="s">
        <v>3781</v>
      </c>
      <c r="DG47" t="s">
        <v>3781</v>
      </c>
      <c r="DH47" t="s">
        <v>3781</v>
      </c>
      <c r="DI47" t="s">
        <v>3781</v>
      </c>
      <c r="DJ47" t="s">
        <v>3781</v>
      </c>
      <c r="DK47" t="s">
        <v>3781</v>
      </c>
      <c r="DL47" t="s">
        <v>3781</v>
      </c>
      <c r="DM47" t="s">
        <v>3781</v>
      </c>
      <c r="DN47" t="s">
        <v>3781</v>
      </c>
      <c r="DO47" t="s">
        <v>3781</v>
      </c>
      <c r="DP47" t="s">
        <v>3781</v>
      </c>
      <c r="DQ47" t="s">
        <v>3781</v>
      </c>
      <c r="DR47" t="s">
        <v>3781</v>
      </c>
      <c r="DS47" t="s">
        <v>3781</v>
      </c>
      <c r="DT47" t="s">
        <v>3781</v>
      </c>
      <c r="DU47" t="s">
        <v>3781</v>
      </c>
      <c r="DV47" t="s">
        <v>3781</v>
      </c>
      <c r="DW47" t="s">
        <v>3781</v>
      </c>
      <c r="DX47" t="s">
        <v>3781</v>
      </c>
      <c r="DY47" t="s">
        <v>3781</v>
      </c>
      <c r="DZ47" t="s">
        <v>3781</v>
      </c>
      <c r="EA47" t="s">
        <v>3781</v>
      </c>
      <c r="EB47" t="s">
        <v>3781</v>
      </c>
      <c r="EC47" t="s">
        <v>3781</v>
      </c>
      <c r="ED47" t="s">
        <v>3781</v>
      </c>
      <c r="EE47" t="s">
        <v>3781</v>
      </c>
      <c r="EF47" t="s">
        <v>3781</v>
      </c>
      <c r="EG47" t="s">
        <v>3781</v>
      </c>
      <c r="EH47" t="s">
        <v>3781</v>
      </c>
      <c r="EI47" t="s">
        <v>3781</v>
      </c>
      <c r="EJ47" t="s">
        <v>3781</v>
      </c>
      <c r="EK47" t="s">
        <v>3781</v>
      </c>
      <c r="EL47" t="s">
        <v>3781</v>
      </c>
      <c r="EM47" t="s">
        <v>3781</v>
      </c>
      <c r="EN47" t="s">
        <v>3781</v>
      </c>
      <c r="EO47" t="s">
        <v>3781</v>
      </c>
      <c r="EP47" t="s">
        <v>3781</v>
      </c>
      <c r="EQ47" t="s">
        <v>3781</v>
      </c>
      <c r="ER47" t="s">
        <v>3781</v>
      </c>
      <c r="ES47" t="s">
        <v>3781</v>
      </c>
      <c r="ET47" t="s">
        <v>3781</v>
      </c>
      <c r="EU47" t="s">
        <v>3781</v>
      </c>
      <c r="EV47" t="s">
        <v>3781</v>
      </c>
      <c r="EW47" t="s">
        <v>3781</v>
      </c>
      <c r="EX47" t="s">
        <v>3781</v>
      </c>
      <c r="EY47" t="s">
        <v>3781</v>
      </c>
      <c r="EZ47" t="s">
        <v>3781</v>
      </c>
      <c r="FA47" t="s">
        <v>3781</v>
      </c>
      <c r="FB47" t="s">
        <v>3781</v>
      </c>
      <c r="FC47" t="s">
        <v>3781</v>
      </c>
      <c r="FD47" t="s">
        <v>3781</v>
      </c>
      <c r="FE47" t="s">
        <v>3781</v>
      </c>
      <c r="FF47" t="s">
        <v>3781</v>
      </c>
      <c r="FG47" t="s">
        <v>3781</v>
      </c>
      <c r="FH47" t="s">
        <v>3781</v>
      </c>
      <c r="FI47" t="s">
        <v>3781</v>
      </c>
      <c r="FJ47" t="s">
        <v>3781</v>
      </c>
      <c r="FK47" t="s">
        <v>3781</v>
      </c>
      <c r="FL47" t="s">
        <v>3781</v>
      </c>
      <c r="FM47" t="s">
        <v>3781</v>
      </c>
      <c r="FN47" t="s">
        <v>3781</v>
      </c>
      <c r="FO47" t="s">
        <v>3781</v>
      </c>
      <c r="FP47" t="s">
        <v>3781</v>
      </c>
      <c r="FQ47" t="s">
        <v>3781</v>
      </c>
      <c r="FR47" t="s">
        <v>3781</v>
      </c>
      <c r="FS47" t="s">
        <v>3781</v>
      </c>
      <c r="FT47" t="s">
        <v>3781</v>
      </c>
      <c r="FU47" t="s">
        <v>3781</v>
      </c>
      <c r="FV47" t="s">
        <v>3781</v>
      </c>
      <c r="FW47" t="s">
        <v>3781</v>
      </c>
      <c r="FX47" t="s">
        <v>3781</v>
      </c>
      <c r="FY47" t="s">
        <v>3781</v>
      </c>
      <c r="FZ47" t="s">
        <v>3781</v>
      </c>
      <c r="GA47" t="s">
        <v>3781</v>
      </c>
      <c r="GB47" t="s">
        <v>3781</v>
      </c>
      <c r="GC47" t="s">
        <v>3781</v>
      </c>
      <c r="GD47" t="s">
        <v>3781</v>
      </c>
      <c r="GE47" t="s">
        <v>3781</v>
      </c>
      <c r="GF47" t="s">
        <v>3781</v>
      </c>
      <c r="GG47" t="s">
        <v>3781</v>
      </c>
      <c r="GH47" t="s">
        <v>3781</v>
      </c>
      <c r="GI47" t="s">
        <v>3781</v>
      </c>
      <c r="GJ47" t="s">
        <v>3781</v>
      </c>
      <c r="GK47" t="s">
        <v>3781</v>
      </c>
      <c r="GL47" t="s">
        <v>3781</v>
      </c>
      <c r="GM47" t="s">
        <v>3781</v>
      </c>
      <c r="GN47" t="s">
        <v>3781</v>
      </c>
      <c r="GO47" t="s">
        <v>3781</v>
      </c>
      <c r="GP47" t="s">
        <v>3781</v>
      </c>
      <c r="GQ47" t="s">
        <v>3781</v>
      </c>
      <c r="GR47" t="s">
        <v>3781</v>
      </c>
      <c r="GS47" t="s">
        <v>3781</v>
      </c>
      <c r="GT47" t="s">
        <v>3781</v>
      </c>
      <c r="GU47" t="s">
        <v>3781</v>
      </c>
      <c r="GV47" t="s">
        <v>3781</v>
      </c>
      <c r="GW47" t="s">
        <v>3781</v>
      </c>
      <c r="GX47" t="s">
        <v>3781</v>
      </c>
      <c r="GY47" t="s">
        <v>3781</v>
      </c>
      <c r="GZ47" t="s">
        <v>3781</v>
      </c>
      <c r="HA47" t="s">
        <v>3781</v>
      </c>
      <c r="HB47" t="s">
        <v>3781</v>
      </c>
      <c r="HC47" t="s">
        <v>3781</v>
      </c>
      <c r="HD47" t="s">
        <v>3781</v>
      </c>
      <c r="HE47" t="s">
        <v>3781</v>
      </c>
      <c r="HF47" t="s">
        <v>3781</v>
      </c>
      <c r="HG47" t="s">
        <v>3781</v>
      </c>
      <c r="HH47" t="s">
        <v>3781</v>
      </c>
      <c r="HI47" t="s">
        <v>3781</v>
      </c>
      <c r="HJ47" t="s">
        <v>3781</v>
      </c>
      <c r="HK47" t="s">
        <v>3781</v>
      </c>
      <c r="HL47" t="s">
        <v>3781</v>
      </c>
      <c r="HM47" t="s">
        <v>3781</v>
      </c>
      <c r="HN47" t="s">
        <v>3781</v>
      </c>
      <c r="HO47" t="s">
        <v>3781</v>
      </c>
      <c r="HP47" t="s">
        <v>3781</v>
      </c>
      <c r="HQ47" t="s">
        <v>3781</v>
      </c>
      <c r="HR47" t="s">
        <v>3781</v>
      </c>
      <c r="HS47" t="s">
        <v>3781</v>
      </c>
      <c r="HT47" t="s">
        <v>3781</v>
      </c>
      <c r="HU47" t="s">
        <v>3781</v>
      </c>
      <c r="HV47" t="s">
        <v>3781</v>
      </c>
      <c r="HW47" t="s">
        <v>3781</v>
      </c>
      <c r="HX47" t="s">
        <v>3781</v>
      </c>
      <c r="HY47" t="s">
        <v>3781</v>
      </c>
      <c r="HZ47" t="s">
        <v>3781</v>
      </c>
      <c r="IA47" t="s">
        <v>3781</v>
      </c>
      <c r="IB47" t="s">
        <v>3781</v>
      </c>
      <c r="IC47" t="s">
        <v>3781</v>
      </c>
      <c r="ID47" t="s">
        <v>3781</v>
      </c>
      <c r="IE47" t="s">
        <v>3781</v>
      </c>
      <c r="IF47" t="s">
        <v>3781</v>
      </c>
      <c r="IG47" t="s">
        <v>3781</v>
      </c>
      <c r="IH47" t="s">
        <v>3781</v>
      </c>
      <c r="II47" t="s">
        <v>3781</v>
      </c>
      <c r="IJ47" t="s">
        <v>3781</v>
      </c>
      <c r="IK47" t="s">
        <v>3781</v>
      </c>
      <c r="IL47" t="s">
        <v>3781</v>
      </c>
      <c r="IM47" t="s">
        <v>3781</v>
      </c>
      <c r="IN47" t="s">
        <v>3781</v>
      </c>
      <c r="IO47" t="s">
        <v>3781</v>
      </c>
      <c r="IP47" t="s">
        <v>3781</v>
      </c>
      <c r="IQ47" t="s">
        <v>3781</v>
      </c>
      <c r="IR47" t="s">
        <v>3781</v>
      </c>
      <c r="IS47" t="s">
        <v>3781</v>
      </c>
      <c r="IT47" t="s">
        <v>3781</v>
      </c>
      <c r="IU47" t="s">
        <v>3781</v>
      </c>
      <c r="IV47" t="s">
        <v>3781</v>
      </c>
      <c r="IW47" t="s">
        <v>3781</v>
      </c>
      <c r="IX47" t="s">
        <v>3781</v>
      </c>
      <c r="IY47" t="s">
        <v>3781</v>
      </c>
      <c r="IZ47" t="s">
        <v>3781</v>
      </c>
      <c r="JA47" t="s">
        <v>3781</v>
      </c>
      <c r="JB47" t="s">
        <v>3781</v>
      </c>
      <c r="JC47" t="s">
        <v>3781</v>
      </c>
      <c r="JD47" t="s">
        <v>3781</v>
      </c>
      <c r="JE47" t="s">
        <v>3781</v>
      </c>
      <c r="JF47" t="s">
        <v>3781</v>
      </c>
      <c r="JG47" t="s">
        <v>3781</v>
      </c>
      <c r="JH47" t="s">
        <v>3781</v>
      </c>
      <c r="JI47" t="s">
        <v>3781</v>
      </c>
      <c r="JJ47" t="s">
        <v>3781</v>
      </c>
      <c r="JK47" t="s">
        <v>3781</v>
      </c>
      <c r="JL47" t="s">
        <v>3781</v>
      </c>
      <c r="JM47" t="s">
        <v>3781</v>
      </c>
      <c r="JN47" t="s">
        <v>3781</v>
      </c>
      <c r="JO47" t="s">
        <v>3781</v>
      </c>
      <c r="JP47" t="s">
        <v>3781</v>
      </c>
      <c r="JQ47" t="s">
        <v>3781</v>
      </c>
      <c r="JR47" t="s">
        <v>3781</v>
      </c>
      <c r="JS47" t="s">
        <v>3781</v>
      </c>
      <c r="JT47" t="s">
        <v>3781</v>
      </c>
      <c r="JU47" t="s">
        <v>3781</v>
      </c>
      <c r="JV47" t="s">
        <v>3781</v>
      </c>
      <c r="JW47" t="s">
        <v>3781</v>
      </c>
      <c r="JX47" t="s">
        <v>3781</v>
      </c>
      <c r="JY47" t="s">
        <v>3781</v>
      </c>
      <c r="JZ47" t="s">
        <v>3781</v>
      </c>
      <c r="KA47" t="s">
        <v>3781</v>
      </c>
      <c r="KB47" t="s">
        <v>3781</v>
      </c>
      <c r="KC47" t="s">
        <v>3781</v>
      </c>
      <c r="KD47" t="s">
        <v>3781</v>
      </c>
      <c r="KE47" t="s">
        <v>3781</v>
      </c>
      <c r="KF47" t="s">
        <v>3781</v>
      </c>
      <c r="KG47" t="s">
        <v>3781</v>
      </c>
      <c r="KH47" t="s">
        <v>3781</v>
      </c>
      <c r="KI47" t="s">
        <v>3781</v>
      </c>
      <c r="KJ47" t="s">
        <v>3781</v>
      </c>
      <c r="KK47" t="s">
        <v>3781</v>
      </c>
      <c r="KL47" t="s">
        <v>3781</v>
      </c>
      <c r="KM47" t="s">
        <v>3781</v>
      </c>
      <c r="KN47" t="s">
        <v>3781</v>
      </c>
      <c r="KO47" t="s">
        <v>3781</v>
      </c>
      <c r="KP47" t="s">
        <v>3781</v>
      </c>
      <c r="KQ47" t="s">
        <v>3781</v>
      </c>
      <c r="KR47" t="s">
        <v>3781</v>
      </c>
      <c r="KS47" t="s">
        <v>3781</v>
      </c>
      <c r="KT47" t="s">
        <v>3781</v>
      </c>
      <c r="KU47" t="s">
        <v>3781</v>
      </c>
      <c r="KV47" t="s">
        <v>3781</v>
      </c>
      <c r="KW47" t="s">
        <v>3781</v>
      </c>
      <c r="KX47" t="s">
        <v>3781</v>
      </c>
      <c r="KY47" t="s">
        <v>3781</v>
      </c>
      <c r="KZ47" t="s">
        <v>3781</v>
      </c>
      <c r="LA47" t="s">
        <v>3781</v>
      </c>
      <c r="LB47" t="s">
        <v>3781</v>
      </c>
      <c r="LC47" t="s">
        <v>3781</v>
      </c>
      <c r="LD47" t="s">
        <v>3781</v>
      </c>
      <c r="LE47" t="s">
        <v>3781</v>
      </c>
      <c r="LF47" t="s">
        <v>3781</v>
      </c>
      <c r="LG47" t="s">
        <v>3781</v>
      </c>
      <c r="LH47" t="s">
        <v>3781</v>
      </c>
      <c r="LI47" t="s">
        <v>3781</v>
      </c>
      <c r="LJ47" t="s">
        <v>3781</v>
      </c>
      <c r="LK47" t="s">
        <v>3781</v>
      </c>
      <c r="LL47" t="s">
        <v>3781</v>
      </c>
      <c r="LM47" t="s">
        <v>3781</v>
      </c>
      <c r="LN47" t="s">
        <v>3781</v>
      </c>
      <c r="LO47" t="s">
        <v>3781</v>
      </c>
      <c r="LP47" t="s">
        <v>3781</v>
      </c>
      <c r="LQ47" t="s">
        <v>3781</v>
      </c>
      <c r="LR47" t="s">
        <v>3781</v>
      </c>
      <c r="LS47" t="s">
        <v>3781</v>
      </c>
      <c r="LT47" t="s">
        <v>3781</v>
      </c>
      <c r="LU47" t="s">
        <v>3781</v>
      </c>
      <c r="LV47" t="s">
        <v>3781</v>
      </c>
      <c r="LW47" t="s">
        <v>3781</v>
      </c>
      <c r="LX47" t="s">
        <v>3781</v>
      </c>
      <c r="LY47" t="s">
        <v>3781</v>
      </c>
      <c r="LZ47" t="s">
        <v>3781</v>
      </c>
      <c r="MA47" t="s">
        <v>3781</v>
      </c>
      <c r="MB47" t="s">
        <v>3781</v>
      </c>
      <c r="MC47" t="s">
        <v>3781</v>
      </c>
      <c r="MD47" t="s">
        <v>3781</v>
      </c>
      <c r="ME47" t="s">
        <v>3781</v>
      </c>
      <c r="MF47" t="s">
        <v>3781</v>
      </c>
      <c r="MG47" t="s">
        <v>3781</v>
      </c>
      <c r="MH47" t="s">
        <v>3781</v>
      </c>
      <c r="MI47" t="s">
        <v>3781</v>
      </c>
      <c r="MJ47" t="s">
        <v>3781</v>
      </c>
      <c r="MK47" t="s">
        <v>3781</v>
      </c>
      <c r="ML47" t="s">
        <v>3781</v>
      </c>
      <c r="MM47" t="s">
        <v>3781</v>
      </c>
      <c r="MN47" t="s">
        <v>3781</v>
      </c>
      <c r="MO47" t="s">
        <v>3781</v>
      </c>
      <c r="MP47" t="s">
        <v>3781</v>
      </c>
      <c r="MQ47" t="s">
        <v>3781</v>
      </c>
      <c r="MR47" t="s">
        <v>3781</v>
      </c>
      <c r="MS47" t="s">
        <v>3781</v>
      </c>
      <c r="MT47" t="s">
        <v>3781</v>
      </c>
      <c r="MU47" t="s">
        <v>3781</v>
      </c>
      <c r="MV47" t="s">
        <v>3781</v>
      </c>
      <c r="MW47" t="s">
        <v>3781</v>
      </c>
      <c r="MX47" t="s">
        <v>3781</v>
      </c>
      <c r="MY47" t="s">
        <v>3781</v>
      </c>
      <c r="MZ47" t="s">
        <v>3781</v>
      </c>
      <c r="NA47" t="s">
        <v>3781</v>
      </c>
      <c r="NB47" t="s">
        <v>3781</v>
      </c>
      <c r="NC47" t="s">
        <v>3781</v>
      </c>
      <c r="ND47" t="s">
        <v>3781</v>
      </c>
      <c r="NE47" t="s">
        <v>3781</v>
      </c>
      <c r="NF47" t="s">
        <v>3781</v>
      </c>
      <c r="NG47" t="s">
        <v>3781</v>
      </c>
      <c r="NH47" t="s">
        <v>3781</v>
      </c>
      <c r="NI47" t="s">
        <v>3781</v>
      </c>
      <c r="NJ47" t="s">
        <v>3781</v>
      </c>
      <c r="NL47" t="s">
        <v>3781</v>
      </c>
      <c r="NM47" t="s">
        <v>3781</v>
      </c>
      <c r="NN47" t="s">
        <v>3781</v>
      </c>
      <c r="NO47" t="s">
        <v>3781</v>
      </c>
      <c r="NP47" t="s">
        <v>3781</v>
      </c>
      <c r="NQ47" t="s">
        <v>3781</v>
      </c>
      <c r="NR47" t="s">
        <v>3781</v>
      </c>
      <c r="NS47" t="s">
        <v>3781</v>
      </c>
      <c r="NT47" t="s">
        <v>3781</v>
      </c>
      <c r="NU47" t="s">
        <v>3781</v>
      </c>
      <c r="NV47" t="s">
        <v>3781</v>
      </c>
      <c r="NW47" t="s">
        <v>3781</v>
      </c>
      <c r="NX47" t="s">
        <v>3781</v>
      </c>
      <c r="NY47" t="s">
        <v>3781</v>
      </c>
      <c r="NZ47" t="s">
        <v>3781</v>
      </c>
      <c r="OA47" t="s">
        <v>3781</v>
      </c>
      <c r="OB47" t="s">
        <v>3781</v>
      </c>
      <c r="OC47" t="s">
        <v>3781</v>
      </c>
      <c r="OD47" t="s">
        <v>3781</v>
      </c>
      <c r="OE47" t="s">
        <v>3781</v>
      </c>
      <c r="OF47" t="s">
        <v>3781</v>
      </c>
      <c r="OG47" t="s">
        <v>3781</v>
      </c>
      <c r="OH47" t="s">
        <v>3781</v>
      </c>
      <c r="OI47" t="s">
        <v>3781</v>
      </c>
      <c r="OJ47" t="s">
        <v>3781</v>
      </c>
      <c r="OK47" t="s">
        <v>3781</v>
      </c>
      <c r="OL47" t="s">
        <v>3781</v>
      </c>
      <c r="OM47" t="s">
        <v>3781</v>
      </c>
      <c r="ON47" t="s">
        <v>3781</v>
      </c>
      <c r="OO47" t="s">
        <v>3781</v>
      </c>
      <c r="OP47" t="s">
        <v>3781</v>
      </c>
      <c r="OQ47" t="s">
        <v>3781</v>
      </c>
      <c r="OR47" t="s">
        <v>3781</v>
      </c>
      <c r="OS47" t="s">
        <v>3781</v>
      </c>
      <c r="OT47" t="s">
        <v>3781</v>
      </c>
      <c r="OU47" t="s">
        <v>3781</v>
      </c>
      <c r="OV47" t="s">
        <v>3781</v>
      </c>
      <c r="OW47" t="s">
        <v>3781</v>
      </c>
      <c r="OX47" t="s">
        <v>3781</v>
      </c>
      <c r="OY47" t="s">
        <v>3781</v>
      </c>
      <c r="OZ47" t="s">
        <v>3781</v>
      </c>
      <c r="PA47" t="s">
        <v>3781</v>
      </c>
      <c r="PB47" t="s">
        <v>3781</v>
      </c>
      <c r="PC47" t="s">
        <v>3781</v>
      </c>
      <c r="PD47" t="s">
        <v>3781</v>
      </c>
      <c r="PE47" t="s">
        <v>3781</v>
      </c>
      <c r="PF47" t="s">
        <v>3781</v>
      </c>
      <c r="PG47" t="s">
        <v>3781</v>
      </c>
      <c r="PH47" t="s">
        <v>3781</v>
      </c>
      <c r="PI47" t="s">
        <v>3781</v>
      </c>
      <c r="PJ47" t="s">
        <v>3781</v>
      </c>
      <c r="PK47" t="s">
        <v>3781</v>
      </c>
      <c r="PL47" t="s">
        <v>3781</v>
      </c>
      <c r="PM47" t="s">
        <v>3781</v>
      </c>
      <c r="PN47" t="s">
        <v>3781</v>
      </c>
      <c r="PO47" t="s">
        <v>3781</v>
      </c>
      <c r="PP47" t="s">
        <v>3781</v>
      </c>
      <c r="PQ47" t="s">
        <v>3781</v>
      </c>
      <c r="PR47" t="s">
        <v>3781</v>
      </c>
      <c r="PS47" t="s">
        <v>3781</v>
      </c>
      <c r="PT47" t="s">
        <v>3781</v>
      </c>
      <c r="PU47" t="s">
        <v>3781</v>
      </c>
      <c r="PV47" t="s">
        <v>3781</v>
      </c>
      <c r="PW47" t="s">
        <v>3781</v>
      </c>
      <c r="PX47" t="s">
        <v>3781</v>
      </c>
      <c r="PY47" t="s">
        <v>3781</v>
      </c>
      <c r="PZ47" t="s">
        <v>3781</v>
      </c>
      <c r="QA47" t="s">
        <v>3781</v>
      </c>
      <c r="QB47" t="s">
        <v>3781</v>
      </c>
      <c r="QC47" t="s">
        <v>3781</v>
      </c>
      <c r="QD47" t="s">
        <v>3781</v>
      </c>
      <c r="QE47" t="s">
        <v>3781</v>
      </c>
      <c r="QF47" t="s">
        <v>3781</v>
      </c>
      <c r="QG47" t="s">
        <v>3781</v>
      </c>
      <c r="QH47" t="s">
        <v>3781</v>
      </c>
      <c r="QI47" t="s">
        <v>3781</v>
      </c>
      <c r="QJ47" t="s">
        <v>3781</v>
      </c>
      <c r="QK47" t="s">
        <v>3781</v>
      </c>
      <c r="QL47" t="s">
        <v>3781</v>
      </c>
      <c r="QM47" t="s">
        <v>3781</v>
      </c>
      <c r="QN47" t="s">
        <v>3781</v>
      </c>
      <c r="QO47" t="s">
        <v>3781</v>
      </c>
      <c r="QP47" t="s">
        <v>3781</v>
      </c>
      <c r="QQ47" t="s">
        <v>3781</v>
      </c>
      <c r="QR47" t="s">
        <v>3781</v>
      </c>
      <c r="QS47" t="s">
        <v>3781</v>
      </c>
      <c r="QT47" t="s">
        <v>3781</v>
      </c>
      <c r="QU47" t="s">
        <v>3781</v>
      </c>
      <c r="QV47" t="s">
        <v>3781</v>
      </c>
      <c r="QW47" t="s">
        <v>3781</v>
      </c>
      <c r="QX47" t="s">
        <v>3781</v>
      </c>
      <c r="QY47" t="s">
        <v>3781</v>
      </c>
      <c r="QZ47" t="s">
        <v>3781</v>
      </c>
      <c r="RA47" t="s">
        <v>2071</v>
      </c>
      <c r="RB47" t="s">
        <v>3781</v>
      </c>
      <c r="RC47" t="s">
        <v>3781</v>
      </c>
      <c r="RD47" t="s">
        <v>3781</v>
      </c>
      <c r="RE47" t="s">
        <v>3781</v>
      </c>
      <c r="RF47" t="s">
        <v>3781</v>
      </c>
      <c r="RG47" t="s">
        <v>3781</v>
      </c>
      <c r="RH47" t="s">
        <v>3781</v>
      </c>
      <c r="RI47" t="s">
        <v>3781</v>
      </c>
      <c r="RJ47" t="s">
        <v>3781</v>
      </c>
      <c r="RK47" t="s">
        <v>3781</v>
      </c>
      <c r="RL47" t="s">
        <v>3781</v>
      </c>
      <c r="RM47" t="s">
        <v>3781</v>
      </c>
      <c r="RN47" t="s">
        <v>3781</v>
      </c>
      <c r="RO47" t="s">
        <v>3781</v>
      </c>
      <c r="RP47" t="s">
        <v>3781</v>
      </c>
      <c r="RQ47" t="s">
        <v>3781</v>
      </c>
      <c r="RR47" t="s">
        <v>3781</v>
      </c>
      <c r="RS47" t="s">
        <v>3781</v>
      </c>
      <c r="RT47" t="s">
        <v>3781</v>
      </c>
      <c r="RU47" t="s">
        <v>3781</v>
      </c>
      <c r="RV47" t="s">
        <v>3781</v>
      </c>
      <c r="RW47" t="s">
        <v>3781</v>
      </c>
      <c r="RX47" t="s">
        <v>3781</v>
      </c>
      <c r="RY47" t="s">
        <v>3781</v>
      </c>
      <c r="RZ47" t="s">
        <v>3781</v>
      </c>
      <c r="SA47" t="s">
        <v>3781</v>
      </c>
      <c r="SB47" t="s">
        <v>3781</v>
      </c>
      <c r="SC47" t="s">
        <v>3781</v>
      </c>
      <c r="SD47" t="s">
        <v>3781</v>
      </c>
      <c r="SE47" t="s">
        <v>3781</v>
      </c>
      <c r="SF47" t="s">
        <v>3781</v>
      </c>
      <c r="SG47" t="s">
        <v>3781</v>
      </c>
      <c r="SH47" t="s">
        <v>3781</v>
      </c>
      <c r="SI47" t="s">
        <v>3781</v>
      </c>
      <c r="SJ47" t="s">
        <v>3781</v>
      </c>
      <c r="SK47" t="s">
        <v>3781</v>
      </c>
      <c r="SL47" t="s">
        <v>3781</v>
      </c>
      <c r="SM47" t="s">
        <v>3781</v>
      </c>
      <c r="SN47" t="s">
        <v>3781</v>
      </c>
      <c r="SO47" t="s">
        <v>3781</v>
      </c>
      <c r="SP47" t="s">
        <v>3781</v>
      </c>
      <c r="SQ47" t="s">
        <v>3781</v>
      </c>
      <c r="SR47" t="s">
        <v>3781</v>
      </c>
      <c r="SS47" t="s">
        <v>3781</v>
      </c>
      <c r="ST47" t="s">
        <v>3781</v>
      </c>
      <c r="SU47" t="s">
        <v>3781</v>
      </c>
      <c r="SV47" t="s">
        <v>3781</v>
      </c>
      <c r="SW47" t="s">
        <v>3781</v>
      </c>
      <c r="SX47" t="s">
        <v>3781</v>
      </c>
      <c r="SY47" t="s">
        <v>3781</v>
      </c>
      <c r="SZ47" t="s">
        <v>3781</v>
      </c>
      <c r="TA47" t="s">
        <v>3781</v>
      </c>
      <c r="TB47" t="s">
        <v>3781</v>
      </c>
      <c r="TC47" t="s">
        <v>3781</v>
      </c>
      <c r="TD47" t="s">
        <v>3781</v>
      </c>
      <c r="TE47" t="s">
        <v>3781</v>
      </c>
      <c r="TF47" t="s">
        <v>3781</v>
      </c>
      <c r="TG47" t="s">
        <v>3781</v>
      </c>
      <c r="TH47" t="s">
        <v>3781</v>
      </c>
      <c r="TI47" t="s">
        <v>3781</v>
      </c>
      <c r="TJ47" t="s">
        <v>3781</v>
      </c>
      <c r="TK47" t="s">
        <v>3781</v>
      </c>
      <c r="TL47" t="s">
        <v>3781</v>
      </c>
    </row>
  </sheetData>
  <sortState xmlns:xlrd2="http://schemas.microsoft.com/office/spreadsheetml/2017/richdata2" columnSort="1" ref="A1:TL47">
    <sortCondition ref="A1:TL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549"/>
  <sheetViews>
    <sheetView workbookViewId="0">
      <selection activeCell="I19" sqref="I19"/>
    </sheetView>
  </sheetViews>
  <sheetFormatPr defaultRowHeight="14.4" x14ac:dyDescent="0.3"/>
  <cols>
    <col min="1" max="1" width="36" bestFit="1" customWidth="1"/>
  </cols>
  <sheetData>
    <row r="1" spans="1:1" x14ac:dyDescent="0.3">
      <c r="A1" t="s">
        <v>4024</v>
      </c>
    </row>
    <row r="2" spans="1:1" x14ac:dyDescent="0.3">
      <c r="A2" t="s">
        <v>236</v>
      </c>
    </row>
    <row r="3" spans="1:1" x14ac:dyDescent="0.3">
      <c r="A3" t="s">
        <v>244</v>
      </c>
    </row>
    <row r="4" spans="1:1" x14ac:dyDescent="0.3">
      <c r="A4" t="s">
        <v>2</v>
      </c>
    </row>
    <row r="5" spans="1:1" x14ac:dyDescent="0.3">
      <c r="A5" t="s">
        <v>4</v>
      </c>
    </row>
    <row r="6" spans="1:1" x14ac:dyDescent="0.3">
      <c r="A6" t="s">
        <v>26</v>
      </c>
    </row>
    <row r="7" spans="1:1" x14ac:dyDescent="0.3">
      <c r="A7" t="s">
        <v>486</v>
      </c>
    </row>
    <row r="8" spans="1:1" x14ac:dyDescent="0.3">
      <c r="A8" t="s">
        <v>450</v>
      </c>
    </row>
    <row r="9" spans="1:1" x14ac:dyDescent="0.3">
      <c r="A9" t="s">
        <v>168</v>
      </c>
    </row>
    <row r="10" spans="1:1" x14ac:dyDescent="0.3">
      <c r="A10" t="s">
        <v>232</v>
      </c>
    </row>
    <row r="11" spans="1:1" x14ac:dyDescent="0.3">
      <c r="A11" t="s">
        <v>377</v>
      </c>
    </row>
    <row r="12" spans="1:1" x14ac:dyDescent="0.3">
      <c r="A12" t="s">
        <v>360</v>
      </c>
    </row>
    <row r="13" spans="1:1" x14ac:dyDescent="0.3">
      <c r="A13" t="s">
        <v>432</v>
      </c>
    </row>
    <row r="14" spans="1:1" x14ac:dyDescent="0.3">
      <c r="A14" t="s">
        <v>213</v>
      </c>
    </row>
    <row r="15" spans="1:1" x14ac:dyDescent="0.3">
      <c r="A15" t="s">
        <v>79</v>
      </c>
    </row>
    <row r="16" spans="1:1" x14ac:dyDescent="0.3">
      <c r="A16" t="s">
        <v>171</v>
      </c>
    </row>
    <row r="17" spans="1:1" x14ac:dyDescent="0.3">
      <c r="A17" t="s">
        <v>304</v>
      </c>
    </row>
    <row r="18" spans="1:1" x14ac:dyDescent="0.3">
      <c r="A18" t="s">
        <v>287</v>
      </c>
    </row>
    <row r="19" spans="1:1" x14ac:dyDescent="0.3">
      <c r="A19" t="s">
        <v>146</v>
      </c>
    </row>
    <row r="20" spans="1:1" x14ac:dyDescent="0.3">
      <c r="A20" t="s">
        <v>6</v>
      </c>
    </row>
    <row r="21" spans="1:1" x14ac:dyDescent="0.3">
      <c r="A21" t="s">
        <v>248</v>
      </c>
    </row>
    <row r="22" spans="1:1" x14ac:dyDescent="0.3">
      <c r="A22" t="s">
        <v>365</v>
      </c>
    </row>
    <row r="23" spans="1:1" x14ac:dyDescent="0.3">
      <c r="A23" t="s">
        <v>25</v>
      </c>
    </row>
    <row r="24" spans="1:1" x14ac:dyDescent="0.3">
      <c r="A24" t="s">
        <v>451</v>
      </c>
    </row>
    <row r="25" spans="1:1" x14ac:dyDescent="0.3">
      <c r="A25" t="s">
        <v>485</v>
      </c>
    </row>
    <row r="26" spans="1:1" x14ac:dyDescent="0.3">
      <c r="A26" t="s">
        <v>214</v>
      </c>
    </row>
    <row r="27" spans="1:1" x14ac:dyDescent="0.3">
      <c r="A27" t="s">
        <v>88</v>
      </c>
    </row>
    <row r="28" spans="1:1" x14ac:dyDescent="0.3">
      <c r="A28" t="s">
        <v>490</v>
      </c>
    </row>
    <row r="29" spans="1:1" x14ac:dyDescent="0.3">
      <c r="A29" t="s">
        <v>305</v>
      </c>
    </row>
    <row r="30" spans="1:1" x14ac:dyDescent="0.3">
      <c r="A30" t="s">
        <v>98</v>
      </c>
    </row>
    <row r="31" spans="1:1" x14ac:dyDescent="0.3">
      <c r="A31" t="s">
        <v>436</v>
      </c>
    </row>
    <row r="32" spans="1:1" x14ac:dyDescent="0.3">
      <c r="A32" t="s">
        <v>116</v>
      </c>
    </row>
    <row r="33" spans="1:1" x14ac:dyDescent="0.3">
      <c r="A33" t="s">
        <v>113</v>
      </c>
    </row>
    <row r="34" spans="1:1" x14ac:dyDescent="0.3">
      <c r="A34" t="s">
        <v>488</v>
      </c>
    </row>
    <row r="35" spans="1:1" x14ac:dyDescent="0.3">
      <c r="A35" t="s">
        <v>495</v>
      </c>
    </row>
    <row r="36" spans="1:1" x14ac:dyDescent="0.3">
      <c r="A36" t="s">
        <v>217</v>
      </c>
    </row>
    <row r="37" spans="1:1" x14ac:dyDescent="0.3">
      <c r="A37" t="s">
        <v>396</v>
      </c>
    </row>
    <row r="38" spans="1:1" x14ac:dyDescent="0.3">
      <c r="A38" t="s">
        <v>390</v>
      </c>
    </row>
    <row r="39" spans="1:1" x14ac:dyDescent="0.3">
      <c r="A39" t="s">
        <v>121</v>
      </c>
    </row>
    <row r="40" spans="1:1" x14ac:dyDescent="0.3">
      <c r="A40" t="s">
        <v>74</v>
      </c>
    </row>
    <row r="41" spans="1:1" x14ac:dyDescent="0.3">
      <c r="A41" t="s">
        <v>388</v>
      </c>
    </row>
    <row r="42" spans="1:1" x14ac:dyDescent="0.3">
      <c r="A42" t="s">
        <v>499</v>
      </c>
    </row>
    <row r="43" spans="1:1" x14ac:dyDescent="0.3">
      <c r="A43" t="s">
        <v>502</v>
      </c>
    </row>
    <row r="44" spans="1:1" x14ac:dyDescent="0.3">
      <c r="A44" t="s">
        <v>57</v>
      </c>
    </row>
    <row r="45" spans="1:1" x14ac:dyDescent="0.3">
      <c r="A45" t="s">
        <v>51</v>
      </c>
    </row>
    <row r="46" spans="1:1" x14ac:dyDescent="0.3">
      <c r="A46" t="s">
        <v>452</v>
      </c>
    </row>
    <row r="47" spans="1:1" x14ac:dyDescent="0.3">
      <c r="A47" t="s">
        <v>514</v>
      </c>
    </row>
    <row r="48" spans="1:1" x14ac:dyDescent="0.3">
      <c r="A48" t="s">
        <v>299</v>
      </c>
    </row>
    <row r="49" spans="1:1" x14ac:dyDescent="0.3">
      <c r="A49" t="s">
        <v>238</v>
      </c>
    </row>
    <row r="50" spans="1:1" x14ac:dyDescent="0.3">
      <c r="A50" t="s">
        <v>92</v>
      </c>
    </row>
    <row r="51" spans="1:1" x14ac:dyDescent="0.3">
      <c r="A51" t="s">
        <v>46</v>
      </c>
    </row>
    <row r="52" spans="1:1" x14ac:dyDescent="0.3">
      <c r="A52" t="s">
        <v>296</v>
      </c>
    </row>
    <row r="53" spans="1:1" x14ac:dyDescent="0.3">
      <c r="A53" t="s">
        <v>421</v>
      </c>
    </row>
    <row r="54" spans="1:1" x14ac:dyDescent="0.3">
      <c r="A54" t="s">
        <v>30</v>
      </c>
    </row>
    <row r="55" spans="1:1" x14ac:dyDescent="0.3">
      <c r="A55" t="s">
        <v>510</v>
      </c>
    </row>
    <row r="56" spans="1:1" x14ac:dyDescent="0.3">
      <c r="A56" t="s">
        <v>182</v>
      </c>
    </row>
    <row r="57" spans="1:1" x14ac:dyDescent="0.3">
      <c r="A57" t="s">
        <v>189</v>
      </c>
    </row>
    <row r="58" spans="1:1" x14ac:dyDescent="0.3">
      <c r="A58" t="s">
        <v>308</v>
      </c>
    </row>
    <row r="59" spans="1:1" x14ac:dyDescent="0.3">
      <c r="A59" t="s">
        <v>64</v>
      </c>
    </row>
    <row r="60" spans="1:1" x14ac:dyDescent="0.3">
      <c r="A60" t="s">
        <v>109</v>
      </c>
    </row>
    <row r="61" spans="1:1" x14ac:dyDescent="0.3">
      <c r="A61" t="s">
        <v>148</v>
      </c>
    </row>
    <row r="62" spans="1:1" x14ac:dyDescent="0.3">
      <c r="A62" t="s">
        <v>289</v>
      </c>
    </row>
    <row r="63" spans="1:1" x14ac:dyDescent="0.3">
      <c r="A63" t="s">
        <v>70</v>
      </c>
    </row>
    <row r="64" spans="1:1" x14ac:dyDescent="0.3">
      <c r="A64" t="s">
        <v>247</v>
      </c>
    </row>
    <row r="65" spans="1:1" x14ac:dyDescent="0.3">
      <c r="A65" t="s">
        <v>75</v>
      </c>
    </row>
    <row r="66" spans="1:1" x14ac:dyDescent="0.3">
      <c r="A66" t="s">
        <v>251</v>
      </c>
    </row>
    <row r="67" spans="1:1" x14ac:dyDescent="0.3">
      <c r="A67" t="s">
        <v>375</v>
      </c>
    </row>
    <row r="68" spans="1:1" x14ac:dyDescent="0.3">
      <c r="A68" t="s">
        <v>17</v>
      </c>
    </row>
    <row r="69" spans="1:1" x14ac:dyDescent="0.3">
      <c r="A69" t="s">
        <v>227</v>
      </c>
    </row>
    <row r="70" spans="1:1" x14ac:dyDescent="0.3">
      <c r="A70" t="s">
        <v>419</v>
      </c>
    </row>
    <row r="71" spans="1:1" x14ac:dyDescent="0.3">
      <c r="A71" t="s">
        <v>439</v>
      </c>
    </row>
    <row r="72" spans="1:1" x14ac:dyDescent="0.3">
      <c r="A72" t="s">
        <v>41</v>
      </c>
    </row>
    <row r="73" spans="1:1" x14ac:dyDescent="0.3">
      <c r="A73" t="s">
        <v>95</v>
      </c>
    </row>
    <row r="74" spans="1:1" x14ac:dyDescent="0.3">
      <c r="A74" t="s">
        <v>474</v>
      </c>
    </row>
    <row r="75" spans="1:1" x14ac:dyDescent="0.3">
      <c r="A75" t="s">
        <v>325</v>
      </c>
    </row>
    <row r="76" spans="1:1" x14ac:dyDescent="0.3">
      <c r="A76" t="s">
        <v>267</v>
      </c>
    </row>
    <row r="77" spans="1:1" x14ac:dyDescent="0.3">
      <c r="A77" t="s">
        <v>302</v>
      </c>
    </row>
    <row r="78" spans="1:1" x14ac:dyDescent="0.3">
      <c r="A78" t="s">
        <v>245</v>
      </c>
    </row>
    <row r="79" spans="1:1" x14ac:dyDescent="0.3">
      <c r="A79" t="s">
        <v>102</v>
      </c>
    </row>
    <row r="80" spans="1:1" x14ac:dyDescent="0.3">
      <c r="A80" t="s">
        <v>331</v>
      </c>
    </row>
    <row r="81" spans="1:1" x14ac:dyDescent="0.3">
      <c r="A81" t="s">
        <v>150</v>
      </c>
    </row>
    <row r="82" spans="1:1" x14ac:dyDescent="0.3">
      <c r="A82" t="s">
        <v>453</v>
      </c>
    </row>
    <row r="83" spans="1:1" x14ac:dyDescent="0.3">
      <c r="A83" t="s">
        <v>524</v>
      </c>
    </row>
    <row r="84" spans="1:1" x14ac:dyDescent="0.3">
      <c r="A84" t="s">
        <v>99</v>
      </c>
    </row>
    <row r="85" spans="1:1" x14ac:dyDescent="0.3">
      <c r="A85" t="s">
        <v>65</v>
      </c>
    </row>
    <row r="86" spans="1:1" x14ac:dyDescent="0.3">
      <c r="A86" t="s">
        <v>193</v>
      </c>
    </row>
    <row r="87" spans="1:1" x14ac:dyDescent="0.3">
      <c r="A87" t="s">
        <v>111</v>
      </c>
    </row>
    <row r="88" spans="1:1" x14ac:dyDescent="0.3">
      <c r="A88" t="s">
        <v>33</v>
      </c>
    </row>
    <row r="89" spans="1:1" x14ac:dyDescent="0.3">
      <c r="A89" t="s">
        <v>112</v>
      </c>
    </row>
    <row r="90" spans="1:1" x14ac:dyDescent="0.3">
      <c r="A90" t="s">
        <v>114</v>
      </c>
    </row>
    <row r="91" spans="1:1" x14ac:dyDescent="0.3">
      <c r="A91" t="s">
        <v>43</v>
      </c>
    </row>
    <row r="92" spans="1:1" x14ac:dyDescent="0.3">
      <c r="A92" t="s">
        <v>11</v>
      </c>
    </row>
    <row r="93" spans="1:1" x14ac:dyDescent="0.3">
      <c r="A93" t="s">
        <v>277</v>
      </c>
    </row>
    <row r="94" spans="1:1" x14ac:dyDescent="0.3">
      <c r="A94" t="s">
        <v>538</v>
      </c>
    </row>
    <row r="95" spans="1:1" x14ac:dyDescent="0.3">
      <c r="A95" t="s">
        <v>117</v>
      </c>
    </row>
    <row r="96" spans="1:1" x14ac:dyDescent="0.3">
      <c r="A96" t="s">
        <v>372</v>
      </c>
    </row>
    <row r="97" spans="1:1" x14ac:dyDescent="0.3">
      <c r="A97" t="s">
        <v>357</v>
      </c>
    </row>
    <row r="98" spans="1:1" x14ac:dyDescent="0.3">
      <c r="A98" t="s">
        <v>54</v>
      </c>
    </row>
    <row r="99" spans="1:1" x14ac:dyDescent="0.3">
      <c r="A99" t="s">
        <v>198</v>
      </c>
    </row>
    <row r="100" spans="1:1" x14ac:dyDescent="0.3">
      <c r="A100" t="s">
        <v>493</v>
      </c>
    </row>
    <row r="101" spans="1:1" x14ac:dyDescent="0.3">
      <c r="A101" t="s">
        <v>122</v>
      </c>
    </row>
    <row r="102" spans="1:1" x14ac:dyDescent="0.3">
      <c r="A102" t="s">
        <v>123</v>
      </c>
    </row>
    <row r="103" spans="1:1" x14ac:dyDescent="0.3">
      <c r="A103" t="s">
        <v>407</v>
      </c>
    </row>
    <row r="104" spans="1:1" x14ac:dyDescent="0.3">
      <c r="A104" t="s">
        <v>243</v>
      </c>
    </row>
    <row r="105" spans="1:1" x14ac:dyDescent="0.3">
      <c r="A105" t="s">
        <v>263</v>
      </c>
    </row>
    <row r="106" spans="1:1" x14ac:dyDescent="0.3">
      <c r="A106" t="s">
        <v>126</v>
      </c>
    </row>
    <row r="107" spans="1:1" x14ac:dyDescent="0.3">
      <c r="A107" t="s">
        <v>129</v>
      </c>
    </row>
    <row r="108" spans="1:1" x14ac:dyDescent="0.3">
      <c r="A108" t="s">
        <v>191</v>
      </c>
    </row>
    <row r="109" spans="1:1" x14ac:dyDescent="0.3">
      <c r="A109" t="s">
        <v>374</v>
      </c>
    </row>
    <row r="110" spans="1:1" x14ac:dyDescent="0.3">
      <c r="A110" t="s">
        <v>68</v>
      </c>
    </row>
    <row r="111" spans="1:1" x14ac:dyDescent="0.3">
      <c r="A111" t="s">
        <v>142</v>
      </c>
    </row>
    <row r="112" spans="1:1" x14ac:dyDescent="0.3">
      <c r="A112" t="s">
        <v>264</v>
      </c>
    </row>
    <row r="113" spans="1:1" x14ac:dyDescent="0.3">
      <c r="A113" t="s">
        <v>489</v>
      </c>
    </row>
    <row r="114" spans="1:1" x14ac:dyDescent="0.3">
      <c r="A114" t="s">
        <v>346</v>
      </c>
    </row>
    <row r="115" spans="1:1" x14ac:dyDescent="0.3">
      <c r="A115" t="s">
        <v>406</v>
      </c>
    </row>
    <row r="116" spans="1:1" x14ac:dyDescent="0.3">
      <c r="A116" t="s">
        <v>424</v>
      </c>
    </row>
    <row r="117" spans="1:1" x14ac:dyDescent="0.3">
      <c r="A117" t="s">
        <v>367</v>
      </c>
    </row>
    <row r="118" spans="1:1" x14ac:dyDescent="0.3">
      <c r="A118" t="s">
        <v>86</v>
      </c>
    </row>
    <row r="119" spans="1:1" x14ac:dyDescent="0.3">
      <c r="A119" t="s">
        <v>257</v>
      </c>
    </row>
    <row r="120" spans="1:1" x14ac:dyDescent="0.3">
      <c r="A120" t="s">
        <v>543</v>
      </c>
    </row>
    <row r="121" spans="1:1" x14ac:dyDescent="0.3">
      <c r="A121" t="s">
        <v>44</v>
      </c>
    </row>
    <row r="122" spans="1:1" x14ac:dyDescent="0.3">
      <c r="A122" t="s">
        <v>77</v>
      </c>
    </row>
    <row r="123" spans="1:1" x14ac:dyDescent="0.3">
      <c r="A123" t="s">
        <v>83</v>
      </c>
    </row>
    <row r="124" spans="1:1" x14ac:dyDescent="0.3">
      <c r="A124" t="s">
        <v>345</v>
      </c>
    </row>
    <row r="125" spans="1:1" x14ac:dyDescent="0.3">
      <c r="A125" t="s">
        <v>324</v>
      </c>
    </row>
    <row r="126" spans="1:1" x14ac:dyDescent="0.3">
      <c r="A126" t="s">
        <v>90</v>
      </c>
    </row>
    <row r="127" spans="1:1" x14ac:dyDescent="0.3">
      <c r="A127" t="s">
        <v>319</v>
      </c>
    </row>
    <row r="128" spans="1:1" x14ac:dyDescent="0.3">
      <c r="A128" t="s">
        <v>292</v>
      </c>
    </row>
    <row r="129" spans="1:1" x14ac:dyDescent="0.3">
      <c r="A129" t="s">
        <v>481</v>
      </c>
    </row>
    <row r="130" spans="1:1" x14ac:dyDescent="0.3">
      <c r="A130" t="s">
        <v>127</v>
      </c>
    </row>
    <row r="131" spans="1:1" x14ac:dyDescent="0.3">
      <c r="A131" t="s">
        <v>241</v>
      </c>
    </row>
    <row r="132" spans="1:1" x14ac:dyDescent="0.3">
      <c r="A132" t="s">
        <v>105</v>
      </c>
    </row>
    <row r="133" spans="1:1" x14ac:dyDescent="0.3">
      <c r="A133" t="s">
        <v>16</v>
      </c>
    </row>
    <row r="134" spans="1:1" x14ac:dyDescent="0.3">
      <c r="A134" t="s">
        <v>176</v>
      </c>
    </row>
    <row r="135" spans="1:1" x14ac:dyDescent="0.3">
      <c r="A135" t="s">
        <v>397</v>
      </c>
    </row>
    <row r="136" spans="1:1" x14ac:dyDescent="0.3">
      <c r="A136" t="s">
        <v>10</v>
      </c>
    </row>
    <row r="137" spans="1:1" x14ac:dyDescent="0.3">
      <c r="A137" t="s">
        <v>211</v>
      </c>
    </row>
    <row r="138" spans="1:1" x14ac:dyDescent="0.3">
      <c r="A138" t="s">
        <v>437</v>
      </c>
    </row>
    <row r="139" spans="1:1" x14ac:dyDescent="0.3">
      <c r="A139" t="s">
        <v>202</v>
      </c>
    </row>
    <row r="140" spans="1:1" x14ac:dyDescent="0.3">
      <c r="A140" t="s">
        <v>443</v>
      </c>
    </row>
    <row r="141" spans="1:1" x14ac:dyDescent="0.3">
      <c r="A141" t="s">
        <v>258</v>
      </c>
    </row>
    <row r="142" spans="1:1" x14ac:dyDescent="0.3">
      <c r="A142" t="s">
        <v>526</v>
      </c>
    </row>
    <row r="143" spans="1:1" x14ac:dyDescent="0.3">
      <c r="A143" t="s">
        <v>501</v>
      </c>
    </row>
    <row r="144" spans="1:1" x14ac:dyDescent="0.3">
      <c r="A144" t="s">
        <v>216</v>
      </c>
    </row>
    <row r="145" spans="1:1" x14ac:dyDescent="0.3">
      <c r="A145" t="s">
        <v>262</v>
      </c>
    </row>
    <row r="146" spans="1:1" x14ac:dyDescent="0.3">
      <c r="A146" t="s">
        <v>428</v>
      </c>
    </row>
    <row r="147" spans="1:1" x14ac:dyDescent="0.3">
      <c r="A147" t="s">
        <v>154</v>
      </c>
    </row>
    <row r="148" spans="1:1" x14ac:dyDescent="0.3">
      <c r="A148" t="s">
        <v>311</v>
      </c>
    </row>
    <row r="149" spans="1:1" x14ac:dyDescent="0.3">
      <c r="A149" t="s">
        <v>240</v>
      </c>
    </row>
    <row r="150" spans="1:1" x14ac:dyDescent="0.3">
      <c r="A150" t="s">
        <v>427</v>
      </c>
    </row>
    <row r="151" spans="1:1" x14ac:dyDescent="0.3">
      <c r="A151" t="s">
        <v>61</v>
      </c>
    </row>
    <row r="152" spans="1:1" x14ac:dyDescent="0.3">
      <c r="A152" t="s">
        <v>366</v>
      </c>
    </row>
    <row r="153" spans="1:1" x14ac:dyDescent="0.3">
      <c r="A153" t="s">
        <v>492</v>
      </c>
    </row>
    <row r="154" spans="1:1" x14ac:dyDescent="0.3">
      <c r="A154" t="s">
        <v>133</v>
      </c>
    </row>
    <row r="155" spans="1:1" x14ac:dyDescent="0.3">
      <c r="A155" t="s">
        <v>274</v>
      </c>
    </row>
    <row r="156" spans="1:1" x14ac:dyDescent="0.3">
      <c r="A156" t="s">
        <v>165</v>
      </c>
    </row>
    <row r="157" spans="1:1" x14ac:dyDescent="0.3">
      <c r="A157" t="s">
        <v>164</v>
      </c>
    </row>
    <row r="158" spans="1:1" x14ac:dyDescent="0.3">
      <c r="A158" t="s">
        <v>542</v>
      </c>
    </row>
    <row r="159" spans="1:1" x14ac:dyDescent="0.3">
      <c r="A159" t="s">
        <v>231</v>
      </c>
    </row>
    <row r="160" spans="1:1" x14ac:dyDescent="0.3">
      <c r="A160" t="s">
        <v>343</v>
      </c>
    </row>
    <row r="161" spans="1:1" x14ac:dyDescent="0.3">
      <c r="A161" t="s">
        <v>467</v>
      </c>
    </row>
    <row r="162" spans="1:1" x14ac:dyDescent="0.3">
      <c r="A162" t="s">
        <v>185</v>
      </c>
    </row>
    <row r="163" spans="1:1" x14ac:dyDescent="0.3">
      <c r="A163" t="s">
        <v>203</v>
      </c>
    </row>
    <row r="164" spans="1:1" x14ac:dyDescent="0.3">
      <c r="A164" t="s">
        <v>209</v>
      </c>
    </row>
    <row r="165" spans="1:1" x14ac:dyDescent="0.3">
      <c r="A165" t="s">
        <v>22</v>
      </c>
    </row>
    <row r="166" spans="1:1" x14ac:dyDescent="0.3">
      <c r="A166" t="s">
        <v>235</v>
      </c>
    </row>
    <row r="167" spans="1:1" x14ac:dyDescent="0.3">
      <c r="A167" t="s">
        <v>218</v>
      </c>
    </row>
    <row r="168" spans="1:1" x14ac:dyDescent="0.3">
      <c r="A168" t="s">
        <v>223</v>
      </c>
    </row>
    <row r="169" spans="1:1" x14ac:dyDescent="0.3">
      <c r="A169" t="s">
        <v>255</v>
      </c>
    </row>
    <row r="170" spans="1:1" x14ac:dyDescent="0.3">
      <c r="A170" t="s">
        <v>496</v>
      </c>
    </row>
    <row r="171" spans="1:1" x14ac:dyDescent="0.3">
      <c r="A171" t="s">
        <v>141</v>
      </c>
    </row>
    <row r="172" spans="1:1" x14ac:dyDescent="0.3">
      <c r="A172" t="s">
        <v>381</v>
      </c>
    </row>
    <row r="173" spans="1:1" x14ac:dyDescent="0.3">
      <c r="A173" t="s">
        <v>128</v>
      </c>
    </row>
    <row r="174" spans="1:1" x14ac:dyDescent="0.3">
      <c r="A174" t="s">
        <v>523</v>
      </c>
    </row>
    <row r="175" spans="1:1" x14ac:dyDescent="0.3">
      <c r="A175" t="s">
        <v>177</v>
      </c>
    </row>
    <row r="176" spans="1:1" x14ac:dyDescent="0.3">
      <c r="A176" t="s">
        <v>229</v>
      </c>
    </row>
    <row r="177" spans="1:1" x14ac:dyDescent="0.3">
      <c r="A177" t="s">
        <v>72</v>
      </c>
    </row>
    <row r="178" spans="1:1" x14ac:dyDescent="0.3">
      <c r="A178" t="s">
        <v>398</v>
      </c>
    </row>
    <row r="179" spans="1:1" x14ac:dyDescent="0.3">
      <c r="A179" t="s">
        <v>39</v>
      </c>
    </row>
    <row r="180" spans="1:1" x14ac:dyDescent="0.3">
      <c r="A180" t="s">
        <v>52</v>
      </c>
    </row>
    <row r="181" spans="1:1" x14ac:dyDescent="0.3">
      <c r="A181" t="s">
        <v>454</v>
      </c>
    </row>
    <row r="182" spans="1:1" x14ac:dyDescent="0.3">
      <c r="A182" t="s">
        <v>316</v>
      </c>
    </row>
    <row r="183" spans="1:1" x14ac:dyDescent="0.3">
      <c r="A183" t="s">
        <v>466</v>
      </c>
    </row>
    <row r="184" spans="1:1" x14ac:dyDescent="0.3">
      <c r="A184" t="s">
        <v>417</v>
      </c>
    </row>
    <row r="185" spans="1:1" x14ac:dyDescent="0.3">
      <c r="A185" t="s">
        <v>42</v>
      </c>
    </row>
    <row r="186" spans="1:1" x14ac:dyDescent="0.3">
      <c r="A186" t="s">
        <v>85</v>
      </c>
    </row>
    <row r="187" spans="1:1" x14ac:dyDescent="0.3">
      <c r="A187" t="s">
        <v>531</v>
      </c>
    </row>
    <row r="188" spans="1:1" x14ac:dyDescent="0.3">
      <c r="A188" t="s">
        <v>545</v>
      </c>
    </row>
    <row r="189" spans="1:1" x14ac:dyDescent="0.3">
      <c r="A189" t="s">
        <v>370</v>
      </c>
    </row>
    <row r="190" spans="1:1" x14ac:dyDescent="0.3">
      <c r="A190" t="s">
        <v>442</v>
      </c>
    </row>
    <row r="191" spans="1:1" x14ac:dyDescent="0.3">
      <c r="A191" t="s">
        <v>187</v>
      </c>
    </row>
    <row r="192" spans="1:1" x14ac:dyDescent="0.3">
      <c r="A192" t="s">
        <v>197</v>
      </c>
    </row>
    <row r="193" spans="1:1" x14ac:dyDescent="0.3">
      <c r="A193" t="s">
        <v>221</v>
      </c>
    </row>
    <row r="194" spans="1:1" x14ac:dyDescent="0.3">
      <c r="A194" t="s">
        <v>194</v>
      </c>
    </row>
    <row r="195" spans="1:1" x14ac:dyDescent="0.3">
      <c r="A195" t="s">
        <v>412</v>
      </c>
    </row>
    <row r="196" spans="1:1" x14ac:dyDescent="0.3">
      <c r="A196" t="s">
        <v>327</v>
      </c>
    </row>
    <row r="197" spans="1:1" x14ac:dyDescent="0.3">
      <c r="A197" t="s">
        <v>256</v>
      </c>
    </row>
    <row r="198" spans="1:1" x14ac:dyDescent="0.3">
      <c r="A198" t="s">
        <v>230</v>
      </c>
    </row>
    <row r="199" spans="1:1" x14ac:dyDescent="0.3">
      <c r="A199" t="s">
        <v>149</v>
      </c>
    </row>
    <row r="200" spans="1:1" x14ac:dyDescent="0.3">
      <c r="A200" t="s">
        <v>266</v>
      </c>
    </row>
    <row r="201" spans="1:1" x14ac:dyDescent="0.3">
      <c r="A201" t="s">
        <v>334</v>
      </c>
    </row>
    <row r="202" spans="1:1" x14ac:dyDescent="0.3">
      <c r="A202" t="s">
        <v>503</v>
      </c>
    </row>
    <row r="203" spans="1:1" x14ac:dyDescent="0.3">
      <c r="A203" t="s">
        <v>242</v>
      </c>
    </row>
    <row r="204" spans="1:1" x14ac:dyDescent="0.3">
      <c r="A204" t="s">
        <v>507</v>
      </c>
    </row>
    <row r="205" spans="1:1" x14ac:dyDescent="0.3">
      <c r="A205" t="s">
        <v>204</v>
      </c>
    </row>
    <row r="206" spans="1:1" x14ac:dyDescent="0.3">
      <c r="A206" t="s">
        <v>29</v>
      </c>
    </row>
    <row r="207" spans="1:1" x14ac:dyDescent="0.3">
      <c r="A207" t="s">
        <v>399</v>
      </c>
    </row>
    <row r="208" spans="1:1" x14ac:dyDescent="0.3">
      <c r="A208" t="s">
        <v>28</v>
      </c>
    </row>
    <row r="209" spans="1:1" x14ac:dyDescent="0.3">
      <c r="A209" t="s">
        <v>491</v>
      </c>
    </row>
    <row r="210" spans="1:1" x14ac:dyDescent="0.3">
      <c r="A210" t="s">
        <v>323</v>
      </c>
    </row>
    <row r="211" spans="1:1" x14ac:dyDescent="0.3">
      <c r="A211" t="s">
        <v>225</v>
      </c>
    </row>
    <row r="212" spans="1:1" x14ac:dyDescent="0.3">
      <c r="A212" t="s">
        <v>215</v>
      </c>
    </row>
    <row r="213" spans="1:1" x14ac:dyDescent="0.3">
      <c r="A213" t="s">
        <v>67</v>
      </c>
    </row>
    <row r="214" spans="1:1" x14ac:dyDescent="0.3">
      <c r="A214" t="s">
        <v>330</v>
      </c>
    </row>
    <row r="215" spans="1:1" x14ac:dyDescent="0.3">
      <c r="A215" t="s">
        <v>249</v>
      </c>
    </row>
    <row r="216" spans="1:1" x14ac:dyDescent="0.3">
      <c r="A216" t="s">
        <v>353</v>
      </c>
    </row>
    <row r="217" spans="1:1" x14ac:dyDescent="0.3">
      <c r="A217" t="s">
        <v>115</v>
      </c>
    </row>
    <row r="218" spans="1:1" x14ac:dyDescent="0.3">
      <c r="A218" t="s">
        <v>259</v>
      </c>
    </row>
    <row r="219" spans="1:1" x14ac:dyDescent="0.3">
      <c r="A219" t="s">
        <v>455</v>
      </c>
    </row>
    <row r="220" spans="1:1" x14ac:dyDescent="0.3">
      <c r="A220" t="s">
        <v>268</v>
      </c>
    </row>
    <row r="221" spans="1:1" x14ac:dyDescent="0.3">
      <c r="A221" t="s">
        <v>253</v>
      </c>
    </row>
    <row r="222" spans="1:1" x14ac:dyDescent="0.3">
      <c r="A222" t="s">
        <v>210</v>
      </c>
    </row>
    <row r="223" spans="1:1" x14ac:dyDescent="0.3">
      <c r="A223" t="s">
        <v>549</v>
      </c>
    </row>
    <row r="224" spans="1:1" x14ac:dyDescent="0.3">
      <c r="A224" t="s">
        <v>226</v>
      </c>
    </row>
    <row r="225" spans="1:1" x14ac:dyDescent="0.3">
      <c r="A225" t="s">
        <v>246</v>
      </c>
    </row>
    <row r="226" spans="1:1" x14ac:dyDescent="0.3">
      <c r="A226" t="s">
        <v>234</v>
      </c>
    </row>
    <row r="227" spans="1:1" x14ac:dyDescent="0.3">
      <c r="A227" t="s">
        <v>103</v>
      </c>
    </row>
    <row r="228" spans="1:1" x14ac:dyDescent="0.3">
      <c r="A228" t="s">
        <v>478</v>
      </c>
    </row>
    <row r="229" spans="1:1" x14ac:dyDescent="0.3">
      <c r="A229" t="s">
        <v>153</v>
      </c>
    </row>
    <row r="230" spans="1:1" x14ac:dyDescent="0.3">
      <c r="A230" t="s">
        <v>93</v>
      </c>
    </row>
    <row r="231" spans="1:1" x14ac:dyDescent="0.3">
      <c r="A231" t="s">
        <v>166</v>
      </c>
    </row>
    <row r="232" spans="1:1" x14ac:dyDescent="0.3">
      <c r="A232" t="s">
        <v>58</v>
      </c>
    </row>
    <row r="233" spans="1:1" x14ac:dyDescent="0.3">
      <c r="A233" t="s">
        <v>519</v>
      </c>
    </row>
    <row r="234" spans="1:1" x14ac:dyDescent="0.3">
      <c r="A234" t="s">
        <v>265</v>
      </c>
    </row>
    <row r="235" spans="1:1" x14ac:dyDescent="0.3">
      <c r="A235" t="s">
        <v>541</v>
      </c>
    </row>
    <row r="236" spans="1:1" x14ac:dyDescent="0.3">
      <c r="A236" t="s">
        <v>239</v>
      </c>
    </row>
    <row r="237" spans="1:1" x14ac:dyDescent="0.3">
      <c r="A237" t="s">
        <v>504</v>
      </c>
    </row>
    <row r="238" spans="1:1" x14ac:dyDescent="0.3">
      <c r="A238" t="s">
        <v>3</v>
      </c>
    </row>
    <row r="239" spans="1:1" x14ac:dyDescent="0.3">
      <c r="A239" t="s">
        <v>446</v>
      </c>
    </row>
    <row r="240" spans="1:1" x14ac:dyDescent="0.3">
      <c r="A240" t="s">
        <v>269</v>
      </c>
    </row>
    <row r="241" spans="1:1" x14ac:dyDescent="0.3">
      <c r="A241" t="s">
        <v>272</v>
      </c>
    </row>
    <row r="242" spans="1:1" x14ac:dyDescent="0.3">
      <c r="A242" t="s">
        <v>379</v>
      </c>
    </row>
    <row r="243" spans="1:1" x14ac:dyDescent="0.3">
      <c r="A243" t="s">
        <v>306</v>
      </c>
    </row>
    <row r="244" spans="1:1" x14ac:dyDescent="0.3">
      <c r="A244" t="s">
        <v>547</v>
      </c>
    </row>
    <row r="245" spans="1:1" x14ac:dyDescent="0.3">
      <c r="A245" t="s">
        <v>276</v>
      </c>
    </row>
    <row r="246" spans="1:1" x14ac:dyDescent="0.3">
      <c r="A246" t="s">
        <v>273</v>
      </c>
    </row>
    <row r="247" spans="1:1" x14ac:dyDescent="0.3">
      <c r="A247" t="s">
        <v>456</v>
      </c>
    </row>
    <row r="248" spans="1:1" x14ac:dyDescent="0.3">
      <c r="A248" t="s">
        <v>278</v>
      </c>
    </row>
    <row r="249" spans="1:1" x14ac:dyDescent="0.3">
      <c r="A249" t="s">
        <v>544</v>
      </c>
    </row>
    <row r="250" spans="1:1" x14ac:dyDescent="0.3">
      <c r="A250" t="s">
        <v>434</v>
      </c>
    </row>
    <row r="251" spans="1:1" x14ac:dyDescent="0.3">
      <c r="A251" t="s">
        <v>23</v>
      </c>
    </row>
    <row r="252" spans="1:1" x14ac:dyDescent="0.3">
      <c r="A252" t="s">
        <v>404</v>
      </c>
    </row>
    <row r="253" spans="1:1" x14ac:dyDescent="0.3">
      <c r="A253" t="s">
        <v>180</v>
      </c>
    </row>
    <row r="254" spans="1:1" x14ac:dyDescent="0.3">
      <c r="A254" t="s">
        <v>110</v>
      </c>
    </row>
    <row r="255" spans="1:1" x14ac:dyDescent="0.3">
      <c r="A255" t="s">
        <v>415</v>
      </c>
    </row>
    <row r="256" spans="1:1" x14ac:dyDescent="0.3">
      <c r="A256" t="s">
        <v>275</v>
      </c>
    </row>
    <row r="257" spans="1:1" x14ac:dyDescent="0.3">
      <c r="A257" t="s">
        <v>233</v>
      </c>
    </row>
    <row r="258" spans="1:1" x14ac:dyDescent="0.3">
      <c r="A258" t="s">
        <v>220</v>
      </c>
    </row>
    <row r="259" spans="1:1" x14ac:dyDescent="0.3">
      <c r="A259" t="s">
        <v>190</v>
      </c>
    </row>
    <row r="260" spans="1:1" x14ac:dyDescent="0.3">
      <c r="A260" t="s">
        <v>270</v>
      </c>
    </row>
    <row r="261" spans="1:1" x14ac:dyDescent="0.3">
      <c r="A261" t="s">
        <v>35</v>
      </c>
    </row>
    <row r="262" spans="1:1" x14ac:dyDescent="0.3">
      <c r="A262" t="s">
        <v>422</v>
      </c>
    </row>
    <row r="263" spans="1:1" x14ac:dyDescent="0.3">
      <c r="A263" t="s">
        <v>290</v>
      </c>
    </row>
    <row r="264" spans="1:1" x14ac:dyDescent="0.3">
      <c r="A264" t="s">
        <v>282</v>
      </c>
    </row>
    <row r="265" spans="1:1" x14ac:dyDescent="0.3">
      <c r="A265" t="s">
        <v>21</v>
      </c>
    </row>
    <row r="266" spans="1:1" x14ac:dyDescent="0.3">
      <c r="A266" t="s">
        <v>106</v>
      </c>
    </row>
    <row r="267" spans="1:1" x14ac:dyDescent="0.3">
      <c r="A267" t="s">
        <v>509</v>
      </c>
    </row>
    <row r="268" spans="1:1" x14ac:dyDescent="0.3">
      <c r="A268" t="s">
        <v>536</v>
      </c>
    </row>
    <row r="269" spans="1:1" x14ac:dyDescent="0.3">
      <c r="A269" t="s">
        <v>31</v>
      </c>
    </row>
    <row r="270" spans="1:1" x14ac:dyDescent="0.3">
      <c r="A270" t="s">
        <v>447</v>
      </c>
    </row>
    <row r="271" spans="1:1" x14ac:dyDescent="0.3">
      <c r="A271" t="s">
        <v>295</v>
      </c>
    </row>
    <row r="272" spans="1:1" x14ac:dyDescent="0.3">
      <c r="A272" t="s">
        <v>301</v>
      </c>
    </row>
    <row r="273" spans="1:1" x14ac:dyDescent="0.3">
      <c r="A273" t="s">
        <v>125</v>
      </c>
    </row>
    <row r="274" spans="1:1" x14ac:dyDescent="0.3">
      <c r="A274" t="s">
        <v>174</v>
      </c>
    </row>
    <row r="275" spans="1:1" x14ac:dyDescent="0.3">
      <c r="A275" t="s">
        <v>224</v>
      </c>
    </row>
    <row r="276" spans="1:1" x14ac:dyDescent="0.3">
      <c r="A276" t="s">
        <v>157</v>
      </c>
    </row>
    <row r="277" spans="1:1" x14ac:dyDescent="0.3">
      <c r="A277" t="s">
        <v>391</v>
      </c>
    </row>
    <row r="278" spans="1:1" x14ac:dyDescent="0.3">
      <c r="A278" t="s">
        <v>368</v>
      </c>
    </row>
    <row r="279" spans="1:1" x14ac:dyDescent="0.3">
      <c r="A279" t="s">
        <v>66</v>
      </c>
    </row>
    <row r="280" spans="1:1" x14ac:dyDescent="0.3">
      <c r="A280" t="s">
        <v>307</v>
      </c>
    </row>
    <row r="281" spans="1:1" x14ac:dyDescent="0.3">
      <c r="A281" t="s">
        <v>309</v>
      </c>
    </row>
    <row r="282" spans="1:1" x14ac:dyDescent="0.3">
      <c r="A282" t="s">
        <v>335</v>
      </c>
    </row>
    <row r="283" spans="1:1" x14ac:dyDescent="0.3">
      <c r="A283" t="s">
        <v>147</v>
      </c>
    </row>
    <row r="284" spans="1:1" x14ac:dyDescent="0.3">
      <c r="A284" t="s">
        <v>465</v>
      </c>
    </row>
    <row r="285" spans="1:1" x14ac:dyDescent="0.3">
      <c r="A285" t="s">
        <v>534</v>
      </c>
    </row>
    <row r="286" spans="1:1" x14ac:dyDescent="0.3">
      <c r="A286" t="s">
        <v>533</v>
      </c>
    </row>
    <row r="287" spans="1:1" x14ac:dyDescent="0.3">
      <c r="A287" t="s">
        <v>457</v>
      </c>
    </row>
    <row r="288" spans="1:1" x14ac:dyDescent="0.3">
      <c r="A288" t="s">
        <v>298</v>
      </c>
    </row>
    <row r="289" spans="1:1" x14ac:dyDescent="0.3">
      <c r="A289" t="s">
        <v>312</v>
      </c>
    </row>
    <row r="290" spans="1:1" x14ac:dyDescent="0.3">
      <c r="A290" t="s">
        <v>313</v>
      </c>
    </row>
    <row r="291" spans="1:1" x14ac:dyDescent="0.3">
      <c r="A291" t="s">
        <v>400</v>
      </c>
    </row>
    <row r="292" spans="1:1" x14ac:dyDescent="0.3">
      <c r="A292" t="s">
        <v>314</v>
      </c>
    </row>
    <row r="293" spans="1:1" x14ac:dyDescent="0.3">
      <c r="A293" t="s">
        <v>285</v>
      </c>
    </row>
    <row r="294" spans="1:1" x14ac:dyDescent="0.3">
      <c r="A294" t="s">
        <v>505</v>
      </c>
    </row>
    <row r="295" spans="1:1" x14ac:dyDescent="0.3">
      <c r="A295" t="s">
        <v>310</v>
      </c>
    </row>
    <row r="296" spans="1:1" x14ac:dyDescent="0.3">
      <c r="A296" t="s">
        <v>468</v>
      </c>
    </row>
    <row r="297" spans="1:1" x14ac:dyDescent="0.3">
      <c r="A297" t="s">
        <v>527</v>
      </c>
    </row>
    <row r="298" spans="1:1" x14ac:dyDescent="0.3">
      <c r="A298" t="s">
        <v>355</v>
      </c>
    </row>
    <row r="299" spans="1:1" x14ac:dyDescent="0.3">
      <c r="A299" t="s">
        <v>136</v>
      </c>
    </row>
    <row r="300" spans="1:1" x14ac:dyDescent="0.3">
      <c r="A300" t="s">
        <v>303</v>
      </c>
    </row>
    <row r="301" spans="1:1" x14ac:dyDescent="0.3">
      <c r="A301" t="s">
        <v>34</v>
      </c>
    </row>
    <row r="302" spans="1:1" x14ac:dyDescent="0.3">
      <c r="A302" t="s">
        <v>297</v>
      </c>
    </row>
    <row r="303" spans="1:1" x14ac:dyDescent="0.3">
      <c r="A303" t="s">
        <v>448</v>
      </c>
    </row>
    <row r="304" spans="1:1" x14ac:dyDescent="0.3">
      <c r="A304" t="s">
        <v>155</v>
      </c>
    </row>
    <row r="305" spans="1:1" x14ac:dyDescent="0.3">
      <c r="A305" t="s">
        <v>13</v>
      </c>
    </row>
    <row r="306" spans="1:1" x14ac:dyDescent="0.3">
      <c r="A306" t="s">
        <v>24</v>
      </c>
    </row>
    <row r="307" spans="1:1" x14ac:dyDescent="0.3">
      <c r="A307" t="s">
        <v>45</v>
      </c>
    </row>
    <row r="308" spans="1:1" x14ac:dyDescent="0.3">
      <c r="A308" t="s">
        <v>332</v>
      </c>
    </row>
    <row r="309" spans="1:1" x14ac:dyDescent="0.3">
      <c r="A309" t="s">
        <v>87</v>
      </c>
    </row>
    <row r="310" spans="1:1" x14ac:dyDescent="0.3">
      <c r="A310" t="s">
        <v>497</v>
      </c>
    </row>
    <row r="311" spans="1:1" x14ac:dyDescent="0.3">
      <c r="A311" t="s">
        <v>320</v>
      </c>
    </row>
    <row r="312" spans="1:1" x14ac:dyDescent="0.3">
      <c r="A312" t="s">
        <v>283</v>
      </c>
    </row>
    <row r="313" spans="1:1" x14ac:dyDescent="0.3">
      <c r="A313" t="s">
        <v>56</v>
      </c>
    </row>
    <row r="314" spans="1:1" x14ac:dyDescent="0.3">
      <c r="A314" t="s">
        <v>107</v>
      </c>
    </row>
    <row r="315" spans="1:1" x14ac:dyDescent="0.3">
      <c r="A315" t="s">
        <v>414</v>
      </c>
    </row>
    <row r="316" spans="1:1" x14ac:dyDescent="0.3">
      <c r="A316" t="s">
        <v>20</v>
      </c>
    </row>
    <row r="317" spans="1:1" x14ac:dyDescent="0.3">
      <c r="A317" t="s">
        <v>326</v>
      </c>
    </row>
    <row r="318" spans="1:1" x14ac:dyDescent="0.3">
      <c r="A318" t="s">
        <v>328</v>
      </c>
    </row>
    <row r="319" spans="1:1" x14ac:dyDescent="0.3">
      <c r="A319" t="s">
        <v>333</v>
      </c>
    </row>
    <row r="320" spans="1:1" x14ac:dyDescent="0.3">
      <c r="A320" t="s">
        <v>338</v>
      </c>
    </row>
    <row r="321" spans="1:1" x14ac:dyDescent="0.3">
      <c r="A321" t="s">
        <v>192</v>
      </c>
    </row>
    <row r="322" spans="1:1" x14ac:dyDescent="0.3">
      <c r="A322" t="s">
        <v>339</v>
      </c>
    </row>
    <row r="323" spans="1:1" x14ac:dyDescent="0.3">
      <c r="A323" t="s">
        <v>340</v>
      </c>
    </row>
    <row r="324" spans="1:1" x14ac:dyDescent="0.3">
      <c r="A324" t="s">
        <v>199</v>
      </c>
    </row>
    <row r="325" spans="1:1" x14ac:dyDescent="0.3">
      <c r="A325" t="s">
        <v>532</v>
      </c>
    </row>
    <row r="326" spans="1:1" x14ac:dyDescent="0.3">
      <c r="A326" t="s">
        <v>205</v>
      </c>
    </row>
    <row r="327" spans="1:1" x14ac:dyDescent="0.3">
      <c r="A327" t="s">
        <v>286</v>
      </c>
    </row>
    <row r="328" spans="1:1" x14ac:dyDescent="0.3">
      <c r="A328" t="s">
        <v>423</v>
      </c>
    </row>
    <row r="329" spans="1:1" x14ac:dyDescent="0.3">
      <c r="A329" t="s">
        <v>48</v>
      </c>
    </row>
    <row r="330" spans="1:1" x14ac:dyDescent="0.3">
      <c r="A330" t="s">
        <v>71</v>
      </c>
    </row>
    <row r="331" spans="1:1" x14ac:dyDescent="0.3">
      <c r="A331" t="s">
        <v>349</v>
      </c>
    </row>
    <row r="332" spans="1:1" x14ac:dyDescent="0.3">
      <c r="A332" t="s">
        <v>513</v>
      </c>
    </row>
    <row r="333" spans="1:1" x14ac:dyDescent="0.3">
      <c r="A333" t="s">
        <v>60</v>
      </c>
    </row>
    <row r="334" spans="1:1" x14ac:dyDescent="0.3">
      <c r="A334" t="s">
        <v>201</v>
      </c>
    </row>
    <row r="335" spans="1:1" x14ac:dyDescent="0.3">
      <c r="A335" t="s">
        <v>162</v>
      </c>
    </row>
    <row r="336" spans="1:1" x14ac:dyDescent="0.3">
      <c r="A336" t="s">
        <v>344</v>
      </c>
    </row>
    <row r="337" spans="1:1" x14ac:dyDescent="0.3">
      <c r="A337" t="s">
        <v>53</v>
      </c>
    </row>
    <row r="338" spans="1:1" x14ac:dyDescent="0.3">
      <c r="A338" t="s">
        <v>385</v>
      </c>
    </row>
    <row r="339" spans="1:1" x14ac:dyDescent="0.3">
      <c r="A339" t="s">
        <v>498</v>
      </c>
    </row>
    <row r="340" spans="1:1" x14ac:dyDescent="0.3">
      <c r="A340" t="s">
        <v>525</v>
      </c>
    </row>
    <row r="341" spans="1:1" x14ac:dyDescent="0.3">
      <c r="A341" t="s">
        <v>96</v>
      </c>
    </row>
    <row r="342" spans="1:1" x14ac:dyDescent="0.3">
      <c r="A342" t="s">
        <v>350</v>
      </c>
    </row>
    <row r="343" spans="1:1" x14ac:dyDescent="0.3">
      <c r="A343" t="s">
        <v>76</v>
      </c>
    </row>
    <row r="344" spans="1:1" x14ac:dyDescent="0.3">
      <c r="A344" t="s">
        <v>458</v>
      </c>
    </row>
    <row r="345" spans="1:1" x14ac:dyDescent="0.3">
      <c r="A345" t="s">
        <v>5</v>
      </c>
    </row>
    <row r="346" spans="1:1" x14ac:dyDescent="0.3">
      <c r="A346" t="s">
        <v>59</v>
      </c>
    </row>
    <row r="347" spans="1:1" x14ac:dyDescent="0.3">
      <c r="A347" t="s">
        <v>132</v>
      </c>
    </row>
    <row r="348" spans="1:1" x14ac:dyDescent="0.3">
      <c r="A348" t="s">
        <v>184</v>
      </c>
    </row>
    <row r="349" spans="1:1" x14ac:dyDescent="0.3">
      <c r="A349" t="s">
        <v>108</v>
      </c>
    </row>
    <row r="350" spans="1:1" x14ac:dyDescent="0.3">
      <c r="A350" t="s">
        <v>317</v>
      </c>
    </row>
    <row r="351" spans="1:1" x14ac:dyDescent="0.3">
      <c r="A351" t="s">
        <v>354</v>
      </c>
    </row>
    <row r="352" spans="1:1" x14ac:dyDescent="0.3">
      <c r="A352" t="s">
        <v>369</v>
      </c>
    </row>
    <row r="353" spans="1:1" x14ac:dyDescent="0.3">
      <c r="A353" t="s">
        <v>392</v>
      </c>
    </row>
    <row r="354" spans="1:1" x14ac:dyDescent="0.3">
      <c r="A354" t="s">
        <v>482</v>
      </c>
    </row>
    <row r="355" spans="1:1" x14ac:dyDescent="0.3">
      <c r="A355" t="s">
        <v>540</v>
      </c>
    </row>
    <row r="356" spans="1:1" x14ac:dyDescent="0.3">
      <c r="A356" t="s">
        <v>438</v>
      </c>
    </row>
    <row r="357" spans="1:1" x14ac:dyDescent="0.3">
      <c r="A357" t="s">
        <v>143</v>
      </c>
    </row>
    <row r="358" spans="1:1" x14ac:dyDescent="0.3">
      <c r="A358" t="s">
        <v>352</v>
      </c>
    </row>
    <row r="359" spans="1:1" x14ac:dyDescent="0.3">
      <c r="A359" t="s">
        <v>410</v>
      </c>
    </row>
    <row r="360" spans="1:1" x14ac:dyDescent="0.3">
      <c r="A360" t="s">
        <v>516</v>
      </c>
    </row>
    <row r="361" spans="1:1" x14ac:dyDescent="0.3">
      <c r="A361" t="s">
        <v>254</v>
      </c>
    </row>
    <row r="362" spans="1:1" x14ac:dyDescent="0.3">
      <c r="A362" t="s">
        <v>91</v>
      </c>
    </row>
    <row r="363" spans="1:1" x14ac:dyDescent="0.3">
      <c r="A363" t="s">
        <v>530</v>
      </c>
    </row>
    <row r="364" spans="1:1" x14ac:dyDescent="0.3">
      <c r="A364" t="s">
        <v>219</v>
      </c>
    </row>
    <row r="365" spans="1:1" x14ac:dyDescent="0.3">
      <c r="A365" t="s">
        <v>140</v>
      </c>
    </row>
    <row r="366" spans="1:1" x14ac:dyDescent="0.3">
      <c r="A366" t="s">
        <v>69</v>
      </c>
    </row>
    <row r="367" spans="1:1" x14ac:dyDescent="0.3">
      <c r="A367" t="s">
        <v>279</v>
      </c>
    </row>
    <row r="368" spans="1:1" x14ac:dyDescent="0.3">
      <c r="A368" t="s">
        <v>479</v>
      </c>
    </row>
    <row r="369" spans="1:1" x14ac:dyDescent="0.3">
      <c r="A369" t="s">
        <v>431</v>
      </c>
    </row>
    <row r="370" spans="1:1" x14ac:dyDescent="0.3">
      <c r="A370" t="s">
        <v>464</v>
      </c>
    </row>
    <row r="371" spans="1:1" x14ac:dyDescent="0.3">
      <c r="A371" t="s">
        <v>359</v>
      </c>
    </row>
    <row r="372" spans="1:1" x14ac:dyDescent="0.3">
      <c r="A372" t="s">
        <v>416</v>
      </c>
    </row>
    <row r="373" spans="1:1" x14ac:dyDescent="0.3">
      <c r="A373" t="s">
        <v>361</v>
      </c>
    </row>
    <row r="374" spans="1:1" x14ac:dyDescent="0.3">
      <c r="A374" t="s">
        <v>362</v>
      </c>
    </row>
    <row r="375" spans="1:1" x14ac:dyDescent="0.3">
      <c r="A375" t="s">
        <v>363</v>
      </c>
    </row>
    <row r="376" spans="1:1" x14ac:dyDescent="0.3">
      <c r="A376" t="s">
        <v>135</v>
      </c>
    </row>
    <row r="377" spans="1:1" x14ac:dyDescent="0.3">
      <c r="A377" t="s">
        <v>435</v>
      </c>
    </row>
    <row r="378" spans="1:1" x14ac:dyDescent="0.3">
      <c r="A378" t="s">
        <v>119</v>
      </c>
    </row>
    <row r="379" spans="1:1" x14ac:dyDescent="0.3">
      <c r="A379" t="s">
        <v>100</v>
      </c>
    </row>
    <row r="380" spans="1:1" x14ac:dyDescent="0.3">
      <c r="A380" t="s">
        <v>315</v>
      </c>
    </row>
    <row r="381" spans="1:1" x14ac:dyDescent="0.3">
      <c r="A381" t="s">
        <v>336</v>
      </c>
    </row>
    <row r="382" spans="1:1" x14ac:dyDescent="0.3">
      <c r="A382" t="s">
        <v>395</v>
      </c>
    </row>
    <row r="383" spans="1:1" x14ac:dyDescent="0.3">
      <c r="A383" t="s">
        <v>449</v>
      </c>
    </row>
    <row r="384" spans="1:1" x14ac:dyDescent="0.3">
      <c r="A384" t="s">
        <v>130</v>
      </c>
    </row>
    <row r="385" spans="1:1" x14ac:dyDescent="0.3">
      <c r="A385" t="s">
        <v>444</v>
      </c>
    </row>
    <row r="386" spans="1:1" x14ac:dyDescent="0.3">
      <c r="A386" t="s">
        <v>371</v>
      </c>
    </row>
    <row r="387" spans="1:1" x14ac:dyDescent="0.3">
      <c r="A387" t="s">
        <v>376</v>
      </c>
    </row>
    <row r="388" spans="1:1" x14ac:dyDescent="0.3">
      <c r="A388" t="s">
        <v>378</v>
      </c>
    </row>
    <row r="389" spans="1:1" x14ac:dyDescent="0.3">
      <c r="A389" t="s">
        <v>382</v>
      </c>
    </row>
    <row r="390" spans="1:1" x14ac:dyDescent="0.3">
      <c r="A390" t="s">
        <v>387</v>
      </c>
    </row>
    <row r="391" spans="1:1" x14ac:dyDescent="0.3">
      <c r="A391" t="s">
        <v>284</v>
      </c>
    </row>
    <row r="392" spans="1:1" x14ac:dyDescent="0.3">
      <c r="A392" t="s">
        <v>389</v>
      </c>
    </row>
    <row r="393" spans="1:1" x14ac:dyDescent="0.3">
      <c r="A393" t="s">
        <v>120</v>
      </c>
    </row>
    <row r="394" spans="1:1" x14ac:dyDescent="0.3">
      <c r="A394" t="s">
        <v>145</v>
      </c>
    </row>
    <row r="395" spans="1:1" x14ac:dyDescent="0.3">
      <c r="A395" t="s">
        <v>511</v>
      </c>
    </row>
    <row r="396" spans="1:1" x14ac:dyDescent="0.3">
      <c r="A396" t="s">
        <v>394</v>
      </c>
    </row>
    <row r="397" spans="1:1" x14ac:dyDescent="0.3">
      <c r="A397" t="s">
        <v>84</v>
      </c>
    </row>
    <row r="398" spans="1:1" x14ac:dyDescent="0.3">
      <c r="A398" t="s">
        <v>401</v>
      </c>
    </row>
    <row r="399" spans="1:1" x14ac:dyDescent="0.3">
      <c r="A399" t="s">
        <v>179</v>
      </c>
    </row>
    <row r="400" spans="1:1" x14ac:dyDescent="0.3">
      <c r="A400" t="s">
        <v>55</v>
      </c>
    </row>
    <row r="401" spans="1:1" x14ac:dyDescent="0.3">
      <c r="A401" t="s">
        <v>49</v>
      </c>
    </row>
    <row r="402" spans="1:1" x14ac:dyDescent="0.3">
      <c r="A402" t="s">
        <v>342</v>
      </c>
    </row>
    <row r="403" spans="1:1" x14ac:dyDescent="0.3">
      <c r="A403" t="s">
        <v>520</v>
      </c>
    </row>
    <row r="404" spans="1:1" x14ac:dyDescent="0.3">
      <c r="A404" t="s">
        <v>118</v>
      </c>
    </row>
    <row r="405" spans="1:1" x14ac:dyDescent="0.3">
      <c r="A405" t="s">
        <v>537</v>
      </c>
    </row>
    <row r="406" spans="1:1" x14ac:dyDescent="0.3">
      <c r="A406" t="s">
        <v>318</v>
      </c>
    </row>
    <row r="407" spans="1:1" x14ac:dyDescent="0.3">
      <c r="A407" t="s">
        <v>18</v>
      </c>
    </row>
    <row r="408" spans="1:1" x14ac:dyDescent="0.3">
      <c r="A408" t="s">
        <v>408</v>
      </c>
    </row>
    <row r="409" spans="1:1" x14ac:dyDescent="0.3">
      <c r="A409" t="s">
        <v>487</v>
      </c>
    </row>
    <row r="410" spans="1:1" x14ac:dyDescent="0.3">
      <c r="A410" t="s">
        <v>409</v>
      </c>
    </row>
    <row r="411" spans="1:1" x14ac:dyDescent="0.3">
      <c r="A411" t="s">
        <v>512</v>
      </c>
    </row>
    <row r="412" spans="1:1" x14ac:dyDescent="0.3">
      <c r="A412" t="s">
        <v>81</v>
      </c>
    </row>
    <row r="413" spans="1:1" x14ac:dyDescent="0.3">
      <c r="A413" t="s">
        <v>222</v>
      </c>
    </row>
    <row r="414" spans="1:1" x14ac:dyDescent="0.3">
      <c r="A414" t="s">
        <v>494</v>
      </c>
    </row>
    <row r="415" spans="1:1" x14ac:dyDescent="0.3">
      <c r="A415" t="s">
        <v>411</v>
      </c>
    </row>
    <row r="416" spans="1:1" x14ac:dyDescent="0.3">
      <c r="A416" t="s">
        <v>170</v>
      </c>
    </row>
    <row r="417" spans="1:1" x14ac:dyDescent="0.3">
      <c r="A417" t="s">
        <v>27</v>
      </c>
    </row>
    <row r="418" spans="1:1" x14ac:dyDescent="0.3">
      <c r="A418" t="s">
        <v>207</v>
      </c>
    </row>
    <row r="419" spans="1:1" x14ac:dyDescent="0.3">
      <c r="A419" t="s">
        <v>484</v>
      </c>
    </row>
    <row r="420" spans="1:1" x14ac:dyDescent="0.3">
      <c r="A420" t="s">
        <v>403</v>
      </c>
    </row>
    <row r="421" spans="1:1" x14ac:dyDescent="0.3">
      <c r="A421" t="s">
        <v>418</v>
      </c>
    </row>
    <row r="422" spans="1:1" x14ac:dyDescent="0.3">
      <c r="A422" t="s">
        <v>521</v>
      </c>
    </row>
    <row r="423" spans="1:1" x14ac:dyDescent="0.3">
      <c r="A423" t="s">
        <v>186</v>
      </c>
    </row>
    <row r="424" spans="1:1" x14ac:dyDescent="0.3">
      <c r="A424" t="s">
        <v>426</v>
      </c>
    </row>
    <row r="425" spans="1:1" x14ac:dyDescent="0.3">
      <c r="A425" t="s">
        <v>425</v>
      </c>
    </row>
    <row r="426" spans="1:1" x14ac:dyDescent="0.3">
      <c r="A426" t="s">
        <v>341</v>
      </c>
    </row>
    <row r="427" spans="1:1" x14ac:dyDescent="0.3">
      <c r="A427" t="s">
        <v>459</v>
      </c>
    </row>
    <row r="428" spans="1:1" x14ac:dyDescent="0.3">
      <c r="A428" t="s">
        <v>460</v>
      </c>
    </row>
    <row r="429" spans="1:1" x14ac:dyDescent="0.3">
      <c r="A429" t="s">
        <v>9</v>
      </c>
    </row>
    <row r="430" spans="1:1" x14ac:dyDescent="0.3">
      <c r="A430" t="s">
        <v>445</v>
      </c>
    </row>
    <row r="431" spans="1:1" x14ac:dyDescent="0.3">
      <c r="A431" t="s">
        <v>386</v>
      </c>
    </row>
    <row r="432" spans="1:1" x14ac:dyDescent="0.3">
      <c r="A432" t="s">
        <v>433</v>
      </c>
    </row>
    <row r="433" spans="1:1" x14ac:dyDescent="0.3">
      <c r="A433" t="s">
        <v>139</v>
      </c>
    </row>
    <row r="434" spans="1:1" x14ac:dyDescent="0.3">
      <c r="A434" t="s">
        <v>94</v>
      </c>
    </row>
    <row r="435" spans="1:1" x14ac:dyDescent="0.3">
      <c r="A435" t="s">
        <v>280</v>
      </c>
    </row>
    <row r="436" spans="1:1" x14ac:dyDescent="0.3">
      <c r="A436" t="s">
        <v>250</v>
      </c>
    </row>
    <row r="437" spans="1:1" x14ac:dyDescent="0.3">
      <c r="A437" t="s">
        <v>7</v>
      </c>
    </row>
    <row r="438" spans="1:1" x14ac:dyDescent="0.3">
      <c r="A438" t="s">
        <v>322</v>
      </c>
    </row>
    <row r="439" spans="1:1" x14ac:dyDescent="0.3">
      <c r="A439" t="s">
        <v>471</v>
      </c>
    </row>
    <row r="440" spans="1:1" x14ac:dyDescent="0.3">
      <c r="A440" t="s">
        <v>472</v>
      </c>
    </row>
    <row r="441" spans="1:1" x14ac:dyDescent="0.3">
      <c r="A441" t="s">
        <v>473</v>
      </c>
    </row>
    <row r="442" spans="1:1" x14ac:dyDescent="0.3">
      <c r="A442" t="s">
        <v>476</v>
      </c>
    </row>
    <row r="443" spans="1:1" x14ac:dyDescent="0.3">
      <c r="A443" t="s">
        <v>475</v>
      </c>
    </row>
    <row r="444" spans="1:1" x14ac:dyDescent="0.3">
      <c r="A444" t="s">
        <v>237</v>
      </c>
    </row>
    <row r="445" spans="1:1" x14ac:dyDescent="0.3">
      <c r="A445" t="s">
        <v>383</v>
      </c>
    </row>
    <row r="446" spans="1:1" x14ac:dyDescent="0.3">
      <c r="A446" t="s">
        <v>151</v>
      </c>
    </row>
    <row r="447" spans="1:1" x14ac:dyDescent="0.3">
      <c r="A447" t="s">
        <v>348</v>
      </c>
    </row>
    <row r="448" spans="1:1" x14ac:dyDescent="0.3">
      <c r="A448" t="s">
        <v>528</v>
      </c>
    </row>
    <row r="449" spans="1:1" x14ac:dyDescent="0.3">
      <c r="A449" t="s">
        <v>188</v>
      </c>
    </row>
    <row r="450" spans="1:1" x14ac:dyDescent="0.3">
      <c r="A450" t="s">
        <v>483</v>
      </c>
    </row>
    <row r="451" spans="1:1" x14ac:dyDescent="0.3">
      <c r="A451" t="s">
        <v>515</v>
      </c>
    </row>
    <row r="452" spans="1:1" x14ac:dyDescent="0.3">
      <c r="A452" t="s">
        <v>19</v>
      </c>
    </row>
    <row r="453" spans="1:1" x14ac:dyDescent="0.3">
      <c r="A453" t="s">
        <v>82</v>
      </c>
    </row>
    <row r="454" spans="1:1" x14ac:dyDescent="0.3">
      <c r="A454" t="s">
        <v>477</v>
      </c>
    </row>
    <row r="455" spans="1:1" x14ac:dyDescent="0.3">
      <c r="A455" t="s">
        <v>291</v>
      </c>
    </row>
    <row r="456" spans="1:1" x14ac:dyDescent="0.3">
      <c r="A456" t="s">
        <v>144</v>
      </c>
    </row>
    <row r="457" spans="1:1" x14ac:dyDescent="0.3">
      <c r="A457" t="s">
        <v>469</v>
      </c>
    </row>
    <row r="458" spans="1:1" x14ac:dyDescent="0.3">
      <c r="A458" t="s">
        <v>380</v>
      </c>
    </row>
    <row r="459" spans="1:1" x14ac:dyDescent="0.3">
      <c r="A459" t="s">
        <v>104</v>
      </c>
    </row>
    <row r="460" spans="1:1" x14ac:dyDescent="0.3">
      <c r="A460" t="s">
        <v>62</v>
      </c>
    </row>
    <row r="461" spans="1:1" x14ac:dyDescent="0.3">
      <c r="A461" t="s">
        <v>183</v>
      </c>
    </row>
    <row r="462" spans="1:1" x14ac:dyDescent="0.3">
      <c r="A462" t="s">
        <v>200</v>
      </c>
    </row>
    <row r="463" spans="1:1" x14ac:dyDescent="0.3">
      <c r="A463" t="s">
        <v>212</v>
      </c>
    </row>
    <row r="464" spans="1:1" x14ac:dyDescent="0.3">
      <c r="A464" t="s">
        <v>356</v>
      </c>
    </row>
    <row r="465" spans="1:1" x14ac:dyDescent="0.3">
      <c r="A465" t="s">
        <v>373</v>
      </c>
    </row>
    <row r="466" spans="1:1" x14ac:dyDescent="0.3">
      <c r="A466" t="s">
        <v>38</v>
      </c>
    </row>
    <row r="467" spans="1:1" x14ac:dyDescent="0.3">
      <c r="A467" t="s">
        <v>420</v>
      </c>
    </row>
    <row r="468" spans="1:1" x14ac:dyDescent="0.3">
      <c r="A468" t="s">
        <v>152</v>
      </c>
    </row>
    <row r="469" spans="1:1" x14ac:dyDescent="0.3">
      <c r="A469" t="s">
        <v>300</v>
      </c>
    </row>
    <row r="470" spans="1:1" x14ac:dyDescent="0.3">
      <c r="A470" t="s">
        <v>15</v>
      </c>
    </row>
    <row r="471" spans="1:1" x14ac:dyDescent="0.3">
      <c r="A471" t="s">
        <v>97</v>
      </c>
    </row>
    <row r="472" spans="1:1" x14ac:dyDescent="0.3">
      <c r="A472" t="s">
        <v>178</v>
      </c>
    </row>
    <row r="473" spans="1:1" x14ac:dyDescent="0.3">
      <c r="A473" t="s">
        <v>101</v>
      </c>
    </row>
    <row r="474" spans="1:1" x14ac:dyDescent="0.3">
      <c r="A474" t="s">
        <v>158</v>
      </c>
    </row>
    <row r="475" spans="1:1" x14ac:dyDescent="0.3">
      <c r="A475" t="s">
        <v>175</v>
      </c>
    </row>
    <row r="476" spans="1:1" x14ac:dyDescent="0.3">
      <c r="A476" t="s">
        <v>430</v>
      </c>
    </row>
    <row r="477" spans="1:1" x14ac:dyDescent="0.3">
      <c r="A477" t="s">
        <v>160</v>
      </c>
    </row>
    <row r="478" spans="1:1" x14ac:dyDescent="0.3">
      <c r="A478" t="s">
        <v>321</v>
      </c>
    </row>
    <row r="479" spans="1:1" x14ac:dyDescent="0.3">
      <c r="A479" t="s">
        <v>384</v>
      </c>
    </row>
    <row r="480" spans="1:1" x14ac:dyDescent="0.3">
      <c r="A480" t="s">
        <v>47</v>
      </c>
    </row>
    <row r="481" spans="1:1" x14ac:dyDescent="0.3">
      <c r="A481" t="s">
        <v>539</v>
      </c>
    </row>
    <row r="482" spans="1:1" x14ac:dyDescent="0.3">
      <c r="A482" t="s">
        <v>3792</v>
      </c>
    </row>
    <row r="483" spans="1:1" x14ac:dyDescent="0.3">
      <c r="A483" t="s">
        <v>167</v>
      </c>
    </row>
    <row r="484" spans="1:1" x14ac:dyDescent="0.3">
      <c r="A484" t="s">
        <v>441</v>
      </c>
    </row>
    <row r="485" spans="1:1" x14ac:dyDescent="0.3">
      <c r="A485" t="s">
        <v>124</v>
      </c>
    </row>
    <row r="486" spans="1:1" x14ac:dyDescent="0.3">
      <c r="A486" t="s">
        <v>138</v>
      </c>
    </row>
    <row r="487" spans="1:1" x14ac:dyDescent="0.3">
      <c r="A487" t="s">
        <v>89</v>
      </c>
    </row>
    <row r="488" spans="1:1" x14ac:dyDescent="0.3">
      <c r="A488" t="s">
        <v>63</v>
      </c>
    </row>
    <row r="489" spans="1:1" x14ac:dyDescent="0.3">
      <c r="A489" t="s">
        <v>173</v>
      </c>
    </row>
    <row r="490" spans="1:1" x14ac:dyDescent="0.3">
      <c r="A490" t="s">
        <v>159</v>
      </c>
    </row>
    <row r="491" spans="1:1" x14ac:dyDescent="0.3">
      <c r="A491" t="s">
        <v>80</v>
      </c>
    </row>
    <row r="492" spans="1:1" x14ac:dyDescent="0.3">
      <c r="A492" t="s">
        <v>40</v>
      </c>
    </row>
    <row r="493" spans="1:1" x14ac:dyDescent="0.3">
      <c r="A493" t="s">
        <v>506</v>
      </c>
    </row>
    <row r="494" spans="1:1" x14ac:dyDescent="0.3">
      <c r="A494" t="s">
        <v>161</v>
      </c>
    </row>
    <row r="495" spans="1:1" x14ac:dyDescent="0.3">
      <c r="A495" t="s">
        <v>508</v>
      </c>
    </row>
    <row r="496" spans="1:1" x14ac:dyDescent="0.3">
      <c r="A496" t="s">
        <v>260</v>
      </c>
    </row>
    <row r="497" spans="1:1" x14ac:dyDescent="0.3">
      <c r="A497" t="s">
        <v>402</v>
      </c>
    </row>
    <row r="498" spans="1:1" x14ac:dyDescent="0.3">
      <c r="A498" t="s">
        <v>470</v>
      </c>
    </row>
    <row r="499" spans="1:1" x14ac:dyDescent="0.3">
      <c r="A499" t="s">
        <v>500</v>
      </c>
    </row>
    <row r="500" spans="1:1" x14ac:dyDescent="0.3">
      <c r="A500" t="s">
        <v>8</v>
      </c>
    </row>
    <row r="501" spans="1:1" x14ac:dyDescent="0.3">
      <c r="A501" t="s">
        <v>358</v>
      </c>
    </row>
    <row r="502" spans="1:1" x14ac:dyDescent="0.3">
      <c r="A502" t="s">
        <v>548</v>
      </c>
    </row>
    <row r="503" spans="1:1" x14ac:dyDescent="0.3">
      <c r="A503" t="s">
        <v>546</v>
      </c>
    </row>
    <row r="504" spans="1:1" x14ac:dyDescent="0.3">
      <c r="A504" t="s">
        <v>364</v>
      </c>
    </row>
    <row r="505" spans="1:1" x14ac:dyDescent="0.3">
      <c r="A505" t="s">
        <v>73</v>
      </c>
    </row>
    <row r="506" spans="1:1" x14ac:dyDescent="0.3">
      <c r="A506" t="s">
        <v>329</v>
      </c>
    </row>
    <row r="507" spans="1:1" x14ac:dyDescent="0.3">
      <c r="A507" t="s">
        <v>181</v>
      </c>
    </row>
    <row r="508" spans="1:1" x14ac:dyDescent="0.3">
      <c r="A508" t="s">
        <v>134</v>
      </c>
    </row>
    <row r="509" spans="1:1" x14ac:dyDescent="0.3">
      <c r="A509" t="s">
        <v>293</v>
      </c>
    </row>
    <row r="510" spans="1:1" x14ac:dyDescent="0.3">
      <c r="A510" t="s">
        <v>50</v>
      </c>
    </row>
    <row r="511" spans="1:1" x14ac:dyDescent="0.3">
      <c r="A511" t="s">
        <v>156</v>
      </c>
    </row>
    <row r="512" spans="1:1" x14ac:dyDescent="0.3">
      <c r="A512" t="s">
        <v>137</v>
      </c>
    </row>
    <row r="513" spans="1:1" x14ac:dyDescent="0.3">
      <c r="A513" t="s">
        <v>228</v>
      </c>
    </row>
    <row r="514" spans="1:1" x14ac:dyDescent="0.3">
      <c r="A514" t="s">
        <v>461</v>
      </c>
    </row>
    <row r="515" spans="1:1" x14ac:dyDescent="0.3">
      <c r="A515" t="s">
        <v>462</v>
      </c>
    </row>
    <row r="516" spans="1:1" x14ac:dyDescent="0.3">
      <c r="A516" t="s">
        <v>522</v>
      </c>
    </row>
    <row r="517" spans="1:1" x14ac:dyDescent="0.3">
      <c r="A517" t="s">
        <v>78</v>
      </c>
    </row>
    <row r="518" spans="1:1" x14ac:dyDescent="0.3">
      <c r="A518" t="s">
        <v>12</v>
      </c>
    </row>
    <row r="519" spans="1:1" x14ac:dyDescent="0.3">
      <c r="A519" t="s">
        <v>288</v>
      </c>
    </row>
    <row r="520" spans="1:1" x14ac:dyDescent="0.3">
      <c r="A520" t="s">
        <v>172</v>
      </c>
    </row>
    <row r="521" spans="1:1" x14ac:dyDescent="0.3">
      <c r="A521" t="s">
        <v>518</v>
      </c>
    </row>
    <row r="522" spans="1:1" x14ac:dyDescent="0.3">
      <c r="A522" t="s">
        <v>271</v>
      </c>
    </row>
    <row r="523" spans="1:1" x14ac:dyDescent="0.3">
      <c r="A523" t="s">
        <v>32</v>
      </c>
    </row>
    <row r="524" spans="1:1" x14ac:dyDescent="0.3">
      <c r="A524" t="s">
        <v>163</v>
      </c>
    </row>
    <row r="525" spans="1:1" x14ac:dyDescent="0.3">
      <c r="A525" t="s">
        <v>405</v>
      </c>
    </row>
    <row r="526" spans="1:1" x14ac:dyDescent="0.3">
      <c r="A526" t="s">
        <v>196</v>
      </c>
    </row>
    <row r="527" spans="1:1" x14ac:dyDescent="0.3">
      <c r="A527" t="s">
        <v>252</v>
      </c>
    </row>
    <row r="528" spans="1:1" x14ac:dyDescent="0.3">
      <c r="A528" t="s">
        <v>463</v>
      </c>
    </row>
    <row r="529" spans="1:1" x14ac:dyDescent="0.3">
      <c r="A529" t="s">
        <v>281</v>
      </c>
    </row>
    <row r="530" spans="1:1" x14ac:dyDescent="0.3">
      <c r="A530" t="s">
        <v>337</v>
      </c>
    </row>
    <row r="531" spans="1:1" x14ac:dyDescent="0.3">
      <c r="A531" t="s">
        <v>429</v>
      </c>
    </row>
    <row r="532" spans="1:1" x14ac:dyDescent="0.3">
      <c r="A532" t="s">
        <v>351</v>
      </c>
    </row>
    <row r="533" spans="1:1" x14ac:dyDescent="0.3">
      <c r="A533" t="s">
        <v>208</v>
      </c>
    </row>
    <row r="534" spans="1:1" x14ac:dyDescent="0.3">
      <c r="A534" t="s">
        <v>393</v>
      </c>
    </row>
    <row r="535" spans="1:1" x14ac:dyDescent="0.3">
      <c r="A535" t="s">
        <v>440</v>
      </c>
    </row>
    <row r="536" spans="1:1" x14ac:dyDescent="0.3">
      <c r="A536" t="s">
        <v>413</v>
      </c>
    </row>
    <row r="537" spans="1:1" x14ac:dyDescent="0.3">
      <c r="A537" t="s">
        <v>347</v>
      </c>
    </row>
    <row r="538" spans="1:1" x14ac:dyDescent="0.3">
      <c r="A538" t="s">
        <v>195</v>
      </c>
    </row>
    <row r="539" spans="1:1" x14ac:dyDescent="0.3">
      <c r="A539" t="s">
        <v>14</v>
      </c>
    </row>
    <row r="540" spans="1:1" x14ac:dyDescent="0.3">
      <c r="A540" t="s">
        <v>169</v>
      </c>
    </row>
    <row r="541" spans="1:1" x14ac:dyDescent="0.3">
      <c r="A541" t="s">
        <v>206</v>
      </c>
    </row>
    <row r="542" spans="1:1" x14ac:dyDescent="0.3">
      <c r="A542" t="s">
        <v>261</v>
      </c>
    </row>
    <row r="543" spans="1:1" x14ac:dyDescent="0.3">
      <c r="A543" t="s">
        <v>294</v>
      </c>
    </row>
    <row r="544" spans="1:1" x14ac:dyDescent="0.3">
      <c r="A544" t="s">
        <v>480</v>
      </c>
    </row>
    <row r="545" spans="1:1" x14ac:dyDescent="0.3">
      <c r="A545" t="s">
        <v>131</v>
      </c>
    </row>
    <row r="546" spans="1:1" x14ac:dyDescent="0.3">
      <c r="A546" t="s">
        <v>37</v>
      </c>
    </row>
    <row r="547" spans="1:1" x14ac:dyDescent="0.3">
      <c r="A547" t="s">
        <v>529</v>
      </c>
    </row>
    <row r="548" spans="1:1" x14ac:dyDescent="0.3">
      <c r="A548" t="s">
        <v>517</v>
      </c>
    </row>
    <row r="549" spans="1:1" x14ac:dyDescent="0.3">
      <c r="A549" t="s">
        <v>36</v>
      </c>
    </row>
  </sheetData>
  <sortState xmlns:xlrd2="http://schemas.microsoft.com/office/spreadsheetml/2017/richdata2" ref="A2:A549">
    <sortCondition ref="A2:A54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680"/>
  <sheetViews>
    <sheetView workbookViewId="0">
      <selection activeCell="C7" sqref="C7"/>
    </sheetView>
  </sheetViews>
  <sheetFormatPr defaultRowHeight="14.4" x14ac:dyDescent="0.3"/>
  <cols>
    <col min="1" max="1" width="11" bestFit="1" customWidth="1"/>
    <col min="2" max="3" width="36" bestFit="1" customWidth="1"/>
    <col min="4" max="6" width="15.33203125" bestFit="1" customWidth="1"/>
    <col min="7" max="9" width="16.109375" bestFit="1" customWidth="1"/>
    <col min="10" max="12" width="15.33203125" bestFit="1" customWidth="1"/>
    <col min="13" max="15" width="16.109375" bestFit="1" customWidth="1"/>
  </cols>
  <sheetData>
    <row r="1" spans="1:15" x14ac:dyDescent="0.3">
      <c r="A1" t="s">
        <v>0</v>
      </c>
      <c r="B1" t="s">
        <v>1</v>
      </c>
      <c r="C1" t="s">
        <v>550</v>
      </c>
      <c r="D1" t="s">
        <v>2131</v>
      </c>
      <c r="E1" t="s">
        <v>2134</v>
      </c>
      <c r="F1" t="s">
        <v>2135</v>
      </c>
      <c r="G1" t="s">
        <v>2120</v>
      </c>
      <c r="H1" t="s">
        <v>2140</v>
      </c>
      <c r="I1" t="s">
        <v>2143</v>
      </c>
      <c r="J1" t="s">
        <v>2133</v>
      </c>
      <c r="K1" t="s">
        <v>2136</v>
      </c>
      <c r="L1" t="s">
        <v>2137</v>
      </c>
      <c r="M1" t="s">
        <v>2120</v>
      </c>
      <c r="N1" t="s">
        <v>2140</v>
      </c>
      <c r="O1" t="s">
        <v>2143</v>
      </c>
    </row>
    <row r="2" spans="1:15" x14ac:dyDescent="0.3">
      <c r="A2" s="1">
        <v>1060024020</v>
      </c>
      <c r="B2" t="s">
        <v>500</v>
      </c>
      <c r="C2" t="s">
        <v>1994</v>
      </c>
      <c r="D2" s="30">
        <v>313.483154296875</v>
      </c>
      <c r="E2" s="30">
        <v>342.1</v>
      </c>
      <c r="F2" s="30">
        <v>325</v>
      </c>
      <c r="G2" s="30">
        <v>292.13482666015631</v>
      </c>
      <c r="H2" s="30">
        <v>325.3</v>
      </c>
      <c r="I2" s="30">
        <v>314.60000000000002</v>
      </c>
      <c r="J2" s="30"/>
      <c r="K2" s="30">
        <v>309.10000000000002</v>
      </c>
      <c r="L2" s="30">
        <v>310</v>
      </c>
      <c r="M2" s="30">
        <v>292.13482666015631</v>
      </c>
      <c r="N2" s="30">
        <v>325.3</v>
      </c>
      <c r="O2" s="30">
        <v>314.60000000000002</v>
      </c>
    </row>
    <row r="3" spans="1:15" x14ac:dyDescent="0.3">
      <c r="A3" s="1">
        <v>491354020</v>
      </c>
      <c r="B3" t="s">
        <v>248</v>
      </c>
      <c r="C3" t="s">
        <v>1291</v>
      </c>
      <c r="D3" s="30">
        <v>317.5</v>
      </c>
      <c r="E3" s="30">
        <v>326.10000000000002</v>
      </c>
      <c r="F3" s="30">
        <v>314.8</v>
      </c>
      <c r="G3" s="30">
        <v>281.25</v>
      </c>
      <c r="H3" s="30">
        <v>298.89999999999998</v>
      </c>
      <c r="I3" s="30">
        <v>281.8</v>
      </c>
      <c r="J3" s="30"/>
      <c r="K3" s="30">
        <v>300</v>
      </c>
      <c r="L3" s="30">
        <v>298</v>
      </c>
      <c r="M3" s="30">
        <v>281.25</v>
      </c>
      <c r="N3" s="30">
        <v>298.89999999999998</v>
      </c>
      <c r="O3" s="30">
        <v>281.8</v>
      </c>
    </row>
    <row r="4" spans="1:15" x14ac:dyDescent="0.3">
      <c r="A4" s="1">
        <v>171261050</v>
      </c>
      <c r="B4" t="s">
        <v>76</v>
      </c>
      <c r="C4" t="s">
        <v>751</v>
      </c>
      <c r="D4" s="30"/>
      <c r="E4" s="30">
        <v>352</v>
      </c>
      <c r="F4" s="30">
        <v>342.3</v>
      </c>
      <c r="G4" s="30"/>
      <c r="H4" s="30">
        <v>265.39999999999998</v>
      </c>
      <c r="I4" s="30">
        <v>246.9</v>
      </c>
      <c r="J4" s="30"/>
      <c r="K4" s="30">
        <v>308.3</v>
      </c>
      <c r="L4" s="30">
        <v>295.2</v>
      </c>
      <c r="M4" s="30"/>
      <c r="N4" s="30">
        <v>265.39999999999998</v>
      </c>
      <c r="O4" s="30">
        <v>246.9</v>
      </c>
    </row>
    <row r="5" spans="1:15" x14ac:dyDescent="0.3">
      <c r="A5" s="1">
        <v>41061050</v>
      </c>
      <c r="B5" t="s">
        <v>11</v>
      </c>
      <c r="C5" t="s">
        <v>569</v>
      </c>
      <c r="D5" s="30">
        <v>328.2608642578125</v>
      </c>
      <c r="E5" s="30">
        <v>301.10000000000002</v>
      </c>
      <c r="F5" s="30">
        <v>338.3</v>
      </c>
      <c r="G5" s="30">
        <v>258.25244140625</v>
      </c>
      <c r="H5" s="30">
        <v>231.8</v>
      </c>
      <c r="I5" s="30">
        <v>256.8</v>
      </c>
      <c r="J5" s="30">
        <v>317.54385375976563</v>
      </c>
      <c r="K5" s="30">
        <v>263.8</v>
      </c>
      <c r="L5" s="30">
        <v>304.89999999999998</v>
      </c>
      <c r="M5" s="30">
        <v>258.25244140625</v>
      </c>
      <c r="N5" s="30">
        <v>231.8</v>
      </c>
      <c r="O5" s="30">
        <v>256.8</v>
      </c>
    </row>
    <row r="6" spans="1:15" x14ac:dyDescent="0.3">
      <c r="A6" s="1">
        <v>350971050</v>
      </c>
      <c r="B6" t="s">
        <v>150</v>
      </c>
      <c r="C6" t="s">
        <v>959</v>
      </c>
      <c r="D6" s="30">
        <v>276.4705810546875</v>
      </c>
      <c r="E6" s="30">
        <v>275</v>
      </c>
      <c r="F6" s="30">
        <v>341.7</v>
      </c>
      <c r="G6" s="30"/>
      <c r="H6" s="30">
        <v>222.9</v>
      </c>
      <c r="I6" s="30">
        <v>245.7</v>
      </c>
      <c r="J6" s="30">
        <v>276.4705810546875</v>
      </c>
      <c r="K6" s="30">
        <v>275</v>
      </c>
      <c r="L6" s="30">
        <v>341.7</v>
      </c>
      <c r="M6" s="30"/>
      <c r="N6" s="30">
        <v>222.9</v>
      </c>
      <c r="O6" s="30">
        <v>245.7</v>
      </c>
    </row>
    <row r="7" spans="1:15" x14ac:dyDescent="0.3">
      <c r="A7" s="1">
        <v>491401050</v>
      </c>
      <c r="B7" t="s">
        <v>250</v>
      </c>
      <c r="C7" t="s">
        <v>1294</v>
      </c>
      <c r="D7" s="30">
        <v>279.82833862304688</v>
      </c>
      <c r="E7" s="30">
        <v>330.9</v>
      </c>
      <c r="F7" s="30">
        <v>328.6</v>
      </c>
      <c r="G7" s="30">
        <v>256.35739135742188</v>
      </c>
      <c r="H7" s="30">
        <v>268.8</v>
      </c>
      <c r="I7" s="30">
        <v>282.3</v>
      </c>
      <c r="J7" s="30">
        <v>256.62649536132813</v>
      </c>
      <c r="K7" s="30">
        <v>319</v>
      </c>
      <c r="L7" s="30">
        <v>315</v>
      </c>
      <c r="M7" s="30">
        <v>256.35739135742188</v>
      </c>
      <c r="N7" s="30">
        <v>268.8</v>
      </c>
      <c r="O7" s="30">
        <v>282.3</v>
      </c>
    </row>
    <row r="8" spans="1:15" x14ac:dyDescent="0.3">
      <c r="A8" s="1">
        <v>661024040</v>
      </c>
      <c r="B8" t="s">
        <v>319</v>
      </c>
      <c r="C8" t="s">
        <v>1472</v>
      </c>
      <c r="D8" s="30">
        <v>365.53524780273438</v>
      </c>
      <c r="E8" s="30">
        <v>366.5</v>
      </c>
      <c r="F8" s="30">
        <v>374.5</v>
      </c>
      <c r="G8" s="30">
        <v>344.90863037109381</v>
      </c>
      <c r="H8" s="30">
        <v>347.2</v>
      </c>
      <c r="I8" s="30">
        <v>356.6</v>
      </c>
      <c r="J8" s="30">
        <v>338.26531982421881</v>
      </c>
      <c r="K8" s="30">
        <v>344.2</v>
      </c>
      <c r="L8" s="30">
        <v>347.8</v>
      </c>
      <c r="M8" s="30">
        <v>344.90863037109381</v>
      </c>
      <c r="N8" s="30">
        <v>347.2</v>
      </c>
      <c r="O8" s="30">
        <v>356.6</v>
      </c>
    </row>
    <row r="9" spans="1:15" x14ac:dyDescent="0.3">
      <c r="A9" s="1">
        <v>840043010</v>
      </c>
      <c r="B9" t="s">
        <v>399</v>
      </c>
      <c r="C9" t="s">
        <v>1633</v>
      </c>
      <c r="D9" s="30">
        <v>311.5384521484375</v>
      </c>
      <c r="E9" s="30">
        <v>342.3</v>
      </c>
      <c r="F9" s="30">
        <v>330.6</v>
      </c>
      <c r="G9" s="30">
        <v>292.30767822265631</v>
      </c>
      <c r="H9" s="30">
        <v>319.2</v>
      </c>
      <c r="I9" s="30">
        <v>293.10000000000002</v>
      </c>
      <c r="J9" s="30">
        <v>311.5384521484375</v>
      </c>
      <c r="K9" s="30">
        <v>342.3</v>
      </c>
      <c r="L9" s="30">
        <v>330.6</v>
      </c>
      <c r="M9" s="30">
        <v>292.30767822265631</v>
      </c>
      <c r="N9" s="30">
        <v>319.2</v>
      </c>
      <c r="O9" s="30">
        <v>293.10000000000002</v>
      </c>
    </row>
    <row r="10" spans="1:15" x14ac:dyDescent="0.3">
      <c r="A10" s="1">
        <v>1051234020</v>
      </c>
      <c r="B10" t="s">
        <v>496</v>
      </c>
      <c r="C10" t="s">
        <v>1987</v>
      </c>
      <c r="D10" s="30">
        <v>307.89474487304688</v>
      </c>
      <c r="E10" s="30">
        <v>347.5</v>
      </c>
      <c r="F10" s="30">
        <v>358.8</v>
      </c>
      <c r="G10" s="30">
        <v>306.57894897460938</v>
      </c>
      <c r="H10" s="30">
        <v>362.5</v>
      </c>
      <c r="I10" s="30">
        <v>355</v>
      </c>
      <c r="J10" s="30"/>
      <c r="K10" s="30">
        <v>322</v>
      </c>
      <c r="L10" s="30">
        <v>327.5</v>
      </c>
      <c r="M10" s="30">
        <v>306.57894897460938</v>
      </c>
      <c r="N10" s="30">
        <v>362.5</v>
      </c>
      <c r="O10" s="30">
        <v>355</v>
      </c>
    </row>
    <row r="11" spans="1:15" x14ac:dyDescent="0.3">
      <c r="A11" s="1">
        <v>81064020</v>
      </c>
      <c r="B11" t="s">
        <v>31</v>
      </c>
      <c r="C11" t="s">
        <v>609</v>
      </c>
      <c r="D11" s="30">
        <v>362.406005859375</v>
      </c>
      <c r="E11" s="30">
        <v>354.1</v>
      </c>
      <c r="F11" s="30">
        <v>333.6</v>
      </c>
      <c r="G11" s="30">
        <v>340</v>
      </c>
      <c r="H11" s="30">
        <v>350</v>
      </c>
      <c r="I11" s="30">
        <v>337</v>
      </c>
      <c r="J11" s="30">
        <v>362.406005859375</v>
      </c>
      <c r="K11" s="30">
        <v>333.3</v>
      </c>
      <c r="L11" s="30">
        <v>307.7</v>
      </c>
      <c r="M11" s="30">
        <v>340</v>
      </c>
      <c r="N11" s="30">
        <v>350</v>
      </c>
      <c r="O11" s="30">
        <v>337</v>
      </c>
    </row>
    <row r="12" spans="1:15" x14ac:dyDescent="0.3">
      <c r="A12" s="1">
        <v>121084060</v>
      </c>
      <c r="B12" t="s">
        <v>48</v>
      </c>
      <c r="C12" t="s">
        <v>686</v>
      </c>
      <c r="D12" s="30">
        <v>358.79119873046881</v>
      </c>
      <c r="E12" s="30">
        <v>368.8</v>
      </c>
      <c r="F12" s="30">
        <v>358.6</v>
      </c>
      <c r="G12" s="30">
        <v>358.79119873046881</v>
      </c>
      <c r="H12" s="30">
        <v>381.5</v>
      </c>
      <c r="I12" s="30">
        <v>361.3</v>
      </c>
      <c r="J12" s="30">
        <v>336.220458984375</v>
      </c>
      <c r="K12" s="30">
        <v>360.4</v>
      </c>
      <c r="L12" s="30">
        <v>346.9</v>
      </c>
      <c r="M12" s="30">
        <v>358.79119873046881</v>
      </c>
      <c r="N12" s="30">
        <v>381.5</v>
      </c>
      <c r="O12" s="30">
        <v>361.3</v>
      </c>
    </row>
    <row r="13" spans="1:15" x14ac:dyDescent="0.3">
      <c r="A13" s="1">
        <v>710924020</v>
      </c>
      <c r="B13" t="s">
        <v>340</v>
      </c>
      <c r="C13" t="s">
        <v>1508</v>
      </c>
      <c r="D13" s="30">
        <v>334.58645629882813</v>
      </c>
      <c r="E13" s="30">
        <v>332.2</v>
      </c>
      <c r="F13" s="30">
        <v>310</v>
      </c>
      <c r="G13" s="30">
        <v>257.73583984375</v>
      </c>
      <c r="H13" s="30">
        <v>298.2</v>
      </c>
      <c r="I13" s="30">
        <v>286.10000000000002</v>
      </c>
      <c r="J13" s="30">
        <v>307.01754760742188</v>
      </c>
      <c r="K13" s="30">
        <v>308.7</v>
      </c>
      <c r="L13" s="30">
        <v>285.10000000000002</v>
      </c>
      <c r="M13" s="30">
        <v>257.73583984375</v>
      </c>
      <c r="N13" s="30">
        <v>298.2</v>
      </c>
      <c r="O13" s="30">
        <v>286.10000000000002</v>
      </c>
    </row>
    <row r="14" spans="1:15" x14ac:dyDescent="0.3">
      <c r="A14" s="1">
        <v>401034020</v>
      </c>
      <c r="B14" t="s">
        <v>179</v>
      </c>
      <c r="C14" t="s">
        <v>1053</v>
      </c>
      <c r="D14" s="30">
        <v>372.058837890625</v>
      </c>
      <c r="E14" s="30">
        <v>371.7</v>
      </c>
      <c r="F14" s="30">
        <v>389.4</v>
      </c>
      <c r="G14" s="30">
        <v>320.58822631835938</v>
      </c>
      <c r="H14" s="30">
        <v>379.2</v>
      </c>
      <c r="I14" s="30">
        <v>383.7</v>
      </c>
      <c r="J14" s="30"/>
      <c r="K14" s="30">
        <v>304</v>
      </c>
      <c r="L14" s="30">
        <v>352.6</v>
      </c>
      <c r="M14" s="30">
        <v>320.58822631835938</v>
      </c>
      <c r="N14" s="30">
        <v>379.2</v>
      </c>
      <c r="O14" s="30">
        <v>383.7</v>
      </c>
    </row>
    <row r="15" spans="1:15" x14ac:dyDescent="0.3">
      <c r="A15" s="1">
        <v>1031354020</v>
      </c>
      <c r="B15" t="s">
        <v>490</v>
      </c>
      <c r="C15" t="s">
        <v>1974</v>
      </c>
      <c r="D15" s="30">
        <v>386.1842041015625</v>
      </c>
      <c r="E15" s="30">
        <v>406</v>
      </c>
      <c r="F15" s="30">
        <v>393.5</v>
      </c>
      <c r="G15" s="30">
        <v>321.05264282226563</v>
      </c>
      <c r="H15" s="30">
        <v>358</v>
      </c>
      <c r="I15" s="30">
        <v>334.2</v>
      </c>
      <c r="J15" s="30">
        <v>375.700927734375</v>
      </c>
      <c r="K15" s="30">
        <v>397.2</v>
      </c>
      <c r="L15" s="30">
        <v>382.7</v>
      </c>
      <c r="M15" s="30">
        <v>321.05264282226563</v>
      </c>
      <c r="N15" s="30">
        <v>358</v>
      </c>
      <c r="O15" s="30">
        <v>334.2</v>
      </c>
    </row>
    <row r="16" spans="1:15" x14ac:dyDescent="0.3">
      <c r="A16" s="1">
        <v>300934020</v>
      </c>
      <c r="B16" t="s">
        <v>129</v>
      </c>
      <c r="C16" t="s">
        <v>924</v>
      </c>
      <c r="D16" s="30">
        <v>291.53439331054688</v>
      </c>
      <c r="E16" s="30">
        <v>323.2</v>
      </c>
      <c r="F16" s="30">
        <v>295.8</v>
      </c>
      <c r="G16" s="30">
        <v>252.3809509277344</v>
      </c>
      <c r="H16" s="30">
        <v>291.2</v>
      </c>
      <c r="I16" s="30">
        <v>283.8</v>
      </c>
      <c r="J16" s="30"/>
      <c r="K16" s="30">
        <v>305.8</v>
      </c>
      <c r="L16" s="30">
        <v>281</v>
      </c>
      <c r="M16" s="30">
        <v>252.3809509277344</v>
      </c>
      <c r="N16" s="30">
        <v>291.2</v>
      </c>
      <c r="O16" s="30">
        <v>283.8</v>
      </c>
    </row>
    <row r="17" spans="1:15" x14ac:dyDescent="0.3">
      <c r="A17" s="1">
        <v>980801050</v>
      </c>
      <c r="B17" t="s">
        <v>471</v>
      </c>
      <c r="C17" t="s">
        <v>1938</v>
      </c>
      <c r="D17" s="30">
        <v>326.01626586914063</v>
      </c>
      <c r="E17" s="30">
        <v>335.1</v>
      </c>
      <c r="F17" s="30">
        <v>337.5</v>
      </c>
      <c r="G17" s="30">
        <v>301.27389526367188</v>
      </c>
      <c r="H17" s="30">
        <v>316.5</v>
      </c>
      <c r="I17" s="30">
        <v>289.8</v>
      </c>
      <c r="J17" s="30"/>
      <c r="K17" s="30">
        <v>276.60000000000002</v>
      </c>
      <c r="L17" s="30">
        <v>313.3</v>
      </c>
      <c r="M17" s="30">
        <v>301.27389526367188</v>
      </c>
      <c r="N17" s="30">
        <v>316.5</v>
      </c>
      <c r="O17" s="30">
        <v>289.8</v>
      </c>
    </row>
    <row r="18" spans="1:15" x14ac:dyDescent="0.3">
      <c r="A18" s="1">
        <v>220911050</v>
      </c>
      <c r="B18" t="s">
        <v>98</v>
      </c>
      <c r="C18" t="s">
        <v>810</v>
      </c>
      <c r="D18" s="30">
        <v>348.05194091796881</v>
      </c>
      <c r="E18" s="30">
        <v>308.60000000000002</v>
      </c>
      <c r="F18" s="30">
        <v>357.6</v>
      </c>
      <c r="G18" s="30">
        <v>279.71014404296881</v>
      </c>
      <c r="H18" s="30">
        <v>283</v>
      </c>
      <c r="I18" s="30">
        <v>294.7</v>
      </c>
      <c r="J18" s="30"/>
      <c r="K18" s="30">
        <v>280.60000000000002</v>
      </c>
      <c r="L18" s="30">
        <v>335.9</v>
      </c>
      <c r="M18" s="30">
        <v>279.71014404296881</v>
      </c>
      <c r="N18" s="30">
        <v>283</v>
      </c>
      <c r="O18" s="30">
        <v>294.7</v>
      </c>
    </row>
    <row r="19" spans="1:15" x14ac:dyDescent="0.3">
      <c r="A19" s="1">
        <v>20893000</v>
      </c>
      <c r="B19" t="s">
        <v>5</v>
      </c>
      <c r="C19" t="s">
        <v>555</v>
      </c>
      <c r="D19" s="30">
        <v>338.09524536132813</v>
      </c>
      <c r="E19" s="30">
        <v>334</v>
      </c>
      <c r="F19" s="30">
        <v>326.60000000000002</v>
      </c>
      <c r="G19" s="30"/>
      <c r="H19" s="30">
        <v>297.89999999999998</v>
      </c>
      <c r="I19" s="30">
        <v>291.5</v>
      </c>
      <c r="J19" s="30"/>
      <c r="K19" s="30">
        <v>320.5</v>
      </c>
      <c r="L19" s="30">
        <v>300</v>
      </c>
      <c r="M19" s="30"/>
      <c r="N19" s="30">
        <v>297.89999999999998</v>
      </c>
      <c r="O19" s="30">
        <v>291.5</v>
      </c>
    </row>
    <row r="20" spans="1:15" x14ac:dyDescent="0.3">
      <c r="A20" s="1">
        <v>430014020</v>
      </c>
      <c r="B20" t="s">
        <v>194</v>
      </c>
      <c r="C20" t="s">
        <v>949</v>
      </c>
      <c r="D20" s="30"/>
      <c r="E20" s="30">
        <v>406</v>
      </c>
      <c r="F20" s="30">
        <v>415.5</v>
      </c>
      <c r="G20" s="30">
        <v>424.69134521484381</v>
      </c>
      <c r="H20" s="30">
        <v>428</v>
      </c>
      <c r="I20" s="30">
        <v>426.8</v>
      </c>
      <c r="J20" s="30"/>
      <c r="K20" s="30">
        <v>380</v>
      </c>
      <c r="L20" s="30">
        <v>398.4</v>
      </c>
      <c r="M20" s="30">
        <v>424.69134521484381</v>
      </c>
      <c r="N20" s="30">
        <v>428</v>
      </c>
      <c r="O20" s="30">
        <v>426.8</v>
      </c>
    </row>
    <row r="21" spans="1:15" x14ac:dyDescent="0.3">
      <c r="A21" s="1">
        <v>61034020</v>
      </c>
      <c r="B21" t="s">
        <v>22</v>
      </c>
      <c r="C21" t="s">
        <v>592</v>
      </c>
      <c r="D21" s="30"/>
      <c r="E21" s="30">
        <v>331.3</v>
      </c>
      <c r="F21" s="30">
        <v>341.4</v>
      </c>
      <c r="G21" s="30"/>
      <c r="H21" s="30">
        <v>283.3</v>
      </c>
      <c r="I21" s="30">
        <v>319</v>
      </c>
      <c r="J21" s="30"/>
      <c r="K21" s="30">
        <v>319.39999999999998</v>
      </c>
      <c r="L21" s="30">
        <v>320</v>
      </c>
      <c r="M21" s="30"/>
      <c r="N21" s="30">
        <v>283.3</v>
      </c>
      <c r="O21" s="30">
        <v>319</v>
      </c>
    </row>
    <row r="22" spans="1:15" x14ac:dyDescent="0.3">
      <c r="A22" s="1">
        <v>160974020</v>
      </c>
      <c r="B22" t="s">
        <v>71</v>
      </c>
      <c r="C22" t="s">
        <v>743</v>
      </c>
      <c r="D22" s="30">
        <v>351.26580810546881</v>
      </c>
      <c r="E22" s="30">
        <v>352.7</v>
      </c>
      <c r="F22" s="30">
        <v>367.4</v>
      </c>
      <c r="G22" s="30">
        <v>273.417724609375</v>
      </c>
      <c r="H22" s="30">
        <v>300</v>
      </c>
      <c r="I22" s="30">
        <v>313.7</v>
      </c>
      <c r="J22" s="30">
        <v>339.50616455078131</v>
      </c>
      <c r="K22" s="30">
        <v>329.7</v>
      </c>
      <c r="L22" s="30">
        <v>334</v>
      </c>
      <c r="M22" s="30">
        <v>273.417724609375</v>
      </c>
      <c r="N22" s="30">
        <v>300</v>
      </c>
      <c r="O22" s="30">
        <v>313.7</v>
      </c>
    </row>
    <row r="23" spans="1:15" x14ac:dyDescent="0.3">
      <c r="A23" s="1">
        <v>220943000</v>
      </c>
      <c r="B23" t="s">
        <v>101</v>
      </c>
      <c r="C23" t="s">
        <v>817</v>
      </c>
      <c r="D23" s="30">
        <v>314.28570556640631</v>
      </c>
      <c r="E23" s="30">
        <v>348.4</v>
      </c>
      <c r="F23" s="30">
        <v>346.4</v>
      </c>
      <c r="G23" s="30">
        <v>301.42855834960938</v>
      </c>
      <c r="H23" s="30">
        <v>328</v>
      </c>
      <c r="I23" s="30">
        <v>313.89999999999998</v>
      </c>
      <c r="J23" s="30"/>
      <c r="K23" s="30">
        <v>311.10000000000002</v>
      </c>
      <c r="L23" s="30">
        <v>323.10000000000002</v>
      </c>
      <c r="M23" s="30">
        <v>301.42855834960938</v>
      </c>
      <c r="N23" s="30">
        <v>328</v>
      </c>
      <c r="O23" s="30">
        <v>313.89999999999998</v>
      </c>
    </row>
    <row r="24" spans="1:15" x14ac:dyDescent="0.3">
      <c r="A24" s="1">
        <v>680703000</v>
      </c>
      <c r="B24" t="s">
        <v>326</v>
      </c>
      <c r="C24" t="s">
        <v>1483</v>
      </c>
      <c r="D24" s="30">
        <v>365.20376586914063</v>
      </c>
      <c r="E24" s="30">
        <v>350.7</v>
      </c>
      <c r="F24" s="30">
        <v>337.4</v>
      </c>
      <c r="G24" s="30">
        <v>330.40753173828131</v>
      </c>
      <c r="H24" s="30">
        <v>355.2</v>
      </c>
      <c r="I24" s="30">
        <v>324.89999999999998</v>
      </c>
      <c r="J24" s="30">
        <v>325.32467651367188</v>
      </c>
      <c r="K24" s="30">
        <v>304.10000000000002</v>
      </c>
      <c r="L24" s="30">
        <v>302.60000000000002</v>
      </c>
      <c r="M24" s="30">
        <v>330.40753173828131</v>
      </c>
      <c r="N24" s="30">
        <v>355.2</v>
      </c>
      <c r="O24" s="30">
        <v>324.89999999999998</v>
      </c>
    </row>
    <row r="25" spans="1:15" x14ac:dyDescent="0.3">
      <c r="A25" s="1">
        <v>1121014020</v>
      </c>
      <c r="B25" t="s">
        <v>526</v>
      </c>
      <c r="C25" t="s">
        <v>2041</v>
      </c>
      <c r="D25" s="30">
        <v>290.677978515625</v>
      </c>
      <c r="E25" s="30">
        <v>329.4</v>
      </c>
      <c r="F25" s="30">
        <v>340</v>
      </c>
      <c r="G25" s="30">
        <v>284.87396240234381</v>
      </c>
      <c r="H25" s="30">
        <v>321.8</v>
      </c>
      <c r="I25" s="30">
        <v>315.5</v>
      </c>
      <c r="J25" s="30">
        <v>274.64788818359381</v>
      </c>
      <c r="K25" s="30">
        <v>295.8</v>
      </c>
      <c r="L25" s="30">
        <v>323.39999999999998</v>
      </c>
      <c r="M25" s="30">
        <v>284.87396240234381</v>
      </c>
      <c r="N25" s="30">
        <v>321.8</v>
      </c>
      <c r="O25" s="30">
        <v>315.5</v>
      </c>
    </row>
    <row r="26" spans="1:15" x14ac:dyDescent="0.3">
      <c r="A26" s="1">
        <v>900781050</v>
      </c>
      <c r="B26" t="s">
        <v>422</v>
      </c>
      <c r="C26" t="s">
        <v>1678</v>
      </c>
      <c r="D26" s="30">
        <v>327.906982421875</v>
      </c>
      <c r="E26" s="30">
        <v>318.89999999999998</v>
      </c>
      <c r="F26" s="30">
        <v>364.4</v>
      </c>
      <c r="G26" s="30">
        <v>305.35714721679688</v>
      </c>
      <c r="H26" s="30">
        <v>375.7</v>
      </c>
      <c r="I26" s="30">
        <v>353.5</v>
      </c>
      <c r="J26" s="30"/>
      <c r="K26" s="30">
        <v>300</v>
      </c>
      <c r="L26" s="30">
        <v>356.5</v>
      </c>
      <c r="M26" s="30">
        <v>305.35714721679688</v>
      </c>
      <c r="N26" s="30">
        <v>375.7</v>
      </c>
      <c r="O26" s="30">
        <v>353.5</v>
      </c>
    </row>
    <row r="27" spans="1:15" x14ac:dyDescent="0.3">
      <c r="A27" s="1">
        <v>281024020</v>
      </c>
      <c r="B27" t="s">
        <v>123</v>
      </c>
      <c r="C27" t="s">
        <v>912</v>
      </c>
      <c r="D27" s="30">
        <v>370.30303955078131</v>
      </c>
      <c r="E27" s="30">
        <v>355.4</v>
      </c>
      <c r="F27" s="30">
        <v>376.5</v>
      </c>
      <c r="G27" s="30">
        <v>352.72726440429688</v>
      </c>
      <c r="H27" s="30">
        <v>359.8</v>
      </c>
      <c r="I27" s="30">
        <v>346.2</v>
      </c>
      <c r="J27" s="30">
        <v>336.3636474609375</v>
      </c>
      <c r="K27" s="30">
        <v>341.9</v>
      </c>
      <c r="L27" s="30">
        <v>355.2</v>
      </c>
      <c r="M27" s="30">
        <v>352.72726440429688</v>
      </c>
      <c r="N27" s="30">
        <v>359.8</v>
      </c>
      <c r="O27" s="30">
        <v>346.2</v>
      </c>
    </row>
    <row r="28" spans="1:15" x14ac:dyDescent="0.3">
      <c r="A28" s="1">
        <v>850494020</v>
      </c>
      <c r="B28" t="s">
        <v>407</v>
      </c>
      <c r="C28" t="s">
        <v>1653</v>
      </c>
      <c r="D28" s="30">
        <v>301.63934326171881</v>
      </c>
      <c r="E28" s="30">
        <v>310.8</v>
      </c>
      <c r="F28" s="30">
        <v>338.8</v>
      </c>
      <c r="G28" s="30">
        <v>254.0983581542969</v>
      </c>
      <c r="H28" s="30">
        <v>267.7</v>
      </c>
      <c r="I28" s="30">
        <v>298</v>
      </c>
      <c r="J28" s="30">
        <v>301.63934326171881</v>
      </c>
      <c r="K28" s="30">
        <v>310.8</v>
      </c>
      <c r="L28" s="30">
        <v>338.8</v>
      </c>
      <c r="M28" s="30">
        <v>254.0983581542969</v>
      </c>
      <c r="N28" s="30">
        <v>267.7</v>
      </c>
      <c r="O28" s="30">
        <v>298</v>
      </c>
    </row>
    <row r="29" spans="1:15" x14ac:dyDescent="0.3">
      <c r="A29" s="1">
        <v>581074020</v>
      </c>
      <c r="B29" t="s">
        <v>296</v>
      </c>
      <c r="C29" t="s">
        <v>1423</v>
      </c>
      <c r="D29" s="30"/>
      <c r="E29" s="30">
        <v>334.6</v>
      </c>
      <c r="F29" s="30">
        <v>362.5</v>
      </c>
      <c r="G29" s="30">
        <v>355.5555419921875</v>
      </c>
      <c r="H29" s="30">
        <v>384.6</v>
      </c>
      <c r="I29" s="30">
        <v>380</v>
      </c>
      <c r="J29" s="30"/>
      <c r="K29" s="30">
        <v>314.3</v>
      </c>
      <c r="L29" s="30">
        <v>350</v>
      </c>
      <c r="M29" s="30">
        <v>355.5555419921875</v>
      </c>
      <c r="N29" s="30">
        <v>384.6</v>
      </c>
      <c r="O29" s="30">
        <v>380</v>
      </c>
    </row>
    <row r="30" spans="1:15" x14ac:dyDescent="0.3">
      <c r="A30" s="1">
        <v>100924020</v>
      </c>
      <c r="B30" t="s">
        <v>42</v>
      </c>
      <c r="C30" t="s">
        <v>632</v>
      </c>
      <c r="D30" s="30">
        <v>337.0689697265625</v>
      </c>
      <c r="E30" s="30">
        <v>344.6</v>
      </c>
      <c r="F30" s="30">
        <v>336.8</v>
      </c>
      <c r="G30" s="30">
        <v>307.75860595703131</v>
      </c>
      <c r="H30" s="30">
        <v>294.2</v>
      </c>
      <c r="I30" s="30">
        <v>272.8</v>
      </c>
      <c r="J30" s="30"/>
      <c r="K30" s="30">
        <v>322.39999999999998</v>
      </c>
      <c r="L30" s="30">
        <v>290.7</v>
      </c>
      <c r="M30" s="30">
        <v>307.75860595703131</v>
      </c>
      <c r="N30" s="30">
        <v>294.2</v>
      </c>
      <c r="O30" s="30">
        <v>272.8</v>
      </c>
    </row>
    <row r="31" spans="1:15" x14ac:dyDescent="0.3">
      <c r="A31" s="1">
        <v>100923000</v>
      </c>
      <c r="B31" t="s">
        <v>42</v>
      </c>
      <c r="C31" t="s">
        <v>631</v>
      </c>
      <c r="D31" s="30">
        <v>299.3150634765625</v>
      </c>
      <c r="E31" s="30">
        <v>283.60000000000002</v>
      </c>
      <c r="F31" s="30">
        <v>327</v>
      </c>
      <c r="G31" s="30">
        <v>282.876708984375</v>
      </c>
      <c r="H31" s="30">
        <v>263.39999999999998</v>
      </c>
      <c r="I31" s="30">
        <v>279.5</v>
      </c>
      <c r="J31" s="30"/>
      <c r="K31" s="30">
        <v>252.2</v>
      </c>
      <c r="L31" s="30">
        <v>310.5</v>
      </c>
      <c r="M31" s="30">
        <v>282.876708984375</v>
      </c>
      <c r="N31" s="30">
        <v>263.39999999999998</v>
      </c>
      <c r="O31" s="30">
        <v>279.5</v>
      </c>
    </row>
    <row r="32" spans="1:15" x14ac:dyDescent="0.3">
      <c r="A32" s="1">
        <v>1071524020</v>
      </c>
      <c r="B32" t="s">
        <v>507</v>
      </c>
      <c r="C32" t="s">
        <v>2005</v>
      </c>
      <c r="D32" s="30">
        <v>306.45159912109381</v>
      </c>
      <c r="E32" s="30">
        <v>315.89999999999998</v>
      </c>
      <c r="F32" s="30">
        <v>287.2</v>
      </c>
      <c r="G32" s="30">
        <v>263.97848510742188</v>
      </c>
      <c r="H32" s="30">
        <v>278.39999999999998</v>
      </c>
      <c r="I32" s="30">
        <v>258.5</v>
      </c>
      <c r="J32" s="30">
        <v>268.22430419921881</v>
      </c>
      <c r="K32" s="30">
        <v>286.10000000000002</v>
      </c>
      <c r="L32" s="30">
        <v>257.2</v>
      </c>
      <c r="M32" s="30">
        <v>263.97848510742188</v>
      </c>
      <c r="N32" s="30">
        <v>278.39999999999998</v>
      </c>
      <c r="O32" s="30">
        <v>258.5</v>
      </c>
    </row>
    <row r="33" spans="1:15" x14ac:dyDescent="0.3">
      <c r="A33" s="1">
        <v>20904020</v>
      </c>
      <c r="B33" t="s">
        <v>6</v>
      </c>
      <c r="C33" t="s">
        <v>557</v>
      </c>
      <c r="D33" s="30">
        <v>403.77359008789063</v>
      </c>
      <c r="E33" s="30">
        <v>401</v>
      </c>
      <c r="F33" s="30">
        <v>397.2</v>
      </c>
      <c r="G33" s="30">
        <v>376.41510009765631</v>
      </c>
      <c r="H33" s="30">
        <v>365.3</v>
      </c>
      <c r="I33" s="30">
        <v>369.2</v>
      </c>
      <c r="J33" s="30">
        <v>403.77359008789063</v>
      </c>
      <c r="K33" s="30">
        <v>333.3</v>
      </c>
      <c r="L33" s="30">
        <v>366.7</v>
      </c>
      <c r="M33" s="30">
        <v>376.41510009765631</v>
      </c>
      <c r="N33" s="30">
        <v>365.3</v>
      </c>
      <c r="O33" s="30">
        <v>369.2</v>
      </c>
    </row>
    <row r="34" spans="1:15" x14ac:dyDescent="0.3">
      <c r="A34" s="1">
        <v>391334020</v>
      </c>
      <c r="B34" t="s">
        <v>169</v>
      </c>
      <c r="C34" t="s">
        <v>1006</v>
      </c>
      <c r="D34" s="30">
        <v>361.5384521484375</v>
      </c>
      <c r="E34" s="30">
        <v>361.2</v>
      </c>
      <c r="F34" s="30">
        <v>372.5</v>
      </c>
      <c r="G34" s="30">
        <v>337.82052612304688</v>
      </c>
      <c r="H34" s="30">
        <v>348.8</v>
      </c>
      <c r="I34" s="30">
        <v>362.7</v>
      </c>
      <c r="J34" s="30">
        <v>324</v>
      </c>
      <c r="K34" s="30">
        <v>331.7</v>
      </c>
      <c r="L34" s="30">
        <v>338.9</v>
      </c>
      <c r="M34" s="30">
        <v>337.82052612304688</v>
      </c>
      <c r="N34" s="30">
        <v>348.8</v>
      </c>
      <c r="O34" s="30">
        <v>362.7</v>
      </c>
    </row>
    <row r="35" spans="1:15" x14ac:dyDescent="0.3">
      <c r="A35" s="1">
        <v>741871050</v>
      </c>
      <c r="B35" t="s">
        <v>350</v>
      </c>
      <c r="C35" t="s">
        <v>1528</v>
      </c>
      <c r="D35" s="30">
        <v>325</v>
      </c>
      <c r="E35" s="30">
        <v>292.60000000000002</v>
      </c>
      <c r="F35" s="30">
        <v>305</v>
      </c>
      <c r="G35" s="30">
        <v>327.5</v>
      </c>
      <c r="H35" s="30">
        <v>249.2</v>
      </c>
      <c r="I35" s="30">
        <v>232.7</v>
      </c>
      <c r="J35" s="30"/>
      <c r="K35" s="30">
        <v>261.3</v>
      </c>
      <c r="L35" s="30">
        <v>275.7</v>
      </c>
      <c r="M35" s="30">
        <v>327.5</v>
      </c>
      <c r="N35" s="30">
        <v>249.2</v>
      </c>
      <c r="O35" s="30">
        <v>232.7</v>
      </c>
    </row>
    <row r="36" spans="1:15" x14ac:dyDescent="0.3">
      <c r="A36" s="1">
        <v>661044020</v>
      </c>
      <c r="B36" t="s">
        <v>321</v>
      </c>
      <c r="C36" t="s">
        <v>1475</v>
      </c>
      <c r="D36" s="30"/>
      <c r="E36" s="30">
        <v>388.1</v>
      </c>
      <c r="F36" s="30">
        <v>388.9</v>
      </c>
      <c r="G36" s="30"/>
      <c r="H36" s="30">
        <v>388.1</v>
      </c>
      <c r="I36" s="30">
        <v>366.7</v>
      </c>
      <c r="J36" s="30"/>
      <c r="K36" s="30">
        <v>393.8</v>
      </c>
      <c r="L36" s="30">
        <v>380</v>
      </c>
      <c r="M36" s="30"/>
      <c r="N36" s="30">
        <v>388.1</v>
      </c>
      <c r="O36" s="30">
        <v>366.7</v>
      </c>
    </row>
    <row r="37" spans="1:15" x14ac:dyDescent="0.3">
      <c r="A37" s="1">
        <v>741941050</v>
      </c>
      <c r="B37" t="s">
        <v>352</v>
      </c>
      <c r="C37" t="s">
        <v>1532</v>
      </c>
      <c r="D37" s="30">
        <v>335.84906005859381</v>
      </c>
      <c r="E37" s="30">
        <v>382.4</v>
      </c>
      <c r="F37" s="30">
        <v>363.5</v>
      </c>
      <c r="G37" s="30">
        <v>315.25424194335938</v>
      </c>
      <c r="H37" s="30">
        <v>353.4</v>
      </c>
      <c r="I37" s="30">
        <v>384.9</v>
      </c>
      <c r="J37" s="30"/>
      <c r="K37" s="30">
        <v>375</v>
      </c>
      <c r="L37" s="30">
        <v>360</v>
      </c>
      <c r="M37" s="30">
        <v>315.25424194335938</v>
      </c>
      <c r="N37" s="30">
        <v>353.4</v>
      </c>
      <c r="O37" s="30">
        <v>384.9</v>
      </c>
    </row>
    <row r="38" spans="1:15" x14ac:dyDescent="0.3">
      <c r="A38" s="1">
        <v>910934040</v>
      </c>
      <c r="B38" t="s">
        <v>425</v>
      </c>
      <c r="C38" t="s">
        <v>1684</v>
      </c>
      <c r="D38" s="30">
        <v>285</v>
      </c>
      <c r="E38" s="30">
        <v>319</v>
      </c>
      <c r="F38" s="30">
        <v>318.89999999999998</v>
      </c>
      <c r="G38" s="30"/>
      <c r="H38" s="30">
        <v>281</v>
      </c>
      <c r="I38" s="30">
        <v>277.39999999999998</v>
      </c>
      <c r="J38" s="30"/>
      <c r="K38" s="30">
        <v>301.89999999999998</v>
      </c>
      <c r="L38" s="30">
        <v>302.39999999999998</v>
      </c>
      <c r="M38" s="30"/>
      <c r="N38" s="30">
        <v>281</v>
      </c>
      <c r="O38" s="30">
        <v>277.39999999999998</v>
      </c>
    </row>
    <row r="39" spans="1:15" x14ac:dyDescent="0.3">
      <c r="A39" s="1">
        <v>410041050</v>
      </c>
      <c r="B39" t="s">
        <v>185</v>
      </c>
      <c r="C39" t="s">
        <v>1080</v>
      </c>
      <c r="D39" s="30"/>
      <c r="E39" s="30">
        <v>314.7</v>
      </c>
      <c r="F39" s="30">
        <v>350</v>
      </c>
      <c r="G39" s="30">
        <v>305.4053955078125</v>
      </c>
      <c r="H39" s="30">
        <v>365.7</v>
      </c>
      <c r="I39" s="30">
        <v>320</v>
      </c>
      <c r="J39" s="30"/>
      <c r="K39" s="30">
        <v>295.8</v>
      </c>
      <c r="L39" s="30">
        <v>344.4</v>
      </c>
      <c r="M39" s="30">
        <v>305.4053955078125</v>
      </c>
      <c r="N39" s="30">
        <v>365.7</v>
      </c>
      <c r="O39" s="30">
        <v>320</v>
      </c>
    </row>
    <row r="40" spans="1:15" x14ac:dyDescent="0.3">
      <c r="A40" s="1">
        <v>771021050</v>
      </c>
      <c r="B40" t="s">
        <v>366</v>
      </c>
      <c r="C40" t="s">
        <v>1555</v>
      </c>
      <c r="D40" s="30">
        <v>356.33804321289063</v>
      </c>
      <c r="E40" s="30">
        <v>337.2</v>
      </c>
      <c r="F40" s="30">
        <v>350</v>
      </c>
      <c r="G40" s="30">
        <v>335.50723266601563</v>
      </c>
      <c r="H40" s="30">
        <v>297.2</v>
      </c>
      <c r="I40" s="30">
        <v>309.60000000000002</v>
      </c>
      <c r="J40" s="30">
        <v>326.436767578125</v>
      </c>
      <c r="K40" s="30">
        <v>319.8</v>
      </c>
      <c r="L40" s="30">
        <v>325.5</v>
      </c>
      <c r="M40" s="30">
        <v>335.50723266601563</v>
      </c>
      <c r="N40" s="30">
        <v>297.2</v>
      </c>
      <c r="O40" s="30">
        <v>309.60000000000002</v>
      </c>
    </row>
    <row r="41" spans="1:15" x14ac:dyDescent="0.3">
      <c r="A41" s="1">
        <v>211501050</v>
      </c>
      <c r="B41" t="s">
        <v>93</v>
      </c>
      <c r="C41" t="s">
        <v>795</v>
      </c>
      <c r="D41" s="30"/>
      <c r="E41" s="30">
        <v>290.89999999999998</v>
      </c>
      <c r="F41" s="30">
        <v>342.9</v>
      </c>
      <c r="G41" s="30"/>
      <c r="H41" s="30">
        <v>257.60000000000002</v>
      </c>
      <c r="I41" s="30">
        <v>260</v>
      </c>
      <c r="J41" s="30"/>
      <c r="K41" s="30">
        <v>255</v>
      </c>
      <c r="L41" s="30">
        <v>320</v>
      </c>
      <c r="M41" s="30"/>
      <c r="N41" s="30">
        <v>257.60000000000002</v>
      </c>
      <c r="O41" s="30">
        <v>260</v>
      </c>
    </row>
    <row r="42" spans="1:15" x14ac:dyDescent="0.3">
      <c r="A42" s="1">
        <v>211504020</v>
      </c>
      <c r="B42" t="s">
        <v>93</v>
      </c>
      <c r="C42" t="s">
        <v>796</v>
      </c>
      <c r="D42" s="30"/>
      <c r="E42" s="30">
        <v>322.5</v>
      </c>
      <c r="F42" s="30">
        <v>348.6</v>
      </c>
      <c r="G42" s="30"/>
      <c r="H42" s="30">
        <v>305</v>
      </c>
      <c r="I42" s="30">
        <v>313.5</v>
      </c>
      <c r="J42" s="30"/>
      <c r="K42" s="30">
        <v>323.5</v>
      </c>
      <c r="L42" s="30">
        <v>333.3</v>
      </c>
      <c r="M42" s="30"/>
      <c r="N42" s="30">
        <v>305</v>
      </c>
      <c r="O42" s="30">
        <v>313.5</v>
      </c>
    </row>
    <row r="43" spans="1:15" x14ac:dyDescent="0.3">
      <c r="A43" s="1">
        <v>171211050</v>
      </c>
      <c r="B43" t="s">
        <v>72</v>
      </c>
      <c r="C43" t="s">
        <v>744</v>
      </c>
      <c r="D43" s="30"/>
      <c r="E43" s="30">
        <v>429</v>
      </c>
      <c r="F43" s="30">
        <v>391.2</v>
      </c>
      <c r="G43" s="30"/>
      <c r="H43" s="30">
        <v>373.3</v>
      </c>
      <c r="I43" s="30">
        <v>367.6</v>
      </c>
      <c r="J43" s="30"/>
      <c r="K43" s="30">
        <v>426.3</v>
      </c>
      <c r="L43" s="30">
        <v>346.2</v>
      </c>
      <c r="M43" s="30"/>
      <c r="N43" s="30">
        <v>373.3</v>
      </c>
      <c r="O43" s="30">
        <v>367.6</v>
      </c>
    </row>
    <row r="44" spans="1:15" x14ac:dyDescent="0.3">
      <c r="A44" s="1">
        <v>90784020</v>
      </c>
      <c r="B44" t="s">
        <v>35</v>
      </c>
      <c r="C44" t="s">
        <v>618</v>
      </c>
      <c r="D44" s="30">
        <v>351.5625</v>
      </c>
      <c r="E44" s="30">
        <v>345.9</v>
      </c>
      <c r="F44" s="30">
        <v>352.5</v>
      </c>
      <c r="G44" s="30">
        <v>343.75</v>
      </c>
      <c r="H44" s="30">
        <v>334.4</v>
      </c>
      <c r="I44" s="30">
        <v>344.1</v>
      </c>
      <c r="J44" s="30"/>
      <c r="K44" s="30">
        <v>281.8</v>
      </c>
      <c r="L44" s="30">
        <v>308.7</v>
      </c>
      <c r="M44" s="30">
        <v>343.75</v>
      </c>
      <c r="N44" s="30">
        <v>334.4</v>
      </c>
      <c r="O44" s="30">
        <v>344.1</v>
      </c>
    </row>
    <row r="45" spans="1:15" x14ac:dyDescent="0.3">
      <c r="A45" s="1">
        <v>290031050</v>
      </c>
      <c r="B45" t="s">
        <v>127</v>
      </c>
      <c r="C45" t="s">
        <v>919</v>
      </c>
      <c r="D45" s="30">
        <v>328.94735717773438</v>
      </c>
      <c r="E45" s="30">
        <v>328.6</v>
      </c>
      <c r="F45" s="30">
        <v>338.9</v>
      </c>
      <c r="G45" s="30"/>
      <c r="H45" s="30">
        <v>250</v>
      </c>
      <c r="I45" s="30">
        <v>235.3</v>
      </c>
      <c r="J45" s="30">
        <v>328.94735717773438</v>
      </c>
      <c r="K45" s="30">
        <v>328.6</v>
      </c>
      <c r="L45" s="30">
        <v>338.9</v>
      </c>
      <c r="M45" s="30"/>
      <c r="N45" s="30">
        <v>250</v>
      </c>
      <c r="O45" s="30">
        <v>235.3</v>
      </c>
    </row>
    <row r="46" spans="1:15" x14ac:dyDescent="0.3">
      <c r="A46" s="1">
        <v>780054020</v>
      </c>
      <c r="B46" t="s">
        <v>373</v>
      </c>
      <c r="C46" t="s">
        <v>1569</v>
      </c>
      <c r="D46" s="30">
        <v>277.84429931640631</v>
      </c>
      <c r="E46" s="30">
        <v>305.60000000000002</v>
      </c>
      <c r="F46" s="30">
        <v>328.8</v>
      </c>
      <c r="G46" s="30">
        <v>234.13172912597659</v>
      </c>
      <c r="H46" s="30">
        <v>275.89999999999998</v>
      </c>
      <c r="I46" s="30">
        <v>337.4</v>
      </c>
      <c r="J46" s="30">
        <v>277.84429931640631</v>
      </c>
      <c r="K46" s="30">
        <v>305.60000000000002</v>
      </c>
      <c r="L46" s="30">
        <v>328.8</v>
      </c>
      <c r="M46" s="30">
        <v>234.13172912597659</v>
      </c>
      <c r="N46" s="30">
        <v>275.89999999999998</v>
      </c>
      <c r="O46" s="30">
        <v>337.4</v>
      </c>
    </row>
    <row r="47" spans="1:15" x14ac:dyDescent="0.3">
      <c r="A47" s="1">
        <v>1071554020</v>
      </c>
      <c r="B47" t="s">
        <v>510</v>
      </c>
      <c r="C47" t="s">
        <v>2011</v>
      </c>
      <c r="D47" s="30">
        <v>302.53164672851563</v>
      </c>
      <c r="E47" s="30">
        <v>309.8</v>
      </c>
      <c r="F47" s="30">
        <v>333.9</v>
      </c>
      <c r="G47" s="30"/>
      <c r="H47" s="30">
        <v>295.10000000000002</v>
      </c>
      <c r="I47" s="30">
        <v>292.2</v>
      </c>
      <c r="J47" s="30">
        <v>302.53164672851563</v>
      </c>
      <c r="K47" s="30">
        <v>309.8</v>
      </c>
      <c r="L47" s="30">
        <v>333.9</v>
      </c>
      <c r="M47" s="30"/>
      <c r="N47" s="30">
        <v>295.10000000000002</v>
      </c>
      <c r="O47" s="30">
        <v>292.2</v>
      </c>
    </row>
    <row r="48" spans="1:15" x14ac:dyDescent="0.3">
      <c r="A48" s="1">
        <v>171221050</v>
      </c>
      <c r="B48" t="s">
        <v>73</v>
      </c>
      <c r="C48" t="s">
        <v>746</v>
      </c>
      <c r="D48" s="30"/>
      <c r="E48" s="30">
        <v>356.8</v>
      </c>
      <c r="F48" s="30">
        <v>315.60000000000002</v>
      </c>
      <c r="G48" s="30"/>
      <c r="H48" s="30">
        <v>317.10000000000002</v>
      </c>
      <c r="I48" s="30">
        <v>385.7</v>
      </c>
      <c r="J48" s="30"/>
      <c r="K48" s="30">
        <v>325</v>
      </c>
      <c r="L48" s="30">
        <v>290</v>
      </c>
      <c r="M48" s="30"/>
      <c r="N48" s="30">
        <v>317.10000000000002</v>
      </c>
      <c r="O48" s="30">
        <v>385.7</v>
      </c>
    </row>
    <row r="49" spans="1:15" x14ac:dyDescent="0.3">
      <c r="A49" s="1">
        <v>171224020</v>
      </c>
      <c r="B49" t="s">
        <v>73</v>
      </c>
      <c r="C49" t="s">
        <v>747</v>
      </c>
      <c r="D49" s="30">
        <v>315.78945922851563</v>
      </c>
      <c r="E49" s="30">
        <v>334.8</v>
      </c>
      <c r="F49" s="30">
        <v>334.1</v>
      </c>
      <c r="G49" s="30">
        <v>339.47369384765631</v>
      </c>
      <c r="H49" s="30">
        <v>356.5</v>
      </c>
      <c r="I49" s="30">
        <v>384.1</v>
      </c>
      <c r="J49" s="30"/>
      <c r="K49" s="30">
        <v>316</v>
      </c>
      <c r="L49" s="30">
        <v>295.8</v>
      </c>
      <c r="M49" s="30">
        <v>339.47369384765631</v>
      </c>
      <c r="N49" s="30">
        <v>356.5</v>
      </c>
      <c r="O49" s="30">
        <v>384.1</v>
      </c>
    </row>
    <row r="50" spans="1:15" x14ac:dyDescent="0.3">
      <c r="A50" s="1">
        <v>801161050</v>
      </c>
      <c r="B50" t="s">
        <v>378</v>
      </c>
      <c r="C50" t="s">
        <v>1577</v>
      </c>
      <c r="D50" s="30">
        <v>349.25372314453131</v>
      </c>
      <c r="E50" s="30">
        <v>326.5</v>
      </c>
      <c r="F50" s="30">
        <v>328.1</v>
      </c>
      <c r="G50" s="30">
        <v>350</v>
      </c>
      <c r="H50" s="30">
        <v>343.3</v>
      </c>
      <c r="I50" s="30">
        <v>365.8</v>
      </c>
      <c r="J50" s="30">
        <v>312.5</v>
      </c>
      <c r="K50" s="30">
        <v>283.3</v>
      </c>
      <c r="L50" s="30">
        <v>309.8</v>
      </c>
      <c r="M50" s="30">
        <v>350</v>
      </c>
      <c r="N50" s="30">
        <v>343.3</v>
      </c>
      <c r="O50" s="30">
        <v>365.8</v>
      </c>
    </row>
    <row r="51" spans="1:15" x14ac:dyDescent="0.3">
      <c r="A51" s="1">
        <v>391333050</v>
      </c>
      <c r="B51" t="s">
        <v>169</v>
      </c>
      <c r="C51" t="s">
        <v>1004</v>
      </c>
      <c r="D51" s="30">
        <v>353.64511108398438</v>
      </c>
      <c r="E51" s="30">
        <v>351.3</v>
      </c>
      <c r="F51" s="30">
        <v>360.2</v>
      </c>
      <c r="G51" s="30">
        <v>321.87069702148438</v>
      </c>
      <c r="H51" s="30">
        <v>296.10000000000002</v>
      </c>
      <c r="I51" s="30">
        <v>299.39999999999998</v>
      </c>
      <c r="J51" s="30">
        <v>306.547607421875</v>
      </c>
      <c r="K51" s="30">
        <v>316.39999999999998</v>
      </c>
      <c r="L51" s="30">
        <v>322.3</v>
      </c>
      <c r="M51" s="30">
        <v>321.87069702148438</v>
      </c>
      <c r="N51" s="30">
        <v>296.10000000000002</v>
      </c>
      <c r="O51" s="30">
        <v>299.39999999999998</v>
      </c>
    </row>
    <row r="52" spans="1:15" x14ac:dyDescent="0.3">
      <c r="A52" s="1">
        <v>880754020</v>
      </c>
      <c r="B52" t="s">
        <v>412</v>
      </c>
      <c r="C52" t="s">
        <v>1662</v>
      </c>
      <c r="D52" s="30"/>
      <c r="E52" s="30">
        <v>338.2</v>
      </c>
      <c r="F52" s="30">
        <v>320.3</v>
      </c>
      <c r="G52" s="30"/>
      <c r="H52" s="30">
        <v>287.3</v>
      </c>
      <c r="I52" s="30">
        <v>268.8</v>
      </c>
      <c r="J52" s="30"/>
      <c r="K52" s="30">
        <v>305.39999999999998</v>
      </c>
      <c r="L52" s="30">
        <v>291.7</v>
      </c>
      <c r="M52" s="30"/>
      <c r="N52" s="30">
        <v>287.3</v>
      </c>
      <c r="O52" s="30">
        <v>268.8</v>
      </c>
    </row>
    <row r="53" spans="1:15" x14ac:dyDescent="0.3">
      <c r="A53" s="1">
        <v>830014030</v>
      </c>
      <c r="B53" t="s">
        <v>392</v>
      </c>
      <c r="C53" t="s">
        <v>1607</v>
      </c>
      <c r="D53" s="30">
        <v>351.5384521484375</v>
      </c>
      <c r="E53" s="30">
        <v>370.9</v>
      </c>
      <c r="F53" s="30">
        <v>393.2</v>
      </c>
      <c r="G53" s="30">
        <v>295.38461303710938</v>
      </c>
      <c r="H53" s="30">
        <v>351.4</v>
      </c>
      <c r="I53" s="30">
        <v>362.6</v>
      </c>
      <c r="J53" s="30">
        <v>319.56521606445313</v>
      </c>
      <c r="K53" s="30">
        <v>330.2</v>
      </c>
      <c r="L53" s="30">
        <v>337.7</v>
      </c>
      <c r="M53" s="30">
        <v>295.38461303710938</v>
      </c>
      <c r="N53" s="30">
        <v>351.4</v>
      </c>
      <c r="O53" s="30">
        <v>362.6</v>
      </c>
    </row>
    <row r="54" spans="1:15" x14ac:dyDescent="0.3">
      <c r="A54" s="1">
        <v>71241050</v>
      </c>
      <c r="B54" t="s">
        <v>27</v>
      </c>
      <c r="C54" t="s">
        <v>601</v>
      </c>
      <c r="D54" s="30">
        <v>344.23077392578131</v>
      </c>
      <c r="E54" s="30">
        <v>326</v>
      </c>
      <c r="F54" s="30">
        <v>314.3</v>
      </c>
      <c r="G54" s="30">
        <v>366.34616088867188</v>
      </c>
      <c r="H54" s="30">
        <v>269</v>
      </c>
      <c r="I54" s="30">
        <v>300</v>
      </c>
      <c r="J54" s="30">
        <v>321.42855834960938</v>
      </c>
      <c r="K54" s="30">
        <v>302.10000000000002</v>
      </c>
      <c r="L54" s="30">
        <v>297.7</v>
      </c>
      <c r="M54" s="30">
        <v>366.34616088867188</v>
      </c>
      <c r="N54" s="30">
        <v>269</v>
      </c>
      <c r="O54" s="30">
        <v>300</v>
      </c>
    </row>
    <row r="55" spans="1:15" x14ac:dyDescent="0.3">
      <c r="A55" s="1">
        <v>240873000</v>
      </c>
      <c r="B55" t="s">
        <v>104</v>
      </c>
      <c r="C55" t="s">
        <v>828</v>
      </c>
      <c r="D55" s="30">
        <v>358.02468872070313</v>
      </c>
      <c r="E55" s="30">
        <v>376.8</v>
      </c>
      <c r="F55" s="30">
        <v>374.2</v>
      </c>
      <c r="G55" s="30">
        <v>349.0147705078125</v>
      </c>
      <c r="H55" s="30">
        <v>349.5</v>
      </c>
      <c r="I55" s="30">
        <v>333.6</v>
      </c>
      <c r="J55" s="30">
        <v>314.11764526367188</v>
      </c>
      <c r="K55" s="30">
        <v>320</v>
      </c>
      <c r="L55" s="30">
        <v>319.5</v>
      </c>
      <c r="M55" s="30">
        <v>349.0147705078125</v>
      </c>
      <c r="N55" s="30">
        <v>349.5</v>
      </c>
      <c r="O55" s="30">
        <v>333.6</v>
      </c>
    </row>
    <row r="56" spans="1:15" x14ac:dyDescent="0.3">
      <c r="A56" s="1">
        <v>90803000</v>
      </c>
      <c r="B56" t="s">
        <v>37</v>
      </c>
      <c r="C56" t="s">
        <v>621</v>
      </c>
      <c r="D56" s="30">
        <v>348.62744140625</v>
      </c>
      <c r="E56" s="30">
        <v>354.3</v>
      </c>
      <c r="F56" s="30">
        <v>352.6</v>
      </c>
      <c r="G56" s="30">
        <v>295.29412841796881</v>
      </c>
      <c r="H56" s="30">
        <v>308.2</v>
      </c>
      <c r="I56" s="30">
        <v>315.3</v>
      </c>
      <c r="J56" s="30">
        <v>331.13772583007813</v>
      </c>
      <c r="K56" s="30">
        <v>338</v>
      </c>
      <c r="L56" s="30">
        <v>339</v>
      </c>
      <c r="M56" s="30">
        <v>295.29412841796881</v>
      </c>
      <c r="N56" s="30">
        <v>308.2</v>
      </c>
      <c r="O56" s="30">
        <v>315.3</v>
      </c>
    </row>
    <row r="57" spans="1:15" x14ac:dyDescent="0.3">
      <c r="A57" s="1">
        <v>51204020</v>
      </c>
      <c r="B57" t="s">
        <v>14</v>
      </c>
      <c r="C57" t="s">
        <v>577</v>
      </c>
      <c r="D57" s="30">
        <v>305.5555419921875</v>
      </c>
      <c r="E57" s="30">
        <v>292.5</v>
      </c>
      <c r="F57" s="30">
        <v>304.7</v>
      </c>
      <c r="G57" s="30">
        <v>279.36508178710938</v>
      </c>
      <c r="H57" s="30">
        <v>226.2</v>
      </c>
      <c r="I57" s="30">
        <v>242.1</v>
      </c>
      <c r="J57" s="30">
        <v>286.25</v>
      </c>
      <c r="K57" s="30">
        <v>275</v>
      </c>
      <c r="L57" s="30">
        <v>288.2</v>
      </c>
      <c r="M57" s="30">
        <v>279.36508178710938</v>
      </c>
      <c r="N57" s="30">
        <v>226.2</v>
      </c>
      <c r="O57" s="30">
        <v>242.1</v>
      </c>
    </row>
    <row r="58" spans="1:15" x14ac:dyDescent="0.3">
      <c r="A58" s="1">
        <v>661041050</v>
      </c>
      <c r="B58" t="s">
        <v>321</v>
      </c>
      <c r="C58" t="s">
        <v>1474</v>
      </c>
      <c r="D58" s="30"/>
      <c r="E58" s="30">
        <v>364.7</v>
      </c>
      <c r="F58" s="30">
        <v>398.3</v>
      </c>
      <c r="G58" s="30">
        <v>385.3658447265625</v>
      </c>
      <c r="H58" s="30">
        <v>387.3</v>
      </c>
      <c r="I58" s="30">
        <v>398.1</v>
      </c>
      <c r="J58" s="30"/>
      <c r="K58" s="30">
        <v>307.10000000000002</v>
      </c>
      <c r="L58" s="30">
        <v>362.5</v>
      </c>
      <c r="M58" s="30">
        <v>385.3658447265625</v>
      </c>
      <c r="N58" s="30">
        <v>387.3</v>
      </c>
      <c r="O58" s="30">
        <v>398.1</v>
      </c>
    </row>
    <row r="59" spans="1:15" x14ac:dyDescent="0.3">
      <c r="A59" s="1">
        <v>240874020</v>
      </c>
      <c r="B59" t="s">
        <v>104</v>
      </c>
      <c r="C59" t="s">
        <v>829</v>
      </c>
      <c r="D59" s="30">
        <v>336.521728515625</v>
      </c>
      <c r="E59" s="30">
        <v>359.6</v>
      </c>
      <c r="F59" s="30"/>
      <c r="G59" s="30">
        <v>320.86956787109381</v>
      </c>
      <c r="H59" s="30">
        <v>350.2</v>
      </c>
      <c r="I59" s="30"/>
      <c r="J59" s="30"/>
      <c r="K59" s="30">
        <v>294.89999999999998</v>
      </c>
      <c r="L59" s="30"/>
      <c r="M59" s="30">
        <v>320.86956787109381</v>
      </c>
      <c r="N59" s="30">
        <v>350.2</v>
      </c>
      <c r="O59" s="30"/>
    </row>
    <row r="60" spans="1:15" x14ac:dyDescent="0.3">
      <c r="A60" s="1">
        <v>1100314040</v>
      </c>
      <c r="B60" t="s">
        <v>522</v>
      </c>
      <c r="C60" t="s">
        <v>2032</v>
      </c>
      <c r="D60" s="30">
        <v>349.0384521484375</v>
      </c>
      <c r="E60" s="30">
        <v>363.7</v>
      </c>
      <c r="F60" s="30">
        <v>341.2</v>
      </c>
      <c r="G60" s="30">
        <v>257.69232177734381</v>
      </c>
      <c r="H60" s="30">
        <v>309.7</v>
      </c>
      <c r="I60" s="30">
        <v>278.2</v>
      </c>
      <c r="J60" s="30">
        <v>321.875</v>
      </c>
      <c r="K60" s="30">
        <v>346</v>
      </c>
      <c r="L60" s="30">
        <v>331.9</v>
      </c>
      <c r="M60" s="30">
        <v>257.69232177734381</v>
      </c>
      <c r="N60" s="30">
        <v>309.7</v>
      </c>
      <c r="O60" s="30">
        <v>278.2</v>
      </c>
    </row>
    <row r="61" spans="1:15" x14ac:dyDescent="0.3">
      <c r="A61" s="1">
        <v>1031271050</v>
      </c>
      <c r="B61" t="s">
        <v>484</v>
      </c>
      <c r="C61" t="s">
        <v>1640</v>
      </c>
      <c r="D61" s="30"/>
      <c r="E61" s="30">
        <v>415.5</v>
      </c>
      <c r="F61" s="30">
        <v>401.6</v>
      </c>
      <c r="G61" s="30">
        <v>314.75408935546881</v>
      </c>
      <c r="H61" s="30">
        <v>396.7</v>
      </c>
      <c r="I61" s="30">
        <v>421.9</v>
      </c>
      <c r="J61" s="30"/>
      <c r="K61" s="30">
        <v>397.9</v>
      </c>
      <c r="L61" s="30">
        <v>393</v>
      </c>
      <c r="M61" s="30">
        <v>314.75408935546881</v>
      </c>
      <c r="N61" s="30">
        <v>396.7</v>
      </c>
      <c r="O61" s="30">
        <v>421.9</v>
      </c>
    </row>
    <row r="62" spans="1:15" x14ac:dyDescent="0.3">
      <c r="A62" s="1">
        <v>461344030</v>
      </c>
      <c r="B62" t="s">
        <v>208</v>
      </c>
      <c r="C62" t="s">
        <v>1121</v>
      </c>
      <c r="D62" s="30">
        <v>320.15811157226563</v>
      </c>
      <c r="E62" s="30">
        <v>305.8</v>
      </c>
      <c r="F62" s="30">
        <v>288.5</v>
      </c>
      <c r="G62" s="30">
        <v>315.81027221679688</v>
      </c>
      <c r="H62" s="30">
        <v>302.2</v>
      </c>
      <c r="I62" s="30">
        <v>292.3</v>
      </c>
      <c r="J62" s="30">
        <v>306.35836791992188</v>
      </c>
      <c r="K62" s="30">
        <v>282.89999999999998</v>
      </c>
      <c r="L62" s="30">
        <v>262.89999999999998</v>
      </c>
      <c r="M62" s="30">
        <v>315.81027221679688</v>
      </c>
      <c r="N62" s="30">
        <v>302.2</v>
      </c>
      <c r="O62" s="30">
        <v>292.3</v>
      </c>
    </row>
    <row r="63" spans="1:15" x14ac:dyDescent="0.3">
      <c r="A63" s="1">
        <v>680724020</v>
      </c>
      <c r="B63" t="s">
        <v>328</v>
      </c>
      <c r="C63" t="s">
        <v>1486</v>
      </c>
      <c r="D63" s="30"/>
      <c r="E63" s="30">
        <v>381.8</v>
      </c>
      <c r="F63" s="30">
        <v>362.9</v>
      </c>
      <c r="G63" s="30"/>
      <c r="H63" s="30">
        <v>315.2</v>
      </c>
      <c r="I63" s="30">
        <v>320</v>
      </c>
      <c r="J63" s="30"/>
      <c r="K63" s="30">
        <v>381.3</v>
      </c>
      <c r="L63" s="30">
        <v>337.5</v>
      </c>
      <c r="M63" s="30"/>
      <c r="N63" s="30">
        <v>315.2</v>
      </c>
      <c r="O63" s="30">
        <v>320</v>
      </c>
    </row>
    <row r="64" spans="1:15" x14ac:dyDescent="0.3">
      <c r="A64" s="1">
        <v>1071534020</v>
      </c>
      <c r="B64" t="s">
        <v>508</v>
      </c>
      <c r="C64" t="s">
        <v>2007</v>
      </c>
      <c r="D64" s="30">
        <v>341.1290283203125</v>
      </c>
      <c r="E64" s="30">
        <v>338.8</v>
      </c>
      <c r="F64" s="30">
        <v>330</v>
      </c>
      <c r="G64" s="30">
        <v>293.54840087890631</v>
      </c>
      <c r="H64" s="30">
        <v>317.89999999999998</v>
      </c>
      <c r="I64" s="30">
        <v>306.39999999999998</v>
      </c>
      <c r="J64" s="30">
        <v>308.57144165039063</v>
      </c>
      <c r="K64" s="30">
        <v>297.8</v>
      </c>
      <c r="L64" s="30">
        <v>305.39999999999998</v>
      </c>
      <c r="M64" s="30">
        <v>293.54840087890631</v>
      </c>
      <c r="N64" s="30">
        <v>317.89999999999998</v>
      </c>
      <c r="O64" s="30">
        <v>306.39999999999998</v>
      </c>
    </row>
    <row r="65" spans="1:15" x14ac:dyDescent="0.3">
      <c r="A65" s="1">
        <v>421194020</v>
      </c>
      <c r="B65" t="s">
        <v>191</v>
      </c>
      <c r="C65" t="s">
        <v>1090</v>
      </c>
      <c r="D65" s="30"/>
      <c r="E65" s="30">
        <v>395.7</v>
      </c>
      <c r="F65" s="30">
        <v>416.7</v>
      </c>
      <c r="G65" s="30"/>
      <c r="H65" s="30">
        <v>356.5</v>
      </c>
      <c r="I65" s="30">
        <v>383.3</v>
      </c>
      <c r="J65" s="30"/>
      <c r="K65" s="30">
        <v>340</v>
      </c>
      <c r="L65" s="30">
        <v>411.1</v>
      </c>
      <c r="M65" s="30"/>
      <c r="N65" s="30">
        <v>356.5</v>
      </c>
      <c r="O65" s="30">
        <v>383.3</v>
      </c>
    </row>
    <row r="66" spans="1:15" x14ac:dyDescent="0.3">
      <c r="A66" s="1">
        <v>361354020</v>
      </c>
      <c r="B66" t="s">
        <v>159</v>
      </c>
      <c r="C66" t="s">
        <v>979</v>
      </c>
      <c r="D66" s="30"/>
      <c r="E66" s="30">
        <v>417.5</v>
      </c>
      <c r="F66" s="30">
        <v>404.8</v>
      </c>
      <c r="G66" s="30"/>
      <c r="H66" s="30">
        <v>370</v>
      </c>
      <c r="I66" s="30">
        <v>369</v>
      </c>
      <c r="J66" s="30"/>
      <c r="K66" s="30">
        <v>393.3</v>
      </c>
      <c r="L66" s="30">
        <v>384.2</v>
      </c>
      <c r="M66" s="30"/>
      <c r="N66" s="30">
        <v>370</v>
      </c>
      <c r="O66" s="30">
        <v>369</v>
      </c>
    </row>
    <row r="67" spans="1:15" x14ac:dyDescent="0.3">
      <c r="A67" s="1">
        <v>51201050</v>
      </c>
      <c r="B67" t="s">
        <v>14</v>
      </c>
      <c r="C67" t="s">
        <v>576</v>
      </c>
      <c r="D67" s="30"/>
      <c r="E67" s="30">
        <v>300</v>
      </c>
      <c r="F67" s="30">
        <v>288.10000000000002</v>
      </c>
      <c r="G67" s="30"/>
      <c r="H67" s="30">
        <v>269.89999999999998</v>
      </c>
      <c r="I67" s="30">
        <v>263.8</v>
      </c>
      <c r="J67" s="30"/>
      <c r="K67" s="30">
        <v>287</v>
      </c>
      <c r="L67" s="30">
        <v>271.2</v>
      </c>
      <c r="M67" s="30"/>
      <c r="N67" s="30">
        <v>269.89999999999998</v>
      </c>
      <c r="O67" s="30">
        <v>263.8</v>
      </c>
    </row>
    <row r="68" spans="1:15" x14ac:dyDescent="0.3">
      <c r="A68" s="1">
        <v>391334090</v>
      </c>
      <c r="B68" t="s">
        <v>169</v>
      </c>
      <c r="C68" t="s">
        <v>1010</v>
      </c>
      <c r="D68" s="30">
        <v>329.93197631835938</v>
      </c>
      <c r="E68" s="30"/>
      <c r="F68" s="30"/>
      <c r="G68" s="30">
        <v>255.44218444824219</v>
      </c>
      <c r="H68" s="30"/>
      <c r="I68" s="30"/>
      <c r="J68" s="30">
        <v>301.19049072265631</v>
      </c>
      <c r="K68" s="30"/>
      <c r="L68" s="30"/>
      <c r="M68" s="30">
        <v>255.44218444824219</v>
      </c>
      <c r="N68" s="30"/>
      <c r="O68" s="30"/>
    </row>
    <row r="69" spans="1:15" x14ac:dyDescent="0.3">
      <c r="A69" s="1">
        <v>401014020</v>
      </c>
      <c r="B69" t="s">
        <v>178</v>
      </c>
      <c r="C69" t="s">
        <v>1070</v>
      </c>
      <c r="D69" s="30"/>
      <c r="E69" s="30">
        <v>370.6</v>
      </c>
      <c r="F69" s="30">
        <v>430</v>
      </c>
      <c r="G69" s="30"/>
      <c r="H69" s="30">
        <v>317.60000000000002</v>
      </c>
      <c r="I69" s="30">
        <v>360</v>
      </c>
      <c r="J69" s="30"/>
      <c r="K69" s="30">
        <v>370.6</v>
      </c>
      <c r="L69" s="30">
        <v>430</v>
      </c>
      <c r="M69" s="30"/>
      <c r="N69" s="30">
        <v>317.60000000000002</v>
      </c>
      <c r="O69" s="30">
        <v>360</v>
      </c>
    </row>
    <row r="70" spans="1:15" x14ac:dyDescent="0.3">
      <c r="A70" s="1">
        <v>630664020</v>
      </c>
      <c r="B70" t="s">
        <v>312</v>
      </c>
      <c r="C70" t="s">
        <v>1456</v>
      </c>
      <c r="D70" s="30">
        <v>294.68084716796881</v>
      </c>
      <c r="E70" s="30">
        <v>309</v>
      </c>
      <c r="F70" s="30">
        <v>326.39999999999998</v>
      </c>
      <c r="G70" s="30"/>
      <c r="H70" s="30">
        <v>277.5</v>
      </c>
      <c r="I70" s="30">
        <v>283.2</v>
      </c>
      <c r="J70" s="30"/>
      <c r="K70" s="30">
        <v>275.89999999999998</v>
      </c>
      <c r="L70" s="30">
        <v>298.5</v>
      </c>
      <c r="M70" s="30"/>
      <c r="N70" s="30">
        <v>277.5</v>
      </c>
      <c r="O70" s="30">
        <v>283.2</v>
      </c>
    </row>
    <row r="71" spans="1:15" x14ac:dyDescent="0.3">
      <c r="A71" s="1">
        <v>661034020</v>
      </c>
      <c r="B71" t="s">
        <v>320</v>
      </c>
      <c r="C71" t="s">
        <v>1473</v>
      </c>
      <c r="D71" s="30">
        <v>324.3902587890625</v>
      </c>
      <c r="E71" s="30">
        <v>316.7</v>
      </c>
      <c r="F71" s="30">
        <v>323.3</v>
      </c>
      <c r="G71" s="30">
        <v>273.17074584960938</v>
      </c>
      <c r="H71" s="30">
        <v>248.9</v>
      </c>
      <c r="I71" s="30">
        <v>257</v>
      </c>
      <c r="J71" s="30"/>
      <c r="K71" s="30">
        <v>285.10000000000002</v>
      </c>
      <c r="L71" s="30">
        <v>306.3</v>
      </c>
      <c r="M71" s="30">
        <v>273.17074584960938</v>
      </c>
      <c r="N71" s="30">
        <v>248.9</v>
      </c>
      <c r="O71" s="30">
        <v>257</v>
      </c>
    </row>
    <row r="72" spans="1:15" x14ac:dyDescent="0.3">
      <c r="A72" s="1">
        <v>300933000</v>
      </c>
      <c r="B72" t="s">
        <v>129</v>
      </c>
      <c r="C72" t="s">
        <v>923</v>
      </c>
      <c r="D72" s="30">
        <v>318.75</v>
      </c>
      <c r="E72" s="30">
        <v>307.7</v>
      </c>
      <c r="F72" s="30">
        <v>308.89999999999998</v>
      </c>
      <c r="G72" s="30">
        <v>255.13078308105469</v>
      </c>
      <c r="H72" s="30">
        <v>249.8</v>
      </c>
      <c r="I72" s="30">
        <v>246.8</v>
      </c>
      <c r="J72" s="30">
        <v>300.94937133789063</v>
      </c>
      <c r="K72" s="30">
        <v>296.5</v>
      </c>
      <c r="L72" s="30">
        <v>285.10000000000002</v>
      </c>
      <c r="M72" s="30">
        <v>255.13078308105469</v>
      </c>
      <c r="N72" s="30">
        <v>249.8</v>
      </c>
      <c r="O72" s="30">
        <v>246.8</v>
      </c>
    </row>
    <row r="73" spans="1:15" x14ac:dyDescent="0.3">
      <c r="A73" s="1">
        <v>311161050</v>
      </c>
      <c r="B73" t="s">
        <v>130</v>
      </c>
      <c r="C73" t="s">
        <v>925</v>
      </c>
      <c r="D73" s="30">
        <v>347.61904907226563</v>
      </c>
      <c r="E73" s="30">
        <v>337.9</v>
      </c>
      <c r="F73" s="30">
        <v>344.2</v>
      </c>
      <c r="G73" s="30">
        <v>320.3389892578125</v>
      </c>
      <c r="H73" s="30">
        <v>317.2</v>
      </c>
      <c r="I73" s="30">
        <v>331.8</v>
      </c>
      <c r="J73" s="30">
        <v>347.61904907226563</v>
      </c>
      <c r="K73" s="30">
        <v>312.10000000000002</v>
      </c>
      <c r="L73" s="30">
        <v>304</v>
      </c>
      <c r="M73" s="30">
        <v>320.3389892578125</v>
      </c>
      <c r="N73" s="30">
        <v>317.2</v>
      </c>
      <c r="O73" s="30">
        <v>331.8</v>
      </c>
    </row>
    <row r="74" spans="1:15" x14ac:dyDescent="0.3">
      <c r="A74" s="1">
        <v>880753000</v>
      </c>
      <c r="B74" t="s">
        <v>412</v>
      </c>
      <c r="C74" t="s">
        <v>1661</v>
      </c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</row>
    <row r="75" spans="1:15" x14ac:dyDescent="0.3">
      <c r="A75" s="1">
        <v>311184020</v>
      </c>
      <c r="B75" t="s">
        <v>132</v>
      </c>
      <c r="C75" t="s">
        <v>930</v>
      </c>
      <c r="D75" s="30"/>
      <c r="E75" s="30">
        <v>320</v>
      </c>
      <c r="F75" s="30">
        <v>330.8</v>
      </c>
      <c r="G75" s="30"/>
      <c r="H75" s="30">
        <v>245</v>
      </c>
      <c r="I75" s="30">
        <v>269.2</v>
      </c>
      <c r="J75" s="30"/>
      <c r="K75" s="30">
        <v>320</v>
      </c>
      <c r="L75" s="30">
        <v>305.89999999999998</v>
      </c>
      <c r="M75" s="30"/>
      <c r="N75" s="30">
        <v>245</v>
      </c>
      <c r="O75" s="30">
        <v>269.2</v>
      </c>
    </row>
    <row r="76" spans="1:15" x14ac:dyDescent="0.3">
      <c r="A76" s="1">
        <v>771041050</v>
      </c>
      <c r="B76" t="s">
        <v>368</v>
      </c>
      <c r="C76" t="s">
        <v>1559</v>
      </c>
      <c r="D76" s="30"/>
      <c r="E76" s="30">
        <v>289.7</v>
      </c>
      <c r="F76" s="30">
        <v>350</v>
      </c>
      <c r="G76" s="30"/>
      <c r="H76" s="30">
        <v>243.8</v>
      </c>
      <c r="I76" s="30">
        <v>270.39999999999998</v>
      </c>
      <c r="J76" s="30"/>
      <c r="K76" s="30">
        <v>289.7</v>
      </c>
      <c r="L76" s="30">
        <v>350</v>
      </c>
      <c r="M76" s="30"/>
      <c r="N76" s="30">
        <v>243.8</v>
      </c>
      <c r="O76" s="30">
        <v>270.39999999999998</v>
      </c>
    </row>
    <row r="77" spans="1:15" x14ac:dyDescent="0.3">
      <c r="A77" s="1">
        <v>150011050</v>
      </c>
      <c r="B77" t="s">
        <v>63</v>
      </c>
      <c r="C77" t="s">
        <v>716</v>
      </c>
      <c r="D77" s="30">
        <v>278.31326293945313</v>
      </c>
      <c r="E77" s="30">
        <v>276.7</v>
      </c>
      <c r="F77" s="30">
        <v>314.5</v>
      </c>
      <c r="G77" s="30"/>
      <c r="H77" s="30">
        <v>230.6</v>
      </c>
      <c r="I77" s="30">
        <v>260.60000000000002</v>
      </c>
      <c r="J77" s="30">
        <v>258.18182373046881</v>
      </c>
      <c r="K77" s="30">
        <v>264.5</v>
      </c>
      <c r="L77" s="30">
        <v>291.5</v>
      </c>
      <c r="M77" s="30"/>
      <c r="N77" s="30">
        <v>230.6</v>
      </c>
      <c r="O77" s="30">
        <v>260.60000000000002</v>
      </c>
    </row>
    <row r="78" spans="1:15" x14ac:dyDescent="0.3">
      <c r="A78" s="1">
        <v>90804040</v>
      </c>
      <c r="B78" t="s">
        <v>37</v>
      </c>
      <c r="C78" t="s">
        <v>622</v>
      </c>
      <c r="D78" s="30">
        <v>288.7930908203125</v>
      </c>
      <c r="E78" s="30">
        <v>295.3</v>
      </c>
      <c r="F78" s="30">
        <v>313.5</v>
      </c>
      <c r="G78" s="30">
        <v>265.51724243164063</v>
      </c>
      <c r="H78" s="30">
        <v>272.7</v>
      </c>
      <c r="I78" s="30">
        <v>302.8</v>
      </c>
      <c r="J78" s="30"/>
      <c r="K78" s="30">
        <v>275.60000000000002</v>
      </c>
      <c r="L78" s="30">
        <v>300</v>
      </c>
      <c r="M78" s="30">
        <v>265.51724243164063</v>
      </c>
      <c r="N78" s="30">
        <v>272.7</v>
      </c>
      <c r="O78" s="30">
        <v>302.8</v>
      </c>
    </row>
    <row r="79" spans="1:15" x14ac:dyDescent="0.3">
      <c r="A79" s="1">
        <v>760824020</v>
      </c>
      <c r="B79" t="s">
        <v>362</v>
      </c>
      <c r="C79" t="s">
        <v>1548</v>
      </c>
      <c r="D79" s="30">
        <v>340</v>
      </c>
      <c r="E79" s="30">
        <v>347.7</v>
      </c>
      <c r="F79" s="30">
        <v>326.5</v>
      </c>
      <c r="G79" s="30">
        <v>321.29031372070313</v>
      </c>
      <c r="H79" s="30">
        <v>345</v>
      </c>
      <c r="I79" s="30">
        <v>338.1</v>
      </c>
      <c r="J79" s="30">
        <v>317.5</v>
      </c>
      <c r="K79" s="30">
        <v>315.2</v>
      </c>
      <c r="L79" s="30">
        <v>300</v>
      </c>
      <c r="M79" s="30">
        <v>321.29031372070313</v>
      </c>
      <c r="N79" s="30">
        <v>345</v>
      </c>
      <c r="O79" s="30">
        <v>338.1</v>
      </c>
    </row>
    <row r="80" spans="1:15" x14ac:dyDescent="0.3">
      <c r="A80" s="1">
        <v>551054020</v>
      </c>
      <c r="B80" t="s">
        <v>284</v>
      </c>
      <c r="C80" t="s">
        <v>976</v>
      </c>
      <c r="D80" s="30">
        <v>312.1212158203125</v>
      </c>
      <c r="E80" s="30">
        <v>334.4</v>
      </c>
      <c r="F80" s="30">
        <v>346.5</v>
      </c>
      <c r="G80" s="30">
        <v>255.30302429199219</v>
      </c>
      <c r="H80" s="30">
        <v>277.8</v>
      </c>
      <c r="I80" s="30">
        <v>299</v>
      </c>
      <c r="J80" s="30">
        <v>277.38095092773438</v>
      </c>
      <c r="K80" s="30">
        <v>313.8</v>
      </c>
      <c r="L80" s="30">
        <v>322.5</v>
      </c>
      <c r="M80" s="30">
        <v>255.30302429199219</v>
      </c>
      <c r="N80" s="30">
        <v>277.8</v>
      </c>
      <c r="O80" s="30">
        <v>299</v>
      </c>
    </row>
    <row r="81" spans="1:15" x14ac:dyDescent="0.3">
      <c r="A81" s="1">
        <v>630663000</v>
      </c>
      <c r="B81" t="s">
        <v>312</v>
      </c>
      <c r="C81" t="s">
        <v>1455</v>
      </c>
      <c r="D81" s="30">
        <v>307.60870361328131</v>
      </c>
      <c r="E81" s="30">
        <v>333</v>
      </c>
      <c r="F81" s="30"/>
      <c r="G81" s="30"/>
      <c r="H81" s="30">
        <v>271.10000000000002</v>
      </c>
      <c r="I81" s="30"/>
      <c r="J81" s="30">
        <v>297.72726440429688</v>
      </c>
      <c r="K81" s="30">
        <v>320.8</v>
      </c>
      <c r="L81" s="30"/>
      <c r="M81" s="30"/>
      <c r="N81" s="30">
        <v>271.10000000000002</v>
      </c>
      <c r="O81" s="30"/>
    </row>
    <row r="82" spans="1:15" x14ac:dyDescent="0.3">
      <c r="A82" s="1">
        <v>971194020</v>
      </c>
      <c r="B82" t="s">
        <v>465</v>
      </c>
      <c r="C82" t="s">
        <v>1930</v>
      </c>
      <c r="D82" s="30"/>
      <c r="E82" s="30">
        <v>259.10000000000002</v>
      </c>
      <c r="F82" s="30">
        <v>319</v>
      </c>
      <c r="G82" s="30"/>
      <c r="H82" s="30">
        <v>254.5</v>
      </c>
      <c r="I82" s="30">
        <v>290.5</v>
      </c>
      <c r="J82" s="30"/>
      <c r="K82" s="30">
        <v>259.10000000000002</v>
      </c>
      <c r="L82" s="30">
        <v>319</v>
      </c>
      <c r="M82" s="30"/>
      <c r="N82" s="30">
        <v>254.5</v>
      </c>
      <c r="O82" s="30">
        <v>290.5</v>
      </c>
    </row>
    <row r="83" spans="1:15" x14ac:dyDescent="0.3">
      <c r="A83" s="1">
        <v>430044020</v>
      </c>
      <c r="B83" t="s">
        <v>197</v>
      </c>
      <c r="C83" t="s">
        <v>1100</v>
      </c>
      <c r="D83" s="30">
        <v>352.8302001953125</v>
      </c>
      <c r="E83" s="30">
        <v>377.1</v>
      </c>
      <c r="F83" s="30">
        <v>374.4</v>
      </c>
      <c r="G83" s="30">
        <v>333.96224975585938</v>
      </c>
      <c r="H83" s="30">
        <v>394.3</v>
      </c>
      <c r="I83" s="30">
        <v>367.4</v>
      </c>
      <c r="J83" s="30"/>
      <c r="K83" s="30">
        <v>356.5</v>
      </c>
      <c r="L83" s="30">
        <v>362.5</v>
      </c>
      <c r="M83" s="30">
        <v>333.96224975585938</v>
      </c>
      <c r="N83" s="30">
        <v>394.3</v>
      </c>
      <c r="O83" s="30">
        <v>367.4</v>
      </c>
    </row>
    <row r="84" spans="1:15" x14ac:dyDescent="0.3">
      <c r="A84" s="1">
        <v>350974020</v>
      </c>
      <c r="B84" t="s">
        <v>150</v>
      </c>
      <c r="C84" t="s">
        <v>960</v>
      </c>
      <c r="D84" s="30"/>
      <c r="E84" s="30">
        <v>229</v>
      </c>
      <c r="F84" s="30">
        <v>236.5</v>
      </c>
      <c r="G84" s="30"/>
      <c r="H84" s="30">
        <v>191.3</v>
      </c>
      <c r="I84" s="30">
        <v>190.6</v>
      </c>
      <c r="J84" s="30"/>
      <c r="K84" s="30">
        <v>229</v>
      </c>
      <c r="L84" s="30">
        <v>236.5</v>
      </c>
      <c r="M84" s="30"/>
      <c r="N84" s="30">
        <v>191.3</v>
      </c>
      <c r="O84" s="30">
        <v>190.6</v>
      </c>
    </row>
    <row r="85" spans="1:15" x14ac:dyDescent="0.3">
      <c r="A85" s="1">
        <v>1040434020</v>
      </c>
      <c r="B85" t="s">
        <v>493</v>
      </c>
      <c r="C85" t="s">
        <v>1980</v>
      </c>
      <c r="D85" s="30">
        <v>319.01409912109381</v>
      </c>
      <c r="E85" s="30">
        <v>318</v>
      </c>
      <c r="F85" s="30">
        <v>321.60000000000002</v>
      </c>
      <c r="G85" s="30">
        <v>293.66195678710938</v>
      </c>
      <c r="H85" s="30">
        <v>276.3</v>
      </c>
      <c r="I85" s="30">
        <v>280.39999999999998</v>
      </c>
      <c r="J85" s="30">
        <v>289.61038208007813</v>
      </c>
      <c r="K85" s="30">
        <v>298.2</v>
      </c>
      <c r="L85" s="30">
        <v>299</v>
      </c>
      <c r="M85" s="30">
        <v>293.66195678710938</v>
      </c>
      <c r="N85" s="30">
        <v>276.3</v>
      </c>
      <c r="O85" s="30">
        <v>280.39999999999998</v>
      </c>
    </row>
    <row r="86" spans="1:15" x14ac:dyDescent="0.3">
      <c r="A86" s="1">
        <v>81113000</v>
      </c>
      <c r="B86" t="s">
        <v>33</v>
      </c>
      <c r="C86" t="s">
        <v>613</v>
      </c>
      <c r="D86" s="30">
        <v>339.19598388671881</v>
      </c>
      <c r="E86" s="30">
        <v>354.9</v>
      </c>
      <c r="F86" s="30">
        <v>350</v>
      </c>
      <c r="G86" s="30">
        <v>335.17587280273438</v>
      </c>
      <c r="H86" s="30">
        <v>364.1</v>
      </c>
      <c r="I86" s="30">
        <v>362.9</v>
      </c>
      <c r="J86" s="30">
        <v>308.65383911132813</v>
      </c>
      <c r="K86" s="30">
        <v>322.7</v>
      </c>
      <c r="L86" s="30">
        <v>318.8</v>
      </c>
      <c r="M86" s="30">
        <v>335.17587280273438</v>
      </c>
      <c r="N86" s="30">
        <v>364.1</v>
      </c>
      <c r="O86" s="30">
        <v>362.9</v>
      </c>
    </row>
    <row r="87" spans="1:15" x14ac:dyDescent="0.3">
      <c r="A87" s="1">
        <v>270584020</v>
      </c>
      <c r="B87" t="s">
        <v>119</v>
      </c>
      <c r="C87" t="s">
        <v>904</v>
      </c>
      <c r="D87" s="30"/>
      <c r="E87" s="30">
        <v>277.60000000000002</v>
      </c>
      <c r="F87" s="30">
        <v>311.39999999999998</v>
      </c>
      <c r="G87" s="30"/>
      <c r="H87" s="30">
        <v>236.7</v>
      </c>
      <c r="I87" s="30">
        <v>257.10000000000002</v>
      </c>
      <c r="J87" s="30"/>
      <c r="K87" s="30">
        <v>260.7</v>
      </c>
      <c r="L87" s="30">
        <v>284.10000000000002</v>
      </c>
      <c r="M87" s="30"/>
      <c r="N87" s="30">
        <v>236.7</v>
      </c>
      <c r="O87" s="30">
        <v>257.10000000000002</v>
      </c>
    </row>
    <row r="88" spans="1:15" x14ac:dyDescent="0.3">
      <c r="A88" s="1">
        <v>1040431050</v>
      </c>
      <c r="B88" t="s">
        <v>493</v>
      </c>
      <c r="C88" t="s">
        <v>1979</v>
      </c>
      <c r="D88" s="30">
        <v>308.73016357421881</v>
      </c>
      <c r="E88" s="30">
        <v>305.89999999999998</v>
      </c>
      <c r="F88" s="30">
        <v>315.89999999999998</v>
      </c>
      <c r="G88" s="30">
        <v>271.31146240234381</v>
      </c>
      <c r="H88" s="30">
        <v>251.1</v>
      </c>
      <c r="I88" s="30">
        <v>266.89999999999998</v>
      </c>
      <c r="J88" s="30"/>
      <c r="K88" s="30">
        <v>276.2</v>
      </c>
      <c r="L88" s="30">
        <v>286.8</v>
      </c>
      <c r="M88" s="30">
        <v>271.31146240234381</v>
      </c>
      <c r="N88" s="30">
        <v>251.1</v>
      </c>
      <c r="O88" s="30">
        <v>266.89999999999998</v>
      </c>
    </row>
    <row r="89" spans="1:15" x14ac:dyDescent="0.3">
      <c r="A89" s="1">
        <v>421171050</v>
      </c>
      <c r="B89" t="s">
        <v>189</v>
      </c>
      <c r="C89" t="s">
        <v>1087</v>
      </c>
      <c r="D89" s="30"/>
      <c r="E89" s="30">
        <v>300</v>
      </c>
      <c r="F89" s="30">
        <v>300</v>
      </c>
      <c r="G89" s="30"/>
      <c r="H89" s="30">
        <v>288.5</v>
      </c>
      <c r="I89" s="30">
        <v>292.3</v>
      </c>
      <c r="J89" s="30"/>
      <c r="K89" s="30">
        <v>300</v>
      </c>
      <c r="L89" s="30">
        <v>300</v>
      </c>
      <c r="M89" s="30"/>
      <c r="N89" s="30">
        <v>288.5</v>
      </c>
      <c r="O89" s="30">
        <v>292.3</v>
      </c>
    </row>
    <row r="90" spans="1:15" x14ac:dyDescent="0.3">
      <c r="A90" s="1">
        <v>890881050</v>
      </c>
      <c r="B90" t="s">
        <v>417</v>
      </c>
      <c r="C90" t="s">
        <v>1670</v>
      </c>
      <c r="D90" s="30"/>
      <c r="E90" s="30">
        <v>335.8</v>
      </c>
      <c r="F90" s="30">
        <v>288.5</v>
      </c>
      <c r="G90" s="30">
        <v>283.6363525390625</v>
      </c>
      <c r="H90" s="30">
        <v>332.1</v>
      </c>
      <c r="I90" s="30">
        <v>290.2</v>
      </c>
      <c r="J90" s="30"/>
      <c r="K90" s="30">
        <v>311.10000000000002</v>
      </c>
      <c r="L90" s="30">
        <v>263</v>
      </c>
      <c r="M90" s="30">
        <v>283.6363525390625</v>
      </c>
      <c r="N90" s="30">
        <v>332.1</v>
      </c>
      <c r="O90" s="30">
        <v>290.2</v>
      </c>
    </row>
    <row r="91" spans="1:15" x14ac:dyDescent="0.3">
      <c r="A91" s="1">
        <v>41064020</v>
      </c>
      <c r="B91" t="s">
        <v>11</v>
      </c>
      <c r="C91" t="s">
        <v>570</v>
      </c>
      <c r="D91" s="30"/>
      <c r="E91" s="30">
        <v>345.3</v>
      </c>
      <c r="F91" s="30">
        <v>307.5</v>
      </c>
      <c r="G91" s="30">
        <v>360</v>
      </c>
      <c r="H91" s="30">
        <v>329.7</v>
      </c>
      <c r="I91" s="30">
        <v>288.10000000000002</v>
      </c>
      <c r="J91" s="30"/>
      <c r="K91" s="30">
        <v>325</v>
      </c>
      <c r="L91" s="30">
        <v>301.89999999999998</v>
      </c>
      <c r="M91" s="30">
        <v>360</v>
      </c>
      <c r="N91" s="30">
        <v>329.7</v>
      </c>
      <c r="O91" s="30">
        <v>288.10000000000002</v>
      </c>
    </row>
    <row r="92" spans="1:15" x14ac:dyDescent="0.3">
      <c r="A92" s="1">
        <v>1141143000</v>
      </c>
      <c r="B92" t="s">
        <v>532</v>
      </c>
      <c r="C92" t="s">
        <v>2053</v>
      </c>
      <c r="D92" s="30">
        <v>343.79391479492188</v>
      </c>
      <c r="E92" s="30">
        <v>345.5</v>
      </c>
      <c r="F92" s="30">
        <v>347</v>
      </c>
      <c r="G92" s="30">
        <v>327.058837890625</v>
      </c>
      <c r="H92" s="30">
        <v>329</v>
      </c>
      <c r="I92" s="30">
        <v>311.10000000000002</v>
      </c>
      <c r="J92" s="30">
        <v>311.61825561523438</v>
      </c>
      <c r="K92" s="30">
        <v>324.3</v>
      </c>
      <c r="L92" s="30">
        <v>321.60000000000002</v>
      </c>
      <c r="M92" s="30">
        <v>327.058837890625</v>
      </c>
      <c r="N92" s="30">
        <v>329</v>
      </c>
      <c r="O92" s="30">
        <v>311.10000000000002</v>
      </c>
    </row>
    <row r="93" spans="1:15" x14ac:dyDescent="0.3">
      <c r="A93" s="1">
        <v>430021050</v>
      </c>
      <c r="B93" t="s">
        <v>195</v>
      </c>
      <c r="C93" t="s">
        <v>1095</v>
      </c>
      <c r="D93" s="30">
        <v>289.33334350585938</v>
      </c>
      <c r="E93" s="30">
        <v>342.9</v>
      </c>
      <c r="F93" s="30">
        <v>342</v>
      </c>
      <c r="G93" s="30">
        <v>301.369873046875</v>
      </c>
      <c r="H93" s="30">
        <v>318</v>
      </c>
      <c r="I93" s="30">
        <v>304.5</v>
      </c>
      <c r="J93" s="30"/>
      <c r="K93" s="30">
        <v>341.7</v>
      </c>
      <c r="L93" s="30">
        <v>337.3</v>
      </c>
      <c r="M93" s="30">
        <v>301.369873046875</v>
      </c>
      <c r="N93" s="30">
        <v>318</v>
      </c>
      <c r="O93" s="30">
        <v>304.5</v>
      </c>
    </row>
    <row r="94" spans="1:15" x14ac:dyDescent="0.3">
      <c r="A94" s="1">
        <v>410014020</v>
      </c>
      <c r="B94" t="s">
        <v>182</v>
      </c>
      <c r="C94" t="s">
        <v>1075</v>
      </c>
      <c r="D94" s="30"/>
      <c r="E94" s="30">
        <v>327.3</v>
      </c>
      <c r="F94" s="30">
        <v>340</v>
      </c>
      <c r="G94" s="30"/>
      <c r="H94" s="30">
        <v>281.8</v>
      </c>
      <c r="I94" s="30">
        <v>312</v>
      </c>
      <c r="J94" s="30"/>
      <c r="K94" s="30">
        <v>307.10000000000002</v>
      </c>
      <c r="L94" s="30">
        <v>318.8</v>
      </c>
      <c r="M94" s="30"/>
      <c r="N94" s="30">
        <v>281.8</v>
      </c>
      <c r="O94" s="30">
        <v>312</v>
      </c>
    </row>
    <row r="95" spans="1:15" x14ac:dyDescent="0.3">
      <c r="A95" s="1">
        <v>611581050</v>
      </c>
      <c r="B95" t="s">
        <v>309</v>
      </c>
      <c r="C95" t="s">
        <v>1449</v>
      </c>
      <c r="D95" s="30"/>
      <c r="E95" s="30">
        <v>329.6</v>
      </c>
      <c r="F95" s="30">
        <v>316</v>
      </c>
      <c r="G95" s="30"/>
      <c r="H95" s="30">
        <v>261.3</v>
      </c>
      <c r="I95" s="30">
        <v>278.60000000000002</v>
      </c>
      <c r="J95" s="30"/>
      <c r="K95" s="30">
        <v>269.2</v>
      </c>
      <c r="L95" s="30">
        <v>284.60000000000002</v>
      </c>
      <c r="M95" s="30"/>
      <c r="N95" s="30">
        <v>261.3</v>
      </c>
      <c r="O95" s="30">
        <v>278.60000000000002</v>
      </c>
    </row>
    <row r="96" spans="1:15" x14ac:dyDescent="0.3">
      <c r="A96" s="1">
        <v>341224020</v>
      </c>
      <c r="B96" t="s">
        <v>145</v>
      </c>
      <c r="C96" t="s">
        <v>950</v>
      </c>
      <c r="D96" s="30"/>
      <c r="E96" s="30">
        <v>292.7</v>
      </c>
      <c r="F96" s="30">
        <v>312.5</v>
      </c>
      <c r="G96" s="30"/>
      <c r="H96" s="30">
        <v>231.7</v>
      </c>
      <c r="I96" s="30">
        <v>282.10000000000002</v>
      </c>
      <c r="J96" s="30"/>
      <c r="K96" s="30">
        <v>283.3</v>
      </c>
      <c r="L96" s="30">
        <v>302.10000000000002</v>
      </c>
      <c r="M96" s="30"/>
      <c r="N96" s="30">
        <v>231.7</v>
      </c>
      <c r="O96" s="30">
        <v>282.10000000000002</v>
      </c>
    </row>
    <row r="97" spans="1:15" x14ac:dyDescent="0.3">
      <c r="A97" s="1">
        <v>771004020</v>
      </c>
      <c r="B97" t="s">
        <v>364</v>
      </c>
      <c r="C97" t="s">
        <v>1552</v>
      </c>
      <c r="D97" s="30"/>
      <c r="E97" s="30">
        <v>363.6</v>
      </c>
      <c r="F97" s="30">
        <v>352.6</v>
      </c>
      <c r="G97" s="30"/>
      <c r="H97" s="30">
        <v>351.5</v>
      </c>
      <c r="I97" s="30">
        <v>386.8</v>
      </c>
      <c r="J97" s="30"/>
      <c r="K97" s="30">
        <v>340.9</v>
      </c>
      <c r="L97" s="30">
        <v>342.3</v>
      </c>
      <c r="M97" s="30"/>
      <c r="N97" s="30">
        <v>351.5</v>
      </c>
      <c r="O97" s="30">
        <v>386.8</v>
      </c>
    </row>
    <row r="98" spans="1:15" x14ac:dyDescent="0.3">
      <c r="A98" s="1">
        <v>581071050</v>
      </c>
      <c r="B98" t="s">
        <v>296</v>
      </c>
      <c r="C98" t="s">
        <v>1422</v>
      </c>
      <c r="D98" s="30"/>
      <c r="E98" s="30">
        <v>360.7</v>
      </c>
      <c r="F98" s="30">
        <v>330.8</v>
      </c>
      <c r="G98" s="30"/>
      <c r="H98" s="30">
        <v>307.7</v>
      </c>
      <c r="I98" s="30">
        <v>300</v>
      </c>
      <c r="J98" s="30"/>
      <c r="K98" s="30">
        <v>333.3</v>
      </c>
      <c r="L98" s="30">
        <v>309.5</v>
      </c>
      <c r="M98" s="30"/>
      <c r="N98" s="30">
        <v>307.7</v>
      </c>
      <c r="O98" s="30">
        <v>300</v>
      </c>
    </row>
    <row r="99" spans="1:15" x14ac:dyDescent="0.3">
      <c r="A99" s="1">
        <v>1081441050</v>
      </c>
      <c r="B99" t="s">
        <v>515</v>
      </c>
      <c r="C99" t="s">
        <v>2018</v>
      </c>
      <c r="D99" s="30">
        <v>319.51220703125</v>
      </c>
      <c r="E99" s="30">
        <v>324.39999999999998</v>
      </c>
      <c r="F99" s="30">
        <v>306.7</v>
      </c>
      <c r="G99" s="30">
        <v>351.21951293945313</v>
      </c>
      <c r="H99" s="30">
        <v>337</v>
      </c>
      <c r="I99" s="30">
        <v>305.39999999999998</v>
      </c>
      <c r="J99" s="30">
        <v>328</v>
      </c>
      <c r="K99" s="30">
        <v>325</v>
      </c>
      <c r="L99" s="30">
        <v>306.7</v>
      </c>
      <c r="M99" s="30">
        <v>351.21951293945313</v>
      </c>
      <c r="N99" s="30">
        <v>337</v>
      </c>
      <c r="O99" s="30">
        <v>305.39999999999998</v>
      </c>
    </row>
    <row r="100" spans="1:15" x14ac:dyDescent="0.3">
      <c r="A100" s="1">
        <v>971164020</v>
      </c>
      <c r="B100" t="s">
        <v>24</v>
      </c>
      <c r="C100" t="s">
        <v>596</v>
      </c>
      <c r="D100" s="30"/>
      <c r="E100" s="30">
        <v>315.8</v>
      </c>
      <c r="F100" s="30">
        <v>350</v>
      </c>
      <c r="G100" s="30"/>
      <c r="H100" s="30">
        <v>284.2</v>
      </c>
      <c r="I100" s="30">
        <v>317.10000000000002</v>
      </c>
      <c r="J100" s="30"/>
      <c r="K100" s="30">
        <v>306.7</v>
      </c>
      <c r="L100" s="30">
        <v>350</v>
      </c>
      <c r="M100" s="30"/>
      <c r="N100" s="30">
        <v>284.2</v>
      </c>
      <c r="O100" s="30">
        <v>317.10000000000002</v>
      </c>
    </row>
    <row r="101" spans="1:15" x14ac:dyDescent="0.3">
      <c r="A101" s="1">
        <v>470604020</v>
      </c>
      <c r="B101" t="s">
        <v>212</v>
      </c>
      <c r="C101" t="s">
        <v>1126</v>
      </c>
      <c r="D101" s="30">
        <v>310.25640869140631</v>
      </c>
      <c r="E101" s="30">
        <v>329.7</v>
      </c>
      <c r="F101" s="30">
        <v>305.60000000000002</v>
      </c>
      <c r="G101" s="30">
        <v>257.69232177734381</v>
      </c>
      <c r="H101" s="30">
        <v>289.10000000000002</v>
      </c>
      <c r="I101" s="30">
        <v>313.5</v>
      </c>
      <c r="J101" s="30"/>
      <c r="K101" s="30">
        <v>315.60000000000002</v>
      </c>
      <c r="L101" s="30">
        <v>286.5</v>
      </c>
      <c r="M101" s="30">
        <v>257.69232177734381</v>
      </c>
      <c r="N101" s="30">
        <v>289.10000000000002</v>
      </c>
      <c r="O101" s="30">
        <v>313.5</v>
      </c>
    </row>
    <row r="102" spans="1:15" x14ac:dyDescent="0.3">
      <c r="A102" s="1">
        <v>361384020</v>
      </c>
      <c r="B102" t="s">
        <v>162</v>
      </c>
      <c r="C102" t="s">
        <v>652</v>
      </c>
      <c r="D102" s="30">
        <v>325.92593383789063</v>
      </c>
      <c r="E102" s="30">
        <v>329.6</v>
      </c>
      <c r="F102" s="30">
        <v>342.6</v>
      </c>
      <c r="G102" s="30">
        <v>302.96295166015631</v>
      </c>
      <c r="H102" s="30">
        <v>303.2</v>
      </c>
      <c r="I102" s="30">
        <v>322.2</v>
      </c>
      <c r="J102" s="30">
        <v>284.21054077148438</v>
      </c>
      <c r="K102" s="30">
        <v>288.2</v>
      </c>
      <c r="L102" s="30">
        <v>296.3</v>
      </c>
      <c r="M102" s="30">
        <v>302.96295166015631</v>
      </c>
      <c r="N102" s="30">
        <v>303.2</v>
      </c>
      <c r="O102" s="30">
        <v>322.2</v>
      </c>
    </row>
    <row r="103" spans="1:15" x14ac:dyDescent="0.3">
      <c r="A103" s="1">
        <v>180501050</v>
      </c>
      <c r="B103" t="s">
        <v>78</v>
      </c>
      <c r="C103" t="s">
        <v>755</v>
      </c>
      <c r="D103" s="30">
        <v>310</v>
      </c>
      <c r="E103" s="30">
        <v>332</v>
      </c>
      <c r="F103" s="30">
        <v>323.3</v>
      </c>
      <c r="G103" s="30">
        <v>251.6949157714844</v>
      </c>
      <c r="H103" s="30">
        <v>264</v>
      </c>
      <c r="I103" s="30">
        <v>270.5</v>
      </c>
      <c r="J103" s="30">
        <v>284.21054077148438</v>
      </c>
      <c r="K103" s="30">
        <v>314.5</v>
      </c>
      <c r="L103" s="30">
        <v>304.10000000000002</v>
      </c>
      <c r="M103" s="30">
        <v>251.6949157714844</v>
      </c>
      <c r="N103" s="30">
        <v>264</v>
      </c>
      <c r="O103" s="30">
        <v>270.5</v>
      </c>
    </row>
    <row r="104" spans="1:15" x14ac:dyDescent="0.3">
      <c r="A104" s="1">
        <v>461374020</v>
      </c>
      <c r="B104" t="s">
        <v>210</v>
      </c>
      <c r="C104" t="s">
        <v>1124</v>
      </c>
      <c r="D104" s="30">
        <v>308.40335083007813</v>
      </c>
      <c r="E104" s="30">
        <v>322.39999999999998</v>
      </c>
      <c r="F104" s="30">
        <v>321.89999999999998</v>
      </c>
      <c r="G104" s="30">
        <v>263.86553955078131</v>
      </c>
      <c r="H104" s="30">
        <v>297</v>
      </c>
      <c r="I104" s="30">
        <v>270.3</v>
      </c>
      <c r="J104" s="30">
        <v>281.70730590820313</v>
      </c>
      <c r="K104" s="30">
        <v>302.10000000000002</v>
      </c>
      <c r="L104" s="30">
        <v>303</v>
      </c>
      <c r="M104" s="30">
        <v>263.86553955078131</v>
      </c>
      <c r="N104" s="30">
        <v>297</v>
      </c>
      <c r="O104" s="30">
        <v>270.3</v>
      </c>
    </row>
    <row r="105" spans="1:15" x14ac:dyDescent="0.3">
      <c r="A105" s="1">
        <v>200013000</v>
      </c>
      <c r="B105" t="s">
        <v>89</v>
      </c>
      <c r="C105" t="s">
        <v>787</v>
      </c>
      <c r="D105" s="30">
        <v>340.89218139648438</v>
      </c>
      <c r="E105" s="30">
        <v>347.5</v>
      </c>
      <c r="F105" s="30">
        <v>332.4</v>
      </c>
      <c r="G105" s="30">
        <v>311.524169921875</v>
      </c>
      <c r="H105" s="30">
        <v>305.39999999999998</v>
      </c>
      <c r="I105" s="30">
        <v>311.39999999999998</v>
      </c>
      <c r="J105" s="30">
        <v>311.80123901367188</v>
      </c>
      <c r="K105" s="30">
        <v>321.39999999999998</v>
      </c>
      <c r="L105" s="30">
        <v>301.10000000000002</v>
      </c>
      <c r="M105" s="30">
        <v>311.524169921875</v>
      </c>
      <c r="N105" s="30">
        <v>305.39999999999998</v>
      </c>
      <c r="O105" s="30">
        <v>311.39999999999998</v>
      </c>
    </row>
    <row r="106" spans="1:15" x14ac:dyDescent="0.3">
      <c r="A106" s="1">
        <v>491484170</v>
      </c>
      <c r="B106" t="s">
        <v>253</v>
      </c>
      <c r="C106" t="s">
        <v>1312</v>
      </c>
      <c r="D106" s="30">
        <v>282.72726440429688</v>
      </c>
      <c r="E106" s="30">
        <v>307</v>
      </c>
      <c r="F106" s="30">
        <v>289.5</v>
      </c>
      <c r="G106" s="30">
        <v>270.40359497070313</v>
      </c>
      <c r="H106" s="30">
        <v>253.1</v>
      </c>
      <c r="I106" s="30">
        <v>269.3</v>
      </c>
      <c r="J106" s="30">
        <v>250.32258605957031</v>
      </c>
      <c r="K106" s="30">
        <v>282.89999999999998</v>
      </c>
      <c r="L106" s="30">
        <v>263.5</v>
      </c>
      <c r="M106" s="30">
        <v>270.40359497070313</v>
      </c>
      <c r="N106" s="30">
        <v>253.1</v>
      </c>
      <c r="O106" s="30">
        <v>269.3</v>
      </c>
    </row>
    <row r="107" spans="1:15" x14ac:dyDescent="0.3">
      <c r="A107" s="1">
        <v>90781050</v>
      </c>
      <c r="B107" t="s">
        <v>35</v>
      </c>
      <c r="C107" t="s">
        <v>617</v>
      </c>
      <c r="D107" s="30"/>
      <c r="E107" s="30">
        <v>382.5</v>
      </c>
      <c r="F107" s="30">
        <v>356.3</v>
      </c>
      <c r="G107" s="30"/>
      <c r="H107" s="30">
        <v>365.8</v>
      </c>
      <c r="I107" s="30">
        <v>365.9</v>
      </c>
      <c r="J107" s="30"/>
      <c r="K107" s="30">
        <v>338.9</v>
      </c>
      <c r="L107" s="30">
        <v>310</v>
      </c>
      <c r="M107" s="30"/>
      <c r="N107" s="30">
        <v>365.8</v>
      </c>
      <c r="O107" s="30">
        <v>365.9</v>
      </c>
    </row>
    <row r="108" spans="1:15" x14ac:dyDescent="0.3">
      <c r="A108" s="1">
        <v>61013000</v>
      </c>
      <c r="B108" t="s">
        <v>21</v>
      </c>
      <c r="C108" t="s">
        <v>589</v>
      </c>
      <c r="D108" s="30">
        <v>316.27908325195313</v>
      </c>
      <c r="E108" s="30">
        <v>342.2</v>
      </c>
      <c r="F108" s="30">
        <v>294.2</v>
      </c>
      <c r="G108" s="30"/>
      <c r="H108" s="30">
        <v>287.8</v>
      </c>
      <c r="I108" s="30">
        <v>253.5</v>
      </c>
      <c r="J108" s="30"/>
      <c r="K108" s="30">
        <v>327.10000000000002</v>
      </c>
      <c r="L108" s="30">
        <v>279.60000000000002</v>
      </c>
      <c r="M108" s="30"/>
      <c r="N108" s="30">
        <v>287.8</v>
      </c>
      <c r="O108" s="30">
        <v>253.5</v>
      </c>
    </row>
    <row r="109" spans="1:15" x14ac:dyDescent="0.3">
      <c r="A109" s="1">
        <v>260051050</v>
      </c>
      <c r="B109" t="s">
        <v>114</v>
      </c>
      <c r="C109" t="s">
        <v>887</v>
      </c>
      <c r="D109" s="30">
        <v>337.41497802734381</v>
      </c>
      <c r="E109" s="30">
        <v>351.8</v>
      </c>
      <c r="F109" s="30">
        <v>345.3</v>
      </c>
      <c r="G109" s="30">
        <v>300</v>
      </c>
      <c r="H109" s="30">
        <v>310.10000000000002</v>
      </c>
      <c r="I109" s="30">
        <v>314.8</v>
      </c>
      <c r="J109" s="30"/>
      <c r="K109" s="30">
        <v>308.89999999999998</v>
      </c>
      <c r="L109" s="30">
        <v>297.7</v>
      </c>
      <c r="M109" s="30">
        <v>300</v>
      </c>
      <c r="N109" s="30">
        <v>310.10000000000002</v>
      </c>
      <c r="O109" s="30">
        <v>314.8</v>
      </c>
    </row>
    <row r="110" spans="1:15" x14ac:dyDescent="0.3">
      <c r="A110" s="1">
        <v>90774020</v>
      </c>
      <c r="B110" t="s">
        <v>34</v>
      </c>
      <c r="C110" t="s">
        <v>616</v>
      </c>
      <c r="D110" s="30">
        <v>331.30435180664063</v>
      </c>
      <c r="E110" s="30">
        <v>318.89999999999998</v>
      </c>
      <c r="F110" s="30">
        <v>326.3</v>
      </c>
      <c r="G110" s="30">
        <v>274.78262329101563</v>
      </c>
      <c r="H110" s="30">
        <v>291</v>
      </c>
      <c r="I110" s="30">
        <v>292.5</v>
      </c>
      <c r="J110" s="30">
        <v>304.6875</v>
      </c>
      <c r="K110" s="30">
        <v>282.5</v>
      </c>
      <c r="L110" s="30">
        <v>292.5</v>
      </c>
      <c r="M110" s="30">
        <v>274.78262329101563</v>
      </c>
      <c r="N110" s="30">
        <v>291</v>
      </c>
      <c r="O110" s="30">
        <v>292.5</v>
      </c>
    </row>
    <row r="111" spans="1:15" x14ac:dyDescent="0.3">
      <c r="A111" s="1">
        <v>491484100</v>
      </c>
      <c r="B111" t="s">
        <v>253</v>
      </c>
      <c r="C111" t="s">
        <v>1311</v>
      </c>
      <c r="D111" s="30">
        <v>317.20431518554688</v>
      </c>
      <c r="E111" s="30">
        <v>338.3</v>
      </c>
      <c r="F111" s="30">
        <v>352.6</v>
      </c>
      <c r="G111" s="30">
        <v>283.8709716796875</v>
      </c>
      <c r="H111" s="30">
        <v>315.7</v>
      </c>
      <c r="I111" s="30">
        <v>345.1</v>
      </c>
      <c r="J111" s="30"/>
      <c r="K111" s="30">
        <v>313.5</v>
      </c>
      <c r="L111" s="30">
        <v>333.7</v>
      </c>
      <c r="M111" s="30">
        <v>283.8709716796875</v>
      </c>
      <c r="N111" s="30">
        <v>315.7</v>
      </c>
      <c r="O111" s="30">
        <v>345.1</v>
      </c>
    </row>
    <row r="112" spans="1:15" x14ac:dyDescent="0.3">
      <c r="A112" s="1">
        <v>491483000</v>
      </c>
      <c r="B112" t="s">
        <v>253</v>
      </c>
      <c r="C112" t="s">
        <v>1306</v>
      </c>
      <c r="D112" s="30">
        <v>319.21295166015631</v>
      </c>
      <c r="E112" s="30">
        <v>312.2</v>
      </c>
      <c r="F112" s="30">
        <v>329.4</v>
      </c>
      <c r="G112" s="30">
        <v>272.45370483398438</v>
      </c>
      <c r="H112" s="30">
        <v>286.39999999999998</v>
      </c>
      <c r="I112" s="30">
        <v>289.3</v>
      </c>
      <c r="J112" s="30">
        <v>295.10702514648438</v>
      </c>
      <c r="K112" s="30">
        <v>286.89999999999998</v>
      </c>
      <c r="L112" s="30">
        <v>309.39999999999998</v>
      </c>
      <c r="M112" s="30">
        <v>272.45370483398438</v>
      </c>
      <c r="N112" s="30">
        <v>286.39999999999998</v>
      </c>
      <c r="O112" s="30">
        <v>289.3</v>
      </c>
    </row>
    <row r="113" spans="1:15" x14ac:dyDescent="0.3">
      <c r="A113" s="1">
        <v>531144020</v>
      </c>
      <c r="B113" t="s">
        <v>276</v>
      </c>
      <c r="C113" t="s">
        <v>1381</v>
      </c>
      <c r="D113" s="30">
        <v>279.844970703125</v>
      </c>
      <c r="E113" s="30">
        <v>324.89999999999998</v>
      </c>
      <c r="F113" s="30">
        <v>329</v>
      </c>
      <c r="G113" s="30">
        <v>243.79844665527341</v>
      </c>
      <c r="H113" s="30">
        <v>288.2</v>
      </c>
      <c r="I113" s="30">
        <v>309.2</v>
      </c>
      <c r="J113" s="30">
        <v>279.844970703125</v>
      </c>
      <c r="K113" s="30">
        <v>324.89999999999998</v>
      </c>
      <c r="L113" s="30">
        <v>329</v>
      </c>
      <c r="M113" s="30">
        <v>243.79844665527341</v>
      </c>
      <c r="N113" s="30">
        <v>288.2</v>
      </c>
      <c r="O113" s="30">
        <v>309.2</v>
      </c>
    </row>
    <row r="114" spans="1:15" x14ac:dyDescent="0.3">
      <c r="A114" s="1">
        <v>81074040</v>
      </c>
      <c r="B114" t="s">
        <v>32</v>
      </c>
      <c r="C114" t="s">
        <v>612</v>
      </c>
      <c r="D114" s="30">
        <v>332.85714721679688</v>
      </c>
      <c r="E114" s="30">
        <v>324.7</v>
      </c>
      <c r="F114" s="30">
        <v>308.60000000000002</v>
      </c>
      <c r="G114" s="30">
        <v>301.42855834960938</v>
      </c>
      <c r="H114" s="30">
        <v>287.10000000000002</v>
      </c>
      <c r="I114" s="30">
        <v>284.89999999999998</v>
      </c>
      <c r="J114" s="30">
        <v>332.85714721679688</v>
      </c>
      <c r="K114" s="30">
        <v>324.7</v>
      </c>
      <c r="L114" s="30">
        <v>308.60000000000002</v>
      </c>
      <c r="M114" s="30">
        <v>301.42855834960938</v>
      </c>
      <c r="N114" s="30">
        <v>287.10000000000002</v>
      </c>
      <c r="O114" s="30">
        <v>284.89999999999998</v>
      </c>
    </row>
    <row r="115" spans="1:15" x14ac:dyDescent="0.3">
      <c r="A115" s="1">
        <v>790784020</v>
      </c>
      <c r="B115" t="s">
        <v>377</v>
      </c>
      <c r="C115" t="s">
        <v>1576</v>
      </c>
      <c r="D115" s="30"/>
      <c r="E115" s="30">
        <v>350.8</v>
      </c>
      <c r="F115" s="30">
        <v>362.1</v>
      </c>
      <c r="G115" s="30">
        <v>339.28570556640631</v>
      </c>
      <c r="H115" s="30">
        <v>332.2</v>
      </c>
      <c r="I115" s="30">
        <v>327.60000000000002</v>
      </c>
      <c r="J115" s="30"/>
      <c r="K115" s="30">
        <v>296</v>
      </c>
      <c r="L115" s="30">
        <v>329.6</v>
      </c>
      <c r="M115" s="30">
        <v>339.28570556640631</v>
      </c>
      <c r="N115" s="30">
        <v>332.2</v>
      </c>
      <c r="O115" s="30">
        <v>327.60000000000002</v>
      </c>
    </row>
    <row r="116" spans="1:15" x14ac:dyDescent="0.3">
      <c r="A116" s="1">
        <v>491484200</v>
      </c>
      <c r="B116" t="s">
        <v>253</v>
      </c>
      <c r="C116" t="s">
        <v>1313</v>
      </c>
      <c r="D116" s="30">
        <v>340.49588012695313</v>
      </c>
      <c r="E116" s="30">
        <v>359.8</v>
      </c>
      <c r="F116" s="30">
        <v>375.3</v>
      </c>
      <c r="G116" s="30">
        <v>322.31405639648438</v>
      </c>
      <c r="H116" s="30">
        <v>351.5</v>
      </c>
      <c r="I116" s="30">
        <v>357.3</v>
      </c>
      <c r="J116" s="30">
        <v>316.66665649414063</v>
      </c>
      <c r="K116" s="30">
        <v>336</v>
      </c>
      <c r="L116" s="30">
        <v>357.5</v>
      </c>
      <c r="M116" s="30">
        <v>322.31405639648438</v>
      </c>
      <c r="N116" s="30">
        <v>351.5</v>
      </c>
      <c r="O116" s="30">
        <v>357.3</v>
      </c>
    </row>
    <row r="117" spans="1:15" x14ac:dyDescent="0.3">
      <c r="A117" s="1">
        <v>461304010</v>
      </c>
      <c r="B117" t="s">
        <v>205</v>
      </c>
      <c r="C117" t="s">
        <v>1115</v>
      </c>
      <c r="D117" s="30">
        <v>286.76470947265631</v>
      </c>
      <c r="E117" s="30">
        <v>331.4</v>
      </c>
      <c r="F117" s="30">
        <v>321.7</v>
      </c>
      <c r="G117" s="30"/>
      <c r="H117" s="30">
        <v>317.10000000000002</v>
      </c>
      <c r="I117" s="30">
        <v>324.60000000000002</v>
      </c>
      <c r="J117" s="30">
        <v>286.76470947265631</v>
      </c>
      <c r="K117" s="30">
        <v>331.4</v>
      </c>
      <c r="L117" s="30">
        <v>321.7</v>
      </c>
      <c r="M117" s="30"/>
      <c r="N117" s="30">
        <v>317.10000000000002</v>
      </c>
      <c r="O117" s="30">
        <v>324.60000000000002</v>
      </c>
    </row>
    <row r="118" spans="1:15" x14ac:dyDescent="0.3">
      <c r="A118" s="1">
        <v>620704020</v>
      </c>
      <c r="B118" t="s">
        <v>310</v>
      </c>
      <c r="C118" t="s">
        <v>1452</v>
      </c>
      <c r="D118" s="30"/>
      <c r="E118" s="30">
        <v>331.1</v>
      </c>
      <c r="F118" s="30">
        <v>293.5</v>
      </c>
      <c r="G118" s="30"/>
      <c r="H118" s="30">
        <v>315.60000000000002</v>
      </c>
      <c r="I118" s="30">
        <v>289.10000000000002</v>
      </c>
      <c r="J118" s="30"/>
      <c r="K118" s="30">
        <v>331.1</v>
      </c>
      <c r="L118" s="30">
        <v>293.5</v>
      </c>
      <c r="M118" s="30"/>
      <c r="N118" s="30">
        <v>315.60000000000002</v>
      </c>
      <c r="O118" s="30">
        <v>289.10000000000002</v>
      </c>
    </row>
    <row r="119" spans="1:15" x14ac:dyDescent="0.3">
      <c r="A119" s="1">
        <v>1081431050</v>
      </c>
      <c r="B119" t="s">
        <v>514</v>
      </c>
      <c r="C119" t="s">
        <v>2016</v>
      </c>
      <c r="D119" s="30"/>
      <c r="E119" s="30">
        <v>295.60000000000002</v>
      </c>
      <c r="F119" s="30">
        <v>302.7</v>
      </c>
      <c r="G119" s="30"/>
      <c r="H119" s="30">
        <v>200</v>
      </c>
      <c r="I119" s="30">
        <v>171.8</v>
      </c>
      <c r="J119" s="30"/>
      <c r="K119" s="30">
        <v>256.5</v>
      </c>
      <c r="L119" s="30">
        <v>281.8</v>
      </c>
      <c r="M119" s="30"/>
      <c r="N119" s="30">
        <v>200</v>
      </c>
      <c r="O119" s="30">
        <v>171.8</v>
      </c>
    </row>
    <row r="120" spans="1:15" x14ac:dyDescent="0.3">
      <c r="A120" s="1">
        <v>461314040</v>
      </c>
      <c r="B120" t="s">
        <v>206</v>
      </c>
      <c r="C120" t="s">
        <v>1118</v>
      </c>
      <c r="D120" s="30">
        <v>307.05126953125</v>
      </c>
      <c r="E120" s="30">
        <v>319.3</v>
      </c>
      <c r="F120" s="30">
        <v>323</v>
      </c>
      <c r="G120" s="30">
        <v>299.35897827148438</v>
      </c>
      <c r="H120" s="30">
        <v>313.10000000000002</v>
      </c>
      <c r="I120" s="30">
        <v>323</v>
      </c>
      <c r="J120" s="30">
        <v>278.89907836914063</v>
      </c>
      <c r="K120" s="30">
        <v>300</v>
      </c>
      <c r="L120" s="30">
        <v>302.3</v>
      </c>
      <c r="M120" s="30">
        <v>299.35897827148438</v>
      </c>
      <c r="N120" s="30">
        <v>313.10000000000002</v>
      </c>
      <c r="O120" s="30">
        <v>323</v>
      </c>
    </row>
    <row r="121" spans="1:15" x14ac:dyDescent="0.3">
      <c r="A121" s="1">
        <v>540421050</v>
      </c>
      <c r="B121" t="s">
        <v>280</v>
      </c>
      <c r="C121" t="s">
        <v>1387</v>
      </c>
      <c r="D121" s="30">
        <v>324.3902587890625</v>
      </c>
      <c r="E121" s="30">
        <v>364</v>
      </c>
      <c r="F121" s="30">
        <v>356.5</v>
      </c>
      <c r="G121" s="30">
        <v>318.18182373046881</v>
      </c>
      <c r="H121" s="30">
        <v>298.8</v>
      </c>
      <c r="I121" s="30">
        <v>295.10000000000002</v>
      </c>
      <c r="J121" s="30"/>
      <c r="K121" s="30">
        <v>332.4</v>
      </c>
      <c r="L121" s="30">
        <v>324</v>
      </c>
      <c r="M121" s="30">
        <v>318.18182373046881</v>
      </c>
      <c r="N121" s="30">
        <v>298.8</v>
      </c>
      <c r="O121" s="30">
        <v>295.10000000000002</v>
      </c>
    </row>
    <row r="122" spans="1:15" x14ac:dyDescent="0.3">
      <c r="A122" s="1">
        <v>440781050</v>
      </c>
      <c r="B122" t="s">
        <v>198</v>
      </c>
      <c r="C122" t="s">
        <v>1101</v>
      </c>
      <c r="D122" s="30"/>
      <c r="E122" s="30">
        <v>325</v>
      </c>
      <c r="F122" s="30">
        <v>376.9</v>
      </c>
      <c r="G122" s="30"/>
      <c r="H122" s="30">
        <v>300</v>
      </c>
      <c r="I122" s="30">
        <v>308.3</v>
      </c>
      <c r="J122" s="30"/>
      <c r="K122" s="30">
        <v>250</v>
      </c>
      <c r="L122" s="30">
        <v>350</v>
      </c>
      <c r="M122" s="30"/>
      <c r="N122" s="30">
        <v>300</v>
      </c>
      <c r="O122" s="30">
        <v>308.3</v>
      </c>
    </row>
    <row r="123" spans="1:15" x14ac:dyDescent="0.3">
      <c r="A123" s="1">
        <v>691074020</v>
      </c>
      <c r="B123" t="s">
        <v>334</v>
      </c>
      <c r="C123" t="s">
        <v>1495</v>
      </c>
      <c r="D123" s="30">
        <v>334.375</v>
      </c>
      <c r="E123" s="30">
        <v>333.3</v>
      </c>
      <c r="F123" s="30">
        <v>363.2</v>
      </c>
      <c r="G123" s="30"/>
      <c r="H123" s="30">
        <v>269.7</v>
      </c>
      <c r="I123" s="30">
        <v>342.1</v>
      </c>
      <c r="J123" s="30">
        <v>324.137939453125</v>
      </c>
      <c r="K123" s="30">
        <v>290</v>
      </c>
      <c r="L123" s="30">
        <v>321.7</v>
      </c>
      <c r="M123" s="30"/>
      <c r="N123" s="30">
        <v>269.7</v>
      </c>
      <c r="O123" s="30">
        <v>342.1</v>
      </c>
    </row>
    <row r="124" spans="1:15" x14ac:dyDescent="0.3">
      <c r="A124" s="1">
        <v>141293000</v>
      </c>
      <c r="B124" t="s">
        <v>61</v>
      </c>
      <c r="C124" t="s">
        <v>710</v>
      </c>
      <c r="D124" s="30">
        <v>306.35592651367188</v>
      </c>
      <c r="E124" s="30">
        <v>331.4</v>
      </c>
      <c r="F124" s="30">
        <v>327.7</v>
      </c>
      <c r="G124" s="30">
        <v>295.12710571289063</v>
      </c>
      <c r="H124" s="30">
        <v>269.5</v>
      </c>
      <c r="I124" s="30">
        <v>278.8</v>
      </c>
      <c r="J124" s="30">
        <v>256.1947021484375</v>
      </c>
      <c r="K124" s="30">
        <v>298.7</v>
      </c>
      <c r="L124" s="30">
        <v>291.89999999999998</v>
      </c>
      <c r="M124" s="30">
        <v>295.12710571289063</v>
      </c>
      <c r="N124" s="30">
        <v>269.5</v>
      </c>
      <c r="O124" s="30">
        <v>278.8</v>
      </c>
    </row>
    <row r="125" spans="1:15" x14ac:dyDescent="0.3">
      <c r="A125" s="1">
        <v>211511050</v>
      </c>
      <c r="B125" t="s">
        <v>94</v>
      </c>
      <c r="C125" t="s">
        <v>797</v>
      </c>
      <c r="D125" s="30">
        <v>336.5384521484375</v>
      </c>
      <c r="E125" s="30">
        <v>297.2</v>
      </c>
      <c r="F125" s="30">
        <v>313.8</v>
      </c>
      <c r="G125" s="30">
        <v>306.50405883789063</v>
      </c>
      <c r="H125" s="30">
        <v>217.6</v>
      </c>
      <c r="I125" s="30">
        <v>278.39999999999998</v>
      </c>
      <c r="J125" s="30"/>
      <c r="K125" s="30">
        <v>253.1</v>
      </c>
      <c r="L125" s="30">
        <v>272.39999999999998</v>
      </c>
      <c r="M125" s="30">
        <v>306.50405883789063</v>
      </c>
      <c r="N125" s="30">
        <v>217.6</v>
      </c>
      <c r="O125" s="30">
        <v>278.39999999999998</v>
      </c>
    </row>
    <row r="126" spans="1:15" x14ac:dyDescent="0.3">
      <c r="A126" s="1">
        <v>470601050</v>
      </c>
      <c r="B126" t="s">
        <v>212</v>
      </c>
      <c r="C126" t="s">
        <v>1125</v>
      </c>
      <c r="D126" s="30">
        <v>316.04937744140631</v>
      </c>
      <c r="E126" s="30">
        <v>334.3</v>
      </c>
      <c r="F126" s="30">
        <v>332.9</v>
      </c>
      <c r="G126" s="30">
        <v>284.28570556640631</v>
      </c>
      <c r="H126" s="30">
        <v>273.8</v>
      </c>
      <c r="I126" s="30">
        <v>309.8</v>
      </c>
      <c r="J126" s="30"/>
      <c r="K126" s="30">
        <v>313.5</v>
      </c>
      <c r="L126" s="30">
        <v>309.39999999999998</v>
      </c>
      <c r="M126" s="30">
        <v>284.28570556640631</v>
      </c>
      <c r="N126" s="30">
        <v>273.8</v>
      </c>
      <c r="O126" s="30">
        <v>309.8</v>
      </c>
    </row>
    <row r="127" spans="1:15" x14ac:dyDescent="0.3">
      <c r="A127" s="1">
        <v>461404020</v>
      </c>
      <c r="B127" t="s">
        <v>211</v>
      </c>
      <c r="C127" t="s">
        <v>645</v>
      </c>
      <c r="D127" s="30">
        <v>341.92440795898438</v>
      </c>
      <c r="E127" s="30">
        <v>331.1</v>
      </c>
      <c r="F127" s="30">
        <v>346.4</v>
      </c>
      <c r="G127" s="30">
        <v>310.99655151367188</v>
      </c>
      <c r="H127" s="30">
        <v>317.2</v>
      </c>
      <c r="I127" s="30">
        <v>316.8</v>
      </c>
      <c r="J127" s="30">
        <v>296.71054077148438</v>
      </c>
      <c r="K127" s="30">
        <v>291.89999999999998</v>
      </c>
      <c r="L127" s="30">
        <v>314.39999999999998</v>
      </c>
      <c r="M127" s="30">
        <v>310.99655151367188</v>
      </c>
      <c r="N127" s="30">
        <v>317.2</v>
      </c>
      <c r="O127" s="30">
        <v>316.8</v>
      </c>
    </row>
    <row r="128" spans="1:15" x14ac:dyDescent="0.3">
      <c r="A128" s="1">
        <v>780021050</v>
      </c>
      <c r="B128" t="s">
        <v>370</v>
      </c>
      <c r="C128" t="s">
        <v>1563</v>
      </c>
      <c r="D128" s="30"/>
      <c r="E128" s="30">
        <v>253.9</v>
      </c>
      <c r="F128" s="30">
        <v>228.6</v>
      </c>
      <c r="G128" s="30"/>
      <c r="H128" s="30">
        <v>151</v>
      </c>
      <c r="I128" s="30">
        <v>169</v>
      </c>
      <c r="J128" s="30"/>
      <c r="K128" s="30">
        <v>253.9</v>
      </c>
      <c r="L128" s="30">
        <v>228.6</v>
      </c>
      <c r="M128" s="30"/>
      <c r="N128" s="30">
        <v>151</v>
      </c>
      <c r="O128" s="30">
        <v>169</v>
      </c>
    </row>
    <row r="129" spans="1:15" x14ac:dyDescent="0.3">
      <c r="A129" s="1">
        <v>850491050</v>
      </c>
      <c r="B129" t="s">
        <v>407</v>
      </c>
      <c r="C129" t="s">
        <v>1652</v>
      </c>
      <c r="D129" s="30">
        <v>336.29031372070313</v>
      </c>
      <c r="E129" s="30">
        <v>314.5</v>
      </c>
      <c r="F129" s="30">
        <v>338</v>
      </c>
      <c r="G129" s="30"/>
      <c r="H129" s="30">
        <v>240.7</v>
      </c>
      <c r="I129" s="30">
        <v>274.8</v>
      </c>
      <c r="J129" s="30">
        <v>314.58334350585938</v>
      </c>
      <c r="K129" s="30">
        <v>294.39999999999998</v>
      </c>
      <c r="L129" s="30">
        <v>302.8</v>
      </c>
      <c r="M129" s="30"/>
      <c r="N129" s="30">
        <v>240.7</v>
      </c>
      <c r="O129" s="30">
        <v>274.8</v>
      </c>
    </row>
    <row r="130" spans="1:15" x14ac:dyDescent="0.3">
      <c r="A130" s="1">
        <v>141294010</v>
      </c>
      <c r="B130" t="s">
        <v>61</v>
      </c>
      <c r="C130" t="s">
        <v>711</v>
      </c>
      <c r="D130" s="30">
        <v>358.77194213867188</v>
      </c>
      <c r="E130" s="30">
        <v>395</v>
      </c>
      <c r="F130" s="30">
        <v>387.7</v>
      </c>
      <c r="G130" s="30">
        <v>310.52630615234381</v>
      </c>
      <c r="H130" s="30">
        <v>385</v>
      </c>
      <c r="I130" s="30">
        <v>386.9</v>
      </c>
      <c r="J130" s="30"/>
      <c r="K130" s="30">
        <v>345.5</v>
      </c>
      <c r="L130" s="30">
        <v>346.2</v>
      </c>
      <c r="M130" s="30">
        <v>310.52630615234381</v>
      </c>
      <c r="N130" s="30">
        <v>385</v>
      </c>
      <c r="O130" s="30">
        <v>386.9</v>
      </c>
    </row>
    <row r="131" spans="1:15" x14ac:dyDescent="0.3">
      <c r="A131" s="1">
        <v>780094020</v>
      </c>
      <c r="B131" t="s">
        <v>374</v>
      </c>
      <c r="C131" t="s">
        <v>1571</v>
      </c>
      <c r="D131" s="30">
        <v>316.98114013671881</v>
      </c>
      <c r="E131" s="30">
        <v>318.5</v>
      </c>
      <c r="F131" s="30">
        <v>327</v>
      </c>
      <c r="G131" s="30"/>
      <c r="H131" s="30">
        <v>284.60000000000002</v>
      </c>
      <c r="I131" s="30">
        <v>304.8</v>
      </c>
      <c r="J131" s="30"/>
      <c r="K131" s="30">
        <v>305.5</v>
      </c>
      <c r="L131" s="30">
        <v>314.60000000000002</v>
      </c>
      <c r="M131" s="30"/>
      <c r="N131" s="30">
        <v>284.60000000000002</v>
      </c>
      <c r="O131" s="30">
        <v>304.8</v>
      </c>
    </row>
    <row r="132" spans="1:15" x14ac:dyDescent="0.3">
      <c r="A132" s="1">
        <v>491371050</v>
      </c>
      <c r="B132" t="s">
        <v>249</v>
      </c>
      <c r="C132" t="s">
        <v>1292</v>
      </c>
      <c r="D132" s="30">
        <v>296.77420043945313</v>
      </c>
      <c r="E132" s="30">
        <v>305.60000000000002</v>
      </c>
      <c r="F132" s="30">
        <v>312.39999999999998</v>
      </c>
      <c r="G132" s="30">
        <v>300</v>
      </c>
      <c r="H132" s="30">
        <v>300</v>
      </c>
      <c r="I132" s="30">
        <v>284.3</v>
      </c>
      <c r="J132" s="30">
        <v>274.3902587890625</v>
      </c>
      <c r="K132" s="30">
        <v>270</v>
      </c>
      <c r="L132" s="30">
        <v>271.2</v>
      </c>
      <c r="M132" s="30">
        <v>300</v>
      </c>
      <c r="N132" s="30">
        <v>300</v>
      </c>
      <c r="O132" s="30">
        <v>284.3</v>
      </c>
    </row>
    <row r="133" spans="1:15" x14ac:dyDescent="0.3">
      <c r="A133" s="1">
        <v>780034020</v>
      </c>
      <c r="B133" t="s">
        <v>371</v>
      </c>
      <c r="C133" t="s">
        <v>1565</v>
      </c>
      <c r="D133" s="30">
        <v>323.28765869140631</v>
      </c>
      <c r="E133" s="30">
        <v>305.3</v>
      </c>
      <c r="F133" s="30">
        <v>329.2</v>
      </c>
      <c r="G133" s="30">
        <v>290.41094970703131</v>
      </c>
      <c r="H133" s="30">
        <v>232.9</v>
      </c>
      <c r="I133" s="30">
        <v>241.7</v>
      </c>
      <c r="J133" s="30"/>
      <c r="K133" s="30">
        <v>266.7</v>
      </c>
      <c r="L133" s="30">
        <v>300</v>
      </c>
      <c r="M133" s="30">
        <v>290.41094970703131</v>
      </c>
      <c r="N133" s="30">
        <v>232.9</v>
      </c>
      <c r="O133" s="30">
        <v>241.7</v>
      </c>
    </row>
    <row r="134" spans="1:15" x14ac:dyDescent="0.3">
      <c r="A134" s="1">
        <v>270554020</v>
      </c>
      <c r="B134" t="s">
        <v>116</v>
      </c>
      <c r="C134" t="s">
        <v>898</v>
      </c>
      <c r="D134" s="30">
        <v>350.84744262695313</v>
      </c>
      <c r="E134" s="30">
        <v>328.8</v>
      </c>
      <c r="F134" s="30">
        <v>363.2</v>
      </c>
      <c r="G134" s="30"/>
      <c r="H134" s="30">
        <v>302.7</v>
      </c>
      <c r="I134" s="30">
        <v>296.89999999999998</v>
      </c>
      <c r="J134" s="30">
        <v>350.84744262695313</v>
      </c>
      <c r="K134" s="30">
        <v>304.89999999999998</v>
      </c>
      <c r="L134" s="30">
        <v>337.5</v>
      </c>
      <c r="M134" s="30"/>
      <c r="N134" s="30">
        <v>302.7</v>
      </c>
      <c r="O134" s="30">
        <v>296.89999999999998</v>
      </c>
    </row>
    <row r="135" spans="1:15" x14ac:dyDescent="0.3">
      <c r="A135" s="1">
        <v>81114020</v>
      </c>
      <c r="B135" t="s">
        <v>33</v>
      </c>
      <c r="C135" t="s">
        <v>614</v>
      </c>
      <c r="D135" s="30">
        <v>323.15789794921881</v>
      </c>
      <c r="E135" s="30">
        <v>367</v>
      </c>
      <c r="F135" s="30">
        <v>392.3</v>
      </c>
      <c r="G135" s="30">
        <v>292.631591796875</v>
      </c>
      <c r="H135" s="30">
        <v>389</v>
      </c>
      <c r="I135" s="30">
        <v>394.9</v>
      </c>
      <c r="J135" s="30">
        <v>298.41268920898438</v>
      </c>
      <c r="K135" s="30">
        <v>354.1</v>
      </c>
      <c r="L135" s="30">
        <v>364</v>
      </c>
      <c r="M135" s="30">
        <v>292.631591796875</v>
      </c>
      <c r="N135" s="30">
        <v>389</v>
      </c>
      <c r="O135" s="30">
        <v>394.9</v>
      </c>
    </row>
    <row r="136" spans="1:15" x14ac:dyDescent="0.3">
      <c r="A136" s="1">
        <v>750874020</v>
      </c>
      <c r="B136" t="s">
        <v>360</v>
      </c>
      <c r="C136" t="s">
        <v>1546</v>
      </c>
      <c r="D136" s="30">
        <v>323.80950927734381</v>
      </c>
      <c r="E136" s="30">
        <v>291.8</v>
      </c>
      <c r="F136" s="30">
        <v>296.8</v>
      </c>
      <c r="G136" s="30">
        <v>251.58729553222659</v>
      </c>
      <c r="H136" s="30">
        <v>260</v>
      </c>
      <c r="I136" s="30">
        <v>271</v>
      </c>
      <c r="J136" s="30">
        <v>292.20779418945313</v>
      </c>
      <c r="K136" s="30">
        <v>264.8</v>
      </c>
      <c r="L136" s="30">
        <v>270.7</v>
      </c>
      <c r="M136" s="30">
        <v>251.58729553222659</v>
      </c>
      <c r="N136" s="30">
        <v>260</v>
      </c>
      <c r="O136" s="30">
        <v>271</v>
      </c>
    </row>
    <row r="137" spans="1:15" x14ac:dyDescent="0.3">
      <c r="A137" s="1">
        <v>461343000</v>
      </c>
      <c r="B137" t="s">
        <v>208</v>
      </c>
      <c r="C137" t="s">
        <v>1120</v>
      </c>
      <c r="D137" s="30">
        <v>332.70223999023438</v>
      </c>
      <c r="E137" s="30">
        <v>333.7</v>
      </c>
      <c r="F137" s="30">
        <v>351.4</v>
      </c>
      <c r="G137" s="30">
        <v>290.68966674804688</v>
      </c>
      <c r="H137" s="30">
        <v>303.8</v>
      </c>
      <c r="I137" s="30">
        <v>311.89999999999998</v>
      </c>
      <c r="J137" s="30">
        <v>308.94308471679688</v>
      </c>
      <c r="K137" s="30">
        <v>305.7</v>
      </c>
      <c r="L137" s="30">
        <v>327.7</v>
      </c>
      <c r="M137" s="30">
        <v>290.68966674804688</v>
      </c>
      <c r="N137" s="30">
        <v>303.8</v>
      </c>
      <c r="O137" s="30">
        <v>311.89999999999998</v>
      </c>
    </row>
    <row r="138" spans="1:15" x14ac:dyDescent="0.3">
      <c r="A138" s="1">
        <v>731054020</v>
      </c>
      <c r="B138" t="s">
        <v>347</v>
      </c>
      <c r="C138" t="s">
        <v>1175</v>
      </c>
      <c r="D138" s="30">
        <v>338.23529052734381</v>
      </c>
      <c r="E138" s="30">
        <v>336.5</v>
      </c>
      <c r="F138" s="30">
        <v>376.1</v>
      </c>
      <c r="G138" s="30">
        <v>278.78787231445313</v>
      </c>
      <c r="H138" s="30">
        <v>298.39999999999998</v>
      </c>
      <c r="I138" s="30">
        <v>342.3</v>
      </c>
      <c r="J138" s="30">
        <v>304.34783935546881</v>
      </c>
      <c r="K138" s="30">
        <v>316.7</v>
      </c>
      <c r="L138" s="30">
        <v>368.6</v>
      </c>
      <c r="M138" s="30">
        <v>278.78787231445313</v>
      </c>
      <c r="N138" s="30">
        <v>298.39999999999998</v>
      </c>
      <c r="O138" s="30">
        <v>342.3</v>
      </c>
    </row>
    <row r="139" spans="1:15" x14ac:dyDescent="0.3">
      <c r="A139" s="1">
        <v>760834060</v>
      </c>
      <c r="B139" t="s">
        <v>363</v>
      </c>
      <c r="C139" t="s">
        <v>1551</v>
      </c>
      <c r="D139" s="30">
        <v>353.23739624023438</v>
      </c>
      <c r="E139" s="30">
        <v>347.8</v>
      </c>
      <c r="F139" s="30">
        <v>355.3</v>
      </c>
      <c r="G139" s="30">
        <v>337.68115234375</v>
      </c>
      <c r="H139" s="30">
        <v>345</v>
      </c>
      <c r="I139" s="30">
        <v>342.6</v>
      </c>
      <c r="J139" s="30">
        <v>294.23077392578131</v>
      </c>
      <c r="K139" s="30">
        <v>298.8</v>
      </c>
      <c r="L139" s="30">
        <v>315.7</v>
      </c>
      <c r="M139" s="30">
        <v>337.68115234375</v>
      </c>
      <c r="N139" s="30">
        <v>345</v>
      </c>
      <c r="O139" s="30">
        <v>342.6</v>
      </c>
    </row>
    <row r="140" spans="1:15" x14ac:dyDescent="0.3">
      <c r="A140" s="1">
        <v>1071531050</v>
      </c>
      <c r="B140" t="s">
        <v>508</v>
      </c>
      <c r="C140" t="s">
        <v>2006</v>
      </c>
      <c r="D140" s="30">
        <v>344.76190185546881</v>
      </c>
      <c r="E140" s="30">
        <v>378.2</v>
      </c>
      <c r="F140" s="30">
        <v>369.5</v>
      </c>
      <c r="G140" s="30">
        <v>291.15045166015631</v>
      </c>
      <c r="H140" s="30">
        <v>324.2</v>
      </c>
      <c r="I140" s="30">
        <v>322.2</v>
      </c>
      <c r="J140" s="30"/>
      <c r="K140" s="30">
        <v>350</v>
      </c>
      <c r="L140" s="30">
        <v>348.4</v>
      </c>
      <c r="M140" s="30">
        <v>291.15045166015631</v>
      </c>
      <c r="N140" s="30">
        <v>324.2</v>
      </c>
      <c r="O140" s="30">
        <v>322.2</v>
      </c>
    </row>
    <row r="141" spans="1:15" x14ac:dyDescent="0.3">
      <c r="A141" s="1">
        <v>780041050</v>
      </c>
      <c r="B141" t="s">
        <v>372</v>
      </c>
      <c r="C141" t="s">
        <v>1566</v>
      </c>
      <c r="D141" s="30">
        <v>340.98361206054688</v>
      </c>
      <c r="E141" s="30">
        <v>331.1</v>
      </c>
      <c r="F141" s="30">
        <v>329.7</v>
      </c>
      <c r="G141" s="30"/>
      <c r="H141" s="30">
        <v>280.8</v>
      </c>
      <c r="I141" s="30">
        <v>246.4</v>
      </c>
      <c r="J141" s="30"/>
      <c r="K141" s="30">
        <v>302.7</v>
      </c>
      <c r="L141" s="30">
        <v>292.3</v>
      </c>
      <c r="M141" s="30"/>
      <c r="N141" s="30">
        <v>280.8</v>
      </c>
      <c r="O141" s="30">
        <v>246.4</v>
      </c>
    </row>
    <row r="142" spans="1:15" x14ac:dyDescent="0.3">
      <c r="A142" s="1">
        <v>611574020</v>
      </c>
      <c r="B142" t="s">
        <v>308</v>
      </c>
      <c r="C142" t="s">
        <v>1448</v>
      </c>
      <c r="D142" s="30">
        <v>333.33334350585938</v>
      </c>
      <c r="E142" s="30">
        <v>355.9</v>
      </c>
      <c r="F142" s="30">
        <v>326.5</v>
      </c>
      <c r="G142" s="30"/>
      <c r="H142" s="30">
        <v>308.8</v>
      </c>
      <c r="I142" s="30">
        <v>314.7</v>
      </c>
      <c r="J142" s="30">
        <v>333.33334350585938</v>
      </c>
      <c r="K142" s="30">
        <v>342.3</v>
      </c>
      <c r="L142" s="30">
        <v>317.39999999999998</v>
      </c>
      <c r="M142" s="30"/>
      <c r="N142" s="30">
        <v>308.8</v>
      </c>
      <c r="O142" s="30">
        <v>314.7</v>
      </c>
    </row>
    <row r="143" spans="1:15" x14ac:dyDescent="0.3">
      <c r="A143" s="1">
        <v>491483030</v>
      </c>
      <c r="B143" t="s">
        <v>253</v>
      </c>
      <c r="C143" t="s">
        <v>1192</v>
      </c>
      <c r="D143" s="30">
        <v>351.54638671875</v>
      </c>
      <c r="E143" s="30">
        <v>363.3</v>
      </c>
      <c r="F143" s="30">
        <v>352.1</v>
      </c>
      <c r="G143" s="30">
        <v>316.28866577148438</v>
      </c>
      <c r="H143" s="30">
        <v>309.3</v>
      </c>
      <c r="I143" s="30">
        <v>299.39999999999998</v>
      </c>
      <c r="J143" s="30">
        <v>310.18869018554688</v>
      </c>
      <c r="K143" s="30">
        <v>331.3</v>
      </c>
      <c r="L143" s="30">
        <v>321.39999999999998</v>
      </c>
      <c r="M143" s="30">
        <v>316.28866577148438</v>
      </c>
      <c r="N143" s="30">
        <v>309.3</v>
      </c>
      <c r="O143" s="30">
        <v>299.39999999999998</v>
      </c>
    </row>
    <row r="144" spans="1:15" x14ac:dyDescent="0.3">
      <c r="A144" s="1">
        <v>20894020</v>
      </c>
      <c r="B144" t="s">
        <v>5</v>
      </c>
      <c r="C144" t="s">
        <v>556</v>
      </c>
      <c r="D144" s="30">
        <v>368</v>
      </c>
      <c r="E144" s="30">
        <v>380.3</v>
      </c>
      <c r="F144" s="30">
        <v>357.4</v>
      </c>
      <c r="G144" s="30">
        <v>377.33334350585938</v>
      </c>
      <c r="H144" s="30">
        <v>342.3</v>
      </c>
      <c r="I144" s="30">
        <v>308.2</v>
      </c>
      <c r="J144" s="30"/>
      <c r="K144" s="30">
        <v>332.3</v>
      </c>
      <c r="L144" s="30">
        <v>338.5</v>
      </c>
      <c r="M144" s="30">
        <v>377.33334350585938</v>
      </c>
      <c r="N144" s="30">
        <v>342.3</v>
      </c>
      <c r="O144" s="30">
        <v>308.2</v>
      </c>
    </row>
    <row r="145" spans="1:15" x14ac:dyDescent="0.3">
      <c r="A145" s="1">
        <v>491483050</v>
      </c>
      <c r="B145" t="s">
        <v>253</v>
      </c>
      <c r="C145" t="s">
        <v>1307</v>
      </c>
      <c r="D145" s="30">
        <v>328.80657958984381</v>
      </c>
      <c r="E145" s="30">
        <v>339.1</v>
      </c>
      <c r="F145" s="30">
        <v>318.3</v>
      </c>
      <c r="G145" s="30">
        <v>264.06570434570313</v>
      </c>
      <c r="H145" s="30">
        <v>275.89999999999998</v>
      </c>
      <c r="I145" s="30">
        <v>252.7</v>
      </c>
      <c r="J145" s="30">
        <v>307.14285278320313</v>
      </c>
      <c r="K145" s="30">
        <v>319.10000000000002</v>
      </c>
      <c r="L145" s="30">
        <v>295.3</v>
      </c>
      <c r="M145" s="30">
        <v>264.06570434570313</v>
      </c>
      <c r="N145" s="30">
        <v>275.89999999999998</v>
      </c>
      <c r="O145" s="30">
        <v>252.7</v>
      </c>
    </row>
    <row r="146" spans="1:15" x14ac:dyDescent="0.3">
      <c r="A146" s="1">
        <v>200014020</v>
      </c>
      <c r="B146" t="s">
        <v>89</v>
      </c>
      <c r="C146" t="s">
        <v>788</v>
      </c>
      <c r="D146" s="30">
        <v>358.49057006835938</v>
      </c>
      <c r="E146" s="30">
        <v>343.2</v>
      </c>
      <c r="F146" s="30">
        <v>343.8</v>
      </c>
      <c r="G146" s="30">
        <v>352.8302001953125</v>
      </c>
      <c r="H146" s="30">
        <v>343.2</v>
      </c>
      <c r="I146" s="30">
        <v>366.1</v>
      </c>
      <c r="J146" s="30">
        <v>349.2957763671875</v>
      </c>
      <c r="K146" s="30">
        <v>329.3</v>
      </c>
      <c r="L146" s="30">
        <v>329.6</v>
      </c>
      <c r="M146" s="30">
        <v>352.8302001953125</v>
      </c>
      <c r="N146" s="30">
        <v>343.2</v>
      </c>
      <c r="O146" s="30">
        <v>366.1</v>
      </c>
    </row>
    <row r="147" spans="1:15" x14ac:dyDescent="0.3">
      <c r="A147" s="1">
        <v>430043000</v>
      </c>
      <c r="B147" t="s">
        <v>197</v>
      </c>
      <c r="C147" t="s">
        <v>1099</v>
      </c>
      <c r="D147" s="30">
        <v>335.41665649414063</v>
      </c>
      <c r="E147" s="30">
        <v>386.3</v>
      </c>
      <c r="F147" s="30">
        <v>351</v>
      </c>
      <c r="G147" s="30"/>
      <c r="H147" s="30">
        <v>321.60000000000002</v>
      </c>
      <c r="I147" s="30">
        <v>314.3</v>
      </c>
      <c r="J147" s="30">
        <v>319.35482788085938</v>
      </c>
      <c r="K147" s="30">
        <v>364.5</v>
      </c>
      <c r="L147" s="30">
        <v>320.60000000000002</v>
      </c>
      <c r="M147" s="30"/>
      <c r="N147" s="30">
        <v>321.60000000000002</v>
      </c>
      <c r="O147" s="30">
        <v>314.3</v>
      </c>
    </row>
    <row r="148" spans="1:15" x14ac:dyDescent="0.3">
      <c r="A148" s="1">
        <v>940862050</v>
      </c>
      <c r="B148" t="s">
        <v>439</v>
      </c>
      <c r="C148" t="s">
        <v>742</v>
      </c>
      <c r="D148" s="30">
        <v>335.49783325195313</v>
      </c>
      <c r="E148" s="30">
        <v>334.6</v>
      </c>
      <c r="F148" s="30">
        <v>315.10000000000002</v>
      </c>
      <c r="G148" s="30">
        <v>304.76190185546881</v>
      </c>
      <c r="H148" s="30">
        <v>292.60000000000002</v>
      </c>
      <c r="I148" s="30">
        <v>297.60000000000002</v>
      </c>
      <c r="J148" s="30">
        <v>300.74905395507813</v>
      </c>
      <c r="K148" s="30">
        <v>300</v>
      </c>
      <c r="L148" s="30">
        <v>283.7</v>
      </c>
      <c r="M148" s="30">
        <v>304.76190185546881</v>
      </c>
      <c r="N148" s="30">
        <v>292.60000000000002</v>
      </c>
      <c r="O148" s="30">
        <v>297.60000000000002</v>
      </c>
    </row>
    <row r="149" spans="1:15" x14ac:dyDescent="0.3">
      <c r="A149" s="1">
        <v>810974020</v>
      </c>
      <c r="B149" t="s">
        <v>387</v>
      </c>
      <c r="C149" t="s">
        <v>1597</v>
      </c>
      <c r="D149" s="30">
        <v>374.15731811523438</v>
      </c>
      <c r="E149" s="30">
        <v>391.3</v>
      </c>
      <c r="F149" s="30">
        <v>374</v>
      </c>
      <c r="G149" s="30">
        <v>328.08987426757813</v>
      </c>
      <c r="H149" s="30">
        <v>358.3</v>
      </c>
      <c r="I149" s="30">
        <v>372</v>
      </c>
      <c r="J149" s="30">
        <v>337.5</v>
      </c>
      <c r="K149" s="30">
        <v>371.4</v>
      </c>
      <c r="L149" s="30">
        <v>367.4</v>
      </c>
      <c r="M149" s="30">
        <v>328.08987426757813</v>
      </c>
      <c r="N149" s="30">
        <v>358.3</v>
      </c>
      <c r="O149" s="30">
        <v>372</v>
      </c>
    </row>
    <row r="150" spans="1:15" x14ac:dyDescent="0.3">
      <c r="A150" s="1">
        <v>1141164020</v>
      </c>
      <c r="B150" t="s">
        <v>534</v>
      </c>
      <c r="C150" t="s">
        <v>3793</v>
      </c>
      <c r="D150" s="30"/>
      <c r="E150" s="30">
        <v>362.1</v>
      </c>
      <c r="F150" s="30">
        <v>357.7</v>
      </c>
      <c r="G150" s="30"/>
      <c r="H150" s="30">
        <v>389.7</v>
      </c>
      <c r="I150" s="30">
        <v>342.3</v>
      </c>
      <c r="J150" s="30"/>
      <c r="K150" s="30">
        <v>353.8</v>
      </c>
      <c r="L150" s="30">
        <v>345.5</v>
      </c>
      <c r="M150" s="30"/>
      <c r="N150" s="30">
        <v>389.7</v>
      </c>
      <c r="O150" s="30">
        <v>342.3</v>
      </c>
    </row>
    <row r="151" spans="1:15" x14ac:dyDescent="0.3">
      <c r="A151" s="1">
        <v>130624020</v>
      </c>
      <c r="B151" t="s">
        <v>58</v>
      </c>
      <c r="C151" t="s">
        <v>704</v>
      </c>
      <c r="D151" s="30"/>
      <c r="E151" s="30">
        <v>290.5</v>
      </c>
      <c r="F151" s="30">
        <v>333.3</v>
      </c>
      <c r="G151" s="30"/>
      <c r="H151" s="30">
        <v>252.4</v>
      </c>
      <c r="I151" s="30">
        <v>325</v>
      </c>
      <c r="J151" s="30"/>
      <c r="K151" s="30">
        <v>266.7</v>
      </c>
      <c r="L151" s="30">
        <v>220</v>
      </c>
      <c r="M151" s="30"/>
      <c r="N151" s="30">
        <v>252.4</v>
      </c>
      <c r="O151" s="30">
        <v>325</v>
      </c>
    </row>
    <row r="152" spans="1:15" x14ac:dyDescent="0.3">
      <c r="A152" s="1">
        <v>971191050</v>
      </c>
      <c r="B152" t="s">
        <v>465</v>
      </c>
      <c r="C152" t="s">
        <v>1929</v>
      </c>
      <c r="D152" s="30"/>
      <c r="E152" s="30">
        <v>326.3</v>
      </c>
      <c r="F152" s="30">
        <v>310</v>
      </c>
      <c r="G152" s="30"/>
      <c r="H152" s="30">
        <v>263.2</v>
      </c>
      <c r="I152" s="30">
        <v>206.7</v>
      </c>
      <c r="J152" s="30"/>
      <c r="K152" s="30">
        <v>326.3</v>
      </c>
      <c r="L152" s="30">
        <v>310</v>
      </c>
      <c r="M152" s="30"/>
      <c r="N152" s="30">
        <v>263.2</v>
      </c>
      <c r="O152" s="30">
        <v>206.7</v>
      </c>
    </row>
    <row r="153" spans="1:15" x14ac:dyDescent="0.3">
      <c r="A153" s="1">
        <v>450781050</v>
      </c>
      <c r="B153" t="s">
        <v>203</v>
      </c>
      <c r="C153" t="s">
        <v>1111</v>
      </c>
      <c r="D153" s="30">
        <v>304.59768676757813</v>
      </c>
      <c r="E153" s="30">
        <v>347.6</v>
      </c>
      <c r="F153" s="30">
        <v>330</v>
      </c>
      <c r="G153" s="30">
        <v>283.72091674804688</v>
      </c>
      <c r="H153" s="30">
        <v>244</v>
      </c>
      <c r="I153" s="30">
        <v>272.7</v>
      </c>
      <c r="J153" s="30"/>
      <c r="K153" s="30">
        <v>312.5</v>
      </c>
      <c r="L153" s="30">
        <v>292.89999999999998</v>
      </c>
      <c r="M153" s="30">
        <v>283.72091674804688</v>
      </c>
      <c r="N153" s="30">
        <v>244</v>
      </c>
      <c r="O153" s="30">
        <v>272.7</v>
      </c>
    </row>
    <row r="154" spans="1:15" x14ac:dyDescent="0.3">
      <c r="A154" s="1">
        <v>491484260</v>
      </c>
      <c r="B154" t="s">
        <v>253</v>
      </c>
      <c r="C154" t="s">
        <v>1314</v>
      </c>
      <c r="D154" s="30">
        <v>275.65216064453131</v>
      </c>
      <c r="E154" s="30">
        <v>277.60000000000002</v>
      </c>
      <c r="F154" s="30">
        <v>287.39999999999998</v>
      </c>
      <c r="G154" s="30">
        <v>241.7391357421875</v>
      </c>
      <c r="H154" s="30">
        <v>214.3</v>
      </c>
      <c r="I154" s="30">
        <v>179.6</v>
      </c>
      <c r="J154" s="30">
        <v>261</v>
      </c>
      <c r="K154" s="30">
        <v>263.89999999999998</v>
      </c>
      <c r="L154" s="30">
        <v>277.60000000000002</v>
      </c>
      <c r="M154" s="30">
        <v>241.7391357421875</v>
      </c>
      <c r="N154" s="30">
        <v>214.3</v>
      </c>
      <c r="O154" s="30">
        <v>179.6</v>
      </c>
    </row>
    <row r="155" spans="1:15" x14ac:dyDescent="0.3">
      <c r="A155" s="1">
        <v>1051231050</v>
      </c>
      <c r="B155" t="s">
        <v>496</v>
      </c>
      <c r="C155" t="s">
        <v>1986</v>
      </c>
      <c r="D155" s="30">
        <v>351.78570556640631</v>
      </c>
      <c r="E155" s="30">
        <v>338.2</v>
      </c>
      <c r="F155" s="30">
        <v>344.6</v>
      </c>
      <c r="G155" s="30">
        <v>338.57144165039063</v>
      </c>
      <c r="H155" s="30">
        <v>340</v>
      </c>
      <c r="I155" s="30">
        <v>345.2</v>
      </c>
      <c r="J155" s="30"/>
      <c r="K155" s="30">
        <v>306.89999999999998</v>
      </c>
      <c r="L155" s="30">
        <v>329.2</v>
      </c>
      <c r="M155" s="30">
        <v>338.57144165039063</v>
      </c>
      <c r="N155" s="30">
        <v>340</v>
      </c>
      <c r="O155" s="30">
        <v>345.2</v>
      </c>
    </row>
    <row r="156" spans="1:15" x14ac:dyDescent="0.3">
      <c r="A156" s="1">
        <v>100873000</v>
      </c>
      <c r="B156" t="s">
        <v>38</v>
      </c>
      <c r="C156" t="s">
        <v>623</v>
      </c>
      <c r="D156" s="30">
        <v>327.27273559570313</v>
      </c>
      <c r="E156" s="30">
        <v>331.9</v>
      </c>
      <c r="F156" s="30">
        <v>330.2</v>
      </c>
      <c r="G156" s="30">
        <v>307.37100219726563</v>
      </c>
      <c r="H156" s="30">
        <v>322.10000000000002</v>
      </c>
      <c r="I156" s="30">
        <v>300.5</v>
      </c>
      <c r="J156" s="30">
        <v>259.40594482421881</v>
      </c>
      <c r="K156" s="30">
        <v>274.5</v>
      </c>
      <c r="L156" s="30">
        <v>266.7</v>
      </c>
      <c r="M156" s="30">
        <v>307.37100219726563</v>
      </c>
      <c r="N156" s="30">
        <v>322.10000000000002</v>
      </c>
      <c r="O156" s="30">
        <v>300.5</v>
      </c>
    </row>
    <row r="157" spans="1:15" x14ac:dyDescent="0.3">
      <c r="A157" s="1">
        <v>421174020</v>
      </c>
      <c r="B157" t="s">
        <v>189</v>
      </c>
      <c r="C157" t="s">
        <v>1088</v>
      </c>
      <c r="D157" s="30"/>
      <c r="E157" s="30">
        <v>215</v>
      </c>
      <c r="F157" s="30">
        <v>280.8</v>
      </c>
      <c r="G157" s="30"/>
      <c r="H157" s="30">
        <v>180</v>
      </c>
      <c r="I157" s="30">
        <v>261.5</v>
      </c>
      <c r="J157" s="30"/>
      <c r="K157" s="30">
        <v>215</v>
      </c>
      <c r="L157" s="30">
        <v>280.8</v>
      </c>
      <c r="M157" s="30"/>
      <c r="N157" s="30">
        <v>180</v>
      </c>
      <c r="O157" s="30">
        <v>261.5</v>
      </c>
    </row>
    <row r="158" spans="1:15" x14ac:dyDescent="0.3">
      <c r="A158" s="1">
        <v>430013000</v>
      </c>
      <c r="B158" t="s">
        <v>194</v>
      </c>
      <c r="C158" t="s">
        <v>1094</v>
      </c>
      <c r="D158" s="30">
        <v>371.36151123046881</v>
      </c>
      <c r="E158" s="30">
        <v>371.6</v>
      </c>
      <c r="F158" s="30">
        <v>395</v>
      </c>
      <c r="G158" s="30">
        <v>356.33804321289063</v>
      </c>
      <c r="H158" s="30">
        <v>376.3</v>
      </c>
      <c r="I158" s="30">
        <v>394</v>
      </c>
      <c r="J158" s="30">
        <v>342.60870361328131</v>
      </c>
      <c r="K158" s="30">
        <v>348.4</v>
      </c>
      <c r="L158" s="30">
        <v>369.7</v>
      </c>
      <c r="M158" s="30">
        <v>356.33804321289063</v>
      </c>
      <c r="N158" s="30">
        <v>376.3</v>
      </c>
      <c r="O158" s="30">
        <v>394</v>
      </c>
    </row>
    <row r="159" spans="1:15" x14ac:dyDescent="0.3">
      <c r="A159" s="1">
        <v>931244020</v>
      </c>
      <c r="B159" t="s">
        <v>435</v>
      </c>
      <c r="C159" t="s">
        <v>1745</v>
      </c>
      <c r="D159" s="30">
        <v>326.4957275390625</v>
      </c>
      <c r="E159" s="30">
        <v>336.6</v>
      </c>
      <c r="F159" s="30">
        <v>323.8</v>
      </c>
      <c r="G159" s="30">
        <v>349.57266235351563</v>
      </c>
      <c r="H159" s="30">
        <v>349</v>
      </c>
      <c r="I159" s="30">
        <v>317</v>
      </c>
      <c r="J159" s="30">
        <v>311.11111450195313</v>
      </c>
      <c r="K159" s="30">
        <v>315.8</v>
      </c>
      <c r="L159" s="30">
        <v>294.10000000000002</v>
      </c>
      <c r="M159" s="30">
        <v>349.57266235351563</v>
      </c>
      <c r="N159" s="30">
        <v>349</v>
      </c>
      <c r="O159" s="30">
        <v>317</v>
      </c>
    </row>
    <row r="160" spans="1:15" x14ac:dyDescent="0.3">
      <c r="A160" s="1">
        <v>801164020</v>
      </c>
      <c r="B160" t="s">
        <v>378</v>
      </c>
      <c r="C160" t="s">
        <v>1578</v>
      </c>
      <c r="D160" s="30">
        <v>280.39215087890631</v>
      </c>
      <c r="E160" s="30">
        <v>315.5</v>
      </c>
      <c r="F160" s="30">
        <v>280.89999999999998</v>
      </c>
      <c r="G160" s="30">
        <v>235.29411315917969</v>
      </c>
      <c r="H160" s="30">
        <v>289.10000000000002</v>
      </c>
      <c r="I160" s="30">
        <v>242.6</v>
      </c>
      <c r="J160" s="30"/>
      <c r="K160" s="30">
        <v>300</v>
      </c>
      <c r="L160" s="30">
        <v>245.8</v>
      </c>
      <c r="M160" s="30">
        <v>235.29411315917969</v>
      </c>
      <c r="N160" s="30">
        <v>289.10000000000002</v>
      </c>
      <c r="O160" s="30">
        <v>242.6</v>
      </c>
    </row>
    <row r="161" spans="1:15" x14ac:dyDescent="0.3">
      <c r="A161" s="1">
        <v>391344090</v>
      </c>
      <c r="B161" t="s">
        <v>170</v>
      </c>
      <c r="C161" t="s">
        <v>1017</v>
      </c>
      <c r="D161" s="30">
        <v>382.5</v>
      </c>
      <c r="E161" s="30">
        <v>369.8</v>
      </c>
      <c r="F161" s="30">
        <v>368.4</v>
      </c>
      <c r="G161" s="30">
        <v>372</v>
      </c>
      <c r="H161" s="30">
        <v>362</v>
      </c>
      <c r="I161" s="30">
        <v>350.6</v>
      </c>
      <c r="J161" s="30">
        <v>345.71429443359381</v>
      </c>
      <c r="K161" s="30">
        <v>329.8</v>
      </c>
      <c r="L161" s="30">
        <v>344.4</v>
      </c>
      <c r="M161" s="30">
        <v>372</v>
      </c>
      <c r="N161" s="30">
        <v>362</v>
      </c>
      <c r="O161" s="30">
        <v>350.6</v>
      </c>
    </row>
    <row r="162" spans="1:15" x14ac:dyDescent="0.3">
      <c r="A162" s="1">
        <v>260023000</v>
      </c>
      <c r="B162" t="s">
        <v>113</v>
      </c>
      <c r="C162" t="s">
        <v>886</v>
      </c>
      <c r="D162" s="30">
        <v>382.1917724609375</v>
      </c>
      <c r="E162" s="30">
        <v>377.6</v>
      </c>
      <c r="F162" s="30">
        <v>381.9</v>
      </c>
      <c r="G162" s="30">
        <v>390.13699340820313</v>
      </c>
      <c r="H162" s="30">
        <v>382.8</v>
      </c>
      <c r="I162" s="30">
        <v>356.6</v>
      </c>
      <c r="J162" s="30">
        <v>318.30984497070313</v>
      </c>
      <c r="K162" s="30">
        <v>311.8</v>
      </c>
      <c r="L162" s="30">
        <v>320</v>
      </c>
      <c r="M162" s="30">
        <v>390.13699340820313</v>
      </c>
      <c r="N162" s="30">
        <v>382.8</v>
      </c>
      <c r="O162" s="30">
        <v>356.6</v>
      </c>
    </row>
    <row r="163" spans="1:15" x14ac:dyDescent="0.3">
      <c r="A163" s="1">
        <v>290024020</v>
      </c>
      <c r="B163" t="s">
        <v>126</v>
      </c>
      <c r="C163" t="s">
        <v>918</v>
      </c>
      <c r="D163" s="30">
        <v>372.91665649414063</v>
      </c>
      <c r="E163" s="30">
        <v>371.4</v>
      </c>
      <c r="F163" s="30">
        <v>363.6</v>
      </c>
      <c r="G163" s="30">
        <v>350</v>
      </c>
      <c r="H163" s="30">
        <v>352.4</v>
      </c>
      <c r="I163" s="30">
        <v>365.9</v>
      </c>
      <c r="J163" s="30"/>
      <c r="K163" s="30">
        <v>347.1</v>
      </c>
      <c r="L163" s="30">
        <v>325</v>
      </c>
      <c r="M163" s="30">
        <v>350</v>
      </c>
      <c r="N163" s="30">
        <v>352.4</v>
      </c>
      <c r="O163" s="30">
        <v>365.9</v>
      </c>
    </row>
    <row r="164" spans="1:15" x14ac:dyDescent="0.3">
      <c r="A164" s="1">
        <v>410011050</v>
      </c>
      <c r="B164" t="s">
        <v>182</v>
      </c>
      <c r="C164" t="s">
        <v>1074</v>
      </c>
      <c r="D164" s="30"/>
      <c r="E164" s="30">
        <v>333.3</v>
      </c>
      <c r="F164" s="30">
        <v>305</v>
      </c>
      <c r="G164" s="30"/>
      <c r="H164" s="30">
        <v>306.7</v>
      </c>
      <c r="I164" s="30">
        <v>270.60000000000002</v>
      </c>
      <c r="J164" s="30"/>
      <c r="K164" s="30">
        <v>326.7</v>
      </c>
      <c r="L164" s="30">
        <v>254.5</v>
      </c>
      <c r="M164" s="30"/>
      <c r="N164" s="30">
        <v>306.7</v>
      </c>
      <c r="O164" s="30">
        <v>270.60000000000002</v>
      </c>
    </row>
    <row r="165" spans="1:15" x14ac:dyDescent="0.3">
      <c r="A165" s="1">
        <v>1031304020</v>
      </c>
      <c r="B165" t="s">
        <v>487</v>
      </c>
      <c r="C165" t="s">
        <v>1969</v>
      </c>
      <c r="D165" s="30">
        <v>341.44735717773438</v>
      </c>
      <c r="E165" s="30">
        <v>347.1</v>
      </c>
      <c r="F165" s="30">
        <v>348.4</v>
      </c>
      <c r="G165" s="30">
        <v>332.23684692382813</v>
      </c>
      <c r="H165" s="30">
        <v>287.60000000000002</v>
      </c>
      <c r="I165" s="30">
        <v>272</v>
      </c>
      <c r="J165" s="30">
        <v>312.35955810546881</v>
      </c>
      <c r="K165" s="30">
        <v>338.3</v>
      </c>
      <c r="L165" s="30">
        <v>334.6</v>
      </c>
      <c r="M165" s="30">
        <v>332.23684692382813</v>
      </c>
      <c r="N165" s="30">
        <v>287.60000000000002</v>
      </c>
      <c r="O165" s="30">
        <v>272</v>
      </c>
    </row>
    <row r="166" spans="1:15" x14ac:dyDescent="0.3">
      <c r="A166" s="1">
        <v>81074020</v>
      </c>
      <c r="B166" t="s">
        <v>32</v>
      </c>
      <c r="C166" t="s">
        <v>611</v>
      </c>
      <c r="D166" s="30">
        <v>302.43902587890631</v>
      </c>
      <c r="E166" s="30">
        <v>309.60000000000002</v>
      </c>
      <c r="F166" s="30">
        <v>314.7</v>
      </c>
      <c r="G166" s="30">
        <v>247.56097412109381</v>
      </c>
      <c r="H166" s="30">
        <v>268.89999999999998</v>
      </c>
      <c r="I166" s="30">
        <v>286.5</v>
      </c>
      <c r="J166" s="30">
        <v>302.43902587890631</v>
      </c>
      <c r="K166" s="30">
        <v>309.60000000000002</v>
      </c>
      <c r="L166" s="30">
        <v>314.7</v>
      </c>
      <c r="M166" s="30">
        <v>247.56097412109381</v>
      </c>
      <c r="N166" s="30">
        <v>268.89999999999998</v>
      </c>
      <c r="O166" s="30">
        <v>286.5</v>
      </c>
    </row>
    <row r="167" spans="1:15" x14ac:dyDescent="0.3">
      <c r="A167" s="1">
        <v>531124020</v>
      </c>
      <c r="B167" t="s">
        <v>274</v>
      </c>
      <c r="C167" t="s">
        <v>1378</v>
      </c>
      <c r="D167" s="30"/>
      <c r="E167" s="30">
        <v>360</v>
      </c>
      <c r="F167" s="30">
        <v>303</v>
      </c>
      <c r="G167" s="30"/>
      <c r="H167" s="30">
        <v>288.60000000000002</v>
      </c>
      <c r="I167" s="30">
        <v>306.10000000000002</v>
      </c>
      <c r="J167" s="30"/>
      <c r="K167" s="30">
        <v>336</v>
      </c>
      <c r="L167" s="30">
        <v>283.3</v>
      </c>
      <c r="M167" s="30"/>
      <c r="N167" s="30">
        <v>288.60000000000002</v>
      </c>
      <c r="O167" s="30">
        <v>306.10000000000002</v>
      </c>
    </row>
    <row r="168" spans="1:15" x14ac:dyDescent="0.3">
      <c r="A168" s="1">
        <v>760814020</v>
      </c>
      <c r="B168" t="s">
        <v>361</v>
      </c>
      <c r="C168" t="s">
        <v>1548</v>
      </c>
      <c r="D168" s="30"/>
      <c r="E168" s="30">
        <v>337.7</v>
      </c>
      <c r="F168" s="30">
        <v>303.7</v>
      </c>
      <c r="G168" s="30"/>
      <c r="H168" s="30">
        <v>356.6</v>
      </c>
      <c r="I168" s="30">
        <v>300</v>
      </c>
      <c r="J168" s="30"/>
      <c r="K168" s="30">
        <v>300</v>
      </c>
      <c r="L168" s="30">
        <v>248.5</v>
      </c>
      <c r="M168" s="30"/>
      <c r="N168" s="30">
        <v>356.6</v>
      </c>
      <c r="O168" s="30">
        <v>300</v>
      </c>
    </row>
    <row r="169" spans="1:15" x14ac:dyDescent="0.3">
      <c r="A169" s="1">
        <v>150041050</v>
      </c>
      <c r="B169" t="s">
        <v>66</v>
      </c>
      <c r="C169" t="s">
        <v>725</v>
      </c>
      <c r="D169" s="30">
        <v>310.60604858398438</v>
      </c>
      <c r="E169" s="30">
        <v>329.6</v>
      </c>
      <c r="F169" s="30">
        <v>346.6</v>
      </c>
      <c r="G169" s="30">
        <v>274.57626342773438</v>
      </c>
      <c r="H169" s="30">
        <v>277</v>
      </c>
      <c r="I169" s="30">
        <v>257</v>
      </c>
      <c r="J169" s="30">
        <v>310.60604858398438</v>
      </c>
      <c r="K169" s="30">
        <v>329.6</v>
      </c>
      <c r="L169" s="30">
        <v>346.6</v>
      </c>
      <c r="M169" s="30">
        <v>274.57626342773438</v>
      </c>
      <c r="N169" s="30">
        <v>277</v>
      </c>
      <c r="O169" s="30">
        <v>257</v>
      </c>
    </row>
    <row r="170" spans="1:15" x14ac:dyDescent="0.3">
      <c r="A170" s="1">
        <v>830012050</v>
      </c>
      <c r="B170" t="s">
        <v>392</v>
      </c>
      <c r="C170" t="s">
        <v>1606</v>
      </c>
      <c r="D170" s="30">
        <v>366.19717407226563</v>
      </c>
      <c r="E170" s="30">
        <v>374.5</v>
      </c>
      <c r="F170" s="30">
        <v>369.5</v>
      </c>
      <c r="G170" s="30">
        <v>325.35211181640631</v>
      </c>
      <c r="H170" s="30">
        <v>324.2</v>
      </c>
      <c r="I170" s="30">
        <v>323.39999999999998</v>
      </c>
      <c r="J170" s="30">
        <v>304.54544067382813</v>
      </c>
      <c r="K170" s="30">
        <v>354.2</v>
      </c>
      <c r="L170" s="30">
        <v>321.7</v>
      </c>
      <c r="M170" s="30">
        <v>325.35211181640631</v>
      </c>
      <c r="N170" s="30">
        <v>324.2</v>
      </c>
      <c r="O170" s="30">
        <v>323.39999999999998</v>
      </c>
    </row>
    <row r="171" spans="1:15" x14ac:dyDescent="0.3">
      <c r="A171" s="1">
        <v>410044020</v>
      </c>
      <c r="B171" t="s">
        <v>185</v>
      </c>
      <c r="C171" t="s">
        <v>1081</v>
      </c>
      <c r="D171" s="30"/>
      <c r="E171" s="30">
        <v>342.9</v>
      </c>
      <c r="F171" s="30">
        <v>344.7</v>
      </c>
      <c r="G171" s="30"/>
      <c r="H171" s="30">
        <v>297.60000000000002</v>
      </c>
      <c r="I171" s="30">
        <v>297.89999999999998</v>
      </c>
      <c r="J171" s="30"/>
      <c r="K171" s="30">
        <v>320</v>
      </c>
      <c r="L171" s="30">
        <v>341.2</v>
      </c>
      <c r="M171" s="30"/>
      <c r="N171" s="30">
        <v>297.60000000000002</v>
      </c>
      <c r="O171" s="30">
        <v>297.89999999999998</v>
      </c>
    </row>
    <row r="172" spans="1:15" x14ac:dyDescent="0.3">
      <c r="A172" s="1">
        <v>760831050</v>
      </c>
      <c r="B172" t="s">
        <v>363</v>
      </c>
      <c r="C172" t="s">
        <v>1550</v>
      </c>
      <c r="D172" s="30">
        <v>333.64486694335938</v>
      </c>
      <c r="E172" s="30">
        <v>363.1</v>
      </c>
      <c r="F172" s="30">
        <v>355.9</v>
      </c>
      <c r="G172" s="30">
        <v>300.4761962890625</v>
      </c>
      <c r="H172" s="30">
        <v>271.7</v>
      </c>
      <c r="I172" s="30">
        <v>319.10000000000002</v>
      </c>
      <c r="J172" s="30"/>
      <c r="K172" s="30">
        <v>339</v>
      </c>
      <c r="L172" s="30">
        <v>307.10000000000002</v>
      </c>
      <c r="M172" s="30">
        <v>300.4761962890625</v>
      </c>
      <c r="N172" s="30">
        <v>271.7</v>
      </c>
      <c r="O172" s="30">
        <v>319.10000000000002</v>
      </c>
    </row>
    <row r="173" spans="1:15" x14ac:dyDescent="0.3">
      <c r="A173" s="1">
        <v>211514040</v>
      </c>
      <c r="B173" t="s">
        <v>94</v>
      </c>
      <c r="C173" t="s">
        <v>798</v>
      </c>
      <c r="D173" s="30">
        <v>323.1405029296875</v>
      </c>
      <c r="E173" s="30">
        <v>341.7</v>
      </c>
      <c r="F173" s="30">
        <v>340.7</v>
      </c>
      <c r="G173" s="30">
        <v>284.29751586914063</v>
      </c>
      <c r="H173" s="30">
        <v>344.4</v>
      </c>
      <c r="I173" s="30">
        <v>297</v>
      </c>
      <c r="J173" s="30"/>
      <c r="K173" s="30">
        <v>313.89999999999998</v>
      </c>
      <c r="L173" s="30">
        <v>318.39999999999998</v>
      </c>
      <c r="M173" s="30">
        <v>284.29751586914063</v>
      </c>
      <c r="N173" s="30">
        <v>344.4</v>
      </c>
      <c r="O173" s="30">
        <v>297</v>
      </c>
    </row>
    <row r="174" spans="1:15" x14ac:dyDescent="0.3">
      <c r="A174" s="1">
        <v>531111050</v>
      </c>
      <c r="B174" t="s">
        <v>273</v>
      </c>
      <c r="C174" t="s">
        <v>1376</v>
      </c>
      <c r="D174" s="30">
        <v>296.02273559570313</v>
      </c>
      <c r="E174" s="30">
        <v>299.39999999999998</v>
      </c>
      <c r="F174" s="30">
        <v>312.89999999999998</v>
      </c>
      <c r="G174" s="30">
        <v>250.29240417480469</v>
      </c>
      <c r="H174" s="30">
        <v>279.7</v>
      </c>
      <c r="I174" s="30">
        <v>265.10000000000002</v>
      </c>
      <c r="J174" s="30"/>
      <c r="K174" s="30">
        <v>271.3</v>
      </c>
      <c r="L174" s="30">
        <v>287.8</v>
      </c>
      <c r="M174" s="30">
        <v>250.29240417480469</v>
      </c>
      <c r="N174" s="30">
        <v>279.7</v>
      </c>
      <c r="O174" s="30">
        <v>265.10000000000002</v>
      </c>
    </row>
    <row r="175" spans="1:15" x14ac:dyDescent="0.3">
      <c r="A175" s="1">
        <v>890884020</v>
      </c>
      <c r="B175" t="s">
        <v>417</v>
      </c>
      <c r="C175" t="s">
        <v>1671</v>
      </c>
      <c r="D175" s="30">
        <v>323.4375</v>
      </c>
      <c r="E175" s="30">
        <v>342</v>
      </c>
      <c r="F175" s="30">
        <v>331</v>
      </c>
      <c r="G175" s="30">
        <v>275</v>
      </c>
      <c r="H175" s="30">
        <v>327.5</v>
      </c>
      <c r="I175" s="30">
        <v>302.8</v>
      </c>
      <c r="J175" s="30">
        <v>325.80645751953131</v>
      </c>
      <c r="K175" s="30">
        <v>320.5</v>
      </c>
      <c r="L175" s="30">
        <v>291.39999999999998</v>
      </c>
      <c r="M175" s="30">
        <v>275</v>
      </c>
      <c r="N175" s="30">
        <v>327.5</v>
      </c>
      <c r="O175" s="30">
        <v>302.8</v>
      </c>
    </row>
    <row r="176" spans="1:15" x14ac:dyDescent="0.3">
      <c r="A176" s="1">
        <v>540424040</v>
      </c>
      <c r="B176" t="s">
        <v>280</v>
      </c>
      <c r="C176" t="s">
        <v>1388</v>
      </c>
      <c r="D176" s="30">
        <v>348.6842041015625</v>
      </c>
      <c r="E176" s="30">
        <v>325.60000000000002</v>
      </c>
      <c r="F176" s="30">
        <v>323.10000000000002</v>
      </c>
      <c r="G176" s="30">
        <v>284.21054077148438</v>
      </c>
      <c r="H176" s="30">
        <v>303.5</v>
      </c>
      <c r="I176" s="30">
        <v>280.2</v>
      </c>
      <c r="J176" s="30">
        <v>333.33334350585938</v>
      </c>
      <c r="K176" s="30">
        <v>306.7</v>
      </c>
      <c r="L176" s="30">
        <v>305.8</v>
      </c>
      <c r="M176" s="30">
        <v>284.21054077148438</v>
      </c>
      <c r="N176" s="30">
        <v>303.5</v>
      </c>
      <c r="O176" s="30">
        <v>280.2</v>
      </c>
    </row>
    <row r="177" spans="1:15" x14ac:dyDescent="0.3">
      <c r="A177" s="1">
        <v>780024040</v>
      </c>
      <c r="B177" t="s">
        <v>370</v>
      </c>
      <c r="C177" t="s">
        <v>1564</v>
      </c>
      <c r="D177" s="30">
        <v>265.06024169921881</v>
      </c>
      <c r="E177" s="30">
        <v>274.5</v>
      </c>
      <c r="F177" s="30">
        <v>363.2</v>
      </c>
      <c r="G177" s="30"/>
      <c r="H177" s="30">
        <v>226.8</v>
      </c>
      <c r="I177" s="30">
        <v>302.7</v>
      </c>
      <c r="J177" s="30">
        <v>265.06024169921881</v>
      </c>
      <c r="K177" s="30">
        <v>274.5</v>
      </c>
      <c r="L177" s="30">
        <v>363.2</v>
      </c>
      <c r="M177" s="30"/>
      <c r="N177" s="30">
        <v>226.8</v>
      </c>
      <c r="O177" s="30">
        <v>302.7</v>
      </c>
    </row>
    <row r="178" spans="1:15" x14ac:dyDescent="0.3">
      <c r="A178" s="1">
        <v>61014020</v>
      </c>
      <c r="B178" t="s">
        <v>21</v>
      </c>
      <c r="C178" t="s">
        <v>590</v>
      </c>
      <c r="D178" s="30">
        <v>331.03448486328131</v>
      </c>
      <c r="E178" s="30">
        <v>316.3</v>
      </c>
      <c r="F178" s="30">
        <v>326.2</v>
      </c>
      <c r="G178" s="30">
        <v>315.51724243164063</v>
      </c>
      <c r="H178" s="30">
        <v>295.3</v>
      </c>
      <c r="I178" s="30">
        <v>306</v>
      </c>
      <c r="J178" s="30"/>
      <c r="K178" s="30">
        <v>267.3</v>
      </c>
      <c r="L178" s="30">
        <v>308.2</v>
      </c>
      <c r="M178" s="30">
        <v>315.51724243164063</v>
      </c>
      <c r="N178" s="30">
        <v>295.3</v>
      </c>
      <c r="O178" s="30">
        <v>306</v>
      </c>
    </row>
    <row r="179" spans="1:15" x14ac:dyDescent="0.3">
      <c r="A179" s="1">
        <v>160921050</v>
      </c>
      <c r="B179" t="s">
        <v>68</v>
      </c>
      <c r="C179" t="s">
        <v>732</v>
      </c>
      <c r="D179" s="30">
        <v>324.32431030273438</v>
      </c>
      <c r="E179" s="30">
        <v>321.39999999999998</v>
      </c>
      <c r="F179" s="30">
        <v>314.7</v>
      </c>
      <c r="G179" s="30">
        <v>283.09860229492188</v>
      </c>
      <c r="H179" s="30">
        <v>271.39999999999998</v>
      </c>
      <c r="I179" s="30">
        <v>295.10000000000002</v>
      </c>
      <c r="J179" s="30">
        <v>316.66665649414063</v>
      </c>
      <c r="K179" s="30">
        <v>303</v>
      </c>
      <c r="L179" s="30">
        <v>285.7</v>
      </c>
      <c r="M179" s="30">
        <v>283.09860229492188</v>
      </c>
      <c r="N179" s="30">
        <v>271.39999999999998</v>
      </c>
      <c r="O179" s="30">
        <v>295.10000000000002</v>
      </c>
    </row>
    <row r="180" spans="1:15" x14ac:dyDescent="0.3">
      <c r="A180" s="1">
        <v>71244020</v>
      </c>
      <c r="B180" t="s">
        <v>27</v>
      </c>
      <c r="C180" t="s">
        <v>602</v>
      </c>
      <c r="D180" s="30">
        <v>331.5068359375</v>
      </c>
      <c r="E180" s="30">
        <v>362.9</v>
      </c>
      <c r="F180" s="30">
        <v>359.6</v>
      </c>
      <c r="G180" s="30">
        <v>330.13699340820313</v>
      </c>
      <c r="H180" s="30">
        <v>358.4</v>
      </c>
      <c r="I180" s="30">
        <v>351.5</v>
      </c>
      <c r="J180" s="30">
        <v>311.76470947265631</v>
      </c>
      <c r="K180" s="30">
        <v>339.3</v>
      </c>
      <c r="L180" s="30">
        <v>359.6</v>
      </c>
      <c r="M180" s="30">
        <v>330.13699340820313</v>
      </c>
      <c r="N180" s="30">
        <v>358.4</v>
      </c>
      <c r="O180" s="30">
        <v>351.5</v>
      </c>
    </row>
    <row r="181" spans="1:15" x14ac:dyDescent="0.3">
      <c r="A181" s="1">
        <v>560154020</v>
      </c>
      <c r="B181" t="s">
        <v>289</v>
      </c>
      <c r="C181" t="s">
        <v>1404</v>
      </c>
      <c r="D181" s="30">
        <v>325</v>
      </c>
      <c r="E181" s="30">
        <v>344.3</v>
      </c>
      <c r="F181" s="30">
        <v>352.4</v>
      </c>
      <c r="G181" s="30">
        <v>271.79486083984381</v>
      </c>
      <c r="H181" s="30">
        <v>319.2</v>
      </c>
      <c r="I181" s="30">
        <v>309.5</v>
      </c>
      <c r="J181" s="30">
        <v>282.35293579101563</v>
      </c>
      <c r="K181" s="30">
        <v>317</v>
      </c>
      <c r="L181" s="30">
        <v>315.7</v>
      </c>
      <c r="M181" s="30">
        <v>271.79486083984381</v>
      </c>
      <c r="N181" s="30">
        <v>319.2</v>
      </c>
      <c r="O181" s="30">
        <v>309.5</v>
      </c>
    </row>
    <row r="182" spans="1:15" x14ac:dyDescent="0.3">
      <c r="A182" s="1">
        <v>440784020</v>
      </c>
      <c r="B182" t="s">
        <v>198</v>
      </c>
      <c r="C182" t="s">
        <v>1102</v>
      </c>
      <c r="D182" s="30"/>
      <c r="E182" s="30">
        <v>330.8</v>
      </c>
      <c r="F182" s="30">
        <v>319</v>
      </c>
      <c r="G182" s="30"/>
      <c r="H182" s="30">
        <v>223.1</v>
      </c>
      <c r="I182" s="30">
        <v>223.8</v>
      </c>
      <c r="J182" s="30"/>
      <c r="K182" s="30">
        <v>318.2</v>
      </c>
      <c r="L182" s="30">
        <v>306.3</v>
      </c>
      <c r="M182" s="30"/>
      <c r="N182" s="30">
        <v>223.1</v>
      </c>
      <c r="O182" s="30">
        <v>223.8</v>
      </c>
    </row>
    <row r="183" spans="1:15" x14ac:dyDescent="0.3">
      <c r="A183" s="1">
        <v>361383000</v>
      </c>
      <c r="B183" t="s">
        <v>162</v>
      </c>
      <c r="C183" t="s">
        <v>984</v>
      </c>
      <c r="D183" s="30"/>
      <c r="E183" s="30">
        <v>362.1</v>
      </c>
      <c r="F183" s="30">
        <v>383.1</v>
      </c>
      <c r="G183" s="30"/>
      <c r="H183" s="30">
        <v>354.5</v>
      </c>
      <c r="I183" s="30">
        <v>359.2</v>
      </c>
      <c r="J183" s="30"/>
      <c r="K183" s="30">
        <v>332.4</v>
      </c>
      <c r="L183" s="30">
        <v>325.7</v>
      </c>
      <c r="M183" s="30"/>
      <c r="N183" s="30">
        <v>354.5</v>
      </c>
      <c r="O183" s="30">
        <v>359.2</v>
      </c>
    </row>
    <row r="184" spans="1:15" x14ac:dyDescent="0.3">
      <c r="A184" s="1">
        <v>160924020</v>
      </c>
      <c r="B184" t="s">
        <v>68</v>
      </c>
      <c r="C184" t="s">
        <v>733</v>
      </c>
      <c r="D184" s="30"/>
      <c r="E184" s="30">
        <v>325</v>
      </c>
      <c r="F184" s="30">
        <v>343.9</v>
      </c>
      <c r="G184" s="30"/>
      <c r="H184" s="30">
        <v>282.10000000000002</v>
      </c>
      <c r="I184" s="30">
        <v>321.2</v>
      </c>
      <c r="J184" s="30"/>
      <c r="K184" s="30">
        <v>302.89999999999998</v>
      </c>
      <c r="L184" s="30">
        <v>343.9</v>
      </c>
      <c r="M184" s="30"/>
      <c r="N184" s="30">
        <v>282.10000000000002</v>
      </c>
      <c r="O184" s="30">
        <v>321.2</v>
      </c>
    </row>
    <row r="185" spans="1:15" x14ac:dyDescent="0.3">
      <c r="A185" s="1">
        <v>710923000</v>
      </c>
      <c r="B185" t="s">
        <v>340</v>
      </c>
      <c r="C185" t="s">
        <v>1507</v>
      </c>
      <c r="D185" s="30">
        <v>320.43011474609381</v>
      </c>
      <c r="E185" s="30">
        <v>326.10000000000002</v>
      </c>
      <c r="F185" s="30">
        <v>306.7</v>
      </c>
      <c r="G185" s="30">
        <v>270.25088500976563</v>
      </c>
      <c r="H185" s="30">
        <v>312.7</v>
      </c>
      <c r="I185" s="30">
        <v>293.60000000000002</v>
      </c>
      <c r="J185" s="30">
        <v>295.56961059570313</v>
      </c>
      <c r="K185" s="30">
        <v>310.8</v>
      </c>
      <c r="L185" s="30">
        <v>285.10000000000002</v>
      </c>
      <c r="M185" s="30">
        <v>270.25088500976563</v>
      </c>
      <c r="N185" s="30">
        <v>312.7</v>
      </c>
      <c r="O185" s="30">
        <v>293.60000000000002</v>
      </c>
    </row>
    <row r="186" spans="1:15" x14ac:dyDescent="0.3">
      <c r="A186" s="1">
        <v>741874020</v>
      </c>
      <c r="B186" t="s">
        <v>350</v>
      </c>
      <c r="C186" t="s">
        <v>1529</v>
      </c>
      <c r="D186" s="30">
        <v>346.875</v>
      </c>
      <c r="E186" s="30">
        <v>316.3</v>
      </c>
      <c r="F186" s="30">
        <v>303.7</v>
      </c>
      <c r="G186" s="30">
        <v>317.1875</v>
      </c>
      <c r="H186" s="30">
        <v>304.10000000000002</v>
      </c>
      <c r="I186" s="30">
        <v>296.3</v>
      </c>
      <c r="J186" s="30">
        <v>327.02703857421881</v>
      </c>
      <c r="K186" s="30">
        <v>297.10000000000002</v>
      </c>
      <c r="L186" s="30">
        <v>268</v>
      </c>
      <c r="M186" s="30">
        <v>317.1875</v>
      </c>
      <c r="N186" s="30">
        <v>304.10000000000002</v>
      </c>
      <c r="O186" s="30">
        <v>296.3</v>
      </c>
    </row>
    <row r="187" spans="1:15" x14ac:dyDescent="0.3">
      <c r="A187" s="1">
        <v>391424020</v>
      </c>
      <c r="B187" t="s">
        <v>176</v>
      </c>
      <c r="C187" t="s">
        <v>1067</v>
      </c>
      <c r="D187" s="30">
        <v>353.65853881835938</v>
      </c>
      <c r="E187" s="30">
        <v>343.8</v>
      </c>
      <c r="F187" s="30">
        <v>364.2</v>
      </c>
      <c r="G187" s="30">
        <v>318.90243530273438</v>
      </c>
      <c r="H187" s="30">
        <v>313</v>
      </c>
      <c r="I187" s="30">
        <v>313.3</v>
      </c>
      <c r="J187" s="30">
        <v>298.33334350585938</v>
      </c>
      <c r="K187" s="30">
        <v>305.60000000000002</v>
      </c>
      <c r="L187" s="30">
        <v>320.60000000000002</v>
      </c>
      <c r="M187" s="30">
        <v>318.90243530273438</v>
      </c>
      <c r="N187" s="30">
        <v>313</v>
      </c>
      <c r="O187" s="30">
        <v>313.3</v>
      </c>
    </row>
    <row r="188" spans="1:15" x14ac:dyDescent="0.3">
      <c r="A188" s="1">
        <v>821054020</v>
      </c>
      <c r="B188" t="s">
        <v>390</v>
      </c>
      <c r="C188" t="s">
        <v>1603</v>
      </c>
      <c r="D188" s="30"/>
      <c r="E188" s="30">
        <v>383.9</v>
      </c>
      <c r="F188" s="30">
        <v>358.1</v>
      </c>
      <c r="G188" s="30"/>
      <c r="H188" s="30">
        <v>358.1</v>
      </c>
      <c r="I188" s="30">
        <v>332.3</v>
      </c>
      <c r="J188" s="30"/>
      <c r="K188" s="30">
        <v>352.4</v>
      </c>
      <c r="L188" s="30">
        <v>311.10000000000002</v>
      </c>
      <c r="M188" s="30"/>
      <c r="N188" s="30">
        <v>358.1</v>
      </c>
      <c r="O188" s="30">
        <v>332.3</v>
      </c>
    </row>
    <row r="189" spans="1:15" x14ac:dyDescent="0.3">
      <c r="A189" s="1">
        <v>630674020</v>
      </c>
      <c r="B189" t="s">
        <v>313</v>
      </c>
      <c r="C189" t="s">
        <v>1458</v>
      </c>
      <c r="D189" s="30">
        <v>327.17391967773438</v>
      </c>
      <c r="E189" s="30">
        <v>342.2</v>
      </c>
      <c r="F189" s="30">
        <v>361</v>
      </c>
      <c r="G189" s="30">
        <v>330.43478393554688</v>
      </c>
      <c r="H189" s="30">
        <v>361.1</v>
      </c>
      <c r="I189" s="30">
        <v>399</v>
      </c>
      <c r="J189" s="30">
        <v>327.17391967773438</v>
      </c>
      <c r="K189" s="30">
        <v>342.2</v>
      </c>
      <c r="L189" s="30">
        <v>361</v>
      </c>
      <c r="M189" s="30">
        <v>330.43478393554688</v>
      </c>
      <c r="N189" s="30">
        <v>361.1</v>
      </c>
      <c r="O189" s="30">
        <v>399</v>
      </c>
    </row>
    <row r="190" spans="1:15" x14ac:dyDescent="0.3">
      <c r="A190" s="1">
        <v>150044020</v>
      </c>
      <c r="B190" t="s">
        <v>66</v>
      </c>
      <c r="C190" t="s">
        <v>726</v>
      </c>
      <c r="D190" s="30">
        <v>327.18447875976563</v>
      </c>
      <c r="E190" s="30">
        <v>332</v>
      </c>
      <c r="F190" s="30">
        <v>329.5</v>
      </c>
      <c r="G190" s="30">
        <v>279.61166381835938</v>
      </c>
      <c r="H190" s="30">
        <v>305.2</v>
      </c>
      <c r="I190" s="30">
        <v>295.5</v>
      </c>
      <c r="J190" s="30">
        <v>327.18447875976563</v>
      </c>
      <c r="K190" s="30">
        <v>332</v>
      </c>
      <c r="L190" s="30">
        <v>329.5</v>
      </c>
      <c r="M190" s="30">
        <v>279.61166381835938</v>
      </c>
      <c r="N190" s="30">
        <v>305.2</v>
      </c>
      <c r="O190" s="30">
        <v>295.5</v>
      </c>
    </row>
    <row r="191" spans="1:15" x14ac:dyDescent="0.3">
      <c r="A191" s="1">
        <v>290021050</v>
      </c>
      <c r="B191" t="s">
        <v>126</v>
      </c>
      <c r="C191" t="s">
        <v>917</v>
      </c>
      <c r="D191" s="30">
        <v>384.313720703125</v>
      </c>
      <c r="E191" s="30">
        <v>393.2</v>
      </c>
      <c r="F191" s="30">
        <v>410.8</v>
      </c>
      <c r="G191" s="30">
        <v>335.1851806640625</v>
      </c>
      <c r="H191" s="30">
        <v>365.2</v>
      </c>
      <c r="I191" s="30">
        <v>376.3</v>
      </c>
      <c r="J191" s="30"/>
      <c r="K191" s="30">
        <v>357.1</v>
      </c>
      <c r="L191" s="30">
        <v>371.4</v>
      </c>
      <c r="M191" s="30">
        <v>335.1851806640625</v>
      </c>
      <c r="N191" s="30">
        <v>365.2</v>
      </c>
      <c r="O191" s="30">
        <v>376.3</v>
      </c>
    </row>
    <row r="192" spans="1:15" x14ac:dyDescent="0.3">
      <c r="A192" s="1">
        <v>810954020</v>
      </c>
      <c r="B192" t="s">
        <v>385</v>
      </c>
      <c r="C192" t="s">
        <v>1594</v>
      </c>
      <c r="D192" s="30"/>
      <c r="E192" s="30">
        <v>300.89999999999998</v>
      </c>
      <c r="F192" s="30">
        <v>325.2</v>
      </c>
      <c r="G192" s="30"/>
      <c r="H192" s="30">
        <v>260.7</v>
      </c>
      <c r="I192" s="30">
        <v>285.5</v>
      </c>
      <c r="J192" s="30"/>
      <c r="K192" s="30">
        <v>291.10000000000002</v>
      </c>
      <c r="L192" s="30">
        <v>315.7</v>
      </c>
      <c r="M192" s="30"/>
      <c r="N192" s="30">
        <v>260.7</v>
      </c>
      <c r="O192" s="30">
        <v>285.5</v>
      </c>
    </row>
    <row r="193" spans="1:15" x14ac:dyDescent="0.3">
      <c r="A193" s="1">
        <v>391354040</v>
      </c>
      <c r="B193" t="s">
        <v>171</v>
      </c>
      <c r="C193" t="s">
        <v>1019</v>
      </c>
      <c r="D193" s="30">
        <v>345.6375732421875</v>
      </c>
      <c r="E193" s="30">
        <v>343.6</v>
      </c>
      <c r="F193" s="30">
        <v>339.3</v>
      </c>
      <c r="G193" s="30">
        <v>307.38253784179688</v>
      </c>
      <c r="H193" s="30">
        <v>303.8</v>
      </c>
      <c r="I193" s="30">
        <v>284</v>
      </c>
      <c r="J193" s="30">
        <v>313.58026123046881</v>
      </c>
      <c r="K193" s="30">
        <v>316.2</v>
      </c>
      <c r="L193" s="30">
        <v>311.89999999999998</v>
      </c>
      <c r="M193" s="30">
        <v>307.38253784179688</v>
      </c>
      <c r="N193" s="30">
        <v>303.8</v>
      </c>
      <c r="O193" s="30">
        <v>284</v>
      </c>
    </row>
    <row r="194" spans="1:15" x14ac:dyDescent="0.3">
      <c r="A194" s="1">
        <v>801191050</v>
      </c>
      <c r="B194" t="s">
        <v>380</v>
      </c>
      <c r="C194" t="s">
        <v>1581</v>
      </c>
      <c r="D194" s="30">
        <v>296.7213134765625</v>
      </c>
      <c r="E194" s="30">
        <v>340.6</v>
      </c>
      <c r="F194" s="30">
        <v>337.6</v>
      </c>
      <c r="G194" s="30">
        <v>290.5797119140625</v>
      </c>
      <c r="H194" s="30">
        <v>314.7</v>
      </c>
      <c r="I194" s="30">
        <v>310.2</v>
      </c>
      <c r="J194" s="30"/>
      <c r="K194" s="30">
        <v>305</v>
      </c>
      <c r="L194" s="30">
        <v>314.10000000000002</v>
      </c>
      <c r="M194" s="30">
        <v>290.5797119140625</v>
      </c>
      <c r="N194" s="30">
        <v>314.7</v>
      </c>
      <c r="O194" s="30">
        <v>310.2</v>
      </c>
    </row>
    <row r="195" spans="1:15" x14ac:dyDescent="0.3">
      <c r="A195" s="1">
        <v>850454020</v>
      </c>
      <c r="B195" t="s">
        <v>404</v>
      </c>
      <c r="C195" t="s">
        <v>1643</v>
      </c>
      <c r="D195" s="30">
        <v>285.31072998046881</v>
      </c>
      <c r="E195" s="30">
        <v>293</v>
      </c>
      <c r="F195" s="30">
        <v>297.39999999999998</v>
      </c>
      <c r="G195" s="30"/>
      <c r="H195" s="30">
        <v>234.8</v>
      </c>
      <c r="I195" s="30">
        <v>255.3</v>
      </c>
      <c r="J195" s="30">
        <v>265.21737670898438</v>
      </c>
      <c r="K195" s="30">
        <v>277</v>
      </c>
      <c r="L195" s="30">
        <v>285</v>
      </c>
      <c r="M195" s="30"/>
      <c r="N195" s="30">
        <v>234.8</v>
      </c>
      <c r="O195" s="30">
        <v>255.3</v>
      </c>
    </row>
    <row r="196" spans="1:15" x14ac:dyDescent="0.3">
      <c r="A196" s="1">
        <v>150014020</v>
      </c>
      <c r="B196" t="s">
        <v>63</v>
      </c>
      <c r="C196" t="s">
        <v>717</v>
      </c>
      <c r="D196" s="30">
        <v>284.94622802734381</v>
      </c>
      <c r="E196" s="30">
        <v>321.39999999999998</v>
      </c>
      <c r="F196" s="30">
        <v>316.7</v>
      </c>
      <c r="G196" s="30">
        <v>222.58064270019531</v>
      </c>
      <c r="H196" s="30">
        <v>292.89999999999998</v>
      </c>
      <c r="I196" s="30">
        <v>273.3</v>
      </c>
      <c r="J196" s="30">
        <v>261.5384521484375</v>
      </c>
      <c r="K196" s="30">
        <v>313.60000000000002</v>
      </c>
      <c r="L196" s="30">
        <v>306</v>
      </c>
      <c r="M196" s="30">
        <v>222.58064270019531</v>
      </c>
      <c r="N196" s="30">
        <v>292.89999999999998</v>
      </c>
      <c r="O196" s="30">
        <v>273.3</v>
      </c>
    </row>
    <row r="197" spans="1:15" x14ac:dyDescent="0.3">
      <c r="A197" s="1">
        <v>180504020</v>
      </c>
      <c r="B197" t="s">
        <v>78</v>
      </c>
      <c r="C197" t="s">
        <v>756</v>
      </c>
      <c r="D197" s="30">
        <v>329.54544067382813</v>
      </c>
      <c r="E197" s="30">
        <v>362.4</v>
      </c>
      <c r="F197" s="30">
        <v>359.7</v>
      </c>
      <c r="G197" s="30">
        <v>332.57574462890631</v>
      </c>
      <c r="H197" s="30">
        <v>358.2</v>
      </c>
      <c r="I197" s="30">
        <v>362.5</v>
      </c>
      <c r="J197" s="30">
        <v>310.20407104492188</v>
      </c>
      <c r="K197" s="30">
        <v>342.5</v>
      </c>
      <c r="L197" s="30">
        <v>343.9</v>
      </c>
      <c r="M197" s="30">
        <v>332.57574462890631</v>
      </c>
      <c r="N197" s="30">
        <v>358.2</v>
      </c>
      <c r="O197" s="30">
        <v>362.5</v>
      </c>
    </row>
    <row r="198" spans="1:15" x14ac:dyDescent="0.3">
      <c r="A198" s="1">
        <v>220914020</v>
      </c>
      <c r="B198" t="s">
        <v>98</v>
      </c>
      <c r="C198" t="s">
        <v>811</v>
      </c>
      <c r="D198" s="30">
        <v>328.84616088867188</v>
      </c>
      <c r="E198" s="30">
        <v>350.9</v>
      </c>
      <c r="F198" s="30">
        <v>339.6</v>
      </c>
      <c r="G198" s="30">
        <v>270.19232177734381</v>
      </c>
      <c r="H198" s="30">
        <v>326.39999999999998</v>
      </c>
      <c r="I198" s="30">
        <v>304.7</v>
      </c>
      <c r="J198" s="30"/>
      <c r="K198" s="30">
        <v>331.7</v>
      </c>
      <c r="L198" s="30">
        <v>321.39999999999998</v>
      </c>
      <c r="M198" s="30">
        <v>270.19232177734381</v>
      </c>
      <c r="N198" s="30">
        <v>326.39999999999998</v>
      </c>
      <c r="O198" s="30">
        <v>304.7</v>
      </c>
    </row>
    <row r="199" spans="1:15" x14ac:dyDescent="0.3">
      <c r="A199" s="1">
        <v>491484300</v>
      </c>
      <c r="B199" t="s">
        <v>253</v>
      </c>
      <c r="C199" t="s">
        <v>1315</v>
      </c>
      <c r="D199" s="30">
        <v>295.74468994140631</v>
      </c>
      <c r="E199" s="30">
        <v>355.6</v>
      </c>
      <c r="F199" s="30">
        <v>350.5</v>
      </c>
      <c r="G199" s="30"/>
      <c r="H199" s="30">
        <v>268.5</v>
      </c>
      <c r="I199" s="30">
        <v>271.8</v>
      </c>
      <c r="J199" s="30">
        <v>282.08953857421881</v>
      </c>
      <c r="K199" s="30">
        <v>330.7</v>
      </c>
      <c r="L199" s="30">
        <v>319.39999999999998</v>
      </c>
      <c r="M199" s="30"/>
      <c r="N199" s="30">
        <v>268.5</v>
      </c>
      <c r="O199" s="30">
        <v>271.8</v>
      </c>
    </row>
    <row r="200" spans="1:15" x14ac:dyDescent="0.3">
      <c r="A200" s="1">
        <v>890893000</v>
      </c>
      <c r="B200" t="s">
        <v>418</v>
      </c>
      <c r="C200" t="s">
        <v>1672</v>
      </c>
      <c r="D200" s="30">
        <v>313.43283081054688</v>
      </c>
      <c r="E200" s="30">
        <v>347.7</v>
      </c>
      <c r="F200" s="30">
        <v>330.9</v>
      </c>
      <c r="G200" s="30">
        <v>289.85073852539063</v>
      </c>
      <c r="H200" s="30">
        <v>346.9</v>
      </c>
      <c r="I200" s="30">
        <v>330.3</v>
      </c>
      <c r="J200" s="30">
        <v>274.57626342773438</v>
      </c>
      <c r="K200" s="30">
        <v>322</v>
      </c>
      <c r="L200" s="30">
        <v>297.5</v>
      </c>
      <c r="M200" s="30">
        <v>289.85073852539063</v>
      </c>
      <c r="N200" s="30">
        <v>346.9</v>
      </c>
      <c r="O200" s="30">
        <v>330.3</v>
      </c>
    </row>
    <row r="201" spans="1:15" x14ac:dyDescent="0.3">
      <c r="A201" s="1">
        <v>391344070</v>
      </c>
      <c r="B201" t="s">
        <v>170</v>
      </c>
      <c r="C201" t="s">
        <v>1015</v>
      </c>
      <c r="D201" s="30">
        <v>392.20184326171881</v>
      </c>
      <c r="E201" s="30">
        <v>387.9</v>
      </c>
      <c r="F201" s="30">
        <v>383.3</v>
      </c>
      <c r="G201" s="30">
        <v>400</v>
      </c>
      <c r="H201" s="30">
        <v>402.9</v>
      </c>
      <c r="I201" s="30">
        <v>385.8</v>
      </c>
      <c r="J201" s="30">
        <v>374</v>
      </c>
      <c r="K201" s="30">
        <v>360.5</v>
      </c>
      <c r="L201" s="30">
        <v>345.2</v>
      </c>
      <c r="M201" s="30">
        <v>400</v>
      </c>
      <c r="N201" s="30">
        <v>402.9</v>
      </c>
      <c r="O201" s="30">
        <v>385.8</v>
      </c>
    </row>
    <row r="202" spans="1:15" x14ac:dyDescent="0.3">
      <c r="A202" s="1">
        <v>741944020</v>
      </c>
      <c r="B202" t="s">
        <v>352</v>
      </c>
      <c r="C202" t="s">
        <v>1533</v>
      </c>
      <c r="D202" s="30">
        <v>338.18182373046881</v>
      </c>
      <c r="E202" s="30">
        <v>312.5</v>
      </c>
      <c r="F202" s="30">
        <v>331.3</v>
      </c>
      <c r="G202" s="30">
        <v>323.6363525390625</v>
      </c>
      <c r="H202" s="30">
        <v>273.2</v>
      </c>
      <c r="I202" s="30">
        <v>273.10000000000002</v>
      </c>
      <c r="J202" s="30"/>
      <c r="K202" s="30">
        <v>285.7</v>
      </c>
      <c r="L202" s="30">
        <v>315.60000000000002</v>
      </c>
      <c r="M202" s="30">
        <v>323.6363525390625</v>
      </c>
      <c r="N202" s="30">
        <v>273.2</v>
      </c>
      <c r="O202" s="30">
        <v>273.10000000000002</v>
      </c>
    </row>
    <row r="203" spans="1:15" x14ac:dyDescent="0.3">
      <c r="A203" s="1">
        <v>900774020</v>
      </c>
      <c r="B203" t="s">
        <v>421</v>
      </c>
      <c r="C203" t="s">
        <v>1677</v>
      </c>
      <c r="D203" s="30"/>
      <c r="E203" s="30">
        <v>353.2</v>
      </c>
      <c r="F203" s="30">
        <v>363.6</v>
      </c>
      <c r="G203" s="30"/>
      <c r="H203" s="30">
        <v>359.6</v>
      </c>
      <c r="I203" s="30">
        <v>322.7</v>
      </c>
      <c r="J203" s="30"/>
      <c r="K203" s="30">
        <v>343.2</v>
      </c>
      <c r="L203" s="30">
        <v>342.9</v>
      </c>
      <c r="M203" s="30"/>
      <c r="N203" s="30">
        <v>359.6</v>
      </c>
      <c r="O203" s="30">
        <v>322.7</v>
      </c>
    </row>
    <row r="204" spans="1:15" x14ac:dyDescent="0.3">
      <c r="A204" s="1">
        <v>171264020</v>
      </c>
      <c r="B204" t="s">
        <v>76</v>
      </c>
      <c r="C204" t="s">
        <v>752</v>
      </c>
      <c r="D204" s="30"/>
      <c r="E204" s="30">
        <v>359.5</v>
      </c>
      <c r="F204" s="30">
        <v>336.8</v>
      </c>
      <c r="G204" s="30"/>
      <c r="H204" s="30">
        <v>247.6</v>
      </c>
      <c r="I204" s="30">
        <v>284.2</v>
      </c>
      <c r="J204" s="30"/>
      <c r="K204" s="30">
        <v>323.8</v>
      </c>
      <c r="L204" s="30">
        <v>289.5</v>
      </c>
      <c r="M204" s="30"/>
      <c r="N204" s="30">
        <v>247.6</v>
      </c>
      <c r="O204" s="30">
        <v>284.2</v>
      </c>
    </row>
    <row r="205" spans="1:15" x14ac:dyDescent="0.3">
      <c r="A205" s="1">
        <v>130584020</v>
      </c>
      <c r="B205" t="s">
        <v>54</v>
      </c>
      <c r="C205" t="s">
        <v>698</v>
      </c>
      <c r="D205" s="30"/>
      <c r="E205" s="30">
        <v>310</v>
      </c>
      <c r="F205" s="30">
        <v>308</v>
      </c>
      <c r="G205" s="30"/>
      <c r="H205" s="30">
        <v>246.7</v>
      </c>
      <c r="I205" s="30">
        <v>232</v>
      </c>
      <c r="J205" s="30"/>
      <c r="K205" s="30">
        <v>300</v>
      </c>
      <c r="L205" s="30">
        <v>290</v>
      </c>
      <c r="M205" s="30"/>
      <c r="N205" s="30">
        <v>246.7</v>
      </c>
      <c r="O205" s="30">
        <v>232</v>
      </c>
    </row>
    <row r="206" spans="1:15" x14ac:dyDescent="0.3">
      <c r="A206" s="1">
        <v>141294080</v>
      </c>
      <c r="B206" t="s">
        <v>61</v>
      </c>
      <c r="C206" t="s">
        <v>713</v>
      </c>
      <c r="D206" s="30">
        <v>350.90908813476563</v>
      </c>
      <c r="E206" s="30">
        <v>337.2</v>
      </c>
      <c r="F206" s="30">
        <v>348.7</v>
      </c>
      <c r="G206" s="30">
        <v>296.95123291015631</v>
      </c>
      <c r="H206" s="30">
        <v>295.10000000000002</v>
      </c>
      <c r="I206" s="30">
        <v>326.89999999999998</v>
      </c>
      <c r="J206" s="30">
        <v>314.14141845703131</v>
      </c>
      <c r="K206" s="30">
        <v>312.3</v>
      </c>
      <c r="L206" s="30">
        <v>313</v>
      </c>
      <c r="M206" s="30">
        <v>296.95123291015631</v>
      </c>
      <c r="N206" s="30">
        <v>295.10000000000002</v>
      </c>
      <c r="O206" s="30">
        <v>326.89999999999998</v>
      </c>
    </row>
    <row r="207" spans="1:15" x14ac:dyDescent="0.3">
      <c r="A207" s="1">
        <v>1031324020</v>
      </c>
      <c r="B207" t="s">
        <v>489</v>
      </c>
      <c r="C207" t="s">
        <v>976</v>
      </c>
      <c r="D207" s="30">
        <v>341.0550537109375</v>
      </c>
      <c r="E207" s="30">
        <v>344.4</v>
      </c>
      <c r="F207" s="30">
        <v>343</v>
      </c>
      <c r="G207" s="30">
        <v>311.92660522460938</v>
      </c>
      <c r="H207" s="30">
        <v>317.5</v>
      </c>
      <c r="I207" s="30">
        <v>312.3</v>
      </c>
      <c r="J207" s="30">
        <v>299.5867919921875</v>
      </c>
      <c r="K207" s="30">
        <v>316.39999999999998</v>
      </c>
      <c r="L207" s="30">
        <v>308.60000000000002</v>
      </c>
      <c r="M207" s="30">
        <v>311.92660522460938</v>
      </c>
      <c r="N207" s="30">
        <v>317.5</v>
      </c>
      <c r="O207" s="30">
        <v>312.3</v>
      </c>
    </row>
    <row r="208" spans="1:15" x14ac:dyDescent="0.3">
      <c r="A208" s="1">
        <v>760811050</v>
      </c>
      <c r="B208" t="s">
        <v>361</v>
      </c>
      <c r="C208" t="s">
        <v>1547</v>
      </c>
      <c r="D208" s="30"/>
      <c r="E208" s="30">
        <v>333.3</v>
      </c>
      <c r="F208" s="30">
        <v>307.5</v>
      </c>
      <c r="G208" s="30"/>
      <c r="H208" s="30">
        <v>262.89999999999998</v>
      </c>
      <c r="I208" s="30">
        <v>287.2</v>
      </c>
      <c r="J208" s="30"/>
      <c r="K208" s="30">
        <v>288.2</v>
      </c>
      <c r="L208" s="30">
        <v>247.4</v>
      </c>
      <c r="M208" s="30"/>
      <c r="N208" s="30">
        <v>262.89999999999998</v>
      </c>
      <c r="O208" s="30">
        <v>287.2</v>
      </c>
    </row>
    <row r="209" spans="1:15" x14ac:dyDescent="0.3">
      <c r="A209" s="1">
        <v>1071553000</v>
      </c>
      <c r="B209" t="s">
        <v>510</v>
      </c>
      <c r="C209" t="s">
        <v>2010</v>
      </c>
      <c r="D209" s="30">
        <v>317.30767822265631</v>
      </c>
      <c r="E209" s="30">
        <v>301.39999999999998</v>
      </c>
      <c r="F209" s="30">
        <v>312</v>
      </c>
      <c r="G209" s="30">
        <v>244.23077392578131</v>
      </c>
      <c r="H209" s="30">
        <v>235.8</v>
      </c>
      <c r="I209" s="30">
        <v>240.8</v>
      </c>
      <c r="J209" s="30">
        <v>317.30767822265631</v>
      </c>
      <c r="K209" s="30">
        <v>301.39999999999998</v>
      </c>
      <c r="L209" s="30">
        <v>312</v>
      </c>
      <c r="M209" s="30">
        <v>244.23077392578131</v>
      </c>
      <c r="N209" s="30">
        <v>235.8</v>
      </c>
      <c r="O209" s="30">
        <v>240.8</v>
      </c>
    </row>
    <row r="210" spans="1:15" x14ac:dyDescent="0.3">
      <c r="A210" s="1">
        <v>1071584020</v>
      </c>
      <c r="B210" t="s">
        <v>512</v>
      </c>
      <c r="C210" t="s">
        <v>2014</v>
      </c>
      <c r="D210" s="30">
        <v>318.29269409179688</v>
      </c>
      <c r="E210" s="30">
        <v>324.10000000000002</v>
      </c>
      <c r="F210" s="30">
        <v>345.7</v>
      </c>
      <c r="G210" s="30">
        <v>339.02438354492188</v>
      </c>
      <c r="H210" s="30">
        <v>356.3</v>
      </c>
      <c r="I210" s="30">
        <v>377.1</v>
      </c>
      <c r="J210" s="30">
        <v>301.51513671875</v>
      </c>
      <c r="K210" s="30">
        <v>314.7</v>
      </c>
      <c r="L210" s="30">
        <v>343.9</v>
      </c>
      <c r="M210" s="30">
        <v>339.02438354492188</v>
      </c>
      <c r="N210" s="30">
        <v>356.3</v>
      </c>
      <c r="O210" s="30">
        <v>377.1</v>
      </c>
    </row>
    <row r="211" spans="1:15" x14ac:dyDescent="0.3">
      <c r="A211" s="1">
        <v>680744020</v>
      </c>
      <c r="B211" t="s">
        <v>330</v>
      </c>
      <c r="C211" t="s">
        <v>1490</v>
      </c>
      <c r="D211" s="30">
        <v>345.45455932617188</v>
      </c>
      <c r="E211" s="30">
        <v>350</v>
      </c>
      <c r="F211" s="30">
        <v>375.4</v>
      </c>
      <c r="G211" s="30">
        <v>290.90908813476563</v>
      </c>
      <c r="H211" s="30">
        <v>329</v>
      </c>
      <c r="I211" s="30">
        <v>375.4</v>
      </c>
      <c r="J211" s="30"/>
      <c r="K211" s="30">
        <v>369.6</v>
      </c>
      <c r="L211" s="30">
        <v>388.9</v>
      </c>
      <c r="M211" s="30">
        <v>290.90908813476563</v>
      </c>
      <c r="N211" s="30">
        <v>329</v>
      </c>
      <c r="O211" s="30">
        <v>375.4</v>
      </c>
    </row>
    <row r="212" spans="1:15" x14ac:dyDescent="0.3">
      <c r="A212" s="1">
        <v>830024020</v>
      </c>
      <c r="B212" t="s">
        <v>393</v>
      </c>
      <c r="C212" t="s">
        <v>976</v>
      </c>
      <c r="D212" s="30">
        <v>387.56475830078131</v>
      </c>
      <c r="E212" s="30">
        <v>374.5</v>
      </c>
      <c r="F212" s="30">
        <v>379.2</v>
      </c>
      <c r="G212" s="30">
        <v>352.33160400390631</v>
      </c>
      <c r="H212" s="30">
        <v>346.7</v>
      </c>
      <c r="I212" s="30">
        <v>355.7</v>
      </c>
      <c r="J212" s="30"/>
      <c r="K212" s="30">
        <v>336.6</v>
      </c>
      <c r="L212" s="30">
        <v>324.2</v>
      </c>
      <c r="M212" s="30">
        <v>352.33160400390631</v>
      </c>
      <c r="N212" s="30">
        <v>346.7</v>
      </c>
      <c r="O212" s="30">
        <v>355.7</v>
      </c>
    </row>
    <row r="213" spans="1:15" x14ac:dyDescent="0.3">
      <c r="A213" s="1">
        <v>611541050</v>
      </c>
      <c r="B213" t="s">
        <v>306</v>
      </c>
      <c r="C213" t="s">
        <v>1444</v>
      </c>
      <c r="D213" s="30">
        <v>317.72152709960938</v>
      </c>
      <c r="E213" s="30">
        <v>352.4</v>
      </c>
      <c r="F213" s="30">
        <v>384.5</v>
      </c>
      <c r="G213" s="30"/>
      <c r="H213" s="30">
        <v>287.5</v>
      </c>
      <c r="I213" s="30">
        <v>318.2</v>
      </c>
      <c r="J213" s="30"/>
      <c r="K213" s="30">
        <v>312.5</v>
      </c>
      <c r="L213" s="30">
        <v>361.8</v>
      </c>
      <c r="M213" s="30"/>
      <c r="N213" s="30">
        <v>287.5</v>
      </c>
      <c r="O213" s="30">
        <v>318.2</v>
      </c>
    </row>
    <row r="214" spans="1:15" x14ac:dyDescent="0.3">
      <c r="A214" s="1">
        <v>81061050</v>
      </c>
      <c r="B214" t="s">
        <v>31</v>
      </c>
      <c r="C214" t="s">
        <v>608</v>
      </c>
      <c r="D214" s="30">
        <v>336.93695068359381</v>
      </c>
      <c r="E214" s="30">
        <v>315.8</v>
      </c>
      <c r="F214" s="30">
        <v>356.4</v>
      </c>
      <c r="G214" s="30">
        <v>316.66665649414063</v>
      </c>
      <c r="H214" s="30">
        <v>288.89999999999998</v>
      </c>
      <c r="I214" s="30">
        <v>318</v>
      </c>
      <c r="J214" s="30">
        <v>336.93695068359381</v>
      </c>
      <c r="K214" s="30">
        <v>281.3</v>
      </c>
      <c r="L214" s="30">
        <v>310.5</v>
      </c>
      <c r="M214" s="30">
        <v>316.66665649414063</v>
      </c>
      <c r="N214" s="30">
        <v>288.89999999999998</v>
      </c>
      <c r="O214" s="30">
        <v>318</v>
      </c>
    </row>
    <row r="215" spans="1:15" x14ac:dyDescent="0.3">
      <c r="A215" s="1">
        <v>890894030</v>
      </c>
      <c r="B215" t="s">
        <v>418</v>
      </c>
      <c r="C215" t="s">
        <v>1336</v>
      </c>
      <c r="D215" s="30">
        <v>314.98370361328131</v>
      </c>
      <c r="E215" s="30">
        <v>332.9</v>
      </c>
      <c r="F215" s="30">
        <v>335.7</v>
      </c>
      <c r="G215" s="30">
        <v>283.71334838867188</v>
      </c>
      <c r="H215" s="30">
        <v>310.7</v>
      </c>
      <c r="I215" s="30">
        <v>312.8</v>
      </c>
      <c r="J215" s="30">
        <v>274.57626342773438</v>
      </c>
      <c r="K215" s="30">
        <v>295.8</v>
      </c>
      <c r="L215" s="30">
        <v>307.3</v>
      </c>
      <c r="M215" s="30">
        <v>283.71334838867188</v>
      </c>
      <c r="N215" s="30">
        <v>310.7</v>
      </c>
      <c r="O215" s="30">
        <v>312.8</v>
      </c>
    </row>
    <row r="216" spans="1:15" x14ac:dyDescent="0.3">
      <c r="A216" s="1">
        <v>491404020</v>
      </c>
      <c r="B216" t="s">
        <v>250</v>
      </c>
      <c r="C216" t="s">
        <v>1295</v>
      </c>
      <c r="D216" s="30">
        <v>306.47482299804688</v>
      </c>
      <c r="E216" s="30">
        <v>308</v>
      </c>
      <c r="F216" s="30">
        <v>275.7</v>
      </c>
      <c r="G216" s="30">
        <v>291.36691284179688</v>
      </c>
      <c r="H216" s="30">
        <v>284.7</v>
      </c>
      <c r="I216" s="30">
        <v>278.60000000000002</v>
      </c>
      <c r="J216" s="30">
        <v>292.92034912109381</v>
      </c>
      <c r="K216" s="30">
        <v>284.60000000000002</v>
      </c>
      <c r="L216" s="30">
        <v>242.3</v>
      </c>
      <c r="M216" s="30">
        <v>291.36691284179688</v>
      </c>
      <c r="N216" s="30">
        <v>284.7</v>
      </c>
      <c r="O216" s="30">
        <v>278.60000000000002</v>
      </c>
    </row>
    <row r="217" spans="1:15" x14ac:dyDescent="0.3">
      <c r="A217" s="1">
        <v>1060011050</v>
      </c>
      <c r="B217" t="s">
        <v>499</v>
      </c>
      <c r="C217" t="s">
        <v>1992</v>
      </c>
      <c r="D217" s="30">
        <v>338.4615478515625</v>
      </c>
      <c r="E217" s="30">
        <v>312.8</v>
      </c>
      <c r="F217" s="30">
        <v>349</v>
      </c>
      <c r="G217" s="30"/>
      <c r="H217" s="30">
        <v>210</v>
      </c>
      <c r="I217" s="30">
        <v>243.6</v>
      </c>
      <c r="J217" s="30"/>
      <c r="K217" s="30">
        <v>281.8</v>
      </c>
      <c r="L217" s="30">
        <v>330.6</v>
      </c>
      <c r="M217" s="30"/>
      <c r="N217" s="30">
        <v>210</v>
      </c>
      <c r="O217" s="30">
        <v>243.6</v>
      </c>
    </row>
    <row r="218" spans="1:15" x14ac:dyDescent="0.3">
      <c r="A218" s="1">
        <v>491484320</v>
      </c>
      <c r="B218" t="s">
        <v>253</v>
      </c>
      <c r="C218" t="s">
        <v>1316</v>
      </c>
      <c r="D218" s="30">
        <v>339.0625</v>
      </c>
      <c r="E218" s="30">
        <v>376.7</v>
      </c>
      <c r="F218" s="30">
        <v>390.2</v>
      </c>
      <c r="G218" s="30">
        <v>309.9476318359375</v>
      </c>
      <c r="H218" s="30">
        <v>343.3</v>
      </c>
      <c r="I218" s="30">
        <v>358.5</v>
      </c>
      <c r="J218" s="30">
        <v>294.68084716796881</v>
      </c>
      <c r="K218" s="30">
        <v>348.8</v>
      </c>
      <c r="L218" s="30">
        <v>378.9</v>
      </c>
      <c r="M218" s="30">
        <v>309.9476318359375</v>
      </c>
      <c r="N218" s="30">
        <v>343.3</v>
      </c>
      <c r="O218" s="30">
        <v>358.5</v>
      </c>
    </row>
    <row r="219" spans="1:15" x14ac:dyDescent="0.3">
      <c r="A219" s="1">
        <v>391351050</v>
      </c>
      <c r="B219" t="s">
        <v>171</v>
      </c>
      <c r="C219" t="s">
        <v>1018</v>
      </c>
      <c r="D219" s="30">
        <v>332.876708984375</v>
      </c>
      <c r="E219" s="30">
        <v>341.8</v>
      </c>
      <c r="F219" s="30">
        <v>337.7</v>
      </c>
      <c r="G219" s="30">
        <v>270.19866943359381</v>
      </c>
      <c r="H219" s="30">
        <v>308.89999999999998</v>
      </c>
      <c r="I219" s="30">
        <v>298.7</v>
      </c>
      <c r="J219" s="30"/>
      <c r="K219" s="30">
        <v>317.89999999999998</v>
      </c>
      <c r="L219" s="30">
        <v>290.10000000000002</v>
      </c>
      <c r="M219" s="30">
        <v>270.19866943359381</v>
      </c>
      <c r="N219" s="30">
        <v>308.89999999999998</v>
      </c>
      <c r="O219" s="30">
        <v>298.7</v>
      </c>
    </row>
    <row r="220" spans="1:15" x14ac:dyDescent="0.3">
      <c r="A220" s="1">
        <v>450773000</v>
      </c>
      <c r="B220" t="s">
        <v>202</v>
      </c>
      <c r="C220" t="s">
        <v>1109</v>
      </c>
      <c r="D220" s="30">
        <v>322.13739013671881</v>
      </c>
      <c r="E220" s="30">
        <v>357.7</v>
      </c>
      <c r="F220" s="30">
        <v>325.39999999999998</v>
      </c>
      <c r="G220" s="30">
        <v>297.70993041992188</v>
      </c>
      <c r="H220" s="30">
        <v>323.10000000000002</v>
      </c>
      <c r="I220" s="30">
        <v>311.5</v>
      </c>
      <c r="J220" s="30">
        <v>288.88888549804688</v>
      </c>
      <c r="K220" s="30">
        <v>309.60000000000002</v>
      </c>
      <c r="L220" s="30">
        <v>264.39999999999998</v>
      </c>
      <c r="M220" s="30">
        <v>297.70993041992188</v>
      </c>
      <c r="N220" s="30">
        <v>323.10000000000002</v>
      </c>
      <c r="O220" s="30">
        <v>311.5</v>
      </c>
    </row>
    <row r="221" spans="1:15" x14ac:dyDescent="0.3">
      <c r="A221" s="1">
        <v>760821050</v>
      </c>
      <c r="B221" t="s">
        <v>362</v>
      </c>
      <c r="C221" t="s">
        <v>1549</v>
      </c>
      <c r="D221" s="30">
        <v>356.521728515625</v>
      </c>
      <c r="E221" s="30">
        <v>348.7</v>
      </c>
      <c r="F221" s="30">
        <v>355.7</v>
      </c>
      <c r="G221" s="30">
        <v>327.86886596679688</v>
      </c>
      <c r="H221" s="30">
        <v>351.8</v>
      </c>
      <c r="I221" s="30">
        <v>354.4</v>
      </c>
      <c r="J221" s="30">
        <v>322.22222900390631</v>
      </c>
      <c r="K221" s="30">
        <v>325</v>
      </c>
      <c r="L221" s="30">
        <v>335.4</v>
      </c>
      <c r="M221" s="30">
        <v>327.86886596679688</v>
      </c>
      <c r="N221" s="30">
        <v>351.8</v>
      </c>
      <c r="O221" s="30">
        <v>354.4</v>
      </c>
    </row>
    <row r="222" spans="1:15" x14ac:dyDescent="0.3">
      <c r="A222" s="1">
        <v>491484360</v>
      </c>
      <c r="B222" t="s">
        <v>253</v>
      </c>
      <c r="C222" t="s">
        <v>1317</v>
      </c>
      <c r="D222" s="30">
        <v>312.85714721679688</v>
      </c>
      <c r="E222" s="30">
        <v>298.89999999999998</v>
      </c>
      <c r="F222" s="30">
        <v>323</v>
      </c>
      <c r="G222" s="30">
        <v>251.42857360839841</v>
      </c>
      <c r="H222" s="30">
        <v>256.39999999999998</v>
      </c>
      <c r="I222" s="30">
        <v>298</v>
      </c>
      <c r="J222" s="30">
        <v>306.557373046875</v>
      </c>
      <c r="K222" s="30">
        <v>294.3</v>
      </c>
      <c r="L222" s="30">
        <v>320.8</v>
      </c>
      <c r="M222" s="30">
        <v>251.42857360839841</v>
      </c>
      <c r="N222" s="30">
        <v>256.39999999999998</v>
      </c>
      <c r="O222" s="30">
        <v>298</v>
      </c>
    </row>
    <row r="223" spans="1:15" x14ac:dyDescent="0.3">
      <c r="A223" s="1">
        <v>240874040</v>
      </c>
      <c r="B223" t="s">
        <v>104</v>
      </c>
      <c r="C223" t="s">
        <v>831</v>
      </c>
      <c r="D223" s="30">
        <v>380.165283203125</v>
      </c>
      <c r="E223" s="30">
        <v>373.2</v>
      </c>
      <c r="F223" s="30">
        <v>366.1</v>
      </c>
      <c r="G223" s="30">
        <v>374.485595703125</v>
      </c>
      <c r="H223" s="30">
        <v>376.2</v>
      </c>
      <c r="I223" s="30">
        <v>338.9</v>
      </c>
      <c r="J223" s="30"/>
      <c r="K223" s="30">
        <v>340.7</v>
      </c>
      <c r="L223" s="30">
        <v>321.3</v>
      </c>
      <c r="M223" s="30">
        <v>374.485595703125</v>
      </c>
      <c r="N223" s="30">
        <v>376.2</v>
      </c>
      <c r="O223" s="30">
        <v>338.9</v>
      </c>
    </row>
    <row r="224" spans="1:15" x14ac:dyDescent="0.3">
      <c r="A224" s="1">
        <v>421184020</v>
      </c>
      <c r="B224" t="s">
        <v>190</v>
      </c>
      <c r="C224" t="s">
        <v>1089</v>
      </c>
      <c r="D224" s="30"/>
      <c r="E224" s="30">
        <v>276.39999999999998</v>
      </c>
      <c r="F224" s="30">
        <v>273.5</v>
      </c>
      <c r="G224" s="30"/>
      <c r="H224" s="30">
        <v>249.1</v>
      </c>
      <c r="I224" s="30">
        <v>189.7</v>
      </c>
      <c r="J224" s="30"/>
      <c r="K224" s="30">
        <v>276.39999999999998</v>
      </c>
      <c r="L224" s="30">
        <v>273.5</v>
      </c>
      <c r="M224" s="30"/>
      <c r="N224" s="30">
        <v>249.1</v>
      </c>
      <c r="O224" s="30">
        <v>189.7</v>
      </c>
    </row>
    <row r="225" spans="1:15" x14ac:dyDescent="0.3">
      <c r="A225" s="1">
        <v>611584020</v>
      </c>
      <c r="B225" t="s">
        <v>309</v>
      </c>
      <c r="C225" t="s">
        <v>1450</v>
      </c>
      <c r="D225" s="30"/>
      <c r="E225" s="30">
        <v>434.6</v>
      </c>
      <c r="F225" s="30">
        <v>357.7</v>
      </c>
      <c r="G225" s="30"/>
      <c r="H225" s="30">
        <v>373.1</v>
      </c>
      <c r="I225" s="30">
        <v>338.5</v>
      </c>
      <c r="J225" s="30"/>
      <c r="K225" s="30">
        <v>407.7</v>
      </c>
      <c r="L225" s="30">
        <v>317.60000000000002</v>
      </c>
      <c r="M225" s="30"/>
      <c r="N225" s="30">
        <v>373.1</v>
      </c>
      <c r="O225" s="30">
        <v>338.5</v>
      </c>
    </row>
    <row r="226" spans="1:15" x14ac:dyDescent="0.3">
      <c r="A226" s="1">
        <v>771044020</v>
      </c>
      <c r="B226" t="s">
        <v>368</v>
      </c>
      <c r="C226" t="s">
        <v>1560</v>
      </c>
      <c r="D226" s="30"/>
      <c r="E226" s="30">
        <v>285.7</v>
      </c>
      <c r="F226" s="30">
        <v>313.89999999999998</v>
      </c>
      <c r="G226" s="30"/>
      <c r="H226" s="30">
        <v>247.6</v>
      </c>
      <c r="I226" s="30">
        <v>311.10000000000002</v>
      </c>
      <c r="J226" s="30"/>
      <c r="K226" s="30">
        <v>285.7</v>
      </c>
      <c r="L226" s="30">
        <v>313.89999999999998</v>
      </c>
      <c r="M226" s="30"/>
      <c r="N226" s="30">
        <v>247.6</v>
      </c>
      <c r="O226" s="30">
        <v>311.10000000000002</v>
      </c>
    </row>
    <row r="227" spans="1:15" x14ac:dyDescent="0.3">
      <c r="A227" s="1">
        <v>940864060</v>
      </c>
      <c r="B227" t="s">
        <v>439</v>
      </c>
      <c r="C227" t="s">
        <v>815</v>
      </c>
      <c r="D227" s="30">
        <v>328.88888549804688</v>
      </c>
      <c r="E227" s="30">
        <v>353.7</v>
      </c>
      <c r="F227" s="30">
        <v>327.2</v>
      </c>
      <c r="G227" s="30">
        <v>265.43209838867188</v>
      </c>
      <c r="H227" s="30">
        <v>343.2</v>
      </c>
      <c r="I227" s="30">
        <v>315.2</v>
      </c>
      <c r="J227" s="30">
        <v>296.7213134765625</v>
      </c>
      <c r="K227" s="30">
        <v>335.1</v>
      </c>
      <c r="L227" s="30">
        <v>293.3</v>
      </c>
      <c r="M227" s="30">
        <v>265.43209838867188</v>
      </c>
      <c r="N227" s="30">
        <v>343.2</v>
      </c>
      <c r="O227" s="30">
        <v>315.2</v>
      </c>
    </row>
    <row r="228" spans="1:15" x14ac:dyDescent="0.3">
      <c r="A228" s="1">
        <v>260054020</v>
      </c>
      <c r="B228" t="s">
        <v>114</v>
      </c>
      <c r="C228" t="s">
        <v>888</v>
      </c>
      <c r="D228" s="30">
        <v>307.14285278320313</v>
      </c>
      <c r="E228" s="30">
        <v>319.7</v>
      </c>
      <c r="F228" s="30">
        <v>346.8</v>
      </c>
      <c r="G228" s="30">
        <v>304.16665649414063</v>
      </c>
      <c r="H228" s="30">
        <v>320.8</v>
      </c>
      <c r="I228" s="30">
        <v>338.7</v>
      </c>
      <c r="J228" s="30">
        <v>282.35293579101563</v>
      </c>
      <c r="K228" s="30">
        <v>289.8</v>
      </c>
      <c r="L228" s="30">
        <v>293.3</v>
      </c>
      <c r="M228" s="30">
        <v>304.16665649414063</v>
      </c>
      <c r="N228" s="30">
        <v>320.8</v>
      </c>
      <c r="O228" s="30">
        <v>338.7</v>
      </c>
    </row>
    <row r="229" spans="1:15" x14ac:dyDescent="0.3">
      <c r="A229" s="1">
        <v>391334080</v>
      </c>
      <c r="B229" t="s">
        <v>169</v>
      </c>
      <c r="C229" t="s">
        <v>1009</v>
      </c>
      <c r="D229" s="30">
        <v>319.38775634765631</v>
      </c>
      <c r="E229" s="30">
        <v>376.7</v>
      </c>
      <c r="F229" s="30">
        <v>387.2</v>
      </c>
      <c r="G229" s="30">
        <v>282.653076171875</v>
      </c>
      <c r="H229" s="30">
        <v>355</v>
      </c>
      <c r="I229" s="30">
        <v>371.8</v>
      </c>
      <c r="J229" s="30">
        <v>275.51019287109381</v>
      </c>
      <c r="K229" s="30">
        <v>354</v>
      </c>
      <c r="L229" s="30">
        <v>355.4</v>
      </c>
      <c r="M229" s="30">
        <v>282.653076171875</v>
      </c>
      <c r="N229" s="30">
        <v>355</v>
      </c>
      <c r="O229" s="30">
        <v>371.8</v>
      </c>
    </row>
    <row r="230" spans="1:15" x14ac:dyDescent="0.3">
      <c r="A230" s="1">
        <v>1051254020</v>
      </c>
      <c r="B230" t="s">
        <v>498</v>
      </c>
      <c r="C230" t="s">
        <v>1991</v>
      </c>
      <c r="D230" s="30"/>
      <c r="E230" s="30">
        <v>320</v>
      </c>
      <c r="F230" s="30">
        <v>300</v>
      </c>
      <c r="G230" s="30"/>
      <c r="H230" s="30">
        <v>315</v>
      </c>
      <c r="I230" s="30">
        <v>261.3</v>
      </c>
      <c r="J230" s="30"/>
      <c r="K230" s="30">
        <v>200</v>
      </c>
      <c r="L230" s="30">
        <v>300</v>
      </c>
      <c r="M230" s="30"/>
      <c r="N230" s="30">
        <v>315</v>
      </c>
      <c r="O230" s="30">
        <v>261.3</v>
      </c>
    </row>
    <row r="231" spans="1:15" x14ac:dyDescent="0.3">
      <c r="A231" s="1">
        <v>1031274040</v>
      </c>
      <c r="B231" t="s">
        <v>484</v>
      </c>
      <c r="C231" t="s">
        <v>1641</v>
      </c>
      <c r="D231" s="30"/>
      <c r="E231" s="30">
        <v>444.6</v>
      </c>
      <c r="F231" s="30">
        <v>459.3</v>
      </c>
      <c r="G231" s="30">
        <v>408.21917724609381</v>
      </c>
      <c r="H231" s="30">
        <v>457.8</v>
      </c>
      <c r="I231" s="30">
        <v>471.6</v>
      </c>
      <c r="J231" s="30"/>
      <c r="K231" s="30">
        <v>435.4</v>
      </c>
      <c r="L231" s="30">
        <v>446.7</v>
      </c>
      <c r="M231" s="30">
        <v>408.21917724609381</v>
      </c>
      <c r="N231" s="30">
        <v>457.8</v>
      </c>
      <c r="O231" s="30">
        <v>471.6</v>
      </c>
    </row>
    <row r="232" spans="1:15" x14ac:dyDescent="0.3">
      <c r="A232" s="1">
        <v>361364040</v>
      </c>
      <c r="B232" t="s">
        <v>160</v>
      </c>
      <c r="C232" t="s">
        <v>981</v>
      </c>
      <c r="D232" s="30">
        <v>326.77346801757813</v>
      </c>
      <c r="E232" s="30">
        <v>336.3</v>
      </c>
      <c r="F232" s="30">
        <v>333.2</v>
      </c>
      <c r="G232" s="30">
        <v>268.87872314453131</v>
      </c>
      <c r="H232" s="30">
        <v>279.89999999999998</v>
      </c>
      <c r="I232" s="30">
        <v>287</v>
      </c>
      <c r="J232" s="30">
        <v>303.98406982421881</v>
      </c>
      <c r="K232" s="30">
        <v>317.2</v>
      </c>
      <c r="L232" s="30">
        <v>313.39999999999998</v>
      </c>
      <c r="M232" s="30">
        <v>268.87872314453131</v>
      </c>
      <c r="N232" s="30">
        <v>279.89999999999998</v>
      </c>
      <c r="O232" s="30">
        <v>287</v>
      </c>
    </row>
    <row r="233" spans="1:15" x14ac:dyDescent="0.3">
      <c r="A233" s="1">
        <v>260013000</v>
      </c>
      <c r="B233" t="s">
        <v>112</v>
      </c>
      <c r="C233" t="s">
        <v>884</v>
      </c>
      <c r="D233" s="30">
        <v>342.95773315429688</v>
      </c>
      <c r="E233" s="30">
        <v>354.5</v>
      </c>
      <c r="F233" s="30">
        <v>363.6</v>
      </c>
      <c r="G233" s="30">
        <v>344.3662109375</v>
      </c>
      <c r="H233" s="30">
        <v>356.6</v>
      </c>
      <c r="I233" s="30">
        <v>356.1</v>
      </c>
      <c r="J233" s="30"/>
      <c r="K233" s="30">
        <v>322.2</v>
      </c>
      <c r="L233" s="30">
        <v>324.10000000000002</v>
      </c>
      <c r="M233" s="30">
        <v>344.3662109375</v>
      </c>
      <c r="N233" s="30">
        <v>356.6</v>
      </c>
      <c r="O233" s="30">
        <v>356.1</v>
      </c>
    </row>
    <row r="234" spans="1:15" x14ac:dyDescent="0.3">
      <c r="A234" s="1">
        <v>780091050</v>
      </c>
      <c r="B234" t="s">
        <v>374</v>
      </c>
      <c r="C234" t="s">
        <v>1570</v>
      </c>
      <c r="D234" s="30"/>
      <c r="E234" s="30">
        <v>341.5</v>
      </c>
      <c r="F234" s="30">
        <v>316.7</v>
      </c>
      <c r="G234" s="30"/>
      <c r="H234" s="30">
        <v>342.5</v>
      </c>
      <c r="I234" s="30">
        <v>322.2</v>
      </c>
      <c r="J234" s="30"/>
      <c r="K234" s="30">
        <v>311.10000000000002</v>
      </c>
      <c r="L234" s="30">
        <v>300</v>
      </c>
      <c r="M234" s="30"/>
      <c r="N234" s="30">
        <v>342.5</v>
      </c>
      <c r="O234" s="30">
        <v>322.2</v>
      </c>
    </row>
    <row r="235" spans="1:15" x14ac:dyDescent="0.3">
      <c r="A235" s="1">
        <v>290041050</v>
      </c>
      <c r="B235" t="s">
        <v>128</v>
      </c>
      <c r="C235" t="s">
        <v>921</v>
      </c>
      <c r="D235" s="30">
        <v>356.17977905273438</v>
      </c>
      <c r="E235" s="30">
        <v>345.3</v>
      </c>
      <c r="F235" s="30">
        <v>364.4</v>
      </c>
      <c r="G235" s="30">
        <v>259.21054077148438</v>
      </c>
      <c r="H235" s="30">
        <v>316.7</v>
      </c>
      <c r="I235" s="30">
        <v>327.7</v>
      </c>
      <c r="J235" s="30">
        <v>344.11764526367188</v>
      </c>
      <c r="K235" s="30">
        <v>334.3</v>
      </c>
      <c r="L235" s="30">
        <v>356.9</v>
      </c>
      <c r="M235" s="30">
        <v>259.21054077148438</v>
      </c>
      <c r="N235" s="30">
        <v>316.7</v>
      </c>
      <c r="O235" s="30">
        <v>327.7</v>
      </c>
    </row>
    <row r="236" spans="1:15" x14ac:dyDescent="0.3">
      <c r="A236" s="1">
        <v>1081434020</v>
      </c>
      <c r="B236" t="s">
        <v>514</v>
      </c>
      <c r="C236" t="s">
        <v>2017</v>
      </c>
      <c r="D236" s="30"/>
      <c r="E236" s="30">
        <v>288</v>
      </c>
      <c r="F236" s="30">
        <v>286</v>
      </c>
      <c r="G236" s="30"/>
      <c r="H236" s="30">
        <v>228</v>
      </c>
      <c r="I236" s="30">
        <v>222</v>
      </c>
      <c r="J236" s="30"/>
      <c r="K236" s="30">
        <v>280.60000000000002</v>
      </c>
      <c r="L236" s="30">
        <v>278.10000000000002</v>
      </c>
      <c r="M236" s="30"/>
      <c r="N236" s="30">
        <v>228</v>
      </c>
      <c r="O236" s="30">
        <v>222</v>
      </c>
    </row>
    <row r="237" spans="1:15" x14ac:dyDescent="0.3">
      <c r="A237" s="1">
        <v>320544020</v>
      </c>
      <c r="B237" t="s">
        <v>135</v>
      </c>
      <c r="C237" t="s">
        <v>936</v>
      </c>
      <c r="D237" s="30"/>
      <c r="E237" s="30">
        <v>348.7</v>
      </c>
      <c r="F237" s="30">
        <v>345.5</v>
      </c>
      <c r="G237" s="30"/>
      <c r="H237" s="30">
        <v>315.39999999999998</v>
      </c>
      <c r="I237" s="30">
        <v>318.2</v>
      </c>
      <c r="J237" s="30"/>
      <c r="K237" s="30">
        <v>346.7</v>
      </c>
      <c r="L237" s="30">
        <v>342.1</v>
      </c>
      <c r="M237" s="30"/>
      <c r="N237" s="30">
        <v>315.39999999999998</v>
      </c>
      <c r="O237" s="30">
        <v>318.2</v>
      </c>
    </row>
    <row r="238" spans="1:15" x14ac:dyDescent="0.3">
      <c r="A238" s="1">
        <v>391423000</v>
      </c>
      <c r="B238" t="s">
        <v>176</v>
      </c>
      <c r="C238" t="s">
        <v>1066</v>
      </c>
      <c r="D238" s="30">
        <v>356.62649536132813</v>
      </c>
      <c r="E238" s="30">
        <v>367.5</v>
      </c>
      <c r="F238" s="30">
        <v>370.9</v>
      </c>
      <c r="G238" s="30">
        <v>329.51806640625</v>
      </c>
      <c r="H238" s="30">
        <v>314.39999999999998</v>
      </c>
      <c r="I238" s="30">
        <v>306.7</v>
      </c>
      <c r="J238" s="30">
        <v>298.2301025390625</v>
      </c>
      <c r="K238" s="30">
        <v>331</v>
      </c>
      <c r="L238" s="30">
        <v>332.4</v>
      </c>
      <c r="M238" s="30">
        <v>329.51806640625</v>
      </c>
      <c r="N238" s="30">
        <v>314.39999999999998</v>
      </c>
      <c r="O238" s="30">
        <v>306.7</v>
      </c>
    </row>
    <row r="239" spans="1:15" x14ac:dyDescent="0.3">
      <c r="A239" s="1">
        <v>1000644020</v>
      </c>
      <c r="B239" t="s">
        <v>478</v>
      </c>
      <c r="C239" t="s">
        <v>1954</v>
      </c>
      <c r="D239" s="30"/>
      <c r="E239" s="30">
        <v>387.9</v>
      </c>
      <c r="F239" s="30">
        <v>353.5</v>
      </c>
      <c r="G239" s="30">
        <v>359.74026489257813</v>
      </c>
      <c r="H239" s="30">
        <v>359.1</v>
      </c>
      <c r="I239" s="30">
        <v>332.4</v>
      </c>
      <c r="J239" s="30"/>
      <c r="K239" s="30">
        <v>341.7</v>
      </c>
      <c r="L239" s="30">
        <v>334.4</v>
      </c>
      <c r="M239" s="30">
        <v>359.74026489257813</v>
      </c>
      <c r="N239" s="30">
        <v>359.1</v>
      </c>
      <c r="O239" s="30">
        <v>332.4</v>
      </c>
    </row>
    <row r="240" spans="1:15" x14ac:dyDescent="0.3">
      <c r="A240" s="1">
        <v>171214020</v>
      </c>
      <c r="B240" t="s">
        <v>72</v>
      </c>
      <c r="C240" t="s">
        <v>745</v>
      </c>
      <c r="D240" s="30"/>
      <c r="E240" s="30">
        <v>381</v>
      </c>
      <c r="F240" s="30">
        <v>395.2</v>
      </c>
      <c r="G240" s="30">
        <v>357.5</v>
      </c>
      <c r="H240" s="30">
        <v>409.5</v>
      </c>
      <c r="I240" s="30">
        <v>416.7</v>
      </c>
      <c r="J240" s="30"/>
      <c r="K240" s="30">
        <v>360</v>
      </c>
      <c r="L240" s="30">
        <v>360</v>
      </c>
      <c r="M240" s="30">
        <v>357.5</v>
      </c>
      <c r="N240" s="30">
        <v>409.5</v>
      </c>
      <c r="O240" s="30">
        <v>416.7</v>
      </c>
    </row>
    <row r="241" spans="1:15" x14ac:dyDescent="0.3">
      <c r="A241" s="1">
        <v>361362050</v>
      </c>
      <c r="B241" t="s">
        <v>160</v>
      </c>
      <c r="C241" t="s">
        <v>980</v>
      </c>
      <c r="D241" s="30">
        <v>345.74713134765631</v>
      </c>
      <c r="E241" s="30">
        <v>361.6</v>
      </c>
      <c r="F241" s="30">
        <v>367.5</v>
      </c>
      <c r="G241" s="30">
        <v>311.03448486328131</v>
      </c>
      <c r="H241" s="30">
        <v>335</v>
      </c>
      <c r="I241" s="30">
        <v>317.3</v>
      </c>
      <c r="J241" s="30">
        <v>324.6212158203125</v>
      </c>
      <c r="K241" s="30">
        <v>349</v>
      </c>
      <c r="L241" s="30">
        <v>353.4</v>
      </c>
      <c r="M241" s="30">
        <v>311.03448486328131</v>
      </c>
      <c r="N241" s="30">
        <v>335</v>
      </c>
      <c r="O241" s="30">
        <v>317.3</v>
      </c>
    </row>
    <row r="242" spans="1:15" x14ac:dyDescent="0.3">
      <c r="A242" s="1">
        <v>840044020</v>
      </c>
      <c r="B242" t="s">
        <v>399</v>
      </c>
      <c r="C242" t="s">
        <v>1634</v>
      </c>
      <c r="D242" s="30">
        <v>300</v>
      </c>
      <c r="E242" s="30">
        <v>302.39999999999998</v>
      </c>
      <c r="F242" s="30">
        <v>293.2</v>
      </c>
      <c r="G242" s="30"/>
      <c r="H242" s="30">
        <v>304.7</v>
      </c>
      <c r="I242" s="30">
        <v>275.89999999999998</v>
      </c>
      <c r="J242" s="30">
        <v>300</v>
      </c>
      <c r="K242" s="30">
        <v>302.39999999999998</v>
      </c>
      <c r="L242" s="30">
        <v>293.2</v>
      </c>
      <c r="M242" s="30"/>
      <c r="N242" s="30">
        <v>304.7</v>
      </c>
      <c r="O242" s="30">
        <v>275.89999999999998</v>
      </c>
    </row>
    <row r="243" spans="1:15" x14ac:dyDescent="0.3">
      <c r="A243" s="1">
        <v>900771050</v>
      </c>
      <c r="B243" t="s">
        <v>421</v>
      </c>
      <c r="C243" t="s">
        <v>1676</v>
      </c>
      <c r="D243" s="30">
        <v>347.368408203125</v>
      </c>
      <c r="E243" s="30">
        <v>320.89999999999998</v>
      </c>
      <c r="F243" s="30">
        <v>349.3</v>
      </c>
      <c r="G243" s="30">
        <v>260</v>
      </c>
      <c r="H243" s="30">
        <v>262.5</v>
      </c>
      <c r="I243" s="30">
        <v>284.10000000000002</v>
      </c>
      <c r="J243" s="30">
        <v>329.729736328125</v>
      </c>
      <c r="K243" s="30">
        <v>297.89999999999998</v>
      </c>
      <c r="L243" s="30">
        <v>347.4</v>
      </c>
      <c r="M243" s="30">
        <v>260</v>
      </c>
      <c r="N243" s="30">
        <v>262.5</v>
      </c>
      <c r="O243" s="30">
        <v>284.10000000000002</v>
      </c>
    </row>
    <row r="244" spans="1:15" x14ac:dyDescent="0.3">
      <c r="A244" s="1">
        <v>391334040</v>
      </c>
      <c r="B244" t="s">
        <v>169</v>
      </c>
      <c r="C244" t="s">
        <v>1007</v>
      </c>
      <c r="D244" s="30">
        <v>335.0318603515625</v>
      </c>
      <c r="E244" s="30">
        <v>353.7</v>
      </c>
      <c r="F244" s="30">
        <v>337.4</v>
      </c>
      <c r="G244" s="30">
        <v>315.92355346679688</v>
      </c>
      <c r="H244" s="30">
        <v>301.10000000000002</v>
      </c>
      <c r="I244" s="30">
        <v>317.7</v>
      </c>
      <c r="J244" s="30">
        <v>320.75473022460938</v>
      </c>
      <c r="K244" s="30">
        <v>340.5</v>
      </c>
      <c r="L244" s="30">
        <v>309.8</v>
      </c>
      <c r="M244" s="30">
        <v>315.92355346679688</v>
      </c>
      <c r="N244" s="30">
        <v>301.10000000000002</v>
      </c>
      <c r="O244" s="30">
        <v>317.7</v>
      </c>
    </row>
    <row r="245" spans="1:15" x14ac:dyDescent="0.3">
      <c r="A245" s="1">
        <v>980804020</v>
      </c>
      <c r="B245" t="s">
        <v>471</v>
      </c>
      <c r="C245" t="s">
        <v>1939</v>
      </c>
      <c r="D245" s="30">
        <v>332.27847290039063</v>
      </c>
      <c r="E245" s="30">
        <v>327.9</v>
      </c>
      <c r="F245" s="30">
        <v>330.4</v>
      </c>
      <c r="G245" s="30">
        <v>279.746826171875</v>
      </c>
      <c r="H245" s="30">
        <v>305.8</v>
      </c>
      <c r="I245" s="30">
        <v>293.8</v>
      </c>
      <c r="J245" s="30">
        <v>300</v>
      </c>
      <c r="K245" s="30">
        <v>309.5</v>
      </c>
      <c r="L245" s="30">
        <v>311.10000000000002</v>
      </c>
      <c r="M245" s="30">
        <v>279.746826171875</v>
      </c>
      <c r="N245" s="30">
        <v>305.8</v>
      </c>
      <c r="O245" s="30">
        <v>293.8</v>
      </c>
    </row>
    <row r="246" spans="1:15" x14ac:dyDescent="0.3">
      <c r="A246" s="1">
        <v>391344050</v>
      </c>
      <c r="B246" t="s">
        <v>170</v>
      </c>
      <c r="C246" t="s">
        <v>1013</v>
      </c>
      <c r="D246" s="30">
        <v>377.511962890625</v>
      </c>
      <c r="E246" s="30">
        <v>378.4</v>
      </c>
      <c r="F246" s="30">
        <v>373.6</v>
      </c>
      <c r="G246" s="30">
        <v>369.8564453125</v>
      </c>
      <c r="H246" s="30">
        <v>368.6</v>
      </c>
      <c r="I246" s="30">
        <v>355.9</v>
      </c>
      <c r="J246" s="30">
        <v>341</v>
      </c>
      <c r="K246" s="30">
        <v>350</v>
      </c>
      <c r="L246" s="30">
        <v>338.5</v>
      </c>
      <c r="M246" s="30">
        <v>369.8564453125</v>
      </c>
      <c r="N246" s="30">
        <v>368.6</v>
      </c>
      <c r="O246" s="30">
        <v>355.9</v>
      </c>
    </row>
    <row r="247" spans="1:15" x14ac:dyDescent="0.3">
      <c r="A247" s="1">
        <v>71264020</v>
      </c>
      <c r="B247" t="s">
        <v>29</v>
      </c>
      <c r="C247" t="s">
        <v>605</v>
      </c>
      <c r="D247" s="30"/>
      <c r="E247" s="30">
        <v>382.1</v>
      </c>
      <c r="F247" s="30">
        <v>357.7</v>
      </c>
      <c r="G247" s="30"/>
      <c r="H247" s="30">
        <v>364.3</v>
      </c>
      <c r="I247" s="30">
        <v>315.39999999999998</v>
      </c>
      <c r="J247" s="30"/>
      <c r="K247" s="30">
        <v>100</v>
      </c>
      <c r="L247" s="30">
        <v>240</v>
      </c>
      <c r="M247" s="30"/>
      <c r="N247" s="30">
        <v>364.3</v>
      </c>
      <c r="O247" s="30">
        <v>315.39999999999998</v>
      </c>
    </row>
    <row r="248" spans="1:15" x14ac:dyDescent="0.3">
      <c r="A248" s="1">
        <v>810951050</v>
      </c>
      <c r="B248" t="s">
        <v>385</v>
      </c>
      <c r="C248" t="s">
        <v>1593</v>
      </c>
      <c r="D248" s="30">
        <v>284.61538696289063</v>
      </c>
      <c r="E248" s="30">
        <v>292.3</v>
      </c>
      <c r="F248" s="30">
        <v>289</v>
      </c>
      <c r="G248" s="30"/>
      <c r="H248" s="30">
        <v>216.4</v>
      </c>
      <c r="I248" s="30">
        <v>239.8</v>
      </c>
      <c r="J248" s="30">
        <v>275</v>
      </c>
      <c r="K248" s="30">
        <v>261.2</v>
      </c>
      <c r="L248" s="30">
        <v>274.3</v>
      </c>
      <c r="M248" s="30"/>
      <c r="N248" s="30">
        <v>216.4</v>
      </c>
      <c r="O248" s="30">
        <v>239.8</v>
      </c>
    </row>
    <row r="249" spans="1:15" x14ac:dyDescent="0.3">
      <c r="A249" s="1">
        <v>81073000</v>
      </c>
      <c r="B249" t="s">
        <v>32</v>
      </c>
      <c r="C249" t="s">
        <v>610</v>
      </c>
      <c r="D249" s="30">
        <v>327.23880004882813</v>
      </c>
      <c r="E249" s="30">
        <v>316.60000000000002</v>
      </c>
      <c r="F249" s="30">
        <v>284.39999999999998</v>
      </c>
      <c r="G249" s="30">
        <v>298.51300048828131</v>
      </c>
      <c r="H249" s="30">
        <v>267.60000000000002</v>
      </c>
      <c r="I249" s="30">
        <v>245.5</v>
      </c>
      <c r="J249" s="30">
        <v>327.23880004882813</v>
      </c>
      <c r="K249" s="30">
        <v>316.60000000000002</v>
      </c>
      <c r="L249" s="30">
        <v>284.39999999999998</v>
      </c>
      <c r="M249" s="30">
        <v>298.51300048828131</v>
      </c>
      <c r="N249" s="30">
        <v>267.60000000000002</v>
      </c>
      <c r="O249" s="30">
        <v>245.5</v>
      </c>
    </row>
    <row r="250" spans="1:15" x14ac:dyDescent="0.3">
      <c r="A250" s="1">
        <v>461354020</v>
      </c>
      <c r="B250" t="s">
        <v>209</v>
      </c>
      <c r="C250" t="s">
        <v>1123</v>
      </c>
      <c r="D250" s="30">
        <v>303.22579956054688</v>
      </c>
      <c r="E250" s="30">
        <v>360</v>
      </c>
      <c r="F250" s="30">
        <v>338.1</v>
      </c>
      <c r="G250" s="30">
        <v>274.19354248046881</v>
      </c>
      <c r="H250" s="30">
        <v>308.3</v>
      </c>
      <c r="I250" s="30">
        <v>321.89999999999998</v>
      </c>
      <c r="J250" s="30">
        <v>279.71014404296881</v>
      </c>
      <c r="K250" s="30">
        <v>363.8</v>
      </c>
      <c r="L250" s="30">
        <v>325</v>
      </c>
      <c r="M250" s="30">
        <v>274.19354248046881</v>
      </c>
      <c r="N250" s="30">
        <v>308.3</v>
      </c>
      <c r="O250" s="30">
        <v>321.89999999999998</v>
      </c>
    </row>
    <row r="251" spans="1:15" x14ac:dyDescent="0.3">
      <c r="A251" s="1">
        <v>320541050</v>
      </c>
      <c r="B251" t="s">
        <v>135</v>
      </c>
      <c r="C251" t="s">
        <v>935</v>
      </c>
      <c r="D251" s="30"/>
      <c r="E251" s="30">
        <v>395</v>
      </c>
      <c r="F251" s="30">
        <v>365.4</v>
      </c>
      <c r="G251" s="30"/>
      <c r="H251" s="30">
        <v>340.9</v>
      </c>
      <c r="I251" s="30">
        <v>335</v>
      </c>
      <c r="J251" s="30"/>
      <c r="K251" s="30">
        <v>411.1</v>
      </c>
      <c r="L251" s="30">
        <v>353.3</v>
      </c>
      <c r="M251" s="30"/>
      <c r="N251" s="30">
        <v>340.9</v>
      </c>
      <c r="O251" s="30">
        <v>335</v>
      </c>
    </row>
    <row r="252" spans="1:15" x14ac:dyDescent="0.3">
      <c r="A252" s="1">
        <v>391344080</v>
      </c>
      <c r="B252" t="s">
        <v>170</v>
      </c>
      <c r="C252" t="s">
        <v>1016</v>
      </c>
      <c r="D252" s="30">
        <v>352.76596069335938</v>
      </c>
      <c r="E252" s="30">
        <v>358.2</v>
      </c>
      <c r="F252" s="30">
        <v>350.9</v>
      </c>
      <c r="G252" s="30">
        <v>346.38296508789063</v>
      </c>
      <c r="H252" s="30">
        <v>348.5</v>
      </c>
      <c r="I252" s="30">
        <v>335.6</v>
      </c>
      <c r="J252" s="30">
        <v>327.55905151367188</v>
      </c>
      <c r="K252" s="30">
        <v>324.3</v>
      </c>
      <c r="L252" s="30">
        <v>323.5</v>
      </c>
      <c r="M252" s="30">
        <v>346.38296508789063</v>
      </c>
      <c r="N252" s="30">
        <v>348.5</v>
      </c>
      <c r="O252" s="30">
        <v>335.6</v>
      </c>
    </row>
    <row r="253" spans="1:15" x14ac:dyDescent="0.3">
      <c r="A253" s="1">
        <v>630673000</v>
      </c>
      <c r="B253" t="s">
        <v>313</v>
      </c>
      <c r="C253" t="s">
        <v>1457</v>
      </c>
      <c r="D253" s="30">
        <v>290.26547241210938</v>
      </c>
      <c r="E253" s="30">
        <v>328.8</v>
      </c>
      <c r="F253" s="30">
        <v>331.7</v>
      </c>
      <c r="G253" s="30">
        <v>263.71682739257813</v>
      </c>
      <c r="H253" s="30">
        <v>298.5</v>
      </c>
      <c r="I253" s="30">
        <v>283.39999999999998</v>
      </c>
      <c r="J253" s="30">
        <v>290.26547241210938</v>
      </c>
      <c r="K253" s="30">
        <v>317.39999999999998</v>
      </c>
      <c r="L253" s="30">
        <v>311</v>
      </c>
      <c r="M253" s="30">
        <v>263.71682739257813</v>
      </c>
      <c r="N253" s="30">
        <v>298.5</v>
      </c>
      <c r="O253" s="30">
        <v>283.39999999999998</v>
      </c>
    </row>
    <row r="254" spans="1:15" x14ac:dyDescent="0.3">
      <c r="A254" s="1">
        <v>220944020</v>
      </c>
      <c r="B254" t="s">
        <v>101</v>
      </c>
      <c r="C254" t="s">
        <v>818</v>
      </c>
      <c r="D254" s="30">
        <v>342.55319213867188</v>
      </c>
      <c r="E254" s="30">
        <v>316.2</v>
      </c>
      <c r="F254" s="30">
        <v>319.60000000000002</v>
      </c>
      <c r="G254" s="30">
        <v>297.16311645507813</v>
      </c>
      <c r="H254" s="30">
        <v>288.5</v>
      </c>
      <c r="I254" s="30">
        <v>279.7</v>
      </c>
      <c r="J254" s="30">
        <v>303.22579956054688</v>
      </c>
      <c r="K254" s="30">
        <v>288.5</v>
      </c>
      <c r="L254" s="30">
        <v>272</v>
      </c>
      <c r="M254" s="30">
        <v>297.16311645507813</v>
      </c>
      <c r="N254" s="30">
        <v>288.5</v>
      </c>
      <c r="O254" s="30">
        <v>279.7</v>
      </c>
    </row>
    <row r="255" spans="1:15" x14ac:dyDescent="0.3">
      <c r="A255" s="1">
        <v>780051050</v>
      </c>
      <c r="B255" t="s">
        <v>373</v>
      </c>
      <c r="C255" t="s">
        <v>1568</v>
      </c>
      <c r="D255" s="30">
        <v>289.91595458984381</v>
      </c>
      <c r="E255" s="30">
        <v>291.5</v>
      </c>
      <c r="F255" s="30">
        <v>309.89999999999998</v>
      </c>
      <c r="G255" s="30"/>
      <c r="H255" s="30">
        <v>226.2</v>
      </c>
      <c r="I255" s="30">
        <v>267.39999999999998</v>
      </c>
      <c r="J255" s="30">
        <v>289.91595458984381</v>
      </c>
      <c r="K255" s="30">
        <v>291.5</v>
      </c>
      <c r="L255" s="30">
        <v>309.89999999999998</v>
      </c>
      <c r="M255" s="30"/>
      <c r="N255" s="30">
        <v>226.2</v>
      </c>
      <c r="O255" s="30">
        <v>267.39999999999998</v>
      </c>
    </row>
    <row r="256" spans="1:15" x14ac:dyDescent="0.3">
      <c r="A256" s="1">
        <v>1071564020</v>
      </c>
      <c r="B256" t="s">
        <v>511</v>
      </c>
      <c r="C256" t="s">
        <v>2013</v>
      </c>
      <c r="D256" s="30">
        <v>329.09091186523438</v>
      </c>
      <c r="E256" s="30">
        <v>350</v>
      </c>
      <c r="F256" s="30">
        <v>320.89999999999998</v>
      </c>
      <c r="G256" s="30">
        <v>305.45455932617188</v>
      </c>
      <c r="H256" s="30">
        <v>323.10000000000002</v>
      </c>
      <c r="I256" s="30">
        <v>312.7</v>
      </c>
      <c r="J256" s="30">
        <v>294.64285278320313</v>
      </c>
      <c r="K256" s="30">
        <v>316.7</v>
      </c>
      <c r="L256" s="30">
        <v>313.8</v>
      </c>
      <c r="M256" s="30">
        <v>305.45455932617188</v>
      </c>
      <c r="N256" s="30">
        <v>323.10000000000002</v>
      </c>
      <c r="O256" s="30">
        <v>312.7</v>
      </c>
    </row>
    <row r="257" spans="1:15" x14ac:dyDescent="0.3">
      <c r="A257" s="1">
        <v>931214020</v>
      </c>
      <c r="B257" t="s">
        <v>433</v>
      </c>
      <c r="C257" t="s">
        <v>1741</v>
      </c>
      <c r="D257" s="30"/>
      <c r="E257" s="30">
        <v>292.10000000000002</v>
      </c>
      <c r="F257" s="30">
        <v>311.10000000000002</v>
      </c>
      <c r="G257" s="30"/>
      <c r="H257" s="30">
        <v>239.5</v>
      </c>
      <c r="I257" s="30">
        <v>241.7</v>
      </c>
      <c r="J257" s="30"/>
      <c r="K257" s="30">
        <v>275</v>
      </c>
      <c r="L257" s="30">
        <v>284.60000000000002</v>
      </c>
      <c r="M257" s="30"/>
      <c r="N257" s="30">
        <v>239.5</v>
      </c>
      <c r="O257" s="30">
        <v>241.7</v>
      </c>
    </row>
    <row r="258" spans="1:15" x14ac:dyDescent="0.3">
      <c r="A258" s="1">
        <v>1071541050</v>
      </c>
      <c r="B258" t="s">
        <v>509</v>
      </c>
      <c r="C258" t="s">
        <v>2008</v>
      </c>
      <c r="D258" s="30">
        <v>347.02703857421881</v>
      </c>
      <c r="E258" s="30">
        <v>354.3</v>
      </c>
      <c r="F258" s="30">
        <v>358.1</v>
      </c>
      <c r="G258" s="30">
        <v>285.22726440429688</v>
      </c>
      <c r="H258" s="30">
        <v>324.2</v>
      </c>
      <c r="I258" s="30">
        <v>303.2</v>
      </c>
      <c r="J258" s="30">
        <v>347.02703857421881</v>
      </c>
      <c r="K258" s="30">
        <v>332.5</v>
      </c>
      <c r="L258" s="30">
        <v>338.9</v>
      </c>
      <c r="M258" s="30">
        <v>285.22726440429688</v>
      </c>
      <c r="N258" s="30">
        <v>324.2</v>
      </c>
      <c r="O258" s="30">
        <v>303.2</v>
      </c>
    </row>
    <row r="259" spans="1:15" x14ac:dyDescent="0.3">
      <c r="A259" s="1">
        <v>1071523000</v>
      </c>
      <c r="B259" t="s">
        <v>507</v>
      </c>
      <c r="C259" t="s">
        <v>2004</v>
      </c>
      <c r="D259" s="30">
        <v>315.3153076171875</v>
      </c>
      <c r="E259" s="30">
        <v>312.3</v>
      </c>
      <c r="F259" s="30">
        <v>314.89999999999998</v>
      </c>
      <c r="G259" s="30">
        <v>235.58558654785159</v>
      </c>
      <c r="H259" s="30">
        <v>266.5</v>
      </c>
      <c r="I259" s="30">
        <v>272</v>
      </c>
      <c r="J259" s="30">
        <v>281.35592651367188</v>
      </c>
      <c r="K259" s="30">
        <v>293.8</v>
      </c>
      <c r="L259" s="30">
        <v>292</v>
      </c>
      <c r="M259" s="30">
        <v>235.58558654785159</v>
      </c>
      <c r="N259" s="30">
        <v>266.5</v>
      </c>
      <c r="O259" s="30">
        <v>272</v>
      </c>
    </row>
    <row r="260" spans="1:15" x14ac:dyDescent="0.3">
      <c r="A260" s="1">
        <v>240874030</v>
      </c>
      <c r="B260" t="s">
        <v>104</v>
      </c>
      <c r="C260" t="s">
        <v>830</v>
      </c>
      <c r="D260" s="30">
        <v>362.89593505859381</v>
      </c>
      <c r="E260" s="30">
        <v>357.4</v>
      </c>
      <c r="F260" s="30"/>
      <c r="G260" s="30">
        <v>330.31674194335938</v>
      </c>
      <c r="H260" s="30">
        <v>348.4</v>
      </c>
      <c r="I260" s="30"/>
      <c r="J260" s="30"/>
      <c r="K260" s="30">
        <v>301.39999999999998</v>
      </c>
      <c r="L260" s="30"/>
      <c r="M260" s="30">
        <v>330.31674194335938</v>
      </c>
      <c r="N260" s="30">
        <v>348.4</v>
      </c>
      <c r="O260" s="30"/>
    </row>
    <row r="261" spans="1:15" x14ac:dyDescent="0.3">
      <c r="A261" s="1">
        <v>551053000</v>
      </c>
      <c r="B261" t="s">
        <v>284</v>
      </c>
      <c r="C261" t="s">
        <v>1394</v>
      </c>
      <c r="D261" s="30">
        <v>331.5384521484375</v>
      </c>
      <c r="E261" s="30">
        <v>348.3</v>
      </c>
      <c r="F261" s="30">
        <v>356.8</v>
      </c>
      <c r="G261" s="30">
        <v>305.38461303710938</v>
      </c>
      <c r="H261" s="30">
        <v>311.3</v>
      </c>
      <c r="I261" s="30">
        <v>311.10000000000002</v>
      </c>
      <c r="J261" s="30">
        <v>301.42855834960938</v>
      </c>
      <c r="K261" s="30">
        <v>325.39999999999998</v>
      </c>
      <c r="L261" s="30">
        <v>327</v>
      </c>
      <c r="M261" s="30">
        <v>305.38461303710938</v>
      </c>
      <c r="N261" s="30">
        <v>311.3</v>
      </c>
      <c r="O261" s="30">
        <v>311.10000000000002</v>
      </c>
    </row>
    <row r="262" spans="1:15" x14ac:dyDescent="0.3">
      <c r="A262" s="1">
        <v>461345000</v>
      </c>
      <c r="B262" t="s">
        <v>208</v>
      </c>
      <c r="C262" t="s">
        <v>1122</v>
      </c>
      <c r="D262" s="30">
        <v>329.6875</v>
      </c>
      <c r="E262" s="30">
        <v>310.3</v>
      </c>
      <c r="F262" s="30">
        <v>289</v>
      </c>
      <c r="G262" s="30">
        <v>342.1875</v>
      </c>
      <c r="H262" s="30">
        <v>303.39999999999998</v>
      </c>
      <c r="I262" s="30">
        <v>300</v>
      </c>
      <c r="J262" s="30">
        <v>283.33334350585938</v>
      </c>
      <c r="K262" s="30">
        <v>287.7</v>
      </c>
      <c r="L262" s="30">
        <v>257.8</v>
      </c>
      <c r="M262" s="30">
        <v>342.1875</v>
      </c>
      <c r="N262" s="30">
        <v>303.39999999999998</v>
      </c>
      <c r="O262" s="30">
        <v>300</v>
      </c>
    </row>
    <row r="263" spans="1:15" x14ac:dyDescent="0.3">
      <c r="A263" s="1">
        <v>461303000</v>
      </c>
      <c r="B263" t="s">
        <v>205</v>
      </c>
      <c r="C263" t="s">
        <v>1114</v>
      </c>
      <c r="D263" s="30">
        <v>319.92620849609381</v>
      </c>
      <c r="E263" s="30">
        <v>332</v>
      </c>
      <c r="F263" s="30">
        <v>357.5</v>
      </c>
      <c r="G263" s="30">
        <v>303.69003295898438</v>
      </c>
      <c r="H263" s="30">
        <v>304.39999999999998</v>
      </c>
      <c r="I263" s="30">
        <v>313.89999999999998</v>
      </c>
      <c r="J263" s="30">
        <v>301.25</v>
      </c>
      <c r="K263" s="30">
        <v>305.3</v>
      </c>
      <c r="L263" s="30">
        <v>335.1</v>
      </c>
      <c r="M263" s="30">
        <v>303.69003295898438</v>
      </c>
      <c r="N263" s="30">
        <v>304.39999999999998</v>
      </c>
      <c r="O263" s="30">
        <v>313.89999999999998</v>
      </c>
    </row>
    <row r="264" spans="1:15" x14ac:dyDescent="0.3">
      <c r="A264" s="1">
        <v>491484180</v>
      </c>
      <c r="B264" t="s">
        <v>253</v>
      </c>
      <c r="C264" t="s">
        <v>741</v>
      </c>
      <c r="D264" s="30">
        <v>323.6842041015625</v>
      </c>
      <c r="E264" s="30">
        <v>298</v>
      </c>
      <c r="F264" s="30">
        <v>301</v>
      </c>
      <c r="G264" s="30">
        <v>280</v>
      </c>
      <c r="H264" s="30">
        <v>261.8</v>
      </c>
      <c r="I264" s="30">
        <v>271.8</v>
      </c>
      <c r="J264" s="30">
        <v>313.559326171875</v>
      </c>
      <c r="K264" s="30">
        <v>282.5</v>
      </c>
      <c r="L264" s="30">
        <v>285.89999999999998</v>
      </c>
      <c r="M264" s="30">
        <v>280</v>
      </c>
      <c r="N264" s="30">
        <v>261.8</v>
      </c>
      <c r="O264" s="30">
        <v>271.8</v>
      </c>
    </row>
    <row r="265" spans="1:15" x14ac:dyDescent="0.3">
      <c r="A265" s="1">
        <v>1121013000</v>
      </c>
      <c r="B265" t="s">
        <v>526</v>
      </c>
      <c r="C265" t="s">
        <v>2040</v>
      </c>
      <c r="D265" s="30">
        <v>313.70968627929688</v>
      </c>
      <c r="E265" s="30">
        <v>353.7</v>
      </c>
      <c r="F265" s="30">
        <v>335.4</v>
      </c>
      <c r="G265" s="30">
        <v>298.39999389648438</v>
      </c>
      <c r="H265" s="30">
        <v>294.2</v>
      </c>
      <c r="I265" s="30">
        <v>260.2</v>
      </c>
      <c r="J265" s="30">
        <v>281.25</v>
      </c>
      <c r="K265" s="30">
        <v>340</v>
      </c>
      <c r="L265" s="30">
        <v>312.5</v>
      </c>
      <c r="M265" s="30">
        <v>298.39999389648438</v>
      </c>
      <c r="N265" s="30">
        <v>294.2</v>
      </c>
      <c r="O265" s="30">
        <v>260.2</v>
      </c>
    </row>
    <row r="266" spans="1:15" x14ac:dyDescent="0.3">
      <c r="A266" s="1">
        <v>391334000</v>
      </c>
      <c r="B266" t="s">
        <v>169</v>
      </c>
      <c r="C266" t="s">
        <v>1005</v>
      </c>
      <c r="D266" s="30">
        <v>363.2850341796875</v>
      </c>
      <c r="E266" s="30">
        <v>348.6</v>
      </c>
      <c r="F266" s="30">
        <v>364.4</v>
      </c>
      <c r="G266" s="30">
        <v>335.99032592773438</v>
      </c>
      <c r="H266" s="30">
        <v>317.60000000000002</v>
      </c>
      <c r="I266" s="30">
        <v>321.7</v>
      </c>
      <c r="J266" s="30">
        <v>321.52777099609381</v>
      </c>
      <c r="K266" s="30">
        <v>319.3</v>
      </c>
      <c r="L266" s="30">
        <v>330.9</v>
      </c>
      <c r="M266" s="30">
        <v>335.99032592773438</v>
      </c>
      <c r="N266" s="30">
        <v>317.60000000000002</v>
      </c>
      <c r="O266" s="30">
        <v>321.7</v>
      </c>
    </row>
    <row r="267" spans="1:15" x14ac:dyDescent="0.3">
      <c r="A267" s="1">
        <v>391334060</v>
      </c>
      <c r="B267" t="s">
        <v>169</v>
      </c>
      <c r="C267" t="s">
        <v>1008</v>
      </c>
      <c r="D267" s="30">
        <v>350</v>
      </c>
      <c r="E267" s="30">
        <v>374.8</v>
      </c>
      <c r="F267" s="30">
        <v>388.9</v>
      </c>
      <c r="G267" s="30">
        <v>351.968505859375</v>
      </c>
      <c r="H267" s="30">
        <v>391.9</v>
      </c>
      <c r="I267" s="30">
        <v>384.4</v>
      </c>
      <c r="J267" s="30"/>
      <c r="K267" s="30">
        <v>323.89999999999998</v>
      </c>
      <c r="L267" s="30">
        <v>350</v>
      </c>
      <c r="M267" s="30">
        <v>351.968505859375</v>
      </c>
      <c r="N267" s="30">
        <v>391.9</v>
      </c>
      <c r="O267" s="30">
        <v>384.4</v>
      </c>
    </row>
    <row r="268" spans="1:15" x14ac:dyDescent="0.3">
      <c r="A268" s="1">
        <v>391335000</v>
      </c>
      <c r="B268" t="s">
        <v>169</v>
      </c>
      <c r="C268" t="s">
        <v>1011</v>
      </c>
      <c r="D268" s="30">
        <v>346.42855834960938</v>
      </c>
      <c r="E268" s="30">
        <v>340.6</v>
      </c>
      <c r="F268" s="30">
        <v>328.7</v>
      </c>
      <c r="G268" s="30">
        <v>300</v>
      </c>
      <c r="H268" s="30">
        <v>306.8</v>
      </c>
      <c r="I268" s="30">
        <v>295.10000000000002</v>
      </c>
      <c r="J268" s="30">
        <v>317.24139404296881</v>
      </c>
      <c r="K268" s="30">
        <v>312.89999999999998</v>
      </c>
      <c r="L268" s="30">
        <v>294.89999999999998</v>
      </c>
      <c r="M268" s="30">
        <v>300</v>
      </c>
      <c r="N268" s="30">
        <v>306.8</v>
      </c>
      <c r="O268" s="30">
        <v>295.10000000000002</v>
      </c>
    </row>
    <row r="269" spans="1:15" x14ac:dyDescent="0.3">
      <c r="A269" s="1">
        <v>900764020</v>
      </c>
      <c r="B269" t="s">
        <v>420</v>
      </c>
      <c r="C269" t="s">
        <v>1675</v>
      </c>
      <c r="D269" s="30"/>
      <c r="E269" s="30">
        <v>359.1</v>
      </c>
      <c r="F269" s="30">
        <v>344</v>
      </c>
      <c r="G269" s="30">
        <v>348.31460571289063</v>
      </c>
      <c r="H269" s="30">
        <v>340.9</v>
      </c>
      <c r="I269" s="30">
        <v>329</v>
      </c>
      <c r="J269" s="30"/>
      <c r="K269" s="30">
        <v>344.3</v>
      </c>
      <c r="L269" s="30">
        <v>313.39999999999998</v>
      </c>
      <c r="M269" s="30">
        <v>348.31460571289063</v>
      </c>
      <c r="N269" s="30">
        <v>340.9</v>
      </c>
      <c r="O269" s="30">
        <v>329</v>
      </c>
    </row>
    <row r="270" spans="1:15" x14ac:dyDescent="0.3">
      <c r="A270" s="1">
        <v>680704020</v>
      </c>
      <c r="B270" t="s">
        <v>326</v>
      </c>
      <c r="C270" t="s">
        <v>1484</v>
      </c>
      <c r="D270" s="30">
        <v>354.54544067382813</v>
      </c>
      <c r="E270" s="30">
        <v>345.6</v>
      </c>
      <c r="F270" s="30">
        <v>346.7</v>
      </c>
      <c r="G270" s="30">
        <v>335.38961791992188</v>
      </c>
      <c r="H270" s="30">
        <v>332.6</v>
      </c>
      <c r="I270" s="30">
        <v>341.6</v>
      </c>
      <c r="J270" s="30">
        <v>319.01840209960938</v>
      </c>
      <c r="K270" s="30">
        <v>310.39999999999998</v>
      </c>
      <c r="L270" s="30">
        <v>302.3</v>
      </c>
      <c r="M270" s="30">
        <v>335.38961791992188</v>
      </c>
      <c r="N270" s="30">
        <v>332.6</v>
      </c>
      <c r="O270" s="30">
        <v>341.6</v>
      </c>
    </row>
    <row r="271" spans="1:15" x14ac:dyDescent="0.3">
      <c r="A271" s="1">
        <v>801194020</v>
      </c>
      <c r="B271" t="s">
        <v>380</v>
      </c>
      <c r="C271" t="s">
        <v>1582</v>
      </c>
      <c r="D271" s="30">
        <v>320.94595336914063</v>
      </c>
      <c r="E271" s="30">
        <v>316.8</v>
      </c>
      <c r="F271" s="30">
        <v>328.8</v>
      </c>
      <c r="G271" s="30">
        <v>290.54052734375</v>
      </c>
      <c r="H271" s="30">
        <v>297.3</v>
      </c>
      <c r="I271" s="30">
        <v>293.5</v>
      </c>
      <c r="J271" s="30">
        <v>285.71429443359381</v>
      </c>
      <c r="K271" s="30">
        <v>267.10000000000002</v>
      </c>
      <c r="L271" s="30">
        <v>292.39999999999998</v>
      </c>
      <c r="M271" s="30">
        <v>290.54052734375</v>
      </c>
      <c r="N271" s="30">
        <v>297.3</v>
      </c>
      <c r="O271" s="30">
        <v>293.5</v>
      </c>
    </row>
    <row r="272" spans="1:15" x14ac:dyDescent="0.3">
      <c r="A272" s="1">
        <v>771024020</v>
      </c>
      <c r="B272" t="s">
        <v>366</v>
      </c>
      <c r="C272" t="s">
        <v>1556</v>
      </c>
      <c r="D272" s="30">
        <v>338.4615478515625</v>
      </c>
      <c r="E272" s="30">
        <v>360.8</v>
      </c>
      <c r="F272" s="30">
        <v>354.5</v>
      </c>
      <c r="G272" s="30">
        <v>280.12820434570313</v>
      </c>
      <c r="H272" s="30">
        <v>331.6</v>
      </c>
      <c r="I272" s="30">
        <v>346</v>
      </c>
      <c r="J272" s="30">
        <v>310.4761962890625</v>
      </c>
      <c r="K272" s="30">
        <v>331</v>
      </c>
      <c r="L272" s="30">
        <v>323.5</v>
      </c>
      <c r="M272" s="30">
        <v>280.12820434570313</v>
      </c>
      <c r="N272" s="30">
        <v>331.6</v>
      </c>
      <c r="O272" s="30">
        <v>346</v>
      </c>
    </row>
    <row r="273" spans="1:15" x14ac:dyDescent="0.3">
      <c r="A273" s="1">
        <v>71221050</v>
      </c>
      <c r="B273" t="s">
        <v>25</v>
      </c>
      <c r="C273" t="s">
        <v>597</v>
      </c>
      <c r="D273" s="30"/>
      <c r="E273" s="30">
        <v>342.3</v>
      </c>
      <c r="F273" s="30">
        <v>304.5</v>
      </c>
      <c r="G273" s="30"/>
      <c r="H273" s="30">
        <v>282.10000000000002</v>
      </c>
      <c r="I273" s="30">
        <v>315.8</v>
      </c>
      <c r="J273" s="30"/>
      <c r="K273" s="30">
        <v>352.9</v>
      </c>
      <c r="L273" s="30">
        <v>266.7</v>
      </c>
      <c r="M273" s="30"/>
      <c r="N273" s="30">
        <v>282.10000000000002</v>
      </c>
      <c r="O273" s="30">
        <v>315.8</v>
      </c>
    </row>
    <row r="274" spans="1:15" x14ac:dyDescent="0.3">
      <c r="A274" s="1">
        <v>100874020</v>
      </c>
      <c r="B274" t="s">
        <v>38</v>
      </c>
      <c r="C274" t="s">
        <v>624</v>
      </c>
      <c r="D274" s="30">
        <v>333.10501098632813</v>
      </c>
      <c r="E274" s="30">
        <v>355.6</v>
      </c>
      <c r="F274" s="30">
        <v>355.8</v>
      </c>
      <c r="G274" s="30">
        <v>306.84930419921881</v>
      </c>
      <c r="H274" s="30">
        <v>329.1</v>
      </c>
      <c r="I274" s="30">
        <v>331.4</v>
      </c>
      <c r="J274" s="30">
        <v>260.83334350585938</v>
      </c>
      <c r="K274" s="30">
        <v>297.39999999999998</v>
      </c>
      <c r="L274" s="30">
        <v>308.3</v>
      </c>
      <c r="M274" s="30">
        <v>306.84930419921881</v>
      </c>
      <c r="N274" s="30">
        <v>329.1</v>
      </c>
      <c r="O274" s="30">
        <v>331.4</v>
      </c>
    </row>
    <row r="275" spans="1:15" x14ac:dyDescent="0.3">
      <c r="A275" s="1">
        <v>620701050</v>
      </c>
      <c r="B275" t="s">
        <v>310</v>
      </c>
      <c r="C275" t="s">
        <v>1451</v>
      </c>
      <c r="D275" s="30"/>
      <c r="E275" s="30">
        <v>330.4</v>
      </c>
      <c r="F275" s="30">
        <v>303.60000000000002</v>
      </c>
      <c r="G275" s="30"/>
      <c r="H275" s="30">
        <v>248</v>
      </c>
      <c r="I275" s="30">
        <v>250</v>
      </c>
      <c r="J275" s="30"/>
      <c r="K275" s="30">
        <v>330.4</v>
      </c>
      <c r="L275" s="30">
        <v>303.60000000000002</v>
      </c>
      <c r="M275" s="30"/>
      <c r="N275" s="30">
        <v>248</v>
      </c>
      <c r="O275" s="30">
        <v>250</v>
      </c>
    </row>
    <row r="276" spans="1:15" x14ac:dyDescent="0.3">
      <c r="A276" s="1">
        <v>130604020</v>
      </c>
      <c r="B276" t="s">
        <v>56</v>
      </c>
      <c r="C276" t="s">
        <v>701</v>
      </c>
      <c r="D276" s="30"/>
      <c r="E276" s="30">
        <v>338.7</v>
      </c>
      <c r="F276" s="30">
        <v>358.8</v>
      </c>
      <c r="G276" s="30"/>
      <c r="H276" s="30">
        <v>283.89999999999998</v>
      </c>
      <c r="I276" s="30">
        <v>329.4</v>
      </c>
      <c r="J276" s="30"/>
      <c r="K276" s="30">
        <v>307.10000000000002</v>
      </c>
      <c r="L276" s="30">
        <v>331.6</v>
      </c>
      <c r="M276" s="30"/>
      <c r="N276" s="30">
        <v>283.89999999999998</v>
      </c>
      <c r="O276" s="30">
        <v>329.4</v>
      </c>
    </row>
    <row r="277" spans="1:15" x14ac:dyDescent="0.3">
      <c r="A277" s="1">
        <v>850451050</v>
      </c>
      <c r="B277" t="s">
        <v>404</v>
      </c>
      <c r="C277" t="s">
        <v>1642</v>
      </c>
      <c r="D277" s="30"/>
      <c r="E277" s="30">
        <v>338.7</v>
      </c>
      <c r="F277" s="30">
        <v>300</v>
      </c>
      <c r="G277" s="30"/>
      <c r="H277" s="30">
        <v>241.7</v>
      </c>
      <c r="I277" s="30">
        <v>212.2</v>
      </c>
      <c r="J277" s="30"/>
      <c r="K277" s="30">
        <v>314.3</v>
      </c>
      <c r="L277" s="30">
        <v>297</v>
      </c>
      <c r="M277" s="30"/>
      <c r="N277" s="30">
        <v>241.7</v>
      </c>
      <c r="O277" s="30">
        <v>212.2</v>
      </c>
    </row>
    <row r="278" spans="1:15" x14ac:dyDescent="0.3">
      <c r="A278" s="1">
        <v>121081050</v>
      </c>
      <c r="B278" t="s">
        <v>48</v>
      </c>
      <c r="C278" t="s">
        <v>685</v>
      </c>
      <c r="D278" s="30">
        <v>367.64706420898438</v>
      </c>
      <c r="E278" s="30">
        <v>364.2</v>
      </c>
      <c r="F278" s="30">
        <v>357.5</v>
      </c>
      <c r="G278" s="30">
        <v>294.48275756835938</v>
      </c>
      <c r="H278" s="30">
        <v>337.6</v>
      </c>
      <c r="I278" s="30">
        <v>318</v>
      </c>
      <c r="J278" s="30">
        <v>348.78048706054688</v>
      </c>
      <c r="K278" s="30">
        <v>336.6</v>
      </c>
      <c r="L278" s="30">
        <v>340.9</v>
      </c>
      <c r="M278" s="30">
        <v>294.48275756835938</v>
      </c>
      <c r="N278" s="30">
        <v>337.6</v>
      </c>
      <c r="O278" s="30">
        <v>318</v>
      </c>
    </row>
    <row r="279" spans="1:15" x14ac:dyDescent="0.3">
      <c r="A279" s="1">
        <v>421214020</v>
      </c>
      <c r="B279" t="s">
        <v>192</v>
      </c>
      <c r="C279" t="s">
        <v>1091</v>
      </c>
      <c r="D279" s="30">
        <v>326.19049072265631</v>
      </c>
      <c r="E279" s="30">
        <v>326.8</v>
      </c>
      <c r="F279" s="30">
        <v>297.89999999999998</v>
      </c>
      <c r="G279" s="30"/>
      <c r="H279" s="30">
        <v>314.60000000000002</v>
      </c>
      <c r="I279" s="30">
        <v>306.3</v>
      </c>
      <c r="J279" s="30"/>
      <c r="K279" s="30">
        <v>300</v>
      </c>
      <c r="L279" s="30">
        <v>269.60000000000002</v>
      </c>
      <c r="M279" s="30"/>
      <c r="N279" s="30">
        <v>314.60000000000002</v>
      </c>
      <c r="O279" s="30">
        <v>306.3</v>
      </c>
    </row>
    <row r="280" spans="1:15" x14ac:dyDescent="0.3">
      <c r="A280" s="1">
        <v>780044020</v>
      </c>
      <c r="B280" t="s">
        <v>372</v>
      </c>
      <c r="C280" t="s">
        <v>1567</v>
      </c>
      <c r="D280" s="30"/>
      <c r="E280" s="30">
        <v>288.89999999999998</v>
      </c>
      <c r="F280" s="30">
        <v>320</v>
      </c>
      <c r="G280" s="30"/>
      <c r="H280" s="30">
        <v>311.10000000000002</v>
      </c>
      <c r="I280" s="30">
        <v>318.2</v>
      </c>
      <c r="J280" s="30"/>
      <c r="K280" s="30">
        <v>270.60000000000002</v>
      </c>
      <c r="L280" s="30">
        <v>290.89999999999998</v>
      </c>
      <c r="M280" s="30"/>
      <c r="N280" s="30">
        <v>311.10000000000002</v>
      </c>
      <c r="O280" s="30">
        <v>318.2</v>
      </c>
    </row>
    <row r="281" spans="1:15" x14ac:dyDescent="0.3">
      <c r="A281" s="1">
        <v>861004040</v>
      </c>
      <c r="B281" t="s">
        <v>408</v>
      </c>
      <c r="C281" t="s">
        <v>1655</v>
      </c>
      <c r="D281" s="30">
        <v>342.85714721679688</v>
      </c>
      <c r="E281" s="30">
        <v>361.2</v>
      </c>
      <c r="F281" s="30">
        <v>328.8</v>
      </c>
      <c r="G281" s="30">
        <v>311.11111450195313</v>
      </c>
      <c r="H281" s="30">
        <v>317.3</v>
      </c>
      <c r="I281" s="30">
        <v>268</v>
      </c>
      <c r="J281" s="30">
        <v>325</v>
      </c>
      <c r="K281" s="30">
        <v>346.6</v>
      </c>
      <c r="L281" s="30">
        <v>279.10000000000002</v>
      </c>
      <c r="M281" s="30">
        <v>311.11111450195313</v>
      </c>
      <c r="N281" s="30">
        <v>317.3</v>
      </c>
      <c r="O281" s="30">
        <v>268</v>
      </c>
    </row>
    <row r="282" spans="1:15" x14ac:dyDescent="0.3">
      <c r="A282" s="1">
        <v>171241050</v>
      </c>
      <c r="B282" t="s">
        <v>74</v>
      </c>
      <c r="C282" t="s">
        <v>748</v>
      </c>
      <c r="D282" s="30"/>
      <c r="E282" s="30">
        <v>315.39999999999998</v>
      </c>
      <c r="F282" s="30">
        <v>292.3</v>
      </c>
      <c r="G282" s="30"/>
      <c r="H282" s="30">
        <v>215.4</v>
      </c>
      <c r="I282" s="30">
        <v>238.5</v>
      </c>
      <c r="J282" s="30"/>
      <c r="K282" s="30">
        <v>315.39999999999998</v>
      </c>
      <c r="L282" s="30">
        <v>292.3</v>
      </c>
      <c r="M282" s="30"/>
      <c r="N282" s="30">
        <v>215.4</v>
      </c>
      <c r="O282" s="30">
        <v>238.5</v>
      </c>
    </row>
    <row r="283" spans="1:15" x14ac:dyDescent="0.3">
      <c r="A283" s="1">
        <v>281023000</v>
      </c>
      <c r="B283" t="s">
        <v>123</v>
      </c>
      <c r="C283" t="s">
        <v>911</v>
      </c>
      <c r="D283" s="30">
        <v>353.67648315429688</v>
      </c>
      <c r="E283" s="30">
        <v>357.2</v>
      </c>
      <c r="F283" s="30">
        <v>341.9</v>
      </c>
      <c r="G283" s="30">
        <v>316.70761108398438</v>
      </c>
      <c r="H283" s="30">
        <v>303.89999999999998</v>
      </c>
      <c r="I283" s="30">
        <v>314.39999999999998</v>
      </c>
      <c r="J283" s="30">
        <v>329.38775634765631</v>
      </c>
      <c r="K283" s="30">
        <v>331.5</v>
      </c>
      <c r="L283" s="30">
        <v>313.5</v>
      </c>
      <c r="M283" s="30">
        <v>316.70761108398438</v>
      </c>
      <c r="N283" s="30">
        <v>303.89999999999998</v>
      </c>
      <c r="O283" s="30">
        <v>314.39999999999998</v>
      </c>
    </row>
    <row r="284" spans="1:15" x14ac:dyDescent="0.3">
      <c r="A284" s="1">
        <v>680754020</v>
      </c>
      <c r="B284" t="s">
        <v>331</v>
      </c>
      <c r="C284" t="s">
        <v>1491</v>
      </c>
      <c r="D284" s="30"/>
      <c r="E284" s="30">
        <v>335.1</v>
      </c>
      <c r="F284" s="30">
        <v>375</v>
      </c>
      <c r="G284" s="30"/>
      <c r="H284" s="30">
        <v>313.5</v>
      </c>
      <c r="I284" s="30">
        <v>370.8</v>
      </c>
      <c r="J284" s="30"/>
      <c r="K284" s="30">
        <v>309.5</v>
      </c>
      <c r="L284" s="30">
        <v>338.5</v>
      </c>
      <c r="M284" s="30"/>
      <c r="N284" s="30">
        <v>313.5</v>
      </c>
      <c r="O284" s="30">
        <v>370.8</v>
      </c>
    </row>
    <row r="285" spans="1:15" x14ac:dyDescent="0.3">
      <c r="A285" s="1">
        <v>1031302050</v>
      </c>
      <c r="B285" t="s">
        <v>487</v>
      </c>
      <c r="C285" t="s">
        <v>1968</v>
      </c>
      <c r="D285" s="30">
        <v>351.25</v>
      </c>
      <c r="E285" s="30">
        <v>333.3</v>
      </c>
      <c r="F285" s="30">
        <v>341.8</v>
      </c>
      <c r="G285" s="30">
        <v>303.125</v>
      </c>
      <c r="H285" s="30">
        <v>289.3</v>
      </c>
      <c r="I285" s="30">
        <v>275.3</v>
      </c>
      <c r="J285" s="30">
        <v>343.9560546875</v>
      </c>
      <c r="K285" s="30">
        <v>317.8</v>
      </c>
      <c r="L285" s="30">
        <v>320.8</v>
      </c>
      <c r="M285" s="30">
        <v>303.125</v>
      </c>
      <c r="N285" s="30">
        <v>289.3</v>
      </c>
      <c r="O285" s="30">
        <v>275.3</v>
      </c>
    </row>
    <row r="286" spans="1:15" x14ac:dyDescent="0.3">
      <c r="A286" s="1">
        <v>1071561050</v>
      </c>
      <c r="B286" t="s">
        <v>511</v>
      </c>
      <c r="C286" t="s">
        <v>2012</v>
      </c>
      <c r="D286" s="30">
        <v>316.41790771484381</v>
      </c>
      <c r="E286" s="30">
        <v>311.10000000000002</v>
      </c>
      <c r="F286" s="30">
        <v>324.7</v>
      </c>
      <c r="G286" s="30">
        <v>255.63380432128909</v>
      </c>
      <c r="H286" s="30">
        <v>263.60000000000002</v>
      </c>
      <c r="I286" s="30">
        <v>276.39999999999998</v>
      </c>
      <c r="J286" s="30">
        <v>284.375</v>
      </c>
      <c r="K286" s="30">
        <v>290.60000000000002</v>
      </c>
      <c r="L286" s="30">
        <v>290.10000000000002</v>
      </c>
      <c r="M286" s="30">
        <v>255.63380432128909</v>
      </c>
      <c r="N286" s="30">
        <v>263.60000000000002</v>
      </c>
      <c r="O286" s="30">
        <v>276.39999999999998</v>
      </c>
    </row>
    <row r="287" spans="1:15" x14ac:dyDescent="0.3">
      <c r="A287" s="1">
        <v>560151050</v>
      </c>
      <c r="B287" t="s">
        <v>289</v>
      </c>
      <c r="C287" t="s">
        <v>1403</v>
      </c>
      <c r="D287" s="30">
        <v>346.93878173828131</v>
      </c>
      <c r="E287" s="30">
        <v>352.4</v>
      </c>
      <c r="F287" s="30">
        <v>363.3</v>
      </c>
      <c r="G287" s="30">
        <v>288.69564819335938</v>
      </c>
      <c r="H287" s="30">
        <v>286.7</v>
      </c>
      <c r="I287" s="30">
        <v>308.89999999999998</v>
      </c>
      <c r="J287" s="30"/>
      <c r="K287" s="30">
        <v>322.2</v>
      </c>
      <c r="L287" s="30">
        <v>334.9</v>
      </c>
      <c r="M287" s="30">
        <v>288.69564819335938</v>
      </c>
      <c r="N287" s="30">
        <v>286.7</v>
      </c>
      <c r="O287" s="30">
        <v>308.89999999999998</v>
      </c>
    </row>
    <row r="288" spans="1:15" x14ac:dyDescent="0.3">
      <c r="A288" s="1">
        <v>391343000</v>
      </c>
      <c r="B288" t="s">
        <v>170</v>
      </c>
      <c r="C288" t="s">
        <v>1012</v>
      </c>
      <c r="D288" s="30">
        <v>363.43490600585938</v>
      </c>
      <c r="E288" s="30">
        <v>369.7</v>
      </c>
      <c r="F288" s="30">
        <v>358.1</v>
      </c>
      <c r="G288" s="30">
        <v>339.83364868164063</v>
      </c>
      <c r="H288" s="30">
        <v>330.7</v>
      </c>
      <c r="I288" s="30">
        <v>319</v>
      </c>
      <c r="J288" s="30">
        <v>333.05953979492188</v>
      </c>
      <c r="K288" s="30">
        <v>340</v>
      </c>
      <c r="L288" s="30">
        <v>322</v>
      </c>
      <c r="M288" s="30">
        <v>339.83364868164063</v>
      </c>
      <c r="N288" s="30">
        <v>330.7</v>
      </c>
      <c r="O288" s="30">
        <v>319</v>
      </c>
    </row>
    <row r="289" spans="1:15" x14ac:dyDescent="0.3">
      <c r="A289" s="1">
        <v>491484030</v>
      </c>
      <c r="B289" t="s">
        <v>253</v>
      </c>
      <c r="C289" t="s">
        <v>1308</v>
      </c>
      <c r="D289" s="30">
        <v>298.64254760742188</v>
      </c>
      <c r="E289" s="30">
        <v>314.39999999999998</v>
      </c>
      <c r="F289" s="30">
        <v>317</v>
      </c>
      <c r="G289" s="30">
        <v>265.61087036132813</v>
      </c>
      <c r="H289" s="30">
        <v>261.89999999999998</v>
      </c>
      <c r="I289" s="30">
        <v>261</v>
      </c>
      <c r="J289" s="30">
        <v>265.54052734375</v>
      </c>
      <c r="K289" s="30">
        <v>301.3</v>
      </c>
      <c r="L289" s="30">
        <v>289</v>
      </c>
      <c r="M289" s="30">
        <v>265.61087036132813</v>
      </c>
      <c r="N289" s="30">
        <v>261.89999999999998</v>
      </c>
      <c r="O289" s="30">
        <v>261</v>
      </c>
    </row>
    <row r="290" spans="1:15" x14ac:dyDescent="0.3">
      <c r="A290" s="1">
        <v>61031050</v>
      </c>
      <c r="B290" t="s">
        <v>22</v>
      </c>
      <c r="C290" t="s">
        <v>591</v>
      </c>
      <c r="D290" s="30"/>
      <c r="E290" s="30">
        <v>319.5</v>
      </c>
      <c r="F290" s="30">
        <v>326.39999999999998</v>
      </c>
      <c r="G290" s="30"/>
      <c r="H290" s="30">
        <v>311.89999999999998</v>
      </c>
      <c r="I290" s="30">
        <v>296.39999999999998</v>
      </c>
      <c r="J290" s="30"/>
      <c r="K290" s="30">
        <v>293.3</v>
      </c>
      <c r="L290" s="30">
        <v>294.7</v>
      </c>
      <c r="M290" s="30"/>
      <c r="N290" s="30">
        <v>311.89999999999998</v>
      </c>
      <c r="O290" s="30">
        <v>296.39999999999998</v>
      </c>
    </row>
    <row r="291" spans="1:15" x14ac:dyDescent="0.3">
      <c r="A291" s="1">
        <v>1071544020</v>
      </c>
      <c r="B291" t="s">
        <v>509</v>
      </c>
      <c r="C291" t="s">
        <v>2009</v>
      </c>
      <c r="D291" s="30">
        <v>321.89053344726563</v>
      </c>
      <c r="E291" s="30">
        <v>323.5</v>
      </c>
      <c r="F291" s="30">
        <v>313.10000000000002</v>
      </c>
      <c r="G291" s="30">
        <v>295.02487182617188</v>
      </c>
      <c r="H291" s="30">
        <v>272.5</v>
      </c>
      <c r="I291" s="30">
        <v>255.2</v>
      </c>
      <c r="J291" s="30">
        <v>321.89053344726563</v>
      </c>
      <c r="K291" s="30">
        <v>303.60000000000002</v>
      </c>
      <c r="L291" s="30">
        <v>290.89999999999998</v>
      </c>
      <c r="M291" s="30">
        <v>295.02487182617188</v>
      </c>
      <c r="N291" s="30">
        <v>272.5</v>
      </c>
      <c r="O291" s="30">
        <v>255.2</v>
      </c>
    </row>
    <row r="292" spans="1:15" x14ac:dyDescent="0.3">
      <c r="A292" s="1">
        <v>71211050</v>
      </c>
      <c r="B292" t="s">
        <v>24</v>
      </c>
      <c r="C292" t="s">
        <v>595</v>
      </c>
      <c r="D292" s="30"/>
      <c r="E292" s="30">
        <v>351.1</v>
      </c>
      <c r="F292" s="30">
        <v>362.2</v>
      </c>
      <c r="G292" s="30"/>
      <c r="H292" s="30">
        <v>275.60000000000002</v>
      </c>
      <c r="I292" s="30">
        <v>287.5</v>
      </c>
      <c r="J292" s="30"/>
      <c r="K292" s="30">
        <v>321.7</v>
      </c>
      <c r="L292" s="30">
        <v>355.6</v>
      </c>
      <c r="M292" s="30"/>
      <c r="N292" s="30">
        <v>275.60000000000002</v>
      </c>
      <c r="O292" s="30">
        <v>287.5</v>
      </c>
    </row>
    <row r="293" spans="1:15" x14ac:dyDescent="0.3">
      <c r="A293" s="1">
        <v>461304020</v>
      </c>
      <c r="B293" t="s">
        <v>205</v>
      </c>
      <c r="C293" t="s">
        <v>1116</v>
      </c>
      <c r="D293" s="30">
        <v>331</v>
      </c>
      <c r="E293" s="30">
        <v>311.8</v>
      </c>
      <c r="F293" s="30">
        <v>336.5</v>
      </c>
      <c r="G293" s="30">
        <v>302.5125732421875</v>
      </c>
      <c r="H293" s="30">
        <v>258.5</v>
      </c>
      <c r="I293" s="30">
        <v>268.5</v>
      </c>
      <c r="J293" s="30">
        <v>331</v>
      </c>
      <c r="K293" s="30">
        <v>311.8</v>
      </c>
      <c r="L293" s="30">
        <v>336.5</v>
      </c>
      <c r="M293" s="30">
        <v>302.5125732421875</v>
      </c>
      <c r="N293" s="30">
        <v>258.5</v>
      </c>
      <c r="O293" s="30">
        <v>268.5</v>
      </c>
    </row>
    <row r="294" spans="1:15" x14ac:dyDescent="0.3">
      <c r="A294" s="1">
        <v>311181050</v>
      </c>
      <c r="B294" t="s">
        <v>132</v>
      </c>
      <c r="C294" t="s">
        <v>929</v>
      </c>
      <c r="D294" s="30"/>
      <c r="E294" s="30">
        <v>352.9</v>
      </c>
      <c r="F294" s="30">
        <v>338.5</v>
      </c>
      <c r="G294" s="30"/>
      <c r="H294" s="30">
        <v>273.7</v>
      </c>
      <c r="I294" s="30">
        <v>305.89999999999998</v>
      </c>
      <c r="J294" s="30"/>
      <c r="K294" s="30">
        <v>352.9</v>
      </c>
      <c r="L294" s="30">
        <v>341.7</v>
      </c>
      <c r="M294" s="30"/>
      <c r="N294" s="30">
        <v>273.7</v>
      </c>
      <c r="O294" s="30">
        <v>305.89999999999998</v>
      </c>
    </row>
    <row r="295" spans="1:15" x14ac:dyDescent="0.3">
      <c r="A295" s="1">
        <v>1000654020</v>
      </c>
      <c r="B295" t="s">
        <v>479</v>
      </c>
      <c r="C295" t="s">
        <v>1956</v>
      </c>
      <c r="D295" s="30"/>
      <c r="E295" s="30">
        <v>391.9</v>
      </c>
      <c r="F295" s="30">
        <v>385.9</v>
      </c>
      <c r="G295" s="30">
        <v>367.77777099609381</v>
      </c>
      <c r="H295" s="30">
        <v>404</v>
      </c>
      <c r="I295" s="30">
        <v>372.9</v>
      </c>
      <c r="J295" s="30"/>
      <c r="K295" s="30">
        <v>384.5</v>
      </c>
      <c r="L295" s="30">
        <v>346.8</v>
      </c>
      <c r="M295" s="30">
        <v>367.77777099609381</v>
      </c>
      <c r="N295" s="30">
        <v>404</v>
      </c>
      <c r="O295" s="30">
        <v>372.9</v>
      </c>
    </row>
    <row r="296" spans="1:15" x14ac:dyDescent="0.3">
      <c r="A296" s="1">
        <v>1060084020</v>
      </c>
      <c r="B296" t="s">
        <v>505</v>
      </c>
      <c r="C296" t="s">
        <v>680</v>
      </c>
      <c r="D296" s="30"/>
      <c r="E296" s="30">
        <v>365.6</v>
      </c>
      <c r="F296" s="30">
        <v>305.89999999999998</v>
      </c>
      <c r="G296" s="30"/>
      <c r="H296" s="30">
        <v>425</v>
      </c>
      <c r="I296" s="30">
        <v>297.10000000000002</v>
      </c>
      <c r="J296" s="30"/>
      <c r="K296" s="30">
        <v>360</v>
      </c>
      <c r="L296" s="30">
        <v>284</v>
      </c>
      <c r="M296" s="30"/>
      <c r="N296" s="30">
        <v>425</v>
      </c>
      <c r="O296" s="30">
        <v>297.10000000000002</v>
      </c>
    </row>
    <row r="297" spans="1:15" x14ac:dyDescent="0.3">
      <c r="A297" s="1">
        <v>1060063000</v>
      </c>
      <c r="B297" t="s">
        <v>504</v>
      </c>
      <c r="C297" t="s">
        <v>2002</v>
      </c>
      <c r="D297" s="30">
        <v>361.06195068359381</v>
      </c>
      <c r="E297" s="30">
        <v>348.8</v>
      </c>
      <c r="F297" s="30">
        <v>374.5</v>
      </c>
      <c r="G297" s="30">
        <v>301.78570556640631</v>
      </c>
      <c r="H297" s="30">
        <v>341.7</v>
      </c>
      <c r="I297" s="30">
        <v>335</v>
      </c>
      <c r="J297" s="30">
        <v>330.5555419921875</v>
      </c>
      <c r="K297" s="30">
        <v>326.10000000000002</v>
      </c>
      <c r="L297" s="30">
        <v>349.5</v>
      </c>
      <c r="M297" s="30">
        <v>301.78570556640631</v>
      </c>
      <c r="N297" s="30">
        <v>341.7</v>
      </c>
      <c r="O297" s="30">
        <v>335</v>
      </c>
    </row>
    <row r="298" spans="1:15" x14ac:dyDescent="0.3">
      <c r="A298" s="1">
        <v>591144020</v>
      </c>
      <c r="B298" t="s">
        <v>301</v>
      </c>
      <c r="C298" t="s">
        <v>1431</v>
      </c>
      <c r="D298" s="30"/>
      <c r="E298" s="30">
        <v>335.3</v>
      </c>
      <c r="F298" s="30">
        <v>329.7</v>
      </c>
      <c r="G298" s="30"/>
      <c r="H298" s="30">
        <v>288.2</v>
      </c>
      <c r="I298" s="30">
        <v>283.8</v>
      </c>
      <c r="J298" s="30"/>
      <c r="K298" s="30">
        <v>328.6</v>
      </c>
      <c r="L298" s="30">
        <v>314.8</v>
      </c>
      <c r="M298" s="30"/>
      <c r="N298" s="30">
        <v>288.2</v>
      </c>
      <c r="O298" s="30">
        <v>283.8</v>
      </c>
    </row>
    <row r="299" spans="1:15" x14ac:dyDescent="0.3">
      <c r="A299" s="1">
        <v>391344060</v>
      </c>
      <c r="B299" t="s">
        <v>170</v>
      </c>
      <c r="C299" t="s">
        <v>1014</v>
      </c>
      <c r="D299" s="30">
        <v>340.09661865234381</v>
      </c>
      <c r="E299" s="30">
        <v>344.3</v>
      </c>
      <c r="F299" s="30">
        <v>355.8</v>
      </c>
      <c r="G299" s="30">
        <v>334.46603393554688</v>
      </c>
      <c r="H299" s="30">
        <v>335.2</v>
      </c>
      <c r="I299" s="30">
        <v>316.10000000000002</v>
      </c>
      <c r="J299" s="30">
        <v>287.368408203125</v>
      </c>
      <c r="K299" s="30">
        <v>312.60000000000002</v>
      </c>
      <c r="L299" s="30">
        <v>344.2</v>
      </c>
      <c r="M299" s="30">
        <v>334.46603393554688</v>
      </c>
      <c r="N299" s="30">
        <v>335.2</v>
      </c>
      <c r="O299" s="30">
        <v>316.10000000000002</v>
      </c>
    </row>
    <row r="300" spans="1:15" x14ac:dyDescent="0.3">
      <c r="A300" s="1">
        <v>900784020</v>
      </c>
      <c r="B300" t="s">
        <v>422</v>
      </c>
      <c r="C300" t="s">
        <v>1679</v>
      </c>
      <c r="D300" s="30"/>
      <c r="E300" s="30">
        <v>379.6</v>
      </c>
      <c r="F300" s="30">
        <v>386.5</v>
      </c>
      <c r="G300" s="30">
        <v>325</v>
      </c>
      <c r="H300" s="30">
        <v>366.7</v>
      </c>
      <c r="I300" s="30">
        <v>382.7</v>
      </c>
      <c r="J300" s="30"/>
      <c r="K300" s="30">
        <v>365</v>
      </c>
      <c r="L300" s="30">
        <v>361.8</v>
      </c>
      <c r="M300" s="30">
        <v>325</v>
      </c>
      <c r="N300" s="30">
        <v>366.7</v>
      </c>
      <c r="O300" s="30">
        <v>382.7</v>
      </c>
    </row>
    <row r="301" spans="1:15" x14ac:dyDescent="0.3">
      <c r="A301" s="1">
        <v>750871050</v>
      </c>
      <c r="B301" t="s">
        <v>360</v>
      </c>
      <c r="C301" t="s">
        <v>1545</v>
      </c>
      <c r="D301" s="30">
        <v>311.58535766601563</v>
      </c>
      <c r="E301" s="30">
        <v>318.5</v>
      </c>
      <c r="F301" s="30">
        <v>322</v>
      </c>
      <c r="G301" s="30">
        <v>236.73469543457031</v>
      </c>
      <c r="H301" s="30">
        <v>249.1</v>
      </c>
      <c r="I301" s="30">
        <v>289.2</v>
      </c>
      <c r="J301" s="30">
        <v>277.88461303710938</v>
      </c>
      <c r="K301" s="30">
        <v>295.2</v>
      </c>
      <c r="L301" s="30">
        <v>288.2</v>
      </c>
      <c r="M301" s="30">
        <v>236.73469543457031</v>
      </c>
      <c r="N301" s="30">
        <v>249.1</v>
      </c>
      <c r="O301" s="30">
        <v>289.2</v>
      </c>
    </row>
    <row r="302" spans="1:15" x14ac:dyDescent="0.3">
      <c r="A302" s="1">
        <v>971184020</v>
      </c>
      <c r="B302" t="s">
        <v>464</v>
      </c>
      <c r="C302" t="s">
        <v>1928</v>
      </c>
      <c r="D302" s="30">
        <v>302.04080200195313</v>
      </c>
      <c r="E302" s="30">
        <v>308.8</v>
      </c>
      <c r="F302" s="30">
        <v>277.5</v>
      </c>
      <c r="G302" s="30"/>
      <c r="H302" s="30">
        <v>208.8</v>
      </c>
      <c r="I302" s="30">
        <v>250</v>
      </c>
      <c r="J302" s="30"/>
      <c r="K302" s="30">
        <v>284.2</v>
      </c>
      <c r="L302" s="30">
        <v>256.5</v>
      </c>
      <c r="M302" s="30"/>
      <c r="N302" s="30">
        <v>208.8</v>
      </c>
      <c r="O302" s="30">
        <v>250</v>
      </c>
    </row>
    <row r="303" spans="1:15" x14ac:dyDescent="0.3">
      <c r="A303" s="1">
        <v>341214020</v>
      </c>
      <c r="B303" t="s">
        <v>144</v>
      </c>
      <c r="C303" t="s">
        <v>949</v>
      </c>
      <c r="D303" s="30"/>
      <c r="E303" s="30">
        <v>304.3</v>
      </c>
      <c r="F303" s="30">
        <v>315.39999999999998</v>
      </c>
      <c r="G303" s="30">
        <v>337.77777099609381</v>
      </c>
      <c r="H303" s="30">
        <v>263.8</v>
      </c>
      <c r="I303" s="30">
        <v>292.3</v>
      </c>
      <c r="J303" s="30"/>
      <c r="K303" s="30">
        <v>296.8</v>
      </c>
      <c r="L303" s="30">
        <v>308.60000000000002</v>
      </c>
      <c r="M303" s="30">
        <v>337.77777099609381</v>
      </c>
      <c r="N303" s="30">
        <v>263.8</v>
      </c>
      <c r="O303" s="30">
        <v>292.3</v>
      </c>
    </row>
    <row r="304" spans="1:15" x14ac:dyDescent="0.3">
      <c r="A304" s="1">
        <v>311164020</v>
      </c>
      <c r="B304" t="s">
        <v>130</v>
      </c>
      <c r="C304" t="s">
        <v>926</v>
      </c>
      <c r="D304" s="30">
        <v>312.90322875976563</v>
      </c>
      <c r="E304" s="30">
        <v>336.7</v>
      </c>
      <c r="F304" s="30">
        <v>354.3</v>
      </c>
      <c r="G304" s="30">
        <v>303.22579956054688</v>
      </c>
      <c r="H304" s="30">
        <v>349</v>
      </c>
      <c r="I304" s="30">
        <v>367.4</v>
      </c>
      <c r="J304" s="30">
        <v>312.90322875976563</v>
      </c>
      <c r="K304" s="30">
        <v>323.3</v>
      </c>
      <c r="L304" s="30">
        <v>323.3</v>
      </c>
      <c r="M304" s="30">
        <v>303.22579956054688</v>
      </c>
      <c r="N304" s="30">
        <v>349</v>
      </c>
      <c r="O304" s="30">
        <v>367.4</v>
      </c>
    </row>
    <row r="305" spans="1:15" x14ac:dyDescent="0.3">
      <c r="A305" s="1">
        <v>850434020</v>
      </c>
      <c r="B305" t="s">
        <v>402</v>
      </c>
      <c r="C305" t="s">
        <v>1639</v>
      </c>
      <c r="D305" s="30"/>
      <c r="E305" s="30">
        <v>288</v>
      </c>
      <c r="F305" s="30">
        <v>328.6</v>
      </c>
      <c r="G305" s="30">
        <v>277.41934204101563</v>
      </c>
      <c r="H305" s="30">
        <v>308.3</v>
      </c>
      <c r="I305" s="30">
        <v>296.39999999999998</v>
      </c>
      <c r="J305" s="30"/>
      <c r="K305" s="30">
        <v>225</v>
      </c>
      <c r="L305" s="30">
        <v>306.7</v>
      </c>
      <c r="M305" s="30">
        <v>277.41934204101563</v>
      </c>
      <c r="N305" s="30">
        <v>308.3</v>
      </c>
      <c r="O305" s="30">
        <v>296.39999999999998</v>
      </c>
    </row>
    <row r="306" spans="1:15" x14ac:dyDescent="0.3">
      <c r="A306" s="1">
        <v>1060014020</v>
      </c>
      <c r="B306" t="s">
        <v>499</v>
      </c>
      <c r="C306" t="s">
        <v>1993</v>
      </c>
      <c r="D306" s="30">
        <v>307.14285278320313</v>
      </c>
      <c r="E306" s="30">
        <v>395.7</v>
      </c>
      <c r="F306" s="30">
        <v>333.3</v>
      </c>
      <c r="G306" s="30">
        <v>357.14285278320313</v>
      </c>
      <c r="H306" s="30">
        <v>391.3</v>
      </c>
      <c r="I306" s="30">
        <v>323.5</v>
      </c>
      <c r="J306" s="30"/>
      <c r="K306" s="30">
        <v>370.6</v>
      </c>
      <c r="L306" s="30">
        <v>325.60000000000002</v>
      </c>
      <c r="M306" s="30">
        <v>357.14285278320313</v>
      </c>
      <c r="N306" s="30">
        <v>391.3</v>
      </c>
      <c r="O306" s="30">
        <v>323.5</v>
      </c>
    </row>
    <row r="307" spans="1:15" x14ac:dyDescent="0.3">
      <c r="A307" s="1">
        <v>90773000</v>
      </c>
      <c r="B307" t="s">
        <v>34</v>
      </c>
      <c r="C307" t="s">
        <v>615</v>
      </c>
      <c r="D307" s="30">
        <v>320.86956787109381</v>
      </c>
      <c r="E307" s="30">
        <v>307.8</v>
      </c>
      <c r="F307" s="30"/>
      <c r="G307" s="30">
        <v>241.3793029785156</v>
      </c>
      <c r="H307" s="30">
        <v>274.39999999999998</v>
      </c>
      <c r="I307" s="30"/>
      <c r="J307" s="30"/>
      <c r="K307" s="30">
        <v>268.7</v>
      </c>
      <c r="L307" s="30"/>
      <c r="M307" s="30">
        <v>241.3793029785156</v>
      </c>
      <c r="N307" s="30">
        <v>274.39999999999998</v>
      </c>
      <c r="O307" s="30"/>
    </row>
    <row r="308" spans="1:15" x14ac:dyDescent="0.3">
      <c r="A308" s="1">
        <v>410054020</v>
      </c>
      <c r="B308" t="s">
        <v>186</v>
      </c>
      <c r="C308" t="s">
        <v>1083</v>
      </c>
      <c r="D308" s="30"/>
      <c r="E308" s="30">
        <v>340</v>
      </c>
      <c r="F308" s="30">
        <v>357.7</v>
      </c>
      <c r="G308" s="30"/>
      <c r="H308" s="30">
        <v>190</v>
      </c>
      <c r="I308" s="30">
        <v>261.5</v>
      </c>
      <c r="J308" s="30"/>
      <c r="K308" s="30">
        <v>323.5</v>
      </c>
      <c r="L308" s="30">
        <v>355</v>
      </c>
      <c r="M308" s="30"/>
      <c r="N308" s="30">
        <v>190</v>
      </c>
      <c r="O308" s="30">
        <v>261.5</v>
      </c>
    </row>
    <row r="309" spans="1:15" x14ac:dyDescent="0.3">
      <c r="A309" s="1">
        <v>1051251050</v>
      </c>
      <c r="B309" t="s">
        <v>498</v>
      </c>
      <c r="C309" t="s">
        <v>1990</v>
      </c>
      <c r="D309" s="30"/>
      <c r="E309" s="30">
        <v>340</v>
      </c>
      <c r="F309" s="30">
        <v>281.3</v>
      </c>
      <c r="G309" s="30"/>
      <c r="H309" s="30">
        <v>320</v>
      </c>
      <c r="I309" s="30">
        <v>281.3</v>
      </c>
      <c r="J309" s="30"/>
      <c r="K309" s="30">
        <v>250</v>
      </c>
      <c r="L309" s="30">
        <v>281.3</v>
      </c>
      <c r="M309" s="30"/>
      <c r="N309" s="30">
        <v>320</v>
      </c>
      <c r="O309" s="30">
        <v>281.3</v>
      </c>
    </row>
    <row r="310" spans="1:15" x14ac:dyDescent="0.3">
      <c r="A310" s="1">
        <v>611544020</v>
      </c>
      <c r="B310" t="s">
        <v>306</v>
      </c>
      <c r="C310" t="s">
        <v>1445</v>
      </c>
      <c r="D310" s="30">
        <v>322.093017578125</v>
      </c>
      <c r="E310" s="30">
        <v>354.5</v>
      </c>
      <c r="F310" s="30">
        <v>354.8</v>
      </c>
      <c r="G310" s="30">
        <v>327.906982421875</v>
      </c>
      <c r="H310" s="30">
        <v>388.6</v>
      </c>
      <c r="I310" s="30">
        <v>353.8</v>
      </c>
      <c r="J310" s="30"/>
      <c r="K310" s="30">
        <v>326.5</v>
      </c>
      <c r="L310" s="30">
        <v>324.2</v>
      </c>
      <c r="M310" s="30">
        <v>327.906982421875</v>
      </c>
      <c r="N310" s="30">
        <v>388.6</v>
      </c>
      <c r="O310" s="30">
        <v>353.8</v>
      </c>
    </row>
    <row r="311" spans="1:15" x14ac:dyDescent="0.3">
      <c r="A311" s="1">
        <v>1031313000</v>
      </c>
      <c r="B311" t="s">
        <v>488</v>
      </c>
      <c r="C311" t="s">
        <v>1970</v>
      </c>
      <c r="D311" s="30">
        <v>361.76470947265631</v>
      </c>
      <c r="E311" s="30">
        <v>372.3</v>
      </c>
      <c r="F311" s="30">
        <v>365.2</v>
      </c>
      <c r="G311" s="30">
        <v>346.4705810546875</v>
      </c>
      <c r="H311" s="30">
        <v>367.4</v>
      </c>
      <c r="I311" s="30">
        <v>335.4</v>
      </c>
      <c r="J311" s="30">
        <v>345.71429443359381</v>
      </c>
      <c r="K311" s="30">
        <v>345.1</v>
      </c>
      <c r="L311" s="30">
        <v>341.2</v>
      </c>
      <c r="M311" s="30">
        <v>346.4705810546875</v>
      </c>
      <c r="N311" s="30">
        <v>367.4</v>
      </c>
      <c r="O311" s="30">
        <v>335.4</v>
      </c>
    </row>
    <row r="312" spans="1:15" x14ac:dyDescent="0.3">
      <c r="A312" s="1">
        <v>71224020</v>
      </c>
      <c r="B312" t="s">
        <v>25</v>
      </c>
      <c r="C312" t="s">
        <v>598</v>
      </c>
      <c r="D312" s="30">
        <v>295.1219482421875</v>
      </c>
      <c r="E312" s="30">
        <v>313.2</v>
      </c>
      <c r="F312" s="30">
        <v>300</v>
      </c>
      <c r="G312" s="30"/>
      <c r="H312" s="30">
        <v>281.60000000000002</v>
      </c>
      <c r="I312" s="30">
        <v>273.2</v>
      </c>
      <c r="J312" s="30"/>
      <c r="K312" s="30">
        <v>300</v>
      </c>
      <c r="L312" s="30">
        <v>290</v>
      </c>
      <c r="M312" s="30"/>
      <c r="N312" s="30">
        <v>281.60000000000002</v>
      </c>
      <c r="O312" s="30">
        <v>273.2</v>
      </c>
    </row>
    <row r="313" spans="1:15" x14ac:dyDescent="0.3">
      <c r="A313" s="1">
        <v>141294020</v>
      </c>
      <c r="B313" t="s">
        <v>61</v>
      </c>
      <c r="C313" t="s">
        <v>712</v>
      </c>
      <c r="D313" s="30">
        <v>323.02630615234381</v>
      </c>
      <c r="E313" s="30">
        <v>327.60000000000002</v>
      </c>
      <c r="F313" s="30">
        <v>343.8</v>
      </c>
      <c r="G313" s="30">
        <v>287.5</v>
      </c>
      <c r="H313" s="30">
        <v>317.7</v>
      </c>
      <c r="I313" s="30">
        <v>350.3</v>
      </c>
      <c r="J313" s="30">
        <v>283.11688232421881</v>
      </c>
      <c r="K313" s="30">
        <v>305.60000000000002</v>
      </c>
      <c r="L313" s="30">
        <v>318.3</v>
      </c>
      <c r="M313" s="30">
        <v>287.5</v>
      </c>
      <c r="N313" s="30">
        <v>317.7</v>
      </c>
      <c r="O313" s="30">
        <v>350.3</v>
      </c>
    </row>
    <row r="314" spans="1:15" x14ac:dyDescent="0.3">
      <c r="A314" s="1">
        <v>220881050</v>
      </c>
      <c r="B314" t="s">
        <v>95</v>
      </c>
      <c r="C314" t="s">
        <v>799</v>
      </c>
      <c r="D314" s="30">
        <v>350</v>
      </c>
      <c r="E314" s="30">
        <v>380.4</v>
      </c>
      <c r="F314" s="30">
        <v>372.7</v>
      </c>
      <c r="G314" s="30">
        <v>281.69015502929688</v>
      </c>
      <c r="H314" s="30">
        <v>340</v>
      </c>
      <c r="I314" s="30">
        <v>292.60000000000002</v>
      </c>
      <c r="J314" s="30"/>
      <c r="K314" s="30">
        <v>379.3</v>
      </c>
      <c r="L314" s="30">
        <v>366.7</v>
      </c>
      <c r="M314" s="30">
        <v>281.69015502929688</v>
      </c>
      <c r="N314" s="30">
        <v>340</v>
      </c>
      <c r="O314" s="30">
        <v>292.60000000000002</v>
      </c>
    </row>
    <row r="315" spans="1:15" x14ac:dyDescent="0.3">
      <c r="A315" s="1">
        <v>900761050</v>
      </c>
      <c r="B315" t="s">
        <v>420</v>
      </c>
      <c r="C315" t="s">
        <v>1674</v>
      </c>
      <c r="D315" s="30">
        <v>330.88235473632813</v>
      </c>
      <c r="E315" s="30">
        <v>324.10000000000002</v>
      </c>
      <c r="F315" s="30">
        <v>323.5</v>
      </c>
      <c r="G315" s="30">
        <v>297.56097412109381</v>
      </c>
      <c r="H315" s="30">
        <v>317.39999999999998</v>
      </c>
      <c r="I315" s="30">
        <v>303.39999999999998</v>
      </c>
      <c r="J315" s="30">
        <v>297.59036254882813</v>
      </c>
      <c r="K315" s="30">
        <v>289</v>
      </c>
      <c r="L315" s="30">
        <v>282.2</v>
      </c>
      <c r="M315" s="30">
        <v>297.56097412109381</v>
      </c>
      <c r="N315" s="30">
        <v>317.39999999999998</v>
      </c>
      <c r="O315" s="30">
        <v>303.39999999999998</v>
      </c>
    </row>
    <row r="316" spans="1:15" x14ac:dyDescent="0.3">
      <c r="A316" s="1">
        <v>491484040</v>
      </c>
      <c r="B316" t="s">
        <v>253</v>
      </c>
      <c r="C316" t="s">
        <v>1309</v>
      </c>
      <c r="D316" s="30">
        <v>315.9420166015625</v>
      </c>
      <c r="E316" s="30">
        <v>331</v>
      </c>
      <c r="F316" s="30">
        <v>271.2</v>
      </c>
      <c r="G316" s="30">
        <v>307.24636840820313</v>
      </c>
      <c r="H316" s="30">
        <v>290.8</v>
      </c>
      <c r="I316" s="30">
        <v>227.9</v>
      </c>
      <c r="J316" s="30"/>
      <c r="K316" s="30">
        <v>301.7</v>
      </c>
      <c r="L316" s="30">
        <v>225</v>
      </c>
      <c r="M316" s="30">
        <v>307.24636840820313</v>
      </c>
      <c r="N316" s="30">
        <v>290.8</v>
      </c>
      <c r="O316" s="30">
        <v>227.9</v>
      </c>
    </row>
    <row r="317" spans="1:15" x14ac:dyDescent="0.3">
      <c r="A317" s="1">
        <v>220884020</v>
      </c>
      <c r="B317" t="s">
        <v>95</v>
      </c>
      <c r="C317" t="s">
        <v>800</v>
      </c>
      <c r="D317" s="30">
        <v>328.76712036132813</v>
      </c>
      <c r="E317" s="30">
        <v>332.1</v>
      </c>
      <c r="F317" s="30">
        <v>302.5</v>
      </c>
      <c r="G317" s="30">
        <v>308.21917724609381</v>
      </c>
      <c r="H317" s="30">
        <v>252.4</v>
      </c>
      <c r="I317" s="30">
        <v>248.8</v>
      </c>
      <c r="J317" s="30"/>
      <c r="K317" s="30">
        <v>318.3</v>
      </c>
      <c r="L317" s="30">
        <v>288.7</v>
      </c>
      <c r="M317" s="30">
        <v>308.21917724609381</v>
      </c>
      <c r="N317" s="30">
        <v>252.4</v>
      </c>
      <c r="O317" s="30">
        <v>248.8</v>
      </c>
    </row>
    <row r="318" spans="1:15" x14ac:dyDescent="0.3">
      <c r="A318" s="1">
        <v>461313000</v>
      </c>
      <c r="B318" t="s">
        <v>206</v>
      </c>
      <c r="C318" t="s">
        <v>1117</v>
      </c>
      <c r="D318" s="30">
        <v>353.64431762695313</v>
      </c>
      <c r="E318" s="30">
        <v>351.1</v>
      </c>
      <c r="F318" s="30">
        <v>359.6</v>
      </c>
      <c r="G318" s="30">
        <v>299.12789916992188</v>
      </c>
      <c r="H318" s="30">
        <v>295.2</v>
      </c>
      <c r="I318" s="30">
        <v>312</v>
      </c>
      <c r="J318" s="30">
        <v>325.46295166015631</v>
      </c>
      <c r="K318" s="30">
        <v>326.8</v>
      </c>
      <c r="L318" s="30">
        <v>334.5</v>
      </c>
      <c r="M318" s="30">
        <v>299.12789916992188</v>
      </c>
      <c r="N318" s="30">
        <v>295.2</v>
      </c>
      <c r="O318" s="30">
        <v>312</v>
      </c>
    </row>
    <row r="319" spans="1:15" x14ac:dyDescent="0.3">
      <c r="A319" s="1">
        <v>450774040</v>
      </c>
      <c r="B319" t="s">
        <v>202</v>
      </c>
      <c r="C319" t="s">
        <v>1110</v>
      </c>
      <c r="D319" s="30">
        <v>317.29324340820313</v>
      </c>
      <c r="E319" s="30">
        <v>343.9</v>
      </c>
      <c r="F319" s="30">
        <v>363.8</v>
      </c>
      <c r="G319" s="30">
        <v>285.71429443359381</v>
      </c>
      <c r="H319" s="30">
        <v>323.60000000000002</v>
      </c>
      <c r="I319" s="30">
        <v>343.4</v>
      </c>
      <c r="J319" s="30">
        <v>298.80950927734381</v>
      </c>
      <c r="K319" s="30">
        <v>302.89999999999998</v>
      </c>
      <c r="L319" s="30">
        <v>326.7</v>
      </c>
      <c r="M319" s="30">
        <v>285.71429443359381</v>
      </c>
      <c r="N319" s="30">
        <v>323.60000000000002</v>
      </c>
      <c r="O319" s="30">
        <v>343.4</v>
      </c>
    </row>
    <row r="320" spans="1:15" x14ac:dyDescent="0.3">
      <c r="A320" s="1">
        <v>1031323000</v>
      </c>
      <c r="B320" t="s">
        <v>489</v>
      </c>
      <c r="C320" t="s">
        <v>1972</v>
      </c>
      <c r="D320" s="30">
        <v>317.10525512695313</v>
      </c>
      <c r="E320" s="30">
        <v>326.89999999999998</v>
      </c>
      <c r="F320" s="30">
        <v>324.10000000000002</v>
      </c>
      <c r="G320" s="30">
        <v>319.07894897460938</v>
      </c>
      <c r="H320" s="30">
        <v>273.10000000000002</v>
      </c>
      <c r="I320" s="30">
        <v>274.3</v>
      </c>
      <c r="J320" s="30">
        <v>281.89300537109381</v>
      </c>
      <c r="K320" s="30">
        <v>299.60000000000002</v>
      </c>
      <c r="L320" s="30">
        <v>296.3</v>
      </c>
      <c r="M320" s="30">
        <v>319.07894897460938</v>
      </c>
      <c r="N320" s="30">
        <v>273.10000000000002</v>
      </c>
      <c r="O320" s="30">
        <v>274.3</v>
      </c>
    </row>
    <row r="321" spans="1:15" x14ac:dyDescent="0.3">
      <c r="A321" s="1">
        <v>1081444020</v>
      </c>
      <c r="B321" t="s">
        <v>515</v>
      </c>
      <c r="C321" t="s">
        <v>2019</v>
      </c>
      <c r="D321" s="30"/>
      <c r="E321" s="30">
        <v>301.8</v>
      </c>
      <c r="F321" s="30">
        <v>300</v>
      </c>
      <c r="G321" s="30">
        <v>311.3636474609375</v>
      </c>
      <c r="H321" s="30">
        <v>317.89999999999998</v>
      </c>
      <c r="I321" s="30">
        <v>293.2</v>
      </c>
      <c r="J321" s="30"/>
      <c r="K321" s="30">
        <v>283.8</v>
      </c>
      <c r="L321" s="30">
        <v>300</v>
      </c>
      <c r="M321" s="30">
        <v>311.3636474609375</v>
      </c>
      <c r="N321" s="30">
        <v>317.89999999999998</v>
      </c>
      <c r="O321" s="30">
        <v>293.2</v>
      </c>
    </row>
    <row r="322" spans="1:15" x14ac:dyDescent="0.3">
      <c r="A322" s="1">
        <v>1031314020</v>
      </c>
      <c r="B322" t="s">
        <v>488</v>
      </c>
      <c r="C322" t="s">
        <v>1971</v>
      </c>
      <c r="D322" s="30"/>
      <c r="E322" s="30">
        <v>379.5</v>
      </c>
      <c r="F322" s="30">
        <v>375.3</v>
      </c>
      <c r="G322" s="30">
        <v>365.33334350585938</v>
      </c>
      <c r="H322" s="30">
        <v>348.2</v>
      </c>
      <c r="I322" s="30">
        <v>378.8</v>
      </c>
      <c r="J322" s="30"/>
      <c r="K322" s="30">
        <v>357.4</v>
      </c>
      <c r="L322" s="30">
        <v>358.6</v>
      </c>
      <c r="M322" s="30">
        <v>365.33334350585938</v>
      </c>
      <c r="N322" s="30">
        <v>348.2</v>
      </c>
      <c r="O322" s="30">
        <v>378.8</v>
      </c>
    </row>
    <row r="323" spans="1:15" x14ac:dyDescent="0.3">
      <c r="A323" s="1">
        <v>861003000</v>
      </c>
      <c r="B323" t="s">
        <v>408</v>
      </c>
      <c r="C323" t="s">
        <v>1654</v>
      </c>
      <c r="D323" s="30">
        <v>331.85183715820313</v>
      </c>
      <c r="E323" s="30">
        <v>354.1</v>
      </c>
      <c r="F323" s="30">
        <v>340.8</v>
      </c>
      <c r="G323" s="30">
        <v>328.88888549804688</v>
      </c>
      <c r="H323" s="30">
        <v>345.9</v>
      </c>
      <c r="I323" s="30">
        <v>318.3</v>
      </c>
      <c r="J323" s="30">
        <v>301.63934326171881</v>
      </c>
      <c r="K323" s="30">
        <v>337.3</v>
      </c>
      <c r="L323" s="30">
        <v>329.2</v>
      </c>
      <c r="M323" s="30">
        <v>328.88888549804688</v>
      </c>
      <c r="N323" s="30">
        <v>345.9</v>
      </c>
      <c r="O323" s="30">
        <v>318.3</v>
      </c>
    </row>
    <row r="324" spans="1:15" x14ac:dyDescent="0.3">
      <c r="A324" s="1">
        <v>971224020</v>
      </c>
      <c r="B324" t="s">
        <v>466</v>
      </c>
      <c r="C324" t="s">
        <v>1931</v>
      </c>
      <c r="D324" s="30"/>
      <c r="E324" s="30">
        <v>395</v>
      </c>
      <c r="F324" s="30">
        <v>361.9</v>
      </c>
      <c r="G324" s="30"/>
      <c r="H324" s="30">
        <v>327.5</v>
      </c>
      <c r="I324" s="30">
        <v>316.7</v>
      </c>
      <c r="J324" s="30"/>
      <c r="K324" s="30">
        <v>389.5</v>
      </c>
      <c r="L324" s="30">
        <v>343.5</v>
      </c>
      <c r="M324" s="30"/>
      <c r="N324" s="30">
        <v>327.5</v>
      </c>
      <c r="O324" s="30">
        <v>316.7</v>
      </c>
    </row>
    <row r="325" spans="1:15" x14ac:dyDescent="0.3">
      <c r="A325" s="1">
        <v>270581050</v>
      </c>
      <c r="B325" t="s">
        <v>119</v>
      </c>
      <c r="C325" t="s">
        <v>903</v>
      </c>
      <c r="D325" s="30"/>
      <c r="E325" s="30">
        <v>305.3</v>
      </c>
      <c r="F325" s="30">
        <v>319.7</v>
      </c>
      <c r="G325" s="30"/>
      <c r="H325" s="30">
        <v>226</v>
      </c>
      <c r="I325" s="30">
        <v>282.3</v>
      </c>
      <c r="J325" s="30"/>
      <c r="K325" s="30">
        <v>278.89999999999998</v>
      </c>
      <c r="L325" s="30">
        <v>287.10000000000002</v>
      </c>
      <c r="M325" s="30"/>
      <c r="N325" s="30">
        <v>226</v>
      </c>
      <c r="O325" s="30">
        <v>282.3</v>
      </c>
    </row>
    <row r="326" spans="1:15" x14ac:dyDescent="0.3">
      <c r="A326" s="1">
        <v>290044020</v>
      </c>
      <c r="B326" t="s">
        <v>128</v>
      </c>
      <c r="C326" t="s">
        <v>922</v>
      </c>
      <c r="D326" s="30">
        <v>293.61703491210938</v>
      </c>
      <c r="E326" s="30">
        <v>300.89999999999998</v>
      </c>
      <c r="F326" s="30">
        <v>294.89999999999998</v>
      </c>
      <c r="G326" s="30">
        <v>294.6236572265625</v>
      </c>
      <c r="H326" s="30">
        <v>288.8</v>
      </c>
      <c r="I326" s="30">
        <v>286</v>
      </c>
      <c r="J326" s="30"/>
      <c r="K326" s="30">
        <v>277.2</v>
      </c>
      <c r="L326" s="30">
        <v>275.7</v>
      </c>
      <c r="M326" s="30">
        <v>294.6236572265625</v>
      </c>
      <c r="N326" s="30">
        <v>288.8</v>
      </c>
      <c r="O326" s="30">
        <v>286</v>
      </c>
    </row>
    <row r="327" spans="1:15" x14ac:dyDescent="0.3">
      <c r="A327" s="1">
        <v>691044020</v>
      </c>
      <c r="B327" t="s">
        <v>332</v>
      </c>
      <c r="C327" t="s">
        <v>1492</v>
      </c>
      <c r="D327" s="30"/>
      <c r="E327" s="30">
        <v>352.9</v>
      </c>
      <c r="F327" s="30">
        <v>345</v>
      </c>
      <c r="G327" s="30"/>
      <c r="H327" s="30">
        <v>370.6</v>
      </c>
      <c r="I327" s="30">
        <v>345</v>
      </c>
      <c r="J327" s="30"/>
      <c r="K327" s="30">
        <v>314.3</v>
      </c>
      <c r="L327" s="30">
        <v>300</v>
      </c>
      <c r="M327" s="30"/>
      <c r="N327" s="30">
        <v>370.6</v>
      </c>
      <c r="O327" s="30">
        <v>345</v>
      </c>
    </row>
    <row r="328" spans="1:15" x14ac:dyDescent="0.3">
      <c r="A328" s="1">
        <v>531114020</v>
      </c>
      <c r="B328" t="s">
        <v>273</v>
      </c>
      <c r="C328" t="s">
        <v>1377</v>
      </c>
      <c r="D328" s="30">
        <v>351.955322265625</v>
      </c>
      <c r="E328" s="30">
        <v>335.3</v>
      </c>
      <c r="F328" s="30">
        <v>333</v>
      </c>
      <c r="G328" s="30">
        <v>350.83798217773438</v>
      </c>
      <c r="H328" s="30">
        <v>337.2</v>
      </c>
      <c r="I328" s="30">
        <v>332.5</v>
      </c>
      <c r="J328" s="30">
        <v>335.1851806640625</v>
      </c>
      <c r="K328" s="30">
        <v>306.89999999999998</v>
      </c>
      <c r="L328" s="30">
        <v>314</v>
      </c>
      <c r="M328" s="30">
        <v>350.83798217773438</v>
      </c>
      <c r="N328" s="30">
        <v>337.2</v>
      </c>
      <c r="O328" s="30">
        <v>332.5</v>
      </c>
    </row>
    <row r="329" spans="1:15" x14ac:dyDescent="0.3">
      <c r="A329" s="1">
        <v>680741050</v>
      </c>
      <c r="B329" t="s">
        <v>330</v>
      </c>
      <c r="C329" t="s">
        <v>1489</v>
      </c>
      <c r="D329" s="30">
        <v>342.1875</v>
      </c>
      <c r="E329" s="30">
        <v>371.2</v>
      </c>
      <c r="F329" s="30">
        <v>342.3</v>
      </c>
      <c r="G329" s="30">
        <v>330</v>
      </c>
      <c r="H329" s="30">
        <v>286.5</v>
      </c>
      <c r="I329" s="30">
        <v>331.5</v>
      </c>
      <c r="J329" s="30"/>
      <c r="K329" s="30">
        <v>340</v>
      </c>
      <c r="L329" s="30">
        <v>277.8</v>
      </c>
      <c r="M329" s="30">
        <v>330</v>
      </c>
      <c r="N329" s="30">
        <v>286.5</v>
      </c>
      <c r="O329" s="30">
        <v>331.5</v>
      </c>
    </row>
    <row r="330" spans="1:15" x14ac:dyDescent="0.3">
      <c r="A330" s="1">
        <v>1000651050</v>
      </c>
      <c r="B330" t="s">
        <v>479</v>
      </c>
      <c r="C330" t="s">
        <v>1955</v>
      </c>
      <c r="D330" s="30">
        <v>386.07595825195313</v>
      </c>
      <c r="E330" s="30">
        <v>368.4</v>
      </c>
      <c r="F330" s="30">
        <v>362.8</v>
      </c>
      <c r="G330" s="30">
        <v>352.22222900390631</v>
      </c>
      <c r="H330" s="30">
        <v>345.5</v>
      </c>
      <c r="I330" s="30">
        <v>368.1</v>
      </c>
      <c r="J330" s="30"/>
      <c r="K330" s="30">
        <v>337</v>
      </c>
      <c r="L330" s="30">
        <v>327.3</v>
      </c>
      <c r="M330" s="30">
        <v>352.22222900390631</v>
      </c>
      <c r="N330" s="30">
        <v>345.5</v>
      </c>
      <c r="O330" s="30">
        <v>368.1</v>
      </c>
    </row>
    <row r="331" spans="1:15" x14ac:dyDescent="0.3">
      <c r="A331" s="1">
        <v>1141144020</v>
      </c>
      <c r="B331" t="s">
        <v>532</v>
      </c>
      <c r="C331" t="s">
        <v>2054</v>
      </c>
      <c r="D331" s="30">
        <v>344.21054077148438</v>
      </c>
      <c r="E331" s="30">
        <v>363.4</v>
      </c>
      <c r="F331" s="30">
        <v>369.8</v>
      </c>
      <c r="G331" s="30">
        <v>336.3157958984375</v>
      </c>
      <c r="H331" s="30">
        <v>357.3</v>
      </c>
      <c r="I331" s="30">
        <v>341.9</v>
      </c>
      <c r="J331" s="30">
        <v>313.51351928710938</v>
      </c>
      <c r="K331" s="30">
        <v>335.1</v>
      </c>
      <c r="L331" s="30">
        <v>341.4</v>
      </c>
      <c r="M331" s="30">
        <v>336.3157958984375</v>
      </c>
      <c r="N331" s="30">
        <v>357.3</v>
      </c>
      <c r="O331" s="30">
        <v>341.9</v>
      </c>
    </row>
    <row r="332" spans="1:15" x14ac:dyDescent="0.3">
      <c r="A332" s="1">
        <v>491374020</v>
      </c>
      <c r="B332" t="s">
        <v>249</v>
      </c>
      <c r="C332" t="s">
        <v>1293</v>
      </c>
      <c r="D332" s="30">
        <v>321.25985717773438</v>
      </c>
      <c r="E332" s="30">
        <v>356.1</v>
      </c>
      <c r="F332" s="30">
        <v>334</v>
      </c>
      <c r="G332" s="30">
        <v>261.41732788085938</v>
      </c>
      <c r="H332" s="30">
        <v>293.5</v>
      </c>
      <c r="I332" s="30">
        <v>294.2</v>
      </c>
      <c r="J332" s="30">
        <v>294.11764526367188</v>
      </c>
      <c r="K332" s="30">
        <v>322.10000000000002</v>
      </c>
      <c r="L332" s="30">
        <v>295.60000000000002</v>
      </c>
      <c r="M332" s="30">
        <v>261.41732788085938</v>
      </c>
      <c r="N332" s="30">
        <v>293.5</v>
      </c>
      <c r="O332" s="30">
        <v>294.2</v>
      </c>
    </row>
    <row r="333" spans="1:15" x14ac:dyDescent="0.3">
      <c r="A333" s="1">
        <v>290034020</v>
      </c>
      <c r="B333" t="s">
        <v>127</v>
      </c>
      <c r="C333" t="s">
        <v>920</v>
      </c>
      <c r="D333" s="30">
        <v>334.09091186523438</v>
      </c>
      <c r="E333" s="30">
        <v>341.3</v>
      </c>
      <c r="F333" s="30">
        <v>324.2</v>
      </c>
      <c r="G333" s="30">
        <v>286.3636474609375</v>
      </c>
      <c r="H333" s="30">
        <v>252.4</v>
      </c>
      <c r="I333" s="30">
        <v>274.2</v>
      </c>
      <c r="J333" s="30">
        <v>334.09091186523438</v>
      </c>
      <c r="K333" s="30">
        <v>341.3</v>
      </c>
      <c r="L333" s="30">
        <v>324.2</v>
      </c>
      <c r="M333" s="30">
        <v>286.3636474609375</v>
      </c>
      <c r="N333" s="30">
        <v>252.4</v>
      </c>
      <c r="O333" s="30">
        <v>274.2</v>
      </c>
    </row>
    <row r="334" spans="1:15" x14ac:dyDescent="0.3">
      <c r="A334" s="1">
        <v>260014020</v>
      </c>
      <c r="B334" t="s">
        <v>112</v>
      </c>
      <c r="C334" t="s">
        <v>885</v>
      </c>
      <c r="D334" s="30">
        <v>351.77304077148438</v>
      </c>
      <c r="E334" s="30">
        <v>347.4</v>
      </c>
      <c r="F334" s="30">
        <v>362.6</v>
      </c>
      <c r="G334" s="30">
        <v>353.90069580078131</v>
      </c>
      <c r="H334" s="30">
        <v>362.9</v>
      </c>
      <c r="I334" s="30">
        <v>363.5</v>
      </c>
      <c r="J334" s="30">
        <v>306.34921264648438</v>
      </c>
      <c r="K334" s="30">
        <v>302.10000000000002</v>
      </c>
      <c r="L334" s="30">
        <v>321.8</v>
      </c>
      <c r="M334" s="30">
        <v>353.90069580078131</v>
      </c>
      <c r="N334" s="30">
        <v>362.9</v>
      </c>
      <c r="O334" s="30">
        <v>363.5</v>
      </c>
    </row>
    <row r="335" spans="1:15" x14ac:dyDescent="0.3">
      <c r="A335" s="1">
        <v>1031284020</v>
      </c>
      <c r="B335" t="s">
        <v>485</v>
      </c>
      <c r="C335" t="s">
        <v>1965</v>
      </c>
      <c r="D335" s="30">
        <v>335.59323120117188</v>
      </c>
      <c r="E335" s="30">
        <v>357.1</v>
      </c>
      <c r="F335" s="30">
        <v>377.8</v>
      </c>
      <c r="G335" s="30">
        <v>310.16949462890631</v>
      </c>
      <c r="H335" s="30">
        <v>377.8</v>
      </c>
      <c r="I335" s="30">
        <v>363.5</v>
      </c>
      <c r="J335" s="30"/>
      <c r="K335" s="30">
        <v>336.2</v>
      </c>
      <c r="L335" s="30">
        <v>351.2</v>
      </c>
      <c r="M335" s="30">
        <v>310.16949462890631</v>
      </c>
      <c r="N335" s="30">
        <v>377.8</v>
      </c>
      <c r="O335" s="30">
        <v>363.5</v>
      </c>
    </row>
    <row r="336" spans="1:15" x14ac:dyDescent="0.3">
      <c r="A336" s="1">
        <v>1031281050</v>
      </c>
      <c r="B336" t="s">
        <v>485</v>
      </c>
      <c r="C336" t="s">
        <v>1964</v>
      </c>
      <c r="D336" s="30"/>
      <c r="E336" s="30">
        <v>352.9</v>
      </c>
      <c r="F336" s="30">
        <v>310.60000000000002</v>
      </c>
      <c r="G336" s="30">
        <v>335.41665649414063</v>
      </c>
      <c r="H336" s="30">
        <v>290.3</v>
      </c>
      <c r="I336" s="30">
        <v>294</v>
      </c>
      <c r="J336" s="30"/>
      <c r="K336" s="30">
        <v>348.8</v>
      </c>
      <c r="L336" s="30">
        <v>280.8</v>
      </c>
      <c r="M336" s="30">
        <v>335.41665649414063</v>
      </c>
      <c r="N336" s="30">
        <v>290.3</v>
      </c>
      <c r="O336" s="30">
        <v>294</v>
      </c>
    </row>
    <row r="337" spans="1:15" x14ac:dyDescent="0.3">
      <c r="A337" s="1">
        <v>240914020</v>
      </c>
      <c r="B337" t="s">
        <v>107</v>
      </c>
      <c r="C337" t="s">
        <v>850</v>
      </c>
      <c r="D337" s="30"/>
      <c r="E337" s="30">
        <v>331.3</v>
      </c>
      <c r="F337" s="30">
        <v>375</v>
      </c>
      <c r="G337" s="30"/>
      <c r="H337" s="30">
        <v>312.5</v>
      </c>
      <c r="I337" s="30">
        <v>375</v>
      </c>
      <c r="J337" s="30"/>
      <c r="K337" s="30">
        <v>290</v>
      </c>
      <c r="L337" s="30">
        <v>333.3</v>
      </c>
      <c r="M337" s="30"/>
      <c r="N337" s="30">
        <v>312.5</v>
      </c>
      <c r="O337" s="30">
        <v>375</v>
      </c>
    </row>
    <row r="338" spans="1:15" x14ac:dyDescent="0.3">
      <c r="A338" s="1">
        <v>931241050</v>
      </c>
      <c r="B338" t="s">
        <v>435</v>
      </c>
      <c r="C338" t="s">
        <v>1744</v>
      </c>
      <c r="D338" s="30">
        <v>328.97195434570313</v>
      </c>
      <c r="E338" s="30">
        <v>320.7</v>
      </c>
      <c r="F338" s="30">
        <v>314.2</v>
      </c>
      <c r="G338" s="30">
        <v>302.85714721679688</v>
      </c>
      <c r="H338" s="30">
        <v>270.89999999999998</v>
      </c>
      <c r="I338" s="30">
        <v>283.3</v>
      </c>
      <c r="J338" s="30"/>
      <c r="K338" s="30">
        <v>298.2</v>
      </c>
      <c r="L338" s="30">
        <v>300</v>
      </c>
      <c r="M338" s="30">
        <v>302.85714721679688</v>
      </c>
      <c r="N338" s="30">
        <v>270.89999999999998</v>
      </c>
      <c r="O338" s="30">
        <v>283.3</v>
      </c>
    </row>
    <row r="339" spans="1:15" x14ac:dyDescent="0.3">
      <c r="A339" s="1">
        <v>430024020</v>
      </c>
      <c r="B339" t="s">
        <v>195</v>
      </c>
      <c r="C339" t="s">
        <v>1096</v>
      </c>
      <c r="D339" s="30">
        <v>324.41860961914063</v>
      </c>
      <c r="E339" s="30">
        <v>320</v>
      </c>
      <c r="F339" s="30">
        <v>300</v>
      </c>
      <c r="G339" s="30">
        <v>282.55813598632813</v>
      </c>
      <c r="H339" s="30">
        <v>302.89999999999998</v>
      </c>
      <c r="I339" s="30">
        <v>291.10000000000002</v>
      </c>
      <c r="J339" s="30">
        <v>300</v>
      </c>
      <c r="K339" s="30">
        <v>308.3</v>
      </c>
      <c r="L339" s="30">
        <v>281.5</v>
      </c>
      <c r="M339" s="30">
        <v>282.55813598632813</v>
      </c>
      <c r="N339" s="30">
        <v>302.89999999999998</v>
      </c>
      <c r="O339" s="30">
        <v>291.10000000000002</v>
      </c>
    </row>
    <row r="340" spans="1:15" x14ac:dyDescent="0.3">
      <c r="A340" s="1">
        <v>450784020</v>
      </c>
      <c r="B340" t="s">
        <v>203</v>
      </c>
      <c r="C340" t="s">
        <v>1112</v>
      </c>
      <c r="D340" s="30">
        <v>296.92306518554688</v>
      </c>
      <c r="E340" s="30">
        <v>298.5</v>
      </c>
      <c r="F340" s="30">
        <v>298.7</v>
      </c>
      <c r="G340" s="30"/>
      <c r="H340" s="30">
        <v>176.1</v>
      </c>
      <c r="I340" s="30">
        <v>228</v>
      </c>
      <c r="J340" s="30"/>
      <c r="K340" s="30">
        <v>294.3</v>
      </c>
      <c r="L340" s="30">
        <v>281.8</v>
      </c>
      <c r="M340" s="30"/>
      <c r="N340" s="30">
        <v>176.1</v>
      </c>
      <c r="O340" s="30">
        <v>228</v>
      </c>
    </row>
    <row r="341" spans="1:15" x14ac:dyDescent="0.3">
      <c r="A341" s="1">
        <v>491484060</v>
      </c>
      <c r="B341" t="s">
        <v>253</v>
      </c>
      <c r="C341" t="s">
        <v>1310</v>
      </c>
      <c r="D341" s="30">
        <v>270.5555419921875</v>
      </c>
      <c r="E341" s="30">
        <v>310.7</v>
      </c>
      <c r="F341" s="30">
        <v>297.3</v>
      </c>
      <c r="G341" s="30">
        <v>223.8888854980469</v>
      </c>
      <c r="H341" s="30">
        <v>242.9</v>
      </c>
      <c r="I341" s="30">
        <v>237.2</v>
      </c>
      <c r="J341" s="30">
        <v>252.10084533691409</v>
      </c>
      <c r="K341" s="30">
        <v>293.3</v>
      </c>
      <c r="L341" s="30">
        <v>266.7</v>
      </c>
      <c r="M341" s="30">
        <v>223.8888854980469</v>
      </c>
      <c r="N341" s="30">
        <v>242.9</v>
      </c>
      <c r="O341" s="30">
        <v>237.2</v>
      </c>
    </row>
    <row r="342" spans="1:15" x14ac:dyDescent="0.3">
      <c r="A342" s="1">
        <v>680714020</v>
      </c>
      <c r="B342" t="s">
        <v>327</v>
      </c>
      <c r="C342" t="s">
        <v>1485</v>
      </c>
      <c r="D342" s="30"/>
      <c r="E342" s="30">
        <v>362.3</v>
      </c>
      <c r="F342" s="30">
        <v>352.7</v>
      </c>
      <c r="G342" s="30">
        <v>325.53192138671881</v>
      </c>
      <c r="H342" s="30">
        <v>349.1</v>
      </c>
      <c r="I342" s="30">
        <v>343.6</v>
      </c>
      <c r="J342" s="30"/>
      <c r="K342" s="30">
        <v>331.8</v>
      </c>
      <c r="L342" s="30">
        <v>324.10000000000002</v>
      </c>
      <c r="M342" s="30">
        <v>325.53192138671881</v>
      </c>
      <c r="N342" s="30">
        <v>349.1</v>
      </c>
      <c r="O342" s="30">
        <v>343.6</v>
      </c>
    </row>
    <row r="343" spans="1:15" x14ac:dyDescent="0.3">
      <c r="A343" s="1">
        <v>661023000</v>
      </c>
      <c r="B343" t="s">
        <v>319</v>
      </c>
      <c r="C343" t="s">
        <v>1471</v>
      </c>
      <c r="D343" s="30">
        <v>369.33798217773438</v>
      </c>
      <c r="E343" s="30">
        <v>357.8</v>
      </c>
      <c r="F343" s="30">
        <v>344.7</v>
      </c>
      <c r="G343" s="30">
        <v>331.01046752929688</v>
      </c>
      <c r="H343" s="30">
        <v>319.7</v>
      </c>
      <c r="I343" s="30">
        <v>319.8</v>
      </c>
      <c r="J343" s="30">
        <v>339.16082763671881</v>
      </c>
      <c r="K343" s="30">
        <v>325.89999999999998</v>
      </c>
      <c r="L343" s="30">
        <v>319.10000000000002</v>
      </c>
      <c r="M343" s="30">
        <v>331.01046752929688</v>
      </c>
      <c r="N343" s="30">
        <v>319.7</v>
      </c>
      <c r="O343" s="30">
        <v>319.8</v>
      </c>
    </row>
    <row r="344" spans="1:15" x14ac:dyDescent="0.3">
      <c r="A344" s="1">
        <v>71214020</v>
      </c>
      <c r="B344" t="s">
        <v>24</v>
      </c>
      <c r="C344" t="s">
        <v>596</v>
      </c>
      <c r="D344" s="30"/>
      <c r="E344" s="30">
        <v>343.9</v>
      </c>
      <c r="F344" s="30">
        <v>345</v>
      </c>
      <c r="G344" s="30"/>
      <c r="H344" s="30">
        <v>358.5</v>
      </c>
      <c r="I344" s="30">
        <v>310</v>
      </c>
      <c r="J344" s="30"/>
      <c r="K344" s="30">
        <v>334.6</v>
      </c>
      <c r="L344" s="30">
        <v>334.5</v>
      </c>
      <c r="M344" s="30"/>
      <c r="N344" s="30">
        <v>358.5</v>
      </c>
      <c r="O344" s="30">
        <v>310</v>
      </c>
    </row>
    <row r="345" spans="1:15" x14ac:dyDescent="0.3">
      <c r="A345" s="1">
        <v>1031351050</v>
      </c>
      <c r="B345" t="s">
        <v>490</v>
      </c>
      <c r="C345" t="s">
        <v>1973</v>
      </c>
      <c r="D345" s="30">
        <v>382.45614624023438</v>
      </c>
      <c r="E345" s="30">
        <v>367</v>
      </c>
      <c r="F345" s="30">
        <v>386</v>
      </c>
      <c r="G345" s="30">
        <v>294.33963012695313</v>
      </c>
      <c r="H345" s="30">
        <v>275</v>
      </c>
      <c r="I345" s="30">
        <v>310</v>
      </c>
      <c r="J345" s="30">
        <v>356.57894897460938</v>
      </c>
      <c r="K345" s="30">
        <v>350.7</v>
      </c>
      <c r="L345" s="30">
        <v>363.2</v>
      </c>
      <c r="M345" s="30">
        <v>294.33963012695313</v>
      </c>
      <c r="N345" s="30">
        <v>275</v>
      </c>
      <c r="O345" s="30">
        <v>310</v>
      </c>
    </row>
    <row r="346" spans="1:15" x14ac:dyDescent="0.3">
      <c r="A346" s="1">
        <v>1100311050</v>
      </c>
      <c r="B346" t="s">
        <v>522</v>
      </c>
      <c r="C346" t="s">
        <v>2031</v>
      </c>
      <c r="D346" s="30">
        <v>298.9361572265625</v>
      </c>
      <c r="E346" s="30">
        <v>312</v>
      </c>
      <c r="F346" s="30">
        <v>333.7</v>
      </c>
      <c r="G346" s="30"/>
      <c r="H346" s="30">
        <v>257.7</v>
      </c>
      <c r="I346" s="30">
        <v>213.8</v>
      </c>
      <c r="J346" s="30"/>
      <c r="K346" s="30">
        <v>281.5</v>
      </c>
      <c r="L346" s="30">
        <v>317.3</v>
      </c>
      <c r="M346" s="30"/>
      <c r="N346" s="30">
        <v>257.7</v>
      </c>
      <c r="O346" s="30">
        <v>213.8</v>
      </c>
    </row>
    <row r="347" spans="1:15" x14ac:dyDescent="0.3">
      <c r="A347" s="1">
        <v>410051050</v>
      </c>
      <c r="B347" t="s">
        <v>186</v>
      </c>
      <c r="C347" t="s">
        <v>1082</v>
      </c>
      <c r="D347" s="30"/>
      <c r="E347" s="30">
        <v>361.1</v>
      </c>
      <c r="F347" s="30">
        <v>283.3</v>
      </c>
      <c r="G347" s="30"/>
      <c r="H347" s="30">
        <v>343.8</v>
      </c>
      <c r="I347" s="30">
        <v>325</v>
      </c>
      <c r="J347" s="30"/>
      <c r="K347" s="30">
        <v>353.8</v>
      </c>
      <c r="L347" s="30">
        <v>280</v>
      </c>
      <c r="M347" s="30"/>
      <c r="N347" s="30">
        <v>343.8</v>
      </c>
      <c r="O347" s="30">
        <v>325</v>
      </c>
    </row>
    <row r="348" spans="1:15" x14ac:dyDescent="0.3">
      <c r="A348" s="1">
        <v>191521055</v>
      </c>
      <c r="B348" t="s">
        <v>88</v>
      </c>
      <c r="C348" t="s">
        <v>781</v>
      </c>
      <c r="D348" s="30">
        <v>309.49264526367188</v>
      </c>
      <c r="E348" s="30">
        <v>340.3</v>
      </c>
      <c r="F348" s="30">
        <v>328.8</v>
      </c>
      <c r="G348" s="30">
        <v>264.81179809570313</v>
      </c>
      <c r="H348" s="30">
        <v>289.8</v>
      </c>
      <c r="I348" s="30">
        <v>277.89999999999998</v>
      </c>
      <c r="J348" s="30">
        <v>278.57144165039063</v>
      </c>
      <c r="K348" s="30">
        <v>310.8</v>
      </c>
      <c r="L348" s="30">
        <v>300</v>
      </c>
      <c r="M348" s="30">
        <v>264.81179809570313</v>
      </c>
      <c r="N348" s="30">
        <v>289.8</v>
      </c>
      <c r="O348" s="30">
        <v>277.89999999999998</v>
      </c>
    </row>
    <row r="349" spans="1:15" x14ac:dyDescent="0.3">
      <c r="A349" s="1">
        <v>401073000</v>
      </c>
      <c r="B349" t="s">
        <v>181</v>
      </c>
      <c r="C349" t="s">
        <v>1072</v>
      </c>
      <c r="D349" s="30">
        <v>312.98245239257813</v>
      </c>
      <c r="E349" s="30">
        <v>333.8</v>
      </c>
      <c r="F349" s="30">
        <v>331</v>
      </c>
      <c r="G349" s="30">
        <v>286.66665649414063</v>
      </c>
      <c r="H349" s="30">
        <v>300.60000000000002</v>
      </c>
      <c r="I349" s="30">
        <v>308.5</v>
      </c>
      <c r="J349" s="30">
        <v>281.81817626953131</v>
      </c>
      <c r="K349" s="30">
        <v>306.10000000000002</v>
      </c>
      <c r="L349" s="30">
        <v>302</v>
      </c>
      <c r="M349" s="30">
        <v>286.66665649414063</v>
      </c>
      <c r="N349" s="30">
        <v>300.60000000000002</v>
      </c>
      <c r="O349" s="30">
        <v>308.5</v>
      </c>
    </row>
    <row r="350" spans="1:15" x14ac:dyDescent="0.3">
      <c r="A350" s="1">
        <v>320561050</v>
      </c>
      <c r="B350" t="s">
        <v>137</v>
      </c>
      <c r="C350" t="s">
        <v>939</v>
      </c>
      <c r="D350" s="30"/>
      <c r="E350" s="30">
        <v>346.7</v>
      </c>
      <c r="F350" s="30">
        <v>366.7</v>
      </c>
      <c r="G350" s="30"/>
      <c r="H350" s="30">
        <v>327.3</v>
      </c>
      <c r="I350" s="30">
        <v>348.7</v>
      </c>
      <c r="J350" s="30"/>
      <c r="K350" s="30">
        <v>323.8</v>
      </c>
      <c r="L350" s="30">
        <v>378.9</v>
      </c>
      <c r="M350" s="30"/>
      <c r="N350" s="30">
        <v>327.3</v>
      </c>
      <c r="O350" s="30">
        <v>348.7</v>
      </c>
    </row>
    <row r="351" spans="1:15" x14ac:dyDescent="0.3">
      <c r="A351" s="1">
        <v>480714040</v>
      </c>
      <c r="B351" t="s">
        <v>220</v>
      </c>
      <c r="C351" t="s">
        <v>1169</v>
      </c>
      <c r="D351" s="30">
        <v>358.4615478515625</v>
      </c>
      <c r="E351" s="30">
        <v>349.8</v>
      </c>
      <c r="F351" s="30">
        <v>347.1</v>
      </c>
      <c r="G351" s="30">
        <v>306.66665649414063</v>
      </c>
      <c r="H351" s="30">
        <v>317.5</v>
      </c>
      <c r="I351" s="30">
        <v>300.7</v>
      </c>
      <c r="J351" s="30">
        <v>298.21429443359381</v>
      </c>
      <c r="K351" s="30">
        <v>272.5</v>
      </c>
      <c r="L351" s="30">
        <v>286.7</v>
      </c>
      <c r="M351" s="30">
        <v>306.66665649414063</v>
      </c>
      <c r="N351" s="30">
        <v>317.5</v>
      </c>
      <c r="O351" s="30">
        <v>300.7</v>
      </c>
    </row>
    <row r="352" spans="1:15" x14ac:dyDescent="0.3">
      <c r="A352" s="1">
        <v>570024020</v>
      </c>
      <c r="B352" t="s">
        <v>292</v>
      </c>
      <c r="C352" t="s">
        <v>1410</v>
      </c>
      <c r="D352" s="30">
        <v>287.28814697265631</v>
      </c>
      <c r="E352" s="30">
        <v>278.89999999999998</v>
      </c>
      <c r="F352" s="30">
        <v>316.8</v>
      </c>
      <c r="G352" s="30">
        <v>272.88134765625</v>
      </c>
      <c r="H352" s="30">
        <v>295.60000000000002</v>
      </c>
      <c r="I352" s="30">
        <v>323</v>
      </c>
      <c r="J352" s="30"/>
      <c r="K352" s="30">
        <v>244.1</v>
      </c>
      <c r="L352" s="30">
        <v>285.89999999999998</v>
      </c>
      <c r="M352" s="30">
        <v>272.88134765625</v>
      </c>
      <c r="N352" s="30">
        <v>295.60000000000002</v>
      </c>
      <c r="O352" s="30">
        <v>323</v>
      </c>
    </row>
    <row r="353" spans="1:15" x14ac:dyDescent="0.3">
      <c r="A353" s="1">
        <v>380454020</v>
      </c>
      <c r="B353" t="s">
        <v>167</v>
      </c>
      <c r="C353" t="s">
        <v>1001</v>
      </c>
      <c r="D353" s="30">
        <v>341.66665649414063</v>
      </c>
      <c r="E353" s="30">
        <v>362.8</v>
      </c>
      <c r="F353" s="30">
        <v>332.6</v>
      </c>
      <c r="G353" s="30">
        <v>284.25924682617188</v>
      </c>
      <c r="H353" s="30">
        <v>346.5</v>
      </c>
      <c r="I353" s="30">
        <v>310.10000000000002</v>
      </c>
      <c r="J353" s="30">
        <v>341.66665649414063</v>
      </c>
      <c r="K353" s="30">
        <v>345.5</v>
      </c>
      <c r="L353" s="30">
        <v>305.60000000000002</v>
      </c>
      <c r="M353" s="30">
        <v>284.25924682617188</v>
      </c>
      <c r="N353" s="30">
        <v>346.5</v>
      </c>
      <c r="O353" s="30">
        <v>310.10000000000002</v>
      </c>
    </row>
    <row r="354" spans="1:15" x14ac:dyDescent="0.3">
      <c r="A354" s="1">
        <v>180474020</v>
      </c>
      <c r="B354" t="s">
        <v>77</v>
      </c>
      <c r="C354" t="s">
        <v>754</v>
      </c>
      <c r="D354" s="30">
        <v>350</v>
      </c>
      <c r="E354" s="30">
        <v>360.9</v>
      </c>
      <c r="F354" s="30">
        <v>368.5</v>
      </c>
      <c r="G354" s="30">
        <v>327.0491943359375</v>
      </c>
      <c r="H354" s="30">
        <v>296.10000000000002</v>
      </c>
      <c r="I354" s="30">
        <v>312.10000000000002</v>
      </c>
      <c r="J354" s="30">
        <v>335.71429443359381</v>
      </c>
      <c r="K354" s="30">
        <v>345.1</v>
      </c>
      <c r="L354" s="30">
        <v>351.4</v>
      </c>
      <c r="M354" s="30">
        <v>327.0491943359375</v>
      </c>
      <c r="N354" s="30">
        <v>296.10000000000002</v>
      </c>
      <c r="O354" s="30">
        <v>312.10000000000002</v>
      </c>
    </row>
    <row r="355" spans="1:15" x14ac:dyDescent="0.3">
      <c r="A355" s="1">
        <v>1000601050</v>
      </c>
      <c r="B355" t="s">
        <v>474</v>
      </c>
      <c r="C355" t="s">
        <v>1944</v>
      </c>
      <c r="D355" s="30">
        <v>314.38848876953131</v>
      </c>
      <c r="E355" s="30">
        <v>296.5</v>
      </c>
      <c r="F355" s="30">
        <v>322.8</v>
      </c>
      <c r="G355" s="30"/>
      <c r="H355" s="30">
        <v>267.5</v>
      </c>
      <c r="I355" s="30">
        <v>271</v>
      </c>
      <c r="J355" s="30"/>
      <c r="K355" s="30">
        <v>278.2</v>
      </c>
      <c r="L355" s="30">
        <v>301.5</v>
      </c>
      <c r="M355" s="30"/>
      <c r="N355" s="30">
        <v>267.5</v>
      </c>
      <c r="O355" s="30">
        <v>271</v>
      </c>
    </row>
    <row r="356" spans="1:15" x14ac:dyDescent="0.3">
      <c r="A356" s="1">
        <v>840034020</v>
      </c>
      <c r="B356" t="s">
        <v>398</v>
      </c>
      <c r="C356" t="s">
        <v>1632</v>
      </c>
      <c r="D356" s="30">
        <v>341.55844116210938</v>
      </c>
      <c r="E356" s="30">
        <v>362.9</v>
      </c>
      <c r="F356" s="30">
        <v>339.4</v>
      </c>
      <c r="G356" s="30">
        <v>268.8311767578125</v>
      </c>
      <c r="H356" s="30">
        <v>345.7</v>
      </c>
      <c r="I356" s="30">
        <v>326.8</v>
      </c>
      <c r="J356" s="30"/>
      <c r="K356" s="30">
        <v>332.4</v>
      </c>
      <c r="L356" s="30">
        <v>307.7</v>
      </c>
      <c r="M356" s="30">
        <v>268.8311767578125</v>
      </c>
      <c r="N356" s="30">
        <v>345.7</v>
      </c>
      <c r="O356" s="30">
        <v>326.8</v>
      </c>
    </row>
    <row r="357" spans="1:15" x14ac:dyDescent="0.3">
      <c r="A357" s="1">
        <v>100913000</v>
      </c>
      <c r="B357" t="s">
        <v>41</v>
      </c>
      <c r="C357" t="s">
        <v>629</v>
      </c>
      <c r="D357" s="30">
        <v>327.03582763671881</v>
      </c>
      <c r="E357" s="30">
        <v>344.7</v>
      </c>
      <c r="F357" s="30">
        <v>349.3</v>
      </c>
      <c r="G357" s="30">
        <v>317.91531372070313</v>
      </c>
      <c r="H357" s="30">
        <v>338.3</v>
      </c>
      <c r="I357" s="30">
        <v>326.5</v>
      </c>
      <c r="J357" s="30"/>
      <c r="K357" s="30">
        <v>284</v>
      </c>
      <c r="L357" s="30">
        <v>285</v>
      </c>
      <c r="M357" s="30">
        <v>317.91531372070313</v>
      </c>
      <c r="N357" s="30">
        <v>338.3</v>
      </c>
      <c r="O357" s="30">
        <v>326.5</v>
      </c>
    </row>
    <row r="358" spans="1:15" x14ac:dyDescent="0.3">
      <c r="A358" s="1">
        <v>961094160</v>
      </c>
      <c r="B358" t="s">
        <v>458</v>
      </c>
      <c r="C358" t="s">
        <v>1590</v>
      </c>
      <c r="D358" s="30">
        <v>229.6610107421875</v>
      </c>
      <c r="E358" s="30">
        <v>255.7</v>
      </c>
      <c r="F358" s="30">
        <v>268.60000000000002</v>
      </c>
      <c r="G358" s="30">
        <v>159.14894104003909</v>
      </c>
      <c r="H358" s="30">
        <v>217.1</v>
      </c>
      <c r="I358" s="30">
        <v>239.2</v>
      </c>
      <c r="J358" s="30">
        <v>229.6610107421875</v>
      </c>
      <c r="K358" s="30">
        <v>255.7</v>
      </c>
      <c r="L358" s="30">
        <v>268.60000000000002</v>
      </c>
      <c r="M358" s="30">
        <v>159.14894104003909</v>
      </c>
      <c r="N358" s="30">
        <v>217.1</v>
      </c>
      <c r="O358" s="30">
        <v>239.2</v>
      </c>
    </row>
    <row r="359" spans="1:15" x14ac:dyDescent="0.3">
      <c r="A359" s="1">
        <v>100894020</v>
      </c>
      <c r="B359" t="s">
        <v>39</v>
      </c>
      <c r="C359" t="s">
        <v>626</v>
      </c>
      <c r="D359" s="30">
        <v>331.49349975585938</v>
      </c>
      <c r="E359" s="30">
        <v>361.4</v>
      </c>
      <c r="F359" s="30">
        <v>350.2</v>
      </c>
      <c r="G359" s="30">
        <v>313.6363525390625</v>
      </c>
      <c r="H359" s="30">
        <v>339.8</v>
      </c>
      <c r="I359" s="30">
        <v>353.8</v>
      </c>
      <c r="J359" s="30">
        <v>288.11880493164063</v>
      </c>
      <c r="K359" s="30">
        <v>328.1</v>
      </c>
      <c r="L359" s="30">
        <v>310.89999999999998</v>
      </c>
      <c r="M359" s="30">
        <v>313.6363525390625</v>
      </c>
      <c r="N359" s="30">
        <v>339.8</v>
      </c>
      <c r="O359" s="30">
        <v>353.8</v>
      </c>
    </row>
    <row r="360" spans="1:15" x14ac:dyDescent="0.3">
      <c r="A360" s="1">
        <v>920874080</v>
      </c>
      <c r="B360" t="s">
        <v>427</v>
      </c>
      <c r="C360" t="s">
        <v>1624</v>
      </c>
      <c r="D360" s="30">
        <v>347.31707763671881</v>
      </c>
      <c r="E360" s="30">
        <v>369.7</v>
      </c>
      <c r="F360" s="30">
        <v>355.4</v>
      </c>
      <c r="G360" s="30">
        <v>313.65853881835938</v>
      </c>
      <c r="H360" s="30">
        <v>345.4</v>
      </c>
      <c r="I360" s="30">
        <v>323</v>
      </c>
      <c r="J360" s="30">
        <v>300</v>
      </c>
      <c r="K360" s="30">
        <v>314.89999999999998</v>
      </c>
      <c r="L360" s="30">
        <v>307.8</v>
      </c>
      <c r="M360" s="30">
        <v>313.65853881835938</v>
      </c>
      <c r="N360" s="30">
        <v>345.4</v>
      </c>
      <c r="O360" s="30">
        <v>323</v>
      </c>
    </row>
    <row r="361" spans="1:15" x14ac:dyDescent="0.3">
      <c r="A361" s="1">
        <v>670553000</v>
      </c>
      <c r="B361" t="s">
        <v>324</v>
      </c>
      <c r="C361" t="s">
        <v>1480</v>
      </c>
      <c r="D361" s="30">
        <v>288.217529296875</v>
      </c>
      <c r="E361" s="30"/>
      <c r="F361" s="30"/>
      <c r="G361" s="30">
        <v>234.8484802246094</v>
      </c>
      <c r="H361" s="30"/>
      <c r="I361" s="30"/>
      <c r="J361" s="30">
        <v>288.217529296875</v>
      </c>
      <c r="K361" s="30"/>
      <c r="L361" s="30"/>
      <c r="M361" s="30">
        <v>234.8484802246094</v>
      </c>
      <c r="N361" s="30"/>
      <c r="O361" s="30"/>
    </row>
    <row r="362" spans="1:15" x14ac:dyDescent="0.3">
      <c r="A362" s="1">
        <v>731063000</v>
      </c>
      <c r="B362" t="s">
        <v>348</v>
      </c>
      <c r="C362" t="s">
        <v>1521</v>
      </c>
      <c r="D362" s="30">
        <v>305.33334350585938</v>
      </c>
      <c r="E362" s="30">
        <v>300</v>
      </c>
      <c r="F362" s="30">
        <v>281.89999999999998</v>
      </c>
      <c r="G362" s="30">
        <v>283.5555419921875</v>
      </c>
      <c r="H362" s="30">
        <v>277.3</v>
      </c>
      <c r="I362" s="30">
        <v>284.7</v>
      </c>
      <c r="J362" s="30">
        <v>274.766357421875</v>
      </c>
      <c r="K362" s="30">
        <v>280.60000000000002</v>
      </c>
      <c r="L362" s="30">
        <v>268.3</v>
      </c>
      <c r="M362" s="30">
        <v>283.5555419921875</v>
      </c>
      <c r="N362" s="30">
        <v>277.3</v>
      </c>
      <c r="O362" s="30">
        <v>284.7</v>
      </c>
    </row>
    <row r="363" spans="1:15" x14ac:dyDescent="0.3">
      <c r="A363" s="1">
        <v>1141134040</v>
      </c>
      <c r="B363" t="s">
        <v>531</v>
      </c>
      <c r="C363" t="s">
        <v>2052</v>
      </c>
      <c r="D363" s="30">
        <v>327.906982421875</v>
      </c>
      <c r="E363" s="30">
        <v>336.4</v>
      </c>
      <c r="F363" s="30">
        <v>325.2</v>
      </c>
      <c r="G363" s="30">
        <v>266.66665649414063</v>
      </c>
      <c r="H363" s="30">
        <v>304</v>
      </c>
      <c r="I363" s="30">
        <v>286.8</v>
      </c>
      <c r="J363" s="30">
        <v>297.18310546875</v>
      </c>
      <c r="K363" s="30">
        <v>334.7</v>
      </c>
      <c r="L363" s="30">
        <v>310.5</v>
      </c>
      <c r="M363" s="30">
        <v>266.66665649414063</v>
      </c>
      <c r="N363" s="30">
        <v>304</v>
      </c>
      <c r="O363" s="30">
        <v>286.8</v>
      </c>
    </row>
    <row r="364" spans="1:15" x14ac:dyDescent="0.3">
      <c r="A364" s="1">
        <v>560171050</v>
      </c>
      <c r="B364" t="s">
        <v>290</v>
      </c>
      <c r="C364" t="s">
        <v>1405</v>
      </c>
      <c r="D364" s="30">
        <v>314.21054077148438</v>
      </c>
      <c r="E364" s="30">
        <v>310.39999999999998</v>
      </c>
      <c r="F364" s="30">
        <v>310.5</v>
      </c>
      <c r="G364" s="30">
        <v>246.88995361328131</v>
      </c>
      <c r="H364" s="30">
        <v>295.10000000000002</v>
      </c>
      <c r="I364" s="30">
        <v>290.3</v>
      </c>
      <c r="J364" s="30"/>
      <c r="K364" s="30">
        <v>274</v>
      </c>
      <c r="L364" s="30">
        <v>278.89999999999998</v>
      </c>
      <c r="M364" s="30">
        <v>246.88995361328131</v>
      </c>
      <c r="N364" s="30">
        <v>295.10000000000002</v>
      </c>
      <c r="O364" s="30">
        <v>290.3</v>
      </c>
    </row>
    <row r="365" spans="1:15" x14ac:dyDescent="0.3">
      <c r="A365" s="1">
        <v>540454040</v>
      </c>
      <c r="B365" t="s">
        <v>282</v>
      </c>
      <c r="C365" t="s">
        <v>1392</v>
      </c>
      <c r="D365" s="30">
        <v>295.20001220703131</v>
      </c>
      <c r="E365" s="30">
        <v>311.3</v>
      </c>
      <c r="F365" s="30">
        <v>288.39999999999998</v>
      </c>
      <c r="G365" s="30">
        <v>271.77420043945313</v>
      </c>
      <c r="H365" s="30">
        <v>312.8</v>
      </c>
      <c r="I365" s="30">
        <v>258.7</v>
      </c>
      <c r="J365" s="30"/>
      <c r="K365" s="30">
        <v>278.5</v>
      </c>
      <c r="L365" s="30">
        <v>257.10000000000002</v>
      </c>
      <c r="M365" s="30">
        <v>271.77420043945313</v>
      </c>
      <c r="N365" s="30">
        <v>312.8</v>
      </c>
      <c r="O365" s="30">
        <v>258.7</v>
      </c>
    </row>
    <row r="366" spans="1:15" x14ac:dyDescent="0.3">
      <c r="A366" s="1">
        <v>100914050</v>
      </c>
      <c r="B366" t="s">
        <v>41</v>
      </c>
      <c r="C366" t="s">
        <v>630</v>
      </c>
      <c r="D366" s="30">
        <v>351.93798828125</v>
      </c>
      <c r="E366" s="30">
        <v>361.7</v>
      </c>
      <c r="F366" s="30">
        <v>345.9</v>
      </c>
      <c r="G366" s="30">
        <v>315.95330810546881</v>
      </c>
      <c r="H366" s="30">
        <v>328.9</v>
      </c>
      <c r="I366" s="30">
        <v>325.60000000000002</v>
      </c>
      <c r="J366" s="30">
        <v>298.5294189453125</v>
      </c>
      <c r="K366" s="30">
        <v>307.5</v>
      </c>
      <c r="L366" s="30">
        <v>291.5</v>
      </c>
      <c r="M366" s="30">
        <v>315.95330810546881</v>
      </c>
      <c r="N366" s="30">
        <v>328.9</v>
      </c>
      <c r="O366" s="30">
        <v>325.60000000000002</v>
      </c>
    </row>
    <row r="367" spans="1:15" x14ac:dyDescent="0.3">
      <c r="A367" s="1">
        <v>430034040</v>
      </c>
      <c r="B367" t="s">
        <v>196</v>
      </c>
      <c r="C367" t="s">
        <v>1098</v>
      </c>
      <c r="D367" s="30"/>
      <c r="E367" s="30">
        <v>370.5</v>
      </c>
      <c r="F367" s="30">
        <v>381.7</v>
      </c>
      <c r="G367" s="30">
        <v>335.48385620117188</v>
      </c>
      <c r="H367" s="30">
        <v>328.7</v>
      </c>
      <c r="I367" s="30">
        <v>329.9</v>
      </c>
      <c r="J367" s="30"/>
      <c r="K367" s="30">
        <v>348.4</v>
      </c>
      <c r="L367" s="30">
        <v>370.1</v>
      </c>
      <c r="M367" s="30">
        <v>335.48385620117188</v>
      </c>
      <c r="N367" s="30">
        <v>328.7</v>
      </c>
      <c r="O367" s="30">
        <v>329.9</v>
      </c>
    </row>
    <row r="368" spans="1:15" x14ac:dyDescent="0.3">
      <c r="A368" s="1">
        <v>920914030</v>
      </c>
      <c r="B368" t="s">
        <v>431</v>
      </c>
      <c r="C368" t="s">
        <v>1738</v>
      </c>
      <c r="D368" s="30">
        <v>353.0726318359375</v>
      </c>
      <c r="E368" s="30">
        <v>343.8</v>
      </c>
      <c r="F368" s="30">
        <v>346.4</v>
      </c>
      <c r="G368" s="30">
        <v>298.90109252929688</v>
      </c>
      <c r="H368" s="30">
        <v>325.89999999999998</v>
      </c>
      <c r="I368" s="30">
        <v>310.39999999999998</v>
      </c>
      <c r="J368" s="30">
        <v>306.25</v>
      </c>
      <c r="K368" s="30">
        <v>287.10000000000002</v>
      </c>
      <c r="L368" s="30">
        <v>298.60000000000002</v>
      </c>
      <c r="M368" s="30">
        <v>298.90109252929688</v>
      </c>
      <c r="N368" s="30">
        <v>325.89999999999998</v>
      </c>
      <c r="O368" s="30">
        <v>310.39999999999998</v>
      </c>
    </row>
    <row r="369" spans="1:15" x14ac:dyDescent="0.3">
      <c r="A369" s="1">
        <v>71254020</v>
      </c>
      <c r="B369" t="s">
        <v>28</v>
      </c>
      <c r="C369" t="s">
        <v>604</v>
      </c>
      <c r="D369" s="30"/>
      <c r="E369" s="30">
        <v>323.8</v>
      </c>
      <c r="F369" s="30">
        <v>370.2</v>
      </c>
      <c r="G369" s="30"/>
      <c r="H369" s="30">
        <v>352.4</v>
      </c>
      <c r="I369" s="30">
        <v>340.4</v>
      </c>
      <c r="J369" s="30"/>
      <c r="K369" s="30">
        <v>303</v>
      </c>
      <c r="L369" s="30">
        <v>350</v>
      </c>
      <c r="M369" s="30"/>
      <c r="N369" s="30">
        <v>352.4</v>
      </c>
      <c r="O369" s="30">
        <v>340.4</v>
      </c>
    </row>
    <row r="370" spans="1:15" x14ac:dyDescent="0.3">
      <c r="A370" s="1">
        <v>640724020</v>
      </c>
      <c r="B370" t="s">
        <v>314</v>
      </c>
      <c r="C370" t="s">
        <v>1460</v>
      </c>
      <c r="D370" s="30"/>
      <c r="E370" s="30">
        <v>347.5</v>
      </c>
      <c r="F370" s="30">
        <v>345.8</v>
      </c>
      <c r="G370" s="30">
        <v>310.86956787109381</v>
      </c>
      <c r="H370" s="30">
        <v>365.6</v>
      </c>
      <c r="I370" s="30">
        <v>383.1</v>
      </c>
      <c r="J370" s="30"/>
      <c r="K370" s="30">
        <v>334.5</v>
      </c>
      <c r="L370" s="30">
        <v>314.3</v>
      </c>
      <c r="M370" s="30">
        <v>310.86956787109381</v>
      </c>
      <c r="N370" s="30">
        <v>365.6</v>
      </c>
      <c r="O370" s="30">
        <v>383.1</v>
      </c>
    </row>
    <row r="371" spans="1:15" x14ac:dyDescent="0.3">
      <c r="A371" s="1">
        <v>591131050</v>
      </c>
      <c r="B371" t="s">
        <v>300</v>
      </c>
      <c r="C371" t="s">
        <v>1429</v>
      </c>
      <c r="D371" s="30"/>
      <c r="E371" s="30">
        <v>350</v>
      </c>
      <c r="F371" s="30">
        <v>345.9</v>
      </c>
      <c r="G371" s="30"/>
      <c r="H371" s="30">
        <v>253.1</v>
      </c>
      <c r="I371" s="30">
        <v>273.2</v>
      </c>
      <c r="J371" s="30"/>
      <c r="K371" s="30">
        <v>340</v>
      </c>
      <c r="L371" s="30">
        <v>335.7</v>
      </c>
      <c r="M371" s="30"/>
      <c r="N371" s="30">
        <v>253.1</v>
      </c>
      <c r="O371" s="30">
        <v>273.2</v>
      </c>
    </row>
    <row r="372" spans="1:15" x14ac:dyDescent="0.3">
      <c r="A372" s="1">
        <v>600775020</v>
      </c>
      <c r="B372" t="s">
        <v>303</v>
      </c>
      <c r="C372" t="s">
        <v>1440</v>
      </c>
      <c r="D372" s="30">
        <v>320.704833984375</v>
      </c>
      <c r="E372" s="30">
        <v>348.9</v>
      </c>
      <c r="F372" s="30">
        <v>358.5</v>
      </c>
      <c r="G372" s="30">
        <v>300.88104248046881</v>
      </c>
      <c r="H372" s="30">
        <v>316</v>
      </c>
      <c r="I372" s="30">
        <v>318.10000000000002</v>
      </c>
      <c r="J372" s="30">
        <v>302.85714721679688</v>
      </c>
      <c r="K372" s="30">
        <v>337.2</v>
      </c>
      <c r="L372" s="30">
        <v>352.1</v>
      </c>
      <c r="M372" s="30">
        <v>300.88104248046881</v>
      </c>
      <c r="N372" s="30">
        <v>316</v>
      </c>
      <c r="O372" s="30">
        <v>318.10000000000002</v>
      </c>
    </row>
    <row r="373" spans="1:15" x14ac:dyDescent="0.3">
      <c r="A373" s="1">
        <v>480684070</v>
      </c>
      <c r="B373" t="s">
        <v>217</v>
      </c>
      <c r="C373" t="s">
        <v>1147</v>
      </c>
      <c r="D373" s="30">
        <v>387.98699951171881</v>
      </c>
      <c r="E373" s="30">
        <v>405.1</v>
      </c>
      <c r="F373" s="30">
        <v>400</v>
      </c>
      <c r="G373" s="30">
        <v>380.84414672851563</v>
      </c>
      <c r="H373" s="30">
        <v>398.4</v>
      </c>
      <c r="I373" s="30">
        <v>389.5</v>
      </c>
      <c r="J373" s="30">
        <v>348.57144165039063</v>
      </c>
      <c r="K373" s="30">
        <v>365.6</v>
      </c>
      <c r="L373" s="30">
        <v>355</v>
      </c>
      <c r="M373" s="30">
        <v>380.84414672851563</v>
      </c>
      <c r="N373" s="30">
        <v>398.4</v>
      </c>
      <c r="O373" s="30">
        <v>389.5</v>
      </c>
    </row>
    <row r="374" spans="1:15" x14ac:dyDescent="0.3">
      <c r="A374" s="1">
        <v>61044020</v>
      </c>
      <c r="B374" t="s">
        <v>23</v>
      </c>
      <c r="C374" t="s">
        <v>594</v>
      </c>
      <c r="D374" s="30">
        <v>310.54852294921881</v>
      </c>
      <c r="E374" s="30">
        <v>324.10000000000002</v>
      </c>
      <c r="F374" s="30">
        <v>324.10000000000002</v>
      </c>
      <c r="G374" s="30">
        <v>305.4852294921875</v>
      </c>
      <c r="H374" s="30">
        <v>331</v>
      </c>
      <c r="I374" s="30">
        <v>336.5</v>
      </c>
      <c r="J374" s="30">
        <v>277.53622436523438</v>
      </c>
      <c r="K374" s="30">
        <v>298.7</v>
      </c>
      <c r="L374" s="30">
        <v>291.89999999999998</v>
      </c>
      <c r="M374" s="30">
        <v>305.4852294921875</v>
      </c>
      <c r="N374" s="30">
        <v>331</v>
      </c>
      <c r="O374" s="30">
        <v>336.5</v>
      </c>
    </row>
    <row r="375" spans="1:15" x14ac:dyDescent="0.3">
      <c r="A375" s="1">
        <v>410034020</v>
      </c>
      <c r="B375" t="s">
        <v>184</v>
      </c>
      <c r="C375" t="s">
        <v>1079</v>
      </c>
      <c r="D375" s="30">
        <v>353.33334350585938</v>
      </c>
      <c r="E375" s="30">
        <v>340</v>
      </c>
      <c r="F375" s="30">
        <v>344</v>
      </c>
      <c r="G375" s="30">
        <v>313.33334350585938</v>
      </c>
      <c r="H375" s="30">
        <v>328.3</v>
      </c>
      <c r="I375" s="30">
        <v>320</v>
      </c>
      <c r="J375" s="30"/>
      <c r="K375" s="30">
        <v>321.39999999999998</v>
      </c>
      <c r="L375" s="30">
        <v>303.2</v>
      </c>
      <c r="M375" s="30">
        <v>313.33334350585938</v>
      </c>
      <c r="N375" s="30">
        <v>328.3</v>
      </c>
      <c r="O375" s="30">
        <v>320</v>
      </c>
    </row>
    <row r="376" spans="1:15" x14ac:dyDescent="0.3">
      <c r="A376" s="1">
        <v>160904140</v>
      </c>
      <c r="B376" t="s">
        <v>67</v>
      </c>
      <c r="C376" t="s">
        <v>730</v>
      </c>
      <c r="D376" s="30">
        <v>345.73171997070313</v>
      </c>
      <c r="E376" s="30">
        <v>338.5</v>
      </c>
      <c r="F376" s="30">
        <v>354.2</v>
      </c>
      <c r="G376" s="30">
        <v>310.3658447265625</v>
      </c>
      <c r="H376" s="30">
        <v>315.5</v>
      </c>
      <c r="I376" s="30">
        <v>304.2</v>
      </c>
      <c r="J376" s="30"/>
      <c r="K376" s="30">
        <v>271.89999999999998</v>
      </c>
      <c r="L376" s="30">
        <v>279.5</v>
      </c>
      <c r="M376" s="30">
        <v>310.3658447265625</v>
      </c>
      <c r="N376" s="30">
        <v>315.5</v>
      </c>
      <c r="O376" s="30">
        <v>304.2</v>
      </c>
    </row>
    <row r="377" spans="1:15" x14ac:dyDescent="0.3">
      <c r="A377" s="1">
        <v>801252000</v>
      </c>
      <c r="B377" t="s">
        <v>383</v>
      </c>
      <c r="C377" t="s">
        <v>1586</v>
      </c>
      <c r="D377" s="30">
        <v>312.99325561523438</v>
      </c>
      <c r="E377" s="30">
        <v>324.5</v>
      </c>
      <c r="F377" s="30">
        <v>323</v>
      </c>
      <c r="G377" s="30">
        <v>329.65451049804688</v>
      </c>
      <c r="H377" s="30">
        <v>314.89999999999998</v>
      </c>
      <c r="I377" s="30">
        <v>302.3</v>
      </c>
      <c r="J377" s="30">
        <v>283.43466186523438</v>
      </c>
      <c r="K377" s="30">
        <v>296.89999999999998</v>
      </c>
      <c r="L377" s="30">
        <v>292.10000000000002</v>
      </c>
      <c r="M377" s="30">
        <v>329.65451049804688</v>
      </c>
      <c r="N377" s="30">
        <v>314.89999999999998</v>
      </c>
      <c r="O377" s="30">
        <v>302.3</v>
      </c>
    </row>
    <row r="378" spans="1:15" x14ac:dyDescent="0.3">
      <c r="A378" s="1">
        <v>51284000</v>
      </c>
      <c r="B378" t="s">
        <v>20</v>
      </c>
      <c r="C378" t="s">
        <v>587</v>
      </c>
      <c r="D378" s="30">
        <v>293.51852416992188</v>
      </c>
      <c r="E378" s="30">
        <v>291.39999999999998</v>
      </c>
      <c r="F378" s="30">
        <v>286.2</v>
      </c>
      <c r="G378" s="30">
        <v>245.98765563964841</v>
      </c>
      <c r="H378" s="30">
        <v>246.5</v>
      </c>
      <c r="I378" s="30">
        <v>266.8</v>
      </c>
      <c r="J378" s="30">
        <v>267.06826782226563</v>
      </c>
      <c r="K378" s="30">
        <v>275.10000000000002</v>
      </c>
      <c r="L378" s="30">
        <v>260.7</v>
      </c>
      <c r="M378" s="30">
        <v>245.98765563964841</v>
      </c>
      <c r="N378" s="30">
        <v>246.5</v>
      </c>
      <c r="O378" s="30">
        <v>266.8</v>
      </c>
    </row>
    <row r="379" spans="1:15" x14ac:dyDescent="0.3">
      <c r="A379" s="1">
        <v>920913000</v>
      </c>
      <c r="B379" t="s">
        <v>431</v>
      </c>
      <c r="C379" t="s">
        <v>1736</v>
      </c>
      <c r="D379" s="30">
        <v>349.22393798828131</v>
      </c>
      <c r="E379" s="30">
        <v>376.8</v>
      </c>
      <c r="F379" s="30">
        <v>374.3</v>
      </c>
      <c r="G379" s="30">
        <v>325.560546875</v>
      </c>
      <c r="H379" s="30">
        <v>318.3</v>
      </c>
      <c r="I379" s="30">
        <v>338.6</v>
      </c>
      <c r="J379" s="30">
        <v>297.093017578125</v>
      </c>
      <c r="K379" s="30">
        <v>323</v>
      </c>
      <c r="L379" s="30">
        <v>320</v>
      </c>
      <c r="M379" s="30">
        <v>325.560546875</v>
      </c>
      <c r="N379" s="30">
        <v>318.3</v>
      </c>
      <c r="O379" s="30">
        <v>338.6</v>
      </c>
    </row>
    <row r="380" spans="1:15" x14ac:dyDescent="0.3">
      <c r="A380" s="1">
        <v>51234030</v>
      </c>
      <c r="B380" t="s">
        <v>17</v>
      </c>
      <c r="C380" t="s">
        <v>582</v>
      </c>
      <c r="D380" s="30">
        <v>361.12600708007813</v>
      </c>
      <c r="E380" s="30">
        <v>330.2</v>
      </c>
      <c r="F380" s="30">
        <v>318</v>
      </c>
      <c r="G380" s="30">
        <v>332.43966674804688</v>
      </c>
      <c r="H380" s="30">
        <v>306.5</v>
      </c>
      <c r="I380" s="30">
        <v>277.3</v>
      </c>
      <c r="J380" s="30">
        <v>338.81277465820313</v>
      </c>
      <c r="K380" s="30">
        <v>304</v>
      </c>
      <c r="L380" s="30">
        <v>298</v>
      </c>
      <c r="M380" s="30">
        <v>332.43966674804688</v>
      </c>
      <c r="N380" s="30">
        <v>306.5</v>
      </c>
      <c r="O380" s="30">
        <v>277.3</v>
      </c>
    </row>
    <row r="381" spans="1:15" x14ac:dyDescent="0.3">
      <c r="A381" s="1">
        <v>720734020</v>
      </c>
      <c r="B381" t="s">
        <v>343</v>
      </c>
      <c r="C381" t="s">
        <v>1514</v>
      </c>
      <c r="D381" s="30">
        <v>328.33334350585938</v>
      </c>
      <c r="E381" s="30">
        <v>313.8</v>
      </c>
      <c r="F381" s="30">
        <v>333</v>
      </c>
      <c r="G381" s="30">
        <v>313.33334350585938</v>
      </c>
      <c r="H381" s="30">
        <v>302.5</v>
      </c>
      <c r="I381" s="30">
        <v>314.3</v>
      </c>
      <c r="J381" s="30">
        <v>328.33334350585938</v>
      </c>
      <c r="K381" s="30">
        <v>313.8</v>
      </c>
      <c r="L381" s="30">
        <v>333</v>
      </c>
      <c r="M381" s="30">
        <v>313.33334350585938</v>
      </c>
      <c r="N381" s="30">
        <v>302.5</v>
      </c>
      <c r="O381" s="30">
        <v>314.3</v>
      </c>
    </row>
    <row r="382" spans="1:15" x14ac:dyDescent="0.3">
      <c r="A382" s="1">
        <v>350983000</v>
      </c>
      <c r="B382" t="s">
        <v>151</v>
      </c>
      <c r="C382" t="s">
        <v>961</v>
      </c>
      <c r="D382" s="30">
        <v>315.53396606445313</v>
      </c>
      <c r="E382" s="30">
        <v>320.5</v>
      </c>
      <c r="F382" s="30">
        <v>303.89999999999998</v>
      </c>
      <c r="G382" s="30">
        <v>244.17475891113281</v>
      </c>
      <c r="H382" s="30">
        <v>238.2</v>
      </c>
      <c r="I382" s="30">
        <v>238.8</v>
      </c>
      <c r="J382" s="30">
        <v>315.53396606445313</v>
      </c>
      <c r="K382" s="30">
        <v>320.5</v>
      </c>
      <c r="L382" s="30">
        <v>303.89999999999998</v>
      </c>
      <c r="M382" s="30">
        <v>244.17475891113281</v>
      </c>
      <c r="N382" s="30">
        <v>238.2</v>
      </c>
      <c r="O382" s="30">
        <v>238.8</v>
      </c>
    </row>
    <row r="383" spans="1:15" x14ac:dyDescent="0.3">
      <c r="A383" s="1">
        <v>920874090</v>
      </c>
      <c r="B383" t="s">
        <v>427</v>
      </c>
      <c r="C383" t="s">
        <v>1693</v>
      </c>
      <c r="D383" s="30">
        <v>347.85275268554688</v>
      </c>
      <c r="E383" s="30">
        <v>355.4</v>
      </c>
      <c r="F383" s="30">
        <v>348</v>
      </c>
      <c r="G383" s="30">
        <v>306.74847412109381</v>
      </c>
      <c r="H383" s="30">
        <v>318.2</v>
      </c>
      <c r="I383" s="30">
        <v>313.7</v>
      </c>
      <c r="J383" s="30">
        <v>319.23077392578131</v>
      </c>
      <c r="K383" s="30">
        <v>323.8</v>
      </c>
      <c r="L383" s="30">
        <v>328.6</v>
      </c>
      <c r="M383" s="30">
        <v>306.74847412109381</v>
      </c>
      <c r="N383" s="30">
        <v>318.2</v>
      </c>
      <c r="O383" s="30">
        <v>313.7</v>
      </c>
    </row>
    <row r="384" spans="1:15" x14ac:dyDescent="0.3">
      <c r="A384" s="1">
        <v>51244020</v>
      </c>
      <c r="B384" t="s">
        <v>18</v>
      </c>
      <c r="C384" t="s">
        <v>584</v>
      </c>
      <c r="D384" s="30">
        <v>296.3636474609375</v>
      </c>
      <c r="E384" s="30">
        <v>312.8</v>
      </c>
      <c r="F384" s="30">
        <v>315</v>
      </c>
      <c r="G384" s="30">
        <v>236.58537292480469</v>
      </c>
      <c r="H384" s="30">
        <v>267.60000000000002</v>
      </c>
      <c r="I384" s="30">
        <v>288</v>
      </c>
      <c r="J384" s="30">
        <v>273.04348754882813</v>
      </c>
      <c r="K384" s="30">
        <v>293.60000000000002</v>
      </c>
      <c r="L384" s="30">
        <v>297.60000000000002</v>
      </c>
      <c r="M384" s="30">
        <v>236.58537292480469</v>
      </c>
      <c r="N384" s="30">
        <v>267.60000000000002</v>
      </c>
      <c r="O384" s="30">
        <v>288</v>
      </c>
    </row>
    <row r="385" spans="1:15" x14ac:dyDescent="0.3">
      <c r="A385" s="1">
        <v>41104060</v>
      </c>
      <c r="B385" t="s">
        <v>13</v>
      </c>
      <c r="C385" t="s">
        <v>575</v>
      </c>
      <c r="D385" s="30">
        <v>315.98171997070313</v>
      </c>
      <c r="E385" s="30">
        <v>341.2</v>
      </c>
      <c r="F385" s="30">
        <v>337.2</v>
      </c>
      <c r="G385" s="30">
        <v>273.05935668945313</v>
      </c>
      <c r="H385" s="30">
        <v>313.5</v>
      </c>
      <c r="I385" s="30">
        <v>341</v>
      </c>
      <c r="J385" s="30">
        <v>315.98171997070313</v>
      </c>
      <c r="K385" s="30">
        <v>341.2</v>
      </c>
      <c r="L385" s="30">
        <v>337.2</v>
      </c>
      <c r="M385" s="30">
        <v>273.05935668945313</v>
      </c>
      <c r="N385" s="30">
        <v>313.5</v>
      </c>
      <c r="O385" s="30">
        <v>341</v>
      </c>
    </row>
    <row r="386" spans="1:15" x14ac:dyDescent="0.3">
      <c r="A386" s="1">
        <v>41094020</v>
      </c>
      <c r="B386" t="s">
        <v>12</v>
      </c>
      <c r="C386" t="s">
        <v>572</v>
      </c>
      <c r="D386" s="30">
        <v>321.32351684570313</v>
      </c>
      <c r="E386" s="30">
        <v>304.2</v>
      </c>
      <c r="F386" s="30">
        <v>320.39999999999998</v>
      </c>
      <c r="G386" s="30">
        <v>294.11764526367188</v>
      </c>
      <c r="H386" s="30">
        <v>300</v>
      </c>
      <c r="I386" s="30">
        <v>304.39999999999998</v>
      </c>
      <c r="J386" s="30">
        <v>289.33334350585938</v>
      </c>
      <c r="K386" s="30">
        <v>284.39999999999998</v>
      </c>
      <c r="L386" s="30">
        <v>299</v>
      </c>
      <c r="M386" s="30">
        <v>294.11764526367188</v>
      </c>
      <c r="N386" s="30">
        <v>300</v>
      </c>
      <c r="O386" s="30">
        <v>304.39999999999998</v>
      </c>
    </row>
    <row r="387" spans="1:15" x14ac:dyDescent="0.3">
      <c r="A387" s="1">
        <v>410024020</v>
      </c>
      <c r="B387" t="s">
        <v>183</v>
      </c>
      <c r="C387" t="s">
        <v>1077</v>
      </c>
      <c r="D387" s="30">
        <v>334.82144165039063</v>
      </c>
      <c r="E387" s="30">
        <v>371.2</v>
      </c>
      <c r="F387" s="30">
        <v>349</v>
      </c>
      <c r="G387" s="30">
        <v>307.14285278320313</v>
      </c>
      <c r="H387" s="30">
        <v>354.4</v>
      </c>
      <c r="I387" s="30">
        <v>355.9</v>
      </c>
      <c r="J387" s="30">
        <v>323.33334350585938</v>
      </c>
      <c r="K387" s="30">
        <v>335.7</v>
      </c>
      <c r="L387" s="30">
        <v>318.89999999999998</v>
      </c>
      <c r="M387" s="30">
        <v>307.14285278320313</v>
      </c>
      <c r="N387" s="30">
        <v>354.4</v>
      </c>
      <c r="O387" s="30">
        <v>355.9</v>
      </c>
    </row>
    <row r="388" spans="1:15" x14ac:dyDescent="0.3">
      <c r="A388" s="1">
        <v>401001050</v>
      </c>
      <c r="B388" t="s">
        <v>177</v>
      </c>
      <c r="C388" t="s">
        <v>1068</v>
      </c>
      <c r="D388" s="30"/>
      <c r="E388" s="30">
        <v>363.3</v>
      </c>
      <c r="F388" s="30">
        <v>368.2</v>
      </c>
      <c r="G388" s="30"/>
      <c r="H388" s="30">
        <v>316.7</v>
      </c>
      <c r="I388" s="30">
        <v>300</v>
      </c>
      <c r="J388" s="30"/>
      <c r="K388" s="30">
        <v>316.7</v>
      </c>
      <c r="L388" s="30">
        <v>281.8</v>
      </c>
      <c r="M388" s="30"/>
      <c r="N388" s="30">
        <v>316.7</v>
      </c>
      <c r="O388" s="30">
        <v>300</v>
      </c>
    </row>
    <row r="389" spans="1:15" x14ac:dyDescent="0.3">
      <c r="A389" s="1">
        <v>320581050</v>
      </c>
      <c r="B389" t="s">
        <v>138</v>
      </c>
      <c r="C389" t="s">
        <v>941</v>
      </c>
      <c r="D389" s="30"/>
      <c r="E389" s="30">
        <v>307.3</v>
      </c>
      <c r="F389" s="30">
        <v>337</v>
      </c>
      <c r="G389" s="30">
        <v>310.41665649414063</v>
      </c>
      <c r="H389" s="30">
        <v>336.2</v>
      </c>
      <c r="I389" s="30">
        <v>353.8</v>
      </c>
      <c r="J389" s="30"/>
      <c r="K389" s="30">
        <v>260.7</v>
      </c>
      <c r="L389" s="30">
        <v>294.39999999999998</v>
      </c>
      <c r="M389" s="30">
        <v>310.41665649414063</v>
      </c>
      <c r="N389" s="30">
        <v>336.2</v>
      </c>
      <c r="O389" s="30">
        <v>353.8</v>
      </c>
    </row>
    <row r="390" spans="1:15" x14ac:dyDescent="0.3">
      <c r="A390" s="1">
        <v>370374020</v>
      </c>
      <c r="B390" t="s">
        <v>164</v>
      </c>
      <c r="C390" t="s">
        <v>994</v>
      </c>
      <c r="D390" s="30">
        <v>336.84210205078131</v>
      </c>
      <c r="E390" s="30">
        <v>350.4</v>
      </c>
      <c r="F390" s="30">
        <v>355</v>
      </c>
      <c r="G390" s="30">
        <v>306.81817626953131</v>
      </c>
      <c r="H390" s="30">
        <v>343.1</v>
      </c>
      <c r="I390" s="30">
        <v>323.7</v>
      </c>
      <c r="J390" s="30">
        <v>298.64865112304688</v>
      </c>
      <c r="K390" s="30">
        <v>324.60000000000002</v>
      </c>
      <c r="L390" s="30">
        <v>328.2</v>
      </c>
      <c r="M390" s="30">
        <v>306.81817626953131</v>
      </c>
      <c r="N390" s="30">
        <v>343.1</v>
      </c>
      <c r="O390" s="30">
        <v>323.7</v>
      </c>
    </row>
    <row r="391" spans="1:15" x14ac:dyDescent="0.3">
      <c r="A391" s="1">
        <v>611504020</v>
      </c>
      <c r="B391" t="s">
        <v>304</v>
      </c>
      <c r="C391" t="s">
        <v>1442</v>
      </c>
      <c r="D391" s="30"/>
      <c r="E391" s="30">
        <v>415.5</v>
      </c>
      <c r="F391" s="30">
        <v>427.4</v>
      </c>
      <c r="G391" s="30"/>
      <c r="H391" s="30">
        <v>451.7</v>
      </c>
      <c r="I391" s="30">
        <v>438.7</v>
      </c>
      <c r="J391" s="30"/>
      <c r="K391" s="30">
        <v>396.9</v>
      </c>
      <c r="L391" s="30">
        <v>408.1</v>
      </c>
      <c r="M391" s="30"/>
      <c r="N391" s="30">
        <v>451.7</v>
      </c>
      <c r="O391" s="30">
        <v>438.7</v>
      </c>
    </row>
    <row r="392" spans="1:15" x14ac:dyDescent="0.3">
      <c r="A392" s="1">
        <v>821011050</v>
      </c>
      <c r="B392" t="s">
        <v>389</v>
      </c>
      <c r="C392" t="s">
        <v>1601</v>
      </c>
      <c r="D392" s="30">
        <v>312.24490356445313</v>
      </c>
      <c r="E392" s="30">
        <v>343.4</v>
      </c>
      <c r="F392" s="30">
        <v>305.3</v>
      </c>
      <c r="G392" s="30"/>
      <c r="H392" s="30">
        <v>321.39999999999998</v>
      </c>
      <c r="I392" s="30">
        <v>298</v>
      </c>
      <c r="J392" s="30"/>
      <c r="K392" s="30">
        <v>310.60000000000002</v>
      </c>
      <c r="L392" s="30">
        <v>276.2</v>
      </c>
      <c r="M392" s="30"/>
      <c r="N392" s="30">
        <v>321.39999999999998</v>
      </c>
      <c r="O392" s="30">
        <v>298</v>
      </c>
    </row>
    <row r="393" spans="1:15" x14ac:dyDescent="0.3">
      <c r="A393" s="1">
        <v>1040444040</v>
      </c>
      <c r="B393" t="s">
        <v>494</v>
      </c>
      <c r="C393" t="s">
        <v>1983</v>
      </c>
      <c r="D393" s="30">
        <v>314.97976684570313</v>
      </c>
      <c r="E393" s="30">
        <v>332.9</v>
      </c>
      <c r="F393" s="30">
        <v>340.2</v>
      </c>
      <c r="G393" s="30">
        <v>296.76113891601563</v>
      </c>
      <c r="H393" s="30">
        <v>281.2</v>
      </c>
      <c r="I393" s="30">
        <v>298</v>
      </c>
      <c r="J393" s="30">
        <v>282.58065795898438</v>
      </c>
      <c r="K393" s="30">
        <v>305.8</v>
      </c>
      <c r="L393" s="30">
        <v>311</v>
      </c>
      <c r="M393" s="30">
        <v>296.76113891601563</v>
      </c>
      <c r="N393" s="30">
        <v>281.2</v>
      </c>
      <c r="O393" s="30">
        <v>298</v>
      </c>
    </row>
    <row r="394" spans="1:15" x14ac:dyDescent="0.3">
      <c r="A394" s="1">
        <v>20974010</v>
      </c>
      <c r="B394" t="s">
        <v>7</v>
      </c>
      <c r="C394" t="s">
        <v>559</v>
      </c>
      <c r="D394" s="30"/>
      <c r="E394" s="30">
        <v>357.1</v>
      </c>
      <c r="F394" s="30">
        <v>367.9</v>
      </c>
      <c r="G394" s="30"/>
      <c r="H394" s="30">
        <v>338.8</v>
      </c>
      <c r="I394" s="30">
        <v>326.39999999999998</v>
      </c>
      <c r="J394" s="30"/>
      <c r="K394" s="30">
        <v>339.3</v>
      </c>
      <c r="L394" s="30">
        <v>343.3</v>
      </c>
      <c r="M394" s="30"/>
      <c r="N394" s="30">
        <v>338.8</v>
      </c>
      <c r="O394" s="30">
        <v>326.39999999999998</v>
      </c>
    </row>
    <row r="395" spans="1:15" x14ac:dyDescent="0.3">
      <c r="A395" s="1">
        <v>20973000</v>
      </c>
      <c r="B395" t="s">
        <v>7</v>
      </c>
      <c r="C395" t="s">
        <v>558</v>
      </c>
      <c r="D395" s="30">
        <v>349.03475952148438</v>
      </c>
      <c r="E395" s="30">
        <v>356</v>
      </c>
      <c r="F395" s="30">
        <v>330.5</v>
      </c>
      <c r="G395" s="30">
        <v>347.093017578125</v>
      </c>
      <c r="H395" s="30">
        <v>336.3</v>
      </c>
      <c r="I395" s="30">
        <v>317</v>
      </c>
      <c r="J395" s="30">
        <v>303.24075317382813</v>
      </c>
      <c r="K395" s="30">
        <v>298.39999999999998</v>
      </c>
      <c r="L395" s="30">
        <v>277.60000000000002</v>
      </c>
      <c r="M395" s="30">
        <v>347.093017578125</v>
      </c>
      <c r="N395" s="30">
        <v>336.3</v>
      </c>
      <c r="O395" s="30">
        <v>317</v>
      </c>
    </row>
    <row r="396" spans="1:15" x14ac:dyDescent="0.3">
      <c r="A396" s="1">
        <v>10921050</v>
      </c>
      <c r="B396" t="s">
        <v>4</v>
      </c>
      <c r="C396" t="s">
        <v>551</v>
      </c>
      <c r="D396" s="30">
        <v>340.54052734375</v>
      </c>
      <c r="E396" s="30">
        <v>352.6</v>
      </c>
      <c r="F396" s="30">
        <v>345</v>
      </c>
      <c r="G396" s="30">
        <v>365.95745849609381</v>
      </c>
      <c r="H396" s="30">
        <v>345</v>
      </c>
      <c r="I396" s="30">
        <v>357.6</v>
      </c>
      <c r="J396" s="30"/>
      <c r="K396" s="30">
        <v>311.8</v>
      </c>
      <c r="L396" s="30">
        <v>280</v>
      </c>
      <c r="M396" s="30">
        <v>365.95745849609381</v>
      </c>
      <c r="N396" s="30">
        <v>345</v>
      </c>
      <c r="O396" s="30">
        <v>357.6</v>
      </c>
    </row>
    <row r="397" spans="1:15" x14ac:dyDescent="0.3">
      <c r="A397" s="1">
        <v>10901050</v>
      </c>
      <c r="B397" t="s">
        <v>2</v>
      </c>
      <c r="C397" t="s">
        <v>551</v>
      </c>
      <c r="D397" s="30"/>
      <c r="E397" s="30">
        <v>354.3</v>
      </c>
      <c r="F397" s="30">
        <v>331.6</v>
      </c>
      <c r="G397" s="30">
        <v>315.85366821289063</v>
      </c>
      <c r="H397" s="30">
        <v>328.9</v>
      </c>
      <c r="I397" s="30">
        <v>315.39999999999998</v>
      </c>
      <c r="J397" s="30"/>
      <c r="K397" s="30">
        <v>346.4</v>
      </c>
      <c r="L397" s="30">
        <v>302.89999999999998</v>
      </c>
      <c r="M397" s="30">
        <v>315.85366821289063</v>
      </c>
      <c r="N397" s="30">
        <v>328.9</v>
      </c>
      <c r="O397" s="30">
        <v>315.39999999999998</v>
      </c>
    </row>
    <row r="398" spans="1:15" x14ac:dyDescent="0.3">
      <c r="A398" s="1">
        <v>191524020</v>
      </c>
      <c r="B398" t="s">
        <v>88</v>
      </c>
      <c r="C398" t="s">
        <v>782</v>
      </c>
      <c r="D398" s="30">
        <v>277.41934204101563</v>
      </c>
      <c r="E398" s="30">
        <v>310.89999999999998</v>
      </c>
      <c r="F398" s="30">
        <v>305.8</v>
      </c>
      <c r="G398" s="30">
        <v>245.52845764160159</v>
      </c>
      <c r="H398" s="30">
        <v>275.5</v>
      </c>
      <c r="I398" s="30">
        <v>296.7</v>
      </c>
      <c r="J398" s="30"/>
      <c r="K398" s="30">
        <v>281.10000000000002</v>
      </c>
      <c r="L398" s="30">
        <v>291.5</v>
      </c>
      <c r="M398" s="30">
        <v>245.52845764160159</v>
      </c>
      <c r="N398" s="30">
        <v>275.5</v>
      </c>
      <c r="O398" s="30">
        <v>296.7</v>
      </c>
    </row>
    <row r="399" spans="1:15" x14ac:dyDescent="0.3">
      <c r="A399" s="1">
        <v>850464050</v>
      </c>
      <c r="B399" t="s">
        <v>405</v>
      </c>
      <c r="C399" t="s">
        <v>1647</v>
      </c>
      <c r="D399" s="30">
        <v>334.98757934570313</v>
      </c>
      <c r="E399" s="30">
        <v>348.6</v>
      </c>
      <c r="F399" s="30">
        <v>329.1</v>
      </c>
      <c r="G399" s="30">
        <v>312.40695190429688</v>
      </c>
      <c r="H399" s="30">
        <v>338.9</v>
      </c>
      <c r="I399" s="30">
        <v>309.89999999999998</v>
      </c>
      <c r="J399" s="30">
        <v>308.7452392578125</v>
      </c>
      <c r="K399" s="30">
        <v>329.1</v>
      </c>
      <c r="L399" s="30">
        <v>307.89999999999998</v>
      </c>
      <c r="M399" s="30">
        <v>312.40695190429688</v>
      </c>
      <c r="N399" s="30">
        <v>338.9</v>
      </c>
      <c r="O399" s="30">
        <v>309.89999999999998</v>
      </c>
    </row>
    <row r="400" spans="1:15" x14ac:dyDescent="0.3">
      <c r="A400" s="1">
        <v>220934070</v>
      </c>
      <c r="B400" t="s">
        <v>100</v>
      </c>
      <c r="C400" t="s">
        <v>815</v>
      </c>
      <c r="D400" s="30">
        <v>394.93243408203131</v>
      </c>
      <c r="E400" s="30">
        <v>397.3</v>
      </c>
      <c r="F400" s="30">
        <v>392.5</v>
      </c>
      <c r="G400" s="30">
        <v>379.05404663085938</v>
      </c>
      <c r="H400" s="30">
        <v>383.3</v>
      </c>
      <c r="I400" s="30">
        <v>364.7</v>
      </c>
      <c r="J400" s="30">
        <v>350.9615478515625</v>
      </c>
      <c r="K400" s="30">
        <v>356.7</v>
      </c>
      <c r="L400" s="30">
        <v>358.8</v>
      </c>
      <c r="M400" s="30">
        <v>379.05404663085938</v>
      </c>
      <c r="N400" s="30">
        <v>383.3</v>
      </c>
      <c r="O400" s="30">
        <v>364.7</v>
      </c>
    </row>
    <row r="401" spans="1:15" x14ac:dyDescent="0.3">
      <c r="A401" s="1">
        <v>191404020</v>
      </c>
      <c r="B401" t="s">
        <v>80</v>
      </c>
      <c r="C401" t="s">
        <v>759</v>
      </c>
      <c r="D401" s="30">
        <v>320.96774291992188</v>
      </c>
      <c r="E401" s="30">
        <v>359.8</v>
      </c>
      <c r="F401" s="30">
        <v>357.7</v>
      </c>
      <c r="G401" s="30">
        <v>285.48385620117188</v>
      </c>
      <c r="H401" s="30">
        <v>307.3</v>
      </c>
      <c r="I401" s="30">
        <v>320.5</v>
      </c>
      <c r="J401" s="30"/>
      <c r="K401" s="30">
        <v>320</v>
      </c>
      <c r="L401" s="30">
        <v>303.3</v>
      </c>
      <c r="M401" s="30">
        <v>285.48385620117188</v>
      </c>
      <c r="N401" s="30">
        <v>307.3</v>
      </c>
      <c r="O401" s="30">
        <v>320.5</v>
      </c>
    </row>
    <row r="402" spans="1:15" x14ac:dyDescent="0.3">
      <c r="A402" s="1">
        <v>1130011050</v>
      </c>
      <c r="B402" t="s">
        <v>529</v>
      </c>
      <c r="C402" t="s">
        <v>2046</v>
      </c>
      <c r="D402" s="30"/>
      <c r="E402" s="30">
        <v>336.2</v>
      </c>
      <c r="F402" s="30">
        <v>333.8</v>
      </c>
      <c r="G402" s="30"/>
      <c r="H402" s="30">
        <v>249.3</v>
      </c>
      <c r="I402" s="30">
        <v>258.8</v>
      </c>
      <c r="J402" s="30"/>
      <c r="K402" s="30">
        <v>313.89999999999998</v>
      </c>
      <c r="L402" s="30">
        <v>305.60000000000002</v>
      </c>
      <c r="M402" s="30"/>
      <c r="N402" s="30">
        <v>249.3</v>
      </c>
      <c r="O402" s="30">
        <v>258.8</v>
      </c>
    </row>
    <row r="403" spans="1:15" x14ac:dyDescent="0.3">
      <c r="A403" s="1">
        <v>551084040</v>
      </c>
      <c r="B403" t="s">
        <v>286</v>
      </c>
      <c r="C403" t="s">
        <v>1398</v>
      </c>
      <c r="D403" s="30">
        <v>349.84127807617188</v>
      </c>
      <c r="E403" s="30">
        <v>338.8</v>
      </c>
      <c r="F403" s="30">
        <v>342.3</v>
      </c>
      <c r="G403" s="30">
        <v>300.952392578125</v>
      </c>
      <c r="H403" s="30">
        <v>284.60000000000002</v>
      </c>
      <c r="I403" s="30">
        <v>298.5</v>
      </c>
      <c r="J403" s="30">
        <v>330.43478393554688</v>
      </c>
      <c r="K403" s="30">
        <v>308.7</v>
      </c>
      <c r="L403" s="30">
        <v>315.8</v>
      </c>
      <c r="M403" s="30">
        <v>300.952392578125</v>
      </c>
      <c r="N403" s="30">
        <v>284.60000000000002</v>
      </c>
      <c r="O403" s="30">
        <v>298.5</v>
      </c>
    </row>
    <row r="404" spans="1:15" x14ac:dyDescent="0.3">
      <c r="A404" s="1">
        <v>1011071050</v>
      </c>
      <c r="B404" t="s">
        <v>481</v>
      </c>
      <c r="C404" t="s">
        <v>1958</v>
      </c>
      <c r="D404" s="30">
        <v>352.5423583984375</v>
      </c>
      <c r="E404" s="30">
        <v>349.3</v>
      </c>
      <c r="F404" s="30">
        <v>352.4</v>
      </c>
      <c r="G404" s="30">
        <v>263.4920654296875</v>
      </c>
      <c r="H404" s="30">
        <v>308.5</v>
      </c>
      <c r="I404" s="30">
        <v>322.7</v>
      </c>
      <c r="J404" s="30">
        <v>352.5423583984375</v>
      </c>
      <c r="K404" s="30">
        <v>349.3</v>
      </c>
      <c r="L404" s="30">
        <v>352.4</v>
      </c>
      <c r="M404" s="30">
        <v>263.4920654296875</v>
      </c>
      <c r="N404" s="30">
        <v>308.5</v>
      </c>
      <c r="O404" s="30">
        <v>322.7</v>
      </c>
    </row>
    <row r="405" spans="1:15" x14ac:dyDescent="0.3">
      <c r="A405" s="1">
        <v>220894080</v>
      </c>
      <c r="B405" t="s">
        <v>96</v>
      </c>
      <c r="C405" t="s">
        <v>805</v>
      </c>
      <c r="D405" s="30">
        <v>384.83816528320313</v>
      </c>
      <c r="E405" s="30">
        <v>362.4</v>
      </c>
      <c r="F405" s="30">
        <v>381.8</v>
      </c>
      <c r="G405" s="30">
        <v>358.7734375</v>
      </c>
      <c r="H405" s="30">
        <v>334.3</v>
      </c>
      <c r="I405" s="30">
        <v>342</v>
      </c>
      <c r="J405" s="30">
        <v>340.50631713867188</v>
      </c>
      <c r="K405" s="30">
        <v>309.60000000000002</v>
      </c>
      <c r="L405" s="30">
        <v>344.4</v>
      </c>
      <c r="M405" s="30">
        <v>358.7734375</v>
      </c>
      <c r="N405" s="30">
        <v>334.3</v>
      </c>
      <c r="O405" s="30">
        <v>342</v>
      </c>
    </row>
    <row r="406" spans="1:15" x14ac:dyDescent="0.3">
      <c r="A406" s="1">
        <v>330944020</v>
      </c>
      <c r="B406" t="s">
        <v>143</v>
      </c>
      <c r="C406" t="s">
        <v>948</v>
      </c>
      <c r="D406" s="30">
        <v>341.32232666015631</v>
      </c>
      <c r="E406" s="30">
        <v>322.8</v>
      </c>
      <c r="F406" s="30">
        <v>333.1</v>
      </c>
      <c r="G406" s="30">
        <v>323.1405029296875</v>
      </c>
      <c r="H406" s="30">
        <v>341.2</v>
      </c>
      <c r="I406" s="30">
        <v>331.4</v>
      </c>
      <c r="J406" s="30">
        <v>305.71429443359381</v>
      </c>
      <c r="K406" s="30">
        <v>298.3</v>
      </c>
      <c r="L406" s="30">
        <v>293.7</v>
      </c>
      <c r="M406" s="30">
        <v>323.1405029296875</v>
      </c>
      <c r="N406" s="30">
        <v>341.2</v>
      </c>
      <c r="O406" s="30">
        <v>331.4</v>
      </c>
    </row>
    <row r="407" spans="1:15" x14ac:dyDescent="0.3">
      <c r="A407" s="1">
        <v>220894060</v>
      </c>
      <c r="B407" t="s">
        <v>96</v>
      </c>
      <c r="C407" t="s">
        <v>803</v>
      </c>
      <c r="D407" s="30">
        <v>394.23077392578131</v>
      </c>
      <c r="E407" s="30">
        <v>356.4</v>
      </c>
      <c r="F407" s="30">
        <v>372.3</v>
      </c>
      <c r="G407" s="30">
        <v>367.85714721679688</v>
      </c>
      <c r="H407" s="30">
        <v>327</v>
      </c>
      <c r="I407" s="30">
        <v>310.39999999999998</v>
      </c>
      <c r="J407" s="30">
        <v>357.59494018554688</v>
      </c>
      <c r="K407" s="30">
        <v>316.7</v>
      </c>
      <c r="L407" s="30">
        <v>322</v>
      </c>
      <c r="M407" s="30">
        <v>367.85714721679688</v>
      </c>
      <c r="N407" s="30">
        <v>327</v>
      </c>
      <c r="O407" s="30">
        <v>310.39999999999998</v>
      </c>
    </row>
    <row r="408" spans="1:15" x14ac:dyDescent="0.3">
      <c r="A408" s="1">
        <v>821003000</v>
      </c>
      <c r="B408" t="s">
        <v>388</v>
      </c>
      <c r="C408" t="s">
        <v>1598</v>
      </c>
      <c r="D408" s="30">
        <v>338.62069702148438</v>
      </c>
      <c r="E408" s="30">
        <v>336.8</v>
      </c>
      <c r="F408" s="30">
        <v>352.8</v>
      </c>
      <c r="G408" s="30">
        <v>305.17242431640631</v>
      </c>
      <c r="H408" s="30">
        <v>313.2</v>
      </c>
      <c r="I408" s="30">
        <v>303</v>
      </c>
      <c r="J408" s="30">
        <v>300</v>
      </c>
      <c r="K408" s="30">
        <v>295.89999999999998</v>
      </c>
      <c r="L408" s="30">
        <v>307.10000000000002</v>
      </c>
      <c r="M408" s="30">
        <v>305.17242431640631</v>
      </c>
      <c r="N408" s="30">
        <v>313.2</v>
      </c>
      <c r="O408" s="30">
        <v>303</v>
      </c>
    </row>
    <row r="409" spans="1:15" x14ac:dyDescent="0.3">
      <c r="A409" s="1">
        <v>1081423000</v>
      </c>
      <c r="B409" t="s">
        <v>513</v>
      </c>
      <c r="C409" t="s">
        <v>2015</v>
      </c>
      <c r="D409" s="30">
        <v>347.0703125</v>
      </c>
      <c r="E409" s="30">
        <v>349.4</v>
      </c>
      <c r="F409" s="30">
        <v>348.4</v>
      </c>
      <c r="G409" s="30">
        <v>311.328125</v>
      </c>
      <c r="H409" s="30">
        <v>315.8</v>
      </c>
      <c r="I409" s="30">
        <v>303.39999999999998</v>
      </c>
      <c r="J409" s="30">
        <v>310.8433837890625</v>
      </c>
      <c r="K409" s="30">
        <v>324.39999999999998</v>
      </c>
      <c r="L409" s="30">
        <v>324.7</v>
      </c>
      <c r="M409" s="30">
        <v>311.328125</v>
      </c>
      <c r="N409" s="30">
        <v>315.8</v>
      </c>
      <c r="O409" s="30">
        <v>303.39999999999998</v>
      </c>
    </row>
    <row r="410" spans="1:15" x14ac:dyDescent="0.3">
      <c r="A410" s="1">
        <v>581081050</v>
      </c>
      <c r="B410" t="s">
        <v>297</v>
      </c>
      <c r="C410" t="s">
        <v>1424</v>
      </c>
      <c r="D410" s="30"/>
      <c r="E410" s="30">
        <v>361.3</v>
      </c>
      <c r="F410" s="30">
        <v>354.5</v>
      </c>
      <c r="G410" s="30">
        <v>376.3636474609375</v>
      </c>
      <c r="H410" s="30">
        <v>355.7</v>
      </c>
      <c r="I410" s="30">
        <v>355</v>
      </c>
      <c r="J410" s="30"/>
      <c r="K410" s="30">
        <v>329</v>
      </c>
      <c r="L410" s="30">
        <v>333.3</v>
      </c>
      <c r="M410" s="30">
        <v>376.3636474609375</v>
      </c>
      <c r="N410" s="30">
        <v>355.7</v>
      </c>
      <c r="O410" s="30">
        <v>355</v>
      </c>
    </row>
    <row r="411" spans="1:15" x14ac:dyDescent="0.3">
      <c r="A411" s="1">
        <v>570034050</v>
      </c>
      <c r="B411" t="s">
        <v>293</v>
      </c>
      <c r="C411" t="s">
        <v>1415</v>
      </c>
      <c r="D411" s="30">
        <v>307.8431396484375</v>
      </c>
      <c r="E411" s="30">
        <v>326.39999999999998</v>
      </c>
      <c r="F411" s="30">
        <v>326.3</v>
      </c>
      <c r="G411" s="30">
        <v>290.98037719726563</v>
      </c>
      <c r="H411" s="30">
        <v>314.39999999999998</v>
      </c>
      <c r="I411" s="30">
        <v>308.89999999999998</v>
      </c>
      <c r="J411" s="30">
        <v>248.95832824707031</v>
      </c>
      <c r="K411" s="30">
        <v>279.10000000000002</v>
      </c>
      <c r="L411" s="30">
        <v>276.8</v>
      </c>
      <c r="M411" s="30">
        <v>290.98037719726563</v>
      </c>
      <c r="N411" s="30">
        <v>314.39999999999998</v>
      </c>
      <c r="O411" s="30">
        <v>308.89999999999998</v>
      </c>
    </row>
    <row r="412" spans="1:15" x14ac:dyDescent="0.3">
      <c r="A412" s="1">
        <v>200024040</v>
      </c>
      <c r="B412" t="s">
        <v>90</v>
      </c>
      <c r="C412" t="s">
        <v>790</v>
      </c>
      <c r="D412" s="30">
        <v>304.78469848632813</v>
      </c>
      <c r="E412" s="30">
        <v>313.8</v>
      </c>
      <c r="F412" s="30">
        <v>317.3</v>
      </c>
      <c r="G412" s="30">
        <v>268.8995361328125</v>
      </c>
      <c r="H412" s="30">
        <v>290.39999999999998</v>
      </c>
      <c r="I412" s="30">
        <v>299.10000000000002</v>
      </c>
      <c r="J412" s="30">
        <v>304.78469848632813</v>
      </c>
      <c r="K412" s="30">
        <v>294.8</v>
      </c>
      <c r="L412" s="30">
        <v>317.3</v>
      </c>
      <c r="M412" s="30">
        <v>268.8995361328125</v>
      </c>
      <c r="N412" s="30">
        <v>290.39999999999998</v>
      </c>
      <c r="O412" s="30">
        <v>299.10000000000002</v>
      </c>
    </row>
    <row r="413" spans="1:15" x14ac:dyDescent="0.3">
      <c r="A413" s="1">
        <v>160902050</v>
      </c>
      <c r="B413" t="s">
        <v>67</v>
      </c>
      <c r="C413" t="s">
        <v>727</v>
      </c>
      <c r="D413" s="30">
        <v>341.82241821289063</v>
      </c>
      <c r="E413" s="30">
        <v>349.2</v>
      </c>
      <c r="F413" s="30">
        <v>358.7</v>
      </c>
      <c r="G413" s="30">
        <v>331.11111450195313</v>
      </c>
      <c r="H413" s="30">
        <v>355.8</v>
      </c>
      <c r="I413" s="30">
        <v>395.5</v>
      </c>
      <c r="J413" s="30">
        <v>302.14724731445313</v>
      </c>
      <c r="K413" s="30">
        <v>300.7</v>
      </c>
      <c r="L413" s="30">
        <v>315.39999999999998</v>
      </c>
      <c r="M413" s="30">
        <v>331.11111450195313</v>
      </c>
      <c r="N413" s="30">
        <v>355.8</v>
      </c>
      <c r="O413" s="30">
        <v>395.5</v>
      </c>
    </row>
    <row r="414" spans="1:15" x14ac:dyDescent="0.3">
      <c r="A414" s="1">
        <v>850464130</v>
      </c>
      <c r="B414" t="s">
        <v>405</v>
      </c>
      <c r="C414" t="s">
        <v>1649</v>
      </c>
      <c r="D414" s="30">
        <v>375.968994140625</v>
      </c>
      <c r="E414" s="30">
        <v>358.5</v>
      </c>
      <c r="F414" s="30">
        <v>347.2</v>
      </c>
      <c r="G414" s="30">
        <v>353.07693481445313</v>
      </c>
      <c r="H414" s="30">
        <v>353.4</v>
      </c>
      <c r="I414" s="30">
        <v>315.3</v>
      </c>
      <c r="J414" s="30">
        <v>365.686279296875</v>
      </c>
      <c r="K414" s="30">
        <v>345.6</v>
      </c>
      <c r="L414" s="30">
        <v>339.1</v>
      </c>
      <c r="M414" s="30">
        <v>353.07693481445313</v>
      </c>
      <c r="N414" s="30">
        <v>353.4</v>
      </c>
      <c r="O414" s="30">
        <v>315.3</v>
      </c>
    </row>
    <row r="415" spans="1:15" x14ac:dyDescent="0.3">
      <c r="A415" s="1">
        <v>270591050</v>
      </c>
      <c r="B415" t="s">
        <v>120</v>
      </c>
      <c r="C415" t="s">
        <v>905</v>
      </c>
      <c r="D415" s="30">
        <v>329.31033325195313</v>
      </c>
      <c r="E415" s="30">
        <v>369.2</v>
      </c>
      <c r="F415" s="30">
        <v>339.7</v>
      </c>
      <c r="G415" s="30">
        <v>285.29412841796881</v>
      </c>
      <c r="H415" s="30">
        <v>332.3</v>
      </c>
      <c r="I415" s="30">
        <v>308.10000000000002</v>
      </c>
      <c r="J415" s="30"/>
      <c r="K415" s="30">
        <v>312</v>
      </c>
      <c r="L415" s="30">
        <v>293.5</v>
      </c>
      <c r="M415" s="30">
        <v>285.29412841796881</v>
      </c>
      <c r="N415" s="30">
        <v>332.3</v>
      </c>
      <c r="O415" s="30">
        <v>308.10000000000002</v>
      </c>
    </row>
    <row r="416" spans="1:15" x14ac:dyDescent="0.3">
      <c r="A416" s="1">
        <v>750851050</v>
      </c>
      <c r="B416" t="s">
        <v>358</v>
      </c>
      <c r="C416" t="s">
        <v>1542</v>
      </c>
      <c r="D416" s="30">
        <v>333.33334350585938</v>
      </c>
      <c r="E416" s="30">
        <v>360.4</v>
      </c>
      <c r="F416" s="30">
        <v>363.2</v>
      </c>
      <c r="G416" s="30">
        <v>318.64407348632813</v>
      </c>
      <c r="H416" s="30">
        <v>341.8</v>
      </c>
      <c r="I416" s="30">
        <v>347.1</v>
      </c>
      <c r="J416" s="30">
        <v>322.89157104492188</v>
      </c>
      <c r="K416" s="30">
        <v>349.5</v>
      </c>
      <c r="L416" s="30">
        <v>350</v>
      </c>
      <c r="M416" s="30">
        <v>318.64407348632813</v>
      </c>
      <c r="N416" s="30">
        <v>341.8</v>
      </c>
      <c r="O416" s="30">
        <v>347.1</v>
      </c>
    </row>
    <row r="417" spans="1:15" x14ac:dyDescent="0.3">
      <c r="A417" s="1">
        <v>551063000</v>
      </c>
      <c r="B417" t="s">
        <v>285</v>
      </c>
      <c r="C417" t="s">
        <v>1395</v>
      </c>
      <c r="D417" s="30">
        <v>383.83233642578131</v>
      </c>
      <c r="E417" s="30">
        <v>369.1</v>
      </c>
      <c r="F417" s="30">
        <v>369.6</v>
      </c>
      <c r="G417" s="30">
        <v>344.31137084960938</v>
      </c>
      <c r="H417" s="30">
        <v>344.3</v>
      </c>
      <c r="I417" s="30">
        <v>356.5</v>
      </c>
      <c r="J417" s="30">
        <v>349.4505615234375</v>
      </c>
      <c r="K417" s="30">
        <v>352</v>
      </c>
      <c r="L417" s="30">
        <v>353.4</v>
      </c>
      <c r="M417" s="30">
        <v>344.31137084960938</v>
      </c>
      <c r="N417" s="30">
        <v>344.3</v>
      </c>
      <c r="O417" s="30">
        <v>356.5</v>
      </c>
    </row>
    <row r="418" spans="1:15" x14ac:dyDescent="0.3">
      <c r="A418" s="1">
        <v>570034090</v>
      </c>
      <c r="B418" t="s">
        <v>293</v>
      </c>
      <c r="C418" t="s">
        <v>1417</v>
      </c>
      <c r="D418" s="30">
        <v>337.77777099609381</v>
      </c>
      <c r="E418" s="30">
        <v>367.2</v>
      </c>
      <c r="F418" s="30">
        <v>365.6</v>
      </c>
      <c r="G418" s="30">
        <v>292.22222900390631</v>
      </c>
      <c r="H418" s="30">
        <v>329.4</v>
      </c>
      <c r="I418" s="30">
        <v>345.7</v>
      </c>
      <c r="J418" s="30">
        <v>304.16665649414063</v>
      </c>
      <c r="K418" s="30">
        <v>328.6</v>
      </c>
      <c r="L418" s="30">
        <v>326.89999999999998</v>
      </c>
      <c r="M418" s="30">
        <v>292.22222900390631</v>
      </c>
      <c r="N418" s="30">
        <v>329.4</v>
      </c>
      <c r="O418" s="30">
        <v>345.7</v>
      </c>
    </row>
    <row r="419" spans="1:15" x14ac:dyDescent="0.3">
      <c r="A419" s="1">
        <v>741974020</v>
      </c>
      <c r="B419" t="s">
        <v>354</v>
      </c>
      <c r="C419" t="s">
        <v>1536</v>
      </c>
      <c r="D419" s="30"/>
      <c r="E419" s="30">
        <v>357.8</v>
      </c>
      <c r="F419" s="30">
        <v>370.7</v>
      </c>
      <c r="G419" s="30"/>
      <c r="H419" s="30">
        <v>331.1</v>
      </c>
      <c r="I419" s="30">
        <v>343.9</v>
      </c>
      <c r="J419" s="30"/>
      <c r="K419" s="30">
        <v>353.3</v>
      </c>
      <c r="L419" s="30">
        <v>357.7</v>
      </c>
      <c r="M419" s="30"/>
      <c r="N419" s="30">
        <v>331.1</v>
      </c>
      <c r="O419" s="30">
        <v>343.9</v>
      </c>
    </row>
    <row r="420" spans="1:15" x14ac:dyDescent="0.3">
      <c r="A420" s="1">
        <v>270571050</v>
      </c>
      <c r="B420" t="s">
        <v>118</v>
      </c>
      <c r="C420" t="s">
        <v>901</v>
      </c>
      <c r="D420" s="30"/>
      <c r="E420" s="30">
        <v>352.4</v>
      </c>
      <c r="F420" s="30">
        <v>354.3</v>
      </c>
      <c r="G420" s="30"/>
      <c r="H420" s="30">
        <v>310.89999999999998</v>
      </c>
      <c r="I420" s="30">
        <v>342.9</v>
      </c>
      <c r="J420" s="30"/>
      <c r="K420" s="30">
        <v>310.5</v>
      </c>
      <c r="L420" s="30">
        <v>327.8</v>
      </c>
      <c r="M420" s="30"/>
      <c r="N420" s="30">
        <v>310.89999999999998</v>
      </c>
      <c r="O420" s="30">
        <v>342.9</v>
      </c>
    </row>
    <row r="421" spans="1:15" x14ac:dyDescent="0.3">
      <c r="A421" s="1">
        <v>191444020</v>
      </c>
      <c r="B421" t="s">
        <v>82</v>
      </c>
      <c r="C421" t="s">
        <v>770</v>
      </c>
      <c r="D421" s="30">
        <v>294.83871459960938</v>
      </c>
      <c r="E421" s="30">
        <v>330.7</v>
      </c>
      <c r="F421" s="30">
        <v>331.3</v>
      </c>
      <c r="G421" s="30">
        <v>285.80645751953131</v>
      </c>
      <c r="H421" s="30">
        <v>324.5</v>
      </c>
      <c r="I421" s="30">
        <v>335</v>
      </c>
      <c r="J421" s="30">
        <v>262.5</v>
      </c>
      <c r="K421" s="30">
        <v>310.8</v>
      </c>
      <c r="L421" s="30">
        <v>318.39999999999998</v>
      </c>
      <c r="M421" s="30">
        <v>285.80645751953131</v>
      </c>
      <c r="N421" s="30">
        <v>324.5</v>
      </c>
      <c r="O421" s="30">
        <v>335</v>
      </c>
    </row>
    <row r="422" spans="1:15" x14ac:dyDescent="0.3">
      <c r="A422" s="1">
        <v>130611050</v>
      </c>
      <c r="B422" t="s">
        <v>57</v>
      </c>
      <c r="C422" t="s">
        <v>702</v>
      </c>
      <c r="D422" s="30">
        <v>367.08859252929688</v>
      </c>
      <c r="E422" s="30">
        <v>370.4</v>
      </c>
      <c r="F422" s="30">
        <v>371.9</v>
      </c>
      <c r="G422" s="30">
        <v>332.258056640625</v>
      </c>
      <c r="H422" s="30">
        <v>391.3</v>
      </c>
      <c r="I422" s="30">
        <v>386.4</v>
      </c>
      <c r="J422" s="30"/>
      <c r="K422" s="30">
        <v>344.7</v>
      </c>
      <c r="L422" s="30">
        <v>355.3</v>
      </c>
      <c r="M422" s="30">
        <v>332.258056640625</v>
      </c>
      <c r="N422" s="30">
        <v>391.3</v>
      </c>
      <c r="O422" s="30">
        <v>386.4</v>
      </c>
    </row>
    <row r="423" spans="1:15" x14ac:dyDescent="0.3">
      <c r="A423" s="1">
        <v>1040421050</v>
      </c>
      <c r="B423" t="s">
        <v>492</v>
      </c>
      <c r="C423" t="s">
        <v>1977</v>
      </c>
      <c r="D423" s="30">
        <v>315.04425048828131</v>
      </c>
      <c r="E423" s="30">
        <v>292.10000000000002</v>
      </c>
      <c r="F423" s="30">
        <v>329</v>
      </c>
      <c r="G423" s="30"/>
      <c r="H423" s="30">
        <v>243.1</v>
      </c>
      <c r="I423" s="30">
        <v>240.4</v>
      </c>
      <c r="J423" s="30"/>
      <c r="K423" s="30">
        <v>267.60000000000002</v>
      </c>
      <c r="L423" s="30">
        <v>313.39999999999998</v>
      </c>
      <c r="M423" s="30"/>
      <c r="N423" s="30">
        <v>243.1</v>
      </c>
      <c r="O423" s="30">
        <v>240.4</v>
      </c>
    </row>
    <row r="424" spans="1:15" x14ac:dyDescent="0.3">
      <c r="A424" s="1">
        <v>511594060</v>
      </c>
      <c r="B424" t="s">
        <v>271</v>
      </c>
      <c r="C424" t="s">
        <v>1373</v>
      </c>
      <c r="D424" s="30">
        <v>308.61111450195313</v>
      </c>
      <c r="E424" s="30">
        <v>352.1</v>
      </c>
      <c r="F424" s="30">
        <v>356.2</v>
      </c>
      <c r="G424" s="30">
        <v>262.56982421875</v>
      </c>
      <c r="H424" s="30">
        <v>301.2</v>
      </c>
      <c r="I424" s="30">
        <v>334.2</v>
      </c>
      <c r="J424" s="30">
        <v>263.38796997070313</v>
      </c>
      <c r="K424" s="30">
        <v>308.2</v>
      </c>
      <c r="L424" s="30">
        <v>323.89999999999998</v>
      </c>
      <c r="M424" s="30">
        <v>262.56982421875</v>
      </c>
      <c r="N424" s="30">
        <v>301.2</v>
      </c>
      <c r="O424" s="30">
        <v>334.2</v>
      </c>
    </row>
    <row r="425" spans="1:15" x14ac:dyDescent="0.3">
      <c r="A425" s="1">
        <v>30331050</v>
      </c>
      <c r="B425" t="s">
        <v>10</v>
      </c>
      <c r="C425" t="s">
        <v>567</v>
      </c>
      <c r="D425" s="30"/>
      <c r="E425" s="30">
        <v>337.5</v>
      </c>
      <c r="F425" s="30">
        <v>375.7</v>
      </c>
      <c r="G425" s="30">
        <v>329.03225708007813</v>
      </c>
      <c r="H425" s="30">
        <v>329</v>
      </c>
      <c r="I425" s="30">
        <v>403.1</v>
      </c>
      <c r="J425" s="30"/>
      <c r="K425" s="30">
        <v>300</v>
      </c>
      <c r="L425" s="30">
        <v>355.6</v>
      </c>
      <c r="M425" s="30">
        <v>329.03225708007813</v>
      </c>
      <c r="N425" s="30">
        <v>329</v>
      </c>
      <c r="O425" s="30">
        <v>403.1</v>
      </c>
    </row>
    <row r="426" spans="1:15" x14ac:dyDescent="0.3">
      <c r="A426" s="1">
        <v>570034080</v>
      </c>
      <c r="B426" t="s">
        <v>293</v>
      </c>
      <c r="C426" t="s">
        <v>1416</v>
      </c>
      <c r="D426" s="30">
        <v>304.54544067382813</v>
      </c>
      <c r="E426" s="30">
        <v>310</v>
      </c>
      <c r="F426" s="30">
        <v>315.89999999999998</v>
      </c>
      <c r="G426" s="30">
        <v>267.17172241210938</v>
      </c>
      <c r="H426" s="30">
        <v>274.7</v>
      </c>
      <c r="I426" s="30">
        <v>265.5</v>
      </c>
      <c r="J426" s="30">
        <v>286.25955200195313</v>
      </c>
      <c r="K426" s="30">
        <v>286</v>
      </c>
      <c r="L426" s="30">
        <v>296.2</v>
      </c>
      <c r="M426" s="30">
        <v>267.17172241210938</v>
      </c>
      <c r="N426" s="30">
        <v>274.7</v>
      </c>
      <c r="O426" s="30">
        <v>265.5</v>
      </c>
    </row>
    <row r="427" spans="1:15" x14ac:dyDescent="0.3">
      <c r="A427" s="1">
        <v>640754080</v>
      </c>
      <c r="B427" t="s">
        <v>316</v>
      </c>
      <c r="C427" t="s">
        <v>680</v>
      </c>
      <c r="D427" s="30">
        <v>345.58822631835938</v>
      </c>
      <c r="E427" s="30">
        <v>374.9</v>
      </c>
      <c r="F427" s="30">
        <v>358</v>
      </c>
      <c r="G427" s="30">
        <v>326.4705810546875</v>
      </c>
      <c r="H427" s="30">
        <v>367.7</v>
      </c>
      <c r="I427" s="30">
        <v>350.6</v>
      </c>
      <c r="J427" s="30">
        <v>303.70370483398438</v>
      </c>
      <c r="K427" s="30">
        <v>348.6</v>
      </c>
      <c r="L427" s="30">
        <v>328.8</v>
      </c>
      <c r="M427" s="30">
        <v>326.4705810546875</v>
      </c>
      <c r="N427" s="30">
        <v>367.7</v>
      </c>
      <c r="O427" s="30">
        <v>350.6</v>
      </c>
    </row>
    <row r="428" spans="1:15" x14ac:dyDescent="0.3">
      <c r="A428" s="1">
        <v>180473000</v>
      </c>
      <c r="B428" t="s">
        <v>77</v>
      </c>
      <c r="C428" t="s">
        <v>753</v>
      </c>
      <c r="D428" s="30">
        <v>356.3909912109375</v>
      </c>
      <c r="E428" s="30">
        <v>332.1</v>
      </c>
      <c r="F428" s="30">
        <v>343.2</v>
      </c>
      <c r="G428" s="30">
        <v>284.96240234375</v>
      </c>
      <c r="H428" s="30">
        <v>237.2</v>
      </c>
      <c r="I428" s="30">
        <v>249.3</v>
      </c>
      <c r="J428" s="30">
        <v>343.61703491210938</v>
      </c>
      <c r="K428" s="30">
        <v>329.1</v>
      </c>
      <c r="L428" s="30">
        <v>329.8</v>
      </c>
      <c r="M428" s="30">
        <v>284.96240234375</v>
      </c>
      <c r="N428" s="30">
        <v>237.2</v>
      </c>
      <c r="O428" s="30">
        <v>249.3</v>
      </c>
    </row>
    <row r="429" spans="1:15" x14ac:dyDescent="0.3">
      <c r="A429" s="1">
        <v>250013000</v>
      </c>
      <c r="B429" t="s">
        <v>109</v>
      </c>
      <c r="C429" t="s">
        <v>878</v>
      </c>
      <c r="D429" s="30">
        <v>340.63400268554688</v>
      </c>
      <c r="E429" s="30">
        <v>355.6</v>
      </c>
      <c r="F429" s="30">
        <v>349.4</v>
      </c>
      <c r="G429" s="30">
        <v>323.9193115234375</v>
      </c>
      <c r="H429" s="30">
        <v>338.4</v>
      </c>
      <c r="I429" s="30">
        <v>328.8</v>
      </c>
      <c r="J429" s="30">
        <v>308.16326904296881</v>
      </c>
      <c r="K429" s="30">
        <v>319.60000000000002</v>
      </c>
      <c r="L429" s="30">
        <v>314.10000000000002</v>
      </c>
      <c r="M429" s="30">
        <v>323.9193115234375</v>
      </c>
      <c r="N429" s="30">
        <v>338.4</v>
      </c>
      <c r="O429" s="30">
        <v>328.8</v>
      </c>
    </row>
    <row r="430" spans="1:15" x14ac:dyDescent="0.3">
      <c r="A430" s="1">
        <v>1060044080</v>
      </c>
      <c r="B430" t="s">
        <v>502</v>
      </c>
      <c r="C430" t="s">
        <v>1999</v>
      </c>
      <c r="D430" s="30">
        <v>353.03030395507813</v>
      </c>
      <c r="E430" s="30">
        <v>361.9</v>
      </c>
      <c r="F430" s="30">
        <v>346</v>
      </c>
      <c r="G430" s="30">
        <v>314.06845092773438</v>
      </c>
      <c r="H430" s="30">
        <v>357.6</v>
      </c>
      <c r="I430" s="30">
        <v>329.3</v>
      </c>
      <c r="J430" s="30">
        <v>330.96591186523438</v>
      </c>
      <c r="K430" s="30">
        <v>333.4</v>
      </c>
      <c r="L430" s="30">
        <v>319.60000000000002</v>
      </c>
      <c r="M430" s="30">
        <v>314.06845092773438</v>
      </c>
      <c r="N430" s="30">
        <v>357.6</v>
      </c>
      <c r="O430" s="30">
        <v>329.3</v>
      </c>
    </row>
    <row r="431" spans="1:15" x14ac:dyDescent="0.3">
      <c r="A431" s="1">
        <v>160964090</v>
      </c>
      <c r="B431" t="s">
        <v>70</v>
      </c>
      <c r="C431" t="s">
        <v>742</v>
      </c>
      <c r="D431" s="30">
        <v>328.32699584960938</v>
      </c>
      <c r="E431" s="30">
        <v>362.2</v>
      </c>
      <c r="F431" s="30">
        <v>360</v>
      </c>
      <c r="G431" s="30">
        <v>286.55303955078131</v>
      </c>
      <c r="H431" s="30">
        <v>337.2</v>
      </c>
      <c r="I431" s="30">
        <v>339.1</v>
      </c>
      <c r="J431" s="30">
        <v>328.32699584960938</v>
      </c>
      <c r="K431" s="30">
        <v>362.2</v>
      </c>
      <c r="L431" s="30">
        <v>337.1</v>
      </c>
      <c r="M431" s="30">
        <v>286.55303955078131</v>
      </c>
      <c r="N431" s="30">
        <v>337.2</v>
      </c>
      <c r="O431" s="30">
        <v>339.1</v>
      </c>
    </row>
    <row r="432" spans="1:15" x14ac:dyDescent="0.3">
      <c r="A432" s="1">
        <v>1090024020</v>
      </c>
      <c r="B432" t="s">
        <v>517</v>
      </c>
      <c r="C432" t="s">
        <v>2023</v>
      </c>
      <c r="D432" s="30">
        <v>327.71429443359381</v>
      </c>
      <c r="E432" s="30">
        <v>320.5</v>
      </c>
      <c r="F432" s="30">
        <v>321</v>
      </c>
      <c r="G432" s="30">
        <v>309.71429443359381</v>
      </c>
      <c r="H432" s="30">
        <v>266.2</v>
      </c>
      <c r="I432" s="30">
        <v>278.2</v>
      </c>
      <c r="J432" s="30">
        <v>294.52737426757813</v>
      </c>
      <c r="K432" s="30">
        <v>275.10000000000002</v>
      </c>
      <c r="L432" s="30">
        <v>281</v>
      </c>
      <c r="M432" s="30">
        <v>309.71429443359381</v>
      </c>
      <c r="N432" s="30">
        <v>266.2</v>
      </c>
      <c r="O432" s="30">
        <v>278.2</v>
      </c>
    </row>
    <row r="433" spans="1:15" x14ac:dyDescent="0.3">
      <c r="A433" s="1">
        <v>320564020</v>
      </c>
      <c r="B433" t="s">
        <v>137</v>
      </c>
      <c r="C433" t="s">
        <v>940</v>
      </c>
      <c r="D433" s="30"/>
      <c r="E433" s="30">
        <v>341.2</v>
      </c>
      <c r="F433" s="30">
        <v>347.2</v>
      </c>
      <c r="G433" s="30"/>
      <c r="H433" s="30">
        <v>317.60000000000002</v>
      </c>
      <c r="I433" s="30">
        <v>327.8</v>
      </c>
      <c r="J433" s="30"/>
      <c r="K433" s="30">
        <v>336.8</v>
      </c>
      <c r="L433" s="30">
        <v>322.2</v>
      </c>
      <c r="M433" s="30"/>
      <c r="N433" s="30">
        <v>317.60000000000002</v>
      </c>
      <c r="O433" s="30">
        <v>327.8</v>
      </c>
    </row>
    <row r="434" spans="1:15" x14ac:dyDescent="0.3">
      <c r="A434" s="1">
        <v>160964050</v>
      </c>
      <c r="B434" t="s">
        <v>70</v>
      </c>
      <c r="C434" t="s">
        <v>739</v>
      </c>
      <c r="D434" s="30">
        <v>373.45132446289063</v>
      </c>
      <c r="E434" s="30">
        <v>395.9</v>
      </c>
      <c r="F434" s="30">
        <v>416.9</v>
      </c>
      <c r="G434" s="30">
        <v>329.20355224609381</v>
      </c>
      <c r="H434" s="30">
        <v>373.8</v>
      </c>
      <c r="I434" s="30">
        <v>387.3</v>
      </c>
      <c r="J434" s="30">
        <v>373.45132446289063</v>
      </c>
      <c r="K434" s="30">
        <v>395.9</v>
      </c>
      <c r="L434" s="30">
        <v>395.3</v>
      </c>
      <c r="M434" s="30">
        <v>329.20355224609381</v>
      </c>
      <c r="N434" s="30">
        <v>373.8</v>
      </c>
      <c r="O434" s="30">
        <v>387.3</v>
      </c>
    </row>
    <row r="435" spans="1:15" x14ac:dyDescent="0.3">
      <c r="A435" s="1">
        <v>220934040</v>
      </c>
      <c r="B435" t="s">
        <v>100</v>
      </c>
      <c r="C435" t="s">
        <v>612</v>
      </c>
      <c r="D435" s="30">
        <v>378.79745483398438</v>
      </c>
      <c r="E435" s="30">
        <v>386.5</v>
      </c>
      <c r="F435" s="30">
        <v>369.8</v>
      </c>
      <c r="G435" s="30">
        <v>363.92404174804688</v>
      </c>
      <c r="H435" s="30">
        <v>380.7</v>
      </c>
      <c r="I435" s="30">
        <v>374.5</v>
      </c>
      <c r="J435" s="30">
        <v>342.10525512695313</v>
      </c>
      <c r="K435" s="30">
        <v>357.8</v>
      </c>
      <c r="L435" s="30">
        <v>333.8</v>
      </c>
      <c r="M435" s="30">
        <v>363.92404174804688</v>
      </c>
      <c r="N435" s="30">
        <v>380.7</v>
      </c>
      <c r="O435" s="30">
        <v>374.5</v>
      </c>
    </row>
    <row r="436" spans="1:15" x14ac:dyDescent="0.3">
      <c r="A436" s="1">
        <v>160964020</v>
      </c>
      <c r="B436" t="s">
        <v>70</v>
      </c>
      <c r="C436" t="s">
        <v>737</v>
      </c>
      <c r="D436" s="30">
        <v>361.24029541015631</v>
      </c>
      <c r="E436" s="30">
        <v>375.4</v>
      </c>
      <c r="F436" s="30">
        <v>400.6</v>
      </c>
      <c r="G436" s="30">
        <v>314.72866821289063</v>
      </c>
      <c r="H436" s="30">
        <v>344.9</v>
      </c>
      <c r="I436" s="30">
        <v>362.9</v>
      </c>
      <c r="J436" s="30">
        <v>361.24029541015631</v>
      </c>
      <c r="K436" s="30">
        <v>375.4</v>
      </c>
      <c r="L436" s="30">
        <v>364.1</v>
      </c>
      <c r="M436" s="30">
        <v>314.72866821289063</v>
      </c>
      <c r="N436" s="30">
        <v>344.9</v>
      </c>
      <c r="O436" s="30">
        <v>362.9</v>
      </c>
    </row>
    <row r="437" spans="1:15" x14ac:dyDescent="0.3">
      <c r="A437" s="1">
        <v>520964020</v>
      </c>
      <c r="B437" t="s">
        <v>272</v>
      </c>
      <c r="C437" t="s">
        <v>1375</v>
      </c>
      <c r="D437" s="30">
        <v>326.3157958984375</v>
      </c>
      <c r="E437" s="30">
        <v>335.4</v>
      </c>
      <c r="F437" s="30">
        <v>309.7</v>
      </c>
      <c r="G437" s="30">
        <v>278.94735717773438</v>
      </c>
      <c r="H437" s="30">
        <v>335.4</v>
      </c>
      <c r="I437" s="30">
        <v>302.89999999999998</v>
      </c>
      <c r="J437" s="30"/>
      <c r="K437" s="30">
        <v>309.39999999999998</v>
      </c>
      <c r="L437" s="30">
        <v>280.8</v>
      </c>
      <c r="M437" s="30">
        <v>278.94735717773438</v>
      </c>
      <c r="N437" s="30">
        <v>335.4</v>
      </c>
      <c r="O437" s="30">
        <v>302.89999999999998</v>
      </c>
    </row>
    <row r="438" spans="1:15" x14ac:dyDescent="0.3">
      <c r="A438" s="1">
        <v>511524040</v>
      </c>
      <c r="B438" t="s">
        <v>266</v>
      </c>
      <c r="C438" t="s">
        <v>1361</v>
      </c>
      <c r="D438" s="30">
        <v>334.262939453125</v>
      </c>
      <c r="E438" s="30">
        <v>335</v>
      </c>
      <c r="F438" s="30">
        <v>332.4</v>
      </c>
      <c r="G438" s="30">
        <v>285.71429443359381</v>
      </c>
      <c r="H438" s="30">
        <v>320.5</v>
      </c>
      <c r="I438" s="30">
        <v>301.7</v>
      </c>
      <c r="J438" s="30">
        <v>304.5045166015625</v>
      </c>
      <c r="K438" s="30">
        <v>302.7</v>
      </c>
      <c r="L438" s="30">
        <v>286.8</v>
      </c>
      <c r="M438" s="30">
        <v>285.71429443359381</v>
      </c>
      <c r="N438" s="30">
        <v>320.5</v>
      </c>
      <c r="O438" s="30">
        <v>301.7</v>
      </c>
    </row>
    <row r="439" spans="1:15" x14ac:dyDescent="0.3">
      <c r="A439" s="1">
        <v>160904110</v>
      </c>
      <c r="B439" t="s">
        <v>67</v>
      </c>
      <c r="C439" t="s">
        <v>611</v>
      </c>
      <c r="D439" s="30">
        <v>346.15383911132813</v>
      </c>
      <c r="E439" s="30">
        <v>358.9</v>
      </c>
      <c r="F439" s="30">
        <v>341.2</v>
      </c>
      <c r="G439" s="30">
        <v>305.4945068359375</v>
      </c>
      <c r="H439" s="30">
        <v>311.60000000000002</v>
      </c>
      <c r="I439" s="30">
        <v>306.5</v>
      </c>
      <c r="J439" s="30">
        <v>311.76470947265631</v>
      </c>
      <c r="K439" s="30">
        <v>347.5</v>
      </c>
      <c r="L439" s="30">
        <v>298.39999999999998</v>
      </c>
      <c r="M439" s="30">
        <v>305.4945068359375</v>
      </c>
      <c r="N439" s="30">
        <v>311.60000000000002</v>
      </c>
      <c r="O439" s="30">
        <v>306.5</v>
      </c>
    </row>
    <row r="440" spans="1:15" x14ac:dyDescent="0.3">
      <c r="A440" s="1">
        <v>511564020</v>
      </c>
      <c r="B440" t="s">
        <v>270</v>
      </c>
      <c r="C440" t="s">
        <v>1370</v>
      </c>
      <c r="D440" s="30">
        <v>328.84616088867188</v>
      </c>
      <c r="E440" s="30">
        <v>382.5</v>
      </c>
      <c r="F440" s="30">
        <v>403.4</v>
      </c>
      <c r="G440" s="30"/>
      <c r="H440" s="30">
        <v>363.2</v>
      </c>
      <c r="I440" s="30">
        <v>401.7</v>
      </c>
      <c r="J440" s="30"/>
      <c r="K440" s="30">
        <v>380</v>
      </c>
      <c r="L440" s="30">
        <v>388.9</v>
      </c>
      <c r="M440" s="30"/>
      <c r="N440" s="30">
        <v>363.2</v>
      </c>
      <c r="O440" s="30">
        <v>401.7</v>
      </c>
    </row>
    <row r="441" spans="1:15" x14ac:dyDescent="0.3">
      <c r="A441" s="1">
        <v>150031050</v>
      </c>
      <c r="B441" t="s">
        <v>65</v>
      </c>
      <c r="C441" t="s">
        <v>723</v>
      </c>
      <c r="D441" s="30">
        <v>333.92855834960938</v>
      </c>
      <c r="E441" s="30">
        <v>317.3</v>
      </c>
      <c r="F441" s="30">
        <v>363.6</v>
      </c>
      <c r="G441" s="30"/>
      <c r="H441" s="30">
        <v>231.9</v>
      </c>
      <c r="I441" s="30">
        <v>269.39999999999998</v>
      </c>
      <c r="J441" s="30">
        <v>334.14633178710938</v>
      </c>
      <c r="K441" s="30">
        <v>314.60000000000002</v>
      </c>
      <c r="L441" s="30">
        <v>343.9</v>
      </c>
      <c r="M441" s="30"/>
      <c r="N441" s="30">
        <v>231.9</v>
      </c>
      <c r="O441" s="30">
        <v>269.39999999999998</v>
      </c>
    </row>
    <row r="442" spans="1:15" x14ac:dyDescent="0.3">
      <c r="A442" s="1">
        <v>890871050</v>
      </c>
      <c r="B442" t="s">
        <v>416</v>
      </c>
      <c r="C442" t="s">
        <v>1668</v>
      </c>
      <c r="D442" s="30">
        <v>322.72726440429688</v>
      </c>
      <c r="E442" s="30">
        <v>318.3</v>
      </c>
      <c r="F442" s="30">
        <v>309.8</v>
      </c>
      <c r="G442" s="30"/>
      <c r="H442" s="30">
        <v>283.10000000000002</v>
      </c>
      <c r="I442" s="30">
        <v>274.60000000000002</v>
      </c>
      <c r="J442" s="30"/>
      <c r="K442" s="30">
        <v>286.2</v>
      </c>
      <c r="L442" s="30">
        <v>280</v>
      </c>
      <c r="M442" s="30"/>
      <c r="N442" s="30">
        <v>283.10000000000002</v>
      </c>
      <c r="O442" s="30">
        <v>274.60000000000002</v>
      </c>
    </row>
    <row r="443" spans="1:15" x14ac:dyDescent="0.3">
      <c r="A443" s="1">
        <v>150024040</v>
      </c>
      <c r="B443" t="s">
        <v>64</v>
      </c>
      <c r="C443" t="s">
        <v>720</v>
      </c>
      <c r="D443" s="30">
        <v>344.68084716796881</v>
      </c>
      <c r="E443" s="30">
        <v>332.8</v>
      </c>
      <c r="F443" s="30">
        <v>339</v>
      </c>
      <c r="G443" s="30">
        <v>300</v>
      </c>
      <c r="H443" s="30">
        <v>310.3</v>
      </c>
      <c r="I443" s="30">
        <v>283.10000000000002</v>
      </c>
      <c r="J443" s="30"/>
      <c r="K443" s="30">
        <v>315.60000000000002</v>
      </c>
      <c r="L443" s="30">
        <v>326.7</v>
      </c>
      <c r="M443" s="30">
        <v>300</v>
      </c>
      <c r="N443" s="30">
        <v>310.3</v>
      </c>
      <c r="O443" s="30">
        <v>283.10000000000002</v>
      </c>
    </row>
    <row r="444" spans="1:15" x14ac:dyDescent="0.3">
      <c r="A444" s="1">
        <v>421111050</v>
      </c>
      <c r="B444" t="s">
        <v>187</v>
      </c>
      <c r="C444" t="s">
        <v>1084</v>
      </c>
      <c r="D444" s="30">
        <v>312.5</v>
      </c>
      <c r="E444" s="30">
        <v>305.7</v>
      </c>
      <c r="F444" s="30">
        <v>326</v>
      </c>
      <c r="G444" s="30">
        <v>274.40475463867188</v>
      </c>
      <c r="H444" s="30">
        <v>256.3</v>
      </c>
      <c r="I444" s="30">
        <v>288.2</v>
      </c>
      <c r="J444" s="30">
        <v>304.0404052734375</v>
      </c>
      <c r="K444" s="30">
        <v>297</v>
      </c>
      <c r="L444" s="30">
        <v>294.10000000000002</v>
      </c>
      <c r="M444" s="30">
        <v>274.40475463867188</v>
      </c>
      <c r="N444" s="30">
        <v>256.3</v>
      </c>
      <c r="O444" s="30">
        <v>288.2</v>
      </c>
    </row>
    <row r="445" spans="1:15" x14ac:dyDescent="0.3">
      <c r="A445" s="1">
        <v>500053000</v>
      </c>
      <c r="B445" t="s">
        <v>257</v>
      </c>
      <c r="C445" t="s">
        <v>1330</v>
      </c>
      <c r="D445" s="30">
        <v>327.86886596679688</v>
      </c>
      <c r="E445" s="30">
        <v>338.9</v>
      </c>
      <c r="F445" s="30">
        <v>336.5</v>
      </c>
      <c r="G445" s="30">
        <v>264.57766723632813</v>
      </c>
      <c r="H445" s="30">
        <v>275.3</v>
      </c>
      <c r="I445" s="30">
        <v>283.89999999999998</v>
      </c>
      <c r="J445" s="30">
        <v>296.77420043945313</v>
      </c>
      <c r="K445" s="30">
        <v>308.89999999999998</v>
      </c>
      <c r="L445" s="30">
        <v>304.89999999999998</v>
      </c>
      <c r="M445" s="30">
        <v>264.57766723632813</v>
      </c>
      <c r="N445" s="30">
        <v>275.3</v>
      </c>
      <c r="O445" s="30">
        <v>283.89999999999998</v>
      </c>
    </row>
    <row r="446" spans="1:15" x14ac:dyDescent="0.3">
      <c r="A446" s="1">
        <v>311171050</v>
      </c>
      <c r="B446" t="s">
        <v>131</v>
      </c>
      <c r="C446" t="s">
        <v>927</v>
      </c>
      <c r="D446" s="30"/>
      <c r="E446" s="30">
        <v>346.5</v>
      </c>
      <c r="F446" s="30">
        <v>324.3</v>
      </c>
      <c r="G446" s="30"/>
      <c r="H446" s="30">
        <v>312.5</v>
      </c>
      <c r="I446" s="30">
        <v>283.3</v>
      </c>
      <c r="J446" s="30"/>
      <c r="K446" s="30">
        <v>308.7</v>
      </c>
      <c r="L446" s="30">
        <v>337.5</v>
      </c>
      <c r="M446" s="30"/>
      <c r="N446" s="30">
        <v>312.5</v>
      </c>
      <c r="O446" s="30">
        <v>283.3</v>
      </c>
    </row>
    <row r="447" spans="1:15" x14ac:dyDescent="0.3">
      <c r="A447" s="1">
        <v>141271050</v>
      </c>
      <c r="B447" t="s">
        <v>60</v>
      </c>
      <c r="C447" t="s">
        <v>708</v>
      </c>
      <c r="D447" s="30">
        <v>333.70785522460938</v>
      </c>
      <c r="E447" s="30">
        <v>339</v>
      </c>
      <c r="F447" s="30">
        <v>323.10000000000002</v>
      </c>
      <c r="G447" s="30">
        <v>305.752197265625</v>
      </c>
      <c r="H447" s="30">
        <v>322.60000000000002</v>
      </c>
      <c r="I447" s="30">
        <v>319.7</v>
      </c>
      <c r="J447" s="30">
        <v>281.81817626953131</v>
      </c>
      <c r="K447" s="30">
        <v>313.10000000000002</v>
      </c>
      <c r="L447" s="30">
        <v>301.5</v>
      </c>
      <c r="M447" s="30">
        <v>305.752197265625</v>
      </c>
      <c r="N447" s="30">
        <v>322.60000000000002</v>
      </c>
      <c r="O447" s="30">
        <v>319.7</v>
      </c>
    </row>
    <row r="448" spans="1:15" x14ac:dyDescent="0.3">
      <c r="A448" s="1">
        <v>110784020</v>
      </c>
      <c r="B448" t="s">
        <v>45</v>
      </c>
      <c r="C448" t="s">
        <v>664</v>
      </c>
      <c r="D448" s="30">
        <v>346</v>
      </c>
      <c r="E448" s="30">
        <v>346.4</v>
      </c>
      <c r="F448" s="30">
        <v>334.3</v>
      </c>
      <c r="G448" s="30">
        <v>308.39999389648438</v>
      </c>
      <c r="H448" s="30">
        <v>306.39999999999998</v>
      </c>
      <c r="I448" s="30">
        <v>302.39999999999998</v>
      </c>
      <c r="J448" s="30">
        <v>278.94735717773438</v>
      </c>
      <c r="K448" s="30">
        <v>305.89999999999998</v>
      </c>
      <c r="L448" s="30">
        <v>290.60000000000002</v>
      </c>
      <c r="M448" s="30">
        <v>308.39999389648438</v>
      </c>
      <c r="N448" s="30">
        <v>306.39999999999998</v>
      </c>
      <c r="O448" s="30">
        <v>302.39999999999998</v>
      </c>
    </row>
    <row r="449" spans="1:15" x14ac:dyDescent="0.3">
      <c r="A449" s="1">
        <v>551114020</v>
      </c>
      <c r="B449" t="s">
        <v>288</v>
      </c>
      <c r="C449" t="s">
        <v>1402</v>
      </c>
      <c r="D449" s="30">
        <v>288.6363525390625</v>
      </c>
      <c r="E449" s="30">
        <v>298.2</v>
      </c>
      <c r="F449" s="30">
        <v>298.2</v>
      </c>
      <c r="G449" s="30">
        <v>245.45454406738281</v>
      </c>
      <c r="H449" s="30">
        <v>271.89999999999998</v>
      </c>
      <c r="I449" s="30">
        <v>285.10000000000002</v>
      </c>
      <c r="J449" s="30">
        <v>283.11688232421881</v>
      </c>
      <c r="K449" s="30">
        <v>282.5</v>
      </c>
      <c r="L449" s="30">
        <v>283.3</v>
      </c>
      <c r="M449" s="30">
        <v>245.45454406738281</v>
      </c>
      <c r="N449" s="30">
        <v>271.89999999999998</v>
      </c>
      <c r="O449" s="30">
        <v>285.10000000000002</v>
      </c>
    </row>
    <row r="450" spans="1:15" x14ac:dyDescent="0.3">
      <c r="A450" s="1">
        <v>141274020</v>
      </c>
      <c r="B450" t="s">
        <v>60</v>
      </c>
      <c r="C450" t="s">
        <v>709</v>
      </c>
      <c r="D450" s="30">
        <v>292.17877197265631</v>
      </c>
      <c r="E450" s="30">
        <v>333</v>
      </c>
      <c r="F450" s="30">
        <v>342.3</v>
      </c>
      <c r="G450" s="30">
        <v>260.89385986328131</v>
      </c>
      <c r="H450" s="30">
        <v>290.10000000000002</v>
      </c>
      <c r="I450" s="30">
        <v>314.8</v>
      </c>
      <c r="J450" s="30"/>
      <c r="K450" s="30">
        <v>302.10000000000002</v>
      </c>
      <c r="L450" s="30">
        <v>311.3</v>
      </c>
      <c r="M450" s="30">
        <v>260.89385986328131</v>
      </c>
      <c r="N450" s="30">
        <v>290.10000000000002</v>
      </c>
      <c r="O450" s="30">
        <v>314.8</v>
      </c>
    </row>
    <row r="451" spans="1:15" x14ac:dyDescent="0.3">
      <c r="A451" s="1">
        <v>141264060</v>
      </c>
      <c r="B451" t="s">
        <v>59</v>
      </c>
      <c r="C451" t="s">
        <v>707</v>
      </c>
      <c r="D451" s="30">
        <v>310.8433837890625</v>
      </c>
      <c r="E451" s="30">
        <v>329.3</v>
      </c>
      <c r="F451" s="30">
        <v>317.2</v>
      </c>
      <c r="G451" s="30">
        <v>250.6024169921875</v>
      </c>
      <c r="H451" s="30">
        <v>300</v>
      </c>
      <c r="I451" s="30">
        <v>281.60000000000002</v>
      </c>
      <c r="J451" s="30"/>
      <c r="K451" s="30">
        <v>319.60000000000002</v>
      </c>
      <c r="L451" s="30">
        <v>295.7</v>
      </c>
      <c r="M451" s="30">
        <v>250.6024169921875</v>
      </c>
      <c r="N451" s="30">
        <v>300</v>
      </c>
      <c r="O451" s="30">
        <v>281.60000000000002</v>
      </c>
    </row>
    <row r="452" spans="1:15" x14ac:dyDescent="0.3">
      <c r="A452" s="1">
        <v>640721050</v>
      </c>
      <c r="B452" t="s">
        <v>314</v>
      </c>
      <c r="C452" t="s">
        <v>1459</v>
      </c>
      <c r="D452" s="30">
        <v>366.07144165039063</v>
      </c>
      <c r="E452" s="30">
        <v>345.8</v>
      </c>
      <c r="F452" s="30">
        <v>362.7</v>
      </c>
      <c r="G452" s="30">
        <v>359.09091186523438</v>
      </c>
      <c r="H452" s="30">
        <v>366</v>
      </c>
      <c r="I452" s="30">
        <v>366</v>
      </c>
      <c r="J452" s="30"/>
      <c r="K452" s="30">
        <v>314.3</v>
      </c>
      <c r="L452" s="30">
        <v>326.89999999999998</v>
      </c>
      <c r="M452" s="30">
        <v>359.09091186523438</v>
      </c>
      <c r="N452" s="30">
        <v>366</v>
      </c>
      <c r="O452" s="30">
        <v>366</v>
      </c>
    </row>
    <row r="453" spans="1:15" x14ac:dyDescent="0.3">
      <c r="A453" s="1">
        <v>940834040</v>
      </c>
      <c r="B453" t="s">
        <v>438</v>
      </c>
      <c r="C453" t="s">
        <v>1754</v>
      </c>
      <c r="D453" s="30">
        <v>321.54696655273438</v>
      </c>
      <c r="E453" s="30">
        <v>339.3</v>
      </c>
      <c r="F453" s="30">
        <v>336.7</v>
      </c>
      <c r="G453" s="30">
        <v>277.07183837890631</v>
      </c>
      <c r="H453" s="30">
        <v>344.1</v>
      </c>
      <c r="I453" s="30">
        <v>342.5</v>
      </c>
      <c r="J453" s="30">
        <v>305.18133544921881</v>
      </c>
      <c r="K453" s="30">
        <v>317.7</v>
      </c>
      <c r="L453" s="30">
        <v>318.3</v>
      </c>
      <c r="M453" s="30">
        <v>277.07183837890631</v>
      </c>
      <c r="N453" s="30">
        <v>344.1</v>
      </c>
      <c r="O453" s="30">
        <v>342.5</v>
      </c>
    </row>
    <row r="454" spans="1:15" x14ac:dyDescent="0.3">
      <c r="A454" s="1">
        <v>540413000</v>
      </c>
      <c r="B454" t="s">
        <v>279</v>
      </c>
      <c r="C454" t="s">
        <v>1385</v>
      </c>
      <c r="D454" s="30">
        <v>344.09799194335938</v>
      </c>
      <c r="E454" s="30">
        <v>343.1</v>
      </c>
      <c r="F454" s="30">
        <v>355.9</v>
      </c>
      <c r="G454" s="30">
        <v>326.11605834960938</v>
      </c>
      <c r="H454" s="30">
        <v>340.1</v>
      </c>
      <c r="I454" s="30">
        <v>326.60000000000002</v>
      </c>
      <c r="J454" s="30">
        <v>296.62921142578131</v>
      </c>
      <c r="K454" s="30">
        <v>310.2</v>
      </c>
      <c r="L454" s="30">
        <v>332.1</v>
      </c>
      <c r="M454" s="30">
        <v>326.11605834960938</v>
      </c>
      <c r="N454" s="30">
        <v>340.1</v>
      </c>
      <c r="O454" s="30">
        <v>326.60000000000002</v>
      </c>
    </row>
    <row r="455" spans="1:15" x14ac:dyDescent="0.3">
      <c r="A455" s="1">
        <v>130574020</v>
      </c>
      <c r="B455" t="s">
        <v>53</v>
      </c>
      <c r="C455" t="s">
        <v>697</v>
      </c>
      <c r="D455" s="30"/>
      <c r="E455" s="30">
        <v>335.3</v>
      </c>
      <c r="F455" s="30">
        <v>338.9</v>
      </c>
      <c r="G455" s="30"/>
      <c r="H455" s="30">
        <v>294.10000000000002</v>
      </c>
      <c r="I455" s="30">
        <v>283.3</v>
      </c>
      <c r="J455" s="30"/>
      <c r="K455" s="30">
        <v>325</v>
      </c>
      <c r="L455" s="30">
        <v>371.4</v>
      </c>
      <c r="M455" s="30"/>
      <c r="N455" s="30">
        <v>294.10000000000002</v>
      </c>
      <c r="O455" s="30">
        <v>283.3</v>
      </c>
    </row>
    <row r="456" spans="1:15" x14ac:dyDescent="0.3">
      <c r="A456" s="1">
        <v>191524060</v>
      </c>
      <c r="B456" t="s">
        <v>88</v>
      </c>
      <c r="C456" t="s">
        <v>784</v>
      </c>
      <c r="D456" s="30">
        <v>266.66665649414063</v>
      </c>
      <c r="E456" s="30">
        <v>312.39999999999998</v>
      </c>
      <c r="F456" s="30">
        <v>331.6</v>
      </c>
      <c r="G456" s="30">
        <v>227.04402160644531</v>
      </c>
      <c r="H456" s="30">
        <v>316</v>
      </c>
      <c r="I456" s="30">
        <v>289.5</v>
      </c>
      <c r="J456" s="30">
        <v>242.20182800292969</v>
      </c>
      <c r="K456" s="30">
        <v>297.5</v>
      </c>
      <c r="L456" s="30">
        <v>321.2</v>
      </c>
      <c r="M456" s="30">
        <v>227.04402160644531</v>
      </c>
      <c r="N456" s="30">
        <v>316</v>
      </c>
      <c r="O456" s="30">
        <v>289.5</v>
      </c>
    </row>
    <row r="457" spans="1:15" x14ac:dyDescent="0.3">
      <c r="A457" s="1">
        <v>90794020</v>
      </c>
      <c r="B457" t="s">
        <v>36</v>
      </c>
      <c r="C457" t="s">
        <v>620</v>
      </c>
      <c r="D457" s="30">
        <v>282.08953857421881</v>
      </c>
      <c r="E457" s="30">
        <v>349.2</v>
      </c>
      <c r="F457" s="30">
        <v>330.4</v>
      </c>
      <c r="G457" s="30"/>
      <c r="H457" s="30">
        <v>356.9</v>
      </c>
      <c r="I457" s="30">
        <v>342</v>
      </c>
      <c r="J457" s="30">
        <v>282.08953857421881</v>
      </c>
      <c r="K457" s="30">
        <v>331.9</v>
      </c>
      <c r="L457" s="30">
        <v>322.89999999999998</v>
      </c>
      <c r="M457" s="30"/>
      <c r="N457" s="30">
        <v>356.9</v>
      </c>
      <c r="O457" s="30">
        <v>342</v>
      </c>
    </row>
    <row r="458" spans="1:15" x14ac:dyDescent="0.3">
      <c r="A458" s="1">
        <v>121092050</v>
      </c>
      <c r="B458" t="s">
        <v>49</v>
      </c>
      <c r="C458" t="s">
        <v>687</v>
      </c>
      <c r="D458" s="30">
        <v>347.71783447265631</v>
      </c>
      <c r="E458" s="30">
        <v>336.1</v>
      </c>
      <c r="F458" s="30">
        <v>316.7</v>
      </c>
      <c r="G458" s="30">
        <v>311.84573364257813</v>
      </c>
      <c r="H458" s="30">
        <v>292</v>
      </c>
      <c r="I458" s="30">
        <v>295</v>
      </c>
      <c r="J458" s="30">
        <v>323.88394165039063</v>
      </c>
      <c r="K458" s="30">
        <v>309.60000000000002</v>
      </c>
      <c r="L458" s="30">
        <v>291.5</v>
      </c>
      <c r="M458" s="30">
        <v>311.84573364257813</v>
      </c>
      <c r="N458" s="30">
        <v>292</v>
      </c>
      <c r="O458" s="30">
        <v>295</v>
      </c>
    </row>
    <row r="459" spans="1:15" x14ac:dyDescent="0.3">
      <c r="A459" s="1">
        <v>110824420</v>
      </c>
      <c r="B459" t="s">
        <v>47</v>
      </c>
      <c r="C459" t="s">
        <v>683</v>
      </c>
      <c r="D459" s="30">
        <v>327.631591796875</v>
      </c>
      <c r="E459" s="30">
        <v>332.5</v>
      </c>
      <c r="F459" s="30">
        <v>348.3</v>
      </c>
      <c r="G459" s="30">
        <v>290.131591796875</v>
      </c>
      <c r="H459" s="30">
        <v>290.5</v>
      </c>
      <c r="I459" s="30">
        <v>302.89999999999998</v>
      </c>
      <c r="J459" s="30">
        <v>327.631591796875</v>
      </c>
      <c r="K459" s="30">
        <v>332.5</v>
      </c>
      <c r="L459" s="30">
        <v>348.3</v>
      </c>
      <c r="M459" s="30">
        <v>290.131591796875</v>
      </c>
      <c r="N459" s="30">
        <v>290.5</v>
      </c>
      <c r="O459" s="30">
        <v>302.89999999999998</v>
      </c>
    </row>
    <row r="460" spans="1:15" x14ac:dyDescent="0.3">
      <c r="A460" s="1">
        <v>910924040</v>
      </c>
      <c r="B460" t="s">
        <v>424</v>
      </c>
      <c r="C460" t="s">
        <v>1683</v>
      </c>
      <c r="D460" s="30">
        <v>319.39395141601563</v>
      </c>
      <c r="E460" s="30">
        <v>330.8</v>
      </c>
      <c r="F460" s="30">
        <v>328.4</v>
      </c>
      <c r="G460" s="30">
        <v>281.45895385742188</v>
      </c>
      <c r="H460" s="30">
        <v>303.89999999999998</v>
      </c>
      <c r="I460" s="30">
        <v>281.60000000000002</v>
      </c>
      <c r="J460" s="30">
        <v>319.39395141601563</v>
      </c>
      <c r="K460" s="30">
        <v>330.8</v>
      </c>
      <c r="L460" s="30">
        <v>328.4</v>
      </c>
      <c r="M460" s="30">
        <v>281.45895385742188</v>
      </c>
      <c r="N460" s="30">
        <v>303.89999999999998</v>
      </c>
      <c r="O460" s="30">
        <v>281.60000000000002</v>
      </c>
    </row>
    <row r="461" spans="1:15" x14ac:dyDescent="0.3">
      <c r="A461" s="1">
        <v>351024080</v>
      </c>
      <c r="B461" t="s">
        <v>153</v>
      </c>
      <c r="C461" t="s">
        <v>612</v>
      </c>
      <c r="D461" s="30">
        <v>311.3580322265625</v>
      </c>
      <c r="E461" s="30">
        <v>317.10000000000002</v>
      </c>
      <c r="F461" s="30">
        <v>355.9</v>
      </c>
      <c r="G461" s="30">
        <v>286.91357421875</v>
      </c>
      <c r="H461" s="30">
        <v>324.60000000000002</v>
      </c>
      <c r="I461" s="30">
        <v>365.7</v>
      </c>
      <c r="J461" s="30">
        <v>311.3580322265625</v>
      </c>
      <c r="K461" s="30">
        <v>292.7</v>
      </c>
      <c r="L461" s="30">
        <v>338.1</v>
      </c>
      <c r="M461" s="30">
        <v>286.91357421875</v>
      </c>
      <c r="N461" s="30">
        <v>324.60000000000002</v>
      </c>
      <c r="O461" s="30">
        <v>365.7</v>
      </c>
    </row>
    <row r="462" spans="1:15" x14ac:dyDescent="0.3">
      <c r="A462" s="1">
        <v>480684050</v>
      </c>
      <c r="B462" t="s">
        <v>217</v>
      </c>
      <c r="C462" t="s">
        <v>1145</v>
      </c>
      <c r="D462" s="30">
        <v>380.9954833984375</v>
      </c>
      <c r="E462" s="30">
        <v>381.8</v>
      </c>
      <c r="F462" s="30">
        <v>384.7</v>
      </c>
      <c r="G462" s="30">
        <v>361.5384521484375</v>
      </c>
      <c r="H462" s="30">
        <v>364.5</v>
      </c>
      <c r="I462" s="30">
        <v>391.2</v>
      </c>
      <c r="J462" s="30">
        <v>336.84210205078131</v>
      </c>
      <c r="K462" s="30">
        <v>329.5</v>
      </c>
      <c r="L462" s="30">
        <v>348.2</v>
      </c>
      <c r="M462" s="30">
        <v>361.5384521484375</v>
      </c>
      <c r="N462" s="30">
        <v>364.5</v>
      </c>
      <c r="O462" s="30">
        <v>391.2</v>
      </c>
    </row>
    <row r="463" spans="1:15" x14ac:dyDescent="0.3">
      <c r="A463" s="1">
        <v>1060042050</v>
      </c>
      <c r="B463" t="s">
        <v>502</v>
      </c>
      <c r="C463" t="s">
        <v>1997</v>
      </c>
      <c r="D463" s="30">
        <v>347.87234497070313</v>
      </c>
      <c r="E463" s="30">
        <v>356.5</v>
      </c>
      <c r="F463" s="30">
        <v>363.1</v>
      </c>
      <c r="G463" s="30">
        <v>338.36859130859381</v>
      </c>
      <c r="H463" s="30">
        <v>347.8</v>
      </c>
      <c r="I463" s="30">
        <v>341.1</v>
      </c>
      <c r="J463" s="30">
        <v>310.05435180664063</v>
      </c>
      <c r="K463" s="30">
        <v>320.89999999999998</v>
      </c>
      <c r="L463" s="30">
        <v>327.60000000000002</v>
      </c>
      <c r="M463" s="30">
        <v>338.36859130859381</v>
      </c>
      <c r="N463" s="30">
        <v>347.8</v>
      </c>
      <c r="O463" s="30">
        <v>341.1</v>
      </c>
    </row>
    <row r="464" spans="1:15" x14ac:dyDescent="0.3">
      <c r="A464" s="1">
        <v>731084040</v>
      </c>
      <c r="B464" t="s">
        <v>349</v>
      </c>
      <c r="C464" t="s">
        <v>976</v>
      </c>
      <c r="D464" s="30">
        <v>277.02703857421881</v>
      </c>
      <c r="E464" s="30">
        <v>322.10000000000002</v>
      </c>
      <c r="F464" s="30">
        <v>310.7</v>
      </c>
      <c r="G464" s="30">
        <v>245.9459533691406</v>
      </c>
      <c r="H464" s="30">
        <v>288.5</v>
      </c>
      <c r="I464" s="30">
        <v>260</v>
      </c>
      <c r="J464" s="30">
        <v>262.29507446289063</v>
      </c>
      <c r="K464" s="30">
        <v>310.3</v>
      </c>
      <c r="L464" s="30">
        <v>298.60000000000002</v>
      </c>
      <c r="M464" s="30">
        <v>245.9459533691406</v>
      </c>
      <c r="N464" s="30">
        <v>288.5</v>
      </c>
      <c r="O464" s="30">
        <v>260</v>
      </c>
    </row>
    <row r="465" spans="1:15" x14ac:dyDescent="0.3">
      <c r="A465" s="1">
        <v>920903010</v>
      </c>
      <c r="B465" t="s">
        <v>430</v>
      </c>
      <c r="C465" t="s">
        <v>1730</v>
      </c>
      <c r="D465" s="30">
        <v>340.49179077148438</v>
      </c>
      <c r="E465" s="30">
        <v>345.9</v>
      </c>
      <c r="F465" s="30">
        <v>350.8</v>
      </c>
      <c r="G465" s="30">
        <v>307.18954467773438</v>
      </c>
      <c r="H465" s="30">
        <v>322.7</v>
      </c>
      <c r="I465" s="30">
        <v>325.60000000000002</v>
      </c>
      <c r="J465" s="30">
        <v>292.8125</v>
      </c>
      <c r="K465" s="30">
        <v>308</v>
      </c>
      <c r="L465" s="30">
        <v>311.89999999999998</v>
      </c>
      <c r="M465" s="30">
        <v>307.18954467773438</v>
      </c>
      <c r="N465" s="30">
        <v>322.7</v>
      </c>
      <c r="O465" s="30">
        <v>325.60000000000002</v>
      </c>
    </row>
    <row r="466" spans="1:15" x14ac:dyDescent="0.3">
      <c r="A466" s="1">
        <v>391364020</v>
      </c>
      <c r="B466" t="s">
        <v>172</v>
      </c>
      <c r="C466" t="s">
        <v>1021</v>
      </c>
      <c r="D466" s="30">
        <v>330.98590087890631</v>
      </c>
      <c r="E466" s="30">
        <v>309.8</v>
      </c>
      <c r="F466" s="30">
        <v>321</v>
      </c>
      <c r="G466" s="30">
        <v>311.26760864257813</v>
      </c>
      <c r="H466" s="30">
        <v>293.39999999999998</v>
      </c>
      <c r="I466" s="30">
        <v>272.60000000000002</v>
      </c>
      <c r="J466" s="30">
        <v>305.5555419921875</v>
      </c>
      <c r="K466" s="30">
        <v>268.60000000000002</v>
      </c>
      <c r="L466" s="30">
        <v>274.3</v>
      </c>
      <c r="M466" s="30">
        <v>311.26760864257813</v>
      </c>
      <c r="N466" s="30">
        <v>293.39999999999998</v>
      </c>
      <c r="O466" s="30">
        <v>272.60000000000002</v>
      </c>
    </row>
    <row r="467" spans="1:15" x14ac:dyDescent="0.3">
      <c r="A467" s="1">
        <v>500094020</v>
      </c>
      <c r="B467" t="s">
        <v>260</v>
      </c>
      <c r="C467" t="s">
        <v>1336</v>
      </c>
      <c r="D467" s="30">
        <v>350.26177978515631</v>
      </c>
      <c r="E467" s="30">
        <v>357.3</v>
      </c>
      <c r="F467" s="30">
        <v>376.6</v>
      </c>
      <c r="G467" s="30">
        <v>315.625</v>
      </c>
      <c r="H467" s="30">
        <v>341.6</v>
      </c>
      <c r="I467" s="30">
        <v>340.4</v>
      </c>
      <c r="J467" s="30">
        <v>326.8817138671875</v>
      </c>
      <c r="K467" s="30">
        <v>325.7</v>
      </c>
      <c r="L467" s="30">
        <v>354.3</v>
      </c>
      <c r="M467" s="30">
        <v>315.625</v>
      </c>
      <c r="N467" s="30">
        <v>341.6</v>
      </c>
      <c r="O467" s="30">
        <v>340.4</v>
      </c>
    </row>
    <row r="468" spans="1:15" x14ac:dyDescent="0.3">
      <c r="A468" s="1">
        <v>110824080</v>
      </c>
      <c r="B468" t="s">
        <v>47</v>
      </c>
      <c r="C468" t="s">
        <v>674</v>
      </c>
      <c r="D468" s="30">
        <v>350.91574096679688</v>
      </c>
      <c r="E468" s="30">
        <v>357.7</v>
      </c>
      <c r="F468" s="30">
        <v>377</v>
      </c>
      <c r="G468" s="30">
        <v>332.60073852539063</v>
      </c>
      <c r="H468" s="30">
        <v>344.7</v>
      </c>
      <c r="I468" s="30">
        <v>350.5</v>
      </c>
      <c r="J468" s="30">
        <v>309.708740234375</v>
      </c>
      <c r="K468" s="30">
        <v>315.2</v>
      </c>
      <c r="L468" s="30">
        <v>326.2</v>
      </c>
      <c r="M468" s="30">
        <v>332.60073852539063</v>
      </c>
      <c r="N468" s="30">
        <v>344.7</v>
      </c>
      <c r="O468" s="30">
        <v>350.5</v>
      </c>
    </row>
    <row r="469" spans="1:15" x14ac:dyDescent="0.3">
      <c r="A469" s="1">
        <v>110823050</v>
      </c>
      <c r="B469" t="s">
        <v>47</v>
      </c>
      <c r="C469" t="s">
        <v>670</v>
      </c>
      <c r="D469" s="30">
        <v>282.18084716796881</v>
      </c>
      <c r="E469" s="30">
        <v>254.4</v>
      </c>
      <c r="F469" s="30">
        <v>293.60000000000002</v>
      </c>
      <c r="G469" s="30">
        <v>230.50398254394531</v>
      </c>
      <c r="H469" s="30">
        <v>225.9</v>
      </c>
      <c r="I469" s="30">
        <v>229.7</v>
      </c>
      <c r="J469" s="30">
        <v>282.18084716796881</v>
      </c>
      <c r="K469" s="30">
        <v>254.4</v>
      </c>
      <c r="L469" s="30">
        <v>293.60000000000002</v>
      </c>
      <c r="M469" s="30">
        <v>230.50398254394531</v>
      </c>
      <c r="N469" s="30">
        <v>225.9</v>
      </c>
      <c r="O469" s="30">
        <v>229.7</v>
      </c>
    </row>
    <row r="470" spans="1:15" x14ac:dyDescent="0.3">
      <c r="A470" s="1">
        <v>801254020</v>
      </c>
      <c r="B470" t="s">
        <v>383</v>
      </c>
      <c r="C470" t="s">
        <v>1588</v>
      </c>
      <c r="D470" s="30">
        <v>335.757568359375</v>
      </c>
      <c r="E470" s="30">
        <v>344.8</v>
      </c>
      <c r="F470" s="30">
        <v>351.9</v>
      </c>
      <c r="G470" s="30">
        <v>302.9940185546875</v>
      </c>
      <c r="H470" s="30">
        <v>339.3</v>
      </c>
      <c r="I470" s="30">
        <v>326.5</v>
      </c>
      <c r="J470" s="30">
        <v>321.21212768554688</v>
      </c>
      <c r="K470" s="30">
        <v>320</v>
      </c>
      <c r="L470" s="30">
        <v>335.6</v>
      </c>
      <c r="M470" s="30">
        <v>302.9940185546875</v>
      </c>
      <c r="N470" s="30">
        <v>339.3</v>
      </c>
      <c r="O470" s="30">
        <v>326.5</v>
      </c>
    </row>
    <row r="471" spans="1:15" x14ac:dyDescent="0.3">
      <c r="A471" s="1">
        <v>110791050</v>
      </c>
      <c r="B471" t="s">
        <v>46</v>
      </c>
      <c r="C471" t="s">
        <v>665</v>
      </c>
      <c r="D471" s="30">
        <v>304.54544067382813</v>
      </c>
      <c r="E471" s="30">
        <v>366.1</v>
      </c>
      <c r="F471" s="30">
        <v>382.8</v>
      </c>
      <c r="G471" s="30"/>
      <c r="H471" s="30">
        <v>257.8</v>
      </c>
      <c r="I471" s="30">
        <v>296.60000000000002</v>
      </c>
      <c r="J471" s="30"/>
      <c r="K471" s="30">
        <v>325.89999999999998</v>
      </c>
      <c r="L471" s="30">
        <v>342.9</v>
      </c>
      <c r="M471" s="30"/>
      <c r="N471" s="30">
        <v>257.8</v>
      </c>
      <c r="O471" s="30">
        <v>296.60000000000002</v>
      </c>
    </row>
    <row r="472" spans="1:15" x14ac:dyDescent="0.3">
      <c r="A472" s="1">
        <v>110764040</v>
      </c>
      <c r="B472" t="s">
        <v>44</v>
      </c>
      <c r="C472" t="s">
        <v>662</v>
      </c>
      <c r="D472" s="30">
        <v>365.0684814453125</v>
      </c>
      <c r="E472" s="30">
        <v>375.2</v>
      </c>
      <c r="F472" s="30">
        <v>364.5</v>
      </c>
      <c r="G472" s="30">
        <v>330.13699340820313</v>
      </c>
      <c r="H472" s="30">
        <v>323.60000000000002</v>
      </c>
      <c r="I472" s="30">
        <v>325.39999999999998</v>
      </c>
      <c r="J472" s="30"/>
      <c r="K472" s="30">
        <v>320.60000000000002</v>
      </c>
      <c r="L472" s="30">
        <v>322.10000000000002</v>
      </c>
      <c r="M472" s="30">
        <v>330.13699340820313</v>
      </c>
      <c r="N472" s="30">
        <v>323.60000000000002</v>
      </c>
      <c r="O472" s="30">
        <v>325.39999999999998</v>
      </c>
    </row>
    <row r="473" spans="1:15" x14ac:dyDescent="0.3">
      <c r="A473" s="1">
        <v>231014040</v>
      </c>
      <c r="B473" t="s">
        <v>102</v>
      </c>
      <c r="C473" t="s">
        <v>820</v>
      </c>
      <c r="D473" s="30">
        <v>287.43170166015631</v>
      </c>
      <c r="E473" s="30">
        <v>322.3</v>
      </c>
      <c r="F473" s="30">
        <v>300</v>
      </c>
      <c r="G473" s="30">
        <v>277.59564208984381</v>
      </c>
      <c r="H473" s="30">
        <v>313</v>
      </c>
      <c r="I473" s="30">
        <v>267</v>
      </c>
      <c r="J473" s="30"/>
      <c r="K473" s="30">
        <v>294.2</v>
      </c>
      <c r="L473" s="30">
        <v>280</v>
      </c>
      <c r="M473" s="30">
        <v>277.59564208984381</v>
      </c>
      <c r="N473" s="30">
        <v>313</v>
      </c>
      <c r="O473" s="30">
        <v>267</v>
      </c>
    </row>
    <row r="474" spans="1:15" x14ac:dyDescent="0.3">
      <c r="A474" s="1">
        <v>480715045</v>
      </c>
      <c r="B474" t="s">
        <v>220</v>
      </c>
      <c r="C474" t="s">
        <v>1180</v>
      </c>
      <c r="D474" s="30">
        <v>368.22430419921881</v>
      </c>
      <c r="E474" s="30">
        <v>374.5</v>
      </c>
      <c r="F474" s="30">
        <v>377</v>
      </c>
      <c r="G474" s="30">
        <v>337.55868530273438</v>
      </c>
      <c r="H474" s="30">
        <v>360.9</v>
      </c>
      <c r="I474" s="30">
        <v>341.1</v>
      </c>
      <c r="J474" s="30"/>
      <c r="K474" s="30">
        <v>322.7</v>
      </c>
      <c r="L474" s="30">
        <v>327.8</v>
      </c>
      <c r="M474" s="30">
        <v>337.55868530273438</v>
      </c>
      <c r="N474" s="30">
        <v>360.9</v>
      </c>
      <c r="O474" s="30">
        <v>341.1</v>
      </c>
    </row>
    <row r="475" spans="1:15" x14ac:dyDescent="0.3">
      <c r="A475" s="1">
        <v>211494020</v>
      </c>
      <c r="B475" t="s">
        <v>92</v>
      </c>
      <c r="C475" t="s">
        <v>794</v>
      </c>
      <c r="D475" s="30">
        <v>345.45455932617188</v>
      </c>
      <c r="E475" s="30">
        <v>359.7</v>
      </c>
      <c r="F475" s="30">
        <v>354.2</v>
      </c>
      <c r="G475" s="30">
        <v>332.467529296875</v>
      </c>
      <c r="H475" s="30">
        <v>309.10000000000002</v>
      </c>
      <c r="I475" s="30">
        <v>325</v>
      </c>
      <c r="J475" s="30"/>
      <c r="K475" s="30">
        <v>340.5</v>
      </c>
      <c r="L475" s="30">
        <v>334.3</v>
      </c>
      <c r="M475" s="30">
        <v>332.467529296875</v>
      </c>
      <c r="N475" s="30">
        <v>309.10000000000002</v>
      </c>
      <c r="O475" s="30">
        <v>325</v>
      </c>
    </row>
    <row r="476" spans="1:15" x14ac:dyDescent="0.3">
      <c r="A476" s="1">
        <v>260065010</v>
      </c>
      <c r="B476" t="s">
        <v>115</v>
      </c>
      <c r="C476" t="s">
        <v>896</v>
      </c>
      <c r="D476" s="30">
        <v>354.74139404296881</v>
      </c>
      <c r="E476" s="30">
        <v>332</v>
      </c>
      <c r="F476" s="30">
        <v>329.8</v>
      </c>
      <c r="G476" s="30">
        <v>304.74139404296881</v>
      </c>
      <c r="H476" s="30">
        <v>280.2</v>
      </c>
      <c r="I476" s="30">
        <v>298.8</v>
      </c>
      <c r="J476" s="30">
        <v>312.79998779296881</v>
      </c>
      <c r="K476" s="30">
        <v>298.10000000000002</v>
      </c>
      <c r="L476" s="30">
        <v>291.60000000000002</v>
      </c>
      <c r="M476" s="30">
        <v>304.74139404296881</v>
      </c>
      <c r="N476" s="30">
        <v>280.2</v>
      </c>
      <c r="O476" s="30">
        <v>298.8</v>
      </c>
    </row>
    <row r="477" spans="1:15" x14ac:dyDescent="0.3">
      <c r="A477" s="1">
        <v>260064060</v>
      </c>
      <c r="B477" t="s">
        <v>115</v>
      </c>
      <c r="C477" t="s">
        <v>895</v>
      </c>
      <c r="D477" s="30">
        <v>314.93505859375</v>
      </c>
      <c r="E477" s="30">
        <v>266.7</v>
      </c>
      <c r="F477" s="30">
        <v>317.7</v>
      </c>
      <c r="G477" s="30">
        <v>250.64935302734381</v>
      </c>
      <c r="H477" s="30">
        <v>195</v>
      </c>
      <c r="I477" s="30">
        <v>269.2</v>
      </c>
      <c r="J477" s="30">
        <v>276.23760986328131</v>
      </c>
      <c r="K477" s="30">
        <v>242.9</v>
      </c>
      <c r="L477" s="30">
        <v>281.8</v>
      </c>
      <c r="M477" s="30">
        <v>250.64935302734381</v>
      </c>
      <c r="N477" s="30">
        <v>195</v>
      </c>
      <c r="O477" s="30">
        <v>269.2</v>
      </c>
    </row>
    <row r="478" spans="1:15" x14ac:dyDescent="0.3">
      <c r="A478" s="1">
        <v>611564020</v>
      </c>
      <c r="B478" t="s">
        <v>307</v>
      </c>
      <c r="C478" t="s">
        <v>1447</v>
      </c>
      <c r="D478" s="30">
        <v>354.04254150390631</v>
      </c>
      <c r="E478" s="30">
        <v>358</v>
      </c>
      <c r="F478" s="30">
        <v>368.1</v>
      </c>
      <c r="G478" s="30">
        <v>330.6383056640625</v>
      </c>
      <c r="H478" s="30">
        <v>360.9</v>
      </c>
      <c r="I478" s="30">
        <v>349.5</v>
      </c>
      <c r="J478" s="30">
        <v>315.686279296875</v>
      </c>
      <c r="K478" s="30">
        <v>326</v>
      </c>
      <c r="L478" s="30">
        <v>348.4</v>
      </c>
      <c r="M478" s="30">
        <v>330.6383056640625</v>
      </c>
      <c r="N478" s="30">
        <v>360.9</v>
      </c>
      <c r="O478" s="30">
        <v>349.5</v>
      </c>
    </row>
    <row r="479" spans="1:15" x14ac:dyDescent="0.3">
      <c r="A479" s="1">
        <v>260064030</v>
      </c>
      <c r="B479" t="s">
        <v>115</v>
      </c>
      <c r="C479" t="s">
        <v>893</v>
      </c>
      <c r="D479" s="30">
        <v>329.41177368164063</v>
      </c>
      <c r="E479" s="30">
        <v>338.7</v>
      </c>
      <c r="F479" s="30">
        <v>358.2</v>
      </c>
      <c r="G479" s="30">
        <v>270.58822631835938</v>
      </c>
      <c r="H479" s="30">
        <v>306.3</v>
      </c>
      <c r="I479" s="30">
        <v>332.4</v>
      </c>
      <c r="J479" s="30">
        <v>288.88888549804688</v>
      </c>
      <c r="K479" s="30">
        <v>304.10000000000002</v>
      </c>
      <c r="L479" s="30">
        <v>312.8</v>
      </c>
      <c r="M479" s="30">
        <v>270.58822631835938</v>
      </c>
      <c r="N479" s="30">
        <v>306.3</v>
      </c>
      <c r="O479" s="30">
        <v>332.4</v>
      </c>
    </row>
    <row r="480" spans="1:15" x14ac:dyDescent="0.3">
      <c r="A480" s="1">
        <v>311214020</v>
      </c>
      <c r="B480" t="s">
        <v>133</v>
      </c>
      <c r="C480" t="s">
        <v>932</v>
      </c>
      <c r="D480" s="30">
        <v>355.84414672851563</v>
      </c>
      <c r="E480" s="30">
        <v>336.6</v>
      </c>
      <c r="F480" s="30">
        <v>312.2</v>
      </c>
      <c r="G480" s="30">
        <v>338.96102905273438</v>
      </c>
      <c r="H480" s="30">
        <v>302.39999999999998</v>
      </c>
      <c r="I480" s="30">
        <v>303.7</v>
      </c>
      <c r="J480" s="30">
        <v>340</v>
      </c>
      <c r="K480" s="30">
        <v>314</v>
      </c>
      <c r="L480" s="30">
        <v>277.10000000000002</v>
      </c>
      <c r="M480" s="30">
        <v>338.96102905273438</v>
      </c>
      <c r="N480" s="30">
        <v>302.39999999999998</v>
      </c>
      <c r="O480" s="30">
        <v>303.7</v>
      </c>
    </row>
    <row r="481" spans="1:15" x14ac:dyDescent="0.3">
      <c r="A481" s="1">
        <v>211481050</v>
      </c>
      <c r="B481" t="s">
        <v>91</v>
      </c>
      <c r="C481" t="s">
        <v>791</v>
      </c>
      <c r="D481" s="30"/>
      <c r="E481" s="30">
        <v>345.7</v>
      </c>
      <c r="F481" s="30">
        <v>273.3</v>
      </c>
      <c r="G481" s="30"/>
      <c r="H481" s="30">
        <v>242.9</v>
      </c>
      <c r="I481" s="30">
        <v>257.60000000000002</v>
      </c>
      <c r="J481" s="30"/>
      <c r="K481" s="30">
        <v>292.3</v>
      </c>
      <c r="L481" s="30">
        <v>200</v>
      </c>
      <c r="M481" s="30"/>
      <c r="N481" s="30">
        <v>242.9</v>
      </c>
      <c r="O481" s="30">
        <v>257.60000000000002</v>
      </c>
    </row>
    <row r="482" spans="1:15" x14ac:dyDescent="0.3">
      <c r="A482" s="1">
        <v>71251050</v>
      </c>
      <c r="B482" t="s">
        <v>28</v>
      </c>
      <c r="C482" t="s">
        <v>603</v>
      </c>
      <c r="D482" s="30"/>
      <c r="E482" s="30">
        <v>393.9</v>
      </c>
      <c r="F482" s="30">
        <v>383.3</v>
      </c>
      <c r="G482" s="30"/>
      <c r="H482" s="30">
        <v>328.2</v>
      </c>
      <c r="I482" s="30">
        <v>323.10000000000002</v>
      </c>
      <c r="J482" s="30"/>
      <c r="K482" s="30">
        <v>358.8</v>
      </c>
      <c r="L482" s="30">
        <v>369.2</v>
      </c>
      <c r="M482" s="30"/>
      <c r="N482" s="30">
        <v>328.2</v>
      </c>
      <c r="O482" s="30">
        <v>323.10000000000002</v>
      </c>
    </row>
    <row r="483" spans="1:15" x14ac:dyDescent="0.3">
      <c r="A483" s="1">
        <v>700921050</v>
      </c>
      <c r="B483" t="s">
        <v>337</v>
      </c>
      <c r="C483" t="s">
        <v>1500</v>
      </c>
      <c r="D483" s="30">
        <v>325.64102172851563</v>
      </c>
      <c r="E483" s="30">
        <v>332.9</v>
      </c>
      <c r="F483" s="30">
        <v>366.3</v>
      </c>
      <c r="G483" s="30">
        <v>319.23077392578131</v>
      </c>
      <c r="H483" s="30">
        <v>269.2</v>
      </c>
      <c r="I483" s="30">
        <v>308.60000000000002</v>
      </c>
      <c r="J483" s="30"/>
      <c r="K483" s="30">
        <v>319.2</v>
      </c>
      <c r="L483" s="30">
        <v>347.9</v>
      </c>
      <c r="M483" s="30">
        <v>319.23077392578131</v>
      </c>
      <c r="N483" s="30">
        <v>269.2</v>
      </c>
      <c r="O483" s="30">
        <v>308.60000000000002</v>
      </c>
    </row>
    <row r="484" spans="1:15" x14ac:dyDescent="0.3">
      <c r="A484" s="1">
        <v>270564020</v>
      </c>
      <c r="B484" t="s">
        <v>117</v>
      </c>
      <c r="C484" t="s">
        <v>900</v>
      </c>
      <c r="D484" s="30"/>
      <c r="E484" s="30">
        <v>316.7</v>
      </c>
      <c r="F484" s="30">
        <v>280</v>
      </c>
      <c r="G484" s="30"/>
      <c r="H484" s="30">
        <v>337.5</v>
      </c>
      <c r="I484" s="30">
        <v>285</v>
      </c>
      <c r="J484" s="30"/>
      <c r="K484" s="30">
        <v>333.3</v>
      </c>
      <c r="L484" s="30">
        <v>281.3</v>
      </c>
      <c r="M484" s="30"/>
      <c r="N484" s="30">
        <v>337.5</v>
      </c>
      <c r="O484" s="30">
        <v>285</v>
      </c>
    </row>
    <row r="485" spans="1:15" x14ac:dyDescent="0.3">
      <c r="A485" s="1">
        <v>1120993000</v>
      </c>
      <c r="B485" t="s">
        <v>525</v>
      </c>
      <c r="C485" t="s">
        <v>2038</v>
      </c>
      <c r="D485" s="30"/>
      <c r="E485" s="30">
        <v>304.7</v>
      </c>
      <c r="F485" s="30"/>
      <c r="G485" s="30"/>
      <c r="H485" s="30">
        <v>243.8</v>
      </c>
      <c r="I485" s="30"/>
      <c r="J485" s="30"/>
      <c r="K485" s="30">
        <v>288.89999999999998</v>
      </c>
      <c r="L485" s="30"/>
      <c r="M485" s="30"/>
      <c r="N485" s="30">
        <v>243.8</v>
      </c>
      <c r="O485" s="30"/>
    </row>
    <row r="486" spans="1:15" x14ac:dyDescent="0.3">
      <c r="A486" s="1">
        <v>491422050</v>
      </c>
      <c r="B486" t="s">
        <v>251</v>
      </c>
      <c r="C486" t="s">
        <v>1296</v>
      </c>
      <c r="D486" s="30">
        <v>318.146728515625</v>
      </c>
      <c r="E486" s="30">
        <v>297.2</v>
      </c>
      <c r="F486" s="30">
        <v>322.5</v>
      </c>
      <c r="G486" s="30">
        <v>310.66836547851563</v>
      </c>
      <c r="H486" s="30">
        <v>276.39999999999998</v>
      </c>
      <c r="I486" s="30">
        <v>298</v>
      </c>
      <c r="J486" s="30">
        <v>290.75473022460938</v>
      </c>
      <c r="K486" s="30">
        <v>278.2</v>
      </c>
      <c r="L486" s="30">
        <v>298.3</v>
      </c>
      <c r="M486" s="30">
        <v>310.66836547851563</v>
      </c>
      <c r="N486" s="30">
        <v>276.39999999999998</v>
      </c>
      <c r="O486" s="30">
        <v>298</v>
      </c>
    </row>
    <row r="487" spans="1:15" x14ac:dyDescent="0.3">
      <c r="A487" s="1">
        <v>121094040</v>
      </c>
      <c r="B487" t="s">
        <v>49</v>
      </c>
      <c r="C487" t="s">
        <v>688</v>
      </c>
      <c r="D487" s="30">
        <v>323.28326416015631</v>
      </c>
      <c r="E487" s="30">
        <v>339.6</v>
      </c>
      <c r="F487" s="30">
        <v>327.60000000000002</v>
      </c>
      <c r="G487" s="30">
        <v>294.63519287109381</v>
      </c>
      <c r="H487" s="30">
        <v>322.39999999999998</v>
      </c>
      <c r="I487" s="30">
        <v>308.2</v>
      </c>
      <c r="J487" s="30">
        <v>299.07974243164063</v>
      </c>
      <c r="K487" s="30">
        <v>312.8</v>
      </c>
      <c r="L487" s="30">
        <v>297.10000000000002</v>
      </c>
      <c r="M487" s="30">
        <v>294.63519287109381</v>
      </c>
      <c r="N487" s="30">
        <v>322.39999999999998</v>
      </c>
      <c r="O487" s="30">
        <v>308.2</v>
      </c>
    </row>
    <row r="488" spans="1:15" x14ac:dyDescent="0.3">
      <c r="A488" s="1">
        <v>361313000</v>
      </c>
      <c r="B488" t="s">
        <v>156</v>
      </c>
      <c r="C488" t="s">
        <v>973</v>
      </c>
      <c r="D488" s="30">
        <v>327.631591796875</v>
      </c>
      <c r="E488" s="30">
        <v>356.7</v>
      </c>
      <c r="F488" s="30">
        <v>344.7</v>
      </c>
      <c r="G488" s="30">
        <v>310.8187255859375</v>
      </c>
      <c r="H488" s="30">
        <v>324.3</v>
      </c>
      <c r="I488" s="30">
        <v>310.3</v>
      </c>
      <c r="J488" s="30">
        <v>300.677978515625</v>
      </c>
      <c r="K488" s="30">
        <v>330.2</v>
      </c>
      <c r="L488" s="30">
        <v>312.3</v>
      </c>
      <c r="M488" s="30">
        <v>310.8187255859375</v>
      </c>
      <c r="N488" s="30">
        <v>324.3</v>
      </c>
      <c r="O488" s="30">
        <v>310.3</v>
      </c>
    </row>
    <row r="489" spans="1:15" x14ac:dyDescent="0.3">
      <c r="A489" s="1">
        <v>489126930</v>
      </c>
      <c r="B489" t="s">
        <v>234</v>
      </c>
      <c r="C489" t="s">
        <v>1272</v>
      </c>
      <c r="D489" s="30">
        <v>240.76737976074219</v>
      </c>
      <c r="E489" s="30">
        <v>264.39999999999998</v>
      </c>
      <c r="F489" s="30">
        <v>258.7</v>
      </c>
      <c r="G489" s="30">
        <v>172.488037109375</v>
      </c>
      <c r="H489" s="30">
        <v>211.6</v>
      </c>
      <c r="I489" s="30">
        <v>188.8</v>
      </c>
      <c r="J489" s="30">
        <v>240.76737976074219</v>
      </c>
      <c r="K489" s="30">
        <v>264.39999999999998</v>
      </c>
      <c r="L489" s="30">
        <v>258.7</v>
      </c>
      <c r="M489" s="30">
        <v>172.488037109375</v>
      </c>
      <c r="N489" s="30">
        <v>211.6</v>
      </c>
      <c r="O489" s="30">
        <v>188.8</v>
      </c>
    </row>
    <row r="490" spans="1:15" x14ac:dyDescent="0.3">
      <c r="A490" s="1">
        <v>51214020</v>
      </c>
      <c r="B490" t="s">
        <v>15</v>
      </c>
      <c r="C490" t="s">
        <v>579</v>
      </c>
      <c r="D490" s="30">
        <v>298.6842041015625</v>
      </c>
      <c r="E490" s="30">
        <v>302.89999999999998</v>
      </c>
      <c r="F490" s="30">
        <v>298.3</v>
      </c>
      <c r="G490" s="30"/>
      <c r="H490" s="30">
        <v>286.7</v>
      </c>
      <c r="I490" s="30">
        <v>283.3</v>
      </c>
      <c r="J490" s="30">
        <v>293.61703491210938</v>
      </c>
      <c r="K490" s="30">
        <v>285.7</v>
      </c>
      <c r="L490" s="30">
        <v>279.10000000000002</v>
      </c>
      <c r="M490" s="30"/>
      <c r="N490" s="30">
        <v>286.7</v>
      </c>
      <c r="O490" s="30">
        <v>283.3</v>
      </c>
    </row>
    <row r="491" spans="1:15" x14ac:dyDescent="0.3">
      <c r="A491" s="1">
        <v>910911050</v>
      </c>
      <c r="B491" t="s">
        <v>423</v>
      </c>
      <c r="C491" t="s">
        <v>1680</v>
      </c>
      <c r="D491" s="30">
        <v>322.9508056640625</v>
      </c>
      <c r="E491" s="30">
        <v>347.1</v>
      </c>
      <c r="F491" s="30">
        <v>324.2</v>
      </c>
      <c r="G491" s="30"/>
      <c r="H491" s="30">
        <v>321.3</v>
      </c>
      <c r="I491" s="30">
        <v>325.60000000000002</v>
      </c>
      <c r="J491" s="30">
        <v>280</v>
      </c>
      <c r="K491" s="30">
        <v>326.89999999999998</v>
      </c>
      <c r="L491" s="30">
        <v>291.7</v>
      </c>
      <c r="M491" s="30"/>
      <c r="N491" s="30">
        <v>321.3</v>
      </c>
      <c r="O491" s="30">
        <v>325.60000000000002</v>
      </c>
    </row>
    <row r="492" spans="1:15" x14ac:dyDescent="0.3">
      <c r="A492" s="1">
        <v>30311050</v>
      </c>
      <c r="B492" t="s">
        <v>8</v>
      </c>
      <c r="C492" t="s">
        <v>563</v>
      </c>
      <c r="D492" s="30">
        <v>348.45361328125</v>
      </c>
      <c r="E492" s="30">
        <v>331.4</v>
      </c>
      <c r="F492" s="30">
        <v>320</v>
      </c>
      <c r="G492" s="30">
        <v>321.81817626953131</v>
      </c>
      <c r="H492" s="30">
        <v>280.3</v>
      </c>
      <c r="I492" s="30">
        <v>281</v>
      </c>
      <c r="J492" s="30"/>
      <c r="K492" s="30">
        <v>278.89999999999998</v>
      </c>
      <c r="L492" s="30">
        <v>297.5</v>
      </c>
      <c r="M492" s="30">
        <v>321.81817626953131</v>
      </c>
      <c r="N492" s="30">
        <v>280.3</v>
      </c>
      <c r="O492" s="30">
        <v>281</v>
      </c>
    </row>
    <row r="493" spans="1:15" x14ac:dyDescent="0.3">
      <c r="A493" s="1">
        <v>731064040</v>
      </c>
      <c r="B493" t="s">
        <v>348</v>
      </c>
      <c r="C493" t="s">
        <v>1522</v>
      </c>
      <c r="D493" s="30">
        <v>358.65725708007813</v>
      </c>
      <c r="E493" s="30">
        <v>341.2</v>
      </c>
      <c r="F493" s="30">
        <v>321.89999999999998</v>
      </c>
      <c r="G493" s="30">
        <v>318.37457275390631</v>
      </c>
      <c r="H493" s="30">
        <v>295.7</v>
      </c>
      <c r="I493" s="30">
        <v>305.8</v>
      </c>
      <c r="J493" s="30">
        <v>325.33334350585938</v>
      </c>
      <c r="K493" s="30">
        <v>314.10000000000002</v>
      </c>
      <c r="L493" s="30">
        <v>295.5</v>
      </c>
      <c r="M493" s="30">
        <v>318.37457275390631</v>
      </c>
      <c r="N493" s="30">
        <v>295.7</v>
      </c>
      <c r="O493" s="30">
        <v>305.8</v>
      </c>
    </row>
    <row r="494" spans="1:15" x14ac:dyDescent="0.3">
      <c r="A494" s="1">
        <v>750854020</v>
      </c>
      <c r="B494" t="s">
        <v>358</v>
      </c>
      <c r="C494" t="s">
        <v>1543</v>
      </c>
      <c r="D494" s="30">
        <v>371.17648315429688</v>
      </c>
      <c r="E494" s="30">
        <v>384.2</v>
      </c>
      <c r="F494" s="30">
        <v>362.9</v>
      </c>
      <c r="G494" s="30">
        <v>378.23529052734381</v>
      </c>
      <c r="H494" s="30">
        <v>390.3</v>
      </c>
      <c r="I494" s="30">
        <v>367.5</v>
      </c>
      <c r="J494" s="30">
        <v>323.65591430664063</v>
      </c>
      <c r="K494" s="30">
        <v>350.5</v>
      </c>
      <c r="L494" s="30">
        <v>344.8</v>
      </c>
      <c r="M494" s="30">
        <v>378.23529052734381</v>
      </c>
      <c r="N494" s="30">
        <v>390.3</v>
      </c>
      <c r="O494" s="30">
        <v>367.5</v>
      </c>
    </row>
    <row r="495" spans="1:15" x14ac:dyDescent="0.3">
      <c r="A495" s="1">
        <v>570033000</v>
      </c>
      <c r="B495" t="s">
        <v>293</v>
      </c>
      <c r="C495" t="s">
        <v>1411</v>
      </c>
      <c r="D495" s="30">
        <v>340.77670288085938</v>
      </c>
      <c r="E495" s="30">
        <v>302.89999999999998</v>
      </c>
      <c r="F495" s="30">
        <v>331.2</v>
      </c>
      <c r="G495" s="30">
        <v>315.81137084960938</v>
      </c>
      <c r="H495" s="30">
        <v>307.39999999999998</v>
      </c>
      <c r="I495" s="30">
        <v>307.8</v>
      </c>
      <c r="J495" s="30">
        <v>289.619384765625</v>
      </c>
      <c r="K495" s="30">
        <v>262.60000000000002</v>
      </c>
      <c r="L495" s="30">
        <v>296.10000000000002</v>
      </c>
      <c r="M495" s="30">
        <v>315.81137084960938</v>
      </c>
      <c r="N495" s="30">
        <v>307.39999999999998</v>
      </c>
      <c r="O495" s="30">
        <v>307.8</v>
      </c>
    </row>
    <row r="496" spans="1:15" x14ac:dyDescent="0.3">
      <c r="A496" s="1">
        <v>920873090</v>
      </c>
      <c r="B496" t="s">
        <v>427</v>
      </c>
      <c r="C496" t="s">
        <v>1688</v>
      </c>
      <c r="D496" s="30">
        <v>381.32528686523438</v>
      </c>
      <c r="E496" s="30">
        <v>385.9</v>
      </c>
      <c r="F496" s="30">
        <v>384.3</v>
      </c>
      <c r="G496" s="30">
        <v>365.95013427734381</v>
      </c>
      <c r="H496" s="30">
        <v>374.8</v>
      </c>
      <c r="I496" s="30">
        <v>370.2</v>
      </c>
      <c r="J496" s="30">
        <v>320.47872924804688</v>
      </c>
      <c r="K496" s="30">
        <v>331.8</v>
      </c>
      <c r="L496" s="30">
        <v>329.5</v>
      </c>
      <c r="M496" s="30">
        <v>365.95013427734381</v>
      </c>
      <c r="N496" s="30">
        <v>374.8</v>
      </c>
      <c r="O496" s="30">
        <v>370.2</v>
      </c>
    </row>
    <row r="497" spans="1:15" x14ac:dyDescent="0.3">
      <c r="A497" s="1">
        <v>370374050</v>
      </c>
      <c r="B497" t="s">
        <v>164</v>
      </c>
      <c r="C497" t="s">
        <v>995</v>
      </c>
      <c r="D497" s="30">
        <v>329.09091186523438</v>
      </c>
      <c r="E497" s="30">
        <v>321.7</v>
      </c>
      <c r="F497" s="30">
        <v>330.3</v>
      </c>
      <c r="G497" s="30">
        <v>308.67581176757813</v>
      </c>
      <c r="H497" s="30">
        <v>304.8</v>
      </c>
      <c r="I497" s="30">
        <v>335.4</v>
      </c>
      <c r="J497" s="30">
        <v>293.396240234375</v>
      </c>
      <c r="K497" s="30">
        <v>292.10000000000002</v>
      </c>
      <c r="L497" s="30">
        <v>303.60000000000002</v>
      </c>
      <c r="M497" s="30">
        <v>308.67581176757813</v>
      </c>
      <c r="N497" s="30">
        <v>304.8</v>
      </c>
      <c r="O497" s="30">
        <v>335.4</v>
      </c>
    </row>
    <row r="498" spans="1:15" x14ac:dyDescent="0.3">
      <c r="A498" s="1">
        <v>110823010</v>
      </c>
      <c r="B498" t="s">
        <v>47</v>
      </c>
      <c r="C498" t="s">
        <v>668</v>
      </c>
      <c r="D498" s="30">
        <v>329.91632080078131</v>
      </c>
      <c r="E498" s="30">
        <v>334.6</v>
      </c>
      <c r="F498" s="30">
        <v>356.9</v>
      </c>
      <c r="G498" s="30">
        <v>268.2672119140625</v>
      </c>
      <c r="H498" s="30">
        <v>297.89999999999998</v>
      </c>
      <c r="I498" s="30">
        <v>319.5</v>
      </c>
      <c r="J498" s="30">
        <v>280.09048461914063</v>
      </c>
      <c r="K498" s="30">
        <v>286.3</v>
      </c>
      <c r="L498" s="30">
        <v>315.39999999999998</v>
      </c>
      <c r="M498" s="30">
        <v>268.2672119140625</v>
      </c>
      <c r="N498" s="30">
        <v>297.89999999999998</v>
      </c>
      <c r="O498" s="30">
        <v>319.5</v>
      </c>
    </row>
    <row r="499" spans="1:15" x14ac:dyDescent="0.3">
      <c r="A499" s="1">
        <v>920904060</v>
      </c>
      <c r="B499" t="s">
        <v>430</v>
      </c>
      <c r="C499" t="s">
        <v>1733</v>
      </c>
      <c r="D499" s="30">
        <v>361.58535766601563</v>
      </c>
      <c r="E499" s="30">
        <v>391.5</v>
      </c>
      <c r="F499" s="30">
        <v>388</v>
      </c>
      <c r="G499" s="30">
        <v>329.69696044921881</v>
      </c>
      <c r="H499" s="30">
        <v>352.6</v>
      </c>
      <c r="I499" s="30">
        <v>364.3</v>
      </c>
      <c r="J499" s="30">
        <v>291.42855834960938</v>
      </c>
      <c r="K499" s="30">
        <v>361.3</v>
      </c>
      <c r="L499" s="30">
        <v>372.4</v>
      </c>
      <c r="M499" s="30">
        <v>329.69696044921881</v>
      </c>
      <c r="N499" s="30">
        <v>352.6</v>
      </c>
      <c r="O499" s="30">
        <v>364.3</v>
      </c>
    </row>
    <row r="500" spans="1:15" x14ac:dyDescent="0.3">
      <c r="A500" s="1">
        <v>551064020</v>
      </c>
      <c r="B500" t="s">
        <v>285</v>
      </c>
      <c r="C500" t="s">
        <v>1396</v>
      </c>
      <c r="D500" s="30">
        <v>366.2069091796875</v>
      </c>
      <c r="E500" s="30">
        <v>355.8</v>
      </c>
      <c r="F500" s="30">
        <v>349.4</v>
      </c>
      <c r="G500" s="30">
        <v>330.34481811523438</v>
      </c>
      <c r="H500" s="30">
        <v>332.1</v>
      </c>
      <c r="I500" s="30">
        <v>310.39999999999998</v>
      </c>
      <c r="J500" s="30">
        <v>336.14459228515631</v>
      </c>
      <c r="K500" s="30">
        <v>334.9</v>
      </c>
      <c r="L500" s="30">
        <v>333</v>
      </c>
      <c r="M500" s="30">
        <v>330.34481811523438</v>
      </c>
      <c r="N500" s="30">
        <v>332.1</v>
      </c>
      <c r="O500" s="30">
        <v>310.39999999999998</v>
      </c>
    </row>
    <row r="501" spans="1:15" x14ac:dyDescent="0.3">
      <c r="A501" s="1">
        <v>350991050</v>
      </c>
      <c r="B501" t="s">
        <v>152</v>
      </c>
      <c r="C501" t="s">
        <v>963</v>
      </c>
      <c r="D501" s="30">
        <v>285.24591064453131</v>
      </c>
      <c r="E501" s="30">
        <v>323.39999999999998</v>
      </c>
      <c r="F501" s="30">
        <v>329.5</v>
      </c>
      <c r="G501" s="30"/>
      <c r="H501" s="30">
        <v>241.3</v>
      </c>
      <c r="I501" s="30">
        <v>284.8</v>
      </c>
      <c r="J501" s="30">
        <v>285.24591064453131</v>
      </c>
      <c r="K501" s="30">
        <v>323.39999999999998</v>
      </c>
      <c r="L501" s="30">
        <v>329.5</v>
      </c>
      <c r="M501" s="30"/>
      <c r="N501" s="30">
        <v>241.3</v>
      </c>
      <c r="O501" s="30">
        <v>284.8</v>
      </c>
    </row>
    <row r="502" spans="1:15" x14ac:dyDescent="0.3">
      <c r="A502" s="1">
        <v>370393000</v>
      </c>
      <c r="B502" t="s">
        <v>165</v>
      </c>
      <c r="C502" t="s">
        <v>996</v>
      </c>
      <c r="D502" s="30">
        <v>348.78048706054688</v>
      </c>
      <c r="E502" s="30">
        <v>358.4</v>
      </c>
      <c r="F502" s="30">
        <v>350.4</v>
      </c>
      <c r="G502" s="30">
        <v>329.61672973632813</v>
      </c>
      <c r="H502" s="30">
        <v>333.9</v>
      </c>
      <c r="I502" s="30">
        <v>311.89999999999998</v>
      </c>
      <c r="J502" s="30">
        <v>320.13888549804688</v>
      </c>
      <c r="K502" s="30">
        <v>318.2</v>
      </c>
      <c r="L502" s="30">
        <v>313.89999999999998</v>
      </c>
      <c r="M502" s="30">
        <v>329.61672973632813</v>
      </c>
      <c r="N502" s="30">
        <v>333.9</v>
      </c>
      <c r="O502" s="30">
        <v>311.89999999999998</v>
      </c>
    </row>
    <row r="503" spans="1:15" x14ac:dyDescent="0.3">
      <c r="A503" s="1">
        <v>260064040</v>
      </c>
      <c r="B503" t="s">
        <v>115</v>
      </c>
      <c r="C503" t="s">
        <v>816</v>
      </c>
      <c r="D503" s="30">
        <v>316.66665649414063</v>
      </c>
      <c r="E503" s="30">
        <v>267.39999999999998</v>
      </c>
      <c r="F503" s="30">
        <v>259.3</v>
      </c>
      <c r="G503" s="30">
        <v>248.14814758300781</v>
      </c>
      <c r="H503" s="30">
        <v>204.3</v>
      </c>
      <c r="I503" s="30">
        <v>212.1</v>
      </c>
      <c r="J503" s="30">
        <v>316.66665649414063</v>
      </c>
      <c r="K503" s="30">
        <v>267.39999999999998</v>
      </c>
      <c r="L503" s="30">
        <v>259.3</v>
      </c>
      <c r="M503" s="30">
        <v>248.14814758300781</v>
      </c>
      <c r="N503" s="30">
        <v>204.3</v>
      </c>
      <c r="O503" s="30">
        <v>212.1</v>
      </c>
    </row>
    <row r="504" spans="1:15" x14ac:dyDescent="0.3">
      <c r="A504" s="1">
        <v>160964040</v>
      </c>
      <c r="B504" t="s">
        <v>70</v>
      </c>
      <c r="C504" t="s">
        <v>738</v>
      </c>
      <c r="D504" s="30">
        <v>320</v>
      </c>
      <c r="E504" s="30">
        <v>298.8</v>
      </c>
      <c r="F504" s="30">
        <v>300</v>
      </c>
      <c r="G504" s="30">
        <v>266.95651245117188</v>
      </c>
      <c r="H504" s="30">
        <v>242.2</v>
      </c>
      <c r="I504" s="30">
        <v>266.7</v>
      </c>
      <c r="J504" s="30">
        <v>320</v>
      </c>
      <c r="K504" s="30">
        <v>298.8</v>
      </c>
      <c r="L504" s="30">
        <v>288.89999999999998</v>
      </c>
      <c r="M504" s="30">
        <v>266.95651245117188</v>
      </c>
      <c r="N504" s="30">
        <v>242.2</v>
      </c>
      <c r="O504" s="30">
        <v>266.7</v>
      </c>
    </row>
    <row r="505" spans="1:15" x14ac:dyDescent="0.3">
      <c r="A505" s="1">
        <v>801211050</v>
      </c>
      <c r="B505" t="s">
        <v>381</v>
      </c>
      <c r="C505" t="s">
        <v>1583</v>
      </c>
      <c r="D505" s="30">
        <v>352.5</v>
      </c>
      <c r="E505" s="30">
        <v>358.8</v>
      </c>
      <c r="F505" s="30">
        <v>339.6</v>
      </c>
      <c r="G505" s="30">
        <v>297.89474487304688</v>
      </c>
      <c r="H505" s="30">
        <v>293.5</v>
      </c>
      <c r="I505" s="30">
        <v>266.7</v>
      </c>
      <c r="J505" s="30">
        <v>338.09524536132813</v>
      </c>
      <c r="K505" s="30">
        <v>335.6</v>
      </c>
      <c r="L505" s="30">
        <v>304.89999999999998</v>
      </c>
      <c r="M505" s="30">
        <v>297.89474487304688</v>
      </c>
      <c r="N505" s="30">
        <v>293.5</v>
      </c>
      <c r="O505" s="30">
        <v>266.7</v>
      </c>
    </row>
    <row r="506" spans="1:15" x14ac:dyDescent="0.3">
      <c r="A506" s="1">
        <v>480715040</v>
      </c>
      <c r="B506" t="s">
        <v>220</v>
      </c>
      <c r="C506" t="s">
        <v>1179</v>
      </c>
      <c r="D506" s="30">
        <v>357.85714721679688</v>
      </c>
      <c r="E506" s="30">
        <v>385.4</v>
      </c>
      <c r="F506" s="30">
        <v>373.4</v>
      </c>
      <c r="G506" s="30">
        <v>317.26617431640631</v>
      </c>
      <c r="H506" s="30">
        <v>358.8</v>
      </c>
      <c r="I506" s="30">
        <v>333.7</v>
      </c>
      <c r="J506" s="30">
        <v>299.20635986328131</v>
      </c>
      <c r="K506" s="30">
        <v>328.6</v>
      </c>
      <c r="L506" s="30">
        <v>315.60000000000002</v>
      </c>
      <c r="M506" s="30">
        <v>317.26617431640631</v>
      </c>
      <c r="N506" s="30">
        <v>358.8</v>
      </c>
      <c r="O506" s="30">
        <v>333.7</v>
      </c>
    </row>
    <row r="507" spans="1:15" x14ac:dyDescent="0.3">
      <c r="A507" s="1">
        <v>351023000</v>
      </c>
      <c r="B507" t="s">
        <v>153</v>
      </c>
      <c r="C507" t="s">
        <v>965</v>
      </c>
      <c r="D507" s="30">
        <v>278.49740600585938</v>
      </c>
      <c r="E507" s="30">
        <v>333.7</v>
      </c>
      <c r="F507" s="30">
        <v>357.7</v>
      </c>
      <c r="G507" s="30">
        <v>246.90721130371091</v>
      </c>
      <c r="H507" s="30">
        <v>306.3</v>
      </c>
      <c r="I507" s="30">
        <v>318.10000000000002</v>
      </c>
      <c r="J507" s="30">
        <v>278.49740600585938</v>
      </c>
      <c r="K507" s="30">
        <v>314.2</v>
      </c>
      <c r="L507" s="30">
        <v>336.7</v>
      </c>
      <c r="M507" s="30">
        <v>246.90721130371091</v>
      </c>
      <c r="N507" s="30">
        <v>306.3</v>
      </c>
      <c r="O507" s="30">
        <v>318.10000000000002</v>
      </c>
    </row>
    <row r="508" spans="1:15" x14ac:dyDescent="0.3">
      <c r="A508" s="1">
        <v>511544020</v>
      </c>
      <c r="B508" t="s">
        <v>268</v>
      </c>
      <c r="C508" t="s">
        <v>1365</v>
      </c>
      <c r="D508" s="30">
        <v>329.90655517578131</v>
      </c>
      <c r="E508" s="30">
        <v>302.5</v>
      </c>
      <c r="F508" s="30">
        <v>295.60000000000002</v>
      </c>
      <c r="G508" s="30">
        <v>313.0841064453125</v>
      </c>
      <c r="H508" s="30">
        <v>290.60000000000002</v>
      </c>
      <c r="I508" s="30">
        <v>255.6</v>
      </c>
      <c r="J508" s="30"/>
      <c r="K508" s="30">
        <v>289</v>
      </c>
      <c r="L508" s="30">
        <v>277.7</v>
      </c>
      <c r="M508" s="30">
        <v>313.0841064453125</v>
      </c>
      <c r="N508" s="30">
        <v>290.60000000000002</v>
      </c>
      <c r="O508" s="30">
        <v>255.6</v>
      </c>
    </row>
    <row r="509" spans="1:15" x14ac:dyDescent="0.3">
      <c r="A509" s="1">
        <v>500024020</v>
      </c>
      <c r="B509" t="s">
        <v>255</v>
      </c>
      <c r="C509" t="s">
        <v>1326</v>
      </c>
      <c r="D509" s="30">
        <v>361.44577026367188</v>
      </c>
      <c r="E509" s="30">
        <v>349.5</v>
      </c>
      <c r="F509" s="30">
        <v>345.8</v>
      </c>
      <c r="G509" s="30">
        <v>301.204833984375</v>
      </c>
      <c r="H509" s="30">
        <v>354.1</v>
      </c>
      <c r="I509" s="30">
        <v>327.5</v>
      </c>
      <c r="J509" s="30"/>
      <c r="K509" s="30">
        <v>327.7</v>
      </c>
      <c r="L509" s="30">
        <v>315.60000000000002</v>
      </c>
      <c r="M509" s="30">
        <v>301.204833984375</v>
      </c>
      <c r="N509" s="30">
        <v>354.1</v>
      </c>
      <c r="O509" s="30">
        <v>327.5</v>
      </c>
    </row>
    <row r="510" spans="1:15" x14ac:dyDescent="0.3">
      <c r="A510" s="1">
        <v>421134020</v>
      </c>
      <c r="B510" t="s">
        <v>188</v>
      </c>
      <c r="C510" t="s">
        <v>1086</v>
      </c>
      <c r="D510" s="30">
        <v>346.15383911132813</v>
      </c>
      <c r="E510" s="30">
        <v>342.9</v>
      </c>
      <c r="F510" s="30">
        <v>370.4</v>
      </c>
      <c r="G510" s="30"/>
      <c r="H510" s="30">
        <v>346.4</v>
      </c>
      <c r="I510" s="30">
        <v>366.7</v>
      </c>
      <c r="J510" s="30"/>
      <c r="K510" s="30">
        <v>228.6</v>
      </c>
      <c r="L510" s="30">
        <v>316.7</v>
      </c>
      <c r="M510" s="30"/>
      <c r="N510" s="30">
        <v>346.4</v>
      </c>
      <c r="O510" s="30">
        <v>366.7</v>
      </c>
    </row>
    <row r="511" spans="1:15" x14ac:dyDescent="0.3">
      <c r="A511" s="1">
        <v>650964020</v>
      </c>
      <c r="B511" t="s">
        <v>317</v>
      </c>
      <c r="C511" t="s">
        <v>1468</v>
      </c>
      <c r="D511" s="30"/>
      <c r="E511" s="30">
        <v>384.3</v>
      </c>
      <c r="F511" s="30">
        <v>349.2</v>
      </c>
      <c r="G511" s="30"/>
      <c r="H511" s="30">
        <v>356</v>
      </c>
      <c r="I511" s="30">
        <v>341</v>
      </c>
      <c r="J511" s="30"/>
      <c r="K511" s="30">
        <v>377.1</v>
      </c>
      <c r="L511" s="30">
        <v>340.5</v>
      </c>
      <c r="M511" s="30"/>
      <c r="N511" s="30">
        <v>356</v>
      </c>
      <c r="O511" s="30">
        <v>341</v>
      </c>
    </row>
    <row r="512" spans="1:15" x14ac:dyDescent="0.3">
      <c r="A512" s="1">
        <v>361373000</v>
      </c>
      <c r="B512" t="s">
        <v>161</v>
      </c>
      <c r="C512" t="s">
        <v>982</v>
      </c>
      <c r="D512" s="30">
        <v>364.837890625</v>
      </c>
      <c r="E512" s="30">
        <v>363</v>
      </c>
      <c r="F512" s="30">
        <v>371.8</v>
      </c>
      <c r="G512" s="30">
        <v>316.04010009765631</v>
      </c>
      <c r="H512" s="30">
        <v>300.2</v>
      </c>
      <c r="I512" s="30">
        <v>304.39999999999998</v>
      </c>
      <c r="J512" s="30">
        <v>342.10525512695313</v>
      </c>
      <c r="K512" s="30">
        <v>342.3</v>
      </c>
      <c r="L512" s="30">
        <v>355.1</v>
      </c>
      <c r="M512" s="30">
        <v>316.04010009765631</v>
      </c>
      <c r="N512" s="30">
        <v>300.2</v>
      </c>
      <c r="O512" s="30">
        <v>304.39999999999998</v>
      </c>
    </row>
    <row r="513" spans="1:15" x14ac:dyDescent="0.3">
      <c r="A513" s="1">
        <v>920874050</v>
      </c>
      <c r="B513" t="s">
        <v>427</v>
      </c>
      <c r="C513" t="s">
        <v>1691</v>
      </c>
      <c r="D513" s="30">
        <v>382.38095092773438</v>
      </c>
      <c r="E513" s="30">
        <v>384.6</v>
      </c>
      <c r="F513" s="30">
        <v>388.5</v>
      </c>
      <c r="G513" s="30">
        <v>365.87677001953131</v>
      </c>
      <c r="H513" s="30">
        <v>357.1</v>
      </c>
      <c r="I513" s="30">
        <v>378</v>
      </c>
      <c r="J513" s="30">
        <v>352.23880004882813</v>
      </c>
      <c r="K513" s="30">
        <v>339.4</v>
      </c>
      <c r="L513" s="30">
        <v>346</v>
      </c>
      <c r="M513" s="30">
        <v>365.87677001953131</v>
      </c>
      <c r="N513" s="30">
        <v>357.1</v>
      </c>
      <c r="O513" s="30">
        <v>378</v>
      </c>
    </row>
    <row r="514" spans="1:15" x14ac:dyDescent="0.3">
      <c r="A514" s="1">
        <v>650981050</v>
      </c>
      <c r="B514" t="s">
        <v>318</v>
      </c>
      <c r="C514" t="s">
        <v>1469</v>
      </c>
      <c r="D514" s="30">
        <v>338.6363525390625</v>
      </c>
      <c r="E514" s="30">
        <v>351.1</v>
      </c>
      <c r="F514" s="30">
        <v>323.7</v>
      </c>
      <c r="G514" s="30">
        <v>264.75408935546881</v>
      </c>
      <c r="H514" s="30">
        <v>305.39999999999998</v>
      </c>
      <c r="I514" s="30">
        <v>344.2</v>
      </c>
      <c r="J514" s="30">
        <v>312.76596069335938</v>
      </c>
      <c r="K514" s="30">
        <v>327.9</v>
      </c>
      <c r="L514" s="30">
        <v>305.8</v>
      </c>
      <c r="M514" s="30">
        <v>264.75408935546881</v>
      </c>
      <c r="N514" s="30">
        <v>305.39999999999998</v>
      </c>
      <c r="O514" s="30">
        <v>344.2</v>
      </c>
    </row>
    <row r="515" spans="1:15" x14ac:dyDescent="0.3">
      <c r="A515" s="1">
        <v>940833000</v>
      </c>
      <c r="B515" t="s">
        <v>438</v>
      </c>
      <c r="C515" t="s">
        <v>1752</v>
      </c>
      <c r="D515" s="30">
        <v>326.8792724609375</v>
      </c>
      <c r="E515" s="30">
        <v>321.10000000000002</v>
      </c>
      <c r="F515" s="30">
        <v>338.9</v>
      </c>
      <c r="G515" s="30">
        <v>259.58905029296881</v>
      </c>
      <c r="H515" s="30">
        <v>275.89999999999998</v>
      </c>
      <c r="I515" s="30">
        <v>282.10000000000002</v>
      </c>
      <c r="J515" s="30">
        <v>300.48779296875</v>
      </c>
      <c r="K515" s="30">
        <v>294.5</v>
      </c>
      <c r="L515" s="30">
        <v>309.89999999999998</v>
      </c>
      <c r="M515" s="30">
        <v>259.58905029296881</v>
      </c>
      <c r="N515" s="30">
        <v>275.89999999999998</v>
      </c>
      <c r="O515" s="30">
        <v>282.10000000000002</v>
      </c>
    </row>
    <row r="516" spans="1:15" x14ac:dyDescent="0.3">
      <c r="A516" s="1">
        <v>480714060</v>
      </c>
      <c r="B516" t="s">
        <v>220</v>
      </c>
      <c r="C516" t="s">
        <v>1170</v>
      </c>
      <c r="D516" s="30">
        <v>309.708740234375</v>
      </c>
      <c r="E516" s="30">
        <v>347.2</v>
      </c>
      <c r="F516" s="30">
        <v>342.9</v>
      </c>
      <c r="G516" s="30">
        <v>261.38613891601563</v>
      </c>
      <c r="H516" s="30">
        <v>292.39999999999998</v>
      </c>
      <c r="I516" s="30">
        <v>289.8</v>
      </c>
      <c r="J516" s="30"/>
      <c r="K516" s="30">
        <v>315.7</v>
      </c>
      <c r="L516" s="30">
        <v>316.8</v>
      </c>
      <c r="M516" s="30">
        <v>261.38613891601563</v>
      </c>
      <c r="N516" s="30">
        <v>292.39999999999998</v>
      </c>
      <c r="O516" s="30">
        <v>289.8</v>
      </c>
    </row>
    <row r="517" spans="1:15" x14ac:dyDescent="0.3">
      <c r="A517" s="1">
        <v>480685080</v>
      </c>
      <c r="B517" t="s">
        <v>217</v>
      </c>
      <c r="C517" t="s">
        <v>1155</v>
      </c>
      <c r="D517" s="30">
        <v>409.20001220703131</v>
      </c>
      <c r="E517" s="30">
        <v>426.7</v>
      </c>
      <c r="F517" s="30">
        <v>427</v>
      </c>
      <c r="G517" s="30">
        <v>404</v>
      </c>
      <c r="H517" s="30">
        <v>434.7</v>
      </c>
      <c r="I517" s="30">
        <v>435.3</v>
      </c>
      <c r="J517" s="30">
        <v>365</v>
      </c>
      <c r="K517" s="30">
        <v>413.1</v>
      </c>
      <c r="L517" s="30">
        <v>411.4</v>
      </c>
      <c r="M517" s="30">
        <v>404</v>
      </c>
      <c r="N517" s="30">
        <v>434.7</v>
      </c>
      <c r="O517" s="30">
        <v>435.3</v>
      </c>
    </row>
    <row r="518" spans="1:15" x14ac:dyDescent="0.3">
      <c r="A518" s="1">
        <v>880803000</v>
      </c>
      <c r="B518" t="s">
        <v>413</v>
      </c>
      <c r="C518" t="s">
        <v>1663</v>
      </c>
      <c r="D518" s="30">
        <v>352.59259033203131</v>
      </c>
      <c r="E518" s="30">
        <v>319.10000000000002</v>
      </c>
      <c r="F518" s="30">
        <v>291</v>
      </c>
      <c r="G518" s="30">
        <v>321.48147583007813</v>
      </c>
      <c r="H518" s="30">
        <v>309.60000000000002</v>
      </c>
      <c r="I518" s="30">
        <v>299.10000000000002</v>
      </c>
      <c r="J518" s="30">
        <v>324.6376953125</v>
      </c>
      <c r="K518" s="30">
        <v>284.3</v>
      </c>
      <c r="L518" s="30">
        <v>265.8</v>
      </c>
      <c r="M518" s="30">
        <v>321.48147583007813</v>
      </c>
      <c r="N518" s="30">
        <v>309.60000000000002</v>
      </c>
      <c r="O518" s="30">
        <v>299.10000000000002</v>
      </c>
    </row>
    <row r="519" spans="1:15" x14ac:dyDescent="0.3">
      <c r="A519" s="1">
        <v>780011050</v>
      </c>
      <c r="B519" t="s">
        <v>369</v>
      </c>
      <c r="C519" t="s">
        <v>1561</v>
      </c>
      <c r="D519" s="30"/>
      <c r="E519" s="30">
        <v>327.9</v>
      </c>
      <c r="F519" s="30">
        <v>337.5</v>
      </c>
      <c r="G519" s="30"/>
      <c r="H519" s="30">
        <v>213.8</v>
      </c>
      <c r="I519" s="30">
        <v>255.4</v>
      </c>
      <c r="J519" s="30"/>
      <c r="K519" s="30">
        <v>327.9</v>
      </c>
      <c r="L519" s="30">
        <v>337.5</v>
      </c>
      <c r="M519" s="30"/>
      <c r="N519" s="30">
        <v>213.8</v>
      </c>
      <c r="O519" s="30">
        <v>255.4</v>
      </c>
    </row>
    <row r="520" spans="1:15" x14ac:dyDescent="0.3">
      <c r="A520" s="1">
        <v>380463000</v>
      </c>
      <c r="B520" t="s">
        <v>168</v>
      </c>
      <c r="C520" t="s">
        <v>1002</v>
      </c>
      <c r="D520" s="30">
        <v>302.17391967773438</v>
      </c>
      <c r="E520" s="30">
        <v>325.8</v>
      </c>
      <c r="F520" s="30">
        <v>303.10000000000002</v>
      </c>
      <c r="G520" s="30"/>
      <c r="H520" s="30">
        <v>262.39999999999998</v>
      </c>
      <c r="I520" s="30">
        <v>287.8</v>
      </c>
      <c r="J520" s="30"/>
      <c r="K520" s="30">
        <v>305.8</v>
      </c>
      <c r="L520" s="30">
        <v>290.8</v>
      </c>
      <c r="M520" s="30"/>
      <c r="N520" s="30">
        <v>262.39999999999998</v>
      </c>
      <c r="O520" s="30">
        <v>287.8</v>
      </c>
    </row>
    <row r="521" spans="1:15" x14ac:dyDescent="0.3">
      <c r="A521" s="1">
        <v>551104060</v>
      </c>
      <c r="B521" t="s">
        <v>287</v>
      </c>
      <c r="C521" t="s">
        <v>1400</v>
      </c>
      <c r="D521" s="30">
        <v>333.7662353515625</v>
      </c>
      <c r="E521" s="30">
        <v>310.60000000000002</v>
      </c>
      <c r="F521" s="30">
        <v>304.3</v>
      </c>
      <c r="G521" s="30">
        <v>286.79653930664063</v>
      </c>
      <c r="H521" s="30">
        <v>276.8</v>
      </c>
      <c r="I521" s="30">
        <v>295.3</v>
      </c>
      <c r="J521" s="30">
        <v>310.1265869140625</v>
      </c>
      <c r="K521" s="30">
        <v>287.5</v>
      </c>
      <c r="L521" s="30">
        <v>275.5</v>
      </c>
      <c r="M521" s="30">
        <v>286.79653930664063</v>
      </c>
      <c r="N521" s="30">
        <v>276.8</v>
      </c>
      <c r="O521" s="30">
        <v>295.3</v>
      </c>
    </row>
    <row r="522" spans="1:15" x14ac:dyDescent="0.3">
      <c r="A522" s="1">
        <v>920884040</v>
      </c>
      <c r="B522" t="s">
        <v>428</v>
      </c>
      <c r="C522" t="s">
        <v>976</v>
      </c>
      <c r="D522" s="30">
        <v>355.3797607421875</v>
      </c>
      <c r="E522" s="30">
        <v>373.8</v>
      </c>
      <c r="F522" s="30">
        <v>375.1</v>
      </c>
      <c r="G522" s="30">
        <v>317.08859252929688</v>
      </c>
      <c r="H522" s="30">
        <v>350.6</v>
      </c>
      <c r="I522" s="30">
        <v>354.5</v>
      </c>
      <c r="J522" s="30">
        <v>310.25640869140631</v>
      </c>
      <c r="K522" s="30">
        <v>339</v>
      </c>
      <c r="L522" s="30">
        <v>342.1</v>
      </c>
      <c r="M522" s="30">
        <v>317.08859252929688</v>
      </c>
      <c r="N522" s="30">
        <v>350.6</v>
      </c>
      <c r="O522" s="30">
        <v>354.5</v>
      </c>
    </row>
    <row r="523" spans="1:15" x14ac:dyDescent="0.3">
      <c r="A523" s="1">
        <v>191524090</v>
      </c>
      <c r="B523" t="s">
        <v>88</v>
      </c>
      <c r="C523" t="s">
        <v>786</v>
      </c>
      <c r="D523" s="30">
        <v>292.75363159179688</v>
      </c>
      <c r="E523" s="30">
        <v>329.4</v>
      </c>
      <c r="F523" s="30">
        <v>335.7</v>
      </c>
      <c r="G523" s="30">
        <v>287.59124755859381</v>
      </c>
      <c r="H523" s="30">
        <v>327.10000000000002</v>
      </c>
      <c r="I523" s="30">
        <v>337</v>
      </c>
      <c r="J523" s="30">
        <v>239.0243835449219</v>
      </c>
      <c r="K523" s="30">
        <v>294.7</v>
      </c>
      <c r="L523" s="30">
        <v>303.3</v>
      </c>
      <c r="M523" s="30">
        <v>287.59124755859381</v>
      </c>
      <c r="N523" s="30">
        <v>327.10000000000002</v>
      </c>
      <c r="O523" s="30">
        <v>337</v>
      </c>
    </row>
    <row r="524" spans="1:15" x14ac:dyDescent="0.3">
      <c r="A524" s="1">
        <v>1040411050</v>
      </c>
      <c r="B524" t="s">
        <v>491</v>
      </c>
      <c r="C524" t="s">
        <v>1975</v>
      </c>
      <c r="D524" s="30"/>
      <c r="E524" s="30">
        <v>323.89999999999998</v>
      </c>
      <c r="F524" s="30">
        <v>314.10000000000002</v>
      </c>
      <c r="G524" s="30">
        <v>322.448974609375</v>
      </c>
      <c r="H524" s="30">
        <v>285.7</v>
      </c>
      <c r="I524" s="30">
        <v>257.60000000000002</v>
      </c>
      <c r="J524" s="30"/>
      <c r="K524" s="30">
        <v>315.2</v>
      </c>
      <c r="L524" s="30">
        <v>308.5</v>
      </c>
      <c r="M524" s="30">
        <v>322.448974609375</v>
      </c>
      <c r="N524" s="30">
        <v>285.7</v>
      </c>
      <c r="O524" s="30">
        <v>257.60000000000002</v>
      </c>
    </row>
    <row r="525" spans="1:15" x14ac:dyDescent="0.3">
      <c r="A525" s="1">
        <v>1040453000</v>
      </c>
      <c r="B525" t="s">
        <v>495</v>
      </c>
      <c r="C525" t="s">
        <v>1984</v>
      </c>
      <c r="D525" s="30">
        <v>326.15383911132813</v>
      </c>
      <c r="E525" s="30">
        <v>345.6</v>
      </c>
      <c r="F525" s="30">
        <v>348.7</v>
      </c>
      <c r="G525" s="30">
        <v>303.07693481445313</v>
      </c>
      <c r="H525" s="30">
        <v>278.2</v>
      </c>
      <c r="I525" s="30">
        <v>291.7</v>
      </c>
      <c r="J525" s="30">
        <v>290.78945922851563</v>
      </c>
      <c r="K525" s="30">
        <v>313.89999999999998</v>
      </c>
      <c r="L525" s="30">
        <v>326.7</v>
      </c>
      <c r="M525" s="30">
        <v>303.07693481445313</v>
      </c>
      <c r="N525" s="30">
        <v>278.2</v>
      </c>
      <c r="O525" s="30">
        <v>291.7</v>
      </c>
    </row>
    <row r="526" spans="1:15" x14ac:dyDescent="0.3">
      <c r="A526" s="1">
        <v>480715080</v>
      </c>
      <c r="B526" t="s">
        <v>220</v>
      </c>
      <c r="C526" t="s">
        <v>1182</v>
      </c>
      <c r="D526" s="30">
        <v>378.41726684570313</v>
      </c>
      <c r="E526" s="30">
        <v>406.2</v>
      </c>
      <c r="F526" s="30">
        <v>418.3</v>
      </c>
      <c r="G526" s="30">
        <v>353.23739624023438</v>
      </c>
      <c r="H526" s="30">
        <v>398.8</v>
      </c>
      <c r="I526" s="30">
        <v>397</v>
      </c>
      <c r="J526" s="30">
        <v>308.82351684570313</v>
      </c>
      <c r="K526" s="30">
        <v>341.9</v>
      </c>
      <c r="L526" s="30">
        <v>360</v>
      </c>
      <c r="M526" s="30">
        <v>353.23739624023438</v>
      </c>
      <c r="N526" s="30">
        <v>398.8</v>
      </c>
      <c r="O526" s="30">
        <v>397</v>
      </c>
    </row>
    <row r="527" spans="1:15" x14ac:dyDescent="0.3">
      <c r="A527" s="1">
        <v>1040414020</v>
      </c>
      <c r="B527" t="s">
        <v>491</v>
      </c>
      <c r="C527" t="s">
        <v>1976</v>
      </c>
      <c r="D527" s="30"/>
      <c r="E527" s="30">
        <v>296.8</v>
      </c>
      <c r="F527" s="30">
        <v>256</v>
      </c>
      <c r="G527" s="30">
        <v>283.33334350585938</v>
      </c>
      <c r="H527" s="30">
        <v>261.3</v>
      </c>
      <c r="I527" s="30">
        <v>236</v>
      </c>
      <c r="J527" s="30"/>
      <c r="K527" s="30">
        <v>263</v>
      </c>
      <c r="L527" s="30">
        <v>240.5</v>
      </c>
      <c r="M527" s="30">
        <v>283.33334350585938</v>
      </c>
      <c r="N527" s="30">
        <v>261.3</v>
      </c>
      <c r="O527" s="30">
        <v>236</v>
      </c>
    </row>
    <row r="528" spans="1:15" x14ac:dyDescent="0.3">
      <c r="A528" s="1">
        <v>940874020</v>
      </c>
      <c r="B528" t="s">
        <v>440</v>
      </c>
      <c r="C528" t="s">
        <v>1756</v>
      </c>
      <c r="D528" s="30">
        <v>315.34652709960938</v>
      </c>
      <c r="E528" s="30">
        <v>351.2</v>
      </c>
      <c r="F528" s="30">
        <v>365</v>
      </c>
      <c r="G528" s="30">
        <v>269.30694580078131</v>
      </c>
      <c r="H528" s="30">
        <v>341.6</v>
      </c>
      <c r="I528" s="30">
        <v>366.4</v>
      </c>
      <c r="J528" s="30">
        <v>289.83050537109381</v>
      </c>
      <c r="K528" s="30">
        <v>333.1</v>
      </c>
      <c r="L528" s="30">
        <v>349.3</v>
      </c>
      <c r="M528" s="30">
        <v>269.30694580078131</v>
      </c>
      <c r="N528" s="30">
        <v>341.6</v>
      </c>
      <c r="O528" s="30">
        <v>366.4</v>
      </c>
    </row>
    <row r="529" spans="1:15" x14ac:dyDescent="0.3">
      <c r="A529" s="1">
        <v>600775000</v>
      </c>
      <c r="B529" t="s">
        <v>303</v>
      </c>
      <c r="C529" t="s">
        <v>1439</v>
      </c>
      <c r="D529" s="30">
        <v>320.28985595703131</v>
      </c>
      <c r="E529" s="30">
        <v>344.2</v>
      </c>
      <c r="F529" s="30">
        <v>359.7</v>
      </c>
      <c r="G529" s="30">
        <v>288.88888549804688</v>
      </c>
      <c r="H529" s="30">
        <v>337.4</v>
      </c>
      <c r="I529" s="30">
        <v>350.5</v>
      </c>
      <c r="J529" s="30">
        <v>306.89654541015631</v>
      </c>
      <c r="K529" s="30">
        <v>334.4</v>
      </c>
      <c r="L529" s="30">
        <v>347.2</v>
      </c>
      <c r="M529" s="30">
        <v>288.88888549804688</v>
      </c>
      <c r="N529" s="30">
        <v>337.4</v>
      </c>
      <c r="O529" s="30">
        <v>350.5</v>
      </c>
    </row>
    <row r="530" spans="1:15" x14ac:dyDescent="0.3">
      <c r="A530" s="1">
        <v>160962050</v>
      </c>
      <c r="B530" t="s">
        <v>70</v>
      </c>
      <c r="C530" t="s">
        <v>736</v>
      </c>
      <c r="D530" s="30">
        <v>325.79034423828131</v>
      </c>
      <c r="E530" s="30">
        <v>330.3</v>
      </c>
      <c r="F530" s="30">
        <v>333.4</v>
      </c>
      <c r="G530" s="30">
        <v>295.83334350585938</v>
      </c>
      <c r="H530" s="30">
        <v>284</v>
      </c>
      <c r="I530" s="30">
        <v>282.3</v>
      </c>
      <c r="J530" s="30">
        <v>325.79034423828131</v>
      </c>
      <c r="K530" s="30">
        <v>330.3</v>
      </c>
      <c r="L530" s="30">
        <v>301.3</v>
      </c>
      <c r="M530" s="30">
        <v>295.83334350585938</v>
      </c>
      <c r="N530" s="30">
        <v>284</v>
      </c>
      <c r="O530" s="30">
        <v>282.3</v>
      </c>
    </row>
    <row r="531" spans="1:15" x14ac:dyDescent="0.3">
      <c r="A531" s="1">
        <v>1000624020</v>
      </c>
      <c r="B531" t="s">
        <v>476</v>
      </c>
      <c r="C531" t="s">
        <v>1949</v>
      </c>
      <c r="D531" s="30"/>
      <c r="E531" s="30">
        <v>294.3</v>
      </c>
      <c r="F531" s="30">
        <v>314.39999999999998</v>
      </c>
      <c r="G531" s="30">
        <v>275.32467651367188</v>
      </c>
      <c r="H531" s="30">
        <v>248.6</v>
      </c>
      <c r="I531" s="30">
        <v>290</v>
      </c>
      <c r="J531" s="30"/>
      <c r="K531" s="30">
        <v>294.3</v>
      </c>
      <c r="L531" s="30">
        <v>314.39999999999998</v>
      </c>
      <c r="M531" s="30">
        <v>275.32467651367188</v>
      </c>
      <c r="N531" s="30">
        <v>248.6</v>
      </c>
      <c r="O531" s="30">
        <v>290</v>
      </c>
    </row>
    <row r="532" spans="1:15" x14ac:dyDescent="0.3">
      <c r="A532" s="1">
        <v>361234020</v>
      </c>
      <c r="B532" t="s">
        <v>154</v>
      </c>
      <c r="C532" t="s">
        <v>966</v>
      </c>
      <c r="D532" s="30">
        <v>371.42855834960938</v>
      </c>
      <c r="E532" s="30">
        <v>374.3</v>
      </c>
      <c r="F532" s="30">
        <v>380.3</v>
      </c>
      <c r="G532" s="30">
        <v>372.85714721679688</v>
      </c>
      <c r="H532" s="30">
        <v>360.8</v>
      </c>
      <c r="I532" s="30">
        <v>378.9</v>
      </c>
      <c r="J532" s="30"/>
      <c r="K532" s="30">
        <v>303.3</v>
      </c>
      <c r="L532" s="30">
        <v>312</v>
      </c>
      <c r="M532" s="30">
        <v>372.85714721679688</v>
      </c>
      <c r="N532" s="30">
        <v>360.8</v>
      </c>
      <c r="O532" s="30">
        <v>378.9</v>
      </c>
    </row>
    <row r="533" spans="1:15" x14ac:dyDescent="0.3">
      <c r="A533" s="1">
        <v>480683000</v>
      </c>
      <c r="B533" t="s">
        <v>217</v>
      </c>
      <c r="C533" t="s">
        <v>1139</v>
      </c>
      <c r="D533" s="30">
        <v>370.42605590820313</v>
      </c>
      <c r="E533" s="30">
        <v>388.7</v>
      </c>
      <c r="F533" s="30">
        <v>387.3</v>
      </c>
      <c r="G533" s="30">
        <v>344.73684692382813</v>
      </c>
      <c r="H533" s="30">
        <v>367.7</v>
      </c>
      <c r="I533" s="30">
        <v>363</v>
      </c>
      <c r="J533" s="30">
        <v>324.67532348632813</v>
      </c>
      <c r="K533" s="30">
        <v>354.2</v>
      </c>
      <c r="L533" s="30">
        <v>350.6</v>
      </c>
      <c r="M533" s="30">
        <v>344.73684692382813</v>
      </c>
      <c r="N533" s="30">
        <v>367.7</v>
      </c>
      <c r="O533" s="30">
        <v>363</v>
      </c>
    </row>
    <row r="534" spans="1:15" x14ac:dyDescent="0.3">
      <c r="A534" s="1">
        <v>391374020</v>
      </c>
      <c r="B534" t="s">
        <v>173</v>
      </c>
      <c r="C534" t="s">
        <v>1023</v>
      </c>
      <c r="D534" s="30">
        <v>363.31658935546881</v>
      </c>
      <c r="E534" s="30">
        <v>369.8</v>
      </c>
      <c r="F534" s="30">
        <v>362.6</v>
      </c>
      <c r="G534" s="30">
        <v>334.17086791992188</v>
      </c>
      <c r="H534" s="30">
        <v>360.7</v>
      </c>
      <c r="I534" s="30">
        <v>357.6</v>
      </c>
      <c r="J534" s="30">
        <v>313.15789794921881</v>
      </c>
      <c r="K534" s="30">
        <v>346</v>
      </c>
      <c r="L534" s="30">
        <v>328.1</v>
      </c>
      <c r="M534" s="30">
        <v>334.17086791992188</v>
      </c>
      <c r="N534" s="30">
        <v>360.7</v>
      </c>
      <c r="O534" s="30">
        <v>357.6</v>
      </c>
    </row>
    <row r="535" spans="1:15" x14ac:dyDescent="0.3">
      <c r="A535" s="1">
        <v>391373000</v>
      </c>
      <c r="B535" t="s">
        <v>173</v>
      </c>
      <c r="C535" t="s">
        <v>1022</v>
      </c>
      <c r="D535" s="30">
        <v>350</v>
      </c>
      <c r="E535" s="30">
        <v>364.8</v>
      </c>
      <c r="F535" s="30">
        <v>378.4</v>
      </c>
      <c r="G535" s="30">
        <v>309.629638671875</v>
      </c>
      <c r="H535" s="30">
        <v>329.8</v>
      </c>
      <c r="I535" s="30">
        <v>326.10000000000002</v>
      </c>
      <c r="J535" s="30">
        <v>310.67416381835938</v>
      </c>
      <c r="K535" s="30">
        <v>332.3</v>
      </c>
      <c r="L535" s="30">
        <v>340.9</v>
      </c>
      <c r="M535" s="30">
        <v>309.629638671875</v>
      </c>
      <c r="N535" s="30">
        <v>329.8</v>
      </c>
      <c r="O535" s="30">
        <v>326.10000000000002</v>
      </c>
    </row>
    <row r="536" spans="1:15" x14ac:dyDescent="0.3">
      <c r="A536" s="1">
        <v>480714030</v>
      </c>
      <c r="B536" t="s">
        <v>220</v>
      </c>
      <c r="C536" t="s">
        <v>1168</v>
      </c>
      <c r="D536" s="30">
        <v>387.31884765625</v>
      </c>
      <c r="E536" s="30">
        <v>397.1</v>
      </c>
      <c r="F536" s="30">
        <v>398.2</v>
      </c>
      <c r="G536" s="30">
        <v>362.68115234375</v>
      </c>
      <c r="H536" s="30">
        <v>374.6</v>
      </c>
      <c r="I536" s="30">
        <v>368</v>
      </c>
      <c r="J536" s="30">
        <v>332.69232177734381</v>
      </c>
      <c r="K536" s="30">
        <v>322</v>
      </c>
      <c r="L536" s="30">
        <v>327.5</v>
      </c>
      <c r="M536" s="30">
        <v>362.68115234375</v>
      </c>
      <c r="N536" s="30">
        <v>374.6</v>
      </c>
      <c r="O536" s="30">
        <v>368</v>
      </c>
    </row>
    <row r="537" spans="1:15" x14ac:dyDescent="0.3">
      <c r="A537" s="1">
        <v>370394060</v>
      </c>
      <c r="B537" t="s">
        <v>165</v>
      </c>
      <c r="C537" t="s">
        <v>997</v>
      </c>
      <c r="D537" s="30"/>
      <c r="E537" s="30">
        <v>344.4</v>
      </c>
      <c r="F537" s="30">
        <v>370.8</v>
      </c>
      <c r="G537" s="30"/>
      <c r="H537" s="30">
        <v>345.5</v>
      </c>
      <c r="I537" s="30">
        <v>351.3</v>
      </c>
      <c r="J537" s="30"/>
      <c r="K537" s="30">
        <v>337.3</v>
      </c>
      <c r="L537" s="30">
        <v>359.7</v>
      </c>
      <c r="M537" s="30"/>
      <c r="N537" s="30">
        <v>345.5</v>
      </c>
      <c r="O537" s="30">
        <v>351.3</v>
      </c>
    </row>
    <row r="538" spans="1:15" x14ac:dyDescent="0.3">
      <c r="A538" s="1">
        <v>920874150</v>
      </c>
      <c r="B538" t="s">
        <v>427</v>
      </c>
      <c r="C538" t="s">
        <v>1698</v>
      </c>
      <c r="D538" s="30">
        <v>356.42022705078131</v>
      </c>
      <c r="E538" s="30">
        <v>371.4</v>
      </c>
      <c r="F538" s="30">
        <v>359.6</v>
      </c>
      <c r="G538" s="30">
        <v>321.01168823242188</v>
      </c>
      <c r="H538" s="30">
        <v>327.3</v>
      </c>
      <c r="I538" s="30">
        <v>324.60000000000002</v>
      </c>
      <c r="J538" s="30">
        <v>284.61538696289063</v>
      </c>
      <c r="K538" s="30">
        <v>318.60000000000002</v>
      </c>
      <c r="L538" s="30">
        <v>316.3</v>
      </c>
      <c r="M538" s="30">
        <v>321.01168823242188</v>
      </c>
      <c r="N538" s="30">
        <v>327.3</v>
      </c>
      <c r="O538" s="30">
        <v>324.60000000000002</v>
      </c>
    </row>
    <row r="539" spans="1:15" x14ac:dyDescent="0.3">
      <c r="A539" s="1">
        <v>370373000</v>
      </c>
      <c r="B539" t="s">
        <v>164</v>
      </c>
      <c r="C539" t="s">
        <v>993</v>
      </c>
      <c r="D539" s="30">
        <v>342.02532958984381</v>
      </c>
      <c r="E539" s="30">
        <v>336.3</v>
      </c>
      <c r="F539" s="30">
        <v>335.6</v>
      </c>
      <c r="G539" s="30">
        <v>315.94937133789063</v>
      </c>
      <c r="H539" s="30">
        <v>323.5</v>
      </c>
      <c r="I539" s="30">
        <v>314.89999999999998</v>
      </c>
      <c r="J539" s="30">
        <v>301.16278076171881</v>
      </c>
      <c r="K539" s="30">
        <v>306.39999999999998</v>
      </c>
      <c r="L539" s="30">
        <v>303.39999999999998</v>
      </c>
      <c r="M539" s="30">
        <v>315.94937133789063</v>
      </c>
      <c r="N539" s="30">
        <v>323.5</v>
      </c>
      <c r="O539" s="30">
        <v>314.89999999999998</v>
      </c>
    </row>
    <row r="540" spans="1:15" x14ac:dyDescent="0.3">
      <c r="A540" s="1">
        <v>1060053000</v>
      </c>
      <c r="B540" t="s">
        <v>503</v>
      </c>
      <c r="C540" t="s">
        <v>2000</v>
      </c>
      <c r="D540" s="30">
        <v>336</v>
      </c>
      <c r="E540" s="30">
        <v>332.5</v>
      </c>
      <c r="F540" s="30">
        <v>333.7</v>
      </c>
      <c r="G540" s="30">
        <v>292.39129638671881</v>
      </c>
      <c r="H540" s="30">
        <v>255.6</v>
      </c>
      <c r="I540" s="30">
        <v>277.10000000000002</v>
      </c>
      <c r="J540" s="30">
        <v>321.5384521484375</v>
      </c>
      <c r="K540" s="30">
        <v>319</v>
      </c>
      <c r="L540" s="30">
        <v>318.39999999999998</v>
      </c>
      <c r="M540" s="30">
        <v>292.39129638671881</v>
      </c>
      <c r="N540" s="30">
        <v>255.6</v>
      </c>
      <c r="O540" s="30">
        <v>277.10000000000002</v>
      </c>
    </row>
    <row r="541" spans="1:15" x14ac:dyDescent="0.3">
      <c r="A541" s="1">
        <v>731083000</v>
      </c>
      <c r="B541" t="s">
        <v>349</v>
      </c>
      <c r="C541" t="s">
        <v>1524</v>
      </c>
      <c r="D541" s="30">
        <v>345.0450439453125</v>
      </c>
      <c r="E541" s="30">
        <v>338.3</v>
      </c>
      <c r="F541" s="30">
        <v>326.10000000000002</v>
      </c>
      <c r="G541" s="30">
        <v>304.6546630859375</v>
      </c>
      <c r="H541" s="30">
        <v>286.60000000000002</v>
      </c>
      <c r="I541" s="30">
        <v>282.89999999999998</v>
      </c>
      <c r="J541" s="30">
        <v>320.04263305664063</v>
      </c>
      <c r="K541" s="30">
        <v>311.2</v>
      </c>
      <c r="L541" s="30">
        <v>300.2</v>
      </c>
      <c r="M541" s="30">
        <v>304.6546630859375</v>
      </c>
      <c r="N541" s="30">
        <v>286.60000000000002</v>
      </c>
      <c r="O541" s="30">
        <v>282.89999999999998</v>
      </c>
    </row>
    <row r="542" spans="1:15" x14ac:dyDescent="0.3">
      <c r="A542" s="1">
        <v>211484020</v>
      </c>
      <c r="B542" t="s">
        <v>91</v>
      </c>
      <c r="C542" t="s">
        <v>792</v>
      </c>
      <c r="D542" s="30"/>
      <c r="E542" s="30">
        <v>372.1</v>
      </c>
      <c r="F542" s="30">
        <v>361.5</v>
      </c>
      <c r="G542" s="30"/>
      <c r="H542" s="30">
        <v>304.7</v>
      </c>
      <c r="I542" s="30">
        <v>302.60000000000002</v>
      </c>
      <c r="J542" s="30"/>
      <c r="K542" s="30">
        <v>357.7</v>
      </c>
      <c r="L542" s="30">
        <v>320</v>
      </c>
      <c r="M542" s="30"/>
      <c r="N542" s="30">
        <v>304.7</v>
      </c>
      <c r="O542" s="30">
        <v>302.60000000000002</v>
      </c>
    </row>
    <row r="543" spans="1:15" x14ac:dyDescent="0.3">
      <c r="A543" s="1">
        <v>920874160</v>
      </c>
      <c r="B543" t="s">
        <v>427</v>
      </c>
      <c r="C543" t="s">
        <v>1699</v>
      </c>
      <c r="D543" s="30">
        <v>364.3902587890625</v>
      </c>
      <c r="E543" s="30">
        <v>404.9</v>
      </c>
      <c r="F543" s="30">
        <v>423</v>
      </c>
      <c r="G543" s="30">
        <v>355.39215087890631</v>
      </c>
      <c r="H543" s="30">
        <v>385.4</v>
      </c>
      <c r="I543" s="30">
        <v>408.8</v>
      </c>
      <c r="J543" s="30">
        <v>308.95523071289063</v>
      </c>
      <c r="K543" s="30">
        <v>341.3</v>
      </c>
      <c r="L543" s="30">
        <v>368.4</v>
      </c>
      <c r="M543" s="30">
        <v>355.39215087890631</v>
      </c>
      <c r="N543" s="30">
        <v>385.4</v>
      </c>
      <c r="O543" s="30">
        <v>408.8</v>
      </c>
    </row>
    <row r="544" spans="1:15" x14ac:dyDescent="0.3">
      <c r="A544" s="1">
        <v>491443000</v>
      </c>
      <c r="B544" t="s">
        <v>252</v>
      </c>
      <c r="C544" t="s">
        <v>1303</v>
      </c>
      <c r="D544" s="30">
        <v>368.37606811523438</v>
      </c>
      <c r="E544" s="30">
        <v>374.3</v>
      </c>
      <c r="F544" s="30">
        <v>378</v>
      </c>
      <c r="G544" s="30">
        <v>347.78887939453131</v>
      </c>
      <c r="H544" s="30">
        <v>321.89999999999998</v>
      </c>
      <c r="I544" s="30">
        <v>334.6</v>
      </c>
      <c r="J544" s="30">
        <v>338.21990966796881</v>
      </c>
      <c r="K544" s="30">
        <v>334.7</v>
      </c>
      <c r="L544" s="30">
        <v>336.8</v>
      </c>
      <c r="M544" s="30">
        <v>347.78887939453131</v>
      </c>
      <c r="N544" s="30">
        <v>321.89999999999998</v>
      </c>
      <c r="O544" s="30">
        <v>334.6</v>
      </c>
    </row>
    <row r="545" spans="1:15" x14ac:dyDescent="0.3">
      <c r="A545" s="1">
        <v>741904020</v>
      </c>
      <c r="B545" t="s">
        <v>351</v>
      </c>
      <c r="C545" t="s">
        <v>1531</v>
      </c>
      <c r="D545" s="30"/>
      <c r="E545" s="30">
        <v>329</v>
      </c>
      <c r="F545" s="30">
        <v>322.2</v>
      </c>
      <c r="G545" s="30">
        <v>314.89361572265631</v>
      </c>
      <c r="H545" s="30">
        <v>314.5</v>
      </c>
      <c r="I545" s="30">
        <v>300</v>
      </c>
      <c r="J545" s="30"/>
      <c r="K545" s="30">
        <v>305.10000000000002</v>
      </c>
      <c r="L545" s="30">
        <v>294.89999999999998</v>
      </c>
      <c r="M545" s="30">
        <v>314.89361572265631</v>
      </c>
      <c r="N545" s="30">
        <v>314.5</v>
      </c>
      <c r="O545" s="30">
        <v>300</v>
      </c>
    </row>
    <row r="546" spans="1:15" x14ac:dyDescent="0.3">
      <c r="A546" s="1">
        <v>51274020</v>
      </c>
      <c r="B546" t="s">
        <v>19</v>
      </c>
      <c r="C546" t="s">
        <v>585</v>
      </c>
      <c r="D546" s="30">
        <v>344.11764526367188</v>
      </c>
      <c r="E546" s="30">
        <v>346.6</v>
      </c>
      <c r="F546" s="30">
        <v>342.9</v>
      </c>
      <c r="G546" s="30">
        <v>300</v>
      </c>
      <c r="H546" s="30">
        <v>321.89999999999998</v>
      </c>
      <c r="I546" s="30">
        <v>312</v>
      </c>
      <c r="J546" s="30">
        <v>344.11764526367188</v>
      </c>
      <c r="K546" s="30">
        <v>346.6</v>
      </c>
      <c r="L546" s="30">
        <v>342.9</v>
      </c>
      <c r="M546" s="30">
        <v>300</v>
      </c>
      <c r="N546" s="30">
        <v>321.89999999999998</v>
      </c>
      <c r="O546" s="30">
        <v>312</v>
      </c>
    </row>
    <row r="547" spans="1:15" x14ac:dyDescent="0.3">
      <c r="A547" s="1">
        <v>361264080</v>
      </c>
      <c r="B547" t="s">
        <v>155</v>
      </c>
      <c r="C547" t="s">
        <v>972</v>
      </c>
      <c r="D547" s="30">
        <v>335.52630615234381</v>
      </c>
      <c r="E547" s="30">
        <v>357.6</v>
      </c>
      <c r="F547" s="30">
        <v>343.4</v>
      </c>
      <c r="G547" s="30">
        <v>292.10525512695313</v>
      </c>
      <c r="H547" s="30">
        <v>327.2</v>
      </c>
      <c r="I547" s="30">
        <v>308.2</v>
      </c>
      <c r="J547" s="30">
        <v>312.82052612304688</v>
      </c>
      <c r="K547" s="30">
        <v>341.4</v>
      </c>
      <c r="L547" s="30">
        <v>317.39999999999998</v>
      </c>
      <c r="M547" s="30">
        <v>292.10525512695313</v>
      </c>
      <c r="N547" s="30">
        <v>327.2</v>
      </c>
      <c r="O547" s="30">
        <v>308.2</v>
      </c>
    </row>
    <row r="548" spans="1:15" x14ac:dyDescent="0.3">
      <c r="A548" s="1">
        <v>480714070</v>
      </c>
      <c r="B548" t="s">
        <v>220</v>
      </c>
      <c r="C548" t="s">
        <v>1171</v>
      </c>
      <c r="D548" s="30">
        <v>373.10604858398438</v>
      </c>
      <c r="E548" s="30">
        <v>391</v>
      </c>
      <c r="F548" s="30">
        <v>399.4</v>
      </c>
      <c r="G548" s="30">
        <v>373.8636474609375</v>
      </c>
      <c r="H548" s="30">
        <v>384.4</v>
      </c>
      <c r="I548" s="30">
        <v>392.4</v>
      </c>
      <c r="J548" s="30">
        <v>281.63265991210938</v>
      </c>
      <c r="K548" s="30">
        <v>331.8</v>
      </c>
      <c r="L548" s="30">
        <v>334.4</v>
      </c>
      <c r="M548" s="30">
        <v>373.8636474609375</v>
      </c>
      <c r="N548" s="30">
        <v>384.4</v>
      </c>
      <c r="O548" s="30">
        <v>392.4</v>
      </c>
    </row>
    <row r="549" spans="1:15" x14ac:dyDescent="0.3">
      <c r="A549" s="1">
        <v>380451050</v>
      </c>
      <c r="B549" t="s">
        <v>167</v>
      </c>
      <c r="C549" t="s">
        <v>1000</v>
      </c>
      <c r="D549" s="30"/>
      <c r="E549" s="30">
        <v>345.6</v>
      </c>
      <c r="F549" s="30">
        <v>381.1</v>
      </c>
      <c r="G549" s="30">
        <v>341.17648315429688</v>
      </c>
      <c r="H549" s="30">
        <v>358.3</v>
      </c>
      <c r="I549" s="30">
        <v>360.3</v>
      </c>
      <c r="J549" s="30"/>
      <c r="K549" s="30">
        <v>308.3</v>
      </c>
      <c r="L549" s="30">
        <v>365.2</v>
      </c>
      <c r="M549" s="30">
        <v>341.17648315429688</v>
      </c>
      <c r="N549" s="30">
        <v>358.3</v>
      </c>
      <c r="O549" s="30">
        <v>360.3</v>
      </c>
    </row>
    <row r="550" spans="1:15" x14ac:dyDescent="0.3">
      <c r="A550" s="1">
        <v>290014020</v>
      </c>
      <c r="B550" t="s">
        <v>125</v>
      </c>
      <c r="C550" t="s">
        <v>916</v>
      </c>
      <c r="D550" s="30">
        <v>311.3636474609375</v>
      </c>
      <c r="E550" s="30">
        <v>337.7</v>
      </c>
      <c r="F550" s="30">
        <v>300</v>
      </c>
      <c r="G550" s="30">
        <v>309.09091186523438</v>
      </c>
      <c r="H550" s="30">
        <v>319.7</v>
      </c>
      <c r="I550" s="30">
        <v>278.89999999999998</v>
      </c>
      <c r="J550" s="30">
        <v>282.14285278320313</v>
      </c>
      <c r="K550" s="30">
        <v>308.10000000000002</v>
      </c>
      <c r="L550" s="30">
        <v>278.8</v>
      </c>
      <c r="M550" s="30">
        <v>309.09091186523438</v>
      </c>
      <c r="N550" s="30">
        <v>319.7</v>
      </c>
      <c r="O550" s="30">
        <v>278.89999999999998</v>
      </c>
    </row>
    <row r="551" spans="1:15" x14ac:dyDescent="0.3">
      <c r="A551" s="1">
        <v>421243000</v>
      </c>
      <c r="B551" t="s">
        <v>193</v>
      </c>
      <c r="C551" t="s">
        <v>1092</v>
      </c>
      <c r="D551" s="30">
        <v>296.89923095703131</v>
      </c>
      <c r="E551" s="30">
        <v>335.5</v>
      </c>
      <c r="F551" s="30">
        <v>322.5</v>
      </c>
      <c r="G551" s="30">
        <v>273.385009765625</v>
      </c>
      <c r="H551" s="30">
        <v>305.2</v>
      </c>
      <c r="I551" s="30">
        <v>274.5</v>
      </c>
      <c r="J551" s="30">
        <v>282.75860595703131</v>
      </c>
      <c r="K551" s="30">
        <v>312.8</v>
      </c>
      <c r="L551" s="30">
        <v>298.39999999999998</v>
      </c>
      <c r="M551" s="30">
        <v>273.385009765625</v>
      </c>
      <c r="N551" s="30">
        <v>305.2</v>
      </c>
      <c r="O551" s="30">
        <v>274.5</v>
      </c>
    </row>
    <row r="552" spans="1:15" x14ac:dyDescent="0.3">
      <c r="A552" s="1">
        <v>1120994020</v>
      </c>
      <c r="B552" t="s">
        <v>525</v>
      </c>
      <c r="C552" t="s">
        <v>2039</v>
      </c>
      <c r="D552" s="30"/>
      <c r="E552" s="30">
        <v>201.4</v>
      </c>
      <c r="F552" s="30">
        <v>297.8</v>
      </c>
      <c r="G552" s="30"/>
      <c r="H552" s="30">
        <v>181.2</v>
      </c>
      <c r="I552" s="30">
        <v>252.2</v>
      </c>
      <c r="J552" s="30"/>
      <c r="K552" s="30">
        <v>181.1</v>
      </c>
      <c r="L552" s="30">
        <v>287</v>
      </c>
      <c r="M552" s="30"/>
      <c r="N552" s="30">
        <v>181.2</v>
      </c>
      <c r="O552" s="30">
        <v>252.2</v>
      </c>
    </row>
    <row r="553" spans="1:15" x14ac:dyDescent="0.3">
      <c r="A553" s="1">
        <v>150023000</v>
      </c>
      <c r="B553" t="s">
        <v>64</v>
      </c>
      <c r="C553" t="s">
        <v>718</v>
      </c>
      <c r="D553" s="30">
        <v>336.56463623046881</v>
      </c>
      <c r="E553" s="30">
        <v>343.7</v>
      </c>
      <c r="F553" s="30">
        <v>333.9</v>
      </c>
      <c r="G553" s="30">
        <v>342.229736328125</v>
      </c>
      <c r="H553" s="30">
        <v>278.8</v>
      </c>
      <c r="I553" s="30">
        <v>295</v>
      </c>
      <c r="J553" s="30">
        <v>305.31915283203131</v>
      </c>
      <c r="K553" s="30">
        <v>315.2</v>
      </c>
      <c r="L553" s="30">
        <v>304.5</v>
      </c>
      <c r="M553" s="30">
        <v>342.229736328125</v>
      </c>
      <c r="N553" s="30">
        <v>278.8</v>
      </c>
      <c r="O553" s="30">
        <v>295</v>
      </c>
    </row>
    <row r="554" spans="1:15" x14ac:dyDescent="0.3">
      <c r="A554" s="1">
        <v>551044020</v>
      </c>
      <c r="B554" t="s">
        <v>283</v>
      </c>
      <c r="C554" t="s">
        <v>976</v>
      </c>
      <c r="D554" s="30">
        <v>311.11111450195313</v>
      </c>
      <c r="E554" s="30">
        <v>336.6</v>
      </c>
      <c r="F554" s="30">
        <v>310.89999999999998</v>
      </c>
      <c r="G554" s="30">
        <v>298.76544189453131</v>
      </c>
      <c r="H554" s="30">
        <v>303.8</v>
      </c>
      <c r="I554" s="30">
        <v>273.8</v>
      </c>
      <c r="J554" s="30">
        <v>285.39324951171881</v>
      </c>
      <c r="K554" s="30">
        <v>321.39999999999998</v>
      </c>
      <c r="L554" s="30">
        <v>308.10000000000002</v>
      </c>
      <c r="M554" s="30">
        <v>298.76544189453131</v>
      </c>
      <c r="N554" s="30">
        <v>303.8</v>
      </c>
      <c r="O554" s="30">
        <v>273.8</v>
      </c>
    </row>
    <row r="555" spans="1:15" x14ac:dyDescent="0.3">
      <c r="A555" s="1">
        <v>30321050</v>
      </c>
      <c r="B555" t="s">
        <v>9</v>
      </c>
      <c r="C555" t="s">
        <v>565</v>
      </c>
      <c r="D555" s="30"/>
      <c r="E555" s="30">
        <v>386.5</v>
      </c>
      <c r="F555" s="30">
        <v>382.6</v>
      </c>
      <c r="G555" s="30">
        <v>323.37661743164063</v>
      </c>
      <c r="H555" s="30">
        <v>356.3</v>
      </c>
      <c r="I555" s="30">
        <v>371.6</v>
      </c>
      <c r="J555" s="30"/>
      <c r="K555" s="30">
        <v>379.3</v>
      </c>
      <c r="L555" s="30">
        <v>350</v>
      </c>
      <c r="M555" s="30">
        <v>323.37661743164063</v>
      </c>
      <c r="N555" s="30">
        <v>356.3</v>
      </c>
      <c r="O555" s="30">
        <v>371.6</v>
      </c>
    </row>
    <row r="556" spans="1:15" x14ac:dyDescent="0.3">
      <c r="A556" s="1">
        <v>361344020</v>
      </c>
      <c r="B556" t="s">
        <v>158</v>
      </c>
      <c r="C556" t="s">
        <v>978</v>
      </c>
      <c r="D556" s="30">
        <v>410.15625</v>
      </c>
      <c r="E556" s="30">
        <v>412.7</v>
      </c>
      <c r="F556" s="30">
        <v>428.5</v>
      </c>
      <c r="G556" s="30">
        <v>389.84375</v>
      </c>
      <c r="H556" s="30">
        <v>400.7</v>
      </c>
      <c r="I556" s="30">
        <v>421.1</v>
      </c>
      <c r="J556" s="30"/>
      <c r="K556" s="30">
        <v>389.7</v>
      </c>
      <c r="L556" s="30">
        <v>386.4</v>
      </c>
      <c r="M556" s="30">
        <v>389.84375</v>
      </c>
      <c r="N556" s="30">
        <v>400.7</v>
      </c>
      <c r="O556" s="30">
        <v>421.1</v>
      </c>
    </row>
    <row r="557" spans="1:15" x14ac:dyDescent="0.3">
      <c r="A557" s="1">
        <v>361314040</v>
      </c>
      <c r="B557" t="s">
        <v>156</v>
      </c>
      <c r="C557" t="s">
        <v>976</v>
      </c>
      <c r="D557" s="30">
        <v>306.07144165039063</v>
      </c>
      <c r="E557" s="30">
        <v>363.2</v>
      </c>
      <c r="F557" s="30">
        <v>341.3</v>
      </c>
      <c r="G557" s="30">
        <v>276.7025146484375</v>
      </c>
      <c r="H557" s="30">
        <v>391</v>
      </c>
      <c r="I557" s="30">
        <v>350.3</v>
      </c>
      <c r="J557" s="30">
        <v>259.84848022460938</v>
      </c>
      <c r="K557" s="30">
        <v>339.1</v>
      </c>
      <c r="L557" s="30">
        <v>312.10000000000002</v>
      </c>
      <c r="M557" s="30">
        <v>276.7025146484375</v>
      </c>
      <c r="N557" s="30">
        <v>391</v>
      </c>
      <c r="O557" s="30">
        <v>350.3</v>
      </c>
    </row>
    <row r="558" spans="1:15" x14ac:dyDescent="0.3">
      <c r="A558" s="1">
        <v>350921050</v>
      </c>
      <c r="B558" t="s">
        <v>147</v>
      </c>
      <c r="C558" t="s">
        <v>953</v>
      </c>
      <c r="D558" s="30">
        <v>284.94622802734381</v>
      </c>
      <c r="E558" s="30">
        <v>286.2</v>
      </c>
      <c r="F558" s="30">
        <v>282.10000000000002</v>
      </c>
      <c r="G558" s="30"/>
      <c r="H558" s="30">
        <v>253.3</v>
      </c>
      <c r="I558" s="30">
        <v>275</v>
      </c>
      <c r="J558" s="30">
        <v>284.94622802734381</v>
      </c>
      <c r="K558" s="30">
        <v>286.2</v>
      </c>
      <c r="L558" s="30">
        <v>282.10000000000002</v>
      </c>
      <c r="M558" s="30"/>
      <c r="N558" s="30">
        <v>253.3</v>
      </c>
      <c r="O558" s="30">
        <v>275</v>
      </c>
    </row>
    <row r="559" spans="1:15" x14ac:dyDescent="0.3">
      <c r="A559" s="1">
        <v>1130014020</v>
      </c>
      <c r="B559" t="s">
        <v>529</v>
      </c>
      <c r="C559" t="s">
        <v>2047</v>
      </c>
      <c r="D559" s="30">
        <v>365.51724243164063</v>
      </c>
      <c r="E559" s="30">
        <v>334.9</v>
      </c>
      <c r="F559" s="30">
        <v>345.8</v>
      </c>
      <c r="G559" s="30">
        <v>304.59768676757813</v>
      </c>
      <c r="H559" s="30">
        <v>295.3</v>
      </c>
      <c r="I559" s="30">
        <v>302.39999999999998</v>
      </c>
      <c r="J559" s="30">
        <v>345.23809814453131</v>
      </c>
      <c r="K559" s="30">
        <v>317.89999999999998</v>
      </c>
      <c r="L559" s="30">
        <v>318.2</v>
      </c>
      <c r="M559" s="30">
        <v>304.59768676757813</v>
      </c>
      <c r="N559" s="30">
        <v>295.3</v>
      </c>
      <c r="O559" s="30">
        <v>302.39999999999998</v>
      </c>
    </row>
    <row r="560" spans="1:15" x14ac:dyDescent="0.3">
      <c r="A560" s="1">
        <v>480714020</v>
      </c>
      <c r="B560" t="s">
        <v>220</v>
      </c>
      <c r="C560" t="s">
        <v>1167</v>
      </c>
      <c r="D560" s="30">
        <v>370.35174560546881</v>
      </c>
      <c r="E560" s="30">
        <v>385.4</v>
      </c>
      <c r="F560" s="30">
        <v>386.2</v>
      </c>
      <c r="G560" s="30">
        <v>342.2110595703125</v>
      </c>
      <c r="H560" s="30">
        <v>365.5</v>
      </c>
      <c r="I560" s="30">
        <v>359.9</v>
      </c>
      <c r="J560" s="30"/>
      <c r="K560" s="30">
        <v>349.3</v>
      </c>
      <c r="L560" s="30">
        <v>355.2</v>
      </c>
      <c r="M560" s="30">
        <v>342.2110595703125</v>
      </c>
      <c r="N560" s="30">
        <v>365.5</v>
      </c>
      <c r="O560" s="30">
        <v>359.9</v>
      </c>
    </row>
    <row r="561" spans="1:15" x14ac:dyDescent="0.3">
      <c r="A561" s="1">
        <v>350994020</v>
      </c>
      <c r="B561" t="s">
        <v>152</v>
      </c>
      <c r="C561" t="s">
        <v>964</v>
      </c>
      <c r="D561" s="30"/>
      <c r="E561" s="30">
        <v>276.89999999999998</v>
      </c>
      <c r="F561" s="30">
        <v>274.60000000000002</v>
      </c>
      <c r="G561" s="30"/>
      <c r="H561" s="30">
        <v>244.6</v>
      </c>
      <c r="I561" s="30">
        <v>222.5</v>
      </c>
      <c r="J561" s="30"/>
      <c r="K561" s="30">
        <v>276.89999999999998</v>
      </c>
      <c r="L561" s="30">
        <v>274.60000000000002</v>
      </c>
      <c r="M561" s="30"/>
      <c r="N561" s="30">
        <v>244.6</v>
      </c>
      <c r="O561" s="30">
        <v>222.5</v>
      </c>
    </row>
    <row r="562" spans="1:15" x14ac:dyDescent="0.3">
      <c r="A562" s="1">
        <v>311213000</v>
      </c>
      <c r="B562" t="s">
        <v>133</v>
      </c>
      <c r="C562" t="s">
        <v>931</v>
      </c>
      <c r="D562" s="30">
        <v>323.61111450195313</v>
      </c>
      <c r="E562" s="30">
        <v>313.8</v>
      </c>
      <c r="F562" s="30">
        <v>308.2</v>
      </c>
      <c r="G562" s="30">
        <v>312.5</v>
      </c>
      <c r="H562" s="30">
        <v>294</v>
      </c>
      <c r="I562" s="30">
        <v>282.5</v>
      </c>
      <c r="J562" s="30"/>
      <c r="K562" s="30">
        <v>264.39999999999998</v>
      </c>
      <c r="L562" s="30">
        <v>269</v>
      </c>
      <c r="M562" s="30">
        <v>312.5</v>
      </c>
      <c r="N562" s="30">
        <v>294</v>
      </c>
      <c r="O562" s="30">
        <v>282.5</v>
      </c>
    </row>
    <row r="563" spans="1:15" x14ac:dyDescent="0.3">
      <c r="A563" s="1">
        <v>350984010</v>
      </c>
      <c r="B563" t="s">
        <v>151</v>
      </c>
      <c r="C563" t="s">
        <v>962</v>
      </c>
      <c r="D563" s="30">
        <v>330.92782592773438</v>
      </c>
      <c r="E563" s="30">
        <v>326.7</v>
      </c>
      <c r="F563" s="30">
        <v>291.39999999999998</v>
      </c>
      <c r="G563" s="30">
        <v>329.89691162109381</v>
      </c>
      <c r="H563" s="30">
        <v>296.3</v>
      </c>
      <c r="I563" s="30">
        <v>286.7</v>
      </c>
      <c r="J563" s="30">
        <v>330.92782592773438</v>
      </c>
      <c r="K563" s="30">
        <v>326.7</v>
      </c>
      <c r="L563" s="30">
        <v>291.39999999999998</v>
      </c>
      <c r="M563" s="30">
        <v>329.89691162109381</v>
      </c>
      <c r="N563" s="30">
        <v>296.3</v>
      </c>
      <c r="O563" s="30">
        <v>286.7</v>
      </c>
    </row>
    <row r="564" spans="1:15" x14ac:dyDescent="0.3">
      <c r="A564" s="1">
        <v>191474020</v>
      </c>
      <c r="B564" t="s">
        <v>83</v>
      </c>
      <c r="C564" t="s">
        <v>771</v>
      </c>
      <c r="D564" s="30">
        <v>360.27398681640631</v>
      </c>
      <c r="E564" s="30">
        <v>386.9</v>
      </c>
      <c r="F564" s="30">
        <v>373.4</v>
      </c>
      <c r="G564" s="30">
        <v>310.95889282226563</v>
      </c>
      <c r="H564" s="30">
        <v>355</v>
      </c>
      <c r="I564" s="30">
        <v>300</v>
      </c>
      <c r="J564" s="30"/>
      <c r="K564" s="30">
        <v>359.3</v>
      </c>
      <c r="L564" s="30">
        <v>350</v>
      </c>
      <c r="M564" s="30">
        <v>310.95889282226563</v>
      </c>
      <c r="N564" s="30">
        <v>355</v>
      </c>
      <c r="O564" s="30">
        <v>300</v>
      </c>
    </row>
    <row r="565" spans="1:15" x14ac:dyDescent="0.3">
      <c r="A565" s="1">
        <v>720684020</v>
      </c>
      <c r="B565" t="s">
        <v>342</v>
      </c>
      <c r="C565" t="s">
        <v>1512</v>
      </c>
      <c r="D565" s="30">
        <v>348.50747680664063</v>
      </c>
      <c r="E565" s="30">
        <v>332.4</v>
      </c>
      <c r="F565" s="30">
        <v>362.1</v>
      </c>
      <c r="G565" s="30">
        <v>348.50747680664063</v>
      </c>
      <c r="H565" s="30">
        <v>352.7</v>
      </c>
      <c r="I565" s="30">
        <v>369.3</v>
      </c>
      <c r="J565" s="30">
        <v>348.50747680664063</v>
      </c>
      <c r="K565" s="30">
        <v>332.4</v>
      </c>
      <c r="L565" s="30">
        <v>349.1</v>
      </c>
      <c r="M565" s="30">
        <v>348.50747680664063</v>
      </c>
      <c r="N565" s="30">
        <v>352.7</v>
      </c>
      <c r="O565" s="30">
        <v>369.3</v>
      </c>
    </row>
    <row r="566" spans="1:15" x14ac:dyDescent="0.3">
      <c r="A566" s="1">
        <v>500065020</v>
      </c>
      <c r="B566" t="s">
        <v>258</v>
      </c>
      <c r="C566" t="s">
        <v>1333</v>
      </c>
      <c r="D566" s="30">
        <v>393.16595458984381</v>
      </c>
      <c r="E566" s="30">
        <v>391.4</v>
      </c>
      <c r="F566" s="30">
        <v>390.7</v>
      </c>
      <c r="G566" s="30">
        <v>361.83843994140631</v>
      </c>
      <c r="H566" s="30">
        <v>382.3</v>
      </c>
      <c r="I566" s="30">
        <v>380.9</v>
      </c>
      <c r="J566" s="30">
        <v>356.89654541015631</v>
      </c>
      <c r="K566" s="30">
        <v>358.8</v>
      </c>
      <c r="L566" s="30">
        <v>357.1</v>
      </c>
      <c r="M566" s="30">
        <v>361.83843994140631</v>
      </c>
      <c r="N566" s="30">
        <v>382.3</v>
      </c>
      <c r="O566" s="30">
        <v>380.9</v>
      </c>
    </row>
    <row r="567" spans="1:15" x14ac:dyDescent="0.3">
      <c r="A567" s="1">
        <v>520961050</v>
      </c>
      <c r="B567" t="s">
        <v>272</v>
      </c>
      <c r="C567" t="s">
        <v>1374</v>
      </c>
      <c r="D567" s="30">
        <v>338.0596923828125</v>
      </c>
      <c r="E567" s="30">
        <v>326</v>
      </c>
      <c r="F567" s="30">
        <v>321.3</v>
      </c>
      <c r="G567" s="30">
        <v>290.370361328125</v>
      </c>
      <c r="H567" s="30">
        <v>309.10000000000002</v>
      </c>
      <c r="I567" s="30">
        <v>271</v>
      </c>
      <c r="J567" s="30">
        <v>300</v>
      </c>
      <c r="K567" s="30">
        <v>305.7</v>
      </c>
      <c r="L567" s="30">
        <v>307.8</v>
      </c>
      <c r="M567" s="30">
        <v>290.370361328125</v>
      </c>
      <c r="N567" s="30">
        <v>309.10000000000002</v>
      </c>
      <c r="O567" s="30">
        <v>271</v>
      </c>
    </row>
    <row r="568" spans="1:15" x14ac:dyDescent="0.3">
      <c r="A568" s="1">
        <v>341243000</v>
      </c>
      <c r="B568" t="s">
        <v>146</v>
      </c>
      <c r="C568" t="s">
        <v>951</v>
      </c>
      <c r="D568" s="30">
        <v>321.56863403320313</v>
      </c>
      <c r="E568" s="30">
        <v>326.60000000000002</v>
      </c>
      <c r="F568" s="30">
        <v>338.8</v>
      </c>
      <c r="G568" s="30">
        <v>299.43978881835938</v>
      </c>
      <c r="H568" s="30">
        <v>266.8</v>
      </c>
      <c r="I568" s="30">
        <v>291</v>
      </c>
      <c r="J568" s="30">
        <v>308.01687622070313</v>
      </c>
      <c r="K568" s="30">
        <v>316.10000000000002</v>
      </c>
      <c r="L568" s="30">
        <v>323.89999999999998</v>
      </c>
      <c r="M568" s="30">
        <v>299.43978881835938</v>
      </c>
      <c r="N568" s="30">
        <v>266.8</v>
      </c>
      <c r="O568" s="30">
        <v>291</v>
      </c>
    </row>
    <row r="569" spans="1:15" x14ac:dyDescent="0.3">
      <c r="A569" s="1">
        <v>330934020</v>
      </c>
      <c r="B569" t="s">
        <v>142</v>
      </c>
      <c r="C569" t="s">
        <v>947</v>
      </c>
      <c r="D569" s="30">
        <v>338.66665649414063</v>
      </c>
      <c r="E569" s="30">
        <v>320.8</v>
      </c>
      <c r="F569" s="30">
        <v>313.3</v>
      </c>
      <c r="G569" s="30">
        <v>265.33334350585938</v>
      </c>
      <c r="H569" s="30">
        <v>277.2</v>
      </c>
      <c r="I569" s="30">
        <v>285.3</v>
      </c>
      <c r="J569" s="30">
        <v>322.5</v>
      </c>
      <c r="K569" s="30">
        <v>302.2</v>
      </c>
      <c r="L569" s="30">
        <v>292.60000000000002</v>
      </c>
      <c r="M569" s="30">
        <v>265.33334350585938</v>
      </c>
      <c r="N569" s="30">
        <v>277.2</v>
      </c>
      <c r="O569" s="30">
        <v>285.3</v>
      </c>
    </row>
    <row r="570" spans="1:15" x14ac:dyDescent="0.3">
      <c r="A570" s="1">
        <v>320584020</v>
      </c>
      <c r="B570" t="s">
        <v>138</v>
      </c>
      <c r="C570" t="s">
        <v>942</v>
      </c>
      <c r="D570" s="30"/>
      <c r="E570" s="30">
        <v>359.6</v>
      </c>
      <c r="F570" s="30">
        <v>362.3</v>
      </c>
      <c r="G570" s="30">
        <v>349.38272094726563</v>
      </c>
      <c r="H570" s="30">
        <v>359.6</v>
      </c>
      <c r="I570" s="30">
        <v>375.4</v>
      </c>
      <c r="J570" s="30"/>
      <c r="K570" s="30">
        <v>317.89999999999998</v>
      </c>
      <c r="L570" s="30">
        <v>344.7</v>
      </c>
      <c r="M570" s="30">
        <v>349.38272094726563</v>
      </c>
      <c r="N570" s="30">
        <v>359.6</v>
      </c>
      <c r="O570" s="30">
        <v>375.4</v>
      </c>
    </row>
    <row r="571" spans="1:15" x14ac:dyDescent="0.3">
      <c r="A571" s="1">
        <v>480684040</v>
      </c>
      <c r="B571" t="s">
        <v>217</v>
      </c>
      <c r="C571" t="s">
        <v>1144</v>
      </c>
      <c r="D571" s="30">
        <v>358.2474365234375</v>
      </c>
      <c r="E571" s="30">
        <v>347.7</v>
      </c>
      <c r="F571" s="30">
        <v>361.9</v>
      </c>
      <c r="G571" s="30">
        <v>364.4329833984375</v>
      </c>
      <c r="H571" s="30">
        <v>349.6</v>
      </c>
      <c r="I571" s="30">
        <v>384.3</v>
      </c>
      <c r="J571" s="30">
        <v>333</v>
      </c>
      <c r="K571" s="30">
        <v>321.5</v>
      </c>
      <c r="L571" s="30">
        <v>341.5</v>
      </c>
      <c r="M571" s="30">
        <v>364.4329833984375</v>
      </c>
      <c r="N571" s="30">
        <v>349.6</v>
      </c>
      <c r="O571" s="30">
        <v>384.3</v>
      </c>
    </row>
    <row r="572" spans="1:15" x14ac:dyDescent="0.3">
      <c r="A572" s="1">
        <v>361264020</v>
      </c>
      <c r="B572" t="s">
        <v>155</v>
      </c>
      <c r="C572" t="s">
        <v>676</v>
      </c>
      <c r="D572" s="30">
        <v>342.85714721679688</v>
      </c>
      <c r="E572" s="30">
        <v>337.3</v>
      </c>
      <c r="F572" s="30">
        <v>360.8</v>
      </c>
      <c r="G572" s="30">
        <v>333.7662353515625</v>
      </c>
      <c r="H572" s="30">
        <v>318.7</v>
      </c>
      <c r="I572" s="30">
        <v>346.6</v>
      </c>
      <c r="J572" s="30">
        <v>297.368408203125</v>
      </c>
      <c r="K572" s="30">
        <v>320.10000000000002</v>
      </c>
      <c r="L572" s="30">
        <v>339.8</v>
      </c>
      <c r="M572" s="30">
        <v>333.7662353515625</v>
      </c>
      <c r="N572" s="30">
        <v>318.7</v>
      </c>
      <c r="O572" s="30">
        <v>346.6</v>
      </c>
    </row>
    <row r="573" spans="1:15" x14ac:dyDescent="0.3">
      <c r="A573" s="1">
        <v>600774060</v>
      </c>
      <c r="B573" t="s">
        <v>303</v>
      </c>
      <c r="C573" t="s">
        <v>1437</v>
      </c>
      <c r="D573" s="30">
        <v>341.8604736328125</v>
      </c>
      <c r="E573" s="30">
        <v>373.7</v>
      </c>
      <c r="F573" s="30">
        <v>376.1</v>
      </c>
      <c r="G573" s="30">
        <v>289.9224853515625</v>
      </c>
      <c r="H573" s="30">
        <v>352.6</v>
      </c>
      <c r="I573" s="30">
        <v>329.5</v>
      </c>
      <c r="J573" s="30">
        <v>314.10256958007813</v>
      </c>
      <c r="K573" s="30">
        <v>345.5</v>
      </c>
      <c r="L573" s="30">
        <v>350.8</v>
      </c>
      <c r="M573" s="30">
        <v>289.9224853515625</v>
      </c>
      <c r="N573" s="30">
        <v>352.6</v>
      </c>
      <c r="O573" s="30">
        <v>329.5</v>
      </c>
    </row>
    <row r="574" spans="1:15" x14ac:dyDescent="0.3">
      <c r="A574" s="1">
        <v>920884060</v>
      </c>
      <c r="B574" t="s">
        <v>428</v>
      </c>
      <c r="C574" t="s">
        <v>1709</v>
      </c>
      <c r="D574" s="30">
        <v>382.1256103515625</v>
      </c>
      <c r="E574" s="30">
        <v>415.6</v>
      </c>
      <c r="F574" s="30">
        <v>415.4</v>
      </c>
      <c r="G574" s="30">
        <v>354.58938598632813</v>
      </c>
      <c r="H574" s="30">
        <v>413.2</v>
      </c>
      <c r="I574" s="30">
        <v>403.7</v>
      </c>
      <c r="J574" s="30">
        <v>302.70269775390631</v>
      </c>
      <c r="K574" s="30">
        <v>347.5</v>
      </c>
      <c r="L574" s="30">
        <v>376.1</v>
      </c>
      <c r="M574" s="30">
        <v>354.58938598632813</v>
      </c>
      <c r="N574" s="30">
        <v>413.2</v>
      </c>
      <c r="O574" s="30">
        <v>403.7</v>
      </c>
    </row>
    <row r="575" spans="1:15" x14ac:dyDescent="0.3">
      <c r="A575" s="1">
        <v>581093050</v>
      </c>
      <c r="B575" t="s">
        <v>298</v>
      </c>
      <c r="C575" t="s">
        <v>1426</v>
      </c>
      <c r="D575" s="30">
        <v>370.0787353515625</v>
      </c>
      <c r="E575" s="30">
        <v>379</v>
      </c>
      <c r="F575" s="30">
        <v>386.4</v>
      </c>
      <c r="G575" s="30">
        <v>390.55117797851563</v>
      </c>
      <c r="H575" s="30">
        <v>388.1</v>
      </c>
      <c r="I575" s="30">
        <v>406.8</v>
      </c>
      <c r="J575" s="30">
        <v>337.5</v>
      </c>
      <c r="K575" s="30">
        <v>332.8</v>
      </c>
      <c r="L575" s="30">
        <v>365.7</v>
      </c>
      <c r="M575" s="30">
        <v>390.55117797851563</v>
      </c>
      <c r="N575" s="30">
        <v>388.1</v>
      </c>
      <c r="O575" s="30">
        <v>406.8</v>
      </c>
    </row>
    <row r="576" spans="1:15" x14ac:dyDescent="0.3">
      <c r="A576" s="1">
        <v>1110873000</v>
      </c>
      <c r="B576" t="s">
        <v>524</v>
      </c>
      <c r="C576" t="s">
        <v>2036</v>
      </c>
      <c r="D576" s="30">
        <v>289.177490234375</v>
      </c>
      <c r="E576" s="30">
        <v>327.2</v>
      </c>
      <c r="F576" s="30">
        <v>316.7</v>
      </c>
      <c r="G576" s="30">
        <v>264.50216674804688</v>
      </c>
      <c r="H576" s="30">
        <v>264.89999999999998</v>
      </c>
      <c r="I576" s="30">
        <v>255.2</v>
      </c>
      <c r="J576" s="30">
        <v>266.25</v>
      </c>
      <c r="K576" s="30">
        <v>299.5</v>
      </c>
      <c r="L576" s="30">
        <v>287.60000000000002</v>
      </c>
      <c r="M576" s="30">
        <v>264.50216674804688</v>
      </c>
      <c r="N576" s="30">
        <v>264.89999999999998</v>
      </c>
      <c r="O576" s="30">
        <v>255.2</v>
      </c>
    </row>
    <row r="577" spans="1:15" x14ac:dyDescent="0.3">
      <c r="A577" s="1">
        <v>1110864010</v>
      </c>
      <c r="B577" t="s">
        <v>523</v>
      </c>
      <c r="C577" t="s">
        <v>2034</v>
      </c>
      <c r="D577" s="30">
        <v>308.75</v>
      </c>
      <c r="E577" s="30">
        <v>324.89999999999998</v>
      </c>
      <c r="F577" s="30">
        <v>298.5</v>
      </c>
      <c r="G577" s="30">
        <v>280.50314331054688</v>
      </c>
      <c r="H577" s="30">
        <v>263.5</v>
      </c>
      <c r="I577" s="30">
        <v>255</v>
      </c>
      <c r="J577" s="30">
        <v>286.40777587890631</v>
      </c>
      <c r="K577" s="30">
        <v>308.8</v>
      </c>
      <c r="L577" s="30">
        <v>275.2</v>
      </c>
      <c r="M577" s="30">
        <v>280.50314331054688</v>
      </c>
      <c r="N577" s="30">
        <v>263.5</v>
      </c>
      <c r="O577" s="30">
        <v>255</v>
      </c>
    </row>
    <row r="578" spans="1:15" x14ac:dyDescent="0.3">
      <c r="A578" s="1">
        <v>30324020</v>
      </c>
      <c r="B578" t="s">
        <v>9</v>
      </c>
      <c r="C578" t="s">
        <v>566</v>
      </c>
      <c r="D578" s="30">
        <v>365.09432983398438</v>
      </c>
      <c r="E578" s="30">
        <v>404.5</v>
      </c>
      <c r="F578" s="30">
        <v>401</v>
      </c>
      <c r="G578" s="30">
        <v>379.24526977539063</v>
      </c>
      <c r="H578" s="30">
        <v>387.4</v>
      </c>
      <c r="I578" s="30">
        <v>405.2</v>
      </c>
      <c r="J578" s="30"/>
      <c r="K578" s="30">
        <v>391.7</v>
      </c>
      <c r="L578" s="30">
        <v>371.4</v>
      </c>
      <c r="M578" s="30">
        <v>379.24526977539063</v>
      </c>
      <c r="N578" s="30">
        <v>387.4</v>
      </c>
      <c r="O578" s="30">
        <v>405.2</v>
      </c>
    </row>
    <row r="579" spans="1:15" x14ac:dyDescent="0.3">
      <c r="A579" s="1">
        <v>920904045</v>
      </c>
      <c r="B579" t="s">
        <v>430</v>
      </c>
      <c r="C579" t="s">
        <v>1732</v>
      </c>
      <c r="D579" s="30">
        <v>353.93258666992188</v>
      </c>
      <c r="E579" s="30">
        <v>372.2</v>
      </c>
      <c r="F579" s="30">
        <v>360.4</v>
      </c>
      <c r="G579" s="30">
        <v>323.8636474609375</v>
      </c>
      <c r="H579" s="30">
        <v>365.6</v>
      </c>
      <c r="I579" s="30">
        <v>354.2</v>
      </c>
      <c r="J579" s="30">
        <v>311.3636474609375</v>
      </c>
      <c r="K579" s="30">
        <v>346.2</v>
      </c>
      <c r="L579" s="30">
        <v>343.5</v>
      </c>
      <c r="M579" s="30">
        <v>323.8636474609375</v>
      </c>
      <c r="N579" s="30">
        <v>365.6</v>
      </c>
      <c r="O579" s="30">
        <v>354.2</v>
      </c>
    </row>
    <row r="580" spans="1:15" x14ac:dyDescent="0.3">
      <c r="A580" s="1">
        <v>480715010</v>
      </c>
      <c r="B580" t="s">
        <v>220</v>
      </c>
      <c r="C580" t="s">
        <v>1174</v>
      </c>
      <c r="D580" s="30">
        <v>323.4375</v>
      </c>
      <c r="E580" s="30">
        <v>353.7</v>
      </c>
      <c r="F580" s="30">
        <v>365</v>
      </c>
      <c r="G580" s="30">
        <v>290.234375</v>
      </c>
      <c r="H580" s="30">
        <v>323.89999999999998</v>
      </c>
      <c r="I580" s="30">
        <v>309.7</v>
      </c>
      <c r="J580" s="30"/>
      <c r="K580" s="30">
        <v>303.89999999999998</v>
      </c>
      <c r="L580" s="30">
        <v>306.8</v>
      </c>
      <c r="M580" s="30">
        <v>290.234375</v>
      </c>
      <c r="N580" s="30">
        <v>323.89999999999998</v>
      </c>
      <c r="O580" s="30">
        <v>309.7</v>
      </c>
    </row>
    <row r="581" spans="1:15" x14ac:dyDescent="0.3">
      <c r="A581" s="1">
        <v>480715060</v>
      </c>
      <c r="B581" t="s">
        <v>220</v>
      </c>
      <c r="C581" t="s">
        <v>1181</v>
      </c>
      <c r="D581" s="30">
        <v>365.50631713867188</v>
      </c>
      <c r="E581" s="30">
        <v>385.2</v>
      </c>
      <c r="F581" s="30">
        <v>392.6</v>
      </c>
      <c r="G581" s="30">
        <v>334.81011962890631</v>
      </c>
      <c r="H581" s="30">
        <v>383.2</v>
      </c>
      <c r="I581" s="30">
        <v>375.2</v>
      </c>
      <c r="J581" s="30">
        <v>280.24691772460938</v>
      </c>
      <c r="K581" s="30">
        <v>321.89999999999998</v>
      </c>
      <c r="L581" s="30">
        <v>323.89999999999998</v>
      </c>
      <c r="M581" s="30">
        <v>334.81011962890631</v>
      </c>
      <c r="N581" s="30">
        <v>383.2</v>
      </c>
      <c r="O581" s="30">
        <v>375.2</v>
      </c>
    </row>
    <row r="582" spans="1:15" x14ac:dyDescent="0.3">
      <c r="A582" s="1">
        <v>1040454020</v>
      </c>
      <c r="B582" t="s">
        <v>495</v>
      </c>
      <c r="C582" t="s">
        <v>1985</v>
      </c>
      <c r="D582" s="30">
        <v>327.27273559570313</v>
      </c>
      <c r="E582" s="30">
        <v>325.7</v>
      </c>
      <c r="F582" s="30">
        <v>340</v>
      </c>
      <c r="G582" s="30">
        <v>290.78945922851563</v>
      </c>
      <c r="H582" s="30">
        <v>308.10000000000002</v>
      </c>
      <c r="I582" s="30">
        <v>313.8</v>
      </c>
      <c r="J582" s="30">
        <v>310.6383056640625</v>
      </c>
      <c r="K582" s="30">
        <v>288.7</v>
      </c>
      <c r="L582" s="30">
        <v>314</v>
      </c>
      <c r="M582" s="30">
        <v>290.78945922851563</v>
      </c>
      <c r="N582" s="30">
        <v>308.10000000000002</v>
      </c>
      <c r="O582" s="30">
        <v>313.8</v>
      </c>
    </row>
    <row r="583" spans="1:15" x14ac:dyDescent="0.3">
      <c r="A583" s="1">
        <v>480715025</v>
      </c>
      <c r="B583" t="s">
        <v>220</v>
      </c>
      <c r="C583" t="s">
        <v>1176</v>
      </c>
      <c r="D583" s="30">
        <v>367.23550415039063</v>
      </c>
      <c r="E583" s="30">
        <v>392</v>
      </c>
      <c r="F583" s="30">
        <v>396.6</v>
      </c>
      <c r="G583" s="30">
        <v>361.77474975585938</v>
      </c>
      <c r="H583" s="30">
        <v>392</v>
      </c>
      <c r="I583" s="30">
        <v>375.3</v>
      </c>
      <c r="J583" s="30">
        <v>317.10525512695313</v>
      </c>
      <c r="K583" s="30">
        <v>349.5</v>
      </c>
      <c r="L583" s="30">
        <v>344.3</v>
      </c>
      <c r="M583" s="30">
        <v>361.77474975585938</v>
      </c>
      <c r="N583" s="30">
        <v>392</v>
      </c>
      <c r="O583" s="30">
        <v>375.3</v>
      </c>
    </row>
    <row r="584" spans="1:15" x14ac:dyDescent="0.3">
      <c r="A584" s="1">
        <v>600774040</v>
      </c>
      <c r="B584" t="s">
        <v>303</v>
      </c>
      <c r="C584" t="s">
        <v>1436</v>
      </c>
      <c r="D584" s="30">
        <v>263.20223999023438</v>
      </c>
      <c r="E584" s="30">
        <v>313.10000000000002</v>
      </c>
      <c r="F584" s="30">
        <v>289.39999999999998</v>
      </c>
      <c r="G584" s="30">
        <v>249.15730285644531</v>
      </c>
      <c r="H584" s="30">
        <v>279.8</v>
      </c>
      <c r="I584" s="30">
        <v>272.3</v>
      </c>
      <c r="J584" s="30">
        <v>255.92704772949219</v>
      </c>
      <c r="K584" s="30">
        <v>308</v>
      </c>
      <c r="L584" s="30">
        <v>282.89999999999998</v>
      </c>
      <c r="M584" s="30">
        <v>249.15730285644531</v>
      </c>
      <c r="N584" s="30">
        <v>279.8</v>
      </c>
      <c r="O584" s="30">
        <v>272.3</v>
      </c>
    </row>
    <row r="585" spans="1:15" x14ac:dyDescent="0.3">
      <c r="A585" s="1">
        <v>71291050</v>
      </c>
      <c r="B585" t="s">
        <v>30</v>
      </c>
      <c r="C585" t="s">
        <v>606</v>
      </c>
      <c r="D585" s="30">
        <v>344.247802734375</v>
      </c>
      <c r="E585" s="30">
        <v>323.5</v>
      </c>
      <c r="F585" s="30">
        <v>314.89999999999998</v>
      </c>
      <c r="G585" s="30">
        <v>266.80499267578131</v>
      </c>
      <c r="H585" s="30">
        <v>284.5</v>
      </c>
      <c r="I585" s="30">
        <v>286.60000000000002</v>
      </c>
      <c r="J585" s="30">
        <v>324.62686157226563</v>
      </c>
      <c r="K585" s="30">
        <v>292.2</v>
      </c>
      <c r="L585" s="30">
        <v>278.5</v>
      </c>
      <c r="M585" s="30">
        <v>266.80499267578131</v>
      </c>
      <c r="N585" s="30">
        <v>284.5</v>
      </c>
      <c r="O585" s="30">
        <v>286.60000000000002</v>
      </c>
    </row>
    <row r="586" spans="1:15" x14ac:dyDescent="0.3">
      <c r="A586" s="1">
        <v>480684060</v>
      </c>
      <c r="B586" t="s">
        <v>217</v>
      </c>
      <c r="C586" t="s">
        <v>1146</v>
      </c>
      <c r="D586" s="30">
        <v>367.06585693359381</v>
      </c>
      <c r="E586" s="30">
        <v>377.9</v>
      </c>
      <c r="F586" s="30">
        <v>375.1</v>
      </c>
      <c r="G586" s="30">
        <v>383.2335205078125</v>
      </c>
      <c r="H586" s="30">
        <v>391.7</v>
      </c>
      <c r="I586" s="30">
        <v>398</v>
      </c>
      <c r="J586" s="30">
        <v>330.61224365234381</v>
      </c>
      <c r="K586" s="30">
        <v>359.5</v>
      </c>
      <c r="L586" s="30">
        <v>347.6</v>
      </c>
      <c r="M586" s="30">
        <v>383.2335205078125</v>
      </c>
      <c r="N586" s="30">
        <v>391.7</v>
      </c>
      <c r="O586" s="30">
        <v>398</v>
      </c>
    </row>
    <row r="587" spans="1:15" x14ac:dyDescent="0.3">
      <c r="A587" s="1">
        <v>720681050</v>
      </c>
      <c r="B587" t="s">
        <v>342</v>
      </c>
      <c r="C587" t="s">
        <v>1511</v>
      </c>
      <c r="D587" s="30">
        <v>338.4615478515625</v>
      </c>
      <c r="E587" s="30">
        <v>345.7</v>
      </c>
      <c r="F587" s="30">
        <v>360.6</v>
      </c>
      <c r="G587" s="30">
        <v>295.79830932617188</v>
      </c>
      <c r="H587" s="30">
        <v>308.39999999999998</v>
      </c>
      <c r="I587" s="30">
        <v>296.5</v>
      </c>
      <c r="J587" s="30">
        <v>317.39129638671881</v>
      </c>
      <c r="K587" s="30">
        <v>322.10000000000002</v>
      </c>
      <c r="L587" s="30">
        <v>340.9</v>
      </c>
      <c r="M587" s="30">
        <v>295.79830932617188</v>
      </c>
      <c r="N587" s="30">
        <v>308.39999999999998</v>
      </c>
      <c r="O587" s="30">
        <v>296.5</v>
      </c>
    </row>
    <row r="588" spans="1:15" x14ac:dyDescent="0.3">
      <c r="A588" s="1">
        <v>480713080</v>
      </c>
      <c r="B588" t="s">
        <v>220</v>
      </c>
      <c r="C588" t="s">
        <v>1166</v>
      </c>
      <c r="D588" s="30">
        <v>348.802734375</v>
      </c>
      <c r="E588" s="30">
        <v>364.3</v>
      </c>
      <c r="F588" s="30">
        <v>362.6</v>
      </c>
      <c r="G588" s="30">
        <v>322.0068359375</v>
      </c>
      <c r="H588" s="30">
        <v>363.5</v>
      </c>
      <c r="I588" s="30">
        <v>354.3</v>
      </c>
      <c r="J588" s="30">
        <v>295.49838256835938</v>
      </c>
      <c r="K588" s="30">
        <v>318.39999999999998</v>
      </c>
      <c r="L588" s="30">
        <v>325.89999999999998</v>
      </c>
      <c r="M588" s="30">
        <v>322.0068359375</v>
      </c>
      <c r="N588" s="30">
        <v>363.5</v>
      </c>
      <c r="O588" s="30">
        <v>354.3</v>
      </c>
    </row>
    <row r="589" spans="1:15" x14ac:dyDescent="0.3">
      <c r="A589" s="1">
        <v>480713050</v>
      </c>
      <c r="B589" t="s">
        <v>220</v>
      </c>
      <c r="C589" t="s">
        <v>1165</v>
      </c>
      <c r="D589" s="30">
        <v>372.29336547851563</v>
      </c>
      <c r="E589" s="30">
        <v>391.6</v>
      </c>
      <c r="F589" s="30">
        <v>387.9</v>
      </c>
      <c r="G589" s="30">
        <v>353.80117797851563</v>
      </c>
      <c r="H589" s="30">
        <v>379.1</v>
      </c>
      <c r="I589" s="30">
        <v>378</v>
      </c>
      <c r="J589" s="30">
        <v>332.5</v>
      </c>
      <c r="K589" s="30">
        <v>333.6</v>
      </c>
      <c r="L589" s="30">
        <v>326.2</v>
      </c>
      <c r="M589" s="30">
        <v>353.80117797851563</v>
      </c>
      <c r="N589" s="30">
        <v>379.1</v>
      </c>
      <c r="O589" s="30">
        <v>378</v>
      </c>
    </row>
    <row r="590" spans="1:15" x14ac:dyDescent="0.3">
      <c r="A590" s="1">
        <v>1110864020</v>
      </c>
      <c r="B590" t="s">
        <v>523</v>
      </c>
      <c r="C590" t="s">
        <v>2035</v>
      </c>
      <c r="D590" s="30"/>
      <c r="E590" s="30">
        <v>360</v>
      </c>
      <c r="F590" s="30">
        <v>314.8</v>
      </c>
      <c r="G590" s="30"/>
      <c r="H590" s="30">
        <v>300</v>
      </c>
      <c r="I590" s="30">
        <v>263</v>
      </c>
      <c r="J590" s="30"/>
      <c r="K590" s="30">
        <v>352.9</v>
      </c>
      <c r="L590" s="30">
        <v>280</v>
      </c>
      <c r="M590" s="30"/>
      <c r="N590" s="30">
        <v>300</v>
      </c>
      <c r="O590" s="30">
        <v>263</v>
      </c>
    </row>
    <row r="591" spans="1:15" x14ac:dyDescent="0.3">
      <c r="A591" s="1">
        <v>130553000</v>
      </c>
      <c r="B591" t="s">
        <v>52</v>
      </c>
      <c r="C591" t="s">
        <v>695</v>
      </c>
      <c r="D591" s="30">
        <v>337.593994140625</v>
      </c>
      <c r="E591" s="30">
        <v>328.7</v>
      </c>
      <c r="F591" s="30">
        <v>308.7</v>
      </c>
      <c r="G591" s="30">
        <v>324.06015014648438</v>
      </c>
      <c r="H591" s="30">
        <v>319.89999999999998</v>
      </c>
      <c r="I591" s="30">
        <v>296.39999999999998</v>
      </c>
      <c r="J591" s="30">
        <v>322.66665649414063</v>
      </c>
      <c r="K591" s="30">
        <v>311.10000000000002</v>
      </c>
      <c r="L591" s="30">
        <v>305.3</v>
      </c>
      <c r="M591" s="30">
        <v>324.06015014648438</v>
      </c>
      <c r="N591" s="30">
        <v>319.89999999999998</v>
      </c>
      <c r="O591" s="30">
        <v>296.39999999999998</v>
      </c>
    </row>
    <row r="592" spans="1:15" x14ac:dyDescent="0.3">
      <c r="A592" s="1">
        <v>940873000</v>
      </c>
      <c r="B592" t="s">
        <v>440</v>
      </c>
      <c r="C592" t="s">
        <v>1755</v>
      </c>
      <c r="D592" s="30">
        <v>344.0528564453125</v>
      </c>
      <c r="E592" s="30">
        <v>333.8</v>
      </c>
      <c r="F592" s="30">
        <v>348.6</v>
      </c>
      <c r="G592" s="30">
        <v>323.58078002929688</v>
      </c>
      <c r="H592" s="30">
        <v>326.2</v>
      </c>
      <c r="I592" s="30">
        <v>319.8</v>
      </c>
      <c r="J592" s="30">
        <v>322.3880615234375</v>
      </c>
      <c r="K592" s="30">
        <v>315.10000000000002</v>
      </c>
      <c r="L592" s="30">
        <v>322.3</v>
      </c>
      <c r="M592" s="30">
        <v>323.58078002929688</v>
      </c>
      <c r="N592" s="30">
        <v>326.2</v>
      </c>
      <c r="O592" s="30">
        <v>319.8</v>
      </c>
    </row>
    <row r="593" spans="1:15" x14ac:dyDescent="0.3">
      <c r="A593" s="1">
        <v>461324020</v>
      </c>
      <c r="B593" t="s">
        <v>207</v>
      </c>
      <c r="C593" t="s">
        <v>1119</v>
      </c>
      <c r="D593" s="30">
        <v>329.756103515625</v>
      </c>
      <c r="E593" s="30">
        <v>354.3</v>
      </c>
      <c r="F593" s="30">
        <v>335.1</v>
      </c>
      <c r="G593" s="30">
        <v>301.46340942382813</v>
      </c>
      <c r="H593" s="30">
        <v>310.3</v>
      </c>
      <c r="I593" s="30">
        <v>291.5</v>
      </c>
      <c r="J593" s="30">
        <v>309.92367553710938</v>
      </c>
      <c r="K593" s="30">
        <v>335.5</v>
      </c>
      <c r="L593" s="30">
        <v>316.3</v>
      </c>
      <c r="M593" s="30">
        <v>301.46340942382813</v>
      </c>
      <c r="N593" s="30">
        <v>310.3</v>
      </c>
      <c r="O593" s="30">
        <v>291.5</v>
      </c>
    </row>
    <row r="594" spans="1:15" x14ac:dyDescent="0.3">
      <c r="A594" s="1">
        <v>191493000</v>
      </c>
      <c r="B594" t="s">
        <v>85</v>
      </c>
      <c r="C594" t="s">
        <v>775</v>
      </c>
      <c r="D594" s="30">
        <v>342.653076171875</v>
      </c>
      <c r="E594" s="30">
        <v>336.2</v>
      </c>
      <c r="F594" s="30">
        <v>348.3</v>
      </c>
      <c r="G594" s="30">
        <v>288.97958374023438</v>
      </c>
      <c r="H594" s="30">
        <v>317.8</v>
      </c>
      <c r="I594" s="30">
        <v>324.60000000000002</v>
      </c>
      <c r="J594" s="30">
        <v>309.5238037109375</v>
      </c>
      <c r="K594" s="30">
        <v>297.7</v>
      </c>
      <c r="L594" s="30">
        <v>300.39999999999998</v>
      </c>
      <c r="M594" s="30">
        <v>288.97958374023438</v>
      </c>
      <c r="N594" s="30">
        <v>317.8</v>
      </c>
      <c r="O594" s="30">
        <v>324.60000000000002</v>
      </c>
    </row>
    <row r="595" spans="1:15" x14ac:dyDescent="0.3">
      <c r="A595" s="1">
        <v>20974015</v>
      </c>
      <c r="B595" t="s">
        <v>7</v>
      </c>
      <c r="C595" t="s">
        <v>560</v>
      </c>
      <c r="D595" s="30"/>
      <c r="E595" s="30">
        <v>442.9</v>
      </c>
      <c r="F595" s="30">
        <v>419.4</v>
      </c>
      <c r="G595" s="30"/>
      <c r="H595" s="30">
        <v>414.3</v>
      </c>
      <c r="I595" s="30">
        <v>402.8</v>
      </c>
      <c r="J595" s="30"/>
      <c r="K595" s="30">
        <v>413.3</v>
      </c>
      <c r="L595" s="30">
        <v>370</v>
      </c>
      <c r="M595" s="30"/>
      <c r="N595" s="30">
        <v>414.3</v>
      </c>
      <c r="O595" s="30">
        <v>402.8</v>
      </c>
    </row>
    <row r="596" spans="1:15" x14ac:dyDescent="0.3">
      <c r="A596" s="1">
        <v>480684090</v>
      </c>
      <c r="B596" t="s">
        <v>217</v>
      </c>
      <c r="C596" t="s">
        <v>1149</v>
      </c>
      <c r="D596" s="30">
        <v>383.16326904296881</v>
      </c>
      <c r="E596" s="30">
        <v>408.4</v>
      </c>
      <c r="F596" s="30">
        <v>400.4</v>
      </c>
      <c r="G596" s="30">
        <v>381.63265991210938</v>
      </c>
      <c r="H596" s="30">
        <v>431.6</v>
      </c>
      <c r="I596" s="30">
        <v>423.2</v>
      </c>
      <c r="J596" s="30">
        <v>340.2061767578125</v>
      </c>
      <c r="K596" s="30">
        <v>388</v>
      </c>
      <c r="L596" s="30">
        <v>378.1</v>
      </c>
      <c r="M596" s="30">
        <v>381.63265991210938</v>
      </c>
      <c r="N596" s="30">
        <v>431.6</v>
      </c>
      <c r="O596" s="30">
        <v>423.2</v>
      </c>
    </row>
    <row r="597" spans="1:15" x14ac:dyDescent="0.3">
      <c r="A597" s="1">
        <v>480684080</v>
      </c>
      <c r="B597" t="s">
        <v>217</v>
      </c>
      <c r="C597" t="s">
        <v>1148</v>
      </c>
      <c r="D597" s="30">
        <v>366.66665649414063</v>
      </c>
      <c r="E597" s="30">
        <v>389.5</v>
      </c>
      <c r="F597" s="30">
        <v>404</v>
      </c>
      <c r="G597" s="30">
        <v>350.76922607421881</v>
      </c>
      <c r="H597" s="30">
        <v>397.8</v>
      </c>
      <c r="I597" s="30">
        <v>416.6</v>
      </c>
      <c r="J597" s="30">
        <v>310.370361328125</v>
      </c>
      <c r="K597" s="30">
        <v>336.7</v>
      </c>
      <c r="L597" s="30">
        <v>344</v>
      </c>
      <c r="M597" s="30">
        <v>350.76922607421881</v>
      </c>
      <c r="N597" s="30">
        <v>397.8</v>
      </c>
      <c r="O597" s="30">
        <v>416.6</v>
      </c>
    </row>
    <row r="598" spans="1:15" x14ac:dyDescent="0.3">
      <c r="A598" s="1">
        <v>480685000</v>
      </c>
      <c r="B598" t="s">
        <v>217</v>
      </c>
      <c r="C598" t="s">
        <v>1150</v>
      </c>
      <c r="D598" s="30">
        <v>362.79071044921881</v>
      </c>
      <c r="E598" s="30">
        <v>376.7</v>
      </c>
      <c r="F598" s="30">
        <v>383.5</v>
      </c>
      <c r="G598" s="30">
        <v>328.37210083007813</v>
      </c>
      <c r="H598" s="30">
        <v>373.1</v>
      </c>
      <c r="I598" s="30">
        <v>389</v>
      </c>
      <c r="J598" s="30">
        <v>331.31314086914063</v>
      </c>
      <c r="K598" s="30">
        <v>338.8</v>
      </c>
      <c r="L598" s="30">
        <v>350.5</v>
      </c>
      <c r="M598" s="30">
        <v>328.37210083007813</v>
      </c>
      <c r="N598" s="30">
        <v>373.1</v>
      </c>
      <c r="O598" s="30">
        <v>389</v>
      </c>
    </row>
    <row r="599" spans="1:15" x14ac:dyDescent="0.3">
      <c r="A599" s="1">
        <v>480684020</v>
      </c>
      <c r="B599" t="s">
        <v>217</v>
      </c>
      <c r="C599" t="s">
        <v>1143</v>
      </c>
      <c r="D599" s="30">
        <v>368.07510375976563</v>
      </c>
      <c r="E599" s="30">
        <v>399.6</v>
      </c>
      <c r="F599" s="30">
        <v>379.6</v>
      </c>
      <c r="G599" s="30">
        <v>351.41510009765631</v>
      </c>
      <c r="H599" s="30">
        <v>405.8</v>
      </c>
      <c r="I599" s="30">
        <v>381.7</v>
      </c>
      <c r="J599" s="30">
        <v>345.45455932617188</v>
      </c>
      <c r="K599" s="30">
        <v>382.9</v>
      </c>
      <c r="L599" s="30">
        <v>360.3</v>
      </c>
      <c r="M599" s="30">
        <v>351.41510009765631</v>
      </c>
      <c r="N599" s="30">
        <v>405.8</v>
      </c>
      <c r="O599" s="30">
        <v>381.7</v>
      </c>
    </row>
    <row r="600" spans="1:15" x14ac:dyDescent="0.3">
      <c r="A600" s="1">
        <v>260065020</v>
      </c>
      <c r="B600" t="s">
        <v>115</v>
      </c>
      <c r="C600" t="s">
        <v>897</v>
      </c>
      <c r="D600" s="30">
        <v>279.82455444335938</v>
      </c>
      <c r="E600" s="30">
        <v>293</v>
      </c>
      <c r="F600" s="30">
        <v>314.60000000000002</v>
      </c>
      <c r="G600" s="30">
        <v>211.40350341796881</v>
      </c>
      <c r="H600" s="30">
        <v>214</v>
      </c>
      <c r="I600" s="30">
        <v>260.60000000000002</v>
      </c>
      <c r="J600" s="30">
        <v>279.82455444335938</v>
      </c>
      <c r="K600" s="30">
        <v>293</v>
      </c>
      <c r="L600" s="30">
        <v>314.60000000000002</v>
      </c>
      <c r="M600" s="30">
        <v>211.40350341796881</v>
      </c>
      <c r="N600" s="30">
        <v>214</v>
      </c>
      <c r="O600" s="30">
        <v>260.60000000000002</v>
      </c>
    </row>
    <row r="601" spans="1:15" x14ac:dyDescent="0.3">
      <c r="A601" s="1">
        <v>141303000</v>
      </c>
      <c r="B601" t="s">
        <v>62</v>
      </c>
      <c r="C601" t="s">
        <v>714</v>
      </c>
      <c r="D601" s="30">
        <v>351.1494140625</v>
      </c>
      <c r="E601" s="30">
        <v>349.1</v>
      </c>
      <c r="F601" s="30">
        <v>352.2</v>
      </c>
      <c r="G601" s="30">
        <v>308</v>
      </c>
      <c r="H601" s="30">
        <v>329.3</v>
      </c>
      <c r="I601" s="30">
        <v>311.3</v>
      </c>
      <c r="J601" s="30">
        <v>280.952392578125</v>
      </c>
      <c r="K601" s="30">
        <v>309.7</v>
      </c>
      <c r="L601" s="30">
        <v>326.39999999999998</v>
      </c>
      <c r="M601" s="30">
        <v>308</v>
      </c>
      <c r="N601" s="30">
        <v>329.3</v>
      </c>
      <c r="O601" s="30">
        <v>311.3</v>
      </c>
    </row>
    <row r="602" spans="1:15" x14ac:dyDescent="0.3">
      <c r="A602" s="1">
        <v>920874140</v>
      </c>
      <c r="B602" t="s">
        <v>427</v>
      </c>
      <c r="C602" t="s">
        <v>1697</v>
      </c>
      <c r="D602" s="30">
        <v>382.35293579101563</v>
      </c>
      <c r="E602" s="30">
        <v>397</v>
      </c>
      <c r="F602" s="30">
        <v>400.9</v>
      </c>
      <c r="G602" s="30">
        <v>348.64865112304688</v>
      </c>
      <c r="H602" s="30">
        <v>363</v>
      </c>
      <c r="I602" s="30">
        <v>371.2</v>
      </c>
      <c r="J602" s="30">
        <v>321.51898193359381</v>
      </c>
      <c r="K602" s="30">
        <v>349.4</v>
      </c>
      <c r="L602" s="30">
        <v>347</v>
      </c>
      <c r="M602" s="30">
        <v>348.64865112304688</v>
      </c>
      <c r="N602" s="30">
        <v>363</v>
      </c>
      <c r="O602" s="30">
        <v>371.2</v>
      </c>
    </row>
    <row r="603" spans="1:15" x14ac:dyDescent="0.3">
      <c r="A603" s="1">
        <v>870834040</v>
      </c>
      <c r="B603" t="s">
        <v>409</v>
      </c>
      <c r="C603" t="s">
        <v>1657</v>
      </c>
      <c r="D603" s="30">
        <v>346.34146118164063</v>
      </c>
      <c r="E603" s="30">
        <v>357.5</v>
      </c>
      <c r="F603" s="30">
        <v>348.3</v>
      </c>
      <c r="G603" s="30">
        <v>296.95123291015631</v>
      </c>
      <c r="H603" s="30">
        <v>327.39999999999998</v>
      </c>
      <c r="I603" s="30">
        <v>336.7</v>
      </c>
      <c r="J603" s="30">
        <v>320</v>
      </c>
      <c r="K603" s="30">
        <v>323.3</v>
      </c>
      <c r="L603" s="30">
        <v>302.10000000000002</v>
      </c>
      <c r="M603" s="30">
        <v>296.95123291015631</v>
      </c>
      <c r="N603" s="30">
        <v>327.39999999999998</v>
      </c>
      <c r="O603" s="30">
        <v>336.7</v>
      </c>
    </row>
    <row r="604" spans="1:15" x14ac:dyDescent="0.3">
      <c r="A604" s="1">
        <v>500054040</v>
      </c>
      <c r="B604" t="s">
        <v>257</v>
      </c>
      <c r="C604" t="s">
        <v>1331</v>
      </c>
      <c r="D604" s="30">
        <v>330.12423706054688</v>
      </c>
      <c r="E604" s="30">
        <v>348.1</v>
      </c>
      <c r="F604" s="30">
        <v>360.2</v>
      </c>
      <c r="G604" s="30">
        <v>286.068115234375</v>
      </c>
      <c r="H604" s="30">
        <v>316.2</v>
      </c>
      <c r="I604" s="30">
        <v>319.60000000000002</v>
      </c>
      <c r="J604" s="30">
        <v>297.83782958984381</v>
      </c>
      <c r="K604" s="30">
        <v>336.5</v>
      </c>
      <c r="L604" s="30">
        <v>341.7</v>
      </c>
      <c r="M604" s="30">
        <v>286.068115234375</v>
      </c>
      <c r="N604" s="30">
        <v>316.2</v>
      </c>
      <c r="O604" s="30">
        <v>319.60000000000002</v>
      </c>
    </row>
    <row r="605" spans="1:15" x14ac:dyDescent="0.3">
      <c r="A605" s="1">
        <v>380464020</v>
      </c>
      <c r="B605" t="s">
        <v>168</v>
      </c>
      <c r="C605" t="s">
        <v>1003</v>
      </c>
      <c r="D605" s="30">
        <v>348.88888549804688</v>
      </c>
      <c r="E605" s="30">
        <v>328.1</v>
      </c>
      <c r="F605" s="30">
        <v>344.8</v>
      </c>
      <c r="G605" s="30">
        <v>300</v>
      </c>
      <c r="H605" s="30">
        <v>283.3</v>
      </c>
      <c r="I605" s="30">
        <v>321.8</v>
      </c>
      <c r="J605" s="30">
        <v>333.96224975585938</v>
      </c>
      <c r="K605" s="30">
        <v>300</v>
      </c>
      <c r="L605" s="30">
        <v>327.60000000000002</v>
      </c>
      <c r="M605" s="30">
        <v>300</v>
      </c>
      <c r="N605" s="30">
        <v>283.3</v>
      </c>
      <c r="O605" s="30">
        <v>321.8</v>
      </c>
    </row>
    <row r="606" spans="1:15" x14ac:dyDescent="0.3">
      <c r="A606" s="1">
        <v>640754060</v>
      </c>
      <c r="B606" t="s">
        <v>316</v>
      </c>
      <c r="C606" t="s">
        <v>574</v>
      </c>
      <c r="D606" s="30"/>
      <c r="E606" s="30">
        <v>292.60000000000002</v>
      </c>
      <c r="F606" s="30">
        <v>337.2</v>
      </c>
      <c r="G606" s="30"/>
      <c r="H606" s="30">
        <v>256.39999999999998</v>
      </c>
      <c r="I606" s="30">
        <v>258.5</v>
      </c>
      <c r="J606" s="30"/>
      <c r="K606" s="30">
        <v>291</v>
      </c>
      <c r="L606" s="30">
        <v>337.4</v>
      </c>
      <c r="M606" s="30"/>
      <c r="N606" s="30">
        <v>256.39999999999998</v>
      </c>
      <c r="O606" s="30">
        <v>258.5</v>
      </c>
    </row>
    <row r="607" spans="1:15" x14ac:dyDescent="0.3">
      <c r="A607" s="1">
        <v>410031050</v>
      </c>
      <c r="B607" t="s">
        <v>184</v>
      </c>
      <c r="C607" t="s">
        <v>1078</v>
      </c>
      <c r="D607" s="30"/>
      <c r="E607" s="30">
        <v>359.6</v>
      </c>
      <c r="F607" s="30">
        <v>339</v>
      </c>
      <c r="G607" s="30">
        <v>338.09524536132813</v>
      </c>
      <c r="H607" s="30">
        <v>298.3</v>
      </c>
      <c r="I607" s="30">
        <v>393.3</v>
      </c>
      <c r="J607" s="30"/>
      <c r="K607" s="30">
        <v>345.7</v>
      </c>
      <c r="L607" s="30">
        <v>329.2</v>
      </c>
      <c r="M607" s="30">
        <v>338.09524536132813</v>
      </c>
      <c r="N607" s="30">
        <v>298.3</v>
      </c>
      <c r="O607" s="30">
        <v>393.3</v>
      </c>
    </row>
    <row r="608" spans="1:15" x14ac:dyDescent="0.3">
      <c r="A608" s="1">
        <v>1100294040</v>
      </c>
      <c r="B608" t="s">
        <v>520</v>
      </c>
      <c r="C608" t="s">
        <v>2029</v>
      </c>
      <c r="D608" s="30">
        <v>385.6763916015625</v>
      </c>
      <c r="E608" s="30">
        <v>396.7</v>
      </c>
      <c r="F608" s="30">
        <v>357.9</v>
      </c>
      <c r="G608" s="30">
        <v>349.33688354492188</v>
      </c>
      <c r="H608" s="30">
        <v>386.2</v>
      </c>
      <c r="I608" s="30">
        <v>327.3</v>
      </c>
      <c r="J608" s="30">
        <v>385.6763916015625</v>
      </c>
      <c r="K608" s="30">
        <v>396.7</v>
      </c>
      <c r="L608" s="30">
        <v>357.9</v>
      </c>
      <c r="M608" s="30">
        <v>349.33688354492188</v>
      </c>
      <c r="N608" s="30">
        <v>386.2</v>
      </c>
      <c r="O608" s="30">
        <v>327.3</v>
      </c>
    </row>
    <row r="609" spans="1:15" x14ac:dyDescent="0.3">
      <c r="A609" s="1">
        <v>661071050</v>
      </c>
      <c r="B609" t="s">
        <v>323</v>
      </c>
      <c r="C609" t="s">
        <v>1478</v>
      </c>
      <c r="D609" s="30">
        <v>297.66082763671881</v>
      </c>
      <c r="E609" s="30">
        <v>310.8</v>
      </c>
      <c r="F609" s="30">
        <v>301.3</v>
      </c>
      <c r="G609" s="30">
        <v>251.88679504394531</v>
      </c>
      <c r="H609" s="30">
        <v>271.39999999999998</v>
      </c>
      <c r="I609" s="30">
        <v>260.7</v>
      </c>
      <c r="J609" s="30">
        <v>263.9534912109375</v>
      </c>
      <c r="K609" s="30">
        <v>287.8</v>
      </c>
      <c r="L609" s="30">
        <v>255.4</v>
      </c>
      <c r="M609" s="30">
        <v>251.88679504394531</v>
      </c>
      <c r="N609" s="30">
        <v>271.39999999999998</v>
      </c>
      <c r="O609" s="30">
        <v>260.7</v>
      </c>
    </row>
    <row r="610" spans="1:15" x14ac:dyDescent="0.3">
      <c r="A610" s="1">
        <v>920884035</v>
      </c>
      <c r="B610" t="s">
        <v>428</v>
      </c>
      <c r="C610" t="s">
        <v>1708</v>
      </c>
      <c r="D610" s="30">
        <v>387.797607421875</v>
      </c>
      <c r="E610" s="30">
        <v>396.2</v>
      </c>
      <c r="F610" s="30">
        <v>390.8</v>
      </c>
      <c r="G610" s="30">
        <v>360</v>
      </c>
      <c r="H610" s="30">
        <v>388.6</v>
      </c>
      <c r="I610" s="30">
        <v>384</v>
      </c>
      <c r="J610" s="30">
        <v>346.78900146484381</v>
      </c>
      <c r="K610" s="30">
        <v>347.6</v>
      </c>
      <c r="L610" s="30">
        <v>324.60000000000002</v>
      </c>
      <c r="M610" s="30">
        <v>360</v>
      </c>
      <c r="N610" s="30">
        <v>388.6</v>
      </c>
      <c r="O610" s="30">
        <v>384</v>
      </c>
    </row>
    <row r="611" spans="1:15" x14ac:dyDescent="0.3">
      <c r="A611" s="1">
        <v>511541050</v>
      </c>
      <c r="B611" t="s">
        <v>268</v>
      </c>
      <c r="C611" t="s">
        <v>1364</v>
      </c>
      <c r="D611" s="30">
        <v>312.67605590820313</v>
      </c>
      <c r="E611" s="30">
        <v>350.4</v>
      </c>
      <c r="F611" s="30">
        <v>358</v>
      </c>
      <c r="G611" s="30">
        <v>267.11410522460938</v>
      </c>
      <c r="H611" s="30">
        <v>315</v>
      </c>
      <c r="I611" s="30">
        <v>343.6</v>
      </c>
      <c r="J611" s="30">
        <v>280.59701538085938</v>
      </c>
      <c r="K611" s="30">
        <v>329.1</v>
      </c>
      <c r="L611" s="30">
        <v>328</v>
      </c>
      <c r="M611" s="30">
        <v>267.11410522460938</v>
      </c>
      <c r="N611" s="30">
        <v>315</v>
      </c>
      <c r="O611" s="30">
        <v>343.6</v>
      </c>
    </row>
    <row r="612" spans="1:15" x14ac:dyDescent="0.3">
      <c r="A612" s="1">
        <v>920874170</v>
      </c>
      <c r="B612" t="s">
        <v>427</v>
      </c>
      <c r="C612" t="s">
        <v>1700</v>
      </c>
      <c r="D612" s="30">
        <v>392.48553466796881</v>
      </c>
      <c r="E612" s="30">
        <v>405.2</v>
      </c>
      <c r="F612" s="30">
        <v>394.9</v>
      </c>
      <c r="G612" s="30">
        <v>361.27166748046881</v>
      </c>
      <c r="H612" s="30">
        <v>386.6</v>
      </c>
      <c r="I612" s="30">
        <v>363.8</v>
      </c>
      <c r="J612" s="30">
        <v>321.27658081054688</v>
      </c>
      <c r="K612" s="30">
        <v>350.9</v>
      </c>
      <c r="L612" s="30">
        <v>335.7</v>
      </c>
      <c r="M612" s="30">
        <v>361.27166748046881</v>
      </c>
      <c r="N612" s="30">
        <v>386.6</v>
      </c>
      <c r="O612" s="30">
        <v>363.8</v>
      </c>
    </row>
    <row r="613" spans="1:15" x14ac:dyDescent="0.3">
      <c r="A613" s="1">
        <v>440844020</v>
      </c>
      <c r="B613" t="s">
        <v>200</v>
      </c>
      <c r="C613" t="s">
        <v>1106</v>
      </c>
      <c r="D613" s="30">
        <v>357.64706420898438</v>
      </c>
      <c r="E613" s="30">
        <v>360</v>
      </c>
      <c r="F613" s="30">
        <v>382.6</v>
      </c>
      <c r="G613" s="30">
        <v>329.76190185546881</v>
      </c>
      <c r="H613" s="30">
        <v>352.9</v>
      </c>
      <c r="I613" s="30">
        <v>362</v>
      </c>
      <c r="J613" s="30"/>
      <c r="K613" s="30">
        <v>373.3</v>
      </c>
      <c r="L613" s="30">
        <v>351.3</v>
      </c>
      <c r="M613" s="30">
        <v>329.76190185546881</v>
      </c>
      <c r="N613" s="30">
        <v>352.9</v>
      </c>
      <c r="O613" s="30">
        <v>362</v>
      </c>
    </row>
    <row r="614" spans="1:15" x14ac:dyDescent="0.3">
      <c r="A614" s="1">
        <v>440833000</v>
      </c>
      <c r="B614" t="s">
        <v>199</v>
      </c>
      <c r="C614" t="s">
        <v>1103</v>
      </c>
      <c r="D614" s="30">
        <v>371.0843505859375</v>
      </c>
      <c r="E614" s="30">
        <v>390.2</v>
      </c>
      <c r="F614" s="30">
        <v>360</v>
      </c>
      <c r="G614" s="30">
        <v>286.74697875976563</v>
      </c>
      <c r="H614" s="30">
        <v>309.8</v>
      </c>
      <c r="I614" s="30">
        <v>325.89999999999998</v>
      </c>
      <c r="J614" s="30">
        <v>315.15151977539063</v>
      </c>
      <c r="K614" s="30">
        <v>367.6</v>
      </c>
      <c r="L614" s="30">
        <v>312.89999999999998</v>
      </c>
      <c r="M614" s="30">
        <v>286.74697875976563</v>
      </c>
      <c r="N614" s="30">
        <v>309.8</v>
      </c>
      <c r="O614" s="30">
        <v>325.89999999999998</v>
      </c>
    </row>
    <row r="615" spans="1:15" x14ac:dyDescent="0.3">
      <c r="A615" s="1">
        <v>110763000</v>
      </c>
      <c r="B615" t="s">
        <v>44</v>
      </c>
      <c r="C615" t="s">
        <v>661</v>
      </c>
      <c r="D615" s="30">
        <v>355.24862670898438</v>
      </c>
      <c r="E615" s="30">
        <v>366.9</v>
      </c>
      <c r="F615" s="30">
        <v>389.2</v>
      </c>
      <c r="G615" s="30">
        <v>327.62429809570313</v>
      </c>
      <c r="H615" s="30">
        <v>327.9</v>
      </c>
      <c r="I615" s="30">
        <v>353.5</v>
      </c>
      <c r="J615" s="30">
        <v>306.06060791015631</v>
      </c>
      <c r="K615" s="30">
        <v>300</v>
      </c>
      <c r="L615" s="30">
        <v>332.7</v>
      </c>
      <c r="M615" s="30">
        <v>327.62429809570313</v>
      </c>
      <c r="N615" s="30">
        <v>327.9</v>
      </c>
      <c r="O615" s="30">
        <v>353.5</v>
      </c>
    </row>
    <row r="616" spans="1:15" x14ac:dyDescent="0.3">
      <c r="A616" s="1">
        <v>500144010</v>
      </c>
      <c r="B616" t="s">
        <v>264</v>
      </c>
      <c r="C616" t="s">
        <v>1356</v>
      </c>
      <c r="D616" s="30">
        <v>324.72323608398438</v>
      </c>
      <c r="E616" s="30">
        <v>320</v>
      </c>
      <c r="F616" s="30">
        <v>334.3</v>
      </c>
      <c r="G616" s="30">
        <v>285.97787475585938</v>
      </c>
      <c r="H616" s="30">
        <v>295.3</v>
      </c>
      <c r="I616" s="30">
        <v>296.5</v>
      </c>
      <c r="J616" s="30">
        <v>296.07843017578131</v>
      </c>
      <c r="K616" s="30">
        <v>296.7</v>
      </c>
      <c r="L616" s="30">
        <v>309.10000000000002</v>
      </c>
      <c r="M616" s="30">
        <v>285.97787475585938</v>
      </c>
      <c r="N616" s="30">
        <v>295.3</v>
      </c>
      <c r="O616" s="30">
        <v>296.5</v>
      </c>
    </row>
    <row r="617" spans="1:15" x14ac:dyDescent="0.3">
      <c r="A617" s="1">
        <v>421244080</v>
      </c>
      <c r="B617" t="s">
        <v>193</v>
      </c>
      <c r="C617" t="s">
        <v>1093</v>
      </c>
      <c r="D617" s="30">
        <v>315.78945922851563</v>
      </c>
      <c r="E617" s="30">
        <v>334.1</v>
      </c>
      <c r="F617" s="30">
        <v>334.3</v>
      </c>
      <c r="G617" s="30">
        <v>307.12075805664063</v>
      </c>
      <c r="H617" s="30">
        <v>303.10000000000002</v>
      </c>
      <c r="I617" s="30">
        <v>300.8</v>
      </c>
      <c r="J617" s="30">
        <v>281.63265991210938</v>
      </c>
      <c r="K617" s="30">
        <v>317.60000000000002</v>
      </c>
      <c r="L617" s="30">
        <v>318.89999999999998</v>
      </c>
      <c r="M617" s="30">
        <v>307.12075805664063</v>
      </c>
      <c r="N617" s="30">
        <v>303.10000000000002</v>
      </c>
      <c r="O617" s="30">
        <v>300.8</v>
      </c>
    </row>
    <row r="618" spans="1:15" x14ac:dyDescent="0.3">
      <c r="A618" s="1">
        <v>110824040</v>
      </c>
      <c r="B618" t="s">
        <v>47</v>
      </c>
      <c r="C618" t="s">
        <v>671</v>
      </c>
      <c r="D618" s="30">
        <v>272.53521728515631</v>
      </c>
      <c r="E618" s="30">
        <v>278</v>
      </c>
      <c r="F618" s="30">
        <v>321.3</v>
      </c>
      <c r="G618" s="30">
        <v>214.0845031738281</v>
      </c>
      <c r="H618" s="30">
        <v>232.8</v>
      </c>
      <c r="I618" s="30">
        <v>283.10000000000002</v>
      </c>
      <c r="J618" s="30">
        <v>272.53521728515631</v>
      </c>
      <c r="K618" s="30">
        <v>278</v>
      </c>
      <c r="L618" s="30">
        <v>321.3</v>
      </c>
      <c r="M618" s="30">
        <v>214.0845031738281</v>
      </c>
      <c r="N618" s="30">
        <v>232.8</v>
      </c>
      <c r="O618" s="30">
        <v>283.10000000000002</v>
      </c>
    </row>
    <row r="619" spans="1:15" x14ac:dyDescent="0.3">
      <c r="A619" s="1">
        <v>141263000</v>
      </c>
      <c r="B619" t="s">
        <v>59</v>
      </c>
      <c r="C619" t="s">
        <v>705</v>
      </c>
      <c r="D619" s="30">
        <v>302.04080200195313</v>
      </c>
      <c r="E619" s="30"/>
      <c r="F619" s="30"/>
      <c r="G619" s="30">
        <v>280.40817260742188</v>
      </c>
      <c r="H619" s="30"/>
      <c r="I619" s="30"/>
      <c r="J619" s="30"/>
      <c r="K619" s="30"/>
      <c r="L619" s="30"/>
      <c r="M619" s="30">
        <v>280.40817260742188</v>
      </c>
      <c r="N619" s="30"/>
      <c r="O619" s="30"/>
    </row>
    <row r="620" spans="1:15" x14ac:dyDescent="0.3">
      <c r="A620" s="1">
        <v>311174020</v>
      </c>
      <c r="B620" t="s">
        <v>131</v>
      </c>
      <c r="C620" t="s">
        <v>928</v>
      </c>
      <c r="D620" s="30"/>
      <c r="E620" s="30">
        <v>300</v>
      </c>
      <c r="F620" s="30">
        <v>289.39999999999998</v>
      </c>
      <c r="G620" s="30"/>
      <c r="H620" s="30">
        <v>298</v>
      </c>
      <c r="I620" s="30">
        <v>274.5</v>
      </c>
      <c r="J620" s="30"/>
      <c r="K620" s="30">
        <v>303.2</v>
      </c>
      <c r="L620" s="30">
        <v>287.5</v>
      </c>
      <c r="M620" s="30"/>
      <c r="N620" s="30">
        <v>298</v>
      </c>
      <c r="O620" s="30">
        <v>274.5</v>
      </c>
    </row>
    <row r="621" spans="1:15" x14ac:dyDescent="0.3">
      <c r="A621" s="1">
        <v>350944020</v>
      </c>
      <c r="B621" t="s">
        <v>149</v>
      </c>
      <c r="C621" t="s">
        <v>958</v>
      </c>
      <c r="D621" s="30">
        <v>318.03277587890631</v>
      </c>
      <c r="E621" s="30">
        <v>305.7</v>
      </c>
      <c r="F621" s="30">
        <v>310.10000000000002</v>
      </c>
      <c r="G621" s="30">
        <v>269.672119140625</v>
      </c>
      <c r="H621" s="30">
        <v>283.7</v>
      </c>
      <c r="I621" s="30">
        <v>287.2</v>
      </c>
      <c r="J621" s="30">
        <v>318.03277587890631</v>
      </c>
      <c r="K621" s="30">
        <v>305.7</v>
      </c>
      <c r="L621" s="30">
        <v>310.10000000000002</v>
      </c>
      <c r="M621" s="30">
        <v>269.672119140625</v>
      </c>
      <c r="N621" s="30">
        <v>283.7</v>
      </c>
      <c r="O621" s="30">
        <v>287.2</v>
      </c>
    </row>
    <row r="622" spans="1:15" x14ac:dyDescent="0.3">
      <c r="A622" s="1">
        <v>731023000</v>
      </c>
      <c r="B622" t="s">
        <v>346</v>
      </c>
      <c r="C622" t="s">
        <v>1519</v>
      </c>
      <c r="D622" s="30">
        <v>307.22891235351563</v>
      </c>
      <c r="E622" s="30">
        <v>338</v>
      </c>
      <c r="F622" s="30">
        <v>309.7</v>
      </c>
      <c r="G622" s="30">
        <v>266.86746215820313</v>
      </c>
      <c r="H622" s="30">
        <v>307.8</v>
      </c>
      <c r="I622" s="30">
        <v>301.7</v>
      </c>
      <c r="J622" s="30">
        <v>274.50979614257813</v>
      </c>
      <c r="K622" s="30">
        <v>308.3</v>
      </c>
      <c r="L622" s="30">
        <v>278.5</v>
      </c>
      <c r="M622" s="30">
        <v>266.86746215820313</v>
      </c>
      <c r="N622" s="30">
        <v>307.8</v>
      </c>
      <c r="O622" s="30">
        <v>301.7</v>
      </c>
    </row>
    <row r="623" spans="1:15" x14ac:dyDescent="0.3">
      <c r="A623" s="1">
        <v>401004020</v>
      </c>
      <c r="B623" t="s">
        <v>177</v>
      </c>
      <c r="C623" t="s">
        <v>1069</v>
      </c>
      <c r="D623" s="30"/>
      <c r="E623" s="30">
        <v>326.89999999999998</v>
      </c>
      <c r="F623" s="30">
        <v>355.6</v>
      </c>
      <c r="G623" s="30"/>
      <c r="H623" s="30">
        <v>280.8</v>
      </c>
      <c r="I623" s="30">
        <v>350</v>
      </c>
      <c r="J623" s="30"/>
      <c r="K623" s="30">
        <v>326.3</v>
      </c>
      <c r="L623" s="30">
        <v>350</v>
      </c>
      <c r="M623" s="30"/>
      <c r="N623" s="30">
        <v>280.8</v>
      </c>
      <c r="O623" s="30">
        <v>350</v>
      </c>
    </row>
    <row r="624" spans="1:15" x14ac:dyDescent="0.3">
      <c r="A624" s="1">
        <v>840021050</v>
      </c>
      <c r="B624" t="s">
        <v>397</v>
      </c>
      <c r="C624" t="s">
        <v>1629</v>
      </c>
      <c r="D624" s="30">
        <v>337.28814697265631</v>
      </c>
      <c r="E624" s="30">
        <v>343</v>
      </c>
      <c r="F624" s="30">
        <v>325.39999999999998</v>
      </c>
      <c r="G624" s="30">
        <v>286.440673828125</v>
      </c>
      <c r="H624" s="30">
        <v>272.89999999999998</v>
      </c>
      <c r="I624" s="30">
        <v>279.7</v>
      </c>
      <c r="J624" s="30">
        <v>337.28814697265631</v>
      </c>
      <c r="K624" s="30">
        <v>343</v>
      </c>
      <c r="L624" s="30">
        <v>325.39999999999998</v>
      </c>
      <c r="M624" s="30">
        <v>286.440673828125</v>
      </c>
      <c r="N624" s="30">
        <v>272.89999999999998</v>
      </c>
      <c r="O624" s="30">
        <v>279.7</v>
      </c>
    </row>
    <row r="625" spans="1:15" x14ac:dyDescent="0.3">
      <c r="A625" s="1">
        <v>150034020</v>
      </c>
      <c r="B625" t="s">
        <v>65</v>
      </c>
      <c r="C625" t="s">
        <v>724</v>
      </c>
      <c r="D625" s="30"/>
      <c r="E625" s="30">
        <v>327.5</v>
      </c>
      <c r="F625" s="30">
        <v>351.7</v>
      </c>
      <c r="G625" s="30"/>
      <c r="H625" s="30">
        <v>282.5</v>
      </c>
      <c r="I625" s="30">
        <v>286.2</v>
      </c>
      <c r="J625" s="30"/>
      <c r="K625" s="30">
        <v>296.2</v>
      </c>
      <c r="L625" s="30">
        <v>338.1</v>
      </c>
      <c r="M625" s="30"/>
      <c r="N625" s="30">
        <v>282.5</v>
      </c>
      <c r="O625" s="30">
        <v>286.2</v>
      </c>
    </row>
    <row r="626" spans="1:15" x14ac:dyDescent="0.3">
      <c r="A626" s="1">
        <v>1110862050</v>
      </c>
      <c r="B626" t="s">
        <v>523</v>
      </c>
      <c r="C626" t="s">
        <v>2033</v>
      </c>
      <c r="D626" s="30">
        <v>338.38385009765631</v>
      </c>
      <c r="E626" s="30">
        <v>318.8</v>
      </c>
      <c r="F626" s="30">
        <v>295.5</v>
      </c>
      <c r="G626" s="30">
        <v>324.242431640625</v>
      </c>
      <c r="H626" s="30">
        <v>244.1</v>
      </c>
      <c r="I626" s="30">
        <v>231.8</v>
      </c>
      <c r="J626" s="30">
        <v>301.85183715820313</v>
      </c>
      <c r="K626" s="30">
        <v>304.39999999999998</v>
      </c>
      <c r="L626" s="30">
        <v>275.8</v>
      </c>
      <c r="M626" s="30">
        <v>324.242431640625</v>
      </c>
      <c r="N626" s="30">
        <v>244.1</v>
      </c>
      <c r="O626" s="30">
        <v>231.8</v>
      </c>
    </row>
    <row r="627" spans="1:15" x14ac:dyDescent="0.3">
      <c r="A627" s="1">
        <v>110824140</v>
      </c>
      <c r="B627" t="s">
        <v>47</v>
      </c>
      <c r="C627" t="s">
        <v>676</v>
      </c>
      <c r="D627" s="30">
        <v>308.28024291992188</v>
      </c>
      <c r="E627" s="30">
        <v>309.39999999999998</v>
      </c>
      <c r="F627" s="30">
        <v>327.7</v>
      </c>
      <c r="G627" s="30">
        <v>259.87261962890631</v>
      </c>
      <c r="H627" s="30">
        <v>269.2</v>
      </c>
      <c r="I627" s="30">
        <v>278</v>
      </c>
      <c r="J627" s="30">
        <v>308.28024291992188</v>
      </c>
      <c r="K627" s="30">
        <v>309.39999999999998</v>
      </c>
      <c r="L627" s="30">
        <v>327.7</v>
      </c>
      <c r="M627" s="30">
        <v>259.87261962890631</v>
      </c>
      <c r="N627" s="30">
        <v>269.2</v>
      </c>
      <c r="O627" s="30">
        <v>278</v>
      </c>
    </row>
    <row r="628" spans="1:15" x14ac:dyDescent="0.3">
      <c r="A628" s="1">
        <v>500063020</v>
      </c>
      <c r="B628" t="s">
        <v>258</v>
      </c>
      <c r="C628" t="s">
        <v>1332</v>
      </c>
      <c r="D628" s="30">
        <v>385.38623046875</v>
      </c>
      <c r="E628" s="30">
        <v>387.6</v>
      </c>
      <c r="F628" s="30">
        <v>379.2</v>
      </c>
      <c r="G628" s="30">
        <v>341.00418090820313</v>
      </c>
      <c r="H628" s="30">
        <v>360.5</v>
      </c>
      <c r="I628" s="30">
        <v>360.3</v>
      </c>
      <c r="J628" s="30">
        <v>343.09393310546881</v>
      </c>
      <c r="K628" s="30">
        <v>363.5</v>
      </c>
      <c r="L628" s="30">
        <v>345.5</v>
      </c>
      <c r="M628" s="30">
        <v>341.00418090820313</v>
      </c>
      <c r="N628" s="30">
        <v>360.5</v>
      </c>
      <c r="O628" s="30">
        <v>360.3</v>
      </c>
    </row>
    <row r="629" spans="1:15" x14ac:dyDescent="0.3">
      <c r="A629" s="1">
        <v>1000604020</v>
      </c>
      <c r="B629" t="s">
        <v>474</v>
      </c>
      <c r="C629" t="s">
        <v>1945</v>
      </c>
      <c r="D629" s="30">
        <v>295.18716430664063</v>
      </c>
      <c r="E629" s="30">
        <v>324.60000000000002</v>
      </c>
      <c r="F629" s="30">
        <v>312</v>
      </c>
      <c r="G629" s="30">
        <v>282.44680786132813</v>
      </c>
      <c r="H629" s="30">
        <v>284.2</v>
      </c>
      <c r="I629" s="30">
        <v>276.60000000000002</v>
      </c>
      <c r="J629" s="30">
        <v>295.18716430664063</v>
      </c>
      <c r="K629" s="30">
        <v>324.60000000000002</v>
      </c>
      <c r="L629" s="30">
        <v>312</v>
      </c>
      <c r="M629" s="30">
        <v>282.44680786132813</v>
      </c>
      <c r="N629" s="30">
        <v>284.2</v>
      </c>
      <c r="O629" s="30">
        <v>276.60000000000002</v>
      </c>
    </row>
    <row r="630" spans="1:15" x14ac:dyDescent="0.3">
      <c r="A630" s="1">
        <v>920874180</v>
      </c>
      <c r="B630" t="s">
        <v>427</v>
      </c>
      <c r="C630" t="s">
        <v>1701</v>
      </c>
      <c r="D630" s="30">
        <v>385.16128540039063</v>
      </c>
      <c r="E630" s="30">
        <v>397.3</v>
      </c>
      <c r="F630" s="30">
        <v>398.6</v>
      </c>
      <c r="G630" s="30">
        <v>360</v>
      </c>
      <c r="H630" s="30">
        <v>368.2</v>
      </c>
      <c r="I630" s="30">
        <v>354.5</v>
      </c>
      <c r="J630" s="30"/>
      <c r="K630" s="30">
        <v>361.2</v>
      </c>
      <c r="L630" s="30">
        <v>360.9</v>
      </c>
      <c r="M630" s="30">
        <v>360</v>
      </c>
      <c r="N630" s="30">
        <v>368.2</v>
      </c>
      <c r="O630" s="30">
        <v>354.5</v>
      </c>
    </row>
    <row r="631" spans="1:15" x14ac:dyDescent="0.3">
      <c r="A631" s="1">
        <v>281013000</v>
      </c>
      <c r="B631" t="s">
        <v>122</v>
      </c>
      <c r="C631" t="s">
        <v>909</v>
      </c>
      <c r="D631" s="30">
        <v>349.20635986328131</v>
      </c>
      <c r="E631" s="30">
        <v>358</v>
      </c>
      <c r="F631" s="30">
        <v>361</v>
      </c>
      <c r="G631" s="30">
        <v>296.06298828125</v>
      </c>
      <c r="H631" s="30">
        <v>290.89999999999998</v>
      </c>
      <c r="I631" s="30">
        <v>303.60000000000002</v>
      </c>
      <c r="J631" s="30">
        <v>326.11941528320313</v>
      </c>
      <c r="K631" s="30">
        <v>332.3</v>
      </c>
      <c r="L631" s="30">
        <v>339.6</v>
      </c>
      <c r="M631" s="30">
        <v>296.06298828125</v>
      </c>
      <c r="N631" s="30">
        <v>290.89999999999998</v>
      </c>
      <c r="O631" s="30">
        <v>303.60000000000002</v>
      </c>
    </row>
    <row r="632" spans="1:15" x14ac:dyDescent="0.3">
      <c r="A632" s="1">
        <v>491424030</v>
      </c>
      <c r="B632" t="s">
        <v>251</v>
      </c>
      <c r="C632" t="s">
        <v>1300</v>
      </c>
      <c r="D632" s="30">
        <v>300</v>
      </c>
      <c r="E632" s="30">
        <v>344.8</v>
      </c>
      <c r="F632" s="30">
        <v>355.4</v>
      </c>
      <c r="G632" s="30">
        <v>341.17648315429688</v>
      </c>
      <c r="H632" s="30">
        <v>363.4</v>
      </c>
      <c r="I632" s="30">
        <v>377.2</v>
      </c>
      <c r="J632" s="30">
        <v>243.10345458984381</v>
      </c>
      <c r="K632" s="30">
        <v>306.10000000000002</v>
      </c>
      <c r="L632" s="30">
        <v>308.3</v>
      </c>
      <c r="M632" s="30">
        <v>341.17648315429688</v>
      </c>
      <c r="N632" s="30">
        <v>363.4</v>
      </c>
      <c r="O632" s="30">
        <v>377.2</v>
      </c>
    </row>
    <row r="633" spans="1:15" x14ac:dyDescent="0.3">
      <c r="A633" s="1">
        <v>350931050</v>
      </c>
      <c r="B633" t="s">
        <v>148</v>
      </c>
      <c r="C633" t="s">
        <v>955</v>
      </c>
      <c r="D633" s="30">
        <v>315.92919921875</v>
      </c>
      <c r="E633" s="30">
        <v>347.2</v>
      </c>
      <c r="F633" s="30">
        <v>355</v>
      </c>
      <c r="G633" s="30">
        <v>285.45455932617188</v>
      </c>
      <c r="H633" s="30">
        <v>331.3</v>
      </c>
      <c r="I633" s="30">
        <v>298.3</v>
      </c>
      <c r="J633" s="30">
        <v>294.11764526367188</v>
      </c>
      <c r="K633" s="30">
        <v>318.7</v>
      </c>
      <c r="L633" s="30">
        <v>346.5</v>
      </c>
      <c r="M633" s="30">
        <v>285.45455932617188</v>
      </c>
      <c r="N633" s="30">
        <v>331.3</v>
      </c>
      <c r="O633" s="30">
        <v>298.3</v>
      </c>
    </row>
    <row r="634" spans="1:15" x14ac:dyDescent="0.3">
      <c r="A634" s="1">
        <v>720661050</v>
      </c>
      <c r="B634" t="s">
        <v>341</v>
      </c>
      <c r="C634" t="s">
        <v>1509</v>
      </c>
      <c r="D634" s="30">
        <v>324.59014892578131</v>
      </c>
      <c r="E634" s="30">
        <v>308</v>
      </c>
      <c r="F634" s="30">
        <v>339.5</v>
      </c>
      <c r="G634" s="30">
        <v>296.7213134765625</v>
      </c>
      <c r="H634" s="30">
        <v>278.39999999999998</v>
      </c>
      <c r="I634" s="30">
        <v>294.60000000000002</v>
      </c>
      <c r="J634" s="30"/>
      <c r="K634" s="30">
        <v>281.60000000000002</v>
      </c>
      <c r="L634" s="30">
        <v>328.6</v>
      </c>
      <c r="M634" s="30">
        <v>296.7213134765625</v>
      </c>
      <c r="N634" s="30">
        <v>278.39999999999998</v>
      </c>
      <c r="O634" s="30">
        <v>294.60000000000002</v>
      </c>
    </row>
    <row r="635" spans="1:15" x14ac:dyDescent="0.3">
      <c r="A635" s="1">
        <v>742013000</v>
      </c>
      <c r="B635" t="s">
        <v>355</v>
      </c>
      <c r="C635" t="s">
        <v>1537</v>
      </c>
      <c r="D635" s="30">
        <v>341.95010375976563</v>
      </c>
      <c r="E635" s="30">
        <v>362.5</v>
      </c>
      <c r="F635" s="30">
        <v>360.1</v>
      </c>
      <c r="G635" s="30">
        <v>303.85488891601563</v>
      </c>
      <c r="H635" s="30">
        <v>321.7</v>
      </c>
      <c r="I635" s="30">
        <v>305.2</v>
      </c>
      <c r="J635" s="30">
        <v>286.6336669921875</v>
      </c>
      <c r="K635" s="30">
        <v>319.8</v>
      </c>
      <c r="L635" s="30">
        <v>310.8</v>
      </c>
      <c r="M635" s="30">
        <v>303.85488891601563</v>
      </c>
      <c r="N635" s="30">
        <v>321.7</v>
      </c>
      <c r="O635" s="30">
        <v>305.2</v>
      </c>
    </row>
    <row r="636" spans="1:15" x14ac:dyDescent="0.3">
      <c r="A636" s="1">
        <v>260064080</v>
      </c>
      <c r="B636" t="s">
        <v>115</v>
      </c>
      <c r="C636" t="s">
        <v>612</v>
      </c>
      <c r="D636" s="30">
        <v>316.03775024414063</v>
      </c>
      <c r="E636" s="30">
        <v>325.60000000000002</v>
      </c>
      <c r="F636" s="30">
        <v>332.6</v>
      </c>
      <c r="G636" s="30">
        <v>262.85714721679688</v>
      </c>
      <c r="H636" s="30">
        <v>295.5</v>
      </c>
      <c r="I636" s="30">
        <v>289.60000000000002</v>
      </c>
      <c r="J636" s="30">
        <v>316.03775024414063</v>
      </c>
      <c r="K636" s="30">
        <v>325.60000000000002</v>
      </c>
      <c r="L636" s="30">
        <v>332.6</v>
      </c>
      <c r="M636" s="30">
        <v>262.85714721679688</v>
      </c>
      <c r="N636" s="30">
        <v>295.5</v>
      </c>
      <c r="O636" s="30">
        <v>289.60000000000002</v>
      </c>
    </row>
    <row r="637" spans="1:15" x14ac:dyDescent="0.3">
      <c r="A637" s="1">
        <v>480685070</v>
      </c>
      <c r="B637" t="s">
        <v>217</v>
      </c>
      <c r="C637" t="s">
        <v>1154</v>
      </c>
      <c r="D637" s="30">
        <v>374.53182983398438</v>
      </c>
      <c r="E637" s="30">
        <v>396.1</v>
      </c>
      <c r="F637" s="30">
        <v>401</v>
      </c>
      <c r="G637" s="30">
        <v>363.67041015625</v>
      </c>
      <c r="H637" s="30">
        <v>407.9</v>
      </c>
      <c r="I637" s="30">
        <v>391.3</v>
      </c>
      <c r="J637" s="30">
        <v>326.95651245117188</v>
      </c>
      <c r="K637" s="30">
        <v>359.2</v>
      </c>
      <c r="L637" s="30">
        <v>363.5</v>
      </c>
      <c r="M637" s="30">
        <v>363.67041015625</v>
      </c>
      <c r="N637" s="30">
        <v>407.9</v>
      </c>
      <c r="O637" s="30">
        <v>391.3</v>
      </c>
    </row>
    <row r="638" spans="1:15" x14ac:dyDescent="0.3">
      <c r="A638" s="1">
        <v>220934080</v>
      </c>
      <c r="B638" t="s">
        <v>100</v>
      </c>
      <c r="C638" t="s">
        <v>816</v>
      </c>
      <c r="D638" s="30">
        <v>392.0118408203125</v>
      </c>
      <c r="E638" s="30">
        <v>394.8</v>
      </c>
      <c r="F638" s="30">
        <v>395.9</v>
      </c>
      <c r="G638" s="30">
        <v>394.37869262695313</v>
      </c>
      <c r="H638" s="30">
        <v>406.7</v>
      </c>
      <c r="I638" s="30">
        <v>395.6</v>
      </c>
      <c r="J638" s="30">
        <v>321.00839233398438</v>
      </c>
      <c r="K638" s="30">
        <v>356.1</v>
      </c>
      <c r="L638" s="30">
        <v>354.8</v>
      </c>
      <c r="M638" s="30">
        <v>394.37869262695313</v>
      </c>
      <c r="N638" s="30">
        <v>406.7</v>
      </c>
      <c r="O638" s="30">
        <v>395.6</v>
      </c>
    </row>
    <row r="639" spans="1:15" x14ac:dyDescent="0.3">
      <c r="A639" s="1">
        <v>961094010</v>
      </c>
      <c r="B639" t="s">
        <v>458</v>
      </c>
      <c r="C639" t="s">
        <v>1896</v>
      </c>
      <c r="D639" s="30">
        <v>204</v>
      </c>
      <c r="E639" s="30">
        <v>226.8</v>
      </c>
      <c r="F639" s="30">
        <v>277.10000000000002</v>
      </c>
      <c r="G639" s="30"/>
      <c r="H639" s="30">
        <v>168.3</v>
      </c>
      <c r="I639" s="30">
        <v>238.7</v>
      </c>
      <c r="J639" s="30">
        <v>204</v>
      </c>
      <c r="K639" s="30">
        <v>226.8</v>
      </c>
      <c r="L639" s="30">
        <v>277.10000000000002</v>
      </c>
      <c r="M639" s="30"/>
      <c r="N639" s="30">
        <v>168.3</v>
      </c>
      <c r="O639" s="30">
        <v>238.7</v>
      </c>
    </row>
    <row r="640" spans="1:15" x14ac:dyDescent="0.3">
      <c r="A640" s="1">
        <v>920874070</v>
      </c>
      <c r="B640" t="s">
        <v>427</v>
      </c>
      <c r="C640" t="s">
        <v>1692</v>
      </c>
      <c r="D640" s="30">
        <v>374.59014892578131</v>
      </c>
      <c r="E640" s="30">
        <v>382.6</v>
      </c>
      <c r="F640" s="30">
        <v>393.7</v>
      </c>
      <c r="G640" s="30">
        <v>346.70330810546881</v>
      </c>
      <c r="H640" s="30">
        <v>357.1</v>
      </c>
      <c r="I640" s="30">
        <v>352</v>
      </c>
      <c r="J640" s="30">
        <v>331.81817626953131</v>
      </c>
      <c r="K640" s="30">
        <v>346.3</v>
      </c>
      <c r="L640" s="30">
        <v>359.7</v>
      </c>
      <c r="M640" s="30">
        <v>346.70330810546881</v>
      </c>
      <c r="N640" s="30">
        <v>357.1</v>
      </c>
      <c r="O640" s="30">
        <v>352</v>
      </c>
    </row>
    <row r="641" spans="1:15" x14ac:dyDescent="0.3">
      <c r="A641" s="1">
        <v>260065040</v>
      </c>
      <c r="B641" t="s">
        <v>115</v>
      </c>
      <c r="C641" t="s">
        <v>815</v>
      </c>
      <c r="D641" s="30">
        <v>305.46875</v>
      </c>
      <c r="E641" s="30">
        <v>338.2</v>
      </c>
      <c r="F641" s="30">
        <v>309.2</v>
      </c>
      <c r="G641" s="30">
        <v>275</v>
      </c>
      <c r="H641" s="30">
        <v>291.10000000000002</v>
      </c>
      <c r="I641" s="30">
        <v>287.89999999999998</v>
      </c>
      <c r="J641" s="30">
        <v>300</v>
      </c>
      <c r="K641" s="30">
        <v>306.60000000000002</v>
      </c>
      <c r="L641" s="30">
        <v>279.8</v>
      </c>
      <c r="M641" s="30">
        <v>275</v>
      </c>
      <c r="N641" s="30">
        <v>291.10000000000002</v>
      </c>
      <c r="O641" s="30">
        <v>287.89999999999998</v>
      </c>
    </row>
    <row r="642" spans="1:15" x14ac:dyDescent="0.3">
      <c r="A642" s="1">
        <v>391393050</v>
      </c>
      <c r="B642" t="s">
        <v>174</v>
      </c>
      <c r="C642" t="s">
        <v>1024</v>
      </c>
      <c r="D642" s="30">
        <v>350.46438598632813</v>
      </c>
      <c r="E642" s="30">
        <v>316.5</v>
      </c>
      <c r="F642" s="30">
        <v>336</v>
      </c>
      <c r="G642" s="30">
        <v>324.07406616210938</v>
      </c>
      <c r="H642" s="30">
        <v>290.39999999999998</v>
      </c>
      <c r="I642" s="30">
        <v>294.7</v>
      </c>
      <c r="J642" s="30">
        <v>300.84744262695313</v>
      </c>
      <c r="K642" s="30">
        <v>250.9</v>
      </c>
      <c r="L642" s="30">
        <v>288.89999999999998</v>
      </c>
      <c r="M642" s="30">
        <v>324.07406616210938</v>
      </c>
      <c r="N642" s="30">
        <v>290.39999999999998</v>
      </c>
      <c r="O642" s="30">
        <v>294.7</v>
      </c>
    </row>
    <row r="643" spans="1:15" x14ac:dyDescent="0.3">
      <c r="A643" s="1">
        <v>491445000</v>
      </c>
      <c r="B643" t="s">
        <v>252</v>
      </c>
      <c r="C643" t="s">
        <v>1304</v>
      </c>
      <c r="D643" s="30"/>
      <c r="E643" s="30">
        <v>418.3</v>
      </c>
      <c r="F643" s="30">
        <v>397.3</v>
      </c>
      <c r="G643" s="30">
        <v>418.08511352539063</v>
      </c>
      <c r="H643" s="30">
        <v>429.7</v>
      </c>
      <c r="I643" s="30">
        <v>414.3</v>
      </c>
      <c r="J643" s="30"/>
      <c r="K643" s="30">
        <v>400</v>
      </c>
      <c r="L643" s="30">
        <v>354.1</v>
      </c>
      <c r="M643" s="30">
        <v>418.08511352539063</v>
      </c>
      <c r="N643" s="30">
        <v>429.7</v>
      </c>
      <c r="O643" s="30">
        <v>414.3</v>
      </c>
    </row>
    <row r="644" spans="1:15" x14ac:dyDescent="0.3">
      <c r="A644" s="1">
        <v>491444020</v>
      </c>
      <c r="B644" t="s">
        <v>252</v>
      </c>
      <c r="C644" t="s">
        <v>574</v>
      </c>
      <c r="D644" s="30">
        <v>399.41860961914063</v>
      </c>
      <c r="E644" s="30">
        <v>404.6</v>
      </c>
      <c r="F644" s="30">
        <v>408.7</v>
      </c>
      <c r="G644" s="30">
        <v>400</v>
      </c>
      <c r="H644" s="30">
        <v>416.2</v>
      </c>
      <c r="I644" s="30">
        <v>405.6</v>
      </c>
      <c r="J644" s="30">
        <v>378.43136596679688</v>
      </c>
      <c r="K644" s="30">
        <v>389.7</v>
      </c>
      <c r="L644" s="30">
        <v>377.5</v>
      </c>
      <c r="M644" s="30">
        <v>400</v>
      </c>
      <c r="N644" s="30">
        <v>416.2</v>
      </c>
      <c r="O644" s="30">
        <v>405.6</v>
      </c>
    </row>
    <row r="645" spans="1:15" x14ac:dyDescent="0.3">
      <c r="A645" s="1">
        <v>910954020</v>
      </c>
      <c r="B645" t="s">
        <v>426</v>
      </c>
      <c r="C645" t="s">
        <v>1684</v>
      </c>
      <c r="D645" s="30"/>
      <c r="E645" s="30">
        <v>360.5</v>
      </c>
      <c r="F645" s="30">
        <v>334.9</v>
      </c>
      <c r="G645" s="30"/>
      <c r="H645" s="30">
        <v>365.8</v>
      </c>
      <c r="I645" s="30">
        <v>325.60000000000002</v>
      </c>
      <c r="J645" s="30"/>
      <c r="K645" s="30">
        <v>360.5</v>
      </c>
      <c r="L645" s="30">
        <v>334.9</v>
      </c>
      <c r="M645" s="30"/>
      <c r="N645" s="30">
        <v>365.8</v>
      </c>
      <c r="O645" s="30">
        <v>325.60000000000002</v>
      </c>
    </row>
    <row r="646" spans="1:15" x14ac:dyDescent="0.3">
      <c r="A646" s="1">
        <v>361314030</v>
      </c>
      <c r="B646" t="s">
        <v>156</v>
      </c>
      <c r="C646" t="s">
        <v>975</v>
      </c>
      <c r="D646" s="30">
        <v>346.7391357421875</v>
      </c>
      <c r="E646" s="30"/>
      <c r="F646" s="30"/>
      <c r="G646" s="30">
        <v>303.80435180664063</v>
      </c>
      <c r="H646" s="30"/>
      <c r="I646" s="30"/>
      <c r="J646" s="30">
        <v>316.88311767578131</v>
      </c>
      <c r="K646" s="30"/>
      <c r="L646" s="30"/>
      <c r="M646" s="30">
        <v>303.80435180664063</v>
      </c>
      <c r="N646" s="30"/>
      <c r="O646" s="30"/>
    </row>
    <row r="647" spans="1:15" x14ac:dyDescent="0.3">
      <c r="A647" s="1">
        <v>220934085</v>
      </c>
      <c r="B647" t="s">
        <v>100</v>
      </c>
      <c r="C647" t="s">
        <v>611</v>
      </c>
      <c r="D647" s="30">
        <v>400.9901123046875</v>
      </c>
      <c r="E647" s="30">
        <v>405.6</v>
      </c>
      <c r="F647" s="30">
        <v>403.6</v>
      </c>
      <c r="G647" s="30">
        <v>383.828369140625</v>
      </c>
      <c r="H647" s="30">
        <v>400</v>
      </c>
      <c r="I647" s="30">
        <v>396.1</v>
      </c>
      <c r="J647" s="30">
        <v>349.49496459960938</v>
      </c>
      <c r="K647" s="30">
        <v>359.6</v>
      </c>
      <c r="L647" s="30">
        <v>367.9</v>
      </c>
      <c r="M647" s="30">
        <v>383.828369140625</v>
      </c>
      <c r="N647" s="30">
        <v>400</v>
      </c>
      <c r="O647" s="30">
        <v>396.1</v>
      </c>
    </row>
    <row r="648" spans="1:15" x14ac:dyDescent="0.3">
      <c r="A648" s="1">
        <v>491425000</v>
      </c>
      <c r="B648" t="s">
        <v>251</v>
      </c>
      <c r="C648" t="s">
        <v>680</v>
      </c>
      <c r="D648" s="30">
        <v>302.43902587890631</v>
      </c>
      <c r="E648" s="30">
        <v>328.1</v>
      </c>
      <c r="F648" s="30">
        <v>320.8</v>
      </c>
      <c r="G648" s="30">
        <v>324.3902587890625</v>
      </c>
      <c r="H648" s="30">
        <v>306.60000000000002</v>
      </c>
      <c r="I648" s="30">
        <v>267.5</v>
      </c>
      <c r="J648" s="30"/>
      <c r="K648" s="30">
        <v>289.5</v>
      </c>
      <c r="L648" s="30">
        <v>280.60000000000002</v>
      </c>
      <c r="M648" s="30">
        <v>324.3902587890625</v>
      </c>
      <c r="N648" s="30">
        <v>306.60000000000002</v>
      </c>
      <c r="O648" s="30">
        <v>267.5</v>
      </c>
    </row>
    <row r="649" spans="1:15" x14ac:dyDescent="0.3">
      <c r="A649" s="1">
        <v>491424060</v>
      </c>
      <c r="B649" t="s">
        <v>251</v>
      </c>
      <c r="C649" t="s">
        <v>645</v>
      </c>
      <c r="D649" s="30">
        <v>227</v>
      </c>
      <c r="E649" s="30">
        <v>295</v>
      </c>
      <c r="F649" s="30">
        <v>289.2</v>
      </c>
      <c r="G649" s="30">
        <v>287</v>
      </c>
      <c r="H649" s="30">
        <v>272.60000000000002</v>
      </c>
      <c r="I649" s="30">
        <v>270.10000000000002</v>
      </c>
      <c r="J649" s="30"/>
      <c r="K649" s="30">
        <v>275.8</v>
      </c>
      <c r="L649" s="30">
        <v>271.89999999999998</v>
      </c>
      <c r="M649" s="30">
        <v>287</v>
      </c>
      <c r="N649" s="30">
        <v>272.60000000000002</v>
      </c>
      <c r="O649" s="30">
        <v>270.10000000000002</v>
      </c>
    </row>
    <row r="650" spans="1:15" x14ac:dyDescent="0.3">
      <c r="A650" s="1">
        <v>780014020</v>
      </c>
      <c r="B650" t="s">
        <v>369</v>
      </c>
      <c r="C650" t="s">
        <v>1562</v>
      </c>
      <c r="D650" s="30"/>
      <c r="E650" s="30">
        <v>298</v>
      </c>
      <c r="F650" s="30">
        <v>326.7</v>
      </c>
      <c r="G650" s="30"/>
      <c r="H650" s="30">
        <v>265.3</v>
      </c>
      <c r="I650" s="30">
        <v>308.89999999999998</v>
      </c>
      <c r="J650" s="30"/>
      <c r="K650" s="30">
        <v>298</v>
      </c>
      <c r="L650" s="30">
        <v>326.7</v>
      </c>
      <c r="M650" s="30"/>
      <c r="N650" s="30">
        <v>265.3</v>
      </c>
      <c r="O650" s="30">
        <v>308.89999999999998</v>
      </c>
    </row>
    <row r="651" spans="1:15" x14ac:dyDescent="0.3">
      <c r="A651" s="1">
        <v>491424020</v>
      </c>
      <c r="B651" t="s">
        <v>251</v>
      </c>
      <c r="C651" t="s">
        <v>1299</v>
      </c>
      <c r="D651" s="30">
        <v>253</v>
      </c>
      <c r="E651" s="30">
        <v>305.89999999999998</v>
      </c>
      <c r="F651" s="30">
        <v>317.2</v>
      </c>
      <c r="G651" s="30">
        <v>248</v>
      </c>
      <c r="H651" s="30">
        <v>302.60000000000002</v>
      </c>
      <c r="I651" s="30">
        <v>314.60000000000002</v>
      </c>
      <c r="J651" s="30"/>
      <c r="K651" s="30">
        <v>301.39999999999998</v>
      </c>
      <c r="L651" s="30">
        <v>305.89999999999998</v>
      </c>
      <c r="M651" s="30">
        <v>248</v>
      </c>
      <c r="N651" s="30">
        <v>302.60000000000002</v>
      </c>
      <c r="O651" s="30">
        <v>314.60000000000002</v>
      </c>
    </row>
    <row r="652" spans="1:15" x14ac:dyDescent="0.3">
      <c r="A652" s="1">
        <v>350924020</v>
      </c>
      <c r="B652" t="s">
        <v>147</v>
      </c>
      <c r="C652" t="s">
        <v>954</v>
      </c>
      <c r="D652" s="30">
        <v>296.77420043945313</v>
      </c>
      <c r="E652" s="30">
        <v>310.8</v>
      </c>
      <c r="F652" s="30">
        <v>313</v>
      </c>
      <c r="G652" s="30">
        <v>250.80645751953131</v>
      </c>
      <c r="H652" s="30">
        <v>294.2</v>
      </c>
      <c r="I652" s="30">
        <v>311.89999999999998</v>
      </c>
      <c r="J652" s="30">
        <v>296.77420043945313</v>
      </c>
      <c r="K652" s="30">
        <v>310.8</v>
      </c>
      <c r="L652" s="30">
        <v>313</v>
      </c>
      <c r="M652" s="30">
        <v>250.80645751953131</v>
      </c>
      <c r="N652" s="30">
        <v>294.2</v>
      </c>
      <c r="O652" s="30">
        <v>311.89999999999998</v>
      </c>
    </row>
    <row r="653" spans="1:15" x14ac:dyDescent="0.3">
      <c r="A653" s="1">
        <v>250014040</v>
      </c>
      <c r="B653" t="s">
        <v>109</v>
      </c>
      <c r="C653" t="s">
        <v>879</v>
      </c>
      <c r="D653" s="30">
        <v>314.46945190429688</v>
      </c>
      <c r="E653" s="30">
        <v>340.7</v>
      </c>
      <c r="F653" s="30">
        <v>353.4</v>
      </c>
      <c r="G653" s="30">
        <v>302.89389038085938</v>
      </c>
      <c r="H653" s="30">
        <v>331.6</v>
      </c>
      <c r="I653" s="30">
        <v>340</v>
      </c>
      <c r="J653" s="30">
        <v>296.22640991210938</v>
      </c>
      <c r="K653" s="30">
        <v>309.8</v>
      </c>
      <c r="L653" s="30">
        <v>331.9</v>
      </c>
      <c r="M653" s="30">
        <v>302.89389038085938</v>
      </c>
      <c r="N653" s="30">
        <v>331.6</v>
      </c>
      <c r="O653" s="30">
        <v>340</v>
      </c>
    </row>
    <row r="654" spans="1:15" x14ac:dyDescent="0.3">
      <c r="A654" s="1">
        <v>270614040</v>
      </c>
      <c r="B654" t="s">
        <v>121</v>
      </c>
      <c r="C654" t="s">
        <v>908</v>
      </c>
      <c r="D654" s="30">
        <v>293.81442260742188</v>
      </c>
      <c r="E654" s="30">
        <v>324.60000000000002</v>
      </c>
      <c r="F654" s="30">
        <v>305.5</v>
      </c>
      <c r="G654" s="30">
        <v>251.89002990722659</v>
      </c>
      <c r="H654" s="30">
        <v>285.39999999999998</v>
      </c>
      <c r="I654" s="30">
        <v>268.7</v>
      </c>
      <c r="J654" s="30">
        <v>293.81442260742188</v>
      </c>
      <c r="K654" s="30">
        <v>324.60000000000002</v>
      </c>
      <c r="L654" s="30">
        <v>305.5</v>
      </c>
      <c r="M654" s="30">
        <v>251.89002990722659</v>
      </c>
      <c r="N654" s="30">
        <v>285.39999999999998</v>
      </c>
      <c r="O654" s="30">
        <v>268.7</v>
      </c>
    </row>
    <row r="655" spans="1:15" x14ac:dyDescent="0.3">
      <c r="A655" s="1">
        <v>771014020</v>
      </c>
      <c r="B655" t="s">
        <v>365</v>
      </c>
      <c r="C655" t="s">
        <v>1554</v>
      </c>
      <c r="D655" s="30">
        <v>333.84616088867188</v>
      </c>
      <c r="E655" s="30">
        <v>349.2</v>
      </c>
      <c r="F655" s="30">
        <v>378.4</v>
      </c>
      <c r="G655" s="30">
        <v>281.5384521484375</v>
      </c>
      <c r="H655" s="30">
        <v>380</v>
      </c>
      <c r="I655" s="30">
        <v>381.1</v>
      </c>
      <c r="J655" s="30"/>
      <c r="K655" s="30">
        <v>343.5</v>
      </c>
      <c r="L655" s="30">
        <v>369.1</v>
      </c>
      <c r="M655" s="30">
        <v>281.5384521484375</v>
      </c>
      <c r="N655" s="30">
        <v>380</v>
      </c>
      <c r="O655" s="30">
        <v>381.1</v>
      </c>
    </row>
    <row r="656" spans="1:15" x14ac:dyDescent="0.3">
      <c r="A656" s="1">
        <v>591174020</v>
      </c>
      <c r="B656" t="s">
        <v>302</v>
      </c>
      <c r="C656" t="s">
        <v>1433</v>
      </c>
      <c r="D656" s="30"/>
      <c r="E656" s="30">
        <v>347</v>
      </c>
      <c r="F656" s="30">
        <v>342.9</v>
      </c>
      <c r="G656" s="30">
        <v>394.09091186523438</v>
      </c>
      <c r="H656" s="30">
        <v>312.39999999999998</v>
      </c>
      <c r="I656" s="30">
        <v>294.60000000000002</v>
      </c>
      <c r="J656" s="30"/>
      <c r="K656" s="30">
        <v>319.39999999999998</v>
      </c>
      <c r="L656" s="30">
        <v>322.60000000000002</v>
      </c>
      <c r="M656" s="30">
        <v>394.09091186523438</v>
      </c>
      <c r="N656" s="30">
        <v>312.39999999999998</v>
      </c>
      <c r="O656" s="30">
        <v>294.60000000000002</v>
      </c>
    </row>
    <row r="657" spans="1:15" x14ac:dyDescent="0.3">
      <c r="A657" s="1">
        <v>551111050</v>
      </c>
      <c r="B657" t="s">
        <v>288</v>
      </c>
      <c r="C657" t="s">
        <v>1401</v>
      </c>
      <c r="D657" s="30">
        <v>303.2608642578125</v>
      </c>
      <c r="E657" s="30">
        <v>298.8</v>
      </c>
      <c r="F657" s="30">
        <v>311.2</v>
      </c>
      <c r="G657" s="30">
        <v>227.02702331542969</v>
      </c>
      <c r="H657" s="30">
        <v>238.8</v>
      </c>
      <c r="I657" s="30">
        <v>236.5</v>
      </c>
      <c r="J657" s="30">
        <v>292.30767822265631</v>
      </c>
      <c r="K657" s="30">
        <v>272.7</v>
      </c>
      <c r="L657" s="30">
        <v>292.10000000000002</v>
      </c>
      <c r="M657" s="30">
        <v>227.02702331542969</v>
      </c>
      <c r="N657" s="30">
        <v>238.8</v>
      </c>
      <c r="O657" s="30">
        <v>236.5</v>
      </c>
    </row>
    <row r="658" spans="1:15" x14ac:dyDescent="0.3">
      <c r="A658" s="1">
        <v>480685040</v>
      </c>
      <c r="B658" t="s">
        <v>217</v>
      </c>
      <c r="C658" t="s">
        <v>1153</v>
      </c>
      <c r="D658" s="30">
        <v>402.76678466796881</v>
      </c>
      <c r="E658" s="30">
        <v>411.5</v>
      </c>
      <c r="F658" s="30">
        <v>407.1</v>
      </c>
      <c r="G658" s="30">
        <v>407.5098876953125</v>
      </c>
      <c r="H658" s="30">
        <v>438.1</v>
      </c>
      <c r="I658" s="30">
        <v>439.5</v>
      </c>
      <c r="J658" s="30">
        <v>360</v>
      </c>
      <c r="K658" s="30">
        <v>352.5</v>
      </c>
      <c r="L658" s="30">
        <v>343.8</v>
      </c>
      <c r="M658" s="30">
        <v>407.5098876953125</v>
      </c>
      <c r="N658" s="30">
        <v>438.1</v>
      </c>
      <c r="O658" s="30">
        <v>439.5</v>
      </c>
    </row>
    <row r="659" spans="1:15" x14ac:dyDescent="0.3">
      <c r="A659" s="1">
        <v>51284040</v>
      </c>
      <c r="B659" t="s">
        <v>20</v>
      </c>
      <c r="C659" t="s">
        <v>588</v>
      </c>
      <c r="D659" s="30">
        <v>347.26687622070313</v>
      </c>
      <c r="E659" s="30">
        <v>358.3</v>
      </c>
      <c r="F659" s="30">
        <v>352.4</v>
      </c>
      <c r="G659" s="30">
        <v>290.03216552734381</v>
      </c>
      <c r="H659" s="30">
        <v>313.7</v>
      </c>
      <c r="I659" s="30">
        <v>309.89999999999998</v>
      </c>
      <c r="J659" s="30">
        <v>328.63436889648438</v>
      </c>
      <c r="K659" s="30">
        <v>333.7</v>
      </c>
      <c r="L659" s="30">
        <v>331.4</v>
      </c>
      <c r="M659" s="30">
        <v>290.03216552734381</v>
      </c>
      <c r="N659" s="30">
        <v>313.7</v>
      </c>
      <c r="O659" s="30">
        <v>309.89999999999998</v>
      </c>
    </row>
    <row r="660" spans="1:15" x14ac:dyDescent="0.3">
      <c r="A660" s="1">
        <v>551083000</v>
      </c>
      <c r="B660" t="s">
        <v>286</v>
      </c>
      <c r="C660" t="s">
        <v>1397</v>
      </c>
      <c r="D660" s="30">
        <v>331.15725708007813</v>
      </c>
      <c r="E660" s="30">
        <v>349.5</v>
      </c>
      <c r="F660" s="30">
        <v>367.8</v>
      </c>
      <c r="G660" s="30">
        <v>297.6260986328125</v>
      </c>
      <c r="H660" s="30">
        <v>289.60000000000002</v>
      </c>
      <c r="I660" s="30">
        <v>314.5</v>
      </c>
      <c r="J660" s="30">
        <v>290.74075317382813</v>
      </c>
      <c r="K660" s="30">
        <v>308.3</v>
      </c>
      <c r="L660" s="30">
        <v>335.7</v>
      </c>
      <c r="M660" s="30">
        <v>297.6260986328125</v>
      </c>
      <c r="N660" s="30">
        <v>289.60000000000002</v>
      </c>
      <c r="O660" s="30">
        <v>314.5</v>
      </c>
    </row>
    <row r="661" spans="1:15" x14ac:dyDescent="0.3">
      <c r="A661" s="1">
        <v>110824070</v>
      </c>
      <c r="B661" t="s">
        <v>47</v>
      </c>
      <c r="C661" t="s">
        <v>673</v>
      </c>
      <c r="D661" s="30">
        <v>299.62686157226563</v>
      </c>
      <c r="E661" s="30">
        <v>315.5</v>
      </c>
      <c r="F661" s="30">
        <v>330</v>
      </c>
      <c r="G661" s="30">
        <v>275.37313842773438</v>
      </c>
      <c r="H661" s="30">
        <v>309</v>
      </c>
      <c r="I661" s="30">
        <v>289.10000000000002</v>
      </c>
      <c r="J661" s="30">
        <v>299.62686157226563</v>
      </c>
      <c r="K661" s="30">
        <v>315.5</v>
      </c>
      <c r="L661" s="30">
        <v>330</v>
      </c>
      <c r="M661" s="30">
        <v>275.37313842773438</v>
      </c>
      <c r="N661" s="30">
        <v>309</v>
      </c>
      <c r="O661" s="30">
        <v>289.10000000000002</v>
      </c>
    </row>
    <row r="662" spans="1:15" x14ac:dyDescent="0.3">
      <c r="A662" s="1">
        <v>731085020</v>
      </c>
      <c r="B662" t="s">
        <v>349</v>
      </c>
      <c r="C662" t="s">
        <v>612</v>
      </c>
      <c r="D662" s="30">
        <v>338.37210083007813</v>
      </c>
      <c r="E662" s="30">
        <v>378.8</v>
      </c>
      <c r="F662" s="30">
        <v>342.9</v>
      </c>
      <c r="G662" s="30">
        <v>293.02325439453131</v>
      </c>
      <c r="H662" s="30">
        <v>327.9</v>
      </c>
      <c r="I662" s="30">
        <v>290.5</v>
      </c>
      <c r="J662" s="30">
        <v>316.07144165039063</v>
      </c>
      <c r="K662" s="30">
        <v>350</v>
      </c>
      <c r="L662" s="30">
        <v>314.89999999999998</v>
      </c>
      <c r="M662" s="30">
        <v>293.02325439453131</v>
      </c>
      <c r="N662" s="30">
        <v>327.9</v>
      </c>
      <c r="O662" s="30">
        <v>290.5</v>
      </c>
    </row>
    <row r="663" spans="1:15" x14ac:dyDescent="0.3">
      <c r="A663" s="1">
        <v>130554020</v>
      </c>
      <c r="B663" t="s">
        <v>52</v>
      </c>
      <c r="C663" t="s">
        <v>696</v>
      </c>
      <c r="D663" s="30">
        <v>340.625</v>
      </c>
      <c r="E663" s="30">
        <v>333.1</v>
      </c>
      <c r="F663" s="30">
        <v>312.2</v>
      </c>
      <c r="G663" s="30">
        <v>331.25</v>
      </c>
      <c r="H663" s="30">
        <v>362.5</v>
      </c>
      <c r="I663" s="30">
        <v>316</v>
      </c>
      <c r="J663" s="30">
        <v>307.04226684570313</v>
      </c>
      <c r="K663" s="30">
        <v>298.8</v>
      </c>
      <c r="L663" s="30">
        <v>284</v>
      </c>
      <c r="M663" s="30">
        <v>331.25</v>
      </c>
      <c r="N663" s="30">
        <v>362.5</v>
      </c>
      <c r="O663" s="30">
        <v>316</v>
      </c>
    </row>
    <row r="664" spans="1:15" x14ac:dyDescent="0.3">
      <c r="A664" s="1">
        <v>750844020</v>
      </c>
      <c r="B664" t="s">
        <v>357</v>
      </c>
      <c r="C664" t="s">
        <v>1541</v>
      </c>
      <c r="D664" s="30">
        <v>326.3157958984375</v>
      </c>
      <c r="E664" s="30">
        <v>326.5</v>
      </c>
      <c r="F664" s="30">
        <v>337.5</v>
      </c>
      <c r="G664" s="30"/>
      <c r="H664" s="30">
        <v>326.5</v>
      </c>
      <c r="I664" s="30">
        <v>334.4</v>
      </c>
      <c r="J664" s="30">
        <v>326.3157958984375</v>
      </c>
      <c r="K664" s="30">
        <v>326.5</v>
      </c>
      <c r="L664" s="30">
        <v>337.5</v>
      </c>
      <c r="M664" s="30"/>
      <c r="N664" s="30">
        <v>326.5</v>
      </c>
      <c r="O664" s="30">
        <v>334.4</v>
      </c>
    </row>
    <row r="665" spans="1:15" x14ac:dyDescent="0.3">
      <c r="A665" s="1">
        <v>500023000</v>
      </c>
      <c r="B665" t="s">
        <v>255</v>
      </c>
      <c r="C665" t="s">
        <v>1203</v>
      </c>
      <c r="D665" s="30">
        <v>323.21429443359381</v>
      </c>
      <c r="E665" s="30">
        <v>329.9</v>
      </c>
      <c r="F665" s="30">
        <v>331.1</v>
      </c>
      <c r="G665" s="30">
        <v>276.78570556640631</v>
      </c>
      <c r="H665" s="30">
        <v>294.8</v>
      </c>
      <c r="I665" s="30">
        <v>301.8</v>
      </c>
      <c r="J665" s="30"/>
      <c r="K665" s="30">
        <v>298.7</v>
      </c>
      <c r="L665" s="30">
        <v>309</v>
      </c>
      <c r="M665" s="30">
        <v>276.78570556640631</v>
      </c>
      <c r="N665" s="30">
        <v>294.8</v>
      </c>
      <c r="O665" s="30">
        <v>301.8</v>
      </c>
    </row>
    <row r="666" spans="1:15" x14ac:dyDescent="0.3">
      <c r="A666" s="1">
        <v>570023000</v>
      </c>
      <c r="B666" t="s">
        <v>292</v>
      </c>
      <c r="C666" t="s">
        <v>1409</v>
      </c>
      <c r="D666" s="30">
        <v>337.5</v>
      </c>
      <c r="E666" s="30">
        <v>348.1</v>
      </c>
      <c r="F666" s="30">
        <v>343.2</v>
      </c>
      <c r="G666" s="30">
        <v>302.3148193359375</v>
      </c>
      <c r="H666" s="30">
        <v>298.7</v>
      </c>
      <c r="I666" s="30">
        <v>279.5</v>
      </c>
      <c r="J666" s="30">
        <v>314.73684692382813</v>
      </c>
      <c r="K666" s="30">
        <v>312.7</v>
      </c>
      <c r="L666" s="30">
        <v>314</v>
      </c>
      <c r="M666" s="30">
        <v>302.3148193359375</v>
      </c>
      <c r="N666" s="30">
        <v>298.7</v>
      </c>
      <c r="O666" s="30">
        <v>279.5</v>
      </c>
    </row>
    <row r="667" spans="1:15" x14ac:dyDescent="0.3">
      <c r="A667" s="1">
        <v>1159126961</v>
      </c>
      <c r="B667" t="s">
        <v>539</v>
      </c>
      <c r="C667" t="s">
        <v>2097</v>
      </c>
      <c r="D667" s="30">
        <v>304.93826293945313</v>
      </c>
      <c r="E667" s="30">
        <v>298</v>
      </c>
      <c r="F667" s="30">
        <v>292.39999999999998</v>
      </c>
      <c r="G667" s="30">
        <v>273.1405029296875</v>
      </c>
      <c r="H667" s="30">
        <v>298.5</v>
      </c>
      <c r="I667" s="30">
        <v>288.3</v>
      </c>
      <c r="J667" s="30">
        <v>281.592041015625</v>
      </c>
      <c r="K667" s="30">
        <v>274.5</v>
      </c>
      <c r="L667" s="30">
        <v>262.8</v>
      </c>
      <c r="M667" s="30">
        <v>273.1405029296875</v>
      </c>
      <c r="N667" s="30">
        <v>298.5</v>
      </c>
      <c r="O667" s="30">
        <v>288.3</v>
      </c>
    </row>
    <row r="668" spans="1:15" x14ac:dyDescent="0.3">
      <c r="A668" s="1">
        <v>840064020</v>
      </c>
      <c r="B668" t="s">
        <v>401</v>
      </c>
      <c r="C668" t="s">
        <v>1638</v>
      </c>
      <c r="D668" s="30">
        <v>329.57745361328131</v>
      </c>
      <c r="E668" s="30">
        <v>333.7</v>
      </c>
      <c r="F668" s="30">
        <v>358.9</v>
      </c>
      <c r="G668" s="30">
        <v>278.87322998046881</v>
      </c>
      <c r="H668" s="30">
        <v>322.10000000000002</v>
      </c>
      <c r="I668" s="30">
        <v>328.4</v>
      </c>
      <c r="J668" s="30">
        <v>302.38095092773438</v>
      </c>
      <c r="K668" s="30">
        <v>323.10000000000002</v>
      </c>
      <c r="L668" s="30">
        <v>348.5</v>
      </c>
      <c r="M668" s="30">
        <v>278.87322998046881</v>
      </c>
      <c r="N668" s="30">
        <v>322.10000000000002</v>
      </c>
      <c r="O668" s="30">
        <v>328.4</v>
      </c>
    </row>
    <row r="669" spans="1:15" x14ac:dyDescent="0.3">
      <c r="A669" s="1">
        <v>410023000</v>
      </c>
      <c r="B669" t="s">
        <v>183</v>
      </c>
      <c r="C669" t="s">
        <v>1076</v>
      </c>
      <c r="D669" s="30">
        <v>315.81027221679688</v>
      </c>
      <c r="E669" s="30">
        <v>314.7</v>
      </c>
      <c r="F669" s="30">
        <v>288.8</v>
      </c>
      <c r="G669" s="30">
        <v>323.62203979492188</v>
      </c>
      <c r="H669" s="30">
        <v>299.3</v>
      </c>
      <c r="I669" s="30">
        <v>278.8</v>
      </c>
      <c r="J669" s="30">
        <v>290.243896484375</v>
      </c>
      <c r="K669" s="30">
        <v>272.3</v>
      </c>
      <c r="L669" s="30">
        <v>250.3</v>
      </c>
      <c r="M669" s="30">
        <v>323.62203979492188</v>
      </c>
      <c r="N669" s="30">
        <v>299.3</v>
      </c>
      <c r="O669" s="30">
        <v>278.8</v>
      </c>
    </row>
    <row r="670" spans="1:15" x14ac:dyDescent="0.3">
      <c r="A670" s="1">
        <v>160904015</v>
      </c>
      <c r="B670" t="s">
        <v>67</v>
      </c>
      <c r="C670" t="s">
        <v>729</v>
      </c>
      <c r="D670" s="30">
        <v>329.03225708007813</v>
      </c>
      <c r="E670" s="30">
        <v>358.7</v>
      </c>
      <c r="F670" s="30">
        <v>323.39999999999998</v>
      </c>
      <c r="G670" s="30">
        <v>290.96774291992188</v>
      </c>
      <c r="H670" s="30">
        <v>271.3</v>
      </c>
      <c r="I670" s="30">
        <v>340.4</v>
      </c>
      <c r="J670" s="30">
        <v>298.82351684570313</v>
      </c>
      <c r="K670" s="30">
        <v>338.5</v>
      </c>
      <c r="L670" s="30">
        <v>254.5</v>
      </c>
      <c r="M670" s="30">
        <v>290.96774291992188</v>
      </c>
      <c r="N670" s="30">
        <v>271.3</v>
      </c>
      <c r="O670" s="30">
        <v>340.4</v>
      </c>
    </row>
    <row r="671" spans="1:15" x14ac:dyDescent="0.3">
      <c r="A671" s="1">
        <v>489276995</v>
      </c>
      <c r="B671" t="s">
        <v>244</v>
      </c>
      <c r="C671" t="s">
        <v>244</v>
      </c>
      <c r="D671" s="30">
        <v>245.71427917480469</v>
      </c>
      <c r="E671" s="30">
        <v>267.5</v>
      </c>
      <c r="F671" s="30">
        <v>265.89999999999998</v>
      </c>
      <c r="G671" s="30"/>
      <c r="H671" s="30">
        <v>242.5</v>
      </c>
      <c r="I671" s="30">
        <v>248.2</v>
      </c>
      <c r="J671" s="30">
        <v>245.71427917480469</v>
      </c>
      <c r="K671" s="30">
        <v>267.5</v>
      </c>
      <c r="L671" s="30">
        <v>265.89999999999998</v>
      </c>
      <c r="M671" s="30"/>
      <c r="N671" s="30">
        <v>242.5</v>
      </c>
      <c r="O671" s="30">
        <v>248.2</v>
      </c>
    </row>
    <row r="672" spans="1:15" x14ac:dyDescent="0.3">
      <c r="A672" s="1">
        <v>850464040</v>
      </c>
      <c r="B672" t="s">
        <v>405</v>
      </c>
      <c r="C672" t="s">
        <v>1646</v>
      </c>
      <c r="D672" s="30">
        <v>350.346435546875</v>
      </c>
      <c r="E672" s="30">
        <v>354.8</v>
      </c>
      <c r="F672" s="30">
        <v>352.2</v>
      </c>
      <c r="G672" s="30">
        <v>325.46295166015631</v>
      </c>
      <c r="H672" s="30">
        <v>350.9</v>
      </c>
      <c r="I672" s="30">
        <v>347.8</v>
      </c>
      <c r="J672" s="30">
        <v>324.242431640625</v>
      </c>
      <c r="K672" s="30">
        <v>327.8</v>
      </c>
      <c r="L672" s="30">
        <v>322.5</v>
      </c>
      <c r="M672" s="30">
        <v>325.46295166015631</v>
      </c>
      <c r="N672" s="30">
        <v>350.9</v>
      </c>
      <c r="O672" s="30">
        <v>347.8</v>
      </c>
    </row>
    <row r="673" spans="1:15" x14ac:dyDescent="0.3">
      <c r="A673" s="1">
        <v>110824260</v>
      </c>
      <c r="B673" t="s">
        <v>47</v>
      </c>
      <c r="C673" t="s">
        <v>679</v>
      </c>
      <c r="D673" s="30">
        <v>262.67941284179688</v>
      </c>
      <c r="E673" s="30">
        <v>273.89999999999998</v>
      </c>
      <c r="F673" s="30">
        <v>313.89999999999998</v>
      </c>
      <c r="G673" s="30">
        <v>225.83732604980469</v>
      </c>
      <c r="H673" s="30">
        <v>242.5</v>
      </c>
      <c r="I673" s="30">
        <v>283.7</v>
      </c>
      <c r="J673" s="30">
        <v>262.67941284179688</v>
      </c>
      <c r="K673" s="30">
        <v>273.89999999999998</v>
      </c>
      <c r="L673" s="30">
        <v>313.89999999999998</v>
      </c>
      <c r="M673" s="30">
        <v>225.83732604980469</v>
      </c>
      <c r="N673" s="30">
        <v>242.5</v>
      </c>
      <c r="O673" s="30">
        <v>283.7</v>
      </c>
    </row>
    <row r="674" spans="1:15" x14ac:dyDescent="0.3">
      <c r="A674" s="1">
        <v>1090032050</v>
      </c>
      <c r="B674" t="s">
        <v>518</v>
      </c>
      <c r="C674" t="s">
        <v>2024</v>
      </c>
      <c r="D674" s="30">
        <v>331.3753662109375</v>
      </c>
      <c r="E674" s="30">
        <v>326.2</v>
      </c>
      <c r="F674" s="30">
        <v>341.5</v>
      </c>
      <c r="G674" s="30">
        <v>258.79827880859381</v>
      </c>
      <c r="H674" s="30">
        <v>287.89999999999998</v>
      </c>
      <c r="I674" s="30">
        <v>291.89999999999998</v>
      </c>
      <c r="J674" s="30">
        <v>287.58169555664063</v>
      </c>
      <c r="K674" s="30">
        <v>286</v>
      </c>
      <c r="L674" s="30">
        <v>305.5</v>
      </c>
      <c r="M674" s="30">
        <v>258.79827880859381</v>
      </c>
      <c r="N674" s="30">
        <v>287.89999999999998</v>
      </c>
      <c r="O674" s="30">
        <v>291.89999999999998</v>
      </c>
    </row>
    <row r="675" spans="1:15" x14ac:dyDescent="0.3">
      <c r="A675" s="1">
        <v>491326010</v>
      </c>
      <c r="B675" t="s">
        <v>247</v>
      </c>
      <c r="C675" t="s">
        <v>1290</v>
      </c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</row>
    <row r="676" spans="1:15" x14ac:dyDescent="0.3">
      <c r="A676" s="1">
        <v>220934060</v>
      </c>
      <c r="B676" t="s">
        <v>100</v>
      </c>
      <c r="C676" t="s">
        <v>814</v>
      </c>
      <c r="D676" s="30">
        <v>371.761962890625</v>
      </c>
      <c r="E676" s="30">
        <v>372.5</v>
      </c>
      <c r="F676" s="30">
        <v>377.1</v>
      </c>
      <c r="G676" s="30">
        <v>378.03738403320313</v>
      </c>
      <c r="H676" s="30">
        <v>361.5</v>
      </c>
      <c r="I676" s="30">
        <v>349.1</v>
      </c>
      <c r="J676" s="30">
        <v>338.67926025390631</v>
      </c>
      <c r="K676" s="30">
        <v>329.2</v>
      </c>
      <c r="L676" s="30">
        <v>342.6</v>
      </c>
      <c r="M676" s="30">
        <v>378.03738403320313</v>
      </c>
      <c r="N676" s="30">
        <v>361.5</v>
      </c>
      <c r="O676" s="30">
        <v>349.1</v>
      </c>
    </row>
    <row r="677" spans="1:15" x14ac:dyDescent="0.3">
      <c r="A677" s="1">
        <v>691063000</v>
      </c>
      <c r="B677" t="s">
        <v>333</v>
      </c>
      <c r="C677" t="s">
        <v>1493</v>
      </c>
      <c r="D677" s="30">
        <v>360.752685546875</v>
      </c>
      <c r="E677" s="30">
        <v>327.7</v>
      </c>
      <c r="F677" s="30">
        <v>307.89999999999998</v>
      </c>
      <c r="G677" s="30">
        <v>327.41934204101563</v>
      </c>
      <c r="H677" s="30">
        <v>293.8</v>
      </c>
      <c r="I677" s="30">
        <v>251.2</v>
      </c>
      <c r="J677" s="30">
        <v>325</v>
      </c>
      <c r="K677" s="30">
        <v>313.2</v>
      </c>
      <c r="L677" s="30">
        <v>283.89999999999998</v>
      </c>
      <c r="M677" s="30">
        <v>327.41934204101563</v>
      </c>
      <c r="N677" s="30">
        <v>293.8</v>
      </c>
      <c r="O677" s="30">
        <v>251.2</v>
      </c>
    </row>
    <row r="678" spans="1:15" x14ac:dyDescent="0.3">
      <c r="A678" s="1">
        <v>191524080</v>
      </c>
      <c r="B678" t="s">
        <v>88</v>
      </c>
      <c r="C678" t="s">
        <v>785</v>
      </c>
      <c r="D678" s="30">
        <v>304.39559936523438</v>
      </c>
      <c r="E678" s="30">
        <v>336.1</v>
      </c>
      <c r="F678" s="30">
        <v>345.8</v>
      </c>
      <c r="G678" s="30">
        <v>271.86813354492188</v>
      </c>
      <c r="H678" s="30">
        <v>299.60000000000002</v>
      </c>
      <c r="I678" s="30">
        <v>321</v>
      </c>
      <c r="J678" s="30">
        <v>280.61224365234381</v>
      </c>
      <c r="K678" s="30">
        <v>311.2</v>
      </c>
      <c r="L678" s="30">
        <v>311.60000000000002</v>
      </c>
      <c r="M678" s="30">
        <v>271.86813354492188</v>
      </c>
      <c r="N678" s="30">
        <v>299.60000000000002</v>
      </c>
      <c r="O678" s="30">
        <v>321</v>
      </c>
    </row>
    <row r="679" spans="1:15" x14ac:dyDescent="0.3">
      <c r="A679" s="1">
        <v>10924020</v>
      </c>
      <c r="B679" t="s">
        <v>4</v>
      </c>
      <c r="C679" t="s">
        <v>552</v>
      </c>
      <c r="D679" s="30">
        <v>342.85714721679688</v>
      </c>
      <c r="E679" s="30">
        <v>321.39999999999998</v>
      </c>
      <c r="F679" s="30">
        <v>330.4</v>
      </c>
      <c r="G679" s="30">
        <v>334.28570556640631</v>
      </c>
      <c r="H679" s="30">
        <v>352.4</v>
      </c>
      <c r="I679" s="30">
        <v>345.7</v>
      </c>
      <c r="J679" s="30"/>
      <c r="K679" s="30">
        <v>244.4</v>
      </c>
      <c r="L679" s="30">
        <v>295.7</v>
      </c>
      <c r="M679" s="30">
        <v>334.28570556640631</v>
      </c>
      <c r="N679" s="30">
        <v>352.4</v>
      </c>
      <c r="O679" s="30">
        <v>345.7</v>
      </c>
    </row>
    <row r="680" spans="1:15" x14ac:dyDescent="0.3">
      <c r="A680" s="1">
        <v>570034040</v>
      </c>
      <c r="B680" t="s">
        <v>293</v>
      </c>
      <c r="C680" t="s">
        <v>1414</v>
      </c>
      <c r="D680" s="30">
        <v>322.2672119140625</v>
      </c>
      <c r="E680" s="30">
        <v>315</v>
      </c>
      <c r="F680" s="30">
        <v>350</v>
      </c>
      <c r="G680" s="30">
        <v>301.21456909179688</v>
      </c>
      <c r="H680" s="30">
        <v>319.89999999999998</v>
      </c>
      <c r="I680" s="30">
        <v>309.7</v>
      </c>
      <c r="J680" s="30">
        <v>267.24139404296881</v>
      </c>
      <c r="K680" s="30">
        <v>278.7</v>
      </c>
      <c r="L680" s="30">
        <v>308.3</v>
      </c>
      <c r="M680" s="30">
        <v>301.21456909179688</v>
      </c>
      <c r="N680" s="30">
        <v>319.89999999999998</v>
      </c>
      <c r="O680" s="30">
        <v>309.7</v>
      </c>
    </row>
    <row r="681" spans="1:15" x14ac:dyDescent="0.3">
      <c r="A681" s="1">
        <v>801254050</v>
      </c>
      <c r="B681" t="s">
        <v>383</v>
      </c>
      <c r="C681" t="s">
        <v>949</v>
      </c>
      <c r="D681" s="30">
        <v>352.53164672851563</v>
      </c>
      <c r="E681" s="30">
        <v>364.4</v>
      </c>
      <c r="F681" s="30">
        <v>380.2</v>
      </c>
      <c r="G681" s="30">
        <v>321.01910400390631</v>
      </c>
      <c r="H681" s="30">
        <v>338.3</v>
      </c>
      <c r="I681" s="30">
        <v>361.8</v>
      </c>
      <c r="J681" s="30">
        <v>311.2359619140625</v>
      </c>
      <c r="K681" s="30">
        <v>331.6</v>
      </c>
      <c r="L681" s="30">
        <v>349.5</v>
      </c>
      <c r="M681" s="30">
        <v>321.01910400390631</v>
      </c>
      <c r="N681" s="30">
        <v>338.3</v>
      </c>
      <c r="O681" s="30">
        <v>361.8</v>
      </c>
    </row>
    <row r="682" spans="1:15" x14ac:dyDescent="0.3">
      <c r="A682" s="1">
        <v>350941050</v>
      </c>
      <c r="B682" t="s">
        <v>149</v>
      </c>
      <c r="C682" t="s">
        <v>957</v>
      </c>
      <c r="D682" s="30">
        <v>307.33944702148438</v>
      </c>
      <c r="E682" s="30">
        <v>344.7</v>
      </c>
      <c r="F682" s="30">
        <v>326.7</v>
      </c>
      <c r="G682" s="30"/>
      <c r="H682" s="30">
        <v>298.10000000000002</v>
      </c>
      <c r="I682" s="30">
        <v>255.4</v>
      </c>
      <c r="J682" s="30">
        <v>307.33944702148438</v>
      </c>
      <c r="K682" s="30">
        <v>331.1</v>
      </c>
      <c r="L682" s="30">
        <v>327</v>
      </c>
      <c r="M682" s="30"/>
      <c r="N682" s="30">
        <v>298.10000000000002</v>
      </c>
      <c r="O682" s="30">
        <v>255.4</v>
      </c>
    </row>
    <row r="683" spans="1:15" x14ac:dyDescent="0.3">
      <c r="A683" s="1">
        <v>880734020</v>
      </c>
      <c r="B683" t="s">
        <v>411</v>
      </c>
      <c r="C683" t="s">
        <v>1660</v>
      </c>
      <c r="D683" s="30">
        <v>318.96551513671881</v>
      </c>
      <c r="E683" s="30">
        <v>352.5</v>
      </c>
      <c r="F683" s="30">
        <v>355.7</v>
      </c>
      <c r="G683" s="30"/>
      <c r="H683" s="30">
        <v>283.60000000000002</v>
      </c>
      <c r="I683" s="30">
        <v>309.8</v>
      </c>
      <c r="J683" s="30"/>
      <c r="K683" s="30">
        <v>338.6</v>
      </c>
      <c r="L683" s="30">
        <v>334.1</v>
      </c>
      <c r="M683" s="30"/>
      <c r="N683" s="30">
        <v>283.60000000000002</v>
      </c>
      <c r="O683" s="30">
        <v>309.8</v>
      </c>
    </row>
    <row r="684" spans="1:15" x14ac:dyDescent="0.3">
      <c r="A684" s="1">
        <v>20974020</v>
      </c>
      <c r="B684" t="s">
        <v>7</v>
      </c>
      <c r="C684" t="s">
        <v>561</v>
      </c>
      <c r="D684" s="30">
        <v>364.79998779296881</v>
      </c>
      <c r="E684" s="30">
        <v>378.3</v>
      </c>
      <c r="F684" s="30">
        <v>368</v>
      </c>
      <c r="G684" s="30">
        <v>332</v>
      </c>
      <c r="H684" s="30">
        <v>372</v>
      </c>
      <c r="I684" s="30">
        <v>374.8</v>
      </c>
      <c r="J684" s="30">
        <v>308.19671630859381</v>
      </c>
      <c r="K684" s="30">
        <v>328.8</v>
      </c>
      <c r="L684" s="30">
        <v>307.3</v>
      </c>
      <c r="M684" s="30">
        <v>332</v>
      </c>
      <c r="N684" s="30">
        <v>372</v>
      </c>
      <c r="O684" s="30">
        <v>374.8</v>
      </c>
    </row>
    <row r="685" spans="1:15" x14ac:dyDescent="0.3">
      <c r="A685" s="1">
        <v>470623000</v>
      </c>
      <c r="B685" t="s">
        <v>213</v>
      </c>
      <c r="C685" t="s">
        <v>1127</v>
      </c>
      <c r="D685" s="30">
        <v>344.672119140625</v>
      </c>
      <c r="E685" s="30">
        <v>364.8</v>
      </c>
      <c r="F685" s="30">
        <v>346.8</v>
      </c>
      <c r="G685" s="30">
        <v>315.1639404296875</v>
      </c>
      <c r="H685" s="30">
        <v>343.9</v>
      </c>
      <c r="I685" s="30">
        <v>329.9</v>
      </c>
      <c r="J685" s="30">
        <v>317.00680541992188</v>
      </c>
      <c r="K685" s="30">
        <v>338.9</v>
      </c>
      <c r="L685" s="30">
        <v>319.7</v>
      </c>
      <c r="M685" s="30">
        <v>315.1639404296875</v>
      </c>
      <c r="N685" s="30">
        <v>343.9</v>
      </c>
      <c r="O685" s="30">
        <v>329.9</v>
      </c>
    </row>
    <row r="686" spans="1:15" x14ac:dyDescent="0.3">
      <c r="A686" s="1">
        <v>480714090</v>
      </c>
      <c r="B686" t="s">
        <v>220</v>
      </c>
      <c r="C686" t="s">
        <v>1173</v>
      </c>
      <c r="D686" s="30">
        <v>318.65078735351563</v>
      </c>
      <c r="E686" s="30">
        <v>352.6</v>
      </c>
      <c r="F686" s="30">
        <v>365.7</v>
      </c>
      <c r="G686" s="30">
        <v>267.3306884765625</v>
      </c>
      <c r="H686" s="30">
        <v>326.39999999999998</v>
      </c>
      <c r="I686" s="30">
        <v>321.10000000000002</v>
      </c>
      <c r="J686" s="30">
        <v>294.87179565429688</v>
      </c>
      <c r="K686" s="30">
        <v>317.39999999999998</v>
      </c>
      <c r="L686" s="30">
        <v>339.3</v>
      </c>
      <c r="M686" s="30">
        <v>267.3306884765625</v>
      </c>
      <c r="N686" s="30">
        <v>326.39999999999998</v>
      </c>
      <c r="O686" s="30">
        <v>321.10000000000002</v>
      </c>
    </row>
    <row r="687" spans="1:15" x14ac:dyDescent="0.3">
      <c r="A687" s="1">
        <v>211491050</v>
      </c>
      <c r="B687" t="s">
        <v>92</v>
      </c>
      <c r="C687" t="s">
        <v>793</v>
      </c>
      <c r="D687" s="30"/>
      <c r="E687" s="30">
        <v>378.7</v>
      </c>
      <c r="F687" s="30">
        <v>366.1</v>
      </c>
      <c r="G687" s="30">
        <v>318.867919921875</v>
      </c>
      <c r="H687" s="30">
        <v>354.2</v>
      </c>
      <c r="I687" s="30">
        <v>344.4</v>
      </c>
      <c r="J687" s="30"/>
      <c r="K687" s="30">
        <v>376</v>
      </c>
      <c r="L687" s="30">
        <v>345.9</v>
      </c>
      <c r="M687" s="30">
        <v>318.867919921875</v>
      </c>
      <c r="N687" s="30">
        <v>354.2</v>
      </c>
      <c r="O687" s="30">
        <v>344.4</v>
      </c>
    </row>
    <row r="688" spans="1:15" x14ac:dyDescent="0.3">
      <c r="A688" s="1">
        <v>470644020</v>
      </c>
      <c r="B688" t="s">
        <v>214</v>
      </c>
      <c r="C688" t="s">
        <v>1129</v>
      </c>
      <c r="D688" s="30">
        <v>310.14492797851563</v>
      </c>
      <c r="E688" s="30">
        <v>338.7</v>
      </c>
      <c r="F688" s="30">
        <v>329.3</v>
      </c>
      <c r="G688" s="30">
        <v>285.50723266601563</v>
      </c>
      <c r="H688" s="30">
        <v>318.7</v>
      </c>
      <c r="I688" s="30">
        <v>322</v>
      </c>
      <c r="J688" s="30">
        <v>310.14492797851563</v>
      </c>
      <c r="K688" s="30">
        <v>322.89999999999998</v>
      </c>
      <c r="L688" s="30">
        <v>318</v>
      </c>
      <c r="M688" s="30">
        <v>285.50723266601563</v>
      </c>
      <c r="N688" s="30">
        <v>318.7</v>
      </c>
      <c r="O688" s="30">
        <v>322</v>
      </c>
    </row>
    <row r="689" spans="1:15" x14ac:dyDescent="0.3">
      <c r="A689" s="1">
        <v>731084080</v>
      </c>
      <c r="B689" t="s">
        <v>349</v>
      </c>
      <c r="C689" t="s">
        <v>1526</v>
      </c>
      <c r="D689" s="30">
        <v>340.69766235351563</v>
      </c>
      <c r="E689" s="30">
        <v>321.10000000000002</v>
      </c>
      <c r="F689" s="30">
        <v>297.10000000000002</v>
      </c>
      <c r="G689" s="30">
        <v>315.11627197265631</v>
      </c>
      <c r="H689" s="30">
        <v>273.7</v>
      </c>
      <c r="I689" s="30">
        <v>257.7</v>
      </c>
      <c r="J689" s="30">
        <v>327.53622436523438</v>
      </c>
      <c r="K689" s="30">
        <v>302.39999999999998</v>
      </c>
      <c r="L689" s="30">
        <v>287.7</v>
      </c>
      <c r="M689" s="30">
        <v>315.11627197265631</v>
      </c>
      <c r="N689" s="30">
        <v>273.7</v>
      </c>
      <c r="O689" s="30">
        <v>257.7</v>
      </c>
    </row>
    <row r="690" spans="1:15" x14ac:dyDescent="0.3">
      <c r="A690" s="1">
        <v>480714080</v>
      </c>
      <c r="B690" t="s">
        <v>220</v>
      </c>
      <c r="C690" t="s">
        <v>1172</v>
      </c>
      <c r="D690" s="30">
        <v>364.94024658203131</v>
      </c>
      <c r="E690" s="30">
        <v>392.6</v>
      </c>
      <c r="F690" s="30">
        <v>402.9</v>
      </c>
      <c r="G690" s="30">
        <v>342.62948608398438</v>
      </c>
      <c r="H690" s="30">
        <v>372.2</v>
      </c>
      <c r="I690" s="30">
        <v>389.9</v>
      </c>
      <c r="J690" s="30"/>
      <c r="K690" s="30">
        <v>318.8</v>
      </c>
      <c r="L690" s="30">
        <v>314.89999999999998</v>
      </c>
      <c r="M690" s="30">
        <v>342.62948608398438</v>
      </c>
      <c r="N690" s="30">
        <v>372.2</v>
      </c>
      <c r="O690" s="30">
        <v>389.9</v>
      </c>
    </row>
    <row r="691" spans="1:15" x14ac:dyDescent="0.3">
      <c r="A691" s="1">
        <v>281014020</v>
      </c>
      <c r="B691" t="s">
        <v>122</v>
      </c>
      <c r="C691" t="s">
        <v>910</v>
      </c>
      <c r="D691" s="30">
        <v>328.57144165039063</v>
      </c>
      <c r="E691" s="30">
        <v>357</v>
      </c>
      <c r="F691" s="30">
        <v>348.8</v>
      </c>
      <c r="G691" s="30">
        <v>291.26214599609381</v>
      </c>
      <c r="H691" s="30">
        <v>337.8</v>
      </c>
      <c r="I691" s="30">
        <v>329.3</v>
      </c>
      <c r="J691" s="30">
        <v>302.70269775390631</v>
      </c>
      <c r="K691" s="30">
        <v>336</v>
      </c>
      <c r="L691" s="30">
        <v>334.1</v>
      </c>
      <c r="M691" s="30">
        <v>291.26214599609381</v>
      </c>
      <c r="N691" s="30">
        <v>337.8</v>
      </c>
      <c r="O691" s="30">
        <v>329.3</v>
      </c>
    </row>
    <row r="692" spans="1:15" x14ac:dyDescent="0.3">
      <c r="A692" s="1">
        <v>110824460</v>
      </c>
      <c r="B692" t="s">
        <v>47</v>
      </c>
      <c r="C692" t="s">
        <v>684</v>
      </c>
      <c r="D692" s="30">
        <v>313.33334350585938</v>
      </c>
      <c r="E692" s="30">
        <v>321.10000000000002</v>
      </c>
      <c r="F692" s="30">
        <v>331.7</v>
      </c>
      <c r="G692" s="30">
        <v>306.73574829101563</v>
      </c>
      <c r="H692" s="30">
        <v>305.8</v>
      </c>
      <c r="I692" s="30">
        <v>293.10000000000002</v>
      </c>
      <c r="J692" s="30">
        <v>289.13043212890631</v>
      </c>
      <c r="K692" s="30">
        <v>302.89999999999998</v>
      </c>
      <c r="L692" s="30">
        <v>325.2</v>
      </c>
      <c r="M692" s="30">
        <v>306.73574829101563</v>
      </c>
      <c r="N692" s="30">
        <v>305.8</v>
      </c>
      <c r="O692" s="30">
        <v>293.10000000000002</v>
      </c>
    </row>
    <row r="693" spans="1:15" x14ac:dyDescent="0.3">
      <c r="A693" s="1">
        <v>260063020</v>
      </c>
      <c r="B693" t="s">
        <v>115</v>
      </c>
      <c r="C693" t="s">
        <v>890</v>
      </c>
      <c r="D693" s="30">
        <v>329.68270874023438</v>
      </c>
      <c r="E693" s="30">
        <v>305.8</v>
      </c>
      <c r="F693" s="30">
        <v>331.7</v>
      </c>
      <c r="G693" s="30">
        <v>293.9425048828125</v>
      </c>
      <c r="H693" s="30">
        <v>287.2</v>
      </c>
      <c r="I693" s="30">
        <v>285.8</v>
      </c>
      <c r="J693" s="30">
        <v>284.69564819335938</v>
      </c>
      <c r="K693" s="30">
        <v>273.3</v>
      </c>
      <c r="L693" s="30">
        <v>301.60000000000002</v>
      </c>
      <c r="M693" s="30">
        <v>293.9425048828125</v>
      </c>
      <c r="N693" s="30">
        <v>287.2</v>
      </c>
      <c r="O693" s="30">
        <v>285.8</v>
      </c>
    </row>
    <row r="694" spans="1:15" x14ac:dyDescent="0.3">
      <c r="A694" s="1">
        <v>920873050</v>
      </c>
      <c r="B694" t="s">
        <v>427</v>
      </c>
      <c r="C694" t="s">
        <v>1686</v>
      </c>
      <c r="D694" s="30">
        <v>371.89779663085938</v>
      </c>
      <c r="E694" s="30">
        <v>375.5</v>
      </c>
      <c r="F694" s="30">
        <v>367.8</v>
      </c>
      <c r="G694" s="30">
        <v>351.33819580078131</v>
      </c>
      <c r="H694" s="30">
        <v>354.7</v>
      </c>
      <c r="I694" s="30">
        <v>346.3</v>
      </c>
      <c r="J694" s="30">
        <v>318.07229614257813</v>
      </c>
      <c r="K694" s="30">
        <v>336.3</v>
      </c>
      <c r="L694" s="30">
        <v>319</v>
      </c>
      <c r="M694" s="30">
        <v>351.33819580078131</v>
      </c>
      <c r="N694" s="30">
        <v>354.7</v>
      </c>
      <c r="O694" s="30">
        <v>346.3</v>
      </c>
    </row>
    <row r="695" spans="1:15" x14ac:dyDescent="0.3">
      <c r="A695" s="1">
        <v>910914020</v>
      </c>
      <c r="B695" t="s">
        <v>423</v>
      </c>
      <c r="C695" t="s">
        <v>1681</v>
      </c>
      <c r="D695" s="30">
        <v>308.5469970703125</v>
      </c>
      <c r="E695" s="30">
        <v>340.4</v>
      </c>
      <c r="F695" s="30">
        <v>344</v>
      </c>
      <c r="G695" s="30">
        <v>288.0341796875</v>
      </c>
      <c r="H695" s="30">
        <v>340.4</v>
      </c>
      <c r="I695" s="30">
        <v>307.3</v>
      </c>
      <c r="J695" s="30">
        <v>292.20779418945313</v>
      </c>
      <c r="K695" s="30">
        <v>307.89999999999998</v>
      </c>
      <c r="L695" s="30">
        <v>321</v>
      </c>
      <c r="M695" s="30">
        <v>288.0341796875</v>
      </c>
      <c r="N695" s="30">
        <v>340.4</v>
      </c>
      <c r="O695" s="30">
        <v>307.3</v>
      </c>
    </row>
    <row r="696" spans="1:15" x14ac:dyDescent="0.3">
      <c r="A696" s="1">
        <v>281034020</v>
      </c>
      <c r="B696" t="s">
        <v>124</v>
      </c>
      <c r="C696" t="s">
        <v>914</v>
      </c>
      <c r="D696" s="30">
        <v>291.37930297851563</v>
      </c>
      <c r="E696" s="30">
        <v>312.39999999999998</v>
      </c>
      <c r="F696" s="30">
        <v>323.60000000000002</v>
      </c>
      <c r="G696" s="30">
        <v>229.31034851074219</v>
      </c>
      <c r="H696" s="30">
        <v>259.60000000000002</v>
      </c>
      <c r="I696" s="30">
        <v>310.7</v>
      </c>
      <c r="J696" s="30">
        <v>265.33334350585938</v>
      </c>
      <c r="K696" s="30">
        <v>285.60000000000002</v>
      </c>
      <c r="L696" s="30">
        <v>298</v>
      </c>
      <c r="M696" s="30">
        <v>229.31034851074219</v>
      </c>
      <c r="N696" s="30">
        <v>259.60000000000002</v>
      </c>
      <c r="O696" s="30">
        <v>310.7</v>
      </c>
    </row>
    <row r="697" spans="1:15" x14ac:dyDescent="0.3">
      <c r="A697" s="1">
        <v>260063000</v>
      </c>
      <c r="B697" t="s">
        <v>115</v>
      </c>
      <c r="C697" t="s">
        <v>889</v>
      </c>
      <c r="D697" s="30">
        <v>330.84112548828131</v>
      </c>
      <c r="E697" s="30">
        <v>328.9</v>
      </c>
      <c r="F697" s="30">
        <v>340.2</v>
      </c>
      <c r="G697" s="30">
        <v>270.22274780273438</v>
      </c>
      <c r="H697" s="30">
        <v>275</v>
      </c>
      <c r="I697" s="30">
        <v>280.2</v>
      </c>
      <c r="J697" s="30">
        <v>293.66336059570313</v>
      </c>
      <c r="K697" s="30">
        <v>295.89999999999998</v>
      </c>
      <c r="L697" s="30">
        <v>306.89999999999998</v>
      </c>
      <c r="M697" s="30">
        <v>270.22274780273438</v>
      </c>
      <c r="N697" s="30">
        <v>275</v>
      </c>
      <c r="O697" s="30">
        <v>280.2</v>
      </c>
    </row>
    <row r="698" spans="1:15" x14ac:dyDescent="0.3">
      <c r="A698" s="1">
        <v>260064020</v>
      </c>
      <c r="B698" t="s">
        <v>115</v>
      </c>
      <c r="C698" t="s">
        <v>891</v>
      </c>
      <c r="D698" s="30">
        <v>368.94735717773438</v>
      </c>
      <c r="E698" s="30">
        <v>357.9</v>
      </c>
      <c r="F698" s="30">
        <v>361.2</v>
      </c>
      <c r="G698" s="30">
        <v>295.26315307617188</v>
      </c>
      <c r="H698" s="30">
        <v>307.39999999999998</v>
      </c>
      <c r="I698" s="30">
        <v>327</v>
      </c>
      <c r="J698" s="30">
        <v>321.21212768554688</v>
      </c>
      <c r="K698" s="30">
        <v>317.60000000000002</v>
      </c>
      <c r="L698" s="30">
        <v>324</v>
      </c>
      <c r="M698" s="30">
        <v>295.26315307617188</v>
      </c>
      <c r="N698" s="30">
        <v>307.39999999999998</v>
      </c>
      <c r="O698" s="30">
        <v>327</v>
      </c>
    </row>
    <row r="699" spans="1:15" x14ac:dyDescent="0.3">
      <c r="A699" s="1">
        <v>500144020</v>
      </c>
      <c r="B699" t="s">
        <v>264</v>
      </c>
      <c r="C699" t="s">
        <v>1357</v>
      </c>
      <c r="D699" s="30">
        <v>325</v>
      </c>
      <c r="E699" s="30">
        <v>323.2</v>
      </c>
      <c r="F699" s="30">
        <v>334.5</v>
      </c>
      <c r="G699" s="30">
        <v>300</v>
      </c>
      <c r="H699" s="30">
        <v>310.2</v>
      </c>
      <c r="I699" s="30">
        <v>310.10000000000002</v>
      </c>
      <c r="J699" s="30">
        <v>295.21530151367188</v>
      </c>
      <c r="K699" s="30">
        <v>311.2</v>
      </c>
      <c r="L699" s="30">
        <v>313</v>
      </c>
      <c r="M699" s="30">
        <v>300</v>
      </c>
      <c r="N699" s="30">
        <v>310.2</v>
      </c>
      <c r="O699" s="30">
        <v>310.10000000000002</v>
      </c>
    </row>
    <row r="700" spans="1:15" x14ac:dyDescent="0.3">
      <c r="A700" s="1">
        <v>1100143000</v>
      </c>
      <c r="B700" t="s">
        <v>519</v>
      </c>
      <c r="C700" t="s">
        <v>2027</v>
      </c>
      <c r="D700" s="30">
        <v>338.5474853515625</v>
      </c>
      <c r="E700" s="30">
        <v>346.8</v>
      </c>
      <c r="F700" s="30">
        <v>361.5</v>
      </c>
      <c r="G700" s="30">
        <v>279.88827514648438</v>
      </c>
      <c r="H700" s="30">
        <v>330.1</v>
      </c>
      <c r="I700" s="30">
        <v>334.1</v>
      </c>
      <c r="J700" s="30">
        <v>338.5474853515625</v>
      </c>
      <c r="K700" s="30">
        <v>346.8</v>
      </c>
      <c r="L700" s="30">
        <v>361.5</v>
      </c>
      <c r="M700" s="30">
        <v>279.88827514648438</v>
      </c>
      <c r="N700" s="30">
        <v>330.1</v>
      </c>
      <c r="O700" s="30">
        <v>334.1</v>
      </c>
    </row>
    <row r="701" spans="1:15" x14ac:dyDescent="0.3">
      <c r="A701" s="1">
        <v>480685030</v>
      </c>
      <c r="B701" t="s">
        <v>217</v>
      </c>
      <c r="C701" t="s">
        <v>1152</v>
      </c>
      <c r="D701" s="30">
        <v>339.60397338867188</v>
      </c>
      <c r="E701" s="30">
        <v>385.4</v>
      </c>
      <c r="F701" s="30">
        <v>399.5</v>
      </c>
      <c r="G701" s="30">
        <v>330.69305419921881</v>
      </c>
      <c r="H701" s="30">
        <v>410.7</v>
      </c>
      <c r="I701" s="30">
        <v>397.3</v>
      </c>
      <c r="J701" s="30">
        <v>287.5</v>
      </c>
      <c r="K701" s="30">
        <v>364.6</v>
      </c>
      <c r="L701" s="30">
        <v>381.5</v>
      </c>
      <c r="M701" s="30">
        <v>330.69305419921881</v>
      </c>
      <c r="N701" s="30">
        <v>410.7</v>
      </c>
      <c r="O701" s="30">
        <v>397.3</v>
      </c>
    </row>
    <row r="702" spans="1:15" x14ac:dyDescent="0.3">
      <c r="A702" s="1">
        <v>511563000</v>
      </c>
      <c r="B702" t="s">
        <v>270</v>
      </c>
      <c r="C702" t="s">
        <v>1369</v>
      </c>
      <c r="D702" s="30">
        <v>346.15383911132813</v>
      </c>
      <c r="E702" s="30">
        <v>371.9</v>
      </c>
      <c r="F702" s="30">
        <v>361.8</v>
      </c>
      <c r="G702" s="30">
        <v>378.4615478515625</v>
      </c>
      <c r="H702" s="30">
        <v>404.7</v>
      </c>
      <c r="I702" s="30">
        <v>369.1</v>
      </c>
      <c r="J702" s="30"/>
      <c r="K702" s="30">
        <v>330</v>
      </c>
      <c r="L702" s="30">
        <v>338.7</v>
      </c>
      <c r="M702" s="30">
        <v>378.4615478515625</v>
      </c>
      <c r="N702" s="30">
        <v>404.7</v>
      </c>
      <c r="O702" s="30">
        <v>369.1</v>
      </c>
    </row>
    <row r="703" spans="1:15" x14ac:dyDescent="0.3">
      <c r="A703" s="1">
        <v>511504020</v>
      </c>
      <c r="B703" t="s">
        <v>265</v>
      </c>
      <c r="C703" t="s">
        <v>1359</v>
      </c>
      <c r="D703" s="30">
        <v>291.89190673828131</v>
      </c>
      <c r="E703" s="30">
        <v>289.39999999999998</v>
      </c>
      <c r="F703" s="30">
        <v>298.7</v>
      </c>
      <c r="G703" s="30"/>
      <c r="H703" s="30">
        <v>262.39999999999998</v>
      </c>
      <c r="I703" s="30">
        <v>225.6</v>
      </c>
      <c r="J703" s="30"/>
      <c r="K703" s="30">
        <v>253.8</v>
      </c>
      <c r="L703" s="30">
        <v>275</v>
      </c>
      <c r="M703" s="30"/>
      <c r="N703" s="30">
        <v>262.39999999999998</v>
      </c>
      <c r="O703" s="30">
        <v>225.6</v>
      </c>
    </row>
    <row r="704" spans="1:15" x14ac:dyDescent="0.3">
      <c r="A704" s="1">
        <v>821083000</v>
      </c>
      <c r="B704" t="s">
        <v>391</v>
      </c>
      <c r="C704" t="s">
        <v>1604</v>
      </c>
      <c r="D704" s="30">
        <v>327.51678466796881</v>
      </c>
      <c r="E704" s="30">
        <v>311.89999999999998</v>
      </c>
      <c r="F704" s="30">
        <v>317.60000000000002</v>
      </c>
      <c r="G704" s="30">
        <v>303.355712890625</v>
      </c>
      <c r="H704" s="30">
        <v>275.5</v>
      </c>
      <c r="I704" s="30">
        <v>290.8</v>
      </c>
      <c r="J704" s="30">
        <v>302.06185913085938</v>
      </c>
      <c r="K704" s="30">
        <v>292.2</v>
      </c>
      <c r="L704" s="30">
        <v>306.3</v>
      </c>
      <c r="M704" s="30">
        <v>303.355712890625</v>
      </c>
      <c r="N704" s="30">
        <v>275.5</v>
      </c>
      <c r="O704" s="30">
        <v>290.8</v>
      </c>
    </row>
    <row r="705" spans="1:15" x14ac:dyDescent="0.3">
      <c r="A705" s="1">
        <v>130594020</v>
      </c>
      <c r="B705" t="s">
        <v>55</v>
      </c>
      <c r="C705" t="s">
        <v>700</v>
      </c>
      <c r="D705" s="30">
        <v>314.89361572265631</v>
      </c>
      <c r="E705" s="30">
        <v>364</v>
      </c>
      <c r="F705" s="30">
        <v>350</v>
      </c>
      <c r="G705" s="30"/>
      <c r="H705" s="30">
        <v>360</v>
      </c>
      <c r="I705" s="30">
        <v>250</v>
      </c>
      <c r="J705" s="30"/>
      <c r="K705" s="30">
        <v>356</v>
      </c>
      <c r="L705" s="30">
        <v>281.8</v>
      </c>
      <c r="M705" s="30"/>
      <c r="N705" s="30">
        <v>360</v>
      </c>
      <c r="O705" s="30">
        <v>250</v>
      </c>
    </row>
    <row r="706" spans="1:15" x14ac:dyDescent="0.3">
      <c r="A706" s="1">
        <v>920883300</v>
      </c>
      <c r="B706" t="s">
        <v>428</v>
      </c>
      <c r="C706" t="s">
        <v>1705</v>
      </c>
      <c r="D706" s="30">
        <v>386.21847534179688</v>
      </c>
      <c r="E706" s="30">
        <v>393.6</v>
      </c>
      <c r="F706" s="30">
        <v>394.2</v>
      </c>
      <c r="G706" s="30">
        <v>358.22146606445313</v>
      </c>
      <c r="H706" s="30">
        <v>370.6</v>
      </c>
      <c r="I706" s="30">
        <v>364</v>
      </c>
      <c r="J706" s="30">
        <v>338.37210083007813</v>
      </c>
      <c r="K706" s="30">
        <v>349.3</v>
      </c>
      <c r="L706" s="30">
        <v>345.2</v>
      </c>
      <c r="M706" s="30">
        <v>358.22146606445313</v>
      </c>
      <c r="N706" s="30">
        <v>370.6</v>
      </c>
      <c r="O706" s="30">
        <v>364</v>
      </c>
    </row>
    <row r="707" spans="1:15" x14ac:dyDescent="0.3">
      <c r="A707" s="1">
        <v>90791050</v>
      </c>
      <c r="B707" t="s">
        <v>36</v>
      </c>
      <c r="C707" t="s">
        <v>619</v>
      </c>
      <c r="D707" s="30"/>
      <c r="E707" s="30">
        <v>327.10000000000002</v>
      </c>
      <c r="F707" s="30">
        <v>314</v>
      </c>
      <c r="G707" s="30"/>
      <c r="H707" s="30">
        <v>263.2</v>
      </c>
      <c r="I707" s="30">
        <v>271.89999999999998</v>
      </c>
      <c r="J707" s="30"/>
      <c r="K707" s="30">
        <v>294.89999999999998</v>
      </c>
      <c r="L707" s="30">
        <v>321.39999999999998</v>
      </c>
      <c r="M707" s="30"/>
      <c r="N707" s="30">
        <v>263.2</v>
      </c>
      <c r="O707" s="30">
        <v>271.89999999999998</v>
      </c>
    </row>
    <row r="708" spans="1:15" x14ac:dyDescent="0.3">
      <c r="A708" s="1">
        <v>880721050</v>
      </c>
      <c r="B708" t="s">
        <v>410</v>
      </c>
      <c r="C708" t="s">
        <v>1658</v>
      </c>
      <c r="D708" s="30">
        <v>356.63717651367188</v>
      </c>
      <c r="E708" s="30">
        <v>356.7</v>
      </c>
      <c r="F708" s="30">
        <v>353.5</v>
      </c>
      <c r="G708" s="30">
        <v>337.3831787109375</v>
      </c>
      <c r="H708" s="30">
        <v>343.8</v>
      </c>
      <c r="I708" s="30">
        <v>333.3</v>
      </c>
      <c r="J708" s="30"/>
      <c r="K708" s="30">
        <v>321.10000000000002</v>
      </c>
      <c r="L708" s="30">
        <v>300</v>
      </c>
      <c r="M708" s="30">
        <v>337.3831787109375</v>
      </c>
      <c r="N708" s="30">
        <v>343.8</v>
      </c>
      <c r="O708" s="30">
        <v>333.3</v>
      </c>
    </row>
    <row r="709" spans="1:15" x14ac:dyDescent="0.3">
      <c r="A709" s="1">
        <v>401044020</v>
      </c>
      <c r="B709" t="s">
        <v>180</v>
      </c>
      <c r="C709" t="s">
        <v>1071</v>
      </c>
      <c r="D709" s="30"/>
      <c r="E709" s="30">
        <v>404.3</v>
      </c>
      <c r="F709" s="30">
        <v>420.8</v>
      </c>
      <c r="G709" s="30"/>
      <c r="H709" s="30">
        <v>439.1</v>
      </c>
      <c r="I709" s="30">
        <v>412.5</v>
      </c>
      <c r="J709" s="30"/>
      <c r="K709" s="30">
        <v>385.7</v>
      </c>
      <c r="L709" s="30">
        <v>350</v>
      </c>
      <c r="M709" s="30"/>
      <c r="N709" s="30">
        <v>439.1</v>
      </c>
      <c r="O709" s="30">
        <v>412.5</v>
      </c>
    </row>
    <row r="710" spans="1:15" x14ac:dyDescent="0.3">
      <c r="A710" s="1">
        <v>110781050</v>
      </c>
      <c r="B710" t="s">
        <v>45</v>
      </c>
      <c r="C710" t="s">
        <v>663</v>
      </c>
      <c r="D710" s="30">
        <v>336.02151489257813</v>
      </c>
      <c r="E710" s="30">
        <v>328.5</v>
      </c>
      <c r="F710" s="30">
        <v>345.6</v>
      </c>
      <c r="G710" s="30">
        <v>276.68392944335938</v>
      </c>
      <c r="H710" s="30">
        <v>278.8</v>
      </c>
      <c r="I710" s="30">
        <v>371.1</v>
      </c>
      <c r="J710" s="30"/>
      <c r="K710" s="30">
        <v>293.89999999999998</v>
      </c>
      <c r="L710" s="30">
        <v>295.2</v>
      </c>
      <c r="M710" s="30">
        <v>276.68392944335938</v>
      </c>
      <c r="N710" s="30">
        <v>278.8</v>
      </c>
      <c r="O710" s="30">
        <v>371.1</v>
      </c>
    </row>
    <row r="711" spans="1:15" x14ac:dyDescent="0.3">
      <c r="A711" s="1">
        <v>500131050</v>
      </c>
      <c r="B711" t="s">
        <v>263</v>
      </c>
      <c r="C711" t="s">
        <v>1353</v>
      </c>
      <c r="D711" s="30">
        <v>352.77777099609381</v>
      </c>
      <c r="E711" s="30">
        <v>361</v>
      </c>
      <c r="F711" s="30">
        <v>384.2</v>
      </c>
      <c r="G711" s="30">
        <v>273.33334350585938</v>
      </c>
      <c r="H711" s="30">
        <v>288.2</v>
      </c>
      <c r="I711" s="30">
        <v>294.60000000000002</v>
      </c>
      <c r="J711" s="30">
        <v>302.27273559570313</v>
      </c>
      <c r="K711" s="30">
        <v>339.1</v>
      </c>
      <c r="L711" s="30">
        <v>362.5</v>
      </c>
      <c r="M711" s="30">
        <v>273.33334350585938</v>
      </c>
      <c r="N711" s="30">
        <v>288.2</v>
      </c>
      <c r="O711" s="30">
        <v>294.60000000000002</v>
      </c>
    </row>
    <row r="712" spans="1:15" x14ac:dyDescent="0.3">
      <c r="A712" s="1">
        <v>480715020</v>
      </c>
      <c r="B712" t="s">
        <v>220</v>
      </c>
      <c r="C712" t="s">
        <v>1175</v>
      </c>
      <c r="D712" s="30">
        <v>302.92398071289063</v>
      </c>
      <c r="E712" s="30">
        <v>345.3</v>
      </c>
      <c r="F712" s="30">
        <v>330</v>
      </c>
      <c r="G712" s="30">
        <v>264.11764526367188</v>
      </c>
      <c r="H712" s="30">
        <v>304.5</v>
      </c>
      <c r="I712" s="30">
        <v>284.7</v>
      </c>
      <c r="J712" s="30"/>
      <c r="K712" s="30">
        <v>322.2</v>
      </c>
      <c r="L712" s="30">
        <v>295.5</v>
      </c>
      <c r="M712" s="30">
        <v>264.11764526367188</v>
      </c>
      <c r="N712" s="30">
        <v>304.5</v>
      </c>
      <c r="O712" s="30">
        <v>284.7</v>
      </c>
    </row>
    <row r="713" spans="1:15" x14ac:dyDescent="0.3">
      <c r="A713" s="1">
        <v>491322050</v>
      </c>
      <c r="B713" t="s">
        <v>247</v>
      </c>
      <c r="C713" t="s">
        <v>1288</v>
      </c>
      <c r="D713" s="30">
        <v>354.4871826171875</v>
      </c>
      <c r="E713" s="30">
        <v>376.2</v>
      </c>
      <c r="F713" s="30">
        <v>360</v>
      </c>
      <c r="G713" s="30">
        <v>319.4444580078125</v>
      </c>
      <c r="H713" s="30">
        <v>326.60000000000002</v>
      </c>
      <c r="I713" s="30">
        <v>326</v>
      </c>
      <c r="J713" s="30">
        <v>300.54348754882813</v>
      </c>
      <c r="K713" s="30">
        <v>334.8</v>
      </c>
      <c r="L713" s="30">
        <v>327</v>
      </c>
      <c r="M713" s="30">
        <v>319.4444580078125</v>
      </c>
      <c r="N713" s="30">
        <v>326.60000000000002</v>
      </c>
      <c r="O713" s="30">
        <v>326</v>
      </c>
    </row>
    <row r="714" spans="1:15" x14ac:dyDescent="0.3">
      <c r="A714" s="1">
        <v>801253000</v>
      </c>
      <c r="B714" t="s">
        <v>383</v>
      </c>
      <c r="C714" t="s">
        <v>1587</v>
      </c>
      <c r="D714" s="30">
        <v>340.80459594726563</v>
      </c>
      <c r="E714" s="30">
        <v>360.7</v>
      </c>
      <c r="F714" s="30">
        <v>342.1</v>
      </c>
      <c r="G714" s="30">
        <v>304.27349853515631</v>
      </c>
      <c r="H714" s="30">
        <v>360.2</v>
      </c>
      <c r="I714" s="30">
        <v>342.5</v>
      </c>
      <c r="J714" s="30">
        <v>306.54205322265631</v>
      </c>
      <c r="K714" s="30">
        <v>335.7</v>
      </c>
      <c r="L714" s="30">
        <v>322.8</v>
      </c>
      <c r="M714" s="30">
        <v>304.27349853515631</v>
      </c>
      <c r="N714" s="30">
        <v>360.2</v>
      </c>
      <c r="O714" s="30">
        <v>342.5</v>
      </c>
    </row>
    <row r="715" spans="1:15" x14ac:dyDescent="0.3">
      <c r="A715" s="1">
        <v>620723000</v>
      </c>
      <c r="B715" t="s">
        <v>311</v>
      </c>
      <c r="C715" t="s">
        <v>1453</v>
      </c>
      <c r="D715" s="30">
        <v>330.60427856445313</v>
      </c>
      <c r="E715" s="30">
        <v>348.1</v>
      </c>
      <c r="F715" s="30">
        <v>334.7</v>
      </c>
      <c r="G715" s="30">
        <v>269.86300659179688</v>
      </c>
      <c r="H715" s="30">
        <v>297.2</v>
      </c>
      <c r="I715" s="30">
        <v>289.39999999999998</v>
      </c>
      <c r="J715" s="30">
        <v>288.78204345703131</v>
      </c>
      <c r="K715" s="30">
        <v>319.60000000000002</v>
      </c>
      <c r="L715" s="30">
        <v>311.5</v>
      </c>
      <c r="M715" s="30">
        <v>269.86300659179688</v>
      </c>
      <c r="N715" s="30">
        <v>297.2</v>
      </c>
      <c r="O715" s="30">
        <v>289.39999999999998</v>
      </c>
    </row>
    <row r="716" spans="1:15" x14ac:dyDescent="0.3">
      <c r="A716" s="1">
        <v>611563000</v>
      </c>
      <c r="B716" t="s">
        <v>307</v>
      </c>
      <c r="C716" t="s">
        <v>1446</v>
      </c>
      <c r="D716" s="30">
        <v>341.63702392578131</v>
      </c>
      <c r="E716" s="30">
        <v>331.1</v>
      </c>
      <c r="F716" s="30">
        <v>319.89999999999998</v>
      </c>
      <c r="G716" s="30">
        <v>350.5338134765625</v>
      </c>
      <c r="H716" s="30">
        <v>338.5</v>
      </c>
      <c r="I716" s="30">
        <v>294.10000000000002</v>
      </c>
      <c r="J716" s="30">
        <v>309.64910888671881</v>
      </c>
      <c r="K716" s="30">
        <v>298.7</v>
      </c>
      <c r="L716" s="30">
        <v>288.3</v>
      </c>
      <c r="M716" s="30">
        <v>350.5338134765625</v>
      </c>
      <c r="N716" s="30">
        <v>338.5</v>
      </c>
      <c r="O716" s="30">
        <v>294.10000000000002</v>
      </c>
    </row>
    <row r="717" spans="1:15" x14ac:dyDescent="0.3">
      <c r="A717" s="1">
        <v>511523000</v>
      </c>
      <c r="B717" t="s">
        <v>266</v>
      </c>
      <c r="C717" t="s">
        <v>1360</v>
      </c>
      <c r="D717" s="30">
        <v>310.98486328125</v>
      </c>
      <c r="E717" s="30">
        <v>293.8</v>
      </c>
      <c r="F717" s="30">
        <v>321.89999999999998</v>
      </c>
      <c r="G717" s="30">
        <v>294.31817626953131</v>
      </c>
      <c r="H717" s="30">
        <v>242.8</v>
      </c>
      <c r="I717" s="30">
        <v>278</v>
      </c>
      <c r="J717" s="30">
        <v>268.06723022460938</v>
      </c>
      <c r="K717" s="30">
        <v>250</v>
      </c>
      <c r="L717" s="30">
        <v>268.39999999999998</v>
      </c>
      <c r="M717" s="30">
        <v>294.31817626953131</v>
      </c>
      <c r="N717" s="30">
        <v>242.8</v>
      </c>
      <c r="O717" s="30">
        <v>278</v>
      </c>
    </row>
    <row r="718" spans="1:15" x14ac:dyDescent="0.3">
      <c r="A718" s="1">
        <v>890803000</v>
      </c>
      <c r="B718" t="s">
        <v>415</v>
      </c>
      <c r="C718" t="s">
        <v>1667</v>
      </c>
      <c r="D718" s="30">
        <v>359.94064331054688</v>
      </c>
      <c r="E718" s="30">
        <v>357</v>
      </c>
      <c r="F718" s="30">
        <v>369.8</v>
      </c>
      <c r="G718" s="30">
        <v>329.37686157226563</v>
      </c>
      <c r="H718" s="30">
        <v>362.7</v>
      </c>
      <c r="I718" s="30">
        <v>354.3</v>
      </c>
      <c r="J718" s="30">
        <v>298.96908569335938</v>
      </c>
      <c r="K718" s="30">
        <v>314.10000000000002</v>
      </c>
      <c r="L718" s="30">
        <v>335.3</v>
      </c>
      <c r="M718" s="30">
        <v>329.37686157226563</v>
      </c>
      <c r="N718" s="30">
        <v>362.7</v>
      </c>
      <c r="O718" s="30">
        <v>354.3</v>
      </c>
    </row>
    <row r="719" spans="1:15" x14ac:dyDescent="0.3">
      <c r="A719" s="1">
        <v>110824280</v>
      </c>
      <c r="B719" t="s">
        <v>47</v>
      </c>
      <c r="C719" t="s">
        <v>680</v>
      </c>
      <c r="D719" s="30">
        <v>295.54141235351563</v>
      </c>
      <c r="E719" s="30">
        <v>303</v>
      </c>
      <c r="F719" s="30">
        <v>303.10000000000002</v>
      </c>
      <c r="G719" s="30">
        <v>204.43037414550781</v>
      </c>
      <c r="H719" s="30">
        <v>252.7</v>
      </c>
      <c r="I719" s="30">
        <v>257.60000000000002</v>
      </c>
      <c r="J719" s="30">
        <v>295.54141235351563</v>
      </c>
      <c r="K719" s="30">
        <v>303</v>
      </c>
      <c r="L719" s="30">
        <v>303.10000000000002</v>
      </c>
      <c r="M719" s="30">
        <v>204.43037414550781</v>
      </c>
      <c r="N719" s="30">
        <v>252.7</v>
      </c>
      <c r="O719" s="30">
        <v>257.60000000000002</v>
      </c>
    </row>
    <row r="720" spans="1:15" x14ac:dyDescent="0.3">
      <c r="A720" s="1">
        <v>150024080</v>
      </c>
      <c r="B720" t="s">
        <v>64</v>
      </c>
      <c r="C720" t="s">
        <v>722</v>
      </c>
      <c r="D720" s="30">
        <v>350</v>
      </c>
      <c r="E720" s="30">
        <v>372.3</v>
      </c>
      <c r="F720" s="30">
        <v>357</v>
      </c>
      <c r="G720" s="30">
        <v>327.88461303710938</v>
      </c>
      <c r="H720" s="30">
        <v>325.7</v>
      </c>
      <c r="I720" s="30">
        <v>328</v>
      </c>
      <c r="J720" s="30">
        <v>325.53192138671881</v>
      </c>
      <c r="K720" s="30">
        <v>350</v>
      </c>
      <c r="L720" s="30">
        <v>316.7</v>
      </c>
      <c r="M720" s="30">
        <v>327.88461303710938</v>
      </c>
      <c r="N720" s="30">
        <v>325.7</v>
      </c>
      <c r="O720" s="30">
        <v>328</v>
      </c>
    </row>
    <row r="721" spans="1:15" x14ac:dyDescent="0.3">
      <c r="A721" s="1">
        <v>840053000</v>
      </c>
      <c r="B721" t="s">
        <v>400</v>
      </c>
      <c r="C721" t="s">
        <v>1635</v>
      </c>
      <c r="D721" s="30">
        <v>300.709228515625</v>
      </c>
      <c r="E721" s="30">
        <v>308.39999999999998</v>
      </c>
      <c r="F721" s="30">
        <v>296.7</v>
      </c>
      <c r="G721" s="30">
        <v>311.34750366210938</v>
      </c>
      <c r="H721" s="30">
        <v>312.60000000000002</v>
      </c>
      <c r="I721" s="30">
        <v>306.60000000000002</v>
      </c>
      <c r="J721" s="30">
        <v>271.26437377929688</v>
      </c>
      <c r="K721" s="30">
        <v>277.3</v>
      </c>
      <c r="L721" s="30">
        <v>270.3</v>
      </c>
      <c r="M721" s="30">
        <v>311.34750366210938</v>
      </c>
      <c r="N721" s="30">
        <v>312.60000000000002</v>
      </c>
      <c r="O721" s="30">
        <v>306.60000000000002</v>
      </c>
    </row>
    <row r="722" spans="1:15" x14ac:dyDescent="0.3">
      <c r="A722" s="1">
        <v>720664020</v>
      </c>
      <c r="B722" t="s">
        <v>341</v>
      </c>
      <c r="C722" t="s">
        <v>1510</v>
      </c>
      <c r="D722" s="30">
        <v>305.35714721679688</v>
      </c>
      <c r="E722" s="30">
        <v>311.10000000000002</v>
      </c>
      <c r="F722" s="30">
        <v>306.7</v>
      </c>
      <c r="G722" s="30">
        <v>262.5</v>
      </c>
      <c r="H722" s="30">
        <v>307.89999999999998</v>
      </c>
      <c r="I722" s="30">
        <v>283.3</v>
      </c>
      <c r="J722" s="30"/>
      <c r="K722" s="30">
        <v>293.60000000000002</v>
      </c>
      <c r="L722" s="30">
        <v>295.3</v>
      </c>
      <c r="M722" s="30">
        <v>262.5</v>
      </c>
      <c r="N722" s="30">
        <v>307.89999999999998</v>
      </c>
      <c r="O722" s="30">
        <v>283.3</v>
      </c>
    </row>
    <row r="723" spans="1:15" x14ac:dyDescent="0.3">
      <c r="A723" s="1">
        <v>110824100</v>
      </c>
      <c r="B723" t="s">
        <v>47</v>
      </c>
      <c r="C723" t="s">
        <v>675</v>
      </c>
      <c r="D723" s="30">
        <v>369.23077392578131</v>
      </c>
      <c r="E723" s="30">
        <v>390.3</v>
      </c>
      <c r="F723" s="30">
        <v>404</v>
      </c>
      <c r="G723" s="30">
        <v>338.4615478515625</v>
      </c>
      <c r="H723" s="30">
        <v>402.7</v>
      </c>
      <c r="I723" s="30">
        <v>384.1</v>
      </c>
      <c r="J723" s="30">
        <v>350.66665649414063</v>
      </c>
      <c r="K723" s="30">
        <v>353.8</v>
      </c>
      <c r="L723" s="30">
        <v>360.3</v>
      </c>
      <c r="M723" s="30">
        <v>338.4615478515625</v>
      </c>
      <c r="N723" s="30">
        <v>402.7</v>
      </c>
      <c r="O723" s="30">
        <v>384.1</v>
      </c>
    </row>
    <row r="724" spans="1:15" x14ac:dyDescent="0.3">
      <c r="A724" s="1">
        <v>821084040</v>
      </c>
      <c r="B724" t="s">
        <v>391</v>
      </c>
      <c r="C724" t="s">
        <v>1605</v>
      </c>
      <c r="D724" s="30">
        <v>329.28570556640631</v>
      </c>
      <c r="E724" s="30">
        <v>309.5</v>
      </c>
      <c r="F724" s="30">
        <v>305.8</v>
      </c>
      <c r="G724" s="30">
        <v>277.14285278320313</v>
      </c>
      <c r="H724" s="30">
        <v>281.89999999999998</v>
      </c>
      <c r="I724" s="30">
        <v>286.3</v>
      </c>
      <c r="J724" s="30">
        <v>321.35922241210938</v>
      </c>
      <c r="K724" s="30">
        <v>287</v>
      </c>
      <c r="L724" s="30">
        <v>292.39999999999998</v>
      </c>
      <c r="M724" s="30">
        <v>277.14285278320313</v>
      </c>
      <c r="N724" s="30">
        <v>281.89999999999998</v>
      </c>
      <c r="O724" s="30">
        <v>286.3</v>
      </c>
    </row>
    <row r="725" spans="1:15" x14ac:dyDescent="0.3">
      <c r="A725" s="1">
        <v>801224020</v>
      </c>
      <c r="B725" t="s">
        <v>382</v>
      </c>
      <c r="C725" t="s">
        <v>1585</v>
      </c>
      <c r="D725" s="30">
        <v>320</v>
      </c>
      <c r="E725" s="30">
        <v>354.8</v>
      </c>
      <c r="F725" s="30">
        <v>347.2</v>
      </c>
      <c r="G725" s="30">
        <v>283.75</v>
      </c>
      <c r="H725" s="30">
        <v>321.89999999999998</v>
      </c>
      <c r="I725" s="30">
        <v>323.60000000000002</v>
      </c>
      <c r="J725" s="30">
        <v>320</v>
      </c>
      <c r="K725" s="30">
        <v>354.8</v>
      </c>
      <c r="L725" s="30">
        <v>347.2</v>
      </c>
      <c r="M725" s="30">
        <v>283.75</v>
      </c>
      <c r="N725" s="30">
        <v>321.89999999999998</v>
      </c>
      <c r="O725" s="30">
        <v>323.60000000000002</v>
      </c>
    </row>
    <row r="726" spans="1:15" x14ac:dyDescent="0.3">
      <c r="A726" s="1">
        <v>710911050</v>
      </c>
      <c r="B726" t="s">
        <v>339</v>
      </c>
      <c r="C726" t="s">
        <v>1505</v>
      </c>
      <c r="D726" s="30">
        <v>332.69232177734381</v>
      </c>
      <c r="E726" s="30">
        <v>294.3</v>
      </c>
      <c r="F726" s="30">
        <v>326.89999999999998</v>
      </c>
      <c r="G726" s="30">
        <v>303.48257446289063</v>
      </c>
      <c r="H726" s="30">
        <v>288.5</v>
      </c>
      <c r="I726" s="30">
        <v>295.89999999999998</v>
      </c>
      <c r="J726" s="30">
        <v>332.69232177734381</v>
      </c>
      <c r="K726" s="30">
        <v>294.3</v>
      </c>
      <c r="L726" s="30">
        <v>326.89999999999998</v>
      </c>
      <c r="M726" s="30">
        <v>303.48257446289063</v>
      </c>
      <c r="N726" s="30">
        <v>288.5</v>
      </c>
      <c r="O726" s="30">
        <v>295.89999999999998</v>
      </c>
    </row>
    <row r="727" spans="1:15" x14ac:dyDescent="0.3">
      <c r="A727" s="1">
        <v>1040444030</v>
      </c>
      <c r="B727" t="s">
        <v>494</v>
      </c>
      <c r="C727" t="s">
        <v>1982</v>
      </c>
      <c r="D727" s="30">
        <v>302.70269775390631</v>
      </c>
      <c r="E727" s="30">
        <v>337.5</v>
      </c>
      <c r="F727" s="30">
        <v>338.3</v>
      </c>
      <c r="G727" s="30">
        <v>275.67568969726563</v>
      </c>
      <c r="H727" s="30">
        <v>337.7</v>
      </c>
      <c r="I727" s="30">
        <v>335.9</v>
      </c>
      <c r="J727" s="30">
        <v>270.13888549804688</v>
      </c>
      <c r="K727" s="30">
        <v>304.3</v>
      </c>
      <c r="L727" s="30">
        <v>314.5</v>
      </c>
      <c r="M727" s="30">
        <v>275.67568969726563</v>
      </c>
      <c r="N727" s="30">
        <v>337.7</v>
      </c>
      <c r="O727" s="30">
        <v>335.9</v>
      </c>
    </row>
    <row r="728" spans="1:15" x14ac:dyDescent="0.3">
      <c r="A728" s="1">
        <v>870832050</v>
      </c>
      <c r="B728" t="s">
        <v>409</v>
      </c>
      <c r="C728" t="s">
        <v>1656</v>
      </c>
      <c r="D728" s="30">
        <v>328.57144165039063</v>
      </c>
      <c r="E728" s="30">
        <v>348.6</v>
      </c>
      <c r="F728" s="30">
        <v>357.1</v>
      </c>
      <c r="G728" s="30">
        <v>302.74725341796881</v>
      </c>
      <c r="H728" s="30">
        <v>306.89999999999998</v>
      </c>
      <c r="I728" s="30">
        <v>341.1</v>
      </c>
      <c r="J728" s="30">
        <v>293.33334350585938</v>
      </c>
      <c r="K728" s="30">
        <v>300</v>
      </c>
      <c r="L728" s="30">
        <v>327</v>
      </c>
      <c r="M728" s="30">
        <v>302.74725341796881</v>
      </c>
      <c r="N728" s="30">
        <v>306.89999999999998</v>
      </c>
      <c r="O728" s="30">
        <v>341.1</v>
      </c>
    </row>
    <row r="729" spans="1:15" x14ac:dyDescent="0.3">
      <c r="A729" s="1">
        <v>880813000</v>
      </c>
      <c r="B729" t="s">
        <v>414</v>
      </c>
      <c r="C729" t="s">
        <v>1665</v>
      </c>
      <c r="D729" s="30">
        <v>314.88372802734381</v>
      </c>
      <c r="E729" s="30">
        <v>317.3</v>
      </c>
      <c r="F729" s="30">
        <v>321.7</v>
      </c>
      <c r="G729" s="30">
        <v>304.42889404296881</v>
      </c>
      <c r="H729" s="30">
        <v>278.7</v>
      </c>
      <c r="I729" s="30">
        <v>278.39999999999998</v>
      </c>
      <c r="J729" s="30">
        <v>274.42922973632813</v>
      </c>
      <c r="K729" s="30">
        <v>288.3</v>
      </c>
      <c r="L729" s="30">
        <v>295.10000000000002</v>
      </c>
      <c r="M729" s="30">
        <v>304.42889404296881</v>
      </c>
      <c r="N729" s="30">
        <v>278.7</v>
      </c>
      <c r="O729" s="30">
        <v>278.39999999999998</v>
      </c>
    </row>
    <row r="730" spans="1:15" x14ac:dyDescent="0.3">
      <c r="A730" s="1">
        <v>801254030</v>
      </c>
      <c r="B730" t="s">
        <v>383</v>
      </c>
      <c r="C730" t="s">
        <v>1589</v>
      </c>
      <c r="D730" s="30">
        <v>365.51724243164063</v>
      </c>
      <c r="E730" s="30">
        <v>397.8</v>
      </c>
      <c r="F730" s="30">
        <v>374.1</v>
      </c>
      <c r="G730" s="30">
        <v>334.85714721679688</v>
      </c>
      <c r="H730" s="30">
        <v>393.3</v>
      </c>
      <c r="I730" s="30">
        <v>351</v>
      </c>
      <c r="J730" s="30">
        <v>342.24139404296881</v>
      </c>
      <c r="K730" s="30">
        <v>384.3</v>
      </c>
      <c r="L730" s="30">
        <v>359.3</v>
      </c>
      <c r="M730" s="30">
        <v>334.85714721679688</v>
      </c>
      <c r="N730" s="30">
        <v>393.3</v>
      </c>
      <c r="O730" s="30">
        <v>351</v>
      </c>
    </row>
    <row r="731" spans="1:15" x14ac:dyDescent="0.3">
      <c r="A731" s="1">
        <v>750841050</v>
      </c>
      <c r="B731" t="s">
        <v>357</v>
      </c>
      <c r="C731" t="s">
        <v>1540</v>
      </c>
      <c r="D731" s="30"/>
      <c r="E731" s="30">
        <v>317.5</v>
      </c>
      <c r="F731" s="30">
        <v>334.4</v>
      </c>
      <c r="G731" s="30"/>
      <c r="H731" s="30">
        <v>254.8</v>
      </c>
      <c r="I731" s="30">
        <v>285</v>
      </c>
      <c r="J731" s="30"/>
      <c r="K731" s="30">
        <v>306.7</v>
      </c>
      <c r="L731" s="30">
        <v>333.3</v>
      </c>
      <c r="M731" s="30"/>
      <c r="N731" s="30">
        <v>254.8</v>
      </c>
      <c r="O731" s="30">
        <v>285</v>
      </c>
    </row>
    <row r="732" spans="1:15" x14ac:dyDescent="0.3">
      <c r="A732" s="1">
        <v>10904020</v>
      </c>
      <c r="B732" t="s">
        <v>2</v>
      </c>
      <c r="C732" t="s">
        <v>552</v>
      </c>
      <c r="D732" s="30">
        <v>325</v>
      </c>
      <c r="E732" s="30">
        <v>311.7</v>
      </c>
      <c r="F732" s="30">
        <v>321.3</v>
      </c>
      <c r="G732" s="30"/>
      <c r="H732" s="30">
        <v>309.2</v>
      </c>
      <c r="I732" s="30">
        <v>321.3</v>
      </c>
      <c r="J732" s="30">
        <v>325</v>
      </c>
      <c r="K732" s="30">
        <v>311.7</v>
      </c>
      <c r="L732" s="30">
        <v>321.3</v>
      </c>
      <c r="M732" s="30"/>
      <c r="N732" s="30">
        <v>309.2</v>
      </c>
      <c r="O732" s="30">
        <v>321.3</v>
      </c>
    </row>
    <row r="733" spans="1:15" x14ac:dyDescent="0.3">
      <c r="A733" s="1">
        <v>920883400</v>
      </c>
      <c r="B733" t="s">
        <v>428</v>
      </c>
      <c r="C733" t="s">
        <v>1706</v>
      </c>
      <c r="D733" s="30">
        <v>386.66665649414063</v>
      </c>
      <c r="E733" s="30">
        <v>400.5</v>
      </c>
      <c r="F733" s="30">
        <v>386.5</v>
      </c>
      <c r="G733" s="30">
        <v>359.60366821289063</v>
      </c>
      <c r="H733" s="30">
        <v>385.3</v>
      </c>
      <c r="I733" s="30">
        <v>368.3</v>
      </c>
      <c r="J733" s="30">
        <v>324.87045288085938</v>
      </c>
      <c r="K733" s="30">
        <v>341.6</v>
      </c>
      <c r="L733" s="30">
        <v>338.9</v>
      </c>
      <c r="M733" s="30">
        <v>359.60366821289063</v>
      </c>
      <c r="N733" s="30">
        <v>385.3</v>
      </c>
      <c r="O733" s="30">
        <v>368.3</v>
      </c>
    </row>
    <row r="734" spans="1:15" x14ac:dyDescent="0.3">
      <c r="A734" s="1">
        <v>1141134020</v>
      </c>
      <c r="B734" t="s">
        <v>531</v>
      </c>
      <c r="C734" t="s">
        <v>2051</v>
      </c>
      <c r="D734" s="30"/>
      <c r="E734" s="30">
        <v>410.3</v>
      </c>
      <c r="F734" s="30">
        <v>397.7</v>
      </c>
      <c r="G734" s="30"/>
      <c r="H734" s="30">
        <v>387.2</v>
      </c>
      <c r="I734" s="30">
        <v>381.8</v>
      </c>
      <c r="J734" s="30"/>
      <c r="K734" s="30">
        <v>400</v>
      </c>
      <c r="L734" s="30">
        <v>397.3</v>
      </c>
      <c r="M734" s="30"/>
      <c r="N734" s="30">
        <v>387.2</v>
      </c>
      <c r="O734" s="30">
        <v>381.8</v>
      </c>
    </row>
    <row r="735" spans="1:15" x14ac:dyDescent="0.3">
      <c r="A735" s="1">
        <v>560174070</v>
      </c>
      <c r="B735" t="s">
        <v>290</v>
      </c>
      <c r="C735" t="s">
        <v>1406</v>
      </c>
      <c r="D735" s="30">
        <v>323.04525756835938</v>
      </c>
      <c r="E735" s="30">
        <v>340</v>
      </c>
      <c r="F735" s="30">
        <v>356.3</v>
      </c>
      <c r="G735" s="30">
        <v>262.55145263671881</v>
      </c>
      <c r="H735" s="30">
        <v>313.8</v>
      </c>
      <c r="I735" s="30">
        <v>335.5</v>
      </c>
      <c r="J735" s="30">
        <v>282.78689575195313</v>
      </c>
      <c r="K735" s="30">
        <v>298.39999999999998</v>
      </c>
      <c r="L735" s="30">
        <v>335.3</v>
      </c>
      <c r="M735" s="30">
        <v>262.55145263671881</v>
      </c>
      <c r="N735" s="30">
        <v>313.8</v>
      </c>
      <c r="O735" s="30">
        <v>335.5</v>
      </c>
    </row>
    <row r="736" spans="1:15" x14ac:dyDescent="0.3">
      <c r="A736" s="1">
        <v>540434020</v>
      </c>
      <c r="B736" t="s">
        <v>281</v>
      </c>
      <c r="C736" t="s">
        <v>1390</v>
      </c>
      <c r="D736" s="30">
        <v>331.11111450195313</v>
      </c>
      <c r="E736" s="30">
        <v>325.8</v>
      </c>
      <c r="F736" s="30">
        <v>363</v>
      </c>
      <c r="G736" s="30">
        <v>286.66665649414063</v>
      </c>
      <c r="H736" s="30">
        <v>300</v>
      </c>
      <c r="I736" s="30">
        <v>319.8</v>
      </c>
      <c r="J736" s="30"/>
      <c r="K736" s="30">
        <v>297.89999999999998</v>
      </c>
      <c r="L736" s="30">
        <v>320.5</v>
      </c>
      <c r="M736" s="30">
        <v>286.66665649414063</v>
      </c>
      <c r="N736" s="30">
        <v>300</v>
      </c>
      <c r="O736" s="30">
        <v>319.8</v>
      </c>
    </row>
    <row r="737" spans="1:15" x14ac:dyDescent="0.3">
      <c r="A737" s="1">
        <v>1090034040</v>
      </c>
      <c r="B737" t="s">
        <v>518</v>
      </c>
      <c r="C737" t="s">
        <v>2025</v>
      </c>
      <c r="D737" s="30">
        <v>305.34759521484381</v>
      </c>
      <c r="E737" s="30">
        <v>348.7</v>
      </c>
      <c r="F737" s="30">
        <v>347</v>
      </c>
      <c r="G737" s="30">
        <v>228.19148254394531</v>
      </c>
      <c r="H737" s="30">
        <v>321.60000000000002</v>
      </c>
      <c r="I737" s="30">
        <v>293.60000000000002</v>
      </c>
      <c r="J737" s="30">
        <v>262.38531494140631</v>
      </c>
      <c r="K737" s="30">
        <v>327.5</v>
      </c>
      <c r="L737" s="30">
        <v>333.5</v>
      </c>
      <c r="M737" s="30">
        <v>228.19148254394531</v>
      </c>
      <c r="N737" s="30">
        <v>321.60000000000002</v>
      </c>
      <c r="O737" s="30">
        <v>293.60000000000002</v>
      </c>
    </row>
    <row r="738" spans="1:15" x14ac:dyDescent="0.3">
      <c r="A738" s="1">
        <v>680734060</v>
      </c>
      <c r="B738" t="s">
        <v>329</v>
      </c>
      <c r="C738" t="s">
        <v>1488</v>
      </c>
      <c r="D738" s="30">
        <v>330.17242431640631</v>
      </c>
      <c r="E738" s="30">
        <v>308</v>
      </c>
      <c r="F738" s="30">
        <v>326.39999999999998</v>
      </c>
      <c r="G738" s="30">
        <v>248.27586364746091</v>
      </c>
      <c r="H738" s="30">
        <v>240</v>
      </c>
      <c r="I738" s="30">
        <v>264.2</v>
      </c>
      <c r="J738" s="30"/>
      <c r="K738" s="30">
        <v>290.89999999999998</v>
      </c>
      <c r="L738" s="30">
        <v>314</v>
      </c>
      <c r="M738" s="30">
        <v>248.27586364746091</v>
      </c>
      <c r="N738" s="30">
        <v>240</v>
      </c>
      <c r="O738" s="30">
        <v>264.2</v>
      </c>
    </row>
    <row r="739" spans="1:15" x14ac:dyDescent="0.3">
      <c r="A739" s="1">
        <v>880814020</v>
      </c>
      <c r="B739" t="s">
        <v>414</v>
      </c>
      <c r="C739" t="s">
        <v>1666</v>
      </c>
      <c r="D739" s="30">
        <v>290.15151977539063</v>
      </c>
      <c r="E739" s="30">
        <v>316.8</v>
      </c>
      <c r="F739" s="30">
        <v>322.5</v>
      </c>
      <c r="G739" s="30">
        <v>265.56961059570313</v>
      </c>
      <c r="H739" s="30">
        <v>275.10000000000002</v>
      </c>
      <c r="I739" s="30">
        <v>279.8</v>
      </c>
      <c r="J739" s="30">
        <v>260.79998779296881</v>
      </c>
      <c r="K739" s="30">
        <v>291.89999999999998</v>
      </c>
      <c r="L739" s="30">
        <v>297.5</v>
      </c>
      <c r="M739" s="30">
        <v>265.56961059570313</v>
      </c>
      <c r="N739" s="30">
        <v>275.10000000000002</v>
      </c>
      <c r="O739" s="30">
        <v>279.8</v>
      </c>
    </row>
    <row r="740" spans="1:15" x14ac:dyDescent="0.3">
      <c r="A740" s="1">
        <v>1000593000</v>
      </c>
      <c r="B740" t="s">
        <v>473</v>
      </c>
      <c r="C740" t="s">
        <v>1942</v>
      </c>
      <c r="D740" s="30">
        <v>345.74899291992188</v>
      </c>
      <c r="E740" s="30">
        <v>315.39999999999998</v>
      </c>
      <c r="F740" s="30">
        <v>322.2</v>
      </c>
      <c r="G740" s="30">
        <v>294.33197021484381</v>
      </c>
      <c r="H740" s="30">
        <v>300</v>
      </c>
      <c r="I740" s="30">
        <v>277.3</v>
      </c>
      <c r="J740" s="30">
        <v>313.38027954101563</v>
      </c>
      <c r="K740" s="30">
        <v>283.2</v>
      </c>
      <c r="L740" s="30">
        <v>281.7</v>
      </c>
      <c r="M740" s="30">
        <v>294.33197021484381</v>
      </c>
      <c r="N740" s="30">
        <v>300</v>
      </c>
      <c r="O740" s="30">
        <v>277.3</v>
      </c>
    </row>
    <row r="741" spans="1:15" x14ac:dyDescent="0.3">
      <c r="A741" s="1">
        <v>260064025</v>
      </c>
      <c r="B741" t="s">
        <v>115</v>
      </c>
      <c r="C741" t="s">
        <v>892</v>
      </c>
      <c r="D741" s="30">
        <v>324.81204223632813</v>
      </c>
      <c r="E741" s="30">
        <v>333.3</v>
      </c>
      <c r="F741" s="30">
        <v>332.8</v>
      </c>
      <c r="G741" s="30">
        <v>280.45114135742188</v>
      </c>
      <c r="H741" s="30">
        <v>283.3</v>
      </c>
      <c r="I741" s="30">
        <v>283.60000000000002</v>
      </c>
      <c r="J741" s="30">
        <v>324.81204223632813</v>
      </c>
      <c r="K741" s="30">
        <v>333.3</v>
      </c>
      <c r="L741" s="30">
        <v>332.8</v>
      </c>
      <c r="M741" s="30">
        <v>280.45114135742188</v>
      </c>
      <c r="N741" s="30">
        <v>283.3</v>
      </c>
      <c r="O741" s="30">
        <v>283.60000000000002</v>
      </c>
    </row>
    <row r="742" spans="1:15" x14ac:dyDescent="0.3">
      <c r="A742" s="1">
        <v>691081050</v>
      </c>
      <c r="B742" t="s">
        <v>335</v>
      </c>
      <c r="C742" t="s">
        <v>1496</v>
      </c>
      <c r="D742" s="30"/>
      <c r="E742" s="30">
        <v>313.2</v>
      </c>
      <c r="F742" s="30">
        <v>338.1</v>
      </c>
      <c r="G742" s="30"/>
      <c r="H742" s="30">
        <v>267.60000000000002</v>
      </c>
      <c r="I742" s="30">
        <v>293.3</v>
      </c>
      <c r="J742" s="30"/>
      <c r="K742" s="30">
        <v>270</v>
      </c>
      <c r="L742" s="30">
        <v>304</v>
      </c>
      <c r="M742" s="30"/>
      <c r="N742" s="30">
        <v>267.60000000000002</v>
      </c>
      <c r="O742" s="30">
        <v>293.3</v>
      </c>
    </row>
    <row r="743" spans="1:15" x14ac:dyDescent="0.3">
      <c r="A743" s="1">
        <v>691093000</v>
      </c>
      <c r="B743" t="s">
        <v>336</v>
      </c>
      <c r="C743" t="s">
        <v>1498</v>
      </c>
      <c r="D743" s="30">
        <v>312.72726440429688</v>
      </c>
      <c r="E743" s="30">
        <v>332</v>
      </c>
      <c r="F743" s="30">
        <v>306.3</v>
      </c>
      <c r="G743" s="30"/>
      <c r="H743" s="30">
        <v>282</v>
      </c>
      <c r="I743" s="30">
        <v>264.60000000000002</v>
      </c>
      <c r="J743" s="30"/>
      <c r="K743" s="30">
        <v>281.8</v>
      </c>
      <c r="L743" s="30">
        <v>266.7</v>
      </c>
      <c r="M743" s="30"/>
      <c r="N743" s="30">
        <v>282</v>
      </c>
      <c r="O743" s="30">
        <v>264.60000000000002</v>
      </c>
    </row>
    <row r="744" spans="1:15" x14ac:dyDescent="0.3">
      <c r="A744" s="1">
        <v>380441050</v>
      </c>
      <c r="B744" t="s">
        <v>166</v>
      </c>
      <c r="C744" t="s">
        <v>998</v>
      </c>
      <c r="D744" s="30">
        <v>331.25</v>
      </c>
      <c r="E744" s="30">
        <v>335.6</v>
      </c>
      <c r="F744" s="30">
        <v>349.4</v>
      </c>
      <c r="G744" s="30">
        <v>315.29412841796881</v>
      </c>
      <c r="H744" s="30">
        <v>278.10000000000002</v>
      </c>
      <c r="I744" s="30">
        <v>302.5</v>
      </c>
      <c r="J744" s="30"/>
      <c r="K744" s="30">
        <v>274.3</v>
      </c>
      <c r="L744" s="30">
        <v>292.60000000000002</v>
      </c>
      <c r="M744" s="30">
        <v>315.29412841796881</v>
      </c>
      <c r="N744" s="30">
        <v>278.10000000000002</v>
      </c>
      <c r="O744" s="30">
        <v>302.5</v>
      </c>
    </row>
    <row r="745" spans="1:15" x14ac:dyDescent="0.3">
      <c r="A745" s="1">
        <v>41091050</v>
      </c>
      <c r="B745" t="s">
        <v>12</v>
      </c>
      <c r="C745" t="s">
        <v>571</v>
      </c>
      <c r="D745" s="30">
        <v>327.00729370117188</v>
      </c>
      <c r="E745" s="30">
        <v>331.5</v>
      </c>
      <c r="F745" s="30">
        <v>357.3</v>
      </c>
      <c r="G745" s="30">
        <v>282.31292724609381</v>
      </c>
      <c r="H745" s="30">
        <v>293.3</v>
      </c>
      <c r="I745" s="30">
        <v>331.2</v>
      </c>
      <c r="J745" s="30"/>
      <c r="K745" s="30">
        <v>302.8</v>
      </c>
      <c r="L745" s="30">
        <v>338.5</v>
      </c>
      <c r="M745" s="30">
        <v>282.31292724609381</v>
      </c>
      <c r="N745" s="30">
        <v>293.3</v>
      </c>
      <c r="O745" s="30">
        <v>331.2</v>
      </c>
    </row>
    <row r="746" spans="1:15" x14ac:dyDescent="0.3">
      <c r="A746" s="1">
        <v>470651050</v>
      </c>
      <c r="B746" t="s">
        <v>215</v>
      </c>
      <c r="C746" t="s">
        <v>1130</v>
      </c>
      <c r="D746" s="30">
        <v>300</v>
      </c>
      <c r="E746" s="30">
        <v>342.5</v>
      </c>
      <c r="F746" s="30">
        <v>337.9</v>
      </c>
      <c r="G746" s="30"/>
      <c r="H746" s="30">
        <v>302.2</v>
      </c>
      <c r="I746" s="30">
        <v>308.60000000000002</v>
      </c>
      <c r="J746" s="30">
        <v>300</v>
      </c>
      <c r="K746" s="30">
        <v>332.6</v>
      </c>
      <c r="L746" s="30">
        <v>325.89999999999998</v>
      </c>
      <c r="M746" s="30"/>
      <c r="N746" s="30">
        <v>302.2</v>
      </c>
      <c r="O746" s="30">
        <v>308.60000000000002</v>
      </c>
    </row>
    <row r="747" spans="1:15" x14ac:dyDescent="0.3">
      <c r="A747" s="1">
        <v>920873000</v>
      </c>
      <c r="B747" t="s">
        <v>427</v>
      </c>
      <c r="C747" t="s">
        <v>1685</v>
      </c>
      <c r="D747" s="30">
        <v>367.448974609375</v>
      </c>
      <c r="E747" s="30">
        <v>364.5</v>
      </c>
      <c r="F747" s="30">
        <v>369.7</v>
      </c>
      <c r="G747" s="30">
        <v>345.426513671875</v>
      </c>
      <c r="H747" s="30">
        <v>355.8</v>
      </c>
      <c r="I747" s="30">
        <v>353.7</v>
      </c>
      <c r="J747" s="30">
        <v>318.65890502929688</v>
      </c>
      <c r="K747" s="30">
        <v>321.7</v>
      </c>
      <c r="L747" s="30">
        <v>320.60000000000002</v>
      </c>
      <c r="M747" s="30">
        <v>345.426513671875</v>
      </c>
      <c r="N747" s="30">
        <v>355.8</v>
      </c>
      <c r="O747" s="30">
        <v>353.7</v>
      </c>
    </row>
    <row r="748" spans="1:15" x14ac:dyDescent="0.3">
      <c r="A748" s="1">
        <v>480685020</v>
      </c>
      <c r="B748" t="s">
        <v>217</v>
      </c>
      <c r="C748" t="s">
        <v>1151</v>
      </c>
      <c r="D748" s="30">
        <v>346.15383911132813</v>
      </c>
      <c r="E748" s="30">
        <v>374.8</v>
      </c>
      <c r="F748" s="30">
        <v>369.3</v>
      </c>
      <c r="G748" s="30">
        <v>331.95266723632813</v>
      </c>
      <c r="H748" s="30">
        <v>395.1</v>
      </c>
      <c r="I748" s="30">
        <v>357.7</v>
      </c>
      <c r="J748" s="30">
        <v>301.51513671875</v>
      </c>
      <c r="K748" s="30">
        <v>325.8</v>
      </c>
      <c r="L748" s="30">
        <v>318.5</v>
      </c>
      <c r="M748" s="30">
        <v>331.95266723632813</v>
      </c>
      <c r="N748" s="30">
        <v>395.1</v>
      </c>
      <c r="O748" s="30">
        <v>357.7</v>
      </c>
    </row>
    <row r="749" spans="1:15" x14ac:dyDescent="0.3">
      <c r="A749" s="1">
        <v>1141131050</v>
      </c>
      <c r="B749" t="s">
        <v>531</v>
      </c>
      <c r="C749" t="s">
        <v>2050</v>
      </c>
      <c r="D749" s="30">
        <v>325.87411499023438</v>
      </c>
      <c r="E749" s="30">
        <v>332.5</v>
      </c>
      <c r="F749" s="30">
        <v>333.8</v>
      </c>
      <c r="G749" s="30"/>
      <c r="H749" s="30">
        <v>305.3</v>
      </c>
      <c r="I749" s="30">
        <v>306</v>
      </c>
      <c r="J749" s="30">
        <v>310.34481811523438</v>
      </c>
      <c r="K749" s="30">
        <v>309.3</v>
      </c>
      <c r="L749" s="30">
        <v>305.7</v>
      </c>
      <c r="M749" s="30"/>
      <c r="N749" s="30">
        <v>305.3</v>
      </c>
      <c r="O749" s="30">
        <v>306</v>
      </c>
    </row>
    <row r="750" spans="1:15" x14ac:dyDescent="0.3">
      <c r="A750" s="1">
        <v>650984020</v>
      </c>
      <c r="B750" t="s">
        <v>318</v>
      </c>
      <c r="C750" t="s">
        <v>1470</v>
      </c>
      <c r="D750" s="30">
        <v>352.631591796875</v>
      </c>
      <c r="E750" s="30">
        <v>344</v>
      </c>
      <c r="F750" s="30">
        <v>335.8</v>
      </c>
      <c r="G750" s="30">
        <v>342.10525512695313</v>
      </c>
      <c r="H750" s="30">
        <v>377</v>
      </c>
      <c r="I750" s="30">
        <v>332.1</v>
      </c>
      <c r="J750" s="30">
        <v>331.91488647460938</v>
      </c>
      <c r="K750" s="30">
        <v>328</v>
      </c>
      <c r="L750" s="30">
        <v>295.7</v>
      </c>
      <c r="M750" s="30">
        <v>342.10525512695313</v>
      </c>
      <c r="N750" s="30">
        <v>377</v>
      </c>
      <c r="O750" s="30">
        <v>332.1</v>
      </c>
    </row>
    <row r="751" spans="1:15" x14ac:dyDescent="0.3">
      <c r="A751" s="1">
        <v>551041050</v>
      </c>
      <c r="B751" t="s">
        <v>283</v>
      </c>
      <c r="C751" t="s">
        <v>1393</v>
      </c>
      <c r="D751" s="30">
        <v>289.30816650390631</v>
      </c>
      <c r="E751" s="30">
        <v>336.8</v>
      </c>
      <c r="F751" s="30">
        <v>332.4</v>
      </c>
      <c r="G751" s="30"/>
      <c r="H751" s="30">
        <v>296.7</v>
      </c>
      <c r="I751" s="30">
        <v>299.2</v>
      </c>
      <c r="J751" s="30"/>
      <c r="K751" s="30">
        <v>306.5</v>
      </c>
      <c r="L751" s="30">
        <v>300</v>
      </c>
      <c r="M751" s="30"/>
      <c r="N751" s="30">
        <v>296.7</v>
      </c>
      <c r="O751" s="30">
        <v>299.2</v>
      </c>
    </row>
    <row r="752" spans="1:15" x14ac:dyDescent="0.3">
      <c r="A752" s="1">
        <v>191504020</v>
      </c>
      <c r="B752" t="s">
        <v>86</v>
      </c>
      <c r="C752" t="s">
        <v>778</v>
      </c>
      <c r="D752" s="30">
        <v>304</v>
      </c>
      <c r="E752" s="30">
        <v>312.5</v>
      </c>
      <c r="F752" s="30">
        <v>323.5</v>
      </c>
      <c r="G752" s="30"/>
      <c r="H752" s="30">
        <v>281.3</v>
      </c>
      <c r="I752" s="30">
        <v>276.5</v>
      </c>
      <c r="J752" s="30">
        <v>290.90908813476563</v>
      </c>
      <c r="K752" s="30">
        <v>291.39999999999998</v>
      </c>
      <c r="L752" s="30">
        <v>323.5</v>
      </c>
      <c r="M752" s="30"/>
      <c r="N752" s="30">
        <v>281.3</v>
      </c>
      <c r="O752" s="30">
        <v>276.5</v>
      </c>
    </row>
    <row r="753" spans="1:15" x14ac:dyDescent="0.3">
      <c r="A753" s="1">
        <v>801184020</v>
      </c>
      <c r="B753" t="s">
        <v>379</v>
      </c>
      <c r="C753" t="s">
        <v>1580</v>
      </c>
      <c r="D753" s="30">
        <v>314.28570556640631</v>
      </c>
      <c r="E753" s="30">
        <v>302.10000000000002</v>
      </c>
      <c r="F753" s="30">
        <v>302.2</v>
      </c>
      <c r="G753" s="30">
        <v>264.28570556640631</v>
      </c>
      <c r="H753" s="30">
        <v>291.5</v>
      </c>
      <c r="I753" s="30">
        <v>275.8</v>
      </c>
      <c r="J753" s="30">
        <v>298.27584838867188</v>
      </c>
      <c r="K753" s="30">
        <v>290.3</v>
      </c>
      <c r="L753" s="30">
        <v>273.8</v>
      </c>
      <c r="M753" s="30">
        <v>264.28570556640631</v>
      </c>
      <c r="N753" s="30">
        <v>291.5</v>
      </c>
      <c r="O753" s="30">
        <v>275.8</v>
      </c>
    </row>
    <row r="754" spans="1:15" x14ac:dyDescent="0.3">
      <c r="A754" s="1">
        <v>720731050</v>
      </c>
      <c r="B754" t="s">
        <v>343</v>
      </c>
      <c r="C754" t="s">
        <v>1513</v>
      </c>
      <c r="D754" s="30"/>
      <c r="E754" s="30">
        <v>325.5</v>
      </c>
      <c r="F754" s="30">
        <v>313.2</v>
      </c>
      <c r="G754" s="30">
        <v>271.62161254882813</v>
      </c>
      <c r="H754" s="30">
        <v>284.10000000000002</v>
      </c>
      <c r="I754" s="30">
        <v>315.89999999999998</v>
      </c>
      <c r="J754" s="30"/>
      <c r="K754" s="30">
        <v>325.5</v>
      </c>
      <c r="L754" s="30">
        <v>313.2</v>
      </c>
      <c r="M754" s="30">
        <v>271.62161254882813</v>
      </c>
      <c r="N754" s="30">
        <v>284.10000000000002</v>
      </c>
      <c r="O754" s="30">
        <v>315.89999999999998</v>
      </c>
    </row>
    <row r="755" spans="1:15" x14ac:dyDescent="0.3">
      <c r="A755" s="1">
        <v>661074020</v>
      </c>
      <c r="B755" t="s">
        <v>323</v>
      </c>
      <c r="C755" t="s">
        <v>1479</v>
      </c>
      <c r="D755" s="30">
        <v>317.368408203125</v>
      </c>
      <c r="E755" s="30">
        <v>332.5</v>
      </c>
      <c r="F755" s="30">
        <v>323.89999999999998</v>
      </c>
      <c r="G755" s="30">
        <v>270.52630615234381</v>
      </c>
      <c r="H755" s="30">
        <v>286.8</v>
      </c>
      <c r="I755" s="30">
        <v>279.8</v>
      </c>
      <c r="J755" s="30">
        <v>288.4615478515625</v>
      </c>
      <c r="K755" s="30">
        <v>298.3</v>
      </c>
      <c r="L755" s="30">
        <v>299.2</v>
      </c>
      <c r="M755" s="30">
        <v>270.52630615234381</v>
      </c>
      <c r="N755" s="30">
        <v>286.8</v>
      </c>
      <c r="O755" s="30">
        <v>279.8</v>
      </c>
    </row>
    <row r="756" spans="1:15" x14ac:dyDescent="0.3">
      <c r="A756" s="1">
        <v>511554020</v>
      </c>
      <c r="B756" t="s">
        <v>269</v>
      </c>
      <c r="C756" t="s">
        <v>1367</v>
      </c>
      <c r="D756" s="30">
        <v>348.16513061523438</v>
      </c>
      <c r="E756" s="30">
        <v>396.3</v>
      </c>
      <c r="F756" s="30">
        <v>378.9</v>
      </c>
      <c r="G756" s="30">
        <v>299.54129028320313</v>
      </c>
      <c r="H756" s="30">
        <v>386.6</v>
      </c>
      <c r="I756" s="30">
        <v>350.7</v>
      </c>
      <c r="J756" s="30">
        <v>297.24771118164063</v>
      </c>
      <c r="K756" s="30">
        <v>345.8</v>
      </c>
      <c r="L756" s="30">
        <v>328.8</v>
      </c>
      <c r="M756" s="30">
        <v>299.54129028320313</v>
      </c>
      <c r="N756" s="30">
        <v>386.6</v>
      </c>
      <c r="O756" s="30">
        <v>350.7</v>
      </c>
    </row>
    <row r="757" spans="1:15" x14ac:dyDescent="0.3">
      <c r="A757" s="1">
        <v>890874020</v>
      </c>
      <c r="B757" t="s">
        <v>416</v>
      </c>
      <c r="C757" t="s">
        <v>1669</v>
      </c>
      <c r="D757" s="30">
        <v>338.98306274414063</v>
      </c>
      <c r="E757" s="30">
        <v>314.39999999999998</v>
      </c>
      <c r="F757" s="30">
        <v>336.6</v>
      </c>
      <c r="G757" s="30">
        <v>305</v>
      </c>
      <c r="H757" s="30">
        <v>276.7</v>
      </c>
      <c r="I757" s="30">
        <v>280.60000000000002</v>
      </c>
      <c r="J757" s="30"/>
      <c r="K757" s="30">
        <v>296.2</v>
      </c>
      <c r="L757" s="30">
        <v>315.2</v>
      </c>
      <c r="M757" s="30">
        <v>305</v>
      </c>
      <c r="N757" s="30">
        <v>276.7</v>
      </c>
      <c r="O757" s="30">
        <v>280.60000000000002</v>
      </c>
    </row>
    <row r="758" spans="1:15" x14ac:dyDescent="0.3">
      <c r="A758" s="1">
        <v>30314020</v>
      </c>
      <c r="B758" t="s">
        <v>8</v>
      </c>
      <c r="C758" t="s">
        <v>564</v>
      </c>
      <c r="D758" s="30">
        <v>336.76470947265631</v>
      </c>
      <c r="E758" s="30">
        <v>357.3</v>
      </c>
      <c r="F758" s="30">
        <v>367.7</v>
      </c>
      <c r="G758" s="30">
        <v>295.58822631835938</v>
      </c>
      <c r="H758" s="30">
        <v>336.9</v>
      </c>
      <c r="I758" s="30">
        <v>342.7</v>
      </c>
      <c r="J758" s="30">
        <v>313.51351928710938</v>
      </c>
      <c r="K758" s="30">
        <v>339</v>
      </c>
      <c r="L758" s="30">
        <v>335.3</v>
      </c>
      <c r="M758" s="30">
        <v>295.58822631835938</v>
      </c>
      <c r="N758" s="30">
        <v>336.9</v>
      </c>
      <c r="O758" s="30">
        <v>342.7</v>
      </c>
    </row>
    <row r="759" spans="1:15" x14ac:dyDescent="0.3">
      <c r="A759" s="1">
        <v>480716000</v>
      </c>
      <c r="B759" t="s">
        <v>220</v>
      </c>
      <c r="C759" t="s">
        <v>622</v>
      </c>
      <c r="D759" s="30">
        <v>380.46511840820313</v>
      </c>
      <c r="E759" s="30">
        <v>386.8</v>
      </c>
      <c r="F759" s="30">
        <v>401.1</v>
      </c>
      <c r="G759" s="30">
        <v>359.81307983398438</v>
      </c>
      <c r="H759" s="30">
        <v>380.4</v>
      </c>
      <c r="I759" s="30">
        <v>391.6</v>
      </c>
      <c r="J759" s="30"/>
      <c r="K759" s="30">
        <v>347.5</v>
      </c>
      <c r="L759" s="30">
        <v>360</v>
      </c>
      <c r="M759" s="30">
        <v>359.81307983398438</v>
      </c>
      <c r="N759" s="30">
        <v>380.4</v>
      </c>
      <c r="O759" s="30">
        <v>391.6</v>
      </c>
    </row>
    <row r="760" spans="1:15" x14ac:dyDescent="0.3">
      <c r="A760" s="1">
        <v>730994040</v>
      </c>
      <c r="B760" t="s">
        <v>345</v>
      </c>
      <c r="C760" t="s">
        <v>1518</v>
      </c>
      <c r="D760" s="30">
        <v>318.46847534179688</v>
      </c>
      <c r="E760" s="30">
        <v>299.10000000000002</v>
      </c>
      <c r="F760" s="30">
        <v>300.39999999999998</v>
      </c>
      <c r="G760" s="30">
        <v>280</v>
      </c>
      <c r="H760" s="30">
        <v>256.39999999999998</v>
      </c>
      <c r="I760" s="30">
        <v>249.4</v>
      </c>
      <c r="J760" s="30">
        <v>298.55072021484381</v>
      </c>
      <c r="K760" s="30">
        <v>283.2</v>
      </c>
      <c r="L760" s="30">
        <v>292</v>
      </c>
      <c r="M760" s="30">
        <v>280</v>
      </c>
      <c r="N760" s="30">
        <v>256.39999999999998</v>
      </c>
      <c r="O760" s="30">
        <v>249.4</v>
      </c>
    </row>
    <row r="761" spans="1:15" x14ac:dyDescent="0.3">
      <c r="A761" s="1">
        <v>191501050</v>
      </c>
      <c r="B761" t="s">
        <v>86</v>
      </c>
      <c r="C761" t="s">
        <v>777</v>
      </c>
      <c r="D761" s="30"/>
      <c r="E761" s="30">
        <v>341.4</v>
      </c>
      <c r="F761" s="30">
        <v>339.2</v>
      </c>
      <c r="G761" s="30"/>
      <c r="H761" s="30">
        <v>258.2</v>
      </c>
      <c r="I761" s="30">
        <v>306.7</v>
      </c>
      <c r="J761" s="30"/>
      <c r="K761" s="30">
        <v>303.39999999999998</v>
      </c>
      <c r="L761" s="30">
        <v>297.39999999999998</v>
      </c>
      <c r="M761" s="30"/>
      <c r="N761" s="30">
        <v>258.2</v>
      </c>
      <c r="O761" s="30">
        <v>306.7</v>
      </c>
    </row>
    <row r="762" spans="1:15" x14ac:dyDescent="0.3">
      <c r="A762" s="1">
        <v>220924020</v>
      </c>
      <c r="B762" t="s">
        <v>99</v>
      </c>
      <c r="C762" t="s">
        <v>812</v>
      </c>
      <c r="D762" s="30">
        <v>322.38265991210938</v>
      </c>
      <c r="E762" s="30">
        <v>317.10000000000002</v>
      </c>
      <c r="F762" s="30">
        <v>326.3</v>
      </c>
      <c r="G762" s="30">
        <v>298.5533447265625</v>
      </c>
      <c r="H762" s="30">
        <v>307.60000000000002</v>
      </c>
      <c r="I762" s="30">
        <v>302.60000000000002</v>
      </c>
      <c r="J762" s="30">
        <v>292.27468872070313</v>
      </c>
      <c r="K762" s="30">
        <v>285.39999999999998</v>
      </c>
      <c r="L762" s="30">
        <v>296.2</v>
      </c>
      <c r="M762" s="30">
        <v>298.5533447265625</v>
      </c>
      <c r="N762" s="30">
        <v>307.60000000000002</v>
      </c>
      <c r="O762" s="30">
        <v>302.60000000000002</v>
      </c>
    </row>
    <row r="763" spans="1:15" x14ac:dyDescent="0.3">
      <c r="A763" s="1">
        <v>920904120</v>
      </c>
      <c r="B763" t="s">
        <v>430</v>
      </c>
      <c r="C763" t="s">
        <v>1734</v>
      </c>
      <c r="D763" s="30">
        <v>348.4375</v>
      </c>
      <c r="E763" s="30">
        <v>339</v>
      </c>
      <c r="F763" s="30">
        <v>349.4</v>
      </c>
      <c r="G763" s="30">
        <v>312.40310668945313</v>
      </c>
      <c r="H763" s="30">
        <v>329.2</v>
      </c>
      <c r="I763" s="30">
        <v>313.10000000000002</v>
      </c>
      <c r="J763" s="30">
        <v>325.33334350585938</v>
      </c>
      <c r="K763" s="30">
        <v>305.2</v>
      </c>
      <c r="L763" s="30">
        <v>337.9</v>
      </c>
      <c r="M763" s="30">
        <v>312.40310668945313</v>
      </c>
      <c r="N763" s="30">
        <v>329.2</v>
      </c>
      <c r="O763" s="30">
        <v>313.10000000000002</v>
      </c>
    </row>
    <row r="764" spans="1:15" x14ac:dyDescent="0.3">
      <c r="A764" s="1">
        <v>801181050</v>
      </c>
      <c r="B764" t="s">
        <v>379</v>
      </c>
      <c r="C764" t="s">
        <v>1579</v>
      </c>
      <c r="D764" s="30">
        <v>318.75</v>
      </c>
      <c r="E764" s="30">
        <v>306.60000000000002</v>
      </c>
      <c r="F764" s="30">
        <v>331.1</v>
      </c>
      <c r="G764" s="30"/>
      <c r="H764" s="30">
        <v>238.6</v>
      </c>
      <c r="I764" s="30">
        <v>267.2</v>
      </c>
      <c r="J764" s="30">
        <v>320.40817260742188</v>
      </c>
      <c r="K764" s="30">
        <v>281.8</v>
      </c>
      <c r="L764" s="30">
        <v>322.2</v>
      </c>
      <c r="M764" s="30"/>
      <c r="N764" s="30">
        <v>238.6</v>
      </c>
      <c r="O764" s="30">
        <v>267.2</v>
      </c>
    </row>
    <row r="765" spans="1:15" x14ac:dyDescent="0.3">
      <c r="A765" s="1">
        <v>130593000</v>
      </c>
      <c r="B765" t="s">
        <v>55</v>
      </c>
      <c r="C765" t="s">
        <v>699</v>
      </c>
      <c r="D765" s="30">
        <v>370.23809814453131</v>
      </c>
      <c r="E765" s="30">
        <v>355.4</v>
      </c>
      <c r="F765" s="30">
        <v>335.7</v>
      </c>
      <c r="G765" s="30">
        <v>355.952392578125</v>
      </c>
      <c r="H765" s="30">
        <v>326.39999999999998</v>
      </c>
      <c r="I765" s="30">
        <v>316.10000000000002</v>
      </c>
      <c r="J765" s="30">
        <v>342.22222900390631</v>
      </c>
      <c r="K765" s="30">
        <v>328</v>
      </c>
      <c r="L765" s="30">
        <v>301.5</v>
      </c>
      <c r="M765" s="30">
        <v>355.952392578125</v>
      </c>
      <c r="N765" s="30">
        <v>326.39999999999998</v>
      </c>
      <c r="O765" s="30">
        <v>316.10000000000002</v>
      </c>
    </row>
    <row r="766" spans="1:15" x14ac:dyDescent="0.3">
      <c r="A766" s="1">
        <v>250033000</v>
      </c>
      <c r="B766" t="s">
        <v>111</v>
      </c>
      <c r="C766" t="s">
        <v>882</v>
      </c>
      <c r="D766" s="30">
        <v>316.27908325195313</v>
      </c>
      <c r="E766" s="30">
        <v>333.6</v>
      </c>
      <c r="F766" s="30">
        <v>330.8</v>
      </c>
      <c r="G766" s="30">
        <v>262.0155029296875</v>
      </c>
      <c r="H766" s="30">
        <v>274.3</v>
      </c>
      <c r="I766" s="30">
        <v>298.60000000000002</v>
      </c>
      <c r="J766" s="30">
        <v>291.80328369140631</v>
      </c>
      <c r="K766" s="30">
        <v>295.10000000000002</v>
      </c>
      <c r="L766" s="30">
        <v>295</v>
      </c>
      <c r="M766" s="30">
        <v>262.0155029296875</v>
      </c>
      <c r="N766" s="30">
        <v>274.3</v>
      </c>
      <c r="O766" s="30">
        <v>298.60000000000002</v>
      </c>
    </row>
    <row r="767" spans="1:15" x14ac:dyDescent="0.3">
      <c r="A767" s="1">
        <v>1100293000</v>
      </c>
      <c r="B767" t="s">
        <v>520</v>
      </c>
      <c r="C767" t="s">
        <v>2028</v>
      </c>
      <c r="D767" s="30">
        <v>353.29342651367188</v>
      </c>
      <c r="E767" s="30">
        <v>354.8</v>
      </c>
      <c r="F767" s="30">
        <v>399.7</v>
      </c>
      <c r="G767" s="30">
        <v>304.19161987304688</v>
      </c>
      <c r="H767" s="30">
        <v>337.9</v>
      </c>
      <c r="I767" s="30">
        <v>344</v>
      </c>
      <c r="J767" s="30">
        <v>353.29342651367188</v>
      </c>
      <c r="K767" s="30">
        <v>354.8</v>
      </c>
      <c r="L767" s="30">
        <v>399.7</v>
      </c>
      <c r="M767" s="30">
        <v>304.19161987304688</v>
      </c>
      <c r="N767" s="30">
        <v>337.9</v>
      </c>
      <c r="O767" s="30">
        <v>344</v>
      </c>
    </row>
    <row r="768" spans="1:15" x14ac:dyDescent="0.3">
      <c r="A768" s="1">
        <v>691094020</v>
      </c>
      <c r="B768" t="s">
        <v>336</v>
      </c>
      <c r="C768" t="s">
        <v>1499</v>
      </c>
      <c r="D768" s="30">
        <v>315.12603759765631</v>
      </c>
      <c r="E768" s="30">
        <v>295.10000000000002</v>
      </c>
      <c r="F768" s="30">
        <v>297.3</v>
      </c>
      <c r="G768" s="30">
        <v>281.51260375976563</v>
      </c>
      <c r="H768" s="30">
        <v>235.8</v>
      </c>
      <c r="I768" s="30">
        <v>246.4</v>
      </c>
      <c r="J768" s="30">
        <v>287.69232177734381</v>
      </c>
      <c r="K768" s="30">
        <v>267.10000000000002</v>
      </c>
      <c r="L768" s="30">
        <v>272.7</v>
      </c>
      <c r="M768" s="30">
        <v>281.51260375976563</v>
      </c>
      <c r="N768" s="30">
        <v>235.8</v>
      </c>
      <c r="O768" s="30">
        <v>246.4</v>
      </c>
    </row>
    <row r="769" spans="1:15" x14ac:dyDescent="0.3">
      <c r="A769" s="1">
        <v>771031050</v>
      </c>
      <c r="B769" t="s">
        <v>367</v>
      </c>
      <c r="C769" t="s">
        <v>1557</v>
      </c>
      <c r="D769" s="30">
        <v>319.11764526367188</v>
      </c>
      <c r="E769" s="30">
        <v>341.9</v>
      </c>
      <c r="F769" s="30">
        <v>337.1</v>
      </c>
      <c r="G769" s="30">
        <v>295.58822631835938</v>
      </c>
      <c r="H769" s="30">
        <v>315.5</v>
      </c>
      <c r="I769" s="30">
        <v>286.8</v>
      </c>
      <c r="J769" s="30"/>
      <c r="K769" s="30">
        <v>331.6</v>
      </c>
      <c r="L769" s="30">
        <v>295.7</v>
      </c>
      <c r="M769" s="30">
        <v>295.58822631835938</v>
      </c>
      <c r="N769" s="30">
        <v>315.5</v>
      </c>
      <c r="O769" s="30">
        <v>286.8</v>
      </c>
    </row>
    <row r="770" spans="1:15" x14ac:dyDescent="0.3">
      <c r="A770" s="1">
        <v>581123000</v>
      </c>
      <c r="B770" t="s">
        <v>299</v>
      </c>
      <c r="C770" t="s">
        <v>1427</v>
      </c>
      <c r="D770" s="30">
        <v>386.98886108398438</v>
      </c>
      <c r="E770" s="30">
        <v>360.9</v>
      </c>
      <c r="F770" s="30">
        <v>352.9</v>
      </c>
      <c r="G770" s="30">
        <v>359.10781860351563</v>
      </c>
      <c r="H770" s="30">
        <v>331</v>
      </c>
      <c r="I770" s="30">
        <v>328</v>
      </c>
      <c r="J770" s="30">
        <v>361.15109252929688</v>
      </c>
      <c r="K770" s="30">
        <v>321.7</v>
      </c>
      <c r="L770" s="30">
        <v>321</v>
      </c>
      <c r="M770" s="30">
        <v>359.10781860351563</v>
      </c>
      <c r="N770" s="30">
        <v>331</v>
      </c>
      <c r="O770" s="30">
        <v>328</v>
      </c>
    </row>
    <row r="771" spans="1:15" x14ac:dyDescent="0.3">
      <c r="A771" s="1">
        <v>581094020</v>
      </c>
      <c r="B771" t="s">
        <v>298</v>
      </c>
      <c r="C771" t="s">
        <v>1049</v>
      </c>
      <c r="D771" s="30">
        <v>367.71652221679688</v>
      </c>
      <c r="E771" s="30">
        <v>392.7</v>
      </c>
      <c r="F771" s="30">
        <v>390</v>
      </c>
      <c r="G771" s="30">
        <v>391.33859252929688</v>
      </c>
      <c r="H771" s="30">
        <v>399.1</v>
      </c>
      <c r="I771" s="30">
        <v>372.7</v>
      </c>
      <c r="J771" s="30"/>
      <c r="K771" s="30">
        <v>371.2</v>
      </c>
      <c r="L771" s="30">
        <v>363.6</v>
      </c>
      <c r="M771" s="30">
        <v>391.33859252929688</v>
      </c>
      <c r="N771" s="30">
        <v>399.1</v>
      </c>
      <c r="O771" s="30">
        <v>372.7</v>
      </c>
    </row>
    <row r="772" spans="1:15" x14ac:dyDescent="0.3">
      <c r="A772" s="1">
        <v>640753000</v>
      </c>
      <c r="B772" t="s">
        <v>316</v>
      </c>
      <c r="C772" t="s">
        <v>1463</v>
      </c>
      <c r="D772" s="30">
        <v>335.44302368164063</v>
      </c>
      <c r="E772" s="30">
        <v>328.7</v>
      </c>
      <c r="F772" s="30">
        <v>322.3</v>
      </c>
      <c r="G772" s="30">
        <v>304.05062866210938</v>
      </c>
      <c r="H772" s="30">
        <v>317.3</v>
      </c>
      <c r="I772" s="30">
        <v>317.3</v>
      </c>
      <c r="J772" s="30">
        <v>296.91629028320313</v>
      </c>
      <c r="K772" s="30">
        <v>294.5</v>
      </c>
      <c r="L772" s="30">
        <v>285.10000000000002</v>
      </c>
      <c r="M772" s="30">
        <v>304.05062866210938</v>
      </c>
      <c r="N772" s="30">
        <v>317.3</v>
      </c>
      <c r="O772" s="30">
        <v>317.3</v>
      </c>
    </row>
    <row r="773" spans="1:15" x14ac:dyDescent="0.3">
      <c r="A773" s="1">
        <v>330904040</v>
      </c>
      <c r="B773" t="s">
        <v>139</v>
      </c>
      <c r="C773" t="s">
        <v>944</v>
      </c>
      <c r="D773" s="30">
        <v>325.92593383789063</v>
      </c>
      <c r="E773" s="30">
        <v>313.3</v>
      </c>
      <c r="F773" s="30">
        <v>332.1</v>
      </c>
      <c r="G773" s="30">
        <v>283.72091674804688</v>
      </c>
      <c r="H773" s="30">
        <v>295.8</v>
      </c>
      <c r="I773" s="30">
        <v>312</v>
      </c>
      <c r="J773" s="30">
        <v>325.92593383789063</v>
      </c>
      <c r="K773" s="30">
        <v>313.3</v>
      </c>
      <c r="L773" s="30">
        <v>332.1</v>
      </c>
      <c r="M773" s="30">
        <v>283.72091674804688</v>
      </c>
      <c r="N773" s="30">
        <v>295.8</v>
      </c>
      <c r="O773" s="30">
        <v>312</v>
      </c>
    </row>
    <row r="774" spans="1:15" x14ac:dyDescent="0.3">
      <c r="A774" s="1">
        <v>581064020</v>
      </c>
      <c r="B774" t="s">
        <v>295</v>
      </c>
      <c r="C774" t="s">
        <v>1421</v>
      </c>
      <c r="D774" s="30">
        <v>336.84210205078131</v>
      </c>
      <c r="E774" s="30">
        <v>376.5</v>
      </c>
      <c r="F774" s="30">
        <v>400</v>
      </c>
      <c r="G774" s="30"/>
      <c r="H774" s="30">
        <v>347.1</v>
      </c>
      <c r="I774" s="30">
        <v>386.5</v>
      </c>
      <c r="J774" s="30"/>
      <c r="K774" s="30">
        <v>342.9</v>
      </c>
      <c r="L774" s="30">
        <v>382.8</v>
      </c>
      <c r="M774" s="30"/>
      <c r="N774" s="30">
        <v>347.1</v>
      </c>
      <c r="O774" s="30">
        <v>386.5</v>
      </c>
    </row>
    <row r="775" spans="1:15" x14ac:dyDescent="0.3">
      <c r="A775" s="1">
        <v>850464120</v>
      </c>
      <c r="B775" t="s">
        <v>405</v>
      </c>
      <c r="C775" t="s">
        <v>1543</v>
      </c>
      <c r="D775" s="30"/>
      <c r="E775" s="30">
        <v>395.5</v>
      </c>
      <c r="F775" s="30">
        <v>391.7</v>
      </c>
      <c r="G775" s="30"/>
      <c r="H775" s="30">
        <v>401.8</v>
      </c>
      <c r="I775" s="30">
        <v>362</v>
      </c>
      <c r="J775" s="30"/>
      <c r="K775" s="30">
        <v>369.6</v>
      </c>
      <c r="L775" s="30">
        <v>350</v>
      </c>
      <c r="M775" s="30"/>
      <c r="N775" s="30">
        <v>401.8</v>
      </c>
      <c r="O775" s="30">
        <v>362</v>
      </c>
    </row>
    <row r="776" spans="1:15" x14ac:dyDescent="0.3">
      <c r="A776" s="1">
        <v>470654050</v>
      </c>
      <c r="B776" t="s">
        <v>215</v>
      </c>
      <c r="C776" t="s">
        <v>1131</v>
      </c>
      <c r="D776" s="30">
        <v>305.97015380859381</v>
      </c>
      <c r="E776" s="30">
        <v>324.10000000000002</v>
      </c>
      <c r="F776" s="30">
        <v>330.5</v>
      </c>
      <c r="G776" s="30">
        <v>277.6119384765625</v>
      </c>
      <c r="H776" s="30">
        <v>279.5</v>
      </c>
      <c r="I776" s="30">
        <v>297.7</v>
      </c>
      <c r="J776" s="30">
        <v>305.97015380859381</v>
      </c>
      <c r="K776" s="30">
        <v>294.2</v>
      </c>
      <c r="L776" s="30">
        <v>312.2</v>
      </c>
      <c r="M776" s="30">
        <v>277.6119384765625</v>
      </c>
      <c r="N776" s="30">
        <v>279.5</v>
      </c>
      <c r="O776" s="30">
        <v>297.7</v>
      </c>
    </row>
    <row r="777" spans="1:15" x14ac:dyDescent="0.3">
      <c r="A777" s="1">
        <v>1051241050</v>
      </c>
      <c r="B777" t="s">
        <v>497</v>
      </c>
      <c r="C777" t="s">
        <v>1988</v>
      </c>
      <c r="D777" s="30">
        <v>306.3291015625</v>
      </c>
      <c r="E777" s="30">
        <v>274.3</v>
      </c>
      <c r="F777" s="30">
        <v>270.60000000000002</v>
      </c>
      <c r="G777" s="30">
        <v>282.05126953125</v>
      </c>
      <c r="H777" s="30">
        <v>282.60000000000002</v>
      </c>
      <c r="I777" s="30">
        <v>276.10000000000002</v>
      </c>
      <c r="J777" s="30">
        <v>282.88287353515631</v>
      </c>
      <c r="K777" s="30">
        <v>263.60000000000002</v>
      </c>
      <c r="L777" s="30">
        <v>267.3</v>
      </c>
      <c r="M777" s="30">
        <v>282.05126953125</v>
      </c>
      <c r="N777" s="30">
        <v>282.60000000000002</v>
      </c>
      <c r="O777" s="30">
        <v>276.10000000000002</v>
      </c>
    </row>
    <row r="778" spans="1:15" x14ac:dyDescent="0.3">
      <c r="A778" s="1">
        <v>160944020</v>
      </c>
      <c r="B778" t="s">
        <v>69</v>
      </c>
      <c r="C778" t="s">
        <v>735</v>
      </c>
      <c r="D778" s="30">
        <v>294.73684692382813</v>
      </c>
      <c r="E778" s="30">
        <v>318.10000000000002</v>
      </c>
      <c r="F778" s="30">
        <v>323.60000000000002</v>
      </c>
      <c r="G778" s="30"/>
      <c r="H778" s="30">
        <v>299.10000000000002</v>
      </c>
      <c r="I778" s="30">
        <v>297.60000000000002</v>
      </c>
      <c r="J778" s="30"/>
      <c r="K778" s="30">
        <v>300</v>
      </c>
      <c r="L778" s="30">
        <v>303.3</v>
      </c>
      <c r="M778" s="30"/>
      <c r="N778" s="30">
        <v>299.10000000000002</v>
      </c>
      <c r="O778" s="30">
        <v>297.60000000000002</v>
      </c>
    </row>
    <row r="779" spans="1:15" x14ac:dyDescent="0.3">
      <c r="A779" s="1">
        <v>570034030</v>
      </c>
      <c r="B779" t="s">
        <v>293</v>
      </c>
      <c r="C779" t="s">
        <v>1260</v>
      </c>
      <c r="D779" s="30">
        <v>344.3349609375</v>
      </c>
      <c r="E779" s="30">
        <v>333.2</v>
      </c>
      <c r="F779" s="30">
        <v>353</v>
      </c>
      <c r="G779" s="30">
        <v>307.38916015625</v>
      </c>
      <c r="H779" s="30">
        <v>329</v>
      </c>
      <c r="I779" s="30">
        <v>346.5</v>
      </c>
      <c r="J779" s="30">
        <v>272.22222900390631</v>
      </c>
      <c r="K779" s="30">
        <v>276.39999999999998</v>
      </c>
      <c r="L779" s="30">
        <v>300</v>
      </c>
      <c r="M779" s="30">
        <v>307.38916015625</v>
      </c>
      <c r="N779" s="30">
        <v>329</v>
      </c>
      <c r="O779" s="30">
        <v>346.5</v>
      </c>
    </row>
    <row r="780" spans="1:15" x14ac:dyDescent="0.3">
      <c r="A780" s="1">
        <v>680733000</v>
      </c>
      <c r="B780" t="s">
        <v>329</v>
      </c>
      <c r="C780" t="s">
        <v>1487</v>
      </c>
      <c r="D780" s="30">
        <v>296.26168823242188</v>
      </c>
      <c r="E780" s="30"/>
      <c r="F780" s="30"/>
      <c r="G780" s="30">
        <v>260.74765014648438</v>
      </c>
      <c r="H780" s="30"/>
      <c r="I780" s="30"/>
      <c r="J780" s="30"/>
      <c r="K780" s="30"/>
      <c r="L780" s="30"/>
      <c r="M780" s="30">
        <v>260.74765014648438</v>
      </c>
      <c r="N780" s="30"/>
      <c r="O780" s="30"/>
    </row>
    <row r="781" spans="1:15" x14ac:dyDescent="0.3">
      <c r="A781" s="1">
        <v>570034070</v>
      </c>
      <c r="B781" t="s">
        <v>293</v>
      </c>
      <c r="C781" t="s">
        <v>609</v>
      </c>
      <c r="D781" s="30">
        <v>359.33013916015631</v>
      </c>
      <c r="E781" s="30">
        <v>365.1</v>
      </c>
      <c r="F781" s="30">
        <v>359.9</v>
      </c>
      <c r="G781" s="30">
        <v>335.88516235351563</v>
      </c>
      <c r="H781" s="30">
        <v>313.3</v>
      </c>
      <c r="I781" s="30">
        <v>328.2</v>
      </c>
      <c r="J781" s="30">
        <v>296.82540893554688</v>
      </c>
      <c r="K781" s="30">
        <v>318</v>
      </c>
      <c r="L781" s="30">
        <v>310.89999999999998</v>
      </c>
      <c r="M781" s="30">
        <v>335.88516235351563</v>
      </c>
      <c r="N781" s="30">
        <v>313.3</v>
      </c>
      <c r="O781" s="30">
        <v>328.2</v>
      </c>
    </row>
    <row r="782" spans="1:15" x14ac:dyDescent="0.3">
      <c r="A782" s="1">
        <v>220894100</v>
      </c>
      <c r="B782" t="s">
        <v>96</v>
      </c>
      <c r="C782" t="s">
        <v>807</v>
      </c>
      <c r="D782" s="30">
        <v>397.89474487304688</v>
      </c>
      <c r="E782" s="30">
        <v>391.4</v>
      </c>
      <c r="F782" s="30">
        <v>378.8</v>
      </c>
      <c r="G782" s="30">
        <v>389.47369384765631</v>
      </c>
      <c r="H782" s="30">
        <v>370.3</v>
      </c>
      <c r="I782" s="30">
        <v>346.5</v>
      </c>
      <c r="J782" s="30">
        <v>364.19754028320313</v>
      </c>
      <c r="K782" s="30">
        <v>346.9</v>
      </c>
      <c r="L782" s="30">
        <v>329.8</v>
      </c>
      <c r="M782" s="30">
        <v>389.47369384765631</v>
      </c>
      <c r="N782" s="30">
        <v>370.3</v>
      </c>
      <c r="O782" s="30">
        <v>346.5</v>
      </c>
    </row>
    <row r="783" spans="1:15" x14ac:dyDescent="0.3">
      <c r="A783" s="1">
        <v>570014020</v>
      </c>
      <c r="B783" t="s">
        <v>291</v>
      </c>
      <c r="C783" t="s">
        <v>1408</v>
      </c>
      <c r="D783" s="30">
        <v>343.41085815429688</v>
      </c>
      <c r="E783" s="30">
        <v>363.8</v>
      </c>
      <c r="F783" s="30">
        <v>367.7</v>
      </c>
      <c r="G783" s="30">
        <v>320.93023681640631</v>
      </c>
      <c r="H783" s="30">
        <v>359.5</v>
      </c>
      <c r="I783" s="30">
        <v>353.2</v>
      </c>
      <c r="J783" s="30"/>
      <c r="K783" s="30">
        <v>325</v>
      </c>
      <c r="L783" s="30">
        <v>344.9</v>
      </c>
      <c r="M783" s="30">
        <v>320.93023681640631</v>
      </c>
      <c r="N783" s="30">
        <v>359.5</v>
      </c>
      <c r="O783" s="30">
        <v>353.2</v>
      </c>
    </row>
    <row r="784" spans="1:15" x14ac:dyDescent="0.3">
      <c r="A784" s="1">
        <v>570011050</v>
      </c>
      <c r="B784" t="s">
        <v>291</v>
      </c>
      <c r="C784" t="s">
        <v>1407</v>
      </c>
      <c r="D784" s="30">
        <v>334.65347290039063</v>
      </c>
      <c r="E784" s="30">
        <v>354.2</v>
      </c>
      <c r="F784" s="30">
        <v>358.9</v>
      </c>
      <c r="G784" s="30">
        <v>338.8349609375</v>
      </c>
      <c r="H784" s="30">
        <v>324</v>
      </c>
      <c r="I784" s="30">
        <v>324.7</v>
      </c>
      <c r="J784" s="30"/>
      <c r="K784" s="30">
        <v>320.5</v>
      </c>
      <c r="L784" s="30">
        <v>341.9</v>
      </c>
      <c r="M784" s="30">
        <v>338.8349609375</v>
      </c>
      <c r="N784" s="30">
        <v>324</v>
      </c>
      <c r="O784" s="30">
        <v>324.7</v>
      </c>
    </row>
    <row r="785" spans="1:15" x14ac:dyDescent="0.3">
      <c r="A785" s="1">
        <v>320551050</v>
      </c>
      <c r="B785" t="s">
        <v>136</v>
      </c>
      <c r="C785" t="s">
        <v>937</v>
      </c>
      <c r="D785" s="30">
        <v>329.23077392578131</v>
      </c>
      <c r="E785" s="30">
        <v>328.9</v>
      </c>
      <c r="F785" s="30">
        <v>316.5</v>
      </c>
      <c r="G785" s="30">
        <v>287.20928955078131</v>
      </c>
      <c r="H785" s="30">
        <v>317.7</v>
      </c>
      <c r="I785" s="30">
        <v>306.3</v>
      </c>
      <c r="J785" s="30"/>
      <c r="K785" s="30">
        <v>282.10000000000002</v>
      </c>
      <c r="L785" s="30">
        <v>258.7</v>
      </c>
      <c r="M785" s="30">
        <v>287.20928955078131</v>
      </c>
      <c r="N785" s="30">
        <v>317.7</v>
      </c>
      <c r="O785" s="30">
        <v>306.3</v>
      </c>
    </row>
    <row r="786" spans="1:15" x14ac:dyDescent="0.3">
      <c r="A786" s="1">
        <v>110824390</v>
      </c>
      <c r="B786" t="s">
        <v>47</v>
      </c>
      <c r="C786" t="s">
        <v>681</v>
      </c>
      <c r="D786" s="30">
        <v>316.83673095703131</v>
      </c>
      <c r="E786" s="30">
        <v>313.2</v>
      </c>
      <c r="F786" s="30">
        <v>318.60000000000002</v>
      </c>
      <c r="G786" s="30">
        <v>276.02041625976563</v>
      </c>
      <c r="H786" s="30">
        <v>276.60000000000002</v>
      </c>
      <c r="I786" s="30">
        <v>261.5</v>
      </c>
      <c r="J786" s="30">
        <v>316.83673095703131</v>
      </c>
      <c r="K786" s="30">
        <v>313.2</v>
      </c>
      <c r="L786" s="30">
        <v>318.60000000000002</v>
      </c>
      <c r="M786" s="30">
        <v>276.02041625976563</v>
      </c>
      <c r="N786" s="30">
        <v>276.60000000000002</v>
      </c>
      <c r="O786" s="30">
        <v>261.5</v>
      </c>
    </row>
    <row r="787" spans="1:15" x14ac:dyDescent="0.3">
      <c r="A787" s="1">
        <v>220894070</v>
      </c>
      <c r="B787" t="s">
        <v>96</v>
      </c>
      <c r="C787" t="s">
        <v>804</v>
      </c>
      <c r="D787" s="30">
        <v>405.12820434570313</v>
      </c>
      <c r="E787" s="30">
        <v>389.7</v>
      </c>
      <c r="F787" s="30">
        <v>397.6</v>
      </c>
      <c r="G787" s="30">
        <v>397.43588256835938</v>
      </c>
      <c r="H787" s="30">
        <v>380.9</v>
      </c>
      <c r="I787" s="30">
        <v>392.8</v>
      </c>
      <c r="J787" s="30">
        <v>340.54052734375</v>
      </c>
      <c r="K787" s="30">
        <v>352.8</v>
      </c>
      <c r="L787" s="30">
        <v>368.1</v>
      </c>
      <c r="M787" s="30">
        <v>397.43588256835938</v>
      </c>
      <c r="N787" s="30">
        <v>380.9</v>
      </c>
      <c r="O787" s="30">
        <v>392.8</v>
      </c>
    </row>
    <row r="788" spans="1:15" x14ac:dyDescent="0.3">
      <c r="A788" s="1">
        <v>540414060</v>
      </c>
      <c r="B788" t="s">
        <v>279</v>
      </c>
      <c r="C788" t="s">
        <v>1386</v>
      </c>
      <c r="D788" s="30">
        <v>327.45098876953131</v>
      </c>
      <c r="E788" s="30">
        <v>335.3</v>
      </c>
      <c r="F788" s="30">
        <v>336.9</v>
      </c>
      <c r="G788" s="30">
        <v>280.92910766601563</v>
      </c>
      <c r="H788" s="30">
        <v>311.3</v>
      </c>
      <c r="I788" s="30">
        <v>307</v>
      </c>
      <c r="J788" s="30">
        <v>283.70785522460938</v>
      </c>
      <c r="K788" s="30">
        <v>302.5</v>
      </c>
      <c r="L788" s="30">
        <v>304</v>
      </c>
      <c r="M788" s="30">
        <v>280.92910766601563</v>
      </c>
      <c r="N788" s="30">
        <v>311.3</v>
      </c>
      <c r="O788" s="30">
        <v>307</v>
      </c>
    </row>
    <row r="789" spans="1:15" x14ac:dyDescent="0.3">
      <c r="A789" s="1">
        <v>51241050</v>
      </c>
      <c r="B789" t="s">
        <v>18</v>
      </c>
      <c r="C789" t="s">
        <v>583</v>
      </c>
      <c r="D789" s="30">
        <v>305.06329345703131</v>
      </c>
      <c r="E789" s="30">
        <v>298.5</v>
      </c>
      <c r="F789" s="30">
        <v>314.3</v>
      </c>
      <c r="G789" s="30"/>
      <c r="H789" s="30">
        <v>210.1</v>
      </c>
      <c r="I789" s="30">
        <v>293.8</v>
      </c>
      <c r="J789" s="30">
        <v>284.76190185546881</v>
      </c>
      <c r="K789" s="30">
        <v>270.7</v>
      </c>
      <c r="L789" s="30">
        <v>304.5</v>
      </c>
      <c r="M789" s="30"/>
      <c r="N789" s="30">
        <v>210.1</v>
      </c>
      <c r="O789" s="30">
        <v>293.8</v>
      </c>
    </row>
    <row r="790" spans="1:15" x14ac:dyDescent="0.3">
      <c r="A790" s="1">
        <v>110824220</v>
      </c>
      <c r="B790" t="s">
        <v>47</v>
      </c>
      <c r="C790" t="s">
        <v>678</v>
      </c>
      <c r="D790" s="30">
        <v>329.76190185546881</v>
      </c>
      <c r="E790" s="30">
        <v>334.2</v>
      </c>
      <c r="F790" s="30">
        <v>363.3</v>
      </c>
      <c r="G790" s="30">
        <v>294.57830810546881</v>
      </c>
      <c r="H790" s="30">
        <v>290.39999999999998</v>
      </c>
      <c r="I790" s="30">
        <v>340.8</v>
      </c>
      <c r="J790" s="30">
        <v>329.76190185546881</v>
      </c>
      <c r="K790" s="30">
        <v>296.8</v>
      </c>
      <c r="L790" s="30">
        <v>339.1</v>
      </c>
      <c r="M790" s="30">
        <v>294.57830810546881</v>
      </c>
      <c r="N790" s="30">
        <v>290.39999999999998</v>
      </c>
      <c r="O790" s="30">
        <v>340.8</v>
      </c>
    </row>
    <row r="791" spans="1:15" x14ac:dyDescent="0.3">
      <c r="A791" s="1">
        <v>260064070</v>
      </c>
      <c r="B791" t="s">
        <v>115</v>
      </c>
      <c r="C791" t="s">
        <v>611</v>
      </c>
      <c r="D791" s="30">
        <v>375.41900634765631</v>
      </c>
      <c r="E791" s="30">
        <v>359.7</v>
      </c>
      <c r="F791" s="30">
        <v>373.5</v>
      </c>
      <c r="G791" s="30">
        <v>331.284912109375</v>
      </c>
      <c r="H791" s="30">
        <v>309.39999999999998</v>
      </c>
      <c r="I791" s="30">
        <v>330.8</v>
      </c>
      <c r="J791" s="30">
        <v>322.66665649414063</v>
      </c>
      <c r="K791" s="30">
        <v>342</v>
      </c>
      <c r="L791" s="30">
        <v>341.2</v>
      </c>
      <c r="M791" s="30">
        <v>331.284912109375</v>
      </c>
      <c r="N791" s="30">
        <v>309.39999999999998</v>
      </c>
      <c r="O791" s="30">
        <v>330.8</v>
      </c>
    </row>
    <row r="792" spans="1:15" x14ac:dyDescent="0.3">
      <c r="A792" s="1">
        <v>611514020</v>
      </c>
      <c r="B792" t="s">
        <v>305</v>
      </c>
      <c r="C792" t="s">
        <v>1443</v>
      </c>
      <c r="D792" s="30">
        <v>290</v>
      </c>
      <c r="E792" s="30">
        <v>349.4</v>
      </c>
      <c r="F792" s="30">
        <v>314.10000000000002</v>
      </c>
      <c r="G792" s="30">
        <v>274.28570556640631</v>
      </c>
      <c r="H792" s="30">
        <v>313.89999999999998</v>
      </c>
      <c r="I792" s="30">
        <v>297.60000000000002</v>
      </c>
      <c r="J792" s="30"/>
      <c r="K792" s="30">
        <v>324.60000000000002</v>
      </c>
      <c r="L792" s="30">
        <v>306.3</v>
      </c>
      <c r="M792" s="30">
        <v>274.28570556640631</v>
      </c>
      <c r="N792" s="30">
        <v>313.89999999999998</v>
      </c>
      <c r="O792" s="30">
        <v>297.60000000000002</v>
      </c>
    </row>
    <row r="793" spans="1:15" x14ac:dyDescent="0.3">
      <c r="A793" s="1">
        <v>540453000</v>
      </c>
      <c r="B793" t="s">
        <v>282</v>
      </c>
      <c r="C793" t="s">
        <v>1391</v>
      </c>
      <c r="D793" s="30">
        <v>257.24139404296881</v>
      </c>
      <c r="E793" s="30">
        <v>309.7</v>
      </c>
      <c r="F793" s="30">
        <v>306.8</v>
      </c>
      <c r="G793" s="30">
        <v>233.79310607910159</v>
      </c>
      <c r="H793" s="30">
        <v>229.1</v>
      </c>
      <c r="I793" s="30">
        <v>239.1</v>
      </c>
      <c r="J793" s="30"/>
      <c r="K793" s="30">
        <v>281.3</v>
      </c>
      <c r="L793" s="30">
        <v>274.89999999999998</v>
      </c>
      <c r="M793" s="30">
        <v>233.79310607910159</v>
      </c>
      <c r="N793" s="30">
        <v>229.1</v>
      </c>
      <c r="O793" s="30">
        <v>239.1</v>
      </c>
    </row>
    <row r="794" spans="1:15" x14ac:dyDescent="0.3">
      <c r="A794" s="1">
        <v>1090034020</v>
      </c>
      <c r="B794" t="s">
        <v>518</v>
      </c>
      <c r="C794" t="s">
        <v>1709</v>
      </c>
      <c r="D794" s="30">
        <v>332.1212158203125</v>
      </c>
      <c r="E794" s="30">
        <v>365.7</v>
      </c>
      <c r="F794" s="30">
        <v>357</v>
      </c>
      <c r="G794" s="30">
        <v>303.06747436523438</v>
      </c>
      <c r="H794" s="30">
        <v>344</v>
      </c>
      <c r="I794" s="30">
        <v>352</v>
      </c>
      <c r="J794" s="30">
        <v>284.09091186523438</v>
      </c>
      <c r="K794" s="30">
        <v>332.2</v>
      </c>
      <c r="L794" s="30">
        <v>318.89999999999998</v>
      </c>
      <c r="M794" s="30">
        <v>303.06747436523438</v>
      </c>
      <c r="N794" s="30">
        <v>344</v>
      </c>
      <c r="O794" s="30">
        <v>352</v>
      </c>
    </row>
    <row r="795" spans="1:15" x14ac:dyDescent="0.3">
      <c r="A795" s="1">
        <v>71234020</v>
      </c>
      <c r="B795" t="s">
        <v>26</v>
      </c>
      <c r="C795" t="s">
        <v>600</v>
      </c>
      <c r="D795" s="30">
        <v>340.41094970703131</v>
      </c>
      <c r="E795" s="30">
        <v>368.6</v>
      </c>
      <c r="F795" s="30">
        <v>381.3</v>
      </c>
      <c r="G795" s="30">
        <v>277.39724731445313</v>
      </c>
      <c r="H795" s="30">
        <v>356.9</v>
      </c>
      <c r="I795" s="30">
        <v>363.1</v>
      </c>
      <c r="J795" s="30">
        <v>288.4615478515625</v>
      </c>
      <c r="K795" s="30">
        <v>330.9</v>
      </c>
      <c r="L795" s="30">
        <v>348.1</v>
      </c>
      <c r="M795" s="30">
        <v>277.39724731445313</v>
      </c>
      <c r="N795" s="30">
        <v>356.9</v>
      </c>
      <c r="O795" s="30">
        <v>363.1</v>
      </c>
    </row>
    <row r="796" spans="1:15" x14ac:dyDescent="0.3">
      <c r="A796" s="1">
        <v>771011050</v>
      </c>
      <c r="B796" t="s">
        <v>365</v>
      </c>
      <c r="C796" t="s">
        <v>1553</v>
      </c>
      <c r="D796" s="30">
        <v>346.39999389648438</v>
      </c>
      <c r="E796" s="30">
        <v>329.8</v>
      </c>
      <c r="F796" s="30">
        <v>316.39999999999998</v>
      </c>
      <c r="G796" s="30">
        <v>279.6875</v>
      </c>
      <c r="H796" s="30">
        <v>278</v>
      </c>
      <c r="I796" s="30">
        <v>280.5</v>
      </c>
      <c r="J796" s="30">
        <v>322.368408203125</v>
      </c>
      <c r="K796" s="30">
        <v>319.2</v>
      </c>
      <c r="L796" s="30">
        <v>294.3</v>
      </c>
      <c r="M796" s="30">
        <v>279.6875</v>
      </c>
      <c r="N796" s="30">
        <v>278</v>
      </c>
      <c r="O796" s="30">
        <v>280.5</v>
      </c>
    </row>
    <row r="797" spans="1:15" x14ac:dyDescent="0.3">
      <c r="A797" s="1">
        <v>780123000</v>
      </c>
      <c r="B797" t="s">
        <v>375</v>
      </c>
      <c r="C797" t="s">
        <v>1572</v>
      </c>
      <c r="D797" s="30">
        <v>277.66989135742188</v>
      </c>
      <c r="E797" s="30">
        <v>275.60000000000002</v>
      </c>
      <c r="F797" s="30">
        <v>274.7</v>
      </c>
      <c r="G797" s="30">
        <v>207.24638366699219</v>
      </c>
      <c r="H797" s="30">
        <v>219.1</v>
      </c>
      <c r="I797" s="30">
        <v>226.9</v>
      </c>
      <c r="J797" s="30">
        <v>277.66989135742188</v>
      </c>
      <c r="K797" s="30">
        <v>275.60000000000002</v>
      </c>
      <c r="L797" s="30">
        <v>274.7</v>
      </c>
      <c r="M797" s="30">
        <v>207.24638366699219</v>
      </c>
      <c r="N797" s="30">
        <v>219.1</v>
      </c>
      <c r="O797" s="30">
        <v>226.9</v>
      </c>
    </row>
    <row r="798" spans="1:15" x14ac:dyDescent="0.3">
      <c r="A798" s="1">
        <v>821004020</v>
      </c>
      <c r="B798" t="s">
        <v>388</v>
      </c>
      <c r="C798" t="s">
        <v>1599</v>
      </c>
      <c r="D798" s="30">
        <v>348.74371337890631</v>
      </c>
      <c r="E798" s="30">
        <v>352.9</v>
      </c>
      <c r="F798" s="30">
        <v>347.2</v>
      </c>
      <c r="G798" s="30">
        <v>306.0301513671875</v>
      </c>
      <c r="H798" s="30">
        <v>343.6</v>
      </c>
      <c r="I798" s="30">
        <v>329.3</v>
      </c>
      <c r="J798" s="30">
        <v>307.92080688476563</v>
      </c>
      <c r="K798" s="30">
        <v>309.8</v>
      </c>
      <c r="L798" s="30">
        <v>304.89999999999998</v>
      </c>
      <c r="M798" s="30">
        <v>306.0301513671875</v>
      </c>
      <c r="N798" s="30">
        <v>343.6</v>
      </c>
      <c r="O798" s="30">
        <v>329.3</v>
      </c>
    </row>
    <row r="799" spans="1:15" x14ac:dyDescent="0.3">
      <c r="A799" s="1">
        <v>491423000</v>
      </c>
      <c r="B799" t="s">
        <v>251</v>
      </c>
      <c r="C799" t="s">
        <v>1297</v>
      </c>
      <c r="D799" s="30">
        <v>320.14492797851563</v>
      </c>
      <c r="E799" s="30">
        <v>319.39999999999998</v>
      </c>
      <c r="F799" s="30">
        <v>312.8</v>
      </c>
      <c r="G799" s="30">
        <v>280.17367553710938</v>
      </c>
      <c r="H799" s="30">
        <v>279.7</v>
      </c>
      <c r="I799" s="30">
        <v>258.5</v>
      </c>
      <c r="J799" s="30">
        <v>296.98190307617188</v>
      </c>
      <c r="K799" s="30">
        <v>294.7</v>
      </c>
      <c r="L799" s="30">
        <v>288.8</v>
      </c>
      <c r="M799" s="30">
        <v>280.17367553710938</v>
      </c>
      <c r="N799" s="30">
        <v>279.7</v>
      </c>
      <c r="O799" s="30">
        <v>258.5</v>
      </c>
    </row>
    <row r="800" spans="1:15" x14ac:dyDescent="0.3">
      <c r="A800" s="1">
        <v>130614020</v>
      </c>
      <c r="B800" t="s">
        <v>57</v>
      </c>
      <c r="C800" t="s">
        <v>703</v>
      </c>
      <c r="D800" s="30">
        <v>324.65753173828131</v>
      </c>
      <c r="E800" s="30">
        <v>353.5</v>
      </c>
      <c r="F800" s="30">
        <v>372.3</v>
      </c>
      <c r="G800" s="30">
        <v>323.28765869140631</v>
      </c>
      <c r="H800" s="30">
        <v>351</v>
      </c>
      <c r="I800" s="30">
        <v>372.3</v>
      </c>
      <c r="J800" s="30"/>
      <c r="K800" s="30">
        <v>312.3</v>
      </c>
      <c r="L800" s="30">
        <v>334.5</v>
      </c>
      <c r="M800" s="30">
        <v>323.28765869140631</v>
      </c>
      <c r="N800" s="30">
        <v>351</v>
      </c>
      <c r="O800" s="30">
        <v>372.3</v>
      </c>
    </row>
    <row r="801" spans="1:15" x14ac:dyDescent="0.3">
      <c r="A801" s="1">
        <v>540431050</v>
      </c>
      <c r="B801" t="s">
        <v>281</v>
      </c>
      <c r="C801" t="s">
        <v>1389</v>
      </c>
      <c r="D801" s="30">
        <v>330.43478393554688</v>
      </c>
      <c r="E801" s="30">
        <v>356.8</v>
      </c>
      <c r="F801" s="30">
        <v>366.1</v>
      </c>
      <c r="G801" s="30">
        <v>292.91339111328131</v>
      </c>
      <c r="H801" s="30">
        <v>304.3</v>
      </c>
      <c r="I801" s="30">
        <v>333.1</v>
      </c>
      <c r="J801" s="30"/>
      <c r="K801" s="30">
        <v>278.89999999999998</v>
      </c>
      <c r="L801" s="30">
        <v>326.8</v>
      </c>
      <c r="M801" s="30">
        <v>292.91339111328131</v>
      </c>
      <c r="N801" s="30">
        <v>304.3</v>
      </c>
      <c r="O801" s="30">
        <v>333.1</v>
      </c>
    </row>
    <row r="802" spans="1:15" x14ac:dyDescent="0.3">
      <c r="A802" s="1">
        <v>742014020</v>
      </c>
      <c r="B802" t="s">
        <v>355</v>
      </c>
      <c r="C802" t="s">
        <v>574</v>
      </c>
      <c r="D802" s="30">
        <v>332.18389892578131</v>
      </c>
      <c r="E802" s="30">
        <v>353.8</v>
      </c>
      <c r="F802" s="30">
        <v>341.4</v>
      </c>
      <c r="G802" s="30">
        <v>310.91952514648438</v>
      </c>
      <c r="H802" s="30">
        <v>335.4</v>
      </c>
      <c r="I802" s="30">
        <v>319.7</v>
      </c>
      <c r="J802" s="30">
        <v>288.88888549804688</v>
      </c>
      <c r="K802" s="30">
        <v>315.2</v>
      </c>
      <c r="L802" s="30">
        <v>276.60000000000002</v>
      </c>
      <c r="M802" s="30">
        <v>310.91952514648438</v>
      </c>
      <c r="N802" s="30">
        <v>335.4</v>
      </c>
      <c r="O802" s="30">
        <v>319.7</v>
      </c>
    </row>
    <row r="803" spans="1:15" x14ac:dyDescent="0.3">
      <c r="A803" s="1">
        <v>511554040</v>
      </c>
      <c r="B803" t="s">
        <v>269</v>
      </c>
      <c r="C803" t="s">
        <v>1368</v>
      </c>
      <c r="D803" s="30">
        <v>364.9681396484375</v>
      </c>
      <c r="E803" s="30">
        <v>379.6</v>
      </c>
      <c r="F803" s="30">
        <v>371.8</v>
      </c>
      <c r="G803" s="30">
        <v>311.4649658203125</v>
      </c>
      <c r="H803" s="30">
        <v>348</v>
      </c>
      <c r="I803" s="30">
        <v>339</v>
      </c>
      <c r="J803" s="30">
        <v>336.7816162109375</v>
      </c>
      <c r="K803" s="30">
        <v>358.2</v>
      </c>
      <c r="L803" s="30">
        <v>341.7</v>
      </c>
      <c r="M803" s="30">
        <v>311.4649658203125</v>
      </c>
      <c r="N803" s="30">
        <v>348</v>
      </c>
      <c r="O803" s="30">
        <v>339</v>
      </c>
    </row>
    <row r="804" spans="1:15" x14ac:dyDescent="0.3">
      <c r="A804" s="1">
        <v>691064040</v>
      </c>
      <c r="B804" t="s">
        <v>333</v>
      </c>
      <c r="C804" t="s">
        <v>1494</v>
      </c>
      <c r="D804" s="30">
        <v>346.236572265625</v>
      </c>
      <c r="E804" s="30">
        <v>348.1</v>
      </c>
      <c r="F804" s="30">
        <v>350</v>
      </c>
      <c r="G804" s="30">
        <v>358.69564819335938</v>
      </c>
      <c r="H804" s="30">
        <v>387.7</v>
      </c>
      <c r="I804" s="30">
        <v>386</v>
      </c>
      <c r="J804" s="30">
        <v>327.58621215820313</v>
      </c>
      <c r="K804" s="30">
        <v>319.2</v>
      </c>
      <c r="L804" s="30">
        <v>322.89999999999998</v>
      </c>
      <c r="M804" s="30">
        <v>358.69564819335938</v>
      </c>
      <c r="N804" s="30">
        <v>387.7</v>
      </c>
      <c r="O804" s="30">
        <v>386</v>
      </c>
    </row>
    <row r="805" spans="1:15" x14ac:dyDescent="0.3">
      <c r="A805" s="1">
        <v>640744020</v>
      </c>
      <c r="B805" t="s">
        <v>315</v>
      </c>
      <c r="C805" t="s">
        <v>1462</v>
      </c>
      <c r="D805" s="30">
        <v>352.27273559570313</v>
      </c>
      <c r="E805" s="30">
        <v>342.3</v>
      </c>
      <c r="F805" s="30">
        <v>330.8</v>
      </c>
      <c r="G805" s="30">
        <v>358.52273559570313</v>
      </c>
      <c r="H805" s="30">
        <v>319</v>
      </c>
      <c r="I805" s="30">
        <v>312</v>
      </c>
      <c r="J805" s="30">
        <v>294.02984619140631</v>
      </c>
      <c r="K805" s="30">
        <v>313</v>
      </c>
      <c r="L805" s="30">
        <v>312.7</v>
      </c>
      <c r="M805" s="30">
        <v>358.52273559570313</v>
      </c>
      <c r="N805" s="30">
        <v>319</v>
      </c>
      <c r="O805" s="30">
        <v>312</v>
      </c>
    </row>
    <row r="806" spans="1:15" x14ac:dyDescent="0.3">
      <c r="A806" s="1">
        <v>741951050</v>
      </c>
      <c r="B806" t="s">
        <v>353</v>
      </c>
      <c r="C806" t="s">
        <v>1534</v>
      </c>
      <c r="D806" s="30"/>
      <c r="E806" s="30">
        <v>403.4</v>
      </c>
      <c r="F806" s="30">
        <v>372.7</v>
      </c>
      <c r="G806" s="30"/>
      <c r="H806" s="30">
        <v>346.4</v>
      </c>
      <c r="I806" s="30">
        <v>362.2</v>
      </c>
      <c r="J806" s="30"/>
      <c r="K806" s="30">
        <v>390.9</v>
      </c>
      <c r="L806" s="30">
        <v>350</v>
      </c>
      <c r="M806" s="30"/>
      <c r="N806" s="30">
        <v>346.4</v>
      </c>
      <c r="O806" s="30">
        <v>362.2</v>
      </c>
    </row>
    <row r="807" spans="1:15" x14ac:dyDescent="0.3">
      <c r="A807" s="1">
        <v>220893000</v>
      </c>
      <c r="B807" t="s">
        <v>96</v>
      </c>
      <c r="C807" t="s">
        <v>801</v>
      </c>
      <c r="D807" s="30">
        <v>376.60256958007813</v>
      </c>
      <c r="E807" s="30">
        <v>372.5</v>
      </c>
      <c r="F807" s="30">
        <v>373.9</v>
      </c>
      <c r="G807" s="30">
        <v>395.26882934570313</v>
      </c>
      <c r="H807" s="30">
        <v>367.5</v>
      </c>
      <c r="I807" s="30">
        <v>379</v>
      </c>
      <c r="J807" s="30">
        <v>324.76779174804688</v>
      </c>
      <c r="K807" s="30">
        <v>333.2</v>
      </c>
      <c r="L807" s="30">
        <v>329.4</v>
      </c>
      <c r="M807" s="30">
        <v>395.26882934570313</v>
      </c>
      <c r="N807" s="30">
        <v>367.5</v>
      </c>
      <c r="O807" s="30">
        <v>379</v>
      </c>
    </row>
    <row r="808" spans="1:15" x14ac:dyDescent="0.3">
      <c r="A808" s="1">
        <v>470624020</v>
      </c>
      <c r="B808" t="s">
        <v>213</v>
      </c>
      <c r="C808" t="s">
        <v>1128</v>
      </c>
      <c r="D808" s="30">
        <v>311.90475463867188</v>
      </c>
      <c r="E808" s="30">
        <v>370.7</v>
      </c>
      <c r="F808" s="30">
        <v>373.8</v>
      </c>
      <c r="G808" s="30">
        <v>284.92062377929688</v>
      </c>
      <c r="H808" s="30">
        <v>330.9</v>
      </c>
      <c r="I808" s="30">
        <v>368.3</v>
      </c>
      <c r="J808" s="30">
        <v>311.90475463867188</v>
      </c>
      <c r="K808" s="30">
        <v>345.7</v>
      </c>
      <c r="L808" s="30">
        <v>350.9</v>
      </c>
      <c r="M808" s="30">
        <v>284.92062377929688</v>
      </c>
      <c r="N808" s="30">
        <v>330.9</v>
      </c>
      <c r="O808" s="30">
        <v>368.3</v>
      </c>
    </row>
    <row r="809" spans="1:15" x14ac:dyDescent="0.3">
      <c r="A809" s="1">
        <v>1000613000</v>
      </c>
      <c r="B809" t="s">
        <v>475</v>
      </c>
      <c r="C809" t="s">
        <v>1946</v>
      </c>
      <c r="D809" s="30">
        <v>320.9150390625</v>
      </c>
      <c r="E809" s="30">
        <v>317.5</v>
      </c>
      <c r="F809" s="30">
        <v>327.3</v>
      </c>
      <c r="G809" s="30">
        <v>256.20913696289063</v>
      </c>
      <c r="H809" s="30">
        <v>264.60000000000002</v>
      </c>
      <c r="I809" s="30">
        <v>292.5</v>
      </c>
      <c r="J809" s="30">
        <v>291.8604736328125</v>
      </c>
      <c r="K809" s="30">
        <v>302.2</v>
      </c>
      <c r="L809" s="30">
        <v>302.10000000000002</v>
      </c>
      <c r="M809" s="30">
        <v>256.20913696289063</v>
      </c>
      <c r="N809" s="30">
        <v>264.60000000000002</v>
      </c>
      <c r="O809" s="30">
        <v>292.5</v>
      </c>
    </row>
    <row r="810" spans="1:15" x14ac:dyDescent="0.3">
      <c r="A810" s="1">
        <v>171253000</v>
      </c>
      <c r="B810" t="s">
        <v>75</v>
      </c>
      <c r="C810" t="s">
        <v>749</v>
      </c>
      <c r="D810" s="30">
        <v>337.4501953125</v>
      </c>
      <c r="E810" s="30">
        <v>347.6</v>
      </c>
      <c r="F810" s="30">
        <v>352.8</v>
      </c>
      <c r="G810" s="30">
        <v>286.85260009765631</v>
      </c>
      <c r="H810" s="30">
        <v>307.7</v>
      </c>
      <c r="I810" s="30">
        <v>322.10000000000002</v>
      </c>
      <c r="J810" s="30">
        <v>290.65420532226563</v>
      </c>
      <c r="K810" s="30">
        <v>320.89999999999998</v>
      </c>
      <c r="L810" s="30">
        <v>317.10000000000002</v>
      </c>
      <c r="M810" s="30">
        <v>286.85260009765631</v>
      </c>
      <c r="N810" s="30">
        <v>307.7</v>
      </c>
      <c r="O810" s="30">
        <v>322.10000000000002</v>
      </c>
    </row>
    <row r="811" spans="1:15" x14ac:dyDescent="0.3">
      <c r="A811" s="1">
        <v>461284020</v>
      </c>
      <c r="B811" t="s">
        <v>204</v>
      </c>
      <c r="C811" t="s">
        <v>1113</v>
      </c>
      <c r="D811" s="30">
        <v>393.75</v>
      </c>
      <c r="E811" s="30">
        <v>381.2</v>
      </c>
      <c r="F811" s="30">
        <v>400.8</v>
      </c>
      <c r="G811" s="30">
        <v>376.74417114257813</v>
      </c>
      <c r="H811" s="30">
        <v>368.6</v>
      </c>
      <c r="I811" s="30">
        <v>394.1</v>
      </c>
      <c r="J811" s="30">
        <v>343.54840087890631</v>
      </c>
      <c r="K811" s="30">
        <v>331.7</v>
      </c>
      <c r="L811" s="30">
        <v>337</v>
      </c>
      <c r="M811" s="30">
        <v>376.74417114257813</v>
      </c>
      <c r="N811" s="30">
        <v>368.6</v>
      </c>
      <c r="O811" s="30">
        <v>394.1</v>
      </c>
    </row>
    <row r="812" spans="1:15" x14ac:dyDescent="0.3">
      <c r="A812" s="1">
        <v>450761050</v>
      </c>
      <c r="B812" t="s">
        <v>201</v>
      </c>
      <c r="C812" t="s">
        <v>1107</v>
      </c>
      <c r="D812" s="30">
        <v>362.59542846679688</v>
      </c>
      <c r="E812" s="30">
        <v>349.7</v>
      </c>
      <c r="F812" s="30">
        <v>335.3</v>
      </c>
      <c r="G812" s="30">
        <v>271.66665649414063</v>
      </c>
      <c r="H812" s="30">
        <v>292.2</v>
      </c>
      <c r="I812" s="30">
        <v>319.89999999999998</v>
      </c>
      <c r="J812" s="30"/>
      <c r="K812" s="30">
        <v>298.60000000000002</v>
      </c>
      <c r="L812" s="30">
        <v>300</v>
      </c>
      <c r="M812" s="30">
        <v>271.66665649414063</v>
      </c>
      <c r="N812" s="30">
        <v>292.2</v>
      </c>
      <c r="O812" s="30">
        <v>319.89999999999998</v>
      </c>
    </row>
    <row r="813" spans="1:15" x14ac:dyDescent="0.3">
      <c r="A813" s="1">
        <v>1100144040</v>
      </c>
      <c r="B813" t="s">
        <v>519</v>
      </c>
      <c r="C813" t="s">
        <v>704</v>
      </c>
      <c r="D813" s="30">
        <v>384.049072265625</v>
      </c>
      <c r="E813" s="30">
        <v>392.3</v>
      </c>
      <c r="F813" s="30">
        <v>381.3</v>
      </c>
      <c r="G813" s="30">
        <v>360.7362060546875</v>
      </c>
      <c r="H813" s="30">
        <v>389.5</v>
      </c>
      <c r="I813" s="30">
        <v>390.1</v>
      </c>
      <c r="J813" s="30">
        <v>384.049072265625</v>
      </c>
      <c r="K813" s="30">
        <v>392.3</v>
      </c>
      <c r="L813" s="30">
        <v>381.3</v>
      </c>
      <c r="M813" s="30">
        <v>360.7362060546875</v>
      </c>
      <c r="N813" s="30">
        <v>389.5</v>
      </c>
      <c r="O813" s="30">
        <v>390.1</v>
      </c>
    </row>
    <row r="814" spans="1:15" x14ac:dyDescent="0.3">
      <c r="A814" s="1">
        <v>920873070</v>
      </c>
      <c r="B814" t="s">
        <v>427</v>
      </c>
      <c r="C814" t="s">
        <v>1687</v>
      </c>
      <c r="D814" s="30">
        <v>373.71133422851563</v>
      </c>
      <c r="E814" s="30">
        <v>382.6</v>
      </c>
      <c r="F814" s="30">
        <v>384.8</v>
      </c>
      <c r="G814" s="30">
        <v>362.85348510742188</v>
      </c>
      <c r="H814" s="30">
        <v>385.6</v>
      </c>
      <c r="I814" s="30">
        <v>372.3</v>
      </c>
      <c r="J814" s="30">
        <v>318.67221069335938</v>
      </c>
      <c r="K814" s="30">
        <v>323.39999999999998</v>
      </c>
      <c r="L814" s="30">
        <v>327.39999999999998</v>
      </c>
      <c r="M814" s="30">
        <v>362.85348510742188</v>
      </c>
      <c r="N814" s="30">
        <v>385.6</v>
      </c>
      <c r="O814" s="30">
        <v>372.3</v>
      </c>
    </row>
    <row r="815" spans="1:15" x14ac:dyDescent="0.3">
      <c r="A815" s="1">
        <v>1020854040</v>
      </c>
      <c r="B815" t="s">
        <v>483</v>
      </c>
      <c r="C815" t="s">
        <v>1963</v>
      </c>
      <c r="D815" s="30">
        <v>330.25210571289063</v>
      </c>
      <c r="E815" s="30">
        <v>351.4</v>
      </c>
      <c r="F815" s="30">
        <v>339.7</v>
      </c>
      <c r="G815" s="30">
        <v>293.27731323242188</v>
      </c>
      <c r="H815" s="30">
        <v>324.3</v>
      </c>
      <c r="I815" s="30">
        <v>300.89999999999998</v>
      </c>
      <c r="J815" s="30">
        <v>292.06350708007813</v>
      </c>
      <c r="K815" s="30">
        <v>305.10000000000002</v>
      </c>
      <c r="L815" s="30">
        <v>298.5</v>
      </c>
      <c r="M815" s="30">
        <v>293.27731323242188</v>
      </c>
      <c r="N815" s="30">
        <v>324.3</v>
      </c>
      <c r="O815" s="30">
        <v>300.89999999999998</v>
      </c>
    </row>
    <row r="816" spans="1:15" x14ac:dyDescent="0.3">
      <c r="A816" s="1">
        <v>200023000</v>
      </c>
      <c r="B816" t="s">
        <v>90</v>
      </c>
      <c r="C816" t="s">
        <v>789</v>
      </c>
      <c r="D816" s="30">
        <v>300.3436279296875</v>
      </c>
      <c r="E816" s="30">
        <v>334.6</v>
      </c>
      <c r="F816" s="30">
        <v>324.5</v>
      </c>
      <c r="G816" s="30">
        <v>271.134033203125</v>
      </c>
      <c r="H816" s="30">
        <v>267.8</v>
      </c>
      <c r="I816" s="30">
        <v>253.3</v>
      </c>
      <c r="J816" s="30">
        <v>270.06369018554688</v>
      </c>
      <c r="K816" s="30">
        <v>298.8</v>
      </c>
      <c r="L816" s="30">
        <v>324.5</v>
      </c>
      <c r="M816" s="30">
        <v>271.134033203125</v>
      </c>
      <c r="N816" s="30">
        <v>267.8</v>
      </c>
      <c r="O816" s="30">
        <v>253.3</v>
      </c>
    </row>
    <row r="817" spans="1:15" x14ac:dyDescent="0.3">
      <c r="A817" s="1">
        <v>961094100</v>
      </c>
      <c r="B817" t="s">
        <v>458</v>
      </c>
      <c r="C817" t="s">
        <v>741</v>
      </c>
      <c r="D817" s="30">
        <v>255.1569519042969</v>
      </c>
      <c r="E817" s="30">
        <v>281</v>
      </c>
      <c r="F817" s="30">
        <v>281.60000000000002</v>
      </c>
      <c r="G817" s="30"/>
      <c r="H817" s="30">
        <v>208.5</v>
      </c>
      <c r="I817" s="30">
        <v>244.1</v>
      </c>
      <c r="J817" s="30">
        <v>255.1569519042969</v>
      </c>
      <c r="K817" s="30">
        <v>281</v>
      </c>
      <c r="L817" s="30">
        <v>281.60000000000002</v>
      </c>
      <c r="M817" s="30"/>
      <c r="N817" s="30">
        <v>208.5</v>
      </c>
      <c r="O817" s="30">
        <v>244.1</v>
      </c>
    </row>
    <row r="818" spans="1:15" x14ac:dyDescent="0.3">
      <c r="A818" s="1">
        <v>61043000</v>
      </c>
      <c r="B818" t="s">
        <v>23</v>
      </c>
      <c r="C818" t="s">
        <v>593</v>
      </c>
      <c r="D818" s="30">
        <v>331.54122924804688</v>
      </c>
      <c r="E818" s="30">
        <v>338.3</v>
      </c>
      <c r="F818" s="30">
        <v>348.6</v>
      </c>
      <c r="G818" s="30">
        <v>324.82012939453131</v>
      </c>
      <c r="H818" s="30">
        <v>320.2</v>
      </c>
      <c r="I818" s="30">
        <v>327.9</v>
      </c>
      <c r="J818" s="30"/>
      <c r="K818" s="30">
        <v>305.8</v>
      </c>
      <c r="L818" s="30">
        <v>322.10000000000002</v>
      </c>
      <c r="M818" s="30">
        <v>324.82012939453131</v>
      </c>
      <c r="N818" s="30">
        <v>320.2</v>
      </c>
      <c r="O818" s="30">
        <v>327.9</v>
      </c>
    </row>
    <row r="819" spans="1:15" x14ac:dyDescent="0.3">
      <c r="A819" s="1">
        <v>270613000</v>
      </c>
      <c r="B819" t="s">
        <v>121</v>
      </c>
      <c r="C819" t="s">
        <v>907</v>
      </c>
      <c r="D819" s="30">
        <v>303.8216552734375</v>
      </c>
      <c r="E819" s="30">
        <v>315.5</v>
      </c>
      <c r="F819" s="30">
        <v>321.5</v>
      </c>
      <c r="G819" s="30">
        <v>275.15924072265631</v>
      </c>
      <c r="H819" s="30">
        <v>291.3</v>
      </c>
      <c r="I819" s="30">
        <v>262.2</v>
      </c>
      <c r="J819" s="30">
        <v>303.8216552734375</v>
      </c>
      <c r="K819" s="30">
        <v>315.5</v>
      </c>
      <c r="L819" s="30">
        <v>321.5</v>
      </c>
      <c r="M819" s="30">
        <v>275.15924072265631</v>
      </c>
      <c r="N819" s="30">
        <v>291.3</v>
      </c>
      <c r="O819" s="30">
        <v>262.2</v>
      </c>
    </row>
    <row r="820" spans="1:15" x14ac:dyDescent="0.3">
      <c r="A820" s="1">
        <v>1040443000</v>
      </c>
      <c r="B820" t="s">
        <v>494</v>
      </c>
      <c r="C820" t="s">
        <v>1981</v>
      </c>
      <c r="D820" s="30">
        <v>337.15414428710938</v>
      </c>
      <c r="E820" s="30">
        <v>335.2</v>
      </c>
      <c r="F820" s="30">
        <v>331.9</v>
      </c>
      <c r="G820" s="30">
        <v>282.39999389648438</v>
      </c>
      <c r="H820" s="30">
        <v>267.8</v>
      </c>
      <c r="I820" s="30">
        <v>276.2</v>
      </c>
      <c r="J820" s="30">
        <v>303.77359008789063</v>
      </c>
      <c r="K820" s="30">
        <v>303.60000000000002</v>
      </c>
      <c r="L820" s="30">
        <v>298.8</v>
      </c>
      <c r="M820" s="30">
        <v>282.39999389648438</v>
      </c>
      <c r="N820" s="30">
        <v>267.8</v>
      </c>
      <c r="O820" s="30">
        <v>276.2</v>
      </c>
    </row>
    <row r="821" spans="1:15" x14ac:dyDescent="0.3">
      <c r="A821" s="1">
        <v>821014020</v>
      </c>
      <c r="B821" t="s">
        <v>389</v>
      </c>
      <c r="C821" t="s">
        <v>1602</v>
      </c>
      <c r="D821" s="30">
        <v>352.100830078125</v>
      </c>
      <c r="E821" s="30">
        <v>375.2</v>
      </c>
      <c r="F821" s="30">
        <v>345.5</v>
      </c>
      <c r="G821" s="30">
        <v>317.64706420898438</v>
      </c>
      <c r="H821" s="30">
        <v>351.4</v>
      </c>
      <c r="I821" s="30">
        <v>332.2</v>
      </c>
      <c r="J821" s="30"/>
      <c r="K821" s="30">
        <v>376.5</v>
      </c>
      <c r="L821" s="30">
        <v>318</v>
      </c>
      <c r="M821" s="30">
        <v>317.64706420898438</v>
      </c>
      <c r="N821" s="30">
        <v>351.4</v>
      </c>
      <c r="O821" s="30">
        <v>332.2</v>
      </c>
    </row>
    <row r="822" spans="1:15" x14ac:dyDescent="0.3">
      <c r="A822" s="1">
        <v>731082050</v>
      </c>
      <c r="B822" t="s">
        <v>349</v>
      </c>
      <c r="C822" t="s">
        <v>1523</v>
      </c>
      <c r="D822" s="30">
        <v>346.24276733398438</v>
      </c>
      <c r="E822" s="30">
        <v>323.8</v>
      </c>
      <c r="F822" s="30">
        <v>307.39999999999998</v>
      </c>
      <c r="G822" s="30">
        <v>315.23947143554688</v>
      </c>
      <c r="H822" s="30">
        <v>281</v>
      </c>
      <c r="I822" s="30">
        <v>292.60000000000002</v>
      </c>
      <c r="J822" s="30">
        <v>317.0626220703125</v>
      </c>
      <c r="K822" s="30">
        <v>295.39999999999998</v>
      </c>
      <c r="L822" s="30">
        <v>279.89999999999998</v>
      </c>
      <c r="M822" s="30">
        <v>315.23947143554688</v>
      </c>
      <c r="N822" s="30">
        <v>281</v>
      </c>
      <c r="O822" s="30">
        <v>292.60000000000002</v>
      </c>
    </row>
    <row r="823" spans="1:15" x14ac:dyDescent="0.3">
      <c r="A823" s="1">
        <v>710914020</v>
      </c>
      <c r="B823" t="s">
        <v>339</v>
      </c>
      <c r="C823" t="s">
        <v>1506</v>
      </c>
      <c r="D823" s="30">
        <v>308.76287841796881</v>
      </c>
      <c r="E823" s="30">
        <v>349</v>
      </c>
      <c r="F823" s="30">
        <v>316</v>
      </c>
      <c r="G823" s="30">
        <v>287.1134033203125</v>
      </c>
      <c r="H823" s="30">
        <v>325.3</v>
      </c>
      <c r="I823" s="30">
        <v>288.3</v>
      </c>
      <c r="J823" s="30">
        <v>308.76287841796881</v>
      </c>
      <c r="K823" s="30">
        <v>349</v>
      </c>
      <c r="L823" s="30">
        <v>316</v>
      </c>
      <c r="M823" s="30">
        <v>287.1134033203125</v>
      </c>
      <c r="N823" s="30">
        <v>325.3</v>
      </c>
      <c r="O823" s="30">
        <v>288.3</v>
      </c>
    </row>
    <row r="824" spans="1:15" x14ac:dyDescent="0.3">
      <c r="A824" s="1">
        <v>920884020</v>
      </c>
      <c r="B824" t="s">
        <v>428</v>
      </c>
      <c r="C824" t="s">
        <v>1707</v>
      </c>
      <c r="D824" s="30">
        <v>399.70059204101563</v>
      </c>
      <c r="E824" s="30">
        <v>412.9</v>
      </c>
      <c r="F824" s="30">
        <v>418.1</v>
      </c>
      <c r="G824" s="30">
        <v>376.11941528320313</v>
      </c>
      <c r="H824" s="30">
        <v>407.9</v>
      </c>
      <c r="I824" s="30">
        <v>409.5</v>
      </c>
      <c r="J824" s="30">
        <v>320.65216064453131</v>
      </c>
      <c r="K824" s="30">
        <v>365.6</v>
      </c>
      <c r="L824" s="30">
        <v>369.8</v>
      </c>
      <c r="M824" s="30">
        <v>376.11941528320313</v>
      </c>
      <c r="N824" s="30">
        <v>407.9</v>
      </c>
      <c r="O824" s="30">
        <v>409.5</v>
      </c>
    </row>
    <row r="825" spans="1:15" x14ac:dyDescent="0.3">
      <c r="A825" s="1">
        <v>920883100</v>
      </c>
      <c r="B825" t="s">
        <v>428</v>
      </c>
      <c r="C825" t="s">
        <v>1703</v>
      </c>
      <c r="D825" s="30">
        <v>368.3363037109375</v>
      </c>
      <c r="E825" s="30">
        <v>356.9</v>
      </c>
      <c r="F825" s="30">
        <v>358.3</v>
      </c>
      <c r="G825" s="30">
        <v>367.50448608398438</v>
      </c>
      <c r="H825" s="30">
        <v>369</v>
      </c>
      <c r="I825" s="30">
        <v>367.5</v>
      </c>
      <c r="J825" s="30">
        <v>312.43780517578131</v>
      </c>
      <c r="K825" s="30">
        <v>294</v>
      </c>
      <c r="L825" s="30">
        <v>289.60000000000002</v>
      </c>
      <c r="M825" s="30">
        <v>367.50448608398438</v>
      </c>
      <c r="N825" s="30">
        <v>369</v>
      </c>
      <c r="O825" s="30">
        <v>367.5</v>
      </c>
    </row>
    <row r="826" spans="1:15" x14ac:dyDescent="0.3">
      <c r="A826" s="1">
        <v>110823020</v>
      </c>
      <c r="B826" t="s">
        <v>47</v>
      </c>
      <c r="C826" t="s">
        <v>669</v>
      </c>
      <c r="D826" s="30">
        <v>277.7528076171875</v>
      </c>
      <c r="E826" s="30">
        <v>308.2</v>
      </c>
      <c r="F826" s="30">
        <v>348.2</v>
      </c>
      <c r="G826" s="30">
        <v>235.28089904785159</v>
      </c>
      <c r="H826" s="30">
        <v>272.10000000000002</v>
      </c>
      <c r="I826" s="30">
        <v>255.8</v>
      </c>
      <c r="J826" s="30">
        <v>277.7528076171875</v>
      </c>
      <c r="K826" s="30">
        <v>308.2</v>
      </c>
      <c r="L826" s="30">
        <v>348.2</v>
      </c>
      <c r="M826" s="30">
        <v>235.28089904785159</v>
      </c>
      <c r="N826" s="30">
        <v>272.10000000000002</v>
      </c>
      <c r="O826" s="30">
        <v>255.8</v>
      </c>
    </row>
    <row r="827" spans="1:15" x14ac:dyDescent="0.3">
      <c r="A827" s="1">
        <v>600774020</v>
      </c>
      <c r="B827" t="s">
        <v>303</v>
      </c>
      <c r="C827" t="s">
        <v>1435</v>
      </c>
      <c r="D827" s="30">
        <v>355.223876953125</v>
      </c>
      <c r="E827" s="30">
        <v>374</v>
      </c>
      <c r="F827" s="30">
        <v>346.1</v>
      </c>
      <c r="G827" s="30">
        <v>338.3084716796875</v>
      </c>
      <c r="H827" s="30">
        <v>353.9</v>
      </c>
      <c r="I827" s="30">
        <v>317.5</v>
      </c>
      <c r="J827" s="30">
        <v>328.87322998046881</v>
      </c>
      <c r="K827" s="30">
        <v>344.3</v>
      </c>
      <c r="L827" s="30">
        <v>318.3</v>
      </c>
      <c r="M827" s="30">
        <v>338.3084716796875</v>
      </c>
      <c r="N827" s="30">
        <v>353.9</v>
      </c>
      <c r="O827" s="30">
        <v>317.5</v>
      </c>
    </row>
    <row r="828" spans="1:15" x14ac:dyDescent="0.3">
      <c r="A828" s="1">
        <v>920874100</v>
      </c>
      <c r="B828" t="s">
        <v>427</v>
      </c>
      <c r="C828" t="s">
        <v>1694</v>
      </c>
      <c r="D828" s="30">
        <v>389.77777099609381</v>
      </c>
      <c r="E828" s="30">
        <v>405.3</v>
      </c>
      <c r="F828" s="30">
        <v>411.3</v>
      </c>
      <c r="G828" s="30">
        <v>353.33334350585938</v>
      </c>
      <c r="H828" s="30">
        <v>373.1</v>
      </c>
      <c r="I828" s="30">
        <v>386.8</v>
      </c>
      <c r="J828" s="30">
        <v>308.57144165039063</v>
      </c>
      <c r="K828" s="30">
        <v>376.4</v>
      </c>
      <c r="L828" s="30">
        <v>346.8</v>
      </c>
      <c r="M828" s="30">
        <v>353.33334350585938</v>
      </c>
      <c r="N828" s="30">
        <v>373.1</v>
      </c>
      <c r="O828" s="30">
        <v>386.8</v>
      </c>
    </row>
    <row r="829" spans="1:15" x14ac:dyDescent="0.3">
      <c r="A829" s="1">
        <v>51213000</v>
      </c>
      <c r="B829" t="s">
        <v>15</v>
      </c>
      <c r="C829" t="s">
        <v>578</v>
      </c>
      <c r="D829" s="30">
        <v>290.17092895507813</v>
      </c>
      <c r="E829" s="30">
        <v>298.39999999999998</v>
      </c>
      <c r="F829" s="30">
        <v>321.3</v>
      </c>
      <c r="G829" s="30">
        <v>241.20172119140631</v>
      </c>
      <c r="H829" s="30">
        <v>234.1</v>
      </c>
      <c r="I829" s="30">
        <v>242.3</v>
      </c>
      <c r="J829" s="30">
        <v>267.58621215820313</v>
      </c>
      <c r="K829" s="30">
        <v>285.7</v>
      </c>
      <c r="L829" s="30">
        <v>304.3</v>
      </c>
      <c r="M829" s="30">
        <v>241.20172119140631</v>
      </c>
      <c r="N829" s="30">
        <v>234.1</v>
      </c>
      <c r="O829" s="30">
        <v>242.3</v>
      </c>
    </row>
    <row r="830" spans="1:15" x14ac:dyDescent="0.3">
      <c r="A830" s="1">
        <v>270561050</v>
      </c>
      <c r="B830" t="s">
        <v>117</v>
      </c>
      <c r="C830" t="s">
        <v>899</v>
      </c>
      <c r="D830" s="30"/>
      <c r="E830" s="30">
        <v>300</v>
      </c>
      <c r="F830" s="30">
        <v>300</v>
      </c>
      <c r="G830" s="30"/>
      <c r="H830" s="30">
        <v>213.3</v>
      </c>
      <c r="I830" s="30">
        <v>251.7</v>
      </c>
      <c r="J830" s="30"/>
      <c r="K830" s="30">
        <v>293.8</v>
      </c>
      <c r="L830" s="30">
        <v>280</v>
      </c>
      <c r="M830" s="30"/>
      <c r="N830" s="30">
        <v>213.3</v>
      </c>
      <c r="O830" s="30">
        <v>251.7</v>
      </c>
    </row>
    <row r="831" spans="1:15" x14ac:dyDescent="0.3">
      <c r="A831" s="1">
        <v>51283000</v>
      </c>
      <c r="B831" t="s">
        <v>20</v>
      </c>
      <c r="C831" t="s">
        <v>586</v>
      </c>
      <c r="D831" s="30">
        <v>341.2568359375</v>
      </c>
      <c r="E831" s="30">
        <v>321.60000000000002</v>
      </c>
      <c r="F831" s="30">
        <v>328.5</v>
      </c>
      <c r="G831" s="30">
        <v>300.81967163085938</v>
      </c>
      <c r="H831" s="30">
        <v>249.1</v>
      </c>
      <c r="I831" s="30">
        <v>282</v>
      </c>
      <c r="J831" s="30">
        <v>313.72549438476563</v>
      </c>
      <c r="K831" s="30">
        <v>307</v>
      </c>
      <c r="L831" s="30">
        <v>308.8</v>
      </c>
      <c r="M831" s="30">
        <v>300.81967163085938</v>
      </c>
      <c r="N831" s="30">
        <v>249.1</v>
      </c>
      <c r="O831" s="30">
        <v>282</v>
      </c>
    </row>
    <row r="832" spans="1:15" x14ac:dyDescent="0.3">
      <c r="A832" s="1">
        <v>920874030</v>
      </c>
      <c r="B832" t="s">
        <v>427</v>
      </c>
      <c r="C832" t="s">
        <v>1690</v>
      </c>
      <c r="D832" s="30">
        <v>339.72222900390631</v>
      </c>
      <c r="E832" s="30">
        <v>360.4</v>
      </c>
      <c r="F832" s="30">
        <v>365.6</v>
      </c>
      <c r="G832" s="30">
        <v>297.50692749023438</v>
      </c>
      <c r="H832" s="30">
        <v>344.7</v>
      </c>
      <c r="I832" s="30">
        <v>342.8</v>
      </c>
      <c r="J832" s="30">
        <v>298.21429443359381</v>
      </c>
      <c r="K832" s="30">
        <v>336.2</v>
      </c>
      <c r="L832" s="30">
        <v>342.9</v>
      </c>
      <c r="M832" s="30">
        <v>297.50692749023438</v>
      </c>
      <c r="N832" s="30">
        <v>344.7</v>
      </c>
      <c r="O832" s="30">
        <v>342.8</v>
      </c>
    </row>
    <row r="833" spans="1:15" x14ac:dyDescent="0.3">
      <c r="A833" s="1">
        <v>121094080</v>
      </c>
      <c r="B833" t="s">
        <v>49</v>
      </c>
      <c r="C833" t="s">
        <v>689</v>
      </c>
      <c r="D833" s="30">
        <v>359.89846801757813</v>
      </c>
      <c r="E833" s="30">
        <v>416.8</v>
      </c>
      <c r="F833" s="30">
        <v>403.5</v>
      </c>
      <c r="G833" s="30">
        <v>349.74618530273438</v>
      </c>
      <c r="H833" s="30">
        <v>431.6</v>
      </c>
      <c r="I833" s="30">
        <v>398.2</v>
      </c>
      <c r="J833" s="30">
        <v>359.89846801757813</v>
      </c>
      <c r="K833" s="30">
        <v>416.8</v>
      </c>
      <c r="L833" s="30">
        <v>403.5</v>
      </c>
      <c r="M833" s="30">
        <v>349.74618530273438</v>
      </c>
      <c r="N833" s="30">
        <v>431.6</v>
      </c>
      <c r="O833" s="30">
        <v>398.2</v>
      </c>
    </row>
    <row r="834" spans="1:15" x14ac:dyDescent="0.3">
      <c r="A834" s="1">
        <v>421114020</v>
      </c>
      <c r="B834" t="s">
        <v>187</v>
      </c>
      <c r="C834" t="s">
        <v>1085</v>
      </c>
      <c r="D834" s="30">
        <v>298.9071044921875</v>
      </c>
      <c r="E834" s="30">
        <v>293.60000000000002</v>
      </c>
      <c r="F834" s="30">
        <v>289.10000000000002</v>
      </c>
      <c r="G834" s="30">
        <v>279.2349853515625</v>
      </c>
      <c r="H834" s="30">
        <v>273.3</v>
      </c>
      <c r="I834" s="30">
        <v>274.39999999999998</v>
      </c>
      <c r="J834" s="30">
        <v>274.16665649414063</v>
      </c>
      <c r="K834" s="30">
        <v>274.10000000000002</v>
      </c>
      <c r="L834" s="30">
        <v>268.2</v>
      </c>
      <c r="M834" s="30">
        <v>279.2349853515625</v>
      </c>
      <c r="N834" s="30">
        <v>273.3</v>
      </c>
      <c r="O834" s="30">
        <v>274.39999999999998</v>
      </c>
    </row>
    <row r="835" spans="1:15" x14ac:dyDescent="0.3">
      <c r="A835" s="1">
        <v>731024020</v>
      </c>
      <c r="B835" t="s">
        <v>346</v>
      </c>
      <c r="C835" t="s">
        <v>1520</v>
      </c>
      <c r="D835" s="30">
        <v>320.96774291992188</v>
      </c>
      <c r="E835" s="30">
        <v>308.2</v>
      </c>
      <c r="F835" s="30">
        <v>280</v>
      </c>
      <c r="G835" s="30">
        <v>270.96774291992188</v>
      </c>
      <c r="H835" s="30">
        <v>272.5</v>
      </c>
      <c r="I835" s="30">
        <v>235.5</v>
      </c>
      <c r="J835" s="30">
        <v>312.82052612304688</v>
      </c>
      <c r="K835" s="30">
        <v>284.5</v>
      </c>
      <c r="L835" s="30">
        <v>267.10000000000002</v>
      </c>
      <c r="M835" s="30">
        <v>270.96774291992188</v>
      </c>
      <c r="N835" s="30">
        <v>272.5</v>
      </c>
      <c r="O835" s="30">
        <v>235.5</v>
      </c>
    </row>
    <row r="836" spans="1:15" x14ac:dyDescent="0.3">
      <c r="A836" s="1">
        <v>850463000</v>
      </c>
      <c r="B836" t="s">
        <v>405</v>
      </c>
      <c r="C836" t="s">
        <v>1644</v>
      </c>
      <c r="D836" s="30">
        <v>372.96551513671881</v>
      </c>
      <c r="E836" s="30">
        <v>356.4</v>
      </c>
      <c r="F836" s="30">
        <v>353.7</v>
      </c>
      <c r="G836" s="30">
        <v>326.03305053710938</v>
      </c>
      <c r="H836" s="30">
        <v>315.5</v>
      </c>
      <c r="I836" s="30">
        <v>290.89999999999998</v>
      </c>
      <c r="J836" s="30">
        <v>343.10775756835938</v>
      </c>
      <c r="K836" s="30">
        <v>332.5</v>
      </c>
      <c r="L836" s="30">
        <v>330.9</v>
      </c>
      <c r="M836" s="30">
        <v>326.03305053710938</v>
      </c>
      <c r="N836" s="30">
        <v>315.5</v>
      </c>
      <c r="O836" s="30">
        <v>290.89999999999998</v>
      </c>
    </row>
    <row r="837" spans="1:15" x14ac:dyDescent="0.3">
      <c r="A837" s="1">
        <v>771034020</v>
      </c>
      <c r="B837" t="s">
        <v>367</v>
      </c>
      <c r="C837" t="s">
        <v>1558</v>
      </c>
      <c r="D837" s="30">
        <v>336</v>
      </c>
      <c r="E837" s="30">
        <v>350</v>
      </c>
      <c r="F837" s="30">
        <v>324.7</v>
      </c>
      <c r="G837" s="30">
        <v>296</v>
      </c>
      <c r="H837" s="30">
        <v>306.39999999999998</v>
      </c>
      <c r="I837" s="30">
        <v>292.60000000000002</v>
      </c>
      <c r="J837" s="30">
        <v>326.66665649414063</v>
      </c>
      <c r="K837" s="30">
        <v>336.8</v>
      </c>
      <c r="L837" s="30">
        <v>306.7</v>
      </c>
      <c r="M837" s="30">
        <v>296</v>
      </c>
      <c r="N837" s="30">
        <v>306.39999999999998</v>
      </c>
      <c r="O837" s="30">
        <v>292.60000000000002</v>
      </c>
    </row>
    <row r="838" spans="1:15" x14ac:dyDescent="0.3">
      <c r="A838" s="1">
        <v>1121034020</v>
      </c>
      <c r="B838" t="s">
        <v>528</v>
      </c>
      <c r="C838" t="s">
        <v>2045</v>
      </c>
      <c r="D838" s="30">
        <v>337.95620727539063</v>
      </c>
      <c r="E838" s="30">
        <v>335.9</v>
      </c>
      <c r="F838" s="30">
        <v>340.4</v>
      </c>
      <c r="G838" s="30">
        <v>266.90646362304688</v>
      </c>
      <c r="H838" s="30">
        <v>290.39999999999998</v>
      </c>
      <c r="I838" s="30">
        <v>326.3</v>
      </c>
      <c r="J838" s="30">
        <v>331.95877075195313</v>
      </c>
      <c r="K838" s="30">
        <v>316.7</v>
      </c>
      <c r="L838" s="30">
        <v>332</v>
      </c>
      <c r="M838" s="30">
        <v>266.90646362304688</v>
      </c>
      <c r="N838" s="30">
        <v>290.39999999999998</v>
      </c>
      <c r="O838" s="30">
        <v>326.3</v>
      </c>
    </row>
    <row r="839" spans="1:15" x14ac:dyDescent="0.3">
      <c r="A839" s="1">
        <v>691084020</v>
      </c>
      <c r="B839" t="s">
        <v>335</v>
      </c>
      <c r="C839" t="s">
        <v>1497</v>
      </c>
      <c r="D839" s="30"/>
      <c r="E839" s="30">
        <v>298.2</v>
      </c>
      <c r="F839" s="30">
        <v>334.7</v>
      </c>
      <c r="G839" s="30"/>
      <c r="H839" s="30">
        <v>270.89999999999998</v>
      </c>
      <c r="I839" s="30">
        <v>285.7</v>
      </c>
      <c r="J839" s="30"/>
      <c r="K839" s="30">
        <v>282.10000000000002</v>
      </c>
      <c r="L839" s="30">
        <v>325.7</v>
      </c>
      <c r="M839" s="30"/>
      <c r="N839" s="30">
        <v>270.89999999999998</v>
      </c>
      <c r="O839" s="30">
        <v>285.7</v>
      </c>
    </row>
    <row r="840" spans="1:15" x14ac:dyDescent="0.3">
      <c r="A840" s="1">
        <v>900754020</v>
      </c>
      <c r="B840" t="s">
        <v>419</v>
      </c>
      <c r="C840" t="s">
        <v>1673</v>
      </c>
      <c r="D840" s="30"/>
      <c r="E840" s="30">
        <v>342.9</v>
      </c>
      <c r="F840" s="30">
        <v>353.8</v>
      </c>
      <c r="G840" s="30"/>
      <c r="H840" s="30">
        <v>292.89999999999998</v>
      </c>
      <c r="I840" s="30">
        <v>305.10000000000002</v>
      </c>
      <c r="J840" s="30"/>
      <c r="K840" s="30">
        <v>342.9</v>
      </c>
      <c r="L840" s="30">
        <v>353.8</v>
      </c>
      <c r="M840" s="30"/>
      <c r="N840" s="30">
        <v>292.89999999999998</v>
      </c>
      <c r="O840" s="30">
        <v>305.10000000000002</v>
      </c>
    </row>
    <row r="841" spans="1:15" x14ac:dyDescent="0.3">
      <c r="A841" s="1">
        <v>491324060</v>
      </c>
      <c r="B841" t="s">
        <v>247</v>
      </c>
      <c r="C841" t="s">
        <v>1289</v>
      </c>
      <c r="D841" s="30">
        <v>353.85757446289063</v>
      </c>
      <c r="E841" s="30">
        <v>353.6</v>
      </c>
      <c r="F841" s="30">
        <v>362.6</v>
      </c>
      <c r="G841" s="30">
        <v>289.58334350585938</v>
      </c>
      <c r="H841" s="30">
        <v>318.60000000000002</v>
      </c>
      <c r="I841" s="30">
        <v>327.10000000000002</v>
      </c>
      <c r="J841" s="30">
        <v>310.877197265625</v>
      </c>
      <c r="K841" s="30">
        <v>315.10000000000002</v>
      </c>
      <c r="L841" s="30">
        <v>325.10000000000002</v>
      </c>
      <c r="M841" s="30">
        <v>289.58334350585938</v>
      </c>
      <c r="N841" s="30">
        <v>318.60000000000002</v>
      </c>
      <c r="O841" s="30">
        <v>327.10000000000002</v>
      </c>
    </row>
    <row r="842" spans="1:15" x14ac:dyDescent="0.3">
      <c r="A842" s="1">
        <v>581084020</v>
      </c>
      <c r="B842" t="s">
        <v>297</v>
      </c>
      <c r="C842" t="s">
        <v>1425</v>
      </c>
      <c r="D842" s="30">
        <v>352.941162109375</v>
      </c>
      <c r="E842" s="30">
        <v>391.2</v>
      </c>
      <c r="F842" s="30">
        <v>378.2</v>
      </c>
      <c r="G842" s="30">
        <v>309.80392456054688</v>
      </c>
      <c r="H842" s="30">
        <v>377.9</v>
      </c>
      <c r="I842" s="30">
        <v>343.6</v>
      </c>
      <c r="J842" s="30"/>
      <c r="K842" s="30">
        <v>348.3</v>
      </c>
      <c r="L842" s="30">
        <v>335.3</v>
      </c>
      <c r="M842" s="30">
        <v>309.80392456054688</v>
      </c>
      <c r="N842" s="30">
        <v>377.9</v>
      </c>
      <c r="O842" s="30">
        <v>343.6</v>
      </c>
    </row>
    <row r="843" spans="1:15" x14ac:dyDescent="0.3">
      <c r="A843" s="1">
        <v>920874120</v>
      </c>
      <c r="B843" t="s">
        <v>427</v>
      </c>
      <c r="C843" t="s">
        <v>1695</v>
      </c>
      <c r="D843" s="30">
        <v>370.370361328125</v>
      </c>
      <c r="E843" s="30">
        <v>397.5</v>
      </c>
      <c r="F843" s="30">
        <v>387.3</v>
      </c>
      <c r="G843" s="30">
        <v>334.21054077148438</v>
      </c>
      <c r="H843" s="30">
        <v>379.5</v>
      </c>
      <c r="I843" s="30">
        <v>368.1</v>
      </c>
      <c r="J843" s="30">
        <v>318.57144165039063</v>
      </c>
      <c r="K843" s="30">
        <v>343.3</v>
      </c>
      <c r="L843" s="30">
        <v>335.7</v>
      </c>
      <c r="M843" s="30">
        <v>334.21054077148438</v>
      </c>
      <c r="N843" s="30">
        <v>379.5</v>
      </c>
      <c r="O843" s="30">
        <v>368.1</v>
      </c>
    </row>
    <row r="844" spans="1:15" x14ac:dyDescent="0.3">
      <c r="A844" s="1">
        <v>840024020</v>
      </c>
      <c r="B844" t="s">
        <v>397</v>
      </c>
      <c r="C844" t="s">
        <v>1630</v>
      </c>
      <c r="D844" s="30">
        <v>373.417724609375</v>
      </c>
      <c r="E844" s="30">
        <v>349.4</v>
      </c>
      <c r="F844" s="30">
        <v>319.3</v>
      </c>
      <c r="G844" s="30">
        <v>344.30380249023438</v>
      </c>
      <c r="H844" s="30">
        <v>344.6</v>
      </c>
      <c r="I844" s="30">
        <v>310.8</v>
      </c>
      <c r="J844" s="30">
        <v>373.417724609375</v>
      </c>
      <c r="K844" s="30">
        <v>349.4</v>
      </c>
      <c r="L844" s="30">
        <v>319.3</v>
      </c>
      <c r="M844" s="30">
        <v>344.30380249023438</v>
      </c>
      <c r="N844" s="30">
        <v>344.6</v>
      </c>
      <c r="O844" s="30">
        <v>310.8</v>
      </c>
    </row>
    <row r="845" spans="1:15" x14ac:dyDescent="0.3">
      <c r="A845" s="1">
        <v>1040424020</v>
      </c>
      <c r="B845" t="s">
        <v>492</v>
      </c>
      <c r="C845" t="s">
        <v>1978</v>
      </c>
      <c r="D845" s="30">
        <v>293.93939208984381</v>
      </c>
      <c r="E845" s="30">
        <v>283.10000000000002</v>
      </c>
      <c r="F845" s="30">
        <v>305.2</v>
      </c>
      <c r="G845" s="30">
        <v>243.43434143066409</v>
      </c>
      <c r="H845" s="30">
        <v>243</v>
      </c>
      <c r="I845" s="30">
        <v>295.60000000000002</v>
      </c>
      <c r="J845" s="30"/>
      <c r="K845" s="30">
        <v>283.10000000000002</v>
      </c>
      <c r="L845" s="30">
        <v>305.2</v>
      </c>
      <c r="M845" s="30">
        <v>243.43434143066409</v>
      </c>
      <c r="N845" s="30">
        <v>243</v>
      </c>
      <c r="O845" s="30">
        <v>295.60000000000002</v>
      </c>
    </row>
    <row r="846" spans="1:15" x14ac:dyDescent="0.3">
      <c r="A846" s="1">
        <v>160904160</v>
      </c>
      <c r="B846" t="s">
        <v>67</v>
      </c>
      <c r="C846" t="s">
        <v>731</v>
      </c>
      <c r="D846" s="30">
        <v>352.31787109375</v>
      </c>
      <c r="E846" s="30">
        <v>378.6</v>
      </c>
      <c r="F846" s="30">
        <v>349</v>
      </c>
      <c r="G846" s="30">
        <v>341.72186279296881</v>
      </c>
      <c r="H846" s="30">
        <v>329.9</v>
      </c>
      <c r="I846" s="30">
        <v>315.3</v>
      </c>
      <c r="J846" s="30"/>
      <c r="K846" s="30">
        <v>327.10000000000002</v>
      </c>
      <c r="L846" s="30">
        <v>319.10000000000002</v>
      </c>
      <c r="M846" s="30">
        <v>341.72186279296881</v>
      </c>
      <c r="N846" s="30">
        <v>329.9</v>
      </c>
      <c r="O846" s="30">
        <v>315.3</v>
      </c>
    </row>
    <row r="847" spans="1:15" x14ac:dyDescent="0.3">
      <c r="A847" s="1">
        <v>220894090</v>
      </c>
      <c r="B847" t="s">
        <v>96</v>
      </c>
      <c r="C847" t="s">
        <v>806</v>
      </c>
      <c r="D847" s="30">
        <v>373.62637329101563</v>
      </c>
      <c r="E847" s="30">
        <v>369.6</v>
      </c>
      <c r="F847" s="30">
        <v>365.6</v>
      </c>
      <c r="G847" s="30">
        <v>386.81320190429688</v>
      </c>
      <c r="H847" s="30">
        <v>363.6</v>
      </c>
      <c r="I847" s="30">
        <v>367</v>
      </c>
      <c r="J847" s="30">
        <v>331.11111450195313</v>
      </c>
      <c r="K847" s="30">
        <v>348.5</v>
      </c>
      <c r="L847" s="30">
        <v>335.1</v>
      </c>
      <c r="M847" s="30">
        <v>386.81320190429688</v>
      </c>
      <c r="N847" s="30">
        <v>363.6</v>
      </c>
      <c r="O847" s="30">
        <v>367</v>
      </c>
    </row>
    <row r="848" spans="1:15" x14ac:dyDescent="0.3">
      <c r="A848" s="1">
        <v>780124060</v>
      </c>
      <c r="B848" t="s">
        <v>375</v>
      </c>
      <c r="C848" t="s">
        <v>1573</v>
      </c>
      <c r="D848" s="30">
        <v>272.39584350585938</v>
      </c>
      <c r="E848" s="30">
        <v>302.10000000000002</v>
      </c>
      <c r="F848" s="30">
        <v>322</v>
      </c>
      <c r="G848" s="30">
        <v>232.1243591308594</v>
      </c>
      <c r="H848" s="30">
        <v>288.2</v>
      </c>
      <c r="I848" s="30">
        <v>311.2</v>
      </c>
      <c r="J848" s="30">
        <v>272.39584350585938</v>
      </c>
      <c r="K848" s="30">
        <v>302.10000000000002</v>
      </c>
      <c r="L848" s="30">
        <v>322</v>
      </c>
      <c r="M848" s="30">
        <v>232.1243591308594</v>
      </c>
      <c r="N848" s="30">
        <v>288.2</v>
      </c>
      <c r="O848" s="30">
        <v>311.2</v>
      </c>
    </row>
    <row r="849" spans="1:15" x14ac:dyDescent="0.3">
      <c r="A849" s="1">
        <v>731085040</v>
      </c>
      <c r="B849" t="s">
        <v>349</v>
      </c>
      <c r="C849" t="s">
        <v>1527</v>
      </c>
      <c r="D849" s="30">
        <v>361.2149658203125</v>
      </c>
      <c r="E849" s="30">
        <v>344.1</v>
      </c>
      <c r="F849" s="30">
        <v>354.6</v>
      </c>
      <c r="G849" s="30">
        <v>318.22430419921881</v>
      </c>
      <c r="H849" s="30">
        <v>345.2</v>
      </c>
      <c r="I849" s="30">
        <v>334.7</v>
      </c>
      <c r="J849" s="30">
        <v>342.24139404296881</v>
      </c>
      <c r="K849" s="30">
        <v>306.89999999999998</v>
      </c>
      <c r="L849" s="30">
        <v>320.3</v>
      </c>
      <c r="M849" s="30">
        <v>318.22430419921881</v>
      </c>
      <c r="N849" s="30">
        <v>345.2</v>
      </c>
      <c r="O849" s="30">
        <v>334.7</v>
      </c>
    </row>
    <row r="850" spans="1:15" x14ac:dyDescent="0.3">
      <c r="A850" s="1">
        <v>71294020</v>
      </c>
      <c r="B850" t="s">
        <v>30</v>
      </c>
      <c r="C850" t="s">
        <v>607</v>
      </c>
      <c r="D850" s="30">
        <v>315.57376098632813</v>
      </c>
      <c r="E850" s="30">
        <v>344.9</v>
      </c>
      <c r="F850" s="30">
        <v>331.9</v>
      </c>
      <c r="G850" s="30">
        <v>267.21310424804688</v>
      </c>
      <c r="H850" s="30">
        <v>300.7</v>
      </c>
      <c r="I850" s="30">
        <v>311.2</v>
      </c>
      <c r="J850" s="30">
        <v>294</v>
      </c>
      <c r="K850" s="30">
        <v>324.2</v>
      </c>
      <c r="L850" s="30">
        <v>294.89999999999998</v>
      </c>
      <c r="M850" s="30">
        <v>267.21310424804688</v>
      </c>
      <c r="N850" s="30">
        <v>300.7</v>
      </c>
      <c r="O850" s="30">
        <v>311.2</v>
      </c>
    </row>
    <row r="851" spans="1:15" x14ac:dyDescent="0.3">
      <c r="A851" s="1">
        <v>141264040</v>
      </c>
      <c r="B851" t="s">
        <v>59</v>
      </c>
      <c r="C851" t="s">
        <v>706</v>
      </c>
      <c r="D851" s="30">
        <v>327.11865234375</v>
      </c>
      <c r="E851" s="30">
        <v>336.5</v>
      </c>
      <c r="F851" s="30">
        <v>308.3</v>
      </c>
      <c r="G851" s="30">
        <v>283.05084228515631</v>
      </c>
      <c r="H851" s="30">
        <v>286.3</v>
      </c>
      <c r="I851" s="30">
        <v>274.5</v>
      </c>
      <c r="J851" s="30"/>
      <c r="K851" s="30">
        <v>307.10000000000002</v>
      </c>
      <c r="L851" s="30">
        <v>278.60000000000002</v>
      </c>
      <c r="M851" s="30">
        <v>283.05084228515631</v>
      </c>
      <c r="N851" s="30">
        <v>286.3</v>
      </c>
      <c r="O851" s="30">
        <v>274.5</v>
      </c>
    </row>
    <row r="852" spans="1:15" x14ac:dyDescent="0.3">
      <c r="A852" s="1">
        <v>341244020</v>
      </c>
      <c r="B852" t="s">
        <v>146</v>
      </c>
      <c r="C852" t="s">
        <v>952</v>
      </c>
      <c r="D852" s="30">
        <v>327.58621215820313</v>
      </c>
      <c r="E852" s="30">
        <v>344.6</v>
      </c>
      <c r="F852" s="30">
        <v>330.4</v>
      </c>
      <c r="G852" s="30">
        <v>303.44827270507813</v>
      </c>
      <c r="H852" s="30">
        <v>326.60000000000002</v>
      </c>
      <c r="I852" s="30">
        <v>314.89999999999998</v>
      </c>
      <c r="J852" s="30">
        <v>307.258056640625</v>
      </c>
      <c r="K852" s="30">
        <v>328.2</v>
      </c>
      <c r="L852" s="30">
        <v>319.89999999999998</v>
      </c>
      <c r="M852" s="30">
        <v>303.44827270507813</v>
      </c>
      <c r="N852" s="30">
        <v>326.60000000000002</v>
      </c>
      <c r="O852" s="30">
        <v>314.89999999999998</v>
      </c>
    </row>
    <row r="853" spans="1:15" x14ac:dyDescent="0.3">
      <c r="A853" s="1">
        <v>880724020</v>
      </c>
      <c r="B853" t="s">
        <v>410</v>
      </c>
      <c r="C853" t="s">
        <v>1659</v>
      </c>
      <c r="D853" s="30"/>
      <c r="E853" s="30">
        <v>380.5</v>
      </c>
      <c r="F853" s="30">
        <v>373.9</v>
      </c>
      <c r="G853" s="30">
        <v>352.17391967773438</v>
      </c>
      <c r="H853" s="30">
        <v>362.2</v>
      </c>
      <c r="I853" s="30">
        <v>351.1</v>
      </c>
      <c r="J853" s="30"/>
      <c r="K853" s="30">
        <v>356.8</v>
      </c>
      <c r="L853" s="30">
        <v>342.2</v>
      </c>
      <c r="M853" s="30">
        <v>352.17391967773438</v>
      </c>
      <c r="N853" s="30">
        <v>362.2</v>
      </c>
      <c r="O853" s="30">
        <v>351.1</v>
      </c>
    </row>
    <row r="854" spans="1:15" x14ac:dyDescent="0.3">
      <c r="A854" s="1">
        <v>742021050</v>
      </c>
      <c r="B854" t="s">
        <v>356</v>
      </c>
      <c r="C854" t="s">
        <v>1538</v>
      </c>
      <c r="D854" s="30"/>
      <c r="E854" s="30">
        <v>363.9</v>
      </c>
      <c r="F854" s="30">
        <v>346.9</v>
      </c>
      <c r="G854" s="30"/>
      <c r="H854" s="30">
        <v>388.6</v>
      </c>
      <c r="I854" s="30">
        <v>391.1</v>
      </c>
      <c r="J854" s="30"/>
      <c r="K854" s="30">
        <v>357.9</v>
      </c>
      <c r="L854" s="30">
        <v>313</v>
      </c>
      <c r="M854" s="30"/>
      <c r="N854" s="30">
        <v>388.6</v>
      </c>
      <c r="O854" s="30">
        <v>391.1</v>
      </c>
    </row>
    <row r="855" spans="1:15" x14ac:dyDescent="0.3">
      <c r="A855" s="1">
        <v>920885020</v>
      </c>
      <c r="B855" t="s">
        <v>428</v>
      </c>
      <c r="C855" t="s">
        <v>1712</v>
      </c>
      <c r="D855" s="30">
        <v>396.41693115234381</v>
      </c>
      <c r="E855" s="30">
        <v>402.7</v>
      </c>
      <c r="F855" s="30">
        <v>391.2</v>
      </c>
      <c r="G855" s="30">
        <v>370.58822631835938</v>
      </c>
      <c r="H855" s="30">
        <v>399.7</v>
      </c>
      <c r="I855" s="30">
        <v>396.1</v>
      </c>
      <c r="J855" s="30">
        <v>350</v>
      </c>
      <c r="K855" s="30">
        <v>361.5</v>
      </c>
      <c r="L855" s="30">
        <v>345.1</v>
      </c>
      <c r="M855" s="30">
        <v>370.58822631835938</v>
      </c>
      <c r="N855" s="30">
        <v>399.7</v>
      </c>
      <c r="O855" s="30">
        <v>396.1</v>
      </c>
    </row>
    <row r="856" spans="1:15" x14ac:dyDescent="0.3">
      <c r="A856" s="1">
        <v>450764020</v>
      </c>
      <c r="B856" t="s">
        <v>201</v>
      </c>
      <c r="C856" t="s">
        <v>1108</v>
      </c>
      <c r="D856" s="30">
        <v>341.58416748046881</v>
      </c>
      <c r="E856" s="30">
        <v>364.2</v>
      </c>
      <c r="F856" s="30">
        <v>355.8</v>
      </c>
      <c r="G856" s="30">
        <v>330.69305419921881</v>
      </c>
      <c r="H856" s="30">
        <v>356.8</v>
      </c>
      <c r="I856" s="30">
        <v>340</v>
      </c>
      <c r="J856" s="30"/>
      <c r="K856" s="30">
        <v>329.8</v>
      </c>
      <c r="L856" s="30">
        <v>325</v>
      </c>
      <c r="M856" s="30">
        <v>330.69305419921881</v>
      </c>
      <c r="N856" s="30">
        <v>356.8</v>
      </c>
      <c r="O856" s="30">
        <v>340</v>
      </c>
    </row>
    <row r="857" spans="1:15" x14ac:dyDescent="0.3">
      <c r="A857" s="1">
        <v>330924020</v>
      </c>
      <c r="B857" t="s">
        <v>141</v>
      </c>
      <c r="C857" t="s">
        <v>946</v>
      </c>
      <c r="D857" s="30">
        <v>373.87387084960938</v>
      </c>
      <c r="E857" s="30">
        <v>389.3</v>
      </c>
      <c r="F857" s="30">
        <v>384.3</v>
      </c>
      <c r="G857" s="30">
        <v>400.90908813476563</v>
      </c>
      <c r="H857" s="30">
        <v>412.2</v>
      </c>
      <c r="I857" s="30">
        <v>396.4</v>
      </c>
      <c r="J857" s="30">
        <v>361.5384521484375</v>
      </c>
      <c r="K857" s="30">
        <v>379.8</v>
      </c>
      <c r="L857" s="30">
        <v>377.1</v>
      </c>
      <c r="M857" s="30">
        <v>400.90908813476563</v>
      </c>
      <c r="N857" s="30">
        <v>412.2</v>
      </c>
      <c r="O857" s="30">
        <v>396.4</v>
      </c>
    </row>
    <row r="858" spans="1:15" x14ac:dyDescent="0.3">
      <c r="A858" s="1">
        <v>220903000</v>
      </c>
      <c r="B858" t="s">
        <v>97</v>
      </c>
      <c r="C858" t="s">
        <v>808</v>
      </c>
      <c r="D858" s="30">
        <v>342.85714721679688</v>
      </c>
      <c r="E858" s="30">
        <v>341</v>
      </c>
      <c r="F858" s="30">
        <v>328</v>
      </c>
      <c r="G858" s="30">
        <v>316.66665649414063</v>
      </c>
      <c r="H858" s="30">
        <v>320.5</v>
      </c>
      <c r="I858" s="30">
        <v>302</v>
      </c>
      <c r="J858" s="30">
        <v>323.13433837890631</v>
      </c>
      <c r="K858" s="30">
        <v>324.10000000000002</v>
      </c>
      <c r="L858" s="30">
        <v>308.2</v>
      </c>
      <c r="M858" s="30">
        <v>316.66665649414063</v>
      </c>
      <c r="N858" s="30">
        <v>320.5</v>
      </c>
      <c r="O858" s="30">
        <v>302</v>
      </c>
    </row>
    <row r="859" spans="1:15" x14ac:dyDescent="0.3">
      <c r="A859" s="1">
        <v>391394040</v>
      </c>
      <c r="B859" t="s">
        <v>174</v>
      </c>
      <c r="C859" t="s">
        <v>1025</v>
      </c>
      <c r="D859" s="30">
        <v>373.51693725585938</v>
      </c>
      <c r="E859" s="30">
        <v>336.5</v>
      </c>
      <c r="F859" s="30">
        <v>342.9</v>
      </c>
      <c r="G859" s="30">
        <v>315.49893188476563</v>
      </c>
      <c r="H859" s="30">
        <v>299.2</v>
      </c>
      <c r="I859" s="30">
        <v>304.8</v>
      </c>
      <c r="J859" s="30">
        <v>333.72091674804688</v>
      </c>
      <c r="K859" s="30">
        <v>295</v>
      </c>
      <c r="L859" s="30">
        <v>298.60000000000002</v>
      </c>
      <c r="M859" s="30">
        <v>315.49893188476563</v>
      </c>
      <c r="N859" s="30">
        <v>299.2</v>
      </c>
      <c r="O859" s="30">
        <v>304.8</v>
      </c>
    </row>
    <row r="860" spans="1:15" x14ac:dyDescent="0.3">
      <c r="A860" s="1">
        <v>1000594020</v>
      </c>
      <c r="B860" t="s">
        <v>473</v>
      </c>
      <c r="C860" t="s">
        <v>1943</v>
      </c>
      <c r="D860" s="30">
        <v>286.40777587890631</v>
      </c>
      <c r="E860" s="30">
        <v>301.60000000000002</v>
      </c>
      <c r="F860" s="30">
        <v>302.3</v>
      </c>
      <c r="G860" s="30"/>
      <c r="H860" s="30">
        <v>258.7</v>
      </c>
      <c r="I860" s="30">
        <v>281.3</v>
      </c>
      <c r="J860" s="30"/>
      <c r="K860" s="30">
        <v>302.5</v>
      </c>
      <c r="L860" s="30">
        <v>277.89999999999998</v>
      </c>
      <c r="M860" s="30"/>
      <c r="N860" s="30">
        <v>258.7</v>
      </c>
      <c r="O860" s="30">
        <v>281.3</v>
      </c>
    </row>
    <row r="861" spans="1:15" x14ac:dyDescent="0.3">
      <c r="A861" s="1">
        <v>971314020</v>
      </c>
      <c r="B861" t="s">
        <v>470</v>
      </c>
      <c r="C861" t="s">
        <v>1937</v>
      </c>
      <c r="D861" s="30">
        <v>343.69747924804688</v>
      </c>
      <c r="E861" s="30">
        <v>378.8</v>
      </c>
      <c r="F861" s="30">
        <v>351.5</v>
      </c>
      <c r="G861" s="30">
        <v>333.61343383789063</v>
      </c>
      <c r="H861" s="30">
        <v>387.9</v>
      </c>
      <c r="I861" s="30">
        <v>351.5</v>
      </c>
      <c r="J861" s="30">
        <v>314.28570556640631</v>
      </c>
      <c r="K861" s="30">
        <v>356.6</v>
      </c>
      <c r="L861" s="30">
        <v>325</v>
      </c>
      <c r="M861" s="30">
        <v>333.61343383789063</v>
      </c>
      <c r="N861" s="30">
        <v>387.9</v>
      </c>
      <c r="O861" s="30">
        <v>351.5</v>
      </c>
    </row>
    <row r="862" spans="1:15" x14ac:dyDescent="0.3">
      <c r="A862" s="1">
        <v>110824180</v>
      </c>
      <c r="B862" t="s">
        <v>47</v>
      </c>
      <c r="C862" t="s">
        <v>677</v>
      </c>
      <c r="D862" s="30">
        <v>261.46340942382813</v>
      </c>
      <c r="E862" s="30">
        <v>257</v>
      </c>
      <c r="F862" s="30">
        <v>250.9</v>
      </c>
      <c r="G862" s="30">
        <v>197.07316589355469</v>
      </c>
      <c r="H862" s="30">
        <v>206.4</v>
      </c>
      <c r="I862" s="30">
        <v>237.6</v>
      </c>
      <c r="J862" s="30">
        <v>261.46340942382813</v>
      </c>
      <c r="K862" s="30">
        <v>257</v>
      </c>
      <c r="L862" s="30">
        <v>250.9</v>
      </c>
      <c r="M862" s="30">
        <v>197.07316589355469</v>
      </c>
      <c r="N862" s="30">
        <v>206.4</v>
      </c>
      <c r="O862" s="30">
        <v>237.6</v>
      </c>
    </row>
    <row r="863" spans="1:15" x14ac:dyDescent="0.3">
      <c r="A863" s="1">
        <v>401074060</v>
      </c>
      <c r="B863" t="s">
        <v>181</v>
      </c>
      <c r="C863" t="s">
        <v>1073</v>
      </c>
      <c r="D863" s="30">
        <v>324.64788818359381</v>
      </c>
      <c r="E863" s="30">
        <v>343.4</v>
      </c>
      <c r="F863" s="30">
        <v>348.1</v>
      </c>
      <c r="G863" s="30">
        <v>286.61972045898438</v>
      </c>
      <c r="H863" s="30">
        <v>304.89999999999998</v>
      </c>
      <c r="I863" s="30">
        <v>294.3</v>
      </c>
      <c r="J863" s="30"/>
      <c r="K863" s="30">
        <v>312.89999999999998</v>
      </c>
      <c r="L863" s="30">
        <v>322.2</v>
      </c>
      <c r="M863" s="30">
        <v>286.61972045898438</v>
      </c>
      <c r="N863" s="30">
        <v>304.89999999999998</v>
      </c>
      <c r="O863" s="30">
        <v>294.3</v>
      </c>
    </row>
    <row r="864" spans="1:15" x14ac:dyDescent="0.3">
      <c r="A864" s="1">
        <v>591173000</v>
      </c>
      <c r="B864" t="s">
        <v>302</v>
      </c>
      <c r="C864" t="s">
        <v>1432</v>
      </c>
      <c r="D864" s="30">
        <v>313.4615478515625</v>
      </c>
      <c r="E864" s="30">
        <v>322.7</v>
      </c>
      <c r="F864" s="30">
        <v>333.1</v>
      </c>
      <c r="G864" s="30">
        <v>291.11111450195313</v>
      </c>
      <c r="H864" s="30">
        <v>297.5</v>
      </c>
      <c r="I864" s="30">
        <v>293.89999999999998</v>
      </c>
      <c r="J864" s="30">
        <v>269.49151611328131</v>
      </c>
      <c r="K864" s="30">
        <v>282.89999999999998</v>
      </c>
      <c r="L864" s="30">
        <v>297.60000000000002</v>
      </c>
      <c r="M864" s="30">
        <v>291.11111450195313</v>
      </c>
      <c r="N864" s="30">
        <v>297.5</v>
      </c>
      <c r="O864" s="30">
        <v>293.89999999999998</v>
      </c>
    </row>
    <row r="865" spans="1:15" x14ac:dyDescent="0.3">
      <c r="A865" s="1">
        <v>570034020</v>
      </c>
      <c r="B865" t="s">
        <v>293</v>
      </c>
      <c r="C865" t="s">
        <v>1413</v>
      </c>
      <c r="D865" s="30">
        <v>347.4576416015625</v>
      </c>
      <c r="E865" s="30">
        <v>365.7</v>
      </c>
      <c r="F865" s="30">
        <v>347.1</v>
      </c>
      <c r="G865" s="30">
        <v>364.40676879882813</v>
      </c>
      <c r="H865" s="30">
        <v>388.6</v>
      </c>
      <c r="I865" s="30">
        <v>375</v>
      </c>
      <c r="J865" s="30"/>
      <c r="K865" s="30">
        <v>351.9</v>
      </c>
      <c r="L865" s="30">
        <v>357.1</v>
      </c>
      <c r="M865" s="30">
        <v>364.40676879882813</v>
      </c>
      <c r="N865" s="30">
        <v>388.6</v>
      </c>
      <c r="O865" s="30">
        <v>375</v>
      </c>
    </row>
    <row r="866" spans="1:15" x14ac:dyDescent="0.3">
      <c r="A866" s="1">
        <v>281033000</v>
      </c>
      <c r="B866" t="s">
        <v>124</v>
      </c>
      <c r="C866" t="s">
        <v>913</v>
      </c>
      <c r="D866" s="30">
        <v>351.4522705078125</v>
      </c>
      <c r="E866" s="30">
        <v>326.2</v>
      </c>
      <c r="F866" s="30">
        <v>369.5</v>
      </c>
      <c r="G866" s="30">
        <v>306.22406005859381</v>
      </c>
      <c r="H866" s="30">
        <v>298.7</v>
      </c>
      <c r="I866" s="30">
        <v>311.5</v>
      </c>
      <c r="J866" s="30">
        <v>331.46853637695313</v>
      </c>
      <c r="K866" s="30">
        <v>302.89999999999998</v>
      </c>
      <c r="L866" s="30">
        <v>345.4</v>
      </c>
      <c r="M866" s="30">
        <v>306.22406005859381</v>
      </c>
      <c r="N866" s="30">
        <v>298.7</v>
      </c>
      <c r="O866" s="30">
        <v>311.5</v>
      </c>
    </row>
    <row r="867" spans="1:15" x14ac:dyDescent="0.3">
      <c r="A867" s="1">
        <v>850463010</v>
      </c>
      <c r="B867" t="s">
        <v>405</v>
      </c>
      <c r="C867" t="s">
        <v>1645</v>
      </c>
      <c r="D867" s="30">
        <v>336.29241943359381</v>
      </c>
      <c r="E867" s="30">
        <v>353.8</v>
      </c>
      <c r="F867" s="30">
        <v>346.3</v>
      </c>
      <c r="G867" s="30">
        <v>317.58529663085938</v>
      </c>
      <c r="H867" s="30">
        <v>318.2</v>
      </c>
      <c r="I867" s="30">
        <v>320.7</v>
      </c>
      <c r="J867" s="30">
        <v>313.58026123046881</v>
      </c>
      <c r="K867" s="30">
        <v>335.1</v>
      </c>
      <c r="L867" s="30">
        <v>318.7</v>
      </c>
      <c r="M867" s="30">
        <v>317.58529663085938</v>
      </c>
      <c r="N867" s="30">
        <v>318.2</v>
      </c>
      <c r="O867" s="30">
        <v>320.7</v>
      </c>
    </row>
    <row r="868" spans="1:15" x14ac:dyDescent="0.3">
      <c r="A868" s="1">
        <v>581124020</v>
      </c>
      <c r="B868" t="s">
        <v>299</v>
      </c>
      <c r="C868" t="s">
        <v>1428</v>
      </c>
      <c r="D868" s="30">
        <v>322.42990112304688</v>
      </c>
      <c r="E868" s="30">
        <v>349.6</v>
      </c>
      <c r="F868" s="30">
        <v>337.1</v>
      </c>
      <c r="G868" s="30">
        <v>328.97195434570313</v>
      </c>
      <c r="H868" s="30">
        <v>355</v>
      </c>
      <c r="I868" s="30">
        <v>283.89999999999998</v>
      </c>
      <c r="J868" s="30">
        <v>287.9310302734375</v>
      </c>
      <c r="K868" s="30">
        <v>318.7</v>
      </c>
      <c r="L868" s="30">
        <v>311.3</v>
      </c>
      <c r="M868" s="30">
        <v>328.97195434570313</v>
      </c>
      <c r="N868" s="30">
        <v>355</v>
      </c>
      <c r="O868" s="30">
        <v>283.89999999999998</v>
      </c>
    </row>
    <row r="869" spans="1:15" x14ac:dyDescent="0.3">
      <c r="A869" s="1">
        <v>1000614020</v>
      </c>
      <c r="B869" t="s">
        <v>475</v>
      </c>
      <c r="C869" t="s">
        <v>1947</v>
      </c>
      <c r="D869" s="30">
        <v>323.44827270507813</v>
      </c>
      <c r="E869" s="30">
        <v>323.3</v>
      </c>
      <c r="F869" s="30">
        <v>325.39999999999998</v>
      </c>
      <c r="G869" s="30">
        <v>274.48275756835938</v>
      </c>
      <c r="H869" s="30">
        <v>311.60000000000002</v>
      </c>
      <c r="I869" s="30">
        <v>272.10000000000002</v>
      </c>
      <c r="J869" s="30">
        <v>287.3563232421875</v>
      </c>
      <c r="K869" s="30">
        <v>293.89999999999998</v>
      </c>
      <c r="L869" s="30">
        <v>300.8</v>
      </c>
      <c r="M869" s="30">
        <v>274.48275756835938</v>
      </c>
      <c r="N869" s="30">
        <v>311.60000000000002</v>
      </c>
      <c r="O869" s="30">
        <v>272.10000000000002</v>
      </c>
    </row>
    <row r="870" spans="1:15" x14ac:dyDescent="0.3">
      <c r="A870" s="1">
        <v>931234020</v>
      </c>
      <c r="B870" t="s">
        <v>434</v>
      </c>
      <c r="C870" t="s">
        <v>1743</v>
      </c>
      <c r="D870" s="30">
        <v>310.67962646484381</v>
      </c>
      <c r="E870" s="30">
        <v>324.2</v>
      </c>
      <c r="F870" s="30">
        <v>314.2</v>
      </c>
      <c r="G870" s="30">
        <v>249.5145568847656</v>
      </c>
      <c r="H870" s="30">
        <v>265.3</v>
      </c>
      <c r="I870" s="30">
        <v>254.9</v>
      </c>
      <c r="J870" s="30">
        <v>311.11111450195313</v>
      </c>
      <c r="K870" s="30">
        <v>310.10000000000002</v>
      </c>
      <c r="L870" s="30">
        <v>294.8</v>
      </c>
      <c r="M870" s="30">
        <v>249.5145568847656</v>
      </c>
      <c r="N870" s="30">
        <v>265.3</v>
      </c>
      <c r="O870" s="30">
        <v>254.9</v>
      </c>
    </row>
    <row r="871" spans="1:15" x14ac:dyDescent="0.3">
      <c r="A871" s="1">
        <v>270594020</v>
      </c>
      <c r="B871" t="s">
        <v>120</v>
      </c>
      <c r="C871" t="s">
        <v>906</v>
      </c>
      <c r="D871" s="30">
        <v>347.54098510742188</v>
      </c>
      <c r="E871" s="30">
        <v>345.7</v>
      </c>
      <c r="F871" s="30">
        <v>345.9</v>
      </c>
      <c r="G871" s="30">
        <v>322.9508056640625</v>
      </c>
      <c r="H871" s="30">
        <v>290</v>
      </c>
      <c r="I871" s="30">
        <v>294.60000000000002</v>
      </c>
      <c r="J871" s="30">
        <v>317.24139404296881</v>
      </c>
      <c r="K871" s="30">
        <v>329</v>
      </c>
      <c r="L871" s="30">
        <v>344.4</v>
      </c>
      <c r="M871" s="30">
        <v>322.9508056640625</v>
      </c>
      <c r="N871" s="30">
        <v>290</v>
      </c>
      <c r="O871" s="30">
        <v>294.60000000000002</v>
      </c>
    </row>
    <row r="872" spans="1:15" x14ac:dyDescent="0.3">
      <c r="A872" s="1">
        <v>150024050</v>
      </c>
      <c r="B872" t="s">
        <v>64</v>
      </c>
      <c r="C872" t="s">
        <v>721</v>
      </c>
      <c r="D872" s="30">
        <v>315.88784790039063</v>
      </c>
      <c r="E872" s="30">
        <v>339.6</v>
      </c>
      <c r="F872" s="30">
        <v>328.8</v>
      </c>
      <c r="G872" s="30">
        <v>307.1875</v>
      </c>
      <c r="H872" s="30">
        <v>321.60000000000002</v>
      </c>
      <c r="I872" s="30">
        <v>318.10000000000002</v>
      </c>
      <c r="J872" s="30">
        <v>263.8157958984375</v>
      </c>
      <c r="K872" s="30">
        <v>317.89999999999998</v>
      </c>
      <c r="L872" s="30">
        <v>303.7</v>
      </c>
      <c r="M872" s="30">
        <v>307.1875</v>
      </c>
      <c r="N872" s="30">
        <v>321.60000000000002</v>
      </c>
      <c r="O872" s="30">
        <v>318.10000000000002</v>
      </c>
    </row>
    <row r="873" spans="1:15" x14ac:dyDescent="0.3">
      <c r="A873" s="1">
        <v>290013000</v>
      </c>
      <c r="B873" t="s">
        <v>125</v>
      </c>
      <c r="C873" t="s">
        <v>915</v>
      </c>
      <c r="D873" s="30"/>
      <c r="E873" s="30">
        <v>322.5</v>
      </c>
      <c r="F873" s="30">
        <v>277.10000000000002</v>
      </c>
      <c r="G873" s="30"/>
      <c r="H873" s="30">
        <v>287.3</v>
      </c>
      <c r="I873" s="30">
        <v>218.6</v>
      </c>
      <c r="J873" s="30"/>
      <c r="K873" s="30">
        <v>290.5</v>
      </c>
      <c r="L873" s="30">
        <v>270.60000000000002</v>
      </c>
      <c r="M873" s="30"/>
      <c r="N873" s="30">
        <v>287.3</v>
      </c>
      <c r="O873" s="30">
        <v>218.6</v>
      </c>
    </row>
    <row r="874" spans="1:15" x14ac:dyDescent="0.3">
      <c r="A874" s="1">
        <v>931231050</v>
      </c>
      <c r="B874" t="s">
        <v>434</v>
      </c>
      <c r="C874" t="s">
        <v>1742</v>
      </c>
      <c r="D874" s="30">
        <v>319.38775634765631</v>
      </c>
      <c r="E874" s="30">
        <v>339.4</v>
      </c>
      <c r="F874" s="30">
        <v>362.2</v>
      </c>
      <c r="G874" s="30"/>
      <c r="H874" s="30">
        <v>305.60000000000002</v>
      </c>
      <c r="I874" s="30">
        <v>330.6</v>
      </c>
      <c r="J874" s="30">
        <v>287.03704833984381</v>
      </c>
      <c r="K874" s="30">
        <v>336.1</v>
      </c>
      <c r="L874" s="30">
        <v>350.9</v>
      </c>
      <c r="M874" s="30"/>
      <c r="N874" s="30">
        <v>305.60000000000002</v>
      </c>
      <c r="O874" s="30">
        <v>330.6</v>
      </c>
    </row>
    <row r="875" spans="1:15" x14ac:dyDescent="0.3">
      <c r="A875" s="1">
        <v>600773000</v>
      </c>
      <c r="B875" t="s">
        <v>303</v>
      </c>
      <c r="C875" t="s">
        <v>1434</v>
      </c>
      <c r="D875" s="30">
        <v>328.90994262695313</v>
      </c>
      <c r="E875" s="30">
        <v>357.2</v>
      </c>
      <c r="F875" s="30">
        <v>358.8</v>
      </c>
      <c r="G875" s="30">
        <v>284.90567016601563</v>
      </c>
      <c r="H875" s="30">
        <v>292.60000000000002</v>
      </c>
      <c r="I875" s="30">
        <v>316.39999999999998</v>
      </c>
      <c r="J875" s="30">
        <v>306.71139526367188</v>
      </c>
      <c r="K875" s="30">
        <v>332.7</v>
      </c>
      <c r="L875" s="30">
        <v>337.5</v>
      </c>
      <c r="M875" s="30">
        <v>284.90567016601563</v>
      </c>
      <c r="N875" s="30">
        <v>292.60000000000002</v>
      </c>
      <c r="O875" s="30">
        <v>316.39999999999998</v>
      </c>
    </row>
    <row r="876" spans="1:15" x14ac:dyDescent="0.3">
      <c r="A876" s="1">
        <v>920903000</v>
      </c>
      <c r="B876" t="s">
        <v>430</v>
      </c>
      <c r="C876" t="s">
        <v>1729</v>
      </c>
      <c r="D876" s="30">
        <v>356.42633056640631</v>
      </c>
      <c r="E876" s="30">
        <v>345.9</v>
      </c>
      <c r="F876" s="30">
        <v>350.8</v>
      </c>
      <c r="G876" s="30">
        <v>328.99685668945313</v>
      </c>
      <c r="H876" s="30">
        <v>316.60000000000002</v>
      </c>
      <c r="I876" s="30">
        <v>302.2</v>
      </c>
      <c r="J876" s="30">
        <v>307.73992919921881</v>
      </c>
      <c r="K876" s="30">
        <v>313.3</v>
      </c>
      <c r="L876" s="30">
        <v>314.60000000000002</v>
      </c>
      <c r="M876" s="30">
        <v>328.99685668945313</v>
      </c>
      <c r="N876" s="30">
        <v>316.60000000000002</v>
      </c>
      <c r="O876" s="30">
        <v>302.2</v>
      </c>
    </row>
    <row r="877" spans="1:15" x14ac:dyDescent="0.3">
      <c r="A877" s="1">
        <v>961094145</v>
      </c>
      <c r="B877" t="s">
        <v>458</v>
      </c>
      <c r="C877" t="s">
        <v>1898</v>
      </c>
      <c r="D877" s="30">
        <v>215.40342712402341</v>
      </c>
      <c r="E877" s="30">
        <v>238.1</v>
      </c>
      <c r="F877" s="30">
        <v>234.8</v>
      </c>
      <c r="G877" s="30"/>
      <c r="H877" s="30">
        <v>166.7</v>
      </c>
      <c r="I877" s="30">
        <v>177.9</v>
      </c>
      <c r="J877" s="30">
        <v>215.40342712402341</v>
      </c>
      <c r="K877" s="30">
        <v>238.1</v>
      </c>
      <c r="L877" s="30">
        <v>234.8</v>
      </c>
      <c r="M877" s="30"/>
      <c r="N877" s="30">
        <v>166.7</v>
      </c>
      <c r="O877" s="30">
        <v>177.9</v>
      </c>
    </row>
    <row r="878" spans="1:15" x14ac:dyDescent="0.3">
      <c r="A878" s="1">
        <v>731084020</v>
      </c>
      <c r="B878" t="s">
        <v>349</v>
      </c>
      <c r="C878" t="s">
        <v>1525</v>
      </c>
      <c r="D878" s="30">
        <v>304.23281860351563</v>
      </c>
      <c r="E878" s="30">
        <v>331.8</v>
      </c>
      <c r="F878" s="30">
        <v>296.89999999999998</v>
      </c>
      <c r="G878" s="30">
        <v>293.08511352539063</v>
      </c>
      <c r="H878" s="30">
        <v>297.7</v>
      </c>
      <c r="I878" s="30">
        <v>245.3</v>
      </c>
      <c r="J878" s="30">
        <v>284.868408203125</v>
      </c>
      <c r="K878" s="30">
        <v>315.60000000000002</v>
      </c>
      <c r="L878" s="30">
        <v>274.39999999999998</v>
      </c>
      <c r="M878" s="30">
        <v>293.08511352539063</v>
      </c>
      <c r="N878" s="30">
        <v>297.7</v>
      </c>
      <c r="O878" s="30">
        <v>245.3</v>
      </c>
    </row>
    <row r="879" spans="1:15" x14ac:dyDescent="0.3">
      <c r="A879" s="1">
        <v>1051244020</v>
      </c>
      <c r="B879" t="s">
        <v>497</v>
      </c>
      <c r="C879" t="s">
        <v>1989</v>
      </c>
      <c r="D879" s="30">
        <v>307.54718017578131</v>
      </c>
      <c r="E879" s="30">
        <v>312.60000000000002</v>
      </c>
      <c r="F879" s="30">
        <v>307.60000000000002</v>
      </c>
      <c r="G879" s="30">
        <v>274.21383666992188</v>
      </c>
      <c r="H879" s="30">
        <v>295.3</v>
      </c>
      <c r="I879" s="30">
        <v>306.39999999999998</v>
      </c>
      <c r="J879" s="30">
        <v>295.83334350585938</v>
      </c>
      <c r="K879" s="30">
        <v>295.2</v>
      </c>
      <c r="L879" s="30">
        <v>286.89999999999998</v>
      </c>
      <c r="M879" s="30">
        <v>274.21383666992188</v>
      </c>
      <c r="N879" s="30">
        <v>295.3</v>
      </c>
      <c r="O879" s="30">
        <v>306.39999999999998</v>
      </c>
    </row>
    <row r="880" spans="1:15" x14ac:dyDescent="0.3">
      <c r="A880" s="1">
        <v>850441050</v>
      </c>
      <c r="B880" t="s">
        <v>403</v>
      </c>
      <c r="C880" t="s">
        <v>1640</v>
      </c>
      <c r="D880" s="30">
        <v>330</v>
      </c>
      <c r="E880" s="30">
        <v>323.10000000000002</v>
      </c>
      <c r="F880" s="30">
        <v>329.5</v>
      </c>
      <c r="G880" s="30">
        <v>279.50820922851563</v>
      </c>
      <c r="H880" s="30">
        <v>298.89999999999998</v>
      </c>
      <c r="I880" s="30">
        <v>256.8</v>
      </c>
      <c r="J880" s="30"/>
      <c r="K880" s="30">
        <v>290.39999999999998</v>
      </c>
      <c r="L880" s="30">
        <v>294.7</v>
      </c>
      <c r="M880" s="30">
        <v>279.50820922851563</v>
      </c>
      <c r="N880" s="30">
        <v>298.89999999999998</v>
      </c>
      <c r="O880" s="30">
        <v>256.8</v>
      </c>
    </row>
    <row r="881" spans="1:15" x14ac:dyDescent="0.3">
      <c r="A881" s="1">
        <v>910923000</v>
      </c>
      <c r="B881" t="s">
        <v>424</v>
      </c>
      <c r="C881" t="s">
        <v>1682</v>
      </c>
      <c r="D881" s="30">
        <v>316.96429443359381</v>
      </c>
      <c r="E881" s="30">
        <v>305.60000000000002</v>
      </c>
      <c r="F881" s="30">
        <v>314</v>
      </c>
      <c r="G881" s="30">
        <v>243.45237731933591</v>
      </c>
      <c r="H881" s="30">
        <v>242.7</v>
      </c>
      <c r="I881" s="30">
        <v>240.5</v>
      </c>
      <c r="J881" s="30">
        <v>316.96429443359381</v>
      </c>
      <c r="K881" s="30">
        <v>305.60000000000002</v>
      </c>
      <c r="L881" s="30">
        <v>314</v>
      </c>
      <c r="M881" s="30">
        <v>243.45237731933591</v>
      </c>
      <c r="N881" s="30">
        <v>242.7</v>
      </c>
      <c r="O881" s="30">
        <v>240.5</v>
      </c>
    </row>
    <row r="882" spans="1:15" x14ac:dyDescent="0.3">
      <c r="A882" s="1">
        <v>741971050</v>
      </c>
      <c r="B882" t="s">
        <v>354</v>
      </c>
      <c r="C882" t="s">
        <v>1535</v>
      </c>
      <c r="D882" s="30"/>
      <c r="E882" s="30">
        <v>283.60000000000002</v>
      </c>
      <c r="F882" s="30">
        <v>313.2</v>
      </c>
      <c r="G882" s="30">
        <v>261.76470947265631</v>
      </c>
      <c r="H882" s="30">
        <v>289.2</v>
      </c>
      <c r="I882" s="30">
        <v>304.5</v>
      </c>
      <c r="J882" s="30"/>
      <c r="K882" s="30">
        <v>223.1</v>
      </c>
      <c r="L882" s="30">
        <v>264.7</v>
      </c>
      <c r="M882" s="30">
        <v>261.76470947265631</v>
      </c>
      <c r="N882" s="30">
        <v>289.2</v>
      </c>
      <c r="O882" s="30">
        <v>304.5</v>
      </c>
    </row>
    <row r="883" spans="1:15" x14ac:dyDescent="0.3">
      <c r="A883" s="1">
        <v>840054020</v>
      </c>
      <c r="B883" t="s">
        <v>400</v>
      </c>
      <c r="C883" t="s">
        <v>1636</v>
      </c>
      <c r="D883" s="30">
        <v>325</v>
      </c>
      <c r="E883" s="30">
        <v>348.4</v>
      </c>
      <c r="F883" s="30">
        <v>352.7</v>
      </c>
      <c r="G883" s="30">
        <v>306.89654541015631</v>
      </c>
      <c r="H883" s="30">
        <v>336.1</v>
      </c>
      <c r="I883" s="30">
        <v>357.3</v>
      </c>
      <c r="J883" s="30">
        <v>296.96969604492188</v>
      </c>
      <c r="K883" s="30">
        <v>325.60000000000002</v>
      </c>
      <c r="L883" s="30">
        <v>334.5</v>
      </c>
      <c r="M883" s="30">
        <v>306.89654541015631</v>
      </c>
      <c r="N883" s="30">
        <v>336.1</v>
      </c>
      <c r="O883" s="30">
        <v>357.3</v>
      </c>
    </row>
    <row r="884" spans="1:15" x14ac:dyDescent="0.3">
      <c r="A884" s="1">
        <v>741954020</v>
      </c>
      <c r="B884" t="s">
        <v>353</v>
      </c>
      <c r="C884" t="s">
        <v>741</v>
      </c>
      <c r="D884" s="30"/>
      <c r="E884" s="30">
        <v>365.6</v>
      </c>
      <c r="F884" s="30">
        <v>383.8</v>
      </c>
      <c r="G884" s="30"/>
      <c r="H884" s="30">
        <v>353.1</v>
      </c>
      <c r="I884" s="30">
        <v>386.5</v>
      </c>
      <c r="J884" s="30"/>
      <c r="K884" s="30">
        <v>392.3</v>
      </c>
      <c r="L884" s="30">
        <v>358.8</v>
      </c>
      <c r="M884" s="30"/>
      <c r="N884" s="30">
        <v>353.1</v>
      </c>
      <c r="O884" s="30">
        <v>386.5</v>
      </c>
    </row>
    <row r="885" spans="1:15" x14ac:dyDescent="0.3">
      <c r="A885" s="1">
        <v>480683090</v>
      </c>
      <c r="B885" t="s">
        <v>217</v>
      </c>
      <c r="C885" t="s">
        <v>1142</v>
      </c>
      <c r="D885" s="30">
        <v>354.02297973632813</v>
      </c>
      <c r="E885" s="30">
        <v>371.3</v>
      </c>
      <c r="F885" s="30">
        <v>372.3</v>
      </c>
      <c r="G885" s="30">
        <v>328.38873291015631</v>
      </c>
      <c r="H885" s="30">
        <v>362.5</v>
      </c>
      <c r="I885" s="30">
        <v>357.5</v>
      </c>
      <c r="J885" s="30">
        <v>309.19540405273438</v>
      </c>
      <c r="K885" s="30">
        <v>338.6</v>
      </c>
      <c r="L885" s="30">
        <v>341.4</v>
      </c>
      <c r="M885" s="30">
        <v>328.38873291015631</v>
      </c>
      <c r="N885" s="30">
        <v>362.5</v>
      </c>
      <c r="O885" s="30">
        <v>357.5</v>
      </c>
    </row>
    <row r="886" spans="1:15" x14ac:dyDescent="0.3">
      <c r="A886" s="1">
        <v>150024030</v>
      </c>
      <c r="B886" t="s">
        <v>64</v>
      </c>
      <c r="C886" t="s">
        <v>719</v>
      </c>
      <c r="D886" s="30">
        <v>357.01107788085938</v>
      </c>
      <c r="E886" s="30">
        <v>341.4</v>
      </c>
      <c r="F886" s="30">
        <v>344.4</v>
      </c>
      <c r="G886" s="30">
        <v>330.49908447265631</v>
      </c>
      <c r="H886" s="30">
        <v>300.8</v>
      </c>
      <c r="I886" s="30">
        <v>300.8</v>
      </c>
      <c r="J886" s="30">
        <v>322.74368286132813</v>
      </c>
      <c r="K886" s="30">
        <v>311.7</v>
      </c>
      <c r="L886" s="30">
        <v>315.8</v>
      </c>
      <c r="M886" s="30">
        <v>330.49908447265631</v>
      </c>
      <c r="N886" s="30">
        <v>300.8</v>
      </c>
      <c r="O886" s="30">
        <v>300.8</v>
      </c>
    </row>
    <row r="887" spans="1:15" x14ac:dyDescent="0.3">
      <c r="A887" s="1">
        <v>850464060</v>
      </c>
      <c r="B887" t="s">
        <v>405</v>
      </c>
      <c r="C887" t="s">
        <v>1648</v>
      </c>
      <c r="D887" s="30">
        <v>355.04586791992188</v>
      </c>
      <c r="E887" s="30">
        <v>370</v>
      </c>
      <c r="F887" s="30">
        <v>376.5</v>
      </c>
      <c r="G887" s="30">
        <v>338.18182373046881</v>
      </c>
      <c r="H887" s="30">
        <v>350.6</v>
      </c>
      <c r="I887" s="30">
        <v>346.5</v>
      </c>
      <c r="J887" s="30">
        <v>341.79104614257813</v>
      </c>
      <c r="K887" s="30">
        <v>365.5</v>
      </c>
      <c r="L887" s="30">
        <v>364.9</v>
      </c>
      <c r="M887" s="30">
        <v>338.18182373046881</v>
      </c>
      <c r="N887" s="30">
        <v>350.6</v>
      </c>
      <c r="O887" s="30">
        <v>346.5</v>
      </c>
    </row>
    <row r="888" spans="1:15" x14ac:dyDescent="0.3">
      <c r="A888" s="1">
        <v>511501050</v>
      </c>
      <c r="B888" t="s">
        <v>265</v>
      </c>
      <c r="C888" t="s">
        <v>1358</v>
      </c>
      <c r="D888" s="30">
        <v>322.448974609375</v>
      </c>
      <c r="E888" s="30">
        <v>323.10000000000002</v>
      </c>
      <c r="F888" s="30">
        <v>310.5</v>
      </c>
      <c r="G888" s="30"/>
      <c r="H888" s="30">
        <v>268</v>
      </c>
      <c r="I888" s="30">
        <v>271.2</v>
      </c>
      <c r="J888" s="30"/>
      <c r="K888" s="30">
        <v>280</v>
      </c>
      <c r="L888" s="30">
        <v>310.5</v>
      </c>
      <c r="M888" s="30"/>
      <c r="N888" s="30">
        <v>268</v>
      </c>
      <c r="O888" s="30">
        <v>271.2</v>
      </c>
    </row>
    <row r="889" spans="1:15" x14ac:dyDescent="0.3">
      <c r="A889" s="1">
        <v>1121033000</v>
      </c>
      <c r="B889" t="s">
        <v>528</v>
      </c>
      <c r="C889" t="s">
        <v>2044</v>
      </c>
      <c r="D889" s="30">
        <v>331.75674438476563</v>
      </c>
      <c r="E889" s="30">
        <v>331.6</v>
      </c>
      <c r="F889" s="30">
        <v>337.8</v>
      </c>
      <c r="G889" s="30">
        <v>268.24325561523438</v>
      </c>
      <c r="H889" s="30">
        <v>269.7</v>
      </c>
      <c r="I889" s="30">
        <v>276.8</v>
      </c>
      <c r="J889" s="30">
        <v>310.30926513671881</v>
      </c>
      <c r="K889" s="30">
        <v>315.7</v>
      </c>
      <c r="L889" s="30">
        <v>322</v>
      </c>
      <c r="M889" s="30">
        <v>268.24325561523438</v>
      </c>
      <c r="N889" s="30">
        <v>269.7</v>
      </c>
      <c r="O889" s="30">
        <v>276.8</v>
      </c>
    </row>
    <row r="890" spans="1:15" x14ac:dyDescent="0.3">
      <c r="A890" s="1">
        <v>1060054020</v>
      </c>
      <c r="B890" t="s">
        <v>503</v>
      </c>
      <c r="C890" t="s">
        <v>2001</v>
      </c>
      <c r="D890" s="30">
        <v>344.82757568359381</v>
      </c>
      <c r="E890" s="30">
        <v>342.1</v>
      </c>
      <c r="F890" s="30">
        <v>345.1</v>
      </c>
      <c r="G890" s="30">
        <v>322.22222900390631</v>
      </c>
      <c r="H890" s="30">
        <v>310.89999999999998</v>
      </c>
      <c r="I890" s="30">
        <v>290.60000000000002</v>
      </c>
      <c r="J890" s="30">
        <v>329.26828002929688</v>
      </c>
      <c r="K890" s="30">
        <v>325.8</v>
      </c>
      <c r="L890" s="30">
        <v>331.8</v>
      </c>
      <c r="M890" s="30">
        <v>322.22222900390631</v>
      </c>
      <c r="N890" s="30">
        <v>310.89999999999998</v>
      </c>
      <c r="O890" s="30">
        <v>290.60000000000002</v>
      </c>
    </row>
    <row r="891" spans="1:15" x14ac:dyDescent="0.3">
      <c r="A891" s="1">
        <v>171254010</v>
      </c>
      <c r="B891" t="s">
        <v>75</v>
      </c>
      <c r="C891" t="s">
        <v>750</v>
      </c>
      <c r="D891" s="30">
        <v>332.55813598632813</v>
      </c>
      <c r="E891" s="30">
        <v>387.6</v>
      </c>
      <c r="F891" s="30">
        <v>388.8</v>
      </c>
      <c r="G891" s="30">
        <v>257.36434936523438</v>
      </c>
      <c r="H891" s="30">
        <v>331.4</v>
      </c>
      <c r="I891" s="30">
        <v>331.9</v>
      </c>
      <c r="J891" s="30"/>
      <c r="K891" s="30">
        <v>367.1</v>
      </c>
      <c r="L891" s="30">
        <v>361.4</v>
      </c>
      <c r="M891" s="30">
        <v>257.36434936523438</v>
      </c>
      <c r="N891" s="30">
        <v>331.4</v>
      </c>
      <c r="O891" s="30">
        <v>331.9</v>
      </c>
    </row>
    <row r="892" spans="1:15" x14ac:dyDescent="0.3">
      <c r="A892" s="1">
        <v>30334020</v>
      </c>
      <c r="B892" t="s">
        <v>10</v>
      </c>
      <c r="C892" t="s">
        <v>568</v>
      </c>
      <c r="D892" s="30">
        <v>342.85714721679688</v>
      </c>
      <c r="E892" s="30">
        <v>372.5</v>
      </c>
      <c r="F892" s="30">
        <v>380.6</v>
      </c>
      <c r="G892" s="30">
        <v>302.38095092773438</v>
      </c>
      <c r="H892" s="30">
        <v>365</v>
      </c>
      <c r="I892" s="30">
        <v>363.9</v>
      </c>
      <c r="J892" s="30"/>
      <c r="K892" s="30">
        <v>312.5</v>
      </c>
      <c r="L892" s="30">
        <v>331.3</v>
      </c>
      <c r="M892" s="30">
        <v>302.38095092773438</v>
      </c>
      <c r="N892" s="30">
        <v>365</v>
      </c>
      <c r="O892" s="30">
        <v>363.9</v>
      </c>
    </row>
    <row r="893" spans="1:15" x14ac:dyDescent="0.3">
      <c r="A893" s="1">
        <v>1090034060</v>
      </c>
      <c r="B893" t="s">
        <v>518</v>
      </c>
      <c r="C893" t="s">
        <v>2026</v>
      </c>
      <c r="D893" s="30">
        <v>359.13043212890631</v>
      </c>
      <c r="E893" s="30">
        <v>390.6</v>
      </c>
      <c r="F893" s="30">
        <v>381.2</v>
      </c>
      <c r="G893" s="30">
        <v>327.07424926757813</v>
      </c>
      <c r="H893" s="30">
        <v>372.2</v>
      </c>
      <c r="I893" s="30">
        <v>364.5</v>
      </c>
      <c r="J893" s="30">
        <v>340.404052734375</v>
      </c>
      <c r="K893" s="30">
        <v>362.7</v>
      </c>
      <c r="L893" s="30">
        <v>353.4</v>
      </c>
      <c r="M893" s="30">
        <v>327.07424926757813</v>
      </c>
      <c r="N893" s="30">
        <v>372.2</v>
      </c>
      <c r="O893" s="30">
        <v>364.5</v>
      </c>
    </row>
    <row r="894" spans="1:15" x14ac:dyDescent="0.3">
      <c r="A894" s="1">
        <v>810963000</v>
      </c>
      <c r="B894" t="s">
        <v>386</v>
      </c>
      <c r="C894" t="s">
        <v>1596</v>
      </c>
      <c r="D894" s="30">
        <v>341.87725830078131</v>
      </c>
      <c r="E894" s="30">
        <v>361.7</v>
      </c>
      <c r="F894" s="30">
        <v>365.8</v>
      </c>
      <c r="G894" s="30">
        <v>293.87017822265631</v>
      </c>
      <c r="H894" s="30">
        <v>328</v>
      </c>
      <c r="I894" s="30">
        <v>332.4</v>
      </c>
      <c r="J894" s="30">
        <v>297.56692504882813</v>
      </c>
      <c r="K894" s="30">
        <v>325.8</v>
      </c>
      <c r="L894" s="30">
        <v>337.8</v>
      </c>
      <c r="M894" s="30">
        <v>293.87017822265631</v>
      </c>
      <c r="N894" s="30">
        <v>328</v>
      </c>
      <c r="O894" s="30">
        <v>332.4</v>
      </c>
    </row>
    <row r="895" spans="1:15" x14ac:dyDescent="0.3">
      <c r="A895" s="1">
        <v>160903000</v>
      </c>
      <c r="B895" t="s">
        <v>67</v>
      </c>
      <c r="C895" t="s">
        <v>728</v>
      </c>
      <c r="D895" s="30">
        <v>365.36029052734381</v>
      </c>
      <c r="E895" s="30">
        <v>337.1</v>
      </c>
      <c r="F895" s="30">
        <v>354.6</v>
      </c>
      <c r="G895" s="30">
        <v>290.77117919921881</v>
      </c>
      <c r="H895" s="30">
        <v>304.89999999999998</v>
      </c>
      <c r="I895" s="30">
        <v>329.8</v>
      </c>
      <c r="J895" s="30">
        <v>317.64706420898438</v>
      </c>
      <c r="K895" s="30">
        <v>297.8</v>
      </c>
      <c r="L895" s="30">
        <v>317.2</v>
      </c>
      <c r="M895" s="30">
        <v>290.77117919921881</v>
      </c>
      <c r="N895" s="30">
        <v>304.89999999999998</v>
      </c>
      <c r="O895" s="30">
        <v>329.8</v>
      </c>
    </row>
    <row r="896" spans="1:15" x14ac:dyDescent="0.3">
      <c r="A896" s="1">
        <v>971304020</v>
      </c>
      <c r="B896" t="s">
        <v>469</v>
      </c>
      <c r="C896" t="s">
        <v>1935</v>
      </c>
      <c r="D896" s="30">
        <v>300.75189208984381</v>
      </c>
      <c r="E896" s="30">
        <v>306.60000000000002</v>
      </c>
      <c r="F896" s="30">
        <v>313.7</v>
      </c>
      <c r="G896" s="30">
        <v>233.08270263671881</v>
      </c>
      <c r="H896" s="30">
        <v>225.9</v>
      </c>
      <c r="I896" s="30">
        <v>247.6</v>
      </c>
      <c r="J896" s="30">
        <v>300.75189208984381</v>
      </c>
      <c r="K896" s="30">
        <v>306.60000000000002</v>
      </c>
      <c r="L896" s="30">
        <v>313.7</v>
      </c>
      <c r="M896" s="30">
        <v>233.08270263671881</v>
      </c>
      <c r="N896" s="30">
        <v>225.9</v>
      </c>
      <c r="O896" s="30">
        <v>247.6</v>
      </c>
    </row>
    <row r="897" spans="1:15" x14ac:dyDescent="0.3">
      <c r="A897" s="1">
        <v>71231050</v>
      </c>
      <c r="B897" t="s">
        <v>26</v>
      </c>
      <c r="C897" t="s">
        <v>599</v>
      </c>
      <c r="D897" s="30">
        <v>351.456298828125</v>
      </c>
      <c r="E897" s="30">
        <v>358.9</v>
      </c>
      <c r="F897" s="30">
        <v>378.9</v>
      </c>
      <c r="G897" s="30">
        <v>270.42254638671881</v>
      </c>
      <c r="H897" s="30">
        <v>291.60000000000002</v>
      </c>
      <c r="I897" s="30">
        <v>312.3</v>
      </c>
      <c r="J897" s="30">
        <v>313.04348754882813</v>
      </c>
      <c r="K897" s="30">
        <v>324.60000000000002</v>
      </c>
      <c r="L897" s="30">
        <v>350.6</v>
      </c>
      <c r="M897" s="30">
        <v>270.42254638671881</v>
      </c>
      <c r="N897" s="30">
        <v>291.60000000000002</v>
      </c>
      <c r="O897" s="30">
        <v>312.3</v>
      </c>
    </row>
    <row r="898" spans="1:15" x14ac:dyDescent="0.3">
      <c r="A898" s="1">
        <v>1031294020</v>
      </c>
      <c r="B898" t="s">
        <v>486</v>
      </c>
      <c r="C898" t="s">
        <v>1967</v>
      </c>
      <c r="D898" s="30">
        <v>375.67568969726563</v>
      </c>
      <c r="E898" s="30">
        <v>379.1</v>
      </c>
      <c r="F898" s="30">
        <v>364.2</v>
      </c>
      <c r="G898" s="30">
        <v>383.78378295898438</v>
      </c>
      <c r="H898" s="30">
        <v>393.9</v>
      </c>
      <c r="I898" s="30">
        <v>383.3</v>
      </c>
      <c r="J898" s="30">
        <v>357.57574462890631</v>
      </c>
      <c r="K898" s="30">
        <v>365.7</v>
      </c>
      <c r="L898" s="30">
        <v>352.1</v>
      </c>
      <c r="M898" s="30">
        <v>383.78378295898438</v>
      </c>
      <c r="N898" s="30">
        <v>393.9</v>
      </c>
      <c r="O898" s="30">
        <v>383.3</v>
      </c>
    </row>
    <row r="899" spans="1:15" x14ac:dyDescent="0.3">
      <c r="A899" s="1">
        <v>920904080</v>
      </c>
      <c r="B899" t="s">
        <v>430</v>
      </c>
      <c r="C899" t="s">
        <v>609</v>
      </c>
      <c r="D899" s="30"/>
      <c r="E899" s="30">
        <v>410.1</v>
      </c>
      <c r="F899" s="30">
        <v>402.9</v>
      </c>
      <c r="G899" s="30">
        <v>356.25</v>
      </c>
      <c r="H899" s="30">
        <v>378.6</v>
      </c>
      <c r="I899" s="30">
        <v>394.2</v>
      </c>
      <c r="J899" s="30"/>
      <c r="K899" s="30">
        <v>397.6</v>
      </c>
      <c r="L899" s="30">
        <v>375.6</v>
      </c>
      <c r="M899" s="30">
        <v>356.25</v>
      </c>
      <c r="N899" s="30">
        <v>378.6</v>
      </c>
      <c r="O899" s="30">
        <v>394.2</v>
      </c>
    </row>
    <row r="900" spans="1:15" x14ac:dyDescent="0.3">
      <c r="A900" s="1">
        <v>480683080</v>
      </c>
      <c r="B900" t="s">
        <v>217</v>
      </c>
      <c r="C900" t="s">
        <v>1141</v>
      </c>
      <c r="D900" s="30">
        <v>397.745361328125</v>
      </c>
      <c r="E900" s="30">
        <v>407.3</v>
      </c>
      <c r="F900" s="30">
        <v>405.8</v>
      </c>
      <c r="G900" s="30">
        <v>385.0865478515625</v>
      </c>
      <c r="H900" s="30">
        <v>387.4</v>
      </c>
      <c r="I900" s="30">
        <v>380.7</v>
      </c>
      <c r="J900" s="30">
        <v>344.15585327148438</v>
      </c>
      <c r="K900" s="30">
        <v>363.5</v>
      </c>
      <c r="L900" s="30">
        <v>360</v>
      </c>
      <c r="M900" s="30">
        <v>385.0865478515625</v>
      </c>
      <c r="N900" s="30">
        <v>387.4</v>
      </c>
      <c r="O900" s="30">
        <v>380.7</v>
      </c>
    </row>
    <row r="901" spans="1:15" x14ac:dyDescent="0.3">
      <c r="A901" s="1">
        <v>311224020</v>
      </c>
      <c r="B901" t="s">
        <v>134</v>
      </c>
      <c r="C901" t="s">
        <v>934</v>
      </c>
      <c r="D901" s="30"/>
      <c r="E901" s="30">
        <v>350</v>
      </c>
      <c r="F901" s="30">
        <v>354.5</v>
      </c>
      <c r="G901" s="30"/>
      <c r="H901" s="30">
        <v>344.2</v>
      </c>
      <c r="I901" s="30">
        <v>340</v>
      </c>
      <c r="J901" s="30"/>
      <c r="K901" s="30">
        <v>338.9</v>
      </c>
      <c r="L901" s="30">
        <v>343.9</v>
      </c>
      <c r="M901" s="30"/>
      <c r="N901" s="30">
        <v>344.2</v>
      </c>
      <c r="O901" s="30">
        <v>340</v>
      </c>
    </row>
    <row r="902" spans="1:15" x14ac:dyDescent="0.3">
      <c r="A902" s="1">
        <v>480713000</v>
      </c>
      <c r="B902" t="s">
        <v>220</v>
      </c>
      <c r="C902" t="s">
        <v>1164</v>
      </c>
      <c r="D902" s="30">
        <v>342.53646850585938</v>
      </c>
      <c r="E902" s="30">
        <v>364.8</v>
      </c>
      <c r="F902" s="30">
        <v>369.3</v>
      </c>
      <c r="G902" s="30">
        <v>311.19821166992188</v>
      </c>
      <c r="H902" s="30">
        <v>347.2</v>
      </c>
      <c r="I902" s="30">
        <v>351</v>
      </c>
      <c r="J902" s="30">
        <v>286.34921264648438</v>
      </c>
      <c r="K902" s="30">
        <v>315</v>
      </c>
      <c r="L902" s="30">
        <v>315.5</v>
      </c>
      <c r="M902" s="30">
        <v>311.19821166992188</v>
      </c>
      <c r="N902" s="30">
        <v>347.2</v>
      </c>
      <c r="O902" s="30">
        <v>351</v>
      </c>
    </row>
    <row r="903" spans="1:15" x14ac:dyDescent="0.3">
      <c r="A903" s="1">
        <v>100903000</v>
      </c>
      <c r="B903" t="s">
        <v>40</v>
      </c>
      <c r="C903" t="s">
        <v>627</v>
      </c>
      <c r="D903" s="30">
        <v>357.85122680664063</v>
      </c>
      <c r="E903" s="30">
        <v>371.7</v>
      </c>
      <c r="F903" s="30">
        <v>363.5</v>
      </c>
      <c r="G903" s="30">
        <v>276.66665649414063</v>
      </c>
      <c r="H903" s="30">
        <v>323.3</v>
      </c>
      <c r="I903" s="30">
        <v>312.39999999999998</v>
      </c>
      <c r="J903" s="30">
        <v>329.6875</v>
      </c>
      <c r="K903" s="30">
        <v>340</v>
      </c>
      <c r="L903" s="30">
        <v>339.1</v>
      </c>
      <c r="M903" s="30">
        <v>276.66665649414063</v>
      </c>
      <c r="N903" s="30">
        <v>323.3</v>
      </c>
      <c r="O903" s="30">
        <v>312.39999999999998</v>
      </c>
    </row>
    <row r="904" spans="1:15" x14ac:dyDescent="0.3">
      <c r="A904" s="1">
        <v>480716010</v>
      </c>
      <c r="B904" t="s">
        <v>220</v>
      </c>
      <c r="C904" t="s">
        <v>1183</v>
      </c>
      <c r="D904" s="30">
        <v>368.56185913085938</v>
      </c>
      <c r="E904" s="30">
        <v>379.7</v>
      </c>
      <c r="F904" s="30">
        <v>387.3</v>
      </c>
      <c r="G904" s="30">
        <v>327.60943603515631</v>
      </c>
      <c r="H904" s="30">
        <v>374.5</v>
      </c>
      <c r="I904" s="30">
        <v>370.5</v>
      </c>
      <c r="J904" s="30">
        <v>320</v>
      </c>
      <c r="K904" s="30">
        <v>331.6</v>
      </c>
      <c r="L904" s="30">
        <v>323.2</v>
      </c>
      <c r="M904" s="30">
        <v>327.60943603515631</v>
      </c>
      <c r="N904" s="30">
        <v>374.5</v>
      </c>
      <c r="O904" s="30">
        <v>370.5</v>
      </c>
    </row>
    <row r="905" spans="1:15" x14ac:dyDescent="0.3">
      <c r="A905" s="1">
        <v>540374020</v>
      </c>
      <c r="B905" t="s">
        <v>277</v>
      </c>
      <c r="C905" t="s">
        <v>1383</v>
      </c>
      <c r="D905" s="30">
        <v>313.9534912109375</v>
      </c>
      <c r="E905" s="30">
        <v>328.4</v>
      </c>
      <c r="F905" s="30">
        <v>334.7</v>
      </c>
      <c r="G905" s="30">
        <v>273.07693481445313</v>
      </c>
      <c r="H905" s="30">
        <v>309.5</v>
      </c>
      <c r="I905" s="30">
        <v>330.5</v>
      </c>
      <c r="J905" s="30">
        <v>274.242431640625</v>
      </c>
      <c r="K905" s="30">
        <v>307.7</v>
      </c>
      <c r="L905" s="30">
        <v>321.7</v>
      </c>
      <c r="M905" s="30">
        <v>273.07693481445313</v>
      </c>
      <c r="N905" s="30">
        <v>309.5</v>
      </c>
      <c r="O905" s="30">
        <v>330.5</v>
      </c>
    </row>
    <row r="906" spans="1:15" x14ac:dyDescent="0.3">
      <c r="A906" s="1">
        <v>1141121050</v>
      </c>
      <c r="B906" t="s">
        <v>530</v>
      </c>
      <c r="C906" t="s">
        <v>2048</v>
      </c>
      <c r="D906" s="30">
        <v>341.75823974609381</v>
      </c>
      <c r="E906" s="30">
        <v>345.3</v>
      </c>
      <c r="F906" s="30">
        <v>363.7</v>
      </c>
      <c r="G906" s="30"/>
      <c r="H906" s="30">
        <v>319.3</v>
      </c>
      <c r="I906" s="30">
        <v>305</v>
      </c>
      <c r="J906" s="30"/>
      <c r="K906" s="30">
        <v>322.60000000000002</v>
      </c>
      <c r="L906" s="30">
        <v>333.9</v>
      </c>
      <c r="M906" s="30"/>
      <c r="N906" s="30">
        <v>319.3</v>
      </c>
      <c r="O906" s="30">
        <v>305</v>
      </c>
    </row>
    <row r="907" spans="1:15" x14ac:dyDescent="0.3">
      <c r="A907" s="1">
        <v>640743000</v>
      </c>
      <c r="B907" t="s">
        <v>315</v>
      </c>
      <c r="C907" t="s">
        <v>1461</v>
      </c>
      <c r="D907" s="30">
        <v>323.22579956054688</v>
      </c>
      <c r="E907" s="30">
        <v>321.5</v>
      </c>
      <c r="F907" s="30">
        <v>355.6</v>
      </c>
      <c r="G907" s="30">
        <v>282.90322875976563</v>
      </c>
      <c r="H907" s="30">
        <v>291.8</v>
      </c>
      <c r="I907" s="30">
        <v>303.3</v>
      </c>
      <c r="J907" s="30">
        <v>284.5528564453125</v>
      </c>
      <c r="K907" s="30">
        <v>284.2</v>
      </c>
      <c r="L907" s="30">
        <v>313.39999999999998</v>
      </c>
      <c r="M907" s="30">
        <v>282.90322875976563</v>
      </c>
      <c r="N907" s="30">
        <v>291.8</v>
      </c>
      <c r="O907" s="30">
        <v>303.3</v>
      </c>
    </row>
    <row r="908" spans="1:15" x14ac:dyDescent="0.3">
      <c r="A908" s="1">
        <v>361264060</v>
      </c>
      <c r="B908" t="s">
        <v>155</v>
      </c>
      <c r="C908" t="s">
        <v>971</v>
      </c>
      <c r="D908" s="30"/>
      <c r="E908" s="30">
        <v>374.6</v>
      </c>
      <c r="F908" s="30">
        <v>377.3</v>
      </c>
      <c r="G908" s="30"/>
      <c r="H908" s="30">
        <v>388.1</v>
      </c>
      <c r="I908" s="30">
        <v>342.4</v>
      </c>
      <c r="J908" s="30"/>
      <c r="K908" s="30">
        <v>330.3</v>
      </c>
      <c r="L908" s="30">
        <v>364.9</v>
      </c>
      <c r="M908" s="30"/>
      <c r="N908" s="30">
        <v>388.1</v>
      </c>
      <c r="O908" s="30">
        <v>342.4</v>
      </c>
    </row>
    <row r="909" spans="1:15" x14ac:dyDescent="0.3">
      <c r="A909" s="1">
        <v>850444020</v>
      </c>
      <c r="B909" t="s">
        <v>403</v>
      </c>
      <c r="C909" t="s">
        <v>1641</v>
      </c>
      <c r="D909" s="30">
        <v>349.64028930664063</v>
      </c>
      <c r="E909" s="30">
        <v>333.1</v>
      </c>
      <c r="F909" s="30">
        <v>322.2</v>
      </c>
      <c r="G909" s="30">
        <v>283.4532470703125</v>
      </c>
      <c r="H909" s="30">
        <v>269</v>
      </c>
      <c r="I909" s="30">
        <v>271.5</v>
      </c>
      <c r="J909" s="30">
        <v>349.64028930664063</v>
      </c>
      <c r="K909" s="30">
        <v>333.1</v>
      </c>
      <c r="L909" s="30">
        <v>322.2</v>
      </c>
      <c r="M909" s="30">
        <v>283.4532470703125</v>
      </c>
      <c r="N909" s="30">
        <v>269</v>
      </c>
      <c r="O909" s="30">
        <v>271.5</v>
      </c>
    </row>
    <row r="910" spans="1:15" x14ac:dyDescent="0.3">
      <c r="A910" s="1">
        <v>890804040</v>
      </c>
      <c r="B910" t="s">
        <v>415</v>
      </c>
      <c r="C910" t="s">
        <v>579</v>
      </c>
      <c r="D910" s="30">
        <v>362.58502197265631</v>
      </c>
      <c r="E910" s="30">
        <v>330.6</v>
      </c>
      <c r="F910" s="30">
        <v>368.9</v>
      </c>
      <c r="G910" s="30">
        <v>359.58905029296881</v>
      </c>
      <c r="H910" s="30">
        <v>339.4</v>
      </c>
      <c r="I910" s="30">
        <v>361.5</v>
      </c>
      <c r="J910" s="30"/>
      <c r="K910" s="30">
        <v>282</v>
      </c>
      <c r="L910" s="30">
        <v>343.4</v>
      </c>
      <c r="M910" s="30">
        <v>359.58905029296881</v>
      </c>
      <c r="N910" s="30">
        <v>339.4</v>
      </c>
      <c r="O910" s="30">
        <v>361.5</v>
      </c>
    </row>
    <row r="911" spans="1:15" x14ac:dyDescent="0.3">
      <c r="A911" s="1">
        <v>110823000</v>
      </c>
      <c r="B911" t="s">
        <v>47</v>
      </c>
      <c r="C911" t="s">
        <v>667</v>
      </c>
      <c r="D911" s="30">
        <v>284.34783935546881</v>
      </c>
      <c r="E911" s="30">
        <v>295.5</v>
      </c>
      <c r="F911" s="30">
        <v>307.60000000000002</v>
      </c>
      <c r="G911" s="30">
        <v>245.34883117675781</v>
      </c>
      <c r="H911" s="30">
        <v>254.4</v>
      </c>
      <c r="I911" s="30">
        <v>239.5</v>
      </c>
      <c r="J911" s="30">
        <v>284.34783935546881</v>
      </c>
      <c r="K911" s="30">
        <v>295.5</v>
      </c>
      <c r="L911" s="30">
        <v>307.60000000000002</v>
      </c>
      <c r="M911" s="30">
        <v>245.34883117675781</v>
      </c>
      <c r="N911" s="30">
        <v>254.4</v>
      </c>
      <c r="O911" s="30">
        <v>239.5</v>
      </c>
    </row>
    <row r="912" spans="1:15" x14ac:dyDescent="0.3">
      <c r="A912" s="1">
        <v>110794020</v>
      </c>
      <c r="B912" t="s">
        <v>46</v>
      </c>
      <c r="C912" t="s">
        <v>666</v>
      </c>
      <c r="D912" s="30">
        <v>347.72726440429688</v>
      </c>
      <c r="E912" s="30">
        <v>335.1</v>
      </c>
      <c r="F912" s="30">
        <v>353.8</v>
      </c>
      <c r="G912" s="30">
        <v>303.40908813476563</v>
      </c>
      <c r="H912" s="30">
        <v>320.89999999999998</v>
      </c>
      <c r="I912" s="30">
        <v>314</v>
      </c>
      <c r="J912" s="30"/>
      <c r="K912" s="30">
        <v>309.8</v>
      </c>
      <c r="L912" s="30">
        <v>324.5</v>
      </c>
      <c r="M912" s="30">
        <v>303.40908813476563</v>
      </c>
      <c r="N912" s="30">
        <v>320.89999999999998</v>
      </c>
      <c r="O912" s="30">
        <v>314</v>
      </c>
    </row>
    <row r="913" spans="1:15" x14ac:dyDescent="0.3">
      <c r="A913" s="1">
        <v>581061050</v>
      </c>
      <c r="B913" t="s">
        <v>295</v>
      </c>
      <c r="C913" t="s">
        <v>1420</v>
      </c>
      <c r="D913" s="30"/>
      <c r="E913" s="30">
        <v>342.9</v>
      </c>
      <c r="F913" s="30">
        <v>324.7</v>
      </c>
      <c r="G913" s="30">
        <v>311.76470947265631</v>
      </c>
      <c r="H913" s="30">
        <v>324.60000000000002</v>
      </c>
      <c r="I913" s="30">
        <v>263.5</v>
      </c>
      <c r="J913" s="30"/>
      <c r="K913" s="30">
        <v>312.10000000000002</v>
      </c>
      <c r="L913" s="30">
        <v>295.5</v>
      </c>
      <c r="M913" s="30">
        <v>311.76470947265631</v>
      </c>
      <c r="N913" s="30">
        <v>324.60000000000002</v>
      </c>
      <c r="O913" s="30">
        <v>263.5</v>
      </c>
    </row>
    <row r="914" spans="1:15" x14ac:dyDescent="0.3">
      <c r="A914" s="1">
        <v>41104020</v>
      </c>
      <c r="B914" t="s">
        <v>13</v>
      </c>
      <c r="C914" t="s">
        <v>574</v>
      </c>
      <c r="D914" s="30">
        <v>323.97958374023438</v>
      </c>
      <c r="E914" s="30">
        <v>313.8</v>
      </c>
      <c r="F914" s="30">
        <v>329.5</v>
      </c>
      <c r="G914" s="30">
        <v>282.14285278320313</v>
      </c>
      <c r="H914" s="30">
        <v>262.2</v>
      </c>
      <c r="I914" s="30">
        <v>274.5</v>
      </c>
      <c r="J914" s="30">
        <v>323.97958374023438</v>
      </c>
      <c r="K914" s="30">
        <v>313.8</v>
      </c>
      <c r="L914" s="30">
        <v>329.5</v>
      </c>
      <c r="M914" s="30">
        <v>282.14285278320313</v>
      </c>
      <c r="N914" s="30">
        <v>262.2</v>
      </c>
      <c r="O914" s="30">
        <v>274.5</v>
      </c>
    </row>
    <row r="915" spans="1:15" x14ac:dyDescent="0.3">
      <c r="A915" s="1">
        <v>1141154020</v>
      </c>
      <c r="B915" t="s">
        <v>533</v>
      </c>
      <c r="C915" t="s">
        <v>1062</v>
      </c>
      <c r="D915" s="30">
        <v>363.20001220703131</v>
      </c>
      <c r="E915" s="30">
        <v>378.5</v>
      </c>
      <c r="F915" s="30">
        <v>370.8</v>
      </c>
      <c r="G915" s="30">
        <v>313.60000610351563</v>
      </c>
      <c r="H915" s="30">
        <v>363.8</v>
      </c>
      <c r="I915" s="30">
        <v>351.5</v>
      </c>
      <c r="J915" s="30">
        <v>338.96102905273438</v>
      </c>
      <c r="K915" s="30">
        <v>357.5</v>
      </c>
      <c r="L915" s="30">
        <v>344.8</v>
      </c>
      <c r="M915" s="30">
        <v>313.60000610351563</v>
      </c>
      <c r="N915" s="30">
        <v>363.8</v>
      </c>
      <c r="O915" s="30">
        <v>351.5</v>
      </c>
    </row>
    <row r="916" spans="1:15" x14ac:dyDescent="0.3">
      <c r="A916" s="1">
        <v>920904040</v>
      </c>
      <c r="B916" t="s">
        <v>430</v>
      </c>
      <c r="C916" t="s">
        <v>1731</v>
      </c>
      <c r="D916" s="30">
        <v>328.57144165039063</v>
      </c>
      <c r="E916" s="30">
        <v>389.3</v>
      </c>
      <c r="F916" s="30">
        <v>368</v>
      </c>
      <c r="G916" s="30">
        <v>294.56521606445313</v>
      </c>
      <c r="H916" s="30">
        <v>365.2</v>
      </c>
      <c r="I916" s="30">
        <v>331.7</v>
      </c>
      <c r="J916" s="30">
        <v>287.9310302734375</v>
      </c>
      <c r="K916" s="30">
        <v>355.6</v>
      </c>
      <c r="L916" s="30">
        <v>335.4</v>
      </c>
      <c r="M916" s="30">
        <v>294.56521606445313</v>
      </c>
      <c r="N916" s="30">
        <v>365.2</v>
      </c>
      <c r="O916" s="30">
        <v>331.7</v>
      </c>
    </row>
    <row r="917" spans="1:15" x14ac:dyDescent="0.3">
      <c r="A917" s="1">
        <v>591134020</v>
      </c>
      <c r="B917" t="s">
        <v>300</v>
      </c>
      <c r="C917" t="s">
        <v>1430</v>
      </c>
      <c r="D917" s="30">
        <v>320.370361328125</v>
      </c>
      <c r="E917" s="30">
        <v>328.6</v>
      </c>
      <c r="F917" s="30">
        <v>345.3</v>
      </c>
      <c r="G917" s="30">
        <v>294.4444580078125</v>
      </c>
      <c r="H917" s="30">
        <v>316.3</v>
      </c>
      <c r="I917" s="30">
        <v>317</v>
      </c>
      <c r="J917" s="30"/>
      <c r="K917" s="30">
        <v>310.3</v>
      </c>
      <c r="L917" s="30">
        <v>331</v>
      </c>
      <c r="M917" s="30">
        <v>294.4444580078125</v>
      </c>
      <c r="N917" s="30">
        <v>316.3</v>
      </c>
      <c r="O917" s="30">
        <v>317</v>
      </c>
    </row>
    <row r="918" spans="1:15" x14ac:dyDescent="0.3">
      <c r="A918" s="1">
        <v>840063000</v>
      </c>
      <c r="B918" t="s">
        <v>401</v>
      </c>
      <c r="C918" t="s">
        <v>1637</v>
      </c>
      <c r="D918" s="30">
        <v>291.7525634765625</v>
      </c>
      <c r="E918" s="30">
        <v>312.10000000000002</v>
      </c>
      <c r="F918" s="30">
        <v>298.7</v>
      </c>
      <c r="G918" s="30">
        <v>235.2631530761719</v>
      </c>
      <c r="H918" s="30">
        <v>232.8</v>
      </c>
      <c r="I918" s="30">
        <v>233.9</v>
      </c>
      <c r="J918" s="30">
        <v>266.94915771484381</v>
      </c>
      <c r="K918" s="30">
        <v>299.3</v>
      </c>
      <c r="L918" s="30">
        <v>275.5</v>
      </c>
      <c r="M918" s="30">
        <v>235.2631530761719</v>
      </c>
      <c r="N918" s="30">
        <v>232.8</v>
      </c>
      <c r="O918" s="30">
        <v>233.9</v>
      </c>
    </row>
    <row r="919" spans="1:15" x14ac:dyDescent="0.3">
      <c r="A919" s="1">
        <v>920914020</v>
      </c>
      <c r="B919" t="s">
        <v>431</v>
      </c>
      <c r="C919" t="s">
        <v>1737</v>
      </c>
      <c r="D919" s="30">
        <v>370.61224365234381</v>
      </c>
      <c r="E919" s="30">
        <v>384</v>
      </c>
      <c r="F919" s="30">
        <v>382.2</v>
      </c>
      <c r="G919" s="30">
        <v>347.75509643554688</v>
      </c>
      <c r="H919" s="30">
        <v>379.3</v>
      </c>
      <c r="I919" s="30">
        <v>373.8</v>
      </c>
      <c r="J919" s="30">
        <v>305.61798095703131</v>
      </c>
      <c r="K919" s="30">
        <v>337</v>
      </c>
      <c r="L919" s="30">
        <v>328.6</v>
      </c>
      <c r="M919" s="30">
        <v>347.75509643554688</v>
      </c>
      <c r="N919" s="30">
        <v>379.3</v>
      </c>
      <c r="O919" s="30">
        <v>373.8</v>
      </c>
    </row>
    <row r="920" spans="1:15" x14ac:dyDescent="0.3">
      <c r="A920" s="1">
        <v>971274020</v>
      </c>
      <c r="B920" t="s">
        <v>467</v>
      </c>
      <c r="C920" t="s">
        <v>1932</v>
      </c>
      <c r="D920" s="30"/>
      <c r="E920" s="30">
        <v>285.2</v>
      </c>
      <c r="F920" s="30">
        <v>328.6</v>
      </c>
      <c r="G920" s="30"/>
      <c r="H920" s="30">
        <v>314.8</v>
      </c>
      <c r="I920" s="30">
        <v>319</v>
      </c>
      <c r="J920" s="30"/>
      <c r="K920" s="30">
        <v>300</v>
      </c>
      <c r="L920" s="30">
        <v>345.5</v>
      </c>
      <c r="M920" s="30"/>
      <c r="N920" s="30">
        <v>314.8</v>
      </c>
      <c r="O920" s="30">
        <v>319</v>
      </c>
    </row>
    <row r="921" spans="1:15" x14ac:dyDescent="0.3">
      <c r="A921" s="1">
        <v>51233000</v>
      </c>
      <c r="B921" t="s">
        <v>17</v>
      </c>
      <c r="C921" t="s">
        <v>581</v>
      </c>
      <c r="D921" s="30">
        <v>319.106689453125</v>
      </c>
      <c r="E921" s="30">
        <v>322.7</v>
      </c>
      <c r="F921" s="30">
        <v>332</v>
      </c>
      <c r="G921" s="30">
        <v>264.51614379882813</v>
      </c>
      <c r="H921" s="30">
        <v>266.7</v>
      </c>
      <c r="I921" s="30">
        <v>283.2</v>
      </c>
      <c r="J921" s="30">
        <v>306.22222900390631</v>
      </c>
      <c r="K921" s="30">
        <v>303.39999999999998</v>
      </c>
      <c r="L921" s="30">
        <v>304.7</v>
      </c>
      <c r="M921" s="30">
        <v>264.51614379882813</v>
      </c>
      <c r="N921" s="30">
        <v>266.7</v>
      </c>
      <c r="O921" s="30">
        <v>283.2</v>
      </c>
    </row>
    <row r="922" spans="1:15" x14ac:dyDescent="0.3">
      <c r="A922" s="1">
        <v>430031050</v>
      </c>
      <c r="B922" t="s">
        <v>196</v>
      </c>
      <c r="C922" t="s">
        <v>1097</v>
      </c>
      <c r="D922" s="30">
        <v>346.15383911132813</v>
      </c>
      <c r="E922" s="30">
        <v>382.1</v>
      </c>
      <c r="F922" s="30">
        <v>384.4</v>
      </c>
      <c r="G922" s="30">
        <v>300</v>
      </c>
      <c r="H922" s="30">
        <v>341.9</v>
      </c>
      <c r="I922" s="30">
        <v>352</v>
      </c>
      <c r="J922" s="30">
        <v>313.04348754882813</v>
      </c>
      <c r="K922" s="30">
        <v>368.3</v>
      </c>
      <c r="L922" s="30">
        <v>373.9</v>
      </c>
      <c r="M922" s="30">
        <v>300</v>
      </c>
      <c r="N922" s="30">
        <v>341.9</v>
      </c>
      <c r="O922" s="30">
        <v>352</v>
      </c>
    </row>
    <row r="923" spans="1:15" x14ac:dyDescent="0.3">
      <c r="A923" s="1">
        <v>361374020</v>
      </c>
      <c r="B923" t="s">
        <v>161</v>
      </c>
      <c r="C923" t="s">
        <v>983</v>
      </c>
      <c r="D923" s="30">
        <v>354.7215576171875</v>
      </c>
      <c r="E923" s="30">
        <v>368.6</v>
      </c>
      <c r="F923" s="30">
        <v>365.9</v>
      </c>
      <c r="G923" s="30">
        <v>314.5631103515625</v>
      </c>
      <c r="H923" s="30">
        <v>354.3</v>
      </c>
      <c r="I923" s="30">
        <v>358.3</v>
      </c>
      <c r="J923" s="30">
        <v>324.46353149414063</v>
      </c>
      <c r="K923" s="30">
        <v>346.9</v>
      </c>
      <c r="L923" s="30">
        <v>343.9</v>
      </c>
      <c r="M923" s="30">
        <v>314.5631103515625</v>
      </c>
      <c r="N923" s="30">
        <v>354.3</v>
      </c>
      <c r="O923" s="30">
        <v>358.3</v>
      </c>
    </row>
    <row r="924" spans="1:15" x14ac:dyDescent="0.3">
      <c r="A924" s="1">
        <v>350934020</v>
      </c>
      <c r="B924" t="s">
        <v>148</v>
      </c>
      <c r="C924" t="s">
        <v>956</v>
      </c>
      <c r="D924" s="30">
        <v>283.22579956054688</v>
      </c>
      <c r="E924" s="30">
        <v>310.60000000000002</v>
      </c>
      <c r="F924" s="30">
        <v>341.2</v>
      </c>
      <c r="G924" s="30">
        <v>277.27273559570313</v>
      </c>
      <c r="H924" s="30">
        <v>278.3</v>
      </c>
      <c r="I924" s="30">
        <v>294.60000000000002</v>
      </c>
      <c r="J924" s="30">
        <v>258.55856323242188</v>
      </c>
      <c r="K924" s="30">
        <v>290.5</v>
      </c>
      <c r="L924" s="30">
        <v>312.60000000000002</v>
      </c>
      <c r="M924" s="30">
        <v>277.27273559570313</v>
      </c>
      <c r="N924" s="30">
        <v>278.3</v>
      </c>
      <c r="O924" s="30">
        <v>294.60000000000002</v>
      </c>
    </row>
    <row r="925" spans="1:15" x14ac:dyDescent="0.3">
      <c r="A925" s="1">
        <v>801255020</v>
      </c>
      <c r="B925" t="s">
        <v>383</v>
      </c>
      <c r="C925" t="s">
        <v>1590</v>
      </c>
      <c r="D925" s="30">
        <v>328.08987426757813</v>
      </c>
      <c r="E925" s="30">
        <v>319.8</v>
      </c>
      <c r="F925" s="30">
        <v>306.5</v>
      </c>
      <c r="G925" s="30">
        <v>298.88888549804688</v>
      </c>
      <c r="H925" s="30">
        <v>336</v>
      </c>
      <c r="I925" s="30">
        <v>312.89999999999998</v>
      </c>
      <c r="J925" s="30">
        <v>328.57144165039063</v>
      </c>
      <c r="K925" s="30">
        <v>304.3</v>
      </c>
      <c r="L925" s="30">
        <v>292.60000000000002</v>
      </c>
      <c r="M925" s="30">
        <v>298.88888549804688</v>
      </c>
      <c r="N925" s="30">
        <v>336</v>
      </c>
      <c r="O925" s="30">
        <v>312.89999999999998</v>
      </c>
    </row>
    <row r="926" spans="1:15" x14ac:dyDescent="0.3">
      <c r="A926" s="1">
        <v>330902050</v>
      </c>
      <c r="B926" t="s">
        <v>139</v>
      </c>
      <c r="C926" t="s">
        <v>943</v>
      </c>
      <c r="D926" s="30">
        <v>321.27658081054688</v>
      </c>
      <c r="E926" s="30">
        <v>321.7</v>
      </c>
      <c r="F926" s="30">
        <v>328.7</v>
      </c>
      <c r="G926" s="30">
        <v>291.91488647460938</v>
      </c>
      <c r="H926" s="30">
        <v>282.60000000000002</v>
      </c>
      <c r="I926" s="30">
        <v>288.2</v>
      </c>
      <c r="J926" s="30">
        <v>321.27658081054688</v>
      </c>
      <c r="K926" s="30">
        <v>321.7</v>
      </c>
      <c r="L926" s="30">
        <v>328.7</v>
      </c>
      <c r="M926" s="30">
        <v>291.91488647460938</v>
      </c>
      <c r="N926" s="30">
        <v>282.60000000000002</v>
      </c>
      <c r="O926" s="30">
        <v>288.2</v>
      </c>
    </row>
    <row r="927" spans="1:15" x14ac:dyDescent="0.3">
      <c r="A927" s="1">
        <v>640754090</v>
      </c>
      <c r="B927" t="s">
        <v>316</v>
      </c>
      <c r="C927" t="s">
        <v>1465</v>
      </c>
      <c r="D927" s="30">
        <v>397.72726440429688</v>
      </c>
      <c r="E927" s="30">
        <v>412.1</v>
      </c>
      <c r="F927" s="30">
        <v>406.9</v>
      </c>
      <c r="G927" s="30">
        <v>384.84848022460938</v>
      </c>
      <c r="H927" s="30">
        <v>406.7</v>
      </c>
      <c r="I927" s="30">
        <v>407.4</v>
      </c>
      <c r="J927" s="30">
        <v>340.98361206054688</v>
      </c>
      <c r="K927" s="30">
        <v>360</v>
      </c>
      <c r="L927" s="30">
        <v>360.5</v>
      </c>
      <c r="M927" s="30">
        <v>384.84848022460938</v>
      </c>
      <c r="N927" s="30">
        <v>406.7</v>
      </c>
      <c r="O927" s="30">
        <v>407.4</v>
      </c>
    </row>
    <row r="928" spans="1:15" x14ac:dyDescent="0.3">
      <c r="A928" s="1">
        <v>1000621050</v>
      </c>
      <c r="B928" t="s">
        <v>476</v>
      </c>
      <c r="C928" t="s">
        <v>1948</v>
      </c>
      <c r="D928" s="30">
        <v>337.28814697265631</v>
      </c>
      <c r="E928" s="30">
        <v>334.5</v>
      </c>
      <c r="F928" s="30">
        <v>300</v>
      </c>
      <c r="G928" s="30">
        <v>277.02703857421881</v>
      </c>
      <c r="H928" s="30">
        <v>288.7</v>
      </c>
      <c r="I928" s="30">
        <v>292.10000000000002</v>
      </c>
      <c r="J928" s="30">
        <v>337.28814697265631</v>
      </c>
      <c r="K928" s="30">
        <v>334.5</v>
      </c>
      <c r="L928" s="30">
        <v>300</v>
      </c>
      <c r="M928" s="30">
        <v>277.02703857421881</v>
      </c>
      <c r="N928" s="30">
        <v>288.7</v>
      </c>
      <c r="O928" s="30">
        <v>292.10000000000002</v>
      </c>
    </row>
    <row r="929" spans="1:15" x14ac:dyDescent="0.3">
      <c r="A929" s="1">
        <v>840031050</v>
      </c>
      <c r="B929" t="s">
        <v>398</v>
      </c>
      <c r="C929" t="s">
        <v>1631</v>
      </c>
      <c r="D929" s="30"/>
      <c r="E929" s="30">
        <v>298.2</v>
      </c>
      <c r="F929" s="30">
        <v>301.8</v>
      </c>
      <c r="G929" s="30">
        <v>321.7391357421875</v>
      </c>
      <c r="H929" s="30">
        <v>306.3</v>
      </c>
      <c r="I929" s="30">
        <v>271.89999999999998</v>
      </c>
      <c r="J929" s="30"/>
      <c r="K929" s="30">
        <v>284.60000000000002</v>
      </c>
      <c r="L929" s="30">
        <v>257.7</v>
      </c>
      <c r="M929" s="30">
        <v>321.7391357421875</v>
      </c>
      <c r="N929" s="30">
        <v>306.3</v>
      </c>
      <c r="O929" s="30">
        <v>271.89999999999998</v>
      </c>
    </row>
    <row r="930" spans="1:15" x14ac:dyDescent="0.3">
      <c r="A930" s="1">
        <v>511593000</v>
      </c>
      <c r="B930" t="s">
        <v>271</v>
      </c>
      <c r="C930" t="s">
        <v>1371</v>
      </c>
      <c r="D930" s="30">
        <v>330.87432861328131</v>
      </c>
      <c r="E930" s="30">
        <v>371.1</v>
      </c>
      <c r="F930" s="30">
        <v>360.5</v>
      </c>
      <c r="G930" s="30">
        <v>287.96170043945313</v>
      </c>
      <c r="H930" s="30">
        <v>322.89999999999998</v>
      </c>
      <c r="I930" s="30">
        <v>332.3</v>
      </c>
      <c r="J930" s="30">
        <v>281.23077392578131</v>
      </c>
      <c r="K930" s="30">
        <v>320.7</v>
      </c>
      <c r="L930" s="30">
        <v>309.8</v>
      </c>
      <c r="M930" s="30">
        <v>287.96170043945313</v>
      </c>
      <c r="N930" s="30">
        <v>322.89999999999998</v>
      </c>
      <c r="O930" s="30">
        <v>332.3</v>
      </c>
    </row>
    <row r="931" spans="1:15" x14ac:dyDescent="0.3">
      <c r="A931" s="1">
        <v>220932050</v>
      </c>
      <c r="B931" t="s">
        <v>100</v>
      </c>
      <c r="C931" t="s">
        <v>813</v>
      </c>
      <c r="D931" s="30">
        <v>361.84832763671881</v>
      </c>
      <c r="E931" s="30">
        <v>379.8</v>
      </c>
      <c r="F931" s="30">
        <v>374.9</v>
      </c>
      <c r="G931" s="30">
        <v>346.03823852539063</v>
      </c>
      <c r="H931" s="30">
        <v>354.2</v>
      </c>
      <c r="I931" s="30">
        <v>377.3</v>
      </c>
      <c r="J931" s="30">
        <v>303.01205444335938</v>
      </c>
      <c r="K931" s="30">
        <v>339.6</v>
      </c>
      <c r="L931" s="30">
        <v>341.9</v>
      </c>
      <c r="M931" s="30">
        <v>346.03823852539063</v>
      </c>
      <c r="N931" s="30">
        <v>354.2</v>
      </c>
      <c r="O931" s="30">
        <v>377.3</v>
      </c>
    </row>
    <row r="932" spans="1:15" x14ac:dyDescent="0.3">
      <c r="A932" s="1">
        <v>920885030</v>
      </c>
      <c r="B932" t="s">
        <v>428</v>
      </c>
      <c r="C932" t="s">
        <v>1713</v>
      </c>
      <c r="D932" s="30">
        <v>389.2215576171875</v>
      </c>
      <c r="E932" s="30">
        <v>405.1</v>
      </c>
      <c r="F932" s="30">
        <v>419.8</v>
      </c>
      <c r="G932" s="30">
        <v>373.27328491210938</v>
      </c>
      <c r="H932" s="30">
        <v>395.5</v>
      </c>
      <c r="I932" s="30">
        <v>402</v>
      </c>
      <c r="J932" s="30">
        <v>315.66265869140631</v>
      </c>
      <c r="K932" s="30">
        <v>336</v>
      </c>
      <c r="L932" s="30">
        <v>363.4</v>
      </c>
      <c r="M932" s="30">
        <v>373.27328491210938</v>
      </c>
      <c r="N932" s="30">
        <v>395.5</v>
      </c>
      <c r="O932" s="30">
        <v>402</v>
      </c>
    </row>
    <row r="933" spans="1:15" x14ac:dyDescent="0.3">
      <c r="A933" s="1">
        <v>920885010</v>
      </c>
      <c r="B933" t="s">
        <v>428</v>
      </c>
      <c r="C933" t="s">
        <v>1711</v>
      </c>
      <c r="D933" s="30">
        <v>370.99566650390631</v>
      </c>
      <c r="E933" s="30">
        <v>392.5</v>
      </c>
      <c r="F933" s="30">
        <v>378.5</v>
      </c>
      <c r="G933" s="30">
        <v>340.08621215820313</v>
      </c>
      <c r="H933" s="30">
        <v>372.8</v>
      </c>
      <c r="I933" s="30">
        <v>355.9</v>
      </c>
      <c r="J933" s="30">
        <v>300</v>
      </c>
      <c r="K933" s="30">
        <v>359.2</v>
      </c>
      <c r="L933" s="30">
        <v>349.1</v>
      </c>
      <c r="M933" s="30">
        <v>340.08621215820313</v>
      </c>
      <c r="N933" s="30">
        <v>372.8</v>
      </c>
      <c r="O933" s="30">
        <v>355.9</v>
      </c>
    </row>
    <row r="934" spans="1:15" x14ac:dyDescent="0.3">
      <c r="A934" s="1">
        <v>920883200</v>
      </c>
      <c r="B934" t="s">
        <v>428</v>
      </c>
      <c r="C934" t="s">
        <v>1704</v>
      </c>
      <c r="D934" s="30">
        <v>392.32839965820313</v>
      </c>
      <c r="E934" s="30">
        <v>406.9</v>
      </c>
      <c r="F934" s="30">
        <v>410.9</v>
      </c>
      <c r="G934" s="30">
        <v>376.5814208984375</v>
      </c>
      <c r="H934" s="30">
        <v>407.1</v>
      </c>
      <c r="I934" s="30">
        <v>393.9</v>
      </c>
      <c r="J934" s="30">
        <v>342.44186401367188</v>
      </c>
      <c r="K934" s="30">
        <v>348.7</v>
      </c>
      <c r="L934" s="30">
        <v>345.6</v>
      </c>
      <c r="M934" s="30">
        <v>376.5814208984375</v>
      </c>
      <c r="N934" s="30">
        <v>407.1</v>
      </c>
      <c r="O934" s="30">
        <v>393.9</v>
      </c>
    </row>
    <row r="935" spans="1:15" x14ac:dyDescent="0.3">
      <c r="A935" s="1">
        <v>361264040</v>
      </c>
      <c r="B935" t="s">
        <v>155</v>
      </c>
      <c r="C935" t="s">
        <v>970</v>
      </c>
      <c r="D935" s="30">
        <v>350.6849365234375</v>
      </c>
      <c r="E935" s="30">
        <v>354.2</v>
      </c>
      <c r="F935" s="30">
        <v>355.1</v>
      </c>
      <c r="G935" s="30">
        <v>307.53424072265631</v>
      </c>
      <c r="H935" s="30">
        <v>336.3</v>
      </c>
      <c r="I935" s="30">
        <v>325.60000000000002</v>
      </c>
      <c r="J935" s="30">
        <v>332.85714721679688</v>
      </c>
      <c r="K935" s="30">
        <v>316.39999999999998</v>
      </c>
      <c r="L935" s="30">
        <v>335.6</v>
      </c>
      <c r="M935" s="30">
        <v>307.53424072265631</v>
      </c>
      <c r="N935" s="30">
        <v>336.3</v>
      </c>
      <c r="O935" s="30">
        <v>325.60000000000002</v>
      </c>
    </row>
    <row r="936" spans="1:15" x14ac:dyDescent="0.3">
      <c r="A936" s="1">
        <v>961094090</v>
      </c>
      <c r="B936" t="s">
        <v>458</v>
      </c>
      <c r="C936" t="s">
        <v>1897</v>
      </c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</row>
    <row r="937" spans="1:15" x14ac:dyDescent="0.3">
      <c r="A937" s="1">
        <v>440841050</v>
      </c>
      <c r="B937" t="s">
        <v>200</v>
      </c>
      <c r="C937" t="s">
        <v>1105</v>
      </c>
      <c r="D937" s="30">
        <v>344.11764526367188</v>
      </c>
      <c r="E937" s="30">
        <v>373.8</v>
      </c>
      <c r="F937" s="30">
        <v>359.3</v>
      </c>
      <c r="G937" s="30">
        <v>320.58822631835938</v>
      </c>
      <c r="H937" s="30">
        <v>290.60000000000002</v>
      </c>
      <c r="I937" s="30">
        <v>307.60000000000002</v>
      </c>
      <c r="J937" s="30"/>
      <c r="K937" s="30">
        <v>350</v>
      </c>
      <c r="L937" s="30">
        <v>306.3</v>
      </c>
      <c r="M937" s="30">
        <v>320.58822631835938</v>
      </c>
      <c r="N937" s="30">
        <v>290.60000000000002</v>
      </c>
      <c r="O937" s="30">
        <v>307.60000000000002</v>
      </c>
    </row>
    <row r="938" spans="1:15" x14ac:dyDescent="0.3">
      <c r="A938" s="1">
        <v>191443000</v>
      </c>
      <c r="B938" t="s">
        <v>82</v>
      </c>
      <c r="C938" t="s">
        <v>769</v>
      </c>
      <c r="D938" s="30">
        <v>328.57144165039063</v>
      </c>
      <c r="E938" s="30">
        <v>331.8</v>
      </c>
      <c r="F938" s="30">
        <v>342.6</v>
      </c>
      <c r="G938" s="30">
        <v>310.55902099609381</v>
      </c>
      <c r="H938" s="30">
        <v>312.3</v>
      </c>
      <c r="I938" s="30">
        <v>314.8</v>
      </c>
      <c r="J938" s="30">
        <v>298.795166015625</v>
      </c>
      <c r="K938" s="30">
        <v>318.60000000000002</v>
      </c>
      <c r="L938" s="30">
        <v>304.2</v>
      </c>
      <c r="M938" s="30">
        <v>310.55902099609381</v>
      </c>
      <c r="N938" s="30">
        <v>312.3</v>
      </c>
      <c r="O938" s="30">
        <v>314.8</v>
      </c>
    </row>
    <row r="939" spans="1:15" x14ac:dyDescent="0.3">
      <c r="A939" s="1">
        <v>920885040</v>
      </c>
      <c r="B939" t="s">
        <v>428</v>
      </c>
      <c r="C939" t="s">
        <v>1714</v>
      </c>
      <c r="D939" s="30">
        <v>392.04244995117188</v>
      </c>
      <c r="E939" s="30">
        <v>407.3</v>
      </c>
      <c r="F939" s="30">
        <v>408.8</v>
      </c>
      <c r="G939" s="30">
        <v>373.61477661132813</v>
      </c>
      <c r="H939" s="30">
        <v>404.1</v>
      </c>
      <c r="I939" s="30">
        <v>407.7</v>
      </c>
      <c r="J939" s="30">
        <v>336.66665649414063</v>
      </c>
      <c r="K939" s="30">
        <v>363</v>
      </c>
      <c r="L939" s="30">
        <v>368.9</v>
      </c>
      <c r="M939" s="30">
        <v>373.61477661132813</v>
      </c>
      <c r="N939" s="30">
        <v>404.1</v>
      </c>
      <c r="O939" s="30">
        <v>407.7</v>
      </c>
    </row>
    <row r="940" spans="1:15" x14ac:dyDescent="0.3">
      <c r="A940" s="1">
        <v>160941050</v>
      </c>
      <c r="B940" t="s">
        <v>69</v>
      </c>
      <c r="C940" t="s">
        <v>734</v>
      </c>
      <c r="D940" s="30">
        <v>325.88235473632813</v>
      </c>
      <c r="E940" s="30">
        <v>350</v>
      </c>
      <c r="F940" s="30">
        <v>368.6</v>
      </c>
      <c r="G940" s="30">
        <v>286.0465087890625</v>
      </c>
      <c r="H940" s="30">
        <v>311.8</v>
      </c>
      <c r="I940" s="30">
        <v>300</v>
      </c>
      <c r="J940" s="30"/>
      <c r="K940" s="30">
        <v>342.9</v>
      </c>
      <c r="L940" s="30">
        <v>340</v>
      </c>
      <c r="M940" s="30">
        <v>286.0465087890625</v>
      </c>
      <c r="N940" s="30">
        <v>311.8</v>
      </c>
      <c r="O940" s="30">
        <v>300</v>
      </c>
    </row>
    <row r="941" spans="1:15" x14ac:dyDescent="0.3">
      <c r="A941" s="1">
        <v>491423010</v>
      </c>
      <c r="B941" t="s">
        <v>251</v>
      </c>
      <c r="C941" t="s">
        <v>1298</v>
      </c>
      <c r="D941" s="30">
        <v>326.30136108398438</v>
      </c>
      <c r="E941" s="30"/>
      <c r="F941" s="30"/>
      <c r="G941" s="30">
        <v>299.45205688476563</v>
      </c>
      <c r="H941" s="30"/>
      <c r="I941" s="30"/>
      <c r="J941" s="30">
        <v>293.85244750976563</v>
      </c>
      <c r="K941" s="30"/>
      <c r="L941" s="30"/>
      <c r="M941" s="30">
        <v>299.45205688476563</v>
      </c>
      <c r="N941" s="30"/>
      <c r="O941" s="30"/>
    </row>
    <row r="942" spans="1:15" x14ac:dyDescent="0.3">
      <c r="A942" s="1">
        <v>620724080</v>
      </c>
      <c r="B942" t="s">
        <v>311</v>
      </c>
      <c r="C942" t="s">
        <v>1454</v>
      </c>
      <c r="D942" s="30">
        <v>332.89474487304688</v>
      </c>
      <c r="E942" s="30">
        <v>366.9</v>
      </c>
      <c r="F942" s="30">
        <v>363</v>
      </c>
      <c r="G942" s="30">
        <v>301.75823974609381</v>
      </c>
      <c r="H942" s="30">
        <v>291.39999999999998</v>
      </c>
      <c r="I942" s="30">
        <v>327.10000000000002</v>
      </c>
      <c r="J942" s="30">
        <v>304.09555053710938</v>
      </c>
      <c r="K942" s="30">
        <v>342</v>
      </c>
      <c r="L942" s="30">
        <v>339</v>
      </c>
      <c r="M942" s="30">
        <v>301.75823974609381</v>
      </c>
      <c r="N942" s="30">
        <v>291.39999999999998</v>
      </c>
      <c r="O942" s="30">
        <v>327.10000000000002</v>
      </c>
    </row>
    <row r="943" spans="1:15" x14ac:dyDescent="0.3">
      <c r="A943" s="1">
        <v>540371050</v>
      </c>
      <c r="B943" t="s">
        <v>277</v>
      </c>
      <c r="C943" t="s">
        <v>1382</v>
      </c>
      <c r="D943" s="30">
        <v>346.875</v>
      </c>
      <c r="E943" s="30">
        <v>321.2</v>
      </c>
      <c r="F943" s="30">
        <v>336.7</v>
      </c>
      <c r="G943" s="30">
        <v>336.4486083984375</v>
      </c>
      <c r="H943" s="30">
        <v>313.2</v>
      </c>
      <c r="I943" s="30">
        <v>342.1</v>
      </c>
      <c r="J943" s="30"/>
      <c r="K943" s="30">
        <v>282.8</v>
      </c>
      <c r="L943" s="30">
        <v>300</v>
      </c>
      <c r="M943" s="30">
        <v>336.4486083984375</v>
      </c>
      <c r="N943" s="30">
        <v>313.2</v>
      </c>
      <c r="O943" s="30">
        <v>342.1</v>
      </c>
    </row>
    <row r="944" spans="1:15" x14ac:dyDescent="0.3">
      <c r="A944" s="1">
        <v>640754020</v>
      </c>
      <c r="B944" t="s">
        <v>316</v>
      </c>
      <c r="C944" t="s">
        <v>1464</v>
      </c>
      <c r="D944" s="30">
        <v>326.3157958984375</v>
      </c>
      <c r="E944" s="30">
        <v>350.7</v>
      </c>
      <c r="F944" s="30">
        <v>353.1</v>
      </c>
      <c r="G944" s="30">
        <v>286.3157958984375</v>
      </c>
      <c r="H944" s="30">
        <v>343.7</v>
      </c>
      <c r="I944" s="30">
        <v>343.4</v>
      </c>
      <c r="J944" s="30">
        <v>303.125</v>
      </c>
      <c r="K944" s="30">
        <v>335.5</v>
      </c>
      <c r="L944" s="30">
        <v>339.6</v>
      </c>
      <c r="M944" s="30">
        <v>286.3157958984375</v>
      </c>
      <c r="N944" s="30">
        <v>343.7</v>
      </c>
      <c r="O944" s="30">
        <v>343.4</v>
      </c>
    </row>
    <row r="945" spans="1:15" x14ac:dyDescent="0.3">
      <c r="A945" s="1">
        <v>220894040</v>
      </c>
      <c r="B945" t="s">
        <v>96</v>
      </c>
      <c r="C945" t="s">
        <v>802</v>
      </c>
      <c r="D945" s="30">
        <v>387.41259765625</v>
      </c>
      <c r="E945" s="30">
        <v>402.6</v>
      </c>
      <c r="F945" s="30">
        <v>375.6</v>
      </c>
      <c r="G945" s="30">
        <v>403.49649047851563</v>
      </c>
      <c r="H945" s="30">
        <v>374.8</v>
      </c>
      <c r="I945" s="30">
        <v>350</v>
      </c>
      <c r="J945" s="30">
        <v>335.84906005859381</v>
      </c>
      <c r="K945" s="30">
        <v>362</v>
      </c>
      <c r="L945" s="30">
        <v>331.5</v>
      </c>
      <c r="M945" s="30">
        <v>403.49649047851563</v>
      </c>
      <c r="N945" s="30">
        <v>374.8</v>
      </c>
      <c r="O945" s="30">
        <v>350</v>
      </c>
    </row>
    <row r="946" spans="1:15" x14ac:dyDescent="0.3">
      <c r="A946" s="1">
        <v>920884070</v>
      </c>
      <c r="B946" t="s">
        <v>428</v>
      </c>
      <c r="C946" t="s">
        <v>1219</v>
      </c>
      <c r="D946" s="30">
        <v>359.21908569335938</v>
      </c>
      <c r="E946" s="30">
        <v>377.4</v>
      </c>
      <c r="F946" s="30">
        <v>386.5</v>
      </c>
      <c r="G946" s="30">
        <v>307.59219360351563</v>
      </c>
      <c r="H946" s="30">
        <v>356</v>
      </c>
      <c r="I946" s="30">
        <v>364</v>
      </c>
      <c r="J946" s="30">
        <v>309.868408203125</v>
      </c>
      <c r="K946" s="30">
        <v>335.9</v>
      </c>
      <c r="L946" s="30">
        <v>351.3</v>
      </c>
      <c r="M946" s="30">
        <v>307.59219360351563</v>
      </c>
      <c r="N946" s="30">
        <v>356</v>
      </c>
      <c r="O946" s="30">
        <v>364</v>
      </c>
    </row>
    <row r="947" spans="1:15" x14ac:dyDescent="0.3">
      <c r="A947" s="1">
        <v>130544020</v>
      </c>
      <c r="B947" t="s">
        <v>51</v>
      </c>
      <c r="C947" t="s">
        <v>694</v>
      </c>
      <c r="D947" s="30"/>
      <c r="E947" s="30">
        <v>300</v>
      </c>
      <c r="F947" s="30">
        <v>300</v>
      </c>
      <c r="G947" s="30"/>
      <c r="H947" s="30">
        <v>211.8</v>
      </c>
      <c r="I947" s="30">
        <v>230.8</v>
      </c>
      <c r="J947" s="30"/>
      <c r="K947" s="30">
        <v>292.89999999999998</v>
      </c>
      <c r="L947" s="30">
        <v>290.89999999999998</v>
      </c>
      <c r="M947" s="30"/>
      <c r="N947" s="30">
        <v>211.8</v>
      </c>
      <c r="O947" s="30">
        <v>230.8</v>
      </c>
    </row>
    <row r="948" spans="1:15" x14ac:dyDescent="0.3">
      <c r="A948" s="1">
        <v>500134020</v>
      </c>
      <c r="B948" t="s">
        <v>263</v>
      </c>
      <c r="C948" t="s">
        <v>1354</v>
      </c>
      <c r="D948" s="30">
        <v>360.60604858398438</v>
      </c>
      <c r="E948" s="30">
        <v>374.5</v>
      </c>
      <c r="F948" s="30">
        <v>377.5</v>
      </c>
      <c r="G948" s="30">
        <v>286.25955200195313</v>
      </c>
      <c r="H948" s="30">
        <v>312.3</v>
      </c>
      <c r="I948" s="30">
        <v>335.7</v>
      </c>
      <c r="J948" s="30">
        <v>330.5555419921875</v>
      </c>
      <c r="K948" s="30">
        <v>344.8</v>
      </c>
      <c r="L948" s="30">
        <v>357.3</v>
      </c>
      <c r="M948" s="30">
        <v>286.25955200195313</v>
      </c>
      <c r="N948" s="30">
        <v>312.3</v>
      </c>
      <c r="O948" s="30">
        <v>335.7</v>
      </c>
    </row>
    <row r="949" spans="1:15" x14ac:dyDescent="0.3">
      <c r="A949" s="1">
        <v>920874020</v>
      </c>
      <c r="B949" t="s">
        <v>427</v>
      </c>
      <c r="C949" t="s">
        <v>1689</v>
      </c>
      <c r="D949" s="30">
        <v>349.73544311523438</v>
      </c>
      <c r="E949" s="30">
        <v>379.1</v>
      </c>
      <c r="F949" s="30">
        <v>372.6</v>
      </c>
      <c r="G949" s="30">
        <v>318.7335205078125</v>
      </c>
      <c r="H949" s="30">
        <v>362</v>
      </c>
      <c r="I949" s="30">
        <v>352.3</v>
      </c>
      <c r="J949" s="30">
        <v>289.59536743164063</v>
      </c>
      <c r="K949" s="30">
        <v>345.5</v>
      </c>
      <c r="L949" s="30">
        <v>334.5</v>
      </c>
      <c r="M949" s="30">
        <v>318.7335205078125</v>
      </c>
      <c r="N949" s="30">
        <v>362</v>
      </c>
      <c r="O949" s="30">
        <v>352.3</v>
      </c>
    </row>
    <row r="950" spans="1:15" x14ac:dyDescent="0.3">
      <c r="A950" s="1">
        <v>100904020</v>
      </c>
      <c r="B950" t="s">
        <v>40</v>
      </c>
      <c r="C950" t="s">
        <v>628</v>
      </c>
      <c r="D950" s="30">
        <v>300</v>
      </c>
      <c r="E950" s="30">
        <v>343.9</v>
      </c>
      <c r="F950" s="30">
        <v>346.2</v>
      </c>
      <c r="G950" s="30"/>
      <c r="H950" s="30">
        <v>333.3</v>
      </c>
      <c r="I950" s="30">
        <v>317.3</v>
      </c>
      <c r="J950" s="30"/>
      <c r="K950" s="30">
        <v>331.3</v>
      </c>
      <c r="L950" s="30">
        <v>323.5</v>
      </c>
      <c r="M950" s="30"/>
      <c r="N950" s="30">
        <v>333.3</v>
      </c>
      <c r="O950" s="30">
        <v>317.3</v>
      </c>
    </row>
    <row r="951" spans="1:15" x14ac:dyDescent="0.3">
      <c r="A951" s="1">
        <v>741901050</v>
      </c>
      <c r="B951" t="s">
        <v>351</v>
      </c>
      <c r="C951" t="s">
        <v>1530</v>
      </c>
      <c r="D951" s="30">
        <v>350</v>
      </c>
      <c r="E951" s="30">
        <v>329.9</v>
      </c>
      <c r="F951" s="30">
        <v>306.89999999999998</v>
      </c>
      <c r="G951" s="30">
        <v>322.368408203125</v>
      </c>
      <c r="H951" s="30">
        <v>276.60000000000002</v>
      </c>
      <c r="I951" s="30">
        <v>261.39999999999998</v>
      </c>
      <c r="J951" s="30">
        <v>332.35293579101563</v>
      </c>
      <c r="K951" s="30">
        <v>306.7</v>
      </c>
      <c r="L951" s="30">
        <v>294.3</v>
      </c>
      <c r="M951" s="30">
        <v>322.368408203125</v>
      </c>
      <c r="N951" s="30">
        <v>276.60000000000002</v>
      </c>
      <c r="O951" s="30">
        <v>261.39999999999998</v>
      </c>
    </row>
    <row r="952" spans="1:15" x14ac:dyDescent="0.3">
      <c r="A952" s="1">
        <v>491445020</v>
      </c>
      <c r="B952" t="s">
        <v>252</v>
      </c>
      <c r="C952" t="s">
        <v>1305</v>
      </c>
      <c r="D952" s="30">
        <v>355.33981323242188</v>
      </c>
      <c r="E952" s="30">
        <v>372.3</v>
      </c>
      <c r="F952" s="30">
        <v>351</v>
      </c>
      <c r="G952" s="30">
        <v>342.57424926757813</v>
      </c>
      <c r="H952" s="30">
        <v>363.9</v>
      </c>
      <c r="I952" s="30">
        <v>348</v>
      </c>
      <c r="J952" s="30">
        <v>298.18182373046881</v>
      </c>
      <c r="K952" s="30">
        <v>337</v>
      </c>
      <c r="L952" s="30">
        <v>311.8</v>
      </c>
      <c r="M952" s="30">
        <v>342.57424926757813</v>
      </c>
      <c r="N952" s="30">
        <v>363.9</v>
      </c>
      <c r="O952" s="30">
        <v>348</v>
      </c>
    </row>
    <row r="953" spans="1:15" x14ac:dyDescent="0.3">
      <c r="A953" s="1">
        <v>491425020</v>
      </c>
      <c r="B953" t="s">
        <v>251</v>
      </c>
      <c r="C953" t="s">
        <v>1301</v>
      </c>
      <c r="D953" s="30"/>
      <c r="E953" s="30">
        <v>415.2</v>
      </c>
      <c r="F953" s="30">
        <v>368.3</v>
      </c>
      <c r="G953" s="30"/>
      <c r="H953" s="30">
        <v>395.7</v>
      </c>
      <c r="I953" s="30">
        <v>342.9</v>
      </c>
      <c r="J953" s="30"/>
      <c r="K953" s="30">
        <v>390.9</v>
      </c>
      <c r="L953" s="30">
        <v>331.6</v>
      </c>
      <c r="M953" s="30"/>
      <c r="N953" s="30">
        <v>395.7</v>
      </c>
      <c r="O953" s="30">
        <v>342.9</v>
      </c>
    </row>
    <row r="954" spans="1:15" x14ac:dyDescent="0.3">
      <c r="A954" s="1">
        <v>480683060</v>
      </c>
      <c r="B954" t="s">
        <v>217</v>
      </c>
      <c r="C954" t="s">
        <v>1140</v>
      </c>
      <c r="D954" s="30">
        <v>361.7706298828125</v>
      </c>
      <c r="E954" s="30">
        <v>380.3</v>
      </c>
      <c r="F954" s="30">
        <v>374.7</v>
      </c>
      <c r="G954" s="30">
        <v>340.20101928710938</v>
      </c>
      <c r="H954" s="30">
        <v>370.5</v>
      </c>
      <c r="I954" s="30">
        <v>365.9</v>
      </c>
      <c r="J954" s="30">
        <v>315.9268798828125</v>
      </c>
      <c r="K954" s="30">
        <v>338.3</v>
      </c>
      <c r="L954" s="30">
        <v>330.7</v>
      </c>
      <c r="M954" s="30">
        <v>340.20101928710938</v>
      </c>
      <c r="N954" s="30">
        <v>370.5</v>
      </c>
      <c r="O954" s="30">
        <v>365.9</v>
      </c>
    </row>
    <row r="955" spans="1:15" x14ac:dyDescent="0.3">
      <c r="A955" s="1">
        <v>1060033000</v>
      </c>
      <c r="B955" t="s">
        <v>501</v>
      </c>
      <c r="C955" t="s">
        <v>1995</v>
      </c>
      <c r="D955" s="30">
        <v>356.1688232421875</v>
      </c>
      <c r="E955" s="30">
        <v>356.2</v>
      </c>
      <c r="F955" s="30">
        <v>369.1</v>
      </c>
      <c r="G955" s="30">
        <v>330.19479370117188</v>
      </c>
      <c r="H955" s="30">
        <v>329</v>
      </c>
      <c r="I955" s="30">
        <v>329</v>
      </c>
      <c r="J955" s="30">
        <v>330.76922607421881</v>
      </c>
      <c r="K955" s="30">
        <v>335.2</v>
      </c>
      <c r="L955" s="30">
        <v>345.8</v>
      </c>
      <c r="M955" s="30">
        <v>330.19479370117188</v>
      </c>
      <c r="N955" s="30">
        <v>329</v>
      </c>
      <c r="O955" s="30">
        <v>329</v>
      </c>
    </row>
    <row r="956" spans="1:15" x14ac:dyDescent="0.3">
      <c r="A956" s="1">
        <v>1060034020</v>
      </c>
      <c r="B956" t="s">
        <v>501</v>
      </c>
      <c r="C956" t="s">
        <v>1996</v>
      </c>
      <c r="D956" s="30">
        <v>356.06060791015631</v>
      </c>
      <c r="E956" s="30">
        <v>328.3</v>
      </c>
      <c r="F956" s="30">
        <v>344.7</v>
      </c>
      <c r="G956" s="30">
        <v>306.06060791015631</v>
      </c>
      <c r="H956" s="30">
        <v>313.8</v>
      </c>
      <c r="I956" s="30">
        <v>335.7</v>
      </c>
      <c r="J956" s="30">
        <v>335.3658447265625</v>
      </c>
      <c r="K956" s="30">
        <v>306.89999999999998</v>
      </c>
      <c r="L956" s="30">
        <v>328.1</v>
      </c>
      <c r="M956" s="30">
        <v>306.06060791015631</v>
      </c>
      <c r="N956" s="30">
        <v>313.8</v>
      </c>
      <c r="O956" s="30">
        <v>335.7</v>
      </c>
    </row>
    <row r="957" spans="1:15" x14ac:dyDescent="0.3">
      <c r="A957" s="1">
        <v>920904140</v>
      </c>
      <c r="B957" t="s">
        <v>430</v>
      </c>
      <c r="C957" t="s">
        <v>1735</v>
      </c>
      <c r="D957" s="30">
        <v>365.85366821289063</v>
      </c>
      <c r="E957" s="30">
        <v>374.3</v>
      </c>
      <c r="F957" s="30">
        <v>373.5</v>
      </c>
      <c r="G957" s="30">
        <v>328.04876708984381</v>
      </c>
      <c r="H957" s="30">
        <v>379</v>
      </c>
      <c r="I957" s="30">
        <v>355.6</v>
      </c>
      <c r="J957" s="30"/>
      <c r="K957" s="30">
        <v>356.1</v>
      </c>
      <c r="L957" s="30">
        <v>353.3</v>
      </c>
      <c r="M957" s="30">
        <v>328.04876708984381</v>
      </c>
      <c r="N957" s="30">
        <v>379</v>
      </c>
      <c r="O957" s="30">
        <v>355.6</v>
      </c>
    </row>
    <row r="958" spans="1:15" x14ac:dyDescent="0.3">
      <c r="A958" s="1">
        <v>1060044050</v>
      </c>
      <c r="B958" t="s">
        <v>502</v>
      </c>
      <c r="C958" t="s">
        <v>1998</v>
      </c>
      <c r="D958" s="30">
        <v>366.37930297851563</v>
      </c>
      <c r="E958" s="30">
        <v>379.9</v>
      </c>
      <c r="F958" s="30">
        <v>370</v>
      </c>
      <c r="G958" s="30">
        <v>344.1810302734375</v>
      </c>
      <c r="H958" s="30">
        <v>373.2</v>
      </c>
      <c r="I958" s="30">
        <v>359.6</v>
      </c>
      <c r="J958" s="30">
        <v>329.96389770507813</v>
      </c>
      <c r="K958" s="30">
        <v>354.6</v>
      </c>
      <c r="L958" s="30">
        <v>345.9</v>
      </c>
      <c r="M958" s="30">
        <v>344.1810302734375</v>
      </c>
      <c r="N958" s="30">
        <v>373.2</v>
      </c>
      <c r="O958" s="30">
        <v>359.6</v>
      </c>
    </row>
    <row r="959" spans="1:15" x14ac:dyDescent="0.3">
      <c r="A959" s="1">
        <v>880804020</v>
      </c>
      <c r="B959" t="s">
        <v>413</v>
      </c>
      <c r="C959" t="s">
        <v>1664</v>
      </c>
      <c r="D959" s="30">
        <v>323.3870849609375</v>
      </c>
      <c r="E959" s="30">
        <v>351.5</v>
      </c>
      <c r="F959" s="30">
        <v>340.2</v>
      </c>
      <c r="G959" s="30">
        <v>316.1290283203125</v>
      </c>
      <c r="H959" s="30">
        <v>322.10000000000002</v>
      </c>
      <c r="I959" s="30">
        <v>308.3</v>
      </c>
      <c r="J959" s="30">
        <v>307.058837890625</v>
      </c>
      <c r="K959" s="30">
        <v>331.2</v>
      </c>
      <c r="L959" s="30">
        <v>313.60000000000002</v>
      </c>
      <c r="M959" s="30">
        <v>316.1290283203125</v>
      </c>
      <c r="N959" s="30">
        <v>322.10000000000002</v>
      </c>
      <c r="O959" s="30">
        <v>308.3</v>
      </c>
    </row>
    <row r="960" spans="1:15" x14ac:dyDescent="0.3">
      <c r="A960" s="1">
        <v>191524040</v>
      </c>
      <c r="B960" t="s">
        <v>88</v>
      </c>
      <c r="C960" t="s">
        <v>783</v>
      </c>
      <c r="D960" s="30">
        <v>338.4615478515625</v>
      </c>
      <c r="E960" s="30">
        <v>365.5</v>
      </c>
      <c r="F960" s="30">
        <v>367.3</v>
      </c>
      <c r="G960" s="30">
        <v>305.94406127929688</v>
      </c>
      <c r="H960" s="30">
        <v>373.9</v>
      </c>
      <c r="I960" s="30">
        <v>370.1</v>
      </c>
      <c r="J960" s="30">
        <v>294.15585327148438</v>
      </c>
      <c r="K960" s="30">
        <v>334.9</v>
      </c>
      <c r="L960" s="30">
        <v>335.5</v>
      </c>
      <c r="M960" s="30">
        <v>305.94406127929688</v>
      </c>
      <c r="N960" s="30">
        <v>373.9</v>
      </c>
      <c r="O960" s="30">
        <v>370.1</v>
      </c>
    </row>
    <row r="961" spans="1:15" x14ac:dyDescent="0.3">
      <c r="A961" s="1">
        <v>1071514020</v>
      </c>
      <c r="B961" t="s">
        <v>506</v>
      </c>
      <c r="C961" t="s">
        <v>2003</v>
      </c>
      <c r="D961" s="30"/>
      <c r="E961" s="30">
        <v>331.1</v>
      </c>
      <c r="F961" s="30">
        <v>334.5</v>
      </c>
      <c r="G961" s="30"/>
      <c r="H961" s="30">
        <v>301.60000000000002</v>
      </c>
      <c r="I961" s="30">
        <v>290.89999999999998</v>
      </c>
      <c r="J961" s="30"/>
      <c r="K961" s="30">
        <v>331.1</v>
      </c>
      <c r="L961" s="30">
        <v>334.5</v>
      </c>
      <c r="M961" s="30"/>
      <c r="N961" s="30">
        <v>301.60000000000002</v>
      </c>
      <c r="O961" s="30">
        <v>290.89999999999998</v>
      </c>
    </row>
    <row r="962" spans="1:15" x14ac:dyDescent="0.3">
      <c r="A962" s="1">
        <v>491442050</v>
      </c>
      <c r="B962" t="s">
        <v>252</v>
      </c>
      <c r="C962" t="s">
        <v>1302</v>
      </c>
      <c r="D962" s="30">
        <v>364.14285278320313</v>
      </c>
      <c r="E962" s="30">
        <v>354.5</v>
      </c>
      <c r="F962" s="30">
        <v>345.4</v>
      </c>
      <c r="G962" s="30">
        <v>331</v>
      </c>
      <c r="H962" s="30">
        <v>312.8</v>
      </c>
      <c r="I962" s="30">
        <v>313.2</v>
      </c>
      <c r="J962" s="30">
        <v>313.88101196289063</v>
      </c>
      <c r="K962" s="30">
        <v>312.7</v>
      </c>
      <c r="L962" s="30">
        <v>312</v>
      </c>
      <c r="M962" s="30">
        <v>331</v>
      </c>
      <c r="N962" s="30">
        <v>312.8</v>
      </c>
      <c r="O962" s="30">
        <v>313.2</v>
      </c>
    </row>
    <row r="963" spans="1:15" x14ac:dyDescent="0.3">
      <c r="A963" s="1">
        <v>801214020</v>
      </c>
      <c r="B963" t="s">
        <v>381</v>
      </c>
      <c r="C963" t="s">
        <v>1584</v>
      </c>
      <c r="D963" s="30">
        <v>329.80767822265631</v>
      </c>
      <c r="E963" s="30">
        <v>333.3</v>
      </c>
      <c r="F963" s="30">
        <v>331.9</v>
      </c>
      <c r="G963" s="30">
        <v>320.19232177734381</v>
      </c>
      <c r="H963" s="30">
        <v>294</v>
      </c>
      <c r="I963" s="30">
        <v>281.89999999999998</v>
      </c>
      <c r="J963" s="30">
        <v>304.83871459960938</v>
      </c>
      <c r="K963" s="30">
        <v>288.10000000000002</v>
      </c>
      <c r="L963" s="30">
        <v>318.3</v>
      </c>
      <c r="M963" s="30">
        <v>320.19232177734381</v>
      </c>
      <c r="N963" s="30">
        <v>294</v>
      </c>
      <c r="O963" s="30">
        <v>281.89999999999998</v>
      </c>
    </row>
    <row r="964" spans="1:15" x14ac:dyDescent="0.3">
      <c r="A964" s="1">
        <v>920883000</v>
      </c>
      <c r="B964" t="s">
        <v>428</v>
      </c>
      <c r="C964" t="s">
        <v>1702</v>
      </c>
      <c r="D964" s="30">
        <v>385.46713256835938</v>
      </c>
      <c r="E964" s="30">
        <v>367.6</v>
      </c>
      <c r="F964" s="30">
        <v>365.1</v>
      </c>
      <c r="G964" s="30">
        <v>349.30313110351563</v>
      </c>
      <c r="H964" s="30">
        <v>358.5</v>
      </c>
      <c r="I964" s="30">
        <v>352.8</v>
      </c>
      <c r="J964" s="30">
        <v>321.19564819335938</v>
      </c>
      <c r="K964" s="30">
        <v>315.2</v>
      </c>
      <c r="L964" s="30">
        <v>308</v>
      </c>
      <c r="M964" s="30">
        <v>349.30313110351563</v>
      </c>
      <c r="N964" s="30">
        <v>358.5</v>
      </c>
      <c r="O964" s="30">
        <v>352.8</v>
      </c>
    </row>
    <row r="965" spans="1:15" x14ac:dyDescent="0.3">
      <c r="A965" s="1">
        <v>380444020</v>
      </c>
      <c r="B965" t="s">
        <v>166</v>
      </c>
      <c r="C965" t="s">
        <v>999</v>
      </c>
      <c r="D965" s="30">
        <v>348.62384033203131</v>
      </c>
      <c r="E965" s="30">
        <v>359.6</v>
      </c>
      <c r="F965" s="30">
        <v>374.2</v>
      </c>
      <c r="G965" s="30">
        <v>352.2935791015625</v>
      </c>
      <c r="H965" s="30">
        <v>374.2</v>
      </c>
      <c r="I965" s="30">
        <v>340.4</v>
      </c>
      <c r="J965" s="30">
        <v>296</v>
      </c>
      <c r="K965" s="30">
        <v>322.89999999999998</v>
      </c>
      <c r="L965" s="30">
        <v>334.8</v>
      </c>
      <c r="M965" s="30">
        <v>352.2935791015625</v>
      </c>
      <c r="N965" s="30">
        <v>374.2</v>
      </c>
      <c r="O965" s="30">
        <v>340.4</v>
      </c>
    </row>
    <row r="966" spans="1:15" x14ac:dyDescent="0.3">
      <c r="A966" s="1">
        <v>361263020</v>
      </c>
      <c r="B966" t="s">
        <v>155</v>
      </c>
      <c r="C966" t="s">
        <v>968</v>
      </c>
      <c r="D966" s="30">
        <v>297.09173583984381</v>
      </c>
      <c r="E966" s="30">
        <v>304</v>
      </c>
      <c r="F966" s="30">
        <v>346.7</v>
      </c>
      <c r="G966" s="30">
        <v>300.89886474609381</v>
      </c>
      <c r="H966" s="30">
        <v>257.3</v>
      </c>
      <c r="I966" s="30">
        <v>283.10000000000002</v>
      </c>
      <c r="J966" s="30">
        <v>267.39129638671881</v>
      </c>
      <c r="K966" s="30">
        <v>269.39999999999998</v>
      </c>
      <c r="L966" s="30">
        <v>319.2</v>
      </c>
      <c r="M966" s="30">
        <v>300.89886474609381</v>
      </c>
      <c r="N966" s="30">
        <v>257.3</v>
      </c>
      <c r="O966" s="30">
        <v>283.10000000000002</v>
      </c>
    </row>
    <row r="967" spans="1:15" x14ac:dyDescent="0.3">
      <c r="A967" s="1">
        <v>920874130</v>
      </c>
      <c r="B967" t="s">
        <v>427</v>
      </c>
      <c r="C967" t="s">
        <v>1696</v>
      </c>
      <c r="D967" s="30">
        <v>380.26907348632813</v>
      </c>
      <c r="E967" s="30">
        <v>379.4</v>
      </c>
      <c r="F967" s="30">
        <v>396.2</v>
      </c>
      <c r="G967" s="30">
        <v>363.06304931640631</v>
      </c>
      <c r="H967" s="30">
        <v>364.8</v>
      </c>
      <c r="I967" s="30">
        <v>355.1</v>
      </c>
      <c r="J967" s="30">
        <v>314.49276733398438</v>
      </c>
      <c r="K967" s="30">
        <v>313.60000000000002</v>
      </c>
      <c r="L967" s="30">
        <v>340</v>
      </c>
      <c r="M967" s="30">
        <v>363.06304931640631</v>
      </c>
      <c r="N967" s="30">
        <v>364.8</v>
      </c>
      <c r="O967" s="30">
        <v>355.1</v>
      </c>
    </row>
    <row r="968" spans="1:15" x14ac:dyDescent="0.3">
      <c r="A968" s="1">
        <v>1020853000</v>
      </c>
      <c r="B968" t="s">
        <v>483</v>
      </c>
      <c r="C968" t="s">
        <v>1962</v>
      </c>
      <c r="D968" s="30">
        <v>319.54022216796881</v>
      </c>
      <c r="E968" s="30">
        <v>312.7</v>
      </c>
      <c r="F968" s="30">
        <v>315.10000000000002</v>
      </c>
      <c r="G968" s="30">
        <v>285.63217163085938</v>
      </c>
      <c r="H968" s="30">
        <v>300.5</v>
      </c>
      <c r="I968" s="30">
        <v>293.3</v>
      </c>
      <c r="J968" s="30">
        <v>270.78652954101563</v>
      </c>
      <c r="K968" s="30">
        <v>281.10000000000002</v>
      </c>
      <c r="L968" s="30">
        <v>288.2</v>
      </c>
      <c r="M968" s="30">
        <v>285.63217163085938</v>
      </c>
      <c r="N968" s="30">
        <v>300.5</v>
      </c>
      <c r="O968" s="30">
        <v>293.3</v>
      </c>
    </row>
    <row r="969" spans="1:15" x14ac:dyDescent="0.3">
      <c r="A969" s="1">
        <v>130541050</v>
      </c>
      <c r="B969" t="s">
        <v>51</v>
      </c>
      <c r="C969" t="s">
        <v>693</v>
      </c>
      <c r="D969" s="30"/>
      <c r="E969" s="30">
        <v>309.10000000000002</v>
      </c>
      <c r="F969" s="30">
        <v>292.3</v>
      </c>
      <c r="G969" s="30"/>
      <c r="H969" s="30">
        <v>231.6</v>
      </c>
      <c r="I969" s="30">
        <v>200</v>
      </c>
      <c r="J969" s="30"/>
      <c r="K969" s="30">
        <v>271.39999999999998</v>
      </c>
      <c r="L969" s="30">
        <v>280</v>
      </c>
      <c r="M969" s="30"/>
      <c r="N969" s="30">
        <v>231.6</v>
      </c>
      <c r="O969" s="30">
        <v>200</v>
      </c>
    </row>
    <row r="970" spans="1:15" x14ac:dyDescent="0.3">
      <c r="A970" s="1">
        <v>1020811050</v>
      </c>
      <c r="B970" t="s">
        <v>482</v>
      </c>
      <c r="C970" t="s">
        <v>1960</v>
      </c>
      <c r="D970" s="30"/>
      <c r="E970" s="30">
        <v>381.5</v>
      </c>
      <c r="F970" s="30">
        <v>386.2</v>
      </c>
      <c r="G970" s="30"/>
      <c r="H970" s="30">
        <v>400</v>
      </c>
      <c r="I970" s="30">
        <v>384.5</v>
      </c>
      <c r="J970" s="30"/>
      <c r="K970" s="30">
        <v>345.8</v>
      </c>
      <c r="L970" s="30">
        <v>338.1</v>
      </c>
      <c r="M970" s="30"/>
      <c r="N970" s="30">
        <v>400</v>
      </c>
      <c r="O970" s="30">
        <v>384.5</v>
      </c>
    </row>
    <row r="971" spans="1:15" x14ac:dyDescent="0.3">
      <c r="A971" s="1">
        <v>1011074020</v>
      </c>
      <c r="B971" t="s">
        <v>481</v>
      </c>
      <c r="C971" t="s">
        <v>1959</v>
      </c>
      <c r="D971" s="30"/>
      <c r="E971" s="30">
        <v>347.3</v>
      </c>
      <c r="F971" s="30">
        <v>326</v>
      </c>
      <c r="G971" s="30">
        <v>250</v>
      </c>
      <c r="H971" s="30">
        <v>293.2</v>
      </c>
      <c r="I971" s="30">
        <v>275</v>
      </c>
      <c r="J971" s="30"/>
      <c r="K971" s="30">
        <v>347.3</v>
      </c>
      <c r="L971" s="30">
        <v>326</v>
      </c>
      <c r="M971" s="30">
        <v>250</v>
      </c>
      <c r="N971" s="30">
        <v>293.2</v>
      </c>
      <c r="O971" s="30">
        <v>275</v>
      </c>
    </row>
    <row r="972" spans="1:15" x14ac:dyDescent="0.3">
      <c r="A972" s="1">
        <v>361263000</v>
      </c>
      <c r="B972" t="s">
        <v>155</v>
      </c>
      <c r="C972" t="s">
        <v>967</v>
      </c>
      <c r="D972" s="30">
        <v>342.66055297851563</v>
      </c>
      <c r="E972" s="30">
        <v>337.8</v>
      </c>
      <c r="F972" s="30">
        <v>326.89999999999998</v>
      </c>
      <c r="G972" s="30">
        <v>307.56881713867188</v>
      </c>
      <c r="H972" s="30">
        <v>289.7</v>
      </c>
      <c r="I972" s="30">
        <v>278.8</v>
      </c>
      <c r="J972" s="30">
        <v>307.86026000976563</v>
      </c>
      <c r="K972" s="30">
        <v>306.60000000000002</v>
      </c>
      <c r="L972" s="30">
        <v>290.39999999999998</v>
      </c>
      <c r="M972" s="30">
        <v>307.56881713867188</v>
      </c>
      <c r="N972" s="30">
        <v>289.7</v>
      </c>
      <c r="O972" s="30">
        <v>278.8</v>
      </c>
    </row>
    <row r="973" spans="1:15" x14ac:dyDescent="0.3">
      <c r="A973" s="1">
        <v>270574020</v>
      </c>
      <c r="B973" t="s">
        <v>118</v>
      </c>
      <c r="C973" t="s">
        <v>902</v>
      </c>
      <c r="D973" s="30"/>
      <c r="E973" s="30">
        <v>296</v>
      </c>
      <c r="F973" s="30">
        <v>319.60000000000002</v>
      </c>
      <c r="G973" s="30"/>
      <c r="H973" s="30">
        <v>286</v>
      </c>
      <c r="I973" s="30">
        <v>268.60000000000002</v>
      </c>
      <c r="J973" s="30"/>
      <c r="K973" s="30">
        <v>276.7</v>
      </c>
      <c r="L973" s="30">
        <v>306.89999999999998</v>
      </c>
      <c r="M973" s="30"/>
      <c r="N973" s="30">
        <v>286</v>
      </c>
      <c r="O973" s="30">
        <v>268.60000000000002</v>
      </c>
    </row>
    <row r="974" spans="1:15" x14ac:dyDescent="0.3">
      <c r="A974" s="1">
        <v>1020814060</v>
      </c>
      <c r="B974" t="s">
        <v>482</v>
      </c>
      <c r="C974" t="s">
        <v>1961</v>
      </c>
      <c r="D974" s="30">
        <v>373.75</v>
      </c>
      <c r="E974" s="30">
        <v>379.3</v>
      </c>
      <c r="F974" s="30">
        <v>379.5</v>
      </c>
      <c r="G974" s="30">
        <v>353.75</v>
      </c>
      <c r="H974" s="30">
        <v>375.6</v>
      </c>
      <c r="I974" s="30">
        <v>380.7</v>
      </c>
      <c r="J974" s="30"/>
      <c r="K974" s="30">
        <v>328.6</v>
      </c>
      <c r="L974" s="30">
        <v>320.60000000000002</v>
      </c>
      <c r="M974" s="30">
        <v>353.75</v>
      </c>
      <c r="N974" s="30">
        <v>375.6</v>
      </c>
      <c r="O974" s="30">
        <v>380.7</v>
      </c>
    </row>
    <row r="975" spans="1:15" x14ac:dyDescent="0.3">
      <c r="A975" s="1">
        <v>1081424080</v>
      </c>
      <c r="B975" t="s">
        <v>513</v>
      </c>
      <c r="C975" t="s">
        <v>972</v>
      </c>
      <c r="D975" s="30">
        <v>323.31155395507813</v>
      </c>
      <c r="E975" s="30">
        <v>333.8</v>
      </c>
      <c r="F975" s="30">
        <v>329.5</v>
      </c>
      <c r="G975" s="30">
        <v>249.23747253417969</v>
      </c>
      <c r="H975" s="30">
        <v>269.89999999999998</v>
      </c>
      <c r="I975" s="30">
        <v>293.8</v>
      </c>
      <c r="J975" s="30">
        <v>288.06585693359381</v>
      </c>
      <c r="K975" s="30">
        <v>300.3</v>
      </c>
      <c r="L975" s="30">
        <v>296</v>
      </c>
      <c r="M975" s="30">
        <v>249.23747253417969</v>
      </c>
      <c r="N975" s="30">
        <v>269.89999999999998</v>
      </c>
      <c r="O975" s="30">
        <v>293.8</v>
      </c>
    </row>
    <row r="976" spans="1:15" x14ac:dyDescent="0.3">
      <c r="A976" s="1">
        <v>231013000</v>
      </c>
      <c r="B976" t="s">
        <v>102</v>
      </c>
      <c r="C976" t="s">
        <v>819</v>
      </c>
      <c r="D976" s="30">
        <v>289.7872314453125</v>
      </c>
      <c r="E976" s="30">
        <v>328.3</v>
      </c>
      <c r="F976" s="30">
        <v>316.7</v>
      </c>
      <c r="G976" s="30">
        <v>259.574462890625</v>
      </c>
      <c r="H976" s="30">
        <v>286.10000000000002</v>
      </c>
      <c r="I976" s="30">
        <v>285</v>
      </c>
      <c r="J976" s="30">
        <v>257.5</v>
      </c>
      <c r="K976" s="30">
        <v>289</v>
      </c>
      <c r="L976" s="30">
        <v>280.3</v>
      </c>
      <c r="M976" s="30">
        <v>259.574462890625</v>
      </c>
      <c r="N976" s="30">
        <v>286.10000000000002</v>
      </c>
      <c r="O976" s="30">
        <v>285</v>
      </c>
    </row>
    <row r="977" spans="1:15" x14ac:dyDescent="0.3">
      <c r="A977" s="1">
        <v>1121024060</v>
      </c>
      <c r="B977" t="s">
        <v>527</v>
      </c>
      <c r="C977" t="s">
        <v>2043</v>
      </c>
      <c r="D977" s="30">
        <v>323.37661743164063</v>
      </c>
      <c r="E977" s="30">
        <v>320</v>
      </c>
      <c r="F977" s="30">
        <v>323.5</v>
      </c>
      <c r="G977" s="30">
        <v>270.38961791992188</v>
      </c>
      <c r="H977" s="30">
        <v>310.10000000000002</v>
      </c>
      <c r="I977" s="30">
        <v>295.2</v>
      </c>
      <c r="J977" s="30">
        <v>291.04476928710938</v>
      </c>
      <c r="K977" s="30">
        <v>288.39999999999998</v>
      </c>
      <c r="L977" s="30">
        <v>301</v>
      </c>
      <c r="M977" s="30">
        <v>270.38961791992188</v>
      </c>
      <c r="N977" s="30">
        <v>310.10000000000002</v>
      </c>
      <c r="O977" s="30">
        <v>295.2</v>
      </c>
    </row>
    <row r="978" spans="1:15" x14ac:dyDescent="0.3">
      <c r="A978" s="1">
        <v>141304020</v>
      </c>
      <c r="B978" t="s">
        <v>62</v>
      </c>
      <c r="C978" t="s">
        <v>715</v>
      </c>
      <c r="D978" s="30">
        <v>360.71429443359381</v>
      </c>
      <c r="E978" s="30">
        <v>345.2</v>
      </c>
      <c r="F978" s="30">
        <v>343.4</v>
      </c>
      <c r="G978" s="30">
        <v>336.30950927734381</v>
      </c>
      <c r="H978" s="30">
        <v>345.5</v>
      </c>
      <c r="I978" s="30">
        <v>329.2</v>
      </c>
      <c r="J978" s="30"/>
      <c r="K978" s="30">
        <v>293.60000000000002</v>
      </c>
      <c r="L978" s="30">
        <v>296.39999999999998</v>
      </c>
      <c r="M978" s="30">
        <v>336.30950927734381</v>
      </c>
      <c r="N978" s="30">
        <v>345.5</v>
      </c>
      <c r="O978" s="30">
        <v>329.2</v>
      </c>
    </row>
    <row r="979" spans="1:15" x14ac:dyDescent="0.3">
      <c r="A979" s="1">
        <v>361264030</v>
      </c>
      <c r="B979" t="s">
        <v>155</v>
      </c>
      <c r="C979" t="s">
        <v>969</v>
      </c>
      <c r="D979" s="30"/>
      <c r="E979" s="30">
        <v>390.8</v>
      </c>
      <c r="F979" s="30">
        <v>383.9</v>
      </c>
      <c r="G979" s="30">
        <v>336.73468017578131</v>
      </c>
      <c r="H979" s="30">
        <v>360</v>
      </c>
      <c r="I979" s="30">
        <v>401.8</v>
      </c>
      <c r="J979" s="30"/>
      <c r="K979" s="30">
        <v>379.5</v>
      </c>
      <c r="L979" s="30">
        <v>370.3</v>
      </c>
      <c r="M979" s="30">
        <v>336.73468017578131</v>
      </c>
      <c r="N979" s="30">
        <v>360</v>
      </c>
      <c r="O979" s="30">
        <v>401.8</v>
      </c>
    </row>
    <row r="980" spans="1:15" x14ac:dyDescent="0.3">
      <c r="A980" s="1">
        <v>810962050</v>
      </c>
      <c r="B980" t="s">
        <v>386</v>
      </c>
      <c r="C980" t="s">
        <v>1595</v>
      </c>
      <c r="D980" s="30">
        <v>335.17242431640631</v>
      </c>
      <c r="E980" s="30">
        <v>355.7</v>
      </c>
      <c r="F980" s="30">
        <v>350.7</v>
      </c>
      <c r="G980" s="30">
        <v>323.74349975585938</v>
      </c>
      <c r="H980" s="30">
        <v>338.3</v>
      </c>
      <c r="I980" s="30">
        <v>322.3</v>
      </c>
      <c r="J980" s="30">
        <v>292.11618041992188</v>
      </c>
      <c r="K980" s="30">
        <v>328.2</v>
      </c>
      <c r="L980" s="30">
        <v>315.8</v>
      </c>
      <c r="M980" s="30">
        <v>323.74349975585938</v>
      </c>
      <c r="N980" s="30">
        <v>338.3</v>
      </c>
      <c r="O980" s="30">
        <v>322.3</v>
      </c>
    </row>
    <row r="981" spans="1:15" x14ac:dyDescent="0.3">
      <c r="A981" s="1">
        <v>600774080</v>
      </c>
      <c r="B981" t="s">
        <v>303</v>
      </c>
      <c r="C981" t="s">
        <v>1438</v>
      </c>
      <c r="D981" s="30"/>
      <c r="E981" s="30">
        <v>371.3</v>
      </c>
      <c r="F981" s="30">
        <v>358</v>
      </c>
      <c r="G981" s="30">
        <v>380.21978759765631</v>
      </c>
      <c r="H981" s="30">
        <v>369.7</v>
      </c>
      <c r="I981" s="30">
        <v>352.7</v>
      </c>
      <c r="J981" s="30"/>
      <c r="K981" s="30">
        <v>347.3</v>
      </c>
      <c r="L981" s="30">
        <v>332.9</v>
      </c>
      <c r="M981" s="30">
        <v>380.21978759765631</v>
      </c>
      <c r="N981" s="30">
        <v>369.7</v>
      </c>
      <c r="O981" s="30">
        <v>352.7</v>
      </c>
    </row>
    <row r="982" spans="1:15" x14ac:dyDescent="0.3">
      <c r="A982" s="1">
        <v>990824040</v>
      </c>
      <c r="B982" t="s">
        <v>472</v>
      </c>
      <c r="C982" t="s">
        <v>1941</v>
      </c>
      <c r="D982" s="30">
        <v>337.88818359375</v>
      </c>
      <c r="E982" s="30">
        <v>344.6</v>
      </c>
      <c r="F982" s="30">
        <v>335</v>
      </c>
      <c r="G982" s="30">
        <v>296.27328491210938</v>
      </c>
      <c r="H982" s="30">
        <v>319.89999999999998</v>
      </c>
      <c r="I982" s="30">
        <v>321.5</v>
      </c>
      <c r="J982" s="30">
        <v>312.5</v>
      </c>
      <c r="K982" s="30">
        <v>318.60000000000002</v>
      </c>
      <c r="L982" s="30">
        <v>308.7</v>
      </c>
      <c r="M982" s="30">
        <v>296.27328491210938</v>
      </c>
      <c r="N982" s="30">
        <v>319.89999999999998</v>
      </c>
      <c r="O982" s="30">
        <v>321.5</v>
      </c>
    </row>
    <row r="983" spans="1:15" x14ac:dyDescent="0.3">
      <c r="A983" s="1">
        <v>231014060</v>
      </c>
      <c r="B983" t="s">
        <v>102</v>
      </c>
      <c r="C983" t="s">
        <v>821</v>
      </c>
      <c r="D983" s="30"/>
      <c r="E983" s="30">
        <v>360.5</v>
      </c>
      <c r="F983" s="30">
        <v>365.9</v>
      </c>
      <c r="G983" s="30">
        <v>351.16278076171881</v>
      </c>
      <c r="H983" s="30">
        <v>365.8</v>
      </c>
      <c r="I983" s="30">
        <v>404.9</v>
      </c>
      <c r="J983" s="30"/>
      <c r="K983" s="30">
        <v>357.1</v>
      </c>
      <c r="L983" s="30">
        <v>351.9</v>
      </c>
      <c r="M983" s="30">
        <v>351.16278076171881</v>
      </c>
      <c r="N983" s="30">
        <v>365.8</v>
      </c>
      <c r="O983" s="30">
        <v>404.9</v>
      </c>
    </row>
    <row r="984" spans="1:15" x14ac:dyDescent="0.3">
      <c r="A984" s="1">
        <v>220904020</v>
      </c>
      <c r="B984" t="s">
        <v>97</v>
      </c>
      <c r="C984" t="s">
        <v>809</v>
      </c>
      <c r="D984" s="30">
        <v>364.19754028320313</v>
      </c>
      <c r="E984" s="30">
        <v>392.3</v>
      </c>
      <c r="F984" s="30">
        <v>369.7</v>
      </c>
      <c r="G984" s="30">
        <v>350.61727905273438</v>
      </c>
      <c r="H984" s="30">
        <v>385.6</v>
      </c>
      <c r="I984" s="30">
        <v>356.9</v>
      </c>
      <c r="J984" s="30">
        <v>325.58139038085938</v>
      </c>
      <c r="K984" s="30">
        <v>387.1</v>
      </c>
      <c r="L984" s="30">
        <v>355.3</v>
      </c>
      <c r="M984" s="30">
        <v>350.61727905273438</v>
      </c>
      <c r="N984" s="30">
        <v>385.6</v>
      </c>
      <c r="O984" s="30">
        <v>356.9</v>
      </c>
    </row>
    <row r="985" spans="1:15" x14ac:dyDescent="0.3">
      <c r="A985" s="1">
        <v>480715030</v>
      </c>
      <c r="B985" t="s">
        <v>220</v>
      </c>
      <c r="C985" t="s">
        <v>1177</v>
      </c>
      <c r="D985" s="30">
        <v>315.80380249023438</v>
      </c>
      <c r="E985" s="30">
        <v>336.9</v>
      </c>
      <c r="F985" s="30">
        <v>338.4</v>
      </c>
      <c r="G985" s="30">
        <v>264.75408935546881</v>
      </c>
      <c r="H985" s="30">
        <v>299.60000000000002</v>
      </c>
      <c r="I985" s="30">
        <v>298.8</v>
      </c>
      <c r="J985" s="30">
        <v>266.1016845703125</v>
      </c>
      <c r="K985" s="30">
        <v>299.60000000000002</v>
      </c>
      <c r="L985" s="30">
        <v>302.2</v>
      </c>
      <c r="M985" s="30">
        <v>264.75408935546881</v>
      </c>
      <c r="N985" s="30">
        <v>299.60000000000002</v>
      </c>
      <c r="O985" s="30">
        <v>298.8</v>
      </c>
    </row>
    <row r="986" spans="1:15" x14ac:dyDescent="0.3">
      <c r="A986" s="1">
        <v>160964080</v>
      </c>
      <c r="B986" t="s">
        <v>70</v>
      </c>
      <c r="C986" t="s">
        <v>741</v>
      </c>
      <c r="D986" s="30">
        <v>228.4552917480469</v>
      </c>
      <c r="E986" s="30">
        <v>255.3</v>
      </c>
      <c r="F986" s="30">
        <v>275.3</v>
      </c>
      <c r="G986" s="30"/>
      <c r="H986" s="30">
        <v>247.9</v>
      </c>
      <c r="I986" s="30">
        <v>244.4</v>
      </c>
      <c r="J986" s="30">
        <v>228.4552917480469</v>
      </c>
      <c r="K986" s="30">
        <v>255.3</v>
      </c>
      <c r="L986" s="30">
        <v>274</v>
      </c>
      <c r="M986" s="30"/>
      <c r="N986" s="30">
        <v>247.9</v>
      </c>
      <c r="O986" s="30">
        <v>244.4</v>
      </c>
    </row>
    <row r="987" spans="1:15" x14ac:dyDescent="0.3">
      <c r="A987" s="1">
        <v>801254040</v>
      </c>
      <c r="B987" t="s">
        <v>383</v>
      </c>
      <c r="C987" t="s">
        <v>1047</v>
      </c>
      <c r="D987" s="30">
        <v>370.29702758789063</v>
      </c>
      <c r="E987" s="30">
        <v>346.2</v>
      </c>
      <c r="F987" s="30">
        <v>340</v>
      </c>
      <c r="G987" s="30">
        <v>337.62374877929688</v>
      </c>
      <c r="H987" s="30">
        <v>322.60000000000002</v>
      </c>
      <c r="I987" s="30">
        <v>314.2</v>
      </c>
      <c r="J987" s="30">
        <v>348.61111450195313</v>
      </c>
      <c r="K987" s="30">
        <v>335.2</v>
      </c>
      <c r="L987" s="30">
        <v>329.9</v>
      </c>
      <c r="M987" s="30">
        <v>337.62374877929688</v>
      </c>
      <c r="N987" s="30">
        <v>322.60000000000002</v>
      </c>
      <c r="O987" s="30">
        <v>314.2</v>
      </c>
    </row>
    <row r="988" spans="1:15" x14ac:dyDescent="0.3">
      <c r="A988" s="1">
        <v>320554060</v>
      </c>
      <c r="B988" t="s">
        <v>136</v>
      </c>
      <c r="C988" t="s">
        <v>938</v>
      </c>
      <c r="D988" s="30">
        <v>366</v>
      </c>
      <c r="E988" s="30">
        <v>364.5</v>
      </c>
      <c r="F988" s="30">
        <v>341.1</v>
      </c>
      <c r="G988" s="30">
        <v>333.33334350585938</v>
      </c>
      <c r="H988" s="30">
        <v>332</v>
      </c>
      <c r="I988" s="30">
        <v>309.7</v>
      </c>
      <c r="J988" s="30">
        <v>323.33334350585938</v>
      </c>
      <c r="K988" s="30">
        <v>336</v>
      </c>
      <c r="L988" s="30">
        <v>294.2</v>
      </c>
      <c r="M988" s="30">
        <v>333.33334350585938</v>
      </c>
      <c r="N988" s="30">
        <v>332</v>
      </c>
      <c r="O988" s="30">
        <v>309.7</v>
      </c>
    </row>
    <row r="989" spans="1:15" x14ac:dyDescent="0.3">
      <c r="A989" s="1">
        <v>940834030</v>
      </c>
      <c r="B989" t="s">
        <v>438</v>
      </c>
      <c r="C989" t="s">
        <v>1753</v>
      </c>
      <c r="D989" s="30">
        <v>325.45932006835938</v>
      </c>
      <c r="E989" s="30">
        <v>350.6</v>
      </c>
      <c r="F989" s="30">
        <v>360.6</v>
      </c>
      <c r="G989" s="30">
        <v>303.14959716796881</v>
      </c>
      <c r="H989" s="30">
        <v>355.3</v>
      </c>
      <c r="I989" s="30">
        <v>369.4</v>
      </c>
      <c r="J989" s="30">
        <v>299.42196655273438</v>
      </c>
      <c r="K989" s="30">
        <v>333.7</v>
      </c>
      <c r="L989" s="30">
        <v>344.4</v>
      </c>
      <c r="M989" s="30">
        <v>303.14959716796881</v>
      </c>
      <c r="N989" s="30">
        <v>355.3</v>
      </c>
      <c r="O989" s="30">
        <v>369.4</v>
      </c>
    </row>
    <row r="990" spans="1:15" x14ac:dyDescent="0.3">
      <c r="A990" s="1">
        <v>551102050</v>
      </c>
      <c r="B990" t="s">
        <v>287</v>
      </c>
      <c r="C990" t="s">
        <v>1399</v>
      </c>
      <c r="D990" s="30">
        <v>281.8897705078125</v>
      </c>
      <c r="E990" s="30">
        <v>330.7</v>
      </c>
      <c r="F990" s="30">
        <v>308.2</v>
      </c>
      <c r="G990" s="30">
        <v>252.1568603515625</v>
      </c>
      <c r="H990" s="30">
        <v>265.8</v>
      </c>
      <c r="I990" s="30">
        <v>265.7</v>
      </c>
      <c r="J990" s="30">
        <v>247.7987365722656</v>
      </c>
      <c r="K990" s="30">
        <v>298.8</v>
      </c>
      <c r="L990" s="30">
        <v>279.2</v>
      </c>
      <c r="M990" s="30">
        <v>252.1568603515625</v>
      </c>
      <c r="N990" s="30">
        <v>265.8</v>
      </c>
      <c r="O990" s="30">
        <v>265.7</v>
      </c>
    </row>
    <row r="991" spans="1:15" x14ac:dyDescent="0.3">
      <c r="A991" s="1">
        <v>742024020</v>
      </c>
      <c r="B991" t="s">
        <v>356</v>
      </c>
      <c r="C991" t="s">
        <v>1539</v>
      </c>
      <c r="D991" s="30"/>
      <c r="E991" s="30">
        <v>345.8</v>
      </c>
      <c r="F991" s="30">
        <v>367.5</v>
      </c>
      <c r="G991" s="30">
        <v>341.66665649414063</v>
      </c>
      <c r="H991" s="30">
        <v>350</v>
      </c>
      <c r="I991" s="30">
        <v>351.2</v>
      </c>
      <c r="J991" s="30"/>
      <c r="K991" s="30">
        <v>322.2</v>
      </c>
      <c r="L991" s="30">
        <v>354.5</v>
      </c>
      <c r="M991" s="30">
        <v>341.66665649414063</v>
      </c>
      <c r="N991" s="30">
        <v>350</v>
      </c>
      <c r="O991" s="30">
        <v>351.2</v>
      </c>
    </row>
    <row r="992" spans="1:15" x14ac:dyDescent="0.3">
      <c r="A992" s="1">
        <v>650961050</v>
      </c>
      <c r="B992" t="s">
        <v>317</v>
      </c>
      <c r="C992" t="s">
        <v>1467</v>
      </c>
      <c r="D992" s="30"/>
      <c r="E992" s="30">
        <v>321.2</v>
      </c>
      <c r="F992" s="30">
        <v>321.60000000000002</v>
      </c>
      <c r="G992" s="30"/>
      <c r="H992" s="30">
        <v>254.5</v>
      </c>
      <c r="I992" s="30">
        <v>253.8</v>
      </c>
      <c r="J992" s="30"/>
      <c r="K992" s="30">
        <v>316.7</v>
      </c>
      <c r="L992" s="30">
        <v>307.7</v>
      </c>
      <c r="M992" s="30"/>
      <c r="N992" s="30">
        <v>254.5</v>
      </c>
      <c r="O992" s="30">
        <v>253.8</v>
      </c>
    </row>
    <row r="993" spans="1:15" x14ac:dyDescent="0.3">
      <c r="A993" s="1">
        <v>41102050</v>
      </c>
      <c r="B993" t="s">
        <v>13</v>
      </c>
      <c r="C993" t="s">
        <v>573</v>
      </c>
      <c r="D993" s="30">
        <v>309.3812255859375</v>
      </c>
      <c r="E993" s="30">
        <v>323.8</v>
      </c>
      <c r="F993" s="30">
        <v>334.1</v>
      </c>
      <c r="G993" s="30">
        <v>287.22555541992188</v>
      </c>
      <c r="H993" s="30">
        <v>294.60000000000002</v>
      </c>
      <c r="I993" s="30">
        <v>289</v>
      </c>
      <c r="J993" s="30">
        <v>309.3812255859375</v>
      </c>
      <c r="K993" s="30">
        <v>323.8</v>
      </c>
      <c r="L993" s="30">
        <v>334.1</v>
      </c>
      <c r="M993" s="30">
        <v>287.22555541992188</v>
      </c>
      <c r="N993" s="30">
        <v>294.60000000000002</v>
      </c>
      <c r="O993" s="30">
        <v>289</v>
      </c>
    </row>
    <row r="994" spans="1:15" x14ac:dyDescent="0.3">
      <c r="A994" s="1">
        <v>611501050</v>
      </c>
      <c r="B994" t="s">
        <v>304</v>
      </c>
      <c r="C994" t="s">
        <v>1441</v>
      </c>
      <c r="D994" s="30"/>
      <c r="E994" s="30">
        <v>383.6</v>
      </c>
      <c r="F994" s="30">
        <v>361.9</v>
      </c>
      <c r="G994" s="30">
        <v>348.4375</v>
      </c>
      <c r="H994" s="30">
        <v>327.3</v>
      </c>
      <c r="I994" s="30">
        <v>359.6</v>
      </c>
      <c r="J994" s="30"/>
      <c r="K994" s="30">
        <v>384.8</v>
      </c>
      <c r="L994" s="30">
        <v>345</v>
      </c>
      <c r="M994" s="30">
        <v>348.4375</v>
      </c>
      <c r="N994" s="30">
        <v>327.3</v>
      </c>
      <c r="O994" s="30">
        <v>359.6</v>
      </c>
    </row>
    <row r="995" spans="1:15" x14ac:dyDescent="0.3">
      <c r="A995" s="1">
        <v>100893000</v>
      </c>
      <c r="B995" t="s">
        <v>39</v>
      </c>
      <c r="C995" t="s">
        <v>625</v>
      </c>
      <c r="D995" s="30">
        <v>327.1641845703125</v>
      </c>
      <c r="E995" s="30">
        <v>350.6</v>
      </c>
      <c r="F995" s="30">
        <v>353.1</v>
      </c>
      <c r="G995" s="30">
        <v>334.02984619140631</v>
      </c>
      <c r="H995" s="30">
        <v>326.2</v>
      </c>
      <c r="I995" s="30">
        <v>326</v>
      </c>
      <c r="J995" s="30">
        <v>266.66665649414063</v>
      </c>
      <c r="K995" s="30">
        <v>296.2</v>
      </c>
      <c r="L995" s="30">
        <v>309.39999999999998</v>
      </c>
      <c r="M995" s="30">
        <v>334.02984619140631</v>
      </c>
      <c r="N995" s="30">
        <v>326.2</v>
      </c>
      <c r="O995" s="30">
        <v>326</v>
      </c>
    </row>
    <row r="996" spans="1:15" x14ac:dyDescent="0.3">
      <c r="A996" s="1">
        <v>391361050</v>
      </c>
      <c r="B996" t="s">
        <v>172</v>
      </c>
      <c r="C996" t="s">
        <v>1020</v>
      </c>
      <c r="D996" s="30">
        <v>363.23529052734381</v>
      </c>
      <c r="E996" s="30">
        <v>371</v>
      </c>
      <c r="F996" s="30">
        <v>369.2</v>
      </c>
      <c r="G996" s="30">
        <v>368.35443115234381</v>
      </c>
      <c r="H996" s="30">
        <v>363.6</v>
      </c>
      <c r="I996" s="30">
        <v>345</v>
      </c>
      <c r="J996" s="30">
        <v>328.57144165039063</v>
      </c>
      <c r="K996" s="30">
        <v>322.2</v>
      </c>
      <c r="L996" s="30">
        <v>352.4</v>
      </c>
      <c r="M996" s="30">
        <v>368.35443115234381</v>
      </c>
      <c r="N996" s="30">
        <v>363.6</v>
      </c>
      <c r="O996" s="30">
        <v>345</v>
      </c>
    </row>
    <row r="997" spans="1:15" x14ac:dyDescent="0.3">
      <c r="A997" s="1">
        <v>990821050</v>
      </c>
      <c r="B997" t="s">
        <v>472</v>
      </c>
      <c r="C997" t="s">
        <v>1940</v>
      </c>
      <c r="D997" s="30">
        <v>343.2203369140625</v>
      </c>
      <c r="E997" s="30">
        <v>355</v>
      </c>
      <c r="F997" s="30">
        <v>357</v>
      </c>
      <c r="G997" s="30">
        <v>311.42855834960938</v>
      </c>
      <c r="H997" s="30">
        <v>333.8</v>
      </c>
      <c r="I997" s="30">
        <v>326.8</v>
      </c>
      <c r="J997" s="30"/>
      <c r="K997" s="30">
        <v>347.3</v>
      </c>
      <c r="L997" s="30">
        <v>339.7</v>
      </c>
      <c r="M997" s="30">
        <v>311.42855834960938</v>
      </c>
      <c r="N997" s="30">
        <v>333.8</v>
      </c>
      <c r="O997" s="30">
        <v>326.8</v>
      </c>
    </row>
    <row r="998" spans="1:15" x14ac:dyDescent="0.3">
      <c r="A998" s="1">
        <v>361334020</v>
      </c>
      <c r="B998" t="s">
        <v>157</v>
      </c>
      <c r="C998" t="s">
        <v>977</v>
      </c>
      <c r="D998" s="30">
        <v>340.10696411132813</v>
      </c>
      <c r="E998" s="30">
        <v>373.4</v>
      </c>
      <c r="F998" s="30">
        <v>383</v>
      </c>
      <c r="G998" s="30">
        <v>283.95721435546881</v>
      </c>
      <c r="H998" s="30">
        <v>337.5</v>
      </c>
      <c r="I998" s="30">
        <v>354.5</v>
      </c>
      <c r="J998" s="30">
        <v>305.4945068359375</v>
      </c>
      <c r="K998" s="30">
        <v>343.5</v>
      </c>
      <c r="L998" s="30">
        <v>361.2</v>
      </c>
      <c r="M998" s="30">
        <v>283.95721435546881</v>
      </c>
      <c r="N998" s="30">
        <v>337.5</v>
      </c>
      <c r="O998" s="30">
        <v>354.5</v>
      </c>
    </row>
    <row r="999" spans="1:15" x14ac:dyDescent="0.3">
      <c r="A999" s="1">
        <v>511553000</v>
      </c>
      <c r="B999" t="s">
        <v>269</v>
      </c>
      <c r="C999" t="s">
        <v>1366</v>
      </c>
      <c r="D999" s="30">
        <v>354.40728759765631</v>
      </c>
      <c r="E999" s="30">
        <v>351.6</v>
      </c>
      <c r="F999" s="30">
        <v>341</v>
      </c>
      <c r="G999" s="30">
        <v>348.795166015625</v>
      </c>
      <c r="H999" s="30">
        <v>328.9</v>
      </c>
      <c r="I999" s="30">
        <v>314.2</v>
      </c>
      <c r="J999" s="30">
        <v>310.81082153320313</v>
      </c>
      <c r="K999" s="30">
        <v>321.39999999999998</v>
      </c>
      <c r="L999" s="30">
        <v>311.89999999999998</v>
      </c>
      <c r="M999" s="30">
        <v>348.795166015625</v>
      </c>
      <c r="N999" s="30">
        <v>328.9</v>
      </c>
      <c r="O999" s="30">
        <v>314.2</v>
      </c>
    </row>
    <row r="1000" spans="1:15" x14ac:dyDescent="0.3">
      <c r="A1000" s="1">
        <v>20974040</v>
      </c>
      <c r="B1000" t="s">
        <v>7</v>
      </c>
      <c r="C1000" t="s">
        <v>562</v>
      </c>
      <c r="D1000" s="30">
        <v>315.5797119140625</v>
      </c>
      <c r="E1000" s="30">
        <v>352.4</v>
      </c>
      <c r="F1000" s="30">
        <v>353.1</v>
      </c>
      <c r="G1000" s="30">
        <v>252.89854431152341</v>
      </c>
      <c r="H1000" s="30">
        <v>324.5</v>
      </c>
      <c r="I1000" s="30">
        <v>333.6</v>
      </c>
      <c r="J1000" s="30">
        <v>283.58209228515631</v>
      </c>
      <c r="K1000" s="30">
        <v>315.60000000000002</v>
      </c>
      <c r="L1000" s="30">
        <v>309.8</v>
      </c>
      <c r="M1000" s="30">
        <v>252.89854431152341</v>
      </c>
      <c r="N1000" s="30">
        <v>324.5</v>
      </c>
      <c r="O1000" s="30">
        <v>333.6</v>
      </c>
    </row>
    <row r="1001" spans="1:15" x14ac:dyDescent="0.3">
      <c r="A1001" s="1">
        <v>191494040</v>
      </c>
      <c r="B1001" t="s">
        <v>85</v>
      </c>
      <c r="C1001" t="s">
        <v>776</v>
      </c>
      <c r="D1001" s="30">
        <v>332.71026611328131</v>
      </c>
      <c r="E1001" s="30">
        <v>318.60000000000002</v>
      </c>
      <c r="F1001" s="30">
        <v>345.5</v>
      </c>
      <c r="G1001" s="30">
        <v>258.56698608398438</v>
      </c>
      <c r="H1001" s="30">
        <v>284.2</v>
      </c>
      <c r="I1001" s="30">
        <v>293.10000000000002</v>
      </c>
      <c r="J1001" s="30">
        <v>279.844970703125</v>
      </c>
      <c r="K1001" s="30">
        <v>287</v>
      </c>
      <c r="L1001" s="30">
        <v>307.3</v>
      </c>
      <c r="M1001" s="30">
        <v>258.56698608398438</v>
      </c>
      <c r="N1001" s="30">
        <v>284.2</v>
      </c>
      <c r="O1001" s="30">
        <v>293.10000000000002</v>
      </c>
    </row>
    <row r="1002" spans="1:15" x14ac:dyDescent="0.3">
      <c r="A1002" s="1">
        <v>330914020</v>
      </c>
      <c r="B1002" t="s">
        <v>140</v>
      </c>
      <c r="C1002" t="s">
        <v>945</v>
      </c>
      <c r="D1002" s="30">
        <v>321.42855834960938</v>
      </c>
      <c r="E1002" s="30">
        <v>312.5</v>
      </c>
      <c r="F1002" s="30">
        <v>308.8</v>
      </c>
      <c r="G1002" s="30">
        <v>305.71429443359381</v>
      </c>
      <c r="H1002" s="30">
        <v>277.5</v>
      </c>
      <c r="I1002" s="30">
        <v>275</v>
      </c>
      <c r="J1002" s="30"/>
      <c r="K1002" s="30">
        <v>281</v>
      </c>
      <c r="L1002" s="30">
        <v>280.39999999999998</v>
      </c>
      <c r="M1002" s="30">
        <v>305.71429443359381</v>
      </c>
      <c r="N1002" s="30">
        <v>277.5</v>
      </c>
      <c r="O1002" s="30">
        <v>275</v>
      </c>
    </row>
    <row r="1003" spans="1:15" x14ac:dyDescent="0.3">
      <c r="A1003" s="1">
        <v>570033010</v>
      </c>
      <c r="B1003" t="s">
        <v>293</v>
      </c>
      <c r="C1003" t="s">
        <v>1412</v>
      </c>
      <c r="D1003" s="30">
        <v>343.72415161132813</v>
      </c>
      <c r="E1003" s="30">
        <v>364.6</v>
      </c>
      <c r="F1003" s="30">
        <v>356.7</v>
      </c>
      <c r="G1003" s="30">
        <v>309.27978515625</v>
      </c>
      <c r="H1003" s="30">
        <v>345</v>
      </c>
      <c r="I1003" s="30">
        <v>339.1</v>
      </c>
      <c r="J1003" s="30">
        <v>298.13433837890631</v>
      </c>
      <c r="K1003" s="30">
        <v>321.39999999999998</v>
      </c>
      <c r="L1003" s="30">
        <v>319.3</v>
      </c>
      <c r="M1003" s="30">
        <v>309.27978515625</v>
      </c>
      <c r="N1003" s="30">
        <v>345</v>
      </c>
      <c r="O1003" s="30">
        <v>339.1</v>
      </c>
    </row>
    <row r="1004" spans="1:15" x14ac:dyDescent="0.3">
      <c r="A1004" s="1">
        <v>1090023000</v>
      </c>
      <c r="B1004" t="s">
        <v>517</v>
      </c>
      <c r="C1004" t="s">
        <v>2022</v>
      </c>
      <c r="D1004" s="30">
        <v>319.4666748046875</v>
      </c>
      <c r="E1004" s="30">
        <v>299.5</v>
      </c>
      <c r="F1004" s="30">
        <v>329.2</v>
      </c>
      <c r="G1004" s="30">
        <v>266.2198486328125</v>
      </c>
      <c r="H1004" s="30">
        <v>264.2</v>
      </c>
      <c r="I1004" s="30">
        <v>285.39999999999998</v>
      </c>
      <c r="J1004" s="30">
        <v>285.63534545898438</v>
      </c>
      <c r="K1004" s="30">
        <v>259.89999999999998</v>
      </c>
      <c r="L1004" s="30">
        <v>280.3</v>
      </c>
      <c r="M1004" s="30">
        <v>266.2198486328125</v>
      </c>
      <c r="N1004" s="30">
        <v>264.2</v>
      </c>
      <c r="O1004" s="30">
        <v>285.39999999999998</v>
      </c>
    </row>
    <row r="1005" spans="1:15" x14ac:dyDescent="0.3">
      <c r="A1005" s="1">
        <v>640755010</v>
      </c>
      <c r="B1005" t="s">
        <v>316</v>
      </c>
      <c r="C1005" t="s">
        <v>1466</v>
      </c>
      <c r="D1005" s="30">
        <v>328.23529052734381</v>
      </c>
      <c r="E1005" s="30">
        <v>329.4</v>
      </c>
      <c r="F1005" s="30">
        <v>332.1</v>
      </c>
      <c r="G1005" s="30">
        <v>261.76470947265631</v>
      </c>
      <c r="H1005" s="30">
        <v>278.39999999999998</v>
      </c>
      <c r="I1005" s="30">
        <v>294.10000000000002</v>
      </c>
      <c r="J1005" s="30">
        <v>296.3636474609375</v>
      </c>
      <c r="K1005" s="30">
        <v>295.7</v>
      </c>
      <c r="L1005" s="30">
        <v>300.7</v>
      </c>
      <c r="M1005" s="30">
        <v>261.76470947265631</v>
      </c>
      <c r="N1005" s="30">
        <v>278.39999999999998</v>
      </c>
      <c r="O1005" s="30">
        <v>294.10000000000002</v>
      </c>
    </row>
    <row r="1006" spans="1:15" x14ac:dyDescent="0.3">
      <c r="A1006" s="1">
        <v>700924040</v>
      </c>
      <c r="B1006" t="s">
        <v>337</v>
      </c>
      <c r="C1006" t="s">
        <v>1501</v>
      </c>
      <c r="D1006" s="30">
        <v>287.17947387695313</v>
      </c>
      <c r="E1006" s="30">
        <v>321.8</v>
      </c>
      <c r="F1006" s="30">
        <v>308.89999999999998</v>
      </c>
      <c r="G1006" s="30">
        <v>306.41024780273438</v>
      </c>
      <c r="H1006" s="30">
        <v>285.10000000000002</v>
      </c>
      <c r="I1006" s="30">
        <v>318.8</v>
      </c>
      <c r="J1006" s="30"/>
      <c r="K1006" s="30">
        <v>298.5</v>
      </c>
      <c r="L1006" s="30">
        <v>283.3</v>
      </c>
      <c r="M1006" s="30">
        <v>306.41024780273438</v>
      </c>
      <c r="N1006" s="30">
        <v>285.10000000000002</v>
      </c>
      <c r="O1006" s="30">
        <v>318.8</v>
      </c>
    </row>
    <row r="1007" spans="1:15" x14ac:dyDescent="0.3">
      <c r="A1007" s="1">
        <v>920885000</v>
      </c>
      <c r="B1007" t="s">
        <v>428</v>
      </c>
      <c r="C1007" t="s">
        <v>1710</v>
      </c>
      <c r="D1007" s="30">
        <v>356.75674438476563</v>
      </c>
      <c r="E1007" s="30">
        <v>378.9</v>
      </c>
      <c r="F1007" s="30">
        <v>387.5</v>
      </c>
      <c r="G1007" s="30">
        <v>326.01351928710938</v>
      </c>
      <c r="H1007" s="30">
        <v>357.9</v>
      </c>
      <c r="I1007" s="30">
        <v>373.6</v>
      </c>
      <c r="J1007" s="30">
        <v>293.02325439453131</v>
      </c>
      <c r="K1007" s="30">
        <v>334.9</v>
      </c>
      <c r="L1007" s="30">
        <v>333.1</v>
      </c>
      <c r="M1007" s="30">
        <v>326.01351928710938</v>
      </c>
      <c r="N1007" s="30">
        <v>357.9</v>
      </c>
      <c r="O1007" s="30">
        <v>373.6</v>
      </c>
    </row>
    <row r="1008" spans="1:15" x14ac:dyDescent="0.3">
      <c r="A1008" s="1">
        <v>110824060</v>
      </c>
      <c r="B1008" t="s">
        <v>47</v>
      </c>
      <c r="C1008" t="s">
        <v>672</v>
      </c>
      <c r="D1008" s="30">
        <v>370.83334350585938</v>
      </c>
      <c r="E1008" s="30">
        <v>375.3</v>
      </c>
      <c r="F1008" s="30">
        <v>377.9</v>
      </c>
      <c r="G1008" s="30">
        <v>362.82723999023438</v>
      </c>
      <c r="H1008" s="30">
        <v>362.6</v>
      </c>
      <c r="I1008" s="30">
        <v>371.8</v>
      </c>
      <c r="J1008" s="30">
        <v>322.093017578125</v>
      </c>
      <c r="K1008" s="30">
        <v>356.9</v>
      </c>
      <c r="L1008" s="30">
        <v>344.6</v>
      </c>
      <c r="M1008" s="30">
        <v>362.82723999023438</v>
      </c>
      <c r="N1008" s="30">
        <v>362.6</v>
      </c>
      <c r="O1008" s="30">
        <v>371.8</v>
      </c>
    </row>
    <row r="1009" spans="1:15" x14ac:dyDescent="0.3">
      <c r="A1009" s="1">
        <v>250034020</v>
      </c>
      <c r="B1009" t="s">
        <v>111</v>
      </c>
      <c r="C1009" t="s">
        <v>883</v>
      </c>
      <c r="D1009" s="30">
        <v>319.54885864257813</v>
      </c>
      <c r="E1009" s="30">
        <v>345.5</v>
      </c>
      <c r="F1009" s="30">
        <v>311.39999999999998</v>
      </c>
      <c r="G1009" s="30">
        <v>251.49253845214841</v>
      </c>
      <c r="H1009" s="30">
        <v>278.8</v>
      </c>
      <c r="I1009" s="30">
        <v>261.3</v>
      </c>
      <c r="J1009" s="30"/>
      <c r="K1009" s="30">
        <v>334.3</v>
      </c>
      <c r="L1009" s="30">
        <v>286.5</v>
      </c>
      <c r="M1009" s="30">
        <v>251.49253845214841</v>
      </c>
      <c r="N1009" s="30">
        <v>278.8</v>
      </c>
      <c r="O1009" s="30">
        <v>261.3</v>
      </c>
    </row>
    <row r="1010" spans="1:15" x14ac:dyDescent="0.3">
      <c r="A1010" s="1">
        <v>1031291050</v>
      </c>
      <c r="B1010" t="s">
        <v>486</v>
      </c>
      <c r="C1010" t="s">
        <v>1966</v>
      </c>
      <c r="D1010" s="30">
        <v>328.88888549804688</v>
      </c>
      <c r="E1010" s="30">
        <v>300</v>
      </c>
      <c r="F1010" s="30">
        <v>313.39999999999998</v>
      </c>
      <c r="G1010" s="30"/>
      <c r="H1010" s="30">
        <v>247.5</v>
      </c>
      <c r="I1010" s="30">
        <v>235.1</v>
      </c>
      <c r="J1010" s="30">
        <v>289.3616943359375</v>
      </c>
      <c r="K1010" s="30">
        <v>270</v>
      </c>
      <c r="L1010" s="30">
        <v>282.89999999999998</v>
      </c>
      <c r="M1010" s="30"/>
      <c r="N1010" s="30">
        <v>247.5</v>
      </c>
      <c r="O1010" s="30">
        <v>235.1</v>
      </c>
    </row>
    <row r="1011" spans="1:15" x14ac:dyDescent="0.3">
      <c r="A1011" s="1">
        <v>51224020</v>
      </c>
      <c r="B1011" t="s">
        <v>16</v>
      </c>
      <c r="C1011" t="s">
        <v>580</v>
      </c>
      <c r="D1011" s="30">
        <v>280</v>
      </c>
      <c r="E1011" s="30">
        <v>287.7</v>
      </c>
      <c r="F1011" s="30">
        <v>304.39999999999998</v>
      </c>
      <c r="G1011" s="30">
        <v>262.30767822265631</v>
      </c>
      <c r="H1011" s="30">
        <v>290.2</v>
      </c>
      <c r="I1011" s="30">
        <v>281</v>
      </c>
      <c r="J1011" s="30">
        <v>283.33334350585938</v>
      </c>
      <c r="K1011" s="30">
        <v>272.2</v>
      </c>
      <c r="L1011" s="30">
        <v>300</v>
      </c>
      <c r="M1011" s="30">
        <v>262.30767822265631</v>
      </c>
      <c r="N1011" s="30">
        <v>290.2</v>
      </c>
      <c r="O1011" s="30">
        <v>281</v>
      </c>
    </row>
    <row r="1012" spans="1:15" x14ac:dyDescent="0.3">
      <c r="A1012" s="1">
        <v>971311050</v>
      </c>
      <c r="B1012" t="s">
        <v>470</v>
      </c>
      <c r="C1012" t="s">
        <v>1936</v>
      </c>
      <c r="D1012" s="30">
        <v>332.631591796875</v>
      </c>
      <c r="E1012" s="30">
        <v>329.4</v>
      </c>
      <c r="F1012" s="30">
        <v>324.5</v>
      </c>
      <c r="G1012" s="30">
        <v>254.7368469238281</v>
      </c>
      <c r="H1012" s="30">
        <v>308.89999999999998</v>
      </c>
      <c r="I1012" s="30">
        <v>309.2</v>
      </c>
      <c r="J1012" s="30"/>
      <c r="K1012" s="30">
        <v>284</v>
      </c>
      <c r="L1012" s="30">
        <v>286.3</v>
      </c>
      <c r="M1012" s="30">
        <v>254.7368469238281</v>
      </c>
      <c r="N1012" s="30">
        <v>308.89999999999998</v>
      </c>
      <c r="O1012" s="30">
        <v>309.2</v>
      </c>
    </row>
    <row r="1013" spans="1:15" x14ac:dyDescent="0.3">
      <c r="A1013" s="1">
        <v>440834020</v>
      </c>
      <c r="B1013" t="s">
        <v>199</v>
      </c>
      <c r="C1013" t="s">
        <v>1104</v>
      </c>
      <c r="D1013" s="30"/>
      <c r="E1013" s="30">
        <v>426.3</v>
      </c>
      <c r="F1013" s="30">
        <v>388.9</v>
      </c>
      <c r="G1013" s="30"/>
      <c r="H1013" s="30">
        <v>405.3</v>
      </c>
      <c r="I1013" s="30">
        <v>375</v>
      </c>
      <c r="J1013" s="30"/>
      <c r="K1013" s="30">
        <v>385.7</v>
      </c>
      <c r="L1013" s="30">
        <v>335.7</v>
      </c>
      <c r="M1013" s="30"/>
      <c r="N1013" s="30">
        <v>405.3</v>
      </c>
      <c r="O1013" s="30">
        <v>375</v>
      </c>
    </row>
    <row r="1014" spans="1:15" x14ac:dyDescent="0.3">
      <c r="A1014" s="1">
        <v>1110874040</v>
      </c>
      <c r="B1014" t="s">
        <v>524</v>
      </c>
      <c r="C1014" t="s">
        <v>2037</v>
      </c>
      <c r="D1014" s="30">
        <v>306.29922485351563</v>
      </c>
      <c r="E1014" s="30">
        <v>302.89999999999998</v>
      </c>
      <c r="F1014" s="30">
        <v>284.39999999999998</v>
      </c>
      <c r="G1014" s="30">
        <v>308.66140747070313</v>
      </c>
      <c r="H1014" s="30">
        <v>286.2</v>
      </c>
      <c r="I1014" s="30">
        <v>308.5</v>
      </c>
      <c r="J1014" s="30">
        <v>289.3616943359375</v>
      </c>
      <c r="K1014" s="30">
        <v>289.39999999999998</v>
      </c>
      <c r="L1014" s="30">
        <v>266.10000000000002</v>
      </c>
      <c r="M1014" s="30">
        <v>308.66140747070313</v>
      </c>
      <c r="N1014" s="30">
        <v>286.2</v>
      </c>
      <c r="O1014" s="30">
        <v>308.5</v>
      </c>
    </row>
    <row r="1015" spans="1:15" x14ac:dyDescent="0.3">
      <c r="A1015" s="1">
        <v>1121022050</v>
      </c>
      <c r="B1015" t="s">
        <v>527</v>
      </c>
      <c r="C1015" t="s">
        <v>2042</v>
      </c>
      <c r="D1015" s="30">
        <v>326.96969604492188</v>
      </c>
      <c r="E1015" s="30">
        <v>334.7</v>
      </c>
      <c r="F1015" s="30">
        <v>344.8</v>
      </c>
      <c r="G1015" s="30">
        <v>294.54544067382813</v>
      </c>
      <c r="H1015" s="30">
        <v>305.5</v>
      </c>
      <c r="I1015" s="30">
        <v>311.3</v>
      </c>
      <c r="J1015" s="30">
        <v>293.95770263671881</v>
      </c>
      <c r="K1015" s="30">
        <v>300</v>
      </c>
      <c r="L1015" s="30">
        <v>310.5</v>
      </c>
      <c r="M1015" s="30">
        <v>294.54544067382813</v>
      </c>
      <c r="N1015" s="30">
        <v>305.5</v>
      </c>
      <c r="O1015" s="30">
        <v>311.3</v>
      </c>
    </row>
    <row r="1016" spans="1:15" x14ac:dyDescent="0.3">
      <c r="A1016" s="1">
        <v>500142050</v>
      </c>
      <c r="B1016" t="s">
        <v>264</v>
      </c>
      <c r="C1016" t="s">
        <v>1355</v>
      </c>
      <c r="D1016" s="30">
        <v>333.60214233398438</v>
      </c>
      <c r="E1016" s="30">
        <v>327.7</v>
      </c>
      <c r="F1016" s="30">
        <v>320.39999999999998</v>
      </c>
      <c r="G1016" s="30">
        <v>298.3870849609375</v>
      </c>
      <c r="H1016" s="30">
        <v>313.60000000000002</v>
      </c>
      <c r="I1016" s="30">
        <v>306.7</v>
      </c>
      <c r="J1016" s="30">
        <v>305.35714721679688</v>
      </c>
      <c r="K1016" s="30">
        <v>307.89999999999998</v>
      </c>
      <c r="L1016" s="30">
        <v>305.60000000000002</v>
      </c>
      <c r="M1016" s="30">
        <v>298.3870849609375</v>
      </c>
      <c r="N1016" s="30">
        <v>313.60000000000002</v>
      </c>
      <c r="O1016" s="30">
        <v>306.7</v>
      </c>
    </row>
    <row r="1017" spans="1:15" x14ac:dyDescent="0.3">
      <c r="A1017" s="1">
        <v>511594050</v>
      </c>
      <c r="B1017" t="s">
        <v>271</v>
      </c>
      <c r="C1017" t="s">
        <v>1372</v>
      </c>
      <c r="D1017" s="30">
        <v>325.40716552734381</v>
      </c>
      <c r="E1017" s="30">
        <v>351.1</v>
      </c>
      <c r="F1017" s="30">
        <v>358.6</v>
      </c>
      <c r="G1017" s="30">
        <v>267.10098266601563</v>
      </c>
      <c r="H1017" s="30">
        <v>318.39999999999998</v>
      </c>
      <c r="I1017" s="30">
        <v>329.7</v>
      </c>
      <c r="J1017" s="30">
        <v>274.25149536132813</v>
      </c>
      <c r="K1017" s="30">
        <v>299.39999999999998</v>
      </c>
      <c r="L1017" s="30">
        <v>305.8</v>
      </c>
      <c r="M1017" s="30">
        <v>267.10098266601563</v>
      </c>
      <c r="N1017" s="30">
        <v>318.39999999999998</v>
      </c>
      <c r="O1017" s="30">
        <v>329.7</v>
      </c>
    </row>
    <row r="1018" spans="1:15" x14ac:dyDescent="0.3">
      <c r="A1018" s="1">
        <v>160964060</v>
      </c>
      <c r="B1018" t="s">
        <v>70</v>
      </c>
      <c r="C1018" t="s">
        <v>740</v>
      </c>
      <c r="D1018" s="30">
        <v>274.0157470703125</v>
      </c>
      <c r="E1018" s="30">
        <v>285</v>
      </c>
      <c r="F1018" s="30">
        <v>329.9</v>
      </c>
      <c r="G1018" s="30">
        <v>225.19685363769531</v>
      </c>
      <c r="H1018" s="30">
        <v>261.39999999999998</v>
      </c>
      <c r="I1018" s="30">
        <v>294.89999999999998</v>
      </c>
      <c r="J1018" s="30">
        <v>274.0157470703125</v>
      </c>
      <c r="K1018" s="30">
        <v>285</v>
      </c>
      <c r="L1018" s="30">
        <v>302.2</v>
      </c>
      <c r="M1018" s="30">
        <v>225.19685363769531</v>
      </c>
      <c r="N1018" s="30">
        <v>261.39999999999998</v>
      </c>
      <c r="O1018" s="30">
        <v>294.89999999999998</v>
      </c>
    </row>
    <row r="1019" spans="1:15" x14ac:dyDescent="0.3">
      <c r="A1019" s="1">
        <v>311221050</v>
      </c>
      <c r="B1019" t="s">
        <v>134</v>
      </c>
      <c r="C1019" t="s">
        <v>933</v>
      </c>
      <c r="D1019" s="30">
        <v>318.96551513671881</v>
      </c>
      <c r="E1019" s="30">
        <v>375</v>
      </c>
      <c r="F1019" s="30">
        <v>355.8</v>
      </c>
      <c r="G1019" s="30"/>
      <c r="H1019" s="30">
        <v>335.1</v>
      </c>
      <c r="I1019" s="30">
        <v>315.2</v>
      </c>
      <c r="J1019" s="30">
        <v>318.96551513671881</v>
      </c>
      <c r="K1019" s="30">
        <v>368.2</v>
      </c>
      <c r="L1019" s="30">
        <v>334.5</v>
      </c>
      <c r="M1019" s="30"/>
      <c r="N1019" s="30">
        <v>335.1</v>
      </c>
      <c r="O1019" s="30">
        <v>315.2</v>
      </c>
    </row>
    <row r="1020" spans="1:15" x14ac:dyDescent="0.3">
      <c r="A1020" s="1">
        <v>361314020</v>
      </c>
      <c r="B1020" t="s">
        <v>156</v>
      </c>
      <c r="C1020" t="s">
        <v>974</v>
      </c>
      <c r="D1020" s="30">
        <v>344.9664306640625</v>
      </c>
      <c r="E1020" s="30">
        <v>350</v>
      </c>
      <c r="F1020" s="30">
        <v>355.4</v>
      </c>
      <c r="G1020" s="30">
        <v>318.24325561523438</v>
      </c>
      <c r="H1020" s="30">
        <v>331.9</v>
      </c>
      <c r="I1020" s="30">
        <v>336.8</v>
      </c>
      <c r="J1020" s="30">
        <v>301.88677978515631</v>
      </c>
      <c r="K1020" s="30">
        <v>317</v>
      </c>
      <c r="L1020" s="30">
        <v>317.8</v>
      </c>
      <c r="M1020" s="30">
        <v>318.24325561523438</v>
      </c>
      <c r="N1020" s="30">
        <v>331.9</v>
      </c>
      <c r="O1020" s="30">
        <v>336.8</v>
      </c>
    </row>
    <row r="1021" spans="1:15" x14ac:dyDescent="0.3">
      <c r="A1021" s="1">
        <v>1141124020</v>
      </c>
      <c r="B1021" t="s">
        <v>530</v>
      </c>
      <c r="C1021" t="s">
        <v>2049</v>
      </c>
      <c r="D1021" s="30">
        <v>348.8636474609375</v>
      </c>
      <c r="E1021" s="30">
        <v>358</v>
      </c>
      <c r="F1021" s="30">
        <v>337.2</v>
      </c>
      <c r="G1021" s="30">
        <v>336.3636474609375</v>
      </c>
      <c r="H1021" s="30">
        <v>344</v>
      </c>
      <c r="I1021" s="30">
        <v>302.3</v>
      </c>
      <c r="J1021" s="30">
        <v>303.70370483398438</v>
      </c>
      <c r="K1021" s="30">
        <v>334.3</v>
      </c>
      <c r="L1021" s="30">
        <v>311.89999999999998</v>
      </c>
      <c r="M1021" s="30">
        <v>336.3636474609375</v>
      </c>
      <c r="N1021" s="30">
        <v>344</v>
      </c>
      <c r="O1021" s="30">
        <v>302.3</v>
      </c>
    </row>
    <row r="1022" spans="1:15" x14ac:dyDescent="0.3">
      <c r="A1022" s="1">
        <v>260064050</v>
      </c>
      <c r="B1022" t="s">
        <v>115</v>
      </c>
      <c r="C1022" t="s">
        <v>894</v>
      </c>
      <c r="D1022" s="30">
        <v>352.65701293945313</v>
      </c>
      <c r="E1022" s="30">
        <v>356.4</v>
      </c>
      <c r="F1022" s="30">
        <v>367.1</v>
      </c>
      <c r="G1022" s="30">
        <v>313.04348754882813</v>
      </c>
      <c r="H1022" s="30">
        <v>317.8</v>
      </c>
      <c r="I1022" s="30">
        <v>335</v>
      </c>
      <c r="J1022" s="30">
        <v>316.40625</v>
      </c>
      <c r="K1022" s="30">
        <v>317</v>
      </c>
      <c r="L1022" s="30">
        <v>335.6</v>
      </c>
      <c r="M1022" s="30">
        <v>313.04348754882813</v>
      </c>
      <c r="N1022" s="30">
        <v>317.8</v>
      </c>
      <c r="O1022" s="30">
        <v>335</v>
      </c>
    </row>
    <row r="1023" spans="1:15" x14ac:dyDescent="0.3">
      <c r="A1023" s="1">
        <v>110824400</v>
      </c>
      <c r="B1023" t="s">
        <v>47</v>
      </c>
      <c r="C1023" t="s">
        <v>682</v>
      </c>
      <c r="D1023" s="30">
        <v>345.80645751953131</v>
      </c>
      <c r="E1023" s="30">
        <v>365.4</v>
      </c>
      <c r="F1023" s="30">
        <v>354.3</v>
      </c>
      <c r="G1023" s="30">
        <v>310.96774291992188</v>
      </c>
      <c r="H1023" s="30">
        <v>369.1</v>
      </c>
      <c r="I1023" s="30">
        <v>349.1</v>
      </c>
      <c r="J1023" s="30">
        <v>324.05062866210938</v>
      </c>
      <c r="K1023" s="30">
        <v>354.9</v>
      </c>
      <c r="L1023" s="30">
        <v>336.9</v>
      </c>
      <c r="M1023" s="30">
        <v>310.96774291992188</v>
      </c>
      <c r="N1023" s="30">
        <v>369.1</v>
      </c>
      <c r="O1023" s="30">
        <v>349.1</v>
      </c>
    </row>
    <row r="1024" spans="1:15" x14ac:dyDescent="0.3">
      <c r="A1024" s="1">
        <v>821004060</v>
      </c>
      <c r="B1024" t="s">
        <v>388</v>
      </c>
      <c r="C1024" t="s">
        <v>1600</v>
      </c>
      <c r="D1024" s="30"/>
      <c r="E1024" s="30">
        <v>400</v>
      </c>
      <c r="F1024" s="30">
        <v>372.4</v>
      </c>
      <c r="G1024" s="30">
        <v>379.16665649414063</v>
      </c>
      <c r="H1024" s="30">
        <v>400</v>
      </c>
      <c r="I1024" s="30">
        <v>398.3</v>
      </c>
      <c r="J1024" s="30"/>
      <c r="K1024" s="30">
        <v>383.3</v>
      </c>
      <c r="L1024" s="30">
        <v>321.39999999999998</v>
      </c>
      <c r="M1024" s="30">
        <v>379.16665649414063</v>
      </c>
      <c r="N1024" s="30">
        <v>400</v>
      </c>
      <c r="O1024" s="30">
        <v>398.3</v>
      </c>
    </row>
    <row r="1025" spans="1:15" x14ac:dyDescent="0.3">
      <c r="A1025" s="1">
        <v>1141152050</v>
      </c>
      <c r="B1025" t="s">
        <v>533</v>
      </c>
      <c r="C1025" t="s">
        <v>2055</v>
      </c>
      <c r="D1025" s="30">
        <v>394.8905029296875</v>
      </c>
      <c r="E1025" s="30">
        <v>390.4</v>
      </c>
      <c r="F1025" s="30">
        <v>388.6</v>
      </c>
      <c r="G1025" s="30">
        <v>354.01458740234381</v>
      </c>
      <c r="H1025" s="30">
        <v>375.4</v>
      </c>
      <c r="I1025" s="30">
        <v>289.2</v>
      </c>
      <c r="J1025" s="30">
        <v>367.10525512695313</v>
      </c>
      <c r="K1025" s="30">
        <v>372.2</v>
      </c>
      <c r="L1025" s="30">
        <v>369.6</v>
      </c>
      <c r="M1025" s="30">
        <v>354.01458740234381</v>
      </c>
      <c r="N1025" s="30">
        <v>375.4</v>
      </c>
      <c r="O1025" s="30">
        <v>289.2</v>
      </c>
    </row>
    <row r="1026" spans="1:15" x14ac:dyDescent="0.3">
      <c r="A1026" s="1">
        <v>1011054020</v>
      </c>
      <c r="B1026" t="s">
        <v>480</v>
      </c>
      <c r="C1026" t="s">
        <v>1957</v>
      </c>
      <c r="D1026" s="30">
        <v>340.952392578125</v>
      </c>
      <c r="E1026" s="30">
        <v>350.8</v>
      </c>
      <c r="F1026" s="30">
        <v>343.1</v>
      </c>
      <c r="G1026" s="30">
        <v>307.61904907226563</v>
      </c>
      <c r="H1026" s="30">
        <v>339.4</v>
      </c>
      <c r="I1026" s="30">
        <v>326.2</v>
      </c>
      <c r="J1026" s="30">
        <v>322.29299926757813</v>
      </c>
      <c r="K1026" s="30">
        <v>331.4</v>
      </c>
      <c r="L1026" s="30">
        <v>329.9</v>
      </c>
      <c r="M1026" s="30">
        <v>307.61904907226563</v>
      </c>
      <c r="N1026" s="30">
        <v>339.4</v>
      </c>
      <c r="O1026" s="30">
        <v>326.2</v>
      </c>
    </row>
    <row r="1027" spans="1:15" x14ac:dyDescent="0.3">
      <c r="A1027" s="1">
        <v>730994020</v>
      </c>
      <c r="B1027" t="s">
        <v>345</v>
      </c>
      <c r="C1027" t="s">
        <v>1517</v>
      </c>
      <c r="D1027" s="30">
        <v>303.11526489257813</v>
      </c>
      <c r="E1027" s="30">
        <v>308.3</v>
      </c>
      <c r="F1027" s="30">
        <v>320.8</v>
      </c>
      <c r="G1027" s="30">
        <v>268.1114501953125</v>
      </c>
      <c r="H1027" s="30">
        <v>278</v>
      </c>
      <c r="I1027" s="30">
        <v>288.8</v>
      </c>
      <c r="J1027" s="30">
        <v>268.78048706054688</v>
      </c>
      <c r="K1027" s="30">
        <v>286.89999999999998</v>
      </c>
      <c r="L1027" s="30">
        <v>293.2</v>
      </c>
      <c r="M1027" s="30">
        <v>268.1114501953125</v>
      </c>
      <c r="N1027" s="30">
        <v>278</v>
      </c>
      <c r="O1027" s="30">
        <v>288.8</v>
      </c>
    </row>
    <row r="1028" spans="1:15" x14ac:dyDescent="0.3">
      <c r="A1028" s="1">
        <v>160904130</v>
      </c>
      <c r="B1028" t="s">
        <v>67</v>
      </c>
      <c r="C1028" t="s">
        <v>612</v>
      </c>
      <c r="D1028" s="30">
        <v>311.17648315429688</v>
      </c>
      <c r="E1028" s="30">
        <v>330.1</v>
      </c>
      <c r="F1028" s="30">
        <v>360.5</v>
      </c>
      <c r="G1028" s="30">
        <v>278.23529052734381</v>
      </c>
      <c r="H1028" s="30">
        <v>301.2</v>
      </c>
      <c r="I1028" s="30">
        <v>329.4</v>
      </c>
      <c r="J1028" s="30">
        <v>277.01150512695313</v>
      </c>
      <c r="K1028" s="30">
        <v>278</v>
      </c>
      <c r="L1028" s="30">
        <v>336.4</v>
      </c>
      <c r="M1028" s="30">
        <v>278.23529052734381</v>
      </c>
      <c r="N1028" s="30">
        <v>301.2</v>
      </c>
      <c r="O1028" s="30">
        <v>329.4</v>
      </c>
    </row>
    <row r="1029" spans="1:15" x14ac:dyDescent="0.3">
      <c r="A1029" s="1">
        <v>480715035</v>
      </c>
      <c r="B1029" t="s">
        <v>220</v>
      </c>
      <c r="C1029" t="s">
        <v>1178</v>
      </c>
      <c r="D1029" s="30">
        <v>384.17721557617188</v>
      </c>
      <c r="E1029" s="30">
        <v>397</v>
      </c>
      <c r="F1029" s="30">
        <v>379.9</v>
      </c>
      <c r="G1029" s="30">
        <v>361.82965087890631</v>
      </c>
      <c r="H1029" s="30">
        <v>385.6</v>
      </c>
      <c r="I1029" s="30">
        <v>377.7</v>
      </c>
      <c r="J1029" s="30">
        <v>332.53012084960938</v>
      </c>
      <c r="K1029" s="30">
        <v>349.5</v>
      </c>
      <c r="L1029" s="30">
        <v>324.7</v>
      </c>
      <c r="M1029" s="30">
        <v>361.82965087890631</v>
      </c>
      <c r="N1029" s="30">
        <v>385.6</v>
      </c>
      <c r="O1029" s="30">
        <v>377.7</v>
      </c>
    </row>
    <row r="1030" spans="1:15" x14ac:dyDescent="0.3">
      <c r="A1030" s="1">
        <v>100935020</v>
      </c>
      <c r="B1030" t="s">
        <v>43</v>
      </c>
      <c r="C1030" t="s">
        <v>649</v>
      </c>
      <c r="D1030" s="30">
        <v>329.47369384765631</v>
      </c>
      <c r="E1030" s="30">
        <v>357.8</v>
      </c>
      <c r="F1030" s="30">
        <v>355.7</v>
      </c>
      <c r="G1030" s="30">
        <v>261.05264282226563</v>
      </c>
      <c r="H1030" s="30">
        <v>328.2</v>
      </c>
      <c r="I1030" s="30">
        <v>346.9</v>
      </c>
      <c r="J1030" s="30">
        <v>284.74575805664063</v>
      </c>
      <c r="K1030" s="30">
        <v>302.89999999999998</v>
      </c>
      <c r="L1030" s="30">
        <v>300</v>
      </c>
      <c r="M1030" s="30">
        <v>261.05264282226563</v>
      </c>
      <c r="N1030" s="30">
        <v>328.2</v>
      </c>
      <c r="O1030" s="30">
        <v>346.9</v>
      </c>
    </row>
    <row r="1031" spans="1:15" x14ac:dyDescent="0.3">
      <c r="A1031" s="1">
        <v>960954035</v>
      </c>
      <c r="B1031" t="s">
        <v>449</v>
      </c>
      <c r="C1031" t="s">
        <v>1858</v>
      </c>
      <c r="D1031" s="30">
        <v>337.14285278320313</v>
      </c>
      <c r="E1031" s="30">
        <v>341.5</v>
      </c>
      <c r="F1031" s="30">
        <v>351.4</v>
      </c>
      <c r="G1031" s="30">
        <v>297.71429443359381</v>
      </c>
      <c r="H1031" s="30">
        <v>320.39999999999998</v>
      </c>
      <c r="I1031" s="30">
        <v>320.3</v>
      </c>
      <c r="J1031" s="30">
        <v>290</v>
      </c>
      <c r="K1031" s="30">
        <v>298.5</v>
      </c>
      <c r="L1031" s="30">
        <v>317.39999999999998</v>
      </c>
      <c r="M1031" s="30">
        <v>297.71429443359381</v>
      </c>
      <c r="N1031" s="30">
        <v>320.39999999999998</v>
      </c>
      <c r="O1031" s="30">
        <v>320.3</v>
      </c>
    </row>
    <row r="1032" spans="1:15" x14ac:dyDescent="0.3">
      <c r="A1032" s="1">
        <v>100936000</v>
      </c>
      <c r="B1032" t="s">
        <v>43</v>
      </c>
      <c r="C1032" t="s">
        <v>657</v>
      </c>
      <c r="D1032" s="30">
        <v>335.6383056640625</v>
      </c>
      <c r="E1032" s="30">
        <v>374.9</v>
      </c>
      <c r="F1032" s="30">
        <v>386.5</v>
      </c>
      <c r="G1032" s="30">
        <v>278.19149780273438</v>
      </c>
      <c r="H1032" s="30">
        <v>342.3</v>
      </c>
      <c r="I1032" s="30">
        <v>364.1</v>
      </c>
      <c r="J1032" s="30">
        <v>284.375</v>
      </c>
      <c r="K1032" s="30">
        <v>306.8</v>
      </c>
      <c r="L1032" s="30">
        <v>340</v>
      </c>
      <c r="M1032" s="30">
        <v>278.19149780273438</v>
      </c>
      <c r="N1032" s="30">
        <v>342.3</v>
      </c>
      <c r="O1032" s="30">
        <v>364.1</v>
      </c>
    </row>
    <row r="1033" spans="1:15" x14ac:dyDescent="0.3">
      <c r="A1033" s="1">
        <v>480724035</v>
      </c>
      <c r="B1033" t="s">
        <v>221</v>
      </c>
      <c r="C1033" t="s">
        <v>1187</v>
      </c>
      <c r="D1033" s="30">
        <v>230</v>
      </c>
      <c r="E1033" s="30">
        <v>283.2</v>
      </c>
      <c r="F1033" s="30">
        <v>277.89999999999998</v>
      </c>
      <c r="G1033" s="30"/>
      <c r="H1033" s="30">
        <v>280.89999999999998</v>
      </c>
      <c r="I1033" s="30">
        <v>265.8</v>
      </c>
      <c r="J1033" s="30">
        <v>230</v>
      </c>
      <c r="K1033" s="30">
        <v>283.2</v>
      </c>
      <c r="L1033" s="30">
        <v>277.89999999999998</v>
      </c>
      <c r="M1033" s="30"/>
      <c r="N1033" s="30">
        <v>280.89999999999998</v>
      </c>
      <c r="O1033" s="30">
        <v>265.8</v>
      </c>
    </row>
    <row r="1034" spans="1:15" x14ac:dyDescent="0.3">
      <c r="A1034" s="1">
        <v>960882070</v>
      </c>
      <c r="B1034" t="s">
        <v>442</v>
      </c>
      <c r="C1034" t="s">
        <v>742</v>
      </c>
      <c r="D1034" s="30">
        <v>271.55426025390631</v>
      </c>
      <c r="E1034" s="30">
        <v>274.60000000000002</v>
      </c>
      <c r="F1034" s="30">
        <v>268.8</v>
      </c>
      <c r="G1034" s="30">
        <v>202.20588684082031</v>
      </c>
      <c r="H1034" s="30">
        <v>250.8</v>
      </c>
      <c r="I1034" s="30">
        <v>219.7</v>
      </c>
      <c r="J1034" s="30">
        <v>271.44970703125</v>
      </c>
      <c r="K1034" s="30">
        <v>273.7</v>
      </c>
      <c r="L1034" s="30">
        <v>267.5</v>
      </c>
      <c r="M1034" s="30">
        <v>202.20588684082031</v>
      </c>
      <c r="N1034" s="30">
        <v>250.8</v>
      </c>
      <c r="O1034" s="30">
        <v>219.7</v>
      </c>
    </row>
    <row r="1035" spans="1:15" x14ac:dyDescent="0.3">
      <c r="A1035" s="1">
        <v>500122050</v>
      </c>
      <c r="B1035" t="s">
        <v>262</v>
      </c>
      <c r="C1035" t="s">
        <v>1339</v>
      </c>
      <c r="D1035" s="30">
        <v>328.8924560546875</v>
      </c>
      <c r="E1035" s="30">
        <v>330.7</v>
      </c>
      <c r="F1035" s="30">
        <v>342</v>
      </c>
      <c r="G1035" s="30">
        <v>284.43017578125</v>
      </c>
      <c r="H1035" s="30">
        <v>297.2</v>
      </c>
      <c r="I1035" s="30">
        <v>318.3</v>
      </c>
      <c r="J1035" s="30">
        <v>279.46768188476563</v>
      </c>
      <c r="K1035" s="30">
        <v>288.3</v>
      </c>
      <c r="L1035" s="30">
        <v>304.5</v>
      </c>
      <c r="M1035" s="30">
        <v>284.43017578125</v>
      </c>
      <c r="N1035" s="30">
        <v>297.2</v>
      </c>
      <c r="O1035" s="30">
        <v>318.3</v>
      </c>
    </row>
    <row r="1036" spans="1:15" x14ac:dyDescent="0.3">
      <c r="A1036" s="1">
        <v>480784450</v>
      </c>
      <c r="B1036" t="s">
        <v>226</v>
      </c>
      <c r="C1036" t="s">
        <v>1240</v>
      </c>
      <c r="D1036" s="30">
        <v>246.3414611816406</v>
      </c>
      <c r="E1036" s="30">
        <v>254.8</v>
      </c>
      <c r="F1036" s="30">
        <v>231.5</v>
      </c>
      <c r="G1036" s="30"/>
      <c r="H1036" s="30">
        <v>210.2</v>
      </c>
      <c r="I1036" s="30">
        <v>198</v>
      </c>
      <c r="J1036" s="30">
        <v>246.3414611816406</v>
      </c>
      <c r="K1036" s="30">
        <v>254.8</v>
      </c>
      <c r="L1036" s="30">
        <v>231.5</v>
      </c>
      <c r="M1036" s="30"/>
      <c r="N1036" s="30">
        <v>210.2</v>
      </c>
      <c r="O1036" s="30">
        <v>198</v>
      </c>
    </row>
    <row r="1037" spans="1:15" x14ac:dyDescent="0.3">
      <c r="A1037" s="1">
        <v>810943000</v>
      </c>
      <c r="B1037" t="s">
        <v>384</v>
      </c>
      <c r="C1037" t="s">
        <v>1591</v>
      </c>
      <c r="D1037" s="30">
        <v>350.99716186523438</v>
      </c>
      <c r="E1037" s="30">
        <v>354</v>
      </c>
      <c r="F1037" s="30">
        <v>367.7</v>
      </c>
      <c r="G1037" s="30">
        <v>294.8863525390625</v>
      </c>
      <c r="H1037" s="30">
        <v>273.10000000000002</v>
      </c>
      <c r="I1037" s="30">
        <v>302</v>
      </c>
      <c r="J1037" s="30">
        <v>333.64056396484381</v>
      </c>
      <c r="K1037" s="30">
        <v>330.9</v>
      </c>
      <c r="L1037" s="30">
        <v>337.2</v>
      </c>
      <c r="M1037" s="30">
        <v>294.8863525390625</v>
      </c>
      <c r="N1037" s="30">
        <v>273.10000000000002</v>
      </c>
      <c r="O1037" s="30">
        <v>302</v>
      </c>
    </row>
    <row r="1038" spans="1:15" x14ac:dyDescent="0.3">
      <c r="A1038" s="1">
        <v>960894180</v>
      </c>
      <c r="B1038" t="s">
        <v>443</v>
      </c>
      <c r="C1038" t="s">
        <v>1789</v>
      </c>
      <c r="D1038" s="30">
        <v>256.521728515625</v>
      </c>
      <c r="E1038" s="30">
        <v>315.60000000000002</v>
      </c>
      <c r="F1038" s="30">
        <v>304.39999999999998</v>
      </c>
      <c r="G1038" s="30"/>
      <c r="H1038" s="30">
        <v>281.5</v>
      </c>
      <c r="I1038" s="30">
        <v>287.2</v>
      </c>
      <c r="J1038" s="30">
        <v>256.521728515625</v>
      </c>
      <c r="K1038" s="30">
        <v>315.60000000000002</v>
      </c>
      <c r="L1038" s="30">
        <v>304.39999999999998</v>
      </c>
      <c r="M1038" s="30"/>
      <c r="N1038" s="30">
        <v>281.5</v>
      </c>
      <c r="O1038" s="30">
        <v>287.2</v>
      </c>
    </row>
    <row r="1039" spans="1:15" x14ac:dyDescent="0.3">
      <c r="A1039" s="1">
        <v>1151155860</v>
      </c>
      <c r="B1039" t="s">
        <v>3792</v>
      </c>
      <c r="C1039" t="s">
        <v>2089</v>
      </c>
      <c r="D1039" s="30"/>
      <c r="E1039" s="30">
        <v>212.9</v>
      </c>
      <c r="F1039" s="30">
        <v>226.3</v>
      </c>
      <c r="G1039" s="30"/>
      <c r="H1039" s="30">
        <v>193.1</v>
      </c>
      <c r="I1039" s="30">
        <v>224.2</v>
      </c>
      <c r="J1039" s="30"/>
      <c r="K1039" s="30">
        <v>212.9</v>
      </c>
      <c r="L1039" s="30">
        <v>226.3</v>
      </c>
      <c r="M1039" s="30"/>
      <c r="N1039" s="30">
        <v>193.1</v>
      </c>
      <c r="O1039" s="30">
        <v>224.2</v>
      </c>
    </row>
    <row r="1040" spans="1:15" x14ac:dyDescent="0.3">
      <c r="A1040" s="1">
        <v>500122150</v>
      </c>
      <c r="B1040" t="s">
        <v>262</v>
      </c>
      <c r="C1040" t="s">
        <v>1341</v>
      </c>
      <c r="D1040" s="30">
        <v>338.33560180664063</v>
      </c>
      <c r="E1040" s="30">
        <v>355.3</v>
      </c>
      <c r="F1040" s="30">
        <v>363.6</v>
      </c>
      <c r="G1040" s="30">
        <v>301.76150512695313</v>
      </c>
      <c r="H1040" s="30">
        <v>337.5</v>
      </c>
      <c r="I1040" s="30">
        <v>341.1</v>
      </c>
      <c r="J1040" s="30">
        <v>291.50942993164063</v>
      </c>
      <c r="K1040" s="30">
        <v>307.39999999999998</v>
      </c>
      <c r="L1040" s="30">
        <v>313.89999999999998</v>
      </c>
      <c r="M1040" s="30">
        <v>301.76150512695313</v>
      </c>
      <c r="N1040" s="30">
        <v>337.5</v>
      </c>
      <c r="O1040" s="30">
        <v>341.1</v>
      </c>
    </row>
    <row r="1041" spans="1:15" x14ac:dyDescent="0.3">
      <c r="A1041" s="1">
        <v>480785700</v>
      </c>
      <c r="B1041" t="s">
        <v>226</v>
      </c>
      <c r="C1041" t="s">
        <v>1257</v>
      </c>
      <c r="D1041" s="30">
        <v>243.7158508300781</v>
      </c>
      <c r="E1041" s="30">
        <v>251.3</v>
      </c>
      <c r="F1041" s="30">
        <v>262.89999999999998</v>
      </c>
      <c r="G1041" s="30">
        <v>186.33879089355469</v>
      </c>
      <c r="H1041" s="30">
        <v>228.8</v>
      </c>
      <c r="I1041" s="30">
        <v>279.7</v>
      </c>
      <c r="J1041" s="30">
        <v>244.19889831542969</v>
      </c>
      <c r="K1041" s="30">
        <v>251.3</v>
      </c>
      <c r="L1041" s="30">
        <v>262.89999999999998</v>
      </c>
      <c r="M1041" s="30">
        <v>186.33879089355469</v>
      </c>
      <c r="N1041" s="30">
        <v>228.8</v>
      </c>
      <c r="O1041" s="30">
        <v>279.7</v>
      </c>
    </row>
    <row r="1042" spans="1:15" x14ac:dyDescent="0.3">
      <c r="A1042" s="1">
        <v>961122000</v>
      </c>
      <c r="B1042" t="s">
        <v>461</v>
      </c>
      <c r="C1042" t="s">
        <v>1916</v>
      </c>
      <c r="D1042" s="30">
        <v>250.57208251953131</v>
      </c>
      <c r="E1042" s="30">
        <v>271.10000000000002</v>
      </c>
      <c r="F1042" s="30">
        <v>278.7</v>
      </c>
      <c r="G1042" s="30">
        <v>196.99073791503909</v>
      </c>
      <c r="H1042" s="30">
        <v>238</v>
      </c>
      <c r="I1042" s="30">
        <v>239.6</v>
      </c>
      <c r="J1042" s="30">
        <v>250.57208251953131</v>
      </c>
      <c r="K1042" s="30">
        <v>271.10000000000002</v>
      </c>
      <c r="L1042" s="30">
        <v>278.7</v>
      </c>
      <c r="M1042" s="30">
        <v>196.99073791503909</v>
      </c>
      <c r="N1042" s="30">
        <v>238</v>
      </c>
      <c r="O1042" s="30">
        <v>239.6</v>
      </c>
    </row>
    <row r="1043" spans="1:15" x14ac:dyDescent="0.3">
      <c r="A1043" s="1">
        <v>100935030</v>
      </c>
      <c r="B1043" t="s">
        <v>43</v>
      </c>
      <c r="C1043" t="s">
        <v>651</v>
      </c>
      <c r="D1043" s="30">
        <v>370.1195068359375</v>
      </c>
      <c r="E1043" s="30">
        <v>374.6</v>
      </c>
      <c r="F1043" s="30">
        <v>394.3</v>
      </c>
      <c r="G1043" s="30">
        <v>367.72909545898438</v>
      </c>
      <c r="H1043" s="30">
        <v>397</v>
      </c>
      <c r="I1043" s="30">
        <v>405.7</v>
      </c>
      <c r="J1043" s="30">
        <v>282.89474487304688</v>
      </c>
      <c r="K1043" s="30">
        <v>291.60000000000002</v>
      </c>
      <c r="L1043" s="30">
        <v>328.1</v>
      </c>
      <c r="M1043" s="30">
        <v>367.72909545898438</v>
      </c>
      <c r="N1043" s="30">
        <v>397</v>
      </c>
      <c r="O1043" s="30">
        <v>405.7</v>
      </c>
    </row>
    <row r="1044" spans="1:15" x14ac:dyDescent="0.3">
      <c r="A1044" s="1">
        <v>480733000</v>
      </c>
      <c r="B1044" t="s">
        <v>222</v>
      </c>
      <c r="C1044" t="s">
        <v>1191</v>
      </c>
      <c r="D1044" s="30">
        <v>277.15231323242188</v>
      </c>
      <c r="E1044" s="30">
        <v>303.7</v>
      </c>
      <c r="F1044" s="30">
        <v>304.2</v>
      </c>
      <c r="G1044" s="30">
        <v>202.6446228027344</v>
      </c>
      <c r="H1044" s="30">
        <v>227</v>
      </c>
      <c r="I1044" s="30">
        <v>224.7</v>
      </c>
      <c r="J1044" s="30">
        <v>268.6090087890625</v>
      </c>
      <c r="K1044" s="30">
        <v>292.7</v>
      </c>
      <c r="L1044" s="30">
        <v>294.60000000000002</v>
      </c>
      <c r="M1044" s="30">
        <v>202.6446228027344</v>
      </c>
      <c r="N1044" s="30">
        <v>227</v>
      </c>
      <c r="O1044" s="30">
        <v>224.7</v>
      </c>
    </row>
    <row r="1045" spans="1:15" x14ac:dyDescent="0.3">
      <c r="A1045" s="1">
        <v>960994020</v>
      </c>
      <c r="B1045" t="s">
        <v>451</v>
      </c>
      <c r="C1045" t="s">
        <v>1875</v>
      </c>
      <c r="D1045" s="30">
        <v>315.38461303710938</v>
      </c>
      <c r="E1045" s="30">
        <v>354.8</v>
      </c>
      <c r="F1045" s="30">
        <v>342.3</v>
      </c>
      <c r="G1045" s="30">
        <v>271.42855834960938</v>
      </c>
      <c r="H1045" s="30">
        <v>328.8</v>
      </c>
      <c r="I1045" s="30">
        <v>313.39999999999998</v>
      </c>
      <c r="J1045" s="30">
        <v>291.37255859375</v>
      </c>
      <c r="K1045" s="30">
        <v>335.9</v>
      </c>
      <c r="L1045" s="30">
        <v>327.9</v>
      </c>
      <c r="M1045" s="30">
        <v>271.42855834960938</v>
      </c>
      <c r="N1045" s="30">
        <v>328.8</v>
      </c>
      <c r="O1045" s="30">
        <v>313.39999999999998</v>
      </c>
    </row>
    <row r="1046" spans="1:15" x14ac:dyDescent="0.3">
      <c r="A1046" s="1">
        <v>1151154960</v>
      </c>
      <c r="B1046" t="s">
        <v>3792</v>
      </c>
      <c r="C1046" t="s">
        <v>2077</v>
      </c>
      <c r="D1046" s="30"/>
      <c r="E1046" s="30">
        <v>230.8</v>
      </c>
      <c r="F1046" s="30">
        <v>235</v>
      </c>
      <c r="G1046" s="30"/>
      <c r="H1046" s="30">
        <v>177.9</v>
      </c>
      <c r="I1046" s="30">
        <v>198</v>
      </c>
      <c r="J1046" s="30"/>
      <c r="K1046" s="30">
        <v>230.8</v>
      </c>
      <c r="L1046" s="30">
        <v>235</v>
      </c>
      <c r="M1046" s="30"/>
      <c r="N1046" s="30">
        <v>177.9</v>
      </c>
      <c r="O1046" s="30">
        <v>198</v>
      </c>
    </row>
    <row r="1047" spans="1:15" x14ac:dyDescent="0.3">
      <c r="A1047" s="1">
        <v>100933040</v>
      </c>
      <c r="B1047" t="s">
        <v>43</v>
      </c>
      <c r="C1047" t="s">
        <v>637</v>
      </c>
      <c r="D1047" s="30">
        <v>343.0830078125</v>
      </c>
      <c r="E1047" s="30">
        <v>342.4</v>
      </c>
      <c r="F1047" s="30">
        <v>342</v>
      </c>
      <c r="G1047" s="30">
        <v>291.48513793945313</v>
      </c>
      <c r="H1047" s="30">
        <v>312.60000000000002</v>
      </c>
      <c r="I1047" s="30">
        <v>321.5</v>
      </c>
      <c r="J1047" s="30">
        <v>272.76995849609381</v>
      </c>
      <c r="K1047" s="30">
        <v>285.89999999999998</v>
      </c>
      <c r="L1047" s="30">
        <v>284.7</v>
      </c>
      <c r="M1047" s="30">
        <v>291.48513793945313</v>
      </c>
      <c r="N1047" s="30">
        <v>312.60000000000002</v>
      </c>
      <c r="O1047" s="30">
        <v>321.5</v>
      </c>
    </row>
    <row r="1048" spans="1:15" x14ac:dyDescent="0.3">
      <c r="A1048" s="1">
        <v>960914100</v>
      </c>
      <c r="B1048" t="s">
        <v>445</v>
      </c>
      <c r="C1048" t="s">
        <v>1813</v>
      </c>
      <c r="D1048" s="30">
        <v>350.72463989257813</v>
      </c>
      <c r="E1048" s="30">
        <v>367.4</v>
      </c>
      <c r="F1048" s="30">
        <v>381.4</v>
      </c>
      <c r="G1048" s="30">
        <v>320.77294921875</v>
      </c>
      <c r="H1048" s="30">
        <v>334.2</v>
      </c>
      <c r="I1048" s="30">
        <v>348.6</v>
      </c>
      <c r="J1048" s="30">
        <v>280.70175170898438</v>
      </c>
      <c r="K1048" s="30">
        <v>293.89999999999998</v>
      </c>
      <c r="L1048" s="30">
        <v>325.39999999999998</v>
      </c>
      <c r="M1048" s="30">
        <v>320.77294921875</v>
      </c>
      <c r="N1048" s="30">
        <v>334.2</v>
      </c>
      <c r="O1048" s="30">
        <v>348.6</v>
      </c>
    </row>
    <row r="1049" spans="1:15" x14ac:dyDescent="0.3">
      <c r="A1049" s="1">
        <v>960884340</v>
      </c>
      <c r="B1049" t="s">
        <v>442</v>
      </c>
      <c r="C1049" t="s">
        <v>1782</v>
      </c>
      <c r="D1049" s="30"/>
      <c r="E1049" s="30">
        <v>248.5</v>
      </c>
      <c r="F1049" s="30">
        <v>277</v>
      </c>
      <c r="G1049" s="30"/>
      <c r="H1049" s="30">
        <v>170.5</v>
      </c>
      <c r="I1049" s="30">
        <v>201.9</v>
      </c>
      <c r="J1049" s="30"/>
      <c r="K1049" s="30">
        <v>248.5</v>
      </c>
      <c r="L1049" s="30">
        <v>277</v>
      </c>
      <c r="M1049" s="30"/>
      <c r="N1049" s="30">
        <v>170.5</v>
      </c>
      <c r="O1049" s="30">
        <v>201.9</v>
      </c>
    </row>
    <row r="1050" spans="1:15" x14ac:dyDescent="0.3">
      <c r="A1050" s="1">
        <v>1151155100</v>
      </c>
      <c r="B1050" t="s">
        <v>3792</v>
      </c>
      <c r="C1050" t="s">
        <v>2080</v>
      </c>
      <c r="D1050" s="30"/>
      <c r="E1050" s="30">
        <v>226.1</v>
      </c>
      <c r="F1050" s="30">
        <v>253</v>
      </c>
      <c r="G1050" s="30"/>
      <c r="H1050" s="30">
        <v>209</v>
      </c>
      <c r="I1050" s="30">
        <v>215.2</v>
      </c>
      <c r="J1050" s="30"/>
      <c r="K1050" s="30">
        <v>226.1</v>
      </c>
      <c r="L1050" s="30">
        <v>253</v>
      </c>
      <c r="M1050" s="30"/>
      <c r="N1050" s="30">
        <v>209</v>
      </c>
      <c r="O1050" s="30">
        <v>215.2</v>
      </c>
    </row>
    <row r="1051" spans="1:15" x14ac:dyDescent="0.3">
      <c r="A1051" s="1">
        <v>960943000</v>
      </c>
      <c r="B1051" t="s">
        <v>448</v>
      </c>
      <c r="C1051" t="s">
        <v>1841</v>
      </c>
      <c r="D1051" s="30">
        <v>326.26641845703131</v>
      </c>
      <c r="E1051" s="30">
        <v>313.8</v>
      </c>
      <c r="F1051" s="30">
        <v>339.7</v>
      </c>
      <c r="G1051" s="30">
        <v>264.43203735351563</v>
      </c>
      <c r="H1051" s="30">
        <v>283.7</v>
      </c>
      <c r="I1051" s="30">
        <v>290.8</v>
      </c>
      <c r="J1051" s="30">
        <v>293.9481201171875</v>
      </c>
      <c r="K1051" s="30">
        <v>275.60000000000002</v>
      </c>
      <c r="L1051" s="30">
        <v>309.60000000000002</v>
      </c>
      <c r="M1051" s="30">
        <v>264.43203735351563</v>
      </c>
      <c r="N1051" s="30">
        <v>283.7</v>
      </c>
      <c r="O1051" s="30">
        <v>290.8</v>
      </c>
    </row>
    <row r="1052" spans="1:15" x14ac:dyDescent="0.3">
      <c r="A1052" s="1">
        <v>100932075</v>
      </c>
      <c r="B1052" t="s">
        <v>43</v>
      </c>
      <c r="C1052" t="s">
        <v>635</v>
      </c>
      <c r="D1052" s="30">
        <v>301.00201416015631</v>
      </c>
      <c r="E1052" s="30">
        <v>352.1</v>
      </c>
      <c r="F1052" s="30">
        <v>368.3</v>
      </c>
      <c r="G1052" s="30">
        <v>239</v>
      </c>
      <c r="H1052" s="30">
        <v>317.8</v>
      </c>
      <c r="I1052" s="30">
        <v>334.2</v>
      </c>
      <c r="J1052" s="30">
        <v>264.48599243164063</v>
      </c>
      <c r="K1052" s="30">
        <v>293.3</v>
      </c>
      <c r="L1052" s="30">
        <v>300.7</v>
      </c>
      <c r="M1052" s="30">
        <v>239</v>
      </c>
      <c r="N1052" s="30">
        <v>317.8</v>
      </c>
      <c r="O1052" s="30">
        <v>334.2</v>
      </c>
    </row>
    <row r="1053" spans="1:15" x14ac:dyDescent="0.3">
      <c r="A1053" s="1">
        <v>480784700</v>
      </c>
      <c r="B1053" t="s">
        <v>226</v>
      </c>
      <c r="C1053" t="s">
        <v>1244</v>
      </c>
      <c r="D1053" s="30"/>
      <c r="E1053" s="30">
        <v>288.60000000000002</v>
      </c>
      <c r="F1053" s="30">
        <v>310.10000000000002</v>
      </c>
      <c r="G1053" s="30"/>
      <c r="H1053" s="30">
        <v>278.8</v>
      </c>
      <c r="I1053" s="30">
        <v>310.5</v>
      </c>
      <c r="J1053" s="30"/>
      <c r="K1053" s="30">
        <v>288.60000000000002</v>
      </c>
      <c r="L1053" s="30">
        <v>310.10000000000002</v>
      </c>
      <c r="M1053" s="30"/>
      <c r="N1053" s="30">
        <v>278.8</v>
      </c>
      <c r="O1053" s="30">
        <v>310.5</v>
      </c>
    </row>
    <row r="1054" spans="1:15" x14ac:dyDescent="0.3">
      <c r="A1054" s="1">
        <v>570043000</v>
      </c>
      <c r="B1054" t="s">
        <v>294</v>
      </c>
      <c r="C1054" t="s">
        <v>1418</v>
      </c>
      <c r="D1054" s="30">
        <v>322.9508056640625</v>
      </c>
      <c r="E1054" s="30">
        <v>300.3</v>
      </c>
      <c r="F1054" s="30">
        <v>304.60000000000002</v>
      </c>
      <c r="G1054" s="30">
        <v>270.6849365234375</v>
      </c>
      <c r="H1054" s="30">
        <v>252.4</v>
      </c>
      <c r="I1054" s="30">
        <v>244.3</v>
      </c>
      <c r="J1054" s="30">
        <v>281.65679931640631</v>
      </c>
      <c r="K1054" s="30">
        <v>275.39999999999998</v>
      </c>
      <c r="L1054" s="30">
        <v>278.5</v>
      </c>
      <c r="M1054" s="30">
        <v>270.6849365234375</v>
      </c>
      <c r="N1054" s="30">
        <v>252.4</v>
      </c>
      <c r="O1054" s="30">
        <v>244.3</v>
      </c>
    </row>
    <row r="1055" spans="1:15" x14ac:dyDescent="0.3">
      <c r="A1055" s="1">
        <v>960992000</v>
      </c>
      <c r="B1055" t="s">
        <v>451</v>
      </c>
      <c r="C1055" t="s">
        <v>1874</v>
      </c>
      <c r="D1055" s="30">
        <v>334.67742919921881</v>
      </c>
      <c r="E1055" s="30">
        <v>345</v>
      </c>
      <c r="F1055" s="30">
        <v>338.4</v>
      </c>
      <c r="G1055" s="30">
        <v>270.96774291992188</v>
      </c>
      <c r="H1055" s="30">
        <v>302.3</v>
      </c>
      <c r="I1055" s="30">
        <v>306.2</v>
      </c>
      <c r="J1055" s="30">
        <v>308.16326904296881</v>
      </c>
      <c r="K1055" s="30">
        <v>324.7</v>
      </c>
      <c r="L1055" s="30">
        <v>320.10000000000002</v>
      </c>
      <c r="M1055" s="30">
        <v>270.96774291992188</v>
      </c>
      <c r="N1055" s="30">
        <v>302.3</v>
      </c>
      <c r="O1055" s="30">
        <v>306.2</v>
      </c>
    </row>
    <row r="1056" spans="1:15" x14ac:dyDescent="0.3">
      <c r="A1056" s="1">
        <v>489043945</v>
      </c>
      <c r="B1056" t="s">
        <v>230</v>
      </c>
      <c r="C1056" t="s">
        <v>1268</v>
      </c>
      <c r="D1056" s="30"/>
      <c r="E1056" s="30">
        <v>246.3</v>
      </c>
      <c r="F1056" s="30">
        <v>257</v>
      </c>
      <c r="G1056" s="30"/>
      <c r="H1056" s="30">
        <v>165.3</v>
      </c>
      <c r="I1056" s="30">
        <v>184.2</v>
      </c>
      <c r="J1056" s="30"/>
      <c r="K1056" s="30">
        <v>246.3</v>
      </c>
      <c r="L1056" s="30">
        <v>257</v>
      </c>
      <c r="M1056" s="30"/>
      <c r="N1056" s="30">
        <v>165.3</v>
      </c>
      <c r="O1056" s="30">
        <v>184.2</v>
      </c>
    </row>
    <row r="1057" spans="1:15" x14ac:dyDescent="0.3">
      <c r="A1057" s="1">
        <v>100932060</v>
      </c>
      <c r="B1057" t="s">
        <v>43</v>
      </c>
      <c r="C1057" t="s">
        <v>634</v>
      </c>
      <c r="D1057" s="30">
        <v>257.39300537109381</v>
      </c>
      <c r="E1057" s="30">
        <v>271</v>
      </c>
      <c r="F1057" s="30">
        <v>275.3</v>
      </c>
      <c r="G1057" s="30">
        <v>214.78599548339841</v>
      </c>
      <c r="H1057" s="30">
        <v>248.9</v>
      </c>
      <c r="I1057" s="30">
        <v>239.6</v>
      </c>
      <c r="J1057" s="30">
        <v>227.08860778808591</v>
      </c>
      <c r="K1057" s="30">
        <v>233.1</v>
      </c>
      <c r="L1057" s="30">
        <v>236.9</v>
      </c>
      <c r="M1057" s="30">
        <v>214.78599548339841</v>
      </c>
      <c r="N1057" s="30">
        <v>248.9</v>
      </c>
      <c r="O1057" s="30">
        <v>239.6</v>
      </c>
    </row>
    <row r="1058" spans="1:15" x14ac:dyDescent="0.3">
      <c r="A1058" s="1">
        <v>960954040</v>
      </c>
      <c r="B1058" t="s">
        <v>449</v>
      </c>
      <c r="C1058" t="s">
        <v>1859</v>
      </c>
      <c r="D1058" s="30">
        <v>383.90243530273438</v>
      </c>
      <c r="E1058" s="30">
        <v>387.3</v>
      </c>
      <c r="F1058" s="30">
        <v>399.2</v>
      </c>
      <c r="G1058" s="30">
        <v>346.34146118164063</v>
      </c>
      <c r="H1058" s="30">
        <v>377.9</v>
      </c>
      <c r="I1058" s="30">
        <v>390.9</v>
      </c>
      <c r="J1058" s="30">
        <v>290.90908813476563</v>
      </c>
      <c r="K1058" s="30">
        <v>326.10000000000002</v>
      </c>
      <c r="L1058" s="30">
        <v>331.9</v>
      </c>
      <c r="M1058" s="30">
        <v>346.34146118164063</v>
      </c>
      <c r="N1058" s="30">
        <v>377.9</v>
      </c>
      <c r="O1058" s="30">
        <v>390.9</v>
      </c>
    </row>
    <row r="1059" spans="1:15" x14ac:dyDescent="0.3">
      <c r="A1059" s="1">
        <v>1151155560</v>
      </c>
      <c r="B1059" t="s">
        <v>3792</v>
      </c>
      <c r="C1059" t="s">
        <v>1734</v>
      </c>
      <c r="D1059" s="30"/>
      <c r="E1059" s="30">
        <v>213</v>
      </c>
      <c r="F1059" s="30">
        <v>214.7</v>
      </c>
      <c r="G1059" s="30"/>
      <c r="H1059" s="30">
        <v>167.6</v>
      </c>
      <c r="I1059" s="30">
        <v>179.4</v>
      </c>
      <c r="J1059" s="30"/>
      <c r="K1059" s="30">
        <v>213</v>
      </c>
      <c r="L1059" s="30">
        <v>214.7</v>
      </c>
      <c r="M1059" s="30"/>
      <c r="N1059" s="30">
        <v>167.6</v>
      </c>
      <c r="O1059" s="30">
        <v>179.4</v>
      </c>
    </row>
    <row r="1060" spans="1:15" x14ac:dyDescent="0.3">
      <c r="A1060" s="1">
        <v>961074040</v>
      </c>
      <c r="B1060" t="s">
        <v>457</v>
      </c>
      <c r="C1060" t="s">
        <v>1895</v>
      </c>
      <c r="D1060" s="30">
        <v>360.80401611328131</v>
      </c>
      <c r="E1060" s="30">
        <v>363.6</v>
      </c>
      <c r="F1060" s="30">
        <v>374.7</v>
      </c>
      <c r="G1060" s="30">
        <v>291.22805786132813</v>
      </c>
      <c r="H1060" s="30">
        <v>298.5</v>
      </c>
      <c r="I1060" s="30">
        <v>299.3</v>
      </c>
      <c r="J1060" s="30">
        <v>306.73574829101563</v>
      </c>
      <c r="K1060" s="30">
        <v>313.8</v>
      </c>
      <c r="L1060" s="30">
        <v>322.60000000000002</v>
      </c>
      <c r="M1060" s="30">
        <v>291.22805786132813</v>
      </c>
      <c r="N1060" s="30">
        <v>298.5</v>
      </c>
      <c r="O1060" s="30">
        <v>299.3</v>
      </c>
    </row>
    <row r="1061" spans="1:15" x14ac:dyDescent="0.3">
      <c r="A1061" s="1">
        <v>1151154200</v>
      </c>
      <c r="B1061" t="s">
        <v>3792</v>
      </c>
      <c r="C1061" t="s">
        <v>1901</v>
      </c>
      <c r="D1061" s="30">
        <v>247.15446472167969</v>
      </c>
      <c r="E1061" s="30">
        <v>256.3</v>
      </c>
      <c r="F1061" s="30">
        <v>278.39999999999998</v>
      </c>
      <c r="G1061" s="30">
        <v>200.81300354003909</v>
      </c>
      <c r="H1061" s="30">
        <v>256.3</v>
      </c>
      <c r="I1061" s="30">
        <v>297.60000000000002</v>
      </c>
      <c r="J1061" s="30">
        <v>247.15446472167969</v>
      </c>
      <c r="K1061" s="30">
        <v>256.3</v>
      </c>
      <c r="L1061" s="30">
        <v>278.39999999999998</v>
      </c>
      <c r="M1061" s="30">
        <v>200.81300354003909</v>
      </c>
      <c r="N1061" s="30">
        <v>256.3</v>
      </c>
      <c r="O1061" s="30">
        <v>297.60000000000002</v>
      </c>
    </row>
    <row r="1062" spans="1:15" x14ac:dyDescent="0.3">
      <c r="A1062" s="1">
        <v>961024020</v>
      </c>
      <c r="B1062" t="s">
        <v>453</v>
      </c>
      <c r="C1062" t="s">
        <v>1879</v>
      </c>
      <c r="D1062" s="30">
        <v>404.7904052734375</v>
      </c>
      <c r="E1062" s="30">
        <v>402.2</v>
      </c>
      <c r="F1062" s="30">
        <v>400</v>
      </c>
      <c r="G1062" s="30">
        <v>367.06585693359381</v>
      </c>
      <c r="H1062" s="30">
        <v>387.3</v>
      </c>
      <c r="I1062" s="30">
        <v>382.9</v>
      </c>
      <c r="J1062" s="30">
        <v>325.45455932617188</v>
      </c>
      <c r="K1062" s="30">
        <v>338.8</v>
      </c>
      <c r="L1062" s="30">
        <v>320.60000000000002</v>
      </c>
      <c r="M1062" s="30">
        <v>367.06585693359381</v>
      </c>
      <c r="N1062" s="30">
        <v>387.3</v>
      </c>
      <c r="O1062" s="30">
        <v>382.9</v>
      </c>
    </row>
    <row r="1063" spans="1:15" x14ac:dyDescent="0.3">
      <c r="A1063" s="1">
        <v>1159253910</v>
      </c>
      <c r="B1063" t="s">
        <v>545</v>
      </c>
      <c r="C1063" t="s">
        <v>2109</v>
      </c>
      <c r="D1063" s="30"/>
      <c r="E1063" s="30">
        <v>296.7</v>
      </c>
      <c r="F1063" s="30">
        <v>301.5</v>
      </c>
      <c r="G1063" s="30"/>
      <c r="H1063" s="30">
        <v>238.3</v>
      </c>
      <c r="I1063" s="30">
        <v>217.6</v>
      </c>
      <c r="J1063" s="30"/>
      <c r="K1063" s="30">
        <v>296.7</v>
      </c>
      <c r="L1063" s="30">
        <v>301.5</v>
      </c>
      <c r="M1063" s="30"/>
      <c r="N1063" s="30">
        <v>238.3</v>
      </c>
      <c r="O1063" s="30">
        <v>217.6</v>
      </c>
    </row>
    <row r="1064" spans="1:15" x14ac:dyDescent="0.3">
      <c r="A1064" s="1">
        <v>1159066932</v>
      </c>
      <c r="B1064" t="s">
        <v>538</v>
      </c>
      <c r="C1064" t="s">
        <v>2096</v>
      </c>
      <c r="D1064" s="30">
        <v>268.514404296875</v>
      </c>
      <c r="E1064" s="30">
        <v>286.7</v>
      </c>
      <c r="F1064" s="30">
        <v>302.60000000000002</v>
      </c>
      <c r="G1064" s="30">
        <v>219.4260559082031</v>
      </c>
      <c r="H1064" s="30">
        <v>256.3</v>
      </c>
      <c r="I1064" s="30">
        <v>277.39999999999998</v>
      </c>
      <c r="J1064" s="30">
        <v>268.514404296875</v>
      </c>
      <c r="K1064" s="30">
        <v>286.7</v>
      </c>
      <c r="L1064" s="30">
        <v>302.60000000000002</v>
      </c>
      <c r="M1064" s="30">
        <v>219.4260559082031</v>
      </c>
      <c r="N1064" s="30">
        <v>256.3</v>
      </c>
      <c r="O1064" s="30">
        <v>277.39999999999998</v>
      </c>
    </row>
    <row r="1065" spans="1:15" x14ac:dyDescent="0.3">
      <c r="A1065" s="1">
        <v>961073000</v>
      </c>
      <c r="B1065" t="s">
        <v>457</v>
      </c>
      <c r="C1065" t="s">
        <v>1894</v>
      </c>
      <c r="D1065" s="30">
        <v>344.39462280273438</v>
      </c>
      <c r="E1065" s="30">
        <v>382.1</v>
      </c>
      <c r="F1065" s="30">
        <v>378.6</v>
      </c>
      <c r="G1065" s="30">
        <v>276.57656860351563</v>
      </c>
      <c r="H1065" s="30">
        <v>335.8</v>
      </c>
      <c r="I1065" s="30">
        <v>342</v>
      </c>
      <c r="J1065" s="30">
        <v>289.07562255859381</v>
      </c>
      <c r="K1065" s="30">
        <v>318</v>
      </c>
      <c r="L1065" s="30">
        <v>335.1</v>
      </c>
      <c r="M1065" s="30">
        <v>276.57656860351563</v>
      </c>
      <c r="N1065" s="30">
        <v>335.8</v>
      </c>
      <c r="O1065" s="30">
        <v>342</v>
      </c>
    </row>
    <row r="1066" spans="1:15" x14ac:dyDescent="0.3">
      <c r="A1066" s="1">
        <v>960894200</v>
      </c>
      <c r="B1066" t="s">
        <v>443</v>
      </c>
      <c r="C1066" t="s">
        <v>1790</v>
      </c>
      <c r="D1066" s="30">
        <v>238.6956481933594</v>
      </c>
      <c r="E1066" s="30">
        <v>266.7</v>
      </c>
      <c r="F1066" s="30">
        <v>256.8</v>
      </c>
      <c r="G1066" s="30"/>
      <c r="H1066" s="30">
        <v>214</v>
      </c>
      <c r="I1066" s="30">
        <v>189.2</v>
      </c>
      <c r="J1066" s="30">
        <v>238.6956481933594</v>
      </c>
      <c r="K1066" s="30">
        <v>266.7</v>
      </c>
      <c r="L1066" s="30">
        <v>256.8</v>
      </c>
      <c r="M1066" s="30"/>
      <c r="N1066" s="30">
        <v>214</v>
      </c>
      <c r="O1066" s="30">
        <v>189.2</v>
      </c>
    </row>
    <row r="1067" spans="1:15" x14ac:dyDescent="0.3">
      <c r="A1067" s="1">
        <v>960944070</v>
      </c>
      <c r="B1067" t="s">
        <v>448</v>
      </c>
      <c r="C1067" t="s">
        <v>1846</v>
      </c>
      <c r="D1067" s="30">
        <v>323.71133422851563</v>
      </c>
      <c r="E1067" s="30">
        <v>339.5</v>
      </c>
      <c r="F1067" s="30">
        <v>319.3</v>
      </c>
      <c r="G1067" s="30">
        <v>296.9072265625</v>
      </c>
      <c r="H1067" s="30">
        <v>319.8</v>
      </c>
      <c r="I1067" s="30">
        <v>273.2</v>
      </c>
      <c r="J1067" s="30">
        <v>268.81719970703131</v>
      </c>
      <c r="K1067" s="30">
        <v>290.8</v>
      </c>
      <c r="L1067" s="30">
        <v>283.3</v>
      </c>
      <c r="M1067" s="30">
        <v>296.9072265625</v>
      </c>
      <c r="N1067" s="30">
        <v>319.8</v>
      </c>
      <c r="O1067" s="30">
        <v>273.2</v>
      </c>
    </row>
    <row r="1068" spans="1:15" x14ac:dyDescent="0.3">
      <c r="A1068" s="1">
        <v>500124080</v>
      </c>
      <c r="B1068" t="s">
        <v>262</v>
      </c>
      <c r="C1068" t="s">
        <v>1350</v>
      </c>
      <c r="D1068" s="30">
        <v>346.521728515625</v>
      </c>
      <c r="E1068" s="30">
        <v>347.5</v>
      </c>
      <c r="F1068" s="30">
        <v>346.9</v>
      </c>
      <c r="G1068" s="30">
        <v>319.13043212890631</v>
      </c>
      <c r="H1068" s="30">
        <v>341.2</v>
      </c>
      <c r="I1068" s="30">
        <v>331.1</v>
      </c>
      <c r="J1068" s="30">
        <v>301.86917114257813</v>
      </c>
      <c r="K1068" s="30">
        <v>313.2</v>
      </c>
      <c r="L1068" s="30">
        <v>311.39999999999998</v>
      </c>
      <c r="M1068" s="30">
        <v>319.13043212890631</v>
      </c>
      <c r="N1068" s="30">
        <v>341.2</v>
      </c>
      <c r="O1068" s="30">
        <v>331.1</v>
      </c>
    </row>
    <row r="1069" spans="1:15" x14ac:dyDescent="0.3">
      <c r="A1069" s="1">
        <v>1159236995</v>
      </c>
      <c r="B1069" t="s">
        <v>543</v>
      </c>
      <c r="C1069" t="s">
        <v>2105</v>
      </c>
      <c r="D1069" s="30">
        <v>269.46109008789063</v>
      </c>
      <c r="E1069" s="30">
        <v>305.10000000000002</v>
      </c>
      <c r="F1069" s="30">
        <v>296.89999999999998</v>
      </c>
      <c r="G1069" s="30"/>
      <c r="H1069" s="30">
        <v>262.8</v>
      </c>
      <c r="I1069" s="30">
        <v>262.2</v>
      </c>
      <c r="J1069" s="30">
        <v>269.46109008789063</v>
      </c>
      <c r="K1069" s="30">
        <v>305.10000000000002</v>
      </c>
      <c r="L1069" s="30">
        <v>296.89999999999998</v>
      </c>
      <c r="M1069" s="30"/>
      <c r="N1069" s="30">
        <v>262.8</v>
      </c>
      <c r="O1069" s="30">
        <v>262.2</v>
      </c>
    </row>
    <row r="1070" spans="1:15" x14ac:dyDescent="0.3">
      <c r="A1070" s="1">
        <v>480784330</v>
      </c>
      <c r="B1070" t="s">
        <v>226</v>
      </c>
      <c r="C1070" t="s">
        <v>1238</v>
      </c>
      <c r="D1070" s="30">
        <v>247.05882263183591</v>
      </c>
      <c r="E1070" s="30">
        <v>268.5</v>
      </c>
      <c r="F1070" s="30">
        <v>244.3</v>
      </c>
      <c r="G1070" s="30"/>
      <c r="H1070" s="30">
        <v>213.9</v>
      </c>
      <c r="I1070" s="30">
        <v>201</v>
      </c>
      <c r="J1070" s="30">
        <v>247.72727966308591</v>
      </c>
      <c r="K1070" s="30">
        <v>268.5</v>
      </c>
      <c r="L1070" s="30">
        <v>244.3</v>
      </c>
      <c r="M1070" s="30"/>
      <c r="N1070" s="30">
        <v>213.9</v>
      </c>
      <c r="O1070" s="30">
        <v>201</v>
      </c>
    </row>
    <row r="1071" spans="1:15" x14ac:dyDescent="0.3">
      <c r="A1071" s="1">
        <v>1159236997</v>
      </c>
      <c r="B1071" t="s">
        <v>543</v>
      </c>
      <c r="C1071" t="s">
        <v>2107</v>
      </c>
      <c r="D1071" s="30">
        <v>257.89474487304688</v>
      </c>
      <c r="E1071" s="30">
        <v>288.2</v>
      </c>
      <c r="F1071" s="30">
        <v>230.4</v>
      </c>
      <c r="G1071" s="30">
        <v>195.78947448730469</v>
      </c>
      <c r="H1071" s="30">
        <v>279.39999999999998</v>
      </c>
      <c r="I1071" s="30">
        <v>219.6</v>
      </c>
      <c r="J1071" s="30">
        <v>257.89474487304688</v>
      </c>
      <c r="K1071" s="30">
        <v>288.2</v>
      </c>
      <c r="L1071" s="30">
        <v>230.4</v>
      </c>
      <c r="M1071" s="30">
        <v>195.78947448730469</v>
      </c>
      <c r="N1071" s="30">
        <v>279.39999999999998</v>
      </c>
      <c r="O1071" s="30">
        <v>219.6</v>
      </c>
    </row>
    <row r="1072" spans="1:15" x14ac:dyDescent="0.3">
      <c r="A1072" s="1">
        <v>850484020</v>
      </c>
      <c r="B1072" t="s">
        <v>406</v>
      </c>
      <c r="C1072" t="s">
        <v>1651</v>
      </c>
      <c r="D1072" s="30">
        <v>349.14285278320313</v>
      </c>
      <c r="E1072" s="30">
        <v>332.1</v>
      </c>
      <c r="F1072" s="30">
        <v>311.60000000000002</v>
      </c>
      <c r="G1072" s="30">
        <v>292</v>
      </c>
      <c r="H1072" s="30">
        <v>288.7</v>
      </c>
      <c r="I1072" s="30">
        <v>260.8</v>
      </c>
      <c r="J1072" s="30">
        <v>336.29031372070313</v>
      </c>
      <c r="K1072" s="30">
        <v>325</v>
      </c>
      <c r="L1072" s="30">
        <v>287.39999999999998</v>
      </c>
      <c r="M1072" s="30">
        <v>292</v>
      </c>
      <c r="N1072" s="30">
        <v>288.7</v>
      </c>
      <c r="O1072" s="30">
        <v>260.8</v>
      </c>
    </row>
    <row r="1073" spans="1:15" x14ac:dyDescent="0.3">
      <c r="A1073" s="1">
        <v>960884170</v>
      </c>
      <c r="B1073" t="s">
        <v>442</v>
      </c>
      <c r="C1073" t="s">
        <v>1771</v>
      </c>
      <c r="D1073" s="30">
        <v>312.33767700195313</v>
      </c>
      <c r="E1073" s="30">
        <v>331</v>
      </c>
      <c r="F1073" s="30">
        <v>327.7</v>
      </c>
      <c r="G1073" s="30"/>
      <c r="H1073" s="30">
        <v>252.9</v>
      </c>
      <c r="I1073" s="30">
        <v>274.2</v>
      </c>
      <c r="J1073" s="30">
        <v>310.59603881835938</v>
      </c>
      <c r="K1073" s="30">
        <v>329.7</v>
      </c>
      <c r="L1073" s="30">
        <v>325</v>
      </c>
      <c r="M1073" s="30"/>
      <c r="N1073" s="30">
        <v>252.9</v>
      </c>
      <c r="O1073" s="30">
        <v>274.2</v>
      </c>
    </row>
    <row r="1074" spans="1:15" x14ac:dyDescent="0.3">
      <c r="A1074" s="1">
        <v>960923025</v>
      </c>
      <c r="B1074" t="s">
        <v>446</v>
      </c>
      <c r="C1074" t="s">
        <v>1827</v>
      </c>
      <c r="D1074" s="30">
        <v>392.8802490234375</v>
      </c>
      <c r="E1074" s="30">
        <v>409.1</v>
      </c>
      <c r="F1074" s="30">
        <v>417.3</v>
      </c>
      <c r="G1074" s="30">
        <v>347.1728515625</v>
      </c>
      <c r="H1074" s="30">
        <v>388.8</v>
      </c>
      <c r="I1074" s="30">
        <v>380.7</v>
      </c>
      <c r="J1074" s="30">
        <v>311.18011474609381</v>
      </c>
      <c r="K1074" s="30">
        <v>343.4</v>
      </c>
      <c r="L1074" s="30">
        <v>349.5</v>
      </c>
      <c r="M1074" s="30">
        <v>347.1728515625</v>
      </c>
      <c r="N1074" s="30">
        <v>388.8</v>
      </c>
      <c r="O1074" s="30">
        <v>380.7</v>
      </c>
    </row>
    <row r="1075" spans="1:15" x14ac:dyDescent="0.3">
      <c r="A1075" s="1">
        <v>500124060</v>
      </c>
      <c r="B1075" t="s">
        <v>262</v>
      </c>
      <c r="C1075" t="s">
        <v>1348</v>
      </c>
      <c r="D1075" s="30">
        <v>325.9842529296875</v>
      </c>
      <c r="E1075" s="30">
        <v>340.6</v>
      </c>
      <c r="F1075" s="30">
        <v>352.2</v>
      </c>
      <c r="G1075" s="30">
        <v>299.21258544921881</v>
      </c>
      <c r="H1075" s="30">
        <v>318.3</v>
      </c>
      <c r="I1075" s="30">
        <v>335.8</v>
      </c>
      <c r="J1075" s="30">
        <v>290.90908813476563</v>
      </c>
      <c r="K1075" s="30">
        <v>309.60000000000002</v>
      </c>
      <c r="L1075" s="30">
        <v>323.7</v>
      </c>
      <c r="M1075" s="30">
        <v>299.21258544921881</v>
      </c>
      <c r="N1075" s="30">
        <v>318.3</v>
      </c>
      <c r="O1075" s="30">
        <v>335.8</v>
      </c>
    </row>
    <row r="1076" spans="1:15" x14ac:dyDescent="0.3">
      <c r="A1076" s="1">
        <v>570044040</v>
      </c>
      <c r="B1076" t="s">
        <v>294</v>
      </c>
      <c r="C1076" t="s">
        <v>1419</v>
      </c>
      <c r="D1076" s="30">
        <v>315.60284423828131</v>
      </c>
      <c r="E1076" s="30">
        <v>329</v>
      </c>
      <c r="F1076" s="30">
        <v>324.60000000000002</v>
      </c>
      <c r="G1076" s="30">
        <v>273.04965209960938</v>
      </c>
      <c r="H1076" s="30">
        <v>311.39999999999998</v>
      </c>
      <c r="I1076" s="30">
        <v>303.8</v>
      </c>
      <c r="J1076" s="30">
        <v>276.92306518554688</v>
      </c>
      <c r="K1076" s="30">
        <v>290.8</v>
      </c>
      <c r="L1076" s="30">
        <v>307.2</v>
      </c>
      <c r="M1076" s="30">
        <v>273.04965209960938</v>
      </c>
      <c r="N1076" s="30">
        <v>311.39999999999998</v>
      </c>
      <c r="O1076" s="30">
        <v>303.8</v>
      </c>
    </row>
    <row r="1077" spans="1:15" x14ac:dyDescent="0.3">
      <c r="A1077" s="1">
        <v>961103050</v>
      </c>
      <c r="B1077" t="s">
        <v>459</v>
      </c>
      <c r="C1077" t="s">
        <v>1900</v>
      </c>
      <c r="D1077" s="30">
        <v>283.29937744140631</v>
      </c>
      <c r="E1077" s="30">
        <v>302.10000000000002</v>
      </c>
      <c r="F1077" s="30">
        <v>297.89999999999998</v>
      </c>
      <c r="G1077" s="30">
        <v>226.4227600097656</v>
      </c>
      <c r="H1077" s="30">
        <v>263.8</v>
      </c>
      <c r="I1077" s="30">
        <v>264.10000000000002</v>
      </c>
      <c r="J1077" s="30">
        <v>282.4130859375</v>
      </c>
      <c r="K1077" s="30">
        <v>302.10000000000002</v>
      </c>
      <c r="L1077" s="30">
        <v>297.89999999999998</v>
      </c>
      <c r="M1077" s="30">
        <v>226.4227600097656</v>
      </c>
      <c r="N1077" s="30">
        <v>263.8</v>
      </c>
      <c r="O1077" s="30">
        <v>264.10000000000002</v>
      </c>
    </row>
    <row r="1078" spans="1:15" x14ac:dyDescent="0.3">
      <c r="A1078" s="1">
        <v>1159246993</v>
      </c>
      <c r="B1078" t="s">
        <v>544</v>
      </c>
      <c r="C1078" t="s">
        <v>544</v>
      </c>
      <c r="D1078" s="30">
        <v>368.88888549804688</v>
      </c>
      <c r="E1078" s="30">
        <v>352.8</v>
      </c>
      <c r="F1078" s="30">
        <v>316.39999999999998</v>
      </c>
      <c r="G1078" s="30">
        <v>296.88888549804688</v>
      </c>
      <c r="H1078" s="30">
        <v>309.39999999999998</v>
      </c>
      <c r="I1078" s="30">
        <v>276.60000000000002</v>
      </c>
      <c r="J1078" s="30">
        <v>330.88235473632813</v>
      </c>
      <c r="K1078" s="30">
        <v>324.5</v>
      </c>
      <c r="L1078" s="30">
        <v>288.3</v>
      </c>
      <c r="M1078" s="30">
        <v>296.88888549804688</v>
      </c>
      <c r="N1078" s="30">
        <v>309.39999999999998</v>
      </c>
      <c r="O1078" s="30">
        <v>276.60000000000002</v>
      </c>
    </row>
    <row r="1079" spans="1:15" x14ac:dyDescent="0.3">
      <c r="A1079" s="1">
        <v>960913050</v>
      </c>
      <c r="B1079" t="s">
        <v>445</v>
      </c>
      <c r="C1079" t="s">
        <v>1805</v>
      </c>
      <c r="D1079" s="30">
        <v>393.06259155273438</v>
      </c>
      <c r="E1079" s="30">
        <v>393.5</v>
      </c>
      <c r="F1079" s="30">
        <v>388.6</v>
      </c>
      <c r="G1079" s="30">
        <v>363.49746704101563</v>
      </c>
      <c r="H1079" s="30">
        <v>364.9</v>
      </c>
      <c r="I1079" s="30">
        <v>357.6</v>
      </c>
      <c r="J1079" s="30">
        <v>303.8216552734375</v>
      </c>
      <c r="K1079" s="30">
        <v>313.7</v>
      </c>
      <c r="L1079" s="30">
        <v>316.5</v>
      </c>
      <c r="M1079" s="30">
        <v>363.49746704101563</v>
      </c>
      <c r="N1079" s="30">
        <v>364.9</v>
      </c>
      <c r="O1079" s="30">
        <v>357.6</v>
      </c>
    </row>
    <row r="1080" spans="1:15" x14ac:dyDescent="0.3">
      <c r="A1080" s="1">
        <v>850483000</v>
      </c>
      <c r="B1080" t="s">
        <v>406</v>
      </c>
      <c r="C1080" t="s">
        <v>1650</v>
      </c>
      <c r="D1080" s="30">
        <v>253.8043518066406</v>
      </c>
      <c r="E1080" s="30">
        <v>293.60000000000002</v>
      </c>
      <c r="F1080" s="30">
        <v>301.5</v>
      </c>
      <c r="G1080" s="30"/>
      <c r="H1080" s="30">
        <v>258.89999999999998</v>
      </c>
      <c r="I1080" s="30">
        <v>272</v>
      </c>
      <c r="J1080" s="30"/>
      <c r="K1080" s="30">
        <v>279.5</v>
      </c>
      <c r="L1080" s="30">
        <v>276.8</v>
      </c>
      <c r="M1080" s="30"/>
      <c r="N1080" s="30">
        <v>258.89999999999998</v>
      </c>
      <c r="O1080" s="30">
        <v>272</v>
      </c>
    </row>
    <row r="1081" spans="1:15" x14ac:dyDescent="0.3">
      <c r="A1081" s="1">
        <v>960953080</v>
      </c>
      <c r="B1081" t="s">
        <v>449</v>
      </c>
      <c r="C1081" t="s">
        <v>1761</v>
      </c>
      <c r="D1081" s="30">
        <v>394.18994140625</v>
      </c>
      <c r="E1081" s="30">
        <v>403.6</v>
      </c>
      <c r="F1081" s="30">
        <v>402.1</v>
      </c>
      <c r="G1081" s="30">
        <v>351.17843627929688</v>
      </c>
      <c r="H1081" s="30">
        <v>379.6</v>
      </c>
      <c r="I1081" s="30">
        <v>381.9</v>
      </c>
      <c r="J1081" s="30">
        <v>325.44168090820313</v>
      </c>
      <c r="K1081" s="30">
        <v>327.7</v>
      </c>
      <c r="L1081" s="30">
        <v>330</v>
      </c>
      <c r="M1081" s="30">
        <v>351.17843627929688</v>
      </c>
      <c r="N1081" s="30">
        <v>379.6</v>
      </c>
      <c r="O1081" s="30">
        <v>381.9</v>
      </c>
    </row>
    <row r="1082" spans="1:15" x14ac:dyDescent="0.3">
      <c r="A1082" s="1">
        <v>100935000</v>
      </c>
      <c r="B1082" t="s">
        <v>43</v>
      </c>
      <c r="C1082" t="s">
        <v>647</v>
      </c>
      <c r="D1082" s="30">
        <v>326.72415161132813</v>
      </c>
      <c r="E1082" s="30">
        <v>371.3</v>
      </c>
      <c r="F1082" s="30">
        <v>384.4</v>
      </c>
      <c r="G1082" s="30">
        <v>279.31033325195313</v>
      </c>
      <c r="H1082" s="30">
        <v>363.9</v>
      </c>
      <c r="I1082" s="30">
        <v>388.7</v>
      </c>
      <c r="J1082" s="30">
        <v>241.66667175292969</v>
      </c>
      <c r="K1082" s="30">
        <v>296.39999999999998</v>
      </c>
      <c r="L1082" s="30">
        <v>327.60000000000002</v>
      </c>
      <c r="M1082" s="30">
        <v>279.31033325195313</v>
      </c>
      <c r="N1082" s="30">
        <v>363.9</v>
      </c>
      <c r="O1082" s="30">
        <v>388.7</v>
      </c>
    </row>
    <row r="1083" spans="1:15" x14ac:dyDescent="0.3">
      <c r="A1083" s="1">
        <v>1151155240</v>
      </c>
      <c r="B1083" t="s">
        <v>3792</v>
      </c>
      <c r="C1083" t="s">
        <v>2082</v>
      </c>
      <c r="D1083" s="30"/>
      <c r="E1083" s="30">
        <v>467.5</v>
      </c>
      <c r="F1083" s="30">
        <v>463</v>
      </c>
      <c r="G1083" s="30"/>
      <c r="H1083" s="30">
        <v>458.7</v>
      </c>
      <c r="I1083" s="30">
        <v>454.3</v>
      </c>
      <c r="J1083" s="30"/>
      <c r="K1083" s="30">
        <v>467.5</v>
      </c>
      <c r="L1083" s="30">
        <v>463</v>
      </c>
      <c r="M1083" s="30"/>
      <c r="N1083" s="30">
        <v>458.7</v>
      </c>
      <c r="O1083" s="30">
        <v>454.3</v>
      </c>
    </row>
    <row r="1084" spans="1:15" x14ac:dyDescent="0.3">
      <c r="A1084" s="1">
        <v>100933060</v>
      </c>
      <c r="B1084" t="s">
        <v>43</v>
      </c>
      <c r="C1084" t="s">
        <v>638</v>
      </c>
      <c r="D1084" s="30">
        <v>256.56192016601563</v>
      </c>
      <c r="E1084" s="30">
        <v>281.8</v>
      </c>
      <c r="F1084" s="30">
        <v>285</v>
      </c>
      <c r="G1084" s="30">
        <v>196.47496032714841</v>
      </c>
      <c r="H1084" s="30">
        <v>258.8</v>
      </c>
      <c r="I1084" s="30">
        <v>246.4</v>
      </c>
      <c r="J1084" s="30">
        <v>235.86207580566409</v>
      </c>
      <c r="K1084" s="30">
        <v>250.6</v>
      </c>
      <c r="L1084" s="30">
        <v>247.1</v>
      </c>
      <c r="M1084" s="30">
        <v>196.47496032714841</v>
      </c>
      <c r="N1084" s="30">
        <v>258.8</v>
      </c>
      <c r="O1084" s="30">
        <v>246.4</v>
      </c>
    </row>
    <row r="1085" spans="1:15" x14ac:dyDescent="0.3">
      <c r="A1085" s="1">
        <v>960884300</v>
      </c>
      <c r="B1085" t="s">
        <v>442</v>
      </c>
      <c r="C1085" t="s">
        <v>1780</v>
      </c>
      <c r="D1085" s="30">
        <v>279.78143310546881</v>
      </c>
      <c r="E1085" s="30">
        <v>332.1</v>
      </c>
      <c r="F1085" s="30">
        <v>331.4</v>
      </c>
      <c r="G1085" s="30"/>
      <c r="H1085" s="30">
        <v>283.60000000000002</v>
      </c>
      <c r="I1085" s="30">
        <v>316.7</v>
      </c>
      <c r="J1085" s="30">
        <v>276.04791259765631</v>
      </c>
      <c r="K1085" s="30">
        <v>326.7</v>
      </c>
      <c r="L1085" s="30">
        <v>325.89999999999998</v>
      </c>
      <c r="M1085" s="30"/>
      <c r="N1085" s="30">
        <v>283.60000000000002</v>
      </c>
      <c r="O1085" s="30">
        <v>316.7</v>
      </c>
    </row>
    <row r="1086" spans="1:15" x14ac:dyDescent="0.3">
      <c r="A1086" s="1">
        <v>1151154920</v>
      </c>
      <c r="B1086" t="s">
        <v>3792</v>
      </c>
      <c r="C1086" t="s">
        <v>2076</v>
      </c>
      <c r="D1086" s="30"/>
      <c r="E1086" s="30">
        <v>238</v>
      </c>
      <c r="F1086" s="30">
        <v>234.6</v>
      </c>
      <c r="G1086" s="30"/>
      <c r="H1086" s="30">
        <v>187</v>
      </c>
      <c r="I1086" s="30">
        <v>228.8</v>
      </c>
      <c r="J1086" s="30"/>
      <c r="K1086" s="30">
        <v>238</v>
      </c>
      <c r="L1086" s="30">
        <v>234.6</v>
      </c>
      <c r="M1086" s="30"/>
      <c r="N1086" s="30">
        <v>187</v>
      </c>
      <c r="O1086" s="30">
        <v>228.8</v>
      </c>
    </row>
    <row r="1087" spans="1:15" x14ac:dyDescent="0.3">
      <c r="A1087" s="1">
        <v>1151154250</v>
      </c>
      <c r="B1087" t="s">
        <v>3792</v>
      </c>
      <c r="C1087" t="s">
        <v>2067</v>
      </c>
      <c r="D1087" s="30"/>
      <c r="E1087" s="30">
        <v>228.1</v>
      </c>
      <c r="F1087" s="30">
        <v>213.4</v>
      </c>
      <c r="G1087" s="30"/>
      <c r="H1087" s="30">
        <v>200</v>
      </c>
      <c r="I1087" s="30">
        <v>217.4</v>
      </c>
      <c r="J1087" s="30"/>
      <c r="K1087" s="30">
        <v>228.1</v>
      </c>
      <c r="L1087" s="30">
        <v>213.4</v>
      </c>
      <c r="M1087" s="30"/>
      <c r="N1087" s="30">
        <v>200</v>
      </c>
      <c r="O1087" s="30">
        <v>217.4</v>
      </c>
    </row>
    <row r="1088" spans="1:15" x14ac:dyDescent="0.3">
      <c r="A1088" s="1">
        <v>480734060</v>
      </c>
      <c r="B1088" t="s">
        <v>222</v>
      </c>
      <c r="C1088" t="s">
        <v>1194</v>
      </c>
      <c r="D1088" s="30">
        <v>249.35064697265631</v>
      </c>
      <c r="E1088" s="30">
        <v>284.5</v>
      </c>
      <c r="F1088" s="30">
        <v>278.3</v>
      </c>
      <c r="G1088" s="30"/>
      <c r="H1088" s="30">
        <v>219.5</v>
      </c>
      <c r="I1088" s="30">
        <v>207.6</v>
      </c>
      <c r="J1088" s="30">
        <v>244.59458923339841</v>
      </c>
      <c r="K1088" s="30">
        <v>278.2</v>
      </c>
      <c r="L1088" s="30">
        <v>273</v>
      </c>
      <c r="M1088" s="30"/>
      <c r="N1088" s="30">
        <v>219.5</v>
      </c>
      <c r="O1088" s="30">
        <v>207.6</v>
      </c>
    </row>
    <row r="1089" spans="1:15" x14ac:dyDescent="0.3">
      <c r="A1089" s="1">
        <v>1151155060</v>
      </c>
      <c r="B1089" t="s">
        <v>3792</v>
      </c>
      <c r="C1089" t="s">
        <v>2079</v>
      </c>
      <c r="D1089" s="30"/>
      <c r="E1089" s="30">
        <v>202.9</v>
      </c>
      <c r="F1089" s="30">
        <v>213.9</v>
      </c>
      <c r="G1089" s="30"/>
      <c r="H1089" s="30">
        <v>157.1</v>
      </c>
      <c r="I1089" s="30">
        <v>162.5</v>
      </c>
      <c r="J1089" s="30"/>
      <c r="K1089" s="30">
        <v>202.9</v>
      </c>
      <c r="L1089" s="30">
        <v>213.9</v>
      </c>
      <c r="M1089" s="30"/>
      <c r="N1089" s="30">
        <v>157.1</v>
      </c>
      <c r="O1089" s="30">
        <v>162.5</v>
      </c>
    </row>
    <row r="1090" spans="1:15" x14ac:dyDescent="0.3">
      <c r="A1090" s="1">
        <v>100934055</v>
      </c>
      <c r="B1090" t="s">
        <v>43</v>
      </c>
      <c r="C1090" t="s">
        <v>644</v>
      </c>
      <c r="D1090" s="30">
        <v>240.88397216796881</v>
      </c>
      <c r="E1090" s="30">
        <v>262.39999999999998</v>
      </c>
      <c r="F1090" s="30">
        <v>263.39999999999998</v>
      </c>
      <c r="G1090" s="30"/>
      <c r="H1090" s="30">
        <v>235.5</v>
      </c>
      <c r="I1090" s="30">
        <v>242.9</v>
      </c>
      <c r="J1090" s="30">
        <v>240.88397216796881</v>
      </c>
      <c r="K1090" s="30">
        <v>262.39999999999998</v>
      </c>
      <c r="L1090" s="30">
        <v>263.39999999999998</v>
      </c>
      <c r="M1090" s="30"/>
      <c r="N1090" s="30">
        <v>235.5</v>
      </c>
      <c r="O1090" s="30">
        <v>242.9</v>
      </c>
    </row>
    <row r="1091" spans="1:15" x14ac:dyDescent="0.3">
      <c r="A1091" s="1">
        <v>100936010</v>
      </c>
      <c r="B1091" t="s">
        <v>43</v>
      </c>
      <c r="C1091" t="s">
        <v>658</v>
      </c>
      <c r="D1091" s="30">
        <v>302.27273559570313</v>
      </c>
      <c r="E1091" s="30">
        <v>288.5</v>
      </c>
      <c r="F1091" s="30">
        <v>286.8</v>
      </c>
      <c r="G1091" s="30">
        <v>235.59321594238281</v>
      </c>
      <c r="H1091" s="30">
        <v>254.8</v>
      </c>
      <c r="I1091" s="30">
        <v>261.3</v>
      </c>
      <c r="J1091" s="30">
        <v>261.60714721679688</v>
      </c>
      <c r="K1091" s="30">
        <v>255.6</v>
      </c>
      <c r="L1091" s="30">
        <v>247.3</v>
      </c>
      <c r="M1091" s="30">
        <v>235.59321594238281</v>
      </c>
      <c r="N1091" s="30">
        <v>254.8</v>
      </c>
      <c r="O1091" s="30">
        <v>261.3</v>
      </c>
    </row>
    <row r="1092" spans="1:15" x14ac:dyDescent="0.3">
      <c r="A1092" s="1">
        <v>960884060</v>
      </c>
      <c r="B1092" t="s">
        <v>442</v>
      </c>
      <c r="C1092" t="s">
        <v>1765</v>
      </c>
      <c r="D1092" s="30">
        <v>272.35293579101563</v>
      </c>
      <c r="E1092" s="30">
        <v>327.10000000000002</v>
      </c>
      <c r="F1092" s="30">
        <v>330.4</v>
      </c>
      <c r="G1092" s="30"/>
      <c r="H1092" s="30">
        <v>312.7</v>
      </c>
      <c r="I1092" s="30">
        <v>286.39999999999998</v>
      </c>
      <c r="J1092" s="30">
        <v>266.87115478515631</v>
      </c>
      <c r="K1092" s="30">
        <v>324.8</v>
      </c>
      <c r="L1092" s="30">
        <v>326.8</v>
      </c>
      <c r="M1092" s="30"/>
      <c r="N1092" s="30">
        <v>312.7</v>
      </c>
      <c r="O1092" s="30">
        <v>286.39999999999998</v>
      </c>
    </row>
    <row r="1093" spans="1:15" x14ac:dyDescent="0.3">
      <c r="A1093" s="1">
        <v>480745040</v>
      </c>
      <c r="B1093" t="s">
        <v>223</v>
      </c>
      <c r="C1093" t="s">
        <v>1208</v>
      </c>
      <c r="D1093" s="30">
        <v>331.57894897460938</v>
      </c>
      <c r="E1093" s="30">
        <v>335.4</v>
      </c>
      <c r="F1093" s="30">
        <v>328.2</v>
      </c>
      <c r="G1093" s="30">
        <v>276.97369384765631</v>
      </c>
      <c r="H1093" s="30">
        <v>337.2</v>
      </c>
      <c r="I1093" s="30">
        <v>322</v>
      </c>
      <c r="J1093" s="30">
        <v>321.5384521484375</v>
      </c>
      <c r="K1093" s="30">
        <v>323.5</v>
      </c>
      <c r="L1093" s="30">
        <v>319.89999999999998</v>
      </c>
      <c r="M1093" s="30">
        <v>276.97369384765631</v>
      </c>
      <c r="N1093" s="30">
        <v>337.2</v>
      </c>
      <c r="O1093" s="30">
        <v>322</v>
      </c>
    </row>
    <row r="1094" spans="1:15" x14ac:dyDescent="0.3">
      <c r="A1094" s="1">
        <v>1151155970</v>
      </c>
      <c r="B1094" t="s">
        <v>3792</v>
      </c>
      <c r="C1094" t="s">
        <v>2091</v>
      </c>
      <c r="D1094" s="30">
        <v>229.1208801269531</v>
      </c>
      <c r="E1094" s="30">
        <v>260.7</v>
      </c>
      <c r="F1094" s="30">
        <v>266.3</v>
      </c>
      <c r="G1094" s="30"/>
      <c r="H1094" s="30">
        <v>203.9</v>
      </c>
      <c r="I1094" s="30">
        <v>215.7</v>
      </c>
      <c r="J1094" s="30">
        <v>229.1208801269531</v>
      </c>
      <c r="K1094" s="30">
        <v>260.7</v>
      </c>
      <c r="L1094" s="30">
        <v>266.3</v>
      </c>
      <c r="M1094" s="30"/>
      <c r="N1094" s="30">
        <v>203.9</v>
      </c>
      <c r="O1094" s="30">
        <v>215.7</v>
      </c>
    </row>
    <row r="1095" spans="1:15" x14ac:dyDescent="0.3">
      <c r="A1095" s="1">
        <v>960943020</v>
      </c>
      <c r="B1095" t="s">
        <v>448</v>
      </c>
      <c r="C1095" t="s">
        <v>1842</v>
      </c>
      <c r="D1095" s="30">
        <v>368.29653930664063</v>
      </c>
      <c r="E1095" s="30">
        <v>366.5</v>
      </c>
      <c r="F1095" s="30">
        <v>370</v>
      </c>
      <c r="G1095" s="30">
        <v>304.12045288085938</v>
      </c>
      <c r="H1095" s="30">
        <v>329.6</v>
      </c>
      <c r="I1095" s="30">
        <v>343.7</v>
      </c>
      <c r="J1095" s="30">
        <v>302.6455078125</v>
      </c>
      <c r="K1095" s="30">
        <v>295.89999999999998</v>
      </c>
      <c r="L1095" s="30">
        <v>302.10000000000002</v>
      </c>
      <c r="M1095" s="30">
        <v>304.12045288085938</v>
      </c>
      <c r="N1095" s="30">
        <v>329.6</v>
      </c>
      <c r="O1095" s="30">
        <v>343.7</v>
      </c>
    </row>
    <row r="1096" spans="1:15" x14ac:dyDescent="0.3">
      <c r="A1096" s="1">
        <v>961024040</v>
      </c>
      <c r="B1096" t="s">
        <v>453</v>
      </c>
      <c r="C1096" t="s">
        <v>1880</v>
      </c>
      <c r="D1096" s="30">
        <v>397.058837890625</v>
      </c>
      <c r="E1096" s="30">
        <v>401.1</v>
      </c>
      <c r="F1096" s="30">
        <v>399.5</v>
      </c>
      <c r="G1096" s="30">
        <v>367.058837890625</v>
      </c>
      <c r="H1096" s="30">
        <v>388.2</v>
      </c>
      <c r="I1096" s="30">
        <v>407.1</v>
      </c>
      <c r="J1096" s="30">
        <v>331.25</v>
      </c>
      <c r="K1096" s="30">
        <v>367.6</v>
      </c>
      <c r="L1096" s="30">
        <v>351.3</v>
      </c>
      <c r="M1096" s="30">
        <v>367.058837890625</v>
      </c>
      <c r="N1096" s="30">
        <v>388.2</v>
      </c>
      <c r="O1096" s="30">
        <v>407.1</v>
      </c>
    </row>
    <row r="1097" spans="1:15" x14ac:dyDescent="0.3">
      <c r="A1097" s="1">
        <v>960884080</v>
      </c>
      <c r="B1097" t="s">
        <v>442</v>
      </c>
      <c r="C1097" t="s">
        <v>1766</v>
      </c>
      <c r="D1097" s="30">
        <v>268.42105102539063</v>
      </c>
      <c r="E1097" s="30">
        <v>306.2</v>
      </c>
      <c r="F1097" s="30">
        <v>300</v>
      </c>
      <c r="G1097" s="30"/>
      <c r="H1097" s="30">
        <v>276</v>
      </c>
      <c r="I1097" s="30">
        <v>277.8</v>
      </c>
      <c r="J1097" s="30">
        <v>252.77777099609381</v>
      </c>
      <c r="K1097" s="30">
        <v>289.2</v>
      </c>
      <c r="L1097" s="30">
        <v>279.2</v>
      </c>
      <c r="M1097" s="30"/>
      <c r="N1097" s="30">
        <v>276</v>
      </c>
      <c r="O1097" s="30">
        <v>277.8</v>
      </c>
    </row>
    <row r="1098" spans="1:15" x14ac:dyDescent="0.3">
      <c r="A1098" s="1">
        <v>100935050</v>
      </c>
      <c r="B1098" t="s">
        <v>43</v>
      </c>
      <c r="C1098" t="s">
        <v>654</v>
      </c>
      <c r="D1098" s="30">
        <v>368.08511352539063</v>
      </c>
      <c r="E1098" s="30">
        <v>357.5</v>
      </c>
      <c r="F1098" s="30">
        <v>370.3</v>
      </c>
      <c r="G1098" s="30">
        <v>325.44168090820313</v>
      </c>
      <c r="H1098" s="30">
        <v>340.1</v>
      </c>
      <c r="I1098" s="30">
        <v>343.8</v>
      </c>
      <c r="J1098" s="30">
        <v>293.75</v>
      </c>
      <c r="K1098" s="30">
        <v>279.60000000000002</v>
      </c>
      <c r="L1098" s="30">
        <v>301</v>
      </c>
      <c r="M1098" s="30">
        <v>325.44168090820313</v>
      </c>
      <c r="N1098" s="30">
        <v>340.1</v>
      </c>
      <c r="O1098" s="30">
        <v>343.8</v>
      </c>
    </row>
    <row r="1099" spans="1:15" x14ac:dyDescent="0.3">
      <c r="A1099" s="1">
        <v>1151155030</v>
      </c>
      <c r="B1099" t="s">
        <v>3792</v>
      </c>
      <c r="C1099" t="s">
        <v>3794</v>
      </c>
      <c r="D1099" s="30"/>
      <c r="E1099" s="30">
        <v>452.4</v>
      </c>
      <c r="F1099" s="30">
        <v>447.7</v>
      </c>
      <c r="G1099" s="30">
        <v>415.23178100585938</v>
      </c>
      <c r="H1099" s="30">
        <v>441.2</v>
      </c>
      <c r="I1099" s="30">
        <v>450.3</v>
      </c>
      <c r="J1099" s="30"/>
      <c r="K1099" s="30">
        <v>452.4</v>
      </c>
      <c r="L1099" s="30">
        <v>447.7</v>
      </c>
      <c r="M1099" s="30">
        <v>415.23178100585938</v>
      </c>
      <c r="N1099" s="30">
        <v>441.2</v>
      </c>
      <c r="O1099" s="30">
        <v>450.3</v>
      </c>
    </row>
    <row r="1100" spans="1:15" x14ac:dyDescent="0.3">
      <c r="A1100" s="1">
        <v>961063000</v>
      </c>
      <c r="B1100" t="s">
        <v>456</v>
      </c>
      <c r="C1100" t="s">
        <v>1888</v>
      </c>
      <c r="D1100" s="30">
        <v>394.21054077148438</v>
      </c>
      <c r="E1100" s="30">
        <v>400.5</v>
      </c>
      <c r="F1100" s="30">
        <v>410.2</v>
      </c>
      <c r="G1100" s="30">
        <v>363.30276489257813</v>
      </c>
      <c r="H1100" s="30">
        <v>386.3</v>
      </c>
      <c r="I1100" s="30">
        <v>387.8</v>
      </c>
      <c r="J1100" s="30">
        <v>321.53109741210938</v>
      </c>
      <c r="K1100" s="30">
        <v>318.8</v>
      </c>
      <c r="L1100" s="30">
        <v>335.9</v>
      </c>
      <c r="M1100" s="30">
        <v>363.30276489257813</v>
      </c>
      <c r="N1100" s="30">
        <v>386.3</v>
      </c>
      <c r="O1100" s="30">
        <v>387.8</v>
      </c>
    </row>
    <row r="1101" spans="1:15" x14ac:dyDescent="0.3">
      <c r="A1101" s="1">
        <v>961124100</v>
      </c>
      <c r="B1101" t="s">
        <v>461</v>
      </c>
      <c r="C1101" t="s">
        <v>1918</v>
      </c>
      <c r="D1101" s="30">
        <v>336.93695068359381</v>
      </c>
      <c r="E1101" s="30">
        <v>361.5</v>
      </c>
      <c r="F1101" s="30">
        <v>361.4</v>
      </c>
      <c r="G1101" s="30">
        <v>263.39285278320313</v>
      </c>
      <c r="H1101" s="30">
        <v>322.2</v>
      </c>
      <c r="I1101" s="30">
        <v>315.7</v>
      </c>
      <c r="J1101" s="30">
        <v>336.93695068359381</v>
      </c>
      <c r="K1101" s="30">
        <v>361.5</v>
      </c>
      <c r="L1101" s="30">
        <v>361.4</v>
      </c>
      <c r="M1101" s="30">
        <v>263.39285278320313</v>
      </c>
      <c r="N1101" s="30">
        <v>322.2</v>
      </c>
      <c r="O1101" s="30">
        <v>315.7</v>
      </c>
    </row>
    <row r="1102" spans="1:15" x14ac:dyDescent="0.3">
      <c r="A1102" s="1">
        <v>1151154660</v>
      </c>
      <c r="B1102" t="s">
        <v>3792</v>
      </c>
      <c r="C1102" t="s">
        <v>2071</v>
      </c>
      <c r="D1102" s="30"/>
      <c r="E1102" s="30">
        <v>207.3</v>
      </c>
      <c r="F1102" s="30">
        <v>238.4</v>
      </c>
      <c r="G1102" s="30"/>
      <c r="H1102" s="30">
        <v>250.9</v>
      </c>
      <c r="I1102" s="30">
        <v>260.3</v>
      </c>
      <c r="J1102" s="30"/>
      <c r="K1102" s="30">
        <v>207.3</v>
      </c>
      <c r="L1102" s="30">
        <v>238.4</v>
      </c>
      <c r="M1102" s="30"/>
      <c r="N1102" s="30">
        <v>250.9</v>
      </c>
      <c r="O1102" s="30">
        <v>260.3</v>
      </c>
    </row>
    <row r="1103" spans="1:15" x14ac:dyDescent="0.3">
      <c r="A1103" s="1">
        <v>960953040</v>
      </c>
      <c r="B1103" t="s">
        <v>449</v>
      </c>
      <c r="C1103" t="s">
        <v>1855</v>
      </c>
      <c r="D1103" s="30">
        <v>329.3394775390625</v>
      </c>
      <c r="E1103" s="30">
        <v>347.2</v>
      </c>
      <c r="F1103" s="30">
        <v>367.1</v>
      </c>
      <c r="G1103" s="30">
        <v>287.34756469726563</v>
      </c>
      <c r="H1103" s="30">
        <v>345.6</v>
      </c>
      <c r="I1103" s="30">
        <v>342.9</v>
      </c>
      <c r="J1103" s="30">
        <v>277.86459350585938</v>
      </c>
      <c r="K1103" s="30">
        <v>296.39999999999998</v>
      </c>
      <c r="L1103" s="30">
        <v>316.5</v>
      </c>
      <c r="M1103" s="30">
        <v>287.34756469726563</v>
      </c>
      <c r="N1103" s="30">
        <v>345.6</v>
      </c>
      <c r="O1103" s="30">
        <v>342.9</v>
      </c>
    </row>
    <row r="1104" spans="1:15" x14ac:dyDescent="0.3">
      <c r="A1104" s="1">
        <v>960884220</v>
      </c>
      <c r="B1104" t="s">
        <v>442</v>
      </c>
      <c r="C1104" t="s">
        <v>1775</v>
      </c>
      <c r="D1104" s="30">
        <v>281.95877075195313</v>
      </c>
      <c r="E1104" s="30">
        <v>320.10000000000002</v>
      </c>
      <c r="F1104" s="30">
        <v>316.60000000000002</v>
      </c>
      <c r="G1104" s="30"/>
      <c r="H1104" s="30">
        <v>277.7</v>
      </c>
      <c r="I1104" s="30">
        <v>265.7</v>
      </c>
      <c r="J1104" s="30">
        <v>267.09677124023438</v>
      </c>
      <c r="K1104" s="30">
        <v>308</v>
      </c>
      <c r="L1104" s="30">
        <v>305.39999999999998</v>
      </c>
      <c r="M1104" s="30"/>
      <c r="N1104" s="30">
        <v>277.7</v>
      </c>
      <c r="O1104" s="30">
        <v>265.7</v>
      </c>
    </row>
    <row r="1105" spans="1:15" x14ac:dyDescent="0.3">
      <c r="A1105" s="1">
        <v>961104100</v>
      </c>
      <c r="B1105" t="s">
        <v>459</v>
      </c>
      <c r="C1105" t="s">
        <v>1902</v>
      </c>
      <c r="D1105" s="30">
        <v>264.73431396484381</v>
      </c>
      <c r="E1105" s="30">
        <v>296.89999999999998</v>
      </c>
      <c r="F1105" s="30">
        <v>299.60000000000002</v>
      </c>
      <c r="G1105" s="30">
        <v>206.69856262207031</v>
      </c>
      <c r="H1105" s="30">
        <v>280</v>
      </c>
      <c r="I1105" s="30">
        <v>270.2</v>
      </c>
      <c r="J1105" s="30">
        <v>264.73431396484381</v>
      </c>
      <c r="K1105" s="30">
        <v>296.89999999999998</v>
      </c>
      <c r="L1105" s="30">
        <v>299.60000000000002</v>
      </c>
      <c r="M1105" s="30">
        <v>206.69856262207031</v>
      </c>
      <c r="N1105" s="30">
        <v>280</v>
      </c>
      <c r="O1105" s="30">
        <v>270.2</v>
      </c>
    </row>
    <row r="1106" spans="1:15" x14ac:dyDescent="0.3">
      <c r="A1106" s="1">
        <v>960894340</v>
      </c>
      <c r="B1106" t="s">
        <v>443</v>
      </c>
      <c r="C1106" t="s">
        <v>1793</v>
      </c>
      <c r="D1106" s="30">
        <v>271.42855834960938</v>
      </c>
      <c r="E1106" s="30">
        <v>301.2</v>
      </c>
      <c r="F1106" s="30">
        <v>310.39999999999998</v>
      </c>
      <c r="G1106" s="30"/>
      <c r="H1106" s="30">
        <v>243.8</v>
      </c>
      <c r="I1106" s="30">
        <v>263.10000000000002</v>
      </c>
      <c r="J1106" s="30">
        <v>271.42855834960938</v>
      </c>
      <c r="K1106" s="30">
        <v>301.2</v>
      </c>
      <c r="L1106" s="30">
        <v>310.39999999999998</v>
      </c>
      <c r="M1106" s="30"/>
      <c r="N1106" s="30">
        <v>243.8</v>
      </c>
      <c r="O1106" s="30">
        <v>263.10000000000002</v>
      </c>
    </row>
    <row r="1107" spans="1:15" x14ac:dyDescent="0.3">
      <c r="A1107" s="1">
        <v>480735040</v>
      </c>
      <c r="B1107" t="s">
        <v>222</v>
      </c>
      <c r="C1107" t="s">
        <v>1199</v>
      </c>
      <c r="D1107" s="30">
        <v>324.82269287109381</v>
      </c>
      <c r="E1107" s="30">
        <v>342.5</v>
      </c>
      <c r="F1107" s="30">
        <v>357.3</v>
      </c>
      <c r="G1107" s="30">
        <v>265.95745849609381</v>
      </c>
      <c r="H1107" s="30">
        <v>282.89999999999998</v>
      </c>
      <c r="I1107" s="30">
        <v>304.8</v>
      </c>
      <c r="J1107" s="30">
        <v>305.21737670898438</v>
      </c>
      <c r="K1107" s="30">
        <v>323.89999999999998</v>
      </c>
      <c r="L1107" s="30">
        <v>338.7</v>
      </c>
      <c r="M1107" s="30">
        <v>265.95745849609381</v>
      </c>
      <c r="N1107" s="30">
        <v>282.89999999999998</v>
      </c>
      <c r="O1107" s="30">
        <v>304.8</v>
      </c>
    </row>
    <row r="1108" spans="1:15" x14ac:dyDescent="0.3">
      <c r="A1108" s="1">
        <v>100935080</v>
      </c>
      <c r="B1108" t="s">
        <v>43</v>
      </c>
      <c r="C1108" t="s">
        <v>656</v>
      </c>
      <c r="D1108" s="30">
        <v>346.11398315429688</v>
      </c>
      <c r="E1108" s="30">
        <v>350.2</v>
      </c>
      <c r="F1108" s="30">
        <v>342.1</v>
      </c>
      <c r="G1108" s="30">
        <v>312.69036865234381</v>
      </c>
      <c r="H1108" s="30">
        <v>348.9</v>
      </c>
      <c r="I1108" s="30">
        <v>353.5</v>
      </c>
      <c r="J1108" s="30">
        <v>296.05264282226563</v>
      </c>
      <c r="K1108" s="30">
        <v>262</v>
      </c>
      <c r="L1108" s="30">
        <v>267.7</v>
      </c>
      <c r="M1108" s="30">
        <v>312.69036865234381</v>
      </c>
      <c r="N1108" s="30">
        <v>348.9</v>
      </c>
      <c r="O1108" s="30">
        <v>353.5</v>
      </c>
    </row>
    <row r="1109" spans="1:15" x14ac:dyDescent="0.3">
      <c r="A1109" s="1">
        <v>500122100</v>
      </c>
      <c r="B1109" t="s">
        <v>262</v>
      </c>
      <c r="C1109" t="s">
        <v>1340</v>
      </c>
      <c r="D1109" s="30">
        <v>352.23880004882813</v>
      </c>
      <c r="E1109" s="30">
        <v>379.2</v>
      </c>
      <c r="F1109" s="30">
        <v>384.7</v>
      </c>
      <c r="G1109" s="30">
        <v>306.45693969726563</v>
      </c>
      <c r="H1109" s="30">
        <v>345.4</v>
      </c>
      <c r="I1109" s="30">
        <v>348.4</v>
      </c>
      <c r="J1109" s="30">
        <v>305.61404418945313</v>
      </c>
      <c r="K1109" s="30">
        <v>339.4</v>
      </c>
      <c r="L1109" s="30">
        <v>348.2</v>
      </c>
      <c r="M1109" s="30">
        <v>306.45693969726563</v>
      </c>
      <c r="N1109" s="30">
        <v>345.4</v>
      </c>
      <c r="O1109" s="30">
        <v>348.4</v>
      </c>
    </row>
    <row r="1110" spans="1:15" x14ac:dyDescent="0.3">
      <c r="A1110" s="1">
        <v>100933000</v>
      </c>
      <c r="B1110" t="s">
        <v>43</v>
      </c>
      <c r="C1110" t="s">
        <v>636</v>
      </c>
      <c r="D1110" s="30">
        <v>340.96572875976563</v>
      </c>
      <c r="E1110" s="30">
        <v>375.6</v>
      </c>
      <c r="F1110" s="30">
        <v>379.1</v>
      </c>
      <c r="G1110" s="30">
        <v>302.33282470703131</v>
      </c>
      <c r="H1110" s="30">
        <v>380.9</v>
      </c>
      <c r="I1110" s="30">
        <v>372.4</v>
      </c>
      <c r="J1110" s="30">
        <v>277.58621215820313</v>
      </c>
      <c r="K1110" s="30">
        <v>298.10000000000002</v>
      </c>
      <c r="L1110" s="30">
        <v>303.3</v>
      </c>
      <c r="M1110" s="30">
        <v>302.33282470703131</v>
      </c>
      <c r="N1110" s="30">
        <v>380.9</v>
      </c>
      <c r="O1110" s="30">
        <v>372.4</v>
      </c>
    </row>
    <row r="1111" spans="1:15" x14ac:dyDescent="0.3">
      <c r="A1111" s="1">
        <v>960913080</v>
      </c>
      <c r="B1111" t="s">
        <v>445</v>
      </c>
      <c r="C1111" t="s">
        <v>1807</v>
      </c>
      <c r="D1111" s="30">
        <v>383.70120239257813</v>
      </c>
      <c r="E1111" s="30">
        <v>401.3</v>
      </c>
      <c r="F1111" s="30">
        <v>392.4</v>
      </c>
      <c r="G1111" s="30">
        <v>347.03890991210938</v>
      </c>
      <c r="H1111" s="30">
        <v>355.5</v>
      </c>
      <c r="I1111" s="30">
        <v>344.1</v>
      </c>
      <c r="J1111" s="30">
        <v>306.11111450195313</v>
      </c>
      <c r="K1111" s="30">
        <v>338.6</v>
      </c>
      <c r="L1111" s="30">
        <v>321.60000000000002</v>
      </c>
      <c r="M1111" s="30">
        <v>347.03890991210938</v>
      </c>
      <c r="N1111" s="30">
        <v>355.5</v>
      </c>
      <c r="O1111" s="30">
        <v>344.1</v>
      </c>
    </row>
    <row r="1112" spans="1:15" x14ac:dyDescent="0.3">
      <c r="A1112" s="1">
        <v>480783050</v>
      </c>
      <c r="B1112" t="s">
        <v>226</v>
      </c>
      <c r="C1112" t="s">
        <v>1233</v>
      </c>
      <c r="D1112" s="30">
        <v>390.21527099609381</v>
      </c>
      <c r="E1112" s="30">
        <v>415.9</v>
      </c>
      <c r="F1112" s="30"/>
      <c r="G1112" s="30">
        <v>335.02935791015631</v>
      </c>
      <c r="H1112" s="30">
        <v>400.6</v>
      </c>
      <c r="I1112" s="30"/>
      <c r="J1112" s="30">
        <v>390.21527099609381</v>
      </c>
      <c r="K1112" s="30">
        <v>415.9</v>
      </c>
      <c r="L1112" s="30"/>
      <c r="M1112" s="30">
        <v>335.02935791015631</v>
      </c>
      <c r="N1112" s="30">
        <v>400.6</v>
      </c>
      <c r="O1112" s="30"/>
    </row>
    <row r="1113" spans="1:15" x14ac:dyDescent="0.3">
      <c r="A1113" s="1">
        <v>489013925</v>
      </c>
      <c r="B1113" t="s">
        <v>228</v>
      </c>
      <c r="C1113" t="s">
        <v>1264</v>
      </c>
      <c r="D1113" s="30">
        <v>324.89794921875</v>
      </c>
      <c r="E1113" s="30">
        <v>355.1</v>
      </c>
      <c r="F1113" s="30">
        <v>353.4</v>
      </c>
      <c r="G1113" s="30"/>
      <c r="H1113" s="30">
        <v>319.5</v>
      </c>
      <c r="I1113" s="30">
        <v>307.8</v>
      </c>
      <c r="J1113" s="30">
        <v>325.41665649414063</v>
      </c>
      <c r="K1113" s="30">
        <v>354.5</v>
      </c>
      <c r="L1113" s="30">
        <v>352.7</v>
      </c>
      <c r="M1113" s="30"/>
      <c r="N1113" s="30">
        <v>319.5</v>
      </c>
      <c r="O1113" s="30">
        <v>307.8</v>
      </c>
    </row>
    <row r="1114" spans="1:15" x14ac:dyDescent="0.3">
      <c r="A1114" s="1">
        <v>961014060</v>
      </c>
      <c r="B1114" t="s">
        <v>452</v>
      </c>
      <c r="C1114" t="s">
        <v>1877</v>
      </c>
      <c r="D1114" s="30">
        <v>394.73684692382813</v>
      </c>
      <c r="E1114" s="30">
        <v>379.1</v>
      </c>
      <c r="F1114" s="30">
        <v>373.6</v>
      </c>
      <c r="G1114" s="30">
        <v>380.26315307617188</v>
      </c>
      <c r="H1114" s="30">
        <v>372.5</v>
      </c>
      <c r="I1114" s="30">
        <v>362.4</v>
      </c>
      <c r="J1114" s="30"/>
      <c r="K1114" s="30">
        <v>313.2</v>
      </c>
      <c r="L1114" s="30">
        <v>325</v>
      </c>
      <c r="M1114" s="30">
        <v>380.26315307617188</v>
      </c>
      <c r="N1114" s="30">
        <v>372.5</v>
      </c>
      <c r="O1114" s="30">
        <v>362.4</v>
      </c>
    </row>
    <row r="1115" spans="1:15" x14ac:dyDescent="0.3">
      <c r="A1115" s="1">
        <v>960926000</v>
      </c>
      <c r="B1115" t="s">
        <v>446</v>
      </c>
      <c r="C1115" t="s">
        <v>1831</v>
      </c>
      <c r="D1115" s="30">
        <v>401.369873046875</v>
      </c>
      <c r="E1115" s="30">
        <v>398.3</v>
      </c>
      <c r="F1115" s="30">
        <v>410.5</v>
      </c>
      <c r="G1115" s="30">
        <v>350.22830200195313</v>
      </c>
      <c r="H1115" s="30">
        <v>372.6</v>
      </c>
      <c r="I1115" s="30">
        <v>389.9</v>
      </c>
      <c r="J1115" s="30">
        <v>332.78689575195313</v>
      </c>
      <c r="K1115" s="30">
        <v>339.3</v>
      </c>
      <c r="L1115" s="30">
        <v>369.9</v>
      </c>
      <c r="M1115" s="30">
        <v>350.22830200195313</v>
      </c>
      <c r="N1115" s="30">
        <v>372.6</v>
      </c>
      <c r="O1115" s="30">
        <v>389.9</v>
      </c>
    </row>
    <row r="1116" spans="1:15" x14ac:dyDescent="0.3">
      <c r="A1116" s="1">
        <v>960884210</v>
      </c>
      <c r="B1116" t="s">
        <v>442</v>
      </c>
      <c r="C1116" t="s">
        <v>1774</v>
      </c>
      <c r="D1116" s="30">
        <v>269.12750244140631</v>
      </c>
      <c r="E1116" s="30">
        <v>321.89999999999998</v>
      </c>
      <c r="F1116" s="30">
        <v>317.89999999999998</v>
      </c>
      <c r="G1116" s="30"/>
      <c r="H1116" s="30">
        <v>255.8</v>
      </c>
      <c r="I1116" s="30">
        <v>253.6</v>
      </c>
      <c r="J1116" s="30">
        <v>254.26356506347659</v>
      </c>
      <c r="K1116" s="30">
        <v>311.89999999999998</v>
      </c>
      <c r="L1116" s="30">
        <v>298.39999999999998</v>
      </c>
      <c r="M1116" s="30"/>
      <c r="N1116" s="30">
        <v>255.8</v>
      </c>
      <c r="O1116" s="30">
        <v>253.6</v>
      </c>
    </row>
    <row r="1117" spans="1:15" x14ac:dyDescent="0.3">
      <c r="A1117" s="1">
        <v>480784270</v>
      </c>
      <c r="B1117" t="s">
        <v>226</v>
      </c>
      <c r="C1117" t="s">
        <v>1236</v>
      </c>
      <c r="D1117" s="30">
        <v>347.32144165039063</v>
      </c>
      <c r="E1117" s="30">
        <v>331</v>
      </c>
      <c r="F1117" s="30">
        <v>300</v>
      </c>
      <c r="G1117" s="30">
        <v>269.02655029296881</v>
      </c>
      <c r="H1117" s="30">
        <v>305.60000000000002</v>
      </c>
      <c r="I1117" s="30">
        <v>278.3</v>
      </c>
      <c r="J1117" s="30">
        <v>347.32144165039063</v>
      </c>
      <c r="K1117" s="30">
        <v>331</v>
      </c>
      <c r="L1117" s="30">
        <v>300</v>
      </c>
      <c r="M1117" s="30">
        <v>269.02655029296881</v>
      </c>
      <c r="N1117" s="30">
        <v>305.60000000000002</v>
      </c>
      <c r="O1117" s="30">
        <v>278.3</v>
      </c>
    </row>
    <row r="1118" spans="1:15" x14ac:dyDescent="0.3">
      <c r="A1118" s="1">
        <v>480785670</v>
      </c>
      <c r="B1118" t="s">
        <v>226</v>
      </c>
      <c r="C1118" t="s">
        <v>1256</v>
      </c>
      <c r="D1118" s="30">
        <v>283.76962280273438</v>
      </c>
      <c r="E1118" s="30">
        <v>264.3</v>
      </c>
      <c r="F1118" s="30">
        <v>281.5</v>
      </c>
      <c r="G1118" s="30">
        <v>183.41969299316409</v>
      </c>
      <c r="H1118" s="30">
        <v>223.4</v>
      </c>
      <c r="I1118" s="30">
        <v>220.2</v>
      </c>
      <c r="J1118" s="30">
        <v>283.76962280273438</v>
      </c>
      <c r="K1118" s="30">
        <v>264.3</v>
      </c>
      <c r="L1118" s="30">
        <v>281.5</v>
      </c>
      <c r="M1118" s="30">
        <v>183.41969299316409</v>
      </c>
      <c r="N1118" s="30">
        <v>223.4</v>
      </c>
      <c r="O1118" s="30">
        <v>220.2</v>
      </c>
    </row>
    <row r="1119" spans="1:15" x14ac:dyDescent="0.3">
      <c r="A1119" s="1">
        <v>960953020</v>
      </c>
      <c r="B1119" t="s">
        <v>449</v>
      </c>
      <c r="C1119" t="s">
        <v>742</v>
      </c>
      <c r="D1119" s="30">
        <v>385.9249267578125</v>
      </c>
      <c r="E1119" s="30">
        <v>380.1</v>
      </c>
      <c r="F1119" s="30">
        <v>387.3</v>
      </c>
      <c r="G1119" s="30">
        <v>343.69973754882813</v>
      </c>
      <c r="H1119" s="30">
        <v>376.9</v>
      </c>
      <c r="I1119" s="30">
        <v>362</v>
      </c>
      <c r="J1119" s="30">
        <v>322.26028442382813</v>
      </c>
      <c r="K1119" s="30">
        <v>310.2</v>
      </c>
      <c r="L1119" s="30">
        <v>316.2</v>
      </c>
      <c r="M1119" s="30">
        <v>343.69973754882813</v>
      </c>
      <c r="N1119" s="30">
        <v>376.9</v>
      </c>
      <c r="O1119" s="30">
        <v>362</v>
      </c>
    </row>
    <row r="1120" spans="1:15" x14ac:dyDescent="0.3">
      <c r="A1120" s="1">
        <v>489261905</v>
      </c>
      <c r="B1120" t="s">
        <v>243</v>
      </c>
      <c r="C1120" t="s">
        <v>1283</v>
      </c>
      <c r="D1120" s="30">
        <v>306.5</v>
      </c>
      <c r="E1120" s="30">
        <v>330.1</v>
      </c>
      <c r="F1120" s="30"/>
      <c r="G1120" s="30">
        <v>200.94786071777341</v>
      </c>
      <c r="H1120" s="30">
        <v>278.7</v>
      </c>
      <c r="I1120" s="30"/>
      <c r="J1120" s="30">
        <v>288.9534912109375</v>
      </c>
      <c r="K1120" s="30">
        <v>311.5</v>
      </c>
      <c r="L1120" s="30"/>
      <c r="M1120" s="30">
        <v>200.94786071777341</v>
      </c>
      <c r="N1120" s="30">
        <v>278.7</v>
      </c>
      <c r="O1120" s="30"/>
    </row>
    <row r="1121" spans="1:15" x14ac:dyDescent="0.3">
      <c r="A1121" s="1">
        <v>1151151570</v>
      </c>
      <c r="B1121" t="s">
        <v>3792</v>
      </c>
      <c r="C1121" t="s">
        <v>2056</v>
      </c>
      <c r="D1121" s="30"/>
      <c r="E1121" s="30">
        <v>433.7</v>
      </c>
      <c r="F1121" s="30">
        <v>429.2</v>
      </c>
      <c r="G1121" s="30">
        <v>358.13397216796881</v>
      </c>
      <c r="H1121" s="30">
        <v>407.9</v>
      </c>
      <c r="I1121" s="30">
        <v>402.3</v>
      </c>
      <c r="J1121" s="30"/>
      <c r="K1121" s="30">
        <v>433.7</v>
      </c>
      <c r="L1121" s="30">
        <v>429.2</v>
      </c>
      <c r="M1121" s="30">
        <v>358.13397216796881</v>
      </c>
      <c r="N1121" s="30">
        <v>407.9</v>
      </c>
      <c r="O1121" s="30">
        <v>402.3</v>
      </c>
    </row>
    <row r="1122" spans="1:15" x14ac:dyDescent="0.3">
      <c r="A1122" s="1">
        <v>960914120</v>
      </c>
      <c r="B1122" t="s">
        <v>445</v>
      </c>
      <c r="C1122" t="s">
        <v>1815</v>
      </c>
      <c r="D1122" s="30">
        <v>366.08392333984381</v>
      </c>
      <c r="E1122" s="30">
        <v>384.4</v>
      </c>
      <c r="F1122" s="30">
        <v>388.2</v>
      </c>
      <c r="G1122" s="30">
        <v>319.58041381835938</v>
      </c>
      <c r="H1122" s="30">
        <v>342</v>
      </c>
      <c r="I1122" s="30">
        <v>347</v>
      </c>
      <c r="J1122" s="30">
        <v>310.76922607421881</v>
      </c>
      <c r="K1122" s="30">
        <v>332.9</v>
      </c>
      <c r="L1122" s="30">
        <v>320.3</v>
      </c>
      <c r="M1122" s="30">
        <v>319.58041381835938</v>
      </c>
      <c r="N1122" s="30">
        <v>342</v>
      </c>
      <c r="O1122" s="30">
        <v>347</v>
      </c>
    </row>
    <row r="1123" spans="1:15" x14ac:dyDescent="0.3">
      <c r="A1123" s="1">
        <v>500124030</v>
      </c>
      <c r="B1123" t="s">
        <v>262</v>
      </c>
      <c r="C1123" t="s">
        <v>1345</v>
      </c>
      <c r="D1123" s="30">
        <v>338.42105102539063</v>
      </c>
      <c r="E1123" s="30">
        <v>323.10000000000002</v>
      </c>
      <c r="F1123" s="30">
        <v>358.4</v>
      </c>
      <c r="G1123" s="30">
        <v>322.631591796875</v>
      </c>
      <c r="H1123" s="30">
        <v>315.39999999999998</v>
      </c>
      <c r="I1123" s="30">
        <v>344.2</v>
      </c>
      <c r="J1123" s="30">
        <v>311.3636474609375</v>
      </c>
      <c r="K1123" s="30">
        <v>285.3</v>
      </c>
      <c r="L1123" s="30">
        <v>329.2</v>
      </c>
      <c r="M1123" s="30">
        <v>322.631591796875</v>
      </c>
      <c r="N1123" s="30">
        <v>315.39999999999998</v>
      </c>
      <c r="O1123" s="30">
        <v>344.2</v>
      </c>
    </row>
    <row r="1124" spans="1:15" x14ac:dyDescent="0.3">
      <c r="A1124" s="1">
        <v>1151153070</v>
      </c>
      <c r="B1124" t="s">
        <v>3792</v>
      </c>
      <c r="C1124" t="s">
        <v>2059</v>
      </c>
      <c r="D1124" s="30">
        <v>229.33026123046881</v>
      </c>
      <c r="E1124" s="30">
        <v>234.8</v>
      </c>
      <c r="F1124" s="30">
        <v>213.9</v>
      </c>
      <c r="G1124" s="30"/>
      <c r="H1124" s="30">
        <v>188.1</v>
      </c>
      <c r="I1124" s="30">
        <v>180.6</v>
      </c>
      <c r="J1124" s="30">
        <v>229.33026123046881</v>
      </c>
      <c r="K1124" s="30">
        <v>234.8</v>
      </c>
      <c r="L1124" s="30">
        <v>213.9</v>
      </c>
      <c r="M1124" s="30"/>
      <c r="N1124" s="30">
        <v>188.1</v>
      </c>
      <c r="O1124" s="30">
        <v>180.6</v>
      </c>
    </row>
    <row r="1125" spans="1:15" x14ac:dyDescent="0.3">
      <c r="A1125" s="1">
        <v>480785240</v>
      </c>
      <c r="B1125" t="s">
        <v>226</v>
      </c>
      <c r="C1125" t="s">
        <v>1249</v>
      </c>
      <c r="D1125" s="30">
        <v>234.23423767089841</v>
      </c>
      <c r="E1125" s="30">
        <v>301.39999999999998</v>
      </c>
      <c r="F1125" s="30">
        <v>309.2</v>
      </c>
      <c r="G1125" s="30"/>
      <c r="H1125" s="30">
        <v>319.60000000000002</v>
      </c>
      <c r="I1125" s="30">
        <v>316.2</v>
      </c>
      <c r="J1125" s="30">
        <v>233.63636779785159</v>
      </c>
      <c r="K1125" s="30">
        <v>301.39999999999998</v>
      </c>
      <c r="L1125" s="30">
        <v>309.2</v>
      </c>
      <c r="M1125" s="30"/>
      <c r="N1125" s="30">
        <v>319.60000000000002</v>
      </c>
      <c r="O1125" s="30">
        <v>316.2</v>
      </c>
    </row>
    <row r="1126" spans="1:15" x14ac:dyDescent="0.3">
      <c r="A1126" s="1">
        <v>960906000</v>
      </c>
      <c r="B1126" t="s">
        <v>444</v>
      </c>
      <c r="C1126" t="s">
        <v>1799</v>
      </c>
      <c r="D1126" s="30">
        <v>381.81817626953131</v>
      </c>
      <c r="E1126" s="30">
        <v>389.6</v>
      </c>
      <c r="F1126" s="30">
        <v>403</v>
      </c>
      <c r="G1126" s="30">
        <v>342.129638671875</v>
      </c>
      <c r="H1126" s="30">
        <v>353.8</v>
      </c>
      <c r="I1126" s="30">
        <v>382.7</v>
      </c>
      <c r="J1126" s="30">
        <v>346.281005859375</v>
      </c>
      <c r="K1126" s="30">
        <v>367.4</v>
      </c>
      <c r="L1126" s="30">
        <v>380.7</v>
      </c>
      <c r="M1126" s="30">
        <v>342.129638671875</v>
      </c>
      <c r="N1126" s="30">
        <v>353.8</v>
      </c>
      <c r="O1126" s="30">
        <v>382.7</v>
      </c>
    </row>
    <row r="1127" spans="1:15" x14ac:dyDescent="0.3">
      <c r="A1127" s="1">
        <v>1159163935</v>
      </c>
      <c r="B1127" t="s">
        <v>542</v>
      </c>
      <c r="C1127" t="s">
        <v>2103</v>
      </c>
      <c r="D1127" s="30">
        <v>307.64871215820313</v>
      </c>
      <c r="E1127" s="30">
        <v>325.3</v>
      </c>
      <c r="F1127" s="30">
        <v>344</v>
      </c>
      <c r="G1127" s="30">
        <v>267.5213623046875</v>
      </c>
      <c r="H1127" s="30">
        <v>322.8</v>
      </c>
      <c r="I1127" s="30">
        <v>307.5</v>
      </c>
      <c r="J1127" s="30">
        <v>278.60696411132813</v>
      </c>
      <c r="K1127" s="30">
        <v>297.5</v>
      </c>
      <c r="L1127" s="30">
        <v>326.5</v>
      </c>
      <c r="M1127" s="30">
        <v>267.5213623046875</v>
      </c>
      <c r="N1127" s="30">
        <v>322.8</v>
      </c>
      <c r="O1127" s="30">
        <v>307.5</v>
      </c>
    </row>
    <row r="1128" spans="1:15" x14ac:dyDescent="0.3">
      <c r="A1128" s="1">
        <v>480735080</v>
      </c>
      <c r="B1128" t="s">
        <v>222</v>
      </c>
      <c r="C1128" t="s">
        <v>1201</v>
      </c>
      <c r="D1128" s="30">
        <v>244</v>
      </c>
      <c r="E1128" s="30">
        <v>280.10000000000002</v>
      </c>
      <c r="F1128" s="30">
        <v>288.7</v>
      </c>
      <c r="G1128" s="30"/>
      <c r="H1128" s="30">
        <v>206.8</v>
      </c>
      <c r="I1128" s="30">
        <v>217.2</v>
      </c>
      <c r="J1128" s="30">
        <v>237.68115234375</v>
      </c>
      <c r="K1128" s="30">
        <v>273.2</v>
      </c>
      <c r="L1128" s="30">
        <v>285.89999999999998</v>
      </c>
      <c r="M1128" s="30"/>
      <c r="N1128" s="30">
        <v>206.8</v>
      </c>
      <c r="O1128" s="30">
        <v>217.2</v>
      </c>
    </row>
    <row r="1129" spans="1:15" x14ac:dyDescent="0.3">
      <c r="A1129" s="1">
        <v>480723050</v>
      </c>
      <c r="B1129" t="s">
        <v>221</v>
      </c>
      <c r="C1129" t="s">
        <v>1184</v>
      </c>
      <c r="D1129" s="30">
        <v>260.0645751953125</v>
      </c>
      <c r="E1129" s="30">
        <v>250.6</v>
      </c>
      <c r="F1129" s="30">
        <v>241</v>
      </c>
      <c r="G1129" s="30">
        <v>181.40541076660159</v>
      </c>
      <c r="H1129" s="30">
        <v>190.6</v>
      </c>
      <c r="I1129" s="30">
        <v>176.4</v>
      </c>
      <c r="J1129" s="30">
        <v>260.0645751953125</v>
      </c>
      <c r="K1129" s="30">
        <v>250.6</v>
      </c>
      <c r="L1129" s="30">
        <v>241</v>
      </c>
      <c r="M1129" s="30">
        <v>181.40541076660159</v>
      </c>
      <c r="N1129" s="30">
        <v>190.6</v>
      </c>
      <c r="O1129" s="30">
        <v>176.4</v>
      </c>
    </row>
    <row r="1130" spans="1:15" x14ac:dyDescent="0.3">
      <c r="A1130" s="1">
        <v>960884260</v>
      </c>
      <c r="B1130" t="s">
        <v>442</v>
      </c>
      <c r="C1130" t="s">
        <v>1778</v>
      </c>
      <c r="D1130" s="30"/>
      <c r="E1130" s="30">
        <v>250.3</v>
      </c>
      <c r="F1130" s="30">
        <v>241.7</v>
      </c>
      <c r="G1130" s="30"/>
      <c r="H1130" s="30">
        <v>208.1</v>
      </c>
      <c r="I1130" s="30">
        <v>202.4</v>
      </c>
      <c r="J1130" s="30"/>
      <c r="K1130" s="30">
        <v>250.3</v>
      </c>
      <c r="L1130" s="30">
        <v>241.7</v>
      </c>
      <c r="M1130" s="30"/>
      <c r="N1130" s="30">
        <v>208.1</v>
      </c>
      <c r="O1130" s="30">
        <v>202.4</v>
      </c>
    </row>
    <row r="1131" spans="1:15" x14ac:dyDescent="0.3">
      <c r="A1131" s="1">
        <v>489046910</v>
      </c>
      <c r="B1131" t="s">
        <v>230</v>
      </c>
      <c r="C1131" t="s">
        <v>1269</v>
      </c>
      <c r="D1131" s="30"/>
      <c r="E1131" s="30">
        <v>265.10000000000002</v>
      </c>
      <c r="F1131" s="30">
        <v>237.4</v>
      </c>
      <c r="G1131" s="30"/>
      <c r="H1131" s="30">
        <v>230.8</v>
      </c>
      <c r="I1131" s="30">
        <v>191.4</v>
      </c>
      <c r="J1131" s="30"/>
      <c r="K1131" s="30">
        <v>265.10000000000002</v>
      </c>
      <c r="L1131" s="30">
        <v>237.4</v>
      </c>
      <c r="M1131" s="30"/>
      <c r="N1131" s="30">
        <v>230.8</v>
      </c>
      <c r="O1131" s="30">
        <v>191.4</v>
      </c>
    </row>
    <row r="1132" spans="1:15" x14ac:dyDescent="0.3">
      <c r="A1132" s="1">
        <v>960914020</v>
      </c>
      <c r="B1132" t="s">
        <v>445</v>
      </c>
      <c r="C1132" t="s">
        <v>1808</v>
      </c>
      <c r="D1132" s="30">
        <v>365.90908813476563</v>
      </c>
      <c r="E1132" s="30">
        <v>365.4</v>
      </c>
      <c r="F1132" s="30">
        <v>380.9</v>
      </c>
      <c r="G1132" s="30">
        <v>319.09091186523438</v>
      </c>
      <c r="H1132" s="30">
        <v>355.9</v>
      </c>
      <c r="I1132" s="30">
        <v>359.5</v>
      </c>
      <c r="J1132" s="30">
        <v>321</v>
      </c>
      <c r="K1132" s="30">
        <v>307.8</v>
      </c>
      <c r="L1132" s="30">
        <v>317.89999999999998</v>
      </c>
      <c r="M1132" s="30">
        <v>319.09091186523438</v>
      </c>
      <c r="N1132" s="30">
        <v>355.9</v>
      </c>
      <c r="O1132" s="30">
        <v>359.5</v>
      </c>
    </row>
    <row r="1133" spans="1:15" x14ac:dyDescent="0.3">
      <c r="A1133" s="1">
        <v>489256985</v>
      </c>
      <c r="B1133" t="s">
        <v>242</v>
      </c>
      <c r="C1133" t="s">
        <v>242</v>
      </c>
      <c r="D1133" s="30"/>
      <c r="E1133" s="30">
        <v>192.9</v>
      </c>
      <c r="F1133" s="30">
        <v>280</v>
      </c>
      <c r="G1133" s="30"/>
      <c r="H1133" s="30">
        <v>192.9</v>
      </c>
      <c r="I1133" s="30">
        <v>243.3</v>
      </c>
      <c r="J1133" s="30"/>
      <c r="K1133" s="30">
        <v>192.9</v>
      </c>
      <c r="L1133" s="30">
        <v>280</v>
      </c>
      <c r="M1133" s="30"/>
      <c r="N1133" s="30">
        <v>192.9</v>
      </c>
      <c r="O1133" s="30">
        <v>243.3</v>
      </c>
    </row>
    <row r="1134" spans="1:15" x14ac:dyDescent="0.3">
      <c r="A1134" s="1">
        <v>960884180</v>
      </c>
      <c r="B1134" t="s">
        <v>442</v>
      </c>
      <c r="C1134" t="s">
        <v>1772</v>
      </c>
      <c r="D1134" s="30"/>
      <c r="E1134" s="30">
        <v>279.39999999999998</v>
      </c>
      <c r="F1134" s="30">
        <v>290.3</v>
      </c>
      <c r="G1134" s="30"/>
      <c r="H1134" s="30">
        <v>209.1</v>
      </c>
      <c r="I1134" s="30">
        <v>223.7</v>
      </c>
      <c r="J1134" s="30"/>
      <c r="K1134" s="30">
        <v>279.39999999999998</v>
      </c>
      <c r="L1134" s="30">
        <v>290.3</v>
      </c>
      <c r="M1134" s="30"/>
      <c r="N1134" s="30">
        <v>209.1</v>
      </c>
      <c r="O1134" s="30">
        <v>223.7</v>
      </c>
    </row>
    <row r="1135" spans="1:15" x14ac:dyDescent="0.3">
      <c r="A1135" s="1">
        <v>960923000</v>
      </c>
      <c r="B1135" t="s">
        <v>446</v>
      </c>
      <c r="C1135" t="s">
        <v>1826</v>
      </c>
      <c r="D1135" s="30">
        <v>380.94488525390631</v>
      </c>
      <c r="E1135" s="30">
        <v>404.5</v>
      </c>
      <c r="F1135" s="30">
        <v>408.3</v>
      </c>
      <c r="G1135" s="30">
        <v>344.65408325195313</v>
      </c>
      <c r="H1135" s="30">
        <v>370.2</v>
      </c>
      <c r="I1135" s="30">
        <v>370.8</v>
      </c>
      <c r="J1135" s="30">
        <v>302.6455078125</v>
      </c>
      <c r="K1135" s="30">
        <v>335.8</v>
      </c>
      <c r="L1135" s="30">
        <v>340.4</v>
      </c>
      <c r="M1135" s="30">
        <v>344.65408325195313</v>
      </c>
      <c r="N1135" s="30">
        <v>370.2</v>
      </c>
      <c r="O1135" s="30">
        <v>370.8</v>
      </c>
    </row>
    <row r="1136" spans="1:15" x14ac:dyDescent="0.3">
      <c r="A1136" s="1">
        <v>500124040</v>
      </c>
      <c r="B1136" t="s">
        <v>262</v>
      </c>
      <c r="C1136" t="s">
        <v>1346</v>
      </c>
      <c r="D1136" s="30">
        <v>355.71429443359381</v>
      </c>
      <c r="E1136" s="30">
        <v>379.8</v>
      </c>
      <c r="F1136" s="30">
        <v>388.4</v>
      </c>
      <c r="G1136" s="30">
        <v>327.61904907226563</v>
      </c>
      <c r="H1136" s="30">
        <v>373.8</v>
      </c>
      <c r="I1136" s="30">
        <v>383.7</v>
      </c>
      <c r="J1136" s="30">
        <v>318.2608642578125</v>
      </c>
      <c r="K1136" s="30">
        <v>353.4</v>
      </c>
      <c r="L1136" s="30">
        <v>358.6</v>
      </c>
      <c r="M1136" s="30">
        <v>327.61904907226563</v>
      </c>
      <c r="N1136" s="30">
        <v>373.8</v>
      </c>
      <c r="O1136" s="30">
        <v>383.7</v>
      </c>
    </row>
    <row r="1137" spans="1:15" x14ac:dyDescent="0.3">
      <c r="A1137" s="1">
        <v>480744080</v>
      </c>
      <c r="B1137" t="s">
        <v>223</v>
      </c>
      <c r="C1137" t="s">
        <v>1206</v>
      </c>
      <c r="D1137" s="30">
        <v>236.66667175292969</v>
      </c>
      <c r="E1137" s="30">
        <v>323.5</v>
      </c>
      <c r="F1137" s="30">
        <v>321.5</v>
      </c>
      <c r="G1137" s="30"/>
      <c r="H1137" s="30">
        <v>286.7</v>
      </c>
      <c r="I1137" s="30">
        <v>292.7</v>
      </c>
      <c r="J1137" s="30">
        <v>225.89927673339841</v>
      </c>
      <c r="K1137" s="30">
        <v>321.3</v>
      </c>
      <c r="L1137" s="30">
        <v>320.7</v>
      </c>
      <c r="M1137" s="30"/>
      <c r="N1137" s="30">
        <v>286.7</v>
      </c>
      <c r="O1137" s="30">
        <v>292.7</v>
      </c>
    </row>
    <row r="1138" spans="1:15" x14ac:dyDescent="0.3">
      <c r="A1138" s="1">
        <v>480785440</v>
      </c>
      <c r="B1138" t="s">
        <v>226</v>
      </c>
      <c r="C1138" t="s">
        <v>1250</v>
      </c>
      <c r="D1138" s="30"/>
      <c r="E1138" s="30">
        <v>236.3</v>
      </c>
      <c r="F1138" s="30">
        <v>227.9</v>
      </c>
      <c r="G1138" s="30"/>
      <c r="H1138" s="30">
        <v>205.5</v>
      </c>
      <c r="I1138" s="30">
        <v>205.5</v>
      </c>
      <c r="J1138" s="30"/>
      <c r="K1138" s="30">
        <v>236.3</v>
      </c>
      <c r="L1138" s="30">
        <v>227.9</v>
      </c>
      <c r="M1138" s="30"/>
      <c r="N1138" s="30">
        <v>205.5</v>
      </c>
      <c r="O1138" s="30">
        <v>205.5</v>
      </c>
    </row>
    <row r="1139" spans="1:15" x14ac:dyDescent="0.3">
      <c r="A1139" s="1">
        <v>961064040</v>
      </c>
      <c r="B1139" t="s">
        <v>456</v>
      </c>
      <c r="C1139" t="s">
        <v>1890</v>
      </c>
      <c r="D1139" s="30"/>
      <c r="E1139" s="30">
        <v>413.5</v>
      </c>
      <c r="F1139" s="30">
        <v>409.5</v>
      </c>
      <c r="G1139" s="30">
        <v>415.74801635742188</v>
      </c>
      <c r="H1139" s="30">
        <v>395.3</v>
      </c>
      <c r="I1139" s="30">
        <v>405.4</v>
      </c>
      <c r="J1139" s="30"/>
      <c r="K1139" s="30">
        <v>365.7</v>
      </c>
      <c r="L1139" s="30">
        <v>362.2</v>
      </c>
      <c r="M1139" s="30">
        <v>415.74801635742188</v>
      </c>
      <c r="N1139" s="30">
        <v>395.3</v>
      </c>
      <c r="O1139" s="30">
        <v>405.4</v>
      </c>
    </row>
    <row r="1140" spans="1:15" x14ac:dyDescent="0.3">
      <c r="A1140" s="1">
        <v>1159146970</v>
      </c>
      <c r="B1140" t="s">
        <v>541</v>
      </c>
      <c r="C1140" t="s">
        <v>2099</v>
      </c>
      <c r="D1140" s="30">
        <v>233.56321716308591</v>
      </c>
      <c r="E1140" s="30">
        <v>280.39999999999998</v>
      </c>
      <c r="F1140" s="30">
        <v>285.3</v>
      </c>
      <c r="G1140" s="30"/>
      <c r="H1140" s="30">
        <v>240.4</v>
      </c>
      <c r="I1140" s="30">
        <v>263.2</v>
      </c>
      <c r="J1140" s="30">
        <v>233.56321716308591</v>
      </c>
      <c r="K1140" s="30">
        <v>280.39999999999998</v>
      </c>
      <c r="L1140" s="30">
        <v>285.3</v>
      </c>
      <c r="M1140" s="30"/>
      <c r="N1140" s="30">
        <v>240.4</v>
      </c>
      <c r="O1140" s="30">
        <v>263.2</v>
      </c>
    </row>
    <row r="1141" spans="1:15" x14ac:dyDescent="0.3">
      <c r="A1141" s="1">
        <v>500124070</v>
      </c>
      <c r="B1141" t="s">
        <v>262</v>
      </c>
      <c r="C1141" t="s">
        <v>1349</v>
      </c>
      <c r="D1141" s="30">
        <v>356.25</v>
      </c>
      <c r="E1141" s="30">
        <v>356.4</v>
      </c>
      <c r="F1141" s="30">
        <v>371</v>
      </c>
      <c r="G1141" s="30">
        <v>328.125</v>
      </c>
      <c r="H1141" s="30">
        <v>351.4</v>
      </c>
      <c r="I1141" s="30">
        <v>364.9</v>
      </c>
      <c r="J1141" s="30">
        <v>327.71084594726563</v>
      </c>
      <c r="K1141" s="30">
        <v>327.10000000000002</v>
      </c>
      <c r="L1141" s="30">
        <v>342.2</v>
      </c>
      <c r="M1141" s="30">
        <v>328.125</v>
      </c>
      <c r="N1141" s="30">
        <v>351.4</v>
      </c>
      <c r="O1141" s="30">
        <v>364.9</v>
      </c>
    </row>
    <row r="1142" spans="1:15" x14ac:dyDescent="0.3">
      <c r="A1142" s="1">
        <v>1159236996</v>
      </c>
      <c r="B1142" t="s">
        <v>543</v>
      </c>
      <c r="C1142" t="s">
        <v>2106</v>
      </c>
      <c r="D1142" s="30"/>
      <c r="E1142" s="30">
        <v>204.2</v>
      </c>
      <c r="F1142" s="30">
        <v>194.6</v>
      </c>
      <c r="G1142" s="30"/>
      <c r="H1142" s="30">
        <v>208.5</v>
      </c>
      <c r="I1142" s="30">
        <v>175</v>
      </c>
      <c r="J1142" s="30"/>
      <c r="K1142" s="30">
        <v>204.2</v>
      </c>
      <c r="L1142" s="30">
        <v>194.6</v>
      </c>
      <c r="M1142" s="30"/>
      <c r="N1142" s="30">
        <v>208.5</v>
      </c>
      <c r="O1142" s="30">
        <v>175</v>
      </c>
    </row>
    <row r="1143" spans="1:15" x14ac:dyDescent="0.3">
      <c r="A1143" s="1">
        <v>1151154890</v>
      </c>
      <c r="B1143" t="s">
        <v>3792</v>
      </c>
      <c r="C1143" t="s">
        <v>2074</v>
      </c>
      <c r="D1143" s="30"/>
      <c r="E1143" s="30">
        <v>149.30000000000001</v>
      </c>
      <c r="F1143" s="30">
        <v>194.9</v>
      </c>
      <c r="G1143" s="30"/>
      <c r="H1143" s="30">
        <v>132.4</v>
      </c>
      <c r="I1143" s="30">
        <v>147.4</v>
      </c>
      <c r="J1143" s="30"/>
      <c r="K1143" s="30">
        <v>149.30000000000001</v>
      </c>
      <c r="L1143" s="30">
        <v>194.9</v>
      </c>
      <c r="M1143" s="30"/>
      <c r="N1143" s="30">
        <v>132.4</v>
      </c>
      <c r="O1143" s="30">
        <v>147.4</v>
      </c>
    </row>
    <row r="1144" spans="1:15" x14ac:dyDescent="0.3">
      <c r="A1144" s="1">
        <v>500124050</v>
      </c>
      <c r="B1144" t="s">
        <v>262</v>
      </c>
      <c r="C1144" t="s">
        <v>1347</v>
      </c>
      <c r="D1144" s="30">
        <v>368.15921020507813</v>
      </c>
      <c r="E1144" s="30">
        <v>390.4</v>
      </c>
      <c r="F1144" s="30">
        <v>379.7</v>
      </c>
      <c r="G1144" s="30">
        <v>319.40298461914063</v>
      </c>
      <c r="H1144" s="30">
        <v>359.6</v>
      </c>
      <c r="I1144" s="30">
        <v>346.1</v>
      </c>
      <c r="J1144" s="30">
        <v>335.95504760742188</v>
      </c>
      <c r="K1144" s="30">
        <v>352.5</v>
      </c>
      <c r="L1144" s="30">
        <v>339.1</v>
      </c>
      <c r="M1144" s="30">
        <v>319.40298461914063</v>
      </c>
      <c r="N1144" s="30">
        <v>359.6</v>
      </c>
      <c r="O1144" s="30">
        <v>346.1</v>
      </c>
    </row>
    <row r="1145" spans="1:15" x14ac:dyDescent="0.3">
      <c r="A1145" s="1">
        <v>961014040</v>
      </c>
      <c r="B1145" t="s">
        <v>452</v>
      </c>
      <c r="C1145" t="s">
        <v>680</v>
      </c>
      <c r="D1145" s="30">
        <v>400</v>
      </c>
      <c r="E1145" s="30">
        <v>429.4</v>
      </c>
      <c r="F1145" s="30">
        <v>423.7</v>
      </c>
      <c r="G1145" s="30">
        <v>378.37838745117188</v>
      </c>
      <c r="H1145" s="30">
        <v>424.4</v>
      </c>
      <c r="I1145" s="30">
        <v>418.6</v>
      </c>
      <c r="J1145" s="30"/>
      <c r="K1145" s="30">
        <v>391.9</v>
      </c>
      <c r="L1145" s="30">
        <v>377.3</v>
      </c>
      <c r="M1145" s="30">
        <v>378.37838745117188</v>
      </c>
      <c r="N1145" s="30">
        <v>424.4</v>
      </c>
      <c r="O1145" s="30">
        <v>418.6</v>
      </c>
    </row>
    <row r="1146" spans="1:15" x14ac:dyDescent="0.3">
      <c r="A1146" s="1">
        <v>480744020</v>
      </c>
      <c r="B1146" t="s">
        <v>223</v>
      </c>
      <c r="C1146" t="s">
        <v>1204</v>
      </c>
      <c r="D1146" s="30">
        <v>291.73553466796881</v>
      </c>
      <c r="E1146" s="30">
        <v>314.2</v>
      </c>
      <c r="F1146" s="30">
        <v>309.10000000000002</v>
      </c>
      <c r="G1146" s="30">
        <v>236.66667175292969</v>
      </c>
      <c r="H1146" s="30">
        <v>304.3</v>
      </c>
      <c r="I1146" s="30">
        <v>309.7</v>
      </c>
      <c r="J1146" s="30">
        <v>291.42855834960938</v>
      </c>
      <c r="K1146" s="30">
        <v>312.60000000000002</v>
      </c>
      <c r="L1146" s="30">
        <v>302.10000000000002</v>
      </c>
      <c r="M1146" s="30">
        <v>236.66667175292969</v>
      </c>
      <c r="N1146" s="30">
        <v>304.3</v>
      </c>
      <c r="O1146" s="30">
        <v>309.7</v>
      </c>
    </row>
    <row r="1147" spans="1:15" x14ac:dyDescent="0.3">
      <c r="A1147" s="1">
        <v>960905040</v>
      </c>
      <c r="B1147" t="s">
        <v>444</v>
      </c>
      <c r="C1147" t="s">
        <v>1797</v>
      </c>
      <c r="D1147" s="30">
        <v>314.55398559570313</v>
      </c>
      <c r="E1147" s="30">
        <v>359.2</v>
      </c>
      <c r="F1147" s="30">
        <v>349.3</v>
      </c>
      <c r="G1147" s="30">
        <v>269.01409912109381</v>
      </c>
      <c r="H1147" s="30">
        <v>316.5</v>
      </c>
      <c r="I1147" s="30">
        <v>304.3</v>
      </c>
      <c r="J1147" s="30">
        <v>289.65518188476563</v>
      </c>
      <c r="K1147" s="30">
        <v>337.8</v>
      </c>
      <c r="L1147" s="30">
        <v>328.1</v>
      </c>
      <c r="M1147" s="30">
        <v>269.01409912109381</v>
      </c>
      <c r="N1147" s="30">
        <v>316.5</v>
      </c>
      <c r="O1147" s="30">
        <v>304.3</v>
      </c>
    </row>
    <row r="1148" spans="1:15" x14ac:dyDescent="0.3">
      <c r="A1148" s="1">
        <v>480783100</v>
      </c>
      <c r="B1148" t="s">
        <v>226</v>
      </c>
      <c r="C1148" t="s">
        <v>1235</v>
      </c>
      <c r="D1148" s="30">
        <v>203.29457092285159</v>
      </c>
      <c r="E1148" s="30">
        <v>190.6</v>
      </c>
      <c r="F1148" s="30">
        <v>191.8</v>
      </c>
      <c r="G1148" s="30"/>
      <c r="H1148" s="30">
        <v>157.9</v>
      </c>
      <c r="I1148" s="30">
        <v>159</v>
      </c>
      <c r="J1148" s="30">
        <v>202.9126281738281</v>
      </c>
      <c r="K1148" s="30">
        <v>190.6</v>
      </c>
      <c r="L1148" s="30">
        <v>191.8</v>
      </c>
      <c r="M1148" s="30"/>
      <c r="N1148" s="30">
        <v>157.9</v>
      </c>
      <c r="O1148" s="30">
        <v>159</v>
      </c>
    </row>
    <row r="1149" spans="1:15" x14ac:dyDescent="0.3">
      <c r="A1149" s="1">
        <v>480804080</v>
      </c>
      <c r="B1149" t="s">
        <v>227</v>
      </c>
      <c r="C1149" t="s">
        <v>1263</v>
      </c>
      <c r="D1149" s="30">
        <v>339.84375</v>
      </c>
      <c r="E1149" s="30">
        <v>356.4</v>
      </c>
      <c r="F1149" s="30">
        <v>378.3</v>
      </c>
      <c r="G1149" s="30">
        <v>291.40625</v>
      </c>
      <c r="H1149" s="30">
        <v>346.8</v>
      </c>
      <c r="I1149" s="30">
        <v>361.5</v>
      </c>
      <c r="J1149" s="30">
        <v>289.28570556640631</v>
      </c>
      <c r="K1149" s="30">
        <v>330.5</v>
      </c>
      <c r="L1149" s="30">
        <v>353.8</v>
      </c>
      <c r="M1149" s="30">
        <v>291.40625</v>
      </c>
      <c r="N1149" s="30">
        <v>346.8</v>
      </c>
      <c r="O1149" s="30">
        <v>361.5</v>
      </c>
    </row>
    <row r="1150" spans="1:15" x14ac:dyDescent="0.3">
      <c r="A1150" s="1">
        <v>960954160</v>
      </c>
      <c r="B1150" t="s">
        <v>449</v>
      </c>
      <c r="C1150" t="s">
        <v>1864</v>
      </c>
      <c r="D1150" s="30">
        <v>397.1014404296875</v>
      </c>
      <c r="E1150" s="30">
        <v>400.4</v>
      </c>
      <c r="F1150" s="30">
        <v>415.7</v>
      </c>
      <c r="G1150" s="30">
        <v>366.50717163085938</v>
      </c>
      <c r="H1150" s="30">
        <v>392.2</v>
      </c>
      <c r="I1150" s="30">
        <v>414.5</v>
      </c>
      <c r="J1150" s="30">
        <v>304.54544067382813</v>
      </c>
      <c r="K1150" s="30">
        <v>306.60000000000002</v>
      </c>
      <c r="L1150" s="30">
        <v>317.60000000000002</v>
      </c>
      <c r="M1150" s="30">
        <v>366.50717163085938</v>
      </c>
      <c r="N1150" s="30">
        <v>392.2</v>
      </c>
      <c r="O1150" s="30">
        <v>414.5</v>
      </c>
    </row>
    <row r="1151" spans="1:15" x14ac:dyDescent="0.3">
      <c r="A1151" s="1">
        <v>480781400</v>
      </c>
      <c r="B1151" t="s">
        <v>226</v>
      </c>
      <c r="C1151" t="s">
        <v>1232</v>
      </c>
      <c r="D1151" s="30">
        <v>278.64407348632813</v>
      </c>
      <c r="E1151" s="30">
        <v>279.5</v>
      </c>
      <c r="F1151" s="30">
        <v>261.10000000000002</v>
      </c>
      <c r="G1151" s="30"/>
      <c r="H1151" s="30">
        <v>189</v>
      </c>
      <c r="I1151" s="30">
        <v>187.1</v>
      </c>
      <c r="J1151" s="30">
        <v>278.64407348632813</v>
      </c>
      <c r="K1151" s="30">
        <v>279.5</v>
      </c>
      <c r="L1151" s="30">
        <v>261.10000000000002</v>
      </c>
      <c r="M1151" s="30"/>
      <c r="N1151" s="30">
        <v>189</v>
      </c>
      <c r="O1151" s="30">
        <v>187.1</v>
      </c>
    </row>
    <row r="1152" spans="1:15" x14ac:dyDescent="0.3">
      <c r="A1152" s="1">
        <v>960954200</v>
      </c>
      <c r="B1152" t="s">
        <v>449</v>
      </c>
      <c r="C1152" t="s">
        <v>1867</v>
      </c>
      <c r="D1152" s="30">
        <v>410.7623291015625</v>
      </c>
      <c r="E1152" s="30">
        <v>414.8</v>
      </c>
      <c r="F1152" s="30">
        <v>390.8</v>
      </c>
      <c r="G1152" s="30">
        <v>376.12612915039063</v>
      </c>
      <c r="H1152" s="30">
        <v>403.5</v>
      </c>
      <c r="I1152" s="30">
        <v>399.1</v>
      </c>
      <c r="J1152" s="30">
        <v>363.6363525390625</v>
      </c>
      <c r="K1152" s="30">
        <v>367.7</v>
      </c>
      <c r="L1152" s="30">
        <v>333.3</v>
      </c>
      <c r="M1152" s="30">
        <v>376.12612915039063</v>
      </c>
      <c r="N1152" s="30">
        <v>403.5</v>
      </c>
      <c r="O1152" s="30">
        <v>399.1</v>
      </c>
    </row>
    <row r="1153" spans="1:15" x14ac:dyDescent="0.3">
      <c r="A1153" s="1">
        <v>961133000</v>
      </c>
      <c r="B1153" t="s">
        <v>462</v>
      </c>
      <c r="C1153" t="s">
        <v>1920</v>
      </c>
      <c r="D1153" s="30">
        <v>330.31915283203131</v>
      </c>
      <c r="E1153" s="30">
        <v>332.4</v>
      </c>
      <c r="F1153" s="30">
        <v>351.2</v>
      </c>
      <c r="G1153" s="30">
        <v>297.34042358398438</v>
      </c>
      <c r="H1153" s="30">
        <v>309.8</v>
      </c>
      <c r="I1153" s="30">
        <v>317.39999999999998</v>
      </c>
      <c r="J1153" s="30"/>
      <c r="K1153" s="30">
        <v>275.7</v>
      </c>
      <c r="L1153" s="30">
        <v>291.10000000000002</v>
      </c>
      <c r="M1153" s="30">
        <v>297.34042358398438</v>
      </c>
      <c r="N1153" s="30">
        <v>309.8</v>
      </c>
      <c r="O1153" s="30">
        <v>317.39999999999998</v>
      </c>
    </row>
    <row r="1154" spans="1:15" x14ac:dyDescent="0.3">
      <c r="A1154" s="1">
        <v>960894030</v>
      </c>
      <c r="B1154" t="s">
        <v>443</v>
      </c>
      <c r="C1154" t="s">
        <v>1786</v>
      </c>
      <c r="D1154" s="30">
        <v>219.84126281738281</v>
      </c>
      <c r="E1154" s="30"/>
      <c r="F1154" s="30"/>
      <c r="G1154" s="30"/>
      <c r="H1154" s="30"/>
      <c r="I1154" s="30"/>
      <c r="J1154" s="30">
        <v>219.84126281738281</v>
      </c>
      <c r="K1154" s="30"/>
      <c r="L1154" s="30"/>
      <c r="M1154" s="30"/>
      <c r="N1154" s="30"/>
      <c r="O1154" s="30"/>
    </row>
    <row r="1155" spans="1:15" x14ac:dyDescent="0.3">
      <c r="A1155" s="1">
        <v>480724050</v>
      </c>
      <c r="B1155" t="s">
        <v>221</v>
      </c>
      <c r="C1155" t="s">
        <v>1189</v>
      </c>
      <c r="D1155" s="30"/>
      <c r="E1155" s="30">
        <v>217.6</v>
      </c>
      <c r="F1155" s="30">
        <v>222.2</v>
      </c>
      <c r="G1155" s="30"/>
      <c r="H1155" s="30">
        <v>181.5</v>
      </c>
      <c r="I1155" s="30">
        <v>178</v>
      </c>
      <c r="J1155" s="30"/>
      <c r="K1155" s="30">
        <v>217.6</v>
      </c>
      <c r="L1155" s="30">
        <v>222.2</v>
      </c>
      <c r="M1155" s="30"/>
      <c r="N1155" s="30">
        <v>181.5</v>
      </c>
      <c r="O1155" s="30">
        <v>178</v>
      </c>
    </row>
    <row r="1156" spans="1:15" x14ac:dyDescent="0.3">
      <c r="A1156" s="1">
        <v>961144020</v>
      </c>
      <c r="B1156" t="s">
        <v>463</v>
      </c>
      <c r="C1156" t="s">
        <v>1923</v>
      </c>
      <c r="D1156" s="30">
        <v>386.03604125976563</v>
      </c>
      <c r="E1156" s="30">
        <v>398.1</v>
      </c>
      <c r="F1156" s="30">
        <v>389.8</v>
      </c>
      <c r="G1156" s="30">
        <v>361.71170043945313</v>
      </c>
      <c r="H1156" s="30">
        <v>387.2</v>
      </c>
      <c r="I1156" s="30">
        <v>391.9</v>
      </c>
      <c r="J1156" s="30">
        <v>311.11111450195313</v>
      </c>
      <c r="K1156" s="30">
        <v>320.3</v>
      </c>
      <c r="L1156" s="30">
        <v>292.8</v>
      </c>
      <c r="M1156" s="30">
        <v>361.71170043945313</v>
      </c>
      <c r="N1156" s="30">
        <v>387.2</v>
      </c>
      <c r="O1156" s="30">
        <v>391.9</v>
      </c>
    </row>
    <row r="1157" spans="1:15" x14ac:dyDescent="0.3">
      <c r="A1157" s="1">
        <v>1151154180</v>
      </c>
      <c r="B1157" t="s">
        <v>3792</v>
      </c>
      <c r="C1157" t="s">
        <v>2066</v>
      </c>
      <c r="D1157" s="30"/>
      <c r="E1157" s="30">
        <v>216.7</v>
      </c>
      <c r="F1157" s="30">
        <v>221.7</v>
      </c>
      <c r="G1157" s="30"/>
      <c r="H1157" s="30">
        <v>203</v>
      </c>
      <c r="I1157" s="30">
        <v>198.6</v>
      </c>
      <c r="J1157" s="30"/>
      <c r="K1157" s="30">
        <v>216.7</v>
      </c>
      <c r="L1157" s="30">
        <v>221.7</v>
      </c>
      <c r="M1157" s="30"/>
      <c r="N1157" s="30">
        <v>203</v>
      </c>
      <c r="O1157" s="30">
        <v>198.6</v>
      </c>
    </row>
    <row r="1158" spans="1:15" x14ac:dyDescent="0.3">
      <c r="A1158" s="1">
        <v>489226975</v>
      </c>
      <c r="B1158" t="s">
        <v>240</v>
      </c>
      <c r="C1158" t="s">
        <v>1281</v>
      </c>
      <c r="D1158" s="30">
        <v>272.79153442382813</v>
      </c>
      <c r="E1158" s="30">
        <v>305.60000000000002</v>
      </c>
      <c r="F1158" s="30">
        <v>290.8</v>
      </c>
      <c r="G1158" s="30">
        <v>223.0215759277344</v>
      </c>
      <c r="H1158" s="30">
        <v>290.7</v>
      </c>
      <c r="I1158" s="30">
        <v>250.9</v>
      </c>
      <c r="J1158" s="30">
        <v>270.96774291992188</v>
      </c>
      <c r="K1158" s="30">
        <v>305.60000000000002</v>
      </c>
      <c r="L1158" s="30">
        <v>290.8</v>
      </c>
      <c r="M1158" s="30">
        <v>223.0215759277344</v>
      </c>
      <c r="N1158" s="30">
        <v>290.7</v>
      </c>
      <c r="O1158" s="30">
        <v>250.9</v>
      </c>
    </row>
    <row r="1159" spans="1:15" x14ac:dyDescent="0.3">
      <c r="A1159" s="1">
        <v>961104140</v>
      </c>
      <c r="B1159" t="s">
        <v>459</v>
      </c>
      <c r="C1159" t="s">
        <v>1904</v>
      </c>
      <c r="D1159" s="30">
        <v>288.88888549804688</v>
      </c>
      <c r="E1159" s="30">
        <v>327</v>
      </c>
      <c r="F1159" s="30">
        <v>333.1</v>
      </c>
      <c r="G1159" s="30">
        <v>208.17308044433591</v>
      </c>
      <c r="H1159" s="30">
        <v>327</v>
      </c>
      <c r="I1159" s="30">
        <v>329.8</v>
      </c>
      <c r="J1159" s="30">
        <v>288.88888549804688</v>
      </c>
      <c r="K1159" s="30">
        <v>327</v>
      </c>
      <c r="L1159" s="30">
        <v>333.1</v>
      </c>
      <c r="M1159" s="30">
        <v>208.17308044433591</v>
      </c>
      <c r="N1159" s="30">
        <v>327</v>
      </c>
      <c r="O1159" s="30">
        <v>329.8</v>
      </c>
    </row>
    <row r="1160" spans="1:15" x14ac:dyDescent="0.3">
      <c r="A1160" s="1">
        <v>480735000</v>
      </c>
      <c r="B1160" t="s">
        <v>222</v>
      </c>
      <c r="C1160" t="s">
        <v>1198</v>
      </c>
      <c r="D1160" s="30">
        <v>276.25900268554688</v>
      </c>
      <c r="E1160" s="30">
        <v>319.3</v>
      </c>
      <c r="F1160" s="30">
        <v>312.3</v>
      </c>
      <c r="G1160" s="30"/>
      <c r="H1160" s="30">
        <v>245.8</v>
      </c>
      <c r="I1160" s="30">
        <v>237.7</v>
      </c>
      <c r="J1160" s="30">
        <v>254.46427917480469</v>
      </c>
      <c r="K1160" s="30">
        <v>300</v>
      </c>
      <c r="L1160" s="30">
        <v>305.3</v>
      </c>
      <c r="M1160" s="30"/>
      <c r="N1160" s="30">
        <v>245.8</v>
      </c>
      <c r="O1160" s="30">
        <v>237.7</v>
      </c>
    </row>
    <row r="1161" spans="1:15" x14ac:dyDescent="0.3">
      <c r="A1161" s="1">
        <v>489223935</v>
      </c>
      <c r="B1161" t="s">
        <v>240</v>
      </c>
      <c r="C1161" t="s">
        <v>1279</v>
      </c>
      <c r="D1161" s="30">
        <v>277.89114379882813</v>
      </c>
      <c r="E1161" s="30">
        <v>299.3</v>
      </c>
      <c r="F1161" s="30">
        <v>307.10000000000002</v>
      </c>
      <c r="G1161" s="30">
        <v>226.69038391113281</v>
      </c>
      <c r="H1161" s="30">
        <v>290.89999999999998</v>
      </c>
      <c r="I1161" s="30">
        <v>257.8</v>
      </c>
      <c r="J1161" s="30">
        <v>276.22378540039063</v>
      </c>
      <c r="K1161" s="30">
        <v>299.3</v>
      </c>
      <c r="L1161" s="30">
        <v>307.10000000000002</v>
      </c>
      <c r="M1161" s="30">
        <v>226.69038391113281</v>
      </c>
      <c r="N1161" s="30">
        <v>290.89999999999998</v>
      </c>
      <c r="O1161" s="30">
        <v>257.8</v>
      </c>
    </row>
    <row r="1162" spans="1:15" x14ac:dyDescent="0.3">
      <c r="A1162" s="1">
        <v>960914175</v>
      </c>
      <c r="B1162" t="s">
        <v>445</v>
      </c>
      <c r="C1162" t="s">
        <v>1825</v>
      </c>
      <c r="D1162" s="30">
        <v>396.27908325195313</v>
      </c>
      <c r="E1162" s="30">
        <v>387.9</v>
      </c>
      <c r="F1162" s="30">
        <v>391.9</v>
      </c>
      <c r="G1162" s="30">
        <v>363.25582885742188</v>
      </c>
      <c r="H1162" s="30">
        <v>351.9</v>
      </c>
      <c r="I1162" s="30">
        <v>366.9</v>
      </c>
      <c r="J1162" s="30"/>
      <c r="K1162" s="30">
        <v>282.7</v>
      </c>
      <c r="L1162" s="30">
        <v>303.5</v>
      </c>
      <c r="M1162" s="30">
        <v>363.25582885742188</v>
      </c>
      <c r="N1162" s="30">
        <v>351.9</v>
      </c>
      <c r="O1162" s="30">
        <v>366.9</v>
      </c>
    </row>
    <row r="1163" spans="1:15" x14ac:dyDescent="0.3">
      <c r="A1163" s="1">
        <v>961013000</v>
      </c>
      <c r="B1163" t="s">
        <v>452</v>
      </c>
      <c r="C1163" t="s">
        <v>1876</v>
      </c>
      <c r="D1163" s="30">
        <v>386.875</v>
      </c>
      <c r="E1163" s="30">
        <v>375.7</v>
      </c>
      <c r="F1163" s="30">
        <v>351.2</v>
      </c>
      <c r="G1163" s="30">
        <v>384.90567016601563</v>
      </c>
      <c r="H1163" s="30">
        <v>377.9</v>
      </c>
      <c r="I1163" s="30">
        <v>347.6</v>
      </c>
      <c r="J1163" s="30">
        <v>358.57144165039063</v>
      </c>
      <c r="K1163" s="30">
        <v>311.60000000000002</v>
      </c>
      <c r="L1163" s="30">
        <v>289.7</v>
      </c>
      <c r="M1163" s="30">
        <v>384.90567016601563</v>
      </c>
      <c r="N1163" s="30">
        <v>377.9</v>
      </c>
      <c r="O1163" s="30">
        <v>347.6</v>
      </c>
    </row>
    <row r="1164" spans="1:15" x14ac:dyDescent="0.3">
      <c r="A1164" s="1">
        <v>1151155800</v>
      </c>
      <c r="B1164" t="s">
        <v>3792</v>
      </c>
      <c r="C1164" t="s">
        <v>2088</v>
      </c>
      <c r="D1164" s="30"/>
      <c r="E1164" s="30">
        <v>219.6</v>
      </c>
      <c r="F1164" s="30">
        <v>215</v>
      </c>
      <c r="G1164" s="30"/>
      <c r="H1164" s="30">
        <v>217.6</v>
      </c>
      <c r="I1164" s="30">
        <v>198.3</v>
      </c>
      <c r="J1164" s="30"/>
      <c r="K1164" s="30">
        <v>219.6</v>
      </c>
      <c r="L1164" s="30">
        <v>215</v>
      </c>
      <c r="M1164" s="30"/>
      <c r="N1164" s="30">
        <v>217.6</v>
      </c>
      <c r="O1164" s="30">
        <v>198.3</v>
      </c>
    </row>
    <row r="1165" spans="1:15" x14ac:dyDescent="0.3">
      <c r="A1165" s="1">
        <v>480804070</v>
      </c>
      <c r="B1165" t="s">
        <v>227</v>
      </c>
      <c r="C1165" t="s">
        <v>1262</v>
      </c>
      <c r="D1165" s="30">
        <v>240.9836120605469</v>
      </c>
      <c r="E1165" s="30">
        <v>297.8</v>
      </c>
      <c r="F1165" s="30">
        <v>326.89999999999998</v>
      </c>
      <c r="G1165" s="30"/>
      <c r="H1165" s="30">
        <v>229.2</v>
      </c>
      <c r="I1165" s="30">
        <v>256.89999999999998</v>
      </c>
      <c r="J1165" s="30">
        <v>240.9836120605469</v>
      </c>
      <c r="K1165" s="30">
        <v>297.8</v>
      </c>
      <c r="L1165" s="30">
        <v>326.89999999999998</v>
      </c>
      <c r="M1165" s="30"/>
      <c r="N1165" s="30">
        <v>229.2</v>
      </c>
      <c r="O1165" s="30">
        <v>256.89999999999998</v>
      </c>
    </row>
    <row r="1166" spans="1:15" x14ac:dyDescent="0.3">
      <c r="A1166" s="1">
        <v>489266990</v>
      </c>
      <c r="B1166" t="s">
        <v>243</v>
      </c>
      <c r="C1166" t="s">
        <v>1285</v>
      </c>
      <c r="D1166" s="30">
        <v>323</v>
      </c>
      <c r="E1166" s="30">
        <v>358.4</v>
      </c>
      <c r="F1166" s="30">
        <v>366.9</v>
      </c>
      <c r="G1166" s="30">
        <v>252.52525329589841</v>
      </c>
      <c r="H1166" s="30">
        <v>344.5</v>
      </c>
      <c r="I1166" s="30">
        <v>314.8</v>
      </c>
      <c r="J1166" s="30">
        <v>281.61764526367188</v>
      </c>
      <c r="K1166" s="30">
        <v>322.3</v>
      </c>
      <c r="L1166" s="30">
        <v>342.8</v>
      </c>
      <c r="M1166" s="30">
        <v>252.52525329589841</v>
      </c>
      <c r="N1166" s="30">
        <v>344.5</v>
      </c>
      <c r="O1166" s="30">
        <v>314.8</v>
      </c>
    </row>
    <row r="1167" spans="1:15" x14ac:dyDescent="0.3">
      <c r="A1167" s="1">
        <v>960914145</v>
      </c>
      <c r="B1167" t="s">
        <v>445</v>
      </c>
      <c r="C1167" t="s">
        <v>1819</v>
      </c>
      <c r="D1167" s="30">
        <v>377.10842895507813</v>
      </c>
      <c r="E1167" s="30">
        <v>387.1</v>
      </c>
      <c r="F1167" s="30">
        <v>396.5</v>
      </c>
      <c r="G1167" s="30">
        <v>357.258056640625</v>
      </c>
      <c r="H1167" s="30">
        <v>358.6</v>
      </c>
      <c r="I1167" s="30">
        <v>384</v>
      </c>
      <c r="J1167" s="30">
        <v>307.8125</v>
      </c>
      <c r="K1167" s="30">
        <v>312.89999999999998</v>
      </c>
      <c r="L1167" s="30">
        <v>324.10000000000002</v>
      </c>
      <c r="M1167" s="30">
        <v>357.258056640625</v>
      </c>
      <c r="N1167" s="30">
        <v>358.6</v>
      </c>
      <c r="O1167" s="30">
        <v>384</v>
      </c>
    </row>
    <row r="1168" spans="1:15" x14ac:dyDescent="0.3">
      <c r="A1168" s="1">
        <v>961023000</v>
      </c>
      <c r="B1168" t="s">
        <v>453</v>
      </c>
      <c r="C1168" t="s">
        <v>1878</v>
      </c>
      <c r="D1168" s="30">
        <v>407.8203125</v>
      </c>
      <c r="E1168" s="30">
        <v>408.8</v>
      </c>
      <c r="F1168" s="30">
        <v>408.3</v>
      </c>
      <c r="G1168" s="30">
        <v>387.35440063476563</v>
      </c>
      <c r="H1168" s="30">
        <v>397.9</v>
      </c>
      <c r="I1168" s="30">
        <v>396.8</v>
      </c>
      <c r="J1168" s="30">
        <v>335.51913452148438</v>
      </c>
      <c r="K1168" s="30">
        <v>335.7</v>
      </c>
      <c r="L1168" s="30">
        <v>326.7</v>
      </c>
      <c r="M1168" s="30">
        <v>387.35440063476563</v>
      </c>
      <c r="N1168" s="30">
        <v>397.9</v>
      </c>
      <c r="O1168" s="30">
        <v>396.8</v>
      </c>
    </row>
    <row r="1169" spans="1:15" x14ac:dyDescent="0.3">
      <c r="A1169" s="1">
        <v>1151155600</v>
      </c>
      <c r="B1169" t="s">
        <v>3792</v>
      </c>
      <c r="C1169" t="s">
        <v>945</v>
      </c>
      <c r="D1169" s="30"/>
      <c r="E1169" s="30">
        <v>256.5</v>
      </c>
      <c r="F1169" s="30">
        <v>207.1</v>
      </c>
      <c r="G1169" s="30"/>
      <c r="H1169" s="30">
        <v>237</v>
      </c>
      <c r="I1169" s="30">
        <v>224.2</v>
      </c>
      <c r="J1169" s="30"/>
      <c r="K1169" s="30">
        <v>256.5</v>
      </c>
      <c r="L1169" s="30">
        <v>207.1</v>
      </c>
      <c r="M1169" s="30"/>
      <c r="N1169" s="30">
        <v>237</v>
      </c>
      <c r="O1169" s="30">
        <v>224.2</v>
      </c>
    </row>
    <row r="1170" spans="1:15" x14ac:dyDescent="0.3">
      <c r="A1170" s="1">
        <v>960954190</v>
      </c>
      <c r="B1170" t="s">
        <v>449</v>
      </c>
      <c r="C1170" t="s">
        <v>1866</v>
      </c>
      <c r="D1170" s="30">
        <v>388.9361572265625</v>
      </c>
      <c r="E1170" s="30">
        <v>390</v>
      </c>
      <c r="F1170" s="30">
        <v>398.1</v>
      </c>
      <c r="G1170" s="30">
        <v>374.46807861328131</v>
      </c>
      <c r="H1170" s="30">
        <v>366.4</v>
      </c>
      <c r="I1170" s="30">
        <v>375.6</v>
      </c>
      <c r="J1170" s="30">
        <v>310.76922607421881</v>
      </c>
      <c r="K1170" s="30">
        <v>313.2</v>
      </c>
      <c r="L1170" s="30">
        <v>335.8</v>
      </c>
      <c r="M1170" s="30">
        <v>374.46807861328131</v>
      </c>
      <c r="N1170" s="30">
        <v>366.4</v>
      </c>
      <c r="O1170" s="30">
        <v>375.6</v>
      </c>
    </row>
    <row r="1171" spans="1:15" x14ac:dyDescent="0.3">
      <c r="A1171" s="1">
        <v>960882100</v>
      </c>
      <c r="B1171" t="s">
        <v>442</v>
      </c>
      <c r="C1171" t="s">
        <v>1307</v>
      </c>
      <c r="D1171" s="30">
        <v>279.00552368164063</v>
      </c>
      <c r="E1171" s="30">
        <v>303.3</v>
      </c>
      <c r="F1171" s="30">
        <v>299.2</v>
      </c>
      <c r="G1171" s="30"/>
      <c r="H1171" s="30">
        <v>200</v>
      </c>
      <c r="I1171" s="30">
        <v>186</v>
      </c>
      <c r="J1171" s="30">
        <v>279.00552368164063</v>
      </c>
      <c r="K1171" s="30">
        <v>303.3</v>
      </c>
      <c r="L1171" s="30">
        <v>299.2</v>
      </c>
      <c r="M1171" s="30"/>
      <c r="N1171" s="30">
        <v>200</v>
      </c>
      <c r="O1171" s="30">
        <v>186</v>
      </c>
    </row>
    <row r="1172" spans="1:15" x14ac:dyDescent="0.3">
      <c r="A1172" s="1">
        <v>961144060</v>
      </c>
      <c r="B1172" t="s">
        <v>463</v>
      </c>
      <c r="C1172" t="s">
        <v>1925</v>
      </c>
      <c r="D1172" s="30">
        <v>405.47946166992188</v>
      </c>
      <c r="E1172" s="30">
        <v>389.8</v>
      </c>
      <c r="F1172" s="30">
        <v>396.8</v>
      </c>
      <c r="G1172" s="30">
        <v>377.551025390625</v>
      </c>
      <c r="H1172" s="30">
        <v>372.3</v>
      </c>
      <c r="I1172" s="30">
        <v>375.5</v>
      </c>
      <c r="J1172" s="30"/>
      <c r="K1172" s="30">
        <v>334.3</v>
      </c>
      <c r="L1172" s="30">
        <v>341.9</v>
      </c>
      <c r="M1172" s="30">
        <v>377.551025390625</v>
      </c>
      <c r="N1172" s="30">
        <v>372.3</v>
      </c>
      <c r="O1172" s="30">
        <v>375.5</v>
      </c>
    </row>
    <row r="1173" spans="1:15" x14ac:dyDescent="0.3">
      <c r="A1173" s="1">
        <v>1151155180</v>
      </c>
      <c r="B1173" t="s">
        <v>3792</v>
      </c>
      <c r="C1173" t="s">
        <v>2081</v>
      </c>
      <c r="D1173" s="30">
        <v>203.07691955566409</v>
      </c>
      <c r="E1173" s="30">
        <v>199.4</v>
      </c>
      <c r="F1173" s="30">
        <v>197.7</v>
      </c>
      <c r="G1173" s="30"/>
      <c r="H1173" s="30">
        <v>166.1</v>
      </c>
      <c r="I1173" s="30">
        <v>156.4</v>
      </c>
      <c r="J1173" s="30">
        <v>203.07691955566409</v>
      </c>
      <c r="K1173" s="30">
        <v>199.4</v>
      </c>
      <c r="L1173" s="30">
        <v>197.7</v>
      </c>
      <c r="M1173" s="30"/>
      <c r="N1173" s="30">
        <v>166.1</v>
      </c>
      <c r="O1173" s="30">
        <v>156.4</v>
      </c>
    </row>
    <row r="1174" spans="1:15" x14ac:dyDescent="0.3">
      <c r="A1174" s="1">
        <v>960893050</v>
      </c>
      <c r="B1174" t="s">
        <v>443</v>
      </c>
      <c r="C1174" t="s">
        <v>1785</v>
      </c>
      <c r="D1174" s="30">
        <v>231.45161437988281</v>
      </c>
      <c r="E1174" s="30">
        <v>257.89999999999998</v>
      </c>
      <c r="F1174" s="30">
        <v>280.89999999999998</v>
      </c>
      <c r="G1174" s="30"/>
      <c r="H1174" s="30">
        <v>197.8</v>
      </c>
      <c r="I1174" s="30">
        <v>198.1</v>
      </c>
      <c r="J1174" s="30">
        <v>231.45161437988281</v>
      </c>
      <c r="K1174" s="30">
        <v>257.89999999999998</v>
      </c>
      <c r="L1174" s="30">
        <v>280.89999999999998</v>
      </c>
      <c r="M1174" s="30"/>
      <c r="N1174" s="30">
        <v>197.8</v>
      </c>
      <c r="O1174" s="30">
        <v>198.1</v>
      </c>
    </row>
    <row r="1175" spans="1:15" x14ac:dyDescent="0.3">
      <c r="A1175" s="1">
        <v>1081474020</v>
      </c>
      <c r="B1175" t="s">
        <v>516</v>
      </c>
      <c r="C1175" t="s">
        <v>2021</v>
      </c>
      <c r="D1175" s="30">
        <v>288.23529052734381</v>
      </c>
      <c r="E1175" s="30">
        <v>310.3</v>
      </c>
      <c r="F1175" s="30">
        <v>332.3</v>
      </c>
      <c r="G1175" s="30"/>
      <c r="H1175" s="30">
        <v>243.1</v>
      </c>
      <c r="I1175" s="30">
        <v>250.8</v>
      </c>
      <c r="J1175" s="30">
        <v>288.23529052734381</v>
      </c>
      <c r="K1175" s="30">
        <v>287</v>
      </c>
      <c r="L1175" s="30">
        <v>306.10000000000002</v>
      </c>
      <c r="M1175" s="30"/>
      <c r="N1175" s="30">
        <v>243.1</v>
      </c>
      <c r="O1175" s="30">
        <v>250.8</v>
      </c>
    </row>
    <row r="1176" spans="1:15" x14ac:dyDescent="0.3">
      <c r="A1176" s="1">
        <v>960914155</v>
      </c>
      <c r="B1176" t="s">
        <v>445</v>
      </c>
      <c r="C1176" t="s">
        <v>1821</v>
      </c>
      <c r="D1176" s="30">
        <v>355.65216064453131</v>
      </c>
      <c r="E1176" s="30">
        <v>379.1</v>
      </c>
      <c r="F1176" s="30">
        <v>384.7</v>
      </c>
      <c r="G1176" s="30">
        <v>334.497802734375</v>
      </c>
      <c r="H1176" s="30">
        <v>339.5</v>
      </c>
      <c r="I1176" s="30">
        <v>351.1</v>
      </c>
      <c r="J1176" s="30">
        <v>300</v>
      </c>
      <c r="K1176" s="30">
        <v>338</v>
      </c>
      <c r="L1176" s="30">
        <v>350</v>
      </c>
      <c r="M1176" s="30">
        <v>334.497802734375</v>
      </c>
      <c r="N1176" s="30">
        <v>339.5</v>
      </c>
      <c r="O1176" s="30">
        <v>351.1</v>
      </c>
    </row>
    <row r="1177" spans="1:15" x14ac:dyDescent="0.3">
      <c r="A1177" s="1">
        <v>480734020</v>
      </c>
      <c r="B1177" t="s">
        <v>222</v>
      </c>
      <c r="C1177" t="s">
        <v>642</v>
      </c>
      <c r="D1177" s="30">
        <v>270.83334350585938</v>
      </c>
      <c r="E1177" s="30">
        <v>337.8</v>
      </c>
      <c r="F1177" s="30">
        <v>328</v>
      </c>
      <c r="G1177" s="30">
        <v>219.16667175292969</v>
      </c>
      <c r="H1177" s="30">
        <v>295.89999999999998</v>
      </c>
      <c r="I1177" s="30">
        <v>266.8</v>
      </c>
      <c r="J1177" s="30"/>
      <c r="K1177" s="30">
        <v>321.8</v>
      </c>
      <c r="L1177" s="30">
        <v>318.3</v>
      </c>
      <c r="M1177" s="30">
        <v>219.16667175292969</v>
      </c>
      <c r="N1177" s="30">
        <v>295.89999999999998</v>
      </c>
      <c r="O1177" s="30">
        <v>266.8</v>
      </c>
    </row>
    <row r="1178" spans="1:15" x14ac:dyDescent="0.3">
      <c r="A1178" s="1">
        <v>489266905</v>
      </c>
      <c r="B1178" t="s">
        <v>243</v>
      </c>
      <c r="C1178" t="s">
        <v>1284</v>
      </c>
      <c r="D1178" s="30">
        <v>283.6065673828125</v>
      </c>
      <c r="E1178" s="30">
        <v>310.89999999999998</v>
      </c>
      <c r="F1178" s="30">
        <v>289.7</v>
      </c>
      <c r="G1178" s="30"/>
      <c r="H1178" s="30">
        <v>257.7</v>
      </c>
      <c r="I1178" s="30">
        <v>228.7</v>
      </c>
      <c r="J1178" s="30">
        <v>263.54165649414063</v>
      </c>
      <c r="K1178" s="30">
        <v>293.5</v>
      </c>
      <c r="L1178" s="30">
        <v>270.10000000000002</v>
      </c>
      <c r="M1178" s="30"/>
      <c r="N1178" s="30">
        <v>257.7</v>
      </c>
      <c r="O1178" s="30">
        <v>228.7</v>
      </c>
    </row>
    <row r="1179" spans="1:15" x14ac:dyDescent="0.3">
      <c r="A1179" s="1">
        <v>1159313945</v>
      </c>
      <c r="B1179" t="s">
        <v>549</v>
      </c>
      <c r="C1179" t="s">
        <v>549</v>
      </c>
      <c r="D1179" s="30">
        <v>307.61904907226563</v>
      </c>
      <c r="E1179" s="30"/>
      <c r="F1179" s="30"/>
      <c r="G1179" s="30">
        <v>269.30233764648438</v>
      </c>
      <c r="H1179" s="30"/>
      <c r="I1179" s="30"/>
      <c r="J1179" s="30">
        <v>272.83950805664063</v>
      </c>
      <c r="K1179" s="30"/>
      <c r="L1179" s="30"/>
      <c r="M1179" s="30">
        <v>269.30233764648438</v>
      </c>
      <c r="N1179" s="30"/>
      <c r="O1179" s="30"/>
    </row>
    <row r="1180" spans="1:15" x14ac:dyDescent="0.3">
      <c r="A1180" s="1">
        <v>480784350</v>
      </c>
      <c r="B1180" t="s">
        <v>226</v>
      </c>
      <c r="C1180" t="s">
        <v>1239</v>
      </c>
      <c r="D1180" s="30">
        <v>301.9886474609375</v>
      </c>
      <c r="E1180" s="30">
        <v>307.10000000000002</v>
      </c>
      <c r="F1180" s="30">
        <v>294.10000000000002</v>
      </c>
      <c r="G1180" s="30">
        <v>248.4419250488281</v>
      </c>
      <c r="H1180" s="30">
        <v>257.10000000000002</v>
      </c>
      <c r="I1180" s="30">
        <v>246</v>
      </c>
      <c r="J1180" s="30">
        <v>301.9886474609375</v>
      </c>
      <c r="K1180" s="30">
        <v>307.10000000000002</v>
      </c>
      <c r="L1180" s="30">
        <v>294.10000000000002</v>
      </c>
      <c r="M1180" s="30">
        <v>248.4419250488281</v>
      </c>
      <c r="N1180" s="30">
        <v>257.10000000000002</v>
      </c>
      <c r="O1180" s="30">
        <v>246</v>
      </c>
    </row>
    <row r="1181" spans="1:15" x14ac:dyDescent="0.3">
      <c r="A1181" s="1">
        <v>480784500</v>
      </c>
      <c r="B1181" t="s">
        <v>226</v>
      </c>
      <c r="C1181" t="s">
        <v>1242</v>
      </c>
      <c r="D1181" s="30">
        <v>274.137939453125</v>
      </c>
      <c r="E1181" s="30">
        <v>276.89999999999998</v>
      </c>
      <c r="F1181" s="30">
        <v>253.4</v>
      </c>
      <c r="G1181" s="30">
        <v>215.0289001464844</v>
      </c>
      <c r="H1181" s="30">
        <v>262.2</v>
      </c>
      <c r="I1181" s="30">
        <v>247.7</v>
      </c>
      <c r="J1181" s="30">
        <v>272.83236694335938</v>
      </c>
      <c r="K1181" s="30">
        <v>276.89999999999998</v>
      </c>
      <c r="L1181" s="30">
        <v>253.4</v>
      </c>
      <c r="M1181" s="30">
        <v>215.0289001464844</v>
      </c>
      <c r="N1181" s="30">
        <v>262.2</v>
      </c>
      <c r="O1181" s="30">
        <v>247.7</v>
      </c>
    </row>
    <row r="1182" spans="1:15" x14ac:dyDescent="0.3">
      <c r="A1182" s="1">
        <v>960903025</v>
      </c>
      <c r="B1182" t="s">
        <v>444</v>
      </c>
      <c r="C1182" t="s">
        <v>1794</v>
      </c>
      <c r="D1182" s="30">
        <v>320.16461181640631</v>
      </c>
      <c r="E1182" s="30">
        <v>329.4</v>
      </c>
      <c r="F1182" s="30">
        <v>347.3</v>
      </c>
      <c r="G1182" s="30">
        <v>254.8453674316406</v>
      </c>
      <c r="H1182" s="30">
        <v>286.5</v>
      </c>
      <c r="I1182" s="30">
        <v>287.5</v>
      </c>
      <c r="J1182" s="30">
        <v>296.3636474609375</v>
      </c>
      <c r="K1182" s="30">
        <v>306.5</v>
      </c>
      <c r="L1182" s="30">
        <v>322.89999999999998</v>
      </c>
      <c r="M1182" s="30">
        <v>254.8453674316406</v>
      </c>
      <c r="N1182" s="30">
        <v>286.5</v>
      </c>
      <c r="O1182" s="30">
        <v>287.5</v>
      </c>
    </row>
    <row r="1183" spans="1:15" x14ac:dyDescent="0.3">
      <c r="A1183" s="1">
        <v>480784750</v>
      </c>
      <c r="B1183" t="s">
        <v>226</v>
      </c>
      <c r="C1183" t="s">
        <v>1245</v>
      </c>
      <c r="D1183" s="30"/>
      <c r="E1183" s="30">
        <v>225</v>
      </c>
      <c r="F1183" s="30">
        <v>207</v>
      </c>
      <c r="G1183" s="30"/>
      <c r="H1183" s="30">
        <v>186.4</v>
      </c>
      <c r="I1183" s="30">
        <v>158.1</v>
      </c>
      <c r="J1183" s="30"/>
      <c r="K1183" s="30">
        <v>225</v>
      </c>
      <c r="L1183" s="30">
        <v>207</v>
      </c>
      <c r="M1183" s="30"/>
      <c r="N1183" s="30">
        <v>186.4</v>
      </c>
      <c r="O1183" s="30">
        <v>158.1</v>
      </c>
    </row>
    <row r="1184" spans="1:15" x14ac:dyDescent="0.3">
      <c r="A1184" s="1">
        <v>960954110</v>
      </c>
      <c r="B1184" t="s">
        <v>449</v>
      </c>
      <c r="C1184" t="s">
        <v>1861</v>
      </c>
      <c r="D1184" s="30">
        <v>339.81900024414063</v>
      </c>
      <c r="E1184" s="30">
        <v>354.8</v>
      </c>
      <c r="F1184" s="30">
        <v>352.7</v>
      </c>
      <c r="G1184" s="30">
        <v>327.27273559570313</v>
      </c>
      <c r="H1184" s="30">
        <v>353.8</v>
      </c>
      <c r="I1184" s="30">
        <v>352.7</v>
      </c>
      <c r="J1184" s="30">
        <v>287.40158081054688</v>
      </c>
      <c r="K1184" s="30">
        <v>309.60000000000002</v>
      </c>
      <c r="L1184" s="30">
        <v>301.7</v>
      </c>
      <c r="M1184" s="30">
        <v>327.27273559570313</v>
      </c>
      <c r="N1184" s="30">
        <v>353.8</v>
      </c>
      <c r="O1184" s="30">
        <v>352.7</v>
      </c>
    </row>
    <row r="1185" spans="1:15" x14ac:dyDescent="0.3">
      <c r="A1185" s="1">
        <v>960906060</v>
      </c>
      <c r="B1185" t="s">
        <v>444</v>
      </c>
      <c r="C1185" t="s">
        <v>1801</v>
      </c>
      <c r="D1185" s="30">
        <v>334.61538696289063</v>
      </c>
      <c r="E1185" s="30">
        <v>370.3</v>
      </c>
      <c r="F1185" s="30">
        <v>379.9</v>
      </c>
      <c r="G1185" s="30">
        <v>282.513671875</v>
      </c>
      <c r="H1185" s="30">
        <v>342.2</v>
      </c>
      <c r="I1185" s="30">
        <v>353.5</v>
      </c>
      <c r="J1185" s="30">
        <v>297.63778686523438</v>
      </c>
      <c r="K1185" s="30">
        <v>348.6</v>
      </c>
      <c r="L1185" s="30">
        <v>356</v>
      </c>
      <c r="M1185" s="30">
        <v>282.513671875</v>
      </c>
      <c r="N1185" s="30">
        <v>342.2</v>
      </c>
      <c r="O1185" s="30">
        <v>353.5</v>
      </c>
    </row>
    <row r="1186" spans="1:15" x14ac:dyDescent="0.3">
      <c r="A1186" s="1">
        <v>500124010</v>
      </c>
      <c r="B1186" t="s">
        <v>262</v>
      </c>
      <c r="C1186" t="s">
        <v>1343</v>
      </c>
      <c r="D1186" s="30">
        <v>363.4854736328125</v>
      </c>
      <c r="E1186" s="30">
        <v>387.8</v>
      </c>
      <c r="F1186" s="30">
        <v>384.4</v>
      </c>
      <c r="G1186" s="30">
        <v>314.937744140625</v>
      </c>
      <c r="H1186" s="30">
        <v>372.1</v>
      </c>
      <c r="I1186" s="30">
        <v>387.7</v>
      </c>
      <c r="J1186" s="30">
        <v>319.17807006835938</v>
      </c>
      <c r="K1186" s="30">
        <v>356</v>
      </c>
      <c r="L1186" s="30">
        <v>363.4</v>
      </c>
      <c r="M1186" s="30">
        <v>314.937744140625</v>
      </c>
      <c r="N1186" s="30">
        <v>372.1</v>
      </c>
      <c r="O1186" s="30">
        <v>387.7</v>
      </c>
    </row>
    <row r="1187" spans="1:15" x14ac:dyDescent="0.3">
      <c r="A1187" s="1">
        <v>810944020</v>
      </c>
      <c r="B1187" t="s">
        <v>384</v>
      </c>
      <c r="C1187" t="s">
        <v>1592</v>
      </c>
      <c r="D1187" s="30">
        <v>354.27728271484381</v>
      </c>
      <c r="E1187" s="30">
        <v>347.2</v>
      </c>
      <c r="F1187" s="30">
        <v>337.4</v>
      </c>
      <c r="G1187" s="30">
        <v>347.49261474609381</v>
      </c>
      <c r="H1187" s="30">
        <v>355.1</v>
      </c>
      <c r="I1187" s="30">
        <v>331.9</v>
      </c>
      <c r="J1187" s="30">
        <v>320.29702758789063</v>
      </c>
      <c r="K1187" s="30">
        <v>324</v>
      </c>
      <c r="L1187" s="30">
        <v>315.7</v>
      </c>
      <c r="M1187" s="30">
        <v>347.49261474609381</v>
      </c>
      <c r="N1187" s="30">
        <v>355.1</v>
      </c>
      <c r="O1187" s="30">
        <v>331.9</v>
      </c>
    </row>
    <row r="1188" spans="1:15" x14ac:dyDescent="0.3">
      <c r="A1188" s="1">
        <v>960925020</v>
      </c>
      <c r="B1188" t="s">
        <v>446</v>
      </c>
      <c r="C1188" t="s">
        <v>1829</v>
      </c>
      <c r="D1188" s="30">
        <v>384.35113525390631</v>
      </c>
      <c r="E1188" s="30">
        <v>411.6</v>
      </c>
      <c r="F1188" s="30">
        <v>410.9</v>
      </c>
      <c r="G1188" s="30">
        <v>358.0152587890625</v>
      </c>
      <c r="H1188" s="30">
        <v>398.7</v>
      </c>
      <c r="I1188" s="30">
        <v>400.3</v>
      </c>
      <c r="J1188" s="30">
        <v>285.50723266601563</v>
      </c>
      <c r="K1188" s="30">
        <v>340</v>
      </c>
      <c r="L1188" s="30">
        <v>334.6</v>
      </c>
      <c r="M1188" s="30">
        <v>358.0152587890625</v>
      </c>
      <c r="N1188" s="30">
        <v>398.7</v>
      </c>
      <c r="O1188" s="30">
        <v>400.3</v>
      </c>
    </row>
    <row r="1189" spans="1:15" x14ac:dyDescent="0.3">
      <c r="A1189" s="1">
        <v>480785630</v>
      </c>
      <c r="B1189" t="s">
        <v>226</v>
      </c>
      <c r="C1189" t="s">
        <v>1254</v>
      </c>
      <c r="D1189" s="30"/>
      <c r="E1189" s="30">
        <v>226.2</v>
      </c>
      <c r="F1189" s="30">
        <v>256.2</v>
      </c>
      <c r="G1189" s="30"/>
      <c r="H1189" s="30">
        <v>195.1</v>
      </c>
      <c r="I1189" s="30">
        <v>205.8</v>
      </c>
      <c r="J1189" s="30"/>
      <c r="K1189" s="30">
        <v>226.2</v>
      </c>
      <c r="L1189" s="30">
        <v>256.2</v>
      </c>
      <c r="M1189" s="30"/>
      <c r="N1189" s="30">
        <v>195.1</v>
      </c>
      <c r="O1189" s="30">
        <v>205.8</v>
      </c>
    </row>
    <row r="1190" spans="1:15" x14ac:dyDescent="0.3">
      <c r="A1190" s="1">
        <v>960914135</v>
      </c>
      <c r="B1190" t="s">
        <v>445</v>
      </c>
      <c r="C1190" t="s">
        <v>1818</v>
      </c>
      <c r="D1190" s="30">
        <v>373.459716796875</v>
      </c>
      <c r="E1190" s="30">
        <v>371.8</v>
      </c>
      <c r="F1190" s="30">
        <v>381.9</v>
      </c>
      <c r="G1190" s="30">
        <v>351.18484497070313</v>
      </c>
      <c r="H1190" s="30">
        <v>351.2</v>
      </c>
      <c r="I1190" s="30">
        <v>371</v>
      </c>
      <c r="J1190" s="30">
        <v>294.4444580078125</v>
      </c>
      <c r="K1190" s="30">
        <v>313.2</v>
      </c>
      <c r="L1190" s="30">
        <v>345.2</v>
      </c>
      <c r="M1190" s="30">
        <v>351.18484497070313</v>
      </c>
      <c r="N1190" s="30">
        <v>351.2</v>
      </c>
      <c r="O1190" s="30">
        <v>371</v>
      </c>
    </row>
    <row r="1191" spans="1:15" x14ac:dyDescent="0.3">
      <c r="A1191" s="1">
        <v>750864020</v>
      </c>
      <c r="B1191" t="s">
        <v>359</v>
      </c>
      <c r="C1191" t="s">
        <v>1544</v>
      </c>
      <c r="D1191" s="30">
        <v>292.13482666015631</v>
      </c>
      <c r="E1191" s="30">
        <v>278.2</v>
      </c>
      <c r="F1191" s="30">
        <v>292.8</v>
      </c>
      <c r="G1191" s="30"/>
      <c r="H1191" s="30">
        <v>244.8</v>
      </c>
      <c r="I1191" s="30">
        <v>253</v>
      </c>
      <c r="J1191" s="30"/>
      <c r="K1191" s="30">
        <v>259.7</v>
      </c>
      <c r="L1191" s="30">
        <v>278.8</v>
      </c>
      <c r="M1191" s="30"/>
      <c r="N1191" s="30">
        <v>244.8</v>
      </c>
      <c r="O1191" s="30">
        <v>253</v>
      </c>
    </row>
    <row r="1192" spans="1:15" x14ac:dyDescent="0.3">
      <c r="A1192" s="1">
        <v>489243930</v>
      </c>
      <c r="B1192" t="s">
        <v>241</v>
      </c>
      <c r="C1192" t="s">
        <v>1282</v>
      </c>
      <c r="D1192" s="30">
        <v>258.87979125976563</v>
      </c>
      <c r="E1192" s="30">
        <v>336.5</v>
      </c>
      <c r="F1192" s="30">
        <v>343.1</v>
      </c>
      <c r="G1192" s="30">
        <v>217.88169860839841</v>
      </c>
      <c r="H1192" s="30">
        <v>343.8</v>
      </c>
      <c r="I1192" s="30">
        <v>340.7</v>
      </c>
      <c r="J1192" s="30">
        <v>256.88201904296881</v>
      </c>
      <c r="K1192" s="30">
        <v>335.8</v>
      </c>
      <c r="L1192" s="30">
        <v>341.5</v>
      </c>
      <c r="M1192" s="30">
        <v>217.88169860839841</v>
      </c>
      <c r="N1192" s="30">
        <v>343.8</v>
      </c>
      <c r="O1192" s="30">
        <v>340.7</v>
      </c>
    </row>
    <row r="1193" spans="1:15" x14ac:dyDescent="0.3">
      <c r="A1193" s="1">
        <v>100932050</v>
      </c>
      <c r="B1193" t="s">
        <v>43</v>
      </c>
      <c r="C1193" t="s">
        <v>633</v>
      </c>
      <c r="D1193" s="30">
        <v>358.50338745117188</v>
      </c>
      <c r="E1193" s="30">
        <v>347.5</v>
      </c>
      <c r="F1193" s="30">
        <v>354.1</v>
      </c>
      <c r="G1193" s="30">
        <v>321.84683227539063</v>
      </c>
      <c r="H1193" s="30">
        <v>319.10000000000002</v>
      </c>
      <c r="I1193" s="30">
        <v>323.8</v>
      </c>
      <c r="J1193" s="30">
        <v>301.37615966796881</v>
      </c>
      <c r="K1193" s="30">
        <v>279.7</v>
      </c>
      <c r="L1193" s="30">
        <v>279.3</v>
      </c>
      <c r="M1193" s="30">
        <v>321.84683227539063</v>
      </c>
      <c r="N1193" s="30">
        <v>319.10000000000002</v>
      </c>
      <c r="O1193" s="30">
        <v>323.8</v>
      </c>
    </row>
    <row r="1194" spans="1:15" x14ac:dyDescent="0.3">
      <c r="A1194" s="1">
        <v>960914165</v>
      </c>
      <c r="B1194" t="s">
        <v>445</v>
      </c>
      <c r="C1194" t="s">
        <v>1823</v>
      </c>
      <c r="D1194" s="30">
        <v>396.2069091796875</v>
      </c>
      <c r="E1194" s="30">
        <v>401.4</v>
      </c>
      <c r="F1194" s="30">
        <v>396</v>
      </c>
      <c r="G1194" s="30">
        <v>375.862060546875</v>
      </c>
      <c r="H1194" s="30">
        <v>396.5</v>
      </c>
      <c r="I1194" s="30">
        <v>378.9</v>
      </c>
      <c r="J1194" s="30">
        <v>325.92593383789063</v>
      </c>
      <c r="K1194" s="30">
        <v>328.6</v>
      </c>
      <c r="L1194" s="30">
        <v>320.39999999999998</v>
      </c>
      <c r="M1194" s="30">
        <v>375.862060546875</v>
      </c>
      <c r="N1194" s="30">
        <v>396.5</v>
      </c>
      <c r="O1194" s="30">
        <v>378.9</v>
      </c>
    </row>
    <row r="1195" spans="1:15" x14ac:dyDescent="0.3">
      <c r="A1195" s="1">
        <v>489016965</v>
      </c>
      <c r="B1195" t="s">
        <v>228</v>
      </c>
      <c r="C1195" t="s">
        <v>1265</v>
      </c>
      <c r="D1195" s="30">
        <v>281.0289306640625</v>
      </c>
      <c r="E1195" s="30">
        <v>331</v>
      </c>
      <c r="F1195" s="30">
        <v>350.7</v>
      </c>
      <c r="G1195" s="30">
        <v>213.63636779785159</v>
      </c>
      <c r="H1195" s="30">
        <v>332.8</v>
      </c>
      <c r="I1195" s="30">
        <v>357.5</v>
      </c>
      <c r="J1195" s="30">
        <v>279.8701171875</v>
      </c>
      <c r="K1195" s="30">
        <v>330.4</v>
      </c>
      <c r="L1195" s="30">
        <v>350.2</v>
      </c>
      <c r="M1195" s="30">
        <v>213.63636779785159</v>
      </c>
      <c r="N1195" s="30">
        <v>332.8</v>
      </c>
      <c r="O1195" s="30">
        <v>357.5</v>
      </c>
    </row>
    <row r="1196" spans="1:15" x14ac:dyDescent="0.3">
      <c r="A1196" s="1">
        <v>960903050</v>
      </c>
      <c r="B1196" t="s">
        <v>444</v>
      </c>
      <c r="C1196" t="s">
        <v>1795</v>
      </c>
      <c r="D1196" s="30">
        <v>334.06192016601563</v>
      </c>
      <c r="E1196" s="30">
        <v>338.1</v>
      </c>
      <c r="F1196" s="30">
        <v>355</v>
      </c>
      <c r="G1196" s="30">
        <v>269.8905029296875</v>
      </c>
      <c r="H1196" s="30">
        <v>303.5</v>
      </c>
      <c r="I1196" s="30">
        <v>316.7</v>
      </c>
      <c r="J1196" s="30">
        <v>305.80111694335938</v>
      </c>
      <c r="K1196" s="30">
        <v>307.7</v>
      </c>
      <c r="L1196" s="30">
        <v>322.10000000000002</v>
      </c>
      <c r="M1196" s="30">
        <v>269.8905029296875</v>
      </c>
      <c r="N1196" s="30">
        <v>303.5</v>
      </c>
      <c r="O1196" s="30">
        <v>316.7</v>
      </c>
    </row>
    <row r="1197" spans="1:15" x14ac:dyDescent="0.3">
      <c r="A1197" s="1">
        <v>489096915</v>
      </c>
      <c r="B1197" t="s">
        <v>232</v>
      </c>
      <c r="C1197" t="s">
        <v>1271</v>
      </c>
      <c r="D1197" s="30"/>
      <c r="E1197" s="30">
        <v>280.8</v>
      </c>
      <c r="F1197" s="30">
        <v>317.89999999999998</v>
      </c>
      <c r="G1197" s="30"/>
      <c r="H1197" s="30">
        <v>200</v>
      </c>
      <c r="I1197" s="30">
        <v>262.89999999999998</v>
      </c>
      <c r="J1197" s="30"/>
      <c r="K1197" s="30">
        <v>277.89999999999998</v>
      </c>
      <c r="L1197" s="30">
        <v>316.89999999999998</v>
      </c>
      <c r="M1197" s="30"/>
      <c r="N1197" s="30">
        <v>200</v>
      </c>
      <c r="O1197" s="30">
        <v>262.89999999999998</v>
      </c>
    </row>
    <row r="1198" spans="1:15" x14ac:dyDescent="0.3">
      <c r="A1198" s="1">
        <v>489093930</v>
      </c>
      <c r="B1198" t="s">
        <v>232</v>
      </c>
      <c r="C1198" t="s">
        <v>1270</v>
      </c>
      <c r="D1198" s="30">
        <v>322.48062133789063</v>
      </c>
      <c r="E1198" s="30">
        <v>368.5</v>
      </c>
      <c r="F1198" s="30"/>
      <c r="G1198" s="30"/>
      <c r="H1198" s="30">
        <v>292.60000000000002</v>
      </c>
      <c r="I1198" s="30"/>
      <c r="J1198" s="30">
        <v>319.84127807617188</v>
      </c>
      <c r="K1198" s="30">
        <v>367.6</v>
      </c>
      <c r="L1198" s="30"/>
      <c r="M1198" s="30"/>
      <c r="N1198" s="30">
        <v>292.60000000000002</v>
      </c>
      <c r="O1198" s="30"/>
    </row>
    <row r="1199" spans="1:15" x14ac:dyDescent="0.3">
      <c r="A1199" s="1">
        <v>1151156120</v>
      </c>
      <c r="B1199" t="s">
        <v>3792</v>
      </c>
      <c r="C1199" t="s">
        <v>2093</v>
      </c>
      <c r="D1199" s="30"/>
      <c r="E1199" s="30">
        <v>199.2</v>
      </c>
      <c r="F1199" s="30">
        <v>209.7</v>
      </c>
      <c r="G1199" s="30"/>
      <c r="H1199" s="30">
        <v>160.69999999999999</v>
      </c>
      <c r="I1199" s="30">
        <v>155.6</v>
      </c>
      <c r="J1199" s="30"/>
      <c r="K1199" s="30">
        <v>199.2</v>
      </c>
      <c r="L1199" s="30">
        <v>209.7</v>
      </c>
      <c r="M1199" s="30"/>
      <c r="N1199" s="30">
        <v>160.69999999999999</v>
      </c>
      <c r="O1199" s="30">
        <v>155.6</v>
      </c>
    </row>
    <row r="1200" spans="1:15" x14ac:dyDescent="0.3">
      <c r="A1200" s="1">
        <v>960954210</v>
      </c>
      <c r="B1200" t="s">
        <v>449</v>
      </c>
      <c r="C1200" t="s">
        <v>1868</v>
      </c>
      <c r="D1200" s="30">
        <v>371.7391357421875</v>
      </c>
      <c r="E1200" s="30">
        <v>373</v>
      </c>
      <c r="F1200" s="30">
        <v>371.1</v>
      </c>
      <c r="G1200" s="30">
        <v>294.75982666015631</v>
      </c>
      <c r="H1200" s="30">
        <v>350.2</v>
      </c>
      <c r="I1200" s="30">
        <v>352.9</v>
      </c>
      <c r="J1200" s="30">
        <v>327.69232177734381</v>
      </c>
      <c r="K1200" s="30">
        <v>334.2</v>
      </c>
      <c r="L1200" s="30">
        <v>336</v>
      </c>
      <c r="M1200" s="30">
        <v>294.75982666015631</v>
      </c>
      <c r="N1200" s="30">
        <v>350.2</v>
      </c>
      <c r="O1200" s="30">
        <v>352.9</v>
      </c>
    </row>
    <row r="1201" spans="1:15" x14ac:dyDescent="0.3">
      <c r="A1201" s="1">
        <v>480724010</v>
      </c>
      <c r="B1201" t="s">
        <v>221</v>
      </c>
      <c r="C1201" t="s">
        <v>1185</v>
      </c>
      <c r="D1201" s="30"/>
      <c r="E1201" s="30">
        <v>291.3</v>
      </c>
      <c r="F1201" s="30">
        <v>291</v>
      </c>
      <c r="G1201" s="30"/>
      <c r="H1201" s="30">
        <v>220.1</v>
      </c>
      <c r="I1201" s="30">
        <v>248</v>
      </c>
      <c r="J1201" s="30"/>
      <c r="K1201" s="30">
        <v>291.3</v>
      </c>
      <c r="L1201" s="30">
        <v>291</v>
      </c>
      <c r="M1201" s="30"/>
      <c r="N1201" s="30">
        <v>220.1</v>
      </c>
      <c r="O1201" s="30">
        <v>248</v>
      </c>
    </row>
    <row r="1202" spans="1:15" x14ac:dyDescent="0.3">
      <c r="A1202" s="1">
        <v>1159136970</v>
      </c>
      <c r="B1202" t="s">
        <v>540</v>
      </c>
      <c r="C1202" t="s">
        <v>2098</v>
      </c>
      <c r="D1202" s="30">
        <v>295.270263671875</v>
      </c>
      <c r="E1202" s="30">
        <v>354.2</v>
      </c>
      <c r="F1202" s="30"/>
      <c r="G1202" s="30"/>
      <c r="H1202" s="30">
        <v>308.3</v>
      </c>
      <c r="I1202" s="30"/>
      <c r="J1202" s="30">
        <v>295.270263671875</v>
      </c>
      <c r="K1202" s="30">
        <v>354.2</v>
      </c>
      <c r="L1202" s="30"/>
      <c r="M1202" s="30"/>
      <c r="N1202" s="30">
        <v>308.3</v>
      </c>
      <c r="O1202" s="30"/>
    </row>
    <row r="1203" spans="1:15" x14ac:dyDescent="0.3">
      <c r="A1203" s="1">
        <v>489156945</v>
      </c>
      <c r="B1203" t="s">
        <v>237</v>
      </c>
      <c r="C1203" t="s">
        <v>1275</v>
      </c>
      <c r="D1203" s="30">
        <v>305.64102172851563</v>
      </c>
      <c r="E1203" s="30">
        <v>327</v>
      </c>
      <c r="F1203" s="30">
        <v>307.89999999999998</v>
      </c>
      <c r="G1203" s="30">
        <v>277.319580078125</v>
      </c>
      <c r="H1203" s="30">
        <v>305.3</v>
      </c>
      <c r="I1203" s="30">
        <v>307.89999999999998</v>
      </c>
      <c r="J1203" s="30">
        <v>297.83782958984381</v>
      </c>
      <c r="K1203" s="30">
        <v>324.3</v>
      </c>
      <c r="L1203" s="30">
        <v>307.89999999999998</v>
      </c>
      <c r="M1203" s="30">
        <v>277.319580078125</v>
      </c>
      <c r="N1203" s="30">
        <v>305.3</v>
      </c>
      <c r="O1203" s="30">
        <v>307.89999999999998</v>
      </c>
    </row>
    <row r="1204" spans="1:15" x14ac:dyDescent="0.3">
      <c r="A1204" s="1">
        <v>960914080</v>
      </c>
      <c r="B1204" t="s">
        <v>445</v>
      </c>
      <c r="C1204" t="s">
        <v>1811</v>
      </c>
      <c r="D1204" s="30">
        <v>364.20663452148438</v>
      </c>
      <c r="E1204" s="30">
        <v>368.1</v>
      </c>
      <c r="F1204" s="30">
        <v>371.5</v>
      </c>
      <c r="G1204" s="30">
        <v>343.01470947265631</v>
      </c>
      <c r="H1204" s="30">
        <v>331.8</v>
      </c>
      <c r="I1204" s="30">
        <v>332.3</v>
      </c>
      <c r="J1204" s="30">
        <v>294.66665649414063</v>
      </c>
      <c r="K1204" s="30">
        <v>300</v>
      </c>
      <c r="L1204" s="30">
        <v>295.7</v>
      </c>
      <c r="M1204" s="30">
        <v>343.01470947265631</v>
      </c>
      <c r="N1204" s="30">
        <v>331.8</v>
      </c>
      <c r="O1204" s="30">
        <v>332.3</v>
      </c>
    </row>
    <row r="1205" spans="1:15" x14ac:dyDescent="0.3">
      <c r="A1205" s="1">
        <v>100934030</v>
      </c>
      <c r="B1205" t="s">
        <v>43</v>
      </c>
      <c r="C1205" t="s">
        <v>641</v>
      </c>
      <c r="D1205" s="30">
        <v>253.0726318359375</v>
      </c>
      <c r="E1205" s="30">
        <v>252.8</v>
      </c>
      <c r="F1205" s="30">
        <v>255</v>
      </c>
      <c r="G1205" s="30">
        <v>192.6553649902344</v>
      </c>
      <c r="H1205" s="30">
        <v>227.8</v>
      </c>
      <c r="I1205" s="30">
        <v>229.4</v>
      </c>
      <c r="J1205" s="30">
        <v>253.0726318359375</v>
      </c>
      <c r="K1205" s="30">
        <v>252.8</v>
      </c>
      <c r="L1205" s="30">
        <v>255</v>
      </c>
      <c r="M1205" s="30">
        <v>192.6553649902344</v>
      </c>
      <c r="N1205" s="30">
        <v>227.8</v>
      </c>
      <c r="O1205" s="30">
        <v>229.4</v>
      </c>
    </row>
    <row r="1206" spans="1:15" x14ac:dyDescent="0.3">
      <c r="A1206" s="1">
        <v>100935035</v>
      </c>
      <c r="B1206" t="s">
        <v>43</v>
      </c>
      <c r="C1206" t="s">
        <v>652</v>
      </c>
      <c r="D1206" s="30">
        <v>265.88235473632813</v>
      </c>
      <c r="E1206" s="30">
        <v>310.5</v>
      </c>
      <c r="F1206" s="30">
        <v>329.8</v>
      </c>
      <c r="G1206" s="30"/>
      <c r="H1206" s="30">
        <v>289.5</v>
      </c>
      <c r="I1206" s="30">
        <v>318.2</v>
      </c>
      <c r="J1206" s="30">
        <v>265.88235473632813</v>
      </c>
      <c r="K1206" s="30">
        <v>310.5</v>
      </c>
      <c r="L1206" s="30">
        <v>288.8</v>
      </c>
      <c r="M1206" s="30"/>
      <c r="N1206" s="30">
        <v>289.5</v>
      </c>
      <c r="O1206" s="30">
        <v>318.2</v>
      </c>
    </row>
    <row r="1207" spans="1:15" x14ac:dyDescent="0.3">
      <c r="A1207" s="1">
        <v>1151153260</v>
      </c>
      <c r="B1207" t="s">
        <v>3792</v>
      </c>
      <c r="C1207" t="s">
        <v>2062</v>
      </c>
      <c r="D1207" s="30">
        <v>227.08332824707031</v>
      </c>
      <c r="E1207" s="30">
        <v>203.3</v>
      </c>
      <c r="F1207" s="30">
        <v>225.4</v>
      </c>
      <c r="G1207" s="30"/>
      <c r="H1207" s="30">
        <v>165.7</v>
      </c>
      <c r="I1207" s="30">
        <v>177.9</v>
      </c>
      <c r="J1207" s="30">
        <v>227.08332824707031</v>
      </c>
      <c r="K1207" s="30">
        <v>203.3</v>
      </c>
      <c r="L1207" s="30">
        <v>225.4</v>
      </c>
      <c r="M1207" s="30"/>
      <c r="N1207" s="30">
        <v>165.7</v>
      </c>
      <c r="O1207" s="30">
        <v>177.9</v>
      </c>
    </row>
    <row r="1208" spans="1:15" x14ac:dyDescent="0.3">
      <c r="A1208" s="1">
        <v>1151155960</v>
      </c>
      <c r="B1208" t="s">
        <v>3792</v>
      </c>
      <c r="C1208" t="s">
        <v>2090</v>
      </c>
      <c r="D1208" s="30"/>
      <c r="E1208" s="30">
        <v>155.30000000000001</v>
      </c>
      <c r="F1208" s="30">
        <v>190.7</v>
      </c>
      <c r="G1208" s="30"/>
      <c r="H1208" s="30">
        <v>121.1</v>
      </c>
      <c r="I1208" s="30">
        <v>157</v>
      </c>
      <c r="J1208" s="30"/>
      <c r="K1208" s="30">
        <v>155.30000000000001</v>
      </c>
      <c r="L1208" s="30">
        <v>190.7</v>
      </c>
      <c r="M1208" s="30"/>
      <c r="N1208" s="30">
        <v>121.1</v>
      </c>
      <c r="O1208" s="30">
        <v>157</v>
      </c>
    </row>
    <row r="1209" spans="1:15" x14ac:dyDescent="0.3">
      <c r="A1209" s="1">
        <v>480724015</v>
      </c>
      <c r="B1209" t="s">
        <v>221</v>
      </c>
      <c r="C1209" t="s">
        <v>1186</v>
      </c>
      <c r="D1209" s="30">
        <v>232.03125</v>
      </c>
      <c r="E1209" s="30">
        <v>273.7</v>
      </c>
      <c r="F1209" s="30">
        <v>264.5</v>
      </c>
      <c r="G1209" s="30"/>
      <c r="H1209" s="30">
        <v>267.10000000000002</v>
      </c>
      <c r="I1209" s="30">
        <v>241.2</v>
      </c>
      <c r="J1209" s="30">
        <v>232.03125</v>
      </c>
      <c r="K1209" s="30">
        <v>273.7</v>
      </c>
      <c r="L1209" s="30">
        <v>264.5</v>
      </c>
      <c r="M1209" s="30"/>
      <c r="N1209" s="30">
        <v>267.10000000000002</v>
      </c>
      <c r="O1209" s="30">
        <v>241.2</v>
      </c>
    </row>
    <row r="1210" spans="1:15" x14ac:dyDescent="0.3">
      <c r="A1210" s="1">
        <v>489223940</v>
      </c>
      <c r="B1210" t="s">
        <v>240</v>
      </c>
      <c r="C1210" t="s">
        <v>1280</v>
      </c>
      <c r="D1210" s="30">
        <v>243.75</v>
      </c>
      <c r="E1210" s="30">
        <v>298.89999999999998</v>
      </c>
      <c r="F1210" s="30">
        <v>268.89999999999998</v>
      </c>
      <c r="G1210" s="30"/>
      <c r="H1210" s="30">
        <v>297.8</v>
      </c>
      <c r="I1210" s="30">
        <v>263.89999999999998</v>
      </c>
      <c r="J1210" s="30">
        <v>243.75</v>
      </c>
      <c r="K1210" s="30">
        <v>298.89999999999998</v>
      </c>
      <c r="L1210" s="30">
        <v>268.89999999999998</v>
      </c>
      <c r="M1210" s="30"/>
      <c r="N1210" s="30">
        <v>297.8</v>
      </c>
      <c r="O1210" s="30">
        <v>263.89999999999998</v>
      </c>
    </row>
    <row r="1211" spans="1:15" x14ac:dyDescent="0.3">
      <c r="A1211" s="1">
        <v>500125010</v>
      </c>
      <c r="B1211" t="s">
        <v>262</v>
      </c>
      <c r="C1211" t="s">
        <v>1352</v>
      </c>
      <c r="D1211" s="30">
        <v>356.70730590820313</v>
      </c>
      <c r="E1211" s="30">
        <v>368</v>
      </c>
      <c r="F1211" s="30">
        <v>368.7</v>
      </c>
      <c r="G1211" s="30">
        <v>328.04876708984381</v>
      </c>
      <c r="H1211" s="30">
        <v>347.5</v>
      </c>
      <c r="I1211" s="30">
        <v>355.3</v>
      </c>
      <c r="J1211" s="30">
        <v>327.53622436523438</v>
      </c>
      <c r="K1211" s="30">
        <v>337.1</v>
      </c>
      <c r="L1211" s="30">
        <v>340.2</v>
      </c>
      <c r="M1211" s="30">
        <v>328.04876708984381</v>
      </c>
      <c r="N1211" s="30">
        <v>347.5</v>
      </c>
      <c r="O1211" s="30">
        <v>355.3</v>
      </c>
    </row>
    <row r="1212" spans="1:15" x14ac:dyDescent="0.3">
      <c r="A1212" s="1">
        <v>1159146973</v>
      </c>
      <c r="B1212" t="s">
        <v>541</v>
      </c>
      <c r="C1212" t="s">
        <v>2102</v>
      </c>
      <c r="D1212" s="30">
        <v>247.6415100097656</v>
      </c>
      <c r="E1212" s="30">
        <v>284.8</v>
      </c>
      <c r="F1212" s="30">
        <v>263.89999999999998</v>
      </c>
      <c r="G1212" s="30">
        <v>176.8321533203125</v>
      </c>
      <c r="H1212" s="30">
        <v>264.89999999999998</v>
      </c>
      <c r="I1212" s="30">
        <v>265.5</v>
      </c>
      <c r="J1212" s="30">
        <v>247.6415100097656</v>
      </c>
      <c r="K1212" s="30">
        <v>284.8</v>
      </c>
      <c r="L1212" s="30">
        <v>263.89999999999998</v>
      </c>
      <c r="M1212" s="30">
        <v>176.8321533203125</v>
      </c>
      <c r="N1212" s="30">
        <v>264.89999999999998</v>
      </c>
      <c r="O1212" s="30">
        <v>265.5</v>
      </c>
    </row>
    <row r="1213" spans="1:15" x14ac:dyDescent="0.3">
      <c r="A1213" s="1">
        <v>1151154470</v>
      </c>
      <c r="B1213" t="s">
        <v>3792</v>
      </c>
      <c r="C1213" t="s">
        <v>2070</v>
      </c>
      <c r="D1213" s="30">
        <v>230.21978759765631</v>
      </c>
      <c r="E1213" s="30">
        <v>273.39999999999998</v>
      </c>
      <c r="F1213" s="30">
        <v>250.2</v>
      </c>
      <c r="G1213" s="30">
        <v>171.97802734375</v>
      </c>
      <c r="H1213" s="30">
        <v>238.5</v>
      </c>
      <c r="I1213" s="30">
        <v>251.7</v>
      </c>
      <c r="J1213" s="30">
        <v>230.21978759765631</v>
      </c>
      <c r="K1213" s="30">
        <v>273.39999999999998</v>
      </c>
      <c r="L1213" s="30">
        <v>250.2</v>
      </c>
      <c r="M1213" s="30">
        <v>171.97802734375</v>
      </c>
      <c r="N1213" s="30">
        <v>238.5</v>
      </c>
      <c r="O1213" s="30">
        <v>251.7</v>
      </c>
    </row>
    <row r="1214" spans="1:15" x14ac:dyDescent="0.3">
      <c r="A1214" s="1">
        <v>480804060</v>
      </c>
      <c r="B1214" t="s">
        <v>227</v>
      </c>
      <c r="C1214" t="s">
        <v>1261</v>
      </c>
      <c r="D1214" s="30">
        <v>239.62263488769531</v>
      </c>
      <c r="E1214" s="30">
        <v>273.60000000000002</v>
      </c>
      <c r="F1214" s="30">
        <v>285.60000000000002</v>
      </c>
      <c r="G1214" s="30"/>
      <c r="H1214" s="30">
        <v>236.1</v>
      </c>
      <c r="I1214" s="30">
        <v>244.5</v>
      </c>
      <c r="J1214" s="30">
        <v>239.62263488769531</v>
      </c>
      <c r="K1214" s="30">
        <v>273.60000000000002</v>
      </c>
      <c r="L1214" s="30">
        <v>285.60000000000002</v>
      </c>
      <c r="M1214" s="30"/>
      <c r="N1214" s="30">
        <v>236.1</v>
      </c>
      <c r="O1214" s="30">
        <v>244.5</v>
      </c>
    </row>
    <row r="1215" spans="1:15" x14ac:dyDescent="0.3">
      <c r="A1215" s="1">
        <v>961064030</v>
      </c>
      <c r="B1215" t="s">
        <v>456</v>
      </c>
      <c r="C1215" t="s">
        <v>1889</v>
      </c>
      <c r="D1215" s="30">
        <v>392.91046142578131</v>
      </c>
      <c r="E1215" s="30">
        <v>418</v>
      </c>
      <c r="F1215" s="30">
        <v>408.1</v>
      </c>
      <c r="G1215" s="30">
        <v>365.671630859375</v>
      </c>
      <c r="H1215" s="30">
        <v>411.3</v>
      </c>
      <c r="I1215" s="30">
        <v>388.2</v>
      </c>
      <c r="J1215" s="30">
        <v>330</v>
      </c>
      <c r="K1215" s="30">
        <v>343.2</v>
      </c>
      <c r="L1215" s="30">
        <v>339.8</v>
      </c>
      <c r="M1215" s="30">
        <v>365.671630859375</v>
      </c>
      <c r="N1215" s="30">
        <v>411.3</v>
      </c>
      <c r="O1215" s="30">
        <v>388.2</v>
      </c>
    </row>
    <row r="1216" spans="1:15" x14ac:dyDescent="0.3">
      <c r="A1216" s="1">
        <v>961143000</v>
      </c>
      <c r="B1216" t="s">
        <v>463</v>
      </c>
      <c r="C1216" t="s">
        <v>1922</v>
      </c>
      <c r="D1216" s="30">
        <v>381.60134887695313</v>
      </c>
      <c r="E1216" s="30">
        <v>374.7</v>
      </c>
      <c r="F1216" s="30">
        <v>373</v>
      </c>
      <c r="G1216" s="30">
        <v>346.42855834960938</v>
      </c>
      <c r="H1216" s="30">
        <v>347.8</v>
      </c>
      <c r="I1216" s="30">
        <v>356.7</v>
      </c>
      <c r="J1216" s="30">
        <v>317.64706420898438</v>
      </c>
      <c r="K1216" s="30">
        <v>279.5</v>
      </c>
      <c r="L1216" s="30">
        <v>286.2</v>
      </c>
      <c r="M1216" s="30">
        <v>346.42855834960938</v>
      </c>
      <c r="N1216" s="30">
        <v>347.8</v>
      </c>
      <c r="O1216" s="30">
        <v>356.7</v>
      </c>
    </row>
    <row r="1217" spans="1:15" x14ac:dyDescent="0.3">
      <c r="A1217" s="1">
        <v>480785200</v>
      </c>
      <c r="B1217" t="s">
        <v>226</v>
      </c>
      <c r="C1217" t="s">
        <v>1248</v>
      </c>
      <c r="D1217" s="30">
        <v>247.27272033691409</v>
      </c>
      <c r="E1217" s="30">
        <v>282.2</v>
      </c>
      <c r="F1217" s="30">
        <v>278.2</v>
      </c>
      <c r="G1217" s="30"/>
      <c r="H1217" s="30">
        <v>247.6</v>
      </c>
      <c r="I1217" s="30">
        <v>266.7</v>
      </c>
      <c r="J1217" s="30">
        <v>247.27272033691409</v>
      </c>
      <c r="K1217" s="30">
        <v>282.2</v>
      </c>
      <c r="L1217" s="30">
        <v>278.2</v>
      </c>
      <c r="M1217" s="30"/>
      <c r="N1217" s="30">
        <v>247.6</v>
      </c>
      <c r="O1217" s="30">
        <v>266.7</v>
      </c>
    </row>
    <row r="1218" spans="1:15" x14ac:dyDescent="0.3">
      <c r="A1218" s="1">
        <v>489166950</v>
      </c>
      <c r="B1218" t="s">
        <v>238</v>
      </c>
      <c r="C1218" t="s">
        <v>1277</v>
      </c>
      <c r="D1218" s="30"/>
      <c r="E1218" s="30">
        <v>305.3</v>
      </c>
      <c r="F1218" s="30">
        <v>270.7</v>
      </c>
      <c r="G1218" s="30"/>
      <c r="H1218" s="30">
        <v>319.2</v>
      </c>
      <c r="I1218" s="30">
        <v>262.8</v>
      </c>
      <c r="J1218" s="30"/>
      <c r="K1218" s="30">
        <v>305.3</v>
      </c>
      <c r="L1218" s="30">
        <v>270.7</v>
      </c>
      <c r="M1218" s="30"/>
      <c r="N1218" s="30">
        <v>319.2</v>
      </c>
      <c r="O1218" s="30">
        <v>262.8</v>
      </c>
    </row>
    <row r="1219" spans="1:15" x14ac:dyDescent="0.3">
      <c r="A1219" s="1">
        <v>961144120</v>
      </c>
      <c r="B1219" t="s">
        <v>463</v>
      </c>
      <c r="C1219" t="s">
        <v>605</v>
      </c>
      <c r="D1219" s="30">
        <v>364.13043212890631</v>
      </c>
      <c r="E1219" s="30">
        <v>369.8</v>
      </c>
      <c r="F1219" s="30">
        <v>350</v>
      </c>
      <c r="G1219" s="30">
        <v>316.30435180664063</v>
      </c>
      <c r="H1219" s="30">
        <v>326.39999999999998</v>
      </c>
      <c r="I1219" s="30">
        <v>316.10000000000002</v>
      </c>
      <c r="J1219" s="30"/>
      <c r="K1219" s="30">
        <v>318.60000000000002</v>
      </c>
      <c r="L1219" s="30">
        <v>295.5</v>
      </c>
      <c r="M1219" s="30">
        <v>316.30435180664063</v>
      </c>
      <c r="N1219" s="30">
        <v>326.39999999999998</v>
      </c>
      <c r="O1219" s="30">
        <v>316.10000000000002</v>
      </c>
    </row>
    <row r="1220" spans="1:15" x14ac:dyDescent="0.3">
      <c r="A1220" s="1">
        <v>480785020</v>
      </c>
      <c r="B1220" t="s">
        <v>226</v>
      </c>
      <c r="C1220" t="s">
        <v>1247</v>
      </c>
      <c r="D1220" s="30"/>
      <c r="E1220" s="30">
        <v>227.3</v>
      </c>
      <c r="F1220" s="30">
        <v>223.4</v>
      </c>
      <c r="G1220" s="30"/>
      <c r="H1220" s="30">
        <v>226.8</v>
      </c>
      <c r="I1220" s="30">
        <v>220.2</v>
      </c>
      <c r="J1220" s="30"/>
      <c r="K1220" s="30">
        <v>227.3</v>
      </c>
      <c r="L1220" s="30">
        <v>223.4</v>
      </c>
      <c r="M1220" s="30"/>
      <c r="N1220" s="30">
        <v>226.8</v>
      </c>
      <c r="O1220" s="30">
        <v>220.2</v>
      </c>
    </row>
    <row r="1221" spans="1:15" x14ac:dyDescent="0.3">
      <c r="A1221" s="1">
        <v>100935060</v>
      </c>
      <c r="B1221" t="s">
        <v>43</v>
      </c>
      <c r="C1221" t="s">
        <v>655</v>
      </c>
      <c r="D1221" s="30">
        <v>349.46237182617188</v>
      </c>
      <c r="E1221" s="30">
        <v>361.5</v>
      </c>
      <c r="F1221" s="30">
        <v>382.9</v>
      </c>
      <c r="G1221" s="30">
        <v>309.67742919921881</v>
      </c>
      <c r="H1221" s="30">
        <v>357.7</v>
      </c>
      <c r="I1221" s="30">
        <v>380.2</v>
      </c>
      <c r="J1221" s="30">
        <v>327.58621215820313</v>
      </c>
      <c r="K1221" s="30">
        <v>288.60000000000002</v>
      </c>
      <c r="L1221" s="30">
        <v>297</v>
      </c>
      <c r="M1221" s="30">
        <v>309.67742919921881</v>
      </c>
      <c r="N1221" s="30">
        <v>357.7</v>
      </c>
      <c r="O1221" s="30">
        <v>380.2</v>
      </c>
    </row>
    <row r="1222" spans="1:15" x14ac:dyDescent="0.3">
      <c r="A1222" s="1">
        <v>960884160</v>
      </c>
      <c r="B1222" t="s">
        <v>442</v>
      </c>
      <c r="C1222" t="s">
        <v>1770</v>
      </c>
      <c r="D1222" s="30">
        <v>242.10527038574219</v>
      </c>
      <c r="E1222" s="30">
        <v>301</v>
      </c>
      <c r="F1222" s="30">
        <v>307.2</v>
      </c>
      <c r="G1222" s="30"/>
      <c r="H1222" s="30">
        <v>227.4</v>
      </c>
      <c r="I1222" s="30">
        <v>233.3</v>
      </c>
      <c r="J1222" s="30">
        <v>242.10527038574219</v>
      </c>
      <c r="K1222" s="30">
        <v>301</v>
      </c>
      <c r="L1222" s="30">
        <v>306.2</v>
      </c>
      <c r="M1222" s="30"/>
      <c r="N1222" s="30">
        <v>227.4</v>
      </c>
      <c r="O1222" s="30">
        <v>233.3</v>
      </c>
    </row>
    <row r="1223" spans="1:15" x14ac:dyDescent="0.3">
      <c r="A1223" s="1">
        <v>489051945</v>
      </c>
      <c r="B1223" t="s">
        <v>231</v>
      </c>
      <c r="C1223" t="s">
        <v>231</v>
      </c>
      <c r="D1223" s="30"/>
      <c r="E1223" s="30">
        <v>207.4</v>
      </c>
      <c r="F1223" s="30">
        <v>205.3</v>
      </c>
      <c r="G1223" s="30"/>
      <c r="H1223" s="30">
        <v>185.9</v>
      </c>
      <c r="I1223" s="30">
        <v>178.8</v>
      </c>
      <c r="J1223" s="30"/>
      <c r="K1223" s="30">
        <v>207.4</v>
      </c>
      <c r="L1223" s="30">
        <v>205.3</v>
      </c>
      <c r="M1223" s="30"/>
      <c r="N1223" s="30">
        <v>185.9</v>
      </c>
      <c r="O1223" s="30">
        <v>178.8</v>
      </c>
    </row>
    <row r="1224" spans="1:15" x14ac:dyDescent="0.3">
      <c r="A1224" s="1">
        <v>480802100</v>
      </c>
      <c r="B1224" t="s">
        <v>227</v>
      </c>
      <c r="C1224" t="s">
        <v>1259</v>
      </c>
      <c r="D1224" s="30">
        <v>288.15533447265631</v>
      </c>
      <c r="E1224" s="30">
        <v>291.5</v>
      </c>
      <c r="F1224" s="30">
        <v>314.7</v>
      </c>
      <c r="G1224" s="30">
        <v>185.770751953125</v>
      </c>
      <c r="H1224" s="30">
        <v>249.2</v>
      </c>
      <c r="I1224" s="30">
        <v>281.5</v>
      </c>
      <c r="J1224" s="30">
        <v>273.69613647460938</v>
      </c>
      <c r="K1224" s="30">
        <v>278.5</v>
      </c>
      <c r="L1224" s="30">
        <v>301.60000000000002</v>
      </c>
      <c r="M1224" s="30">
        <v>185.770751953125</v>
      </c>
      <c r="N1224" s="30">
        <v>249.2</v>
      </c>
      <c r="O1224" s="30">
        <v>281.5</v>
      </c>
    </row>
    <row r="1225" spans="1:15" x14ac:dyDescent="0.3">
      <c r="A1225" s="1">
        <v>1159063920</v>
      </c>
      <c r="B1225" t="s">
        <v>538</v>
      </c>
      <c r="C1225" t="s">
        <v>2094</v>
      </c>
      <c r="D1225" s="30">
        <v>292.90780639648438</v>
      </c>
      <c r="E1225" s="30">
        <v>322.5</v>
      </c>
      <c r="F1225" s="30"/>
      <c r="G1225" s="30"/>
      <c r="H1225" s="30">
        <v>244</v>
      </c>
      <c r="I1225" s="30"/>
      <c r="J1225" s="30">
        <v>292.90780639648438</v>
      </c>
      <c r="K1225" s="30">
        <v>322.5</v>
      </c>
      <c r="L1225" s="30"/>
      <c r="M1225" s="30"/>
      <c r="N1225" s="30">
        <v>244</v>
      </c>
      <c r="O1225" s="30"/>
    </row>
    <row r="1226" spans="1:15" x14ac:dyDescent="0.3">
      <c r="A1226" s="1">
        <v>1151155620</v>
      </c>
      <c r="B1226" t="s">
        <v>3792</v>
      </c>
      <c r="C1226" t="s">
        <v>2086</v>
      </c>
      <c r="D1226" s="30"/>
      <c r="E1226" s="30">
        <v>154.5</v>
      </c>
      <c r="F1226" s="30">
        <v>151</v>
      </c>
      <c r="G1226" s="30"/>
      <c r="H1226" s="30">
        <v>114.5</v>
      </c>
      <c r="I1226" s="30">
        <v>145.1</v>
      </c>
      <c r="J1226" s="30"/>
      <c r="K1226" s="30">
        <v>154.5</v>
      </c>
      <c r="L1226" s="30">
        <v>151</v>
      </c>
      <c r="M1226" s="30"/>
      <c r="N1226" s="30">
        <v>114.5</v>
      </c>
      <c r="O1226" s="30">
        <v>145.1</v>
      </c>
    </row>
    <row r="1227" spans="1:15" x14ac:dyDescent="0.3">
      <c r="A1227" s="1">
        <v>960945060</v>
      </c>
      <c r="B1227" t="s">
        <v>448</v>
      </c>
      <c r="C1227" t="s">
        <v>1852</v>
      </c>
      <c r="D1227" s="30">
        <v>303.01205444335938</v>
      </c>
      <c r="E1227" s="30">
        <v>314.10000000000002</v>
      </c>
      <c r="F1227" s="30">
        <v>303.8</v>
      </c>
      <c r="G1227" s="30">
        <v>223.7804870605469</v>
      </c>
      <c r="H1227" s="30">
        <v>265.3</v>
      </c>
      <c r="I1227" s="30">
        <v>275.8</v>
      </c>
      <c r="J1227" s="30">
        <v>257.57574462890631</v>
      </c>
      <c r="K1227" s="30">
        <v>279.3</v>
      </c>
      <c r="L1227" s="30">
        <v>268</v>
      </c>
      <c r="M1227" s="30">
        <v>223.7804870605469</v>
      </c>
      <c r="N1227" s="30">
        <v>265.3</v>
      </c>
      <c r="O1227" s="30">
        <v>275.8</v>
      </c>
    </row>
    <row r="1228" spans="1:15" x14ac:dyDescent="0.3">
      <c r="A1228" s="1">
        <v>961103000</v>
      </c>
      <c r="B1228" t="s">
        <v>459</v>
      </c>
      <c r="C1228" t="s">
        <v>1899</v>
      </c>
      <c r="D1228" s="30">
        <v>287.30435180664063</v>
      </c>
      <c r="E1228" s="30">
        <v>301.7</v>
      </c>
      <c r="F1228" s="30">
        <v>300.7</v>
      </c>
      <c r="G1228" s="30">
        <v>222.78260803222659</v>
      </c>
      <c r="H1228" s="30">
        <v>243.7</v>
      </c>
      <c r="I1228" s="30">
        <v>243.2</v>
      </c>
      <c r="J1228" s="30">
        <v>287.30435180664063</v>
      </c>
      <c r="K1228" s="30">
        <v>301.7</v>
      </c>
      <c r="L1228" s="30">
        <v>300.7</v>
      </c>
      <c r="M1228" s="30">
        <v>222.78260803222659</v>
      </c>
      <c r="N1228" s="30">
        <v>243.7</v>
      </c>
      <c r="O1228" s="30">
        <v>243.2</v>
      </c>
    </row>
    <row r="1229" spans="1:15" x14ac:dyDescent="0.3">
      <c r="A1229" s="1">
        <v>961065020</v>
      </c>
      <c r="B1229" t="s">
        <v>456</v>
      </c>
      <c r="C1229" t="s">
        <v>1891</v>
      </c>
      <c r="D1229" s="30">
        <v>410.29412841796881</v>
      </c>
      <c r="E1229" s="30">
        <v>422</v>
      </c>
      <c r="F1229" s="30">
        <v>424</v>
      </c>
      <c r="G1229" s="30">
        <v>380.88235473632813</v>
      </c>
      <c r="H1229" s="30">
        <v>402.4</v>
      </c>
      <c r="I1229" s="30">
        <v>408.6</v>
      </c>
      <c r="J1229" s="30">
        <v>339.02438354492188</v>
      </c>
      <c r="K1229" s="30">
        <v>331.1</v>
      </c>
      <c r="L1229" s="30">
        <v>348.8</v>
      </c>
      <c r="M1229" s="30">
        <v>380.88235473632813</v>
      </c>
      <c r="N1229" s="30">
        <v>402.4</v>
      </c>
      <c r="O1229" s="30">
        <v>408.6</v>
      </c>
    </row>
    <row r="1230" spans="1:15" x14ac:dyDescent="0.3">
      <c r="A1230" s="1">
        <v>489023925</v>
      </c>
      <c r="B1230" t="s">
        <v>229</v>
      </c>
      <c r="C1230" t="s">
        <v>1266</v>
      </c>
      <c r="D1230" s="30">
        <v>258.60928344726563</v>
      </c>
      <c r="E1230" s="30">
        <v>263.60000000000002</v>
      </c>
      <c r="F1230" s="30">
        <v>272.8</v>
      </c>
      <c r="G1230" s="30"/>
      <c r="H1230" s="30">
        <v>231.6</v>
      </c>
      <c r="I1230" s="30">
        <v>202</v>
      </c>
      <c r="J1230" s="30">
        <v>258.60928344726563</v>
      </c>
      <c r="K1230" s="30">
        <v>263.60000000000002</v>
      </c>
      <c r="L1230" s="30">
        <v>272.8</v>
      </c>
      <c r="M1230" s="30"/>
      <c r="N1230" s="30">
        <v>231.6</v>
      </c>
      <c r="O1230" s="30">
        <v>202</v>
      </c>
    </row>
    <row r="1231" spans="1:15" x14ac:dyDescent="0.3">
      <c r="A1231" s="1">
        <v>500122200</v>
      </c>
      <c r="B1231" t="s">
        <v>262</v>
      </c>
      <c r="C1231" t="s">
        <v>1342</v>
      </c>
      <c r="D1231" s="30">
        <v>356.79998779296881</v>
      </c>
      <c r="E1231" s="30">
        <v>359.1</v>
      </c>
      <c r="F1231" s="30">
        <v>371.6</v>
      </c>
      <c r="G1231" s="30">
        <v>310.9561767578125</v>
      </c>
      <c r="H1231" s="30">
        <v>309.5</v>
      </c>
      <c r="I1231" s="30">
        <v>321.60000000000002</v>
      </c>
      <c r="J1231" s="30">
        <v>311.32073974609381</v>
      </c>
      <c r="K1231" s="30">
        <v>321.2</v>
      </c>
      <c r="L1231" s="30">
        <v>325</v>
      </c>
      <c r="M1231" s="30">
        <v>310.9561767578125</v>
      </c>
      <c r="N1231" s="30">
        <v>309.5</v>
      </c>
      <c r="O1231" s="30">
        <v>321.60000000000002</v>
      </c>
    </row>
    <row r="1232" spans="1:15" x14ac:dyDescent="0.3">
      <c r="A1232" s="1">
        <v>1151154990</v>
      </c>
      <c r="B1232" t="s">
        <v>3792</v>
      </c>
      <c r="C1232" t="s">
        <v>2078</v>
      </c>
      <c r="D1232" s="30"/>
      <c r="E1232" s="30">
        <v>179.2</v>
      </c>
      <c r="F1232" s="30">
        <v>192.5</v>
      </c>
      <c r="G1232" s="30"/>
      <c r="H1232" s="30">
        <v>158.4</v>
      </c>
      <c r="I1232" s="30">
        <v>172</v>
      </c>
      <c r="J1232" s="30"/>
      <c r="K1232" s="30">
        <v>179.2</v>
      </c>
      <c r="L1232" s="30">
        <v>192.5</v>
      </c>
      <c r="M1232" s="30"/>
      <c r="N1232" s="30">
        <v>158.4</v>
      </c>
      <c r="O1232" s="30">
        <v>172</v>
      </c>
    </row>
    <row r="1233" spans="1:15" x14ac:dyDescent="0.3">
      <c r="A1233" s="1">
        <v>960953060</v>
      </c>
      <c r="B1233" t="s">
        <v>449</v>
      </c>
      <c r="C1233" t="s">
        <v>1192</v>
      </c>
      <c r="D1233" s="30">
        <v>367.62295532226563</v>
      </c>
      <c r="E1233" s="30">
        <v>375.1</v>
      </c>
      <c r="F1233" s="30">
        <v>373.2</v>
      </c>
      <c r="G1233" s="30">
        <v>323.0927734375</v>
      </c>
      <c r="H1233" s="30">
        <v>347.8</v>
      </c>
      <c r="I1233" s="30">
        <v>342.3</v>
      </c>
      <c r="J1233" s="30">
        <v>294.5946044921875</v>
      </c>
      <c r="K1233" s="30">
        <v>310.60000000000002</v>
      </c>
      <c r="L1233" s="30">
        <v>310.8</v>
      </c>
      <c r="M1233" s="30">
        <v>323.0927734375</v>
      </c>
      <c r="N1233" s="30">
        <v>347.8</v>
      </c>
      <c r="O1233" s="30">
        <v>342.3</v>
      </c>
    </row>
    <row r="1234" spans="1:15" x14ac:dyDescent="0.3">
      <c r="A1234" s="1">
        <v>960914130</v>
      </c>
      <c r="B1234" t="s">
        <v>445</v>
      </c>
      <c r="C1234" t="s">
        <v>1817</v>
      </c>
      <c r="D1234" s="30">
        <v>385.24591064453131</v>
      </c>
      <c r="E1234" s="30">
        <v>383.5</v>
      </c>
      <c r="F1234" s="30">
        <v>407.4</v>
      </c>
      <c r="G1234" s="30">
        <v>351.91256713867188</v>
      </c>
      <c r="H1234" s="30">
        <v>347.9</v>
      </c>
      <c r="I1234" s="30">
        <v>369.8</v>
      </c>
      <c r="J1234" s="30">
        <v>321.15383911132813</v>
      </c>
      <c r="K1234" s="30">
        <v>341.2</v>
      </c>
      <c r="L1234" s="30">
        <v>355.8</v>
      </c>
      <c r="M1234" s="30">
        <v>351.91256713867188</v>
      </c>
      <c r="N1234" s="30">
        <v>347.9</v>
      </c>
      <c r="O1234" s="30">
        <v>369.8</v>
      </c>
    </row>
    <row r="1235" spans="1:15" x14ac:dyDescent="0.3">
      <c r="A1235" s="1">
        <v>960943060</v>
      </c>
      <c r="B1235" t="s">
        <v>448</v>
      </c>
      <c r="C1235" t="s">
        <v>1843</v>
      </c>
      <c r="D1235" s="30">
        <v>355.32257080078131</v>
      </c>
      <c r="E1235" s="30">
        <v>364.3</v>
      </c>
      <c r="F1235" s="30">
        <v>368.5</v>
      </c>
      <c r="G1235" s="30">
        <v>281.26010131835938</v>
      </c>
      <c r="H1235" s="30">
        <v>321.7</v>
      </c>
      <c r="I1235" s="30">
        <v>325.39999999999998</v>
      </c>
      <c r="J1235" s="30">
        <v>311.11111450195313</v>
      </c>
      <c r="K1235" s="30">
        <v>315.39999999999998</v>
      </c>
      <c r="L1235" s="30">
        <v>321.39999999999998</v>
      </c>
      <c r="M1235" s="30">
        <v>281.26010131835938</v>
      </c>
      <c r="N1235" s="30">
        <v>321.7</v>
      </c>
      <c r="O1235" s="30">
        <v>325.39999999999998</v>
      </c>
    </row>
    <row r="1236" spans="1:15" x14ac:dyDescent="0.3">
      <c r="A1236" s="1">
        <v>960913040</v>
      </c>
      <c r="B1236" t="s">
        <v>445</v>
      </c>
      <c r="C1236" t="s">
        <v>1804</v>
      </c>
      <c r="D1236" s="30">
        <v>370.30224609375</v>
      </c>
      <c r="E1236" s="30">
        <v>373.6</v>
      </c>
      <c r="F1236" s="30">
        <v>379.9</v>
      </c>
      <c r="G1236" s="30">
        <v>330.98037719726563</v>
      </c>
      <c r="H1236" s="30">
        <v>352</v>
      </c>
      <c r="I1236" s="30">
        <v>351.4</v>
      </c>
      <c r="J1236" s="30">
        <v>309.047607421875</v>
      </c>
      <c r="K1236" s="30">
        <v>311.7</v>
      </c>
      <c r="L1236" s="30">
        <v>310.3</v>
      </c>
      <c r="M1236" s="30">
        <v>330.98037719726563</v>
      </c>
      <c r="N1236" s="30">
        <v>352</v>
      </c>
      <c r="O1236" s="30">
        <v>351.4</v>
      </c>
    </row>
    <row r="1237" spans="1:15" x14ac:dyDescent="0.3">
      <c r="A1237" s="1">
        <v>100934040</v>
      </c>
      <c r="B1237" t="s">
        <v>43</v>
      </c>
      <c r="C1237" t="s">
        <v>642</v>
      </c>
      <c r="D1237" s="30"/>
      <c r="E1237" s="30">
        <v>246</v>
      </c>
      <c r="F1237" s="30">
        <v>249.4</v>
      </c>
      <c r="G1237" s="30"/>
      <c r="H1237" s="30">
        <v>200</v>
      </c>
      <c r="I1237" s="30">
        <v>225.1</v>
      </c>
      <c r="J1237" s="30"/>
      <c r="K1237" s="30">
        <v>246</v>
      </c>
      <c r="L1237" s="30">
        <v>249.4</v>
      </c>
      <c r="M1237" s="30"/>
      <c r="N1237" s="30">
        <v>200</v>
      </c>
      <c r="O1237" s="30">
        <v>225.1</v>
      </c>
    </row>
    <row r="1238" spans="1:15" x14ac:dyDescent="0.3">
      <c r="A1238" s="1">
        <v>960882170</v>
      </c>
      <c r="B1238" t="s">
        <v>442</v>
      </c>
      <c r="C1238" t="s">
        <v>1762</v>
      </c>
      <c r="D1238" s="30">
        <v>251.01289367675781</v>
      </c>
      <c r="E1238" s="30">
        <v>258.10000000000002</v>
      </c>
      <c r="F1238" s="30">
        <v>258.60000000000002</v>
      </c>
      <c r="G1238" s="30"/>
      <c r="H1238" s="30">
        <v>176.5</v>
      </c>
      <c r="I1238" s="30">
        <v>184.1</v>
      </c>
      <c r="J1238" s="30">
        <v>251.01289367675781</v>
      </c>
      <c r="K1238" s="30">
        <v>258.10000000000002</v>
      </c>
      <c r="L1238" s="30">
        <v>258.60000000000002</v>
      </c>
      <c r="M1238" s="30"/>
      <c r="N1238" s="30">
        <v>176.5</v>
      </c>
      <c r="O1238" s="30">
        <v>184.1</v>
      </c>
    </row>
    <row r="1239" spans="1:15" x14ac:dyDescent="0.3">
      <c r="A1239" s="1">
        <v>480785580</v>
      </c>
      <c r="B1239" t="s">
        <v>226</v>
      </c>
      <c r="C1239" t="s">
        <v>1253</v>
      </c>
      <c r="D1239" s="30"/>
      <c r="E1239" s="30">
        <v>209.1</v>
      </c>
      <c r="F1239" s="30">
        <v>234.6</v>
      </c>
      <c r="G1239" s="30"/>
      <c r="H1239" s="30">
        <v>161</v>
      </c>
      <c r="I1239" s="30">
        <v>159.19999999999999</v>
      </c>
      <c r="J1239" s="30"/>
      <c r="K1239" s="30">
        <v>209.1</v>
      </c>
      <c r="L1239" s="30">
        <v>234.6</v>
      </c>
      <c r="M1239" s="30"/>
      <c r="N1239" s="30">
        <v>161</v>
      </c>
      <c r="O1239" s="30">
        <v>159.19999999999999</v>
      </c>
    </row>
    <row r="1240" spans="1:15" x14ac:dyDescent="0.3">
      <c r="A1240" s="1">
        <v>480734090</v>
      </c>
      <c r="B1240" t="s">
        <v>222</v>
      </c>
      <c r="C1240" t="s">
        <v>1197</v>
      </c>
      <c r="D1240" s="30">
        <v>294.15585327148438</v>
      </c>
      <c r="E1240" s="30">
        <v>310.60000000000002</v>
      </c>
      <c r="F1240" s="30">
        <v>311</v>
      </c>
      <c r="G1240" s="30">
        <v>211.76470947265631</v>
      </c>
      <c r="H1240" s="30">
        <v>283.3</v>
      </c>
      <c r="I1240" s="30">
        <v>255.7</v>
      </c>
      <c r="J1240" s="30">
        <v>283.211669921875</v>
      </c>
      <c r="K1240" s="30">
        <v>299.39999999999998</v>
      </c>
      <c r="L1240" s="30">
        <v>299.39999999999998</v>
      </c>
      <c r="M1240" s="30">
        <v>211.76470947265631</v>
      </c>
      <c r="N1240" s="30">
        <v>283.3</v>
      </c>
      <c r="O1240" s="30">
        <v>255.7</v>
      </c>
    </row>
    <row r="1241" spans="1:15" x14ac:dyDescent="0.3">
      <c r="A1241" s="1">
        <v>100935025</v>
      </c>
      <c r="B1241" t="s">
        <v>43</v>
      </c>
      <c r="C1241" t="s">
        <v>650</v>
      </c>
      <c r="D1241" s="30">
        <v>364.70587158203131</v>
      </c>
      <c r="E1241" s="30">
        <v>390.8</v>
      </c>
      <c r="F1241" s="30">
        <v>388.6</v>
      </c>
      <c r="G1241" s="30">
        <v>348.23529052734381</v>
      </c>
      <c r="H1241" s="30">
        <v>421.4</v>
      </c>
      <c r="I1241" s="30">
        <v>400.9</v>
      </c>
      <c r="J1241" s="30"/>
      <c r="K1241" s="30">
        <v>332.1</v>
      </c>
      <c r="L1241" s="30">
        <v>319.39999999999998</v>
      </c>
      <c r="M1241" s="30">
        <v>348.23529052734381</v>
      </c>
      <c r="N1241" s="30">
        <v>421.4</v>
      </c>
      <c r="O1241" s="30">
        <v>400.9</v>
      </c>
    </row>
    <row r="1242" spans="1:15" x14ac:dyDescent="0.3">
      <c r="A1242" s="1">
        <v>480785780</v>
      </c>
      <c r="B1242" t="s">
        <v>226</v>
      </c>
      <c r="C1242" t="s">
        <v>1258</v>
      </c>
      <c r="D1242" s="30">
        <v>329.06976318359381</v>
      </c>
      <c r="E1242" s="30">
        <v>350.9</v>
      </c>
      <c r="F1242" s="30">
        <v>370.2</v>
      </c>
      <c r="G1242" s="30">
        <v>279.06976318359381</v>
      </c>
      <c r="H1242" s="30">
        <v>300</v>
      </c>
      <c r="I1242" s="30">
        <v>291.3</v>
      </c>
      <c r="J1242" s="30">
        <v>329.06976318359381</v>
      </c>
      <c r="K1242" s="30">
        <v>350.9</v>
      </c>
      <c r="L1242" s="30">
        <v>370.2</v>
      </c>
      <c r="M1242" s="30">
        <v>279.06976318359381</v>
      </c>
      <c r="N1242" s="30">
        <v>300</v>
      </c>
      <c r="O1242" s="30">
        <v>291.3</v>
      </c>
    </row>
    <row r="1243" spans="1:15" x14ac:dyDescent="0.3">
      <c r="A1243" s="1">
        <v>480784310</v>
      </c>
      <c r="B1243" t="s">
        <v>226</v>
      </c>
      <c r="C1243" t="s">
        <v>1237</v>
      </c>
      <c r="D1243" s="30">
        <v>246.20689392089841</v>
      </c>
      <c r="E1243" s="30">
        <v>255.2</v>
      </c>
      <c r="F1243" s="30">
        <v>258.60000000000002</v>
      </c>
      <c r="G1243" s="30"/>
      <c r="H1243" s="30">
        <v>221.3</v>
      </c>
      <c r="I1243" s="30">
        <v>204.3</v>
      </c>
      <c r="J1243" s="30">
        <v>246.20689392089841</v>
      </c>
      <c r="K1243" s="30">
        <v>255.2</v>
      </c>
      <c r="L1243" s="30">
        <v>258.60000000000002</v>
      </c>
      <c r="M1243" s="30"/>
      <c r="N1243" s="30">
        <v>221.3</v>
      </c>
      <c r="O1243" s="30">
        <v>204.3</v>
      </c>
    </row>
    <row r="1244" spans="1:15" x14ac:dyDescent="0.3">
      <c r="A1244" s="1">
        <v>960914170</v>
      </c>
      <c r="B1244" t="s">
        <v>445</v>
      </c>
      <c r="C1244" t="s">
        <v>1824</v>
      </c>
      <c r="D1244" s="30">
        <v>352.88461303710938</v>
      </c>
      <c r="E1244" s="30">
        <v>368.1</v>
      </c>
      <c r="F1244" s="30">
        <v>389.6</v>
      </c>
      <c r="G1244" s="30">
        <v>300.48077392578131</v>
      </c>
      <c r="H1244" s="30">
        <v>324.10000000000002</v>
      </c>
      <c r="I1244" s="30">
        <v>335.6</v>
      </c>
      <c r="J1244" s="30">
        <v>286.95651245117188</v>
      </c>
      <c r="K1244" s="30">
        <v>315.39999999999998</v>
      </c>
      <c r="L1244" s="30">
        <v>337</v>
      </c>
      <c r="M1244" s="30">
        <v>300.48077392578131</v>
      </c>
      <c r="N1244" s="30">
        <v>324.10000000000002</v>
      </c>
      <c r="O1244" s="30">
        <v>335.6</v>
      </c>
    </row>
    <row r="1245" spans="1:15" x14ac:dyDescent="0.3">
      <c r="A1245" s="1">
        <v>961034020</v>
      </c>
      <c r="B1245" t="s">
        <v>454</v>
      </c>
      <c r="C1245" t="s">
        <v>1883</v>
      </c>
      <c r="D1245" s="30">
        <v>307.11865234375</v>
      </c>
      <c r="E1245" s="30">
        <v>364.7</v>
      </c>
      <c r="F1245" s="30">
        <v>383.2</v>
      </c>
      <c r="G1245" s="30">
        <v>268.36734008789063</v>
      </c>
      <c r="H1245" s="30">
        <v>365.1</v>
      </c>
      <c r="I1245" s="30">
        <v>379.3</v>
      </c>
      <c r="J1245" s="30">
        <v>307.11865234375</v>
      </c>
      <c r="K1245" s="30">
        <v>364.7</v>
      </c>
      <c r="L1245" s="30">
        <v>383.2</v>
      </c>
      <c r="M1245" s="30">
        <v>268.36734008789063</v>
      </c>
      <c r="N1245" s="30">
        <v>365.1</v>
      </c>
      <c r="O1245" s="30">
        <v>379.3</v>
      </c>
    </row>
    <row r="1246" spans="1:15" x14ac:dyDescent="0.3">
      <c r="A1246" s="1">
        <v>960945100</v>
      </c>
      <c r="B1246" t="s">
        <v>448</v>
      </c>
      <c r="C1246" t="s">
        <v>1854</v>
      </c>
      <c r="D1246" s="30">
        <v>318.840576171875</v>
      </c>
      <c r="E1246" s="30">
        <v>341.7</v>
      </c>
      <c r="F1246" s="30">
        <v>343.1</v>
      </c>
      <c r="G1246" s="30">
        <v>269.08212280273438</v>
      </c>
      <c r="H1246" s="30">
        <v>293.39999999999998</v>
      </c>
      <c r="I1246" s="30">
        <v>287.10000000000002</v>
      </c>
      <c r="J1246" s="30">
        <v>281.81817626953131</v>
      </c>
      <c r="K1246" s="30">
        <v>299.10000000000002</v>
      </c>
      <c r="L1246" s="30">
        <v>307.2</v>
      </c>
      <c r="M1246" s="30">
        <v>269.08212280273438</v>
      </c>
      <c r="N1246" s="30">
        <v>293.39999999999998</v>
      </c>
      <c r="O1246" s="30">
        <v>287.10000000000002</v>
      </c>
    </row>
    <row r="1247" spans="1:15" x14ac:dyDescent="0.3">
      <c r="A1247" s="1">
        <v>960954020</v>
      </c>
      <c r="B1247" t="s">
        <v>449</v>
      </c>
      <c r="C1247" t="s">
        <v>1856</v>
      </c>
      <c r="D1247" s="30">
        <v>385.54217529296881</v>
      </c>
      <c r="E1247" s="30">
        <v>391.1</v>
      </c>
      <c r="F1247" s="30">
        <v>396.5</v>
      </c>
      <c r="G1247" s="30">
        <v>360.8433837890625</v>
      </c>
      <c r="H1247" s="30">
        <v>380.2</v>
      </c>
      <c r="I1247" s="30">
        <v>379.3</v>
      </c>
      <c r="J1247" s="30">
        <v>287.5</v>
      </c>
      <c r="K1247" s="30">
        <v>317.10000000000002</v>
      </c>
      <c r="L1247" s="30">
        <v>327.3</v>
      </c>
      <c r="M1247" s="30">
        <v>360.8433837890625</v>
      </c>
      <c r="N1247" s="30">
        <v>380.2</v>
      </c>
      <c r="O1247" s="30">
        <v>379.3</v>
      </c>
    </row>
    <row r="1248" spans="1:15" x14ac:dyDescent="0.3">
      <c r="A1248" s="1">
        <v>960884200</v>
      </c>
      <c r="B1248" t="s">
        <v>442</v>
      </c>
      <c r="C1248" t="s">
        <v>1773</v>
      </c>
      <c r="D1248" s="30">
        <v>263.03030395507813</v>
      </c>
      <c r="E1248" s="30">
        <v>309.10000000000002</v>
      </c>
      <c r="F1248" s="30">
        <v>291.2</v>
      </c>
      <c r="G1248" s="30">
        <v>186.06060791015631</v>
      </c>
      <c r="H1248" s="30">
        <v>246.3</v>
      </c>
      <c r="I1248" s="30">
        <v>254.4</v>
      </c>
      <c r="J1248" s="30">
        <v>249.65516662597659</v>
      </c>
      <c r="K1248" s="30">
        <v>295.7</v>
      </c>
      <c r="L1248" s="30">
        <v>270.60000000000002</v>
      </c>
      <c r="M1248" s="30">
        <v>186.06060791015631</v>
      </c>
      <c r="N1248" s="30">
        <v>246.3</v>
      </c>
      <c r="O1248" s="30">
        <v>254.4</v>
      </c>
    </row>
    <row r="1249" spans="1:15" x14ac:dyDescent="0.3">
      <c r="A1249" s="1">
        <v>961134020</v>
      </c>
      <c r="B1249" t="s">
        <v>462</v>
      </c>
      <c r="C1249" t="s">
        <v>1921</v>
      </c>
      <c r="D1249" s="30">
        <v>321.81817626953131</v>
      </c>
      <c r="E1249" s="30">
        <v>331.3</v>
      </c>
      <c r="F1249" s="30">
        <v>350.3</v>
      </c>
      <c r="G1249" s="30">
        <v>285.54217529296881</v>
      </c>
      <c r="H1249" s="30">
        <v>319.60000000000002</v>
      </c>
      <c r="I1249" s="30">
        <v>331.5</v>
      </c>
      <c r="J1249" s="30">
        <v>285.71429443359381</v>
      </c>
      <c r="K1249" s="30">
        <v>291.60000000000002</v>
      </c>
      <c r="L1249" s="30">
        <v>312.8</v>
      </c>
      <c r="M1249" s="30">
        <v>285.54217529296881</v>
      </c>
      <c r="N1249" s="30">
        <v>319.60000000000002</v>
      </c>
      <c r="O1249" s="30">
        <v>331.5</v>
      </c>
    </row>
    <row r="1250" spans="1:15" x14ac:dyDescent="0.3">
      <c r="A1250" s="1">
        <v>960954235</v>
      </c>
      <c r="B1250" t="s">
        <v>449</v>
      </c>
      <c r="C1250" t="s">
        <v>1869</v>
      </c>
      <c r="D1250" s="30">
        <v>328.31857299804688</v>
      </c>
      <c r="E1250" s="30">
        <v>366.4</v>
      </c>
      <c r="F1250" s="30">
        <v>380.3</v>
      </c>
      <c r="G1250" s="30">
        <v>248.67256164550781</v>
      </c>
      <c r="H1250" s="30">
        <v>357.5</v>
      </c>
      <c r="I1250" s="30">
        <v>357.5</v>
      </c>
      <c r="J1250" s="30"/>
      <c r="K1250" s="30">
        <v>318.60000000000002</v>
      </c>
      <c r="L1250" s="30">
        <v>334.9</v>
      </c>
      <c r="M1250" s="30">
        <v>248.67256164550781</v>
      </c>
      <c r="N1250" s="30">
        <v>357.5</v>
      </c>
      <c r="O1250" s="30">
        <v>357.5</v>
      </c>
    </row>
    <row r="1251" spans="1:15" x14ac:dyDescent="0.3">
      <c r="A1251" s="1">
        <v>1151153250</v>
      </c>
      <c r="B1251" t="s">
        <v>3792</v>
      </c>
      <c r="C1251" t="s">
        <v>2061</v>
      </c>
      <c r="D1251" s="30">
        <v>228.2786865234375</v>
      </c>
      <c r="E1251" s="30">
        <v>253.5</v>
      </c>
      <c r="F1251" s="30">
        <v>265.39999999999998</v>
      </c>
      <c r="G1251" s="30"/>
      <c r="H1251" s="30">
        <v>175.2</v>
      </c>
      <c r="I1251" s="30">
        <v>200.8</v>
      </c>
      <c r="J1251" s="30">
        <v>228.2786865234375</v>
      </c>
      <c r="K1251" s="30">
        <v>253.5</v>
      </c>
      <c r="L1251" s="30">
        <v>265.39999999999998</v>
      </c>
      <c r="M1251" s="30"/>
      <c r="N1251" s="30">
        <v>175.2</v>
      </c>
      <c r="O1251" s="30">
        <v>200.8</v>
      </c>
    </row>
    <row r="1252" spans="1:15" x14ac:dyDescent="0.3">
      <c r="A1252" s="1">
        <v>1151155610</v>
      </c>
      <c r="B1252" t="s">
        <v>3792</v>
      </c>
      <c r="C1252" t="s">
        <v>2085</v>
      </c>
      <c r="D1252" s="30"/>
      <c r="E1252" s="30">
        <v>202.1</v>
      </c>
      <c r="F1252" s="30">
        <v>207.2</v>
      </c>
      <c r="G1252" s="30"/>
      <c r="H1252" s="30">
        <v>170.3</v>
      </c>
      <c r="I1252" s="30">
        <v>171.9</v>
      </c>
      <c r="J1252" s="30"/>
      <c r="K1252" s="30">
        <v>202.1</v>
      </c>
      <c r="L1252" s="30">
        <v>207.2</v>
      </c>
      <c r="M1252" s="30"/>
      <c r="N1252" s="30">
        <v>170.3</v>
      </c>
      <c r="O1252" s="30">
        <v>171.9</v>
      </c>
    </row>
    <row r="1253" spans="1:15" x14ac:dyDescent="0.3">
      <c r="A1253" s="1">
        <v>960914110</v>
      </c>
      <c r="B1253" t="s">
        <v>445</v>
      </c>
      <c r="C1253" t="s">
        <v>1814</v>
      </c>
      <c r="D1253" s="30">
        <v>372.03790283203131</v>
      </c>
      <c r="E1253" s="30">
        <v>376.2</v>
      </c>
      <c r="F1253" s="30">
        <v>386.7</v>
      </c>
      <c r="G1253" s="30">
        <v>328.90994262695313</v>
      </c>
      <c r="H1253" s="30">
        <v>336.1</v>
      </c>
      <c r="I1253" s="30">
        <v>347.6</v>
      </c>
      <c r="J1253" s="30">
        <v>310.81082153320313</v>
      </c>
      <c r="K1253" s="30">
        <v>285.3</v>
      </c>
      <c r="L1253" s="30">
        <v>305.10000000000002</v>
      </c>
      <c r="M1253" s="30">
        <v>328.90994262695313</v>
      </c>
      <c r="N1253" s="30">
        <v>336.1</v>
      </c>
      <c r="O1253" s="30">
        <v>347.6</v>
      </c>
    </row>
    <row r="1254" spans="1:15" x14ac:dyDescent="0.3">
      <c r="A1254" s="1">
        <v>960954130</v>
      </c>
      <c r="B1254" t="s">
        <v>449</v>
      </c>
      <c r="C1254" t="s">
        <v>1863</v>
      </c>
      <c r="D1254" s="30">
        <v>375.33334350585938</v>
      </c>
      <c r="E1254" s="30">
        <v>383</v>
      </c>
      <c r="F1254" s="30">
        <v>399.4</v>
      </c>
      <c r="G1254" s="30">
        <v>362.66665649414063</v>
      </c>
      <c r="H1254" s="30">
        <v>393.2</v>
      </c>
      <c r="I1254" s="30">
        <v>392.7</v>
      </c>
      <c r="J1254" s="30">
        <v>298.07693481445313</v>
      </c>
      <c r="K1254" s="30">
        <v>301.5</v>
      </c>
      <c r="L1254" s="30">
        <v>329.5</v>
      </c>
      <c r="M1254" s="30">
        <v>362.66665649414063</v>
      </c>
      <c r="N1254" s="30">
        <v>393.2</v>
      </c>
      <c r="O1254" s="30">
        <v>392.7</v>
      </c>
    </row>
    <row r="1255" spans="1:15" x14ac:dyDescent="0.3">
      <c r="A1255" s="1">
        <v>480804020</v>
      </c>
      <c r="B1255" t="s">
        <v>227</v>
      </c>
      <c r="C1255" t="s">
        <v>1260</v>
      </c>
      <c r="D1255" s="30">
        <v>275.37313842773438</v>
      </c>
      <c r="E1255" s="30">
        <v>326.5</v>
      </c>
      <c r="F1255" s="30">
        <v>340.6</v>
      </c>
      <c r="G1255" s="30">
        <v>227.6119384765625</v>
      </c>
      <c r="H1255" s="30">
        <v>296</v>
      </c>
      <c r="I1255" s="30">
        <v>300.60000000000002</v>
      </c>
      <c r="J1255" s="30"/>
      <c r="K1255" s="30">
        <v>310.7</v>
      </c>
      <c r="L1255" s="30">
        <v>309.60000000000002</v>
      </c>
      <c r="M1255" s="30">
        <v>227.6119384765625</v>
      </c>
      <c r="N1255" s="30">
        <v>296</v>
      </c>
      <c r="O1255" s="30">
        <v>300.60000000000002</v>
      </c>
    </row>
    <row r="1256" spans="1:15" x14ac:dyDescent="0.3">
      <c r="A1256" s="1">
        <v>960983000</v>
      </c>
      <c r="B1256" t="s">
        <v>450</v>
      </c>
      <c r="C1256" t="s">
        <v>1872</v>
      </c>
      <c r="D1256" s="30">
        <v>313.05264282226563</v>
      </c>
      <c r="E1256" s="30">
        <v>342.2</v>
      </c>
      <c r="F1256" s="30">
        <v>334.8</v>
      </c>
      <c r="G1256" s="30">
        <v>237.02928161621091</v>
      </c>
      <c r="H1256" s="30">
        <v>288.7</v>
      </c>
      <c r="I1256" s="30">
        <v>282.5</v>
      </c>
      <c r="J1256" s="30">
        <v>266.23931884765631</v>
      </c>
      <c r="K1256" s="30">
        <v>314.2</v>
      </c>
      <c r="L1256" s="30">
        <v>293.89999999999998</v>
      </c>
      <c r="M1256" s="30">
        <v>237.02928161621091</v>
      </c>
      <c r="N1256" s="30">
        <v>288.7</v>
      </c>
      <c r="O1256" s="30">
        <v>282.5</v>
      </c>
    </row>
    <row r="1257" spans="1:15" x14ac:dyDescent="0.3">
      <c r="A1257" s="1">
        <v>1151154880</v>
      </c>
      <c r="B1257" t="s">
        <v>3792</v>
      </c>
      <c r="C1257" t="s">
        <v>1862</v>
      </c>
      <c r="D1257" s="30"/>
      <c r="E1257" s="30">
        <v>219</v>
      </c>
      <c r="F1257" s="30">
        <v>187.9</v>
      </c>
      <c r="G1257" s="30"/>
      <c r="H1257" s="30">
        <v>185.9</v>
      </c>
      <c r="I1257" s="30">
        <v>207.9</v>
      </c>
      <c r="J1257" s="30"/>
      <c r="K1257" s="30">
        <v>219</v>
      </c>
      <c r="L1257" s="30">
        <v>187.9</v>
      </c>
      <c r="M1257" s="30"/>
      <c r="N1257" s="30">
        <v>185.9</v>
      </c>
      <c r="O1257" s="30">
        <v>207.9</v>
      </c>
    </row>
    <row r="1258" spans="1:15" x14ac:dyDescent="0.3">
      <c r="A1258" s="1">
        <v>960884150</v>
      </c>
      <c r="B1258" t="s">
        <v>442</v>
      </c>
      <c r="C1258" t="s">
        <v>1769</v>
      </c>
      <c r="D1258" s="30"/>
      <c r="E1258" s="30">
        <v>246.6</v>
      </c>
      <c r="F1258" s="30">
        <v>243.9</v>
      </c>
      <c r="G1258" s="30"/>
      <c r="H1258" s="30">
        <v>190.2</v>
      </c>
      <c r="I1258" s="30">
        <v>183.2</v>
      </c>
      <c r="J1258" s="30"/>
      <c r="K1258" s="30">
        <v>246.6</v>
      </c>
      <c r="L1258" s="30">
        <v>243.9</v>
      </c>
      <c r="M1258" s="30"/>
      <c r="N1258" s="30">
        <v>190.2</v>
      </c>
      <c r="O1258" s="30">
        <v>183.2</v>
      </c>
    </row>
    <row r="1259" spans="1:15" x14ac:dyDescent="0.3">
      <c r="A1259" s="1">
        <v>960884250</v>
      </c>
      <c r="B1259" t="s">
        <v>442</v>
      </c>
      <c r="C1259" t="s">
        <v>1777</v>
      </c>
      <c r="D1259" s="30">
        <v>254.60992431640631</v>
      </c>
      <c r="E1259" s="30">
        <v>303.39999999999998</v>
      </c>
      <c r="F1259" s="30">
        <v>329.8</v>
      </c>
      <c r="G1259" s="30"/>
      <c r="H1259" s="30">
        <v>259.5</v>
      </c>
      <c r="I1259" s="30">
        <v>267.89999999999998</v>
      </c>
      <c r="J1259" s="30">
        <v>254.60992431640631</v>
      </c>
      <c r="K1259" s="30">
        <v>303.39999999999998</v>
      </c>
      <c r="L1259" s="30">
        <v>329.8</v>
      </c>
      <c r="M1259" s="30"/>
      <c r="N1259" s="30">
        <v>259.5</v>
      </c>
      <c r="O1259" s="30">
        <v>267.89999999999998</v>
      </c>
    </row>
    <row r="1260" spans="1:15" x14ac:dyDescent="0.3">
      <c r="A1260" s="1">
        <v>960925000</v>
      </c>
      <c r="B1260" t="s">
        <v>446</v>
      </c>
      <c r="C1260" t="s">
        <v>1828</v>
      </c>
      <c r="D1260" s="30">
        <v>381.9742431640625</v>
      </c>
      <c r="E1260" s="30">
        <v>400.8</v>
      </c>
      <c r="F1260" s="30">
        <v>407.8</v>
      </c>
      <c r="G1260" s="30">
        <v>348.49786376953131</v>
      </c>
      <c r="H1260" s="30">
        <v>364.9</v>
      </c>
      <c r="I1260" s="30">
        <v>388.1</v>
      </c>
      <c r="J1260" s="30">
        <v>320.75473022460938</v>
      </c>
      <c r="K1260" s="30">
        <v>361.1</v>
      </c>
      <c r="L1260" s="30">
        <v>380.8</v>
      </c>
      <c r="M1260" s="30">
        <v>348.49786376953131</v>
      </c>
      <c r="N1260" s="30">
        <v>364.9</v>
      </c>
      <c r="O1260" s="30">
        <v>388.1</v>
      </c>
    </row>
    <row r="1261" spans="1:15" x14ac:dyDescent="0.3">
      <c r="A1261" s="1">
        <v>480724045</v>
      </c>
      <c r="B1261" t="s">
        <v>221</v>
      </c>
      <c r="C1261" t="s">
        <v>1188</v>
      </c>
      <c r="D1261" s="30">
        <v>230</v>
      </c>
      <c r="E1261" s="30">
        <v>317.2</v>
      </c>
      <c r="F1261" s="30">
        <v>306.3</v>
      </c>
      <c r="G1261" s="30"/>
      <c r="H1261" s="30">
        <v>323.3</v>
      </c>
      <c r="I1261" s="30">
        <v>292.3</v>
      </c>
      <c r="J1261" s="30">
        <v>230</v>
      </c>
      <c r="K1261" s="30">
        <v>317.2</v>
      </c>
      <c r="L1261" s="30">
        <v>306.3</v>
      </c>
      <c r="M1261" s="30"/>
      <c r="N1261" s="30">
        <v>323.3</v>
      </c>
      <c r="O1261" s="30">
        <v>292.3</v>
      </c>
    </row>
    <row r="1262" spans="1:15" x14ac:dyDescent="0.3">
      <c r="A1262" s="1">
        <v>489163950</v>
      </c>
      <c r="B1262" t="s">
        <v>238</v>
      </c>
      <c r="C1262" t="s">
        <v>1276</v>
      </c>
      <c r="D1262" s="30">
        <v>271.83908081054688</v>
      </c>
      <c r="E1262" s="30">
        <v>311.5</v>
      </c>
      <c r="F1262" s="30">
        <v>300.5</v>
      </c>
      <c r="G1262" s="30">
        <v>209.1954040527344</v>
      </c>
      <c r="H1262" s="30">
        <v>269.2</v>
      </c>
      <c r="I1262" s="30">
        <v>252.2</v>
      </c>
      <c r="J1262" s="30">
        <v>271.83908081054688</v>
      </c>
      <c r="K1262" s="30">
        <v>311.5</v>
      </c>
      <c r="L1262" s="30">
        <v>300.5</v>
      </c>
      <c r="M1262" s="30">
        <v>209.1954040527344</v>
      </c>
      <c r="N1262" s="30">
        <v>269.2</v>
      </c>
      <c r="O1262" s="30">
        <v>252.2</v>
      </c>
    </row>
    <row r="1263" spans="1:15" x14ac:dyDescent="0.3">
      <c r="A1263" s="1">
        <v>1159306905</v>
      </c>
      <c r="B1263" t="s">
        <v>548</v>
      </c>
      <c r="C1263" t="s">
        <v>548</v>
      </c>
      <c r="D1263" s="30"/>
      <c r="E1263" s="30">
        <v>165.5</v>
      </c>
      <c r="F1263" s="30">
        <v>125</v>
      </c>
      <c r="G1263" s="30"/>
      <c r="H1263" s="30">
        <v>106.9</v>
      </c>
      <c r="I1263" s="30">
        <v>100</v>
      </c>
      <c r="J1263" s="30"/>
      <c r="K1263" s="30">
        <v>165.5</v>
      </c>
      <c r="L1263" s="30">
        <v>125</v>
      </c>
      <c r="M1263" s="30"/>
      <c r="N1263" s="30">
        <v>106.9</v>
      </c>
      <c r="O1263" s="30">
        <v>100</v>
      </c>
    </row>
    <row r="1264" spans="1:15" x14ac:dyDescent="0.3">
      <c r="A1264" s="1">
        <v>960914150</v>
      </c>
      <c r="B1264" t="s">
        <v>445</v>
      </c>
      <c r="C1264" t="s">
        <v>1820</v>
      </c>
      <c r="D1264" s="30">
        <v>405.5555419921875</v>
      </c>
      <c r="E1264" s="30">
        <v>405.9</v>
      </c>
      <c r="F1264" s="30">
        <v>412.5</v>
      </c>
      <c r="G1264" s="30">
        <v>384.4444580078125</v>
      </c>
      <c r="H1264" s="30">
        <v>393.8</v>
      </c>
      <c r="I1264" s="30">
        <v>389.2</v>
      </c>
      <c r="J1264" s="30">
        <v>349.27536010742188</v>
      </c>
      <c r="K1264" s="30">
        <v>362.2</v>
      </c>
      <c r="L1264" s="30">
        <v>356.8</v>
      </c>
      <c r="M1264" s="30">
        <v>384.4444580078125</v>
      </c>
      <c r="N1264" s="30">
        <v>393.8</v>
      </c>
      <c r="O1264" s="30">
        <v>389.2</v>
      </c>
    </row>
    <row r="1265" spans="1:15" x14ac:dyDescent="0.3">
      <c r="A1265" s="1">
        <v>1159136965</v>
      </c>
      <c r="B1265" t="s">
        <v>540</v>
      </c>
      <c r="C1265" t="s">
        <v>540</v>
      </c>
      <c r="D1265" s="30">
        <v>304.72439575195313</v>
      </c>
      <c r="E1265" s="30">
        <v>336.4</v>
      </c>
      <c r="F1265" s="30">
        <v>336</v>
      </c>
      <c r="G1265" s="30"/>
      <c r="H1265" s="30">
        <v>347.1</v>
      </c>
      <c r="I1265" s="30">
        <v>336.8</v>
      </c>
      <c r="J1265" s="30">
        <v>304.72439575195313</v>
      </c>
      <c r="K1265" s="30">
        <v>336.4</v>
      </c>
      <c r="L1265" s="30">
        <v>336</v>
      </c>
      <c r="M1265" s="30"/>
      <c r="N1265" s="30">
        <v>347.1</v>
      </c>
      <c r="O1265" s="30">
        <v>336.8</v>
      </c>
    </row>
    <row r="1266" spans="1:15" x14ac:dyDescent="0.3">
      <c r="A1266" s="1">
        <v>960954180</v>
      </c>
      <c r="B1266" t="s">
        <v>449</v>
      </c>
      <c r="C1266" t="s">
        <v>1865</v>
      </c>
      <c r="D1266" s="30">
        <v>404.65948486328131</v>
      </c>
      <c r="E1266" s="30">
        <v>438.3</v>
      </c>
      <c r="F1266" s="30">
        <v>435.4</v>
      </c>
      <c r="G1266" s="30">
        <v>368.42105102539063</v>
      </c>
      <c r="H1266" s="30">
        <v>446.1</v>
      </c>
      <c r="I1266" s="30">
        <v>441.8</v>
      </c>
      <c r="J1266" s="30">
        <v>369.73684692382813</v>
      </c>
      <c r="K1266" s="30">
        <v>414.5</v>
      </c>
      <c r="L1266" s="30">
        <v>406.3</v>
      </c>
      <c r="M1266" s="30">
        <v>368.42105102539063</v>
      </c>
      <c r="N1266" s="30">
        <v>446.1</v>
      </c>
      <c r="O1266" s="30">
        <v>441.8</v>
      </c>
    </row>
    <row r="1267" spans="1:15" x14ac:dyDescent="0.3">
      <c r="A1267" s="1">
        <v>100936020</v>
      </c>
      <c r="B1267" t="s">
        <v>43</v>
      </c>
      <c r="C1267" t="s">
        <v>659</v>
      </c>
      <c r="D1267" s="30">
        <v>288.52459716796881</v>
      </c>
      <c r="E1267" s="30">
        <v>279.89999999999998</v>
      </c>
      <c r="F1267" s="30">
        <v>295.2</v>
      </c>
      <c r="G1267" s="30">
        <v>231.14753723144531</v>
      </c>
      <c r="H1267" s="30">
        <v>257.39999999999998</v>
      </c>
      <c r="I1267" s="30">
        <v>297.89999999999998</v>
      </c>
      <c r="J1267" s="30">
        <v>288.52459716796881</v>
      </c>
      <c r="K1267" s="30">
        <v>279.89999999999998</v>
      </c>
      <c r="L1267" s="30">
        <v>295.2</v>
      </c>
      <c r="M1267" s="30">
        <v>231.14753723144531</v>
      </c>
      <c r="N1267" s="30">
        <v>257.39999999999998</v>
      </c>
      <c r="O1267" s="30">
        <v>297.89999999999998</v>
      </c>
    </row>
    <row r="1268" spans="1:15" x14ac:dyDescent="0.3">
      <c r="A1268" s="1">
        <v>1151154420</v>
      </c>
      <c r="B1268" t="s">
        <v>3792</v>
      </c>
      <c r="C1268" t="s">
        <v>2069</v>
      </c>
      <c r="D1268" s="30"/>
      <c r="E1268" s="30">
        <v>186.2</v>
      </c>
      <c r="F1268" s="30">
        <v>178.6</v>
      </c>
      <c r="G1268" s="30"/>
      <c r="H1268" s="30">
        <v>144.6</v>
      </c>
      <c r="I1268" s="30">
        <v>153.6</v>
      </c>
      <c r="J1268" s="30"/>
      <c r="K1268" s="30">
        <v>186.2</v>
      </c>
      <c r="L1268" s="30">
        <v>178.6</v>
      </c>
      <c r="M1268" s="30"/>
      <c r="N1268" s="30">
        <v>144.6</v>
      </c>
      <c r="O1268" s="30">
        <v>153.6</v>
      </c>
    </row>
    <row r="1269" spans="1:15" x14ac:dyDescent="0.3">
      <c r="A1269" s="1">
        <v>480784580</v>
      </c>
      <c r="B1269" t="s">
        <v>226</v>
      </c>
      <c r="C1269" t="s">
        <v>1243</v>
      </c>
      <c r="D1269" s="30">
        <v>235.53718566894531</v>
      </c>
      <c r="E1269" s="30">
        <v>283</v>
      </c>
      <c r="F1269" s="30">
        <v>267.5</v>
      </c>
      <c r="G1269" s="30">
        <v>229.3650817871094</v>
      </c>
      <c r="H1269" s="30">
        <v>308.5</v>
      </c>
      <c r="I1269" s="30">
        <v>291.10000000000002</v>
      </c>
      <c r="J1269" s="30">
        <v>235.53718566894531</v>
      </c>
      <c r="K1269" s="30">
        <v>283</v>
      </c>
      <c r="L1269" s="30">
        <v>267.5</v>
      </c>
      <c r="M1269" s="30">
        <v>229.3650817871094</v>
      </c>
      <c r="N1269" s="30">
        <v>308.5</v>
      </c>
      <c r="O1269" s="30">
        <v>291.10000000000002</v>
      </c>
    </row>
    <row r="1270" spans="1:15" x14ac:dyDescent="0.3">
      <c r="A1270" s="1">
        <v>1159236998</v>
      </c>
      <c r="B1270" t="s">
        <v>543</v>
      </c>
      <c r="C1270" t="s">
        <v>2108</v>
      </c>
      <c r="D1270" s="30"/>
      <c r="E1270" s="30">
        <v>182.6</v>
      </c>
      <c r="F1270" s="30">
        <v>190.9</v>
      </c>
      <c r="G1270" s="30"/>
      <c r="H1270" s="30">
        <v>204.3</v>
      </c>
      <c r="I1270" s="30">
        <v>151.5</v>
      </c>
      <c r="J1270" s="30"/>
      <c r="K1270" s="30">
        <v>182.6</v>
      </c>
      <c r="L1270" s="30">
        <v>190.9</v>
      </c>
      <c r="M1270" s="30"/>
      <c r="N1270" s="30">
        <v>204.3</v>
      </c>
      <c r="O1270" s="30">
        <v>151.5</v>
      </c>
    </row>
    <row r="1271" spans="1:15" x14ac:dyDescent="0.3">
      <c r="A1271" s="1">
        <v>960906020</v>
      </c>
      <c r="B1271" t="s">
        <v>444</v>
      </c>
      <c r="C1271" t="s">
        <v>1800</v>
      </c>
      <c r="D1271" s="30">
        <v>398</v>
      </c>
      <c r="E1271" s="30">
        <v>391.2</v>
      </c>
      <c r="F1271" s="30">
        <v>385.8</v>
      </c>
      <c r="G1271" s="30">
        <v>365.10067749023438</v>
      </c>
      <c r="H1271" s="30">
        <v>380</v>
      </c>
      <c r="I1271" s="30">
        <v>358</v>
      </c>
      <c r="J1271" s="30">
        <v>354.32098388671881</v>
      </c>
      <c r="K1271" s="30">
        <v>354.1</v>
      </c>
      <c r="L1271" s="30">
        <v>340.4</v>
      </c>
      <c r="M1271" s="30">
        <v>365.10067749023438</v>
      </c>
      <c r="N1271" s="30">
        <v>380</v>
      </c>
      <c r="O1271" s="30">
        <v>358</v>
      </c>
    </row>
    <row r="1272" spans="1:15" x14ac:dyDescent="0.3">
      <c r="A1272" s="1">
        <v>960894160</v>
      </c>
      <c r="B1272" t="s">
        <v>443</v>
      </c>
      <c r="C1272" t="s">
        <v>1788</v>
      </c>
      <c r="D1272" s="30"/>
      <c r="E1272" s="30">
        <v>244.1</v>
      </c>
      <c r="F1272" s="30">
        <v>267.8</v>
      </c>
      <c r="G1272" s="30"/>
      <c r="H1272" s="30">
        <v>196.2</v>
      </c>
      <c r="I1272" s="30">
        <v>222.8</v>
      </c>
      <c r="J1272" s="30"/>
      <c r="K1272" s="30">
        <v>244.1</v>
      </c>
      <c r="L1272" s="30">
        <v>267.8</v>
      </c>
      <c r="M1272" s="30"/>
      <c r="N1272" s="30">
        <v>196.2</v>
      </c>
      <c r="O1272" s="30">
        <v>222.8</v>
      </c>
    </row>
    <row r="1273" spans="1:15" x14ac:dyDescent="0.3">
      <c r="A1273" s="1">
        <v>100934050</v>
      </c>
      <c r="B1273" t="s">
        <v>43</v>
      </c>
      <c r="C1273" t="s">
        <v>643</v>
      </c>
      <c r="D1273" s="30">
        <v>307.947021484375</v>
      </c>
      <c r="E1273" s="30">
        <v>304.10000000000002</v>
      </c>
      <c r="F1273" s="30">
        <v>292.89999999999998</v>
      </c>
      <c r="G1273" s="30">
        <v>250.9933776855469</v>
      </c>
      <c r="H1273" s="30">
        <v>285.10000000000002</v>
      </c>
      <c r="I1273" s="30">
        <v>242.4</v>
      </c>
      <c r="J1273" s="30">
        <v>247.1428527832031</v>
      </c>
      <c r="K1273" s="30">
        <v>249.2</v>
      </c>
      <c r="L1273" s="30">
        <v>219.2</v>
      </c>
      <c r="M1273" s="30">
        <v>250.9933776855469</v>
      </c>
      <c r="N1273" s="30">
        <v>285.10000000000002</v>
      </c>
      <c r="O1273" s="30">
        <v>242.4</v>
      </c>
    </row>
    <row r="1274" spans="1:15" x14ac:dyDescent="0.3">
      <c r="A1274" s="1">
        <v>960894060</v>
      </c>
      <c r="B1274" t="s">
        <v>443</v>
      </c>
      <c r="C1274" t="s">
        <v>1787</v>
      </c>
      <c r="D1274" s="30">
        <v>239.50178527832031</v>
      </c>
      <c r="E1274" s="30">
        <v>321.10000000000002</v>
      </c>
      <c r="F1274" s="30">
        <v>319.89999999999998</v>
      </c>
      <c r="G1274" s="30"/>
      <c r="H1274" s="30">
        <v>267.10000000000002</v>
      </c>
      <c r="I1274" s="30">
        <v>253.2</v>
      </c>
      <c r="J1274" s="30">
        <v>239.50178527832031</v>
      </c>
      <c r="K1274" s="30">
        <v>321.10000000000002</v>
      </c>
      <c r="L1274" s="30">
        <v>319.89999999999998</v>
      </c>
      <c r="M1274" s="30"/>
      <c r="N1274" s="30">
        <v>267.10000000000002</v>
      </c>
      <c r="O1274" s="30">
        <v>253.2</v>
      </c>
    </row>
    <row r="1275" spans="1:15" x14ac:dyDescent="0.3">
      <c r="A1275" s="1">
        <v>1081471050</v>
      </c>
      <c r="B1275" t="s">
        <v>516</v>
      </c>
      <c r="C1275" t="s">
        <v>2020</v>
      </c>
      <c r="D1275" s="30"/>
      <c r="E1275" s="30">
        <v>317</v>
      </c>
      <c r="F1275" s="30">
        <v>323.60000000000002</v>
      </c>
      <c r="G1275" s="30"/>
      <c r="H1275" s="30">
        <v>249.1</v>
      </c>
      <c r="I1275" s="30">
        <v>284.60000000000002</v>
      </c>
      <c r="J1275" s="30"/>
      <c r="K1275" s="30">
        <v>291.2</v>
      </c>
      <c r="L1275" s="30">
        <v>310</v>
      </c>
      <c r="M1275" s="30"/>
      <c r="N1275" s="30">
        <v>249.1</v>
      </c>
      <c r="O1275" s="30">
        <v>284.60000000000002</v>
      </c>
    </row>
    <row r="1276" spans="1:15" x14ac:dyDescent="0.3">
      <c r="A1276" s="1">
        <v>960953000</v>
      </c>
      <c r="B1276" t="s">
        <v>449</v>
      </c>
      <c r="C1276" t="s">
        <v>578</v>
      </c>
      <c r="D1276" s="30">
        <v>372.15908813476563</v>
      </c>
      <c r="E1276" s="30">
        <v>370.5</v>
      </c>
      <c r="F1276" s="30">
        <v>376.5</v>
      </c>
      <c r="G1276" s="30">
        <v>317.30038452148438</v>
      </c>
      <c r="H1276" s="30">
        <v>347.6</v>
      </c>
      <c r="I1276" s="30">
        <v>346.3</v>
      </c>
      <c r="J1276" s="30">
        <v>306.3157958984375</v>
      </c>
      <c r="K1276" s="30">
        <v>295.60000000000002</v>
      </c>
      <c r="L1276" s="30">
        <v>302.7</v>
      </c>
      <c r="M1276" s="30">
        <v>317.30038452148438</v>
      </c>
      <c r="N1276" s="30">
        <v>347.6</v>
      </c>
      <c r="O1276" s="30">
        <v>346.3</v>
      </c>
    </row>
    <row r="1277" spans="1:15" x14ac:dyDescent="0.3">
      <c r="A1277" s="1">
        <v>960954100</v>
      </c>
      <c r="B1277" t="s">
        <v>449</v>
      </c>
      <c r="C1277" t="s">
        <v>1860</v>
      </c>
      <c r="D1277" s="30">
        <v>374.34555053710938</v>
      </c>
      <c r="E1277" s="30">
        <v>387.7</v>
      </c>
      <c r="F1277" s="30">
        <v>387.4</v>
      </c>
      <c r="G1277" s="30">
        <v>350.52084350585938</v>
      </c>
      <c r="H1277" s="30">
        <v>387.9</v>
      </c>
      <c r="I1277" s="30">
        <v>387.5</v>
      </c>
      <c r="J1277" s="30">
        <v>305.71429443359381</v>
      </c>
      <c r="K1277" s="30">
        <v>334.6</v>
      </c>
      <c r="L1277" s="30">
        <v>323.7</v>
      </c>
      <c r="M1277" s="30">
        <v>350.52084350585938</v>
      </c>
      <c r="N1277" s="30">
        <v>387.9</v>
      </c>
      <c r="O1277" s="30">
        <v>387.5</v>
      </c>
    </row>
    <row r="1278" spans="1:15" x14ac:dyDescent="0.3">
      <c r="A1278" s="1">
        <v>1159146972</v>
      </c>
      <c r="B1278" t="s">
        <v>541</v>
      </c>
      <c r="C1278" t="s">
        <v>2101</v>
      </c>
      <c r="D1278" s="30"/>
      <c r="E1278" s="30">
        <v>264.5</v>
      </c>
      <c r="F1278" s="30">
        <v>264.5</v>
      </c>
      <c r="G1278" s="30"/>
      <c r="H1278" s="30">
        <v>257</v>
      </c>
      <c r="I1278" s="30">
        <v>318.3</v>
      </c>
      <c r="J1278" s="30"/>
      <c r="K1278" s="30">
        <v>264.5</v>
      </c>
      <c r="L1278" s="30">
        <v>264.5</v>
      </c>
      <c r="M1278" s="30"/>
      <c r="N1278" s="30">
        <v>257</v>
      </c>
      <c r="O1278" s="30">
        <v>318.3</v>
      </c>
    </row>
    <row r="1279" spans="1:15" x14ac:dyDescent="0.3">
      <c r="A1279" s="1">
        <v>960893010</v>
      </c>
      <c r="B1279" t="s">
        <v>443</v>
      </c>
      <c r="C1279" t="s">
        <v>1783</v>
      </c>
      <c r="D1279" s="30"/>
      <c r="E1279" s="30"/>
      <c r="F1279" s="30"/>
      <c r="G1279" s="30">
        <v>358.1497802734375</v>
      </c>
      <c r="H1279" s="30"/>
      <c r="I1279" s="30"/>
      <c r="J1279" s="30"/>
      <c r="K1279" s="30"/>
      <c r="L1279" s="30"/>
      <c r="M1279" s="30">
        <v>358.1497802734375</v>
      </c>
      <c r="N1279" s="30"/>
      <c r="O1279" s="30"/>
    </row>
    <row r="1280" spans="1:15" x14ac:dyDescent="0.3">
      <c r="A1280" s="1">
        <v>480785660</v>
      </c>
      <c r="B1280" t="s">
        <v>226</v>
      </c>
      <c r="C1280" t="s">
        <v>1255</v>
      </c>
      <c r="D1280" s="30"/>
      <c r="E1280" s="30">
        <v>190.2</v>
      </c>
      <c r="F1280" s="30">
        <v>231.9</v>
      </c>
      <c r="G1280" s="30"/>
      <c r="H1280" s="30">
        <v>182.9</v>
      </c>
      <c r="I1280" s="30">
        <v>176.9</v>
      </c>
      <c r="J1280" s="30"/>
      <c r="K1280" s="30">
        <v>190.2</v>
      </c>
      <c r="L1280" s="30">
        <v>231.9</v>
      </c>
      <c r="M1280" s="30"/>
      <c r="N1280" s="30">
        <v>182.9</v>
      </c>
      <c r="O1280" s="30">
        <v>176.9</v>
      </c>
    </row>
    <row r="1281" spans="1:15" x14ac:dyDescent="0.3">
      <c r="A1281" s="1">
        <v>960925060</v>
      </c>
      <c r="B1281" t="s">
        <v>446</v>
      </c>
      <c r="C1281" t="s">
        <v>1830</v>
      </c>
      <c r="D1281" s="30">
        <v>370.5394287109375</v>
      </c>
      <c r="E1281" s="30">
        <v>362.7</v>
      </c>
      <c r="F1281" s="30">
        <v>373.7</v>
      </c>
      <c r="G1281" s="30">
        <v>321.99169921875</v>
      </c>
      <c r="H1281" s="30">
        <v>354.2</v>
      </c>
      <c r="I1281" s="30">
        <v>332.3</v>
      </c>
      <c r="J1281" s="30">
        <v>312.79071044921881</v>
      </c>
      <c r="K1281" s="30">
        <v>306.2</v>
      </c>
      <c r="L1281" s="30">
        <v>317.7</v>
      </c>
      <c r="M1281" s="30">
        <v>321.99169921875</v>
      </c>
      <c r="N1281" s="30">
        <v>354.2</v>
      </c>
      <c r="O1281" s="30">
        <v>332.3</v>
      </c>
    </row>
    <row r="1282" spans="1:15" x14ac:dyDescent="0.3">
      <c r="A1282" s="1">
        <v>961065040</v>
      </c>
      <c r="B1282" t="s">
        <v>456</v>
      </c>
      <c r="C1282" t="s">
        <v>1892</v>
      </c>
      <c r="D1282" s="30">
        <v>385.60000610351563</v>
      </c>
      <c r="E1282" s="30">
        <v>377.7</v>
      </c>
      <c r="F1282" s="30">
        <v>393.2</v>
      </c>
      <c r="G1282" s="30">
        <v>378.39999389648438</v>
      </c>
      <c r="H1282" s="30">
        <v>379.1</v>
      </c>
      <c r="I1282" s="30">
        <v>398.8</v>
      </c>
      <c r="J1282" s="30">
        <v>338</v>
      </c>
      <c r="K1282" s="30">
        <v>309.10000000000002</v>
      </c>
      <c r="L1282" s="30">
        <v>318.5</v>
      </c>
      <c r="M1282" s="30">
        <v>378.39999389648438</v>
      </c>
      <c r="N1282" s="30">
        <v>379.1</v>
      </c>
      <c r="O1282" s="30">
        <v>398.8</v>
      </c>
    </row>
    <row r="1283" spans="1:15" x14ac:dyDescent="0.3">
      <c r="A1283" s="1">
        <v>960914140</v>
      </c>
      <c r="B1283" t="s">
        <v>445</v>
      </c>
      <c r="C1283" t="s">
        <v>1202</v>
      </c>
      <c r="D1283" s="30">
        <v>362.03207397460938</v>
      </c>
      <c r="E1283" s="30">
        <v>353.5</v>
      </c>
      <c r="F1283" s="30">
        <v>381.3</v>
      </c>
      <c r="G1283" s="30">
        <v>312.834228515625</v>
      </c>
      <c r="H1283" s="30">
        <v>333.6</v>
      </c>
      <c r="I1283" s="30">
        <v>357.9</v>
      </c>
      <c r="J1283" s="30">
        <v>324.3902587890625</v>
      </c>
      <c r="K1283" s="30">
        <v>305.8</v>
      </c>
      <c r="L1283" s="30">
        <v>360</v>
      </c>
      <c r="M1283" s="30">
        <v>312.834228515625</v>
      </c>
      <c r="N1283" s="30">
        <v>333.6</v>
      </c>
      <c r="O1283" s="30">
        <v>357.9</v>
      </c>
    </row>
    <row r="1284" spans="1:15" x14ac:dyDescent="0.3">
      <c r="A1284" s="1">
        <v>500125000</v>
      </c>
      <c r="B1284" t="s">
        <v>262</v>
      </c>
      <c r="C1284" t="s">
        <v>770</v>
      </c>
      <c r="D1284" s="30">
        <v>349.43820190429688</v>
      </c>
      <c r="E1284" s="30">
        <v>364.7</v>
      </c>
      <c r="F1284" s="30">
        <v>355.8</v>
      </c>
      <c r="G1284" s="30">
        <v>323.59552001953131</v>
      </c>
      <c r="H1284" s="30">
        <v>344.5</v>
      </c>
      <c r="I1284" s="30">
        <v>356.7</v>
      </c>
      <c r="J1284" s="30">
        <v>319.277099609375</v>
      </c>
      <c r="K1284" s="30">
        <v>333.3</v>
      </c>
      <c r="L1284" s="30">
        <v>305.60000000000002</v>
      </c>
      <c r="M1284" s="30">
        <v>323.59552001953131</v>
      </c>
      <c r="N1284" s="30">
        <v>344.5</v>
      </c>
      <c r="O1284" s="30">
        <v>356.7</v>
      </c>
    </row>
    <row r="1285" spans="1:15" x14ac:dyDescent="0.3">
      <c r="A1285" s="1">
        <v>489283905</v>
      </c>
      <c r="B1285" t="s">
        <v>245</v>
      </c>
      <c r="C1285" t="s">
        <v>1286</v>
      </c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</row>
    <row r="1286" spans="1:15" x14ac:dyDescent="0.3">
      <c r="A1286" s="1">
        <v>1159146971</v>
      </c>
      <c r="B1286" t="s">
        <v>541</v>
      </c>
      <c r="C1286" t="s">
        <v>2100</v>
      </c>
      <c r="D1286" s="30"/>
      <c r="E1286" s="30">
        <v>276.5</v>
      </c>
      <c r="F1286" s="30">
        <v>242.9</v>
      </c>
      <c r="G1286" s="30"/>
      <c r="H1286" s="30">
        <v>273.5</v>
      </c>
      <c r="I1286" s="30">
        <v>259.10000000000002</v>
      </c>
      <c r="J1286" s="30"/>
      <c r="K1286" s="30">
        <v>276.5</v>
      </c>
      <c r="L1286" s="30">
        <v>242.9</v>
      </c>
      <c r="M1286" s="30"/>
      <c r="N1286" s="30">
        <v>273.5</v>
      </c>
      <c r="O1286" s="30">
        <v>259.10000000000002</v>
      </c>
    </row>
    <row r="1287" spans="1:15" x14ac:dyDescent="0.3">
      <c r="A1287" s="1">
        <v>480733010</v>
      </c>
      <c r="B1287" t="s">
        <v>222</v>
      </c>
      <c r="C1287" t="s">
        <v>1192</v>
      </c>
      <c r="D1287" s="30">
        <v>283.65591430664063</v>
      </c>
      <c r="E1287" s="30">
        <v>290.10000000000002</v>
      </c>
      <c r="F1287" s="30">
        <v>292.39999999999998</v>
      </c>
      <c r="G1287" s="30">
        <v>183.6559143066406</v>
      </c>
      <c r="H1287" s="30">
        <v>216.5</v>
      </c>
      <c r="I1287" s="30">
        <v>213.8</v>
      </c>
      <c r="J1287" s="30">
        <v>272.96652221679688</v>
      </c>
      <c r="K1287" s="30">
        <v>281.7</v>
      </c>
      <c r="L1287" s="30">
        <v>281.3</v>
      </c>
      <c r="M1287" s="30">
        <v>183.6559143066406</v>
      </c>
      <c r="N1287" s="30">
        <v>216.5</v>
      </c>
      <c r="O1287" s="30">
        <v>213.8</v>
      </c>
    </row>
    <row r="1288" spans="1:15" x14ac:dyDescent="0.3">
      <c r="A1288" s="1">
        <v>960914090</v>
      </c>
      <c r="B1288" t="s">
        <v>445</v>
      </c>
      <c r="C1288" t="s">
        <v>1812</v>
      </c>
      <c r="D1288" s="30">
        <v>393.08175659179688</v>
      </c>
      <c r="E1288" s="30">
        <v>381.7</v>
      </c>
      <c r="F1288" s="30">
        <v>392.7</v>
      </c>
      <c r="G1288" s="30">
        <v>380.50314331054688</v>
      </c>
      <c r="H1288" s="30">
        <v>367</v>
      </c>
      <c r="I1288" s="30">
        <v>393.3</v>
      </c>
      <c r="J1288" s="30"/>
      <c r="K1288" s="30">
        <v>313.60000000000002</v>
      </c>
      <c r="L1288" s="30">
        <v>333.3</v>
      </c>
      <c r="M1288" s="30">
        <v>380.50314331054688</v>
      </c>
      <c r="N1288" s="30">
        <v>367</v>
      </c>
      <c r="O1288" s="30">
        <v>393.3</v>
      </c>
    </row>
    <row r="1289" spans="1:15" x14ac:dyDescent="0.3">
      <c r="A1289" s="1">
        <v>960884280</v>
      </c>
      <c r="B1289" t="s">
        <v>442</v>
      </c>
      <c r="C1289" t="s">
        <v>1779</v>
      </c>
      <c r="D1289" s="30">
        <v>302.631591796875</v>
      </c>
      <c r="E1289" s="30">
        <v>348.1</v>
      </c>
      <c r="F1289" s="30">
        <v>361.2</v>
      </c>
      <c r="G1289" s="30"/>
      <c r="H1289" s="30">
        <v>316</v>
      </c>
      <c r="I1289" s="30">
        <v>322.39999999999998</v>
      </c>
      <c r="J1289" s="30">
        <v>290.625</v>
      </c>
      <c r="K1289" s="30">
        <v>334.4</v>
      </c>
      <c r="L1289" s="30">
        <v>346.5</v>
      </c>
      <c r="M1289" s="30"/>
      <c r="N1289" s="30">
        <v>316</v>
      </c>
      <c r="O1289" s="30">
        <v>322.39999999999998</v>
      </c>
    </row>
    <row r="1290" spans="1:15" x14ac:dyDescent="0.3">
      <c r="A1290" s="1">
        <v>960913000</v>
      </c>
      <c r="B1290" t="s">
        <v>445</v>
      </c>
      <c r="C1290" t="s">
        <v>1802</v>
      </c>
      <c r="D1290" s="30">
        <v>384.58151245117188</v>
      </c>
      <c r="E1290" s="30">
        <v>396.4</v>
      </c>
      <c r="F1290" s="30">
        <v>398.1</v>
      </c>
      <c r="G1290" s="30">
        <v>368.76834106445313</v>
      </c>
      <c r="H1290" s="30">
        <v>388.1</v>
      </c>
      <c r="I1290" s="30">
        <v>375.6</v>
      </c>
      <c r="J1290" s="30">
        <v>291.71975708007813</v>
      </c>
      <c r="K1290" s="30">
        <v>312.3</v>
      </c>
      <c r="L1290" s="30">
        <v>309.60000000000002</v>
      </c>
      <c r="M1290" s="30">
        <v>368.76834106445313</v>
      </c>
      <c r="N1290" s="30">
        <v>388.1</v>
      </c>
      <c r="O1290" s="30">
        <v>375.6</v>
      </c>
    </row>
    <row r="1291" spans="1:15" x14ac:dyDescent="0.3">
      <c r="A1291" s="1">
        <v>960884100</v>
      </c>
      <c r="B1291" t="s">
        <v>442</v>
      </c>
      <c r="C1291" t="s">
        <v>1767</v>
      </c>
      <c r="D1291" s="30">
        <v>266.30435180664063</v>
      </c>
      <c r="E1291" s="30">
        <v>328.6</v>
      </c>
      <c r="F1291" s="30">
        <v>331</v>
      </c>
      <c r="G1291" s="30"/>
      <c r="H1291" s="30">
        <v>268.10000000000002</v>
      </c>
      <c r="I1291" s="30">
        <v>299.5</v>
      </c>
      <c r="J1291" s="30">
        <v>255.3571472167969</v>
      </c>
      <c r="K1291" s="30">
        <v>322.2</v>
      </c>
      <c r="L1291" s="30">
        <v>325.39999999999998</v>
      </c>
      <c r="M1291" s="30"/>
      <c r="N1291" s="30">
        <v>268.10000000000002</v>
      </c>
      <c r="O1291" s="30">
        <v>299.5</v>
      </c>
    </row>
    <row r="1292" spans="1:15" x14ac:dyDescent="0.3">
      <c r="A1292" s="1">
        <v>960914040</v>
      </c>
      <c r="B1292" t="s">
        <v>445</v>
      </c>
      <c r="C1292" t="s">
        <v>1809</v>
      </c>
      <c r="D1292" s="30">
        <v>346.5838623046875</v>
      </c>
      <c r="E1292" s="30">
        <v>378.1</v>
      </c>
      <c r="F1292" s="30">
        <v>379.6</v>
      </c>
      <c r="G1292" s="30">
        <v>309.3167724609375</v>
      </c>
      <c r="H1292" s="30">
        <v>342.4</v>
      </c>
      <c r="I1292" s="30">
        <v>370.7</v>
      </c>
      <c r="J1292" s="30">
        <v>291.52542114257813</v>
      </c>
      <c r="K1292" s="30">
        <v>328.8</v>
      </c>
      <c r="L1292" s="30">
        <v>328.3</v>
      </c>
      <c r="M1292" s="30">
        <v>309.3167724609375</v>
      </c>
      <c r="N1292" s="30">
        <v>342.4</v>
      </c>
      <c r="O1292" s="30">
        <v>370.7</v>
      </c>
    </row>
    <row r="1293" spans="1:15" x14ac:dyDescent="0.3">
      <c r="A1293" s="1">
        <v>960954120</v>
      </c>
      <c r="B1293" t="s">
        <v>449</v>
      </c>
      <c r="C1293" t="s">
        <v>1862</v>
      </c>
      <c r="D1293" s="30">
        <v>391.47286987304688</v>
      </c>
      <c r="E1293" s="30">
        <v>388.1</v>
      </c>
      <c r="F1293" s="30">
        <v>398.6</v>
      </c>
      <c r="G1293" s="30">
        <v>351.93798828125</v>
      </c>
      <c r="H1293" s="30">
        <v>385.1</v>
      </c>
      <c r="I1293" s="30">
        <v>390.3</v>
      </c>
      <c r="J1293" s="30">
        <v>327.71084594726563</v>
      </c>
      <c r="K1293" s="30">
        <v>297.7</v>
      </c>
      <c r="L1293" s="30">
        <v>324.39999999999998</v>
      </c>
      <c r="M1293" s="30">
        <v>351.93798828125</v>
      </c>
      <c r="N1293" s="30">
        <v>385.1</v>
      </c>
      <c r="O1293" s="30">
        <v>390.3</v>
      </c>
    </row>
    <row r="1294" spans="1:15" x14ac:dyDescent="0.3">
      <c r="A1294" s="1">
        <v>960944020</v>
      </c>
      <c r="B1294" t="s">
        <v>448</v>
      </c>
      <c r="C1294" t="s">
        <v>1844</v>
      </c>
      <c r="D1294" s="30">
        <v>334.45947265625</v>
      </c>
      <c r="E1294" s="30">
        <v>326.2</v>
      </c>
      <c r="F1294" s="30">
        <v>313.89999999999998</v>
      </c>
      <c r="G1294" s="30">
        <v>293.24325561523438</v>
      </c>
      <c r="H1294" s="30">
        <v>306.39999999999998</v>
      </c>
      <c r="I1294" s="30">
        <v>286.7</v>
      </c>
      <c r="J1294" s="30">
        <v>310.57693481445313</v>
      </c>
      <c r="K1294" s="30">
        <v>305</v>
      </c>
      <c r="L1294" s="30">
        <v>282.2</v>
      </c>
      <c r="M1294" s="30">
        <v>293.24325561523438</v>
      </c>
      <c r="N1294" s="30">
        <v>306.39999999999998</v>
      </c>
      <c r="O1294" s="30">
        <v>286.7</v>
      </c>
    </row>
    <row r="1295" spans="1:15" x14ac:dyDescent="0.3">
      <c r="A1295" s="1">
        <v>961104020</v>
      </c>
      <c r="B1295" t="s">
        <v>459</v>
      </c>
      <c r="C1295" t="s">
        <v>1901</v>
      </c>
      <c r="D1295" s="30">
        <v>262.28570556640631</v>
      </c>
      <c r="E1295" s="30">
        <v>287.39999999999998</v>
      </c>
      <c r="F1295" s="30">
        <v>319.60000000000002</v>
      </c>
      <c r="G1295" s="30">
        <v>202.8735656738281</v>
      </c>
      <c r="H1295" s="30">
        <v>282.2</v>
      </c>
      <c r="I1295" s="30">
        <v>275.89999999999998</v>
      </c>
      <c r="J1295" s="30">
        <v>258.1395263671875</v>
      </c>
      <c r="K1295" s="30">
        <v>287.39999999999998</v>
      </c>
      <c r="L1295" s="30">
        <v>319.60000000000002</v>
      </c>
      <c r="M1295" s="30">
        <v>202.8735656738281</v>
      </c>
      <c r="N1295" s="30">
        <v>282.2</v>
      </c>
      <c r="O1295" s="30">
        <v>275.89999999999998</v>
      </c>
    </row>
    <row r="1296" spans="1:15" x14ac:dyDescent="0.3">
      <c r="A1296" s="1">
        <v>960914060</v>
      </c>
      <c r="B1296" t="s">
        <v>445</v>
      </c>
      <c r="C1296" t="s">
        <v>1810</v>
      </c>
      <c r="D1296" s="30">
        <v>409.3616943359375</v>
      </c>
      <c r="E1296" s="30">
        <v>415</v>
      </c>
      <c r="F1296" s="30">
        <v>406.4</v>
      </c>
      <c r="G1296" s="30">
        <v>391.48934936523438</v>
      </c>
      <c r="H1296" s="30">
        <v>410</v>
      </c>
      <c r="I1296" s="30">
        <v>405.5</v>
      </c>
      <c r="J1296" s="30">
        <v>343.75</v>
      </c>
      <c r="K1296" s="30">
        <v>340.9</v>
      </c>
      <c r="L1296" s="30">
        <v>351.4</v>
      </c>
      <c r="M1296" s="30">
        <v>391.48934936523438</v>
      </c>
      <c r="N1296" s="30">
        <v>410</v>
      </c>
      <c r="O1296" s="30">
        <v>405.5</v>
      </c>
    </row>
    <row r="1297" spans="1:15" x14ac:dyDescent="0.3">
      <c r="A1297" s="1">
        <v>960914160</v>
      </c>
      <c r="B1297" t="s">
        <v>445</v>
      </c>
      <c r="C1297" t="s">
        <v>1822</v>
      </c>
      <c r="D1297" s="30">
        <v>365.74801635742188</v>
      </c>
      <c r="E1297" s="30">
        <v>408.6</v>
      </c>
      <c r="F1297" s="30">
        <v>410.9</v>
      </c>
      <c r="G1297" s="30">
        <v>313.38583374023438</v>
      </c>
      <c r="H1297" s="30">
        <v>369.8</v>
      </c>
      <c r="I1297" s="30">
        <v>381.4</v>
      </c>
      <c r="J1297" s="30">
        <v>289.77273559570313</v>
      </c>
      <c r="K1297" s="30">
        <v>343.3</v>
      </c>
      <c r="L1297" s="30">
        <v>365.1</v>
      </c>
      <c r="M1297" s="30">
        <v>313.38583374023438</v>
      </c>
      <c r="N1297" s="30">
        <v>369.8</v>
      </c>
      <c r="O1297" s="30">
        <v>381.4</v>
      </c>
    </row>
    <row r="1298" spans="1:15" x14ac:dyDescent="0.3">
      <c r="A1298" s="1">
        <v>480785500</v>
      </c>
      <c r="B1298" t="s">
        <v>226</v>
      </c>
      <c r="C1298" t="s">
        <v>1252</v>
      </c>
      <c r="D1298" s="30">
        <v>239.65516662597659</v>
      </c>
      <c r="E1298" s="30">
        <v>270.10000000000002</v>
      </c>
      <c r="F1298" s="30">
        <v>271.39999999999998</v>
      </c>
      <c r="G1298" s="30"/>
      <c r="H1298" s="30">
        <v>301.7</v>
      </c>
      <c r="I1298" s="30">
        <v>230.6</v>
      </c>
      <c r="J1298" s="30">
        <v>239.65516662597659</v>
      </c>
      <c r="K1298" s="30">
        <v>270.10000000000002</v>
      </c>
      <c r="L1298" s="30">
        <v>271.39999999999998</v>
      </c>
      <c r="M1298" s="30"/>
      <c r="N1298" s="30">
        <v>301.7</v>
      </c>
      <c r="O1298" s="30">
        <v>230.6</v>
      </c>
    </row>
    <row r="1299" spans="1:15" x14ac:dyDescent="0.3">
      <c r="A1299" s="1">
        <v>960954220</v>
      </c>
      <c r="B1299" t="s">
        <v>449</v>
      </c>
      <c r="C1299" t="s">
        <v>1562</v>
      </c>
      <c r="D1299" s="30">
        <v>309.87655639648438</v>
      </c>
      <c r="E1299" s="30">
        <v>330.6</v>
      </c>
      <c r="F1299" s="30">
        <v>362.9</v>
      </c>
      <c r="G1299" s="30">
        <v>244.375</v>
      </c>
      <c r="H1299" s="30">
        <v>339.3</v>
      </c>
      <c r="I1299" s="30">
        <v>368</v>
      </c>
      <c r="J1299" s="30">
        <v>286.32479858398438</v>
      </c>
      <c r="K1299" s="30">
        <v>291.5</v>
      </c>
      <c r="L1299" s="30">
        <v>320.8</v>
      </c>
      <c r="M1299" s="30">
        <v>244.375</v>
      </c>
      <c r="N1299" s="30">
        <v>339.3</v>
      </c>
      <c r="O1299" s="30">
        <v>368</v>
      </c>
    </row>
    <row r="1300" spans="1:15" x14ac:dyDescent="0.3">
      <c r="A1300" s="1">
        <v>960945080</v>
      </c>
      <c r="B1300" t="s">
        <v>448</v>
      </c>
      <c r="C1300" t="s">
        <v>1853</v>
      </c>
      <c r="D1300" s="30">
        <v>371.79486083984381</v>
      </c>
      <c r="E1300" s="30">
        <v>395</v>
      </c>
      <c r="F1300" s="30">
        <v>360.4</v>
      </c>
      <c r="G1300" s="30">
        <v>345.29913330078131</v>
      </c>
      <c r="H1300" s="30">
        <v>404.1</v>
      </c>
      <c r="I1300" s="30">
        <v>358.2</v>
      </c>
      <c r="J1300" s="30">
        <v>340.54052734375</v>
      </c>
      <c r="K1300" s="30">
        <v>366.7</v>
      </c>
      <c r="L1300" s="30">
        <v>312.10000000000002</v>
      </c>
      <c r="M1300" s="30">
        <v>345.29913330078131</v>
      </c>
      <c r="N1300" s="30">
        <v>404.1</v>
      </c>
      <c r="O1300" s="30">
        <v>358.2</v>
      </c>
    </row>
    <row r="1301" spans="1:15" x14ac:dyDescent="0.3">
      <c r="A1301" s="1">
        <v>480744040</v>
      </c>
      <c r="B1301" t="s">
        <v>223</v>
      </c>
      <c r="C1301" t="s">
        <v>1205</v>
      </c>
      <c r="D1301" s="30"/>
      <c r="E1301" s="30">
        <v>292.7</v>
      </c>
      <c r="F1301" s="30">
        <v>278.89999999999998</v>
      </c>
      <c r="G1301" s="30"/>
      <c r="H1301" s="30">
        <v>281.2</v>
      </c>
      <c r="I1301" s="30">
        <v>267.89999999999998</v>
      </c>
      <c r="J1301" s="30"/>
      <c r="K1301" s="30">
        <v>287.89999999999998</v>
      </c>
      <c r="L1301" s="30">
        <v>277</v>
      </c>
      <c r="M1301" s="30"/>
      <c r="N1301" s="30">
        <v>281.2</v>
      </c>
      <c r="O1301" s="30">
        <v>267.89999999999998</v>
      </c>
    </row>
    <row r="1302" spans="1:15" x14ac:dyDescent="0.3">
      <c r="A1302" s="1">
        <v>489293945</v>
      </c>
      <c r="B1302" t="s">
        <v>246</v>
      </c>
      <c r="C1302" t="s">
        <v>246</v>
      </c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</row>
    <row r="1303" spans="1:15" x14ac:dyDescent="0.3">
      <c r="A1303" s="1">
        <v>960944080</v>
      </c>
      <c r="B1303" t="s">
        <v>448</v>
      </c>
      <c r="C1303" t="s">
        <v>1847</v>
      </c>
      <c r="D1303" s="30">
        <v>291.66665649414063</v>
      </c>
      <c r="E1303" s="30">
        <v>308.8</v>
      </c>
      <c r="F1303" s="30">
        <v>331.8</v>
      </c>
      <c r="G1303" s="30">
        <v>244.3786926269531</v>
      </c>
      <c r="H1303" s="30">
        <v>262.60000000000002</v>
      </c>
      <c r="I1303" s="30">
        <v>277.7</v>
      </c>
      <c r="J1303" s="30">
        <v>265.25424194335938</v>
      </c>
      <c r="K1303" s="30">
        <v>293.3</v>
      </c>
      <c r="L1303" s="30">
        <v>313</v>
      </c>
      <c r="M1303" s="30">
        <v>244.3786926269531</v>
      </c>
      <c r="N1303" s="30">
        <v>262.60000000000002</v>
      </c>
      <c r="O1303" s="30">
        <v>277.7</v>
      </c>
    </row>
    <row r="1304" spans="1:15" x14ac:dyDescent="0.3">
      <c r="A1304" s="1">
        <v>489026905</v>
      </c>
      <c r="B1304" t="s">
        <v>229</v>
      </c>
      <c r="C1304" t="s">
        <v>1267</v>
      </c>
      <c r="D1304" s="30"/>
      <c r="E1304" s="30">
        <v>213.5</v>
      </c>
      <c r="F1304" s="30">
        <v>215.6</v>
      </c>
      <c r="G1304" s="30"/>
      <c r="H1304" s="30">
        <v>195.2</v>
      </c>
      <c r="I1304" s="30">
        <v>188.9</v>
      </c>
      <c r="J1304" s="30"/>
      <c r="K1304" s="30">
        <v>214.4</v>
      </c>
      <c r="L1304" s="30">
        <v>215.2</v>
      </c>
      <c r="M1304" s="30"/>
      <c r="N1304" s="30">
        <v>195.2</v>
      </c>
      <c r="O1304" s="30">
        <v>188.9</v>
      </c>
    </row>
    <row r="1305" spans="1:15" x14ac:dyDescent="0.3">
      <c r="A1305" s="1">
        <v>1159066930</v>
      </c>
      <c r="B1305" t="s">
        <v>538</v>
      </c>
      <c r="C1305" t="s">
        <v>2095</v>
      </c>
      <c r="D1305" s="30">
        <v>237.79527282714841</v>
      </c>
      <c r="E1305" s="30">
        <v>214.2</v>
      </c>
      <c r="F1305" s="30">
        <v>223.4</v>
      </c>
      <c r="G1305" s="30"/>
      <c r="H1305" s="30">
        <v>179.7</v>
      </c>
      <c r="I1305" s="30">
        <v>188.5</v>
      </c>
      <c r="J1305" s="30">
        <v>237.79527282714841</v>
      </c>
      <c r="K1305" s="30">
        <v>214.2</v>
      </c>
      <c r="L1305" s="30">
        <v>223.4</v>
      </c>
      <c r="M1305" s="30"/>
      <c r="N1305" s="30">
        <v>179.7</v>
      </c>
      <c r="O1305" s="30">
        <v>188.5</v>
      </c>
    </row>
    <row r="1306" spans="1:15" x14ac:dyDescent="0.3">
      <c r="A1306" s="1">
        <v>960954260</v>
      </c>
      <c r="B1306" t="s">
        <v>449</v>
      </c>
      <c r="C1306" t="s">
        <v>1871</v>
      </c>
      <c r="D1306" s="30">
        <v>368.08511352539063</v>
      </c>
      <c r="E1306" s="30">
        <v>366.1</v>
      </c>
      <c r="F1306" s="30">
        <v>336</v>
      </c>
      <c r="G1306" s="30">
        <v>328.19149780273438</v>
      </c>
      <c r="H1306" s="30">
        <v>346.8</v>
      </c>
      <c r="I1306" s="30">
        <v>340.9</v>
      </c>
      <c r="J1306" s="30">
        <v>290.1639404296875</v>
      </c>
      <c r="K1306" s="30">
        <v>294.7</v>
      </c>
      <c r="L1306" s="30">
        <v>264.60000000000002</v>
      </c>
      <c r="M1306" s="30">
        <v>328.19149780273438</v>
      </c>
      <c r="N1306" s="30">
        <v>346.8</v>
      </c>
      <c r="O1306" s="30">
        <v>340.9</v>
      </c>
    </row>
    <row r="1307" spans="1:15" x14ac:dyDescent="0.3">
      <c r="A1307" s="1">
        <v>480724055</v>
      </c>
      <c r="B1307" t="s">
        <v>221</v>
      </c>
      <c r="C1307" t="s">
        <v>1190</v>
      </c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</row>
    <row r="1308" spans="1:15" x14ac:dyDescent="0.3">
      <c r="A1308" s="1">
        <v>960944060</v>
      </c>
      <c r="B1308" t="s">
        <v>448</v>
      </c>
      <c r="C1308" t="s">
        <v>1845</v>
      </c>
      <c r="D1308" s="30">
        <v>304.38595581054688</v>
      </c>
      <c r="E1308" s="30">
        <v>322.8</v>
      </c>
      <c r="F1308" s="30">
        <v>315.10000000000002</v>
      </c>
      <c r="G1308" s="30">
        <v>253.50877380371091</v>
      </c>
      <c r="H1308" s="30">
        <v>299.60000000000002</v>
      </c>
      <c r="I1308" s="30">
        <v>285.3</v>
      </c>
      <c r="J1308" s="30">
        <v>278.53106689453131</v>
      </c>
      <c r="K1308" s="30">
        <v>312.5</v>
      </c>
      <c r="L1308" s="30">
        <v>306.8</v>
      </c>
      <c r="M1308" s="30">
        <v>253.50877380371091</v>
      </c>
      <c r="N1308" s="30">
        <v>299.60000000000002</v>
      </c>
      <c r="O1308" s="30">
        <v>285.3</v>
      </c>
    </row>
    <row r="1309" spans="1:15" x14ac:dyDescent="0.3">
      <c r="A1309" s="1">
        <v>1151152080</v>
      </c>
      <c r="B1309" t="s">
        <v>3792</v>
      </c>
      <c r="C1309" t="s">
        <v>2057</v>
      </c>
      <c r="D1309" s="30"/>
      <c r="E1309" s="30">
        <v>168.6</v>
      </c>
      <c r="F1309" s="30">
        <v>190.6</v>
      </c>
      <c r="G1309" s="30"/>
      <c r="H1309" s="30">
        <v>142.6</v>
      </c>
      <c r="I1309" s="30">
        <v>139.30000000000001</v>
      </c>
      <c r="J1309" s="30"/>
      <c r="K1309" s="30">
        <v>168.6</v>
      </c>
      <c r="L1309" s="30">
        <v>190.6</v>
      </c>
      <c r="M1309" s="30"/>
      <c r="N1309" s="30">
        <v>142.6</v>
      </c>
      <c r="O1309" s="30">
        <v>139.30000000000001</v>
      </c>
    </row>
    <row r="1310" spans="1:15" x14ac:dyDescent="0.3">
      <c r="A1310" s="1">
        <v>960984080</v>
      </c>
      <c r="B1310" t="s">
        <v>450</v>
      </c>
      <c r="C1310" t="s">
        <v>1873</v>
      </c>
      <c r="D1310" s="30">
        <v>304.73251342773438</v>
      </c>
      <c r="E1310" s="30">
        <v>332.2</v>
      </c>
      <c r="F1310" s="30">
        <v>343.2</v>
      </c>
      <c r="G1310" s="30">
        <v>246.40657043457031</v>
      </c>
      <c r="H1310" s="30">
        <v>310.5</v>
      </c>
      <c r="I1310" s="30">
        <v>300.3</v>
      </c>
      <c r="J1310" s="30">
        <v>252.52919006347659</v>
      </c>
      <c r="K1310" s="30">
        <v>297.8</v>
      </c>
      <c r="L1310" s="30">
        <v>311.39999999999998</v>
      </c>
      <c r="M1310" s="30">
        <v>246.40657043457031</v>
      </c>
      <c r="N1310" s="30">
        <v>310.5</v>
      </c>
      <c r="O1310" s="30">
        <v>300.3</v>
      </c>
    </row>
    <row r="1311" spans="1:15" x14ac:dyDescent="0.3">
      <c r="A1311" s="1">
        <v>960894210</v>
      </c>
      <c r="B1311" t="s">
        <v>443</v>
      </c>
      <c r="C1311" t="s">
        <v>1791</v>
      </c>
      <c r="D1311" s="30">
        <v>210.93247985839841</v>
      </c>
      <c r="E1311" s="30">
        <v>229.1</v>
      </c>
      <c r="F1311" s="30">
        <v>240.3</v>
      </c>
      <c r="G1311" s="30"/>
      <c r="H1311" s="30">
        <v>182.4</v>
      </c>
      <c r="I1311" s="30">
        <v>184.8</v>
      </c>
      <c r="J1311" s="30">
        <v>210.93247985839841</v>
      </c>
      <c r="K1311" s="30">
        <v>229.1</v>
      </c>
      <c r="L1311" s="30">
        <v>240.3</v>
      </c>
      <c r="M1311" s="30"/>
      <c r="N1311" s="30">
        <v>182.4</v>
      </c>
      <c r="O1311" s="30">
        <v>184.8</v>
      </c>
    </row>
    <row r="1312" spans="1:15" x14ac:dyDescent="0.3">
      <c r="A1312" s="1">
        <v>961104160</v>
      </c>
      <c r="B1312" t="s">
        <v>459</v>
      </c>
      <c r="C1312" t="s">
        <v>1905</v>
      </c>
      <c r="D1312" s="30">
        <v>224.68084716796881</v>
      </c>
      <c r="E1312" s="30">
        <v>277</v>
      </c>
      <c r="F1312" s="30">
        <v>280.89999999999998</v>
      </c>
      <c r="G1312" s="30"/>
      <c r="H1312" s="30">
        <v>256.60000000000002</v>
      </c>
      <c r="I1312" s="30">
        <v>250</v>
      </c>
      <c r="J1312" s="30">
        <v>224.68084716796881</v>
      </c>
      <c r="K1312" s="30">
        <v>277</v>
      </c>
      <c r="L1312" s="30">
        <v>280.89999999999998</v>
      </c>
      <c r="M1312" s="30"/>
      <c r="N1312" s="30">
        <v>256.60000000000002</v>
      </c>
      <c r="O1312" s="30">
        <v>250</v>
      </c>
    </row>
    <row r="1313" spans="1:15" x14ac:dyDescent="0.3">
      <c r="A1313" s="1">
        <v>960945040</v>
      </c>
      <c r="B1313" t="s">
        <v>448</v>
      </c>
      <c r="C1313" t="s">
        <v>1851</v>
      </c>
      <c r="D1313" s="30">
        <v>359.708740234375</v>
      </c>
      <c r="E1313" s="30">
        <v>371.1</v>
      </c>
      <c r="F1313" s="30">
        <v>383.9</v>
      </c>
      <c r="G1313" s="30">
        <v>324.75729370117188</v>
      </c>
      <c r="H1313" s="30">
        <v>369.2</v>
      </c>
      <c r="I1313" s="30">
        <v>334.3</v>
      </c>
      <c r="J1313" s="30">
        <v>297.22222900390631</v>
      </c>
      <c r="K1313" s="30">
        <v>316.2</v>
      </c>
      <c r="L1313" s="30">
        <v>323.60000000000002</v>
      </c>
      <c r="M1313" s="30">
        <v>324.75729370117188</v>
      </c>
      <c r="N1313" s="30">
        <v>369.2</v>
      </c>
      <c r="O1313" s="30">
        <v>334.3</v>
      </c>
    </row>
    <row r="1314" spans="1:15" x14ac:dyDescent="0.3">
      <c r="A1314" s="1">
        <v>960945000</v>
      </c>
      <c r="B1314" t="s">
        <v>448</v>
      </c>
      <c r="C1314" t="s">
        <v>1849</v>
      </c>
      <c r="D1314" s="30">
        <v>337.76596069335938</v>
      </c>
      <c r="E1314" s="30">
        <v>349.8</v>
      </c>
      <c r="F1314" s="30">
        <v>342.9</v>
      </c>
      <c r="G1314" s="30">
        <v>299.46807861328131</v>
      </c>
      <c r="H1314" s="30">
        <v>328.6</v>
      </c>
      <c r="I1314" s="30">
        <v>326.10000000000002</v>
      </c>
      <c r="J1314" s="30">
        <v>298.83721923828131</v>
      </c>
      <c r="K1314" s="30">
        <v>316.2</v>
      </c>
      <c r="L1314" s="30">
        <v>308.2</v>
      </c>
      <c r="M1314" s="30">
        <v>299.46807861328131</v>
      </c>
      <c r="N1314" s="30">
        <v>328.6</v>
      </c>
      <c r="O1314" s="30">
        <v>326.10000000000002</v>
      </c>
    </row>
    <row r="1315" spans="1:15" x14ac:dyDescent="0.3">
      <c r="A1315" s="1">
        <v>500124020</v>
      </c>
      <c r="B1315" t="s">
        <v>262</v>
      </c>
      <c r="C1315" t="s">
        <v>1344</v>
      </c>
      <c r="D1315" s="30">
        <v>309.54544067382813</v>
      </c>
      <c r="E1315" s="30">
        <v>341.2</v>
      </c>
      <c r="F1315" s="30">
        <v>343.4</v>
      </c>
      <c r="G1315" s="30">
        <v>291.81817626953131</v>
      </c>
      <c r="H1315" s="30">
        <v>328.5</v>
      </c>
      <c r="I1315" s="30">
        <v>318.7</v>
      </c>
      <c r="J1315" s="30"/>
      <c r="K1315" s="30">
        <v>310.60000000000002</v>
      </c>
      <c r="L1315" s="30">
        <v>316.2</v>
      </c>
      <c r="M1315" s="30">
        <v>291.81817626953131</v>
      </c>
      <c r="N1315" s="30">
        <v>328.5</v>
      </c>
      <c r="O1315" s="30">
        <v>318.7</v>
      </c>
    </row>
    <row r="1316" spans="1:15" x14ac:dyDescent="0.3">
      <c r="A1316" s="1">
        <v>960944090</v>
      </c>
      <c r="B1316" t="s">
        <v>448</v>
      </c>
      <c r="C1316" t="s">
        <v>1848</v>
      </c>
      <c r="D1316" s="30">
        <v>338.20223999023438</v>
      </c>
      <c r="E1316" s="30">
        <v>366.8</v>
      </c>
      <c r="F1316" s="30">
        <v>368.5</v>
      </c>
      <c r="G1316" s="30">
        <v>316.85394287109381</v>
      </c>
      <c r="H1316" s="30">
        <v>348.9</v>
      </c>
      <c r="I1316" s="30">
        <v>354.3</v>
      </c>
      <c r="J1316" s="30">
        <v>281.25</v>
      </c>
      <c r="K1316" s="30">
        <v>319.10000000000002</v>
      </c>
      <c r="L1316" s="30">
        <v>339.4</v>
      </c>
      <c r="M1316" s="30">
        <v>316.85394287109381</v>
      </c>
      <c r="N1316" s="30">
        <v>348.9</v>
      </c>
      <c r="O1316" s="30">
        <v>354.3</v>
      </c>
    </row>
    <row r="1317" spans="1:15" x14ac:dyDescent="0.3">
      <c r="A1317" s="1">
        <v>960914125</v>
      </c>
      <c r="B1317" t="s">
        <v>445</v>
      </c>
      <c r="C1317" t="s">
        <v>1816</v>
      </c>
      <c r="D1317" s="30">
        <v>342.47311401367188</v>
      </c>
      <c r="E1317" s="30">
        <v>347.1</v>
      </c>
      <c r="F1317" s="30">
        <v>372.6</v>
      </c>
      <c r="G1317" s="30">
        <v>310.752685546875</v>
      </c>
      <c r="H1317" s="30">
        <v>340</v>
      </c>
      <c r="I1317" s="30">
        <v>349.2</v>
      </c>
      <c r="J1317" s="30"/>
      <c r="K1317" s="30">
        <v>304.89999999999998</v>
      </c>
      <c r="L1317" s="30">
        <v>331.8</v>
      </c>
      <c r="M1317" s="30">
        <v>310.752685546875</v>
      </c>
      <c r="N1317" s="30">
        <v>340</v>
      </c>
      <c r="O1317" s="30">
        <v>349.2</v>
      </c>
    </row>
    <row r="1318" spans="1:15" x14ac:dyDescent="0.3">
      <c r="A1318" s="1">
        <v>960913020</v>
      </c>
      <c r="B1318" t="s">
        <v>445</v>
      </c>
      <c r="C1318" t="s">
        <v>1803</v>
      </c>
      <c r="D1318" s="30">
        <v>399.52059936523438</v>
      </c>
      <c r="E1318" s="30">
        <v>407.3</v>
      </c>
      <c r="F1318" s="30">
        <v>403</v>
      </c>
      <c r="G1318" s="30">
        <v>361.80950927734381</v>
      </c>
      <c r="H1318" s="30">
        <v>377</v>
      </c>
      <c r="I1318" s="30">
        <v>382.7</v>
      </c>
      <c r="J1318" s="30">
        <v>325.7950439453125</v>
      </c>
      <c r="K1318" s="30">
        <v>336.3</v>
      </c>
      <c r="L1318" s="30">
        <v>328.4</v>
      </c>
      <c r="M1318" s="30">
        <v>361.80950927734381</v>
      </c>
      <c r="N1318" s="30">
        <v>377</v>
      </c>
      <c r="O1318" s="30">
        <v>382.7</v>
      </c>
    </row>
    <row r="1319" spans="1:15" x14ac:dyDescent="0.3">
      <c r="A1319" s="1">
        <v>100934070</v>
      </c>
      <c r="B1319" t="s">
        <v>43</v>
      </c>
      <c r="C1319" t="s">
        <v>646</v>
      </c>
      <c r="D1319" s="30">
        <v>259.5238037109375</v>
      </c>
      <c r="E1319" s="30">
        <v>269.2</v>
      </c>
      <c r="F1319" s="30">
        <v>271.5</v>
      </c>
      <c r="G1319" s="30"/>
      <c r="H1319" s="30">
        <v>245.2</v>
      </c>
      <c r="I1319" s="30">
        <v>254.4</v>
      </c>
      <c r="J1319" s="30">
        <v>259.5238037109375</v>
      </c>
      <c r="K1319" s="30">
        <v>269.2</v>
      </c>
      <c r="L1319" s="30">
        <v>271.5</v>
      </c>
      <c r="M1319" s="30"/>
      <c r="N1319" s="30">
        <v>245.2</v>
      </c>
      <c r="O1319" s="30">
        <v>254.4</v>
      </c>
    </row>
    <row r="1320" spans="1:15" x14ac:dyDescent="0.3">
      <c r="A1320" s="1">
        <v>489183920</v>
      </c>
      <c r="B1320" t="s">
        <v>239</v>
      </c>
      <c r="C1320" t="s">
        <v>1278</v>
      </c>
      <c r="D1320" s="30">
        <v>236.75</v>
      </c>
      <c r="E1320" s="30">
        <v>261.2</v>
      </c>
      <c r="F1320" s="30">
        <v>263.39999999999998</v>
      </c>
      <c r="G1320" s="30">
        <v>173.5</v>
      </c>
      <c r="H1320" s="30">
        <v>242.9</v>
      </c>
      <c r="I1320" s="30">
        <v>250</v>
      </c>
      <c r="J1320" s="30">
        <v>236.75</v>
      </c>
      <c r="K1320" s="30">
        <v>261.2</v>
      </c>
      <c r="L1320" s="30">
        <v>263.39999999999998</v>
      </c>
      <c r="M1320" s="30">
        <v>173.5</v>
      </c>
      <c r="N1320" s="30">
        <v>242.9</v>
      </c>
      <c r="O1320" s="30">
        <v>250</v>
      </c>
    </row>
    <row r="1321" spans="1:15" x14ac:dyDescent="0.3">
      <c r="A1321" s="1">
        <v>480736000</v>
      </c>
      <c r="B1321" t="s">
        <v>222</v>
      </c>
      <c r="C1321" t="s">
        <v>1202</v>
      </c>
      <c r="D1321" s="30">
        <v>236.58537292480469</v>
      </c>
      <c r="E1321" s="30">
        <v>265.10000000000002</v>
      </c>
      <c r="F1321" s="30">
        <v>268.89999999999998</v>
      </c>
      <c r="G1321" s="30"/>
      <c r="H1321" s="30">
        <v>193.3</v>
      </c>
      <c r="I1321" s="30">
        <v>211.9</v>
      </c>
      <c r="J1321" s="30"/>
      <c r="K1321" s="30">
        <v>254.2</v>
      </c>
      <c r="L1321" s="30">
        <v>261.5</v>
      </c>
      <c r="M1321" s="30"/>
      <c r="N1321" s="30">
        <v>193.3</v>
      </c>
      <c r="O1321" s="30">
        <v>211.9</v>
      </c>
    </row>
    <row r="1322" spans="1:15" x14ac:dyDescent="0.3">
      <c r="A1322" s="1">
        <v>960943040</v>
      </c>
      <c r="B1322" t="s">
        <v>448</v>
      </c>
      <c r="C1322" t="s">
        <v>985</v>
      </c>
      <c r="D1322" s="30">
        <v>340.686279296875</v>
      </c>
      <c r="E1322" s="30">
        <v>351.8</v>
      </c>
      <c r="F1322" s="30">
        <v>370</v>
      </c>
      <c r="G1322" s="30">
        <v>296.31448364257813</v>
      </c>
      <c r="H1322" s="30">
        <v>319</v>
      </c>
      <c r="I1322" s="30">
        <v>325.39999999999998</v>
      </c>
      <c r="J1322" s="30">
        <v>295.36083984375</v>
      </c>
      <c r="K1322" s="30">
        <v>304.10000000000002</v>
      </c>
      <c r="L1322" s="30">
        <v>320.89999999999998</v>
      </c>
      <c r="M1322" s="30">
        <v>296.31448364257813</v>
      </c>
      <c r="N1322" s="30">
        <v>319</v>
      </c>
      <c r="O1322" s="30">
        <v>325.39999999999998</v>
      </c>
    </row>
    <row r="1323" spans="1:15" x14ac:dyDescent="0.3">
      <c r="A1323" s="1">
        <v>489286905</v>
      </c>
      <c r="B1323" t="s">
        <v>245</v>
      </c>
      <c r="C1323" t="s">
        <v>1287</v>
      </c>
      <c r="D1323" s="30">
        <v>272.22222900390631</v>
      </c>
      <c r="E1323" s="30">
        <v>309.10000000000002</v>
      </c>
      <c r="F1323" s="30"/>
      <c r="G1323" s="30">
        <v>213.37208557128909</v>
      </c>
      <c r="H1323" s="30">
        <v>254.5</v>
      </c>
      <c r="I1323" s="30"/>
      <c r="J1323" s="30">
        <v>221.66667175292969</v>
      </c>
      <c r="K1323" s="30">
        <v>260.7</v>
      </c>
      <c r="L1323" s="30"/>
      <c r="M1323" s="30">
        <v>213.37208557128909</v>
      </c>
      <c r="N1323" s="30">
        <v>254.5</v>
      </c>
      <c r="O1323" s="30"/>
    </row>
    <row r="1324" spans="1:15" x14ac:dyDescent="0.3">
      <c r="A1324" s="1">
        <v>960905060</v>
      </c>
      <c r="B1324" t="s">
        <v>444</v>
      </c>
      <c r="C1324" t="s">
        <v>1798</v>
      </c>
      <c r="D1324" s="30">
        <v>278.64767456054688</v>
      </c>
      <c r="E1324" s="30">
        <v>311.3</v>
      </c>
      <c r="F1324" s="30">
        <v>319.2</v>
      </c>
      <c r="G1324" s="30">
        <v>211.03202819824219</v>
      </c>
      <c r="H1324" s="30">
        <v>253.5</v>
      </c>
      <c r="I1324" s="30">
        <v>267.60000000000002</v>
      </c>
      <c r="J1324" s="30">
        <v>262.44345092773438</v>
      </c>
      <c r="K1324" s="30">
        <v>298.60000000000002</v>
      </c>
      <c r="L1324" s="30">
        <v>304.5</v>
      </c>
      <c r="M1324" s="30">
        <v>211.03202819824219</v>
      </c>
      <c r="N1324" s="30">
        <v>253.5</v>
      </c>
      <c r="O1324" s="30">
        <v>267.60000000000002</v>
      </c>
    </row>
    <row r="1325" spans="1:15" x14ac:dyDescent="0.3">
      <c r="A1325" s="1">
        <v>960894260</v>
      </c>
      <c r="B1325" t="s">
        <v>443</v>
      </c>
      <c r="C1325" t="s">
        <v>1792</v>
      </c>
      <c r="D1325" s="30">
        <v>257.54718017578131</v>
      </c>
      <c r="E1325" s="30">
        <v>281.10000000000002</v>
      </c>
      <c r="F1325" s="30">
        <v>304.8</v>
      </c>
      <c r="G1325" s="30">
        <v>182.75862121582031</v>
      </c>
      <c r="H1325" s="30">
        <v>240.5</v>
      </c>
      <c r="I1325" s="30">
        <v>256.5</v>
      </c>
      <c r="J1325" s="30">
        <v>257.54718017578131</v>
      </c>
      <c r="K1325" s="30">
        <v>281.10000000000002</v>
      </c>
      <c r="L1325" s="30">
        <v>304.8</v>
      </c>
      <c r="M1325" s="30">
        <v>182.75862121582031</v>
      </c>
      <c r="N1325" s="30">
        <v>240.5</v>
      </c>
      <c r="O1325" s="30">
        <v>256.5</v>
      </c>
    </row>
    <row r="1326" spans="1:15" x14ac:dyDescent="0.3">
      <c r="A1326" s="1">
        <v>960884020</v>
      </c>
      <c r="B1326" t="s">
        <v>442</v>
      </c>
      <c r="C1326" t="s">
        <v>1763</v>
      </c>
      <c r="D1326" s="30">
        <v>218.70503234863281</v>
      </c>
      <c r="E1326" s="30">
        <v>275.3</v>
      </c>
      <c r="F1326" s="30">
        <v>281.3</v>
      </c>
      <c r="G1326" s="30"/>
      <c r="H1326" s="30">
        <v>202.2</v>
      </c>
      <c r="I1326" s="30">
        <v>202.1</v>
      </c>
      <c r="J1326" s="30">
        <v>218.70503234863281</v>
      </c>
      <c r="K1326" s="30">
        <v>275.3</v>
      </c>
      <c r="L1326" s="30">
        <v>281.3</v>
      </c>
      <c r="M1326" s="30"/>
      <c r="N1326" s="30">
        <v>202.2</v>
      </c>
      <c r="O1326" s="30">
        <v>202.1</v>
      </c>
    </row>
    <row r="1327" spans="1:15" x14ac:dyDescent="0.3">
      <c r="A1327" s="1">
        <v>480734070</v>
      </c>
      <c r="B1327" t="s">
        <v>222</v>
      </c>
      <c r="C1327" t="s">
        <v>1195</v>
      </c>
      <c r="D1327" s="30">
        <v>312.41378784179688</v>
      </c>
      <c r="E1327" s="30">
        <v>329.3</v>
      </c>
      <c r="F1327" s="30">
        <v>324.60000000000002</v>
      </c>
      <c r="G1327" s="30">
        <v>228.08219909667969</v>
      </c>
      <c r="H1327" s="30">
        <v>286.7</v>
      </c>
      <c r="I1327" s="30">
        <v>258.3</v>
      </c>
      <c r="J1327" s="30">
        <v>297.47900390625</v>
      </c>
      <c r="K1327" s="30">
        <v>319.39999999999998</v>
      </c>
      <c r="L1327" s="30">
        <v>312.10000000000002</v>
      </c>
      <c r="M1327" s="30">
        <v>228.08219909667969</v>
      </c>
      <c r="N1327" s="30">
        <v>286.7</v>
      </c>
      <c r="O1327" s="30">
        <v>258.3</v>
      </c>
    </row>
    <row r="1328" spans="1:15" x14ac:dyDescent="0.3">
      <c r="A1328" s="1">
        <v>480735060</v>
      </c>
      <c r="B1328" t="s">
        <v>222</v>
      </c>
      <c r="C1328" t="s">
        <v>1200</v>
      </c>
      <c r="D1328" s="30">
        <v>319.28570556640631</v>
      </c>
      <c r="E1328" s="30">
        <v>328.3</v>
      </c>
      <c r="F1328" s="30">
        <v>329.6</v>
      </c>
      <c r="G1328" s="30">
        <v>219.28572082519531</v>
      </c>
      <c r="H1328" s="30">
        <v>284.89999999999998</v>
      </c>
      <c r="I1328" s="30">
        <v>260.39999999999998</v>
      </c>
      <c r="J1328" s="30">
        <v>304.31033325195313</v>
      </c>
      <c r="K1328" s="30">
        <v>311.39999999999998</v>
      </c>
      <c r="L1328" s="30">
        <v>317.2</v>
      </c>
      <c r="M1328" s="30">
        <v>219.28572082519531</v>
      </c>
      <c r="N1328" s="30">
        <v>284.89999999999998</v>
      </c>
      <c r="O1328" s="30">
        <v>260.39999999999998</v>
      </c>
    </row>
    <row r="1329" spans="1:15" x14ac:dyDescent="0.3">
      <c r="A1329" s="1">
        <v>1151154730</v>
      </c>
      <c r="B1329" t="s">
        <v>3792</v>
      </c>
      <c r="C1329" t="s">
        <v>2072</v>
      </c>
      <c r="D1329" s="30"/>
      <c r="E1329" s="30">
        <v>259.2</v>
      </c>
      <c r="F1329" s="30">
        <v>265.39999999999998</v>
      </c>
      <c r="G1329" s="30"/>
      <c r="H1329" s="30">
        <v>240.1</v>
      </c>
      <c r="I1329" s="30">
        <v>285.8</v>
      </c>
      <c r="J1329" s="30"/>
      <c r="K1329" s="30">
        <v>259.2</v>
      </c>
      <c r="L1329" s="30">
        <v>265.39999999999998</v>
      </c>
      <c r="M1329" s="30"/>
      <c r="N1329" s="30">
        <v>240.1</v>
      </c>
      <c r="O1329" s="30">
        <v>285.8</v>
      </c>
    </row>
    <row r="1330" spans="1:15" x14ac:dyDescent="0.3">
      <c r="A1330" s="1">
        <v>960926020</v>
      </c>
      <c r="B1330" t="s">
        <v>446</v>
      </c>
      <c r="C1330" t="s">
        <v>1832</v>
      </c>
      <c r="D1330" s="30">
        <v>395</v>
      </c>
      <c r="E1330" s="30">
        <v>411.2</v>
      </c>
      <c r="F1330" s="30">
        <v>419</v>
      </c>
      <c r="G1330" s="30">
        <v>375.19082641601563</v>
      </c>
      <c r="H1330" s="30">
        <v>393.3</v>
      </c>
      <c r="I1330" s="30">
        <v>404.8</v>
      </c>
      <c r="J1330" s="30">
        <v>358.57144165039063</v>
      </c>
      <c r="K1330" s="30">
        <v>356.3</v>
      </c>
      <c r="L1330" s="30">
        <v>357</v>
      </c>
      <c r="M1330" s="30">
        <v>375.19082641601563</v>
      </c>
      <c r="N1330" s="30">
        <v>393.3</v>
      </c>
      <c r="O1330" s="30">
        <v>404.8</v>
      </c>
    </row>
    <row r="1331" spans="1:15" x14ac:dyDescent="0.3">
      <c r="A1331" s="1">
        <v>489106920</v>
      </c>
      <c r="B1331" t="s">
        <v>233</v>
      </c>
      <c r="C1331" t="s">
        <v>233</v>
      </c>
      <c r="D1331" s="30">
        <v>229.6000061035156</v>
      </c>
      <c r="E1331" s="30">
        <v>251</v>
      </c>
      <c r="F1331" s="30">
        <v>293.8</v>
      </c>
      <c r="G1331" s="30"/>
      <c r="H1331" s="30">
        <v>198.7</v>
      </c>
      <c r="I1331" s="30">
        <v>241.9</v>
      </c>
      <c r="J1331" s="30">
        <v>229.6000061035156</v>
      </c>
      <c r="K1331" s="30">
        <v>251</v>
      </c>
      <c r="L1331" s="30">
        <v>293.8</v>
      </c>
      <c r="M1331" s="30"/>
      <c r="N1331" s="30">
        <v>198.7</v>
      </c>
      <c r="O1331" s="30">
        <v>241.9</v>
      </c>
    </row>
    <row r="1332" spans="1:15" x14ac:dyDescent="0.3">
      <c r="A1332" s="1">
        <v>961124060</v>
      </c>
      <c r="B1332" t="s">
        <v>461</v>
      </c>
      <c r="C1332" t="s">
        <v>1917</v>
      </c>
      <c r="D1332" s="30">
        <v>256.30252075195313</v>
      </c>
      <c r="E1332" s="30">
        <v>324.10000000000002</v>
      </c>
      <c r="F1332" s="30">
        <v>297.60000000000002</v>
      </c>
      <c r="G1332" s="30"/>
      <c r="H1332" s="30">
        <v>294.8</v>
      </c>
      <c r="I1332" s="30">
        <v>267.10000000000002</v>
      </c>
      <c r="J1332" s="30">
        <v>256.30252075195313</v>
      </c>
      <c r="K1332" s="30">
        <v>324.10000000000002</v>
      </c>
      <c r="L1332" s="30">
        <v>297.60000000000002</v>
      </c>
      <c r="M1332" s="30"/>
      <c r="N1332" s="30">
        <v>294.8</v>
      </c>
      <c r="O1332" s="30">
        <v>267.10000000000002</v>
      </c>
    </row>
    <row r="1333" spans="1:15" x14ac:dyDescent="0.3">
      <c r="A1333" s="1">
        <v>100936040</v>
      </c>
      <c r="B1333" t="s">
        <v>43</v>
      </c>
      <c r="C1333" t="s">
        <v>660</v>
      </c>
      <c r="D1333" s="30">
        <v>318.91891479492188</v>
      </c>
      <c r="E1333" s="30">
        <v>336.7</v>
      </c>
      <c r="F1333" s="30">
        <v>353.9</v>
      </c>
      <c r="G1333" s="30">
        <v>271.62161254882813</v>
      </c>
      <c r="H1333" s="30">
        <v>313.89999999999998</v>
      </c>
      <c r="I1333" s="30">
        <v>311.8</v>
      </c>
      <c r="J1333" s="30"/>
      <c r="K1333" s="30">
        <v>304.89999999999998</v>
      </c>
      <c r="L1333" s="30">
        <v>312.8</v>
      </c>
      <c r="M1333" s="30">
        <v>271.62161254882813</v>
      </c>
      <c r="N1333" s="30">
        <v>313.89999999999998</v>
      </c>
      <c r="O1333" s="30">
        <v>311.8</v>
      </c>
    </row>
    <row r="1334" spans="1:15" x14ac:dyDescent="0.3">
      <c r="A1334" s="1">
        <v>960904060</v>
      </c>
      <c r="B1334" t="s">
        <v>444</v>
      </c>
      <c r="C1334" t="s">
        <v>1796</v>
      </c>
      <c r="D1334" s="30">
        <v>311.30435180664063</v>
      </c>
      <c r="E1334" s="30">
        <v>370.7</v>
      </c>
      <c r="F1334" s="30">
        <v>369.2</v>
      </c>
      <c r="G1334" s="30">
        <v>265.21737670898438</v>
      </c>
      <c r="H1334" s="30">
        <v>356.1</v>
      </c>
      <c r="I1334" s="30">
        <v>348.1</v>
      </c>
      <c r="J1334" s="30">
        <v>285.63217163085938</v>
      </c>
      <c r="K1334" s="30">
        <v>351.2</v>
      </c>
      <c r="L1334" s="30">
        <v>353.3</v>
      </c>
      <c r="M1334" s="30">
        <v>265.21737670898438</v>
      </c>
      <c r="N1334" s="30">
        <v>356.1</v>
      </c>
      <c r="O1334" s="30">
        <v>348.1</v>
      </c>
    </row>
    <row r="1335" spans="1:15" x14ac:dyDescent="0.3">
      <c r="A1335" s="1">
        <v>500124090</v>
      </c>
      <c r="B1335" t="s">
        <v>262</v>
      </c>
      <c r="C1335" t="s">
        <v>1351</v>
      </c>
      <c r="D1335" s="30">
        <v>351.62454223632813</v>
      </c>
      <c r="E1335" s="30">
        <v>367.5</v>
      </c>
      <c r="F1335" s="30">
        <v>378.9</v>
      </c>
      <c r="G1335" s="30">
        <v>324.54873657226563</v>
      </c>
      <c r="H1335" s="30">
        <v>350.2</v>
      </c>
      <c r="I1335" s="30">
        <v>353</v>
      </c>
      <c r="J1335" s="30">
        <v>282.08953857421881</v>
      </c>
      <c r="K1335" s="30">
        <v>321.10000000000002</v>
      </c>
      <c r="L1335" s="30">
        <v>335.6</v>
      </c>
      <c r="M1335" s="30">
        <v>324.54873657226563</v>
      </c>
      <c r="N1335" s="30">
        <v>350.2</v>
      </c>
      <c r="O1335" s="30">
        <v>353</v>
      </c>
    </row>
    <row r="1336" spans="1:15" x14ac:dyDescent="0.3">
      <c r="A1336" s="1">
        <v>960954245</v>
      </c>
      <c r="B1336" t="s">
        <v>449</v>
      </c>
      <c r="C1336" t="s">
        <v>1870</v>
      </c>
      <c r="D1336" s="30">
        <v>399.06103515625</v>
      </c>
      <c r="E1336" s="30">
        <v>402.8</v>
      </c>
      <c r="F1336" s="30">
        <v>413.9</v>
      </c>
      <c r="G1336" s="30">
        <v>375.58685302734381</v>
      </c>
      <c r="H1336" s="30">
        <v>415.6</v>
      </c>
      <c r="I1336" s="30">
        <v>415.3</v>
      </c>
      <c r="J1336" s="30">
        <v>332.43243408203131</v>
      </c>
      <c r="K1336" s="30">
        <v>318.3</v>
      </c>
      <c r="L1336" s="30">
        <v>342.4</v>
      </c>
      <c r="M1336" s="30">
        <v>375.58685302734381</v>
      </c>
      <c r="N1336" s="30">
        <v>415.6</v>
      </c>
      <c r="O1336" s="30">
        <v>415.3</v>
      </c>
    </row>
    <row r="1337" spans="1:15" x14ac:dyDescent="0.3">
      <c r="A1337" s="1">
        <v>480784880</v>
      </c>
      <c r="B1337" t="s">
        <v>226</v>
      </c>
      <c r="C1337" t="s">
        <v>1246</v>
      </c>
      <c r="D1337" s="30">
        <v>228.04878234863281</v>
      </c>
      <c r="E1337" s="30">
        <v>248.2</v>
      </c>
      <c r="F1337" s="30">
        <v>225.2</v>
      </c>
      <c r="G1337" s="30"/>
      <c r="H1337" s="30">
        <v>204.5</v>
      </c>
      <c r="I1337" s="30">
        <v>178</v>
      </c>
      <c r="J1337" s="30">
        <v>228.04878234863281</v>
      </c>
      <c r="K1337" s="30">
        <v>248.2</v>
      </c>
      <c r="L1337" s="30">
        <v>225.2</v>
      </c>
      <c r="M1337" s="30"/>
      <c r="N1337" s="30">
        <v>204.5</v>
      </c>
      <c r="O1337" s="30">
        <v>178</v>
      </c>
    </row>
    <row r="1338" spans="1:15" x14ac:dyDescent="0.3">
      <c r="A1338" s="1">
        <v>1151155590</v>
      </c>
      <c r="B1338" t="s">
        <v>3792</v>
      </c>
      <c r="C1338" t="s">
        <v>2084</v>
      </c>
      <c r="D1338" s="30">
        <v>201.08695983886719</v>
      </c>
      <c r="E1338" s="30">
        <v>234.9</v>
      </c>
      <c r="F1338" s="30">
        <v>252.9</v>
      </c>
      <c r="G1338" s="30"/>
      <c r="H1338" s="30">
        <v>207.5</v>
      </c>
      <c r="I1338" s="30">
        <v>236.1</v>
      </c>
      <c r="J1338" s="30">
        <v>201.08695983886719</v>
      </c>
      <c r="K1338" s="30">
        <v>234.9</v>
      </c>
      <c r="L1338" s="30">
        <v>252.9</v>
      </c>
      <c r="M1338" s="30"/>
      <c r="N1338" s="30">
        <v>207.5</v>
      </c>
      <c r="O1338" s="30">
        <v>236.1</v>
      </c>
    </row>
    <row r="1339" spans="1:15" x14ac:dyDescent="0.3">
      <c r="A1339" s="1">
        <v>480734080</v>
      </c>
      <c r="B1339" t="s">
        <v>222</v>
      </c>
      <c r="C1339" t="s">
        <v>1196</v>
      </c>
      <c r="D1339" s="30">
        <v>290.44943237304688</v>
      </c>
      <c r="E1339" s="30">
        <v>296.89999999999998</v>
      </c>
      <c r="F1339" s="30">
        <v>319.5</v>
      </c>
      <c r="G1339" s="30"/>
      <c r="H1339" s="30">
        <v>248.2</v>
      </c>
      <c r="I1339" s="30">
        <v>253.7</v>
      </c>
      <c r="J1339" s="30">
        <v>280.8917236328125</v>
      </c>
      <c r="K1339" s="30">
        <v>284.60000000000002</v>
      </c>
      <c r="L1339" s="30">
        <v>312.5</v>
      </c>
      <c r="M1339" s="30"/>
      <c r="N1339" s="30">
        <v>248.2</v>
      </c>
      <c r="O1339" s="30">
        <v>253.7</v>
      </c>
    </row>
    <row r="1340" spans="1:15" x14ac:dyDescent="0.3">
      <c r="A1340" s="1">
        <v>100934060</v>
      </c>
      <c r="B1340" t="s">
        <v>43</v>
      </c>
      <c r="C1340" t="s">
        <v>645</v>
      </c>
      <c r="D1340" s="30">
        <v>347.093017578125</v>
      </c>
      <c r="E1340" s="30">
        <v>366.7</v>
      </c>
      <c r="F1340" s="30">
        <v>382.3</v>
      </c>
      <c r="G1340" s="30">
        <v>301.74417114257813</v>
      </c>
      <c r="H1340" s="30">
        <v>367.3</v>
      </c>
      <c r="I1340" s="30">
        <v>380.8</v>
      </c>
      <c r="J1340" s="30">
        <v>285.3658447265625</v>
      </c>
      <c r="K1340" s="30">
        <v>287.5</v>
      </c>
      <c r="L1340" s="30">
        <v>321.3</v>
      </c>
      <c r="M1340" s="30">
        <v>301.74417114257813</v>
      </c>
      <c r="N1340" s="30">
        <v>367.3</v>
      </c>
      <c r="O1340" s="30">
        <v>380.8</v>
      </c>
    </row>
    <row r="1341" spans="1:15" x14ac:dyDescent="0.3">
      <c r="A1341" s="1">
        <v>480742100</v>
      </c>
      <c r="B1341" t="s">
        <v>223</v>
      </c>
      <c r="C1341" t="s">
        <v>1203</v>
      </c>
      <c r="D1341" s="30">
        <v>317.6015625</v>
      </c>
      <c r="E1341" s="30">
        <v>318.7</v>
      </c>
      <c r="F1341" s="30">
        <v>307.60000000000002</v>
      </c>
      <c r="G1341" s="30">
        <v>242.05426025390631</v>
      </c>
      <c r="H1341" s="30">
        <v>235.6</v>
      </c>
      <c r="I1341" s="30">
        <v>237.2</v>
      </c>
      <c r="J1341" s="30">
        <v>310.5150146484375</v>
      </c>
      <c r="K1341" s="30">
        <v>312.7</v>
      </c>
      <c r="L1341" s="30">
        <v>300.8</v>
      </c>
      <c r="M1341" s="30">
        <v>242.05426025390631</v>
      </c>
      <c r="N1341" s="30">
        <v>235.6</v>
      </c>
      <c r="O1341" s="30">
        <v>237.2</v>
      </c>
    </row>
    <row r="1342" spans="1:15" x14ac:dyDescent="0.3">
      <c r="A1342" s="1">
        <v>100935040</v>
      </c>
      <c r="B1342" t="s">
        <v>43</v>
      </c>
      <c r="C1342" t="s">
        <v>653</v>
      </c>
      <c r="D1342" s="30">
        <v>263.04348754882813</v>
      </c>
      <c r="E1342" s="30">
        <v>297.39999999999998</v>
      </c>
      <c r="F1342" s="30">
        <v>303.2</v>
      </c>
      <c r="G1342" s="30">
        <v>200</v>
      </c>
      <c r="H1342" s="30">
        <v>291.10000000000002</v>
      </c>
      <c r="I1342" s="30">
        <v>289.39999999999998</v>
      </c>
      <c r="J1342" s="30">
        <v>225</v>
      </c>
      <c r="K1342" s="30">
        <v>263.60000000000002</v>
      </c>
      <c r="L1342" s="30">
        <v>270.5</v>
      </c>
      <c r="M1342" s="30">
        <v>200</v>
      </c>
      <c r="N1342" s="30">
        <v>291.10000000000002</v>
      </c>
      <c r="O1342" s="30">
        <v>289.39999999999998</v>
      </c>
    </row>
    <row r="1343" spans="1:15" x14ac:dyDescent="0.3">
      <c r="A1343" s="1">
        <v>100933080</v>
      </c>
      <c r="B1343" t="s">
        <v>43</v>
      </c>
      <c r="C1343" t="s">
        <v>639</v>
      </c>
      <c r="D1343" s="30">
        <v>369.26229858398438</v>
      </c>
      <c r="E1343" s="30"/>
      <c r="F1343" s="30"/>
      <c r="G1343" s="30">
        <v>322.54098510742188</v>
      </c>
      <c r="H1343" s="30"/>
      <c r="I1343" s="30"/>
      <c r="J1343" s="30"/>
      <c r="K1343" s="30"/>
      <c r="L1343" s="30"/>
      <c r="M1343" s="30">
        <v>322.54098510742188</v>
      </c>
      <c r="N1343" s="30"/>
      <c r="O1343" s="30"/>
    </row>
    <row r="1344" spans="1:15" x14ac:dyDescent="0.3">
      <c r="A1344" s="1">
        <v>480785450</v>
      </c>
      <c r="B1344" t="s">
        <v>226</v>
      </c>
      <c r="C1344" t="s">
        <v>1251</v>
      </c>
      <c r="D1344" s="30">
        <v>300</v>
      </c>
      <c r="E1344" s="30">
        <v>295.5</v>
      </c>
      <c r="F1344" s="30">
        <v>277.8</v>
      </c>
      <c r="G1344" s="30"/>
      <c r="H1344" s="30">
        <v>243.9</v>
      </c>
      <c r="I1344" s="30">
        <v>211.1</v>
      </c>
      <c r="J1344" s="30">
        <v>300</v>
      </c>
      <c r="K1344" s="30">
        <v>295.5</v>
      </c>
      <c r="L1344" s="30">
        <v>277.8</v>
      </c>
      <c r="M1344" s="30"/>
      <c r="N1344" s="30">
        <v>243.9</v>
      </c>
      <c r="O1344" s="30">
        <v>211.1</v>
      </c>
    </row>
    <row r="1345" spans="1:15" x14ac:dyDescent="0.3">
      <c r="A1345" s="1">
        <v>960893030</v>
      </c>
      <c r="B1345" t="s">
        <v>443</v>
      </c>
      <c r="C1345" t="s">
        <v>1784</v>
      </c>
      <c r="D1345" s="30">
        <v>216.45768737792969</v>
      </c>
      <c r="E1345" s="30">
        <v>283.7</v>
      </c>
      <c r="F1345" s="30">
        <v>290.39999999999998</v>
      </c>
      <c r="G1345" s="30">
        <v>171.29338073730469</v>
      </c>
      <c r="H1345" s="30">
        <v>219.8</v>
      </c>
      <c r="I1345" s="30">
        <v>232.2</v>
      </c>
      <c r="J1345" s="30">
        <v>216.16954040527341</v>
      </c>
      <c r="K1345" s="30">
        <v>283.7</v>
      </c>
      <c r="L1345" s="30">
        <v>290.39999999999998</v>
      </c>
      <c r="M1345" s="30">
        <v>171.29338073730469</v>
      </c>
      <c r="N1345" s="30">
        <v>219.8</v>
      </c>
      <c r="O1345" s="30">
        <v>232.2</v>
      </c>
    </row>
    <row r="1346" spans="1:15" x14ac:dyDescent="0.3">
      <c r="A1346" s="1">
        <v>480784460</v>
      </c>
      <c r="B1346" t="s">
        <v>226</v>
      </c>
      <c r="C1346" t="s">
        <v>1241</v>
      </c>
      <c r="D1346" s="30">
        <v>221.89054870605469</v>
      </c>
      <c r="E1346" s="30">
        <v>227.2</v>
      </c>
      <c r="F1346" s="30">
        <v>236.8</v>
      </c>
      <c r="G1346" s="30"/>
      <c r="H1346" s="30">
        <v>196.9</v>
      </c>
      <c r="I1346" s="30">
        <v>211.1</v>
      </c>
      <c r="J1346" s="30">
        <v>221.5</v>
      </c>
      <c r="K1346" s="30">
        <v>227.2</v>
      </c>
      <c r="L1346" s="30">
        <v>236.8</v>
      </c>
      <c r="M1346" s="30"/>
      <c r="N1346" s="30">
        <v>196.9</v>
      </c>
      <c r="O1346" s="30">
        <v>211.1</v>
      </c>
    </row>
    <row r="1347" spans="1:15" x14ac:dyDescent="0.3">
      <c r="A1347" s="1">
        <v>1151154400</v>
      </c>
      <c r="B1347" t="s">
        <v>3792</v>
      </c>
      <c r="C1347" t="s">
        <v>2068</v>
      </c>
      <c r="D1347" s="30"/>
      <c r="E1347" s="30">
        <v>210.5</v>
      </c>
      <c r="F1347" s="30">
        <v>229</v>
      </c>
      <c r="G1347" s="30"/>
      <c r="H1347" s="30">
        <v>161.80000000000001</v>
      </c>
      <c r="I1347" s="30">
        <v>198.4</v>
      </c>
      <c r="J1347" s="30"/>
      <c r="K1347" s="30">
        <v>210.5</v>
      </c>
      <c r="L1347" s="30">
        <v>229</v>
      </c>
      <c r="M1347" s="30"/>
      <c r="N1347" s="30">
        <v>161.80000000000001</v>
      </c>
      <c r="O1347" s="30">
        <v>198.4</v>
      </c>
    </row>
    <row r="1348" spans="1:15" x14ac:dyDescent="0.3">
      <c r="A1348" s="1">
        <v>960882150</v>
      </c>
      <c r="B1348" t="s">
        <v>442</v>
      </c>
      <c r="C1348" t="s">
        <v>1761</v>
      </c>
      <c r="D1348" s="30">
        <v>300</v>
      </c>
      <c r="E1348" s="30">
        <v>298.7</v>
      </c>
      <c r="F1348" s="30">
        <v>297</v>
      </c>
      <c r="G1348" s="30">
        <v>222.84040832519531</v>
      </c>
      <c r="H1348" s="30">
        <v>259.10000000000002</v>
      </c>
      <c r="I1348" s="30">
        <v>253.6</v>
      </c>
      <c r="J1348" s="30">
        <v>286.95651245117188</v>
      </c>
      <c r="K1348" s="30">
        <v>279.7</v>
      </c>
      <c r="L1348" s="30">
        <v>273.7</v>
      </c>
      <c r="M1348" s="30">
        <v>222.84040832519531</v>
      </c>
      <c r="N1348" s="30">
        <v>259.10000000000002</v>
      </c>
      <c r="O1348" s="30">
        <v>253.6</v>
      </c>
    </row>
    <row r="1349" spans="1:15" x14ac:dyDescent="0.3">
      <c r="A1349" s="1">
        <v>960954030</v>
      </c>
      <c r="B1349" t="s">
        <v>449</v>
      </c>
      <c r="C1349" t="s">
        <v>1857</v>
      </c>
      <c r="D1349" s="30">
        <v>353.8961181640625</v>
      </c>
      <c r="E1349" s="30">
        <v>348.9</v>
      </c>
      <c r="F1349" s="30">
        <v>366.9</v>
      </c>
      <c r="G1349" s="30">
        <v>307.79220581054688</v>
      </c>
      <c r="H1349" s="30">
        <v>334.1</v>
      </c>
      <c r="I1349" s="30">
        <v>362.4</v>
      </c>
      <c r="J1349" s="30">
        <v>308.910888671875</v>
      </c>
      <c r="K1349" s="30">
        <v>311.39999999999998</v>
      </c>
      <c r="L1349" s="30">
        <v>323.5</v>
      </c>
      <c r="M1349" s="30">
        <v>307.79220581054688</v>
      </c>
      <c r="N1349" s="30">
        <v>334.1</v>
      </c>
      <c r="O1349" s="30">
        <v>362.4</v>
      </c>
    </row>
    <row r="1350" spans="1:15" x14ac:dyDescent="0.3">
      <c r="A1350" s="1">
        <v>961033000</v>
      </c>
      <c r="B1350" t="s">
        <v>454</v>
      </c>
      <c r="C1350" t="s">
        <v>1882</v>
      </c>
      <c r="D1350" s="30">
        <v>300.65145874023438</v>
      </c>
      <c r="E1350" s="30">
        <v>302.60000000000002</v>
      </c>
      <c r="F1350" s="30">
        <v>342.1</v>
      </c>
      <c r="G1350" s="30">
        <v>265.79803466796881</v>
      </c>
      <c r="H1350" s="30">
        <v>287.10000000000002</v>
      </c>
      <c r="I1350" s="30">
        <v>292.89999999999998</v>
      </c>
      <c r="J1350" s="30">
        <v>300.65145874023438</v>
      </c>
      <c r="K1350" s="30">
        <v>302.60000000000002</v>
      </c>
      <c r="L1350" s="30">
        <v>342.1</v>
      </c>
      <c r="M1350" s="30">
        <v>265.79803466796881</v>
      </c>
      <c r="N1350" s="30">
        <v>287.10000000000002</v>
      </c>
      <c r="O1350" s="30">
        <v>292.89999999999998</v>
      </c>
    </row>
    <row r="1351" spans="1:15" x14ac:dyDescent="0.3">
      <c r="A1351" s="1">
        <v>961144160</v>
      </c>
      <c r="B1351" t="s">
        <v>463</v>
      </c>
      <c r="C1351" t="s">
        <v>1927</v>
      </c>
      <c r="D1351" s="30">
        <v>366.66665649414063</v>
      </c>
      <c r="E1351" s="30">
        <v>380.3</v>
      </c>
      <c r="F1351" s="30">
        <v>398</v>
      </c>
      <c r="G1351" s="30">
        <v>312.28070068359381</v>
      </c>
      <c r="H1351" s="30">
        <v>347.5</v>
      </c>
      <c r="I1351" s="30">
        <v>394</v>
      </c>
      <c r="J1351" s="30"/>
      <c r="K1351" s="30">
        <v>310.7</v>
      </c>
      <c r="L1351" s="30">
        <v>345</v>
      </c>
      <c r="M1351" s="30">
        <v>312.28070068359381</v>
      </c>
      <c r="N1351" s="30">
        <v>347.5</v>
      </c>
      <c r="O1351" s="30">
        <v>394</v>
      </c>
    </row>
    <row r="1352" spans="1:15" x14ac:dyDescent="0.3">
      <c r="A1352" s="1">
        <v>961144100</v>
      </c>
      <c r="B1352" t="s">
        <v>463</v>
      </c>
      <c r="C1352" t="s">
        <v>1926</v>
      </c>
      <c r="D1352" s="30">
        <v>388.30410766601563</v>
      </c>
      <c r="E1352" s="30">
        <v>369.9</v>
      </c>
      <c r="F1352" s="30">
        <v>371.3</v>
      </c>
      <c r="G1352" s="30">
        <v>347.95321655273438</v>
      </c>
      <c r="H1352" s="30">
        <v>349.7</v>
      </c>
      <c r="I1352" s="30">
        <v>345.5</v>
      </c>
      <c r="J1352" s="30">
        <v>323.07693481445313</v>
      </c>
      <c r="K1352" s="30">
        <v>290.7</v>
      </c>
      <c r="L1352" s="30">
        <v>315.7</v>
      </c>
      <c r="M1352" s="30">
        <v>347.95321655273438</v>
      </c>
      <c r="N1352" s="30">
        <v>349.7</v>
      </c>
      <c r="O1352" s="30">
        <v>345.5</v>
      </c>
    </row>
    <row r="1353" spans="1:15" x14ac:dyDescent="0.3">
      <c r="A1353" s="1">
        <v>961144040</v>
      </c>
      <c r="B1353" t="s">
        <v>463</v>
      </c>
      <c r="C1353" t="s">
        <v>1924</v>
      </c>
      <c r="D1353" s="30">
        <v>406.07476806640631</v>
      </c>
      <c r="E1353" s="30">
        <v>413.6</v>
      </c>
      <c r="F1353" s="30">
        <v>408.9</v>
      </c>
      <c r="G1353" s="30">
        <v>368.07510375976563</v>
      </c>
      <c r="H1353" s="30">
        <v>392.1</v>
      </c>
      <c r="I1353" s="30">
        <v>367.6</v>
      </c>
      <c r="J1353" s="30">
        <v>337.5</v>
      </c>
      <c r="K1353" s="30">
        <v>357.1</v>
      </c>
      <c r="L1353" s="30">
        <v>354.8</v>
      </c>
      <c r="M1353" s="30">
        <v>368.07510375976563</v>
      </c>
      <c r="N1353" s="30">
        <v>392.1</v>
      </c>
      <c r="O1353" s="30">
        <v>367.6</v>
      </c>
    </row>
    <row r="1354" spans="1:15" x14ac:dyDescent="0.3">
      <c r="A1354" s="1">
        <v>961124200</v>
      </c>
      <c r="B1354" t="s">
        <v>461</v>
      </c>
      <c r="C1354" t="s">
        <v>682</v>
      </c>
      <c r="D1354" s="30"/>
      <c r="E1354" s="30">
        <v>262.8</v>
      </c>
      <c r="F1354" s="30">
        <v>276.2</v>
      </c>
      <c r="G1354" s="30"/>
      <c r="H1354" s="30">
        <v>218.2</v>
      </c>
      <c r="I1354" s="30">
        <v>269.5</v>
      </c>
      <c r="J1354" s="30"/>
      <c r="K1354" s="30">
        <v>262.8</v>
      </c>
      <c r="L1354" s="30">
        <v>276.2</v>
      </c>
      <c r="M1354" s="30"/>
      <c r="N1354" s="30">
        <v>218.2</v>
      </c>
      <c r="O1354" s="30">
        <v>269.5</v>
      </c>
    </row>
    <row r="1355" spans="1:15" x14ac:dyDescent="0.3">
      <c r="A1355" s="1">
        <v>961124140</v>
      </c>
      <c r="B1355" t="s">
        <v>461</v>
      </c>
      <c r="C1355" t="s">
        <v>1919</v>
      </c>
      <c r="D1355" s="30">
        <v>261.06195068359381</v>
      </c>
      <c r="E1355" s="30">
        <v>298.2</v>
      </c>
      <c r="F1355" s="30">
        <v>309.8</v>
      </c>
      <c r="G1355" s="30"/>
      <c r="H1355" s="30">
        <v>244</v>
      </c>
      <c r="I1355" s="30">
        <v>269.89999999999998</v>
      </c>
      <c r="J1355" s="30">
        <v>261.06195068359381</v>
      </c>
      <c r="K1355" s="30">
        <v>298.2</v>
      </c>
      <c r="L1355" s="30">
        <v>309.8</v>
      </c>
      <c r="M1355" s="30"/>
      <c r="N1355" s="30">
        <v>244</v>
      </c>
      <c r="O1355" s="30">
        <v>269.89999999999998</v>
      </c>
    </row>
    <row r="1356" spans="1:15" x14ac:dyDescent="0.3">
      <c r="A1356" s="1">
        <v>1151154000</v>
      </c>
      <c r="B1356" t="s">
        <v>3792</v>
      </c>
      <c r="C1356" t="s">
        <v>2064</v>
      </c>
      <c r="D1356" s="30"/>
      <c r="E1356" s="30">
        <v>213.1</v>
      </c>
      <c r="F1356" s="30">
        <v>259.10000000000002</v>
      </c>
      <c r="G1356" s="30"/>
      <c r="H1356" s="30">
        <v>201</v>
      </c>
      <c r="I1356" s="30">
        <v>204.3</v>
      </c>
      <c r="J1356" s="30"/>
      <c r="K1356" s="30">
        <v>213.1</v>
      </c>
      <c r="L1356" s="30">
        <v>259.10000000000002</v>
      </c>
      <c r="M1356" s="30"/>
      <c r="N1356" s="30">
        <v>201</v>
      </c>
      <c r="O1356" s="30">
        <v>204.3</v>
      </c>
    </row>
    <row r="1357" spans="1:15" x14ac:dyDescent="0.3">
      <c r="A1357" s="1">
        <v>960884140</v>
      </c>
      <c r="B1357" t="s">
        <v>442</v>
      </c>
      <c r="C1357" t="s">
        <v>1768</v>
      </c>
      <c r="D1357" s="30">
        <v>311.45037841796881</v>
      </c>
      <c r="E1357" s="30">
        <v>334.7</v>
      </c>
      <c r="F1357" s="30">
        <v>340.7</v>
      </c>
      <c r="G1357" s="30"/>
      <c r="H1357" s="30">
        <v>271</v>
      </c>
      <c r="I1357" s="30">
        <v>285.10000000000002</v>
      </c>
      <c r="J1357" s="30">
        <v>300</v>
      </c>
      <c r="K1357" s="30">
        <v>330.9</v>
      </c>
      <c r="L1357" s="30">
        <v>331</v>
      </c>
      <c r="M1357" s="30"/>
      <c r="N1357" s="30">
        <v>271</v>
      </c>
      <c r="O1357" s="30">
        <v>285.10000000000002</v>
      </c>
    </row>
    <row r="1358" spans="1:15" x14ac:dyDescent="0.3">
      <c r="A1358" s="1">
        <v>961025000</v>
      </c>
      <c r="B1358" t="s">
        <v>453</v>
      </c>
      <c r="C1358" t="s">
        <v>1881</v>
      </c>
      <c r="D1358" s="30">
        <v>405.325439453125</v>
      </c>
      <c r="E1358" s="30">
        <v>429</v>
      </c>
      <c r="F1358" s="30">
        <v>409.7</v>
      </c>
      <c r="G1358" s="30">
        <v>371.59762573242188</v>
      </c>
      <c r="H1358" s="30">
        <v>414.7</v>
      </c>
      <c r="I1358" s="30">
        <v>419.3</v>
      </c>
      <c r="J1358" s="30">
        <v>345.90164184570313</v>
      </c>
      <c r="K1358" s="30">
        <v>381.6</v>
      </c>
      <c r="L1358" s="30">
        <v>332.8</v>
      </c>
      <c r="M1358" s="30">
        <v>371.59762573242188</v>
      </c>
      <c r="N1358" s="30">
        <v>414.7</v>
      </c>
      <c r="O1358" s="30">
        <v>419.3</v>
      </c>
    </row>
    <row r="1359" spans="1:15" x14ac:dyDescent="0.3">
      <c r="A1359" s="1">
        <v>960884040</v>
      </c>
      <c r="B1359" t="s">
        <v>442</v>
      </c>
      <c r="C1359" t="s">
        <v>1764</v>
      </c>
      <c r="D1359" s="30">
        <v>287.98281860351563</v>
      </c>
      <c r="E1359" s="30">
        <v>350.5</v>
      </c>
      <c r="F1359" s="30">
        <v>351.7</v>
      </c>
      <c r="G1359" s="30">
        <v>181.54505920410159</v>
      </c>
      <c r="H1359" s="30">
        <v>282.60000000000002</v>
      </c>
      <c r="I1359" s="30">
        <v>264.5</v>
      </c>
      <c r="J1359" s="30">
        <v>284</v>
      </c>
      <c r="K1359" s="30">
        <v>342.1</v>
      </c>
      <c r="L1359" s="30">
        <v>347.4</v>
      </c>
      <c r="M1359" s="30">
        <v>181.54505920410159</v>
      </c>
      <c r="N1359" s="30">
        <v>282.60000000000002</v>
      </c>
      <c r="O1359" s="30">
        <v>264.5</v>
      </c>
    </row>
    <row r="1360" spans="1:15" x14ac:dyDescent="0.3">
      <c r="A1360" s="1">
        <v>961104120</v>
      </c>
      <c r="B1360" t="s">
        <v>459</v>
      </c>
      <c r="C1360" t="s">
        <v>1903</v>
      </c>
      <c r="D1360" s="30">
        <v>255.44554138183591</v>
      </c>
      <c r="E1360" s="30">
        <v>278.89999999999998</v>
      </c>
      <c r="F1360" s="30">
        <v>306.89999999999998</v>
      </c>
      <c r="G1360" s="30">
        <v>195.40815734863281</v>
      </c>
      <c r="H1360" s="30">
        <v>264</v>
      </c>
      <c r="I1360" s="30">
        <v>294</v>
      </c>
      <c r="J1360" s="30">
        <v>255.44554138183591</v>
      </c>
      <c r="K1360" s="30">
        <v>278.89999999999998</v>
      </c>
      <c r="L1360" s="30">
        <v>306.89999999999998</v>
      </c>
      <c r="M1360" s="30">
        <v>195.40815734863281</v>
      </c>
      <c r="N1360" s="30">
        <v>264</v>
      </c>
      <c r="O1360" s="30">
        <v>294</v>
      </c>
    </row>
    <row r="1361" spans="1:15" x14ac:dyDescent="0.3">
      <c r="A1361" s="1">
        <v>960884320</v>
      </c>
      <c r="B1361" t="s">
        <v>442</v>
      </c>
      <c r="C1361" t="s">
        <v>1781</v>
      </c>
      <c r="D1361" s="30">
        <v>269.73684692382813</v>
      </c>
      <c r="E1361" s="30">
        <v>315.60000000000002</v>
      </c>
      <c r="F1361" s="30">
        <v>304.5</v>
      </c>
      <c r="G1361" s="30"/>
      <c r="H1361" s="30">
        <v>267.8</v>
      </c>
      <c r="I1361" s="30">
        <v>255.5</v>
      </c>
      <c r="J1361" s="30">
        <v>262.58993530273438</v>
      </c>
      <c r="K1361" s="30">
        <v>306.60000000000002</v>
      </c>
      <c r="L1361" s="30">
        <v>297.5</v>
      </c>
      <c r="M1361" s="30"/>
      <c r="N1361" s="30">
        <v>267.8</v>
      </c>
      <c r="O1361" s="30">
        <v>255.5</v>
      </c>
    </row>
    <row r="1362" spans="1:15" x14ac:dyDescent="0.3">
      <c r="A1362" s="1">
        <v>960882050</v>
      </c>
      <c r="B1362" t="s">
        <v>442</v>
      </c>
      <c r="C1362" t="s">
        <v>1760</v>
      </c>
      <c r="D1362" s="30">
        <v>282.50689697265631</v>
      </c>
      <c r="E1362" s="30">
        <v>277.39999999999998</v>
      </c>
      <c r="F1362" s="30">
        <v>305.3</v>
      </c>
      <c r="G1362" s="30">
        <v>227.48619079589841</v>
      </c>
      <c r="H1362" s="30">
        <v>250.9</v>
      </c>
      <c r="I1362" s="30">
        <v>249.3</v>
      </c>
      <c r="J1362" s="30">
        <v>268.58053588867188</v>
      </c>
      <c r="K1362" s="30">
        <v>261.89999999999998</v>
      </c>
      <c r="L1362" s="30">
        <v>289.2</v>
      </c>
      <c r="M1362" s="30">
        <v>227.48619079589841</v>
      </c>
      <c r="N1362" s="30">
        <v>250.9</v>
      </c>
      <c r="O1362" s="30">
        <v>249.3</v>
      </c>
    </row>
    <row r="1363" spans="1:15" x14ac:dyDescent="0.3">
      <c r="A1363" s="1">
        <v>961065080</v>
      </c>
      <c r="B1363" t="s">
        <v>456</v>
      </c>
      <c r="C1363" t="s">
        <v>1893</v>
      </c>
      <c r="D1363" s="30">
        <v>396.81527709960938</v>
      </c>
      <c r="E1363" s="30">
        <v>383.6</v>
      </c>
      <c r="F1363" s="30">
        <v>393</v>
      </c>
      <c r="G1363" s="30">
        <v>395.54141235351563</v>
      </c>
      <c r="H1363" s="30">
        <v>393</v>
      </c>
      <c r="I1363" s="30">
        <v>383.7</v>
      </c>
      <c r="J1363" s="30">
        <v>323.88058471679688</v>
      </c>
      <c r="K1363" s="30">
        <v>340.8</v>
      </c>
      <c r="L1363" s="30">
        <v>315.5</v>
      </c>
      <c r="M1363" s="30">
        <v>395.54141235351563</v>
      </c>
      <c r="N1363" s="30">
        <v>393</v>
      </c>
      <c r="O1363" s="30">
        <v>383.7</v>
      </c>
    </row>
    <row r="1364" spans="1:15" x14ac:dyDescent="0.3">
      <c r="A1364" s="1">
        <v>100935010</v>
      </c>
      <c r="B1364" t="s">
        <v>43</v>
      </c>
      <c r="C1364" t="s">
        <v>648</v>
      </c>
      <c r="D1364" s="30">
        <v>345.01846313476563</v>
      </c>
      <c r="E1364" s="30">
        <v>353.7</v>
      </c>
      <c r="F1364" s="30">
        <v>343.2</v>
      </c>
      <c r="G1364" s="30">
        <v>308.79119873046881</v>
      </c>
      <c r="H1364" s="30">
        <v>351.8</v>
      </c>
      <c r="I1364" s="30">
        <v>355.1</v>
      </c>
      <c r="J1364" s="30">
        <v>305.79708862304688</v>
      </c>
      <c r="K1364" s="30">
        <v>307.8</v>
      </c>
      <c r="L1364" s="30">
        <v>282.3</v>
      </c>
      <c r="M1364" s="30">
        <v>308.79119873046881</v>
      </c>
      <c r="N1364" s="30">
        <v>351.8</v>
      </c>
      <c r="O1364" s="30">
        <v>355.1</v>
      </c>
    </row>
    <row r="1365" spans="1:15" x14ac:dyDescent="0.3">
      <c r="A1365" s="1">
        <v>960945020</v>
      </c>
      <c r="B1365" t="s">
        <v>448</v>
      </c>
      <c r="C1365" t="s">
        <v>1850</v>
      </c>
      <c r="D1365" s="30">
        <v>362.62625122070313</v>
      </c>
      <c r="E1365" s="30">
        <v>379.8</v>
      </c>
      <c r="F1365" s="30">
        <v>377.9</v>
      </c>
      <c r="G1365" s="30">
        <v>321.7171630859375</v>
      </c>
      <c r="H1365" s="30">
        <v>393.7</v>
      </c>
      <c r="I1365" s="30">
        <v>370.5</v>
      </c>
      <c r="J1365" s="30">
        <v>318.30984497070313</v>
      </c>
      <c r="K1365" s="30">
        <v>331.5</v>
      </c>
      <c r="L1365" s="30">
        <v>325.8</v>
      </c>
      <c r="M1365" s="30">
        <v>321.7171630859375</v>
      </c>
      <c r="N1365" s="30">
        <v>393.7</v>
      </c>
      <c r="O1365" s="30">
        <v>370.5</v>
      </c>
    </row>
    <row r="1366" spans="1:15" x14ac:dyDescent="0.3">
      <c r="A1366" s="1">
        <v>1159166980</v>
      </c>
      <c r="B1366" t="s">
        <v>542</v>
      </c>
      <c r="C1366" t="s">
        <v>542</v>
      </c>
      <c r="D1366" s="30">
        <v>335.748779296875</v>
      </c>
      <c r="E1366" s="30">
        <v>368.5</v>
      </c>
      <c r="F1366" s="30">
        <v>390.6</v>
      </c>
      <c r="G1366" s="30">
        <v>262.31884765625</v>
      </c>
      <c r="H1366" s="30">
        <v>321.60000000000002</v>
      </c>
      <c r="I1366" s="30">
        <v>331.5</v>
      </c>
      <c r="J1366" s="30">
        <v>275.64102172851563</v>
      </c>
      <c r="K1366" s="30">
        <v>331.5</v>
      </c>
      <c r="L1366" s="30">
        <v>366.7</v>
      </c>
      <c r="M1366" s="30">
        <v>262.31884765625</v>
      </c>
      <c r="N1366" s="30">
        <v>321.60000000000002</v>
      </c>
      <c r="O1366" s="30">
        <v>331.5</v>
      </c>
    </row>
    <row r="1367" spans="1:15" x14ac:dyDescent="0.3">
      <c r="A1367" s="1">
        <v>480745020</v>
      </c>
      <c r="B1367" t="s">
        <v>223</v>
      </c>
      <c r="C1367" t="s">
        <v>1207</v>
      </c>
      <c r="D1367" s="30">
        <v>288.23529052734381</v>
      </c>
      <c r="E1367" s="30">
        <v>304.5</v>
      </c>
      <c r="F1367" s="30">
        <v>302.10000000000002</v>
      </c>
      <c r="G1367" s="30">
        <v>209.66981506347659</v>
      </c>
      <c r="H1367" s="30">
        <v>243.6</v>
      </c>
      <c r="I1367" s="30">
        <v>238.8</v>
      </c>
      <c r="J1367" s="30">
        <v>279.13485717773438</v>
      </c>
      <c r="K1367" s="30">
        <v>297.7</v>
      </c>
      <c r="L1367" s="30">
        <v>295</v>
      </c>
      <c r="M1367" s="30">
        <v>209.66981506347659</v>
      </c>
      <c r="N1367" s="30">
        <v>243.6</v>
      </c>
      <c r="O1367" s="30">
        <v>238.8</v>
      </c>
    </row>
    <row r="1368" spans="1:15" x14ac:dyDescent="0.3">
      <c r="A1368" s="1">
        <v>1151155020</v>
      </c>
      <c r="B1368" t="s">
        <v>3792</v>
      </c>
      <c r="C1368" t="s">
        <v>741</v>
      </c>
      <c r="D1368" s="30"/>
      <c r="E1368" s="30">
        <v>183.6</v>
      </c>
      <c r="F1368" s="30">
        <v>144.4</v>
      </c>
      <c r="G1368" s="30"/>
      <c r="H1368" s="30">
        <v>154.5</v>
      </c>
      <c r="I1368" s="30">
        <v>125.4</v>
      </c>
      <c r="J1368" s="30"/>
      <c r="K1368" s="30">
        <v>183.6</v>
      </c>
      <c r="L1368" s="30">
        <v>144.4</v>
      </c>
      <c r="M1368" s="30"/>
      <c r="N1368" s="30">
        <v>154.5</v>
      </c>
      <c r="O1368" s="30">
        <v>125.4</v>
      </c>
    </row>
    <row r="1369" spans="1:15" x14ac:dyDescent="0.3">
      <c r="A1369" s="1">
        <v>1159283910</v>
      </c>
      <c r="B1369" t="s">
        <v>547</v>
      </c>
      <c r="C1369" t="s">
        <v>547</v>
      </c>
      <c r="D1369" s="30"/>
      <c r="E1369" s="30">
        <v>260</v>
      </c>
      <c r="F1369" s="30">
        <v>252.3</v>
      </c>
      <c r="G1369" s="30"/>
      <c r="H1369" s="30">
        <v>216.9</v>
      </c>
      <c r="I1369" s="30">
        <v>158.6</v>
      </c>
      <c r="J1369" s="30"/>
      <c r="K1369" s="30">
        <v>260</v>
      </c>
      <c r="L1369" s="30">
        <v>252.3</v>
      </c>
      <c r="M1369" s="30"/>
      <c r="N1369" s="30">
        <v>216.9</v>
      </c>
      <c r="O1369" s="30">
        <v>158.6</v>
      </c>
    </row>
    <row r="1370" spans="1:15" x14ac:dyDescent="0.3">
      <c r="A1370" s="1">
        <v>961104220</v>
      </c>
      <c r="B1370" t="s">
        <v>459</v>
      </c>
      <c r="C1370" t="s">
        <v>1906</v>
      </c>
      <c r="D1370" s="30">
        <v>261.42855834960938</v>
      </c>
      <c r="E1370" s="30">
        <v>286.2</v>
      </c>
      <c r="F1370" s="30">
        <v>300</v>
      </c>
      <c r="G1370" s="30">
        <v>198.1220703125</v>
      </c>
      <c r="H1370" s="30">
        <v>266.89999999999998</v>
      </c>
      <c r="I1370" s="30">
        <v>288.60000000000002</v>
      </c>
      <c r="J1370" s="30">
        <v>261.42855834960938</v>
      </c>
      <c r="K1370" s="30">
        <v>286.2</v>
      </c>
      <c r="L1370" s="30">
        <v>300</v>
      </c>
      <c r="M1370" s="30">
        <v>198.1220703125</v>
      </c>
      <c r="N1370" s="30">
        <v>266.89999999999998</v>
      </c>
      <c r="O1370" s="30">
        <v>288.60000000000002</v>
      </c>
    </row>
    <row r="1371" spans="1:15" x14ac:dyDescent="0.3">
      <c r="A1371" s="1">
        <v>1159166997</v>
      </c>
      <c r="B1371" t="s">
        <v>542</v>
      </c>
      <c r="C1371" t="s">
        <v>2104</v>
      </c>
      <c r="D1371" s="30">
        <v>279.126220703125</v>
      </c>
      <c r="E1371" s="30">
        <v>294.60000000000002</v>
      </c>
      <c r="F1371" s="30">
        <v>283.7</v>
      </c>
      <c r="G1371" s="30">
        <v>228.6407775878906</v>
      </c>
      <c r="H1371" s="30">
        <v>238</v>
      </c>
      <c r="I1371" s="30">
        <v>259.2</v>
      </c>
      <c r="J1371" s="30">
        <v>263.85540771484381</v>
      </c>
      <c r="K1371" s="30">
        <v>268.2</v>
      </c>
      <c r="L1371" s="30">
        <v>262.3</v>
      </c>
      <c r="M1371" s="30">
        <v>228.6407775878906</v>
      </c>
      <c r="N1371" s="30">
        <v>238</v>
      </c>
      <c r="O1371" s="30">
        <v>259.2</v>
      </c>
    </row>
    <row r="1372" spans="1:15" x14ac:dyDescent="0.3">
      <c r="A1372" s="1">
        <v>1151153390</v>
      </c>
      <c r="B1372" t="s">
        <v>3792</v>
      </c>
      <c r="C1372" t="s">
        <v>2063</v>
      </c>
      <c r="D1372" s="30">
        <v>233.19502258300781</v>
      </c>
      <c r="E1372" s="30">
        <v>242.6</v>
      </c>
      <c r="F1372" s="30">
        <v>245.5</v>
      </c>
      <c r="G1372" s="30"/>
      <c r="H1372" s="30">
        <v>200.5</v>
      </c>
      <c r="I1372" s="30">
        <v>216.4</v>
      </c>
      <c r="J1372" s="30">
        <v>233.19502258300781</v>
      </c>
      <c r="K1372" s="30">
        <v>242.6</v>
      </c>
      <c r="L1372" s="30">
        <v>245.5</v>
      </c>
      <c r="M1372" s="30"/>
      <c r="N1372" s="30">
        <v>200.5</v>
      </c>
      <c r="O1372" s="30">
        <v>216.4</v>
      </c>
    </row>
    <row r="1373" spans="1:15" x14ac:dyDescent="0.3">
      <c r="A1373" s="1">
        <v>1151155340</v>
      </c>
      <c r="B1373" t="s">
        <v>3792</v>
      </c>
      <c r="C1373" t="s">
        <v>1172</v>
      </c>
      <c r="D1373" s="30">
        <v>300</v>
      </c>
      <c r="E1373" s="30">
        <v>323.8</v>
      </c>
      <c r="F1373" s="30">
        <v>361.6</v>
      </c>
      <c r="G1373" s="30">
        <v>222.69938659667969</v>
      </c>
      <c r="H1373" s="30">
        <v>305.39999999999998</v>
      </c>
      <c r="I1373" s="30">
        <v>322.7</v>
      </c>
      <c r="J1373" s="30">
        <v>300</v>
      </c>
      <c r="K1373" s="30">
        <v>323.8</v>
      </c>
      <c r="L1373" s="30">
        <v>361.6</v>
      </c>
      <c r="M1373" s="30">
        <v>222.69938659667969</v>
      </c>
      <c r="N1373" s="30">
        <v>305.39999999999998</v>
      </c>
      <c r="O1373" s="30">
        <v>322.7</v>
      </c>
    </row>
    <row r="1374" spans="1:15" x14ac:dyDescent="0.3">
      <c r="A1374" s="1">
        <v>1151156010</v>
      </c>
      <c r="B1374" t="s">
        <v>3792</v>
      </c>
      <c r="C1374" t="s">
        <v>2092</v>
      </c>
      <c r="D1374" s="30"/>
      <c r="E1374" s="30">
        <v>217.3</v>
      </c>
      <c r="F1374" s="30">
        <v>245.4</v>
      </c>
      <c r="G1374" s="30"/>
      <c r="H1374" s="30">
        <v>185.6</v>
      </c>
      <c r="I1374" s="30">
        <v>213.9</v>
      </c>
      <c r="J1374" s="30"/>
      <c r="K1374" s="30">
        <v>217.3</v>
      </c>
      <c r="L1374" s="30">
        <v>245.4</v>
      </c>
      <c r="M1374" s="30"/>
      <c r="N1374" s="30">
        <v>185.6</v>
      </c>
      <c r="O1374" s="30">
        <v>213.9</v>
      </c>
    </row>
    <row r="1375" spans="1:15" x14ac:dyDescent="0.3">
      <c r="A1375" s="1">
        <v>100934020</v>
      </c>
      <c r="B1375" t="s">
        <v>43</v>
      </c>
      <c r="C1375" t="s">
        <v>640</v>
      </c>
      <c r="D1375" s="30">
        <v>272.60275268554688</v>
      </c>
      <c r="E1375" s="30">
        <v>270.5</v>
      </c>
      <c r="F1375" s="30">
        <v>262.8</v>
      </c>
      <c r="G1375" s="30"/>
      <c r="H1375" s="30">
        <v>233.6</v>
      </c>
      <c r="I1375" s="30">
        <v>240.9</v>
      </c>
      <c r="J1375" s="30">
        <v>272.60275268554688</v>
      </c>
      <c r="K1375" s="30">
        <v>270.5</v>
      </c>
      <c r="L1375" s="30">
        <v>262.8</v>
      </c>
      <c r="M1375" s="30"/>
      <c r="N1375" s="30">
        <v>233.6</v>
      </c>
      <c r="O1375" s="30">
        <v>240.9</v>
      </c>
    </row>
    <row r="1376" spans="1:15" x14ac:dyDescent="0.3">
      <c r="A1376" s="1">
        <v>1151155780</v>
      </c>
      <c r="B1376" t="s">
        <v>3792</v>
      </c>
      <c r="C1376" t="s">
        <v>2087</v>
      </c>
      <c r="D1376" s="30"/>
      <c r="E1376" s="30">
        <v>248.9</v>
      </c>
      <c r="F1376" s="30">
        <v>253.7</v>
      </c>
      <c r="G1376" s="30"/>
      <c r="H1376" s="30">
        <v>195.2</v>
      </c>
      <c r="I1376" s="30">
        <v>188.8</v>
      </c>
      <c r="J1376" s="30"/>
      <c r="K1376" s="30">
        <v>248.9</v>
      </c>
      <c r="L1376" s="30">
        <v>253.7</v>
      </c>
      <c r="M1376" s="30"/>
      <c r="N1376" s="30">
        <v>195.2</v>
      </c>
      <c r="O1376" s="30">
        <v>188.8</v>
      </c>
    </row>
    <row r="1377" spans="1:15" x14ac:dyDescent="0.3">
      <c r="A1377" s="1">
        <v>1151155500</v>
      </c>
      <c r="B1377" t="s">
        <v>3792</v>
      </c>
      <c r="C1377" t="s">
        <v>1881</v>
      </c>
      <c r="D1377" s="30"/>
      <c r="E1377" s="30">
        <v>181.2</v>
      </c>
      <c r="F1377" s="30">
        <v>215.3</v>
      </c>
      <c r="G1377" s="30"/>
      <c r="H1377" s="30">
        <v>147.80000000000001</v>
      </c>
      <c r="I1377" s="30">
        <v>162.5</v>
      </c>
      <c r="J1377" s="30"/>
      <c r="K1377" s="30">
        <v>181.2</v>
      </c>
      <c r="L1377" s="30">
        <v>215.3</v>
      </c>
      <c r="M1377" s="30"/>
      <c r="N1377" s="30">
        <v>147.80000000000001</v>
      </c>
      <c r="O1377" s="30">
        <v>162.5</v>
      </c>
    </row>
    <row r="1378" spans="1:15" x14ac:dyDescent="0.3">
      <c r="A1378" s="1">
        <v>1151155260</v>
      </c>
      <c r="B1378" t="s">
        <v>3792</v>
      </c>
      <c r="C1378" t="s">
        <v>2083</v>
      </c>
      <c r="D1378" s="30"/>
      <c r="E1378" s="30">
        <v>234.6</v>
      </c>
      <c r="F1378" s="30">
        <v>207</v>
      </c>
      <c r="G1378" s="30"/>
      <c r="H1378" s="30">
        <v>185</v>
      </c>
      <c r="I1378" s="30">
        <v>188.6</v>
      </c>
      <c r="J1378" s="30"/>
      <c r="K1378" s="30">
        <v>234.6</v>
      </c>
      <c r="L1378" s="30">
        <v>207</v>
      </c>
      <c r="M1378" s="30"/>
      <c r="N1378" s="30">
        <v>185</v>
      </c>
      <c r="O1378" s="30">
        <v>188.6</v>
      </c>
    </row>
    <row r="1379" spans="1:15" x14ac:dyDescent="0.3">
      <c r="A1379" s="1">
        <v>960954060</v>
      </c>
      <c r="B1379" t="s">
        <v>449</v>
      </c>
      <c r="C1379" t="s">
        <v>1102</v>
      </c>
      <c r="D1379" s="30">
        <v>369.69696044921881</v>
      </c>
      <c r="E1379" s="30">
        <v>358.5</v>
      </c>
      <c r="F1379" s="30">
        <v>338.7</v>
      </c>
      <c r="G1379" s="30">
        <v>306.06060791015631</v>
      </c>
      <c r="H1379" s="30">
        <v>316.89999999999998</v>
      </c>
      <c r="I1379" s="30">
        <v>325</v>
      </c>
      <c r="J1379" s="30">
        <v>332.5</v>
      </c>
      <c r="K1379" s="30">
        <v>326.39999999999998</v>
      </c>
      <c r="L1379" s="30">
        <v>301.3</v>
      </c>
      <c r="M1379" s="30">
        <v>306.06060791015631</v>
      </c>
      <c r="N1379" s="30">
        <v>316.89999999999998</v>
      </c>
      <c r="O1379" s="30">
        <v>325</v>
      </c>
    </row>
    <row r="1380" spans="1:15" x14ac:dyDescent="0.3">
      <c r="A1380" s="1">
        <v>960913060</v>
      </c>
      <c r="B1380" t="s">
        <v>445</v>
      </c>
      <c r="C1380" t="s">
        <v>1806</v>
      </c>
      <c r="D1380" s="30">
        <v>352.32162475585938</v>
      </c>
      <c r="E1380" s="30">
        <v>372.9</v>
      </c>
      <c r="F1380" s="30">
        <v>376.2</v>
      </c>
      <c r="G1380" s="30">
        <v>321.14736938476563</v>
      </c>
      <c r="H1380" s="30">
        <v>331.6</v>
      </c>
      <c r="I1380" s="30">
        <v>338.6</v>
      </c>
      <c r="J1380" s="30">
        <v>291.30435180664063</v>
      </c>
      <c r="K1380" s="30">
        <v>315.60000000000002</v>
      </c>
      <c r="L1380" s="30">
        <v>312.8</v>
      </c>
      <c r="M1380" s="30">
        <v>321.14736938476563</v>
      </c>
      <c r="N1380" s="30">
        <v>331.6</v>
      </c>
      <c r="O1380" s="30">
        <v>338.6</v>
      </c>
    </row>
    <row r="1381" spans="1:15" x14ac:dyDescent="0.3">
      <c r="A1381" s="1">
        <v>1151154900</v>
      </c>
      <c r="B1381" t="s">
        <v>3792</v>
      </c>
      <c r="C1381" t="s">
        <v>2075</v>
      </c>
      <c r="D1381" s="30"/>
      <c r="E1381" s="30">
        <v>172.8</v>
      </c>
      <c r="F1381" s="30">
        <v>189.4</v>
      </c>
      <c r="G1381" s="30"/>
      <c r="H1381" s="30">
        <v>128.30000000000001</v>
      </c>
      <c r="I1381" s="30">
        <v>154.9</v>
      </c>
      <c r="J1381" s="30"/>
      <c r="K1381" s="30">
        <v>172.8</v>
      </c>
      <c r="L1381" s="30">
        <v>189.4</v>
      </c>
      <c r="M1381" s="30"/>
      <c r="N1381" s="30">
        <v>128.30000000000001</v>
      </c>
      <c r="O1381" s="30">
        <v>154.9</v>
      </c>
    </row>
    <row r="1382" spans="1:15" x14ac:dyDescent="0.3">
      <c r="A1382" s="1">
        <v>960884240</v>
      </c>
      <c r="B1382" t="s">
        <v>442</v>
      </c>
      <c r="C1382" t="s">
        <v>1776</v>
      </c>
      <c r="D1382" s="30">
        <v>304.46926879882813</v>
      </c>
      <c r="E1382" s="30">
        <v>333.7</v>
      </c>
      <c r="F1382" s="30">
        <v>345.8</v>
      </c>
      <c r="G1382" s="30">
        <v>188.2681579589844</v>
      </c>
      <c r="H1382" s="30">
        <v>295</v>
      </c>
      <c r="I1382" s="30">
        <v>293.2</v>
      </c>
      <c r="J1382" s="30">
        <v>285.71429443359381</v>
      </c>
      <c r="K1382" s="30">
        <v>311</v>
      </c>
      <c r="L1382" s="30">
        <v>324</v>
      </c>
      <c r="M1382" s="30">
        <v>188.2681579589844</v>
      </c>
      <c r="N1382" s="30">
        <v>295</v>
      </c>
      <c r="O1382" s="30">
        <v>293.2</v>
      </c>
    </row>
    <row r="1383" spans="1:15" x14ac:dyDescent="0.3">
      <c r="A1383" s="1">
        <v>960882130</v>
      </c>
      <c r="B1383" t="s">
        <v>442</v>
      </c>
      <c r="C1383" t="s">
        <v>1306</v>
      </c>
      <c r="D1383" s="30">
        <v>280.20989990234381</v>
      </c>
      <c r="E1383" s="30">
        <v>304</v>
      </c>
      <c r="F1383" s="30">
        <v>324.60000000000002</v>
      </c>
      <c r="G1383" s="30">
        <v>218.2089538574219</v>
      </c>
      <c r="H1383" s="30">
        <v>245</v>
      </c>
      <c r="I1383" s="30">
        <v>254.3</v>
      </c>
      <c r="J1383" s="30">
        <v>273.96826171875</v>
      </c>
      <c r="K1383" s="30">
        <v>298</v>
      </c>
      <c r="L1383" s="30">
        <v>316.3</v>
      </c>
      <c r="M1383" s="30">
        <v>218.2089538574219</v>
      </c>
      <c r="N1383" s="30">
        <v>245</v>
      </c>
      <c r="O1383" s="30">
        <v>254.3</v>
      </c>
    </row>
    <row r="1384" spans="1:15" x14ac:dyDescent="0.3">
      <c r="A1384" s="1">
        <v>480783090</v>
      </c>
      <c r="B1384" t="s">
        <v>226</v>
      </c>
      <c r="C1384" t="s">
        <v>1234</v>
      </c>
      <c r="D1384" s="30"/>
      <c r="E1384" s="30">
        <v>193.5</v>
      </c>
      <c r="F1384" s="30">
        <v>211.8</v>
      </c>
      <c r="G1384" s="30"/>
      <c r="H1384" s="30">
        <v>171.1</v>
      </c>
      <c r="I1384" s="30">
        <v>155.30000000000001</v>
      </c>
      <c r="J1384" s="30"/>
      <c r="K1384" s="30">
        <v>193.5</v>
      </c>
      <c r="L1384" s="30">
        <v>211.8</v>
      </c>
      <c r="M1384" s="30"/>
      <c r="N1384" s="30">
        <v>171.1</v>
      </c>
      <c r="O1384" s="30">
        <v>155.30000000000001</v>
      </c>
    </row>
    <row r="1385" spans="1:15" x14ac:dyDescent="0.3">
      <c r="A1385" s="1">
        <v>1151154060</v>
      </c>
      <c r="B1385" t="s">
        <v>3792</v>
      </c>
      <c r="C1385" t="s">
        <v>2065</v>
      </c>
      <c r="D1385" s="30"/>
      <c r="E1385" s="30">
        <v>184.1</v>
      </c>
      <c r="F1385" s="30">
        <v>183</v>
      </c>
      <c r="G1385" s="30"/>
      <c r="H1385" s="30">
        <v>123.5</v>
      </c>
      <c r="I1385" s="30">
        <v>148</v>
      </c>
      <c r="J1385" s="30"/>
      <c r="K1385" s="30">
        <v>184.1</v>
      </c>
      <c r="L1385" s="30">
        <v>183</v>
      </c>
      <c r="M1385" s="30"/>
      <c r="N1385" s="30">
        <v>123.5</v>
      </c>
      <c r="O1385" s="30">
        <v>148</v>
      </c>
    </row>
    <row r="1386" spans="1:15" x14ac:dyDescent="0.3">
      <c r="A1386" s="1">
        <v>1151154780</v>
      </c>
      <c r="B1386" t="s">
        <v>3792</v>
      </c>
      <c r="C1386" t="s">
        <v>2073</v>
      </c>
      <c r="D1386" s="30"/>
      <c r="E1386" s="30">
        <v>206.1</v>
      </c>
      <c r="F1386" s="30">
        <v>229.4</v>
      </c>
      <c r="G1386" s="30"/>
      <c r="H1386" s="30">
        <v>233</v>
      </c>
      <c r="I1386" s="30">
        <v>215.8</v>
      </c>
      <c r="J1386" s="30"/>
      <c r="K1386" s="30">
        <v>206.1</v>
      </c>
      <c r="L1386" s="30">
        <v>229.4</v>
      </c>
      <c r="M1386" s="30"/>
      <c r="N1386" s="30">
        <v>233</v>
      </c>
      <c r="O1386" s="30">
        <v>215.8</v>
      </c>
    </row>
    <row r="1387" spans="1:15" x14ac:dyDescent="0.3">
      <c r="A1387" s="1">
        <v>480733020</v>
      </c>
      <c r="B1387" t="s">
        <v>222</v>
      </c>
      <c r="C1387" t="s">
        <v>1193</v>
      </c>
      <c r="D1387" s="30">
        <v>310.53720092773438</v>
      </c>
      <c r="E1387" s="30">
        <v>315.3</v>
      </c>
      <c r="F1387" s="30">
        <v>323.10000000000002</v>
      </c>
      <c r="G1387" s="30">
        <v>216.04937744140631</v>
      </c>
      <c r="H1387" s="30">
        <v>262.2</v>
      </c>
      <c r="I1387" s="30">
        <v>262.7</v>
      </c>
      <c r="J1387" s="30">
        <v>297.7886962890625</v>
      </c>
      <c r="K1387" s="30">
        <v>298</v>
      </c>
      <c r="L1387" s="30">
        <v>305.60000000000002</v>
      </c>
      <c r="M1387" s="30">
        <v>216.04937744140631</v>
      </c>
      <c r="N1387" s="30">
        <v>262.2</v>
      </c>
      <c r="O1387" s="30">
        <v>262.7</v>
      </c>
    </row>
    <row r="1388" spans="1:15" x14ac:dyDescent="0.3">
      <c r="A1388" s="1">
        <v>1151153230</v>
      </c>
      <c r="B1388" t="s">
        <v>3792</v>
      </c>
      <c r="C1388" t="s">
        <v>2060</v>
      </c>
      <c r="D1388" s="30">
        <v>211.48515319824219</v>
      </c>
      <c r="E1388" s="30">
        <v>218</v>
      </c>
      <c r="F1388" s="30">
        <v>206.7</v>
      </c>
      <c r="G1388" s="30"/>
      <c r="H1388" s="30">
        <v>166.1</v>
      </c>
      <c r="I1388" s="30">
        <v>186.2</v>
      </c>
      <c r="J1388" s="30">
        <v>211.48515319824219</v>
      </c>
      <c r="K1388" s="30">
        <v>218</v>
      </c>
      <c r="L1388" s="30">
        <v>206.7</v>
      </c>
      <c r="M1388" s="30"/>
      <c r="N1388" s="30">
        <v>166.1</v>
      </c>
      <c r="O1388" s="30">
        <v>186.2</v>
      </c>
    </row>
    <row r="1389" spans="1:15" x14ac:dyDescent="0.3">
      <c r="A1389" s="1">
        <v>1151153050</v>
      </c>
      <c r="B1389" t="s">
        <v>3792</v>
      </c>
      <c r="C1389" t="s">
        <v>2058</v>
      </c>
      <c r="D1389" s="30">
        <v>249.6000061035156</v>
      </c>
      <c r="E1389" s="30">
        <v>271.8</v>
      </c>
      <c r="F1389" s="30">
        <v>276.7</v>
      </c>
      <c r="G1389" s="30"/>
      <c r="H1389" s="30">
        <v>224.3</v>
      </c>
      <c r="I1389" s="30">
        <v>240.1</v>
      </c>
      <c r="J1389" s="30">
        <v>249.6000061035156</v>
      </c>
      <c r="K1389" s="30">
        <v>271.8</v>
      </c>
      <c r="L1389" s="30">
        <v>276.7</v>
      </c>
      <c r="M1389" s="30"/>
      <c r="N1389" s="30">
        <v>224.3</v>
      </c>
      <c r="O1389" s="30">
        <v>240.1</v>
      </c>
    </row>
    <row r="1390" spans="1:15" x14ac:dyDescent="0.3">
      <c r="A1390" s="1">
        <v>480724030</v>
      </c>
      <c r="B1390" t="s">
        <v>221</v>
      </c>
      <c r="C1390" t="s">
        <v>972</v>
      </c>
      <c r="D1390" s="30"/>
      <c r="E1390" s="30">
        <v>230.3</v>
      </c>
      <c r="F1390" s="30">
        <v>234.7</v>
      </c>
      <c r="G1390" s="30"/>
      <c r="H1390" s="30">
        <v>196.6</v>
      </c>
      <c r="I1390" s="30">
        <v>194.8</v>
      </c>
      <c r="J1390" s="30"/>
      <c r="K1390" s="30">
        <v>230.3</v>
      </c>
      <c r="L1390" s="30">
        <v>234.7</v>
      </c>
      <c r="M1390" s="30"/>
      <c r="N1390" s="30">
        <v>196.6</v>
      </c>
      <c r="O1390" s="30">
        <v>194.8</v>
      </c>
    </row>
    <row r="1391" spans="1:15" x14ac:dyDescent="0.3">
      <c r="A1391" s="1">
        <v>480695000</v>
      </c>
      <c r="B1391" t="s">
        <v>218</v>
      </c>
      <c r="C1391" t="s">
        <v>1161</v>
      </c>
      <c r="D1391" s="30">
        <v>358.43621826171881</v>
      </c>
      <c r="E1391" s="30">
        <v>366.4</v>
      </c>
      <c r="F1391" s="30">
        <v>364.2</v>
      </c>
      <c r="G1391" s="30">
        <v>329.629638671875</v>
      </c>
      <c r="H1391" s="30">
        <v>346.3</v>
      </c>
      <c r="I1391" s="30">
        <v>342</v>
      </c>
      <c r="J1391" s="30">
        <v>319.7674560546875</v>
      </c>
      <c r="K1391" s="30">
        <v>323</v>
      </c>
      <c r="L1391" s="30">
        <v>323.2</v>
      </c>
      <c r="M1391" s="30">
        <v>329.629638671875</v>
      </c>
      <c r="N1391" s="30">
        <v>346.3</v>
      </c>
      <c r="O1391" s="30">
        <v>342</v>
      </c>
    </row>
    <row r="1392" spans="1:15" x14ac:dyDescent="0.3">
      <c r="A1392" s="1">
        <v>500034040</v>
      </c>
      <c r="B1392" t="s">
        <v>256</v>
      </c>
      <c r="C1392" t="s">
        <v>1329</v>
      </c>
      <c r="D1392" s="30">
        <v>324.900390625</v>
      </c>
      <c r="E1392" s="30">
        <v>360.6</v>
      </c>
      <c r="F1392" s="30">
        <v>367</v>
      </c>
      <c r="G1392" s="30">
        <v>277.88845825195313</v>
      </c>
      <c r="H1392" s="30">
        <v>334.3</v>
      </c>
      <c r="I1392" s="30">
        <v>330.3</v>
      </c>
      <c r="J1392" s="30">
        <v>287.677734375</v>
      </c>
      <c r="K1392" s="30">
        <v>325.3</v>
      </c>
      <c r="L1392" s="30">
        <v>323</v>
      </c>
      <c r="M1392" s="30">
        <v>277.88845825195313</v>
      </c>
      <c r="N1392" s="30">
        <v>334.3</v>
      </c>
      <c r="O1392" s="30">
        <v>330.3</v>
      </c>
    </row>
    <row r="1393" spans="1:15" x14ac:dyDescent="0.3">
      <c r="A1393" s="1">
        <v>191394020</v>
      </c>
      <c r="B1393" t="s">
        <v>79</v>
      </c>
      <c r="C1393" t="s">
        <v>758</v>
      </c>
      <c r="D1393" s="30">
        <v>340.19607543945313</v>
      </c>
      <c r="E1393" s="30">
        <v>363.6</v>
      </c>
      <c r="F1393" s="30">
        <v>353.2</v>
      </c>
      <c r="G1393" s="30">
        <v>302.941162109375</v>
      </c>
      <c r="H1393" s="30">
        <v>332.3</v>
      </c>
      <c r="I1393" s="30">
        <v>364</v>
      </c>
      <c r="J1393" s="30"/>
      <c r="K1393" s="30">
        <v>325.60000000000002</v>
      </c>
      <c r="L1393" s="30">
        <v>326.10000000000002</v>
      </c>
      <c r="M1393" s="30">
        <v>302.941162109375</v>
      </c>
      <c r="N1393" s="30">
        <v>332.3</v>
      </c>
      <c r="O1393" s="30">
        <v>364</v>
      </c>
    </row>
    <row r="1394" spans="1:15" x14ac:dyDescent="0.3">
      <c r="A1394" s="1">
        <v>840014040</v>
      </c>
      <c r="B1394" t="s">
        <v>396</v>
      </c>
      <c r="C1394" t="s">
        <v>1628</v>
      </c>
      <c r="D1394" s="30">
        <v>342.0948486328125</v>
      </c>
      <c r="E1394" s="30">
        <v>346.3</v>
      </c>
      <c r="F1394" s="30">
        <v>356.7</v>
      </c>
      <c r="G1394" s="30">
        <v>325.49407958984381</v>
      </c>
      <c r="H1394" s="30">
        <v>324.8</v>
      </c>
      <c r="I1394" s="30">
        <v>332.9</v>
      </c>
      <c r="J1394" s="30">
        <v>312.25296020507813</v>
      </c>
      <c r="K1394" s="30">
        <v>315.7</v>
      </c>
      <c r="L1394" s="30">
        <v>325.3</v>
      </c>
      <c r="M1394" s="30">
        <v>325.49407958984381</v>
      </c>
      <c r="N1394" s="30">
        <v>324.8</v>
      </c>
      <c r="O1394" s="30">
        <v>332.9</v>
      </c>
    </row>
    <row r="1395" spans="1:15" x14ac:dyDescent="0.3">
      <c r="A1395" s="1">
        <v>10913000</v>
      </c>
      <c r="B1395" t="s">
        <v>3</v>
      </c>
      <c r="C1395" t="s">
        <v>553</v>
      </c>
      <c r="D1395" s="30">
        <v>309.53347778320313</v>
      </c>
      <c r="E1395" s="30">
        <v>339.1</v>
      </c>
      <c r="F1395" s="30">
        <v>341</v>
      </c>
      <c r="G1395" s="30">
        <v>267.20648193359381</v>
      </c>
      <c r="H1395" s="30">
        <v>314.8</v>
      </c>
      <c r="I1395" s="30">
        <v>312.10000000000002</v>
      </c>
      <c r="J1395" s="30">
        <v>262.83523559570313</v>
      </c>
      <c r="K1395" s="30">
        <v>292.7</v>
      </c>
      <c r="L1395" s="30">
        <v>293.8</v>
      </c>
      <c r="M1395" s="30">
        <v>267.20648193359381</v>
      </c>
      <c r="N1395" s="30">
        <v>314.8</v>
      </c>
      <c r="O1395" s="30">
        <v>312.10000000000002</v>
      </c>
    </row>
    <row r="1396" spans="1:15" x14ac:dyDescent="0.3">
      <c r="A1396" s="1">
        <v>240862050</v>
      </c>
      <c r="B1396" t="s">
        <v>103</v>
      </c>
      <c r="C1396" t="s">
        <v>822</v>
      </c>
      <c r="D1396" s="30">
        <v>374.34945678710938</v>
      </c>
      <c r="E1396" s="30">
        <v>383.1</v>
      </c>
      <c r="F1396" s="30">
        <v>372.2</v>
      </c>
      <c r="G1396" s="30">
        <v>341.38702392578131</v>
      </c>
      <c r="H1396" s="30">
        <v>347.9</v>
      </c>
      <c r="I1396" s="30">
        <v>311.10000000000002</v>
      </c>
      <c r="J1396" s="30"/>
      <c r="K1396" s="30">
        <v>325.8</v>
      </c>
      <c r="L1396" s="30">
        <v>315.39999999999998</v>
      </c>
      <c r="M1396" s="30">
        <v>341.38702392578131</v>
      </c>
      <c r="N1396" s="30">
        <v>347.9</v>
      </c>
      <c r="O1396" s="30">
        <v>311.10000000000002</v>
      </c>
    </row>
    <row r="1397" spans="1:15" x14ac:dyDescent="0.3">
      <c r="A1397" s="1">
        <v>480754020</v>
      </c>
      <c r="B1397" t="s">
        <v>224</v>
      </c>
      <c r="C1397" t="s">
        <v>1210</v>
      </c>
      <c r="D1397" s="30">
        <v>326.81158447265631</v>
      </c>
      <c r="E1397" s="30">
        <v>328.9</v>
      </c>
      <c r="F1397" s="30">
        <v>331.7</v>
      </c>
      <c r="G1397" s="30">
        <v>304.34783935546881</v>
      </c>
      <c r="H1397" s="30">
        <v>298.5</v>
      </c>
      <c r="I1397" s="30">
        <v>286.7</v>
      </c>
      <c r="J1397" s="30"/>
      <c r="K1397" s="30">
        <v>274.39999999999998</v>
      </c>
      <c r="L1397" s="30">
        <v>279.39999999999998</v>
      </c>
      <c r="M1397" s="30">
        <v>304.34783935546881</v>
      </c>
      <c r="N1397" s="30">
        <v>298.5</v>
      </c>
      <c r="O1397" s="30">
        <v>286.7</v>
      </c>
    </row>
    <row r="1398" spans="1:15" x14ac:dyDescent="0.3">
      <c r="A1398" s="1">
        <v>191424060</v>
      </c>
      <c r="B1398" t="s">
        <v>81</v>
      </c>
      <c r="C1398" t="s">
        <v>764</v>
      </c>
      <c r="D1398" s="30">
        <v>348.85494995117188</v>
      </c>
      <c r="E1398" s="30">
        <v>378.3</v>
      </c>
      <c r="F1398" s="30">
        <v>365.5</v>
      </c>
      <c r="G1398" s="30">
        <v>325.19082641601563</v>
      </c>
      <c r="H1398" s="30">
        <v>363.6</v>
      </c>
      <c r="I1398" s="30">
        <v>333.5</v>
      </c>
      <c r="J1398" s="30"/>
      <c r="K1398" s="30">
        <v>316.89999999999998</v>
      </c>
      <c r="L1398" s="30">
        <v>340.6</v>
      </c>
      <c r="M1398" s="30">
        <v>325.19082641601563</v>
      </c>
      <c r="N1398" s="30">
        <v>363.6</v>
      </c>
      <c r="O1398" s="30">
        <v>333.5</v>
      </c>
    </row>
    <row r="1399" spans="1:15" x14ac:dyDescent="0.3">
      <c r="A1399" s="1">
        <v>920893000</v>
      </c>
      <c r="B1399" t="s">
        <v>429</v>
      </c>
      <c r="C1399" t="s">
        <v>1715</v>
      </c>
      <c r="D1399" s="30">
        <v>335.114501953125</v>
      </c>
      <c r="E1399" s="30">
        <v>345.3</v>
      </c>
      <c r="F1399" s="30">
        <v>352.3</v>
      </c>
      <c r="G1399" s="30">
        <v>316.95651245117188</v>
      </c>
      <c r="H1399" s="30">
        <v>317.8</v>
      </c>
      <c r="I1399" s="30">
        <v>333.8</v>
      </c>
      <c r="J1399" s="30">
        <v>281.132080078125</v>
      </c>
      <c r="K1399" s="30">
        <v>288.7</v>
      </c>
      <c r="L1399" s="30">
        <v>300.7</v>
      </c>
      <c r="M1399" s="30">
        <v>316.95651245117188</v>
      </c>
      <c r="N1399" s="30">
        <v>317.8</v>
      </c>
      <c r="O1399" s="30">
        <v>333.8</v>
      </c>
    </row>
    <row r="1400" spans="1:15" x14ac:dyDescent="0.3">
      <c r="A1400" s="1">
        <v>961115000</v>
      </c>
      <c r="B1400" t="s">
        <v>460</v>
      </c>
      <c r="C1400" t="s">
        <v>1912</v>
      </c>
      <c r="D1400" s="30"/>
      <c r="E1400" s="30">
        <v>245.4</v>
      </c>
      <c r="F1400" s="30">
        <v>262.60000000000002</v>
      </c>
      <c r="G1400" s="30"/>
      <c r="H1400" s="30">
        <v>194.3</v>
      </c>
      <c r="I1400" s="30">
        <v>227.6</v>
      </c>
      <c r="J1400" s="30"/>
      <c r="K1400" s="30">
        <v>245.4</v>
      </c>
      <c r="L1400" s="30">
        <v>262.60000000000002</v>
      </c>
      <c r="M1400" s="30"/>
      <c r="N1400" s="30">
        <v>194.3</v>
      </c>
      <c r="O1400" s="30">
        <v>227.6</v>
      </c>
    </row>
    <row r="1401" spans="1:15" x14ac:dyDescent="0.3">
      <c r="A1401" s="1">
        <v>121104040</v>
      </c>
      <c r="B1401" t="s">
        <v>50</v>
      </c>
      <c r="C1401" t="s">
        <v>691</v>
      </c>
      <c r="D1401" s="30">
        <v>314.76190185546881</v>
      </c>
      <c r="E1401" s="30">
        <v>333.3</v>
      </c>
      <c r="F1401" s="30">
        <v>320.8</v>
      </c>
      <c r="G1401" s="30">
        <v>273.33334350585938</v>
      </c>
      <c r="H1401" s="30">
        <v>301.3</v>
      </c>
      <c r="I1401" s="30">
        <v>278.7</v>
      </c>
      <c r="J1401" s="30">
        <v>314.76190185546881</v>
      </c>
      <c r="K1401" s="30">
        <v>333.3</v>
      </c>
      <c r="L1401" s="30">
        <v>307.5</v>
      </c>
      <c r="M1401" s="30">
        <v>273.33334350585938</v>
      </c>
      <c r="N1401" s="30">
        <v>301.3</v>
      </c>
      <c r="O1401" s="30">
        <v>278.7</v>
      </c>
    </row>
    <row r="1402" spans="1:15" x14ac:dyDescent="0.3">
      <c r="A1402" s="1">
        <v>920894080</v>
      </c>
      <c r="B1402" t="s">
        <v>429</v>
      </c>
      <c r="C1402" t="s">
        <v>1177</v>
      </c>
      <c r="D1402" s="30">
        <v>348.25173950195313</v>
      </c>
      <c r="E1402" s="30">
        <v>353.3</v>
      </c>
      <c r="F1402" s="30">
        <v>355.7</v>
      </c>
      <c r="G1402" s="30">
        <v>290.86651611328131</v>
      </c>
      <c r="H1402" s="30">
        <v>293.2</v>
      </c>
      <c r="I1402" s="30">
        <v>317.7</v>
      </c>
      <c r="J1402" s="30">
        <v>296.1783447265625</v>
      </c>
      <c r="K1402" s="30">
        <v>301.10000000000002</v>
      </c>
      <c r="L1402" s="30">
        <v>316.8</v>
      </c>
      <c r="M1402" s="30">
        <v>290.86651611328131</v>
      </c>
      <c r="N1402" s="30">
        <v>293.2</v>
      </c>
      <c r="O1402" s="30">
        <v>317.7</v>
      </c>
    </row>
    <row r="1403" spans="1:15" x14ac:dyDescent="0.3">
      <c r="A1403" s="1">
        <v>700933000</v>
      </c>
      <c r="B1403" t="s">
        <v>338</v>
      </c>
      <c r="C1403" t="s">
        <v>1502</v>
      </c>
      <c r="D1403" s="30">
        <v>332.5</v>
      </c>
      <c r="E1403" s="30">
        <v>337.9</v>
      </c>
      <c r="F1403" s="30">
        <v>352.8</v>
      </c>
      <c r="G1403" s="30">
        <v>287.5</v>
      </c>
      <c r="H1403" s="30">
        <v>300</v>
      </c>
      <c r="I1403" s="30">
        <v>307.10000000000002</v>
      </c>
      <c r="J1403" s="30">
        <v>304.8780517578125</v>
      </c>
      <c r="K1403" s="30">
        <v>301.3</v>
      </c>
      <c r="L1403" s="30">
        <v>312.2</v>
      </c>
      <c r="M1403" s="30">
        <v>287.5</v>
      </c>
      <c r="N1403" s="30">
        <v>300</v>
      </c>
      <c r="O1403" s="30">
        <v>307.10000000000002</v>
      </c>
    </row>
    <row r="1404" spans="1:15" x14ac:dyDescent="0.3">
      <c r="A1404" s="1">
        <v>240903080</v>
      </c>
      <c r="B1404" t="s">
        <v>106</v>
      </c>
      <c r="C1404" t="s">
        <v>838</v>
      </c>
      <c r="D1404" s="30">
        <v>381.22064208984381</v>
      </c>
      <c r="E1404" s="30">
        <v>392.7</v>
      </c>
      <c r="F1404" s="30">
        <v>379.8</v>
      </c>
      <c r="G1404" s="30">
        <v>332.5</v>
      </c>
      <c r="H1404" s="30">
        <v>382.4</v>
      </c>
      <c r="I1404" s="30">
        <v>381.2</v>
      </c>
      <c r="J1404" s="30">
        <v>306.875</v>
      </c>
      <c r="K1404" s="30">
        <v>332.1</v>
      </c>
      <c r="L1404" s="30">
        <v>313.10000000000002</v>
      </c>
      <c r="M1404" s="30">
        <v>332.5</v>
      </c>
      <c r="N1404" s="30">
        <v>382.4</v>
      </c>
      <c r="O1404" s="30">
        <v>381.2</v>
      </c>
    </row>
    <row r="1405" spans="1:15" x14ac:dyDescent="0.3">
      <c r="A1405" s="1">
        <v>240903090</v>
      </c>
      <c r="B1405" t="s">
        <v>106</v>
      </c>
      <c r="C1405" t="s">
        <v>839</v>
      </c>
      <c r="D1405" s="30">
        <v>350.13812255859381</v>
      </c>
      <c r="E1405" s="30">
        <v>362.1</v>
      </c>
      <c r="F1405" s="30">
        <v>375.2</v>
      </c>
      <c r="G1405" s="30">
        <v>308.58724975585938</v>
      </c>
      <c r="H1405" s="30">
        <v>332.3</v>
      </c>
      <c r="I1405" s="30">
        <v>349</v>
      </c>
      <c r="J1405" s="30">
        <v>293.77777099609381</v>
      </c>
      <c r="K1405" s="30">
        <v>302.3</v>
      </c>
      <c r="L1405" s="30">
        <v>307.5</v>
      </c>
      <c r="M1405" s="30">
        <v>308.58724975585938</v>
      </c>
      <c r="N1405" s="30">
        <v>332.3</v>
      </c>
      <c r="O1405" s="30">
        <v>349</v>
      </c>
    </row>
    <row r="1406" spans="1:15" x14ac:dyDescent="0.3">
      <c r="A1406" s="1">
        <v>830054040</v>
      </c>
      <c r="B1406" t="s">
        <v>395</v>
      </c>
      <c r="C1406" t="s">
        <v>1617</v>
      </c>
      <c r="D1406" s="30">
        <v>389.07562255859381</v>
      </c>
      <c r="E1406" s="30">
        <v>368</v>
      </c>
      <c r="F1406" s="30">
        <v>359.2</v>
      </c>
      <c r="G1406" s="30">
        <v>361.9246826171875</v>
      </c>
      <c r="H1406" s="30">
        <v>357.8</v>
      </c>
      <c r="I1406" s="30">
        <v>339</v>
      </c>
      <c r="J1406" s="30">
        <v>332</v>
      </c>
      <c r="K1406" s="30">
        <v>316.39999999999998</v>
      </c>
      <c r="L1406" s="30">
        <v>309.8</v>
      </c>
      <c r="M1406" s="30">
        <v>361.9246826171875</v>
      </c>
      <c r="N1406" s="30">
        <v>357.8</v>
      </c>
      <c r="O1406" s="30">
        <v>339</v>
      </c>
    </row>
    <row r="1407" spans="1:15" x14ac:dyDescent="0.3">
      <c r="A1407" s="1">
        <v>191423010</v>
      </c>
      <c r="B1407" t="s">
        <v>81</v>
      </c>
      <c r="C1407" t="s">
        <v>761</v>
      </c>
      <c r="D1407" s="30">
        <v>354.82913208007813</v>
      </c>
      <c r="E1407" s="30">
        <v>357.2</v>
      </c>
      <c r="F1407" s="30">
        <v>366.4</v>
      </c>
      <c r="G1407" s="30">
        <v>297.02822875976563</v>
      </c>
      <c r="H1407" s="30">
        <v>321.39999999999998</v>
      </c>
      <c r="I1407" s="30">
        <v>313.3</v>
      </c>
      <c r="J1407" s="30">
        <v>317.25662231445313</v>
      </c>
      <c r="K1407" s="30">
        <v>313.5</v>
      </c>
      <c r="L1407" s="30">
        <v>326.10000000000002</v>
      </c>
      <c r="M1407" s="30">
        <v>297.02822875976563</v>
      </c>
      <c r="N1407" s="30">
        <v>321.39999999999998</v>
      </c>
      <c r="O1407" s="30">
        <v>313.3</v>
      </c>
    </row>
    <row r="1408" spans="1:15" x14ac:dyDescent="0.3">
      <c r="A1408" s="1">
        <v>830034060</v>
      </c>
      <c r="B1408" t="s">
        <v>394</v>
      </c>
      <c r="C1408" t="s">
        <v>1185</v>
      </c>
      <c r="D1408" s="30">
        <v>377.00347900390631</v>
      </c>
      <c r="E1408" s="30">
        <v>373.4</v>
      </c>
      <c r="F1408" s="30">
        <v>382.6</v>
      </c>
      <c r="G1408" s="30">
        <v>345.29617309570313</v>
      </c>
      <c r="H1408" s="30">
        <v>340.7</v>
      </c>
      <c r="I1408" s="30">
        <v>374.3</v>
      </c>
      <c r="J1408" s="30">
        <v>300</v>
      </c>
      <c r="K1408" s="30">
        <v>301.8</v>
      </c>
      <c r="L1408" s="30">
        <v>331.6</v>
      </c>
      <c r="M1408" s="30">
        <v>345.29617309570313</v>
      </c>
      <c r="N1408" s="30">
        <v>340.7</v>
      </c>
      <c r="O1408" s="30">
        <v>374.3</v>
      </c>
    </row>
    <row r="1409" spans="1:15" x14ac:dyDescent="0.3">
      <c r="A1409" s="1">
        <v>10914050</v>
      </c>
      <c r="B1409" t="s">
        <v>3</v>
      </c>
      <c r="C1409" t="s">
        <v>554</v>
      </c>
      <c r="D1409" s="30">
        <v>352.448974609375</v>
      </c>
      <c r="E1409" s="30">
        <v>338.6</v>
      </c>
      <c r="F1409" s="30">
        <v>320.2</v>
      </c>
      <c r="G1409" s="30">
        <v>284.48980712890631</v>
      </c>
      <c r="H1409" s="30">
        <v>307.8</v>
      </c>
      <c r="I1409" s="30">
        <v>265.8</v>
      </c>
      <c r="J1409" s="30">
        <v>324.90975952148438</v>
      </c>
      <c r="K1409" s="30">
        <v>311.2</v>
      </c>
      <c r="L1409" s="30">
        <v>281.8</v>
      </c>
      <c r="M1409" s="30">
        <v>284.48980712890631</v>
      </c>
      <c r="N1409" s="30">
        <v>307.8</v>
      </c>
      <c r="O1409" s="30">
        <v>265.8</v>
      </c>
    </row>
    <row r="1410" spans="1:15" x14ac:dyDescent="0.3">
      <c r="A1410" s="1">
        <v>361394100</v>
      </c>
      <c r="B1410" t="s">
        <v>163</v>
      </c>
      <c r="C1410" t="s">
        <v>989</v>
      </c>
      <c r="D1410" s="30">
        <v>363.85540771484381</v>
      </c>
      <c r="E1410" s="30">
        <v>377.9</v>
      </c>
      <c r="F1410" s="30">
        <v>386.1</v>
      </c>
      <c r="G1410" s="30">
        <v>312.04818725585938</v>
      </c>
      <c r="H1410" s="30">
        <v>334.9</v>
      </c>
      <c r="I1410" s="30">
        <v>334.2</v>
      </c>
      <c r="J1410" s="30"/>
      <c r="K1410" s="30">
        <v>294.7</v>
      </c>
      <c r="L1410" s="30">
        <v>326.3</v>
      </c>
      <c r="M1410" s="30">
        <v>312.04818725585938</v>
      </c>
      <c r="N1410" s="30">
        <v>334.9</v>
      </c>
      <c r="O1410" s="30">
        <v>334.2</v>
      </c>
    </row>
    <row r="1411" spans="1:15" x14ac:dyDescent="0.3">
      <c r="A1411" s="1">
        <v>391414040</v>
      </c>
      <c r="B1411" t="s">
        <v>175</v>
      </c>
      <c r="C1411" t="s">
        <v>1036</v>
      </c>
      <c r="D1411" s="30">
        <v>311.71875</v>
      </c>
      <c r="E1411" s="30">
        <v>341.8</v>
      </c>
      <c r="F1411" s="30">
        <v>272.89999999999998</v>
      </c>
      <c r="G1411" s="30">
        <v>257.8125</v>
      </c>
      <c r="H1411" s="30">
        <v>297.60000000000002</v>
      </c>
      <c r="I1411" s="30">
        <v>270.60000000000002</v>
      </c>
      <c r="J1411" s="30">
        <v>297.058837890625</v>
      </c>
      <c r="K1411" s="30">
        <v>332.8</v>
      </c>
      <c r="L1411" s="30">
        <v>259.2</v>
      </c>
      <c r="M1411" s="30">
        <v>257.8125</v>
      </c>
      <c r="N1411" s="30">
        <v>297.60000000000002</v>
      </c>
      <c r="O1411" s="30">
        <v>270.60000000000002</v>
      </c>
    </row>
    <row r="1412" spans="1:15" x14ac:dyDescent="0.3">
      <c r="A1412" s="1">
        <v>191425000</v>
      </c>
      <c r="B1412" t="s">
        <v>81</v>
      </c>
      <c r="C1412" t="s">
        <v>768</v>
      </c>
      <c r="D1412" s="30">
        <v>332.21475219726563</v>
      </c>
      <c r="E1412" s="30">
        <v>362.6</v>
      </c>
      <c r="F1412" s="30">
        <v>353.5</v>
      </c>
      <c r="G1412" s="30">
        <v>309.45947265625</v>
      </c>
      <c r="H1412" s="30">
        <v>326.10000000000002</v>
      </c>
      <c r="I1412" s="30">
        <v>307</v>
      </c>
      <c r="J1412" s="30">
        <v>300</v>
      </c>
      <c r="K1412" s="30">
        <v>309.8</v>
      </c>
      <c r="L1412" s="30">
        <v>303.89999999999998</v>
      </c>
      <c r="M1412" s="30">
        <v>309.45947265625</v>
      </c>
      <c r="N1412" s="30">
        <v>326.10000000000002</v>
      </c>
      <c r="O1412" s="30">
        <v>307</v>
      </c>
    </row>
    <row r="1413" spans="1:15" x14ac:dyDescent="0.3">
      <c r="A1413" s="1">
        <v>191511050</v>
      </c>
      <c r="B1413" t="s">
        <v>87</v>
      </c>
      <c r="C1413" t="s">
        <v>779</v>
      </c>
      <c r="D1413" s="30">
        <v>332.0987548828125</v>
      </c>
      <c r="E1413" s="30">
        <v>337</v>
      </c>
      <c r="F1413" s="30">
        <v>356</v>
      </c>
      <c r="G1413" s="30">
        <v>276.1363525390625</v>
      </c>
      <c r="H1413" s="30">
        <v>310</v>
      </c>
      <c r="I1413" s="30">
        <v>333.3</v>
      </c>
      <c r="J1413" s="30"/>
      <c r="K1413" s="30">
        <v>290.5</v>
      </c>
      <c r="L1413" s="30">
        <v>319.39999999999998</v>
      </c>
      <c r="M1413" s="30">
        <v>276.1363525390625</v>
      </c>
      <c r="N1413" s="30">
        <v>310</v>
      </c>
      <c r="O1413" s="30">
        <v>333.3</v>
      </c>
    </row>
    <row r="1414" spans="1:15" x14ac:dyDescent="0.3">
      <c r="A1414" s="1">
        <v>480694060</v>
      </c>
      <c r="B1414" t="s">
        <v>218</v>
      </c>
      <c r="C1414" t="s">
        <v>1159</v>
      </c>
      <c r="D1414" s="30">
        <v>345.52239990234381</v>
      </c>
      <c r="E1414" s="30">
        <v>318.60000000000002</v>
      </c>
      <c r="F1414" s="30">
        <v>339.9</v>
      </c>
      <c r="G1414" s="30">
        <v>319.47564697265631</v>
      </c>
      <c r="H1414" s="30">
        <v>296.8</v>
      </c>
      <c r="I1414" s="30">
        <v>311.5</v>
      </c>
      <c r="J1414" s="30">
        <v>323.5294189453125</v>
      </c>
      <c r="K1414" s="30">
        <v>281.7</v>
      </c>
      <c r="L1414" s="30">
        <v>300</v>
      </c>
      <c r="M1414" s="30">
        <v>319.47564697265631</v>
      </c>
      <c r="N1414" s="30">
        <v>296.8</v>
      </c>
      <c r="O1414" s="30">
        <v>311.5</v>
      </c>
    </row>
    <row r="1415" spans="1:15" x14ac:dyDescent="0.3">
      <c r="A1415" s="1">
        <v>480774090</v>
      </c>
      <c r="B1415" t="s">
        <v>225</v>
      </c>
      <c r="C1415" t="s">
        <v>1218</v>
      </c>
      <c r="D1415" s="30">
        <v>302.72109985351563</v>
      </c>
      <c r="E1415" s="30"/>
      <c r="F1415" s="30"/>
      <c r="G1415" s="30">
        <v>264.6258544921875</v>
      </c>
      <c r="H1415" s="30"/>
      <c r="I1415" s="30"/>
      <c r="J1415" s="30">
        <v>292.248046875</v>
      </c>
      <c r="K1415" s="30"/>
      <c r="L1415" s="30"/>
      <c r="M1415" s="30">
        <v>264.6258544921875</v>
      </c>
      <c r="N1415" s="30"/>
      <c r="O1415" s="30"/>
    </row>
    <row r="1416" spans="1:15" x14ac:dyDescent="0.3">
      <c r="A1416" s="1">
        <v>391413080</v>
      </c>
      <c r="B1416" t="s">
        <v>175</v>
      </c>
      <c r="C1416" t="s">
        <v>1031</v>
      </c>
      <c r="D1416" s="30">
        <v>358.1221923828125</v>
      </c>
      <c r="E1416" s="30">
        <v>371.5</v>
      </c>
      <c r="F1416" s="30">
        <v>370.7</v>
      </c>
      <c r="G1416" s="30">
        <v>310.8792724609375</v>
      </c>
      <c r="H1416" s="30">
        <v>333.3</v>
      </c>
      <c r="I1416" s="30">
        <v>329.2</v>
      </c>
      <c r="J1416" s="30">
        <v>316.50485229492188</v>
      </c>
      <c r="K1416" s="30">
        <v>328.4</v>
      </c>
      <c r="L1416" s="30">
        <v>327.9</v>
      </c>
      <c r="M1416" s="30">
        <v>310.8792724609375</v>
      </c>
      <c r="N1416" s="30">
        <v>333.3</v>
      </c>
      <c r="O1416" s="30">
        <v>329.2</v>
      </c>
    </row>
    <row r="1417" spans="1:15" x14ac:dyDescent="0.3">
      <c r="A1417" s="1">
        <v>361394060</v>
      </c>
      <c r="B1417" t="s">
        <v>163</v>
      </c>
      <c r="C1417" t="s">
        <v>988</v>
      </c>
      <c r="D1417" s="30">
        <v>373.82550048828131</v>
      </c>
      <c r="E1417" s="30">
        <v>361.1</v>
      </c>
      <c r="F1417" s="30">
        <v>369</v>
      </c>
      <c r="G1417" s="30">
        <v>367.78524780273438</v>
      </c>
      <c r="H1417" s="30">
        <v>347.8</v>
      </c>
      <c r="I1417" s="30">
        <v>349.2</v>
      </c>
      <c r="J1417" s="30">
        <v>321.42855834960938</v>
      </c>
      <c r="K1417" s="30">
        <v>310.5</v>
      </c>
      <c r="L1417" s="30">
        <v>317.2</v>
      </c>
      <c r="M1417" s="30">
        <v>367.78524780273438</v>
      </c>
      <c r="N1417" s="30">
        <v>347.8</v>
      </c>
      <c r="O1417" s="30">
        <v>349.2</v>
      </c>
    </row>
    <row r="1418" spans="1:15" x14ac:dyDescent="0.3">
      <c r="A1418" s="1">
        <v>920893050</v>
      </c>
      <c r="B1418" t="s">
        <v>429</v>
      </c>
      <c r="C1418" t="s">
        <v>1717</v>
      </c>
      <c r="D1418" s="30">
        <v>361.23348999023438</v>
      </c>
      <c r="E1418" s="30">
        <v>382.4</v>
      </c>
      <c r="F1418" s="30">
        <v>379.2</v>
      </c>
      <c r="G1418" s="30">
        <v>340.6158447265625</v>
      </c>
      <c r="H1418" s="30">
        <v>363.2</v>
      </c>
      <c r="I1418" s="30">
        <v>362.9</v>
      </c>
      <c r="J1418" s="30">
        <v>302.97030639648438</v>
      </c>
      <c r="K1418" s="30">
        <v>324.10000000000002</v>
      </c>
      <c r="L1418" s="30">
        <v>323.39999999999998</v>
      </c>
      <c r="M1418" s="30">
        <v>340.6158447265625</v>
      </c>
      <c r="N1418" s="30">
        <v>363.2</v>
      </c>
      <c r="O1418" s="30">
        <v>362.9</v>
      </c>
    </row>
    <row r="1419" spans="1:15" x14ac:dyDescent="0.3">
      <c r="A1419" s="1">
        <v>920894130</v>
      </c>
      <c r="B1419" t="s">
        <v>429</v>
      </c>
      <c r="C1419" t="s">
        <v>1728</v>
      </c>
      <c r="D1419" s="30">
        <v>347.22222900390631</v>
      </c>
      <c r="E1419" s="30"/>
      <c r="F1419" s="30"/>
      <c r="G1419" s="30">
        <v>304.0247802734375</v>
      </c>
      <c r="H1419" s="30"/>
      <c r="I1419" s="30"/>
      <c r="J1419" s="30"/>
      <c r="K1419" s="30"/>
      <c r="L1419" s="30"/>
      <c r="M1419" s="30">
        <v>304.0247802734375</v>
      </c>
      <c r="N1419" s="30"/>
      <c r="O1419" s="30"/>
    </row>
    <row r="1420" spans="1:15" x14ac:dyDescent="0.3">
      <c r="A1420" s="1">
        <v>830034020</v>
      </c>
      <c r="B1420" t="s">
        <v>394</v>
      </c>
      <c r="C1420" t="s">
        <v>1610</v>
      </c>
      <c r="D1420" s="30">
        <v>370.45455932617188</v>
      </c>
      <c r="E1420" s="30">
        <v>368.1</v>
      </c>
      <c r="F1420" s="30">
        <v>362.4</v>
      </c>
      <c r="G1420" s="30">
        <v>324.8587646484375</v>
      </c>
      <c r="H1420" s="30">
        <v>353.4</v>
      </c>
      <c r="I1420" s="30">
        <v>352.7</v>
      </c>
      <c r="J1420" s="30">
        <v>343.24325561523438</v>
      </c>
      <c r="K1420" s="30">
        <v>327.8</v>
      </c>
      <c r="L1420" s="30">
        <v>320.60000000000002</v>
      </c>
      <c r="M1420" s="30">
        <v>324.8587646484375</v>
      </c>
      <c r="N1420" s="30">
        <v>353.4</v>
      </c>
      <c r="O1420" s="30">
        <v>352.7</v>
      </c>
    </row>
    <row r="1421" spans="1:15" x14ac:dyDescent="0.3">
      <c r="A1421" s="1">
        <v>240894080</v>
      </c>
      <c r="B1421" t="s">
        <v>105</v>
      </c>
      <c r="C1421" t="s">
        <v>835</v>
      </c>
      <c r="D1421" s="30">
        <v>314.73214721679688</v>
      </c>
      <c r="E1421" s="30">
        <v>313.8</v>
      </c>
      <c r="F1421" s="30">
        <v>326.60000000000002</v>
      </c>
      <c r="G1421" s="30">
        <v>297.29730224609381</v>
      </c>
      <c r="H1421" s="30">
        <v>290.60000000000002</v>
      </c>
      <c r="I1421" s="30">
        <v>317.60000000000002</v>
      </c>
      <c r="J1421" s="30">
        <v>279.16665649414063</v>
      </c>
      <c r="K1421" s="30">
        <v>280.39999999999998</v>
      </c>
      <c r="L1421" s="30">
        <v>300</v>
      </c>
      <c r="M1421" s="30">
        <v>297.29730224609381</v>
      </c>
      <c r="N1421" s="30">
        <v>290.60000000000002</v>
      </c>
      <c r="O1421" s="30">
        <v>317.60000000000002</v>
      </c>
    </row>
    <row r="1422" spans="1:15" x14ac:dyDescent="0.3">
      <c r="A1422" s="1">
        <v>191423000</v>
      </c>
      <c r="B1422" t="s">
        <v>81</v>
      </c>
      <c r="C1422" t="s">
        <v>760</v>
      </c>
      <c r="D1422" s="30">
        <v>360.85626220703131</v>
      </c>
      <c r="E1422" s="30">
        <v>356.7</v>
      </c>
      <c r="F1422" s="30">
        <v>368.8</v>
      </c>
      <c r="G1422" s="30">
        <v>312.69113159179688</v>
      </c>
      <c r="H1422" s="30">
        <v>332.2</v>
      </c>
      <c r="I1422" s="30">
        <v>325.10000000000002</v>
      </c>
      <c r="J1422" s="30">
        <v>318.85964965820313</v>
      </c>
      <c r="K1422" s="30">
        <v>312.5</v>
      </c>
      <c r="L1422" s="30">
        <v>326.2</v>
      </c>
      <c r="M1422" s="30">
        <v>312.69113159179688</v>
      </c>
      <c r="N1422" s="30">
        <v>332.2</v>
      </c>
      <c r="O1422" s="30">
        <v>325.10000000000002</v>
      </c>
    </row>
    <row r="1423" spans="1:15" x14ac:dyDescent="0.3">
      <c r="A1423" s="1">
        <v>830054020</v>
      </c>
      <c r="B1423" t="s">
        <v>395</v>
      </c>
      <c r="C1423" t="s">
        <v>1616</v>
      </c>
      <c r="D1423" s="30">
        <v>325.7918701171875</v>
      </c>
      <c r="E1423" s="30">
        <v>344.2</v>
      </c>
      <c r="F1423" s="30">
        <v>349.6</v>
      </c>
      <c r="G1423" s="30">
        <v>297.72726440429688</v>
      </c>
      <c r="H1423" s="30">
        <v>334.1</v>
      </c>
      <c r="I1423" s="30">
        <v>317</v>
      </c>
      <c r="J1423" s="30"/>
      <c r="K1423" s="30">
        <v>281.10000000000002</v>
      </c>
      <c r="L1423" s="30">
        <v>301.39999999999998</v>
      </c>
      <c r="M1423" s="30">
        <v>297.72726440429688</v>
      </c>
      <c r="N1423" s="30">
        <v>334.1</v>
      </c>
      <c r="O1423" s="30">
        <v>317</v>
      </c>
    </row>
    <row r="1424" spans="1:15" x14ac:dyDescent="0.3">
      <c r="A1424" s="1">
        <v>830033000</v>
      </c>
      <c r="B1424" t="s">
        <v>394</v>
      </c>
      <c r="C1424" t="s">
        <v>1608</v>
      </c>
      <c r="D1424" s="30">
        <v>381.22744750976563</v>
      </c>
      <c r="E1424" s="30">
        <v>376.3</v>
      </c>
      <c r="F1424" s="30">
        <v>376.1</v>
      </c>
      <c r="G1424" s="30">
        <v>346.51162719726563</v>
      </c>
      <c r="H1424" s="30">
        <v>356.4</v>
      </c>
      <c r="I1424" s="30">
        <v>352.4</v>
      </c>
      <c r="J1424" s="30">
        <v>307.59494018554688</v>
      </c>
      <c r="K1424" s="30">
        <v>317.5</v>
      </c>
      <c r="L1424" s="30">
        <v>312.8</v>
      </c>
      <c r="M1424" s="30">
        <v>346.51162719726563</v>
      </c>
      <c r="N1424" s="30">
        <v>356.4</v>
      </c>
      <c r="O1424" s="30">
        <v>352.4</v>
      </c>
    </row>
    <row r="1425" spans="1:15" x14ac:dyDescent="0.3">
      <c r="A1425" s="1">
        <v>500103000</v>
      </c>
      <c r="B1425" t="s">
        <v>261</v>
      </c>
      <c r="C1425" t="s">
        <v>1337</v>
      </c>
      <c r="D1425" s="30">
        <v>326.60549926757813</v>
      </c>
      <c r="E1425" s="30">
        <v>358.9</v>
      </c>
      <c r="F1425" s="30">
        <v>343.2</v>
      </c>
      <c r="G1425" s="30">
        <v>276.68710327148438</v>
      </c>
      <c r="H1425" s="30">
        <v>311.2</v>
      </c>
      <c r="I1425" s="30">
        <v>304.8</v>
      </c>
      <c r="J1425" s="30">
        <v>269.27084350585938</v>
      </c>
      <c r="K1425" s="30">
        <v>313.5</v>
      </c>
      <c r="L1425" s="30">
        <v>302.8</v>
      </c>
      <c r="M1425" s="30">
        <v>276.68710327148438</v>
      </c>
      <c r="N1425" s="30">
        <v>311.2</v>
      </c>
      <c r="O1425" s="30">
        <v>304.8</v>
      </c>
    </row>
    <row r="1426" spans="1:15" x14ac:dyDescent="0.3">
      <c r="A1426" s="1">
        <v>830034030</v>
      </c>
      <c r="B1426" t="s">
        <v>394</v>
      </c>
      <c r="C1426" t="s">
        <v>1611</v>
      </c>
      <c r="D1426" s="30">
        <v>373.5042724609375</v>
      </c>
      <c r="E1426" s="30">
        <v>386</v>
      </c>
      <c r="F1426" s="30">
        <v>393.9</v>
      </c>
      <c r="G1426" s="30">
        <v>350</v>
      </c>
      <c r="H1426" s="30">
        <v>374.9</v>
      </c>
      <c r="I1426" s="30">
        <v>374.4</v>
      </c>
      <c r="J1426" s="30"/>
      <c r="K1426" s="30">
        <v>340.4</v>
      </c>
      <c r="L1426" s="30">
        <v>351.5</v>
      </c>
      <c r="M1426" s="30">
        <v>350</v>
      </c>
      <c r="N1426" s="30">
        <v>374.9</v>
      </c>
      <c r="O1426" s="30">
        <v>374.4</v>
      </c>
    </row>
    <row r="1427" spans="1:15" x14ac:dyDescent="0.3">
      <c r="A1427" s="1">
        <v>391414760</v>
      </c>
      <c r="B1427" t="s">
        <v>175</v>
      </c>
      <c r="C1427" t="s">
        <v>1060</v>
      </c>
      <c r="D1427" s="30">
        <v>274.43609619140631</v>
      </c>
      <c r="E1427" s="30">
        <v>321.7</v>
      </c>
      <c r="F1427" s="30">
        <v>318.5</v>
      </c>
      <c r="G1427" s="30">
        <v>211.94029235839841</v>
      </c>
      <c r="H1427" s="30">
        <v>277.5</v>
      </c>
      <c r="I1427" s="30">
        <v>278.39999999999998</v>
      </c>
      <c r="J1427" s="30">
        <v>271.77420043945313</v>
      </c>
      <c r="K1427" s="30">
        <v>313.3</v>
      </c>
      <c r="L1427" s="30">
        <v>312</v>
      </c>
      <c r="M1427" s="30">
        <v>211.94029235839841</v>
      </c>
      <c r="N1427" s="30">
        <v>277.5</v>
      </c>
      <c r="O1427" s="30">
        <v>278.39999999999998</v>
      </c>
    </row>
    <row r="1428" spans="1:15" x14ac:dyDescent="0.3">
      <c r="A1428" s="1">
        <v>500015020</v>
      </c>
      <c r="B1428" t="s">
        <v>254</v>
      </c>
      <c r="C1428" t="s">
        <v>1325</v>
      </c>
      <c r="D1428" s="30">
        <v>351.94805908203131</v>
      </c>
      <c r="E1428" s="30">
        <v>376.8</v>
      </c>
      <c r="F1428" s="30">
        <v>372.4</v>
      </c>
      <c r="G1428" s="30">
        <v>355.84414672851563</v>
      </c>
      <c r="H1428" s="30">
        <v>356</v>
      </c>
      <c r="I1428" s="30">
        <v>364</v>
      </c>
      <c r="J1428" s="30">
        <v>281.48147583007813</v>
      </c>
      <c r="K1428" s="30">
        <v>355.9</v>
      </c>
      <c r="L1428" s="30">
        <v>342.1</v>
      </c>
      <c r="M1428" s="30">
        <v>355.84414672851563</v>
      </c>
      <c r="N1428" s="30">
        <v>356</v>
      </c>
      <c r="O1428" s="30">
        <v>364</v>
      </c>
    </row>
    <row r="1429" spans="1:15" x14ac:dyDescent="0.3">
      <c r="A1429" s="1">
        <v>920894120</v>
      </c>
      <c r="B1429" t="s">
        <v>429</v>
      </c>
      <c r="C1429" t="s">
        <v>1727</v>
      </c>
      <c r="D1429" s="30">
        <v>356.61376953125</v>
      </c>
      <c r="E1429" s="30">
        <v>378.9</v>
      </c>
      <c r="F1429" s="30">
        <v>383.6</v>
      </c>
      <c r="G1429" s="30">
        <v>328.94735717773438</v>
      </c>
      <c r="H1429" s="30">
        <v>361.2</v>
      </c>
      <c r="I1429" s="30">
        <v>361</v>
      </c>
      <c r="J1429" s="30">
        <v>307.20001220703131</v>
      </c>
      <c r="K1429" s="30">
        <v>326.3</v>
      </c>
      <c r="L1429" s="30">
        <v>319.8</v>
      </c>
      <c r="M1429" s="30">
        <v>328.94735717773438</v>
      </c>
      <c r="N1429" s="30">
        <v>361.2</v>
      </c>
      <c r="O1429" s="30">
        <v>361</v>
      </c>
    </row>
    <row r="1430" spans="1:15" x14ac:dyDescent="0.3">
      <c r="A1430" s="1">
        <v>940784040</v>
      </c>
      <c r="B1430" t="s">
        <v>437</v>
      </c>
      <c r="C1430" t="s">
        <v>741</v>
      </c>
      <c r="D1430" s="30">
        <v>370.80291748046881</v>
      </c>
      <c r="E1430" s="30">
        <v>373.4</v>
      </c>
      <c r="F1430" s="30">
        <v>376.2</v>
      </c>
      <c r="G1430" s="30">
        <v>329.927001953125</v>
      </c>
      <c r="H1430" s="30">
        <v>388.6</v>
      </c>
      <c r="I1430" s="30">
        <v>386.9</v>
      </c>
      <c r="J1430" s="30">
        <v>352.22222900390631</v>
      </c>
      <c r="K1430" s="30">
        <v>356</v>
      </c>
      <c r="L1430" s="30">
        <v>368.2</v>
      </c>
      <c r="M1430" s="30">
        <v>329.927001953125</v>
      </c>
      <c r="N1430" s="30">
        <v>388.6</v>
      </c>
      <c r="O1430" s="30">
        <v>386.9</v>
      </c>
    </row>
    <row r="1431" spans="1:15" x14ac:dyDescent="0.3">
      <c r="A1431" s="1">
        <v>480776050</v>
      </c>
      <c r="B1431" t="s">
        <v>225</v>
      </c>
      <c r="C1431" t="s">
        <v>1226</v>
      </c>
      <c r="D1431" s="30">
        <v>335.20001220703131</v>
      </c>
      <c r="E1431" s="30">
        <v>339</v>
      </c>
      <c r="F1431" s="30">
        <v>351.6</v>
      </c>
      <c r="G1431" s="30">
        <v>300.79364013671881</v>
      </c>
      <c r="H1431" s="30">
        <v>341.6</v>
      </c>
      <c r="I1431" s="30">
        <v>334.8</v>
      </c>
      <c r="J1431" s="30">
        <v>328.57144165039063</v>
      </c>
      <c r="K1431" s="30">
        <v>328.2</v>
      </c>
      <c r="L1431" s="30">
        <v>334.6</v>
      </c>
      <c r="M1431" s="30">
        <v>300.79364013671881</v>
      </c>
      <c r="N1431" s="30">
        <v>341.6</v>
      </c>
      <c r="O1431" s="30">
        <v>334.8</v>
      </c>
    </row>
    <row r="1432" spans="1:15" x14ac:dyDescent="0.3">
      <c r="A1432" s="1">
        <v>191483000</v>
      </c>
      <c r="B1432" t="s">
        <v>84</v>
      </c>
      <c r="C1432" t="s">
        <v>772</v>
      </c>
      <c r="D1432" s="30">
        <v>352.1212158203125</v>
      </c>
      <c r="E1432" s="30">
        <v>365</v>
      </c>
      <c r="F1432" s="30">
        <v>335.2</v>
      </c>
      <c r="G1432" s="30">
        <v>310.60604858398438</v>
      </c>
      <c r="H1432" s="30">
        <v>324.39999999999998</v>
      </c>
      <c r="I1432" s="30">
        <v>317.60000000000002</v>
      </c>
      <c r="J1432" s="30">
        <v>308.51065063476563</v>
      </c>
      <c r="K1432" s="30">
        <v>302.3</v>
      </c>
      <c r="L1432" s="30">
        <v>289.7</v>
      </c>
      <c r="M1432" s="30">
        <v>310.60604858398438</v>
      </c>
      <c r="N1432" s="30">
        <v>324.39999999999998</v>
      </c>
      <c r="O1432" s="30">
        <v>317.60000000000002</v>
      </c>
    </row>
    <row r="1433" spans="1:15" x14ac:dyDescent="0.3">
      <c r="A1433" s="1">
        <v>250024020</v>
      </c>
      <c r="B1433" t="s">
        <v>110</v>
      </c>
      <c r="C1433" t="s">
        <v>881</v>
      </c>
      <c r="D1433" s="30">
        <v>338.79782104492188</v>
      </c>
      <c r="E1433" s="30">
        <v>342.6</v>
      </c>
      <c r="F1433" s="30">
        <v>341.8</v>
      </c>
      <c r="G1433" s="30">
        <v>302.73223876953131</v>
      </c>
      <c r="H1433" s="30">
        <v>324.10000000000002</v>
      </c>
      <c r="I1433" s="30">
        <v>333.3</v>
      </c>
      <c r="J1433" s="30">
        <v>298.71795654296881</v>
      </c>
      <c r="K1433" s="30">
        <v>310.2</v>
      </c>
      <c r="L1433" s="30">
        <v>295.5</v>
      </c>
      <c r="M1433" s="30">
        <v>302.73223876953131</v>
      </c>
      <c r="N1433" s="30">
        <v>324.10000000000002</v>
      </c>
      <c r="O1433" s="30">
        <v>333.3</v>
      </c>
    </row>
    <row r="1434" spans="1:15" x14ac:dyDescent="0.3">
      <c r="A1434" s="1">
        <v>391413140</v>
      </c>
      <c r="B1434" t="s">
        <v>175</v>
      </c>
      <c r="C1434" t="s">
        <v>1034</v>
      </c>
      <c r="D1434" s="30">
        <v>332.97683715820313</v>
      </c>
      <c r="E1434" s="30">
        <v>334.6</v>
      </c>
      <c r="F1434" s="30">
        <v>307.8</v>
      </c>
      <c r="G1434" s="30">
        <v>271.83599853515631</v>
      </c>
      <c r="H1434" s="30">
        <v>264.2</v>
      </c>
      <c r="I1434" s="30">
        <v>256.7</v>
      </c>
      <c r="J1434" s="30">
        <v>299.02911376953131</v>
      </c>
      <c r="K1434" s="30">
        <v>293.89999999999998</v>
      </c>
      <c r="L1434" s="30">
        <v>269.39999999999998</v>
      </c>
      <c r="M1434" s="30">
        <v>271.83599853515631</v>
      </c>
      <c r="N1434" s="30">
        <v>264.2</v>
      </c>
      <c r="O1434" s="30">
        <v>256.7</v>
      </c>
    </row>
    <row r="1435" spans="1:15" x14ac:dyDescent="0.3">
      <c r="A1435" s="1">
        <v>391414260</v>
      </c>
      <c r="B1435" t="s">
        <v>175</v>
      </c>
      <c r="C1435" t="s">
        <v>1043</v>
      </c>
      <c r="D1435" s="30">
        <v>277.39724731445313</v>
      </c>
      <c r="E1435" s="30">
        <v>266.2</v>
      </c>
      <c r="F1435" s="30">
        <v>267.5</v>
      </c>
      <c r="G1435" s="30">
        <v>235.61643981933591</v>
      </c>
      <c r="H1435" s="30">
        <v>193.6</v>
      </c>
      <c r="I1435" s="30">
        <v>166.9</v>
      </c>
      <c r="J1435" s="30">
        <v>256.41024780273438</v>
      </c>
      <c r="K1435" s="30">
        <v>256.3</v>
      </c>
      <c r="L1435" s="30">
        <v>260.3</v>
      </c>
      <c r="M1435" s="30">
        <v>235.61643981933591</v>
      </c>
      <c r="N1435" s="30">
        <v>193.6</v>
      </c>
      <c r="O1435" s="30">
        <v>166.9</v>
      </c>
    </row>
    <row r="1436" spans="1:15" x14ac:dyDescent="0.3">
      <c r="A1436" s="1">
        <v>830055060</v>
      </c>
      <c r="B1436" t="s">
        <v>395</v>
      </c>
      <c r="C1436" t="s">
        <v>1623</v>
      </c>
      <c r="D1436" s="30">
        <v>350.6849365234375</v>
      </c>
      <c r="E1436" s="30">
        <v>373</v>
      </c>
      <c r="F1436" s="30">
        <v>369</v>
      </c>
      <c r="G1436" s="30">
        <v>317.51153564453131</v>
      </c>
      <c r="H1436" s="30">
        <v>357</v>
      </c>
      <c r="I1436" s="30">
        <v>334.3</v>
      </c>
      <c r="J1436" s="30">
        <v>317.70834350585938</v>
      </c>
      <c r="K1436" s="30">
        <v>349.5</v>
      </c>
      <c r="L1436" s="30">
        <v>327.5</v>
      </c>
      <c r="M1436" s="30">
        <v>317.51153564453131</v>
      </c>
      <c r="N1436" s="30">
        <v>357</v>
      </c>
      <c r="O1436" s="30">
        <v>334.3</v>
      </c>
    </row>
    <row r="1437" spans="1:15" x14ac:dyDescent="0.3">
      <c r="A1437" s="1">
        <v>391414060</v>
      </c>
      <c r="B1437" t="s">
        <v>175</v>
      </c>
      <c r="C1437" t="s">
        <v>1037</v>
      </c>
      <c r="D1437" s="30">
        <v>268.80734252929688</v>
      </c>
      <c r="E1437" s="30">
        <v>318.60000000000002</v>
      </c>
      <c r="F1437" s="30">
        <v>304.5</v>
      </c>
      <c r="G1437" s="30">
        <v>232.11009216308591</v>
      </c>
      <c r="H1437" s="30">
        <v>321.2</v>
      </c>
      <c r="I1437" s="30">
        <v>298.2</v>
      </c>
      <c r="J1437" s="30">
        <v>246.23655700683591</v>
      </c>
      <c r="K1437" s="30">
        <v>315.2</v>
      </c>
      <c r="L1437" s="30">
        <v>296.89999999999998</v>
      </c>
      <c r="M1437" s="30">
        <v>232.11009216308591</v>
      </c>
      <c r="N1437" s="30">
        <v>321.2</v>
      </c>
      <c r="O1437" s="30">
        <v>298.2</v>
      </c>
    </row>
    <row r="1438" spans="1:15" x14ac:dyDescent="0.3">
      <c r="A1438" s="1">
        <v>240904200</v>
      </c>
      <c r="B1438" t="s">
        <v>106</v>
      </c>
      <c r="C1438" t="s">
        <v>848</v>
      </c>
      <c r="D1438" s="30">
        <v>341.73226928710938</v>
      </c>
      <c r="E1438" s="30">
        <v>384.3</v>
      </c>
      <c r="F1438" s="30">
        <v>391.6</v>
      </c>
      <c r="G1438" s="30">
        <v>300.395263671875</v>
      </c>
      <c r="H1438" s="30">
        <v>335</v>
      </c>
      <c r="I1438" s="30">
        <v>347</v>
      </c>
      <c r="J1438" s="30">
        <v>289.8734130859375</v>
      </c>
      <c r="K1438" s="30">
        <v>360.5</v>
      </c>
      <c r="L1438" s="30">
        <v>334.2</v>
      </c>
      <c r="M1438" s="30">
        <v>300.395263671875</v>
      </c>
      <c r="N1438" s="30">
        <v>335</v>
      </c>
      <c r="O1438" s="30">
        <v>347</v>
      </c>
    </row>
    <row r="1439" spans="1:15" x14ac:dyDescent="0.3">
      <c r="A1439" s="1">
        <v>920894050</v>
      </c>
      <c r="B1439" t="s">
        <v>429</v>
      </c>
      <c r="C1439" t="s">
        <v>1720</v>
      </c>
      <c r="D1439" s="30">
        <v>349.77169799804688</v>
      </c>
      <c r="E1439" s="30">
        <v>367.8</v>
      </c>
      <c r="F1439" s="30">
        <v>373.5</v>
      </c>
      <c r="G1439" s="30">
        <v>322.1461181640625</v>
      </c>
      <c r="H1439" s="30">
        <v>351</v>
      </c>
      <c r="I1439" s="30">
        <v>356.2</v>
      </c>
      <c r="J1439" s="30">
        <v>270.99237060546881</v>
      </c>
      <c r="K1439" s="30">
        <v>309</v>
      </c>
      <c r="L1439" s="30">
        <v>327.7</v>
      </c>
      <c r="M1439" s="30">
        <v>322.1461181640625</v>
      </c>
      <c r="N1439" s="30">
        <v>351</v>
      </c>
      <c r="O1439" s="30">
        <v>356.2</v>
      </c>
    </row>
    <row r="1440" spans="1:15" x14ac:dyDescent="0.3">
      <c r="A1440" s="1">
        <v>971293000</v>
      </c>
      <c r="B1440" t="s">
        <v>468</v>
      </c>
      <c r="C1440" t="s">
        <v>1933</v>
      </c>
      <c r="D1440" s="30">
        <v>291.98251342773438</v>
      </c>
      <c r="E1440" s="30">
        <v>286.89999999999998</v>
      </c>
      <c r="F1440" s="30">
        <v>302.60000000000002</v>
      </c>
      <c r="G1440" s="30">
        <v>231.48687744140631</v>
      </c>
      <c r="H1440" s="30">
        <v>254.2</v>
      </c>
      <c r="I1440" s="30">
        <v>269.2</v>
      </c>
      <c r="J1440" s="30">
        <v>270.11236572265631</v>
      </c>
      <c r="K1440" s="30">
        <v>266.2</v>
      </c>
      <c r="L1440" s="30">
        <v>280.7</v>
      </c>
      <c r="M1440" s="30">
        <v>231.48687744140631</v>
      </c>
      <c r="N1440" s="30">
        <v>254.2</v>
      </c>
      <c r="O1440" s="30">
        <v>269.2</v>
      </c>
    </row>
    <row r="1441" spans="1:15" x14ac:dyDescent="0.3">
      <c r="A1441" s="1">
        <v>191514020</v>
      </c>
      <c r="B1441" t="s">
        <v>87</v>
      </c>
      <c r="C1441" t="s">
        <v>780</v>
      </c>
      <c r="D1441" s="30">
        <v>329.6875</v>
      </c>
      <c r="E1441" s="30">
        <v>336.9</v>
      </c>
      <c r="F1441" s="30">
        <v>351.3</v>
      </c>
      <c r="G1441" s="30">
        <v>297.65625</v>
      </c>
      <c r="H1441" s="30">
        <v>306.2</v>
      </c>
      <c r="I1441" s="30">
        <v>330.4</v>
      </c>
      <c r="J1441" s="30">
        <v>291.30435180664063</v>
      </c>
      <c r="K1441" s="30">
        <v>302.89999999999998</v>
      </c>
      <c r="L1441" s="30">
        <v>329.3</v>
      </c>
      <c r="M1441" s="30">
        <v>297.65625</v>
      </c>
      <c r="N1441" s="30">
        <v>306.2</v>
      </c>
      <c r="O1441" s="30">
        <v>330.4</v>
      </c>
    </row>
    <row r="1442" spans="1:15" x14ac:dyDescent="0.3">
      <c r="A1442" s="1">
        <v>661053000</v>
      </c>
      <c r="B1442" t="s">
        <v>322</v>
      </c>
      <c r="C1442" t="s">
        <v>1477</v>
      </c>
      <c r="D1442" s="30">
        <v>332.52426147460938</v>
      </c>
      <c r="E1442" s="30">
        <v>352</v>
      </c>
      <c r="F1442" s="30">
        <v>357.5</v>
      </c>
      <c r="G1442" s="30">
        <v>303.64962768554688</v>
      </c>
      <c r="H1442" s="30">
        <v>320.7</v>
      </c>
      <c r="I1442" s="30">
        <v>327.8</v>
      </c>
      <c r="J1442" s="30">
        <v>280.40200805664063</v>
      </c>
      <c r="K1442" s="30">
        <v>313.7</v>
      </c>
      <c r="L1442" s="30">
        <v>317.2</v>
      </c>
      <c r="M1442" s="30">
        <v>303.64962768554688</v>
      </c>
      <c r="N1442" s="30">
        <v>320.7</v>
      </c>
      <c r="O1442" s="30">
        <v>327.8</v>
      </c>
    </row>
    <row r="1443" spans="1:15" x14ac:dyDescent="0.3">
      <c r="A1443" s="1">
        <v>830053060</v>
      </c>
      <c r="B1443" t="s">
        <v>395</v>
      </c>
      <c r="C1443" t="s">
        <v>1615</v>
      </c>
      <c r="D1443" s="30">
        <v>351.101318359375</v>
      </c>
      <c r="E1443" s="30"/>
      <c r="F1443" s="30"/>
      <c r="G1443" s="30">
        <v>309.104248046875</v>
      </c>
      <c r="H1443" s="30"/>
      <c r="I1443" s="30"/>
      <c r="J1443" s="30">
        <v>298.28179931640631</v>
      </c>
      <c r="K1443" s="30"/>
      <c r="L1443" s="30"/>
      <c r="M1443" s="30">
        <v>309.104248046875</v>
      </c>
      <c r="N1443" s="30"/>
      <c r="O1443" s="30"/>
    </row>
    <row r="1444" spans="1:15" x14ac:dyDescent="0.3">
      <c r="A1444" s="1">
        <v>240904160</v>
      </c>
      <c r="B1444" t="s">
        <v>106</v>
      </c>
      <c r="C1444" t="s">
        <v>846</v>
      </c>
      <c r="D1444" s="30">
        <v>372.89718627929688</v>
      </c>
      <c r="E1444" s="30">
        <v>382</v>
      </c>
      <c r="F1444" s="30">
        <v>380.6</v>
      </c>
      <c r="G1444" s="30">
        <v>307.906982421875</v>
      </c>
      <c r="H1444" s="30">
        <v>360.7</v>
      </c>
      <c r="I1444" s="30">
        <v>363.2</v>
      </c>
      <c r="J1444" s="30">
        <v>316.4705810546875</v>
      </c>
      <c r="K1444" s="30">
        <v>328.3</v>
      </c>
      <c r="L1444" s="30">
        <v>333.7</v>
      </c>
      <c r="M1444" s="30">
        <v>307.906982421875</v>
      </c>
      <c r="N1444" s="30">
        <v>360.7</v>
      </c>
      <c r="O1444" s="30">
        <v>363.2</v>
      </c>
    </row>
    <row r="1445" spans="1:15" x14ac:dyDescent="0.3">
      <c r="A1445" s="1">
        <v>940784030</v>
      </c>
      <c r="B1445" t="s">
        <v>437</v>
      </c>
      <c r="C1445" t="s">
        <v>1749</v>
      </c>
      <c r="D1445" s="30">
        <v>334.92062377929688</v>
      </c>
      <c r="E1445" s="30">
        <v>369</v>
      </c>
      <c r="F1445" s="30">
        <v>360.7</v>
      </c>
      <c r="G1445" s="30">
        <v>305.5555419921875</v>
      </c>
      <c r="H1445" s="30">
        <v>351.5</v>
      </c>
      <c r="I1445" s="30">
        <v>368.3</v>
      </c>
      <c r="J1445" s="30">
        <v>305.5555419921875</v>
      </c>
      <c r="K1445" s="30">
        <v>350</v>
      </c>
      <c r="L1445" s="30">
        <v>339.3</v>
      </c>
      <c r="M1445" s="30">
        <v>305.5555419921875</v>
      </c>
      <c r="N1445" s="30">
        <v>351.5</v>
      </c>
      <c r="O1445" s="30">
        <v>368.3</v>
      </c>
    </row>
    <row r="1446" spans="1:15" x14ac:dyDescent="0.3">
      <c r="A1446" s="1">
        <v>240864080</v>
      </c>
      <c r="B1446" t="s">
        <v>103</v>
      </c>
      <c r="C1446" t="s">
        <v>825</v>
      </c>
      <c r="D1446" s="30">
        <v>379.39697265625</v>
      </c>
      <c r="E1446" s="30">
        <v>392.8</v>
      </c>
      <c r="F1446" s="30">
        <v>390.3</v>
      </c>
      <c r="G1446" s="30">
        <v>364.82412719726563</v>
      </c>
      <c r="H1446" s="30">
        <v>381</v>
      </c>
      <c r="I1446" s="30">
        <v>376.7</v>
      </c>
      <c r="J1446" s="30">
        <v>321.27658081054688</v>
      </c>
      <c r="K1446" s="30">
        <v>334</v>
      </c>
      <c r="L1446" s="30">
        <v>298</v>
      </c>
      <c r="M1446" s="30">
        <v>364.82412719726563</v>
      </c>
      <c r="N1446" s="30">
        <v>381</v>
      </c>
      <c r="O1446" s="30">
        <v>376.7</v>
      </c>
    </row>
    <row r="1447" spans="1:15" x14ac:dyDescent="0.3">
      <c r="A1447" s="1">
        <v>940764020</v>
      </c>
      <c r="B1447" t="s">
        <v>436</v>
      </c>
      <c r="C1447" t="s">
        <v>1747</v>
      </c>
      <c r="D1447" s="30">
        <v>265.686279296875</v>
      </c>
      <c r="E1447" s="30">
        <v>304</v>
      </c>
      <c r="F1447" s="30">
        <v>302</v>
      </c>
      <c r="G1447" s="30">
        <v>269.60784912109381</v>
      </c>
      <c r="H1447" s="30">
        <v>326.3</v>
      </c>
      <c r="I1447" s="30">
        <v>270.7</v>
      </c>
      <c r="J1447" s="30">
        <v>265.686279296875</v>
      </c>
      <c r="K1447" s="30">
        <v>304</v>
      </c>
      <c r="L1447" s="30">
        <v>302</v>
      </c>
      <c r="M1447" s="30">
        <v>269.60784912109381</v>
      </c>
      <c r="N1447" s="30">
        <v>326.3</v>
      </c>
      <c r="O1447" s="30">
        <v>270.7</v>
      </c>
    </row>
    <row r="1448" spans="1:15" x14ac:dyDescent="0.3">
      <c r="A1448" s="1">
        <v>391413100</v>
      </c>
      <c r="B1448" t="s">
        <v>175</v>
      </c>
      <c r="C1448" t="s">
        <v>1032</v>
      </c>
      <c r="D1448" s="30">
        <v>287.25491333007813</v>
      </c>
      <c r="E1448" s="30">
        <v>287.60000000000002</v>
      </c>
      <c r="F1448" s="30">
        <v>295</v>
      </c>
      <c r="G1448" s="30">
        <v>238.23529052734381</v>
      </c>
      <c r="H1448" s="30">
        <v>212.7</v>
      </c>
      <c r="I1448" s="30">
        <v>229.4</v>
      </c>
      <c r="J1448" s="30">
        <v>268.54598999023438</v>
      </c>
      <c r="K1448" s="30">
        <v>262.8</v>
      </c>
      <c r="L1448" s="30">
        <v>266.39999999999998</v>
      </c>
      <c r="M1448" s="30">
        <v>238.23529052734381</v>
      </c>
      <c r="N1448" s="30">
        <v>212.7</v>
      </c>
      <c r="O1448" s="30">
        <v>229.4</v>
      </c>
    </row>
    <row r="1449" spans="1:15" x14ac:dyDescent="0.3">
      <c r="A1449" s="1">
        <v>391414100</v>
      </c>
      <c r="B1449" t="s">
        <v>175</v>
      </c>
      <c r="C1449" t="s">
        <v>1039</v>
      </c>
      <c r="D1449" s="30"/>
      <c r="E1449" s="30">
        <v>288.5</v>
      </c>
      <c r="F1449" s="30">
        <v>305.2</v>
      </c>
      <c r="G1449" s="30"/>
      <c r="H1449" s="30">
        <v>234.5</v>
      </c>
      <c r="I1449" s="30">
        <v>249.4</v>
      </c>
      <c r="J1449" s="30"/>
      <c r="K1449" s="30">
        <v>266.2</v>
      </c>
      <c r="L1449" s="30">
        <v>279.39999999999998</v>
      </c>
      <c r="M1449" s="30"/>
      <c r="N1449" s="30">
        <v>234.5</v>
      </c>
      <c r="O1449" s="30">
        <v>249.4</v>
      </c>
    </row>
    <row r="1450" spans="1:15" x14ac:dyDescent="0.3">
      <c r="A1450" s="1">
        <v>391414500</v>
      </c>
      <c r="B1450" t="s">
        <v>175</v>
      </c>
      <c r="C1450" t="s">
        <v>1052</v>
      </c>
      <c r="D1450" s="30">
        <v>313.86138916015631</v>
      </c>
      <c r="E1450" s="30">
        <v>314</v>
      </c>
      <c r="F1450" s="30">
        <v>311.60000000000002</v>
      </c>
      <c r="G1450" s="30">
        <v>232.67326354980469</v>
      </c>
      <c r="H1450" s="30">
        <v>241.2</v>
      </c>
      <c r="I1450" s="30">
        <v>249.7</v>
      </c>
      <c r="J1450" s="30">
        <v>302.70269775390631</v>
      </c>
      <c r="K1450" s="30">
        <v>290.89999999999998</v>
      </c>
      <c r="L1450" s="30">
        <v>290.39999999999998</v>
      </c>
      <c r="M1450" s="30">
        <v>232.67326354980469</v>
      </c>
      <c r="N1450" s="30">
        <v>241.2</v>
      </c>
      <c r="O1450" s="30">
        <v>249.7</v>
      </c>
    </row>
    <row r="1451" spans="1:15" x14ac:dyDescent="0.3">
      <c r="A1451" s="1">
        <v>489136935</v>
      </c>
      <c r="B1451" t="s">
        <v>235</v>
      </c>
      <c r="C1451" t="s">
        <v>235</v>
      </c>
      <c r="D1451" s="30"/>
      <c r="E1451" s="30">
        <v>258.3</v>
      </c>
      <c r="F1451" s="30">
        <v>291.5</v>
      </c>
      <c r="G1451" s="30"/>
      <c r="H1451" s="30">
        <v>200</v>
      </c>
      <c r="I1451" s="30">
        <v>255.9</v>
      </c>
      <c r="J1451" s="30"/>
      <c r="K1451" s="30">
        <v>258.3</v>
      </c>
      <c r="L1451" s="30">
        <v>291.5</v>
      </c>
      <c r="M1451" s="30"/>
      <c r="N1451" s="30">
        <v>200</v>
      </c>
      <c r="O1451" s="30">
        <v>255.9</v>
      </c>
    </row>
    <row r="1452" spans="1:15" x14ac:dyDescent="0.3">
      <c r="A1452" s="1">
        <v>391414800</v>
      </c>
      <c r="B1452" t="s">
        <v>175</v>
      </c>
      <c r="C1452" t="s">
        <v>1062</v>
      </c>
      <c r="D1452" s="30">
        <v>347.8873291015625</v>
      </c>
      <c r="E1452" s="30">
        <v>370.1</v>
      </c>
      <c r="F1452" s="30">
        <v>366.1</v>
      </c>
      <c r="G1452" s="30">
        <v>302.1126708984375</v>
      </c>
      <c r="H1452" s="30">
        <v>325.89999999999998</v>
      </c>
      <c r="I1452" s="30">
        <v>320.8</v>
      </c>
      <c r="J1452" s="30">
        <v>287.5</v>
      </c>
      <c r="K1452" s="30">
        <v>332.1</v>
      </c>
      <c r="L1452" s="30">
        <v>324.8</v>
      </c>
      <c r="M1452" s="30">
        <v>302.1126708984375</v>
      </c>
      <c r="N1452" s="30">
        <v>325.89999999999998</v>
      </c>
      <c r="O1452" s="30">
        <v>320.8</v>
      </c>
    </row>
    <row r="1453" spans="1:15" x14ac:dyDescent="0.3">
      <c r="A1453" s="1">
        <v>240933200</v>
      </c>
      <c r="B1453" t="s">
        <v>108</v>
      </c>
      <c r="C1453" t="s">
        <v>856</v>
      </c>
      <c r="D1453" s="30">
        <v>313.32046508789063</v>
      </c>
      <c r="E1453" s="30">
        <v>340.9</v>
      </c>
      <c r="F1453" s="30">
        <v>352.6</v>
      </c>
      <c r="G1453" s="30">
        <v>263.16793823242188</v>
      </c>
      <c r="H1453" s="30">
        <v>315</v>
      </c>
      <c r="I1453" s="30">
        <v>332.9</v>
      </c>
      <c r="J1453" s="30">
        <v>293.4010009765625</v>
      </c>
      <c r="K1453" s="30">
        <v>317.60000000000002</v>
      </c>
      <c r="L1453" s="30">
        <v>326.7</v>
      </c>
      <c r="M1453" s="30">
        <v>263.16793823242188</v>
      </c>
      <c r="N1453" s="30">
        <v>315</v>
      </c>
      <c r="O1453" s="30">
        <v>332.9</v>
      </c>
    </row>
    <row r="1454" spans="1:15" x14ac:dyDescent="0.3">
      <c r="A1454" s="1">
        <v>391413160</v>
      </c>
      <c r="B1454" t="s">
        <v>175</v>
      </c>
      <c r="C1454" t="s">
        <v>1035</v>
      </c>
      <c r="D1454" s="30">
        <v>283.82351684570313</v>
      </c>
      <c r="E1454" s="30">
        <v>281.60000000000002</v>
      </c>
      <c r="F1454" s="30">
        <v>289.3</v>
      </c>
      <c r="G1454" s="30">
        <v>202.9498596191406</v>
      </c>
      <c r="H1454" s="30">
        <v>199.5</v>
      </c>
      <c r="I1454" s="30">
        <v>206.8</v>
      </c>
      <c r="J1454" s="30">
        <v>276.23760986328131</v>
      </c>
      <c r="K1454" s="30">
        <v>277.39999999999998</v>
      </c>
      <c r="L1454" s="30">
        <v>284.5</v>
      </c>
      <c r="M1454" s="30">
        <v>202.9498596191406</v>
      </c>
      <c r="N1454" s="30">
        <v>199.5</v>
      </c>
      <c r="O1454" s="30">
        <v>206.8</v>
      </c>
    </row>
    <row r="1455" spans="1:15" x14ac:dyDescent="0.3">
      <c r="A1455" s="1">
        <v>191424040</v>
      </c>
      <c r="B1455" t="s">
        <v>81</v>
      </c>
      <c r="C1455" t="s">
        <v>763</v>
      </c>
      <c r="D1455" s="30">
        <v>349.21875</v>
      </c>
      <c r="E1455" s="30">
        <v>351.5</v>
      </c>
      <c r="F1455" s="30">
        <v>360.8</v>
      </c>
      <c r="G1455" s="30">
        <v>336.71875</v>
      </c>
      <c r="H1455" s="30">
        <v>333</v>
      </c>
      <c r="I1455" s="30">
        <v>323</v>
      </c>
      <c r="J1455" s="30"/>
      <c r="K1455" s="30">
        <v>308.39999999999998</v>
      </c>
      <c r="L1455" s="30">
        <v>321.10000000000002</v>
      </c>
      <c r="M1455" s="30">
        <v>336.71875</v>
      </c>
      <c r="N1455" s="30">
        <v>333</v>
      </c>
      <c r="O1455" s="30">
        <v>323</v>
      </c>
    </row>
    <row r="1456" spans="1:15" x14ac:dyDescent="0.3">
      <c r="A1456" s="1">
        <v>971294060</v>
      </c>
      <c r="B1456" t="s">
        <v>468</v>
      </c>
      <c r="C1456" t="s">
        <v>1934</v>
      </c>
      <c r="D1456" s="30">
        <v>306.34921264648438</v>
      </c>
      <c r="E1456" s="30">
        <v>301.10000000000002</v>
      </c>
      <c r="F1456" s="30">
        <v>282.8</v>
      </c>
      <c r="G1456" s="30">
        <v>230.70866394042969</v>
      </c>
      <c r="H1456" s="30">
        <v>275.7</v>
      </c>
      <c r="I1456" s="30">
        <v>243.7</v>
      </c>
      <c r="J1456" s="30">
        <v>292.13482666015631</v>
      </c>
      <c r="K1456" s="30">
        <v>284</v>
      </c>
      <c r="L1456" s="30">
        <v>262.2</v>
      </c>
      <c r="M1456" s="30">
        <v>230.70866394042969</v>
      </c>
      <c r="N1456" s="30">
        <v>275.7</v>
      </c>
      <c r="O1456" s="30">
        <v>243.7</v>
      </c>
    </row>
    <row r="1457" spans="1:15" x14ac:dyDescent="0.3">
      <c r="A1457" s="1">
        <v>191391050</v>
      </c>
      <c r="B1457" t="s">
        <v>79</v>
      </c>
      <c r="C1457" t="s">
        <v>757</v>
      </c>
      <c r="D1457" s="30">
        <v>341.04476928710938</v>
      </c>
      <c r="E1457" s="30">
        <v>361</v>
      </c>
      <c r="F1457" s="30">
        <v>375.3</v>
      </c>
      <c r="G1457" s="30">
        <v>275.51019287109381</v>
      </c>
      <c r="H1457" s="30">
        <v>318.39999999999998</v>
      </c>
      <c r="I1457" s="30">
        <v>335.9</v>
      </c>
      <c r="J1457" s="30"/>
      <c r="K1457" s="30">
        <v>340.4</v>
      </c>
      <c r="L1457" s="30">
        <v>362.8</v>
      </c>
      <c r="M1457" s="30">
        <v>275.51019287109381</v>
      </c>
      <c r="N1457" s="30">
        <v>318.39999999999998</v>
      </c>
      <c r="O1457" s="30">
        <v>335.9</v>
      </c>
    </row>
    <row r="1458" spans="1:15" x14ac:dyDescent="0.3">
      <c r="A1458" s="1">
        <v>391414720</v>
      </c>
      <c r="B1458" t="s">
        <v>175</v>
      </c>
      <c r="C1458" t="s">
        <v>1058</v>
      </c>
      <c r="D1458" s="30">
        <v>277.77777099609381</v>
      </c>
      <c r="E1458" s="30">
        <v>288.7</v>
      </c>
      <c r="F1458" s="30">
        <v>284.60000000000002</v>
      </c>
      <c r="G1458" s="30">
        <v>217.77777099609381</v>
      </c>
      <c r="H1458" s="30">
        <v>226.1</v>
      </c>
      <c r="I1458" s="30">
        <v>186.2</v>
      </c>
      <c r="J1458" s="30">
        <v>252.2388000488281</v>
      </c>
      <c r="K1458" s="30">
        <v>270.10000000000002</v>
      </c>
      <c r="L1458" s="30">
        <v>258.60000000000002</v>
      </c>
      <c r="M1458" s="30">
        <v>217.77777099609381</v>
      </c>
      <c r="N1458" s="30">
        <v>226.1</v>
      </c>
      <c r="O1458" s="30">
        <v>186.2</v>
      </c>
    </row>
    <row r="1459" spans="1:15" x14ac:dyDescent="0.3">
      <c r="A1459" s="1">
        <v>931201050</v>
      </c>
      <c r="B1459" t="s">
        <v>432</v>
      </c>
      <c r="C1459" t="s">
        <v>1739</v>
      </c>
      <c r="D1459" s="30">
        <v>305.4945068359375</v>
      </c>
      <c r="E1459" s="30">
        <v>303.60000000000002</v>
      </c>
      <c r="F1459" s="30">
        <v>309.89999999999998</v>
      </c>
      <c r="G1459" s="30">
        <v>269.79165649414063</v>
      </c>
      <c r="H1459" s="30">
        <v>286.89999999999998</v>
      </c>
      <c r="I1459" s="30">
        <v>280.89999999999998</v>
      </c>
      <c r="J1459" s="30"/>
      <c r="K1459" s="30">
        <v>282.39999999999998</v>
      </c>
      <c r="L1459" s="30">
        <v>286.39999999999998</v>
      </c>
      <c r="M1459" s="30">
        <v>269.79165649414063</v>
      </c>
      <c r="N1459" s="30">
        <v>286.89999999999998</v>
      </c>
      <c r="O1459" s="30">
        <v>280.89999999999998</v>
      </c>
    </row>
    <row r="1460" spans="1:15" x14ac:dyDescent="0.3">
      <c r="A1460" s="1">
        <v>700934060</v>
      </c>
      <c r="B1460" t="s">
        <v>338</v>
      </c>
      <c r="C1460" t="s">
        <v>1504</v>
      </c>
      <c r="D1460" s="30">
        <v>311.03448486328131</v>
      </c>
      <c r="E1460" s="30">
        <v>342.9</v>
      </c>
      <c r="F1460" s="30">
        <v>325.3</v>
      </c>
      <c r="G1460" s="30">
        <v>273.10345458984381</v>
      </c>
      <c r="H1460" s="30">
        <v>308.3</v>
      </c>
      <c r="I1460" s="30">
        <v>290.10000000000002</v>
      </c>
      <c r="J1460" s="30">
        <v>270.88607788085938</v>
      </c>
      <c r="K1460" s="30">
        <v>297.60000000000002</v>
      </c>
      <c r="L1460" s="30">
        <v>305.8</v>
      </c>
      <c r="M1460" s="30">
        <v>273.10345458984381</v>
      </c>
      <c r="N1460" s="30">
        <v>308.3</v>
      </c>
      <c r="O1460" s="30">
        <v>290.10000000000002</v>
      </c>
    </row>
    <row r="1461" spans="1:15" x14ac:dyDescent="0.3">
      <c r="A1461" s="1">
        <v>391414680</v>
      </c>
      <c r="B1461" t="s">
        <v>175</v>
      </c>
      <c r="C1461" t="s">
        <v>1057</v>
      </c>
      <c r="D1461" s="30">
        <v>304.8780517578125</v>
      </c>
      <c r="E1461" s="30">
        <v>352.3</v>
      </c>
      <c r="F1461" s="30">
        <v>393.2</v>
      </c>
      <c r="G1461" s="30"/>
      <c r="H1461" s="30">
        <v>297.7</v>
      </c>
      <c r="I1461" s="30">
        <v>294.3</v>
      </c>
      <c r="J1461" s="30">
        <v>280.61224365234381</v>
      </c>
      <c r="K1461" s="30">
        <v>300</v>
      </c>
      <c r="L1461" s="30">
        <v>357.4</v>
      </c>
      <c r="M1461" s="30"/>
      <c r="N1461" s="30">
        <v>297.7</v>
      </c>
      <c r="O1461" s="30">
        <v>294.3</v>
      </c>
    </row>
    <row r="1462" spans="1:15" x14ac:dyDescent="0.3">
      <c r="A1462" s="1">
        <v>240934560</v>
      </c>
      <c r="B1462" t="s">
        <v>108</v>
      </c>
      <c r="C1462" t="s">
        <v>875</v>
      </c>
      <c r="D1462" s="30">
        <v>285.03936767578131</v>
      </c>
      <c r="E1462" s="30">
        <v>304.89999999999998</v>
      </c>
      <c r="F1462" s="30">
        <v>326.8</v>
      </c>
      <c r="G1462" s="30">
        <v>221.25984191894531</v>
      </c>
      <c r="H1462" s="30">
        <v>298.2</v>
      </c>
      <c r="I1462" s="30">
        <v>298.7</v>
      </c>
      <c r="J1462" s="30">
        <v>271.7171630859375</v>
      </c>
      <c r="K1462" s="30">
        <v>298.39999999999998</v>
      </c>
      <c r="L1462" s="30">
        <v>319.5</v>
      </c>
      <c r="M1462" s="30">
        <v>221.25984191894531</v>
      </c>
      <c r="N1462" s="30">
        <v>298.2</v>
      </c>
      <c r="O1462" s="30">
        <v>298.7</v>
      </c>
    </row>
    <row r="1463" spans="1:15" x14ac:dyDescent="0.3">
      <c r="A1463" s="1">
        <v>720744140</v>
      </c>
      <c r="B1463" t="s">
        <v>344</v>
      </c>
      <c r="C1463" t="s">
        <v>1516</v>
      </c>
      <c r="D1463" s="30">
        <v>310.81082153320313</v>
      </c>
      <c r="E1463" s="30">
        <v>371</v>
      </c>
      <c r="F1463" s="30">
        <v>281.10000000000002</v>
      </c>
      <c r="G1463" s="30">
        <v>312.61260986328131</v>
      </c>
      <c r="H1463" s="30">
        <v>376.6</v>
      </c>
      <c r="I1463" s="30">
        <v>246.8</v>
      </c>
      <c r="J1463" s="30">
        <v>310.81082153320313</v>
      </c>
      <c r="K1463" s="30">
        <v>371</v>
      </c>
      <c r="L1463" s="30">
        <v>252.5</v>
      </c>
      <c r="M1463" s="30">
        <v>312.61260986328131</v>
      </c>
      <c r="N1463" s="30">
        <v>376.6</v>
      </c>
      <c r="O1463" s="30">
        <v>246.8</v>
      </c>
    </row>
    <row r="1464" spans="1:15" x14ac:dyDescent="0.3">
      <c r="A1464" s="1">
        <v>240933160</v>
      </c>
      <c r="B1464" t="s">
        <v>108</v>
      </c>
      <c r="C1464" t="s">
        <v>854</v>
      </c>
      <c r="D1464" s="30">
        <v>367.31265258789063</v>
      </c>
      <c r="E1464" s="30">
        <v>377.3</v>
      </c>
      <c r="F1464" s="30"/>
      <c r="G1464" s="30">
        <v>322.86822509765631</v>
      </c>
      <c r="H1464" s="30">
        <v>353.2</v>
      </c>
      <c r="I1464" s="30"/>
      <c r="J1464" s="30">
        <v>330.13699340820313</v>
      </c>
      <c r="K1464" s="30">
        <v>338.5</v>
      </c>
      <c r="L1464" s="30"/>
      <c r="M1464" s="30">
        <v>322.86822509765631</v>
      </c>
      <c r="N1464" s="30">
        <v>353.2</v>
      </c>
      <c r="O1464" s="30"/>
    </row>
    <row r="1465" spans="1:15" x14ac:dyDescent="0.3">
      <c r="A1465" s="1">
        <v>830055095</v>
      </c>
      <c r="B1465" t="s">
        <v>395</v>
      </c>
      <c r="C1465" t="s">
        <v>1626</v>
      </c>
      <c r="D1465" s="30">
        <v>346.875</v>
      </c>
      <c r="E1465" s="30"/>
      <c r="F1465" s="30"/>
      <c r="G1465" s="30">
        <v>302.70269775390631</v>
      </c>
      <c r="H1465" s="30"/>
      <c r="I1465" s="30"/>
      <c r="J1465" s="30">
        <v>301</v>
      </c>
      <c r="K1465" s="30"/>
      <c r="L1465" s="30"/>
      <c r="M1465" s="30">
        <v>302.70269775390631</v>
      </c>
      <c r="N1465" s="30"/>
      <c r="O1465" s="30"/>
    </row>
    <row r="1466" spans="1:15" x14ac:dyDescent="0.3">
      <c r="A1466" s="1">
        <v>240894020</v>
      </c>
      <c r="B1466" t="s">
        <v>105</v>
      </c>
      <c r="C1466" t="s">
        <v>833</v>
      </c>
      <c r="D1466" s="30">
        <v>352.41934204101563</v>
      </c>
      <c r="E1466" s="30">
        <v>366.4</v>
      </c>
      <c r="F1466" s="30">
        <v>347.5</v>
      </c>
      <c r="G1466" s="30">
        <v>332.52032470703131</v>
      </c>
      <c r="H1466" s="30">
        <v>350.4</v>
      </c>
      <c r="I1466" s="30">
        <v>330.8</v>
      </c>
      <c r="J1466" s="30">
        <v>330.35714721679688</v>
      </c>
      <c r="K1466" s="30">
        <v>322.2</v>
      </c>
      <c r="L1466" s="30">
        <v>310</v>
      </c>
      <c r="M1466" s="30">
        <v>332.52032470703131</v>
      </c>
      <c r="N1466" s="30">
        <v>350.4</v>
      </c>
      <c r="O1466" s="30">
        <v>330.8</v>
      </c>
    </row>
    <row r="1467" spans="1:15" x14ac:dyDescent="0.3">
      <c r="A1467" s="1">
        <v>920893030</v>
      </c>
      <c r="B1467" t="s">
        <v>429</v>
      </c>
      <c r="C1467" t="s">
        <v>1716</v>
      </c>
      <c r="D1467" s="30">
        <v>355.69155883789063</v>
      </c>
      <c r="E1467" s="30">
        <v>363.2</v>
      </c>
      <c r="F1467" s="30">
        <v>374.1</v>
      </c>
      <c r="G1467" s="30">
        <v>336.01953125</v>
      </c>
      <c r="H1467" s="30">
        <v>360.4</v>
      </c>
      <c r="I1467" s="30">
        <v>366.1</v>
      </c>
      <c r="J1467" s="30">
        <v>294.5147705078125</v>
      </c>
      <c r="K1467" s="30">
        <v>302.39999999999998</v>
      </c>
      <c r="L1467" s="30">
        <v>322.2</v>
      </c>
      <c r="M1467" s="30">
        <v>336.01953125</v>
      </c>
      <c r="N1467" s="30">
        <v>360.4</v>
      </c>
      <c r="O1467" s="30">
        <v>366.1</v>
      </c>
    </row>
    <row r="1468" spans="1:15" x14ac:dyDescent="0.3">
      <c r="A1468" s="1">
        <v>391413000</v>
      </c>
      <c r="B1468" t="s">
        <v>175</v>
      </c>
      <c r="C1468" t="s">
        <v>1027</v>
      </c>
      <c r="D1468" s="30">
        <v>324.79739379882813</v>
      </c>
      <c r="E1468" s="30">
        <v>326.10000000000002</v>
      </c>
      <c r="F1468" s="30">
        <v>317.8</v>
      </c>
      <c r="G1468" s="30">
        <v>260.7779541015625</v>
      </c>
      <c r="H1468" s="30">
        <v>259.89999999999998</v>
      </c>
      <c r="I1468" s="30">
        <v>273.10000000000002</v>
      </c>
      <c r="J1468" s="30">
        <v>298.83721923828131</v>
      </c>
      <c r="K1468" s="30">
        <v>296</v>
      </c>
      <c r="L1468" s="30">
        <v>291.39999999999998</v>
      </c>
      <c r="M1468" s="30">
        <v>260.7779541015625</v>
      </c>
      <c r="N1468" s="30">
        <v>259.89999999999998</v>
      </c>
      <c r="O1468" s="30">
        <v>273.10000000000002</v>
      </c>
    </row>
    <row r="1469" spans="1:15" x14ac:dyDescent="0.3">
      <c r="A1469" s="1">
        <v>361394020</v>
      </c>
      <c r="B1469" t="s">
        <v>163</v>
      </c>
      <c r="C1469" t="s">
        <v>986</v>
      </c>
      <c r="D1469" s="30"/>
      <c r="E1469" s="30">
        <v>367.9</v>
      </c>
      <c r="F1469" s="30">
        <v>375.3</v>
      </c>
      <c r="G1469" s="30">
        <v>324.28570556640631</v>
      </c>
      <c r="H1469" s="30">
        <v>346.4</v>
      </c>
      <c r="I1469" s="30">
        <v>340.4</v>
      </c>
      <c r="J1469" s="30"/>
      <c r="K1469" s="30">
        <v>327.8</v>
      </c>
      <c r="L1469" s="30">
        <v>330.6</v>
      </c>
      <c r="M1469" s="30">
        <v>324.28570556640631</v>
      </c>
      <c r="N1469" s="30">
        <v>346.4</v>
      </c>
      <c r="O1469" s="30">
        <v>340.4</v>
      </c>
    </row>
    <row r="1470" spans="1:15" x14ac:dyDescent="0.3">
      <c r="A1470" s="1">
        <v>1100304020</v>
      </c>
      <c r="B1470" t="s">
        <v>521</v>
      </c>
      <c r="C1470" t="s">
        <v>2030</v>
      </c>
      <c r="D1470" s="30">
        <v>297.87234497070313</v>
      </c>
      <c r="E1470" s="30">
        <v>290.5</v>
      </c>
      <c r="F1470" s="30">
        <v>301.8</v>
      </c>
      <c r="G1470" s="30"/>
      <c r="H1470" s="30">
        <v>280</v>
      </c>
      <c r="I1470" s="30">
        <v>281.10000000000002</v>
      </c>
      <c r="J1470" s="30">
        <v>297.87234497070313</v>
      </c>
      <c r="K1470" s="30">
        <v>290.5</v>
      </c>
      <c r="L1470" s="30">
        <v>301.8</v>
      </c>
      <c r="M1470" s="30"/>
      <c r="N1470" s="30">
        <v>280</v>
      </c>
      <c r="O1470" s="30">
        <v>281.10000000000002</v>
      </c>
    </row>
    <row r="1471" spans="1:15" x14ac:dyDescent="0.3">
      <c r="A1471" s="1">
        <v>240904060</v>
      </c>
      <c r="B1471" t="s">
        <v>106</v>
      </c>
      <c r="C1471" t="s">
        <v>841</v>
      </c>
      <c r="D1471" s="30">
        <v>374.91165161132813</v>
      </c>
      <c r="E1471" s="30">
        <v>388.3</v>
      </c>
      <c r="F1471" s="30">
        <v>396</v>
      </c>
      <c r="G1471" s="30">
        <v>346.64309692382813</v>
      </c>
      <c r="H1471" s="30">
        <v>342.9</v>
      </c>
      <c r="I1471" s="30">
        <v>377.2</v>
      </c>
      <c r="J1471" s="30">
        <v>305.5555419921875</v>
      </c>
      <c r="K1471" s="30">
        <v>313</v>
      </c>
      <c r="L1471" s="30">
        <v>342.2</v>
      </c>
      <c r="M1471" s="30">
        <v>346.64309692382813</v>
      </c>
      <c r="N1471" s="30">
        <v>342.9</v>
      </c>
      <c r="O1471" s="30">
        <v>377.2</v>
      </c>
    </row>
    <row r="1472" spans="1:15" x14ac:dyDescent="0.3">
      <c r="A1472" s="1">
        <v>240864040</v>
      </c>
      <c r="B1472" t="s">
        <v>103</v>
      </c>
      <c r="C1472" t="s">
        <v>824</v>
      </c>
      <c r="D1472" s="30">
        <v>342.60870361328131</v>
      </c>
      <c r="E1472" s="30">
        <v>368.5</v>
      </c>
      <c r="F1472" s="30">
        <v>387.1</v>
      </c>
      <c r="G1472" s="30">
        <v>331.30435180664063</v>
      </c>
      <c r="H1472" s="30">
        <v>360.8</v>
      </c>
      <c r="I1472" s="30">
        <v>365</v>
      </c>
      <c r="J1472" s="30">
        <v>283.6734619140625</v>
      </c>
      <c r="K1472" s="30">
        <v>325.8</v>
      </c>
      <c r="L1472" s="30">
        <v>342.2</v>
      </c>
      <c r="M1472" s="30">
        <v>331.30435180664063</v>
      </c>
      <c r="N1472" s="30">
        <v>360.8</v>
      </c>
      <c r="O1472" s="30">
        <v>365</v>
      </c>
    </row>
    <row r="1473" spans="1:15" x14ac:dyDescent="0.3">
      <c r="A1473" s="1">
        <v>391414400</v>
      </c>
      <c r="B1473" t="s">
        <v>175</v>
      </c>
      <c r="C1473" t="s">
        <v>1051</v>
      </c>
      <c r="D1473" s="30">
        <v>251.16279602050781</v>
      </c>
      <c r="E1473" s="30">
        <v>290.89999999999998</v>
      </c>
      <c r="F1473" s="30">
        <v>306.7</v>
      </c>
      <c r="G1473" s="30"/>
      <c r="H1473" s="30">
        <v>230.9</v>
      </c>
      <c r="I1473" s="30">
        <v>281.7</v>
      </c>
      <c r="J1473" s="30"/>
      <c r="K1473" s="30">
        <v>294.39999999999998</v>
      </c>
      <c r="L1473" s="30">
        <v>305</v>
      </c>
      <c r="M1473" s="30"/>
      <c r="N1473" s="30">
        <v>230.9</v>
      </c>
      <c r="O1473" s="30">
        <v>281.7</v>
      </c>
    </row>
    <row r="1474" spans="1:15" x14ac:dyDescent="0.3">
      <c r="A1474" s="1">
        <v>391414460</v>
      </c>
      <c r="B1474" t="s">
        <v>175</v>
      </c>
      <c r="C1474" t="s">
        <v>682</v>
      </c>
      <c r="D1474" s="30">
        <v>310.44775390625</v>
      </c>
      <c r="E1474" s="30">
        <v>333.9</v>
      </c>
      <c r="F1474" s="30">
        <v>357.4</v>
      </c>
      <c r="G1474" s="30">
        <v>255.223876953125</v>
      </c>
      <c r="H1474" s="30">
        <v>264.2</v>
      </c>
      <c r="I1474" s="30">
        <v>286.2</v>
      </c>
      <c r="J1474" s="30"/>
      <c r="K1474" s="30">
        <v>300</v>
      </c>
      <c r="L1474" s="30">
        <v>320.39999999999998</v>
      </c>
      <c r="M1474" s="30">
        <v>255.223876953125</v>
      </c>
      <c r="N1474" s="30">
        <v>264.2</v>
      </c>
      <c r="O1474" s="30">
        <v>286.2</v>
      </c>
    </row>
    <row r="1475" spans="1:15" x14ac:dyDescent="0.3">
      <c r="A1475" s="1">
        <v>240934320</v>
      </c>
      <c r="B1475" t="s">
        <v>108</v>
      </c>
      <c r="C1475" t="s">
        <v>867</v>
      </c>
      <c r="D1475" s="30">
        <v>285.92593383789063</v>
      </c>
      <c r="E1475" s="30">
        <v>305.3</v>
      </c>
      <c r="F1475" s="30">
        <v>317.7</v>
      </c>
      <c r="G1475" s="30">
        <v>242.53730773925781</v>
      </c>
      <c r="H1475" s="30">
        <v>275.2</v>
      </c>
      <c r="I1475" s="30">
        <v>310.3</v>
      </c>
      <c r="J1475" s="30">
        <v>261.80905151367188</v>
      </c>
      <c r="K1475" s="30">
        <v>288</v>
      </c>
      <c r="L1475" s="30">
        <v>297.8</v>
      </c>
      <c r="M1475" s="30">
        <v>242.53730773925781</v>
      </c>
      <c r="N1475" s="30">
        <v>275.2</v>
      </c>
      <c r="O1475" s="30">
        <v>310.3</v>
      </c>
    </row>
    <row r="1476" spans="1:15" x14ac:dyDescent="0.3">
      <c r="A1476" s="1">
        <v>121103000</v>
      </c>
      <c r="B1476" t="s">
        <v>50</v>
      </c>
      <c r="C1476" t="s">
        <v>690</v>
      </c>
      <c r="D1476" s="30">
        <v>338.28125</v>
      </c>
      <c r="E1476" s="30">
        <v>327.39999999999998</v>
      </c>
      <c r="F1476" s="30"/>
      <c r="G1476" s="30">
        <v>314.84375</v>
      </c>
      <c r="H1476" s="30">
        <v>294.39999999999998</v>
      </c>
      <c r="I1476" s="30"/>
      <c r="J1476" s="30">
        <v>338.28125</v>
      </c>
      <c r="K1476" s="30">
        <v>327.39999999999998</v>
      </c>
      <c r="L1476" s="30"/>
      <c r="M1476" s="30">
        <v>314.84375</v>
      </c>
      <c r="N1476" s="30">
        <v>294.39999999999998</v>
      </c>
      <c r="O1476" s="30"/>
    </row>
    <row r="1477" spans="1:15" x14ac:dyDescent="0.3">
      <c r="A1477" s="1">
        <v>240904040</v>
      </c>
      <c r="B1477" t="s">
        <v>106</v>
      </c>
      <c r="C1477" t="s">
        <v>738</v>
      </c>
      <c r="D1477" s="30">
        <v>397.24771118164063</v>
      </c>
      <c r="E1477" s="30">
        <v>397.2</v>
      </c>
      <c r="F1477" s="30">
        <v>405</v>
      </c>
      <c r="G1477" s="30">
        <v>376.14678955078131</v>
      </c>
      <c r="H1477" s="30">
        <v>367.4</v>
      </c>
      <c r="I1477" s="30">
        <v>374.8</v>
      </c>
      <c r="J1477" s="30">
        <v>340.625</v>
      </c>
      <c r="K1477" s="30">
        <v>374.6</v>
      </c>
      <c r="L1477" s="30">
        <v>373.8</v>
      </c>
      <c r="M1477" s="30">
        <v>376.14678955078131</v>
      </c>
      <c r="N1477" s="30">
        <v>367.4</v>
      </c>
      <c r="O1477" s="30">
        <v>374.8</v>
      </c>
    </row>
    <row r="1478" spans="1:15" x14ac:dyDescent="0.3">
      <c r="A1478" s="1">
        <v>480776090</v>
      </c>
      <c r="B1478" t="s">
        <v>225</v>
      </c>
      <c r="C1478" t="s">
        <v>1229</v>
      </c>
      <c r="D1478" s="30">
        <v>346.0177001953125</v>
      </c>
      <c r="E1478" s="30">
        <v>357.7</v>
      </c>
      <c r="F1478" s="30">
        <v>354.5</v>
      </c>
      <c r="G1478" s="30">
        <v>305.80355834960938</v>
      </c>
      <c r="H1478" s="30">
        <v>323.60000000000002</v>
      </c>
      <c r="I1478" s="30">
        <v>316.5</v>
      </c>
      <c r="J1478" s="30">
        <v>319.20529174804688</v>
      </c>
      <c r="K1478" s="30">
        <v>338.2</v>
      </c>
      <c r="L1478" s="30">
        <v>332.6</v>
      </c>
      <c r="M1478" s="30">
        <v>305.80355834960938</v>
      </c>
      <c r="N1478" s="30">
        <v>323.60000000000002</v>
      </c>
      <c r="O1478" s="30">
        <v>316.5</v>
      </c>
    </row>
    <row r="1479" spans="1:15" x14ac:dyDescent="0.3">
      <c r="A1479" s="1">
        <v>361394140</v>
      </c>
      <c r="B1479" t="s">
        <v>163</v>
      </c>
      <c r="C1479" t="s">
        <v>991</v>
      </c>
      <c r="D1479" s="30">
        <v>321.29629516601563</v>
      </c>
      <c r="E1479" s="30">
        <v>328.1</v>
      </c>
      <c r="F1479" s="30">
        <v>335.6</v>
      </c>
      <c r="G1479" s="30">
        <v>292.59259033203131</v>
      </c>
      <c r="H1479" s="30">
        <v>308</v>
      </c>
      <c r="I1479" s="30">
        <v>308.39999999999998</v>
      </c>
      <c r="J1479" s="30">
        <v>264.70587158203131</v>
      </c>
      <c r="K1479" s="30">
        <v>278</v>
      </c>
      <c r="L1479" s="30">
        <v>297.10000000000002</v>
      </c>
      <c r="M1479" s="30">
        <v>292.59259033203131</v>
      </c>
      <c r="N1479" s="30">
        <v>308</v>
      </c>
      <c r="O1479" s="30">
        <v>308.39999999999998</v>
      </c>
    </row>
    <row r="1480" spans="1:15" x14ac:dyDescent="0.3">
      <c r="A1480" s="1">
        <v>361393000</v>
      </c>
      <c r="B1480" t="s">
        <v>163</v>
      </c>
      <c r="C1480" t="s">
        <v>985</v>
      </c>
      <c r="D1480" s="30">
        <v>362.1572265625</v>
      </c>
      <c r="E1480" s="30">
        <v>369.2</v>
      </c>
      <c r="F1480" s="30">
        <v>373.3</v>
      </c>
      <c r="G1480" s="30">
        <v>324.45254516601563</v>
      </c>
      <c r="H1480" s="30">
        <v>315</v>
      </c>
      <c r="I1480" s="30">
        <v>311.7</v>
      </c>
      <c r="J1480" s="30">
        <v>304.7904052734375</v>
      </c>
      <c r="K1480" s="30">
        <v>330.1</v>
      </c>
      <c r="L1480" s="30">
        <v>333.2</v>
      </c>
      <c r="M1480" s="30">
        <v>324.45254516601563</v>
      </c>
      <c r="N1480" s="30">
        <v>315</v>
      </c>
      <c r="O1480" s="30">
        <v>311.7</v>
      </c>
    </row>
    <row r="1481" spans="1:15" x14ac:dyDescent="0.3">
      <c r="A1481" s="1">
        <v>500034020</v>
      </c>
      <c r="B1481" t="s">
        <v>256</v>
      </c>
      <c r="C1481" t="s">
        <v>1328</v>
      </c>
      <c r="D1481" s="30">
        <v>318.47573852539063</v>
      </c>
      <c r="E1481" s="30">
        <v>348.3</v>
      </c>
      <c r="F1481" s="30">
        <v>348.6</v>
      </c>
      <c r="G1481" s="30">
        <v>288.24884033203131</v>
      </c>
      <c r="H1481" s="30">
        <v>343.5</v>
      </c>
      <c r="I1481" s="30">
        <v>313.8</v>
      </c>
      <c r="J1481" s="30">
        <v>267.01571655273438</v>
      </c>
      <c r="K1481" s="30">
        <v>297.3</v>
      </c>
      <c r="L1481" s="30">
        <v>311.5</v>
      </c>
      <c r="M1481" s="30">
        <v>288.24884033203131</v>
      </c>
      <c r="N1481" s="30">
        <v>343.5</v>
      </c>
      <c r="O1481" s="30">
        <v>313.8</v>
      </c>
    </row>
    <row r="1482" spans="1:15" x14ac:dyDescent="0.3">
      <c r="A1482" s="1">
        <v>931204010</v>
      </c>
      <c r="B1482" t="s">
        <v>432</v>
      </c>
      <c r="C1482" t="s">
        <v>1740</v>
      </c>
      <c r="D1482" s="30">
        <v>308.45071411132813</v>
      </c>
      <c r="E1482" s="30">
        <v>324.60000000000002</v>
      </c>
      <c r="F1482" s="30">
        <v>325</v>
      </c>
      <c r="G1482" s="30">
        <v>242.25352478027341</v>
      </c>
      <c r="H1482" s="30">
        <v>271</v>
      </c>
      <c r="I1482" s="30">
        <v>276.5</v>
      </c>
      <c r="J1482" s="30"/>
      <c r="K1482" s="30">
        <v>280</v>
      </c>
      <c r="L1482" s="30">
        <v>278.39999999999998</v>
      </c>
      <c r="M1482" s="30">
        <v>242.25352478027341</v>
      </c>
      <c r="N1482" s="30">
        <v>271</v>
      </c>
      <c r="O1482" s="30">
        <v>276.5</v>
      </c>
    </row>
    <row r="1483" spans="1:15" x14ac:dyDescent="0.3">
      <c r="A1483" s="1">
        <v>240934500</v>
      </c>
      <c r="B1483" t="s">
        <v>108</v>
      </c>
      <c r="C1483" t="s">
        <v>873</v>
      </c>
      <c r="D1483" s="30">
        <v>300</v>
      </c>
      <c r="E1483" s="30">
        <v>335.1</v>
      </c>
      <c r="F1483" s="30">
        <v>343.2</v>
      </c>
      <c r="G1483" s="30">
        <v>244.6428527832031</v>
      </c>
      <c r="H1483" s="30">
        <v>280.2</v>
      </c>
      <c r="I1483" s="30">
        <v>316.39999999999998</v>
      </c>
      <c r="J1483" s="30">
        <v>282.66665649414063</v>
      </c>
      <c r="K1483" s="30">
        <v>325</v>
      </c>
      <c r="L1483" s="30">
        <v>323</v>
      </c>
      <c r="M1483" s="30">
        <v>244.6428527832031</v>
      </c>
      <c r="N1483" s="30">
        <v>280.2</v>
      </c>
      <c r="O1483" s="30">
        <v>316.39999999999998</v>
      </c>
    </row>
    <row r="1484" spans="1:15" x14ac:dyDescent="0.3">
      <c r="A1484" s="1">
        <v>500013080</v>
      </c>
      <c r="B1484" t="s">
        <v>254</v>
      </c>
      <c r="C1484" t="s">
        <v>1319</v>
      </c>
      <c r="D1484" s="30">
        <v>319.78021240234381</v>
      </c>
      <c r="E1484" s="30">
        <v>354.6</v>
      </c>
      <c r="F1484" s="30">
        <v>366</v>
      </c>
      <c r="G1484" s="30">
        <v>286.0501708984375</v>
      </c>
      <c r="H1484" s="30">
        <v>312.10000000000002</v>
      </c>
      <c r="I1484" s="30">
        <v>320.8</v>
      </c>
      <c r="J1484" s="30">
        <v>274.7967529296875</v>
      </c>
      <c r="K1484" s="30">
        <v>325.3</v>
      </c>
      <c r="L1484" s="30">
        <v>327.7</v>
      </c>
      <c r="M1484" s="30">
        <v>286.0501708984375</v>
      </c>
      <c r="N1484" s="30">
        <v>312.10000000000002</v>
      </c>
      <c r="O1484" s="30">
        <v>320.8</v>
      </c>
    </row>
    <row r="1485" spans="1:15" x14ac:dyDescent="0.3">
      <c r="A1485" s="1">
        <v>480775040</v>
      </c>
      <c r="B1485" t="s">
        <v>225</v>
      </c>
      <c r="C1485" t="s">
        <v>1221</v>
      </c>
      <c r="D1485" s="30">
        <v>365.4088134765625</v>
      </c>
      <c r="E1485" s="30">
        <v>372.4</v>
      </c>
      <c r="F1485" s="30">
        <v>376.3</v>
      </c>
      <c r="G1485" s="30">
        <v>346.20254516601563</v>
      </c>
      <c r="H1485" s="30">
        <v>374.7</v>
      </c>
      <c r="I1485" s="30">
        <v>360.5</v>
      </c>
      <c r="J1485" s="30">
        <v>348.62384033203131</v>
      </c>
      <c r="K1485" s="30">
        <v>351.6</v>
      </c>
      <c r="L1485" s="30">
        <v>356.9</v>
      </c>
      <c r="M1485" s="30">
        <v>346.20254516601563</v>
      </c>
      <c r="N1485" s="30">
        <v>374.7</v>
      </c>
      <c r="O1485" s="30">
        <v>360.5</v>
      </c>
    </row>
    <row r="1486" spans="1:15" x14ac:dyDescent="0.3">
      <c r="A1486" s="1">
        <v>240934100</v>
      </c>
      <c r="B1486" t="s">
        <v>108</v>
      </c>
      <c r="C1486" t="s">
        <v>861</v>
      </c>
      <c r="D1486" s="30">
        <v>302.8985595703125</v>
      </c>
      <c r="E1486" s="30">
        <v>317.7</v>
      </c>
      <c r="F1486" s="30">
        <v>320.3</v>
      </c>
      <c r="G1486" s="30">
        <v>289.85507202148438</v>
      </c>
      <c r="H1486" s="30">
        <v>303.39999999999998</v>
      </c>
      <c r="I1486" s="30">
        <v>294.3</v>
      </c>
      <c r="J1486" s="30">
        <v>296.6942138671875</v>
      </c>
      <c r="K1486" s="30">
        <v>310.10000000000002</v>
      </c>
      <c r="L1486" s="30">
        <v>308.10000000000002</v>
      </c>
      <c r="M1486" s="30">
        <v>289.85507202148438</v>
      </c>
      <c r="N1486" s="30">
        <v>303.39999999999998</v>
      </c>
      <c r="O1486" s="30">
        <v>294.3</v>
      </c>
    </row>
    <row r="1487" spans="1:15" x14ac:dyDescent="0.3">
      <c r="A1487" s="1">
        <v>240934380</v>
      </c>
      <c r="B1487" t="s">
        <v>108</v>
      </c>
      <c r="C1487" t="s">
        <v>869</v>
      </c>
      <c r="D1487" s="30">
        <v>328.57144165039063</v>
      </c>
      <c r="E1487" s="30">
        <v>331.1</v>
      </c>
      <c r="F1487" s="30">
        <v>336.3</v>
      </c>
      <c r="G1487" s="30">
        <v>287.19210815429688</v>
      </c>
      <c r="H1487" s="30">
        <v>332.4</v>
      </c>
      <c r="I1487" s="30">
        <v>341.7</v>
      </c>
      <c r="J1487" s="30">
        <v>305.29800415039063</v>
      </c>
      <c r="K1487" s="30">
        <v>309.7</v>
      </c>
      <c r="L1487" s="30">
        <v>320.89999999999998</v>
      </c>
      <c r="M1487" s="30">
        <v>287.19210815429688</v>
      </c>
      <c r="N1487" s="30">
        <v>332.4</v>
      </c>
      <c r="O1487" s="30">
        <v>341.7</v>
      </c>
    </row>
    <row r="1488" spans="1:15" x14ac:dyDescent="0.3">
      <c r="A1488" s="1">
        <v>480693010</v>
      </c>
      <c r="B1488" t="s">
        <v>218</v>
      </c>
      <c r="C1488" t="s">
        <v>1157</v>
      </c>
      <c r="D1488" s="30">
        <v>365.45065307617188</v>
      </c>
      <c r="E1488" s="30">
        <v>365</v>
      </c>
      <c r="F1488" s="30">
        <v>379.9</v>
      </c>
      <c r="G1488" s="30">
        <v>344.09283447265631</v>
      </c>
      <c r="H1488" s="30">
        <v>331.5</v>
      </c>
      <c r="I1488" s="30">
        <v>355</v>
      </c>
      <c r="J1488" s="30">
        <v>331.25</v>
      </c>
      <c r="K1488" s="30">
        <v>326.39999999999998</v>
      </c>
      <c r="L1488" s="30">
        <v>352.7</v>
      </c>
      <c r="M1488" s="30">
        <v>344.09283447265631</v>
      </c>
      <c r="N1488" s="30">
        <v>331.5</v>
      </c>
      <c r="O1488" s="30">
        <v>355</v>
      </c>
    </row>
    <row r="1489" spans="1:15" x14ac:dyDescent="0.3">
      <c r="A1489" s="1">
        <v>480664040</v>
      </c>
      <c r="B1489" t="s">
        <v>216</v>
      </c>
      <c r="C1489" t="s">
        <v>1134</v>
      </c>
      <c r="D1489" s="30">
        <v>333.33334350585938</v>
      </c>
      <c r="E1489" s="30">
        <v>339</v>
      </c>
      <c r="F1489" s="30">
        <v>336.5</v>
      </c>
      <c r="G1489" s="30">
        <v>305.76922607421881</v>
      </c>
      <c r="H1489" s="30">
        <v>339</v>
      </c>
      <c r="I1489" s="30">
        <v>360.8</v>
      </c>
      <c r="J1489" s="30">
        <v>281.132080078125</v>
      </c>
      <c r="K1489" s="30">
        <v>319.8</v>
      </c>
      <c r="L1489" s="30">
        <v>305.7</v>
      </c>
      <c r="M1489" s="30">
        <v>305.76922607421881</v>
      </c>
      <c r="N1489" s="30">
        <v>339</v>
      </c>
      <c r="O1489" s="30">
        <v>360.8</v>
      </c>
    </row>
    <row r="1490" spans="1:15" x14ac:dyDescent="0.3">
      <c r="A1490" s="1">
        <v>480751050</v>
      </c>
      <c r="B1490" t="s">
        <v>224</v>
      </c>
      <c r="C1490" t="s">
        <v>1209</v>
      </c>
      <c r="D1490" s="30">
        <v>372.19512939453131</v>
      </c>
      <c r="E1490" s="30">
        <v>367.9</v>
      </c>
      <c r="F1490" s="30">
        <v>349.3</v>
      </c>
      <c r="G1490" s="30">
        <v>263.04348754882813</v>
      </c>
      <c r="H1490" s="30">
        <v>295</v>
      </c>
      <c r="I1490" s="30">
        <v>286.8</v>
      </c>
      <c r="J1490" s="30"/>
      <c r="K1490" s="30">
        <v>311.10000000000002</v>
      </c>
      <c r="L1490" s="30">
        <v>291.3</v>
      </c>
      <c r="M1490" s="30">
        <v>263.04348754882813</v>
      </c>
      <c r="N1490" s="30">
        <v>295</v>
      </c>
      <c r="O1490" s="30">
        <v>286.8</v>
      </c>
    </row>
    <row r="1491" spans="1:15" x14ac:dyDescent="0.3">
      <c r="A1491" s="1">
        <v>240934110</v>
      </c>
      <c r="B1491" t="s">
        <v>108</v>
      </c>
      <c r="C1491" t="s">
        <v>862</v>
      </c>
      <c r="D1491" s="30">
        <v>380.6337890625</v>
      </c>
      <c r="E1491" s="30">
        <v>389.5</v>
      </c>
      <c r="F1491" s="30">
        <v>398.2</v>
      </c>
      <c r="G1491" s="30">
        <v>349.11660766601563</v>
      </c>
      <c r="H1491" s="30">
        <v>380.7</v>
      </c>
      <c r="I1491" s="30">
        <v>389.6</v>
      </c>
      <c r="J1491" s="30">
        <v>334.4444580078125</v>
      </c>
      <c r="K1491" s="30">
        <v>342.3</v>
      </c>
      <c r="L1491" s="30">
        <v>343.8</v>
      </c>
      <c r="M1491" s="30">
        <v>349.11660766601563</v>
      </c>
      <c r="N1491" s="30">
        <v>380.7</v>
      </c>
      <c r="O1491" s="30">
        <v>389.6</v>
      </c>
    </row>
    <row r="1492" spans="1:15" x14ac:dyDescent="0.3">
      <c r="A1492" s="1">
        <v>391413120</v>
      </c>
      <c r="B1492" t="s">
        <v>175</v>
      </c>
      <c r="C1492" t="s">
        <v>1033</v>
      </c>
      <c r="D1492" s="30">
        <v>327.96353149414063</v>
      </c>
      <c r="E1492" s="30">
        <v>326.10000000000002</v>
      </c>
      <c r="F1492" s="30">
        <v>330.1</v>
      </c>
      <c r="G1492" s="30">
        <v>291.15853881835938</v>
      </c>
      <c r="H1492" s="30">
        <v>277.89999999999998</v>
      </c>
      <c r="I1492" s="30">
        <v>253.3</v>
      </c>
      <c r="J1492" s="30">
        <v>295.76718139648438</v>
      </c>
      <c r="K1492" s="30">
        <v>299.5</v>
      </c>
      <c r="L1492" s="30">
        <v>293.10000000000002</v>
      </c>
      <c r="M1492" s="30">
        <v>291.15853881835938</v>
      </c>
      <c r="N1492" s="30">
        <v>277.89999999999998</v>
      </c>
      <c r="O1492" s="30">
        <v>253.3</v>
      </c>
    </row>
    <row r="1493" spans="1:15" x14ac:dyDescent="0.3">
      <c r="A1493" s="1">
        <v>480776130</v>
      </c>
      <c r="B1493" t="s">
        <v>225</v>
      </c>
      <c r="C1493" t="s">
        <v>1231</v>
      </c>
      <c r="D1493" s="30">
        <v>299.47915649414063</v>
      </c>
      <c r="E1493" s="30">
        <v>296</v>
      </c>
      <c r="F1493" s="30">
        <v>296.8</v>
      </c>
      <c r="G1493" s="30">
        <v>252.60417175292969</v>
      </c>
      <c r="H1493" s="30">
        <v>234.2</v>
      </c>
      <c r="I1493" s="30">
        <v>228.8</v>
      </c>
      <c r="J1493" s="30">
        <v>289.67742919921881</v>
      </c>
      <c r="K1493" s="30">
        <v>291.10000000000002</v>
      </c>
      <c r="L1493" s="30">
        <v>294.5</v>
      </c>
      <c r="M1493" s="30">
        <v>252.60417175292969</v>
      </c>
      <c r="N1493" s="30">
        <v>234.2</v>
      </c>
      <c r="O1493" s="30">
        <v>228.8</v>
      </c>
    </row>
    <row r="1494" spans="1:15" x14ac:dyDescent="0.3">
      <c r="A1494" s="1">
        <v>940784060</v>
      </c>
      <c r="B1494" t="s">
        <v>437</v>
      </c>
      <c r="C1494" t="s">
        <v>1751</v>
      </c>
      <c r="D1494" s="30">
        <v>319.39654541015631</v>
      </c>
      <c r="E1494" s="30">
        <v>343.9</v>
      </c>
      <c r="F1494" s="30">
        <v>352.9</v>
      </c>
      <c r="G1494" s="30">
        <v>272.41378784179688</v>
      </c>
      <c r="H1494" s="30">
        <v>329.6</v>
      </c>
      <c r="I1494" s="30">
        <v>326.89999999999998</v>
      </c>
      <c r="J1494" s="30">
        <v>291.36691284179688</v>
      </c>
      <c r="K1494" s="30">
        <v>310.89999999999998</v>
      </c>
      <c r="L1494" s="30">
        <v>324</v>
      </c>
      <c r="M1494" s="30">
        <v>272.41378784179688</v>
      </c>
      <c r="N1494" s="30">
        <v>329.6</v>
      </c>
      <c r="O1494" s="30">
        <v>326.89999999999998</v>
      </c>
    </row>
    <row r="1495" spans="1:15" x14ac:dyDescent="0.3">
      <c r="A1495" s="1">
        <v>391414270</v>
      </c>
      <c r="B1495" t="s">
        <v>175</v>
      </c>
      <c r="C1495" t="s">
        <v>1044</v>
      </c>
      <c r="D1495" s="30">
        <v>381.35592651367188</v>
      </c>
      <c r="E1495" s="30">
        <v>377.8</v>
      </c>
      <c r="F1495" s="30">
        <v>386.1</v>
      </c>
      <c r="G1495" s="30">
        <v>349.15255737304688</v>
      </c>
      <c r="H1495" s="30">
        <v>364</v>
      </c>
      <c r="I1495" s="30">
        <v>365.8</v>
      </c>
      <c r="J1495" s="30">
        <v>332.72726440429688</v>
      </c>
      <c r="K1495" s="30">
        <v>308.8</v>
      </c>
      <c r="L1495" s="30">
        <v>354.3</v>
      </c>
      <c r="M1495" s="30">
        <v>349.15255737304688</v>
      </c>
      <c r="N1495" s="30">
        <v>364</v>
      </c>
      <c r="O1495" s="30">
        <v>365.8</v>
      </c>
    </row>
    <row r="1496" spans="1:15" x14ac:dyDescent="0.3">
      <c r="A1496" s="1">
        <v>480776020</v>
      </c>
      <c r="B1496" t="s">
        <v>225</v>
      </c>
      <c r="C1496" t="s">
        <v>1223</v>
      </c>
      <c r="D1496" s="30">
        <v>327.60415649414063</v>
      </c>
      <c r="E1496" s="30">
        <v>334</v>
      </c>
      <c r="F1496" s="30">
        <v>335.6</v>
      </c>
      <c r="G1496" s="30">
        <v>275.91622924804688</v>
      </c>
      <c r="H1496" s="30">
        <v>298.5</v>
      </c>
      <c r="I1496" s="30">
        <v>292.3</v>
      </c>
      <c r="J1496" s="30">
        <v>300.72463989257813</v>
      </c>
      <c r="K1496" s="30">
        <v>325.60000000000002</v>
      </c>
      <c r="L1496" s="30">
        <v>328.5</v>
      </c>
      <c r="M1496" s="30">
        <v>275.91622924804688</v>
      </c>
      <c r="N1496" s="30">
        <v>298.5</v>
      </c>
      <c r="O1496" s="30">
        <v>292.3</v>
      </c>
    </row>
    <row r="1497" spans="1:15" x14ac:dyDescent="0.3">
      <c r="A1497" s="1">
        <v>500013070</v>
      </c>
      <c r="B1497" t="s">
        <v>254</v>
      </c>
      <c r="C1497" t="s">
        <v>1318</v>
      </c>
      <c r="D1497" s="30">
        <v>320.3935546875</v>
      </c>
      <c r="E1497" s="30">
        <v>342.6</v>
      </c>
      <c r="F1497" s="30">
        <v>335.4</v>
      </c>
      <c r="G1497" s="30">
        <v>302.13143920898438</v>
      </c>
      <c r="H1497" s="30">
        <v>314</v>
      </c>
      <c r="I1497" s="30">
        <v>304.2</v>
      </c>
      <c r="J1497" s="30">
        <v>268.42105102539063</v>
      </c>
      <c r="K1497" s="30">
        <v>298.60000000000002</v>
      </c>
      <c r="L1497" s="30">
        <v>287.60000000000002</v>
      </c>
      <c r="M1497" s="30">
        <v>302.13143920898438</v>
      </c>
      <c r="N1497" s="30">
        <v>314</v>
      </c>
      <c r="O1497" s="30">
        <v>304.2</v>
      </c>
    </row>
    <row r="1498" spans="1:15" x14ac:dyDescent="0.3">
      <c r="A1498" s="1">
        <v>830055090</v>
      </c>
      <c r="B1498" t="s">
        <v>395</v>
      </c>
      <c r="C1498" t="s">
        <v>1625</v>
      </c>
      <c r="D1498" s="30">
        <v>328.38427734375</v>
      </c>
      <c r="E1498" s="30">
        <v>319.3</v>
      </c>
      <c r="F1498" s="30">
        <v>341.9</v>
      </c>
      <c r="G1498" s="30">
        <v>287.77291870117188</v>
      </c>
      <c r="H1498" s="30">
        <v>288.5</v>
      </c>
      <c r="I1498" s="30">
        <v>281.2</v>
      </c>
      <c r="J1498" s="30">
        <v>281.55340576171881</v>
      </c>
      <c r="K1498" s="30">
        <v>279.5</v>
      </c>
      <c r="L1498" s="30">
        <v>318</v>
      </c>
      <c r="M1498" s="30">
        <v>287.77291870117188</v>
      </c>
      <c r="N1498" s="30">
        <v>288.5</v>
      </c>
      <c r="O1498" s="30">
        <v>281.2</v>
      </c>
    </row>
    <row r="1499" spans="1:15" x14ac:dyDescent="0.3">
      <c r="A1499" s="1">
        <v>830055040</v>
      </c>
      <c r="B1499" t="s">
        <v>395</v>
      </c>
      <c r="C1499" t="s">
        <v>1622</v>
      </c>
      <c r="D1499" s="30">
        <v>383.95721435546881</v>
      </c>
      <c r="E1499" s="30">
        <v>376.1</v>
      </c>
      <c r="F1499" s="30">
        <v>383.5</v>
      </c>
      <c r="G1499" s="30">
        <v>360.42779541015631</v>
      </c>
      <c r="H1499" s="30">
        <v>349.8</v>
      </c>
      <c r="I1499" s="30">
        <v>357.6</v>
      </c>
      <c r="J1499" s="30">
        <v>320.83334350585938</v>
      </c>
      <c r="K1499" s="30">
        <v>329.6</v>
      </c>
      <c r="L1499" s="30">
        <v>333.7</v>
      </c>
      <c r="M1499" s="30">
        <v>360.42779541015631</v>
      </c>
      <c r="N1499" s="30">
        <v>349.8</v>
      </c>
      <c r="O1499" s="30">
        <v>357.6</v>
      </c>
    </row>
    <row r="1500" spans="1:15" x14ac:dyDescent="0.3">
      <c r="A1500" s="1">
        <v>480773070</v>
      </c>
      <c r="B1500" t="s">
        <v>225</v>
      </c>
      <c r="C1500" t="s">
        <v>1214</v>
      </c>
      <c r="D1500" s="30">
        <v>333.06668090820313</v>
      </c>
      <c r="E1500" s="30">
        <v>347.6</v>
      </c>
      <c r="F1500" s="30">
        <v>359.2</v>
      </c>
      <c r="G1500" s="30">
        <v>257.65646362304688</v>
      </c>
      <c r="H1500" s="30">
        <v>285.10000000000002</v>
      </c>
      <c r="I1500" s="30">
        <v>298.2</v>
      </c>
      <c r="J1500" s="30">
        <v>303.06121826171881</v>
      </c>
      <c r="K1500" s="30">
        <v>320.3</v>
      </c>
      <c r="L1500" s="30">
        <v>327.60000000000002</v>
      </c>
      <c r="M1500" s="30">
        <v>257.65646362304688</v>
      </c>
      <c r="N1500" s="30">
        <v>285.10000000000002</v>
      </c>
      <c r="O1500" s="30">
        <v>298.2</v>
      </c>
    </row>
    <row r="1501" spans="1:15" x14ac:dyDescent="0.3">
      <c r="A1501" s="1">
        <v>480694040</v>
      </c>
      <c r="B1501" t="s">
        <v>218</v>
      </c>
      <c r="C1501" t="s">
        <v>1158</v>
      </c>
      <c r="D1501" s="30">
        <v>356.59341430664063</v>
      </c>
      <c r="E1501" s="30">
        <v>347.4</v>
      </c>
      <c r="F1501" s="30">
        <v>347.2</v>
      </c>
      <c r="G1501" s="30">
        <v>331.31869506835938</v>
      </c>
      <c r="H1501" s="30">
        <v>337.2</v>
      </c>
      <c r="I1501" s="30">
        <v>333.5</v>
      </c>
      <c r="J1501" s="30">
        <v>332.14285278320313</v>
      </c>
      <c r="K1501" s="30">
        <v>317.3</v>
      </c>
      <c r="L1501" s="30">
        <v>315.60000000000002</v>
      </c>
      <c r="M1501" s="30">
        <v>331.31869506835938</v>
      </c>
      <c r="N1501" s="30">
        <v>337.2</v>
      </c>
      <c r="O1501" s="30">
        <v>333.5</v>
      </c>
    </row>
    <row r="1502" spans="1:15" x14ac:dyDescent="0.3">
      <c r="A1502" s="1">
        <v>720744120</v>
      </c>
      <c r="B1502" t="s">
        <v>344</v>
      </c>
      <c r="C1502" t="s">
        <v>1158</v>
      </c>
      <c r="D1502" s="30"/>
      <c r="E1502" s="30">
        <v>432.8</v>
      </c>
      <c r="F1502" s="30">
        <v>353.8</v>
      </c>
      <c r="G1502" s="30">
        <v>427.77777099609381</v>
      </c>
      <c r="H1502" s="30">
        <v>401.6</v>
      </c>
      <c r="I1502" s="30">
        <v>332.3</v>
      </c>
      <c r="J1502" s="30"/>
      <c r="K1502" s="30">
        <v>432.8</v>
      </c>
      <c r="L1502" s="30">
        <v>342.9</v>
      </c>
      <c r="M1502" s="30">
        <v>427.77777099609381</v>
      </c>
      <c r="N1502" s="30">
        <v>401.6</v>
      </c>
      <c r="O1502" s="30">
        <v>332.3</v>
      </c>
    </row>
    <row r="1503" spans="1:15" x14ac:dyDescent="0.3">
      <c r="A1503" s="1">
        <v>511531050</v>
      </c>
      <c r="B1503" t="s">
        <v>267</v>
      </c>
      <c r="C1503" t="s">
        <v>1362</v>
      </c>
      <c r="D1503" s="30">
        <v>326.66665649414063</v>
      </c>
      <c r="E1503" s="30">
        <v>289.5</v>
      </c>
      <c r="F1503" s="30">
        <v>313.2</v>
      </c>
      <c r="G1503" s="30"/>
      <c r="H1503" s="30">
        <v>155.1</v>
      </c>
      <c r="I1503" s="30">
        <v>193</v>
      </c>
      <c r="J1503" s="30"/>
      <c r="K1503" s="30">
        <v>288.89999999999998</v>
      </c>
      <c r="L1503" s="30">
        <v>305</v>
      </c>
      <c r="M1503" s="30"/>
      <c r="N1503" s="30">
        <v>155.1</v>
      </c>
      <c r="O1503" s="30">
        <v>193</v>
      </c>
    </row>
    <row r="1504" spans="1:15" x14ac:dyDescent="0.3">
      <c r="A1504" s="1">
        <v>480774060</v>
      </c>
      <c r="B1504" t="s">
        <v>225</v>
      </c>
      <c r="C1504" t="s">
        <v>1216</v>
      </c>
      <c r="D1504" s="30">
        <v>326.7515869140625</v>
      </c>
      <c r="E1504" s="30">
        <v>342.9</v>
      </c>
      <c r="F1504" s="30">
        <v>353.3</v>
      </c>
      <c r="G1504" s="30">
        <v>276.582275390625</v>
      </c>
      <c r="H1504" s="30">
        <v>313.5</v>
      </c>
      <c r="I1504" s="30">
        <v>306.60000000000002</v>
      </c>
      <c r="J1504" s="30">
        <v>273.17074584960938</v>
      </c>
      <c r="K1504" s="30">
        <v>279</v>
      </c>
      <c r="L1504" s="30">
        <v>302.10000000000002</v>
      </c>
      <c r="M1504" s="30">
        <v>276.582275390625</v>
      </c>
      <c r="N1504" s="30">
        <v>313.5</v>
      </c>
      <c r="O1504" s="30">
        <v>306.60000000000002</v>
      </c>
    </row>
    <row r="1505" spans="1:15" x14ac:dyDescent="0.3">
      <c r="A1505" s="1">
        <v>961116040</v>
      </c>
      <c r="B1505" t="s">
        <v>460</v>
      </c>
      <c r="C1505" t="s">
        <v>1915</v>
      </c>
      <c r="D1505" s="30"/>
      <c r="E1505" s="30">
        <v>256.60000000000002</v>
      </c>
      <c r="F1505" s="30">
        <v>274.2</v>
      </c>
      <c r="G1505" s="30"/>
      <c r="H1505" s="30">
        <v>211.2</v>
      </c>
      <c r="I1505" s="30">
        <v>233.3</v>
      </c>
      <c r="J1505" s="30"/>
      <c r="K1505" s="30">
        <v>256.60000000000002</v>
      </c>
      <c r="L1505" s="30">
        <v>274.2</v>
      </c>
      <c r="M1505" s="30"/>
      <c r="N1505" s="30">
        <v>211.2</v>
      </c>
      <c r="O1505" s="30">
        <v>233.3</v>
      </c>
    </row>
    <row r="1506" spans="1:15" x14ac:dyDescent="0.3">
      <c r="A1506" s="1">
        <v>240903050</v>
      </c>
      <c r="B1506" t="s">
        <v>106</v>
      </c>
      <c r="C1506" t="s">
        <v>836</v>
      </c>
      <c r="D1506" s="30">
        <v>352.38970947265631</v>
      </c>
      <c r="E1506" s="30">
        <v>379</v>
      </c>
      <c r="F1506" s="30">
        <v>360.4</v>
      </c>
      <c r="G1506" s="30">
        <v>300.73394775390631</v>
      </c>
      <c r="H1506" s="30">
        <v>328.5</v>
      </c>
      <c r="I1506" s="30">
        <v>330.7</v>
      </c>
      <c r="J1506" s="30">
        <v>302.631591796875</v>
      </c>
      <c r="K1506" s="30">
        <v>330.6</v>
      </c>
      <c r="L1506" s="30">
        <v>305.7</v>
      </c>
      <c r="M1506" s="30">
        <v>300.73394775390631</v>
      </c>
      <c r="N1506" s="30">
        <v>328.5</v>
      </c>
      <c r="O1506" s="30">
        <v>330.7</v>
      </c>
    </row>
    <row r="1507" spans="1:15" x14ac:dyDescent="0.3">
      <c r="A1507" s="1">
        <v>480694080</v>
      </c>
      <c r="B1507" t="s">
        <v>218</v>
      </c>
      <c r="C1507" t="s">
        <v>1160</v>
      </c>
      <c r="D1507" s="30">
        <v>364.70587158203131</v>
      </c>
      <c r="E1507" s="30">
        <v>363.8</v>
      </c>
      <c r="F1507" s="30">
        <v>373.8</v>
      </c>
      <c r="G1507" s="30">
        <v>341.69741821289063</v>
      </c>
      <c r="H1507" s="30">
        <v>350.5</v>
      </c>
      <c r="I1507" s="30">
        <v>356</v>
      </c>
      <c r="J1507" s="30">
        <v>288.31167602539063</v>
      </c>
      <c r="K1507" s="30">
        <v>313.60000000000002</v>
      </c>
      <c r="L1507" s="30">
        <v>323.8</v>
      </c>
      <c r="M1507" s="30">
        <v>341.69741821289063</v>
      </c>
      <c r="N1507" s="30">
        <v>350.5</v>
      </c>
      <c r="O1507" s="30">
        <v>356</v>
      </c>
    </row>
    <row r="1508" spans="1:15" x14ac:dyDescent="0.3">
      <c r="A1508" s="1">
        <v>240934040</v>
      </c>
      <c r="B1508" t="s">
        <v>108</v>
      </c>
      <c r="C1508" t="s">
        <v>858</v>
      </c>
      <c r="D1508" s="30">
        <v>396.55172729492188</v>
      </c>
      <c r="E1508" s="30">
        <v>404.7</v>
      </c>
      <c r="F1508" s="30">
        <v>395.4</v>
      </c>
      <c r="G1508" s="30">
        <v>373.981201171875</v>
      </c>
      <c r="H1508" s="30">
        <v>406.2</v>
      </c>
      <c r="I1508" s="30">
        <v>406.4</v>
      </c>
      <c r="J1508" s="30">
        <v>340.677978515625</v>
      </c>
      <c r="K1508" s="30">
        <v>354.7</v>
      </c>
      <c r="L1508" s="30">
        <v>343.6</v>
      </c>
      <c r="M1508" s="30">
        <v>373.981201171875</v>
      </c>
      <c r="N1508" s="30">
        <v>406.2</v>
      </c>
      <c r="O1508" s="30">
        <v>406.4</v>
      </c>
    </row>
    <row r="1509" spans="1:15" x14ac:dyDescent="0.3">
      <c r="A1509" s="1">
        <v>540393000</v>
      </c>
      <c r="B1509" t="s">
        <v>278</v>
      </c>
      <c r="C1509" t="s">
        <v>1384</v>
      </c>
      <c r="D1509" s="30">
        <v>340.09661865234381</v>
      </c>
      <c r="E1509" s="30">
        <v>328.2</v>
      </c>
      <c r="F1509" s="30">
        <v>336.6</v>
      </c>
      <c r="G1509" s="30"/>
      <c r="H1509" s="30">
        <v>252.9</v>
      </c>
      <c r="I1509" s="30">
        <v>293.7</v>
      </c>
      <c r="J1509" s="30">
        <v>302.29885864257813</v>
      </c>
      <c r="K1509" s="30">
        <v>292.60000000000002</v>
      </c>
      <c r="L1509" s="30">
        <v>293</v>
      </c>
      <c r="M1509" s="30"/>
      <c r="N1509" s="30">
        <v>252.9</v>
      </c>
      <c r="O1509" s="30">
        <v>293.7</v>
      </c>
    </row>
    <row r="1510" spans="1:15" x14ac:dyDescent="0.3">
      <c r="A1510" s="1">
        <v>391414600</v>
      </c>
      <c r="B1510" t="s">
        <v>175</v>
      </c>
      <c r="C1510" t="s">
        <v>1056</v>
      </c>
      <c r="D1510" s="30">
        <v>346.3087158203125</v>
      </c>
      <c r="E1510" s="30">
        <v>381.9</v>
      </c>
      <c r="F1510" s="30">
        <v>387.2</v>
      </c>
      <c r="G1510" s="30">
        <v>342.95303344726563</v>
      </c>
      <c r="H1510" s="30">
        <v>359.3</v>
      </c>
      <c r="I1510" s="30">
        <v>361.1</v>
      </c>
      <c r="J1510" s="30">
        <v>282.5396728515625</v>
      </c>
      <c r="K1510" s="30">
        <v>338.6</v>
      </c>
      <c r="L1510" s="30">
        <v>327.9</v>
      </c>
      <c r="M1510" s="30">
        <v>342.95303344726563</v>
      </c>
      <c r="N1510" s="30">
        <v>359.3</v>
      </c>
      <c r="O1510" s="30">
        <v>361.1</v>
      </c>
    </row>
    <row r="1511" spans="1:15" x14ac:dyDescent="0.3">
      <c r="A1511" s="1">
        <v>240904120</v>
      </c>
      <c r="B1511" t="s">
        <v>106</v>
      </c>
      <c r="C1511" t="s">
        <v>844</v>
      </c>
      <c r="D1511" s="30">
        <v>349.35623168945313</v>
      </c>
      <c r="E1511" s="30">
        <v>360.2</v>
      </c>
      <c r="F1511" s="30">
        <v>374.1</v>
      </c>
      <c r="G1511" s="30">
        <v>303.8961181640625</v>
      </c>
      <c r="H1511" s="30">
        <v>324.7</v>
      </c>
      <c r="I1511" s="30">
        <v>335.3</v>
      </c>
      <c r="J1511" s="30">
        <v>276.59573364257813</v>
      </c>
      <c r="K1511" s="30">
        <v>314.2</v>
      </c>
      <c r="L1511" s="30">
        <v>332</v>
      </c>
      <c r="M1511" s="30">
        <v>303.8961181640625</v>
      </c>
      <c r="N1511" s="30">
        <v>324.7</v>
      </c>
      <c r="O1511" s="30">
        <v>335.3</v>
      </c>
    </row>
    <row r="1512" spans="1:15" x14ac:dyDescent="0.3">
      <c r="A1512" s="1">
        <v>700934040</v>
      </c>
      <c r="B1512" t="s">
        <v>338</v>
      </c>
      <c r="C1512" t="s">
        <v>1503</v>
      </c>
      <c r="D1512" s="30">
        <v>322.35293579101563</v>
      </c>
      <c r="E1512" s="30">
        <v>316.39999999999998</v>
      </c>
      <c r="F1512" s="30">
        <v>320.8</v>
      </c>
      <c r="G1512" s="30">
        <v>267.058837890625</v>
      </c>
      <c r="H1512" s="30">
        <v>303</v>
      </c>
      <c r="I1512" s="30">
        <v>295.8</v>
      </c>
      <c r="J1512" s="30">
        <v>308.69564819335938</v>
      </c>
      <c r="K1512" s="30">
        <v>300</v>
      </c>
      <c r="L1512" s="30">
        <v>291.3</v>
      </c>
      <c r="M1512" s="30">
        <v>267.058837890625</v>
      </c>
      <c r="N1512" s="30">
        <v>303</v>
      </c>
      <c r="O1512" s="30">
        <v>295.8</v>
      </c>
    </row>
    <row r="1513" spans="1:15" x14ac:dyDescent="0.3">
      <c r="A1513" s="1">
        <v>940783000</v>
      </c>
      <c r="B1513" t="s">
        <v>437</v>
      </c>
      <c r="C1513" t="s">
        <v>1748</v>
      </c>
      <c r="D1513" s="30">
        <v>361.46646118164063</v>
      </c>
      <c r="E1513" s="30">
        <v>366.4</v>
      </c>
      <c r="F1513" s="30">
        <v>373</v>
      </c>
      <c r="G1513" s="30">
        <v>317.52737426757813</v>
      </c>
      <c r="H1513" s="30">
        <v>320.3</v>
      </c>
      <c r="I1513" s="30">
        <v>319.7</v>
      </c>
      <c r="J1513" s="30">
        <v>331.65679931640631</v>
      </c>
      <c r="K1513" s="30">
        <v>336.9</v>
      </c>
      <c r="L1513" s="30">
        <v>338.2</v>
      </c>
      <c r="M1513" s="30">
        <v>317.52737426757813</v>
      </c>
      <c r="N1513" s="30">
        <v>320.3</v>
      </c>
      <c r="O1513" s="30">
        <v>319.7</v>
      </c>
    </row>
    <row r="1514" spans="1:15" x14ac:dyDescent="0.3">
      <c r="A1514" s="1">
        <v>950594040</v>
      </c>
      <c r="B1514" t="s">
        <v>441</v>
      </c>
      <c r="C1514" t="s">
        <v>1759</v>
      </c>
      <c r="D1514" s="30">
        <v>348.11715698242188</v>
      </c>
      <c r="E1514" s="30">
        <v>373.4</v>
      </c>
      <c r="F1514" s="30">
        <v>378.8</v>
      </c>
      <c r="G1514" s="30">
        <v>335.56484985351563</v>
      </c>
      <c r="H1514" s="30">
        <v>381.5</v>
      </c>
      <c r="I1514" s="30">
        <v>374.1</v>
      </c>
      <c r="J1514" s="30">
        <v>330.76922607421881</v>
      </c>
      <c r="K1514" s="30">
        <v>354.6</v>
      </c>
      <c r="L1514" s="30">
        <v>355.1</v>
      </c>
      <c r="M1514" s="30">
        <v>335.56484985351563</v>
      </c>
      <c r="N1514" s="30">
        <v>381.5</v>
      </c>
      <c r="O1514" s="30">
        <v>374.1</v>
      </c>
    </row>
    <row r="1515" spans="1:15" x14ac:dyDescent="0.3">
      <c r="A1515" s="1">
        <v>830054060</v>
      </c>
      <c r="B1515" t="s">
        <v>395</v>
      </c>
      <c r="C1515" t="s">
        <v>1618</v>
      </c>
      <c r="D1515" s="30">
        <v>327.68362426757813</v>
      </c>
      <c r="E1515" s="30">
        <v>351.4</v>
      </c>
      <c r="F1515" s="30">
        <v>346</v>
      </c>
      <c r="G1515" s="30">
        <v>269.49151611328131</v>
      </c>
      <c r="H1515" s="30">
        <v>311.7</v>
      </c>
      <c r="I1515" s="30">
        <v>304.39999999999998</v>
      </c>
      <c r="J1515" s="30">
        <v>284.78262329101563</v>
      </c>
      <c r="K1515" s="30">
        <v>303.10000000000002</v>
      </c>
      <c r="L1515" s="30">
        <v>300</v>
      </c>
      <c r="M1515" s="30">
        <v>269.49151611328131</v>
      </c>
      <c r="N1515" s="30">
        <v>311.7</v>
      </c>
      <c r="O1515" s="30">
        <v>304.39999999999998</v>
      </c>
    </row>
    <row r="1516" spans="1:15" x14ac:dyDescent="0.3">
      <c r="A1516" s="1">
        <v>960935070</v>
      </c>
      <c r="B1516" t="s">
        <v>447</v>
      </c>
      <c r="C1516" t="s">
        <v>1840</v>
      </c>
      <c r="D1516" s="30">
        <v>372.0306396484375</v>
      </c>
      <c r="E1516" s="30">
        <v>393.6</v>
      </c>
      <c r="F1516" s="30">
        <v>404.7</v>
      </c>
      <c r="G1516" s="30">
        <v>316.79388427734381</v>
      </c>
      <c r="H1516" s="30">
        <v>387.2</v>
      </c>
      <c r="I1516" s="30">
        <v>399.7</v>
      </c>
      <c r="J1516" s="30">
        <v>323.40426635742188</v>
      </c>
      <c r="K1516" s="30">
        <v>361.1</v>
      </c>
      <c r="L1516" s="30">
        <v>360.6</v>
      </c>
      <c r="M1516" s="30">
        <v>316.79388427734381</v>
      </c>
      <c r="N1516" s="30">
        <v>387.2</v>
      </c>
      <c r="O1516" s="30">
        <v>399.7</v>
      </c>
    </row>
    <row r="1517" spans="1:15" x14ac:dyDescent="0.3">
      <c r="A1517" s="1">
        <v>961114050</v>
      </c>
      <c r="B1517" t="s">
        <v>460</v>
      </c>
      <c r="C1517" t="s">
        <v>1910</v>
      </c>
      <c r="D1517" s="30"/>
      <c r="E1517" s="30">
        <v>237.3</v>
      </c>
      <c r="F1517" s="30">
        <v>226.6</v>
      </c>
      <c r="G1517" s="30"/>
      <c r="H1517" s="30">
        <v>172.8</v>
      </c>
      <c r="I1517" s="30">
        <v>159.4</v>
      </c>
      <c r="J1517" s="30"/>
      <c r="K1517" s="30">
        <v>237.3</v>
      </c>
      <c r="L1517" s="30">
        <v>226.6</v>
      </c>
      <c r="M1517" s="30"/>
      <c r="N1517" s="30">
        <v>172.8</v>
      </c>
      <c r="O1517" s="30">
        <v>159.4</v>
      </c>
    </row>
    <row r="1518" spans="1:15" x14ac:dyDescent="0.3">
      <c r="A1518" s="1">
        <v>1159023910</v>
      </c>
      <c r="B1518" t="s">
        <v>536</v>
      </c>
      <c r="C1518" t="s">
        <v>536</v>
      </c>
      <c r="D1518" s="30">
        <v>253.15315246582031</v>
      </c>
      <c r="E1518" s="30">
        <v>249.2</v>
      </c>
      <c r="F1518" s="30">
        <v>241.2</v>
      </c>
      <c r="G1518" s="30"/>
      <c r="H1518" s="30">
        <v>214.3</v>
      </c>
      <c r="I1518" s="30">
        <v>225.4</v>
      </c>
      <c r="J1518" s="30">
        <v>253.15315246582031</v>
      </c>
      <c r="K1518" s="30">
        <v>249.2</v>
      </c>
      <c r="L1518" s="30">
        <v>241.2</v>
      </c>
      <c r="M1518" s="30"/>
      <c r="N1518" s="30">
        <v>214.3</v>
      </c>
      <c r="O1518" s="30">
        <v>225.4</v>
      </c>
    </row>
    <row r="1519" spans="1:15" x14ac:dyDescent="0.3">
      <c r="A1519" s="1">
        <v>480664060</v>
      </c>
      <c r="B1519" t="s">
        <v>216</v>
      </c>
      <c r="C1519" t="s">
        <v>1135</v>
      </c>
      <c r="D1519" s="30">
        <v>300.72991943359381</v>
      </c>
      <c r="E1519" s="30">
        <v>305</v>
      </c>
      <c r="F1519" s="30">
        <v>339.6</v>
      </c>
      <c r="G1519" s="30">
        <v>281.7518310546875</v>
      </c>
      <c r="H1519" s="30">
        <v>273</v>
      </c>
      <c r="I1519" s="30">
        <v>325.8</v>
      </c>
      <c r="J1519" s="30"/>
      <c r="K1519" s="30">
        <v>280</v>
      </c>
      <c r="L1519" s="30">
        <v>327.3</v>
      </c>
      <c r="M1519" s="30">
        <v>281.7518310546875</v>
      </c>
      <c r="N1519" s="30">
        <v>273</v>
      </c>
      <c r="O1519" s="30">
        <v>325.8</v>
      </c>
    </row>
    <row r="1520" spans="1:15" x14ac:dyDescent="0.3">
      <c r="A1520" s="1">
        <v>191424070</v>
      </c>
      <c r="B1520" t="s">
        <v>81</v>
      </c>
      <c r="C1520" t="s">
        <v>765</v>
      </c>
      <c r="D1520" s="30">
        <v>373.50994873046881</v>
      </c>
      <c r="E1520" s="30">
        <v>377.2</v>
      </c>
      <c r="F1520" s="30">
        <v>373.5</v>
      </c>
      <c r="G1520" s="30">
        <v>347.01986694335938</v>
      </c>
      <c r="H1520" s="30">
        <v>334.5</v>
      </c>
      <c r="I1520" s="30">
        <v>338.8</v>
      </c>
      <c r="J1520" s="30">
        <v>338</v>
      </c>
      <c r="K1520" s="30">
        <v>339.6</v>
      </c>
      <c r="L1520" s="30">
        <v>322.60000000000002</v>
      </c>
      <c r="M1520" s="30">
        <v>347.01986694335938</v>
      </c>
      <c r="N1520" s="30">
        <v>334.5</v>
      </c>
      <c r="O1520" s="30">
        <v>338.8</v>
      </c>
    </row>
    <row r="1521" spans="1:15" x14ac:dyDescent="0.3">
      <c r="A1521" s="1">
        <v>391414780</v>
      </c>
      <c r="B1521" t="s">
        <v>175</v>
      </c>
      <c r="C1521" t="s">
        <v>1061</v>
      </c>
      <c r="D1521" s="30">
        <v>246.82081604003909</v>
      </c>
      <c r="E1521" s="30">
        <v>281.7</v>
      </c>
      <c r="F1521" s="30">
        <v>304.8</v>
      </c>
      <c r="G1521" s="30">
        <v>185.54913330078131</v>
      </c>
      <c r="H1521" s="30">
        <v>225</v>
      </c>
      <c r="I1521" s="30">
        <v>219.3</v>
      </c>
      <c r="J1521" s="30"/>
      <c r="K1521" s="30">
        <v>279.3</v>
      </c>
      <c r="L1521" s="30">
        <v>295.89999999999998</v>
      </c>
      <c r="M1521" s="30">
        <v>185.54913330078131</v>
      </c>
      <c r="N1521" s="30">
        <v>225</v>
      </c>
      <c r="O1521" s="30">
        <v>219.3</v>
      </c>
    </row>
    <row r="1522" spans="1:15" x14ac:dyDescent="0.3">
      <c r="A1522" s="1">
        <v>500073000</v>
      </c>
      <c r="B1522" t="s">
        <v>259</v>
      </c>
      <c r="C1522" t="s">
        <v>1334</v>
      </c>
      <c r="D1522" s="30">
        <v>363.82977294921881</v>
      </c>
      <c r="E1522" s="30">
        <v>359.7</v>
      </c>
      <c r="F1522" s="30">
        <v>353.4</v>
      </c>
      <c r="G1522" s="30">
        <v>298.29788208007813</v>
      </c>
      <c r="H1522" s="30">
        <v>330</v>
      </c>
      <c r="I1522" s="30">
        <v>301.8</v>
      </c>
      <c r="J1522" s="30">
        <v>311.29031372070313</v>
      </c>
      <c r="K1522" s="30">
        <v>321.10000000000002</v>
      </c>
      <c r="L1522" s="30">
        <v>321.7</v>
      </c>
      <c r="M1522" s="30">
        <v>298.29788208007813</v>
      </c>
      <c r="N1522" s="30">
        <v>330</v>
      </c>
      <c r="O1522" s="30">
        <v>301.8</v>
      </c>
    </row>
    <row r="1523" spans="1:15" x14ac:dyDescent="0.3">
      <c r="A1523" s="1">
        <v>480774040</v>
      </c>
      <c r="B1523" t="s">
        <v>225</v>
      </c>
      <c r="C1523" t="s">
        <v>1215</v>
      </c>
      <c r="D1523" s="30"/>
      <c r="E1523" s="30">
        <v>336.8</v>
      </c>
      <c r="F1523" s="30">
        <v>314.39999999999998</v>
      </c>
      <c r="G1523" s="30"/>
      <c r="H1523" s="30">
        <v>281.10000000000002</v>
      </c>
      <c r="I1523" s="30">
        <v>255.4</v>
      </c>
      <c r="J1523" s="30"/>
      <c r="K1523" s="30">
        <v>329.3</v>
      </c>
      <c r="L1523" s="30">
        <v>311.5</v>
      </c>
      <c r="M1523" s="30"/>
      <c r="N1523" s="30">
        <v>281.10000000000002</v>
      </c>
      <c r="O1523" s="30">
        <v>255.4</v>
      </c>
    </row>
    <row r="1524" spans="1:15" x14ac:dyDescent="0.3">
      <c r="A1524" s="1">
        <v>191424090</v>
      </c>
      <c r="B1524" t="s">
        <v>81</v>
      </c>
      <c r="C1524" t="s">
        <v>767</v>
      </c>
      <c r="D1524" s="30">
        <v>378.73562622070313</v>
      </c>
      <c r="E1524" s="30">
        <v>400</v>
      </c>
      <c r="F1524" s="30">
        <v>382.4</v>
      </c>
      <c r="G1524" s="30">
        <v>357.14285278320313</v>
      </c>
      <c r="H1524" s="30">
        <v>383.2</v>
      </c>
      <c r="I1524" s="30">
        <v>371.3</v>
      </c>
      <c r="J1524" s="30"/>
      <c r="K1524" s="30">
        <v>345.8</v>
      </c>
      <c r="L1524" s="30">
        <v>350.7</v>
      </c>
      <c r="M1524" s="30">
        <v>357.14285278320313</v>
      </c>
      <c r="N1524" s="30">
        <v>383.2</v>
      </c>
      <c r="O1524" s="30">
        <v>371.3</v>
      </c>
    </row>
    <row r="1525" spans="1:15" x14ac:dyDescent="0.3">
      <c r="A1525" s="1">
        <v>361394120</v>
      </c>
      <c r="B1525" t="s">
        <v>163</v>
      </c>
      <c r="C1525" t="s">
        <v>990</v>
      </c>
      <c r="D1525" s="30">
        <v>327.0491943359375</v>
      </c>
      <c r="E1525" s="30">
        <v>340.7</v>
      </c>
      <c r="F1525" s="30">
        <v>350.4</v>
      </c>
      <c r="G1525" s="30">
        <v>300.81967163085938</v>
      </c>
      <c r="H1525" s="30">
        <v>327.60000000000002</v>
      </c>
      <c r="I1525" s="30">
        <v>343.8</v>
      </c>
      <c r="J1525" s="30"/>
      <c r="K1525" s="30">
        <v>307</v>
      </c>
      <c r="L1525" s="30">
        <v>342.3</v>
      </c>
      <c r="M1525" s="30">
        <v>300.81967163085938</v>
      </c>
      <c r="N1525" s="30">
        <v>327.60000000000002</v>
      </c>
      <c r="O1525" s="30">
        <v>343.8</v>
      </c>
    </row>
    <row r="1526" spans="1:15" x14ac:dyDescent="0.3">
      <c r="A1526" s="1">
        <v>500014080</v>
      </c>
      <c r="B1526" t="s">
        <v>254</v>
      </c>
      <c r="C1526" t="s">
        <v>1323</v>
      </c>
      <c r="D1526" s="30">
        <v>345.90164184570313</v>
      </c>
      <c r="E1526" s="30">
        <v>368</v>
      </c>
      <c r="F1526" s="30">
        <v>347.9</v>
      </c>
      <c r="G1526" s="30">
        <v>356.557373046875</v>
      </c>
      <c r="H1526" s="30">
        <v>374.9</v>
      </c>
      <c r="I1526" s="30">
        <v>383.5</v>
      </c>
      <c r="J1526" s="30"/>
      <c r="K1526" s="30">
        <v>346</v>
      </c>
      <c r="L1526" s="30">
        <v>323.10000000000002</v>
      </c>
      <c r="M1526" s="30">
        <v>356.557373046875</v>
      </c>
      <c r="N1526" s="30">
        <v>374.9</v>
      </c>
      <c r="O1526" s="30">
        <v>383.5</v>
      </c>
    </row>
    <row r="1527" spans="1:15" x14ac:dyDescent="0.3">
      <c r="A1527" s="1">
        <v>961116020</v>
      </c>
      <c r="B1527" t="s">
        <v>460</v>
      </c>
      <c r="C1527" t="s">
        <v>1914</v>
      </c>
      <c r="D1527" s="30"/>
      <c r="E1527" s="30">
        <v>206.6</v>
      </c>
      <c r="F1527" s="30">
        <v>217.3</v>
      </c>
      <c r="G1527" s="30"/>
      <c r="H1527" s="30">
        <v>153.30000000000001</v>
      </c>
      <c r="I1527" s="30">
        <v>169.7</v>
      </c>
      <c r="J1527" s="30"/>
      <c r="K1527" s="30">
        <v>206.6</v>
      </c>
      <c r="L1527" s="30">
        <v>217.3</v>
      </c>
      <c r="M1527" s="30"/>
      <c r="N1527" s="30">
        <v>153.30000000000001</v>
      </c>
      <c r="O1527" s="30">
        <v>169.7</v>
      </c>
    </row>
    <row r="1528" spans="1:15" x14ac:dyDescent="0.3">
      <c r="A1528" s="1">
        <v>240934440</v>
      </c>
      <c r="B1528" t="s">
        <v>108</v>
      </c>
      <c r="C1528" t="s">
        <v>872</v>
      </c>
      <c r="D1528" s="30">
        <v>394.70587158203131</v>
      </c>
      <c r="E1528" s="30">
        <v>395.6</v>
      </c>
      <c r="F1528" s="30">
        <v>411.2</v>
      </c>
      <c r="G1528" s="30">
        <v>380.58822631835938</v>
      </c>
      <c r="H1528" s="30">
        <v>389.7</v>
      </c>
      <c r="I1528" s="30">
        <v>418.8</v>
      </c>
      <c r="J1528" s="30">
        <v>350</v>
      </c>
      <c r="K1528" s="30">
        <v>342.6</v>
      </c>
      <c r="L1528" s="30">
        <v>355.8</v>
      </c>
      <c r="M1528" s="30">
        <v>380.58822631835938</v>
      </c>
      <c r="N1528" s="30">
        <v>389.7</v>
      </c>
      <c r="O1528" s="30">
        <v>418.8</v>
      </c>
    </row>
    <row r="1529" spans="1:15" x14ac:dyDescent="0.3">
      <c r="A1529" s="1">
        <v>1000632050</v>
      </c>
      <c r="B1529" t="s">
        <v>477</v>
      </c>
      <c r="C1529" t="s">
        <v>1950</v>
      </c>
      <c r="D1529" s="30">
        <v>285.59671020507813</v>
      </c>
      <c r="E1529" s="30">
        <v>286.7</v>
      </c>
      <c r="F1529" s="30">
        <v>291.3</v>
      </c>
      <c r="G1529" s="30">
        <v>283.33334350585938</v>
      </c>
      <c r="H1529" s="30">
        <v>275.3</v>
      </c>
      <c r="I1529" s="30">
        <v>284</v>
      </c>
      <c r="J1529" s="30">
        <v>285.59671020507813</v>
      </c>
      <c r="K1529" s="30">
        <v>249.5</v>
      </c>
      <c r="L1529" s="30">
        <v>261.8</v>
      </c>
      <c r="M1529" s="30">
        <v>283.33334350585938</v>
      </c>
      <c r="N1529" s="30">
        <v>275.3</v>
      </c>
      <c r="O1529" s="30">
        <v>284</v>
      </c>
    </row>
    <row r="1530" spans="1:15" x14ac:dyDescent="0.3">
      <c r="A1530" s="1">
        <v>391413060</v>
      </c>
      <c r="B1530" t="s">
        <v>175</v>
      </c>
      <c r="C1530" t="s">
        <v>1030</v>
      </c>
      <c r="D1530" s="30">
        <v>319.656005859375</v>
      </c>
      <c r="E1530" s="30">
        <v>315.5</v>
      </c>
      <c r="F1530" s="30">
        <v>314</v>
      </c>
      <c r="G1530" s="30">
        <v>239.3120422363281</v>
      </c>
      <c r="H1530" s="30">
        <v>241.1</v>
      </c>
      <c r="I1530" s="30">
        <v>241.2</v>
      </c>
      <c r="J1530" s="30">
        <v>302.58065795898438</v>
      </c>
      <c r="K1530" s="30">
        <v>302.10000000000002</v>
      </c>
      <c r="L1530" s="30">
        <v>301.2</v>
      </c>
      <c r="M1530" s="30">
        <v>239.3120422363281</v>
      </c>
      <c r="N1530" s="30">
        <v>241.1</v>
      </c>
      <c r="O1530" s="30">
        <v>241.2</v>
      </c>
    </row>
    <row r="1531" spans="1:15" x14ac:dyDescent="0.3">
      <c r="A1531" s="1">
        <v>480776100</v>
      </c>
      <c r="B1531" t="s">
        <v>225</v>
      </c>
      <c r="C1531" t="s">
        <v>1230</v>
      </c>
      <c r="D1531" s="30">
        <v>308.78378295898438</v>
      </c>
      <c r="E1531" s="30">
        <v>323.39999999999998</v>
      </c>
      <c r="F1531" s="30">
        <v>351.2</v>
      </c>
      <c r="G1531" s="30">
        <v>282.43243408203131</v>
      </c>
      <c r="H1531" s="30">
        <v>291.7</v>
      </c>
      <c r="I1531" s="30">
        <v>291.5</v>
      </c>
      <c r="J1531" s="30">
        <v>299.21875</v>
      </c>
      <c r="K1531" s="30">
        <v>318.8</v>
      </c>
      <c r="L1531" s="30">
        <v>344.3</v>
      </c>
      <c r="M1531" s="30">
        <v>282.43243408203131</v>
      </c>
      <c r="N1531" s="30">
        <v>291.7</v>
      </c>
      <c r="O1531" s="30">
        <v>291.5</v>
      </c>
    </row>
    <row r="1532" spans="1:15" x14ac:dyDescent="0.3">
      <c r="A1532" s="1">
        <v>961115020</v>
      </c>
      <c r="B1532" t="s">
        <v>460</v>
      </c>
      <c r="C1532" t="s">
        <v>841</v>
      </c>
      <c r="D1532" s="30"/>
      <c r="E1532" s="30">
        <v>271.39999999999998</v>
      </c>
      <c r="F1532" s="30">
        <v>267.60000000000002</v>
      </c>
      <c r="G1532" s="30"/>
      <c r="H1532" s="30">
        <v>220.8</v>
      </c>
      <c r="I1532" s="30">
        <v>233.8</v>
      </c>
      <c r="J1532" s="30"/>
      <c r="K1532" s="30">
        <v>271.39999999999998</v>
      </c>
      <c r="L1532" s="30">
        <v>267.60000000000002</v>
      </c>
      <c r="M1532" s="30"/>
      <c r="N1532" s="30">
        <v>220.8</v>
      </c>
      <c r="O1532" s="30">
        <v>233.8</v>
      </c>
    </row>
    <row r="1533" spans="1:15" x14ac:dyDescent="0.3">
      <c r="A1533" s="1">
        <v>480664020</v>
      </c>
      <c r="B1533" t="s">
        <v>216</v>
      </c>
      <c r="C1533" t="s">
        <v>1133</v>
      </c>
      <c r="D1533" s="30">
        <v>301.35134887695313</v>
      </c>
      <c r="E1533" s="30">
        <v>337.3</v>
      </c>
      <c r="F1533" s="30">
        <v>311.8</v>
      </c>
      <c r="G1533" s="30">
        <v>276.35134887695313</v>
      </c>
      <c r="H1533" s="30">
        <v>327.3</v>
      </c>
      <c r="I1533" s="30">
        <v>297.10000000000002</v>
      </c>
      <c r="J1533" s="30"/>
      <c r="K1533" s="30">
        <v>328.4</v>
      </c>
      <c r="L1533" s="30">
        <v>293.89999999999998</v>
      </c>
      <c r="M1533" s="30">
        <v>276.35134887695313</v>
      </c>
      <c r="N1533" s="30">
        <v>327.3</v>
      </c>
      <c r="O1533" s="30">
        <v>297.10000000000002</v>
      </c>
    </row>
    <row r="1534" spans="1:15" x14ac:dyDescent="0.3">
      <c r="A1534" s="1">
        <v>240934420</v>
      </c>
      <c r="B1534" t="s">
        <v>108</v>
      </c>
      <c r="C1534" t="s">
        <v>871</v>
      </c>
      <c r="D1534" s="30">
        <v>330.61224365234381</v>
      </c>
      <c r="E1534" s="30">
        <v>343.2</v>
      </c>
      <c r="F1534" s="30">
        <v>352.5</v>
      </c>
      <c r="G1534" s="30">
        <v>281.63265991210938</v>
      </c>
      <c r="H1534" s="30">
        <v>328.7</v>
      </c>
      <c r="I1534" s="30">
        <v>339</v>
      </c>
      <c r="J1534" s="30">
        <v>306.15383911132813</v>
      </c>
      <c r="K1534" s="30">
        <v>315</v>
      </c>
      <c r="L1534" s="30">
        <v>329.6</v>
      </c>
      <c r="M1534" s="30">
        <v>281.63265991210938</v>
      </c>
      <c r="N1534" s="30">
        <v>328.7</v>
      </c>
      <c r="O1534" s="30">
        <v>339</v>
      </c>
    </row>
    <row r="1535" spans="1:15" x14ac:dyDescent="0.3">
      <c r="A1535" s="1">
        <v>240933000</v>
      </c>
      <c r="B1535" t="s">
        <v>108</v>
      </c>
      <c r="C1535" t="s">
        <v>851</v>
      </c>
      <c r="D1535" s="30">
        <v>348.80111694335938</v>
      </c>
      <c r="E1535" s="30">
        <v>363.1</v>
      </c>
      <c r="F1535" s="30">
        <v>378.6</v>
      </c>
      <c r="G1535" s="30">
        <v>295.82171630859381</v>
      </c>
      <c r="H1535" s="30">
        <v>339.5</v>
      </c>
      <c r="I1535" s="30">
        <v>356.5</v>
      </c>
      <c r="J1535" s="30">
        <v>315.70681762695313</v>
      </c>
      <c r="K1535" s="30">
        <v>333.9</v>
      </c>
      <c r="L1535" s="30">
        <v>353.6</v>
      </c>
      <c r="M1535" s="30">
        <v>295.82171630859381</v>
      </c>
      <c r="N1535" s="30">
        <v>339.5</v>
      </c>
      <c r="O1535" s="30">
        <v>356.5</v>
      </c>
    </row>
    <row r="1536" spans="1:15" x14ac:dyDescent="0.3">
      <c r="A1536" s="1">
        <v>480776040</v>
      </c>
      <c r="B1536" t="s">
        <v>225</v>
      </c>
      <c r="C1536" t="s">
        <v>1225</v>
      </c>
      <c r="D1536" s="30">
        <v>274.28570556640631</v>
      </c>
      <c r="E1536" s="30">
        <v>271.7</v>
      </c>
      <c r="F1536" s="30">
        <v>254.3</v>
      </c>
      <c r="G1536" s="30">
        <v>236.19047546386719</v>
      </c>
      <c r="H1536" s="30">
        <v>233</v>
      </c>
      <c r="I1536" s="30">
        <v>227.6</v>
      </c>
      <c r="J1536" s="30">
        <v>263.54165649414063</v>
      </c>
      <c r="K1536" s="30">
        <v>262.39999999999998</v>
      </c>
      <c r="L1536" s="30">
        <v>245.1</v>
      </c>
      <c r="M1536" s="30">
        <v>236.19047546386719</v>
      </c>
      <c r="N1536" s="30">
        <v>233</v>
      </c>
      <c r="O1536" s="30">
        <v>227.6</v>
      </c>
    </row>
    <row r="1537" spans="1:15" x14ac:dyDescent="0.3">
      <c r="A1537" s="1">
        <v>240934060</v>
      </c>
      <c r="B1537" t="s">
        <v>108</v>
      </c>
      <c r="C1537" t="s">
        <v>859</v>
      </c>
      <c r="D1537" s="30">
        <v>351.5384521484375</v>
      </c>
      <c r="E1537" s="30">
        <v>358.6</v>
      </c>
      <c r="F1537" s="30">
        <v>360.9</v>
      </c>
      <c r="G1537" s="30">
        <v>312.30767822265631</v>
      </c>
      <c r="H1537" s="30">
        <v>324.10000000000002</v>
      </c>
      <c r="I1537" s="30">
        <v>324.2</v>
      </c>
      <c r="J1537" s="30">
        <v>311.68832397460938</v>
      </c>
      <c r="K1537" s="30">
        <v>314.3</v>
      </c>
      <c r="L1537" s="30">
        <v>322</v>
      </c>
      <c r="M1537" s="30">
        <v>312.30767822265631</v>
      </c>
      <c r="N1537" s="30">
        <v>324.10000000000002</v>
      </c>
      <c r="O1537" s="30">
        <v>324.2</v>
      </c>
    </row>
    <row r="1538" spans="1:15" x14ac:dyDescent="0.3">
      <c r="A1538" s="1">
        <v>830053030</v>
      </c>
      <c r="B1538" t="s">
        <v>395</v>
      </c>
      <c r="C1538" t="s">
        <v>1613</v>
      </c>
      <c r="D1538" s="30">
        <v>353.45346069335938</v>
      </c>
      <c r="E1538" s="30">
        <v>364.3</v>
      </c>
      <c r="F1538" s="30">
        <v>362.8</v>
      </c>
      <c r="G1538" s="30">
        <v>314.60842895507813</v>
      </c>
      <c r="H1538" s="30">
        <v>308.8</v>
      </c>
      <c r="I1538" s="30">
        <v>318.5</v>
      </c>
      <c r="J1538" s="30">
        <v>313.40579223632813</v>
      </c>
      <c r="K1538" s="30">
        <v>311.7</v>
      </c>
      <c r="L1538" s="30">
        <v>318.10000000000002</v>
      </c>
      <c r="M1538" s="30">
        <v>314.60842895507813</v>
      </c>
      <c r="N1538" s="30">
        <v>308.8</v>
      </c>
      <c r="O1538" s="30">
        <v>318.5</v>
      </c>
    </row>
    <row r="1539" spans="1:15" x14ac:dyDescent="0.3">
      <c r="A1539" s="1">
        <v>240863000</v>
      </c>
      <c r="B1539" t="s">
        <v>103</v>
      </c>
      <c r="C1539" t="s">
        <v>823</v>
      </c>
      <c r="D1539" s="30">
        <v>364.3369140625</v>
      </c>
      <c r="E1539" s="30">
        <v>384.9</v>
      </c>
      <c r="F1539" s="30">
        <v>382.4</v>
      </c>
      <c r="G1539" s="30">
        <v>379.74911499023438</v>
      </c>
      <c r="H1539" s="30">
        <v>403.5</v>
      </c>
      <c r="I1539" s="30">
        <v>384.4</v>
      </c>
      <c r="J1539" s="30">
        <v>320.8955078125</v>
      </c>
      <c r="K1539" s="30">
        <v>333.1</v>
      </c>
      <c r="L1539" s="30">
        <v>321</v>
      </c>
      <c r="M1539" s="30">
        <v>379.74911499023438</v>
      </c>
      <c r="N1539" s="30">
        <v>403.5</v>
      </c>
      <c r="O1539" s="30">
        <v>384.4</v>
      </c>
    </row>
    <row r="1540" spans="1:15" x14ac:dyDescent="0.3">
      <c r="A1540" s="1">
        <v>121104060</v>
      </c>
      <c r="B1540" t="s">
        <v>50</v>
      </c>
      <c r="C1540" t="s">
        <v>692</v>
      </c>
      <c r="D1540" s="30">
        <v>316</v>
      </c>
      <c r="E1540" s="30">
        <v>331.5</v>
      </c>
      <c r="F1540" s="30">
        <v>332.6</v>
      </c>
      <c r="G1540" s="30"/>
      <c r="H1540" s="30">
        <v>301.89999999999998</v>
      </c>
      <c r="I1540" s="30">
        <v>281.5</v>
      </c>
      <c r="J1540" s="30">
        <v>316</v>
      </c>
      <c r="K1540" s="30">
        <v>331.5</v>
      </c>
      <c r="L1540" s="30">
        <v>313.2</v>
      </c>
      <c r="M1540" s="30"/>
      <c r="N1540" s="30">
        <v>301.89999999999998</v>
      </c>
      <c r="O1540" s="30">
        <v>281.5</v>
      </c>
    </row>
    <row r="1541" spans="1:15" x14ac:dyDescent="0.3">
      <c r="A1541" s="1">
        <v>391414710</v>
      </c>
      <c r="B1541" t="s">
        <v>175</v>
      </c>
      <c r="C1541" t="s">
        <v>972</v>
      </c>
      <c r="D1541" s="30">
        <v>333.04348754882813</v>
      </c>
      <c r="E1541" s="30">
        <v>361</v>
      </c>
      <c r="F1541" s="30">
        <v>347.6</v>
      </c>
      <c r="G1541" s="30">
        <v>277.39129638671881</v>
      </c>
      <c r="H1541" s="30">
        <v>331.9</v>
      </c>
      <c r="I1541" s="30">
        <v>331</v>
      </c>
      <c r="J1541" s="30">
        <v>306.45159912109381</v>
      </c>
      <c r="K1541" s="30">
        <v>324.3</v>
      </c>
      <c r="L1541" s="30">
        <v>308.89999999999998</v>
      </c>
      <c r="M1541" s="30">
        <v>277.39129638671881</v>
      </c>
      <c r="N1541" s="30">
        <v>331.9</v>
      </c>
      <c r="O1541" s="30">
        <v>331</v>
      </c>
    </row>
    <row r="1542" spans="1:15" x14ac:dyDescent="0.3">
      <c r="A1542" s="1">
        <v>500014020</v>
      </c>
      <c r="B1542" t="s">
        <v>254</v>
      </c>
      <c r="C1542" t="s">
        <v>1320</v>
      </c>
      <c r="D1542" s="30">
        <v>359.84848022460938</v>
      </c>
      <c r="E1542" s="30">
        <v>372.1</v>
      </c>
      <c r="F1542" s="30">
        <v>383.5</v>
      </c>
      <c r="G1542" s="30">
        <v>329.54544067382813</v>
      </c>
      <c r="H1542" s="30">
        <v>354.5</v>
      </c>
      <c r="I1542" s="30">
        <v>367.8</v>
      </c>
      <c r="J1542" s="30"/>
      <c r="K1542" s="30">
        <v>314.89999999999998</v>
      </c>
      <c r="L1542" s="30">
        <v>334.6</v>
      </c>
      <c r="M1542" s="30">
        <v>329.54544067382813</v>
      </c>
      <c r="N1542" s="30">
        <v>354.5</v>
      </c>
      <c r="O1542" s="30">
        <v>367.8</v>
      </c>
    </row>
    <row r="1543" spans="1:15" x14ac:dyDescent="0.3">
      <c r="A1543" s="1">
        <v>480773060</v>
      </c>
      <c r="B1543" t="s">
        <v>225</v>
      </c>
      <c r="C1543" t="s">
        <v>1213</v>
      </c>
      <c r="D1543" s="30">
        <v>283.66583251953131</v>
      </c>
      <c r="E1543" s="30">
        <v>285</v>
      </c>
      <c r="F1543" s="30">
        <v>295.3</v>
      </c>
      <c r="G1543" s="30">
        <v>217.10362243652341</v>
      </c>
      <c r="H1543" s="30">
        <v>226.9</v>
      </c>
      <c r="I1543" s="30">
        <v>240.1</v>
      </c>
      <c r="J1543" s="30">
        <v>277.6077880859375</v>
      </c>
      <c r="K1543" s="30">
        <v>277.60000000000002</v>
      </c>
      <c r="L1543" s="30">
        <v>287.5</v>
      </c>
      <c r="M1543" s="30">
        <v>217.10362243652341</v>
      </c>
      <c r="N1543" s="30">
        <v>226.9</v>
      </c>
      <c r="O1543" s="30">
        <v>240.1</v>
      </c>
    </row>
    <row r="1544" spans="1:15" x14ac:dyDescent="0.3">
      <c r="A1544" s="1">
        <v>240904020</v>
      </c>
      <c r="B1544" t="s">
        <v>106</v>
      </c>
      <c r="C1544" t="s">
        <v>840</v>
      </c>
      <c r="D1544" s="30">
        <v>360.1265869140625</v>
      </c>
      <c r="E1544" s="30">
        <v>385.7</v>
      </c>
      <c r="F1544" s="30">
        <v>378.9</v>
      </c>
      <c r="G1544" s="30">
        <v>315.82278442382813</v>
      </c>
      <c r="H1544" s="30">
        <v>350.5</v>
      </c>
      <c r="I1544" s="30">
        <v>337.4</v>
      </c>
      <c r="J1544" s="30">
        <v>308.69564819335938</v>
      </c>
      <c r="K1544" s="30">
        <v>310</v>
      </c>
      <c r="L1544" s="30">
        <v>296.39999999999998</v>
      </c>
      <c r="M1544" s="30">
        <v>315.82278442382813</v>
      </c>
      <c r="N1544" s="30">
        <v>350.5</v>
      </c>
      <c r="O1544" s="30">
        <v>337.4</v>
      </c>
    </row>
    <row r="1545" spans="1:15" x14ac:dyDescent="0.3">
      <c r="A1545" s="1">
        <v>480776060</v>
      </c>
      <c r="B1545" t="s">
        <v>225</v>
      </c>
      <c r="C1545" t="s">
        <v>1227</v>
      </c>
      <c r="D1545" s="30">
        <v>315.02890014648438</v>
      </c>
      <c r="E1545" s="30">
        <v>360.2</v>
      </c>
      <c r="F1545" s="30">
        <v>351.7</v>
      </c>
      <c r="G1545" s="30">
        <v>245.34883117675781</v>
      </c>
      <c r="H1545" s="30">
        <v>339.3</v>
      </c>
      <c r="I1545" s="30">
        <v>292.3</v>
      </c>
      <c r="J1545" s="30">
        <v>300</v>
      </c>
      <c r="K1545" s="30">
        <v>343.4</v>
      </c>
      <c r="L1545" s="30">
        <v>339.4</v>
      </c>
      <c r="M1545" s="30">
        <v>245.34883117675781</v>
      </c>
      <c r="N1545" s="30">
        <v>339.3</v>
      </c>
      <c r="O1545" s="30">
        <v>292.3</v>
      </c>
    </row>
    <row r="1546" spans="1:15" x14ac:dyDescent="0.3">
      <c r="A1546" s="1">
        <v>391414640</v>
      </c>
      <c r="B1546" t="s">
        <v>175</v>
      </c>
      <c r="C1546" t="s">
        <v>770</v>
      </c>
      <c r="D1546" s="30">
        <v>339.07562255859381</v>
      </c>
      <c r="E1546" s="30">
        <v>349.6</v>
      </c>
      <c r="F1546" s="30">
        <v>352.8</v>
      </c>
      <c r="G1546" s="30">
        <v>279.83193969726563</v>
      </c>
      <c r="H1546" s="30">
        <v>318.8</v>
      </c>
      <c r="I1546" s="30">
        <v>296.5</v>
      </c>
      <c r="J1546" s="30">
        <v>310.8433837890625</v>
      </c>
      <c r="K1546" s="30">
        <v>322.2</v>
      </c>
      <c r="L1546" s="30">
        <v>330.6</v>
      </c>
      <c r="M1546" s="30">
        <v>279.83193969726563</v>
      </c>
      <c r="N1546" s="30">
        <v>318.8</v>
      </c>
      <c r="O1546" s="30">
        <v>296.5</v>
      </c>
    </row>
    <row r="1547" spans="1:15" x14ac:dyDescent="0.3">
      <c r="A1547" s="1">
        <v>1159266905</v>
      </c>
      <c r="B1547" t="s">
        <v>546</v>
      </c>
      <c r="C1547" t="s">
        <v>546</v>
      </c>
      <c r="D1547" s="30">
        <v>287.95181274414063</v>
      </c>
      <c r="E1547" s="30">
        <v>246.4</v>
      </c>
      <c r="F1547" s="30">
        <v>225</v>
      </c>
      <c r="G1547" s="30"/>
      <c r="H1547" s="30">
        <v>185.7</v>
      </c>
      <c r="I1547" s="30">
        <v>212.5</v>
      </c>
      <c r="J1547" s="30"/>
      <c r="K1547" s="30">
        <v>244.2</v>
      </c>
      <c r="L1547" s="30">
        <v>220</v>
      </c>
      <c r="M1547" s="30"/>
      <c r="N1547" s="30">
        <v>185.7</v>
      </c>
      <c r="O1547" s="30">
        <v>212.5</v>
      </c>
    </row>
    <row r="1548" spans="1:15" x14ac:dyDescent="0.3">
      <c r="A1548" s="1">
        <v>391414820</v>
      </c>
      <c r="B1548" t="s">
        <v>175</v>
      </c>
      <c r="C1548" t="s">
        <v>1063</v>
      </c>
      <c r="D1548" s="30">
        <v>268.36734008789063</v>
      </c>
      <c r="E1548" s="30">
        <v>273.39999999999998</v>
      </c>
      <c r="F1548" s="30">
        <v>300.89999999999998</v>
      </c>
      <c r="G1548" s="30"/>
      <c r="H1548" s="30">
        <v>232</v>
      </c>
      <c r="I1548" s="30">
        <v>239.8</v>
      </c>
      <c r="J1548" s="30">
        <v>265.5555419921875</v>
      </c>
      <c r="K1548" s="30">
        <v>260.2</v>
      </c>
      <c r="L1548" s="30">
        <v>294.39999999999998</v>
      </c>
      <c r="M1548" s="30"/>
      <c r="N1548" s="30">
        <v>232</v>
      </c>
      <c r="O1548" s="30">
        <v>239.8</v>
      </c>
    </row>
    <row r="1549" spans="1:15" x14ac:dyDescent="0.3">
      <c r="A1549" s="1">
        <v>830055080</v>
      </c>
      <c r="B1549" t="s">
        <v>395</v>
      </c>
      <c r="C1549" t="s">
        <v>1624</v>
      </c>
      <c r="D1549" s="30">
        <v>375.29879760742188</v>
      </c>
      <c r="E1549" s="30">
        <v>360.8</v>
      </c>
      <c r="F1549" s="30">
        <v>358.4</v>
      </c>
      <c r="G1549" s="30">
        <v>370.91632080078131</v>
      </c>
      <c r="H1549" s="30">
        <v>355.2</v>
      </c>
      <c r="I1549" s="30">
        <v>352.2</v>
      </c>
      <c r="J1549" s="30">
        <v>307.69232177734381</v>
      </c>
      <c r="K1549" s="30">
        <v>313</v>
      </c>
      <c r="L1549" s="30">
        <v>293.3</v>
      </c>
      <c r="M1549" s="30">
        <v>370.91632080078131</v>
      </c>
      <c r="N1549" s="30">
        <v>355.2</v>
      </c>
      <c r="O1549" s="30">
        <v>352.2</v>
      </c>
    </row>
    <row r="1550" spans="1:15" x14ac:dyDescent="0.3">
      <c r="A1550" s="1">
        <v>391414360</v>
      </c>
      <c r="B1550" t="s">
        <v>175</v>
      </c>
      <c r="C1550" t="s">
        <v>680</v>
      </c>
      <c r="D1550" s="30">
        <v>316.66665649414063</v>
      </c>
      <c r="E1550" s="30">
        <v>320.8</v>
      </c>
      <c r="F1550" s="30">
        <v>324.7</v>
      </c>
      <c r="G1550" s="30">
        <v>250.31846618652341</v>
      </c>
      <c r="H1550" s="30">
        <v>264.2</v>
      </c>
      <c r="I1550" s="30">
        <v>274.10000000000002</v>
      </c>
      <c r="J1550" s="30">
        <v>294.06781005859381</v>
      </c>
      <c r="K1550" s="30">
        <v>307.60000000000002</v>
      </c>
      <c r="L1550" s="30">
        <v>308</v>
      </c>
      <c r="M1550" s="30">
        <v>250.31846618652341</v>
      </c>
      <c r="N1550" s="30">
        <v>264.2</v>
      </c>
      <c r="O1550" s="30">
        <v>274.10000000000002</v>
      </c>
    </row>
    <row r="1551" spans="1:15" x14ac:dyDescent="0.3">
      <c r="A1551" s="1">
        <v>480664130</v>
      </c>
      <c r="B1551" t="s">
        <v>216</v>
      </c>
      <c r="C1551" t="s">
        <v>1138</v>
      </c>
      <c r="D1551" s="30">
        <v>310.20407104492188</v>
      </c>
      <c r="E1551" s="30">
        <v>323.39999999999998</v>
      </c>
      <c r="F1551" s="30">
        <v>361.3</v>
      </c>
      <c r="G1551" s="30">
        <v>291.83673095703131</v>
      </c>
      <c r="H1551" s="30">
        <v>318.10000000000002</v>
      </c>
      <c r="I1551" s="30">
        <v>324.7</v>
      </c>
      <c r="J1551" s="30">
        <v>269.7674560546875</v>
      </c>
      <c r="K1551" s="30">
        <v>288.2</v>
      </c>
      <c r="L1551" s="30">
        <v>321.3</v>
      </c>
      <c r="M1551" s="30">
        <v>291.83673095703131</v>
      </c>
      <c r="N1551" s="30">
        <v>318.10000000000002</v>
      </c>
      <c r="O1551" s="30">
        <v>324.7</v>
      </c>
    </row>
    <row r="1552" spans="1:15" x14ac:dyDescent="0.3">
      <c r="A1552" s="1">
        <v>661052050</v>
      </c>
      <c r="B1552" t="s">
        <v>322</v>
      </c>
      <c r="C1552" t="s">
        <v>1476</v>
      </c>
      <c r="D1552" s="30">
        <v>334.31817626953131</v>
      </c>
      <c r="E1552" s="30">
        <v>336.1</v>
      </c>
      <c r="F1552" s="30">
        <v>342.6</v>
      </c>
      <c r="G1552" s="30">
        <v>298.40908813476563</v>
      </c>
      <c r="H1552" s="30">
        <v>342</v>
      </c>
      <c r="I1552" s="30">
        <v>330.5</v>
      </c>
      <c r="J1552" s="30">
        <v>285</v>
      </c>
      <c r="K1552" s="30">
        <v>298.10000000000002</v>
      </c>
      <c r="L1552" s="30">
        <v>317</v>
      </c>
      <c r="M1552" s="30">
        <v>298.40908813476563</v>
      </c>
      <c r="N1552" s="30">
        <v>342</v>
      </c>
      <c r="O1552" s="30">
        <v>330.5</v>
      </c>
    </row>
    <row r="1553" spans="1:15" x14ac:dyDescent="0.3">
      <c r="A1553" s="1">
        <v>670614040</v>
      </c>
      <c r="B1553" t="s">
        <v>325</v>
      </c>
      <c r="C1553" t="s">
        <v>1482</v>
      </c>
      <c r="D1553" s="30">
        <v>224.1176452636719</v>
      </c>
      <c r="E1553" s="30">
        <v>258.8</v>
      </c>
      <c r="F1553" s="30">
        <v>276.7</v>
      </c>
      <c r="G1553" s="30">
        <v>184.70588684082031</v>
      </c>
      <c r="H1553" s="30">
        <v>203</v>
      </c>
      <c r="I1553" s="30">
        <v>212.8</v>
      </c>
      <c r="J1553" s="30">
        <v>224.1176452636719</v>
      </c>
      <c r="K1553" s="30">
        <v>258.8</v>
      </c>
      <c r="L1553" s="30">
        <v>276.7</v>
      </c>
      <c r="M1553" s="30">
        <v>184.70588684082031</v>
      </c>
      <c r="N1553" s="30">
        <v>203</v>
      </c>
      <c r="O1553" s="30">
        <v>212.8</v>
      </c>
    </row>
    <row r="1554" spans="1:15" x14ac:dyDescent="0.3">
      <c r="A1554" s="1">
        <v>500015000</v>
      </c>
      <c r="B1554" t="s">
        <v>254</v>
      </c>
      <c r="C1554" t="s">
        <v>1324</v>
      </c>
      <c r="D1554" s="30">
        <v>329.71014404296881</v>
      </c>
      <c r="E1554" s="30">
        <v>325.10000000000002</v>
      </c>
      <c r="F1554" s="30">
        <v>350.9</v>
      </c>
      <c r="G1554" s="30">
        <v>330.65692138671881</v>
      </c>
      <c r="H1554" s="30">
        <v>298.7</v>
      </c>
      <c r="I1554" s="30">
        <v>319.8</v>
      </c>
      <c r="J1554" s="30">
        <v>300</v>
      </c>
      <c r="K1554" s="30">
        <v>286.8</v>
      </c>
      <c r="L1554" s="30">
        <v>305.60000000000002</v>
      </c>
      <c r="M1554" s="30">
        <v>330.65692138671881</v>
      </c>
      <c r="N1554" s="30">
        <v>298.7</v>
      </c>
      <c r="O1554" s="30">
        <v>319.8</v>
      </c>
    </row>
    <row r="1555" spans="1:15" x14ac:dyDescent="0.3">
      <c r="A1555" s="1">
        <v>480775010</v>
      </c>
      <c r="B1555" t="s">
        <v>225</v>
      </c>
      <c r="C1555" t="s">
        <v>1220</v>
      </c>
      <c r="D1555" s="30">
        <v>336.3636474609375</v>
      </c>
      <c r="E1555" s="30">
        <v>349.5</v>
      </c>
      <c r="F1555" s="30">
        <v>337.8</v>
      </c>
      <c r="G1555" s="30">
        <v>290.85714721679688</v>
      </c>
      <c r="H1555" s="30">
        <v>284.5</v>
      </c>
      <c r="I1555" s="30">
        <v>309</v>
      </c>
      <c r="J1555" s="30">
        <v>311.66665649414063</v>
      </c>
      <c r="K1555" s="30">
        <v>327.5</v>
      </c>
      <c r="L1555" s="30">
        <v>317.3</v>
      </c>
      <c r="M1555" s="30">
        <v>290.85714721679688</v>
      </c>
      <c r="N1555" s="30">
        <v>284.5</v>
      </c>
      <c r="O1555" s="30">
        <v>309</v>
      </c>
    </row>
    <row r="1556" spans="1:15" x14ac:dyDescent="0.3">
      <c r="A1556" s="1">
        <v>480776030</v>
      </c>
      <c r="B1556" t="s">
        <v>225</v>
      </c>
      <c r="C1556" t="s">
        <v>1224</v>
      </c>
      <c r="D1556" s="30">
        <v>307.61904907226563</v>
      </c>
      <c r="E1556" s="30">
        <v>346.8</v>
      </c>
      <c r="F1556" s="30">
        <v>272.89999999999998</v>
      </c>
      <c r="G1556" s="30">
        <v>280.952392578125</v>
      </c>
      <c r="H1556" s="30">
        <v>315.8</v>
      </c>
      <c r="I1556" s="30">
        <v>244.9</v>
      </c>
      <c r="J1556" s="30">
        <v>291.56625366210938</v>
      </c>
      <c r="K1556" s="30">
        <v>338</v>
      </c>
      <c r="L1556" s="30">
        <v>271</v>
      </c>
      <c r="M1556" s="30">
        <v>280.952392578125</v>
      </c>
      <c r="N1556" s="30">
        <v>315.8</v>
      </c>
      <c r="O1556" s="30">
        <v>244.9</v>
      </c>
    </row>
    <row r="1557" spans="1:15" x14ac:dyDescent="0.3">
      <c r="A1557" s="1">
        <v>240934160</v>
      </c>
      <c r="B1557" t="s">
        <v>108</v>
      </c>
      <c r="C1557" t="s">
        <v>864</v>
      </c>
      <c r="D1557" s="30">
        <v>310.52630615234381</v>
      </c>
      <c r="E1557" s="30">
        <v>338.8</v>
      </c>
      <c r="F1557" s="30">
        <v>341.9</v>
      </c>
      <c r="G1557" s="30">
        <v>263.15789794921881</v>
      </c>
      <c r="H1557" s="30">
        <v>306</v>
      </c>
      <c r="I1557" s="30">
        <v>323.89999999999998</v>
      </c>
      <c r="J1557" s="30">
        <v>299.39395141601563</v>
      </c>
      <c r="K1557" s="30">
        <v>333</v>
      </c>
      <c r="L1557" s="30">
        <v>337.8</v>
      </c>
      <c r="M1557" s="30">
        <v>263.15789794921881</v>
      </c>
      <c r="N1557" s="30">
        <v>306</v>
      </c>
      <c r="O1557" s="30">
        <v>323.89999999999998</v>
      </c>
    </row>
    <row r="1558" spans="1:15" x14ac:dyDescent="0.3">
      <c r="A1558" s="1">
        <v>191484060</v>
      </c>
      <c r="B1558" t="s">
        <v>84</v>
      </c>
      <c r="C1558" t="s">
        <v>774</v>
      </c>
      <c r="D1558" s="30">
        <v>338.69049072265631</v>
      </c>
      <c r="E1558" s="30">
        <v>372</v>
      </c>
      <c r="F1558" s="30">
        <v>363.8</v>
      </c>
      <c r="G1558" s="30">
        <v>313.39285278320313</v>
      </c>
      <c r="H1558" s="30">
        <v>354.2</v>
      </c>
      <c r="I1558" s="30">
        <v>327.7</v>
      </c>
      <c r="J1558" s="30"/>
      <c r="K1558" s="30">
        <v>328.3</v>
      </c>
      <c r="L1558" s="30">
        <v>299</v>
      </c>
      <c r="M1558" s="30">
        <v>313.39285278320313</v>
      </c>
      <c r="N1558" s="30">
        <v>354.2</v>
      </c>
      <c r="O1558" s="30">
        <v>327.7</v>
      </c>
    </row>
    <row r="1559" spans="1:15" x14ac:dyDescent="0.3">
      <c r="A1559" s="1">
        <v>1000634050</v>
      </c>
      <c r="B1559" t="s">
        <v>477</v>
      </c>
      <c r="C1559" t="s">
        <v>1953</v>
      </c>
      <c r="D1559" s="30">
        <v>301.4598388671875</v>
      </c>
      <c r="E1559" s="30">
        <v>332.7</v>
      </c>
      <c r="F1559" s="30">
        <v>297</v>
      </c>
      <c r="G1559" s="30">
        <v>251.09489440917969</v>
      </c>
      <c r="H1559" s="30">
        <v>304.39999999999998</v>
      </c>
      <c r="I1559" s="30">
        <v>275.7</v>
      </c>
      <c r="J1559" s="30">
        <v>301.4598388671875</v>
      </c>
      <c r="K1559" s="30">
        <v>332.7</v>
      </c>
      <c r="L1559" s="30">
        <v>275.2</v>
      </c>
      <c r="M1559" s="30">
        <v>251.09489440917969</v>
      </c>
      <c r="N1559" s="30">
        <v>304.39999999999998</v>
      </c>
      <c r="O1559" s="30">
        <v>275.7</v>
      </c>
    </row>
    <row r="1560" spans="1:15" x14ac:dyDescent="0.3">
      <c r="A1560" s="1">
        <v>540394020</v>
      </c>
      <c r="B1560" t="s">
        <v>278</v>
      </c>
      <c r="C1560" t="s">
        <v>1326</v>
      </c>
      <c r="D1560" s="30">
        <v>304.91802978515631</v>
      </c>
      <c r="E1560" s="30">
        <v>317.89999999999998</v>
      </c>
      <c r="F1560" s="30">
        <v>327.9</v>
      </c>
      <c r="G1560" s="30">
        <v>248.0874328613281</v>
      </c>
      <c r="H1560" s="30">
        <v>262.10000000000002</v>
      </c>
      <c r="I1560" s="30">
        <v>262.7</v>
      </c>
      <c r="J1560" s="30">
        <v>271.57894897460938</v>
      </c>
      <c r="K1560" s="30">
        <v>276</v>
      </c>
      <c r="L1560" s="30">
        <v>288.39999999999998</v>
      </c>
      <c r="M1560" s="30">
        <v>248.0874328613281</v>
      </c>
      <c r="N1560" s="30">
        <v>262.10000000000002</v>
      </c>
      <c r="O1560" s="30">
        <v>262.7</v>
      </c>
    </row>
    <row r="1561" spans="1:15" x14ac:dyDescent="0.3">
      <c r="A1561" s="1">
        <v>391414380</v>
      </c>
      <c r="B1561" t="s">
        <v>175</v>
      </c>
      <c r="C1561" t="s">
        <v>1050</v>
      </c>
      <c r="D1561" s="30">
        <v>382.53012084960938</v>
      </c>
      <c r="E1561" s="30">
        <v>389</v>
      </c>
      <c r="F1561" s="30">
        <v>380.5</v>
      </c>
      <c r="G1561" s="30">
        <v>360.8433837890625</v>
      </c>
      <c r="H1561" s="30">
        <v>353.6</v>
      </c>
      <c r="I1561" s="30">
        <v>335.7</v>
      </c>
      <c r="J1561" s="30">
        <v>352.8302001953125</v>
      </c>
      <c r="K1561" s="30">
        <v>349.2</v>
      </c>
      <c r="L1561" s="30">
        <v>322.10000000000002</v>
      </c>
      <c r="M1561" s="30">
        <v>360.8433837890625</v>
      </c>
      <c r="N1561" s="30">
        <v>353.6</v>
      </c>
      <c r="O1561" s="30">
        <v>335.7</v>
      </c>
    </row>
    <row r="1562" spans="1:15" x14ac:dyDescent="0.3">
      <c r="A1562" s="1">
        <v>480776120</v>
      </c>
      <c r="B1562" t="s">
        <v>225</v>
      </c>
      <c r="C1562" t="s">
        <v>1197</v>
      </c>
      <c r="D1562" s="30">
        <v>342.85714721679688</v>
      </c>
      <c r="E1562" s="30">
        <v>342.1</v>
      </c>
      <c r="F1562" s="30">
        <v>344.6</v>
      </c>
      <c r="G1562" s="30">
        <v>304.54544067382813</v>
      </c>
      <c r="H1562" s="30">
        <v>328.6</v>
      </c>
      <c r="I1562" s="30">
        <v>317.2</v>
      </c>
      <c r="J1562" s="30">
        <v>297.18310546875</v>
      </c>
      <c r="K1562" s="30">
        <v>319.5</v>
      </c>
      <c r="L1562" s="30">
        <v>309.39999999999998</v>
      </c>
      <c r="M1562" s="30">
        <v>304.54544067382813</v>
      </c>
      <c r="N1562" s="30">
        <v>328.6</v>
      </c>
      <c r="O1562" s="30">
        <v>317.2</v>
      </c>
    </row>
    <row r="1563" spans="1:15" x14ac:dyDescent="0.3">
      <c r="A1563" s="1">
        <v>1000633050</v>
      </c>
      <c r="B1563" t="s">
        <v>477</v>
      </c>
      <c r="C1563" t="s">
        <v>1951</v>
      </c>
      <c r="D1563" s="30">
        <v>289.46279907226563</v>
      </c>
      <c r="E1563" s="30">
        <v>293.60000000000002</v>
      </c>
      <c r="F1563" s="30">
        <v>294.39999999999998</v>
      </c>
      <c r="G1563" s="30">
        <v>275.57894897460938</v>
      </c>
      <c r="H1563" s="30">
        <v>293.2</v>
      </c>
      <c r="I1563" s="30">
        <v>278.60000000000002</v>
      </c>
      <c r="J1563" s="30">
        <v>289.46279907226563</v>
      </c>
      <c r="K1563" s="30">
        <v>262.3</v>
      </c>
      <c r="L1563" s="30">
        <v>263.8</v>
      </c>
      <c r="M1563" s="30">
        <v>275.57894897460938</v>
      </c>
      <c r="N1563" s="30">
        <v>293.2</v>
      </c>
      <c r="O1563" s="30">
        <v>278.60000000000002</v>
      </c>
    </row>
    <row r="1564" spans="1:15" x14ac:dyDescent="0.3">
      <c r="A1564" s="1">
        <v>191484040</v>
      </c>
      <c r="B1564" t="s">
        <v>84</v>
      </c>
      <c r="C1564" t="s">
        <v>773</v>
      </c>
      <c r="D1564" s="30">
        <v>344.70199584960938</v>
      </c>
      <c r="E1564" s="30">
        <v>375.4</v>
      </c>
      <c r="F1564" s="30">
        <v>361.4</v>
      </c>
      <c r="G1564" s="30">
        <v>321.523193359375</v>
      </c>
      <c r="H1564" s="30">
        <v>364.6</v>
      </c>
      <c r="I1564" s="30">
        <v>362.3</v>
      </c>
      <c r="J1564" s="30">
        <v>303.70370483398438</v>
      </c>
      <c r="K1564" s="30">
        <v>317.5</v>
      </c>
      <c r="L1564" s="30">
        <v>274.39999999999998</v>
      </c>
      <c r="M1564" s="30">
        <v>321.523193359375</v>
      </c>
      <c r="N1564" s="30">
        <v>364.6</v>
      </c>
      <c r="O1564" s="30">
        <v>362.3</v>
      </c>
    </row>
    <row r="1565" spans="1:15" x14ac:dyDescent="0.3">
      <c r="A1565" s="1">
        <v>790773000</v>
      </c>
      <c r="B1565" t="s">
        <v>376</v>
      </c>
      <c r="C1565" t="s">
        <v>1574</v>
      </c>
      <c r="D1565" s="30">
        <v>336.09341430664063</v>
      </c>
      <c r="E1565" s="30">
        <v>342.6</v>
      </c>
      <c r="F1565" s="30">
        <v>350.5</v>
      </c>
      <c r="G1565" s="30">
        <v>271.45877075195313</v>
      </c>
      <c r="H1565" s="30">
        <v>318.3</v>
      </c>
      <c r="I1565" s="30">
        <v>325</v>
      </c>
      <c r="J1565" s="30">
        <v>307.5</v>
      </c>
      <c r="K1565" s="30">
        <v>318.5</v>
      </c>
      <c r="L1565" s="30">
        <v>326.8</v>
      </c>
      <c r="M1565" s="30">
        <v>271.45877075195313</v>
      </c>
      <c r="N1565" s="30">
        <v>318.3</v>
      </c>
      <c r="O1565" s="30">
        <v>325</v>
      </c>
    </row>
    <row r="1566" spans="1:15" x14ac:dyDescent="0.3">
      <c r="A1566" s="1">
        <v>920894030</v>
      </c>
      <c r="B1566" t="s">
        <v>429</v>
      </c>
      <c r="C1566" t="s">
        <v>1718</v>
      </c>
      <c r="D1566" s="30">
        <v>328.99822998046881</v>
      </c>
      <c r="E1566" s="30">
        <v>357.5</v>
      </c>
      <c r="F1566" s="30">
        <v>358.4</v>
      </c>
      <c r="G1566" s="30">
        <v>283.65554809570313</v>
      </c>
      <c r="H1566" s="30">
        <v>318.39999999999998</v>
      </c>
      <c r="I1566" s="30">
        <v>323.39999999999998</v>
      </c>
      <c r="J1566" s="30">
        <v>274.2615966796875</v>
      </c>
      <c r="K1566" s="30">
        <v>303.89999999999998</v>
      </c>
      <c r="L1566" s="30">
        <v>306.89999999999998</v>
      </c>
      <c r="M1566" s="30">
        <v>283.65554809570313</v>
      </c>
      <c r="N1566" s="30">
        <v>318.39999999999998</v>
      </c>
      <c r="O1566" s="30">
        <v>323.39999999999998</v>
      </c>
    </row>
    <row r="1567" spans="1:15" x14ac:dyDescent="0.3">
      <c r="A1567" s="1">
        <v>391414340</v>
      </c>
      <c r="B1567" t="s">
        <v>175</v>
      </c>
      <c r="C1567" t="s">
        <v>1049</v>
      </c>
      <c r="D1567" s="30">
        <v>380.1444091796875</v>
      </c>
      <c r="E1567" s="30">
        <v>371.2</v>
      </c>
      <c r="F1567" s="30">
        <v>382.9</v>
      </c>
      <c r="G1567" s="30">
        <v>345.848388671875</v>
      </c>
      <c r="H1567" s="30">
        <v>336</v>
      </c>
      <c r="I1567" s="30">
        <v>355.8</v>
      </c>
      <c r="J1567" s="30">
        <v>324.242431640625</v>
      </c>
      <c r="K1567" s="30">
        <v>328.3</v>
      </c>
      <c r="L1567" s="30">
        <v>350</v>
      </c>
      <c r="M1567" s="30">
        <v>345.848388671875</v>
      </c>
      <c r="N1567" s="30">
        <v>336</v>
      </c>
      <c r="O1567" s="30">
        <v>355.8</v>
      </c>
    </row>
    <row r="1568" spans="1:15" x14ac:dyDescent="0.3">
      <c r="A1568" s="1">
        <v>840013000</v>
      </c>
      <c r="B1568" t="s">
        <v>396</v>
      </c>
      <c r="C1568" t="s">
        <v>1627</v>
      </c>
      <c r="D1568" s="30">
        <v>336.6148681640625</v>
      </c>
      <c r="E1568" s="30">
        <v>351.2</v>
      </c>
      <c r="F1568" s="30">
        <v>342.2</v>
      </c>
      <c r="G1568" s="30">
        <v>305.69949340820313</v>
      </c>
      <c r="H1568" s="30">
        <v>312.39999999999998</v>
      </c>
      <c r="I1568" s="30">
        <v>319.39999999999998</v>
      </c>
      <c r="J1568" s="30">
        <v>301.79855346679688</v>
      </c>
      <c r="K1568" s="30">
        <v>312.5</v>
      </c>
      <c r="L1568" s="30">
        <v>313.8</v>
      </c>
      <c r="M1568" s="30">
        <v>305.69949340820313</v>
      </c>
      <c r="N1568" s="30">
        <v>312.39999999999998</v>
      </c>
      <c r="O1568" s="30">
        <v>319.39999999999998</v>
      </c>
    </row>
    <row r="1569" spans="1:15" x14ac:dyDescent="0.3">
      <c r="A1569" s="1">
        <v>391414160</v>
      </c>
      <c r="B1569" t="s">
        <v>175</v>
      </c>
      <c r="C1569" t="s">
        <v>1042</v>
      </c>
      <c r="D1569" s="30">
        <v>297.97979736328131</v>
      </c>
      <c r="E1569" s="30">
        <v>331.1</v>
      </c>
      <c r="F1569" s="30">
        <v>277.2</v>
      </c>
      <c r="G1569" s="30">
        <v>246.46464538574219</v>
      </c>
      <c r="H1569" s="30">
        <v>267.60000000000002</v>
      </c>
      <c r="I1569" s="30">
        <v>234.5</v>
      </c>
      <c r="J1569" s="30">
        <v>261.42855834960938</v>
      </c>
      <c r="K1569" s="30">
        <v>300</v>
      </c>
      <c r="L1569" s="30">
        <v>248.2</v>
      </c>
      <c r="M1569" s="30">
        <v>246.46464538574219</v>
      </c>
      <c r="N1569" s="30">
        <v>267.60000000000002</v>
      </c>
      <c r="O1569" s="30">
        <v>234.5</v>
      </c>
    </row>
    <row r="1570" spans="1:15" x14ac:dyDescent="0.3">
      <c r="A1570" s="1">
        <v>960934060</v>
      </c>
      <c r="B1570" t="s">
        <v>447</v>
      </c>
      <c r="C1570" t="s">
        <v>1836</v>
      </c>
      <c r="D1570" s="30">
        <v>345.68344116210938</v>
      </c>
      <c r="E1570" s="30">
        <v>369.2</v>
      </c>
      <c r="F1570" s="30">
        <v>386.9</v>
      </c>
      <c r="G1570" s="30">
        <v>283.4532470703125</v>
      </c>
      <c r="H1570" s="30">
        <v>344.2</v>
      </c>
      <c r="I1570" s="30">
        <v>370.3</v>
      </c>
      <c r="J1570" s="30">
        <v>279.31033325195313</v>
      </c>
      <c r="K1570" s="30">
        <v>316.2</v>
      </c>
      <c r="L1570" s="30">
        <v>351.1</v>
      </c>
      <c r="M1570" s="30">
        <v>283.4532470703125</v>
      </c>
      <c r="N1570" s="30">
        <v>344.2</v>
      </c>
      <c r="O1570" s="30">
        <v>370.3</v>
      </c>
    </row>
    <row r="1571" spans="1:15" x14ac:dyDescent="0.3">
      <c r="A1571" s="1">
        <v>391414280</v>
      </c>
      <c r="B1571" t="s">
        <v>175</v>
      </c>
      <c r="C1571" t="s">
        <v>1045</v>
      </c>
      <c r="D1571" s="30">
        <v>367.42855834960938</v>
      </c>
      <c r="E1571" s="30">
        <v>387.1</v>
      </c>
      <c r="F1571" s="30">
        <v>376.1</v>
      </c>
      <c r="G1571" s="30">
        <v>348</v>
      </c>
      <c r="H1571" s="30">
        <v>333.3</v>
      </c>
      <c r="I1571" s="30">
        <v>331.3</v>
      </c>
      <c r="J1571" s="30">
        <v>335.29412841796881</v>
      </c>
      <c r="K1571" s="30">
        <v>347.9</v>
      </c>
      <c r="L1571" s="30">
        <v>324.10000000000002</v>
      </c>
      <c r="M1571" s="30">
        <v>348</v>
      </c>
      <c r="N1571" s="30">
        <v>333.3</v>
      </c>
      <c r="O1571" s="30">
        <v>331.3</v>
      </c>
    </row>
    <row r="1572" spans="1:15" x14ac:dyDescent="0.3">
      <c r="A1572" s="1">
        <v>489141910</v>
      </c>
      <c r="B1572" t="s">
        <v>236</v>
      </c>
      <c r="C1572" t="s">
        <v>1273</v>
      </c>
      <c r="D1572" s="30">
        <v>393.7984619140625</v>
      </c>
      <c r="E1572" s="30">
        <v>430.7</v>
      </c>
      <c r="F1572" s="30"/>
      <c r="G1572" s="30">
        <v>315.92593383789063</v>
      </c>
      <c r="H1572" s="30">
        <v>408.9</v>
      </c>
      <c r="I1572" s="30"/>
      <c r="J1572" s="30">
        <v>339.5604248046875</v>
      </c>
      <c r="K1572" s="30">
        <v>396</v>
      </c>
      <c r="L1572" s="30"/>
      <c r="M1572" s="30">
        <v>315.92593383789063</v>
      </c>
      <c r="N1572" s="30">
        <v>408.9</v>
      </c>
      <c r="O1572" s="30"/>
    </row>
    <row r="1573" spans="1:15" x14ac:dyDescent="0.3">
      <c r="A1573" s="1">
        <v>391414830</v>
      </c>
      <c r="B1573" t="s">
        <v>175</v>
      </c>
      <c r="C1573" t="s">
        <v>1064</v>
      </c>
      <c r="D1573" s="30">
        <v>401.39535522460938</v>
      </c>
      <c r="E1573" s="30">
        <v>408.8</v>
      </c>
      <c r="F1573" s="30">
        <v>402</v>
      </c>
      <c r="G1573" s="30">
        <v>390.2325439453125</v>
      </c>
      <c r="H1573" s="30">
        <v>397.8</v>
      </c>
      <c r="I1573" s="30">
        <v>386.2</v>
      </c>
      <c r="J1573" s="30">
        <v>349.34210205078131</v>
      </c>
      <c r="K1573" s="30">
        <v>362.5</v>
      </c>
      <c r="L1573" s="30">
        <v>359.7</v>
      </c>
      <c r="M1573" s="30">
        <v>390.2325439453125</v>
      </c>
      <c r="N1573" s="30">
        <v>397.8</v>
      </c>
      <c r="O1573" s="30">
        <v>386.2</v>
      </c>
    </row>
    <row r="1574" spans="1:15" x14ac:dyDescent="0.3">
      <c r="A1574" s="1">
        <v>240865020</v>
      </c>
      <c r="B1574" t="s">
        <v>103</v>
      </c>
      <c r="C1574" t="s">
        <v>826</v>
      </c>
      <c r="D1574" s="30">
        <v>368.2608642578125</v>
      </c>
      <c r="E1574" s="30">
        <v>396.7</v>
      </c>
      <c r="F1574" s="30">
        <v>398</v>
      </c>
      <c r="G1574" s="30">
        <v>351.30435180664063</v>
      </c>
      <c r="H1574" s="30">
        <v>364.9</v>
      </c>
      <c r="I1574" s="30">
        <v>363.4</v>
      </c>
      <c r="J1574" s="30">
        <v>304.76190185546881</v>
      </c>
      <c r="K1574" s="30">
        <v>354</v>
      </c>
      <c r="L1574" s="30">
        <v>344.8</v>
      </c>
      <c r="M1574" s="30">
        <v>351.30435180664063</v>
      </c>
      <c r="N1574" s="30">
        <v>364.9</v>
      </c>
      <c r="O1574" s="30">
        <v>363.4</v>
      </c>
    </row>
    <row r="1575" spans="1:15" x14ac:dyDescent="0.3">
      <c r="A1575" s="1">
        <v>920894040</v>
      </c>
      <c r="B1575" t="s">
        <v>429</v>
      </c>
      <c r="C1575" t="s">
        <v>1719</v>
      </c>
      <c r="D1575" s="30">
        <v>359.5687255859375</v>
      </c>
      <c r="E1575" s="30">
        <v>372.6</v>
      </c>
      <c r="F1575" s="30">
        <v>379.9</v>
      </c>
      <c r="G1575" s="30">
        <v>316.75674438476563</v>
      </c>
      <c r="H1575" s="30">
        <v>361.6</v>
      </c>
      <c r="I1575" s="30">
        <v>366.6</v>
      </c>
      <c r="J1575" s="30">
        <v>319.047607421875</v>
      </c>
      <c r="K1575" s="30">
        <v>320.2</v>
      </c>
      <c r="L1575" s="30">
        <v>305.89999999999998</v>
      </c>
      <c r="M1575" s="30">
        <v>316.75674438476563</v>
      </c>
      <c r="N1575" s="30">
        <v>361.6</v>
      </c>
      <c r="O1575" s="30">
        <v>366.6</v>
      </c>
    </row>
    <row r="1576" spans="1:15" x14ac:dyDescent="0.3">
      <c r="A1576" s="1">
        <v>480774100</v>
      </c>
      <c r="B1576" t="s">
        <v>225</v>
      </c>
      <c r="C1576" t="s">
        <v>1219</v>
      </c>
      <c r="D1576" s="30">
        <v>289.34426879882813</v>
      </c>
      <c r="E1576" s="30">
        <v>310.8</v>
      </c>
      <c r="F1576" s="30">
        <v>329.2</v>
      </c>
      <c r="G1576" s="30">
        <v>252.03251647949219</v>
      </c>
      <c r="H1576" s="30">
        <v>280</v>
      </c>
      <c r="I1576" s="30">
        <v>300</v>
      </c>
      <c r="J1576" s="30">
        <v>286.95651245117188</v>
      </c>
      <c r="K1576" s="30">
        <v>303.3</v>
      </c>
      <c r="L1576" s="30">
        <v>325.60000000000002</v>
      </c>
      <c r="M1576" s="30">
        <v>252.03251647949219</v>
      </c>
      <c r="N1576" s="30">
        <v>280</v>
      </c>
      <c r="O1576" s="30">
        <v>300</v>
      </c>
    </row>
    <row r="1577" spans="1:15" x14ac:dyDescent="0.3">
      <c r="A1577" s="1">
        <v>830053000</v>
      </c>
      <c r="B1577" t="s">
        <v>395</v>
      </c>
      <c r="C1577" t="s">
        <v>1612</v>
      </c>
      <c r="D1577" s="30">
        <v>358.23223876953131</v>
      </c>
      <c r="E1577" s="30">
        <v>363.8</v>
      </c>
      <c r="F1577" s="30">
        <v>358.8</v>
      </c>
      <c r="G1577" s="30">
        <v>327.60415649414063</v>
      </c>
      <c r="H1577" s="30">
        <v>331.9</v>
      </c>
      <c r="I1577" s="30">
        <v>328</v>
      </c>
      <c r="J1577" s="30">
        <v>305.164306640625</v>
      </c>
      <c r="K1577" s="30">
        <v>308.3</v>
      </c>
      <c r="L1577" s="30">
        <v>287.5</v>
      </c>
      <c r="M1577" s="30">
        <v>327.60415649414063</v>
      </c>
      <c r="N1577" s="30">
        <v>331.9</v>
      </c>
      <c r="O1577" s="30">
        <v>328</v>
      </c>
    </row>
    <row r="1578" spans="1:15" x14ac:dyDescent="0.3">
      <c r="A1578" s="1">
        <v>830033010</v>
      </c>
      <c r="B1578" t="s">
        <v>394</v>
      </c>
      <c r="C1578" t="s">
        <v>1609</v>
      </c>
      <c r="D1578" s="30">
        <v>358.84146118164063</v>
      </c>
      <c r="E1578" s="30"/>
      <c r="F1578" s="30"/>
      <c r="G1578" s="30">
        <v>325.92593383789063</v>
      </c>
      <c r="H1578" s="30"/>
      <c r="I1578" s="30"/>
      <c r="J1578" s="30">
        <v>321.7391357421875</v>
      </c>
      <c r="K1578" s="30"/>
      <c r="L1578" s="30"/>
      <c r="M1578" s="30">
        <v>325.92593383789063</v>
      </c>
      <c r="N1578" s="30"/>
      <c r="O1578" s="30"/>
    </row>
    <row r="1579" spans="1:15" x14ac:dyDescent="0.3">
      <c r="A1579" s="1">
        <v>391414080</v>
      </c>
      <c r="B1579" t="s">
        <v>175</v>
      </c>
      <c r="C1579" t="s">
        <v>1038</v>
      </c>
      <c r="D1579" s="30">
        <v>271.42855834960938</v>
      </c>
      <c r="E1579" s="30">
        <v>282.5</v>
      </c>
      <c r="F1579" s="30">
        <v>250</v>
      </c>
      <c r="G1579" s="30">
        <v>206.4934997558594</v>
      </c>
      <c r="H1579" s="30">
        <v>225</v>
      </c>
      <c r="I1579" s="30">
        <v>250</v>
      </c>
      <c r="J1579" s="30">
        <v>250.74626159667969</v>
      </c>
      <c r="K1579" s="30">
        <v>276</v>
      </c>
      <c r="L1579" s="30">
        <v>243.7</v>
      </c>
      <c r="M1579" s="30">
        <v>206.4934997558594</v>
      </c>
      <c r="N1579" s="30">
        <v>225</v>
      </c>
      <c r="O1579" s="30">
        <v>250</v>
      </c>
    </row>
    <row r="1580" spans="1:15" x14ac:dyDescent="0.3">
      <c r="A1580" s="1">
        <v>940784050</v>
      </c>
      <c r="B1580" t="s">
        <v>437</v>
      </c>
      <c r="C1580" t="s">
        <v>1750</v>
      </c>
      <c r="D1580" s="30">
        <v>339.96597290039063</v>
      </c>
      <c r="E1580" s="30">
        <v>355.7</v>
      </c>
      <c r="F1580" s="30">
        <v>355.8</v>
      </c>
      <c r="G1580" s="30">
        <v>304.251708984375</v>
      </c>
      <c r="H1580" s="30">
        <v>318.60000000000002</v>
      </c>
      <c r="I1580" s="30">
        <v>321.39999999999998</v>
      </c>
      <c r="J1580" s="30">
        <v>304.06976318359381</v>
      </c>
      <c r="K1580" s="30">
        <v>331.7</v>
      </c>
      <c r="L1580" s="30">
        <v>333.4</v>
      </c>
      <c r="M1580" s="30">
        <v>304.251708984375</v>
      </c>
      <c r="N1580" s="30">
        <v>318.60000000000002</v>
      </c>
      <c r="O1580" s="30">
        <v>321.39999999999998</v>
      </c>
    </row>
    <row r="1581" spans="1:15" x14ac:dyDescent="0.3">
      <c r="A1581" s="1">
        <v>240904140</v>
      </c>
      <c r="B1581" t="s">
        <v>106</v>
      </c>
      <c r="C1581" t="s">
        <v>845</v>
      </c>
      <c r="D1581" s="30">
        <v>387.87127685546881</v>
      </c>
      <c r="E1581" s="30">
        <v>409.9</v>
      </c>
      <c r="F1581" s="30">
        <v>410.9</v>
      </c>
      <c r="G1581" s="30">
        <v>374.50494384765631</v>
      </c>
      <c r="H1581" s="30">
        <v>390.5</v>
      </c>
      <c r="I1581" s="30">
        <v>393.3</v>
      </c>
      <c r="J1581" s="30">
        <v>323.25582885742188</v>
      </c>
      <c r="K1581" s="30">
        <v>341.6</v>
      </c>
      <c r="L1581" s="30">
        <v>344.4</v>
      </c>
      <c r="M1581" s="30">
        <v>374.50494384765631</v>
      </c>
      <c r="N1581" s="30">
        <v>390.5</v>
      </c>
      <c r="O1581" s="30">
        <v>393.3</v>
      </c>
    </row>
    <row r="1582" spans="1:15" x14ac:dyDescent="0.3">
      <c r="A1582" s="1">
        <v>830053050</v>
      </c>
      <c r="B1582" t="s">
        <v>395</v>
      </c>
      <c r="C1582" t="s">
        <v>1614</v>
      </c>
      <c r="D1582" s="30">
        <v>355.325927734375</v>
      </c>
      <c r="E1582" s="30">
        <v>360.6</v>
      </c>
      <c r="F1582" s="30">
        <v>374.7</v>
      </c>
      <c r="G1582" s="30">
        <v>298.2484130859375</v>
      </c>
      <c r="H1582" s="30">
        <v>318.39999999999998</v>
      </c>
      <c r="I1582" s="30">
        <v>324.60000000000002</v>
      </c>
      <c r="J1582" s="30">
        <v>321.85430908203131</v>
      </c>
      <c r="K1582" s="30">
        <v>318.60000000000002</v>
      </c>
      <c r="L1582" s="30">
        <v>320.8</v>
      </c>
      <c r="M1582" s="30">
        <v>298.2484130859375</v>
      </c>
      <c r="N1582" s="30">
        <v>318.39999999999998</v>
      </c>
      <c r="O1582" s="30">
        <v>324.60000000000002</v>
      </c>
    </row>
    <row r="1583" spans="1:15" x14ac:dyDescent="0.3">
      <c r="A1583" s="1">
        <v>480774080</v>
      </c>
      <c r="B1583" t="s">
        <v>225</v>
      </c>
      <c r="C1583" t="s">
        <v>1217</v>
      </c>
      <c r="D1583" s="30">
        <v>339.80581665039063</v>
      </c>
      <c r="E1583" s="30">
        <v>369.9</v>
      </c>
      <c r="F1583" s="30">
        <v>341</v>
      </c>
      <c r="G1583" s="30">
        <v>320.79208374023438</v>
      </c>
      <c r="H1583" s="30">
        <v>358.5</v>
      </c>
      <c r="I1583" s="30">
        <v>348.6</v>
      </c>
      <c r="J1583" s="30">
        <v>314.28570556640631</v>
      </c>
      <c r="K1583" s="30">
        <v>355.8</v>
      </c>
      <c r="L1583" s="30">
        <v>333.3</v>
      </c>
      <c r="M1583" s="30">
        <v>320.79208374023438</v>
      </c>
      <c r="N1583" s="30">
        <v>358.5</v>
      </c>
      <c r="O1583" s="30">
        <v>348.6</v>
      </c>
    </row>
    <row r="1584" spans="1:15" x14ac:dyDescent="0.3">
      <c r="A1584" s="1">
        <v>240934570</v>
      </c>
      <c r="B1584" t="s">
        <v>108</v>
      </c>
      <c r="C1584" t="s">
        <v>876</v>
      </c>
      <c r="D1584" s="30">
        <v>330.46356201171881</v>
      </c>
      <c r="E1584" s="30">
        <v>356.3</v>
      </c>
      <c r="F1584" s="30">
        <v>343.5</v>
      </c>
      <c r="G1584" s="30">
        <v>309.27151489257813</v>
      </c>
      <c r="H1584" s="30">
        <v>353.3</v>
      </c>
      <c r="I1584" s="30">
        <v>345.1</v>
      </c>
      <c r="J1584" s="30">
        <v>321.42855834960938</v>
      </c>
      <c r="K1584" s="30">
        <v>339.6</v>
      </c>
      <c r="L1584" s="30">
        <v>323.39999999999998</v>
      </c>
      <c r="M1584" s="30">
        <v>309.27151489257813</v>
      </c>
      <c r="N1584" s="30">
        <v>353.3</v>
      </c>
      <c r="O1584" s="30">
        <v>345.1</v>
      </c>
    </row>
    <row r="1585" spans="1:15" x14ac:dyDescent="0.3">
      <c r="A1585" s="1">
        <v>961114060</v>
      </c>
      <c r="B1585" t="s">
        <v>460</v>
      </c>
      <c r="C1585" t="s">
        <v>1911</v>
      </c>
      <c r="D1585" s="30"/>
      <c r="E1585" s="30">
        <v>220.6</v>
      </c>
      <c r="F1585" s="30">
        <v>236.4</v>
      </c>
      <c r="G1585" s="30"/>
      <c r="H1585" s="30">
        <v>163.1</v>
      </c>
      <c r="I1585" s="30">
        <v>182.5</v>
      </c>
      <c r="J1585" s="30"/>
      <c r="K1585" s="30">
        <v>220.6</v>
      </c>
      <c r="L1585" s="30">
        <v>236.4</v>
      </c>
      <c r="M1585" s="30"/>
      <c r="N1585" s="30">
        <v>163.1</v>
      </c>
      <c r="O1585" s="30">
        <v>182.5</v>
      </c>
    </row>
    <row r="1586" spans="1:15" x14ac:dyDescent="0.3">
      <c r="A1586" s="1">
        <v>960933080</v>
      </c>
      <c r="B1586" t="s">
        <v>447</v>
      </c>
      <c r="C1586" t="s">
        <v>1834</v>
      </c>
      <c r="D1586" s="30">
        <v>352.02703857421881</v>
      </c>
      <c r="E1586" s="30">
        <v>364.7</v>
      </c>
      <c r="F1586" s="30">
        <v>382.6</v>
      </c>
      <c r="G1586" s="30">
        <v>294.08782958984381</v>
      </c>
      <c r="H1586" s="30">
        <v>348.1</v>
      </c>
      <c r="I1586" s="30">
        <v>363</v>
      </c>
      <c r="J1586" s="30">
        <v>297.60479736328131</v>
      </c>
      <c r="K1586" s="30">
        <v>293.8</v>
      </c>
      <c r="L1586" s="30">
        <v>323.5</v>
      </c>
      <c r="M1586" s="30">
        <v>294.08782958984381</v>
      </c>
      <c r="N1586" s="30">
        <v>348.1</v>
      </c>
      <c r="O1586" s="30">
        <v>363</v>
      </c>
    </row>
    <row r="1587" spans="1:15" x14ac:dyDescent="0.3">
      <c r="A1587" s="1">
        <v>480664110</v>
      </c>
      <c r="B1587" t="s">
        <v>216</v>
      </c>
      <c r="C1587" t="s">
        <v>1137</v>
      </c>
      <c r="D1587" s="30">
        <v>302.446044921875</v>
      </c>
      <c r="E1587" s="30">
        <v>336.3</v>
      </c>
      <c r="F1587" s="30">
        <v>332.3</v>
      </c>
      <c r="G1587" s="30">
        <v>261.0950927734375</v>
      </c>
      <c r="H1587" s="30">
        <v>297.10000000000002</v>
      </c>
      <c r="I1587" s="30">
        <v>277</v>
      </c>
      <c r="J1587" s="30">
        <v>276.14678955078131</v>
      </c>
      <c r="K1587" s="30">
        <v>315.2</v>
      </c>
      <c r="L1587" s="30">
        <v>304.89999999999998</v>
      </c>
      <c r="M1587" s="30">
        <v>261.0950927734375</v>
      </c>
      <c r="N1587" s="30">
        <v>297.10000000000002</v>
      </c>
      <c r="O1587" s="30">
        <v>277</v>
      </c>
    </row>
    <row r="1588" spans="1:15" x14ac:dyDescent="0.3">
      <c r="A1588" s="1">
        <v>391414740</v>
      </c>
      <c r="B1588" t="s">
        <v>175</v>
      </c>
      <c r="C1588" t="s">
        <v>1059</v>
      </c>
      <c r="D1588" s="30">
        <v>327.77777099609381</v>
      </c>
      <c r="E1588" s="30">
        <v>307.39999999999998</v>
      </c>
      <c r="F1588" s="30">
        <v>336.1</v>
      </c>
      <c r="G1588" s="30">
        <v>251.3888854980469</v>
      </c>
      <c r="H1588" s="30">
        <v>287.39999999999998</v>
      </c>
      <c r="I1588" s="30">
        <v>314.8</v>
      </c>
      <c r="J1588" s="30">
        <v>312.69842529296881</v>
      </c>
      <c r="K1588" s="30">
        <v>300</v>
      </c>
      <c r="L1588" s="30">
        <v>333.3</v>
      </c>
      <c r="M1588" s="30">
        <v>251.3888854980469</v>
      </c>
      <c r="N1588" s="30">
        <v>287.39999999999998</v>
      </c>
      <c r="O1588" s="30">
        <v>314.8</v>
      </c>
    </row>
    <row r="1589" spans="1:15" x14ac:dyDescent="0.3">
      <c r="A1589" s="1">
        <v>960935040</v>
      </c>
      <c r="B1589" t="s">
        <v>447</v>
      </c>
      <c r="C1589" t="s">
        <v>1838</v>
      </c>
      <c r="D1589" s="30">
        <v>378.19906616210938</v>
      </c>
      <c r="E1589" s="30">
        <v>401.7</v>
      </c>
      <c r="F1589" s="30">
        <v>414.5</v>
      </c>
      <c r="G1589" s="30">
        <v>323.69668579101563</v>
      </c>
      <c r="H1589" s="30">
        <v>399.6</v>
      </c>
      <c r="I1589" s="30">
        <v>386.3</v>
      </c>
      <c r="J1589" s="30">
        <v>303.44827270507813</v>
      </c>
      <c r="K1589" s="30">
        <v>342.2</v>
      </c>
      <c r="L1589" s="30">
        <v>361.8</v>
      </c>
      <c r="M1589" s="30">
        <v>323.69668579101563</v>
      </c>
      <c r="N1589" s="30">
        <v>399.6</v>
      </c>
      <c r="O1589" s="30">
        <v>386.3</v>
      </c>
    </row>
    <row r="1590" spans="1:15" x14ac:dyDescent="0.3">
      <c r="A1590" s="1">
        <v>790774020</v>
      </c>
      <c r="B1590" t="s">
        <v>376</v>
      </c>
      <c r="C1590" t="s">
        <v>1575</v>
      </c>
      <c r="D1590" s="30">
        <v>313.18408203125</v>
      </c>
      <c r="E1590" s="30">
        <v>314.8</v>
      </c>
      <c r="F1590" s="30">
        <v>332.3</v>
      </c>
      <c r="G1590" s="30">
        <v>268.7344970703125</v>
      </c>
      <c r="H1590" s="30">
        <v>294.5</v>
      </c>
      <c r="I1590" s="30">
        <v>309.2</v>
      </c>
      <c r="J1590" s="30">
        <v>287.55020141601563</v>
      </c>
      <c r="K1590" s="30">
        <v>286.5</v>
      </c>
      <c r="L1590" s="30">
        <v>314.10000000000002</v>
      </c>
      <c r="M1590" s="30">
        <v>268.7344970703125</v>
      </c>
      <c r="N1590" s="30">
        <v>294.5</v>
      </c>
      <c r="O1590" s="30">
        <v>309.2</v>
      </c>
    </row>
    <row r="1591" spans="1:15" x14ac:dyDescent="0.3">
      <c r="A1591" s="1">
        <v>250023000</v>
      </c>
      <c r="B1591" t="s">
        <v>110</v>
      </c>
      <c r="C1591" t="s">
        <v>880</v>
      </c>
      <c r="D1591" s="30">
        <v>317.70834350585938</v>
      </c>
      <c r="E1591" s="30">
        <v>335.4</v>
      </c>
      <c r="F1591" s="30">
        <v>332.1</v>
      </c>
      <c r="G1591" s="30">
        <v>278.64584350585938</v>
      </c>
      <c r="H1591" s="30">
        <v>319.3</v>
      </c>
      <c r="I1591" s="30">
        <v>328.4</v>
      </c>
      <c r="J1591" s="30"/>
      <c r="K1591" s="30">
        <v>293.7</v>
      </c>
      <c r="L1591" s="30">
        <v>275</v>
      </c>
      <c r="M1591" s="30">
        <v>278.64584350585938</v>
      </c>
      <c r="N1591" s="30">
        <v>319.3</v>
      </c>
      <c r="O1591" s="30">
        <v>328.4</v>
      </c>
    </row>
    <row r="1592" spans="1:15" x14ac:dyDescent="0.3">
      <c r="A1592" s="1">
        <v>391414330</v>
      </c>
      <c r="B1592" t="s">
        <v>175</v>
      </c>
      <c r="C1592" t="s">
        <v>1048</v>
      </c>
      <c r="D1592" s="30">
        <v>311.22994995117188</v>
      </c>
      <c r="E1592" s="30">
        <v>317.3</v>
      </c>
      <c r="F1592" s="30">
        <v>305.10000000000002</v>
      </c>
      <c r="G1592" s="30">
        <v>254.30107116699219</v>
      </c>
      <c r="H1592" s="30">
        <v>267.3</v>
      </c>
      <c r="I1592" s="30">
        <v>230.3</v>
      </c>
      <c r="J1592" s="30">
        <v>282.8358154296875</v>
      </c>
      <c r="K1592" s="30">
        <v>289.2</v>
      </c>
      <c r="L1592" s="30">
        <v>274.8</v>
      </c>
      <c r="M1592" s="30">
        <v>254.30107116699219</v>
      </c>
      <c r="N1592" s="30">
        <v>267.3</v>
      </c>
      <c r="O1592" s="30">
        <v>230.3</v>
      </c>
    </row>
    <row r="1593" spans="1:15" x14ac:dyDescent="0.3">
      <c r="A1593" s="1">
        <v>500104020</v>
      </c>
      <c r="B1593" t="s">
        <v>261</v>
      </c>
      <c r="C1593" t="s">
        <v>1338</v>
      </c>
      <c r="D1593" s="30">
        <v>331.13043212890631</v>
      </c>
      <c r="E1593" s="30">
        <v>359</v>
      </c>
      <c r="F1593" s="30">
        <v>371</v>
      </c>
      <c r="G1593" s="30">
        <v>273.91305541992188</v>
      </c>
      <c r="H1593" s="30">
        <v>351.2</v>
      </c>
      <c r="I1593" s="30">
        <v>372</v>
      </c>
      <c r="J1593" s="30">
        <v>278.17257690429688</v>
      </c>
      <c r="K1593" s="30">
        <v>315.5</v>
      </c>
      <c r="L1593" s="30">
        <v>331.3</v>
      </c>
      <c r="M1593" s="30">
        <v>273.91305541992188</v>
      </c>
      <c r="N1593" s="30">
        <v>351.2</v>
      </c>
      <c r="O1593" s="30">
        <v>372</v>
      </c>
    </row>
    <row r="1594" spans="1:15" x14ac:dyDescent="0.3">
      <c r="A1594" s="1">
        <v>391414580</v>
      </c>
      <c r="B1594" t="s">
        <v>175</v>
      </c>
      <c r="C1594" t="s">
        <v>1055</v>
      </c>
      <c r="D1594" s="30">
        <v>323.07693481445313</v>
      </c>
      <c r="E1594" s="30">
        <v>344.3</v>
      </c>
      <c r="F1594" s="30">
        <v>350.4</v>
      </c>
      <c r="G1594" s="30"/>
      <c r="H1594" s="30">
        <v>264.7</v>
      </c>
      <c r="I1594" s="30">
        <v>291.5</v>
      </c>
      <c r="J1594" s="30"/>
      <c r="K1594" s="30">
        <v>301.60000000000002</v>
      </c>
      <c r="L1594" s="30">
        <v>307.39999999999998</v>
      </c>
      <c r="M1594" s="30"/>
      <c r="N1594" s="30">
        <v>264.7</v>
      </c>
      <c r="O1594" s="30">
        <v>291.5</v>
      </c>
    </row>
    <row r="1595" spans="1:15" x14ac:dyDescent="0.3">
      <c r="A1595" s="1">
        <v>920894060</v>
      </c>
      <c r="B1595" t="s">
        <v>429</v>
      </c>
      <c r="C1595" t="s">
        <v>1721</v>
      </c>
      <c r="D1595" s="30">
        <v>372.98049926757813</v>
      </c>
      <c r="E1595" s="30">
        <v>387.6</v>
      </c>
      <c r="F1595" s="30">
        <v>380.1</v>
      </c>
      <c r="G1595" s="30">
        <v>339.5543212890625</v>
      </c>
      <c r="H1595" s="30">
        <v>359.2</v>
      </c>
      <c r="I1595" s="30">
        <v>362.8</v>
      </c>
      <c r="J1595" s="30">
        <v>306.61764526367188</v>
      </c>
      <c r="K1595" s="30">
        <v>326.2</v>
      </c>
      <c r="L1595" s="30">
        <v>324.3</v>
      </c>
      <c r="M1595" s="30">
        <v>339.5543212890625</v>
      </c>
      <c r="N1595" s="30">
        <v>359.2</v>
      </c>
      <c r="O1595" s="30">
        <v>362.8</v>
      </c>
    </row>
    <row r="1596" spans="1:15" x14ac:dyDescent="0.3">
      <c r="A1596" s="1">
        <v>480663000</v>
      </c>
      <c r="B1596" t="s">
        <v>216</v>
      </c>
      <c r="C1596" t="s">
        <v>1132</v>
      </c>
      <c r="D1596" s="30">
        <v>331.27517700195313</v>
      </c>
      <c r="E1596" s="30">
        <v>316.10000000000002</v>
      </c>
      <c r="F1596" s="30">
        <v>334.2</v>
      </c>
      <c r="G1596" s="30">
        <v>259.8648681640625</v>
      </c>
      <c r="H1596" s="30">
        <v>268.89999999999998</v>
      </c>
      <c r="I1596" s="30">
        <v>277</v>
      </c>
      <c r="J1596" s="30">
        <v>307.01358032226563</v>
      </c>
      <c r="K1596" s="30">
        <v>279.8</v>
      </c>
      <c r="L1596" s="30">
        <v>313.5</v>
      </c>
      <c r="M1596" s="30">
        <v>259.8648681640625</v>
      </c>
      <c r="N1596" s="30">
        <v>268.89999999999998</v>
      </c>
      <c r="O1596" s="30">
        <v>277</v>
      </c>
    </row>
    <row r="1597" spans="1:15" x14ac:dyDescent="0.3">
      <c r="A1597" s="1">
        <v>240933100</v>
      </c>
      <c r="B1597" t="s">
        <v>108</v>
      </c>
      <c r="C1597" t="s">
        <v>852</v>
      </c>
      <c r="D1597" s="30">
        <v>310.69418334960938</v>
      </c>
      <c r="E1597" s="30">
        <v>334.5</v>
      </c>
      <c r="F1597" s="30">
        <v>342.4</v>
      </c>
      <c r="G1597" s="30">
        <v>261.98501586914063</v>
      </c>
      <c r="H1597" s="30">
        <v>300.3</v>
      </c>
      <c r="I1597" s="30">
        <v>302.60000000000002</v>
      </c>
      <c r="J1597" s="30">
        <v>290.81884765625</v>
      </c>
      <c r="K1597" s="30">
        <v>312.7</v>
      </c>
      <c r="L1597" s="30">
        <v>330.3</v>
      </c>
      <c r="M1597" s="30">
        <v>261.98501586914063</v>
      </c>
      <c r="N1597" s="30">
        <v>300.3</v>
      </c>
      <c r="O1597" s="30">
        <v>302.60000000000002</v>
      </c>
    </row>
    <row r="1598" spans="1:15" x14ac:dyDescent="0.3">
      <c r="A1598" s="1">
        <v>240934020</v>
      </c>
      <c r="B1598" t="s">
        <v>108</v>
      </c>
      <c r="C1598" t="s">
        <v>857</v>
      </c>
      <c r="D1598" s="30">
        <v>400.68026733398438</v>
      </c>
      <c r="E1598" s="30">
        <v>389.1</v>
      </c>
      <c r="F1598" s="30"/>
      <c r="G1598" s="30">
        <v>392.41378784179688</v>
      </c>
      <c r="H1598" s="30">
        <v>397.8</v>
      </c>
      <c r="I1598" s="30"/>
      <c r="J1598" s="30">
        <v>352.631591796875</v>
      </c>
      <c r="K1598" s="30">
        <v>335.5</v>
      </c>
      <c r="L1598" s="30"/>
      <c r="M1598" s="30">
        <v>392.41378784179688</v>
      </c>
      <c r="N1598" s="30">
        <v>397.8</v>
      </c>
      <c r="O1598" s="30"/>
    </row>
    <row r="1599" spans="1:15" x14ac:dyDescent="0.3">
      <c r="A1599" s="1">
        <v>240904080</v>
      </c>
      <c r="B1599" t="s">
        <v>106</v>
      </c>
      <c r="C1599" t="s">
        <v>842</v>
      </c>
      <c r="D1599" s="30">
        <v>330.13699340820313</v>
      </c>
      <c r="E1599" s="30">
        <v>347.1</v>
      </c>
      <c r="F1599" s="30">
        <v>375.4</v>
      </c>
      <c r="G1599" s="30">
        <v>280.68966674804688</v>
      </c>
      <c r="H1599" s="30">
        <v>288.8</v>
      </c>
      <c r="I1599" s="30">
        <v>303.10000000000002</v>
      </c>
      <c r="J1599" s="30">
        <v>275.32467651367188</v>
      </c>
      <c r="K1599" s="30">
        <v>308.5</v>
      </c>
      <c r="L1599" s="30">
        <v>340.4</v>
      </c>
      <c r="M1599" s="30">
        <v>280.68966674804688</v>
      </c>
      <c r="N1599" s="30">
        <v>288.8</v>
      </c>
      <c r="O1599" s="30">
        <v>303.10000000000002</v>
      </c>
    </row>
    <row r="1600" spans="1:15" x14ac:dyDescent="0.3">
      <c r="A1600" s="1">
        <v>830055020</v>
      </c>
      <c r="B1600" t="s">
        <v>395</v>
      </c>
      <c r="C1600" t="s">
        <v>1621</v>
      </c>
      <c r="D1600" s="30">
        <v>372.9241943359375</v>
      </c>
      <c r="E1600" s="30">
        <v>376.7</v>
      </c>
      <c r="F1600" s="30">
        <v>374.4</v>
      </c>
      <c r="G1600" s="30">
        <v>362.0938720703125</v>
      </c>
      <c r="H1600" s="30">
        <v>370.3</v>
      </c>
      <c r="I1600" s="30">
        <v>363.8</v>
      </c>
      <c r="J1600" s="30">
        <v>290.27777099609381</v>
      </c>
      <c r="K1600" s="30">
        <v>305.7</v>
      </c>
      <c r="L1600" s="30">
        <v>306.3</v>
      </c>
      <c r="M1600" s="30">
        <v>362.0938720703125</v>
      </c>
      <c r="N1600" s="30">
        <v>370.3</v>
      </c>
      <c r="O1600" s="30">
        <v>363.8</v>
      </c>
    </row>
    <row r="1601" spans="1:15" x14ac:dyDescent="0.3">
      <c r="A1601" s="1">
        <v>240934540</v>
      </c>
      <c r="B1601" t="s">
        <v>108</v>
      </c>
      <c r="C1601" t="s">
        <v>874</v>
      </c>
      <c r="D1601" s="30">
        <v>309.03225708007813</v>
      </c>
      <c r="E1601" s="30">
        <v>323.7</v>
      </c>
      <c r="F1601" s="30">
        <v>349.4</v>
      </c>
      <c r="G1601" s="30">
        <v>264.51614379882813</v>
      </c>
      <c r="H1601" s="30">
        <v>316.39999999999998</v>
      </c>
      <c r="I1601" s="30">
        <v>344.4</v>
      </c>
      <c r="J1601" s="30">
        <v>275.45455932617188</v>
      </c>
      <c r="K1601" s="30">
        <v>294.39999999999998</v>
      </c>
      <c r="L1601" s="30">
        <v>328.3</v>
      </c>
      <c r="M1601" s="30">
        <v>264.51614379882813</v>
      </c>
      <c r="N1601" s="30">
        <v>316.39999999999998</v>
      </c>
      <c r="O1601" s="30">
        <v>344.4</v>
      </c>
    </row>
    <row r="1602" spans="1:15" x14ac:dyDescent="0.3">
      <c r="A1602" s="1">
        <v>720743000</v>
      </c>
      <c r="B1602" t="s">
        <v>344</v>
      </c>
      <c r="C1602" t="s">
        <v>742</v>
      </c>
      <c r="D1602" s="30">
        <v>271.11111450195313</v>
      </c>
      <c r="E1602" s="30">
        <v>299</v>
      </c>
      <c r="F1602" s="30">
        <v>309.8</v>
      </c>
      <c r="G1602" s="30"/>
      <c r="H1602" s="30">
        <v>232</v>
      </c>
      <c r="I1602" s="30">
        <v>226.3</v>
      </c>
      <c r="J1602" s="30">
        <v>271.11111450195313</v>
      </c>
      <c r="K1602" s="30">
        <v>299</v>
      </c>
      <c r="L1602" s="30">
        <v>286</v>
      </c>
      <c r="M1602" s="30"/>
      <c r="N1602" s="30">
        <v>232</v>
      </c>
      <c r="O1602" s="30">
        <v>226.3</v>
      </c>
    </row>
    <row r="1603" spans="1:15" x14ac:dyDescent="0.3">
      <c r="A1603" s="1">
        <v>391414240</v>
      </c>
      <c r="B1603" t="s">
        <v>175</v>
      </c>
      <c r="C1603" t="s">
        <v>675</v>
      </c>
      <c r="D1603" s="30">
        <v>368.7861328125</v>
      </c>
      <c r="E1603" s="30">
        <v>359.2</v>
      </c>
      <c r="F1603" s="30">
        <v>374</v>
      </c>
      <c r="G1603" s="30">
        <v>297.6878662109375</v>
      </c>
      <c r="H1603" s="30">
        <v>315.5</v>
      </c>
      <c r="I1603" s="30">
        <v>320.3</v>
      </c>
      <c r="J1603" s="30">
        <v>308.62069702148438</v>
      </c>
      <c r="K1603" s="30">
        <v>308.89999999999998</v>
      </c>
      <c r="L1603" s="30">
        <v>333.8</v>
      </c>
      <c r="M1603" s="30">
        <v>297.6878662109375</v>
      </c>
      <c r="N1603" s="30">
        <v>315.5</v>
      </c>
      <c r="O1603" s="30">
        <v>320.3</v>
      </c>
    </row>
    <row r="1604" spans="1:15" x14ac:dyDescent="0.3">
      <c r="A1604" s="1">
        <v>961044070</v>
      </c>
      <c r="B1604" t="s">
        <v>455</v>
      </c>
      <c r="C1604" t="s">
        <v>1887</v>
      </c>
      <c r="D1604" s="30">
        <v>232.0754699707031</v>
      </c>
      <c r="E1604" s="30">
        <v>262.10000000000002</v>
      </c>
      <c r="F1604" s="30">
        <v>277</v>
      </c>
      <c r="G1604" s="30">
        <v>183.22981262207031</v>
      </c>
      <c r="H1604" s="30">
        <v>230.7</v>
      </c>
      <c r="I1604" s="30">
        <v>253.6</v>
      </c>
      <c r="J1604" s="30">
        <v>232.0754699707031</v>
      </c>
      <c r="K1604" s="30">
        <v>262.10000000000002</v>
      </c>
      <c r="L1604" s="30">
        <v>277</v>
      </c>
      <c r="M1604" s="30">
        <v>183.22981262207031</v>
      </c>
      <c r="N1604" s="30">
        <v>230.7</v>
      </c>
      <c r="O1604" s="30">
        <v>253.6</v>
      </c>
    </row>
    <row r="1605" spans="1:15" x14ac:dyDescent="0.3">
      <c r="A1605" s="1">
        <v>500032050</v>
      </c>
      <c r="B1605" t="s">
        <v>256</v>
      </c>
      <c r="C1605" t="s">
        <v>1327</v>
      </c>
      <c r="D1605" s="30">
        <v>342.6900634765625</v>
      </c>
      <c r="E1605" s="30">
        <v>348.6</v>
      </c>
      <c r="F1605" s="30">
        <v>331.9</v>
      </c>
      <c r="G1605" s="30">
        <v>288.28125</v>
      </c>
      <c r="H1605" s="30">
        <v>314.39999999999998</v>
      </c>
      <c r="I1605" s="30">
        <v>303.10000000000002</v>
      </c>
      <c r="J1605" s="30">
        <v>295.19232177734381</v>
      </c>
      <c r="K1605" s="30">
        <v>302.89999999999998</v>
      </c>
      <c r="L1605" s="30">
        <v>292.8</v>
      </c>
      <c r="M1605" s="30">
        <v>288.28125</v>
      </c>
      <c r="N1605" s="30">
        <v>314.39999999999998</v>
      </c>
      <c r="O1605" s="30">
        <v>303.10000000000002</v>
      </c>
    </row>
    <row r="1606" spans="1:15" x14ac:dyDescent="0.3">
      <c r="A1606" s="1">
        <v>480773050</v>
      </c>
      <c r="B1606" t="s">
        <v>225</v>
      </c>
      <c r="C1606" t="s">
        <v>1212</v>
      </c>
      <c r="D1606" s="30">
        <v>316</v>
      </c>
      <c r="E1606" s="30">
        <v>329.3</v>
      </c>
      <c r="F1606" s="30">
        <v>338.2</v>
      </c>
      <c r="G1606" s="30">
        <v>270.14285278320313</v>
      </c>
      <c r="H1606" s="30">
        <v>294.60000000000002</v>
      </c>
      <c r="I1606" s="30">
        <v>295</v>
      </c>
      <c r="J1606" s="30">
        <v>296.5384521484375</v>
      </c>
      <c r="K1606" s="30">
        <v>307.7</v>
      </c>
      <c r="L1606" s="30">
        <v>320.3</v>
      </c>
      <c r="M1606" s="30">
        <v>270.14285278320313</v>
      </c>
      <c r="N1606" s="30">
        <v>294.60000000000002</v>
      </c>
      <c r="O1606" s="30">
        <v>295</v>
      </c>
    </row>
    <row r="1607" spans="1:15" x14ac:dyDescent="0.3">
      <c r="A1607" s="1">
        <v>940761050</v>
      </c>
      <c r="B1607" t="s">
        <v>436</v>
      </c>
      <c r="C1607" t="s">
        <v>1746</v>
      </c>
      <c r="D1607" s="30">
        <v>297.8873291015625</v>
      </c>
      <c r="E1607" s="30">
        <v>335</v>
      </c>
      <c r="F1607" s="30">
        <v>325.5</v>
      </c>
      <c r="G1607" s="30"/>
      <c r="H1607" s="30">
        <v>248.3</v>
      </c>
      <c r="I1607" s="30">
        <v>266</v>
      </c>
      <c r="J1607" s="30">
        <v>297.8873291015625</v>
      </c>
      <c r="K1607" s="30">
        <v>335</v>
      </c>
      <c r="L1607" s="30">
        <v>325.5</v>
      </c>
      <c r="M1607" s="30"/>
      <c r="N1607" s="30">
        <v>248.3</v>
      </c>
      <c r="O1607" s="30">
        <v>266</v>
      </c>
    </row>
    <row r="1608" spans="1:15" x14ac:dyDescent="0.3">
      <c r="A1608" s="1">
        <v>361394040</v>
      </c>
      <c r="B1608" t="s">
        <v>163</v>
      </c>
      <c r="C1608" t="s">
        <v>987</v>
      </c>
      <c r="D1608" s="30">
        <v>340</v>
      </c>
      <c r="E1608" s="30">
        <v>370.2</v>
      </c>
      <c r="F1608" s="30">
        <v>382.4</v>
      </c>
      <c r="G1608" s="30">
        <v>338.75</v>
      </c>
      <c r="H1608" s="30">
        <v>340.5</v>
      </c>
      <c r="I1608" s="30">
        <v>378</v>
      </c>
      <c r="J1608" s="30"/>
      <c r="K1608" s="30">
        <v>314.3</v>
      </c>
      <c r="L1608" s="30">
        <v>320.8</v>
      </c>
      <c r="M1608" s="30">
        <v>338.75</v>
      </c>
      <c r="N1608" s="30">
        <v>340.5</v>
      </c>
      <c r="O1608" s="30">
        <v>378</v>
      </c>
    </row>
    <row r="1609" spans="1:15" x14ac:dyDescent="0.3">
      <c r="A1609" s="1">
        <v>480704020</v>
      </c>
      <c r="B1609" t="s">
        <v>219</v>
      </c>
      <c r="C1609" t="s">
        <v>1163</v>
      </c>
      <c r="D1609" s="30">
        <v>353.90243530273438</v>
      </c>
      <c r="E1609" s="30">
        <v>376.7</v>
      </c>
      <c r="F1609" s="30">
        <v>367.9</v>
      </c>
      <c r="G1609" s="30">
        <v>293.41464233398438</v>
      </c>
      <c r="H1609" s="30">
        <v>326.3</v>
      </c>
      <c r="I1609" s="30">
        <v>338.1</v>
      </c>
      <c r="J1609" s="30">
        <v>320.64517211914063</v>
      </c>
      <c r="K1609" s="30">
        <v>346.2</v>
      </c>
      <c r="L1609" s="30">
        <v>343.6</v>
      </c>
      <c r="M1609" s="30">
        <v>293.41464233398438</v>
      </c>
      <c r="N1609" s="30">
        <v>326.3</v>
      </c>
      <c r="O1609" s="30">
        <v>338.1</v>
      </c>
    </row>
    <row r="1610" spans="1:15" x14ac:dyDescent="0.3">
      <c r="A1610" s="1">
        <v>240934120</v>
      </c>
      <c r="B1610" t="s">
        <v>108</v>
      </c>
      <c r="C1610" t="s">
        <v>863</v>
      </c>
      <c r="D1610" s="30">
        <v>349.67105102539063</v>
      </c>
      <c r="E1610" s="30">
        <v>378.4</v>
      </c>
      <c r="F1610" s="30">
        <v>375.4</v>
      </c>
      <c r="G1610" s="30">
        <v>312.541259765625</v>
      </c>
      <c r="H1610" s="30">
        <v>360.1</v>
      </c>
      <c r="I1610" s="30">
        <v>368.4</v>
      </c>
      <c r="J1610" s="30">
        <v>325.33334350585938</v>
      </c>
      <c r="K1610" s="30">
        <v>348.7</v>
      </c>
      <c r="L1610" s="30">
        <v>340.7</v>
      </c>
      <c r="M1610" s="30">
        <v>312.541259765625</v>
      </c>
      <c r="N1610" s="30">
        <v>360.1</v>
      </c>
      <c r="O1610" s="30">
        <v>368.4</v>
      </c>
    </row>
    <row r="1611" spans="1:15" x14ac:dyDescent="0.3">
      <c r="A1611" s="1">
        <v>391414510</v>
      </c>
      <c r="B1611" t="s">
        <v>175</v>
      </c>
      <c r="C1611" t="s">
        <v>1053</v>
      </c>
      <c r="D1611" s="30">
        <v>326.92306518554688</v>
      </c>
      <c r="E1611" s="30">
        <v>363.5</v>
      </c>
      <c r="F1611" s="30">
        <v>393.3</v>
      </c>
      <c r="G1611" s="30">
        <v>258.974365234375</v>
      </c>
      <c r="H1611" s="30">
        <v>307.10000000000002</v>
      </c>
      <c r="I1611" s="30">
        <v>345.6</v>
      </c>
      <c r="J1611" s="30">
        <v>309.80392456054688</v>
      </c>
      <c r="K1611" s="30">
        <v>304.7</v>
      </c>
      <c r="L1611" s="30">
        <v>364</v>
      </c>
      <c r="M1611" s="30">
        <v>258.974365234375</v>
      </c>
      <c r="N1611" s="30">
        <v>307.10000000000002</v>
      </c>
      <c r="O1611" s="30">
        <v>345.6</v>
      </c>
    </row>
    <row r="1612" spans="1:15" x14ac:dyDescent="0.3">
      <c r="A1612" s="1">
        <v>961044030</v>
      </c>
      <c r="B1612" t="s">
        <v>455</v>
      </c>
      <c r="C1612" t="s">
        <v>1885</v>
      </c>
      <c r="D1612" s="30"/>
      <c r="E1612" s="30">
        <v>284</v>
      </c>
      <c r="F1612" s="30">
        <v>285.7</v>
      </c>
      <c r="G1612" s="30"/>
      <c r="H1612" s="30">
        <v>212</v>
      </c>
      <c r="I1612" s="30">
        <v>234.9</v>
      </c>
      <c r="J1612" s="30"/>
      <c r="K1612" s="30">
        <v>284</v>
      </c>
      <c r="L1612" s="30">
        <v>285.7</v>
      </c>
      <c r="M1612" s="30"/>
      <c r="N1612" s="30">
        <v>212</v>
      </c>
      <c r="O1612" s="30">
        <v>234.9</v>
      </c>
    </row>
    <row r="1613" spans="1:15" x14ac:dyDescent="0.3">
      <c r="A1613" s="1">
        <v>920894095</v>
      </c>
      <c r="B1613" t="s">
        <v>429</v>
      </c>
      <c r="C1613" t="s">
        <v>1724</v>
      </c>
      <c r="D1613" s="30">
        <v>340.75723266601563</v>
      </c>
      <c r="E1613" s="30">
        <v>360.9</v>
      </c>
      <c r="F1613" s="30">
        <v>368.9</v>
      </c>
      <c r="G1613" s="30">
        <v>306.90423583984381</v>
      </c>
      <c r="H1613" s="30">
        <v>343.6</v>
      </c>
      <c r="I1613" s="30">
        <v>332.4</v>
      </c>
      <c r="J1613" s="30">
        <v>279.7872314453125</v>
      </c>
      <c r="K1613" s="30">
        <v>302.60000000000002</v>
      </c>
      <c r="L1613" s="30">
        <v>317.5</v>
      </c>
      <c r="M1613" s="30">
        <v>306.90423583984381</v>
      </c>
      <c r="N1613" s="30">
        <v>343.6</v>
      </c>
      <c r="O1613" s="30">
        <v>332.4</v>
      </c>
    </row>
    <row r="1614" spans="1:15" x14ac:dyDescent="0.3">
      <c r="A1614" s="1">
        <v>920894090</v>
      </c>
      <c r="B1614" t="s">
        <v>429</v>
      </c>
      <c r="C1614" t="s">
        <v>1723</v>
      </c>
      <c r="D1614" s="30">
        <v>340.66851806640631</v>
      </c>
      <c r="E1614" s="30">
        <v>348.5</v>
      </c>
      <c r="F1614" s="30">
        <v>362.3</v>
      </c>
      <c r="G1614" s="30">
        <v>303.62115478515631</v>
      </c>
      <c r="H1614" s="30">
        <v>325.39999999999998</v>
      </c>
      <c r="I1614" s="30">
        <v>335</v>
      </c>
      <c r="J1614" s="30">
        <v>282.39999389648438</v>
      </c>
      <c r="K1614" s="30">
        <v>285.7</v>
      </c>
      <c r="L1614" s="30">
        <v>305.60000000000002</v>
      </c>
      <c r="M1614" s="30">
        <v>303.62115478515631</v>
      </c>
      <c r="N1614" s="30">
        <v>325.39999999999998</v>
      </c>
      <c r="O1614" s="30">
        <v>335</v>
      </c>
    </row>
    <row r="1615" spans="1:15" x14ac:dyDescent="0.3">
      <c r="A1615" s="1">
        <v>920894070</v>
      </c>
      <c r="B1615" t="s">
        <v>429</v>
      </c>
      <c r="C1615" t="s">
        <v>1722</v>
      </c>
      <c r="D1615" s="30">
        <v>373.69863891601563</v>
      </c>
      <c r="E1615" s="30">
        <v>409</v>
      </c>
      <c r="F1615" s="30">
        <v>404.2</v>
      </c>
      <c r="G1615" s="30">
        <v>346.593994140625</v>
      </c>
      <c r="H1615" s="30">
        <v>400</v>
      </c>
      <c r="I1615" s="30">
        <v>377.8</v>
      </c>
      <c r="J1615" s="30">
        <v>315.74801635742188</v>
      </c>
      <c r="K1615" s="30">
        <v>374</v>
      </c>
      <c r="L1615" s="30">
        <v>360.4</v>
      </c>
      <c r="M1615" s="30">
        <v>346.593994140625</v>
      </c>
      <c r="N1615" s="30">
        <v>400</v>
      </c>
      <c r="O1615" s="30">
        <v>377.8</v>
      </c>
    </row>
    <row r="1616" spans="1:15" x14ac:dyDescent="0.3">
      <c r="A1616" s="1">
        <v>480664080</v>
      </c>
      <c r="B1616" t="s">
        <v>216</v>
      </c>
      <c r="C1616" t="s">
        <v>1136</v>
      </c>
      <c r="D1616" s="30">
        <v>293.02325439453131</v>
      </c>
      <c r="E1616" s="30">
        <v>354</v>
      </c>
      <c r="F1616" s="30">
        <v>372.4</v>
      </c>
      <c r="G1616" s="30">
        <v>245.73643493652341</v>
      </c>
      <c r="H1616" s="30">
        <v>346</v>
      </c>
      <c r="I1616" s="30">
        <v>362.9</v>
      </c>
      <c r="J1616" s="30">
        <v>280.61224365234381</v>
      </c>
      <c r="K1616" s="30">
        <v>341.8</v>
      </c>
      <c r="L1616" s="30">
        <v>360</v>
      </c>
      <c r="M1616" s="30">
        <v>245.73643493652341</v>
      </c>
      <c r="N1616" s="30">
        <v>346</v>
      </c>
      <c r="O1616" s="30">
        <v>362.9</v>
      </c>
    </row>
    <row r="1617" spans="1:15" x14ac:dyDescent="0.3">
      <c r="A1617" s="1">
        <v>960935060</v>
      </c>
      <c r="B1617" t="s">
        <v>447</v>
      </c>
      <c r="C1617" t="s">
        <v>1839</v>
      </c>
      <c r="D1617" s="30">
        <v>363.4920654296875</v>
      </c>
      <c r="E1617" s="30">
        <v>385.5</v>
      </c>
      <c r="F1617" s="30">
        <v>401.3</v>
      </c>
      <c r="G1617" s="30">
        <v>305.291015625</v>
      </c>
      <c r="H1617" s="30">
        <v>357.7</v>
      </c>
      <c r="I1617" s="30">
        <v>386.9</v>
      </c>
      <c r="J1617" s="30">
        <v>310.14492797851563</v>
      </c>
      <c r="K1617" s="30">
        <v>336.8</v>
      </c>
      <c r="L1617" s="30">
        <v>345.6</v>
      </c>
      <c r="M1617" s="30">
        <v>305.291015625</v>
      </c>
      <c r="N1617" s="30">
        <v>357.7</v>
      </c>
      <c r="O1617" s="30">
        <v>386.9</v>
      </c>
    </row>
    <row r="1618" spans="1:15" x14ac:dyDescent="0.3">
      <c r="A1618" s="1">
        <v>240934180</v>
      </c>
      <c r="B1618" t="s">
        <v>108</v>
      </c>
      <c r="C1618" t="s">
        <v>865</v>
      </c>
      <c r="D1618" s="30">
        <v>326.25</v>
      </c>
      <c r="E1618" s="30">
        <v>323.7</v>
      </c>
      <c r="F1618" s="30">
        <v>343.4</v>
      </c>
      <c r="G1618" s="30">
        <v>301.24224853515631</v>
      </c>
      <c r="H1618" s="30">
        <v>307.10000000000002</v>
      </c>
      <c r="I1618" s="30">
        <v>354</v>
      </c>
      <c r="J1618" s="30">
        <v>306.08694458007813</v>
      </c>
      <c r="K1618" s="30">
        <v>299.2</v>
      </c>
      <c r="L1618" s="30">
        <v>323.2</v>
      </c>
      <c r="M1618" s="30">
        <v>301.24224853515631</v>
      </c>
      <c r="N1618" s="30">
        <v>307.10000000000002</v>
      </c>
      <c r="O1618" s="30">
        <v>354</v>
      </c>
    </row>
    <row r="1619" spans="1:15" x14ac:dyDescent="0.3">
      <c r="A1619" s="1">
        <v>500014060</v>
      </c>
      <c r="B1619" t="s">
        <v>254</v>
      </c>
      <c r="C1619" t="s">
        <v>1322</v>
      </c>
      <c r="D1619" s="30">
        <v>302.47933959960938</v>
      </c>
      <c r="E1619" s="30">
        <v>322.10000000000002</v>
      </c>
      <c r="F1619" s="30">
        <v>324.39999999999998</v>
      </c>
      <c r="G1619" s="30">
        <v>303.33334350585938</v>
      </c>
      <c r="H1619" s="30">
        <v>306.8</v>
      </c>
      <c r="I1619" s="30">
        <v>310.10000000000002</v>
      </c>
      <c r="J1619" s="30"/>
      <c r="K1619" s="30">
        <v>299.2</v>
      </c>
      <c r="L1619" s="30">
        <v>302.89999999999998</v>
      </c>
      <c r="M1619" s="30">
        <v>303.33334350585938</v>
      </c>
      <c r="N1619" s="30">
        <v>306.8</v>
      </c>
      <c r="O1619" s="30">
        <v>310.10000000000002</v>
      </c>
    </row>
    <row r="1620" spans="1:15" x14ac:dyDescent="0.3">
      <c r="A1620" s="1">
        <v>961114020</v>
      </c>
      <c r="B1620" t="s">
        <v>460</v>
      </c>
      <c r="C1620" t="s">
        <v>1908</v>
      </c>
      <c r="D1620" s="30"/>
      <c r="E1620" s="30">
        <v>245</v>
      </c>
      <c r="F1620" s="30">
        <v>252.2</v>
      </c>
      <c r="G1620" s="30"/>
      <c r="H1620" s="30">
        <v>141.9</v>
      </c>
      <c r="I1620" s="30">
        <v>163.4</v>
      </c>
      <c r="J1620" s="30"/>
      <c r="K1620" s="30">
        <v>245</v>
      </c>
      <c r="L1620" s="30">
        <v>252.2</v>
      </c>
      <c r="M1620" s="30"/>
      <c r="N1620" s="30">
        <v>141.9</v>
      </c>
      <c r="O1620" s="30">
        <v>163.4</v>
      </c>
    </row>
    <row r="1621" spans="1:15" x14ac:dyDescent="0.3">
      <c r="A1621" s="1">
        <v>961114040</v>
      </c>
      <c r="B1621" t="s">
        <v>460</v>
      </c>
      <c r="C1621" t="s">
        <v>1909</v>
      </c>
      <c r="D1621" s="30">
        <v>229.9120178222656</v>
      </c>
      <c r="E1621" s="30">
        <v>241.4</v>
      </c>
      <c r="F1621" s="30">
        <v>255.8</v>
      </c>
      <c r="G1621" s="30"/>
      <c r="H1621" s="30">
        <v>201.1</v>
      </c>
      <c r="I1621" s="30">
        <v>218.5</v>
      </c>
      <c r="J1621" s="30">
        <v>229.9120178222656</v>
      </c>
      <c r="K1621" s="30">
        <v>241.4</v>
      </c>
      <c r="L1621" s="30">
        <v>255.8</v>
      </c>
      <c r="M1621" s="30"/>
      <c r="N1621" s="30">
        <v>201.1</v>
      </c>
      <c r="O1621" s="30">
        <v>218.5</v>
      </c>
    </row>
    <row r="1622" spans="1:15" x14ac:dyDescent="0.3">
      <c r="A1622" s="1">
        <v>500014040</v>
      </c>
      <c r="B1622" t="s">
        <v>254</v>
      </c>
      <c r="C1622" t="s">
        <v>1321</v>
      </c>
      <c r="D1622" s="30">
        <v>312.2923583984375</v>
      </c>
      <c r="E1622" s="30">
        <v>350.8</v>
      </c>
      <c r="F1622" s="30">
        <v>353.8</v>
      </c>
      <c r="G1622" s="30">
        <v>289.33334350585938</v>
      </c>
      <c r="H1622" s="30">
        <v>333.1</v>
      </c>
      <c r="I1622" s="30">
        <v>340.2</v>
      </c>
      <c r="J1622" s="30">
        <v>294.73684692382813</v>
      </c>
      <c r="K1622" s="30">
        <v>335.5</v>
      </c>
      <c r="L1622" s="30">
        <v>318.5</v>
      </c>
      <c r="M1622" s="30">
        <v>289.33334350585938</v>
      </c>
      <c r="N1622" s="30">
        <v>333.1</v>
      </c>
      <c r="O1622" s="30">
        <v>340.2</v>
      </c>
    </row>
    <row r="1623" spans="1:15" x14ac:dyDescent="0.3">
      <c r="A1623" s="1">
        <v>391413020</v>
      </c>
      <c r="B1623" t="s">
        <v>175</v>
      </c>
      <c r="C1623" t="s">
        <v>1028</v>
      </c>
      <c r="D1623" s="30">
        <v>382.47549438476563</v>
      </c>
      <c r="E1623" s="30">
        <v>383.2</v>
      </c>
      <c r="F1623" s="30">
        <v>379.6</v>
      </c>
      <c r="G1623" s="30">
        <v>342.52450561523438</v>
      </c>
      <c r="H1623" s="30">
        <v>341.3</v>
      </c>
      <c r="I1623" s="30">
        <v>329.9</v>
      </c>
      <c r="J1623" s="30">
        <v>328.51406860351563</v>
      </c>
      <c r="K1623" s="30">
        <v>323.8</v>
      </c>
      <c r="L1623" s="30">
        <v>330.9</v>
      </c>
      <c r="M1623" s="30">
        <v>342.52450561523438</v>
      </c>
      <c r="N1623" s="30">
        <v>341.3</v>
      </c>
      <c r="O1623" s="30">
        <v>329.9</v>
      </c>
    </row>
    <row r="1624" spans="1:15" x14ac:dyDescent="0.3">
      <c r="A1624" s="1">
        <v>961115040</v>
      </c>
      <c r="B1624" t="s">
        <v>460</v>
      </c>
      <c r="C1624" t="s">
        <v>1913</v>
      </c>
      <c r="D1624" s="30"/>
      <c r="E1624" s="30">
        <v>234.7</v>
      </c>
      <c r="F1624" s="30">
        <v>270.7</v>
      </c>
      <c r="G1624" s="30"/>
      <c r="H1624" s="30">
        <v>208.1</v>
      </c>
      <c r="I1624" s="30">
        <v>244.7</v>
      </c>
      <c r="J1624" s="30"/>
      <c r="K1624" s="30">
        <v>234.7</v>
      </c>
      <c r="L1624" s="30">
        <v>270.7</v>
      </c>
      <c r="M1624" s="30"/>
      <c r="N1624" s="30">
        <v>208.1</v>
      </c>
      <c r="O1624" s="30">
        <v>244.7</v>
      </c>
    </row>
    <row r="1625" spans="1:15" x14ac:dyDescent="0.3">
      <c r="A1625" s="1">
        <v>391414840</v>
      </c>
      <c r="B1625" t="s">
        <v>175</v>
      </c>
      <c r="C1625" t="s">
        <v>1065</v>
      </c>
      <c r="D1625" s="30">
        <v>334.14633178710938</v>
      </c>
      <c r="E1625" s="30">
        <v>346.2</v>
      </c>
      <c r="F1625" s="30">
        <v>339.8</v>
      </c>
      <c r="G1625" s="30">
        <v>298.78048706054688</v>
      </c>
      <c r="H1625" s="30">
        <v>316.5</v>
      </c>
      <c r="I1625" s="30">
        <v>330.1</v>
      </c>
      <c r="J1625" s="30">
        <v>329.57745361328131</v>
      </c>
      <c r="K1625" s="30">
        <v>340.7</v>
      </c>
      <c r="L1625" s="30">
        <v>329.3</v>
      </c>
      <c r="M1625" s="30">
        <v>298.78048706054688</v>
      </c>
      <c r="N1625" s="30">
        <v>316.5</v>
      </c>
      <c r="O1625" s="30">
        <v>330.1</v>
      </c>
    </row>
    <row r="1626" spans="1:15" x14ac:dyDescent="0.3">
      <c r="A1626" s="1">
        <v>720744100</v>
      </c>
      <c r="B1626" t="s">
        <v>344</v>
      </c>
      <c r="C1626" t="s">
        <v>1515</v>
      </c>
      <c r="D1626" s="30">
        <v>260.19418334960938</v>
      </c>
      <c r="E1626" s="30">
        <v>281.3</v>
      </c>
      <c r="F1626" s="30">
        <v>262.60000000000002</v>
      </c>
      <c r="G1626" s="30"/>
      <c r="H1626" s="30">
        <v>226.8</v>
      </c>
      <c r="I1626" s="30">
        <v>230.4</v>
      </c>
      <c r="J1626" s="30">
        <v>260.19418334960938</v>
      </c>
      <c r="K1626" s="30">
        <v>281.3</v>
      </c>
      <c r="L1626" s="30">
        <v>258.89999999999998</v>
      </c>
      <c r="M1626" s="30"/>
      <c r="N1626" s="30">
        <v>226.8</v>
      </c>
      <c r="O1626" s="30">
        <v>230.4</v>
      </c>
    </row>
    <row r="1627" spans="1:15" x14ac:dyDescent="0.3">
      <c r="A1627" s="1">
        <v>391413040</v>
      </c>
      <c r="B1627" t="s">
        <v>175</v>
      </c>
      <c r="C1627" t="s">
        <v>1029</v>
      </c>
      <c r="D1627" s="30">
        <v>337.71929931640631</v>
      </c>
      <c r="E1627" s="30">
        <v>313.39999999999998</v>
      </c>
      <c r="F1627" s="30">
        <v>320.2</v>
      </c>
      <c r="G1627" s="30">
        <v>286.59341430664063</v>
      </c>
      <c r="H1627" s="30">
        <v>256</v>
      </c>
      <c r="I1627" s="30">
        <v>267.3</v>
      </c>
      <c r="J1627" s="30">
        <v>297.64706420898438</v>
      </c>
      <c r="K1627" s="30">
        <v>268.10000000000002</v>
      </c>
      <c r="L1627" s="30">
        <v>286.39999999999998</v>
      </c>
      <c r="M1627" s="30">
        <v>286.59341430664063</v>
      </c>
      <c r="N1627" s="30">
        <v>256</v>
      </c>
      <c r="O1627" s="30">
        <v>267.3</v>
      </c>
    </row>
    <row r="1628" spans="1:15" x14ac:dyDescent="0.3">
      <c r="A1628" s="1">
        <v>240934200</v>
      </c>
      <c r="B1628" t="s">
        <v>108</v>
      </c>
      <c r="C1628" t="s">
        <v>866</v>
      </c>
      <c r="D1628" s="30">
        <v>355.44216918945313</v>
      </c>
      <c r="E1628" s="30">
        <v>365.5</v>
      </c>
      <c r="F1628" s="30">
        <v>383.9</v>
      </c>
      <c r="G1628" s="30">
        <v>348.13558959960938</v>
      </c>
      <c r="H1628" s="30">
        <v>395.4</v>
      </c>
      <c r="I1628" s="30">
        <v>404.7</v>
      </c>
      <c r="J1628" s="30">
        <v>313.90728759765631</v>
      </c>
      <c r="K1628" s="30">
        <v>318</v>
      </c>
      <c r="L1628" s="30">
        <v>351.5</v>
      </c>
      <c r="M1628" s="30">
        <v>348.13558959960938</v>
      </c>
      <c r="N1628" s="30">
        <v>395.4</v>
      </c>
      <c r="O1628" s="30">
        <v>404.7</v>
      </c>
    </row>
    <row r="1629" spans="1:15" x14ac:dyDescent="0.3">
      <c r="A1629" s="1">
        <v>830056000</v>
      </c>
      <c r="B1629" t="s">
        <v>3781</v>
      </c>
      <c r="C1629" t="s">
        <v>3781</v>
      </c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</row>
    <row r="1630" spans="1:15" x14ac:dyDescent="0.3">
      <c r="A1630" s="1">
        <v>830055000</v>
      </c>
      <c r="B1630" t="s">
        <v>395</v>
      </c>
      <c r="C1630" t="s">
        <v>1620</v>
      </c>
      <c r="D1630" s="30">
        <v>347.71783447265631</v>
      </c>
      <c r="E1630" s="30">
        <v>374.7</v>
      </c>
      <c r="F1630" s="30">
        <v>377.1</v>
      </c>
      <c r="G1630" s="30">
        <v>312.033203125</v>
      </c>
      <c r="H1630" s="30">
        <v>352.7</v>
      </c>
      <c r="I1630" s="30">
        <v>351.1</v>
      </c>
      <c r="J1630" s="30">
        <v>295.76272583007813</v>
      </c>
      <c r="K1630" s="30">
        <v>340.3</v>
      </c>
      <c r="L1630" s="30">
        <v>340.2</v>
      </c>
      <c r="M1630" s="30">
        <v>312.033203125</v>
      </c>
      <c r="N1630" s="30">
        <v>352.7</v>
      </c>
      <c r="O1630" s="30">
        <v>351.1</v>
      </c>
    </row>
    <row r="1631" spans="1:15" x14ac:dyDescent="0.3">
      <c r="A1631" s="1">
        <v>830054080</v>
      </c>
      <c r="B1631" t="s">
        <v>395</v>
      </c>
      <c r="C1631" t="s">
        <v>1619</v>
      </c>
      <c r="D1631" s="30">
        <v>331.40097045898438</v>
      </c>
      <c r="E1631" s="30">
        <v>346.3</v>
      </c>
      <c r="F1631" s="30">
        <v>348.1</v>
      </c>
      <c r="G1631" s="30">
        <v>274.87924194335938</v>
      </c>
      <c r="H1631" s="30">
        <v>325.10000000000002</v>
      </c>
      <c r="I1631" s="30">
        <v>337.4</v>
      </c>
      <c r="J1631" s="30">
        <v>275</v>
      </c>
      <c r="K1631" s="30">
        <v>299.10000000000002</v>
      </c>
      <c r="L1631" s="30">
        <v>298.2</v>
      </c>
      <c r="M1631" s="30">
        <v>274.87924194335938</v>
      </c>
      <c r="N1631" s="30">
        <v>325.10000000000002</v>
      </c>
      <c r="O1631" s="30">
        <v>337.4</v>
      </c>
    </row>
    <row r="1632" spans="1:15" x14ac:dyDescent="0.3">
      <c r="A1632" s="1">
        <v>511534020</v>
      </c>
      <c r="B1632" t="s">
        <v>267</v>
      </c>
      <c r="C1632" t="s">
        <v>1363</v>
      </c>
      <c r="D1632" s="30"/>
      <c r="E1632" s="30">
        <v>318.5</v>
      </c>
      <c r="F1632" s="30">
        <v>332.7</v>
      </c>
      <c r="G1632" s="30"/>
      <c r="H1632" s="30">
        <v>296.3</v>
      </c>
      <c r="I1632" s="30">
        <v>276.89999999999998</v>
      </c>
      <c r="J1632" s="30"/>
      <c r="K1632" s="30">
        <v>288.60000000000002</v>
      </c>
      <c r="L1632" s="30">
        <v>309.7</v>
      </c>
      <c r="M1632" s="30"/>
      <c r="N1632" s="30">
        <v>296.3</v>
      </c>
      <c r="O1632" s="30">
        <v>276.89999999999998</v>
      </c>
    </row>
    <row r="1633" spans="1:15" x14ac:dyDescent="0.3">
      <c r="A1633" s="1">
        <v>361394160</v>
      </c>
      <c r="B1633" t="s">
        <v>163</v>
      </c>
      <c r="C1633" t="s">
        <v>992</v>
      </c>
      <c r="D1633" s="30">
        <v>350.35971069335938</v>
      </c>
      <c r="E1633" s="30">
        <v>366.8</v>
      </c>
      <c r="F1633" s="30">
        <v>380.9</v>
      </c>
      <c r="G1633" s="30">
        <v>316.5467529296875</v>
      </c>
      <c r="H1633" s="30">
        <v>337.1</v>
      </c>
      <c r="I1633" s="30">
        <v>331.7</v>
      </c>
      <c r="J1633" s="30">
        <v>312.97711181640631</v>
      </c>
      <c r="K1633" s="30">
        <v>329.1</v>
      </c>
      <c r="L1633" s="30">
        <v>355</v>
      </c>
      <c r="M1633" s="30">
        <v>316.5467529296875</v>
      </c>
      <c r="N1633" s="30">
        <v>337.1</v>
      </c>
      <c r="O1633" s="30">
        <v>331.7</v>
      </c>
    </row>
    <row r="1634" spans="1:15" x14ac:dyDescent="0.3">
      <c r="A1634" s="1">
        <v>191424080</v>
      </c>
      <c r="B1634" t="s">
        <v>81</v>
      </c>
      <c r="C1634" t="s">
        <v>766</v>
      </c>
      <c r="D1634" s="30">
        <v>333.33334350585938</v>
      </c>
      <c r="E1634" s="30">
        <v>351.9</v>
      </c>
      <c r="F1634" s="30">
        <v>326.8</v>
      </c>
      <c r="G1634" s="30">
        <v>317.77777099609381</v>
      </c>
      <c r="H1634" s="30">
        <v>318.89999999999998</v>
      </c>
      <c r="I1634" s="30">
        <v>291.39999999999998</v>
      </c>
      <c r="J1634" s="30"/>
      <c r="K1634" s="30">
        <v>305.2</v>
      </c>
      <c r="L1634" s="30">
        <v>289.60000000000002</v>
      </c>
      <c r="M1634" s="30">
        <v>317.77777099609381</v>
      </c>
      <c r="N1634" s="30">
        <v>318.89999999999998</v>
      </c>
      <c r="O1634" s="30">
        <v>291.39999999999998</v>
      </c>
    </row>
    <row r="1635" spans="1:15" x14ac:dyDescent="0.3">
      <c r="A1635" s="1">
        <v>950592050</v>
      </c>
      <c r="B1635" t="s">
        <v>441</v>
      </c>
      <c r="C1635" t="s">
        <v>1757</v>
      </c>
      <c r="D1635" s="30">
        <v>349.37026977539063</v>
      </c>
      <c r="E1635" s="30">
        <v>353</v>
      </c>
      <c r="F1635" s="30">
        <v>363.5</v>
      </c>
      <c r="G1635" s="30">
        <v>337.78338623046881</v>
      </c>
      <c r="H1635" s="30">
        <v>364.9</v>
      </c>
      <c r="I1635" s="30">
        <v>363</v>
      </c>
      <c r="J1635" s="30">
        <v>320.3125</v>
      </c>
      <c r="K1635" s="30">
        <v>324.3</v>
      </c>
      <c r="L1635" s="30">
        <v>343.1</v>
      </c>
      <c r="M1635" s="30">
        <v>337.78338623046881</v>
      </c>
      <c r="N1635" s="30">
        <v>364.9</v>
      </c>
      <c r="O1635" s="30">
        <v>363</v>
      </c>
    </row>
    <row r="1636" spans="1:15" x14ac:dyDescent="0.3">
      <c r="A1636" s="1">
        <v>960933070</v>
      </c>
      <c r="B1636" t="s">
        <v>447</v>
      </c>
      <c r="C1636" t="s">
        <v>1833</v>
      </c>
      <c r="D1636" s="30">
        <v>346.43765258789063</v>
      </c>
      <c r="E1636" s="30">
        <v>384.2</v>
      </c>
      <c r="F1636" s="30">
        <v>399.1</v>
      </c>
      <c r="G1636" s="30">
        <v>308.83837890625</v>
      </c>
      <c r="H1636" s="30">
        <v>365.5</v>
      </c>
      <c r="I1636" s="30">
        <v>386.4</v>
      </c>
      <c r="J1636" s="30">
        <v>295.43377685546881</v>
      </c>
      <c r="K1636" s="30">
        <v>323</v>
      </c>
      <c r="L1636" s="30">
        <v>334</v>
      </c>
      <c r="M1636" s="30">
        <v>308.83837890625</v>
      </c>
      <c r="N1636" s="30">
        <v>365.5</v>
      </c>
      <c r="O1636" s="30">
        <v>386.4</v>
      </c>
    </row>
    <row r="1637" spans="1:15" x14ac:dyDescent="0.3">
      <c r="A1637" s="1">
        <v>960935020</v>
      </c>
      <c r="B1637" t="s">
        <v>447</v>
      </c>
      <c r="C1637" t="s">
        <v>1837</v>
      </c>
      <c r="D1637" s="30">
        <v>355.78945922851563</v>
      </c>
      <c r="E1637" s="30">
        <v>378.5</v>
      </c>
      <c r="F1637" s="30">
        <v>396.6</v>
      </c>
      <c r="G1637" s="30">
        <v>280.52630615234381</v>
      </c>
      <c r="H1637" s="30">
        <v>355.1</v>
      </c>
      <c r="I1637" s="30">
        <v>385.5</v>
      </c>
      <c r="J1637" s="30">
        <v>291.30435180664063</v>
      </c>
      <c r="K1637" s="30">
        <v>325.89999999999998</v>
      </c>
      <c r="L1637" s="30">
        <v>362.5</v>
      </c>
      <c r="M1637" s="30">
        <v>280.52630615234381</v>
      </c>
      <c r="N1637" s="30">
        <v>355.1</v>
      </c>
      <c r="O1637" s="30">
        <v>385.5</v>
      </c>
    </row>
    <row r="1638" spans="1:15" x14ac:dyDescent="0.3">
      <c r="A1638" s="1">
        <v>391414560</v>
      </c>
      <c r="B1638" t="s">
        <v>175</v>
      </c>
      <c r="C1638" t="s">
        <v>1054</v>
      </c>
      <c r="D1638" s="30"/>
      <c r="E1638" s="30">
        <v>311</v>
      </c>
      <c r="F1638" s="30">
        <v>289.60000000000002</v>
      </c>
      <c r="G1638" s="30">
        <v>253.62318420410159</v>
      </c>
      <c r="H1638" s="30">
        <v>292</v>
      </c>
      <c r="I1638" s="30">
        <v>275</v>
      </c>
      <c r="J1638" s="30"/>
      <c r="K1638" s="30">
        <v>304.3</v>
      </c>
      <c r="L1638" s="30">
        <v>280.7</v>
      </c>
      <c r="M1638" s="30">
        <v>253.62318420410159</v>
      </c>
      <c r="N1638" s="30">
        <v>292</v>
      </c>
      <c r="O1638" s="30">
        <v>275</v>
      </c>
    </row>
    <row r="1639" spans="1:15" x14ac:dyDescent="0.3">
      <c r="A1639" s="1">
        <v>240934340</v>
      </c>
      <c r="B1639" t="s">
        <v>108</v>
      </c>
      <c r="C1639" t="s">
        <v>868</v>
      </c>
      <c r="D1639" s="30">
        <v>331.77569580078131</v>
      </c>
      <c r="E1639" s="30">
        <v>348.6</v>
      </c>
      <c r="F1639" s="30">
        <v>371</v>
      </c>
      <c r="G1639" s="30">
        <v>278.50466918945313</v>
      </c>
      <c r="H1639" s="30">
        <v>319</v>
      </c>
      <c r="I1639" s="30">
        <v>360.7</v>
      </c>
      <c r="J1639" s="30">
        <v>320.8955078125</v>
      </c>
      <c r="K1639" s="30">
        <v>335.5</v>
      </c>
      <c r="L1639" s="30">
        <v>362.3</v>
      </c>
      <c r="M1639" s="30">
        <v>278.50466918945313</v>
      </c>
      <c r="N1639" s="30">
        <v>319</v>
      </c>
      <c r="O1639" s="30">
        <v>360.7</v>
      </c>
    </row>
    <row r="1640" spans="1:15" x14ac:dyDescent="0.3">
      <c r="A1640" s="1">
        <v>480693000</v>
      </c>
      <c r="B1640" t="s">
        <v>218</v>
      </c>
      <c r="C1640" t="s">
        <v>1156</v>
      </c>
      <c r="D1640" s="30">
        <v>340.75991821289063</v>
      </c>
      <c r="E1640" s="30">
        <v>354.3</v>
      </c>
      <c r="F1640" s="30">
        <v>356.1</v>
      </c>
      <c r="G1640" s="30">
        <v>336.14035034179688</v>
      </c>
      <c r="H1640" s="30">
        <v>349.3</v>
      </c>
      <c r="I1640" s="30">
        <v>341.2</v>
      </c>
      <c r="J1640" s="30">
        <v>309.13043212890631</v>
      </c>
      <c r="K1640" s="30">
        <v>326.39999999999998</v>
      </c>
      <c r="L1640" s="30">
        <v>314.89999999999998</v>
      </c>
      <c r="M1640" s="30">
        <v>336.14035034179688</v>
      </c>
      <c r="N1640" s="30">
        <v>349.3</v>
      </c>
      <c r="O1640" s="30">
        <v>341.2</v>
      </c>
    </row>
    <row r="1641" spans="1:15" x14ac:dyDescent="0.3">
      <c r="A1641" s="1">
        <v>480703000</v>
      </c>
      <c r="B1641" t="s">
        <v>219</v>
      </c>
      <c r="C1641" t="s">
        <v>1162</v>
      </c>
      <c r="D1641" s="30">
        <v>349.52828979492188</v>
      </c>
      <c r="E1641" s="30">
        <v>354.3</v>
      </c>
      <c r="F1641" s="30">
        <v>361</v>
      </c>
      <c r="G1641" s="30">
        <v>280.18869018554688</v>
      </c>
      <c r="H1641" s="30">
        <v>322.5</v>
      </c>
      <c r="I1641" s="30">
        <v>319.39999999999998</v>
      </c>
      <c r="J1641" s="30">
        <v>306.45159912109381</v>
      </c>
      <c r="K1641" s="30">
        <v>319.2</v>
      </c>
      <c r="L1641" s="30">
        <v>320.60000000000002</v>
      </c>
      <c r="M1641" s="30">
        <v>280.18869018554688</v>
      </c>
      <c r="N1641" s="30">
        <v>322.5</v>
      </c>
      <c r="O1641" s="30">
        <v>319.39999999999998</v>
      </c>
    </row>
    <row r="1642" spans="1:15" x14ac:dyDescent="0.3">
      <c r="A1642" s="1">
        <v>1159036915</v>
      </c>
      <c r="B1642" t="s">
        <v>537</v>
      </c>
      <c r="C1642" t="s">
        <v>537</v>
      </c>
      <c r="D1642" s="30">
        <v>289.02655029296881</v>
      </c>
      <c r="E1642" s="30">
        <v>319.8</v>
      </c>
      <c r="F1642" s="30">
        <v>321.39999999999998</v>
      </c>
      <c r="G1642" s="30">
        <v>215.0709228515625</v>
      </c>
      <c r="H1642" s="30">
        <v>274</v>
      </c>
      <c r="I1642" s="30">
        <v>278.2</v>
      </c>
      <c r="J1642" s="30">
        <v>267.69232177734381</v>
      </c>
      <c r="K1642" s="30">
        <v>301.3</v>
      </c>
      <c r="L1642" s="30">
        <v>300.89999999999998</v>
      </c>
      <c r="M1642" s="30">
        <v>215.0709228515625</v>
      </c>
      <c r="N1642" s="30">
        <v>274</v>
      </c>
      <c r="O1642" s="30">
        <v>278.2</v>
      </c>
    </row>
    <row r="1643" spans="1:15" x14ac:dyDescent="0.3">
      <c r="A1643" s="1">
        <v>240933180</v>
      </c>
      <c r="B1643" t="s">
        <v>108</v>
      </c>
      <c r="C1643" t="s">
        <v>855</v>
      </c>
      <c r="D1643" s="30">
        <v>363.21304321289063</v>
      </c>
      <c r="E1643" s="30">
        <v>377.1</v>
      </c>
      <c r="F1643" s="30">
        <v>385.6</v>
      </c>
      <c r="G1643" s="30">
        <v>334.82244873046881</v>
      </c>
      <c r="H1643" s="30">
        <v>364.5</v>
      </c>
      <c r="I1643" s="30">
        <v>368.7</v>
      </c>
      <c r="J1643" s="30">
        <v>323.841064453125</v>
      </c>
      <c r="K1643" s="30">
        <v>335.1</v>
      </c>
      <c r="L1643" s="30">
        <v>341.6</v>
      </c>
      <c r="M1643" s="30">
        <v>334.82244873046881</v>
      </c>
      <c r="N1643" s="30">
        <v>364.5</v>
      </c>
      <c r="O1643" s="30">
        <v>368.7</v>
      </c>
    </row>
    <row r="1644" spans="1:15" x14ac:dyDescent="0.3">
      <c r="A1644" s="1">
        <v>531134080</v>
      </c>
      <c r="B1644" t="s">
        <v>275</v>
      </c>
      <c r="C1644" t="s">
        <v>1380</v>
      </c>
      <c r="D1644" s="30">
        <v>318.3421630859375</v>
      </c>
      <c r="E1644" s="30">
        <v>343.7</v>
      </c>
      <c r="F1644" s="30">
        <v>330.5</v>
      </c>
      <c r="G1644" s="30">
        <v>264.72662353515631</v>
      </c>
      <c r="H1644" s="30">
        <v>301.10000000000002</v>
      </c>
      <c r="I1644" s="30">
        <v>303.3</v>
      </c>
      <c r="J1644" s="30">
        <v>298.95562744140631</v>
      </c>
      <c r="K1644" s="30">
        <v>315.39999999999998</v>
      </c>
      <c r="L1644" s="30">
        <v>303.7</v>
      </c>
      <c r="M1644" s="30">
        <v>264.72662353515631</v>
      </c>
      <c r="N1644" s="30">
        <v>301.10000000000002</v>
      </c>
      <c r="O1644" s="30">
        <v>303.3</v>
      </c>
    </row>
    <row r="1645" spans="1:15" x14ac:dyDescent="0.3">
      <c r="A1645" s="1">
        <v>1000634070</v>
      </c>
      <c r="B1645" t="s">
        <v>477</v>
      </c>
      <c r="C1645" t="s">
        <v>1620</v>
      </c>
      <c r="D1645" s="30">
        <v>272.79998779296881</v>
      </c>
      <c r="E1645" s="30">
        <v>286.60000000000002</v>
      </c>
      <c r="F1645" s="30">
        <v>265</v>
      </c>
      <c r="G1645" s="30">
        <v>238.3999938964844</v>
      </c>
      <c r="H1645" s="30">
        <v>259.2</v>
      </c>
      <c r="I1645" s="30">
        <v>263.8</v>
      </c>
      <c r="J1645" s="30">
        <v>272.79998779296881</v>
      </c>
      <c r="K1645" s="30">
        <v>286.60000000000002</v>
      </c>
      <c r="L1645" s="30">
        <v>238.9</v>
      </c>
      <c r="M1645" s="30">
        <v>238.3999938964844</v>
      </c>
      <c r="N1645" s="30">
        <v>259.2</v>
      </c>
      <c r="O1645" s="30">
        <v>263.8</v>
      </c>
    </row>
    <row r="1646" spans="1:15" x14ac:dyDescent="0.3">
      <c r="A1646" s="1">
        <v>1000634040</v>
      </c>
      <c r="B1646" t="s">
        <v>477</v>
      </c>
      <c r="C1646" t="s">
        <v>1952</v>
      </c>
      <c r="D1646" s="30">
        <v>313.20755004882813</v>
      </c>
      <c r="E1646" s="30">
        <v>316.8</v>
      </c>
      <c r="F1646" s="30">
        <v>312.5</v>
      </c>
      <c r="G1646" s="30">
        <v>306.289306640625</v>
      </c>
      <c r="H1646" s="30">
        <v>316.8</v>
      </c>
      <c r="I1646" s="30">
        <v>307.8</v>
      </c>
      <c r="J1646" s="30">
        <v>313.20755004882813</v>
      </c>
      <c r="K1646" s="30">
        <v>316.8</v>
      </c>
      <c r="L1646" s="30">
        <v>276.3</v>
      </c>
      <c r="M1646" s="30">
        <v>306.289306640625</v>
      </c>
      <c r="N1646" s="30">
        <v>316.8</v>
      </c>
      <c r="O1646" s="30">
        <v>307.8</v>
      </c>
    </row>
    <row r="1647" spans="1:15" x14ac:dyDescent="0.3">
      <c r="A1647" s="1">
        <v>480775100</v>
      </c>
      <c r="B1647" t="s">
        <v>225</v>
      </c>
      <c r="C1647" t="s">
        <v>1222</v>
      </c>
      <c r="D1647" s="30">
        <v>290.34091186523438</v>
      </c>
      <c r="E1647" s="30">
        <v>303.60000000000002</v>
      </c>
      <c r="F1647" s="30">
        <v>297.5</v>
      </c>
      <c r="G1647" s="30">
        <v>222.28572082519531</v>
      </c>
      <c r="H1647" s="30">
        <v>241.1</v>
      </c>
      <c r="I1647" s="30">
        <v>283.60000000000002</v>
      </c>
      <c r="J1647" s="30">
        <v>286.75497436523438</v>
      </c>
      <c r="K1647" s="30">
        <v>298</v>
      </c>
      <c r="L1647" s="30">
        <v>291.89999999999998</v>
      </c>
      <c r="M1647" s="30">
        <v>222.28572082519531</v>
      </c>
      <c r="N1647" s="30">
        <v>241.1</v>
      </c>
      <c r="O1647" s="30">
        <v>283.60000000000002</v>
      </c>
    </row>
    <row r="1648" spans="1:15" x14ac:dyDescent="0.3">
      <c r="A1648" s="1">
        <v>670613000</v>
      </c>
      <c r="B1648" t="s">
        <v>325</v>
      </c>
      <c r="C1648" t="s">
        <v>1481</v>
      </c>
      <c r="D1648" s="30">
        <v>266.66665649414063</v>
      </c>
      <c r="E1648" s="30">
        <v>259</v>
      </c>
      <c r="F1648" s="30">
        <v>278</v>
      </c>
      <c r="G1648" s="30"/>
      <c r="H1648" s="30">
        <v>166.7</v>
      </c>
      <c r="I1648" s="30">
        <v>182.6</v>
      </c>
      <c r="J1648" s="30">
        <v>266.66665649414063</v>
      </c>
      <c r="K1648" s="30">
        <v>259</v>
      </c>
      <c r="L1648" s="30">
        <v>278</v>
      </c>
      <c r="M1648" s="30"/>
      <c r="N1648" s="30">
        <v>166.7</v>
      </c>
      <c r="O1648" s="30">
        <v>182.6</v>
      </c>
    </row>
    <row r="1649" spans="1:15" x14ac:dyDescent="0.3">
      <c r="A1649" s="1">
        <v>240933150</v>
      </c>
      <c r="B1649" t="s">
        <v>108</v>
      </c>
      <c r="C1649" t="s">
        <v>853</v>
      </c>
      <c r="D1649" s="30">
        <v>300.75189208984381</v>
      </c>
      <c r="E1649" s="30">
        <v>313.5</v>
      </c>
      <c r="F1649" s="30">
        <v>316.7</v>
      </c>
      <c r="G1649" s="30">
        <v>242.0955810546875</v>
      </c>
      <c r="H1649" s="30">
        <v>272.8</v>
      </c>
      <c r="I1649" s="30">
        <v>282.10000000000002</v>
      </c>
      <c r="J1649" s="30">
        <v>277.19781494140631</v>
      </c>
      <c r="K1649" s="30">
        <v>295.2</v>
      </c>
      <c r="L1649" s="30">
        <v>298.10000000000002</v>
      </c>
      <c r="M1649" s="30">
        <v>242.0955810546875</v>
      </c>
      <c r="N1649" s="30">
        <v>272.8</v>
      </c>
      <c r="O1649" s="30">
        <v>282.10000000000002</v>
      </c>
    </row>
    <row r="1650" spans="1:15" x14ac:dyDescent="0.3">
      <c r="A1650" s="1">
        <v>240934400</v>
      </c>
      <c r="B1650" t="s">
        <v>108</v>
      </c>
      <c r="C1650" t="s">
        <v>870</v>
      </c>
      <c r="D1650" s="30">
        <v>324.77874755859381</v>
      </c>
      <c r="E1650" s="30">
        <v>323.5</v>
      </c>
      <c r="F1650" s="30">
        <v>366.7</v>
      </c>
      <c r="G1650" s="30">
        <v>293.8052978515625</v>
      </c>
      <c r="H1650" s="30">
        <v>333.3</v>
      </c>
      <c r="I1650" s="30">
        <v>365.9</v>
      </c>
      <c r="J1650" s="30"/>
      <c r="K1650" s="30">
        <v>303.8</v>
      </c>
      <c r="L1650" s="30">
        <v>345.4</v>
      </c>
      <c r="M1650" s="30">
        <v>293.8052978515625</v>
      </c>
      <c r="N1650" s="30">
        <v>333.3</v>
      </c>
      <c r="O1650" s="30">
        <v>365.9</v>
      </c>
    </row>
    <row r="1651" spans="1:15" x14ac:dyDescent="0.3">
      <c r="A1651" s="1">
        <v>240864060</v>
      </c>
      <c r="B1651" t="s">
        <v>103</v>
      </c>
      <c r="C1651" t="s">
        <v>575</v>
      </c>
      <c r="D1651" s="30">
        <v>370.73171997070313</v>
      </c>
      <c r="E1651" s="30">
        <v>364.1</v>
      </c>
      <c r="F1651" s="30">
        <v>378.7</v>
      </c>
      <c r="G1651" s="30">
        <v>347.96746826171881</v>
      </c>
      <c r="H1651" s="30">
        <v>345.1</v>
      </c>
      <c r="I1651" s="30">
        <v>368.1</v>
      </c>
      <c r="J1651" s="30"/>
      <c r="K1651" s="30">
        <v>284.60000000000002</v>
      </c>
      <c r="L1651" s="30">
        <v>306.89999999999998</v>
      </c>
      <c r="M1651" s="30">
        <v>347.96746826171881</v>
      </c>
      <c r="N1651" s="30">
        <v>345.1</v>
      </c>
      <c r="O1651" s="30">
        <v>368.1</v>
      </c>
    </row>
    <row r="1652" spans="1:15" x14ac:dyDescent="0.3">
      <c r="A1652" s="1">
        <v>480773000</v>
      </c>
      <c r="B1652" t="s">
        <v>225</v>
      </c>
      <c r="C1652" t="s">
        <v>1211</v>
      </c>
      <c r="D1652" s="30">
        <v>304.53878784179688</v>
      </c>
      <c r="E1652" s="30">
        <v>317.5</v>
      </c>
      <c r="F1652" s="30">
        <v>320.10000000000002</v>
      </c>
      <c r="G1652" s="30">
        <v>239.2909851074219</v>
      </c>
      <c r="H1652" s="30">
        <v>263.60000000000002</v>
      </c>
      <c r="I1652" s="30">
        <v>269.3</v>
      </c>
      <c r="J1652" s="30">
        <v>291.788330078125</v>
      </c>
      <c r="K1652" s="30">
        <v>301</v>
      </c>
      <c r="L1652" s="30">
        <v>304.2</v>
      </c>
      <c r="M1652" s="30">
        <v>239.2909851074219</v>
      </c>
      <c r="N1652" s="30">
        <v>263.60000000000002</v>
      </c>
      <c r="O1652" s="30">
        <v>269.3</v>
      </c>
    </row>
    <row r="1653" spans="1:15" x14ac:dyDescent="0.3">
      <c r="A1653" s="1">
        <v>391414140</v>
      </c>
      <c r="B1653" t="s">
        <v>175</v>
      </c>
      <c r="C1653" t="s">
        <v>1040</v>
      </c>
      <c r="D1653" s="30">
        <v>315.65216064453131</v>
      </c>
      <c r="E1653" s="30">
        <v>345.6</v>
      </c>
      <c r="F1653" s="30">
        <v>304.60000000000002</v>
      </c>
      <c r="G1653" s="30">
        <v>284.34783935546881</v>
      </c>
      <c r="H1653" s="30">
        <v>246.9</v>
      </c>
      <c r="I1653" s="30">
        <v>229.2</v>
      </c>
      <c r="J1653" s="30">
        <v>296.66665649414063</v>
      </c>
      <c r="K1653" s="30">
        <v>334.4</v>
      </c>
      <c r="L1653" s="30">
        <v>276</v>
      </c>
      <c r="M1653" s="30">
        <v>284.34783935546881</v>
      </c>
      <c r="N1653" s="30">
        <v>246.9</v>
      </c>
      <c r="O1653" s="30">
        <v>229.2</v>
      </c>
    </row>
    <row r="1654" spans="1:15" x14ac:dyDescent="0.3">
      <c r="A1654" s="1">
        <v>489146940</v>
      </c>
      <c r="B1654" t="s">
        <v>236</v>
      </c>
      <c r="C1654" t="s">
        <v>1274</v>
      </c>
      <c r="D1654" s="30">
        <v>379.42584228515631</v>
      </c>
      <c r="E1654" s="30">
        <v>377.8</v>
      </c>
      <c r="F1654" s="30">
        <v>415.1</v>
      </c>
      <c r="G1654" s="30">
        <v>289.47369384765631</v>
      </c>
      <c r="H1654" s="30">
        <v>355.5</v>
      </c>
      <c r="I1654" s="30">
        <v>400</v>
      </c>
      <c r="J1654" s="30">
        <v>334.56790161132813</v>
      </c>
      <c r="K1654" s="30">
        <v>313.3</v>
      </c>
      <c r="L1654" s="30">
        <v>382.1</v>
      </c>
      <c r="M1654" s="30">
        <v>289.47369384765631</v>
      </c>
      <c r="N1654" s="30">
        <v>355.5</v>
      </c>
      <c r="O1654" s="30">
        <v>400</v>
      </c>
    </row>
    <row r="1655" spans="1:15" x14ac:dyDescent="0.3">
      <c r="A1655" s="1">
        <v>960934040</v>
      </c>
      <c r="B1655" t="s">
        <v>447</v>
      </c>
      <c r="C1655" t="s">
        <v>1835</v>
      </c>
      <c r="D1655" s="30">
        <v>377.01150512695313</v>
      </c>
      <c r="E1655" s="30">
        <v>383.1</v>
      </c>
      <c r="F1655" s="30">
        <v>401.9</v>
      </c>
      <c r="G1655" s="30">
        <v>300</v>
      </c>
      <c r="H1655" s="30">
        <v>356.2</v>
      </c>
      <c r="I1655" s="30">
        <v>400.5</v>
      </c>
      <c r="J1655" s="30">
        <v>337.09677124023438</v>
      </c>
      <c r="K1655" s="30">
        <v>342.7</v>
      </c>
      <c r="L1655" s="30">
        <v>368.2</v>
      </c>
      <c r="M1655" s="30">
        <v>300</v>
      </c>
      <c r="N1655" s="30">
        <v>356.2</v>
      </c>
      <c r="O1655" s="30">
        <v>400.5</v>
      </c>
    </row>
    <row r="1656" spans="1:15" x14ac:dyDescent="0.3">
      <c r="A1656" s="1">
        <v>240894040</v>
      </c>
      <c r="B1656" t="s">
        <v>105</v>
      </c>
      <c r="C1656" t="s">
        <v>834</v>
      </c>
      <c r="D1656" s="30">
        <v>326.38888549804688</v>
      </c>
      <c r="E1656" s="30">
        <v>315.39999999999998</v>
      </c>
      <c r="F1656" s="30">
        <v>328</v>
      </c>
      <c r="G1656" s="30">
        <v>286.57406616210938</v>
      </c>
      <c r="H1656" s="30">
        <v>288.8</v>
      </c>
      <c r="I1656" s="30">
        <v>309.5</v>
      </c>
      <c r="J1656" s="30">
        <v>298.47329711914063</v>
      </c>
      <c r="K1656" s="30">
        <v>278.89999999999998</v>
      </c>
      <c r="L1656" s="30">
        <v>308.7</v>
      </c>
      <c r="M1656" s="30">
        <v>286.57406616210938</v>
      </c>
      <c r="N1656" s="30">
        <v>288.8</v>
      </c>
      <c r="O1656" s="30">
        <v>309.5</v>
      </c>
    </row>
    <row r="1657" spans="1:15" x14ac:dyDescent="0.3">
      <c r="A1657" s="1">
        <v>240865040</v>
      </c>
      <c r="B1657" t="s">
        <v>103</v>
      </c>
      <c r="C1657" t="s">
        <v>827</v>
      </c>
      <c r="D1657" s="30"/>
      <c r="E1657" s="30"/>
      <c r="F1657" s="30"/>
      <c r="G1657" s="30">
        <v>383.6065673828125</v>
      </c>
      <c r="H1657" s="30"/>
      <c r="I1657" s="30"/>
      <c r="J1657" s="30"/>
      <c r="K1657" s="30"/>
      <c r="L1657" s="30"/>
      <c r="M1657" s="30">
        <v>383.6065673828125</v>
      </c>
      <c r="N1657" s="30"/>
      <c r="O1657" s="30"/>
    </row>
    <row r="1658" spans="1:15" x14ac:dyDescent="0.3">
      <c r="A1658" s="1">
        <v>391414150</v>
      </c>
      <c r="B1658" t="s">
        <v>175</v>
      </c>
      <c r="C1658" t="s">
        <v>1041</v>
      </c>
      <c r="D1658" s="30">
        <v>363.33334350585938</v>
      </c>
      <c r="E1658" s="30">
        <v>393.9</v>
      </c>
      <c r="F1658" s="30">
        <v>382.7</v>
      </c>
      <c r="G1658" s="30">
        <v>316.66665649414063</v>
      </c>
      <c r="H1658" s="30">
        <v>393.9</v>
      </c>
      <c r="I1658" s="30">
        <v>380</v>
      </c>
      <c r="J1658" s="30">
        <v>335.29412841796881</v>
      </c>
      <c r="K1658" s="30">
        <v>357.9</v>
      </c>
      <c r="L1658" s="30">
        <v>352.7</v>
      </c>
      <c r="M1658" s="30">
        <v>316.66665649414063</v>
      </c>
      <c r="N1658" s="30">
        <v>393.9</v>
      </c>
      <c r="O1658" s="30">
        <v>380</v>
      </c>
    </row>
    <row r="1659" spans="1:15" x14ac:dyDescent="0.3">
      <c r="A1659" s="1">
        <v>961044040</v>
      </c>
      <c r="B1659" t="s">
        <v>455</v>
      </c>
      <c r="C1659" t="s">
        <v>1886</v>
      </c>
      <c r="D1659" s="30">
        <v>271.32073974609381</v>
      </c>
      <c r="E1659" s="30">
        <v>284.5</v>
      </c>
      <c r="F1659" s="30">
        <v>263.10000000000002</v>
      </c>
      <c r="G1659" s="30"/>
      <c r="H1659" s="30">
        <v>242.2</v>
      </c>
      <c r="I1659" s="30">
        <v>247.8</v>
      </c>
      <c r="J1659" s="30">
        <v>271.32073974609381</v>
      </c>
      <c r="K1659" s="30">
        <v>284.5</v>
      </c>
      <c r="L1659" s="30">
        <v>263.10000000000002</v>
      </c>
      <c r="M1659" s="30"/>
      <c r="N1659" s="30">
        <v>242.2</v>
      </c>
      <c r="O1659" s="30">
        <v>247.8</v>
      </c>
    </row>
    <row r="1660" spans="1:15" x14ac:dyDescent="0.3">
      <c r="A1660" s="1">
        <v>531132050</v>
      </c>
      <c r="B1660" t="s">
        <v>275</v>
      </c>
      <c r="C1660" t="s">
        <v>1379</v>
      </c>
      <c r="D1660" s="30">
        <v>310.69869995117188</v>
      </c>
      <c r="E1660" s="30">
        <v>308.60000000000002</v>
      </c>
      <c r="F1660" s="30">
        <v>329.7</v>
      </c>
      <c r="G1660" s="30">
        <v>286.66665649414063</v>
      </c>
      <c r="H1660" s="30">
        <v>314.10000000000002</v>
      </c>
      <c r="I1660" s="30">
        <v>325</v>
      </c>
      <c r="J1660" s="30">
        <v>282.83712768554688</v>
      </c>
      <c r="K1660" s="30">
        <v>278.8</v>
      </c>
      <c r="L1660" s="30">
        <v>299.2</v>
      </c>
      <c r="M1660" s="30">
        <v>286.66665649414063</v>
      </c>
      <c r="N1660" s="30">
        <v>314.10000000000002</v>
      </c>
      <c r="O1660" s="30">
        <v>325</v>
      </c>
    </row>
    <row r="1661" spans="1:15" x14ac:dyDescent="0.3">
      <c r="A1661" s="1">
        <v>240893000</v>
      </c>
      <c r="B1661" t="s">
        <v>105</v>
      </c>
      <c r="C1661" t="s">
        <v>832</v>
      </c>
      <c r="D1661" s="30">
        <v>311.51202392578131</v>
      </c>
      <c r="E1661" s="30">
        <v>301.8</v>
      </c>
      <c r="F1661" s="30">
        <v>310.5</v>
      </c>
      <c r="G1661" s="30">
        <v>254.63917541503909</v>
      </c>
      <c r="H1661" s="30">
        <v>273.3</v>
      </c>
      <c r="I1661" s="30">
        <v>277.3</v>
      </c>
      <c r="J1661" s="30">
        <v>279.672119140625</v>
      </c>
      <c r="K1661" s="30">
        <v>268.2</v>
      </c>
      <c r="L1661" s="30">
        <v>293.39999999999998</v>
      </c>
      <c r="M1661" s="30">
        <v>254.63917541503909</v>
      </c>
      <c r="N1661" s="30">
        <v>273.3</v>
      </c>
      <c r="O1661" s="30">
        <v>277.3</v>
      </c>
    </row>
    <row r="1662" spans="1:15" x14ac:dyDescent="0.3">
      <c r="A1662" s="1">
        <v>920894110</v>
      </c>
      <c r="B1662" t="s">
        <v>429</v>
      </c>
      <c r="C1662" t="s">
        <v>1726</v>
      </c>
      <c r="D1662" s="30">
        <v>375.81048583984381</v>
      </c>
      <c r="E1662" s="30">
        <v>375.1</v>
      </c>
      <c r="F1662" s="30">
        <v>381.1</v>
      </c>
      <c r="G1662" s="30">
        <v>341.14712524414063</v>
      </c>
      <c r="H1662" s="30">
        <v>358.1</v>
      </c>
      <c r="I1662" s="30">
        <v>362.8</v>
      </c>
      <c r="J1662" s="30">
        <v>313.20755004882813</v>
      </c>
      <c r="K1662" s="30">
        <v>318.8</v>
      </c>
      <c r="L1662" s="30">
        <v>341.2</v>
      </c>
      <c r="M1662" s="30">
        <v>341.14712524414063</v>
      </c>
      <c r="N1662" s="30">
        <v>358.1</v>
      </c>
      <c r="O1662" s="30">
        <v>362.8</v>
      </c>
    </row>
    <row r="1663" spans="1:15" x14ac:dyDescent="0.3">
      <c r="A1663" s="1">
        <v>950594020</v>
      </c>
      <c r="B1663" t="s">
        <v>441</v>
      </c>
      <c r="C1663" t="s">
        <v>1758</v>
      </c>
      <c r="D1663" s="30">
        <v>350.81967163085938</v>
      </c>
      <c r="E1663" s="30">
        <v>373.3</v>
      </c>
      <c r="F1663" s="30">
        <v>360.2</v>
      </c>
      <c r="G1663" s="30">
        <v>336.88525390625</v>
      </c>
      <c r="H1663" s="30">
        <v>338.2</v>
      </c>
      <c r="I1663" s="30">
        <v>350.4</v>
      </c>
      <c r="J1663" s="30">
        <v>331.34329223632813</v>
      </c>
      <c r="K1663" s="30">
        <v>340.6</v>
      </c>
      <c r="L1663" s="30">
        <v>329</v>
      </c>
      <c r="M1663" s="30">
        <v>336.88525390625</v>
      </c>
      <c r="N1663" s="30">
        <v>338.2</v>
      </c>
      <c r="O1663" s="30">
        <v>350.4</v>
      </c>
    </row>
    <row r="1664" spans="1:15" x14ac:dyDescent="0.3">
      <c r="A1664" s="1">
        <v>961114080</v>
      </c>
      <c r="B1664" t="s">
        <v>460</v>
      </c>
      <c r="C1664" t="s">
        <v>1406</v>
      </c>
      <c r="D1664" s="30"/>
      <c r="E1664" s="30">
        <v>243.9</v>
      </c>
      <c r="F1664" s="30">
        <v>268.3</v>
      </c>
      <c r="G1664" s="30"/>
      <c r="H1664" s="30">
        <v>182</v>
      </c>
      <c r="I1664" s="30">
        <v>216.2</v>
      </c>
      <c r="J1664" s="30"/>
      <c r="K1664" s="30">
        <v>243.9</v>
      </c>
      <c r="L1664" s="30">
        <v>268.3</v>
      </c>
      <c r="M1664" s="30"/>
      <c r="N1664" s="30">
        <v>182</v>
      </c>
      <c r="O1664" s="30">
        <v>216.2</v>
      </c>
    </row>
    <row r="1665" spans="1:15" x14ac:dyDescent="0.3">
      <c r="A1665" s="1">
        <v>240904220</v>
      </c>
      <c r="B1665" t="s">
        <v>106</v>
      </c>
      <c r="C1665" t="s">
        <v>849</v>
      </c>
      <c r="D1665" s="30"/>
      <c r="E1665" s="30">
        <v>424.5</v>
      </c>
      <c r="F1665" s="30">
        <v>410.3</v>
      </c>
      <c r="G1665" s="30">
        <v>428.67648315429688</v>
      </c>
      <c r="H1665" s="30">
        <v>408.8</v>
      </c>
      <c r="I1665" s="30">
        <v>415.1</v>
      </c>
      <c r="J1665" s="30"/>
      <c r="K1665" s="30">
        <v>423.1</v>
      </c>
      <c r="L1665" s="30">
        <v>364.7</v>
      </c>
      <c r="M1665" s="30">
        <v>428.67648315429688</v>
      </c>
      <c r="N1665" s="30">
        <v>408.8</v>
      </c>
      <c r="O1665" s="30">
        <v>415.1</v>
      </c>
    </row>
    <row r="1666" spans="1:15" x14ac:dyDescent="0.3">
      <c r="A1666" s="1">
        <v>480775070</v>
      </c>
      <c r="B1666" t="s">
        <v>225</v>
      </c>
      <c r="C1666" t="s">
        <v>651</v>
      </c>
      <c r="D1666" s="30">
        <v>345.91836547851563</v>
      </c>
      <c r="E1666" s="30">
        <v>351.8</v>
      </c>
      <c r="F1666" s="30">
        <v>341.7</v>
      </c>
      <c r="G1666" s="30">
        <v>303.19149780273438</v>
      </c>
      <c r="H1666" s="30">
        <v>322.7</v>
      </c>
      <c r="I1666" s="30">
        <v>272.2</v>
      </c>
      <c r="J1666" s="30">
        <v>335</v>
      </c>
      <c r="K1666" s="30">
        <v>349.5</v>
      </c>
      <c r="L1666" s="30">
        <v>331.9</v>
      </c>
      <c r="M1666" s="30">
        <v>303.19149780273438</v>
      </c>
      <c r="N1666" s="30">
        <v>322.7</v>
      </c>
      <c r="O1666" s="30">
        <v>272.2</v>
      </c>
    </row>
    <row r="1667" spans="1:15" x14ac:dyDescent="0.3">
      <c r="A1667" s="1">
        <v>240904100</v>
      </c>
      <c r="B1667" t="s">
        <v>106</v>
      </c>
      <c r="C1667" t="s">
        <v>843</v>
      </c>
      <c r="D1667" s="30">
        <v>311.7283935546875</v>
      </c>
      <c r="E1667" s="30">
        <v>325.2</v>
      </c>
      <c r="F1667" s="30">
        <v>367.2</v>
      </c>
      <c r="G1667" s="30">
        <v>233.12882995605469</v>
      </c>
      <c r="H1667" s="30">
        <v>256.89999999999998</v>
      </c>
      <c r="I1667" s="30">
        <v>293.39999999999998</v>
      </c>
      <c r="J1667" s="30">
        <v>277.92208862304688</v>
      </c>
      <c r="K1667" s="30">
        <v>280.60000000000002</v>
      </c>
      <c r="L1667" s="30">
        <v>319.2</v>
      </c>
      <c r="M1667" s="30">
        <v>233.12882995605469</v>
      </c>
      <c r="N1667" s="30">
        <v>256.89999999999998</v>
      </c>
      <c r="O1667" s="30">
        <v>293.39999999999998</v>
      </c>
    </row>
    <row r="1668" spans="1:15" x14ac:dyDescent="0.3">
      <c r="A1668" s="1">
        <v>480776070</v>
      </c>
      <c r="B1668" t="s">
        <v>225</v>
      </c>
      <c r="C1668" t="s">
        <v>1228</v>
      </c>
      <c r="D1668" s="30">
        <v>316.3934326171875</v>
      </c>
      <c r="E1668" s="30">
        <v>362.4</v>
      </c>
      <c r="F1668" s="30">
        <v>373.9</v>
      </c>
      <c r="G1668" s="30">
        <v>279.6748046875</v>
      </c>
      <c r="H1668" s="30">
        <v>348.7</v>
      </c>
      <c r="I1668" s="30">
        <v>352.1</v>
      </c>
      <c r="J1668" s="30">
        <v>296.59091186523438</v>
      </c>
      <c r="K1668" s="30">
        <v>346.2</v>
      </c>
      <c r="L1668" s="30">
        <v>352.5</v>
      </c>
      <c r="M1668" s="30">
        <v>279.6748046875</v>
      </c>
      <c r="N1668" s="30">
        <v>348.7</v>
      </c>
      <c r="O1668" s="30">
        <v>352.1</v>
      </c>
    </row>
    <row r="1669" spans="1:15" x14ac:dyDescent="0.3">
      <c r="A1669" s="1">
        <v>191424020</v>
      </c>
      <c r="B1669" t="s">
        <v>81</v>
      </c>
      <c r="C1669" t="s">
        <v>762</v>
      </c>
      <c r="D1669" s="30">
        <v>334.65045166015631</v>
      </c>
      <c r="E1669" s="30">
        <v>357.5</v>
      </c>
      <c r="F1669" s="30">
        <v>347.4</v>
      </c>
      <c r="G1669" s="30">
        <v>285.41033935546881</v>
      </c>
      <c r="H1669" s="30">
        <v>329.3</v>
      </c>
      <c r="I1669" s="30">
        <v>318.39999999999998</v>
      </c>
      <c r="J1669" s="30">
        <v>285.82089233398438</v>
      </c>
      <c r="K1669" s="30">
        <v>308.7</v>
      </c>
      <c r="L1669" s="30">
        <v>316</v>
      </c>
      <c r="M1669" s="30">
        <v>285.41033935546881</v>
      </c>
      <c r="N1669" s="30">
        <v>329.3</v>
      </c>
      <c r="O1669" s="30">
        <v>318.39999999999998</v>
      </c>
    </row>
    <row r="1670" spans="1:15" x14ac:dyDescent="0.3">
      <c r="A1670" s="1">
        <v>391414300</v>
      </c>
      <c r="B1670" t="s">
        <v>175</v>
      </c>
      <c r="C1670" t="s">
        <v>1046</v>
      </c>
      <c r="D1670" s="30">
        <v>307.14285278320313</v>
      </c>
      <c r="E1670" s="30">
        <v>345.3</v>
      </c>
      <c r="F1670" s="30">
        <v>348.6</v>
      </c>
      <c r="G1670" s="30">
        <v>239.28572082519531</v>
      </c>
      <c r="H1670" s="30">
        <v>290.60000000000002</v>
      </c>
      <c r="I1670" s="30">
        <v>314.39999999999998</v>
      </c>
      <c r="J1670" s="30">
        <v>286.0465087890625</v>
      </c>
      <c r="K1670" s="30">
        <v>318.89999999999998</v>
      </c>
      <c r="L1670" s="30">
        <v>329.1</v>
      </c>
      <c r="M1670" s="30">
        <v>239.28572082519531</v>
      </c>
      <c r="N1670" s="30">
        <v>290.60000000000002</v>
      </c>
      <c r="O1670" s="30">
        <v>314.39999999999998</v>
      </c>
    </row>
    <row r="1671" spans="1:15" x14ac:dyDescent="0.3">
      <c r="A1671" s="1">
        <v>920894100</v>
      </c>
      <c r="B1671" t="s">
        <v>429</v>
      </c>
      <c r="C1671" t="s">
        <v>1725</v>
      </c>
      <c r="D1671" s="30">
        <v>336.11859130859381</v>
      </c>
      <c r="E1671" s="30">
        <v>368.9</v>
      </c>
      <c r="F1671" s="30">
        <v>364.8</v>
      </c>
      <c r="G1671" s="30">
        <v>303.5040283203125</v>
      </c>
      <c r="H1671" s="30">
        <v>339.2</v>
      </c>
      <c r="I1671" s="30">
        <v>318.60000000000002</v>
      </c>
      <c r="J1671" s="30">
        <v>268.93939208984381</v>
      </c>
      <c r="K1671" s="30">
        <v>314.8</v>
      </c>
      <c r="L1671" s="30">
        <v>319.7</v>
      </c>
      <c r="M1671" s="30">
        <v>303.5040283203125</v>
      </c>
      <c r="N1671" s="30">
        <v>339.2</v>
      </c>
      <c r="O1671" s="30">
        <v>318.60000000000002</v>
      </c>
    </row>
    <row r="1672" spans="1:15" x14ac:dyDescent="0.3">
      <c r="A1672" s="1">
        <v>961113000</v>
      </c>
      <c r="B1672" t="s">
        <v>460</v>
      </c>
      <c r="C1672" t="s">
        <v>1907</v>
      </c>
      <c r="D1672" s="30">
        <v>219.47825622558591</v>
      </c>
      <c r="E1672" s="30">
        <v>231.7</v>
      </c>
      <c r="F1672" s="30">
        <v>233.3</v>
      </c>
      <c r="G1672" s="30"/>
      <c r="H1672" s="30">
        <v>168</v>
      </c>
      <c r="I1672" s="30">
        <v>163.30000000000001</v>
      </c>
      <c r="J1672" s="30">
        <v>219.47825622558591</v>
      </c>
      <c r="K1672" s="30">
        <v>231.7</v>
      </c>
      <c r="L1672" s="30">
        <v>233.3</v>
      </c>
      <c r="M1672" s="30"/>
      <c r="N1672" s="30">
        <v>168</v>
      </c>
      <c r="O1672" s="30">
        <v>163.30000000000001</v>
      </c>
    </row>
    <row r="1673" spans="1:15" x14ac:dyDescent="0.3">
      <c r="A1673" s="1">
        <v>500074060</v>
      </c>
      <c r="B1673" t="s">
        <v>259</v>
      </c>
      <c r="C1673" t="s">
        <v>1335</v>
      </c>
      <c r="D1673" s="30">
        <v>320.75473022460938</v>
      </c>
      <c r="E1673" s="30">
        <v>346</v>
      </c>
      <c r="F1673" s="30">
        <v>377.5</v>
      </c>
      <c r="G1673" s="30">
        <v>274.05661010742188</v>
      </c>
      <c r="H1673" s="30">
        <v>299.60000000000002</v>
      </c>
      <c r="I1673" s="30">
        <v>351.5</v>
      </c>
      <c r="J1673" s="30">
        <v>282.35293579101563</v>
      </c>
      <c r="K1673" s="30">
        <v>288.10000000000002</v>
      </c>
      <c r="L1673" s="30">
        <v>330.7</v>
      </c>
      <c r="M1673" s="30">
        <v>274.05661010742188</v>
      </c>
      <c r="N1673" s="30">
        <v>299.60000000000002</v>
      </c>
      <c r="O1673" s="30">
        <v>351.5</v>
      </c>
    </row>
    <row r="1674" spans="1:15" x14ac:dyDescent="0.3">
      <c r="A1674" s="1">
        <v>391411050</v>
      </c>
      <c r="B1674" t="s">
        <v>175</v>
      </c>
      <c r="C1674" t="s">
        <v>1026</v>
      </c>
      <c r="D1674" s="30">
        <v>359.49896240234381</v>
      </c>
      <c r="E1674" s="30">
        <v>365</v>
      </c>
      <c r="F1674" s="30">
        <v>376.2</v>
      </c>
      <c r="G1674" s="30">
        <v>305.76922607421881</v>
      </c>
      <c r="H1674" s="30">
        <v>294.2</v>
      </c>
      <c r="I1674" s="30">
        <v>288.8</v>
      </c>
      <c r="J1674" s="30">
        <v>294.09283447265631</v>
      </c>
      <c r="K1674" s="30">
        <v>297.5</v>
      </c>
      <c r="L1674" s="30">
        <v>301</v>
      </c>
      <c r="M1674" s="30">
        <v>305.76922607421881</v>
      </c>
      <c r="N1674" s="30">
        <v>294.2</v>
      </c>
      <c r="O1674" s="30">
        <v>288.8</v>
      </c>
    </row>
    <row r="1675" spans="1:15" x14ac:dyDescent="0.3">
      <c r="A1675" s="1">
        <v>240903070</v>
      </c>
      <c r="B1675" t="s">
        <v>106</v>
      </c>
      <c r="C1675" t="s">
        <v>837</v>
      </c>
      <c r="D1675" s="30">
        <v>362.5340576171875</v>
      </c>
      <c r="E1675" s="30">
        <v>372.9</v>
      </c>
      <c r="F1675" s="30">
        <v>356.8</v>
      </c>
      <c r="G1675" s="30">
        <v>301.2244873046875</v>
      </c>
      <c r="H1675" s="30">
        <v>334.7</v>
      </c>
      <c r="I1675" s="30">
        <v>341</v>
      </c>
      <c r="J1675" s="30">
        <v>306.84210205078131</v>
      </c>
      <c r="K1675" s="30">
        <v>335.9</v>
      </c>
      <c r="L1675" s="30">
        <v>309.10000000000002</v>
      </c>
      <c r="M1675" s="30">
        <v>301.2244873046875</v>
      </c>
      <c r="N1675" s="30">
        <v>334.7</v>
      </c>
      <c r="O1675" s="30">
        <v>341</v>
      </c>
    </row>
    <row r="1676" spans="1:15" x14ac:dyDescent="0.3">
      <c r="A1676" s="1">
        <v>240904180</v>
      </c>
      <c r="B1676" t="s">
        <v>106</v>
      </c>
      <c r="C1676" t="s">
        <v>847</v>
      </c>
      <c r="D1676" s="30">
        <v>376.08694458007813</v>
      </c>
      <c r="E1676" s="30">
        <v>384.2</v>
      </c>
      <c r="F1676" s="30">
        <v>385.1</v>
      </c>
      <c r="G1676" s="30">
        <v>322.46377563476563</v>
      </c>
      <c r="H1676" s="30">
        <v>343.1</v>
      </c>
      <c r="I1676" s="30">
        <v>354.5</v>
      </c>
      <c r="J1676" s="30">
        <v>334.48275756835938</v>
      </c>
      <c r="K1676" s="30">
        <v>342.1</v>
      </c>
      <c r="L1676" s="30">
        <v>347.7</v>
      </c>
      <c r="M1676" s="30">
        <v>322.46377563476563</v>
      </c>
      <c r="N1676" s="30">
        <v>343.1</v>
      </c>
      <c r="O1676" s="30">
        <v>354.5</v>
      </c>
    </row>
    <row r="1677" spans="1:15" x14ac:dyDescent="0.3">
      <c r="A1677" s="1">
        <v>391414320</v>
      </c>
      <c r="B1677" t="s">
        <v>175</v>
      </c>
      <c r="C1677" t="s">
        <v>1047</v>
      </c>
      <c r="D1677" s="30">
        <v>317.14285278320313</v>
      </c>
      <c r="E1677" s="30">
        <v>336.5</v>
      </c>
      <c r="F1677" s="30">
        <v>348.5</v>
      </c>
      <c r="G1677" s="30">
        <v>269.14285278320313</v>
      </c>
      <c r="H1677" s="30">
        <v>285</v>
      </c>
      <c r="I1677" s="30">
        <v>273.60000000000002</v>
      </c>
      <c r="J1677" s="30">
        <v>297.24771118164063</v>
      </c>
      <c r="K1677" s="30">
        <v>305.3</v>
      </c>
      <c r="L1677" s="30">
        <v>324.39999999999998</v>
      </c>
      <c r="M1677" s="30">
        <v>269.14285278320313</v>
      </c>
      <c r="N1677" s="30">
        <v>285</v>
      </c>
      <c r="O1677" s="30">
        <v>273.60000000000002</v>
      </c>
    </row>
    <row r="1678" spans="1:15" x14ac:dyDescent="0.3">
      <c r="A1678" s="1">
        <v>240934580</v>
      </c>
      <c r="B1678" t="s">
        <v>108</v>
      </c>
      <c r="C1678" t="s">
        <v>877</v>
      </c>
      <c r="D1678" s="30">
        <v>297.14285278320313</v>
      </c>
      <c r="E1678" s="30">
        <v>324.10000000000002</v>
      </c>
      <c r="F1678" s="30">
        <v>348.7</v>
      </c>
      <c r="G1678" s="30">
        <v>259.047607421875</v>
      </c>
      <c r="H1678" s="30">
        <v>313.2</v>
      </c>
      <c r="I1678" s="30">
        <v>322.89999999999998</v>
      </c>
      <c r="J1678" s="30">
        <v>277.01150512695313</v>
      </c>
      <c r="K1678" s="30">
        <v>313.39999999999998</v>
      </c>
      <c r="L1678" s="30">
        <v>339.3</v>
      </c>
      <c r="M1678" s="30">
        <v>259.047607421875</v>
      </c>
      <c r="N1678" s="30">
        <v>313.2</v>
      </c>
      <c r="O1678" s="30">
        <v>322.89999999999998</v>
      </c>
    </row>
    <row r="1679" spans="1:15" x14ac:dyDescent="0.3">
      <c r="A1679" s="1">
        <v>240934080</v>
      </c>
      <c r="B1679" t="s">
        <v>108</v>
      </c>
      <c r="C1679" t="s">
        <v>860</v>
      </c>
      <c r="D1679" s="30">
        <v>390.79498291015631</v>
      </c>
      <c r="E1679" s="30">
        <v>402.7</v>
      </c>
      <c r="F1679" s="30">
        <v>411.2</v>
      </c>
      <c r="G1679" s="30">
        <v>360.66946411132813</v>
      </c>
      <c r="H1679" s="30">
        <v>409.7</v>
      </c>
      <c r="I1679" s="30">
        <v>423.9</v>
      </c>
      <c r="J1679" s="30">
        <v>362.5</v>
      </c>
      <c r="K1679" s="30">
        <v>384.4</v>
      </c>
      <c r="L1679" s="30">
        <v>385.3</v>
      </c>
      <c r="M1679" s="30">
        <v>360.66946411132813</v>
      </c>
      <c r="N1679" s="30">
        <v>409.7</v>
      </c>
      <c r="O1679" s="30">
        <v>423.9</v>
      </c>
    </row>
    <row r="1680" spans="1:15" x14ac:dyDescent="0.3">
      <c r="A1680" s="1">
        <v>961042050</v>
      </c>
      <c r="B1680" t="s">
        <v>455</v>
      </c>
      <c r="C1680" t="s">
        <v>1884</v>
      </c>
      <c r="D1680" s="30">
        <v>274.31692504882813</v>
      </c>
      <c r="E1680" s="30">
        <v>277.10000000000002</v>
      </c>
      <c r="F1680" s="30">
        <v>298.60000000000002</v>
      </c>
      <c r="G1680" s="30">
        <v>185.01362609863281</v>
      </c>
      <c r="H1680" s="30">
        <v>217.2</v>
      </c>
      <c r="I1680" s="30">
        <v>244.1</v>
      </c>
      <c r="J1680" s="30">
        <v>274.31692504882813</v>
      </c>
      <c r="K1680" s="30">
        <v>277.10000000000002</v>
      </c>
      <c r="L1680" s="30">
        <v>298.60000000000002</v>
      </c>
      <c r="M1680" s="30">
        <v>185.01362609863281</v>
      </c>
      <c r="N1680" s="30">
        <v>217.2</v>
      </c>
      <c r="O1680" s="30">
        <v>244.1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7CE9A-8AC6-472A-86FF-932D15BD3588}">
  <dimension ref="A1:D54"/>
  <sheetViews>
    <sheetView workbookViewId="0">
      <selection activeCell="A6" sqref="A6:C6"/>
    </sheetView>
  </sheetViews>
  <sheetFormatPr defaultColWidth="0" defaultRowHeight="14.4" zeroHeight="1" x14ac:dyDescent="0.3"/>
  <cols>
    <col min="1" max="1" width="39.109375" style="119" customWidth="1"/>
    <col min="2" max="2" width="56.6640625" style="119" customWidth="1"/>
    <col min="3" max="3" width="68.88671875" style="119" customWidth="1"/>
    <col min="4" max="4" width="8.5546875" style="119" hidden="1" customWidth="1"/>
    <col min="5" max="16384" width="9.109375" style="119" hidden="1"/>
  </cols>
  <sheetData>
    <row r="1" spans="1:3" x14ac:dyDescent="0.3"/>
    <row r="2" spans="1:3" x14ac:dyDescent="0.3"/>
    <row r="3" spans="1:3" x14ac:dyDescent="0.3"/>
    <row r="4" spans="1:3" x14ac:dyDescent="0.3"/>
    <row r="5" spans="1:3" x14ac:dyDescent="0.3"/>
    <row r="6" spans="1:3" ht="18" x14ac:dyDescent="0.35">
      <c r="A6" s="178" t="s">
        <v>4640</v>
      </c>
      <c r="B6" s="179"/>
      <c r="C6" s="179"/>
    </row>
    <row r="7" spans="1:3" ht="5.25" customHeight="1" x14ac:dyDescent="0.3">
      <c r="A7" s="180"/>
      <c r="B7" s="181"/>
      <c r="C7" s="181"/>
    </row>
    <row r="8" spans="1:3" x14ac:dyDescent="0.3">
      <c r="A8" s="153" t="s">
        <v>4641</v>
      </c>
      <c r="B8" s="152" t="s">
        <v>4642</v>
      </c>
      <c r="C8" s="152" t="s">
        <v>4643</v>
      </c>
    </row>
    <row r="9" spans="1:3" x14ac:dyDescent="0.3">
      <c r="A9" s="154" t="s">
        <v>4027</v>
      </c>
      <c r="B9" s="155" t="s">
        <v>4644</v>
      </c>
      <c r="C9" s="155" t="s">
        <v>4731</v>
      </c>
    </row>
    <row r="10" spans="1:3" x14ac:dyDescent="0.3">
      <c r="A10" s="154" t="s">
        <v>4026</v>
      </c>
      <c r="B10" s="155" t="s">
        <v>4645</v>
      </c>
      <c r="C10" s="155" t="s">
        <v>4731</v>
      </c>
    </row>
    <row r="11" spans="1:3" x14ac:dyDescent="0.3">
      <c r="A11" s="154" t="s">
        <v>4025</v>
      </c>
      <c r="B11" s="155" t="s">
        <v>4646</v>
      </c>
      <c r="C11" s="155" t="s">
        <v>4731</v>
      </c>
    </row>
    <row r="12" spans="1:3" ht="45" customHeight="1" x14ac:dyDescent="0.3">
      <c r="A12" s="154" t="s">
        <v>4660</v>
      </c>
      <c r="B12" s="155" t="s">
        <v>4692</v>
      </c>
      <c r="C12" s="157" t="s">
        <v>4728</v>
      </c>
    </row>
    <row r="13" spans="1:3" ht="41.4" x14ac:dyDescent="0.3">
      <c r="A13" s="154" t="s">
        <v>4661</v>
      </c>
      <c r="B13" s="155" t="s">
        <v>4693</v>
      </c>
      <c r="C13" s="157" t="s">
        <v>4728</v>
      </c>
    </row>
    <row r="14" spans="1:3" ht="41.4" x14ac:dyDescent="0.3">
      <c r="A14" s="154" t="s">
        <v>4662</v>
      </c>
      <c r="B14" s="155" t="s">
        <v>4694</v>
      </c>
      <c r="C14" s="157" t="s">
        <v>4728</v>
      </c>
    </row>
    <row r="15" spans="1:3" ht="41.4" x14ac:dyDescent="0.3">
      <c r="A15" s="154" t="s">
        <v>4663</v>
      </c>
      <c r="B15" s="155" t="s">
        <v>4695</v>
      </c>
      <c r="C15" s="157" t="s">
        <v>4728</v>
      </c>
    </row>
    <row r="16" spans="1:3" x14ac:dyDescent="0.3">
      <c r="A16" s="154" t="s">
        <v>4047</v>
      </c>
      <c r="B16" s="155" t="s">
        <v>4651</v>
      </c>
      <c r="C16" s="155" t="s">
        <v>4731</v>
      </c>
    </row>
    <row r="17" spans="1:3" x14ac:dyDescent="0.3">
      <c r="A17" s="154" t="s">
        <v>3987</v>
      </c>
      <c r="B17" s="155" t="s">
        <v>4648</v>
      </c>
      <c r="C17" s="155" t="s">
        <v>4731</v>
      </c>
    </row>
    <row r="18" spans="1:3" x14ac:dyDescent="0.3">
      <c r="A18" s="154" t="s">
        <v>3988</v>
      </c>
      <c r="B18" s="155" t="s">
        <v>4649</v>
      </c>
      <c r="C18" s="155" t="s">
        <v>4731</v>
      </c>
    </row>
    <row r="19" spans="1:3" x14ac:dyDescent="0.3">
      <c r="A19" s="154" t="s">
        <v>3989</v>
      </c>
      <c r="B19" s="155" t="s">
        <v>4647</v>
      </c>
      <c r="C19" s="155" t="s">
        <v>4731</v>
      </c>
    </row>
    <row r="20" spans="1:3" x14ac:dyDescent="0.3">
      <c r="A20" s="154" t="s">
        <v>3990</v>
      </c>
      <c r="B20" s="155" t="s">
        <v>4650</v>
      </c>
      <c r="C20" s="155" t="s">
        <v>4731</v>
      </c>
    </row>
    <row r="21" spans="1:3" x14ac:dyDescent="0.3">
      <c r="A21" s="154" t="s">
        <v>4658</v>
      </c>
      <c r="B21" s="155" t="s">
        <v>4688</v>
      </c>
      <c r="C21" s="155" t="s">
        <v>4731</v>
      </c>
    </row>
    <row r="22" spans="1:3" x14ac:dyDescent="0.3">
      <c r="A22" s="154" t="s">
        <v>4659</v>
      </c>
      <c r="B22" s="155" t="s">
        <v>4689</v>
      </c>
      <c r="C22" s="156"/>
    </row>
    <row r="23" spans="1:3" ht="41.4" x14ac:dyDescent="0.3">
      <c r="A23" s="154" t="s">
        <v>4664</v>
      </c>
      <c r="B23" s="155" t="s">
        <v>4690</v>
      </c>
      <c r="C23" s="156" t="s">
        <v>4730</v>
      </c>
    </row>
    <row r="24" spans="1:3" ht="55.2" x14ac:dyDescent="0.3">
      <c r="A24" s="154" t="s">
        <v>4665</v>
      </c>
      <c r="B24" s="155" t="s">
        <v>4691</v>
      </c>
      <c r="C24" s="158" t="s">
        <v>4732</v>
      </c>
    </row>
    <row r="25" spans="1:3" x14ac:dyDescent="0.3">
      <c r="A25" s="154" t="s">
        <v>4666</v>
      </c>
      <c r="B25" s="155" t="s">
        <v>4696</v>
      </c>
      <c r="C25" s="156" t="s">
        <v>4730</v>
      </c>
    </row>
    <row r="26" spans="1:3" x14ac:dyDescent="0.3">
      <c r="A26" s="154" t="s">
        <v>4655</v>
      </c>
      <c r="B26" s="155" t="s">
        <v>4697</v>
      </c>
      <c r="C26" s="155"/>
    </row>
    <row r="27" spans="1:3" x14ac:dyDescent="0.3">
      <c r="A27" s="154" t="s">
        <v>4653</v>
      </c>
      <c r="B27" s="155" t="s">
        <v>4698</v>
      </c>
      <c r="C27" s="155"/>
    </row>
    <row r="28" spans="1:3" ht="27.6" x14ac:dyDescent="0.3">
      <c r="A28" s="154" t="s">
        <v>4656</v>
      </c>
      <c r="B28" s="155" t="s">
        <v>4699</v>
      </c>
      <c r="C28" s="155"/>
    </row>
    <row r="29" spans="1:3" ht="41.4" x14ac:dyDescent="0.3">
      <c r="A29" s="154" t="s">
        <v>4667</v>
      </c>
      <c r="B29" s="155" t="s">
        <v>4700</v>
      </c>
      <c r="C29" s="155"/>
    </row>
    <row r="30" spans="1:3" ht="55.2" x14ac:dyDescent="0.3">
      <c r="A30" s="154" t="s">
        <v>4668</v>
      </c>
      <c r="B30" s="155" t="s">
        <v>4701</v>
      </c>
      <c r="C30" s="158" t="s">
        <v>4729</v>
      </c>
    </row>
    <row r="31" spans="1:3" ht="27.6" x14ac:dyDescent="0.3">
      <c r="A31" s="154" t="s">
        <v>4669</v>
      </c>
      <c r="B31" s="155" t="s">
        <v>4702</v>
      </c>
      <c r="C31" s="156" t="s">
        <v>4730</v>
      </c>
    </row>
    <row r="32" spans="1:3" ht="41.4" x14ac:dyDescent="0.3">
      <c r="A32" s="154" t="s">
        <v>4670</v>
      </c>
      <c r="B32" s="155" t="s">
        <v>4703</v>
      </c>
      <c r="C32" s="156" t="s">
        <v>4730</v>
      </c>
    </row>
    <row r="33" spans="1:3" ht="55.2" x14ac:dyDescent="0.3">
      <c r="A33" s="154" t="s">
        <v>4671</v>
      </c>
      <c r="B33" s="155" t="s">
        <v>4704</v>
      </c>
      <c r="C33" s="155" t="s">
        <v>4732</v>
      </c>
    </row>
    <row r="34" spans="1:3" x14ac:dyDescent="0.3">
      <c r="A34" s="154" t="s">
        <v>4672</v>
      </c>
      <c r="B34" s="155" t="s">
        <v>4705</v>
      </c>
      <c r="C34" s="156"/>
    </row>
    <row r="35" spans="1:3" x14ac:dyDescent="0.3">
      <c r="A35" s="154" t="s">
        <v>4654</v>
      </c>
      <c r="B35" s="155" t="s">
        <v>4706</v>
      </c>
      <c r="C35" s="156"/>
    </row>
    <row r="36" spans="1:3" x14ac:dyDescent="0.3">
      <c r="A36" s="154" t="s">
        <v>4652</v>
      </c>
      <c r="B36" s="155" t="s">
        <v>4707</v>
      </c>
      <c r="C36" s="156"/>
    </row>
    <row r="37" spans="1:3" ht="27.6" x14ac:dyDescent="0.3">
      <c r="A37" s="154" t="s">
        <v>4657</v>
      </c>
      <c r="B37" s="155" t="s">
        <v>4708</v>
      </c>
      <c r="C37" s="156"/>
    </row>
    <row r="38" spans="1:3" ht="41.4" x14ac:dyDescent="0.3">
      <c r="A38" s="154" t="s">
        <v>4673</v>
      </c>
      <c r="B38" s="155" t="s">
        <v>4709</v>
      </c>
      <c r="C38" s="156"/>
    </row>
    <row r="39" spans="1:3" ht="55.2" x14ac:dyDescent="0.3">
      <c r="A39" s="154" t="s">
        <v>4674</v>
      </c>
      <c r="B39" s="155" t="s">
        <v>4710</v>
      </c>
      <c r="C39" s="155" t="s">
        <v>4729</v>
      </c>
    </row>
    <row r="40" spans="1:3" ht="27.6" x14ac:dyDescent="0.3">
      <c r="A40" s="154" t="s">
        <v>4675</v>
      </c>
      <c r="B40" s="155" t="s">
        <v>4711</v>
      </c>
      <c r="C40" s="156"/>
    </row>
    <row r="41" spans="1:3" x14ac:dyDescent="0.3">
      <c r="A41" s="154" t="s">
        <v>4676</v>
      </c>
      <c r="B41" s="155" t="s">
        <v>4712</v>
      </c>
      <c r="C41" s="156"/>
    </row>
    <row r="42" spans="1:3" x14ac:dyDescent="0.3">
      <c r="A42" s="154" t="s">
        <v>4677</v>
      </c>
      <c r="B42" s="155" t="s">
        <v>4713</v>
      </c>
      <c r="C42" s="156"/>
    </row>
    <row r="43" spans="1:3" x14ac:dyDescent="0.3">
      <c r="A43" s="154" t="s">
        <v>4678</v>
      </c>
      <c r="B43" s="155" t="s">
        <v>4714</v>
      </c>
      <c r="C43" s="156"/>
    </row>
    <row r="44" spans="1:3" x14ac:dyDescent="0.3">
      <c r="A44" s="154" t="s">
        <v>4679</v>
      </c>
      <c r="B44" s="155" t="s">
        <v>4715</v>
      </c>
      <c r="C44" s="156"/>
    </row>
    <row r="45" spans="1:3" x14ac:dyDescent="0.3">
      <c r="A45" s="154" t="s">
        <v>4680</v>
      </c>
      <c r="B45" s="155" t="s">
        <v>4716</v>
      </c>
      <c r="C45" s="156"/>
    </row>
    <row r="46" spans="1:3" ht="27.6" x14ac:dyDescent="0.3">
      <c r="A46" s="154" t="s">
        <v>4681</v>
      </c>
      <c r="B46" s="155" t="s">
        <v>4717</v>
      </c>
      <c r="C46" s="156"/>
    </row>
    <row r="47" spans="1:3" ht="27.6" x14ac:dyDescent="0.3">
      <c r="A47" s="159" t="s">
        <v>4682</v>
      </c>
      <c r="B47" s="155" t="s">
        <v>4718</v>
      </c>
      <c r="C47" s="156"/>
    </row>
    <row r="48" spans="1:3" x14ac:dyDescent="0.3">
      <c r="A48" s="154" t="s">
        <v>4683</v>
      </c>
      <c r="B48" s="155" t="s">
        <v>4719</v>
      </c>
      <c r="C48" s="156"/>
    </row>
    <row r="49" spans="1:3" ht="41.4" x14ac:dyDescent="0.3">
      <c r="A49" s="154" t="s">
        <v>4684</v>
      </c>
      <c r="B49" s="155" t="s">
        <v>4720</v>
      </c>
      <c r="C49" s="155" t="s">
        <v>4721</v>
      </c>
    </row>
    <row r="50" spans="1:3" x14ac:dyDescent="0.3">
      <c r="A50" s="154" t="s">
        <v>4685</v>
      </c>
      <c r="B50" s="155" t="s">
        <v>4722</v>
      </c>
      <c r="C50" s="156"/>
    </row>
    <row r="51" spans="1:3" x14ac:dyDescent="0.3">
      <c r="A51" s="154" t="s">
        <v>4011</v>
      </c>
      <c r="B51" s="155" t="s">
        <v>4724</v>
      </c>
      <c r="C51" s="156"/>
    </row>
    <row r="52" spans="1:3" ht="27.6" x14ac:dyDescent="0.3">
      <c r="A52" s="154" t="s">
        <v>4012</v>
      </c>
      <c r="B52" s="155" t="s">
        <v>4723</v>
      </c>
      <c r="C52" s="156"/>
    </row>
    <row r="53" spans="1:3" x14ac:dyDescent="0.3">
      <c r="A53" s="154" t="s">
        <v>4686</v>
      </c>
      <c r="B53" s="155" t="s">
        <v>4725</v>
      </c>
      <c r="C53" s="156"/>
    </row>
    <row r="54" spans="1:3" ht="41.4" x14ac:dyDescent="0.3">
      <c r="A54" s="154" t="s">
        <v>4687</v>
      </c>
      <c r="B54" s="155" t="s">
        <v>4726</v>
      </c>
      <c r="C54" s="155" t="s">
        <v>4727</v>
      </c>
    </row>
  </sheetData>
  <mergeCells count="2">
    <mergeCell ref="A6:C6"/>
    <mergeCell ref="A7:C7"/>
  </mergeCells>
  <phoneticPr fontId="21" type="noConversion"/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690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9.109375" defaultRowHeight="13.8" x14ac:dyDescent="0.3"/>
  <cols>
    <col min="1" max="1" width="11.88671875" style="3" bestFit="1" customWidth="1"/>
    <col min="2" max="2" width="31.6640625" style="3" bestFit="1" customWidth="1"/>
    <col min="3" max="3" width="32.5546875" style="3" bestFit="1" customWidth="1"/>
    <col min="4" max="7" width="13" style="3" bestFit="1" customWidth="1"/>
    <col min="8" max="8" width="9.88671875" style="3" bestFit="1" customWidth="1"/>
    <col min="9" max="9" width="8.5546875" style="3" bestFit="1" customWidth="1"/>
    <col min="10" max="10" width="11.33203125" style="3" bestFit="1" customWidth="1"/>
    <col min="11" max="11" width="14.88671875" style="3" bestFit="1" customWidth="1"/>
    <col min="12" max="12" width="10.88671875" style="3" bestFit="1" customWidth="1"/>
    <col min="13" max="13" width="15" style="3" bestFit="1" customWidth="1"/>
    <col min="14" max="14" width="11.88671875" style="3" bestFit="1" customWidth="1"/>
    <col min="15" max="15" width="15.5546875" style="3" bestFit="1" customWidth="1"/>
    <col min="16" max="16" width="19.109375" style="3" bestFit="1" customWidth="1"/>
    <col min="17" max="17" width="15.5546875" style="3" bestFit="1" customWidth="1"/>
    <col min="18" max="18" width="19.109375" style="3" bestFit="1" customWidth="1"/>
    <col min="19" max="19" width="15.5546875" style="3" bestFit="1" customWidth="1"/>
    <col min="20" max="20" width="19.109375" style="3" bestFit="1" customWidth="1"/>
    <col min="21" max="21" width="15.5546875" style="3" bestFit="1" customWidth="1"/>
    <col min="22" max="22" width="19.109375" style="3" bestFit="1" customWidth="1"/>
    <col min="23" max="23" width="10.5546875" style="3" bestFit="1" customWidth="1"/>
    <col min="24" max="24" width="13" style="3" bestFit="1" customWidth="1"/>
    <col min="25" max="26" width="10.5546875" style="3" bestFit="1" customWidth="1"/>
    <col min="27" max="27" width="10.33203125" style="3" bestFit="1" customWidth="1"/>
    <col min="28" max="28" width="10.5546875" style="3" bestFit="1" customWidth="1"/>
    <col min="29" max="32" width="9.44140625" style="3" bestFit="1" customWidth="1"/>
    <col min="33" max="33" width="17.33203125" style="3" bestFit="1" customWidth="1"/>
    <col min="34" max="34" width="13.44140625" style="3" bestFit="1" customWidth="1"/>
    <col min="35" max="16384" width="9.109375" style="3"/>
  </cols>
  <sheetData>
    <row r="1" spans="1:34" ht="89.25" customHeight="1" x14ac:dyDescent="0.3">
      <c r="A1" s="7" t="s">
        <v>3972</v>
      </c>
      <c r="B1" s="8" t="s">
        <v>3973</v>
      </c>
      <c r="C1" s="8" t="s">
        <v>3974</v>
      </c>
      <c r="D1" s="8" t="s">
        <v>3982</v>
      </c>
      <c r="E1" s="8" t="s">
        <v>3983</v>
      </c>
      <c r="F1" s="8" t="s">
        <v>3984</v>
      </c>
      <c r="G1" s="8" t="s">
        <v>3985</v>
      </c>
      <c r="H1" s="8" t="s">
        <v>3986</v>
      </c>
      <c r="I1" s="8" t="s">
        <v>3987</v>
      </c>
      <c r="J1" s="8" t="s">
        <v>3988</v>
      </c>
      <c r="K1" s="8" t="s">
        <v>3989</v>
      </c>
      <c r="L1" s="8" t="s">
        <v>3990</v>
      </c>
      <c r="M1" s="8" t="s">
        <v>3992</v>
      </c>
      <c r="N1" s="8" t="s">
        <v>3991</v>
      </c>
      <c r="O1" s="8" t="s">
        <v>3993</v>
      </c>
      <c r="P1" s="8" t="s">
        <v>3994</v>
      </c>
      <c r="Q1" s="8" t="s">
        <v>3995</v>
      </c>
      <c r="R1" s="8" t="s">
        <v>3996</v>
      </c>
      <c r="S1" s="8" t="s">
        <v>3997</v>
      </c>
      <c r="T1" s="8" t="s">
        <v>3998</v>
      </c>
      <c r="U1" s="8" t="s">
        <v>3999</v>
      </c>
      <c r="V1" s="8" t="s">
        <v>4000</v>
      </c>
      <c r="W1" s="8" t="s">
        <v>4001</v>
      </c>
      <c r="X1" s="8" t="s">
        <v>4002</v>
      </c>
      <c r="Y1" s="8" t="s">
        <v>4003</v>
      </c>
      <c r="Z1" s="8" t="s">
        <v>4004</v>
      </c>
      <c r="AA1" s="8" t="s">
        <v>4005</v>
      </c>
      <c r="AB1" s="8" t="s">
        <v>4006</v>
      </c>
      <c r="AC1" s="8" t="s">
        <v>4007</v>
      </c>
      <c r="AD1" s="8" t="s">
        <v>4008</v>
      </c>
      <c r="AE1" s="8" t="s">
        <v>4009</v>
      </c>
      <c r="AF1" s="8" t="s">
        <v>4041</v>
      </c>
      <c r="AG1" s="8" t="s">
        <v>4011</v>
      </c>
      <c r="AH1" s="8" t="s">
        <v>4012</v>
      </c>
    </row>
    <row r="2" spans="1:34" x14ac:dyDescent="0.3">
      <c r="A2" s="9" t="s">
        <v>4013</v>
      </c>
      <c r="B2" s="18">
        <v>549</v>
      </c>
      <c r="C2" s="21">
        <v>1678</v>
      </c>
      <c r="D2" s="22">
        <v>85</v>
      </c>
      <c r="E2" s="22">
        <v>85</v>
      </c>
      <c r="F2" s="22">
        <v>85</v>
      </c>
      <c r="G2" s="22">
        <v>85</v>
      </c>
      <c r="H2" s="79">
        <f>SUM(H13:H1638)</f>
        <v>552583</v>
      </c>
      <c r="I2" s="27" t="s">
        <v>4014</v>
      </c>
      <c r="J2" s="27" t="s">
        <v>4014</v>
      </c>
      <c r="K2" s="27" t="s">
        <v>4014</v>
      </c>
      <c r="L2" s="27" t="s">
        <v>4014</v>
      </c>
      <c r="M2" s="27" t="s">
        <v>4014</v>
      </c>
      <c r="N2" s="27" t="s">
        <v>4014</v>
      </c>
      <c r="O2" s="79">
        <f>SUM(O13:O1638)</f>
        <v>540852</v>
      </c>
      <c r="P2" s="86">
        <v>0.45300000000000001</v>
      </c>
      <c r="Q2" s="79">
        <f>SUM(Q13:Q1638)</f>
        <v>321215</v>
      </c>
      <c r="R2" s="90">
        <v>0.30599999999999999</v>
      </c>
      <c r="S2" s="79">
        <f>SUM(S13:S1638)</f>
        <v>540733</v>
      </c>
      <c r="T2" s="90">
        <v>0.35299999999999998</v>
      </c>
      <c r="U2" s="79">
        <f>SUM(U13:U1638)</f>
        <v>321547</v>
      </c>
      <c r="V2" s="90">
        <v>0.22700000000000001</v>
      </c>
      <c r="W2" s="90">
        <v>0.152</v>
      </c>
      <c r="X2" s="90">
        <v>7.1999999999999995E-2</v>
      </c>
      <c r="Y2" s="90">
        <v>1.9E-2</v>
      </c>
      <c r="Z2" s="90">
        <v>0.69199999999999995</v>
      </c>
      <c r="AA2" s="90">
        <v>5.0999999999999997E-2</v>
      </c>
      <c r="AB2" s="90">
        <v>1.4E-2</v>
      </c>
      <c r="AC2" s="90">
        <v>4.2999999999999997E-2</v>
      </c>
      <c r="AD2" s="90">
        <v>0.13500000000000001</v>
      </c>
      <c r="AE2" s="90">
        <v>0.42199999999999999</v>
      </c>
      <c r="AF2" s="79">
        <f>SUM(AF13:AF1690)</f>
        <v>249</v>
      </c>
      <c r="AG2" s="91">
        <v>10128.49</v>
      </c>
      <c r="AH2" s="91">
        <v>11167.95</v>
      </c>
    </row>
    <row r="3" spans="1:34" x14ac:dyDescent="0.3">
      <c r="A3" s="10" t="s">
        <v>3915</v>
      </c>
      <c r="B3" s="19">
        <v>53</v>
      </c>
      <c r="C3" s="19">
        <v>358</v>
      </c>
      <c r="D3" s="19">
        <v>83.9</v>
      </c>
      <c r="E3" s="19">
        <v>83.8</v>
      </c>
      <c r="F3" s="23">
        <v>83</v>
      </c>
      <c r="G3" s="23">
        <v>83</v>
      </c>
      <c r="H3" s="82">
        <f>SUMIF($L$13:$L$1690,"St. Louis",H$13:H$1690)</f>
        <v>162882</v>
      </c>
      <c r="I3" s="28" t="s">
        <v>4014</v>
      </c>
      <c r="J3" s="28" t="s">
        <v>4014</v>
      </c>
      <c r="K3" s="28" t="s">
        <v>4014</v>
      </c>
      <c r="L3" s="28" t="s">
        <v>4014</v>
      </c>
      <c r="M3" s="28" t="s">
        <v>4014</v>
      </c>
      <c r="N3" s="28" t="s">
        <v>4014</v>
      </c>
      <c r="O3" s="82">
        <f>SUMIF($L$13:$L$1690,"St. Louis",O$13:O$1690)</f>
        <v>160065</v>
      </c>
      <c r="P3" s="87">
        <v>0.45200000000000001</v>
      </c>
      <c r="Q3" s="82">
        <f>SUMIF($L$13:$L$1690,"St. Louis",Q$13:Q$1690)</f>
        <v>90867</v>
      </c>
      <c r="R3" s="88">
        <v>0.27200000000000002</v>
      </c>
      <c r="S3" s="82">
        <f>SUMIF($L$13:$L$1690,"St. Louis",S$13:S$1690)</f>
        <v>159951</v>
      </c>
      <c r="T3" s="88">
        <v>0.36199999999999999</v>
      </c>
      <c r="U3" s="82">
        <f>SUMIF($L$13:$L$1690,"St. Louis",U$13:U$1690)</f>
        <v>90940</v>
      </c>
      <c r="V3" s="88">
        <v>0.18</v>
      </c>
      <c r="W3" s="88">
        <v>0.28999999999999998</v>
      </c>
      <c r="X3" s="88">
        <v>5.5E-2</v>
      </c>
      <c r="Y3" s="88">
        <v>0.04</v>
      </c>
      <c r="Z3" s="88">
        <v>0.56000000000000005</v>
      </c>
      <c r="AA3" s="88">
        <v>4.9000000000000002E-2</v>
      </c>
      <c r="AB3" s="88">
        <v>5.5999999999999999E-3</v>
      </c>
      <c r="AC3" s="88">
        <v>5.0999999999999997E-2</v>
      </c>
      <c r="AD3" s="88">
        <v>0.14399999999999999</v>
      </c>
      <c r="AE3" s="88">
        <v>0.33100000000000002</v>
      </c>
      <c r="AF3" s="82">
        <f>SUMIF($L$13:$L$1690,"St. Louis",AF$13:AF$1690)</f>
        <v>101</v>
      </c>
      <c r="AG3" s="92">
        <v>11456</v>
      </c>
      <c r="AH3" s="92">
        <v>12092.91</v>
      </c>
    </row>
    <row r="4" spans="1:34" x14ac:dyDescent="0.3">
      <c r="A4" s="10" t="s">
        <v>3914</v>
      </c>
      <c r="B4" s="19">
        <v>51</v>
      </c>
      <c r="C4" s="19">
        <v>278</v>
      </c>
      <c r="D4" s="19">
        <v>84.1</v>
      </c>
      <c r="E4" s="19">
        <v>84.7</v>
      </c>
      <c r="F4" s="19">
        <v>83.4</v>
      </c>
      <c r="G4" s="23">
        <v>84</v>
      </c>
      <c r="H4" s="82">
        <f>SUMIF($L$13:$L$1690,"Kansas City",H$13:H$1690)</f>
        <v>122484</v>
      </c>
      <c r="I4" s="28" t="s">
        <v>4014</v>
      </c>
      <c r="J4" s="28" t="s">
        <v>4014</v>
      </c>
      <c r="K4" s="28" t="s">
        <v>4014</v>
      </c>
      <c r="L4" s="28" t="s">
        <v>4014</v>
      </c>
      <c r="M4" s="28" t="s">
        <v>4014</v>
      </c>
      <c r="N4" s="28" t="s">
        <v>4014</v>
      </c>
      <c r="O4" s="82">
        <f>SUMIF($L$13:$L$1690,"Kansas City",O$13:O$1690)</f>
        <v>116060</v>
      </c>
      <c r="P4" s="87">
        <v>0.436</v>
      </c>
      <c r="Q4" s="82">
        <f>SUMIF($L$13:$L$1690,"Kansas City",Q$13:Q$1690)</f>
        <v>67784</v>
      </c>
      <c r="R4" s="88">
        <v>0.28799999999999998</v>
      </c>
      <c r="S4" s="82">
        <f>SUMIF($L$13:$L$1690,"Kansas City",S$13:S$1690)</f>
        <v>116041</v>
      </c>
      <c r="T4" s="88">
        <v>0.34499999999999997</v>
      </c>
      <c r="U4" s="82">
        <f>SUMIF($L$13:$L$1690,"Kansas City",U$13:U$1690)</f>
        <v>67893</v>
      </c>
      <c r="V4" s="88">
        <v>0.19</v>
      </c>
      <c r="W4" s="88">
        <v>0.22</v>
      </c>
      <c r="X4" s="88">
        <v>0.13400000000000001</v>
      </c>
      <c r="Y4" s="88">
        <v>1.6E-2</v>
      </c>
      <c r="Z4" s="88">
        <v>0.54700000000000004</v>
      </c>
      <c r="AA4" s="88">
        <v>6.9000000000000006E-2</v>
      </c>
      <c r="AB4" s="88">
        <v>1.4999999999999999E-2</v>
      </c>
      <c r="AC4" s="88">
        <v>6.9000000000000006E-2</v>
      </c>
      <c r="AD4" s="88">
        <v>0.112</v>
      </c>
      <c r="AE4" s="88">
        <v>0.42099999999999999</v>
      </c>
      <c r="AF4" s="82">
        <f>SUMIF($L$13:$L$1690,"Kansas City",AF$13:AF$1690)</f>
        <v>47</v>
      </c>
      <c r="AG4" s="92">
        <v>10866.62</v>
      </c>
      <c r="AH4" s="92">
        <v>12023.779</v>
      </c>
    </row>
    <row r="5" spans="1:34" x14ac:dyDescent="0.3">
      <c r="A5" s="10" t="s">
        <v>3907</v>
      </c>
      <c r="B5" s="19">
        <v>94</v>
      </c>
      <c r="C5" s="19">
        <v>272</v>
      </c>
      <c r="D5" s="23">
        <v>86</v>
      </c>
      <c r="E5" s="19">
        <v>85.8</v>
      </c>
      <c r="F5" s="19">
        <v>86.4</v>
      </c>
      <c r="G5" s="23">
        <v>86</v>
      </c>
      <c r="H5" s="82">
        <f>SUMIF($L$13:$L$1690,"Southwestern",H$13:H$1690)</f>
        <v>89676</v>
      </c>
      <c r="I5" s="28" t="s">
        <v>4014</v>
      </c>
      <c r="J5" s="28" t="s">
        <v>4014</v>
      </c>
      <c r="K5" s="28" t="s">
        <v>4014</v>
      </c>
      <c r="L5" s="28" t="s">
        <v>4014</v>
      </c>
      <c r="M5" s="28" t="s">
        <v>4014</v>
      </c>
      <c r="N5" s="28" t="s">
        <v>4014</v>
      </c>
      <c r="O5" s="82">
        <f>SUMIF($L$13:$L$1690,"Southwestern",O$13:O$1690)</f>
        <v>92027</v>
      </c>
      <c r="P5" s="88">
        <v>0.46300000000000002</v>
      </c>
      <c r="Q5" s="82">
        <f>SUMIF($L$13:$L$1690,"Southwestern",Q$13:Q$1690)</f>
        <v>54484</v>
      </c>
      <c r="R5" s="88">
        <v>0.34100000000000003</v>
      </c>
      <c r="S5" s="82">
        <f>SUMIF($L$13:$L$1690,"Southwestern",S$13:S$1690)</f>
        <v>92010</v>
      </c>
      <c r="T5" s="88">
        <v>0.39600000000000002</v>
      </c>
      <c r="U5" s="82">
        <f>SUMIF($L$13:$L$1690,"Southwestern",U$13:U$1690)</f>
        <v>54545</v>
      </c>
      <c r="V5" s="88">
        <v>0.27600000000000002</v>
      </c>
      <c r="W5" s="88">
        <v>2.1999999999999999E-2</v>
      </c>
      <c r="X5" s="88">
        <v>8.4000000000000005E-2</v>
      </c>
      <c r="Y5" s="88">
        <v>1.2E-2</v>
      </c>
      <c r="Z5" s="88">
        <v>0.81299999999999994</v>
      </c>
      <c r="AA5" s="88">
        <v>4.5999999999999999E-2</v>
      </c>
      <c r="AB5" s="88">
        <v>2.3E-2</v>
      </c>
      <c r="AC5" s="88">
        <v>4.8000000000000001E-2</v>
      </c>
      <c r="AD5" s="88">
        <v>0.13900000000000001</v>
      </c>
      <c r="AE5" s="88">
        <v>0.51500000000000001</v>
      </c>
      <c r="AF5" s="82">
        <f>SUMIF($L$13:$L$1690,"Southwestern",AF$13:AF$1690)</f>
        <v>9</v>
      </c>
      <c r="AG5" s="92">
        <v>8383.5499999999993</v>
      </c>
      <c r="AH5" s="92">
        <v>9588.43</v>
      </c>
    </row>
    <row r="6" spans="1:34" x14ac:dyDescent="0.3">
      <c r="A6" s="10" t="s">
        <v>3909</v>
      </c>
      <c r="B6" s="19">
        <v>56</v>
      </c>
      <c r="C6" s="19">
        <v>161</v>
      </c>
      <c r="D6" s="19">
        <v>84.5</v>
      </c>
      <c r="E6" s="19">
        <v>84.2</v>
      </c>
      <c r="F6" s="19">
        <v>85.3</v>
      </c>
      <c r="G6" s="23">
        <v>84.6</v>
      </c>
      <c r="H6" s="82">
        <f>SUMIF($L$13:$L$1690,"Central",H$13:H$1690)</f>
        <v>52294</v>
      </c>
      <c r="I6" s="28" t="s">
        <v>4014</v>
      </c>
      <c r="J6" s="28" t="s">
        <v>4014</v>
      </c>
      <c r="K6" s="28" t="s">
        <v>4014</v>
      </c>
      <c r="L6" s="28" t="s">
        <v>4014</v>
      </c>
      <c r="M6" s="28" t="s">
        <v>4014</v>
      </c>
      <c r="N6" s="28" t="s">
        <v>4014</v>
      </c>
      <c r="O6" s="82">
        <f>SUMIF($L$13:$L$1690,"Central",O$13:O$1690)</f>
        <v>51488</v>
      </c>
      <c r="P6" s="88">
        <v>0.441</v>
      </c>
      <c r="Q6" s="82">
        <f>SUMIF($L$13:$L$1690,"Central",Q$13:Q$1690)</f>
        <v>28384</v>
      </c>
      <c r="R6" s="88">
        <v>0.30299999999999999</v>
      </c>
      <c r="S6" s="82">
        <f>SUMIF($L$13:$L$1690,"Central",S$13:S$1690)</f>
        <v>51480</v>
      </c>
      <c r="T6" s="88">
        <v>0.36599999999999999</v>
      </c>
      <c r="U6" s="82">
        <f>SUMIF($L$13:$L$1690,"Central",U$13:U$1690)</f>
        <v>28421</v>
      </c>
      <c r="V6" s="88">
        <v>0.23300000000000001</v>
      </c>
      <c r="W6" s="88">
        <v>8.3000000000000004E-2</v>
      </c>
      <c r="X6" s="88">
        <v>4.7E-2</v>
      </c>
      <c r="Y6" s="88">
        <v>1.4999999999999999E-2</v>
      </c>
      <c r="Z6" s="88">
        <v>0.78100000000000003</v>
      </c>
      <c r="AA6" s="88">
        <v>6.4000000000000001E-2</v>
      </c>
      <c r="AB6" s="88">
        <v>1.0999999999999999E-2</v>
      </c>
      <c r="AC6" s="88">
        <v>2.7E-2</v>
      </c>
      <c r="AD6" s="88">
        <v>0.127</v>
      </c>
      <c r="AE6" s="88">
        <v>0.40799999999999997</v>
      </c>
      <c r="AF6" s="82">
        <f>SUMIF($L$13:$L$1690,"Central",AF$13:AF$1690)</f>
        <v>6</v>
      </c>
      <c r="AG6" s="92">
        <v>9959.35</v>
      </c>
      <c r="AH6" s="92">
        <v>10938.15</v>
      </c>
    </row>
    <row r="7" spans="1:34" x14ac:dyDescent="0.3">
      <c r="A7" s="10" t="s">
        <v>3910</v>
      </c>
      <c r="B7" s="19">
        <v>64</v>
      </c>
      <c r="C7" s="19">
        <v>144</v>
      </c>
      <c r="D7" s="19">
        <v>83.7</v>
      </c>
      <c r="E7" s="19">
        <v>83.8</v>
      </c>
      <c r="F7" s="19">
        <v>83.8</v>
      </c>
      <c r="G7" s="23">
        <v>83.9</v>
      </c>
      <c r="H7" s="82">
        <f>SUMIF($L$13:$L$1690,"Bootheel",H$13:H$1690)</f>
        <v>40870</v>
      </c>
      <c r="I7" s="28" t="s">
        <v>4014</v>
      </c>
      <c r="J7" s="28" t="s">
        <v>4014</v>
      </c>
      <c r="K7" s="28" t="s">
        <v>4014</v>
      </c>
      <c r="L7" s="28" t="s">
        <v>4014</v>
      </c>
      <c r="M7" s="28" t="s">
        <v>4014</v>
      </c>
      <c r="N7" s="28" t="s">
        <v>4014</v>
      </c>
      <c r="O7" s="82">
        <f>SUMIF($L$13:$L$1690,"Bootheel",O$13:O$1690)</f>
        <v>41383</v>
      </c>
      <c r="P7" s="88">
        <v>0.41</v>
      </c>
      <c r="Q7" s="82">
        <f>SUMIF($L$13:$L$1690,"Bootheel",Q$13:Q$1690)</f>
        <v>29515</v>
      </c>
      <c r="R7" s="88">
        <v>0.33800000000000002</v>
      </c>
      <c r="S7" s="82">
        <f>SUMIF($L$13:$L$1690,"Bootheel",S$13:S$1690)</f>
        <v>41368</v>
      </c>
      <c r="T7" s="88">
        <v>0.33600000000000002</v>
      </c>
      <c r="U7" s="82">
        <f>SUMIF($L$13:$L$1690,"Bootheel",U$13:U$1690)</f>
        <v>29503</v>
      </c>
      <c r="V7" s="88">
        <v>0.26800000000000002</v>
      </c>
      <c r="W7" s="88">
        <v>0.106</v>
      </c>
      <c r="X7" s="88">
        <v>3.4000000000000002E-2</v>
      </c>
      <c r="Y7" s="88">
        <v>3.0000000000000001E-3</v>
      </c>
      <c r="Z7" s="88">
        <v>0.80900000000000005</v>
      </c>
      <c r="AA7" s="88">
        <v>3.6999999999999998E-2</v>
      </c>
      <c r="AB7" s="88">
        <v>1.0999999999999999E-2</v>
      </c>
      <c r="AC7" s="88">
        <v>8.8000000000000005E-3</v>
      </c>
      <c r="AD7" s="88">
        <v>0.14199999999999999</v>
      </c>
      <c r="AE7" s="88">
        <v>0.53200000000000003</v>
      </c>
      <c r="AF7" s="82">
        <f>SUMIF($L$13:$L$1690,"Bootheel",AF$13:AF$1690)</f>
        <v>55</v>
      </c>
      <c r="AG7" s="92">
        <v>8448.9699999999993</v>
      </c>
      <c r="AH7" s="92">
        <v>9865.98</v>
      </c>
    </row>
    <row r="8" spans="1:34" x14ac:dyDescent="0.3">
      <c r="A8" s="10" t="s">
        <v>3908</v>
      </c>
      <c r="B8" s="19">
        <v>61</v>
      </c>
      <c r="C8" s="19">
        <v>117</v>
      </c>
      <c r="D8" s="19">
        <v>83.7</v>
      </c>
      <c r="E8" s="19">
        <v>83.8</v>
      </c>
      <c r="F8" s="19">
        <v>85.9</v>
      </c>
      <c r="G8" s="23">
        <v>86.1</v>
      </c>
      <c r="H8" s="82">
        <f>SUMIF($L$13:$L$1690,"Western Plains",H$13:H$1690)</f>
        <v>26056</v>
      </c>
      <c r="I8" s="28" t="s">
        <v>4014</v>
      </c>
      <c r="J8" s="28" t="s">
        <v>4014</v>
      </c>
      <c r="K8" s="28" t="s">
        <v>4014</v>
      </c>
      <c r="L8" s="28" t="s">
        <v>4014</v>
      </c>
      <c r="M8" s="28" t="s">
        <v>4014</v>
      </c>
      <c r="N8" s="28" t="s">
        <v>4014</v>
      </c>
      <c r="O8" s="82">
        <f>SUMIF($L$13:$L$1690,"Western Plains",O$13:O$1690)</f>
        <v>24395</v>
      </c>
      <c r="P8" s="88">
        <v>0.41099999999999998</v>
      </c>
      <c r="Q8" s="82">
        <f>SUMIF($L$13:$L$1690,"Western Plains",Q$13:Q$1690)</f>
        <v>14107</v>
      </c>
      <c r="R8" s="88">
        <v>0.30599999999999999</v>
      </c>
      <c r="S8" s="82">
        <f>SUMIF($L$13:$L$1690,"Western Plains",S$13:S$1690)</f>
        <v>24407</v>
      </c>
      <c r="T8" s="88">
        <v>0.35299999999999998</v>
      </c>
      <c r="U8" s="82">
        <f>SUMIF($L$13:$L$1690,"Western Plains",U$13:U$1690)</f>
        <v>14121</v>
      </c>
      <c r="V8" s="88">
        <v>0.25800000000000001</v>
      </c>
      <c r="W8" s="88">
        <v>1.9E-2</v>
      </c>
      <c r="X8" s="88">
        <v>6.5000000000000002E-2</v>
      </c>
      <c r="Y8" s="88">
        <v>1E-3</v>
      </c>
      <c r="Z8" s="88">
        <v>0.85399999999999998</v>
      </c>
      <c r="AA8" s="88">
        <v>0.04</v>
      </c>
      <c r="AB8" s="88">
        <v>2.1999999999999999E-2</v>
      </c>
      <c r="AC8" s="88">
        <v>2.6599999999999999E-2</v>
      </c>
      <c r="AD8" s="88">
        <v>0.13600000000000001</v>
      </c>
      <c r="AE8" s="88">
        <v>0.442</v>
      </c>
      <c r="AF8" s="82">
        <f>SUMIF($L$13:$L$1690,"Western Plains",AF$13:AF$1690)</f>
        <v>12</v>
      </c>
      <c r="AG8" s="92">
        <v>8963.33</v>
      </c>
      <c r="AH8" s="92">
        <v>10368.459999999999</v>
      </c>
    </row>
    <row r="9" spans="1:34" x14ac:dyDescent="0.3">
      <c r="A9" s="10" t="s">
        <v>3913</v>
      </c>
      <c r="B9" s="19">
        <v>63</v>
      </c>
      <c r="C9" s="19">
        <v>124</v>
      </c>
      <c r="D9" s="19">
        <v>85.3</v>
      </c>
      <c r="E9" s="19">
        <v>85.6</v>
      </c>
      <c r="F9" s="19">
        <v>85.4</v>
      </c>
      <c r="G9" s="23">
        <v>85.5</v>
      </c>
      <c r="H9" s="82">
        <f>SUMIF($L$13:$L$1690,"Ozarks",H$13:H$1690)</f>
        <v>36449</v>
      </c>
      <c r="I9" s="28" t="s">
        <v>4014</v>
      </c>
      <c r="J9" s="28" t="s">
        <v>4014</v>
      </c>
      <c r="K9" s="28" t="s">
        <v>4014</v>
      </c>
      <c r="L9" s="28" t="s">
        <v>4014</v>
      </c>
      <c r="M9" s="28" t="s">
        <v>4014</v>
      </c>
      <c r="N9" s="28" t="s">
        <v>4014</v>
      </c>
      <c r="O9" s="82">
        <f>SUMIF($L$13:$L$1690,"Ozarks",O$13:O$1690)</f>
        <v>35105</v>
      </c>
      <c r="P9" s="88">
        <v>0.45900000000000002</v>
      </c>
      <c r="Q9" s="82">
        <f>SUMIF($L$13:$L$1690,"Ozarks",Q$13:Q$1690)</f>
        <v>22408</v>
      </c>
      <c r="R9" s="88">
        <v>0.376</v>
      </c>
      <c r="S9" s="82">
        <f>SUMIF($L$13:$L$1690,"Ozarks",S$13:S$1690)</f>
        <v>35091</v>
      </c>
      <c r="T9" s="88">
        <v>0.38200000000000001</v>
      </c>
      <c r="U9" s="82">
        <f>SUMIF($L$13:$L$1690,"Ozarks",U$13:U$1690)</f>
        <v>22407</v>
      </c>
      <c r="V9" s="88">
        <v>0.30099999999999999</v>
      </c>
      <c r="W9" s="88">
        <v>2.1000000000000001E-2</v>
      </c>
      <c r="X9" s="88">
        <v>3.4000000000000002E-2</v>
      </c>
      <c r="Y9" s="88">
        <v>4.0000000000000001E-3</v>
      </c>
      <c r="Z9" s="88">
        <v>0.88400000000000001</v>
      </c>
      <c r="AA9" s="88">
        <v>3.6999999999999998E-2</v>
      </c>
      <c r="AB9" s="88">
        <v>0.02</v>
      </c>
      <c r="AC9" s="88">
        <v>9.4000000000000004E-3</v>
      </c>
      <c r="AD9" s="88">
        <v>0.16</v>
      </c>
      <c r="AE9" s="88">
        <v>0.47699999999999998</v>
      </c>
      <c r="AF9" s="82">
        <f>SUMIF($L$13:$L$1690,"Ozarks",AF$13:AF$1690)</f>
        <v>15</v>
      </c>
      <c r="AG9" s="92">
        <v>8920.4</v>
      </c>
      <c r="AH9" s="92">
        <v>10393.85</v>
      </c>
    </row>
    <row r="10" spans="1:34" x14ac:dyDescent="0.3">
      <c r="A10" s="10" t="s">
        <v>3912</v>
      </c>
      <c r="B10" s="19">
        <v>59</v>
      </c>
      <c r="C10" s="19">
        <v>128</v>
      </c>
      <c r="D10" s="19">
        <v>83.5</v>
      </c>
      <c r="E10" s="19">
        <v>83.1</v>
      </c>
      <c r="F10" s="19">
        <v>85.3</v>
      </c>
      <c r="G10" s="23">
        <v>84.9</v>
      </c>
      <c r="H10" s="82">
        <f>SUMIF($L$13:$L$1690,"Northwestern",H$13:H$1690)</f>
        <v>23257</v>
      </c>
      <c r="I10" s="28" t="s">
        <v>4014</v>
      </c>
      <c r="J10" s="28" t="s">
        <v>4014</v>
      </c>
      <c r="K10" s="28" t="s">
        <v>4014</v>
      </c>
      <c r="L10" s="28" t="s">
        <v>4014</v>
      </c>
      <c r="M10" s="28" t="s">
        <v>4014</v>
      </c>
      <c r="N10" s="28" t="s">
        <v>4014</v>
      </c>
      <c r="O10" s="82">
        <f>SUMIF($L$13:$L$1690,"Northwestern",O$13:O$1690)</f>
        <v>21649</v>
      </c>
      <c r="P10" s="88">
        <v>0.42199999999999999</v>
      </c>
      <c r="Q10" s="82">
        <f>SUMIF($L$13:$L$1690,"Northwestern",Q$13:Q$1690)</f>
        <v>13034</v>
      </c>
      <c r="R10" s="88">
        <v>0.312</v>
      </c>
      <c r="S10" s="82">
        <f>SUMIF($L$13:$L$1690,"Northwestern",S$13:S$1690)</f>
        <v>21668</v>
      </c>
      <c r="T10" s="88">
        <v>0.36799999999999999</v>
      </c>
      <c r="U10" s="82">
        <f>SUMIF($L$13:$L$1690,"Northwestern",U$13:U$1690)</f>
        <v>13057</v>
      </c>
      <c r="V10" s="88">
        <v>0.26200000000000001</v>
      </c>
      <c r="W10" s="88">
        <v>2.1000000000000001E-2</v>
      </c>
      <c r="X10" s="88">
        <v>0.04</v>
      </c>
      <c r="Y10" s="88">
        <v>6.0000000000000001E-3</v>
      </c>
      <c r="Z10" s="88">
        <v>0.86199999999999999</v>
      </c>
      <c r="AA10" s="88">
        <v>4.5999999999999999E-2</v>
      </c>
      <c r="AB10" s="88">
        <v>2.5000000000000001E-2</v>
      </c>
      <c r="AC10" s="88">
        <v>2.7699999999999999E-2</v>
      </c>
      <c r="AD10" s="88">
        <v>0.13150000000000001</v>
      </c>
      <c r="AE10" s="88">
        <v>0.41399999999999998</v>
      </c>
      <c r="AF10" s="82">
        <f>SUMIF($L$13:$L$1690,"Northwestern",AF$13:AF$1690)</f>
        <v>4</v>
      </c>
      <c r="AG10" s="92">
        <v>10286.49</v>
      </c>
      <c r="AH10" s="92">
        <v>11340.92</v>
      </c>
    </row>
    <row r="11" spans="1:34" ht="14.4" thickBot="1" x14ac:dyDescent="0.35">
      <c r="A11" s="11" t="s">
        <v>3911</v>
      </c>
      <c r="B11" s="20">
        <v>48</v>
      </c>
      <c r="C11" s="20">
        <v>96</v>
      </c>
      <c r="D11" s="20">
        <v>84.5</v>
      </c>
      <c r="E11" s="20">
        <v>84.5</v>
      </c>
      <c r="F11" s="20">
        <v>85.6</v>
      </c>
      <c r="G11" s="24">
        <v>85.6</v>
      </c>
      <c r="H11" s="82">
        <f>SUMIF($L$13:$L$1690,"Northeastern",H$13:H$1690)</f>
        <v>19465</v>
      </c>
      <c r="I11" s="28" t="s">
        <v>4014</v>
      </c>
      <c r="J11" s="28" t="s">
        <v>4014</v>
      </c>
      <c r="K11" s="28" t="s">
        <v>4014</v>
      </c>
      <c r="L11" s="28" t="s">
        <v>4014</v>
      </c>
      <c r="M11" s="28" t="s">
        <v>4014</v>
      </c>
      <c r="N11" s="28" t="s">
        <v>4014</v>
      </c>
      <c r="O11" s="82">
        <f>SUMIF($L$13:$L$1690,"Northeastern",O$13:O$1690)</f>
        <v>17791</v>
      </c>
      <c r="P11" s="89">
        <v>0.434</v>
      </c>
      <c r="Q11" s="82">
        <f>SUMIF($L$13:$L$1690,"Northeastern",Q$13:Q$1690)</f>
        <v>9641</v>
      </c>
      <c r="R11" s="89">
        <v>0.312</v>
      </c>
      <c r="S11" s="82">
        <f>SUMIF($L$13:$L$1690,"Northeastern",S$13:S$1690)</f>
        <v>17811</v>
      </c>
      <c r="T11" s="89">
        <v>0.38800000000000001</v>
      </c>
      <c r="U11" s="82">
        <f>SUMIF($L$13:$L$1690,"Northeastern",U$13:U$1690)</f>
        <v>9660</v>
      </c>
      <c r="V11" s="89">
        <v>0.253</v>
      </c>
      <c r="W11" s="89">
        <v>2.8000000000000001E-2</v>
      </c>
      <c r="X11" s="89">
        <v>3.1E-2</v>
      </c>
      <c r="Y11" s="89">
        <v>1E-3</v>
      </c>
      <c r="Z11" s="89">
        <v>0.89100000000000001</v>
      </c>
      <c r="AA11" s="89">
        <v>3.4000000000000002E-2</v>
      </c>
      <c r="AB11" s="89">
        <v>1.4999999999999999E-2</v>
      </c>
      <c r="AC11" s="89">
        <v>1.3599999999999999E-2</v>
      </c>
      <c r="AD11" s="89">
        <v>0.14899999999999999</v>
      </c>
      <c r="AE11" s="89">
        <v>0.439</v>
      </c>
      <c r="AF11" s="82">
        <f>SUMIF($L$13:$L$1690,"Northeastern",AF$13:AF$1690)</f>
        <v>0</v>
      </c>
      <c r="AG11" s="93">
        <v>10025.129999999999</v>
      </c>
      <c r="AH11" s="93">
        <v>10983.55</v>
      </c>
    </row>
    <row r="12" spans="1:34" ht="14.4" thickBot="1" x14ac:dyDescent="0.35">
      <c r="A12" s="12" t="s">
        <v>0</v>
      </c>
      <c r="B12" s="12" t="s">
        <v>1</v>
      </c>
      <c r="C12" s="12" t="s">
        <v>550</v>
      </c>
      <c r="D12" s="13" t="s">
        <v>3975</v>
      </c>
      <c r="E12" s="13" t="s">
        <v>4043</v>
      </c>
      <c r="F12" s="13" t="s">
        <v>2112</v>
      </c>
      <c r="G12" s="13" t="s">
        <v>2113</v>
      </c>
      <c r="H12" s="12" t="s">
        <v>3782</v>
      </c>
      <c r="I12" s="12" t="s">
        <v>2114</v>
      </c>
      <c r="J12" s="12" t="s">
        <v>2115</v>
      </c>
      <c r="K12" s="12" t="s">
        <v>3795</v>
      </c>
      <c r="L12" s="12" t="s">
        <v>2116</v>
      </c>
      <c r="M12" s="12" t="s">
        <v>2117</v>
      </c>
      <c r="N12" s="12" t="s">
        <v>3920</v>
      </c>
      <c r="O12" s="12" t="s">
        <v>3976</v>
      </c>
      <c r="P12" s="12" t="s">
        <v>3977</v>
      </c>
      <c r="Q12" s="12" t="s">
        <v>3978</v>
      </c>
      <c r="R12" s="12" t="s">
        <v>3979</v>
      </c>
      <c r="S12" s="12" t="s">
        <v>2121</v>
      </c>
      <c r="T12" s="12" t="s">
        <v>2118</v>
      </c>
      <c r="U12" s="12" t="s">
        <v>2122</v>
      </c>
      <c r="V12" s="12" t="s">
        <v>2124</v>
      </c>
      <c r="W12" s="12" t="s">
        <v>3783</v>
      </c>
      <c r="X12" s="12" t="s">
        <v>3784</v>
      </c>
      <c r="Y12" s="12" t="s">
        <v>3785</v>
      </c>
      <c r="Z12" s="12" t="s">
        <v>3786</v>
      </c>
      <c r="AA12" s="12" t="s">
        <v>3787</v>
      </c>
      <c r="AB12" s="12" t="s">
        <v>3788</v>
      </c>
      <c r="AC12" s="12" t="s">
        <v>3789</v>
      </c>
      <c r="AD12" s="12" t="s">
        <v>3790</v>
      </c>
      <c r="AE12" s="12" t="s">
        <v>3791</v>
      </c>
      <c r="AF12" s="12" t="s">
        <v>2127</v>
      </c>
      <c r="AG12" s="12" t="s">
        <v>2128</v>
      </c>
      <c r="AH12" s="12" t="s">
        <v>2129</v>
      </c>
    </row>
    <row r="13" spans="1:34" x14ac:dyDescent="0.3">
      <c r="A13" s="4">
        <v>489141910</v>
      </c>
      <c r="B13" s="3" t="s">
        <v>236</v>
      </c>
      <c r="C13" s="3" t="s">
        <v>1273</v>
      </c>
      <c r="D13" s="14">
        <v>89.075309753417969</v>
      </c>
      <c r="E13" s="14">
        <v>87.770751953125</v>
      </c>
      <c r="F13" s="14">
        <v>75.659271240234375</v>
      </c>
      <c r="G13" s="14">
        <v>77.450920104980469</v>
      </c>
      <c r="H13" s="5">
        <v>285</v>
      </c>
      <c r="I13" s="15">
        <v>6</v>
      </c>
      <c r="J13" s="15">
        <v>8</v>
      </c>
      <c r="K13" s="3" t="s">
        <v>3879</v>
      </c>
      <c r="L13" s="3" t="s">
        <v>3914</v>
      </c>
      <c r="M13" s="3" t="s">
        <v>3919</v>
      </c>
      <c r="N13" s="3" t="s">
        <v>3924</v>
      </c>
      <c r="O13" s="5">
        <v>522</v>
      </c>
      <c r="P13" s="17">
        <v>0.68992245197296143</v>
      </c>
      <c r="Q13" s="5">
        <v>187</v>
      </c>
      <c r="R13" s="17">
        <v>0.48351648449897772</v>
      </c>
      <c r="S13" s="5">
        <v>520</v>
      </c>
      <c r="T13" s="17">
        <v>0.3888888955116272</v>
      </c>
      <c r="U13" s="5">
        <v>186</v>
      </c>
      <c r="V13" s="17">
        <v>0.23469388484954831</v>
      </c>
      <c r="W13" s="17">
        <v>0.186</v>
      </c>
      <c r="X13" s="17">
        <v>4.9000000000000002E-2</v>
      </c>
      <c r="Y13" s="17"/>
      <c r="Z13" s="17">
        <v>0.67400000000000004</v>
      </c>
      <c r="AA13" s="17">
        <v>7.3999999999999996E-2</v>
      </c>
      <c r="AB13" s="17">
        <v>1.7999999225139621E-2</v>
      </c>
      <c r="AC13" s="17">
        <v>2.1000000000000001E-2</v>
      </c>
      <c r="AD13" s="17">
        <v>0.10199999999999999</v>
      </c>
      <c r="AE13" s="17">
        <v>0.16500000000000001</v>
      </c>
      <c r="AF13" s="5">
        <v>0</v>
      </c>
      <c r="AG13" s="31">
        <v>11641.7998046875</v>
      </c>
      <c r="AH13" s="31">
        <v>13324.25</v>
      </c>
    </row>
    <row r="14" spans="1:34" x14ac:dyDescent="0.3">
      <c r="A14" s="4">
        <v>489146940</v>
      </c>
      <c r="B14" s="3" t="s">
        <v>236</v>
      </c>
      <c r="C14" s="3" t="s">
        <v>1274</v>
      </c>
      <c r="D14" s="14">
        <v>83.672531127929688</v>
      </c>
      <c r="E14" s="14">
        <v>78.80828857421875</v>
      </c>
      <c r="F14" s="14">
        <v>75.93798828125</v>
      </c>
      <c r="G14" s="14">
        <v>77.218498229980469</v>
      </c>
      <c r="H14" s="5">
        <v>493</v>
      </c>
      <c r="I14" s="15" t="s">
        <v>3981</v>
      </c>
      <c r="J14" s="15">
        <v>5</v>
      </c>
      <c r="K14" s="3" t="s">
        <v>3879</v>
      </c>
      <c r="L14" s="3" t="s">
        <v>3914</v>
      </c>
      <c r="M14" s="3" t="s">
        <v>3919</v>
      </c>
      <c r="N14" s="3" t="s">
        <v>3924</v>
      </c>
      <c r="O14" s="5">
        <v>303</v>
      </c>
      <c r="P14" s="17">
        <v>0.63636362552642822</v>
      </c>
      <c r="Q14" s="5">
        <v>115</v>
      </c>
      <c r="R14" s="17">
        <v>0.40740740299224848</v>
      </c>
      <c r="S14" s="5">
        <v>302</v>
      </c>
      <c r="T14" s="17">
        <v>0.3349282443523407</v>
      </c>
      <c r="U14" s="5">
        <v>114</v>
      </c>
      <c r="V14" s="17">
        <v>0.18518517911434171</v>
      </c>
      <c r="W14" s="17">
        <v>0.23499999999999999</v>
      </c>
      <c r="X14" s="17">
        <v>4.1000000000000002E-2</v>
      </c>
      <c r="Y14" s="17"/>
      <c r="Z14" s="17">
        <v>0.59599999999999997</v>
      </c>
      <c r="AA14" s="17">
        <v>0.12</v>
      </c>
      <c r="AB14" s="17">
        <v>8.0000003799796104E-3</v>
      </c>
      <c r="AC14" s="17">
        <v>0.01</v>
      </c>
      <c r="AD14" s="17">
        <v>8.3000000000000004E-2</v>
      </c>
      <c r="AE14" s="17">
        <v>0.21</v>
      </c>
      <c r="AF14" s="5">
        <v>0</v>
      </c>
      <c r="AG14" s="31">
        <v>8210.2001953125</v>
      </c>
      <c r="AH14" s="31">
        <v>8870.15</v>
      </c>
    </row>
    <row r="15" spans="1:34" x14ac:dyDescent="0.3">
      <c r="A15" s="4">
        <v>489276995</v>
      </c>
      <c r="B15" s="3" t="s">
        <v>244</v>
      </c>
      <c r="C15" s="3" t="s">
        <v>244</v>
      </c>
      <c r="D15" s="14">
        <v>94.797225952148438</v>
      </c>
      <c r="E15" s="14">
        <v>96.462478637695313</v>
      </c>
      <c r="F15" s="14">
        <v>86.9578857421875</v>
      </c>
      <c r="G15" s="14">
        <v>90.001876831054688</v>
      </c>
      <c r="H15" s="5">
        <v>245</v>
      </c>
      <c r="I15" s="15" t="s">
        <v>3980</v>
      </c>
      <c r="J15" s="15">
        <v>6</v>
      </c>
      <c r="K15" s="3" t="s">
        <v>3879</v>
      </c>
      <c r="L15" s="3" t="s">
        <v>3914</v>
      </c>
      <c r="M15" s="3" t="s">
        <v>3917</v>
      </c>
      <c r="N15" s="3" t="s">
        <v>3924</v>
      </c>
      <c r="O15" s="5">
        <v>96</v>
      </c>
      <c r="P15" s="17">
        <v>0.22857142984867099</v>
      </c>
      <c r="Q15" s="5">
        <v>96</v>
      </c>
      <c r="R15" s="17">
        <v>0.22857142984867099</v>
      </c>
      <c r="S15" s="5">
        <v>96</v>
      </c>
      <c r="T15" s="17">
        <v>0.16190476715564731</v>
      </c>
      <c r="U15" s="5">
        <v>96</v>
      </c>
      <c r="V15" s="17">
        <v>0.16190476715564731</v>
      </c>
      <c r="W15" s="17">
        <v>0.84099999999999997</v>
      </c>
      <c r="X15" s="17">
        <v>4.4999999999999998E-2</v>
      </c>
      <c r="Y15" s="17">
        <v>2.4E-2</v>
      </c>
      <c r="Z15" s="17">
        <v>7.8E-2</v>
      </c>
      <c r="AA15" s="17"/>
      <c r="AB15" s="17">
        <v>1.200000010430813E-2</v>
      </c>
      <c r="AC15" s="17"/>
      <c r="AD15" s="17">
        <v>8.2000000000000003E-2</v>
      </c>
      <c r="AE15" s="17">
        <v>0.58850000000000002</v>
      </c>
      <c r="AF15" s="5">
        <v>1</v>
      </c>
      <c r="AG15" s="31">
        <v>11913.66015625</v>
      </c>
      <c r="AH15" s="31">
        <v>13665.28</v>
      </c>
    </row>
    <row r="16" spans="1:34" x14ac:dyDescent="0.3">
      <c r="A16" s="4">
        <v>10901050</v>
      </c>
      <c r="B16" s="3" t="s">
        <v>2</v>
      </c>
      <c r="C16" s="3" t="s">
        <v>551</v>
      </c>
      <c r="D16" s="14">
        <v>84.784912109375</v>
      </c>
      <c r="E16" s="14">
        <v>86.170257568359375</v>
      </c>
      <c r="F16" s="14">
        <v>87.650802612304688</v>
      </c>
      <c r="G16" s="14">
        <v>85.171485900878906</v>
      </c>
      <c r="H16" s="5">
        <v>111</v>
      </c>
      <c r="I16" s="15">
        <v>7</v>
      </c>
      <c r="J16" s="15">
        <v>12</v>
      </c>
      <c r="K16" s="3" t="s">
        <v>3889</v>
      </c>
      <c r="L16" s="3" t="s">
        <v>3911</v>
      </c>
      <c r="M16" s="3" t="s">
        <v>3917</v>
      </c>
      <c r="N16" s="3" t="s">
        <v>3921</v>
      </c>
      <c r="O16" s="5">
        <v>76</v>
      </c>
      <c r="P16" s="17">
        <v>0.328125</v>
      </c>
      <c r="Q16" s="5">
        <v>45</v>
      </c>
      <c r="R16" s="17">
        <v>0.27027025818824768</v>
      </c>
      <c r="S16" s="5">
        <v>76</v>
      </c>
      <c r="T16" s="17">
        <v>0.40243902802467352</v>
      </c>
      <c r="U16" s="5">
        <v>45</v>
      </c>
      <c r="V16" s="17">
        <v>0.26530611515045172</v>
      </c>
      <c r="W16" s="17"/>
      <c r="X16" s="17"/>
      <c r="Y16" s="17"/>
      <c r="Z16" s="17">
        <v>0.99099999999999999</v>
      </c>
      <c r="AA16" s="17"/>
      <c r="AB16" s="17">
        <v>8.999999612569809E-3</v>
      </c>
      <c r="AC16" s="17"/>
      <c r="AD16" s="17">
        <v>9.9000000000000005E-2</v>
      </c>
      <c r="AE16" s="17">
        <v>0.52900000000000003</v>
      </c>
      <c r="AF16" s="5">
        <v>0</v>
      </c>
      <c r="AG16" s="31">
        <v>11007.01953125</v>
      </c>
      <c r="AH16" s="31">
        <v>11994.68</v>
      </c>
    </row>
    <row r="17" spans="1:34" x14ac:dyDescent="0.3">
      <c r="A17" s="4">
        <v>10904020</v>
      </c>
      <c r="B17" s="3" t="s">
        <v>2</v>
      </c>
      <c r="C17" s="3" t="s">
        <v>552</v>
      </c>
      <c r="D17" s="14">
        <v>85.72900390625</v>
      </c>
      <c r="E17" s="14">
        <v>87.261642456054688</v>
      </c>
      <c r="F17" s="14">
        <v>84.126327514648438</v>
      </c>
      <c r="G17" s="14">
        <v>83.874732971191406</v>
      </c>
      <c r="H17" s="5">
        <v>97</v>
      </c>
      <c r="I17" s="15" t="s">
        <v>3981</v>
      </c>
      <c r="J17" s="15">
        <v>6</v>
      </c>
      <c r="K17" s="3" t="s">
        <v>3889</v>
      </c>
      <c r="L17" s="3" t="s">
        <v>3911</v>
      </c>
      <c r="M17" s="3" t="s">
        <v>3917</v>
      </c>
      <c r="N17" s="3" t="s">
        <v>3921</v>
      </c>
      <c r="O17" s="5">
        <v>93</v>
      </c>
      <c r="P17" s="17">
        <v>0.4038461446762085</v>
      </c>
      <c r="Q17" s="5">
        <v>93</v>
      </c>
      <c r="R17" s="17">
        <v>0.4038461446762085</v>
      </c>
      <c r="S17" s="5">
        <v>93</v>
      </c>
      <c r="T17" s="17">
        <v>0.25</v>
      </c>
      <c r="U17" s="5">
        <v>93</v>
      </c>
      <c r="V17" s="17">
        <v>0.25</v>
      </c>
      <c r="W17" s="17"/>
      <c r="X17" s="17"/>
      <c r="Y17" s="17"/>
      <c r="Z17" s="17">
        <v>1</v>
      </c>
      <c r="AA17" s="17"/>
      <c r="AB17" s="17">
        <v>0</v>
      </c>
      <c r="AC17" s="17"/>
      <c r="AD17" s="17">
        <v>0.20599999999999999</v>
      </c>
      <c r="AE17" s="17">
        <v>0.44740000000000002</v>
      </c>
      <c r="AF17" s="5">
        <v>0</v>
      </c>
      <c r="AG17" s="31">
        <v>11366.8095703125</v>
      </c>
      <c r="AH17" s="31">
        <v>12273.44</v>
      </c>
    </row>
    <row r="18" spans="1:34" x14ac:dyDescent="0.3">
      <c r="A18" s="4">
        <v>10921050</v>
      </c>
      <c r="B18" s="3" t="s">
        <v>4</v>
      </c>
      <c r="C18" s="3" t="s">
        <v>551</v>
      </c>
      <c r="D18" s="14">
        <v>92.360633850097656</v>
      </c>
      <c r="E18" s="14">
        <v>90.70733642578125</v>
      </c>
      <c r="F18" s="14">
        <v>98.449546813964844</v>
      </c>
      <c r="G18" s="14">
        <v>94.55914306640625</v>
      </c>
      <c r="H18" s="5">
        <v>74</v>
      </c>
      <c r="I18" s="15">
        <v>7</v>
      </c>
      <c r="J18" s="15">
        <v>12</v>
      </c>
      <c r="K18" s="3" t="s">
        <v>3889</v>
      </c>
      <c r="L18" s="3" t="s">
        <v>3911</v>
      </c>
      <c r="M18" s="3" t="s">
        <v>3917</v>
      </c>
      <c r="N18" s="3" t="s">
        <v>3921</v>
      </c>
      <c r="O18" s="5">
        <v>57</v>
      </c>
      <c r="P18" s="17">
        <v>0.54054051637649536</v>
      </c>
      <c r="Q18" s="5">
        <v>23</v>
      </c>
      <c r="R18" s="17">
        <v>0</v>
      </c>
      <c r="S18" s="5">
        <v>57</v>
      </c>
      <c r="T18" s="17">
        <v>0.61702126264572144</v>
      </c>
      <c r="U18" s="5">
        <v>23</v>
      </c>
      <c r="V18" s="17">
        <v>0.3333333432674408</v>
      </c>
      <c r="W18" s="17"/>
      <c r="X18" s="17"/>
      <c r="Y18" s="17"/>
      <c r="Z18" s="17">
        <v>0.93200000000000005</v>
      </c>
      <c r="AA18" s="17">
        <v>6.8000000000000005E-2</v>
      </c>
      <c r="AB18" s="17">
        <v>0</v>
      </c>
      <c r="AC18" s="17"/>
      <c r="AD18" s="17">
        <v>0.216</v>
      </c>
      <c r="AE18" s="17">
        <v>0.20899999999999999</v>
      </c>
      <c r="AF18" s="5">
        <v>0</v>
      </c>
      <c r="AG18" s="31">
        <v>15937.259765625</v>
      </c>
      <c r="AH18" s="31">
        <v>17058.080000000002</v>
      </c>
    </row>
    <row r="19" spans="1:34" x14ac:dyDescent="0.3">
      <c r="A19" s="4">
        <v>10924020</v>
      </c>
      <c r="B19" s="3" t="s">
        <v>4</v>
      </c>
      <c r="C19" s="3" t="s">
        <v>552</v>
      </c>
      <c r="D19" s="14">
        <v>87.153274536132813</v>
      </c>
      <c r="E19" s="14">
        <v>86.104736328125</v>
      </c>
      <c r="F19" s="14">
        <v>85.988609313964844</v>
      </c>
      <c r="G19" s="14">
        <v>83.780441284179688</v>
      </c>
      <c r="H19" s="5">
        <v>71</v>
      </c>
      <c r="I19" s="15" t="s">
        <v>3981</v>
      </c>
      <c r="J19" s="15">
        <v>6</v>
      </c>
      <c r="K19" s="3" t="s">
        <v>3889</v>
      </c>
      <c r="L19" s="3" t="s">
        <v>3911</v>
      </c>
      <c r="M19" s="3" t="s">
        <v>3917</v>
      </c>
      <c r="N19" s="3" t="s">
        <v>3921</v>
      </c>
      <c r="O19" s="5">
        <v>51</v>
      </c>
      <c r="P19" s="17">
        <v>0.54285717010498047</v>
      </c>
      <c r="Q19" s="5">
        <v>23</v>
      </c>
      <c r="R19" s="17">
        <v>0.375</v>
      </c>
      <c r="S19" s="5">
        <v>51</v>
      </c>
      <c r="T19" s="17">
        <v>0.4285714328289032</v>
      </c>
      <c r="U19" s="5">
        <v>23</v>
      </c>
      <c r="V19" s="17">
        <v>0</v>
      </c>
      <c r="W19" s="17"/>
      <c r="X19" s="17"/>
      <c r="Y19" s="17"/>
      <c r="Z19" s="17">
        <v>1</v>
      </c>
      <c r="AA19" s="17"/>
      <c r="AB19" s="17">
        <v>0</v>
      </c>
      <c r="AC19" s="17"/>
      <c r="AD19" s="17">
        <v>0.14099999999999999</v>
      </c>
      <c r="AE19" s="17">
        <v>0.39100000000000001</v>
      </c>
      <c r="AF19" s="5">
        <v>0</v>
      </c>
      <c r="AG19" s="31">
        <v>11435.2998046875</v>
      </c>
      <c r="AH19" s="31">
        <v>12150.73</v>
      </c>
    </row>
    <row r="20" spans="1:34" x14ac:dyDescent="0.3">
      <c r="A20" s="4">
        <v>71231050</v>
      </c>
      <c r="B20" s="3" t="s">
        <v>26</v>
      </c>
      <c r="C20" s="3" t="s">
        <v>599</v>
      </c>
      <c r="D20" s="14">
        <v>80.380874633789063</v>
      </c>
      <c r="E20" s="14">
        <v>80.709976196289063</v>
      </c>
      <c r="F20" s="14">
        <v>77.714973449707031</v>
      </c>
      <c r="G20" s="14">
        <v>77.856483459472656</v>
      </c>
      <c r="H20" s="5">
        <v>382</v>
      </c>
      <c r="I20" s="15">
        <v>6</v>
      </c>
      <c r="J20" s="15">
        <v>12</v>
      </c>
      <c r="K20" s="3" t="s">
        <v>3835</v>
      </c>
      <c r="L20" s="3" t="s">
        <v>3908</v>
      </c>
      <c r="M20" s="3" t="s">
        <v>3917</v>
      </c>
      <c r="N20" s="3" t="s">
        <v>3921</v>
      </c>
      <c r="O20" s="5">
        <v>303</v>
      </c>
      <c r="P20" s="17">
        <v>0.5</v>
      </c>
      <c r="Q20" s="5">
        <v>89</v>
      </c>
      <c r="R20" s="17">
        <v>0.32608696818351751</v>
      </c>
      <c r="S20" s="5">
        <v>303</v>
      </c>
      <c r="T20" s="17">
        <v>0.25821596384048462</v>
      </c>
      <c r="U20" s="5">
        <v>89</v>
      </c>
      <c r="V20" s="17">
        <v>0.10638298094272609</v>
      </c>
      <c r="W20" s="17"/>
      <c r="X20" s="17"/>
      <c r="Y20" s="17"/>
      <c r="Z20" s="17">
        <v>0.96899999999999997</v>
      </c>
      <c r="AA20" s="17"/>
      <c r="AB20" s="17">
        <v>3.0999999493360519E-2</v>
      </c>
      <c r="AC20" s="17"/>
      <c r="AD20" s="17">
        <v>7.5999999999999998E-2</v>
      </c>
      <c r="AE20" s="17">
        <v>0.153</v>
      </c>
      <c r="AF20" s="5">
        <v>0</v>
      </c>
      <c r="AG20" s="31">
        <v>9013.5498046875</v>
      </c>
      <c r="AH20" s="31">
        <v>9263.2199999999993</v>
      </c>
    </row>
    <row r="21" spans="1:34" x14ac:dyDescent="0.3">
      <c r="A21" s="4">
        <v>71234020</v>
      </c>
      <c r="B21" s="3" t="s">
        <v>26</v>
      </c>
      <c r="C21" s="3" t="s">
        <v>600</v>
      </c>
      <c r="D21" s="14">
        <v>81.638702392578125</v>
      </c>
      <c r="E21" s="14">
        <v>80.197105407714844</v>
      </c>
      <c r="F21" s="14">
        <v>84.506736755371094</v>
      </c>
      <c r="G21" s="14">
        <v>84.646125793457031</v>
      </c>
      <c r="H21" s="5">
        <v>298</v>
      </c>
      <c r="I21" s="15" t="s">
        <v>3980</v>
      </c>
      <c r="J21" s="15">
        <v>5</v>
      </c>
      <c r="K21" s="3" t="s">
        <v>3835</v>
      </c>
      <c r="L21" s="3" t="s">
        <v>3908</v>
      </c>
      <c r="M21" s="3" t="s">
        <v>3917</v>
      </c>
      <c r="N21" s="3" t="s">
        <v>3921</v>
      </c>
      <c r="O21" s="5">
        <v>162</v>
      </c>
      <c r="P21" s="17">
        <v>0.52054792642593384</v>
      </c>
      <c r="Q21" s="5">
        <v>63</v>
      </c>
      <c r="R21" s="17">
        <v>0.4038461446762085</v>
      </c>
      <c r="S21" s="5">
        <v>162</v>
      </c>
      <c r="T21" s="17">
        <v>0.30136987566947943</v>
      </c>
      <c r="U21" s="5">
        <v>63</v>
      </c>
      <c r="V21" s="17">
        <v>0.19230769574642179</v>
      </c>
      <c r="W21" s="17"/>
      <c r="X21" s="17">
        <v>2.7E-2</v>
      </c>
      <c r="Y21" s="17"/>
      <c r="Z21" s="17">
        <v>0.96599999999999997</v>
      </c>
      <c r="AA21" s="17"/>
      <c r="AB21" s="17">
        <v>7.0000002160668373E-3</v>
      </c>
      <c r="AC21" s="17"/>
      <c r="AD21" s="17">
        <v>0.121</v>
      </c>
      <c r="AE21" s="17">
        <v>0.24</v>
      </c>
      <c r="AF21" s="5">
        <v>0</v>
      </c>
      <c r="AG21" s="31">
        <v>7473.35986328125</v>
      </c>
      <c r="AH21" s="31">
        <v>9685.33</v>
      </c>
    </row>
    <row r="22" spans="1:34" x14ac:dyDescent="0.3">
      <c r="A22" s="4">
        <v>1031291050</v>
      </c>
      <c r="B22" s="3" t="s">
        <v>486</v>
      </c>
      <c r="C22" s="3" t="s">
        <v>1966</v>
      </c>
      <c r="D22" s="14">
        <v>77.812103271484375</v>
      </c>
      <c r="E22" s="14">
        <v>75.460365295410156</v>
      </c>
      <c r="F22" s="14">
        <v>74.016510009765625</v>
      </c>
      <c r="G22" s="14">
        <v>73.226036071777344</v>
      </c>
      <c r="H22" s="5">
        <v>183</v>
      </c>
      <c r="I22" s="15">
        <v>7</v>
      </c>
      <c r="J22" s="15">
        <v>12</v>
      </c>
      <c r="K22" s="3" t="s">
        <v>3807</v>
      </c>
      <c r="L22" s="3" t="s">
        <v>3910</v>
      </c>
      <c r="M22" s="3" t="s">
        <v>3917</v>
      </c>
      <c r="N22" s="3" t="s">
        <v>3921</v>
      </c>
      <c r="O22" s="5">
        <v>134</v>
      </c>
      <c r="P22" s="17">
        <v>0.4444444477558136</v>
      </c>
      <c r="Q22" s="5">
        <v>76</v>
      </c>
      <c r="R22" s="17">
        <v>0.3404255211353302</v>
      </c>
      <c r="S22" s="5">
        <v>134</v>
      </c>
      <c r="T22" s="17">
        <v>0.22388060390949249</v>
      </c>
      <c r="U22" s="5">
        <v>76</v>
      </c>
      <c r="V22" s="17">
        <v>0.17808219790458679</v>
      </c>
      <c r="W22" s="17"/>
      <c r="X22" s="17"/>
      <c r="Y22" s="17"/>
      <c r="Z22" s="17">
        <v>0.97799999999999998</v>
      </c>
      <c r="AA22" s="17"/>
      <c r="AB22" s="17">
        <v>2.199999988079071E-2</v>
      </c>
      <c r="AC22" s="17"/>
      <c r="AD22" s="17">
        <v>0.14199999999999999</v>
      </c>
      <c r="AE22" s="17">
        <v>0.48</v>
      </c>
      <c r="AF22" s="5">
        <v>0</v>
      </c>
      <c r="AG22" s="31">
        <v>8430.3798828125</v>
      </c>
      <c r="AH22" s="31">
        <v>10049.709999999999</v>
      </c>
    </row>
    <row r="23" spans="1:34" x14ac:dyDescent="0.3">
      <c r="A23" s="4">
        <v>1031294020</v>
      </c>
      <c r="B23" s="3" t="s">
        <v>486</v>
      </c>
      <c r="C23" s="3" t="s">
        <v>1967</v>
      </c>
      <c r="D23" s="14">
        <v>92.341682434082031</v>
      </c>
      <c r="E23" s="14">
        <v>93.49481201171875</v>
      </c>
      <c r="F23" s="14">
        <v>90.980827331542969</v>
      </c>
      <c r="G23" s="14">
        <v>87.799476623535156</v>
      </c>
      <c r="H23" s="5">
        <v>236</v>
      </c>
      <c r="I23" s="15" t="s">
        <v>3981</v>
      </c>
      <c r="J23" s="15">
        <v>6</v>
      </c>
      <c r="K23" s="3" t="s">
        <v>3807</v>
      </c>
      <c r="L23" s="3" t="s">
        <v>3910</v>
      </c>
      <c r="M23" s="3" t="s">
        <v>3917</v>
      </c>
      <c r="N23" s="3" t="s">
        <v>3921</v>
      </c>
      <c r="O23" s="5">
        <v>147</v>
      </c>
      <c r="P23" s="17">
        <v>0.63063061237335205</v>
      </c>
      <c r="Q23" s="5">
        <v>88</v>
      </c>
      <c r="R23" s="17">
        <v>0.53030300140380859</v>
      </c>
      <c r="S23" s="5">
        <v>147</v>
      </c>
      <c r="T23" s="17">
        <v>0.73873871564865112</v>
      </c>
      <c r="U23" s="5">
        <v>88</v>
      </c>
      <c r="V23" s="17">
        <v>0.65151512622833252</v>
      </c>
      <c r="W23" s="17"/>
      <c r="X23" s="17"/>
      <c r="Y23" s="17"/>
      <c r="Z23" s="17">
        <v>0.97</v>
      </c>
      <c r="AA23" s="17"/>
      <c r="AB23" s="17">
        <v>2.999999932944775E-2</v>
      </c>
      <c r="AC23" s="17"/>
      <c r="AD23" s="17">
        <v>9.8000000000000004E-2</v>
      </c>
      <c r="AE23" s="17">
        <v>0.63</v>
      </c>
      <c r="AF23" s="5">
        <v>0</v>
      </c>
      <c r="AG23" s="31">
        <v>6753.72998046875</v>
      </c>
      <c r="AH23" s="31">
        <v>8073.16</v>
      </c>
    </row>
    <row r="24" spans="1:34" x14ac:dyDescent="0.3">
      <c r="A24" s="4">
        <v>960983000</v>
      </c>
      <c r="B24" s="3" t="s">
        <v>450</v>
      </c>
      <c r="C24" s="3" t="s">
        <v>1872</v>
      </c>
      <c r="D24" s="14">
        <v>83.209877014160156</v>
      </c>
      <c r="E24" s="14">
        <v>82.907997131347656</v>
      </c>
      <c r="F24" s="14">
        <v>79.771804809570313</v>
      </c>
      <c r="G24" s="14">
        <v>80.939949035644531</v>
      </c>
      <c r="H24" s="5">
        <v>587</v>
      </c>
      <c r="I24" s="15">
        <v>6</v>
      </c>
      <c r="J24" s="15">
        <v>8</v>
      </c>
      <c r="K24" s="3" t="s">
        <v>3882</v>
      </c>
      <c r="L24" s="3" t="s">
        <v>3915</v>
      </c>
      <c r="M24" s="3" t="s">
        <v>3918</v>
      </c>
      <c r="N24" s="3" t="s">
        <v>3922</v>
      </c>
      <c r="O24" s="5">
        <v>1013</v>
      </c>
      <c r="P24" s="17">
        <v>0.34947368502616882</v>
      </c>
      <c r="Q24" s="5">
        <v>573</v>
      </c>
      <c r="R24" s="17">
        <v>0.20512820780277249</v>
      </c>
      <c r="S24" s="5">
        <v>1017</v>
      </c>
      <c r="T24" s="17">
        <v>0.18828451633453369</v>
      </c>
      <c r="U24" s="5">
        <v>573</v>
      </c>
      <c r="V24" s="17">
        <v>7.2649575769901276E-2</v>
      </c>
      <c r="W24" s="17">
        <v>0.106</v>
      </c>
      <c r="X24" s="17">
        <v>6.5000000000000002E-2</v>
      </c>
      <c r="Y24" s="17">
        <v>2.7E-2</v>
      </c>
      <c r="Z24" s="17">
        <v>0.71699999999999997</v>
      </c>
      <c r="AA24" s="17">
        <v>8.2000000000000003E-2</v>
      </c>
      <c r="AB24" s="17">
        <v>3.0000000260770321E-3</v>
      </c>
      <c r="AC24" s="17">
        <v>5.5E-2</v>
      </c>
      <c r="AD24" s="17">
        <v>0.17399999999999999</v>
      </c>
      <c r="AE24" s="17">
        <v>0.28699999999999998</v>
      </c>
      <c r="AF24" s="5">
        <v>0</v>
      </c>
      <c r="AG24" s="31">
        <v>9663.8095703125</v>
      </c>
      <c r="AH24" s="31">
        <v>9727.57</v>
      </c>
    </row>
    <row r="25" spans="1:34" x14ac:dyDescent="0.3">
      <c r="A25" s="4">
        <v>960984080</v>
      </c>
      <c r="B25" s="3" t="s">
        <v>450</v>
      </c>
      <c r="C25" s="3" t="s">
        <v>1873</v>
      </c>
      <c r="D25" s="14">
        <v>76.340484619140625</v>
      </c>
      <c r="E25" s="14">
        <v>76.018043518066406</v>
      </c>
      <c r="F25" s="14">
        <v>78.320960998535156</v>
      </c>
      <c r="G25" s="14">
        <v>77.733772277832031</v>
      </c>
      <c r="H25" s="5">
        <v>604</v>
      </c>
      <c r="I25" s="15">
        <v>3</v>
      </c>
      <c r="J25" s="15">
        <v>5</v>
      </c>
      <c r="K25" s="3" t="s">
        <v>3882</v>
      </c>
      <c r="L25" s="3" t="s">
        <v>3915</v>
      </c>
      <c r="M25" s="3" t="s">
        <v>3918</v>
      </c>
      <c r="N25" s="3" t="s">
        <v>3922</v>
      </c>
      <c r="O25" s="5">
        <v>542</v>
      </c>
      <c r="P25" s="17">
        <v>0.3991769552230835</v>
      </c>
      <c r="Q25" s="5">
        <v>304</v>
      </c>
      <c r="R25" s="17">
        <v>0.22957198321819311</v>
      </c>
      <c r="S25" s="5">
        <v>545</v>
      </c>
      <c r="T25" s="17">
        <v>0.2751539945602417</v>
      </c>
      <c r="U25" s="5">
        <v>306</v>
      </c>
      <c r="V25" s="17">
        <v>0.1627907007932663</v>
      </c>
      <c r="W25" s="17">
        <v>9.0999999999999998E-2</v>
      </c>
      <c r="X25" s="17">
        <v>7.4999999999999997E-2</v>
      </c>
      <c r="Y25" s="17">
        <v>3.7999999999999999E-2</v>
      </c>
      <c r="Z25" s="17">
        <v>0.68700000000000006</v>
      </c>
      <c r="AA25" s="17">
        <v>0.109</v>
      </c>
      <c r="AB25" s="17">
        <v>0</v>
      </c>
      <c r="AC25" s="17">
        <v>0.13600000000000001</v>
      </c>
      <c r="AD25" s="17">
        <v>0.17699999999999999</v>
      </c>
      <c r="AE25" s="17">
        <v>0.29299999999999998</v>
      </c>
      <c r="AF25" s="5">
        <v>0</v>
      </c>
      <c r="AG25" s="31">
        <v>9564.2900390625</v>
      </c>
      <c r="AH25" s="31">
        <v>9631.06</v>
      </c>
    </row>
    <row r="26" spans="1:34" x14ac:dyDescent="0.3">
      <c r="A26" s="4">
        <v>380463000</v>
      </c>
      <c r="B26" s="3" t="s">
        <v>168</v>
      </c>
      <c r="C26" s="3" t="s">
        <v>1002</v>
      </c>
      <c r="D26" s="14">
        <v>84.149269104003906</v>
      </c>
      <c r="E26" s="14">
        <v>83.581428527832031</v>
      </c>
      <c r="F26" s="14">
        <v>80.087562561035156</v>
      </c>
      <c r="G26" s="14">
        <v>83.00958251953125</v>
      </c>
      <c r="H26" s="5">
        <v>93</v>
      </c>
      <c r="I26" s="15">
        <v>6</v>
      </c>
      <c r="J26" s="15">
        <v>8</v>
      </c>
      <c r="K26" s="3" t="s">
        <v>3881</v>
      </c>
      <c r="L26" s="3" t="s">
        <v>3912</v>
      </c>
      <c r="M26" s="3" t="s">
        <v>3917</v>
      </c>
      <c r="N26" s="3" t="s">
        <v>3921</v>
      </c>
      <c r="O26" s="5">
        <v>190</v>
      </c>
      <c r="P26" s="17">
        <v>0.32608696818351751</v>
      </c>
      <c r="Q26" s="5">
        <v>129</v>
      </c>
      <c r="R26" s="17">
        <v>0.23728813230991361</v>
      </c>
      <c r="S26" s="5">
        <v>189</v>
      </c>
      <c r="T26" s="17">
        <v>0.2173912972211838</v>
      </c>
      <c r="U26" s="5">
        <v>128</v>
      </c>
      <c r="V26" s="17">
        <v>0.1186440661549568</v>
      </c>
      <c r="W26" s="17"/>
      <c r="X26" s="17"/>
      <c r="Y26" s="17"/>
      <c r="Z26" s="17">
        <v>0.98899999999999999</v>
      </c>
      <c r="AA26" s="17"/>
      <c r="AB26" s="17">
        <v>1.099999994039536E-2</v>
      </c>
      <c r="AC26" s="17"/>
      <c r="AD26" s="17">
        <v>0.108</v>
      </c>
      <c r="AE26" s="17">
        <v>0.60399999999999998</v>
      </c>
      <c r="AF26" s="5">
        <v>0</v>
      </c>
      <c r="AG26" s="31">
        <v>9654.740234375</v>
      </c>
      <c r="AH26" s="31">
        <v>9976.61</v>
      </c>
    </row>
    <row r="27" spans="1:34" x14ac:dyDescent="0.3">
      <c r="A27" s="4">
        <v>380464020</v>
      </c>
      <c r="B27" s="3" t="s">
        <v>168</v>
      </c>
      <c r="C27" s="3" t="s">
        <v>1003</v>
      </c>
      <c r="D27" s="14">
        <v>92.376953125</v>
      </c>
      <c r="E27" s="14">
        <v>92.574851989746094</v>
      </c>
      <c r="F27" s="14">
        <v>86.186325073242188</v>
      </c>
      <c r="G27" s="14">
        <v>85.633216857910156</v>
      </c>
      <c r="H27" s="5">
        <v>200</v>
      </c>
      <c r="I27" s="15" t="s">
        <v>3980</v>
      </c>
      <c r="J27" s="15">
        <v>5</v>
      </c>
      <c r="K27" s="3" t="s">
        <v>3881</v>
      </c>
      <c r="L27" s="3" t="s">
        <v>3912</v>
      </c>
      <c r="M27" s="3" t="s">
        <v>3917</v>
      </c>
      <c r="N27" s="3" t="s">
        <v>3921</v>
      </c>
      <c r="O27" s="5">
        <v>92</v>
      </c>
      <c r="P27" s="17">
        <v>0.55555558204650879</v>
      </c>
      <c r="Q27" s="5">
        <v>57</v>
      </c>
      <c r="R27" s="17">
        <v>0.5283018946647644</v>
      </c>
      <c r="S27" s="5">
        <v>92</v>
      </c>
      <c r="T27" s="17">
        <v>0.36666667461395258</v>
      </c>
      <c r="U27" s="5">
        <v>57</v>
      </c>
      <c r="V27" s="17">
        <v>0.32075470685958862</v>
      </c>
      <c r="W27" s="17"/>
      <c r="X27" s="17"/>
      <c r="Y27" s="17"/>
      <c r="Z27" s="17">
        <v>0.96</v>
      </c>
      <c r="AA27" s="17"/>
      <c r="AB27" s="17">
        <v>3.9999999105930328E-2</v>
      </c>
      <c r="AC27" s="17"/>
      <c r="AD27" s="17">
        <v>0.13</v>
      </c>
      <c r="AE27" s="17">
        <v>0.52300000000000002</v>
      </c>
      <c r="AF27" s="5">
        <v>0</v>
      </c>
      <c r="AG27" s="31">
        <v>10162.3095703125</v>
      </c>
      <c r="AH27" s="31">
        <v>10791.77</v>
      </c>
    </row>
    <row r="28" spans="1:34" x14ac:dyDescent="0.3">
      <c r="A28" s="4">
        <v>489093930</v>
      </c>
      <c r="B28" s="3" t="s">
        <v>232</v>
      </c>
      <c r="C28" s="3" t="s">
        <v>1270</v>
      </c>
      <c r="D28" s="14">
        <v>95.177703857421875</v>
      </c>
      <c r="E28" s="14">
        <v>97.025100708007813</v>
      </c>
      <c r="F28" s="14">
        <v>85.508758544921875</v>
      </c>
      <c r="G28" s="14">
        <v>88.723396301269531</v>
      </c>
      <c r="H28" s="5">
        <v>131</v>
      </c>
      <c r="I28" s="15">
        <v>6</v>
      </c>
      <c r="J28" s="15">
        <v>8</v>
      </c>
      <c r="K28" s="3" t="s">
        <v>3879</v>
      </c>
      <c r="L28" s="3" t="s">
        <v>3914</v>
      </c>
      <c r="M28" s="3" t="s">
        <v>3918</v>
      </c>
      <c r="N28" s="3" t="s">
        <v>3924</v>
      </c>
      <c r="O28" s="5">
        <v>269</v>
      </c>
      <c r="P28" s="17">
        <v>0.37984496355056763</v>
      </c>
      <c r="Q28" s="5">
        <v>264</v>
      </c>
      <c r="R28" s="17">
        <v>0.3650793731212616</v>
      </c>
      <c r="S28" s="5">
        <v>269</v>
      </c>
      <c r="T28" s="17">
        <v>0.1627907007932663</v>
      </c>
      <c r="U28" s="5">
        <v>264</v>
      </c>
      <c r="V28" s="17">
        <v>0.15079365670681</v>
      </c>
      <c r="W28" s="17">
        <v>0.26</v>
      </c>
      <c r="X28" s="17">
        <v>0.69500000000000006</v>
      </c>
      <c r="Y28" s="17"/>
      <c r="Z28" s="17"/>
      <c r="AA28" s="17"/>
      <c r="AB28" s="17">
        <v>4.6000000089406967E-2</v>
      </c>
      <c r="AC28" s="17">
        <v>0.16800000000000001</v>
      </c>
      <c r="AD28" s="17">
        <v>3.7999999999999999E-2</v>
      </c>
      <c r="AE28" s="17">
        <v>0.8</v>
      </c>
      <c r="AF28" s="5">
        <v>0</v>
      </c>
      <c r="AG28" s="31">
        <v>12069.98046875</v>
      </c>
      <c r="AH28" s="31">
        <v>12520.25</v>
      </c>
    </row>
    <row r="29" spans="1:34" x14ac:dyDescent="0.3">
      <c r="A29" s="4">
        <v>489096915</v>
      </c>
      <c r="B29" s="3" t="s">
        <v>232</v>
      </c>
      <c r="C29" s="3" t="s">
        <v>1271</v>
      </c>
      <c r="D29" s="14">
        <v>82.656959533691406</v>
      </c>
      <c r="E29" s="14">
        <v>84.467453002929688</v>
      </c>
      <c r="F29" s="14">
        <v>79.409027099609375</v>
      </c>
      <c r="G29" s="14">
        <v>81.268203735351563</v>
      </c>
      <c r="H29" s="5">
        <v>101</v>
      </c>
      <c r="I29" s="15">
        <v>3</v>
      </c>
      <c r="J29" s="15">
        <v>5</v>
      </c>
      <c r="K29" s="3" t="s">
        <v>3879</v>
      </c>
      <c r="L29" s="3" t="s">
        <v>3914</v>
      </c>
      <c r="M29" s="3" t="s">
        <v>3918</v>
      </c>
      <c r="N29" s="3" t="s">
        <v>3924</v>
      </c>
      <c r="O29" s="5">
        <v>120</v>
      </c>
      <c r="P29" s="17">
        <v>0.15625</v>
      </c>
      <c r="Q29" s="5">
        <v>118</v>
      </c>
      <c r="R29" s="17">
        <v>0.1473684161901474</v>
      </c>
      <c r="S29" s="5">
        <v>120</v>
      </c>
      <c r="T29" s="17">
        <v>4.1666667908430099E-2</v>
      </c>
      <c r="U29" s="5">
        <v>118</v>
      </c>
      <c r="V29" s="17">
        <v>3.1578946858644492E-2</v>
      </c>
      <c r="W29" s="17">
        <v>0.27700000000000002</v>
      </c>
      <c r="X29" s="17">
        <v>0.63400000000000001</v>
      </c>
      <c r="Y29" s="17">
        <v>0.05</v>
      </c>
      <c r="Z29" s="17"/>
      <c r="AA29" s="17"/>
      <c r="AB29" s="17">
        <v>3.9999999105930328E-2</v>
      </c>
      <c r="AC29" s="17">
        <v>0.436</v>
      </c>
      <c r="AD29" s="17">
        <v>0.109</v>
      </c>
      <c r="AE29" s="17">
        <v>0.83000000000000007</v>
      </c>
      <c r="AF29" s="5">
        <v>0</v>
      </c>
      <c r="AG29" s="31">
        <v>10676.900390625</v>
      </c>
      <c r="AH29" s="31">
        <v>11178.64</v>
      </c>
    </row>
    <row r="30" spans="1:34" x14ac:dyDescent="0.3">
      <c r="A30" s="4">
        <v>790784020</v>
      </c>
      <c r="B30" s="3" t="s">
        <v>377</v>
      </c>
      <c r="C30" s="3" t="s">
        <v>1576</v>
      </c>
      <c r="D30" s="14">
        <v>84.525733947753906</v>
      </c>
      <c r="E30" s="14">
        <v>85.238471984863281</v>
      </c>
      <c r="F30" s="14">
        <v>86.944801330566406</v>
      </c>
      <c r="G30" s="14">
        <v>85.925369262695313</v>
      </c>
      <c r="H30" s="5">
        <v>89</v>
      </c>
      <c r="I30" s="15" t="s">
        <v>3981</v>
      </c>
      <c r="J30" s="15">
        <v>8</v>
      </c>
      <c r="K30" s="3" t="s">
        <v>3859</v>
      </c>
      <c r="L30" s="3" t="s">
        <v>3910</v>
      </c>
      <c r="M30" s="3" t="s">
        <v>3916</v>
      </c>
      <c r="N30" s="3" t="s">
        <v>3923</v>
      </c>
      <c r="O30" s="5">
        <v>78</v>
      </c>
      <c r="P30" s="17">
        <v>0.71428573131561279</v>
      </c>
      <c r="Q30" s="5">
        <v>35</v>
      </c>
      <c r="R30" s="17">
        <v>0.3333333432674408</v>
      </c>
      <c r="S30" s="5">
        <v>78</v>
      </c>
      <c r="T30" s="17">
        <v>0.53571426868438721</v>
      </c>
      <c r="U30" s="5">
        <v>35</v>
      </c>
      <c r="V30" s="17">
        <v>0.3333333432674408</v>
      </c>
      <c r="W30" s="17"/>
      <c r="X30" s="17"/>
      <c r="Y30" s="17"/>
      <c r="Z30" s="17">
        <v>1</v>
      </c>
      <c r="AA30" s="17"/>
      <c r="AB30" s="17">
        <v>0</v>
      </c>
      <c r="AC30" s="17"/>
      <c r="AD30" s="17">
        <v>0.16900000000000001</v>
      </c>
      <c r="AE30" s="17">
        <v>0.32800000000000001</v>
      </c>
      <c r="AF30" s="5">
        <v>0</v>
      </c>
      <c r="AG30" s="31">
        <v>13457.150390625</v>
      </c>
      <c r="AH30" s="31">
        <v>15193.24</v>
      </c>
    </row>
    <row r="31" spans="1:34" x14ac:dyDescent="0.3">
      <c r="A31" s="4">
        <v>750871050</v>
      </c>
      <c r="B31" s="3" t="s">
        <v>360</v>
      </c>
      <c r="C31" s="3" t="s">
        <v>1545</v>
      </c>
      <c r="D31" s="14">
        <v>88.480728149414063</v>
      </c>
      <c r="E31" s="14">
        <v>88.904808044433594</v>
      </c>
      <c r="F31" s="14">
        <v>83.656013488769531</v>
      </c>
      <c r="G31" s="14">
        <v>85.135452270507813</v>
      </c>
      <c r="H31" s="5">
        <v>322</v>
      </c>
      <c r="I31" s="15">
        <v>6</v>
      </c>
      <c r="J31" s="15">
        <v>12</v>
      </c>
      <c r="K31" s="3" t="s">
        <v>3865</v>
      </c>
      <c r="L31" s="3" t="s">
        <v>3913</v>
      </c>
      <c r="M31" s="3" t="s">
        <v>3916</v>
      </c>
      <c r="N31" s="3" t="s">
        <v>3921</v>
      </c>
      <c r="O31" s="5">
        <v>231</v>
      </c>
      <c r="P31" s="17">
        <v>0.37804877758026117</v>
      </c>
      <c r="Q31" s="5">
        <v>157</v>
      </c>
      <c r="R31" s="17">
        <v>0.26923078298568731</v>
      </c>
      <c r="S31" s="5">
        <v>231</v>
      </c>
      <c r="T31" s="17">
        <v>0.16326530277729029</v>
      </c>
      <c r="U31" s="5">
        <v>157</v>
      </c>
      <c r="V31" s="17">
        <v>0.1030927821993828</v>
      </c>
      <c r="W31" s="17"/>
      <c r="X31" s="17"/>
      <c r="Y31" s="17"/>
      <c r="Z31" s="17">
        <v>0.95300000000000007</v>
      </c>
      <c r="AA31" s="17"/>
      <c r="AB31" s="17">
        <v>4.6999998390674591E-2</v>
      </c>
      <c r="AC31" s="17"/>
      <c r="AD31" s="17">
        <v>0.186</v>
      </c>
      <c r="AE31" s="17">
        <v>0.55300000000000005</v>
      </c>
      <c r="AF31" s="5">
        <v>0</v>
      </c>
      <c r="AG31" s="31">
        <v>7357.3701171875</v>
      </c>
      <c r="AH31" s="31">
        <v>11115.67</v>
      </c>
    </row>
    <row r="32" spans="1:34" x14ac:dyDescent="0.3">
      <c r="A32" s="4">
        <v>750874020</v>
      </c>
      <c r="B32" s="3" t="s">
        <v>360</v>
      </c>
      <c r="C32" s="3" t="s">
        <v>1546</v>
      </c>
      <c r="D32" s="14">
        <v>83.905853271484375</v>
      </c>
      <c r="E32" s="14">
        <v>81.382957458496094</v>
      </c>
      <c r="F32" s="14">
        <v>88.501472473144531</v>
      </c>
      <c r="G32" s="14">
        <v>84.028945922851563</v>
      </c>
      <c r="H32" s="5">
        <v>263</v>
      </c>
      <c r="I32" s="15" t="s">
        <v>3980</v>
      </c>
      <c r="J32" s="15">
        <v>5</v>
      </c>
      <c r="K32" s="3" t="s">
        <v>3865</v>
      </c>
      <c r="L32" s="3" t="s">
        <v>3913</v>
      </c>
      <c r="M32" s="3" t="s">
        <v>3916</v>
      </c>
      <c r="N32" s="3" t="s">
        <v>3921</v>
      </c>
      <c r="O32" s="5">
        <v>181</v>
      </c>
      <c r="P32" s="17">
        <v>0.3888888955116272</v>
      </c>
      <c r="Q32" s="5">
        <v>127</v>
      </c>
      <c r="R32" s="17">
        <v>0.28571429848670959</v>
      </c>
      <c r="S32" s="5">
        <v>182</v>
      </c>
      <c r="T32" s="17">
        <v>0.2380952388048172</v>
      </c>
      <c r="U32" s="5">
        <v>128</v>
      </c>
      <c r="V32" s="17">
        <v>0.15584415197372439</v>
      </c>
      <c r="W32" s="17"/>
      <c r="X32" s="17"/>
      <c r="Y32" s="17"/>
      <c r="Z32" s="17">
        <v>0.98099999999999998</v>
      </c>
      <c r="AA32" s="17"/>
      <c r="AB32" s="17">
        <v>1.8999999389052391E-2</v>
      </c>
      <c r="AC32" s="17"/>
      <c r="AD32" s="17">
        <v>0.14799999999999999</v>
      </c>
      <c r="AE32" s="17">
        <v>0.61599999999999999</v>
      </c>
      <c r="AF32" s="5">
        <v>0</v>
      </c>
      <c r="AG32" s="31">
        <v>7351.3701171875</v>
      </c>
      <c r="AH32" s="31">
        <v>11171.61</v>
      </c>
    </row>
    <row r="33" spans="1:34" x14ac:dyDescent="0.3">
      <c r="A33" s="4">
        <v>931201050</v>
      </c>
      <c r="B33" s="3" t="s">
        <v>432</v>
      </c>
      <c r="C33" s="3" t="s">
        <v>1739</v>
      </c>
      <c r="D33" s="14">
        <v>80.840675354003906</v>
      </c>
      <c r="E33" s="14">
        <v>80.581718444824219</v>
      </c>
      <c r="F33" s="14">
        <v>82.602714538574219</v>
      </c>
      <c r="G33" s="14">
        <v>83.297828674316406</v>
      </c>
      <c r="H33" s="5">
        <v>182</v>
      </c>
      <c r="I33" s="15">
        <v>6</v>
      </c>
      <c r="J33" s="15">
        <v>12</v>
      </c>
      <c r="K33" s="3" t="s">
        <v>3871</v>
      </c>
      <c r="L33" s="3" t="s">
        <v>3908</v>
      </c>
      <c r="M33" s="3" t="s">
        <v>3919</v>
      </c>
      <c r="N33" s="3" t="s">
        <v>3921</v>
      </c>
      <c r="O33" s="5">
        <v>128</v>
      </c>
      <c r="P33" s="17">
        <v>0.39560440182685852</v>
      </c>
      <c r="Q33" s="5">
        <v>65</v>
      </c>
      <c r="R33" s="17">
        <v>0.210526317358017</v>
      </c>
      <c r="S33" s="5">
        <v>128</v>
      </c>
      <c r="T33" s="17">
        <v>0.2395833283662796</v>
      </c>
      <c r="U33" s="5">
        <v>65</v>
      </c>
      <c r="V33" s="17">
        <v>0.1627907007932663</v>
      </c>
      <c r="W33" s="17"/>
      <c r="X33" s="17">
        <v>2.7E-2</v>
      </c>
      <c r="Y33" s="17"/>
      <c r="Z33" s="17">
        <v>0.92300000000000004</v>
      </c>
      <c r="AA33" s="17"/>
      <c r="AB33" s="17">
        <v>4.8999998718500137E-2</v>
      </c>
      <c r="AC33" s="17"/>
      <c r="AD33" s="17">
        <v>0.126</v>
      </c>
      <c r="AE33" s="17">
        <v>0.38200000000000001</v>
      </c>
      <c r="AF33" s="5">
        <v>0</v>
      </c>
      <c r="AG33" s="31">
        <v>10627.5498046875</v>
      </c>
      <c r="AH33" s="31">
        <v>11827.5</v>
      </c>
    </row>
    <row r="34" spans="1:34" x14ac:dyDescent="0.3">
      <c r="A34" s="4">
        <v>931204010</v>
      </c>
      <c r="B34" s="3" t="s">
        <v>432</v>
      </c>
      <c r="C34" s="3" t="s">
        <v>1740</v>
      </c>
      <c r="D34" s="14">
        <v>89.716217041015625</v>
      </c>
      <c r="E34" s="14">
        <v>89.49200439453125</v>
      </c>
      <c r="F34" s="14">
        <v>86.129425048828125</v>
      </c>
      <c r="G34" s="14">
        <v>84.685646057128906</v>
      </c>
      <c r="H34" s="5">
        <v>147</v>
      </c>
      <c r="I34" s="15" t="s">
        <v>3981</v>
      </c>
      <c r="J34" s="15">
        <v>5</v>
      </c>
      <c r="K34" s="3" t="s">
        <v>3871</v>
      </c>
      <c r="L34" s="3" t="s">
        <v>3908</v>
      </c>
      <c r="M34" s="3" t="s">
        <v>3919</v>
      </c>
      <c r="N34" s="3" t="s">
        <v>3921</v>
      </c>
      <c r="O34" s="5">
        <v>73</v>
      </c>
      <c r="P34" s="17">
        <v>0.36619716882705688</v>
      </c>
      <c r="Q34" s="5">
        <v>40</v>
      </c>
      <c r="R34" s="17">
        <v>0.20000000298023221</v>
      </c>
      <c r="S34" s="5">
        <v>73</v>
      </c>
      <c r="T34" s="17">
        <v>0.16901408135890961</v>
      </c>
      <c r="U34" s="5">
        <v>40</v>
      </c>
      <c r="V34" s="17">
        <v>8.5714288055896759E-2</v>
      </c>
      <c r="W34" s="17"/>
      <c r="X34" s="17"/>
      <c r="Y34" s="17"/>
      <c r="Z34" s="17">
        <v>0.95900000000000007</v>
      </c>
      <c r="AA34" s="17"/>
      <c r="AB34" s="17">
        <v>4.1000001132488251E-2</v>
      </c>
      <c r="AC34" s="17"/>
      <c r="AD34" s="17">
        <v>0.13600000000000001</v>
      </c>
      <c r="AE34" s="17">
        <v>0.40100000000000002</v>
      </c>
      <c r="AF34" s="5">
        <v>0</v>
      </c>
      <c r="AG34" s="31">
        <v>9124.4697265625</v>
      </c>
      <c r="AH34" s="31">
        <v>10527.15</v>
      </c>
    </row>
    <row r="35" spans="1:34" x14ac:dyDescent="0.3">
      <c r="A35" s="4">
        <v>470623000</v>
      </c>
      <c r="B35" s="3" t="s">
        <v>213</v>
      </c>
      <c r="C35" s="3" t="s">
        <v>1127</v>
      </c>
      <c r="D35" s="14">
        <v>81.443191528320313</v>
      </c>
      <c r="E35" s="14">
        <v>81.629096984863281</v>
      </c>
      <c r="F35" s="14">
        <v>81.615058898925781</v>
      </c>
      <c r="G35" s="14">
        <v>81.700996398925781</v>
      </c>
      <c r="H35" s="5">
        <v>267</v>
      </c>
      <c r="I35" s="15">
        <v>5</v>
      </c>
      <c r="J35" s="15">
        <v>8</v>
      </c>
      <c r="K35" s="3" t="s">
        <v>3854</v>
      </c>
      <c r="L35" s="3" t="s">
        <v>3913</v>
      </c>
      <c r="M35" s="3" t="s">
        <v>3917</v>
      </c>
      <c r="N35" s="3" t="s">
        <v>3921</v>
      </c>
      <c r="O35" s="5">
        <v>519</v>
      </c>
      <c r="P35" s="17">
        <v>0.46721312403678888</v>
      </c>
      <c r="Q35" s="5">
        <v>329</v>
      </c>
      <c r="R35" s="17">
        <v>0.38775509595870972</v>
      </c>
      <c r="S35" s="5">
        <v>519</v>
      </c>
      <c r="T35" s="17">
        <v>0.43442621827125549</v>
      </c>
      <c r="U35" s="5">
        <v>329</v>
      </c>
      <c r="V35" s="17">
        <v>0.3333333432674408</v>
      </c>
      <c r="W35" s="17"/>
      <c r="X35" s="17">
        <v>0.03</v>
      </c>
      <c r="Y35" s="17"/>
      <c r="Z35" s="17">
        <v>0.93300000000000005</v>
      </c>
      <c r="AA35" s="17"/>
      <c r="AB35" s="17">
        <v>3.7000000476837158E-2</v>
      </c>
      <c r="AC35" s="17"/>
      <c r="AD35" s="17">
        <v>0.15</v>
      </c>
      <c r="AE35" s="17">
        <v>0.53800000000000003</v>
      </c>
      <c r="AF35" s="5">
        <v>0</v>
      </c>
      <c r="AG35" s="31">
        <v>8131.66015625</v>
      </c>
      <c r="AH35" s="31">
        <v>9367.07</v>
      </c>
    </row>
    <row r="36" spans="1:34" x14ac:dyDescent="0.3">
      <c r="A36" s="4">
        <v>470624020</v>
      </c>
      <c r="B36" s="3" t="s">
        <v>213</v>
      </c>
      <c r="C36" s="3" t="s">
        <v>1128</v>
      </c>
      <c r="D36" s="14">
        <v>80.786811828613281</v>
      </c>
      <c r="E36" s="14">
        <v>78.644180297851563</v>
      </c>
      <c r="F36" s="14">
        <v>70.017463684082031</v>
      </c>
      <c r="G36" s="14">
        <v>69.892021179199219</v>
      </c>
      <c r="H36" s="5">
        <v>321</v>
      </c>
      <c r="I36" s="15" t="s">
        <v>3980</v>
      </c>
      <c r="J36" s="15">
        <v>4</v>
      </c>
      <c r="K36" s="3" t="s">
        <v>3854</v>
      </c>
      <c r="L36" s="3" t="s">
        <v>3913</v>
      </c>
      <c r="M36" s="3" t="s">
        <v>3917</v>
      </c>
      <c r="N36" s="3" t="s">
        <v>3921</v>
      </c>
      <c r="O36" s="5">
        <v>79</v>
      </c>
      <c r="P36" s="17">
        <v>0.3888888955116272</v>
      </c>
      <c r="Q36" s="5">
        <v>58</v>
      </c>
      <c r="R36" s="17">
        <v>0.3888888955116272</v>
      </c>
      <c r="S36" s="5">
        <v>79</v>
      </c>
      <c r="T36" s="17">
        <v>0.3888888955116272</v>
      </c>
      <c r="U36" s="5">
        <v>58</v>
      </c>
      <c r="V36" s="17">
        <v>0.3888888955116272</v>
      </c>
      <c r="W36" s="17">
        <v>1.9E-2</v>
      </c>
      <c r="X36" s="17"/>
      <c r="Y36" s="17"/>
      <c r="Z36" s="17">
        <v>0.95300000000000007</v>
      </c>
      <c r="AA36" s="17"/>
      <c r="AB36" s="17">
        <v>2.8000000864267349E-2</v>
      </c>
      <c r="AC36" s="17"/>
      <c r="AD36" s="17">
        <v>0.18099999999999999</v>
      </c>
      <c r="AE36" s="17">
        <v>0.51990000000000003</v>
      </c>
      <c r="AF36" s="5">
        <v>0</v>
      </c>
      <c r="AG36" s="31">
        <v>9204.009765625</v>
      </c>
      <c r="AH36" s="31">
        <v>10599.01</v>
      </c>
    </row>
    <row r="37" spans="1:34" x14ac:dyDescent="0.3">
      <c r="A37" s="4">
        <v>191391050</v>
      </c>
      <c r="B37" s="3" t="s">
        <v>79</v>
      </c>
      <c r="C37" s="3" t="s">
        <v>757</v>
      </c>
      <c r="D37" s="14">
        <v>78.532600402832031</v>
      </c>
      <c r="E37" s="14">
        <v>85.045799255371094</v>
      </c>
      <c r="F37" s="14">
        <v>77.336616516113281</v>
      </c>
      <c r="G37" s="14">
        <v>78.962600708007813</v>
      </c>
      <c r="H37" s="5">
        <v>282</v>
      </c>
      <c r="I37" s="15">
        <v>6</v>
      </c>
      <c r="J37" s="15">
        <v>12</v>
      </c>
      <c r="K37" s="3" t="s">
        <v>3878</v>
      </c>
      <c r="L37" s="3" t="s">
        <v>3914</v>
      </c>
      <c r="M37" s="3" t="s">
        <v>3919</v>
      </c>
      <c r="N37" s="3" t="s">
        <v>3921</v>
      </c>
      <c r="O37" s="5">
        <v>228</v>
      </c>
      <c r="P37" s="17">
        <v>0.47761192917823792</v>
      </c>
      <c r="Q37" s="5">
        <v>75</v>
      </c>
      <c r="R37" s="17">
        <v>0.29787233471870422</v>
      </c>
      <c r="S37" s="5">
        <v>228</v>
      </c>
      <c r="T37" s="17">
        <v>0.26530611515045172</v>
      </c>
      <c r="U37" s="5">
        <v>75</v>
      </c>
      <c r="V37" s="17">
        <v>0.19230769574642179</v>
      </c>
      <c r="W37" s="17">
        <v>1.7999999999999999E-2</v>
      </c>
      <c r="X37" s="17">
        <v>2.8000000000000001E-2</v>
      </c>
      <c r="Y37" s="17"/>
      <c r="Z37" s="17">
        <v>0.92900000000000005</v>
      </c>
      <c r="AA37" s="17"/>
      <c r="AB37" s="17">
        <v>2.500000037252903E-2</v>
      </c>
      <c r="AC37" s="17"/>
      <c r="AD37" s="17">
        <v>0.11700000000000001</v>
      </c>
      <c r="AE37" s="17">
        <v>0.22900000000000001</v>
      </c>
      <c r="AF37" s="5">
        <v>0</v>
      </c>
      <c r="AG37" s="31">
        <v>8891.4697265625</v>
      </c>
      <c r="AH37" s="31">
        <v>10068.5</v>
      </c>
    </row>
    <row r="38" spans="1:34" x14ac:dyDescent="0.3">
      <c r="A38" s="4">
        <v>191394020</v>
      </c>
      <c r="B38" s="3" t="s">
        <v>79</v>
      </c>
      <c r="C38" s="3" t="s">
        <v>758</v>
      </c>
      <c r="D38" s="14">
        <v>87.553260803222656</v>
      </c>
      <c r="E38" s="14">
        <v>87.670021057128906</v>
      </c>
      <c r="F38" s="14">
        <v>82.546722412109375</v>
      </c>
      <c r="G38" s="14">
        <v>82.375320434570313</v>
      </c>
      <c r="H38" s="5">
        <v>216</v>
      </c>
      <c r="I38" s="15" t="s">
        <v>3980</v>
      </c>
      <c r="J38" s="15">
        <v>5</v>
      </c>
      <c r="K38" s="3" t="s">
        <v>3878</v>
      </c>
      <c r="L38" s="3" t="s">
        <v>3914</v>
      </c>
      <c r="M38" s="3" t="s">
        <v>3919</v>
      </c>
      <c r="N38" s="3" t="s">
        <v>3921</v>
      </c>
      <c r="O38" s="5">
        <v>96</v>
      </c>
      <c r="P38" s="17">
        <v>0.48039215803146362</v>
      </c>
      <c r="Q38" s="5">
        <v>41</v>
      </c>
      <c r="R38" s="17">
        <v>0.22857142984867099</v>
      </c>
      <c r="S38" s="5">
        <v>96</v>
      </c>
      <c r="T38" s="17">
        <v>0.39215686917304993</v>
      </c>
      <c r="U38" s="5">
        <v>41</v>
      </c>
      <c r="V38" s="17">
        <v>0.34285715222358698</v>
      </c>
      <c r="W38" s="17"/>
      <c r="X38" s="17"/>
      <c r="Y38" s="17"/>
      <c r="Z38" s="17">
        <v>0.96799999999999997</v>
      </c>
      <c r="AA38" s="17"/>
      <c r="AB38" s="17">
        <v>3.2000001519918442E-2</v>
      </c>
      <c r="AC38" s="17"/>
      <c r="AD38" s="17">
        <v>0.12</v>
      </c>
      <c r="AE38" s="17">
        <v>0.27400000000000002</v>
      </c>
      <c r="AF38" s="5">
        <v>0</v>
      </c>
      <c r="AG38" s="31">
        <v>7794.56982421875</v>
      </c>
      <c r="AH38" s="31">
        <v>9237.59</v>
      </c>
    </row>
    <row r="39" spans="1:34" x14ac:dyDescent="0.3">
      <c r="A39" s="4">
        <v>391351050</v>
      </c>
      <c r="B39" s="3" t="s">
        <v>171</v>
      </c>
      <c r="C39" s="3" t="s">
        <v>1018</v>
      </c>
      <c r="D39" s="14">
        <v>81.088935852050781</v>
      </c>
      <c r="E39" s="14">
        <v>81.234390258789063</v>
      </c>
      <c r="F39" s="14">
        <v>88.90435791015625</v>
      </c>
      <c r="G39" s="14">
        <v>88.979499816894531</v>
      </c>
      <c r="H39" s="5">
        <v>304</v>
      </c>
      <c r="I39" s="15">
        <v>7</v>
      </c>
      <c r="J39" s="15">
        <v>12</v>
      </c>
      <c r="K39" s="3" t="s">
        <v>3823</v>
      </c>
      <c r="L39" s="3" t="s">
        <v>3907</v>
      </c>
      <c r="M39" s="3" t="s">
        <v>3916</v>
      </c>
      <c r="N39" s="3" t="s">
        <v>3921</v>
      </c>
      <c r="O39" s="5">
        <v>192</v>
      </c>
      <c r="P39" s="17">
        <v>0.51369863748550415</v>
      </c>
      <c r="Q39" s="5">
        <v>82</v>
      </c>
      <c r="R39" s="17">
        <v>0.30508473515510559</v>
      </c>
      <c r="S39" s="5">
        <v>192</v>
      </c>
      <c r="T39" s="17">
        <v>0.23178808391094211</v>
      </c>
      <c r="U39" s="5">
        <v>82</v>
      </c>
      <c r="V39" s="17">
        <v>0.1304347813129425</v>
      </c>
      <c r="W39" s="17"/>
      <c r="X39" s="17">
        <v>1.6E-2</v>
      </c>
      <c r="Y39" s="17"/>
      <c r="Z39" s="17">
        <v>0.96699999999999997</v>
      </c>
      <c r="AA39" s="17"/>
      <c r="AB39" s="17">
        <v>1.6000000759959221E-2</v>
      </c>
      <c r="AC39" s="17"/>
      <c r="AD39" s="17">
        <v>0.14099999999999999</v>
      </c>
      <c r="AE39" s="17">
        <v>0.309</v>
      </c>
      <c r="AF39" s="5">
        <v>0</v>
      </c>
      <c r="AG39" s="31">
        <v>9403.169921875</v>
      </c>
      <c r="AH39" s="31">
        <v>10770.93</v>
      </c>
    </row>
    <row r="40" spans="1:34" x14ac:dyDescent="0.3">
      <c r="A40" s="4">
        <v>391354040</v>
      </c>
      <c r="B40" s="3" t="s">
        <v>171</v>
      </c>
      <c r="C40" s="3" t="s">
        <v>1019</v>
      </c>
      <c r="D40" s="14">
        <v>84.027969360351563</v>
      </c>
      <c r="E40" s="14">
        <v>83.321479797363281</v>
      </c>
      <c r="F40" s="14">
        <v>84.857025146484375</v>
      </c>
      <c r="G40" s="14">
        <v>84.771171569824219</v>
      </c>
      <c r="H40" s="5">
        <v>158</v>
      </c>
      <c r="I40" s="15">
        <v>4</v>
      </c>
      <c r="J40" s="15">
        <v>6</v>
      </c>
      <c r="K40" s="3" t="s">
        <v>3823</v>
      </c>
      <c r="L40" s="3" t="s">
        <v>3907</v>
      </c>
      <c r="M40" s="3" t="s">
        <v>3916</v>
      </c>
      <c r="N40" s="3" t="s">
        <v>3921</v>
      </c>
      <c r="O40" s="5">
        <v>245</v>
      </c>
      <c r="P40" s="17">
        <v>0.51006710529327393</v>
      </c>
      <c r="Q40" s="5">
        <v>137</v>
      </c>
      <c r="R40" s="17">
        <v>0.41975307464599609</v>
      </c>
      <c r="S40" s="5">
        <v>242</v>
      </c>
      <c r="T40" s="17">
        <v>0.42953020334243769</v>
      </c>
      <c r="U40" s="5">
        <v>134</v>
      </c>
      <c r="V40" s="17">
        <v>0.27160492539405823</v>
      </c>
      <c r="W40" s="17"/>
      <c r="X40" s="17"/>
      <c r="Y40" s="17"/>
      <c r="Z40" s="17">
        <v>0.93</v>
      </c>
      <c r="AA40" s="17"/>
      <c r="AB40" s="17">
        <v>7.0000000298023224E-2</v>
      </c>
      <c r="AC40" s="17">
        <v>3.7999999999999999E-2</v>
      </c>
      <c r="AD40" s="17">
        <v>0.13300000000000001</v>
      </c>
      <c r="AE40" s="17">
        <v>0.48699999999999999</v>
      </c>
      <c r="AF40" s="5">
        <v>0</v>
      </c>
      <c r="AG40" s="31">
        <v>6616.08984375</v>
      </c>
      <c r="AH40" s="31">
        <v>7834.74</v>
      </c>
    </row>
    <row r="41" spans="1:34" x14ac:dyDescent="0.3">
      <c r="A41" s="4">
        <v>611501050</v>
      </c>
      <c r="B41" s="3" t="s">
        <v>304</v>
      </c>
      <c r="C41" s="3" t="s">
        <v>1441</v>
      </c>
      <c r="D41" s="14">
        <v>77.371253967285156</v>
      </c>
      <c r="E41" s="14">
        <v>81.864387512207031</v>
      </c>
      <c r="F41" s="14">
        <v>78.967849731445313</v>
      </c>
      <c r="G41" s="14">
        <v>79.049858093261719</v>
      </c>
      <c r="H41" s="5">
        <v>97</v>
      </c>
      <c r="I41" s="15">
        <v>7</v>
      </c>
      <c r="J41" s="15">
        <v>12</v>
      </c>
      <c r="K41" s="3" t="s">
        <v>3851</v>
      </c>
      <c r="L41" s="3" t="s">
        <v>3911</v>
      </c>
      <c r="M41" s="3" t="s">
        <v>3917</v>
      </c>
      <c r="N41" s="3" t="s">
        <v>3921</v>
      </c>
      <c r="O41" s="5">
        <v>68</v>
      </c>
      <c r="P41" s="17">
        <v>0.51063829660415649</v>
      </c>
      <c r="Q41" s="5">
        <v>34</v>
      </c>
      <c r="R41" s="17">
        <v>0.58823531866073608</v>
      </c>
      <c r="S41" s="5">
        <v>68</v>
      </c>
      <c r="T41" s="17">
        <v>0.46875</v>
      </c>
      <c r="U41" s="5">
        <v>34</v>
      </c>
      <c r="V41" s="17">
        <v>0.25</v>
      </c>
      <c r="W41" s="17"/>
      <c r="X41" s="17"/>
      <c r="Y41" s="17"/>
      <c r="Z41" s="17">
        <v>1</v>
      </c>
      <c r="AA41" s="17"/>
      <c r="AB41" s="17">
        <v>0</v>
      </c>
      <c r="AC41" s="17"/>
      <c r="AD41" s="17">
        <v>0.13400000000000001</v>
      </c>
      <c r="AE41" s="17">
        <v>0.41799999999999998</v>
      </c>
      <c r="AF41" s="5">
        <v>0</v>
      </c>
      <c r="AG41" s="31">
        <v>12255.7197265625</v>
      </c>
      <c r="AH41" s="31">
        <v>13688.23</v>
      </c>
    </row>
    <row r="42" spans="1:34" x14ac:dyDescent="0.3">
      <c r="A42" s="4">
        <v>611504020</v>
      </c>
      <c r="B42" s="3" t="s">
        <v>304</v>
      </c>
      <c r="C42" s="3" t="s">
        <v>1442</v>
      </c>
      <c r="D42" s="14">
        <v>78.930747985839844</v>
      </c>
      <c r="E42" s="14">
        <v>82.153663635253906</v>
      </c>
      <c r="F42" s="14">
        <v>80.315765380859375</v>
      </c>
      <c r="G42" s="14">
        <v>86.585540771484375</v>
      </c>
      <c r="H42" s="5">
        <v>98</v>
      </c>
      <c r="I42" s="15" t="s">
        <v>3981</v>
      </c>
      <c r="J42" s="15">
        <v>6</v>
      </c>
      <c r="K42" s="3" t="s">
        <v>3851</v>
      </c>
      <c r="L42" s="3" t="s">
        <v>3911</v>
      </c>
      <c r="M42" s="3" t="s">
        <v>3917</v>
      </c>
      <c r="N42" s="3" t="s">
        <v>3921</v>
      </c>
      <c r="O42" s="5">
        <v>71</v>
      </c>
      <c r="P42" s="17">
        <v>0.3333333432674408</v>
      </c>
      <c r="Q42" s="5">
        <v>41</v>
      </c>
      <c r="R42" s="17">
        <v>0.3333333432674408</v>
      </c>
      <c r="S42" s="5">
        <v>71</v>
      </c>
      <c r="T42" s="17">
        <v>0.77083331346511841</v>
      </c>
      <c r="U42" s="5">
        <v>41</v>
      </c>
      <c r="V42" s="17">
        <v>0.74074071645736694</v>
      </c>
      <c r="W42" s="17"/>
      <c r="X42" s="17"/>
      <c r="Y42" s="17"/>
      <c r="Z42" s="17">
        <v>0.99</v>
      </c>
      <c r="AA42" s="17"/>
      <c r="AB42" s="17">
        <v>9.9999997764825821E-3</v>
      </c>
      <c r="AC42" s="17"/>
      <c r="AD42" s="17">
        <v>6.0999999999999999E-2</v>
      </c>
      <c r="AE42" s="17">
        <v>0.53500000000000003</v>
      </c>
      <c r="AF42" s="5">
        <v>0</v>
      </c>
      <c r="AG42" s="31">
        <v>8602.08984375</v>
      </c>
      <c r="AH42" s="31">
        <v>10250.959999999999</v>
      </c>
    </row>
    <row r="43" spans="1:34" x14ac:dyDescent="0.3">
      <c r="A43" s="4">
        <v>551102050</v>
      </c>
      <c r="B43" s="3" t="s">
        <v>287</v>
      </c>
      <c r="C43" s="3" t="s">
        <v>1399</v>
      </c>
      <c r="D43" s="14">
        <v>83.10986328125</v>
      </c>
      <c r="E43" s="14">
        <v>83.195426940917969</v>
      </c>
      <c r="F43" s="14">
        <v>82.00909423828125</v>
      </c>
      <c r="G43" s="14">
        <v>82.963531494140625</v>
      </c>
      <c r="H43" s="5">
        <v>275</v>
      </c>
      <c r="I43" s="15">
        <v>7</v>
      </c>
      <c r="J43" s="15">
        <v>8</v>
      </c>
      <c r="K43" s="3" t="s">
        <v>3845</v>
      </c>
      <c r="L43" s="3" t="s">
        <v>3907</v>
      </c>
      <c r="M43" s="3" t="s">
        <v>3917</v>
      </c>
      <c r="N43" s="3" t="s">
        <v>3921</v>
      </c>
      <c r="O43" s="5">
        <v>507</v>
      </c>
      <c r="P43" s="17">
        <v>0.27165353298187261</v>
      </c>
      <c r="Q43" s="5">
        <v>333</v>
      </c>
      <c r="R43" s="17">
        <v>0.16981132328510279</v>
      </c>
      <c r="S43" s="5">
        <v>506</v>
      </c>
      <c r="T43" s="17">
        <v>0.23921568691730499</v>
      </c>
      <c r="U43" s="5">
        <v>332</v>
      </c>
      <c r="V43" s="17">
        <v>0.13836477696895599</v>
      </c>
      <c r="W43" s="17"/>
      <c r="X43" s="17">
        <v>0.156</v>
      </c>
      <c r="Y43" s="17"/>
      <c r="Z43" s="17">
        <v>0.79300000000000004</v>
      </c>
      <c r="AA43" s="17">
        <v>0.04</v>
      </c>
      <c r="AB43" s="17">
        <v>1.099999994039536E-2</v>
      </c>
      <c r="AC43" s="17">
        <v>6.2E-2</v>
      </c>
      <c r="AD43" s="17">
        <v>0.16</v>
      </c>
      <c r="AE43" s="17">
        <v>0.57200000000000006</v>
      </c>
      <c r="AF43" s="5">
        <v>0</v>
      </c>
      <c r="AG43" s="31">
        <v>7287.5</v>
      </c>
      <c r="AH43" s="31">
        <v>9326.7099999999991</v>
      </c>
    </row>
    <row r="44" spans="1:34" x14ac:dyDescent="0.3">
      <c r="A44" s="4">
        <v>551104060</v>
      </c>
      <c r="B44" s="3" t="s">
        <v>287</v>
      </c>
      <c r="C44" s="3" t="s">
        <v>1400</v>
      </c>
      <c r="D44" s="14">
        <v>84.030624389648438</v>
      </c>
      <c r="E44" s="14">
        <v>83.216690063476563</v>
      </c>
      <c r="F44" s="14">
        <v>84.326629638671875</v>
      </c>
      <c r="G44" s="14">
        <v>84.061500549316406</v>
      </c>
      <c r="H44" s="5">
        <v>521</v>
      </c>
      <c r="I44" s="15">
        <v>3</v>
      </c>
      <c r="J44" s="15">
        <v>6</v>
      </c>
      <c r="K44" s="3" t="s">
        <v>3845</v>
      </c>
      <c r="L44" s="3" t="s">
        <v>3907</v>
      </c>
      <c r="M44" s="3" t="s">
        <v>3917</v>
      </c>
      <c r="N44" s="3" t="s">
        <v>3921</v>
      </c>
      <c r="O44" s="5">
        <v>533</v>
      </c>
      <c r="P44" s="17">
        <v>0.42640691995620728</v>
      </c>
      <c r="Q44" s="5">
        <v>377</v>
      </c>
      <c r="R44" s="17">
        <v>0.34493669867515558</v>
      </c>
      <c r="S44" s="5">
        <v>533</v>
      </c>
      <c r="T44" s="17">
        <v>0.35497835278511047</v>
      </c>
      <c r="U44" s="5">
        <v>377</v>
      </c>
      <c r="V44" s="17">
        <v>0.28164556622505188</v>
      </c>
      <c r="W44" s="17">
        <v>1.2E-2</v>
      </c>
      <c r="X44" s="17">
        <v>0.16900000000000001</v>
      </c>
      <c r="Y44" s="17"/>
      <c r="Z44" s="17">
        <v>0.76800000000000002</v>
      </c>
      <c r="AA44" s="17">
        <v>0.04</v>
      </c>
      <c r="AB44" s="17">
        <v>1.200000010430813E-2</v>
      </c>
      <c r="AC44" s="17">
        <v>0.104</v>
      </c>
      <c r="AD44" s="17">
        <v>0.24199999999999999</v>
      </c>
      <c r="AE44" s="17">
        <v>0.60199999999999998</v>
      </c>
      <c r="AF44" s="5">
        <v>0</v>
      </c>
      <c r="AG44" s="31">
        <v>6949.81982421875</v>
      </c>
      <c r="AH44" s="31">
        <v>8581.98</v>
      </c>
    </row>
    <row r="45" spans="1:34" x14ac:dyDescent="0.3">
      <c r="A45" s="4">
        <v>341243000</v>
      </c>
      <c r="B45" s="3" t="s">
        <v>146</v>
      </c>
      <c r="C45" s="3" t="s">
        <v>951</v>
      </c>
      <c r="D45" s="14">
        <v>81.985527038574219</v>
      </c>
      <c r="E45" s="14">
        <v>81.510322570800781</v>
      </c>
      <c r="F45" s="14">
        <v>85.382392883300781</v>
      </c>
      <c r="G45" s="14">
        <v>83.260032653808594</v>
      </c>
      <c r="H45" s="5">
        <v>388</v>
      </c>
      <c r="I45" s="15">
        <v>5</v>
      </c>
      <c r="J45" s="15">
        <v>8</v>
      </c>
      <c r="K45" s="3" t="s">
        <v>3852</v>
      </c>
      <c r="L45" s="3" t="s">
        <v>3907</v>
      </c>
      <c r="M45" s="3" t="s">
        <v>3917</v>
      </c>
      <c r="N45" s="3" t="s">
        <v>3923</v>
      </c>
      <c r="O45" s="5">
        <v>740</v>
      </c>
      <c r="P45" s="17">
        <v>0.37815126776695251</v>
      </c>
      <c r="Q45" s="5">
        <v>501</v>
      </c>
      <c r="R45" s="17">
        <v>0.3333333432674408</v>
      </c>
      <c r="S45" s="5">
        <v>739</v>
      </c>
      <c r="T45" s="17">
        <v>0.36134454607963562</v>
      </c>
      <c r="U45" s="5">
        <v>501</v>
      </c>
      <c r="V45" s="17">
        <v>0.31223627924919128</v>
      </c>
      <c r="W45" s="17"/>
      <c r="X45" s="17">
        <v>2.8000000000000001E-2</v>
      </c>
      <c r="Y45" s="17"/>
      <c r="Z45" s="17">
        <v>0.94100000000000006</v>
      </c>
      <c r="AA45" s="17">
        <v>3.1E-2</v>
      </c>
      <c r="AB45" s="17">
        <v>0</v>
      </c>
      <c r="AC45" s="17"/>
      <c r="AD45" s="17">
        <v>0.13900000000000001</v>
      </c>
      <c r="AE45" s="17">
        <v>0.65800000000000003</v>
      </c>
      <c r="AF45" s="5">
        <v>0</v>
      </c>
      <c r="AG45" s="31">
        <v>7380.64013671875</v>
      </c>
      <c r="AH45" s="31">
        <v>8092.85</v>
      </c>
    </row>
    <row r="46" spans="1:34" x14ac:dyDescent="0.3">
      <c r="A46" s="4">
        <v>341244020</v>
      </c>
      <c r="B46" s="3" t="s">
        <v>146</v>
      </c>
      <c r="C46" s="3" t="s">
        <v>952</v>
      </c>
      <c r="D46" s="14">
        <v>86.441246032714844</v>
      </c>
      <c r="E46" s="14">
        <v>87.720436096191406</v>
      </c>
      <c r="F46" s="14">
        <v>86.216384887695313</v>
      </c>
      <c r="G46" s="14">
        <v>87.333381652832031</v>
      </c>
      <c r="H46" s="5">
        <v>459</v>
      </c>
      <c r="I46" s="15" t="s">
        <v>3980</v>
      </c>
      <c r="J46" s="15">
        <v>4</v>
      </c>
      <c r="K46" s="3" t="s">
        <v>3852</v>
      </c>
      <c r="L46" s="3" t="s">
        <v>3907</v>
      </c>
      <c r="M46" s="3" t="s">
        <v>3917</v>
      </c>
      <c r="N46" s="3" t="s">
        <v>3923</v>
      </c>
      <c r="O46" s="5">
        <v>92</v>
      </c>
      <c r="P46" s="17">
        <v>0.46551725268363953</v>
      </c>
      <c r="Q46" s="5">
        <v>69</v>
      </c>
      <c r="R46" s="17">
        <v>0.38709676265716553</v>
      </c>
      <c r="S46" s="5">
        <v>92</v>
      </c>
      <c r="T46" s="17">
        <v>0.41954022645950317</v>
      </c>
      <c r="U46" s="5">
        <v>69</v>
      </c>
      <c r="V46" s="17">
        <v>0.34677419066429138</v>
      </c>
      <c r="W46" s="17"/>
      <c r="X46" s="17">
        <v>2.5999999999999999E-2</v>
      </c>
      <c r="Y46" s="17"/>
      <c r="Z46" s="17">
        <v>0.93</v>
      </c>
      <c r="AA46" s="17">
        <v>3.1E-2</v>
      </c>
      <c r="AB46" s="17">
        <v>1.30000002682209E-2</v>
      </c>
      <c r="AC46" s="17"/>
      <c r="AD46" s="17">
        <v>0.187</v>
      </c>
      <c r="AE46" s="17">
        <v>0.71</v>
      </c>
      <c r="AF46" s="5">
        <v>0</v>
      </c>
      <c r="AG46" s="31">
        <v>7789.77001953125</v>
      </c>
      <c r="AH46" s="31">
        <v>8713.0499999999993</v>
      </c>
    </row>
    <row r="47" spans="1:34" x14ac:dyDescent="0.3">
      <c r="A47" s="4">
        <v>20904020</v>
      </c>
      <c r="B47" s="3" t="s">
        <v>6</v>
      </c>
      <c r="C47" s="3" t="s">
        <v>557</v>
      </c>
      <c r="D47" s="14">
        <v>90.46435546875</v>
      </c>
      <c r="E47" s="14">
        <v>90.454620361328125</v>
      </c>
      <c r="F47" s="14">
        <v>85.024467468261719</v>
      </c>
      <c r="G47" s="14">
        <v>85.7235107421875</v>
      </c>
      <c r="H47" s="5">
        <v>167</v>
      </c>
      <c r="I47" s="15" t="s">
        <v>3981</v>
      </c>
      <c r="J47" s="15">
        <v>8</v>
      </c>
      <c r="K47" s="3" t="s">
        <v>3811</v>
      </c>
      <c r="L47" s="3" t="s">
        <v>3912</v>
      </c>
      <c r="M47" s="3" t="s">
        <v>3916</v>
      </c>
      <c r="N47" s="3" t="s">
        <v>3923</v>
      </c>
      <c r="O47" s="5">
        <v>157</v>
      </c>
      <c r="P47" s="17">
        <v>0.75471699237823486</v>
      </c>
      <c r="Q47" s="5">
        <v>92</v>
      </c>
      <c r="R47" s="17">
        <v>0.75471699237823486</v>
      </c>
      <c r="S47" s="5">
        <v>157</v>
      </c>
      <c r="T47" s="17">
        <v>0.65094339847564697</v>
      </c>
      <c r="U47" s="5">
        <v>92</v>
      </c>
      <c r="V47" s="17">
        <v>0.65094339847564697</v>
      </c>
      <c r="W47" s="17"/>
      <c r="X47" s="17"/>
      <c r="Y47" s="17"/>
      <c r="Z47" s="17">
        <v>0.95800000000000007</v>
      </c>
      <c r="AA47" s="17"/>
      <c r="AB47" s="17">
        <v>4.1999999433755868E-2</v>
      </c>
      <c r="AC47" s="17"/>
      <c r="AD47" s="17">
        <v>9.6000000000000002E-2</v>
      </c>
      <c r="AE47" s="17">
        <v>0.14499999999999999</v>
      </c>
      <c r="AF47" s="5">
        <v>0</v>
      </c>
      <c r="AG47" s="31">
        <v>9082.900390625</v>
      </c>
      <c r="AH47" s="31">
        <v>9807.8700000000008</v>
      </c>
    </row>
    <row r="48" spans="1:34" x14ac:dyDescent="0.3">
      <c r="A48" s="4">
        <v>491354020</v>
      </c>
      <c r="B48" s="3" t="s">
        <v>248</v>
      </c>
      <c r="C48" s="3" t="s">
        <v>1291</v>
      </c>
      <c r="D48" s="14">
        <v>87.426483154296875</v>
      </c>
      <c r="E48" s="14">
        <v>87.053672790527344</v>
      </c>
      <c r="F48" s="14">
        <v>83.13916015625</v>
      </c>
      <c r="G48" s="14">
        <v>85.008598327636719</v>
      </c>
      <c r="H48" s="5">
        <v>126</v>
      </c>
      <c r="I48" s="15" t="s">
        <v>3981</v>
      </c>
      <c r="J48" s="15">
        <v>8</v>
      </c>
      <c r="K48" s="3" t="s">
        <v>3797</v>
      </c>
      <c r="L48" s="3" t="s">
        <v>3907</v>
      </c>
      <c r="M48" s="3" t="s">
        <v>3916</v>
      </c>
      <c r="N48" s="3" t="s">
        <v>3922</v>
      </c>
      <c r="O48" s="5">
        <v>127</v>
      </c>
      <c r="P48" s="17">
        <v>0.33750000596046448</v>
      </c>
      <c r="Q48" s="5">
        <v>74</v>
      </c>
      <c r="R48" s="17">
        <v>0.2127659618854523</v>
      </c>
      <c r="S48" s="5">
        <v>128</v>
      </c>
      <c r="T48" s="17">
        <v>0.34999999403953552</v>
      </c>
      <c r="U48" s="5">
        <v>75</v>
      </c>
      <c r="V48" s="17">
        <v>0.27659574151039118</v>
      </c>
      <c r="W48" s="17"/>
      <c r="X48" s="17">
        <v>0.111</v>
      </c>
      <c r="Y48" s="17">
        <v>0.04</v>
      </c>
      <c r="Z48" s="17">
        <v>0.83299999999999996</v>
      </c>
      <c r="AA48" s="17"/>
      <c r="AB48" s="17">
        <v>1.6000000759959221E-2</v>
      </c>
      <c r="AC48" s="17">
        <v>9.5000000000000001E-2</v>
      </c>
      <c r="AD48" s="17">
        <v>0.10299999999999999</v>
      </c>
      <c r="AE48" s="17">
        <v>0.52</v>
      </c>
      <c r="AF48" s="5">
        <v>0</v>
      </c>
      <c r="AG48" s="31">
        <v>8932.8701171875</v>
      </c>
      <c r="AH48" s="31">
        <v>9949.08</v>
      </c>
    </row>
    <row r="49" spans="1:34" x14ac:dyDescent="0.3">
      <c r="A49" s="4">
        <v>771011050</v>
      </c>
      <c r="B49" s="3" t="s">
        <v>365</v>
      </c>
      <c r="C49" s="3" t="s">
        <v>1553</v>
      </c>
      <c r="D49" s="14">
        <v>87.93853759765625</v>
      </c>
      <c r="E49" s="14">
        <v>87.730712890625</v>
      </c>
      <c r="F49" s="14">
        <v>82.141754150390625</v>
      </c>
      <c r="G49" s="14">
        <v>82.393646240234375</v>
      </c>
      <c r="H49" s="5">
        <v>225</v>
      </c>
      <c r="I49" s="15">
        <v>6</v>
      </c>
      <c r="J49" s="15">
        <v>12</v>
      </c>
      <c r="K49" s="3" t="s">
        <v>3827</v>
      </c>
      <c r="L49" s="3" t="s">
        <v>3907</v>
      </c>
      <c r="M49" s="3" t="s">
        <v>3917</v>
      </c>
      <c r="N49" s="3" t="s">
        <v>3921</v>
      </c>
      <c r="O49" s="5">
        <v>162</v>
      </c>
      <c r="P49" s="17">
        <v>0.51999998092651367</v>
      </c>
      <c r="Q49" s="5">
        <v>112</v>
      </c>
      <c r="R49" s="17">
        <v>0.42105263471603388</v>
      </c>
      <c r="S49" s="5">
        <v>163</v>
      </c>
      <c r="T49" s="17">
        <v>0.2890625</v>
      </c>
      <c r="U49" s="5">
        <v>113</v>
      </c>
      <c r="V49" s="17">
        <v>0.29268291592597961</v>
      </c>
      <c r="W49" s="17"/>
      <c r="X49" s="17"/>
      <c r="Y49" s="17"/>
      <c r="Z49" s="17">
        <v>0.97299999999999998</v>
      </c>
      <c r="AA49" s="17"/>
      <c r="AB49" s="17">
        <v>2.700000070035458E-2</v>
      </c>
      <c r="AC49" s="17"/>
      <c r="AD49" s="17">
        <v>0.16</v>
      </c>
      <c r="AE49" s="17">
        <v>0.51800000000000002</v>
      </c>
      <c r="AF49" s="5">
        <v>0</v>
      </c>
      <c r="AG49" s="31">
        <v>7091.990234375</v>
      </c>
      <c r="AH49" s="31">
        <v>9078.84</v>
      </c>
    </row>
    <row r="50" spans="1:34" x14ac:dyDescent="0.3">
      <c r="A50" s="4">
        <v>771014020</v>
      </c>
      <c r="B50" s="3" t="s">
        <v>365</v>
      </c>
      <c r="C50" s="3" t="s">
        <v>1554</v>
      </c>
      <c r="D50" s="14">
        <v>78.999107360839844</v>
      </c>
      <c r="E50" s="14">
        <v>79.763298034667969</v>
      </c>
      <c r="F50" s="14">
        <v>88.247634887695313</v>
      </c>
      <c r="G50" s="14">
        <v>90.009033203125</v>
      </c>
      <c r="H50" s="5">
        <v>150</v>
      </c>
      <c r="I50" s="15" t="s">
        <v>3980</v>
      </c>
      <c r="J50" s="15">
        <v>5</v>
      </c>
      <c r="K50" s="3" t="s">
        <v>3827</v>
      </c>
      <c r="L50" s="3" t="s">
        <v>3907</v>
      </c>
      <c r="M50" s="3" t="s">
        <v>3917</v>
      </c>
      <c r="N50" s="3" t="s">
        <v>3921</v>
      </c>
      <c r="O50" s="5">
        <v>72</v>
      </c>
      <c r="P50" s="17">
        <v>0.38461539149284357</v>
      </c>
      <c r="Q50" s="5">
        <v>51</v>
      </c>
      <c r="R50" s="17">
        <v>0.2045454531908035</v>
      </c>
      <c r="S50" s="5">
        <v>72</v>
      </c>
      <c r="T50" s="17">
        <v>0.29230770468711847</v>
      </c>
      <c r="U50" s="5">
        <v>51</v>
      </c>
      <c r="V50" s="17">
        <v>0.18181818723678589</v>
      </c>
      <c r="W50" s="17"/>
      <c r="X50" s="17"/>
      <c r="Y50" s="17"/>
      <c r="Z50" s="17">
        <v>0.98699999999999999</v>
      </c>
      <c r="AA50" s="17"/>
      <c r="AB50" s="17">
        <v>1.30000002682209E-2</v>
      </c>
      <c r="AC50" s="17"/>
      <c r="AD50" s="17">
        <v>0.2</v>
      </c>
      <c r="AE50" s="17">
        <v>0.56700000000000006</v>
      </c>
      <c r="AF50" s="5">
        <v>0</v>
      </c>
      <c r="AG50" s="31">
        <v>9228.4501953125</v>
      </c>
      <c r="AH50" s="31">
        <v>10772.94</v>
      </c>
    </row>
    <row r="51" spans="1:34" x14ac:dyDescent="0.3">
      <c r="A51" s="4">
        <v>71221050</v>
      </c>
      <c r="B51" s="3" t="s">
        <v>25</v>
      </c>
      <c r="C51" s="3" t="s">
        <v>597</v>
      </c>
      <c r="D51" s="14">
        <v>94.619766235351563</v>
      </c>
      <c r="E51" s="14">
        <v>93.938591003417969</v>
      </c>
      <c r="F51" s="14">
        <v>89.317794799804688</v>
      </c>
      <c r="G51" s="14">
        <v>90.410575866699219</v>
      </c>
      <c r="H51" s="5">
        <v>51</v>
      </c>
      <c r="I51" s="15">
        <v>7</v>
      </c>
      <c r="J51" s="15">
        <v>12</v>
      </c>
      <c r="K51" s="3" t="s">
        <v>3835</v>
      </c>
      <c r="L51" s="3" t="s">
        <v>3908</v>
      </c>
      <c r="M51" s="3" t="s">
        <v>3916</v>
      </c>
      <c r="N51" s="3" t="s">
        <v>3923</v>
      </c>
      <c r="O51" s="5">
        <v>32</v>
      </c>
      <c r="P51" s="17">
        <v>0.25</v>
      </c>
      <c r="Q51" s="5">
        <v>21</v>
      </c>
      <c r="R51" s="17">
        <v>0</v>
      </c>
      <c r="S51" s="5">
        <v>32</v>
      </c>
      <c r="T51" s="17">
        <v>0.22727273404598239</v>
      </c>
      <c r="U51" s="5">
        <v>21</v>
      </c>
      <c r="V51" s="17">
        <v>0.4166666567325592</v>
      </c>
      <c r="W51" s="17"/>
      <c r="X51" s="17"/>
      <c r="Y51" s="17"/>
      <c r="Z51" s="17">
        <v>0.86299999999999999</v>
      </c>
      <c r="AA51" s="17"/>
      <c r="AB51" s="17">
        <v>0.13699999451637271</v>
      </c>
      <c r="AC51" s="17"/>
      <c r="AD51" s="17">
        <v>0.157</v>
      </c>
      <c r="AE51" s="17">
        <v>0.5</v>
      </c>
      <c r="AF51" s="5">
        <v>0</v>
      </c>
      <c r="AG51" s="31">
        <v>14655.150390625</v>
      </c>
      <c r="AH51" s="31">
        <v>16513.080000000002</v>
      </c>
    </row>
    <row r="52" spans="1:34" x14ac:dyDescent="0.3">
      <c r="A52" s="4">
        <v>71224020</v>
      </c>
      <c r="B52" s="3" t="s">
        <v>25</v>
      </c>
      <c r="C52" s="3" t="s">
        <v>598</v>
      </c>
      <c r="D52" s="14">
        <v>84.096588134765625</v>
      </c>
      <c r="E52" s="14">
        <v>82.967155456542969</v>
      </c>
      <c r="F52" s="14">
        <v>89.488151550292969</v>
      </c>
      <c r="G52" s="14">
        <v>89.66619873046875</v>
      </c>
      <c r="H52" s="5">
        <v>67</v>
      </c>
      <c r="I52" s="15" t="s">
        <v>3981</v>
      </c>
      <c r="J52" s="15">
        <v>6</v>
      </c>
      <c r="K52" s="3" t="s">
        <v>3835</v>
      </c>
      <c r="L52" s="3" t="s">
        <v>3908</v>
      </c>
      <c r="M52" s="3" t="s">
        <v>3916</v>
      </c>
      <c r="N52" s="3" t="s">
        <v>3923</v>
      </c>
      <c r="O52" s="5">
        <v>57</v>
      </c>
      <c r="P52" s="17">
        <v>0.26829269528388983</v>
      </c>
      <c r="Q52" s="5">
        <v>37</v>
      </c>
      <c r="R52" s="17">
        <v>0.17391304671764371</v>
      </c>
      <c r="S52" s="5">
        <v>57</v>
      </c>
      <c r="T52" s="17">
        <v>0.14634145796298981</v>
      </c>
      <c r="U52" s="5">
        <v>37</v>
      </c>
      <c r="V52" s="17">
        <v>0.1304347813129425</v>
      </c>
      <c r="W52" s="17"/>
      <c r="X52" s="17"/>
      <c r="Y52" s="17"/>
      <c r="Z52" s="17">
        <v>0.92500000000000004</v>
      </c>
      <c r="AA52" s="17"/>
      <c r="AB52" s="17">
        <v>7.5000002980232239E-2</v>
      </c>
      <c r="AC52" s="17"/>
      <c r="AD52" s="17">
        <v>0.17899999999999999</v>
      </c>
      <c r="AE52" s="17">
        <v>0.36199999999999999</v>
      </c>
      <c r="AF52" s="5">
        <v>0</v>
      </c>
      <c r="AG52" s="31">
        <v>10931.400390625</v>
      </c>
      <c r="AH52" s="31">
        <v>12417.12</v>
      </c>
    </row>
    <row r="53" spans="1:34" x14ac:dyDescent="0.3">
      <c r="A53" s="4">
        <v>960992000</v>
      </c>
      <c r="B53" s="3" t="s">
        <v>451</v>
      </c>
      <c r="C53" s="3" t="s">
        <v>1874</v>
      </c>
      <c r="D53" s="14">
        <v>87.519683837890625</v>
      </c>
      <c r="E53" s="14">
        <v>88.2861328125</v>
      </c>
      <c r="F53" s="14">
        <v>81.371917724609375</v>
      </c>
      <c r="G53" s="14">
        <v>82.702400207519531</v>
      </c>
      <c r="H53" s="5">
        <v>394</v>
      </c>
      <c r="I53" s="15">
        <v>6</v>
      </c>
      <c r="J53" s="15">
        <v>8</v>
      </c>
      <c r="K53" s="3" t="s">
        <v>3882</v>
      </c>
      <c r="L53" s="3" t="s">
        <v>3915</v>
      </c>
      <c r="M53" s="3" t="s">
        <v>3918</v>
      </c>
      <c r="N53" s="3" t="s">
        <v>3922</v>
      </c>
      <c r="O53" s="5">
        <v>772</v>
      </c>
      <c r="P53" s="17">
        <v>0.45161288976669312</v>
      </c>
      <c r="Q53" s="5">
        <v>570</v>
      </c>
      <c r="R53" s="17">
        <v>0.35510203242301941</v>
      </c>
      <c r="S53" s="5">
        <v>773</v>
      </c>
      <c r="T53" s="17">
        <v>0.31182795763015753</v>
      </c>
      <c r="U53" s="5">
        <v>571</v>
      </c>
      <c r="V53" s="17">
        <v>0.22857142984867099</v>
      </c>
      <c r="W53" s="17">
        <v>0.107</v>
      </c>
      <c r="X53" s="17">
        <v>6.6000000000000003E-2</v>
      </c>
      <c r="Y53" s="17">
        <v>0.13700000000000001</v>
      </c>
      <c r="Z53" s="17">
        <v>0.64700000000000002</v>
      </c>
      <c r="AA53" s="17">
        <v>4.2999999999999997E-2</v>
      </c>
      <c r="AB53" s="17">
        <v>0</v>
      </c>
      <c r="AC53" s="17">
        <v>0.10199999999999999</v>
      </c>
      <c r="AD53" s="17">
        <v>0.17499999999999999</v>
      </c>
      <c r="AE53" s="17">
        <v>0.40500000000000003</v>
      </c>
      <c r="AF53" s="5">
        <v>0</v>
      </c>
      <c r="AG53" s="31">
        <v>9289.51953125</v>
      </c>
      <c r="AH53" s="31">
        <v>9849.75</v>
      </c>
    </row>
    <row r="54" spans="1:34" x14ac:dyDescent="0.3">
      <c r="A54" s="4">
        <v>960994020</v>
      </c>
      <c r="B54" s="3" t="s">
        <v>451</v>
      </c>
      <c r="C54" s="3" t="s">
        <v>1875</v>
      </c>
      <c r="D54" s="14">
        <v>83.635345458984375</v>
      </c>
      <c r="E54" s="14">
        <v>86.73956298828125</v>
      </c>
      <c r="F54" s="14">
        <v>83.170097351074219</v>
      </c>
      <c r="G54" s="14">
        <v>85.585838317871094</v>
      </c>
      <c r="H54" s="5">
        <v>736</v>
      </c>
      <c r="I54" s="15" t="s">
        <v>3980</v>
      </c>
      <c r="J54" s="15">
        <v>5</v>
      </c>
      <c r="K54" s="3" t="s">
        <v>3882</v>
      </c>
      <c r="L54" s="3" t="s">
        <v>3915</v>
      </c>
      <c r="M54" s="3" t="s">
        <v>3918</v>
      </c>
      <c r="N54" s="3" t="s">
        <v>3922</v>
      </c>
      <c r="O54" s="5">
        <v>375</v>
      </c>
      <c r="P54" s="17">
        <v>0.39835163950920099</v>
      </c>
      <c r="Q54" s="5">
        <v>288</v>
      </c>
      <c r="R54" s="17">
        <v>0.32156863808631903</v>
      </c>
      <c r="S54" s="5">
        <v>376</v>
      </c>
      <c r="T54" s="17">
        <v>0.31868132948875427</v>
      </c>
      <c r="U54" s="5">
        <v>289</v>
      </c>
      <c r="V54" s="17">
        <v>0.27058824896812439</v>
      </c>
      <c r="W54" s="17">
        <v>9.1999999999999998E-2</v>
      </c>
      <c r="X54" s="17">
        <v>5.2999999999999999E-2</v>
      </c>
      <c r="Y54" s="17">
        <v>0.13200000000000001</v>
      </c>
      <c r="Z54" s="17">
        <v>0.67100000000000004</v>
      </c>
      <c r="AA54" s="17">
        <v>0.05</v>
      </c>
      <c r="AB54" s="17">
        <v>1.0000000474974511E-3</v>
      </c>
      <c r="AC54" s="17">
        <v>0.28000000000000003</v>
      </c>
      <c r="AD54" s="17">
        <v>0.124</v>
      </c>
      <c r="AE54" s="17">
        <v>0.379</v>
      </c>
      <c r="AF54" s="5">
        <v>0</v>
      </c>
      <c r="AG54" s="31">
        <v>9772.3896484375</v>
      </c>
      <c r="AH54" s="31">
        <v>10458.83</v>
      </c>
    </row>
    <row r="55" spans="1:34" x14ac:dyDescent="0.3">
      <c r="A55" s="4">
        <v>1031281050</v>
      </c>
      <c r="B55" s="3" t="s">
        <v>485</v>
      </c>
      <c r="C55" s="3" t="s">
        <v>1964</v>
      </c>
      <c r="D55" s="14">
        <v>83.19525146484375</v>
      </c>
      <c r="E55" s="14">
        <v>85.497093200683594</v>
      </c>
      <c r="F55" s="14">
        <v>79.437095642089844</v>
      </c>
      <c r="G55" s="14">
        <v>84.459869384765625</v>
      </c>
      <c r="H55" s="5">
        <v>104</v>
      </c>
      <c r="I55" s="15">
        <v>7</v>
      </c>
      <c r="J55" s="15">
        <v>12</v>
      </c>
      <c r="K55" s="3" t="s">
        <v>3807</v>
      </c>
      <c r="L55" s="3" t="s">
        <v>3910</v>
      </c>
      <c r="M55" s="3" t="s">
        <v>3916</v>
      </c>
      <c r="N55" s="3" t="s">
        <v>3921</v>
      </c>
      <c r="O55" s="5">
        <v>71</v>
      </c>
      <c r="P55" s="17">
        <v>0.3571428656578064</v>
      </c>
      <c r="Q55" s="5">
        <v>43</v>
      </c>
      <c r="R55" s="17">
        <v>0.25</v>
      </c>
      <c r="S55" s="5">
        <v>70</v>
      </c>
      <c r="T55" s="17">
        <v>0.375</v>
      </c>
      <c r="U55" s="5">
        <v>42</v>
      </c>
      <c r="V55" s="17">
        <v>0.2142857164144516</v>
      </c>
      <c r="W55" s="17"/>
      <c r="X55" s="17"/>
      <c r="Y55" s="17"/>
      <c r="Z55" s="17">
        <v>0.93300000000000005</v>
      </c>
      <c r="AA55" s="17"/>
      <c r="AB55" s="17">
        <v>6.7000001668930054E-2</v>
      </c>
      <c r="AC55" s="17"/>
      <c r="AD55" s="17">
        <v>9.6000000000000002E-2</v>
      </c>
      <c r="AE55" s="17">
        <v>0.52900000000000003</v>
      </c>
      <c r="AF55" s="5">
        <v>0</v>
      </c>
      <c r="AG55" s="31">
        <v>12560.5302734375</v>
      </c>
      <c r="AH55" s="31">
        <v>13970.24</v>
      </c>
    </row>
    <row r="56" spans="1:34" x14ac:dyDescent="0.3">
      <c r="A56" s="4">
        <v>1031284020</v>
      </c>
      <c r="B56" s="3" t="s">
        <v>485</v>
      </c>
      <c r="C56" s="3" t="s">
        <v>1965</v>
      </c>
      <c r="D56" s="14">
        <v>80.014961242675781</v>
      </c>
      <c r="E56" s="14">
        <v>79.769065856933594</v>
      </c>
      <c r="F56" s="14">
        <v>80.171371459960938</v>
      </c>
      <c r="G56" s="14">
        <v>83.162132263183594</v>
      </c>
      <c r="H56" s="5">
        <v>113</v>
      </c>
      <c r="I56" s="15" t="s">
        <v>3981</v>
      </c>
      <c r="J56" s="15">
        <v>6</v>
      </c>
      <c r="K56" s="3" t="s">
        <v>3807</v>
      </c>
      <c r="L56" s="3" t="s">
        <v>3910</v>
      </c>
      <c r="M56" s="3" t="s">
        <v>3916</v>
      </c>
      <c r="N56" s="3" t="s">
        <v>3921</v>
      </c>
      <c r="O56" s="5">
        <v>81</v>
      </c>
      <c r="P56" s="17">
        <v>0.47457626461982733</v>
      </c>
      <c r="Q56" s="5">
        <v>57</v>
      </c>
      <c r="R56" s="17">
        <v>0.25</v>
      </c>
      <c r="S56" s="5">
        <v>80</v>
      </c>
      <c r="T56" s="17">
        <v>0.35593220591545099</v>
      </c>
      <c r="U56" s="5">
        <v>56</v>
      </c>
      <c r="V56" s="17">
        <v>0.27777779102325439</v>
      </c>
      <c r="W56" s="17">
        <v>6.2E-2</v>
      </c>
      <c r="X56" s="17"/>
      <c r="Y56" s="17"/>
      <c r="Z56" s="17">
        <v>0.91200000000000003</v>
      </c>
      <c r="AA56" s="17"/>
      <c r="AB56" s="17">
        <v>2.700000070035458E-2</v>
      </c>
      <c r="AC56" s="17"/>
      <c r="AD56" s="17">
        <v>0.15</v>
      </c>
      <c r="AE56" s="17">
        <v>0.65</v>
      </c>
      <c r="AF56" s="5">
        <v>0</v>
      </c>
      <c r="AG56" s="31">
        <v>10468.8203125</v>
      </c>
      <c r="AH56" s="31">
        <v>11888.22</v>
      </c>
    </row>
    <row r="57" spans="1:34" x14ac:dyDescent="0.3">
      <c r="A57" s="4">
        <v>470644020</v>
      </c>
      <c r="B57" s="3" t="s">
        <v>214</v>
      </c>
      <c r="C57" s="3" t="s">
        <v>1129</v>
      </c>
      <c r="D57" s="14">
        <v>78.824447631835938</v>
      </c>
      <c r="E57" s="14">
        <v>78.40069580078125</v>
      </c>
      <c r="F57" s="14">
        <v>86.600395202636719</v>
      </c>
      <c r="G57" s="14">
        <v>87.430084228515625</v>
      </c>
      <c r="H57" s="5">
        <v>112</v>
      </c>
      <c r="I57" s="15" t="s">
        <v>3980</v>
      </c>
      <c r="J57" s="15">
        <v>8</v>
      </c>
      <c r="K57" s="3" t="s">
        <v>3854</v>
      </c>
      <c r="L57" s="3" t="s">
        <v>3913</v>
      </c>
      <c r="M57" s="3" t="s">
        <v>3917</v>
      </c>
      <c r="N57" s="3" t="s">
        <v>3921</v>
      </c>
      <c r="O57" s="5">
        <v>109</v>
      </c>
      <c r="P57" s="17">
        <v>0.28985506296157842</v>
      </c>
      <c r="Q57" s="5">
        <v>85</v>
      </c>
      <c r="R57" s="17">
        <v>0.28985506296157842</v>
      </c>
      <c r="S57" s="5">
        <v>109</v>
      </c>
      <c r="T57" s="17">
        <v>0.28985506296157842</v>
      </c>
      <c r="U57" s="5">
        <v>85</v>
      </c>
      <c r="V57" s="17">
        <v>0.28985506296157842</v>
      </c>
      <c r="W57" s="17"/>
      <c r="X57" s="17">
        <v>7.1000000000000008E-2</v>
      </c>
      <c r="Y57" s="17"/>
      <c r="Z57" s="17">
        <v>0.91100000000000003</v>
      </c>
      <c r="AA57" s="17"/>
      <c r="AB57" s="17">
        <v>1.7999999225139621E-2</v>
      </c>
      <c r="AC57" s="17"/>
      <c r="AD57" s="17">
        <v>0.13400000000000001</v>
      </c>
      <c r="AE57" s="17">
        <v>0.61799999999999999</v>
      </c>
      <c r="AF57" s="5">
        <v>0</v>
      </c>
      <c r="AG57" s="31">
        <v>7355.77001953125</v>
      </c>
      <c r="AH57" s="31">
        <v>9530.07</v>
      </c>
    </row>
    <row r="58" spans="1:34" x14ac:dyDescent="0.3">
      <c r="A58" s="4">
        <v>191521055</v>
      </c>
      <c r="B58" s="3" t="s">
        <v>88</v>
      </c>
      <c r="C58" s="3" t="s">
        <v>781</v>
      </c>
      <c r="D58" s="14">
        <v>79.850486755371094</v>
      </c>
      <c r="E58" s="14">
        <v>80.818290710449219</v>
      </c>
      <c r="F58" s="14">
        <v>80.569442749023438</v>
      </c>
      <c r="G58" s="14">
        <v>80.433418273925781</v>
      </c>
      <c r="H58" s="5">
        <v>716</v>
      </c>
      <c r="I58" s="15">
        <v>7</v>
      </c>
      <c r="J58" s="15">
        <v>8</v>
      </c>
      <c r="K58" s="3" t="s">
        <v>3878</v>
      </c>
      <c r="L58" s="3" t="s">
        <v>3914</v>
      </c>
      <c r="M58" s="3" t="s">
        <v>3917</v>
      </c>
      <c r="N58" s="3" t="s">
        <v>3922</v>
      </c>
      <c r="O58" s="5">
        <v>1249</v>
      </c>
      <c r="P58" s="17">
        <v>0.36333879828453058</v>
      </c>
      <c r="Q58" s="5">
        <v>746</v>
      </c>
      <c r="R58" s="17">
        <v>0.27142858505249018</v>
      </c>
      <c r="S58" s="5">
        <v>1251</v>
      </c>
      <c r="T58" s="17">
        <v>0.25040915608406072</v>
      </c>
      <c r="U58" s="5">
        <v>747</v>
      </c>
      <c r="V58" s="17">
        <v>0.1485714316368103</v>
      </c>
      <c r="W58" s="17">
        <v>8.1000000000000003E-2</v>
      </c>
      <c r="X58" s="17">
        <v>0.16900000000000001</v>
      </c>
      <c r="Y58" s="17"/>
      <c r="Z58" s="17">
        <v>0.65200000000000002</v>
      </c>
      <c r="AA58" s="17">
        <v>8.5000000000000006E-2</v>
      </c>
      <c r="AB58" s="17">
        <v>1.30000002682209E-2</v>
      </c>
      <c r="AC58" s="17">
        <v>4.5999999999999999E-2</v>
      </c>
      <c r="AD58" s="17">
        <v>0.17899999999999999</v>
      </c>
      <c r="AE58" s="17">
        <v>0.38500000000000001</v>
      </c>
      <c r="AF58" s="5">
        <v>0</v>
      </c>
      <c r="AG58" s="31">
        <v>9637.849609375</v>
      </c>
      <c r="AH58" s="31">
        <v>10009.040000000001</v>
      </c>
    </row>
    <row r="59" spans="1:34" x14ac:dyDescent="0.3">
      <c r="A59" s="4">
        <v>191524020</v>
      </c>
      <c r="B59" s="3" t="s">
        <v>88</v>
      </c>
      <c r="C59" s="3" t="s">
        <v>782</v>
      </c>
      <c r="D59" s="14">
        <v>96.5391845703125</v>
      </c>
      <c r="E59" s="14">
        <v>96.398681640625</v>
      </c>
      <c r="F59" s="14">
        <v>88.600730895996094</v>
      </c>
      <c r="G59" s="14">
        <v>88.0989990234375</v>
      </c>
      <c r="H59" s="5">
        <v>323</v>
      </c>
      <c r="I59" s="15" t="s">
        <v>3981</v>
      </c>
      <c r="J59" s="15">
        <v>4</v>
      </c>
      <c r="K59" s="3" t="s">
        <v>3878</v>
      </c>
      <c r="L59" s="3" t="s">
        <v>3914</v>
      </c>
      <c r="M59" s="3" t="s">
        <v>3917</v>
      </c>
      <c r="N59" s="3" t="s">
        <v>3922</v>
      </c>
      <c r="O59" s="5">
        <v>53</v>
      </c>
      <c r="P59" s="17">
        <v>0.28225806355476379</v>
      </c>
      <c r="Q59" s="5">
        <v>36</v>
      </c>
      <c r="R59" s="17">
        <v>0.26315790414810181</v>
      </c>
      <c r="S59" s="5">
        <v>53</v>
      </c>
      <c r="T59" s="17">
        <v>0.23577235639095309</v>
      </c>
      <c r="U59" s="5">
        <v>36</v>
      </c>
      <c r="V59" s="17">
        <v>0.18666666746139529</v>
      </c>
      <c r="W59" s="17">
        <v>7.1000000000000008E-2</v>
      </c>
      <c r="X59" s="17">
        <v>0.186</v>
      </c>
      <c r="Y59" s="17"/>
      <c r="Z59" s="17">
        <v>0.64700000000000002</v>
      </c>
      <c r="AA59" s="17">
        <v>9.6000000000000002E-2</v>
      </c>
      <c r="AB59" s="17">
        <v>0</v>
      </c>
      <c r="AC59" s="17">
        <v>0.105</v>
      </c>
      <c r="AD59" s="17">
        <v>0.115</v>
      </c>
      <c r="AE59" s="17">
        <v>0.46100000000000002</v>
      </c>
      <c r="AF59" s="5">
        <v>0</v>
      </c>
      <c r="AG59" s="31">
        <v>9718.7099609375</v>
      </c>
      <c r="AH59" s="31">
        <v>10056.049999999999</v>
      </c>
    </row>
    <row r="60" spans="1:34" x14ac:dyDescent="0.3">
      <c r="A60" s="4">
        <v>191524040</v>
      </c>
      <c r="B60" s="3" t="s">
        <v>88</v>
      </c>
      <c r="C60" s="3" t="s">
        <v>783</v>
      </c>
      <c r="D60" s="14">
        <v>87.760459899902344</v>
      </c>
      <c r="E60" s="14">
        <v>86.314170837402344</v>
      </c>
      <c r="F60" s="14">
        <v>88.347877502441406</v>
      </c>
      <c r="G60" s="14">
        <v>88.841049194335938</v>
      </c>
      <c r="H60" s="5">
        <v>500</v>
      </c>
      <c r="I60" s="15" t="s">
        <v>3981</v>
      </c>
      <c r="J60" s="15">
        <v>6</v>
      </c>
      <c r="K60" s="3" t="s">
        <v>3878</v>
      </c>
      <c r="L60" s="3" t="s">
        <v>3914</v>
      </c>
      <c r="M60" s="3" t="s">
        <v>3917</v>
      </c>
      <c r="N60" s="3" t="s">
        <v>3922</v>
      </c>
      <c r="O60" s="5">
        <v>357</v>
      </c>
      <c r="P60" s="17">
        <v>0.46853145956993097</v>
      </c>
      <c r="Q60" s="5">
        <v>204</v>
      </c>
      <c r="R60" s="17">
        <v>0.30519479513168329</v>
      </c>
      <c r="S60" s="5">
        <v>357</v>
      </c>
      <c r="T60" s="17">
        <v>0.43356642127037048</v>
      </c>
      <c r="U60" s="5">
        <v>204</v>
      </c>
      <c r="V60" s="17">
        <v>0.30519479513168329</v>
      </c>
      <c r="W60" s="17">
        <v>5.8000000000000003E-2</v>
      </c>
      <c r="X60" s="17">
        <v>0.17799999999999999</v>
      </c>
      <c r="Y60" s="17"/>
      <c r="Z60" s="17">
        <v>0.65800000000000003</v>
      </c>
      <c r="AA60" s="17">
        <v>9.1999999999999998E-2</v>
      </c>
      <c r="AB60" s="17">
        <v>1.4000000432133669E-2</v>
      </c>
      <c r="AC60" s="17">
        <v>8.2000000000000003E-2</v>
      </c>
      <c r="AD60" s="17">
        <v>0.13600000000000001</v>
      </c>
      <c r="AE60" s="17">
        <v>0.34100000000000003</v>
      </c>
      <c r="AF60" s="5">
        <v>0</v>
      </c>
      <c r="AG60" s="31">
        <v>9630.9501953125</v>
      </c>
      <c r="AH60" s="31">
        <v>9978.43</v>
      </c>
    </row>
    <row r="61" spans="1:34" x14ac:dyDescent="0.3">
      <c r="A61" s="4">
        <v>191524060</v>
      </c>
      <c r="B61" s="3" t="s">
        <v>88</v>
      </c>
      <c r="C61" s="3" t="s">
        <v>784</v>
      </c>
      <c r="D61" s="14">
        <v>87.905204772949219</v>
      </c>
      <c r="E61" s="14">
        <v>89.799201965332031</v>
      </c>
      <c r="F61" s="14">
        <v>93.709869384765625</v>
      </c>
      <c r="G61" s="14">
        <v>95.732391357421875</v>
      </c>
      <c r="H61" s="5">
        <v>449</v>
      </c>
      <c r="I61" s="15" t="s">
        <v>3981</v>
      </c>
      <c r="J61" s="15">
        <v>4</v>
      </c>
      <c r="K61" s="3" t="s">
        <v>3878</v>
      </c>
      <c r="L61" s="3" t="s">
        <v>3914</v>
      </c>
      <c r="M61" s="3" t="s">
        <v>3917</v>
      </c>
      <c r="N61" s="3" t="s">
        <v>3922</v>
      </c>
      <c r="O61" s="5">
        <v>54</v>
      </c>
      <c r="P61" s="17">
        <v>0.28930819034576422</v>
      </c>
      <c r="Q61" s="5">
        <v>42</v>
      </c>
      <c r="R61" s="17">
        <v>0.21100917458534241</v>
      </c>
      <c r="S61" s="5">
        <v>55</v>
      </c>
      <c r="T61" s="17">
        <v>0.20754717290401459</v>
      </c>
      <c r="U61" s="5">
        <v>43</v>
      </c>
      <c r="V61" s="17">
        <v>0.16513761878013611</v>
      </c>
      <c r="W61" s="17">
        <v>0.107</v>
      </c>
      <c r="X61" s="17">
        <v>0.18</v>
      </c>
      <c r="Y61" s="17"/>
      <c r="Z61" s="17">
        <v>0.624</v>
      </c>
      <c r="AA61" s="17">
        <v>7.8E-2</v>
      </c>
      <c r="AB61" s="17">
        <v>1.099999994039536E-2</v>
      </c>
      <c r="AC61" s="17">
        <v>8.5000000000000006E-2</v>
      </c>
      <c r="AD61" s="17">
        <v>0.14899999999999999</v>
      </c>
      <c r="AE61" s="17">
        <v>0.54100000000000004</v>
      </c>
      <c r="AF61" s="5">
        <v>0</v>
      </c>
      <c r="AG61" s="31">
        <v>9217.7802734375</v>
      </c>
      <c r="AH61" s="31">
        <v>9582.92</v>
      </c>
    </row>
    <row r="62" spans="1:34" x14ac:dyDescent="0.3">
      <c r="A62" s="4">
        <v>191524080</v>
      </c>
      <c r="B62" s="3" t="s">
        <v>88</v>
      </c>
      <c r="C62" s="3" t="s">
        <v>785</v>
      </c>
      <c r="D62" s="14">
        <v>85.733711242675781</v>
      </c>
      <c r="E62" s="14">
        <v>86.41485595703125</v>
      </c>
      <c r="F62" s="14">
        <v>84.925941467285156</v>
      </c>
      <c r="G62" s="14">
        <v>84.989753723144531</v>
      </c>
      <c r="H62" s="5">
        <v>514</v>
      </c>
      <c r="I62" s="15">
        <v>5</v>
      </c>
      <c r="J62" s="15">
        <v>6</v>
      </c>
      <c r="K62" s="3" t="s">
        <v>3878</v>
      </c>
      <c r="L62" s="3" t="s">
        <v>3914</v>
      </c>
      <c r="M62" s="3" t="s">
        <v>3917</v>
      </c>
      <c r="N62" s="3" t="s">
        <v>3922</v>
      </c>
      <c r="O62" s="5">
        <v>952</v>
      </c>
      <c r="P62" s="17">
        <v>0.34065935015678411</v>
      </c>
      <c r="Q62" s="5">
        <v>631</v>
      </c>
      <c r="R62" s="17">
        <v>0.26190477609634399</v>
      </c>
      <c r="S62" s="5">
        <v>953</v>
      </c>
      <c r="T62" s="17">
        <v>0.29010990262031561</v>
      </c>
      <c r="U62" s="5">
        <v>632</v>
      </c>
      <c r="V62" s="17">
        <v>0.21088434755802149</v>
      </c>
      <c r="W62" s="17">
        <v>0.10100000000000001</v>
      </c>
      <c r="X62" s="17">
        <v>0.17899999999999999</v>
      </c>
      <c r="Y62" s="17"/>
      <c r="Z62" s="17">
        <v>0.628</v>
      </c>
      <c r="AA62" s="17">
        <v>7.2000000000000008E-2</v>
      </c>
      <c r="AB62" s="17">
        <v>1.8999999389052391E-2</v>
      </c>
      <c r="AC62" s="17">
        <v>6.2E-2</v>
      </c>
      <c r="AD62" s="17">
        <v>0.20200000000000001</v>
      </c>
      <c r="AE62" s="17">
        <v>0.42699999999999999</v>
      </c>
      <c r="AF62" s="5">
        <v>0</v>
      </c>
      <c r="AG62" s="31">
        <v>9810.5400390625</v>
      </c>
      <c r="AH62" s="31">
        <v>10134.16</v>
      </c>
    </row>
    <row r="63" spans="1:34" x14ac:dyDescent="0.3">
      <c r="A63" s="4">
        <v>191524090</v>
      </c>
      <c r="B63" s="3" t="s">
        <v>88</v>
      </c>
      <c r="C63" s="3" t="s">
        <v>786</v>
      </c>
      <c r="D63" s="14">
        <v>79.518531799316406</v>
      </c>
      <c r="E63" s="14">
        <v>82.315406799316406</v>
      </c>
      <c r="F63" s="14">
        <v>82.927597045898438</v>
      </c>
      <c r="G63" s="14">
        <v>82.966827392578125</v>
      </c>
      <c r="H63" s="5">
        <v>385</v>
      </c>
      <c r="I63" s="15" t="s">
        <v>3981</v>
      </c>
      <c r="J63" s="15">
        <v>4</v>
      </c>
      <c r="K63" s="3" t="s">
        <v>3878</v>
      </c>
      <c r="L63" s="3" t="s">
        <v>3914</v>
      </c>
      <c r="M63" s="3" t="s">
        <v>3917</v>
      </c>
      <c r="N63" s="3" t="s">
        <v>3922</v>
      </c>
      <c r="O63" s="5">
        <v>72</v>
      </c>
      <c r="P63" s="17">
        <v>0.3695652186870575</v>
      </c>
      <c r="Q63" s="5">
        <v>47</v>
      </c>
      <c r="R63" s="17">
        <v>0.21951219439506531</v>
      </c>
      <c r="S63" s="5">
        <v>72</v>
      </c>
      <c r="T63" s="17">
        <v>0.39416059851646418</v>
      </c>
      <c r="U63" s="5">
        <v>47</v>
      </c>
      <c r="V63" s="17">
        <v>0.27160492539405823</v>
      </c>
      <c r="W63" s="17">
        <v>0.104</v>
      </c>
      <c r="X63" s="17">
        <v>0.106</v>
      </c>
      <c r="Y63" s="17"/>
      <c r="Z63" s="17">
        <v>0.68600000000000005</v>
      </c>
      <c r="AA63" s="17">
        <v>8.7999999999999995E-2</v>
      </c>
      <c r="AB63" s="17">
        <v>1.6000000759959221E-2</v>
      </c>
      <c r="AC63" s="17">
        <v>4.7E-2</v>
      </c>
      <c r="AD63" s="17">
        <v>0.17100000000000001</v>
      </c>
      <c r="AE63" s="17">
        <v>0.436</v>
      </c>
      <c r="AF63" s="5">
        <v>0</v>
      </c>
      <c r="AG63" s="31">
        <v>10344.259765625</v>
      </c>
      <c r="AH63" s="31">
        <v>10735.68</v>
      </c>
    </row>
    <row r="64" spans="1:34" x14ac:dyDescent="0.3">
      <c r="A64" s="4">
        <v>1031351050</v>
      </c>
      <c r="B64" s="3" t="s">
        <v>490</v>
      </c>
      <c r="C64" s="3" t="s">
        <v>1973</v>
      </c>
      <c r="D64" s="14">
        <v>84.504180908203125</v>
      </c>
      <c r="E64" s="14">
        <v>82.568710327148438</v>
      </c>
      <c r="F64" s="14">
        <v>77.293434143066406</v>
      </c>
      <c r="G64" s="14">
        <v>75.445045471191406</v>
      </c>
      <c r="H64" s="5">
        <v>221</v>
      </c>
      <c r="I64" s="15">
        <v>7</v>
      </c>
      <c r="J64" s="15">
        <v>12</v>
      </c>
      <c r="K64" s="3" t="s">
        <v>3807</v>
      </c>
      <c r="L64" s="3" t="s">
        <v>3910</v>
      </c>
      <c r="M64" s="3" t="s">
        <v>3916</v>
      </c>
      <c r="N64" s="3" t="s">
        <v>3923</v>
      </c>
      <c r="O64" s="5">
        <v>151</v>
      </c>
      <c r="P64" s="17">
        <v>0.68421053886413574</v>
      </c>
      <c r="Q64" s="5">
        <v>108</v>
      </c>
      <c r="R64" s="17">
        <v>0.57894736528396606</v>
      </c>
      <c r="S64" s="5">
        <v>151</v>
      </c>
      <c r="T64" s="17">
        <v>0.33018869161605829</v>
      </c>
      <c r="U64" s="5">
        <v>108</v>
      </c>
      <c r="V64" s="17">
        <v>0.20270270109176641</v>
      </c>
      <c r="W64" s="17">
        <v>2.3E-2</v>
      </c>
      <c r="X64" s="17">
        <v>2.7E-2</v>
      </c>
      <c r="Y64" s="17"/>
      <c r="Z64" s="17">
        <v>0.92800000000000005</v>
      </c>
      <c r="AA64" s="17"/>
      <c r="AB64" s="17">
        <v>2.300000004470348E-2</v>
      </c>
      <c r="AC64" s="17"/>
      <c r="AD64" s="17">
        <v>0.13600000000000001</v>
      </c>
      <c r="AE64" s="17">
        <v>0.54500000000000004</v>
      </c>
      <c r="AF64" s="5">
        <v>0</v>
      </c>
      <c r="AG64" s="31">
        <v>8740.25</v>
      </c>
      <c r="AH64" s="31">
        <v>9461.56</v>
      </c>
    </row>
    <row r="65" spans="1:34" x14ac:dyDescent="0.3">
      <c r="A65" s="4">
        <v>1031354020</v>
      </c>
      <c r="B65" s="3" t="s">
        <v>490</v>
      </c>
      <c r="C65" s="3" t="s">
        <v>1974</v>
      </c>
      <c r="D65" s="14">
        <v>93.080116271972656</v>
      </c>
      <c r="E65" s="14">
        <v>93.097862243652344</v>
      </c>
      <c r="F65" s="14">
        <v>83.015304565429688</v>
      </c>
      <c r="G65" s="14">
        <v>85.492576599121094</v>
      </c>
      <c r="H65" s="5">
        <v>286</v>
      </c>
      <c r="I65" s="15" t="s">
        <v>3980</v>
      </c>
      <c r="J65" s="15">
        <v>6</v>
      </c>
      <c r="K65" s="3" t="s">
        <v>3807</v>
      </c>
      <c r="L65" s="3" t="s">
        <v>3910</v>
      </c>
      <c r="M65" s="3" t="s">
        <v>3916</v>
      </c>
      <c r="N65" s="3" t="s">
        <v>3923</v>
      </c>
      <c r="O65" s="5">
        <v>191</v>
      </c>
      <c r="P65" s="17">
        <v>0.65131580829620361</v>
      </c>
      <c r="Q65" s="5">
        <v>129</v>
      </c>
      <c r="R65" s="17">
        <v>0.60747665166854858</v>
      </c>
      <c r="S65" s="5">
        <v>190</v>
      </c>
      <c r="T65" s="17">
        <v>0.43421053886413569</v>
      </c>
      <c r="U65" s="5">
        <v>128</v>
      </c>
      <c r="V65" s="17">
        <v>0.41121494770050049</v>
      </c>
      <c r="W65" s="17">
        <v>3.7999999999999999E-2</v>
      </c>
      <c r="X65" s="17">
        <v>3.1E-2</v>
      </c>
      <c r="Y65" s="17"/>
      <c r="Z65" s="17">
        <v>0.84599999999999997</v>
      </c>
      <c r="AA65" s="17">
        <v>0.08</v>
      </c>
      <c r="AB65" s="17">
        <v>3.0000000260770321E-3</v>
      </c>
      <c r="AC65" s="17"/>
      <c r="AD65" s="17">
        <v>8.7000000000000008E-2</v>
      </c>
      <c r="AE65" s="17">
        <v>0.65100000000000002</v>
      </c>
      <c r="AF65" s="5">
        <v>0</v>
      </c>
      <c r="AG65" s="31">
        <v>7180.41015625</v>
      </c>
      <c r="AH65" s="31">
        <v>7905.7</v>
      </c>
    </row>
    <row r="66" spans="1:34" x14ac:dyDescent="0.3">
      <c r="A66" s="4">
        <v>611514020</v>
      </c>
      <c r="B66" s="3" t="s">
        <v>305</v>
      </c>
      <c r="C66" s="3" t="s">
        <v>1443</v>
      </c>
      <c r="D66" s="14">
        <v>83.6466064453125</v>
      </c>
      <c r="E66" s="14">
        <v>83.175613403320313</v>
      </c>
      <c r="F66" s="14">
        <v>82.271163940429688</v>
      </c>
      <c r="G66" s="14">
        <v>85.430877685546875</v>
      </c>
      <c r="H66" s="5">
        <v>114</v>
      </c>
      <c r="I66" s="15" t="s">
        <v>3981</v>
      </c>
      <c r="J66" s="15">
        <v>8</v>
      </c>
      <c r="K66" s="3" t="s">
        <v>3851</v>
      </c>
      <c r="L66" s="3" t="s">
        <v>3911</v>
      </c>
      <c r="M66" s="3" t="s">
        <v>3917</v>
      </c>
      <c r="N66" s="3" t="s">
        <v>3921</v>
      </c>
      <c r="O66" s="5">
        <v>114</v>
      </c>
      <c r="P66" s="17">
        <v>0.34285715222358698</v>
      </c>
      <c r="Q66" s="5">
        <v>81</v>
      </c>
      <c r="R66" s="17">
        <v>0.3125</v>
      </c>
      <c r="S66" s="5">
        <v>114</v>
      </c>
      <c r="T66" s="17">
        <v>0.27142858505249018</v>
      </c>
      <c r="U66" s="5">
        <v>81</v>
      </c>
      <c r="V66" s="17">
        <v>0.2916666567325592</v>
      </c>
      <c r="W66" s="17"/>
      <c r="X66" s="17"/>
      <c r="Y66" s="17"/>
      <c r="Z66" s="17">
        <v>0.95600000000000007</v>
      </c>
      <c r="AA66" s="17"/>
      <c r="AB66" s="17">
        <v>4.3999999761581421E-2</v>
      </c>
      <c r="AC66" s="17"/>
      <c r="AD66" s="17">
        <v>0.22800000000000001</v>
      </c>
      <c r="AE66" s="17">
        <v>0.53400000000000003</v>
      </c>
      <c r="AF66" s="5">
        <v>0</v>
      </c>
      <c r="AG66" s="31">
        <v>11551.509765625</v>
      </c>
      <c r="AH66" s="31">
        <v>12733.02</v>
      </c>
    </row>
    <row r="67" spans="1:34" x14ac:dyDescent="0.3">
      <c r="A67" s="4">
        <v>220911050</v>
      </c>
      <c r="B67" s="3" t="s">
        <v>98</v>
      </c>
      <c r="C67" s="3" t="s">
        <v>810</v>
      </c>
      <c r="D67" s="14">
        <v>78.601760864257813</v>
      </c>
      <c r="E67" s="14">
        <v>78.409965515136719</v>
      </c>
      <c r="F67" s="14">
        <v>79.496109008789063</v>
      </c>
      <c r="G67" s="14">
        <v>79.148536682128906</v>
      </c>
      <c r="H67" s="5">
        <v>172</v>
      </c>
      <c r="I67" s="15">
        <v>7</v>
      </c>
      <c r="J67" s="15">
        <v>12</v>
      </c>
      <c r="K67" s="3" t="s">
        <v>3810</v>
      </c>
      <c r="L67" s="3" t="s">
        <v>3907</v>
      </c>
      <c r="M67" s="3" t="s">
        <v>3916</v>
      </c>
      <c r="N67" s="3" t="s">
        <v>3921</v>
      </c>
      <c r="O67" s="5">
        <v>105</v>
      </c>
      <c r="P67" s="17">
        <v>0.48051947355270391</v>
      </c>
      <c r="Q67" s="5">
        <v>55</v>
      </c>
      <c r="R67" s="17">
        <v>0.32352942228317261</v>
      </c>
      <c r="S67" s="5">
        <v>106</v>
      </c>
      <c r="T67" s="17">
        <v>0.27536231279373169</v>
      </c>
      <c r="U67" s="5">
        <v>56</v>
      </c>
      <c r="V67" s="17">
        <v>0.25</v>
      </c>
      <c r="W67" s="17"/>
      <c r="X67" s="17">
        <v>4.1000000000000002E-2</v>
      </c>
      <c r="Y67" s="17"/>
      <c r="Z67" s="17">
        <v>0.91300000000000003</v>
      </c>
      <c r="AA67" s="17"/>
      <c r="AB67" s="17">
        <v>4.6999998390674591E-2</v>
      </c>
      <c r="AC67" s="17"/>
      <c r="AD67" s="17">
        <v>9.2999999999999999E-2</v>
      </c>
      <c r="AE67" s="17">
        <v>0.378</v>
      </c>
      <c r="AF67" s="5">
        <v>0</v>
      </c>
      <c r="AG67" s="31">
        <v>10493.0595703125</v>
      </c>
      <c r="AH67" s="31">
        <v>11450.06</v>
      </c>
    </row>
    <row r="68" spans="1:34" x14ac:dyDescent="0.3">
      <c r="A68" s="4">
        <v>220914020</v>
      </c>
      <c r="B68" s="3" t="s">
        <v>98</v>
      </c>
      <c r="C68" s="3" t="s">
        <v>811</v>
      </c>
      <c r="D68" s="14">
        <v>86.871055603027344</v>
      </c>
      <c r="E68" s="14">
        <v>88.851531982421875</v>
      </c>
      <c r="F68" s="14">
        <v>82.540817260742188</v>
      </c>
      <c r="G68" s="14">
        <v>86.521873474121094</v>
      </c>
      <c r="H68" s="5">
        <v>184</v>
      </c>
      <c r="I68" s="15" t="s">
        <v>3980</v>
      </c>
      <c r="J68" s="15">
        <v>6</v>
      </c>
      <c r="K68" s="3" t="s">
        <v>3810</v>
      </c>
      <c r="L68" s="3" t="s">
        <v>3907</v>
      </c>
      <c r="M68" s="3" t="s">
        <v>3916</v>
      </c>
      <c r="N68" s="3" t="s">
        <v>3921</v>
      </c>
      <c r="O68" s="5">
        <v>143</v>
      </c>
      <c r="P68" s="17">
        <v>0.36538460850715643</v>
      </c>
      <c r="Q68" s="5">
        <v>78</v>
      </c>
      <c r="R68" s="17">
        <v>0.2037037014961243</v>
      </c>
      <c r="S68" s="5">
        <v>143</v>
      </c>
      <c r="T68" s="17">
        <v>0.2788461446762085</v>
      </c>
      <c r="U68" s="5">
        <v>78</v>
      </c>
      <c r="V68" s="17">
        <v>0.12962962687015531</v>
      </c>
      <c r="W68" s="17"/>
      <c r="X68" s="17">
        <v>2.7E-2</v>
      </c>
      <c r="Y68" s="17"/>
      <c r="Z68" s="17">
        <v>0.96199999999999997</v>
      </c>
      <c r="AA68" s="17"/>
      <c r="AB68" s="17">
        <v>1.099999994039536E-2</v>
      </c>
      <c r="AC68" s="17"/>
      <c r="AD68" s="17">
        <v>0.152</v>
      </c>
      <c r="AE68" s="17">
        <v>0.48899999999999999</v>
      </c>
      <c r="AF68" s="5">
        <v>0</v>
      </c>
      <c r="AG68" s="31">
        <v>8764.4296875</v>
      </c>
      <c r="AH68" s="31">
        <v>10144.709999999999</v>
      </c>
    </row>
    <row r="69" spans="1:34" x14ac:dyDescent="0.3">
      <c r="A69" s="4">
        <v>940761050</v>
      </c>
      <c r="B69" s="3" t="s">
        <v>436</v>
      </c>
      <c r="C69" s="3" t="s">
        <v>1746</v>
      </c>
      <c r="D69" s="14">
        <v>86.325920104980469</v>
      </c>
      <c r="E69" s="14">
        <v>87.943870544433594</v>
      </c>
      <c r="F69" s="14">
        <v>78.853431701660156</v>
      </c>
      <c r="G69" s="14">
        <v>80.676315307617188</v>
      </c>
      <c r="H69" s="5">
        <v>276</v>
      </c>
      <c r="I69" s="15">
        <v>6</v>
      </c>
      <c r="J69" s="15">
        <v>12</v>
      </c>
      <c r="K69" s="3" t="s">
        <v>3867</v>
      </c>
      <c r="L69" s="3" t="s">
        <v>3910</v>
      </c>
      <c r="M69" s="3" t="s">
        <v>3919</v>
      </c>
      <c r="N69" s="3" t="s">
        <v>3923</v>
      </c>
      <c r="O69" s="5">
        <v>228</v>
      </c>
      <c r="P69" s="17">
        <v>0.33802816271781921</v>
      </c>
      <c r="Q69" s="5">
        <v>228</v>
      </c>
      <c r="R69" s="17">
        <v>0.33802816271781921</v>
      </c>
      <c r="S69" s="5">
        <v>228</v>
      </c>
      <c r="T69" s="17">
        <v>0.1126760542392731</v>
      </c>
      <c r="U69" s="5">
        <v>228</v>
      </c>
      <c r="V69" s="17">
        <v>0.1126760542392731</v>
      </c>
      <c r="W69" s="17"/>
      <c r="X69" s="17">
        <v>4.7E-2</v>
      </c>
      <c r="Y69" s="17"/>
      <c r="Z69" s="17">
        <v>0.93100000000000005</v>
      </c>
      <c r="AA69" s="17"/>
      <c r="AB69" s="17">
        <v>2.199999988079071E-2</v>
      </c>
      <c r="AC69" s="17"/>
      <c r="AD69" s="17">
        <v>0.156</v>
      </c>
      <c r="AE69" s="17">
        <v>0.41909999999999997</v>
      </c>
      <c r="AF69" s="5">
        <v>1</v>
      </c>
      <c r="AG69" s="31">
        <v>9670.1298828125</v>
      </c>
      <c r="AH69" s="31">
        <v>10398.86</v>
      </c>
    </row>
    <row r="70" spans="1:34" x14ac:dyDescent="0.3">
      <c r="A70" s="4">
        <v>940764020</v>
      </c>
      <c r="B70" s="3" t="s">
        <v>436</v>
      </c>
      <c r="C70" s="3" t="s">
        <v>1747</v>
      </c>
      <c r="D70" s="14">
        <v>80.477920532226563</v>
      </c>
      <c r="E70" s="14">
        <v>81.800666809082031</v>
      </c>
      <c r="F70" s="14">
        <v>88.818557739257813</v>
      </c>
      <c r="G70" s="14">
        <v>90.085716247558594</v>
      </c>
      <c r="H70" s="5">
        <v>214</v>
      </c>
      <c r="I70" s="15" t="s">
        <v>3980</v>
      </c>
      <c r="J70" s="15">
        <v>5</v>
      </c>
      <c r="K70" s="3" t="s">
        <v>3867</v>
      </c>
      <c r="L70" s="3" t="s">
        <v>3910</v>
      </c>
      <c r="M70" s="3" t="s">
        <v>3919</v>
      </c>
      <c r="N70" s="3" t="s">
        <v>3923</v>
      </c>
      <c r="O70" s="5">
        <v>112</v>
      </c>
      <c r="P70" s="17">
        <v>0.30392158031463617</v>
      </c>
      <c r="Q70" s="5">
        <v>112</v>
      </c>
      <c r="R70" s="17">
        <v>0.30392158031463617</v>
      </c>
      <c r="S70" s="5">
        <v>112</v>
      </c>
      <c r="T70" s="17">
        <v>0.28431373834609991</v>
      </c>
      <c r="U70" s="5">
        <v>112</v>
      </c>
      <c r="V70" s="17">
        <v>0.28431373834609991</v>
      </c>
      <c r="W70" s="17"/>
      <c r="X70" s="17">
        <v>2.8000000000000001E-2</v>
      </c>
      <c r="Y70" s="17"/>
      <c r="Z70" s="17">
        <v>0.92500000000000004</v>
      </c>
      <c r="AA70" s="17">
        <v>3.3000000000000002E-2</v>
      </c>
      <c r="AB70" s="17">
        <v>1.4000000432133669E-2</v>
      </c>
      <c r="AC70" s="17"/>
      <c r="AD70" s="17">
        <v>0.23799999999999999</v>
      </c>
      <c r="AE70" s="17">
        <v>0.4657</v>
      </c>
      <c r="AF70" s="5">
        <v>1</v>
      </c>
      <c r="AG70" s="31">
        <v>9868.3603515625</v>
      </c>
      <c r="AH70" s="31">
        <v>11736.16</v>
      </c>
    </row>
    <row r="71" spans="1:34" x14ac:dyDescent="0.3">
      <c r="A71" s="4">
        <v>270554020</v>
      </c>
      <c r="B71" s="3" t="s">
        <v>116</v>
      </c>
      <c r="C71" s="3" t="s">
        <v>898</v>
      </c>
      <c r="D71" s="14">
        <v>79.787567138671875</v>
      </c>
      <c r="E71" s="14">
        <v>81.456657409667969</v>
      </c>
      <c r="F71" s="14">
        <v>83.733360290527344</v>
      </c>
      <c r="G71" s="14">
        <v>83.401603698730469</v>
      </c>
      <c r="H71" s="5">
        <v>87</v>
      </c>
      <c r="I71" s="15" t="s">
        <v>3980</v>
      </c>
      <c r="J71" s="15">
        <v>8</v>
      </c>
      <c r="K71" s="3" t="s">
        <v>3848</v>
      </c>
      <c r="L71" s="3" t="s">
        <v>3909</v>
      </c>
      <c r="M71" s="3" t="s">
        <v>3916</v>
      </c>
      <c r="N71" s="3" t="s">
        <v>3921</v>
      </c>
      <c r="O71" s="5">
        <v>107</v>
      </c>
      <c r="P71" s="17">
        <v>0.50847458839416504</v>
      </c>
      <c r="Q71" s="5">
        <v>79</v>
      </c>
      <c r="R71" s="17">
        <v>0.50847458839416504</v>
      </c>
      <c r="S71" s="5">
        <v>107</v>
      </c>
      <c r="T71" s="17">
        <v>0.27118644118309021</v>
      </c>
      <c r="U71" s="5">
        <v>79</v>
      </c>
      <c r="V71" s="17">
        <v>0.27118644118309021</v>
      </c>
      <c r="W71" s="17"/>
      <c r="X71" s="17"/>
      <c r="Y71" s="17"/>
      <c r="Z71" s="17">
        <v>0.96599999999999997</v>
      </c>
      <c r="AA71" s="17"/>
      <c r="AB71" s="17">
        <v>3.4000001847743988E-2</v>
      </c>
      <c r="AC71" s="17"/>
      <c r="AD71" s="17">
        <v>0.184</v>
      </c>
      <c r="AE71" s="17">
        <v>0.46400000000000002</v>
      </c>
      <c r="AF71" s="5">
        <v>0</v>
      </c>
      <c r="AG71" s="31">
        <v>10576</v>
      </c>
      <c r="AH71" s="31">
        <v>11277.67</v>
      </c>
    </row>
    <row r="72" spans="1:34" x14ac:dyDescent="0.3">
      <c r="A72" s="4">
        <v>260023000</v>
      </c>
      <c r="B72" s="3" t="s">
        <v>113</v>
      </c>
      <c r="C72" s="3" t="s">
        <v>886</v>
      </c>
      <c r="D72" s="14">
        <v>83.129257202148438</v>
      </c>
      <c r="E72" s="14">
        <v>79.376045227050781</v>
      </c>
      <c r="F72" s="14">
        <v>86.618881225585938</v>
      </c>
      <c r="G72" s="14">
        <v>86.134346008300781</v>
      </c>
      <c r="H72" s="5">
        <v>373</v>
      </c>
      <c r="I72" s="15">
        <v>6</v>
      </c>
      <c r="J72" s="15">
        <v>8</v>
      </c>
      <c r="K72" s="3" t="s">
        <v>3857</v>
      </c>
      <c r="L72" s="3" t="s">
        <v>3909</v>
      </c>
      <c r="M72" s="3" t="s">
        <v>3916</v>
      </c>
      <c r="N72" s="3" t="s">
        <v>3921</v>
      </c>
      <c r="O72" s="5">
        <v>702</v>
      </c>
      <c r="P72" s="17">
        <v>0.6082192063331604</v>
      </c>
      <c r="Q72" s="5">
        <v>150</v>
      </c>
      <c r="R72" s="17">
        <v>0.29577463865280151</v>
      </c>
      <c r="S72" s="5">
        <v>702</v>
      </c>
      <c r="T72" s="17">
        <v>0.68493151664733887</v>
      </c>
      <c r="U72" s="5">
        <v>150</v>
      </c>
      <c r="V72" s="17">
        <v>0.40845069289207458</v>
      </c>
      <c r="W72" s="17"/>
      <c r="X72" s="17"/>
      <c r="Y72" s="17"/>
      <c r="Z72" s="17">
        <v>0.93600000000000005</v>
      </c>
      <c r="AA72" s="17">
        <v>4.5999999999999999E-2</v>
      </c>
      <c r="AB72" s="17">
        <v>1.8999999389052391E-2</v>
      </c>
      <c r="AC72" s="17"/>
      <c r="AD72" s="17">
        <v>8.8999999999999996E-2</v>
      </c>
      <c r="AE72" s="17">
        <v>0.10299999999999999</v>
      </c>
      <c r="AF72" s="5">
        <v>0</v>
      </c>
      <c r="AG72" s="31">
        <v>8258.8095703125</v>
      </c>
      <c r="AH72" s="31">
        <v>8572.7099999999991</v>
      </c>
    </row>
    <row r="73" spans="1:34" x14ac:dyDescent="0.3">
      <c r="A73" s="4">
        <v>1031313000</v>
      </c>
      <c r="B73" s="3" t="s">
        <v>488</v>
      </c>
      <c r="C73" s="3" t="s">
        <v>1970</v>
      </c>
      <c r="D73" s="14">
        <v>83.201278686523438</v>
      </c>
      <c r="E73" s="14">
        <v>83.355300903320313</v>
      </c>
      <c r="F73" s="14">
        <v>86.508209228515625</v>
      </c>
      <c r="G73" s="14">
        <v>87.976371765136719</v>
      </c>
      <c r="H73" s="5">
        <v>176</v>
      </c>
      <c r="I73" s="15">
        <v>5</v>
      </c>
      <c r="J73" s="15">
        <v>8</v>
      </c>
      <c r="K73" s="3" t="s">
        <v>3807</v>
      </c>
      <c r="L73" s="3" t="s">
        <v>3910</v>
      </c>
      <c r="M73" s="3" t="s">
        <v>3916</v>
      </c>
      <c r="N73" s="3" t="s">
        <v>3921</v>
      </c>
      <c r="O73" s="5">
        <v>346</v>
      </c>
      <c r="P73" s="17">
        <v>0.52352941036224365</v>
      </c>
      <c r="Q73" s="5">
        <v>197</v>
      </c>
      <c r="R73" s="17">
        <v>0.44761905074119568</v>
      </c>
      <c r="S73" s="5">
        <v>346</v>
      </c>
      <c r="T73" s="17">
        <v>0.48235294222831732</v>
      </c>
      <c r="U73" s="5">
        <v>197</v>
      </c>
      <c r="V73" s="17">
        <v>0.43809524178504938</v>
      </c>
      <c r="W73" s="17"/>
      <c r="X73" s="17"/>
      <c r="Y73" s="17"/>
      <c r="Z73" s="17">
        <v>0.98899999999999999</v>
      </c>
      <c r="AA73" s="17"/>
      <c r="AB73" s="17">
        <v>1.099999994039536E-2</v>
      </c>
      <c r="AC73" s="17"/>
      <c r="AD73" s="17">
        <v>0.125</v>
      </c>
      <c r="AE73" s="17">
        <v>0.57600000000000007</v>
      </c>
      <c r="AF73" s="5">
        <v>0</v>
      </c>
      <c r="AG73" s="31">
        <v>5018.5400390625</v>
      </c>
      <c r="AH73" s="31">
        <v>8884.35</v>
      </c>
    </row>
    <row r="74" spans="1:34" x14ac:dyDescent="0.3">
      <c r="A74" s="4">
        <v>1031314020</v>
      </c>
      <c r="B74" s="3" t="s">
        <v>488</v>
      </c>
      <c r="C74" s="3" t="s">
        <v>1971</v>
      </c>
      <c r="D74" s="14">
        <v>69.772735595703125</v>
      </c>
      <c r="E74" s="14">
        <v>72.264396667480469</v>
      </c>
      <c r="F74" s="14">
        <v>71.073165893554688</v>
      </c>
      <c r="G74" s="14">
        <v>72.845848083496094</v>
      </c>
      <c r="H74" s="5">
        <v>223</v>
      </c>
      <c r="I74" s="15" t="s">
        <v>3980</v>
      </c>
      <c r="J74" s="15">
        <v>4</v>
      </c>
      <c r="K74" s="3" t="s">
        <v>3807</v>
      </c>
      <c r="L74" s="3" t="s">
        <v>3910</v>
      </c>
      <c r="M74" s="3" t="s">
        <v>3916</v>
      </c>
      <c r="N74" s="3" t="s">
        <v>3921</v>
      </c>
      <c r="O74" s="5">
        <v>44</v>
      </c>
      <c r="P74" s="17">
        <v>0.34666666388511658</v>
      </c>
      <c r="Q74" s="5">
        <v>32</v>
      </c>
      <c r="R74" s="17">
        <v>0.37209302186965942</v>
      </c>
      <c r="S74" s="5">
        <v>44</v>
      </c>
      <c r="T74" s="17">
        <v>0.61333334445953369</v>
      </c>
      <c r="U74" s="5">
        <v>32</v>
      </c>
      <c r="V74" s="17">
        <v>0.5116279125213623</v>
      </c>
      <c r="W74" s="17"/>
      <c r="X74" s="17"/>
      <c r="Y74" s="17"/>
      <c r="Z74" s="17">
        <v>0.996</v>
      </c>
      <c r="AA74" s="17"/>
      <c r="AB74" s="17">
        <v>4.0000001899898052E-3</v>
      </c>
      <c r="AC74" s="17"/>
      <c r="AD74" s="17">
        <v>0.126</v>
      </c>
      <c r="AE74" s="17">
        <v>0.56800000000000006</v>
      </c>
      <c r="AF74" s="5">
        <v>0</v>
      </c>
      <c r="AG74" s="31">
        <v>7630.990234375</v>
      </c>
      <c r="AH74" s="31">
        <v>8780.94</v>
      </c>
    </row>
    <row r="75" spans="1:34" x14ac:dyDescent="0.3">
      <c r="A75" s="4">
        <v>1040453000</v>
      </c>
      <c r="B75" s="3" t="s">
        <v>495</v>
      </c>
      <c r="C75" s="3" t="s">
        <v>1984</v>
      </c>
      <c r="D75" s="14">
        <v>86.258636474609375</v>
      </c>
      <c r="E75" s="14">
        <v>87.984535217285156</v>
      </c>
      <c r="F75" s="14">
        <v>88.005699157714844</v>
      </c>
      <c r="G75" s="14">
        <v>85.9908447265625</v>
      </c>
      <c r="H75" s="5">
        <v>142</v>
      </c>
      <c r="I75" s="15">
        <v>5</v>
      </c>
      <c r="J75" s="15">
        <v>8</v>
      </c>
      <c r="K75" s="3" t="s">
        <v>3847</v>
      </c>
      <c r="L75" s="3" t="s">
        <v>3907</v>
      </c>
      <c r="M75" s="3" t="s">
        <v>3917</v>
      </c>
      <c r="N75" s="3" t="s">
        <v>3921</v>
      </c>
      <c r="O75" s="5">
        <v>275</v>
      </c>
      <c r="P75" s="17">
        <v>0.4076923131942749</v>
      </c>
      <c r="Q75" s="5">
        <v>171</v>
      </c>
      <c r="R75" s="17">
        <v>0.28947368264198298</v>
      </c>
      <c r="S75" s="5">
        <v>273</v>
      </c>
      <c r="T75" s="17">
        <v>0.39230769872665411</v>
      </c>
      <c r="U75" s="5">
        <v>170</v>
      </c>
      <c r="V75" s="17">
        <v>0.28947368264198298</v>
      </c>
      <c r="W75" s="17"/>
      <c r="X75" s="17"/>
      <c r="Y75" s="17"/>
      <c r="Z75" s="17">
        <v>0.94400000000000006</v>
      </c>
      <c r="AA75" s="17"/>
      <c r="AB75" s="17">
        <v>5.6000001728534698E-2</v>
      </c>
      <c r="AC75" s="17"/>
      <c r="AD75" s="17">
        <v>0.23899999999999999</v>
      </c>
      <c r="AE75" s="17">
        <v>0.51400000000000001</v>
      </c>
      <c r="AF75" s="5">
        <v>0</v>
      </c>
      <c r="AG75" s="31">
        <v>13813.1103515625</v>
      </c>
      <c r="AH75" s="31">
        <v>14742.06</v>
      </c>
    </row>
    <row r="76" spans="1:34" x14ac:dyDescent="0.3">
      <c r="A76" s="4">
        <v>1040454020</v>
      </c>
      <c r="B76" s="3" t="s">
        <v>495</v>
      </c>
      <c r="C76" s="3" t="s">
        <v>1985</v>
      </c>
      <c r="D76" s="14">
        <v>90.175010681152344</v>
      </c>
      <c r="E76" s="14">
        <v>90.302406311035156</v>
      </c>
      <c r="F76" s="14">
        <v>92.91864013671875</v>
      </c>
      <c r="G76" s="14">
        <v>93.551712036132813</v>
      </c>
      <c r="H76" s="5">
        <v>158</v>
      </c>
      <c r="I76" s="15" t="s">
        <v>3980</v>
      </c>
      <c r="J76" s="15">
        <v>4</v>
      </c>
      <c r="K76" s="3" t="s">
        <v>3847</v>
      </c>
      <c r="L76" s="3" t="s">
        <v>3907</v>
      </c>
      <c r="M76" s="3" t="s">
        <v>3917</v>
      </c>
      <c r="N76" s="3" t="s">
        <v>3921</v>
      </c>
      <c r="O76" s="5">
        <v>33</v>
      </c>
      <c r="P76" s="17">
        <v>0.48051947355270391</v>
      </c>
      <c r="Q76" s="5">
        <v>26</v>
      </c>
      <c r="R76" s="17">
        <v>0.42553192377090449</v>
      </c>
      <c r="S76" s="5">
        <v>33</v>
      </c>
      <c r="T76" s="17">
        <v>0.3684210479259491</v>
      </c>
      <c r="U76" s="5">
        <v>26</v>
      </c>
      <c r="V76" s="17">
        <v>0.28260868787765497</v>
      </c>
      <c r="W76" s="17"/>
      <c r="X76" s="17"/>
      <c r="Y76" s="17"/>
      <c r="Z76" s="17">
        <v>0.92400000000000004</v>
      </c>
      <c r="AA76" s="17">
        <v>3.7999999999999999E-2</v>
      </c>
      <c r="AB76" s="17">
        <v>3.7999998778104782E-2</v>
      </c>
      <c r="AC76" s="17"/>
      <c r="AD76" s="17">
        <v>0.16500000000000001</v>
      </c>
      <c r="AE76" s="17">
        <v>0.59599999999999997</v>
      </c>
      <c r="AF76" s="5">
        <v>0</v>
      </c>
      <c r="AG76" s="31">
        <v>13757.7900390625</v>
      </c>
      <c r="AH76" s="31">
        <v>14574.53</v>
      </c>
    </row>
    <row r="77" spans="1:34" x14ac:dyDescent="0.3">
      <c r="A77" s="4">
        <v>480683000</v>
      </c>
      <c r="B77" s="3" t="s">
        <v>217</v>
      </c>
      <c r="C77" s="3" t="s">
        <v>1139</v>
      </c>
      <c r="D77" s="14">
        <v>85.106468200683594</v>
      </c>
      <c r="E77" s="14">
        <v>84.809768676757813</v>
      </c>
      <c r="F77" s="14">
        <v>81.585731506347656</v>
      </c>
      <c r="G77" s="14">
        <v>81.293601989746094</v>
      </c>
      <c r="H77" s="5">
        <v>862</v>
      </c>
      <c r="I77" s="15">
        <v>6</v>
      </c>
      <c r="J77" s="15">
        <v>8</v>
      </c>
      <c r="K77" s="3" t="s">
        <v>3879</v>
      </c>
      <c r="L77" s="3" t="s">
        <v>3914</v>
      </c>
      <c r="M77" s="3" t="s">
        <v>3917</v>
      </c>
      <c r="N77" s="3" t="s">
        <v>3922</v>
      </c>
      <c r="O77" s="5">
        <v>1590</v>
      </c>
      <c r="P77" s="17">
        <v>0.57518798112869263</v>
      </c>
      <c r="Q77" s="5">
        <v>649</v>
      </c>
      <c r="R77" s="17">
        <v>0.38311687111854548</v>
      </c>
      <c r="S77" s="5">
        <v>1590</v>
      </c>
      <c r="T77" s="17">
        <v>0.50877195596694946</v>
      </c>
      <c r="U77" s="5">
        <v>649</v>
      </c>
      <c r="V77" s="17">
        <v>0.3214285671710968</v>
      </c>
      <c r="W77" s="17">
        <v>0.10299999999999999</v>
      </c>
      <c r="X77" s="17">
        <v>9.5000000000000001E-2</v>
      </c>
      <c r="Y77" s="17">
        <v>1.6E-2</v>
      </c>
      <c r="Z77" s="17">
        <v>0.68700000000000006</v>
      </c>
      <c r="AA77" s="17">
        <v>8.7000000000000008E-2</v>
      </c>
      <c r="AB77" s="17">
        <v>1.200000010430813E-2</v>
      </c>
      <c r="AC77" s="17"/>
      <c r="AD77" s="17">
        <v>0.129</v>
      </c>
      <c r="AE77" s="17">
        <v>0.308</v>
      </c>
      <c r="AF77" s="5">
        <v>0</v>
      </c>
      <c r="AG77" s="31">
        <v>9675.7998046875</v>
      </c>
      <c r="AH77" s="31">
        <v>10509.86</v>
      </c>
    </row>
    <row r="78" spans="1:34" x14ac:dyDescent="0.3">
      <c r="A78" s="4">
        <v>480683060</v>
      </c>
      <c r="B78" s="3" t="s">
        <v>217</v>
      </c>
      <c r="C78" s="3" t="s">
        <v>1140</v>
      </c>
      <c r="D78" s="14">
        <v>85.480522155761719</v>
      </c>
      <c r="E78" s="14">
        <v>83.423957824707031</v>
      </c>
      <c r="F78" s="14">
        <v>82.946319580078125</v>
      </c>
      <c r="G78" s="14">
        <v>81.788490295410156</v>
      </c>
      <c r="H78" s="5">
        <v>1082</v>
      </c>
      <c r="I78" s="15">
        <v>6</v>
      </c>
      <c r="J78" s="15">
        <v>8</v>
      </c>
      <c r="K78" s="3" t="s">
        <v>3879</v>
      </c>
      <c r="L78" s="3" t="s">
        <v>3914</v>
      </c>
      <c r="M78" s="3" t="s">
        <v>3917</v>
      </c>
      <c r="N78" s="3" t="s">
        <v>3922</v>
      </c>
      <c r="O78" s="5">
        <v>1923</v>
      </c>
      <c r="P78" s="17">
        <v>0.56237423419952393</v>
      </c>
      <c r="Q78" s="5">
        <v>835</v>
      </c>
      <c r="R78" s="17">
        <v>0.38642296195030212</v>
      </c>
      <c r="S78" s="5">
        <v>1925</v>
      </c>
      <c r="T78" s="17">
        <v>0.51959800720214844</v>
      </c>
      <c r="U78" s="5">
        <v>836</v>
      </c>
      <c r="V78" s="17">
        <v>0.31853786110877991</v>
      </c>
      <c r="W78" s="17">
        <v>0.11700000000000001</v>
      </c>
      <c r="X78" s="17">
        <v>8.7000000000000008E-2</v>
      </c>
      <c r="Y78" s="17">
        <v>1.7000000000000001E-2</v>
      </c>
      <c r="Z78" s="17">
        <v>0.68</v>
      </c>
      <c r="AA78" s="17">
        <v>9.0999999999999998E-2</v>
      </c>
      <c r="AB78" s="17">
        <v>7.0000002160668373E-3</v>
      </c>
      <c r="AC78" s="17"/>
      <c r="AD78" s="17">
        <v>0.11600000000000001</v>
      </c>
      <c r="AE78" s="17">
        <v>0.35</v>
      </c>
      <c r="AF78" s="5">
        <v>0</v>
      </c>
      <c r="AG78" s="31">
        <v>8843.2998046875</v>
      </c>
      <c r="AH78" s="31">
        <v>9560.68</v>
      </c>
    </row>
    <row r="79" spans="1:34" x14ac:dyDescent="0.3">
      <c r="A79" s="4">
        <v>480683080</v>
      </c>
      <c r="B79" s="3" t="s">
        <v>217</v>
      </c>
      <c r="C79" s="3" t="s">
        <v>1141</v>
      </c>
      <c r="D79" s="14">
        <v>86.967689514160156</v>
      </c>
      <c r="E79" s="14">
        <v>85.322807312011719</v>
      </c>
      <c r="F79" s="14">
        <v>84.104240417480469</v>
      </c>
      <c r="G79" s="14">
        <v>81.537773132324219</v>
      </c>
      <c r="H79" s="5">
        <v>798</v>
      </c>
      <c r="I79" s="15">
        <v>6</v>
      </c>
      <c r="J79" s="15">
        <v>8</v>
      </c>
      <c r="K79" s="3" t="s">
        <v>3879</v>
      </c>
      <c r="L79" s="3" t="s">
        <v>3914</v>
      </c>
      <c r="M79" s="3" t="s">
        <v>3917</v>
      </c>
      <c r="N79" s="3" t="s">
        <v>3922</v>
      </c>
      <c r="O79" s="5">
        <v>1551</v>
      </c>
      <c r="P79" s="17">
        <v>0.67108750343322754</v>
      </c>
      <c r="Q79" s="5">
        <v>559</v>
      </c>
      <c r="R79" s="17">
        <v>0.45454546809196472</v>
      </c>
      <c r="S79" s="5">
        <v>1549</v>
      </c>
      <c r="T79" s="17">
        <v>0.65512651205062866</v>
      </c>
      <c r="U79" s="5">
        <v>560</v>
      </c>
      <c r="V79" s="17">
        <v>0.38961037993431091</v>
      </c>
      <c r="W79" s="17">
        <v>0.13</v>
      </c>
      <c r="X79" s="17">
        <v>7.2999999999999995E-2</v>
      </c>
      <c r="Y79" s="17">
        <v>4.4999999999999998E-2</v>
      </c>
      <c r="Z79" s="17">
        <v>0.68900000000000006</v>
      </c>
      <c r="AA79" s="17">
        <v>5.3999999999999999E-2</v>
      </c>
      <c r="AB79" s="17">
        <v>8.999999612569809E-3</v>
      </c>
      <c r="AC79" s="17">
        <v>6.0000000000000001E-3</v>
      </c>
      <c r="AD79" s="17">
        <v>8.3000000000000004E-2</v>
      </c>
      <c r="AE79" s="17">
        <v>0.186</v>
      </c>
      <c r="AF79" s="5">
        <v>0</v>
      </c>
      <c r="AG79" s="31">
        <v>8934.9296875</v>
      </c>
      <c r="AH79" s="31">
        <v>9815.2199999999993</v>
      </c>
    </row>
    <row r="80" spans="1:34" x14ac:dyDescent="0.3">
      <c r="A80" s="4">
        <v>480683090</v>
      </c>
      <c r="B80" s="3" t="s">
        <v>217</v>
      </c>
      <c r="C80" s="3" t="s">
        <v>1142</v>
      </c>
      <c r="D80" s="14">
        <v>79.069740295410156</v>
      </c>
      <c r="E80" s="14">
        <v>76.739799499511719</v>
      </c>
      <c r="F80" s="14">
        <v>80.796218872070313</v>
      </c>
      <c r="G80" s="14">
        <v>79.037559509277344</v>
      </c>
      <c r="H80" s="5">
        <v>823</v>
      </c>
      <c r="I80" s="15">
        <v>6</v>
      </c>
      <c r="J80" s="15">
        <v>8</v>
      </c>
      <c r="K80" s="3" t="s">
        <v>3879</v>
      </c>
      <c r="L80" s="3" t="s">
        <v>3914</v>
      </c>
      <c r="M80" s="3" t="s">
        <v>3917</v>
      </c>
      <c r="N80" s="3" t="s">
        <v>3922</v>
      </c>
      <c r="O80" s="5">
        <v>1533</v>
      </c>
      <c r="P80" s="17">
        <v>0.49808427691459661</v>
      </c>
      <c r="Q80" s="5">
        <v>748</v>
      </c>
      <c r="R80" s="17">
        <v>0.31896552443504328</v>
      </c>
      <c r="S80" s="5">
        <v>1533</v>
      </c>
      <c r="T80" s="17">
        <v>0.46675190329551702</v>
      </c>
      <c r="U80" s="5">
        <v>750</v>
      </c>
      <c r="V80" s="17">
        <v>0.23850575089454651</v>
      </c>
      <c r="W80" s="17">
        <v>0.123</v>
      </c>
      <c r="X80" s="17">
        <v>8.8999999999999996E-2</v>
      </c>
      <c r="Y80" s="17">
        <v>2.1000000000000001E-2</v>
      </c>
      <c r="Z80" s="17">
        <v>0.66600000000000004</v>
      </c>
      <c r="AA80" s="17">
        <v>8.7000000000000008E-2</v>
      </c>
      <c r="AB80" s="17">
        <v>1.499999966472387E-2</v>
      </c>
      <c r="AC80" s="17"/>
      <c r="AD80" s="17">
        <v>0.14799999999999999</v>
      </c>
      <c r="AE80" s="17">
        <v>0.36799999999999999</v>
      </c>
      <c r="AF80" s="5">
        <v>0</v>
      </c>
      <c r="AG80" s="31">
        <v>8934.830078125</v>
      </c>
      <c r="AH80" s="31">
        <v>9829.76</v>
      </c>
    </row>
    <row r="81" spans="1:34" x14ac:dyDescent="0.3">
      <c r="A81" s="4">
        <v>480684020</v>
      </c>
      <c r="B81" s="3" t="s">
        <v>217</v>
      </c>
      <c r="C81" s="3" t="s">
        <v>1143</v>
      </c>
      <c r="D81" s="14">
        <v>101.5192794799805</v>
      </c>
      <c r="E81" s="14">
        <v>98.188331604003906</v>
      </c>
      <c r="F81" s="14">
        <v>91.908668518066406</v>
      </c>
      <c r="G81" s="14">
        <v>94.461387634277344</v>
      </c>
      <c r="H81" s="5">
        <v>465</v>
      </c>
      <c r="I81" s="15" t="s">
        <v>3981</v>
      </c>
      <c r="J81" s="15">
        <v>5</v>
      </c>
      <c r="K81" s="3" t="s">
        <v>3879</v>
      </c>
      <c r="L81" s="3" t="s">
        <v>3914</v>
      </c>
      <c r="M81" s="3" t="s">
        <v>3917</v>
      </c>
      <c r="N81" s="3" t="s">
        <v>3922</v>
      </c>
      <c r="O81" s="5">
        <v>238</v>
      </c>
      <c r="P81" s="17">
        <v>0.60563379526138306</v>
      </c>
      <c r="Q81" s="5">
        <v>142</v>
      </c>
      <c r="R81" s="17">
        <v>0.53535354137420654</v>
      </c>
      <c r="S81" s="5">
        <v>238</v>
      </c>
      <c r="T81" s="17">
        <v>0.58490568399429321</v>
      </c>
      <c r="U81" s="5">
        <v>142</v>
      </c>
      <c r="V81" s="17">
        <v>0.52040815353393555</v>
      </c>
      <c r="W81" s="17">
        <v>8.7999999999999995E-2</v>
      </c>
      <c r="X81" s="17">
        <v>7.6999999999999999E-2</v>
      </c>
      <c r="Y81" s="17"/>
      <c r="Z81" s="17">
        <v>0.72499999999999998</v>
      </c>
      <c r="AA81" s="17">
        <v>8.4000000000000005E-2</v>
      </c>
      <c r="AB81" s="17">
        <v>2.60000005364418E-2</v>
      </c>
      <c r="AC81" s="17"/>
      <c r="AD81" s="17">
        <v>0.13600000000000001</v>
      </c>
      <c r="AE81" s="17">
        <v>0.41699999999999998</v>
      </c>
      <c r="AF81" s="5">
        <v>0</v>
      </c>
      <c r="AG81" s="31">
        <v>9505.23046875</v>
      </c>
      <c r="AH81" s="31">
        <v>10083.950000000001</v>
      </c>
    </row>
    <row r="82" spans="1:34" x14ac:dyDescent="0.3">
      <c r="A82" s="4">
        <v>480684040</v>
      </c>
      <c r="B82" s="3" t="s">
        <v>217</v>
      </c>
      <c r="C82" s="3" t="s">
        <v>1144</v>
      </c>
      <c r="D82" s="14">
        <v>81.680229187011719</v>
      </c>
      <c r="E82" s="14">
        <v>83.23541259765625</v>
      </c>
      <c r="F82" s="14">
        <v>85.411842346191406</v>
      </c>
      <c r="G82" s="14">
        <v>84.011932373046875</v>
      </c>
      <c r="H82" s="5">
        <v>415</v>
      </c>
      <c r="I82" s="15" t="s">
        <v>3981</v>
      </c>
      <c r="J82" s="15">
        <v>5</v>
      </c>
      <c r="K82" s="3" t="s">
        <v>3879</v>
      </c>
      <c r="L82" s="3" t="s">
        <v>3914</v>
      </c>
      <c r="M82" s="3" t="s">
        <v>3917</v>
      </c>
      <c r="N82" s="3" t="s">
        <v>3922</v>
      </c>
      <c r="O82" s="5">
        <v>238</v>
      </c>
      <c r="P82" s="17">
        <v>0.55154639482498169</v>
      </c>
      <c r="Q82" s="5">
        <v>143</v>
      </c>
      <c r="R82" s="17">
        <v>0.43999999761581421</v>
      </c>
      <c r="S82" s="5">
        <v>238</v>
      </c>
      <c r="T82" s="17">
        <v>0.60824739933013916</v>
      </c>
      <c r="U82" s="5">
        <v>143</v>
      </c>
      <c r="V82" s="17">
        <v>0.4699999988079071</v>
      </c>
      <c r="W82" s="17">
        <v>0.123</v>
      </c>
      <c r="X82" s="17">
        <v>8.4000000000000005E-2</v>
      </c>
      <c r="Y82" s="17">
        <v>1.4E-2</v>
      </c>
      <c r="Z82" s="17">
        <v>0.67700000000000005</v>
      </c>
      <c r="AA82" s="17">
        <v>9.1999999999999998E-2</v>
      </c>
      <c r="AB82" s="17">
        <v>9.9999997764825821E-3</v>
      </c>
      <c r="AC82" s="17">
        <v>1.2E-2</v>
      </c>
      <c r="AD82" s="17">
        <v>0.14699999999999999</v>
      </c>
      <c r="AE82" s="17">
        <v>0.44</v>
      </c>
      <c r="AF82" s="5">
        <v>0</v>
      </c>
      <c r="AG82" s="31">
        <v>11406.0595703125</v>
      </c>
      <c r="AH82" s="31">
        <v>12059.25</v>
      </c>
    </row>
    <row r="83" spans="1:34" x14ac:dyDescent="0.3">
      <c r="A83" s="4">
        <v>480684050</v>
      </c>
      <c r="B83" s="3" t="s">
        <v>217</v>
      </c>
      <c r="C83" s="3" t="s">
        <v>1145</v>
      </c>
      <c r="D83" s="14">
        <v>86.058433532714844</v>
      </c>
      <c r="E83" s="14">
        <v>85.265251159667969</v>
      </c>
      <c r="F83" s="14">
        <v>83.602485656738281</v>
      </c>
      <c r="G83" s="14">
        <v>83.661048889160156</v>
      </c>
      <c r="H83" s="5">
        <v>473</v>
      </c>
      <c r="I83" s="15" t="s">
        <v>3981</v>
      </c>
      <c r="J83" s="15">
        <v>5</v>
      </c>
      <c r="K83" s="3" t="s">
        <v>3879</v>
      </c>
      <c r="L83" s="3" t="s">
        <v>3914</v>
      </c>
      <c r="M83" s="3" t="s">
        <v>3917</v>
      </c>
      <c r="N83" s="3" t="s">
        <v>3922</v>
      </c>
      <c r="O83" s="5">
        <v>225</v>
      </c>
      <c r="P83" s="17">
        <v>0.64705884456634521</v>
      </c>
      <c r="Q83" s="5">
        <v>79</v>
      </c>
      <c r="R83" s="17">
        <v>0.43421053886413569</v>
      </c>
      <c r="S83" s="5">
        <v>225</v>
      </c>
      <c r="T83" s="17">
        <v>0.57013577222824097</v>
      </c>
      <c r="U83" s="5">
        <v>79</v>
      </c>
      <c r="V83" s="17">
        <v>0.39473685622215271</v>
      </c>
      <c r="W83" s="17">
        <v>6.8000000000000005E-2</v>
      </c>
      <c r="X83" s="17">
        <v>0.10100000000000001</v>
      </c>
      <c r="Y83" s="17"/>
      <c r="Z83" s="17">
        <v>0.74</v>
      </c>
      <c r="AA83" s="17">
        <v>0.08</v>
      </c>
      <c r="AB83" s="17">
        <v>1.099999994039536E-2</v>
      </c>
      <c r="AC83" s="17"/>
      <c r="AD83" s="17">
        <v>0.108</v>
      </c>
      <c r="AE83" s="17">
        <v>0.27</v>
      </c>
      <c r="AF83" s="5">
        <v>0</v>
      </c>
      <c r="AG83" s="31">
        <v>10321.2998046875</v>
      </c>
      <c r="AH83" s="31">
        <v>10860.03</v>
      </c>
    </row>
    <row r="84" spans="1:34" x14ac:dyDescent="0.3">
      <c r="A84" s="4">
        <v>480684060</v>
      </c>
      <c r="B84" s="3" t="s">
        <v>217</v>
      </c>
      <c r="C84" s="3" t="s">
        <v>1146</v>
      </c>
      <c r="D84" s="14">
        <v>86.041267395019531</v>
      </c>
      <c r="E84" s="14">
        <v>85.259605407714844</v>
      </c>
      <c r="F84" s="14">
        <v>96.594192504882813</v>
      </c>
      <c r="G84" s="14">
        <v>95.634605407714844</v>
      </c>
      <c r="H84" s="5">
        <v>364</v>
      </c>
      <c r="I84" s="15" t="s">
        <v>3981</v>
      </c>
      <c r="J84" s="15">
        <v>5</v>
      </c>
      <c r="K84" s="3" t="s">
        <v>3879</v>
      </c>
      <c r="L84" s="3" t="s">
        <v>3914</v>
      </c>
      <c r="M84" s="3" t="s">
        <v>3917</v>
      </c>
      <c r="N84" s="3" t="s">
        <v>3922</v>
      </c>
      <c r="O84" s="5">
        <v>191</v>
      </c>
      <c r="P84" s="17">
        <v>0.59281438589096069</v>
      </c>
      <c r="Q84" s="5">
        <v>119</v>
      </c>
      <c r="R84" s="17">
        <v>0.46938776969909668</v>
      </c>
      <c r="S84" s="5">
        <v>191</v>
      </c>
      <c r="T84" s="17">
        <v>0.62275451421737671</v>
      </c>
      <c r="U84" s="5">
        <v>119</v>
      </c>
      <c r="V84" s="17">
        <v>0.54081630706787109</v>
      </c>
      <c r="W84" s="17">
        <v>0.157</v>
      </c>
      <c r="X84" s="17">
        <v>0.14599999999999999</v>
      </c>
      <c r="Y84" s="17">
        <v>0.03</v>
      </c>
      <c r="Z84" s="17">
        <v>0.56300000000000006</v>
      </c>
      <c r="AA84" s="17">
        <v>9.0999999999999998E-2</v>
      </c>
      <c r="AB84" s="17">
        <v>1.4000000432133669E-2</v>
      </c>
      <c r="AC84" s="17">
        <v>3.3000000000000002E-2</v>
      </c>
      <c r="AD84" s="17">
        <v>0.115</v>
      </c>
      <c r="AE84" s="17">
        <v>0.42699999999999999</v>
      </c>
      <c r="AF84" s="5">
        <v>0</v>
      </c>
      <c r="AG84" s="31">
        <v>11700.58984375</v>
      </c>
      <c r="AH84" s="31">
        <v>12432.22</v>
      </c>
    </row>
    <row r="85" spans="1:34" x14ac:dyDescent="0.3">
      <c r="A85" s="4">
        <v>480684070</v>
      </c>
      <c r="B85" s="3" t="s">
        <v>217</v>
      </c>
      <c r="C85" s="3" t="s">
        <v>1147</v>
      </c>
      <c r="D85" s="14">
        <v>87.1124267578125</v>
      </c>
      <c r="E85" s="14">
        <v>86.626556396484375</v>
      </c>
      <c r="F85" s="14">
        <v>85.944770812988281</v>
      </c>
      <c r="G85" s="14">
        <v>85.286041259765625</v>
      </c>
      <c r="H85" s="5">
        <v>613</v>
      </c>
      <c r="I85" s="15" t="s">
        <v>3981</v>
      </c>
      <c r="J85" s="15">
        <v>5</v>
      </c>
      <c r="K85" s="3" t="s">
        <v>3879</v>
      </c>
      <c r="L85" s="3" t="s">
        <v>3914</v>
      </c>
      <c r="M85" s="3" t="s">
        <v>3917</v>
      </c>
      <c r="N85" s="3" t="s">
        <v>3922</v>
      </c>
      <c r="O85" s="5">
        <v>320</v>
      </c>
      <c r="P85" s="17">
        <v>0.68831169605255127</v>
      </c>
      <c r="Q85" s="5">
        <v>124</v>
      </c>
      <c r="R85" s="17">
        <v>0.48571428656578058</v>
      </c>
      <c r="S85" s="5">
        <v>319</v>
      </c>
      <c r="T85" s="17">
        <v>0.68506491184234619</v>
      </c>
      <c r="U85" s="5">
        <v>123</v>
      </c>
      <c r="V85" s="17">
        <v>0.4761904776096344</v>
      </c>
      <c r="W85" s="17">
        <v>6.2E-2</v>
      </c>
      <c r="X85" s="17">
        <v>7.4999999999999997E-2</v>
      </c>
      <c r="Y85" s="17"/>
      <c r="Z85" s="17">
        <v>0.79900000000000004</v>
      </c>
      <c r="AA85" s="17">
        <v>5.3999999999999999E-2</v>
      </c>
      <c r="AB85" s="17">
        <v>9.9999997764825821E-3</v>
      </c>
      <c r="AC85" s="17"/>
      <c r="AD85" s="17">
        <v>0.10299999999999999</v>
      </c>
      <c r="AE85" s="17">
        <v>0.215</v>
      </c>
      <c r="AF85" s="5">
        <v>0</v>
      </c>
      <c r="AG85" s="31">
        <v>9290.0302734375</v>
      </c>
      <c r="AH85" s="31">
        <v>9823.99</v>
      </c>
    </row>
    <row r="86" spans="1:34" x14ac:dyDescent="0.3">
      <c r="A86" s="4">
        <v>480684080</v>
      </c>
      <c r="B86" s="3" t="s">
        <v>217</v>
      </c>
      <c r="C86" s="3" t="s">
        <v>1148</v>
      </c>
      <c r="D86" s="14">
        <v>81.048797607421875</v>
      </c>
      <c r="E86" s="14">
        <v>79.251724243164063</v>
      </c>
      <c r="F86" s="14">
        <v>82.523017883300781</v>
      </c>
      <c r="G86" s="14">
        <v>80.128189086914063</v>
      </c>
      <c r="H86" s="5">
        <v>803</v>
      </c>
      <c r="I86" s="15" t="s">
        <v>3981</v>
      </c>
      <c r="J86" s="15">
        <v>5</v>
      </c>
      <c r="K86" s="3" t="s">
        <v>3879</v>
      </c>
      <c r="L86" s="3" t="s">
        <v>3914</v>
      </c>
      <c r="M86" s="3" t="s">
        <v>3917</v>
      </c>
      <c r="N86" s="3" t="s">
        <v>3922</v>
      </c>
      <c r="O86" s="5">
        <v>390</v>
      </c>
      <c r="P86" s="17">
        <v>0.59487181901931763</v>
      </c>
      <c r="Q86" s="5">
        <v>140</v>
      </c>
      <c r="R86" s="17">
        <v>0.38518518209457397</v>
      </c>
      <c r="S86" s="5">
        <v>390</v>
      </c>
      <c r="T86" s="17">
        <v>0.57179486751556396</v>
      </c>
      <c r="U86" s="5">
        <v>140</v>
      </c>
      <c r="V86" s="17">
        <v>0.3333333432674408</v>
      </c>
      <c r="W86" s="17">
        <v>0.127</v>
      </c>
      <c r="X86" s="17">
        <v>4.7E-2</v>
      </c>
      <c r="Y86" s="17">
        <v>1.4999999999999999E-2</v>
      </c>
      <c r="Z86" s="17">
        <v>0.76800000000000002</v>
      </c>
      <c r="AA86" s="17">
        <v>0.04</v>
      </c>
      <c r="AB86" s="17">
        <v>2.000000094994903E-3</v>
      </c>
      <c r="AC86" s="17"/>
      <c r="AD86" s="17">
        <v>9.6000000000000002E-2</v>
      </c>
      <c r="AE86" s="17">
        <v>0.24</v>
      </c>
      <c r="AF86" s="5">
        <v>0</v>
      </c>
      <c r="AG86" s="31">
        <v>8962.3203125</v>
      </c>
      <c r="AH86" s="31">
        <v>9629.77</v>
      </c>
    </row>
    <row r="87" spans="1:34" x14ac:dyDescent="0.3">
      <c r="A87" s="4">
        <v>480684090</v>
      </c>
      <c r="B87" s="3" t="s">
        <v>217</v>
      </c>
      <c r="C87" s="3" t="s">
        <v>1149</v>
      </c>
      <c r="D87" s="14">
        <v>87.502189636230469</v>
      </c>
      <c r="E87" s="14">
        <v>89.112617492675781</v>
      </c>
      <c r="F87" s="14">
        <v>86.702552795410156</v>
      </c>
      <c r="G87" s="14">
        <v>89.662185668945313</v>
      </c>
      <c r="H87" s="5">
        <v>446</v>
      </c>
      <c r="I87" s="15" t="s">
        <v>3981</v>
      </c>
      <c r="J87" s="15">
        <v>5</v>
      </c>
      <c r="K87" s="3" t="s">
        <v>3879</v>
      </c>
      <c r="L87" s="3" t="s">
        <v>3914</v>
      </c>
      <c r="M87" s="3" t="s">
        <v>3917</v>
      </c>
      <c r="N87" s="3" t="s">
        <v>3922</v>
      </c>
      <c r="O87" s="5">
        <v>221</v>
      </c>
      <c r="P87" s="17">
        <v>0.6428571343421936</v>
      </c>
      <c r="Q87" s="5">
        <v>133</v>
      </c>
      <c r="R87" s="17">
        <v>0.46391752362251282</v>
      </c>
      <c r="S87" s="5">
        <v>221</v>
      </c>
      <c r="T87" s="17">
        <v>0.67857140302658081</v>
      </c>
      <c r="U87" s="5">
        <v>133</v>
      </c>
      <c r="V87" s="17">
        <v>0.51546388864517212</v>
      </c>
      <c r="W87" s="17">
        <v>0.14099999999999999</v>
      </c>
      <c r="X87" s="17">
        <v>0.128</v>
      </c>
      <c r="Y87" s="17">
        <v>1.6E-2</v>
      </c>
      <c r="Z87" s="17">
        <v>0.59399999999999997</v>
      </c>
      <c r="AA87" s="17">
        <v>0.112</v>
      </c>
      <c r="AB87" s="17">
        <v>8.999999612569809E-3</v>
      </c>
      <c r="AC87" s="17">
        <v>1.6E-2</v>
      </c>
      <c r="AD87" s="17">
        <v>0.182</v>
      </c>
      <c r="AE87" s="17">
        <v>0.47099999999999997</v>
      </c>
      <c r="AF87" s="5">
        <v>0</v>
      </c>
      <c r="AG87" s="31">
        <v>10237.3896484375</v>
      </c>
      <c r="AH87" s="31">
        <v>10795.99</v>
      </c>
    </row>
    <row r="88" spans="1:34" x14ac:dyDescent="0.3">
      <c r="A88" s="4">
        <v>480685000</v>
      </c>
      <c r="B88" s="3" t="s">
        <v>217</v>
      </c>
      <c r="C88" s="3" t="s">
        <v>1150</v>
      </c>
      <c r="D88" s="14">
        <v>81.911392211914063</v>
      </c>
      <c r="E88" s="14">
        <v>81.997512817382813</v>
      </c>
      <c r="F88" s="14">
        <v>78.974090576171875</v>
      </c>
      <c r="G88" s="14">
        <v>78.623207092285156</v>
      </c>
      <c r="H88" s="5">
        <v>452</v>
      </c>
      <c r="I88" s="15" t="s">
        <v>3981</v>
      </c>
      <c r="J88" s="15">
        <v>5</v>
      </c>
      <c r="K88" s="3" t="s">
        <v>3879</v>
      </c>
      <c r="L88" s="3" t="s">
        <v>3914</v>
      </c>
      <c r="M88" s="3" t="s">
        <v>3917</v>
      </c>
      <c r="N88" s="3" t="s">
        <v>3922</v>
      </c>
      <c r="O88" s="5">
        <v>224</v>
      </c>
      <c r="P88" s="17">
        <v>0.56744188070297241</v>
      </c>
      <c r="Q88" s="5">
        <v>107</v>
      </c>
      <c r="R88" s="17">
        <v>0.46464645862579351</v>
      </c>
      <c r="S88" s="5">
        <v>225</v>
      </c>
      <c r="T88" s="17">
        <v>0.46976745128631592</v>
      </c>
      <c r="U88" s="5">
        <v>108</v>
      </c>
      <c r="V88" s="17">
        <v>0.35353535413742071</v>
      </c>
      <c r="W88" s="17">
        <v>0.115</v>
      </c>
      <c r="X88" s="17">
        <v>9.0999999999999998E-2</v>
      </c>
      <c r="Y88" s="17">
        <v>2.1999999999999999E-2</v>
      </c>
      <c r="Z88" s="17">
        <v>0.67900000000000005</v>
      </c>
      <c r="AA88" s="17">
        <v>8.6000000000000007E-2</v>
      </c>
      <c r="AB88" s="17">
        <v>7.0000002160668373E-3</v>
      </c>
      <c r="AC88" s="17">
        <v>1.0999999999999999E-2</v>
      </c>
      <c r="AD88" s="17">
        <v>0.14599999999999999</v>
      </c>
      <c r="AE88" s="17">
        <v>0.373</v>
      </c>
      <c r="AF88" s="5">
        <v>0</v>
      </c>
      <c r="AG88" s="31">
        <v>10759.7900390625</v>
      </c>
      <c r="AH88" s="31">
        <v>11495.77</v>
      </c>
    </row>
    <row r="89" spans="1:34" x14ac:dyDescent="0.3">
      <c r="A89" s="4">
        <v>480685020</v>
      </c>
      <c r="B89" s="3" t="s">
        <v>217</v>
      </c>
      <c r="C89" s="3" t="s">
        <v>1151</v>
      </c>
      <c r="D89" s="14">
        <v>94.512992858886719</v>
      </c>
      <c r="E89" s="14">
        <v>91.336524963378906</v>
      </c>
      <c r="F89" s="14">
        <v>91.566780090332031</v>
      </c>
      <c r="G89" s="14">
        <v>89.972267150878906</v>
      </c>
      <c r="H89" s="5">
        <v>346</v>
      </c>
      <c r="I89" s="15" t="s">
        <v>3981</v>
      </c>
      <c r="J89" s="15">
        <v>5</v>
      </c>
      <c r="K89" s="3" t="s">
        <v>3879</v>
      </c>
      <c r="L89" s="3" t="s">
        <v>3914</v>
      </c>
      <c r="M89" s="3" t="s">
        <v>3917</v>
      </c>
      <c r="N89" s="3" t="s">
        <v>3922</v>
      </c>
      <c r="O89" s="5">
        <v>137</v>
      </c>
      <c r="P89" s="17">
        <v>0.55029582977294922</v>
      </c>
      <c r="Q89" s="5">
        <v>63</v>
      </c>
      <c r="R89" s="17">
        <v>0.37878787517547607</v>
      </c>
      <c r="S89" s="5">
        <v>137</v>
      </c>
      <c r="T89" s="17">
        <v>0.49112427234649658</v>
      </c>
      <c r="U89" s="5">
        <v>63</v>
      </c>
      <c r="V89" s="17">
        <v>0.34848484396934509</v>
      </c>
      <c r="W89" s="17">
        <v>6.4000000000000001E-2</v>
      </c>
      <c r="X89" s="17">
        <v>7.8E-2</v>
      </c>
      <c r="Y89" s="17"/>
      <c r="Z89" s="17">
        <v>0.77500000000000002</v>
      </c>
      <c r="AA89" s="17">
        <v>6.9000000000000006E-2</v>
      </c>
      <c r="AB89" s="17">
        <v>1.4000000432133669E-2</v>
      </c>
      <c r="AC89" s="17"/>
      <c r="AD89" s="17">
        <v>0.11</v>
      </c>
      <c r="AE89" s="17">
        <v>0.36499999999999999</v>
      </c>
      <c r="AF89" s="5">
        <v>0</v>
      </c>
      <c r="AG89" s="31">
        <v>10013</v>
      </c>
      <c r="AH89" s="31">
        <v>10760.91</v>
      </c>
    </row>
    <row r="90" spans="1:34" x14ac:dyDescent="0.3">
      <c r="A90" s="4">
        <v>480685030</v>
      </c>
      <c r="B90" s="3" t="s">
        <v>217</v>
      </c>
      <c r="C90" s="3" t="s">
        <v>1152</v>
      </c>
      <c r="D90" s="14">
        <v>82.655670166015625</v>
      </c>
      <c r="E90" s="14">
        <v>82.246917724609375</v>
      </c>
      <c r="F90" s="14">
        <v>84.092735290527344</v>
      </c>
      <c r="G90" s="14">
        <v>85.287971496582031</v>
      </c>
      <c r="H90" s="5">
        <v>413</v>
      </c>
      <c r="I90" s="15" t="s">
        <v>3981</v>
      </c>
      <c r="J90" s="15">
        <v>5</v>
      </c>
      <c r="K90" s="3" t="s">
        <v>3879</v>
      </c>
      <c r="L90" s="3" t="s">
        <v>3914</v>
      </c>
      <c r="M90" s="3" t="s">
        <v>3917</v>
      </c>
      <c r="N90" s="3" t="s">
        <v>3922</v>
      </c>
      <c r="O90" s="5">
        <v>217</v>
      </c>
      <c r="P90" s="17">
        <v>0.48019802570343018</v>
      </c>
      <c r="Q90" s="5">
        <v>114</v>
      </c>
      <c r="R90" s="17">
        <v>0.3020833432674408</v>
      </c>
      <c r="S90" s="5">
        <v>216</v>
      </c>
      <c r="T90" s="17">
        <v>0.48019802570343018</v>
      </c>
      <c r="U90" s="5">
        <v>113</v>
      </c>
      <c r="V90" s="17">
        <v>0.3125</v>
      </c>
      <c r="W90" s="17">
        <v>0.121</v>
      </c>
      <c r="X90" s="17">
        <v>7.6999999999999999E-2</v>
      </c>
      <c r="Y90" s="17">
        <v>1.2E-2</v>
      </c>
      <c r="Z90" s="17">
        <v>0.68300000000000005</v>
      </c>
      <c r="AA90" s="17">
        <v>9.4E-2</v>
      </c>
      <c r="AB90" s="17">
        <v>1.200000010430813E-2</v>
      </c>
      <c r="AC90" s="17">
        <v>1.9E-2</v>
      </c>
      <c r="AD90" s="17">
        <v>0.13300000000000001</v>
      </c>
      <c r="AE90" s="17">
        <v>0.34399999999999997</v>
      </c>
      <c r="AF90" s="5">
        <v>0</v>
      </c>
      <c r="AG90" s="31">
        <v>9285.259765625</v>
      </c>
      <c r="AH90" s="31">
        <v>9778.0499999999993</v>
      </c>
    </row>
    <row r="91" spans="1:34" x14ac:dyDescent="0.3">
      <c r="A91" s="4">
        <v>480685040</v>
      </c>
      <c r="B91" s="3" t="s">
        <v>217</v>
      </c>
      <c r="C91" s="3" t="s">
        <v>1153</v>
      </c>
      <c r="D91" s="14">
        <v>88.8707275390625</v>
      </c>
      <c r="E91" s="14">
        <v>85.533706665039063</v>
      </c>
      <c r="F91" s="14">
        <v>89.8997802734375</v>
      </c>
      <c r="G91" s="14">
        <v>85.744659423828125</v>
      </c>
      <c r="H91" s="5">
        <v>572</v>
      </c>
      <c r="I91" s="15" t="s">
        <v>3981</v>
      </c>
      <c r="J91" s="15">
        <v>5</v>
      </c>
      <c r="K91" s="3" t="s">
        <v>3879</v>
      </c>
      <c r="L91" s="3" t="s">
        <v>3914</v>
      </c>
      <c r="M91" s="3" t="s">
        <v>3917</v>
      </c>
      <c r="N91" s="3" t="s">
        <v>3922</v>
      </c>
      <c r="O91" s="5">
        <v>262</v>
      </c>
      <c r="P91" s="17">
        <v>0.71936756372451782</v>
      </c>
      <c r="Q91" s="5">
        <v>80</v>
      </c>
      <c r="R91" s="17">
        <v>0.55000001192092896</v>
      </c>
      <c r="S91" s="5">
        <v>262</v>
      </c>
      <c r="T91" s="17">
        <v>0.7549406886100769</v>
      </c>
      <c r="U91" s="5">
        <v>80</v>
      </c>
      <c r="V91" s="17">
        <v>0.52499997615814209</v>
      </c>
      <c r="W91" s="17">
        <v>0.13500000000000001</v>
      </c>
      <c r="X91" s="17">
        <v>0.04</v>
      </c>
      <c r="Y91" s="17">
        <v>0.04</v>
      </c>
      <c r="Z91" s="17">
        <v>0.72699999999999998</v>
      </c>
      <c r="AA91" s="17">
        <v>5.6000000000000001E-2</v>
      </c>
      <c r="AB91" s="17">
        <v>2.000000094994903E-3</v>
      </c>
      <c r="AC91" s="17"/>
      <c r="AD91" s="17">
        <v>9.6000000000000002E-2</v>
      </c>
      <c r="AE91" s="17">
        <v>0.16</v>
      </c>
      <c r="AF91" s="5">
        <v>0</v>
      </c>
      <c r="AG91" s="31">
        <v>8835.3798828125</v>
      </c>
      <c r="AH91" s="31">
        <v>9309.0400000000009</v>
      </c>
    </row>
    <row r="92" spans="1:34" x14ac:dyDescent="0.3">
      <c r="A92" s="4">
        <v>480685070</v>
      </c>
      <c r="B92" s="3" t="s">
        <v>217</v>
      </c>
      <c r="C92" s="3" t="s">
        <v>1154</v>
      </c>
      <c r="D92" s="14">
        <v>85.0928955078125</v>
      </c>
      <c r="E92" s="14">
        <v>86.063957214355469</v>
      </c>
      <c r="F92" s="14">
        <v>84.625526428222656</v>
      </c>
      <c r="G92" s="14">
        <v>87.294242858886719</v>
      </c>
      <c r="H92" s="5">
        <v>520</v>
      </c>
      <c r="I92" s="15" t="s">
        <v>3981</v>
      </c>
      <c r="J92" s="15">
        <v>5</v>
      </c>
      <c r="K92" s="3" t="s">
        <v>3879</v>
      </c>
      <c r="L92" s="3" t="s">
        <v>3914</v>
      </c>
      <c r="M92" s="3" t="s">
        <v>3917</v>
      </c>
      <c r="N92" s="3" t="s">
        <v>3922</v>
      </c>
      <c r="O92" s="5">
        <v>277</v>
      </c>
      <c r="P92" s="17">
        <v>0.62921351194381714</v>
      </c>
      <c r="Q92" s="5">
        <v>139</v>
      </c>
      <c r="R92" s="17">
        <v>0.42608696222305298</v>
      </c>
      <c r="S92" s="5">
        <v>279</v>
      </c>
      <c r="T92" s="17">
        <v>0.5992509126663208</v>
      </c>
      <c r="U92" s="5">
        <v>141</v>
      </c>
      <c r="V92" s="17">
        <v>0.42608696222305298</v>
      </c>
      <c r="W92" s="17">
        <v>0.108</v>
      </c>
      <c r="X92" s="17">
        <v>8.1000000000000003E-2</v>
      </c>
      <c r="Y92" s="17">
        <v>2.9000000000000001E-2</v>
      </c>
      <c r="Z92" s="17">
        <v>0.70200000000000007</v>
      </c>
      <c r="AA92" s="17">
        <v>6.9000000000000006E-2</v>
      </c>
      <c r="AB92" s="17">
        <v>1.200000010430813E-2</v>
      </c>
      <c r="AC92" s="17">
        <v>1.9E-2</v>
      </c>
      <c r="AD92" s="17">
        <v>0.13100000000000001</v>
      </c>
      <c r="AE92" s="17">
        <v>0.39100000000000001</v>
      </c>
      <c r="AF92" s="5">
        <v>0</v>
      </c>
      <c r="AG92" s="31">
        <v>9461.6796875</v>
      </c>
      <c r="AH92" s="31">
        <v>10440.780000000001</v>
      </c>
    </row>
    <row r="93" spans="1:34" x14ac:dyDescent="0.3">
      <c r="A93" s="4">
        <v>480685080</v>
      </c>
      <c r="B93" s="3" t="s">
        <v>217</v>
      </c>
      <c r="C93" s="3" t="s">
        <v>1155</v>
      </c>
      <c r="D93" s="14">
        <v>89.184066772460938</v>
      </c>
      <c r="E93" s="14">
        <v>88.583389282226563</v>
      </c>
      <c r="F93" s="14">
        <v>85.197830200195313</v>
      </c>
      <c r="G93" s="14">
        <v>86.054100036621094</v>
      </c>
      <c r="H93" s="5">
        <v>506</v>
      </c>
      <c r="I93" s="15" t="s">
        <v>3981</v>
      </c>
      <c r="J93" s="15">
        <v>5</v>
      </c>
      <c r="K93" s="3" t="s">
        <v>3879</v>
      </c>
      <c r="L93" s="3" t="s">
        <v>3914</v>
      </c>
      <c r="M93" s="3" t="s">
        <v>3917</v>
      </c>
      <c r="N93" s="3" t="s">
        <v>3922</v>
      </c>
      <c r="O93" s="5">
        <v>265</v>
      </c>
      <c r="P93" s="17">
        <v>0.74000000953674316</v>
      </c>
      <c r="Q93" s="5">
        <v>81</v>
      </c>
      <c r="R93" s="17">
        <v>0.52499997615814209</v>
      </c>
      <c r="S93" s="5">
        <v>264</v>
      </c>
      <c r="T93" s="17">
        <v>0.7279999852180481</v>
      </c>
      <c r="U93" s="5">
        <v>80</v>
      </c>
      <c r="V93" s="17">
        <v>0.52499997615814209</v>
      </c>
      <c r="W93" s="17">
        <v>8.5000000000000006E-2</v>
      </c>
      <c r="X93" s="17">
        <v>7.4999999999999997E-2</v>
      </c>
      <c r="Y93" s="17">
        <v>3.5999999999999997E-2</v>
      </c>
      <c r="Z93" s="17">
        <v>0.753</v>
      </c>
      <c r="AA93" s="17">
        <v>4.9000000000000002E-2</v>
      </c>
      <c r="AB93" s="17">
        <v>2.000000094994903E-3</v>
      </c>
      <c r="AC93" s="17"/>
      <c r="AD93" s="17">
        <v>5.8999999999999997E-2</v>
      </c>
      <c r="AE93" s="17">
        <v>0.11700000000000001</v>
      </c>
      <c r="AF93" s="5">
        <v>0</v>
      </c>
      <c r="AG93" s="31">
        <v>10363.9697265625</v>
      </c>
      <c r="AH93" s="31">
        <v>11139.81</v>
      </c>
    </row>
    <row r="94" spans="1:34" x14ac:dyDescent="0.3">
      <c r="A94" s="4">
        <v>840013000</v>
      </c>
      <c r="B94" s="3" t="s">
        <v>396</v>
      </c>
      <c r="C94" s="3" t="s">
        <v>1627</v>
      </c>
      <c r="D94" s="14">
        <v>82.9862060546875</v>
      </c>
      <c r="E94" s="14">
        <v>82.282211303710938</v>
      </c>
      <c r="F94" s="14">
        <v>81.71044921875</v>
      </c>
      <c r="G94" s="14">
        <v>80.913894653320313</v>
      </c>
      <c r="H94" s="5">
        <v>644</v>
      </c>
      <c r="I94" s="15">
        <v>6</v>
      </c>
      <c r="J94" s="15">
        <v>8</v>
      </c>
      <c r="K94" s="3" t="s">
        <v>3802</v>
      </c>
      <c r="L94" s="3" t="s">
        <v>3907</v>
      </c>
      <c r="M94" s="3" t="s">
        <v>3919</v>
      </c>
      <c r="N94" s="3" t="s">
        <v>3921</v>
      </c>
      <c r="O94" s="5">
        <v>1166</v>
      </c>
      <c r="P94" s="17">
        <v>0.46113988757133478</v>
      </c>
      <c r="Q94" s="5">
        <v>608</v>
      </c>
      <c r="R94" s="17">
        <v>0.3417266309261322</v>
      </c>
      <c r="S94" s="5">
        <v>1164</v>
      </c>
      <c r="T94" s="17">
        <v>0.38687393069267267</v>
      </c>
      <c r="U94" s="5">
        <v>607</v>
      </c>
      <c r="V94" s="17">
        <v>0.25179857015609741</v>
      </c>
      <c r="W94" s="17">
        <v>9.0000000000000011E-3</v>
      </c>
      <c r="X94" s="17">
        <v>4.4999999999999998E-2</v>
      </c>
      <c r="Y94" s="17"/>
      <c r="Z94" s="17">
        <v>0.89600000000000002</v>
      </c>
      <c r="AA94" s="17">
        <v>3.4000000000000002E-2</v>
      </c>
      <c r="AB94" s="17">
        <v>1.6000000759959221E-2</v>
      </c>
      <c r="AC94" s="17">
        <v>8.0000000000000002E-3</v>
      </c>
      <c r="AD94" s="17">
        <v>0.14099999999999999</v>
      </c>
      <c r="AE94" s="17">
        <v>0.41599999999999998</v>
      </c>
      <c r="AF94" s="5">
        <v>0</v>
      </c>
      <c r="AG94" s="31">
        <v>8101.25</v>
      </c>
      <c r="AH94" s="31">
        <v>8587.39</v>
      </c>
    </row>
    <row r="95" spans="1:34" x14ac:dyDescent="0.3">
      <c r="A95" s="4">
        <v>840014040</v>
      </c>
      <c r="B95" s="3" t="s">
        <v>396</v>
      </c>
      <c r="C95" s="3" t="s">
        <v>1628</v>
      </c>
      <c r="D95" s="14">
        <v>86.471290588378906</v>
      </c>
      <c r="E95" s="14">
        <v>86.281639099121094</v>
      </c>
      <c r="F95" s="14">
        <v>89.875236511230469</v>
      </c>
      <c r="G95" s="14">
        <v>89.08416748046875</v>
      </c>
      <c r="H95" s="5">
        <v>540</v>
      </c>
      <c r="I95" s="15">
        <v>3</v>
      </c>
      <c r="J95" s="15">
        <v>5</v>
      </c>
      <c r="K95" s="3" t="s">
        <v>3802</v>
      </c>
      <c r="L95" s="3" t="s">
        <v>3907</v>
      </c>
      <c r="M95" s="3" t="s">
        <v>3919</v>
      </c>
      <c r="N95" s="3" t="s">
        <v>3921</v>
      </c>
      <c r="O95" s="5">
        <v>531</v>
      </c>
      <c r="P95" s="17">
        <v>0.4841897189617157</v>
      </c>
      <c r="Q95" s="5">
        <v>314</v>
      </c>
      <c r="R95" s="17">
        <v>0.37154150009155268</v>
      </c>
      <c r="S95" s="5">
        <v>530</v>
      </c>
      <c r="T95" s="17">
        <v>0.49011856317520142</v>
      </c>
      <c r="U95" s="5">
        <v>313</v>
      </c>
      <c r="V95" s="17">
        <v>0.37549406290054321</v>
      </c>
      <c r="W95" s="17">
        <v>1.0999999999999999E-2</v>
      </c>
      <c r="X95" s="17">
        <v>4.2999999999999997E-2</v>
      </c>
      <c r="Y95" s="17"/>
      <c r="Z95" s="17">
        <v>0.91500000000000004</v>
      </c>
      <c r="AA95" s="17">
        <v>2.8000000000000001E-2</v>
      </c>
      <c r="AB95" s="17">
        <v>4.0000001899898052E-3</v>
      </c>
      <c r="AC95" s="17">
        <v>1.0999999999999999E-2</v>
      </c>
      <c r="AD95" s="17">
        <v>0.13900000000000001</v>
      </c>
      <c r="AE95" s="17">
        <v>0.432</v>
      </c>
      <c r="AF95" s="5">
        <v>0</v>
      </c>
      <c r="AG95" s="31">
        <v>7841.759765625</v>
      </c>
      <c r="AH95" s="31">
        <v>8378.52</v>
      </c>
    </row>
    <row r="96" spans="1:34" x14ac:dyDescent="0.3">
      <c r="A96" s="4">
        <v>821054020</v>
      </c>
      <c r="B96" s="3" t="s">
        <v>390</v>
      </c>
      <c r="C96" s="3" t="s">
        <v>1603</v>
      </c>
      <c r="D96" s="14">
        <v>95.7745361328125</v>
      </c>
      <c r="E96" s="14">
        <v>92.642799377441406</v>
      </c>
      <c r="F96" s="14">
        <v>87.929855346679688</v>
      </c>
      <c r="G96" s="14">
        <v>86.35968017578125</v>
      </c>
      <c r="H96" s="5">
        <v>49</v>
      </c>
      <c r="I96" s="15" t="s">
        <v>3980</v>
      </c>
      <c r="J96" s="15">
        <v>8</v>
      </c>
      <c r="K96" s="3" t="s">
        <v>3873</v>
      </c>
      <c r="L96" s="3" t="s">
        <v>3911</v>
      </c>
      <c r="M96" s="3" t="s">
        <v>3916</v>
      </c>
      <c r="N96" s="3" t="s">
        <v>3921</v>
      </c>
      <c r="O96" s="5">
        <v>41</v>
      </c>
      <c r="P96" s="17">
        <v>0.76923078298568726</v>
      </c>
      <c r="Q96" s="5">
        <v>26</v>
      </c>
      <c r="R96" s="17">
        <v>0.5</v>
      </c>
      <c r="S96" s="5">
        <v>41</v>
      </c>
      <c r="T96" s="17">
        <v>0.76923078298568726</v>
      </c>
      <c r="U96" s="5">
        <v>26</v>
      </c>
      <c r="V96" s="17">
        <v>0</v>
      </c>
      <c r="W96" s="17"/>
      <c r="X96" s="17"/>
      <c r="Y96" s="17"/>
      <c r="Z96" s="17">
        <v>0.93900000000000006</v>
      </c>
      <c r="AA96" s="17"/>
      <c r="AB96" s="17">
        <v>6.1000000685453408E-2</v>
      </c>
      <c r="AC96" s="17"/>
      <c r="AD96" s="17">
        <v>0.14299999999999999</v>
      </c>
      <c r="AE96" s="17">
        <v>0.436</v>
      </c>
      <c r="AF96" s="5">
        <v>0</v>
      </c>
      <c r="AG96" s="31">
        <v>17819.91015625</v>
      </c>
      <c r="AH96" s="31">
        <v>18707.79</v>
      </c>
    </row>
    <row r="97" spans="1:34" x14ac:dyDescent="0.3">
      <c r="A97" s="4">
        <v>270613000</v>
      </c>
      <c r="B97" s="3" t="s">
        <v>121</v>
      </c>
      <c r="C97" s="3" t="s">
        <v>907</v>
      </c>
      <c r="D97" s="14">
        <v>77.245704650878906</v>
      </c>
      <c r="E97" s="14">
        <v>78.881309509277344</v>
      </c>
      <c r="F97" s="14">
        <v>82.753265380859375</v>
      </c>
      <c r="G97" s="14">
        <v>83.952461242675781</v>
      </c>
      <c r="H97" s="5">
        <v>341</v>
      </c>
      <c r="I97" s="15">
        <v>6</v>
      </c>
      <c r="J97" s="15">
        <v>8</v>
      </c>
      <c r="K97" s="3" t="s">
        <v>3848</v>
      </c>
      <c r="L97" s="3" t="s">
        <v>3909</v>
      </c>
      <c r="M97" s="3" t="s">
        <v>3917</v>
      </c>
      <c r="N97" s="3" t="s">
        <v>3921</v>
      </c>
      <c r="O97" s="5">
        <v>616</v>
      </c>
      <c r="P97" s="17">
        <v>0.34713375568389893</v>
      </c>
      <c r="Q97" s="5">
        <v>616</v>
      </c>
      <c r="R97" s="17">
        <v>0.34713375568389893</v>
      </c>
      <c r="S97" s="5">
        <v>616</v>
      </c>
      <c r="T97" s="17">
        <v>0.31528663635253912</v>
      </c>
      <c r="U97" s="5">
        <v>616</v>
      </c>
      <c r="V97" s="17">
        <v>0.31528663635253912</v>
      </c>
      <c r="W97" s="17">
        <v>8.5000000000000006E-2</v>
      </c>
      <c r="X97" s="17">
        <v>3.7999999999999999E-2</v>
      </c>
      <c r="Y97" s="17"/>
      <c r="Z97" s="17">
        <v>0.78900000000000003</v>
      </c>
      <c r="AA97" s="17">
        <v>8.5000000000000006E-2</v>
      </c>
      <c r="AB97" s="17">
        <v>3.0000000260770321E-3</v>
      </c>
      <c r="AC97" s="17"/>
      <c r="AD97" s="17">
        <v>0.19600000000000001</v>
      </c>
      <c r="AE97" s="17">
        <v>0.35189999999999999</v>
      </c>
      <c r="AF97" s="5">
        <v>0</v>
      </c>
      <c r="AG97" s="31">
        <v>9268.990234375</v>
      </c>
      <c r="AH97" s="31">
        <v>10368.76</v>
      </c>
    </row>
    <row r="98" spans="1:34" x14ac:dyDescent="0.3">
      <c r="A98" s="4">
        <v>270614040</v>
      </c>
      <c r="B98" s="3" t="s">
        <v>121</v>
      </c>
      <c r="C98" s="3" t="s">
        <v>908</v>
      </c>
      <c r="D98" s="14">
        <v>93.389801025390625</v>
      </c>
      <c r="E98" s="14">
        <v>95.098442077636719</v>
      </c>
      <c r="F98" s="14">
        <v>90.900131225585938</v>
      </c>
      <c r="G98" s="14">
        <v>92.803390502929688</v>
      </c>
      <c r="H98" s="5">
        <v>311</v>
      </c>
      <c r="I98" s="15">
        <v>3</v>
      </c>
      <c r="J98" s="15">
        <v>5</v>
      </c>
      <c r="K98" s="3" t="s">
        <v>3848</v>
      </c>
      <c r="L98" s="3" t="s">
        <v>3909</v>
      </c>
      <c r="M98" s="3" t="s">
        <v>3917</v>
      </c>
      <c r="N98" s="3" t="s">
        <v>3921</v>
      </c>
      <c r="O98" s="5">
        <v>315</v>
      </c>
      <c r="P98" s="17">
        <v>0.3505154550075531</v>
      </c>
      <c r="Q98" s="5">
        <v>315</v>
      </c>
      <c r="R98" s="17">
        <v>0.3505154550075531</v>
      </c>
      <c r="S98" s="5">
        <v>315</v>
      </c>
      <c r="T98" s="17">
        <v>0.29209622740745539</v>
      </c>
      <c r="U98" s="5">
        <v>315</v>
      </c>
      <c r="V98" s="17">
        <v>0.29209622740745539</v>
      </c>
      <c r="W98" s="17">
        <v>8.4000000000000005E-2</v>
      </c>
      <c r="X98" s="17">
        <v>2.5999999999999999E-2</v>
      </c>
      <c r="Y98" s="17"/>
      <c r="Z98" s="17">
        <v>0.76500000000000001</v>
      </c>
      <c r="AA98" s="17">
        <v>0.11600000000000001</v>
      </c>
      <c r="AB98" s="17">
        <v>9.9999997764825821E-3</v>
      </c>
      <c r="AC98" s="17"/>
      <c r="AD98" s="17">
        <v>0.18</v>
      </c>
      <c r="AE98" s="17">
        <v>0.68400000000000005</v>
      </c>
      <c r="AF98" s="5">
        <v>0</v>
      </c>
      <c r="AG98" s="31">
        <v>9067.259765625</v>
      </c>
      <c r="AH98" s="31">
        <v>9793.75</v>
      </c>
    </row>
    <row r="99" spans="1:34" x14ac:dyDescent="0.3">
      <c r="A99" s="4">
        <v>171241050</v>
      </c>
      <c r="B99" s="3" t="s">
        <v>74</v>
      </c>
      <c r="C99" s="3" t="s">
        <v>748</v>
      </c>
      <c r="D99" s="14">
        <v>82.415718078613281</v>
      </c>
      <c r="E99" s="14">
        <v>82.848663330078125</v>
      </c>
      <c r="F99" s="14">
        <v>76.852325439453125</v>
      </c>
      <c r="G99" s="14">
        <v>77.555015563964844</v>
      </c>
      <c r="H99" s="5">
        <v>23</v>
      </c>
      <c r="I99" s="15">
        <v>7</v>
      </c>
      <c r="J99" s="15">
        <v>12</v>
      </c>
      <c r="K99" s="3" t="s">
        <v>3798</v>
      </c>
      <c r="L99" s="3" t="s">
        <v>3908</v>
      </c>
      <c r="M99" s="3" t="s">
        <v>3916</v>
      </c>
      <c r="N99" s="3" t="s">
        <v>3923</v>
      </c>
      <c r="O99" s="5">
        <v>16</v>
      </c>
      <c r="P99" s="17">
        <v>0.46153846383094788</v>
      </c>
      <c r="Q99" s="5">
        <v>16</v>
      </c>
      <c r="R99" s="17">
        <v>0.46153846383094788</v>
      </c>
      <c r="S99" s="5">
        <v>16</v>
      </c>
      <c r="T99" s="17">
        <v>7.1428574621677399E-2</v>
      </c>
      <c r="U99" s="5">
        <v>16</v>
      </c>
      <c r="V99" s="17">
        <v>7.1428574621677399E-2</v>
      </c>
      <c r="W99" s="17"/>
      <c r="X99" s="17"/>
      <c r="Y99" s="17"/>
      <c r="Z99" s="17">
        <v>1</v>
      </c>
      <c r="AA99" s="17"/>
      <c r="AB99" s="17">
        <v>0</v>
      </c>
      <c r="AC99" s="17"/>
      <c r="AD99" s="17"/>
      <c r="AE99" s="17">
        <v>0.54170000000000007</v>
      </c>
      <c r="AF99" s="5">
        <v>1</v>
      </c>
      <c r="AG99" s="31">
        <v>28708.830078125</v>
      </c>
      <c r="AH99" s="31">
        <v>31339.39</v>
      </c>
    </row>
    <row r="100" spans="1:34" x14ac:dyDescent="0.3">
      <c r="A100" s="4">
        <v>821003000</v>
      </c>
      <c r="B100" s="3" t="s">
        <v>388</v>
      </c>
      <c r="C100" s="3" t="s">
        <v>1598</v>
      </c>
      <c r="D100" s="14">
        <v>82.439292907714844</v>
      </c>
      <c r="E100" s="14">
        <v>83.221710205078125</v>
      </c>
      <c r="F100" s="14">
        <v>84.541786193847656</v>
      </c>
      <c r="G100" s="14">
        <v>82.96319580078125</v>
      </c>
      <c r="H100" s="5">
        <v>312</v>
      </c>
      <c r="I100" s="15">
        <v>6</v>
      </c>
      <c r="J100" s="15">
        <v>8</v>
      </c>
      <c r="K100" s="3" t="s">
        <v>3873</v>
      </c>
      <c r="L100" s="3" t="s">
        <v>3911</v>
      </c>
      <c r="M100" s="3" t="s">
        <v>3917</v>
      </c>
      <c r="N100" s="3" t="s">
        <v>3923</v>
      </c>
      <c r="O100" s="5">
        <v>573</v>
      </c>
      <c r="P100" s="17">
        <v>0.46551725268363953</v>
      </c>
      <c r="Q100" s="5">
        <v>259</v>
      </c>
      <c r="R100" s="17">
        <v>0.3650793731212616</v>
      </c>
      <c r="S100" s="5">
        <v>574</v>
      </c>
      <c r="T100" s="17">
        <v>0.35517242550849909</v>
      </c>
      <c r="U100" s="5">
        <v>260</v>
      </c>
      <c r="V100" s="17">
        <v>0.2142857164144516</v>
      </c>
      <c r="W100" s="17">
        <v>1.6E-2</v>
      </c>
      <c r="X100" s="17">
        <v>1.6E-2</v>
      </c>
      <c r="Y100" s="17"/>
      <c r="Z100" s="17">
        <v>0.92</v>
      </c>
      <c r="AA100" s="17">
        <v>4.2000000000000003E-2</v>
      </c>
      <c r="AB100" s="17">
        <v>6.0000000521540642E-3</v>
      </c>
      <c r="AC100" s="17"/>
      <c r="AD100" s="17">
        <v>0.17299999999999999</v>
      </c>
      <c r="AE100" s="17">
        <v>0.314</v>
      </c>
      <c r="AF100" s="5">
        <v>0</v>
      </c>
      <c r="AG100" s="31">
        <v>8265.0703125</v>
      </c>
      <c r="AH100" s="31">
        <v>9445.7800000000007</v>
      </c>
    </row>
    <row r="101" spans="1:34" x14ac:dyDescent="0.3">
      <c r="A101" s="4">
        <v>821004020</v>
      </c>
      <c r="B101" s="3" t="s">
        <v>388</v>
      </c>
      <c r="C101" s="3" t="s">
        <v>1599</v>
      </c>
      <c r="D101" s="14">
        <v>89.526756286621094</v>
      </c>
      <c r="E101" s="14">
        <v>89.020843505859375</v>
      </c>
      <c r="F101" s="14">
        <v>85.46124267578125</v>
      </c>
      <c r="G101" s="14">
        <v>86.396476745605469</v>
      </c>
      <c r="H101" s="5">
        <v>467</v>
      </c>
      <c r="I101" s="15" t="s">
        <v>3980</v>
      </c>
      <c r="J101" s="15">
        <v>5</v>
      </c>
      <c r="K101" s="3" t="s">
        <v>3873</v>
      </c>
      <c r="L101" s="3" t="s">
        <v>3911</v>
      </c>
      <c r="M101" s="3" t="s">
        <v>3917</v>
      </c>
      <c r="N101" s="3" t="s">
        <v>3923</v>
      </c>
      <c r="O101" s="5">
        <v>222</v>
      </c>
      <c r="P101" s="17">
        <v>0.50251257419586182</v>
      </c>
      <c r="Q101" s="5">
        <v>115</v>
      </c>
      <c r="R101" s="17">
        <v>0.34653463959693909</v>
      </c>
      <c r="S101" s="5">
        <v>221</v>
      </c>
      <c r="T101" s="17">
        <v>0.35175880789756769</v>
      </c>
      <c r="U101" s="5">
        <v>114</v>
      </c>
      <c r="V101" s="17">
        <v>0.19801980257034299</v>
      </c>
      <c r="W101" s="17">
        <v>1.7000000000000001E-2</v>
      </c>
      <c r="X101" s="17">
        <v>3.9E-2</v>
      </c>
      <c r="Y101" s="17"/>
      <c r="Z101" s="17">
        <v>0.83699999999999997</v>
      </c>
      <c r="AA101" s="17">
        <v>9.9000000000000005E-2</v>
      </c>
      <c r="AB101" s="17">
        <v>8.999999612569809E-3</v>
      </c>
      <c r="AC101" s="17">
        <v>1.0999999999999999E-2</v>
      </c>
      <c r="AD101" s="17">
        <v>0.19700000000000001</v>
      </c>
      <c r="AE101" s="17">
        <v>0.41899999999999998</v>
      </c>
      <c r="AF101" s="5">
        <v>0</v>
      </c>
      <c r="AG101" s="31">
        <v>10068.9599609375</v>
      </c>
      <c r="AH101" s="31">
        <v>11229.49</v>
      </c>
    </row>
    <row r="102" spans="1:34" x14ac:dyDescent="0.3">
      <c r="A102" s="4">
        <v>821004060</v>
      </c>
      <c r="B102" s="3" t="s">
        <v>388</v>
      </c>
      <c r="C102" s="3" t="s">
        <v>1600</v>
      </c>
      <c r="D102" s="14">
        <v>83.353179931640625</v>
      </c>
      <c r="E102" s="14">
        <v>84.582557678222656</v>
      </c>
      <c r="F102" s="14">
        <v>85.631599426269531</v>
      </c>
      <c r="G102" s="14">
        <v>86.968727111816406</v>
      </c>
      <c r="H102" s="5">
        <v>112</v>
      </c>
      <c r="I102" s="15" t="s">
        <v>3981</v>
      </c>
      <c r="J102" s="15">
        <v>5</v>
      </c>
      <c r="K102" s="3" t="s">
        <v>3873</v>
      </c>
      <c r="L102" s="3" t="s">
        <v>3911</v>
      </c>
      <c r="M102" s="3" t="s">
        <v>3917</v>
      </c>
      <c r="N102" s="3" t="s">
        <v>3923</v>
      </c>
      <c r="O102" s="5">
        <v>53</v>
      </c>
      <c r="P102" s="17">
        <v>0.625</v>
      </c>
      <c r="Q102" s="5">
        <v>21</v>
      </c>
      <c r="R102" s="17">
        <v>0.6111111044883728</v>
      </c>
      <c r="S102" s="5">
        <v>53</v>
      </c>
      <c r="T102" s="17">
        <v>0.72916668653488159</v>
      </c>
      <c r="U102" s="5">
        <v>21</v>
      </c>
      <c r="V102" s="17">
        <v>0.77777779102325439</v>
      </c>
      <c r="W102" s="17"/>
      <c r="X102" s="17"/>
      <c r="Y102" s="17"/>
      <c r="Z102" s="17">
        <v>0.90200000000000002</v>
      </c>
      <c r="AA102" s="17">
        <v>8.8999999999999996E-2</v>
      </c>
      <c r="AB102" s="17">
        <v>8.999999612569809E-3</v>
      </c>
      <c r="AC102" s="17"/>
      <c r="AD102" s="17">
        <v>7.1000000000000008E-2</v>
      </c>
      <c r="AE102" s="17">
        <v>0.39100000000000001</v>
      </c>
      <c r="AF102" s="5">
        <v>0</v>
      </c>
      <c r="AG102" s="31">
        <v>8932.990234375</v>
      </c>
      <c r="AH102" s="31">
        <v>9844.7999999999993</v>
      </c>
    </row>
    <row r="103" spans="1:34" x14ac:dyDescent="0.3">
      <c r="A103" s="4">
        <v>1060011050</v>
      </c>
      <c r="B103" s="3" t="s">
        <v>499</v>
      </c>
      <c r="C103" s="3" t="s">
        <v>1992</v>
      </c>
      <c r="D103" s="14">
        <v>79.685523986816406</v>
      </c>
      <c r="E103" s="14">
        <v>77.041419982910156</v>
      </c>
      <c r="F103" s="14">
        <v>74.735816955566406</v>
      </c>
      <c r="G103" s="14">
        <v>75.771263122558594</v>
      </c>
      <c r="H103" s="5">
        <v>136</v>
      </c>
      <c r="I103" s="15">
        <v>7</v>
      </c>
      <c r="J103" s="15">
        <v>12</v>
      </c>
      <c r="K103" s="3" t="s">
        <v>3796</v>
      </c>
      <c r="L103" s="3" t="s">
        <v>3907</v>
      </c>
      <c r="M103" s="3" t="s">
        <v>3916</v>
      </c>
      <c r="N103" s="3" t="s">
        <v>3923</v>
      </c>
      <c r="O103" s="5">
        <v>51</v>
      </c>
      <c r="P103" s="17">
        <v>0.48076921701431269</v>
      </c>
      <c r="Q103" s="5">
        <v>37</v>
      </c>
      <c r="R103" s="17">
        <v>0.31428572535514832</v>
      </c>
      <c r="S103" s="5">
        <v>51</v>
      </c>
      <c r="T103" s="17">
        <v>0.1428571492433548</v>
      </c>
      <c r="U103" s="5">
        <v>37</v>
      </c>
      <c r="V103" s="17">
        <v>0.13333334028720861</v>
      </c>
      <c r="W103" s="17"/>
      <c r="X103" s="17"/>
      <c r="Y103" s="17"/>
      <c r="Z103" s="17">
        <v>0.98499999999999999</v>
      </c>
      <c r="AA103" s="17"/>
      <c r="AB103" s="17">
        <v>1.499999966472387E-2</v>
      </c>
      <c r="AC103" s="17"/>
      <c r="AD103" s="17">
        <v>0.19900000000000001</v>
      </c>
      <c r="AE103" s="17">
        <v>0.63800000000000001</v>
      </c>
      <c r="AF103" s="5">
        <v>0</v>
      </c>
      <c r="AG103" s="31">
        <v>11094.759765625</v>
      </c>
      <c r="AH103" s="31">
        <v>11969.24</v>
      </c>
    </row>
    <row r="104" spans="1:34" x14ac:dyDescent="0.3">
      <c r="A104" s="4">
        <v>1060014020</v>
      </c>
      <c r="B104" s="3" t="s">
        <v>499</v>
      </c>
      <c r="C104" s="3" t="s">
        <v>1993</v>
      </c>
      <c r="D104" s="14">
        <v>83.274642944335938</v>
      </c>
      <c r="E104" s="14">
        <v>85.382003784179688</v>
      </c>
      <c r="F104" s="14">
        <v>78.936859130859375</v>
      </c>
      <c r="G104" s="14">
        <v>84.511001586914063</v>
      </c>
      <c r="H104" s="5">
        <v>84</v>
      </c>
      <c r="I104" s="15" t="s">
        <v>3980</v>
      </c>
      <c r="J104" s="15">
        <v>6</v>
      </c>
      <c r="K104" s="3" t="s">
        <v>3796</v>
      </c>
      <c r="L104" s="3" t="s">
        <v>3907</v>
      </c>
      <c r="M104" s="3" t="s">
        <v>3916</v>
      </c>
      <c r="N104" s="3" t="s">
        <v>3923</v>
      </c>
      <c r="O104" s="5">
        <v>52</v>
      </c>
      <c r="P104" s="17">
        <v>0.3333333432674408</v>
      </c>
      <c r="Q104" s="5">
        <v>37</v>
      </c>
      <c r="R104" s="17">
        <v>0.25925925374031072</v>
      </c>
      <c r="S104" s="5">
        <v>52</v>
      </c>
      <c r="T104" s="17">
        <v>0.57142859697341919</v>
      </c>
      <c r="U104" s="5">
        <v>37</v>
      </c>
      <c r="V104" s="17">
        <v>0.55555558204650879</v>
      </c>
      <c r="W104" s="17"/>
      <c r="X104" s="17"/>
      <c r="Y104" s="17"/>
      <c r="Z104" s="17">
        <v>0.97599999999999998</v>
      </c>
      <c r="AA104" s="17"/>
      <c r="AB104" s="17">
        <v>2.400000020861626E-2</v>
      </c>
      <c r="AC104" s="17"/>
      <c r="AD104" s="17">
        <v>0.23799999999999999</v>
      </c>
      <c r="AE104" s="17">
        <v>0.70200000000000007</v>
      </c>
      <c r="AF104" s="5">
        <v>0</v>
      </c>
      <c r="AG104" s="31">
        <v>10600.3095703125</v>
      </c>
      <c r="AH104" s="31">
        <v>12330.86</v>
      </c>
    </row>
    <row r="105" spans="1:34" x14ac:dyDescent="0.3">
      <c r="A105" s="4">
        <v>1060042050</v>
      </c>
      <c r="B105" s="3" t="s">
        <v>502</v>
      </c>
      <c r="C105" s="3" t="s">
        <v>1997</v>
      </c>
      <c r="D105" s="14">
        <v>78.063316345214844</v>
      </c>
      <c r="E105" s="14">
        <v>77.563606262207031</v>
      </c>
      <c r="F105" s="14">
        <v>83.303482055664063</v>
      </c>
      <c r="G105" s="14">
        <v>82.672050476074219</v>
      </c>
      <c r="H105" s="5">
        <v>730</v>
      </c>
      <c r="I105" s="15">
        <v>7</v>
      </c>
      <c r="J105" s="15">
        <v>8</v>
      </c>
      <c r="K105" s="3" t="s">
        <v>3796</v>
      </c>
      <c r="L105" s="3" t="s">
        <v>3907</v>
      </c>
      <c r="M105" s="3" t="s">
        <v>3917</v>
      </c>
      <c r="N105" s="3" t="s">
        <v>3923</v>
      </c>
      <c r="O105" s="5">
        <v>1256</v>
      </c>
      <c r="P105" s="17">
        <v>0.49696049094200129</v>
      </c>
      <c r="Q105" s="5">
        <v>733</v>
      </c>
      <c r="R105" s="17">
        <v>0.375</v>
      </c>
      <c r="S105" s="5">
        <v>1257</v>
      </c>
      <c r="T105" s="17">
        <v>0.49848943948745728</v>
      </c>
      <c r="U105" s="5">
        <v>735</v>
      </c>
      <c r="V105" s="17">
        <v>0.38709676265716553</v>
      </c>
      <c r="W105" s="17">
        <v>1.6E-2</v>
      </c>
      <c r="X105" s="17">
        <v>0.156</v>
      </c>
      <c r="Y105" s="17">
        <v>1.7999999999999999E-2</v>
      </c>
      <c r="Z105" s="17">
        <v>0.745</v>
      </c>
      <c r="AA105" s="17">
        <v>5.5E-2</v>
      </c>
      <c r="AB105" s="17">
        <v>9.9999997764825821E-3</v>
      </c>
      <c r="AC105" s="17">
        <v>4.4999999999999998E-2</v>
      </c>
      <c r="AD105" s="17">
        <v>0.13300000000000001</v>
      </c>
      <c r="AE105" s="17">
        <v>0.46200000000000002</v>
      </c>
      <c r="AF105" s="5">
        <v>0</v>
      </c>
      <c r="AG105" s="31">
        <v>8378.6103515625</v>
      </c>
      <c r="AH105" s="31">
        <v>8970.7800000000007</v>
      </c>
    </row>
    <row r="106" spans="1:34" x14ac:dyDescent="0.3">
      <c r="A106" s="4">
        <v>1060044050</v>
      </c>
      <c r="B106" s="3" t="s">
        <v>502</v>
      </c>
      <c r="C106" s="3" t="s">
        <v>1998</v>
      </c>
      <c r="D106" s="14">
        <v>92.068771362304688</v>
      </c>
      <c r="E106" s="14">
        <v>92.145088195800781</v>
      </c>
      <c r="F106" s="14">
        <v>90.964202880859375</v>
      </c>
      <c r="G106" s="14">
        <v>90.7039794921875</v>
      </c>
      <c r="H106" s="5">
        <v>505</v>
      </c>
      <c r="I106" s="15">
        <v>4</v>
      </c>
      <c r="J106" s="15">
        <v>6</v>
      </c>
      <c r="K106" s="3" t="s">
        <v>3796</v>
      </c>
      <c r="L106" s="3" t="s">
        <v>3907</v>
      </c>
      <c r="M106" s="3" t="s">
        <v>3917</v>
      </c>
      <c r="N106" s="3" t="s">
        <v>3923</v>
      </c>
      <c r="O106" s="5">
        <v>779</v>
      </c>
      <c r="P106" s="17">
        <v>0.53448277711868286</v>
      </c>
      <c r="Q106" s="5">
        <v>481</v>
      </c>
      <c r="R106" s="17">
        <v>0.39350181818008417</v>
      </c>
      <c r="S106" s="5">
        <v>777</v>
      </c>
      <c r="T106" s="17">
        <v>0.54310345649719238</v>
      </c>
      <c r="U106" s="5">
        <v>480</v>
      </c>
      <c r="V106" s="17">
        <v>0.41155233979225159</v>
      </c>
      <c r="W106" s="17">
        <v>1.4E-2</v>
      </c>
      <c r="X106" s="17">
        <v>0.115</v>
      </c>
      <c r="Y106" s="17"/>
      <c r="Z106" s="17">
        <v>0.82000000000000006</v>
      </c>
      <c r="AA106" s="17">
        <v>3.5999999999999997E-2</v>
      </c>
      <c r="AB106" s="17">
        <v>1.6000000759959221E-2</v>
      </c>
      <c r="AC106" s="17">
        <v>0.03</v>
      </c>
      <c r="AD106" s="17">
        <v>0.17799999999999999</v>
      </c>
      <c r="AE106" s="17">
        <v>0.498</v>
      </c>
      <c r="AF106" s="5">
        <v>0</v>
      </c>
      <c r="AG106" s="31">
        <v>8705.76953125</v>
      </c>
      <c r="AH106" s="31">
        <v>9492.25</v>
      </c>
    </row>
    <row r="107" spans="1:34" x14ac:dyDescent="0.3">
      <c r="A107" s="4">
        <v>1060044080</v>
      </c>
      <c r="B107" s="3" t="s">
        <v>502</v>
      </c>
      <c r="C107" s="3" t="s">
        <v>1999</v>
      </c>
      <c r="D107" s="14">
        <v>90.876113891601563</v>
      </c>
      <c r="E107" s="14">
        <v>90.82452392578125</v>
      </c>
      <c r="F107" s="14">
        <v>87.067222595214844</v>
      </c>
      <c r="G107" s="14">
        <v>87.469879150390625</v>
      </c>
      <c r="H107" s="5">
        <v>568</v>
      </c>
      <c r="I107" s="15">
        <v>4</v>
      </c>
      <c r="J107" s="15">
        <v>6</v>
      </c>
      <c r="K107" s="3" t="s">
        <v>3796</v>
      </c>
      <c r="L107" s="3" t="s">
        <v>3907</v>
      </c>
      <c r="M107" s="3" t="s">
        <v>3917</v>
      </c>
      <c r="N107" s="3" t="s">
        <v>3923</v>
      </c>
      <c r="O107" s="5">
        <v>850</v>
      </c>
      <c r="P107" s="17">
        <v>0.51893937587738037</v>
      </c>
      <c r="Q107" s="5">
        <v>554</v>
      </c>
      <c r="R107" s="17">
        <v>0.44034090638160711</v>
      </c>
      <c r="S107" s="5">
        <v>857</v>
      </c>
      <c r="T107" s="17">
        <v>0.45057034492492681</v>
      </c>
      <c r="U107" s="5">
        <v>561</v>
      </c>
      <c r="V107" s="17">
        <v>0.35428571701049799</v>
      </c>
      <c r="W107" s="17">
        <v>4.3999999999999997E-2</v>
      </c>
      <c r="X107" s="17">
        <v>0.215</v>
      </c>
      <c r="Y107" s="17">
        <v>2.3E-2</v>
      </c>
      <c r="Z107" s="17">
        <v>0.65800000000000003</v>
      </c>
      <c r="AA107" s="17">
        <v>5.6000000000000001E-2</v>
      </c>
      <c r="AB107" s="17">
        <v>4.0000001899898052E-3</v>
      </c>
      <c r="AC107" s="17">
        <v>9.5000000000000001E-2</v>
      </c>
      <c r="AD107" s="17">
        <v>0.19900000000000001</v>
      </c>
      <c r="AE107" s="17">
        <v>0.54400000000000004</v>
      </c>
      <c r="AF107" s="5">
        <v>0</v>
      </c>
      <c r="AG107" s="31">
        <v>8331.0595703125</v>
      </c>
      <c r="AH107" s="31">
        <v>8895.26</v>
      </c>
    </row>
    <row r="108" spans="1:34" x14ac:dyDescent="0.3">
      <c r="A108" s="4">
        <v>130611050</v>
      </c>
      <c r="B108" s="3" t="s">
        <v>57</v>
      </c>
      <c r="C108" s="3" t="s">
        <v>702</v>
      </c>
      <c r="D108" s="14">
        <v>83.191001892089844</v>
      </c>
      <c r="E108" s="14">
        <v>81.725067138671875</v>
      </c>
      <c r="F108" s="14">
        <v>86.535751342773438</v>
      </c>
      <c r="G108" s="14">
        <v>88.37200927734375</v>
      </c>
      <c r="H108" s="5">
        <v>149</v>
      </c>
      <c r="I108" s="15">
        <v>7</v>
      </c>
      <c r="J108" s="15">
        <v>12</v>
      </c>
      <c r="K108" s="3" t="s">
        <v>3869</v>
      </c>
      <c r="L108" s="3" t="s">
        <v>3912</v>
      </c>
      <c r="M108" s="3" t="s">
        <v>3917</v>
      </c>
      <c r="N108" s="3" t="s">
        <v>3921</v>
      </c>
      <c r="O108" s="5">
        <v>102</v>
      </c>
      <c r="P108" s="17">
        <v>0.60759490728378296</v>
      </c>
      <c r="Q108" s="5">
        <v>45</v>
      </c>
      <c r="R108" s="17">
        <v>0.31428572535514832</v>
      </c>
      <c r="S108" s="5">
        <v>102</v>
      </c>
      <c r="T108" s="17">
        <v>0.45161288976669312</v>
      </c>
      <c r="U108" s="5">
        <v>45</v>
      </c>
      <c r="V108" s="17">
        <v>0.24137930572032931</v>
      </c>
      <c r="W108" s="17">
        <v>0.04</v>
      </c>
      <c r="X108" s="17"/>
      <c r="Y108" s="17"/>
      <c r="Z108" s="17">
        <v>0.96</v>
      </c>
      <c r="AA108" s="17"/>
      <c r="AB108" s="17">
        <v>0</v>
      </c>
      <c r="AC108" s="17"/>
      <c r="AD108" s="17">
        <v>8.1000000000000003E-2</v>
      </c>
      <c r="AE108" s="17">
        <v>0.437</v>
      </c>
      <c r="AF108" s="5">
        <v>0</v>
      </c>
      <c r="AG108" s="31">
        <v>11881.7001953125</v>
      </c>
      <c r="AH108" s="31">
        <v>12883.09</v>
      </c>
    </row>
    <row r="109" spans="1:34" x14ac:dyDescent="0.3">
      <c r="A109" s="4">
        <v>130614020</v>
      </c>
      <c r="B109" s="3" t="s">
        <v>57</v>
      </c>
      <c r="C109" s="3" t="s">
        <v>703</v>
      </c>
      <c r="D109" s="14">
        <v>82.077674865722656</v>
      </c>
      <c r="E109" s="14">
        <v>79.00433349609375</v>
      </c>
      <c r="F109" s="14">
        <v>83.872688293457031</v>
      </c>
      <c r="G109" s="14">
        <v>81.171134948730469</v>
      </c>
      <c r="H109" s="5">
        <v>132</v>
      </c>
      <c r="I109" s="15" t="s">
        <v>3980</v>
      </c>
      <c r="J109" s="15">
        <v>6</v>
      </c>
      <c r="K109" s="3" t="s">
        <v>3869</v>
      </c>
      <c r="L109" s="3" t="s">
        <v>3912</v>
      </c>
      <c r="M109" s="3" t="s">
        <v>3917</v>
      </c>
      <c r="N109" s="3" t="s">
        <v>3921</v>
      </c>
      <c r="O109" s="5">
        <v>114</v>
      </c>
      <c r="P109" s="17">
        <v>0.49315068125724792</v>
      </c>
      <c r="Q109" s="5">
        <v>65</v>
      </c>
      <c r="R109" s="17">
        <v>0.35555556416511541</v>
      </c>
      <c r="S109" s="5">
        <v>114</v>
      </c>
      <c r="T109" s="17">
        <v>0.43835616111755371</v>
      </c>
      <c r="U109" s="5">
        <v>65</v>
      </c>
      <c r="V109" s="17">
        <v>0.3333333432674408</v>
      </c>
      <c r="W109" s="17"/>
      <c r="X109" s="17"/>
      <c r="Y109" s="17"/>
      <c r="Z109" s="17">
        <v>0.97</v>
      </c>
      <c r="AA109" s="17"/>
      <c r="AB109" s="17">
        <v>2.999999932944775E-2</v>
      </c>
      <c r="AC109" s="17"/>
      <c r="AD109" s="17">
        <v>0.23499999999999999</v>
      </c>
      <c r="AE109" s="17">
        <v>0.55300000000000005</v>
      </c>
      <c r="AF109" s="5">
        <v>0</v>
      </c>
      <c r="AG109" s="31">
        <v>10304.0595703125</v>
      </c>
      <c r="AH109" s="31">
        <v>11576.73</v>
      </c>
    </row>
    <row r="110" spans="1:34" x14ac:dyDescent="0.3">
      <c r="A110" s="4">
        <v>130541050</v>
      </c>
      <c r="B110" s="3" t="s">
        <v>51</v>
      </c>
      <c r="C110" s="3" t="s">
        <v>693</v>
      </c>
      <c r="D110" s="14">
        <v>83.726531982421875</v>
      </c>
      <c r="E110" s="14">
        <v>85.744361877441406</v>
      </c>
      <c r="F110" s="14">
        <v>79.652503967285156</v>
      </c>
      <c r="G110" s="14">
        <v>82.157127380371094</v>
      </c>
      <c r="H110" s="5">
        <v>31</v>
      </c>
      <c r="I110" s="15">
        <v>7</v>
      </c>
      <c r="J110" s="15">
        <v>12</v>
      </c>
      <c r="K110" s="3" t="s">
        <v>3869</v>
      </c>
      <c r="L110" s="3" t="s">
        <v>3912</v>
      </c>
      <c r="M110" s="3" t="s">
        <v>3917</v>
      </c>
      <c r="N110" s="3" t="s">
        <v>3921</v>
      </c>
      <c r="O110" s="5">
        <v>20</v>
      </c>
      <c r="P110" s="17">
        <v>0</v>
      </c>
      <c r="Q110" s="5">
        <v>12</v>
      </c>
      <c r="R110" s="17">
        <v>0</v>
      </c>
      <c r="S110" s="5">
        <v>20</v>
      </c>
      <c r="T110" s="17">
        <v>0</v>
      </c>
      <c r="U110" s="5">
        <v>12</v>
      </c>
      <c r="V110" s="17">
        <v>0</v>
      </c>
      <c r="W110" s="17"/>
      <c r="X110" s="17"/>
      <c r="Y110" s="17"/>
      <c r="Z110" s="17">
        <v>0.90300000000000002</v>
      </c>
      <c r="AA110" s="17"/>
      <c r="AB110" s="17">
        <v>9.7000002861022949E-2</v>
      </c>
      <c r="AC110" s="17"/>
      <c r="AD110" s="17">
        <v>0.19400000000000001</v>
      </c>
      <c r="AE110" s="17">
        <v>0.621</v>
      </c>
      <c r="AF110" s="5">
        <v>0</v>
      </c>
      <c r="AG110" s="31">
        <v>28447.150390625</v>
      </c>
      <c r="AH110" s="31">
        <v>30137.05</v>
      </c>
    </row>
    <row r="111" spans="1:34" x14ac:dyDescent="0.3">
      <c r="A111" s="4">
        <v>130544020</v>
      </c>
      <c r="B111" s="3" t="s">
        <v>51</v>
      </c>
      <c r="C111" s="3" t="s">
        <v>694</v>
      </c>
      <c r="D111" s="14">
        <v>79.538276672363281</v>
      </c>
      <c r="E111" s="14">
        <v>81.896438598632813</v>
      </c>
      <c r="F111" s="14">
        <v>84.130508422851563</v>
      </c>
      <c r="G111" s="14">
        <v>85.713699340820313</v>
      </c>
      <c r="H111" s="5">
        <v>27</v>
      </c>
      <c r="I111" s="15" t="s">
        <v>3980</v>
      </c>
      <c r="J111" s="15">
        <v>6</v>
      </c>
      <c r="K111" s="3" t="s">
        <v>3869</v>
      </c>
      <c r="L111" s="3" t="s">
        <v>3912</v>
      </c>
      <c r="M111" s="3" t="s">
        <v>3917</v>
      </c>
      <c r="N111" s="3" t="s">
        <v>3921</v>
      </c>
      <c r="O111" s="5">
        <v>19</v>
      </c>
      <c r="P111" s="17">
        <v>0</v>
      </c>
      <c r="Q111" s="5">
        <v>15</v>
      </c>
      <c r="R111" s="17">
        <v>0</v>
      </c>
      <c r="S111" s="5">
        <v>19</v>
      </c>
      <c r="T111" s="17">
        <v>0</v>
      </c>
      <c r="U111" s="5">
        <v>15</v>
      </c>
      <c r="V111" s="17">
        <v>0</v>
      </c>
      <c r="W111" s="17"/>
      <c r="X111" s="17"/>
      <c r="Y111" s="17"/>
      <c r="Z111" s="17">
        <v>1</v>
      </c>
      <c r="AA111" s="17"/>
      <c r="AB111" s="17">
        <v>0</v>
      </c>
      <c r="AC111" s="17"/>
      <c r="AD111" s="17">
        <v>0.222</v>
      </c>
      <c r="AE111" s="17">
        <v>0.81500000000000006</v>
      </c>
      <c r="AF111" s="5">
        <v>0</v>
      </c>
      <c r="AG111" s="31">
        <v>13902.169921875</v>
      </c>
      <c r="AH111" s="31">
        <v>14793.36</v>
      </c>
    </row>
    <row r="112" spans="1:34" x14ac:dyDescent="0.3">
      <c r="A112" s="4">
        <v>961013000</v>
      </c>
      <c r="B112" s="3" t="s">
        <v>452</v>
      </c>
      <c r="C112" s="3" t="s">
        <v>1876</v>
      </c>
      <c r="D112" s="14">
        <v>85.212547302246094</v>
      </c>
      <c r="E112" s="14">
        <v>84.499679565429688</v>
      </c>
      <c r="F112" s="14">
        <v>88.45574951171875</v>
      </c>
      <c r="G112" s="14">
        <v>87.673927307128906</v>
      </c>
      <c r="H112" s="5">
        <v>166</v>
      </c>
      <c r="I112" s="15">
        <v>6</v>
      </c>
      <c r="J112" s="15">
        <v>8</v>
      </c>
      <c r="K112" s="3" t="s">
        <v>3882</v>
      </c>
      <c r="L112" s="3" t="s">
        <v>3915</v>
      </c>
      <c r="M112" s="3" t="s">
        <v>3918</v>
      </c>
      <c r="N112" s="3" t="s">
        <v>3922</v>
      </c>
      <c r="O112" s="5">
        <v>318</v>
      </c>
      <c r="P112" s="17">
        <v>0.63749998807907104</v>
      </c>
      <c r="Q112" s="5">
        <v>153</v>
      </c>
      <c r="R112" s="17">
        <v>0.51428574323654175</v>
      </c>
      <c r="S112" s="5">
        <v>318</v>
      </c>
      <c r="T112" s="17">
        <v>0.68553459644317627</v>
      </c>
      <c r="U112" s="5">
        <v>154</v>
      </c>
      <c r="V112" s="17">
        <v>0.5</v>
      </c>
      <c r="W112" s="17">
        <v>0.19900000000000001</v>
      </c>
      <c r="X112" s="17">
        <v>7.2000000000000008E-2</v>
      </c>
      <c r="Y112" s="17">
        <v>7.2000000000000008E-2</v>
      </c>
      <c r="Z112" s="17">
        <v>0.55400000000000005</v>
      </c>
      <c r="AA112" s="17">
        <v>0.10199999999999999</v>
      </c>
      <c r="AB112" s="17">
        <v>0</v>
      </c>
      <c r="AC112" s="17"/>
      <c r="AD112" s="17">
        <v>0.13900000000000001</v>
      </c>
      <c r="AE112" s="17">
        <v>0.16500000000000001</v>
      </c>
      <c r="AF112" s="5">
        <v>0</v>
      </c>
      <c r="AG112" s="31">
        <v>17022.830078125</v>
      </c>
      <c r="AH112" s="31">
        <v>17638.259999999998</v>
      </c>
    </row>
    <row r="113" spans="1:34" x14ac:dyDescent="0.3">
      <c r="A113" s="4">
        <v>961014040</v>
      </c>
      <c r="B113" s="3" t="s">
        <v>452</v>
      </c>
      <c r="C113" s="3" t="s">
        <v>680</v>
      </c>
      <c r="D113" s="14">
        <v>89.901443481445313</v>
      </c>
      <c r="E113" s="14">
        <v>90.919685363769531</v>
      </c>
      <c r="F113" s="14">
        <v>82.523826599121094</v>
      </c>
      <c r="G113" s="14">
        <v>83.448684692382813</v>
      </c>
      <c r="H113" s="5">
        <v>177</v>
      </c>
      <c r="I113" s="15" t="s">
        <v>3981</v>
      </c>
      <c r="J113" s="15">
        <v>5</v>
      </c>
      <c r="K113" s="3" t="s">
        <v>3882</v>
      </c>
      <c r="L113" s="3" t="s">
        <v>3915</v>
      </c>
      <c r="M113" s="3" t="s">
        <v>3918</v>
      </c>
      <c r="N113" s="3" t="s">
        <v>3922</v>
      </c>
      <c r="O113" s="5">
        <v>84</v>
      </c>
      <c r="P113" s="17">
        <v>0.70270270109176636</v>
      </c>
      <c r="Q113" s="5">
        <v>37</v>
      </c>
      <c r="R113" s="17">
        <v>0.239999994635582</v>
      </c>
      <c r="S113" s="5">
        <v>85</v>
      </c>
      <c r="T113" s="17">
        <v>0.67567569017410278</v>
      </c>
      <c r="U113" s="5">
        <v>38</v>
      </c>
      <c r="V113" s="17">
        <v>0.31999999284744263</v>
      </c>
      <c r="W113" s="17">
        <v>0.10199999999999999</v>
      </c>
      <c r="X113" s="17">
        <v>2.8000000000000001E-2</v>
      </c>
      <c r="Y113" s="17">
        <v>0.11899999999999999</v>
      </c>
      <c r="Z113" s="17">
        <v>0.63800000000000001</v>
      </c>
      <c r="AA113" s="17">
        <v>0.113</v>
      </c>
      <c r="AB113" s="17">
        <v>0</v>
      </c>
      <c r="AC113" s="17">
        <v>6.2E-2</v>
      </c>
      <c r="AD113" s="17">
        <v>0.11899999999999999</v>
      </c>
      <c r="AE113" s="17">
        <v>0.16600000000000001</v>
      </c>
      <c r="AF113" s="5">
        <v>0</v>
      </c>
      <c r="AG113" s="31">
        <v>17128.609375</v>
      </c>
      <c r="AH113" s="31">
        <v>17971.52</v>
      </c>
    </row>
    <row r="114" spans="1:34" x14ac:dyDescent="0.3">
      <c r="A114" s="4">
        <v>961014060</v>
      </c>
      <c r="B114" s="3" t="s">
        <v>452</v>
      </c>
      <c r="C114" s="3" t="s">
        <v>1877</v>
      </c>
      <c r="D114" s="14">
        <v>93.814544677734375</v>
      </c>
      <c r="E114" s="14">
        <v>87.385383605957031</v>
      </c>
      <c r="F114" s="14">
        <v>95.941596984863281</v>
      </c>
      <c r="G114" s="14">
        <v>91.93267822265625</v>
      </c>
      <c r="H114" s="5">
        <v>179</v>
      </c>
      <c r="I114" s="15" t="s">
        <v>3981</v>
      </c>
      <c r="J114" s="15">
        <v>5</v>
      </c>
      <c r="K114" s="3" t="s">
        <v>3882</v>
      </c>
      <c r="L114" s="3" t="s">
        <v>3915</v>
      </c>
      <c r="M114" s="3" t="s">
        <v>3918</v>
      </c>
      <c r="N114" s="3" t="s">
        <v>3922</v>
      </c>
      <c r="O114" s="5">
        <v>81</v>
      </c>
      <c r="P114" s="17">
        <v>0.67105263471603394</v>
      </c>
      <c r="Q114" s="5">
        <v>36</v>
      </c>
      <c r="R114" s="17">
        <v>0.2800000011920929</v>
      </c>
      <c r="S114" s="5">
        <v>82</v>
      </c>
      <c r="T114" s="17">
        <v>0.65789473056793213</v>
      </c>
      <c r="U114" s="5">
        <v>37</v>
      </c>
      <c r="V114" s="17">
        <v>0.36000001430511469</v>
      </c>
      <c r="W114" s="17">
        <v>0.10100000000000001</v>
      </c>
      <c r="X114" s="17">
        <v>0.05</v>
      </c>
      <c r="Y114" s="17">
        <v>7.2999999999999995E-2</v>
      </c>
      <c r="Z114" s="17">
        <v>0.72599999999999998</v>
      </c>
      <c r="AA114" s="17">
        <v>0.05</v>
      </c>
      <c r="AB114" s="17">
        <v>0</v>
      </c>
      <c r="AC114" s="17">
        <v>3.4000000000000002E-2</v>
      </c>
      <c r="AD114" s="17">
        <v>0.11700000000000001</v>
      </c>
      <c r="AE114" s="17">
        <v>0.10100000000000001</v>
      </c>
      <c r="AF114" s="5">
        <v>0</v>
      </c>
      <c r="AG114" s="31">
        <v>18577.810546875</v>
      </c>
      <c r="AH114" s="31">
        <v>19426.509999999998</v>
      </c>
    </row>
    <row r="115" spans="1:34" x14ac:dyDescent="0.3">
      <c r="A115" s="4">
        <v>1081431050</v>
      </c>
      <c r="B115" s="3" t="s">
        <v>514</v>
      </c>
      <c r="C115" s="3" t="s">
        <v>2016</v>
      </c>
      <c r="D115" s="14">
        <v>91.09661865234375</v>
      </c>
      <c r="E115" s="14">
        <v>89.784324645996094</v>
      </c>
      <c r="F115" s="14">
        <v>88.289726257324219</v>
      </c>
      <c r="G115" s="14">
        <v>90.9234619140625</v>
      </c>
      <c r="H115" s="5">
        <v>85</v>
      </c>
      <c r="I115" s="15">
        <v>7</v>
      </c>
      <c r="J115" s="15">
        <v>12</v>
      </c>
      <c r="K115" s="3" t="s">
        <v>3853</v>
      </c>
      <c r="L115" s="3" t="s">
        <v>3907</v>
      </c>
      <c r="M115" s="3" t="s">
        <v>3916</v>
      </c>
      <c r="N115" s="3" t="s">
        <v>3923</v>
      </c>
      <c r="O115" s="5">
        <v>59</v>
      </c>
      <c r="P115" s="17">
        <v>0.3333333432674408</v>
      </c>
      <c r="Q115" s="5">
        <v>34</v>
      </c>
      <c r="R115" s="17">
        <v>0.25925925374031072</v>
      </c>
      <c r="S115" s="5">
        <v>59</v>
      </c>
      <c r="T115" s="17">
        <v>0.13513512909412381</v>
      </c>
      <c r="U115" s="5">
        <v>34</v>
      </c>
      <c r="V115" s="17">
        <v>4.1666667908430099E-2</v>
      </c>
      <c r="W115" s="17"/>
      <c r="X115" s="17"/>
      <c r="Y115" s="17"/>
      <c r="Z115" s="17">
        <v>0.96499999999999997</v>
      </c>
      <c r="AA115" s="17"/>
      <c r="AB115" s="17">
        <v>3.5000000149011612E-2</v>
      </c>
      <c r="AC115" s="17"/>
      <c r="AD115" s="17">
        <v>0.16500000000000001</v>
      </c>
      <c r="AE115" s="17">
        <v>0.52800000000000002</v>
      </c>
      <c r="AF115" s="5">
        <v>0</v>
      </c>
      <c r="AG115" s="31">
        <v>13138.3095703125</v>
      </c>
      <c r="AH115" s="31">
        <v>13925.74</v>
      </c>
    </row>
    <row r="116" spans="1:34" x14ac:dyDescent="0.3">
      <c r="A116" s="4">
        <v>1081434020</v>
      </c>
      <c r="B116" s="3" t="s">
        <v>514</v>
      </c>
      <c r="C116" s="3" t="s">
        <v>2017</v>
      </c>
      <c r="D116" s="14">
        <v>78.61602783203125</v>
      </c>
      <c r="E116" s="14">
        <v>78.9715576171875</v>
      </c>
      <c r="F116" s="14">
        <v>83.867347717285156</v>
      </c>
      <c r="G116" s="14">
        <v>82.669815063476563</v>
      </c>
      <c r="H116" s="5">
        <v>88</v>
      </c>
      <c r="I116" s="15" t="s">
        <v>3980</v>
      </c>
      <c r="J116" s="15">
        <v>6</v>
      </c>
      <c r="K116" s="3" t="s">
        <v>3853</v>
      </c>
      <c r="L116" s="3" t="s">
        <v>3907</v>
      </c>
      <c r="M116" s="3" t="s">
        <v>3916</v>
      </c>
      <c r="N116" s="3" t="s">
        <v>3923</v>
      </c>
      <c r="O116" s="5">
        <v>63</v>
      </c>
      <c r="P116" s="17">
        <v>0.24444444477558139</v>
      </c>
      <c r="Q116" s="5">
        <v>41</v>
      </c>
      <c r="R116" s="17">
        <v>0.239999994635582</v>
      </c>
      <c r="S116" s="5">
        <v>63</v>
      </c>
      <c r="T116" s="17">
        <v>0.24444444477558139</v>
      </c>
      <c r="U116" s="5">
        <v>41</v>
      </c>
      <c r="V116" s="17">
        <v>0.15999999642372131</v>
      </c>
      <c r="W116" s="17"/>
      <c r="X116" s="17">
        <v>6.8000000000000005E-2</v>
      </c>
      <c r="Y116" s="17"/>
      <c r="Z116" s="17">
        <v>0.875</v>
      </c>
      <c r="AA116" s="17"/>
      <c r="AB116" s="17">
        <v>5.7000000029802322E-2</v>
      </c>
      <c r="AC116" s="17"/>
      <c r="AD116" s="17">
        <v>0.14799999999999999</v>
      </c>
      <c r="AE116" s="17">
        <v>0.45300000000000001</v>
      </c>
      <c r="AF116" s="5">
        <v>0</v>
      </c>
      <c r="AG116" s="31">
        <v>7438.35986328125</v>
      </c>
      <c r="AH116" s="31">
        <v>10634.43</v>
      </c>
    </row>
    <row r="117" spans="1:34" x14ac:dyDescent="0.3">
      <c r="A117" s="4">
        <v>581123000</v>
      </c>
      <c r="B117" s="3" t="s">
        <v>299</v>
      </c>
      <c r="C117" s="3" t="s">
        <v>1427</v>
      </c>
      <c r="D117" s="14">
        <v>94.730064392089844</v>
      </c>
      <c r="E117" s="14">
        <v>94.14019775390625</v>
      </c>
      <c r="F117" s="14">
        <v>90.434867858886719</v>
      </c>
      <c r="G117" s="14">
        <v>92.300743103027344</v>
      </c>
      <c r="H117" s="5">
        <v>281</v>
      </c>
      <c r="I117" s="15">
        <v>5</v>
      </c>
      <c r="J117" s="15">
        <v>8</v>
      </c>
      <c r="K117" s="3" t="s">
        <v>3820</v>
      </c>
      <c r="L117" s="3" t="s">
        <v>3911</v>
      </c>
      <c r="M117" s="3" t="s">
        <v>3917</v>
      </c>
      <c r="N117" s="3" t="s">
        <v>3921</v>
      </c>
      <c r="O117" s="5">
        <v>551</v>
      </c>
      <c r="P117" s="17">
        <v>0.62453532218933105</v>
      </c>
      <c r="Q117" s="5">
        <v>300</v>
      </c>
      <c r="R117" s="17">
        <v>0.52517986297607422</v>
      </c>
      <c r="S117" s="5">
        <v>552</v>
      </c>
      <c r="T117" s="17">
        <v>0.56505578756332397</v>
      </c>
      <c r="U117" s="5">
        <v>300</v>
      </c>
      <c r="V117" s="17">
        <v>0.44604316353797913</v>
      </c>
      <c r="W117" s="17"/>
      <c r="X117" s="17">
        <v>2.8000000000000001E-2</v>
      </c>
      <c r="Y117" s="17"/>
      <c r="Z117" s="17">
        <v>0.92500000000000004</v>
      </c>
      <c r="AA117" s="17">
        <v>4.2999999999999997E-2</v>
      </c>
      <c r="AB117" s="17">
        <v>4.0000001899898052E-3</v>
      </c>
      <c r="AC117" s="17"/>
      <c r="AD117" s="17">
        <v>0.114</v>
      </c>
      <c r="AE117" s="17">
        <v>0.47299999999999998</v>
      </c>
      <c r="AF117" s="5">
        <v>0</v>
      </c>
      <c r="AG117" s="31">
        <v>8514.75</v>
      </c>
      <c r="AH117" s="31">
        <v>9486.31</v>
      </c>
    </row>
    <row r="118" spans="1:34" x14ac:dyDescent="0.3">
      <c r="A118" s="4">
        <v>581124020</v>
      </c>
      <c r="B118" s="3" t="s">
        <v>299</v>
      </c>
      <c r="C118" s="3" t="s">
        <v>1428</v>
      </c>
      <c r="D118" s="14">
        <v>72.236289978027344</v>
      </c>
      <c r="E118" s="14">
        <v>74.262435913085938</v>
      </c>
      <c r="F118" s="14">
        <v>78.878654479980469</v>
      </c>
      <c r="G118" s="14">
        <v>78.301017761230469</v>
      </c>
      <c r="H118" s="5">
        <v>309</v>
      </c>
      <c r="I118" s="15" t="s">
        <v>3980</v>
      </c>
      <c r="J118" s="15">
        <v>4</v>
      </c>
      <c r="K118" s="3" t="s">
        <v>3820</v>
      </c>
      <c r="L118" s="3" t="s">
        <v>3911</v>
      </c>
      <c r="M118" s="3" t="s">
        <v>3917</v>
      </c>
      <c r="N118" s="3" t="s">
        <v>3921</v>
      </c>
      <c r="O118" s="5">
        <v>75</v>
      </c>
      <c r="P118" s="17">
        <v>0.42990654706954962</v>
      </c>
      <c r="Q118" s="5">
        <v>49</v>
      </c>
      <c r="R118" s="17">
        <v>0.31034481525421143</v>
      </c>
      <c r="S118" s="5">
        <v>75</v>
      </c>
      <c r="T118" s="17">
        <v>0.46728971600532532</v>
      </c>
      <c r="U118" s="5">
        <v>49</v>
      </c>
      <c r="V118" s="17">
        <v>0.37931033968925482</v>
      </c>
      <c r="W118" s="17">
        <v>1.9E-2</v>
      </c>
      <c r="X118" s="17">
        <v>4.4999999999999998E-2</v>
      </c>
      <c r="Y118" s="17"/>
      <c r="Z118" s="17">
        <v>0.90300000000000002</v>
      </c>
      <c r="AA118" s="17">
        <v>3.2000000000000001E-2</v>
      </c>
      <c r="AB118" s="17">
        <v>0</v>
      </c>
      <c r="AC118" s="17"/>
      <c r="AD118" s="17">
        <v>0.129</v>
      </c>
      <c r="AE118" s="17">
        <v>0.53900000000000003</v>
      </c>
      <c r="AF118" s="5">
        <v>0</v>
      </c>
      <c r="AG118" s="31">
        <v>8871.6298828125</v>
      </c>
      <c r="AH118" s="31">
        <v>11260.74</v>
      </c>
    </row>
    <row r="119" spans="1:34" x14ac:dyDescent="0.3">
      <c r="A119" s="4">
        <v>489163950</v>
      </c>
      <c r="B119" s="3" t="s">
        <v>238</v>
      </c>
      <c r="C119" s="3" t="s">
        <v>1276</v>
      </c>
      <c r="D119" s="14">
        <v>87.294158935546875</v>
      </c>
      <c r="E119" s="14">
        <v>88.957550048828125</v>
      </c>
      <c r="F119" s="14">
        <v>80.840744018554688</v>
      </c>
      <c r="G119" s="14">
        <v>82.868492126464844</v>
      </c>
      <c r="H119" s="5">
        <v>207</v>
      </c>
      <c r="I119" s="15">
        <v>6</v>
      </c>
      <c r="J119" s="15">
        <v>8</v>
      </c>
      <c r="K119" s="3" t="s">
        <v>3879</v>
      </c>
      <c r="L119" s="3" t="s">
        <v>3914</v>
      </c>
      <c r="M119" s="3" t="s">
        <v>3918</v>
      </c>
      <c r="N119" s="3" t="s">
        <v>3924</v>
      </c>
      <c r="O119" s="5">
        <v>339</v>
      </c>
      <c r="P119" s="17">
        <v>0.22413793206214899</v>
      </c>
      <c r="Q119" s="5">
        <v>339</v>
      </c>
      <c r="R119" s="17">
        <v>0.22413793206214899</v>
      </c>
      <c r="S119" s="5">
        <v>339</v>
      </c>
      <c r="T119" s="17">
        <v>0.1206896528601646</v>
      </c>
      <c r="U119" s="5">
        <v>339</v>
      </c>
      <c r="V119" s="17">
        <v>0.1206896528601646</v>
      </c>
      <c r="W119" s="17">
        <v>0.874</v>
      </c>
      <c r="X119" s="17">
        <v>4.8000000000000001E-2</v>
      </c>
      <c r="Y119" s="17"/>
      <c r="Z119" s="17"/>
      <c r="AA119" s="17">
        <v>6.3E-2</v>
      </c>
      <c r="AB119" s="17">
        <v>1.4000000432133669E-2</v>
      </c>
      <c r="AC119" s="17">
        <v>2.4E-2</v>
      </c>
      <c r="AD119" s="17">
        <v>0.217</v>
      </c>
      <c r="AE119" s="17">
        <v>0.45650000000000002</v>
      </c>
      <c r="AF119" s="5">
        <v>1</v>
      </c>
      <c r="AG119" s="31">
        <v>11530.5</v>
      </c>
      <c r="AH119" s="31">
        <v>13219.87</v>
      </c>
    </row>
    <row r="120" spans="1:34" x14ac:dyDescent="0.3">
      <c r="A120" s="4">
        <v>489166950</v>
      </c>
      <c r="B120" s="3" t="s">
        <v>238</v>
      </c>
      <c r="C120" s="3" t="s">
        <v>1277</v>
      </c>
      <c r="D120" s="14">
        <v>82.877632141113281</v>
      </c>
      <c r="E120" s="14">
        <v>84.365577697753906</v>
      </c>
      <c r="F120" s="14">
        <v>83.107292175292969</v>
      </c>
      <c r="G120" s="14">
        <v>87.99383544921875</v>
      </c>
      <c r="H120" s="5">
        <v>484</v>
      </c>
      <c r="I120" s="15" t="s">
        <v>3980</v>
      </c>
      <c r="J120" s="15">
        <v>5</v>
      </c>
      <c r="K120" s="3" t="s">
        <v>3879</v>
      </c>
      <c r="L120" s="3" t="s">
        <v>3914</v>
      </c>
      <c r="M120" s="3" t="s">
        <v>3918</v>
      </c>
      <c r="N120" s="3" t="s">
        <v>3924</v>
      </c>
      <c r="O120" s="5">
        <v>187</v>
      </c>
      <c r="P120" s="17">
        <v>0.14572864770889279</v>
      </c>
      <c r="Q120" s="5">
        <v>187</v>
      </c>
      <c r="R120" s="17">
        <v>0.14572864770889279</v>
      </c>
      <c r="S120" s="5">
        <v>185</v>
      </c>
      <c r="T120" s="17">
        <v>8.5858583450317383E-2</v>
      </c>
      <c r="U120" s="5">
        <v>185</v>
      </c>
      <c r="V120" s="17">
        <v>8.5858583450317383E-2</v>
      </c>
      <c r="W120" s="17">
        <v>0.83699999999999997</v>
      </c>
      <c r="X120" s="17">
        <v>6.8000000000000005E-2</v>
      </c>
      <c r="Y120" s="17"/>
      <c r="Z120" s="17">
        <v>3.5000000000000003E-2</v>
      </c>
      <c r="AA120" s="17">
        <v>5.8000000000000003E-2</v>
      </c>
      <c r="AB120" s="17">
        <v>2.000000094994903E-3</v>
      </c>
      <c r="AC120" s="17">
        <v>4.2999999999999997E-2</v>
      </c>
      <c r="AD120" s="17">
        <v>0.13600000000000001</v>
      </c>
      <c r="AE120" s="17">
        <v>0.62450000000000006</v>
      </c>
      <c r="AF120" s="5">
        <v>1</v>
      </c>
      <c r="AG120" s="31">
        <v>10607.240234375</v>
      </c>
      <c r="AH120" s="31">
        <v>12222.37</v>
      </c>
    </row>
    <row r="121" spans="1:34" x14ac:dyDescent="0.3">
      <c r="A121" s="4">
        <v>211491050</v>
      </c>
      <c r="B121" s="3" t="s">
        <v>92</v>
      </c>
      <c r="C121" s="3" t="s">
        <v>793</v>
      </c>
      <c r="D121" s="14">
        <v>87.112129211425781</v>
      </c>
      <c r="E121" s="14">
        <v>86.011978149414063</v>
      </c>
      <c r="F121" s="14">
        <v>87.1026611328125</v>
      </c>
      <c r="G121" s="14">
        <v>85.435585021972656</v>
      </c>
      <c r="H121" s="5">
        <v>102</v>
      </c>
      <c r="I121" s="15">
        <v>7</v>
      </c>
      <c r="J121" s="15">
        <v>12</v>
      </c>
      <c r="K121" s="3" t="s">
        <v>3828</v>
      </c>
      <c r="L121" s="3" t="s">
        <v>3911</v>
      </c>
      <c r="M121" s="3" t="s">
        <v>3917</v>
      </c>
      <c r="N121" s="3" t="s">
        <v>3921</v>
      </c>
      <c r="O121" s="5">
        <v>70</v>
      </c>
      <c r="P121" s="17">
        <v>0.37999999523162842</v>
      </c>
      <c r="Q121" s="5">
        <v>37</v>
      </c>
      <c r="R121" s="17">
        <v>0.3333333432674408</v>
      </c>
      <c r="S121" s="5">
        <v>70</v>
      </c>
      <c r="T121" s="17">
        <v>0.41509434580802917</v>
      </c>
      <c r="U121" s="5">
        <v>37</v>
      </c>
      <c r="V121" s="17">
        <v>0.2142857164144516</v>
      </c>
      <c r="W121" s="17">
        <v>7.8E-2</v>
      </c>
      <c r="X121" s="17"/>
      <c r="Y121" s="17"/>
      <c r="Z121" s="17">
        <v>0.83299999999999996</v>
      </c>
      <c r="AA121" s="17">
        <v>7.8E-2</v>
      </c>
      <c r="AB121" s="17">
        <v>9.9999997764825821E-3</v>
      </c>
      <c r="AC121" s="17"/>
      <c r="AD121" s="17">
        <v>0.19600000000000001</v>
      </c>
      <c r="AE121" s="17">
        <v>0.47899999999999998</v>
      </c>
      <c r="AF121" s="5">
        <v>0</v>
      </c>
      <c r="AG121" s="31">
        <v>13789.08984375</v>
      </c>
      <c r="AH121" s="31">
        <v>14921.63</v>
      </c>
    </row>
    <row r="122" spans="1:34" x14ac:dyDescent="0.3">
      <c r="A122" s="4">
        <v>211494020</v>
      </c>
      <c r="B122" s="3" t="s">
        <v>92</v>
      </c>
      <c r="C122" s="3" t="s">
        <v>794</v>
      </c>
      <c r="D122" s="14">
        <v>84.102943420410156</v>
      </c>
      <c r="E122" s="14">
        <v>82.860275268554688</v>
      </c>
      <c r="F122" s="14">
        <v>87.276878356933594</v>
      </c>
      <c r="G122" s="14">
        <v>87.988883972167969</v>
      </c>
      <c r="H122" s="5">
        <v>136</v>
      </c>
      <c r="I122" s="15" t="s">
        <v>3980</v>
      </c>
      <c r="J122" s="15">
        <v>6</v>
      </c>
      <c r="K122" s="3" t="s">
        <v>3828</v>
      </c>
      <c r="L122" s="3" t="s">
        <v>3911</v>
      </c>
      <c r="M122" s="3" t="s">
        <v>3917</v>
      </c>
      <c r="N122" s="3" t="s">
        <v>3921</v>
      </c>
      <c r="O122" s="5">
        <v>103</v>
      </c>
      <c r="P122" s="17">
        <v>0.48051947355270391</v>
      </c>
      <c r="Q122" s="5">
        <v>54</v>
      </c>
      <c r="R122" s="17">
        <v>0.22857142984867099</v>
      </c>
      <c r="S122" s="5">
        <v>103</v>
      </c>
      <c r="T122" s="17">
        <v>0.4675324559211731</v>
      </c>
      <c r="U122" s="5">
        <v>54</v>
      </c>
      <c r="V122" s="17">
        <v>0.37142857909202581</v>
      </c>
      <c r="W122" s="17"/>
      <c r="X122" s="17"/>
      <c r="Y122" s="17"/>
      <c r="Z122" s="17">
        <v>0.88200000000000001</v>
      </c>
      <c r="AA122" s="17">
        <v>6.6000000000000003E-2</v>
      </c>
      <c r="AB122" s="17">
        <v>5.0999999046325677E-2</v>
      </c>
      <c r="AC122" s="17"/>
      <c r="AD122" s="17">
        <v>0.16900000000000001</v>
      </c>
      <c r="AE122" s="17">
        <v>0.47799999999999998</v>
      </c>
      <c r="AF122" s="5">
        <v>0</v>
      </c>
      <c r="AG122" s="31">
        <v>10896.759765625</v>
      </c>
      <c r="AH122" s="31">
        <v>12880.95</v>
      </c>
    </row>
    <row r="123" spans="1:34" x14ac:dyDescent="0.3">
      <c r="A123" s="4">
        <v>110791050</v>
      </c>
      <c r="B123" s="3" t="s">
        <v>46</v>
      </c>
      <c r="C123" s="3" t="s">
        <v>665</v>
      </c>
      <c r="D123" s="14">
        <v>79.100135803222656</v>
      </c>
      <c r="E123" s="14">
        <v>80.05340576171875</v>
      </c>
      <c r="F123" s="14">
        <v>69.505020141601563</v>
      </c>
      <c r="G123" s="14">
        <v>69.991661071777344</v>
      </c>
      <c r="H123" s="5">
        <v>120</v>
      </c>
      <c r="I123" s="15">
        <v>7</v>
      </c>
      <c r="J123" s="15">
        <v>12</v>
      </c>
      <c r="K123" s="3" t="s">
        <v>3898</v>
      </c>
      <c r="L123" s="3" t="s">
        <v>3912</v>
      </c>
      <c r="M123" s="3" t="s">
        <v>3917</v>
      </c>
      <c r="N123" s="3" t="s">
        <v>3924</v>
      </c>
      <c r="O123" s="5">
        <v>82</v>
      </c>
      <c r="P123" s="17">
        <v>0.36363637447357178</v>
      </c>
      <c r="Q123" s="5">
        <v>33</v>
      </c>
      <c r="R123" s="17">
        <v>0.2142857164144516</v>
      </c>
      <c r="S123" s="5">
        <v>82</v>
      </c>
      <c r="T123" s="17">
        <v>0.1746031790971756</v>
      </c>
      <c r="U123" s="5">
        <v>33</v>
      </c>
      <c r="V123" s="17">
        <v>0.1304347813129425</v>
      </c>
      <c r="W123" s="17"/>
      <c r="X123" s="17"/>
      <c r="Y123" s="17"/>
      <c r="Z123" s="17">
        <v>0.96699999999999997</v>
      </c>
      <c r="AA123" s="17"/>
      <c r="AB123" s="17">
        <v>3.2999999821186073E-2</v>
      </c>
      <c r="AC123" s="17"/>
      <c r="AD123" s="17">
        <v>0.14199999999999999</v>
      </c>
      <c r="AE123" s="17">
        <v>0.29699999999999999</v>
      </c>
      <c r="AF123" s="5">
        <v>0</v>
      </c>
      <c r="AG123" s="31">
        <v>15282.2900390625</v>
      </c>
      <c r="AH123" s="31">
        <v>16665.13</v>
      </c>
    </row>
    <row r="124" spans="1:34" x14ac:dyDescent="0.3">
      <c r="A124" s="4">
        <v>110794020</v>
      </c>
      <c r="B124" s="3" t="s">
        <v>46</v>
      </c>
      <c r="C124" s="3" t="s">
        <v>666</v>
      </c>
      <c r="D124" s="14">
        <v>85.346664428710938</v>
      </c>
      <c r="E124" s="14">
        <v>84.453155517578125</v>
      </c>
      <c r="F124" s="14">
        <v>85.646476745605469</v>
      </c>
      <c r="G124" s="14">
        <v>86.530914306640625</v>
      </c>
      <c r="H124" s="5">
        <v>140</v>
      </c>
      <c r="I124" s="15" t="s">
        <v>3980</v>
      </c>
      <c r="J124" s="15">
        <v>6</v>
      </c>
      <c r="K124" s="3" t="s">
        <v>3898</v>
      </c>
      <c r="L124" s="3" t="s">
        <v>3912</v>
      </c>
      <c r="M124" s="3" t="s">
        <v>3917</v>
      </c>
      <c r="N124" s="3" t="s">
        <v>3924</v>
      </c>
      <c r="O124" s="5">
        <v>126</v>
      </c>
      <c r="P124" s="17">
        <v>0.44318181276321411</v>
      </c>
      <c r="Q124" s="5">
        <v>58</v>
      </c>
      <c r="R124" s="17">
        <v>0.1944444477558136</v>
      </c>
      <c r="S124" s="5">
        <v>126</v>
      </c>
      <c r="T124" s="17">
        <v>0.43181818723678589</v>
      </c>
      <c r="U124" s="5">
        <v>58</v>
      </c>
      <c r="V124" s="17">
        <v>0.2222222238779068</v>
      </c>
      <c r="W124" s="17"/>
      <c r="X124" s="17"/>
      <c r="Y124" s="17"/>
      <c r="Z124" s="17">
        <v>1</v>
      </c>
      <c r="AA124" s="17"/>
      <c r="AB124" s="17">
        <v>0</v>
      </c>
      <c r="AC124" s="17"/>
      <c r="AD124" s="17">
        <v>0.15</v>
      </c>
      <c r="AE124" s="17">
        <v>0.35799999999999998</v>
      </c>
      <c r="AF124" s="5">
        <v>0</v>
      </c>
      <c r="AG124" s="31">
        <v>11461.3603515625</v>
      </c>
      <c r="AH124" s="31">
        <v>14175.67</v>
      </c>
    </row>
    <row r="125" spans="1:34" x14ac:dyDescent="0.3">
      <c r="A125" s="4">
        <v>581071050</v>
      </c>
      <c r="B125" s="3" t="s">
        <v>296</v>
      </c>
      <c r="C125" s="3" t="s">
        <v>1422</v>
      </c>
      <c r="D125" s="14">
        <v>87.243545532226563</v>
      </c>
      <c r="E125" s="14">
        <v>87.895057678222656</v>
      </c>
      <c r="F125" s="14">
        <v>77.414115905761719</v>
      </c>
      <c r="G125" s="14">
        <v>75.970985412597656</v>
      </c>
      <c r="H125" s="5">
        <v>70</v>
      </c>
      <c r="I125" s="15">
        <v>7</v>
      </c>
      <c r="J125" s="15">
        <v>12</v>
      </c>
      <c r="K125" s="3" t="s">
        <v>3820</v>
      </c>
      <c r="L125" s="3" t="s">
        <v>3911</v>
      </c>
      <c r="M125" s="3" t="s">
        <v>3916</v>
      </c>
      <c r="N125" s="3" t="s">
        <v>3921</v>
      </c>
      <c r="O125" s="5">
        <v>30</v>
      </c>
      <c r="P125" s="17">
        <v>0.40000000596046448</v>
      </c>
      <c r="Q125" s="5">
        <v>26</v>
      </c>
      <c r="R125" s="17">
        <v>0.40000000596046448</v>
      </c>
      <c r="S125" s="5">
        <v>30</v>
      </c>
      <c r="T125" s="17">
        <v>0.4166666567325592</v>
      </c>
      <c r="U125" s="5">
        <v>26</v>
      </c>
      <c r="V125" s="17">
        <v>0.4166666567325592</v>
      </c>
      <c r="W125" s="17"/>
      <c r="X125" s="17"/>
      <c r="Y125" s="17"/>
      <c r="Z125" s="17">
        <v>0.92900000000000005</v>
      </c>
      <c r="AA125" s="17"/>
      <c r="AB125" s="17">
        <v>7.1000002324581146E-2</v>
      </c>
      <c r="AC125" s="17"/>
      <c r="AD125" s="17">
        <v>0.214</v>
      </c>
      <c r="AE125" s="17">
        <v>0.627</v>
      </c>
      <c r="AF125" s="5">
        <v>0</v>
      </c>
      <c r="AG125" s="31">
        <v>13455.4296875</v>
      </c>
      <c r="AH125" s="31">
        <v>14097.01</v>
      </c>
    </row>
    <row r="126" spans="1:34" x14ac:dyDescent="0.3">
      <c r="A126" s="4">
        <v>581074020</v>
      </c>
      <c r="B126" s="3" t="s">
        <v>296</v>
      </c>
      <c r="C126" s="3" t="s">
        <v>1423</v>
      </c>
      <c r="D126" s="14">
        <v>83.830787658691406</v>
      </c>
      <c r="E126" s="14">
        <v>83.865959167480469</v>
      </c>
      <c r="F126" s="14">
        <v>88.780136108398438</v>
      </c>
      <c r="G126" s="14">
        <v>88.333457946777344</v>
      </c>
      <c r="H126" s="5">
        <v>60</v>
      </c>
      <c r="I126" s="15" t="s">
        <v>3981</v>
      </c>
      <c r="J126" s="15">
        <v>6</v>
      </c>
      <c r="K126" s="3" t="s">
        <v>3820</v>
      </c>
      <c r="L126" s="3" t="s">
        <v>3911</v>
      </c>
      <c r="M126" s="3" t="s">
        <v>3916</v>
      </c>
      <c r="N126" s="3" t="s">
        <v>3921</v>
      </c>
      <c r="O126" s="5">
        <v>38</v>
      </c>
      <c r="P126" s="17">
        <v>0.51851850748062134</v>
      </c>
      <c r="Q126" s="5">
        <v>33</v>
      </c>
      <c r="R126" s="17">
        <v>0.51851850748062134</v>
      </c>
      <c r="S126" s="5">
        <v>38</v>
      </c>
      <c r="T126" s="17">
        <v>0.62962961196899414</v>
      </c>
      <c r="U126" s="5">
        <v>33</v>
      </c>
      <c r="V126" s="17">
        <v>0.62962961196899414</v>
      </c>
      <c r="W126" s="17"/>
      <c r="X126" s="17"/>
      <c r="Y126" s="17"/>
      <c r="Z126" s="17">
        <v>0.93300000000000005</v>
      </c>
      <c r="AA126" s="17"/>
      <c r="AB126" s="17">
        <v>6.7000001668930054E-2</v>
      </c>
      <c r="AC126" s="17"/>
      <c r="AD126" s="17">
        <v>0.28299999999999997</v>
      </c>
      <c r="AE126" s="17">
        <v>0.6</v>
      </c>
      <c r="AF126" s="5">
        <v>0</v>
      </c>
      <c r="AG126" s="31">
        <v>14693.91015625</v>
      </c>
      <c r="AH126" s="31">
        <v>15630.02</v>
      </c>
    </row>
    <row r="127" spans="1:34" x14ac:dyDescent="0.3">
      <c r="A127" s="4">
        <v>900771050</v>
      </c>
      <c r="B127" s="3" t="s">
        <v>421</v>
      </c>
      <c r="C127" s="3" t="s">
        <v>1676</v>
      </c>
      <c r="D127" s="14">
        <v>86.754150390625</v>
      </c>
      <c r="E127" s="14">
        <v>86.031898498535156</v>
      </c>
      <c r="F127" s="14">
        <v>80.211151123046875</v>
      </c>
      <c r="G127" s="14">
        <v>81.009239196777344</v>
      </c>
      <c r="H127" s="5">
        <v>112</v>
      </c>
      <c r="I127" s="15">
        <v>6</v>
      </c>
      <c r="J127" s="15">
        <v>12</v>
      </c>
      <c r="K127" s="3" t="s">
        <v>3817</v>
      </c>
      <c r="L127" s="3" t="s">
        <v>3913</v>
      </c>
      <c r="M127" s="3" t="s">
        <v>3916</v>
      </c>
      <c r="N127" s="3" t="s">
        <v>3921</v>
      </c>
      <c r="O127" s="5">
        <v>96</v>
      </c>
      <c r="P127" s="17">
        <v>0.49122807383537292</v>
      </c>
      <c r="Q127" s="5">
        <v>67</v>
      </c>
      <c r="R127" s="17">
        <v>0.40540540218353271</v>
      </c>
      <c r="S127" s="5">
        <v>96</v>
      </c>
      <c r="T127" s="17">
        <v>0.2199999988079071</v>
      </c>
      <c r="U127" s="5">
        <v>67</v>
      </c>
      <c r="V127" s="17">
        <v>0.14705882966518399</v>
      </c>
      <c r="W127" s="17"/>
      <c r="X127" s="17"/>
      <c r="Y127" s="17"/>
      <c r="Z127" s="17">
        <v>0.96399999999999997</v>
      </c>
      <c r="AA127" s="17"/>
      <c r="AB127" s="17">
        <v>3.5999998450279243E-2</v>
      </c>
      <c r="AC127" s="17"/>
      <c r="AD127" s="17">
        <v>8.8999999999999996E-2</v>
      </c>
      <c r="AE127" s="17">
        <v>0.66</v>
      </c>
      <c r="AF127" s="5">
        <v>0</v>
      </c>
      <c r="AG127" s="31">
        <v>11080.5703125</v>
      </c>
      <c r="AH127" s="31">
        <v>11220.69</v>
      </c>
    </row>
    <row r="128" spans="1:34" x14ac:dyDescent="0.3">
      <c r="A128" s="4">
        <v>900774020</v>
      </c>
      <c r="B128" s="3" t="s">
        <v>421</v>
      </c>
      <c r="C128" s="3" t="s">
        <v>1677</v>
      </c>
      <c r="D128" s="14">
        <v>78.999214172363281</v>
      </c>
      <c r="E128" s="14">
        <v>78.087532043457031</v>
      </c>
      <c r="F128" s="14">
        <v>84.880393981933594</v>
      </c>
      <c r="G128" s="14">
        <v>83.406135559082031</v>
      </c>
      <c r="H128" s="5">
        <v>100</v>
      </c>
      <c r="I128" s="15" t="s">
        <v>3981</v>
      </c>
      <c r="J128" s="15">
        <v>5</v>
      </c>
      <c r="K128" s="3" t="s">
        <v>3817</v>
      </c>
      <c r="L128" s="3" t="s">
        <v>3913</v>
      </c>
      <c r="M128" s="3" t="s">
        <v>3916</v>
      </c>
      <c r="N128" s="3" t="s">
        <v>3921</v>
      </c>
      <c r="O128" s="5">
        <v>47</v>
      </c>
      <c r="P128" s="17">
        <v>0.25531914830207819</v>
      </c>
      <c r="Q128" s="5">
        <v>38</v>
      </c>
      <c r="R128" s="17">
        <v>0.1666666716337204</v>
      </c>
      <c r="S128" s="5">
        <v>47</v>
      </c>
      <c r="T128" s="17">
        <v>6.3829787075519562E-2</v>
      </c>
      <c r="U128" s="5">
        <v>38</v>
      </c>
      <c r="V128" s="17">
        <v>2.777777798473835E-2</v>
      </c>
      <c r="W128" s="17"/>
      <c r="X128" s="17"/>
      <c r="Y128" s="17"/>
      <c r="Z128" s="17">
        <v>0.98</v>
      </c>
      <c r="AA128" s="17"/>
      <c r="AB128" s="17">
        <v>1.9999999552965161E-2</v>
      </c>
      <c r="AC128" s="17"/>
      <c r="AD128" s="17">
        <v>0.2</v>
      </c>
      <c r="AE128" s="17">
        <v>0.70499999999999996</v>
      </c>
      <c r="AF128" s="5">
        <v>0</v>
      </c>
      <c r="AG128" s="31">
        <v>9265.4599609375</v>
      </c>
      <c r="AH128" s="31">
        <v>9999.8700000000008</v>
      </c>
    </row>
    <row r="129" spans="1:34" x14ac:dyDescent="0.3">
      <c r="A129" s="4">
        <v>71291050</v>
      </c>
      <c r="B129" s="3" t="s">
        <v>30</v>
      </c>
      <c r="C129" s="3" t="s">
        <v>606</v>
      </c>
      <c r="D129" s="14">
        <v>87.503959655761719</v>
      </c>
      <c r="E129" s="14">
        <v>86.278144836425781</v>
      </c>
      <c r="F129" s="14">
        <v>86.235725402832031</v>
      </c>
      <c r="G129" s="14">
        <v>86.610519409179688</v>
      </c>
      <c r="H129" s="5">
        <v>458</v>
      </c>
      <c r="I129" s="15">
        <v>7</v>
      </c>
      <c r="J129" s="15">
        <v>12</v>
      </c>
      <c r="K129" s="3" t="s">
        <v>3835</v>
      </c>
      <c r="L129" s="3" t="s">
        <v>3908</v>
      </c>
      <c r="M129" s="3" t="s">
        <v>3917</v>
      </c>
      <c r="N129" s="3" t="s">
        <v>3921</v>
      </c>
      <c r="O129" s="5">
        <v>292</v>
      </c>
      <c r="P129" s="17">
        <v>0.47345131635665888</v>
      </c>
      <c r="Q129" s="5">
        <v>177</v>
      </c>
      <c r="R129" s="17">
        <v>0.43283581733703608</v>
      </c>
      <c r="S129" s="5">
        <v>291</v>
      </c>
      <c r="T129" s="17">
        <v>0.26556017994880682</v>
      </c>
      <c r="U129" s="5">
        <v>176</v>
      </c>
      <c r="V129" s="17">
        <v>0.26351350545883179</v>
      </c>
      <c r="W129" s="17">
        <v>1.0999999999999999E-2</v>
      </c>
      <c r="X129" s="17">
        <v>3.5000000000000003E-2</v>
      </c>
      <c r="Y129" s="17"/>
      <c r="Z129" s="17">
        <v>0.92800000000000005</v>
      </c>
      <c r="AA129" s="17">
        <v>2.1999999999999999E-2</v>
      </c>
      <c r="AB129" s="17">
        <v>4.0000001899898052E-3</v>
      </c>
      <c r="AC129" s="17"/>
      <c r="AD129" s="17">
        <v>0.129</v>
      </c>
      <c r="AE129" s="17">
        <v>0.49299999999999999</v>
      </c>
      <c r="AF129" s="5">
        <v>0</v>
      </c>
      <c r="AG129" s="31">
        <v>9830.4404296875</v>
      </c>
      <c r="AH129" s="31">
        <v>10423.32</v>
      </c>
    </row>
    <row r="130" spans="1:34" x14ac:dyDescent="0.3">
      <c r="A130" s="4">
        <v>71294020</v>
      </c>
      <c r="B130" s="3" t="s">
        <v>30</v>
      </c>
      <c r="C130" s="3" t="s">
        <v>607</v>
      </c>
      <c r="D130" s="14">
        <v>82.376304626464844</v>
      </c>
      <c r="E130" s="14">
        <v>85.718902587890625</v>
      </c>
      <c r="F130" s="14">
        <v>81.865859985351563</v>
      </c>
      <c r="G130" s="14">
        <v>84.018173217773438</v>
      </c>
      <c r="H130" s="5">
        <v>460</v>
      </c>
      <c r="I130" s="15" t="s">
        <v>3981</v>
      </c>
      <c r="J130" s="15">
        <v>6</v>
      </c>
      <c r="K130" s="3" t="s">
        <v>3835</v>
      </c>
      <c r="L130" s="3" t="s">
        <v>3908</v>
      </c>
      <c r="M130" s="3" t="s">
        <v>3917</v>
      </c>
      <c r="N130" s="3" t="s">
        <v>3921</v>
      </c>
      <c r="O130" s="5">
        <v>352</v>
      </c>
      <c r="P130" s="17">
        <v>0.36475411057472229</v>
      </c>
      <c r="Q130" s="5">
        <v>216</v>
      </c>
      <c r="R130" s="17">
        <v>0.30000001192092901</v>
      </c>
      <c r="S130" s="5">
        <v>352</v>
      </c>
      <c r="T130" s="17">
        <v>0.27868852019309998</v>
      </c>
      <c r="U130" s="5">
        <v>216</v>
      </c>
      <c r="V130" s="17">
        <v>0.23333333432674411</v>
      </c>
      <c r="W130" s="17"/>
      <c r="X130" s="17">
        <v>2.5999999999999999E-2</v>
      </c>
      <c r="Y130" s="17"/>
      <c r="Z130" s="17">
        <v>0.92200000000000004</v>
      </c>
      <c r="AA130" s="17">
        <v>4.5999999999999999E-2</v>
      </c>
      <c r="AB130" s="17">
        <v>7.0000002160668373E-3</v>
      </c>
      <c r="AC130" s="17"/>
      <c r="AD130" s="17">
        <v>0.16700000000000001</v>
      </c>
      <c r="AE130" s="17">
        <v>0.56600000000000006</v>
      </c>
      <c r="AF130" s="5">
        <v>0</v>
      </c>
      <c r="AG130" s="31">
        <v>8470.240234375</v>
      </c>
      <c r="AH130" s="31">
        <v>9504.4500000000007</v>
      </c>
    </row>
    <row r="131" spans="1:34" x14ac:dyDescent="0.3">
      <c r="A131" s="4">
        <v>1071553000</v>
      </c>
      <c r="B131" s="3" t="s">
        <v>510</v>
      </c>
      <c r="C131" s="3" t="s">
        <v>2010</v>
      </c>
      <c r="D131" s="14">
        <v>83.298934936523438</v>
      </c>
      <c r="E131" s="14">
        <v>84.900985717773438</v>
      </c>
      <c r="F131" s="14">
        <v>83.445594787597656</v>
      </c>
      <c r="G131" s="14">
        <v>84.258682250976563</v>
      </c>
      <c r="H131" s="5">
        <v>219</v>
      </c>
      <c r="I131" s="15">
        <v>5</v>
      </c>
      <c r="J131" s="15">
        <v>8</v>
      </c>
      <c r="K131" s="3" t="s">
        <v>3822</v>
      </c>
      <c r="L131" s="3" t="s">
        <v>3913</v>
      </c>
      <c r="M131" s="3" t="s">
        <v>3916</v>
      </c>
      <c r="N131" s="3" t="s">
        <v>3921</v>
      </c>
      <c r="O131" s="5">
        <v>405</v>
      </c>
      <c r="P131" s="17">
        <v>0.4086538553237915</v>
      </c>
      <c r="Q131" s="5">
        <v>405</v>
      </c>
      <c r="R131" s="17">
        <v>0.4086538553237915</v>
      </c>
      <c r="S131" s="5">
        <v>406</v>
      </c>
      <c r="T131" s="17">
        <v>0.2115384638309479</v>
      </c>
      <c r="U131" s="5">
        <v>406</v>
      </c>
      <c r="V131" s="17">
        <v>0.2115384638309479</v>
      </c>
      <c r="W131" s="17"/>
      <c r="X131" s="17"/>
      <c r="Y131" s="17"/>
      <c r="Z131" s="17">
        <v>0.93600000000000005</v>
      </c>
      <c r="AA131" s="17">
        <v>2.3E-2</v>
      </c>
      <c r="AB131" s="17">
        <v>4.1000001132488251E-2</v>
      </c>
      <c r="AC131" s="17"/>
      <c r="AD131" s="17">
        <v>0.21</v>
      </c>
      <c r="AE131" s="17">
        <v>0.56040000000000001</v>
      </c>
      <c r="AF131" s="5">
        <v>1</v>
      </c>
      <c r="AG131" s="31">
        <v>5919.3798828125</v>
      </c>
      <c r="AH131" s="31">
        <v>10052.6</v>
      </c>
    </row>
    <row r="132" spans="1:34" x14ac:dyDescent="0.3">
      <c r="A132" s="4">
        <v>1071554020</v>
      </c>
      <c r="B132" s="3" t="s">
        <v>510</v>
      </c>
      <c r="C132" s="3" t="s">
        <v>2011</v>
      </c>
      <c r="D132" s="14">
        <v>84.317840576171875</v>
      </c>
      <c r="E132" s="14">
        <v>85.835456848144531</v>
      </c>
      <c r="F132" s="14">
        <v>82.421401977539063</v>
      </c>
      <c r="G132" s="14">
        <v>83.520469665527344</v>
      </c>
      <c r="H132" s="5">
        <v>249</v>
      </c>
      <c r="I132" s="15" t="s">
        <v>3980</v>
      </c>
      <c r="J132" s="15">
        <v>4</v>
      </c>
      <c r="K132" s="3" t="s">
        <v>3822</v>
      </c>
      <c r="L132" s="3" t="s">
        <v>3913</v>
      </c>
      <c r="M132" s="3" t="s">
        <v>3916</v>
      </c>
      <c r="N132" s="3" t="s">
        <v>3921</v>
      </c>
      <c r="O132" s="5">
        <v>55</v>
      </c>
      <c r="P132" s="17">
        <v>0.43037974834442139</v>
      </c>
      <c r="Q132" s="5">
        <v>55</v>
      </c>
      <c r="R132" s="17">
        <v>0.43037974834442139</v>
      </c>
      <c r="S132" s="5">
        <v>55</v>
      </c>
      <c r="T132" s="17">
        <v>0.26582279801368708</v>
      </c>
      <c r="U132" s="5">
        <v>55</v>
      </c>
      <c r="V132" s="17">
        <v>0.26582279801368708</v>
      </c>
      <c r="W132" s="17"/>
      <c r="X132" s="17">
        <v>4.3999999999999997E-2</v>
      </c>
      <c r="Y132" s="17"/>
      <c r="Z132" s="17">
        <v>0.91600000000000004</v>
      </c>
      <c r="AA132" s="17">
        <v>2.4E-2</v>
      </c>
      <c r="AB132" s="17">
        <v>1.6000000759959221E-2</v>
      </c>
      <c r="AC132" s="17"/>
      <c r="AD132" s="17">
        <v>0.21299999999999999</v>
      </c>
      <c r="AE132" s="17">
        <v>0.57330000000000003</v>
      </c>
      <c r="AF132" s="5">
        <v>1</v>
      </c>
      <c r="AG132" s="31">
        <v>8687.5</v>
      </c>
      <c r="AH132" s="31">
        <v>11519.32</v>
      </c>
    </row>
    <row r="133" spans="1:34" x14ac:dyDescent="0.3">
      <c r="A133" s="4">
        <v>410011050</v>
      </c>
      <c r="B133" s="3" t="s">
        <v>182</v>
      </c>
      <c r="C133" s="3" t="s">
        <v>1074</v>
      </c>
      <c r="D133" s="14">
        <v>86.097877502441406</v>
      </c>
      <c r="E133" s="14">
        <v>85.52447509765625</v>
      </c>
      <c r="F133" s="14">
        <v>92.546714782714844</v>
      </c>
      <c r="G133" s="14">
        <v>89.300750732421875</v>
      </c>
      <c r="H133" s="5">
        <v>53</v>
      </c>
      <c r="I133" s="15">
        <v>6</v>
      </c>
      <c r="J133" s="15">
        <v>12</v>
      </c>
      <c r="K133" s="3" t="s">
        <v>3826</v>
      </c>
      <c r="L133" s="3" t="s">
        <v>3912</v>
      </c>
      <c r="M133" s="3" t="s">
        <v>3916</v>
      </c>
      <c r="N133" s="3" t="s">
        <v>3921</v>
      </c>
      <c r="O133" s="5">
        <v>39</v>
      </c>
      <c r="P133" s="17">
        <v>0.32258063554763788</v>
      </c>
      <c r="Q133" s="5">
        <v>24</v>
      </c>
      <c r="R133" s="17">
        <v>0.25</v>
      </c>
      <c r="S133" s="5">
        <v>39</v>
      </c>
      <c r="T133" s="17">
        <v>0</v>
      </c>
      <c r="U133" s="5">
        <v>24</v>
      </c>
      <c r="V133" s="17">
        <v>0.28571429848670959</v>
      </c>
      <c r="W133" s="17"/>
      <c r="X133" s="17"/>
      <c r="Y133" s="17"/>
      <c r="Z133" s="17">
        <v>0.94300000000000006</v>
      </c>
      <c r="AA133" s="17"/>
      <c r="AB133" s="17">
        <v>5.7000000029802322E-2</v>
      </c>
      <c r="AC133" s="17"/>
      <c r="AD133" s="17">
        <v>0.22600000000000001</v>
      </c>
      <c r="AE133" s="17">
        <v>0.375</v>
      </c>
      <c r="AF133" s="5">
        <v>0</v>
      </c>
      <c r="AG133" s="31">
        <v>13615.2900390625</v>
      </c>
      <c r="AH133" s="31">
        <v>15327.73</v>
      </c>
    </row>
    <row r="134" spans="1:34" x14ac:dyDescent="0.3">
      <c r="A134" s="4">
        <v>410014020</v>
      </c>
      <c r="B134" s="3" t="s">
        <v>182</v>
      </c>
      <c r="C134" s="3" t="s">
        <v>1075</v>
      </c>
      <c r="D134" s="14">
        <v>77.515090942382813</v>
      </c>
      <c r="E134" s="14">
        <v>79.337722778320313</v>
      </c>
      <c r="F134" s="14">
        <v>79.045921325683594</v>
      </c>
      <c r="G134" s="14">
        <v>80.85540771484375</v>
      </c>
      <c r="H134" s="5">
        <v>30</v>
      </c>
      <c r="I134" s="15" t="s">
        <v>3980</v>
      </c>
      <c r="J134" s="15">
        <v>5</v>
      </c>
      <c r="K134" s="3" t="s">
        <v>3826</v>
      </c>
      <c r="L134" s="3" t="s">
        <v>3912</v>
      </c>
      <c r="M134" s="3" t="s">
        <v>3916</v>
      </c>
      <c r="N134" s="3" t="s">
        <v>3921</v>
      </c>
      <c r="O134" s="5">
        <v>26</v>
      </c>
      <c r="P134" s="17">
        <v>0</v>
      </c>
      <c r="Q134" s="5">
        <v>17</v>
      </c>
      <c r="R134" s="17">
        <v>0</v>
      </c>
      <c r="S134" s="5">
        <v>26</v>
      </c>
      <c r="T134" s="17">
        <v>0</v>
      </c>
      <c r="U134" s="5">
        <v>17</v>
      </c>
      <c r="V134" s="17">
        <v>0</v>
      </c>
      <c r="W134" s="17"/>
      <c r="X134" s="17"/>
      <c r="Y134" s="17"/>
      <c r="Z134" s="17">
        <v>0.96699999999999997</v>
      </c>
      <c r="AA134" s="17"/>
      <c r="AB134" s="17">
        <v>3.2999999821186073E-2</v>
      </c>
      <c r="AC134" s="17"/>
      <c r="AD134" s="17">
        <v>0.16700000000000001</v>
      </c>
      <c r="AE134" s="17">
        <v>0.66700000000000004</v>
      </c>
      <c r="AF134" s="5">
        <v>0</v>
      </c>
      <c r="AG134" s="31">
        <v>15796.8095703125</v>
      </c>
      <c r="AH134" s="31">
        <v>17223.48</v>
      </c>
    </row>
    <row r="135" spans="1:34" x14ac:dyDescent="0.3">
      <c r="A135" s="4">
        <v>421171050</v>
      </c>
      <c r="B135" s="3" t="s">
        <v>189</v>
      </c>
      <c r="C135" s="3" t="s">
        <v>1087</v>
      </c>
      <c r="D135" s="14">
        <v>91.865249633789063</v>
      </c>
      <c r="E135" s="14">
        <v>92.978706359863281</v>
      </c>
      <c r="F135" s="14">
        <v>91.957382202148438</v>
      </c>
      <c r="G135" s="14">
        <v>91.9886474609375</v>
      </c>
      <c r="H135" s="5">
        <v>49</v>
      </c>
      <c r="I135" s="15">
        <v>7</v>
      </c>
      <c r="J135" s="15">
        <v>12</v>
      </c>
      <c r="K135" s="3" t="s">
        <v>3839</v>
      </c>
      <c r="L135" s="3" t="s">
        <v>3908</v>
      </c>
      <c r="M135" s="3" t="s">
        <v>3916</v>
      </c>
      <c r="N135" s="3" t="s">
        <v>3923</v>
      </c>
      <c r="O135" s="5">
        <v>41</v>
      </c>
      <c r="P135" s="17">
        <v>0.190476194024086</v>
      </c>
      <c r="Q135" s="5">
        <v>41</v>
      </c>
      <c r="R135" s="17">
        <v>0.190476194024086</v>
      </c>
      <c r="S135" s="5">
        <v>41</v>
      </c>
      <c r="T135" s="17">
        <v>0</v>
      </c>
      <c r="U135" s="5">
        <v>41</v>
      </c>
      <c r="V135" s="17">
        <v>0</v>
      </c>
      <c r="W135" s="17"/>
      <c r="X135" s="17"/>
      <c r="Y135" s="17"/>
      <c r="Z135" s="17">
        <v>0.878</v>
      </c>
      <c r="AA135" s="17"/>
      <c r="AB135" s="17">
        <v>0.1220000013709068</v>
      </c>
      <c r="AC135" s="17"/>
      <c r="AD135" s="17">
        <v>0.14299999999999999</v>
      </c>
      <c r="AE135" s="17">
        <v>0.40429999999999999</v>
      </c>
      <c r="AF135" s="5">
        <v>1</v>
      </c>
      <c r="AG135" s="31">
        <v>12164.009765625</v>
      </c>
      <c r="AH135" s="31">
        <v>15986.96</v>
      </c>
    </row>
    <row r="136" spans="1:34" x14ac:dyDescent="0.3">
      <c r="A136" s="4">
        <v>421174020</v>
      </c>
      <c r="B136" s="3" t="s">
        <v>189</v>
      </c>
      <c r="C136" s="3" t="s">
        <v>1088</v>
      </c>
      <c r="D136" s="14">
        <v>81.265090942382813</v>
      </c>
      <c r="E136" s="14">
        <v>81.800735473632813</v>
      </c>
      <c r="F136" s="14">
        <v>87.521430969238281</v>
      </c>
      <c r="G136" s="14">
        <v>85.422981262207031</v>
      </c>
      <c r="H136" s="5">
        <v>39</v>
      </c>
      <c r="I136" s="15" t="s">
        <v>3981</v>
      </c>
      <c r="J136" s="15">
        <v>6</v>
      </c>
      <c r="K136" s="3" t="s">
        <v>3839</v>
      </c>
      <c r="L136" s="3" t="s">
        <v>3908</v>
      </c>
      <c r="M136" s="3" t="s">
        <v>3916</v>
      </c>
      <c r="N136" s="3" t="s">
        <v>3923</v>
      </c>
      <c r="O136" s="5">
        <v>20</v>
      </c>
      <c r="P136" s="17">
        <v>0.1111111119389534</v>
      </c>
      <c r="Q136" s="5">
        <v>20</v>
      </c>
      <c r="R136" s="17">
        <v>0.1111111119389534</v>
      </c>
      <c r="S136" s="5">
        <v>20</v>
      </c>
      <c r="T136" s="17">
        <v>0.1111111119389534</v>
      </c>
      <c r="U136" s="5">
        <v>20</v>
      </c>
      <c r="V136" s="17">
        <v>0.1111111119389534</v>
      </c>
      <c r="W136" s="17"/>
      <c r="X136" s="17"/>
      <c r="Y136" s="17"/>
      <c r="Z136" s="17">
        <v>0.97399999999999998</v>
      </c>
      <c r="AA136" s="17"/>
      <c r="AB136" s="17">
        <v>2.60000005364418E-2</v>
      </c>
      <c r="AC136" s="17"/>
      <c r="AD136" s="17">
        <v>0.20499999999999999</v>
      </c>
      <c r="AE136" s="17">
        <v>0.35139999999999999</v>
      </c>
      <c r="AF136" s="5">
        <v>1</v>
      </c>
      <c r="AG136" s="31">
        <v>12737.1396484375</v>
      </c>
      <c r="AH136" s="31">
        <v>16971.14</v>
      </c>
    </row>
    <row r="137" spans="1:34" x14ac:dyDescent="0.3">
      <c r="A137" s="4">
        <v>611574020</v>
      </c>
      <c r="B137" s="3" t="s">
        <v>308</v>
      </c>
      <c r="C137" s="3" t="s">
        <v>1448</v>
      </c>
      <c r="D137" s="14">
        <v>86.155189514160156</v>
      </c>
      <c r="E137" s="14">
        <v>86.504608154296875</v>
      </c>
      <c r="F137" s="14">
        <v>77.431312561035156</v>
      </c>
      <c r="G137" s="14">
        <v>77.780563354492188</v>
      </c>
      <c r="H137" s="5">
        <v>51</v>
      </c>
      <c r="I137" s="15" t="s">
        <v>3981</v>
      </c>
      <c r="J137" s="15">
        <v>8</v>
      </c>
      <c r="K137" s="3" t="s">
        <v>3851</v>
      </c>
      <c r="L137" s="3" t="s">
        <v>3911</v>
      </c>
      <c r="M137" s="3" t="s">
        <v>3916</v>
      </c>
      <c r="N137" s="3" t="s">
        <v>3921</v>
      </c>
      <c r="O137" s="5">
        <v>53</v>
      </c>
      <c r="P137" s="17">
        <v>0.43589743971824652</v>
      </c>
      <c r="Q137" s="5">
        <v>45</v>
      </c>
      <c r="R137" s="17">
        <v>0.43589743971824652</v>
      </c>
      <c r="S137" s="5">
        <v>53</v>
      </c>
      <c r="T137" s="17">
        <v>0.20512820780277249</v>
      </c>
      <c r="U137" s="5">
        <v>45</v>
      </c>
      <c r="V137" s="17">
        <v>0.20512820780277249</v>
      </c>
      <c r="W137" s="17"/>
      <c r="X137" s="17"/>
      <c r="Y137" s="17"/>
      <c r="Z137" s="17">
        <v>0.88200000000000001</v>
      </c>
      <c r="AA137" s="17"/>
      <c r="AB137" s="17">
        <v>0.1180000007152557</v>
      </c>
      <c r="AC137" s="17"/>
      <c r="AD137" s="17">
        <v>0.27400000000000002</v>
      </c>
      <c r="AE137" s="17">
        <v>0.75</v>
      </c>
      <c r="AF137" s="5">
        <v>0</v>
      </c>
      <c r="AG137" s="31">
        <v>10614.0595703125</v>
      </c>
      <c r="AH137" s="31">
        <v>11547.55</v>
      </c>
    </row>
    <row r="138" spans="1:34" x14ac:dyDescent="0.3">
      <c r="A138" s="4">
        <v>150023000</v>
      </c>
      <c r="B138" s="3" t="s">
        <v>64</v>
      </c>
      <c r="C138" s="3" t="s">
        <v>718</v>
      </c>
      <c r="D138" s="14">
        <v>85.965599060058594</v>
      </c>
      <c r="E138" s="14">
        <v>87.58135986328125</v>
      </c>
      <c r="F138" s="14">
        <v>90.853355407714844</v>
      </c>
      <c r="G138" s="14">
        <v>87.831069946289063</v>
      </c>
      <c r="H138" s="5">
        <v>641</v>
      </c>
      <c r="I138" s="15">
        <v>7</v>
      </c>
      <c r="J138" s="15">
        <v>8</v>
      </c>
      <c r="K138" s="3" t="s">
        <v>3843</v>
      </c>
      <c r="L138" s="3" t="s">
        <v>3909</v>
      </c>
      <c r="M138" s="3" t="s">
        <v>3917</v>
      </c>
      <c r="N138" s="3" t="s">
        <v>3921</v>
      </c>
      <c r="O138" s="5">
        <v>1197</v>
      </c>
      <c r="P138" s="17">
        <v>0.45068028569221502</v>
      </c>
      <c r="Q138" s="5">
        <v>650</v>
      </c>
      <c r="R138" s="17">
        <v>0.326241135597229</v>
      </c>
      <c r="S138" s="5">
        <v>1179</v>
      </c>
      <c r="T138" s="17">
        <v>0.53885138034820557</v>
      </c>
      <c r="U138" s="5">
        <v>640</v>
      </c>
      <c r="V138" s="17">
        <v>0.42605632543563843</v>
      </c>
      <c r="W138" s="17">
        <v>2.1999999999999999E-2</v>
      </c>
      <c r="X138" s="17">
        <v>7.4999999999999997E-2</v>
      </c>
      <c r="Y138" s="17">
        <v>8.0000000000000002E-3</v>
      </c>
      <c r="Z138" s="17">
        <v>0.84599999999999997</v>
      </c>
      <c r="AA138" s="17">
        <v>4.3999999999999997E-2</v>
      </c>
      <c r="AB138" s="17">
        <v>6.0000000521540642E-3</v>
      </c>
      <c r="AC138" s="17">
        <v>8.0000000000000002E-3</v>
      </c>
      <c r="AD138" s="17">
        <v>0.128</v>
      </c>
      <c r="AE138" s="17">
        <v>0.38500000000000001</v>
      </c>
      <c r="AF138" s="5">
        <v>0</v>
      </c>
      <c r="AG138" s="31">
        <v>10054.400390625</v>
      </c>
      <c r="AH138" s="31">
        <v>10878.1</v>
      </c>
    </row>
    <row r="139" spans="1:34" x14ac:dyDescent="0.3">
      <c r="A139" s="4">
        <v>150024030</v>
      </c>
      <c r="B139" s="3" t="s">
        <v>64</v>
      </c>
      <c r="C139" s="3" t="s">
        <v>719</v>
      </c>
      <c r="D139" s="14">
        <v>89.807777404785156</v>
      </c>
      <c r="E139" s="14">
        <v>88.9139404296875</v>
      </c>
      <c r="F139" s="14">
        <v>90.08740234375</v>
      </c>
      <c r="G139" s="14">
        <v>88.561637878417969</v>
      </c>
      <c r="H139" s="5">
        <v>586</v>
      </c>
      <c r="I139" s="15">
        <v>5</v>
      </c>
      <c r="J139" s="15">
        <v>6</v>
      </c>
      <c r="K139" s="3" t="s">
        <v>3843</v>
      </c>
      <c r="L139" s="3" t="s">
        <v>3909</v>
      </c>
      <c r="M139" s="3" t="s">
        <v>3917</v>
      </c>
      <c r="N139" s="3" t="s">
        <v>3921</v>
      </c>
      <c r="O139" s="5">
        <v>1150</v>
      </c>
      <c r="P139" s="17">
        <v>0.53505533933639526</v>
      </c>
      <c r="Q139" s="5">
        <v>670</v>
      </c>
      <c r="R139" s="17">
        <v>0.3862815797328949</v>
      </c>
      <c r="S139" s="5">
        <v>1150</v>
      </c>
      <c r="T139" s="17">
        <v>0.50277262926101685</v>
      </c>
      <c r="U139" s="5">
        <v>670</v>
      </c>
      <c r="V139" s="17">
        <v>0.34782609343528748</v>
      </c>
      <c r="W139" s="17">
        <v>9.0000000000000011E-3</v>
      </c>
      <c r="X139" s="17">
        <v>9.1999999999999998E-2</v>
      </c>
      <c r="Y139" s="17"/>
      <c r="Z139" s="17">
        <v>0.86199999999999999</v>
      </c>
      <c r="AA139" s="17">
        <v>3.2000000000000001E-2</v>
      </c>
      <c r="AB139" s="17">
        <v>4.999999888241291E-3</v>
      </c>
      <c r="AC139" s="17">
        <v>1.7000000000000001E-2</v>
      </c>
      <c r="AD139" s="17">
        <v>0.13500000000000001</v>
      </c>
      <c r="AE139" s="17">
        <v>0.432</v>
      </c>
      <c r="AF139" s="5">
        <v>0</v>
      </c>
      <c r="AG139" s="31">
        <v>9330.2197265625</v>
      </c>
      <c r="AH139" s="31">
        <v>10316.52</v>
      </c>
    </row>
    <row r="140" spans="1:34" x14ac:dyDescent="0.3">
      <c r="A140" s="4">
        <v>150024040</v>
      </c>
      <c r="B140" s="3" t="s">
        <v>64</v>
      </c>
      <c r="C140" s="3" t="s">
        <v>720</v>
      </c>
      <c r="D140" s="14">
        <v>82.776214599609375</v>
      </c>
      <c r="E140" s="14">
        <v>80.635055541992188</v>
      </c>
      <c r="F140" s="14">
        <v>81.533088684082031</v>
      </c>
      <c r="G140" s="14">
        <v>81.511260986328125</v>
      </c>
      <c r="H140" s="5">
        <v>161</v>
      </c>
      <c r="I140" s="15" t="s">
        <v>3980</v>
      </c>
      <c r="J140" s="15">
        <v>4</v>
      </c>
      <c r="K140" s="3" t="s">
        <v>3843</v>
      </c>
      <c r="L140" s="3" t="s">
        <v>3909</v>
      </c>
      <c r="M140" s="3" t="s">
        <v>3917</v>
      </c>
      <c r="N140" s="3" t="s">
        <v>3921</v>
      </c>
      <c r="O140" s="5">
        <v>27</v>
      </c>
      <c r="P140" s="17">
        <v>0.44680851697921747</v>
      </c>
      <c r="Q140" s="5">
        <v>21</v>
      </c>
      <c r="R140" s="17">
        <v>0</v>
      </c>
      <c r="S140" s="5">
        <v>27</v>
      </c>
      <c r="T140" s="17">
        <v>0.42553192377090449</v>
      </c>
      <c r="U140" s="5">
        <v>21</v>
      </c>
      <c r="V140" s="17">
        <v>0.31999999284744263</v>
      </c>
      <c r="W140" s="17"/>
      <c r="X140" s="17">
        <v>8.7000000000000008E-2</v>
      </c>
      <c r="Y140" s="17"/>
      <c r="Z140" s="17">
        <v>0.86299999999999999</v>
      </c>
      <c r="AA140" s="17">
        <v>4.2999999999999997E-2</v>
      </c>
      <c r="AB140" s="17">
        <v>6.0000000521540642E-3</v>
      </c>
      <c r="AC140" s="17"/>
      <c r="AD140" s="17">
        <v>0.13</v>
      </c>
      <c r="AE140" s="17">
        <v>0.52700000000000002</v>
      </c>
      <c r="AF140" s="5">
        <v>0</v>
      </c>
      <c r="AG140" s="31">
        <v>12282.2900390625</v>
      </c>
      <c r="AH140" s="31">
        <v>13207.66</v>
      </c>
    </row>
    <row r="141" spans="1:34" x14ac:dyDescent="0.3">
      <c r="A141" s="4">
        <v>150024050</v>
      </c>
      <c r="B141" s="3" t="s">
        <v>64</v>
      </c>
      <c r="C141" s="3" t="s">
        <v>721</v>
      </c>
      <c r="D141" s="14">
        <v>77.941520690917969</v>
      </c>
      <c r="E141" s="14">
        <v>79.803306579589844</v>
      </c>
      <c r="F141" s="14">
        <v>80.852447509765625</v>
      </c>
      <c r="G141" s="14">
        <v>81.55999755859375</v>
      </c>
      <c r="H141" s="5">
        <v>356</v>
      </c>
      <c r="I141" s="15">
        <v>3</v>
      </c>
      <c r="J141" s="15">
        <v>4</v>
      </c>
      <c r="K141" s="3" t="s">
        <v>3843</v>
      </c>
      <c r="L141" s="3" t="s">
        <v>3909</v>
      </c>
      <c r="M141" s="3" t="s">
        <v>3917</v>
      </c>
      <c r="N141" s="3" t="s">
        <v>3921</v>
      </c>
      <c r="O141" s="5">
        <v>213</v>
      </c>
      <c r="P141" s="17">
        <v>0.4236760139465332</v>
      </c>
      <c r="Q141" s="5">
        <v>135</v>
      </c>
      <c r="R141" s="17">
        <v>0.25</v>
      </c>
      <c r="S141" s="5">
        <v>213</v>
      </c>
      <c r="T141" s="17">
        <v>0.421875</v>
      </c>
      <c r="U141" s="5">
        <v>135</v>
      </c>
      <c r="V141" s="17">
        <v>0.25827813148498541</v>
      </c>
      <c r="W141" s="17"/>
      <c r="X141" s="17">
        <v>8.1000000000000003E-2</v>
      </c>
      <c r="Y141" s="17"/>
      <c r="Z141" s="17">
        <v>0.874</v>
      </c>
      <c r="AA141" s="17">
        <v>2.8000000000000001E-2</v>
      </c>
      <c r="AB141" s="17">
        <v>1.7000000923871991E-2</v>
      </c>
      <c r="AC141" s="17">
        <v>3.6999999999999998E-2</v>
      </c>
      <c r="AD141" s="17">
        <v>0.14299999999999999</v>
      </c>
      <c r="AE141" s="17">
        <v>0.433</v>
      </c>
      <c r="AF141" s="5">
        <v>0</v>
      </c>
      <c r="AG141" s="31">
        <v>11073.2197265625</v>
      </c>
      <c r="AH141" s="31">
        <v>11924.45</v>
      </c>
    </row>
    <row r="142" spans="1:34" x14ac:dyDescent="0.3">
      <c r="A142" s="4">
        <v>150024080</v>
      </c>
      <c r="B142" s="3" t="s">
        <v>64</v>
      </c>
      <c r="C142" s="3" t="s">
        <v>722</v>
      </c>
      <c r="D142" s="14">
        <v>86.375869750976563</v>
      </c>
      <c r="E142" s="14">
        <v>87.449913024902344</v>
      </c>
      <c r="F142" s="14">
        <v>80.627029418945313</v>
      </c>
      <c r="G142" s="14">
        <v>80.342254638671875</v>
      </c>
      <c r="H142" s="5">
        <v>259</v>
      </c>
      <c r="I142" s="15" t="s">
        <v>3980</v>
      </c>
      <c r="J142" s="15">
        <v>4</v>
      </c>
      <c r="K142" s="3" t="s">
        <v>3843</v>
      </c>
      <c r="L142" s="3" t="s">
        <v>3909</v>
      </c>
      <c r="M142" s="3" t="s">
        <v>3917</v>
      </c>
      <c r="N142" s="3" t="s">
        <v>3921</v>
      </c>
      <c r="O142" s="5">
        <v>45</v>
      </c>
      <c r="P142" s="17">
        <v>0.53846156597137451</v>
      </c>
      <c r="Q142" s="5">
        <v>23</v>
      </c>
      <c r="R142" s="17">
        <v>0.53191488981246948</v>
      </c>
      <c r="S142" s="5">
        <v>45</v>
      </c>
      <c r="T142" s="17">
        <v>0.4711538553237915</v>
      </c>
      <c r="U142" s="5">
        <v>23</v>
      </c>
      <c r="V142" s="17">
        <v>0.38297873735427862</v>
      </c>
      <c r="W142" s="17"/>
      <c r="X142" s="17">
        <v>0.14299999999999999</v>
      </c>
      <c r="Y142" s="17"/>
      <c r="Z142" s="17">
        <v>0.78800000000000003</v>
      </c>
      <c r="AA142" s="17">
        <v>4.5999999999999999E-2</v>
      </c>
      <c r="AB142" s="17">
        <v>2.300000004470348E-2</v>
      </c>
      <c r="AC142" s="17">
        <v>9.7000000000000003E-2</v>
      </c>
      <c r="AD142" s="17">
        <v>0.154</v>
      </c>
      <c r="AE142" s="17">
        <v>0.374</v>
      </c>
      <c r="AF142" s="5">
        <v>0</v>
      </c>
      <c r="AG142" s="31">
        <v>10432.25</v>
      </c>
      <c r="AH142" s="31">
        <v>11630.13</v>
      </c>
    </row>
    <row r="143" spans="1:34" x14ac:dyDescent="0.3">
      <c r="A143" s="4">
        <v>250013000</v>
      </c>
      <c r="B143" s="3" t="s">
        <v>109</v>
      </c>
      <c r="C143" s="3" t="s">
        <v>878</v>
      </c>
      <c r="D143" s="14">
        <v>87.684120178222656</v>
      </c>
      <c r="E143" s="14">
        <v>86.90130615234375</v>
      </c>
      <c r="F143" s="14">
        <v>85.980186462402344</v>
      </c>
      <c r="G143" s="14">
        <v>86.203704833984375</v>
      </c>
      <c r="H143" s="5">
        <v>362</v>
      </c>
      <c r="I143" s="15">
        <v>6</v>
      </c>
      <c r="J143" s="15">
        <v>8</v>
      </c>
      <c r="K143" s="3" t="s">
        <v>193</v>
      </c>
      <c r="L143" s="3" t="s">
        <v>3912</v>
      </c>
      <c r="M143" s="3" t="s">
        <v>3917</v>
      </c>
      <c r="N143" s="3" t="s">
        <v>3921</v>
      </c>
      <c r="O143" s="5">
        <v>734</v>
      </c>
      <c r="P143" s="17">
        <v>0.47262248396873469</v>
      </c>
      <c r="Q143" s="5">
        <v>349</v>
      </c>
      <c r="R143" s="17">
        <v>0.34013605117797852</v>
      </c>
      <c r="S143" s="5">
        <v>734</v>
      </c>
      <c r="T143" s="17">
        <v>0.43227666616439819</v>
      </c>
      <c r="U143" s="5">
        <v>349</v>
      </c>
      <c r="V143" s="17">
        <v>0.29251700639724731</v>
      </c>
      <c r="W143" s="17"/>
      <c r="X143" s="17">
        <v>1.9E-2</v>
      </c>
      <c r="Y143" s="17"/>
      <c r="Z143" s="17">
        <v>0.90900000000000003</v>
      </c>
      <c r="AA143" s="17">
        <v>4.3999999999999997E-2</v>
      </c>
      <c r="AB143" s="17">
        <v>2.8000000864267349E-2</v>
      </c>
      <c r="AC143" s="17"/>
      <c r="AD143" s="17">
        <v>0.11600000000000001</v>
      </c>
      <c r="AE143" s="17">
        <v>0.35399999999999998</v>
      </c>
      <c r="AF143" s="5">
        <v>0</v>
      </c>
      <c r="AG143" s="31">
        <v>9662.3701171875</v>
      </c>
      <c r="AH143" s="31">
        <v>9891.42</v>
      </c>
    </row>
    <row r="144" spans="1:34" x14ac:dyDescent="0.3">
      <c r="A144" s="4">
        <v>250014040</v>
      </c>
      <c r="B144" s="3" t="s">
        <v>109</v>
      </c>
      <c r="C144" s="3" t="s">
        <v>879</v>
      </c>
      <c r="D144" s="14">
        <v>80.747108459472656</v>
      </c>
      <c r="E144" s="14">
        <v>80.243972778320313</v>
      </c>
      <c r="F144" s="14">
        <v>86.48114013671875</v>
      </c>
      <c r="G144" s="14">
        <v>87.210281372070313</v>
      </c>
      <c r="H144" s="5">
        <v>336</v>
      </c>
      <c r="I144" s="15">
        <v>3</v>
      </c>
      <c r="J144" s="15">
        <v>5</v>
      </c>
      <c r="K144" s="3" t="s">
        <v>193</v>
      </c>
      <c r="L144" s="3" t="s">
        <v>3912</v>
      </c>
      <c r="M144" s="3" t="s">
        <v>3917</v>
      </c>
      <c r="N144" s="3" t="s">
        <v>3921</v>
      </c>
      <c r="O144" s="5">
        <v>335</v>
      </c>
      <c r="P144" s="17">
        <v>0.39871382713317871</v>
      </c>
      <c r="Q144" s="5">
        <v>178</v>
      </c>
      <c r="R144" s="17">
        <v>0.30817610025405878</v>
      </c>
      <c r="S144" s="5">
        <v>335</v>
      </c>
      <c r="T144" s="17">
        <v>0.42443728446960449</v>
      </c>
      <c r="U144" s="5">
        <v>178</v>
      </c>
      <c r="V144" s="17">
        <v>0.34591194987297058</v>
      </c>
      <c r="W144" s="17"/>
      <c r="X144" s="17"/>
      <c r="Y144" s="17"/>
      <c r="Z144" s="17">
        <v>0.94900000000000007</v>
      </c>
      <c r="AA144" s="17">
        <v>0.03</v>
      </c>
      <c r="AB144" s="17">
        <v>2.0999999716877941E-2</v>
      </c>
      <c r="AC144" s="17"/>
      <c r="AD144" s="17">
        <v>0.14599999999999999</v>
      </c>
      <c r="AE144" s="17">
        <v>0.433</v>
      </c>
      <c r="AF144" s="5">
        <v>0</v>
      </c>
      <c r="AG144" s="31">
        <v>8631.669921875</v>
      </c>
      <c r="AH144" s="31">
        <v>9038.39</v>
      </c>
    </row>
    <row r="145" spans="1:34" x14ac:dyDescent="0.3">
      <c r="A145" s="4">
        <v>350931050</v>
      </c>
      <c r="B145" s="3" t="s">
        <v>148</v>
      </c>
      <c r="C145" s="3" t="s">
        <v>955</v>
      </c>
      <c r="D145" s="14">
        <v>86.773948669433594</v>
      </c>
      <c r="E145" s="14">
        <v>87.25543212890625</v>
      </c>
      <c r="F145" s="14">
        <v>93.90228271484375</v>
      </c>
      <c r="G145" s="14">
        <v>93.538871765136719</v>
      </c>
      <c r="H145" s="5">
        <v>233</v>
      </c>
      <c r="I145" s="15">
        <v>7</v>
      </c>
      <c r="J145" s="15">
        <v>12</v>
      </c>
      <c r="K145" s="3" t="s">
        <v>3800</v>
      </c>
      <c r="L145" s="3" t="s">
        <v>3910</v>
      </c>
      <c r="M145" s="3" t="s">
        <v>3917</v>
      </c>
      <c r="N145" s="3" t="s">
        <v>3923</v>
      </c>
      <c r="O145" s="5">
        <v>157</v>
      </c>
      <c r="P145" s="17">
        <v>0.41592919826507568</v>
      </c>
      <c r="Q145" s="5">
        <v>105</v>
      </c>
      <c r="R145" s="17">
        <v>0.3382352888584137</v>
      </c>
      <c r="S145" s="5">
        <v>157</v>
      </c>
      <c r="T145" s="17">
        <v>0.32727271318435669</v>
      </c>
      <c r="U145" s="5">
        <v>105</v>
      </c>
      <c r="V145" s="17">
        <v>0.28169015049934393</v>
      </c>
      <c r="W145" s="17"/>
      <c r="X145" s="17"/>
      <c r="Y145" s="17"/>
      <c r="Z145" s="17">
        <v>0.96599999999999997</v>
      </c>
      <c r="AA145" s="17"/>
      <c r="AB145" s="17">
        <v>3.4000001847743988E-2</v>
      </c>
      <c r="AC145" s="17"/>
      <c r="AD145" s="17">
        <v>9.4E-2</v>
      </c>
      <c r="AE145" s="17">
        <v>0.51900000000000002</v>
      </c>
      <c r="AF145" s="5">
        <v>0</v>
      </c>
      <c r="AG145" s="31">
        <v>8370.91015625</v>
      </c>
      <c r="AH145" s="31">
        <v>9728.2099999999991</v>
      </c>
    </row>
    <row r="146" spans="1:34" x14ac:dyDescent="0.3">
      <c r="A146" s="4">
        <v>350934020</v>
      </c>
      <c r="B146" s="3" t="s">
        <v>148</v>
      </c>
      <c r="C146" s="3" t="s">
        <v>956</v>
      </c>
      <c r="D146" s="14">
        <v>74.351707458496094</v>
      </c>
      <c r="E146" s="14">
        <v>74.769180297851563</v>
      </c>
      <c r="F146" s="14">
        <v>75.165443420410156</v>
      </c>
      <c r="G146" s="14">
        <v>75.196266174316406</v>
      </c>
      <c r="H146" s="5">
        <v>271</v>
      </c>
      <c r="I146" s="15" t="s">
        <v>3980</v>
      </c>
      <c r="J146" s="15">
        <v>6</v>
      </c>
      <c r="K146" s="3" t="s">
        <v>3800</v>
      </c>
      <c r="L146" s="3" t="s">
        <v>3910</v>
      </c>
      <c r="M146" s="3" t="s">
        <v>3917</v>
      </c>
      <c r="N146" s="3" t="s">
        <v>3923</v>
      </c>
      <c r="O146" s="5">
        <v>210</v>
      </c>
      <c r="P146" s="17">
        <v>0.29032257199287409</v>
      </c>
      <c r="Q146" s="5">
        <v>155</v>
      </c>
      <c r="R146" s="17">
        <v>0.20720720291137701</v>
      </c>
      <c r="S146" s="5">
        <v>210</v>
      </c>
      <c r="T146" s="17">
        <v>0.32467532157897949</v>
      </c>
      <c r="U146" s="5">
        <v>155</v>
      </c>
      <c r="V146" s="17">
        <v>0.25454545021057129</v>
      </c>
      <c r="W146" s="17"/>
      <c r="X146" s="17">
        <v>4.3999999999999997E-2</v>
      </c>
      <c r="Y146" s="17"/>
      <c r="Z146" s="17">
        <v>0.93700000000000006</v>
      </c>
      <c r="AA146" s="17"/>
      <c r="AB146" s="17">
        <v>1.7999999225139621E-2</v>
      </c>
      <c r="AC146" s="17"/>
      <c r="AD146" s="17">
        <v>0.14000000000000001</v>
      </c>
      <c r="AE146" s="17">
        <v>0.629</v>
      </c>
      <c r="AF146" s="5">
        <v>0</v>
      </c>
      <c r="AG146" s="31">
        <v>6690.41015625</v>
      </c>
      <c r="AH146" s="31">
        <v>9920.19</v>
      </c>
    </row>
    <row r="147" spans="1:34" x14ac:dyDescent="0.3">
      <c r="A147" s="4">
        <v>560151050</v>
      </c>
      <c r="B147" s="3" t="s">
        <v>289</v>
      </c>
      <c r="C147" s="3" t="s">
        <v>1403</v>
      </c>
      <c r="D147" s="14">
        <v>91.526504516601563</v>
      </c>
      <c r="E147" s="14">
        <v>89.009757995605469</v>
      </c>
      <c r="F147" s="14">
        <v>87.530746459960938</v>
      </c>
      <c r="G147" s="14">
        <v>83.019790649414063</v>
      </c>
      <c r="H147" s="5">
        <v>212</v>
      </c>
      <c r="I147" s="15">
        <v>7</v>
      </c>
      <c r="J147" s="15">
        <v>12</v>
      </c>
      <c r="K147" s="3" t="s">
        <v>3872</v>
      </c>
      <c r="L147" s="3" t="s">
        <v>3911</v>
      </c>
      <c r="M147" s="3" t="s">
        <v>3916</v>
      </c>
      <c r="N147" s="3" t="s">
        <v>3921</v>
      </c>
      <c r="O147" s="5">
        <v>133</v>
      </c>
      <c r="P147" s="17">
        <v>0.46938776969909668</v>
      </c>
      <c r="Q147" s="5">
        <v>59</v>
      </c>
      <c r="R147" s="17">
        <v>0.1666666716337204</v>
      </c>
      <c r="S147" s="5">
        <v>133</v>
      </c>
      <c r="T147" s="17">
        <v>0.27826085686683649</v>
      </c>
      <c r="U147" s="5">
        <v>59</v>
      </c>
      <c r="V147" s="17">
        <v>0.13333334028720861</v>
      </c>
      <c r="W147" s="17">
        <v>3.3000000000000002E-2</v>
      </c>
      <c r="X147" s="17"/>
      <c r="Y147" s="17"/>
      <c r="Z147" s="17">
        <v>0.92</v>
      </c>
      <c r="AA147" s="17">
        <v>4.2000000000000003E-2</v>
      </c>
      <c r="AB147" s="17">
        <v>4.999999888241291E-3</v>
      </c>
      <c r="AC147" s="17"/>
      <c r="AD147" s="17">
        <v>0.189</v>
      </c>
      <c r="AE147" s="17">
        <v>0.33500000000000002</v>
      </c>
      <c r="AF147" s="5">
        <v>0</v>
      </c>
      <c r="AG147" s="31">
        <v>12270.4404296875</v>
      </c>
      <c r="AH147" s="31">
        <v>13190.47</v>
      </c>
    </row>
    <row r="148" spans="1:34" x14ac:dyDescent="0.3">
      <c r="A148" s="4">
        <v>560154020</v>
      </c>
      <c r="B148" s="3" t="s">
        <v>289</v>
      </c>
      <c r="C148" s="3" t="s">
        <v>1404</v>
      </c>
      <c r="D148" s="14">
        <v>78.904106140136719</v>
      </c>
      <c r="E148" s="14">
        <v>78.533798217773438</v>
      </c>
      <c r="F148" s="14">
        <v>77.29815673828125</v>
      </c>
      <c r="G148" s="14">
        <v>77.519363403320313</v>
      </c>
      <c r="H148" s="5">
        <v>281</v>
      </c>
      <c r="I148" s="15" t="s">
        <v>3980</v>
      </c>
      <c r="J148" s="15">
        <v>6</v>
      </c>
      <c r="K148" s="3" t="s">
        <v>3872</v>
      </c>
      <c r="L148" s="3" t="s">
        <v>3911</v>
      </c>
      <c r="M148" s="3" t="s">
        <v>3916</v>
      </c>
      <c r="N148" s="3" t="s">
        <v>3921</v>
      </c>
      <c r="O148" s="5">
        <v>201</v>
      </c>
      <c r="P148" s="17">
        <v>0.41025641560554499</v>
      </c>
      <c r="Q148" s="5">
        <v>104</v>
      </c>
      <c r="R148" s="17">
        <v>0.27058824896812439</v>
      </c>
      <c r="S148" s="5">
        <v>202</v>
      </c>
      <c r="T148" s="17">
        <v>0.28846153616905212</v>
      </c>
      <c r="U148" s="5">
        <v>105</v>
      </c>
      <c r="V148" s="17">
        <v>0.14117647707462311</v>
      </c>
      <c r="W148" s="17"/>
      <c r="X148" s="17"/>
      <c r="Y148" s="17"/>
      <c r="Z148" s="17">
        <v>0.89</v>
      </c>
      <c r="AA148" s="17">
        <v>8.8999999999999996E-2</v>
      </c>
      <c r="AB148" s="17">
        <v>2.0999999716877941E-2</v>
      </c>
      <c r="AC148" s="17"/>
      <c r="AD148" s="17">
        <v>0.17799999999999999</v>
      </c>
      <c r="AE148" s="17">
        <v>0.47599999999999998</v>
      </c>
      <c r="AF148" s="5">
        <v>0</v>
      </c>
      <c r="AG148" s="31">
        <v>8727.509765625</v>
      </c>
      <c r="AH148" s="31">
        <v>9284.0400000000009</v>
      </c>
    </row>
    <row r="149" spans="1:34" x14ac:dyDescent="0.3">
      <c r="A149" s="4">
        <v>160962050</v>
      </c>
      <c r="B149" s="3" t="s">
        <v>70</v>
      </c>
      <c r="C149" s="3" t="s">
        <v>736</v>
      </c>
      <c r="D149" s="14">
        <v>78.266410827636719</v>
      </c>
      <c r="E149" s="14">
        <v>79.938323974609375</v>
      </c>
      <c r="F149" s="14">
        <v>81.2398681640625</v>
      </c>
      <c r="G149" s="14">
        <v>81.73602294921875</v>
      </c>
      <c r="H149" s="5">
        <v>663</v>
      </c>
      <c r="I149" s="15">
        <v>7</v>
      </c>
      <c r="J149" s="15">
        <v>8</v>
      </c>
      <c r="K149" s="3" t="s">
        <v>3814</v>
      </c>
      <c r="L149" s="3" t="s">
        <v>3910</v>
      </c>
      <c r="M149" s="3" t="s">
        <v>3917</v>
      </c>
      <c r="N149" s="3" t="s">
        <v>3922</v>
      </c>
      <c r="O149" s="5">
        <v>1115</v>
      </c>
      <c r="P149" s="17">
        <v>0.42262893915176392</v>
      </c>
      <c r="Q149" s="5">
        <v>1115</v>
      </c>
      <c r="R149" s="17">
        <v>0.42262893915176392</v>
      </c>
      <c r="S149" s="5">
        <v>1116</v>
      </c>
      <c r="T149" s="17">
        <v>0.37333333492279053</v>
      </c>
      <c r="U149" s="5">
        <v>1116</v>
      </c>
      <c r="V149" s="17">
        <v>0.37333333492279053</v>
      </c>
      <c r="W149" s="17">
        <v>0.32</v>
      </c>
      <c r="X149" s="17">
        <v>6.3E-2</v>
      </c>
      <c r="Y149" s="17">
        <v>1.7000000000000001E-2</v>
      </c>
      <c r="Z149" s="17">
        <v>0.495</v>
      </c>
      <c r="AA149" s="17">
        <v>0.106</v>
      </c>
      <c r="AB149" s="17">
        <v>0</v>
      </c>
      <c r="AC149" s="17">
        <v>3.3000000000000002E-2</v>
      </c>
      <c r="AD149" s="17">
        <v>0.14799999999999999</v>
      </c>
      <c r="AE149" s="17">
        <v>0.46350000000000002</v>
      </c>
      <c r="AF149" s="5">
        <v>1</v>
      </c>
      <c r="AG149" s="31">
        <v>9057.51953125</v>
      </c>
      <c r="AH149" s="31">
        <v>10089.36</v>
      </c>
    </row>
    <row r="150" spans="1:34" x14ac:dyDescent="0.3">
      <c r="A150" s="4">
        <v>160964020</v>
      </c>
      <c r="B150" s="3" t="s">
        <v>70</v>
      </c>
      <c r="C150" s="3" t="s">
        <v>737</v>
      </c>
      <c r="D150" s="14">
        <v>72.066490173339844</v>
      </c>
      <c r="E150" s="14">
        <v>72.992782592773438</v>
      </c>
      <c r="F150" s="14">
        <v>74.916984558105469</v>
      </c>
      <c r="G150" s="14">
        <v>75.419189453125</v>
      </c>
      <c r="H150" s="5">
        <v>345</v>
      </c>
      <c r="I150" s="15" t="s">
        <v>3981</v>
      </c>
      <c r="J150" s="15">
        <v>4</v>
      </c>
      <c r="K150" s="3" t="s">
        <v>3814</v>
      </c>
      <c r="L150" s="3" t="s">
        <v>3910</v>
      </c>
      <c r="M150" s="3" t="s">
        <v>3917</v>
      </c>
      <c r="N150" s="3" t="s">
        <v>3922</v>
      </c>
      <c r="O150" s="5">
        <v>79</v>
      </c>
      <c r="P150" s="17">
        <v>0.58139532804489136</v>
      </c>
      <c r="Q150" s="5">
        <v>79</v>
      </c>
      <c r="R150" s="17">
        <v>0.58139532804489136</v>
      </c>
      <c r="S150" s="5">
        <v>79</v>
      </c>
      <c r="T150" s="17">
        <v>0.41860464215278631</v>
      </c>
      <c r="U150" s="5">
        <v>79</v>
      </c>
      <c r="V150" s="17">
        <v>0.41860464215278631</v>
      </c>
      <c r="W150" s="17">
        <v>0.13</v>
      </c>
      <c r="X150" s="17">
        <v>2.9000000000000001E-2</v>
      </c>
      <c r="Y150" s="17">
        <v>3.2000000000000001E-2</v>
      </c>
      <c r="Z150" s="17">
        <v>0.72499999999999998</v>
      </c>
      <c r="AA150" s="17">
        <v>8.1000000000000003E-2</v>
      </c>
      <c r="AB150" s="17">
        <v>3.0000000260770321E-3</v>
      </c>
      <c r="AC150" s="17">
        <v>2.9000000000000001E-2</v>
      </c>
      <c r="AD150" s="17">
        <v>0.10100000000000001</v>
      </c>
      <c r="AE150" s="17">
        <v>0.18759999999999999</v>
      </c>
      <c r="AF150" s="5">
        <v>1</v>
      </c>
      <c r="AG150" s="31">
        <v>9426.51953125</v>
      </c>
      <c r="AH150" s="31">
        <v>10675.88</v>
      </c>
    </row>
    <row r="151" spans="1:34" x14ac:dyDescent="0.3">
      <c r="A151" s="4">
        <v>160964040</v>
      </c>
      <c r="B151" s="3" t="s">
        <v>70</v>
      </c>
      <c r="C151" s="3" t="s">
        <v>738</v>
      </c>
      <c r="D151" s="14">
        <v>82.048713684082031</v>
      </c>
      <c r="E151" s="14">
        <v>83.093482971191406</v>
      </c>
      <c r="F151" s="14">
        <v>78.85687255859375</v>
      </c>
      <c r="G151" s="14">
        <v>79.474510192871094</v>
      </c>
      <c r="H151" s="5">
        <v>241</v>
      </c>
      <c r="I151" s="15" t="s">
        <v>3980</v>
      </c>
      <c r="J151" s="15">
        <v>4</v>
      </c>
      <c r="K151" s="3" t="s">
        <v>3814</v>
      </c>
      <c r="L151" s="3" t="s">
        <v>3910</v>
      </c>
      <c r="M151" s="3" t="s">
        <v>3917</v>
      </c>
      <c r="N151" s="3" t="s">
        <v>3922</v>
      </c>
      <c r="O151" s="5">
        <v>42</v>
      </c>
      <c r="P151" s="17">
        <v>0.41739130020141602</v>
      </c>
      <c r="Q151" s="5">
        <v>42</v>
      </c>
      <c r="R151" s="17">
        <v>0.41739130020141602</v>
      </c>
      <c r="S151" s="5">
        <v>42</v>
      </c>
      <c r="T151" s="17">
        <v>0.33043476939201349</v>
      </c>
      <c r="U151" s="5">
        <v>42</v>
      </c>
      <c r="V151" s="17">
        <v>0.33043476939201349</v>
      </c>
      <c r="W151" s="17">
        <v>0.49</v>
      </c>
      <c r="X151" s="17">
        <v>9.5000000000000001E-2</v>
      </c>
      <c r="Y151" s="17"/>
      <c r="Z151" s="17">
        <v>0.253</v>
      </c>
      <c r="AA151" s="17">
        <v>0.14899999999999999</v>
      </c>
      <c r="AB151" s="17">
        <v>1.200000010430813E-2</v>
      </c>
      <c r="AC151" s="17">
        <v>6.2E-2</v>
      </c>
      <c r="AD151" s="17">
        <v>0.14499999999999999</v>
      </c>
      <c r="AE151" s="17">
        <v>0.84250000000000003</v>
      </c>
      <c r="AF151" s="5">
        <v>1</v>
      </c>
      <c r="AG151" s="31">
        <v>11628.0498046875</v>
      </c>
      <c r="AH151" s="31">
        <v>13129.5</v>
      </c>
    </row>
    <row r="152" spans="1:34" x14ac:dyDescent="0.3">
      <c r="A152" s="4">
        <v>160964050</v>
      </c>
      <c r="B152" s="3" t="s">
        <v>70</v>
      </c>
      <c r="C152" s="3" t="s">
        <v>739</v>
      </c>
      <c r="D152" s="14">
        <v>96.76513671875</v>
      </c>
      <c r="E152" s="14">
        <v>98.378730773925781</v>
      </c>
      <c r="F152" s="14">
        <v>96.908889770507813</v>
      </c>
      <c r="G152" s="14">
        <v>99.249092102050781</v>
      </c>
      <c r="H152" s="5">
        <v>290</v>
      </c>
      <c r="I152" s="15" t="s">
        <v>3980</v>
      </c>
      <c r="J152" s="15">
        <v>4</v>
      </c>
      <c r="K152" s="3" t="s">
        <v>3814</v>
      </c>
      <c r="L152" s="3" t="s">
        <v>3910</v>
      </c>
      <c r="M152" s="3" t="s">
        <v>3917</v>
      </c>
      <c r="N152" s="3" t="s">
        <v>3922</v>
      </c>
      <c r="O152" s="5">
        <v>61</v>
      </c>
      <c r="P152" s="17">
        <v>0.66371679306030273</v>
      </c>
      <c r="Q152" s="5">
        <v>61</v>
      </c>
      <c r="R152" s="17">
        <v>0.66371679306030273</v>
      </c>
      <c r="S152" s="5">
        <v>61</v>
      </c>
      <c r="T152" s="17">
        <v>0.45132744312286383</v>
      </c>
      <c r="U152" s="5">
        <v>61</v>
      </c>
      <c r="V152" s="17">
        <v>0.45132744312286383</v>
      </c>
      <c r="W152" s="17">
        <v>0.34499999999999997</v>
      </c>
      <c r="X152" s="17">
        <v>3.4000000000000002E-2</v>
      </c>
      <c r="Y152" s="17">
        <v>1.7000000000000001E-2</v>
      </c>
      <c r="Z152" s="17">
        <v>0.45900000000000002</v>
      </c>
      <c r="AA152" s="17">
        <v>0.14499999999999999</v>
      </c>
      <c r="AB152" s="17">
        <v>0</v>
      </c>
      <c r="AC152" s="17">
        <v>1.7000000000000001E-2</v>
      </c>
      <c r="AD152" s="17">
        <v>0.11700000000000001</v>
      </c>
      <c r="AE152" s="17">
        <v>0.57030000000000003</v>
      </c>
      <c r="AF152" s="5">
        <v>1</v>
      </c>
      <c r="AG152" s="31">
        <v>10305.599609375</v>
      </c>
      <c r="AH152" s="31">
        <v>11269.76</v>
      </c>
    </row>
    <row r="153" spans="1:34" x14ac:dyDescent="0.3">
      <c r="A153" s="4">
        <v>160964060</v>
      </c>
      <c r="B153" s="3" t="s">
        <v>70</v>
      </c>
      <c r="C153" s="3" t="s">
        <v>740</v>
      </c>
      <c r="D153" s="14">
        <v>78.764450073242188</v>
      </c>
      <c r="E153" s="14">
        <v>79.870941162109375</v>
      </c>
      <c r="F153" s="14">
        <v>76.071647644042969</v>
      </c>
      <c r="G153" s="14">
        <v>76.604057312011719</v>
      </c>
      <c r="H153" s="5">
        <v>378</v>
      </c>
      <c r="I153" s="15" t="s">
        <v>3980</v>
      </c>
      <c r="J153" s="15">
        <v>4</v>
      </c>
      <c r="K153" s="3" t="s">
        <v>3814</v>
      </c>
      <c r="L153" s="3" t="s">
        <v>3910</v>
      </c>
      <c r="M153" s="3" t="s">
        <v>3917</v>
      </c>
      <c r="N153" s="3" t="s">
        <v>3922</v>
      </c>
      <c r="O153" s="5">
        <v>55</v>
      </c>
      <c r="P153" s="17">
        <v>0.30708661675453192</v>
      </c>
      <c r="Q153" s="5">
        <v>55</v>
      </c>
      <c r="R153" s="17">
        <v>0.30708661675453192</v>
      </c>
      <c r="S153" s="5">
        <v>55</v>
      </c>
      <c r="T153" s="17">
        <v>0.20472441613674161</v>
      </c>
      <c r="U153" s="5">
        <v>55</v>
      </c>
      <c r="V153" s="17">
        <v>0.20472441613674161</v>
      </c>
      <c r="W153" s="17">
        <v>0.32</v>
      </c>
      <c r="X153" s="17">
        <v>0.10299999999999999</v>
      </c>
      <c r="Y153" s="17">
        <v>2.5999999999999999E-2</v>
      </c>
      <c r="Z153" s="17">
        <v>0.39400000000000002</v>
      </c>
      <c r="AA153" s="17">
        <v>0.153</v>
      </c>
      <c r="AB153" s="17">
        <v>3.0000000260770321E-3</v>
      </c>
      <c r="AC153" s="17">
        <v>0.10100000000000001</v>
      </c>
      <c r="AD153" s="17">
        <v>0.14799999999999999</v>
      </c>
      <c r="AE153" s="17">
        <v>0.53689999999999993</v>
      </c>
      <c r="AF153" s="5">
        <v>1</v>
      </c>
      <c r="AG153" s="31">
        <v>11264.240234375</v>
      </c>
      <c r="AH153" s="31">
        <v>12616.36</v>
      </c>
    </row>
    <row r="154" spans="1:34" x14ac:dyDescent="0.3">
      <c r="A154" s="4">
        <v>160964080</v>
      </c>
      <c r="B154" s="3" t="s">
        <v>70</v>
      </c>
      <c r="C154" s="3" t="s">
        <v>741</v>
      </c>
      <c r="D154" s="14">
        <v>67.816513061523438</v>
      </c>
      <c r="E154" s="14">
        <v>68.698860168457031</v>
      </c>
      <c r="F154" s="14">
        <v>76.976150512695313</v>
      </c>
      <c r="G154" s="14">
        <v>78.3385009765625</v>
      </c>
      <c r="H154" s="5">
        <v>360</v>
      </c>
      <c r="I154" s="15" t="s">
        <v>3980</v>
      </c>
      <c r="J154" s="15">
        <v>5</v>
      </c>
      <c r="K154" s="3" t="s">
        <v>3814</v>
      </c>
      <c r="L154" s="3" t="s">
        <v>3910</v>
      </c>
      <c r="M154" s="3" t="s">
        <v>3917</v>
      </c>
      <c r="N154" s="3" t="s">
        <v>3922</v>
      </c>
      <c r="O154" s="5">
        <v>70</v>
      </c>
      <c r="P154" s="17">
        <v>0.14634145796298981</v>
      </c>
      <c r="Q154" s="5">
        <v>70</v>
      </c>
      <c r="R154" s="17">
        <v>0.14634145796298981</v>
      </c>
      <c r="S154" s="5">
        <v>70</v>
      </c>
      <c r="T154" s="17">
        <v>6.5040647983551025E-2</v>
      </c>
      <c r="U154" s="5">
        <v>70</v>
      </c>
      <c r="V154" s="17">
        <v>6.5040647983551025E-2</v>
      </c>
      <c r="W154" s="17">
        <v>0.42199999999999999</v>
      </c>
      <c r="X154" s="17">
        <v>8.3000000000000004E-2</v>
      </c>
      <c r="Y154" s="17"/>
      <c r="Z154" s="17">
        <v>0.308</v>
      </c>
      <c r="AA154" s="17">
        <v>0.17799999999999999</v>
      </c>
      <c r="AB154" s="17">
        <v>8.0000003799796104E-3</v>
      </c>
      <c r="AC154" s="17">
        <v>3.3000000000000002E-2</v>
      </c>
      <c r="AD154" s="17">
        <v>0.16700000000000001</v>
      </c>
      <c r="AE154" s="17">
        <v>0.85040000000000004</v>
      </c>
      <c r="AF154" s="5">
        <v>1</v>
      </c>
      <c r="AG154" s="31">
        <v>9700.5595703125</v>
      </c>
      <c r="AH154" s="31">
        <v>10782.75</v>
      </c>
    </row>
    <row r="155" spans="1:34" x14ac:dyDescent="0.3">
      <c r="A155" s="4">
        <v>160964090</v>
      </c>
      <c r="B155" s="3" t="s">
        <v>70</v>
      </c>
      <c r="C155" s="3" t="s">
        <v>742</v>
      </c>
      <c r="D155" s="14">
        <v>86.624168395996094</v>
      </c>
      <c r="E155" s="14">
        <v>88.339599609375</v>
      </c>
      <c r="F155" s="14">
        <v>86.750572204589844</v>
      </c>
      <c r="G155" s="14">
        <v>88.511344909667969</v>
      </c>
      <c r="H155" s="5">
        <v>590</v>
      </c>
      <c r="I155" s="15">
        <v>5</v>
      </c>
      <c r="J155" s="15">
        <v>6</v>
      </c>
      <c r="K155" s="3" t="s">
        <v>3814</v>
      </c>
      <c r="L155" s="3" t="s">
        <v>3910</v>
      </c>
      <c r="M155" s="3" t="s">
        <v>3917</v>
      </c>
      <c r="N155" s="3" t="s">
        <v>3922</v>
      </c>
      <c r="O155" s="5">
        <v>1109</v>
      </c>
      <c r="P155" s="17">
        <v>0.42965778708457952</v>
      </c>
      <c r="Q155" s="5">
        <v>1109</v>
      </c>
      <c r="R155" s="17">
        <v>0.42965778708457952</v>
      </c>
      <c r="S155" s="5">
        <v>1112</v>
      </c>
      <c r="T155" s="17">
        <v>0.34469696879386902</v>
      </c>
      <c r="U155" s="5">
        <v>1112</v>
      </c>
      <c r="V155" s="17">
        <v>0.34469696879386902</v>
      </c>
      <c r="W155" s="17">
        <v>0.32</v>
      </c>
      <c r="X155" s="17">
        <v>7.1000000000000008E-2</v>
      </c>
      <c r="Y155" s="17">
        <v>2.4E-2</v>
      </c>
      <c r="Z155" s="17">
        <v>0.47799999999999998</v>
      </c>
      <c r="AA155" s="17">
        <v>0.107</v>
      </c>
      <c r="AB155" s="17">
        <v>0</v>
      </c>
      <c r="AC155" s="17">
        <v>4.3999999999999997E-2</v>
      </c>
      <c r="AD155" s="17">
        <v>0.16600000000000001</v>
      </c>
      <c r="AE155" s="17">
        <v>0.54170000000000007</v>
      </c>
      <c r="AF155" s="5">
        <v>1</v>
      </c>
      <c r="AG155" s="31">
        <v>8866.51953125</v>
      </c>
      <c r="AH155" s="31">
        <v>9860.2900000000009</v>
      </c>
    </row>
    <row r="156" spans="1:34" x14ac:dyDescent="0.3">
      <c r="A156" s="4">
        <v>491322050</v>
      </c>
      <c r="B156" s="3" t="s">
        <v>247</v>
      </c>
      <c r="C156" s="3" t="s">
        <v>1288</v>
      </c>
      <c r="D156" s="14">
        <v>88.584403991699219</v>
      </c>
      <c r="E156" s="14">
        <v>85.864524841308594</v>
      </c>
      <c r="F156" s="14">
        <v>84.691848754882813</v>
      </c>
      <c r="G156" s="14">
        <v>79.35797119140625</v>
      </c>
      <c r="H156" s="5">
        <v>494</v>
      </c>
      <c r="I156" s="15">
        <v>7</v>
      </c>
      <c r="J156" s="15">
        <v>8</v>
      </c>
      <c r="K156" s="3" t="s">
        <v>3797</v>
      </c>
      <c r="L156" s="3" t="s">
        <v>3907</v>
      </c>
      <c r="M156" s="3" t="s">
        <v>3917</v>
      </c>
      <c r="N156" s="3" t="s">
        <v>3921</v>
      </c>
      <c r="O156" s="5">
        <v>923</v>
      </c>
      <c r="P156" s="17">
        <v>0.50427353382110596</v>
      </c>
      <c r="Q156" s="5">
        <v>363</v>
      </c>
      <c r="R156" s="17">
        <v>0.29347825050353998</v>
      </c>
      <c r="S156" s="5">
        <v>922</v>
      </c>
      <c r="T156" s="17">
        <v>0.45085468888282781</v>
      </c>
      <c r="U156" s="5">
        <v>363</v>
      </c>
      <c r="V156" s="17">
        <v>0.22826087474823001</v>
      </c>
      <c r="W156" s="17">
        <v>1.4E-2</v>
      </c>
      <c r="X156" s="17">
        <v>5.8999999999999997E-2</v>
      </c>
      <c r="Y156" s="17"/>
      <c r="Z156" s="17">
        <v>0.82200000000000006</v>
      </c>
      <c r="AA156" s="17">
        <v>7.4999999999999997E-2</v>
      </c>
      <c r="AB156" s="17">
        <v>2.999999932944775E-2</v>
      </c>
      <c r="AC156" s="17"/>
      <c r="AD156" s="17">
        <v>0.11899999999999999</v>
      </c>
      <c r="AE156" s="17">
        <v>0.31900000000000001</v>
      </c>
      <c r="AF156" s="5">
        <v>0</v>
      </c>
      <c r="AG156" s="31">
        <v>6973.10009765625</v>
      </c>
      <c r="AH156" s="31">
        <v>8613.7999999999993</v>
      </c>
    </row>
    <row r="157" spans="1:34" x14ac:dyDescent="0.3">
      <c r="A157" s="4">
        <v>491324060</v>
      </c>
      <c r="B157" s="3" t="s">
        <v>247</v>
      </c>
      <c r="C157" s="3" t="s">
        <v>1289</v>
      </c>
      <c r="D157" s="14">
        <v>83.522369384765625</v>
      </c>
      <c r="E157" s="14">
        <v>82.116058349609375</v>
      </c>
      <c r="F157" s="14">
        <v>80.401176452636719</v>
      </c>
      <c r="G157" s="14">
        <v>78.824966430664063</v>
      </c>
      <c r="H157" s="5">
        <v>697</v>
      </c>
      <c r="I157" s="15">
        <v>4</v>
      </c>
      <c r="J157" s="15">
        <v>6</v>
      </c>
      <c r="K157" s="3" t="s">
        <v>3797</v>
      </c>
      <c r="L157" s="3" t="s">
        <v>3907</v>
      </c>
      <c r="M157" s="3" t="s">
        <v>3917</v>
      </c>
      <c r="N157" s="3" t="s">
        <v>3921</v>
      </c>
      <c r="O157" s="5">
        <v>1128</v>
      </c>
      <c r="P157" s="17">
        <v>0.49554896354675287</v>
      </c>
      <c r="Q157" s="5">
        <v>508</v>
      </c>
      <c r="R157" s="17">
        <v>0.34385964274406428</v>
      </c>
      <c r="S157" s="5">
        <v>1128</v>
      </c>
      <c r="T157" s="17">
        <v>0.3541666567325592</v>
      </c>
      <c r="U157" s="5">
        <v>507</v>
      </c>
      <c r="V157" s="17">
        <v>0.22968198359012601</v>
      </c>
      <c r="W157" s="17">
        <v>1.2999999999999999E-2</v>
      </c>
      <c r="X157" s="17">
        <v>6.7000000000000004E-2</v>
      </c>
      <c r="Y157" s="17"/>
      <c r="Z157" s="17">
        <v>0.81900000000000006</v>
      </c>
      <c r="AA157" s="17">
        <v>7.4999999999999997E-2</v>
      </c>
      <c r="AB157" s="17">
        <v>2.60000005364418E-2</v>
      </c>
      <c r="AC157" s="17"/>
      <c r="AD157" s="17">
        <v>0.105</v>
      </c>
      <c r="AE157" s="17">
        <v>0.33100000000000002</v>
      </c>
      <c r="AF157" s="5">
        <v>0</v>
      </c>
      <c r="AG157" s="31">
        <v>7210</v>
      </c>
      <c r="AH157" s="31">
        <v>8046.99</v>
      </c>
    </row>
    <row r="158" spans="1:34" x14ac:dyDescent="0.3">
      <c r="A158" s="4">
        <v>491326010</v>
      </c>
      <c r="B158" s="3" t="s">
        <v>247</v>
      </c>
      <c r="C158" s="3" t="s">
        <v>1290</v>
      </c>
      <c r="D158" s="14">
        <v>87.844657897949219</v>
      </c>
      <c r="E158" s="14">
        <v>89.764419555664063</v>
      </c>
      <c r="F158" s="14">
        <v>90.578514099121094</v>
      </c>
      <c r="G158" s="14">
        <v>87.662559509277344</v>
      </c>
      <c r="H158" s="5">
        <v>26</v>
      </c>
      <c r="I158" s="15">
        <v>4</v>
      </c>
      <c r="J158" s="15">
        <v>12</v>
      </c>
      <c r="K158" s="3" t="s">
        <v>3797</v>
      </c>
      <c r="L158" s="3" t="s">
        <v>3907</v>
      </c>
      <c r="M158" s="3" t="s">
        <v>3917</v>
      </c>
      <c r="N158" s="3" t="s">
        <v>3921</v>
      </c>
      <c r="O158" s="5">
        <v>14</v>
      </c>
      <c r="P158" s="17">
        <v>0</v>
      </c>
      <c r="Q158" s="5">
        <v>11</v>
      </c>
      <c r="R158" s="17">
        <v>0</v>
      </c>
      <c r="S158" s="5">
        <v>14</v>
      </c>
      <c r="T158" s="17">
        <v>0</v>
      </c>
      <c r="U158" s="5">
        <v>11</v>
      </c>
      <c r="V158" s="17">
        <v>0</v>
      </c>
      <c r="W158" s="17"/>
      <c r="X158" s="17"/>
      <c r="Y158" s="17"/>
      <c r="Z158" s="17">
        <v>0.84599999999999997</v>
      </c>
      <c r="AA158" s="17"/>
      <c r="AB158" s="17">
        <v>0.153999999165535</v>
      </c>
      <c r="AC158" s="17"/>
      <c r="AD158" s="17">
        <v>0.26900000000000002</v>
      </c>
      <c r="AE158" s="17">
        <v>1</v>
      </c>
      <c r="AF158" s="5">
        <v>0</v>
      </c>
      <c r="AG158" s="31">
        <v>21414.33984375</v>
      </c>
      <c r="AH158" s="31">
        <v>21651.62</v>
      </c>
    </row>
    <row r="159" spans="1:34" x14ac:dyDescent="0.3">
      <c r="A159" s="4">
        <v>171253000</v>
      </c>
      <c r="B159" s="3" t="s">
        <v>75</v>
      </c>
      <c r="C159" s="3" t="s">
        <v>749</v>
      </c>
      <c r="D159" s="14">
        <v>82.268058776855469</v>
      </c>
      <c r="E159" s="14">
        <v>81.932022094726563</v>
      </c>
      <c r="F159" s="14">
        <v>82.068595886230469</v>
      </c>
      <c r="G159" s="14">
        <v>82.576728820800781</v>
      </c>
      <c r="H159" s="5">
        <v>255</v>
      </c>
      <c r="I159" s="15">
        <v>5</v>
      </c>
      <c r="J159" s="15">
        <v>8</v>
      </c>
      <c r="K159" s="3" t="s">
        <v>3798</v>
      </c>
      <c r="L159" s="3" t="s">
        <v>3908</v>
      </c>
      <c r="M159" s="3" t="s">
        <v>3917</v>
      </c>
      <c r="N159" s="3" t="s">
        <v>3921</v>
      </c>
      <c r="O159" s="5">
        <v>499</v>
      </c>
      <c r="P159" s="17">
        <v>0.46215140819549561</v>
      </c>
      <c r="Q159" s="5">
        <v>247</v>
      </c>
      <c r="R159" s="17">
        <v>0.29906541109085077</v>
      </c>
      <c r="S159" s="5">
        <v>499</v>
      </c>
      <c r="T159" s="17">
        <v>0.34262949228286738</v>
      </c>
      <c r="U159" s="5">
        <v>247</v>
      </c>
      <c r="V159" s="17">
        <v>0.1775700896978378</v>
      </c>
      <c r="W159" s="17"/>
      <c r="X159" s="17">
        <v>3.9E-2</v>
      </c>
      <c r="Y159" s="17"/>
      <c r="Z159" s="17">
        <v>0.92900000000000005</v>
      </c>
      <c r="AA159" s="17">
        <v>2.7E-2</v>
      </c>
      <c r="AB159" s="17">
        <v>4.0000001899898052E-3</v>
      </c>
      <c r="AC159" s="17"/>
      <c r="AD159" s="17">
        <v>0.129</v>
      </c>
      <c r="AE159" s="17">
        <v>0.35099999999999998</v>
      </c>
      <c r="AF159" s="5">
        <v>0</v>
      </c>
      <c r="AG159" s="31">
        <v>8722.1904296875</v>
      </c>
      <c r="AH159" s="31">
        <v>9442.49</v>
      </c>
    </row>
    <row r="160" spans="1:34" x14ac:dyDescent="0.3">
      <c r="A160" s="4">
        <v>171254010</v>
      </c>
      <c r="B160" s="3" t="s">
        <v>75</v>
      </c>
      <c r="C160" s="3" t="s">
        <v>750</v>
      </c>
      <c r="D160" s="14">
        <v>82.916694641113281</v>
      </c>
      <c r="E160" s="14">
        <v>84.379920959472656</v>
      </c>
      <c r="F160" s="14">
        <v>84.497871398925781</v>
      </c>
      <c r="G160" s="14">
        <v>86.324058532714844</v>
      </c>
      <c r="H160" s="5">
        <v>339</v>
      </c>
      <c r="I160" s="15" t="s">
        <v>3980</v>
      </c>
      <c r="J160" s="15">
        <v>4</v>
      </c>
      <c r="K160" s="3" t="s">
        <v>3798</v>
      </c>
      <c r="L160" s="3" t="s">
        <v>3908</v>
      </c>
      <c r="M160" s="3" t="s">
        <v>3917</v>
      </c>
      <c r="N160" s="3" t="s">
        <v>3921</v>
      </c>
      <c r="O160" s="5">
        <v>51</v>
      </c>
      <c r="P160" s="17">
        <v>0.41860464215278631</v>
      </c>
      <c r="Q160" s="5">
        <v>31</v>
      </c>
      <c r="R160" s="17">
        <v>0.21568627655506131</v>
      </c>
      <c r="S160" s="5">
        <v>51</v>
      </c>
      <c r="T160" s="17">
        <v>0.28682169318199158</v>
      </c>
      <c r="U160" s="5">
        <v>31</v>
      </c>
      <c r="V160" s="17">
        <v>7.8431375324726105E-2</v>
      </c>
      <c r="W160" s="17"/>
      <c r="X160" s="17">
        <v>2.7E-2</v>
      </c>
      <c r="Y160" s="17"/>
      <c r="Z160" s="17">
        <v>0.92600000000000005</v>
      </c>
      <c r="AA160" s="17">
        <v>4.3999999999999997E-2</v>
      </c>
      <c r="AB160" s="17">
        <v>3.0000000260770321E-3</v>
      </c>
      <c r="AC160" s="17"/>
      <c r="AD160" s="17">
        <v>0.127</v>
      </c>
      <c r="AE160" s="17">
        <v>0.38900000000000001</v>
      </c>
      <c r="AF160" s="5">
        <v>0</v>
      </c>
      <c r="AG160" s="31">
        <v>9008.9404296875</v>
      </c>
      <c r="AH160" s="31">
        <v>9938.68</v>
      </c>
    </row>
    <row r="161" spans="1:34" x14ac:dyDescent="0.3">
      <c r="A161" s="4">
        <v>491422050</v>
      </c>
      <c r="B161" s="3" t="s">
        <v>251</v>
      </c>
      <c r="C161" s="3" t="s">
        <v>1296</v>
      </c>
      <c r="D161" s="14">
        <v>84.626708984375</v>
      </c>
      <c r="E161" s="14">
        <v>86.6126708984375</v>
      </c>
      <c r="F161" s="14">
        <v>97.04461669921875</v>
      </c>
      <c r="G161" s="14">
        <v>97.131393432617188</v>
      </c>
      <c r="H161" s="5">
        <v>820</v>
      </c>
      <c r="I161" s="15">
        <v>7</v>
      </c>
      <c r="J161" s="15">
        <v>8</v>
      </c>
      <c r="K161" s="3" t="s">
        <v>3797</v>
      </c>
      <c r="L161" s="3" t="s">
        <v>3907</v>
      </c>
      <c r="M161" s="3" t="s">
        <v>3917</v>
      </c>
      <c r="N161" s="3" t="s">
        <v>3921</v>
      </c>
      <c r="O161" s="5">
        <v>1437</v>
      </c>
      <c r="P161" s="17">
        <v>0.42213642597198492</v>
      </c>
      <c r="Q161" s="5">
        <v>958</v>
      </c>
      <c r="R161" s="17">
        <v>0.32452830672264099</v>
      </c>
      <c r="S161" s="5">
        <v>1451</v>
      </c>
      <c r="T161" s="17">
        <v>0.39203083515167242</v>
      </c>
      <c r="U161" s="5">
        <v>972</v>
      </c>
      <c r="V161" s="17">
        <v>0.30508473515510559</v>
      </c>
      <c r="W161" s="17">
        <v>9.0000000000000011E-3</v>
      </c>
      <c r="X161" s="17">
        <v>0.42799999999999999</v>
      </c>
      <c r="Y161" s="17">
        <v>9.0000000000000011E-3</v>
      </c>
      <c r="Z161" s="17">
        <v>0.51800000000000002</v>
      </c>
      <c r="AA161" s="17">
        <v>2.9000000000000001E-2</v>
      </c>
      <c r="AB161" s="17">
        <v>7.0000002160668373E-3</v>
      </c>
      <c r="AC161" s="17">
        <v>0.17599999999999999</v>
      </c>
      <c r="AD161" s="17">
        <v>0.113</v>
      </c>
      <c r="AE161" s="17">
        <v>0.59199999999999997</v>
      </c>
      <c r="AF161" s="5">
        <v>0</v>
      </c>
      <c r="AG161" s="31">
        <v>6943.1201171875</v>
      </c>
      <c r="AH161" s="31">
        <v>9567.69</v>
      </c>
    </row>
    <row r="162" spans="1:34" x14ac:dyDescent="0.3">
      <c r="A162" s="4">
        <v>491423000</v>
      </c>
      <c r="B162" s="3" t="s">
        <v>251</v>
      </c>
      <c r="C162" s="3" t="s">
        <v>1297</v>
      </c>
      <c r="D162" s="14">
        <v>84.263221740722656</v>
      </c>
      <c r="E162" s="14">
        <v>84.304161071777344</v>
      </c>
      <c r="F162" s="14">
        <v>85.648765563964844</v>
      </c>
      <c r="G162" s="14">
        <v>85.844703674316406</v>
      </c>
      <c r="H162" s="5">
        <v>721</v>
      </c>
      <c r="I162" s="15">
        <v>4</v>
      </c>
      <c r="J162" s="15">
        <v>5</v>
      </c>
      <c r="K162" s="3" t="s">
        <v>3797</v>
      </c>
      <c r="L162" s="3" t="s">
        <v>3907</v>
      </c>
      <c r="M162" s="3" t="s">
        <v>3917</v>
      </c>
      <c r="N162" s="3" t="s">
        <v>3921</v>
      </c>
      <c r="O162" s="5">
        <v>1086</v>
      </c>
      <c r="P162" s="17">
        <v>0.37391304969787598</v>
      </c>
      <c r="Q162" s="5">
        <v>773</v>
      </c>
      <c r="R162" s="17">
        <v>0.27565392851829529</v>
      </c>
      <c r="S162" s="5">
        <v>1097</v>
      </c>
      <c r="T162" s="17">
        <v>0.3270622193813324</v>
      </c>
      <c r="U162" s="5">
        <v>784</v>
      </c>
      <c r="V162" s="17">
        <v>0.24096386134624481</v>
      </c>
      <c r="W162" s="17"/>
      <c r="X162" s="17">
        <v>0.43</v>
      </c>
      <c r="Y162" s="17"/>
      <c r="Z162" s="17">
        <v>0.53300000000000003</v>
      </c>
      <c r="AA162" s="17">
        <v>1.4E-2</v>
      </c>
      <c r="AB162" s="17">
        <v>2.400000020861626E-2</v>
      </c>
      <c r="AC162" s="17">
        <v>0.26200000000000001</v>
      </c>
      <c r="AD162" s="17">
        <v>0.13300000000000001</v>
      </c>
      <c r="AE162" s="17">
        <v>0.64500000000000002</v>
      </c>
      <c r="AF162" s="5">
        <v>0</v>
      </c>
      <c r="AG162" s="31">
        <v>7227.91015625</v>
      </c>
      <c r="AH162" s="31">
        <v>9463.17</v>
      </c>
    </row>
    <row r="163" spans="1:34" x14ac:dyDescent="0.3">
      <c r="A163" s="4">
        <v>491423010</v>
      </c>
      <c r="B163" s="3" t="s">
        <v>251</v>
      </c>
      <c r="C163" s="3" t="s">
        <v>1298</v>
      </c>
      <c r="D163" s="14">
        <v>87.35528564453125</v>
      </c>
      <c r="E163" s="14">
        <v>85.739158630371094</v>
      </c>
      <c r="F163" s="14">
        <v>89.382621765136719</v>
      </c>
      <c r="G163" s="14">
        <v>90.261581420898438</v>
      </c>
      <c r="H163" s="5">
        <v>382</v>
      </c>
      <c r="I163" s="15">
        <v>6</v>
      </c>
      <c r="J163" s="15">
        <v>6</v>
      </c>
      <c r="K163" s="3" t="s">
        <v>3797</v>
      </c>
      <c r="L163" s="3" t="s">
        <v>3907</v>
      </c>
      <c r="M163" s="3" t="s">
        <v>3917</v>
      </c>
      <c r="N163" s="3" t="s">
        <v>3921</v>
      </c>
      <c r="O163" s="5">
        <v>345</v>
      </c>
      <c r="P163" s="17">
        <v>0.40273973345756531</v>
      </c>
      <c r="Q163" s="5">
        <v>227</v>
      </c>
      <c r="R163" s="17">
        <v>0.27868852019309998</v>
      </c>
      <c r="S163" s="5">
        <v>349</v>
      </c>
      <c r="T163" s="17">
        <v>0.36986300349235529</v>
      </c>
      <c r="U163" s="5">
        <v>231</v>
      </c>
      <c r="V163" s="17">
        <v>0.27049180865287781</v>
      </c>
      <c r="W163" s="17"/>
      <c r="X163" s="17">
        <v>0.39800000000000002</v>
      </c>
      <c r="Y163" s="17"/>
      <c r="Z163" s="17">
        <v>0.56000000000000005</v>
      </c>
      <c r="AA163" s="17">
        <v>2.5999999999999999E-2</v>
      </c>
      <c r="AB163" s="17">
        <v>1.6000000759959221E-2</v>
      </c>
      <c r="AC163" s="17">
        <v>0.155</v>
      </c>
      <c r="AD163" s="17">
        <v>9.7000000000000003E-2</v>
      </c>
      <c r="AE163" s="17">
        <v>0.58899999999999997</v>
      </c>
      <c r="AF163" s="5">
        <v>0</v>
      </c>
      <c r="AG163" s="31">
        <v>8286.33984375</v>
      </c>
      <c r="AH163" s="31">
        <v>9194.32</v>
      </c>
    </row>
    <row r="164" spans="1:34" x14ac:dyDescent="0.3">
      <c r="A164" s="4">
        <v>491424020</v>
      </c>
      <c r="B164" s="3" t="s">
        <v>251</v>
      </c>
      <c r="C164" s="3" t="s">
        <v>1299</v>
      </c>
      <c r="D164" s="14">
        <v>88.807853698730469</v>
      </c>
      <c r="E164" s="14">
        <v>89.886207580566406</v>
      </c>
      <c r="F164" s="14">
        <v>87.499923706054688</v>
      </c>
      <c r="G164" s="14">
        <v>89.293754577636719</v>
      </c>
      <c r="H164" s="5">
        <v>394</v>
      </c>
      <c r="I164" s="15" t="s">
        <v>3981</v>
      </c>
      <c r="J164" s="15">
        <v>3</v>
      </c>
      <c r="K164" s="3" t="s">
        <v>3797</v>
      </c>
      <c r="L164" s="3" t="s">
        <v>3907</v>
      </c>
      <c r="M164" s="3" t="s">
        <v>3917</v>
      </c>
      <c r="N164" s="3" t="s">
        <v>3921</v>
      </c>
      <c r="O164" s="5">
        <v>75</v>
      </c>
      <c r="P164" s="17">
        <v>0.2199999988079071</v>
      </c>
      <c r="Q164" s="5">
        <v>67</v>
      </c>
      <c r="R164" s="17">
        <v>0.16853933036327359</v>
      </c>
      <c r="S164" s="5">
        <v>75</v>
      </c>
      <c r="T164" s="17">
        <v>0.23000000417232511</v>
      </c>
      <c r="U164" s="5">
        <v>67</v>
      </c>
      <c r="V164" s="17">
        <v>0.2022471874952316</v>
      </c>
      <c r="W164" s="17"/>
      <c r="X164" s="17">
        <v>0.67800000000000005</v>
      </c>
      <c r="Y164" s="17"/>
      <c r="Z164" s="17">
        <v>0.29399999999999998</v>
      </c>
      <c r="AA164" s="17">
        <v>1.4999999999999999E-2</v>
      </c>
      <c r="AB164" s="17">
        <v>1.30000002682209E-2</v>
      </c>
      <c r="AC164" s="17">
        <v>0.61199999999999999</v>
      </c>
      <c r="AD164" s="17">
        <v>9.4E-2</v>
      </c>
      <c r="AE164" s="17">
        <v>0.84299999999999997</v>
      </c>
      <c r="AF164" s="5">
        <v>0</v>
      </c>
      <c r="AG164" s="31">
        <v>7629.52001953125</v>
      </c>
      <c r="AH164" s="31">
        <v>10441.870000000001</v>
      </c>
    </row>
    <row r="165" spans="1:34" x14ac:dyDescent="0.3">
      <c r="A165" s="4">
        <v>491424030</v>
      </c>
      <c r="B165" s="3" t="s">
        <v>251</v>
      </c>
      <c r="C165" s="3" t="s">
        <v>1300</v>
      </c>
      <c r="D165" s="14">
        <v>82.804336547851563</v>
      </c>
      <c r="E165" s="14">
        <v>80.635650634765625</v>
      </c>
      <c r="F165" s="14">
        <v>84.114791870117188</v>
      </c>
      <c r="G165" s="14">
        <v>82.952041625976563</v>
      </c>
      <c r="H165" s="5">
        <v>383</v>
      </c>
      <c r="I165" s="15" t="s">
        <v>3981</v>
      </c>
      <c r="J165" s="15">
        <v>3</v>
      </c>
      <c r="K165" s="3" t="s">
        <v>3797</v>
      </c>
      <c r="L165" s="3" t="s">
        <v>3907</v>
      </c>
      <c r="M165" s="3" t="s">
        <v>3917</v>
      </c>
      <c r="N165" s="3" t="s">
        <v>3921</v>
      </c>
      <c r="O165" s="5">
        <v>117</v>
      </c>
      <c r="P165" s="17">
        <v>0.44117647409439092</v>
      </c>
      <c r="Q165" s="5">
        <v>67</v>
      </c>
      <c r="R165" s="17">
        <v>0.29310345649719238</v>
      </c>
      <c r="S165" s="5">
        <v>117</v>
      </c>
      <c r="T165" s="17">
        <v>0.46078431606292719</v>
      </c>
      <c r="U165" s="5">
        <v>67</v>
      </c>
      <c r="V165" s="17">
        <v>0.34482759237289429</v>
      </c>
      <c r="W165" s="17"/>
      <c r="X165" s="17">
        <v>0.193</v>
      </c>
      <c r="Y165" s="17"/>
      <c r="Z165" s="17">
        <v>0.752</v>
      </c>
      <c r="AA165" s="17">
        <v>3.4000000000000002E-2</v>
      </c>
      <c r="AB165" s="17">
        <v>2.0999999716877941E-2</v>
      </c>
      <c r="AC165" s="17">
        <v>0.151</v>
      </c>
      <c r="AD165" s="17">
        <v>0.17</v>
      </c>
      <c r="AE165" s="17">
        <v>0.48699999999999999</v>
      </c>
      <c r="AF165" s="5">
        <v>0</v>
      </c>
      <c r="AG165" s="31">
        <v>7973.85009765625</v>
      </c>
      <c r="AH165" s="31">
        <v>10448.799999999999</v>
      </c>
    </row>
    <row r="166" spans="1:34" x14ac:dyDescent="0.3">
      <c r="A166" s="4">
        <v>491424060</v>
      </c>
      <c r="B166" s="3" t="s">
        <v>251</v>
      </c>
      <c r="C166" s="3" t="s">
        <v>645</v>
      </c>
      <c r="D166" s="14">
        <v>87.906272888183594</v>
      </c>
      <c r="E166" s="14">
        <v>88.004531860351563</v>
      </c>
      <c r="F166" s="14">
        <v>87.428268432617188</v>
      </c>
      <c r="G166" s="14">
        <v>88.939682006835938</v>
      </c>
      <c r="H166" s="5">
        <v>393</v>
      </c>
      <c r="I166" s="15" t="s">
        <v>3981</v>
      </c>
      <c r="J166" s="15">
        <v>3</v>
      </c>
      <c r="K166" s="3" t="s">
        <v>3797</v>
      </c>
      <c r="L166" s="3" t="s">
        <v>3907</v>
      </c>
      <c r="M166" s="3" t="s">
        <v>3917</v>
      </c>
      <c r="N166" s="3" t="s">
        <v>3921</v>
      </c>
      <c r="O166" s="5">
        <v>89</v>
      </c>
      <c r="P166" s="17">
        <v>0.15999999642372131</v>
      </c>
      <c r="Q166" s="5">
        <v>77</v>
      </c>
      <c r="R166" s="17">
        <v>0.1084337383508682</v>
      </c>
      <c r="S166" s="5">
        <v>90</v>
      </c>
      <c r="T166" s="17">
        <v>0.34000000357627869</v>
      </c>
      <c r="U166" s="5">
        <v>78</v>
      </c>
      <c r="V166" s="17">
        <v>0.28915661573410029</v>
      </c>
      <c r="W166" s="17"/>
      <c r="X166" s="17">
        <v>0.61599999999999999</v>
      </c>
      <c r="Y166" s="17"/>
      <c r="Z166" s="17">
        <v>0.36399999999999999</v>
      </c>
      <c r="AA166" s="17">
        <v>1.7999999999999999E-2</v>
      </c>
      <c r="AB166" s="17">
        <v>3.0000000260770321E-3</v>
      </c>
      <c r="AC166" s="17">
        <v>0.56700000000000006</v>
      </c>
      <c r="AD166" s="17">
        <v>9.7000000000000003E-2</v>
      </c>
      <c r="AE166" s="17">
        <v>0.67300000000000004</v>
      </c>
      <c r="AF166" s="5">
        <v>0</v>
      </c>
      <c r="AG166" s="31">
        <v>7964.1298828125</v>
      </c>
      <c r="AH166" s="31">
        <v>10580.7</v>
      </c>
    </row>
    <row r="167" spans="1:34" x14ac:dyDescent="0.3">
      <c r="A167" s="4">
        <v>491425000</v>
      </c>
      <c r="B167" s="3" t="s">
        <v>251</v>
      </c>
      <c r="C167" s="3" t="s">
        <v>680</v>
      </c>
      <c r="D167" s="14">
        <v>79.430557250976563</v>
      </c>
      <c r="E167" s="14">
        <v>80.7916259765625</v>
      </c>
      <c r="F167" s="14">
        <v>79.622444152832031</v>
      </c>
      <c r="G167" s="14">
        <v>79.104705810546875</v>
      </c>
      <c r="H167" s="5">
        <v>178</v>
      </c>
      <c r="I167" s="15" t="s">
        <v>3981</v>
      </c>
      <c r="J167" s="15">
        <v>3</v>
      </c>
      <c r="K167" s="3" t="s">
        <v>3797</v>
      </c>
      <c r="L167" s="3" t="s">
        <v>3907</v>
      </c>
      <c r="M167" s="3" t="s">
        <v>3917</v>
      </c>
      <c r="N167" s="3" t="s">
        <v>3921</v>
      </c>
      <c r="O167" s="5">
        <v>53</v>
      </c>
      <c r="P167" s="17">
        <v>0.41463413834571838</v>
      </c>
      <c r="Q167" s="5">
        <v>31</v>
      </c>
      <c r="R167" s="17">
        <v>0.1666666716337204</v>
      </c>
      <c r="S167" s="5">
        <v>53</v>
      </c>
      <c r="T167" s="17">
        <v>0.43902438879013062</v>
      </c>
      <c r="U167" s="5">
        <v>31</v>
      </c>
      <c r="V167" s="17">
        <v>0.2083333283662796</v>
      </c>
      <c r="W167" s="17"/>
      <c r="X167" s="17">
        <v>0.315</v>
      </c>
      <c r="Y167" s="17"/>
      <c r="Z167" s="17">
        <v>0.61199999999999999</v>
      </c>
      <c r="AA167" s="17">
        <v>5.0999999999999997E-2</v>
      </c>
      <c r="AB167" s="17">
        <v>2.199999988079071E-2</v>
      </c>
      <c r="AC167" s="17">
        <v>0.27500000000000002</v>
      </c>
      <c r="AD167" s="17">
        <v>0.124</v>
      </c>
      <c r="AE167" s="17">
        <v>0.63700000000000001</v>
      </c>
      <c r="AF167" s="5">
        <v>0</v>
      </c>
      <c r="AG167" s="31">
        <v>8868.7900390625</v>
      </c>
      <c r="AH167" s="31">
        <v>12088.96</v>
      </c>
    </row>
    <row r="168" spans="1:34" x14ac:dyDescent="0.3">
      <c r="A168" s="4">
        <v>491425020</v>
      </c>
      <c r="B168" s="3" t="s">
        <v>251</v>
      </c>
      <c r="C168" s="3" t="s">
        <v>1301</v>
      </c>
      <c r="D168" s="14">
        <v>93.562202453613281</v>
      </c>
      <c r="E168" s="14">
        <v>93.101066589355469</v>
      </c>
      <c r="F168" s="14">
        <v>83.850479125976563</v>
      </c>
      <c r="G168" s="14">
        <v>83.064910888671875</v>
      </c>
      <c r="H168" s="5">
        <v>83</v>
      </c>
      <c r="I168" s="15" t="s">
        <v>3980</v>
      </c>
      <c r="J168" s="15">
        <v>3</v>
      </c>
      <c r="K168" s="3" t="s">
        <v>3797</v>
      </c>
      <c r="L168" s="3" t="s">
        <v>3907</v>
      </c>
      <c r="M168" s="3" t="s">
        <v>3917</v>
      </c>
      <c r="N168" s="3" t="s">
        <v>3921</v>
      </c>
      <c r="O168" s="5">
        <v>29</v>
      </c>
      <c r="P168" s="17">
        <v>0.73333334922790527</v>
      </c>
      <c r="Q168" s="5">
        <v>15</v>
      </c>
      <c r="R168" s="17">
        <v>0.3571428656578064</v>
      </c>
      <c r="S168" s="5">
        <v>29</v>
      </c>
      <c r="T168" s="17">
        <v>0.53333336114883423</v>
      </c>
      <c r="U168" s="5">
        <v>15</v>
      </c>
      <c r="V168" s="17">
        <v>0.5</v>
      </c>
      <c r="W168" s="17"/>
      <c r="X168" s="17">
        <v>8.4000000000000005E-2</v>
      </c>
      <c r="Y168" s="17"/>
      <c r="Z168" s="17">
        <v>0.88</v>
      </c>
      <c r="AA168" s="17"/>
      <c r="AB168" s="17">
        <v>3.5999998450279243E-2</v>
      </c>
      <c r="AC168" s="17">
        <v>0.06</v>
      </c>
      <c r="AD168" s="17">
        <v>9.6000000000000002E-2</v>
      </c>
      <c r="AE168" s="17">
        <v>0.41899999999999998</v>
      </c>
      <c r="AF168" s="5">
        <v>0</v>
      </c>
      <c r="AG168" s="31">
        <v>9099.6201171875</v>
      </c>
      <c r="AH168" s="31">
        <v>10428.06</v>
      </c>
    </row>
    <row r="169" spans="1:34" x14ac:dyDescent="0.3">
      <c r="A169" s="4">
        <v>780123000</v>
      </c>
      <c r="B169" s="3" t="s">
        <v>375</v>
      </c>
      <c r="C169" s="3" t="s">
        <v>1572</v>
      </c>
      <c r="D169" s="14">
        <v>82.496971130371094</v>
      </c>
      <c r="E169" s="14">
        <v>84.16357421875</v>
      </c>
      <c r="F169" s="14">
        <v>79.928237915039063</v>
      </c>
      <c r="G169" s="14">
        <v>80.370033264160156</v>
      </c>
      <c r="H169" s="5">
        <v>226</v>
      </c>
      <c r="I169" s="15">
        <v>6</v>
      </c>
      <c r="J169" s="15">
        <v>8</v>
      </c>
      <c r="K169" s="3" t="s">
        <v>3831</v>
      </c>
      <c r="L169" s="3" t="s">
        <v>3910</v>
      </c>
      <c r="M169" s="3" t="s">
        <v>3917</v>
      </c>
      <c r="N169" s="3" t="s">
        <v>3923</v>
      </c>
      <c r="O169" s="5">
        <v>503</v>
      </c>
      <c r="P169" s="17">
        <v>0.2184465974569321</v>
      </c>
      <c r="Q169" s="5">
        <v>503</v>
      </c>
      <c r="R169" s="17">
        <v>0.2184465974569321</v>
      </c>
      <c r="S169" s="5">
        <v>503</v>
      </c>
      <c r="T169" s="17">
        <v>0.12077295035123831</v>
      </c>
      <c r="U169" s="5">
        <v>503</v>
      </c>
      <c r="V169" s="17">
        <v>0.12077295035123831</v>
      </c>
      <c r="W169" s="17">
        <v>0.47799999999999998</v>
      </c>
      <c r="X169" s="17">
        <v>2.7E-2</v>
      </c>
      <c r="Y169" s="17"/>
      <c r="Z169" s="17">
        <v>0.42499999999999999</v>
      </c>
      <c r="AA169" s="17">
        <v>7.1000000000000008E-2</v>
      </c>
      <c r="AB169" s="17">
        <v>0</v>
      </c>
      <c r="AC169" s="17"/>
      <c r="AD169" s="17">
        <v>0.08</v>
      </c>
      <c r="AE169" s="17">
        <v>0.64060000000000006</v>
      </c>
      <c r="AF169" s="5">
        <v>1</v>
      </c>
      <c r="AG169" s="31">
        <v>9071.0302734375</v>
      </c>
      <c r="AH169" s="31">
        <v>10207.719999999999</v>
      </c>
    </row>
    <row r="170" spans="1:34" x14ac:dyDescent="0.3">
      <c r="A170" s="4">
        <v>780124060</v>
      </c>
      <c r="B170" s="3" t="s">
        <v>375</v>
      </c>
      <c r="C170" s="3" t="s">
        <v>1573</v>
      </c>
      <c r="D170" s="14">
        <v>77.883140563964844</v>
      </c>
      <c r="E170" s="14">
        <v>79.287956237792969</v>
      </c>
      <c r="F170" s="14">
        <v>90.399147033691406</v>
      </c>
      <c r="G170" s="14">
        <v>93.920989990234375</v>
      </c>
      <c r="H170" s="5">
        <v>477</v>
      </c>
      <c r="I170" s="15" t="s">
        <v>3980</v>
      </c>
      <c r="J170" s="15">
        <v>5</v>
      </c>
      <c r="K170" s="3" t="s">
        <v>3831</v>
      </c>
      <c r="L170" s="3" t="s">
        <v>3910</v>
      </c>
      <c r="M170" s="3" t="s">
        <v>3917</v>
      </c>
      <c r="N170" s="3" t="s">
        <v>3923</v>
      </c>
      <c r="O170" s="5">
        <v>133</v>
      </c>
      <c r="P170" s="17">
        <v>0.234375</v>
      </c>
      <c r="Q170" s="5">
        <v>133</v>
      </c>
      <c r="R170" s="17">
        <v>0.234375</v>
      </c>
      <c r="S170" s="5">
        <v>133</v>
      </c>
      <c r="T170" s="17">
        <v>0.21761657297611239</v>
      </c>
      <c r="U170" s="5">
        <v>133</v>
      </c>
      <c r="V170" s="17">
        <v>0.21761657297611239</v>
      </c>
      <c r="W170" s="17">
        <v>0.46100000000000002</v>
      </c>
      <c r="X170" s="17">
        <v>3.7999999999999999E-2</v>
      </c>
      <c r="Y170" s="17"/>
      <c r="Z170" s="17">
        <v>0.40699999999999997</v>
      </c>
      <c r="AA170" s="17">
        <v>8.7999999999999995E-2</v>
      </c>
      <c r="AB170" s="17">
        <v>6.0000000521540642E-3</v>
      </c>
      <c r="AC170" s="17"/>
      <c r="AD170" s="17">
        <v>8.4000000000000005E-2</v>
      </c>
      <c r="AE170" s="17">
        <v>0.75959999999999994</v>
      </c>
      <c r="AF170" s="5">
        <v>1</v>
      </c>
      <c r="AG170" s="31">
        <v>7115.56005859375</v>
      </c>
      <c r="AH170" s="31">
        <v>8146.06</v>
      </c>
    </row>
    <row r="171" spans="1:34" x14ac:dyDescent="0.3">
      <c r="A171" s="4">
        <v>51233000</v>
      </c>
      <c r="B171" s="3" t="s">
        <v>17</v>
      </c>
      <c r="C171" s="3" t="s">
        <v>581</v>
      </c>
      <c r="D171" s="14">
        <v>83.426902770996094</v>
      </c>
      <c r="E171" s="14">
        <v>85.958656311035156</v>
      </c>
      <c r="F171" s="14">
        <v>82.705337524414063</v>
      </c>
      <c r="G171" s="14">
        <v>83.045944213867188</v>
      </c>
      <c r="H171" s="5">
        <v>429</v>
      </c>
      <c r="I171" s="15">
        <v>6</v>
      </c>
      <c r="J171" s="15">
        <v>8</v>
      </c>
      <c r="K171" s="3" t="s">
        <v>3837</v>
      </c>
      <c r="L171" s="3" t="s">
        <v>3907</v>
      </c>
      <c r="M171" s="3" t="s">
        <v>3917</v>
      </c>
      <c r="N171" s="3" t="s">
        <v>3921</v>
      </c>
      <c r="O171" s="5">
        <v>773</v>
      </c>
      <c r="P171" s="17">
        <v>0.36476427316665649</v>
      </c>
      <c r="Q171" s="5">
        <v>454</v>
      </c>
      <c r="R171" s="17">
        <v>0.32444444298744202</v>
      </c>
      <c r="S171" s="5">
        <v>776</v>
      </c>
      <c r="T171" s="17">
        <v>0.233250617980957</v>
      </c>
      <c r="U171" s="5">
        <v>455</v>
      </c>
      <c r="V171" s="17">
        <v>0.17777778208255771</v>
      </c>
      <c r="W171" s="17"/>
      <c r="X171" s="17">
        <v>6.3E-2</v>
      </c>
      <c r="Y171" s="17">
        <v>1.4E-2</v>
      </c>
      <c r="Z171" s="17">
        <v>0.85499999999999998</v>
      </c>
      <c r="AA171" s="17">
        <v>5.6000000000000001E-2</v>
      </c>
      <c r="AB171" s="17">
        <v>1.200000010430813E-2</v>
      </c>
      <c r="AC171" s="17">
        <v>2.3E-2</v>
      </c>
      <c r="AD171" s="17">
        <v>0.11</v>
      </c>
      <c r="AE171" s="17">
        <v>0.501</v>
      </c>
      <c r="AF171" s="5">
        <v>0</v>
      </c>
      <c r="AG171" s="31">
        <v>8602.1103515625</v>
      </c>
      <c r="AH171" s="31">
        <v>9101.25</v>
      </c>
    </row>
    <row r="172" spans="1:34" x14ac:dyDescent="0.3">
      <c r="A172" s="4">
        <v>51234030</v>
      </c>
      <c r="B172" s="3" t="s">
        <v>17</v>
      </c>
      <c r="C172" s="3" t="s">
        <v>582</v>
      </c>
      <c r="D172" s="14">
        <v>94.599311828613281</v>
      </c>
      <c r="E172" s="14">
        <v>95.341514587402344</v>
      </c>
      <c r="F172" s="14">
        <v>93.252105712890625</v>
      </c>
      <c r="G172" s="14">
        <v>93.296531677246094</v>
      </c>
      <c r="H172" s="5">
        <v>387</v>
      </c>
      <c r="I172" s="15">
        <v>3</v>
      </c>
      <c r="J172" s="15">
        <v>5</v>
      </c>
      <c r="K172" s="3" t="s">
        <v>3837</v>
      </c>
      <c r="L172" s="3" t="s">
        <v>3907</v>
      </c>
      <c r="M172" s="3" t="s">
        <v>3917</v>
      </c>
      <c r="N172" s="3" t="s">
        <v>3921</v>
      </c>
      <c r="O172" s="5">
        <v>389</v>
      </c>
      <c r="P172" s="17">
        <v>0.53887397050857544</v>
      </c>
      <c r="Q172" s="5">
        <v>236</v>
      </c>
      <c r="R172" s="17">
        <v>0.47945204377174377</v>
      </c>
      <c r="S172" s="5">
        <v>389</v>
      </c>
      <c r="T172" s="17">
        <v>0.49061661958694458</v>
      </c>
      <c r="U172" s="5">
        <v>236</v>
      </c>
      <c r="V172" s="17">
        <v>0.36986300349235529</v>
      </c>
      <c r="W172" s="17"/>
      <c r="X172" s="17">
        <v>5.1999999999999998E-2</v>
      </c>
      <c r="Y172" s="17">
        <v>1.7999999999999999E-2</v>
      </c>
      <c r="Z172" s="17">
        <v>0.88600000000000001</v>
      </c>
      <c r="AA172" s="17">
        <v>3.5999999999999997E-2</v>
      </c>
      <c r="AB172" s="17">
        <v>8.0000003799796104E-3</v>
      </c>
      <c r="AC172" s="17">
        <v>3.9E-2</v>
      </c>
      <c r="AD172" s="17">
        <v>0.10299999999999999</v>
      </c>
      <c r="AE172" s="17">
        <v>0.55800000000000005</v>
      </c>
      <c r="AF172" s="5">
        <v>0</v>
      </c>
      <c r="AG172" s="31">
        <v>8879.7197265625</v>
      </c>
      <c r="AH172" s="31">
        <v>8943.7099999999991</v>
      </c>
    </row>
    <row r="173" spans="1:34" x14ac:dyDescent="0.3">
      <c r="A173" s="4">
        <v>480802100</v>
      </c>
      <c r="B173" s="3" t="s">
        <v>227</v>
      </c>
      <c r="C173" s="3" t="s">
        <v>1259</v>
      </c>
      <c r="D173" s="14">
        <v>78.753807067871094</v>
      </c>
      <c r="E173" s="14">
        <v>79.619255065917969</v>
      </c>
      <c r="F173" s="14">
        <v>75.415496826171875</v>
      </c>
      <c r="G173" s="14">
        <v>78.179130554199219</v>
      </c>
      <c r="H173" s="5">
        <v>580</v>
      </c>
      <c r="I173" s="15">
        <v>6</v>
      </c>
      <c r="J173" s="15">
        <v>8</v>
      </c>
      <c r="K173" s="3" t="s">
        <v>3879</v>
      </c>
      <c r="L173" s="3" t="s">
        <v>3914</v>
      </c>
      <c r="M173" s="3" t="s">
        <v>3918</v>
      </c>
      <c r="N173" s="3" t="s">
        <v>3922</v>
      </c>
      <c r="O173" s="5">
        <v>1043</v>
      </c>
      <c r="P173" s="17">
        <v>0.28737863898277283</v>
      </c>
      <c r="Q173" s="5">
        <v>907</v>
      </c>
      <c r="R173" s="17">
        <v>0.23129251599311829</v>
      </c>
      <c r="S173" s="5">
        <v>1024</v>
      </c>
      <c r="T173" s="17">
        <v>7.1146242320537567E-2</v>
      </c>
      <c r="U173" s="5">
        <v>898</v>
      </c>
      <c r="V173" s="17">
        <v>3.6781609058380127E-2</v>
      </c>
      <c r="W173" s="17">
        <v>0.64100000000000001</v>
      </c>
      <c r="X173" s="17">
        <v>0.1</v>
      </c>
      <c r="Y173" s="17">
        <v>1.2E-2</v>
      </c>
      <c r="Z173" s="17">
        <v>0.16400000000000001</v>
      </c>
      <c r="AA173" s="17">
        <v>7.9000000000000001E-2</v>
      </c>
      <c r="AB173" s="17">
        <v>3.0000000260770321E-3</v>
      </c>
      <c r="AC173" s="17">
        <v>3.3000000000000002E-2</v>
      </c>
      <c r="AD173" s="17">
        <v>0.13100000000000001</v>
      </c>
      <c r="AE173" s="17">
        <v>0.55500000000000005</v>
      </c>
      <c r="AF173" s="5">
        <v>0</v>
      </c>
      <c r="AG173" s="31">
        <v>11968.98046875</v>
      </c>
      <c r="AH173" s="31">
        <v>13662.96</v>
      </c>
    </row>
    <row r="174" spans="1:34" x14ac:dyDescent="0.3">
      <c r="A174" s="4">
        <v>480804020</v>
      </c>
      <c r="B174" s="3" t="s">
        <v>227</v>
      </c>
      <c r="C174" s="3" t="s">
        <v>1260</v>
      </c>
      <c r="D174" s="14">
        <v>90.666458129882813</v>
      </c>
      <c r="E174" s="14">
        <v>91.182037353515625</v>
      </c>
      <c r="F174" s="14">
        <v>90.555335998535156</v>
      </c>
      <c r="G174" s="14">
        <v>92.676719665527344</v>
      </c>
      <c r="H174" s="5">
        <v>288</v>
      </c>
      <c r="I174" s="15" t="s">
        <v>3981</v>
      </c>
      <c r="J174" s="15">
        <v>5</v>
      </c>
      <c r="K174" s="3" t="s">
        <v>3879</v>
      </c>
      <c r="L174" s="3" t="s">
        <v>3914</v>
      </c>
      <c r="M174" s="3" t="s">
        <v>3918</v>
      </c>
      <c r="N174" s="3" t="s">
        <v>3922</v>
      </c>
      <c r="O174" s="5">
        <v>145</v>
      </c>
      <c r="P174" s="17">
        <v>0.2985074520111084</v>
      </c>
      <c r="Q174" s="5">
        <v>115</v>
      </c>
      <c r="R174" s="17">
        <v>0.14606741070747381</v>
      </c>
      <c r="S174" s="5">
        <v>145</v>
      </c>
      <c r="T174" s="17">
        <v>0.24626865983009341</v>
      </c>
      <c r="U174" s="5">
        <v>115</v>
      </c>
      <c r="V174" s="17">
        <v>0.11235955357551571</v>
      </c>
      <c r="W174" s="17">
        <v>0.40600000000000003</v>
      </c>
      <c r="X174" s="17">
        <v>8.3000000000000004E-2</v>
      </c>
      <c r="Y174" s="17">
        <v>2.8000000000000001E-2</v>
      </c>
      <c r="Z174" s="17">
        <v>0.316</v>
      </c>
      <c r="AA174" s="17">
        <v>0.16700000000000001</v>
      </c>
      <c r="AB174" s="17">
        <v>0</v>
      </c>
      <c r="AC174" s="17">
        <v>5.6000000000000001E-2</v>
      </c>
      <c r="AD174" s="17">
        <v>0.184</v>
      </c>
      <c r="AE174" s="17">
        <v>0.42</v>
      </c>
      <c r="AF174" s="5">
        <v>0</v>
      </c>
      <c r="AG174" s="31">
        <v>13541.23046875</v>
      </c>
      <c r="AH174" s="31">
        <v>17211.02</v>
      </c>
    </row>
    <row r="175" spans="1:34" x14ac:dyDescent="0.3">
      <c r="A175" s="4">
        <v>480804060</v>
      </c>
      <c r="B175" s="3" t="s">
        <v>227</v>
      </c>
      <c r="C175" s="3" t="s">
        <v>1261</v>
      </c>
      <c r="D175" s="14">
        <v>87.176223754882813</v>
      </c>
      <c r="E175" s="14">
        <v>88.781784057617188</v>
      </c>
      <c r="F175" s="14">
        <v>82.5513916015625</v>
      </c>
      <c r="G175" s="14">
        <v>85.282981872558594</v>
      </c>
      <c r="H175" s="5">
        <v>311</v>
      </c>
      <c r="I175" s="15" t="s">
        <v>3981</v>
      </c>
      <c r="J175" s="15">
        <v>5</v>
      </c>
      <c r="K175" s="3" t="s">
        <v>3879</v>
      </c>
      <c r="L175" s="3" t="s">
        <v>3914</v>
      </c>
      <c r="M175" s="3" t="s">
        <v>3918</v>
      </c>
      <c r="N175" s="3" t="s">
        <v>3922</v>
      </c>
      <c r="O175" s="5">
        <v>169</v>
      </c>
      <c r="P175" s="17">
        <v>0.23270440101623541</v>
      </c>
      <c r="Q175" s="5">
        <v>169</v>
      </c>
      <c r="R175" s="17">
        <v>0.23270440101623541</v>
      </c>
      <c r="S175" s="5">
        <v>168</v>
      </c>
      <c r="T175" s="17">
        <v>8.2278482615947723E-2</v>
      </c>
      <c r="U175" s="5">
        <v>168</v>
      </c>
      <c r="V175" s="17">
        <v>8.2278482615947723E-2</v>
      </c>
      <c r="W175" s="17">
        <v>0.80400000000000005</v>
      </c>
      <c r="X175" s="17">
        <v>3.9E-2</v>
      </c>
      <c r="Y175" s="17"/>
      <c r="Z175" s="17">
        <v>8.4000000000000005E-2</v>
      </c>
      <c r="AA175" s="17">
        <v>6.8000000000000005E-2</v>
      </c>
      <c r="AB175" s="17">
        <v>6.0000000521540642E-3</v>
      </c>
      <c r="AC175" s="17"/>
      <c r="AD175" s="17">
        <v>0.13200000000000001</v>
      </c>
      <c r="AE175" s="17">
        <v>0.74930000000000008</v>
      </c>
      <c r="AF175" s="5">
        <v>0</v>
      </c>
      <c r="AG175" s="31">
        <v>11223.2099609375</v>
      </c>
      <c r="AH175" s="31">
        <v>12699.03</v>
      </c>
    </row>
    <row r="176" spans="1:34" x14ac:dyDescent="0.3">
      <c r="A176" s="4">
        <v>480804070</v>
      </c>
      <c r="B176" s="3" t="s">
        <v>227</v>
      </c>
      <c r="C176" s="3" t="s">
        <v>1262</v>
      </c>
      <c r="D176" s="14">
        <v>86.124740600585938</v>
      </c>
      <c r="E176" s="14">
        <v>87.643684387207031</v>
      </c>
      <c r="F176" s="14">
        <v>81.2933349609375</v>
      </c>
      <c r="G176" s="14">
        <v>82.539031982421875</v>
      </c>
      <c r="H176" s="5">
        <v>267</v>
      </c>
      <c r="I176" s="15" t="s">
        <v>3981</v>
      </c>
      <c r="J176" s="15">
        <v>5</v>
      </c>
      <c r="K176" s="3" t="s">
        <v>3879</v>
      </c>
      <c r="L176" s="3" t="s">
        <v>3914</v>
      </c>
      <c r="M176" s="3" t="s">
        <v>3918</v>
      </c>
      <c r="N176" s="3" t="s">
        <v>3922</v>
      </c>
      <c r="O176" s="5">
        <v>125</v>
      </c>
      <c r="P176" s="17">
        <v>0.16393442451953891</v>
      </c>
      <c r="Q176" s="5">
        <v>125</v>
      </c>
      <c r="R176" s="17">
        <v>0.16393442451953891</v>
      </c>
      <c r="S176" s="5">
        <v>128</v>
      </c>
      <c r="T176" s="17">
        <v>9.8360657691955566E-2</v>
      </c>
      <c r="U176" s="5">
        <v>128</v>
      </c>
      <c r="V176" s="17">
        <v>9.8360657691955566E-2</v>
      </c>
      <c r="W176" s="17">
        <v>0.66300000000000003</v>
      </c>
      <c r="X176" s="17">
        <v>0.127</v>
      </c>
      <c r="Y176" s="17"/>
      <c r="Z176" s="17">
        <v>0.112</v>
      </c>
      <c r="AA176" s="17">
        <v>0.09</v>
      </c>
      <c r="AB176" s="17">
        <v>7.0000002160668373E-3</v>
      </c>
      <c r="AC176" s="17">
        <v>0.112</v>
      </c>
      <c r="AD176" s="17">
        <v>0.124</v>
      </c>
      <c r="AE176" s="17">
        <v>0.46129999999999999</v>
      </c>
      <c r="AF176" s="5">
        <v>0</v>
      </c>
      <c r="AG176" s="31">
        <v>12902.9296875</v>
      </c>
      <c r="AH176" s="31">
        <v>14386.46</v>
      </c>
    </row>
    <row r="177" spans="1:34" x14ac:dyDescent="0.3">
      <c r="A177" s="4">
        <v>480804080</v>
      </c>
      <c r="B177" s="3" t="s">
        <v>227</v>
      </c>
      <c r="C177" s="3" t="s">
        <v>1263</v>
      </c>
      <c r="D177" s="14">
        <v>89.40032958984375</v>
      </c>
      <c r="E177" s="14">
        <v>88.611373901367188</v>
      </c>
      <c r="F177" s="14">
        <v>88.252151489257813</v>
      </c>
      <c r="G177" s="14">
        <v>88.021842956542969</v>
      </c>
      <c r="H177" s="5">
        <v>277</v>
      </c>
      <c r="I177" s="15" t="s">
        <v>3981</v>
      </c>
      <c r="J177" s="15">
        <v>5</v>
      </c>
      <c r="K177" s="3" t="s">
        <v>3879</v>
      </c>
      <c r="L177" s="3" t="s">
        <v>3914</v>
      </c>
      <c r="M177" s="3" t="s">
        <v>3918</v>
      </c>
      <c r="N177" s="3" t="s">
        <v>3922</v>
      </c>
      <c r="O177" s="5">
        <v>123</v>
      </c>
      <c r="P177" s="17">
        <v>0.5</v>
      </c>
      <c r="Q177" s="5">
        <v>89</v>
      </c>
      <c r="R177" s="17">
        <v>0.3095238208770752</v>
      </c>
      <c r="S177" s="5">
        <v>124</v>
      </c>
      <c r="T177" s="17">
        <v>0.40625</v>
      </c>
      <c r="U177" s="5">
        <v>90</v>
      </c>
      <c r="V177" s="17">
        <v>0.28571429848670959</v>
      </c>
      <c r="W177" s="17">
        <v>0.33200000000000002</v>
      </c>
      <c r="X177" s="17">
        <v>0.184</v>
      </c>
      <c r="Y177" s="17">
        <v>2.5000000000000001E-2</v>
      </c>
      <c r="Z177" s="17">
        <v>0.34300000000000003</v>
      </c>
      <c r="AA177" s="17">
        <v>0.11600000000000001</v>
      </c>
      <c r="AB177" s="17">
        <v>0</v>
      </c>
      <c r="AC177" s="17">
        <v>0.13400000000000001</v>
      </c>
      <c r="AD177" s="17">
        <v>8.3000000000000004E-2</v>
      </c>
      <c r="AE177" s="17">
        <v>0.34300000000000003</v>
      </c>
      <c r="AF177" s="5">
        <v>0</v>
      </c>
      <c r="AG177" s="31">
        <v>12501.25</v>
      </c>
      <c r="AH177" s="31">
        <v>13867.78</v>
      </c>
    </row>
    <row r="178" spans="1:34" x14ac:dyDescent="0.3">
      <c r="A178" s="4">
        <v>900754020</v>
      </c>
      <c r="B178" s="3" t="s">
        <v>419</v>
      </c>
      <c r="C178" s="3" t="s">
        <v>1673</v>
      </c>
      <c r="D178" s="14">
        <v>85.806068420410156</v>
      </c>
      <c r="E178" s="14">
        <v>87.233070373535156</v>
      </c>
      <c r="F178" s="14">
        <v>88.632606506347656</v>
      </c>
      <c r="G178" s="14">
        <v>88.187431335449219</v>
      </c>
      <c r="H178" s="5">
        <v>59</v>
      </c>
      <c r="I178" s="15" t="s">
        <v>3981</v>
      </c>
      <c r="J178" s="15">
        <v>8</v>
      </c>
      <c r="K178" s="3" t="s">
        <v>3817</v>
      </c>
      <c r="L178" s="3" t="s">
        <v>3913</v>
      </c>
      <c r="M178" s="3" t="s">
        <v>3917</v>
      </c>
      <c r="N178" s="3" t="s">
        <v>3921</v>
      </c>
      <c r="O178" s="5">
        <v>54</v>
      </c>
      <c r="P178" s="17">
        <v>0.26315790414810181</v>
      </c>
      <c r="Q178" s="5">
        <v>54</v>
      </c>
      <c r="R178" s="17">
        <v>0.26315790414810181</v>
      </c>
      <c r="S178" s="5">
        <v>54</v>
      </c>
      <c r="T178" s="17">
        <v>0.42105263471603388</v>
      </c>
      <c r="U178" s="5">
        <v>54</v>
      </c>
      <c r="V178" s="17">
        <v>0.42105263471603388</v>
      </c>
      <c r="W178" s="17"/>
      <c r="X178" s="17"/>
      <c r="Y178" s="17"/>
      <c r="Z178" s="17">
        <v>1</v>
      </c>
      <c r="AA178" s="17"/>
      <c r="AB178" s="17">
        <v>0</v>
      </c>
      <c r="AC178" s="17"/>
      <c r="AD178" s="17">
        <v>0.153</v>
      </c>
      <c r="AE178" s="17">
        <v>0.59089999999999998</v>
      </c>
      <c r="AF178" s="5">
        <v>1</v>
      </c>
      <c r="AG178" s="31">
        <v>10620.5400390625</v>
      </c>
      <c r="AH178" s="31">
        <v>11882.54</v>
      </c>
    </row>
    <row r="179" spans="1:34" x14ac:dyDescent="0.3">
      <c r="A179" s="4">
        <v>940862050</v>
      </c>
      <c r="B179" s="3" t="s">
        <v>439</v>
      </c>
      <c r="C179" s="3" t="s">
        <v>742</v>
      </c>
      <c r="D179" s="14">
        <v>86.163055419921875</v>
      </c>
      <c r="E179" s="14">
        <v>84.392311096191406</v>
      </c>
      <c r="F179" s="14">
        <v>83.261337280273438</v>
      </c>
      <c r="G179" s="14">
        <v>83.075080871582031</v>
      </c>
      <c r="H179" s="5">
        <v>507</v>
      </c>
      <c r="I179" s="15">
        <v>6</v>
      </c>
      <c r="J179" s="15">
        <v>8</v>
      </c>
      <c r="K179" s="3" t="s">
        <v>3867</v>
      </c>
      <c r="L179" s="3" t="s">
        <v>3910</v>
      </c>
      <c r="M179" s="3" t="s">
        <v>3916</v>
      </c>
      <c r="N179" s="3" t="s">
        <v>3923</v>
      </c>
      <c r="O179" s="5">
        <v>946</v>
      </c>
      <c r="P179" s="17">
        <v>0.44588744640350342</v>
      </c>
      <c r="Q179" s="5">
        <v>576</v>
      </c>
      <c r="R179" s="17">
        <v>0.31086140871047968</v>
      </c>
      <c r="S179" s="5">
        <v>945</v>
      </c>
      <c r="T179" s="17">
        <v>0.40909090638160711</v>
      </c>
      <c r="U179" s="5">
        <v>575</v>
      </c>
      <c r="V179" s="17">
        <v>0.32584270834922791</v>
      </c>
      <c r="W179" s="17">
        <v>2.8000000000000001E-2</v>
      </c>
      <c r="X179" s="17">
        <v>1.2E-2</v>
      </c>
      <c r="Y179" s="17"/>
      <c r="Z179" s="17">
        <v>0.95500000000000007</v>
      </c>
      <c r="AA179" s="17"/>
      <c r="AB179" s="17">
        <v>6.0000000521540642E-3</v>
      </c>
      <c r="AC179" s="17"/>
      <c r="AD179" s="17">
        <v>0.152</v>
      </c>
      <c r="AE179" s="17">
        <v>0.55200000000000005</v>
      </c>
      <c r="AF179" s="5">
        <v>0</v>
      </c>
      <c r="AG179" s="31">
        <v>8407.080078125</v>
      </c>
      <c r="AH179" s="31">
        <v>9373.11</v>
      </c>
    </row>
    <row r="180" spans="1:34" x14ac:dyDescent="0.3">
      <c r="A180" s="4">
        <v>940864060</v>
      </c>
      <c r="B180" s="3" t="s">
        <v>439</v>
      </c>
      <c r="C180" s="3" t="s">
        <v>815</v>
      </c>
      <c r="D180" s="14">
        <v>89.584793090820313</v>
      </c>
      <c r="E180" s="14">
        <v>89.679130554199219</v>
      </c>
      <c r="F180" s="14">
        <v>81.336380004882813</v>
      </c>
      <c r="G180" s="14">
        <v>84.598098754882813</v>
      </c>
      <c r="H180" s="5">
        <v>431</v>
      </c>
      <c r="I180" s="15">
        <v>3</v>
      </c>
      <c r="J180" s="15">
        <v>5</v>
      </c>
      <c r="K180" s="3" t="s">
        <v>3867</v>
      </c>
      <c r="L180" s="3" t="s">
        <v>3910</v>
      </c>
      <c r="M180" s="3" t="s">
        <v>3916</v>
      </c>
      <c r="N180" s="3" t="s">
        <v>3923</v>
      </c>
      <c r="O180" s="5">
        <v>461</v>
      </c>
      <c r="P180" s="17">
        <v>0.4444444477558136</v>
      </c>
      <c r="Q180" s="5">
        <v>315</v>
      </c>
      <c r="R180" s="17">
        <v>0.33196720480918879</v>
      </c>
      <c r="S180" s="5">
        <v>461</v>
      </c>
      <c r="T180" s="17">
        <v>0.28395062685012817</v>
      </c>
      <c r="U180" s="5">
        <v>314</v>
      </c>
      <c r="V180" s="17">
        <v>0.2049180269241333</v>
      </c>
      <c r="W180" s="17">
        <v>1.6E-2</v>
      </c>
      <c r="X180" s="17">
        <v>1.2E-2</v>
      </c>
      <c r="Y180" s="17"/>
      <c r="Z180" s="17">
        <v>0.96799999999999997</v>
      </c>
      <c r="AA180" s="17"/>
      <c r="AB180" s="17">
        <v>4.999999888241291E-3</v>
      </c>
      <c r="AC180" s="17"/>
      <c r="AD180" s="17">
        <v>0.125</v>
      </c>
      <c r="AE180" s="17">
        <v>0.55300000000000005</v>
      </c>
      <c r="AF180" s="5">
        <v>0</v>
      </c>
      <c r="AG180" s="31">
        <v>8725.9404296875</v>
      </c>
      <c r="AH180" s="31">
        <v>9667.65</v>
      </c>
    </row>
    <row r="181" spans="1:34" x14ac:dyDescent="0.3">
      <c r="A181" s="4">
        <v>100913000</v>
      </c>
      <c r="B181" s="3" t="s">
        <v>41</v>
      </c>
      <c r="C181" s="3" t="s">
        <v>629</v>
      </c>
      <c r="D181" s="14">
        <v>81.007499694824219</v>
      </c>
      <c r="E181" s="14">
        <v>80.980781555175781</v>
      </c>
      <c r="F181" s="14">
        <v>85.459403991699219</v>
      </c>
      <c r="G181" s="14">
        <v>85.015380859375</v>
      </c>
      <c r="H181" s="5">
        <v>331</v>
      </c>
      <c r="I181" s="15">
        <v>6</v>
      </c>
      <c r="J181" s="15">
        <v>8</v>
      </c>
      <c r="K181" s="3" t="s">
        <v>3821</v>
      </c>
      <c r="L181" s="3" t="s">
        <v>3909</v>
      </c>
      <c r="M181" s="3" t="s">
        <v>3917</v>
      </c>
      <c r="N181" s="3" t="s">
        <v>3923</v>
      </c>
      <c r="O181" s="5">
        <v>609</v>
      </c>
      <c r="P181" s="17">
        <v>0.40390878915786738</v>
      </c>
      <c r="Q181" s="5">
        <v>206</v>
      </c>
      <c r="R181" s="17">
        <v>0.20000000298023221</v>
      </c>
      <c r="S181" s="5">
        <v>609</v>
      </c>
      <c r="T181" s="17">
        <v>0.43648207187652588</v>
      </c>
      <c r="U181" s="5">
        <v>206</v>
      </c>
      <c r="V181" s="17">
        <v>0.18947368860244751</v>
      </c>
      <c r="W181" s="17"/>
      <c r="X181" s="17">
        <v>2.1000000000000001E-2</v>
      </c>
      <c r="Y181" s="17"/>
      <c r="Z181" s="17">
        <v>0.94000000000000006</v>
      </c>
      <c r="AA181" s="17">
        <v>0.03</v>
      </c>
      <c r="AB181" s="17">
        <v>8.999999612569809E-3</v>
      </c>
      <c r="AC181" s="17"/>
      <c r="AD181" s="17">
        <v>0.13600000000000001</v>
      </c>
      <c r="AE181" s="17">
        <v>0.21199999999999999</v>
      </c>
      <c r="AF181" s="5">
        <v>0</v>
      </c>
      <c r="AG181" s="31">
        <v>7770.2099609375</v>
      </c>
      <c r="AH181" s="31">
        <v>8598.4</v>
      </c>
    </row>
    <row r="182" spans="1:34" x14ac:dyDescent="0.3">
      <c r="A182" s="4">
        <v>100914050</v>
      </c>
      <c r="B182" s="3" t="s">
        <v>41</v>
      </c>
      <c r="C182" s="3" t="s">
        <v>630</v>
      </c>
      <c r="D182" s="14">
        <v>78.154609680175781</v>
      </c>
      <c r="E182" s="14">
        <v>78.612693786621094</v>
      </c>
      <c r="F182" s="14">
        <v>83.048851013183594</v>
      </c>
      <c r="G182" s="14">
        <v>84.182136535644531</v>
      </c>
      <c r="H182" s="5">
        <v>288</v>
      </c>
      <c r="I182" s="15">
        <v>3</v>
      </c>
      <c r="J182" s="15">
        <v>5</v>
      </c>
      <c r="K182" s="3" t="s">
        <v>3821</v>
      </c>
      <c r="L182" s="3" t="s">
        <v>3909</v>
      </c>
      <c r="M182" s="3" t="s">
        <v>3917</v>
      </c>
      <c r="N182" s="3" t="s">
        <v>3923</v>
      </c>
      <c r="O182" s="5">
        <v>272</v>
      </c>
      <c r="P182" s="17">
        <v>0.5116279125213623</v>
      </c>
      <c r="Q182" s="5">
        <v>102</v>
      </c>
      <c r="R182" s="17">
        <v>0.27941176295280462</v>
      </c>
      <c r="S182" s="5">
        <v>273</v>
      </c>
      <c r="T182" s="17">
        <v>0.4124513566493988</v>
      </c>
      <c r="U182" s="5">
        <v>103</v>
      </c>
      <c r="V182" s="17">
        <v>0.20588235557079321</v>
      </c>
      <c r="W182" s="17"/>
      <c r="X182" s="17"/>
      <c r="Y182" s="17"/>
      <c r="Z182" s="17">
        <v>0.93100000000000005</v>
      </c>
      <c r="AA182" s="17">
        <v>4.4999999999999998E-2</v>
      </c>
      <c r="AB182" s="17">
        <v>2.400000020861626E-2</v>
      </c>
      <c r="AC182" s="17"/>
      <c r="AD182" s="17">
        <v>8.7000000000000008E-2</v>
      </c>
      <c r="AE182" s="17">
        <v>0.249</v>
      </c>
      <c r="AF182" s="5">
        <v>0</v>
      </c>
      <c r="AG182" s="31">
        <v>6779.52001953125</v>
      </c>
      <c r="AH182" s="31">
        <v>7342.16</v>
      </c>
    </row>
    <row r="183" spans="1:34" x14ac:dyDescent="0.3">
      <c r="A183" s="4">
        <v>220881050</v>
      </c>
      <c r="B183" s="3" t="s">
        <v>95</v>
      </c>
      <c r="C183" s="3" t="s">
        <v>799</v>
      </c>
      <c r="D183" s="14">
        <v>90.7041015625</v>
      </c>
      <c r="E183" s="14">
        <v>86.764991760253906</v>
      </c>
      <c r="F183" s="14">
        <v>90.190650939941406</v>
      </c>
      <c r="G183" s="14">
        <v>87.986549377441406</v>
      </c>
      <c r="H183" s="5">
        <v>109</v>
      </c>
      <c r="I183" s="15">
        <v>7</v>
      </c>
      <c r="J183" s="15">
        <v>12</v>
      </c>
      <c r="K183" s="3" t="s">
        <v>3810</v>
      </c>
      <c r="L183" s="3" t="s">
        <v>3907</v>
      </c>
      <c r="M183" s="3" t="s">
        <v>3916</v>
      </c>
      <c r="N183" s="3" t="s">
        <v>3921</v>
      </c>
      <c r="O183" s="5">
        <v>80</v>
      </c>
      <c r="P183" s="17">
        <v>0.578125</v>
      </c>
      <c r="Q183" s="5">
        <v>49</v>
      </c>
      <c r="R183" s="17">
        <v>0.37142857909202581</v>
      </c>
      <c r="S183" s="5">
        <v>80</v>
      </c>
      <c r="T183" s="17">
        <v>0.25352111458778381</v>
      </c>
      <c r="U183" s="5">
        <v>49</v>
      </c>
      <c r="V183" s="17">
        <v>0.210526317358017</v>
      </c>
      <c r="W183" s="17"/>
      <c r="X183" s="17"/>
      <c r="Y183" s="17"/>
      <c r="Z183" s="17">
        <v>0.98199999999999998</v>
      </c>
      <c r="AA183" s="17"/>
      <c r="AB183" s="17">
        <v>1.7999999225139621E-2</v>
      </c>
      <c r="AC183" s="17"/>
      <c r="AD183" s="17">
        <v>0.17399999999999999</v>
      </c>
      <c r="AE183" s="17">
        <v>0.5</v>
      </c>
      <c r="AF183" s="5">
        <v>0</v>
      </c>
      <c r="AG183" s="31">
        <v>11575.5</v>
      </c>
      <c r="AH183" s="31">
        <v>11797.26</v>
      </c>
    </row>
    <row r="184" spans="1:34" x14ac:dyDescent="0.3">
      <c r="A184" s="4">
        <v>220884020</v>
      </c>
      <c r="B184" s="3" t="s">
        <v>95</v>
      </c>
      <c r="C184" s="3" t="s">
        <v>800</v>
      </c>
      <c r="D184" s="14">
        <v>94.10711669921875</v>
      </c>
      <c r="E184" s="14">
        <v>94.47235107421875</v>
      </c>
      <c r="F184" s="14">
        <v>90.829216003417969</v>
      </c>
      <c r="G184" s="14">
        <v>89.294586181640625</v>
      </c>
      <c r="H184" s="5">
        <v>136</v>
      </c>
      <c r="I184" s="15" t="s">
        <v>3980</v>
      </c>
      <c r="J184" s="15">
        <v>6</v>
      </c>
      <c r="K184" s="3" t="s">
        <v>3810</v>
      </c>
      <c r="L184" s="3" t="s">
        <v>3907</v>
      </c>
      <c r="M184" s="3" t="s">
        <v>3916</v>
      </c>
      <c r="N184" s="3" t="s">
        <v>3921</v>
      </c>
      <c r="O184" s="5">
        <v>106</v>
      </c>
      <c r="P184" s="17">
        <v>0.43835616111755371</v>
      </c>
      <c r="Q184" s="5">
        <v>68</v>
      </c>
      <c r="R184" s="17">
        <v>0.28205129504203802</v>
      </c>
      <c r="S184" s="5">
        <v>106</v>
      </c>
      <c r="T184" s="17">
        <v>0.43835616111755371</v>
      </c>
      <c r="U184" s="5">
        <v>68</v>
      </c>
      <c r="V184" s="17">
        <v>0.3333333432674408</v>
      </c>
      <c r="W184" s="17"/>
      <c r="X184" s="17"/>
      <c r="Y184" s="17"/>
      <c r="Z184" s="17">
        <v>0.99299999999999999</v>
      </c>
      <c r="AA184" s="17"/>
      <c r="AB184" s="17">
        <v>7.0000002160668373E-3</v>
      </c>
      <c r="AC184" s="17"/>
      <c r="AD184" s="17">
        <v>0.21299999999999999</v>
      </c>
      <c r="AE184" s="17">
        <v>0.53</v>
      </c>
      <c r="AF184" s="5">
        <v>0</v>
      </c>
      <c r="AG184" s="31">
        <v>8659.26953125</v>
      </c>
      <c r="AH184" s="31">
        <v>10568.28</v>
      </c>
    </row>
    <row r="185" spans="1:34" x14ac:dyDescent="0.3">
      <c r="A185" s="4">
        <v>1000601050</v>
      </c>
      <c r="B185" s="3" t="s">
        <v>474</v>
      </c>
      <c r="C185" s="3" t="s">
        <v>1944</v>
      </c>
      <c r="D185" s="14">
        <v>82.129623413085938</v>
      </c>
      <c r="E185" s="14">
        <v>82.47918701171875</v>
      </c>
      <c r="F185" s="14">
        <v>84.00653076171875</v>
      </c>
      <c r="G185" s="14">
        <v>82.274803161621094</v>
      </c>
      <c r="H185" s="5">
        <v>307</v>
      </c>
      <c r="I185" s="15">
        <v>7</v>
      </c>
      <c r="J185" s="15">
        <v>12</v>
      </c>
      <c r="K185" s="3" t="s">
        <v>3875</v>
      </c>
      <c r="L185" s="3" t="s">
        <v>3910</v>
      </c>
      <c r="M185" s="3" t="s">
        <v>3917</v>
      </c>
      <c r="N185" s="3" t="s">
        <v>3923</v>
      </c>
      <c r="O185" s="5">
        <v>201</v>
      </c>
      <c r="P185" s="17">
        <v>0.38129496574401861</v>
      </c>
      <c r="Q185" s="5">
        <v>101</v>
      </c>
      <c r="R185" s="17">
        <v>0.24285714328289029</v>
      </c>
      <c r="S185" s="5">
        <v>201</v>
      </c>
      <c r="T185" s="17">
        <v>0.21167883276939389</v>
      </c>
      <c r="U185" s="5">
        <v>101</v>
      </c>
      <c r="V185" s="17">
        <v>0.15151515603065491</v>
      </c>
      <c r="W185" s="17">
        <v>4.5999999999999999E-2</v>
      </c>
      <c r="X185" s="17"/>
      <c r="Y185" s="17"/>
      <c r="Z185" s="17">
        <v>0.94100000000000006</v>
      </c>
      <c r="AA185" s="17"/>
      <c r="AB185" s="17">
        <v>1.30000002682209E-2</v>
      </c>
      <c r="AC185" s="17"/>
      <c r="AD185" s="17">
        <v>0.13700000000000001</v>
      </c>
      <c r="AE185" s="17">
        <v>0.435</v>
      </c>
      <c r="AF185" s="5">
        <v>0</v>
      </c>
      <c r="AG185" s="31">
        <v>6899.75</v>
      </c>
      <c r="AH185" s="31">
        <v>9280.31</v>
      </c>
    </row>
    <row r="186" spans="1:34" x14ac:dyDescent="0.3">
      <c r="A186" s="4">
        <v>1000604020</v>
      </c>
      <c r="B186" s="3" t="s">
        <v>474</v>
      </c>
      <c r="C186" s="3" t="s">
        <v>1945</v>
      </c>
      <c r="D186" s="14">
        <v>78.348312377929688</v>
      </c>
      <c r="E186" s="14">
        <v>79.855216979980469</v>
      </c>
      <c r="F186" s="14">
        <v>81.748207092285156</v>
      </c>
      <c r="G186" s="14">
        <v>81.797744750976563</v>
      </c>
      <c r="H186" s="5">
        <v>323</v>
      </c>
      <c r="I186" s="15" t="s">
        <v>3980</v>
      </c>
      <c r="J186" s="15">
        <v>6</v>
      </c>
      <c r="K186" s="3" t="s">
        <v>3875</v>
      </c>
      <c r="L186" s="3" t="s">
        <v>3910</v>
      </c>
      <c r="M186" s="3" t="s">
        <v>3917</v>
      </c>
      <c r="N186" s="3" t="s">
        <v>3923</v>
      </c>
      <c r="O186" s="5">
        <v>246</v>
      </c>
      <c r="P186" s="17">
        <v>0.33155080676078802</v>
      </c>
      <c r="Q186" s="5">
        <v>246</v>
      </c>
      <c r="R186" s="17">
        <v>0.33155080676078802</v>
      </c>
      <c r="S186" s="5">
        <v>247</v>
      </c>
      <c r="T186" s="17">
        <v>0.34574466943740839</v>
      </c>
      <c r="U186" s="5">
        <v>247</v>
      </c>
      <c r="V186" s="17">
        <v>0.34574466943740839</v>
      </c>
      <c r="W186" s="17">
        <v>1.4999999999999999E-2</v>
      </c>
      <c r="X186" s="17"/>
      <c r="Y186" s="17"/>
      <c r="Z186" s="17">
        <v>0.97199999999999998</v>
      </c>
      <c r="AA186" s="17"/>
      <c r="AB186" s="17">
        <v>1.200000010430813E-2</v>
      </c>
      <c r="AC186" s="17"/>
      <c r="AD186" s="17">
        <v>0.16400000000000001</v>
      </c>
      <c r="AE186" s="17">
        <v>0.49869999999999998</v>
      </c>
      <c r="AF186" s="5">
        <v>0</v>
      </c>
      <c r="AG186" s="31">
        <v>5620.8798828125</v>
      </c>
      <c r="AH186" s="31">
        <v>7762.25</v>
      </c>
    </row>
    <row r="187" spans="1:34" x14ac:dyDescent="0.3">
      <c r="A187" s="4">
        <v>670613000</v>
      </c>
      <c r="B187" s="3" t="s">
        <v>325</v>
      </c>
      <c r="C187" s="3" t="s">
        <v>1481</v>
      </c>
      <c r="D187" s="14">
        <v>85.907470703125</v>
      </c>
      <c r="E187" s="14">
        <v>87.567024230957031</v>
      </c>
      <c r="F187" s="14">
        <v>89.975196838378906</v>
      </c>
      <c r="G187" s="14">
        <v>87.764450073242188</v>
      </c>
      <c r="H187" s="5">
        <v>180</v>
      </c>
      <c r="I187" s="15">
        <v>6</v>
      </c>
      <c r="J187" s="15">
        <v>8</v>
      </c>
      <c r="K187" s="3" t="s">
        <v>3884</v>
      </c>
      <c r="L187" s="3" t="s">
        <v>3910</v>
      </c>
      <c r="M187" s="3" t="s">
        <v>3919</v>
      </c>
      <c r="N187" s="3" t="s">
        <v>3923</v>
      </c>
      <c r="O187" s="5">
        <v>359</v>
      </c>
      <c r="P187" s="17">
        <v>0.19230769574642179</v>
      </c>
      <c r="Q187" s="5">
        <v>359</v>
      </c>
      <c r="R187" s="17">
        <v>0.19230769574642179</v>
      </c>
      <c r="S187" s="5">
        <v>359</v>
      </c>
      <c r="T187" s="17">
        <v>0.14012739062309271</v>
      </c>
      <c r="U187" s="5">
        <v>359</v>
      </c>
      <c r="V187" s="17">
        <v>0.14012739062309271</v>
      </c>
      <c r="W187" s="17">
        <v>0.64400000000000002</v>
      </c>
      <c r="X187" s="17">
        <v>3.3000000000000002E-2</v>
      </c>
      <c r="Y187" s="17"/>
      <c r="Z187" s="17">
        <v>0.23899999999999999</v>
      </c>
      <c r="AA187" s="17">
        <v>8.3000000000000004E-2</v>
      </c>
      <c r="AB187" s="17">
        <v>0</v>
      </c>
      <c r="AC187" s="17"/>
      <c r="AD187" s="17">
        <v>0.05</v>
      </c>
      <c r="AE187" s="17">
        <v>0.71230000000000004</v>
      </c>
      <c r="AF187" s="5">
        <v>1</v>
      </c>
      <c r="AG187" s="31">
        <v>7501.64013671875</v>
      </c>
      <c r="AH187" s="31">
        <v>11177.49</v>
      </c>
    </row>
    <row r="188" spans="1:34" x14ac:dyDescent="0.3">
      <c r="A188" s="4">
        <v>670614040</v>
      </c>
      <c r="B188" s="3" t="s">
        <v>325</v>
      </c>
      <c r="C188" s="3" t="s">
        <v>1482</v>
      </c>
      <c r="D188" s="14">
        <v>75.451171875</v>
      </c>
      <c r="E188" s="14">
        <v>76.895851135253906</v>
      </c>
      <c r="F188" s="14">
        <v>79.278152465820313</v>
      </c>
      <c r="G188" s="14">
        <v>79.943092346191406</v>
      </c>
      <c r="H188" s="5">
        <v>346</v>
      </c>
      <c r="I188" s="15" t="s">
        <v>3980</v>
      </c>
      <c r="J188" s="15">
        <v>5</v>
      </c>
      <c r="K188" s="3" t="s">
        <v>3884</v>
      </c>
      <c r="L188" s="3" t="s">
        <v>3910</v>
      </c>
      <c r="M188" s="3" t="s">
        <v>3919</v>
      </c>
      <c r="N188" s="3" t="s">
        <v>3923</v>
      </c>
      <c r="O188" s="5">
        <v>172</v>
      </c>
      <c r="P188" s="17">
        <v>0.1823529452085495</v>
      </c>
      <c r="Q188" s="5">
        <v>172</v>
      </c>
      <c r="R188" s="17">
        <v>0.1823529452085495</v>
      </c>
      <c r="S188" s="5">
        <v>172</v>
      </c>
      <c r="T188" s="17">
        <v>7.6470591127872467E-2</v>
      </c>
      <c r="U188" s="5">
        <v>172</v>
      </c>
      <c r="V188" s="17">
        <v>7.6470591127872467E-2</v>
      </c>
      <c r="W188" s="17">
        <v>0.61</v>
      </c>
      <c r="X188" s="17">
        <v>2.9000000000000001E-2</v>
      </c>
      <c r="Y188" s="17"/>
      <c r="Z188" s="17">
        <v>0.309</v>
      </c>
      <c r="AA188" s="17">
        <v>5.1999999999999998E-2</v>
      </c>
      <c r="AB188" s="17">
        <v>0</v>
      </c>
      <c r="AC188" s="17"/>
      <c r="AD188" s="17">
        <v>0.113</v>
      </c>
      <c r="AE188" s="17">
        <v>0.71400000000000008</v>
      </c>
      <c r="AF188" s="5">
        <v>1</v>
      </c>
      <c r="AG188" s="31">
        <v>6849.16015625</v>
      </c>
      <c r="AH188" s="31">
        <v>9181.2000000000007</v>
      </c>
    </row>
    <row r="189" spans="1:34" x14ac:dyDescent="0.3">
      <c r="A189" s="4">
        <v>511531050</v>
      </c>
      <c r="B189" s="3" t="s">
        <v>267</v>
      </c>
      <c r="C189" s="3" t="s">
        <v>1362</v>
      </c>
      <c r="D189" s="14">
        <v>84.086776733398438</v>
      </c>
      <c r="E189" s="14">
        <v>84.891426086425781</v>
      </c>
      <c r="F189" s="14">
        <v>76.841293334960938</v>
      </c>
      <c r="G189" s="14">
        <v>80.188621520996094</v>
      </c>
      <c r="H189" s="5">
        <v>82</v>
      </c>
      <c r="I189" s="15">
        <v>7</v>
      </c>
      <c r="J189" s="15">
        <v>12</v>
      </c>
      <c r="K189" s="3" t="s">
        <v>3893</v>
      </c>
      <c r="L189" s="3" t="s">
        <v>3908</v>
      </c>
      <c r="M189" s="3" t="s">
        <v>3919</v>
      </c>
      <c r="N189" s="3" t="s">
        <v>3923</v>
      </c>
      <c r="O189" s="5">
        <v>58</v>
      </c>
      <c r="P189" s="17">
        <v>0.35555556416511541</v>
      </c>
      <c r="Q189" s="5">
        <v>33</v>
      </c>
      <c r="R189" s="17">
        <v>0.2222222238779068</v>
      </c>
      <c r="S189" s="5">
        <v>58</v>
      </c>
      <c r="T189" s="17">
        <v>0.19565217196941381</v>
      </c>
      <c r="U189" s="5">
        <v>33</v>
      </c>
      <c r="V189" s="17">
        <v>0.1379310339689255</v>
      </c>
      <c r="W189" s="17"/>
      <c r="X189" s="17"/>
      <c r="Y189" s="17"/>
      <c r="Z189" s="17">
        <v>0.93900000000000006</v>
      </c>
      <c r="AA189" s="17"/>
      <c r="AB189" s="17">
        <v>6.1000000685453408E-2</v>
      </c>
      <c r="AC189" s="17"/>
      <c r="AD189" s="17">
        <v>0.122</v>
      </c>
      <c r="AE189" s="17">
        <v>0.48899999999999999</v>
      </c>
      <c r="AF189" s="5">
        <v>0</v>
      </c>
      <c r="AG189" s="31">
        <v>8138.740234375</v>
      </c>
      <c r="AH189" s="31">
        <v>11394.04</v>
      </c>
    </row>
    <row r="190" spans="1:34" x14ac:dyDescent="0.3">
      <c r="A190" s="4">
        <v>511534020</v>
      </c>
      <c r="B190" s="3" t="s">
        <v>267</v>
      </c>
      <c r="C190" s="3" t="s">
        <v>1363</v>
      </c>
      <c r="D190" s="14">
        <v>80.686248779296875</v>
      </c>
      <c r="E190" s="14">
        <v>79.761589050292969</v>
      </c>
      <c r="F190" s="14">
        <v>87.795509338378906</v>
      </c>
      <c r="G190" s="14">
        <v>88.634628295898438</v>
      </c>
      <c r="H190" s="5">
        <v>77</v>
      </c>
      <c r="I190" s="15" t="s">
        <v>3980</v>
      </c>
      <c r="J190" s="15">
        <v>6</v>
      </c>
      <c r="K190" s="3" t="s">
        <v>3893</v>
      </c>
      <c r="L190" s="3" t="s">
        <v>3908</v>
      </c>
      <c r="M190" s="3" t="s">
        <v>3919</v>
      </c>
      <c r="N190" s="3" t="s">
        <v>3923</v>
      </c>
      <c r="O190" s="5">
        <v>70</v>
      </c>
      <c r="P190" s="17">
        <v>0.23913043737411499</v>
      </c>
      <c r="Q190" s="5">
        <v>44</v>
      </c>
      <c r="R190" s="17">
        <v>0.1071428582072258</v>
      </c>
      <c r="S190" s="5">
        <v>70</v>
      </c>
      <c r="T190" s="17">
        <v>0.1304347813129425</v>
      </c>
      <c r="U190" s="5">
        <v>44</v>
      </c>
      <c r="V190" s="17">
        <v>0.1428571492433548</v>
      </c>
      <c r="W190" s="17"/>
      <c r="X190" s="17"/>
      <c r="Y190" s="17"/>
      <c r="Z190" s="17">
        <v>0.92200000000000004</v>
      </c>
      <c r="AA190" s="17">
        <v>6.5000000000000002E-2</v>
      </c>
      <c r="AB190" s="17">
        <v>1.30000002682209E-2</v>
      </c>
      <c r="AC190" s="17"/>
      <c r="AD190" s="17">
        <v>0.19500000000000001</v>
      </c>
      <c r="AE190" s="17">
        <v>0.57699999999999996</v>
      </c>
      <c r="AF190" s="5">
        <v>0</v>
      </c>
      <c r="AG190" s="31">
        <v>9732.740234375</v>
      </c>
      <c r="AH190" s="31">
        <v>11517.68</v>
      </c>
    </row>
    <row r="191" spans="1:34" x14ac:dyDescent="0.3">
      <c r="A191" s="4">
        <v>591173000</v>
      </c>
      <c r="B191" s="3" t="s">
        <v>302</v>
      </c>
      <c r="C191" s="3" t="s">
        <v>1432</v>
      </c>
      <c r="D191" s="14">
        <v>81.207000732421875</v>
      </c>
      <c r="E191" s="14">
        <v>79.360221862792969</v>
      </c>
      <c r="F191" s="14">
        <v>85.551742553710938</v>
      </c>
      <c r="G191" s="14">
        <v>83.234916687011719</v>
      </c>
      <c r="H191" s="5">
        <v>386</v>
      </c>
      <c r="I191" s="15">
        <v>6</v>
      </c>
      <c r="J191" s="15">
        <v>8</v>
      </c>
      <c r="K191" s="3" t="s">
        <v>3877</v>
      </c>
      <c r="L191" s="3" t="s">
        <v>3912</v>
      </c>
      <c r="M191" s="3" t="s">
        <v>3917</v>
      </c>
      <c r="N191" s="3" t="s">
        <v>3923</v>
      </c>
      <c r="O191" s="5">
        <v>795</v>
      </c>
      <c r="P191" s="17">
        <v>0.34340658783912659</v>
      </c>
      <c r="Q191" s="5">
        <v>377</v>
      </c>
      <c r="R191" s="17">
        <v>0.1864406764507294</v>
      </c>
      <c r="S191" s="5">
        <v>789</v>
      </c>
      <c r="T191" s="17">
        <v>0.31388887763023382</v>
      </c>
      <c r="U191" s="5">
        <v>373</v>
      </c>
      <c r="V191" s="17">
        <v>0.1666666716337204</v>
      </c>
      <c r="W191" s="17">
        <v>1.7999999999999999E-2</v>
      </c>
      <c r="X191" s="17">
        <v>6.2E-2</v>
      </c>
      <c r="Y191" s="17"/>
      <c r="Z191" s="17">
        <v>0.86299999999999999</v>
      </c>
      <c r="AA191" s="17">
        <v>4.9000000000000002E-2</v>
      </c>
      <c r="AB191" s="17">
        <v>8.0000003799796104E-3</v>
      </c>
      <c r="AC191" s="17"/>
      <c r="AD191" s="17">
        <v>0.16600000000000001</v>
      </c>
      <c r="AE191" s="17">
        <v>0.39500000000000002</v>
      </c>
      <c r="AF191" s="5">
        <v>0</v>
      </c>
      <c r="AG191" s="31">
        <v>5621.27001953125</v>
      </c>
      <c r="AH191" s="31">
        <v>8821.9599999999991</v>
      </c>
    </row>
    <row r="192" spans="1:34" x14ac:dyDescent="0.3">
      <c r="A192" s="4">
        <v>591174020</v>
      </c>
      <c r="B192" s="3" t="s">
        <v>302</v>
      </c>
      <c r="C192" s="3" t="s">
        <v>1433</v>
      </c>
      <c r="D192" s="14">
        <v>86.250389099121094</v>
      </c>
      <c r="E192" s="14">
        <v>84.547515869140625</v>
      </c>
      <c r="F192" s="14">
        <v>92.433456420898438</v>
      </c>
      <c r="G192" s="14">
        <v>89.476448059082031</v>
      </c>
      <c r="H192" s="5">
        <v>232</v>
      </c>
      <c r="I192" s="15">
        <v>4</v>
      </c>
      <c r="J192" s="15">
        <v>5</v>
      </c>
      <c r="K192" s="3" t="s">
        <v>3877</v>
      </c>
      <c r="L192" s="3" t="s">
        <v>3912</v>
      </c>
      <c r="M192" s="3" t="s">
        <v>3917</v>
      </c>
      <c r="N192" s="3" t="s">
        <v>3923</v>
      </c>
      <c r="O192" s="5">
        <v>353</v>
      </c>
      <c r="P192" s="17">
        <v>0.65909093618392944</v>
      </c>
      <c r="Q192" s="5">
        <v>191</v>
      </c>
      <c r="R192" s="17">
        <v>0.27777779102325439</v>
      </c>
      <c r="S192" s="5">
        <v>353</v>
      </c>
      <c r="T192" s="17">
        <v>0.71363633871078491</v>
      </c>
      <c r="U192" s="5">
        <v>191</v>
      </c>
      <c r="V192" s="17">
        <v>0.6388888955116272</v>
      </c>
      <c r="W192" s="17">
        <v>2.5999999999999999E-2</v>
      </c>
      <c r="X192" s="17">
        <v>3.4000000000000002E-2</v>
      </c>
      <c r="Y192" s="17"/>
      <c r="Z192" s="17">
        <v>0.871</v>
      </c>
      <c r="AA192" s="17">
        <v>5.6000000000000001E-2</v>
      </c>
      <c r="AB192" s="17">
        <v>1.30000002682209E-2</v>
      </c>
      <c r="AC192" s="17"/>
      <c r="AD192" s="17">
        <v>0.155</v>
      </c>
      <c r="AE192" s="17">
        <v>0.41</v>
      </c>
      <c r="AF192" s="5">
        <v>0</v>
      </c>
      <c r="AG192" s="31">
        <v>7330.2900390625</v>
      </c>
      <c r="AH192" s="31">
        <v>8280.75</v>
      </c>
    </row>
    <row r="193" spans="1:34" x14ac:dyDescent="0.3">
      <c r="A193" s="4">
        <v>489283905</v>
      </c>
      <c r="B193" s="3" t="s">
        <v>245</v>
      </c>
      <c r="C193" s="3" t="s">
        <v>1286</v>
      </c>
      <c r="D193" s="14">
        <v>75.8045654296875</v>
      </c>
      <c r="E193" s="14">
        <v>72.78350830078125</v>
      </c>
      <c r="F193" s="14">
        <v>72.489654541015625</v>
      </c>
      <c r="G193" s="14">
        <v>73.966445922851563</v>
      </c>
      <c r="H193" s="5">
        <v>64</v>
      </c>
      <c r="I193" s="15">
        <v>6</v>
      </c>
      <c r="J193" s="15">
        <v>8</v>
      </c>
      <c r="K193" s="3" t="s">
        <v>3879</v>
      </c>
      <c r="L193" s="3" t="s">
        <v>3914</v>
      </c>
      <c r="M193" s="3" t="s">
        <v>3918</v>
      </c>
      <c r="N193" s="3" t="s">
        <v>3924</v>
      </c>
      <c r="O193" s="5">
        <v>41</v>
      </c>
      <c r="P193" s="17">
        <v>0.22807016968727109</v>
      </c>
      <c r="Q193" s="5">
        <v>33</v>
      </c>
      <c r="R193" s="17">
        <v>0.1162790730595589</v>
      </c>
      <c r="S193" s="5">
        <v>40</v>
      </c>
      <c r="T193" s="17">
        <v>8.9285716414451599E-2</v>
      </c>
      <c r="U193" s="5">
        <v>32</v>
      </c>
      <c r="V193" s="17">
        <v>4.76190485060215E-2</v>
      </c>
      <c r="W193" s="17">
        <v>0.34399999999999997</v>
      </c>
      <c r="X193" s="17">
        <v>7.8E-2</v>
      </c>
      <c r="Y193" s="17"/>
      <c r="Z193" s="17">
        <v>0.40600000000000003</v>
      </c>
      <c r="AA193" s="17">
        <v>0.156</v>
      </c>
      <c r="AB193" s="17">
        <v>1.6000000759959221E-2</v>
      </c>
      <c r="AC193" s="17"/>
      <c r="AD193" s="17">
        <v>0.156</v>
      </c>
      <c r="AE193" s="17">
        <v>0.56500000000000006</v>
      </c>
      <c r="AF193" s="5">
        <v>0</v>
      </c>
      <c r="AG193" s="31">
        <v>7956.27001953125</v>
      </c>
      <c r="AH193" s="31">
        <v>9169.41</v>
      </c>
    </row>
    <row r="194" spans="1:34" x14ac:dyDescent="0.3">
      <c r="A194" s="4">
        <v>489286905</v>
      </c>
      <c r="B194" s="3" t="s">
        <v>245</v>
      </c>
      <c r="C194" s="3" t="s">
        <v>1287</v>
      </c>
      <c r="D194" s="14">
        <v>93.751373291015625</v>
      </c>
      <c r="E194" s="14">
        <v>90.52056884765625</v>
      </c>
      <c r="F194" s="14">
        <v>88.133102416992188</v>
      </c>
      <c r="G194" s="14">
        <v>83.149642944335938</v>
      </c>
      <c r="H194" s="5">
        <v>455</v>
      </c>
      <c r="I194" s="15" t="s">
        <v>3980</v>
      </c>
      <c r="J194" s="15">
        <v>5</v>
      </c>
      <c r="K194" s="3" t="s">
        <v>3879</v>
      </c>
      <c r="L194" s="3" t="s">
        <v>3914</v>
      </c>
      <c r="M194" s="3" t="s">
        <v>3918</v>
      </c>
      <c r="N194" s="3" t="s">
        <v>3924</v>
      </c>
      <c r="O194" s="5">
        <v>53</v>
      </c>
      <c r="P194" s="17">
        <v>0.3055555522441864</v>
      </c>
      <c r="Q194" s="5">
        <v>32</v>
      </c>
      <c r="R194" s="17">
        <v>0.17499999701976779</v>
      </c>
      <c r="S194" s="5">
        <v>50</v>
      </c>
      <c r="T194" s="17">
        <v>0.19767442345619199</v>
      </c>
      <c r="U194" s="5">
        <v>29</v>
      </c>
      <c r="V194" s="17">
        <v>6.25E-2</v>
      </c>
      <c r="W194" s="17">
        <v>0.40699999999999997</v>
      </c>
      <c r="X194" s="17">
        <v>0.112</v>
      </c>
      <c r="Y194" s="17"/>
      <c r="Z194" s="17">
        <v>0.35799999999999998</v>
      </c>
      <c r="AA194" s="17">
        <v>0.11</v>
      </c>
      <c r="AB194" s="17">
        <v>1.30000002682209E-2</v>
      </c>
      <c r="AC194" s="17">
        <v>3.6999999999999998E-2</v>
      </c>
      <c r="AD194" s="17">
        <v>0.123</v>
      </c>
      <c r="AE194" s="17">
        <v>0.53600000000000003</v>
      </c>
      <c r="AF194" s="5">
        <v>0</v>
      </c>
      <c r="AG194" s="31">
        <v>9478.599609375</v>
      </c>
      <c r="AH194" s="31">
        <v>11259.46</v>
      </c>
    </row>
    <row r="195" spans="1:34" x14ac:dyDescent="0.3">
      <c r="A195" s="4">
        <v>231013000</v>
      </c>
      <c r="B195" s="3" t="s">
        <v>102</v>
      </c>
      <c r="C195" s="3" t="s">
        <v>819</v>
      </c>
      <c r="D195" s="14">
        <v>80.976554870605469</v>
      </c>
      <c r="E195" s="14">
        <v>80.48028564453125</v>
      </c>
      <c r="F195" s="14">
        <v>79.559646606445313</v>
      </c>
      <c r="G195" s="14">
        <v>79.3902587890625</v>
      </c>
      <c r="H195" s="5">
        <v>248</v>
      </c>
      <c r="I195" s="15">
        <v>6</v>
      </c>
      <c r="J195" s="15">
        <v>8</v>
      </c>
      <c r="K195" s="3" t="s">
        <v>3899</v>
      </c>
      <c r="L195" s="3" t="s">
        <v>3911</v>
      </c>
      <c r="M195" s="3" t="s">
        <v>3917</v>
      </c>
      <c r="N195" s="3" t="s">
        <v>3921</v>
      </c>
      <c r="O195" s="5">
        <v>440</v>
      </c>
      <c r="P195" s="17">
        <v>0.28085106611251831</v>
      </c>
      <c r="Q195" s="5">
        <v>223</v>
      </c>
      <c r="R195" s="17">
        <v>0.17499999701976779</v>
      </c>
      <c r="S195" s="5">
        <v>440</v>
      </c>
      <c r="T195" s="17">
        <v>0.23829787969589231</v>
      </c>
      <c r="U195" s="5">
        <v>223</v>
      </c>
      <c r="V195" s="17">
        <v>0.10833333432674409</v>
      </c>
      <c r="W195" s="17"/>
      <c r="X195" s="17"/>
      <c r="Y195" s="17"/>
      <c r="Z195" s="17">
        <v>0.97599999999999998</v>
      </c>
      <c r="AA195" s="17"/>
      <c r="AB195" s="17">
        <v>2.400000020861626E-2</v>
      </c>
      <c r="AC195" s="17"/>
      <c r="AD195" s="17">
        <v>0.13700000000000001</v>
      </c>
      <c r="AE195" s="17">
        <v>0.47699999999999998</v>
      </c>
      <c r="AF195" s="5">
        <v>0</v>
      </c>
      <c r="AG195" s="31">
        <v>8132.1298828125</v>
      </c>
      <c r="AH195" s="31">
        <v>8553.26</v>
      </c>
    </row>
    <row r="196" spans="1:34" x14ac:dyDescent="0.3">
      <c r="A196" s="4">
        <v>231014040</v>
      </c>
      <c r="B196" s="3" t="s">
        <v>102</v>
      </c>
      <c r="C196" s="3" t="s">
        <v>820</v>
      </c>
      <c r="D196" s="14">
        <v>88.7613525390625</v>
      </c>
      <c r="E196" s="14">
        <v>87.291999816894531</v>
      </c>
      <c r="F196" s="14">
        <v>93.493019104003906</v>
      </c>
      <c r="G196" s="14">
        <v>92.797119140625</v>
      </c>
      <c r="H196" s="5">
        <v>374</v>
      </c>
      <c r="I196" s="15" t="s">
        <v>3981</v>
      </c>
      <c r="J196" s="15">
        <v>5</v>
      </c>
      <c r="K196" s="3" t="s">
        <v>3899</v>
      </c>
      <c r="L196" s="3" t="s">
        <v>3911</v>
      </c>
      <c r="M196" s="3" t="s">
        <v>3917</v>
      </c>
      <c r="N196" s="3" t="s">
        <v>3921</v>
      </c>
      <c r="O196" s="5">
        <v>182</v>
      </c>
      <c r="P196" s="17">
        <v>0.27868852019309998</v>
      </c>
      <c r="Q196" s="5">
        <v>96</v>
      </c>
      <c r="R196" s="17">
        <v>0.18867924809455869</v>
      </c>
      <c r="S196" s="5">
        <v>182</v>
      </c>
      <c r="T196" s="17">
        <v>0.32786884903907781</v>
      </c>
      <c r="U196" s="5">
        <v>96</v>
      </c>
      <c r="V196" s="17">
        <v>0.20754717290401459</v>
      </c>
      <c r="W196" s="17"/>
      <c r="X196" s="17"/>
      <c r="Y196" s="17"/>
      <c r="Z196" s="17">
        <v>0.96799999999999997</v>
      </c>
      <c r="AA196" s="17">
        <v>1.6E-2</v>
      </c>
      <c r="AB196" s="17">
        <v>1.6000000759959221E-2</v>
      </c>
      <c r="AC196" s="17"/>
      <c r="AD196" s="17">
        <v>0.20100000000000001</v>
      </c>
      <c r="AE196" s="17">
        <v>0.53200000000000003</v>
      </c>
      <c r="AF196" s="5">
        <v>0</v>
      </c>
      <c r="AG196" s="31">
        <v>8531.6298828125</v>
      </c>
      <c r="AH196" s="31">
        <v>8995.81</v>
      </c>
    </row>
    <row r="197" spans="1:34" x14ac:dyDescent="0.3">
      <c r="A197" s="4">
        <v>231014060</v>
      </c>
      <c r="B197" s="3" t="s">
        <v>102</v>
      </c>
      <c r="C197" s="3" t="s">
        <v>821</v>
      </c>
      <c r="D197" s="14">
        <v>82.909385681152344</v>
      </c>
      <c r="E197" s="14">
        <v>80.085533142089844</v>
      </c>
      <c r="F197" s="14">
        <v>89.015571594238281</v>
      </c>
      <c r="G197" s="14">
        <v>83.897201538085938</v>
      </c>
      <c r="H197" s="5">
        <v>92</v>
      </c>
      <c r="I197" s="15" t="s">
        <v>3981</v>
      </c>
      <c r="J197" s="15">
        <v>5</v>
      </c>
      <c r="K197" s="3" t="s">
        <v>3899</v>
      </c>
      <c r="L197" s="3" t="s">
        <v>3911</v>
      </c>
      <c r="M197" s="3" t="s">
        <v>3917</v>
      </c>
      <c r="N197" s="3" t="s">
        <v>3921</v>
      </c>
      <c r="O197" s="5">
        <v>39</v>
      </c>
      <c r="P197" s="17">
        <v>0.30232557654380798</v>
      </c>
      <c r="Q197" s="5">
        <v>19</v>
      </c>
      <c r="R197" s="17">
        <v>0</v>
      </c>
      <c r="S197" s="5">
        <v>39</v>
      </c>
      <c r="T197" s="17">
        <v>0.55813956260681152</v>
      </c>
      <c r="U197" s="5">
        <v>19</v>
      </c>
      <c r="V197" s="17">
        <v>0</v>
      </c>
      <c r="W197" s="17"/>
      <c r="X197" s="17"/>
      <c r="Y197" s="17"/>
      <c r="Z197" s="17">
        <v>0.96699999999999997</v>
      </c>
      <c r="AA197" s="17"/>
      <c r="AB197" s="17">
        <v>3.2999999821186073E-2</v>
      </c>
      <c r="AC197" s="17"/>
      <c r="AD197" s="17">
        <v>0.16300000000000001</v>
      </c>
      <c r="AE197" s="17">
        <v>0.42699999999999999</v>
      </c>
      <c r="AF197" s="5">
        <v>0</v>
      </c>
      <c r="AG197" s="31">
        <v>8098.0400390625</v>
      </c>
      <c r="AH197" s="31">
        <v>8391.15</v>
      </c>
    </row>
    <row r="198" spans="1:34" x14ac:dyDescent="0.3">
      <c r="A198" s="4">
        <v>680754020</v>
      </c>
      <c r="B198" s="3" t="s">
        <v>331</v>
      </c>
      <c r="C198" s="3" t="s">
        <v>1491</v>
      </c>
      <c r="D198" s="14">
        <v>80.407966613769531</v>
      </c>
      <c r="E198" s="14">
        <v>80.782707214355469</v>
      </c>
      <c r="F198" s="14">
        <v>85.027015686035156</v>
      </c>
      <c r="G198" s="14">
        <v>83.600265502929688</v>
      </c>
      <c r="H198" s="5">
        <v>50</v>
      </c>
      <c r="I198" s="15" t="s">
        <v>3981</v>
      </c>
      <c r="J198" s="15">
        <v>8</v>
      </c>
      <c r="K198" s="3" t="s">
        <v>3815</v>
      </c>
      <c r="L198" s="3" t="s">
        <v>3909</v>
      </c>
      <c r="M198" s="3" t="s">
        <v>3916</v>
      </c>
      <c r="N198" s="3" t="s">
        <v>3921</v>
      </c>
      <c r="O198" s="5">
        <v>59</v>
      </c>
      <c r="P198" s="17">
        <v>0.35135135054588318</v>
      </c>
      <c r="Q198" s="5">
        <v>37</v>
      </c>
      <c r="R198" s="17">
        <v>0.28571429848670959</v>
      </c>
      <c r="S198" s="5">
        <v>59</v>
      </c>
      <c r="T198" s="17">
        <v>0.35135135054588318</v>
      </c>
      <c r="U198" s="5">
        <v>37</v>
      </c>
      <c r="V198" s="17">
        <v>0.190476194024086</v>
      </c>
      <c r="W198" s="17"/>
      <c r="X198" s="17"/>
      <c r="Y198" s="17"/>
      <c r="Z198" s="17">
        <v>0.98</v>
      </c>
      <c r="AA198" s="17"/>
      <c r="AB198" s="17">
        <v>1.9999999552965161E-2</v>
      </c>
      <c r="AC198" s="17"/>
      <c r="AD198" s="17">
        <v>0.12</v>
      </c>
      <c r="AE198" s="17">
        <v>0.5</v>
      </c>
      <c r="AF198" s="5">
        <v>0</v>
      </c>
      <c r="AG198" s="31">
        <v>15178.6796875</v>
      </c>
      <c r="AH198" s="31">
        <v>16168.57</v>
      </c>
    </row>
    <row r="199" spans="1:34" x14ac:dyDescent="0.3">
      <c r="A199" s="4">
        <v>350971050</v>
      </c>
      <c r="B199" s="3" t="s">
        <v>150</v>
      </c>
      <c r="C199" s="3" t="s">
        <v>959</v>
      </c>
      <c r="D199" s="14">
        <v>78.907402038574219</v>
      </c>
      <c r="E199" s="14">
        <v>80.3958740234375</v>
      </c>
      <c r="F199" s="14">
        <v>85.646835327148438</v>
      </c>
      <c r="G199" s="14">
        <v>86.93743896484375</v>
      </c>
      <c r="H199" s="5">
        <v>149</v>
      </c>
      <c r="I199" s="15">
        <v>7</v>
      </c>
      <c r="J199" s="15">
        <v>12</v>
      </c>
      <c r="K199" s="3" t="s">
        <v>3800</v>
      </c>
      <c r="L199" s="3" t="s">
        <v>3910</v>
      </c>
      <c r="M199" s="3" t="s">
        <v>3916</v>
      </c>
      <c r="N199" s="3" t="s">
        <v>3921</v>
      </c>
      <c r="O199" s="5">
        <v>125</v>
      </c>
      <c r="P199" s="17">
        <v>0.1911764740943909</v>
      </c>
      <c r="Q199" s="5">
        <v>125</v>
      </c>
      <c r="R199" s="17">
        <v>0.1911764740943909</v>
      </c>
      <c r="S199" s="5">
        <v>125</v>
      </c>
      <c r="T199" s="17">
        <v>9.2307694256305695E-2</v>
      </c>
      <c r="U199" s="5">
        <v>125</v>
      </c>
      <c r="V199" s="17">
        <v>9.2307694256305695E-2</v>
      </c>
      <c r="W199" s="17">
        <v>8.7000000000000008E-2</v>
      </c>
      <c r="X199" s="17">
        <v>0.20100000000000001</v>
      </c>
      <c r="Y199" s="17"/>
      <c r="Z199" s="17">
        <v>0.68500000000000005</v>
      </c>
      <c r="AA199" s="17"/>
      <c r="AB199" s="17">
        <v>2.700000070035458E-2</v>
      </c>
      <c r="AC199" s="17">
        <v>0.06</v>
      </c>
      <c r="AD199" s="17">
        <v>0.114</v>
      </c>
      <c r="AE199" s="17">
        <v>0.59350000000000003</v>
      </c>
      <c r="AF199" s="5">
        <v>1</v>
      </c>
      <c r="AG199" s="31">
        <v>8121.2998046875</v>
      </c>
      <c r="AH199" s="31">
        <v>9998.7999999999993</v>
      </c>
    </row>
    <row r="200" spans="1:34" x14ac:dyDescent="0.3">
      <c r="A200" s="4">
        <v>350974020</v>
      </c>
      <c r="B200" s="3" t="s">
        <v>150</v>
      </c>
      <c r="C200" s="3" t="s">
        <v>960</v>
      </c>
      <c r="D200" s="14">
        <v>80.293136596679688</v>
      </c>
      <c r="E200" s="14">
        <v>81.528106689453125</v>
      </c>
      <c r="F200" s="14">
        <v>84.052597045898438</v>
      </c>
      <c r="G200" s="14">
        <v>85.714942932128906</v>
      </c>
      <c r="H200" s="5">
        <v>171</v>
      </c>
      <c r="I200" s="15" t="s">
        <v>3980</v>
      </c>
      <c r="J200" s="15">
        <v>6</v>
      </c>
      <c r="K200" s="3" t="s">
        <v>3800</v>
      </c>
      <c r="L200" s="3" t="s">
        <v>3910</v>
      </c>
      <c r="M200" s="3" t="s">
        <v>3916</v>
      </c>
      <c r="N200" s="3" t="s">
        <v>3921</v>
      </c>
      <c r="O200" s="5">
        <v>90</v>
      </c>
      <c r="P200" s="17">
        <v>0.10999999940395359</v>
      </c>
      <c r="Q200" s="5">
        <v>90</v>
      </c>
      <c r="R200" s="17">
        <v>0.10999999940395359</v>
      </c>
      <c r="S200" s="5">
        <v>90</v>
      </c>
      <c r="T200" s="17">
        <v>2.999999932944775E-2</v>
      </c>
      <c r="U200" s="5">
        <v>90</v>
      </c>
      <c r="V200" s="17">
        <v>2.999999932944775E-2</v>
      </c>
      <c r="W200" s="17">
        <v>0.105</v>
      </c>
      <c r="X200" s="17">
        <v>0.21099999999999999</v>
      </c>
      <c r="Y200" s="17"/>
      <c r="Z200" s="17">
        <v>0.64300000000000002</v>
      </c>
      <c r="AA200" s="17">
        <v>4.1000000000000002E-2</v>
      </c>
      <c r="AB200" s="17">
        <v>0</v>
      </c>
      <c r="AC200" s="17">
        <v>7.5999999999999998E-2</v>
      </c>
      <c r="AD200" s="17">
        <v>0.17</v>
      </c>
      <c r="AE200" s="17">
        <v>0.71510000000000007</v>
      </c>
      <c r="AF200" s="5">
        <v>1</v>
      </c>
      <c r="AG200" s="31">
        <v>7943.5498046875</v>
      </c>
      <c r="AH200" s="31">
        <v>9843.06</v>
      </c>
    </row>
    <row r="201" spans="1:34" x14ac:dyDescent="0.3">
      <c r="A201" s="4">
        <v>961023000</v>
      </c>
      <c r="B201" s="3" t="s">
        <v>453</v>
      </c>
      <c r="C201" s="3" t="s">
        <v>1878</v>
      </c>
      <c r="D201" s="14">
        <v>87.538711547851563</v>
      </c>
      <c r="E201" s="14">
        <v>85.675346374511719</v>
      </c>
      <c r="F201" s="14">
        <v>85.018707275390625</v>
      </c>
      <c r="G201" s="14">
        <v>81.944877624511719</v>
      </c>
      <c r="H201" s="5">
        <v>628</v>
      </c>
      <c r="I201" s="15">
        <v>6</v>
      </c>
      <c r="J201" s="15">
        <v>8</v>
      </c>
      <c r="K201" s="3" t="s">
        <v>3882</v>
      </c>
      <c r="L201" s="3" t="s">
        <v>3915</v>
      </c>
      <c r="M201" s="3" t="s">
        <v>3918</v>
      </c>
      <c r="N201" s="3" t="s">
        <v>3922</v>
      </c>
      <c r="O201" s="5">
        <v>1137</v>
      </c>
      <c r="P201" s="17">
        <v>0.72712147235870361</v>
      </c>
      <c r="Q201" s="5">
        <v>357</v>
      </c>
      <c r="R201" s="17">
        <v>0.42076501250267029</v>
      </c>
      <c r="S201" s="5">
        <v>1138</v>
      </c>
      <c r="T201" s="17">
        <v>0.69051581621170044</v>
      </c>
      <c r="U201" s="5">
        <v>359</v>
      </c>
      <c r="V201" s="17">
        <v>0.38586956262588501</v>
      </c>
      <c r="W201" s="17">
        <v>0.154</v>
      </c>
      <c r="X201" s="17">
        <v>4.9000000000000002E-2</v>
      </c>
      <c r="Y201" s="17">
        <v>0.11</v>
      </c>
      <c r="Z201" s="17">
        <v>0.59399999999999997</v>
      </c>
      <c r="AA201" s="17">
        <v>9.1999999999999998E-2</v>
      </c>
      <c r="AB201" s="17">
        <v>0</v>
      </c>
      <c r="AC201" s="17">
        <v>0.01</v>
      </c>
      <c r="AD201" s="17">
        <v>0.11799999999999999</v>
      </c>
      <c r="AE201" s="17">
        <v>0.06</v>
      </c>
      <c r="AF201" s="5">
        <v>0</v>
      </c>
      <c r="AG201" s="31">
        <v>19252.9609375</v>
      </c>
      <c r="AH201" s="31">
        <v>19561.11</v>
      </c>
    </row>
    <row r="202" spans="1:34" x14ac:dyDescent="0.3">
      <c r="A202" s="4">
        <v>961024020</v>
      </c>
      <c r="B202" s="3" t="s">
        <v>453</v>
      </c>
      <c r="C202" s="3" t="s">
        <v>1879</v>
      </c>
      <c r="D202" s="14">
        <v>83.858978271484375</v>
      </c>
      <c r="E202" s="14">
        <v>80.861488342285156</v>
      </c>
      <c r="F202" s="14">
        <v>82.22076416015625</v>
      </c>
      <c r="G202" s="14">
        <v>78.830413818359375</v>
      </c>
      <c r="H202" s="5">
        <v>324</v>
      </c>
      <c r="I202" s="15" t="s">
        <v>3981</v>
      </c>
      <c r="J202" s="15">
        <v>5</v>
      </c>
      <c r="K202" s="3" t="s">
        <v>3882</v>
      </c>
      <c r="L202" s="3" t="s">
        <v>3915</v>
      </c>
      <c r="M202" s="3" t="s">
        <v>3918</v>
      </c>
      <c r="N202" s="3" t="s">
        <v>3922</v>
      </c>
      <c r="O202" s="5">
        <v>158</v>
      </c>
      <c r="P202" s="17">
        <v>0.73053890466690063</v>
      </c>
      <c r="Q202" s="5">
        <v>50</v>
      </c>
      <c r="R202" s="17">
        <v>0.41818180680274958</v>
      </c>
      <c r="S202" s="5">
        <v>159</v>
      </c>
      <c r="T202" s="17">
        <v>0.59281438589096069</v>
      </c>
      <c r="U202" s="5">
        <v>51</v>
      </c>
      <c r="V202" s="17">
        <v>0.30909091234207148</v>
      </c>
      <c r="W202" s="17">
        <v>0.154</v>
      </c>
      <c r="X202" s="17">
        <v>5.1999999999999998E-2</v>
      </c>
      <c r="Y202" s="17">
        <v>8.3000000000000004E-2</v>
      </c>
      <c r="Z202" s="17">
        <v>0.63300000000000001</v>
      </c>
      <c r="AA202" s="17">
        <v>7.3999999999999996E-2</v>
      </c>
      <c r="AB202" s="17">
        <v>3.0000000260770321E-3</v>
      </c>
      <c r="AC202" s="17">
        <v>5.6000000000000001E-2</v>
      </c>
      <c r="AD202" s="17">
        <v>0.105</v>
      </c>
      <c r="AE202" s="17">
        <v>9.2999999999999999E-2</v>
      </c>
      <c r="AF202" s="5">
        <v>0</v>
      </c>
      <c r="AG202" s="31">
        <v>17934.380859375</v>
      </c>
      <c r="AH202" s="31">
        <v>18922.23</v>
      </c>
    </row>
    <row r="203" spans="1:34" x14ac:dyDescent="0.3">
      <c r="A203" s="4">
        <v>961024040</v>
      </c>
      <c r="B203" s="3" t="s">
        <v>453</v>
      </c>
      <c r="C203" s="3" t="s">
        <v>1880</v>
      </c>
      <c r="D203" s="14">
        <v>86.954795837402344</v>
      </c>
      <c r="E203" s="14">
        <v>88.304473876953125</v>
      </c>
      <c r="F203" s="14">
        <v>87.616241455078125</v>
      </c>
      <c r="G203" s="14">
        <v>86.108650207519531</v>
      </c>
      <c r="H203" s="5">
        <v>323</v>
      </c>
      <c r="I203" s="15" t="s">
        <v>3981</v>
      </c>
      <c r="J203" s="15">
        <v>5</v>
      </c>
      <c r="K203" s="3" t="s">
        <v>3882</v>
      </c>
      <c r="L203" s="3" t="s">
        <v>3915</v>
      </c>
      <c r="M203" s="3" t="s">
        <v>3918</v>
      </c>
      <c r="N203" s="3" t="s">
        <v>3922</v>
      </c>
      <c r="O203" s="5">
        <v>168</v>
      </c>
      <c r="P203" s="17">
        <v>0.64705884456634521</v>
      </c>
      <c r="Q203" s="5">
        <v>63</v>
      </c>
      <c r="R203" s="17">
        <v>0.3958333432674408</v>
      </c>
      <c r="S203" s="5">
        <v>170</v>
      </c>
      <c r="T203" s="17">
        <v>0.64117646217346191</v>
      </c>
      <c r="U203" s="5">
        <v>65</v>
      </c>
      <c r="V203" s="17">
        <v>0.4166666567325592</v>
      </c>
      <c r="W203" s="17">
        <v>9.6000000000000002E-2</v>
      </c>
      <c r="X203" s="17">
        <v>0.04</v>
      </c>
      <c r="Y203" s="17">
        <v>0.183</v>
      </c>
      <c r="Z203" s="17">
        <v>0.55400000000000005</v>
      </c>
      <c r="AA203" s="17">
        <v>0.127</v>
      </c>
      <c r="AB203" s="17">
        <v>0</v>
      </c>
      <c r="AC203" s="17">
        <v>5.2999999999999999E-2</v>
      </c>
      <c r="AD203" s="17">
        <v>0.105</v>
      </c>
      <c r="AE203" s="17">
        <v>5.1999999999999998E-2</v>
      </c>
      <c r="AF203" s="5">
        <v>0</v>
      </c>
      <c r="AG203" s="31">
        <v>19131.740234375</v>
      </c>
      <c r="AH203" s="31">
        <v>19929.259999999998</v>
      </c>
    </row>
    <row r="204" spans="1:34" x14ac:dyDescent="0.3">
      <c r="A204" s="4">
        <v>961025000</v>
      </c>
      <c r="B204" s="3" t="s">
        <v>453</v>
      </c>
      <c r="C204" s="3" t="s">
        <v>1881</v>
      </c>
      <c r="D204" s="14">
        <v>84.404296875</v>
      </c>
      <c r="E204" s="14">
        <v>84.534584045410156</v>
      </c>
      <c r="F204" s="14">
        <v>85.004859924316406</v>
      </c>
      <c r="G204" s="14">
        <v>79.215217590332031</v>
      </c>
      <c r="H204" s="5">
        <v>333</v>
      </c>
      <c r="I204" s="15" t="s">
        <v>3981</v>
      </c>
      <c r="J204" s="15">
        <v>5</v>
      </c>
      <c r="K204" s="3" t="s">
        <v>3882</v>
      </c>
      <c r="L204" s="3" t="s">
        <v>3915</v>
      </c>
      <c r="M204" s="3" t="s">
        <v>3918</v>
      </c>
      <c r="N204" s="3" t="s">
        <v>3922</v>
      </c>
      <c r="O204" s="5">
        <v>168</v>
      </c>
      <c r="P204" s="17">
        <v>0.73964494466781616</v>
      </c>
      <c r="Q204" s="5">
        <v>43</v>
      </c>
      <c r="R204" s="17">
        <v>0.54098361730575562</v>
      </c>
      <c r="S204" s="5">
        <v>168</v>
      </c>
      <c r="T204" s="17">
        <v>0.65088754892349243</v>
      </c>
      <c r="U204" s="5">
        <v>43</v>
      </c>
      <c r="V204" s="17">
        <v>0.47540983557701111</v>
      </c>
      <c r="W204" s="17">
        <v>0.14099999999999999</v>
      </c>
      <c r="X204" s="17">
        <v>2.1000000000000001E-2</v>
      </c>
      <c r="Y204" s="17">
        <v>0.13500000000000001</v>
      </c>
      <c r="Z204" s="17">
        <v>0.66400000000000003</v>
      </c>
      <c r="AA204" s="17">
        <v>3.9E-2</v>
      </c>
      <c r="AB204" s="17">
        <v>0</v>
      </c>
      <c r="AC204" s="17">
        <v>3.3000000000000002E-2</v>
      </c>
      <c r="AD204" s="17">
        <v>0.10199999999999999</v>
      </c>
      <c r="AE204" s="17">
        <v>6.4000000000000001E-2</v>
      </c>
      <c r="AF204" s="5">
        <v>0</v>
      </c>
      <c r="AG204" s="31">
        <v>18891.4609375</v>
      </c>
      <c r="AH204" s="31">
        <v>19666.740000000002</v>
      </c>
    </row>
    <row r="205" spans="1:34" x14ac:dyDescent="0.3">
      <c r="A205" s="4">
        <v>1110873000</v>
      </c>
      <c r="B205" s="3" t="s">
        <v>524</v>
      </c>
      <c r="C205" s="3" t="s">
        <v>2036</v>
      </c>
      <c r="D205" s="14">
        <v>81.770858764648438</v>
      </c>
      <c r="E205" s="14">
        <v>80.972373962402344</v>
      </c>
      <c r="F205" s="14">
        <v>82.995735168457031</v>
      </c>
      <c r="G205" s="14">
        <v>81.794746398925781</v>
      </c>
      <c r="H205" s="5">
        <v>253</v>
      </c>
      <c r="I205" s="15">
        <v>5</v>
      </c>
      <c r="J205" s="15">
        <v>8</v>
      </c>
      <c r="K205" s="3" t="s">
        <v>3902</v>
      </c>
      <c r="L205" s="3" t="s">
        <v>3910</v>
      </c>
      <c r="M205" s="3" t="s">
        <v>3917</v>
      </c>
      <c r="N205" s="3" t="s">
        <v>3921</v>
      </c>
      <c r="O205" s="5">
        <v>496</v>
      </c>
      <c r="P205" s="17">
        <v>0.26839825510978699</v>
      </c>
      <c r="Q205" s="5">
        <v>351</v>
      </c>
      <c r="R205" s="17">
        <v>0.20624999701976779</v>
      </c>
      <c r="S205" s="5">
        <v>496</v>
      </c>
      <c r="T205" s="17">
        <v>0.26839825510978699</v>
      </c>
      <c r="U205" s="5">
        <v>351</v>
      </c>
      <c r="V205" s="17">
        <v>0.19374999403953549</v>
      </c>
      <c r="W205" s="17"/>
      <c r="X205" s="17"/>
      <c r="Y205" s="17"/>
      <c r="Z205" s="17">
        <v>0.96799999999999997</v>
      </c>
      <c r="AA205" s="17"/>
      <c r="AB205" s="17">
        <v>3.2000001519918442E-2</v>
      </c>
      <c r="AC205" s="17"/>
      <c r="AD205" s="17">
        <v>0.19800000000000001</v>
      </c>
      <c r="AE205" s="17">
        <v>0.65300000000000002</v>
      </c>
      <c r="AF205" s="5">
        <v>0</v>
      </c>
      <c r="AG205" s="31">
        <v>8273.7001953125</v>
      </c>
      <c r="AH205" s="31">
        <v>9866.6299999999992</v>
      </c>
    </row>
    <row r="206" spans="1:34" x14ac:dyDescent="0.3">
      <c r="A206" s="4">
        <v>1110874040</v>
      </c>
      <c r="B206" s="3" t="s">
        <v>524</v>
      </c>
      <c r="C206" s="3" t="s">
        <v>2037</v>
      </c>
      <c r="D206" s="14">
        <v>86.47283935546875</v>
      </c>
      <c r="E206" s="14">
        <v>87.701751708984375</v>
      </c>
      <c r="F206" s="14">
        <v>87.706146240234375</v>
      </c>
      <c r="G206" s="14">
        <v>88.32611083984375</v>
      </c>
      <c r="H206" s="5">
        <v>335</v>
      </c>
      <c r="I206" s="15" t="s">
        <v>3980</v>
      </c>
      <c r="J206" s="15">
        <v>4</v>
      </c>
      <c r="K206" s="3" t="s">
        <v>3902</v>
      </c>
      <c r="L206" s="3" t="s">
        <v>3910</v>
      </c>
      <c r="M206" s="3" t="s">
        <v>3917</v>
      </c>
      <c r="N206" s="3" t="s">
        <v>3921</v>
      </c>
      <c r="O206" s="5">
        <v>70</v>
      </c>
      <c r="P206" s="17">
        <v>0.35433071851730352</v>
      </c>
      <c r="Q206" s="5">
        <v>58</v>
      </c>
      <c r="R206" s="17">
        <v>0.28723403811454767</v>
      </c>
      <c r="S206" s="5">
        <v>70</v>
      </c>
      <c r="T206" s="17">
        <v>0.4566929042339325</v>
      </c>
      <c r="U206" s="5">
        <v>58</v>
      </c>
      <c r="V206" s="17">
        <v>0.39361703395843511</v>
      </c>
      <c r="W206" s="17"/>
      <c r="X206" s="17">
        <v>2.1000000000000001E-2</v>
      </c>
      <c r="Y206" s="17"/>
      <c r="Z206" s="17">
        <v>0.94000000000000006</v>
      </c>
      <c r="AA206" s="17">
        <v>0.03</v>
      </c>
      <c r="AB206" s="17">
        <v>8.999999612569809E-3</v>
      </c>
      <c r="AC206" s="17"/>
      <c r="AD206" s="17">
        <v>0.25700000000000001</v>
      </c>
      <c r="AE206" s="17">
        <v>0.70699999999999996</v>
      </c>
      <c r="AF206" s="5">
        <v>0</v>
      </c>
      <c r="AG206" s="31">
        <v>8933.5400390625</v>
      </c>
      <c r="AH206" s="31">
        <v>10557.64</v>
      </c>
    </row>
    <row r="207" spans="1:34" x14ac:dyDescent="0.3">
      <c r="A207" s="4">
        <v>220924020</v>
      </c>
      <c r="B207" s="3" t="s">
        <v>99</v>
      </c>
      <c r="C207" s="3" t="s">
        <v>812</v>
      </c>
      <c r="D207" s="14">
        <v>84.127586364746094</v>
      </c>
      <c r="E207" s="14">
        <v>84.980491638183594</v>
      </c>
      <c r="F207" s="14">
        <v>91.444618225097656</v>
      </c>
      <c r="G207" s="14">
        <v>89.627067565917969</v>
      </c>
      <c r="H207" s="5">
        <v>858</v>
      </c>
      <c r="I207" s="15" t="s">
        <v>3980</v>
      </c>
      <c r="J207" s="15">
        <v>8</v>
      </c>
      <c r="K207" s="3" t="s">
        <v>3810</v>
      </c>
      <c r="L207" s="3" t="s">
        <v>3907</v>
      </c>
      <c r="M207" s="3" t="s">
        <v>3917</v>
      </c>
      <c r="N207" s="3" t="s">
        <v>3922</v>
      </c>
      <c r="O207" s="5">
        <v>789</v>
      </c>
      <c r="P207" s="17">
        <v>0.37545126676559448</v>
      </c>
      <c r="Q207" s="5">
        <v>328</v>
      </c>
      <c r="R207" s="17">
        <v>0.26180258393287659</v>
      </c>
      <c r="S207" s="5">
        <v>788</v>
      </c>
      <c r="T207" s="17">
        <v>0.39602169394493097</v>
      </c>
      <c r="U207" s="5">
        <v>327</v>
      </c>
      <c r="V207" s="17">
        <v>0.28448274731636047</v>
      </c>
      <c r="W207" s="17">
        <v>1.2E-2</v>
      </c>
      <c r="X207" s="17">
        <v>2.1999999999999999E-2</v>
      </c>
      <c r="Y207" s="17"/>
      <c r="Z207" s="17">
        <v>0.94100000000000006</v>
      </c>
      <c r="AA207" s="17">
        <v>1.7000000000000001E-2</v>
      </c>
      <c r="AB207" s="17">
        <v>8.0000003799796104E-3</v>
      </c>
      <c r="AC207" s="17">
        <v>9.0000000000000011E-3</v>
      </c>
      <c r="AD207" s="17">
        <v>0.10100000000000001</v>
      </c>
      <c r="AE207" s="17">
        <v>0.33200000000000002</v>
      </c>
      <c r="AF207" s="5">
        <v>0</v>
      </c>
      <c r="AG207" s="31">
        <v>7460.77978515625</v>
      </c>
      <c r="AH207" s="31">
        <v>7848.42</v>
      </c>
    </row>
    <row r="208" spans="1:34" x14ac:dyDescent="0.3">
      <c r="A208" s="4">
        <v>150031050</v>
      </c>
      <c r="B208" s="3" t="s">
        <v>65</v>
      </c>
      <c r="C208" s="3" t="s">
        <v>723</v>
      </c>
      <c r="D208" s="14">
        <v>84.5675048828125</v>
      </c>
      <c r="E208" s="14">
        <v>86.176994323730469</v>
      </c>
      <c r="F208" s="14">
        <v>92.435096740722656</v>
      </c>
      <c r="G208" s="14">
        <v>90.507194519042969</v>
      </c>
      <c r="H208" s="5">
        <v>108</v>
      </c>
      <c r="I208" s="15">
        <v>7</v>
      </c>
      <c r="J208" s="15">
        <v>12</v>
      </c>
      <c r="K208" s="3" t="s">
        <v>3843</v>
      </c>
      <c r="L208" s="3" t="s">
        <v>3909</v>
      </c>
      <c r="M208" s="3" t="s">
        <v>3917</v>
      </c>
      <c r="N208" s="3" t="s">
        <v>3921</v>
      </c>
      <c r="O208" s="5">
        <v>60</v>
      </c>
      <c r="P208" s="17">
        <v>0.5</v>
      </c>
      <c r="Q208" s="5">
        <v>48</v>
      </c>
      <c r="R208" s="17">
        <v>0.51219511032104492</v>
      </c>
      <c r="S208" s="5">
        <v>61</v>
      </c>
      <c r="T208" s="17">
        <v>0.29787233471870422</v>
      </c>
      <c r="U208" s="5">
        <v>49</v>
      </c>
      <c r="V208" s="17">
        <v>0.28571429848670959</v>
      </c>
      <c r="W208" s="17"/>
      <c r="X208" s="17"/>
      <c r="Y208" s="17"/>
      <c r="Z208" s="17">
        <v>0.95400000000000007</v>
      </c>
      <c r="AA208" s="17"/>
      <c r="AB208" s="17">
        <v>4.6000000089406967E-2</v>
      </c>
      <c r="AC208" s="17"/>
      <c r="AD208" s="17">
        <v>0.12</v>
      </c>
      <c r="AE208" s="17">
        <v>0.70100000000000007</v>
      </c>
      <c r="AF208" s="5">
        <v>0</v>
      </c>
      <c r="AG208" s="31">
        <v>13546.1796875</v>
      </c>
      <c r="AH208" s="31">
        <v>16009.42</v>
      </c>
    </row>
    <row r="209" spans="1:34" x14ac:dyDescent="0.3">
      <c r="A209" s="4">
        <v>150034020</v>
      </c>
      <c r="B209" s="3" t="s">
        <v>65</v>
      </c>
      <c r="C209" s="3" t="s">
        <v>724</v>
      </c>
      <c r="D209" s="14">
        <v>84.832984924316406</v>
      </c>
      <c r="E209" s="14">
        <v>86.801910400390625</v>
      </c>
      <c r="F209" s="14">
        <v>89.241973876953125</v>
      </c>
      <c r="G209" s="14">
        <v>86.481376647949219</v>
      </c>
      <c r="H209" s="5">
        <v>74</v>
      </c>
      <c r="I209" s="15" t="s">
        <v>3981</v>
      </c>
      <c r="J209" s="15">
        <v>6</v>
      </c>
      <c r="K209" s="3" t="s">
        <v>3843</v>
      </c>
      <c r="L209" s="3" t="s">
        <v>3909</v>
      </c>
      <c r="M209" s="3" t="s">
        <v>3917</v>
      </c>
      <c r="N209" s="3" t="s">
        <v>3921</v>
      </c>
      <c r="O209" s="5">
        <v>58</v>
      </c>
      <c r="P209" s="17">
        <v>0.3684210479259491</v>
      </c>
      <c r="Q209" s="5">
        <v>37</v>
      </c>
      <c r="R209" s="17">
        <v>0.37037035822868353</v>
      </c>
      <c r="S209" s="5">
        <v>59</v>
      </c>
      <c r="T209" s="17">
        <v>0.26315790414810181</v>
      </c>
      <c r="U209" s="5">
        <v>37</v>
      </c>
      <c r="V209" s="17">
        <v>0.18518517911434171</v>
      </c>
      <c r="W209" s="17"/>
      <c r="X209" s="17"/>
      <c r="Y209" s="17"/>
      <c r="Z209" s="17">
        <v>0.90500000000000003</v>
      </c>
      <c r="AA209" s="17"/>
      <c r="AB209" s="17">
        <v>9.4999998807907104E-2</v>
      </c>
      <c r="AC209" s="17"/>
      <c r="AD209" s="17">
        <v>0.108</v>
      </c>
      <c r="AE209" s="17">
        <v>0.65300000000000002</v>
      </c>
      <c r="AF209" s="5">
        <v>0</v>
      </c>
      <c r="AG209" s="31">
        <v>15285.9404296875</v>
      </c>
      <c r="AH209" s="31">
        <v>17317.07</v>
      </c>
    </row>
    <row r="210" spans="1:34" x14ac:dyDescent="0.3">
      <c r="A210" s="4">
        <v>421243000</v>
      </c>
      <c r="B210" s="3" t="s">
        <v>193</v>
      </c>
      <c r="C210" s="3" t="s">
        <v>1092</v>
      </c>
      <c r="D210" s="14">
        <v>78.830558776855469</v>
      </c>
      <c r="E210" s="14">
        <v>81.6405029296875</v>
      </c>
      <c r="F210" s="14">
        <v>85.141242980957031</v>
      </c>
      <c r="G210" s="14">
        <v>86.580818176269531</v>
      </c>
      <c r="H210" s="5">
        <v>415</v>
      </c>
      <c r="I210" s="15">
        <v>6</v>
      </c>
      <c r="J210" s="15">
        <v>8</v>
      </c>
      <c r="K210" s="3" t="s">
        <v>3839</v>
      </c>
      <c r="L210" s="3" t="s">
        <v>3908</v>
      </c>
      <c r="M210" s="3" t="s">
        <v>3917</v>
      </c>
      <c r="N210" s="3" t="s">
        <v>3921</v>
      </c>
      <c r="O210" s="5">
        <v>748</v>
      </c>
      <c r="P210" s="17">
        <v>0.27131783962249761</v>
      </c>
      <c r="Q210" s="5">
        <v>432</v>
      </c>
      <c r="R210" s="17">
        <v>0.24137930572032931</v>
      </c>
      <c r="S210" s="5">
        <v>748</v>
      </c>
      <c r="T210" s="17">
        <v>0.27906978130340582</v>
      </c>
      <c r="U210" s="5">
        <v>432</v>
      </c>
      <c r="V210" s="17">
        <v>0.21674877405166629</v>
      </c>
      <c r="W210" s="17">
        <v>1.9E-2</v>
      </c>
      <c r="X210" s="17">
        <v>3.9E-2</v>
      </c>
      <c r="Y210" s="17"/>
      <c r="Z210" s="17">
        <v>0.89200000000000002</v>
      </c>
      <c r="AA210" s="17">
        <v>4.2999999999999997E-2</v>
      </c>
      <c r="AB210" s="17">
        <v>7.0000002160668373E-3</v>
      </c>
      <c r="AC210" s="17"/>
      <c r="AD210" s="17">
        <v>0.128</v>
      </c>
      <c r="AE210" s="17">
        <v>0.45800000000000002</v>
      </c>
      <c r="AF210" s="5">
        <v>0</v>
      </c>
      <c r="AG210" s="31">
        <v>8504.740234375</v>
      </c>
      <c r="AH210" s="31">
        <v>9408.89</v>
      </c>
    </row>
    <row r="211" spans="1:34" x14ac:dyDescent="0.3">
      <c r="A211" s="4">
        <v>421244080</v>
      </c>
      <c r="B211" s="3" t="s">
        <v>193</v>
      </c>
      <c r="C211" s="3" t="s">
        <v>1093</v>
      </c>
      <c r="D211" s="14">
        <v>79.900703430175781</v>
      </c>
      <c r="E211" s="14">
        <v>81.023918151855469</v>
      </c>
      <c r="F211" s="14">
        <v>86.677009582519531</v>
      </c>
      <c r="G211" s="14">
        <v>85.869453430175781</v>
      </c>
      <c r="H211" s="5">
        <v>353</v>
      </c>
      <c r="I211" s="15">
        <v>3</v>
      </c>
      <c r="J211" s="15">
        <v>5</v>
      </c>
      <c r="K211" s="3" t="s">
        <v>3839</v>
      </c>
      <c r="L211" s="3" t="s">
        <v>3908</v>
      </c>
      <c r="M211" s="3" t="s">
        <v>3917</v>
      </c>
      <c r="N211" s="3" t="s">
        <v>3921</v>
      </c>
      <c r="O211" s="5">
        <v>353</v>
      </c>
      <c r="P211" s="17">
        <v>0.40247678756713873</v>
      </c>
      <c r="Q211" s="5">
        <v>227</v>
      </c>
      <c r="R211" s="17">
        <v>0.29591837525367742</v>
      </c>
      <c r="S211" s="5">
        <v>352</v>
      </c>
      <c r="T211" s="17">
        <v>0.39628481864929199</v>
      </c>
      <c r="U211" s="5">
        <v>226</v>
      </c>
      <c r="V211" s="17">
        <v>0.30102041363716131</v>
      </c>
      <c r="W211" s="17">
        <v>1.7000000000000001E-2</v>
      </c>
      <c r="X211" s="17">
        <v>0.04</v>
      </c>
      <c r="Y211" s="17"/>
      <c r="Z211" s="17">
        <v>0.90100000000000002</v>
      </c>
      <c r="AA211" s="17">
        <v>3.6999999999999998E-2</v>
      </c>
      <c r="AB211" s="17">
        <v>6.0000000521540642E-3</v>
      </c>
      <c r="AC211" s="17"/>
      <c r="AD211" s="17">
        <v>0.218</v>
      </c>
      <c r="AE211" s="17">
        <v>0.52400000000000002</v>
      </c>
      <c r="AF211" s="5">
        <v>0</v>
      </c>
      <c r="AG211" s="31">
        <v>8463.830078125</v>
      </c>
      <c r="AH211" s="31">
        <v>9824</v>
      </c>
    </row>
    <row r="212" spans="1:34" x14ac:dyDescent="0.3">
      <c r="A212" s="4">
        <v>250033000</v>
      </c>
      <c r="B212" s="3" t="s">
        <v>111</v>
      </c>
      <c r="C212" s="3" t="s">
        <v>882</v>
      </c>
      <c r="D212" s="14">
        <v>80.824127197265625</v>
      </c>
      <c r="E212" s="14">
        <v>79.162483215332031</v>
      </c>
      <c r="F212" s="14">
        <v>81.340484619140625</v>
      </c>
      <c r="G212" s="14">
        <v>81.208793640136719</v>
      </c>
      <c r="H212" s="5">
        <v>134</v>
      </c>
      <c r="I212" s="15">
        <v>6</v>
      </c>
      <c r="J212" s="15">
        <v>8</v>
      </c>
      <c r="K212" s="3" t="s">
        <v>193</v>
      </c>
      <c r="L212" s="3" t="s">
        <v>3912</v>
      </c>
      <c r="M212" s="3" t="s">
        <v>3917</v>
      </c>
      <c r="N212" s="3" t="s">
        <v>3921</v>
      </c>
      <c r="O212" s="5">
        <v>259</v>
      </c>
      <c r="P212" s="17">
        <v>0.34883719682693481</v>
      </c>
      <c r="Q212" s="5">
        <v>135</v>
      </c>
      <c r="R212" s="17">
        <v>0.24590164422988889</v>
      </c>
      <c r="S212" s="5">
        <v>260</v>
      </c>
      <c r="T212" s="17">
        <v>0.2093023210763931</v>
      </c>
      <c r="U212" s="5">
        <v>136</v>
      </c>
      <c r="V212" s="17">
        <v>0.1311475336551666</v>
      </c>
      <c r="W212" s="17"/>
      <c r="X212" s="17"/>
      <c r="Y212" s="17"/>
      <c r="Z212" s="17">
        <v>0.77600000000000002</v>
      </c>
      <c r="AA212" s="17">
        <v>0.157</v>
      </c>
      <c r="AB212" s="17">
        <v>6.7000001668930054E-2</v>
      </c>
      <c r="AC212" s="17"/>
      <c r="AD212" s="17">
        <v>0.16400000000000001</v>
      </c>
      <c r="AE212" s="17">
        <v>0.29099999999999998</v>
      </c>
      <c r="AF212" s="5">
        <v>0</v>
      </c>
      <c r="AG212" s="31">
        <v>8504.7802734375</v>
      </c>
      <c r="AH212" s="31">
        <v>9144.94</v>
      </c>
    </row>
    <row r="213" spans="1:34" x14ac:dyDescent="0.3">
      <c r="A213" s="4">
        <v>250034020</v>
      </c>
      <c r="B213" s="3" t="s">
        <v>111</v>
      </c>
      <c r="C213" s="3" t="s">
        <v>883</v>
      </c>
      <c r="D213" s="14">
        <v>84.705543518066406</v>
      </c>
      <c r="E213" s="14">
        <v>86.319358825683594</v>
      </c>
      <c r="F213" s="14">
        <v>78.105697631835938</v>
      </c>
      <c r="G213" s="14">
        <v>79.663673400878906</v>
      </c>
      <c r="H213" s="5">
        <v>300</v>
      </c>
      <c r="I213" s="15" t="s">
        <v>3980</v>
      </c>
      <c r="J213" s="15">
        <v>5</v>
      </c>
      <c r="K213" s="3" t="s">
        <v>193</v>
      </c>
      <c r="L213" s="3" t="s">
        <v>3912</v>
      </c>
      <c r="M213" s="3" t="s">
        <v>3917</v>
      </c>
      <c r="N213" s="3" t="s">
        <v>3921</v>
      </c>
      <c r="O213" s="5">
        <v>134</v>
      </c>
      <c r="P213" s="17">
        <v>0.43609023094177252</v>
      </c>
      <c r="Q213" s="5">
        <v>72</v>
      </c>
      <c r="R213" s="17">
        <v>0.28571429848670959</v>
      </c>
      <c r="S213" s="5">
        <v>135</v>
      </c>
      <c r="T213" s="17">
        <v>0.26119402050971979</v>
      </c>
      <c r="U213" s="5">
        <v>73</v>
      </c>
      <c r="V213" s="17">
        <v>0.1587301641702652</v>
      </c>
      <c r="W213" s="17">
        <v>1.7000000000000001E-2</v>
      </c>
      <c r="X213" s="17">
        <v>1.7000000000000001E-2</v>
      </c>
      <c r="Y213" s="17"/>
      <c r="Z213" s="17">
        <v>0.84299999999999997</v>
      </c>
      <c r="AA213" s="17">
        <v>0.10299999999999999</v>
      </c>
      <c r="AB213" s="17">
        <v>1.9999999552965161E-2</v>
      </c>
      <c r="AC213" s="17"/>
      <c r="AD213" s="17">
        <v>0.14000000000000001</v>
      </c>
      <c r="AE213" s="17">
        <v>0.28499999999999998</v>
      </c>
      <c r="AF213" s="5">
        <v>0</v>
      </c>
      <c r="AG213" s="31">
        <v>11400.6396484375</v>
      </c>
      <c r="AH213" s="31">
        <v>13204.39</v>
      </c>
    </row>
    <row r="214" spans="1:34" x14ac:dyDescent="0.3">
      <c r="A214" s="4">
        <v>81113000</v>
      </c>
      <c r="B214" s="3" t="s">
        <v>33</v>
      </c>
      <c r="C214" s="3" t="s">
        <v>613</v>
      </c>
      <c r="D214" s="14">
        <v>81.531585693359375</v>
      </c>
      <c r="E214" s="14">
        <v>81.259605407714844</v>
      </c>
      <c r="F214" s="14">
        <v>87.537841796875</v>
      </c>
      <c r="G214" s="14">
        <v>88.33245849609375</v>
      </c>
      <c r="H214" s="5">
        <v>225</v>
      </c>
      <c r="I214" s="15">
        <v>5</v>
      </c>
      <c r="J214" s="15">
        <v>8</v>
      </c>
      <c r="K214" s="3" t="s">
        <v>3803</v>
      </c>
      <c r="L214" s="3" t="s">
        <v>3908</v>
      </c>
      <c r="M214" s="3" t="s">
        <v>3916</v>
      </c>
      <c r="N214" s="3" t="s">
        <v>3921</v>
      </c>
      <c r="O214" s="5">
        <v>389</v>
      </c>
      <c r="P214" s="17">
        <v>0.49748742580413818</v>
      </c>
      <c r="Q214" s="5">
        <v>229</v>
      </c>
      <c r="R214" s="17">
        <v>0.39423078298568731</v>
      </c>
      <c r="S214" s="5">
        <v>389</v>
      </c>
      <c r="T214" s="17">
        <v>0.54271358251571655</v>
      </c>
      <c r="U214" s="5">
        <v>229</v>
      </c>
      <c r="V214" s="17">
        <v>0.375</v>
      </c>
      <c r="W214" s="17"/>
      <c r="X214" s="17">
        <v>0.04</v>
      </c>
      <c r="Y214" s="17"/>
      <c r="Z214" s="17">
        <v>0.92</v>
      </c>
      <c r="AA214" s="17">
        <v>0.04</v>
      </c>
      <c r="AB214" s="17">
        <v>0</v>
      </c>
      <c r="AC214" s="17"/>
      <c r="AD214" s="17">
        <v>0.156</v>
      </c>
      <c r="AE214" s="17">
        <v>0.48199999999999998</v>
      </c>
      <c r="AF214" s="5">
        <v>0</v>
      </c>
      <c r="AG214" s="31">
        <v>5324.5</v>
      </c>
      <c r="AH214" s="31">
        <v>6496.8</v>
      </c>
    </row>
    <row r="215" spans="1:34" x14ac:dyDescent="0.3">
      <c r="A215" s="4">
        <v>81114020</v>
      </c>
      <c r="B215" s="3" t="s">
        <v>33</v>
      </c>
      <c r="C215" s="3" t="s">
        <v>614</v>
      </c>
      <c r="D215" s="14">
        <v>82.769927978515625</v>
      </c>
      <c r="E215" s="14">
        <v>83.078453063964844</v>
      </c>
      <c r="F215" s="14">
        <v>92.276191711425781</v>
      </c>
      <c r="G215" s="14">
        <v>90.559539794921875</v>
      </c>
      <c r="H215" s="5">
        <v>228</v>
      </c>
      <c r="I215" s="15" t="s">
        <v>3981</v>
      </c>
      <c r="J215" s="15">
        <v>4</v>
      </c>
      <c r="K215" s="3" t="s">
        <v>3803</v>
      </c>
      <c r="L215" s="3" t="s">
        <v>3908</v>
      </c>
      <c r="M215" s="3" t="s">
        <v>3916</v>
      </c>
      <c r="N215" s="3" t="s">
        <v>3921</v>
      </c>
      <c r="O215" s="5">
        <v>40</v>
      </c>
      <c r="P215" s="17">
        <v>0.42105263471603388</v>
      </c>
      <c r="Q215" s="5">
        <v>26</v>
      </c>
      <c r="R215" s="17">
        <v>0.3492063581943512</v>
      </c>
      <c r="S215" s="5">
        <v>40</v>
      </c>
      <c r="T215" s="17">
        <v>0.37894737720489502</v>
      </c>
      <c r="U215" s="5">
        <v>26</v>
      </c>
      <c r="V215" s="17">
        <v>0.3174603283405304</v>
      </c>
      <c r="W215" s="17"/>
      <c r="X215" s="17">
        <v>4.3999999999999997E-2</v>
      </c>
      <c r="Y215" s="17"/>
      <c r="Z215" s="17">
        <v>0.91700000000000004</v>
      </c>
      <c r="AA215" s="17">
        <v>3.9E-2</v>
      </c>
      <c r="AB215" s="17">
        <v>0</v>
      </c>
      <c r="AC215" s="17"/>
      <c r="AD215" s="17">
        <v>0.215</v>
      </c>
      <c r="AE215" s="17">
        <v>0.51300000000000001</v>
      </c>
      <c r="AF215" s="5">
        <v>0</v>
      </c>
      <c r="AG215" s="31">
        <v>8491.759765625</v>
      </c>
      <c r="AH215" s="31">
        <v>10321.77</v>
      </c>
    </row>
    <row r="216" spans="1:34" x14ac:dyDescent="0.3">
      <c r="A216" s="4">
        <v>260013000</v>
      </c>
      <c r="B216" s="3" t="s">
        <v>112</v>
      </c>
      <c r="C216" s="3" t="s">
        <v>884</v>
      </c>
      <c r="D216" s="14">
        <v>88.671714782714844</v>
      </c>
      <c r="E216" s="14">
        <v>88.28594970703125</v>
      </c>
      <c r="F216" s="14">
        <v>89.768211364746094</v>
      </c>
      <c r="G216" s="14">
        <v>90.906448364257813</v>
      </c>
      <c r="H216" s="5">
        <v>151</v>
      </c>
      <c r="I216" s="15">
        <v>6</v>
      </c>
      <c r="J216" s="15">
        <v>8</v>
      </c>
      <c r="K216" s="3" t="s">
        <v>3857</v>
      </c>
      <c r="L216" s="3" t="s">
        <v>3909</v>
      </c>
      <c r="M216" s="3" t="s">
        <v>3916</v>
      </c>
      <c r="N216" s="3" t="s">
        <v>3921</v>
      </c>
      <c r="O216" s="5">
        <v>276</v>
      </c>
      <c r="P216" s="17">
        <v>0.42253521084785461</v>
      </c>
      <c r="Q216" s="5">
        <v>124</v>
      </c>
      <c r="R216" s="17">
        <v>0</v>
      </c>
      <c r="S216" s="5">
        <v>276</v>
      </c>
      <c r="T216" s="17">
        <v>0.50704222917556763</v>
      </c>
      <c r="U216" s="5">
        <v>124</v>
      </c>
      <c r="V216" s="17">
        <v>0.27419355511665339</v>
      </c>
      <c r="W216" s="17"/>
      <c r="X216" s="17"/>
      <c r="Y216" s="17"/>
      <c r="Z216" s="17">
        <v>0.94000000000000006</v>
      </c>
      <c r="AA216" s="17"/>
      <c r="AB216" s="17">
        <v>5.9999998658895493E-2</v>
      </c>
      <c r="AC216" s="17"/>
      <c r="AD216" s="17">
        <v>0.152</v>
      </c>
      <c r="AE216" s="17">
        <v>0.376</v>
      </c>
      <c r="AF216" s="5">
        <v>0</v>
      </c>
      <c r="AG216" s="31">
        <v>8298.5302734375</v>
      </c>
      <c r="AH216" s="31">
        <v>9022.19</v>
      </c>
    </row>
    <row r="217" spans="1:34" x14ac:dyDescent="0.3">
      <c r="A217" s="4">
        <v>260014020</v>
      </c>
      <c r="B217" s="3" t="s">
        <v>112</v>
      </c>
      <c r="C217" s="3" t="s">
        <v>885</v>
      </c>
      <c r="D217" s="14">
        <v>81.096969604492188</v>
      </c>
      <c r="E217" s="14">
        <v>79.467788696289063</v>
      </c>
      <c r="F217" s="14">
        <v>84.718719482421875</v>
      </c>
      <c r="G217" s="14">
        <v>82.925956726074219</v>
      </c>
      <c r="H217" s="5">
        <v>262</v>
      </c>
      <c r="I217" s="15" t="s">
        <v>3980</v>
      </c>
      <c r="J217" s="15">
        <v>5</v>
      </c>
      <c r="K217" s="3" t="s">
        <v>3857</v>
      </c>
      <c r="L217" s="3" t="s">
        <v>3909</v>
      </c>
      <c r="M217" s="3" t="s">
        <v>3916</v>
      </c>
      <c r="N217" s="3" t="s">
        <v>3921</v>
      </c>
      <c r="O217" s="5">
        <v>123</v>
      </c>
      <c r="P217" s="17">
        <v>0.47517731785774231</v>
      </c>
      <c r="Q217" s="5">
        <v>52</v>
      </c>
      <c r="R217" s="17">
        <v>0.30158731341362</v>
      </c>
      <c r="S217" s="5">
        <v>123</v>
      </c>
      <c r="T217" s="17">
        <v>0.56737589836120605</v>
      </c>
      <c r="U217" s="5">
        <v>52</v>
      </c>
      <c r="V217" s="17">
        <v>0.4285714328289032</v>
      </c>
      <c r="W217" s="17">
        <v>2.3E-2</v>
      </c>
      <c r="X217" s="17"/>
      <c r="Y217" s="17"/>
      <c r="Z217" s="17">
        <v>0.95800000000000007</v>
      </c>
      <c r="AA217" s="17"/>
      <c r="AB217" s="17">
        <v>1.8999999389052391E-2</v>
      </c>
      <c r="AC217" s="17"/>
      <c r="AD217" s="17">
        <v>0.14899999999999999</v>
      </c>
      <c r="AE217" s="17">
        <v>0.36399999999999999</v>
      </c>
      <c r="AF217" s="5">
        <v>0</v>
      </c>
      <c r="AG217" s="31">
        <v>7953.0400390625</v>
      </c>
      <c r="AH217" s="31">
        <v>8905.26</v>
      </c>
    </row>
    <row r="218" spans="1:34" x14ac:dyDescent="0.3">
      <c r="A218" s="4">
        <v>260051050</v>
      </c>
      <c r="B218" s="3" t="s">
        <v>114</v>
      </c>
      <c r="C218" s="3" t="s">
        <v>887</v>
      </c>
      <c r="D218" s="14">
        <v>87.213462829589844</v>
      </c>
      <c r="E218" s="14">
        <v>86.979034423828125</v>
      </c>
      <c r="F218" s="14">
        <v>83.517158508300781</v>
      </c>
      <c r="G218" s="14">
        <v>83.155105590820313</v>
      </c>
      <c r="H218" s="5">
        <v>298</v>
      </c>
      <c r="I218" s="15">
        <v>7</v>
      </c>
      <c r="J218" s="15">
        <v>12</v>
      </c>
      <c r="K218" s="3" t="s">
        <v>3857</v>
      </c>
      <c r="L218" s="3" t="s">
        <v>3909</v>
      </c>
      <c r="M218" s="3" t="s">
        <v>3916</v>
      </c>
      <c r="N218" s="3" t="s">
        <v>3924</v>
      </c>
      <c r="O218" s="5">
        <v>191</v>
      </c>
      <c r="P218" s="17">
        <v>0.4761904776096344</v>
      </c>
      <c r="Q218" s="5">
        <v>64</v>
      </c>
      <c r="R218" s="17">
        <v>0.26086956262588501</v>
      </c>
      <c r="S218" s="5">
        <v>189</v>
      </c>
      <c r="T218" s="17">
        <v>0.32653060555458069</v>
      </c>
      <c r="U218" s="5">
        <v>62</v>
      </c>
      <c r="V218" s="17">
        <v>0.19354838132858279</v>
      </c>
      <c r="W218" s="17"/>
      <c r="X218" s="17"/>
      <c r="Y218" s="17"/>
      <c r="Z218" s="17">
        <v>0.96</v>
      </c>
      <c r="AA218" s="17">
        <v>0.02</v>
      </c>
      <c r="AB218" s="17">
        <v>1.9999999552965161E-2</v>
      </c>
      <c r="AC218" s="17"/>
      <c r="AD218" s="17">
        <v>5.7000000000000002E-2</v>
      </c>
      <c r="AE218" s="17">
        <v>0.252</v>
      </c>
      <c r="AF218" s="5">
        <v>0</v>
      </c>
      <c r="AG218" s="31">
        <v>7811.06982421875</v>
      </c>
      <c r="AH218" s="31">
        <v>9185.99</v>
      </c>
    </row>
    <row r="219" spans="1:34" x14ac:dyDescent="0.3">
      <c r="A219" s="4">
        <v>260054020</v>
      </c>
      <c r="B219" s="3" t="s">
        <v>114</v>
      </c>
      <c r="C219" s="3" t="s">
        <v>888</v>
      </c>
      <c r="D219" s="14">
        <v>84.83074951171875</v>
      </c>
      <c r="E219" s="14">
        <v>84.8037109375</v>
      </c>
      <c r="F219" s="14">
        <v>89.009025573730469</v>
      </c>
      <c r="G219" s="14">
        <v>86.135749816894531</v>
      </c>
      <c r="H219" s="5">
        <v>322</v>
      </c>
      <c r="I219" s="15" t="s">
        <v>3981</v>
      </c>
      <c r="J219" s="15">
        <v>6</v>
      </c>
      <c r="K219" s="3" t="s">
        <v>3857</v>
      </c>
      <c r="L219" s="3" t="s">
        <v>3909</v>
      </c>
      <c r="M219" s="3" t="s">
        <v>3916</v>
      </c>
      <c r="N219" s="3" t="s">
        <v>3924</v>
      </c>
      <c r="O219" s="5">
        <v>226</v>
      </c>
      <c r="P219" s="17">
        <v>0.3273809552192688</v>
      </c>
      <c r="Q219" s="5">
        <v>74</v>
      </c>
      <c r="R219" s="17">
        <v>0.25490197539329529</v>
      </c>
      <c r="S219" s="5">
        <v>226</v>
      </c>
      <c r="T219" s="17">
        <v>0.36309522390365601</v>
      </c>
      <c r="U219" s="5">
        <v>74</v>
      </c>
      <c r="V219" s="17">
        <v>0.25490197539329529</v>
      </c>
      <c r="W219" s="17"/>
      <c r="X219" s="17">
        <v>1.6E-2</v>
      </c>
      <c r="Y219" s="17"/>
      <c r="Z219" s="17">
        <v>0.96299999999999997</v>
      </c>
      <c r="AA219" s="17">
        <v>1.6E-2</v>
      </c>
      <c r="AB219" s="17">
        <v>6.0000000521540642E-3</v>
      </c>
      <c r="AC219" s="17"/>
      <c r="AD219" s="17">
        <v>6.2E-2</v>
      </c>
      <c r="AE219" s="17">
        <v>0.26700000000000002</v>
      </c>
      <c r="AF219" s="5">
        <v>0</v>
      </c>
      <c r="AG219" s="31">
        <v>7617.240234375</v>
      </c>
      <c r="AH219" s="31">
        <v>8800.74</v>
      </c>
    </row>
    <row r="220" spans="1:34" x14ac:dyDescent="0.3">
      <c r="A220" s="4">
        <v>100932050</v>
      </c>
      <c r="B220" s="3" t="s">
        <v>43</v>
      </c>
      <c r="C220" s="3" t="s">
        <v>633</v>
      </c>
      <c r="D220" s="14">
        <v>85.097877502441406</v>
      </c>
      <c r="E220" s="14">
        <v>83.363601684570313</v>
      </c>
      <c r="F220" s="14">
        <v>84.592025756835938</v>
      </c>
      <c r="G220" s="14">
        <v>81.167037963867188</v>
      </c>
      <c r="H220" s="5">
        <v>510</v>
      </c>
      <c r="I220" s="15">
        <v>6</v>
      </c>
      <c r="J220" s="15">
        <v>8</v>
      </c>
      <c r="K220" s="3" t="s">
        <v>3821</v>
      </c>
      <c r="L220" s="3" t="s">
        <v>3909</v>
      </c>
      <c r="M220" s="3" t="s">
        <v>3918</v>
      </c>
      <c r="N220" s="3" t="s">
        <v>3921</v>
      </c>
      <c r="O220" s="5">
        <v>1075</v>
      </c>
      <c r="P220" s="17">
        <v>0.55328798294067383</v>
      </c>
      <c r="Q220" s="5">
        <v>535</v>
      </c>
      <c r="R220" s="17">
        <v>0.35779815912246699</v>
      </c>
      <c r="S220" s="5">
        <v>1073</v>
      </c>
      <c r="T220" s="17">
        <v>0.46396395564079279</v>
      </c>
      <c r="U220" s="5">
        <v>534</v>
      </c>
      <c r="V220" s="17">
        <v>0.26940637826919561</v>
      </c>
      <c r="W220" s="17">
        <v>0.19600000000000001</v>
      </c>
      <c r="X220" s="17">
        <v>6.0999999999999999E-2</v>
      </c>
      <c r="Y220" s="17">
        <v>4.7E-2</v>
      </c>
      <c r="Z220" s="17">
        <v>0.60599999999999998</v>
      </c>
      <c r="AA220" s="17">
        <v>8.7999999999999995E-2</v>
      </c>
      <c r="AB220" s="17">
        <v>2.000000094994903E-3</v>
      </c>
      <c r="AC220" s="17">
        <v>2.4E-2</v>
      </c>
      <c r="AD220" s="17">
        <v>0.124</v>
      </c>
      <c r="AE220" s="17">
        <v>0.41</v>
      </c>
      <c r="AF220" s="5">
        <v>0</v>
      </c>
      <c r="AG220" s="31">
        <v>14004.25</v>
      </c>
      <c r="AH220" s="31">
        <v>14517.83</v>
      </c>
    </row>
    <row r="221" spans="1:34" x14ac:dyDescent="0.3">
      <c r="A221" s="4">
        <v>100932060</v>
      </c>
      <c r="B221" s="3" t="s">
        <v>43</v>
      </c>
      <c r="C221" s="3" t="s">
        <v>634</v>
      </c>
      <c r="D221" s="14">
        <v>81.615379333496094</v>
      </c>
      <c r="E221" s="14">
        <v>81.189949035644531</v>
      </c>
      <c r="F221" s="14">
        <v>82.251419067382813</v>
      </c>
      <c r="G221" s="14">
        <v>82.012847900390625</v>
      </c>
      <c r="H221" s="5">
        <v>611</v>
      </c>
      <c r="I221" s="15">
        <v>6</v>
      </c>
      <c r="J221" s="15">
        <v>8</v>
      </c>
      <c r="K221" s="3" t="s">
        <v>3821</v>
      </c>
      <c r="L221" s="3" t="s">
        <v>3909</v>
      </c>
      <c r="M221" s="3" t="s">
        <v>3918</v>
      </c>
      <c r="N221" s="3" t="s">
        <v>3921</v>
      </c>
      <c r="O221" s="5">
        <v>977</v>
      </c>
      <c r="P221" s="17">
        <v>0.25097274780273438</v>
      </c>
      <c r="Q221" s="5">
        <v>723</v>
      </c>
      <c r="R221" s="17">
        <v>0.15949366986751559</v>
      </c>
      <c r="S221" s="5">
        <v>991</v>
      </c>
      <c r="T221" s="17">
        <v>0.1712062209844589</v>
      </c>
      <c r="U221" s="5">
        <v>737</v>
      </c>
      <c r="V221" s="17">
        <v>9.1370560228824615E-2</v>
      </c>
      <c r="W221" s="17">
        <v>0.35199999999999998</v>
      </c>
      <c r="X221" s="17">
        <v>0.13600000000000001</v>
      </c>
      <c r="Y221" s="17">
        <v>2.8000000000000001E-2</v>
      </c>
      <c r="Z221" s="17">
        <v>0.36799999999999999</v>
      </c>
      <c r="AA221" s="17">
        <v>0.105</v>
      </c>
      <c r="AB221" s="17">
        <v>1.099999994039536E-2</v>
      </c>
      <c r="AC221" s="17">
        <v>9.5000000000000001E-2</v>
      </c>
      <c r="AD221" s="17">
        <v>0.151</v>
      </c>
      <c r="AE221" s="17">
        <v>0.67600000000000005</v>
      </c>
      <c r="AF221" s="5">
        <v>0</v>
      </c>
      <c r="AG221" s="31">
        <v>13378.849609375</v>
      </c>
      <c r="AH221" s="31">
        <v>13940.07</v>
      </c>
    </row>
    <row r="222" spans="1:34" x14ac:dyDescent="0.3">
      <c r="A222" s="4">
        <v>100932075</v>
      </c>
      <c r="B222" s="3" t="s">
        <v>43</v>
      </c>
      <c r="C222" s="3" t="s">
        <v>635</v>
      </c>
      <c r="D222" s="14">
        <v>80.20855712890625</v>
      </c>
      <c r="E222" s="14">
        <v>79.162933349609375</v>
      </c>
      <c r="F222" s="14">
        <v>76.410995483398438</v>
      </c>
      <c r="G222" s="14">
        <v>74.822052001953125</v>
      </c>
      <c r="H222" s="5">
        <v>617</v>
      </c>
      <c r="I222" s="15">
        <v>6</v>
      </c>
      <c r="J222" s="15">
        <v>8</v>
      </c>
      <c r="K222" s="3" t="s">
        <v>3821</v>
      </c>
      <c r="L222" s="3" t="s">
        <v>3909</v>
      </c>
      <c r="M222" s="3" t="s">
        <v>3918</v>
      </c>
      <c r="N222" s="3" t="s">
        <v>3921</v>
      </c>
      <c r="O222" s="5">
        <v>1101</v>
      </c>
      <c r="P222" s="17">
        <v>0.36873748898506159</v>
      </c>
      <c r="Q222" s="5">
        <v>652</v>
      </c>
      <c r="R222" s="17">
        <v>0.26168224215507507</v>
      </c>
      <c r="S222" s="5">
        <v>1093</v>
      </c>
      <c r="T222" s="17">
        <v>0.22400000691413879</v>
      </c>
      <c r="U222" s="5">
        <v>650</v>
      </c>
      <c r="V222" s="17">
        <v>0.1152647957205772</v>
      </c>
      <c r="W222" s="17">
        <v>0.23200000000000001</v>
      </c>
      <c r="X222" s="17">
        <v>0.05</v>
      </c>
      <c r="Y222" s="17">
        <v>2.8000000000000001E-2</v>
      </c>
      <c r="Z222" s="17">
        <v>0.58199999999999996</v>
      </c>
      <c r="AA222" s="17">
        <v>0.107</v>
      </c>
      <c r="AB222" s="17">
        <v>2.000000094994903E-3</v>
      </c>
      <c r="AC222" s="17"/>
      <c r="AD222" s="17">
        <v>0.154</v>
      </c>
      <c r="AE222" s="17">
        <v>0.54200000000000004</v>
      </c>
      <c r="AF222" s="5">
        <v>0</v>
      </c>
      <c r="AG222" s="31">
        <v>13008.58984375</v>
      </c>
      <c r="AH222" s="31">
        <v>13514.9</v>
      </c>
    </row>
    <row r="223" spans="1:34" x14ac:dyDescent="0.3">
      <c r="A223" s="4">
        <v>100933000</v>
      </c>
      <c r="B223" s="3" t="s">
        <v>43</v>
      </c>
      <c r="C223" s="3" t="s">
        <v>636</v>
      </c>
      <c r="D223" s="14">
        <v>82.381927490234375</v>
      </c>
      <c r="E223" s="14">
        <v>81.757774353027344</v>
      </c>
      <c r="F223" s="14">
        <v>83.938339233398438</v>
      </c>
      <c r="G223" s="14">
        <v>81.915435791015625</v>
      </c>
      <c r="H223" s="5">
        <v>736</v>
      </c>
      <c r="I223" s="15">
        <v>6</v>
      </c>
      <c r="J223" s="15">
        <v>8</v>
      </c>
      <c r="K223" s="3" t="s">
        <v>3821</v>
      </c>
      <c r="L223" s="3" t="s">
        <v>3909</v>
      </c>
      <c r="M223" s="3" t="s">
        <v>3918</v>
      </c>
      <c r="N223" s="3" t="s">
        <v>3921</v>
      </c>
      <c r="O223" s="5">
        <v>1441</v>
      </c>
      <c r="P223" s="17">
        <v>0.48909658193588262</v>
      </c>
      <c r="Q223" s="5">
        <v>537</v>
      </c>
      <c r="R223" s="17">
        <v>0.26551723480224609</v>
      </c>
      <c r="S223" s="5">
        <v>1439</v>
      </c>
      <c r="T223" s="17">
        <v>0.40746501088142401</v>
      </c>
      <c r="U223" s="5">
        <v>542</v>
      </c>
      <c r="V223" s="17">
        <v>0.1786941587924957</v>
      </c>
      <c r="W223" s="17">
        <v>0.13700000000000001</v>
      </c>
      <c r="X223" s="17">
        <v>6.9000000000000006E-2</v>
      </c>
      <c r="Y223" s="17">
        <v>5.8000000000000003E-2</v>
      </c>
      <c r="Z223" s="17">
        <v>0.65800000000000003</v>
      </c>
      <c r="AA223" s="17">
        <v>7.2999999999999995E-2</v>
      </c>
      <c r="AB223" s="17">
        <v>4.0000001899898052E-3</v>
      </c>
      <c r="AC223" s="17">
        <v>4.5999999999999999E-2</v>
      </c>
      <c r="AD223" s="17">
        <v>9.0999999999999998E-2</v>
      </c>
      <c r="AE223" s="17">
        <v>0.374</v>
      </c>
      <c r="AF223" s="5">
        <v>0</v>
      </c>
      <c r="AG223" s="31">
        <v>18213.33984375</v>
      </c>
      <c r="AH223" s="31">
        <v>18820.400000000001</v>
      </c>
    </row>
    <row r="224" spans="1:34" x14ac:dyDescent="0.3">
      <c r="A224" s="4">
        <v>100933040</v>
      </c>
      <c r="B224" s="3" t="s">
        <v>43</v>
      </c>
      <c r="C224" s="3" t="s">
        <v>637</v>
      </c>
      <c r="D224" s="14">
        <v>86.452964782714844</v>
      </c>
      <c r="E224" s="14">
        <v>86.182373046875</v>
      </c>
      <c r="F224" s="14">
        <v>81.8751220703125</v>
      </c>
      <c r="G224" s="14">
        <v>81.318878173828125</v>
      </c>
      <c r="H224" s="5">
        <v>601</v>
      </c>
      <c r="I224" s="15">
        <v>6</v>
      </c>
      <c r="J224" s="15">
        <v>8</v>
      </c>
      <c r="K224" s="3" t="s">
        <v>3821</v>
      </c>
      <c r="L224" s="3" t="s">
        <v>3909</v>
      </c>
      <c r="M224" s="3" t="s">
        <v>3918</v>
      </c>
      <c r="N224" s="3" t="s">
        <v>3921</v>
      </c>
      <c r="O224" s="5">
        <v>1156</v>
      </c>
      <c r="P224" s="17">
        <v>0.48221343755722051</v>
      </c>
      <c r="Q224" s="5">
        <v>541</v>
      </c>
      <c r="R224" s="17">
        <v>0.27230048179626459</v>
      </c>
      <c r="S224" s="5">
        <v>1159</v>
      </c>
      <c r="T224" s="17">
        <v>0.38415840268135071</v>
      </c>
      <c r="U224" s="5">
        <v>548</v>
      </c>
      <c r="V224" s="17">
        <v>0.18309858441352839</v>
      </c>
      <c r="W224" s="17">
        <v>0.111</v>
      </c>
      <c r="X224" s="17">
        <v>5.1999999999999998E-2</v>
      </c>
      <c r="Y224" s="17">
        <v>9.2999999999999999E-2</v>
      </c>
      <c r="Z224" s="17">
        <v>0.66100000000000003</v>
      </c>
      <c r="AA224" s="17">
        <v>7.6999999999999999E-2</v>
      </c>
      <c r="AB224" s="17">
        <v>7.0000002160668373E-3</v>
      </c>
      <c r="AC224" s="17">
        <v>0.11</v>
      </c>
      <c r="AD224" s="17">
        <v>0.115</v>
      </c>
      <c r="AE224" s="17">
        <v>0.31900000000000001</v>
      </c>
      <c r="AF224" s="5">
        <v>0</v>
      </c>
      <c r="AG224" s="31">
        <v>13722.5400390625</v>
      </c>
      <c r="AH224" s="31">
        <v>14275.28</v>
      </c>
    </row>
    <row r="225" spans="1:34" x14ac:dyDescent="0.3">
      <c r="A225" s="4">
        <v>100933060</v>
      </c>
      <c r="B225" s="3" t="s">
        <v>43</v>
      </c>
      <c r="C225" s="3" t="s">
        <v>638</v>
      </c>
      <c r="D225" s="14">
        <v>80.896903991699219</v>
      </c>
      <c r="E225" s="14">
        <v>80.84368896484375</v>
      </c>
      <c r="F225" s="14">
        <v>77.316566467285156</v>
      </c>
      <c r="G225" s="14">
        <v>78.697830200195313</v>
      </c>
      <c r="H225" s="5">
        <v>638</v>
      </c>
      <c r="I225" s="15">
        <v>6</v>
      </c>
      <c r="J225" s="15">
        <v>8</v>
      </c>
      <c r="K225" s="3" t="s">
        <v>3821</v>
      </c>
      <c r="L225" s="3" t="s">
        <v>3909</v>
      </c>
      <c r="M225" s="3" t="s">
        <v>3918</v>
      </c>
      <c r="N225" s="3" t="s">
        <v>3921</v>
      </c>
      <c r="O225" s="5">
        <v>1146</v>
      </c>
      <c r="P225" s="17">
        <v>0.22365988790988919</v>
      </c>
      <c r="Q225" s="5">
        <v>881</v>
      </c>
      <c r="R225" s="17">
        <v>0.16091954708099371</v>
      </c>
      <c r="S225" s="5">
        <v>1143</v>
      </c>
      <c r="T225" s="17">
        <v>0.13543599843978879</v>
      </c>
      <c r="U225" s="5">
        <v>878</v>
      </c>
      <c r="V225" s="17">
        <v>8.314087986946106E-2</v>
      </c>
      <c r="W225" s="17">
        <v>0.38100000000000001</v>
      </c>
      <c r="X225" s="17">
        <v>7.8E-2</v>
      </c>
      <c r="Y225" s="17">
        <v>3.1E-2</v>
      </c>
      <c r="Z225" s="17">
        <v>0.39</v>
      </c>
      <c r="AA225" s="17">
        <v>0.113</v>
      </c>
      <c r="AB225" s="17">
        <v>6.0000000521540642E-3</v>
      </c>
      <c r="AC225" s="17">
        <v>4.7E-2</v>
      </c>
      <c r="AD225" s="17">
        <v>0.151</v>
      </c>
      <c r="AE225" s="17">
        <v>0.73799999999999999</v>
      </c>
      <c r="AF225" s="5">
        <v>0</v>
      </c>
      <c r="AG225" s="31">
        <v>12453.3203125</v>
      </c>
      <c r="AH225" s="31">
        <v>12891.06</v>
      </c>
    </row>
    <row r="226" spans="1:34" x14ac:dyDescent="0.3">
      <c r="A226" s="4">
        <v>100933080</v>
      </c>
      <c r="B226" s="3" t="s">
        <v>43</v>
      </c>
      <c r="C226" s="3" t="s">
        <v>639</v>
      </c>
      <c r="D226" s="14">
        <v>89.707130432128906</v>
      </c>
      <c r="E226" s="14">
        <v>86.299079895019531</v>
      </c>
      <c r="F226" s="14">
        <v>81.43280029296875</v>
      </c>
      <c r="G226" s="14">
        <v>80.557121276855469</v>
      </c>
      <c r="H226" s="5">
        <v>520</v>
      </c>
      <c r="I226" s="15">
        <v>6</v>
      </c>
      <c r="J226" s="15">
        <v>8</v>
      </c>
      <c r="K226" s="3" t="s">
        <v>3821</v>
      </c>
      <c r="L226" s="3" t="s">
        <v>3909</v>
      </c>
      <c r="M226" s="3" t="s">
        <v>3918</v>
      </c>
      <c r="N226" s="3" t="s">
        <v>3921</v>
      </c>
      <c r="O226" s="5">
        <v>434</v>
      </c>
      <c r="P226" s="17">
        <v>0.59221309423446655</v>
      </c>
      <c r="Q226" s="5">
        <v>119</v>
      </c>
      <c r="R226" s="17">
        <v>0.25</v>
      </c>
      <c r="S226" s="5">
        <v>433</v>
      </c>
      <c r="T226" s="17">
        <v>0.47336065769195562</v>
      </c>
      <c r="U226" s="5">
        <v>119</v>
      </c>
      <c r="V226" s="17">
        <v>0.15000000596046451</v>
      </c>
      <c r="W226" s="17">
        <v>8.7999999999999995E-2</v>
      </c>
      <c r="X226" s="17">
        <v>3.3000000000000002E-2</v>
      </c>
      <c r="Y226" s="17">
        <v>9.4E-2</v>
      </c>
      <c r="Z226" s="17">
        <v>0.72299999999999998</v>
      </c>
      <c r="AA226" s="17">
        <v>5.8000000000000003E-2</v>
      </c>
      <c r="AB226" s="17">
        <v>4.0000001899898052E-3</v>
      </c>
      <c r="AC226" s="17">
        <v>2.5000000000000001E-2</v>
      </c>
      <c r="AD226" s="17">
        <v>0.11</v>
      </c>
      <c r="AE226" s="17">
        <v>0.19800000000000001</v>
      </c>
      <c r="AF226" s="5">
        <v>0</v>
      </c>
      <c r="AG226" s="31">
        <v>5235.97021484375</v>
      </c>
      <c r="AH226" s="31">
        <v>5647.54</v>
      </c>
    </row>
    <row r="227" spans="1:34" x14ac:dyDescent="0.3">
      <c r="A227" s="4">
        <v>100934020</v>
      </c>
      <c r="B227" s="3" t="s">
        <v>43</v>
      </c>
      <c r="C227" s="3" t="s">
        <v>640</v>
      </c>
      <c r="D227" s="14">
        <v>88.702987670898438</v>
      </c>
      <c r="E227" s="14">
        <v>90.213058471679688</v>
      </c>
      <c r="F227" s="14">
        <v>87.951560974121094</v>
      </c>
      <c r="G227" s="14">
        <v>89.547760009765625</v>
      </c>
      <c r="H227" s="5">
        <v>206</v>
      </c>
      <c r="I227" s="15" t="s">
        <v>3980</v>
      </c>
      <c r="J227" s="15">
        <v>5</v>
      </c>
      <c r="K227" s="3" t="s">
        <v>3821</v>
      </c>
      <c r="L227" s="3" t="s">
        <v>3909</v>
      </c>
      <c r="M227" s="3" t="s">
        <v>3918</v>
      </c>
      <c r="N227" s="3" t="s">
        <v>3921</v>
      </c>
      <c r="O227" s="5">
        <v>106</v>
      </c>
      <c r="P227" s="17">
        <v>0.28767123818397522</v>
      </c>
      <c r="Q227" s="5">
        <v>106</v>
      </c>
      <c r="R227" s="17">
        <v>0.28767123818397522</v>
      </c>
      <c r="S227" s="5">
        <v>106</v>
      </c>
      <c r="T227" s="17">
        <v>0.1095890402793884</v>
      </c>
      <c r="U227" s="5">
        <v>106</v>
      </c>
      <c r="V227" s="17">
        <v>0.1095890402793884</v>
      </c>
      <c r="W227" s="17">
        <v>0.39300000000000002</v>
      </c>
      <c r="X227" s="17"/>
      <c r="Y227" s="17"/>
      <c r="Z227" s="17">
        <v>0.432</v>
      </c>
      <c r="AA227" s="17">
        <v>0.155</v>
      </c>
      <c r="AB227" s="17">
        <v>1.8999999389052391E-2</v>
      </c>
      <c r="AC227" s="17">
        <v>2.4E-2</v>
      </c>
      <c r="AD227" s="17">
        <v>0.14099999999999999</v>
      </c>
      <c r="AE227" s="17">
        <v>0.60549999999999993</v>
      </c>
      <c r="AF227" s="5">
        <v>0</v>
      </c>
      <c r="AG227" s="31">
        <v>14673.5498046875</v>
      </c>
      <c r="AH227" s="31">
        <v>15315.81</v>
      </c>
    </row>
    <row r="228" spans="1:34" x14ac:dyDescent="0.3">
      <c r="A228" s="4">
        <v>100934030</v>
      </c>
      <c r="B228" s="3" t="s">
        <v>43</v>
      </c>
      <c r="C228" s="3" t="s">
        <v>641</v>
      </c>
      <c r="D228" s="14">
        <v>83.594673156738281</v>
      </c>
      <c r="E228" s="14">
        <v>85.030014038085938</v>
      </c>
      <c r="F228" s="14">
        <v>82.868118286132813</v>
      </c>
      <c r="G228" s="14">
        <v>84.781333923339844</v>
      </c>
      <c r="H228" s="5">
        <v>364</v>
      </c>
      <c r="I228" s="15" t="s">
        <v>3980</v>
      </c>
      <c r="J228" s="15">
        <v>5</v>
      </c>
      <c r="K228" s="3" t="s">
        <v>3821</v>
      </c>
      <c r="L228" s="3" t="s">
        <v>3909</v>
      </c>
      <c r="M228" s="3" t="s">
        <v>3918</v>
      </c>
      <c r="N228" s="3" t="s">
        <v>3921</v>
      </c>
      <c r="O228" s="5">
        <v>193</v>
      </c>
      <c r="P228" s="17">
        <v>0.2402234673500061</v>
      </c>
      <c r="Q228" s="5">
        <v>193</v>
      </c>
      <c r="R228" s="17">
        <v>0.2402234673500061</v>
      </c>
      <c r="S228" s="5">
        <v>190</v>
      </c>
      <c r="T228" s="17">
        <v>0.12429378181695939</v>
      </c>
      <c r="U228" s="5">
        <v>190</v>
      </c>
      <c r="V228" s="17">
        <v>0.12429378181695939</v>
      </c>
      <c r="W228" s="17">
        <v>0.28299999999999997</v>
      </c>
      <c r="X228" s="17">
        <v>2.5000000000000001E-2</v>
      </c>
      <c r="Y228" s="17"/>
      <c r="Z228" s="17">
        <v>0.42899999999999999</v>
      </c>
      <c r="AA228" s="17">
        <v>0.25</v>
      </c>
      <c r="AB228" s="17">
        <v>1.4000000432133669E-2</v>
      </c>
      <c r="AC228" s="17">
        <v>3.5999999999999997E-2</v>
      </c>
      <c r="AD228" s="17">
        <v>0.104</v>
      </c>
      <c r="AE228" s="17">
        <v>0.58729999999999993</v>
      </c>
      <c r="AF228" s="5">
        <v>0</v>
      </c>
      <c r="AG228" s="31">
        <v>12376.490234375</v>
      </c>
      <c r="AH228" s="31">
        <v>12937.13</v>
      </c>
    </row>
    <row r="229" spans="1:34" x14ac:dyDescent="0.3">
      <c r="A229" s="4">
        <v>100934040</v>
      </c>
      <c r="B229" s="3" t="s">
        <v>43</v>
      </c>
      <c r="C229" s="3" t="s">
        <v>642</v>
      </c>
      <c r="D229" s="14">
        <v>81.100135803222656</v>
      </c>
      <c r="E229" s="14">
        <v>82.501426696777344</v>
      </c>
      <c r="F229" s="14">
        <v>85.417839050292969</v>
      </c>
      <c r="G229" s="14">
        <v>87.084228515625</v>
      </c>
      <c r="H229" s="5">
        <v>427</v>
      </c>
      <c r="I229" s="15" t="s">
        <v>3980</v>
      </c>
      <c r="J229" s="15">
        <v>5</v>
      </c>
      <c r="K229" s="3" t="s">
        <v>3821</v>
      </c>
      <c r="L229" s="3" t="s">
        <v>3909</v>
      </c>
      <c r="M229" s="3" t="s">
        <v>3918</v>
      </c>
      <c r="N229" s="3" t="s">
        <v>3921</v>
      </c>
      <c r="O229" s="5">
        <v>205</v>
      </c>
      <c r="P229" s="17">
        <v>0.1770833283662796</v>
      </c>
      <c r="Q229" s="5">
        <v>205</v>
      </c>
      <c r="R229" s="17">
        <v>0.1770833283662796</v>
      </c>
      <c r="S229" s="5">
        <v>207</v>
      </c>
      <c r="T229" s="17">
        <v>8.9005239307880402E-2</v>
      </c>
      <c r="U229" s="5">
        <v>207</v>
      </c>
      <c r="V229" s="17">
        <v>8.9005239307880402E-2</v>
      </c>
      <c r="W229" s="17">
        <v>0.32800000000000001</v>
      </c>
      <c r="X229" s="17">
        <v>0.23699999999999999</v>
      </c>
      <c r="Y229" s="17">
        <v>4.3999999999999997E-2</v>
      </c>
      <c r="Z229" s="17">
        <v>0.27900000000000003</v>
      </c>
      <c r="AA229" s="17">
        <v>0.11</v>
      </c>
      <c r="AB229" s="17">
        <v>2.000000094994903E-3</v>
      </c>
      <c r="AC229" s="17">
        <v>0.21099999999999999</v>
      </c>
      <c r="AD229" s="17">
        <v>0.13800000000000001</v>
      </c>
      <c r="AE229" s="17">
        <v>0.50929999999999997</v>
      </c>
      <c r="AF229" s="5">
        <v>0</v>
      </c>
      <c r="AG229" s="31">
        <v>11988.2197265625</v>
      </c>
      <c r="AH229" s="31">
        <v>12671.41</v>
      </c>
    </row>
    <row r="230" spans="1:34" x14ac:dyDescent="0.3">
      <c r="A230" s="4">
        <v>100934050</v>
      </c>
      <c r="B230" s="3" t="s">
        <v>43</v>
      </c>
      <c r="C230" s="3" t="s">
        <v>643</v>
      </c>
      <c r="D230" s="14">
        <v>89.225074768066406</v>
      </c>
      <c r="E230" s="14">
        <v>86.360000610351563</v>
      </c>
      <c r="F230" s="14">
        <v>87.652427673339844</v>
      </c>
      <c r="G230" s="14">
        <v>88.404067993164063</v>
      </c>
      <c r="H230" s="5">
        <v>360</v>
      </c>
      <c r="I230" s="15" t="s">
        <v>3981</v>
      </c>
      <c r="J230" s="15">
        <v>5</v>
      </c>
      <c r="K230" s="3" t="s">
        <v>3821</v>
      </c>
      <c r="L230" s="3" t="s">
        <v>3909</v>
      </c>
      <c r="M230" s="3" t="s">
        <v>3918</v>
      </c>
      <c r="N230" s="3" t="s">
        <v>3921</v>
      </c>
      <c r="O230" s="5">
        <v>185</v>
      </c>
      <c r="P230" s="17">
        <v>0.41059601306915278</v>
      </c>
      <c r="Q230" s="5">
        <v>110</v>
      </c>
      <c r="R230" s="17">
        <v>0.15714286267757421</v>
      </c>
      <c r="S230" s="5">
        <v>188</v>
      </c>
      <c r="T230" s="17">
        <v>0.30463576316833502</v>
      </c>
      <c r="U230" s="5">
        <v>114</v>
      </c>
      <c r="V230" s="17">
        <v>0.10000000149011611</v>
      </c>
      <c r="W230" s="17">
        <v>0.17799999999999999</v>
      </c>
      <c r="X230" s="17">
        <v>5.2999999999999999E-2</v>
      </c>
      <c r="Y230" s="17">
        <v>2.8000000000000001E-2</v>
      </c>
      <c r="Z230" s="17">
        <v>0.628</v>
      </c>
      <c r="AA230" s="17">
        <v>8.8999999999999996E-2</v>
      </c>
      <c r="AB230" s="17">
        <v>2.500000037252903E-2</v>
      </c>
      <c r="AC230" s="17">
        <v>3.1E-2</v>
      </c>
      <c r="AD230" s="17">
        <v>0.10299999999999999</v>
      </c>
      <c r="AE230" s="17">
        <v>0.42299999999999999</v>
      </c>
      <c r="AF230" s="5">
        <v>0</v>
      </c>
      <c r="AG230" s="31">
        <v>12772.759765625</v>
      </c>
      <c r="AH230" s="31">
        <v>13430.11</v>
      </c>
    </row>
    <row r="231" spans="1:34" x14ac:dyDescent="0.3">
      <c r="A231" s="4">
        <v>100934055</v>
      </c>
      <c r="B231" s="3" t="s">
        <v>43</v>
      </c>
      <c r="C231" s="3" t="s">
        <v>644</v>
      </c>
      <c r="D231" s="14">
        <v>82.585685729980469</v>
      </c>
      <c r="E231" s="14">
        <v>84.01141357421875</v>
      </c>
      <c r="F231" s="14">
        <v>83.255828857421875</v>
      </c>
      <c r="G231" s="14">
        <v>84.08319091796875</v>
      </c>
      <c r="H231" s="5">
        <v>404</v>
      </c>
      <c r="I231" s="15" t="s">
        <v>3980</v>
      </c>
      <c r="J231" s="15">
        <v>5</v>
      </c>
      <c r="K231" s="3" t="s">
        <v>3821</v>
      </c>
      <c r="L231" s="3" t="s">
        <v>3909</v>
      </c>
      <c r="M231" s="3" t="s">
        <v>3918</v>
      </c>
      <c r="N231" s="3" t="s">
        <v>3921</v>
      </c>
      <c r="O231" s="5">
        <v>183</v>
      </c>
      <c r="P231" s="17">
        <v>0.24309392273426059</v>
      </c>
      <c r="Q231" s="5">
        <v>183</v>
      </c>
      <c r="R231" s="17">
        <v>0.24309392273426059</v>
      </c>
      <c r="S231" s="5">
        <v>183</v>
      </c>
      <c r="T231" s="17">
        <v>0.13812154531478879</v>
      </c>
      <c r="U231" s="5">
        <v>183</v>
      </c>
      <c r="V231" s="17">
        <v>0.13812154531478879</v>
      </c>
      <c r="W231" s="17">
        <v>0.39100000000000001</v>
      </c>
      <c r="X231" s="17">
        <v>9.9000000000000005E-2</v>
      </c>
      <c r="Y231" s="17">
        <v>6.2E-2</v>
      </c>
      <c r="Z231" s="17">
        <v>0.29199999999999998</v>
      </c>
      <c r="AA231" s="17">
        <v>0.14599999999999999</v>
      </c>
      <c r="AB231" s="17">
        <v>9.9999997764825821E-3</v>
      </c>
      <c r="AC231" s="17">
        <v>0.158</v>
      </c>
      <c r="AD231" s="17">
        <v>0.156</v>
      </c>
      <c r="AE231" s="17">
        <v>0.52890000000000004</v>
      </c>
      <c r="AF231" s="5">
        <v>0</v>
      </c>
      <c r="AG231" s="31">
        <v>13912.490234375</v>
      </c>
      <c r="AH231" s="31">
        <v>14728.21</v>
      </c>
    </row>
    <row r="232" spans="1:34" x14ac:dyDescent="0.3">
      <c r="A232" s="4">
        <v>100934060</v>
      </c>
      <c r="B232" s="3" t="s">
        <v>43</v>
      </c>
      <c r="C232" s="3" t="s">
        <v>645</v>
      </c>
      <c r="D232" s="14">
        <v>91.598495483398438</v>
      </c>
      <c r="E232" s="14">
        <v>84.053054809570313</v>
      </c>
      <c r="F232" s="14">
        <v>87.808364868164063</v>
      </c>
      <c r="G232" s="14">
        <v>84.912628173828125</v>
      </c>
      <c r="H232" s="5">
        <v>444</v>
      </c>
      <c r="I232" s="15" t="s">
        <v>3980</v>
      </c>
      <c r="J232" s="15">
        <v>5</v>
      </c>
      <c r="K232" s="3" t="s">
        <v>3821</v>
      </c>
      <c r="L232" s="3" t="s">
        <v>3909</v>
      </c>
      <c r="M232" s="3" t="s">
        <v>3918</v>
      </c>
      <c r="N232" s="3" t="s">
        <v>3921</v>
      </c>
      <c r="O232" s="5">
        <v>202</v>
      </c>
      <c r="P232" s="17">
        <v>0.55232560634613037</v>
      </c>
      <c r="Q232" s="5">
        <v>86</v>
      </c>
      <c r="R232" s="17">
        <v>0.31707316637039179</v>
      </c>
      <c r="S232" s="5">
        <v>206</v>
      </c>
      <c r="T232" s="17">
        <v>0.42441859841346741</v>
      </c>
      <c r="U232" s="5">
        <v>90</v>
      </c>
      <c r="V232" s="17">
        <v>0.24390244483947751</v>
      </c>
      <c r="W232" s="17">
        <v>0.13100000000000001</v>
      </c>
      <c r="X232" s="17">
        <v>5.3999999999999999E-2</v>
      </c>
      <c r="Y232" s="17">
        <v>8.1000000000000003E-2</v>
      </c>
      <c r="Z232" s="17">
        <v>0.64200000000000002</v>
      </c>
      <c r="AA232" s="17">
        <v>9.1999999999999998E-2</v>
      </c>
      <c r="AB232" s="17">
        <v>0</v>
      </c>
      <c r="AC232" s="17">
        <v>9.9000000000000005E-2</v>
      </c>
      <c r="AD232" s="17">
        <v>8.6000000000000007E-2</v>
      </c>
      <c r="AE232" s="17">
        <v>0.34499999999999997</v>
      </c>
      <c r="AF232" s="5">
        <v>0</v>
      </c>
      <c r="AG232" s="31">
        <v>12045.3896484375</v>
      </c>
      <c r="AH232" s="31">
        <v>12581.63</v>
      </c>
    </row>
    <row r="233" spans="1:34" x14ac:dyDescent="0.3">
      <c r="A233" s="4">
        <v>100934070</v>
      </c>
      <c r="B233" s="3" t="s">
        <v>43</v>
      </c>
      <c r="C233" s="3" t="s">
        <v>646</v>
      </c>
      <c r="D233" s="14">
        <v>84.035842895507813</v>
      </c>
      <c r="E233" s="14">
        <v>85.516159057617188</v>
      </c>
      <c r="F233" s="14">
        <v>86.064308166503906</v>
      </c>
      <c r="G233" s="14">
        <v>87.433113098144531</v>
      </c>
      <c r="H233" s="5">
        <v>381</v>
      </c>
      <c r="I233" s="15" t="s">
        <v>3981</v>
      </c>
      <c r="J233" s="15">
        <v>5</v>
      </c>
      <c r="K233" s="3" t="s">
        <v>3821</v>
      </c>
      <c r="L233" s="3" t="s">
        <v>3909</v>
      </c>
      <c r="M233" s="3" t="s">
        <v>3918</v>
      </c>
      <c r="N233" s="3" t="s">
        <v>3921</v>
      </c>
      <c r="O233" s="5">
        <v>191</v>
      </c>
      <c r="P233" s="17">
        <v>0.28571429848670959</v>
      </c>
      <c r="Q233" s="5">
        <v>191</v>
      </c>
      <c r="R233" s="17">
        <v>0.28571429848670959</v>
      </c>
      <c r="S233" s="5">
        <v>194</v>
      </c>
      <c r="T233" s="17">
        <v>0.1726190447807312</v>
      </c>
      <c r="U233" s="5">
        <v>194</v>
      </c>
      <c r="V233" s="17">
        <v>0.1726190447807312</v>
      </c>
      <c r="W233" s="17">
        <v>0.40400000000000003</v>
      </c>
      <c r="X233" s="17">
        <v>5.5E-2</v>
      </c>
      <c r="Y233" s="17">
        <v>1.6E-2</v>
      </c>
      <c r="Z233" s="17">
        <v>0.378</v>
      </c>
      <c r="AA233" s="17">
        <v>0.14199999999999999</v>
      </c>
      <c r="AB233" s="17">
        <v>4.999999888241291E-3</v>
      </c>
      <c r="AC233" s="17">
        <v>6.6000000000000003E-2</v>
      </c>
      <c r="AD233" s="17">
        <v>0.105</v>
      </c>
      <c r="AE233" s="17">
        <v>0.42049999999999998</v>
      </c>
      <c r="AF233" s="5">
        <v>0</v>
      </c>
      <c r="AG233" s="31">
        <v>13059.599609375</v>
      </c>
      <c r="AH233" s="31">
        <v>13631.71</v>
      </c>
    </row>
    <row r="234" spans="1:34" x14ac:dyDescent="0.3">
      <c r="A234" s="4">
        <v>100935000</v>
      </c>
      <c r="B234" s="3" t="s">
        <v>43</v>
      </c>
      <c r="C234" s="3" t="s">
        <v>647</v>
      </c>
      <c r="D234" s="14">
        <v>83.542572021484375</v>
      </c>
      <c r="E234" s="14">
        <v>81.384269714355469</v>
      </c>
      <c r="F234" s="14">
        <v>85.073554992675781</v>
      </c>
      <c r="G234" s="14">
        <v>82.610969543457031</v>
      </c>
      <c r="H234" s="5">
        <v>273</v>
      </c>
      <c r="I234" s="15" t="s">
        <v>3980</v>
      </c>
      <c r="J234" s="15">
        <v>5</v>
      </c>
      <c r="K234" s="3" t="s">
        <v>3821</v>
      </c>
      <c r="L234" s="3" t="s">
        <v>3909</v>
      </c>
      <c r="M234" s="3" t="s">
        <v>3918</v>
      </c>
      <c r="N234" s="3" t="s">
        <v>3921</v>
      </c>
      <c r="O234" s="5">
        <v>150</v>
      </c>
      <c r="P234" s="17">
        <v>0.48275861144065862</v>
      </c>
      <c r="Q234" s="5">
        <v>66</v>
      </c>
      <c r="R234" s="17">
        <v>0.18333333730697629</v>
      </c>
      <c r="S234" s="5">
        <v>150</v>
      </c>
      <c r="T234" s="17">
        <v>0.36206895112991327</v>
      </c>
      <c r="U234" s="5">
        <v>66</v>
      </c>
      <c r="V234" s="17">
        <v>0.13333334028720861</v>
      </c>
      <c r="W234" s="17">
        <v>0.23799999999999999</v>
      </c>
      <c r="X234" s="17">
        <v>0.04</v>
      </c>
      <c r="Y234" s="17">
        <v>9.9000000000000005E-2</v>
      </c>
      <c r="Z234" s="17">
        <v>0.54900000000000004</v>
      </c>
      <c r="AA234" s="17">
        <v>7.2999999999999995E-2</v>
      </c>
      <c r="AB234" s="17">
        <v>0</v>
      </c>
      <c r="AC234" s="17">
        <v>0.11</v>
      </c>
      <c r="AD234" s="17">
        <v>6.6000000000000003E-2</v>
      </c>
      <c r="AE234" s="17">
        <v>0.437</v>
      </c>
      <c r="AF234" s="5">
        <v>0</v>
      </c>
      <c r="AG234" s="31">
        <v>12462.5</v>
      </c>
      <c r="AH234" s="31">
        <v>12902.03</v>
      </c>
    </row>
    <row r="235" spans="1:34" x14ac:dyDescent="0.3">
      <c r="A235" s="4">
        <v>100935010</v>
      </c>
      <c r="B235" s="3" t="s">
        <v>43</v>
      </c>
      <c r="C235" s="3" t="s">
        <v>648</v>
      </c>
      <c r="D235" s="14">
        <v>87.536392211914063</v>
      </c>
      <c r="E235" s="14">
        <v>90.147811889648438</v>
      </c>
      <c r="F235" s="14">
        <v>87.327880859375</v>
      </c>
      <c r="G235" s="14">
        <v>85.576522827148438</v>
      </c>
      <c r="H235" s="5">
        <v>619</v>
      </c>
      <c r="I235" s="15" t="s">
        <v>3980</v>
      </c>
      <c r="J235" s="15">
        <v>5</v>
      </c>
      <c r="K235" s="3" t="s">
        <v>3821</v>
      </c>
      <c r="L235" s="3" t="s">
        <v>3909</v>
      </c>
      <c r="M235" s="3" t="s">
        <v>3918</v>
      </c>
      <c r="N235" s="3" t="s">
        <v>3921</v>
      </c>
      <c r="O235" s="5">
        <v>272</v>
      </c>
      <c r="P235" s="17">
        <v>0.4944649338722229</v>
      </c>
      <c r="Q235" s="5">
        <v>138</v>
      </c>
      <c r="R235" s="17">
        <v>0.35507246851921082</v>
      </c>
      <c r="S235" s="5">
        <v>276</v>
      </c>
      <c r="T235" s="17">
        <v>0.43589743971824652</v>
      </c>
      <c r="U235" s="5">
        <v>142</v>
      </c>
      <c r="V235" s="17">
        <v>0.3214285671710968</v>
      </c>
      <c r="W235" s="17">
        <v>0.126</v>
      </c>
      <c r="X235" s="17">
        <v>5.5E-2</v>
      </c>
      <c r="Y235" s="17">
        <v>0.13100000000000001</v>
      </c>
      <c r="Z235" s="17">
        <v>0.58799999999999997</v>
      </c>
      <c r="AA235" s="17">
        <v>9.7000000000000003E-2</v>
      </c>
      <c r="AB235" s="17">
        <v>3.0000000260770321E-3</v>
      </c>
      <c r="AC235" s="17">
        <v>0.16300000000000001</v>
      </c>
      <c r="AD235" s="17">
        <v>6.3E-2</v>
      </c>
      <c r="AE235" s="17">
        <v>0.39300000000000002</v>
      </c>
      <c r="AF235" s="5">
        <v>0</v>
      </c>
      <c r="AG235" s="31">
        <v>10953.080078125</v>
      </c>
      <c r="AH235" s="31">
        <v>11448.98</v>
      </c>
    </row>
    <row r="236" spans="1:34" x14ac:dyDescent="0.3">
      <c r="A236" s="4">
        <v>100935020</v>
      </c>
      <c r="B236" s="3" t="s">
        <v>43</v>
      </c>
      <c r="C236" s="3" t="s">
        <v>649</v>
      </c>
      <c r="D236" s="14">
        <v>93.287918090820313</v>
      </c>
      <c r="E236" s="14">
        <v>92.781448364257813</v>
      </c>
      <c r="F236" s="14">
        <v>83.892791748046875</v>
      </c>
      <c r="G236" s="14">
        <v>81.806900024414063</v>
      </c>
      <c r="H236" s="5">
        <v>211</v>
      </c>
      <c r="I236" s="15" t="s">
        <v>3980</v>
      </c>
      <c r="J236" s="15">
        <v>5</v>
      </c>
      <c r="K236" s="3" t="s">
        <v>3821</v>
      </c>
      <c r="L236" s="3" t="s">
        <v>3909</v>
      </c>
      <c r="M236" s="3" t="s">
        <v>3918</v>
      </c>
      <c r="N236" s="3" t="s">
        <v>3921</v>
      </c>
      <c r="O236" s="5">
        <v>119</v>
      </c>
      <c r="P236" s="17">
        <v>0.47368422150611877</v>
      </c>
      <c r="Q236" s="5">
        <v>65</v>
      </c>
      <c r="R236" s="17">
        <v>0.30508473515510559</v>
      </c>
      <c r="S236" s="5">
        <v>121</v>
      </c>
      <c r="T236" s="17">
        <v>0.26315790414810181</v>
      </c>
      <c r="U236" s="5">
        <v>67</v>
      </c>
      <c r="V236" s="17">
        <v>0.1525423675775528</v>
      </c>
      <c r="W236" s="17">
        <v>0.19</v>
      </c>
      <c r="X236" s="17">
        <v>3.7999999999999999E-2</v>
      </c>
      <c r="Y236" s="17">
        <v>0.13300000000000001</v>
      </c>
      <c r="Z236" s="17">
        <v>0.52600000000000002</v>
      </c>
      <c r="AA236" s="17">
        <v>0.114</v>
      </c>
      <c r="AB236" s="17">
        <v>0</v>
      </c>
      <c r="AC236" s="17">
        <v>0.17100000000000001</v>
      </c>
      <c r="AD236" s="17">
        <v>7.1000000000000008E-2</v>
      </c>
      <c r="AE236" s="17">
        <v>0.51200000000000001</v>
      </c>
      <c r="AF236" s="5">
        <v>0</v>
      </c>
      <c r="AG236" s="31">
        <v>13033.4501953125</v>
      </c>
      <c r="AH236" s="31">
        <v>13450.62</v>
      </c>
    </row>
    <row r="237" spans="1:34" x14ac:dyDescent="0.3">
      <c r="A237" s="4">
        <v>100935025</v>
      </c>
      <c r="B237" s="3" t="s">
        <v>43</v>
      </c>
      <c r="C237" s="3" t="s">
        <v>650</v>
      </c>
      <c r="D237" s="14">
        <v>85.362602233886719</v>
      </c>
      <c r="E237" s="14">
        <v>85.084571838378906</v>
      </c>
      <c r="F237" s="14">
        <v>85.773323059082031</v>
      </c>
      <c r="G237" s="14">
        <v>83.868186950683594</v>
      </c>
      <c r="H237" s="5">
        <v>214</v>
      </c>
      <c r="I237" s="15" t="s">
        <v>3980</v>
      </c>
      <c r="J237" s="15">
        <v>5</v>
      </c>
      <c r="K237" s="3" t="s">
        <v>3821</v>
      </c>
      <c r="L237" s="3" t="s">
        <v>3909</v>
      </c>
      <c r="M237" s="3" t="s">
        <v>3918</v>
      </c>
      <c r="N237" s="3" t="s">
        <v>3921</v>
      </c>
      <c r="O237" s="5">
        <v>95</v>
      </c>
      <c r="P237" s="17">
        <v>0.56470590829849243</v>
      </c>
      <c r="Q237" s="5">
        <v>28</v>
      </c>
      <c r="R237" s="17">
        <v>0</v>
      </c>
      <c r="S237" s="5">
        <v>95</v>
      </c>
      <c r="T237" s="17">
        <v>0.55294120311737061</v>
      </c>
      <c r="U237" s="5">
        <v>28</v>
      </c>
      <c r="V237" s="17">
        <v>0.25925925374031072</v>
      </c>
      <c r="W237" s="17"/>
      <c r="X237" s="17">
        <v>3.3000000000000002E-2</v>
      </c>
      <c r="Y237" s="17">
        <v>2.8000000000000001E-2</v>
      </c>
      <c r="Z237" s="17">
        <v>0.82200000000000006</v>
      </c>
      <c r="AA237" s="17">
        <v>0.10299999999999999</v>
      </c>
      <c r="AB237" s="17">
        <v>1.4000000432133669E-2</v>
      </c>
      <c r="AC237" s="17">
        <v>2.8000000000000001E-2</v>
      </c>
      <c r="AD237" s="17">
        <v>5.0999999999999997E-2</v>
      </c>
      <c r="AE237" s="17">
        <v>0.26900000000000002</v>
      </c>
      <c r="AF237" s="5">
        <v>0</v>
      </c>
      <c r="AG237" s="31">
        <v>12709.919921875</v>
      </c>
      <c r="AH237" s="31">
        <v>13129.41</v>
      </c>
    </row>
    <row r="238" spans="1:34" x14ac:dyDescent="0.3">
      <c r="A238" s="4">
        <v>100935030</v>
      </c>
      <c r="B238" s="3" t="s">
        <v>43</v>
      </c>
      <c r="C238" s="3" t="s">
        <v>651</v>
      </c>
      <c r="D238" s="14">
        <v>87.922798156738281</v>
      </c>
      <c r="E238" s="14">
        <v>82.952529907226563</v>
      </c>
      <c r="F238" s="14">
        <v>92.28179931640625</v>
      </c>
      <c r="G238" s="14">
        <v>89.258659362792969</v>
      </c>
      <c r="H238" s="5">
        <v>575</v>
      </c>
      <c r="I238" s="15" t="s">
        <v>3980</v>
      </c>
      <c r="J238" s="15">
        <v>5</v>
      </c>
      <c r="K238" s="3" t="s">
        <v>3821</v>
      </c>
      <c r="L238" s="3" t="s">
        <v>3909</v>
      </c>
      <c r="M238" s="3" t="s">
        <v>3918</v>
      </c>
      <c r="N238" s="3" t="s">
        <v>3921</v>
      </c>
      <c r="O238" s="5">
        <v>292</v>
      </c>
      <c r="P238" s="17">
        <v>0.62549799680709839</v>
      </c>
      <c r="Q238" s="5">
        <v>94</v>
      </c>
      <c r="R238" s="17">
        <v>0.30263158679008478</v>
      </c>
      <c r="S238" s="5">
        <v>292</v>
      </c>
      <c r="T238" s="17">
        <v>0.6215139627456665</v>
      </c>
      <c r="U238" s="5">
        <v>94</v>
      </c>
      <c r="V238" s="17">
        <v>0.31578946113586431</v>
      </c>
      <c r="W238" s="17">
        <v>6.4000000000000001E-2</v>
      </c>
      <c r="X238" s="17">
        <v>3.3000000000000002E-2</v>
      </c>
      <c r="Y238" s="17">
        <v>0.12</v>
      </c>
      <c r="Z238" s="17">
        <v>0.72499999999999998</v>
      </c>
      <c r="AA238" s="17">
        <v>5.7000000000000002E-2</v>
      </c>
      <c r="AB238" s="17">
        <v>0</v>
      </c>
      <c r="AC238" s="17">
        <v>7.1000000000000008E-2</v>
      </c>
      <c r="AD238" s="17">
        <v>4.7E-2</v>
      </c>
      <c r="AE238" s="17">
        <v>0.20599999999999999</v>
      </c>
      <c r="AF238" s="5">
        <v>0</v>
      </c>
      <c r="AG238" s="31">
        <v>11062.7001953125</v>
      </c>
      <c r="AH238" s="31">
        <v>11564.77</v>
      </c>
    </row>
    <row r="239" spans="1:34" x14ac:dyDescent="0.3">
      <c r="A239" s="4">
        <v>100935035</v>
      </c>
      <c r="B239" s="3" t="s">
        <v>43</v>
      </c>
      <c r="C239" s="3" t="s">
        <v>652</v>
      </c>
      <c r="D239" s="14">
        <v>87.040573120117188</v>
      </c>
      <c r="E239" s="14">
        <v>88.520439147949219</v>
      </c>
      <c r="F239" s="14">
        <v>90.972145080566406</v>
      </c>
      <c r="G239" s="14">
        <v>93.527786254882813</v>
      </c>
      <c r="H239" s="5">
        <v>273</v>
      </c>
      <c r="I239" s="15" t="s">
        <v>3980</v>
      </c>
      <c r="J239" s="15">
        <v>5</v>
      </c>
      <c r="K239" s="3" t="s">
        <v>3821</v>
      </c>
      <c r="L239" s="3" t="s">
        <v>3909</v>
      </c>
      <c r="M239" s="3" t="s">
        <v>3918</v>
      </c>
      <c r="N239" s="3" t="s">
        <v>3921</v>
      </c>
      <c r="O239" s="5">
        <v>105</v>
      </c>
      <c r="P239" s="17">
        <v>0.28235295414924622</v>
      </c>
      <c r="Q239" s="5">
        <v>105</v>
      </c>
      <c r="R239" s="17">
        <v>0.28235295414924622</v>
      </c>
      <c r="S239" s="5">
        <v>105</v>
      </c>
      <c r="T239" s="17">
        <v>0.12941177189350131</v>
      </c>
      <c r="U239" s="5">
        <v>105</v>
      </c>
      <c r="V239" s="17">
        <v>0.12941177189350131</v>
      </c>
      <c r="W239" s="17">
        <v>0.245</v>
      </c>
      <c r="X239" s="17">
        <v>0.22</v>
      </c>
      <c r="Y239" s="17">
        <v>0.04</v>
      </c>
      <c r="Z239" s="17">
        <v>0.40300000000000002</v>
      </c>
      <c r="AA239" s="17">
        <v>9.1999999999999998E-2</v>
      </c>
      <c r="AB239" s="17">
        <v>0</v>
      </c>
      <c r="AC239" s="17">
        <v>0.20899999999999999</v>
      </c>
      <c r="AD239" s="17">
        <v>0.16500000000000001</v>
      </c>
      <c r="AE239" s="17">
        <v>0.4592</v>
      </c>
      <c r="AF239" s="5">
        <v>0</v>
      </c>
      <c r="AG239" s="31">
        <v>13840.2001953125</v>
      </c>
      <c r="AH239" s="31">
        <v>14577.21</v>
      </c>
    </row>
    <row r="240" spans="1:34" x14ac:dyDescent="0.3">
      <c r="A240" s="4">
        <v>100935040</v>
      </c>
      <c r="B240" s="3" t="s">
        <v>43</v>
      </c>
      <c r="C240" s="3" t="s">
        <v>653</v>
      </c>
      <c r="D240" s="14">
        <v>84.028671264648438</v>
      </c>
      <c r="E240" s="14">
        <v>84.079063415527344</v>
      </c>
      <c r="F240" s="14">
        <v>82.066162109375</v>
      </c>
      <c r="G240" s="14">
        <v>81.459945678710938</v>
      </c>
      <c r="H240" s="5">
        <v>488</v>
      </c>
      <c r="I240" s="15" t="s">
        <v>3980</v>
      </c>
      <c r="J240" s="15">
        <v>5</v>
      </c>
      <c r="K240" s="3" t="s">
        <v>3821</v>
      </c>
      <c r="L240" s="3" t="s">
        <v>3909</v>
      </c>
      <c r="M240" s="3" t="s">
        <v>3918</v>
      </c>
      <c r="N240" s="3" t="s">
        <v>3921</v>
      </c>
      <c r="O240" s="5">
        <v>171</v>
      </c>
      <c r="P240" s="17">
        <v>0.2445652186870575</v>
      </c>
      <c r="Q240" s="5">
        <v>112</v>
      </c>
      <c r="R240" s="17">
        <v>0.13970588147640231</v>
      </c>
      <c r="S240" s="5">
        <v>172</v>
      </c>
      <c r="T240" s="17">
        <v>0.14207650721073151</v>
      </c>
      <c r="U240" s="5">
        <v>113</v>
      </c>
      <c r="V240" s="17">
        <v>5.9259258210659027E-2</v>
      </c>
      <c r="W240" s="17">
        <v>0.26600000000000001</v>
      </c>
      <c r="X240" s="17">
        <v>6.6000000000000003E-2</v>
      </c>
      <c r="Y240" s="17">
        <v>4.4999999999999998E-2</v>
      </c>
      <c r="Z240" s="17">
        <v>0.47099999999999997</v>
      </c>
      <c r="AA240" s="17">
        <v>0.129</v>
      </c>
      <c r="AB240" s="17">
        <v>2.300000004470348E-2</v>
      </c>
      <c r="AC240" s="17">
        <v>0.111</v>
      </c>
      <c r="AD240" s="17">
        <v>9.6000000000000002E-2</v>
      </c>
      <c r="AE240" s="17">
        <v>0.627</v>
      </c>
      <c r="AF240" s="5">
        <v>0</v>
      </c>
      <c r="AG240" s="31">
        <v>11281.01953125</v>
      </c>
      <c r="AH240" s="31">
        <v>11909.08</v>
      </c>
    </row>
    <row r="241" spans="1:34" x14ac:dyDescent="0.3">
      <c r="A241" s="4">
        <v>100935050</v>
      </c>
      <c r="B241" s="3" t="s">
        <v>43</v>
      </c>
      <c r="C241" s="3" t="s">
        <v>654</v>
      </c>
      <c r="D241" s="14">
        <v>83.610549926757813</v>
      </c>
      <c r="E241" s="14">
        <v>82.449348449707031</v>
      </c>
      <c r="F241" s="14">
        <v>85.529388427734375</v>
      </c>
      <c r="G241" s="14">
        <v>84.489067077636719</v>
      </c>
      <c r="H241" s="5">
        <v>664</v>
      </c>
      <c r="I241" s="15" t="s">
        <v>3981</v>
      </c>
      <c r="J241" s="15">
        <v>5</v>
      </c>
      <c r="K241" s="3" t="s">
        <v>3821</v>
      </c>
      <c r="L241" s="3" t="s">
        <v>3909</v>
      </c>
      <c r="M241" s="3" t="s">
        <v>3918</v>
      </c>
      <c r="N241" s="3" t="s">
        <v>3921</v>
      </c>
      <c r="O241" s="5">
        <v>280</v>
      </c>
      <c r="P241" s="17">
        <v>0.60283690690994263</v>
      </c>
      <c r="Q241" s="5">
        <v>109</v>
      </c>
      <c r="R241" s="17">
        <v>0.3214285671710968</v>
      </c>
      <c r="S241" s="5">
        <v>281</v>
      </c>
      <c r="T241" s="17">
        <v>0.50883394479751587</v>
      </c>
      <c r="U241" s="5">
        <v>110</v>
      </c>
      <c r="V241" s="17">
        <v>0.2300885021686554</v>
      </c>
      <c r="W241" s="17">
        <v>9.2999999999999999E-2</v>
      </c>
      <c r="X241" s="17">
        <v>5.0999999999999997E-2</v>
      </c>
      <c r="Y241" s="17">
        <v>7.2000000000000008E-2</v>
      </c>
      <c r="Z241" s="17">
        <v>0.68400000000000005</v>
      </c>
      <c r="AA241" s="17">
        <v>0.09</v>
      </c>
      <c r="AB241" s="17">
        <v>8.999999612569809E-3</v>
      </c>
      <c r="AC241" s="17">
        <v>3.5000000000000003E-2</v>
      </c>
      <c r="AD241" s="17">
        <v>0.09</v>
      </c>
      <c r="AE241" s="17">
        <v>0.23899999999999999</v>
      </c>
      <c r="AF241" s="5">
        <v>0</v>
      </c>
      <c r="AG241" s="31">
        <v>10945.91015625</v>
      </c>
      <c r="AH241" s="31">
        <v>11673.83</v>
      </c>
    </row>
    <row r="242" spans="1:34" x14ac:dyDescent="0.3">
      <c r="A242" s="4">
        <v>100935060</v>
      </c>
      <c r="B242" s="3" t="s">
        <v>43</v>
      </c>
      <c r="C242" s="3" t="s">
        <v>655</v>
      </c>
      <c r="D242" s="14">
        <v>91.176666259765625</v>
      </c>
      <c r="E242" s="14">
        <v>90.858016967773438</v>
      </c>
      <c r="F242" s="14">
        <v>89.213027954101563</v>
      </c>
      <c r="G242" s="14">
        <v>91.666275024414063</v>
      </c>
      <c r="H242" s="5">
        <v>236</v>
      </c>
      <c r="I242" s="15" t="s">
        <v>3981</v>
      </c>
      <c r="J242" s="15">
        <v>5</v>
      </c>
      <c r="K242" s="3" t="s">
        <v>3821</v>
      </c>
      <c r="L242" s="3" t="s">
        <v>3909</v>
      </c>
      <c r="M242" s="3" t="s">
        <v>3918</v>
      </c>
      <c r="N242" s="3" t="s">
        <v>3921</v>
      </c>
      <c r="O242" s="5">
        <v>96</v>
      </c>
      <c r="P242" s="17">
        <v>0.55913978815078735</v>
      </c>
      <c r="Q242" s="5">
        <v>33</v>
      </c>
      <c r="R242" s="17">
        <v>0.48275861144065862</v>
      </c>
      <c r="S242" s="5">
        <v>96</v>
      </c>
      <c r="T242" s="17">
        <v>0.37634408473968511</v>
      </c>
      <c r="U242" s="5">
        <v>33</v>
      </c>
      <c r="V242" s="17">
        <v>0.31034481525421143</v>
      </c>
      <c r="W242" s="17">
        <v>8.8999999999999996E-2</v>
      </c>
      <c r="X242" s="17">
        <v>3.4000000000000002E-2</v>
      </c>
      <c r="Y242" s="17">
        <v>4.7E-2</v>
      </c>
      <c r="Z242" s="17">
        <v>0.71599999999999997</v>
      </c>
      <c r="AA242" s="17">
        <v>0.114</v>
      </c>
      <c r="AB242" s="17">
        <v>0</v>
      </c>
      <c r="AC242" s="17">
        <v>2.1000000000000001E-2</v>
      </c>
      <c r="AD242" s="17">
        <v>7.5999999999999998E-2</v>
      </c>
      <c r="AE242" s="17">
        <v>0.14399999999999999</v>
      </c>
      <c r="AF242" s="5">
        <v>0</v>
      </c>
      <c r="AG242" s="31">
        <v>11886.6904296875</v>
      </c>
      <c r="AH242" s="31">
        <v>12498.96</v>
      </c>
    </row>
    <row r="243" spans="1:34" x14ac:dyDescent="0.3">
      <c r="A243" s="4">
        <v>100935080</v>
      </c>
      <c r="B243" s="3" t="s">
        <v>43</v>
      </c>
      <c r="C243" s="3" t="s">
        <v>656</v>
      </c>
      <c r="D243" s="14">
        <v>87.9776611328125</v>
      </c>
      <c r="E243" s="14">
        <v>82.587837219238281</v>
      </c>
      <c r="F243" s="14">
        <v>87.690254211425781</v>
      </c>
      <c r="G243" s="14">
        <v>86.749427795410156</v>
      </c>
      <c r="H243" s="5">
        <v>452</v>
      </c>
      <c r="I243" s="15" t="s">
        <v>3980</v>
      </c>
      <c r="J243" s="15">
        <v>5</v>
      </c>
      <c r="K243" s="3" t="s">
        <v>3821</v>
      </c>
      <c r="L243" s="3" t="s">
        <v>3909</v>
      </c>
      <c r="M243" s="3" t="s">
        <v>3918</v>
      </c>
      <c r="N243" s="3" t="s">
        <v>3921</v>
      </c>
      <c r="O243" s="5">
        <v>214</v>
      </c>
      <c r="P243" s="17">
        <v>0.52849739789962769</v>
      </c>
      <c r="Q243" s="5">
        <v>85</v>
      </c>
      <c r="R243" s="17">
        <v>0.32894736528396612</v>
      </c>
      <c r="S243" s="5">
        <v>214</v>
      </c>
      <c r="T243" s="17">
        <v>0.4263959527015686</v>
      </c>
      <c r="U243" s="5">
        <v>85</v>
      </c>
      <c r="V243" s="17">
        <v>0.27500000596046448</v>
      </c>
      <c r="W243" s="17">
        <v>0.14799999999999999</v>
      </c>
      <c r="X243" s="17">
        <v>5.5E-2</v>
      </c>
      <c r="Y243" s="17">
        <v>5.2999999999999999E-2</v>
      </c>
      <c r="Z243" s="17">
        <v>0.65</v>
      </c>
      <c r="AA243" s="17">
        <v>8.2000000000000003E-2</v>
      </c>
      <c r="AB243" s="17">
        <v>1.099999994039536E-2</v>
      </c>
      <c r="AC243" s="17">
        <v>8.2000000000000003E-2</v>
      </c>
      <c r="AD243" s="17">
        <v>6.4000000000000001E-2</v>
      </c>
      <c r="AE243" s="17">
        <v>0.32</v>
      </c>
      <c r="AF243" s="5">
        <v>0</v>
      </c>
      <c r="AG243" s="31">
        <v>11454.7802734375</v>
      </c>
      <c r="AH243" s="31">
        <v>12014.71</v>
      </c>
    </row>
    <row r="244" spans="1:34" x14ac:dyDescent="0.3">
      <c r="A244" s="4">
        <v>100936000</v>
      </c>
      <c r="B244" s="3" t="s">
        <v>43</v>
      </c>
      <c r="C244" s="3" t="s">
        <v>657</v>
      </c>
      <c r="D244" s="14">
        <v>92.271377563476563</v>
      </c>
      <c r="E244" s="14">
        <v>86.154510498046875</v>
      </c>
      <c r="F244" s="14">
        <v>87.742202758789063</v>
      </c>
      <c r="G244" s="14">
        <v>85.679733276367188</v>
      </c>
      <c r="H244" s="5">
        <v>393</v>
      </c>
      <c r="I244" s="15" t="s">
        <v>3980</v>
      </c>
      <c r="J244" s="15">
        <v>5</v>
      </c>
      <c r="K244" s="3" t="s">
        <v>3821</v>
      </c>
      <c r="L244" s="3" t="s">
        <v>3909</v>
      </c>
      <c r="M244" s="3" t="s">
        <v>3918</v>
      </c>
      <c r="N244" s="3" t="s">
        <v>3921</v>
      </c>
      <c r="O244" s="5">
        <v>182</v>
      </c>
      <c r="P244" s="17">
        <v>0.48404255509376531</v>
      </c>
      <c r="Q244" s="5">
        <v>76</v>
      </c>
      <c r="R244" s="17">
        <v>0.3020833432674408</v>
      </c>
      <c r="S244" s="5">
        <v>183</v>
      </c>
      <c r="T244" s="17">
        <v>0.3404255211353302</v>
      </c>
      <c r="U244" s="5">
        <v>77</v>
      </c>
      <c r="V244" s="17">
        <v>0.2083333283662796</v>
      </c>
      <c r="W244" s="17">
        <v>6.6000000000000003E-2</v>
      </c>
      <c r="X244" s="17">
        <v>6.6000000000000003E-2</v>
      </c>
      <c r="Y244" s="17">
        <v>2.3E-2</v>
      </c>
      <c r="Z244" s="17">
        <v>0.753</v>
      </c>
      <c r="AA244" s="17">
        <v>8.8999999999999996E-2</v>
      </c>
      <c r="AB244" s="17">
        <v>3.0000000260770321E-3</v>
      </c>
      <c r="AC244" s="17">
        <v>6.9000000000000006E-2</v>
      </c>
      <c r="AD244" s="17">
        <v>0.13</v>
      </c>
      <c r="AE244" s="17">
        <v>0.32400000000000001</v>
      </c>
      <c r="AF244" s="5">
        <v>0</v>
      </c>
      <c r="AG244" s="31">
        <v>13491.26953125</v>
      </c>
      <c r="AH244" s="31">
        <v>14141.66</v>
      </c>
    </row>
    <row r="245" spans="1:34" x14ac:dyDescent="0.3">
      <c r="A245" s="4">
        <v>100936010</v>
      </c>
      <c r="B245" s="3" t="s">
        <v>43</v>
      </c>
      <c r="C245" s="3" t="s">
        <v>658</v>
      </c>
      <c r="D245" s="14">
        <v>87.611854553222656</v>
      </c>
      <c r="E245" s="14">
        <v>88.6514892578125</v>
      </c>
      <c r="F245" s="14">
        <v>87.070243835449219</v>
      </c>
      <c r="G245" s="14">
        <v>87.408393859863281</v>
      </c>
      <c r="H245" s="5">
        <v>452</v>
      </c>
      <c r="I245" s="15" t="s">
        <v>3980</v>
      </c>
      <c r="J245" s="15">
        <v>5</v>
      </c>
      <c r="K245" s="3" t="s">
        <v>3821</v>
      </c>
      <c r="L245" s="3" t="s">
        <v>3909</v>
      </c>
      <c r="M245" s="3" t="s">
        <v>3918</v>
      </c>
      <c r="N245" s="3" t="s">
        <v>3921</v>
      </c>
      <c r="O245" s="5">
        <v>204</v>
      </c>
      <c r="P245" s="17">
        <v>0.38068181276321411</v>
      </c>
      <c r="Q245" s="5">
        <v>146</v>
      </c>
      <c r="R245" s="17">
        <v>0.2321428507566452</v>
      </c>
      <c r="S245" s="5">
        <v>205</v>
      </c>
      <c r="T245" s="17">
        <v>0.24858756363391879</v>
      </c>
      <c r="U245" s="5">
        <v>147</v>
      </c>
      <c r="V245" s="17">
        <v>0.12389380484819409</v>
      </c>
      <c r="W245" s="17">
        <v>0.252</v>
      </c>
      <c r="X245" s="17">
        <v>7.4999999999999997E-2</v>
      </c>
      <c r="Y245" s="17">
        <v>3.5000000000000003E-2</v>
      </c>
      <c r="Z245" s="17">
        <v>0.49099999999999999</v>
      </c>
      <c r="AA245" s="17">
        <v>0.13700000000000001</v>
      </c>
      <c r="AB245" s="17">
        <v>8.999999612569809E-3</v>
      </c>
      <c r="AC245" s="17">
        <v>0.108</v>
      </c>
      <c r="AD245" s="17">
        <v>9.0999999999999998E-2</v>
      </c>
      <c r="AE245" s="17">
        <v>0.57200000000000006</v>
      </c>
      <c r="AF245" s="5">
        <v>0</v>
      </c>
      <c r="AG245" s="31">
        <v>11623.6103515625</v>
      </c>
      <c r="AH245" s="31">
        <v>12061.22</v>
      </c>
    </row>
    <row r="246" spans="1:34" x14ac:dyDescent="0.3">
      <c r="A246" s="4">
        <v>100936020</v>
      </c>
      <c r="B246" s="3" t="s">
        <v>43</v>
      </c>
      <c r="C246" s="3" t="s">
        <v>659</v>
      </c>
      <c r="D246" s="14">
        <v>85.7841796875</v>
      </c>
      <c r="E246" s="14">
        <v>87.233665466308594</v>
      </c>
      <c r="F246" s="14">
        <v>83.46942138671875</v>
      </c>
      <c r="G246" s="14">
        <v>87.830032348632813</v>
      </c>
      <c r="H246" s="5">
        <v>267</v>
      </c>
      <c r="I246" s="15" t="s">
        <v>3980</v>
      </c>
      <c r="J246" s="15">
        <v>5</v>
      </c>
      <c r="K246" s="3" t="s">
        <v>3821</v>
      </c>
      <c r="L246" s="3" t="s">
        <v>3909</v>
      </c>
      <c r="M246" s="3" t="s">
        <v>3918</v>
      </c>
      <c r="N246" s="3" t="s">
        <v>3921</v>
      </c>
      <c r="O246" s="5">
        <v>130</v>
      </c>
      <c r="P246" s="17">
        <v>0.35245901346206671</v>
      </c>
      <c r="Q246" s="5">
        <v>130</v>
      </c>
      <c r="R246" s="17">
        <v>0.35245901346206671</v>
      </c>
      <c r="S246" s="5">
        <v>131</v>
      </c>
      <c r="T246" s="17">
        <v>0.2049180269241333</v>
      </c>
      <c r="U246" s="5">
        <v>131</v>
      </c>
      <c r="V246" s="17">
        <v>0.2049180269241333</v>
      </c>
      <c r="W246" s="17">
        <v>0.378</v>
      </c>
      <c r="X246" s="17">
        <v>8.2000000000000003E-2</v>
      </c>
      <c r="Y246" s="17">
        <v>2.1999999999999999E-2</v>
      </c>
      <c r="Z246" s="17">
        <v>0.39</v>
      </c>
      <c r="AA246" s="17">
        <v>0.124</v>
      </c>
      <c r="AB246" s="17">
        <v>4.0000001899898052E-3</v>
      </c>
      <c r="AC246" s="17">
        <v>0.112</v>
      </c>
      <c r="AD246" s="17">
        <v>0.161</v>
      </c>
      <c r="AE246" s="17">
        <v>0.63240000000000007</v>
      </c>
      <c r="AF246" s="5">
        <v>0</v>
      </c>
      <c r="AG246" s="31">
        <v>15102.6796875</v>
      </c>
      <c r="AH246" s="31">
        <v>15915.35</v>
      </c>
    </row>
    <row r="247" spans="1:34" x14ac:dyDescent="0.3">
      <c r="A247" s="4">
        <v>100936040</v>
      </c>
      <c r="B247" s="3" t="s">
        <v>43</v>
      </c>
      <c r="C247" s="3" t="s">
        <v>660</v>
      </c>
      <c r="D247" s="14">
        <v>80.307884216308594</v>
      </c>
      <c r="E247" s="14">
        <v>79.80712890625</v>
      </c>
      <c r="F247" s="14">
        <v>87.269912719726563</v>
      </c>
      <c r="G247" s="14">
        <v>85.454658508300781</v>
      </c>
      <c r="H247" s="5">
        <v>147</v>
      </c>
      <c r="I247" s="15" t="s">
        <v>3981</v>
      </c>
      <c r="J247" s="15">
        <v>5</v>
      </c>
      <c r="K247" s="3" t="s">
        <v>3821</v>
      </c>
      <c r="L247" s="3" t="s">
        <v>3909</v>
      </c>
      <c r="M247" s="3" t="s">
        <v>3918</v>
      </c>
      <c r="N247" s="3" t="s">
        <v>3921</v>
      </c>
      <c r="O247" s="5">
        <v>70</v>
      </c>
      <c r="P247" s="17">
        <v>0.39189189672470093</v>
      </c>
      <c r="Q247" s="5">
        <v>38</v>
      </c>
      <c r="R247" s="17">
        <v>0.27272728085517878</v>
      </c>
      <c r="S247" s="5">
        <v>70</v>
      </c>
      <c r="T247" s="17">
        <v>0.35135135054588318</v>
      </c>
      <c r="U247" s="5">
        <v>38</v>
      </c>
      <c r="V247" s="17">
        <v>0.22727273404598239</v>
      </c>
      <c r="W247" s="17">
        <v>4.1000000000000002E-2</v>
      </c>
      <c r="X247" s="17">
        <v>3.4000000000000002E-2</v>
      </c>
      <c r="Y247" s="17"/>
      <c r="Z247" s="17">
        <v>0.80300000000000005</v>
      </c>
      <c r="AA247" s="17">
        <v>9.5000000000000001E-2</v>
      </c>
      <c r="AB247" s="17">
        <v>2.700000070035458E-2</v>
      </c>
      <c r="AC247" s="17"/>
      <c r="AD247" s="17">
        <v>0.109</v>
      </c>
      <c r="AE247" s="17">
        <v>0.36899999999999999</v>
      </c>
      <c r="AF247" s="5">
        <v>0</v>
      </c>
      <c r="AG247" s="31">
        <v>14560.3603515625</v>
      </c>
      <c r="AH247" s="31">
        <v>14987.5</v>
      </c>
    </row>
    <row r="248" spans="1:34" x14ac:dyDescent="0.3">
      <c r="A248" s="4">
        <v>41061050</v>
      </c>
      <c r="B248" s="3" t="s">
        <v>11</v>
      </c>
      <c r="C248" s="3" t="s">
        <v>569</v>
      </c>
      <c r="D248" s="14">
        <v>82.833419799804688</v>
      </c>
      <c r="E248" s="14">
        <v>81.981948852539063</v>
      </c>
      <c r="F248" s="14">
        <v>79.155288696289063</v>
      </c>
      <c r="G248" s="14">
        <v>78.881866455078125</v>
      </c>
      <c r="H248" s="5">
        <v>183</v>
      </c>
      <c r="I248" s="15">
        <v>6</v>
      </c>
      <c r="J248" s="15">
        <v>12</v>
      </c>
      <c r="K248" s="3" t="s">
        <v>3799</v>
      </c>
      <c r="L248" s="3" t="s">
        <v>3909</v>
      </c>
      <c r="M248" s="3" t="s">
        <v>3916</v>
      </c>
      <c r="N248" s="3" t="s">
        <v>3923</v>
      </c>
      <c r="O248" s="5">
        <v>128</v>
      </c>
      <c r="P248" s="17">
        <v>0.45652174949646002</v>
      </c>
      <c r="Q248" s="5">
        <v>82</v>
      </c>
      <c r="R248" s="17">
        <v>0.40350878238677979</v>
      </c>
      <c r="S248" s="5">
        <v>128</v>
      </c>
      <c r="T248" s="17">
        <v>0.2330097109079361</v>
      </c>
      <c r="U248" s="5">
        <v>82</v>
      </c>
      <c r="V248" s="17">
        <v>0.18333333730697629</v>
      </c>
      <c r="W248" s="17"/>
      <c r="X248" s="17"/>
      <c r="Y248" s="17"/>
      <c r="Z248" s="17">
        <v>0.97299999999999998</v>
      </c>
      <c r="AA248" s="17"/>
      <c r="AB248" s="17">
        <v>2.700000070035458E-2</v>
      </c>
      <c r="AC248" s="17"/>
      <c r="AD248" s="17">
        <v>0.13700000000000001</v>
      </c>
      <c r="AE248" s="17">
        <v>0.443</v>
      </c>
      <c r="AF248" s="5">
        <v>0</v>
      </c>
      <c r="AG248" s="31">
        <v>12279.900390625</v>
      </c>
      <c r="AH248" s="31">
        <v>12821.07</v>
      </c>
    </row>
    <row r="249" spans="1:34" x14ac:dyDescent="0.3">
      <c r="A249" s="4">
        <v>41064020</v>
      </c>
      <c r="B249" s="3" t="s">
        <v>11</v>
      </c>
      <c r="C249" s="3" t="s">
        <v>570</v>
      </c>
      <c r="D249" s="14">
        <v>89.609771728515625</v>
      </c>
      <c r="E249" s="14">
        <v>88.400344848632813</v>
      </c>
      <c r="F249" s="14">
        <v>91.997077941894531</v>
      </c>
      <c r="G249" s="14">
        <v>90.62255859375</v>
      </c>
      <c r="H249" s="5">
        <v>129</v>
      </c>
      <c r="I249" s="15" t="s">
        <v>3980</v>
      </c>
      <c r="J249" s="15">
        <v>5</v>
      </c>
      <c r="K249" s="3" t="s">
        <v>3799</v>
      </c>
      <c r="L249" s="3" t="s">
        <v>3909</v>
      </c>
      <c r="M249" s="3" t="s">
        <v>3916</v>
      </c>
      <c r="N249" s="3" t="s">
        <v>3923</v>
      </c>
      <c r="O249" s="5">
        <v>64</v>
      </c>
      <c r="P249" s="17">
        <v>0.37999999523162842</v>
      </c>
      <c r="Q249" s="5">
        <v>42</v>
      </c>
      <c r="R249" s="17">
        <v>0.30303031206130981</v>
      </c>
      <c r="S249" s="5">
        <v>64</v>
      </c>
      <c r="T249" s="17">
        <v>0.60000002384185791</v>
      </c>
      <c r="U249" s="5">
        <v>42</v>
      </c>
      <c r="V249" s="17">
        <v>0.54545456171035767</v>
      </c>
      <c r="W249" s="17"/>
      <c r="X249" s="17"/>
      <c r="Y249" s="17"/>
      <c r="Z249" s="17">
        <v>0.93800000000000006</v>
      </c>
      <c r="AA249" s="17"/>
      <c r="AB249" s="17">
        <v>6.1999998986721039E-2</v>
      </c>
      <c r="AC249" s="17"/>
      <c r="AD249" s="17">
        <v>0.16300000000000001</v>
      </c>
      <c r="AE249" s="17">
        <v>0.55100000000000005</v>
      </c>
      <c r="AF249" s="5">
        <v>0</v>
      </c>
      <c r="AG249" s="31">
        <v>10509.0703125</v>
      </c>
      <c r="AH249" s="31">
        <v>11492.92</v>
      </c>
    </row>
    <row r="250" spans="1:34" x14ac:dyDescent="0.3">
      <c r="A250" s="4">
        <v>540371050</v>
      </c>
      <c r="B250" s="3" t="s">
        <v>277</v>
      </c>
      <c r="C250" s="3" t="s">
        <v>1382</v>
      </c>
      <c r="D250" s="14">
        <v>82.340919494628906</v>
      </c>
      <c r="E250" s="14">
        <v>82.457130432128906</v>
      </c>
      <c r="F250" s="14">
        <v>90.872650146484375</v>
      </c>
      <c r="G250" s="14">
        <v>87.570693969726563</v>
      </c>
      <c r="H250" s="5">
        <v>184</v>
      </c>
      <c r="I250" s="15">
        <v>7</v>
      </c>
      <c r="J250" s="15">
        <v>12</v>
      </c>
      <c r="K250" s="3" t="s">
        <v>3861</v>
      </c>
      <c r="L250" s="3" t="s">
        <v>3908</v>
      </c>
      <c r="M250" s="3" t="s">
        <v>3917</v>
      </c>
      <c r="N250" s="3" t="s">
        <v>3921</v>
      </c>
      <c r="O250" s="5">
        <v>132</v>
      </c>
      <c r="P250" s="17">
        <v>0.52083331346511841</v>
      </c>
      <c r="Q250" s="5">
        <v>77</v>
      </c>
      <c r="R250" s="17">
        <v>0.25490197539329529</v>
      </c>
      <c r="S250" s="5">
        <v>130</v>
      </c>
      <c r="T250" s="17">
        <v>0.50467288494110107</v>
      </c>
      <c r="U250" s="5">
        <v>76</v>
      </c>
      <c r="V250" s="17">
        <v>0.32075470685958862</v>
      </c>
      <c r="W250" s="17"/>
      <c r="X250" s="17">
        <v>3.7999999999999999E-2</v>
      </c>
      <c r="Y250" s="17"/>
      <c r="Z250" s="17">
        <v>0.92400000000000004</v>
      </c>
      <c r="AA250" s="17"/>
      <c r="AB250" s="17">
        <v>3.7999998778104782E-2</v>
      </c>
      <c r="AC250" s="17"/>
      <c r="AD250" s="17">
        <v>0.12</v>
      </c>
      <c r="AE250" s="17">
        <v>0.46200000000000002</v>
      </c>
      <c r="AF250" s="5">
        <v>0</v>
      </c>
      <c r="AG250" s="31">
        <v>12468.259765625</v>
      </c>
      <c r="AH250" s="31">
        <v>14334.21</v>
      </c>
    </row>
    <row r="251" spans="1:34" x14ac:dyDescent="0.3">
      <c r="A251" s="4">
        <v>540374020</v>
      </c>
      <c r="B251" s="3" t="s">
        <v>277</v>
      </c>
      <c r="C251" s="3" t="s">
        <v>1383</v>
      </c>
      <c r="D251" s="14">
        <v>90.116043090820313</v>
      </c>
      <c r="E251" s="14">
        <v>88.675018310546875</v>
      </c>
      <c r="F251" s="14">
        <v>91.482673645019531</v>
      </c>
      <c r="G251" s="14">
        <v>89.950889587402344</v>
      </c>
      <c r="H251" s="5">
        <v>217</v>
      </c>
      <c r="I251" s="15" t="s">
        <v>3980</v>
      </c>
      <c r="J251" s="15">
        <v>6</v>
      </c>
      <c r="K251" s="3" t="s">
        <v>3861</v>
      </c>
      <c r="L251" s="3" t="s">
        <v>3908</v>
      </c>
      <c r="M251" s="3" t="s">
        <v>3917</v>
      </c>
      <c r="N251" s="3" t="s">
        <v>3921</v>
      </c>
      <c r="O251" s="5">
        <v>132</v>
      </c>
      <c r="P251" s="17">
        <v>0.40310078859329218</v>
      </c>
      <c r="Q251" s="5">
        <v>71</v>
      </c>
      <c r="R251" s="17">
        <v>0.27272728085517878</v>
      </c>
      <c r="S251" s="5">
        <v>133</v>
      </c>
      <c r="T251" s="17">
        <v>0.30000001192092901</v>
      </c>
      <c r="U251" s="5">
        <v>72</v>
      </c>
      <c r="V251" s="17">
        <v>0.17910447716712949</v>
      </c>
      <c r="W251" s="17"/>
      <c r="X251" s="17">
        <v>5.5E-2</v>
      </c>
      <c r="Y251" s="17"/>
      <c r="Z251" s="17">
        <v>0.89900000000000002</v>
      </c>
      <c r="AA251" s="17"/>
      <c r="AB251" s="17">
        <v>4.6000000089406967E-2</v>
      </c>
      <c r="AC251" s="17">
        <v>3.2000000000000001E-2</v>
      </c>
      <c r="AD251" s="17">
        <v>0.129</v>
      </c>
      <c r="AE251" s="17">
        <v>0.505</v>
      </c>
      <c r="AF251" s="5">
        <v>0</v>
      </c>
      <c r="AG251" s="31">
        <v>10399.7099609375</v>
      </c>
      <c r="AH251" s="31">
        <v>12298.84</v>
      </c>
    </row>
    <row r="252" spans="1:34" x14ac:dyDescent="0.3">
      <c r="A252" s="4">
        <v>1159063920</v>
      </c>
      <c r="B252" s="3" t="s">
        <v>538</v>
      </c>
      <c r="C252" s="3" t="s">
        <v>2094</v>
      </c>
      <c r="D252" s="14">
        <v>84.362991333007813</v>
      </c>
      <c r="E252" s="14">
        <v>86.005279541015625</v>
      </c>
      <c r="F252" s="14">
        <v>84.884254455566406</v>
      </c>
      <c r="G252" s="14">
        <v>83.680877685546875</v>
      </c>
      <c r="H252" s="5">
        <v>185</v>
      </c>
      <c r="I252" s="15">
        <v>6</v>
      </c>
      <c r="J252" s="15">
        <v>8</v>
      </c>
      <c r="K252" s="3" t="s">
        <v>535</v>
      </c>
      <c r="L252" s="3" t="s">
        <v>3915</v>
      </c>
      <c r="M252" s="3" t="s">
        <v>3918</v>
      </c>
      <c r="N252" s="3" t="s">
        <v>3924</v>
      </c>
      <c r="O252" s="5">
        <v>350</v>
      </c>
      <c r="P252" s="17">
        <v>0.30496454238891602</v>
      </c>
      <c r="Q252" s="5">
        <v>350</v>
      </c>
      <c r="R252" s="17">
        <v>0.30496454238891602</v>
      </c>
      <c r="S252" s="5">
        <v>343</v>
      </c>
      <c r="T252" s="17">
        <v>0.1240875944495201</v>
      </c>
      <c r="U252" s="5">
        <v>343</v>
      </c>
      <c r="V252" s="17">
        <v>0.1240875944495201</v>
      </c>
      <c r="W252" s="17">
        <v>0.76800000000000002</v>
      </c>
      <c r="X252" s="17"/>
      <c r="Y252" s="17"/>
      <c r="Z252" s="17">
        <v>0.16800000000000001</v>
      </c>
      <c r="AA252" s="17">
        <v>4.2999999999999997E-2</v>
      </c>
      <c r="AB252" s="17">
        <v>2.199999988079071E-2</v>
      </c>
      <c r="AC252" s="17"/>
      <c r="AD252" s="17">
        <v>6.5000000000000002E-2</v>
      </c>
      <c r="AE252" s="17">
        <v>0.89029999999999998</v>
      </c>
      <c r="AF252" s="5">
        <v>1</v>
      </c>
      <c r="AG252" s="31">
        <v>15834.6103515625</v>
      </c>
      <c r="AH252" s="31">
        <v>18969.400000000001</v>
      </c>
    </row>
    <row r="253" spans="1:34" x14ac:dyDescent="0.3">
      <c r="A253" s="4">
        <v>1159066930</v>
      </c>
      <c r="B253" s="3" t="s">
        <v>538</v>
      </c>
      <c r="C253" s="3" t="s">
        <v>2095</v>
      </c>
      <c r="D253" s="14">
        <v>87.844078063964844</v>
      </c>
      <c r="E253" s="14">
        <v>89.493118286132813</v>
      </c>
      <c r="F253" s="14">
        <v>89.115898132324219</v>
      </c>
      <c r="G253" s="14">
        <v>90.677490234375</v>
      </c>
      <c r="H253" s="5">
        <v>449</v>
      </c>
      <c r="I253" s="15" t="s">
        <v>3980</v>
      </c>
      <c r="J253" s="15">
        <v>8</v>
      </c>
      <c r="K253" s="3" t="s">
        <v>535</v>
      </c>
      <c r="L253" s="3" t="s">
        <v>3915</v>
      </c>
      <c r="M253" s="3" t="s">
        <v>3918</v>
      </c>
      <c r="N253" s="3" t="s">
        <v>3924</v>
      </c>
      <c r="O253" s="5">
        <v>347</v>
      </c>
      <c r="P253" s="17">
        <v>0.1732283532619476</v>
      </c>
      <c r="Q253" s="5">
        <v>347</v>
      </c>
      <c r="R253" s="17">
        <v>0.1732283532619476</v>
      </c>
      <c r="S253" s="5">
        <v>348</v>
      </c>
      <c r="T253" s="17">
        <v>8.0152668058872223E-2</v>
      </c>
      <c r="U253" s="5">
        <v>348</v>
      </c>
      <c r="V253" s="17">
        <v>8.0152668058872223E-2</v>
      </c>
      <c r="W253" s="17">
        <v>0.98399999999999999</v>
      </c>
      <c r="X253" s="17"/>
      <c r="Y253" s="17"/>
      <c r="Z253" s="17"/>
      <c r="AA253" s="17">
        <v>1.6E-2</v>
      </c>
      <c r="AB253" s="17">
        <v>0</v>
      </c>
      <c r="AC253" s="17"/>
      <c r="AD253" s="17">
        <v>0.10199999999999999</v>
      </c>
      <c r="AE253" s="17">
        <v>0.95760000000000001</v>
      </c>
      <c r="AF253" s="5">
        <v>1</v>
      </c>
      <c r="AG253" s="31">
        <v>12431.4697265625</v>
      </c>
      <c r="AH253" s="31">
        <v>15761.04</v>
      </c>
    </row>
    <row r="254" spans="1:34" x14ac:dyDescent="0.3">
      <c r="A254" s="4">
        <v>1159066932</v>
      </c>
      <c r="B254" s="3" t="s">
        <v>538</v>
      </c>
      <c r="C254" s="3" t="s">
        <v>2096</v>
      </c>
      <c r="D254" s="14">
        <v>87.433845520019531</v>
      </c>
      <c r="E254" s="14">
        <v>89.15789794921875</v>
      </c>
      <c r="F254" s="14">
        <v>90.826362609863281</v>
      </c>
      <c r="G254" s="14">
        <v>91.118423461914063</v>
      </c>
      <c r="H254" s="5">
        <v>728</v>
      </c>
      <c r="I254" s="15" t="s">
        <v>3980</v>
      </c>
      <c r="J254" s="15">
        <v>8</v>
      </c>
      <c r="K254" s="3" t="s">
        <v>535</v>
      </c>
      <c r="L254" s="3" t="s">
        <v>3915</v>
      </c>
      <c r="M254" s="3" t="s">
        <v>3918</v>
      </c>
      <c r="N254" s="3" t="s">
        <v>3924</v>
      </c>
      <c r="O254" s="5">
        <v>671</v>
      </c>
      <c r="P254" s="17">
        <v>0.23503325879573819</v>
      </c>
      <c r="Q254" s="5">
        <v>671</v>
      </c>
      <c r="R254" s="17">
        <v>0.23503325879573819</v>
      </c>
      <c r="S254" s="5">
        <v>679</v>
      </c>
      <c r="T254" s="17">
        <v>0.18101544678211209</v>
      </c>
      <c r="U254" s="5">
        <v>679</v>
      </c>
      <c r="V254" s="17">
        <v>0.18101544678211209</v>
      </c>
      <c r="W254" s="17">
        <v>0.47399999999999998</v>
      </c>
      <c r="X254" s="17">
        <v>0.48199999999999998</v>
      </c>
      <c r="Y254" s="17"/>
      <c r="Z254" s="17">
        <v>2.5999999999999999E-2</v>
      </c>
      <c r="AA254" s="17">
        <v>1.2E-2</v>
      </c>
      <c r="AB254" s="17">
        <v>4.999999888241291E-3</v>
      </c>
      <c r="AC254" s="17">
        <v>0.372</v>
      </c>
      <c r="AD254" s="17">
        <v>7.6999999999999999E-2</v>
      </c>
      <c r="AE254" s="17">
        <v>0.89680000000000004</v>
      </c>
      <c r="AF254" s="5">
        <v>1</v>
      </c>
      <c r="AG254" s="31">
        <v>11675.080078125</v>
      </c>
      <c r="AH254" s="31">
        <v>14868.89</v>
      </c>
    </row>
    <row r="255" spans="1:34" x14ac:dyDescent="0.3">
      <c r="A255" s="4">
        <v>270561050</v>
      </c>
      <c r="B255" s="3" t="s">
        <v>117</v>
      </c>
      <c r="C255" s="3" t="s">
        <v>899</v>
      </c>
      <c r="D255" s="14">
        <v>82.42535400390625</v>
      </c>
      <c r="E255" s="14">
        <v>81.987190246582031</v>
      </c>
      <c r="F255" s="14">
        <v>85.105697631835938</v>
      </c>
      <c r="G255" s="14">
        <v>84.912696838378906</v>
      </c>
      <c r="H255" s="5">
        <v>43</v>
      </c>
      <c r="I255" s="15">
        <v>7</v>
      </c>
      <c r="J255" s="15">
        <v>12</v>
      </c>
      <c r="K255" s="3" t="s">
        <v>3848</v>
      </c>
      <c r="L255" s="3" t="s">
        <v>3909</v>
      </c>
      <c r="M255" s="3" t="s">
        <v>3917</v>
      </c>
      <c r="N255" s="3" t="s">
        <v>3923</v>
      </c>
      <c r="O255" s="5">
        <v>21</v>
      </c>
      <c r="P255" s="17">
        <v>0</v>
      </c>
      <c r="Q255" s="5">
        <v>20</v>
      </c>
      <c r="R255" s="17">
        <v>0</v>
      </c>
      <c r="S255" s="5">
        <v>21</v>
      </c>
      <c r="T255" s="17">
        <v>5.8823529630899429E-2</v>
      </c>
      <c r="U255" s="5">
        <v>20</v>
      </c>
      <c r="V255" s="17">
        <v>5.8823529630899429E-2</v>
      </c>
      <c r="W255" s="17"/>
      <c r="X255" s="17"/>
      <c r="Y255" s="17"/>
      <c r="Z255" s="17">
        <v>0.97699999999999998</v>
      </c>
      <c r="AA255" s="17"/>
      <c r="AB255" s="17">
        <v>2.300000004470348E-2</v>
      </c>
      <c r="AC255" s="17"/>
      <c r="AD255" s="17"/>
      <c r="AE255" s="17">
        <v>0.49059999999999998</v>
      </c>
      <c r="AF255" s="5">
        <v>1</v>
      </c>
      <c r="AG255" s="31">
        <v>19235.369140625</v>
      </c>
      <c r="AH255" s="31">
        <v>20805.38</v>
      </c>
    </row>
    <row r="256" spans="1:34" x14ac:dyDescent="0.3">
      <c r="A256" s="4">
        <v>270564020</v>
      </c>
      <c r="B256" s="3" t="s">
        <v>117</v>
      </c>
      <c r="C256" s="3" t="s">
        <v>900</v>
      </c>
      <c r="D256" s="14">
        <v>88.709068298339844</v>
      </c>
      <c r="E256" s="14">
        <v>88.090156555175781</v>
      </c>
      <c r="F256" s="14">
        <v>87.594802856445313</v>
      </c>
      <c r="G256" s="14">
        <v>88.370002746582031</v>
      </c>
      <c r="H256" s="5">
        <v>55</v>
      </c>
      <c r="I256" s="15" t="s">
        <v>3981</v>
      </c>
      <c r="J256" s="15">
        <v>6</v>
      </c>
      <c r="K256" s="3" t="s">
        <v>3848</v>
      </c>
      <c r="L256" s="3" t="s">
        <v>3909</v>
      </c>
      <c r="M256" s="3" t="s">
        <v>3917</v>
      </c>
      <c r="N256" s="3" t="s">
        <v>3923</v>
      </c>
      <c r="O256" s="5">
        <v>33</v>
      </c>
      <c r="P256" s="17">
        <v>0.3214285671710968</v>
      </c>
      <c r="Q256" s="5">
        <v>29</v>
      </c>
      <c r="R256" s="17">
        <v>0.3214285671710968</v>
      </c>
      <c r="S256" s="5">
        <v>33</v>
      </c>
      <c r="T256" s="17">
        <v>0.25</v>
      </c>
      <c r="U256" s="5">
        <v>29</v>
      </c>
      <c r="V256" s="17">
        <v>0.25</v>
      </c>
      <c r="W256" s="17"/>
      <c r="X256" s="17"/>
      <c r="Y256" s="17"/>
      <c r="Z256" s="17">
        <v>0.90900000000000003</v>
      </c>
      <c r="AA256" s="17"/>
      <c r="AB256" s="17">
        <v>9.0999998152256012E-2</v>
      </c>
      <c r="AC256" s="17"/>
      <c r="AD256" s="17">
        <v>0.23599999999999999</v>
      </c>
      <c r="AE256" s="17">
        <v>0.52110000000000001</v>
      </c>
      <c r="AF256" s="5">
        <v>1</v>
      </c>
      <c r="AG256" s="31">
        <v>16517.970703125</v>
      </c>
      <c r="AH256" s="31">
        <v>18594.86</v>
      </c>
    </row>
    <row r="257" spans="1:34" x14ac:dyDescent="0.3">
      <c r="A257" s="4">
        <v>780041050</v>
      </c>
      <c r="B257" s="3" t="s">
        <v>372</v>
      </c>
      <c r="C257" s="3" t="s">
        <v>1566</v>
      </c>
      <c r="D257" s="14">
        <v>89.157508850097656</v>
      </c>
      <c r="E257" s="14">
        <v>88.512229919433594</v>
      </c>
      <c r="F257" s="14">
        <v>71.808631896972656</v>
      </c>
      <c r="G257" s="14">
        <v>73.490875244140625</v>
      </c>
      <c r="H257" s="5">
        <v>135</v>
      </c>
      <c r="I257" s="15">
        <v>7</v>
      </c>
      <c r="J257" s="15">
        <v>12</v>
      </c>
      <c r="K257" s="3" t="s">
        <v>3831</v>
      </c>
      <c r="L257" s="3" t="s">
        <v>3910</v>
      </c>
      <c r="M257" s="3" t="s">
        <v>3916</v>
      </c>
      <c r="N257" s="3" t="s">
        <v>3921</v>
      </c>
      <c r="O257" s="5">
        <v>71</v>
      </c>
      <c r="P257" s="17">
        <v>0.54098361730575562</v>
      </c>
      <c r="Q257" s="5">
        <v>34</v>
      </c>
      <c r="R257" s="17">
        <v>0.34482759237289429</v>
      </c>
      <c r="S257" s="5">
        <v>71</v>
      </c>
      <c r="T257" s="17">
        <v>9.0909093618392944E-2</v>
      </c>
      <c r="U257" s="5">
        <v>34</v>
      </c>
      <c r="V257" s="17">
        <v>0</v>
      </c>
      <c r="W257" s="17"/>
      <c r="X257" s="17"/>
      <c r="Y257" s="17"/>
      <c r="Z257" s="17">
        <v>0.99299999999999999</v>
      </c>
      <c r="AA257" s="17"/>
      <c r="AB257" s="17">
        <v>7.0000002160668373E-3</v>
      </c>
      <c r="AC257" s="17"/>
      <c r="AD257" s="17">
        <v>9.6000000000000002E-2</v>
      </c>
      <c r="AE257" s="17">
        <v>0.5</v>
      </c>
      <c r="AF257" s="5">
        <v>0</v>
      </c>
      <c r="AG257" s="31">
        <v>12134.1796875</v>
      </c>
      <c r="AH257" s="31">
        <v>12458.35</v>
      </c>
    </row>
    <row r="258" spans="1:34" x14ac:dyDescent="0.3">
      <c r="A258" s="4">
        <v>780044020</v>
      </c>
      <c r="B258" s="3" t="s">
        <v>372</v>
      </c>
      <c r="C258" s="3" t="s">
        <v>1567</v>
      </c>
      <c r="D258" s="14">
        <v>77.316627502441406</v>
      </c>
      <c r="E258" s="14">
        <v>79.628486633300781</v>
      </c>
      <c r="F258" s="14">
        <v>88.738265991210938</v>
      </c>
      <c r="G258" s="14">
        <v>85.271263122558594</v>
      </c>
      <c r="H258" s="5">
        <v>60</v>
      </c>
      <c r="I258" s="15" t="s">
        <v>3981</v>
      </c>
      <c r="J258" s="15">
        <v>6</v>
      </c>
      <c r="K258" s="3" t="s">
        <v>3831</v>
      </c>
      <c r="L258" s="3" t="s">
        <v>3910</v>
      </c>
      <c r="M258" s="3" t="s">
        <v>3916</v>
      </c>
      <c r="N258" s="3" t="s">
        <v>3921</v>
      </c>
      <c r="O258" s="5">
        <v>59</v>
      </c>
      <c r="P258" s="17">
        <v>0.25</v>
      </c>
      <c r="Q258" s="5">
        <v>37</v>
      </c>
      <c r="R258" s="17">
        <v>0.2173912972211838</v>
      </c>
      <c r="S258" s="5">
        <v>59</v>
      </c>
      <c r="T258" s="17">
        <v>0.3055555522441864</v>
      </c>
      <c r="U258" s="5">
        <v>37</v>
      </c>
      <c r="V258" s="17">
        <v>0.30434781312942499</v>
      </c>
      <c r="W258" s="17"/>
      <c r="X258" s="17"/>
      <c r="Y258" s="17"/>
      <c r="Z258" s="17">
        <v>0.86699999999999999</v>
      </c>
      <c r="AA258" s="17"/>
      <c r="AB258" s="17">
        <v>0.13300000131130221</v>
      </c>
      <c r="AC258" s="17"/>
      <c r="AD258" s="17"/>
      <c r="AE258" s="17">
        <v>0.58699999999999997</v>
      </c>
      <c r="AF258" s="5">
        <v>0</v>
      </c>
      <c r="AG258" s="31">
        <v>16096.1201171875</v>
      </c>
      <c r="AH258" s="31">
        <v>17387.330000000002</v>
      </c>
    </row>
    <row r="259" spans="1:34" x14ac:dyDescent="0.3">
      <c r="A259" s="4">
        <v>750841050</v>
      </c>
      <c r="B259" s="3" t="s">
        <v>357</v>
      </c>
      <c r="C259" s="3" t="s">
        <v>1540</v>
      </c>
      <c r="D259" s="14">
        <v>77.144729614257813</v>
      </c>
      <c r="E259" s="14">
        <v>76.907424926757813</v>
      </c>
      <c r="F259" s="14">
        <v>80.170501708984375</v>
      </c>
      <c r="G259" s="14">
        <v>79.631362915039063</v>
      </c>
      <c r="H259" s="5">
        <v>119</v>
      </c>
      <c r="I259" s="15">
        <v>7</v>
      </c>
      <c r="J259" s="15">
        <v>12</v>
      </c>
      <c r="K259" s="3" t="s">
        <v>3865</v>
      </c>
      <c r="L259" s="3" t="s">
        <v>3913</v>
      </c>
      <c r="M259" s="3" t="s">
        <v>3917</v>
      </c>
      <c r="N259" s="3" t="s">
        <v>3921</v>
      </c>
      <c r="O259" s="5">
        <v>34</v>
      </c>
      <c r="P259" s="17">
        <v>0.25641027092933649</v>
      </c>
      <c r="Q259" s="5">
        <v>25</v>
      </c>
      <c r="R259" s="17">
        <v>0.27586206793785101</v>
      </c>
      <c r="S259" s="5">
        <v>34</v>
      </c>
      <c r="T259" s="17">
        <v>0.23684211075305939</v>
      </c>
      <c r="U259" s="5">
        <v>25</v>
      </c>
      <c r="V259" s="17">
        <v>0.2142857164144516</v>
      </c>
      <c r="W259" s="17"/>
      <c r="X259" s="17"/>
      <c r="Y259" s="17"/>
      <c r="Z259" s="17">
        <v>0.89100000000000001</v>
      </c>
      <c r="AA259" s="17"/>
      <c r="AB259" s="17">
        <v>0.1089999973773956</v>
      </c>
      <c r="AC259" s="17"/>
      <c r="AD259" s="17">
        <v>0.11799999999999999</v>
      </c>
      <c r="AE259" s="17">
        <v>0.72</v>
      </c>
      <c r="AF259" s="5">
        <v>0</v>
      </c>
      <c r="AG259" s="31">
        <v>8644.26953125</v>
      </c>
      <c r="AH259" s="31">
        <v>11909.31</v>
      </c>
    </row>
    <row r="260" spans="1:34" x14ac:dyDescent="0.3">
      <c r="A260" s="4">
        <v>750844020</v>
      </c>
      <c r="B260" s="3" t="s">
        <v>357</v>
      </c>
      <c r="C260" s="3" t="s">
        <v>1541</v>
      </c>
      <c r="D260" s="14">
        <v>86.15771484375</v>
      </c>
      <c r="E260" s="14">
        <v>87.313026428222656</v>
      </c>
      <c r="F260" s="14">
        <v>78.893630981445313</v>
      </c>
      <c r="G260" s="14">
        <v>78.875534057617188</v>
      </c>
      <c r="H260" s="5">
        <v>80</v>
      </c>
      <c r="I260" s="15" t="s">
        <v>3981</v>
      </c>
      <c r="J260" s="15">
        <v>6</v>
      </c>
      <c r="K260" s="3" t="s">
        <v>3865</v>
      </c>
      <c r="L260" s="3" t="s">
        <v>3913</v>
      </c>
      <c r="M260" s="3" t="s">
        <v>3917</v>
      </c>
      <c r="N260" s="3" t="s">
        <v>3921</v>
      </c>
      <c r="O260" s="5">
        <v>38</v>
      </c>
      <c r="P260" s="17">
        <v>0.44736841320991522</v>
      </c>
      <c r="Q260" s="5">
        <v>38</v>
      </c>
      <c r="R260" s="17">
        <v>0.44736841320991522</v>
      </c>
      <c r="S260" s="5">
        <v>38</v>
      </c>
      <c r="T260" s="17">
        <v>0.23684211075305939</v>
      </c>
      <c r="U260" s="5">
        <v>38</v>
      </c>
      <c r="V260" s="17">
        <v>0.23684211075305939</v>
      </c>
      <c r="W260" s="17"/>
      <c r="X260" s="17"/>
      <c r="Y260" s="17"/>
      <c r="Z260" s="17">
        <v>0.97499999999999998</v>
      </c>
      <c r="AA260" s="17"/>
      <c r="AB260" s="17">
        <v>2.500000037252903E-2</v>
      </c>
      <c r="AC260" s="17"/>
      <c r="AD260" s="17">
        <v>0.27500000000000002</v>
      </c>
      <c r="AE260" s="17">
        <v>0.4476</v>
      </c>
      <c r="AF260" s="5">
        <v>0</v>
      </c>
      <c r="AG260" s="31">
        <v>7063.27978515625</v>
      </c>
      <c r="AH260" s="31">
        <v>9987.98</v>
      </c>
    </row>
    <row r="261" spans="1:34" x14ac:dyDescent="0.3">
      <c r="A261" s="4">
        <v>130584020</v>
      </c>
      <c r="B261" s="3" t="s">
        <v>54</v>
      </c>
      <c r="C261" s="3" t="s">
        <v>698</v>
      </c>
      <c r="D261" s="14">
        <v>90.011268615722656</v>
      </c>
      <c r="E261" s="14">
        <v>90.598487854003906</v>
      </c>
      <c r="F261" s="14">
        <v>92.634918212890625</v>
      </c>
      <c r="G261" s="14">
        <v>93.533454895019531</v>
      </c>
      <c r="H261" s="5">
        <v>38</v>
      </c>
      <c r="I261" s="15" t="s">
        <v>3980</v>
      </c>
      <c r="J261" s="15">
        <v>8</v>
      </c>
      <c r="K261" s="3" t="s">
        <v>3869</v>
      </c>
      <c r="L261" s="3" t="s">
        <v>3912</v>
      </c>
      <c r="M261" s="3" t="s">
        <v>3916</v>
      </c>
      <c r="N261" s="3" t="s">
        <v>3921</v>
      </c>
      <c r="O261" s="5">
        <v>45</v>
      </c>
      <c r="P261" s="17">
        <v>0.23333333432674411</v>
      </c>
      <c r="Q261" s="5">
        <v>37</v>
      </c>
      <c r="R261" s="17">
        <v>0.23333333432674411</v>
      </c>
      <c r="S261" s="5">
        <v>45</v>
      </c>
      <c r="T261" s="17">
        <v>0.3333333432674408</v>
      </c>
      <c r="U261" s="5">
        <v>37</v>
      </c>
      <c r="V261" s="17">
        <v>0.3333333432674408</v>
      </c>
      <c r="W261" s="17"/>
      <c r="X261" s="17"/>
      <c r="Y261" s="17"/>
      <c r="Z261" s="17">
        <v>1</v>
      </c>
      <c r="AA261" s="17"/>
      <c r="AB261" s="17">
        <v>0</v>
      </c>
      <c r="AC261" s="17"/>
      <c r="AD261" s="17">
        <v>0.21099999999999999</v>
      </c>
      <c r="AE261" s="17">
        <v>0.36799999999999999</v>
      </c>
      <c r="AF261" s="5">
        <v>0</v>
      </c>
      <c r="AG261" s="31">
        <v>15273.0302734375</v>
      </c>
      <c r="AH261" s="31">
        <v>17323.12</v>
      </c>
    </row>
    <row r="262" spans="1:34" x14ac:dyDescent="0.3">
      <c r="A262" s="4">
        <v>440781050</v>
      </c>
      <c r="B262" s="3" t="s">
        <v>198</v>
      </c>
      <c r="C262" s="3" t="s">
        <v>1101</v>
      </c>
      <c r="D262" s="14">
        <v>82.633590698242188</v>
      </c>
      <c r="E262" s="14">
        <v>83.658210754394531</v>
      </c>
      <c r="F262" s="14">
        <v>91.260063171386719</v>
      </c>
      <c r="G262" s="14">
        <v>91.910530090332031</v>
      </c>
      <c r="H262" s="5">
        <v>15</v>
      </c>
      <c r="I262" s="15">
        <v>7</v>
      </c>
      <c r="J262" s="15">
        <v>12</v>
      </c>
      <c r="K262" s="3" t="s">
        <v>3862</v>
      </c>
      <c r="L262" s="3" t="s">
        <v>3912</v>
      </c>
      <c r="M262" s="3" t="s">
        <v>3916</v>
      </c>
      <c r="N262" s="3" t="s">
        <v>3921</v>
      </c>
      <c r="O262" s="5">
        <v>16</v>
      </c>
      <c r="P262" s="17">
        <v>0</v>
      </c>
      <c r="Q262" s="5"/>
      <c r="R262" s="17">
        <v>0</v>
      </c>
      <c r="S262" s="5">
        <v>14</v>
      </c>
      <c r="T262" s="17">
        <v>0</v>
      </c>
      <c r="U262" s="5"/>
      <c r="V262" s="17">
        <v>0</v>
      </c>
      <c r="W262" s="17"/>
      <c r="X262" s="17"/>
      <c r="Y262" s="17"/>
      <c r="Z262" s="17">
        <v>1</v>
      </c>
      <c r="AA262" s="17"/>
      <c r="AB262" s="17">
        <v>0</v>
      </c>
      <c r="AC262" s="17"/>
      <c r="AD262" s="17"/>
      <c r="AE262" s="17">
        <v>0.73699999999999999</v>
      </c>
      <c r="AF262" s="5">
        <v>0</v>
      </c>
      <c r="AG262" s="31">
        <v>43093.16015625</v>
      </c>
      <c r="AH262" s="31">
        <v>44991.38</v>
      </c>
    </row>
    <row r="263" spans="1:34" x14ac:dyDescent="0.3">
      <c r="A263" s="4">
        <v>440784020</v>
      </c>
      <c r="B263" s="3" t="s">
        <v>198</v>
      </c>
      <c r="C263" s="3" t="s">
        <v>1102</v>
      </c>
      <c r="D263" s="14">
        <v>81.385528564453125</v>
      </c>
      <c r="E263" s="14">
        <v>82.250350952148438</v>
      </c>
      <c r="F263" s="14">
        <v>96.191299438476563</v>
      </c>
      <c r="G263" s="14">
        <v>95.207420349121094</v>
      </c>
      <c r="H263" s="5">
        <v>34</v>
      </c>
      <c r="I263" s="15" t="s">
        <v>3981</v>
      </c>
      <c r="J263" s="15">
        <v>6</v>
      </c>
      <c r="K263" s="3" t="s">
        <v>3862</v>
      </c>
      <c r="L263" s="3" t="s">
        <v>3912</v>
      </c>
      <c r="M263" s="3" t="s">
        <v>3916</v>
      </c>
      <c r="N263" s="3" t="s">
        <v>3921</v>
      </c>
      <c r="O263" s="5">
        <v>18</v>
      </c>
      <c r="P263" s="17">
        <v>0.28571429848670959</v>
      </c>
      <c r="Q263" s="5">
        <v>16</v>
      </c>
      <c r="R263" s="17">
        <v>0.30000001192092901</v>
      </c>
      <c r="S263" s="5">
        <v>18</v>
      </c>
      <c r="T263" s="17">
        <v>0</v>
      </c>
      <c r="U263" s="5">
        <v>16</v>
      </c>
      <c r="V263" s="17">
        <v>0</v>
      </c>
      <c r="W263" s="17"/>
      <c r="X263" s="17"/>
      <c r="Y263" s="17"/>
      <c r="Z263" s="17">
        <v>0.82400000000000007</v>
      </c>
      <c r="AA263" s="17"/>
      <c r="AB263" s="17">
        <v>0.17599999904632571</v>
      </c>
      <c r="AC263" s="17"/>
      <c r="AD263" s="17"/>
      <c r="AE263" s="17">
        <v>0.94300000000000006</v>
      </c>
      <c r="AF263" s="5">
        <v>0</v>
      </c>
      <c r="AG263" s="31">
        <v>20296.970703125</v>
      </c>
      <c r="AH263" s="31">
        <v>21783.81</v>
      </c>
    </row>
    <row r="264" spans="1:34" x14ac:dyDescent="0.3">
      <c r="A264" s="4">
        <v>1040431050</v>
      </c>
      <c r="B264" s="3" t="s">
        <v>493</v>
      </c>
      <c r="C264" s="3" t="s">
        <v>1979</v>
      </c>
      <c r="D264" s="14">
        <v>80.717582702636719</v>
      </c>
      <c r="E264" s="14">
        <v>82.290557861328125</v>
      </c>
      <c r="F264" s="14">
        <v>87.198318481445313</v>
      </c>
      <c r="G264" s="14">
        <v>86.708183288574219</v>
      </c>
      <c r="H264" s="5">
        <v>242</v>
      </c>
      <c r="I264" s="15">
        <v>7</v>
      </c>
      <c r="J264" s="15">
        <v>12</v>
      </c>
      <c r="K264" s="3" t="s">
        <v>3847</v>
      </c>
      <c r="L264" s="3" t="s">
        <v>3907</v>
      </c>
      <c r="M264" s="3" t="s">
        <v>3916</v>
      </c>
      <c r="N264" s="3" t="s">
        <v>3921</v>
      </c>
      <c r="O264" s="5">
        <v>155</v>
      </c>
      <c r="P264" s="17">
        <v>0.341269850730896</v>
      </c>
      <c r="Q264" s="5">
        <v>76</v>
      </c>
      <c r="R264" s="17">
        <v>0</v>
      </c>
      <c r="S264" s="5">
        <v>155</v>
      </c>
      <c r="T264" s="17">
        <v>0.2950819730758667</v>
      </c>
      <c r="U264" s="5">
        <v>76</v>
      </c>
      <c r="V264" s="17">
        <v>0.28301885724067688</v>
      </c>
      <c r="W264" s="17"/>
      <c r="X264" s="17"/>
      <c r="Y264" s="17"/>
      <c r="Z264" s="17">
        <v>0.97899999999999998</v>
      </c>
      <c r="AA264" s="17"/>
      <c r="AB264" s="17">
        <v>2.0999999716877941E-2</v>
      </c>
      <c r="AC264" s="17"/>
      <c r="AD264" s="17">
        <v>0.11600000000000001</v>
      </c>
      <c r="AE264" s="17">
        <v>0.433</v>
      </c>
      <c r="AF264" s="5">
        <v>0</v>
      </c>
      <c r="AG264" s="31">
        <v>10227.330078125</v>
      </c>
      <c r="AH264" s="31">
        <v>11341.83</v>
      </c>
    </row>
    <row r="265" spans="1:34" x14ac:dyDescent="0.3">
      <c r="A265" s="4">
        <v>1040434020</v>
      </c>
      <c r="B265" s="3" t="s">
        <v>493</v>
      </c>
      <c r="C265" s="3" t="s">
        <v>1980</v>
      </c>
      <c r="D265" s="14">
        <v>88.919761657714844</v>
      </c>
      <c r="E265" s="14">
        <v>90.071823120117188</v>
      </c>
      <c r="F265" s="14">
        <v>87.462631225585938</v>
      </c>
      <c r="G265" s="14">
        <v>88.197288513183594</v>
      </c>
      <c r="H265" s="5">
        <v>271</v>
      </c>
      <c r="I265" s="15" t="s">
        <v>3981</v>
      </c>
      <c r="J265" s="15">
        <v>6</v>
      </c>
      <c r="K265" s="3" t="s">
        <v>3847</v>
      </c>
      <c r="L265" s="3" t="s">
        <v>3907</v>
      </c>
      <c r="M265" s="3" t="s">
        <v>3916</v>
      </c>
      <c r="N265" s="3" t="s">
        <v>3921</v>
      </c>
      <c r="O265" s="5">
        <v>203</v>
      </c>
      <c r="P265" s="17">
        <v>0.4154929518699646</v>
      </c>
      <c r="Q265" s="5">
        <v>127</v>
      </c>
      <c r="R265" s="17">
        <v>0.35064935684204102</v>
      </c>
      <c r="S265" s="5">
        <v>202</v>
      </c>
      <c r="T265" s="17">
        <v>0.38028168678283691</v>
      </c>
      <c r="U265" s="5">
        <v>126</v>
      </c>
      <c r="V265" s="17">
        <v>0.31168830394744867</v>
      </c>
      <c r="W265" s="17"/>
      <c r="X265" s="17"/>
      <c r="Y265" s="17"/>
      <c r="Z265" s="17">
        <v>0.93</v>
      </c>
      <c r="AA265" s="17">
        <v>5.8999999999999997E-2</v>
      </c>
      <c r="AB265" s="17">
        <v>1.099999994039536E-2</v>
      </c>
      <c r="AC265" s="17"/>
      <c r="AD265" s="17">
        <v>0.14799999999999999</v>
      </c>
      <c r="AE265" s="17">
        <v>0.51100000000000001</v>
      </c>
      <c r="AF265" s="5">
        <v>0</v>
      </c>
      <c r="AG265" s="31">
        <v>7569.3701171875</v>
      </c>
      <c r="AH265" s="31">
        <v>8693.11</v>
      </c>
    </row>
    <row r="266" spans="1:34" x14ac:dyDescent="0.3">
      <c r="A266" s="4">
        <v>281013000</v>
      </c>
      <c r="B266" s="3" t="s">
        <v>122</v>
      </c>
      <c r="C266" s="3" t="s">
        <v>909</v>
      </c>
      <c r="D266" s="14">
        <v>90.199195861816406</v>
      </c>
      <c r="E266" s="14">
        <v>89.984580993652344</v>
      </c>
      <c r="F266" s="14">
        <v>90.798110961914063</v>
      </c>
      <c r="G266" s="14">
        <v>91.009101867675781</v>
      </c>
      <c r="H266" s="5">
        <v>280</v>
      </c>
      <c r="I266" s="15">
        <v>5</v>
      </c>
      <c r="J266" s="15">
        <v>8</v>
      </c>
      <c r="K266" s="3" t="s">
        <v>3818</v>
      </c>
      <c r="L266" s="3" t="s">
        <v>3913</v>
      </c>
      <c r="M266" s="3" t="s">
        <v>3917</v>
      </c>
      <c r="N266" s="3" t="s">
        <v>3921</v>
      </c>
      <c r="O266" s="5">
        <v>525</v>
      </c>
      <c r="P266" s="17">
        <v>0.49603173136711121</v>
      </c>
      <c r="Q266" s="5">
        <v>309</v>
      </c>
      <c r="R266" s="17">
        <v>0.4253731369972229</v>
      </c>
      <c r="S266" s="5">
        <v>527</v>
      </c>
      <c r="T266" s="17">
        <v>0.35826772451400762</v>
      </c>
      <c r="U266" s="5">
        <v>311</v>
      </c>
      <c r="V266" s="17">
        <v>0.26666668057441711</v>
      </c>
      <c r="W266" s="17"/>
      <c r="X266" s="17">
        <v>3.2000000000000001E-2</v>
      </c>
      <c r="Y266" s="17"/>
      <c r="Z266" s="17">
        <v>0.93600000000000005</v>
      </c>
      <c r="AA266" s="17"/>
      <c r="AB266" s="17">
        <v>3.2000001519918442E-2</v>
      </c>
      <c r="AC266" s="17"/>
      <c r="AD266" s="17">
        <v>0.17899999999999999</v>
      </c>
      <c r="AE266" s="17">
        <v>0.48899999999999999</v>
      </c>
      <c r="AF266" s="5">
        <v>0</v>
      </c>
      <c r="AG266" s="31">
        <v>5343.0498046875</v>
      </c>
      <c r="AH266" s="31">
        <v>9419.41</v>
      </c>
    </row>
    <row r="267" spans="1:34" x14ac:dyDescent="0.3">
      <c r="A267" s="4">
        <v>281014020</v>
      </c>
      <c r="B267" s="3" t="s">
        <v>122</v>
      </c>
      <c r="C267" s="3" t="s">
        <v>910</v>
      </c>
      <c r="D267" s="14">
        <v>79.1756591796875</v>
      </c>
      <c r="E267" s="14">
        <v>80.023971557617188</v>
      </c>
      <c r="F267" s="14">
        <v>80.921684265136719</v>
      </c>
      <c r="G267" s="14">
        <v>82.392715454101563</v>
      </c>
      <c r="H267" s="5">
        <v>324</v>
      </c>
      <c r="I267" s="15" t="s">
        <v>3980</v>
      </c>
      <c r="J267" s="15">
        <v>4</v>
      </c>
      <c r="K267" s="3" t="s">
        <v>3818</v>
      </c>
      <c r="L267" s="3" t="s">
        <v>3913</v>
      </c>
      <c r="M267" s="3" t="s">
        <v>3917</v>
      </c>
      <c r="N267" s="3" t="s">
        <v>3921</v>
      </c>
      <c r="O267" s="5">
        <v>69</v>
      </c>
      <c r="P267" s="17">
        <v>0.43809524178504938</v>
      </c>
      <c r="Q267" s="5">
        <v>45</v>
      </c>
      <c r="R267" s="17">
        <v>0.31081080436706537</v>
      </c>
      <c r="S267" s="5">
        <v>69</v>
      </c>
      <c r="T267" s="17">
        <v>0.36893203854560852</v>
      </c>
      <c r="U267" s="5">
        <v>45</v>
      </c>
      <c r="V267" s="17">
        <v>0.2361111044883728</v>
      </c>
      <c r="W267" s="17"/>
      <c r="X267" s="17">
        <v>1.4999999999999999E-2</v>
      </c>
      <c r="Y267" s="17"/>
      <c r="Z267" s="17">
        <v>0.92300000000000004</v>
      </c>
      <c r="AA267" s="17">
        <v>2.1999999999999999E-2</v>
      </c>
      <c r="AB267" s="17">
        <v>3.9999999105930328E-2</v>
      </c>
      <c r="AC267" s="17"/>
      <c r="AD267" s="17">
        <v>0.19400000000000001</v>
      </c>
      <c r="AE267" s="17">
        <v>0.53</v>
      </c>
      <c r="AF267" s="5">
        <v>0</v>
      </c>
      <c r="AG267" s="31">
        <v>7886.93994140625</v>
      </c>
      <c r="AH267" s="31">
        <v>9845.9699999999993</v>
      </c>
    </row>
    <row r="268" spans="1:34" x14ac:dyDescent="0.3">
      <c r="A268" s="4">
        <v>281023000</v>
      </c>
      <c r="B268" s="3" t="s">
        <v>123</v>
      </c>
      <c r="C268" s="3" t="s">
        <v>911</v>
      </c>
      <c r="D268" s="14">
        <v>89.921134948730469</v>
      </c>
      <c r="E268" s="14">
        <v>90.550064086914063</v>
      </c>
      <c r="F268" s="14">
        <v>85.80108642578125</v>
      </c>
      <c r="G268" s="14">
        <v>85.626907348632813</v>
      </c>
      <c r="H268" s="5">
        <v>435</v>
      </c>
      <c r="I268" s="15">
        <v>5</v>
      </c>
      <c r="J268" s="15">
        <v>8</v>
      </c>
      <c r="K268" s="3" t="s">
        <v>3818</v>
      </c>
      <c r="L268" s="3" t="s">
        <v>3913</v>
      </c>
      <c r="M268" s="3" t="s">
        <v>3916</v>
      </c>
      <c r="N268" s="3" t="s">
        <v>3923</v>
      </c>
      <c r="O268" s="5">
        <v>841</v>
      </c>
      <c r="P268" s="17">
        <v>0.49754902720451349</v>
      </c>
      <c r="Q268" s="5">
        <v>495</v>
      </c>
      <c r="R268" s="17">
        <v>0.40816327929496771</v>
      </c>
      <c r="S268" s="5">
        <v>840</v>
      </c>
      <c r="T268" s="17">
        <v>0.40786239504814148</v>
      </c>
      <c r="U268" s="5">
        <v>494</v>
      </c>
      <c r="V268" s="17">
        <v>0.31557378172874451</v>
      </c>
      <c r="W268" s="17"/>
      <c r="X268" s="17">
        <v>6.2E-2</v>
      </c>
      <c r="Y268" s="17"/>
      <c r="Z268" s="17">
        <v>0.90800000000000003</v>
      </c>
      <c r="AA268" s="17">
        <v>2.8000000000000001E-2</v>
      </c>
      <c r="AB268" s="17">
        <v>2.000000094994903E-3</v>
      </c>
      <c r="AC268" s="17"/>
      <c r="AD268" s="17">
        <v>0.20899999999999999</v>
      </c>
      <c r="AE268" s="17">
        <v>0.49299999999999999</v>
      </c>
      <c r="AF268" s="5">
        <v>0</v>
      </c>
      <c r="AG268" s="31">
        <v>8291.0595703125</v>
      </c>
      <c r="AH268" s="31">
        <v>9062.1</v>
      </c>
    </row>
    <row r="269" spans="1:34" x14ac:dyDescent="0.3">
      <c r="A269" s="4">
        <v>281024020</v>
      </c>
      <c r="B269" s="3" t="s">
        <v>123</v>
      </c>
      <c r="C269" s="3" t="s">
        <v>912</v>
      </c>
      <c r="D269" s="14">
        <v>85.5999755859375</v>
      </c>
      <c r="E269" s="14">
        <v>86.975753784179688</v>
      </c>
      <c r="F269" s="14">
        <v>87.90447998046875</v>
      </c>
      <c r="G269" s="14">
        <v>87.470252990722656</v>
      </c>
      <c r="H269" s="5">
        <v>446</v>
      </c>
      <c r="I269" s="15" t="s">
        <v>3981</v>
      </c>
      <c r="J269" s="15">
        <v>4</v>
      </c>
      <c r="K269" s="3" t="s">
        <v>3818</v>
      </c>
      <c r="L269" s="3" t="s">
        <v>3913</v>
      </c>
      <c r="M269" s="3" t="s">
        <v>3916</v>
      </c>
      <c r="N269" s="3" t="s">
        <v>3923</v>
      </c>
      <c r="O269" s="5">
        <v>100</v>
      </c>
      <c r="P269" s="17">
        <v>0.63636362552642822</v>
      </c>
      <c r="Q269" s="5">
        <v>69</v>
      </c>
      <c r="R269" s="17">
        <v>0.50505048036575317</v>
      </c>
      <c r="S269" s="5">
        <v>100</v>
      </c>
      <c r="T269" s="17">
        <v>0.58181816339492798</v>
      </c>
      <c r="U269" s="5">
        <v>69</v>
      </c>
      <c r="V269" s="17">
        <v>0.47474747896194458</v>
      </c>
      <c r="W269" s="17"/>
      <c r="X269" s="17">
        <v>3.5999999999999997E-2</v>
      </c>
      <c r="Y269" s="17"/>
      <c r="Z269" s="17">
        <v>0.93300000000000005</v>
      </c>
      <c r="AA269" s="17">
        <v>2.1999999999999999E-2</v>
      </c>
      <c r="AB269" s="17">
        <v>8.999999612569809E-3</v>
      </c>
      <c r="AC269" s="17">
        <v>1.4E-2</v>
      </c>
      <c r="AD269" s="17">
        <v>0.21099999999999999</v>
      </c>
      <c r="AE269" s="17">
        <v>0.51200000000000001</v>
      </c>
      <c r="AF269" s="5">
        <v>0</v>
      </c>
      <c r="AG269" s="31">
        <v>7679.06982421875</v>
      </c>
      <c r="AH269" s="31">
        <v>8532.3700000000008</v>
      </c>
    </row>
    <row r="270" spans="1:34" x14ac:dyDescent="0.3">
      <c r="A270" s="4">
        <v>850491050</v>
      </c>
      <c r="B270" s="3" t="s">
        <v>407</v>
      </c>
      <c r="C270" s="3" t="s">
        <v>1652</v>
      </c>
      <c r="D270" s="14">
        <v>86.081275939941406</v>
      </c>
      <c r="E270" s="14">
        <v>89.152900695800781</v>
      </c>
      <c r="F270" s="14">
        <v>88.391807556152344</v>
      </c>
      <c r="G270" s="14">
        <v>87.920982360839844</v>
      </c>
      <c r="H270" s="5">
        <v>240</v>
      </c>
      <c r="I270" s="15">
        <v>6</v>
      </c>
      <c r="J270" s="15">
        <v>12</v>
      </c>
      <c r="K270" s="3" t="s">
        <v>3819</v>
      </c>
      <c r="L270" s="3" t="s">
        <v>3913</v>
      </c>
      <c r="M270" s="3" t="s">
        <v>3916</v>
      </c>
      <c r="N270" s="3" t="s">
        <v>3923</v>
      </c>
      <c r="O270" s="5">
        <v>169</v>
      </c>
      <c r="P270" s="17">
        <v>0.44354838132858282</v>
      </c>
      <c r="Q270" s="5">
        <v>79</v>
      </c>
      <c r="R270" s="17">
        <v>0.375</v>
      </c>
      <c r="S270" s="5">
        <v>169</v>
      </c>
      <c r="T270" s="17">
        <v>0.1382113844156265</v>
      </c>
      <c r="U270" s="5">
        <v>79</v>
      </c>
      <c r="V270" s="17">
        <v>0.1041666641831398</v>
      </c>
      <c r="W270" s="17">
        <v>2.1000000000000001E-2</v>
      </c>
      <c r="X270" s="17"/>
      <c r="Y270" s="17">
        <v>2.5000000000000001E-2</v>
      </c>
      <c r="Z270" s="17">
        <v>0.93300000000000005</v>
      </c>
      <c r="AA270" s="17"/>
      <c r="AB270" s="17">
        <v>2.0999999716877941E-2</v>
      </c>
      <c r="AC270" s="17"/>
      <c r="AD270" s="17">
        <v>0.125</v>
      </c>
      <c r="AE270" s="17">
        <v>0.33300000000000002</v>
      </c>
      <c r="AF270" s="5">
        <v>0</v>
      </c>
      <c r="AG270" s="31">
        <v>10232.5498046875</v>
      </c>
      <c r="AH270" s="31">
        <v>11276.86</v>
      </c>
    </row>
    <row r="271" spans="1:34" x14ac:dyDescent="0.3">
      <c r="A271" s="4">
        <v>850494020</v>
      </c>
      <c r="B271" s="3" t="s">
        <v>407</v>
      </c>
      <c r="C271" s="3" t="s">
        <v>1653</v>
      </c>
      <c r="D271" s="14">
        <v>74.709503173828125</v>
      </c>
      <c r="E271" s="14">
        <v>76.180030822753906</v>
      </c>
      <c r="F271" s="14">
        <v>80.611503601074219</v>
      </c>
      <c r="G271" s="14">
        <v>78.777076721191406</v>
      </c>
      <c r="H271" s="5">
        <v>234</v>
      </c>
      <c r="I271" s="15" t="s">
        <v>3980</v>
      </c>
      <c r="J271" s="15">
        <v>5</v>
      </c>
      <c r="K271" s="3" t="s">
        <v>3819</v>
      </c>
      <c r="L271" s="3" t="s">
        <v>3913</v>
      </c>
      <c r="M271" s="3" t="s">
        <v>3916</v>
      </c>
      <c r="N271" s="3" t="s">
        <v>3923</v>
      </c>
      <c r="O271" s="5">
        <v>186</v>
      </c>
      <c r="P271" s="17">
        <v>0.27868852019309998</v>
      </c>
      <c r="Q271" s="5">
        <v>186</v>
      </c>
      <c r="R271" s="17">
        <v>0.27868852019309998</v>
      </c>
      <c r="S271" s="5">
        <v>185</v>
      </c>
      <c r="T271" s="17">
        <v>0.2213114798069</v>
      </c>
      <c r="U271" s="5">
        <v>185</v>
      </c>
      <c r="V271" s="17">
        <v>0.2213114798069</v>
      </c>
      <c r="W271" s="17"/>
      <c r="X271" s="17"/>
      <c r="Y271" s="17"/>
      <c r="Z271" s="17">
        <v>0.98299999999999998</v>
      </c>
      <c r="AA271" s="17"/>
      <c r="AB271" s="17">
        <v>1.7000000923871991E-2</v>
      </c>
      <c r="AC271" s="17"/>
      <c r="AD271" s="17">
        <v>8.6000000000000007E-2</v>
      </c>
      <c r="AE271" s="17">
        <v>0.45450000000000002</v>
      </c>
      <c r="AF271" s="5">
        <v>0</v>
      </c>
      <c r="AG271" s="31">
        <v>8885.830078125</v>
      </c>
      <c r="AH271" s="31">
        <v>9752.52</v>
      </c>
    </row>
    <row r="272" spans="1:34" x14ac:dyDescent="0.3">
      <c r="A272" s="4">
        <v>489261905</v>
      </c>
      <c r="B272" s="3" t="s">
        <v>243</v>
      </c>
      <c r="C272" s="3" t="s">
        <v>1283</v>
      </c>
      <c r="D272" s="14">
        <v>84.015380859375</v>
      </c>
      <c r="E272" s="14">
        <v>84.512275695800781</v>
      </c>
      <c r="F272" s="14">
        <v>79.763832092285156</v>
      </c>
      <c r="G272" s="14">
        <v>80.452072143554688</v>
      </c>
      <c r="H272" s="5">
        <v>398</v>
      </c>
      <c r="I272" s="15">
        <v>7</v>
      </c>
      <c r="J272" s="15">
        <v>12</v>
      </c>
      <c r="K272" s="3" t="s">
        <v>3879</v>
      </c>
      <c r="L272" s="3" t="s">
        <v>3914</v>
      </c>
      <c r="M272" s="3" t="s">
        <v>3918</v>
      </c>
      <c r="N272" s="3" t="s">
        <v>3924</v>
      </c>
      <c r="O272" s="5">
        <v>237</v>
      </c>
      <c r="P272" s="17">
        <v>0.34000000357627869</v>
      </c>
      <c r="Q272" s="5">
        <v>197</v>
      </c>
      <c r="R272" s="17">
        <v>0.26744186878204351</v>
      </c>
      <c r="S272" s="5">
        <v>236</v>
      </c>
      <c r="T272" s="17">
        <v>0.13270142674446109</v>
      </c>
      <c r="U272" s="5">
        <v>196</v>
      </c>
      <c r="V272" s="17">
        <v>0.1038251370191574</v>
      </c>
      <c r="W272" s="17">
        <v>0.45700000000000002</v>
      </c>
      <c r="X272" s="17">
        <v>0.26600000000000001</v>
      </c>
      <c r="Y272" s="17">
        <v>1.4999999999999999E-2</v>
      </c>
      <c r="Z272" s="17">
        <v>0.193</v>
      </c>
      <c r="AA272" s="17">
        <v>0.06</v>
      </c>
      <c r="AB272" s="17">
        <v>8.0000003799796104E-3</v>
      </c>
      <c r="AC272" s="17">
        <v>9.8000000000000004E-2</v>
      </c>
      <c r="AD272" s="17">
        <v>0.13100000000000001</v>
      </c>
      <c r="AE272" s="17">
        <v>0.623</v>
      </c>
      <c r="AF272" s="5">
        <v>0</v>
      </c>
      <c r="AG272" s="31">
        <v>12706.8095703125</v>
      </c>
      <c r="AH272" s="31">
        <v>13926.78</v>
      </c>
    </row>
    <row r="273" spans="1:34" x14ac:dyDescent="0.3">
      <c r="A273" s="4">
        <v>489266905</v>
      </c>
      <c r="B273" s="3" t="s">
        <v>243</v>
      </c>
      <c r="C273" s="3" t="s">
        <v>1284</v>
      </c>
      <c r="D273" s="14">
        <v>81.936058044433594</v>
      </c>
      <c r="E273" s="14">
        <v>83.364753723144531</v>
      </c>
      <c r="F273" s="14">
        <v>80.170982360839844</v>
      </c>
      <c r="G273" s="14">
        <v>81.31329345703125</v>
      </c>
      <c r="H273" s="5">
        <v>275</v>
      </c>
      <c r="I273" s="15" t="s">
        <v>3981</v>
      </c>
      <c r="J273" s="15">
        <v>5</v>
      </c>
      <c r="K273" s="3" t="s">
        <v>3879</v>
      </c>
      <c r="L273" s="3" t="s">
        <v>3914</v>
      </c>
      <c r="M273" s="3" t="s">
        <v>3918</v>
      </c>
      <c r="N273" s="3" t="s">
        <v>3924</v>
      </c>
      <c r="O273" s="5">
        <v>122</v>
      </c>
      <c r="P273" s="17">
        <v>0.31147539615631098</v>
      </c>
      <c r="Q273" s="5">
        <v>105</v>
      </c>
      <c r="R273" s="17">
        <v>0.2395833283662796</v>
      </c>
      <c r="S273" s="5">
        <v>121</v>
      </c>
      <c r="T273" s="17">
        <v>0.20689655840396881</v>
      </c>
      <c r="U273" s="5">
        <v>104</v>
      </c>
      <c r="V273" s="17">
        <v>0.1195652186870575</v>
      </c>
      <c r="W273" s="17">
        <v>0.34899999999999998</v>
      </c>
      <c r="X273" s="17">
        <v>0.20399999999999999</v>
      </c>
      <c r="Y273" s="17"/>
      <c r="Z273" s="17">
        <v>0.371</v>
      </c>
      <c r="AA273" s="17">
        <v>6.5000000000000002E-2</v>
      </c>
      <c r="AB273" s="17">
        <v>1.099999994039536E-2</v>
      </c>
      <c r="AC273" s="17">
        <v>0.08</v>
      </c>
      <c r="AD273" s="17">
        <v>6.6000000000000003E-2</v>
      </c>
      <c r="AE273" s="17">
        <v>0.60699999999999998</v>
      </c>
      <c r="AF273" s="5">
        <v>0</v>
      </c>
      <c r="AG273" s="31">
        <v>12329.7900390625</v>
      </c>
      <c r="AH273" s="31">
        <v>13307.69</v>
      </c>
    </row>
    <row r="274" spans="1:34" x14ac:dyDescent="0.3">
      <c r="A274" s="4">
        <v>489266990</v>
      </c>
      <c r="B274" s="3" t="s">
        <v>243</v>
      </c>
      <c r="C274" s="3" t="s">
        <v>1285</v>
      </c>
      <c r="D274" s="14">
        <v>87.390518188476563</v>
      </c>
      <c r="E274" s="14">
        <v>86.887008666992188</v>
      </c>
      <c r="F274" s="14">
        <v>86.569381713867188</v>
      </c>
      <c r="G274" s="14">
        <v>86.086563110351563</v>
      </c>
      <c r="H274" s="5">
        <v>360</v>
      </c>
      <c r="I274" s="15" t="s">
        <v>3980</v>
      </c>
      <c r="J274" s="15">
        <v>6</v>
      </c>
      <c r="K274" s="3" t="s">
        <v>3879</v>
      </c>
      <c r="L274" s="3" t="s">
        <v>3914</v>
      </c>
      <c r="M274" s="3" t="s">
        <v>3918</v>
      </c>
      <c r="N274" s="3" t="s">
        <v>3924</v>
      </c>
      <c r="O274" s="5">
        <v>245</v>
      </c>
      <c r="P274" s="17">
        <v>0.42500001192092901</v>
      </c>
      <c r="Q274" s="5">
        <v>173</v>
      </c>
      <c r="R274" s="17">
        <v>0.26470589637756348</v>
      </c>
      <c r="S274" s="5">
        <v>245</v>
      </c>
      <c r="T274" s="17">
        <v>0.25252524018287659</v>
      </c>
      <c r="U274" s="5">
        <v>173</v>
      </c>
      <c r="V274" s="17">
        <v>0.1111111119389534</v>
      </c>
      <c r="W274" s="17">
        <v>0.41899999999999998</v>
      </c>
      <c r="X274" s="17">
        <v>0.14699999999999999</v>
      </c>
      <c r="Y274" s="17"/>
      <c r="Z274" s="17">
        <v>0.36099999999999999</v>
      </c>
      <c r="AA274" s="17">
        <v>6.0999999999999999E-2</v>
      </c>
      <c r="AB274" s="17">
        <v>1.099999994039536E-2</v>
      </c>
      <c r="AC274" s="17">
        <v>0.05</v>
      </c>
      <c r="AD274" s="17">
        <v>8.6000000000000007E-2</v>
      </c>
      <c r="AE274" s="17">
        <v>0.53400000000000003</v>
      </c>
      <c r="AF274" s="5">
        <v>0</v>
      </c>
      <c r="AG274" s="31">
        <v>12785.91015625</v>
      </c>
      <c r="AH274" s="31">
        <v>13880.72</v>
      </c>
    </row>
    <row r="275" spans="1:34" x14ac:dyDescent="0.3">
      <c r="A275" s="4">
        <v>500131050</v>
      </c>
      <c r="B275" s="3" t="s">
        <v>263</v>
      </c>
      <c r="C275" s="3" t="s">
        <v>1353</v>
      </c>
      <c r="D275" s="14">
        <v>82.301216125488281</v>
      </c>
      <c r="E275" s="14">
        <v>76.992279052734375</v>
      </c>
      <c r="F275" s="14">
        <v>75.833198547363281</v>
      </c>
      <c r="G275" s="14">
        <v>76.135986328125</v>
      </c>
      <c r="H275" s="5">
        <v>231</v>
      </c>
      <c r="I275" s="15">
        <v>7</v>
      </c>
      <c r="J275" s="15">
        <v>12</v>
      </c>
      <c r="K275" s="3" t="s">
        <v>3897</v>
      </c>
      <c r="L275" s="3" t="s">
        <v>3915</v>
      </c>
      <c r="M275" s="3" t="s">
        <v>3917</v>
      </c>
      <c r="N275" s="3" t="s">
        <v>3922</v>
      </c>
      <c r="O275" s="5">
        <v>76</v>
      </c>
      <c r="P275" s="17">
        <v>0.56481480598449707</v>
      </c>
      <c r="Q275" s="5">
        <v>37</v>
      </c>
      <c r="R275" s="17">
        <v>0.36363637447357178</v>
      </c>
      <c r="S275" s="5">
        <v>76</v>
      </c>
      <c r="T275" s="17">
        <v>0.27619048953056341</v>
      </c>
      <c r="U275" s="5">
        <v>37</v>
      </c>
      <c r="V275" s="17">
        <v>0.13333334028720861</v>
      </c>
      <c r="W275" s="17">
        <v>8.7000000000000008E-2</v>
      </c>
      <c r="X275" s="17"/>
      <c r="Y275" s="17">
        <v>2.1999999999999999E-2</v>
      </c>
      <c r="Z275" s="17">
        <v>0.87</v>
      </c>
      <c r="AA275" s="17"/>
      <c r="AB275" s="17">
        <v>2.199999988079071E-2</v>
      </c>
      <c r="AC275" s="17"/>
      <c r="AD275" s="17">
        <v>0.113</v>
      </c>
      <c r="AE275" s="17">
        <v>0.35199999999999998</v>
      </c>
      <c r="AF275" s="5">
        <v>0</v>
      </c>
      <c r="AG275" s="31">
        <v>8940.009765625</v>
      </c>
      <c r="AH275" s="31">
        <v>9525.7800000000007</v>
      </c>
    </row>
    <row r="276" spans="1:34" x14ac:dyDescent="0.3">
      <c r="A276" s="4">
        <v>500134020</v>
      </c>
      <c r="B276" s="3" t="s">
        <v>263</v>
      </c>
      <c r="C276" s="3" t="s">
        <v>1354</v>
      </c>
      <c r="D276" s="14">
        <v>85.707565307617188</v>
      </c>
      <c r="E276" s="14">
        <v>82.511878967285156</v>
      </c>
      <c r="F276" s="14">
        <v>82.212921142578125</v>
      </c>
      <c r="G276" s="14">
        <v>79.831398010253906</v>
      </c>
      <c r="H276" s="5">
        <v>245</v>
      </c>
      <c r="I276" s="15" t="s">
        <v>3980</v>
      </c>
      <c r="J276" s="15">
        <v>6</v>
      </c>
      <c r="K276" s="3" t="s">
        <v>3897</v>
      </c>
      <c r="L276" s="3" t="s">
        <v>3915</v>
      </c>
      <c r="M276" s="3" t="s">
        <v>3917</v>
      </c>
      <c r="N276" s="3" t="s">
        <v>3922</v>
      </c>
      <c r="O276" s="5">
        <v>251</v>
      </c>
      <c r="P276" s="17">
        <v>0.53787881135940552</v>
      </c>
      <c r="Q276" s="5">
        <v>137</v>
      </c>
      <c r="R276" s="17">
        <v>0.40277779102325439</v>
      </c>
      <c r="S276" s="5">
        <v>250</v>
      </c>
      <c r="T276" s="17">
        <v>0.34351146221160889</v>
      </c>
      <c r="U276" s="5">
        <v>137</v>
      </c>
      <c r="V276" s="17">
        <v>0.2222222238779068</v>
      </c>
      <c r="W276" s="17">
        <v>6.9000000000000006E-2</v>
      </c>
      <c r="X276" s="17"/>
      <c r="Y276" s="17"/>
      <c r="Z276" s="17">
        <v>0.91</v>
      </c>
      <c r="AA276" s="17"/>
      <c r="AB276" s="17">
        <v>1.9999999552965161E-2</v>
      </c>
      <c r="AC276" s="17"/>
      <c r="AD276" s="17">
        <v>0.16300000000000001</v>
      </c>
      <c r="AE276" s="17">
        <v>0.42</v>
      </c>
      <c r="AF276" s="5">
        <v>0</v>
      </c>
      <c r="AG276" s="31">
        <v>11373.66015625</v>
      </c>
      <c r="AH276" s="31">
        <v>12281.54</v>
      </c>
    </row>
    <row r="277" spans="1:34" x14ac:dyDescent="0.3">
      <c r="A277" s="4">
        <v>290021050</v>
      </c>
      <c r="B277" s="3" t="s">
        <v>126</v>
      </c>
      <c r="C277" s="3" t="s">
        <v>917</v>
      </c>
      <c r="D277" s="14">
        <v>89.032508850097656</v>
      </c>
      <c r="E277" s="14">
        <v>90.201187133789063</v>
      </c>
      <c r="F277" s="14">
        <v>82.7340087890625</v>
      </c>
      <c r="G277" s="14">
        <v>83.836952209472656</v>
      </c>
      <c r="H277" s="5">
        <v>77</v>
      </c>
      <c r="I277" s="15">
        <v>6</v>
      </c>
      <c r="J277" s="15">
        <v>12</v>
      </c>
      <c r="K277" s="3" t="s">
        <v>3830</v>
      </c>
      <c r="L277" s="3" t="s">
        <v>3907</v>
      </c>
      <c r="M277" s="3" t="s">
        <v>3916</v>
      </c>
      <c r="N277" s="3" t="s">
        <v>3921</v>
      </c>
      <c r="O277" s="5">
        <v>80</v>
      </c>
      <c r="P277" s="17">
        <v>0.70588237047195435</v>
      </c>
      <c r="Q277" s="5">
        <v>25</v>
      </c>
      <c r="R277" s="17">
        <v>0.66666668653488159</v>
      </c>
      <c r="S277" s="5">
        <v>80</v>
      </c>
      <c r="T277" s="17">
        <v>0.51851850748062134</v>
      </c>
      <c r="U277" s="5">
        <v>25</v>
      </c>
      <c r="V277" s="17">
        <v>0.34999999403953552</v>
      </c>
      <c r="W277" s="17"/>
      <c r="X277" s="17"/>
      <c r="Y277" s="17"/>
      <c r="Z277" s="17">
        <v>1</v>
      </c>
      <c r="AA277" s="17"/>
      <c r="AB277" s="17">
        <v>0</v>
      </c>
      <c r="AC277" s="17"/>
      <c r="AD277" s="17">
        <v>7.8E-2</v>
      </c>
      <c r="AE277" s="17">
        <v>0.33800000000000002</v>
      </c>
      <c r="AF277" s="5">
        <v>0</v>
      </c>
      <c r="AG277" s="31">
        <v>11035.8095703125</v>
      </c>
      <c r="AH277" s="31">
        <v>12260.01</v>
      </c>
    </row>
    <row r="278" spans="1:34" x14ac:dyDescent="0.3">
      <c r="A278" s="4">
        <v>290024020</v>
      </c>
      <c r="B278" s="3" t="s">
        <v>126</v>
      </c>
      <c r="C278" s="3" t="s">
        <v>918</v>
      </c>
      <c r="D278" s="14">
        <v>89.2861328125</v>
      </c>
      <c r="E278" s="14">
        <v>89.473678588867188</v>
      </c>
      <c r="F278" s="14">
        <v>90.709396362304688</v>
      </c>
      <c r="G278" s="14">
        <v>88.646026611328125</v>
      </c>
      <c r="H278" s="5">
        <v>92</v>
      </c>
      <c r="I278" s="15" t="s">
        <v>3981</v>
      </c>
      <c r="J278" s="15">
        <v>5</v>
      </c>
      <c r="K278" s="3" t="s">
        <v>3830</v>
      </c>
      <c r="L278" s="3" t="s">
        <v>3907</v>
      </c>
      <c r="M278" s="3" t="s">
        <v>3916</v>
      </c>
      <c r="N278" s="3" t="s">
        <v>3921</v>
      </c>
      <c r="O278" s="5">
        <v>44</v>
      </c>
      <c r="P278" s="17">
        <v>0.60416668653488159</v>
      </c>
      <c r="Q278" s="5">
        <v>18</v>
      </c>
      <c r="R278" s="17">
        <v>0.26086956262588501</v>
      </c>
      <c r="S278" s="5">
        <v>44</v>
      </c>
      <c r="T278" s="17">
        <v>0.625</v>
      </c>
      <c r="U278" s="5">
        <v>18</v>
      </c>
      <c r="V278" s="17">
        <v>0</v>
      </c>
      <c r="W278" s="17"/>
      <c r="X278" s="17"/>
      <c r="Y278" s="17"/>
      <c r="Z278" s="17">
        <v>0.96699999999999997</v>
      </c>
      <c r="AA278" s="17"/>
      <c r="AB278" s="17">
        <v>3.2999999821186073E-2</v>
      </c>
      <c r="AC278" s="17"/>
      <c r="AD278" s="17">
        <v>0.12</v>
      </c>
      <c r="AE278" s="17">
        <v>0.42099999999999999</v>
      </c>
      <c r="AF278" s="5">
        <v>0</v>
      </c>
      <c r="AG278" s="31">
        <v>6069.10009765625</v>
      </c>
      <c r="AH278" s="31">
        <v>8763.65</v>
      </c>
    </row>
    <row r="279" spans="1:34" x14ac:dyDescent="0.3">
      <c r="A279" s="4">
        <v>300933000</v>
      </c>
      <c r="B279" s="3" t="s">
        <v>129</v>
      </c>
      <c r="C279" s="3" t="s">
        <v>923</v>
      </c>
      <c r="D279" s="14">
        <v>86.195175170898438</v>
      </c>
      <c r="E279" s="14">
        <v>87.941329956054688</v>
      </c>
      <c r="F279" s="14">
        <v>84.840011596679688</v>
      </c>
      <c r="G279" s="14">
        <v>84.980636596679688</v>
      </c>
      <c r="H279" s="5">
        <v>540</v>
      </c>
      <c r="I279" s="15">
        <v>5</v>
      </c>
      <c r="J279" s="15">
        <v>8</v>
      </c>
      <c r="K279" s="3" t="s">
        <v>3808</v>
      </c>
      <c r="L279" s="3" t="s">
        <v>3907</v>
      </c>
      <c r="M279" s="3" t="s">
        <v>3916</v>
      </c>
      <c r="N279" s="3" t="s">
        <v>3923</v>
      </c>
      <c r="O279" s="5">
        <v>1016</v>
      </c>
      <c r="P279" s="17">
        <v>0.36491936445236212</v>
      </c>
      <c r="Q279" s="5">
        <v>646</v>
      </c>
      <c r="R279" s="17">
        <v>0.29430380463600159</v>
      </c>
      <c r="S279" s="5">
        <v>1017</v>
      </c>
      <c r="T279" s="17">
        <v>0.21126760542392731</v>
      </c>
      <c r="U279" s="5">
        <v>648</v>
      </c>
      <c r="V279" s="17">
        <v>0.1608832776546478</v>
      </c>
      <c r="W279" s="17">
        <v>9.0000000000000011E-3</v>
      </c>
      <c r="X279" s="17">
        <v>3.3000000000000002E-2</v>
      </c>
      <c r="Y279" s="17"/>
      <c r="Z279" s="17">
        <v>0.92800000000000005</v>
      </c>
      <c r="AA279" s="17">
        <v>2.1999999999999999E-2</v>
      </c>
      <c r="AB279" s="17">
        <v>7.0000002160668373E-3</v>
      </c>
      <c r="AC279" s="17"/>
      <c r="AD279" s="17">
        <v>0.13300000000000001</v>
      </c>
      <c r="AE279" s="17">
        <v>0.56400000000000006</v>
      </c>
      <c r="AF279" s="5">
        <v>0</v>
      </c>
      <c r="AG279" s="31">
        <v>7551.25</v>
      </c>
      <c r="AH279" s="31">
        <v>8612.26</v>
      </c>
    </row>
    <row r="280" spans="1:34" x14ac:dyDescent="0.3">
      <c r="A280" s="4">
        <v>300934020</v>
      </c>
      <c r="B280" s="3" t="s">
        <v>129</v>
      </c>
      <c r="C280" s="3" t="s">
        <v>924</v>
      </c>
      <c r="D280" s="14">
        <v>85.430831909179688</v>
      </c>
      <c r="E280" s="14">
        <v>85.830558776855469</v>
      </c>
      <c r="F280" s="14">
        <v>81.212242126464844</v>
      </c>
      <c r="G280" s="14">
        <v>82.231781005859375</v>
      </c>
      <c r="H280" s="5">
        <v>565</v>
      </c>
      <c r="I280" s="15" t="s">
        <v>3981</v>
      </c>
      <c r="J280" s="15">
        <v>4</v>
      </c>
      <c r="K280" s="3" t="s">
        <v>3808</v>
      </c>
      <c r="L280" s="3" t="s">
        <v>3907</v>
      </c>
      <c r="M280" s="3" t="s">
        <v>3916</v>
      </c>
      <c r="N280" s="3" t="s">
        <v>3923</v>
      </c>
      <c r="O280" s="5">
        <v>114</v>
      </c>
      <c r="P280" s="17">
        <v>0.32275131344795233</v>
      </c>
      <c r="Q280" s="5">
        <v>87</v>
      </c>
      <c r="R280" s="17">
        <v>0.25641027092933649</v>
      </c>
      <c r="S280" s="5">
        <v>114</v>
      </c>
      <c r="T280" s="17">
        <v>0.2486772537231445</v>
      </c>
      <c r="U280" s="5">
        <v>87</v>
      </c>
      <c r="V280" s="17">
        <v>0.20512820780277249</v>
      </c>
      <c r="W280" s="17"/>
      <c r="X280" s="17">
        <v>2.7E-2</v>
      </c>
      <c r="Y280" s="17"/>
      <c r="Z280" s="17">
        <v>0.92900000000000005</v>
      </c>
      <c r="AA280" s="17">
        <v>2.5000000000000001E-2</v>
      </c>
      <c r="AB280" s="17">
        <v>1.8999999389052391E-2</v>
      </c>
      <c r="AC280" s="17">
        <v>9.0000000000000011E-3</v>
      </c>
      <c r="AD280" s="17">
        <v>0.12</v>
      </c>
      <c r="AE280" s="17">
        <v>0.55600000000000005</v>
      </c>
      <c r="AF280" s="5">
        <v>0</v>
      </c>
      <c r="AG280" s="31">
        <v>7575.2998046875</v>
      </c>
      <c r="AH280" s="31">
        <v>9060.16</v>
      </c>
    </row>
    <row r="281" spans="1:34" x14ac:dyDescent="0.3">
      <c r="A281" s="4">
        <v>421194020</v>
      </c>
      <c r="B281" s="3" t="s">
        <v>191</v>
      </c>
      <c r="C281" s="3" t="s">
        <v>1090</v>
      </c>
      <c r="D281" s="14">
        <v>93.56060791015625</v>
      </c>
      <c r="E281" s="14">
        <v>93.990386962890625</v>
      </c>
      <c r="F281" s="14">
        <v>93.434730529785156</v>
      </c>
      <c r="G281" s="14">
        <v>94.52276611328125</v>
      </c>
      <c r="H281" s="5">
        <v>46</v>
      </c>
      <c r="I281" s="15" t="s">
        <v>3981</v>
      </c>
      <c r="J281" s="15">
        <v>8</v>
      </c>
      <c r="K281" s="3" t="s">
        <v>3839</v>
      </c>
      <c r="L281" s="3" t="s">
        <v>3908</v>
      </c>
      <c r="M281" s="3" t="s">
        <v>3916</v>
      </c>
      <c r="N281" s="3" t="s">
        <v>3921</v>
      </c>
      <c r="O281" s="5">
        <v>40</v>
      </c>
      <c r="P281" s="17">
        <v>0.42307692766189581</v>
      </c>
      <c r="Q281" s="5">
        <v>27</v>
      </c>
      <c r="R281" s="17">
        <v>0.42307692766189581</v>
      </c>
      <c r="S281" s="5">
        <v>40</v>
      </c>
      <c r="T281" s="17">
        <v>0.6538461446762085</v>
      </c>
      <c r="U281" s="5">
        <v>27</v>
      </c>
      <c r="V281" s="17">
        <v>0.6538461446762085</v>
      </c>
      <c r="W281" s="17"/>
      <c r="X281" s="17"/>
      <c r="Y281" s="17"/>
      <c r="Z281" s="17">
        <v>0.97799999999999998</v>
      </c>
      <c r="AA281" s="17"/>
      <c r="AB281" s="17">
        <v>2.199999988079071E-2</v>
      </c>
      <c r="AC281" s="17"/>
      <c r="AD281" s="17"/>
      <c r="AE281" s="17">
        <v>0.29499999999999998</v>
      </c>
      <c r="AF281" s="5">
        <v>0</v>
      </c>
      <c r="AG281" s="31">
        <v>11405.7998046875</v>
      </c>
      <c r="AH281" s="31">
        <v>12246.15</v>
      </c>
    </row>
    <row r="282" spans="1:34" x14ac:dyDescent="0.3">
      <c r="A282" s="4">
        <v>780091050</v>
      </c>
      <c r="B282" s="3" t="s">
        <v>374</v>
      </c>
      <c r="C282" s="3" t="s">
        <v>1570</v>
      </c>
      <c r="D282" s="14">
        <v>88.536491394042969</v>
      </c>
      <c r="E282" s="14">
        <v>88.236892700195313</v>
      </c>
      <c r="F282" s="14">
        <v>93.972808837890625</v>
      </c>
      <c r="G282" s="14">
        <v>95.007408142089844</v>
      </c>
      <c r="H282" s="5">
        <v>84</v>
      </c>
      <c r="I282" s="15">
        <v>7</v>
      </c>
      <c r="J282" s="15">
        <v>12</v>
      </c>
      <c r="K282" s="3" t="s">
        <v>3831</v>
      </c>
      <c r="L282" s="3" t="s">
        <v>3910</v>
      </c>
      <c r="M282" s="3" t="s">
        <v>3916</v>
      </c>
      <c r="N282" s="3" t="s">
        <v>3921</v>
      </c>
      <c r="O282" s="5">
        <v>55</v>
      </c>
      <c r="P282" s="17">
        <v>0.32558140158653259</v>
      </c>
      <c r="Q282" s="5">
        <v>40</v>
      </c>
      <c r="R282" s="17">
        <v>0.29411765933036799</v>
      </c>
      <c r="S282" s="5">
        <v>55</v>
      </c>
      <c r="T282" s="17">
        <v>0.65909093618392944</v>
      </c>
      <c r="U282" s="5">
        <v>40</v>
      </c>
      <c r="V282" s="17">
        <v>0.35294118523597717</v>
      </c>
      <c r="W282" s="17">
        <v>0.155</v>
      </c>
      <c r="X282" s="17"/>
      <c r="Y282" s="17"/>
      <c r="Z282" s="17">
        <v>0.83299999999999996</v>
      </c>
      <c r="AA282" s="17"/>
      <c r="AB282" s="17">
        <v>1.200000010430813E-2</v>
      </c>
      <c r="AC282" s="17"/>
      <c r="AD282" s="17">
        <v>7.1000000000000008E-2</v>
      </c>
      <c r="AE282" s="17">
        <v>0.73099999999999998</v>
      </c>
      <c r="AF282" s="5">
        <v>0</v>
      </c>
      <c r="AG282" s="31">
        <v>13474.2001953125</v>
      </c>
      <c r="AH282" s="31">
        <v>13979.77</v>
      </c>
    </row>
    <row r="283" spans="1:34" x14ac:dyDescent="0.3">
      <c r="A283" s="4">
        <v>780094020</v>
      </c>
      <c r="B283" s="3" t="s">
        <v>374</v>
      </c>
      <c r="C283" s="3" t="s">
        <v>1571</v>
      </c>
      <c r="D283" s="14">
        <v>86.91156005859375</v>
      </c>
      <c r="E283" s="14">
        <v>87.901802062988281</v>
      </c>
      <c r="F283" s="14">
        <v>83.871452331542969</v>
      </c>
      <c r="G283" s="14">
        <v>87.408805847167969</v>
      </c>
      <c r="H283" s="5">
        <v>75</v>
      </c>
      <c r="I283" s="15" t="s">
        <v>3981</v>
      </c>
      <c r="J283" s="15">
        <v>6</v>
      </c>
      <c r="K283" s="3" t="s">
        <v>3831</v>
      </c>
      <c r="L283" s="3" t="s">
        <v>3910</v>
      </c>
      <c r="M283" s="3" t="s">
        <v>3916</v>
      </c>
      <c r="N283" s="3" t="s">
        <v>3921</v>
      </c>
      <c r="O283" s="5">
        <v>80</v>
      </c>
      <c r="P283" s="17">
        <v>0.33962264657020569</v>
      </c>
      <c r="Q283" s="5">
        <v>60</v>
      </c>
      <c r="R283" s="17">
        <v>0.20000000298023221</v>
      </c>
      <c r="S283" s="5">
        <v>80</v>
      </c>
      <c r="T283" s="17">
        <v>0.22641509771347049</v>
      </c>
      <c r="U283" s="5">
        <v>60</v>
      </c>
      <c r="V283" s="17">
        <v>0.17142857611179349</v>
      </c>
      <c r="W283" s="17">
        <v>0.08</v>
      </c>
      <c r="X283" s="17"/>
      <c r="Y283" s="17"/>
      <c r="Z283" s="17">
        <v>0.8</v>
      </c>
      <c r="AA283" s="17">
        <v>0.08</v>
      </c>
      <c r="AB283" s="17">
        <v>3.9999999105930328E-2</v>
      </c>
      <c r="AC283" s="17"/>
      <c r="AD283" s="17">
        <v>0.107</v>
      </c>
      <c r="AE283" s="17">
        <v>0.65800000000000003</v>
      </c>
      <c r="AF283" s="5">
        <v>0</v>
      </c>
      <c r="AG283" s="31">
        <v>13146.580078125</v>
      </c>
      <c r="AH283" s="31">
        <v>13523.89</v>
      </c>
    </row>
    <row r="284" spans="1:34" x14ac:dyDescent="0.3">
      <c r="A284" s="4">
        <v>160921050</v>
      </c>
      <c r="B284" s="3" t="s">
        <v>68</v>
      </c>
      <c r="C284" s="3" t="s">
        <v>732</v>
      </c>
      <c r="D284" s="14">
        <v>85.793861389160156</v>
      </c>
      <c r="E284" s="14">
        <v>85.579559326171875</v>
      </c>
      <c r="F284" s="14">
        <v>89.598037719726563</v>
      </c>
      <c r="G284" s="14">
        <v>86.668563842773438</v>
      </c>
      <c r="H284" s="5">
        <v>136</v>
      </c>
      <c r="I284" s="15">
        <v>6</v>
      </c>
      <c r="J284" s="15">
        <v>12</v>
      </c>
      <c r="K284" s="3" t="s">
        <v>3814</v>
      </c>
      <c r="L284" s="3" t="s">
        <v>3910</v>
      </c>
      <c r="M284" s="3" t="s">
        <v>3916</v>
      </c>
      <c r="N284" s="3" t="s">
        <v>3924</v>
      </c>
      <c r="O284" s="5">
        <v>94</v>
      </c>
      <c r="P284" s="17">
        <v>0.37837839126586909</v>
      </c>
      <c r="Q284" s="5">
        <v>59</v>
      </c>
      <c r="R284" s="17">
        <v>0.28571429848670959</v>
      </c>
      <c r="S284" s="5">
        <v>94</v>
      </c>
      <c r="T284" s="17">
        <v>0.28169015049934393</v>
      </c>
      <c r="U284" s="5">
        <v>59</v>
      </c>
      <c r="V284" s="17">
        <v>0.2142857164144516</v>
      </c>
      <c r="W284" s="17"/>
      <c r="X284" s="17"/>
      <c r="Y284" s="17"/>
      <c r="Z284" s="17">
        <v>0.94900000000000007</v>
      </c>
      <c r="AA284" s="17"/>
      <c r="AB284" s="17">
        <v>5.0999999046325677E-2</v>
      </c>
      <c r="AC284" s="17"/>
      <c r="AD284" s="17">
        <v>6.6000000000000003E-2</v>
      </c>
      <c r="AE284" s="17">
        <v>0.54200000000000004</v>
      </c>
      <c r="AF284" s="5">
        <v>0</v>
      </c>
      <c r="AG284" s="31">
        <v>10903.33984375</v>
      </c>
      <c r="AH284" s="31">
        <v>11490.56</v>
      </c>
    </row>
    <row r="285" spans="1:34" x14ac:dyDescent="0.3">
      <c r="A285" s="4">
        <v>160924020</v>
      </c>
      <c r="B285" s="3" t="s">
        <v>68</v>
      </c>
      <c r="C285" s="3" t="s">
        <v>733</v>
      </c>
      <c r="D285" s="14">
        <v>80.295700073242188</v>
      </c>
      <c r="E285" s="14">
        <v>81.067375183105469</v>
      </c>
      <c r="F285" s="14">
        <v>83.429855346679688</v>
      </c>
      <c r="G285" s="14">
        <v>82.357185363769531</v>
      </c>
      <c r="H285" s="5">
        <v>84</v>
      </c>
      <c r="I285" s="15" t="s">
        <v>3980</v>
      </c>
      <c r="J285" s="15">
        <v>5</v>
      </c>
      <c r="K285" s="3" t="s">
        <v>3814</v>
      </c>
      <c r="L285" s="3" t="s">
        <v>3910</v>
      </c>
      <c r="M285" s="3" t="s">
        <v>3916</v>
      </c>
      <c r="N285" s="3" t="s">
        <v>3924</v>
      </c>
      <c r="O285" s="5">
        <v>57</v>
      </c>
      <c r="P285" s="17">
        <v>0.17647059261798859</v>
      </c>
      <c r="Q285" s="5">
        <v>35</v>
      </c>
      <c r="R285" s="17">
        <v>0</v>
      </c>
      <c r="S285" s="5">
        <v>57</v>
      </c>
      <c r="T285" s="17">
        <v>0.29411765933036799</v>
      </c>
      <c r="U285" s="5">
        <v>35</v>
      </c>
      <c r="V285" s="17">
        <v>0</v>
      </c>
      <c r="W285" s="17"/>
      <c r="X285" s="17"/>
      <c r="Y285" s="17"/>
      <c r="Z285" s="17">
        <v>0.97599999999999998</v>
      </c>
      <c r="AA285" s="17"/>
      <c r="AB285" s="17">
        <v>2.400000020861626E-2</v>
      </c>
      <c r="AC285" s="17"/>
      <c r="AD285" s="17">
        <v>0.107</v>
      </c>
      <c r="AE285" s="17">
        <v>0.55400000000000005</v>
      </c>
      <c r="AF285" s="5">
        <v>0</v>
      </c>
      <c r="AG285" s="31">
        <v>11325.9599609375</v>
      </c>
      <c r="AH285" s="31">
        <v>12145.53</v>
      </c>
    </row>
    <row r="286" spans="1:34" x14ac:dyDescent="0.3">
      <c r="A286" s="4">
        <v>330934020</v>
      </c>
      <c r="B286" s="3" t="s">
        <v>142</v>
      </c>
      <c r="C286" s="3" t="s">
        <v>947</v>
      </c>
      <c r="D286" s="14">
        <v>95.207786560058594</v>
      </c>
      <c r="E286" s="14">
        <v>93.8922119140625</v>
      </c>
      <c r="F286" s="14">
        <v>91.208915710449219</v>
      </c>
      <c r="G286" s="14">
        <v>87.988365173339844</v>
      </c>
      <c r="H286" s="5">
        <v>223</v>
      </c>
      <c r="I286" s="15" t="s">
        <v>3981</v>
      </c>
      <c r="J286" s="15">
        <v>8</v>
      </c>
      <c r="K286" s="3" t="s">
        <v>3892</v>
      </c>
      <c r="L286" s="3" t="s">
        <v>3913</v>
      </c>
      <c r="M286" s="3" t="s">
        <v>3917</v>
      </c>
      <c r="N286" s="3" t="s">
        <v>3923</v>
      </c>
      <c r="O286" s="5">
        <v>211</v>
      </c>
      <c r="P286" s="17">
        <v>0.42666667699813843</v>
      </c>
      <c r="Q286" s="5">
        <v>116</v>
      </c>
      <c r="R286" s="17">
        <v>0.375</v>
      </c>
      <c r="S286" s="5">
        <v>211</v>
      </c>
      <c r="T286" s="17">
        <v>0.25333333015441889</v>
      </c>
      <c r="U286" s="5">
        <v>116</v>
      </c>
      <c r="V286" s="17">
        <v>0.17499999701976779</v>
      </c>
      <c r="W286" s="17"/>
      <c r="X286" s="17"/>
      <c r="Y286" s="17"/>
      <c r="Z286" s="17">
        <v>0.97299999999999998</v>
      </c>
      <c r="AA286" s="17"/>
      <c r="AB286" s="17">
        <v>2.700000070035458E-2</v>
      </c>
      <c r="AC286" s="17"/>
      <c r="AD286" s="17">
        <v>0.13</v>
      </c>
      <c r="AE286" s="17">
        <v>0.46100000000000002</v>
      </c>
      <c r="AF286" s="5">
        <v>0</v>
      </c>
      <c r="AG286" s="31">
        <v>8698.8701171875</v>
      </c>
      <c r="AH286" s="31">
        <v>10743.92</v>
      </c>
    </row>
    <row r="287" spans="1:34" x14ac:dyDescent="0.3">
      <c r="A287" s="4">
        <v>500142050</v>
      </c>
      <c r="B287" s="3" t="s">
        <v>264</v>
      </c>
      <c r="C287" s="3" t="s">
        <v>1355</v>
      </c>
      <c r="D287" s="14">
        <v>85.129371643066406</v>
      </c>
      <c r="E287" s="14">
        <v>84.790550231933594</v>
      </c>
      <c r="F287" s="14">
        <v>87.317626953125</v>
      </c>
      <c r="G287" s="14">
        <v>87.16387939453125</v>
      </c>
      <c r="H287" s="5">
        <v>399</v>
      </c>
      <c r="I287" s="15">
        <v>7</v>
      </c>
      <c r="J287" s="15">
        <v>8</v>
      </c>
      <c r="K287" s="3" t="s">
        <v>3897</v>
      </c>
      <c r="L287" s="3" t="s">
        <v>3915</v>
      </c>
      <c r="M287" s="3" t="s">
        <v>3917</v>
      </c>
      <c r="N287" s="3" t="s">
        <v>3922</v>
      </c>
      <c r="O287" s="5">
        <v>758</v>
      </c>
      <c r="P287" s="17">
        <v>0.41397848725318909</v>
      </c>
      <c r="Q287" s="5">
        <v>381</v>
      </c>
      <c r="R287" s="17">
        <v>0.2976190447807312</v>
      </c>
      <c r="S287" s="5">
        <v>758</v>
      </c>
      <c r="T287" s="17">
        <v>0.34677419066429138</v>
      </c>
      <c r="U287" s="5">
        <v>380</v>
      </c>
      <c r="V287" s="17">
        <v>0.2261904776096344</v>
      </c>
      <c r="W287" s="17">
        <v>1.2999999999999999E-2</v>
      </c>
      <c r="X287" s="17">
        <v>2.5000000000000001E-2</v>
      </c>
      <c r="Y287" s="17"/>
      <c r="Z287" s="17">
        <v>0.94000000000000006</v>
      </c>
      <c r="AA287" s="17">
        <v>1.7999999999999999E-2</v>
      </c>
      <c r="AB287" s="17">
        <v>4.999999888241291E-3</v>
      </c>
      <c r="AC287" s="17"/>
      <c r="AD287" s="17">
        <v>0.13500000000000001</v>
      </c>
      <c r="AE287" s="17">
        <v>0.378</v>
      </c>
      <c r="AF287" s="5">
        <v>0</v>
      </c>
      <c r="AG287" s="31">
        <v>7726.5</v>
      </c>
      <c r="AH287" s="31">
        <v>9444.91</v>
      </c>
    </row>
    <row r="288" spans="1:34" x14ac:dyDescent="0.3">
      <c r="A288" s="4">
        <v>500144010</v>
      </c>
      <c r="B288" s="3" t="s">
        <v>264</v>
      </c>
      <c r="C288" s="3" t="s">
        <v>1356</v>
      </c>
      <c r="D288" s="14">
        <v>79.376823425292969</v>
      </c>
      <c r="E288" s="14">
        <v>79.604515075683594</v>
      </c>
      <c r="F288" s="14">
        <v>81.258171081542969</v>
      </c>
      <c r="G288" s="14">
        <v>81.223976135253906</v>
      </c>
      <c r="H288" s="5">
        <v>489</v>
      </c>
      <c r="I288" s="15" t="s">
        <v>3981</v>
      </c>
      <c r="J288" s="15">
        <v>6</v>
      </c>
      <c r="K288" s="3" t="s">
        <v>3897</v>
      </c>
      <c r="L288" s="3" t="s">
        <v>3915</v>
      </c>
      <c r="M288" s="3" t="s">
        <v>3917</v>
      </c>
      <c r="N288" s="3" t="s">
        <v>3922</v>
      </c>
      <c r="O288" s="5">
        <v>352</v>
      </c>
      <c r="P288" s="17">
        <v>0.39483395218849182</v>
      </c>
      <c r="Q288" s="5">
        <v>203</v>
      </c>
      <c r="R288" s="17">
        <v>0.30718955397605902</v>
      </c>
      <c r="S288" s="5">
        <v>350</v>
      </c>
      <c r="T288" s="17">
        <v>0.33210331201553339</v>
      </c>
      <c r="U288" s="5">
        <v>203</v>
      </c>
      <c r="V288" s="17">
        <v>0.25490197539329529</v>
      </c>
      <c r="W288" s="17">
        <v>0.01</v>
      </c>
      <c r="X288" s="17">
        <v>1.6E-2</v>
      </c>
      <c r="Y288" s="17"/>
      <c r="Z288" s="17">
        <v>0.94300000000000006</v>
      </c>
      <c r="AA288" s="17">
        <v>3.1E-2</v>
      </c>
      <c r="AB288" s="17">
        <v>0</v>
      </c>
      <c r="AC288" s="17"/>
      <c r="AD288" s="17">
        <v>0.16800000000000001</v>
      </c>
      <c r="AE288" s="17">
        <v>0.439</v>
      </c>
      <c r="AF288" s="5">
        <v>0</v>
      </c>
      <c r="AG288" s="31">
        <v>8135.7099609375</v>
      </c>
      <c r="AH288" s="31">
        <v>10166.959999999999</v>
      </c>
    </row>
    <row r="289" spans="1:34" x14ac:dyDescent="0.3">
      <c r="A289" s="4">
        <v>500144020</v>
      </c>
      <c r="B289" s="3" t="s">
        <v>264</v>
      </c>
      <c r="C289" s="3" t="s">
        <v>1357</v>
      </c>
      <c r="D289" s="14">
        <v>84.371902465820313</v>
      </c>
      <c r="E289" s="14">
        <v>85.609336853027344</v>
      </c>
      <c r="F289" s="14">
        <v>89.4161376953125</v>
      </c>
      <c r="G289" s="14">
        <v>87.211051940917969</v>
      </c>
      <c r="H289" s="5">
        <v>706</v>
      </c>
      <c r="I289" s="15" t="s">
        <v>3981</v>
      </c>
      <c r="J289" s="15">
        <v>6</v>
      </c>
      <c r="K289" s="3" t="s">
        <v>3897</v>
      </c>
      <c r="L289" s="3" t="s">
        <v>3915</v>
      </c>
      <c r="M289" s="3" t="s">
        <v>3917</v>
      </c>
      <c r="N289" s="3" t="s">
        <v>3922</v>
      </c>
      <c r="O289" s="5">
        <v>575</v>
      </c>
      <c r="P289" s="17">
        <v>0.44801980257034302</v>
      </c>
      <c r="Q289" s="5">
        <v>313</v>
      </c>
      <c r="R289" s="17">
        <v>0.34928229451179499</v>
      </c>
      <c r="S289" s="5">
        <v>575</v>
      </c>
      <c r="T289" s="17">
        <v>0.4108910858631134</v>
      </c>
      <c r="U289" s="5">
        <v>313</v>
      </c>
      <c r="V289" s="17">
        <v>0.28229665756225591</v>
      </c>
      <c r="W289" s="17">
        <v>2.5000000000000001E-2</v>
      </c>
      <c r="X289" s="17">
        <v>1.7999999999999999E-2</v>
      </c>
      <c r="Y289" s="17"/>
      <c r="Z289" s="17">
        <v>0.92800000000000005</v>
      </c>
      <c r="AA289" s="17">
        <v>2.5000000000000001E-2</v>
      </c>
      <c r="AB289" s="17">
        <v>3.0000000260770321E-3</v>
      </c>
      <c r="AC289" s="17"/>
      <c r="AD289" s="17">
        <v>0.17100000000000001</v>
      </c>
      <c r="AE289" s="17">
        <v>0.432</v>
      </c>
      <c r="AF289" s="5">
        <v>0</v>
      </c>
      <c r="AG289" s="31">
        <v>8355.9599609375</v>
      </c>
      <c r="AH289" s="31">
        <v>9908.82</v>
      </c>
    </row>
    <row r="290" spans="1:34" x14ac:dyDescent="0.3">
      <c r="A290" s="4">
        <v>1031323000</v>
      </c>
      <c r="B290" s="3" t="s">
        <v>489</v>
      </c>
      <c r="C290" s="3" t="s">
        <v>1972</v>
      </c>
      <c r="D290" s="14">
        <v>81.490615844726563</v>
      </c>
      <c r="E290" s="14">
        <v>80.384506225585938</v>
      </c>
      <c r="F290" s="14">
        <v>87.495536804199219</v>
      </c>
      <c r="G290" s="14">
        <v>84.916732788085938</v>
      </c>
      <c r="H290" s="5">
        <v>484</v>
      </c>
      <c r="I290" s="15">
        <v>6</v>
      </c>
      <c r="J290" s="15">
        <v>8</v>
      </c>
      <c r="K290" s="3" t="s">
        <v>3807</v>
      </c>
      <c r="L290" s="3" t="s">
        <v>3910</v>
      </c>
      <c r="M290" s="3" t="s">
        <v>3916</v>
      </c>
      <c r="N290" s="3" t="s">
        <v>3921</v>
      </c>
      <c r="O290" s="5">
        <v>931</v>
      </c>
      <c r="P290" s="17">
        <v>0.36622807383537292</v>
      </c>
      <c r="Q290" s="5">
        <v>510</v>
      </c>
      <c r="R290" s="17">
        <v>0.24691358208656311</v>
      </c>
      <c r="S290" s="5">
        <v>931</v>
      </c>
      <c r="T290" s="17">
        <v>0.44956141710281372</v>
      </c>
      <c r="U290" s="5">
        <v>510</v>
      </c>
      <c r="V290" s="17">
        <v>0.32098764181137079</v>
      </c>
      <c r="W290" s="17">
        <v>1.7000000000000001E-2</v>
      </c>
      <c r="X290" s="17">
        <v>3.6999999999999998E-2</v>
      </c>
      <c r="Y290" s="17"/>
      <c r="Z290" s="17">
        <v>0.92400000000000004</v>
      </c>
      <c r="AA290" s="17">
        <v>2.1000000000000001E-2</v>
      </c>
      <c r="AB290" s="17">
        <v>2.000000094994903E-3</v>
      </c>
      <c r="AC290" s="17"/>
      <c r="AD290" s="17">
        <v>0.14699999999999999</v>
      </c>
      <c r="AE290" s="17">
        <v>0.438</v>
      </c>
      <c r="AF290" s="5">
        <v>0</v>
      </c>
      <c r="AG290" s="31">
        <v>7411.1298828125</v>
      </c>
      <c r="AH290" s="31">
        <v>8217.41</v>
      </c>
    </row>
    <row r="291" spans="1:34" x14ac:dyDescent="0.3">
      <c r="A291" s="4">
        <v>1031324020</v>
      </c>
      <c r="B291" s="3" t="s">
        <v>489</v>
      </c>
      <c r="C291" s="3" t="s">
        <v>976</v>
      </c>
      <c r="D291" s="14">
        <v>89.04620361328125</v>
      </c>
      <c r="E291" s="14">
        <v>88.17059326171875</v>
      </c>
      <c r="F291" s="14">
        <v>91.507568359375</v>
      </c>
      <c r="G291" s="14">
        <v>89.984382629394531</v>
      </c>
      <c r="H291" s="5">
        <v>460</v>
      </c>
      <c r="I291" s="15">
        <v>3</v>
      </c>
      <c r="J291" s="15">
        <v>5</v>
      </c>
      <c r="K291" s="3" t="s">
        <v>3807</v>
      </c>
      <c r="L291" s="3" t="s">
        <v>3910</v>
      </c>
      <c r="M291" s="3" t="s">
        <v>3916</v>
      </c>
      <c r="N291" s="3" t="s">
        <v>3921</v>
      </c>
      <c r="O291" s="5">
        <v>430</v>
      </c>
      <c r="P291" s="17">
        <v>0.48623853921890259</v>
      </c>
      <c r="Q291" s="5">
        <v>264</v>
      </c>
      <c r="R291" s="17">
        <v>0.33884298801422119</v>
      </c>
      <c r="S291" s="5">
        <v>431</v>
      </c>
      <c r="T291" s="17">
        <v>0.42431193590164179</v>
      </c>
      <c r="U291" s="5">
        <v>265</v>
      </c>
      <c r="V291" s="17">
        <v>0.30165287852287292</v>
      </c>
      <c r="W291" s="17"/>
      <c r="X291" s="17">
        <v>3.5000000000000003E-2</v>
      </c>
      <c r="Y291" s="17">
        <v>1.4999999999999999E-2</v>
      </c>
      <c r="Z291" s="17">
        <v>0.91500000000000004</v>
      </c>
      <c r="AA291" s="17">
        <v>0.03</v>
      </c>
      <c r="AB291" s="17">
        <v>4.0000001899898052E-3</v>
      </c>
      <c r="AC291" s="17">
        <v>1.0999999999999999E-2</v>
      </c>
      <c r="AD291" s="17">
        <v>0.17</v>
      </c>
      <c r="AE291" s="17">
        <v>0.48599999999999999</v>
      </c>
      <c r="AF291" s="5">
        <v>0</v>
      </c>
      <c r="AG291" s="31">
        <v>8145.2001953125</v>
      </c>
      <c r="AH291" s="31">
        <v>8900.5400000000009</v>
      </c>
    </row>
    <row r="292" spans="1:34" x14ac:dyDescent="0.3">
      <c r="A292" s="4">
        <v>731023000</v>
      </c>
      <c r="B292" s="3" t="s">
        <v>346</v>
      </c>
      <c r="C292" s="3" t="s">
        <v>1519</v>
      </c>
      <c r="D292" s="14">
        <v>87.960639953613281</v>
      </c>
      <c r="E292" s="14">
        <v>87.905967712402344</v>
      </c>
      <c r="F292" s="14">
        <v>84.359687805175781</v>
      </c>
      <c r="G292" s="14">
        <v>85.161514282226563</v>
      </c>
      <c r="H292" s="5">
        <v>176</v>
      </c>
      <c r="I292" s="15">
        <v>6</v>
      </c>
      <c r="J292" s="15">
        <v>8</v>
      </c>
      <c r="K292" s="3" t="s">
        <v>3866</v>
      </c>
      <c r="L292" s="3" t="s">
        <v>3907</v>
      </c>
      <c r="M292" s="3" t="s">
        <v>3917</v>
      </c>
      <c r="N292" s="3" t="s">
        <v>3921</v>
      </c>
      <c r="O292" s="5">
        <v>390</v>
      </c>
      <c r="P292" s="17">
        <v>0.38554215431213379</v>
      </c>
      <c r="Q292" s="5">
        <v>230</v>
      </c>
      <c r="R292" s="17">
        <v>0.30392158031463617</v>
      </c>
      <c r="S292" s="5">
        <v>390</v>
      </c>
      <c r="T292" s="17">
        <v>0.25301206111907959</v>
      </c>
      <c r="U292" s="5">
        <v>230</v>
      </c>
      <c r="V292" s="17">
        <v>0.1666666716337204</v>
      </c>
      <c r="W292" s="17"/>
      <c r="X292" s="17">
        <v>3.4000000000000002E-2</v>
      </c>
      <c r="Y292" s="17"/>
      <c r="Z292" s="17">
        <v>0.86899999999999999</v>
      </c>
      <c r="AA292" s="17">
        <v>6.3E-2</v>
      </c>
      <c r="AB292" s="17">
        <v>3.4000001847743988E-2</v>
      </c>
      <c r="AC292" s="17">
        <v>3.4000000000000002E-2</v>
      </c>
      <c r="AD292" s="17">
        <v>0.193</v>
      </c>
      <c r="AE292" s="17">
        <v>0.57300000000000006</v>
      </c>
      <c r="AF292" s="5">
        <v>0</v>
      </c>
      <c r="AG292" s="31">
        <v>10315.16015625</v>
      </c>
      <c r="AH292" s="31">
        <v>10554.25</v>
      </c>
    </row>
    <row r="293" spans="1:34" x14ac:dyDescent="0.3">
      <c r="A293" s="4">
        <v>731024020</v>
      </c>
      <c r="B293" s="3" t="s">
        <v>346</v>
      </c>
      <c r="C293" s="3" t="s">
        <v>1520</v>
      </c>
      <c r="D293" s="14">
        <v>89.337692260742188</v>
      </c>
      <c r="E293" s="14">
        <v>89.666740417480469</v>
      </c>
      <c r="F293" s="14">
        <v>93.196517944335938</v>
      </c>
      <c r="G293" s="14">
        <v>96.356796264648438</v>
      </c>
      <c r="H293" s="5">
        <v>259</v>
      </c>
      <c r="I293" s="15" t="s">
        <v>3980</v>
      </c>
      <c r="J293" s="15">
        <v>5</v>
      </c>
      <c r="K293" s="3" t="s">
        <v>3866</v>
      </c>
      <c r="L293" s="3" t="s">
        <v>3907</v>
      </c>
      <c r="M293" s="3" t="s">
        <v>3917</v>
      </c>
      <c r="N293" s="3" t="s">
        <v>3921</v>
      </c>
      <c r="O293" s="5">
        <v>105</v>
      </c>
      <c r="P293" s="17">
        <v>0.39516130089759832</v>
      </c>
      <c r="Q293" s="5">
        <v>68</v>
      </c>
      <c r="R293" s="17">
        <v>0.38461539149284357</v>
      </c>
      <c r="S293" s="5">
        <v>105</v>
      </c>
      <c r="T293" s="17">
        <v>0.31451612710952759</v>
      </c>
      <c r="U293" s="5">
        <v>68</v>
      </c>
      <c r="V293" s="17">
        <v>0.30769231915473938</v>
      </c>
      <c r="W293" s="17">
        <v>2.3E-2</v>
      </c>
      <c r="X293" s="17"/>
      <c r="Y293" s="17"/>
      <c r="Z293" s="17">
        <v>0.876</v>
      </c>
      <c r="AA293" s="17">
        <v>5.8000000000000003E-2</v>
      </c>
      <c r="AB293" s="17">
        <v>4.1999999433755868E-2</v>
      </c>
      <c r="AC293" s="17">
        <v>2.7E-2</v>
      </c>
      <c r="AD293" s="17">
        <v>0.185</v>
      </c>
      <c r="AE293" s="17">
        <v>0.52300000000000002</v>
      </c>
      <c r="AF293" s="5">
        <v>0</v>
      </c>
      <c r="AG293" s="31">
        <v>9820.9697265625</v>
      </c>
      <c r="AH293" s="31">
        <v>10047.23</v>
      </c>
    </row>
    <row r="294" spans="1:34" x14ac:dyDescent="0.3">
      <c r="A294" s="4">
        <v>850483000</v>
      </c>
      <c r="B294" s="3" t="s">
        <v>406</v>
      </c>
      <c r="C294" s="3" t="s">
        <v>1650</v>
      </c>
      <c r="D294" s="14">
        <v>70.655586242675781</v>
      </c>
      <c r="E294" s="14">
        <v>70.515663146972656</v>
      </c>
      <c r="F294" s="14">
        <v>74.585189819335938</v>
      </c>
      <c r="G294" s="14">
        <v>75.919723510742188</v>
      </c>
      <c r="H294" s="5">
        <v>200</v>
      </c>
      <c r="I294" s="15">
        <v>6</v>
      </c>
      <c r="J294" s="15">
        <v>8</v>
      </c>
      <c r="K294" s="3" t="s">
        <v>3819</v>
      </c>
      <c r="L294" s="3" t="s">
        <v>3913</v>
      </c>
      <c r="M294" s="3" t="s">
        <v>3918</v>
      </c>
      <c r="N294" s="3" t="s">
        <v>3921</v>
      </c>
      <c r="O294" s="5">
        <v>378</v>
      </c>
      <c r="P294" s="17">
        <v>0.17391304671764371</v>
      </c>
      <c r="Q294" s="5">
        <v>227</v>
      </c>
      <c r="R294" s="17">
        <v>0.12711864709854129</v>
      </c>
      <c r="S294" s="5">
        <v>377</v>
      </c>
      <c r="T294" s="17">
        <v>0.1032608672976494</v>
      </c>
      <c r="U294" s="5">
        <v>226</v>
      </c>
      <c r="V294" s="17">
        <v>6.7796610295772552E-2</v>
      </c>
      <c r="W294" s="17"/>
      <c r="X294" s="17">
        <v>2.5000000000000001E-2</v>
      </c>
      <c r="Y294" s="17"/>
      <c r="Z294" s="17">
        <v>0.93500000000000005</v>
      </c>
      <c r="AA294" s="17"/>
      <c r="AB294" s="17">
        <v>3.9999999105930328E-2</v>
      </c>
      <c r="AC294" s="17"/>
      <c r="AD294" s="17">
        <v>0.09</v>
      </c>
      <c r="AE294" s="17">
        <v>0.61899999999999999</v>
      </c>
      <c r="AF294" s="5">
        <v>0</v>
      </c>
      <c r="AG294" s="31">
        <v>7861.47998046875</v>
      </c>
      <c r="AH294" s="31">
        <v>9024.91</v>
      </c>
    </row>
    <row r="295" spans="1:34" x14ac:dyDescent="0.3">
      <c r="A295" s="4">
        <v>850484020</v>
      </c>
      <c r="B295" s="3" t="s">
        <v>406</v>
      </c>
      <c r="C295" s="3" t="s">
        <v>1651</v>
      </c>
      <c r="D295" s="14">
        <v>90.607315063476563</v>
      </c>
      <c r="E295" s="14">
        <v>92.448257446289063</v>
      </c>
      <c r="F295" s="14">
        <v>87.751998901367188</v>
      </c>
      <c r="G295" s="14">
        <v>86.986320495605469</v>
      </c>
      <c r="H295" s="5">
        <v>334</v>
      </c>
      <c r="I295" s="15" t="s">
        <v>3980</v>
      </c>
      <c r="J295" s="15">
        <v>5</v>
      </c>
      <c r="K295" s="3" t="s">
        <v>3819</v>
      </c>
      <c r="L295" s="3" t="s">
        <v>3913</v>
      </c>
      <c r="M295" s="3" t="s">
        <v>3918</v>
      </c>
      <c r="N295" s="3" t="s">
        <v>3921</v>
      </c>
      <c r="O295" s="5">
        <v>200</v>
      </c>
      <c r="P295" s="17">
        <v>0.45142856240272522</v>
      </c>
      <c r="Q295" s="5">
        <v>130</v>
      </c>
      <c r="R295" s="17">
        <v>0.41129031777381903</v>
      </c>
      <c r="S295" s="5">
        <v>200</v>
      </c>
      <c r="T295" s="17">
        <v>0.40571427345275879</v>
      </c>
      <c r="U295" s="5">
        <v>130</v>
      </c>
      <c r="V295" s="17">
        <v>0.36290323734283447</v>
      </c>
      <c r="W295" s="17">
        <v>2.4E-2</v>
      </c>
      <c r="X295" s="17">
        <v>6.3E-2</v>
      </c>
      <c r="Y295" s="17"/>
      <c r="Z295" s="17">
        <v>0.88</v>
      </c>
      <c r="AA295" s="17">
        <v>1.7999999999999999E-2</v>
      </c>
      <c r="AB295" s="17">
        <v>1.499999966472387E-2</v>
      </c>
      <c r="AC295" s="17"/>
      <c r="AD295" s="17">
        <v>9.9000000000000005E-2</v>
      </c>
      <c r="AE295" s="17">
        <v>0.60799999999999998</v>
      </c>
      <c r="AF295" s="5">
        <v>0</v>
      </c>
      <c r="AG295" s="31">
        <v>8555.759765625</v>
      </c>
      <c r="AH295" s="31">
        <v>9596.36</v>
      </c>
    </row>
    <row r="296" spans="1:34" x14ac:dyDescent="0.3">
      <c r="A296" s="4">
        <v>910923000</v>
      </c>
      <c r="B296" s="3" t="s">
        <v>424</v>
      </c>
      <c r="C296" s="3" t="s">
        <v>1682</v>
      </c>
      <c r="D296" s="14">
        <v>80.033355712890625</v>
      </c>
      <c r="E296" s="14">
        <v>81.684234619140625</v>
      </c>
      <c r="F296" s="14">
        <v>77.04632568359375</v>
      </c>
      <c r="G296" s="14">
        <v>79.508277893066406</v>
      </c>
      <c r="H296" s="5">
        <v>363</v>
      </c>
      <c r="I296" s="15">
        <v>6</v>
      </c>
      <c r="J296" s="15">
        <v>8</v>
      </c>
      <c r="K296" s="3" t="s">
        <v>3825</v>
      </c>
      <c r="L296" s="3" t="s">
        <v>3910</v>
      </c>
      <c r="M296" s="3" t="s">
        <v>3917</v>
      </c>
      <c r="N296" s="3" t="s">
        <v>3921</v>
      </c>
      <c r="O296" s="5">
        <v>663</v>
      </c>
      <c r="P296" s="17">
        <v>0.3333333432674408</v>
      </c>
      <c r="Q296" s="5">
        <v>663</v>
      </c>
      <c r="R296" s="17">
        <v>0.3333333432674408</v>
      </c>
      <c r="S296" s="5">
        <v>663</v>
      </c>
      <c r="T296" s="17">
        <v>0.1517857164144516</v>
      </c>
      <c r="U296" s="5">
        <v>663</v>
      </c>
      <c r="V296" s="17">
        <v>0.1517857164144516</v>
      </c>
      <c r="W296" s="17"/>
      <c r="X296" s="17">
        <v>2.1999999999999999E-2</v>
      </c>
      <c r="Y296" s="17"/>
      <c r="Z296" s="17">
        <v>0.95000000000000007</v>
      </c>
      <c r="AA296" s="17">
        <v>2.1999999999999999E-2</v>
      </c>
      <c r="AB296" s="17">
        <v>6.0000000521540642E-3</v>
      </c>
      <c r="AC296" s="17"/>
      <c r="AD296" s="17">
        <v>0.11</v>
      </c>
      <c r="AE296" s="17">
        <v>0.43609999999999999</v>
      </c>
      <c r="AF296" s="5">
        <v>1</v>
      </c>
      <c r="AG296" s="31">
        <v>6194.85009765625</v>
      </c>
      <c r="AH296" s="31">
        <v>7693.68</v>
      </c>
    </row>
    <row r="297" spans="1:34" x14ac:dyDescent="0.3">
      <c r="A297" s="4">
        <v>910924040</v>
      </c>
      <c r="B297" s="3" t="s">
        <v>424</v>
      </c>
      <c r="C297" s="3" t="s">
        <v>1683</v>
      </c>
      <c r="D297" s="14">
        <v>88.596572875976563</v>
      </c>
      <c r="E297" s="14">
        <v>90.267311096191406</v>
      </c>
      <c r="F297" s="14">
        <v>87.822380065917969</v>
      </c>
      <c r="G297" s="14">
        <v>89.084800720214844</v>
      </c>
      <c r="H297" s="5">
        <v>347</v>
      </c>
      <c r="I297" s="15">
        <v>3</v>
      </c>
      <c r="J297" s="15">
        <v>5</v>
      </c>
      <c r="K297" s="3" t="s">
        <v>3825</v>
      </c>
      <c r="L297" s="3" t="s">
        <v>3910</v>
      </c>
      <c r="M297" s="3" t="s">
        <v>3917</v>
      </c>
      <c r="N297" s="3" t="s">
        <v>3921</v>
      </c>
      <c r="O297" s="5">
        <v>349</v>
      </c>
      <c r="P297" s="17">
        <v>0.39696970582008362</v>
      </c>
      <c r="Q297" s="5">
        <v>349</v>
      </c>
      <c r="R297" s="17">
        <v>0.39696970582008362</v>
      </c>
      <c r="S297" s="5">
        <v>349</v>
      </c>
      <c r="T297" s="17">
        <v>0.36474165320396418</v>
      </c>
      <c r="U297" s="5">
        <v>349</v>
      </c>
      <c r="V297" s="17">
        <v>0.36474165320396418</v>
      </c>
      <c r="W297" s="17"/>
      <c r="X297" s="17">
        <v>3.5000000000000003E-2</v>
      </c>
      <c r="Y297" s="17"/>
      <c r="Z297" s="17">
        <v>0.92800000000000005</v>
      </c>
      <c r="AA297" s="17">
        <v>3.5000000000000003E-2</v>
      </c>
      <c r="AB297" s="17">
        <v>3.0000000260770321E-3</v>
      </c>
      <c r="AC297" s="17"/>
      <c r="AD297" s="17">
        <v>0.14399999999999999</v>
      </c>
      <c r="AE297" s="17">
        <v>0.48349999999999999</v>
      </c>
      <c r="AF297" s="5">
        <v>1</v>
      </c>
      <c r="AG297" s="31">
        <v>5766.14990234375</v>
      </c>
      <c r="AH297" s="31">
        <v>7236.13</v>
      </c>
    </row>
    <row r="298" spans="1:34" x14ac:dyDescent="0.3">
      <c r="A298" s="4">
        <v>771031050</v>
      </c>
      <c r="B298" s="3" t="s">
        <v>367</v>
      </c>
      <c r="C298" s="3" t="s">
        <v>1557</v>
      </c>
      <c r="D298" s="14">
        <v>86.171989440917969</v>
      </c>
      <c r="E298" s="14">
        <v>87.569023132324219</v>
      </c>
      <c r="F298" s="14">
        <v>94.895927429199219</v>
      </c>
      <c r="G298" s="14">
        <v>94.992904663085938</v>
      </c>
      <c r="H298" s="5">
        <v>165</v>
      </c>
      <c r="I298" s="15">
        <v>7</v>
      </c>
      <c r="J298" s="15">
        <v>12</v>
      </c>
      <c r="K298" s="3" t="s">
        <v>3827</v>
      </c>
      <c r="L298" s="3" t="s">
        <v>3907</v>
      </c>
      <c r="M298" s="3" t="s">
        <v>3917</v>
      </c>
      <c r="N298" s="3" t="s">
        <v>3921</v>
      </c>
      <c r="O298" s="5">
        <v>89</v>
      </c>
      <c r="P298" s="17">
        <v>0.38235294818878168</v>
      </c>
      <c r="Q298" s="5">
        <v>66</v>
      </c>
      <c r="R298" s="17">
        <v>0.23913043737411499</v>
      </c>
      <c r="S298" s="5">
        <v>89</v>
      </c>
      <c r="T298" s="17">
        <v>0.38235294818878168</v>
      </c>
      <c r="U298" s="5">
        <v>66</v>
      </c>
      <c r="V298" s="17">
        <v>0.37037035822868353</v>
      </c>
      <c r="W298" s="17"/>
      <c r="X298" s="17"/>
      <c r="Y298" s="17"/>
      <c r="Z298" s="17">
        <v>1</v>
      </c>
      <c r="AA298" s="17"/>
      <c r="AB298" s="17">
        <v>0</v>
      </c>
      <c r="AC298" s="17"/>
      <c r="AD298" s="17">
        <v>0.24199999999999999</v>
      </c>
      <c r="AE298" s="17">
        <v>0.71099999999999997</v>
      </c>
      <c r="AF298" s="5">
        <v>0</v>
      </c>
      <c r="AG298" s="31">
        <v>9453.9697265625</v>
      </c>
      <c r="AH298" s="31">
        <v>9693.2199999999993</v>
      </c>
    </row>
    <row r="299" spans="1:34" x14ac:dyDescent="0.3">
      <c r="A299" s="4">
        <v>771034020</v>
      </c>
      <c r="B299" s="3" t="s">
        <v>367</v>
      </c>
      <c r="C299" s="3" t="s">
        <v>1558</v>
      </c>
      <c r="D299" s="14">
        <v>82.680625915527344</v>
      </c>
      <c r="E299" s="14">
        <v>83.806266784667969</v>
      </c>
      <c r="F299" s="14">
        <v>82.252449035644531</v>
      </c>
      <c r="G299" s="14">
        <v>83.266021728515625</v>
      </c>
      <c r="H299" s="5">
        <v>123</v>
      </c>
      <c r="I299" s="15" t="s">
        <v>3980</v>
      </c>
      <c r="J299" s="15">
        <v>6</v>
      </c>
      <c r="K299" s="3" t="s">
        <v>3827</v>
      </c>
      <c r="L299" s="3" t="s">
        <v>3907</v>
      </c>
      <c r="M299" s="3" t="s">
        <v>3917</v>
      </c>
      <c r="N299" s="3" t="s">
        <v>3921</v>
      </c>
      <c r="O299" s="5">
        <v>90</v>
      </c>
      <c r="P299" s="17">
        <v>0.42666667699813843</v>
      </c>
      <c r="Q299" s="5">
        <v>68</v>
      </c>
      <c r="R299" s="17">
        <v>0.40000000596046448</v>
      </c>
      <c r="S299" s="5">
        <v>90</v>
      </c>
      <c r="T299" s="17">
        <v>0.38666665554046631</v>
      </c>
      <c r="U299" s="5">
        <v>68</v>
      </c>
      <c r="V299" s="17">
        <v>0.3333333432674408</v>
      </c>
      <c r="W299" s="17"/>
      <c r="X299" s="17"/>
      <c r="Y299" s="17"/>
      <c r="Z299" s="17">
        <v>0.99199999999999999</v>
      </c>
      <c r="AA299" s="17"/>
      <c r="AB299" s="17">
        <v>8.0000003799796104E-3</v>
      </c>
      <c r="AC299" s="17"/>
      <c r="AD299" s="17">
        <v>0.187</v>
      </c>
      <c r="AE299" s="17">
        <v>0.77200000000000002</v>
      </c>
      <c r="AF299" s="5">
        <v>0</v>
      </c>
      <c r="AG299" s="31">
        <v>11894.7099609375</v>
      </c>
      <c r="AH299" s="31">
        <v>13166.61</v>
      </c>
    </row>
    <row r="300" spans="1:34" x14ac:dyDescent="0.3">
      <c r="A300" s="4">
        <v>191501050</v>
      </c>
      <c r="B300" s="3" t="s">
        <v>86</v>
      </c>
      <c r="C300" s="3" t="s">
        <v>777</v>
      </c>
      <c r="D300" s="14">
        <v>83.248939514160156</v>
      </c>
      <c r="E300" s="14">
        <v>85.156219482421875</v>
      </c>
      <c r="F300" s="14">
        <v>78.989356994628906</v>
      </c>
      <c r="G300" s="14">
        <v>78.887741088867188</v>
      </c>
      <c r="H300" s="5">
        <v>132</v>
      </c>
      <c r="I300" s="15">
        <v>7</v>
      </c>
      <c r="J300" s="15">
        <v>12</v>
      </c>
      <c r="K300" s="3" t="s">
        <v>3878</v>
      </c>
      <c r="L300" s="3" t="s">
        <v>3914</v>
      </c>
      <c r="M300" s="3" t="s">
        <v>3917</v>
      </c>
      <c r="N300" s="3" t="s">
        <v>3922</v>
      </c>
      <c r="O300" s="5">
        <v>89</v>
      </c>
      <c r="P300" s="17">
        <v>0.36764705181121832</v>
      </c>
      <c r="Q300" s="5">
        <v>31</v>
      </c>
      <c r="R300" s="17">
        <v>0</v>
      </c>
      <c r="S300" s="5">
        <v>89</v>
      </c>
      <c r="T300" s="17">
        <v>0.1587301641702652</v>
      </c>
      <c r="U300" s="5">
        <v>31</v>
      </c>
      <c r="V300" s="17">
        <v>7.6923079788684845E-2</v>
      </c>
      <c r="W300" s="17"/>
      <c r="X300" s="17"/>
      <c r="Y300" s="17"/>
      <c r="Z300" s="17">
        <v>0.95500000000000007</v>
      </c>
      <c r="AA300" s="17"/>
      <c r="AB300" s="17">
        <v>4.5000001788139343E-2</v>
      </c>
      <c r="AC300" s="17"/>
      <c r="AD300" s="17">
        <v>7.5999999999999998E-2</v>
      </c>
      <c r="AE300" s="17">
        <v>0.32300000000000001</v>
      </c>
      <c r="AF300" s="5">
        <v>0</v>
      </c>
      <c r="AG300" s="31">
        <v>11472.75</v>
      </c>
      <c r="AH300" s="31">
        <v>13183.48</v>
      </c>
    </row>
    <row r="301" spans="1:34" x14ac:dyDescent="0.3">
      <c r="A301" s="4">
        <v>191504020</v>
      </c>
      <c r="B301" s="3" t="s">
        <v>86</v>
      </c>
      <c r="C301" s="3" t="s">
        <v>778</v>
      </c>
      <c r="D301" s="14">
        <v>82.802841186523438</v>
      </c>
      <c r="E301" s="14">
        <v>84.413955688476563</v>
      </c>
      <c r="F301" s="14">
        <v>87.8646240234375</v>
      </c>
      <c r="G301" s="14">
        <v>87.188255310058594</v>
      </c>
      <c r="H301" s="5">
        <v>140</v>
      </c>
      <c r="I301" s="15" t="s">
        <v>3981</v>
      </c>
      <c r="J301" s="15">
        <v>6</v>
      </c>
      <c r="K301" s="3" t="s">
        <v>3878</v>
      </c>
      <c r="L301" s="3" t="s">
        <v>3914</v>
      </c>
      <c r="M301" s="3" t="s">
        <v>3917</v>
      </c>
      <c r="N301" s="3" t="s">
        <v>3922</v>
      </c>
      <c r="O301" s="5">
        <v>94</v>
      </c>
      <c r="P301" s="17">
        <v>0.3333333432674408</v>
      </c>
      <c r="Q301" s="5">
        <v>46</v>
      </c>
      <c r="R301" s="17">
        <v>0.34090909361839289</v>
      </c>
      <c r="S301" s="5">
        <v>94</v>
      </c>
      <c r="T301" s="17">
        <v>0.15999999642372131</v>
      </c>
      <c r="U301" s="5">
        <v>46</v>
      </c>
      <c r="V301" s="17">
        <v>0.15909090638160711</v>
      </c>
      <c r="W301" s="17"/>
      <c r="X301" s="17"/>
      <c r="Y301" s="17"/>
      <c r="Z301" s="17">
        <v>0.97099999999999997</v>
      </c>
      <c r="AA301" s="17"/>
      <c r="AB301" s="17">
        <v>2.899999916553497E-2</v>
      </c>
      <c r="AC301" s="17"/>
      <c r="AD301" s="17">
        <v>0.157</v>
      </c>
      <c r="AE301" s="17">
        <v>0.47199999999999998</v>
      </c>
      <c r="AF301" s="5">
        <v>0</v>
      </c>
      <c r="AG301" s="31">
        <v>11126.26953125</v>
      </c>
      <c r="AH301" s="31">
        <v>11669.98</v>
      </c>
    </row>
    <row r="302" spans="1:34" x14ac:dyDescent="0.3">
      <c r="A302" s="4">
        <v>500053000</v>
      </c>
      <c r="B302" s="3" t="s">
        <v>257</v>
      </c>
      <c r="C302" s="3" t="s">
        <v>1330</v>
      </c>
      <c r="D302" s="14">
        <v>85.051025390625</v>
      </c>
      <c r="E302" s="14">
        <v>83.665771484375</v>
      </c>
      <c r="F302" s="14">
        <v>80.824089050292969</v>
      </c>
      <c r="G302" s="14">
        <v>81.038040161132813</v>
      </c>
      <c r="H302" s="5">
        <v>381</v>
      </c>
      <c r="I302" s="15">
        <v>6</v>
      </c>
      <c r="J302" s="15">
        <v>8</v>
      </c>
      <c r="K302" s="3" t="s">
        <v>3897</v>
      </c>
      <c r="L302" s="3" t="s">
        <v>3915</v>
      </c>
      <c r="M302" s="3" t="s">
        <v>3917</v>
      </c>
      <c r="N302" s="3" t="s">
        <v>3921</v>
      </c>
      <c r="O302" s="5">
        <v>715</v>
      </c>
      <c r="P302" s="17">
        <v>0.39890709519386292</v>
      </c>
      <c r="Q302" s="5">
        <v>400</v>
      </c>
      <c r="R302" s="17">
        <v>0.27956989407539368</v>
      </c>
      <c r="S302" s="5">
        <v>716</v>
      </c>
      <c r="T302" s="17">
        <v>0.24250681698322299</v>
      </c>
      <c r="U302" s="5">
        <v>400</v>
      </c>
      <c r="V302" s="17">
        <v>0.15591397881507871</v>
      </c>
      <c r="W302" s="17">
        <v>3.4000000000000002E-2</v>
      </c>
      <c r="X302" s="17">
        <v>2.5999999999999999E-2</v>
      </c>
      <c r="Y302" s="17">
        <v>1.6E-2</v>
      </c>
      <c r="Z302" s="17">
        <v>0.89200000000000002</v>
      </c>
      <c r="AA302" s="17">
        <v>2.5999999999999999E-2</v>
      </c>
      <c r="AB302" s="17">
        <v>4.999999888241291E-3</v>
      </c>
      <c r="AC302" s="17"/>
      <c r="AD302" s="17">
        <v>0.16</v>
      </c>
      <c r="AE302" s="17">
        <v>0.40200000000000002</v>
      </c>
      <c r="AF302" s="5">
        <v>0</v>
      </c>
      <c r="AG302" s="31">
        <v>9211.01953125</v>
      </c>
      <c r="AH302" s="31">
        <v>9692.68</v>
      </c>
    </row>
    <row r="303" spans="1:34" x14ac:dyDescent="0.3">
      <c r="A303" s="4">
        <v>500054040</v>
      </c>
      <c r="B303" s="3" t="s">
        <v>257</v>
      </c>
      <c r="C303" s="3" t="s">
        <v>1331</v>
      </c>
      <c r="D303" s="14">
        <v>83.213607788085938</v>
      </c>
      <c r="E303" s="14">
        <v>83.214889526367188</v>
      </c>
      <c r="F303" s="14">
        <v>86.794075012207031</v>
      </c>
      <c r="G303" s="14">
        <v>88.060523986816406</v>
      </c>
      <c r="H303" s="5">
        <v>707</v>
      </c>
      <c r="I303" s="15" t="s">
        <v>3981</v>
      </c>
      <c r="J303" s="15">
        <v>5</v>
      </c>
      <c r="K303" s="3" t="s">
        <v>3897</v>
      </c>
      <c r="L303" s="3" t="s">
        <v>3915</v>
      </c>
      <c r="M303" s="3" t="s">
        <v>3917</v>
      </c>
      <c r="N303" s="3" t="s">
        <v>3921</v>
      </c>
      <c r="O303" s="5">
        <v>349</v>
      </c>
      <c r="P303" s="17">
        <v>0.46583852171897888</v>
      </c>
      <c r="Q303" s="5">
        <v>221</v>
      </c>
      <c r="R303" s="17">
        <v>0.36756756901741028</v>
      </c>
      <c r="S303" s="5">
        <v>351</v>
      </c>
      <c r="T303" s="17">
        <v>0.3684210479259491</v>
      </c>
      <c r="U303" s="5">
        <v>223</v>
      </c>
      <c r="V303" s="17">
        <v>0.24193547666072851</v>
      </c>
      <c r="W303" s="17">
        <v>3.6999999999999998E-2</v>
      </c>
      <c r="X303" s="17">
        <v>4.8000000000000001E-2</v>
      </c>
      <c r="Y303" s="17"/>
      <c r="Z303" s="17">
        <v>0.85699999999999998</v>
      </c>
      <c r="AA303" s="17">
        <v>5.0999999999999997E-2</v>
      </c>
      <c r="AB303" s="17">
        <v>7.0000002160668373E-3</v>
      </c>
      <c r="AC303" s="17"/>
      <c r="AD303" s="17">
        <v>0.154</v>
      </c>
      <c r="AE303" s="17">
        <v>0.48699999999999999</v>
      </c>
      <c r="AF303" s="5">
        <v>0</v>
      </c>
      <c r="AG303" s="31">
        <v>9965.9296875</v>
      </c>
      <c r="AH303" s="31">
        <v>10546.33</v>
      </c>
    </row>
    <row r="304" spans="1:34" x14ac:dyDescent="0.3">
      <c r="A304" s="4">
        <v>1159236995</v>
      </c>
      <c r="B304" s="3" t="s">
        <v>543</v>
      </c>
      <c r="C304" s="3" t="s">
        <v>2105</v>
      </c>
      <c r="D304" s="14">
        <v>85.513114929199219</v>
      </c>
      <c r="E304" s="14">
        <v>87.097892761230469</v>
      </c>
      <c r="F304" s="14">
        <v>78.715599060058594</v>
      </c>
      <c r="G304" s="14">
        <v>81.071624755859375</v>
      </c>
      <c r="H304" s="5">
        <v>273</v>
      </c>
      <c r="I304" s="15" t="s">
        <v>3981</v>
      </c>
      <c r="J304" s="15">
        <v>8</v>
      </c>
      <c r="K304" s="3" t="s">
        <v>535</v>
      </c>
      <c r="L304" s="3" t="s">
        <v>3915</v>
      </c>
      <c r="M304" s="3" t="s">
        <v>3918</v>
      </c>
      <c r="N304" s="3" t="s">
        <v>3924</v>
      </c>
      <c r="O304" s="5">
        <v>205</v>
      </c>
      <c r="P304" s="17">
        <v>0.19760479032993319</v>
      </c>
      <c r="Q304" s="5">
        <v>205</v>
      </c>
      <c r="R304" s="17">
        <v>0.19760479032993319</v>
      </c>
      <c r="S304" s="5">
        <v>205</v>
      </c>
      <c r="T304" s="17">
        <v>0.1017964035272598</v>
      </c>
      <c r="U304" s="5">
        <v>205</v>
      </c>
      <c r="V304" s="17">
        <v>0.1017964035272598</v>
      </c>
      <c r="W304" s="17">
        <v>0.61199999999999999</v>
      </c>
      <c r="X304" s="17">
        <v>0.106</v>
      </c>
      <c r="Y304" s="17">
        <v>0.10299999999999999</v>
      </c>
      <c r="Z304" s="17">
        <v>6.2E-2</v>
      </c>
      <c r="AA304" s="17">
        <v>0.11</v>
      </c>
      <c r="AB304" s="17">
        <v>7.0000002160668373E-3</v>
      </c>
      <c r="AC304" s="17">
        <v>0.21299999999999999</v>
      </c>
      <c r="AD304" s="17">
        <v>7.2999999999999995E-2</v>
      </c>
      <c r="AE304" s="17">
        <v>0.5897</v>
      </c>
      <c r="AF304" s="5">
        <v>1</v>
      </c>
      <c r="AG304" s="31">
        <v>8910.3095703125</v>
      </c>
      <c r="AH304" s="31">
        <v>10036.540000000001</v>
      </c>
    </row>
    <row r="305" spans="1:34" x14ac:dyDescent="0.3">
      <c r="A305" s="4">
        <v>1159236996</v>
      </c>
      <c r="B305" s="3" t="s">
        <v>543</v>
      </c>
      <c r="C305" s="3" t="s">
        <v>2106</v>
      </c>
      <c r="D305" s="14">
        <v>79.722053527832031</v>
      </c>
      <c r="E305" s="14">
        <v>81.020118713378906</v>
      </c>
      <c r="F305" s="14">
        <v>83.822616577148438</v>
      </c>
      <c r="G305" s="14">
        <v>86.905525207519531</v>
      </c>
      <c r="H305" s="5">
        <v>203</v>
      </c>
      <c r="I305" s="15" t="s">
        <v>3981</v>
      </c>
      <c r="J305" s="15">
        <v>8</v>
      </c>
      <c r="K305" s="3" t="s">
        <v>535</v>
      </c>
      <c r="L305" s="3" t="s">
        <v>3915</v>
      </c>
      <c r="M305" s="3" t="s">
        <v>3918</v>
      </c>
      <c r="N305" s="3" t="s">
        <v>3924</v>
      </c>
      <c r="O305" s="5">
        <v>99</v>
      </c>
      <c r="P305" s="17">
        <v>0.1140350848436356</v>
      </c>
      <c r="Q305" s="5">
        <v>99</v>
      </c>
      <c r="R305" s="17">
        <v>0.1140350848436356</v>
      </c>
      <c r="S305" s="5">
        <v>100</v>
      </c>
      <c r="T305" s="17">
        <v>8.6956517770886421E-3</v>
      </c>
      <c r="U305" s="5">
        <v>100</v>
      </c>
      <c r="V305" s="17">
        <v>8.6956517770886421E-3</v>
      </c>
      <c r="W305" s="17">
        <v>0.92100000000000004</v>
      </c>
      <c r="X305" s="17">
        <v>2.5000000000000001E-2</v>
      </c>
      <c r="Y305" s="17"/>
      <c r="Z305" s="17">
        <v>2.5000000000000001E-2</v>
      </c>
      <c r="AA305" s="17"/>
      <c r="AB305" s="17">
        <v>2.999999932944775E-2</v>
      </c>
      <c r="AC305" s="17">
        <v>0.03</v>
      </c>
      <c r="AD305" s="17">
        <v>7.3999999999999996E-2</v>
      </c>
      <c r="AE305" s="17">
        <v>0.7923</v>
      </c>
      <c r="AF305" s="5">
        <v>1</v>
      </c>
      <c r="AG305" s="31">
        <v>9783.91015625</v>
      </c>
      <c r="AH305" s="31">
        <v>11211.87</v>
      </c>
    </row>
    <row r="306" spans="1:34" x14ac:dyDescent="0.3">
      <c r="A306" s="4">
        <v>1159236997</v>
      </c>
      <c r="B306" s="3" t="s">
        <v>543</v>
      </c>
      <c r="C306" s="3" t="s">
        <v>2107</v>
      </c>
      <c r="D306" s="14">
        <v>89.189132690429688</v>
      </c>
      <c r="E306" s="14">
        <v>90.630607604980469</v>
      </c>
      <c r="F306" s="14">
        <v>88.401390075683594</v>
      </c>
      <c r="G306" s="14">
        <v>91.371170043945313</v>
      </c>
      <c r="H306" s="5">
        <v>183</v>
      </c>
      <c r="I306" s="15" t="s">
        <v>3981</v>
      </c>
      <c r="J306" s="15">
        <v>8</v>
      </c>
      <c r="K306" s="3" t="s">
        <v>535</v>
      </c>
      <c r="L306" s="3" t="s">
        <v>3915</v>
      </c>
      <c r="M306" s="3" t="s">
        <v>3918</v>
      </c>
      <c r="N306" s="3" t="s">
        <v>3924</v>
      </c>
      <c r="O306" s="5">
        <v>94</v>
      </c>
      <c r="P306" s="17">
        <v>0.25263157486915588</v>
      </c>
      <c r="Q306" s="5">
        <v>94</v>
      </c>
      <c r="R306" s="17">
        <v>0.25263157486915588</v>
      </c>
      <c r="S306" s="5">
        <v>94</v>
      </c>
      <c r="T306" s="17">
        <v>0.1368421018123627</v>
      </c>
      <c r="U306" s="5">
        <v>94</v>
      </c>
      <c r="V306" s="17">
        <v>0.1368421018123627</v>
      </c>
      <c r="W306" s="17">
        <v>0.76</v>
      </c>
      <c r="X306" s="17">
        <v>4.3999999999999997E-2</v>
      </c>
      <c r="Y306" s="17">
        <v>3.7999999999999999E-2</v>
      </c>
      <c r="Z306" s="17">
        <v>8.2000000000000003E-2</v>
      </c>
      <c r="AA306" s="17">
        <v>7.6999999999999999E-2</v>
      </c>
      <c r="AB306" s="17">
        <v>0</v>
      </c>
      <c r="AC306" s="17">
        <v>4.9000000000000002E-2</v>
      </c>
      <c r="AD306" s="17">
        <v>8.2000000000000003E-2</v>
      </c>
      <c r="AE306" s="17">
        <v>0.76340000000000008</v>
      </c>
      <c r="AF306" s="5">
        <v>1</v>
      </c>
      <c r="AG306" s="31">
        <v>10689.2998046875</v>
      </c>
      <c r="AH306" s="31">
        <v>12327.43</v>
      </c>
    </row>
    <row r="307" spans="1:34" x14ac:dyDescent="0.3">
      <c r="A307" s="4">
        <v>1159236998</v>
      </c>
      <c r="B307" s="3" t="s">
        <v>543</v>
      </c>
      <c r="C307" s="3" t="s">
        <v>2108</v>
      </c>
      <c r="D307" s="14">
        <v>80.302536010742188</v>
      </c>
      <c r="E307" s="14">
        <v>81.313941955566406</v>
      </c>
      <c r="F307" s="14">
        <v>78.269096374511719</v>
      </c>
      <c r="G307" s="14">
        <v>80.528182983398438</v>
      </c>
      <c r="H307" s="5">
        <v>179</v>
      </c>
      <c r="I307" s="15" t="s">
        <v>3981</v>
      </c>
      <c r="J307" s="15">
        <v>8</v>
      </c>
      <c r="K307" s="3" t="s">
        <v>535</v>
      </c>
      <c r="L307" s="3" t="s">
        <v>3915</v>
      </c>
      <c r="M307" s="3" t="s">
        <v>3918</v>
      </c>
      <c r="N307" s="3" t="s">
        <v>3924</v>
      </c>
      <c r="O307" s="5">
        <v>74</v>
      </c>
      <c r="P307" s="17">
        <v>4.6511627733707428E-2</v>
      </c>
      <c r="Q307" s="5">
        <v>74</v>
      </c>
      <c r="R307" s="17">
        <v>4.6511627733707428E-2</v>
      </c>
      <c r="S307" s="5">
        <v>73</v>
      </c>
      <c r="T307" s="17">
        <v>3.4482758492231369E-2</v>
      </c>
      <c r="U307" s="5">
        <v>73</v>
      </c>
      <c r="V307" s="17">
        <v>3.4482758492231369E-2</v>
      </c>
      <c r="W307" s="17">
        <v>0.84399999999999997</v>
      </c>
      <c r="X307" s="17">
        <v>3.9E-2</v>
      </c>
      <c r="Y307" s="17"/>
      <c r="Z307" s="17"/>
      <c r="AA307" s="17">
        <v>8.8999999999999996E-2</v>
      </c>
      <c r="AB307" s="17">
        <v>2.8000000864267349E-2</v>
      </c>
      <c r="AC307" s="17"/>
      <c r="AD307" s="17">
        <v>0.17899999999999999</v>
      </c>
      <c r="AE307" s="17">
        <v>0.73260000000000003</v>
      </c>
      <c r="AF307" s="5">
        <v>1</v>
      </c>
      <c r="AG307" s="31">
        <v>11063.51953125</v>
      </c>
      <c r="AH307" s="31">
        <v>13145.14</v>
      </c>
    </row>
    <row r="308" spans="1:34" x14ac:dyDescent="0.3">
      <c r="A308" s="4">
        <v>110763000</v>
      </c>
      <c r="B308" s="3" t="s">
        <v>44</v>
      </c>
      <c r="C308" s="3" t="s">
        <v>661</v>
      </c>
      <c r="D308" s="14">
        <v>85.827995300292969</v>
      </c>
      <c r="E308" s="14">
        <v>85.290695190429688</v>
      </c>
      <c r="F308" s="14">
        <v>86.918502807617188</v>
      </c>
      <c r="G308" s="14">
        <v>82.892982482910156</v>
      </c>
      <c r="H308" s="5">
        <v>187</v>
      </c>
      <c r="I308" s="15">
        <v>6</v>
      </c>
      <c r="J308" s="15">
        <v>8</v>
      </c>
      <c r="K308" s="3" t="s">
        <v>3898</v>
      </c>
      <c r="L308" s="3" t="s">
        <v>3912</v>
      </c>
      <c r="M308" s="3" t="s">
        <v>3917</v>
      </c>
      <c r="N308" s="3" t="s">
        <v>3921</v>
      </c>
      <c r="O308" s="5">
        <v>341</v>
      </c>
      <c r="P308" s="17">
        <v>0.51381218433380127</v>
      </c>
      <c r="Q308" s="5">
        <v>114</v>
      </c>
      <c r="R308" s="17">
        <v>0.28787878155708307</v>
      </c>
      <c r="S308" s="5">
        <v>341</v>
      </c>
      <c r="T308" s="17">
        <v>0.45303866267204279</v>
      </c>
      <c r="U308" s="5">
        <v>114</v>
      </c>
      <c r="V308" s="17">
        <v>0.18181818723678589</v>
      </c>
      <c r="W308" s="17"/>
      <c r="X308" s="17"/>
      <c r="Y308" s="17"/>
      <c r="Z308" s="17">
        <v>0.93</v>
      </c>
      <c r="AA308" s="17">
        <v>5.2999999999999999E-2</v>
      </c>
      <c r="AB308" s="17">
        <v>1.6000000759959221E-2</v>
      </c>
      <c r="AC308" s="17"/>
      <c r="AD308" s="17">
        <v>0.193</v>
      </c>
      <c r="AE308" s="17">
        <v>0.23899999999999999</v>
      </c>
      <c r="AF308" s="5">
        <v>0</v>
      </c>
      <c r="AG308" s="31">
        <v>9561.2099609375</v>
      </c>
      <c r="AH308" s="31">
        <v>9934.69</v>
      </c>
    </row>
    <row r="309" spans="1:34" x14ac:dyDescent="0.3">
      <c r="A309" s="4">
        <v>110764040</v>
      </c>
      <c r="B309" s="3" t="s">
        <v>44</v>
      </c>
      <c r="C309" s="3" t="s">
        <v>662</v>
      </c>
      <c r="D309" s="14">
        <v>84.710227966308594</v>
      </c>
      <c r="E309" s="14">
        <v>82.742042541503906</v>
      </c>
      <c r="F309" s="14">
        <v>85.604286193847656</v>
      </c>
      <c r="G309" s="14">
        <v>81.009437561035156</v>
      </c>
      <c r="H309" s="5">
        <v>303</v>
      </c>
      <c r="I309" s="15" t="s">
        <v>3981</v>
      </c>
      <c r="J309" s="15">
        <v>5</v>
      </c>
      <c r="K309" s="3" t="s">
        <v>3898</v>
      </c>
      <c r="L309" s="3" t="s">
        <v>3912</v>
      </c>
      <c r="M309" s="3" t="s">
        <v>3917</v>
      </c>
      <c r="N309" s="3" t="s">
        <v>3921</v>
      </c>
      <c r="O309" s="5">
        <v>162</v>
      </c>
      <c r="P309" s="17">
        <v>0.54794520139694214</v>
      </c>
      <c r="Q309" s="5">
        <v>64</v>
      </c>
      <c r="R309" s="17">
        <v>0.2678571343421936</v>
      </c>
      <c r="S309" s="5">
        <v>162</v>
      </c>
      <c r="T309" s="17">
        <v>0.4726027250289917</v>
      </c>
      <c r="U309" s="5">
        <v>64</v>
      </c>
      <c r="V309" s="17">
        <v>0.2142857164144516</v>
      </c>
      <c r="W309" s="17"/>
      <c r="X309" s="17"/>
      <c r="Y309" s="17"/>
      <c r="Z309" s="17">
        <v>0.96</v>
      </c>
      <c r="AA309" s="17">
        <v>2.5999999999999999E-2</v>
      </c>
      <c r="AB309" s="17">
        <v>1.30000002682209E-2</v>
      </c>
      <c r="AC309" s="17"/>
      <c r="AD309" s="17">
        <v>0.20100000000000001</v>
      </c>
      <c r="AE309" s="17">
        <v>0.24099999999999999</v>
      </c>
      <c r="AF309" s="5">
        <v>0</v>
      </c>
      <c r="AG309" s="31">
        <v>10119.3896484375</v>
      </c>
      <c r="AH309" s="31">
        <v>10350.6</v>
      </c>
    </row>
    <row r="310" spans="1:34" x14ac:dyDescent="0.3">
      <c r="A310" s="4">
        <v>180473000</v>
      </c>
      <c r="B310" s="3" t="s">
        <v>77</v>
      </c>
      <c r="C310" s="3" t="s">
        <v>753</v>
      </c>
      <c r="D310" s="14">
        <v>84.415931701660156</v>
      </c>
      <c r="E310" s="14">
        <v>85.8939208984375</v>
      </c>
      <c r="F310" s="14">
        <v>81.626327514648438</v>
      </c>
      <c r="G310" s="14">
        <v>78.993217468261719</v>
      </c>
      <c r="H310" s="5">
        <v>142</v>
      </c>
      <c r="I310" s="15">
        <v>6</v>
      </c>
      <c r="J310" s="15">
        <v>8</v>
      </c>
      <c r="K310" s="3" t="s">
        <v>3855</v>
      </c>
      <c r="L310" s="3" t="s">
        <v>3910</v>
      </c>
      <c r="M310" s="3" t="s">
        <v>3917</v>
      </c>
      <c r="N310" s="3" t="s">
        <v>3921</v>
      </c>
      <c r="O310" s="5">
        <v>271</v>
      </c>
      <c r="P310" s="17">
        <v>0.54135340452194214</v>
      </c>
      <c r="Q310" s="5">
        <v>196</v>
      </c>
      <c r="R310" s="17">
        <v>0.5</v>
      </c>
      <c r="S310" s="5">
        <v>271</v>
      </c>
      <c r="T310" s="17">
        <v>0.37593984603881841</v>
      </c>
      <c r="U310" s="5">
        <v>196</v>
      </c>
      <c r="V310" s="17">
        <v>0.30851063132286072</v>
      </c>
      <c r="W310" s="17"/>
      <c r="X310" s="17"/>
      <c r="Y310" s="17"/>
      <c r="Z310" s="17">
        <v>0.95800000000000007</v>
      </c>
      <c r="AA310" s="17">
        <v>3.5000000000000003E-2</v>
      </c>
      <c r="AB310" s="17">
        <v>7.0000002160668373E-3</v>
      </c>
      <c r="AC310" s="17"/>
      <c r="AD310" s="17">
        <v>0.14799999999999999</v>
      </c>
      <c r="AE310" s="17">
        <v>0.70399999999999996</v>
      </c>
      <c r="AF310" s="5">
        <v>0</v>
      </c>
      <c r="AG310" s="31">
        <v>9976.8798828125</v>
      </c>
      <c r="AH310" s="31">
        <v>11691.48</v>
      </c>
    </row>
    <row r="311" spans="1:34" x14ac:dyDescent="0.3">
      <c r="A311" s="4">
        <v>180474020</v>
      </c>
      <c r="B311" s="3" t="s">
        <v>77</v>
      </c>
      <c r="C311" s="3" t="s">
        <v>754</v>
      </c>
      <c r="D311" s="14">
        <v>84.520858764648438</v>
      </c>
      <c r="E311" s="14">
        <v>85.483039855957031</v>
      </c>
      <c r="F311" s="14">
        <v>84.328407287597656</v>
      </c>
      <c r="G311" s="14">
        <v>81.003959655761719</v>
      </c>
      <c r="H311" s="5">
        <v>283</v>
      </c>
      <c r="I311" s="15" t="s">
        <v>3980</v>
      </c>
      <c r="J311" s="15">
        <v>5</v>
      </c>
      <c r="K311" s="3" t="s">
        <v>3855</v>
      </c>
      <c r="L311" s="3" t="s">
        <v>3910</v>
      </c>
      <c r="M311" s="3" t="s">
        <v>3917</v>
      </c>
      <c r="N311" s="3" t="s">
        <v>3921</v>
      </c>
      <c r="O311" s="5">
        <v>129</v>
      </c>
      <c r="P311" s="17">
        <v>0.57377046346664429</v>
      </c>
      <c r="Q311" s="5">
        <v>90</v>
      </c>
      <c r="R311" s="17">
        <v>0.52380955219268799</v>
      </c>
      <c r="S311" s="5">
        <v>129</v>
      </c>
      <c r="T311" s="17">
        <v>0.48360654711723328</v>
      </c>
      <c r="U311" s="5">
        <v>90</v>
      </c>
      <c r="V311" s="17">
        <v>0.4285714328289032</v>
      </c>
      <c r="W311" s="17"/>
      <c r="X311" s="17"/>
      <c r="Y311" s="17"/>
      <c r="Z311" s="17">
        <v>0.98899999999999999</v>
      </c>
      <c r="AA311" s="17"/>
      <c r="AB311" s="17">
        <v>1.099999994039536E-2</v>
      </c>
      <c r="AC311" s="17"/>
      <c r="AD311" s="17">
        <v>0.19800000000000001</v>
      </c>
      <c r="AE311" s="17">
        <v>0.68</v>
      </c>
      <c r="AF311" s="5">
        <v>0</v>
      </c>
      <c r="AG311" s="31">
        <v>9675.8798828125</v>
      </c>
      <c r="AH311" s="31">
        <v>11932.7</v>
      </c>
    </row>
    <row r="312" spans="1:34" x14ac:dyDescent="0.3">
      <c r="A312" s="4">
        <v>191474020</v>
      </c>
      <c r="B312" s="3" t="s">
        <v>83</v>
      </c>
      <c r="C312" s="3" t="s">
        <v>771</v>
      </c>
      <c r="D312" s="14">
        <v>86.601043701171875</v>
      </c>
      <c r="E312" s="14">
        <v>88.861137390136719</v>
      </c>
      <c r="F312" s="14">
        <v>83.326164245605469</v>
      </c>
      <c r="G312" s="14">
        <v>85.170310974121094</v>
      </c>
      <c r="H312" s="5">
        <v>134</v>
      </c>
      <c r="I312" s="15" t="s">
        <v>3980</v>
      </c>
      <c r="J312" s="15">
        <v>8</v>
      </c>
      <c r="K312" s="3" t="s">
        <v>3878</v>
      </c>
      <c r="L312" s="3" t="s">
        <v>3914</v>
      </c>
      <c r="M312" s="3" t="s">
        <v>3917</v>
      </c>
      <c r="N312" s="3" t="s">
        <v>3921</v>
      </c>
      <c r="O312" s="5">
        <v>91</v>
      </c>
      <c r="P312" s="17">
        <v>0.49315068125724792</v>
      </c>
      <c r="Q312" s="5">
        <v>36</v>
      </c>
      <c r="R312" s="17">
        <v>0.26923078298568731</v>
      </c>
      <c r="S312" s="5">
        <v>91</v>
      </c>
      <c r="T312" s="17">
        <v>0.4109589159488678</v>
      </c>
      <c r="U312" s="5">
        <v>36</v>
      </c>
      <c r="V312" s="17">
        <v>0.3461538553237915</v>
      </c>
      <c r="W312" s="17"/>
      <c r="X312" s="17"/>
      <c r="Y312" s="17"/>
      <c r="Z312" s="17">
        <v>0.93300000000000005</v>
      </c>
      <c r="AA312" s="17"/>
      <c r="AB312" s="17">
        <v>6.7000001668930054E-2</v>
      </c>
      <c r="AC312" s="17"/>
      <c r="AD312" s="17">
        <v>0.14899999999999999</v>
      </c>
      <c r="AE312" s="17">
        <v>0.32500000000000001</v>
      </c>
      <c r="AF312" s="5">
        <v>0</v>
      </c>
      <c r="AG312" s="31">
        <v>11967.48046875</v>
      </c>
      <c r="AH312" s="31">
        <v>12987.68</v>
      </c>
    </row>
    <row r="313" spans="1:34" x14ac:dyDescent="0.3">
      <c r="A313" s="4">
        <v>730994020</v>
      </c>
      <c r="B313" s="3" t="s">
        <v>345</v>
      </c>
      <c r="C313" s="3" t="s">
        <v>1517</v>
      </c>
      <c r="D313" s="14">
        <v>82.1265869140625</v>
      </c>
      <c r="E313" s="14">
        <v>82.015724182128906</v>
      </c>
      <c r="F313" s="14">
        <v>89.685867309570313</v>
      </c>
      <c r="G313" s="14">
        <v>89.870849609375</v>
      </c>
      <c r="H313" s="5">
        <v>506</v>
      </c>
      <c r="I313" s="15" t="s">
        <v>3980</v>
      </c>
      <c r="J313" s="15">
        <v>8</v>
      </c>
      <c r="K313" s="3" t="s">
        <v>3866</v>
      </c>
      <c r="L313" s="3" t="s">
        <v>3907</v>
      </c>
      <c r="M313" s="3" t="s">
        <v>3917</v>
      </c>
      <c r="N313" s="3" t="s">
        <v>3921</v>
      </c>
      <c r="O313" s="5">
        <v>497</v>
      </c>
      <c r="P313" s="17">
        <v>0.3333333432674408</v>
      </c>
      <c r="Q313" s="5">
        <v>326</v>
      </c>
      <c r="R313" s="17">
        <v>0.20487804710865021</v>
      </c>
      <c r="S313" s="5">
        <v>499</v>
      </c>
      <c r="T313" s="17">
        <v>0.26315790414810181</v>
      </c>
      <c r="U313" s="5">
        <v>328</v>
      </c>
      <c r="V313" s="17">
        <v>0.14975845813751221</v>
      </c>
      <c r="W313" s="17"/>
      <c r="X313" s="17">
        <v>4.2000000000000003E-2</v>
      </c>
      <c r="Y313" s="17">
        <v>4.2000000000000003E-2</v>
      </c>
      <c r="Z313" s="17">
        <v>0.83200000000000007</v>
      </c>
      <c r="AA313" s="17">
        <v>6.3E-2</v>
      </c>
      <c r="AB313" s="17">
        <v>2.199999988079071E-2</v>
      </c>
      <c r="AC313" s="17">
        <v>4.7E-2</v>
      </c>
      <c r="AD313" s="17">
        <v>0.17</v>
      </c>
      <c r="AE313" s="17">
        <v>0.58799999999999997</v>
      </c>
      <c r="AF313" s="5">
        <v>0</v>
      </c>
      <c r="AG313" s="31">
        <v>6812.18994140625</v>
      </c>
      <c r="AH313" s="31">
        <v>8458.4</v>
      </c>
    </row>
    <row r="314" spans="1:34" x14ac:dyDescent="0.3">
      <c r="A314" s="4">
        <v>730994040</v>
      </c>
      <c r="B314" s="3" t="s">
        <v>345</v>
      </c>
      <c r="C314" s="3" t="s">
        <v>1518</v>
      </c>
      <c r="D314" s="14">
        <v>88.911636352539063</v>
      </c>
      <c r="E314" s="14">
        <v>89.414794921875</v>
      </c>
      <c r="F314" s="14">
        <v>94.409416198730469</v>
      </c>
      <c r="G314" s="14">
        <v>93.319190979003906</v>
      </c>
      <c r="H314" s="5">
        <v>349</v>
      </c>
      <c r="I314" s="15" t="s">
        <v>3980</v>
      </c>
      <c r="J314" s="15">
        <v>8</v>
      </c>
      <c r="K314" s="3" t="s">
        <v>3866</v>
      </c>
      <c r="L314" s="3" t="s">
        <v>3907</v>
      </c>
      <c r="M314" s="3" t="s">
        <v>3917</v>
      </c>
      <c r="N314" s="3" t="s">
        <v>3921</v>
      </c>
      <c r="O314" s="5">
        <v>323</v>
      </c>
      <c r="P314" s="17">
        <v>0.35135135054588318</v>
      </c>
      <c r="Q314" s="5">
        <v>207</v>
      </c>
      <c r="R314" s="17">
        <v>0.28985506296157842</v>
      </c>
      <c r="S314" s="5">
        <v>324</v>
      </c>
      <c r="T314" s="17">
        <v>0.32444444298744202</v>
      </c>
      <c r="U314" s="5">
        <v>207</v>
      </c>
      <c r="V314" s="17">
        <v>0.27142858505249018</v>
      </c>
      <c r="W314" s="17"/>
      <c r="X314" s="17">
        <v>0.04</v>
      </c>
      <c r="Y314" s="17">
        <v>0.08</v>
      </c>
      <c r="Z314" s="17">
        <v>0.81100000000000005</v>
      </c>
      <c r="AA314" s="17">
        <v>3.4000000000000002E-2</v>
      </c>
      <c r="AB314" s="17">
        <v>3.4000001847743988E-2</v>
      </c>
      <c r="AC314" s="17">
        <v>6.9000000000000006E-2</v>
      </c>
      <c r="AD314" s="17">
        <v>0.161</v>
      </c>
      <c r="AE314" s="17">
        <v>0.55100000000000005</v>
      </c>
      <c r="AF314" s="5">
        <v>0</v>
      </c>
      <c r="AG314" s="31">
        <v>7138.85009765625</v>
      </c>
      <c r="AH314" s="31">
        <v>9249.2000000000007</v>
      </c>
    </row>
    <row r="315" spans="1:34" x14ac:dyDescent="0.3">
      <c r="A315" s="4">
        <v>670553000</v>
      </c>
      <c r="B315" s="3" t="s">
        <v>324</v>
      </c>
      <c r="C315" s="3" t="s">
        <v>1480</v>
      </c>
      <c r="D315" s="14">
        <v>79.359130859375</v>
      </c>
      <c r="E315" s="14">
        <v>80.903533935546875</v>
      </c>
      <c r="F315" s="14">
        <v>78.967292785644531</v>
      </c>
      <c r="G315" s="14">
        <v>79.901817321777344</v>
      </c>
      <c r="H315" s="5">
        <v>343</v>
      </c>
      <c r="I315" s="15">
        <v>5</v>
      </c>
      <c r="J315" s="15">
        <v>8</v>
      </c>
      <c r="K315" s="3" t="s">
        <v>3884</v>
      </c>
      <c r="L315" s="3" t="s">
        <v>3910</v>
      </c>
      <c r="M315" s="3" t="s">
        <v>3917</v>
      </c>
      <c r="N315" s="3" t="s">
        <v>3923</v>
      </c>
      <c r="O315" s="5">
        <v>326</v>
      </c>
      <c r="P315" s="17">
        <v>0.29305136203765869</v>
      </c>
      <c r="Q315" s="5">
        <v>326</v>
      </c>
      <c r="R315" s="17">
        <v>0.29305136203765869</v>
      </c>
      <c r="S315" s="5">
        <v>327</v>
      </c>
      <c r="T315" s="17">
        <v>0.1575757563114166</v>
      </c>
      <c r="U315" s="5">
        <v>327</v>
      </c>
      <c r="V315" s="17">
        <v>0.1575757563114166</v>
      </c>
      <c r="W315" s="17">
        <v>3.7999999999999999E-2</v>
      </c>
      <c r="X315" s="17">
        <v>2.3E-2</v>
      </c>
      <c r="Y315" s="17"/>
      <c r="Z315" s="17">
        <v>0.90100000000000002</v>
      </c>
      <c r="AA315" s="17">
        <v>3.5000000000000003E-2</v>
      </c>
      <c r="AB315" s="17">
        <v>3.0000000260770321E-3</v>
      </c>
      <c r="AC315" s="17"/>
      <c r="AD315" s="17">
        <v>0.17199999999999999</v>
      </c>
      <c r="AE315" s="17">
        <v>0.40860000000000002</v>
      </c>
      <c r="AF315" s="5">
        <v>1</v>
      </c>
      <c r="AG315" s="31">
        <v>6724.08984375</v>
      </c>
      <c r="AH315" s="31">
        <v>7994.42</v>
      </c>
    </row>
    <row r="316" spans="1:34" x14ac:dyDescent="0.3">
      <c r="A316" s="4">
        <v>200023000</v>
      </c>
      <c r="B316" s="3" t="s">
        <v>90</v>
      </c>
      <c r="C316" s="3" t="s">
        <v>789</v>
      </c>
      <c r="D316" s="14">
        <v>85.536308288574219</v>
      </c>
      <c r="E316" s="14">
        <v>85.396347045898438</v>
      </c>
      <c r="F316" s="14">
        <v>84.863090515136719</v>
      </c>
      <c r="G316" s="14">
        <v>84.7557373046875</v>
      </c>
      <c r="H316" s="5">
        <v>313</v>
      </c>
      <c r="I316" s="15">
        <v>6</v>
      </c>
      <c r="J316" s="15">
        <v>8</v>
      </c>
      <c r="K316" s="3" t="s">
        <v>3856</v>
      </c>
      <c r="L316" s="3" t="s">
        <v>3907</v>
      </c>
      <c r="M316" s="3" t="s">
        <v>3917</v>
      </c>
      <c r="N316" s="3" t="s">
        <v>3923</v>
      </c>
      <c r="O316" s="5">
        <v>561</v>
      </c>
      <c r="P316" s="17">
        <v>0.32302406430244451</v>
      </c>
      <c r="Q316" s="5">
        <v>313</v>
      </c>
      <c r="R316" s="17">
        <v>0.20382165908813479</v>
      </c>
      <c r="S316" s="5">
        <v>560</v>
      </c>
      <c r="T316" s="17">
        <v>0.28522336483001709</v>
      </c>
      <c r="U316" s="5">
        <v>312</v>
      </c>
      <c r="V316" s="17">
        <v>0.19745223224163061</v>
      </c>
      <c r="W316" s="17"/>
      <c r="X316" s="17"/>
      <c r="Y316" s="17"/>
      <c r="Z316" s="17">
        <v>0.97099999999999997</v>
      </c>
      <c r="AA316" s="17"/>
      <c r="AB316" s="17">
        <v>2.899999916553497E-2</v>
      </c>
      <c r="AC316" s="17"/>
      <c r="AD316" s="17">
        <v>0.14699999999999999</v>
      </c>
      <c r="AE316" s="17">
        <v>0.51500000000000001</v>
      </c>
      <c r="AF316" s="5">
        <v>0</v>
      </c>
      <c r="AG316" s="31">
        <v>7995.39013671875</v>
      </c>
      <c r="AH316" s="31">
        <v>9011.5499999999993</v>
      </c>
    </row>
    <row r="317" spans="1:34" x14ac:dyDescent="0.3">
      <c r="A317" s="4">
        <v>200024040</v>
      </c>
      <c r="B317" s="3" t="s">
        <v>90</v>
      </c>
      <c r="C317" s="3" t="s">
        <v>790</v>
      </c>
      <c r="D317" s="14">
        <v>79.398811340332031</v>
      </c>
      <c r="E317" s="14">
        <v>80.405830383300781</v>
      </c>
      <c r="F317" s="14">
        <v>82.698219299316406</v>
      </c>
      <c r="G317" s="14">
        <v>83.514007568359375</v>
      </c>
      <c r="H317" s="5">
        <v>476</v>
      </c>
      <c r="I317" s="15" t="s">
        <v>3981</v>
      </c>
      <c r="J317" s="15">
        <v>5</v>
      </c>
      <c r="K317" s="3" t="s">
        <v>3856</v>
      </c>
      <c r="L317" s="3" t="s">
        <v>3907</v>
      </c>
      <c r="M317" s="3" t="s">
        <v>3917</v>
      </c>
      <c r="N317" s="3" t="s">
        <v>3923</v>
      </c>
      <c r="O317" s="5">
        <v>242</v>
      </c>
      <c r="P317" s="17">
        <v>0.34928229451179499</v>
      </c>
      <c r="Q317" s="5">
        <v>174</v>
      </c>
      <c r="R317" s="17">
        <v>0.34928229451179499</v>
      </c>
      <c r="S317" s="5">
        <v>242</v>
      </c>
      <c r="T317" s="17">
        <v>0.2583732008934021</v>
      </c>
      <c r="U317" s="5">
        <v>174</v>
      </c>
      <c r="V317" s="17">
        <v>0.2583732008934021</v>
      </c>
      <c r="W317" s="17"/>
      <c r="X317" s="17"/>
      <c r="Y317" s="17"/>
      <c r="Z317" s="17">
        <v>0.93900000000000006</v>
      </c>
      <c r="AA317" s="17">
        <v>4.5999999999999999E-2</v>
      </c>
      <c r="AB317" s="17">
        <v>1.499999966472387E-2</v>
      </c>
      <c r="AC317" s="17"/>
      <c r="AD317" s="17">
        <v>0.13900000000000001</v>
      </c>
      <c r="AE317" s="17">
        <v>0.54400000000000004</v>
      </c>
      <c r="AF317" s="5">
        <v>0</v>
      </c>
      <c r="AG317" s="31">
        <v>8317.919921875</v>
      </c>
      <c r="AH317" s="31">
        <v>9410.58</v>
      </c>
    </row>
    <row r="318" spans="1:34" x14ac:dyDescent="0.3">
      <c r="A318" s="4">
        <v>661023000</v>
      </c>
      <c r="B318" s="3" t="s">
        <v>319</v>
      </c>
      <c r="C318" s="3" t="s">
        <v>1471</v>
      </c>
      <c r="D318" s="14">
        <v>87.827262878417969</v>
      </c>
      <c r="E318" s="14">
        <v>87.768417358398438</v>
      </c>
      <c r="F318" s="14">
        <v>84.858146667480469</v>
      </c>
      <c r="G318" s="14">
        <v>85.299034118652344</v>
      </c>
      <c r="H318" s="5">
        <v>304</v>
      </c>
      <c r="I318" s="15">
        <v>6</v>
      </c>
      <c r="J318" s="15">
        <v>8</v>
      </c>
      <c r="K318" s="3" t="s">
        <v>3801</v>
      </c>
      <c r="L318" s="3" t="s">
        <v>3909</v>
      </c>
      <c r="M318" s="3" t="s">
        <v>3916</v>
      </c>
      <c r="N318" s="3" t="s">
        <v>3921</v>
      </c>
      <c r="O318" s="5">
        <v>572</v>
      </c>
      <c r="P318" s="17">
        <v>0.56097561120986938</v>
      </c>
      <c r="Q318" s="5">
        <v>314</v>
      </c>
      <c r="R318" s="17">
        <v>0.41258740425109858</v>
      </c>
      <c r="S318" s="5">
        <v>572</v>
      </c>
      <c r="T318" s="17">
        <v>0.46341463923454279</v>
      </c>
      <c r="U318" s="5">
        <v>314</v>
      </c>
      <c r="V318" s="17">
        <v>0.34265735745429993</v>
      </c>
      <c r="W318" s="17"/>
      <c r="X318" s="17">
        <v>0.02</v>
      </c>
      <c r="Y318" s="17"/>
      <c r="Z318" s="17">
        <v>0.95400000000000007</v>
      </c>
      <c r="AA318" s="17"/>
      <c r="AB318" s="17">
        <v>2.60000005364418E-2</v>
      </c>
      <c r="AC318" s="17"/>
      <c r="AD318" s="17">
        <v>0.10199999999999999</v>
      </c>
      <c r="AE318" s="17">
        <v>0.47499999999999998</v>
      </c>
      <c r="AF318" s="5">
        <v>0</v>
      </c>
      <c r="AG318" s="31">
        <v>5674.3701171875</v>
      </c>
      <c r="AH318" s="31">
        <v>9161.44</v>
      </c>
    </row>
    <row r="319" spans="1:34" x14ac:dyDescent="0.3">
      <c r="A319" s="4">
        <v>661024040</v>
      </c>
      <c r="B319" s="3" t="s">
        <v>319</v>
      </c>
      <c r="C319" s="3" t="s">
        <v>1472</v>
      </c>
      <c r="D319" s="14">
        <v>89.887535095214844</v>
      </c>
      <c r="E319" s="14">
        <v>90.492691040039063</v>
      </c>
      <c r="F319" s="14">
        <v>89.585212707519531</v>
      </c>
      <c r="G319" s="14">
        <v>90.420303344726563</v>
      </c>
      <c r="H319" s="5">
        <v>401</v>
      </c>
      <c r="I319" s="15">
        <v>3</v>
      </c>
      <c r="J319" s="15">
        <v>5</v>
      </c>
      <c r="K319" s="3" t="s">
        <v>3801</v>
      </c>
      <c r="L319" s="3" t="s">
        <v>3909</v>
      </c>
      <c r="M319" s="3" t="s">
        <v>3916</v>
      </c>
      <c r="N319" s="3" t="s">
        <v>3921</v>
      </c>
      <c r="O319" s="5">
        <v>692</v>
      </c>
      <c r="P319" s="17">
        <v>0.56135767698287964</v>
      </c>
      <c r="Q319" s="5">
        <v>404</v>
      </c>
      <c r="R319" s="17">
        <v>0.45918366312980652</v>
      </c>
      <c r="S319" s="5">
        <v>692</v>
      </c>
      <c r="T319" s="17">
        <v>0.54308092594146729</v>
      </c>
      <c r="U319" s="5">
        <v>404</v>
      </c>
      <c r="V319" s="17">
        <v>0.46428570151329041</v>
      </c>
      <c r="W319" s="17"/>
      <c r="X319" s="17">
        <v>1.7000000000000001E-2</v>
      </c>
      <c r="Y319" s="17"/>
      <c r="Z319" s="17">
        <v>0.95800000000000007</v>
      </c>
      <c r="AA319" s="17"/>
      <c r="AB319" s="17">
        <v>2.500000037252903E-2</v>
      </c>
      <c r="AC319" s="17"/>
      <c r="AD319" s="17">
        <v>0.13500000000000001</v>
      </c>
      <c r="AE319" s="17">
        <v>0.46800000000000003</v>
      </c>
      <c r="AF319" s="5">
        <v>0</v>
      </c>
      <c r="AG319" s="31">
        <v>7728.419921875</v>
      </c>
      <c r="AH319" s="31">
        <v>9262.67</v>
      </c>
    </row>
    <row r="320" spans="1:34" x14ac:dyDescent="0.3">
      <c r="A320" s="4">
        <v>570023000</v>
      </c>
      <c r="B320" s="3" t="s">
        <v>292</v>
      </c>
      <c r="C320" s="3" t="s">
        <v>1409</v>
      </c>
      <c r="D320" s="14">
        <v>90.064659118652344</v>
      </c>
      <c r="E320" s="14">
        <v>91.064056396484375</v>
      </c>
      <c r="F320" s="14">
        <v>88.454185485839844</v>
      </c>
      <c r="G320" s="14">
        <v>89.463752746582031</v>
      </c>
      <c r="H320" s="5">
        <v>237</v>
      </c>
      <c r="I320" s="15">
        <v>5</v>
      </c>
      <c r="J320" s="15">
        <v>8</v>
      </c>
      <c r="K320" s="3" t="s">
        <v>3880</v>
      </c>
      <c r="L320" s="3" t="s">
        <v>3909</v>
      </c>
      <c r="M320" s="3" t="s">
        <v>3917</v>
      </c>
      <c r="N320" s="3" t="s">
        <v>3921</v>
      </c>
      <c r="O320" s="5">
        <v>458</v>
      </c>
      <c r="P320" s="17">
        <v>0.43981480598449713</v>
      </c>
      <c r="Q320" s="5">
        <v>224</v>
      </c>
      <c r="R320" s="17">
        <v>0.3684210479259491</v>
      </c>
      <c r="S320" s="5">
        <v>458</v>
      </c>
      <c r="T320" s="17">
        <v>0.40277779102325439</v>
      </c>
      <c r="U320" s="5">
        <v>224</v>
      </c>
      <c r="V320" s="17">
        <v>0.2947368323802948</v>
      </c>
      <c r="W320" s="17">
        <v>2.1000000000000001E-2</v>
      </c>
      <c r="X320" s="17">
        <v>4.2000000000000003E-2</v>
      </c>
      <c r="Y320" s="17"/>
      <c r="Z320" s="17">
        <v>0.89500000000000002</v>
      </c>
      <c r="AA320" s="17">
        <v>4.2000000000000003E-2</v>
      </c>
      <c r="AB320" s="17">
        <v>0</v>
      </c>
      <c r="AC320" s="17">
        <v>2.5000000000000001E-2</v>
      </c>
      <c r="AD320" s="17">
        <v>0.11</v>
      </c>
      <c r="AE320" s="17">
        <v>0.38100000000000001</v>
      </c>
      <c r="AF320" s="5">
        <v>0</v>
      </c>
      <c r="AG320" s="31">
        <v>8068.240234375</v>
      </c>
      <c r="AH320" s="31">
        <v>9475.36</v>
      </c>
    </row>
    <row r="321" spans="1:34" x14ac:dyDescent="0.3">
      <c r="A321" s="4">
        <v>570024020</v>
      </c>
      <c r="B321" s="3" t="s">
        <v>292</v>
      </c>
      <c r="C321" s="3" t="s">
        <v>1410</v>
      </c>
      <c r="D321" s="14">
        <v>79.6923828125</v>
      </c>
      <c r="E321" s="14">
        <v>80.653701782226563</v>
      </c>
      <c r="F321" s="14">
        <v>90.708656311035156</v>
      </c>
      <c r="G321" s="14">
        <v>90.136894226074219</v>
      </c>
      <c r="H321" s="5">
        <v>300</v>
      </c>
      <c r="I321" s="15" t="s">
        <v>3980</v>
      </c>
      <c r="J321" s="15">
        <v>4</v>
      </c>
      <c r="K321" s="3" t="s">
        <v>3880</v>
      </c>
      <c r="L321" s="3" t="s">
        <v>3909</v>
      </c>
      <c r="M321" s="3" t="s">
        <v>3917</v>
      </c>
      <c r="N321" s="3" t="s">
        <v>3921</v>
      </c>
      <c r="O321" s="5">
        <v>50</v>
      </c>
      <c r="P321" s="17">
        <v>0.38983049988746638</v>
      </c>
      <c r="Q321" s="5">
        <v>34</v>
      </c>
      <c r="R321" s="17">
        <v>0.21311475336551669</v>
      </c>
      <c r="S321" s="5">
        <v>50</v>
      </c>
      <c r="T321" s="17">
        <v>0.29661017656326288</v>
      </c>
      <c r="U321" s="5">
        <v>34</v>
      </c>
      <c r="V321" s="17">
        <v>0.14754098653793329</v>
      </c>
      <c r="W321" s="17">
        <v>2.3E-2</v>
      </c>
      <c r="X321" s="17">
        <v>4.2999999999999997E-2</v>
      </c>
      <c r="Y321" s="17"/>
      <c r="Z321" s="17">
        <v>0.87</v>
      </c>
      <c r="AA321" s="17">
        <v>5.7000000000000002E-2</v>
      </c>
      <c r="AB321" s="17">
        <v>7.0000002160668373E-3</v>
      </c>
      <c r="AC321" s="17"/>
      <c r="AD321" s="17">
        <v>0.16300000000000001</v>
      </c>
      <c r="AE321" s="17">
        <v>0.48</v>
      </c>
      <c r="AF321" s="5">
        <v>0</v>
      </c>
      <c r="AG321" s="31">
        <v>8988.3203125</v>
      </c>
      <c r="AH321" s="31">
        <v>10982.5</v>
      </c>
    </row>
    <row r="322" spans="1:34" x14ac:dyDescent="0.3">
      <c r="A322" s="4">
        <v>1011071050</v>
      </c>
      <c r="B322" s="3" t="s">
        <v>481</v>
      </c>
      <c r="C322" s="3" t="s">
        <v>1958</v>
      </c>
      <c r="D322" s="14">
        <v>87.61737060546875</v>
      </c>
      <c r="E322" s="14">
        <v>88.899337768554688</v>
      </c>
      <c r="F322" s="14">
        <v>88.297782897949219</v>
      </c>
      <c r="G322" s="14">
        <v>90.891036987304688</v>
      </c>
      <c r="H322" s="5">
        <v>128</v>
      </c>
      <c r="I322" s="15">
        <v>7</v>
      </c>
      <c r="J322" s="15">
        <v>12</v>
      </c>
      <c r="K322" s="3" t="s">
        <v>3891</v>
      </c>
      <c r="L322" s="3" t="s">
        <v>3913</v>
      </c>
      <c r="M322" s="3" t="s">
        <v>3917</v>
      </c>
      <c r="N322" s="3" t="s">
        <v>3921</v>
      </c>
      <c r="O322" s="5">
        <v>88</v>
      </c>
      <c r="P322" s="17">
        <v>0.54237288236618042</v>
      </c>
      <c r="Q322" s="5">
        <v>88</v>
      </c>
      <c r="R322" s="17">
        <v>0.54237288236618042</v>
      </c>
      <c r="S322" s="5">
        <v>88</v>
      </c>
      <c r="T322" s="17">
        <v>0.25396826863288879</v>
      </c>
      <c r="U322" s="5">
        <v>88</v>
      </c>
      <c r="V322" s="17">
        <v>0.25396826863288879</v>
      </c>
      <c r="W322" s="17"/>
      <c r="X322" s="17"/>
      <c r="Y322" s="17"/>
      <c r="Z322" s="17">
        <v>0.99199999999999999</v>
      </c>
      <c r="AA322" s="17"/>
      <c r="AB322" s="17">
        <v>8.0000003799796104E-3</v>
      </c>
      <c r="AC322" s="17"/>
      <c r="AD322" s="17">
        <v>7.8E-2</v>
      </c>
      <c r="AE322" s="17">
        <v>0.44119999999999998</v>
      </c>
      <c r="AF322" s="5">
        <v>1</v>
      </c>
      <c r="AG322" s="31">
        <v>9583.08984375</v>
      </c>
      <c r="AH322" s="31">
        <v>10747</v>
      </c>
    </row>
    <row r="323" spans="1:34" x14ac:dyDescent="0.3">
      <c r="A323" s="4">
        <v>1011074020</v>
      </c>
      <c r="B323" s="3" t="s">
        <v>481</v>
      </c>
      <c r="C323" s="3" t="s">
        <v>1959</v>
      </c>
      <c r="D323" s="14">
        <v>81.694999694824219</v>
      </c>
      <c r="E323" s="14">
        <v>83.068855285644531</v>
      </c>
      <c r="F323" s="14">
        <v>80.199264526367188</v>
      </c>
      <c r="G323" s="14">
        <v>80.623580932617188</v>
      </c>
      <c r="H323" s="5">
        <v>133</v>
      </c>
      <c r="I323" s="15" t="s">
        <v>3980</v>
      </c>
      <c r="J323" s="15">
        <v>6</v>
      </c>
      <c r="K323" s="3" t="s">
        <v>3891</v>
      </c>
      <c r="L323" s="3" t="s">
        <v>3913</v>
      </c>
      <c r="M323" s="3" t="s">
        <v>3917</v>
      </c>
      <c r="N323" s="3" t="s">
        <v>3921</v>
      </c>
      <c r="O323" s="5">
        <v>93</v>
      </c>
      <c r="P323" s="17">
        <v>0.2976190447807312</v>
      </c>
      <c r="Q323" s="5">
        <v>93</v>
      </c>
      <c r="R323" s="17">
        <v>0.2976190447807312</v>
      </c>
      <c r="S323" s="5">
        <v>93</v>
      </c>
      <c r="T323" s="17">
        <v>0.25</v>
      </c>
      <c r="U323" s="5">
        <v>93</v>
      </c>
      <c r="V323" s="17">
        <v>0.25</v>
      </c>
      <c r="W323" s="17"/>
      <c r="X323" s="17"/>
      <c r="Y323" s="17"/>
      <c r="Z323" s="17">
        <v>1</v>
      </c>
      <c r="AA323" s="17"/>
      <c r="AB323" s="17">
        <v>0</v>
      </c>
      <c r="AC323" s="17"/>
      <c r="AD323" s="17">
        <v>0.16500000000000001</v>
      </c>
      <c r="AE323" s="17">
        <v>0.57530000000000003</v>
      </c>
      <c r="AF323" s="5">
        <v>1</v>
      </c>
      <c r="AG323" s="31">
        <v>9441.099609375</v>
      </c>
      <c r="AH323" s="31">
        <v>10308.129999999999</v>
      </c>
    </row>
    <row r="324" spans="1:34" x14ac:dyDescent="0.3">
      <c r="A324" s="4">
        <v>290031050</v>
      </c>
      <c r="B324" s="3" t="s">
        <v>127</v>
      </c>
      <c r="C324" s="3" t="s">
        <v>919</v>
      </c>
      <c r="D324" s="14">
        <v>85.557868957519531</v>
      </c>
      <c r="E324" s="14">
        <v>86.806350708007813</v>
      </c>
      <c r="F324" s="14">
        <v>84.737190246582031</v>
      </c>
      <c r="G324" s="14">
        <v>85.295211791992188</v>
      </c>
      <c r="H324" s="5">
        <v>83</v>
      </c>
      <c r="I324" s="15">
        <v>7</v>
      </c>
      <c r="J324" s="15">
        <v>12</v>
      </c>
      <c r="K324" s="3" t="s">
        <v>3830</v>
      </c>
      <c r="L324" s="3" t="s">
        <v>3907</v>
      </c>
      <c r="M324" s="3" t="s">
        <v>3916</v>
      </c>
      <c r="N324" s="3" t="s">
        <v>3921</v>
      </c>
      <c r="O324" s="5">
        <v>47</v>
      </c>
      <c r="P324" s="17">
        <v>0.47368422150611877</v>
      </c>
      <c r="Q324" s="5">
        <v>47</v>
      </c>
      <c r="R324" s="17">
        <v>0.47368422150611877</v>
      </c>
      <c r="S324" s="5">
        <v>47</v>
      </c>
      <c r="T324" s="17">
        <v>9.3023255467414856E-2</v>
      </c>
      <c r="U324" s="5">
        <v>47</v>
      </c>
      <c r="V324" s="17">
        <v>9.3023255467414856E-2</v>
      </c>
      <c r="W324" s="17"/>
      <c r="X324" s="17"/>
      <c r="Y324" s="17"/>
      <c r="Z324" s="17">
        <v>0.90400000000000003</v>
      </c>
      <c r="AA324" s="17"/>
      <c r="AB324" s="17">
        <v>9.6000000834465027E-2</v>
      </c>
      <c r="AC324" s="17"/>
      <c r="AD324" s="17">
        <v>0.14499999999999999</v>
      </c>
      <c r="AE324" s="17">
        <v>0.42109999999999997</v>
      </c>
      <c r="AF324" s="5">
        <v>1</v>
      </c>
      <c r="AG324" s="31">
        <v>7488.509765625</v>
      </c>
      <c r="AH324" s="31">
        <v>8647.4</v>
      </c>
    </row>
    <row r="325" spans="1:34" x14ac:dyDescent="0.3">
      <c r="A325" s="4">
        <v>290034020</v>
      </c>
      <c r="B325" s="3" t="s">
        <v>127</v>
      </c>
      <c r="C325" s="3" t="s">
        <v>920</v>
      </c>
      <c r="D325" s="14">
        <v>84.291435241699219</v>
      </c>
      <c r="E325" s="14">
        <v>85.618309020996094</v>
      </c>
      <c r="F325" s="14">
        <v>83.677940368652344</v>
      </c>
      <c r="G325" s="14">
        <v>83.447662353515625</v>
      </c>
      <c r="H325" s="5">
        <v>75</v>
      </c>
      <c r="I325" s="15" t="s">
        <v>3981</v>
      </c>
      <c r="J325" s="15">
        <v>6</v>
      </c>
      <c r="K325" s="3" t="s">
        <v>3830</v>
      </c>
      <c r="L325" s="3" t="s">
        <v>3907</v>
      </c>
      <c r="M325" s="3" t="s">
        <v>3916</v>
      </c>
      <c r="N325" s="3" t="s">
        <v>3921</v>
      </c>
      <c r="O325" s="5">
        <v>76</v>
      </c>
      <c r="P325" s="17">
        <v>0.52272725105285645</v>
      </c>
      <c r="Q325" s="5">
        <v>76</v>
      </c>
      <c r="R325" s="17">
        <v>0.52272725105285645</v>
      </c>
      <c r="S325" s="5">
        <v>76</v>
      </c>
      <c r="T325" s="17">
        <v>0.34090909361839289</v>
      </c>
      <c r="U325" s="5">
        <v>76</v>
      </c>
      <c r="V325" s="17">
        <v>0.34090909361839289</v>
      </c>
      <c r="W325" s="17"/>
      <c r="X325" s="17"/>
      <c r="Y325" s="17"/>
      <c r="Z325" s="17">
        <v>0.96</v>
      </c>
      <c r="AA325" s="17"/>
      <c r="AB325" s="17">
        <v>3.9999999105930328E-2</v>
      </c>
      <c r="AC325" s="17"/>
      <c r="AD325" s="17">
        <v>0.13300000000000001</v>
      </c>
      <c r="AE325" s="17">
        <v>0.41570000000000001</v>
      </c>
      <c r="AF325" s="5">
        <v>1</v>
      </c>
      <c r="AG325" s="31">
        <v>10370.58984375</v>
      </c>
      <c r="AH325" s="31">
        <v>11686.85</v>
      </c>
    </row>
    <row r="326" spans="1:34" x14ac:dyDescent="0.3">
      <c r="A326" s="4">
        <v>489243930</v>
      </c>
      <c r="B326" s="3" t="s">
        <v>241</v>
      </c>
      <c r="C326" s="3" t="s">
        <v>1282</v>
      </c>
      <c r="D326" s="14">
        <v>83.115196228027344</v>
      </c>
      <c r="E326" s="14">
        <v>84.654388427734375</v>
      </c>
      <c r="F326" s="14">
        <v>84.942787170410156</v>
      </c>
      <c r="G326" s="14">
        <v>89.969245910644531</v>
      </c>
      <c r="H326" s="5">
        <v>776</v>
      </c>
      <c r="I326" s="15">
        <v>5</v>
      </c>
      <c r="J326" s="15">
        <v>8</v>
      </c>
      <c r="K326" s="3" t="s">
        <v>3879</v>
      </c>
      <c r="L326" s="3" t="s">
        <v>3914</v>
      </c>
      <c r="M326" s="3" t="s">
        <v>3918</v>
      </c>
      <c r="N326" s="3" t="s">
        <v>3924</v>
      </c>
      <c r="O326" s="5">
        <v>1359</v>
      </c>
      <c r="P326" s="17">
        <v>0.1830601096153259</v>
      </c>
      <c r="Q326" s="5">
        <v>1332</v>
      </c>
      <c r="R326" s="17">
        <v>0.17977528274059301</v>
      </c>
      <c r="S326" s="5">
        <v>1352</v>
      </c>
      <c r="T326" s="17">
        <v>0.1554332822561264</v>
      </c>
      <c r="U326" s="5">
        <v>1325</v>
      </c>
      <c r="V326" s="17">
        <v>0.1513437032699585</v>
      </c>
      <c r="W326" s="17">
        <v>0.80700000000000005</v>
      </c>
      <c r="X326" s="17">
        <v>9.4E-2</v>
      </c>
      <c r="Y326" s="17">
        <v>8.0000000000000002E-3</v>
      </c>
      <c r="Z326" s="17">
        <v>2.7E-2</v>
      </c>
      <c r="AA326" s="17">
        <v>5.8999999999999997E-2</v>
      </c>
      <c r="AB326" s="17">
        <v>4.999999888241291E-3</v>
      </c>
      <c r="AC326" s="17">
        <v>1.7999999999999999E-2</v>
      </c>
      <c r="AD326" s="17">
        <v>8.7999999999999995E-2</v>
      </c>
      <c r="AE326" s="17">
        <v>0.81</v>
      </c>
      <c r="AF326" s="5">
        <v>0</v>
      </c>
      <c r="AG326" s="31">
        <v>12818.23046875</v>
      </c>
      <c r="AH326" s="31">
        <v>13706.88</v>
      </c>
    </row>
    <row r="327" spans="1:34" x14ac:dyDescent="0.3">
      <c r="A327" s="4">
        <v>240893000</v>
      </c>
      <c r="B327" s="3" t="s">
        <v>105</v>
      </c>
      <c r="C327" s="3" t="s">
        <v>832</v>
      </c>
      <c r="D327" s="14">
        <v>79.433891296386719</v>
      </c>
      <c r="E327" s="14">
        <v>79.207298278808594</v>
      </c>
      <c r="F327" s="14">
        <v>80.17449951171875</v>
      </c>
      <c r="G327" s="14">
        <v>81.036575317382813</v>
      </c>
      <c r="H327" s="5">
        <v>613</v>
      </c>
      <c r="I327" s="15">
        <v>6</v>
      </c>
      <c r="J327" s="15">
        <v>8</v>
      </c>
      <c r="K327" s="3" t="s">
        <v>3836</v>
      </c>
      <c r="L327" s="3" t="s">
        <v>3914</v>
      </c>
      <c r="M327" s="3" t="s">
        <v>3919</v>
      </c>
      <c r="N327" s="3" t="s">
        <v>3923</v>
      </c>
      <c r="O327" s="5">
        <v>1179</v>
      </c>
      <c r="P327" s="17">
        <v>0.32646048069000239</v>
      </c>
      <c r="Q327" s="5">
        <v>651</v>
      </c>
      <c r="R327" s="17">
        <v>0.2327868789434433</v>
      </c>
      <c r="S327" s="5">
        <v>1180</v>
      </c>
      <c r="T327" s="17">
        <v>0.2164948433637619</v>
      </c>
      <c r="U327" s="5">
        <v>652</v>
      </c>
      <c r="V327" s="17">
        <v>0.10491803288459781</v>
      </c>
      <c r="W327" s="17">
        <v>1.4999999999999999E-2</v>
      </c>
      <c r="X327" s="17">
        <v>4.5999999999999999E-2</v>
      </c>
      <c r="Y327" s="17">
        <v>0.01</v>
      </c>
      <c r="Z327" s="17">
        <v>0.879</v>
      </c>
      <c r="AA327" s="17">
        <v>4.5999999999999999E-2</v>
      </c>
      <c r="AB327" s="17">
        <v>4.999999888241291E-3</v>
      </c>
      <c r="AC327" s="17"/>
      <c r="AD327" s="17">
        <v>0.14000000000000001</v>
      </c>
      <c r="AE327" s="17">
        <v>0.441</v>
      </c>
      <c r="AF327" s="5">
        <v>0</v>
      </c>
      <c r="AG327" s="31">
        <v>9231.0498046875</v>
      </c>
      <c r="AH327" s="31">
        <v>9729.7900000000009</v>
      </c>
    </row>
    <row r="328" spans="1:34" x14ac:dyDescent="0.3">
      <c r="A328" s="4">
        <v>240894020</v>
      </c>
      <c r="B328" s="3" t="s">
        <v>105</v>
      </c>
      <c r="C328" s="3" t="s">
        <v>833</v>
      </c>
      <c r="D328" s="14">
        <v>90.049476623535156</v>
      </c>
      <c r="E328" s="14">
        <v>88.051582336425781</v>
      </c>
      <c r="F328" s="14">
        <v>88.399917602539063</v>
      </c>
      <c r="G328" s="14">
        <v>87.559486389160156</v>
      </c>
      <c r="H328" s="5">
        <v>205</v>
      </c>
      <c r="I328" s="15" t="s">
        <v>3981</v>
      </c>
      <c r="J328" s="15">
        <v>5</v>
      </c>
      <c r="K328" s="3" t="s">
        <v>3836</v>
      </c>
      <c r="L328" s="3" t="s">
        <v>3914</v>
      </c>
      <c r="M328" s="3" t="s">
        <v>3919</v>
      </c>
      <c r="N328" s="3" t="s">
        <v>3923</v>
      </c>
      <c r="O328" s="5">
        <v>132</v>
      </c>
      <c r="P328" s="17">
        <v>0.5</v>
      </c>
      <c r="Q328" s="5">
        <v>66</v>
      </c>
      <c r="R328" s="17">
        <v>0.3571428656578064</v>
      </c>
      <c r="S328" s="5">
        <v>132</v>
      </c>
      <c r="T328" s="17">
        <v>0.49593496322631841</v>
      </c>
      <c r="U328" s="5">
        <v>66</v>
      </c>
      <c r="V328" s="17">
        <v>0.43636363744735718</v>
      </c>
      <c r="W328" s="17"/>
      <c r="X328" s="17">
        <v>5.8999999999999997E-2</v>
      </c>
      <c r="Y328" s="17"/>
      <c r="Z328" s="17">
        <v>0.878</v>
      </c>
      <c r="AA328" s="17">
        <v>3.4000000000000002E-2</v>
      </c>
      <c r="AB328" s="17">
        <v>2.899999916553497E-2</v>
      </c>
      <c r="AC328" s="17"/>
      <c r="AD328" s="17">
        <v>9.8000000000000004E-2</v>
      </c>
      <c r="AE328" s="17">
        <v>0.374</v>
      </c>
      <c r="AF328" s="5">
        <v>0</v>
      </c>
      <c r="AG328" s="31">
        <v>11107.3701171875</v>
      </c>
      <c r="AH328" s="31">
        <v>12089.09</v>
      </c>
    </row>
    <row r="329" spans="1:34" x14ac:dyDescent="0.3">
      <c r="A329" s="4">
        <v>240894040</v>
      </c>
      <c r="B329" s="3" t="s">
        <v>105</v>
      </c>
      <c r="C329" s="3" t="s">
        <v>834</v>
      </c>
      <c r="D329" s="14">
        <v>89.164176940917969</v>
      </c>
      <c r="E329" s="14">
        <v>88.077262878417969</v>
      </c>
      <c r="F329" s="14">
        <v>90.947906494140625</v>
      </c>
      <c r="G329" s="14">
        <v>89.509468078613281</v>
      </c>
      <c r="H329" s="5">
        <v>406</v>
      </c>
      <c r="I329" s="15" t="s">
        <v>3981</v>
      </c>
      <c r="J329" s="15">
        <v>5</v>
      </c>
      <c r="K329" s="3" t="s">
        <v>3836</v>
      </c>
      <c r="L329" s="3" t="s">
        <v>3914</v>
      </c>
      <c r="M329" s="3" t="s">
        <v>3919</v>
      </c>
      <c r="N329" s="3" t="s">
        <v>3923</v>
      </c>
      <c r="O329" s="5">
        <v>185</v>
      </c>
      <c r="P329" s="17">
        <v>0.4166666567325592</v>
      </c>
      <c r="Q329" s="5">
        <v>126</v>
      </c>
      <c r="R329" s="17">
        <v>0.31297710537910461</v>
      </c>
      <c r="S329" s="5">
        <v>185</v>
      </c>
      <c r="T329" s="17">
        <v>0.35185185074806208</v>
      </c>
      <c r="U329" s="5">
        <v>126</v>
      </c>
      <c r="V329" s="17">
        <v>0.2366412281990051</v>
      </c>
      <c r="W329" s="17">
        <v>2.5000000000000001E-2</v>
      </c>
      <c r="X329" s="17">
        <v>6.2E-2</v>
      </c>
      <c r="Y329" s="17"/>
      <c r="Z329" s="17">
        <v>0.86899999999999999</v>
      </c>
      <c r="AA329" s="17">
        <v>3.4000000000000002E-2</v>
      </c>
      <c r="AB329" s="17">
        <v>9.9999997764825821E-3</v>
      </c>
      <c r="AC329" s="17"/>
      <c r="AD329" s="17">
        <v>0.126</v>
      </c>
      <c r="AE329" s="17">
        <v>0.57100000000000006</v>
      </c>
      <c r="AF329" s="5">
        <v>0</v>
      </c>
      <c r="AG329" s="31">
        <v>10791.5302734375</v>
      </c>
      <c r="AH329" s="31">
        <v>11719.36</v>
      </c>
    </row>
    <row r="330" spans="1:34" x14ac:dyDescent="0.3">
      <c r="A330" s="4">
        <v>240894080</v>
      </c>
      <c r="B330" s="3" t="s">
        <v>105</v>
      </c>
      <c r="C330" s="3" t="s">
        <v>835</v>
      </c>
      <c r="D330" s="14">
        <v>86.949577331542969</v>
      </c>
      <c r="E330" s="14">
        <v>87.374496459960938</v>
      </c>
      <c r="F330" s="14">
        <v>88.053024291992188</v>
      </c>
      <c r="G330" s="14">
        <v>86.512992858886719</v>
      </c>
      <c r="H330" s="5">
        <v>483</v>
      </c>
      <c r="I330" s="15" t="s">
        <v>3980</v>
      </c>
      <c r="J330" s="15">
        <v>5</v>
      </c>
      <c r="K330" s="3" t="s">
        <v>3836</v>
      </c>
      <c r="L330" s="3" t="s">
        <v>3914</v>
      </c>
      <c r="M330" s="3" t="s">
        <v>3919</v>
      </c>
      <c r="N330" s="3" t="s">
        <v>3923</v>
      </c>
      <c r="O330" s="5">
        <v>261</v>
      </c>
      <c r="P330" s="17">
        <v>0.40178570151329041</v>
      </c>
      <c r="Q330" s="5">
        <v>154</v>
      </c>
      <c r="R330" s="17">
        <v>0.28333333134651179</v>
      </c>
      <c r="S330" s="5">
        <v>260</v>
      </c>
      <c r="T330" s="17">
        <v>0.38288289308547968</v>
      </c>
      <c r="U330" s="5">
        <v>153</v>
      </c>
      <c r="V330" s="17">
        <v>0.29661017656326288</v>
      </c>
      <c r="W330" s="17">
        <v>1.2E-2</v>
      </c>
      <c r="X330" s="17">
        <v>0.05</v>
      </c>
      <c r="Y330" s="17"/>
      <c r="Z330" s="17">
        <v>0.86499999999999999</v>
      </c>
      <c r="AA330" s="17">
        <v>6.4000000000000001E-2</v>
      </c>
      <c r="AB330" s="17">
        <v>8.0000003799796104E-3</v>
      </c>
      <c r="AC330" s="17"/>
      <c r="AD330" s="17">
        <v>0.16600000000000001</v>
      </c>
      <c r="AE330" s="17">
        <v>0.47799999999999998</v>
      </c>
      <c r="AF330" s="5">
        <v>0</v>
      </c>
      <c r="AG330" s="31">
        <v>10013.6103515625</v>
      </c>
      <c r="AH330" s="31">
        <v>10735.1</v>
      </c>
    </row>
    <row r="331" spans="1:34" x14ac:dyDescent="0.3">
      <c r="A331" s="4">
        <v>51224020</v>
      </c>
      <c r="B331" s="3" t="s">
        <v>16</v>
      </c>
      <c r="C331" s="3" t="s">
        <v>580</v>
      </c>
      <c r="D331" s="14">
        <v>77.530517578125</v>
      </c>
      <c r="E331" s="14">
        <v>78.460357666015625</v>
      </c>
      <c r="F331" s="14">
        <v>81.051612854003906</v>
      </c>
      <c r="G331" s="14">
        <v>81.864349365234375</v>
      </c>
      <c r="H331" s="5">
        <v>193</v>
      </c>
      <c r="I331" s="15" t="s">
        <v>3981</v>
      </c>
      <c r="J331" s="15">
        <v>8</v>
      </c>
      <c r="K331" s="3" t="s">
        <v>3837</v>
      </c>
      <c r="L331" s="3" t="s">
        <v>3907</v>
      </c>
      <c r="M331" s="3" t="s">
        <v>3917</v>
      </c>
      <c r="N331" s="3" t="s">
        <v>3923</v>
      </c>
      <c r="O331" s="5">
        <v>199</v>
      </c>
      <c r="P331" s="17">
        <v>0.24615384638309479</v>
      </c>
      <c r="Q331" s="5">
        <v>141</v>
      </c>
      <c r="R331" s="17">
        <v>0.25555557012557978</v>
      </c>
      <c r="S331" s="5">
        <v>199</v>
      </c>
      <c r="T331" s="17">
        <v>0.22307692468166351</v>
      </c>
      <c r="U331" s="5">
        <v>141</v>
      </c>
      <c r="V331" s="17">
        <v>0.2222222238779068</v>
      </c>
      <c r="W331" s="17"/>
      <c r="X331" s="17">
        <v>2.5999999999999999E-2</v>
      </c>
      <c r="Y331" s="17">
        <v>9.8000000000000004E-2</v>
      </c>
      <c r="Z331" s="17">
        <v>0.86</v>
      </c>
      <c r="AA331" s="17"/>
      <c r="AB331" s="17">
        <v>1.6000000759959221E-2</v>
      </c>
      <c r="AC331" s="17">
        <v>6.7000000000000004E-2</v>
      </c>
      <c r="AD331" s="17">
        <v>0.124</v>
      </c>
      <c r="AE331" s="17">
        <v>0.629</v>
      </c>
      <c r="AF331" s="5">
        <v>0</v>
      </c>
      <c r="AG331" s="31">
        <v>8019.02001953125</v>
      </c>
      <c r="AH331" s="31">
        <v>8664.4599999999991</v>
      </c>
    </row>
    <row r="332" spans="1:34" x14ac:dyDescent="0.3">
      <c r="A332" s="4">
        <v>391423000</v>
      </c>
      <c r="B332" s="3" t="s">
        <v>176</v>
      </c>
      <c r="C332" s="3" t="s">
        <v>1066</v>
      </c>
      <c r="D332" s="14">
        <v>89.163818359375</v>
      </c>
      <c r="E332" s="14">
        <v>88.514297485351563</v>
      </c>
      <c r="F332" s="14">
        <v>89.969284057617188</v>
      </c>
      <c r="G332" s="14">
        <v>91.228843688964844</v>
      </c>
      <c r="H332" s="5">
        <v>350</v>
      </c>
      <c r="I332" s="15">
        <v>5</v>
      </c>
      <c r="J332" s="15">
        <v>8</v>
      </c>
      <c r="K332" s="3" t="s">
        <v>3823</v>
      </c>
      <c r="L332" s="3" t="s">
        <v>3907</v>
      </c>
      <c r="M332" s="3" t="s">
        <v>3916</v>
      </c>
      <c r="N332" s="3" t="s">
        <v>3924</v>
      </c>
      <c r="O332" s="5">
        <v>650</v>
      </c>
      <c r="P332" s="17">
        <v>0.52710843086242676</v>
      </c>
      <c r="Q332" s="5">
        <v>256</v>
      </c>
      <c r="R332" s="17">
        <v>0.31858408451080322</v>
      </c>
      <c r="S332" s="5">
        <v>650</v>
      </c>
      <c r="T332" s="17">
        <v>0.44578313827514648</v>
      </c>
      <c r="U332" s="5">
        <v>256</v>
      </c>
      <c r="V332" s="17">
        <v>0.28318583965301508</v>
      </c>
      <c r="W332" s="17"/>
      <c r="X332" s="17"/>
      <c r="Y332" s="17">
        <v>1.7000000000000001E-2</v>
      </c>
      <c r="Z332" s="17">
        <v>0.93100000000000005</v>
      </c>
      <c r="AA332" s="17">
        <v>3.6999999999999998E-2</v>
      </c>
      <c r="AB332" s="17">
        <v>1.4000000432133669E-2</v>
      </c>
      <c r="AC332" s="17"/>
      <c r="AD332" s="17">
        <v>0.109</v>
      </c>
      <c r="AE332" s="17">
        <v>0.30399999999999999</v>
      </c>
      <c r="AF332" s="5">
        <v>0</v>
      </c>
      <c r="AG332" s="31">
        <v>7390.60986328125</v>
      </c>
      <c r="AH332" s="31">
        <v>8322.8799999999992</v>
      </c>
    </row>
    <row r="333" spans="1:34" x14ac:dyDescent="0.3">
      <c r="A333" s="4">
        <v>391424020</v>
      </c>
      <c r="B333" s="3" t="s">
        <v>176</v>
      </c>
      <c r="C333" s="3" t="s">
        <v>1067</v>
      </c>
      <c r="D333" s="14">
        <v>82.872825622558594</v>
      </c>
      <c r="E333" s="14">
        <v>83.669929504394531</v>
      </c>
      <c r="F333" s="14">
        <v>85.996086120605469</v>
      </c>
      <c r="G333" s="14">
        <v>88.659439086914063</v>
      </c>
      <c r="H333" s="5">
        <v>429</v>
      </c>
      <c r="I333" s="15" t="s">
        <v>3980</v>
      </c>
      <c r="J333" s="15">
        <v>4</v>
      </c>
      <c r="K333" s="3" t="s">
        <v>3823</v>
      </c>
      <c r="L333" s="3" t="s">
        <v>3907</v>
      </c>
      <c r="M333" s="3" t="s">
        <v>3916</v>
      </c>
      <c r="N333" s="3" t="s">
        <v>3924</v>
      </c>
      <c r="O333" s="5">
        <v>83</v>
      </c>
      <c r="P333" s="17">
        <v>0.56097561120986938</v>
      </c>
      <c r="Q333" s="5">
        <v>34</v>
      </c>
      <c r="R333" s="17">
        <v>0.38333332538604742</v>
      </c>
      <c r="S333" s="5">
        <v>83</v>
      </c>
      <c r="T333" s="17">
        <v>0.49390244483947748</v>
      </c>
      <c r="U333" s="5">
        <v>34</v>
      </c>
      <c r="V333" s="17">
        <v>0.26666668057441711</v>
      </c>
      <c r="W333" s="17"/>
      <c r="X333" s="17">
        <v>2.1000000000000001E-2</v>
      </c>
      <c r="Y333" s="17"/>
      <c r="Z333" s="17">
        <v>0.94200000000000006</v>
      </c>
      <c r="AA333" s="17">
        <v>3.3000000000000002E-2</v>
      </c>
      <c r="AB333" s="17">
        <v>4.999999888241291E-3</v>
      </c>
      <c r="AC333" s="17"/>
      <c r="AD333" s="17">
        <v>0.112</v>
      </c>
      <c r="AE333" s="17">
        <v>0.35699999999999998</v>
      </c>
      <c r="AF333" s="5">
        <v>0</v>
      </c>
      <c r="AG333" s="31">
        <v>8414.3603515625</v>
      </c>
      <c r="AH333" s="31">
        <v>9484.64</v>
      </c>
    </row>
    <row r="334" spans="1:34" x14ac:dyDescent="0.3">
      <c r="A334" s="4">
        <v>840021050</v>
      </c>
      <c r="B334" s="3" t="s">
        <v>397</v>
      </c>
      <c r="C334" s="3" t="s">
        <v>1629</v>
      </c>
      <c r="D334" s="14">
        <v>82.352310180664063</v>
      </c>
      <c r="E334" s="14">
        <v>83.574371337890625</v>
      </c>
      <c r="F334" s="14">
        <v>79.831710815429688</v>
      </c>
      <c r="G334" s="14">
        <v>82.774017333984375</v>
      </c>
      <c r="H334" s="5">
        <v>137</v>
      </c>
      <c r="I334" s="15">
        <v>7</v>
      </c>
      <c r="J334" s="15">
        <v>12</v>
      </c>
      <c r="K334" s="3" t="s">
        <v>3802</v>
      </c>
      <c r="L334" s="3" t="s">
        <v>3907</v>
      </c>
      <c r="M334" s="3" t="s">
        <v>3917</v>
      </c>
      <c r="N334" s="3" t="s">
        <v>3921</v>
      </c>
      <c r="O334" s="5">
        <v>87</v>
      </c>
      <c r="P334" s="17">
        <v>0.49152541160583502</v>
      </c>
      <c r="Q334" s="5">
        <v>86</v>
      </c>
      <c r="R334" s="17">
        <v>0.49152541160583502</v>
      </c>
      <c r="S334" s="5">
        <v>86</v>
      </c>
      <c r="T334" s="17">
        <v>0.33898305892944341</v>
      </c>
      <c r="U334" s="5">
        <v>86</v>
      </c>
      <c r="V334" s="17">
        <v>0.33898305892944341</v>
      </c>
      <c r="W334" s="17"/>
      <c r="X334" s="17"/>
      <c r="Y334" s="17"/>
      <c r="Z334" s="17">
        <v>0.98499999999999999</v>
      </c>
      <c r="AA334" s="17"/>
      <c r="AB334" s="17">
        <v>1.499999966472387E-2</v>
      </c>
      <c r="AC334" s="17"/>
      <c r="AD334" s="17">
        <v>0.14599999999999999</v>
      </c>
      <c r="AE334" s="17">
        <v>0.47860000000000003</v>
      </c>
      <c r="AF334" s="5">
        <v>1</v>
      </c>
      <c r="AG334" s="31">
        <v>10628.0498046875</v>
      </c>
      <c r="AH334" s="31">
        <v>13967.8</v>
      </c>
    </row>
    <row r="335" spans="1:34" x14ac:dyDescent="0.3">
      <c r="A335" s="4">
        <v>840024020</v>
      </c>
      <c r="B335" s="3" t="s">
        <v>397</v>
      </c>
      <c r="C335" s="3" t="s">
        <v>1630</v>
      </c>
      <c r="D335" s="14">
        <v>101.6064071655273</v>
      </c>
      <c r="E335" s="14">
        <v>103.3725967407227</v>
      </c>
      <c r="F335" s="14">
        <v>101.97308349609381</v>
      </c>
      <c r="G335" s="14">
        <v>103.5074844360352</v>
      </c>
      <c r="H335" s="5">
        <v>167</v>
      </c>
      <c r="I335" s="15" t="s">
        <v>3981</v>
      </c>
      <c r="J335" s="15">
        <v>6</v>
      </c>
      <c r="K335" s="3" t="s">
        <v>3802</v>
      </c>
      <c r="L335" s="3" t="s">
        <v>3907</v>
      </c>
      <c r="M335" s="3" t="s">
        <v>3917</v>
      </c>
      <c r="N335" s="3" t="s">
        <v>3921</v>
      </c>
      <c r="O335" s="5">
        <v>112</v>
      </c>
      <c r="P335" s="17">
        <v>0.62025314569473267</v>
      </c>
      <c r="Q335" s="5">
        <v>112</v>
      </c>
      <c r="R335" s="17">
        <v>0.62025314569473267</v>
      </c>
      <c r="S335" s="5">
        <v>112</v>
      </c>
      <c r="T335" s="17">
        <v>0.53164559602737427</v>
      </c>
      <c r="U335" s="5">
        <v>112</v>
      </c>
      <c r="V335" s="17">
        <v>0.53164559602737427</v>
      </c>
      <c r="W335" s="17"/>
      <c r="X335" s="17"/>
      <c r="Y335" s="17"/>
      <c r="Z335" s="17">
        <v>0.95800000000000007</v>
      </c>
      <c r="AA335" s="17">
        <v>0.03</v>
      </c>
      <c r="AB335" s="17">
        <v>1.200000010430813E-2</v>
      </c>
      <c r="AC335" s="17"/>
      <c r="AD335" s="17">
        <v>0.126</v>
      </c>
      <c r="AE335" s="17">
        <v>0.49380000000000002</v>
      </c>
      <c r="AF335" s="5">
        <v>1</v>
      </c>
      <c r="AG335" s="31">
        <v>7683.97021484375</v>
      </c>
      <c r="AH335" s="31">
        <v>10855.85</v>
      </c>
    </row>
    <row r="336" spans="1:34" x14ac:dyDescent="0.3">
      <c r="A336" s="4">
        <v>30331050</v>
      </c>
      <c r="B336" s="3" t="s">
        <v>10</v>
      </c>
      <c r="C336" s="3" t="s">
        <v>567</v>
      </c>
      <c r="D336" s="14">
        <v>75.4774169921875</v>
      </c>
      <c r="E336" s="14">
        <v>72.345466613769531</v>
      </c>
      <c r="F336" s="14">
        <v>82.792037963867188</v>
      </c>
      <c r="G336" s="14">
        <v>77.119415283203125</v>
      </c>
      <c r="H336" s="5">
        <v>64</v>
      </c>
      <c r="I336" s="15">
        <v>7</v>
      </c>
      <c r="J336" s="15">
        <v>12</v>
      </c>
      <c r="K336" s="3" t="s">
        <v>3894</v>
      </c>
      <c r="L336" s="3" t="s">
        <v>3912</v>
      </c>
      <c r="M336" s="3" t="s">
        <v>3917</v>
      </c>
      <c r="N336" s="3" t="s">
        <v>3921</v>
      </c>
      <c r="O336" s="5">
        <v>44</v>
      </c>
      <c r="P336" s="17">
        <v>0.4285714328289032</v>
      </c>
      <c r="Q336" s="5">
        <v>24</v>
      </c>
      <c r="R336" s="17">
        <v>0.29411765933036799</v>
      </c>
      <c r="S336" s="5">
        <v>44</v>
      </c>
      <c r="T336" s="17">
        <v>0.45161288976669312</v>
      </c>
      <c r="U336" s="5">
        <v>24</v>
      </c>
      <c r="V336" s="17">
        <v>0.13333334028720861</v>
      </c>
      <c r="W336" s="17"/>
      <c r="X336" s="17"/>
      <c r="Y336" s="17"/>
      <c r="Z336" s="17">
        <v>0.89100000000000001</v>
      </c>
      <c r="AA336" s="17"/>
      <c r="AB336" s="17">
        <v>0.1089999973773956</v>
      </c>
      <c r="AC336" s="17"/>
      <c r="AD336" s="17">
        <v>0.125</v>
      </c>
      <c r="AE336" s="17">
        <v>0.41499999999999998</v>
      </c>
      <c r="AF336" s="5">
        <v>0</v>
      </c>
      <c r="AG336" s="31">
        <v>14314.009765625</v>
      </c>
      <c r="AH336" s="31">
        <v>15185.51</v>
      </c>
    </row>
    <row r="337" spans="1:34" x14ac:dyDescent="0.3">
      <c r="A337" s="4">
        <v>30334020</v>
      </c>
      <c r="B337" s="3" t="s">
        <v>10</v>
      </c>
      <c r="C337" s="3" t="s">
        <v>568</v>
      </c>
      <c r="D337" s="14">
        <v>85.516403198242188</v>
      </c>
      <c r="E337" s="14">
        <v>81.229774475097656</v>
      </c>
      <c r="F337" s="14">
        <v>86.592765808105469</v>
      </c>
      <c r="G337" s="14">
        <v>83.511573791503906</v>
      </c>
      <c r="H337" s="5">
        <v>71</v>
      </c>
      <c r="I337" s="15" t="s">
        <v>3981</v>
      </c>
      <c r="J337" s="15">
        <v>6</v>
      </c>
      <c r="K337" s="3" t="s">
        <v>3894</v>
      </c>
      <c r="L337" s="3" t="s">
        <v>3912</v>
      </c>
      <c r="M337" s="3" t="s">
        <v>3917</v>
      </c>
      <c r="N337" s="3" t="s">
        <v>3921</v>
      </c>
      <c r="O337" s="5">
        <v>49</v>
      </c>
      <c r="P337" s="17">
        <v>0.5476190447807312</v>
      </c>
      <c r="Q337" s="5">
        <v>20</v>
      </c>
      <c r="R337" s="17">
        <v>0</v>
      </c>
      <c r="S337" s="5">
        <v>49</v>
      </c>
      <c r="T337" s="17">
        <v>0.4285714328289032</v>
      </c>
      <c r="U337" s="5">
        <v>20</v>
      </c>
      <c r="V337" s="17">
        <v>0.29411765933036799</v>
      </c>
      <c r="W337" s="17"/>
      <c r="X337" s="17"/>
      <c r="Y337" s="17"/>
      <c r="Z337" s="17">
        <v>0.98599999999999999</v>
      </c>
      <c r="AA337" s="17"/>
      <c r="AB337" s="17">
        <v>1.4000000432133669E-2</v>
      </c>
      <c r="AC337" s="17"/>
      <c r="AD337" s="17">
        <v>8.4000000000000005E-2</v>
      </c>
      <c r="AE337" s="17">
        <v>0.45300000000000001</v>
      </c>
      <c r="AF337" s="5">
        <v>0</v>
      </c>
      <c r="AG337" s="31">
        <v>10828.259765625</v>
      </c>
      <c r="AH337" s="31">
        <v>12303.64</v>
      </c>
    </row>
    <row r="338" spans="1:34" x14ac:dyDescent="0.3">
      <c r="A338" s="4">
        <v>461404020</v>
      </c>
      <c r="B338" s="3" t="s">
        <v>211</v>
      </c>
      <c r="C338" s="3" t="s">
        <v>645</v>
      </c>
      <c r="D338" s="14">
        <v>89.1822509765625</v>
      </c>
      <c r="E338" s="14">
        <v>87.367095947265625</v>
      </c>
      <c r="F338" s="14">
        <v>92.138496398925781</v>
      </c>
      <c r="G338" s="14">
        <v>90.169792175292969</v>
      </c>
      <c r="H338" s="5">
        <v>456</v>
      </c>
      <c r="I338" s="15" t="s">
        <v>3980</v>
      </c>
      <c r="J338" s="15">
        <v>8</v>
      </c>
      <c r="K338" s="3" t="s">
        <v>3838</v>
      </c>
      <c r="L338" s="3" t="s">
        <v>3913</v>
      </c>
      <c r="M338" s="3" t="s">
        <v>3916</v>
      </c>
      <c r="N338" s="3" t="s">
        <v>3921</v>
      </c>
      <c r="O338" s="5">
        <v>435</v>
      </c>
      <c r="P338" s="17">
        <v>0.48453608155250549</v>
      </c>
      <c r="Q338" s="5">
        <v>237</v>
      </c>
      <c r="R338" s="17">
        <v>0.32236841320991522</v>
      </c>
      <c r="S338" s="5">
        <v>435</v>
      </c>
      <c r="T338" s="17">
        <v>0.39862543344497681</v>
      </c>
      <c r="U338" s="5">
        <v>237</v>
      </c>
      <c r="V338" s="17">
        <v>0.26315790414810181</v>
      </c>
      <c r="W338" s="17"/>
      <c r="X338" s="17">
        <v>0.02</v>
      </c>
      <c r="Y338" s="17">
        <v>1.2999999999999999E-2</v>
      </c>
      <c r="Z338" s="17">
        <v>0.95800000000000007</v>
      </c>
      <c r="AA338" s="17"/>
      <c r="AB338" s="17">
        <v>8.999999612569809E-3</v>
      </c>
      <c r="AC338" s="17">
        <v>1.4999999999999999E-2</v>
      </c>
      <c r="AD338" s="17">
        <v>0.17499999999999999</v>
      </c>
      <c r="AE338" s="17">
        <v>0.443</v>
      </c>
      <c r="AF338" s="5">
        <v>0</v>
      </c>
      <c r="AG338" s="31">
        <v>8169.9599609375</v>
      </c>
      <c r="AH338" s="31">
        <v>9483.1299999999992</v>
      </c>
    </row>
    <row r="339" spans="1:34" x14ac:dyDescent="0.3">
      <c r="A339" s="4">
        <v>940783000</v>
      </c>
      <c r="B339" s="3" t="s">
        <v>437</v>
      </c>
      <c r="C339" s="3" t="s">
        <v>1748</v>
      </c>
      <c r="D339" s="14">
        <v>88.312583923339844</v>
      </c>
      <c r="E339" s="14">
        <v>86.502059936523438</v>
      </c>
      <c r="F339" s="14">
        <v>86.677688598632813</v>
      </c>
      <c r="G339" s="14">
        <v>85.474693298339844</v>
      </c>
      <c r="H339" s="5">
        <v>683</v>
      </c>
      <c r="I339" s="15">
        <v>7</v>
      </c>
      <c r="J339" s="15">
        <v>8</v>
      </c>
      <c r="K339" s="3" t="s">
        <v>3867</v>
      </c>
      <c r="L339" s="3" t="s">
        <v>3910</v>
      </c>
      <c r="M339" s="3" t="s">
        <v>3919</v>
      </c>
      <c r="N339" s="3" t="s">
        <v>3923</v>
      </c>
      <c r="O339" s="5">
        <v>1185</v>
      </c>
      <c r="P339" s="17">
        <v>0.53354132175445557</v>
      </c>
      <c r="Q339" s="5">
        <v>641</v>
      </c>
      <c r="R339" s="17">
        <v>0.42307692766189581</v>
      </c>
      <c r="S339" s="5">
        <v>1182</v>
      </c>
      <c r="T339" s="17">
        <v>0.41784036159515381</v>
      </c>
      <c r="U339" s="5">
        <v>639</v>
      </c>
      <c r="V339" s="17">
        <v>0.30473372340202332</v>
      </c>
      <c r="W339" s="17">
        <v>1.4999999999999999E-2</v>
      </c>
      <c r="X339" s="17">
        <v>0.02</v>
      </c>
      <c r="Y339" s="17">
        <v>0.01</v>
      </c>
      <c r="Z339" s="17">
        <v>0.93700000000000006</v>
      </c>
      <c r="AA339" s="17">
        <v>1.4999999999999999E-2</v>
      </c>
      <c r="AB339" s="17">
        <v>3.0000000260770321E-3</v>
      </c>
      <c r="AC339" s="17"/>
      <c r="AD339" s="17">
        <v>0.113</v>
      </c>
      <c r="AE339" s="17">
        <v>0.48899999999999999</v>
      </c>
      <c r="AF339" s="5">
        <v>0</v>
      </c>
      <c r="AG339" s="31">
        <v>6996.7001953125</v>
      </c>
      <c r="AH339" s="31">
        <v>8024.65</v>
      </c>
    </row>
    <row r="340" spans="1:34" x14ac:dyDescent="0.3">
      <c r="A340" s="4">
        <v>940784030</v>
      </c>
      <c r="B340" s="3" t="s">
        <v>437</v>
      </c>
      <c r="C340" s="3" t="s">
        <v>1749</v>
      </c>
      <c r="D340" s="14">
        <v>80.73577880859375</v>
      </c>
      <c r="E340" s="14">
        <v>84.933555603027344</v>
      </c>
      <c r="F340" s="14">
        <v>79.031669616699219</v>
      </c>
      <c r="G340" s="14">
        <v>81.729881286621094</v>
      </c>
      <c r="H340" s="5">
        <v>263</v>
      </c>
      <c r="I340" s="15">
        <v>1</v>
      </c>
      <c r="J340" s="15">
        <v>4</v>
      </c>
      <c r="K340" s="3" t="s">
        <v>3867</v>
      </c>
      <c r="L340" s="3" t="s">
        <v>3910</v>
      </c>
      <c r="M340" s="3" t="s">
        <v>3919</v>
      </c>
      <c r="N340" s="3" t="s">
        <v>3923</v>
      </c>
      <c r="O340" s="5">
        <v>85</v>
      </c>
      <c r="P340" s="17">
        <v>0.4761904776096344</v>
      </c>
      <c r="Q340" s="5">
        <v>53</v>
      </c>
      <c r="R340" s="17">
        <v>0.3888888955116272</v>
      </c>
      <c r="S340" s="5">
        <v>85</v>
      </c>
      <c r="T340" s="17">
        <v>0.4285714328289032</v>
      </c>
      <c r="U340" s="5">
        <v>53</v>
      </c>
      <c r="V340" s="17">
        <v>0.3194444477558136</v>
      </c>
      <c r="W340" s="17"/>
      <c r="X340" s="17"/>
      <c r="Y340" s="17"/>
      <c r="Z340" s="17">
        <v>0.92800000000000005</v>
      </c>
      <c r="AA340" s="17">
        <v>3.7999999999999999E-2</v>
      </c>
      <c r="AB340" s="17">
        <v>3.4000001847743988E-2</v>
      </c>
      <c r="AC340" s="17"/>
      <c r="AD340" s="17">
        <v>8.4000000000000005E-2</v>
      </c>
      <c r="AE340" s="17">
        <v>0.57600000000000007</v>
      </c>
      <c r="AF340" s="5">
        <v>0</v>
      </c>
      <c r="AG340" s="31">
        <v>9995.2802734375</v>
      </c>
      <c r="AH340" s="31">
        <v>10964.51</v>
      </c>
    </row>
    <row r="341" spans="1:34" x14ac:dyDescent="0.3">
      <c r="A341" s="4">
        <v>940784040</v>
      </c>
      <c r="B341" s="3" t="s">
        <v>437</v>
      </c>
      <c r="C341" s="3" t="s">
        <v>741</v>
      </c>
      <c r="D341" s="14">
        <v>80.755943298339844</v>
      </c>
      <c r="E341" s="14">
        <v>81.392318725585938</v>
      </c>
      <c r="F341" s="14">
        <v>84.7239990234375</v>
      </c>
      <c r="G341" s="14">
        <v>83.954147338867188</v>
      </c>
      <c r="H341" s="5">
        <v>282</v>
      </c>
      <c r="I341" s="15">
        <v>1</v>
      </c>
      <c r="J341" s="15">
        <v>4</v>
      </c>
      <c r="K341" s="3" t="s">
        <v>3867</v>
      </c>
      <c r="L341" s="3" t="s">
        <v>3910</v>
      </c>
      <c r="M341" s="3" t="s">
        <v>3919</v>
      </c>
      <c r="N341" s="3" t="s">
        <v>3923</v>
      </c>
      <c r="O341" s="5">
        <v>85</v>
      </c>
      <c r="P341" s="17">
        <v>0.59854012727737427</v>
      </c>
      <c r="Q341" s="5">
        <v>58</v>
      </c>
      <c r="R341" s="17">
        <v>0.52222222089767456</v>
      </c>
      <c r="S341" s="5">
        <v>85</v>
      </c>
      <c r="T341" s="17">
        <v>0.45255473256111151</v>
      </c>
      <c r="U341" s="5">
        <v>58</v>
      </c>
      <c r="V341" s="17">
        <v>0.3333333432674408</v>
      </c>
      <c r="W341" s="17">
        <v>2.1000000000000001E-2</v>
      </c>
      <c r="X341" s="17">
        <v>2.5000000000000001E-2</v>
      </c>
      <c r="Y341" s="17"/>
      <c r="Z341" s="17">
        <v>0.91800000000000004</v>
      </c>
      <c r="AA341" s="17">
        <v>3.2000000000000001E-2</v>
      </c>
      <c r="AB341" s="17">
        <v>4.0000001899898052E-3</v>
      </c>
      <c r="AC341" s="17"/>
      <c r="AD341" s="17">
        <v>0.13500000000000001</v>
      </c>
      <c r="AE341" s="17">
        <v>0.65600000000000003</v>
      </c>
      <c r="AF341" s="5">
        <v>0</v>
      </c>
      <c r="AG341" s="31">
        <v>9879.759765625</v>
      </c>
      <c r="AH341" s="31">
        <v>11059.7</v>
      </c>
    </row>
    <row r="342" spans="1:34" x14ac:dyDescent="0.3">
      <c r="A342" s="4">
        <v>940784050</v>
      </c>
      <c r="B342" s="3" t="s">
        <v>437</v>
      </c>
      <c r="C342" s="3" t="s">
        <v>1750</v>
      </c>
      <c r="D342" s="14">
        <v>82.987525939941406</v>
      </c>
      <c r="E342" s="14">
        <v>80.790779113769531</v>
      </c>
      <c r="F342" s="14">
        <v>82.399513244628906</v>
      </c>
      <c r="G342" s="14">
        <v>81.422645568847656</v>
      </c>
      <c r="H342" s="5">
        <v>608</v>
      </c>
      <c r="I342" s="15">
        <v>5</v>
      </c>
      <c r="J342" s="15">
        <v>6</v>
      </c>
      <c r="K342" s="3" t="s">
        <v>3867</v>
      </c>
      <c r="L342" s="3" t="s">
        <v>3910</v>
      </c>
      <c r="M342" s="3" t="s">
        <v>3919</v>
      </c>
      <c r="N342" s="3" t="s">
        <v>3923</v>
      </c>
      <c r="O342" s="5">
        <v>1185</v>
      </c>
      <c r="P342" s="17">
        <v>0.44387754797935491</v>
      </c>
      <c r="Q342" s="5">
        <v>678</v>
      </c>
      <c r="R342" s="17">
        <v>0.30232557654380798</v>
      </c>
      <c r="S342" s="5">
        <v>1184</v>
      </c>
      <c r="T342" s="17">
        <v>0.39625850319862371</v>
      </c>
      <c r="U342" s="5">
        <v>677</v>
      </c>
      <c r="V342" s="17">
        <v>0.28488370776176453</v>
      </c>
      <c r="W342" s="17">
        <v>1.4999999999999999E-2</v>
      </c>
      <c r="X342" s="17">
        <v>3.1E-2</v>
      </c>
      <c r="Y342" s="17">
        <v>8.0000000000000002E-3</v>
      </c>
      <c r="Z342" s="17">
        <v>0.92600000000000005</v>
      </c>
      <c r="AA342" s="17">
        <v>1.6E-2</v>
      </c>
      <c r="AB342" s="17">
        <v>3.0000000260770321E-3</v>
      </c>
      <c r="AC342" s="17"/>
      <c r="AD342" s="17">
        <v>0.12</v>
      </c>
      <c r="AE342" s="17">
        <v>0.54600000000000004</v>
      </c>
      <c r="AF342" s="5">
        <v>0</v>
      </c>
      <c r="AG342" s="31">
        <v>7458.06982421875</v>
      </c>
      <c r="AH342" s="31">
        <v>8164.5</v>
      </c>
    </row>
    <row r="343" spans="1:34" x14ac:dyDescent="0.3">
      <c r="A343" s="4">
        <v>940784060</v>
      </c>
      <c r="B343" s="3" t="s">
        <v>437</v>
      </c>
      <c r="C343" s="3" t="s">
        <v>1751</v>
      </c>
      <c r="D343" s="14">
        <v>78.08526611328125</v>
      </c>
      <c r="E343" s="14">
        <v>81.322311401367188</v>
      </c>
      <c r="F343" s="14">
        <v>77.786956787109375</v>
      </c>
      <c r="G343" s="14">
        <v>79.704742431640625</v>
      </c>
      <c r="H343" s="5">
        <v>528</v>
      </c>
      <c r="I343" s="15">
        <v>1</v>
      </c>
      <c r="J343" s="15">
        <v>4</v>
      </c>
      <c r="K343" s="3" t="s">
        <v>3867</v>
      </c>
      <c r="L343" s="3" t="s">
        <v>3910</v>
      </c>
      <c r="M343" s="3" t="s">
        <v>3919</v>
      </c>
      <c r="N343" s="3" t="s">
        <v>3923</v>
      </c>
      <c r="O343" s="5">
        <v>113</v>
      </c>
      <c r="P343" s="17">
        <v>0.43103447556495672</v>
      </c>
      <c r="Q343" s="5">
        <v>70</v>
      </c>
      <c r="R343" s="17">
        <v>0.33093523979187012</v>
      </c>
      <c r="S343" s="5">
        <v>113</v>
      </c>
      <c r="T343" s="17">
        <v>0.31465518474578857</v>
      </c>
      <c r="U343" s="5">
        <v>70</v>
      </c>
      <c r="V343" s="17">
        <v>0.20863309502601621</v>
      </c>
      <c r="W343" s="17">
        <v>1.4999999999999999E-2</v>
      </c>
      <c r="X343" s="17">
        <v>0.04</v>
      </c>
      <c r="Y343" s="17">
        <v>2.1000000000000001E-2</v>
      </c>
      <c r="Z343" s="17">
        <v>0.89600000000000002</v>
      </c>
      <c r="AA343" s="17">
        <v>2.5000000000000001E-2</v>
      </c>
      <c r="AB343" s="17">
        <v>4.0000001899898052E-3</v>
      </c>
      <c r="AC343" s="17">
        <v>2.1000000000000001E-2</v>
      </c>
      <c r="AD343" s="17">
        <v>9.0999999999999998E-2</v>
      </c>
      <c r="AE343" s="17">
        <v>0.52300000000000002</v>
      </c>
      <c r="AF343" s="5">
        <v>0</v>
      </c>
      <c r="AG343" s="31">
        <v>6611.0400390625</v>
      </c>
      <c r="AH343" s="31">
        <v>7529.98</v>
      </c>
    </row>
    <row r="344" spans="1:34" x14ac:dyDescent="0.3">
      <c r="A344" s="4">
        <v>450773000</v>
      </c>
      <c r="B344" s="3" t="s">
        <v>202</v>
      </c>
      <c r="C344" s="3" t="s">
        <v>1109</v>
      </c>
      <c r="D344" s="14">
        <v>81.276100158691406</v>
      </c>
      <c r="E344" s="14">
        <v>80.701225280761719</v>
      </c>
      <c r="F344" s="14">
        <v>79.861480712890625</v>
      </c>
      <c r="G344" s="14">
        <v>81.834526062011719</v>
      </c>
      <c r="H344" s="5">
        <v>134</v>
      </c>
      <c r="I344" s="15">
        <v>6</v>
      </c>
      <c r="J344" s="15">
        <v>8</v>
      </c>
      <c r="K344" s="3" t="s">
        <v>3870</v>
      </c>
      <c r="L344" s="3" t="s">
        <v>3909</v>
      </c>
      <c r="M344" s="3" t="s">
        <v>3916</v>
      </c>
      <c r="N344" s="3" t="s">
        <v>3923</v>
      </c>
      <c r="O344" s="5">
        <v>262</v>
      </c>
      <c r="P344" s="17">
        <v>0.38167938590049738</v>
      </c>
      <c r="Q344" s="5">
        <v>115</v>
      </c>
      <c r="R344" s="17">
        <v>0.28571429848670959</v>
      </c>
      <c r="S344" s="5">
        <v>262</v>
      </c>
      <c r="T344" s="17">
        <v>0.30534350872039789</v>
      </c>
      <c r="U344" s="5">
        <v>115</v>
      </c>
      <c r="V344" s="17">
        <v>0.2380952388048172</v>
      </c>
      <c r="W344" s="17">
        <v>0.06</v>
      </c>
      <c r="X344" s="17">
        <v>3.6999999999999998E-2</v>
      </c>
      <c r="Y344" s="17"/>
      <c r="Z344" s="17">
        <v>0.82800000000000007</v>
      </c>
      <c r="AA344" s="17">
        <v>0.06</v>
      </c>
      <c r="AB344" s="17">
        <v>1.499999966472387E-2</v>
      </c>
      <c r="AC344" s="17"/>
      <c r="AD344" s="17">
        <v>6.7000000000000004E-2</v>
      </c>
      <c r="AE344" s="17">
        <v>0.46200000000000002</v>
      </c>
      <c r="AF344" s="5">
        <v>0</v>
      </c>
      <c r="AG344" s="31">
        <v>7337.18994140625</v>
      </c>
      <c r="AH344" s="31">
        <v>8401.91</v>
      </c>
    </row>
    <row r="345" spans="1:34" x14ac:dyDescent="0.3">
      <c r="A345" s="4">
        <v>450774040</v>
      </c>
      <c r="B345" s="3" t="s">
        <v>202</v>
      </c>
      <c r="C345" s="3" t="s">
        <v>1110</v>
      </c>
      <c r="D345" s="14">
        <v>83.496849060058594</v>
      </c>
      <c r="E345" s="14">
        <v>84.427001953125</v>
      </c>
      <c r="F345" s="14">
        <v>82.811363220214844</v>
      </c>
      <c r="G345" s="14">
        <v>83.6629638671875</v>
      </c>
      <c r="H345" s="5">
        <v>292</v>
      </c>
      <c r="I345" s="15" t="s">
        <v>3980</v>
      </c>
      <c r="J345" s="15">
        <v>5</v>
      </c>
      <c r="K345" s="3" t="s">
        <v>3870</v>
      </c>
      <c r="L345" s="3" t="s">
        <v>3909</v>
      </c>
      <c r="M345" s="3" t="s">
        <v>3916</v>
      </c>
      <c r="N345" s="3" t="s">
        <v>3923</v>
      </c>
      <c r="O345" s="5">
        <v>119</v>
      </c>
      <c r="P345" s="17">
        <v>0.39849624037742609</v>
      </c>
      <c r="Q345" s="5">
        <v>66</v>
      </c>
      <c r="R345" s="17">
        <v>0.3095238208770752</v>
      </c>
      <c r="S345" s="5">
        <v>119</v>
      </c>
      <c r="T345" s="17">
        <v>0.32330825924873352</v>
      </c>
      <c r="U345" s="5">
        <v>67</v>
      </c>
      <c r="V345" s="17">
        <v>0.2976190447807312</v>
      </c>
      <c r="W345" s="17">
        <v>7.4999999999999997E-2</v>
      </c>
      <c r="X345" s="17"/>
      <c r="Y345" s="17"/>
      <c r="Z345" s="17">
        <v>0.83200000000000007</v>
      </c>
      <c r="AA345" s="17">
        <v>7.9000000000000001E-2</v>
      </c>
      <c r="AB345" s="17">
        <v>1.4000000432133669E-2</v>
      </c>
      <c r="AC345" s="17"/>
      <c r="AD345" s="17">
        <v>0.123</v>
      </c>
      <c r="AE345" s="17">
        <v>0.57899999999999996</v>
      </c>
      <c r="AF345" s="5">
        <v>0</v>
      </c>
      <c r="AG345" s="31">
        <v>7511.7099609375</v>
      </c>
      <c r="AH345" s="31">
        <v>8238.75</v>
      </c>
    </row>
    <row r="346" spans="1:34" x14ac:dyDescent="0.3">
      <c r="A346" s="4">
        <v>960893010</v>
      </c>
      <c r="B346" s="3" t="s">
        <v>443</v>
      </c>
      <c r="C346" s="3" t="s">
        <v>1783</v>
      </c>
      <c r="D346" s="14">
        <v>82.588981628417969</v>
      </c>
      <c r="E346" s="14">
        <v>84.154144287109375</v>
      </c>
      <c r="F346" s="14">
        <v>82.897087097167969</v>
      </c>
      <c r="G346" s="14">
        <v>84.193122863769531</v>
      </c>
      <c r="H346" s="5">
        <v>240</v>
      </c>
      <c r="I346" s="15">
        <v>6</v>
      </c>
      <c r="J346" s="15">
        <v>8</v>
      </c>
      <c r="K346" s="3" t="s">
        <v>3882</v>
      </c>
      <c r="L346" s="3" t="s">
        <v>3915</v>
      </c>
      <c r="M346" s="3" t="s">
        <v>3918</v>
      </c>
      <c r="N346" s="3" t="s">
        <v>3922</v>
      </c>
      <c r="O346" s="5">
        <v>212</v>
      </c>
      <c r="P346" s="17">
        <v>0.74889868497848511</v>
      </c>
      <c r="Q346" s="5">
        <v>212</v>
      </c>
      <c r="R346" s="17">
        <v>0.74889868497848511</v>
      </c>
      <c r="S346" s="5">
        <v>211</v>
      </c>
      <c r="T346" s="17">
        <v>0.52422904968261719</v>
      </c>
      <c r="U346" s="5">
        <v>211</v>
      </c>
      <c r="V346" s="17">
        <v>0.52422904968261719</v>
      </c>
      <c r="W346" s="17">
        <v>0.58799999999999997</v>
      </c>
      <c r="X346" s="17">
        <v>3.7999999999999999E-2</v>
      </c>
      <c r="Y346" s="17"/>
      <c r="Z346" s="17">
        <v>0.28799999999999998</v>
      </c>
      <c r="AA346" s="17">
        <v>8.3000000000000004E-2</v>
      </c>
      <c r="AB346" s="17">
        <v>4.0000001899898052E-3</v>
      </c>
      <c r="AC346" s="17"/>
      <c r="AD346" s="17">
        <v>6.7000000000000004E-2</v>
      </c>
      <c r="AE346" s="17">
        <v>0.40589999999999998</v>
      </c>
      <c r="AF346" s="5">
        <v>1</v>
      </c>
      <c r="AG346" s="31">
        <v>16896.01953125</v>
      </c>
      <c r="AH346" s="31">
        <v>17782.86</v>
      </c>
    </row>
    <row r="347" spans="1:34" x14ac:dyDescent="0.3">
      <c r="A347" s="4">
        <v>960893030</v>
      </c>
      <c r="B347" s="3" t="s">
        <v>443</v>
      </c>
      <c r="C347" s="3" t="s">
        <v>1784</v>
      </c>
      <c r="D347" s="14">
        <v>68.489028930664063</v>
      </c>
      <c r="E347" s="14">
        <v>70.097793579101563</v>
      </c>
      <c r="F347" s="14">
        <v>74.8773193359375</v>
      </c>
      <c r="G347" s="14">
        <v>76.696159362792969</v>
      </c>
      <c r="H347" s="5">
        <v>723</v>
      </c>
      <c r="I347" s="15">
        <v>7</v>
      </c>
      <c r="J347" s="15">
        <v>8</v>
      </c>
      <c r="K347" s="3" t="s">
        <v>3882</v>
      </c>
      <c r="L347" s="3" t="s">
        <v>3915</v>
      </c>
      <c r="M347" s="3" t="s">
        <v>3918</v>
      </c>
      <c r="N347" s="3" t="s">
        <v>3922</v>
      </c>
      <c r="O347" s="5">
        <v>1311</v>
      </c>
      <c r="P347" s="17">
        <v>0.10658307373523709</v>
      </c>
      <c r="Q347" s="5">
        <v>1311</v>
      </c>
      <c r="R347" s="17">
        <v>0.1051805317401886</v>
      </c>
      <c r="S347" s="5">
        <v>1307</v>
      </c>
      <c r="T347" s="17">
        <v>5.5205047130584717E-2</v>
      </c>
      <c r="U347" s="5">
        <v>1307</v>
      </c>
      <c r="V347" s="17">
        <v>5.3712479770183563E-2</v>
      </c>
      <c r="W347" s="17">
        <v>0.81500000000000006</v>
      </c>
      <c r="X347" s="17">
        <v>3.6999999999999998E-2</v>
      </c>
      <c r="Y347" s="17"/>
      <c r="Z347" s="17">
        <v>8.7000000000000008E-2</v>
      </c>
      <c r="AA347" s="17">
        <v>5.5E-2</v>
      </c>
      <c r="AB347" s="17">
        <v>6.0000000521540642E-3</v>
      </c>
      <c r="AC347" s="17">
        <v>0.01</v>
      </c>
      <c r="AD347" s="17">
        <v>0.154</v>
      </c>
      <c r="AE347" s="17">
        <v>0.5494</v>
      </c>
      <c r="AF347" s="5">
        <v>1</v>
      </c>
      <c r="AG347" s="31">
        <v>23433.669921875</v>
      </c>
      <c r="AH347" s="31">
        <v>24111.77</v>
      </c>
    </row>
    <row r="348" spans="1:34" x14ac:dyDescent="0.3">
      <c r="A348" s="4">
        <v>960893050</v>
      </c>
      <c r="B348" s="3" t="s">
        <v>443</v>
      </c>
      <c r="C348" s="3" t="s">
        <v>1785</v>
      </c>
      <c r="D348" s="14">
        <v>79.329132080078125</v>
      </c>
      <c r="E348" s="14">
        <v>81.010177612304688</v>
      </c>
      <c r="F348" s="14">
        <v>77.899223327636719</v>
      </c>
      <c r="G348" s="14">
        <v>80.524803161621094</v>
      </c>
      <c r="H348" s="5">
        <v>707</v>
      </c>
      <c r="I348" s="15">
        <v>7</v>
      </c>
      <c r="J348" s="15">
        <v>8</v>
      </c>
      <c r="K348" s="3" t="s">
        <v>3882</v>
      </c>
      <c r="L348" s="3" t="s">
        <v>3915</v>
      </c>
      <c r="M348" s="3" t="s">
        <v>3918</v>
      </c>
      <c r="N348" s="3" t="s">
        <v>3922</v>
      </c>
      <c r="O348" s="5">
        <v>1168</v>
      </c>
      <c r="P348" s="17">
        <v>0.1451612859964371</v>
      </c>
      <c r="Q348" s="5">
        <v>1168</v>
      </c>
      <c r="R348" s="17">
        <v>0.1451612859964371</v>
      </c>
      <c r="S348" s="5">
        <v>1166</v>
      </c>
      <c r="T348" s="17">
        <v>3.2258063554763787E-2</v>
      </c>
      <c r="U348" s="5">
        <v>1166</v>
      </c>
      <c r="V348" s="17">
        <v>3.2258063554763787E-2</v>
      </c>
      <c r="W348" s="17">
        <v>0.89800000000000002</v>
      </c>
      <c r="X348" s="17">
        <v>3.4000000000000002E-2</v>
      </c>
      <c r="Y348" s="17"/>
      <c r="Z348" s="17">
        <v>2.8000000000000001E-2</v>
      </c>
      <c r="AA348" s="17">
        <v>0.04</v>
      </c>
      <c r="AB348" s="17">
        <v>0</v>
      </c>
      <c r="AC348" s="17"/>
      <c r="AD348" s="17">
        <v>0.21099999999999999</v>
      </c>
      <c r="AE348" s="17">
        <v>0.71019999999999994</v>
      </c>
      <c r="AF348" s="5">
        <v>1</v>
      </c>
      <c r="AG348" s="31">
        <v>4873.27001953125</v>
      </c>
      <c r="AH348" s="31">
        <v>5628.25</v>
      </c>
    </row>
    <row r="349" spans="1:34" x14ac:dyDescent="0.3">
      <c r="A349" s="4">
        <v>960894030</v>
      </c>
      <c r="B349" s="3" t="s">
        <v>443</v>
      </c>
      <c r="C349" s="3" t="s">
        <v>1786</v>
      </c>
      <c r="D349" s="14">
        <v>79.268714904785156</v>
      </c>
      <c r="E349" s="14">
        <v>80.668212890625</v>
      </c>
      <c r="F349" s="14">
        <v>74.908309936523438</v>
      </c>
      <c r="G349" s="14">
        <v>75.409217834472656</v>
      </c>
      <c r="H349" s="5">
        <v>421</v>
      </c>
      <c r="I349" s="15">
        <v>3</v>
      </c>
      <c r="J349" s="15">
        <v>5</v>
      </c>
      <c r="K349" s="3" t="s">
        <v>3882</v>
      </c>
      <c r="L349" s="3" t="s">
        <v>3915</v>
      </c>
      <c r="M349" s="3" t="s">
        <v>3918</v>
      </c>
      <c r="N349" s="3" t="s">
        <v>3922</v>
      </c>
      <c r="O349" s="5">
        <v>112</v>
      </c>
      <c r="P349" s="17">
        <v>0.12169311940670011</v>
      </c>
      <c r="Q349" s="5">
        <v>112</v>
      </c>
      <c r="R349" s="17">
        <v>0.12169311940670011</v>
      </c>
      <c r="S349" s="5">
        <v>111</v>
      </c>
      <c r="T349" s="17">
        <v>4.2440317571163177E-2</v>
      </c>
      <c r="U349" s="5">
        <v>111</v>
      </c>
      <c r="V349" s="17">
        <v>4.2440317571163177E-2</v>
      </c>
      <c r="W349" s="17">
        <v>0.88800000000000001</v>
      </c>
      <c r="X349" s="17">
        <v>7.1000000000000008E-2</v>
      </c>
      <c r="Y349" s="17"/>
      <c r="Z349" s="17">
        <v>2.1000000000000001E-2</v>
      </c>
      <c r="AA349" s="17">
        <v>1.7000000000000001E-2</v>
      </c>
      <c r="AB349" s="17">
        <v>2.000000094994903E-3</v>
      </c>
      <c r="AC349" s="17">
        <v>4.4999999999999998E-2</v>
      </c>
      <c r="AD349" s="17">
        <v>0.214</v>
      </c>
      <c r="AE349" s="17">
        <v>0.70620000000000005</v>
      </c>
      <c r="AF349" s="5">
        <v>1</v>
      </c>
      <c r="AG349" s="31">
        <v>52392.30078125</v>
      </c>
      <c r="AH349" s="31">
        <v>53608.639999999999</v>
      </c>
    </row>
    <row r="350" spans="1:34" x14ac:dyDescent="0.3">
      <c r="A350" s="4">
        <v>960894060</v>
      </c>
      <c r="B350" s="3" t="s">
        <v>443</v>
      </c>
      <c r="C350" s="3" t="s">
        <v>1787</v>
      </c>
      <c r="D350" s="14">
        <v>81.561538696289063</v>
      </c>
      <c r="E350" s="14">
        <v>83.089714050292969</v>
      </c>
      <c r="F350" s="14">
        <v>77.544967651367188</v>
      </c>
      <c r="G350" s="14">
        <v>79.960502624511719</v>
      </c>
      <c r="H350" s="5">
        <v>317</v>
      </c>
      <c r="I350" s="15">
        <v>3</v>
      </c>
      <c r="J350" s="15">
        <v>5</v>
      </c>
      <c r="K350" s="3" t="s">
        <v>3882</v>
      </c>
      <c r="L350" s="3" t="s">
        <v>3915</v>
      </c>
      <c r="M350" s="3" t="s">
        <v>3918</v>
      </c>
      <c r="N350" s="3" t="s">
        <v>3922</v>
      </c>
      <c r="O350" s="5">
        <v>218</v>
      </c>
      <c r="P350" s="17">
        <v>0.17793594300746921</v>
      </c>
      <c r="Q350" s="5">
        <v>218</v>
      </c>
      <c r="R350" s="17">
        <v>0.17793594300746921</v>
      </c>
      <c r="S350" s="5">
        <v>218</v>
      </c>
      <c r="T350" s="17">
        <v>7.1174375712871552E-2</v>
      </c>
      <c r="U350" s="5">
        <v>218</v>
      </c>
      <c r="V350" s="17">
        <v>7.1174375712871552E-2</v>
      </c>
      <c r="W350" s="17">
        <v>0.69700000000000006</v>
      </c>
      <c r="X350" s="17">
        <v>6.3E-2</v>
      </c>
      <c r="Y350" s="17"/>
      <c r="Z350" s="17">
        <v>0.16700000000000001</v>
      </c>
      <c r="AA350" s="17">
        <v>6.9000000000000006E-2</v>
      </c>
      <c r="AB350" s="17">
        <v>3.0000000260770321E-3</v>
      </c>
      <c r="AC350" s="17">
        <v>3.7999999999999999E-2</v>
      </c>
      <c r="AD350" s="17">
        <v>0.16400000000000001</v>
      </c>
      <c r="AE350" s="17">
        <v>0.59260000000000002</v>
      </c>
      <c r="AF350" s="5">
        <v>1</v>
      </c>
      <c r="AG350" s="31">
        <v>7661.669921875</v>
      </c>
      <c r="AH350" s="31">
        <v>8556.7000000000007</v>
      </c>
    </row>
    <row r="351" spans="1:34" x14ac:dyDescent="0.3">
      <c r="A351" s="4">
        <v>960894160</v>
      </c>
      <c r="B351" s="3" t="s">
        <v>443</v>
      </c>
      <c r="C351" s="3" t="s">
        <v>1788</v>
      </c>
      <c r="D351" s="14">
        <v>77.131553649902344</v>
      </c>
      <c r="E351" s="14">
        <v>78.643035888671875</v>
      </c>
      <c r="F351" s="14">
        <v>75.288063049316406</v>
      </c>
      <c r="G351" s="14">
        <v>77.696380615234375</v>
      </c>
      <c r="H351" s="5">
        <v>371</v>
      </c>
      <c r="I351" s="15">
        <v>3</v>
      </c>
      <c r="J351" s="15">
        <v>5</v>
      </c>
      <c r="K351" s="3" t="s">
        <v>3882</v>
      </c>
      <c r="L351" s="3" t="s">
        <v>3915</v>
      </c>
      <c r="M351" s="3" t="s">
        <v>3918</v>
      </c>
      <c r="N351" s="3" t="s">
        <v>3922</v>
      </c>
      <c r="O351" s="5">
        <v>246</v>
      </c>
      <c r="P351" s="17">
        <v>8.8235296308994293E-2</v>
      </c>
      <c r="Q351" s="5">
        <v>246</v>
      </c>
      <c r="R351" s="17">
        <v>8.8235296308994293E-2</v>
      </c>
      <c r="S351" s="5">
        <v>246</v>
      </c>
      <c r="T351" s="17">
        <v>3.6065574735403061E-2</v>
      </c>
      <c r="U351" s="5">
        <v>246</v>
      </c>
      <c r="V351" s="17">
        <v>3.6065574735403061E-2</v>
      </c>
      <c r="W351" s="17">
        <v>0.86499999999999999</v>
      </c>
      <c r="X351" s="17">
        <v>0.03</v>
      </c>
      <c r="Y351" s="17"/>
      <c r="Z351" s="17">
        <v>4.9000000000000002E-2</v>
      </c>
      <c r="AA351" s="17">
        <v>5.7000000000000002E-2</v>
      </c>
      <c r="AB351" s="17">
        <v>0</v>
      </c>
      <c r="AC351" s="17"/>
      <c r="AD351" s="17">
        <v>0.19400000000000001</v>
      </c>
      <c r="AE351" s="17">
        <v>0.87230000000000008</v>
      </c>
      <c r="AF351" s="5">
        <v>1</v>
      </c>
      <c r="AG351" s="31">
        <v>5456.9599609375</v>
      </c>
      <c r="AH351" s="31">
        <v>6270.14</v>
      </c>
    </row>
    <row r="352" spans="1:34" x14ac:dyDescent="0.3">
      <c r="A352" s="4">
        <v>960894180</v>
      </c>
      <c r="B352" s="3" t="s">
        <v>443</v>
      </c>
      <c r="C352" s="3" t="s">
        <v>1789</v>
      </c>
      <c r="D352" s="14">
        <v>88.028495788574219</v>
      </c>
      <c r="E352" s="14">
        <v>89.678016662597656</v>
      </c>
      <c r="F352" s="14">
        <v>82.908416748046875</v>
      </c>
      <c r="G352" s="14">
        <v>86.093978881835938</v>
      </c>
      <c r="H352" s="5">
        <v>395</v>
      </c>
      <c r="I352" s="15">
        <v>3</v>
      </c>
      <c r="J352" s="15">
        <v>5</v>
      </c>
      <c r="K352" s="3" t="s">
        <v>3882</v>
      </c>
      <c r="L352" s="3" t="s">
        <v>3915</v>
      </c>
      <c r="M352" s="3" t="s">
        <v>3918</v>
      </c>
      <c r="N352" s="3" t="s">
        <v>3922</v>
      </c>
      <c r="O352" s="5">
        <v>250</v>
      </c>
      <c r="P352" s="17">
        <v>0.20401337742805481</v>
      </c>
      <c r="Q352" s="5">
        <v>250</v>
      </c>
      <c r="R352" s="17">
        <v>0.20401337742805481</v>
      </c>
      <c r="S352" s="5">
        <v>247</v>
      </c>
      <c r="T352" s="17">
        <v>7.0945948362350464E-2</v>
      </c>
      <c r="U352" s="5">
        <v>247</v>
      </c>
      <c r="V352" s="17">
        <v>7.0945948362350464E-2</v>
      </c>
      <c r="W352" s="17">
        <v>0.878</v>
      </c>
      <c r="X352" s="17">
        <v>0.02</v>
      </c>
      <c r="Y352" s="17"/>
      <c r="Z352" s="17">
        <v>4.8000000000000001E-2</v>
      </c>
      <c r="AA352" s="17">
        <v>4.8000000000000001E-2</v>
      </c>
      <c r="AB352" s="17">
        <v>4.999999888241291E-3</v>
      </c>
      <c r="AC352" s="17"/>
      <c r="AD352" s="17">
        <v>0.14199999999999999</v>
      </c>
      <c r="AE352" s="17">
        <v>0.60060000000000002</v>
      </c>
      <c r="AF352" s="5">
        <v>1</v>
      </c>
      <c r="AG352" s="31">
        <v>5903.8798828125</v>
      </c>
      <c r="AH352" s="31">
        <v>6672.12</v>
      </c>
    </row>
    <row r="353" spans="1:34" x14ac:dyDescent="0.3">
      <c r="A353" s="4">
        <v>960894200</v>
      </c>
      <c r="B353" s="3" t="s">
        <v>443</v>
      </c>
      <c r="C353" s="3" t="s">
        <v>1790</v>
      </c>
      <c r="D353" s="14">
        <v>87.386611938476563</v>
      </c>
      <c r="E353" s="14">
        <v>89.011932373046875</v>
      </c>
      <c r="F353" s="14">
        <v>84.556884765625</v>
      </c>
      <c r="G353" s="14">
        <v>88.350784301757813</v>
      </c>
      <c r="H353" s="5">
        <v>256</v>
      </c>
      <c r="I353" s="15">
        <v>3</v>
      </c>
      <c r="J353" s="15">
        <v>5</v>
      </c>
      <c r="K353" s="3" t="s">
        <v>3882</v>
      </c>
      <c r="L353" s="3" t="s">
        <v>3915</v>
      </c>
      <c r="M353" s="3" t="s">
        <v>3918</v>
      </c>
      <c r="N353" s="3" t="s">
        <v>3922</v>
      </c>
      <c r="O353" s="5">
        <v>223</v>
      </c>
      <c r="P353" s="17">
        <v>0.1652173846960068</v>
      </c>
      <c r="Q353" s="5">
        <v>223</v>
      </c>
      <c r="R353" s="17">
        <v>0.1652173846960068</v>
      </c>
      <c r="S353" s="5">
        <v>223</v>
      </c>
      <c r="T353" s="17">
        <v>5.6521739810705178E-2</v>
      </c>
      <c r="U353" s="5">
        <v>223</v>
      </c>
      <c r="V353" s="17">
        <v>5.6521739810705178E-2</v>
      </c>
      <c r="W353" s="17">
        <v>0.78900000000000003</v>
      </c>
      <c r="X353" s="17">
        <v>2.7E-2</v>
      </c>
      <c r="Y353" s="17"/>
      <c r="Z353" s="17">
        <v>0.105</v>
      </c>
      <c r="AA353" s="17">
        <v>7.3999999999999996E-2</v>
      </c>
      <c r="AB353" s="17">
        <v>4.0000001899898052E-3</v>
      </c>
      <c r="AC353" s="17"/>
      <c r="AD353" s="17">
        <v>0.27300000000000002</v>
      </c>
      <c r="AE353" s="17">
        <v>0.65569999999999995</v>
      </c>
      <c r="AF353" s="5">
        <v>1</v>
      </c>
      <c r="AG353" s="31">
        <v>7033.2998046875</v>
      </c>
      <c r="AH353" s="31">
        <v>8094.21</v>
      </c>
    </row>
    <row r="354" spans="1:34" x14ac:dyDescent="0.3">
      <c r="A354" s="4">
        <v>960894210</v>
      </c>
      <c r="B354" s="3" t="s">
        <v>443</v>
      </c>
      <c r="C354" s="3" t="s">
        <v>1791</v>
      </c>
      <c r="D354" s="14">
        <v>76.906898498535156</v>
      </c>
      <c r="E354" s="14">
        <v>78.470466613769531</v>
      </c>
      <c r="F354" s="14">
        <v>79.534698486328125</v>
      </c>
      <c r="G354" s="14">
        <v>81.556747436523438</v>
      </c>
      <c r="H354" s="5">
        <v>353</v>
      </c>
      <c r="I354" s="15">
        <v>6</v>
      </c>
      <c r="J354" s="15">
        <v>6</v>
      </c>
      <c r="K354" s="3" t="s">
        <v>3882</v>
      </c>
      <c r="L354" s="3" t="s">
        <v>3915</v>
      </c>
      <c r="M354" s="3" t="s">
        <v>3918</v>
      </c>
      <c r="N354" s="3" t="s">
        <v>3922</v>
      </c>
      <c r="O354" s="5">
        <v>476</v>
      </c>
      <c r="P354" s="17">
        <v>8.3601288497447968E-2</v>
      </c>
      <c r="Q354" s="5">
        <v>476</v>
      </c>
      <c r="R354" s="17">
        <v>8.3601288497447968E-2</v>
      </c>
      <c r="S354" s="5">
        <v>476</v>
      </c>
      <c r="T354" s="17">
        <v>1.9292604178190231E-2</v>
      </c>
      <c r="U354" s="5">
        <v>476</v>
      </c>
      <c r="V354" s="17">
        <v>1.9292604178190231E-2</v>
      </c>
      <c r="W354" s="17">
        <v>0.92600000000000005</v>
      </c>
      <c r="X354" s="17"/>
      <c r="Y354" s="17"/>
      <c r="Z354" s="17">
        <v>2.8000000000000001E-2</v>
      </c>
      <c r="AA354" s="17">
        <v>3.6999999999999998E-2</v>
      </c>
      <c r="AB354" s="17">
        <v>8.0000003799796104E-3</v>
      </c>
      <c r="AC354" s="17"/>
      <c r="AD354" s="17">
        <v>0.19600000000000001</v>
      </c>
      <c r="AE354" s="17">
        <v>0.86129999999999995</v>
      </c>
      <c r="AF354" s="5">
        <v>1</v>
      </c>
      <c r="AG354" s="31">
        <v>5490.0498046875</v>
      </c>
      <c r="AH354" s="31">
        <v>6396.11</v>
      </c>
    </row>
    <row r="355" spans="1:34" x14ac:dyDescent="0.3">
      <c r="A355" s="4">
        <v>960894260</v>
      </c>
      <c r="B355" s="3" t="s">
        <v>443</v>
      </c>
      <c r="C355" s="3" t="s">
        <v>1792</v>
      </c>
      <c r="D355" s="14">
        <v>83.554847717285156</v>
      </c>
      <c r="E355" s="14">
        <v>85.188751220703125</v>
      </c>
      <c r="F355" s="14">
        <v>81.281234741210938</v>
      </c>
      <c r="G355" s="14">
        <v>83.460517883300781</v>
      </c>
      <c r="H355" s="5">
        <v>352</v>
      </c>
      <c r="I355" s="15">
        <v>3</v>
      </c>
      <c r="J355" s="15">
        <v>5</v>
      </c>
      <c r="K355" s="3" t="s">
        <v>3882</v>
      </c>
      <c r="L355" s="3" t="s">
        <v>3915</v>
      </c>
      <c r="M355" s="3" t="s">
        <v>3918</v>
      </c>
      <c r="N355" s="3" t="s">
        <v>3922</v>
      </c>
      <c r="O355" s="5">
        <v>290</v>
      </c>
      <c r="P355" s="17">
        <v>0.26100629568099981</v>
      </c>
      <c r="Q355" s="5">
        <v>290</v>
      </c>
      <c r="R355" s="17">
        <v>0.26100629568099981</v>
      </c>
      <c r="S355" s="5">
        <v>290</v>
      </c>
      <c r="T355" s="17">
        <v>0.1128526628017426</v>
      </c>
      <c r="U355" s="5">
        <v>290</v>
      </c>
      <c r="V355" s="17">
        <v>0.1128526628017426</v>
      </c>
      <c r="W355" s="17">
        <v>0.79300000000000004</v>
      </c>
      <c r="X355" s="17">
        <v>2.3E-2</v>
      </c>
      <c r="Y355" s="17"/>
      <c r="Z355" s="17">
        <v>0.11899999999999999</v>
      </c>
      <c r="AA355" s="17">
        <v>6.3E-2</v>
      </c>
      <c r="AB355" s="17">
        <v>3.0000000260770321E-3</v>
      </c>
      <c r="AC355" s="17"/>
      <c r="AD355" s="17">
        <v>0.20200000000000001</v>
      </c>
      <c r="AE355" s="17">
        <v>0.72310000000000008</v>
      </c>
      <c r="AF355" s="5">
        <v>1</v>
      </c>
      <c r="AG355" s="31">
        <v>6512.509765625</v>
      </c>
      <c r="AH355" s="31">
        <v>8075.3</v>
      </c>
    </row>
    <row r="356" spans="1:34" x14ac:dyDescent="0.3">
      <c r="A356" s="4">
        <v>960894340</v>
      </c>
      <c r="B356" s="3" t="s">
        <v>443</v>
      </c>
      <c r="C356" s="3" t="s">
        <v>1793</v>
      </c>
      <c r="D356" s="14">
        <v>86.270988464355469</v>
      </c>
      <c r="E356" s="14">
        <v>87.95867919921875</v>
      </c>
      <c r="F356" s="14">
        <v>81.840904235839844</v>
      </c>
      <c r="G356" s="14">
        <v>84.1773681640625</v>
      </c>
      <c r="H356" s="5">
        <v>322</v>
      </c>
      <c r="I356" s="15">
        <v>6</v>
      </c>
      <c r="J356" s="15">
        <v>6</v>
      </c>
      <c r="K356" s="3" t="s">
        <v>3882</v>
      </c>
      <c r="L356" s="3" t="s">
        <v>3915</v>
      </c>
      <c r="M356" s="3" t="s">
        <v>3918</v>
      </c>
      <c r="N356" s="3" t="s">
        <v>3922</v>
      </c>
      <c r="O356" s="5">
        <v>481</v>
      </c>
      <c r="P356" s="17">
        <v>0.19163763523101809</v>
      </c>
      <c r="Q356" s="5">
        <v>481</v>
      </c>
      <c r="R356" s="17">
        <v>0.19163763523101809</v>
      </c>
      <c r="S356" s="5">
        <v>480</v>
      </c>
      <c r="T356" s="17">
        <v>5.9027776122093201E-2</v>
      </c>
      <c r="U356" s="5">
        <v>480</v>
      </c>
      <c r="V356" s="17">
        <v>5.9027776122093201E-2</v>
      </c>
      <c r="W356" s="17">
        <v>0.79500000000000004</v>
      </c>
      <c r="X356" s="17">
        <v>3.6999999999999998E-2</v>
      </c>
      <c r="Y356" s="17"/>
      <c r="Z356" s="17">
        <v>8.7000000000000008E-2</v>
      </c>
      <c r="AA356" s="17">
        <v>7.1000000000000008E-2</v>
      </c>
      <c r="AB356" s="17">
        <v>8.999999612569809E-3</v>
      </c>
      <c r="AC356" s="17"/>
      <c r="AD356" s="17">
        <v>0.224</v>
      </c>
      <c r="AE356" s="17">
        <v>0.63350000000000006</v>
      </c>
      <c r="AF356" s="5">
        <v>1</v>
      </c>
      <c r="AG356" s="31">
        <v>5841.64013671875</v>
      </c>
      <c r="AH356" s="31">
        <v>6765.49</v>
      </c>
    </row>
    <row r="357" spans="1:34" x14ac:dyDescent="0.3">
      <c r="A357" s="4">
        <v>500063020</v>
      </c>
      <c r="B357" s="3" t="s">
        <v>258</v>
      </c>
      <c r="C357" s="3" t="s">
        <v>1332</v>
      </c>
      <c r="D357" s="14">
        <v>87.89837646484375</v>
      </c>
      <c r="E357" s="14">
        <v>86.994377136230469</v>
      </c>
      <c r="F357" s="14">
        <v>82.092903137207031</v>
      </c>
      <c r="G357" s="14">
        <v>80.846298217773438</v>
      </c>
      <c r="H357" s="5">
        <v>504</v>
      </c>
      <c r="I357" s="15">
        <v>7</v>
      </c>
      <c r="J357" s="15">
        <v>8</v>
      </c>
      <c r="K357" s="3" t="s">
        <v>3897</v>
      </c>
      <c r="L357" s="3" t="s">
        <v>3915</v>
      </c>
      <c r="M357" s="3" t="s">
        <v>3917</v>
      </c>
      <c r="N357" s="3" t="s">
        <v>3922</v>
      </c>
      <c r="O357" s="5">
        <v>923</v>
      </c>
      <c r="P357" s="17">
        <v>0.62004172801971436</v>
      </c>
      <c r="Q357" s="5">
        <v>364</v>
      </c>
      <c r="R357" s="17">
        <v>0.45303866267204279</v>
      </c>
      <c r="S357" s="5">
        <v>921</v>
      </c>
      <c r="T357" s="17">
        <v>0.5146443247795105</v>
      </c>
      <c r="U357" s="5">
        <v>364</v>
      </c>
      <c r="V357" s="17">
        <v>0.34254142642021179</v>
      </c>
      <c r="W357" s="17">
        <v>0.04</v>
      </c>
      <c r="X357" s="17">
        <v>1.4E-2</v>
      </c>
      <c r="Y357" s="17">
        <v>1.2E-2</v>
      </c>
      <c r="Z357" s="17">
        <v>0.84499999999999997</v>
      </c>
      <c r="AA357" s="17">
        <v>7.9000000000000001E-2</v>
      </c>
      <c r="AB357" s="17">
        <v>9.9999997764825821E-3</v>
      </c>
      <c r="AC357" s="17"/>
      <c r="AD357" s="17">
        <v>9.2999999999999999E-2</v>
      </c>
      <c r="AE357" s="17">
        <v>0.28599999999999998</v>
      </c>
      <c r="AF357" s="5">
        <v>0</v>
      </c>
      <c r="AG357" s="31">
        <v>9090.2998046875</v>
      </c>
      <c r="AH357" s="31">
        <v>9541.24</v>
      </c>
    </row>
    <row r="358" spans="1:34" x14ac:dyDescent="0.3">
      <c r="A358" s="4">
        <v>500065020</v>
      </c>
      <c r="B358" s="3" t="s">
        <v>258</v>
      </c>
      <c r="C358" s="3" t="s">
        <v>1333</v>
      </c>
      <c r="D358" s="14">
        <v>82.269844055175781</v>
      </c>
      <c r="E358" s="14">
        <v>80.708984375</v>
      </c>
      <c r="F358" s="14">
        <v>78.178688049316406</v>
      </c>
      <c r="G358" s="14">
        <v>78.703620910644531</v>
      </c>
      <c r="H358" s="5">
        <v>740</v>
      </c>
      <c r="I358" s="15">
        <v>4</v>
      </c>
      <c r="J358" s="15">
        <v>6</v>
      </c>
      <c r="K358" s="3" t="s">
        <v>3897</v>
      </c>
      <c r="L358" s="3" t="s">
        <v>3915</v>
      </c>
      <c r="M358" s="3" t="s">
        <v>3917</v>
      </c>
      <c r="N358" s="3" t="s">
        <v>3922</v>
      </c>
      <c r="O358" s="5">
        <v>1225</v>
      </c>
      <c r="P358" s="17">
        <v>0.65550905466079712</v>
      </c>
      <c r="Q358" s="5">
        <v>532</v>
      </c>
      <c r="R358" s="17">
        <v>0.51034480333328247</v>
      </c>
      <c r="S358" s="5">
        <v>1225</v>
      </c>
      <c r="T358" s="17">
        <v>0.58635097742080688</v>
      </c>
      <c r="U358" s="5">
        <v>531</v>
      </c>
      <c r="V358" s="17">
        <v>0.44329896569252009</v>
      </c>
      <c r="W358" s="17">
        <v>3.1E-2</v>
      </c>
      <c r="X358" s="17">
        <v>1.2E-2</v>
      </c>
      <c r="Y358" s="17">
        <v>7.0000000000000001E-3</v>
      </c>
      <c r="Z358" s="17">
        <v>0.872</v>
      </c>
      <c r="AA358" s="17">
        <v>7.6999999999999999E-2</v>
      </c>
      <c r="AB358" s="17">
        <v>1.0000000474974511E-3</v>
      </c>
      <c r="AC358" s="17"/>
      <c r="AD358" s="17">
        <v>0.104</v>
      </c>
      <c r="AE358" s="17">
        <v>0.32800000000000001</v>
      </c>
      <c r="AF358" s="5">
        <v>0</v>
      </c>
      <c r="AG358" s="31">
        <v>7500.009765625</v>
      </c>
      <c r="AH358" s="31">
        <v>8071.5</v>
      </c>
    </row>
    <row r="359" spans="1:34" x14ac:dyDescent="0.3">
      <c r="A359" s="4">
        <v>1121013000</v>
      </c>
      <c r="B359" s="3" t="s">
        <v>526</v>
      </c>
      <c r="C359" s="3" t="s">
        <v>2040</v>
      </c>
      <c r="D359" s="14">
        <v>87.172576904296875</v>
      </c>
      <c r="E359" s="14">
        <v>89.246879577636719</v>
      </c>
      <c r="F359" s="14">
        <v>88.713165283203125</v>
      </c>
      <c r="G359" s="14">
        <v>89.331253051757813</v>
      </c>
      <c r="H359" s="5">
        <v>132</v>
      </c>
      <c r="I359" s="15">
        <v>6</v>
      </c>
      <c r="J359" s="15">
        <v>8</v>
      </c>
      <c r="K359" s="3" t="s">
        <v>3816</v>
      </c>
      <c r="L359" s="3" t="s">
        <v>3907</v>
      </c>
      <c r="M359" s="3" t="s">
        <v>3916</v>
      </c>
      <c r="N359" s="3" t="s">
        <v>3923</v>
      </c>
      <c r="O359" s="5">
        <v>238</v>
      </c>
      <c r="P359" s="17">
        <v>0.36290323734283447</v>
      </c>
      <c r="Q359" s="5">
        <v>134</v>
      </c>
      <c r="R359" s="17">
        <v>0.28125</v>
      </c>
      <c r="S359" s="5">
        <v>239</v>
      </c>
      <c r="T359" s="17">
        <v>0.40000000596046448</v>
      </c>
      <c r="U359" s="5">
        <v>134</v>
      </c>
      <c r="V359" s="17">
        <v>0.328125</v>
      </c>
      <c r="W359" s="17"/>
      <c r="X359" s="17"/>
      <c r="Y359" s="17"/>
      <c r="Z359" s="17">
        <v>0.95500000000000007</v>
      </c>
      <c r="AA359" s="17">
        <v>3.7999999999999999E-2</v>
      </c>
      <c r="AB359" s="17">
        <v>8.0000003799796104E-3</v>
      </c>
      <c r="AC359" s="17"/>
      <c r="AD359" s="17">
        <v>0.16700000000000001</v>
      </c>
      <c r="AE359" s="17">
        <v>0.46400000000000002</v>
      </c>
      <c r="AF359" s="5">
        <v>0</v>
      </c>
      <c r="AG359" s="31">
        <v>7867.22021484375</v>
      </c>
      <c r="AH359" s="31">
        <v>8723.01</v>
      </c>
    </row>
    <row r="360" spans="1:34" x14ac:dyDescent="0.3">
      <c r="A360" s="4">
        <v>1121014020</v>
      </c>
      <c r="B360" s="3" t="s">
        <v>526</v>
      </c>
      <c r="C360" s="3" t="s">
        <v>2041</v>
      </c>
      <c r="D360" s="14">
        <v>81.091705322265625</v>
      </c>
      <c r="E360" s="14">
        <v>81.413185119628906</v>
      </c>
      <c r="F360" s="14">
        <v>81.361640930175781</v>
      </c>
      <c r="G360" s="14">
        <v>79.380592346191406</v>
      </c>
      <c r="H360" s="5">
        <v>251</v>
      </c>
      <c r="I360" s="15" t="s">
        <v>3981</v>
      </c>
      <c r="J360" s="15">
        <v>5</v>
      </c>
      <c r="K360" s="3" t="s">
        <v>3816</v>
      </c>
      <c r="L360" s="3" t="s">
        <v>3907</v>
      </c>
      <c r="M360" s="3" t="s">
        <v>3916</v>
      </c>
      <c r="N360" s="3" t="s">
        <v>3923</v>
      </c>
      <c r="O360" s="5">
        <v>118</v>
      </c>
      <c r="P360" s="17">
        <v>0.32203391194343572</v>
      </c>
      <c r="Q360" s="5">
        <v>66</v>
      </c>
      <c r="R360" s="17">
        <v>0.26760563254356379</v>
      </c>
      <c r="S360" s="5">
        <v>118</v>
      </c>
      <c r="T360" s="17">
        <v>0.32773110270500178</v>
      </c>
      <c r="U360" s="5">
        <v>66</v>
      </c>
      <c r="V360" s="17">
        <v>0.25</v>
      </c>
      <c r="W360" s="17"/>
      <c r="X360" s="17"/>
      <c r="Y360" s="17"/>
      <c r="Z360" s="17">
        <v>0.97199999999999998</v>
      </c>
      <c r="AA360" s="17">
        <v>0.02</v>
      </c>
      <c r="AB360" s="17">
        <v>8.0000003799796104E-3</v>
      </c>
      <c r="AC360" s="17"/>
      <c r="AD360" s="17">
        <v>0.128</v>
      </c>
      <c r="AE360" s="17">
        <v>0.57799999999999996</v>
      </c>
      <c r="AF360" s="5">
        <v>0</v>
      </c>
      <c r="AG360" s="31">
        <v>8698.4404296875</v>
      </c>
      <c r="AH360" s="31">
        <v>9594.67</v>
      </c>
    </row>
    <row r="361" spans="1:34" x14ac:dyDescent="0.3">
      <c r="A361" s="4">
        <v>1060033000</v>
      </c>
      <c r="B361" s="3" t="s">
        <v>501</v>
      </c>
      <c r="C361" s="3" t="s">
        <v>1995</v>
      </c>
      <c r="D361" s="14">
        <v>88.617095947265625</v>
      </c>
      <c r="E361" s="14">
        <v>89.581077575683594</v>
      </c>
      <c r="F361" s="14">
        <v>90.317214965820313</v>
      </c>
      <c r="G361" s="14">
        <v>89.467330932617188</v>
      </c>
      <c r="H361" s="5">
        <v>333</v>
      </c>
      <c r="I361" s="15">
        <v>5</v>
      </c>
      <c r="J361" s="15">
        <v>8</v>
      </c>
      <c r="K361" s="3" t="s">
        <v>3796</v>
      </c>
      <c r="L361" s="3" t="s">
        <v>3907</v>
      </c>
      <c r="M361" s="3" t="s">
        <v>3917</v>
      </c>
      <c r="N361" s="3" t="s">
        <v>3923</v>
      </c>
      <c r="O361" s="5">
        <v>583</v>
      </c>
      <c r="P361" s="17">
        <v>0.54220777750015259</v>
      </c>
      <c r="Q361" s="5">
        <v>363</v>
      </c>
      <c r="R361" s="17">
        <v>0.43406593799591059</v>
      </c>
      <c r="S361" s="5">
        <v>586</v>
      </c>
      <c r="T361" s="17">
        <v>0.49350649118423462</v>
      </c>
      <c r="U361" s="5">
        <v>366</v>
      </c>
      <c r="V361" s="17">
        <v>0.3461538553237915</v>
      </c>
      <c r="W361" s="17"/>
      <c r="X361" s="17">
        <v>3.5999999999999997E-2</v>
      </c>
      <c r="Y361" s="17"/>
      <c r="Z361" s="17">
        <v>0.90100000000000002</v>
      </c>
      <c r="AA361" s="17">
        <v>3.9E-2</v>
      </c>
      <c r="AB361" s="17">
        <v>2.400000020861626E-2</v>
      </c>
      <c r="AC361" s="17"/>
      <c r="AD361" s="17">
        <v>0.20100000000000001</v>
      </c>
      <c r="AE361" s="17">
        <v>0.50600000000000001</v>
      </c>
      <c r="AF361" s="5">
        <v>0</v>
      </c>
      <c r="AG361" s="31">
        <v>8836.6201171875</v>
      </c>
      <c r="AH361" s="31">
        <v>9656.34</v>
      </c>
    </row>
    <row r="362" spans="1:34" x14ac:dyDescent="0.3">
      <c r="A362" s="4">
        <v>1060034020</v>
      </c>
      <c r="B362" s="3" t="s">
        <v>501</v>
      </c>
      <c r="C362" s="3" t="s">
        <v>1996</v>
      </c>
      <c r="D362" s="14">
        <v>76.800949096679688</v>
      </c>
      <c r="E362" s="14">
        <v>76.9141845703125</v>
      </c>
      <c r="F362" s="14">
        <v>78.859550476074219</v>
      </c>
      <c r="G362" s="14">
        <v>80.060905456542969</v>
      </c>
      <c r="H362" s="5">
        <v>391</v>
      </c>
      <c r="I362" s="15" t="s">
        <v>3981</v>
      </c>
      <c r="J362" s="15">
        <v>4</v>
      </c>
      <c r="K362" s="3" t="s">
        <v>3796</v>
      </c>
      <c r="L362" s="3" t="s">
        <v>3907</v>
      </c>
      <c r="M362" s="3" t="s">
        <v>3917</v>
      </c>
      <c r="N362" s="3" t="s">
        <v>3923</v>
      </c>
      <c r="O362" s="5">
        <v>85</v>
      </c>
      <c r="P362" s="17">
        <v>0.49242424964904791</v>
      </c>
      <c r="Q362" s="5">
        <v>52</v>
      </c>
      <c r="R362" s="17">
        <v>0.41463413834571838</v>
      </c>
      <c r="S362" s="5">
        <v>85</v>
      </c>
      <c r="T362" s="17">
        <v>0.40909090638160711</v>
      </c>
      <c r="U362" s="5">
        <v>52</v>
      </c>
      <c r="V362" s="17">
        <v>0.28048780560493469</v>
      </c>
      <c r="W362" s="17"/>
      <c r="X362" s="17">
        <v>2.8000000000000001E-2</v>
      </c>
      <c r="Y362" s="17"/>
      <c r="Z362" s="17">
        <v>0.92100000000000004</v>
      </c>
      <c r="AA362" s="17">
        <v>2.5999999999999999E-2</v>
      </c>
      <c r="AB362" s="17">
        <v>2.60000005364418E-2</v>
      </c>
      <c r="AC362" s="17"/>
      <c r="AD362" s="17">
        <v>0.182</v>
      </c>
      <c r="AE362" s="17">
        <v>0.59199999999999997</v>
      </c>
      <c r="AF362" s="5">
        <v>0</v>
      </c>
      <c r="AG362" s="31">
        <v>8431.8701171875</v>
      </c>
      <c r="AH362" s="31">
        <v>10083.66</v>
      </c>
    </row>
    <row r="363" spans="1:34" x14ac:dyDescent="0.3">
      <c r="A363" s="4">
        <v>480663000</v>
      </c>
      <c r="B363" s="3" t="s">
        <v>216</v>
      </c>
      <c r="C363" s="3" t="s">
        <v>1132</v>
      </c>
      <c r="D363" s="14">
        <v>83.387496948242188</v>
      </c>
      <c r="E363" s="14">
        <v>82.642860412597656</v>
      </c>
      <c r="F363" s="14">
        <v>80.260208129882813</v>
      </c>
      <c r="G363" s="14">
        <v>80.122756958007813</v>
      </c>
      <c r="H363" s="5">
        <v>790</v>
      </c>
      <c r="I363" s="15">
        <v>7</v>
      </c>
      <c r="J363" s="15">
        <v>8</v>
      </c>
      <c r="K363" s="3" t="s">
        <v>3879</v>
      </c>
      <c r="L363" s="3" t="s">
        <v>3914</v>
      </c>
      <c r="M363" s="3" t="s">
        <v>3919</v>
      </c>
      <c r="N363" s="3" t="s">
        <v>3921</v>
      </c>
      <c r="O363" s="5">
        <v>1492</v>
      </c>
      <c r="P363" s="17">
        <v>0.42013421654701227</v>
      </c>
      <c r="Q363" s="5">
        <v>899</v>
      </c>
      <c r="R363" s="17">
        <v>0.33257919549942022</v>
      </c>
      <c r="S363" s="5">
        <v>1479</v>
      </c>
      <c r="T363" s="17">
        <v>0.21621622145175931</v>
      </c>
      <c r="U363" s="5">
        <v>894</v>
      </c>
      <c r="V363" s="17">
        <v>0.13242009282112119</v>
      </c>
      <c r="W363" s="17">
        <v>9.1999999999999998E-2</v>
      </c>
      <c r="X363" s="17">
        <v>0.11</v>
      </c>
      <c r="Y363" s="17">
        <v>6.0000000000000001E-3</v>
      </c>
      <c r="Z363" s="17">
        <v>0.72499999999999998</v>
      </c>
      <c r="AA363" s="17">
        <v>2.8000000000000001E-2</v>
      </c>
      <c r="AB363" s="17">
        <v>3.7999998778104782E-2</v>
      </c>
      <c r="AC363" s="17">
        <v>0.01</v>
      </c>
      <c r="AD363" s="17">
        <v>0.13300000000000001</v>
      </c>
      <c r="AE363" s="17">
        <v>0.48299999999999998</v>
      </c>
      <c r="AF363" s="5">
        <v>0</v>
      </c>
      <c r="AG363" s="31">
        <v>8765.0595703125</v>
      </c>
      <c r="AH363" s="31">
        <v>9205.07</v>
      </c>
    </row>
    <row r="364" spans="1:34" x14ac:dyDescent="0.3">
      <c r="A364" s="4">
        <v>480664020</v>
      </c>
      <c r="B364" s="3" t="s">
        <v>216</v>
      </c>
      <c r="C364" s="3" t="s">
        <v>1133</v>
      </c>
      <c r="D364" s="14">
        <v>87.297508239746094</v>
      </c>
      <c r="E364" s="14">
        <v>87.850372314453125</v>
      </c>
      <c r="F364" s="14">
        <v>84.997581481933594</v>
      </c>
      <c r="G364" s="14">
        <v>84.441558837890625</v>
      </c>
      <c r="H364" s="5">
        <v>362</v>
      </c>
      <c r="I364" s="15" t="s">
        <v>3981</v>
      </c>
      <c r="J364" s="15">
        <v>4</v>
      </c>
      <c r="K364" s="3" t="s">
        <v>3879</v>
      </c>
      <c r="L364" s="3" t="s">
        <v>3914</v>
      </c>
      <c r="M364" s="3" t="s">
        <v>3919</v>
      </c>
      <c r="N364" s="3" t="s">
        <v>3921</v>
      </c>
      <c r="O364" s="5">
        <v>92</v>
      </c>
      <c r="P364" s="17">
        <v>0.41216215491294861</v>
      </c>
      <c r="Q364" s="5">
        <v>53</v>
      </c>
      <c r="R364" s="17">
        <v>0.29670330882072449</v>
      </c>
      <c r="S364" s="5">
        <v>92</v>
      </c>
      <c r="T364" s="17">
        <v>0.36486485600471502</v>
      </c>
      <c r="U364" s="5">
        <v>53</v>
      </c>
      <c r="V364" s="17">
        <v>0.2417582422494888</v>
      </c>
      <c r="W364" s="17">
        <v>7.4999999999999997E-2</v>
      </c>
      <c r="X364" s="17">
        <v>0.13300000000000001</v>
      </c>
      <c r="Y364" s="17"/>
      <c r="Z364" s="17">
        <v>0.65700000000000003</v>
      </c>
      <c r="AA364" s="17">
        <v>9.7000000000000003E-2</v>
      </c>
      <c r="AB364" s="17">
        <v>3.9000000804662698E-2</v>
      </c>
      <c r="AC364" s="17">
        <v>1.7000000000000001E-2</v>
      </c>
      <c r="AD364" s="17">
        <v>0.111</v>
      </c>
      <c r="AE364" s="17">
        <v>0.42</v>
      </c>
      <c r="AF364" s="5">
        <v>0</v>
      </c>
      <c r="AG364" s="31">
        <v>9255.8603515625</v>
      </c>
      <c r="AH364" s="31">
        <v>9948.4599999999991</v>
      </c>
    </row>
    <row r="365" spans="1:34" x14ac:dyDescent="0.3">
      <c r="A365" s="4">
        <v>480664040</v>
      </c>
      <c r="B365" s="3" t="s">
        <v>216</v>
      </c>
      <c r="C365" s="3" t="s">
        <v>1134</v>
      </c>
      <c r="D365" s="14">
        <v>87.290794372558594</v>
      </c>
      <c r="E365" s="14">
        <v>89.316802978515625</v>
      </c>
      <c r="F365" s="14">
        <v>85.834709167480469</v>
      </c>
      <c r="G365" s="14">
        <v>86.07012939453125</v>
      </c>
      <c r="H365" s="5">
        <v>305</v>
      </c>
      <c r="I365" s="15" t="s">
        <v>3981</v>
      </c>
      <c r="J365" s="15">
        <v>4</v>
      </c>
      <c r="K365" s="3" t="s">
        <v>3879</v>
      </c>
      <c r="L365" s="3" t="s">
        <v>3914</v>
      </c>
      <c r="M365" s="3" t="s">
        <v>3919</v>
      </c>
      <c r="N365" s="3" t="s">
        <v>3921</v>
      </c>
      <c r="O365" s="5">
        <v>84</v>
      </c>
      <c r="P365" s="17">
        <v>0.49523809552192688</v>
      </c>
      <c r="Q365" s="5">
        <v>42</v>
      </c>
      <c r="R365" s="17">
        <v>0.30188679695129389</v>
      </c>
      <c r="S365" s="5">
        <v>84</v>
      </c>
      <c r="T365" s="17">
        <v>0.43269231915473938</v>
      </c>
      <c r="U365" s="5">
        <v>42</v>
      </c>
      <c r="V365" s="17">
        <v>0.25</v>
      </c>
      <c r="W365" s="17">
        <v>2.3E-2</v>
      </c>
      <c r="X365" s="17">
        <v>5.6000000000000001E-2</v>
      </c>
      <c r="Y365" s="17"/>
      <c r="Z365" s="17">
        <v>0.90200000000000002</v>
      </c>
      <c r="AA365" s="17"/>
      <c r="AB365" s="17">
        <v>1.9999999552965161E-2</v>
      </c>
      <c r="AC365" s="17"/>
      <c r="AD365" s="17">
        <v>0.154</v>
      </c>
      <c r="AE365" s="17">
        <v>0.45400000000000001</v>
      </c>
      <c r="AF365" s="5">
        <v>0</v>
      </c>
      <c r="AG365" s="31">
        <v>10952.51953125</v>
      </c>
      <c r="AH365" s="31">
        <v>11968.62</v>
      </c>
    </row>
    <row r="366" spans="1:34" x14ac:dyDescent="0.3">
      <c r="A366" s="4">
        <v>480664060</v>
      </c>
      <c r="B366" s="3" t="s">
        <v>216</v>
      </c>
      <c r="C366" s="3" t="s">
        <v>1135</v>
      </c>
      <c r="D366" s="14">
        <v>77.92291259765625</v>
      </c>
      <c r="E366" s="14">
        <v>78.592231750488281</v>
      </c>
      <c r="F366" s="14">
        <v>75.375762939453125</v>
      </c>
      <c r="G366" s="14">
        <v>75.268791198730469</v>
      </c>
      <c r="H366" s="5">
        <v>333</v>
      </c>
      <c r="I366" s="15" t="s">
        <v>3981</v>
      </c>
      <c r="J366" s="15">
        <v>4</v>
      </c>
      <c r="K366" s="3" t="s">
        <v>3879</v>
      </c>
      <c r="L366" s="3" t="s">
        <v>3914</v>
      </c>
      <c r="M366" s="3" t="s">
        <v>3919</v>
      </c>
      <c r="N366" s="3" t="s">
        <v>3921</v>
      </c>
      <c r="O366" s="5">
        <v>82</v>
      </c>
      <c r="P366" s="17">
        <v>0.37956205010414118</v>
      </c>
      <c r="Q366" s="5">
        <v>54</v>
      </c>
      <c r="R366" s="17">
        <v>0.23376622796058649</v>
      </c>
      <c r="S366" s="5">
        <v>82</v>
      </c>
      <c r="T366" s="17">
        <v>0.29927006363868708</v>
      </c>
      <c r="U366" s="5">
        <v>54</v>
      </c>
      <c r="V366" s="17">
        <v>0.18181818723678589</v>
      </c>
      <c r="W366" s="17">
        <v>7.8E-2</v>
      </c>
      <c r="X366" s="17">
        <v>0.129</v>
      </c>
      <c r="Y366" s="17"/>
      <c r="Z366" s="17">
        <v>0.71799999999999997</v>
      </c>
      <c r="AA366" s="17">
        <v>5.7000000000000002E-2</v>
      </c>
      <c r="AB366" s="17">
        <v>1.7999999225139621E-2</v>
      </c>
      <c r="AC366" s="17">
        <v>1.4999999999999999E-2</v>
      </c>
      <c r="AD366" s="17">
        <v>8.7000000000000008E-2</v>
      </c>
      <c r="AE366" s="17">
        <v>0.50900000000000001</v>
      </c>
      <c r="AF366" s="5">
        <v>0</v>
      </c>
      <c r="AG366" s="31">
        <v>9962.16015625</v>
      </c>
      <c r="AH366" s="31">
        <v>10810.43</v>
      </c>
    </row>
    <row r="367" spans="1:34" x14ac:dyDescent="0.3">
      <c r="A367" s="4">
        <v>480664080</v>
      </c>
      <c r="B367" s="3" t="s">
        <v>216</v>
      </c>
      <c r="C367" s="3" t="s">
        <v>1136</v>
      </c>
      <c r="D367" s="14">
        <v>90.604293823242188</v>
      </c>
      <c r="E367" s="14">
        <v>90.794021606445313</v>
      </c>
      <c r="F367" s="14">
        <v>86.649101257324219</v>
      </c>
      <c r="G367" s="14">
        <v>88.889305114746094</v>
      </c>
      <c r="H367" s="5">
        <v>326</v>
      </c>
      <c r="I367" s="15" t="s">
        <v>3981</v>
      </c>
      <c r="J367" s="15">
        <v>4</v>
      </c>
      <c r="K367" s="3" t="s">
        <v>3879</v>
      </c>
      <c r="L367" s="3" t="s">
        <v>3914</v>
      </c>
      <c r="M367" s="3" t="s">
        <v>3919</v>
      </c>
      <c r="N367" s="3" t="s">
        <v>3921</v>
      </c>
      <c r="O367" s="5">
        <v>62</v>
      </c>
      <c r="P367" s="17">
        <v>0.29457363486289978</v>
      </c>
      <c r="Q367" s="5">
        <v>48</v>
      </c>
      <c r="R367" s="17">
        <v>0.26530611515045172</v>
      </c>
      <c r="S367" s="5">
        <v>62</v>
      </c>
      <c r="T367" s="17">
        <v>0.22480620443820951</v>
      </c>
      <c r="U367" s="5">
        <v>48</v>
      </c>
      <c r="V367" s="17">
        <v>0.2040816396474838</v>
      </c>
      <c r="W367" s="17">
        <v>0.16</v>
      </c>
      <c r="X367" s="17">
        <v>0.123</v>
      </c>
      <c r="Y367" s="17"/>
      <c r="Z367" s="17">
        <v>0.61</v>
      </c>
      <c r="AA367" s="17">
        <v>7.1000000000000008E-2</v>
      </c>
      <c r="AB367" s="17">
        <v>3.7000000476837158E-2</v>
      </c>
      <c r="AC367" s="17">
        <v>2.5000000000000001E-2</v>
      </c>
      <c r="AD367" s="17">
        <v>0.187</v>
      </c>
      <c r="AE367" s="17">
        <v>0.68100000000000005</v>
      </c>
      <c r="AF367" s="5">
        <v>0</v>
      </c>
      <c r="AG367" s="31">
        <v>10477.8896484375</v>
      </c>
      <c r="AH367" s="31">
        <v>11684.37</v>
      </c>
    </row>
    <row r="368" spans="1:34" x14ac:dyDescent="0.3">
      <c r="A368" s="4">
        <v>480664110</v>
      </c>
      <c r="B368" s="3" t="s">
        <v>216</v>
      </c>
      <c r="C368" s="3" t="s">
        <v>1137</v>
      </c>
      <c r="D368" s="14">
        <v>78.951202392578125</v>
      </c>
      <c r="E368" s="14">
        <v>78.448715209960938</v>
      </c>
      <c r="F368" s="14">
        <v>80.962631225585938</v>
      </c>
      <c r="G368" s="14">
        <v>80.9503173828125</v>
      </c>
      <c r="H368" s="5">
        <v>761</v>
      </c>
      <c r="I368" s="15">
        <v>5</v>
      </c>
      <c r="J368" s="15">
        <v>6</v>
      </c>
      <c r="K368" s="3" t="s">
        <v>3879</v>
      </c>
      <c r="L368" s="3" t="s">
        <v>3914</v>
      </c>
      <c r="M368" s="3" t="s">
        <v>3919</v>
      </c>
      <c r="N368" s="3" t="s">
        <v>3921</v>
      </c>
      <c r="O368" s="5">
        <v>1458</v>
      </c>
      <c r="P368" s="17">
        <v>0.33669063448905939</v>
      </c>
      <c r="Q368" s="5">
        <v>914</v>
      </c>
      <c r="R368" s="17">
        <v>0.24311926960945129</v>
      </c>
      <c r="S368" s="5">
        <v>1456</v>
      </c>
      <c r="T368" s="17">
        <v>0.25936600565910339</v>
      </c>
      <c r="U368" s="5">
        <v>913</v>
      </c>
      <c r="V368" s="17">
        <v>0.1559633016586304</v>
      </c>
      <c r="W368" s="17">
        <v>0.1</v>
      </c>
      <c r="X368" s="17">
        <v>0.109</v>
      </c>
      <c r="Y368" s="17"/>
      <c r="Z368" s="17">
        <v>0.72399999999999998</v>
      </c>
      <c r="AA368" s="17">
        <v>3.4000000000000002E-2</v>
      </c>
      <c r="AB368" s="17">
        <v>3.2999999821186073E-2</v>
      </c>
      <c r="AC368" s="17">
        <v>8.0000000000000002E-3</v>
      </c>
      <c r="AD368" s="17">
        <v>0.129</v>
      </c>
      <c r="AE368" s="17">
        <v>0.51400000000000001</v>
      </c>
      <c r="AF368" s="5">
        <v>0</v>
      </c>
      <c r="AG368" s="31">
        <v>7658.2900390625</v>
      </c>
      <c r="AH368" s="31">
        <v>8413.32</v>
      </c>
    </row>
    <row r="369" spans="1:34" x14ac:dyDescent="0.3">
      <c r="A369" s="4">
        <v>480664130</v>
      </c>
      <c r="B369" s="3" t="s">
        <v>216</v>
      </c>
      <c r="C369" s="3" t="s">
        <v>1138</v>
      </c>
      <c r="D369" s="14">
        <v>73.2137451171875</v>
      </c>
      <c r="E369" s="14">
        <v>72.407760620117188</v>
      </c>
      <c r="F369" s="14">
        <v>77.907829284667969</v>
      </c>
      <c r="G369" s="14">
        <v>76.385787963867188</v>
      </c>
      <c r="H369" s="5">
        <v>374</v>
      </c>
      <c r="I369" s="15" t="s">
        <v>3980</v>
      </c>
      <c r="J369" s="15">
        <v>4</v>
      </c>
      <c r="K369" s="3" t="s">
        <v>3879</v>
      </c>
      <c r="L369" s="3" t="s">
        <v>3914</v>
      </c>
      <c r="M369" s="3" t="s">
        <v>3919</v>
      </c>
      <c r="N369" s="3" t="s">
        <v>3921</v>
      </c>
      <c r="O369" s="5">
        <v>81</v>
      </c>
      <c r="P369" s="17">
        <v>0.380952388048172</v>
      </c>
      <c r="Q369" s="5">
        <v>46</v>
      </c>
      <c r="R369" s="17">
        <v>0.24418604373931879</v>
      </c>
      <c r="S369" s="5">
        <v>81</v>
      </c>
      <c r="T369" s="17">
        <v>0.41496598720550543</v>
      </c>
      <c r="U369" s="5">
        <v>46</v>
      </c>
      <c r="V369" s="17">
        <v>0.24418604373931879</v>
      </c>
      <c r="W369" s="17">
        <v>0.13900000000000001</v>
      </c>
      <c r="X369" s="17">
        <v>0.11799999999999999</v>
      </c>
      <c r="Y369" s="17"/>
      <c r="Z369" s="17">
        <v>0.626</v>
      </c>
      <c r="AA369" s="17">
        <v>6.7000000000000004E-2</v>
      </c>
      <c r="AB369" s="17">
        <v>5.0999999046325677E-2</v>
      </c>
      <c r="AC369" s="17">
        <v>3.2000000000000001E-2</v>
      </c>
      <c r="AD369" s="17">
        <v>9.4E-2</v>
      </c>
      <c r="AE369" s="17">
        <v>0.55700000000000005</v>
      </c>
      <c r="AF369" s="5">
        <v>0</v>
      </c>
      <c r="AG369" s="31">
        <v>9822.4404296875</v>
      </c>
      <c r="AH369" s="31">
        <v>10758.67</v>
      </c>
    </row>
    <row r="370" spans="1:34" x14ac:dyDescent="0.3">
      <c r="A370" s="4">
        <v>500122050</v>
      </c>
      <c r="B370" s="3" t="s">
        <v>262</v>
      </c>
      <c r="C370" s="3" t="s">
        <v>1339</v>
      </c>
      <c r="D370" s="14">
        <v>80.030570983886719</v>
      </c>
      <c r="E370" s="14">
        <v>78.414253234863281</v>
      </c>
      <c r="F370" s="14">
        <v>79.204383850097656</v>
      </c>
      <c r="G370" s="14">
        <v>77.754798889160156</v>
      </c>
      <c r="H370" s="5">
        <v>669</v>
      </c>
      <c r="I370" s="15">
        <v>6</v>
      </c>
      <c r="J370" s="15">
        <v>8</v>
      </c>
      <c r="K370" s="3" t="s">
        <v>3897</v>
      </c>
      <c r="L370" s="3" t="s">
        <v>3915</v>
      </c>
      <c r="M370" s="3" t="s">
        <v>3918</v>
      </c>
      <c r="N370" s="3" t="s">
        <v>3923</v>
      </c>
      <c r="O370" s="5">
        <v>1300</v>
      </c>
      <c r="P370" s="17">
        <v>0.43017655611038208</v>
      </c>
      <c r="Q370" s="5">
        <v>601</v>
      </c>
      <c r="R370" s="17">
        <v>0.29277566075325012</v>
      </c>
      <c r="S370" s="5">
        <v>1298</v>
      </c>
      <c r="T370" s="17">
        <v>0.31621187925338751</v>
      </c>
      <c r="U370" s="5">
        <v>601</v>
      </c>
      <c r="V370" s="17">
        <v>0.1406844109296799</v>
      </c>
      <c r="W370" s="17">
        <v>1.2E-2</v>
      </c>
      <c r="X370" s="17">
        <v>4.4999999999999998E-2</v>
      </c>
      <c r="Y370" s="17">
        <v>1.7999999999999999E-2</v>
      </c>
      <c r="Z370" s="17">
        <v>0.84599999999999997</v>
      </c>
      <c r="AA370" s="17">
        <v>5.7000000000000002E-2</v>
      </c>
      <c r="AB370" s="17">
        <v>2.199999988079071E-2</v>
      </c>
      <c r="AC370" s="17">
        <v>1.0999999999999999E-2</v>
      </c>
      <c r="AD370" s="17">
        <v>0.191</v>
      </c>
      <c r="AE370" s="17">
        <v>0.28999999999999998</v>
      </c>
      <c r="AF370" s="5">
        <v>0</v>
      </c>
      <c r="AG370" s="31">
        <v>8086.330078125</v>
      </c>
      <c r="AH370" s="31">
        <v>8878.2900000000009</v>
      </c>
    </row>
    <row r="371" spans="1:34" x14ac:dyDescent="0.3">
      <c r="A371" s="4">
        <v>500122100</v>
      </c>
      <c r="B371" s="3" t="s">
        <v>262</v>
      </c>
      <c r="C371" s="3" t="s">
        <v>1340</v>
      </c>
      <c r="D371" s="14">
        <v>84.932052612304688</v>
      </c>
      <c r="E371" s="14">
        <v>84.531440734863281</v>
      </c>
      <c r="F371" s="14">
        <v>81.255989074707031</v>
      </c>
      <c r="G371" s="14">
        <v>81.230514526367188</v>
      </c>
      <c r="H371" s="5">
        <v>633</v>
      </c>
      <c r="I371" s="15">
        <v>6</v>
      </c>
      <c r="J371" s="15">
        <v>8</v>
      </c>
      <c r="K371" s="3" t="s">
        <v>3897</v>
      </c>
      <c r="L371" s="3" t="s">
        <v>3915</v>
      </c>
      <c r="M371" s="3" t="s">
        <v>3918</v>
      </c>
      <c r="N371" s="3" t="s">
        <v>3923</v>
      </c>
      <c r="O371" s="5">
        <v>1206</v>
      </c>
      <c r="P371" s="17">
        <v>0.50082916021347046</v>
      </c>
      <c r="Q371" s="5">
        <v>562</v>
      </c>
      <c r="R371" s="17">
        <v>0.31929823756217962</v>
      </c>
      <c r="S371" s="5">
        <v>1208</v>
      </c>
      <c r="T371" s="17">
        <v>0.36258277297019958</v>
      </c>
      <c r="U371" s="5">
        <v>565</v>
      </c>
      <c r="V371" s="17">
        <v>0.18531468510627749</v>
      </c>
      <c r="W371" s="17">
        <v>2.8000000000000001E-2</v>
      </c>
      <c r="X371" s="17">
        <v>5.3999999999999999E-2</v>
      </c>
      <c r="Y371" s="17">
        <v>2.1999999999999999E-2</v>
      </c>
      <c r="Z371" s="17">
        <v>0.82300000000000006</v>
      </c>
      <c r="AA371" s="17">
        <v>5.3999999999999999E-2</v>
      </c>
      <c r="AB371" s="17">
        <v>1.8999999389052391E-2</v>
      </c>
      <c r="AC371" s="17">
        <v>2.8000000000000001E-2</v>
      </c>
      <c r="AD371" s="17">
        <v>0.17699999999999999</v>
      </c>
      <c r="AE371" s="17">
        <v>0.32200000000000001</v>
      </c>
      <c r="AF371" s="5">
        <v>0</v>
      </c>
      <c r="AG371" s="31">
        <v>8487.900390625</v>
      </c>
      <c r="AH371" s="31">
        <v>9362.5</v>
      </c>
    </row>
    <row r="372" spans="1:34" x14ac:dyDescent="0.3">
      <c r="A372" s="4">
        <v>500122150</v>
      </c>
      <c r="B372" s="3" t="s">
        <v>262</v>
      </c>
      <c r="C372" s="3" t="s">
        <v>1341</v>
      </c>
      <c r="D372" s="14">
        <v>82.398582458496094</v>
      </c>
      <c r="E372" s="14">
        <v>83.253700256347656</v>
      </c>
      <c r="F372" s="14">
        <v>82.225852966308594</v>
      </c>
      <c r="G372" s="14">
        <v>82.298690795898438</v>
      </c>
      <c r="H372" s="5">
        <v>795</v>
      </c>
      <c r="I372" s="15">
        <v>6</v>
      </c>
      <c r="J372" s="15">
        <v>8</v>
      </c>
      <c r="K372" s="3" t="s">
        <v>3897</v>
      </c>
      <c r="L372" s="3" t="s">
        <v>3915</v>
      </c>
      <c r="M372" s="3" t="s">
        <v>3918</v>
      </c>
      <c r="N372" s="3" t="s">
        <v>3923</v>
      </c>
      <c r="O372" s="5">
        <v>1494</v>
      </c>
      <c r="P372" s="17">
        <v>0.43792632222175598</v>
      </c>
      <c r="Q372" s="5">
        <v>459</v>
      </c>
      <c r="R372" s="17">
        <v>0.28773584961891169</v>
      </c>
      <c r="S372" s="5">
        <v>1501</v>
      </c>
      <c r="T372" s="17">
        <v>0.35907858610153198</v>
      </c>
      <c r="U372" s="5">
        <v>462</v>
      </c>
      <c r="V372" s="17">
        <v>0.18867924809455869</v>
      </c>
      <c r="W372" s="17">
        <v>1.0999999999999999E-2</v>
      </c>
      <c r="X372" s="17">
        <v>2.8000000000000001E-2</v>
      </c>
      <c r="Y372" s="17">
        <v>1.4E-2</v>
      </c>
      <c r="Z372" s="17">
        <v>0.88400000000000001</v>
      </c>
      <c r="AA372" s="17">
        <v>5.2999999999999999E-2</v>
      </c>
      <c r="AB372" s="17">
        <v>9.9999997764825821E-3</v>
      </c>
      <c r="AC372" s="17">
        <v>1.0999999999999999E-2</v>
      </c>
      <c r="AD372" s="17">
        <v>0.16700000000000001</v>
      </c>
      <c r="AE372" s="17">
        <v>0.127</v>
      </c>
      <c r="AF372" s="5">
        <v>0</v>
      </c>
      <c r="AG372" s="31">
        <v>7981.60986328125</v>
      </c>
      <c r="AH372" s="31">
        <v>8900.66</v>
      </c>
    </row>
    <row r="373" spans="1:34" x14ac:dyDescent="0.3">
      <c r="A373" s="4">
        <v>500122200</v>
      </c>
      <c r="B373" s="3" t="s">
        <v>262</v>
      </c>
      <c r="C373" s="3" t="s">
        <v>1342</v>
      </c>
      <c r="D373" s="14">
        <v>88.190086364746094</v>
      </c>
      <c r="E373" s="14">
        <v>86.433944702148438</v>
      </c>
      <c r="F373" s="14">
        <v>81.301544189453125</v>
      </c>
      <c r="G373" s="14">
        <v>80.277748107910156</v>
      </c>
      <c r="H373" s="5">
        <v>528</v>
      </c>
      <c r="I373" s="15">
        <v>6</v>
      </c>
      <c r="J373" s="15">
        <v>8</v>
      </c>
      <c r="K373" s="3" t="s">
        <v>3897</v>
      </c>
      <c r="L373" s="3" t="s">
        <v>3915</v>
      </c>
      <c r="M373" s="3" t="s">
        <v>3918</v>
      </c>
      <c r="N373" s="3" t="s">
        <v>3923</v>
      </c>
      <c r="O373" s="5">
        <v>1014</v>
      </c>
      <c r="P373" s="17">
        <v>0.5220000147819519</v>
      </c>
      <c r="Q373" s="5">
        <v>379</v>
      </c>
      <c r="R373" s="17">
        <v>0.37106919288635248</v>
      </c>
      <c r="S373" s="5">
        <v>1015</v>
      </c>
      <c r="T373" s="17">
        <v>0.38645419478416437</v>
      </c>
      <c r="U373" s="5">
        <v>379</v>
      </c>
      <c r="V373" s="17">
        <v>0.2452830225229263</v>
      </c>
      <c r="W373" s="17"/>
      <c r="X373" s="17">
        <v>3.7999999999999999E-2</v>
      </c>
      <c r="Y373" s="17"/>
      <c r="Z373" s="17">
        <v>0.90500000000000003</v>
      </c>
      <c r="AA373" s="17">
        <v>3.5999999999999997E-2</v>
      </c>
      <c r="AB373" s="17">
        <v>2.0999999716877941E-2</v>
      </c>
      <c r="AC373" s="17"/>
      <c r="AD373" s="17">
        <v>0.14399999999999999</v>
      </c>
      <c r="AE373" s="17">
        <v>0.21299999999999999</v>
      </c>
      <c r="AF373" s="5">
        <v>0</v>
      </c>
      <c r="AG373" s="31">
        <v>8936.919921875</v>
      </c>
      <c r="AH373" s="31">
        <v>9680.6</v>
      </c>
    </row>
    <row r="374" spans="1:34" x14ac:dyDescent="0.3">
      <c r="A374" s="4">
        <v>500124010</v>
      </c>
      <c r="B374" s="3" t="s">
        <v>262</v>
      </c>
      <c r="C374" s="3" t="s">
        <v>1343</v>
      </c>
      <c r="D374" s="14">
        <v>81.670845031738281</v>
      </c>
      <c r="E374" s="14">
        <v>82.490982055664063</v>
      </c>
      <c r="F374" s="14">
        <v>78.019500732421875</v>
      </c>
      <c r="G374" s="14">
        <v>78.467918395996094</v>
      </c>
      <c r="H374" s="5">
        <v>491</v>
      </c>
      <c r="I374" s="15" t="s">
        <v>3981</v>
      </c>
      <c r="J374" s="15">
        <v>5</v>
      </c>
      <c r="K374" s="3" t="s">
        <v>3897</v>
      </c>
      <c r="L374" s="3" t="s">
        <v>3915</v>
      </c>
      <c r="M374" s="3" t="s">
        <v>3918</v>
      </c>
      <c r="N374" s="3" t="s">
        <v>3923</v>
      </c>
      <c r="O374" s="5">
        <v>277</v>
      </c>
      <c r="P374" s="17">
        <v>0.56431537866592407</v>
      </c>
      <c r="Q374" s="5">
        <v>90</v>
      </c>
      <c r="R374" s="17">
        <v>0.43835616111755371</v>
      </c>
      <c r="S374" s="5">
        <v>277</v>
      </c>
      <c r="T374" s="17">
        <v>0.4315352737903595</v>
      </c>
      <c r="U374" s="5">
        <v>90</v>
      </c>
      <c r="V374" s="17">
        <v>0.30136987566947943</v>
      </c>
      <c r="W374" s="17"/>
      <c r="X374" s="17">
        <v>1.4E-2</v>
      </c>
      <c r="Y374" s="17"/>
      <c r="Z374" s="17">
        <v>0.94300000000000006</v>
      </c>
      <c r="AA374" s="17">
        <v>3.5000000000000003E-2</v>
      </c>
      <c r="AB374" s="17">
        <v>8.0000003799796104E-3</v>
      </c>
      <c r="AC374" s="17"/>
      <c r="AD374" s="17">
        <v>0.17499999999999999</v>
      </c>
      <c r="AE374" s="17">
        <v>0.17399999999999999</v>
      </c>
      <c r="AF374" s="5">
        <v>0</v>
      </c>
      <c r="AG374" s="31">
        <v>9544.150390625</v>
      </c>
      <c r="AH374" s="31">
        <v>10160.629999999999</v>
      </c>
    </row>
    <row r="375" spans="1:34" x14ac:dyDescent="0.3">
      <c r="A375" s="4">
        <v>500124020</v>
      </c>
      <c r="B375" s="3" t="s">
        <v>262</v>
      </c>
      <c r="C375" s="3" t="s">
        <v>1344</v>
      </c>
      <c r="D375" s="14">
        <v>87.242416381835938</v>
      </c>
      <c r="E375" s="14">
        <v>86.866035461425781</v>
      </c>
      <c r="F375" s="14">
        <v>86.539642333984375</v>
      </c>
      <c r="G375" s="14">
        <v>88.679428100585938</v>
      </c>
      <c r="H375" s="5">
        <v>444</v>
      </c>
      <c r="I375" s="15" t="s">
        <v>3981</v>
      </c>
      <c r="J375" s="15">
        <v>5</v>
      </c>
      <c r="K375" s="3" t="s">
        <v>3897</v>
      </c>
      <c r="L375" s="3" t="s">
        <v>3915</v>
      </c>
      <c r="M375" s="3" t="s">
        <v>3918</v>
      </c>
      <c r="N375" s="3" t="s">
        <v>3923</v>
      </c>
      <c r="O375" s="5">
        <v>214</v>
      </c>
      <c r="P375" s="17">
        <v>0.38636362552642822</v>
      </c>
      <c r="Q375" s="5">
        <v>112</v>
      </c>
      <c r="R375" s="17">
        <v>0.27027025818824768</v>
      </c>
      <c r="S375" s="5">
        <v>214</v>
      </c>
      <c r="T375" s="17">
        <v>0.33636364340782171</v>
      </c>
      <c r="U375" s="5">
        <v>112</v>
      </c>
      <c r="V375" s="17">
        <v>0.27927929162979132</v>
      </c>
      <c r="W375" s="17"/>
      <c r="X375" s="17">
        <v>3.7999999999999999E-2</v>
      </c>
      <c r="Y375" s="17">
        <v>1.4E-2</v>
      </c>
      <c r="Z375" s="17">
        <v>0.872</v>
      </c>
      <c r="AA375" s="17">
        <v>5.3999999999999999E-2</v>
      </c>
      <c r="AB375" s="17">
        <v>2.300000004470348E-2</v>
      </c>
      <c r="AC375" s="17">
        <v>4.4999999999999998E-2</v>
      </c>
      <c r="AD375" s="17">
        <v>0.246</v>
      </c>
      <c r="AE375" s="17">
        <v>0.41099999999999998</v>
      </c>
      <c r="AF375" s="5">
        <v>0</v>
      </c>
      <c r="AG375" s="31">
        <v>10742.580078125</v>
      </c>
      <c r="AH375" s="31">
        <v>11599.84</v>
      </c>
    </row>
    <row r="376" spans="1:34" x14ac:dyDescent="0.3">
      <c r="A376" s="4">
        <v>500124030</v>
      </c>
      <c r="B376" s="3" t="s">
        <v>262</v>
      </c>
      <c r="C376" s="3" t="s">
        <v>1345</v>
      </c>
      <c r="D376" s="14">
        <v>82.584739685058594</v>
      </c>
      <c r="E376" s="14">
        <v>78.462814331054688</v>
      </c>
      <c r="F376" s="14">
        <v>85.203765869140625</v>
      </c>
      <c r="G376" s="14">
        <v>81.274688720703125</v>
      </c>
      <c r="H376" s="5">
        <v>407</v>
      </c>
      <c r="I376" s="15" t="s">
        <v>3981</v>
      </c>
      <c r="J376" s="15">
        <v>5</v>
      </c>
      <c r="K376" s="3" t="s">
        <v>3897</v>
      </c>
      <c r="L376" s="3" t="s">
        <v>3915</v>
      </c>
      <c r="M376" s="3" t="s">
        <v>3918</v>
      </c>
      <c r="N376" s="3" t="s">
        <v>3923</v>
      </c>
      <c r="O376" s="5">
        <v>169</v>
      </c>
      <c r="P376" s="17">
        <v>0.43157893419265753</v>
      </c>
      <c r="Q376" s="5">
        <v>87</v>
      </c>
      <c r="R376" s="17">
        <v>0.34090909361839289</v>
      </c>
      <c r="S376" s="5">
        <v>169</v>
      </c>
      <c r="T376" s="17">
        <v>0.45789474248886108</v>
      </c>
      <c r="U376" s="5">
        <v>87</v>
      </c>
      <c r="V376" s="17">
        <v>0.30681818723678589</v>
      </c>
      <c r="W376" s="17">
        <v>1.7000000000000001E-2</v>
      </c>
      <c r="X376" s="17">
        <v>3.4000000000000002E-2</v>
      </c>
      <c r="Y376" s="17"/>
      <c r="Z376" s="17">
        <v>0.83799999999999997</v>
      </c>
      <c r="AA376" s="17">
        <v>6.9000000000000006E-2</v>
      </c>
      <c r="AB376" s="17">
        <v>4.1999999433755868E-2</v>
      </c>
      <c r="AC376" s="17"/>
      <c r="AD376" s="17">
        <v>0.17199999999999999</v>
      </c>
      <c r="AE376" s="17">
        <v>0.40400000000000003</v>
      </c>
      <c r="AF376" s="5">
        <v>0</v>
      </c>
      <c r="AG376" s="31">
        <v>9123.1396484375</v>
      </c>
      <c r="AH376" s="31">
        <v>9761.9699999999993</v>
      </c>
    </row>
    <row r="377" spans="1:34" x14ac:dyDescent="0.3">
      <c r="A377" s="4">
        <v>500124040</v>
      </c>
      <c r="B377" s="3" t="s">
        <v>262</v>
      </c>
      <c r="C377" s="3" t="s">
        <v>1346</v>
      </c>
      <c r="D377" s="14">
        <v>82.591545104980469</v>
      </c>
      <c r="E377" s="14">
        <v>83.316673278808594</v>
      </c>
      <c r="F377" s="14">
        <v>85.734039306640625</v>
      </c>
      <c r="G377" s="14">
        <v>86.654991149902344</v>
      </c>
      <c r="H377" s="5">
        <v>452</v>
      </c>
      <c r="I377" s="15" t="s">
        <v>3981</v>
      </c>
      <c r="J377" s="15">
        <v>5</v>
      </c>
      <c r="K377" s="3" t="s">
        <v>3897</v>
      </c>
      <c r="L377" s="3" t="s">
        <v>3915</v>
      </c>
      <c r="M377" s="3" t="s">
        <v>3918</v>
      </c>
      <c r="N377" s="3" t="s">
        <v>3923</v>
      </c>
      <c r="O377" s="5">
        <v>234</v>
      </c>
      <c r="P377" s="17">
        <v>0.52380955219268799</v>
      </c>
      <c r="Q377" s="5">
        <v>135</v>
      </c>
      <c r="R377" s="17">
        <v>0.38260868191719061</v>
      </c>
      <c r="S377" s="5">
        <v>234</v>
      </c>
      <c r="T377" s="17">
        <v>0.4761904776096344</v>
      </c>
      <c r="U377" s="5">
        <v>135</v>
      </c>
      <c r="V377" s="17">
        <v>0.32173913717269897</v>
      </c>
      <c r="W377" s="17">
        <v>4.5999999999999999E-2</v>
      </c>
      <c r="X377" s="17">
        <v>7.2999999999999995E-2</v>
      </c>
      <c r="Y377" s="17">
        <v>2.1999999999999999E-2</v>
      </c>
      <c r="Z377" s="17">
        <v>0.79200000000000004</v>
      </c>
      <c r="AA377" s="17">
        <v>6.2E-2</v>
      </c>
      <c r="AB377" s="17">
        <v>4.0000001899898052E-3</v>
      </c>
      <c r="AC377" s="17">
        <v>0.11899999999999999</v>
      </c>
      <c r="AD377" s="17">
        <v>0.16400000000000001</v>
      </c>
      <c r="AE377" s="17">
        <v>0.32900000000000001</v>
      </c>
      <c r="AF377" s="5">
        <v>0</v>
      </c>
      <c r="AG377" s="31">
        <v>8516.169921875</v>
      </c>
      <c r="AH377" s="31">
        <v>8968.19</v>
      </c>
    </row>
    <row r="378" spans="1:34" x14ac:dyDescent="0.3">
      <c r="A378" s="4">
        <v>500124050</v>
      </c>
      <c r="B378" s="3" t="s">
        <v>262</v>
      </c>
      <c r="C378" s="3" t="s">
        <v>1347</v>
      </c>
      <c r="D378" s="14">
        <v>84.420440673828125</v>
      </c>
      <c r="E378" s="14">
        <v>84.030342102050781</v>
      </c>
      <c r="F378" s="14">
        <v>78.959228515625</v>
      </c>
      <c r="G378" s="14">
        <v>79.2716064453125</v>
      </c>
      <c r="H378" s="5">
        <v>419</v>
      </c>
      <c r="I378" s="15" t="s">
        <v>3981</v>
      </c>
      <c r="J378" s="15">
        <v>5</v>
      </c>
      <c r="K378" s="3" t="s">
        <v>3897</v>
      </c>
      <c r="L378" s="3" t="s">
        <v>3915</v>
      </c>
      <c r="M378" s="3" t="s">
        <v>3918</v>
      </c>
      <c r="N378" s="3" t="s">
        <v>3923</v>
      </c>
      <c r="O378" s="5">
        <v>208</v>
      </c>
      <c r="P378" s="17">
        <v>0.5522388219833374</v>
      </c>
      <c r="Q378" s="5">
        <v>95</v>
      </c>
      <c r="R378" s="17">
        <v>0.42696627974510187</v>
      </c>
      <c r="S378" s="5">
        <v>208</v>
      </c>
      <c r="T378" s="17">
        <v>0.43283581733703608</v>
      </c>
      <c r="U378" s="5">
        <v>95</v>
      </c>
      <c r="V378" s="17">
        <v>0.33707866072654719</v>
      </c>
      <c r="W378" s="17"/>
      <c r="X378" s="17">
        <v>4.1000000000000002E-2</v>
      </c>
      <c r="Y378" s="17">
        <v>3.1E-2</v>
      </c>
      <c r="Z378" s="17">
        <v>0.84199999999999997</v>
      </c>
      <c r="AA378" s="17">
        <v>0.06</v>
      </c>
      <c r="AB378" s="17">
        <v>2.60000005364418E-2</v>
      </c>
      <c r="AC378" s="17">
        <v>3.7999999999999999E-2</v>
      </c>
      <c r="AD378" s="17">
        <v>0.20799999999999999</v>
      </c>
      <c r="AE378" s="17">
        <v>0.30199999999999999</v>
      </c>
      <c r="AF378" s="5">
        <v>0</v>
      </c>
      <c r="AG378" s="31">
        <v>9931.8095703125</v>
      </c>
      <c r="AH378" s="31">
        <v>10873.53</v>
      </c>
    </row>
    <row r="379" spans="1:34" x14ac:dyDescent="0.3">
      <c r="A379" s="4">
        <v>500124060</v>
      </c>
      <c r="B379" s="3" t="s">
        <v>262</v>
      </c>
      <c r="C379" s="3" t="s">
        <v>1348</v>
      </c>
      <c r="D379" s="14">
        <v>83.370338439941406</v>
      </c>
      <c r="E379" s="14">
        <v>83.740325927734375</v>
      </c>
      <c r="F379" s="14">
        <v>85.691482543945313</v>
      </c>
      <c r="G379" s="14">
        <v>87.654548645019531</v>
      </c>
      <c r="H379" s="5">
        <v>496</v>
      </c>
      <c r="I379" s="15" t="s">
        <v>3981</v>
      </c>
      <c r="J379" s="15">
        <v>5</v>
      </c>
      <c r="K379" s="3" t="s">
        <v>3897</v>
      </c>
      <c r="L379" s="3" t="s">
        <v>3915</v>
      </c>
      <c r="M379" s="3" t="s">
        <v>3918</v>
      </c>
      <c r="N379" s="3" t="s">
        <v>3923</v>
      </c>
      <c r="O379" s="5">
        <v>249</v>
      </c>
      <c r="P379" s="17">
        <v>0.43307086825370789</v>
      </c>
      <c r="Q379" s="5">
        <v>143</v>
      </c>
      <c r="R379" s="17">
        <v>0.30069929361343378</v>
      </c>
      <c r="S379" s="5">
        <v>249</v>
      </c>
      <c r="T379" s="17">
        <v>0.39763778448104858</v>
      </c>
      <c r="U379" s="5">
        <v>143</v>
      </c>
      <c r="V379" s="17">
        <v>0.25174826383590698</v>
      </c>
      <c r="W379" s="17">
        <v>1.4E-2</v>
      </c>
      <c r="X379" s="17">
        <v>3.5999999999999997E-2</v>
      </c>
      <c r="Y379" s="17"/>
      <c r="Z379" s="17">
        <v>0.85899999999999999</v>
      </c>
      <c r="AA379" s="17">
        <v>5.8000000000000003E-2</v>
      </c>
      <c r="AB379" s="17">
        <v>3.2000001519918442E-2</v>
      </c>
      <c r="AC379" s="17">
        <v>2.5999999999999999E-2</v>
      </c>
      <c r="AD379" s="17">
        <v>0.19400000000000001</v>
      </c>
      <c r="AE379" s="17">
        <v>0.46899999999999997</v>
      </c>
      <c r="AF379" s="5">
        <v>0</v>
      </c>
      <c r="AG379" s="31">
        <v>10461.849609375</v>
      </c>
      <c r="AH379" s="31">
        <v>11305.74</v>
      </c>
    </row>
    <row r="380" spans="1:34" x14ac:dyDescent="0.3">
      <c r="A380" s="4">
        <v>500124070</v>
      </c>
      <c r="B380" s="3" t="s">
        <v>262</v>
      </c>
      <c r="C380" s="3" t="s">
        <v>1349</v>
      </c>
      <c r="D380" s="14">
        <v>77.612907409667969</v>
      </c>
      <c r="E380" s="14">
        <v>77.145744323730469</v>
      </c>
      <c r="F380" s="14">
        <v>84.087944030761719</v>
      </c>
      <c r="G380" s="14">
        <v>83.373825073242188</v>
      </c>
      <c r="H380" s="5">
        <v>342</v>
      </c>
      <c r="I380" s="15" t="s">
        <v>3981</v>
      </c>
      <c r="J380" s="15">
        <v>5</v>
      </c>
      <c r="K380" s="3" t="s">
        <v>3897</v>
      </c>
      <c r="L380" s="3" t="s">
        <v>3915</v>
      </c>
      <c r="M380" s="3" t="s">
        <v>3918</v>
      </c>
      <c r="N380" s="3" t="s">
        <v>3923</v>
      </c>
      <c r="O380" s="5">
        <v>177</v>
      </c>
      <c r="P380" s="17">
        <v>0.53125</v>
      </c>
      <c r="Q380" s="5">
        <v>92</v>
      </c>
      <c r="R380" s="17">
        <v>0.39759036898612982</v>
      </c>
      <c r="S380" s="5">
        <v>177</v>
      </c>
      <c r="T380" s="17">
        <v>0.46250000596046448</v>
      </c>
      <c r="U380" s="5">
        <v>92</v>
      </c>
      <c r="V380" s="17">
        <v>0.38554215431213379</v>
      </c>
      <c r="W380" s="17"/>
      <c r="X380" s="17">
        <v>6.0999999999999999E-2</v>
      </c>
      <c r="Y380" s="17"/>
      <c r="Z380" s="17">
        <v>0.81900000000000006</v>
      </c>
      <c r="AA380" s="17">
        <v>9.6000000000000002E-2</v>
      </c>
      <c r="AB380" s="17">
        <v>2.300000004470348E-2</v>
      </c>
      <c r="AC380" s="17">
        <v>0.05</v>
      </c>
      <c r="AD380" s="17">
        <v>0.214</v>
      </c>
      <c r="AE380" s="17">
        <v>0.27600000000000002</v>
      </c>
      <c r="AF380" s="5">
        <v>0</v>
      </c>
      <c r="AG380" s="31">
        <v>11103.2900390625</v>
      </c>
      <c r="AH380" s="31">
        <v>11895.4</v>
      </c>
    </row>
    <row r="381" spans="1:34" x14ac:dyDescent="0.3">
      <c r="A381" s="4">
        <v>500124080</v>
      </c>
      <c r="B381" s="3" t="s">
        <v>262</v>
      </c>
      <c r="C381" s="3" t="s">
        <v>1350</v>
      </c>
      <c r="D381" s="14">
        <v>84.979827880859375</v>
      </c>
      <c r="E381" s="14">
        <v>84.401626586914063</v>
      </c>
      <c r="F381" s="14">
        <v>87.272682189941406</v>
      </c>
      <c r="G381" s="14">
        <v>86.035629272460938</v>
      </c>
      <c r="H381" s="5">
        <v>460</v>
      </c>
      <c r="I381" s="15" t="s">
        <v>3981</v>
      </c>
      <c r="J381" s="15">
        <v>5</v>
      </c>
      <c r="K381" s="3" t="s">
        <v>3897</v>
      </c>
      <c r="L381" s="3" t="s">
        <v>3915</v>
      </c>
      <c r="M381" s="3" t="s">
        <v>3918</v>
      </c>
      <c r="N381" s="3" t="s">
        <v>3923</v>
      </c>
      <c r="O381" s="5">
        <v>244</v>
      </c>
      <c r="P381" s="17">
        <v>0.49565216898918152</v>
      </c>
      <c r="Q381" s="5">
        <v>122</v>
      </c>
      <c r="R381" s="17">
        <v>0.32710281014442438</v>
      </c>
      <c r="S381" s="5">
        <v>244</v>
      </c>
      <c r="T381" s="17">
        <v>0.40869563817977911</v>
      </c>
      <c r="U381" s="5">
        <v>122</v>
      </c>
      <c r="V381" s="17">
        <v>0.27102804183959961</v>
      </c>
      <c r="W381" s="17">
        <v>1.2999999999999999E-2</v>
      </c>
      <c r="X381" s="17">
        <v>2.8000000000000001E-2</v>
      </c>
      <c r="Y381" s="17">
        <v>1.0999999999999999E-2</v>
      </c>
      <c r="Z381" s="17">
        <v>0.91100000000000003</v>
      </c>
      <c r="AA381" s="17">
        <v>3.6999999999999998E-2</v>
      </c>
      <c r="AB381" s="17">
        <v>0</v>
      </c>
      <c r="AC381" s="17">
        <v>6.0999999999999999E-2</v>
      </c>
      <c r="AD381" s="17">
        <v>0.161</v>
      </c>
      <c r="AE381" s="17">
        <v>0.27500000000000002</v>
      </c>
      <c r="AF381" s="5">
        <v>0</v>
      </c>
      <c r="AG381" s="31">
        <v>10254.5703125</v>
      </c>
      <c r="AH381" s="31">
        <v>10901.12</v>
      </c>
    </row>
    <row r="382" spans="1:34" x14ac:dyDescent="0.3">
      <c r="A382" s="4">
        <v>500124090</v>
      </c>
      <c r="B382" s="3" t="s">
        <v>262</v>
      </c>
      <c r="C382" s="3" t="s">
        <v>1351</v>
      </c>
      <c r="D382" s="14">
        <v>77.355987548828125</v>
      </c>
      <c r="E382" s="14">
        <v>77.931221008300781</v>
      </c>
      <c r="F382" s="14">
        <v>81.180061340332031</v>
      </c>
      <c r="G382" s="14">
        <v>83.935569763183594</v>
      </c>
      <c r="H382" s="5">
        <v>525</v>
      </c>
      <c r="I382" s="15" t="s">
        <v>3981</v>
      </c>
      <c r="J382" s="15">
        <v>5</v>
      </c>
      <c r="K382" s="3" t="s">
        <v>3897</v>
      </c>
      <c r="L382" s="3" t="s">
        <v>3915</v>
      </c>
      <c r="M382" s="3" t="s">
        <v>3918</v>
      </c>
      <c r="N382" s="3" t="s">
        <v>3923</v>
      </c>
      <c r="O382" s="5">
        <v>291</v>
      </c>
      <c r="P382" s="17">
        <v>0.50902527570724487</v>
      </c>
      <c r="Q382" s="5">
        <v>91</v>
      </c>
      <c r="R382" s="17">
        <v>0.26865673065185552</v>
      </c>
      <c r="S382" s="5">
        <v>291</v>
      </c>
      <c r="T382" s="17">
        <v>0.46570396423339838</v>
      </c>
      <c r="U382" s="5">
        <v>91</v>
      </c>
      <c r="V382" s="17">
        <v>0.25373134016990662</v>
      </c>
      <c r="W382" s="17"/>
      <c r="X382" s="17">
        <v>2.1000000000000001E-2</v>
      </c>
      <c r="Y382" s="17"/>
      <c r="Z382" s="17">
        <v>0.89300000000000002</v>
      </c>
      <c r="AA382" s="17">
        <v>4.5999999999999999E-2</v>
      </c>
      <c r="AB382" s="17">
        <v>3.9999999105930328E-2</v>
      </c>
      <c r="AC382" s="17">
        <v>1.7000000000000001E-2</v>
      </c>
      <c r="AD382" s="17">
        <v>0.13500000000000001</v>
      </c>
      <c r="AE382" s="17">
        <v>0.11799999999999999</v>
      </c>
      <c r="AF382" s="5">
        <v>0</v>
      </c>
      <c r="AG382" s="31">
        <v>9311.1796875</v>
      </c>
      <c r="AH382" s="31">
        <v>9885.58</v>
      </c>
    </row>
    <row r="383" spans="1:34" x14ac:dyDescent="0.3">
      <c r="A383" s="4">
        <v>500125000</v>
      </c>
      <c r="B383" s="3" t="s">
        <v>262</v>
      </c>
      <c r="C383" s="3" t="s">
        <v>770</v>
      </c>
      <c r="D383" s="14">
        <v>81.504837036132813</v>
      </c>
      <c r="E383" s="14">
        <v>81.840797424316406</v>
      </c>
      <c r="F383" s="14">
        <v>85.80096435546875</v>
      </c>
      <c r="G383" s="14">
        <v>85.762367248535156</v>
      </c>
      <c r="H383" s="5">
        <v>376</v>
      </c>
      <c r="I383" s="15" t="s">
        <v>3981</v>
      </c>
      <c r="J383" s="15">
        <v>5</v>
      </c>
      <c r="K383" s="3" t="s">
        <v>3897</v>
      </c>
      <c r="L383" s="3" t="s">
        <v>3915</v>
      </c>
      <c r="M383" s="3" t="s">
        <v>3918</v>
      </c>
      <c r="N383" s="3" t="s">
        <v>3923</v>
      </c>
      <c r="O383" s="5">
        <v>211</v>
      </c>
      <c r="P383" s="17">
        <v>0.52247190475463867</v>
      </c>
      <c r="Q383" s="5">
        <v>121</v>
      </c>
      <c r="R383" s="17">
        <v>0.4337349534034729</v>
      </c>
      <c r="S383" s="5">
        <v>211</v>
      </c>
      <c r="T383" s="17">
        <v>0.48876404762268072</v>
      </c>
      <c r="U383" s="5">
        <v>121</v>
      </c>
      <c r="V383" s="17">
        <v>0.37349396944046021</v>
      </c>
      <c r="W383" s="17">
        <v>1.6E-2</v>
      </c>
      <c r="X383" s="17">
        <v>4.8000000000000001E-2</v>
      </c>
      <c r="Y383" s="17">
        <v>1.2999999999999999E-2</v>
      </c>
      <c r="Z383" s="17">
        <v>0.84599999999999997</v>
      </c>
      <c r="AA383" s="17">
        <v>7.2000000000000008E-2</v>
      </c>
      <c r="AB383" s="17">
        <v>4.999999888241291E-3</v>
      </c>
      <c r="AC383" s="17">
        <v>0.04</v>
      </c>
      <c r="AD383" s="17">
        <v>0.215</v>
      </c>
      <c r="AE383" s="17">
        <v>0.38200000000000001</v>
      </c>
      <c r="AF383" s="5">
        <v>0</v>
      </c>
      <c r="AG383" s="31">
        <v>10129.4599609375</v>
      </c>
      <c r="AH383" s="31">
        <v>10973.42</v>
      </c>
    </row>
    <row r="384" spans="1:34" x14ac:dyDescent="0.3">
      <c r="A384" s="4">
        <v>500125010</v>
      </c>
      <c r="B384" s="3" t="s">
        <v>262</v>
      </c>
      <c r="C384" s="3" t="s">
        <v>1352</v>
      </c>
      <c r="D384" s="14">
        <v>84.264389038085938</v>
      </c>
      <c r="E384" s="14">
        <v>84.983879089355469</v>
      </c>
      <c r="F384" s="14">
        <v>87.390289306640625</v>
      </c>
      <c r="G384" s="14">
        <v>86.495124816894531</v>
      </c>
      <c r="H384" s="5">
        <v>350</v>
      </c>
      <c r="I384" s="15" t="s">
        <v>3981</v>
      </c>
      <c r="J384" s="15">
        <v>5</v>
      </c>
      <c r="K384" s="3" t="s">
        <v>3897</v>
      </c>
      <c r="L384" s="3" t="s">
        <v>3915</v>
      </c>
      <c r="M384" s="3" t="s">
        <v>3918</v>
      </c>
      <c r="N384" s="3" t="s">
        <v>3923</v>
      </c>
      <c r="O384" s="5">
        <v>182</v>
      </c>
      <c r="P384" s="17">
        <v>0.542682945728302</v>
      </c>
      <c r="Q384" s="5">
        <v>93</v>
      </c>
      <c r="R384" s="17">
        <v>0.42028984427452087</v>
      </c>
      <c r="S384" s="5">
        <v>183</v>
      </c>
      <c r="T384" s="17">
        <v>0.46341463923454279</v>
      </c>
      <c r="U384" s="5">
        <v>94</v>
      </c>
      <c r="V384" s="17">
        <v>0.39130434393882751</v>
      </c>
      <c r="W384" s="17"/>
      <c r="X384" s="17">
        <v>4.5999999999999999E-2</v>
      </c>
      <c r="Y384" s="17"/>
      <c r="Z384" s="17">
        <v>0.85699999999999998</v>
      </c>
      <c r="AA384" s="17">
        <v>0.08</v>
      </c>
      <c r="AB384" s="17">
        <v>1.7000000923871991E-2</v>
      </c>
      <c r="AC384" s="17">
        <v>4.5999999999999999E-2</v>
      </c>
      <c r="AD384" s="17">
        <v>0.16</v>
      </c>
      <c r="AE384" s="17">
        <v>0.20399999999999999</v>
      </c>
      <c r="AF384" s="5">
        <v>0</v>
      </c>
      <c r="AG384" s="31">
        <v>12756.1396484375</v>
      </c>
      <c r="AH384" s="31">
        <v>13454.94</v>
      </c>
    </row>
    <row r="385" spans="1:34" x14ac:dyDescent="0.3">
      <c r="A385" s="4">
        <v>920883000</v>
      </c>
      <c r="B385" s="3" t="s">
        <v>428</v>
      </c>
      <c r="C385" s="3" t="s">
        <v>1702</v>
      </c>
      <c r="D385" s="14">
        <v>84.775604248046875</v>
      </c>
      <c r="E385" s="14">
        <v>83.353919982910156</v>
      </c>
      <c r="F385" s="14">
        <v>83.5311279296875</v>
      </c>
      <c r="G385" s="14">
        <v>82.587966918945313</v>
      </c>
      <c r="H385" s="5">
        <v>733</v>
      </c>
      <c r="I385" s="15">
        <v>6</v>
      </c>
      <c r="J385" s="15">
        <v>8</v>
      </c>
      <c r="K385" s="3" t="s">
        <v>3883</v>
      </c>
      <c r="L385" s="3" t="s">
        <v>3915</v>
      </c>
      <c r="M385" s="3" t="s">
        <v>3917</v>
      </c>
      <c r="N385" s="3" t="s">
        <v>3922</v>
      </c>
      <c r="O385" s="5">
        <v>1392</v>
      </c>
      <c r="P385" s="17">
        <v>0.66608995199203491</v>
      </c>
      <c r="Q385" s="5">
        <v>519</v>
      </c>
      <c r="R385" s="17">
        <v>0.43478259444236761</v>
      </c>
      <c r="S385" s="5">
        <v>1385</v>
      </c>
      <c r="T385" s="17">
        <v>0.54006969928741455</v>
      </c>
      <c r="U385" s="5">
        <v>517</v>
      </c>
      <c r="V385" s="17">
        <v>0.27173912525177002</v>
      </c>
      <c r="W385" s="17">
        <v>0.09</v>
      </c>
      <c r="X385" s="17">
        <v>0.06</v>
      </c>
      <c r="Y385" s="17">
        <v>7.0000000000000007E-2</v>
      </c>
      <c r="Z385" s="17">
        <v>0.72599999999999998</v>
      </c>
      <c r="AA385" s="17">
        <v>5.1999999999999998E-2</v>
      </c>
      <c r="AB385" s="17">
        <v>3.0000000260770321E-3</v>
      </c>
      <c r="AC385" s="17">
        <v>2.5999999999999999E-2</v>
      </c>
      <c r="AD385" s="17">
        <v>0.111</v>
      </c>
      <c r="AE385" s="17">
        <v>0.16600000000000001</v>
      </c>
      <c r="AF385" s="5">
        <v>0</v>
      </c>
      <c r="AG385" s="31">
        <v>12930.6796875</v>
      </c>
      <c r="AH385" s="31">
        <v>13149.8</v>
      </c>
    </row>
    <row r="386" spans="1:34" x14ac:dyDescent="0.3">
      <c r="A386" s="4">
        <v>920883100</v>
      </c>
      <c r="B386" s="3" t="s">
        <v>428</v>
      </c>
      <c r="C386" s="3" t="s">
        <v>1703</v>
      </c>
      <c r="D386" s="14">
        <v>82.007835388183594</v>
      </c>
      <c r="E386" s="14">
        <v>80.544837951660156</v>
      </c>
      <c r="F386" s="14">
        <v>87.587966918945313</v>
      </c>
      <c r="G386" s="14">
        <v>85.229331970214844</v>
      </c>
      <c r="H386" s="5">
        <v>711</v>
      </c>
      <c r="I386" s="15">
        <v>6</v>
      </c>
      <c r="J386" s="15">
        <v>8</v>
      </c>
      <c r="K386" s="3" t="s">
        <v>3883</v>
      </c>
      <c r="L386" s="3" t="s">
        <v>3915</v>
      </c>
      <c r="M386" s="3" t="s">
        <v>3917</v>
      </c>
      <c r="N386" s="3" t="s">
        <v>3922</v>
      </c>
      <c r="O386" s="5">
        <v>1286</v>
      </c>
      <c r="P386" s="17">
        <v>0.57960641384124756</v>
      </c>
      <c r="Q386" s="5">
        <v>515</v>
      </c>
      <c r="R386" s="17">
        <v>0.34825870394706732</v>
      </c>
      <c r="S386" s="5">
        <v>1280</v>
      </c>
      <c r="T386" s="17">
        <v>0.59245961904525757</v>
      </c>
      <c r="U386" s="5">
        <v>511</v>
      </c>
      <c r="V386" s="17">
        <v>0.40000000596046448</v>
      </c>
      <c r="W386" s="17">
        <v>0.09</v>
      </c>
      <c r="X386" s="17">
        <v>0.08</v>
      </c>
      <c r="Y386" s="17">
        <v>2.7E-2</v>
      </c>
      <c r="Z386" s="17">
        <v>0.751</v>
      </c>
      <c r="AA386" s="17">
        <v>4.9000000000000002E-2</v>
      </c>
      <c r="AB386" s="17">
        <v>3.0000000260770321E-3</v>
      </c>
      <c r="AC386" s="17">
        <v>1.7000000000000001E-2</v>
      </c>
      <c r="AD386" s="17">
        <v>0.13500000000000001</v>
      </c>
      <c r="AE386" s="17">
        <v>0.22</v>
      </c>
      <c r="AF386" s="5">
        <v>0</v>
      </c>
      <c r="AG386" s="31">
        <v>12332.650390625</v>
      </c>
      <c r="AH386" s="31">
        <v>12533.14</v>
      </c>
    </row>
    <row r="387" spans="1:34" x14ac:dyDescent="0.3">
      <c r="A387" s="4">
        <v>920883200</v>
      </c>
      <c r="B387" s="3" t="s">
        <v>428</v>
      </c>
      <c r="C387" s="3" t="s">
        <v>1704</v>
      </c>
      <c r="D387" s="14">
        <v>89.942680358886719</v>
      </c>
      <c r="E387" s="14">
        <v>90.380462646484375</v>
      </c>
      <c r="F387" s="14">
        <v>88.398292541503906</v>
      </c>
      <c r="G387" s="14">
        <v>87.680427551269531</v>
      </c>
      <c r="H387" s="5">
        <v>860</v>
      </c>
      <c r="I387" s="15">
        <v>6</v>
      </c>
      <c r="J387" s="15">
        <v>8</v>
      </c>
      <c r="K387" s="3" t="s">
        <v>3883</v>
      </c>
      <c r="L387" s="3" t="s">
        <v>3915</v>
      </c>
      <c r="M387" s="3" t="s">
        <v>3917</v>
      </c>
      <c r="N387" s="3" t="s">
        <v>3922</v>
      </c>
      <c r="O387" s="5">
        <v>1582</v>
      </c>
      <c r="P387" s="17">
        <v>0.65679675340652466</v>
      </c>
      <c r="Q387" s="5">
        <v>397</v>
      </c>
      <c r="R387" s="17">
        <v>0.45348837971687322</v>
      </c>
      <c r="S387" s="5">
        <v>1582</v>
      </c>
      <c r="T387" s="17">
        <v>0.62449526786804199</v>
      </c>
      <c r="U387" s="5">
        <v>397</v>
      </c>
      <c r="V387" s="17">
        <v>0.34883719682693481</v>
      </c>
      <c r="W387" s="17">
        <v>4.2999999999999997E-2</v>
      </c>
      <c r="X387" s="17">
        <v>3.3000000000000002E-2</v>
      </c>
      <c r="Y387" s="17">
        <v>4.3999999999999997E-2</v>
      </c>
      <c r="Z387" s="17">
        <v>0.83799999999999997</v>
      </c>
      <c r="AA387" s="17">
        <v>3.7999999999999999E-2</v>
      </c>
      <c r="AB387" s="17">
        <v>3.0000000260770321E-3</v>
      </c>
      <c r="AC387" s="17"/>
      <c r="AD387" s="17">
        <v>0.126</v>
      </c>
      <c r="AE387" s="17">
        <v>7.6999999999999999E-2</v>
      </c>
      <c r="AF387" s="5">
        <v>0</v>
      </c>
      <c r="AG387" s="31">
        <v>11705.580078125</v>
      </c>
      <c r="AH387" s="31">
        <v>11941.67</v>
      </c>
    </row>
    <row r="388" spans="1:34" x14ac:dyDescent="0.3">
      <c r="A388" s="4">
        <v>920883300</v>
      </c>
      <c r="B388" s="3" t="s">
        <v>428</v>
      </c>
      <c r="C388" s="3" t="s">
        <v>1705</v>
      </c>
      <c r="D388" s="14">
        <v>85.682037353515625</v>
      </c>
      <c r="E388" s="14">
        <v>85.157608032226563</v>
      </c>
      <c r="F388" s="14">
        <v>84.026321411132813</v>
      </c>
      <c r="G388" s="14">
        <v>82.285194396972656</v>
      </c>
      <c r="H388" s="5">
        <v>717</v>
      </c>
      <c r="I388" s="15">
        <v>6</v>
      </c>
      <c r="J388" s="15">
        <v>8</v>
      </c>
      <c r="K388" s="3" t="s">
        <v>3883</v>
      </c>
      <c r="L388" s="3" t="s">
        <v>3915</v>
      </c>
      <c r="M388" s="3" t="s">
        <v>3917</v>
      </c>
      <c r="N388" s="3" t="s">
        <v>3922</v>
      </c>
      <c r="O388" s="5">
        <v>1325</v>
      </c>
      <c r="P388" s="17">
        <v>0.62689077854156494</v>
      </c>
      <c r="Q388" s="5">
        <v>427</v>
      </c>
      <c r="R388" s="17">
        <v>0.42441859841346741</v>
      </c>
      <c r="S388" s="5">
        <v>1325</v>
      </c>
      <c r="T388" s="17">
        <v>0.60402685403823853</v>
      </c>
      <c r="U388" s="5">
        <v>427</v>
      </c>
      <c r="V388" s="17">
        <v>0.37790697813034058</v>
      </c>
      <c r="W388" s="17">
        <v>6.6000000000000003E-2</v>
      </c>
      <c r="X388" s="17">
        <v>5.8999999999999997E-2</v>
      </c>
      <c r="Y388" s="17">
        <v>2.1999999999999999E-2</v>
      </c>
      <c r="Z388" s="17">
        <v>0.80300000000000005</v>
      </c>
      <c r="AA388" s="17">
        <v>4.9000000000000002E-2</v>
      </c>
      <c r="AB388" s="17">
        <v>1.0000000474974511E-3</v>
      </c>
      <c r="AC388" s="17"/>
      <c r="AD388" s="17">
        <v>0.13100000000000001</v>
      </c>
      <c r="AE388" s="17">
        <v>0.121</v>
      </c>
      <c r="AF388" s="5">
        <v>0</v>
      </c>
      <c r="AG388" s="31">
        <v>12387.400390625</v>
      </c>
      <c r="AH388" s="31">
        <v>12683.92</v>
      </c>
    </row>
    <row r="389" spans="1:34" x14ac:dyDescent="0.3">
      <c r="A389" s="4">
        <v>920883400</v>
      </c>
      <c r="B389" s="3" t="s">
        <v>428</v>
      </c>
      <c r="C389" s="3" t="s">
        <v>1706</v>
      </c>
      <c r="D389" s="14">
        <v>86.187568664550781</v>
      </c>
      <c r="E389" s="14">
        <v>85.732398986816406</v>
      </c>
      <c r="F389" s="14">
        <v>84.146499633789063</v>
      </c>
      <c r="G389" s="14">
        <v>83.702423095703125</v>
      </c>
      <c r="H389" s="5">
        <v>803</v>
      </c>
      <c r="I389" s="15">
        <v>6</v>
      </c>
      <c r="J389" s="15">
        <v>8</v>
      </c>
      <c r="K389" s="3" t="s">
        <v>3883</v>
      </c>
      <c r="L389" s="3" t="s">
        <v>3915</v>
      </c>
      <c r="M389" s="3" t="s">
        <v>3917</v>
      </c>
      <c r="N389" s="3" t="s">
        <v>3922</v>
      </c>
      <c r="O389" s="5">
        <v>1538</v>
      </c>
      <c r="P389" s="17">
        <v>0.6454545259475708</v>
      </c>
      <c r="Q389" s="5">
        <v>508</v>
      </c>
      <c r="R389" s="17">
        <v>0.42487046122550959</v>
      </c>
      <c r="S389" s="5">
        <v>1538</v>
      </c>
      <c r="T389" s="17">
        <v>0.53963416814804077</v>
      </c>
      <c r="U389" s="5">
        <v>507</v>
      </c>
      <c r="V389" s="17">
        <v>0.32804232835769648</v>
      </c>
      <c r="W389" s="17">
        <v>8.6000000000000007E-2</v>
      </c>
      <c r="X389" s="17">
        <v>5.3999999999999999E-2</v>
      </c>
      <c r="Y389" s="17">
        <v>2.7E-2</v>
      </c>
      <c r="Z389" s="17">
        <v>0.77700000000000002</v>
      </c>
      <c r="AA389" s="17">
        <v>5.1999999999999998E-2</v>
      </c>
      <c r="AB389" s="17">
        <v>4.0000001899898052E-3</v>
      </c>
      <c r="AC389" s="17">
        <v>6.0000000000000001E-3</v>
      </c>
      <c r="AD389" s="17">
        <v>0.12</v>
      </c>
      <c r="AE389" s="17">
        <v>0.155</v>
      </c>
      <c r="AF389" s="5">
        <v>0</v>
      </c>
      <c r="AG389" s="31">
        <v>11911.150390625</v>
      </c>
      <c r="AH389" s="31">
        <v>12153.51</v>
      </c>
    </row>
    <row r="390" spans="1:34" x14ac:dyDescent="0.3">
      <c r="A390" s="4">
        <v>920884020</v>
      </c>
      <c r="B390" s="3" t="s">
        <v>428</v>
      </c>
      <c r="C390" s="3" t="s">
        <v>1707</v>
      </c>
      <c r="D390" s="14">
        <v>80.72943115234375</v>
      </c>
      <c r="E390" s="14">
        <v>81.931343078613281</v>
      </c>
      <c r="F390" s="14">
        <v>74.437690734863281</v>
      </c>
      <c r="G390" s="14">
        <v>74.304725646972656</v>
      </c>
      <c r="H390" s="5">
        <v>804</v>
      </c>
      <c r="I390" s="15" t="s">
        <v>3980</v>
      </c>
      <c r="J390" s="15">
        <v>5</v>
      </c>
      <c r="K390" s="3" t="s">
        <v>3883</v>
      </c>
      <c r="L390" s="3" t="s">
        <v>3915</v>
      </c>
      <c r="M390" s="3" t="s">
        <v>3917</v>
      </c>
      <c r="N390" s="3" t="s">
        <v>3922</v>
      </c>
      <c r="O390" s="5">
        <v>384</v>
      </c>
      <c r="P390" s="17">
        <v>0.71556884050369263</v>
      </c>
      <c r="Q390" s="5">
        <v>115</v>
      </c>
      <c r="R390" s="17">
        <v>0.46739131212234503</v>
      </c>
      <c r="S390" s="5">
        <v>384</v>
      </c>
      <c r="T390" s="17">
        <v>0.65074628591537476</v>
      </c>
      <c r="U390" s="5">
        <v>116</v>
      </c>
      <c r="V390" s="17">
        <v>0.46236559748649603</v>
      </c>
      <c r="W390" s="17">
        <v>3.5999999999999997E-2</v>
      </c>
      <c r="X390" s="17">
        <v>5.5E-2</v>
      </c>
      <c r="Y390" s="17">
        <v>4.2000000000000003E-2</v>
      </c>
      <c r="Z390" s="17">
        <v>0.81300000000000006</v>
      </c>
      <c r="AA390" s="17">
        <v>5.1999999999999998E-2</v>
      </c>
      <c r="AB390" s="17">
        <v>1.0000000474974511E-3</v>
      </c>
      <c r="AC390" s="17">
        <v>0.06</v>
      </c>
      <c r="AD390" s="17">
        <v>9.7000000000000003E-2</v>
      </c>
      <c r="AE390" s="17">
        <v>0.10100000000000001</v>
      </c>
      <c r="AF390" s="5">
        <v>0</v>
      </c>
      <c r="AG390" s="31">
        <v>11564.16015625</v>
      </c>
      <c r="AH390" s="31">
        <v>12007.28</v>
      </c>
    </row>
    <row r="391" spans="1:34" x14ac:dyDescent="0.3">
      <c r="A391" s="4">
        <v>920884035</v>
      </c>
      <c r="B391" s="3" t="s">
        <v>428</v>
      </c>
      <c r="C391" s="3" t="s">
        <v>1708</v>
      </c>
      <c r="D391" s="14">
        <v>81.87127685546875</v>
      </c>
      <c r="E391" s="14">
        <v>82.645919799804688</v>
      </c>
      <c r="F391" s="14">
        <v>82.095634460449219</v>
      </c>
      <c r="G391" s="14">
        <v>83.764549255371094</v>
      </c>
      <c r="H391" s="5">
        <v>802</v>
      </c>
      <c r="I391" s="15" t="s">
        <v>3981</v>
      </c>
      <c r="J391" s="15">
        <v>5</v>
      </c>
      <c r="K391" s="3" t="s">
        <v>3883</v>
      </c>
      <c r="L391" s="3" t="s">
        <v>3915</v>
      </c>
      <c r="M391" s="3" t="s">
        <v>3917</v>
      </c>
      <c r="N391" s="3" t="s">
        <v>3922</v>
      </c>
      <c r="O391" s="5">
        <v>351</v>
      </c>
      <c r="P391" s="17">
        <v>0.66369044780731201</v>
      </c>
      <c r="Q391" s="5">
        <v>118</v>
      </c>
      <c r="R391" s="17">
        <v>0.55045872926712036</v>
      </c>
      <c r="S391" s="5">
        <v>351</v>
      </c>
      <c r="T391" s="17">
        <v>0.5970149040222168</v>
      </c>
      <c r="U391" s="5">
        <v>118</v>
      </c>
      <c r="V391" s="17">
        <v>0.3888888955116272</v>
      </c>
      <c r="W391" s="17">
        <v>4.7E-2</v>
      </c>
      <c r="X391" s="17">
        <v>5.1999999999999998E-2</v>
      </c>
      <c r="Y391" s="17">
        <v>0.05</v>
      </c>
      <c r="Z391" s="17">
        <v>0.81300000000000006</v>
      </c>
      <c r="AA391" s="17">
        <v>3.6999999999999998E-2</v>
      </c>
      <c r="AB391" s="17">
        <v>0</v>
      </c>
      <c r="AC391" s="17">
        <v>5.5E-2</v>
      </c>
      <c r="AD391" s="17">
        <v>0.10100000000000001</v>
      </c>
      <c r="AE391" s="17">
        <v>0.13700000000000001</v>
      </c>
      <c r="AF391" s="5">
        <v>0</v>
      </c>
      <c r="AG391" s="31">
        <v>12741.490234375</v>
      </c>
      <c r="AH391" s="31">
        <v>13334.42</v>
      </c>
    </row>
    <row r="392" spans="1:34" x14ac:dyDescent="0.3">
      <c r="A392" s="4">
        <v>920884040</v>
      </c>
      <c r="B392" s="3" t="s">
        <v>428</v>
      </c>
      <c r="C392" s="3" t="s">
        <v>976</v>
      </c>
      <c r="D392" s="14">
        <v>81.439704895019531</v>
      </c>
      <c r="E392" s="14">
        <v>83.609397888183594</v>
      </c>
      <c r="F392" s="14">
        <v>80.697288513183594</v>
      </c>
      <c r="G392" s="14">
        <v>81.45257568359375</v>
      </c>
      <c r="H392" s="5">
        <v>808</v>
      </c>
      <c r="I392" s="15" t="s">
        <v>3980</v>
      </c>
      <c r="J392" s="15">
        <v>5</v>
      </c>
      <c r="K392" s="3" t="s">
        <v>3883</v>
      </c>
      <c r="L392" s="3" t="s">
        <v>3915</v>
      </c>
      <c r="M392" s="3" t="s">
        <v>3917</v>
      </c>
      <c r="N392" s="3" t="s">
        <v>3922</v>
      </c>
      <c r="O392" s="5">
        <v>392</v>
      </c>
      <c r="P392" s="17">
        <v>0.52531647682189941</v>
      </c>
      <c r="Q392" s="5">
        <v>173</v>
      </c>
      <c r="R392" s="17">
        <v>0.35897436738014221</v>
      </c>
      <c r="S392" s="5">
        <v>394</v>
      </c>
      <c r="T392" s="17">
        <v>0.42088606953620911</v>
      </c>
      <c r="U392" s="5">
        <v>175</v>
      </c>
      <c r="V392" s="17">
        <v>0.27350428700447083</v>
      </c>
      <c r="W392" s="17">
        <v>0.125</v>
      </c>
      <c r="X392" s="17">
        <v>4.2000000000000003E-2</v>
      </c>
      <c r="Y392" s="17">
        <v>0.02</v>
      </c>
      <c r="Z392" s="17">
        <v>0.76100000000000001</v>
      </c>
      <c r="AA392" s="17">
        <v>5.0999999999999997E-2</v>
      </c>
      <c r="AB392" s="17">
        <v>1.0000000474974511E-3</v>
      </c>
      <c r="AC392" s="17">
        <v>4.4999999999999998E-2</v>
      </c>
      <c r="AD392" s="17">
        <v>0.129</v>
      </c>
      <c r="AE392" s="17">
        <v>0.24099999999999999</v>
      </c>
      <c r="AF392" s="5">
        <v>0</v>
      </c>
      <c r="AG392" s="31">
        <v>11738.509765625</v>
      </c>
      <c r="AH392" s="31">
        <v>12192.96</v>
      </c>
    </row>
    <row r="393" spans="1:34" x14ac:dyDescent="0.3">
      <c r="A393" s="4">
        <v>920884060</v>
      </c>
      <c r="B393" s="3" t="s">
        <v>428</v>
      </c>
      <c r="C393" s="3" t="s">
        <v>1709</v>
      </c>
      <c r="D393" s="14">
        <v>93.109146118164063</v>
      </c>
      <c r="E393" s="14">
        <v>89.225151062011719</v>
      </c>
      <c r="F393" s="14">
        <v>88.9151611328125</v>
      </c>
      <c r="G393" s="14">
        <v>85.131851196289063</v>
      </c>
      <c r="H393" s="5">
        <v>402</v>
      </c>
      <c r="I393" s="15" t="s">
        <v>3981</v>
      </c>
      <c r="J393" s="15">
        <v>5</v>
      </c>
      <c r="K393" s="3" t="s">
        <v>3883</v>
      </c>
      <c r="L393" s="3" t="s">
        <v>3915</v>
      </c>
      <c r="M393" s="3" t="s">
        <v>3917</v>
      </c>
      <c r="N393" s="3" t="s">
        <v>3922</v>
      </c>
      <c r="O393" s="5">
        <v>202</v>
      </c>
      <c r="P393" s="17">
        <v>0.64251208305358887</v>
      </c>
      <c r="Q393" s="5">
        <v>35</v>
      </c>
      <c r="R393" s="17">
        <v>0.40540540218353271</v>
      </c>
      <c r="S393" s="5">
        <v>202</v>
      </c>
      <c r="T393" s="17">
        <v>0.56038647890090942</v>
      </c>
      <c r="U393" s="5">
        <v>35</v>
      </c>
      <c r="V393" s="17">
        <v>0.32432430982589722</v>
      </c>
      <c r="W393" s="17">
        <v>1.7000000000000001E-2</v>
      </c>
      <c r="X393" s="17">
        <v>0.02</v>
      </c>
      <c r="Y393" s="17"/>
      <c r="Z393" s="17">
        <v>0.93</v>
      </c>
      <c r="AA393" s="17">
        <v>2.5000000000000001E-2</v>
      </c>
      <c r="AB393" s="17">
        <v>7.0000002160668373E-3</v>
      </c>
      <c r="AC393" s="17"/>
      <c r="AD393" s="17">
        <v>7.6999999999999999E-2</v>
      </c>
      <c r="AE393" s="17">
        <v>5.6000000000000001E-2</v>
      </c>
      <c r="AF393" s="5">
        <v>0</v>
      </c>
      <c r="AG393" s="31">
        <v>12809.330078125</v>
      </c>
      <c r="AH393" s="31">
        <v>13055.43</v>
      </c>
    </row>
    <row r="394" spans="1:34" x14ac:dyDescent="0.3">
      <c r="A394" s="4">
        <v>920884070</v>
      </c>
      <c r="B394" s="3" t="s">
        <v>428</v>
      </c>
      <c r="C394" s="3" t="s">
        <v>1219</v>
      </c>
      <c r="D394" s="14">
        <v>81.527565002441406</v>
      </c>
      <c r="E394" s="14">
        <v>82.059890747070313</v>
      </c>
      <c r="F394" s="14">
        <v>76.3035888671875</v>
      </c>
      <c r="G394" s="14">
        <v>76.862373352050781</v>
      </c>
      <c r="H394" s="5">
        <v>1060</v>
      </c>
      <c r="I394" s="15" t="s">
        <v>3981</v>
      </c>
      <c r="J394" s="15">
        <v>5</v>
      </c>
      <c r="K394" s="3" t="s">
        <v>3883</v>
      </c>
      <c r="L394" s="3" t="s">
        <v>3915</v>
      </c>
      <c r="M394" s="3" t="s">
        <v>3917</v>
      </c>
      <c r="N394" s="3" t="s">
        <v>3922</v>
      </c>
      <c r="O394" s="5">
        <v>486</v>
      </c>
      <c r="P394" s="17">
        <v>0.55314534902572632</v>
      </c>
      <c r="Q394" s="5">
        <v>202</v>
      </c>
      <c r="R394" s="17">
        <v>0.3684210479259491</v>
      </c>
      <c r="S394" s="5">
        <v>486</v>
      </c>
      <c r="T394" s="17">
        <v>0.42950108647346502</v>
      </c>
      <c r="U394" s="5">
        <v>202</v>
      </c>
      <c r="V394" s="17">
        <v>0.28289473056793207</v>
      </c>
      <c r="W394" s="17">
        <v>6.6000000000000003E-2</v>
      </c>
      <c r="X394" s="17">
        <v>4.7E-2</v>
      </c>
      <c r="Y394" s="17">
        <v>0.02</v>
      </c>
      <c r="Z394" s="17">
        <v>0.80900000000000005</v>
      </c>
      <c r="AA394" s="17">
        <v>5.6000000000000001E-2</v>
      </c>
      <c r="AB394" s="17">
        <v>2.000000094994903E-3</v>
      </c>
      <c r="AC394" s="17">
        <v>2.4E-2</v>
      </c>
      <c r="AD394" s="17">
        <v>0.126</v>
      </c>
      <c r="AE394" s="17">
        <v>0.16800000000000001</v>
      </c>
      <c r="AF394" s="5">
        <v>0</v>
      </c>
      <c r="AG394" s="31">
        <v>11670.4296875</v>
      </c>
      <c r="AH394" s="31">
        <v>12006.47</v>
      </c>
    </row>
    <row r="395" spans="1:34" x14ac:dyDescent="0.3">
      <c r="A395" s="4">
        <v>920885000</v>
      </c>
      <c r="B395" s="3" t="s">
        <v>428</v>
      </c>
      <c r="C395" s="3" t="s">
        <v>1710</v>
      </c>
      <c r="D395" s="14">
        <v>84.548614501953125</v>
      </c>
      <c r="E395" s="14">
        <v>85.706977844238281</v>
      </c>
      <c r="F395" s="14">
        <v>81.064491271972656</v>
      </c>
      <c r="G395" s="14">
        <v>79.678123474121094</v>
      </c>
      <c r="H395" s="5">
        <v>688</v>
      </c>
      <c r="I395" s="15" t="s">
        <v>3981</v>
      </c>
      <c r="J395" s="15">
        <v>5</v>
      </c>
      <c r="K395" s="3" t="s">
        <v>3883</v>
      </c>
      <c r="L395" s="3" t="s">
        <v>3915</v>
      </c>
      <c r="M395" s="3" t="s">
        <v>3917</v>
      </c>
      <c r="N395" s="3" t="s">
        <v>3922</v>
      </c>
      <c r="O395" s="5">
        <v>341</v>
      </c>
      <c r="P395" s="17">
        <v>0.53378379344940186</v>
      </c>
      <c r="Q395" s="5">
        <v>161</v>
      </c>
      <c r="R395" s="17">
        <v>0.32558140158653259</v>
      </c>
      <c r="S395" s="5">
        <v>341</v>
      </c>
      <c r="T395" s="17">
        <v>0.49662160873413091</v>
      </c>
      <c r="U395" s="5">
        <v>161</v>
      </c>
      <c r="V395" s="17">
        <v>0.27131783962249761</v>
      </c>
      <c r="W395" s="17">
        <v>7.3999999999999996E-2</v>
      </c>
      <c r="X395" s="17">
        <v>0.109</v>
      </c>
      <c r="Y395" s="17">
        <v>4.2000000000000003E-2</v>
      </c>
      <c r="Z395" s="17">
        <v>0.68900000000000006</v>
      </c>
      <c r="AA395" s="17">
        <v>7.1000000000000008E-2</v>
      </c>
      <c r="AB395" s="17">
        <v>1.499999966472387E-2</v>
      </c>
      <c r="AC395" s="17">
        <v>9.7000000000000003E-2</v>
      </c>
      <c r="AD395" s="17">
        <v>0.161</v>
      </c>
      <c r="AE395" s="17">
        <v>0.221</v>
      </c>
      <c r="AF395" s="5">
        <v>0</v>
      </c>
      <c r="AG395" s="31">
        <v>11808.66015625</v>
      </c>
      <c r="AH395" s="31">
        <v>12254.45</v>
      </c>
    </row>
    <row r="396" spans="1:34" x14ac:dyDescent="0.3">
      <c r="A396" s="4">
        <v>920885010</v>
      </c>
      <c r="B396" s="3" t="s">
        <v>428</v>
      </c>
      <c r="C396" s="3" t="s">
        <v>1711</v>
      </c>
      <c r="D396" s="14">
        <v>83.572242736816406</v>
      </c>
      <c r="E396" s="14">
        <v>83.681694030761719</v>
      </c>
      <c r="F396" s="14">
        <v>78.027435302734375</v>
      </c>
      <c r="G396" s="14">
        <v>79.55816650390625</v>
      </c>
      <c r="H396" s="5">
        <v>562</v>
      </c>
      <c r="I396" s="15" t="s">
        <v>3980</v>
      </c>
      <c r="J396" s="15">
        <v>5</v>
      </c>
      <c r="K396" s="3" t="s">
        <v>3883</v>
      </c>
      <c r="L396" s="3" t="s">
        <v>3915</v>
      </c>
      <c r="M396" s="3" t="s">
        <v>3917</v>
      </c>
      <c r="N396" s="3" t="s">
        <v>3922</v>
      </c>
      <c r="O396" s="5">
        <v>264</v>
      </c>
      <c r="P396" s="17">
        <v>0.63203465938568115</v>
      </c>
      <c r="Q396" s="5">
        <v>126</v>
      </c>
      <c r="R396" s="17">
        <v>0.38947367668151861</v>
      </c>
      <c r="S396" s="5">
        <v>265</v>
      </c>
      <c r="T396" s="17">
        <v>0.56034481525421143</v>
      </c>
      <c r="U396" s="5">
        <v>127</v>
      </c>
      <c r="V396" s="17">
        <v>0.3020833432674408</v>
      </c>
      <c r="W396" s="17">
        <v>0.13500000000000001</v>
      </c>
      <c r="X396" s="17">
        <v>6.6000000000000003E-2</v>
      </c>
      <c r="Y396" s="17">
        <v>0.11899999999999999</v>
      </c>
      <c r="Z396" s="17">
        <v>0.59799999999999998</v>
      </c>
      <c r="AA396" s="17">
        <v>6.6000000000000003E-2</v>
      </c>
      <c r="AB396" s="17">
        <v>1.6000000759959221E-2</v>
      </c>
      <c r="AC396" s="17">
        <v>0.11700000000000001</v>
      </c>
      <c r="AD396" s="17">
        <v>0.1</v>
      </c>
      <c r="AE396" s="17">
        <v>0.19400000000000001</v>
      </c>
      <c r="AF396" s="5">
        <v>0</v>
      </c>
      <c r="AG396" s="31">
        <v>12532.4697265625</v>
      </c>
      <c r="AH396" s="31">
        <v>12926.65</v>
      </c>
    </row>
    <row r="397" spans="1:34" x14ac:dyDescent="0.3">
      <c r="A397" s="4">
        <v>920885020</v>
      </c>
      <c r="B397" s="3" t="s">
        <v>428</v>
      </c>
      <c r="C397" s="3" t="s">
        <v>1712</v>
      </c>
      <c r="D397" s="14">
        <v>86.047248840332031</v>
      </c>
      <c r="E397" s="14">
        <v>88.89971923828125</v>
      </c>
      <c r="F397" s="14">
        <v>85.256378173828125</v>
      </c>
      <c r="G397" s="14">
        <v>86.169609069824219</v>
      </c>
      <c r="H397" s="5">
        <v>663</v>
      </c>
      <c r="I397" s="15" t="s">
        <v>3980</v>
      </c>
      <c r="J397" s="15">
        <v>5</v>
      </c>
      <c r="K397" s="3" t="s">
        <v>3883</v>
      </c>
      <c r="L397" s="3" t="s">
        <v>3915</v>
      </c>
      <c r="M397" s="3" t="s">
        <v>3917</v>
      </c>
      <c r="N397" s="3" t="s">
        <v>3922</v>
      </c>
      <c r="O397" s="5">
        <v>367</v>
      </c>
      <c r="P397" s="17">
        <v>0.70032572746276855</v>
      </c>
      <c r="Q397" s="5">
        <v>101</v>
      </c>
      <c r="R397" s="17">
        <v>0.55813956260681152</v>
      </c>
      <c r="S397" s="5">
        <v>368</v>
      </c>
      <c r="T397" s="17">
        <v>0.62745100259780884</v>
      </c>
      <c r="U397" s="5">
        <v>102</v>
      </c>
      <c r="V397" s="17">
        <v>0.44705882668495178</v>
      </c>
      <c r="W397" s="17">
        <v>3.5999999999999997E-2</v>
      </c>
      <c r="X397" s="17">
        <v>2.9000000000000001E-2</v>
      </c>
      <c r="Y397" s="17">
        <v>0.107</v>
      </c>
      <c r="Z397" s="17">
        <v>0.79</v>
      </c>
      <c r="AA397" s="17">
        <v>3.5000000000000003E-2</v>
      </c>
      <c r="AB397" s="17">
        <v>3.0000000260770321E-3</v>
      </c>
      <c r="AC397" s="17">
        <v>5.8999999999999997E-2</v>
      </c>
      <c r="AD397" s="17">
        <v>9.9000000000000005E-2</v>
      </c>
      <c r="AE397" s="17">
        <v>6.5000000000000002E-2</v>
      </c>
      <c r="AF397" s="5">
        <v>0</v>
      </c>
      <c r="AG397" s="31">
        <v>12502.4404296875</v>
      </c>
      <c r="AH397" s="31">
        <v>12915.73</v>
      </c>
    </row>
    <row r="398" spans="1:34" x14ac:dyDescent="0.3">
      <c r="A398" s="4">
        <v>920885030</v>
      </c>
      <c r="B398" s="3" t="s">
        <v>428</v>
      </c>
      <c r="C398" s="3" t="s">
        <v>1713</v>
      </c>
      <c r="D398" s="14">
        <v>89.176521301269531</v>
      </c>
      <c r="E398" s="14">
        <v>85.093910217285156</v>
      </c>
      <c r="F398" s="14">
        <v>91.727294921875</v>
      </c>
      <c r="G398" s="14">
        <v>86.258407592773438</v>
      </c>
      <c r="H398" s="5">
        <v>740</v>
      </c>
      <c r="I398" s="15" t="s">
        <v>3981</v>
      </c>
      <c r="J398" s="15">
        <v>5</v>
      </c>
      <c r="K398" s="3" t="s">
        <v>3883</v>
      </c>
      <c r="L398" s="3" t="s">
        <v>3915</v>
      </c>
      <c r="M398" s="3" t="s">
        <v>3917</v>
      </c>
      <c r="N398" s="3" t="s">
        <v>3922</v>
      </c>
      <c r="O398" s="5">
        <v>356</v>
      </c>
      <c r="P398" s="17">
        <v>0.69760477542877197</v>
      </c>
      <c r="Q398" s="5">
        <v>88</v>
      </c>
      <c r="R398" s="17">
        <v>0.48192772269248962</v>
      </c>
      <c r="S398" s="5">
        <v>357</v>
      </c>
      <c r="T398" s="17">
        <v>0.63663661479949951</v>
      </c>
      <c r="U398" s="5">
        <v>87</v>
      </c>
      <c r="V398" s="17">
        <v>0.37804877758026117</v>
      </c>
      <c r="W398" s="17">
        <v>4.9000000000000002E-2</v>
      </c>
      <c r="X398" s="17">
        <v>3.5999999999999997E-2</v>
      </c>
      <c r="Y398" s="17">
        <v>0.03</v>
      </c>
      <c r="Z398" s="17">
        <v>0.82800000000000007</v>
      </c>
      <c r="AA398" s="17">
        <v>5.5E-2</v>
      </c>
      <c r="AB398" s="17">
        <v>1.0000000474974511E-3</v>
      </c>
      <c r="AC398" s="17">
        <v>3.5000000000000003E-2</v>
      </c>
      <c r="AD398" s="17">
        <v>0.10299999999999999</v>
      </c>
      <c r="AE398" s="17">
        <v>8.8999999999999996E-2</v>
      </c>
      <c r="AF398" s="5">
        <v>0</v>
      </c>
      <c r="AG398" s="31">
        <v>11982.099609375</v>
      </c>
      <c r="AH398" s="31">
        <v>12342.09</v>
      </c>
    </row>
    <row r="399" spans="1:34" x14ac:dyDescent="0.3">
      <c r="A399" s="4">
        <v>920885040</v>
      </c>
      <c r="B399" s="3" t="s">
        <v>428</v>
      </c>
      <c r="C399" s="3" t="s">
        <v>1714</v>
      </c>
      <c r="D399" s="14">
        <v>89.047828674316406</v>
      </c>
      <c r="E399" s="14">
        <v>87.378829956054688</v>
      </c>
      <c r="F399" s="14">
        <v>83.379844665527344</v>
      </c>
      <c r="G399" s="14">
        <v>78.659248352050781</v>
      </c>
      <c r="H399" s="5">
        <v>794</v>
      </c>
      <c r="I399" s="15" t="s">
        <v>3981</v>
      </c>
      <c r="J399" s="15">
        <v>5</v>
      </c>
      <c r="K399" s="3" t="s">
        <v>3883</v>
      </c>
      <c r="L399" s="3" t="s">
        <v>3915</v>
      </c>
      <c r="M399" s="3" t="s">
        <v>3917</v>
      </c>
      <c r="N399" s="3" t="s">
        <v>3922</v>
      </c>
      <c r="O399" s="5">
        <v>419</v>
      </c>
      <c r="P399" s="17">
        <v>0.70026522874832153</v>
      </c>
      <c r="Q399" s="5">
        <v>109</v>
      </c>
      <c r="R399" s="17">
        <v>0.53333336114883423</v>
      </c>
      <c r="S399" s="5">
        <v>420</v>
      </c>
      <c r="T399" s="17">
        <v>0.63324540853500366</v>
      </c>
      <c r="U399" s="5">
        <v>110</v>
      </c>
      <c r="V399" s="17">
        <v>0.42391303181648249</v>
      </c>
      <c r="W399" s="17">
        <v>3.5000000000000003E-2</v>
      </c>
      <c r="X399" s="17">
        <v>5.7000000000000002E-2</v>
      </c>
      <c r="Y399" s="17">
        <v>3.7999999999999999E-2</v>
      </c>
      <c r="Z399" s="17">
        <v>0.80700000000000005</v>
      </c>
      <c r="AA399" s="17">
        <v>5.8999999999999997E-2</v>
      </c>
      <c r="AB399" s="17">
        <v>4.0000001899898052E-3</v>
      </c>
      <c r="AC399" s="17">
        <v>6.3E-2</v>
      </c>
      <c r="AD399" s="17">
        <v>8.3000000000000004E-2</v>
      </c>
      <c r="AE399" s="17">
        <v>8.8999999999999996E-2</v>
      </c>
      <c r="AF399" s="5">
        <v>0</v>
      </c>
      <c r="AG399" s="31">
        <v>12168.7998046875</v>
      </c>
      <c r="AH399" s="31">
        <v>12531.93</v>
      </c>
    </row>
    <row r="400" spans="1:34" x14ac:dyDescent="0.3">
      <c r="A400" s="4">
        <v>361234020</v>
      </c>
      <c r="B400" s="3" t="s">
        <v>154</v>
      </c>
      <c r="C400" s="3" t="s">
        <v>966</v>
      </c>
      <c r="D400" s="14">
        <v>86.056137084960938</v>
      </c>
      <c r="E400" s="14">
        <v>81.565467834472656</v>
      </c>
      <c r="F400" s="14">
        <v>90.303352355957031</v>
      </c>
      <c r="G400" s="14">
        <v>87.839912414550781</v>
      </c>
      <c r="H400" s="5">
        <v>113</v>
      </c>
      <c r="I400" s="15" t="s">
        <v>3981</v>
      </c>
      <c r="J400" s="15">
        <v>8</v>
      </c>
      <c r="K400" s="3" t="s">
        <v>3840</v>
      </c>
      <c r="L400" s="3" t="s">
        <v>3913</v>
      </c>
      <c r="M400" s="3" t="s">
        <v>3917</v>
      </c>
      <c r="N400" s="3" t="s">
        <v>3923</v>
      </c>
      <c r="O400" s="5">
        <v>108</v>
      </c>
      <c r="P400" s="17">
        <v>0.61428570747375488</v>
      </c>
      <c r="Q400" s="5">
        <v>46</v>
      </c>
      <c r="R400" s="17">
        <v>0.30000001192092901</v>
      </c>
      <c r="S400" s="5">
        <v>108</v>
      </c>
      <c r="T400" s="17">
        <v>0.6428571343421936</v>
      </c>
      <c r="U400" s="5">
        <v>46</v>
      </c>
      <c r="V400" s="17">
        <v>0.43333333730697632</v>
      </c>
      <c r="W400" s="17"/>
      <c r="X400" s="17"/>
      <c r="Y400" s="17"/>
      <c r="Z400" s="17">
        <v>0.96499999999999997</v>
      </c>
      <c r="AA400" s="17"/>
      <c r="AB400" s="17">
        <v>3.5000000149011612E-2</v>
      </c>
      <c r="AC400" s="17"/>
      <c r="AD400" s="17">
        <v>0.17699999999999999</v>
      </c>
      <c r="AE400" s="17">
        <v>0.27500000000000002</v>
      </c>
      <c r="AF400" s="5">
        <v>0</v>
      </c>
      <c r="AG400" s="31">
        <v>12375.099609375</v>
      </c>
      <c r="AH400" s="31">
        <v>13016.2</v>
      </c>
    </row>
    <row r="401" spans="1:34" x14ac:dyDescent="0.3">
      <c r="A401" s="4">
        <v>620723000</v>
      </c>
      <c r="B401" s="3" t="s">
        <v>311</v>
      </c>
      <c r="C401" s="3" t="s">
        <v>1453</v>
      </c>
      <c r="D401" s="14">
        <v>83.769195556640625</v>
      </c>
      <c r="E401" s="14">
        <v>81.850517272949219</v>
      </c>
      <c r="F401" s="14">
        <v>81.986778259277344</v>
      </c>
      <c r="G401" s="14">
        <v>82.228424072265625</v>
      </c>
      <c r="H401" s="5">
        <v>513</v>
      </c>
      <c r="I401" s="15">
        <v>6</v>
      </c>
      <c r="J401" s="15">
        <v>8</v>
      </c>
      <c r="K401" s="3" t="s">
        <v>3860</v>
      </c>
      <c r="L401" s="3" t="s">
        <v>3910</v>
      </c>
      <c r="M401" s="3" t="s">
        <v>3917</v>
      </c>
      <c r="N401" s="3" t="s">
        <v>3923</v>
      </c>
      <c r="O401" s="5">
        <v>910</v>
      </c>
      <c r="P401" s="17">
        <v>0.44054579734802252</v>
      </c>
      <c r="Q401" s="5">
        <v>567</v>
      </c>
      <c r="R401" s="17">
        <v>0.30128204822540278</v>
      </c>
      <c r="S401" s="5">
        <v>910</v>
      </c>
      <c r="T401" s="17">
        <v>0.28962817788124079</v>
      </c>
      <c r="U401" s="5">
        <v>567</v>
      </c>
      <c r="V401" s="17">
        <v>0.1741935461759567</v>
      </c>
      <c r="W401" s="17">
        <v>0.01</v>
      </c>
      <c r="X401" s="17">
        <v>1.7999999999999999E-2</v>
      </c>
      <c r="Y401" s="17"/>
      <c r="Z401" s="17">
        <v>0.94700000000000006</v>
      </c>
      <c r="AA401" s="17">
        <v>2.3E-2</v>
      </c>
      <c r="AB401" s="17">
        <v>2.000000094994903E-3</v>
      </c>
      <c r="AC401" s="17">
        <v>0.01</v>
      </c>
      <c r="AD401" s="17">
        <v>0.13800000000000001</v>
      </c>
      <c r="AE401" s="17">
        <v>0.54300000000000004</v>
      </c>
      <c r="AF401" s="5">
        <v>0</v>
      </c>
      <c r="AG401" s="31">
        <v>6665.830078125</v>
      </c>
      <c r="AH401" s="31">
        <v>7886.69</v>
      </c>
    </row>
    <row r="402" spans="1:34" x14ac:dyDescent="0.3">
      <c r="A402" s="4">
        <v>620724080</v>
      </c>
      <c r="B402" s="3" t="s">
        <v>311</v>
      </c>
      <c r="C402" s="3" t="s">
        <v>1454</v>
      </c>
      <c r="D402" s="14">
        <v>84.492546081542969</v>
      </c>
      <c r="E402" s="14">
        <v>82.070747375488281</v>
      </c>
      <c r="F402" s="14">
        <v>83.610527038574219</v>
      </c>
      <c r="G402" s="14">
        <v>81.815322875976563</v>
      </c>
      <c r="H402" s="5">
        <v>451</v>
      </c>
      <c r="I402" s="15">
        <v>3</v>
      </c>
      <c r="J402" s="15">
        <v>5</v>
      </c>
      <c r="K402" s="3" t="s">
        <v>3860</v>
      </c>
      <c r="L402" s="3" t="s">
        <v>3910</v>
      </c>
      <c r="M402" s="3" t="s">
        <v>3917</v>
      </c>
      <c r="N402" s="3" t="s">
        <v>3923</v>
      </c>
      <c r="O402" s="5">
        <v>476</v>
      </c>
      <c r="P402" s="17">
        <v>0.47149121761322021</v>
      </c>
      <c r="Q402" s="5">
        <v>300</v>
      </c>
      <c r="R402" s="17">
        <v>0.37201365828514099</v>
      </c>
      <c r="S402" s="5">
        <v>478</v>
      </c>
      <c r="T402" s="17">
        <v>0.4285714328289032</v>
      </c>
      <c r="U402" s="5">
        <v>302</v>
      </c>
      <c r="V402" s="17">
        <v>0.33219179511070251</v>
      </c>
      <c r="W402" s="17"/>
      <c r="X402" s="17">
        <v>2.9000000000000001E-2</v>
      </c>
      <c r="Y402" s="17"/>
      <c r="Z402" s="17">
        <v>0.94500000000000006</v>
      </c>
      <c r="AA402" s="17">
        <v>1.6E-2</v>
      </c>
      <c r="AB402" s="17">
        <v>1.099999994039536E-2</v>
      </c>
      <c r="AC402" s="17">
        <v>1.0999999999999999E-2</v>
      </c>
      <c r="AD402" s="17">
        <v>0.16</v>
      </c>
      <c r="AE402" s="17">
        <v>0.56700000000000006</v>
      </c>
      <c r="AF402" s="5">
        <v>0</v>
      </c>
      <c r="AG402" s="31">
        <v>6691.77001953125</v>
      </c>
      <c r="AH402" s="31">
        <v>7772.54</v>
      </c>
    </row>
    <row r="403" spans="1:34" x14ac:dyDescent="0.3">
      <c r="A403" s="4">
        <v>489223935</v>
      </c>
      <c r="B403" s="3" t="s">
        <v>240</v>
      </c>
      <c r="C403" s="3" t="s">
        <v>1279</v>
      </c>
      <c r="D403" s="14">
        <v>87.199813842773438</v>
      </c>
      <c r="E403" s="14">
        <v>88.679176330566406</v>
      </c>
      <c r="F403" s="14">
        <v>88.313209533691406</v>
      </c>
      <c r="G403" s="14">
        <v>92.234214782714844</v>
      </c>
      <c r="H403" s="5">
        <v>322</v>
      </c>
      <c r="I403" s="15">
        <v>6</v>
      </c>
      <c r="J403" s="15">
        <v>8</v>
      </c>
      <c r="K403" s="3" t="s">
        <v>3879</v>
      </c>
      <c r="L403" s="3" t="s">
        <v>3914</v>
      </c>
      <c r="M403" s="3" t="s">
        <v>3918</v>
      </c>
      <c r="N403" s="3" t="s">
        <v>3924</v>
      </c>
      <c r="O403" s="5">
        <v>562</v>
      </c>
      <c r="P403" s="17">
        <v>0.25170066952705378</v>
      </c>
      <c r="Q403" s="5">
        <v>558</v>
      </c>
      <c r="R403" s="17">
        <v>0.24125874042510989</v>
      </c>
      <c r="S403" s="5">
        <v>550</v>
      </c>
      <c r="T403" s="17">
        <v>0.18505337834358221</v>
      </c>
      <c r="U403" s="5">
        <v>546</v>
      </c>
      <c r="V403" s="17">
        <v>0.1758241802453995</v>
      </c>
      <c r="W403" s="17">
        <v>0.124</v>
      </c>
      <c r="X403" s="17">
        <v>0.81100000000000005</v>
      </c>
      <c r="Y403" s="17"/>
      <c r="Z403" s="17">
        <v>5.2999999999999999E-2</v>
      </c>
      <c r="AA403" s="17"/>
      <c r="AB403" s="17">
        <v>1.200000010430813E-2</v>
      </c>
      <c r="AC403" s="17">
        <v>0.27900000000000003</v>
      </c>
      <c r="AD403" s="17">
        <v>4.7E-2</v>
      </c>
      <c r="AE403" s="17">
        <v>0.752</v>
      </c>
      <c r="AF403" s="5">
        <v>0</v>
      </c>
      <c r="AG403" s="31">
        <v>10247.5302734375</v>
      </c>
      <c r="AH403" s="31">
        <v>11953.88</v>
      </c>
    </row>
    <row r="404" spans="1:34" x14ac:dyDescent="0.3">
      <c r="A404" s="4">
        <v>489223940</v>
      </c>
      <c r="B404" s="3" t="s">
        <v>240</v>
      </c>
      <c r="C404" s="3" t="s">
        <v>1280</v>
      </c>
      <c r="D404" s="14">
        <v>86.768356323242188</v>
      </c>
      <c r="E404" s="14">
        <v>88.359672546386719</v>
      </c>
      <c r="F404" s="14">
        <v>85.140144348144531</v>
      </c>
      <c r="G404" s="14">
        <v>88.241767883300781</v>
      </c>
      <c r="H404" s="5">
        <v>112</v>
      </c>
      <c r="I404" s="15">
        <v>6</v>
      </c>
      <c r="J404" s="15">
        <v>8</v>
      </c>
      <c r="K404" s="3" t="s">
        <v>3879</v>
      </c>
      <c r="L404" s="3" t="s">
        <v>3914</v>
      </c>
      <c r="M404" s="3" t="s">
        <v>3918</v>
      </c>
      <c r="N404" s="3" t="s">
        <v>3924</v>
      </c>
      <c r="O404" s="5">
        <v>172</v>
      </c>
      <c r="P404" s="17">
        <v>0.15625</v>
      </c>
      <c r="Q404" s="5">
        <v>172</v>
      </c>
      <c r="R404" s="17">
        <v>0.15625</v>
      </c>
      <c r="S404" s="5">
        <v>177</v>
      </c>
      <c r="T404" s="17">
        <v>7.0707067847251892E-2</v>
      </c>
      <c r="U404" s="5">
        <v>177</v>
      </c>
      <c r="V404" s="17">
        <v>7.0707067847251892E-2</v>
      </c>
      <c r="W404" s="17">
        <v>0.51800000000000002</v>
      </c>
      <c r="X404" s="17">
        <v>0.438</v>
      </c>
      <c r="Y404" s="17"/>
      <c r="Z404" s="17"/>
      <c r="AA404" s="17"/>
      <c r="AB404" s="17">
        <v>4.5000001788139343E-2</v>
      </c>
      <c r="AC404" s="17">
        <v>0.25</v>
      </c>
      <c r="AD404" s="17">
        <v>0.107</v>
      </c>
      <c r="AE404" s="17">
        <v>0.92200000000000004</v>
      </c>
      <c r="AF404" s="5">
        <v>0</v>
      </c>
      <c r="AG404" s="31">
        <v>10526.83984375</v>
      </c>
      <c r="AH404" s="31">
        <v>12001.15</v>
      </c>
    </row>
    <row r="405" spans="1:34" x14ac:dyDescent="0.3">
      <c r="A405" s="4">
        <v>489226975</v>
      </c>
      <c r="B405" s="3" t="s">
        <v>240</v>
      </c>
      <c r="C405" s="3" t="s">
        <v>1281</v>
      </c>
      <c r="D405" s="14">
        <v>79.473892211914063</v>
      </c>
      <c r="E405" s="14">
        <v>81.042922973632813</v>
      </c>
      <c r="F405" s="14">
        <v>81.39447021484375</v>
      </c>
      <c r="G405" s="14">
        <v>84.49755859375</v>
      </c>
      <c r="H405" s="5">
        <v>572</v>
      </c>
      <c r="I405" s="15" t="s">
        <v>3980</v>
      </c>
      <c r="J405" s="15">
        <v>5</v>
      </c>
      <c r="K405" s="3" t="s">
        <v>3879</v>
      </c>
      <c r="L405" s="3" t="s">
        <v>3914</v>
      </c>
      <c r="M405" s="3" t="s">
        <v>3918</v>
      </c>
      <c r="N405" s="3" t="s">
        <v>3924</v>
      </c>
      <c r="O405" s="5">
        <v>297</v>
      </c>
      <c r="P405" s="17">
        <v>0.2190812677145004</v>
      </c>
      <c r="Q405" s="5">
        <v>297</v>
      </c>
      <c r="R405" s="17">
        <v>0.21146953105926511</v>
      </c>
      <c r="S405" s="5">
        <v>296</v>
      </c>
      <c r="T405" s="17">
        <v>0.15827338397502899</v>
      </c>
      <c r="U405" s="5">
        <v>296</v>
      </c>
      <c r="V405" s="17">
        <v>0.14963503181934359</v>
      </c>
      <c r="W405" s="17">
        <v>0.161</v>
      </c>
      <c r="X405" s="17">
        <v>0.747</v>
      </c>
      <c r="Y405" s="17">
        <v>1.4E-2</v>
      </c>
      <c r="Z405" s="17">
        <v>7.9000000000000001E-2</v>
      </c>
      <c r="AA405" s="17"/>
      <c r="AB405" s="17">
        <v>0</v>
      </c>
      <c r="AC405" s="17">
        <v>0.60699999999999998</v>
      </c>
      <c r="AD405" s="17">
        <v>7.2999999999999995E-2</v>
      </c>
      <c r="AE405" s="17">
        <v>0.84299999999999997</v>
      </c>
      <c r="AF405" s="5">
        <v>0</v>
      </c>
      <c r="AG405" s="31">
        <v>10457.5498046875</v>
      </c>
      <c r="AH405" s="31">
        <v>12042.83</v>
      </c>
    </row>
    <row r="406" spans="1:34" x14ac:dyDescent="0.3">
      <c r="A406" s="4">
        <v>920873000</v>
      </c>
      <c r="B406" s="3" t="s">
        <v>427</v>
      </c>
      <c r="C406" s="3" t="s">
        <v>1685</v>
      </c>
      <c r="D406" s="14">
        <v>86.791107177734375</v>
      </c>
      <c r="E406" s="14">
        <v>86.303611755371094</v>
      </c>
      <c r="F406" s="14">
        <v>86.796401977539063</v>
      </c>
      <c r="G406" s="14">
        <v>85.6298828125</v>
      </c>
      <c r="H406" s="5">
        <v>1054</v>
      </c>
      <c r="I406" s="15">
        <v>6</v>
      </c>
      <c r="J406" s="15">
        <v>8</v>
      </c>
      <c r="K406" s="3" t="s">
        <v>3883</v>
      </c>
      <c r="L406" s="3" t="s">
        <v>3915</v>
      </c>
      <c r="M406" s="3" t="s">
        <v>3917</v>
      </c>
      <c r="N406" s="3" t="s">
        <v>3922</v>
      </c>
      <c r="O406" s="5">
        <v>1905</v>
      </c>
      <c r="P406" s="17">
        <v>0.55816328525543213</v>
      </c>
      <c r="Q406" s="5">
        <v>706</v>
      </c>
      <c r="R406" s="17">
        <v>0.36443150043487549</v>
      </c>
      <c r="S406" s="5">
        <v>1898</v>
      </c>
      <c r="T406" s="17">
        <v>0.52209663391113281</v>
      </c>
      <c r="U406" s="5">
        <v>703</v>
      </c>
      <c r="V406" s="17">
        <v>0.31176471710205078</v>
      </c>
      <c r="W406" s="17">
        <v>7.0000000000000007E-2</v>
      </c>
      <c r="X406" s="17">
        <v>4.7E-2</v>
      </c>
      <c r="Y406" s="17">
        <v>1.4E-2</v>
      </c>
      <c r="Z406" s="17">
        <v>0.80200000000000005</v>
      </c>
      <c r="AA406" s="17">
        <v>6.2E-2</v>
      </c>
      <c r="AB406" s="17">
        <v>4.999999888241291E-3</v>
      </c>
      <c r="AC406" s="17">
        <v>1.6E-2</v>
      </c>
      <c r="AD406" s="17">
        <v>0.14000000000000001</v>
      </c>
      <c r="AE406" s="17">
        <v>0.154</v>
      </c>
      <c r="AF406" s="5">
        <v>0</v>
      </c>
      <c r="AG406" s="31">
        <v>11358.41015625</v>
      </c>
      <c r="AH406" s="31">
        <v>11878.9</v>
      </c>
    </row>
    <row r="407" spans="1:34" x14ac:dyDescent="0.3">
      <c r="A407" s="4">
        <v>920873050</v>
      </c>
      <c r="B407" s="3" t="s">
        <v>427</v>
      </c>
      <c r="C407" s="3" t="s">
        <v>1686</v>
      </c>
      <c r="D407" s="14">
        <v>88.494117736816406</v>
      </c>
      <c r="E407" s="14">
        <v>87.553749084472656</v>
      </c>
      <c r="F407" s="14">
        <v>88.32061767578125</v>
      </c>
      <c r="G407" s="14">
        <v>87.788162231445313</v>
      </c>
      <c r="H407" s="5">
        <v>874</v>
      </c>
      <c r="I407" s="15">
        <v>6</v>
      </c>
      <c r="J407" s="15">
        <v>8</v>
      </c>
      <c r="K407" s="3" t="s">
        <v>3883</v>
      </c>
      <c r="L407" s="3" t="s">
        <v>3915</v>
      </c>
      <c r="M407" s="3" t="s">
        <v>3917</v>
      </c>
      <c r="N407" s="3" t="s">
        <v>3922</v>
      </c>
      <c r="O407" s="5">
        <v>1656</v>
      </c>
      <c r="P407" s="17">
        <v>0.5802919864654541</v>
      </c>
      <c r="Q407" s="5">
        <v>742</v>
      </c>
      <c r="R407" s="17">
        <v>0.38855421543121338</v>
      </c>
      <c r="S407" s="5">
        <v>1658</v>
      </c>
      <c r="T407" s="17">
        <v>0.54744523763656616</v>
      </c>
      <c r="U407" s="5">
        <v>744</v>
      </c>
      <c r="V407" s="17">
        <v>0.35542169213294977</v>
      </c>
      <c r="W407" s="17">
        <v>8.7000000000000008E-2</v>
      </c>
      <c r="X407" s="17">
        <v>7.9000000000000001E-2</v>
      </c>
      <c r="Y407" s="17">
        <v>1.2999999999999999E-2</v>
      </c>
      <c r="Z407" s="17">
        <v>0.74</v>
      </c>
      <c r="AA407" s="17">
        <v>0.08</v>
      </c>
      <c r="AB407" s="17">
        <v>1.0000000474974511E-3</v>
      </c>
      <c r="AC407" s="17">
        <v>2.4E-2</v>
      </c>
      <c r="AD407" s="17">
        <v>0.17499999999999999</v>
      </c>
      <c r="AE407" s="17">
        <v>0.19900000000000001</v>
      </c>
      <c r="AF407" s="5">
        <v>0</v>
      </c>
      <c r="AG407" s="31">
        <v>12456.9599609375</v>
      </c>
      <c r="AH407" s="31">
        <v>13134.14</v>
      </c>
    </row>
    <row r="408" spans="1:34" x14ac:dyDescent="0.3">
      <c r="A408" s="4">
        <v>920873070</v>
      </c>
      <c r="B408" s="3" t="s">
        <v>427</v>
      </c>
      <c r="C408" s="3" t="s">
        <v>1687</v>
      </c>
      <c r="D408" s="14">
        <v>83.604377746582031</v>
      </c>
      <c r="E408" s="14">
        <v>81.484184265136719</v>
      </c>
      <c r="F408" s="14">
        <v>88.583824157714844</v>
      </c>
      <c r="G408" s="14">
        <v>87.456474304199219</v>
      </c>
      <c r="H408" s="5">
        <v>859</v>
      </c>
      <c r="I408" s="15">
        <v>6</v>
      </c>
      <c r="J408" s="15">
        <v>8</v>
      </c>
      <c r="K408" s="3" t="s">
        <v>3883</v>
      </c>
      <c r="L408" s="3" t="s">
        <v>3915</v>
      </c>
      <c r="M408" s="3" t="s">
        <v>3917</v>
      </c>
      <c r="N408" s="3" t="s">
        <v>3922</v>
      </c>
      <c r="O408" s="5">
        <v>1684</v>
      </c>
      <c r="P408" s="17">
        <v>0.59020620584487915</v>
      </c>
      <c r="Q408" s="5">
        <v>529</v>
      </c>
      <c r="R408" s="17">
        <v>0.40663900971412659</v>
      </c>
      <c r="S408" s="5">
        <v>1688</v>
      </c>
      <c r="T408" s="17">
        <v>0.59254497289657593</v>
      </c>
      <c r="U408" s="5">
        <v>531</v>
      </c>
      <c r="V408" s="17">
        <v>0.36776858568191528</v>
      </c>
      <c r="W408" s="17">
        <v>8.7000000000000008E-2</v>
      </c>
      <c r="X408" s="17">
        <v>4.8000000000000001E-2</v>
      </c>
      <c r="Y408" s="17">
        <v>4.2000000000000003E-2</v>
      </c>
      <c r="Z408" s="17">
        <v>0.77300000000000002</v>
      </c>
      <c r="AA408" s="17">
        <v>4.9000000000000002E-2</v>
      </c>
      <c r="AB408" s="17">
        <v>1.0000000474974511E-3</v>
      </c>
      <c r="AC408" s="17">
        <v>1.0999999999999999E-2</v>
      </c>
      <c r="AD408" s="17">
        <v>0.13300000000000001</v>
      </c>
      <c r="AE408" s="17">
        <v>0.152</v>
      </c>
      <c r="AF408" s="5">
        <v>0</v>
      </c>
      <c r="AG408" s="31">
        <v>12577.2099609375</v>
      </c>
      <c r="AH408" s="31">
        <v>13192.36</v>
      </c>
    </row>
    <row r="409" spans="1:34" x14ac:dyDescent="0.3">
      <c r="A409" s="4">
        <v>920873090</v>
      </c>
      <c r="B409" s="3" t="s">
        <v>427</v>
      </c>
      <c r="C409" s="3" t="s">
        <v>1688</v>
      </c>
      <c r="D409" s="14">
        <v>87.341102600097656</v>
      </c>
      <c r="E409" s="14">
        <v>86.777320861816406</v>
      </c>
      <c r="F409" s="14">
        <v>89.049446105957031</v>
      </c>
      <c r="G409" s="14">
        <v>87.026199340820313</v>
      </c>
      <c r="H409" s="5">
        <v>1247</v>
      </c>
      <c r="I409" s="15">
        <v>6</v>
      </c>
      <c r="J409" s="15">
        <v>8</v>
      </c>
      <c r="K409" s="3" t="s">
        <v>3883</v>
      </c>
      <c r="L409" s="3" t="s">
        <v>3915</v>
      </c>
      <c r="M409" s="3" t="s">
        <v>3917</v>
      </c>
      <c r="N409" s="3" t="s">
        <v>3922</v>
      </c>
      <c r="O409" s="5">
        <v>2336</v>
      </c>
      <c r="P409" s="17">
        <v>0.63080894947052002</v>
      </c>
      <c r="Q409" s="5">
        <v>807</v>
      </c>
      <c r="R409" s="17">
        <v>0.39627659320831299</v>
      </c>
      <c r="S409" s="5">
        <v>2336</v>
      </c>
      <c r="T409" s="17">
        <v>0.59759241342544556</v>
      </c>
      <c r="U409" s="5">
        <v>808</v>
      </c>
      <c r="V409" s="17">
        <v>0.35809019207954412</v>
      </c>
      <c r="W409" s="17">
        <v>5.2999999999999999E-2</v>
      </c>
      <c r="X409" s="17">
        <v>7.1000000000000008E-2</v>
      </c>
      <c r="Y409" s="17">
        <v>5.1999999999999998E-2</v>
      </c>
      <c r="Z409" s="17">
        <v>0.75900000000000001</v>
      </c>
      <c r="AA409" s="17">
        <v>6.2E-2</v>
      </c>
      <c r="AB409" s="17">
        <v>3.0000000260770321E-3</v>
      </c>
      <c r="AC409" s="17">
        <v>2.8000000000000001E-2</v>
      </c>
      <c r="AD409" s="17">
        <v>0.14000000000000001</v>
      </c>
      <c r="AE409" s="17">
        <v>0.14599999999999999</v>
      </c>
      <c r="AF409" s="5">
        <v>0</v>
      </c>
      <c r="AG409" s="31">
        <v>11507.41015625</v>
      </c>
      <c r="AH409" s="31">
        <v>12134.59</v>
      </c>
    </row>
    <row r="410" spans="1:34" x14ac:dyDescent="0.3">
      <c r="A410" s="4">
        <v>920874020</v>
      </c>
      <c r="B410" s="3" t="s">
        <v>427</v>
      </c>
      <c r="C410" s="3" t="s">
        <v>1689</v>
      </c>
      <c r="D410" s="14">
        <v>87.261024475097656</v>
      </c>
      <c r="E410" s="14">
        <v>85.476394653320313</v>
      </c>
      <c r="F410" s="14">
        <v>85.86322021484375</v>
      </c>
      <c r="G410" s="14">
        <v>86.853912353515625</v>
      </c>
      <c r="H410" s="5">
        <v>420</v>
      </c>
      <c r="I410" s="15">
        <v>3</v>
      </c>
      <c r="J410" s="15">
        <v>5</v>
      </c>
      <c r="K410" s="3" t="s">
        <v>3883</v>
      </c>
      <c r="L410" s="3" t="s">
        <v>3915</v>
      </c>
      <c r="M410" s="3" t="s">
        <v>3917</v>
      </c>
      <c r="N410" s="3" t="s">
        <v>3922</v>
      </c>
      <c r="O410" s="5">
        <v>409</v>
      </c>
      <c r="P410" s="17">
        <v>0.54497355222702026</v>
      </c>
      <c r="Q410" s="5">
        <v>198</v>
      </c>
      <c r="R410" s="17">
        <v>0.33526012301445007</v>
      </c>
      <c r="S410" s="5">
        <v>409</v>
      </c>
      <c r="T410" s="17">
        <v>0.49076518416404719</v>
      </c>
      <c r="U410" s="5">
        <v>198</v>
      </c>
      <c r="V410" s="17">
        <v>0.27011492848396301</v>
      </c>
      <c r="W410" s="17">
        <v>6.4000000000000001E-2</v>
      </c>
      <c r="X410" s="17">
        <v>9.5000000000000001E-2</v>
      </c>
      <c r="Y410" s="17">
        <v>1.9E-2</v>
      </c>
      <c r="Z410" s="17">
        <v>0.73299999999999998</v>
      </c>
      <c r="AA410" s="17">
        <v>8.1000000000000003E-2</v>
      </c>
      <c r="AB410" s="17">
        <v>7.0000002160668373E-3</v>
      </c>
      <c r="AC410" s="17">
        <v>0.06</v>
      </c>
      <c r="AD410" s="17">
        <v>0.16700000000000001</v>
      </c>
      <c r="AE410" s="17">
        <v>0.24399999999999999</v>
      </c>
      <c r="AF410" s="5">
        <v>0</v>
      </c>
      <c r="AG410" s="31">
        <v>10801.259765625</v>
      </c>
      <c r="AH410" s="31">
        <v>11309.36</v>
      </c>
    </row>
    <row r="411" spans="1:34" x14ac:dyDescent="0.3">
      <c r="A411" s="4">
        <v>920874030</v>
      </c>
      <c r="B411" s="3" t="s">
        <v>427</v>
      </c>
      <c r="C411" s="3" t="s">
        <v>1690</v>
      </c>
      <c r="D411" s="14">
        <v>87.502799987792969</v>
      </c>
      <c r="E411" s="14">
        <v>87.474006652832031</v>
      </c>
      <c r="F411" s="14">
        <v>86.026641845703125</v>
      </c>
      <c r="G411" s="14">
        <v>88.613601684570313</v>
      </c>
      <c r="H411" s="5">
        <v>387</v>
      </c>
      <c r="I411" s="15">
        <v>3</v>
      </c>
      <c r="J411" s="15">
        <v>5</v>
      </c>
      <c r="K411" s="3" t="s">
        <v>3883</v>
      </c>
      <c r="L411" s="3" t="s">
        <v>3915</v>
      </c>
      <c r="M411" s="3" t="s">
        <v>3917</v>
      </c>
      <c r="N411" s="3" t="s">
        <v>3922</v>
      </c>
      <c r="O411" s="5">
        <v>390</v>
      </c>
      <c r="P411" s="17">
        <v>0.49166667461395258</v>
      </c>
      <c r="Q411" s="5">
        <v>203</v>
      </c>
      <c r="R411" s="17">
        <v>0.375</v>
      </c>
      <c r="S411" s="5">
        <v>391</v>
      </c>
      <c r="T411" s="17">
        <v>0.39612188935279852</v>
      </c>
      <c r="U411" s="5">
        <v>204</v>
      </c>
      <c r="V411" s="17">
        <v>0.2411764711141586</v>
      </c>
      <c r="W411" s="17">
        <v>7.2000000000000008E-2</v>
      </c>
      <c r="X411" s="17">
        <v>7.8E-2</v>
      </c>
      <c r="Y411" s="17">
        <v>2.1000000000000001E-2</v>
      </c>
      <c r="Z411" s="17">
        <v>0.749</v>
      </c>
      <c r="AA411" s="17">
        <v>7.2000000000000008E-2</v>
      </c>
      <c r="AB411" s="17">
        <v>8.0000003799796104E-3</v>
      </c>
      <c r="AC411" s="17">
        <v>4.9000000000000002E-2</v>
      </c>
      <c r="AD411" s="17">
        <v>0.17100000000000001</v>
      </c>
      <c r="AE411" s="17">
        <v>0.26500000000000001</v>
      </c>
      <c r="AF411" s="5">
        <v>0</v>
      </c>
      <c r="AG411" s="31">
        <v>10747.9404296875</v>
      </c>
      <c r="AH411" s="31">
        <v>11204.81</v>
      </c>
    </row>
    <row r="412" spans="1:34" x14ac:dyDescent="0.3">
      <c r="A412" s="4">
        <v>920874050</v>
      </c>
      <c r="B412" s="3" t="s">
        <v>427</v>
      </c>
      <c r="C412" s="3" t="s">
        <v>1691</v>
      </c>
      <c r="D412" s="14">
        <v>87.523971557617188</v>
      </c>
      <c r="E412" s="14">
        <v>84.92303466796875</v>
      </c>
      <c r="F412" s="14">
        <v>83.994102478027344</v>
      </c>
      <c r="G412" s="14">
        <v>82.727005004882813</v>
      </c>
      <c r="H412" s="5">
        <v>430</v>
      </c>
      <c r="I412" s="15" t="s">
        <v>3981</v>
      </c>
      <c r="J412" s="15">
        <v>5</v>
      </c>
      <c r="K412" s="3" t="s">
        <v>3883</v>
      </c>
      <c r="L412" s="3" t="s">
        <v>3915</v>
      </c>
      <c r="M412" s="3" t="s">
        <v>3917</v>
      </c>
      <c r="N412" s="3" t="s">
        <v>3922</v>
      </c>
      <c r="O412" s="5">
        <v>213</v>
      </c>
      <c r="P412" s="17">
        <v>0.66190475225448608</v>
      </c>
      <c r="Q412" s="5">
        <v>66</v>
      </c>
      <c r="R412" s="17">
        <v>0.56716418266296387</v>
      </c>
      <c r="S412" s="5">
        <v>214</v>
      </c>
      <c r="T412" s="17">
        <v>0.6113743782043457</v>
      </c>
      <c r="U412" s="5">
        <v>67</v>
      </c>
      <c r="V412" s="17">
        <v>0.47058823704719538</v>
      </c>
      <c r="W412" s="17">
        <v>0.03</v>
      </c>
      <c r="X412" s="17">
        <v>5.2999999999999999E-2</v>
      </c>
      <c r="Y412" s="17"/>
      <c r="Z412" s="17">
        <v>0.84699999999999998</v>
      </c>
      <c r="AA412" s="17">
        <v>0.06</v>
      </c>
      <c r="AB412" s="17">
        <v>8.999999612569809E-3</v>
      </c>
      <c r="AC412" s="17">
        <v>2.5999999999999999E-2</v>
      </c>
      <c r="AD412" s="17">
        <v>0.14399999999999999</v>
      </c>
      <c r="AE412" s="17">
        <v>0.13300000000000001</v>
      </c>
      <c r="AF412" s="5">
        <v>0</v>
      </c>
      <c r="AG412" s="31">
        <v>11692.48046875</v>
      </c>
      <c r="AH412" s="31">
        <v>12225.45</v>
      </c>
    </row>
    <row r="413" spans="1:34" x14ac:dyDescent="0.3">
      <c r="A413" s="4">
        <v>920874070</v>
      </c>
      <c r="B413" s="3" t="s">
        <v>427</v>
      </c>
      <c r="C413" s="3" t="s">
        <v>1692</v>
      </c>
      <c r="D413" s="14">
        <v>90.509078979492188</v>
      </c>
      <c r="E413" s="14">
        <v>87.192527770996094</v>
      </c>
      <c r="F413" s="14">
        <v>90.345718383789063</v>
      </c>
      <c r="G413" s="14">
        <v>87.676063537597656</v>
      </c>
      <c r="H413" s="5">
        <v>702</v>
      </c>
      <c r="I413" s="15" t="s">
        <v>3981</v>
      </c>
      <c r="J413" s="15">
        <v>5</v>
      </c>
      <c r="K413" s="3" t="s">
        <v>3883</v>
      </c>
      <c r="L413" s="3" t="s">
        <v>3915</v>
      </c>
      <c r="M413" s="3" t="s">
        <v>3917</v>
      </c>
      <c r="N413" s="3" t="s">
        <v>3922</v>
      </c>
      <c r="O413" s="5">
        <v>398</v>
      </c>
      <c r="P413" s="17">
        <v>0.5901639461517334</v>
      </c>
      <c r="Q413" s="5">
        <v>146</v>
      </c>
      <c r="R413" s="17">
        <v>0.37878787517547607</v>
      </c>
      <c r="S413" s="5">
        <v>396</v>
      </c>
      <c r="T413" s="17">
        <v>0.54395604133605957</v>
      </c>
      <c r="U413" s="5">
        <v>144</v>
      </c>
      <c r="V413" s="17">
        <v>0.39230769872665411</v>
      </c>
      <c r="W413" s="17">
        <v>8.7999999999999995E-2</v>
      </c>
      <c r="X413" s="17">
        <v>4.1000000000000002E-2</v>
      </c>
      <c r="Y413" s="17">
        <v>3.1E-2</v>
      </c>
      <c r="Z413" s="17">
        <v>0.78900000000000003</v>
      </c>
      <c r="AA413" s="17">
        <v>4.8000000000000001E-2</v>
      </c>
      <c r="AB413" s="17">
        <v>1.0000000474974511E-3</v>
      </c>
      <c r="AC413" s="17">
        <v>4.3999999999999997E-2</v>
      </c>
      <c r="AD413" s="17">
        <v>0.13300000000000001</v>
      </c>
      <c r="AE413" s="17">
        <v>0.14799999999999999</v>
      </c>
      <c r="AF413" s="5">
        <v>0</v>
      </c>
      <c r="AG413" s="31">
        <v>11704.4296875</v>
      </c>
      <c r="AH413" s="31">
        <v>12351.73</v>
      </c>
    </row>
    <row r="414" spans="1:34" x14ac:dyDescent="0.3">
      <c r="A414" s="4">
        <v>920874080</v>
      </c>
      <c r="B414" s="3" t="s">
        <v>427</v>
      </c>
      <c r="C414" s="3" t="s">
        <v>1624</v>
      </c>
      <c r="D414" s="14">
        <v>88.522285461425781</v>
      </c>
      <c r="E414" s="14">
        <v>86.217842102050781</v>
      </c>
      <c r="F414" s="14">
        <v>85.830673217773438</v>
      </c>
      <c r="G414" s="14">
        <v>83.982200622558594</v>
      </c>
      <c r="H414" s="5">
        <v>439</v>
      </c>
      <c r="I414" s="15" t="s">
        <v>3981</v>
      </c>
      <c r="J414" s="15">
        <v>5</v>
      </c>
      <c r="K414" s="3" t="s">
        <v>3883</v>
      </c>
      <c r="L414" s="3" t="s">
        <v>3915</v>
      </c>
      <c r="M414" s="3" t="s">
        <v>3917</v>
      </c>
      <c r="N414" s="3" t="s">
        <v>3922</v>
      </c>
      <c r="O414" s="5">
        <v>229</v>
      </c>
      <c r="P414" s="17">
        <v>0.50731706619262695</v>
      </c>
      <c r="Q414" s="5">
        <v>103</v>
      </c>
      <c r="R414" s="17">
        <v>0.3571428656578064</v>
      </c>
      <c r="S414" s="5">
        <v>229</v>
      </c>
      <c r="T414" s="17">
        <v>0.44390243291854858</v>
      </c>
      <c r="U414" s="5">
        <v>103</v>
      </c>
      <c r="V414" s="17">
        <v>0.26190477609634399</v>
      </c>
      <c r="W414" s="17">
        <v>0.1</v>
      </c>
      <c r="X414" s="17">
        <v>6.4000000000000001E-2</v>
      </c>
      <c r="Y414" s="17">
        <v>2.3E-2</v>
      </c>
      <c r="Z414" s="17">
        <v>0.754</v>
      </c>
      <c r="AA414" s="17">
        <v>5.8999999999999997E-2</v>
      </c>
      <c r="AB414" s="17">
        <v>0</v>
      </c>
      <c r="AC414" s="17">
        <v>6.4000000000000001E-2</v>
      </c>
      <c r="AD414" s="17">
        <v>0.14299999999999999</v>
      </c>
      <c r="AE414" s="17">
        <v>0.20799999999999999</v>
      </c>
      <c r="AF414" s="5">
        <v>0</v>
      </c>
      <c r="AG414" s="31">
        <v>13346.580078125</v>
      </c>
      <c r="AH414" s="31">
        <v>14068.22</v>
      </c>
    </row>
    <row r="415" spans="1:34" x14ac:dyDescent="0.3">
      <c r="A415" s="4">
        <v>920874090</v>
      </c>
      <c r="B415" s="3" t="s">
        <v>427</v>
      </c>
      <c r="C415" s="3" t="s">
        <v>1693</v>
      </c>
      <c r="D415" s="14">
        <v>89.339866638183594</v>
      </c>
      <c r="E415" s="14">
        <v>86.891120910644531</v>
      </c>
      <c r="F415" s="14">
        <v>89.317802429199219</v>
      </c>
      <c r="G415" s="14">
        <v>88.779937744140625</v>
      </c>
      <c r="H415" s="5">
        <v>390</v>
      </c>
      <c r="I415" s="15" t="s">
        <v>3981</v>
      </c>
      <c r="J415" s="15">
        <v>5</v>
      </c>
      <c r="K415" s="3" t="s">
        <v>3883</v>
      </c>
      <c r="L415" s="3" t="s">
        <v>3915</v>
      </c>
      <c r="M415" s="3" t="s">
        <v>3917</v>
      </c>
      <c r="N415" s="3" t="s">
        <v>3922</v>
      </c>
      <c r="O415" s="5">
        <v>208</v>
      </c>
      <c r="P415" s="17">
        <v>0.53987729549407959</v>
      </c>
      <c r="Q415" s="5">
        <v>130</v>
      </c>
      <c r="R415" s="17">
        <v>0.42307692766189581</v>
      </c>
      <c r="S415" s="5">
        <v>208</v>
      </c>
      <c r="T415" s="17">
        <v>0.46625766158103937</v>
      </c>
      <c r="U415" s="5">
        <v>130</v>
      </c>
      <c r="V415" s="17">
        <v>0.375</v>
      </c>
      <c r="W415" s="17">
        <v>5.6000000000000001E-2</v>
      </c>
      <c r="X415" s="17">
        <v>0.2</v>
      </c>
      <c r="Y415" s="17"/>
      <c r="Z415" s="17">
        <v>0.628</v>
      </c>
      <c r="AA415" s="17">
        <v>9.1999999999999998E-2</v>
      </c>
      <c r="AB415" s="17">
        <v>2.300000004470348E-2</v>
      </c>
      <c r="AC415" s="17">
        <v>0.13100000000000001</v>
      </c>
      <c r="AD415" s="17">
        <v>0.161</v>
      </c>
      <c r="AE415" s="17">
        <v>0.38500000000000001</v>
      </c>
      <c r="AF415" s="5">
        <v>0</v>
      </c>
      <c r="AG415" s="31">
        <v>12981.9501953125</v>
      </c>
      <c r="AH415" s="31">
        <v>13757.82</v>
      </c>
    </row>
    <row r="416" spans="1:34" x14ac:dyDescent="0.3">
      <c r="A416" s="4">
        <v>920874100</v>
      </c>
      <c r="B416" s="3" t="s">
        <v>427</v>
      </c>
      <c r="C416" s="3" t="s">
        <v>1694</v>
      </c>
      <c r="D416" s="14">
        <v>87.661331176757813</v>
      </c>
      <c r="E416" s="14">
        <v>87.442359924316406</v>
      </c>
      <c r="F416" s="14">
        <v>85.355323791503906</v>
      </c>
      <c r="G416" s="14">
        <v>84.13336181640625</v>
      </c>
      <c r="H416" s="5">
        <v>491</v>
      </c>
      <c r="I416" s="15" t="s">
        <v>3981</v>
      </c>
      <c r="J416" s="15">
        <v>5</v>
      </c>
      <c r="K416" s="3" t="s">
        <v>3883</v>
      </c>
      <c r="L416" s="3" t="s">
        <v>3915</v>
      </c>
      <c r="M416" s="3" t="s">
        <v>3917</v>
      </c>
      <c r="N416" s="3" t="s">
        <v>3922</v>
      </c>
      <c r="O416" s="5">
        <v>232</v>
      </c>
      <c r="P416" s="17">
        <v>0.6755555272102356</v>
      </c>
      <c r="Q416" s="5">
        <v>71</v>
      </c>
      <c r="R416" s="17">
        <v>0.38571429252624512</v>
      </c>
      <c r="S416" s="5">
        <v>235</v>
      </c>
      <c r="T416" s="17">
        <v>0.59555554389953613</v>
      </c>
      <c r="U416" s="5">
        <v>74</v>
      </c>
      <c r="V416" s="17">
        <v>0.31428572535514832</v>
      </c>
      <c r="W416" s="17">
        <v>3.9E-2</v>
      </c>
      <c r="X416" s="17">
        <v>3.1E-2</v>
      </c>
      <c r="Y416" s="17">
        <v>0.13200000000000001</v>
      </c>
      <c r="Z416" s="17">
        <v>0.68800000000000006</v>
      </c>
      <c r="AA416" s="17">
        <v>0.108</v>
      </c>
      <c r="AB416" s="17">
        <v>2.000000094994903E-3</v>
      </c>
      <c r="AC416" s="17">
        <v>6.9000000000000006E-2</v>
      </c>
      <c r="AD416" s="17">
        <v>0.151</v>
      </c>
      <c r="AE416" s="17">
        <v>5.5E-2</v>
      </c>
      <c r="AF416" s="5">
        <v>0</v>
      </c>
      <c r="AG416" s="31">
        <v>11876.48046875</v>
      </c>
      <c r="AH416" s="31">
        <v>12402.53</v>
      </c>
    </row>
    <row r="417" spans="1:34" x14ac:dyDescent="0.3">
      <c r="A417" s="4">
        <v>920874120</v>
      </c>
      <c r="B417" s="3" t="s">
        <v>427</v>
      </c>
      <c r="C417" s="3" t="s">
        <v>1695</v>
      </c>
      <c r="D417" s="14">
        <v>88.771652221679688</v>
      </c>
      <c r="E417" s="14">
        <v>84.403945922851563</v>
      </c>
      <c r="F417" s="14">
        <v>85.787399291992188</v>
      </c>
      <c r="G417" s="14">
        <v>85.466545104980469</v>
      </c>
      <c r="H417" s="5">
        <v>391</v>
      </c>
      <c r="I417" s="15" t="s">
        <v>3981</v>
      </c>
      <c r="J417" s="15">
        <v>5</v>
      </c>
      <c r="K417" s="3" t="s">
        <v>3883</v>
      </c>
      <c r="L417" s="3" t="s">
        <v>3915</v>
      </c>
      <c r="M417" s="3" t="s">
        <v>3917</v>
      </c>
      <c r="N417" s="3" t="s">
        <v>3922</v>
      </c>
      <c r="O417" s="5">
        <v>234</v>
      </c>
      <c r="P417" s="17">
        <v>0.61375659704208374</v>
      </c>
      <c r="Q417" s="5">
        <v>97</v>
      </c>
      <c r="R417" s="17">
        <v>0.41428571939468378</v>
      </c>
      <c r="S417" s="5">
        <v>234</v>
      </c>
      <c r="T417" s="17">
        <v>0.49473685026168818</v>
      </c>
      <c r="U417" s="5">
        <v>97</v>
      </c>
      <c r="V417" s="17">
        <v>0.22535210847854609</v>
      </c>
      <c r="W417" s="17">
        <v>5.8999999999999997E-2</v>
      </c>
      <c r="X417" s="17">
        <v>8.7000000000000008E-2</v>
      </c>
      <c r="Y417" s="17">
        <v>4.2999999999999997E-2</v>
      </c>
      <c r="Z417" s="17">
        <v>0.73099999999999998</v>
      </c>
      <c r="AA417" s="17">
        <v>7.9000000000000001E-2</v>
      </c>
      <c r="AB417" s="17">
        <v>0</v>
      </c>
      <c r="AC417" s="17">
        <v>7.2000000000000008E-2</v>
      </c>
      <c r="AD417" s="17">
        <v>0.151</v>
      </c>
      <c r="AE417" s="17">
        <v>0.249</v>
      </c>
      <c r="AF417" s="5">
        <v>0</v>
      </c>
      <c r="AG417" s="31">
        <v>13093.6396484375</v>
      </c>
      <c r="AH417" s="31">
        <v>13800.14</v>
      </c>
    </row>
    <row r="418" spans="1:34" x14ac:dyDescent="0.3">
      <c r="A418" s="4">
        <v>920874130</v>
      </c>
      <c r="B418" s="3" t="s">
        <v>427</v>
      </c>
      <c r="C418" s="3" t="s">
        <v>1696</v>
      </c>
      <c r="D418" s="14">
        <v>86.7777099609375</v>
      </c>
      <c r="E418" s="14">
        <v>85.115631103515625</v>
      </c>
      <c r="F418" s="14">
        <v>87.852066040039063</v>
      </c>
      <c r="G418" s="14">
        <v>82.800056457519531</v>
      </c>
      <c r="H418" s="5">
        <v>474</v>
      </c>
      <c r="I418" s="15" t="s">
        <v>3981</v>
      </c>
      <c r="J418" s="15">
        <v>5</v>
      </c>
      <c r="K418" s="3" t="s">
        <v>3883</v>
      </c>
      <c r="L418" s="3" t="s">
        <v>3915</v>
      </c>
      <c r="M418" s="3" t="s">
        <v>3917</v>
      </c>
      <c r="N418" s="3" t="s">
        <v>3922</v>
      </c>
      <c r="O418" s="5">
        <v>225</v>
      </c>
      <c r="P418" s="17">
        <v>0.65470850467681885</v>
      </c>
      <c r="Q418" s="5">
        <v>73</v>
      </c>
      <c r="R418" s="17">
        <v>0.43478259444236761</v>
      </c>
      <c r="S418" s="5">
        <v>225</v>
      </c>
      <c r="T418" s="17">
        <v>0.62162160873413086</v>
      </c>
      <c r="U418" s="5">
        <v>73</v>
      </c>
      <c r="V418" s="17">
        <v>0.43478259444236761</v>
      </c>
      <c r="W418" s="17">
        <v>5.5E-2</v>
      </c>
      <c r="X418" s="17">
        <v>4.2000000000000003E-2</v>
      </c>
      <c r="Y418" s="17">
        <v>3.7999999999999999E-2</v>
      </c>
      <c r="Z418" s="17">
        <v>0.79500000000000004</v>
      </c>
      <c r="AA418" s="17">
        <v>7.0000000000000007E-2</v>
      </c>
      <c r="AB418" s="17">
        <v>0</v>
      </c>
      <c r="AC418" s="17">
        <v>5.0999999999999997E-2</v>
      </c>
      <c r="AD418" s="17">
        <v>0.11799999999999999</v>
      </c>
      <c r="AE418" s="17">
        <v>9.4E-2</v>
      </c>
      <c r="AF418" s="5">
        <v>0</v>
      </c>
      <c r="AG418" s="31">
        <v>11735.91015625</v>
      </c>
      <c r="AH418" s="31">
        <v>12234.39</v>
      </c>
    </row>
    <row r="419" spans="1:34" x14ac:dyDescent="0.3">
      <c r="A419" s="4">
        <v>920874140</v>
      </c>
      <c r="B419" s="3" t="s">
        <v>427</v>
      </c>
      <c r="C419" s="3" t="s">
        <v>1697</v>
      </c>
      <c r="D419" s="14">
        <v>90.040489196777344</v>
      </c>
      <c r="E419" s="14">
        <v>87.160324096679688</v>
      </c>
      <c r="F419" s="14">
        <v>86.627784729003906</v>
      </c>
      <c r="G419" s="14">
        <v>86.869720458984375</v>
      </c>
      <c r="H419" s="5">
        <v>469</v>
      </c>
      <c r="I419" s="15" t="s">
        <v>3981</v>
      </c>
      <c r="J419" s="15">
        <v>5</v>
      </c>
      <c r="K419" s="3" t="s">
        <v>3883</v>
      </c>
      <c r="L419" s="3" t="s">
        <v>3915</v>
      </c>
      <c r="M419" s="3" t="s">
        <v>3917</v>
      </c>
      <c r="N419" s="3" t="s">
        <v>3922</v>
      </c>
      <c r="O419" s="5">
        <v>218</v>
      </c>
      <c r="P419" s="17">
        <v>0.66063350439071655</v>
      </c>
      <c r="Q419" s="5">
        <v>69</v>
      </c>
      <c r="R419" s="17">
        <v>0.43037974834442139</v>
      </c>
      <c r="S419" s="5">
        <v>224</v>
      </c>
      <c r="T419" s="17">
        <v>0.57207208871841431</v>
      </c>
      <c r="U419" s="5">
        <v>74</v>
      </c>
      <c r="V419" s="17">
        <v>0.36250001192092901</v>
      </c>
      <c r="W419" s="17">
        <v>2.8000000000000001E-2</v>
      </c>
      <c r="X419" s="17">
        <v>3.4000000000000002E-2</v>
      </c>
      <c r="Y419" s="17">
        <v>0.21099999999999999</v>
      </c>
      <c r="Z419" s="17">
        <v>0.68400000000000005</v>
      </c>
      <c r="AA419" s="17">
        <v>4.2999999999999997E-2</v>
      </c>
      <c r="AB419" s="17">
        <v>0</v>
      </c>
      <c r="AC419" s="17">
        <v>0.14899999999999999</v>
      </c>
      <c r="AD419" s="17">
        <v>0.14899999999999999</v>
      </c>
      <c r="AE419" s="17">
        <v>9.9000000000000005E-2</v>
      </c>
      <c r="AF419" s="5">
        <v>0</v>
      </c>
      <c r="AG419" s="31">
        <v>12244.25</v>
      </c>
      <c r="AH419" s="31">
        <v>13067.47</v>
      </c>
    </row>
    <row r="420" spans="1:34" x14ac:dyDescent="0.3">
      <c r="A420" s="4">
        <v>920874150</v>
      </c>
      <c r="B420" s="3" t="s">
        <v>427</v>
      </c>
      <c r="C420" s="3" t="s">
        <v>1698</v>
      </c>
      <c r="D420" s="14">
        <v>88.18182373046875</v>
      </c>
      <c r="E420" s="14">
        <v>84.642356872558594</v>
      </c>
      <c r="F420" s="14">
        <v>87.6290283203125</v>
      </c>
      <c r="G420" s="14">
        <v>87.101181030273438</v>
      </c>
      <c r="H420" s="5">
        <v>531</v>
      </c>
      <c r="I420" s="15" t="s">
        <v>3981</v>
      </c>
      <c r="J420" s="15">
        <v>5</v>
      </c>
      <c r="K420" s="3" t="s">
        <v>3883</v>
      </c>
      <c r="L420" s="3" t="s">
        <v>3915</v>
      </c>
      <c r="M420" s="3" t="s">
        <v>3917</v>
      </c>
      <c r="N420" s="3" t="s">
        <v>3922</v>
      </c>
      <c r="O420" s="5">
        <v>294</v>
      </c>
      <c r="P420" s="17">
        <v>0.5252918004989624</v>
      </c>
      <c r="Q420" s="5">
        <v>111</v>
      </c>
      <c r="R420" s="17">
        <v>0.29670330882072449</v>
      </c>
      <c r="S420" s="5">
        <v>295</v>
      </c>
      <c r="T420" s="17">
        <v>0.47859922051429749</v>
      </c>
      <c r="U420" s="5">
        <v>112</v>
      </c>
      <c r="V420" s="17">
        <v>0.2417582422494888</v>
      </c>
      <c r="W420" s="17">
        <v>6.4000000000000001E-2</v>
      </c>
      <c r="X420" s="17">
        <v>3.5999999999999997E-2</v>
      </c>
      <c r="Y420" s="17">
        <v>1.7000000000000001E-2</v>
      </c>
      <c r="Z420" s="17">
        <v>0.80200000000000005</v>
      </c>
      <c r="AA420" s="17">
        <v>7.9000000000000001E-2</v>
      </c>
      <c r="AB420" s="17">
        <v>2.000000094994903E-3</v>
      </c>
      <c r="AC420" s="17">
        <v>0.03</v>
      </c>
      <c r="AD420" s="17">
        <v>0.16200000000000001</v>
      </c>
      <c r="AE420" s="17">
        <v>0.17899999999999999</v>
      </c>
      <c r="AF420" s="5">
        <v>0</v>
      </c>
      <c r="AG420" s="31">
        <v>12266.7998046875</v>
      </c>
      <c r="AH420" s="31">
        <v>12776.97</v>
      </c>
    </row>
    <row r="421" spans="1:34" x14ac:dyDescent="0.3">
      <c r="A421" s="4">
        <v>920874160</v>
      </c>
      <c r="B421" s="3" t="s">
        <v>427</v>
      </c>
      <c r="C421" s="3" t="s">
        <v>1699</v>
      </c>
      <c r="D421" s="14">
        <v>81.6842041015625</v>
      </c>
      <c r="E421" s="14">
        <v>78.329399108886719</v>
      </c>
      <c r="F421" s="14">
        <v>80.744163513183594</v>
      </c>
      <c r="G421" s="14">
        <v>76.80120849609375</v>
      </c>
      <c r="H421" s="5">
        <v>379</v>
      </c>
      <c r="I421" s="15" t="s">
        <v>3981</v>
      </c>
      <c r="J421" s="15">
        <v>5</v>
      </c>
      <c r="K421" s="3" t="s">
        <v>3883</v>
      </c>
      <c r="L421" s="3" t="s">
        <v>3915</v>
      </c>
      <c r="M421" s="3" t="s">
        <v>3917</v>
      </c>
      <c r="N421" s="3" t="s">
        <v>3922</v>
      </c>
      <c r="O421" s="5">
        <v>226</v>
      </c>
      <c r="P421" s="17">
        <v>0.54634147882461548</v>
      </c>
      <c r="Q421" s="5">
        <v>68</v>
      </c>
      <c r="R421" s="17">
        <v>0.34328359365463262</v>
      </c>
      <c r="S421" s="5">
        <v>225</v>
      </c>
      <c r="T421" s="17">
        <v>0.56372547149658203</v>
      </c>
      <c r="U421" s="5">
        <v>67</v>
      </c>
      <c r="V421" s="17">
        <v>0.30303031206130981</v>
      </c>
      <c r="W421" s="17">
        <v>0.05</v>
      </c>
      <c r="X421" s="17">
        <v>5.2999999999999999E-2</v>
      </c>
      <c r="Y421" s="17">
        <v>5.2999999999999999E-2</v>
      </c>
      <c r="Z421" s="17">
        <v>0.76800000000000002</v>
      </c>
      <c r="AA421" s="17">
        <v>7.1000000000000008E-2</v>
      </c>
      <c r="AB421" s="17">
        <v>4.999999888241291E-3</v>
      </c>
      <c r="AC421" s="17">
        <v>5.8000000000000003E-2</v>
      </c>
      <c r="AD421" s="17">
        <v>0.11899999999999999</v>
      </c>
      <c r="AE421" s="17">
        <v>9.4E-2</v>
      </c>
      <c r="AF421" s="5">
        <v>0</v>
      </c>
      <c r="AG421" s="31">
        <v>12815.51953125</v>
      </c>
      <c r="AH421" s="31">
        <v>13482.44</v>
      </c>
    </row>
    <row r="422" spans="1:34" x14ac:dyDescent="0.3">
      <c r="A422" s="4">
        <v>920874170</v>
      </c>
      <c r="B422" s="3" t="s">
        <v>427</v>
      </c>
      <c r="C422" s="3" t="s">
        <v>1700</v>
      </c>
      <c r="D422" s="14">
        <v>86.386924743652344</v>
      </c>
      <c r="E422" s="14">
        <v>85.827911376953125</v>
      </c>
      <c r="F422" s="14">
        <v>85.892219543457031</v>
      </c>
      <c r="G422" s="14">
        <v>89.698074340820313</v>
      </c>
      <c r="H422" s="5">
        <v>362</v>
      </c>
      <c r="I422" s="15" t="s">
        <v>3981</v>
      </c>
      <c r="J422" s="15">
        <v>5</v>
      </c>
      <c r="K422" s="3" t="s">
        <v>3883</v>
      </c>
      <c r="L422" s="3" t="s">
        <v>3915</v>
      </c>
      <c r="M422" s="3" t="s">
        <v>3917</v>
      </c>
      <c r="N422" s="3" t="s">
        <v>3922</v>
      </c>
      <c r="O422" s="5">
        <v>194</v>
      </c>
      <c r="P422" s="17">
        <v>0.67052024602890015</v>
      </c>
      <c r="Q422" s="5">
        <v>55</v>
      </c>
      <c r="R422" s="17">
        <v>0.3404255211353302</v>
      </c>
      <c r="S422" s="5">
        <v>194</v>
      </c>
      <c r="T422" s="17">
        <v>0.63583815097808838</v>
      </c>
      <c r="U422" s="5">
        <v>55</v>
      </c>
      <c r="V422" s="17">
        <v>0.29787233471870422</v>
      </c>
      <c r="W422" s="17">
        <v>3.9E-2</v>
      </c>
      <c r="X422" s="17">
        <v>4.3999999999999997E-2</v>
      </c>
      <c r="Y422" s="17">
        <v>4.1000000000000002E-2</v>
      </c>
      <c r="Z422" s="17">
        <v>0.84</v>
      </c>
      <c r="AA422" s="17">
        <v>3.3000000000000002E-2</v>
      </c>
      <c r="AB422" s="17">
        <v>3.0000000260770321E-3</v>
      </c>
      <c r="AC422" s="17">
        <v>2.8000000000000001E-2</v>
      </c>
      <c r="AD422" s="17">
        <v>0.52800000000000002</v>
      </c>
      <c r="AE422" s="17">
        <v>4.1000000000000002E-2</v>
      </c>
      <c r="AF422" s="5">
        <v>0</v>
      </c>
      <c r="AG422" s="31">
        <v>14236.099609375</v>
      </c>
      <c r="AH422" s="31">
        <v>15070.04</v>
      </c>
    </row>
    <row r="423" spans="1:34" x14ac:dyDescent="0.3">
      <c r="A423" s="4">
        <v>920874180</v>
      </c>
      <c r="B423" s="3" t="s">
        <v>427</v>
      </c>
      <c r="C423" s="3" t="s">
        <v>1701</v>
      </c>
      <c r="D423" s="14">
        <v>86.589126586914063</v>
      </c>
      <c r="E423" s="14">
        <v>85.997673034667969</v>
      </c>
      <c r="F423" s="14">
        <v>85.745491027832031</v>
      </c>
      <c r="G423" s="14">
        <v>86.351966857910156</v>
      </c>
      <c r="H423" s="5">
        <v>310</v>
      </c>
      <c r="I423" s="15" t="s">
        <v>3981</v>
      </c>
      <c r="J423" s="15">
        <v>5</v>
      </c>
      <c r="K423" s="3" t="s">
        <v>3883</v>
      </c>
      <c r="L423" s="3" t="s">
        <v>3915</v>
      </c>
      <c r="M423" s="3" t="s">
        <v>3917</v>
      </c>
      <c r="N423" s="3" t="s">
        <v>3922</v>
      </c>
      <c r="O423" s="5">
        <v>148</v>
      </c>
      <c r="P423" s="17">
        <v>0.65161287784576416</v>
      </c>
      <c r="Q423" s="5">
        <v>49</v>
      </c>
      <c r="R423" s="17">
        <v>0.32608696818351751</v>
      </c>
      <c r="S423" s="5">
        <v>148</v>
      </c>
      <c r="T423" s="17">
        <v>0.60645163059234619</v>
      </c>
      <c r="U423" s="5">
        <v>49</v>
      </c>
      <c r="V423" s="17">
        <v>0.3695652186870575</v>
      </c>
      <c r="W423" s="17">
        <v>4.4999999999999998E-2</v>
      </c>
      <c r="X423" s="17">
        <v>2.9000000000000001E-2</v>
      </c>
      <c r="Y423" s="17"/>
      <c r="Z423" s="17">
        <v>0.85199999999999998</v>
      </c>
      <c r="AA423" s="17">
        <v>5.8000000000000003E-2</v>
      </c>
      <c r="AB423" s="17">
        <v>1.6000000759959221E-2</v>
      </c>
      <c r="AC423" s="17">
        <v>2.3E-2</v>
      </c>
      <c r="AD423" s="17">
        <v>0.1</v>
      </c>
      <c r="AE423" s="17">
        <v>0.121</v>
      </c>
      <c r="AF423" s="5">
        <v>0</v>
      </c>
      <c r="AG423" s="31">
        <v>12957.6796875</v>
      </c>
      <c r="AH423" s="31">
        <v>13448.7</v>
      </c>
    </row>
    <row r="424" spans="1:34" x14ac:dyDescent="0.3">
      <c r="A424" s="4">
        <v>141293000</v>
      </c>
      <c r="B424" s="3" t="s">
        <v>61</v>
      </c>
      <c r="C424" s="3" t="s">
        <v>710</v>
      </c>
      <c r="D424" s="14">
        <v>77.372756958007813</v>
      </c>
      <c r="E424" s="14">
        <v>77.042678833007813</v>
      </c>
      <c r="F424" s="14">
        <v>80.16693115234375</v>
      </c>
      <c r="G424" s="14">
        <v>77.707954406738281</v>
      </c>
      <c r="H424" s="5">
        <v>516</v>
      </c>
      <c r="I424" s="15">
        <v>6</v>
      </c>
      <c r="J424" s="15">
        <v>8</v>
      </c>
      <c r="K424" s="3" t="s">
        <v>3864</v>
      </c>
      <c r="L424" s="3" t="s">
        <v>3909</v>
      </c>
      <c r="M424" s="3" t="s">
        <v>3916</v>
      </c>
      <c r="N424" s="3" t="s">
        <v>3921</v>
      </c>
      <c r="O424" s="5">
        <v>1003</v>
      </c>
      <c r="P424" s="17">
        <v>0.38347458839416498</v>
      </c>
      <c r="Q424" s="5">
        <v>536</v>
      </c>
      <c r="R424" s="17">
        <v>0.25221237540245062</v>
      </c>
      <c r="S424" s="5">
        <v>1002</v>
      </c>
      <c r="T424" s="17">
        <v>0.37711864709854132</v>
      </c>
      <c r="U424" s="5">
        <v>536</v>
      </c>
      <c r="V424" s="17">
        <v>0.27433627843856812</v>
      </c>
      <c r="W424" s="17">
        <v>7.2000000000000008E-2</v>
      </c>
      <c r="X424" s="17">
        <v>3.6999999999999998E-2</v>
      </c>
      <c r="Y424" s="17"/>
      <c r="Z424" s="17">
        <v>0.77900000000000003</v>
      </c>
      <c r="AA424" s="17">
        <v>9.7000000000000003E-2</v>
      </c>
      <c r="AB424" s="17">
        <v>1.6000000759959221E-2</v>
      </c>
      <c r="AC424" s="17"/>
      <c r="AD424" s="17">
        <v>0.13400000000000001</v>
      </c>
      <c r="AE424" s="17">
        <v>0.34399999999999997</v>
      </c>
      <c r="AF424" s="5">
        <v>0</v>
      </c>
      <c r="AG424" s="31">
        <v>9325.3603515625</v>
      </c>
      <c r="AH424" s="31">
        <v>10244.65</v>
      </c>
    </row>
    <row r="425" spans="1:34" x14ac:dyDescent="0.3">
      <c r="A425" s="4">
        <v>141294010</v>
      </c>
      <c r="B425" s="3" t="s">
        <v>61</v>
      </c>
      <c r="C425" s="3" t="s">
        <v>711</v>
      </c>
      <c r="D425" s="14">
        <v>87.387985229492188</v>
      </c>
      <c r="E425" s="14">
        <v>86.630973815917969</v>
      </c>
      <c r="F425" s="14">
        <v>86.001007080078125</v>
      </c>
      <c r="G425" s="14">
        <v>84.050773620605469</v>
      </c>
      <c r="H425" s="5">
        <v>237</v>
      </c>
      <c r="I425" s="15" t="s">
        <v>3981</v>
      </c>
      <c r="J425" s="15">
        <v>5</v>
      </c>
      <c r="K425" s="3" t="s">
        <v>3864</v>
      </c>
      <c r="L425" s="3" t="s">
        <v>3909</v>
      </c>
      <c r="M425" s="3" t="s">
        <v>3916</v>
      </c>
      <c r="N425" s="3" t="s">
        <v>3921</v>
      </c>
      <c r="O425" s="5">
        <v>134</v>
      </c>
      <c r="P425" s="17">
        <v>0.5350877046585083</v>
      </c>
      <c r="Q425" s="5">
        <v>61</v>
      </c>
      <c r="R425" s="17">
        <v>0.28260868787765497</v>
      </c>
      <c r="S425" s="5">
        <v>133</v>
      </c>
      <c r="T425" s="17">
        <v>0.44736841320991522</v>
      </c>
      <c r="U425" s="5">
        <v>61</v>
      </c>
      <c r="V425" s="17">
        <v>0.26086956262588501</v>
      </c>
      <c r="W425" s="17">
        <v>3.4000000000000002E-2</v>
      </c>
      <c r="X425" s="17">
        <v>2.5000000000000001E-2</v>
      </c>
      <c r="Y425" s="17"/>
      <c r="Z425" s="17">
        <v>0.85699999999999998</v>
      </c>
      <c r="AA425" s="17">
        <v>0.08</v>
      </c>
      <c r="AB425" s="17">
        <v>4.0000001899898052E-3</v>
      </c>
      <c r="AC425" s="17"/>
      <c r="AD425" s="17">
        <v>0.16900000000000001</v>
      </c>
      <c r="AE425" s="17">
        <v>0.375</v>
      </c>
      <c r="AF425" s="5">
        <v>0</v>
      </c>
      <c r="AG425" s="31">
        <v>9621.3203125</v>
      </c>
      <c r="AH425" s="31">
        <v>10518.35</v>
      </c>
    </row>
    <row r="426" spans="1:34" x14ac:dyDescent="0.3">
      <c r="A426" s="4">
        <v>141294020</v>
      </c>
      <c r="B426" s="3" t="s">
        <v>61</v>
      </c>
      <c r="C426" s="3" t="s">
        <v>712</v>
      </c>
      <c r="D426" s="14">
        <v>80.662147521972656</v>
      </c>
      <c r="E426" s="14">
        <v>80.260757446289063</v>
      </c>
      <c r="F426" s="14">
        <v>82.563796997070313</v>
      </c>
      <c r="G426" s="14">
        <v>80.01068115234375</v>
      </c>
      <c r="H426" s="5">
        <v>345</v>
      </c>
      <c r="I426" s="15" t="s">
        <v>3981</v>
      </c>
      <c r="J426" s="15">
        <v>5</v>
      </c>
      <c r="K426" s="3" t="s">
        <v>3864</v>
      </c>
      <c r="L426" s="3" t="s">
        <v>3909</v>
      </c>
      <c r="M426" s="3" t="s">
        <v>3916</v>
      </c>
      <c r="N426" s="3" t="s">
        <v>3921</v>
      </c>
      <c r="O426" s="5">
        <v>184</v>
      </c>
      <c r="P426" s="17">
        <v>0.44078946113586431</v>
      </c>
      <c r="Q426" s="5">
        <v>118</v>
      </c>
      <c r="R426" s="17">
        <v>0.32467532157897949</v>
      </c>
      <c r="S426" s="5">
        <v>184</v>
      </c>
      <c r="T426" s="17">
        <v>0.35526314377784729</v>
      </c>
      <c r="U426" s="5">
        <v>118</v>
      </c>
      <c r="V426" s="17">
        <v>0.27272728085517878</v>
      </c>
      <c r="W426" s="17">
        <v>8.7000000000000008E-2</v>
      </c>
      <c r="X426" s="17">
        <v>4.2999999999999997E-2</v>
      </c>
      <c r="Y426" s="17"/>
      <c r="Z426" s="17">
        <v>0.71599999999999997</v>
      </c>
      <c r="AA426" s="17">
        <v>0.14499999999999999</v>
      </c>
      <c r="AB426" s="17">
        <v>8.999999612569809E-3</v>
      </c>
      <c r="AC426" s="17"/>
      <c r="AD426" s="17">
        <v>0.18</v>
      </c>
      <c r="AE426" s="17">
        <v>0.38900000000000001</v>
      </c>
      <c r="AF426" s="5">
        <v>0</v>
      </c>
      <c r="AG426" s="31">
        <v>9670.7001953125</v>
      </c>
      <c r="AH426" s="31">
        <v>10654.94</v>
      </c>
    </row>
    <row r="427" spans="1:34" x14ac:dyDescent="0.3">
      <c r="A427" s="4">
        <v>141294080</v>
      </c>
      <c r="B427" s="3" t="s">
        <v>61</v>
      </c>
      <c r="C427" s="3" t="s">
        <v>713</v>
      </c>
      <c r="D427" s="14">
        <v>84.911827087402344</v>
      </c>
      <c r="E427" s="14">
        <v>82.5306396484375</v>
      </c>
      <c r="F427" s="14">
        <v>83.03851318359375</v>
      </c>
      <c r="G427" s="14">
        <v>81.967803955078125</v>
      </c>
      <c r="H427" s="5">
        <v>349</v>
      </c>
      <c r="I427" s="15" t="s">
        <v>3981</v>
      </c>
      <c r="J427" s="15">
        <v>5</v>
      </c>
      <c r="K427" s="3" t="s">
        <v>3864</v>
      </c>
      <c r="L427" s="3" t="s">
        <v>3909</v>
      </c>
      <c r="M427" s="3" t="s">
        <v>3916</v>
      </c>
      <c r="N427" s="3" t="s">
        <v>3921</v>
      </c>
      <c r="O427" s="5">
        <v>181</v>
      </c>
      <c r="P427" s="17">
        <v>0.49090909957885742</v>
      </c>
      <c r="Q427" s="5">
        <v>114</v>
      </c>
      <c r="R427" s="17">
        <v>0.31313130259513849</v>
      </c>
      <c r="S427" s="5">
        <v>179</v>
      </c>
      <c r="T427" s="17">
        <v>0.37804877758026117</v>
      </c>
      <c r="U427" s="5">
        <v>112</v>
      </c>
      <c r="V427" s="17">
        <v>0.27551019191741938</v>
      </c>
      <c r="W427" s="17">
        <v>9.7000000000000003E-2</v>
      </c>
      <c r="X427" s="17"/>
      <c r="Y427" s="17"/>
      <c r="Z427" s="17">
        <v>0.72799999999999998</v>
      </c>
      <c r="AA427" s="17">
        <v>0.16900000000000001</v>
      </c>
      <c r="AB427" s="17">
        <v>6.0000000521540642E-3</v>
      </c>
      <c r="AC427" s="17"/>
      <c r="AD427" s="17">
        <v>0.155</v>
      </c>
      <c r="AE427" s="17">
        <v>0.57600000000000007</v>
      </c>
      <c r="AF427" s="5">
        <v>0</v>
      </c>
      <c r="AG427" s="31">
        <v>9923.099609375</v>
      </c>
      <c r="AH427" s="31">
        <v>11035.91</v>
      </c>
    </row>
    <row r="428" spans="1:34" x14ac:dyDescent="0.3">
      <c r="A428" s="4">
        <v>771021050</v>
      </c>
      <c r="B428" s="3" t="s">
        <v>366</v>
      </c>
      <c r="C428" s="3" t="s">
        <v>1555</v>
      </c>
      <c r="D428" s="14">
        <v>78.741523742675781</v>
      </c>
      <c r="E428" s="14">
        <v>79.5426025390625</v>
      </c>
      <c r="F428" s="14">
        <v>82.399757385253906</v>
      </c>
      <c r="G428" s="14">
        <v>79.786750793457031</v>
      </c>
      <c r="H428" s="5">
        <v>297</v>
      </c>
      <c r="I428" s="15">
        <v>7</v>
      </c>
      <c r="J428" s="15">
        <v>12</v>
      </c>
      <c r="K428" s="3" t="s">
        <v>3827</v>
      </c>
      <c r="L428" s="3" t="s">
        <v>3907</v>
      </c>
      <c r="M428" s="3" t="s">
        <v>3916</v>
      </c>
      <c r="N428" s="3" t="s">
        <v>3921</v>
      </c>
      <c r="O428" s="5">
        <v>188</v>
      </c>
      <c r="P428" s="17">
        <v>0.50704222917556763</v>
      </c>
      <c r="Q428" s="5">
        <v>120</v>
      </c>
      <c r="R428" s="17">
        <v>0.37931033968925482</v>
      </c>
      <c r="S428" s="5">
        <v>189</v>
      </c>
      <c r="T428" s="17">
        <v>0.5</v>
      </c>
      <c r="U428" s="5">
        <v>121</v>
      </c>
      <c r="V428" s="17">
        <v>0.39534884691238398</v>
      </c>
      <c r="W428" s="17"/>
      <c r="X428" s="17"/>
      <c r="Y428" s="17"/>
      <c r="Z428" s="17">
        <v>0.98299999999999998</v>
      </c>
      <c r="AA428" s="17"/>
      <c r="AB428" s="17">
        <v>1.7000000923871991E-2</v>
      </c>
      <c r="AC428" s="17"/>
      <c r="AD428" s="17">
        <v>0.111</v>
      </c>
      <c r="AE428" s="17">
        <v>0.629</v>
      </c>
      <c r="AF428" s="5">
        <v>0</v>
      </c>
      <c r="AG428" s="31">
        <v>6742.16015625</v>
      </c>
      <c r="AH428" s="31">
        <v>10454.33</v>
      </c>
    </row>
    <row r="429" spans="1:34" x14ac:dyDescent="0.3">
      <c r="A429" s="4">
        <v>771024020</v>
      </c>
      <c r="B429" s="3" t="s">
        <v>366</v>
      </c>
      <c r="C429" s="3" t="s">
        <v>1556</v>
      </c>
      <c r="D429" s="14">
        <v>91.398956298828125</v>
      </c>
      <c r="E429" s="14">
        <v>91.811561584472656</v>
      </c>
      <c r="F429" s="14">
        <v>86.8316650390625</v>
      </c>
      <c r="G429" s="14">
        <v>86.190460205078125</v>
      </c>
      <c r="H429" s="5">
        <v>303</v>
      </c>
      <c r="I429" s="15" t="s">
        <v>3981</v>
      </c>
      <c r="J429" s="15">
        <v>6</v>
      </c>
      <c r="K429" s="3" t="s">
        <v>3827</v>
      </c>
      <c r="L429" s="3" t="s">
        <v>3907</v>
      </c>
      <c r="M429" s="3" t="s">
        <v>3916</v>
      </c>
      <c r="N429" s="3" t="s">
        <v>3921</v>
      </c>
      <c r="O429" s="5">
        <v>216</v>
      </c>
      <c r="P429" s="17">
        <v>0.47435897588729858</v>
      </c>
      <c r="Q429" s="5">
        <v>141</v>
      </c>
      <c r="R429" s="17">
        <v>0.36190477013587952</v>
      </c>
      <c r="S429" s="5">
        <v>217</v>
      </c>
      <c r="T429" s="17">
        <v>0.38461539149284357</v>
      </c>
      <c r="U429" s="5">
        <v>142</v>
      </c>
      <c r="V429" s="17">
        <v>0.27619048953056341</v>
      </c>
      <c r="W429" s="17"/>
      <c r="X429" s="17"/>
      <c r="Y429" s="17"/>
      <c r="Z429" s="17">
        <v>0.98699999999999999</v>
      </c>
      <c r="AA429" s="17"/>
      <c r="AB429" s="17">
        <v>1.30000002682209E-2</v>
      </c>
      <c r="AC429" s="17"/>
      <c r="AD429" s="17">
        <v>0.158</v>
      </c>
      <c r="AE429" s="17">
        <v>0.64300000000000002</v>
      </c>
      <c r="AF429" s="5">
        <v>0</v>
      </c>
      <c r="AG429" s="31">
        <v>7544.33984375</v>
      </c>
      <c r="AH429" s="31">
        <v>8899.4699999999993</v>
      </c>
    </row>
    <row r="430" spans="1:34" x14ac:dyDescent="0.3">
      <c r="A430" s="4">
        <v>1040421050</v>
      </c>
      <c r="B430" s="3" t="s">
        <v>492</v>
      </c>
      <c r="C430" s="3" t="s">
        <v>1977</v>
      </c>
      <c r="D430" s="14">
        <v>83.600173950195313</v>
      </c>
      <c r="E430" s="14">
        <v>82.936752319335938</v>
      </c>
      <c r="F430" s="14">
        <v>79.540145874023438</v>
      </c>
      <c r="G430" s="14">
        <v>79.038993835449219</v>
      </c>
      <c r="H430" s="5">
        <v>251</v>
      </c>
      <c r="I430" s="15">
        <v>7</v>
      </c>
      <c r="J430" s="15">
        <v>12</v>
      </c>
      <c r="K430" s="3" t="s">
        <v>3847</v>
      </c>
      <c r="L430" s="3" t="s">
        <v>3907</v>
      </c>
      <c r="M430" s="3" t="s">
        <v>3917</v>
      </c>
      <c r="N430" s="3" t="s">
        <v>3921</v>
      </c>
      <c r="O430" s="5">
        <v>139</v>
      </c>
      <c r="P430" s="17">
        <v>0.35398229956626892</v>
      </c>
      <c r="Q430" s="5">
        <v>77</v>
      </c>
      <c r="R430" s="17">
        <v>0.1702127605676651</v>
      </c>
      <c r="S430" s="5">
        <v>139</v>
      </c>
      <c r="T430" s="17">
        <v>6.6666670143604279E-2</v>
      </c>
      <c r="U430" s="5">
        <v>77</v>
      </c>
      <c r="V430" s="17">
        <v>0</v>
      </c>
      <c r="W430" s="17"/>
      <c r="X430" s="17">
        <v>3.2000000000000001E-2</v>
      </c>
      <c r="Y430" s="17"/>
      <c r="Z430" s="17">
        <v>0.92400000000000004</v>
      </c>
      <c r="AA430" s="17">
        <v>0.04</v>
      </c>
      <c r="AB430" s="17">
        <v>4.0000001899898052E-3</v>
      </c>
      <c r="AC430" s="17"/>
      <c r="AD430" s="17">
        <v>0.14299999999999999</v>
      </c>
      <c r="AE430" s="17">
        <v>0.32500000000000001</v>
      </c>
      <c r="AF430" s="5">
        <v>0</v>
      </c>
      <c r="AG430" s="31">
        <v>8219.9296875</v>
      </c>
      <c r="AH430" s="31">
        <v>10677.26</v>
      </c>
    </row>
    <row r="431" spans="1:34" x14ac:dyDescent="0.3">
      <c r="A431" s="4">
        <v>1040424020</v>
      </c>
      <c r="B431" s="3" t="s">
        <v>492</v>
      </c>
      <c r="C431" s="3" t="s">
        <v>1978</v>
      </c>
      <c r="D431" s="14">
        <v>82.711677551269531</v>
      </c>
      <c r="E431" s="14">
        <v>83.380645751953125</v>
      </c>
      <c r="F431" s="14">
        <v>81.544654846191406</v>
      </c>
      <c r="G431" s="14">
        <v>80.462600708007813</v>
      </c>
      <c r="H431" s="5">
        <v>192</v>
      </c>
      <c r="I431" s="15" t="s">
        <v>3980</v>
      </c>
      <c r="J431" s="15">
        <v>6</v>
      </c>
      <c r="K431" s="3" t="s">
        <v>3847</v>
      </c>
      <c r="L431" s="3" t="s">
        <v>3907</v>
      </c>
      <c r="M431" s="3" t="s">
        <v>3917</v>
      </c>
      <c r="N431" s="3" t="s">
        <v>3921</v>
      </c>
      <c r="O431" s="5">
        <v>173</v>
      </c>
      <c r="P431" s="17">
        <v>0.30303031206130981</v>
      </c>
      <c r="Q431" s="5">
        <v>154</v>
      </c>
      <c r="R431" s="17">
        <v>0.190476194024086</v>
      </c>
      <c r="S431" s="5">
        <v>173</v>
      </c>
      <c r="T431" s="17">
        <v>0.2222222238779068</v>
      </c>
      <c r="U431" s="5">
        <v>154</v>
      </c>
      <c r="V431" s="17">
        <v>0.1428571492433548</v>
      </c>
      <c r="W431" s="17"/>
      <c r="X431" s="17">
        <v>3.5999999999999997E-2</v>
      </c>
      <c r="Y431" s="17"/>
      <c r="Z431" s="17">
        <v>0.92200000000000004</v>
      </c>
      <c r="AA431" s="17">
        <v>3.1E-2</v>
      </c>
      <c r="AB431" s="17">
        <v>9.9999997764825821E-3</v>
      </c>
      <c r="AC431" s="17"/>
      <c r="AD431" s="17">
        <v>0.14599999999999999</v>
      </c>
      <c r="AE431" s="17">
        <v>0.54100000000000004</v>
      </c>
      <c r="AF431" s="5">
        <v>0</v>
      </c>
      <c r="AG431" s="31">
        <v>9851.5498046875</v>
      </c>
      <c r="AH431" s="31">
        <v>10893.22</v>
      </c>
    </row>
    <row r="432" spans="1:34" x14ac:dyDescent="0.3">
      <c r="A432" s="4">
        <v>311213000</v>
      </c>
      <c r="B432" s="3" t="s">
        <v>133</v>
      </c>
      <c r="C432" s="3" t="s">
        <v>931</v>
      </c>
      <c r="D432" s="14">
        <v>84.387542724609375</v>
      </c>
      <c r="E432" s="14">
        <v>81.861885070800781</v>
      </c>
      <c r="F432" s="14">
        <v>90.709671020507813</v>
      </c>
      <c r="G432" s="14">
        <v>89.032203674316406</v>
      </c>
      <c r="H432" s="5">
        <v>166</v>
      </c>
      <c r="I432" s="15">
        <v>5</v>
      </c>
      <c r="J432" s="15">
        <v>8</v>
      </c>
      <c r="K432" s="3" t="s">
        <v>3842</v>
      </c>
      <c r="L432" s="3" t="s">
        <v>3912</v>
      </c>
      <c r="M432" s="3" t="s">
        <v>3917</v>
      </c>
      <c r="N432" s="3" t="s">
        <v>3921</v>
      </c>
      <c r="O432" s="5">
        <v>310</v>
      </c>
      <c r="P432" s="17">
        <v>0.3819444477558136</v>
      </c>
      <c r="Q432" s="5">
        <v>155</v>
      </c>
      <c r="R432" s="17">
        <v>0.2394366264343262</v>
      </c>
      <c r="S432" s="5">
        <v>310</v>
      </c>
      <c r="T432" s="17">
        <v>0.3888888955116272</v>
      </c>
      <c r="U432" s="5">
        <v>155</v>
      </c>
      <c r="V432" s="17">
        <v>0.22535210847854609</v>
      </c>
      <c r="W432" s="17"/>
      <c r="X432" s="17"/>
      <c r="Y432" s="17"/>
      <c r="Z432" s="17">
        <v>0.97</v>
      </c>
      <c r="AA432" s="17"/>
      <c r="AB432" s="17">
        <v>2.999999932944775E-2</v>
      </c>
      <c r="AC432" s="17"/>
      <c r="AD432" s="17">
        <v>0.16300000000000001</v>
      </c>
      <c r="AE432" s="17">
        <v>0.41699999999999998</v>
      </c>
      <c r="AF432" s="5">
        <v>0</v>
      </c>
      <c r="AG432" s="31">
        <v>7837.39990234375</v>
      </c>
      <c r="AH432" s="31">
        <v>8581.4</v>
      </c>
    </row>
    <row r="433" spans="1:34" x14ac:dyDescent="0.3">
      <c r="A433" s="4">
        <v>311214020</v>
      </c>
      <c r="B433" s="3" t="s">
        <v>133</v>
      </c>
      <c r="C433" s="3" t="s">
        <v>932</v>
      </c>
      <c r="D433" s="14">
        <v>85.150016784667969</v>
      </c>
      <c r="E433" s="14">
        <v>87.955848693847656</v>
      </c>
      <c r="F433" s="14">
        <v>74.445075988769531</v>
      </c>
      <c r="G433" s="14">
        <v>75.417015075683594</v>
      </c>
      <c r="H433" s="5">
        <v>208</v>
      </c>
      <c r="I433" s="15" t="s">
        <v>3980</v>
      </c>
      <c r="J433" s="15">
        <v>4</v>
      </c>
      <c r="K433" s="3" t="s">
        <v>3842</v>
      </c>
      <c r="L433" s="3" t="s">
        <v>3912</v>
      </c>
      <c r="M433" s="3" t="s">
        <v>3917</v>
      </c>
      <c r="N433" s="3" t="s">
        <v>3921</v>
      </c>
      <c r="O433" s="5">
        <v>43</v>
      </c>
      <c r="P433" s="17">
        <v>0.58441555500030518</v>
      </c>
      <c r="Q433" s="5">
        <v>24</v>
      </c>
      <c r="R433" s="17">
        <v>0.52499997615814209</v>
      </c>
      <c r="S433" s="5">
        <v>43</v>
      </c>
      <c r="T433" s="17">
        <v>0.54545456171035767</v>
      </c>
      <c r="U433" s="5">
        <v>24</v>
      </c>
      <c r="V433" s="17">
        <v>0.47499999403953552</v>
      </c>
      <c r="W433" s="17"/>
      <c r="X433" s="17"/>
      <c r="Y433" s="17"/>
      <c r="Z433" s="17">
        <v>0.97599999999999998</v>
      </c>
      <c r="AA433" s="17"/>
      <c r="AB433" s="17">
        <v>2.400000020861626E-2</v>
      </c>
      <c r="AC433" s="17"/>
      <c r="AD433" s="17">
        <v>0.17299999999999999</v>
      </c>
      <c r="AE433" s="17">
        <v>0.47299999999999998</v>
      </c>
      <c r="AF433" s="5">
        <v>0</v>
      </c>
      <c r="AG433" s="31">
        <v>11025.5302734375</v>
      </c>
      <c r="AH433" s="31">
        <v>11586.61</v>
      </c>
    </row>
    <row r="434" spans="1:34" x14ac:dyDescent="0.3">
      <c r="A434" s="4">
        <v>531124020</v>
      </c>
      <c r="B434" s="3" t="s">
        <v>274</v>
      </c>
      <c r="C434" s="3" t="s">
        <v>1378</v>
      </c>
      <c r="D434" s="14">
        <v>96.252731323242188</v>
      </c>
      <c r="E434" s="14">
        <v>97.108116149902344</v>
      </c>
      <c r="F434" s="14">
        <v>92.0775146484375</v>
      </c>
      <c r="G434" s="14">
        <v>91.828781127929688</v>
      </c>
      <c r="H434" s="5">
        <v>76</v>
      </c>
      <c r="I434" s="15" t="s">
        <v>3980</v>
      </c>
      <c r="J434" s="15">
        <v>8</v>
      </c>
      <c r="K434" s="3" t="s">
        <v>3858</v>
      </c>
      <c r="L434" s="3" t="s">
        <v>3907</v>
      </c>
      <c r="M434" s="3" t="s">
        <v>3916</v>
      </c>
      <c r="N434" s="3" t="s">
        <v>3923</v>
      </c>
      <c r="O434" s="5">
        <v>61</v>
      </c>
      <c r="P434" s="17">
        <v>0.29268291592597961</v>
      </c>
      <c r="Q434" s="5">
        <v>53</v>
      </c>
      <c r="R434" s="17">
        <v>0.29268291592597961</v>
      </c>
      <c r="S434" s="5">
        <v>61</v>
      </c>
      <c r="T434" s="17">
        <v>0.34146341681480408</v>
      </c>
      <c r="U434" s="5">
        <v>53</v>
      </c>
      <c r="V434" s="17">
        <v>0.34146341681480408</v>
      </c>
      <c r="W434" s="17"/>
      <c r="X434" s="17"/>
      <c r="Y434" s="17"/>
      <c r="Z434" s="17">
        <v>0.93400000000000005</v>
      </c>
      <c r="AA434" s="17"/>
      <c r="AB434" s="17">
        <v>6.5999999642372131E-2</v>
      </c>
      <c r="AC434" s="17"/>
      <c r="AD434" s="17">
        <v>0.11799999999999999</v>
      </c>
      <c r="AE434" s="17">
        <v>0.63</v>
      </c>
      <c r="AF434" s="5">
        <v>0</v>
      </c>
      <c r="AG434" s="31">
        <v>9116</v>
      </c>
      <c r="AH434" s="31">
        <v>10299.16</v>
      </c>
    </row>
    <row r="435" spans="1:34" x14ac:dyDescent="0.3">
      <c r="A435" s="4">
        <v>370393000</v>
      </c>
      <c r="B435" s="3" t="s">
        <v>165</v>
      </c>
      <c r="C435" s="3" t="s">
        <v>996</v>
      </c>
      <c r="D435" s="14">
        <v>84.374374389648438</v>
      </c>
      <c r="E435" s="14">
        <v>82.251327514648438</v>
      </c>
      <c r="F435" s="14">
        <v>86.850746154785156</v>
      </c>
      <c r="G435" s="14">
        <v>84.747901916503906</v>
      </c>
      <c r="H435" s="5">
        <v>305</v>
      </c>
      <c r="I435" s="15">
        <v>4</v>
      </c>
      <c r="J435" s="15">
        <v>8</v>
      </c>
      <c r="K435" s="3" t="s">
        <v>3888</v>
      </c>
      <c r="L435" s="3" t="s">
        <v>3909</v>
      </c>
      <c r="M435" s="3" t="s">
        <v>3917</v>
      </c>
      <c r="N435" s="3" t="s">
        <v>3921</v>
      </c>
      <c r="O435" s="5">
        <v>491</v>
      </c>
      <c r="P435" s="17">
        <v>0.45296168327331537</v>
      </c>
      <c r="Q435" s="5">
        <v>250</v>
      </c>
      <c r="R435" s="17">
        <v>0.2986111044883728</v>
      </c>
      <c r="S435" s="5">
        <v>490</v>
      </c>
      <c r="T435" s="17">
        <v>0.4947735071182251</v>
      </c>
      <c r="U435" s="5">
        <v>249</v>
      </c>
      <c r="V435" s="17">
        <v>0.3125</v>
      </c>
      <c r="W435" s="17"/>
      <c r="X435" s="17">
        <v>2.5999999999999999E-2</v>
      </c>
      <c r="Y435" s="17"/>
      <c r="Z435" s="17">
        <v>0.94400000000000006</v>
      </c>
      <c r="AA435" s="17">
        <v>0.02</v>
      </c>
      <c r="AB435" s="17">
        <v>9.9999997764825821E-3</v>
      </c>
      <c r="AC435" s="17"/>
      <c r="AD435" s="17">
        <v>0.17699999999999999</v>
      </c>
      <c r="AE435" s="17">
        <v>0.376</v>
      </c>
      <c r="AF435" s="5">
        <v>0</v>
      </c>
      <c r="AG435" s="31">
        <v>8082.1298828125</v>
      </c>
      <c r="AH435" s="31">
        <v>8774.4</v>
      </c>
    </row>
    <row r="436" spans="1:34" x14ac:dyDescent="0.3">
      <c r="A436" s="4">
        <v>370394060</v>
      </c>
      <c r="B436" s="3" t="s">
        <v>165</v>
      </c>
      <c r="C436" s="3" t="s">
        <v>997</v>
      </c>
      <c r="D436" s="14">
        <v>89.44964599609375</v>
      </c>
      <c r="E436" s="14">
        <v>90.115135192871094</v>
      </c>
      <c r="F436" s="14">
        <v>91.753433227539063</v>
      </c>
      <c r="G436" s="14">
        <v>89.718498229980469</v>
      </c>
      <c r="H436" s="5">
        <v>212</v>
      </c>
      <c r="I436" s="15" t="s">
        <v>3980</v>
      </c>
      <c r="J436" s="15">
        <v>3</v>
      </c>
      <c r="K436" s="3" t="s">
        <v>3888</v>
      </c>
      <c r="L436" s="3" t="s">
        <v>3909</v>
      </c>
      <c r="M436" s="3" t="s">
        <v>3917</v>
      </c>
      <c r="N436" s="3" t="s">
        <v>3921</v>
      </c>
      <c r="O436" s="5">
        <v>52</v>
      </c>
      <c r="P436" s="17">
        <v>0.37735849618911738</v>
      </c>
      <c r="Q436" s="5">
        <v>34</v>
      </c>
      <c r="R436" s="17">
        <v>0.38461539149284357</v>
      </c>
      <c r="S436" s="5">
        <v>52</v>
      </c>
      <c r="T436" s="17">
        <v>0.2452830225229263</v>
      </c>
      <c r="U436" s="5">
        <v>34</v>
      </c>
      <c r="V436" s="17">
        <v>0.19230769574642179</v>
      </c>
      <c r="W436" s="17"/>
      <c r="X436" s="17"/>
      <c r="Y436" s="17"/>
      <c r="Z436" s="17">
        <v>0.94300000000000006</v>
      </c>
      <c r="AA436" s="17">
        <v>3.7999999999999999E-2</v>
      </c>
      <c r="AB436" s="17">
        <v>1.8999999389052391E-2</v>
      </c>
      <c r="AC436" s="17"/>
      <c r="AD436" s="17">
        <v>0.151</v>
      </c>
      <c r="AE436" s="17">
        <v>0.36499999999999999</v>
      </c>
      <c r="AF436" s="5">
        <v>0</v>
      </c>
      <c r="AG436" s="31">
        <v>11456.7001953125</v>
      </c>
      <c r="AH436" s="31">
        <v>12094.9</v>
      </c>
    </row>
    <row r="437" spans="1:34" x14ac:dyDescent="0.3">
      <c r="A437" s="4">
        <v>370373000</v>
      </c>
      <c r="B437" s="3" t="s">
        <v>164</v>
      </c>
      <c r="C437" s="3" t="s">
        <v>993</v>
      </c>
      <c r="D437" s="14">
        <v>88.875457763671875</v>
      </c>
      <c r="E437" s="14">
        <v>86.842010498046875</v>
      </c>
      <c r="F437" s="14">
        <v>91.601570129394531</v>
      </c>
      <c r="G437" s="14">
        <v>89.469215393066406</v>
      </c>
      <c r="H437" s="5">
        <v>411</v>
      </c>
      <c r="I437" s="15">
        <v>6</v>
      </c>
      <c r="J437" s="15">
        <v>8</v>
      </c>
      <c r="K437" s="3" t="s">
        <v>3888</v>
      </c>
      <c r="L437" s="3" t="s">
        <v>3909</v>
      </c>
      <c r="M437" s="3" t="s">
        <v>3917</v>
      </c>
      <c r="N437" s="3" t="s">
        <v>3921</v>
      </c>
      <c r="O437" s="5">
        <v>792</v>
      </c>
      <c r="P437" s="17">
        <v>0.45316454768180853</v>
      </c>
      <c r="Q437" s="5">
        <v>381</v>
      </c>
      <c r="R437" s="17">
        <v>0.31395348906517029</v>
      </c>
      <c r="S437" s="5">
        <v>793</v>
      </c>
      <c r="T437" s="17">
        <v>0.44050633907318121</v>
      </c>
      <c r="U437" s="5">
        <v>382</v>
      </c>
      <c r="V437" s="17">
        <v>0.27906978130340582</v>
      </c>
      <c r="W437" s="17"/>
      <c r="X437" s="17">
        <v>2.7E-2</v>
      </c>
      <c r="Y437" s="17"/>
      <c r="Z437" s="17">
        <v>0.93700000000000006</v>
      </c>
      <c r="AA437" s="17">
        <v>2.4E-2</v>
      </c>
      <c r="AB437" s="17">
        <v>1.200000010430813E-2</v>
      </c>
      <c r="AC437" s="17"/>
      <c r="AD437" s="17">
        <v>0.14799999999999999</v>
      </c>
      <c r="AE437" s="17">
        <v>0.32</v>
      </c>
      <c r="AF437" s="5">
        <v>0</v>
      </c>
      <c r="AG437" s="31">
        <v>8358.1904296875</v>
      </c>
      <c r="AH437" s="31">
        <v>9028.39</v>
      </c>
    </row>
    <row r="438" spans="1:34" x14ac:dyDescent="0.3">
      <c r="A438" s="4">
        <v>370374020</v>
      </c>
      <c r="B438" s="3" t="s">
        <v>164</v>
      </c>
      <c r="C438" s="3" t="s">
        <v>994</v>
      </c>
      <c r="D438" s="14">
        <v>79.539283752441406</v>
      </c>
      <c r="E438" s="14">
        <v>79.211601257324219</v>
      </c>
      <c r="F438" s="14">
        <v>78.979499816894531</v>
      </c>
      <c r="G438" s="14">
        <v>78.924537658691406</v>
      </c>
      <c r="H438" s="5">
        <v>279</v>
      </c>
      <c r="I438" s="15" t="s">
        <v>3980</v>
      </c>
      <c r="J438" s="15">
        <v>5</v>
      </c>
      <c r="K438" s="3" t="s">
        <v>3888</v>
      </c>
      <c r="L438" s="3" t="s">
        <v>3909</v>
      </c>
      <c r="M438" s="3" t="s">
        <v>3917</v>
      </c>
      <c r="N438" s="3" t="s">
        <v>3921</v>
      </c>
      <c r="O438" s="5">
        <v>137</v>
      </c>
      <c r="P438" s="17">
        <v>0.52631580829620361</v>
      </c>
      <c r="Q438" s="5">
        <v>74</v>
      </c>
      <c r="R438" s="17">
        <v>0.37837839126586909</v>
      </c>
      <c r="S438" s="5">
        <v>137</v>
      </c>
      <c r="T438" s="17">
        <v>0.47727271914482122</v>
      </c>
      <c r="U438" s="5">
        <v>74</v>
      </c>
      <c r="V438" s="17">
        <v>0.33783784508705139</v>
      </c>
      <c r="W438" s="17"/>
      <c r="X438" s="17">
        <v>2.5000000000000001E-2</v>
      </c>
      <c r="Y438" s="17"/>
      <c r="Z438" s="17">
        <v>0.92500000000000004</v>
      </c>
      <c r="AA438" s="17">
        <v>2.5000000000000001E-2</v>
      </c>
      <c r="AB438" s="17">
        <v>2.500000037252903E-2</v>
      </c>
      <c r="AC438" s="17"/>
      <c r="AD438" s="17">
        <v>0.19</v>
      </c>
      <c r="AE438" s="17">
        <v>0.44500000000000001</v>
      </c>
      <c r="AF438" s="5">
        <v>0</v>
      </c>
      <c r="AG438" s="31">
        <v>9066.169921875</v>
      </c>
      <c r="AH438" s="31">
        <v>9774.99</v>
      </c>
    </row>
    <row r="439" spans="1:34" x14ac:dyDescent="0.3">
      <c r="A439" s="4">
        <v>370374050</v>
      </c>
      <c r="B439" s="3" t="s">
        <v>164</v>
      </c>
      <c r="C439" s="3" t="s">
        <v>995</v>
      </c>
      <c r="D439" s="14">
        <v>84.173759460449219</v>
      </c>
      <c r="E439" s="14">
        <v>83.976715087890625</v>
      </c>
      <c r="F439" s="14">
        <v>87.011016845703125</v>
      </c>
      <c r="G439" s="14">
        <v>82.904342651367188</v>
      </c>
      <c r="H439" s="5">
        <v>486</v>
      </c>
      <c r="I439" s="15" t="s">
        <v>3980</v>
      </c>
      <c r="J439" s="15">
        <v>5</v>
      </c>
      <c r="K439" s="3" t="s">
        <v>3888</v>
      </c>
      <c r="L439" s="3" t="s">
        <v>3909</v>
      </c>
      <c r="M439" s="3" t="s">
        <v>3917</v>
      </c>
      <c r="N439" s="3" t="s">
        <v>3921</v>
      </c>
      <c r="O439" s="5">
        <v>247</v>
      </c>
      <c r="P439" s="17">
        <v>0.39545455574989319</v>
      </c>
      <c r="Q439" s="5">
        <v>132</v>
      </c>
      <c r="R439" s="17">
        <v>0.28301885724067688</v>
      </c>
      <c r="S439" s="5">
        <v>245</v>
      </c>
      <c r="T439" s="17">
        <v>0.43835616111755371</v>
      </c>
      <c r="U439" s="5">
        <v>131</v>
      </c>
      <c r="V439" s="17">
        <v>0.30476191639900208</v>
      </c>
      <c r="W439" s="17"/>
      <c r="X439" s="17"/>
      <c r="Y439" s="17"/>
      <c r="Z439" s="17">
        <v>0.97499999999999998</v>
      </c>
      <c r="AA439" s="17">
        <v>0.01</v>
      </c>
      <c r="AB439" s="17">
        <v>1.4000000432133669E-2</v>
      </c>
      <c r="AC439" s="17"/>
      <c r="AD439" s="17">
        <v>0.156</v>
      </c>
      <c r="AE439" s="17">
        <v>0.36499999999999999</v>
      </c>
      <c r="AF439" s="5">
        <v>0</v>
      </c>
      <c r="AG439" s="31">
        <v>8290.7802734375</v>
      </c>
      <c r="AH439" s="31">
        <v>9021.86</v>
      </c>
    </row>
    <row r="440" spans="1:34" x14ac:dyDescent="0.3">
      <c r="A440" s="4">
        <v>1159163935</v>
      </c>
      <c r="B440" s="3" t="s">
        <v>542</v>
      </c>
      <c r="C440" s="3" t="s">
        <v>2103</v>
      </c>
      <c r="D440" s="14">
        <v>79.760383605957031</v>
      </c>
      <c r="E440" s="14">
        <v>79.438690185546875</v>
      </c>
      <c r="F440" s="14">
        <v>86.654953002929688</v>
      </c>
      <c r="G440" s="14">
        <v>88.920021057128906</v>
      </c>
      <c r="H440" s="5">
        <v>395</v>
      </c>
      <c r="I440" s="15">
        <v>6</v>
      </c>
      <c r="J440" s="15">
        <v>8</v>
      </c>
      <c r="K440" s="3" t="s">
        <v>535</v>
      </c>
      <c r="L440" s="3" t="s">
        <v>3915</v>
      </c>
      <c r="M440" s="3" t="s">
        <v>3918</v>
      </c>
      <c r="N440" s="3" t="s">
        <v>3924</v>
      </c>
      <c r="O440" s="5">
        <v>608</v>
      </c>
      <c r="P440" s="17">
        <v>0.38526913523674011</v>
      </c>
      <c r="Q440" s="5">
        <v>339</v>
      </c>
      <c r="R440" s="17">
        <v>0.27860695123672491</v>
      </c>
      <c r="S440" s="5">
        <v>610</v>
      </c>
      <c r="T440" s="17">
        <v>0.28490027785301208</v>
      </c>
      <c r="U440" s="5">
        <v>337</v>
      </c>
      <c r="V440" s="17">
        <v>0.18181818723678589</v>
      </c>
      <c r="W440" s="17">
        <v>0.21299999999999999</v>
      </c>
      <c r="X440" s="17">
        <v>4.5999999999999999E-2</v>
      </c>
      <c r="Y440" s="17">
        <v>1.4999999999999999E-2</v>
      </c>
      <c r="Z440" s="17">
        <v>0.60499999999999998</v>
      </c>
      <c r="AA440" s="17">
        <v>0.11600000000000001</v>
      </c>
      <c r="AB440" s="17">
        <v>4.999999888241291E-3</v>
      </c>
      <c r="AC440" s="17">
        <v>8.1000000000000003E-2</v>
      </c>
      <c r="AD440" s="17">
        <v>9.4E-2</v>
      </c>
      <c r="AE440" s="17">
        <v>0.46100000000000002</v>
      </c>
      <c r="AF440" s="5">
        <v>0</v>
      </c>
      <c r="AG440" s="31">
        <v>8892.0703125</v>
      </c>
      <c r="AH440" s="31">
        <v>10077.42</v>
      </c>
    </row>
    <row r="441" spans="1:34" x14ac:dyDescent="0.3">
      <c r="A441" s="4">
        <v>1159166980</v>
      </c>
      <c r="B441" s="3" t="s">
        <v>542</v>
      </c>
      <c r="C441" s="3" t="s">
        <v>542</v>
      </c>
      <c r="D441" s="14">
        <v>76.335220336914063</v>
      </c>
      <c r="E441" s="14">
        <v>75.778549194335938</v>
      </c>
      <c r="F441" s="14">
        <v>71.961875915527344</v>
      </c>
      <c r="G441" s="14">
        <v>73.139030456542969</v>
      </c>
      <c r="H441" s="5">
        <v>414</v>
      </c>
      <c r="I441" s="15" t="s">
        <v>3981</v>
      </c>
      <c r="J441" s="15">
        <v>5</v>
      </c>
      <c r="K441" s="3" t="s">
        <v>535</v>
      </c>
      <c r="L441" s="3" t="s">
        <v>3915</v>
      </c>
      <c r="M441" s="3" t="s">
        <v>3918</v>
      </c>
      <c r="N441" s="3" t="s">
        <v>3924</v>
      </c>
      <c r="O441" s="5">
        <v>201</v>
      </c>
      <c r="P441" s="17">
        <v>0.46859902143478388</v>
      </c>
      <c r="Q441" s="5">
        <v>92</v>
      </c>
      <c r="R441" s="17">
        <v>0.2179487198591232</v>
      </c>
      <c r="S441" s="5">
        <v>202</v>
      </c>
      <c r="T441" s="17">
        <v>0.32367148995399481</v>
      </c>
      <c r="U441" s="5">
        <v>93</v>
      </c>
      <c r="V441" s="17">
        <v>0.1025641039013863</v>
      </c>
      <c r="W441" s="17">
        <v>0.17100000000000001</v>
      </c>
      <c r="X441" s="17">
        <v>2.1999999999999999E-2</v>
      </c>
      <c r="Y441" s="17">
        <v>2.4E-2</v>
      </c>
      <c r="Z441" s="17">
        <v>0.69800000000000006</v>
      </c>
      <c r="AA441" s="17">
        <v>8.2000000000000003E-2</v>
      </c>
      <c r="AB441" s="17">
        <v>2.000000094994903E-3</v>
      </c>
      <c r="AC441" s="17">
        <v>0.08</v>
      </c>
      <c r="AD441" s="17">
        <v>4.8000000000000001E-2</v>
      </c>
      <c r="AE441" s="17">
        <v>0.25800000000000001</v>
      </c>
      <c r="AF441" s="5">
        <v>0</v>
      </c>
      <c r="AG441" s="31">
        <v>8276.1298828125</v>
      </c>
      <c r="AH441" s="31">
        <v>9641.2999999999993</v>
      </c>
    </row>
    <row r="442" spans="1:34" x14ac:dyDescent="0.3">
      <c r="A442" s="4">
        <v>1159166997</v>
      </c>
      <c r="B442" s="3" t="s">
        <v>542</v>
      </c>
      <c r="C442" s="3" t="s">
        <v>2104</v>
      </c>
      <c r="D442" s="14">
        <v>82.858421325683594</v>
      </c>
      <c r="E442" s="14">
        <v>82.562248229980469</v>
      </c>
      <c r="F442" s="14">
        <v>83.560958862304688</v>
      </c>
      <c r="G442" s="14">
        <v>82.751441955566406</v>
      </c>
      <c r="H442" s="5">
        <v>452</v>
      </c>
      <c r="I442" s="15" t="s">
        <v>3981</v>
      </c>
      <c r="J442" s="15">
        <v>5</v>
      </c>
      <c r="K442" s="3" t="s">
        <v>535</v>
      </c>
      <c r="L442" s="3" t="s">
        <v>3915</v>
      </c>
      <c r="M442" s="3" t="s">
        <v>3918</v>
      </c>
      <c r="N442" s="3" t="s">
        <v>3924</v>
      </c>
      <c r="O442" s="5">
        <v>217</v>
      </c>
      <c r="P442" s="17">
        <v>0.29126214981079102</v>
      </c>
      <c r="Q442" s="5">
        <v>164</v>
      </c>
      <c r="R442" s="17">
        <v>0.2349397540092468</v>
      </c>
      <c r="S442" s="5">
        <v>217</v>
      </c>
      <c r="T442" s="17">
        <v>0.1747572869062424</v>
      </c>
      <c r="U442" s="5">
        <v>164</v>
      </c>
      <c r="V442" s="17">
        <v>0.13855421543121341</v>
      </c>
      <c r="W442" s="17">
        <v>0.34100000000000003</v>
      </c>
      <c r="X442" s="17">
        <v>8.2000000000000003E-2</v>
      </c>
      <c r="Y442" s="17">
        <v>2.4E-2</v>
      </c>
      <c r="Z442" s="17">
        <v>0.434</v>
      </c>
      <c r="AA442" s="17">
        <v>0.11700000000000001</v>
      </c>
      <c r="AB442" s="17">
        <v>2.000000094994903E-3</v>
      </c>
      <c r="AC442" s="17">
        <v>0.16400000000000001</v>
      </c>
      <c r="AD442" s="17">
        <v>0.1</v>
      </c>
      <c r="AE442" s="17">
        <v>0.70499999999999996</v>
      </c>
      <c r="AF442" s="5">
        <v>0</v>
      </c>
      <c r="AG442" s="31">
        <v>8089.14990234375</v>
      </c>
      <c r="AH442" s="31">
        <v>9636.8700000000008</v>
      </c>
    </row>
    <row r="443" spans="1:34" x14ac:dyDescent="0.3">
      <c r="A443" s="4">
        <v>489051945</v>
      </c>
      <c r="B443" s="3" t="s">
        <v>231</v>
      </c>
      <c r="C443" s="3" t="s">
        <v>231</v>
      </c>
      <c r="D443" s="14">
        <v>88.964561462402344</v>
      </c>
      <c r="E443" s="14">
        <v>90.6060791015625</v>
      </c>
      <c r="F443" s="14">
        <v>88.856834411621094</v>
      </c>
      <c r="G443" s="14">
        <v>88.544929504394531</v>
      </c>
      <c r="H443" s="5">
        <v>197</v>
      </c>
      <c r="I443" s="15" t="s">
        <v>3980</v>
      </c>
      <c r="J443" s="15">
        <v>8</v>
      </c>
      <c r="K443" s="3" t="s">
        <v>3879</v>
      </c>
      <c r="L443" s="3" t="s">
        <v>3914</v>
      </c>
      <c r="M443" s="3" t="s">
        <v>3918</v>
      </c>
      <c r="N443" s="3" t="s">
        <v>3924</v>
      </c>
      <c r="O443" s="5">
        <v>201</v>
      </c>
      <c r="P443" s="17">
        <v>0.1048387065529823</v>
      </c>
      <c r="Q443" s="5">
        <v>201</v>
      </c>
      <c r="R443" s="17">
        <v>0.1048387065529823</v>
      </c>
      <c r="S443" s="5">
        <v>202</v>
      </c>
      <c r="T443" s="17">
        <v>8.8709674775600433E-2</v>
      </c>
      <c r="U443" s="5">
        <v>202</v>
      </c>
      <c r="V443" s="17">
        <v>8.8709674775600433E-2</v>
      </c>
      <c r="W443" s="17">
        <v>0.84799999999999998</v>
      </c>
      <c r="X443" s="17">
        <v>5.6000000000000001E-2</v>
      </c>
      <c r="Y443" s="17"/>
      <c r="Z443" s="17">
        <v>3.5999999999999997E-2</v>
      </c>
      <c r="AA443" s="17">
        <v>5.0999999999999997E-2</v>
      </c>
      <c r="AB443" s="17">
        <v>9.9999997764825821E-3</v>
      </c>
      <c r="AC443" s="17">
        <v>2.5000000000000001E-2</v>
      </c>
      <c r="AD443" s="17">
        <v>0.17799999999999999</v>
      </c>
      <c r="AE443" s="17">
        <v>0.78469999999999995</v>
      </c>
      <c r="AF443" s="5">
        <v>1</v>
      </c>
      <c r="AG443" s="31">
        <v>16904.80078125</v>
      </c>
      <c r="AH443" s="31">
        <v>18192.07</v>
      </c>
    </row>
    <row r="444" spans="1:34" x14ac:dyDescent="0.3">
      <c r="A444" s="4">
        <v>720731050</v>
      </c>
      <c r="B444" s="3" t="s">
        <v>343</v>
      </c>
      <c r="C444" s="3" t="s">
        <v>1513</v>
      </c>
      <c r="D444" s="14">
        <v>84.222511291503906</v>
      </c>
      <c r="E444" s="14">
        <v>85.547164916992188</v>
      </c>
      <c r="F444" s="14">
        <v>76.30511474609375</v>
      </c>
      <c r="G444" s="14">
        <v>75.8905029296875</v>
      </c>
      <c r="H444" s="5">
        <v>115</v>
      </c>
      <c r="I444" s="15">
        <v>7</v>
      </c>
      <c r="J444" s="15">
        <v>12</v>
      </c>
      <c r="K444" s="3" t="s">
        <v>3887</v>
      </c>
      <c r="L444" s="3" t="s">
        <v>3910</v>
      </c>
      <c r="M444" s="3" t="s">
        <v>3917</v>
      </c>
      <c r="N444" s="3" t="s">
        <v>3921</v>
      </c>
      <c r="O444" s="5">
        <v>74</v>
      </c>
      <c r="P444" s="17">
        <v>0.24193547666072851</v>
      </c>
      <c r="Q444" s="5">
        <v>74</v>
      </c>
      <c r="R444" s="17">
        <v>0.24193547666072851</v>
      </c>
      <c r="S444" s="5">
        <v>74</v>
      </c>
      <c r="T444" s="17">
        <v>0.2297297269105911</v>
      </c>
      <c r="U444" s="5">
        <v>74</v>
      </c>
      <c r="V444" s="17">
        <v>0.2297297269105911</v>
      </c>
      <c r="W444" s="17"/>
      <c r="X444" s="17"/>
      <c r="Y444" s="17"/>
      <c r="Z444" s="17">
        <v>0.97399999999999998</v>
      </c>
      <c r="AA444" s="17"/>
      <c r="AB444" s="17">
        <v>2.60000005364418E-2</v>
      </c>
      <c r="AC444" s="17"/>
      <c r="AD444" s="17">
        <v>0.157</v>
      </c>
      <c r="AE444" s="17">
        <v>0.33</v>
      </c>
      <c r="AF444" s="5">
        <v>1</v>
      </c>
      <c r="AG444" s="31">
        <v>11777.98046875</v>
      </c>
      <c r="AH444" s="31">
        <v>12971.83</v>
      </c>
    </row>
    <row r="445" spans="1:34" x14ac:dyDescent="0.3">
      <c r="A445" s="4">
        <v>720734020</v>
      </c>
      <c r="B445" s="3" t="s">
        <v>343</v>
      </c>
      <c r="C445" s="3" t="s">
        <v>1514</v>
      </c>
      <c r="D445" s="14">
        <v>82.073631286621094</v>
      </c>
      <c r="E445" s="14">
        <v>83.46954345703125</v>
      </c>
      <c r="F445" s="14">
        <v>88.587394714355469</v>
      </c>
      <c r="G445" s="14">
        <v>87.43939208984375</v>
      </c>
      <c r="H445" s="5">
        <v>115</v>
      </c>
      <c r="I445" s="15" t="s">
        <v>3980</v>
      </c>
      <c r="J445" s="15">
        <v>6</v>
      </c>
      <c r="K445" s="3" t="s">
        <v>3887</v>
      </c>
      <c r="L445" s="3" t="s">
        <v>3910</v>
      </c>
      <c r="M445" s="3" t="s">
        <v>3917</v>
      </c>
      <c r="N445" s="3" t="s">
        <v>3921</v>
      </c>
      <c r="O445" s="5">
        <v>85</v>
      </c>
      <c r="P445" s="17">
        <v>0.40000000596046448</v>
      </c>
      <c r="Q445" s="5">
        <v>85</v>
      </c>
      <c r="R445" s="17">
        <v>0.40000000596046448</v>
      </c>
      <c r="S445" s="5">
        <v>85</v>
      </c>
      <c r="T445" s="17">
        <v>0.3333333432674408</v>
      </c>
      <c r="U445" s="5">
        <v>85</v>
      </c>
      <c r="V445" s="17">
        <v>0.3333333432674408</v>
      </c>
      <c r="W445" s="17"/>
      <c r="X445" s="17"/>
      <c r="Y445" s="17"/>
      <c r="Z445" s="17">
        <v>0.97399999999999998</v>
      </c>
      <c r="AA445" s="17"/>
      <c r="AB445" s="17">
        <v>2.60000005364418E-2</v>
      </c>
      <c r="AC445" s="17"/>
      <c r="AD445" s="17">
        <v>0.217</v>
      </c>
      <c r="AE445" s="17">
        <v>0.47739999999999999</v>
      </c>
      <c r="AF445" s="5">
        <v>1</v>
      </c>
      <c r="AG445" s="31">
        <v>11710.150390625</v>
      </c>
      <c r="AH445" s="31">
        <v>12792.94</v>
      </c>
    </row>
    <row r="446" spans="1:34" x14ac:dyDescent="0.3">
      <c r="A446" s="4">
        <v>971274020</v>
      </c>
      <c r="B446" s="3" t="s">
        <v>467</v>
      </c>
      <c r="C446" s="3" t="s">
        <v>1932</v>
      </c>
      <c r="D446" s="14">
        <v>86.200439453125</v>
      </c>
      <c r="E446" s="14">
        <v>87.314727783203125</v>
      </c>
      <c r="F446" s="14">
        <v>88.439132690429688</v>
      </c>
      <c r="G446" s="14">
        <v>87.842498779296875</v>
      </c>
      <c r="H446" s="5">
        <v>40</v>
      </c>
      <c r="I446" s="15" t="s">
        <v>3981</v>
      </c>
      <c r="J446" s="15">
        <v>8</v>
      </c>
      <c r="K446" s="3" t="s">
        <v>3846</v>
      </c>
      <c r="L446" s="3" t="s">
        <v>3908</v>
      </c>
      <c r="M446" s="3" t="s">
        <v>3917</v>
      </c>
      <c r="N446" s="3" t="s">
        <v>3921</v>
      </c>
      <c r="O446" s="5">
        <v>37</v>
      </c>
      <c r="P446" s="17">
        <v>0.31999999284744263</v>
      </c>
      <c r="Q446" s="5">
        <v>28</v>
      </c>
      <c r="R446" s="17">
        <v>0.31999999284744263</v>
      </c>
      <c r="S446" s="5">
        <v>37</v>
      </c>
      <c r="T446" s="17">
        <v>0.119999997317791</v>
      </c>
      <c r="U446" s="5">
        <v>28</v>
      </c>
      <c r="V446" s="17">
        <v>0.119999997317791</v>
      </c>
      <c r="W446" s="17"/>
      <c r="X446" s="17">
        <v>0.15</v>
      </c>
      <c r="Y446" s="17"/>
      <c r="Z446" s="17">
        <v>0.8</v>
      </c>
      <c r="AA446" s="17"/>
      <c r="AB446" s="17">
        <v>5.000000074505806E-2</v>
      </c>
      <c r="AC446" s="17"/>
      <c r="AD446" s="17"/>
      <c r="AE446" s="17">
        <v>1</v>
      </c>
      <c r="AF446" s="5">
        <v>0</v>
      </c>
      <c r="AG446" s="31">
        <v>11459.1201171875</v>
      </c>
      <c r="AH446" s="31">
        <v>12224.82</v>
      </c>
    </row>
    <row r="447" spans="1:34" x14ac:dyDescent="0.3">
      <c r="A447" s="4">
        <v>410041050</v>
      </c>
      <c r="B447" s="3" t="s">
        <v>185</v>
      </c>
      <c r="C447" s="3" t="s">
        <v>1080</v>
      </c>
      <c r="D447" s="14">
        <v>80.30419921875</v>
      </c>
      <c r="E447" s="14">
        <v>81.934516906738281</v>
      </c>
      <c r="F447" s="14">
        <v>94.523788452148438</v>
      </c>
      <c r="G447" s="14">
        <v>96.020393371582031</v>
      </c>
      <c r="H447" s="5">
        <v>62</v>
      </c>
      <c r="I447" s="15">
        <v>7</v>
      </c>
      <c r="J447" s="15">
        <v>12</v>
      </c>
      <c r="K447" s="3" t="s">
        <v>3826</v>
      </c>
      <c r="L447" s="3" t="s">
        <v>3912</v>
      </c>
      <c r="M447" s="3" t="s">
        <v>3916</v>
      </c>
      <c r="N447" s="3" t="s">
        <v>3921</v>
      </c>
      <c r="O447" s="5">
        <v>49</v>
      </c>
      <c r="P447" s="17">
        <v>0.29032257199287409</v>
      </c>
      <c r="Q447" s="5">
        <v>43</v>
      </c>
      <c r="R447" s="17">
        <v>0.29032257199287409</v>
      </c>
      <c r="S447" s="5">
        <v>49</v>
      </c>
      <c r="T447" s="17">
        <v>0.40540540218353271</v>
      </c>
      <c r="U447" s="5">
        <v>43</v>
      </c>
      <c r="V447" s="17">
        <v>0.40540540218353271</v>
      </c>
      <c r="W447" s="17"/>
      <c r="X447" s="17"/>
      <c r="Y447" s="17"/>
      <c r="Z447" s="17">
        <v>0.95200000000000007</v>
      </c>
      <c r="AA447" s="17"/>
      <c r="AB447" s="17">
        <v>4.8000000417232513E-2</v>
      </c>
      <c r="AC447" s="17"/>
      <c r="AD447" s="17">
        <v>0.17699999999999999</v>
      </c>
      <c r="AE447" s="17">
        <v>0.55400000000000005</v>
      </c>
      <c r="AF447" s="5">
        <v>0</v>
      </c>
      <c r="AG447" s="31">
        <v>13317.4599609375</v>
      </c>
      <c r="AH447" s="31">
        <v>13659.04</v>
      </c>
    </row>
    <row r="448" spans="1:34" x14ac:dyDescent="0.3">
      <c r="A448" s="4">
        <v>410044020</v>
      </c>
      <c r="B448" s="3" t="s">
        <v>185</v>
      </c>
      <c r="C448" s="3" t="s">
        <v>1081</v>
      </c>
      <c r="D448" s="14">
        <v>83.880645751953125</v>
      </c>
      <c r="E448" s="14">
        <v>82.192779541015625</v>
      </c>
      <c r="F448" s="14">
        <v>83.421310424804688</v>
      </c>
      <c r="G448" s="14">
        <v>85.274909973144531</v>
      </c>
      <c r="H448" s="5">
        <v>65</v>
      </c>
      <c r="I448" s="15" t="s">
        <v>3980</v>
      </c>
      <c r="J448" s="15">
        <v>6</v>
      </c>
      <c r="K448" s="3" t="s">
        <v>3826</v>
      </c>
      <c r="L448" s="3" t="s">
        <v>3912</v>
      </c>
      <c r="M448" s="3" t="s">
        <v>3916</v>
      </c>
      <c r="N448" s="3" t="s">
        <v>3921</v>
      </c>
      <c r="O448" s="5">
        <v>53</v>
      </c>
      <c r="P448" s="17">
        <v>0.27027025818824768</v>
      </c>
      <c r="Q448" s="5">
        <v>41</v>
      </c>
      <c r="R448" s="17">
        <v>0.27027025818824768</v>
      </c>
      <c r="S448" s="5">
        <v>53</v>
      </c>
      <c r="T448" s="17">
        <v>0.27027025818824768</v>
      </c>
      <c r="U448" s="5">
        <v>41</v>
      </c>
      <c r="V448" s="17">
        <v>0.27027025818824768</v>
      </c>
      <c r="W448" s="17"/>
      <c r="X448" s="17"/>
      <c r="Y448" s="17"/>
      <c r="Z448" s="17">
        <v>0.98499999999999999</v>
      </c>
      <c r="AA448" s="17"/>
      <c r="AB448" s="17">
        <v>1.499999966472387E-2</v>
      </c>
      <c r="AC448" s="17"/>
      <c r="AD448" s="17">
        <v>0.154</v>
      </c>
      <c r="AE448" s="17">
        <v>0.55400000000000005</v>
      </c>
      <c r="AF448" s="5">
        <v>0</v>
      </c>
      <c r="AG448" s="31">
        <v>10937.650390625</v>
      </c>
      <c r="AH448" s="31">
        <v>11871.79</v>
      </c>
    </row>
    <row r="449" spans="1:34" x14ac:dyDescent="0.3">
      <c r="A449" s="4">
        <v>450781050</v>
      </c>
      <c r="B449" s="3" t="s">
        <v>203</v>
      </c>
      <c r="C449" s="3" t="s">
        <v>1111</v>
      </c>
      <c r="D449" s="14">
        <v>91.639312744140625</v>
      </c>
      <c r="E449" s="14">
        <v>90.876853942871094</v>
      </c>
      <c r="F449" s="14">
        <v>95.337783813476563</v>
      </c>
      <c r="G449" s="14">
        <v>91.719902038574219</v>
      </c>
      <c r="H449" s="5">
        <v>196</v>
      </c>
      <c r="I449" s="15">
        <v>6</v>
      </c>
      <c r="J449" s="15">
        <v>12</v>
      </c>
      <c r="K449" s="3" t="s">
        <v>3870</v>
      </c>
      <c r="L449" s="3" t="s">
        <v>3909</v>
      </c>
      <c r="M449" s="3" t="s">
        <v>3916</v>
      </c>
      <c r="N449" s="3" t="s">
        <v>3921</v>
      </c>
      <c r="O449" s="5">
        <v>108</v>
      </c>
      <c r="P449" s="17">
        <v>0.3333333432674408</v>
      </c>
      <c r="Q449" s="5">
        <v>60</v>
      </c>
      <c r="R449" s="17">
        <v>0.2093023210763931</v>
      </c>
      <c r="S449" s="5">
        <v>108</v>
      </c>
      <c r="T449" s="17">
        <v>0.29069766402244568</v>
      </c>
      <c r="U449" s="5">
        <v>60</v>
      </c>
      <c r="V449" s="17">
        <v>0.27906978130340582</v>
      </c>
      <c r="W449" s="17">
        <v>4.1000000000000002E-2</v>
      </c>
      <c r="X449" s="17">
        <v>2.5999999999999999E-2</v>
      </c>
      <c r="Y449" s="17"/>
      <c r="Z449" s="17">
        <v>0.89800000000000002</v>
      </c>
      <c r="AA449" s="17">
        <v>3.1E-2</v>
      </c>
      <c r="AB449" s="17">
        <v>4.999999888241291E-3</v>
      </c>
      <c r="AC449" s="17"/>
      <c r="AD449" s="17">
        <v>0.16300000000000001</v>
      </c>
      <c r="AE449" s="17">
        <v>0.38200000000000001</v>
      </c>
      <c r="AF449" s="5">
        <v>0</v>
      </c>
      <c r="AG449" s="31">
        <v>8496.240234375</v>
      </c>
      <c r="AH449" s="31">
        <v>10575.69</v>
      </c>
    </row>
    <row r="450" spans="1:34" x14ac:dyDescent="0.3">
      <c r="A450" s="4">
        <v>450784020</v>
      </c>
      <c r="B450" s="3" t="s">
        <v>203</v>
      </c>
      <c r="C450" s="3" t="s">
        <v>1112</v>
      </c>
      <c r="D450" s="14">
        <v>92.548126220703125</v>
      </c>
      <c r="E450" s="14">
        <v>91.40472412109375</v>
      </c>
      <c r="F450" s="14">
        <v>89.992355346679688</v>
      </c>
      <c r="G450" s="14">
        <v>83.187950134277344</v>
      </c>
      <c r="H450" s="5">
        <v>146</v>
      </c>
      <c r="I450" s="15" t="s">
        <v>3980</v>
      </c>
      <c r="J450" s="15">
        <v>5</v>
      </c>
      <c r="K450" s="3" t="s">
        <v>3870</v>
      </c>
      <c r="L450" s="3" t="s">
        <v>3909</v>
      </c>
      <c r="M450" s="3" t="s">
        <v>3916</v>
      </c>
      <c r="N450" s="3" t="s">
        <v>3921</v>
      </c>
      <c r="O450" s="5">
        <v>65</v>
      </c>
      <c r="P450" s="17">
        <v>0.26153847575187678</v>
      </c>
      <c r="Q450" s="5">
        <v>35</v>
      </c>
      <c r="R450" s="17">
        <v>0.17142857611179349</v>
      </c>
      <c r="S450" s="5">
        <v>65</v>
      </c>
      <c r="T450" s="17">
        <v>0.12307692319154739</v>
      </c>
      <c r="U450" s="5">
        <v>35</v>
      </c>
      <c r="V450" s="17">
        <v>8.5714288055896759E-2</v>
      </c>
      <c r="W450" s="17"/>
      <c r="X450" s="17"/>
      <c r="Y450" s="17"/>
      <c r="Z450" s="17">
        <v>0.90400000000000003</v>
      </c>
      <c r="AA450" s="17">
        <v>6.2E-2</v>
      </c>
      <c r="AB450" s="17">
        <v>3.4000001847743988E-2</v>
      </c>
      <c r="AC450" s="17"/>
      <c r="AD450" s="17">
        <v>0.17799999999999999</v>
      </c>
      <c r="AE450" s="17">
        <v>0.47</v>
      </c>
      <c r="AF450" s="5">
        <v>0</v>
      </c>
      <c r="AG450" s="31">
        <v>9723.5302734375</v>
      </c>
      <c r="AH450" s="31">
        <v>11612.84</v>
      </c>
    </row>
    <row r="451" spans="1:34" x14ac:dyDescent="0.3">
      <c r="A451" s="4">
        <v>461354020</v>
      </c>
      <c r="B451" s="3" t="s">
        <v>209</v>
      </c>
      <c r="C451" s="3" t="s">
        <v>1123</v>
      </c>
      <c r="D451" s="14">
        <v>90.376373291015625</v>
      </c>
      <c r="E451" s="14">
        <v>91.006629943847656</v>
      </c>
      <c r="F451" s="14">
        <v>85.48663330078125</v>
      </c>
      <c r="G451" s="14">
        <v>84.959922790527344</v>
      </c>
      <c r="H451" s="5">
        <v>199</v>
      </c>
      <c r="I451" s="15" t="s">
        <v>3980</v>
      </c>
      <c r="J451" s="15">
        <v>8</v>
      </c>
      <c r="K451" s="3" t="s">
        <v>3838</v>
      </c>
      <c r="L451" s="3" t="s">
        <v>3913</v>
      </c>
      <c r="M451" s="3" t="s">
        <v>3916</v>
      </c>
      <c r="N451" s="3" t="s">
        <v>3921</v>
      </c>
      <c r="O451" s="5">
        <v>210</v>
      </c>
      <c r="P451" s="17">
        <v>0.37096774578094482</v>
      </c>
      <c r="Q451" s="5">
        <v>109</v>
      </c>
      <c r="R451" s="17">
        <v>0.30434781312942499</v>
      </c>
      <c r="S451" s="5">
        <v>210</v>
      </c>
      <c r="T451" s="17">
        <v>0.29838711023330688</v>
      </c>
      <c r="U451" s="5">
        <v>109</v>
      </c>
      <c r="V451" s="17">
        <v>0.26086956262588501</v>
      </c>
      <c r="W451" s="17"/>
      <c r="X451" s="17"/>
      <c r="Y451" s="17"/>
      <c r="Z451" s="17">
        <v>0.97499999999999998</v>
      </c>
      <c r="AA451" s="17"/>
      <c r="AB451" s="17">
        <v>2.500000037252903E-2</v>
      </c>
      <c r="AC451" s="17"/>
      <c r="AD451" s="17">
        <v>0.11600000000000001</v>
      </c>
      <c r="AE451" s="17">
        <v>0.49099999999999999</v>
      </c>
      <c r="AF451" s="5">
        <v>0</v>
      </c>
      <c r="AG451" s="31">
        <v>8756.6103515625</v>
      </c>
      <c r="AH451" s="31">
        <v>10555.2</v>
      </c>
    </row>
    <row r="452" spans="1:34" x14ac:dyDescent="0.3">
      <c r="A452" s="4">
        <v>61031050</v>
      </c>
      <c r="B452" s="3" t="s">
        <v>22</v>
      </c>
      <c r="C452" s="3" t="s">
        <v>591</v>
      </c>
      <c r="D452" s="14">
        <v>73.443656921386719</v>
      </c>
      <c r="E452" s="14">
        <v>72.310432434082031</v>
      </c>
      <c r="F452" s="14">
        <v>78.159576416015625</v>
      </c>
      <c r="G452" s="14">
        <v>76.833877563476563</v>
      </c>
      <c r="H452" s="5">
        <v>94</v>
      </c>
      <c r="I452" s="15">
        <v>7</v>
      </c>
      <c r="J452" s="15">
        <v>12</v>
      </c>
      <c r="K452" s="3" t="s">
        <v>3813</v>
      </c>
      <c r="L452" s="3" t="s">
        <v>3907</v>
      </c>
      <c r="M452" s="3" t="s">
        <v>3916</v>
      </c>
      <c r="N452" s="3" t="s">
        <v>3923</v>
      </c>
      <c r="O452" s="5">
        <v>52</v>
      </c>
      <c r="P452" s="17">
        <v>0.32432430982589722</v>
      </c>
      <c r="Q452" s="5">
        <v>39</v>
      </c>
      <c r="R452" s="17">
        <v>0.31034481525421143</v>
      </c>
      <c r="S452" s="5">
        <v>52</v>
      </c>
      <c r="T452" s="17">
        <v>0.23529411852359769</v>
      </c>
      <c r="U452" s="5">
        <v>39</v>
      </c>
      <c r="V452" s="17">
        <v>0.1785714328289032</v>
      </c>
      <c r="W452" s="17"/>
      <c r="X452" s="17"/>
      <c r="Y452" s="17"/>
      <c r="Z452" s="17">
        <v>0.88300000000000001</v>
      </c>
      <c r="AA452" s="17">
        <v>9.6000000000000002E-2</v>
      </c>
      <c r="AB452" s="17">
        <v>2.0999999716877941E-2</v>
      </c>
      <c r="AC452" s="17"/>
      <c r="AD452" s="17">
        <v>0.17</v>
      </c>
      <c r="AE452" s="17">
        <v>0.65500000000000003</v>
      </c>
      <c r="AF452" s="5">
        <v>0</v>
      </c>
      <c r="AG452" s="31">
        <v>11076.509765625</v>
      </c>
      <c r="AH452" s="31">
        <v>12015.35</v>
      </c>
    </row>
    <row r="453" spans="1:34" x14ac:dyDescent="0.3">
      <c r="A453" s="4">
        <v>61034020</v>
      </c>
      <c r="B453" s="3" t="s">
        <v>22</v>
      </c>
      <c r="C453" s="3" t="s">
        <v>592</v>
      </c>
      <c r="D453" s="14">
        <v>86.034317016601563</v>
      </c>
      <c r="E453" s="14">
        <v>86.727760314941406</v>
      </c>
      <c r="F453" s="14">
        <v>82.116195678710938</v>
      </c>
      <c r="G453" s="14">
        <v>81.808128356933594</v>
      </c>
      <c r="H453" s="5">
        <v>90</v>
      </c>
      <c r="I453" s="15" t="s">
        <v>3981</v>
      </c>
      <c r="J453" s="15">
        <v>6</v>
      </c>
      <c r="K453" s="3" t="s">
        <v>3813</v>
      </c>
      <c r="L453" s="3" t="s">
        <v>3907</v>
      </c>
      <c r="M453" s="3" t="s">
        <v>3916</v>
      </c>
      <c r="N453" s="3" t="s">
        <v>3923</v>
      </c>
      <c r="O453" s="5">
        <v>63</v>
      </c>
      <c r="P453" s="17">
        <v>0.31818181276321411</v>
      </c>
      <c r="Q453" s="5">
        <v>47</v>
      </c>
      <c r="R453" s="17">
        <v>0.32258063554763788</v>
      </c>
      <c r="S453" s="5">
        <v>63</v>
      </c>
      <c r="T453" s="17">
        <v>0.2045454531908035</v>
      </c>
      <c r="U453" s="5">
        <v>47</v>
      </c>
      <c r="V453" s="17">
        <v>0.19354838132858279</v>
      </c>
      <c r="W453" s="17"/>
      <c r="X453" s="17"/>
      <c r="Y453" s="17"/>
      <c r="Z453" s="17">
        <v>0.86699999999999999</v>
      </c>
      <c r="AA453" s="17">
        <v>8.8999999999999996E-2</v>
      </c>
      <c r="AB453" s="17">
        <v>4.3999999761581421E-2</v>
      </c>
      <c r="AC453" s="17"/>
      <c r="AD453" s="17">
        <v>7.8E-2</v>
      </c>
      <c r="AE453" s="17">
        <v>0.71799999999999997</v>
      </c>
      <c r="AF453" s="5">
        <v>0</v>
      </c>
      <c r="AG453" s="31">
        <v>7570.669921875</v>
      </c>
      <c r="AH453" s="31">
        <v>11296.93</v>
      </c>
    </row>
    <row r="454" spans="1:34" x14ac:dyDescent="0.3">
      <c r="A454" s="4">
        <v>489136935</v>
      </c>
      <c r="B454" s="3" t="s">
        <v>235</v>
      </c>
      <c r="C454" s="3" t="s">
        <v>235</v>
      </c>
      <c r="D454" s="14">
        <v>77.402702331542969</v>
      </c>
      <c r="E454" s="14">
        <v>78.280342102050781</v>
      </c>
      <c r="F454" s="14">
        <v>74.762351989746094</v>
      </c>
      <c r="G454" s="14">
        <v>75.190948486328125</v>
      </c>
      <c r="H454" s="5">
        <v>135</v>
      </c>
      <c r="I454" s="15" t="s">
        <v>3980</v>
      </c>
      <c r="J454" s="15">
        <v>4</v>
      </c>
      <c r="K454" s="3" t="s">
        <v>3879</v>
      </c>
      <c r="L454" s="3" t="s">
        <v>3914</v>
      </c>
      <c r="M454" s="3" t="s">
        <v>3919</v>
      </c>
      <c r="N454" s="3" t="s">
        <v>3924</v>
      </c>
      <c r="O454" s="5">
        <v>20</v>
      </c>
      <c r="P454" s="17">
        <v>0.1666666716337204</v>
      </c>
      <c r="Q454" s="5">
        <v>20</v>
      </c>
      <c r="R454" s="17">
        <v>0.1666666716337204</v>
      </c>
      <c r="S454" s="5">
        <v>20</v>
      </c>
      <c r="T454" s="17">
        <v>5.55555559694767E-2</v>
      </c>
      <c r="U454" s="5">
        <v>20</v>
      </c>
      <c r="V454" s="17">
        <v>5.55555559694767E-2</v>
      </c>
      <c r="W454" s="17">
        <v>0.63700000000000001</v>
      </c>
      <c r="X454" s="17">
        <v>0.17799999999999999</v>
      </c>
      <c r="Y454" s="17"/>
      <c r="Z454" s="17">
        <v>8.1000000000000003E-2</v>
      </c>
      <c r="AA454" s="17">
        <v>9.6000000000000002E-2</v>
      </c>
      <c r="AB454" s="17">
        <v>7.0000002160668373E-3</v>
      </c>
      <c r="AC454" s="17">
        <v>0.17799999999999999</v>
      </c>
      <c r="AD454" s="17"/>
      <c r="AE454" s="17">
        <v>0.82819999999999994</v>
      </c>
      <c r="AF454" s="5">
        <v>1</v>
      </c>
      <c r="AG454" s="31">
        <v>22516.310546875</v>
      </c>
      <c r="AH454" s="31">
        <v>24416.13</v>
      </c>
    </row>
    <row r="455" spans="1:34" x14ac:dyDescent="0.3">
      <c r="A455" s="4">
        <v>480693000</v>
      </c>
      <c r="B455" s="3" t="s">
        <v>218</v>
      </c>
      <c r="C455" s="3" t="s">
        <v>1156</v>
      </c>
      <c r="D455" s="14">
        <v>84.846237182617188</v>
      </c>
      <c r="E455" s="14">
        <v>85.422042846679688</v>
      </c>
      <c r="F455" s="14">
        <v>87.011795043945313</v>
      </c>
      <c r="G455" s="14">
        <v>85.844291687011719</v>
      </c>
      <c r="H455" s="5">
        <v>585</v>
      </c>
      <c r="I455" s="15">
        <v>6</v>
      </c>
      <c r="J455" s="15">
        <v>8</v>
      </c>
      <c r="K455" s="3" t="s">
        <v>3879</v>
      </c>
      <c r="L455" s="3" t="s">
        <v>3914</v>
      </c>
      <c r="M455" s="3" t="s">
        <v>3919</v>
      </c>
      <c r="N455" s="3" t="s">
        <v>3922</v>
      </c>
      <c r="O455" s="5">
        <v>1166</v>
      </c>
      <c r="P455" s="17">
        <v>0.45423144102096558</v>
      </c>
      <c r="Q455" s="5">
        <v>453</v>
      </c>
      <c r="R455" s="17">
        <v>0.34782609343528748</v>
      </c>
      <c r="S455" s="5">
        <v>1156</v>
      </c>
      <c r="T455" s="17">
        <v>0.47543859481811518</v>
      </c>
      <c r="U455" s="5">
        <v>452</v>
      </c>
      <c r="V455" s="17">
        <v>0.32314410805702209</v>
      </c>
      <c r="W455" s="17">
        <v>2.5999999999999999E-2</v>
      </c>
      <c r="X455" s="17">
        <v>7.9000000000000001E-2</v>
      </c>
      <c r="Y455" s="17">
        <v>0.01</v>
      </c>
      <c r="Z455" s="17">
        <v>0.79</v>
      </c>
      <c r="AA455" s="17">
        <v>8.7000000000000008E-2</v>
      </c>
      <c r="AB455" s="17">
        <v>8.999999612569809E-3</v>
      </c>
      <c r="AC455" s="17">
        <v>9.0000000000000011E-3</v>
      </c>
      <c r="AD455" s="17">
        <v>0.127</v>
      </c>
      <c r="AE455" s="17">
        <v>0.254</v>
      </c>
      <c r="AF455" s="5">
        <v>0</v>
      </c>
      <c r="AG455" s="31">
        <v>9518.3896484375</v>
      </c>
      <c r="AH455" s="31">
        <v>10305.16</v>
      </c>
    </row>
    <row r="456" spans="1:34" x14ac:dyDescent="0.3">
      <c r="A456" s="4">
        <v>480693010</v>
      </c>
      <c r="B456" s="3" t="s">
        <v>218</v>
      </c>
      <c r="C456" s="3" t="s">
        <v>1157</v>
      </c>
      <c r="D456" s="14">
        <v>85.31683349609375</v>
      </c>
      <c r="E456" s="14">
        <v>85.632400512695313</v>
      </c>
      <c r="F456" s="14">
        <v>84.9990234375</v>
      </c>
      <c r="G456" s="14">
        <v>83.199699401855469</v>
      </c>
      <c r="H456" s="5">
        <v>504</v>
      </c>
      <c r="I456" s="15">
        <v>6</v>
      </c>
      <c r="J456" s="15">
        <v>8</v>
      </c>
      <c r="K456" s="3" t="s">
        <v>3879</v>
      </c>
      <c r="L456" s="3" t="s">
        <v>3914</v>
      </c>
      <c r="M456" s="3" t="s">
        <v>3919</v>
      </c>
      <c r="N456" s="3" t="s">
        <v>3922</v>
      </c>
      <c r="O456" s="5">
        <v>877</v>
      </c>
      <c r="P456" s="17">
        <v>0.55364805459976196</v>
      </c>
      <c r="Q456" s="5">
        <v>277</v>
      </c>
      <c r="R456" s="17">
        <v>0.3888888955116272</v>
      </c>
      <c r="S456" s="5">
        <v>885</v>
      </c>
      <c r="T456" s="17">
        <v>0.49789029359817499</v>
      </c>
      <c r="U456" s="5">
        <v>276</v>
      </c>
      <c r="V456" s="17">
        <v>0.32867133617401117</v>
      </c>
      <c r="W456" s="17">
        <v>0.04</v>
      </c>
      <c r="X456" s="17">
        <v>7.9000000000000001E-2</v>
      </c>
      <c r="Y456" s="17"/>
      <c r="Z456" s="17">
        <v>0.81300000000000006</v>
      </c>
      <c r="AA456" s="17">
        <v>0.05</v>
      </c>
      <c r="AB456" s="17">
        <v>1.7999999225139621E-2</v>
      </c>
      <c r="AC456" s="17"/>
      <c r="AD456" s="17">
        <v>7.9000000000000001E-2</v>
      </c>
      <c r="AE456" s="17">
        <v>0.184</v>
      </c>
      <c r="AF456" s="5">
        <v>0</v>
      </c>
      <c r="AG456" s="31">
        <v>9120.6201171875</v>
      </c>
      <c r="AH456" s="31">
        <v>9569.64</v>
      </c>
    </row>
    <row r="457" spans="1:34" x14ac:dyDescent="0.3">
      <c r="A457" s="4">
        <v>480694040</v>
      </c>
      <c r="B457" s="3" t="s">
        <v>218</v>
      </c>
      <c r="C457" s="3" t="s">
        <v>1158</v>
      </c>
      <c r="D457" s="14">
        <v>87.590927124023438</v>
      </c>
      <c r="E457" s="14">
        <v>85.37847900390625</v>
      </c>
      <c r="F457" s="14">
        <v>89.922988891601563</v>
      </c>
      <c r="G457" s="14">
        <v>85.798553466796875</v>
      </c>
      <c r="H457" s="5">
        <v>375</v>
      </c>
      <c r="I457" s="15" t="s">
        <v>3981</v>
      </c>
      <c r="J457" s="15">
        <v>5</v>
      </c>
      <c r="K457" s="3" t="s">
        <v>3879</v>
      </c>
      <c r="L457" s="3" t="s">
        <v>3914</v>
      </c>
      <c r="M457" s="3" t="s">
        <v>3919</v>
      </c>
      <c r="N457" s="3" t="s">
        <v>3922</v>
      </c>
      <c r="O457" s="5">
        <v>215</v>
      </c>
      <c r="P457" s="17">
        <v>0.5604395866394043</v>
      </c>
      <c r="Q457" s="5">
        <v>94</v>
      </c>
      <c r="R457" s="17">
        <v>0.46428570151329041</v>
      </c>
      <c r="S457" s="5">
        <v>215</v>
      </c>
      <c r="T457" s="17">
        <v>0.51098901033401489</v>
      </c>
      <c r="U457" s="5">
        <v>94</v>
      </c>
      <c r="V457" s="17">
        <v>0.380952388048172</v>
      </c>
      <c r="W457" s="17">
        <v>6.9000000000000006E-2</v>
      </c>
      <c r="X457" s="17">
        <v>0.115</v>
      </c>
      <c r="Y457" s="17"/>
      <c r="Z457" s="17">
        <v>0.74399999999999999</v>
      </c>
      <c r="AA457" s="17">
        <v>5.8999999999999997E-2</v>
      </c>
      <c r="AB457" s="17">
        <v>1.30000002682209E-2</v>
      </c>
      <c r="AC457" s="17"/>
      <c r="AD457" s="17">
        <v>8.3000000000000004E-2</v>
      </c>
      <c r="AE457" s="17">
        <v>0.27900000000000003</v>
      </c>
      <c r="AF457" s="5">
        <v>0</v>
      </c>
      <c r="AG457" s="31">
        <v>9490.8896484375</v>
      </c>
      <c r="AH457" s="31">
        <v>10515.5</v>
      </c>
    </row>
    <row r="458" spans="1:34" x14ac:dyDescent="0.3">
      <c r="A458" s="4">
        <v>480694060</v>
      </c>
      <c r="B458" s="3" t="s">
        <v>218</v>
      </c>
      <c r="C458" s="3" t="s">
        <v>1159</v>
      </c>
      <c r="D458" s="14">
        <v>87.919174194335938</v>
      </c>
      <c r="E458" s="14">
        <v>87.850852966308594</v>
      </c>
      <c r="F458" s="14">
        <v>86.914161682128906</v>
      </c>
      <c r="G458" s="14">
        <v>84.326629638671875</v>
      </c>
      <c r="H458" s="5">
        <v>511</v>
      </c>
      <c r="I458" s="15" t="s">
        <v>3981</v>
      </c>
      <c r="J458" s="15">
        <v>5</v>
      </c>
      <c r="K458" s="3" t="s">
        <v>3879</v>
      </c>
      <c r="L458" s="3" t="s">
        <v>3914</v>
      </c>
      <c r="M458" s="3" t="s">
        <v>3919</v>
      </c>
      <c r="N458" s="3" t="s">
        <v>3922</v>
      </c>
      <c r="O458" s="5">
        <v>237</v>
      </c>
      <c r="P458" s="17">
        <v>0.46641790866851812</v>
      </c>
      <c r="Q458" s="5">
        <v>93</v>
      </c>
      <c r="R458" s="17">
        <v>0.40336135029792791</v>
      </c>
      <c r="S458" s="5">
        <v>236</v>
      </c>
      <c r="T458" s="17">
        <v>0.46816480159759521</v>
      </c>
      <c r="U458" s="5">
        <v>93</v>
      </c>
      <c r="V458" s="17">
        <v>0.33898305892944341</v>
      </c>
      <c r="W458" s="17">
        <v>2.7E-2</v>
      </c>
      <c r="X458" s="17">
        <v>0.127</v>
      </c>
      <c r="Y458" s="17">
        <v>1.4E-2</v>
      </c>
      <c r="Z458" s="17">
        <v>0.77100000000000002</v>
      </c>
      <c r="AA458" s="17">
        <v>5.2999999999999999E-2</v>
      </c>
      <c r="AB458" s="17">
        <v>8.0000003799796104E-3</v>
      </c>
      <c r="AC458" s="17">
        <v>4.2999999999999997E-2</v>
      </c>
      <c r="AD458" s="17">
        <v>8.6000000000000007E-2</v>
      </c>
      <c r="AE458" s="17">
        <v>0.23</v>
      </c>
      <c r="AF458" s="5">
        <v>0</v>
      </c>
      <c r="AG458" s="31">
        <v>8445.6298828125</v>
      </c>
      <c r="AH458" s="31">
        <v>9555.91</v>
      </c>
    </row>
    <row r="459" spans="1:34" x14ac:dyDescent="0.3">
      <c r="A459" s="4">
        <v>480694080</v>
      </c>
      <c r="B459" s="3" t="s">
        <v>218</v>
      </c>
      <c r="C459" s="3" t="s">
        <v>1160</v>
      </c>
      <c r="D459" s="14">
        <v>85.832931518554688</v>
      </c>
      <c r="E459" s="14">
        <v>86.776771545410156</v>
      </c>
      <c r="F459" s="14">
        <v>85.811531066894531</v>
      </c>
      <c r="G459" s="14">
        <v>84.970458984375</v>
      </c>
      <c r="H459" s="5">
        <v>536</v>
      </c>
      <c r="I459" s="15" t="s">
        <v>3981</v>
      </c>
      <c r="J459" s="15">
        <v>5</v>
      </c>
      <c r="K459" s="3" t="s">
        <v>3879</v>
      </c>
      <c r="L459" s="3" t="s">
        <v>3914</v>
      </c>
      <c r="M459" s="3" t="s">
        <v>3919</v>
      </c>
      <c r="N459" s="3" t="s">
        <v>3922</v>
      </c>
      <c r="O459" s="5">
        <v>292</v>
      </c>
      <c r="P459" s="17">
        <v>0.58823531866073608</v>
      </c>
      <c r="Q459" s="5">
        <v>82</v>
      </c>
      <c r="R459" s="17">
        <v>0.37662336230278021</v>
      </c>
      <c r="S459" s="5">
        <v>292</v>
      </c>
      <c r="T459" s="17">
        <v>0.58671587705612183</v>
      </c>
      <c r="U459" s="5">
        <v>82</v>
      </c>
      <c r="V459" s="17">
        <v>0.35526314377784729</v>
      </c>
      <c r="W459" s="17">
        <v>2.1999999999999999E-2</v>
      </c>
      <c r="X459" s="17">
        <v>3.5000000000000003E-2</v>
      </c>
      <c r="Y459" s="17"/>
      <c r="Z459" s="17">
        <v>0.877</v>
      </c>
      <c r="AA459" s="17">
        <v>5.6000000000000001E-2</v>
      </c>
      <c r="AB459" s="17">
        <v>8.999999612569809E-3</v>
      </c>
      <c r="AC459" s="17"/>
      <c r="AD459" s="17">
        <v>0.106</v>
      </c>
      <c r="AE459" s="17">
        <v>0.108</v>
      </c>
      <c r="AF459" s="5">
        <v>0</v>
      </c>
      <c r="AG459" s="31">
        <v>8746.9697265625</v>
      </c>
      <c r="AH459" s="31">
        <v>9778.2199999999993</v>
      </c>
    </row>
    <row r="460" spans="1:34" x14ac:dyDescent="0.3">
      <c r="A460" s="4">
        <v>480695000</v>
      </c>
      <c r="B460" s="3" t="s">
        <v>218</v>
      </c>
      <c r="C460" s="3" t="s">
        <v>1161</v>
      </c>
      <c r="D460" s="14">
        <v>87.580574035644531</v>
      </c>
      <c r="E460" s="14">
        <v>84.029747009277344</v>
      </c>
      <c r="F460" s="14">
        <v>85.344535827636719</v>
      </c>
      <c r="G460" s="14">
        <v>84.814964294433594</v>
      </c>
      <c r="H460" s="5">
        <v>493</v>
      </c>
      <c r="I460" s="15" t="s">
        <v>3981</v>
      </c>
      <c r="J460" s="15">
        <v>5</v>
      </c>
      <c r="K460" s="3" t="s">
        <v>3879</v>
      </c>
      <c r="L460" s="3" t="s">
        <v>3914</v>
      </c>
      <c r="M460" s="3" t="s">
        <v>3919</v>
      </c>
      <c r="N460" s="3" t="s">
        <v>3922</v>
      </c>
      <c r="O460" s="5">
        <v>255</v>
      </c>
      <c r="P460" s="17">
        <v>0.54320985078811646</v>
      </c>
      <c r="Q460" s="5">
        <v>96</v>
      </c>
      <c r="R460" s="17">
        <v>0.39534884691238398</v>
      </c>
      <c r="S460" s="5">
        <v>255</v>
      </c>
      <c r="T460" s="17">
        <v>0.48148149251937872</v>
      </c>
      <c r="U460" s="5">
        <v>96</v>
      </c>
      <c r="V460" s="17">
        <v>0.32558140158653259</v>
      </c>
      <c r="W460" s="17">
        <v>2.4E-2</v>
      </c>
      <c r="X460" s="17">
        <v>4.1000000000000002E-2</v>
      </c>
      <c r="Y460" s="17"/>
      <c r="Z460" s="17">
        <v>0.878</v>
      </c>
      <c r="AA460" s="17">
        <v>4.4999999999999998E-2</v>
      </c>
      <c r="AB460" s="17">
        <v>1.200000010430813E-2</v>
      </c>
      <c r="AC460" s="17"/>
      <c r="AD460" s="17">
        <v>0.14799999999999999</v>
      </c>
      <c r="AE460" s="17">
        <v>0.19700000000000001</v>
      </c>
      <c r="AF460" s="5">
        <v>0</v>
      </c>
      <c r="AG460" s="31">
        <v>9494.9404296875</v>
      </c>
      <c r="AH460" s="31">
        <v>10527.36</v>
      </c>
    </row>
    <row r="461" spans="1:34" x14ac:dyDescent="0.3">
      <c r="A461" s="4">
        <v>480742100</v>
      </c>
      <c r="B461" s="3" t="s">
        <v>223</v>
      </c>
      <c r="C461" s="3" t="s">
        <v>1203</v>
      </c>
      <c r="D461" s="14">
        <v>90.983283996582031</v>
      </c>
      <c r="E461" s="14">
        <v>92.248626708984375</v>
      </c>
      <c r="F461" s="14">
        <v>83.608543395996094</v>
      </c>
      <c r="G461" s="14">
        <v>84.884208679199219</v>
      </c>
      <c r="H461" s="5">
        <v>571</v>
      </c>
      <c r="I461" s="15">
        <v>6</v>
      </c>
      <c r="J461" s="15">
        <v>8</v>
      </c>
      <c r="K461" s="3" t="s">
        <v>3879</v>
      </c>
      <c r="L461" s="3" t="s">
        <v>3914</v>
      </c>
      <c r="M461" s="3" t="s">
        <v>3918</v>
      </c>
      <c r="N461" s="3" t="s">
        <v>3922</v>
      </c>
      <c r="O461" s="5">
        <v>1064</v>
      </c>
      <c r="P461" s="17">
        <v>0.40038684010505682</v>
      </c>
      <c r="Q461" s="5">
        <v>971</v>
      </c>
      <c r="R461" s="17">
        <v>0.3690987229347229</v>
      </c>
      <c r="S461" s="5">
        <v>1066</v>
      </c>
      <c r="T461" s="17">
        <v>0.18798449635505679</v>
      </c>
      <c r="U461" s="5">
        <v>973</v>
      </c>
      <c r="V461" s="17">
        <v>0.16344085335731509</v>
      </c>
      <c r="W461" s="17">
        <v>0.56000000000000005</v>
      </c>
      <c r="X461" s="17">
        <v>0.22800000000000001</v>
      </c>
      <c r="Y461" s="17"/>
      <c r="Z461" s="17">
        <v>0.13</v>
      </c>
      <c r="AA461" s="17">
        <v>7.3999999999999996E-2</v>
      </c>
      <c r="AB461" s="17">
        <v>8.999999612569809E-3</v>
      </c>
      <c r="AC461" s="17">
        <v>6.7000000000000004E-2</v>
      </c>
      <c r="AD461" s="17">
        <v>0.10299999999999999</v>
      </c>
      <c r="AE461" s="17">
        <v>0.56300000000000006</v>
      </c>
      <c r="AF461" s="5">
        <v>0</v>
      </c>
      <c r="AG461" s="31">
        <v>11966.580078125</v>
      </c>
      <c r="AH461" s="31">
        <v>12597.09</v>
      </c>
    </row>
    <row r="462" spans="1:34" x14ac:dyDescent="0.3">
      <c r="A462" s="4">
        <v>480744020</v>
      </c>
      <c r="B462" s="3" t="s">
        <v>223</v>
      </c>
      <c r="C462" s="3" t="s">
        <v>1204</v>
      </c>
      <c r="D462" s="14">
        <v>81.435340881347656</v>
      </c>
      <c r="E462" s="14">
        <v>83.667732238769531</v>
      </c>
      <c r="F462" s="14">
        <v>82.744415283203125</v>
      </c>
      <c r="G462" s="14">
        <v>86.079147338867188</v>
      </c>
      <c r="H462" s="5">
        <v>283</v>
      </c>
      <c r="I462" s="15" t="s">
        <v>3981</v>
      </c>
      <c r="J462" s="15">
        <v>5</v>
      </c>
      <c r="K462" s="3" t="s">
        <v>3879</v>
      </c>
      <c r="L462" s="3" t="s">
        <v>3914</v>
      </c>
      <c r="M462" s="3" t="s">
        <v>3918</v>
      </c>
      <c r="N462" s="3" t="s">
        <v>3922</v>
      </c>
      <c r="O462" s="5">
        <v>128</v>
      </c>
      <c r="P462" s="17">
        <v>0.28925618529319758</v>
      </c>
      <c r="Q462" s="5">
        <v>114</v>
      </c>
      <c r="R462" s="17">
        <v>0.27619048953056341</v>
      </c>
      <c r="S462" s="5">
        <v>127</v>
      </c>
      <c r="T462" s="17">
        <v>0.19166666269302371</v>
      </c>
      <c r="U462" s="5">
        <v>114</v>
      </c>
      <c r="V462" s="17">
        <v>0.18095238506793981</v>
      </c>
      <c r="W462" s="17">
        <v>0.442</v>
      </c>
      <c r="X462" s="17">
        <v>0.16600000000000001</v>
      </c>
      <c r="Y462" s="17"/>
      <c r="Z462" s="17">
        <v>0.32500000000000001</v>
      </c>
      <c r="AA462" s="17">
        <v>5.7000000000000002E-2</v>
      </c>
      <c r="AB462" s="17">
        <v>1.099999994039536E-2</v>
      </c>
      <c r="AC462" s="17">
        <v>6.7000000000000004E-2</v>
      </c>
      <c r="AD462" s="17">
        <v>7.3999999999999996E-2</v>
      </c>
      <c r="AE462" s="17">
        <v>0.56700000000000006</v>
      </c>
      <c r="AF462" s="5">
        <v>0</v>
      </c>
      <c r="AG462" s="31">
        <v>9484.4697265625</v>
      </c>
      <c r="AH462" s="31">
        <v>13517.74</v>
      </c>
    </row>
    <row r="463" spans="1:34" x14ac:dyDescent="0.3">
      <c r="A463" s="4">
        <v>480744040</v>
      </c>
      <c r="B463" s="3" t="s">
        <v>223</v>
      </c>
      <c r="C463" s="3" t="s">
        <v>1205</v>
      </c>
      <c r="D463" s="14">
        <v>85.390647888183594</v>
      </c>
      <c r="E463" s="14">
        <v>86.626533508300781</v>
      </c>
      <c r="F463" s="14">
        <v>86.477752685546875</v>
      </c>
      <c r="G463" s="14">
        <v>89.137001037597656</v>
      </c>
      <c r="H463" s="5">
        <v>297</v>
      </c>
      <c r="I463" s="15" t="s">
        <v>3980</v>
      </c>
      <c r="J463" s="15">
        <v>5</v>
      </c>
      <c r="K463" s="3" t="s">
        <v>3879</v>
      </c>
      <c r="L463" s="3" t="s">
        <v>3914</v>
      </c>
      <c r="M463" s="3" t="s">
        <v>3918</v>
      </c>
      <c r="N463" s="3" t="s">
        <v>3922</v>
      </c>
      <c r="O463" s="5">
        <v>185</v>
      </c>
      <c r="P463" s="17">
        <v>0.1666666716337204</v>
      </c>
      <c r="Q463" s="5">
        <v>176</v>
      </c>
      <c r="R463" s="17">
        <v>0.1666666716337204</v>
      </c>
      <c r="S463" s="5">
        <v>185</v>
      </c>
      <c r="T463" s="17">
        <v>0.1240875944495201</v>
      </c>
      <c r="U463" s="5">
        <v>176</v>
      </c>
      <c r="V463" s="17">
        <v>0.1221374049782753</v>
      </c>
      <c r="W463" s="17">
        <v>0.55600000000000005</v>
      </c>
      <c r="X463" s="17">
        <v>0.25600000000000001</v>
      </c>
      <c r="Y463" s="17"/>
      <c r="Z463" s="17">
        <v>0.152</v>
      </c>
      <c r="AA463" s="17">
        <v>0.02</v>
      </c>
      <c r="AB463" s="17">
        <v>1.7000000923871991E-2</v>
      </c>
      <c r="AC463" s="17">
        <v>0.185</v>
      </c>
      <c r="AD463" s="17">
        <v>0.114</v>
      </c>
      <c r="AE463" s="17">
        <v>0.73099999999999998</v>
      </c>
      <c r="AF463" s="5">
        <v>0</v>
      </c>
      <c r="AG463" s="31">
        <v>10256.6396484375</v>
      </c>
      <c r="AH463" s="31">
        <v>14662.99</v>
      </c>
    </row>
    <row r="464" spans="1:34" x14ac:dyDescent="0.3">
      <c r="A464" s="4">
        <v>480744080</v>
      </c>
      <c r="B464" s="3" t="s">
        <v>223</v>
      </c>
      <c r="C464" s="3" t="s">
        <v>1206</v>
      </c>
      <c r="D464" s="14">
        <v>86.417327880859375</v>
      </c>
      <c r="E464" s="14">
        <v>87.706298828125</v>
      </c>
      <c r="F464" s="14">
        <v>81.958427429199219</v>
      </c>
      <c r="G464" s="14">
        <v>84.558525085449219</v>
      </c>
      <c r="H464" s="5">
        <v>325</v>
      </c>
      <c r="I464" s="15" t="s">
        <v>3981</v>
      </c>
      <c r="J464" s="15">
        <v>5</v>
      </c>
      <c r="K464" s="3" t="s">
        <v>3879</v>
      </c>
      <c r="L464" s="3" t="s">
        <v>3914</v>
      </c>
      <c r="M464" s="3" t="s">
        <v>3918</v>
      </c>
      <c r="N464" s="3" t="s">
        <v>3922</v>
      </c>
      <c r="O464" s="5">
        <v>174</v>
      </c>
      <c r="P464" s="17">
        <v>0.20000000298023221</v>
      </c>
      <c r="Q464" s="5">
        <v>169</v>
      </c>
      <c r="R464" s="17">
        <v>0.16546761989593509</v>
      </c>
      <c r="S464" s="5">
        <v>175</v>
      </c>
      <c r="T464" s="17">
        <v>0.10000000149011611</v>
      </c>
      <c r="U464" s="5">
        <v>170</v>
      </c>
      <c r="V464" s="17">
        <v>7.1942448616027832E-2</v>
      </c>
      <c r="W464" s="17">
        <v>0.59099999999999997</v>
      </c>
      <c r="X464" s="17">
        <v>0.182</v>
      </c>
      <c r="Y464" s="17"/>
      <c r="Z464" s="17">
        <v>0.16300000000000001</v>
      </c>
      <c r="AA464" s="17">
        <v>5.5E-2</v>
      </c>
      <c r="AB464" s="17">
        <v>8.999999612569809E-3</v>
      </c>
      <c r="AC464" s="17">
        <v>0.126</v>
      </c>
      <c r="AD464" s="17">
        <v>0.13500000000000001</v>
      </c>
      <c r="AE464" s="17">
        <v>0.61699999999999999</v>
      </c>
      <c r="AF464" s="5">
        <v>0</v>
      </c>
      <c r="AG464" s="31">
        <v>9192.6103515625</v>
      </c>
      <c r="AH464" s="31">
        <v>13565.5</v>
      </c>
    </row>
    <row r="465" spans="1:34" x14ac:dyDescent="0.3">
      <c r="A465" s="4">
        <v>480745020</v>
      </c>
      <c r="B465" s="3" t="s">
        <v>223</v>
      </c>
      <c r="C465" s="3" t="s">
        <v>1207</v>
      </c>
      <c r="D465" s="14">
        <v>86.770484924316406</v>
      </c>
      <c r="E465" s="14">
        <v>87.553642272949219</v>
      </c>
      <c r="F465" s="14">
        <v>83.068222045898438</v>
      </c>
      <c r="G465" s="14">
        <v>83.853897094726563</v>
      </c>
      <c r="H465" s="5">
        <v>640</v>
      </c>
      <c r="I465" s="15" t="s">
        <v>3981</v>
      </c>
      <c r="J465" s="15">
        <v>8</v>
      </c>
      <c r="K465" s="3" t="s">
        <v>3879</v>
      </c>
      <c r="L465" s="3" t="s">
        <v>3914</v>
      </c>
      <c r="M465" s="3" t="s">
        <v>3918</v>
      </c>
      <c r="N465" s="3" t="s">
        <v>3922</v>
      </c>
      <c r="O465" s="5">
        <v>802</v>
      </c>
      <c r="P465" s="17">
        <v>0.29411765933036799</v>
      </c>
      <c r="Q465" s="5">
        <v>741</v>
      </c>
      <c r="R465" s="17">
        <v>0.2671755850315094</v>
      </c>
      <c r="S465" s="5">
        <v>803</v>
      </c>
      <c r="T465" s="17">
        <v>0.150943398475647</v>
      </c>
      <c r="U465" s="5">
        <v>743</v>
      </c>
      <c r="V465" s="17">
        <v>0.13010203838348389</v>
      </c>
      <c r="W465" s="17">
        <v>0.433</v>
      </c>
      <c r="X465" s="17">
        <v>0.32800000000000001</v>
      </c>
      <c r="Y465" s="17">
        <v>9.0000000000000011E-3</v>
      </c>
      <c r="Z465" s="17">
        <v>0.188</v>
      </c>
      <c r="AA465" s="17">
        <v>3.4000000000000002E-2</v>
      </c>
      <c r="AB465" s="17">
        <v>8.0000003799796104E-3</v>
      </c>
      <c r="AC465" s="17">
        <v>0.14399999999999999</v>
      </c>
      <c r="AD465" s="17">
        <v>0.20899999999999999</v>
      </c>
      <c r="AE465" s="17">
        <v>0.624</v>
      </c>
      <c r="AF465" s="5">
        <v>0</v>
      </c>
      <c r="AG465" s="31">
        <v>13076.3603515625</v>
      </c>
      <c r="AH465" s="31">
        <v>15748.23</v>
      </c>
    </row>
    <row r="466" spans="1:34" x14ac:dyDescent="0.3">
      <c r="A466" s="4">
        <v>480745040</v>
      </c>
      <c r="B466" s="3" t="s">
        <v>223</v>
      </c>
      <c r="C466" s="3" t="s">
        <v>1208</v>
      </c>
      <c r="D466" s="14">
        <v>80.370704650878906</v>
      </c>
      <c r="E466" s="14">
        <v>81.4725341796875</v>
      </c>
      <c r="F466" s="14">
        <v>81.924331665039063</v>
      </c>
      <c r="G466" s="14">
        <v>83.801490783691406</v>
      </c>
      <c r="H466" s="5">
        <v>370</v>
      </c>
      <c r="I466" s="15" t="s">
        <v>3981</v>
      </c>
      <c r="J466" s="15">
        <v>5</v>
      </c>
      <c r="K466" s="3" t="s">
        <v>3879</v>
      </c>
      <c r="L466" s="3" t="s">
        <v>3914</v>
      </c>
      <c r="M466" s="3" t="s">
        <v>3918</v>
      </c>
      <c r="N466" s="3" t="s">
        <v>3922</v>
      </c>
      <c r="O466" s="5">
        <v>217</v>
      </c>
      <c r="P466" s="17">
        <v>0.41447368264198298</v>
      </c>
      <c r="Q466" s="5">
        <v>188</v>
      </c>
      <c r="R466" s="17">
        <v>0.3769230842590332</v>
      </c>
      <c r="S466" s="5">
        <v>217</v>
      </c>
      <c r="T466" s="17">
        <v>0.32236841320991522</v>
      </c>
      <c r="U466" s="5">
        <v>188</v>
      </c>
      <c r="V466" s="17">
        <v>0.30000001192092901</v>
      </c>
      <c r="W466" s="17">
        <v>0.432</v>
      </c>
      <c r="X466" s="17">
        <v>0.28599999999999998</v>
      </c>
      <c r="Y466" s="17"/>
      <c r="Z466" s="17">
        <v>0.19700000000000001</v>
      </c>
      <c r="AA466" s="17">
        <v>7.5999999999999998E-2</v>
      </c>
      <c r="AB466" s="17">
        <v>8.0000003799796104E-3</v>
      </c>
      <c r="AC466" s="17">
        <v>0.157</v>
      </c>
      <c r="AD466" s="17">
        <v>0.111</v>
      </c>
      <c r="AE466" s="17">
        <v>0.57799999999999996</v>
      </c>
      <c r="AF466" s="5">
        <v>0</v>
      </c>
      <c r="AG466" s="31">
        <v>11951.5302734375</v>
      </c>
      <c r="AH466" s="31">
        <v>13303.52</v>
      </c>
    </row>
    <row r="467" spans="1:34" x14ac:dyDescent="0.3">
      <c r="A467" s="4">
        <v>500023000</v>
      </c>
      <c r="B467" s="3" t="s">
        <v>255</v>
      </c>
      <c r="C467" s="3" t="s">
        <v>1203</v>
      </c>
      <c r="D467" s="14">
        <v>78.210075378417969</v>
      </c>
      <c r="E467" s="14">
        <v>75.98614501953125</v>
      </c>
      <c r="F467" s="14">
        <v>78.169540405273438</v>
      </c>
      <c r="G467" s="14">
        <v>78.261032104492188</v>
      </c>
      <c r="H467" s="5">
        <v>179</v>
      </c>
      <c r="I467" s="15">
        <v>5</v>
      </c>
      <c r="J467" s="15">
        <v>8</v>
      </c>
      <c r="K467" s="3" t="s">
        <v>3897</v>
      </c>
      <c r="L467" s="3" t="s">
        <v>3915</v>
      </c>
      <c r="M467" s="3" t="s">
        <v>3917</v>
      </c>
      <c r="N467" s="3" t="s">
        <v>3923</v>
      </c>
      <c r="O467" s="5">
        <v>313</v>
      </c>
      <c r="P467" s="17">
        <v>0.33928570151329041</v>
      </c>
      <c r="Q467" s="5">
        <v>142</v>
      </c>
      <c r="R467" s="17">
        <v>0.2083333283662796</v>
      </c>
      <c r="S467" s="5">
        <v>312</v>
      </c>
      <c r="T467" s="17">
        <v>0.2797619104385376</v>
      </c>
      <c r="U467" s="5">
        <v>142</v>
      </c>
      <c r="V467" s="17">
        <v>0.1527777761220932</v>
      </c>
      <c r="W467" s="17"/>
      <c r="X467" s="17"/>
      <c r="Y467" s="17"/>
      <c r="Z467" s="17">
        <v>0.96099999999999997</v>
      </c>
      <c r="AA467" s="17"/>
      <c r="AB467" s="17">
        <v>3.9000000804662698E-2</v>
      </c>
      <c r="AC467" s="17"/>
      <c r="AD467" s="17">
        <v>0.14499999999999999</v>
      </c>
      <c r="AE467" s="17">
        <v>0.34200000000000003</v>
      </c>
      <c r="AF467" s="5">
        <v>0</v>
      </c>
      <c r="AG467" s="31">
        <v>8124.490234375</v>
      </c>
      <c r="AH467" s="31">
        <v>8334.98</v>
      </c>
    </row>
    <row r="468" spans="1:34" x14ac:dyDescent="0.3">
      <c r="A468" s="4">
        <v>500024020</v>
      </c>
      <c r="B468" s="3" t="s">
        <v>255</v>
      </c>
      <c r="C468" s="3" t="s">
        <v>1326</v>
      </c>
      <c r="D468" s="14">
        <v>87.777580261230469</v>
      </c>
      <c r="E468" s="14">
        <v>89.141868591308594</v>
      </c>
      <c r="F468" s="14">
        <v>86.485725402832031</v>
      </c>
      <c r="G468" s="14">
        <v>88.833358764648438</v>
      </c>
      <c r="H468" s="5">
        <v>198</v>
      </c>
      <c r="I468" s="15" t="s">
        <v>3980</v>
      </c>
      <c r="J468" s="15">
        <v>4</v>
      </c>
      <c r="K468" s="3" t="s">
        <v>3897</v>
      </c>
      <c r="L468" s="3" t="s">
        <v>3915</v>
      </c>
      <c r="M468" s="3" t="s">
        <v>3917</v>
      </c>
      <c r="N468" s="3" t="s">
        <v>3923</v>
      </c>
      <c r="O468" s="5">
        <v>72</v>
      </c>
      <c r="P468" s="17">
        <v>0.53012049198150635</v>
      </c>
      <c r="Q468" s="5">
        <v>44</v>
      </c>
      <c r="R468" s="17">
        <v>0.26190477609634399</v>
      </c>
      <c r="S468" s="5">
        <v>72</v>
      </c>
      <c r="T468" s="17">
        <v>0.38554215431213379</v>
      </c>
      <c r="U468" s="5">
        <v>44</v>
      </c>
      <c r="V468" s="17">
        <v>0.28571429848670959</v>
      </c>
      <c r="W468" s="17"/>
      <c r="X468" s="17"/>
      <c r="Y468" s="17"/>
      <c r="Z468" s="17">
        <v>0.97</v>
      </c>
      <c r="AA468" s="17"/>
      <c r="AB468" s="17">
        <v>2.999999932944775E-2</v>
      </c>
      <c r="AC468" s="17"/>
      <c r="AD468" s="17">
        <v>0.14099999999999999</v>
      </c>
      <c r="AE468" s="17">
        <v>0.41099999999999998</v>
      </c>
      <c r="AF468" s="5">
        <v>0</v>
      </c>
      <c r="AG468" s="31">
        <v>10791.1103515625</v>
      </c>
      <c r="AH468" s="31">
        <v>11455.07</v>
      </c>
    </row>
    <row r="469" spans="1:34" x14ac:dyDescent="0.3">
      <c r="A469" s="4">
        <v>1051231050</v>
      </c>
      <c r="B469" s="3" t="s">
        <v>496</v>
      </c>
      <c r="C469" s="3" t="s">
        <v>1986</v>
      </c>
      <c r="D469" s="14">
        <v>86.650230407714844</v>
      </c>
      <c r="E469" s="14">
        <v>86.420166015625</v>
      </c>
      <c r="F469" s="14">
        <v>91.260482788085938</v>
      </c>
      <c r="G469" s="14">
        <v>89.196937561035156</v>
      </c>
      <c r="H469" s="5">
        <v>122</v>
      </c>
      <c r="I469" s="15">
        <v>7</v>
      </c>
      <c r="J469" s="15">
        <v>12</v>
      </c>
      <c r="K469" s="3" t="s">
        <v>161</v>
      </c>
      <c r="L469" s="3" t="s">
        <v>3911</v>
      </c>
      <c r="M469" s="3" t="s">
        <v>3916</v>
      </c>
      <c r="N469" s="3" t="s">
        <v>3921</v>
      </c>
      <c r="O469" s="5">
        <v>78</v>
      </c>
      <c r="P469" s="17">
        <v>0.58928573131561279</v>
      </c>
      <c r="Q469" s="5">
        <v>45</v>
      </c>
      <c r="R469" s="17">
        <v>0.5</v>
      </c>
      <c r="S469" s="5">
        <v>78</v>
      </c>
      <c r="T469" s="17">
        <v>0.61428570747375488</v>
      </c>
      <c r="U469" s="5">
        <v>45</v>
      </c>
      <c r="V469" s="17">
        <v>0.43243244290351868</v>
      </c>
      <c r="W469" s="17"/>
      <c r="X469" s="17"/>
      <c r="Y469" s="17"/>
      <c r="Z469" s="17">
        <v>0.95900000000000007</v>
      </c>
      <c r="AA469" s="17"/>
      <c r="AB469" s="17">
        <v>4.1000001132488251E-2</v>
      </c>
      <c r="AC469" s="17"/>
      <c r="AD469" s="17">
        <v>0.107</v>
      </c>
      <c r="AE469" s="17">
        <v>0.39800000000000002</v>
      </c>
      <c r="AF469" s="5">
        <v>0</v>
      </c>
      <c r="AG469" s="31">
        <v>14285.3798828125</v>
      </c>
      <c r="AH469" s="31">
        <v>14937.06</v>
      </c>
    </row>
    <row r="470" spans="1:34" x14ac:dyDescent="0.3">
      <c r="A470" s="4">
        <v>1051234020</v>
      </c>
      <c r="B470" s="3" t="s">
        <v>496</v>
      </c>
      <c r="C470" s="3" t="s">
        <v>1987</v>
      </c>
      <c r="D470" s="14">
        <v>77.31365966796875</v>
      </c>
      <c r="E470" s="14">
        <v>78.221771240234375</v>
      </c>
      <c r="F470" s="14">
        <v>86.6544189453125</v>
      </c>
      <c r="G470" s="14">
        <v>85.469955444335938</v>
      </c>
      <c r="H470" s="5">
        <v>137</v>
      </c>
      <c r="I470" s="15" t="s">
        <v>3980</v>
      </c>
      <c r="J470" s="15">
        <v>6</v>
      </c>
      <c r="K470" s="3" t="s">
        <v>161</v>
      </c>
      <c r="L470" s="3" t="s">
        <v>3911</v>
      </c>
      <c r="M470" s="3" t="s">
        <v>3916</v>
      </c>
      <c r="N470" s="3" t="s">
        <v>3921</v>
      </c>
      <c r="O470" s="5">
        <v>92</v>
      </c>
      <c r="P470" s="17">
        <v>0.3815789520740509</v>
      </c>
      <c r="Q470" s="5">
        <v>56</v>
      </c>
      <c r="R470" s="17">
        <v>0.26530611515045172</v>
      </c>
      <c r="S470" s="5">
        <v>92</v>
      </c>
      <c r="T470" s="17">
        <v>0.42105263471603388</v>
      </c>
      <c r="U470" s="5">
        <v>56</v>
      </c>
      <c r="V470" s="17">
        <v>0.36734694242477423</v>
      </c>
      <c r="W470" s="17"/>
      <c r="X470" s="17">
        <v>5.8000000000000003E-2</v>
      </c>
      <c r="Y470" s="17"/>
      <c r="Z470" s="17">
        <v>0.93400000000000005</v>
      </c>
      <c r="AA470" s="17"/>
      <c r="AB470" s="17">
        <v>7.0000002160668373E-3</v>
      </c>
      <c r="AC470" s="17"/>
      <c r="AD470" s="17">
        <v>0.11700000000000001</v>
      </c>
      <c r="AE470" s="17">
        <v>0.55700000000000005</v>
      </c>
      <c r="AF470" s="5">
        <v>0</v>
      </c>
      <c r="AG470" s="31">
        <v>10849.419921875</v>
      </c>
      <c r="AH470" s="31">
        <v>11323.69</v>
      </c>
    </row>
    <row r="471" spans="1:34" x14ac:dyDescent="0.3">
      <c r="A471" s="4">
        <v>330924020</v>
      </c>
      <c r="B471" s="3" t="s">
        <v>141</v>
      </c>
      <c r="C471" s="3" t="s">
        <v>946</v>
      </c>
      <c r="D471" s="14">
        <v>92.972068786621094</v>
      </c>
      <c r="E471" s="14">
        <v>94.293266296386719</v>
      </c>
      <c r="F471" s="14">
        <v>94.99169921875</v>
      </c>
      <c r="G471" s="14">
        <v>96.370033264160156</v>
      </c>
      <c r="H471" s="5">
        <v>188</v>
      </c>
      <c r="I471" s="15" t="s">
        <v>3981</v>
      </c>
      <c r="J471" s="15">
        <v>8</v>
      </c>
      <c r="K471" s="3" t="s">
        <v>3892</v>
      </c>
      <c r="L471" s="3" t="s">
        <v>3913</v>
      </c>
      <c r="M471" s="3" t="s">
        <v>3917</v>
      </c>
      <c r="N471" s="3" t="s">
        <v>3923</v>
      </c>
      <c r="O471" s="5">
        <v>185</v>
      </c>
      <c r="P471" s="17">
        <v>0.5765765905380249</v>
      </c>
      <c r="Q471" s="5">
        <v>137</v>
      </c>
      <c r="R471" s="17">
        <v>0.53846156597137451</v>
      </c>
      <c r="S471" s="5">
        <v>185</v>
      </c>
      <c r="T471" s="17">
        <v>0.72727274894714355</v>
      </c>
      <c r="U471" s="5">
        <v>136</v>
      </c>
      <c r="V471" s="17">
        <v>0.71428573131561279</v>
      </c>
      <c r="W471" s="17">
        <v>2.7E-2</v>
      </c>
      <c r="X471" s="17"/>
      <c r="Y471" s="17"/>
      <c r="Z471" s="17">
        <v>0.96299999999999997</v>
      </c>
      <c r="AA471" s="17"/>
      <c r="AB471" s="17">
        <v>1.099999994039536E-2</v>
      </c>
      <c r="AC471" s="17"/>
      <c r="AD471" s="17">
        <v>5.2999999999999999E-2</v>
      </c>
      <c r="AE471" s="17">
        <v>0.77100000000000002</v>
      </c>
      <c r="AF471" s="5">
        <v>0</v>
      </c>
      <c r="AG471" s="31">
        <v>7901.0498046875</v>
      </c>
      <c r="AH471" s="31">
        <v>8594.1200000000008</v>
      </c>
    </row>
    <row r="472" spans="1:34" x14ac:dyDescent="0.3">
      <c r="A472" s="4">
        <v>801211050</v>
      </c>
      <c r="B472" s="3" t="s">
        <v>381</v>
      </c>
      <c r="C472" s="3" t="s">
        <v>1583</v>
      </c>
      <c r="D472" s="14">
        <v>90.665451049804688</v>
      </c>
      <c r="E472" s="14">
        <v>92.959182739257813</v>
      </c>
      <c r="F472" s="14">
        <v>91.903053283691406</v>
      </c>
      <c r="G472" s="14">
        <v>94.6925048828125</v>
      </c>
      <c r="H472" s="5">
        <v>180</v>
      </c>
      <c r="I472" s="15">
        <v>7</v>
      </c>
      <c r="J472" s="15">
        <v>12</v>
      </c>
      <c r="K472" s="3" t="s">
        <v>3832</v>
      </c>
      <c r="L472" s="3" t="s">
        <v>3908</v>
      </c>
      <c r="M472" s="3" t="s">
        <v>3917</v>
      </c>
      <c r="N472" s="3" t="s">
        <v>3923</v>
      </c>
      <c r="O472" s="5">
        <v>117</v>
      </c>
      <c r="P472" s="17">
        <v>0.53750002384185791</v>
      </c>
      <c r="Q472" s="5">
        <v>68</v>
      </c>
      <c r="R472" s="17">
        <v>0.4285714328289032</v>
      </c>
      <c r="S472" s="5">
        <v>116</v>
      </c>
      <c r="T472" s="17">
        <v>0.26315790414810181</v>
      </c>
      <c r="U472" s="5">
        <v>68</v>
      </c>
      <c r="V472" s="17">
        <v>0.22807016968727109</v>
      </c>
      <c r="W472" s="17"/>
      <c r="X472" s="17">
        <v>6.7000000000000004E-2</v>
      </c>
      <c r="Y472" s="17"/>
      <c r="Z472" s="17">
        <v>0.878</v>
      </c>
      <c r="AA472" s="17">
        <v>3.9E-2</v>
      </c>
      <c r="AB472" s="17">
        <v>1.7000000923871991E-2</v>
      </c>
      <c r="AC472" s="17">
        <v>4.3999999999999997E-2</v>
      </c>
      <c r="AD472" s="17">
        <v>9.4E-2</v>
      </c>
      <c r="AE472" s="17">
        <v>0.379</v>
      </c>
      <c r="AF472" s="5">
        <v>0</v>
      </c>
      <c r="AG472" s="31">
        <v>7276.5498046875</v>
      </c>
      <c r="AH472" s="31">
        <v>9014.6</v>
      </c>
    </row>
    <row r="473" spans="1:34" x14ac:dyDescent="0.3">
      <c r="A473" s="4">
        <v>801214020</v>
      </c>
      <c r="B473" s="3" t="s">
        <v>381</v>
      </c>
      <c r="C473" s="3" t="s">
        <v>1584</v>
      </c>
      <c r="D473" s="14">
        <v>86.19024658203125</v>
      </c>
      <c r="E473" s="14">
        <v>84.392608642578125</v>
      </c>
      <c r="F473" s="14">
        <v>89.797752380371094</v>
      </c>
      <c r="G473" s="14">
        <v>87.634201049804688</v>
      </c>
      <c r="H473" s="5">
        <v>185</v>
      </c>
      <c r="I473" s="15" t="s">
        <v>3981</v>
      </c>
      <c r="J473" s="15">
        <v>6</v>
      </c>
      <c r="K473" s="3" t="s">
        <v>3832</v>
      </c>
      <c r="L473" s="3" t="s">
        <v>3908</v>
      </c>
      <c r="M473" s="3" t="s">
        <v>3917</v>
      </c>
      <c r="N473" s="3" t="s">
        <v>3923</v>
      </c>
      <c r="O473" s="5">
        <v>132</v>
      </c>
      <c r="P473" s="17">
        <v>0.4711538553237915</v>
      </c>
      <c r="Q473" s="5">
        <v>84</v>
      </c>
      <c r="R473" s="17">
        <v>0.41935482621192932</v>
      </c>
      <c r="S473" s="5">
        <v>132</v>
      </c>
      <c r="T473" s="17">
        <v>0.49038460850715643</v>
      </c>
      <c r="U473" s="5">
        <v>84</v>
      </c>
      <c r="V473" s="17">
        <v>0.40322580933570862</v>
      </c>
      <c r="W473" s="17"/>
      <c r="X473" s="17">
        <v>3.7999999999999999E-2</v>
      </c>
      <c r="Y473" s="17"/>
      <c r="Z473" s="17">
        <v>0.92400000000000004</v>
      </c>
      <c r="AA473" s="17">
        <v>3.2000000000000001E-2</v>
      </c>
      <c r="AB473" s="17">
        <v>4.999999888241291E-3</v>
      </c>
      <c r="AC473" s="17">
        <v>0.17299999999999999</v>
      </c>
      <c r="AD473" s="17">
        <v>0.17299999999999999</v>
      </c>
      <c r="AE473" s="17">
        <v>0.52700000000000002</v>
      </c>
      <c r="AF473" s="5">
        <v>0</v>
      </c>
      <c r="AG473" s="31">
        <v>9246.419921875</v>
      </c>
      <c r="AH473" s="31">
        <v>10548.86</v>
      </c>
    </row>
    <row r="474" spans="1:34" x14ac:dyDescent="0.3">
      <c r="A474" s="4">
        <v>290041050</v>
      </c>
      <c r="B474" s="3" t="s">
        <v>128</v>
      </c>
      <c r="C474" s="3" t="s">
        <v>921</v>
      </c>
      <c r="D474" s="14">
        <v>96.655967712402344</v>
      </c>
      <c r="E474" s="14">
        <v>98.250701904296875</v>
      </c>
      <c r="F474" s="14">
        <v>89.03656005859375</v>
      </c>
      <c r="G474" s="14">
        <v>91.014991760253906</v>
      </c>
      <c r="H474" s="5">
        <v>195</v>
      </c>
      <c r="I474" s="15">
        <v>7</v>
      </c>
      <c r="J474" s="15">
        <v>12</v>
      </c>
      <c r="K474" s="3" t="s">
        <v>3830</v>
      </c>
      <c r="L474" s="3" t="s">
        <v>3907</v>
      </c>
      <c r="M474" s="3" t="s">
        <v>3916</v>
      </c>
      <c r="N474" s="3" t="s">
        <v>3921</v>
      </c>
      <c r="O474" s="5">
        <v>114</v>
      </c>
      <c r="P474" s="17">
        <v>0.55056178569793701</v>
      </c>
      <c r="Q474" s="5">
        <v>85</v>
      </c>
      <c r="R474" s="17">
        <v>0.48529410362243652</v>
      </c>
      <c r="S474" s="5">
        <v>115</v>
      </c>
      <c r="T474" s="17">
        <v>0.18421052396297449</v>
      </c>
      <c r="U474" s="5">
        <v>86</v>
      </c>
      <c r="V474" s="17">
        <v>0.1578947305679321</v>
      </c>
      <c r="W474" s="17"/>
      <c r="X474" s="17"/>
      <c r="Y474" s="17"/>
      <c r="Z474" s="17">
        <v>0.94400000000000006</v>
      </c>
      <c r="AA474" s="17">
        <v>3.5999999999999997E-2</v>
      </c>
      <c r="AB474" s="17">
        <v>2.0999999716877941E-2</v>
      </c>
      <c r="AC474" s="17"/>
      <c r="AD474" s="17">
        <v>0.128</v>
      </c>
      <c r="AE474" s="17">
        <v>0.69400000000000006</v>
      </c>
      <c r="AF474" s="5">
        <v>0</v>
      </c>
      <c r="AG474" s="31">
        <v>9070.6298828125</v>
      </c>
      <c r="AH474" s="31">
        <v>10015.56</v>
      </c>
    </row>
    <row r="475" spans="1:34" x14ac:dyDescent="0.3">
      <c r="A475" s="4">
        <v>290044020</v>
      </c>
      <c r="B475" s="3" t="s">
        <v>128</v>
      </c>
      <c r="C475" s="3" t="s">
        <v>922</v>
      </c>
      <c r="D475" s="14">
        <v>91.315971374511719</v>
      </c>
      <c r="E475" s="14">
        <v>91.604103088378906</v>
      </c>
      <c r="F475" s="14">
        <v>88.966972351074219</v>
      </c>
      <c r="G475" s="14">
        <v>85.679908752441406</v>
      </c>
      <c r="H475" s="5">
        <v>164</v>
      </c>
      <c r="I475" s="15" t="s">
        <v>3981</v>
      </c>
      <c r="J475" s="15">
        <v>6</v>
      </c>
      <c r="K475" s="3" t="s">
        <v>3830</v>
      </c>
      <c r="L475" s="3" t="s">
        <v>3907</v>
      </c>
      <c r="M475" s="3" t="s">
        <v>3916</v>
      </c>
      <c r="N475" s="3" t="s">
        <v>3921</v>
      </c>
      <c r="O475" s="5">
        <v>133</v>
      </c>
      <c r="P475" s="17">
        <v>0.38297873735427862</v>
      </c>
      <c r="Q475" s="5">
        <v>93</v>
      </c>
      <c r="R475" s="17">
        <v>0.27272728085517878</v>
      </c>
      <c r="S475" s="5">
        <v>133</v>
      </c>
      <c r="T475" s="17">
        <v>0.41935482621192932</v>
      </c>
      <c r="U475" s="5">
        <v>93</v>
      </c>
      <c r="V475" s="17">
        <v>0.3333333432674408</v>
      </c>
      <c r="W475" s="17"/>
      <c r="X475" s="17"/>
      <c r="Y475" s="17"/>
      <c r="Z475" s="17">
        <v>0.97</v>
      </c>
      <c r="AA475" s="17"/>
      <c r="AB475" s="17">
        <v>2.999999932944775E-2</v>
      </c>
      <c r="AC475" s="17"/>
      <c r="AD475" s="17">
        <v>0.14000000000000001</v>
      </c>
      <c r="AE475" s="17">
        <v>0.57100000000000006</v>
      </c>
      <c r="AF475" s="5">
        <v>0</v>
      </c>
      <c r="AG475" s="31">
        <v>12186.990234375</v>
      </c>
      <c r="AH475" s="31">
        <v>12652.1</v>
      </c>
    </row>
    <row r="476" spans="1:34" x14ac:dyDescent="0.3">
      <c r="A476" s="4">
        <v>1110862050</v>
      </c>
      <c r="B476" s="3" t="s">
        <v>523</v>
      </c>
      <c r="C476" s="3" t="s">
        <v>2033</v>
      </c>
      <c r="D476" s="14">
        <v>86.502601623535156</v>
      </c>
      <c r="E476" s="14">
        <v>86.124382019042969</v>
      </c>
      <c r="F476" s="14">
        <v>90.0174560546875</v>
      </c>
      <c r="G476" s="14">
        <v>85.1646728515625</v>
      </c>
      <c r="H476" s="5">
        <v>107</v>
      </c>
      <c r="I476" s="15">
        <v>7</v>
      </c>
      <c r="J476" s="15">
        <v>8</v>
      </c>
      <c r="K476" s="3" t="s">
        <v>3902</v>
      </c>
      <c r="L476" s="3" t="s">
        <v>3910</v>
      </c>
      <c r="M476" s="3" t="s">
        <v>3917</v>
      </c>
      <c r="N476" s="3" t="s">
        <v>3921</v>
      </c>
      <c r="O476" s="5">
        <v>211</v>
      </c>
      <c r="P476" s="17">
        <v>0.43434342741966248</v>
      </c>
      <c r="Q476" s="5">
        <v>123</v>
      </c>
      <c r="R476" s="17">
        <v>0.29629629850387568</v>
      </c>
      <c r="S476" s="5">
        <v>211</v>
      </c>
      <c r="T476" s="17">
        <v>0.45454546809196472</v>
      </c>
      <c r="U476" s="5">
        <v>123</v>
      </c>
      <c r="V476" s="17">
        <v>0.31481480598449713</v>
      </c>
      <c r="W476" s="17"/>
      <c r="X476" s="17">
        <v>8.4000000000000005E-2</v>
      </c>
      <c r="Y476" s="17"/>
      <c r="Z476" s="17">
        <v>0.88800000000000001</v>
      </c>
      <c r="AA476" s="17"/>
      <c r="AB476" s="17">
        <v>2.8000000864267349E-2</v>
      </c>
      <c r="AC476" s="17"/>
      <c r="AD476" s="17">
        <v>0.13100000000000001</v>
      </c>
      <c r="AE476" s="17">
        <v>0.47199999999999998</v>
      </c>
      <c r="AF476" s="5">
        <v>0</v>
      </c>
      <c r="AG476" s="31">
        <v>8711.2900390625</v>
      </c>
      <c r="AH476" s="31">
        <v>9172.6299999999992</v>
      </c>
    </row>
    <row r="477" spans="1:34" x14ac:dyDescent="0.3">
      <c r="A477" s="4">
        <v>1110864010</v>
      </c>
      <c r="B477" s="3" t="s">
        <v>523</v>
      </c>
      <c r="C477" s="3" t="s">
        <v>2034</v>
      </c>
      <c r="D477" s="14">
        <v>86.91204833984375</v>
      </c>
      <c r="E477" s="14">
        <v>86.429901123046875</v>
      </c>
      <c r="F477" s="14">
        <v>89.337867736816406</v>
      </c>
      <c r="G477" s="14">
        <v>89.509071350097656</v>
      </c>
      <c r="H477" s="5">
        <v>300</v>
      </c>
      <c r="I477" s="15" t="s">
        <v>3980</v>
      </c>
      <c r="J477" s="15">
        <v>6</v>
      </c>
      <c r="K477" s="3" t="s">
        <v>3902</v>
      </c>
      <c r="L477" s="3" t="s">
        <v>3910</v>
      </c>
      <c r="M477" s="3" t="s">
        <v>3917</v>
      </c>
      <c r="N477" s="3" t="s">
        <v>3921</v>
      </c>
      <c r="O477" s="5">
        <v>237</v>
      </c>
      <c r="P477" s="17">
        <v>0.30625000596046448</v>
      </c>
      <c r="Q477" s="5">
        <v>158</v>
      </c>
      <c r="R477" s="17">
        <v>0.2330097109079361</v>
      </c>
      <c r="S477" s="5">
        <v>236</v>
      </c>
      <c r="T477" s="17">
        <v>0.30817610025405878</v>
      </c>
      <c r="U477" s="5">
        <v>157</v>
      </c>
      <c r="V477" s="17">
        <v>0.30392158031463617</v>
      </c>
      <c r="W477" s="17"/>
      <c r="X477" s="17">
        <v>0.03</v>
      </c>
      <c r="Y477" s="17"/>
      <c r="Z477" s="17">
        <v>0.95000000000000007</v>
      </c>
      <c r="AA477" s="17"/>
      <c r="AB477" s="17">
        <v>1.9999999552965161E-2</v>
      </c>
      <c r="AC477" s="17"/>
      <c r="AD477" s="17">
        <v>0.16700000000000001</v>
      </c>
      <c r="AE477" s="17">
        <v>0.57300000000000006</v>
      </c>
      <c r="AF477" s="5">
        <v>0</v>
      </c>
      <c r="AG477" s="31">
        <v>8771.3095703125</v>
      </c>
      <c r="AH477" s="31">
        <v>10619.2</v>
      </c>
    </row>
    <row r="478" spans="1:34" x14ac:dyDescent="0.3">
      <c r="A478" s="4">
        <v>1110864020</v>
      </c>
      <c r="B478" s="3" t="s">
        <v>523</v>
      </c>
      <c r="C478" s="3" t="s">
        <v>2035</v>
      </c>
      <c r="D478" s="14">
        <v>87.52764892578125</v>
      </c>
      <c r="E478" s="14">
        <v>86.933357238769531</v>
      </c>
      <c r="F478" s="14">
        <v>86.995292663574219</v>
      </c>
      <c r="G478" s="14">
        <v>86.621635437011719</v>
      </c>
      <c r="H478" s="5">
        <v>59</v>
      </c>
      <c r="I478" s="15" t="s">
        <v>3980</v>
      </c>
      <c r="J478" s="15">
        <v>6</v>
      </c>
      <c r="K478" s="3" t="s">
        <v>3902</v>
      </c>
      <c r="L478" s="3" t="s">
        <v>3910</v>
      </c>
      <c r="M478" s="3" t="s">
        <v>3917</v>
      </c>
      <c r="N478" s="3" t="s">
        <v>3921</v>
      </c>
      <c r="O478" s="5">
        <v>35</v>
      </c>
      <c r="P478" s="17">
        <v>0.17241379618644709</v>
      </c>
      <c r="Q478" s="5">
        <v>24</v>
      </c>
      <c r="R478" s="17">
        <v>0</v>
      </c>
      <c r="S478" s="5">
        <v>35</v>
      </c>
      <c r="T478" s="17">
        <v>0.20689655840396881</v>
      </c>
      <c r="U478" s="5">
        <v>24</v>
      </c>
      <c r="V478" s="17">
        <v>0.190476194024086</v>
      </c>
      <c r="W478" s="17"/>
      <c r="X478" s="17"/>
      <c r="Y478" s="17"/>
      <c r="Z478" s="17">
        <v>0.94900000000000007</v>
      </c>
      <c r="AA478" s="17"/>
      <c r="AB478" s="17">
        <v>5.0999999046325677E-2</v>
      </c>
      <c r="AC478" s="17"/>
      <c r="AD478" s="17">
        <v>0.23699999999999999</v>
      </c>
      <c r="AE478" s="17">
        <v>0.63800000000000001</v>
      </c>
      <c r="AF478" s="5">
        <v>0</v>
      </c>
      <c r="AG478" s="31">
        <v>9667.5498046875</v>
      </c>
      <c r="AH478" s="31">
        <v>10188.219999999999</v>
      </c>
    </row>
    <row r="479" spans="1:34" x14ac:dyDescent="0.3">
      <c r="A479" s="4">
        <v>401001050</v>
      </c>
      <c r="B479" s="3" t="s">
        <v>177</v>
      </c>
      <c r="C479" s="3" t="s">
        <v>1068</v>
      </c>
      <c r="D479" s="14">
        <v>78.394218444824219</v>
      </c>
      <c r="E479" s="14">
        <v>79.550132751464844</v>
      </c>
      <c r="F479" s="14">
        <v>85.981819152832031</v>
      </c>
      <c r="G479" s="14">
        <v>86.639251708984375</v>
      </c>
      <c r="H479" s="5">
        <v>67</v>
      </c>
      <c r="I479" s="15">
        <v>6</v>
      </c>
      <c r="J479" s="15">
        <v>12</v>
      </c>
      <c r="K479" s="3" t="s">
        <v>3806</v>
      </c>
      <c r="L479" s="3" t="s">
        <v>3912</v>
      </c>
      <c r="M479" s="3" t="s">
        <v>3917</v>
      </c>
      <c r="N479" s="3" t="s">
        <v>3921</v>
      </c>
      <c r="O479" s="5">
        <v>32</v>
      </c>
      <c r="P479" s="17">
        <v>0.28571429848670959</v>
      </c>
      <c r="Q479" s="5">
        <v>15</v>
      </c>
      <c r="R479" s="17">
        <v>0</v>
      </c>
      <c r="S479" s="5">
        <v>32</v>
      </c>
      <c r="T479" s="17">
        <v>0.3333333432674408</v>
      </c>
      <c r="U479" s="5">
        <v>15</v>
      </c>
      <c r="V479" s="17">
        <v>0</v>
      </c>
      <c r="W479" s="17"/>
      <c r="X479" s="17"/>
      <c r="Y479" s="17"/>
      <c r="Z479" s="17">
        <v>0.97</v>
      </c>
      <c r="AA479" s="17"/>
      <c r="AB479" s="17">
        <v>2.999999932944775E-2</v>
      </c>
      <c r="AC479" s="17"/>
      <c r="AD479" s="17">
        <v>0.26900000000000002</v>
      </c>
      <c r="AE479" s="17">
        <v>0.41099999999999998</v>
      </c>
      <c r="AF479" s="5">
        <v>0</v>
      </c>
      <c r="AG479" s="31">
        <v>20185.55078125</v>
      </c>
      <c r="AH479" s="31">
        <v>21567.06</v>
      </c>
    </row>
    <row r="480" spans="1:34" x14ac:dyDescent="0.3">
      <c r="A480" s="4">
        <v>401004020</v>
      </c>
      <c r="B480" s="3" t="s">
        <v>177</v>
      </c>
      <c r="C480" s="3" t="s">
        <v>1069</v>
      </c>
      <c r="D480" s="14">
        <v>92.877967834472656</v>
      </c>
      <c r="E480" s="14">
        <v>89.985877990722656</v>
      </c>
      <c r="F480" s="14">
        <v>91.424179077148438</v>
      </c>
      <c r="G480" s="14">
        <v>86.861000061035156</v>
      </c>
      <c r="H480" s="5">
        <v>60</v>
      </c>
      <c r="I480" s="15" t="s">
        <v>3980</v>
      </c>
      <c r="J480" s="15">
        <v>5</v>
      </c>
      <c r="K480" s="3" t="s">
        <v>3806</v>
      </c>
      <c r="L480" s="3" t="s">
        <v>3912</v>
      </c>
      <c r="M480" s="3" t="s">
        <v>3917</v>
      </c>
      <c r="N480" s="3" t="s">
        <v>3921</v>
      </c>
      <c r="O480" s="5">
        <v>23</v>
      </c>
      <c r="P480" s="17">
        <v>0.29629629850387568</v>
      </c>
      <c r="Q480" s="5">
        <v>16</v>
      </c>
      <c r="R480" s="17">
        <v>0</v>
      </c>
      <c r="S480" s="5">
        <v>23</v>
      </c>
      <c r="T480" s="17">
        <v>0.2222222238779068</v>
      </c>
      <c r="U480" s="5">
        <v>16</v>
      </c>
      <c r="V480" s="17">
        <v>0.2380952388048172</v>
      </c>
      <c r="W480" s="17"/>
      <c r="X480" s="17"/>
      <c r="Y480" s="17"/>
      <c r="Z480" s="17">
        <v>1</v>
      </c>
      <c r="AA480" s="17"/>
      <c r="AB480" s="17">
        <v>0</v>
      </c>
      <c r="AC480" s="17"/>
      <c r="AD480" s="17">
        <v>8.3000000000000004E-2</v>
      </c>
      <c r="AE480" s="17">
        <v>0.71399999999999997</v>
      </c>
      <c r="AF480" s="5">
        <v>0</v>
      </c>
      <c r="AG480" s="31">
        <v>15408.3798828125</v>
      </c>
      <c r="AH480" s="31">
        <v>15533.55</v>
      </c>
    </row>
    <row r="481" spans="1:34" x14ac:dyDescent="0.3">
      <c r="A481" s="4">
        <v>489023925</v>
      </c>
      <c r="B481" s="3" t="s">
        <v>229</v>
      </c>
      <c r="C481" s="3" t="s">
        <v>1266</v>
      </c>
      <c r="D481" s="14">
        <v>87.402366638183594</v>
      </c>
      <c r="E481" s="14">
        <v>89.111030578613281</v>
      </c>
      <c r="F481" s="14">
        <v>88.924758911132813</v>
      </c>
      <c r="G481" s="14">
        <v>90.579780578613281</v>
      </c>
      <c r="H481" s="5">
        <v>327</v>
      </c>
      <c r="I481" s="15">
        <v>6</v>
      </c>
      <c r="J481" s="15">
        <v>8</v>
      </c>
      <c r="K481" s="3" t="s">
        <v>3879</v>
      </c>
      <c r="L481" s="3" t="s">
        <v>3914</v>
      </c>
      <c r="M481" s="3" t="s">
        <v>3918</v>
      </c>
      <c r="N481" s="3" t="s">
        <v>3924</v>
      </c>
      <c r="O481" s="5">
        <v>521</v>
      </c>
      <c r="P481" s="17">
        <v>0.16556291282176969</v>
      </c>
      <c r="Q481" s="5">
        <v>521</v>
      </c>
      <c r="R481" s="17">
        <v>0.16556291282176969</v>
      </c>
      <c r="S481" s="5">
        <v>527</v>
      </c>
      <c r="T481" s="17">
        <v>6.2913909554481506E-2</v>
      </c>
      <c r="U481" s="5">
        <v>527</v>
      </c>
      <c r="V481" s="17">
        <v>6.2913909554481506E-2</v>
      </c>
      <c r="W481" s="17">
        <v>1.4999999999999999E-2</v>
      </c>
      <c r="X481" s="17">
        <v>0.96899999999999997</v>
      </c>
      <c r="Y481" s="17"/>
      <c r="Z481" s="17"/>
      <c r="AA481" s="17"/>
      <c r="AB481" s="17">
        <v>1.499999966472387E-2</v>
      </c>
      <c r="AC481" s="17">
        <v>0.63900000000000001</v>
      </c>
      <c r="AD481" s="17">
        <v>0.11600000000000001</v>
      </c>
      <c r="AE481" s="17">
        <v>0.95600000000000007</v>
      </c>
      <c r="AF481" s="5">
        <v>0</v>
      </c>
      <c r="AG481" s="31">
        <v>11827.8095703125</v>
      </c>
      <c r="AH481" s="31">
        <v>14128.33</v>
      </c>
    </row>
    <row r="482" spans="1:34" x14ac:dyDescent="0.3">
      <c r="A482" s="4">
        <v>489026905</v>
      </c>
      <c r="B482" s="3" t="s">
        <v>229</v>
      </c>
      <c r="C482" s="3" t="s">
        <v>1267</v>
      </c>
      <c r="D482" s="14">
        <v>84.553382873535156</v>
      </c>
      <c r="E482" s="14">
        <v>86.553855895996094</v>
      </c>
      <c r="F482" s="14">
        <v>81.141197204589844</v>
      </c>
      <c r="G482" s="14">
        <v>81.9674072265625</v>
      </c>
      <c r="H482" s="5">
        <v>624</v>
      </c>
      <c r="I482" s="15" t="s">
        <v>3980</v>
      </c>
      <c r="J482" s="15">
        <v>5</v>
      </c>
      <c r="K482" s="3" t="s">
        <v>3879</v>
      </c>
      <c r="L482" s="3" t="s">
        <v>3914</v>
      </c>
      <c r="M482" s="3" t="s">
        <v>3918</v>
      </c>
      <c r="N482" s="3" t="s">
        <v>3924</v>
      </c>
      <c r="O482" s="5">
        <v>246</v>
      </c>
      <c r="P482" s="17">
        <v>6.2271062284708023E-2</v>
      </c>
      <c r="Q482" s="5">
        <v>244</v>
      </c>
      <c r="R482" s="17">
        <v>6.2271062284708023E-2</v>
      </c>
      <c r="S482" s="5">
        <v>247</v>
      </c>
      <c r="T482" s="17">
        <v>1.0989011265337471E-2</v>
      </c>
      <c r="U482" s="5">
        <v>245</v>
      </c>
      <c r="V482" s="17">
        <v>1.0989011265337471E-2</v>
      </c>
      <c r="W482" s="17">
        <v>1.4E-2</v>
      </c>
      <c r="X482" s="17">
        <v>0.96199999999999997</v>
      </c>
      <c r="Y482" s="17"/>
      <c r="Z482" s="17">
        <v>1.9E-2</v>
      </c>
      <c r="AA482" s="17"/>
      <c r="AB482" s="17">
        <v>4.999999888241291E-3</v>
      </c>
      <c r="AC482" s="17">
        <v>0.872</v>
      </c>
      <c r="AD482" s="17">
        <v>5.8000000000000003E-2</v>
      </c>
      <c r="AE482" s="17">
        <v>0.92900000000000005</v>
      </c>
      <c r="AF482" s="5">
        <v>0</v>
      </c>
      <c r="AG482" s="31">
        <v>10990.0400390625</v>
      </c>
      <c r="AH482" s="31">
        <v>13846.49</v>
      </c>
    </row>
    <row r="483" spans="1:34" x14ac:dyDescent="0.3">
      <c r="A483" s="4">
        <v>171211050</v>
      </c>
      <c r="B483" s="3" t="s">
        <v>72</v>
      </c>
      <c r="C483" s="3" t="s">
        <v>744</v>
      </c>
      <c r="D483" s="14">
        <v>85.823341369628906</v>
      </c>
      <c r="E483" s="14">
        <v>88.903419494628906</v>
      </c>
      <c r="F483" s="14">
        <v>81.497093200683594</v>
      </c>
      <c r="G483" s="14">
        <v>84.992759704589844</v>
      </c>
      <c r="H483" s="5">
        <v>68</v>
      </c>
      <c r="I483" s="15">
        <v>6</v>
      </c>
      <c r="J483" s="15">
        <v>12</v>
      </c>
      <c r="K483" s="3" t="s">
        <v>3798</v>
      </c>
      <c r="L483" s="3" t="s">
        <v>3908</v>
      </c>
      <c r="M483" s="3" t="s">
        <v>3916</v>
      </c>
      <c r="N483" s="3" t="s">
        <v>3921</v>
      </c>
      <c r="O483" s="5">
        <v>40</v>
      </c>
      <c r="P483" s="17">
        <v>0.46666666865348821</v>
      </c>
      <c r="Q483" s="5">
        <v>23</v>
      </c>
      <c r="R483" s="17">
        <v>0.3333333432674408</v>
      </c>
      <c r="S483" s="5">
        <v>39</v>
      </c>
      <c r="T483" s="17">
        <v>0.3333333432674408</v>
      </c>
      <c r="U483" s="5">
        <v>22</v>
      </c>
      <c r="V483" s="17">
        <v>0.17647059261798859</v>
      </c>
      <c r="W483" s="17"/>
      <c r="X483" s="17"/>
      <c r="Y483" s="17"/>
      <c r="Z483" s="17">
        <v>0.94100000000000006</v>
      </c>
      <c r="AA483" s="17"/>
      <c r="AB483" s="17">
        <v>5.9000000357627869E-2</v>
      </c>
      <c r="AC483" s="17"/>
      <c r="AD483" s="17">
        <v>0.13200000000000001</v>
      </c>
      <c r="AE483" s="17">
        <v>0.47399999999999998</v>
      </c>
      <c r="AF483" s="5">
        <v>0</v>
      </c>
      <c r="AG483" s="31">
        <v>12362.5302734375</v>
      </c>
      <c r="AH483" s="31">
        <v>13373.66</v>
      </c>
    </row>
    <row r="484" spans="1:34" x14ac:dyDescent="0.3">
      <c r="A484" s="4">
        <v>171214020</v>
      </c>
      <c r="B484" s="3" t="s">
        <v>72</v>
      </c>
      <c r="C484" s="3" t="s">
        <v>745</v>
      </c>
      <c r="D484" s="14">
        <v>88.415992736816406</v>
      </c>
      <c r="E484" s="14">
        <v>85.501739501953125</v>
      </c>
      <c r="F484" s="14">
        <v>86.428108215332031</v>
      </c>
      <c r="G484" s="14">
        <v>84.003990173339844</v>
      </c>
      <c r="H484" s="5">
        <v>55</v>
      </c>
      <c r="I484" s="15" t="s">
        <v>3980</v>
      </c>
      <c r="J484" s="15">
        <v>5</v>
      </c>
      <c r="K484" s="3" t="s">
        <v>3798</v>
      </c>
      <c r="L484" s="3" t="s">
        <v>3908</v>
      </c>
      <c r="M484" s="3" t="s">
        <v>3916</v>
      </c>
      <c r="N484" s="3" t="s">
        <v>3921</v>
      </c>
      <c r="O484" s="5">
        <v>51</v>
      </c>
      <c r="P484" s="17">
        <v>0.25</v>
      </c>
      <c r="Q484" s="5">
        <v>26</v>
      </c>
      <c r="R484" s="17">
        <v>0.2800000011920929</v>
      </c>
      <c r="S484" s="5">
        <v>50</v>
      </c>
      <c r="T484" s="17">
        <v>0.57499998807907104</v>
      </c>
      <c r="U484" s="5">
        <v>25</v>
      </c>
      <c r="V484" s="17">
        <v>0.36000001430511469</v>
      </c>
      <c r="W484" s="17"/>
      <c r="X484" s="17"/>
      <c r="Y484" s="17"/>
      <c r="Z484" s="17">
        <v>0.89100000000000001</v>
      </c>
      <c r="AA484" s="17"/>
      <c r="AB484" s="17">
        <v>0.1089999973773956</v>
      </c>
      <c r="AC484" s="17"/>
      <c r="AD484" s="17">
        <v>0.29099999999999998</v>
      </c>
      <c r="AE484" s="17">
        <v>0.53600000000000003</v>
      </c>
      <c r="AF484" s="5">
        <v>0</v>
      </c>
      <c r="AG484" s="31">
        <v>14522.0498046875</v>
      </c>
      <c r="AH484" s="31">
        <v>15219.84</v>
      </c>
    </row>
    <row r="485" spans="1:34" x14ac:dyDescent="0.3">
      <c r="A485" s="4">
        <v>840031050</v>
      </c>
      <c r="B485" s="3" t="s">
        <v>398</v>
      </c>
      <c r="C485" s="3" t="s">
        <v>1631</v>
      </c>
      <c r="D485" s="14">
        <v>82.841011047363281</v>
      </c>
      <c r="E485" s="14">
        <v>80.482345581054688</v>
      </c>
      <c r="F485" s="14">
        <v>89.267974853515625</v>
      </c>
      <c r="G485" s="14">
        <v>86.835784912109375</v>
      </c>
      <c r="H485" s="5">
        <v>100</v>
      </c>
      <c r="I485" s="15">
        <v>7</v>
      </c>
      <c r="J485" s="15">
        <v>12</v>
      </c>
      <c r="K485" s="3" t="s">
        <v>3802</v>
      </c>
      <c r="L485" s="3" t="s">
        <v>3907</v>
      </c>
      <c r="M485" s="3" t="s">
        <v>3917</v>
      </c>
      <c r="N485" s="3" t="s">
        <v>3923</v>
      </c>
      <c r="O485" s="5">
        <v>62</v>
      </c>
      <c r="P485" s="17">
        <v>0.39130434393882751</v>
      </c>
      <c r="Q485" s="5">
        <v>26</v>
      </c>
      <c r="R485" s="17">
        <v>0.375</v>
      </c>
      <c r="S485" s="5">
        <v>62</v>
      </c>
      <c r="T485" s="17">
        <v>0.43478259444236761</v>
      </c>
      <c r="U485" s="5">
        <v>26</v>
      </c>
      <c r="V485" s="17">
        <v>0.23529411852359769</v>
      </c>
      <c r="W485" s="17"/>
      <c r="X485" s="17"/>
      <c r="Y485" s="17"/>
      <c r="Z485" s="17">
        <v>0.94000000000000006</v>
      </c>
      <c r="AA485" s="17">
        <v>0.05</v>
      </c>
      <c r="AB485" s="17">
        <v>9.9999997764825821E-3</v>
      </c>
      <c r="AC485" s="17"/>
      <c r="AD485" s="17">
        <v>0.09</v>
      </c>
      <c r="AE485" s="17">
        <v>0.34</v>
      </c>
      <c r="AF485" s="5">
        <v>0</v>
      </c>
      <c r="AG485" s="31">
        <v>9300.98046875</v>
      </c>
      <c r="AH485" s="31">
        <v>12564.85</v>
      </c>
    </row>
    <row r="486" spans="1:34" x14ac:dyDescent="0.3">
      <c r="A486" s="4">
        <v>840034020</v>
      </c>
      <c r="B486" s="3" t="s">
        <v>398</v>
      </c>
      <c r="C486" s="3" t="s">
        <v>1632</v>
      </c>
      <c r="D486" s="14">
        <v>88.685447692871094</v>
      </c>
      <c r="E486" s="14">
        <v>89.700210571289063</v>
      </c>
      <c r="F486" s="14">
        <v>87.3033447265625</v>
      </c>
      <c r="G486" s="14">
        <v>88.532417297363281</v>
      </c>
      <c r="H486" s="5">
        <v>142</v>
      </c>
      <c r="I486" s="15" t="s">
        <v>3981</v>
      </c>
      <c r="J486" s="15">
        <v>6</v>
      </c>
      <c r="K486" s="3" t="s">
        <v>3802</v>
      </c>
      <c r="L486" s="3" t="s">
        <v>3907</v>
      </c>
      <c r="M486" s="3" t="s">
        <v>3917</v>
      </c>
      <c r="N486" s="3" t="s">
        <v>3923</v>
      </c>
      <c r="O486" s="5">
        <v>95</v>
      </c>
      <c r="P486" s="17">
        <v>0.40259739756584167</v>
      </c>
      <c r="Q486" s="5">
        <v>53</v>
      </c>
      <c r="R486" s="17">
        <v>0.1428571492433548</v>
      </c>
      <c r="S486" s="5">
        <v>95</v>
      </c>
      <c r="T486" s="17">
        <v>0.27272728085517878</v>
      </c>
      <c r="U486" s="5">
        <v>53</v>
      </c>
      <c r="V486" s="17">
        <v>0.1190476194024086</v>
      </c>
      <c r="W486" s="17"/>
      <c r="X486" s="17"/>
      <c r="Y486" s="17"/>
      <c r="Z486" s="17">
        <v>0.94400000000000006</v>
      </c>
      <c r="AA486" s="17"/>
      <c r="AB486" s="17">
        <v>5.6000001728534698E-2</v>
      </c>
      <c r="AC486" s="17"/>
      <c r="AD486" s="17">
        <v>0.183</v>
      </c>
      <c r="AE486" s="17">
        <v>0.52800000000000002</v>
      </c>
      <c r="AF486" s="5">
        <v>0</v>
      </c>
      <c r="AG486" s="31">
        <v>7569.169921875</v>
      </c>
      <c r="AH486" s="31">
        <v>9844.42</v>
      </c>
    </row>
    <row r="487" spans="1:34" x14ac:dyDescent="0.3">
      <c r="A487" s="4">
        <v>100893000</v>
      </c>
      <c r="B487" s="3" t="s">
        <v>39</v>
      </c>
      <c r="C487" s="3" t="s">
        <v>625</v>
      </c>
      <c r="D487" s="14">
        <v>80.824470520019531</v>
      </c>
      <c r="E487" s="14">
        <v>78.590705871582031</v>
      </c>
      <c r="F487" s="14">
        <v>86.873428344726563</v>
      </c>
      <c r="G487" s="14">
        <v>84.894798278808594</v>
      </c>
      <c r="H487" s="5">
        <v>346</v>
      </c>
      <c r="I487" s="15">
        <v>6</v>
      </c>
      <c r="J487" s="15">
        <v>8</v>
      </c>
      <c r="K487" s="3" t="s">
        <v>3821</v>
      </c>
      <c r="L487" s="3" t="s">
        <v>3909</v>
      </c>
      <c r="M487" s="3" t="s">
        <v>3917</v>
      </c>
      <c r="N487" s="3" t="s">
        <v>3924</v>
      </c>
      <c r="O487" s="5">
        <v>666</v>
      </c>
      <c r="P487" s="17">
        <v>0.44179105758666992</v>
      </c>
      <c r="Q487" s="5">
        <v>208</v>
      </c>
      <c r="R487" s="17">
        <v>0.24761904776096341</v>
      </c>
      <c r="S487" s="5">
        <v>667</v>
      </c>
      <c r="T487" s="17">
        <v>0.48358207941055298</v>
      </c>
      <c r="U487" s="5">
        <v>208</v>
      </c>
      <c r="V487" s="17">
        <v>0.2380952388048172</v>
      </c>
      <c r="W487" s="17">
        <v>2.5999999999999999E-2</v>
      </c>
      <c r="X487" s="17">
        <v>3.2000000000000001E-2</v>
      </c>
      <c r="Y487" s="17"/>
      <c r="Z487" s="17">
        <v>0.879</v>
      </c>
      <c r="AA487" s="17">
        <v>5.1999999999999998E-2</v>
      </c>
      <c r="AB487" s="17">
        <v>1.200000010430813E-2</v>
      </c>
      <c r="AC487" s="17"/>
      <c r="AD487" s="17">
        <v>0.104</v>
      </c>
      <c r="AE487" s="17">
        <v>0.23499999999999999</v>
      </c>
      <c r="AF487" s="5">
        <v>0</v>
      </c>
      <c r="AG487" s="31">
        <v>6375.83984375</v>
      </c>
      <c r="AH487" s="31">
        <v>7972.23</v>
      </c>
    </row>
    <row r="488" spans="1:34" x14ac:dyDescent="0.3">
      <c r="A488" s="4">
        <v>100894020</v>
      </c>
      <c r="B488" s="3" t="s">
        <v>39</v>
      </c>
      <c r="C488" s="3" t="s">
        <v>626</v>
      </c>
      <c r="D488" s="14">
        <v>85.752639770507813</v>
      </c>
      <c r="E488" s="14">
        <v>86.160171508789063</v>
      </c>
      <c r="F488" s="14">
        <v>87.302131652832031</v>
      </c>
      <c r="G488" s="14">
        <v>87.223556518554688</v>
      </c>
      <c r="H488" s="5">
        <v>326</v>
      </c>
      <c r="I488" s="15">
        <v>3</v>
      </c>
      <c r="J488" s="15">
        <v>5</v>
      </c>
      <c r="K488" s="3" t="s">
        <v>3821</v>
      </c>
      <c r="L488" s="3" t="s">
        <v>3909</v>
      </c>
      <c r="M488" s="3" t="s">
        <v>3917</v>
      </c>
      <c r="N488" s="3" t="s">
        <v>3924</v>
      </c>
      <c r="O488" s="5">
        <v>320</v>
      </c>
      <c r="P488" s="17">
        <v>0.45454546809196472</v>
      </c>
      <c r="Q488" s="5">
        <v>129</v>
      </c>
      <c r="R488" s="17">
        <v>0.32673266530036932</v>
      </c>
      <c r="S488" s="5">
        <v>320</v>
      </c>
      <c r="T488" s="17">
        <v>0.41883116960525513</v>
      </c>
      <c r="U488" s="5">
        <v>129</v>
      </c>
      <c r="V488" s="17">
        <v>0.25742575526237488</v>
      </c>
      <c r="W488" s="17">
        <v>1.7999999999999999E-2</v>
      </c>
      <c r="X488" s="17">
        <v>2.5000000000000001E-2</v>
      </c>
      <c r="Y488" s="17">
        <v>2.1000000000000001E-2</v>
      </c>
      <c r="Z488" s="17">
        <v>0.85599999999999998</v>
      </c>
      <c r="AA488" s="17">
        <v>7.3999999999999996E-2</v>
      </c>
      <c r="AB488" s="17">
        <v>6.0000000521540642E-3</v>
      </c>
      <c r="AC488" s="17"/>
      <c r="AD488" s="17">
        <v>8.6000000000000007E-2</v>
      </c>
      <c r="AE488" s="17">
        <v>0.255</v>
      </c>
      <c r="AF488" s="5">
        <v>0</v>
      </c>
      <c r="AG488" s="31">
        <v>6395.14990234375</v>
      </c>
      <c r="AH488" s="31">
        <v>7991.69</v>
      </c>
    </row>
    <row r="489" spans="1:34" x14ac:dyDescent="0.3">
      <c r="A489" s="4">
        <v>130553000</v>
      </c>
      <c r="B489" s="3" t="s">
        <v>52</v>
      </c>
      <c r="C489" s="3" t="s">
        <v>695</v>
      </c>
      <c r="D489" s="14">
        <v>88.640190124511719</v>
      </c>
      <c r="E489" s="14">
        <v>88.702690124511719</v>
      </c>
      <c r="F489" s="14">
        <v>84.755699157714844</v>
      </c>
      <c r="G489" s="14">
        <v>85.99383544921875</v>
      </c>
      <c r="H489" s="5">
        <v>142</v>
      </c>
      <c r="I489" s="15">
        <v>6</v>
      </c>
      <c r="J489" s="15">
        <v>8</v>
      </c>
      <c r="K489" s="3" t="s">
        <v>3869</v>
      </c>
      <c r="L489" s="3" t="s">
        <v>3912</v>
      </c>
      <c r="M489" s="3" t="s">
        <v>3917</v>
      </c>
      <c r="N489" s="3" t="s">
        <v>3921</v>
      </c>
      <c r="O489" s="5">
        <v>271</v>
      </c>
      <c r="P489" s="17">
        <v>0.39849624037742609</v>
      </c>
      <c r="Q489" s="5">
        <v>151</v>
      </c>
      <c r="R489" s="17">
        <v>0.36000001430511469</v>
      </c>
      <c r="S489" s="5">
        <v>269</v>
      </c>
      <c r="T489" s="17">
        <v>0.41353383660316467</v>
      </c>
      <c r="U489" s="5">
        <v>149</v>
      </c>
      <c r="V489" s="17">
        <v>0.40000000596046448</v>
      </c>
      <c r="W489" s="17"/>
      <c r="X489" s="17">
        <v>6.3E-2</v>
      </c>
      <c r="Y489" s="17"/>
      <c r="Z489" s="17">
        <v>0.91500000000000004</v>
      </c>
      <c r="AA489" s="17"/>
      <c r="AB489" s="17">
        <v>2.0999999716877941E-2</v>
      </c>
      <c r="AC489" s="17"/>
      <c r="AD489" s="17">
        <v>0.13400000000000001</v>
      </c>
      <c r="AE489" s="17">
        <v>0.47299999999999998</v>
      </c>
      <c r="AF489" s="5">
        <v>0</v>
      </c>
      <c r="AG489" s="31">
        <v>11272.5703125</v>
      </c>
      <c r="AH489" s="31">
        <v>12179.3</v>
      </c>
    </row>
    <row r="490" spans="1:34" x14ac:dyDescent="0.3">
      <c r="A490" s="4">
        <v>130554020</v>
      </c>
      <c r="B490" s="3" t="s">
        <v>52</v>
      </c>
      <c r="C490" s="3" t="s">
        <v>696</v>
      </c>
      <c r="D490" s="14">
        <v>90.99066162109375</v>
      </c>
      <c r="E490" s="14">
        <v>86.597084045410156</v>
      </c>
      <c r="F490" s="14">
        <v>89.239128112792969</v>
      </c>
      <c r="G490" s="14">
        <v>92.882255554199219</v>
      </c>
      <c r="H490" s="5">
        <v>242</v>
      </c>
      <c r="I490" s="15" t="s">
        <v>3980</v>
      </c>
      <c r="J490" s="15">
        <v>5</v>
      </c>
      <c r="K490" s="3" t="s">
        <v>3869</v>
      </c>
      <c r="L490" s="3" t="s">
        <v>3912</v>
      </c>
      <c r="M490" s="3" t="s">
        <v>3917</v>
      </c>
      <c r="N490" s="3" t="s">
        <v>3921</v>
      </c>
      <c r="O490" s="5">
        <v>136</v>
      </c>
      <c r="P490" s="17">
        <v>0.4609375</v>
      </c>
      <c r="Q490" s="5">
        <v>77</v>
      </c>
      <c r="R490" s="17">
        <v>0.33802816271781921</v>
      </c>
      <c r="S490" s="5">
        <v>136</v>
      </c>
      <c r="T490" s="17">
        <v>0.5</v>
      </c>
      <c r="U490" s="5">
        <v>77</v>
      </c>
      <c r="V490" s="17">
        <v>0.36619716882705688</v>
      </c>
      <c r="W490" s="17"/>
      <c r="X490" s="17">
        <v>3.6999999999999998E-2</v>
      </c>
      <c r="Y490" s="17"/>
      <c r="Z490" s="17">
        <v>0.91700000000000004</v>
      </c>
      <c r="AA490" s="17">
        <v>2.9000000000000001E-2</v>
      </c>
      <c r="AB490" s="17">
        <v>1.7000000923871991E-2</v>
      </c>
      <c r="AC490" s="17"/>
      <c r="AD490" s="17">
        <v>0.22700000000000001</v>
      </c>
      <c r="AE490" s="17">
        <v>0.47299999999999998</v>
      </c>
      <c r="AF490" s="5">
        <v>0</v>
      </c>
      <c r="AG490" s="31">
        <v>12571.4404296875</v>
      </c>
      <c r="AH490" s="31">
        <v>12956.29</v>
      </c>
    </row>
    <row r="491" spans="1:34" x14ac:dyDescent="0.3">
      <c r="A491" s="4">
        <v>961033000</v>
      </c>
      <c r="B491" s="3" t="s">
        <v>454</v>
      </c>
      <c r="C491" s="3" t="s">
        <v>1882</v>
      </c>
      <c r="D491" s="14">
        <v>73.039802551269531</v>
      </c>
      <c r="E491" s="14">
        <v>74.577438354492188</v>
      </c>
      <c r="F491" s="14">
        <v>79.6524658203125</v>
      </c>
      <c r="G491" s="14">
        <v>81.481315612792969</v>
      </c>
      <c r="H491" s="5">
        <v>335</v>
      </c>
      <c r="I491" s="15">
        <v>6</v>
      </c>
      <c r="J491" s="15">
        <v>8</v>
      </c>
      <c r="K491" s="3" t="s">
        <v>3882</v>
      </c>
      <c r="L491" s="3" t="s">
        <v>3915</v>
      </c>
      <c r="M491" s="3" t="s">
        <v>3918</v>
      </c>
      <c r="N491" s="3" t="s">
        <v>3922</v>
      </c>
      <c r="O491" s="5">
        <v>640</v>
      </c>
      <c r="P491" s="17">
        <v>0.30944624543190002</v>
      </c>
      <c r="Q491" s="5">
        <v>640</v>
      </c>
      <c r="R491" s="17">
        <v>0.30944624543190002</v>
      </c>
      <c r="S491" s="5">
        <v>640</v>
      </c>
      <c r="T491" s="17">
        <v>0.30293160676956182</v>
      </c>
      <c r="U491" s="5">
        <v>640</v>
      </c>
      <c r="V491" s="17">
        <v>0.30293160676956182</v>
      </c>
      <c r="W491" s="17">
        <v>0.21199999999999999</v>
      </c>
      <c r="X491" s="17">
        <v>6.6000000000000003E-2</v>
      </c>
      <c r="Y491" s="17">
        <v>1.4999999999999999E-2</v>
      </c>
      <c r="Z491" s="17">
        <v>0.58799999999999997</v>
      </c>
      <c r="AA491" s="17">
        <v>0.11600000000000001</v>
      </c>
      <c r="AB491" s="17">
        <v>3.0000000260770321E-3</v>
      </c>
      <c r="AC491" s="17">
        <v>8.1000000000000003E-2</v>
      </c>
      <c r="AD491" s="17">
        <v>0.16400000000000001</v>
      </c>
      <c r="AE491" s="17">
        <v>0.57889999999999997</v>
      </c>
      <c r="AF491" s="5">
        <v>1</v>
      </c>
      <c r="AG491" s="31">
        <v>12410.98046875</v>
      </c>
      <c r="AH491" s="31">
        <v>12746.88</v>
      </c>
    </row>
    <row r="492" spans="1:34" x14ac:dyDescent="0.3">
      <c r="A492" s="4">
        <v>961034020</v>
      </c>
      <c r="B492" s="3" t="s">
        <v>454</v>
      </c>
      <c r="C492" s="3" t="s">
        <v>1883</v>
      </c>
      <c r="D492" s="14">
        <v>73.99566650390625</v>
      </c>
      <c r="E492" s="14">
        <v>75.491828918457031</v>
      </c>
      <c r="F492" s="14">
        <v>77.688209533691406</v>
      </c>
      <c r="G492" s="14">
        <v>80.516586303710938</v>
      </c>
      <c r="H492" s="5">
        <v>571</v>
      </c>
      <c r="I492" s="15" t="s">
        <v>3980</v>
      </c>
      <c r="J492" s="15">
        <v>5</v>
      </c>
      <c r="K492" s="3" t="s">
        <v>3882</v>
      </c>
      <c r="L492" s="3" t="s">
        <v>3915</v>
      </c>
      <c r="M492" s="3" t="s">
        <v>3918</v>
      </c>
      <c r="N492" s="3" t="s">
        <v>3922</v>
      </c>
      <c r="O492" s="5">
        <v>318</v>
      </c>
      <c r="P492" s="17">
        <v>0.35254237055778498</v>
      </c>
      <c r="Q492" s="5">
        <v>318</v>
      </c>
      <c r="R492" s="17">
        <v>0.35254237055778498</v>
      </c>
      <c r="S492" s="5">
        <v>319</v>
      </c>
      <c r="T492" s="17">
        <v>0.34693878889083862</v>
      </c>
      <c r="U492" s="5">
        <v>319</v>
      </c>
      <c r="V492" s="17">
        <v>0.34693878889083862</v>
      </c>
      <c r="W492" s="17">
        <v>0.245</v>
      </c>
      <c r="X492" s="17">
        <v>6.5000000000000002E-2</v>
      </c>
      <c r="Y492" s="17">
        <v>1.0999999999999999E-2</v>
      </c>
      <c r="Z492" s="17">
        <v>0.59699999999999998</v>
      </c>
      <c r="AA492" s="17">
        <v>8.1000000000000003E-2</v>
      </c>
      <c r="AB492" s="17">
        <v>2.000000094994903E-3</v>
      </c>
      <c r="AC492" s="17">
        <v>0.123</v>
      </c>
      <c r="AD492" s="17">
        <v>0.156</v>
      </c>
      <c r="AE492" s="17">
        <v>0.57489999999999997</v>
      </c>
      <c r="AF492" s="5">
        <v>1</v>
      </c>
      <c r="AG492" s="31">
        <v>13245.76953125</v>
      </c>
      <c r="AH492" s="31">
        <v>13705.34</v>
      </c>
    </row>
    <row r="493" spans="1:34" x14ac:dyDescent="0.3">
      <c r="A493" s="4">
        <v>640753000</v>
      </c>
      <c r="B493" s="3" t="s">
        <v>316</v>
      </c>
      <c r="C493" s="3" t="s">
        <v>1463</v>
      </c>
      <c r="D493" s="14">
        <v>83.601249694824219</v>
      </c>
      <c r="E493" s="14">
        <v>83.211265563964844</v>
      </c>
      <c r="F493" s="14">
        <v>84.416946411132813</v>
      </c>
      <c r="G493" s="14">
        <v>84.174613952636719</v>
      </c>
      <c r="H493" s="5">
        <v>843</v>
      </c>
      <c r="I493" s="15">
        <v>6</v>
      </c>
      <c r="J493" s="15">
        <v>8</v>
      </c>
      <c r="K493" s="3" t="s">
        <v>3885</v>
      </c>
      <c r="L493" s="3" t="s">
        <v>3911</v>
      </c>
      <c r="M493" s="3" t="s">
        <v>3917</v>
      </c>
      <c r="N493" s="3" t="s">
        <v>3921</v>
      </c>
      <c r="O493" s="5">
        <v>1571</v>
      </c>
      <c r="P493" s="17">
        <v>0.45569619536399841</v>
      </c>
      <c r="Q493" s="5">
        <v>974</v>
      </c>
      <c r="R493" s="17">
        <v>0.3149779736995697</v>
      </c>
      <c r="S493" s="5">
        <v>1572</v>
      </c>
      <c r="T493" s="17">
        <v>0.4126582145690918</v>
      </c>
      <c r="U493" s="5">
        <v>974</v>
      </c>
      <c r="V493" s="17">
        <v>0.26872247457504272</v>
      </c>
      <c r="W493" s="17">
        <v>0.09</v>
      </c>
      <c r="X493" s="17">
        <v>2.1000000000000001E-2</v>
      </c>
      <c r="Y493" s="17"/>
      <c r="Z493" s="17">
        <v>0.81900000000000006</v>
      </c>
      <c r="AA493" s="17">
        <v>6.3E-2</v>
      </c>
      <c r="AB493" s="17">
        <v>7.0000002160668373E-3</v>
      </c>
      <c r="AC493" s="17"/>
      <c r="AD493" s="17">
        <v>0.17100000000000001</v>
      </c>
      <c r="AE493" s="17">
        <v>0.501</v>
      </c>
      <c r="AF493" s="5">
        <v>0</v>
      </c>
      <c r="AG493" s="31">
        <v>9789.76953125</v>
      </c>
      <c r="AH493" s="31">
        <v>9970.6</v>
      </c>
    </row>
    <row r="494" spans="1:34" x14ac:dyDescent="0.3">
      <c r="A494" s="4">
        <v>640754020</v>
      </c>
      <c r="B494" s="3" t="s">
        <v>316</v>
      </c>
      <c r="C494" s="3" t="s">
        <v>1464</v>
      </c>
      <c r="D494" s="14">
        <v>86.19061279296875</v>
      </c>
      <c r="E494" s="14">
        <v>87.370521545410156</v>
      </c>
      <c r="F494" s="14">
        <v>85.547103881835938</v>
      </c>
      <c r="G494" s="14">
        <v>87.299087524414063</v>
      </c>
      <c r="H494" s="5">
        <v>200</v>
      </c>
      <c r="I494" s="15" t="s">
        <v>3981</v>
      </c>
      <c r="J494" s="15">
        <v>5</v>
      </c>
      <c r="K494" s="3" t="s">
        <v>3885</v>
      </c>
      <c r="L494" s="3" t="s">
        <v>3911</v>
      </c>
      <c r="M494" s="3" t="s">
        <v>3917</v>
      </c>
      <c r="N494" s="3" t="s">
        <v>3921</v>
      </c>
      <c r="O494" s="5">
        <v>140</v>
      </c>
      <c r="P494" s="17">
        <v>0.41052630543708801</v>
      </c>
      <c r="Q494" s="5">
        <v>104</v>
      </c>
      <c r="R494" s="17">
        <v>0.3125</v>
      </c>
      <c r="S494" s="5">
        <v>140</v>
      </c>
      <c r="T494" s="17">
        <v>0.3368421196937561</v>
      </c>
      <c r="U494" s="5">
        <v>104</v>
      </c>
      <c r="V494" s="17">
        <v>0.234375</v>
      </c>
      <c r="W494" s="17">
        <v>6.5000000000000002E-2</v>
      </c>
      <c r="X494" s="17">
        <v>2.5000000000000001E-2</v>
      </c>
      <c r="Y494" s="17"/>
      <c r="Z494" s="17">
        <v>0.86499999999999999</v>
      </c>
      <c r="AA494" s="17">
        <v>0.04</v>
      </c>
      <c r="AB494" s="17">
        <v>4.999999888241291E-3</v>
      </c>
      <c r="AC494" s="17"/>
      <c r="AD494" s="17">
        <v>7.0000000000000007E-2</v>
      </c>
      <c r="AE494" s="17">
        <v>0.59699999999999998</v>
      </c>
      <c r="AF494" s="5">
        <v>0</v>
      </c>
      <c r="AG494" s="31">
        <v>9817.099609375</v>
      </c>
      <c r="AH494" s="31">
        <v>10861.66</v>
      </c>
    </row>
    <row r="495" spans="1:34" x14ac:dyDescent="0.3">
      <c r="A495" s="4">
        <v>640754060</v>
      </c>
      <c r="B495" s="3" t="s">
        <v>316</v>
      </c>
      <c r="C495" s="3" t="s">
        <v>574</v>
      </c>
      <c r="D495" s="14">
        <v>75.763214111328125</v>
      </c>
      <c r="E495" s="14">
        <v>76.991325378417969</v>
      </c>
      <c r="F495" s="14">
        <v>79.317131042480469</v>
      </c>
      <c r="G495" s="14">
        <v>80.47796630859375</v>
      </c>
      <c r="H495" s="5">
        <v>164</v>
      </c>
      <c r="I495" s="15" t="s">
        <v>3981</v>
      </c>
      <c r="J495" s="15">
        <v>5</v>
      </c>
      <c r="K495" s="3" t="s">
        <v>3885</v>
      </c>
      <c r="L495" s="3" t="s">
        <v>3911</v>
      </c>
      <c r="M495" s="3" t="s">
        <v>3917</v>
      </c>
      <c r="N495" s="3" t="s">
        <v>3921</v>
      </c>
      <c r="O495" s="5">
        <v>89</v>
      </c>
      <c r="P495" s="17">
        <v>0.17647059261798859</v>
      </c>
      <c r="Q495" s="5">
        <v>82</v>
      </c>
      <c r="R495" s="17">
        <v>0.16393442451953891</v>
      </c>
      <c r="S495" s="5">
        <v>89</v>
      </c>
      <c r="T495" s="17">
        <v>0.14705882966518399</v>
      </c>
      <c r="U495" s="5">
        <v>82</v>
      </c>
      <c r="V495" s="17">
        <v>0.1311475336551666</v>
      </c>
      <c r="W495" s="17">
        <v>0.14599999999999999</v>
      </c>
      <c r="X495" s="17">
        <v>3.6999999999999998E-2</v>
      </c>
      <c r="Y495" s="17"/>
      <c r="Z495" s="17">
        <v>0.68900000000000006</v>
      </c>
      <c r="AA495" s="17">
        <v>0.11600000000000001</v>
      </c>
      <c r="AB495" s="17">
        <v>1.200000010430813E-2</v>
      </c>
      <c r="AC495" s="17"/>
      <c r="AD495" s="17">
        <v>0.39</v>
      </c>
      <c r="AE495" s="17">
        <v>0.85699999999999998</v>
      </c>
      <c r="AF495" s="5">
        <v>0</v>
      </c>
      <c r="AG495" s="31">
        <v>13648.3798828125</v>
      </c>
      <c r="AH495" s="31">
        <v>15139.71</v>
      </c>
    </row>
    <row r="496" spans="1:34" x14ac:dyDescent="0.3">
      <c r="A496" s="4">
        <v>640754080</v>
      </c>
      <c r="B496" s="3" t="s">
        <v>316</v>
      </c>
      <c r="C496" s="3" t="s">
        <v>680</v>
      </c>
      <c r="D496" s="14">
        <v>87.826309204101563</v>
      </c>
      <c r="E496" s="14">
        <v>86.709709167480469</v>
      </c>
      <c r="F496" s="14">
        <v>86.580055236816406</v>
      </c>
      <c r="G496" s="14">
        <v>87.30084228515625</v>
      </c>
      <c r="H496" s="5">
        <v>312</v>
      </c>
      <c r="I496" s="15" t="s">
        <v>3981</v>
      </c>
      <c r="J496" s="15">
        <v>5</v>
      </c>
      <c r="K496" s="3" t="s">
        <v>3885</v>
      </c>
      <c r="L496" s="3" t="s">
        <v>3911</v>
      </c>
      <c r="M496" s="3" t="s">
        <v>3917</v>
      </c>
      <c r="N496" s="3" t="s">
        <v>3921</v>
      </c>
      <c r="O496" s="5">
        <v>165</v>
      </c>
      <c r="P496" s="17">
        <v>0.49264705181121832</v>
      </c>
      <c r="Q496" s="5">
        <v>102</v>
      </c>
      <c r="R496" s="17">
        <v>0.32098764181137079</v>
      </c>
      <c r="S496" s="5">
        <v>165</v>
      </c>
      <c r="T496" s="17">
        <v>0.4632352888584137</v>
      </c>
      <c r="U496" s="5">
        <v>102</v>
      </c>
      <c r="V496" s="17">
        <v>0.32098764181137079</v>
      </c>
      <c r="W496" s="17">
        <v>5.3999999999999999E-2</v>
      </c>
      <c r="X496" s="17">
        <v>2.1999999999999999E-2</v>
      </c>
      <c r="Y496" s="17"/>
      <c r="Z496" s="17">
        <v>0.85599999999999998</v>
      </c>
      <c r="AA496" s="17">
        <v>6.0999999999999999E-2</v>
      </c>
      <c r="AB496" s="17">
        <v>6.0000000521540642E-3</v>
      </c>
      <c r="AC496" s="17"/>
      <c r="AD496" s="17">
        <v>0.10299999999999999</v>
      </c>
      <c r="AE496" s="17">
        <v>0.503</v>
      </c>
      <c r="AF496" s="5">
        <v>0</v>
      </c>
      <c r="AG496" s="31">
        <v>8596.3095703125</v>
      </c>
      <c r="AH496" s="31">
        <v>8915.66</v>
      </c>
    </row>
    <row r="497" spans="1:34" x14ac:dyDescent="0.3">
      <c r="A497" s="4">
        <v>640754090</v>
      </c>
      <c r="B497" s="3" t="s">
        <v>316</v>
      </c>
      <c r="C497" s="3" t="s">
        <v>1465</v>
      </c>
      <c r="D497" s="14">
        <v>84.869041442871094</v>
      </c>
      <c r="E497" s="14">
        <v>81.566261291503906</v>
      </c>
      <c r="F497" s="14">
        <v>86.015785217285156</v>
      </c>
      <c r="G497" s="14">
        <v>85.240303039550781</v>
      </c>
      <c r="H497" s="5">
        <v>254</v>
      </c>
      <c r="I497" s="15" t="s">
        <v>3981</v>
      </c>
      <c r="J497" s="15">
        <v>5</v>
      </c>
      <c r="K497" s="3" t="s">
        <v>3885</v>
      </c>
      <c r="L497" s="3" t="s">
        <v>3911</v>
      </c>
      <c r="M497" s="3" t="s">
        <v>3917</v>
      </c>
      <c r="N497" s="3" t="s">
        <v>3921</v>
      </c>
      <c r="O497" s="5">
        <v>163</v>
      </c>
      <c r="P497" s="17">
        <v>0.71969699859619141</v>
      </c>
      <c r="Q497" s="5">
        <v>73</v>
      </c>
      <c r="R497" s="17">
        <v>0.50819671154022217</v>
      </c>
      <c r="S497" s="5">
        <v>163</v>
      </c>
      <c r="T497" s="17">
        <v>0.68181818723678589</v>
      </c>
      <c r="U497" s="5">
        <v>73</v>
      </c>
      <c r="V497" s="17">
        <v>0.44262295961379999</v>
      </c>
      <c r="W497" s="17"/>
      <c r="X497" s="17">
        <v>2.4E-2</v>
      </c>
      <c r="Y497" s="17"/>
      <c r="Z497" s="17">
        <v>0.94900000000000007</v>
      </c>
      <c r="AA497" s="17"/>
      <c r="AB497" s="17">
        <v>2.8000000864267349E-2</v>
      </c>
      <c r="AC497" s="17"/>
      <c r="AD497" s="17">
        <v>8.7000000000000008E-2</v>
      </c>
      <c r="AE497" s="17">
        <v>0.32700000000000001</v>
      </c>
      <c r="AF497" s="5">
        <v>0</v>
      </c>
      <c r="AG497" s="31">
        <v>9553.66015625</v>
      </c>
      <c r="AH497" s="31">
        <v>9718.2199999999993</v>
      </c>
    </row>
    <row r="498" spans="1:34" x14ac:dyDescent="0.3">
      <c r="A498" s="4">
        <v>640755010</v>
      </c>
      <c r="B498" s="3" t="s">
        <v>316</v>
      </c>
      <c r="C498" s="3" t="s">
        <v>1466</v>
      </c>
      <c r="D498" s="14">
        <v>81.058006286621094</v>
      </c>
      <c r="E498" s="14">
        <v>81.123786926269531</v>
      </c>
      <c r="F498" s="14">
        <v>80.377586364746094</v>
      </c>
      <c r="G498" s="14">
        <v>78.466178894042969</v>
      </c>
      <c r="H498" s="5">
        <v>516</v>
      </c>
      <c r="I498" s="15" t="s">
        <v>3981</v>
      </c>
      <c r="J498" s="15">
        <v>5</v>
      </c>
      <c r="K498" s="3" t="s">
        <v>3885</v>
      </c>
      <c r="L498" s="3" t="s">
        <v>3911</v>
      </c>
      <c r="M498" s="3" t="s">
        <v>3917</v>
      </c>
      <c r="N498" s="3" t="s">
        <v>3921</v>
      </c>
      <c r="O498" s="5">
        <v>192</v>
      </c>
      <c r="P498" s="17">
        <v>0.44117647409439092</v>
      </c>
      <c r="Q498" s="5">
        <v>126</v>
      </c>
      <c r="R498" s="17">
        <v>0.30909091234207148</v>
      </c>
      <c r="S498" s="5">
        <v>192</v>
      </c>
      <c r="T498" s="17">
        <v>0.30588236451148992</v>
      </c>
      <c r="U498" s="5">
        <v>126</v>
      </c>
      <c r="V498" s="17">
        <v>0.20909090340137479</v>
      </c>
      <c r="W498" s="17">
        <v>0.114</v>
      </c>
      <c r="X498" s="17">
        <v>2.1000000000000001E-2</v>
      </c>
      <c r="Y498" s="17">
        <v>1.2E-2</v>
      </c>
      <c r="Z498" s="17">
        <v>0.77700000000000002</v>
      </c>
      <c r="AA498" s="17">
        <v>7.3999999999999996E-2</v>
      </c>
      <c r="AB498" s="17">
        <v>2.000000094994903E-3</v>
      </c>
      <c r="AC498" s="17"/>
      <c r="AD498" s="17">
        <v>0.182</v>
      </c>
      <c r="AE498" s="17">
        <v>0.56100000000000005</v>
      </c>
      <c r="AF498" s="5">
        <v>0</v>
      </c>
      <c r="AG498" s="31">
        <v>10497.7998046875</v>
      </c>
      <c r="AH498" s="31">
        <v>10811.91</v>
      </c>
    </row>
    <row r="499" spans="1:34" x14ac:dyDescent="0.3">
      <c r="A499" s="4">
        <v>971224020</v>
      </c>
      <c r="B499" s="3" t="s">
        <v>466</v>
      </c>
      <c r="C499" s="3" t="s">
        <v>1931</v>
      </c>
      <c r="D499" s="14">
        <v>90.387466430664063</v>
      </c>
      <c r="E499" s="14">
        <v>89.095001220703125</v>
      </c>
      <c r="F499" s="14">
        <v>84.748733520507813</v>
      </c>
      <c r="G499" s="14">
        <v>83.323921203613281</v>
      </c>
      <c r="H499" s="5">
        <v>51</v>
      </c>
      <c r="I499" s="15" t="s">
        <v>3981</v>
      </c>
      <c r="J499" s="15">
        <v>8</v>
      </c>
      <c r="K499" s="3" t="s">
        <v>3846</v>
      </c>
      <c r="L499" s="3" t="s">
        <v>3908</v>
      </c>
      <c r="M499" s="3" t="s">
        <v>3916</v>
      </c>
      <c r="N499" s="3" t="s">
        <v>3921</v>
      </c>
      <c r="O499" s="5">
        <v>58</v>
      </c>
      <c r="P499" s="17">
        <v>0.42424243688583368</v>
      </c>
      <c r="Q499" s="5">
        <v>41</v>
      </c>
      <c r="R499" s="17">
        <v>0.42424243688583368</v>
      </c>
      <c r="S499" s="5">
        <v>58</v>
      </c>
      <c r="T499" s="17">
        <v>0.36363637447357178</v>
      </c>
      <c r="U499" s="5">
        <v>41</v>
      </c>
      <c r="V499" s="17">
        <v>0.36363637447357178</v>
      </c>
      <c r="W499" s="17"/>
      <c r="X499" s="17"/>
      <c r="Y499" s="17"/>
      <c r="Z499" s="17">
        <v>0.98</v>
      </c>
      <c r="AA499" s="17"/>
      <c r="AB499" s="17">
        <v>1.9999999552965161E-2</v>
      </c>
      <c r="AC499" s="17"/>
      <c r="AD499" s="17">
        <v>0.13700000000000001</v>
      </c>
      <c r="AE499" s="17">
        <v>0.22</v>
      </c>
      <c r="AF499" s="5">
        <v>0</v>
      </c>
      <c r="AG499" s="31">
        <v>10302.3603515625</v>
      </c>
      <c r="AH499" s="31">
        <v>12182.84</v>
      </c>
    </row>
    <row r="500" spans="1:34" x14ac:dyDescent="0.3">
      <c r="A500" s="4">
        <v>890881050</v>
      </c>
      <c r="B500" s="3" t="s">
        <v>417</v>
      </c>
      <c r="C500" s="3" t="s">
        <v>1670</v>
      </c>
      <c r="D500" s="14">
        <v>79.517181396484375</v>
      </c>
      <c r="E500" s="14">
        <v>81.492904663085938</v>
      </c>
      <c r="F500" s="14">
        <v>85.146903991699219</v>
      </c>
      <c r="G500" s="14">
        <v>87.489761352539063</v>
      </c>
      <c r="H500" s="5">
        <v>109</v>
      </c>
      <c r="I500" s="15">
        <v>7</v>
      </c>
      <c r="J500" s="15">
        <v>12</v>
      </c>
      <c r="K500" s="3" t="s">
        <v>3849</v>
      </c>
      <c r="L500" s="3" t="s">
        <v>3908</v>
      </c>
      <c r="M500" s="3" t="s">
        <v>3916</v>
      </c>
      <c r="N500" s="3" t="s">
        <v>3921</v>
      </c>
      <c r="O500" s="5">
        <v>64</v>
      </c>
      <c r="P500" s="17">
        <v>0.3541666567325592</v>
      </c>
      <c r="Q500" s="5">
        <v>47</v>
      </c>
      <c r="R500" s="17">
        <v>0.3541666567325592</v>
      </c>
      <c r="S500" s="5">
        <v>64</v>
      </c>
      <c r="T500" s="17">
        <v>0.34545454382896418</v>
      </c>
      <c r="U500" s="5">
        <v>47</v>
      </c>
      <c r="V500" s="17">
        <v>0.34545454382896418</v>
      </c>
      <c r="W500" s="17"/>
      <c r="X500" s="17"/>
      <c r="Y500" s="17"/>
      <c r="Z500" s="17">
        <v>0.97199999999999998</v>
      </c>
      <c r="AA500" s="17"/>
      <c r="AB500" s="17">
        <v>2.8000000864267349E-2</v>
      </c>
      <c r="AC500" s="17"/>
      <c r="AD500" s="17">
        <v>9.1999999999999998E-2</v>
      </c>
      <c r="AE500" s="17">
        <v>0.30599999999999999</v>
      </c>
      <c r="AF500" s="5">
        <v>0</v>
      </c>
      <c r="AG500" s="31">
        <v>14365.91015625</v>
      </c>
      <c r="AH500" s="31">
        <v>14853.98</v>
      </c>
    </row>
    <row r="501" spans="1:34" x14ac:dyDescent="0.3">
      <c r="A501" s="4">
        <v>890884020</v>
      </c>
      <c r="B501" s="3" t="s">
        <v>417</v>
      </c>
      <c r="C501" s="3" t="s">
        <v>1671</v>
      </c>
      <c r="D501" s="14">
        <v>89.333244323730469</v>
      </c>
      <c r="E501" s="14">
        <v>91.886222839355469</v>
      </c>
      <c r="F501" s="14">
        <v>91.5528564453125</v>
      </c>
      <c r="G501" s="14">
        <v>93.090202331542969</v>
      </c>
      <c r="H501" s="5">
        <v>104</v>
      </c>
      <c r="I501" s="15" t="s">
        <v>3981</v>
      </c>
      <c r="J501" s="15">
        <v>6</v>
      </c>
      <c r="K501" s="3" t="s">
        <v>3849</v>
      </c>
      <c r="L501" s="3" t="s">
        <v>3908</v>
      </c>
      <c r="M501" s="3" t="s">
        <v>3916</v>
      </c>
      <c r="N501" s="3" t="s">
        <v>3921</v>
      </c>
      <c r="O501" s="5">
        <v>87</v>
      </c>
      <c r="P501" s="17">
        <v>0.375</v>
      </c>
      <c r="Q501" s="5">
        <v>63</v>
      </c>
      <c r="R501" s="17">
        <v>0.37096774578094482</v>
      </c>
      <c r="S501" s="5">
        <v>87</v>
      </c>
      <c r="T501" s="17">
        <v>0.3125</v>
      </c>
      <c r="U501" s="5">
        <v>63</v>
      </c>
      <c r="V501" s="17">
        <v>0.32258063554763788</v>
      </c>
      <c r="W501" s="17"/>
      <c r="X501" s="17"/>
      <c r="Y501" s="17"/>
      <c r="Z501" s="17">
        <v>1</v>
      </c>
      <c r="AA501" s="17"/>
      <c r="AB501" s="17">
        <v>0</v>
      </c>
      <c r="AC501" s="17"/>
      <c r="AD501" s="17">
        <v>0.192</v>
      </c>
      <c r="AE501" s="17">
        <v>0.54500000000000004</v>
      </c>
      <c r="AF501" s="5">
        <v>0</v>
      </c>
      <c r="AG501" s="31">
        <v>11199.3896484375</v>
      </c>
      <c r="AH501" s="31">
        <v>11257.32</v>
      </c>
    </row>
    <row r="502" spans="1:34" x14ac:dyDescent="0.3">
      <c r="A502" s="4">
        <v>100923000</v>
      </c>
      <c r="B502" s="3" t="s">
        <v>42</v>
      </c>
      <c r="C502" s="3" t="s">
        <v>631</v>
      </c>
      <c r="D502" s="14">
        <v>78.721321105957031</v>
      </c>
      <c r="E502" s="14">
        <v>79.205650329589844</v>
      </c>
      <c r="F502" s="14">
        <v>88.36181640625</v>
      </c>
      <c r="G502" s="14">
        <v>87.871597290039063</v>
      </c>
      <c r="H502" s="5">
        <v>152</v>
      </c>
      <c r="I502" s="15">
        <v>6</v>
      </c>
      <c r="J502" s="15">
        <v>8</v>
      </c>
      <c r="K502" s="3" t="s">
        <v>3821</v>
      </c>
      <c r="L502" s="3" t="s">
        <v>3909</v>
      </c>
      <c r="M502" s="3" t="s">
        <v>3916</v>
      </c>
      <c r="N502" s="3" t="s">
        <v>3921</v>
      </c>
      <c r="O502" s="5">
        <v>282</v>
      </c>
      <c r="P502" s="17">
        <v>0.32876712083816528</v>
      </c>
      <c r="Q502" s="5">
        <v>122</v>
      </c>
      <c r="R502" s="17">
        <v>0.18333333730697629</v>
      </c>
      <c r="S502" s="5">
        <v>282</v>
      </c>
      <c r="T502" s="17">
        <v>0.32876712083816528</v>
      </c>
      <c r="U502" s="5">
        <v>122</v>
      </c>
      <c r="V502" s="17">
        <v>0.18333333730697629</v>
      </c>
      <c r="W502" s="17"/>
      <c r="X502" s="17">
        <v>6.6000000000000003E-2</v>
      </c>
      <c r="Y502" s="17"/>
      <c r="Z502" s="17">
        <v>0.89500000000000002</v>
      </c>
      <c r="AA502" s="17"/>
      <c r="AB502" s="17">
        <v>3.9000000804662698E-2</v>
      </c>
      <c r="AC502" s="17"/>
      <c r="AD502" s="17">
        <v>0.11799999999999999</v>
      </c>
      <c r="AE502" s="17">
        <v>0.373</v>
      </c>
      <c r="AF502" s="5">
        <v>0</v>
      </c>
      <c r="AG502" s="31">
        <v>8464.9296875</v>
      </c>
      <c r="AH502" s="31">
        <v>8674.68</v>
      </c>
    </row>
    <row r="503" spans="1:34" x14ac:dyDescent="0.3">
      <c r="A503" s="4">
        <v>100924020</v>
      </c>
      <c r="B503" s="3" t="s">
        <v>42</v>
      </c>
      <c r="C503" s="3" t="s">
        <v>632</v>
      </c>
      <c r="D503" s="14">
        <v>85.8458251953125</v>
      </c>
      <c r="E503" s="14">
        <v>86.757675170898438</v>
      </c>
      <c r="F503" s="14">
        <v>91.765190124511719</v>
      </c>
      <c r="G503" s="14">
        <v>86.845268249511719</v>
      </c>
      <c r="H503" s="5">
        <v>252</v>
      </c>
      <c r="I503" s="15" t="s">
        <v>3981</v>
      </c>
      <c r="J503" s="15">
        <v>5</v>
      </c>
      <c r="K503" s="3" t="s">
        <v>3821</v>
      </c>
      <c r="L503" s="3" t="s">
        <v>3909</v>
      </c>
      <c r="M503" s="3" t="s">
        <v>3916</v>
      </c>
      <c r="N503" s="3" t="s">
        <v>3921</v>
      </c>
      <c r="O503" s="5">
        <v>127</v>
      </c>
      <c r="P503" s="17">
        <v>0.49137932062149048</v>
      </c>
      <c r="Q503" s="5">
        <v>50</v>
      </c>
      <c r="R503" s="17">
        <v>0</v>
      </c>
      <c r="S503" s="5">
        <v>127</v>
      </c>
      <c r="T503" s="17">
        <v>0.39655172824859619</v>
      </c>
      <c r="U503" s="5">
        <v>50</v>
      </c>
      <c r="V503" s="17">
        <v>0.17777778208255771</v>
      </c>
      <c r="W503" s="17"/>
      <c r="X503" s="17">
        <v>5.6000000000000001E-2</v>
      </c>
      <c r="Y503" s="17"/>
      <c r="Z503" s="17">
        <v>0.88100000000000001</v>
      </c>
      <c r="AA503" s="17">
        <v>0.04</v>
      </c>
      <c r="AB503" s="17">
        <v>2.400000020861626E-2</v>
      </c>
      <c r="AC503" s="17"/>
      <c r="AD503" s="17">
        <v>7.4999999999999997E-2</v>
      </c>
      <c r="AE503" s="17">
        <v>0.34</v>
      </c>
      <c r="AF503" s="5">
        <v>0</v>
      </c>
      <c r="AG503" s="31">
        <v>8460.4501953125</v>
      </c>
      <c r="AH503" s="31">
        <v>8904.2800000000007</v>
      </c>
    </row>
    <row r="504" spans="1:34" x14ac:dyDescent="0.3">
      <c r="A504" s="4">
        <v>191493000</v>
      </c>
      <c r="B504" s="3" t="s">
        <v>85</v>
      </c>
      <c r="C504" s="3" t="s">
        <v>775</v>
      </c>
      <c r="D504" s="14">
        <v>87.276824951171875</v>
      </c>
      <c r="E504" s="14">
        <v>86.330841064453125</v>
      </c>
      <c r="F504" s="14">
        <v>86.846153259277344</v>
      </c>
      <c r="G504" s="14">
        <v>86.3702392578125</v>
      </c>
      <c r="H504" s="5">
        <v>523</v>
      </c>
      <c r="I504" s="15">
        <v>6</v>
      </c>
      <c r="J504" s="15">
        <v>8</v>
      </c>
      <c r="K504" s="3" t="s">
        <v>3878</v>
      </c>
      <c r="L504" s="3" t="s">
        <v>3914</v>
      </c>
      <c r="M504" s="3" t="s">
        <v>3917</v>
      </c>
      <c r="N504" s="3" t="s">
        <v>3921</v>
      </c>
      <c r="O504" s="5">
        <v>989</v>
      </c>
      <c r="P504" s="17">
        <v>0.47142857313156128</v>
      </c>
      <c r="Q504" s="5">
        <v>420</v>
      </c>
      <c r="R504" s="17">
        <v>0.37142857909202581</v>
      </c>
      <c r="S504" s="5">
        <v>990</v>
      </c>
      <c r="T504" s="17">
        <v>0.37346938252449041</v>
      </c>
      <c r="U504" s="5">
        <v>421</v>
      </c>
      <c r="V504" s="17">
        <v>0.26190477609634399</v>
      </c>
      <c r="W504" s="17">
        <v>1.4999999999999999E-2</v>
      </c>
      <c r="X504" s="17">
        <v>6.0999999999999999E-2</v>
      </c>
      <c r="Y504" s="17"/>
      <c r="Z504" s="17">
        <v>0.87</v>
      </c>
      <c r="AA504" s="17">
        <v>4.8000000000000001E-2</v>
      </c>
      <c r="AB504" s="17">
        <v>6.0000000521540642E-3</v>
      </c>
      <c r="AC504" s="17"/>
      <c r="AD504" s="17">
        <v>0.11799999999999999</v>
      </c>
      <c r="AE504" s="17">
        <v>0.32600000000000001</v>
      </c>
      <c r="AF504" s="5">
        <v>0</v>
      </c>
      <c r="AG504" s="31">
        <v>8624.349609375</v>
      </c>
      <c r="AH504" s="31">
        <v>10305.66</v>
      </c>
    </row>
    <row r="505" spans="1:34" x14ac:dyDescent="0.3">
      <c r="A505" s="4">
        <v>191494040</v>
      </c>
      <c r="B505" s="3" t="s">
        <v>85</v>
      </c>
      <c r="C505" s="3" t="s">
        <v>776</v>
      </c>
      <c r="D505" s="14">
        <v>79.507675170898438</v>
      </c>
      <c r="E505" s="14">
        <v>77.805511474609375</v>
      </c>
      <c r="F505" s="14">
        <v>82.12994384765625</v>
      </c>
      <c r="G505" s="14">
        <v>82.981918334960938</v>
      </c>
      <c r="H505" s="5">
        <v>337</v>
      </c>
      <c r="I505" s="15">
        <v>4</v>
      </c>
      <c r="J505" s="15">
        <v>5</v>
      </c>
      <c r="K505" s="3" t="s">
        <v>3878</v>
      </c>
      <c r="L505" s="3" t="s">
        <v>3914</v>
      </c>
      <c r="M505" s="3" t="s">
        <v>3917</v>
      </c>
      <c r="N505" s="3" t="s">
        <v>3921</v>
      </c>
      <c r="O505" s="5">
        <v>477</v>
      </c>
      <c r="P505" s="17">
        <v>0.43302181363105768</v>
      </c>
      <c r="Q505" s="5">
        <v>217</v>
      </c>
      <c r="R505" s="17">
        <v>0.27906978130340582</v>
      </c>
      <c r="S505" s="5">
        <v>476</v>
      </c>
      <c r="T505" s="17">
        <v>0.28971961140632629</v>
      </c>
      <c r="U505" s="5">
        <v>216</v>
      </c>
      <c r="V505" s="17">
        <v>0.13953489065170291</v>
      </c>
      <c r="W505" s="17"/>
      <c r="X505" s="17">
        <v>5.6000000000000001E-2</v>
      </c>
      <c r="Y505" s="17"/>
      <c r="Z505" s="17">
        <v>0.88400000000000001</v>
      </c>
      <c r="AA505" s="17">
        <v>4.4999999999999998E-2</v>
      </c>
      <c r="AB505" s="17">
        <v>1.499999966472387E-2</v>
      </c>
      <c r="AC505" s="17">
        <v>1.7999999999999999E-2</v>
      </c>
      <c r="AD505" s="17">
        <v>0.104</v>
      </c>
      <c r="AE505" s="17">
        <v>0.34499999999999997</v>
      </c>
      <c r="AF505" s="5">
        <v>0</v>
      </c>
      <c r="AG505" s="31">
        <v>9699.73046875</v>
      </c>
      <c r="AH505" s="31">
        <v>10193.370000000001</v>
      </c>
    </row>
    <row r="506" spans="1:34" x14ac:dyDescent="0.3">
      <c r="A506" s="4">
        <v>1141131050</v>
      </c>
      <c r="B506" s="3" t="s">
        <v>531</v>
      </c>
      <c r="C506" s="3" t="s">
        <v>2050</v>
      </c>
      <c r="D506" s="14">
        <v>82.456336975097656</v>
      </c>
      <c r="E506" s="14">
        <v>83.569183349609375</v>
      </c>
      <c r="F506" s="14">
        <v>82.223892211914063</v>
      </c>
      <c r="G506" s="14">
        <v>83.806800842285156</v>
      </c>
      <c r="H506" s="5">
        <v>338</v>
      </c>
      <c r="I506" s="15">
        <v>7</v>
      </c>
      <c r="J506" s="15">
        <v>12</v>
      </c>
      <c r="K506" s="3" t="s">
        <v>3850</v>
      </c>
      <c r="L506" s="3" t="s">
        <v>3907</v>
      </c>
      <c r="M506" s="3" t="s">
        <v>3917</v>
      </c>
      <c r="N506" s="3" t="s">
        <v>3921</v>
      </c>
      <c r="O506" s="5">
        <v>200</v>
      </c>
      <c r="P506" s="17">
        <v>0.38461539149284357</v>
      </c>
      <c r="Q506" s="5">
        <v>134</v>
      </c>
      <c r="R506" s="17">
        <v>0.3333333432674408</v>
      </c>
      <c r="S506" s="5">
        <v>200</v>
      </c>
      <c r="T506" s="17">
        <v>0.16788321733474729</v>
      </c>
      <c r="U506" s="5">
        <v>134</v>
      </c>
      <c r="V506" s="17">
        <v>0.1392405033111572</v>
      </c>
      <c r="W506" s="17"/>
      <c r="X506" s="17">
        <v>1.4999999999999999E-2</v>
      </c>
      <c r="Y506" s="17"/>
      <c r="Z506" s="17">
        <v>0.95900000000000007</v>
      </c>
      <c r="AA506" s="17"/>
      <c r="AB506" s="17">
        <v>2.700000070035458E-2</v>
      </c>
      <c r="AC506" s="17"/>
      <c r="AD506" s="17">
        <v>0.112</v>
      </c>
      <c r="AE506" s="17">
        <v>0.61199999999999999</v>
      </c>
      <c r="AF506" s="5">
        <v>0</v>
      </c>
      <c r="AG506" s="31">
        <v>7866.8701171875</v>
      </c>
      <c r="AH506" s="31">
        <v>8540.1200000000008</v>
      </c>
    </row>
    <row r="507" spans="1:34" x14ac:dyDescent="0.3">
      <c r="A507" s="4">
        <v>1141134020</v>
      </c>
      <c r="B507" s="3" t="s">
        <v>531</v>
      </c>
      <c r="C507" s="3" t="s">
        <v>2051</v>
      </c>
      <c r="D507" s="14">
        <v>88.226715087890625</v>
      </c>
      <c r="E507" s="14">
        <v>88.519645690917969</v>
      </c>
      <c r="F507" s="14">
        <v>86.330192565917969</v>
      </c>
      <c r="G507" s="14">
        <v>88.08856201171875</v>
      </c>
      <c r="H507" s="5">
        <v>74</v>
      </c>
      <c r="I507" s="15" t="s">
        <v>3981</v>
      </c>
      <c r="J507" s="15">
        <v>5</v>
      </c>
      <c r="K507" s="3" t="s">
        <v>3850</v>
      </c>
      <c r="L507" s="3" t="s">
        <v>3907</v>
      </c>
      <c r="M507" s="3" t="s">
        <v>3917</v>
      </c>
      <c r="N507" s="3" t="s">
        <v>3921</v>
      </c>
      <c r="O507" s="5">
        <v>35</v>
      </c>
      <c r="P507" s="17">
        <v>0.36666667461395258</v>
      </c>
      <c r="Q507" s="5">
        <v>31</v>
      </c>
      <c r="R507" s="17">
        <v>0.3461538553237915</v>
      </c>
      <c r="S507" s="5">
        <v>35</v>
      </c>
      <c r="T507" s="17">
        <v>0.69999998807907104</v>
      </c>
      <c r="U507" s="5">
        <v>31</v>
      </c>
      <c r="V507" s="17">
        <v>0.6538461446762085</v>
      </c>
      <c r="W507" s="17"/>
      <c r="X507" s="17"/>
      <c r="Y507" s="17"/>
      <c r="Z507" s="17">
        <v>0.94600000000000006</v>
      </c>
      <c r="AA507" s="17"/>
      <c r="AB507" s="17">
        <v>5.4000001400709152E-2</v>
      </c>
      <c r="AC507" s="17"/>
      <c r="AD507" s="17">
        <v>9.5000000000000001E-2</v>
      </c>
      <c r="AE507" s="17">
        <v>0.77800000000000002</v>
      </c>
      <c r="AF507" s="5">
        <v>0</v>
      </c>
      <c r="AG507" s="31">
        <v>8964.599609375</v>
      </c>
      <c r="AH507" s="31">
        <v>10929.08</v>
      </c>
    </row>
    <row r="508" spans="1:34" x14ac:dyDescent="0.3">
      <c r="A508" s="4">
        <v>1141134040</v>
      </c>
      <c r="B508" s="3" t="s">
        <v>531</v>
      </c>
      <c r="C508" s="3" t="s">
        <v>2052</v>
      </c>
      <c r="D508" s="14">
        <v>81.964340209960938</v>
      </c>
      <c r="E508" s="14">
        <v>81.246849060058594</v>
      </c>
      <c r="F508" s="14">
        <v>82.794273376464844</v>
      </c>
      <c r="G508" s="14">
        <v>83.209403991699219</v>
      </c>
      <c r="H508" s="5">
        <v>246</v>
      </c>
      <c r="I508" s="15" t="s">
        <v>3980</v>
      </c>
      <c r="J508" s="15">
        <v>6</v>
      </c>
      <c r="K508" s="3" t="s">
        <v>3850</v>
      </c>
      <c r="L508" s="3" t="s">
        <v>3907</v>
      </c>
      <c r="M508" s="3" t="s">
        <v>3917</v>
      </c>
      <c r="N508" s="3" t="s">
        <v>3921</v>
      </c>
      <c r="O508" s="5">
        <v>186</v>
      </c>
      <c r="P508" s="17">
        <v>0.44961240887641912</v>
      </c>
      <c r="Q508" s="5">
        <v>111</v>
      </c>
      <c r="R508" s="17">
        <v>0.36619716882705688</v>
      </c>
      <c r="S508" s="5">
        <v>186</v>
      </c>
      <c r="T508" s="17">
        <v>0.24806201457977289</v>
      </c>
      <c r="U508" s="5">
        <v>111</v>
      </c>
      <c r="V508" s="17">
        <v>0.18309858441352839</v>
      </c>
      <c r="W508" s="17"/>
      <c r="X508" s="17"/>
      <c r="Y508" s="17"/>
      <c r="Z508" s="17">
        <v>0.94700000000000006</v>
      </c>
      <c r="AA508" s="17">
        <v>2.8000000000000001E-2</v>
      </c>
      <c r="AB508" s="17">
        <v>2.400000020861626E-2</v>
      </c>
      <c r="AC508" s="17"/>
      <c r="AD508" s="17">
        <v>0.159</v>
      </c>
      <c r="AE508" s="17">
        <v>0.59699999999999998</v>
      </c>
      <c r="AF508" s="5">
        <v>0</v>
      </c>
      <c r="AG508" s="31">
        <v>6039.3701171875</v>
      </c>
      <c r="AH508" s="31">
        <v>7868.6</v>
      </c>
    </row>
    <row r="509" spans="1:34" x14ac:dyDescent="0.3">
      <c r="A509" s="4">
        <v>1159253910</v>
      </c>
      <c r="B509" s="3" t="s">
        <v>545</v>
      </c>
      <c r="C509" s="3" t="s">
        <v>2109</v>
      </c>
      <c r="D509" s="14">
        <v>88.2412109375</v>
      </c>
      <c r="E509" s="14">
        <v>89.813491821289063</v>
      </c>
      <c r="F509" s="14">
        <v>96.198432922363281</v>
      </c>
      <c r="G509" s="14">
        <v>96.0455322265625</v>
      </c>
      <c r="H509" s="5">
        <v>53</v>
      </c>
      <c r="I509" s="15">
        <v>6</v>
      </c>
      <c r="J509" s="15">
        <v>8</v>
      </c>
      <c r="K509" s="3" t="s">
        <v>535</v>
      </c>
      <c r="L509" s="3" t="s">
        <v>3915</v>
      </c>
      <c r="M509" s="3" t="s">
        <v>3918</v>
      </c>
      <c r="N509" s="3" t="s">
        <v>3924</v>
      </c>
      <c r="O509" s="5">
        <v>145</v>
      </c>
      <c r="P509" s="17">
        <v>0.19565217196941381</v>
      </c>
      <c r="Q509" s="5">
        <v>145</v>
      </c>
      <c r="R509" s="17">
        <v>0.19565217196941381</v>
      </c>
      <c r="S509" s="5">
        <v>147</v>
      </c>
      <c r="T509" s="17">
        <v>0.1458333283662796</v>
      </c>
      <c r="U509" s="5">
        <v>147</v>
      </c>
      <c r="V509" s="17">
        <v>0.1458333283662796</v>
      </c>
      <c r="W509" s="17">
        <v>0.92500000000000004</v>
      </c>
      <c r="X509" s="17"/>
      <c r="Y509" s="17"/>
      <c r="Z509" s="17"/>
      <c r="AA509" s="17"/>
      <c r="AB509" s="17">
        <v>7.5000002980232239E-2</v>
      </c>
      <c r="AC509" s="17"/>
      <c r="AD509" s="17">
        <v>0.17</v>
      </c>
      <c r="AE509" s="17">
        <v>0.64290000000000003</v>
      </c>
      <c r="AF509" s="5">
        <v>1</v>
      </c>
      <c r="AG509" s="31">
        <v>18014.58984375</v>
      </c>
      <c r="AH509" s="31">
        <v>22519.05</v>
      </c>
    </row>
    <row r="510" spans="1:34" x14ac:dyDescent="0.3">
      <c r="A510" s="4">
        <v>780021050</v>
      </c>
      <c r="B510" s="3" t="s">
        <v>370</v>
      </c>
      <c r="C510" s="3" t="s">
        <v>1563</v>
      </c>
      <c r="D510" s="14">
        <v>83.208351135253906</v>
      </c>
      <c r="E510" s="14">
        <v>84.666450500488281</v>
      </c>
      <c r="F510" s="14">
        <v>79.196250915527344</v>
      </c>
      <c r="G510" s="14">
        <v>77.947830200195313</v>
      </c>
      <c r="H510" s="5">
        <v>228</v>
      </c>
      <c r="I510" s="15">
        <v>7</v>
      </c>
      <c r="J510" s="15">
        <v>12</v>
      </c>
      <c r="K510" s="3" t="s">
        <v>3831</v>
      </c>
      <c r="L510" s="3" t="s">
        <v>3910</v>
      </c>
      <c r="M510" s="3" t="s">
        <v>3916</v>
      </c>
      <c r="N510" s="3" t="s">
        <v>3921</v>
      </c>
      <c r="O510" s="5">
        <v>138</v>
      </c>
      <c r="P510" s="17">
        <v>0.17000000178813929</v>
      </c>
      <c r="Q510" s="5">
        <v>138</v>
      </c>
      <c r="R510" s="17">
        <v>0.17000000178813929</v>
      </c>
      <c r="S510" s="5">
        <v>136</v>
      </c>
      <c r="T510" s="17">
        <v>2.4691358208656311E-2</v>
      </c>
      <c r="U510" s="5">
        <v>136</v>
      </c>
      <c r="V510" s="17">
        <v>2.4691358208656311E-2</v>
      </c>
      <c r="W510" s="17">
        <v>0.76800000000000002</v>
      </c>
      <c r="X510" s="17"/>
      <c r="Y510" s="17"/>
      <c r="Z510" s="17">
        <v>0.224</v>
      </c>
      <c r="AA510" s="17"/>
      <c r="AB510" s="17">
        <v>8.999999612569809E-3</v>
      </c>
      <c r="AC510" s="17"/>
      <c r="AD510" s="17">
        <v>0.105</v>
      </c>
      <c r="AE510" s="17">
        <v>0.66359999999999997</v>
      </c>
      <c r="AF510" s="5">
        <v>1</v>
      </c>
      <c r="AG510" s="31">
        <v>9662.259765625</v>
      </c>
      <c r="AH510" s="31">
        <v>12478.84</v>
      </c>
    </row>
    <row r="511" spans="1:34" x14ac:dyDescent="0.3">
      <c r="A511" s="4">
        <v>780024040</v>
      </c>
      <c r="B511" s="3" t="s">
        <v>370</v>
      </c>
      <c r="C511" s="3" t="s">
        <v>1564</v>
      </c>
      <c r="D511" s="14">
        <v>74.89385986328125</v>
      </c>
      <c r="E511" s="14">
        <v>76.2630615234375</v>
      </c>
      <c r="F511" s="14">
        <v>74.776725769042969</v>
      </c>
      <c r="G511" s="14">
        <v>73.540573120117188</v>
      </c>
      <c r="H511" s="5">
        <v>342</v>
      </c>
      <c r="I511" s="15" t="s">
        <v>3980</v>
      </c>
      <c r="J511" s="15">
        <v>6</v>
      </c>
      <c r="K511" s="3" t="s">
        <v>3831</v>
      </c>
      <c r="L511" s="3" t="s">
        <v>3910</v>
      </c>
      <c r="M511" s="3" t="s">
        <v>3916</v>
      </c>
      <c r="N511" s="3" t="s">
        <v>3921</v>
      </c>
      <c r="O511" s="5">
        <v>192</v>
      </c>
      <c r="P511" s="17">
        <v>0.22891566157341001</v>
      </c>
      <c r="Q511" s="5">
        <v>192</v>
      </c>
      <c r="R511" s="17">
        <v>0.22891566157341001</v>
      </c>
      <c r="S511" s="5">
        <v>191</v>
      </c>
      <c r="T511" s="17">
        <v>0.13333334028720861</v>
      </c>
      <c r="U511" s="5">
        <v>191</v>
      </c>
      <c r="V511" s="17">
        <v>0.13333334028720861</v>
      </c>
      <c r="W511" s="17">
        <v>0.75700000000000001</v>
      </c>
      <c r="X511" s="17">
        <v>0.02</v>
      </c>
      <c r="Y511" s="17"/>
      <c r="Z511" s="17">
        <v>0.219</v>
      </c>
      <c r="AA511" s="17"/>
      <c r="AB511" s="17">
        <v>3.0000000260770321E-3</v>
      </c>
      <c r="AC511" s="17"/>
      <c r="AD511" s="17">
        <v>0.11700000000000001</v>
      </c>
      <c r="AE511" s="17">
        <v>0.78680000000000005</v>
      </c>
      <c r="AF511" s="5">
        <v>1</v>
      </c>
      <c r="AG511" s="31">
        <v>8013.9599609375</v>
      </c>
      <c r="AH511" s="31">
        <v>10028.66</v>
      </c>
    </row>
    <row r="512" spans="1:34" x14ac:dyDescent="0.3">
      <c r="A512" s="4">
        <v>960882050</v>
      </c>
      <c r="B512" s="3" t="s">
        <v>442</v>
      </c>
      <c r="C512" s="3" t="s">
        <v>1760</v>
      </c>
      <c r="D512" s="14">
        <v>78.635086059570313</v>
      </c>
      <c r="E512" s="14">
        <v>79.3095703125</v>
      </c>
      <c r="F512" s="14">
        <v>82.767707824707031</v>
      </c>
      <c r="G512" s="14">
        <v>83.654624938964844</v>
      </c>
      <c r="H512" s="5">
        <v>821</v>
      </c>
      <c r="I512" s="15">
        <v>6</v>
      </c>
      <c r="J512" s="15">
        <v>8</v>
      </c>
      <c r="K512" s="3" t="s">
        <v>3882</v>
      </c>
      <c r="L512" s="3" t="s">
        <v>3915</v>
      </c>
      <c r="M512" s="3" t="s">
        <v>3918</v>
      </c>
      <c r="N512" s="3" t="s">
        <v>3922</v>
      </c>
      <c r="O512" s="5">
        <v>1513</v>
      </c>
      <c r="P512" s="17">
        <v>0.26721763610839838</v>
      </c>
      <c r="Q512" s="5">
        <v>1269</v>
      </c>
      <c r="R512" s="17">
        <v>0.22966507077217099</v>
      </c>
      <c r="S512" s="5">
        <v>1513</v>
      </c>
      <c r="T512" s="17">
        <v>0.18370166420936579</v>
      </c>
      <c r="U512" s="5">
        <v>1269</v>
      </c>
      <c r="V512" s="17">
        <v>0.14743590354919431</v>
      </c>
      <c r="W512" s="17">
        <v>0.68600000000000005</v>
      </c>
      <c r="X512" s="17">
        <v>3.4000000000000002E-2</v>
      </c>
      <c r="Y512" s="17">
        <v>0.01</v>
      </c>
      <c r="Z512" s="17">
        <v>0.23599999999999999</v>
      </c>
      <c r="AA512" s="17">
        <v>0.03</v>
      </c>
      <c r="AB512" s="17">
        <v>4.0000001899898052E-3</v>
      </c>
      <c r="AC512" s="17">
        <v>0.02</v>
      </c>
      <c r="AD512" s="17">
        <v>0.17299999999999999</v>
      </c>
      <c r="AE512" s="17">
        <v>0.497</v>
      </c>
      <c r="AF512" s="5">
        <v>0</v>
      </c>
      <c r="AG512" s="31">
        <v>9407.6396484375</v>
      </c>
      <c r="AH512" s="31">
        <v>10678.41</v>
      </c>
    </row>
    <row r="513" spans="1:34" x14ac:dyDescent="0.3">
      <c r="A513" s="4">
        <v>960882070</v>
      </c>
      <c r="B513" s="3" t="s">
        <v>442</v>
      </c>
      <c r="C513" s="3" t="s">
        <v>742</v>
      </c>
      <c r="D513" s="14">
        <v>83.856124877929688</v>
      </c>
      <c r="E513" s="14">
        <v>85.667915344238281</v>
      </c>
      <c r="F513" s="14">
        <v>84.063446044921875</v>
      </c>
      <c r="G513" s="14">
        <v>87.630134582519531</v>
      </c>
      <c r="H513" s="5">
        <v>773</v>
      </c>
      <c r="I513" s="15">
        <v>6</v>
      </c>
      <c r="J513" s="15">
        <v>8</v>
      </c>
      <c r="K513" s="3" t="s">
        <v>3882</v>
      </c>
      <c r="L513" s="3" t="s">
        <v>3915</v>
      </c>
      <c r="M513" s="3" t="s">
        <v>3918</v>
      </c>
      <c r="N513" s="3" t="s">
        <v>3922</v>
      </c>
      <c r="O513" s="5">
        <v>1420</v>
      </c>
      <c r="P513" s="17">
        <v>0.24780058860778811</v>
      </c>
      <c r="Q513" s="5">
        <v>1410</v>
      </c>
      <c r="R513" s="17">
        <v>0.24852071702480319</v>
      </c>
      <c r="S513" s="5">
        <v>1416</v>
      </c>
      <c r="T513" s="17">
        <v>0.125</v>
      </c>
      <c r="U513" s="5">
        <v>1406</v>
      </c>
      <c r="V513" s="17">
        <v>0.1261127591133118</v>
      </c>
      <c r="W513" s="17">
        <v>0.96599999999999997</v>
      </c>
      <c r="X513" s="17">
        <v>0.01</v>
      </c>
      <c r="Y513" s="17"/>
      <c r="Z513" s="17">
        <v>0.01</v>
      </c>
      <c r="AA513" s="17">
        <v>0.01</v>
      </c>
      <c r="AB513" s="17">
        <v>3.0000000260770321E-3</v>
      </c>
      <c r="AC513" s="17"/>
      <c r="AD513" s="17">
        <v>0.16900000000000001</v>
      </c>
      <c r="AE513" s="17">
        <v>0.59</v>
      </c>
      <c r="AF513" s="5">
        <v>0</v>
      </c>
      <c r="AG513" s="31">
        <v>10765.5</v>
      </c>
      <c r="AH513" s="31">
        <v>10898.04</v>
      </c>
    </row>
    <row r="514" spans="1:34" x14ac:dyDescent="0.3">
      <c r="A514" s="4">
        <v>960882100</v>
      </c>
      <c r="B514" s="3" t="s">
        <v>442</v>
      </c>
      <c r="C514" s="3" t="s">
        <v>1307</v>
      </c>
      <c r="D514" s="14">
        <v>87.129058837890625</v>
      </c>
      <c r="E514" s="14">
        <v>88.794441223144531</v>
      </c>
      <c r="F514" s="14">
        <v>77.343185424804688</v>
      </c>
      <c r="G514" s="14">
        <v>79.073028564453125</v>
      </c>
      <c r="H514" s="5">
        <v>205</v>
      </c>
      <c r="I514" s="15">
        <v>8</v>
      </c>
      <c r="J514" s="15">
        <v>8</v>
      </c>
      <c r="K514" s="3" t="s">
        <v>3882</v>
      </c>
      <c r="L514" s="3" t="s">
        <v>3915</v>
      </c>
      <c r="M514" s="3" t="s">
        <v>3918</v>
      </c>
      <c r="N514" s="3" t="s">
        <v>3922</v>
      </c>
      <c r="O514" s="5">
        <v>331</v>
      </c>
      <c r="P514" s="17">
        <v>0.29834255576133728</v>
      </c>
      <c r="Q514" s="5">
        <v>331</v>
      </c>
      <c r="R514" s="17">
        <v>0.29834255576133728</v>
      </c>
      <c r="S514" s="5">
        <v>331</v>
      </c>
      <c r="T514" s="17">
        <v>7.1823202073574066E-2</v>
      </c>
      <c r="U514" s="5">
        <v>331</v>
      </c>
      <c r="V514" s="17">
        <v>7.1823202073574066E-2</v>
      </c>
      <c r="W514" s="17">
        <v>0.93700000000000006</v>
      </c>
      <c r="X514" s="17">
        <v>2.9000000000000001E-2</v>
      </c>
      <c r="Y514" s="17"/>
      <c r="Z514" s="17"/>
      <c r="AA514" s="17"/>
      <c r="AB514" s="17">
        <v>3.4000001847743988E-2</v>
      </c>
      <c r="AC514" s="17"/>
      <c r="AD514" s="17">
        <v>0.156</v>
      </c>
      <c r="AE514" s="17">
        <v>0.71430000000000005</v>
      </c>
      <c r="AF514" s="5">
        <v>0</v>
      </c>
      <c r="AG514" s="31">
        <v>13207.2197265625</v>
      </c>
      <c r="AH514" s="31">
        <v>13586.2</v>
      </c>
    </row>
    <row r="515" spans="1:34" x14ac:dyDescent="0.3">
      <c r="A515" s="4">
        <v>960882130</v>
      </c>
      <c r="B515" s="3" t="s">
        <v>442</v>
      </c>
      <c r="C515" s="3" t="s">
        <v>1306</v>
      </c>
      <c r="D515" s="14">
        <v>78.767913818359375</v>
      </c>
      <c r="E515" s="14">
        <v>79.956382751464844</v>
      </c>
      <c r="F515" s="14">
        <v>79.048126220703125</v>
      </c>
      <c r="G515" s="14">
        <v>80.230743408203125</v>
      </c>
      <c r="H515" s="5">
        <v>821</v>
      </c>
      <c r="I515" s="15">
        <v>6</v>
      </c>
      <c r="J515" s="15">
        <v>8</v>
      </c>
      <c r="K515" s="3" t="s">
        <v>3882</v>
      </c>
      <c r="L515" s="3" t="s">
        <v>3915</v>
      </c>
      <c r="M515" s="3" t="s">
        <v>3918</v>
      </c>
      <c r="N515" s="3" t="s">
        <v>3922</v>
      </c>
      <c r="O515" s="5">
        <v>1420</v>
      </c>
      <c r="P515" s="17">
        <v>0.28935530781745911</v>
      </c>
      <c r="Q515" s="5">
        <v>1346</v>
      </c>
      <c r="R515" s="17">
        <v>0.27142858505249018</v>
      </c>
      <c r="S515" s="5">
        <v>1422</v>
      </c>
      <c r="T515" s="17">
        <v>0.16268657147884369</v>
      </c>
      <c r="U515" s="5">
        <v>1348</v>
      </c>
      <c r="V515" s="17">
        <v>0.14375987648963931</v>
      </c>
      <c r="W515" s="17">
        <v>0.86599999999999999</v>
      </c>
      <c r="X515" s="17">
        <v>1.7999999999999999E-2</v>
      </c>
      <c r="Y515" s="17">
        <v>6.0000000000000001E-3</v>
      </c>
      <c r="Z515" s="17">
        <v>0.09</v>
      </c>
      <c r="AA515" s="17">
        <v>1.7000000000000001E-2</v>
      </c>
      <c r="AB515" s="17">
        <v>2.000000094994903E-3</v>
      </c>
      <c r="AC515" s="17">
        <v>1.2999999999999999E-2</v>
      </c>
      <c r="AD515" s="17">
        <v>0.152</v>
      </c>
      <c r="AE515" s="17">
        <v>0.46100000000000002</v>
      </c>
      <c r="AF515" s="5">
        <v>0</v>
      </c>
      <c r="AG515" s="31">
        <v>10434.0703125</v>
      </c>
      <c r="AH515" s="31">
        <v>10563.52</v>
      </c>
    </row>
    <row r="516" spans="1:34" x14ac:dyDescent="0.3">
      <c r="A516" s="4">
        <v>960882150</v>
      </c>
      <c r="B516" s="3" t="s">
        <v>442</v>
      </c>
      <c r="C516" s="3" t="s">
        <v>1761</v>
      </c>
      <c r="D516" s="14">
        <v>84.385177612304688</v>
      </c>
      <c r="E516" s="14">
        <v>85.084800720214844</v>
      </c>
      <c r="F516" s="14">
        <v>81.727058410644531</v>
      </c>
      <c r="G516" s="14">
        <v>82.432403564453125</v>
      </c>
      <c r="H516" s="5">
        <v>790</v>
      </c>
      <c r="I516" s="15">
        <v>6</v>
      </c>
      <c r="J516" s="15">
        <v>8</v>
      </c>
      <c r="K516" s="3" t="s">
        <v>3882</v>
      </c>
      <c r="L516" s="3" t="s">
        <v>3915</v>
      </c>
      <c r="M516" s="3" t="s">
        <v>3918</v>
      </c>
      <c r="N516" s="3" t="s">
        <v>3922</v>
      </c>
      <c r="O516" s="5">
        <v>1476</v>
      </c>
      <c r="P516" s="17">
        <v>0.34214389324188232</v>
      </c>
      <c r="Q516" s="5">
        <v>1240</v>
      </c>
      <c r="R516" s="17">
        <v>0.30086955428123469</v>
      </c>
      <c r="S516" s="5">
        <v>1480</v>
      </c>
      <c r="T516" s="17">
        <v>0.1815519779920578</v>
      </c>
      <c r="U516" s="5">
        <v>1246</v>
      </c>
      <c r="V516" s="17">
        <v>0.13471502065658569</v>
      </c>
      <c r="W516" s="17">
        <v>0.629</v>
      </c>
      <c r="X516" s="17">
        <v>5.6000000000000001E-2</v>
      </c>
      <c r="Y516" s="17">
        <v>1.4999999999999999E-2</v>
      </c>
      <c r="Z516" s="17">
        <v>0.25600000000000001</v>
      </c>
      <c r="AA516" s="17">
        <v>4.2999999999999997E-2</v>
      </c>
      <c r="AB516" s="17">
        <v>1.0000000474974511E-3</v>
      </c>
      <c r="AC516" s="17">
        <v>3.3000000000000002E-2</v>
      </c>
      <c r="AD516" s="17">
        <v>0.14599999999999999</v>
      </c>
      <c r="AE516" s="17">
        <v>0.48699999999999999</v>
      </c>
      <c r="AF516" s="5">
        <v>0</v>
      </c>
      <c r="AG516" s="31">
        <v>8260.58984375</v>
      </c>
      <c r="AH516" s="31">
        <v>11755.01</v>
      </c>
    </row>
    <row r="517" spans="1:34" x14ac:dyDescent="0.3">
      <c r="A517" s="4">
        <v>960882170</v>
      </c>
      <c r="B517" s="3" t="s">
        <v>442</v>
      </c>
      <c r="C517" s="3" t="s">
        <v>1762</v>
      </c>
      <c r="D517" s="14">
        <v>85.011650085449219</v>
      </c>
      <c r="E517" s="14">
        <v>86.72613525390625</v>
      </c>
      <c r="F517" s="14">
        <v>79.541770935058594</v>
      </c>
      <c r="G517" s="14">
        <v>81.164642333984375</v>
      </c>
      <c r="H517" s="5">
        <v>621</v>
      </c>
      <c r="I517" s="15">
        <v>6</v>
      </c>
      <c r="J517" s="15">
        <v>8</v>
      </c>
      <c r="K517" s="3" t="s">
        <v>3882</v>
      </c>
      <c r="L517" s="3" t="s">
        <v>3915</v>
      </c>
      <c r="M517" s="3" t="s">
        <v>3918</v>
      </c>
      <c r="N517" s="3" t="s">
        <v>3922</v>
      </c>
      <c r="O517" s="5">
        <v>1145</v>
      </c>
      <c r="P517" s="17">
        <v>0.18047882616519931</v>
      </c>
      <c r="Q517" s="5">
        <v>1145</v>
      </c>
      <c r="R517" s="17">
        <v>0.18047882616519931</v>
      </c>
      <c r="S517" s="5">
        <v>1151</v>
      </c>
      <c r="T517" s="17">
        <v>4.7445256263017647E-2</v>
      </c>
      <c r="U517" s="5">
        <v>1151</v>
      </c>
      <c r="V517" s="17">
        <v>4.7445256263017647E-2</v>
      </c>
      <c r="W517" s="17">
        <v>0.96899999999999997</v>
      </c>
      <c r="X517" s="17">
        <v>8.0000000000000002E-3</v>
      </c>
      <c r="Y517" s="17"/>
      <c r="Z517" s="17">
        <v>1.0999999999999999E-2</v>
      </c>
      <c r="AA517" s="17">
        <v>8.0000000000000002E-3</v>
      </c>
      <c r="AB517" s="17">
        <v>3.0000000260770321E-3</v>
      </c>
      <c r="AC517" s="17"/>
      <c r="AD517" s="17">
        <v>0.20599999999999999</v>
      </c>
      <c r="AE517" s="17">
        <v>0.74329999999999996</v>
      </c>
      <c r="AF517" s="5">
        <v>0</v>
      </c>
      <c r="AG517" s="31">
        <v>10888.8203125</v>
      </c>
      <c r="AH517" s="31">
        <v>11230.78</v>
      </c>
    </row>
    <row r="518" spans="1:34" x14ac:dyDescent="0.3">
      <c r="A518" s="4">
        <v>960884020</v>
      </c>
      <c r="B518" s="3" t="s">
        <v>442</v>
      </c>
      <c r="C518" s="3" t="s">
        <v>1763</v>
      </c>
      <c r="D518" s="14">
        <v>80.938217163085938</v>
      </c>
      <c r="E518" s="14">
        <v>82.40484619140625</v>
      </c>
      <c r="F518" s="14">
        <v>79.373008728027344</v>
      </c>
      <c r="G518" s="14">
        <v>80.360183715820313</v>
      </c>
      <c r="H518" s="5">
        <v>275</v>
      </c>
      <c r="I518" s="15" t="s">
        <v>3980</v>
      </c>
      <c r="J518" s="15">
        <v>5</v>
      </c>
      <c r="K518" s="3" t="s">
        <v>3882</v>
      </c>
      <c r="L518" s="3" t="s">
        <v>3915</v>
      </c>
      <c r="M518" s="3" t="s">
        <v>3918</v>
      </c>
      <c r="N518" s="3" t="s">
        <v>3922</v>
      </c>
      <c r="O518" s="5">
        <v>169</v>
      </c>
      <c r="P518" s="17">
        <v>0.1510791331529617</v>
      </c>
      <c r="Q518" s="5">
        <v>169</v>
      </c>
      <c r="R518" s="17">
        <v>0.1510791331529617</v>
      </c>
      <c r="S518" s="5">
        <v>167</v>
      </c>
      <c r="T518" s="17">
        <v>2.238805964589119E-2</v>
      </c>
      <c r="U518" s="5">
        <v>167</v>
      </c>
      <c r="V518" s="17">
        <v>2.238805964589119E-2</v>
      </c>
      <c r="W518" s="17">
        <v>0.97799999999999998</v>
      </c>
      <c r="X518" s="17"/>
      <c r="Y518" s="17"/>
      <c r="Z518" s="17"/>
      <c r="AA518" s="17"/>
      <c r="AB518" s="17">
        <v>2.199999988079071E-2</v>
      </c>
      <c r="AC518" s="17">
        <v>3.5999999999999997E-2</v>
      </c>
      <c r="AD518" s="17">
        <v>0.124</v>
      </c>
      <c r="AE518" s="17">
        <v>0.71760000000000002</v>
      </c>
      <c r="AF518" s="5">
        <v>0</v>
      </c>
      <c r="AG518" s="31">
        <v>13489.4697265625</v>
      </c>
      <c r="AH518" s="31">
        <v>13646.61</v>
      </c>
    </row>
    <row r="519" spans="1:34" x14ac:dyDescent="0.3">
      <c r="A519" s="4">
        <v>960884040</v>
      </c>
      <c r="B519" s="3" t="s">
        <v>442</v>
      </c>
      <c r="C519" s="3" t="s">
        <v>1764</v>
      </c>
      <c r="D519" s="14">
        <v>87.488494873046875</v>
      </c>
      <c r="E519" s="14">
        <v>88.361282348632813</v>
      </c>
      <c r="F519" s="14">
        <v>79.049308776855469</v>
      </c>
      <c r="G519" s="14">
        <v>80.807762145996094</v>
      </c>
      <c r="H519" s="5">
        <v>480</v>
      </c>
      <c r="I519" s="15" t="s">
        <v>3981</v>
      </c>
      <c r="J519" s="15">
        <v>5</v>
      </c>
      <c r="K519" s="3" t="s">
        <v>3882</v>
      </c>
      <c r="L519" s="3" t="s">
        <v>3915</v>
      </c>
      <c r="M519" s="3" t="s">
        <v>3918</v>
      </c>
      <c r="N519" s="3" t="s">
        <v>3922</v>
      </c>
      <c r="O519" s="5">
        <v>198</v>
      </c>
      <c r="P519" s="17">
        <v>0.28755363821983337</v>
      </c>
      <c r="Q519" s="5">
        <v>189</v>
      </c>
      <c r="R519" s="17">
        <v>0.27111110091209412</v>
      </c>
      <c r="S519" s="5">
        <v>197</v>
      </c>
      <c r="T519" s="17">
        <v>9.4420604407787323E-2</v>
      </c>
      <c r="U519" s="5">
        <v>188</v>
      </c>
      <c r="V519" s="17">
        <v>9.3333333730697632E-2</v>
      </c>
      <c r="W519" s="17">
        <v>0.879</v>
      </c>
      <c r="X519" s="17">
        <v>1.4999999999999999E-2</v>
      </c>
      <c r="Y519" s="17"/>
      <c r="Z519" s="17">
        <v>8.1000000000000003E-2</v>
      </c>
      <c r="AA519" s="17">
        <v>2.1000000000000001E-2</v>
      </c>
      <c r="AB519" s="17">
        <v>4.0000001899898052E-3</v>
      </c>
      <c r="AC519" s="17">
        <v>3.1E-2</v>
      </c>
      <c r="AD519" s="17">
        <v>0.125</v>
      </c>
      <c r="AE519" s="17">
        <v>0.44800000000000001</v>
      </c>
      <c r="AF519" s="5">
        <v>0</v>
      </c>
      <c r="AG519" s="31">
        <v>10772.2197265625</v>
      </c>
      <c r="AH519" s="31">
        <v>10847.67</v>
      </c>
    </row>
    <row r="520" spans="1:34" x14ac:dyDescent="0.3">
      <c r="A520" s="4">
        <v>960884060</v>
      </c>
      <c r="B520" s="3" t="s">
        <v>442</v>
      </c>
      <c r="C520" s="3" t="s">
        <v>1765</v>
      </c>
      <c r="D520" s="14">
        <v>90.778770446777344</v>
      </c>
      <c r="E520" s="14">
        <v>92.667243957519531</v>
      </c>
      <c r="F520" s="14">
        <v>90.829948425292969</v>
      </c>
      <c r="G520" s="14">
        <v>95.374351501464844</v>
      </c>
      <c r="H520" s="5">
        <v>340</v>
      </c>
      <c r="I520" s="15" t="s">
        <v>3981</v>
      </c>
      <c r="J520" s="15">
        <v>5</v>
      </c>
      <c r="K520" s="3" t="s">
        <v>3882</v>
      </c>
      <c r="L520" s="3" t="s">
        <v>3915</v>
      </c>
      <c r="M520" s="3" t="s">
        <v>3918</v>
      </c>
      <c r="N520" s="3" t="s">
        <v>3922</v>
      </c>
      <c r="O520" s="5">
        <v>172</v>
      </c>
      <c r="P520" s="17">
        <v>0.22352941334247589</v>
      </c>
      <c r="Q520" s="5">
        <v>168</v>
      </c>
      <c r="R520" s="17">
        <v>0.20858895778656009</v>
      </c>
      <c r="S520" s="5">
        <v>172</v>
      </c>
      <c r="T520" s="17">
        <v>7.0588238537311554E-2</v>
      </c>
      <c r="U520" s="5">
        <v>168</v>
      </c>
      <c r="V520" s="17">
        <v>7.3619633913040161E-2</v>
      </c>
      <c r="W520" s="17">
        <v>0.86199999999999999</v>
      </c>
      <c r="X520" s="17">
        <v>3.5000000000000003E-2</v>
      </c>
      <c r="Y520" s="17"/>
      <c r="Z520" s="17">
        <v>8.7999999999999995E-2</v>
      </c>
      <c r="AA520" s="17"/>
      <c r="AB520" s="17">
        <v>1.499999966472387E-2</v>
      </c>
      <c r="AC520" s="17">
        <v>4.7E-2</v>
      </c>
      <c r="AD520" s="17">
        <v>0.22900000000000001</v>
      </c>
      <c r="AE520" s="17">
        <v>0.502</v>
      </c>
      <c r="AF520" s="5">
        <v>0</v>
      </c>
      <c r="AG520" s="31">
        <v>12517.8701171875</v>
      </c>
      <c r="AH520" s="31">
        <v>12607.14</v>
      </c>
    </row>
    <row r="521" spans="1:34" x14ac:dyDescent="0.3">
      <c r="A521" s="4">
        <v>960884080</v>
      </c>
      <c r="B521" s="3" t="s">
        <v>442</v>
      </c>
      <c r="C521" s="3" t="s">
        <v>1766</v>
      </c>
      <c r="D521" s="14">
        <v>84.9124755859375</v>
      </c>
      <c r="E521" s="14">
        <v>85.765861511230469</v>
      </c>
      <c r="F521" s="14">
        <v>87.203903198242188</v>
      </c>
      <c r="G521" s="14">
        <v>89.014663696289063</v>
      </c>
      <c r="H521" s="5">
        <v>345</v>
      </c>
      <c r="I521" s="15" t="s">
        <v>3981</v>
      </c>
      <c r="J521" s="15">
        <v>5</v>
      </c>
      <c r="K521" s="3" t="s">
        <v>3882</v>
      </c>
      <c r="L521" s="3" t="s">
        <v>3915</v>
      </c>
      <c r="M521" s="3" t="s">
        <v>3918</v>
      </c>
      <c r="N521" s="3" t="s">
        <v>3922</v>
      </c>
      <c r="O521" s="5">
        <v>184</v>
      </c>
      <c r="P521" s="17">
        <v>0.27485379576683039</v>
      </c>
      <c r="Q521" s="5">
        <v>154</v>
      </c>
      <c r="R521" s="17">
        <v>0.2361111044883728</v>
      </c>
      <c r="S521" s="5">
        <v>184</v>
      </c>
      <c r="T521" s="17">
        <v>0.1111111119389534</v>
      </c>
      <c r="U521" s="5">
        <v>154</v>
      </c>
      <c r="V521" s="17">
        <v>6.25E-2</v>
      </c>
      <c r="W521" s="17">
        <v>0.67</v>
      </c>
      <c r="X521" s="17">
        <v>2.5999999999999999E-2</v>
      </c>
      <c r="Y521" s="17">
        <v>1.4E-2</v>
      </c>
      <c r="Z521" s="17">
        <v>0.26100000000000001</v>
      </c>
      <c r="AA521" s="17">
        <v>0.02</v>
      </c>
      <c r="AB521" s="17">
        <v>8.999999612569809E-3</v>
      </c>
      <c r="AC521" s="17">
        <v>4.5999999999999999E-2</v>
      </c>
      <c r="AD521" s="17">
        <v>0.14199999999999999</v>
      </c>
      <c r="AE521" s="17">
        <v>0.49</v>
      </c>
      <c r="AF521" s="5">
        <v>0</v>
      </c>
      <c r="AG521" s="31">
        <v>12039.26953125</v>
      </c>
      <c r="AH521" s="31">
        <v>12129.28</v>
      </c>
    </row>
    <row r="522" spans="1:34" x14ac:dyDescent="0.3">
      <c r="A522" s="4">
        <v>960884100</v>
      </c>
      <c r="B522" s="3" t="s">
        <v>442</v>
      </c>
      <c r="C522" s="3" t="s">
        <v>1767</v>
      </c>
      <c r="D522" s="14">
        <v>82.584732055664063</v>
      </c>
      <c r="E522" s="14">
        <v>83.62969970703125</v>
      </c>
      <c r="F522" s="14">
        <v>77.591629028320313</v>
      </c>
      <c r="G522" s="14">
        <v>79.413528442382813</v>
      </c>
      <c r="H522" s="5">
        <v>386</v>
      </c>
      <c r="I522" s="15" t="s">
        <v>3980</v>
      </c>
      <c r="J522" s="15">
        <v>5</v>
      </c>
      <c r="K522" s="3" t="s">
        <v>3882</v>
      </c>
      <c r="L522" s="3" t="s">
        <v>3915</v>
      </c>
      <c r="M522" s="3" t="s">
        <v>3918</v>
      </c>
      <c r="N522" s="3" t="s">
        <v>3922</v>
      </c>
      <c r="O522" s="5">
        <v>206</v>
      </c>
      <c r="P522" s="17">
        <v>0.20108695328235629</v>
      </c>
      <c r="Q522" s="5">
        <v>194</v>
      </c>
      <c r="R522" s="17">
        <v>0.1785714328289032</v>
      </c>
      <c r="S522" s="5">
        <v>205</v>
      </c>
      <c r="T522" s="17">
        <v>8.7431691586971283E-2</v>
      </c>
      <c r="U522" s="5">
        <v>193</v>
      </c>
      <c r="V522" s="17">
        <v>8.3832338452339172E-2</v>
      </c>
      <c r="W522" s="17">
        <v>0.75900000000000001</v>
      </c>
      <c r="X522" s="17">
        <v>4.1000000000000002E-2</v>
      </c>
      <c r="Y522" s="17"/>
      <c r="Z522" s="17">
        <v>0.13200000000000001</v>
      </c>
      <c r="AA522" s="17">
        <v>5.1999999999999998E-2</v>
      </c>
      <c r="AB522" s="17">
        <v>1.6000000759959221E-2</v>
      </c>
      <c r="AC522" s="17">
        <v>8.3000000000000004E-2</v>
      </c>
      <c r="AD522" s="17">
        <v>0.13</v>
      </c>
      <c r="AE522" s="17">
        <v>0.52900000000000003</v>
      </c>
      <c r="AF522" s="5">
        <v>0</v>
      </c>
      <c r="AG522" s="31">
        <v>12367.1796875</v>
      </c>
      <c r="AH522" s="31">
        <v>12454.42</v>
      </c>
    </row>
    <row r="523" spans="1:34" x14ac:dyDescent="0.3">
      <c r="A523" s="4">
        <v>960884140</v>
      </c>
      <c r="B523" s="3" t="s">
        <v>442</v>
      </c>
      <c r="C523" s="3" t="s">
        <v>1768</v>
      </c>
      <c r="D523" s="14">
        <v>89.770126342773438</v>
      </c>
      <c r="E523" s="14">
        <v>91.402679443359375</v>
      </c>
      <c r="F523" s="14">
        <v>81.126930236816406</v>
      </c>
      <c r="G523" s="14">
        <v>83.835517883300781</v>
      </c>
      <c r="H523" s="5">
        <v>275</v>
      </c>
      <c r="I523" s="15" t="s">
        <v>3980</v>
      </c>
      <c r="J523" s="15">
        <v>5</v>
      </c>
      <c r="K523" s="3" t="s">
        <v>3882</v>
      </c>
      <c r="L523" s="3" t="s">
        <v>3915</v>
      </c>
      <c r="M523" s="3" t="s">
        <v>3918</v>
      </c>
      <c r="N523" s="3" t="s">
        <v>3922</v>
      </c>
      <c r="O523" s="5">
        <v>163</v>
      </c>
      <c r="P523" s="17">
        <v>0.41221374273300171</v>
      </c>
      <c r="Q523" s="5">
        <v>145</v>
      </c>
      <c r="R523" s="17">
        <v>0.3644859790802002</v>
      </c>
      <c r="S523" s="5">
        <v>162</v>
      </c>
      <c r="T523" s="17">
        <v>9.9236644804477692E-2</v>
      </c>
      <c r="U523" s="5">
        <v>144</v>
      </c>
      <c r="V523" s="17">
        <v>8.4112152457237244E-2</v>
      </c>
      <c r="W523" s="17">
        <v>0.54200000000000004</v>
      </c>
      <c r="X523" s="17">
        <v>7.5999999999999998E-2</v>
      </c>
      <c r="Y523" s="17">
        <v>2.5000000000000001E-2</v>
      </c>
      <c r="Z523" s="17">
        <v>0.309</v>
      </c>
      <c r="AA523" s="17">
        <v>3.5999999999999997E-2</v>
      </c>
      <c r="AB523" s="17">
        <v>1.099999994039536E-2</v>
      </c>
      <c r="AC523" s="17">
        <v>0.109</v>
      </c>
      <c r="AD523" s="17">
        <v>0.113</v>
      </c>
      <c r="AE523" s="17">
        <v>0.38300000000000001</v>
      </c>
      <c r="AF523" s="5">
        <v>0</v>
      </c>
      <c r="AG523" s="31">
        <v>13763.6796875</v>
      </c>
      <c r="AH523" s="31">
        <v>13873.77</v>
      </c>
    </row>
    <row r="524" spans="1:34" x14ac:dyDescent="0.3">
      <c r="A524" s="4">
        <v>960884150</v>
      </c>
      <c r="B524" s="3" t="s">
        <v>442</v>
      </c>
      <c r="C524" s="3" t="s">
        <v>1769</v>
      </c>
      <c r="D524" s="14">
        <v>84.201873779296875</v>
      </c>
      <c r="E524" s="14">
        <v>85.773880004882813</v>
      </c>
      <c r="F524" s="14">
        <v>78.90167236328125</v>
      </c>
      <c r="G524" s="14">
        <v>81.119964599609375</v>
      </c>
      <c r="H524" s="5">
        <v>381</v>
      </c>
      <c r="I524" s="15" t="s">
        <v>3980</v>
      </c>
      <c r="J524" s="15">
        <v>5</v>
      </c>
      <c r="K524" s="3" t="s">
        <v>3882</v>
      </c>
      <c r="L524" s="3" t="s">
        <v>3915</v>
      </c>
      <c r="M524" s="3" t="s">
        <v>3918</v>
      </c>
      <c r="N524" s="3" t="s">
        <v>3922</v>
      </c>
      <c r="O524" s="5">
        <v>185</v>
      </c>
      <c r="P524" s="17">
        <v>7.3033705353736877E-2</v>
      </c>
      <c r="Q524" s="5">
        <v>185</v>
      </c>
      <c r="R524" s="17">
        <v>7.3033705353736877E-2</v>
      </c>
      <c r="S524" s="5">
        <v>185</v>
      </c>
      <c r="T524" s="17">
        <v>1.6853932291269299E-2</v>
      </c>
      <c r="U524" s="5">
        <v>185</v>
      </c>
      <c r="V524" s="17">
        <v>1.6853932291269299E-2</v>
      </c>
      <c r="W524" s="17">
        <v>0.95300000000000007</v>
      </c>
      <c r="X524" s="17">
        <v>1.6E-2</v>
      </c>
      <c r="Y524" s="17"/>
      <c r="Z524" s="17">
        <v>2.1000000000000001E-2</v>
      </c>
      <c r="AA524" s="17"/>
      <c r="AB524" s="17">
        <v>9.9999997764825821E-3</v>
      </c>
      <c r="AC524" s="17"/>
      <c r="AD524" s="17">
        <v>0.13700000000000001</v>
      </c>
      <c r="AE524" s="17">
        <v>0.77810000000000001</v>
      </c>
      <c r="AF524" s="5">
        <v>0</v>
      </c>
      <c r="AG524" s="31">
        <v>11204.58984375</v>
      </c>
      <c r="AH524" s="31">
        <v>11326.36</v>
      </c>
    </row>
    <row r="525" spans="1:34" x14ac:dyDescent="0.3">
      <c r="A525" s="4">
        <v>960884160</v>
      </c>
      <c r="B525" s="3" t="s">
        <v>442</v>
      </c>
      <c r="C525" s="3" t="s">
        <v>1770</v>
      </c>
      <c r="D525" s="14">
        <v>86.822509765625</v>
      </c>
      <c r="E525" s="14">
        <v>88.4588623046875</v>
      </c>
      <c r="F525" s="14">
        <v>78.99224853515625</v>
      </c>
      <c r="G525" s="14">
        <v>80.808670043945313</v>
      </c>
      <c r="H525" s="5">
        <v>403</v>
      </c>
      <c r="I525" s="15" t="s">
        <v>3980</v>
      </c>
      <c r="J525" s="15">
        <v>5</v>
      </c>
      <c r="K525" s="3" t="s">
        <v>3882</v>
      </c>
      <c r="L525" s="3" t="s">
        <v>3915</v>
      </c>
      <c r="M525" s="3" t="s">
        <v>3918</v>
      </c>
      <c r="N525" s="3" t="s">
        <v>3922</v>
      </c>
      <c r="O525" s="5">
        <v>208</v>
      </c>
      <c r="P525" s="17">
        <v>0.19473683834075931</v>
      </c>
      <c r="Q525" s="5">
        <v>208</v>
      </c>
      <c r="R525" s="17">
        <v>0.19473683834075931</v>
      </c>
      <c r="S525" s="5">
        <v>206</v>
      </c>
      <c r="T525" s="17">
        <v>5.8201059699058533E-2</v>
      </c>
      <c r="U525" s="5">
        <v>206</v>
      </c>
      <c r="V525" s="17">
        <v>5.8201059699058533E-2</v>
      </c>
      <c r="W525" s="17">
        <v>0.98799999999999999</v>
      </c>
      <c r="X525" s="17"/>
      <c r="Y525" s="17"/>
      <c r="Z525" s="17"/>
      <c r="AA525" s="17"/>
      <c r="AB525" s="17">
        <v>1.200000010430813E-2</v>
      </c>
      <c r="AC525" s="17"/>
      <c r="AD525" s="17">
        <v>0.109</v>
      </c>
      <c r="AE525" s="17">
        <v>0.6381</v>
      </c>
      <c r="AF525" s="5">
        <v>0</v>
      </c>
      <c r="AG525" s="31">
        <v>10924.8798828125</v>
      </c>
      <c r="AH525" s="31">
        <v>11115.49</v>
      </c>
    </row>
    <row r="526" spans="1:34" x14ac:dyDescent="0.3">
      <c r="A526" s="4">
        <v>960884170</v>
      </c>
      <c r="B526" s="3" t="s">
        <v>442</v>
      </c>
      <c r="C526" s="3" t="s">
        <v>1771</v>
      </c>
      <c r="D526" s="14">
        <v>88.641860961914063</v>
      </c>
      <c r="E526" s="14">
        <v>90.188789367675781</v>
      </c>
      <c r="F526" s="14">
        <v>77.677253723144531</v>
      </c>
      <c r="G526" s="14">
        <v>79.736991882324219</v>
      </c>
      <c r="H526" s="5">
        <v>306</v>
      </c>
      <c r="I526" s="15" t="s">
        <v>3981</v>
      </c>
      <c r="J526" s="15">
        <v>5</v>
      </c>
      <c r="K526" s="3" t="s">
        <v>3882</v>
      </c>
      <c r="L526" s="3" t="s">
        <v>3915</v>
      </c>
      <c r="M526" s="3" t="s">
        <v>3918</v>
      </c>
      <c r="N526" s="3" t="s">
        <v>3922</v>
      </c>
      <c r="O526" s="5">
        <v>174</v>
      </c>
      <c r="P526" s="17">
        <v>0.39610388875007629</v>
      </c>
      <c r="Q526" s="5">
        <v>172</v>
      </c>
      <c r="R526" s="17">
        <v>0.39072847366333008</v>
      </c>
      <c r="S526" s="5">
        <v>174</v>
      </c>
      <c r="T526" s="17">
        <v>3.8709677755832672E-2</v>
      </c>
      <c r="U526" s="5">
        <v>172</v>
      </c>
      <c r="V526" s="17">
        <v>2.6315789669752121E-2</v>
      </c>
      <c r="W526" s="17">
        <v>0.91800000000000004</v>
      </c>
      <c r="X526" s="17">
        <v>3.3000000000000002E-2</v>
      </c>
      <c r="Y526" s="17"/>
      <c r="Z526" s="17">
        <v>0.02</v>
      </c>
      <c r="AA526" s="17">
        <v>2.5999999999999999E-2</v>
      </c>
      <c r="AB526" s="17">
        <v>3.0000000260770321E-3</v>
      </c>
      <c r="AC526" s="17"/>
      <c r="AD526" s="17">
        <v>0.14399999999999999</v>
      </c>
      <c r="AE526" s="17">
        <v>0.50900000000000001</v>
      </c>
      <c r="AF526" s="5">
        <v>0</v>
      </c>
      <c r="AG526" s="31">
        <v>13006.650390625</v>
      </c>
      <c r="AH526" s="31">
        <v>13117.73</v>
      </c>
    </row>
    <row r="527" spans="1:34" x14ac:dyDescent="0.3">
      <c r="A527" s="4">
        <v>960884180</v>
      </c>
      <c r="B527" s="3" t="s">
        <v>442</v>
      </c>
      <c r="C527" s="3" t="s">
        <v>1772</v>
      </c>
      <c r="D527" s="14">
        <v>90.215278625488281</v>
      </c>
      <c r="E527" s="14">
        <v>91.878852844238281</v>
      </c>
      <c r="F527" s="14">
        <v>86.63232421875</v>
      </c>
      <c r="G527" s="14">
        <v>91.036392211914063</v>
      </c>
      <c r="H527" s="5">
        <v>344</v>
      </c>
      <c r="I527" s="15" t="s">
        <v>3980</v>
      </c>
      <c r="J527" s="15">
        <v>5</v>
      </c>
      <c r="K527" s="3" t="s">
        <v>3882</v>
      </c>
      <c r="L527" s="3" t="s">
        <v>3915</v>
      </c>
      <c r="M527" s="3" t="s">
        <v>3918</v>
      </c>
      <c r="N527" s="3" t="s">
        <v>3922</v>
      </c>
      <c r="O527" s="5">
        <v>192</v>
      </c>
      <c r="P527" s="17">
        <v>0.1103896126151085</v>
      </c>
      <c r="Q527" s="5">
        <v>192</v>
      </c>
      <c r="R527" s="17">
        <v>0.1103896126151085</v>
      </c>
      <c r="S527" s="5">
        <v>192</v>
      </c>
      <c r="T527" s="17">
        <v>2.5974025949835781E-2</v>
      </c>
      <c r="U527" s="5">
        <v>192</v>
      </c>
      <c r="V527" s="17">
        <v>2.5974025949835781E-2</v>
      </c>
      <c r="W527" s="17">
        <v>0.97399999999999998</v>
      </c>
      <c r="X527" s="17"/>
      <c r="Y527" s="17"/>
      <c r="Z527" s="17">
        <v>1.4999999999999999E-2</v>
      </c>
      <c r="AA527" s="17"/>
      <c r="AB527" s="17">
        <v>1.200000010430813E-2</v>
      </c>
      <c r="AC527" s="17"/>
      <c r="AD527" s="17">
        <v>0.13700000000000001</v>
      </c>
      <c r="AE527" s="17">
        <v>0.91379999999999995</v>
      </c>
      <c r="AF527" s="5">
        <v>0</v>
      </c>
      <c r="AG527" s="31">
        <v>11514.9296875</v>
      </c>
      <c r="AH527" s="31">
        <v>11661.54</v>
      </c>
    </row>
    <row r="528" spans="1:34" x14ac:dyDescent="0.3">
      <c r="A528" s="4">
        <v>960884200</v>
      </c>
      <c r="B528" s="3" t="s">
        <v>442</v>
      </c>
      <c r="C528" s="3" t="s">
        <v>1773</v>
      </c>
      <c r="D528" s="14">
        <v>87.737861633300781</v>
      </c>
      <c r="E528" s="14">
        <v>87.846458435058594</v>
      </c>
      <c r="F528" s="14">
        <v>82.394058227539063</v>
      </c>
      <c r="G528" s="14">
        <v>83.031829833984375</v>
      </c>
      <c r="H528" s="5">
        <v>352</v>
      </c>
      <c r="I528" s="15" t="s">
        <v>3981</v>
      </c>
      <c r="J528" s="15">
        <v>5</v>
      </c>
      <c r="K528" s="3" t="s">
        <v>3882</v>
      </c>
      <c r="L528" s="3" t="s">
        <v>3915</v>
      </c>
      <c r="M528" s="3" t="s">
        <v>3918</v>
      </c>
      <c r="N528" s="3" t="s">
        <v>3922</v>
      </c>
      <c r="O528" s="5">
        <v>224</v>
      </c>
      <c r="P528" s="17">
        <v>0.20000000298023221</v>
      </c>
      <c r="Q528" s="5">
        <v>199</v>
      </c>
      <c r="R528" s="17">
        <v>0.15172414481639859</v>
      </c>
      <c r="S528" s="5">
        <v>222</v>
      </c>
      <c r="T528" s="17">
        <v>0.10909090936183929</v>
      </c>
      <c r="U528" s="5">
        <v>197</v>
      </c>
      <c r="V528" s="17">
        <v>6.2068965286016457E-2</v>
      </c>
      <c r="W528" s="17">
        <v>0.71299999999999997</v>
      </c>
      <c r="X528" s="17">
        <v>3.1E-2</v>
      </c>
      <c r="Y528" s="17"/>
      <c r="Z528" s="17">
        <v>0.24099999999999999</v>
      </c>
      <c r="AA528" s="17"/>
      <c r="AB528" s="17">
        <v>1.4000000432133669E-2</v>
      </c>
      <c r="AC528" s="17">
        <v>0.04</v>
      </c>
      <c r="AD528" s="17">
        <v>0.13900000000000001</v>
      </c>
      <c r="AE528" s="17">
        <v>0.47199999999999998</v>
      </c>
      <c r="AF528" s="5">
        <v>0</v>
      </c>
      <c r="AG528" s="31">
        <v>13558.0498046875</v>
      </c>
      <c r="AH528" s="31">
        <v>13650.11</v>
      </c>
    </row>
    <row r="529" spans="1:34" x14ac:dyDescent="0.3">
      <c r="A529" s="4">
        <v>960884210</v>
      </c>
      <c r="B529" s="3" t="s">
        <v>442</v>
      </c>
      <c r="C529" s="3" t="s">
        <v>1774</v>
      </c>
      <c r="D529" s="14">
        <v>85.723655700683594</v>
      </c>
      <c r="E529" s="14">
        <v>85.697914123535156</v>
      </c>
      <c r="F529" s="14">
        <v>83.986427307128906</v>
      </c>
      <c r="G529" s="14">
        <v>85.56341552734375</v>
      </c>
      <c r="H529" s="5">
        <v>315</v>
      </c>
      <c r="I529" s="15" t="s">
        <v>3980</v>
      </c>
      <c r="J529" s="15">
        <v>5</v>
      </c>
      <c r="K529" s="3" t="s">
        <v>3882</v>
      </c>
      <c r="L529" s="3" t="s">
        <v>3915</v>
      </c>
      <c r="M529" s="3" t="s">
        <v>3918</v>
      </c>
      <c r="N529" s="3" t="s">
        <v>3922</v>
      </c>
      <c r="O529" s="5">
        <v>211</v>
      </c>
      <c r="P529" s="17">
        <v>0.26174497604370123</v>
      </c>
      <c r="Q529" s="5">
        <v>173</v>
      </c>
      <c r="R529" s="17">
        <v>0.2170542627573013</v>
      </c>
      <c r="S529" s="5">
        <v>208</v>
      </c>
      <c r="T529" s="17">
        <v>0.1081081107258797</v>
      </c>
      <c r="U529" s="5">
        <v>171</v>
      </c>
      <c r="V529" s="17">
        <v>9.375E-2</v>
      </c>
      <c r="W529" s="17">
        <v>0.629</v>
      </c>
      <c r="X529" s="17">
        <v>3.5000000000000003E-2</v>
      </c>
      <c r="Y529" s="17">
        <v>2.9000000000000001E-2</v>
      </c>
      <c r="Z529" s="17">
        <v>0.27</v>
      </c>
      <c r="AA529" s="17">
        <v>3.2000000000000001E-2</v>
      </c>
      <c r="AB529" s="17">
        <v>6.0000000521540642E-3</v>
      </c>
      <c r="AC529" s="17">
        <v>1.9E-2</v>
      </c>
      <c r="AD529" s="17">
        <v>0.152</v>
      </c>
      <c r="AE529" s="17">
        <v>0.56600000000000006</v>
      </c>
      <c r="AF529" s="5">
        <v>0</v>
      </c>
      <c r="AG529" s="31">
        <v>12681.5595703125</v>
      </c>
      <c r="AH529" s="31">
        <v>12768.21</v>
      </c>
    </row>
    <row r="530" spans="1:34" x14ac:dyDescent="0.3">
      <c r="A530" s="4">
        <v>960884220</v>
      </c>
      <c r="B530" s="3" t="s">
        <v>442</v>
      </c>
      <c r="C530" s="3" t="s">
        <v>1775</v>
      </c>
      <c r="D530" s="14">
        <v>81.852279663085938</v>
      </c>
      <c r="E530" s="14">
        <v>82.342094421386719</v>
      </c>
      <c r="F530" s="14">
        <v>75.565773010253906</v>
      </c>
      <c r="G530" s="14">
        <v>77.545234680175781</v>
      </c>
      <c r="H530" s="5">
        <v>399</v>
      </c>
      <c r="I530" s="15" t="s">
        <v>3981</v>
      </c>
      <c r="J530" s="15">
        <v>5</v>
      </c>
      <c r="K530" s="3" t="s">
        <v>3882</v>
      </c>
      <c r="L530" s="3" t="s">
        <v>3915</v>
      </c>
      <c r="M530" s="3" t="s">
        <v>3918</v>
      </c>
      <c r="N530" s="3" t="s">
        <v>3922</v>
      </c>
      <c r="O530" s="5">
        <v>183</v>
      </c>
      <c r="P530" s="17">
        <v>0.2835051417350769</v>
      </c>
      <c r="Q530" s="5">
        <v>155</v>
      </c>
      <c r="R530" s="17">
        <v>0.23870967328548429</v>
      </c>
      <c r="S530" s="5">
        <v>183</v>
      </c>
      <c r="T530" s="17">
        <v>8.7628863751888275E-2</v>
      </c>
      <c r="U530" s="5">
        <v>155</v>
      </c>
      <c r="V530" s="17">
        <v>4.516129195690155E-2</v>
      </c>
      <c r="W530" s="17">
        <v>0.56600000000000006</v>
      </c>
      <c r="X530" s="17">
        <v>0.05</v>
      </c>
      <c r="Y530" s="17">
        <v>1.2999999999999999E-2</v>
      </c>
      <c r="Z530" s="17">
        <v>0.318</v>
      </c>
      <c r="AA530" s="17">
        <v>3.7999999999999999E-2</v>
      </c>
      <c r="AB530" s="17">
        <v>1.499999966472387E-2</v>
      </c>
      <c r="AC530" s="17">
        <v>5.8000000000000003E-2</v>
      </c>
      <c r="AD530" s="17">
        <v>0.13800000000000001</v>
      </c>
      <c r="AE530" s="17">
        <v>0.5</v>
      </c>
      <c r="AF530" s="5">
        <v>0</v>
      </c>
      <c r="AG530" s="31">
        <v>12056.099609375</v>
      </c>
      <c r="AH530" s="31">
        <v>12149.05</v>
      </c>
    </row>
    <row r="531" spans="1:34" x14ac:dyDescent="0.3">
      <c r="A531" s="4">
        <v>960884240</v>
      </c>
      <c r="B531" s="3" t="s">
        <v>442</v>
      </c>
      <c r="C531" s="3" t="s">
        <v>1776</v>
      </c>
      <c r="D531" s="14">
        <v>87.625900268554688</v>
      </c>
      <c r="E531" s="14">
        <v>88.606170654296875</v>
      </c>
      <c r="F531" s="14">
        <v>84.176162719726563</v>
      </c>
      <c r="G531" s="14">
        <v>87.039665222167969</v>
      </c>
      <c r="H531" s="5">
        <v>396</v>
      </c>
      <c r="I531" s="15" t="s">
        <v>3980</v>
      </c>
      <c r="J531" s="15">
        <v>5</v>
      </c>
      <c r="K531" s="3" t="s">
        <v>3882</v>
      </c>
      <c r="L531" s="3" t="s">
        <v>3915</v>
      </c>
      <c r="M531" s="3" t="s">
        <v>3918</v>
      </c>
      <c r="N531" s="3" t="s">
        <v>3922</v>
      </c>
      <c r="O531" s="5">
        <v>200</v>
      </c>
      <c r="P531" s="17">
        <v>0.36312848329544067</v>
      </c>
      <c r="Q531" s="5">
        <v>155</v>
      </c>
      <c r="R531" s="17">
        <v>0.28571429848670959</v>
      </c>
      <c r="S531" s="5">
        <v>201</v>
      </c>
      <c r="T531" s="17">
        <v>0.1005586609244347</v>
      </c>
      <c r="U531" s="5">
        <v>156</v>
      </c>
      <c r="V531" s="17">
        <v>5.714285746216774E-2</v>
      </c>
      <c r="W531" s="17">
        <v>0.52800000000000002</v>
      </c>
      <c r="X531" s="17">
        <v>6.0999999999999999E-2</v>
      </c>
      <c r="Y531" s="17">
        <v>1.7999999999999999E-2</v>
      </c>
      <c r="Z531" s="17">
        <v>0.311</v>
      </c>
      <c r="AA531" s="17">
        <v>7.2999999999999995E-2</v>
      </c>
      <c r="AB531" s="17">
        <v>9.9999997764825821E-3</v>
      </c>
      <c r="AC531" s="17">
        <v>9.0999999999999998E-2</v>
      </c>
      <c r="AD531" s="17">
        <v>0.16200000000000001</v>
      </c>
      <c r="AE531" s="17">
        <v>0.371</v>
      </c>
      <c r="AF531" s="5">
        <v>0</v>
      </c>
      <c r="AG531" s="31">
        <v>11705.7998046875</v>
      </c>
      <c r="AH531" s="31">
        <v>11799.72</v>
      </c>
    </row>
    <row r="532" spans="1:34" x14ac:dyDescent="0.3">
      <c r="A532" s="4">
        <v>960884250</v>
      </c>
      <c r="B532" s="3" t="s">
        <v>442</v>
      </c>
      <c r="C532" s="3" t="s">
        <v>1777</v>
      </c>
      <c r="D532" s="14">
        <v>84.976287841796875</v>
      </c>
      <c r="E532" s="14">
        <v>87.549362182617188</v>
      </c>
      <c r="F532" s="14">
        <v>81.495903015136719</v>
      </c>
      <c r="G532" s="14">
        <v>84.589256286621094</v>
      </c>
      <c r="H532" s="5">
        <v>287</v>
      </c>
      <c r="I532" s="15" t="s">
        <v>3980</v>
      </c>
      <c r="J532" s="15">
        <v>5</v>
      </c>
      <c r="K532" s="3" t="s">
        <v>3882</v>
      </c>
      <c r="L532" s="3" t="s">
        <v>3915</v>
      </c>
      <c r="M532" s="3" t="s">
        <v>3918</v>
      </c>
      <c r="N532" s="3" t="s">
        <v>3922</v>
      </c>
      <c r="O532" s="5">
        <v>159</v>
      </c>
      <c r="P532" s="17">
        <v>0.19858156144618991</v>
      </c>
      <c r="Q532" s="5">
        <v>158</v>
      </c>
      <c r="R532" s="17">
        <v>0.19858156144618991</v>
      </c>
      <c r="S532" s="5">
        <v>157</v>
      </c>
      <c r="T532" s="17">
        <v>7.8014187514781952E-2</v>
      </c>
      <c r="U532" s="5">
        <v>157</v>
      </c>
      <c r="V532" s="17">
        <v>7.8014187514781952E-2</v>
      </c>
      <c r="W532" s="17">
        <v>0.96499999999999997</v>
      </c>
      <c r="X532" s="17"/>
      <c r="Y532" s="17"/>
      <c r="Z532" s="17"/>
      <c r="AA532" s="17">
        <v>1.7000000000000001E-2</v>
      </c>
      <c r="AB532" s="17">
        <v>1.7000000923871991E-2</v>
      </c>
      <c r="AC532" s="17"/>
      <c r="AD532" s="17">
        <v>0.185</v>
      </c>
      <c r="AE532" s="17">
        <v>0.63600000000000001</v>
      </c>
      <c r="AF532" s="5">
        <v>0</v>
      </c>
      <c r="AG532" s="31">
        <v>12823.259765625</v>
      </c>
      <c r="AH532" s="31">
        <v>12909.96</v>
      </c>
    </row>
    <row r="533" spans="1:34" x14ac:dyDescent="0.3">
      <c r="A533" s="4">
        <v>960884260</v>
      </c>
      <c r="B533" s="3" t="s">
        <v>442</v>
      </c>
      <c r="C533" s="3" t="s">
        <v>1778</v>
      </c>
      <c r="D533" s="14">
        <v>84.156806945800781</v>
      </c>
      <c r="E533" s="14">
        <v>85.714012145996094</v>
      </c>
      <c r="F533" s="14">
        <v>78.918807983398438</v>
      </c>
      <c r="G533" s="14">
        <v>82.782569885253906</v>
      </c>
      <c r="H533" s="5">
        <v>388</v>
      </c>
      <c r="I533" s="15" t="s">
        <v>3980</v>
      </c>
      <c r="J533" s="15">
        <v>5</v>
      </c>
      <c r="K533" s="3" t="s">
        <v>3882</v>
      </c>
      <c r="L533" s="3" t="s">
        <v>3915</v>
      </c>
      <c r="M533" s="3" t="s">
        <v>3918</v>
      </c>
      <c r="N533" s="3" t="s">
        <v>3922</v>
      </c>
      <c r="O533" s="5">
        <v>164</v>
      </c>
      <c r="P533" s="17">
        <v>8.1395350396633148E-2</v>
      </c>
      <c r="Q533" s="5">
        <v>164</v>
      </c>
      <c r="R533" s="17">
        <v>8.1395350396633148E-2</v>
      </c>
      <c r="S533" s="5">
        <v>162</v>
      </c>
      <c r="T533" s="17">
        <v>2.9069768264889721E-2</v>
      </c>
      <c r="U533" s="5">
        <v>162</v>
      </c>
      <c r="V533" s="17">
        <v>2.9069768264889721E-2</v>
      </c>
      <c r="W533" s="17">
        <v>0.95900000000000007</v>
      </c>
      <c r="X533" s="17">
        <v>2.8000000000000001E-2</v>
      </c>
      <c r="Y533" s="17"/>
      <c r="Z533" s="17"/>
      <c r="AA533" s="17"/>
      <c r="AB533" s="17">
        <v>1.30000002682209E-2</v>
      </c>
      <c r="AC533" s="17">
        <v>3.1E-2</v>
      </c>
      <c r="AD533" s="17">
        <v>0.21099999999999999</v>
      </c>
      <c r="AE533" s="17">
        <v>0.81980000000000008</v>
      </c>
      <c r="AF533" s="5">
        <v>0</v>
      </c>
      <c r="AG533" s="31">
        <v>10752.8095703125</v>
      </c>
      <c r="AH533" s="31">
        <v>10918.33</v>
      </c>
    </row>
    <row r="534" spans="1:34" x14ac:dyDescent="0.3">
      <c r="A534" s="4">
        <v>960884280</v>
      </c>
      <c r="B534" s="3" t="s">
        <v>442</v>
      </c>
      <c r="C534" s="3" t="s">
        <v>1779</v>
      </c>
      <c r="D534" s="14">
        <v>87.883720397949219</v>
      </c>
      <c r="E534" s="14">
        <v>88.810096740722656</v>
      </c>
      <c r="F534" s="14">
        <v>79.496986389160156</v>
      </c>
      <c r="G534" s="14">
        <v>80.90966796875</v>
      </c>
      <c r="H534" s="5">
        <v>408</v>
      </c>
      <c r="I534" s="15" t="s">
        <v>3980</v>
      </c>
      <c r="J534" s="15">
        <v>5</v>
      </c>
      <c r="K534" s="3" t="s">
        <v>3882</v>
      </c>
      <c r="L534" s="3" t="s">
        <v>3915</v>
      </c>
      <c r="M534" s="3" t="s">
        <v>3918</v>
      </c>
      <c r="N534" s="3" t="s">
        <v>3922</v>
      </c>
      <c r="O534" s="5">
        <v>179</v>
      </c>
      <c r="P534" s="17">
        <v>0.34210526943206793</v>
      </c>
      <c r="Q534" s="5">
        <v>149</v>
      </c>
      <c r="R534" s="17">
        <v>0.28749999403953552</v>
      </c>
      <c r="S534" s="5">
        <v>178</v>
      </c>
      <c r="T534" s="17">
        <v>9.4736844301223755E-2</v>
      </c>
      <c r="U534" s="5">
        <v>148</v>
      </c>
      <c r="V534" s="17">
        <v>6.8750001490116119E-2</v>
      </c>
      <c r="W534" s="17">
        <v>0.70100000000000007</v>
      </c>
      <c r="X534" s="17">
        <v>2.1999999999999999E-2</v>
      </c>
      <c r="Y534" s="17">
        <v>0.02</v>
      </c>
      <c r="Z534" s="17">
        <v>0.223</v>
      </c>
      <c r="AA534" s="17">
        <v>3.2000000000000001E-2</v>
      </c>
      <c r="AB534" s="17">
        <v>2.000000094994903E-3</v>
      </c>
      <c r="AC534" s="17">
        <v>4.2000000000000003E-2</v>
      </c>
      <c r="AD534" s="17">
        <v>9.6000000000000002E-2</v>
      </c>
      <c r="AE534" s="17">
        <v>0.52100000000000002</v>
      </c>
      <c r="AF534" s="5">
        <v>0</v>
      </c>
      <c r="AG534" s="31">
        <v>11317.75</v>
      </c>
      <c r="AH534" s="31">
        <v>11411.61</v>
      </c>
    </row>
    <row r="535" spans="1:34" x14ac:dyDescent="0.3">
      <c r="A535" s="4">
        <v>960884300</v>
      </c>
      <c r="B535" s="3" t="s">
        <v>442</v>
      </c>
      <c r="C535" s="3" t="s">
        <v>1780</v>
      </c>
      <c r="D535" s="14">
        <v>78.700927734375</v>
      </c>
      <c r="E535" s="14">
        <v>80.249160766601563</v>
      </c>
      <c r="F535" s="14">
        <v>77.761520385742188</v>
      </c>
      <c r="G535" s="14">
        <v>79.155738830566406</v>
      </c>
      <c r="H535" s="5">
        <v>376</v>
      </c>
      <c r="I535" s="15" t="s">
        <v>3980</v>
      </c>
      <c r="J535" s="15">
        <v>5</v>
      </c>
      <c r="K535" s="3" t="s">
        <v>3882</v>
      </c>
      <c r="L535" s="3" t="s">
        <v>3915</v>
      </c>
      <c r="M535" s="3" t="s">
        <v>3918</v>
      </c>
      <c r="N535" s="3" t="s">
        <v>3922</v>
      </c>
      <c r="O535" s="5">
        <v>170</v>
      </c>
      <c r="P535" s="17">
        <v>0.27322405576705933</v>
      </c>
      <c r="Q535" s="5">
        <v>158</v>
      </c>
      <c r="R535" s="17">
        <v>0.257485032081604</v>
      </c>
      <c r="S535" s="5">
        <v>170</v>
      </c>
      <c r="T535" s="17">
        <v>7.6502732932567596E-2</v>
      </c>
      <c r="U535" s="5">
        <v>158</v>
      </c>
      <c r="V535" s="17">
        <v>7.1856290102005005E-2</v>
      </c>
      <c r="W535" s="17">
        <v>0.83799999999999997</v>
      </c>
      <c r="X535" s="17">
        <v>1.2999999999999999E-2</v>
      </c>
      <c r="Y535" s="17"/>
      <c r="Z535" s="17">
        <v>0.11700000000000001</v>
      </c>
      <c r="AA535" s="17"/>
      <c r="AB535" s="17">
        <v>3.2000001519918442E-2</v>
      </c>
      <c r="AC535" s="17">
        <v>2.1000000000000001E-2</v>
      </c>
      <c r="AD535" s="17">
        <v>0.128</v>
      </c>
      <c r="AE535" s="17">
        <v>0.48699999999999999</v>
      </c>
      <c r="AF535" s="5">
        <v>0</v>
      </c>
      <c r="AG535" s="31">
        <v>11817.25</v>
      </c>
      <c r="AH535" s="31">
        <v>11889.57</v>
      </c>
    </row>
    <row r="536" spans="1:34" x14ac:dyDescent="0.3">
      <c r="A536" s="4">
        <v>960884320</v>
      </c>
      <c r="B536" s="3" t="s">
        <v>442</v>
      </c>
      <c r="C536" s="3" t="s">
        <v>1781</v>
      </c>
      <c r="D536" s="14">
        <v>88.20977783203125</v>
      </c>
      <c r="E536" s="14">
        <v>89.168563842773438</v>
      </c>
      <c r="F536" s="14">
        <v>85.765243530273438</v>
      </c>
      <c r="G536" s="14">
        <v>89.099205017089844</v>
      </c>
      <c r="H536" s="5">
        <v>325</v>
      </c>
      <c r="I536" s="15" t="s">
        <v>3980</v>
      </c>
      <c r="J536" s="15">
        <v>5</v>
      </c>
      <c r="K536" s="3" t="s">
        <v>3882</v>
      </c>
      <c r="L536" s="3" t="s">
        <v>3915</v>
      </c>
      <c r="M536" s="3" t="s">
        <v>3918</v>
      </c>
      <c r="N536" s="3" t="s">
        <v>3922</v>
      </c>
      <c r="O536" s="5">
        <v>212</v>
      </c>
      <c r="P536" s="17">
        <v>0.25</v>
      </c>
      <c r="Q536" s="5">
        <v>194</v>
      </c>
      <c r="R536" s="17">
        <v>0.2302158325910568</v>
      </c>
      <c r="S536" s="5">
        <v>212</v>
      </c>
      <c r="T536" s="17">
        <v>7.2368420660495758E-2</v>
      </c>
      <c r="U536" s="5">
        <v>194</v>
      </c>
      <c r="V536" s="17">
        <v>6.4748197793960571E-2</v>
      </c>
      <c r="W536" s="17">
        <v>0.76900000000000002</v>
      </c>
      <c r="X536" s="17">
        <v>3.6999999999999998E-2</v>
      </c>
      <c r="Y536" s="17"/>
      <c r="Z536" s="17">
        <v>0.14199999999999999</v>
      </c>
      <c r="AA536" s="17">
        <v>4.9000000000000002E-2</v>
      </c>
      <c r="AB536" s="17">
        <v>3.0000000260770321E-3</v>
      </c>
      <c r="AC536" s="17">
        <v>2.8000000000000001E-2</v>
      </c>
      <c r="AD536" s="17">
        <v>0.108</v>
      </c>
      <c r="AE536" s="17">
        <v>0.60199999999999998</v>
      </c>
      <c r="AF536" s="5">
        <v>0</v>
      </c>
      <c r="AG536" s="31">
        <v>13825.98046875</v>
      </c>
      <c r="AH536" s="31">
        <v>13983.02</v>
      </c>
    </row>
    <row r="537" spans="1:34" x14ac:dyDescent="0.3">
      <c r="A537" s="4">
        <v>960884340</v>
      </c>
      <c r="B537" s="3" t="s">
        <v>442</v>
      </c>
      <c r="C537" s="3" t="s">
        <v>1782</v>
      </c>
      <c r="D537" s="14">
        <v>77.247116088867188</v>
      </c>
      <c r="E537" s="14">
        <v>78.78271484375</v>
      </c>
      <c r="F537" s="14">
        <v>80.567085266113281</v>
      </c>
      <c r="G537" s="14">
        <v>81.549140930175781</v>
      </c>
      <c r="H537" s="5">
        <v>303</v>
      </c>
      <c r="I537" s="15" t="s">
        <v>3980</v>
      </c>
      <c r="J537" s="15">
        <v>5</v>
      </c>
      <c r="K537" s="3" t="s">
        <v>3882</v>
      </c>
      <c r="L537" s="3" t="s">
        <v>3915</v>
      </c>
      <c r="M537" s="3" t="s">
        <v>3918</v>
      </c>
      <c r="N537" s="3" t="s">
        <v>3922</v>
      </c>
      <c r="O537" s="5">
        <v>212</v>
      </c>
      <c r="P537" s="17">
        <v>0.119999997317791</v>
      </c>
      <c r="Q537" s="5">
        <v>212</v>
      </c>
      <c r="R537" s="17">
        <v>0.119999997317791</v>
      </c>
      <c r="S537" s="5">
        <v>208</v>
      </c>
      <c r="T537" s="17">
        <v>2.6666667312383652E-2</v>
      </c>
      <c r="U537" s="5">
        <v>208</v>
      </c>
      <c r="V537" s="17">
        <v>2.6666667312383652E-2</v>
      </c>
      <c r="W537" s="17">
        <v>0.95400000000000007</v>
      </c>
      <c r="X537" s="17"/>
      <c r="Y537" s="17"/>
      <c r="Z537" s="17">
        <v>2.3E-2</v>
      </c>
      <c r="AA537" s="17"/>
      <c r="AB537" s="17">
        <v>2.300000004470348E-2</v>
      </c>
      <c r="AC537" s="17"/>
      <c r="AD537" s="17">
        <v>0.185</v>
      </c>
      <c r="AE537" s="17">
        <v>0.72709999999999997</v>
      </c>
      <c r="AF537" s="5">
        <v>0</v>
      </c>
      <c r="AG537" s="31">
        <v>13086.419921875</v>
      </c>
      <c r="AH537" s="31">
        <v>13264.81</v>
      </c>
    </row>
    <row r="538" spans="1:34" x14ac:dyDescent="0.3">
      <c r="A538" s="4">
        <v>421111050</v>
      </c>
      <c r="B538" s="3" t="s">
        <v>187</v>
      </c>
      <c r="C538" s="3" t="s">
        <v>1084</v>
      </c>
      <c r="D538" s="14">
        <v>79.9931640625</v>
      </c>
      <c r="E538" s="14">
        <v>82.578422546386719</v>
      </c>
      <c r="F538" s="14">
        <v>88.159385681152344</v>
      </c>
      <c r="G538" s="14">
        <v>88.068031311035156</v>
      </c>
      <c r="H538" s="5">
        <v>332</v>
      </c>
      <c r="I538" s="15">
        <v>7</v>
      </c>
      <c r="J538" s="15">
        <v>12</v>
      </c>
      <c r="K538" s="3" t="s">
        <v>3839</v>
      </c>
      <c r="L538" s="3" t="s">
        <v>3908</v>
      </c>
      <c r="M538" s="3" t="s">
        <v>3917</v>
      </c>
      <c r="N538" s="3" t="s">
        <v>3923</v>
      </c>
      <c r="O538" s="5">
        <v>218</v>
      </c>
      <c r="P538" s="17">
        <v>0.375</v>
      </c>
      <c r="Q538" s="5">
        <v>133</v>
      </c>
      <c r="R538" s="17">
        <v>0.3333333432674408</v>
      </c>
      <c r="S538" s="5">
        <v>218</v>
      </c>
      <c r="T538" s="17">
        <v>0.2738095223903656</v>
      </c>
      <c r="U538" s="5">
        <v>133</v>
      </c>
      <c r="V538" s="17">
        <v>0.26213592290878301</v>
      </c>
      <c r="W538" s="17"/>
      <c r="X538" s="17">
        <v>4.2000000000000003E-2</v>
      </c>
      <c r="Y538" s="17"/>
      <c r="Z538" s="17">
        <v>0.94600000000000006</v>
      </c>
      <c r="AA538" s="17"/>
      <c r="AB538" s="17">
        <v>1.200000010430813E-2</v>
      </c>
      <c r="AC538" s="17"/>
      <c r="AD538" s="17">
        <v>0.114</v>
      </c>
      <c r="AE538" s="17">
        <v>0.47399999999999998</v>
      </c>
      <c r="AF538" s="5">
        <v>0</v>
      </c>
      <c r="AG538" s="31">
        <v>5879.669921875</v>
      </c>
      <c r="AH538" s="31">
        <v>9144.75</v>
      </c>
    </row>
    <row r="539" spans="1:34" x14ac:dyDescent="0.3">
      <c r="A539" s="4">
        <v>421114020</v>
      </c>
      <c r="B539" s="3" t="s">
        <v>187</v>
      </c>
      <c r="C539" s="3" t="s">
        <v>1085</v>
      </c>
      <c r="D539" s="14">
        <v>87.016075134277344</v>
      </c>
      <c r="E539" s="14">
        <v>88.09912109375</v>
      </c>
      <c r="F539" s="14">
        <v>92.931571960449219</v>
      </c>
      <c r="G539" s="14">
        <v>91.271240234375</v>
      </c>
      <c r="H539" s="5">
        <v>331</v>
      </c>
      <c r="I539" s="15" t="s">
        <v>3981</v>
      </c>
      <c r="J539" s="15">
        <v>6</v>
      </c>
      <c r="K539" s="3" t="s">
        <v>3839</v>
      </c>
      <c r="L539" s="3" t="s">
        <v>3908</v>
      </c>
      <c r="M539" s="3" t="s">
        <v>3917</v>
      </c>
      <c r="N539" s="3" t="s">
        <v>3923</v>
      </c>
      <c r="O539" s="5">
        <v>247</v>
      </c>
      <c r="P539" s="17">
        <v>0.32240438461303711</v>
      </c>
      <c r="Q539" s="5">
        <v>163</v>
      </c>
      <c r="R539" s="17">
        <v>0.25</v>
      </c>
      <c r="S539" s="5">
        <v>246</v>
      </c>
      <c r="T539" s="17">
        <v>0.27868852019309998</v>
      </c>
      <c r="U539" s="5">
        <v>162</v>
      </c>
      <c r="V539" s="17">
        <v>0.19166666269302371</v>
      </c>
      <c r="W539" s="17"/>
      <c r="X539" s="17">
        <v>3.3000000000000002E-2</v>
      </c>
      <c r="Y539" s="17"/>
      <c r="Z539" s="17">
        <v>0.93700000000000006</v>
      </c>
      <c r="AA539" s="17">
        <v>1.4999999999999999E-2</v>
      </c>
      <c r="AB539" s="17">
        <v>1.499999966472387E-2</v>
      </c>
      <c r="AC539" s="17"/>
      <c r="AD539" s="17">
        <v>0.187</v>
      </c>
      <c r="AE539" s="17">
        <v>0.57000000000000006</v>
      </c>
      <c r="AF539" s="5">
        <v>0</v>
      </c>
      <c r="AG539" s="31">
        <v>9117.919921875</v>
      </c>
      <c r="AH539" s="31">
        <v>10653.66</v>
      </c>
    </row>
    <row r="540" spans="1:34" x14ac:dyDescent="0.3">
      <c r="A540" s="4">
        <v>430043000</v>
      </c>
      <c r="B540" s="3" t="s">
        <v>197</v>
      </c>
      <c r="C540" s="3" t="s">
        <v>1099</v>
      </c>
      <c r="D540" s="14">
        <v>87.941574096679688</v>
      </c>
      <c r="E540" s="14">
        <v>90.546867370605469</v>
      </c>
      <c r="F540" s="14">
        <v>79.503227233886719</v>
      </c>
      <c r="G540" s="14">
        <v>85.486915588378906</v>
      </c>
      <c r="H540" s="5">
        <v>55</v>
      </c>
      <c r="I540" s="15">
        <v>6</v>
      </c>
      <c r="J540" s="15">
        <v>8</v>
      </c>
      <c r="K540" s="3" t="s">
        <v>3812</v>
      </c>
      <c r="L540" s="3" t="s">
        <v>3908</v>
      </c>
      <c r="M540" s="3" t="s">
        <v>3916</v>
      </c>
      <c r="N540" s="3" t="s">
        <v>3921</v>
      </c>
      <c r="O540" s="5">
        <v>104</v>
      </c>
      <c r="P540" s="17">
        <v>0.4375</v>
      </c>
      <c r="Q540" s="5">
        <v>62</v>
      </c>
      <c r="R540" s="17">
        <v>0.38709676265716553</v>
      </c>
      <c r="S540" s="5">
        <v>104</v>
      </c>
      <c r="T540" s="17">
        <v>0.2916666567325592</v>
      </c>
      <c r="U540" s="5">
        <v>62</v>
      </c>
      <c r="V540" s="17">
        <v>0.29032257199287409</v>
      </c>
      <c r="W540" s="17"/>
      <c r="X540" s="17"/>
      <c r="Y540" s="17"/>
      <c r="Z540" s="17">
        <v>0.89100000000000001</v>
      </c>
      <c r="AA540" s="17"/>
      <c r="AB540" s="17">
        <v>0.1089999973773956</v>
      </c>
      <c r="AC540" s="17"/>
      <c r="AD540" s="17">
        <v>0.16400000000000001</v>
      </c>
      <c r="AE540" s="17">
        <v>0.58599999999999997</v>
      </c>
      <c r="AF540" s="5">
        <v>0</v>
      </c>
      <c r="AG540" s="31">
        <v>7212.35009765625</v>
      </c>
      <c r="AH540" s="31">
        <v>10613.84</v>
      </c>
    </row>
    <row r="541" spans="1:34" x14ac:dyDescent="0.3">
      <c r="A541" s="4">
        <v>430044020</v>
      </c>
      <c r="B541" s="3" t="s">
        <v>197</v>
      </c>
      <c r="C541" s="3" t="s">
        <v>1100</v>
      </c>
      <c r="D541" s="14">
        <v>81.480667114257813</v>
      </c>
      <c r="E541" s="14">
        <v>82.723396301269531</v>
      </c>
      <c r="F541" s="14">
        <v>91.210250854492188</v>
      </c>
      <c r="G541" s="14">
        <v>89.603126525878906</v>
      </c>
      <c r="H541" s="5">
        <v>108</v>
      </c>
      <c r="I541" s="15" t="s">
        <v>3980</v>
      </c>
      <c r="J541" s="15">
        <v>5</v>
      </c>
      <c r="K541" s="3" t="s">
        <v>3812</v>
      </c>
      <c r="L541" s="3" t="s">
        <v>3908</v>
      </c>
      <c r="M541" s="3" t="s">
        <v>3916</v>
      </c>
      <c r="N541" s="3" t="s">
        <v>3921</v>
      </c>
      <c r="O541" s="5">
        <v>41</v>
      </c>
      <c r="P541" s="17">
        <v>0.54716980457305908</v>
      </c>
      <c r="Q541" s="5">
        <v>26</v>
      </c>
      <c r="R541" s="17">
        <v>0.3571428656578064</v>
      </c>
      <c r="S541" s="5">
        <v>41</v>
      </c>
      <c r="T541" s="17">
        <v>0.5283018946647644</v>
      </c>
      <c r="U541" s="5">
        <v>26</v>
      </c>
      <c r="V541" s="17">
        <v>0.3214285671710968</v>
      </c>
      <c r="W541" s="17"/>
      <c r="X541" s="17">
        <v>4.5999999999999999E-2</v>
      </c>
      <c r="Y541" s="17"/>
      <c r="Z541" s="17">
        <v>0.93500000000000005</v>
      </c>
      <c r="AA541" s="17"/>
      <c r="AB541" s="17">
        <v>1.8999999389052391E-2</v>
      </c>
      <c r="AC541" s="17"/>
      <c r="AD541" s="17">
        <v>0.13900000000000001</v>
      </c>
      <c r="AE541" s="17">
        <v>0.56900000000000006</v>
      </c>
      <c r="AF541" s="5">
        <v>0</v>
      </c>
      <c r="AG541" s="31">
        <v>8737.0703125</v>
      </c>
      <c r="AH541" s="31">
        <v>13395.67</v>
      </c>
    </row>
    <row r="542" spans="1:34" x14ac:dyDescent="0.3">
      <c r="A542" s="4">
        <v>480723050</v>
      </c>
      <c r="B542" s="3" t="s">
        <v>221</v>
      </c>
      <c r="C542" s="3" t="s">
        <v>1184</v>
      </c>
      <c r="D542" s="14">
        <v>82.692131042480469</v>
      </c>
      <c r="E542" s="14">
        <v>84.400932312011719</v>
      </c>
      <c r="F542" s="14">
        <v>81.535911560058594</v>
      </c>
      <c r="G542" s="14">
        <v>82.356109619140625</v>
      </c>
      <c r="H542" s="5">
        <v>1180</v>
      </c>
      <c r="I542" s="15">
        <v>6</v>
      </c>
      <c r="J542" s="15">
        <v>8</v>
      </c>
      <c r="K542" s="3" t="s">
        <v>3879</v>
      </c>
      <c r="L542" s="3" t="s">
        <v>3914</v>
      </c>
      <c r="M542" s="3" t="s">
        <v>3918</v>
      </c>
      <c r="N542" s="3" t="s">
        <v>3922</v>
      </c>
      <c r="O542" s="5">
        <v>1636</v>
      </c>
      <c r="P542" s="17">
        <v>0.19483315944671631</v>
      </c>
      <c r="Q542" s="5">
        <v>1636</v>
      </c>
      <c r="R542" s="17">
        <v>0.19483315944671631</v>
      </c>
      <c r="S542" s="5">
        <v>1636</v>
      </c>
      <c r="T542" s="17">
        <v>7.3513515293598175E-2</v>
      </c>
      <c r="U542" s="5">
        <v>1636</v>
      </c>
      <c r="V542" s="17">
        <v>7.3513515293598175E-2</v>
      </c>
      <c r="W542" s="17">
        <v>0.66400000000000003</v>
      </c>
      <c r="X542" s="17">
        <v>0.16200000000000001</v>
      </c>
      <c r="Y542" s="17">
        <v>2.5000000000000001E-2</v>
      </c>
      <c r="Z542" s="17">
        <v>8.8999999999999996E-2</v>
      </c>
      <c r="AA542" s="17">
        <v>5.1999999999999998E-2</v>
      </c>
      <c r="AB542" s="17">
        <v>8.999999612569809E-3</v>
      </c>
      <c r="AC542" s="17">
        <v>5.8999999999999997E-2</v>
      </c>
      <c r="AD542" s="17">
        <v>0.16300000000000001</v>
      </c>
      <c r="AE542" s="17">
        <v>0.68500000000000005</v>
      </c>
      <c r="AF542" s="5">
        <v>1</v>
      </c>
      <c r="AG542" s="31">
        <v>7462.1201171875</v>
      </c>
      <c r="AH542" s="31">
        <v>10709.68</v>
      </c>
    </row>
    <row r="543" spans="1:34" x14ac:dyDescent="0.3">
      <c r="A543" s="4">
        <v>480724010</v>
      </c>
      <c r="B543" s="3" t="s">
        <v>221</v>
      </c>
      <c r="C543" s="3" t="s">
        <v>1185</v>
      </c>
      <c r="D543" s="14">
        <v>86.115470886230469</v>
      </c>
      <c r="E543" s="14">
        <v>87.659172058105469</v>
      </c>
      <c r="F543" s="14">
        <v>80.752250671386719</v>
      </c>
      <c r="G543" s="14">
        <v>82.493400573730469</v>
      </c>
      <c r="H543" s="5">
        <v>307</v>
      </c>
      <c r="I543" s="15" t="s">
        <v>3981</v>
      </c>
      <c r="J543" s="15">
        <v>5</v>
      </c>
      <c r="K543" s="3" t="s">
        <v>3879</v>
      </c>
      <c r="L543" s="3" t="s">
        <v>3914</v>
      </c>
      <c r="M543" s="3" t="s">
        <v>3918</v>
      </c>
      <c r="N543" s="3" t="s">
        <v>3922</v>
      </c>
      <c r="O543" s="5">
        <v>227</v>
      </c>
      <c r="P543" s="17">
        <v>7.6271183788776398E-2</v>
      </c>
      <c r="Q543" s="5">
        <v>227</v>
      </c>
      <c r="R543" s="17">
        <v>7.6271183788776398E-2</v>
      </c>
      <c r="S543" s="5">
        <v>228</v>
      </c>
      <c r="T543" s="17">
        <v>9.3220338225364685E-2</v>
      </c>
      <c r="U543" s="5">
        <v>228</v>
      </c>
      <c r="V543" s="17">
        <v>9.3220338225364685E-2</v>
      </c>
      <c r="W543" s="17">
        <v>0.63500000000000001</v>
      </c>
      <c r="X543" s="17">
        <v>0.19900000000000001</v>
      </c>
      <c r="Y543" s="17"/>
      <c r="Z543" s="17">
        <v>6.2E-2</v>
      </c>
      <c r="AA543" s="17">
        <v>9.8000000000000004E-2</v>
      </c>
      <c r="AB543" s="17">
        <v>7.0000002160668373E-3</v>
      </c>
      <c r="AC543" s="17">
        <v>0.127</v>
      </c>
      <c r="AD543" s="17">
        <v>0.121</v>
      </c>
      <c r="AE543" s="17">
        <v>0.68889999999999996</v>
      </c>
      <c r="AF543" s="5">
        <v>1</v>
      </c>
      <c r="AG543" s="31">
        <v>8339.509765625</v>
      </c>
      <c r="AH543" s="31">
        <v>12571.93</v>
      </c>
    </row>
    <row r="544" spans="1:34" x14ac:dyDescent="0.3">
      <c r="A544" s="4">
        <v>480724015</v>
      </c>
      <c r="B544" s="3" t="s">
        <v>221</v>
      </c>
      <c r="C544" s="3" t="s">
        <v>1186</v>
      </c>
      <c r="D544" s="14">
        <v>87.889274597167969</v>
      </c>
      <c r="E544" s="14">
        <v>89.552291870117188</v>
      </c>
      <c r="F544" s="14">
        <v>88.000274658203125</v>
      </c>
      <c r="G544" s="14">
        <v>91.231803894042969</v>
      </c>
      <c r="H544" s="5">
        <v>324</v>
      </c>
      <c r="I544" s="15" t="s">
        <v>3981</v>
      </c>
      <c r="J544" s="15">
        <v>5</v>
      </c>
      <c r="K544" s="3" t="s">
        <v>3879</v>
      </c>
      <c r="L544" s="3" t="s">
        <v>3914</v>
      </c>
      <c r="M544" s="3" t="s">
        <v>3918</v>
      </c>
      <c r="N544" s="3" t="s">
        <v>3922</v>
      </c>
      <c r="O544" s="5">
        <v>223</v>
      </c>
      <c r="P544" s="17">
        <v>0.140625</v>
      </c>
      <c r="Q544" s="5">
        <v>223</v>
      </c>
      <c r="R544" s="17">
        <v>0.140625</v>
      </c>
      <c r="S544" s="5">
        <v>223</v>
      </c>
      <c r="T544" s="17">
        <v>5.46875E-2</v>
      </c>
      <c r="U544" s="5">
        <v>223</v>
      </c>
      <c r="V544" s="17">
        <v>5.46875E-2</v>
      </c>
      <c r="W544" s="17">
        <v>0.60799999999999998</v>
      </c>
      <c r="X544" s="17">
        <v>0.114</v>
      </c>
      <c r="Y544" s="17">
        <v>4.5999999999999999E-2</v>
      </c>
      <c r="Z544" s="17">
        <v>0.13900000000000001</v>
      </c>
      <c r="AA544" s="17">
        <v>8.6000000000000007E-2</v>
      </c>
      <c r="AB544" s="17">
        <v>6.0000000521540642E-3</v>
      </c>
      <c r="AC544" s="17">
        <v>0.185</v>
      </c>
      <c r="AD544" s="17">
        <v>0.13300000000000001</v>
      </c>
      <c r="AE544" s="17">
        <v>0.63280000000000003</v>
      </c>
      <c r="AF544" s="5">
        <v>1</v>
      </c>
      <c r="AG544" s="31">
        <v>8011.93994140625</v>
      </c>
      <c r="AH544" s="31">
        <v>12600.58</v>
      </c>
    </row>
    <row r="545" spans="1:34" x14ac:dyDescent="0.3">
      <c r="A545" s="4">
        <v>480724030</v>
      </c>
      <c r="B545" s="3" t="s">
        <v>221</v>
      </c>
      <c r="C545" s="3" t="s">
        <v>972</v>
      </c>
      <c r="D545" s="14">
        <v>87.955650329589844</v>
      </c>
      <c r="E545" s="14">
        <v>89.607414245605469</v>
      </c>
      <c r="F545" s="14">
        <v>87.710899353027344</v>
      </c>
      <c r="G545" s="14">
        <v>89.618537902832031</v>
      </c>
      <c r="H545" s="5">
        <v>316</v>
      </c>
      <c r="I545" s="15" t="s">
        <v>3981</v>
      </c>
      <c r="J545" s="15">
        <v>5</v>
      </c>
      <c r="K545" s="3" t="s">
        <v>3879</v>
      </c>
      <c r="L545" s="3" t="s">
        <v>3914</v>
      </c>
      <c r="M545" s="3" t="s">
        <v>3918</v>
      </c>
      <c r="N545" s="3" t="s">
        <v>3922</v>
      </c>
      <c r="O545" s="5">
        <v>206</v>
      </c>
      <c r="P545" s="17">
        <v>0.19166666269302371</v>
      </c>
      <c r="Q545" s="5">
        <v>206</v>
      </c>
      <c r="R545" s="17">
        <v>0.19166666269302371</v>
      </c>
      <c r="S545" s="5">
        <v>202</v>
      </c>
      <c r="T545" s="17">
        <v>0.1092436984181404</v>
      </c>
      <c r="U545" s="5">
        <v>202</v>
      </c>
      <c r="V545" s="17">
        <v>0.1092436984181404</v>
      </c>
      <c r="W545" s="17">
        <v>0.60799999999999998</v>
      </c>
      <c r="X545" s="17">
        <v>7.5999999999999998E-2</v>
      </c>
      <c r="Y545" s="17">
        <v>9.8000000000000004E-2</v>
      </c>
      <c r="Z545" s="17">
        <v>0.13600000000000001</v>
      </c>
      <c r="AA545" s="17">
        <v>7.2999999999999995E-2</v>
      </c>
      <c r="AB545" s="17">
        <v>8.999999612569809E-3</v>
      </c>
      <c r="AC545" s="17">
        <v>0.16800000000000001</v>
      </c>
      <c r="AD545" s="17">
        <v>0.123</v>
      </c>
      <c r="AE545" s="17">
        <v>0.61350000000000005</v>
      </c>
      <c r="AF545" s="5">
        <v>1</v>
      </c>
      <c r="AG545" s="31">
        <v>8652.740234375</v>
      </c>
      <c r="AH545" s="31">
        <v>12867.94</v>
      </c>
    </row>
    <row r="546" spans="1:34" x14ac:dyDescent="0.3">
      <c r="A546" s="4">
        <v>480724035</v>
      </c>
      <c r="B546" s="3" t="s">
        <v>221</v>
      </c>
      <c r="C546" s="3" t="s">
        <v>1187</v>
      </c>
      <c r="D546" s="14">
        <v>91.168289184570313</v>
      </c>
      <c r="E546" s="14">
        <v>92.815231323242188</v>
      </c>
      <c r="F546" s="14">
        <v>90.28076171875</v>
      </c>
      <c r="G546" s="14">
        <v>94.213958740234375</v>
      </c>
      <c r="H546" s="5">
        <v>388</v>
      </c>
      <c r="I546" s="15" t="s">
        <v>3981</v>
      </c>
      <c r="J546" s="15">
        <v>5</v>
      </c>
      <c r="K546" s="3" t="s">
        <v>3879</v>
      </c>
      <c r="L546" s="3" t="s">
        <v>3914</v>
      </c>
      <c r="M546" s="3" t="s">
        <v>3918</v>
      </c>
      <c r="N546" s="3" t="s">
        <v>3922</v>
      </c>
      <c r="O546" s="5">
        <v>192</v>
      </c>
      <c r="P546" s="17">
        <v>0.15833333134651181</v>
      </c>
      <c r="Q546" s="5">
        <v>192</v>
      </c>
      <c r="R546" s="17">
        <v>0.15833333134651181</v>
      </c>
      <c r="S546" s="5">
        <v>191</v>
      </c>
      <c r="T546" s="17">
        <v>0.1176470592617989</v>
      </c>
      <c r="U546" s="5">
        <v>191</v>
      </c>
      <c r="V546" s="17">
        <v>0.1176470592617989</v>
      </c>
      <c r="W546" s="17">
        <v>0.63100000000000001</v>
      </c>
      <c r="X546" s="17">
        <v>0.13400000000000001</v>
      </c>
      <c r="Y546" s="17"/>
      <c r="Z546" s="17">
        <v>0.108</v>
      </c>
      <c r="AA546" s="17">
        <v>0.106</v>
      </c>
      <c r="AB546" s="17">
        <v>2.0999999716877941E-2</v>
      </c>
      <c r="AC546" s="17">
        <v>8.5000000000000006E-2</v>
      </c>
      <c r="AD546" s="17">
        <v>0.17499999999999999</v>
      </c>
      <c r="AE546" s="17">
        <v>0.69010000000000005</v>
      </c>
      <c r="AF546" s="5">
        <v>1</v>
      </c>
      <c r="AG546" s="31">
        <v>8281.0302734375</v>
      </c>
      <c r="AH546" s="31">
        <v>11912.91</v>
      </c>
    </row>
    <row r="547" spans="1:34" x14ac:dyDescent="0.3">
      <c r="A547" s="4">
        <v>480724045</v>
      </c>
      <c r="B547" s="3" t="s">
        <v>221</v>
      </c>
      <c r="C547" s="3" t="s">
        <v>1188</v>
      </c>
      <c r="D547" s="14">
        <v>90.259979248046875</v>
      </c>
      <c r="E547" s="14">
        <v>91.886970520019531</v>
      </c>
      <c r="F547" s="14">
        <v>92.689773559570313</v>
      </c>
      <c r="G547" s="14">
        <v>95.263626098632813</v>
      </c>
      <c r="H547" s="5">
        <v>300</v>
      </c>
      <c r="I547" s="15" t="s">
        <v>3981</v>
      </c>
      <c r="J547" s="15">
        <v>5</v>
      </c>
      <c r="K547" s="3" t="s">
        <v>3879</v>
      </c>
      <c r="L547" s="3" t="s">
        <v>3914</v>
      </c>
      <c r="M547" s="3" t="s">
        <v>3918</v>
      </c>
      <c r="N547" s="3" t="s">
        <v>3922</v>
      </c>
      <c r="O547" s="5">
        <v>216</v>
      </c>
      <c r="P547" s="17">
        <v>0.2083333283662796</v>
      </c>
      <c r="Q547" s="5">
        <v>216</v>
      </c>
      <c r="R547" s="17">
        <v>0.2083333283662796</v>
      </c>
      <c r="S547" s="5">
        <v>217</v>
      </c>
      <c r="T547" s="17">
        <v>0.1570248007774353</v>
      </c>
      <c r="U547" s="5">
        <v>217</v>
      </c>
      <c r="V547" s="17">
        <v>0.1570248007774353</v>
      </c>
      <c r="W547" s="17">
        <v>0.66</v>
      </c>
      <c r="X547" s="17">
        <v>0.16</v>
      </c>
      <c r="Y547" s="17">
        <v>2.3E-2</v>
      </c>
      <c r="Z547" s="17">
        <v>6.7000000000000004E-2</v>
      </c>
      <c r="AA547" s="17">
        <v>0.08</v>
      </c>
      <c r="AB547" s="17">
        <v>9.9999997764825821E-3</v>
      </c>
      <c r="AC547" s="17">
        <v>0.113</v>
      </c>
      <c r="AD547" s="17">
        <v>0.08</v>
      </c>
      <c r="AE547" s="17">
        <v>0.72750000000000004</v>
      </c>
      <c r="AF547" s="5">
        <v>1</v>
      </c>
      <c r="AG547" s="31">
        <v>7848.52001953125</v>
      </c>
      <c r="AH547" s="31">
        <v>12359.77</v>
      </c>
    </row>
    <row r="548" spans="1:34" x14ac:dyDescent="0.3">
      <c r="A548" s="4">
        <v>480724050</v>
      </c>
      <c r="B548" s="3" t="s">
        <v>221</v>
      </c>
      <c r="C548" s="3" t="s">
        <v>1189</v>
      </c>
      <c r="D548" s="14">
        <v>91.691741943359375</v>
      </c>
      <c r="E548" s="14">
        <v>93.362495422363281</v>
      </c>
      <c r="F548" s="14">
        <v>85.149894714355469</v>
      </c>
      <c r="G548" s="14">
        <v>87.640426635742188</v>
      </c>
      <c r="H548" s="5">
        <v>303</v>
      </c>
      <c r="I548" s="15" t="s">
        <v>3981</v>
      </c>
      <c r="J548" s="15">
        <v>5</v>
      </c>
      <c r="K548" s="3" t="s">
        <v>3879</v>
      </c>
      <c r="L548" s="3" t="s">
        <v>3914</v>
      </c>
      <c r="M548" s="3" t="s">
        <v>3918</v>
      </c>
      <c r="N548" s="3" t="s">
        <v>3922</v>
      </c>
      <c r="O548" s="5">
        <v>221</v>
      </c>
      <c r="P548" s="17">
        <v>0.12307692319154739</v>
      </c>
      <c r="Q548" s="5">
        <v>221</v>
      </c>
      <c r="R548" s="17">
        <v>0.12307692319154739</v>
      </c>
      <c r="S548" s="5">
        <v>220</v>
      </c>
      <c r="T548" s="17">
        <v>0.10000000149011611</v>
      </c>
      <c r="U548" s="5">
        <v>220</v>
      </c>
      <c r="V548" s="17">
        <v>0.10000000149011611</v>
      </c>
      <c r="W548" s="17">
        <v>0.70599999999999996</v>
      </c>
      <c r="X548" s="17">
        <v>0.11600000000000001</v>
      </c>
      <c r="Y548" s="17"/>
      <c r="Z548" s="17">
        <v>8.6000000000000007E-2</v>
      </c>
      <c r="AA548" s="17">
        <v>7.9000000000000001E-2</v>
      </c>
      <c r="AB548" s="17">
        <v>1.30000002682209E-2</v>
      </c>
      <c r="AC548" s="17">
        <v>7.2999999999999995E-2</v>
      </c>
      <c r="AD548" s="17">
        <v>0.158</v>
      </c>
      <c r="AE548" s="17">
        <v>0.81870000000000009</v>
      </c>
      <c r="AF548" s="5">
        <v>1</v>
      </c>
      <c r="AG548" s="31">
        <v>8902.990234375</v>
      </c>
      <c r="AH548" s="31">
        <v>13335.12</v>
      </c>
    </row>
    <row r="549" spans="1:34" x14ac:dyDescent="0.3">
      <c r="A549" s="4">
        <v>480724055</v>
      </c>
      <c r="B549" s="3" t="s">
        <v>221</v>
      </c>
      <c r="C549" s="3" t="s">
        <v>1190</v>
      </c>
      <c r="D549" s="14">
        <v>85.569297790527344</v>
      </c>
      <c r="E549" s="14">
        <v>86.704353332519531</v>
      </c>
      <c r="F549" s="14">
        <v>79.626228332519531</v>
      </c>
      <c r="G549" s="14">
        <v>80.416641235351563</v>
      </c>
      <c r="H549" s="5">
        <v>456</v>
      </c>
      <c r="I549" s="15" t="s">
        <v>3980</v>
      </c>
      <c r="J549" s="15">
        <v>5</v>
      </c>
      <c r="K549" s="3" t="s">
        <v>3879</v>
      </c>
      <c r="L549" s="3" t="s">
        <v>3914</v>
      </c>
      <c r="M549" s="3" t="s">
        <v>3918</v>
      </c>
      <c r="N549" s="3" t="s">
        <v>3922</v>
      </c>
      <c r="O549" s="5">
        <v>59</v>
      </c>
      <c r="P549" s="17">
        <v>0.1311475336551666</v>
      </c>
      <c r="Q549" s="5">
        <v>59</v>
      </c>
      <c r="R549" s="17">
        <v>0.1311475336551666</v>
      </c>
      <c r="S549" s="5">
        <v>58</v>
      </c>
      <c r="T549" s="17">
        <v>6.0439560562372208E-2</v>
      </c>
      <c r="U549" s="5">
        <v>58</v>
      </c>
      <c r="V549" s="17">
        <v>6.0439560562372208E-2</v>
      </c>
      <c r="W549" s="17">
        <v>0.69500000000000006</v>
      </c>
      <c r="X549" s="17">
        <v>0.14000000000000001</v>
      </c>
      <c r="Y549" s="17"/>
      <c r="Z549" s="17">
        <v>6.6000000000000003E-2</v>
      </c>
      <c r="AA549" s="17">
        <v>9.4E-2</v>
      </c>
      <c r="AB549" s="17">
        <v>4.0000001899898052E-3</v>
      </c>
      <c r="AC549" s="17">
        <v>6.8000000000000005E-2</v>
      </c>
      <c r="AD549" s="17">
        <v>0.11799999999999999</v>
      </c>
      <c r="AE549" s="17">
        <v>0.69730000000000003</v>
      </c>
      <c r="AF549" s="5">
        <v>1</v>
      </c>
      <c r="AG549" s="31">
        <v>8583.66015625</v>
      </c>
      <c r="AH549" s="31">
        <v>12633.21</v>
      </c>
    </row>
    <row r="550" spans="1:34" x14ac:dyDescent="0.3">
      <c r="A550" s="4">
        <v>430013000</v>
      </c>
      <c r="B550" s="3" t="s">
        <v>194</v>
      </c>
      <c r="C550" s="3" t="s">
        <v>1094</v>
      </c>
      <c r="D550" s="14">
        <v>81.039390563964844</v>
      </c>
      <c r="E550" s="14">
        <v>81.869400024414063</v>
      </c>
      <c r="F550" s="14">
        <v>80.341300964355469</v>
      </c>
      <c r="G550" s="14">
        <v>82.744827270507813</v>
      </c>
      <c r="H550" s="5">
        <v>225</v>
      </c>
      <c r="I550" s="15">
        <v>5</v>
      </c>
      <c r="J550" s="15">
        <v>8</v>
      </c>
      <c r="K550" s="3" t="s">
        <v>3812</v>
      </c>
      <c r="L550" s="3" t="s">
        <v>3908</v>
      </c>
      <c r="M550" s="3" t="s">
        <v>3916</v>
      </c>
      <c r="N550" s="3" t="s">
        <v>3921</v>
      </c>
      <c r="O550" s="5">
        <v>417</v>
      </c>
      <c r="P550" s="17">
        <v>0.58215963840484619</v>
      </c>
      <c r="Q550" s="5">
        <v>232</v>
      </c>
      <c r="R550" s="17">
        <v>0.48695650696754461</v>
      </c>
      <c r="S550" s="5">
        <v>417</v>
      </c>
      <c r="T550" s="17">
        <v>0.56338030099868774</v>
      </c>
      <c r="U550" s="5">
        <v>232</v>
      </c>
      <c r="V550" s="17">
        <v>0.46086955070495611</v>
      </c>
      <c r="W550" s="17"/>
      <c r="X550" s="17"/>
      <c r="Y550" s="17"/>
      <c r="Z550" s="17">
        <v>0.97799999999999998</v>
      </c>
      <c r="AA550" s="17"/>
      <c r="AB550" s="17">
        <v>2.199999988079071E-2</v>
      </c>
      <c r="AC550" s="17"/>
      <c r="AD550" s="17">
        <v>0.10199999999999999</v>
      </c>
      <c r="AE550" s="17">
        <v>0.47799999999999998</v>
      </c>
      <c r="AF550" s="5">
        <v>0</v>
      </c>
      <c r="AG550" s="31">
        <v>5441.14013671875</v>
      </c>
      <c r="AH550" s="31">
        <v>7345.74</v>
      </c>
    </row>
    <row r="551" spans="1:34" x14ac:dyDescent="0.3">
      <c r="A551" s="4">
        <v>430014020</v>
      </c>
      <c r="B551" s="3" t="s">
        <v>194</v>
      </c>
      <c r="C551" s="3" t="s">
        <v>949</v>
      </c>
      <c r="D551" s="14">
        <v>87.417816162109375</v>
      </c>
      <c r="E551" s="14">
        <v>87.6900634765625</v>
      </c>
      <c r="F551" s="14">
        <v>87.232215881347656</v>
      </c>
      <c r="G551" s="14">
        <v>88.153251647949219</v>
      </c>
      <c r="H551" s="5">
        <v>234</v>
      </c>
      <c r="I551" s="15" t="s">
        <v>3980</v>
      </c>
      <c r="J551" s="15">
        <v>4</v>
      </c>
      <c r="K551" s="3" t="s">
        <v>3812</v>
      </c>
      <c r="L551" s="3" t="s">
        <v>3908</v>
      </c>
      <c r="M551" s="3" t="s">
        <v>3916</v>
      </c>
      <c r="N551" s="3" t="s">
        <v>3921</v>
      </c>
      <c r="O551" s="5">
        <v>44</v>
      </c>
      <c r="P551" s="17">
        <v>0.82716047763824463</v>
      </c>
      <c r="Q551" s="5">
        <v>26</v>
      </c>
      <c r="R551" s="17">
        <v>0.66666668653488159</v>
      </c>
      <c r="S551" s="5">
        <v>44</v>
      </c>
      <c r="T551" s="17">
        <v>0.83950614929199219</v>
      </c>
      <c r="U551" s="5">
        <v>26</v>
      </c>
      <c r="V551" s="17">
        <v>0.71794873476028442</v>
      </c>
      <c r="W551" s="17"/>
      <c r="X551" s="17"/>
      <c r="Y551" s="17"/>
      <c r="Z551" s="17">
        <v>0.996</v>
      </c>
      <c r="AA551" s="17"/>
      <c r="AB551" s="17">
        <v>4.0000001899898052E-3</v>
      </c>
      <c r="AC551" s="17"/>
      <c r="AD551" s="17">
        <v>0.13300000000000001</v>
      </c>
      <c r="AE551" s="17">
        <v>0.51300000000000001</v>
      </c>
      <c r="AF551" s="5">
        <v>0</v>
      </c>
      <c r="AG551" s="31">
        <v>9260.169921875</v>
      </c>
      <c r="AH551" s="31">
        <v>12116.94</v>
      </c>
    </row>
    <row r="552" spans="1:34" x14ac:dyDescent="0.3">
      <c r="A552" s="4">
        <v>880753000</v>
      </c>
      <c r="B552" s="3" t="s">
        <v>412</v>
      </c>
      <c r="C552" s="3" t="s">
        <v>1661</v>
      </c>
      <c r="D552" s="14">
        <v>77.510810852050781</v>
      </c>
      <c r="E552" s="14">
        <v>81.209068298339844</v>
      </c>
      <c r="F552" s="14">
        <v>81.708419799804688</v>
      </c>
      <c r="G552" s="14">
        <v>81.518287658691406</v>
      </c>
      <c r="H552" s="5">
        <v>54</v>
      </c>
      <c r="I552" s="15">
        <v>6</v>
      </c>
      <c r="J552" s="15">
        <v>8</v>
      </c>
      <c r="K552" s="3" t="s">
        <v>3833</v>
      </c>
      <c r="L552" s="3" t="s">
        <v>3911</v>
      </c>
      <c r="M552" s="3" t="s">
        <v>3916</v>
      </c>
      <c r="N552" s="3" t="s">
        <v>3921</v>
      </c>
      <c r="O552" s="5">
        <v>56</v>
      </c>
      <c r="P552" s="17">
        <v>0.23076923191547391</v>
      </c>
      <c r="Q552" s="5">
        <v>30</v>
      </c>
      <c r="R552" s="17">
        <v>0.25806450843811041</v>
      </c>
      <c r="S552" s="5">
        <v>56</v>
      </c>
      <c r="T552" s="17">
        <v>0.17307692766189581</v>
      </c>
      <c r="U552" s="5">
        <v>30</v>
      </c>
      <c r="V552" s="17">
        <v>6.4516127109527588E-2</v>
      </c>
      <c r="W552" s="17"/>
      <c r="X552" s="17"/>
      <c r="Y552" s="17"/>
      <c r="Z552" s="17">
        <v>0.92600000000000005</v>
      </c>
      <c r="AA552" s="17"/>
      <c r="AB552" s="17">
        <v>7.4000000953674316E-2</v>
      </c>
      <c r="AC552" s="17"/>
      <c r="AD552" s="17">
        <v>0.111</v>
      </c>
      <c r="AE552" s="17">
        <v>0.5</v>
      </c>
      <c r="AF552" s="5">
        <v>0</v>
      </c>
      <c r="AG552" s="31">
        <v>8470.0400390625</v>
      </c>
      <c r="AH552" s="31">
        <v>9770.9</v>
      </c>
    </row>
    <row r="553" spans="1:34" x14ac:dyDescent="0.3">
      <c r="A553" s="4">
        <v>880754020</v>
      </c>
      <c r="B553" s="3" t="s">
        <v>412</v>
      </c>
      <c r="C553" s="3" t="s">
        <v>1662</v>
      </c>
      <c r="D553" s="14">
        <v>96.6026611328125</v>
      </c>
      <c r="E553" s="14">
        <v>96.158111572265625</v>
      </c>
      <c r="F553" s="14">
        <v>92.704216003417969</v>
      </c>
      <c r="G553" s="14">
        <v>92.881797790527344</v>
      </c>
      <c r="H553" s="5">
        <v>82</v>
      </c>
      <c r="I553" s="15" t="s">
        <v>3980</v>
      </c>
      <c r="J553" s="15">
        <v>5</v>
      </c>
      <c r="K553" s="3" t="s">
        <v>3833</v>
      </c>
      <c r="L553" s="3" t="s">
        <v>3911</v>
      </c>
      <c r="M553" s="3" t="s">
        <v>3916</v>
      </c>
      <c r="N553" s="3" t="s">
        <v>3921</v>
      </c>
      <c r="O553" s="5">
        <v>62</v>
      </c>
      <c r="P553" s="17">
        <v>0.3333333432674408</v>
      </c>
      <c r="Q553" s="5">
        <v>37</v>
      </c>
      <c r="R553" s="17">
        <v>0.34999999403953552</v>
      </c>
      <c r="S553" s="5">
        <v>62</v>
      </c>
      <c r="T553" s="17">
        <v>0.27272728085517878</v>
      </c>
      <c r="U553" s="5">
        <v>37</v>
      </c>
      <c r="V553" s="17">
        <v>0.25</v>
      </c>
      <c r="W553" s="17"/>
      <c r="X553" s="17"/>
      <c r="Y553" s="17"/>
      <c r="Z553" s="17">
        <v>0.96299999999999997</v>
      </c>
      <c r="AA553" s="17"/>
      <c r="AB553" s="17">
        <v>3.7000000476837158E-2</v>
      </c>
      <c r="AC553" s="17"/>
      <c r="AD553" s="17">
        <v>0.28100000000000003</v>
      </c>
      <c r="AE553" s="17">
        <v>0.51200000000000001</v>
      </c>
      <c r="AF553" s="5">
        <v>0</v>
      </c>
      <c r="AG553" s="31">
        <v>11833.83984375</v>
      </c>
      <c r="AH553" s="31">
        <v>13224.06</v>
      </c>
    </row>
    <row r="554" spans="1:34" x14ac:dyDescent="0.3">
      <c r="A554" s="4">
        <v>680714020</v>
      </c>
      <c r="B554" s="3" t="s">
        <v>327</v>
      </c>
      <c r="C554" s="3" t="s">
        <v>1485</v>
      </c>
      <c r="D554" s="14">
        <v>88.278945922851563</v>
      </c>
      <c r="E554" s="14">
        <v>86.752731323242188</v>
      </c>
      <c r="F554" s="14">
        <v>85.663978576660156</v>
      </c>
      <c r="G554" s="14">
        <v>82.294609069824219</v>
      </c>
      <c r="H554" s="5">
        <v>73</v>
      </c>
      <c r="I554" s="15" t="s">
        <v>3981</v>
      </c>
      <c r="J554" s="15">
        <v>8</v>
      </c>
      <c r="K554" s="3" t="s">
        <v>3815</v>
      </c>
      <c r="L554" s="3" t="s">
        <v>3909</v>
      </c>
      <c r="M554" s="3" t="s">
        <v>3916</v>
      </c>
      <c r="N554" s="3" t="s">
        <v>3923</v>
      </c>
      <c r="O554" s="5">
        <v>77</v>
      </c>
      <c r="P554" s="17">
        <v>0.27659574151039118</v>
      </c>
      <c r="Q554" s="5">
        <v>25</v>
      </c>
      <c r="R554" s="17">
        <v>0</v>
      </c>
      <c r="S554" s="5">
        <v>77</v>
      </c>
      <c r="T554" s="17">
        <v>0.36170211434364319</v>
      </c>
      <c r="U554" s="5">
        <v>25</v>
      </c>
      <c r="V554" s="17">
        <v>0</v>
      </c>
      <c r="W554" s="17"/>
      <c r="X554" s="17"/>
      <c r="Y554" s="17"/>
      <c r="Z554" s="17">
        <v>0.95900000000000007</v>
      </c>
      <c r="AA554" s="17"/>
      <c r="AB554" s="17">
        <v>4.1000001132488251E-2</v>
      </c>
      <c r="AC554" s="17"/>
      <c r="AD554" s="17">
        <v>0.151</v>
      </c>
      <c r="AE554" s="17"/>
      <c r="AF554" s="5">
        <v>0</v>
      </c>
      <c r="AG554" s="31">
        <v>9374.23046875</v>
      </c>
      <c r="AH554" s="31">
        <v>11654.47</v>
      </c>
    </row>
    <row r="555" spans="1:34" x14ac:dyDescent="0.3">
      <c r="A555" s="4">
        <v>500032050</v>
      </c>
      <c r="B555" s="3" t="s">
        <v>256</v>
      </c>
      <c r="C555" s="3" t="s">
        <v>1327</v>
      </c>
      <c r="D555" s="14">
        <v>81.105941772460938</v>
      </c>
      <c r="E555" s="14">
        <v>79.649345397949219</v>
      </c>
      <c r="F555" s="14">
        <v>78.929946899414063</v>
      </c>
      <c r="G555" s="14">
        <v>78.778938293457031</v>
      </c>
      <c r="H555" s="5">
        <v>546</v>
      </c>
      <c r="I555" s="15">
        <v>7</v>
      </c>
      <c r="J555" s="15">
        <v>8</v>
      </c>
      <c r="K555" s="3" t="s">
        <v>3897</v>
      </c>
      <c r="L555" s="3" t="s">
        <v>3915</v>
      </c>
      <c r="M555" s="3" t="s">
        <v>3919</v>
      </c>
      <c r="N555" s="3" t="s">
        <v>3921</v>
      </c>
      <c r="O555" s="5">
        <v>1069</v>
      </c>
      <c r="P555" s="17">
        <v>0.46003898978233337</v>
      </c>
      <c r="Q555" s="5">
        <v>458</v>
      </c>
      <c r="R555" s="17">
        <v>0.26923078298568731</v>
      </c>
      <c r="S555" s="5">
        <v>1067</v>
      </c>
      <c r="T555" s="17">
        <v>0.302734375</v>
      </c>
      <c r="U555" s="5">
        <v>458</v>
      </c>
      <c r="V555" s="17">
        <v>0.14423076808452609</v>
      </c>
      <c r="W555" s="17"/>
      <c r="X555" s="17">
        <v>1.7999999999999999E-2</v>
      </c>
      <c r="Y555" s="17"/>
      <c r="Z555" s="17">
        <v>0.96299999999999997</v>
      </c>
      <c r="AA555" s="17">
        <v>1.2999999999999999E-2</v>
      </c>
      <c r="AB555" s="17">
        <v>4.999999888241291E-3</v>
      </c>
      <c r="AC555" s="17"/>
      <c r="AD555" s="17">
        <v>0.13600000000000001</v>
      </c>
      <c r="AE555" s="17">
        <v>0.35099999999999998</v>
      </c>
      <c r="AF555" s="5">
        <v>0</v>
      </c>
      <c r="AG555" s="31">
        <v>8850.3896484375</v>
      </c>
      <c r="AH555" s="31">
        <v>9014.64</v>
      </c>
    </row>
    <row r="556" spans="1:34" x14ac:dyDescent="0.3">
      <c r="A556" s="4">
        <v>500034020</v>
      </c>
      <c r="B556" s="3" t="s">
        <v>256</v>
      </c>
      <c r="C556" s="3" t="s">
        <v>1328</v>
      </c>
      <c r="D556" s="14">
        <v>80.205062866210938</v>
      </c>
      <c r="E556" s="14">
        <v>80.632049560546875</v>
      </c>
      <c r="F556" s="14">
        <v>86.741188049316406</v>
      </c>
      <c r="G556" s="14">
        <v>87.800498962402344</v>
      </c>
      <c r="H556" s="5">
        <v>456</v>
      </c>
      <c r="I556" s="15">
        <v>3</v>
      </c>
      <c r="J556" s="15">
        <v>4</v>
      </c>
      <c r="K556" s="3" t="s">
        <v>3897</v>
      </c>
      <c r="L556" s="3" t="s">
        <v>3915</v>
      </c>
      <c r="M556" s="3" t="s">
        <v>3919</v>
      </c>
      <c r="N556" s="3" t="s">
        <v>3921</v>
      </c>
      <c r="O556" s="5">
        <v>271</v>
      </c>
      <c r="P556" s="17">
        <v>0.39953809976577759</v>
      </c>
      <c r="Q556" s="5">
        <v>115</v>
      </c>
      <c r="R556" s="17">
        <v>0.18324607610702509</v>
      </c>
      <c r="S556" s="5">
        <v>271</v>
      </c>
      <c r="T556" s="17">
        <v>0.36635944247245789</v>
      </c>
      <c r="U556" s="5">
        <v>115</v>
      </c>
      <c r="V556" s="17">
        <v>0.23560209572315219</v>
      </c>
      <c r="W556" s="17"/>
      <c r="X556" s="17">
        <v>2.1999999999999999E-2</v>
      </c>
      <c r="Y556" s="17"/>
      <c r="Z556" s="17">
        <v>0.94100000000000006</v>
      </c>
      <c r="AA556" s="17">
        <v>2.1999999999999999E-2</v>
      </c>
      <c r="AB556" s="17">
        <v>1.499999966472387E-2</v>
      </c>
      <c r="AC556" s="17"/>
      <c r="AD556" s="17">
        <v>0.17799999999999999</v>
      </c>
      <c r="AE556" s="17">
        <v>0.35799999999999998</v>
      </c>
      <c r="AF556" s="5">
        <v>0</v>
      </c>
      <c r="AG556" s="31">
        <v>9119.7802734375</v>
      </c>
      <c r="AH556" s="31">
        <v>9302.2900000000009</v>
      </c>
    </row>
    <row r="557" spans="1:34" x14ac:dyDescent="0.3">
      <c r="A557" s="4">
        <v>500034040</v>
      </c>
      <c r="B557" s="3" t="s">
        <v>256</v>
      </c>
      <c r="C557" s="3" t="s">
        <v>1329</v>
      </c>
      <c r="D557" s="14">
        <v>82.970481872558594</v>
      </c>
      <c r="E557" s="14">
        <v>83.487983703613281</v>
      </c>
      <c r="F557" s="14">
        <v>80.526130676269531</v>
      </c>
      <c r="G557" s="14">
        <v>81.401222229003906</v>
      </c>
      <c r="H557" s="5">
        <v>524</v>
      </c>
      <c r="I557" s="15">
        <v>5</v>
      </c>
      <c r="J557" s="15">
        <v>6</v>
      </c>
      <c r="K557" s="3" t="s">
        <v>3897</v>
      </c>
      <c r="L557" s="3" t="s">
        <v>3915</v>
      </c>
      <c r="M557" s="3" t="s">
        <v>3919</v>
      </c>
      <c r="N557" s="3" t="s">
        <v>3921</v>
      </c>
      <c r="O557" s="5">
        <v>1014</v>
      </c>
      <c r="P557" s="17">
        <v>0.37250995635986328</v>
      </c>
      <c r="Q557" s="5">
        <v>441</v>
      </c>
      <c r="R557" s="17">
        <v>0.26066350936889648</v>
      </c>
      <c r="S557" s="5">
        <v>1012</v>
      </c>
      <c r="T557" s="17">
        <v>0.30079680681228638</v>
      </c>
      <c r="U557" s="5">
        <v>440</v>
      </c>
      <c r="V557" s="17">
        <v>0.16113744676113129</v>
      </c>
      <c r="W557" s="17"/>
      <c r="X557" s="17">
        <v>2.3E-2</v>
      </c>
      <c r="Y557" s="17"/>
      <c r="Z557" s="17">
        <v>0.96</v>
      </c>
      <c r="AA557" s="17">
        <v>1.0999999999999999E-2</v>
      </c>
      <c r="AB557" s="17">
        <v>6.0000000521540642E-3</v>
      </c>
      <c r="AC557" s="17"/>
      <c r="AD557" s="17">
        <v>0.17599999999999999</v>
      </c>
      <c r="AE557" s="17">
        <v>0.34100000000000003</v>
      </c>
      <c r="AF557" s="5">
        <v>0</v>
      </c>
      <c r="AG557" s="31">
        <v>8900.8896484375</v>
      </c>
      <c r="AH557" s="31">
        <v>9243.58</v>
      </c>
    </row>
    <row r="558" spans="1:34" x14ac:dyDescent="0.3">
      <c r="A558" s="4">
        <v>489043945</v>
      </c>
      <c r="B558" s="3" t="s">
        <v>230</v>
      </c>
      <c r="C558" s="3" t="s">
        <v>1268</v>
      </c>
      <c r="D558" s="14">
        <v>80.61688232421875</v>
      </c>
      <c r="E558" s="14">
        <v>82.277801513671875</v>
      </c>
      <c r="F558" s="14">
        <v>75.975601196289063</v>
      </c>
      <c r="G558" s="14">
        <v>76.405197143554688</v>
      </c>
      <c r="H558" s="5">
        <v>246</v>
      </c>
      <c r="I558" s="15">
        <v>6</v>
      </c>
      <c r="J558" s="15">
        <v>8</v>
      </c>
      <c r="K558" s="3" t="s">
        <v>3879</v>
      </c>
      <c r="L558" s="3" t="s">
        <v>3914</v>
      </c>
      <c r="M558" s="3" t="s">
        <v>3918</v>
      </c>
      <c r="N558" s="3" t="s">
        <v>3924</v>
      </c>
      <c r="O558" s="5">
        <v>495</v>
      </c>
      <c r="P558" s="17">
        <v>5.6338027119636543E-2</v>
      </c>
      <c r="Q558" s="5">
        <v>495</v>
      </c>
      <c r="R558" s="17">
        <v>5.6338027119636543E-2</v>
      </c>
      <c r="S558" s="5">
        <v>496</v>
      </c>
      <c r="T558" s="17">
        <v>0</v>
      </c>
      <c r="U558" s="5">
        <v>496</v>
      </c>
      <c r="V558" s="17">
        <v>0</v>
      </c>
      <c r="W558" s="17">
        <v>0.92300000000000004</v>
      </c>
      <c r="X558" s="17">
        <v>0.02</v>
      </c>
      <c r="Y558" s="17"/>
      <c r="Z558" s="17"/>
      <c r="AA558" s="17">
        <v>3.6999999999999998E-2</v>
      </c>
      <c r="AB558" s="17">
        <v>1.9999999552965161E-2</v>
      </c>
      <c r="AC558" s="17"/>
      <c r="AD558" s="17">
        <v>0.11799999999999999</v>
      </c>
      <c r="AE558" s="17">
        <v>0.89760000000000006</v>
      </c>
      <c r="AF558" s="5">
        <v>1</v>
      </c>
      <c r="AG558" s="31">
        <v>9827.2099609375</v>
      </c>
      <c r="AH558" s="31">
        <v>12282.1</v>
      </c>
    </row>
    <row r="559" spans="1:34" x14ac:dyDescent="0.3">
      <c r="A559" s="4">
        <v>489046910</v>
      </c>
      <c r="B559" s="3" t="s">
        <v>230</v>
      </c>
      <c r="C559" s="3" t="s">
        <v>1269</v>
      </c>
      <c r="D559" s="14">
        <v>87.511566162109375</v>
      </c>
      <c r="E559" s="14">
        <v>89.116783142089844</v>
      </c>
      <c r="F559" s="14">
        <v>86.073089599609375</v>
      </c>
      <c r="G559" s="14">
        <v>89.970512390136719</v>
      </c>
      <c r="H559" s="5">
        <v>349</v>
      </c>
      <c r="I559" s="15" t="s">
        <v>3980</v>
      </c>
      <c r="J559" s="15">
        <v>5</v>
      </c>
      <c r="K559" s="3" t="s">
        <v>3879</v>
      </c>
      <c r="L559" s="3" t="s">
        <v>3914</v>
      </c>
      <c r="M559" s="3" t="s">
        <v>3918</v>
      </c>
      <c r="N559" s="3" t="s">
        <v>3924</v>
      </c>
      <c r="O559" s="5">
        <v>160</v>
      </c>
      <c r="P559" s="17">
        <v>0</v>
      </c>
      <c r="Q559" s="5">
        <v>160</v>
      </c>
      <c r="R559" s="17">
        <v>0</v>
      </c>
      <c r="S559" s="5">
        <v>160</v>
      </c>
      <c r="T559" s="17">
        <v>0</v>
      </c>
      <c r="U559" s="5">
        <v>160</v>
      </c>
      <c r="V559" s="17">
        <v>0</v>
      </c>
      <c r="W559" s="17">
        <v>0.92300000000000004</v>
      </c>
      <c r="X559" s="17">
        <v>2.3E-2</v>
      </c>
      <c r="Y559" s="17"/>
      <c r="Z559" s="17">
        <v>1.4E-2</v>
      </c>
      <c r="AA559" s="17">
        <v>3.2000000000000001E-2</v>
      </c>
      <c r="AB559" s="17">
        <v>8.999999612569809E-3</v>
      </c>
      <c r="AC559" s="17"/>
      <c r="AD559" s="17">
        <v>9.7000000000000003E-2</v>
      </c>
      <c r="AE559" s="17">
        <v>0.8306</v>
      </c>
      <c r="AF559" s="5">
        <v>1</v>
      </c>
      <c r="AG559" s="31">
        <v>9149.169921875</v>
      </c>
      <c r="AH559" s="31">
        <v>10475.94</v>
      </c>
    </row>
    <row r="560" spans="1:34" x14ac:dyDescent="0.3">
      <c r="A560" s="4">
        <v>350941050</v>
      </c>
      <c r="B560" s="3" t="s">
        <v>149</v>
      </c>
      <c r="C560" s="3" t="s">
        <v>957</v>
      </c>
      <c r="D560" s="14">
        <v>84.025749206542969</v>
      </c>
      <c r="E560" s="14">
        <v>84.019760131835938</v>
      </c>
      <c r="F560" s="14">
        <v>85.122100830078125</v>
      </c>
      <c r="G560" s="14">
        <v>86.123161315917969</v>
      </c>
      <c r="H560" s="5">
        <v>224</v>
      </c>
      <c r="I560" s="15">
        <v>7</v>
      </c>
      <c r="J560" s="15">
        <v>12</v>
      </c>
      <c r="K560" s="3" t="s">
        <v>3800</v>
      </c>
      <c r="L560" s="3" t="s">
        <v>3910</v>
      </c>
      <c r="M560" s="3" t="s">
        <v>3917</v>
      </c>
      <c r="N560" s="3" t="s">
        <v>3921</v>
      </c>
      <c r="O560" s="5">
        <v>150</v>
      </c>
      <c r="P560" s="17">
        <v>0.37614679336547852</v>
      </c>
      <c r="Q560" s="5">
        <v>122</v>
      </c>
      <c r="R560" s="17">
        <v>0.37614679336547852</v>
      </c>
      <c r="S560" s="5">
        <v>150</v>
      </c>
      <c r="T560" s="17">
        <v>0.21238937973976141</v>
      </c>
      <c r="U560" s="5">
        <v>122</v>
      </c>
      <c r="V560" s="17">
        <v>0.21238937973976141</v>
      </c>
      <c r="W560" s="17"/>
      <c r="X560" s="17">
        <v>0.11600000000000001</v>
      </c>
      <c r="Y560" s="17"/>
      <c r="Z560" s="17">
        <v>0.879</v>
      </c>
      <c r="AA560" s="17"/>
      <c r="AB560" s="17">
        <v>4.0000001899898052E-3</v>
      </c>
      <c r="AC560" s="17">
        <v>2.7E-2</v>
      </c>
      <c r="AD560" s="17">
        <v>0.11600000000000001</v>
      </c>
      <c r="AE560" s="17">
        <v>0.5071</v>
      </c>
      <c r="AF560" s="5">
        <v>1</v>
      </c>
      <c r="AG560" s="31">
        <v>8180.1201171875</v>
      </c>
      <c r="AH560" s="31">
        <v>9380.9</v>
      </c>
    </row>
    <row r="561" spans="1:34" x14ac:dyDescent="0.3">
      <c r="A561" s="4">
        <v>350944020</v>
      </c>
      <c r="B561" s="3" t="s">
        <v>149</v>
      </c>
      <c r="C561" s="3" t="s">
        <v>958</v>
      </c>
      <c r="D561" s="14">
        <v>87.396041870117188</v>
      </c>
      <c r="E561" s="14">
        <v>89.023521423339844</v>
      </c>
      <c r="F561" s="14">
        <v>86.0389404296875</v>
      </c>
      <c r="G561" s="14">
        <v>86.630302429199219</v>
      </c>
      <c r="H561" s="5">
        <v>219</v>
      </c>
      <c r="I561" s="15" t="s">
        <v>3980</v>
      </c>
      <c r="J561" s="15">
        <v>6</v>
      </c>
      <c r="K561" s="3" t="s">
        <v>3800</v>
      </c>
      <c r="L561" s="3" t="s">
        <v>3910</v>
      </c>
      <c r="M561" s="3" t="s">
        <v>3917</v>
      </c>
      <c r="N561" s="3" t="s">
        <v>3921</v>
      </c>
      <c r="O561" s="5">
        <v>179</v>
      </c>
      <c r="P561" s="17">
        <v>0.38524588942527771</v>
      </c>
      <c r="Q561" s="5">
        <v>179</v>
      </c>
      <c r="R561" s="17">
        <v>0.38524588942527771</v>
      </c>
      <c r="S561" s="5">
        <v>179</v>
      </c>
      <c r="T561" s="17">
        <v>0.27049180865287781</v>
      </c>
      <c r="U561" s="5">
        <v>179</v>
      </c>
      <c r="V561" s="17">
        <v>0.27049180865287781</v>
      </c>
      <c r="W561" s="17"/>
      <c r="X561" s="17">
        <v>0.128</v>
      </c>
      <c r="Y561" s="17"/>
      <c r="Z561" s="17">
        <v>0.84899999999999998</v>
      </c>
      <c r="AA561" s="17">
        <v>2.3E-2</v>
      </c>
      <c r="AB561" s="17">
        <v>0</v>
      </c>
      <c r="AC561" s="17">
        <v>2.7E-2</v>
      </c>
      <c r="AD561" s="17">
        <v>0.14599999999999999</v>
      </c>
      <c r="AE561" s="17">
        <v>0.52579999999999993</v>
      </c>
      <c r="AF561" s="5">
        <v>1</v>
      </c>
      <c r="AG561" s="31">
        <v>9684.1298828125</v>
      </c>
      <c r="AH561" s="31">
        <v>10994.31</v>
      </c>
    </row>
    <row r="562" spans="1:34" x14ac:dyDescent="0.3">
      <c r="A562" s="4">
        <v>511523000</v>
      </c>
      <c r="B562" s="3" t="s">
        <v>266</v>
      </c>
      <c r="C562" s="3" t="s">
        <v>1360</v>
      </c>
      <c r="D562" s="14">
        <v>81.912239074707031</v>
      </c>
      <c r="E562" s="14">
        <v>79.380020141601563</v>
      </c>
      <c r="F562" s="14">
        <v>87.933448791503906</v>
      </c>
      <c r="G562" s="14">
        <v>83.902091979980469</v>
      </c>
      <c r="H562" s="5">
        <v>284</v>
      </c>
      <c r="I562" s="15">
        <v>6</v>
      </c>
      <c r="J562" s="15">
        <v>8</v>
      </c>
      <c r="K562" s="3" t="s">
        <v>3893</v>
      </c>
      <c r="L562" s="3" t="s">
        <v>3908</v>
      </c>
      <c r="M562" s="3" t="s">
        <v>3917</v>
      </c>
      <c r="N562" s="3" t="s">
        <v>3923</v>
      </c>
      <c r="O562" s="5">
        <v>526</v>
      </c>
      <c r="P562" s="17">
        <v>0.37121212482452393</v>
      </c>
      <c r="Q562" s="5">
        <v>260</v>
      </c>
      <c r="R562" s="17">
        <v>0.23529411852359769</v>
      </c>
      <c r="S562" s="5">
        <v>526</v>
      </c>
      <c r="T562" s="17">
        <v>0.37121212482452393</v>
      </c>
      <c r="U562" s="5">
        <v>260</v>
      </c>
      <c r="V562" s="17">
        <v>0.2100840359926224</v>
      </c>
      <c r="W562" s="17">
        <v>1.7999999999999999E-2</v>
      </c>
      <c r="X562" s="17">
        <v>3.9E-2</v>
      </c>
      <c r="Y562" s="17"/>
      <c r="Z562" s="17">
        <v>0.877</v>
      </c>
      <c r="AA562" s="17">
        <v>5.2999999999999999E-2</v>
      </c>
      <c r="AB562" s="17">
        <v>1.4000000432133669E-2</v>
      </c>
      <c r="AC562" s="17"/>
      <c r="AD562" s="17">
        <v>0.151</v>
      </c>
      <c r="AE562" s="17">
        <v>0.378</v>
      </c>
      <c r="AF562" s="5">
        <v>0</v>
      </c>
      <c r="AG562" s="31">
        <v>8659.009765625</v>
      </c>
      <c r="AH562" s="31">
        <v>10043.09</v>
      </c>
    </row>
    <row r="563" spans="1:34" x14ac:dyDescent="0.3">
      <c r="A563" s="4">
        <v>511524040</v>
      </c>
      <c r="B563" s="3" t="s">
        <v>266</v>
      </c>
      <c r="C563" s="3" t="s">
        <v>1361</v>
      </c>
      <c r="D563" s="14">
        <v>77.115165710449219</v>
      </c>
      <c r="E563" s="14">
        <v>78.299400329589844</v>
      </c>
      <c r="F563" s="14">
        <v>85.218353271484375</v>
      </c>
      <c r="G563" s="14">
        <v>85.824951171875</v>
      </c>
      <c r="H563" s="5">
        <v>501</v>
      </c>
      <c r="I563" s="15" t="s">
        <v>3980</v>
      </c>
      <c r="J563" s="15">
        <v>5</v>
      </c>
      <c r="K563" s="3" t="s">
        <v>3893</v>
      </c>
      <c r="L563" s="3" t="s">
        <v>3908</v>
      </c>
      <c r="M563" s="3" t="s">
        <v>3917</v>
      </c>
      <c r="N563" s="3" t="s">
        <v>3923</v>
      </c>
      <c r="O563" s="5">
        <v>226</v>
      </c>
      <c r="P563" s="17">
        <v>0.47011953592300421</v>
      </c>
      <c r="Q563" s="5">
        <v>109</v>
      </c>
      <c r="R563" s="17">
        <v>0.36036035418510443</v>
      </c>
      <c r="S563" s="5">
        <v>226</v>
      </c>
      <c r="T563" s="17">
        <v>0.3373015820980072</v>
      </c>
      <c r="U563" s="5">
        <v>108</v>
      </c>
      <c r="V563" s="17">
        <v>0.2252252250909805</v>
      </c>
      <c r="W563" s="17">
        <v>0.01</v>
      </c>
      <c r="X563" s="17">
        <v>4.2000000000000003E-2</v>
      </c>
      <c r="Y563" s="17"/>
      <c r="Z563" s="17">
        <v>0.88600000000000001</v>
      </c>
      <c r="AA563" s="17">
        <v>5.6000000000000001E-2</v>
      </c>
      <c r="AB563" s="17">
        <v>6.0000000521540642E-3</v>
      </c>
      <c r="AC563" s="17"/>
      <c r="AD563" s="17">
        <v>0.08</v>
      </c>
      <c r="AE563" s="17">
        <v>0.39700000000000002</v>
      </c>
      <c r="AF563" s="5">
        <v>0</v>
      </c>
      <c r="AG563" s="31">
        <v>7781.0400390625</v>
      </c>
      <c r="AH563" s="31">
        <v>9170.19</v>
      </c>
    </row>
    <row r="564" spans="1:34" x14ac:dyDescent="0.3">
      <c r="A564" s="4">
        <v>691074020</v>
      </c>
      <c r="B564" s="3" t="s">
        <v>334</v>
      </c>
      <c r="C564" s="3" t="s">
        <v>1495</v>
      </c>
      <c r="D564" s="14">
        <v>86.884132385253906</v>
      </c>
      <c r="E564" s="14">
        <v>88.187889099121094</v>
      </c>
      <c r="F564" s="14">
        <v>85.40753173828125</v>
      </c>
      <c r="G564" s="14">
        <v>85.917579650878906</v>
      </c>
      <c r="H564" s="5">
        <v>44</v>
      </c>
      <c r="I564" s="15" t="s">
        <v>3981</v>
      </c>
      <c r="J564" s="15">
        <v>8</v>
      </c>
      <c r="K564" s="3" t="s">
        <v>3863</v>
      </c>
      <c r="L564" s="3" t="s">
        <v>3911</v>
      </c>
      <c r="M564" s="3" t="s">
        <v>3916</v>
      </c>
      <c r="N564" s="3" t="s">
        <v>3921</v>
      </c>
      <c r="O564" s="5">
        <v>49</v>
      </c>
      <c r="P564" s="17">
        <v>0.5</v>
      </c>
      <c r="Q564" s="5">
        <v>35</v>
      </c>
      <c r="R564" s="17">
        <v>0.4482758641242981</v>
      </c>
      <c r="S564" s="5">
        <v>49</v>
      </c>
      <c r="T564" s="17">
        <v>0.3125</v>
      </c>
      <c r="U564" s="5">
        <v>35</v>
      </c>
      <c r="V564" s="17">
        <v>0.31034481525421143</v>
      </c>
      <c r="W564" s="17"/>
      <c r="X564" s="17"/>
      <c r="Y564" s="17"/>
      <c r="Z564" s="17">
        <v>0.95500000000000007</v>
      </c>
      <c r="AA564" s="17"/>
      <c r="AB564" s="17">
        <v>4.5000001788139343E-2</v>
      </c>
      <c r="AC564" s="17"/>
      <c r="AD564" s="17">
        <v>0.159</v>
      </c>
      <c r="AE564" s="17">
        <v>0.46700000000000003</v>
      </c>
      <c r="AF564" s="5">
        <v>0</v>
      </c>
      <c r="AG564" s="31">
        <v>11409.2099609375</v>
      </c>
      <c r="AH564" s="31">
        <v>12285.86</v>
      </c>
    </row>
    <row r="565" spans="1:34" x14ac:dyDescent="0.3">
      <c r="A565" s="4">
        <v>1060053000</v>
      </c>
      <c r="B565" s="3" t="s">
        <v>503</v>
      </c>
      <c r="C565" s="3" t="s">
        <v>2000</v>
      </c>
      <c r="D565" s="14">
        <v>85.951576232910156</v>
      </c>
      <c r="E565" s="14">
        <v>86.834396362304688</v>
      </c>
      <c r="F565" s="14">
        <v>83.968254089355469</v>
      </c>
      <c r="G565" s="14">
        <v>82.32049560546875</v>
      </c>
      <c r="H565" s="5">
        <v>300</v>
      </c>
      <c r="I565" s="15">
        <v>6</v>
      </c>
      <c r="J565" s="15">
        <v>8</v>
      </c>
      <c r="K565" s="3" t="s">
        <v>3796</v>
      </c>
      <c r="L565" s="3" t="s">
        <v>3907</v>
      </c>
      <c r="M565" s="3" t="s">
        <v>3917</v>
      </c>
      <c r="N565" s="3" t="s">
        <v>3923</v>
      </c>
      <c r="O565" s="5">
        <v>530</v>
      </c>
      <c r="P565" s="17">
        <v>0.44363635778427118</v>
      </c>
      <c r="Q565" s="5">
        <v>374</v>
      </c>
      <c r="R565" s="17">
        <v>0.38461539149284357</v>
      </c>
      <c r="S565" s="5">
        <v>533</v>
      </c>
      <c r="T565" s="17">
        <v>0.35144928097724909</v>
      </c>
      <c r="U565" s="5">
        <v>377</v>
      </c>
      <c r="V565" s="17">
        <v>0.25510203838348389</v>
      </c>
      <c r="W565" s="17">
        <v>2.3E-2</v>
      </c>
      <c r="X565" s="17">
        <v>0.13700000000000001</v>
      </c>
      <c r="Y565" s="17"/>
      <c r="Z565" s="17">
        <v>0.80300000000000005</v>
      </c>
      <c r="AA565" s="17">
        <v>2.3E-2</v>
      </c>
      <c r="AB565" s="17">
        <v>1.30000002682209E-2</v>
      </c>
      <c r="AC565" s="17">
        <v>2.7E-2</v>
      </c>
      <c r="AD565" s="17">
        <v>7.6999999999999999E-2</v>
      </c>
      <c r="AE565" s="17">
        <v>0.66800000000000004</v>
      </c>
      <c r="AF565" s="5">
        <v>0</v>
      </c>
      <c r="AG565" s="31">
        <v>10336.23046875</v>
      </c>
      <c r="AH565" s="31">
        <v>10858.08</v>
      </c>
    </row>
    <row r="566" spans="1:34" x14ac:dyDescent="0.3">
      <c r="A566" s="4">
        <v>1060054020</v>
      </c>
      <c r="B566" s="3" t="s">
        <v>503</v>
      </c>
      <c r="C566" s="3" t="s">
        <v>2001</v>
      </c>
      <c r="D566" s="14">
        <v>88.237403869628906</v>
      </c>
      <c r="E566" s="14">
        <v>90.162918090820313</v>
      </c>
      <c r="F566" s="14">
        <v>89.797080993652344</v>
      </c>
      <c r="G566" s="14">
        <v>89.549720764160156</v>
      </c>
      <c r="H566" s="5">
        <v>379</v>
      </c>
      <c r="I566" s="15">
        <v>2</v>
      </c>
      <c r="J566" s="15">
        <v>5</v>
      </c>
      <c r="K566" s="3" t="s">
        <v>3796</v>
      </c>
      <c r="L566" s="3" t="s">
        <v>3907</v>
      </c>
      <c r="M566" s="3" t="s">
        <v>3917</v>
      </c>
      <c r="N566" s="3" t="s">
        <v>3923</v>
      </c>
      <c r="O566" s="5">
        <v>259</v>
      </c>
      <c r="P566" s="17">
        <v>0.49808427691459661</v>
      </c>
      <c r="Q566" s="5">
        <v>188</v>
      </c>
      <c r="R566" s="17">
        <v>0.43902438879013062</v>
      </c>
      <c r="S566" s="5">
        <v>262</v>
      </c>
      <c r="T566" s="17">
        <v>0.4406130313873291</v>
      </c>
      <c r="U566" s="5">
        <v>191</v>
      </c>
      <c r="V566" s="17">
        <v>0.37378641963005071</v>
      </c>
      <c r="W566" s="17"/>
      <c r="X566" s="17">
        <v>0.121</v>
      </c>
      <c r="Y566" s="17">
        <v>1.6E-2</v>
      </c>
      <c r="Z566" s="17">
        <v>0.82300000000000006</v>
      </c>
      <c r="AA566" s="17">
        <v>2.4E-2</v>
      </c>
      <c r="AB566" s="17">
        <v>1.6000000759959221E-2</v>
      </c>
      <c r="AC566" s="17">
        <v>5.2999999999999999E-2</v>
      </c>
      <c r="AD566" s="17">
        <v>0.129</v>
      </c>
      <c r="AE566" s="17">
        <v>0.70100000000000007</v>
      </c>
      <c r="AF566" s="5">
        <v>0</v>
      </c>
      <c r="AG566" s="31">
        <v>9122.349609375</v>
      </c>
      <c r="AH566" s="31">
        <v>9595.7999999999993</v>
      </c>
    </row>
    <row r="567" spans="1:34" x14ac:dyDescent="0.3">
      <c r="A567" s="4">
        <v>489256985</v>
      </c>
      <c r="B567" s="3" t="s">
        <v>242</v>
      </c>
      <c r="C567" s="3" t="s">
        <v>242</v>
      </c>
      <c r="D567" s="14">
        <v>91.22442626953125</v>
      </c>
      <c r="E567" s="14">
        <v>92.259544372558594</v>
      </c>
      <c r="F567" s="14">
        <v>95.246238708496094</v>
      </c>
      <c r="G567" s="14">
        <v>96.767822265625</v>
      </c>
      <c r="H567" s="5">
        <v>116</v>
      </c>
      <c r="I567" s="15" t="s">
        <v>3981</v>
      </c>
      <c r="J567" s="15">
        <v>4</v>
      </c>
      <c r="K567" s="3" t="s">
        <v>3879</v>
      </c>
      <c r="L567" s="3" t="s">
        <v>3914</v>
      </c>
      <c r="M567" s="3" t="s">
        <v>3918</v>
      </c>
      <c r="N567" s="3" t="s">
        <v>3924</v>
      </c>
      <c r="O567" s="5">
        <v>12</v>
      </c>
      <c r="P567" s="17">
        <v>0.125</v>
      </c>
      <c r="Q567" s="5">
        <v>12</v>
      </c>
      <c r="R567" s="17">
        <v>0.125</v>
      </c>
      <c r="S567" s="5">
        <v>12</v>
      </c>
      <c r="T567" s="17">
        <v>0</v>
      </c>
      <c r="U567" s="5">
        <v>12</v>
      </c>
      <c r="V567" s="17">
        <v>0</v>
      </c>
      <c r="W567" s="17">
        <v>0.91400000000000003</v>
      </c>
      <c r="X567" s="17">
        <v>4.2999999999999997E-2</v>
      </c>
      <c r="Y567" s="17"/>
      <c r="Z567" s="17"/>
      <c r="AA567" s="17"/>
      <c r="AB567" s="17">
        <v>4.3000001460313797E-2</v>
      </c>
      <c r="AC567" s="17"/>
      <c r="AD567" s="17">
        <v>0.155</v>
      </c>
      <c r="AE567" s="17">
        <v>0.84689999999999999</v>
      </c>
      <c r="AF567" s="5">
        <v>1</v>
      </c>
      <c r="AG567" s="31">
        <v>11593.3203125</v>
      </c>
      <c r="AH567" s="31">
        <v>13392.15</v>
      </c>
    </row>
    <row r="568" spans="1:34" x14ac:dyDescent="0.3">
      <c r="A568" s="4">
        <v>1071523000</v>
      </c>
      <c r="B568" s="3" t="s">
        <v>507</v>
      </c>
      <c r="C568" s="3" t="s">
        <v>2004</v>
      </c>
      <c r="D568" s="14">
        <v>84.401016235351563</v>
      </c>
      <c r="E568" s="14">
        <v>85.714141845703125</v>
      </c>
      <c r="F568" s="14">
        <v>80.394477844238281</v>
      </c>
      <c r="G568" s="14">
        <v>81.658027648925781</v>
      </c>
      <c r="H568" s="5">
        <v>238</v>
      </c>
      <c r="I568" s="15">
        <v>6</v>
      </c>
      <c r="J568" s="15">
        <v>8</v>
      </c>
      <c r="K568" s="3" t="s">
        <v>3822</v>
      </c>
      <c r="L568" s="3" t="s">
        <v>3913</v>
      </c>
      <c r="M568" s="3" t="s">
        <v>3916</v>
      </c>
      <c r="N568" s="3" t="s">
        <v>3921</v>
      </c>
      <c r="O568" s="5">
        <v>424</v>
      </c>
      <c r="P568" s="17">
        <v>0.35135135054588318</v>
      </c>
      <c r="Q568" s="5">
        <v>247</v>
      </c>
      <c r="R568" s="17">
        <v>0.26271185278892523</v>
      </c>
      <c r="S568" s="5">
        <v>423</v>
      </c>
      <c r="T568" s="17">
        <v>0.21171170473098749</v>
      </c>
      <c r="U568" s="5">
        <v>246</v>
      </c>
      <c r="V568" s="17">
        <v>0.1525423675775528</v>
      </c>
      <c r="W568" s="17"/>
      <c r="X568" s="17"/>
      <c r="Y568" s="17"/>
      <c r="Z568" s="17">
        <v>0.94100000000000006</v>
      </c>
      <c r="AA568" s="17">
        <v>3.4000000000000002E-2</v>
      </c>
      <c r="AB568" s="17">
        <v>2.500000037252903E-2</v>
      </c>
      <c r="AC568" s="17"/>
      <c r="AD568" s="17">
        <v>0.151</v>
      </c>
      <c r="AE568" s="17">
        <v>0.48399999999999999</v>
      </c>
      <c r="AF568" s="5">
        <v>0</v>
      </c>
      <c r="AG568" s="31">
        <v>6895.39990234375</v>
      </c>
      <c r="AH568" s="31">
        <v>8818.01</v>
      </c>
    </row>
    <row r="569" spans="1:34" x14ac:dyDescent="0.3">
      <c r="A569" s="4">
        <v>1071524020</v>
      </c>
      <c r="B569" s="3" t="s">
        <v>507</v>
      </c>
      <c r="C569" s="3" t="s">
        <v>2005</v>
      </c>
      <c r="D569" s="14">
        <v>86.74664306640625</v>
      </c>
      <c r="E569" s="14">
        <v>87.470703125</v>
      </c>
      <c r="F569" s="14">
        <v>84.16058349609375</v>
      </c>
      <c r="G569" s="14">
        <v>85.764976501464844</v>
      </c>
      <c r="H569" s="5">
        <v>358</v>
      </c>
      <c r="I569" s="15" t="s">
        <v>3980</v>
      </c>
      <c r="J569" s="15">
        <v>5</v>
      </c>
      <c r="K569" s="3" t="s">
        <v>3822</v>
      </c>
      <c r="L569" s="3" t="s">
        <v>3913</v>
      </c>
      <c r="M569" s="3" t="s">
        <v>3916</v>
      </c>
      <c r="N569" s="3" t="s">
        <v>3921</v>
      </c>
      <c r="O569" s="5">
        <v>206</v>
      </c>
      <c r="P569" s="17">
        <v>0.37634408473968511</v>
      </c>
      <c r="Q569" s="5">
        <v>140</v>
      </c>
      <c r="R569" s="17">
        <v>0.24299065768718719</v>
      </c>
      <c r="S569" s="5">
        <v>207</v>
      </c>
      <c r="T569" s="17">
        <v>0.32795697450637817</v>
      </c>
      <c r="U569" s="5">
        <v>141</v>
      </c>
      <c r="V569" s="17">
        <v>0.1962616890668869</v>
      </c>
      <c r="W569" s="17"/>
      <c r="X569" s="17">
        <v>3.1E-2</v>
      </c>
      <c r="Y569" s="17"/>
      <c r="Z569" s="17">
        <v>0.91600000000000004</v>
      </c>
      <c r="AA569" s="17">
        <v>5.2999999999999999E-2</v>
      </c>
      <c r="AB569" s="17">
        <v>0</v>
      </c>
      <c r="AC569" s="17"/>
      <c r="AD569" s="17">
        <v>0.19600000000000001</v>
      </c>
      <c r="AE569" s="17">
        <v>0.47699999999999998</v>
      </c>
      <c r="AF569" s="5">
        <v>0</v>
      </c>
      <c r="AG569" s="31">
        <v>7302.35986328125</v>
      </c>
      <c r="AH569" s="31">
        <v>9577.67</v>
      </c>
    </row>
    <row r="570" spans="1:34" x14ac:dyDescent="0.3">
      <c r="A570" s="4">
        <v>461284020</v>
      </c>
      <c r="B570" s="3" t="s">
        <v>204</v>
      </c>
      <c r="C570" s="3" t="s">
        <v>1113</v>
      </c>
      <c r="D570" s="14">
        <v>88.858993530273438</v>
      </c>
      <c r="E570" s="14">
        <v>86.41180419921875</v>
      </c>
      <c r="F570" s="14">
        <v>86.889938354492188</v>
      </c>
      <c r="G570" s="14">
        <v>87.20526123046875</v>
      </c>
      <c r="H570" s="5">
        <v>203</v>
      </c>
      <c r="I570" s="15" t="s">
        <v>3981</v>
      </c>
      <c r="J570" s="15">
        <v>8</v>
      </c>
      <c r="K570" s="3" t="s">
        <v>3838</v>
      </c>
      <c r="L570" s="3" t="s">
        <v>3913</v>
      </c>
      <c r="M570" s="3" t="s">
        <v>3917</v>
      </c>
      <c r="N570" s="3" t="s">
        <v>3921</v>
      </c>
      <c r="O570" s="5">
        <v>185</v>
      </c>
      <c r="P570" s="17">
        <v>0.6875</v>
      </c>
      <c r="Q570" s="5">
        <v>86</v>
      </c>
      <c r="R570" s="17">
        <v>0.48387095332145691</v>
      </c>
      <c r="S570" s="5">
        <v>185</v>
      </c>
      <c r="T570" s="17">
        <v>0.66666668653488159</v>
      </c>
      <c r="U570" s="5">
        <v>86</v>
      </c>
      <c r="V570" s="17">
        <v>0.53968256711959839</v>
      </c>
      <c r="W570" s="17"/>
      <c r="X570" s="17"/>
      <c r="Y570" s="17"/>
      <c r="Z570" s="17">
        <v>0.95100000000000007</v>
      </c>
      <c r="AA570" s="17"/>
      <c r="AB570" s="17">
        <v>4.8999998718500137E-2</v>
      </c>
      <c r="AC570" s="17"/>
      <c r="AD570" s="17">
        <v>0.108</v>
      </c>
      <c r="AE570" s="17">
        <v>0.45</v>
      </c>
      <c r="AF570" s="5">
        <v>0</v>
      </c>
      <c r="AG570" s="31">
        <v>9568.58984375</v>
      </c>
      <c r="AH570" s="31">
        <v>11076.95</v>
      </c>
    </row>
    <row r="571" spans="1:34" x14ac:dyDescent="0.3">
      <c r="A571" s="4">
        <v>71264020</v>
      </c>
      <c r="B571" s="3" t="s">
        <v>29</v>
      </c>
      <c r="C571" s="3" t="s">
        <v>605</v>
      </c>
      <c r="D571" s="14">
        <v>88.651809692382813</v>
      </c>
      <c r="E571" s="14">
        <v>87.615989685058594</v>
      </c>
      <c r="F571" s="14">
        <v>89.553955078125</v>
      </c>
      <c r="G571" s="14">
        <v>88.179481506347656</v>
      </c>
      <c r="H571" s="5">
        <v>40</v>
      </c>
      <c r="I571" s="15" t="s">
        <v>3980</v>
      </c>
      <c r="J571" s="15">
        <v>8</v>
      </c>
      <c r="K571" s="3" t="s">
        <v>3835</v>
      </c>
      <c r="L571" s="3" t="s">
        <v>3908</v>
      </c>
      <c r="M571" s="3" t="s">
        <v>3916</v>
      </c>
      <c r="N571" s="3" t="s">
        <v>3923</v>
      </c>
      <c r="O571" s="5">
        <v>37</v>
      </c>
      <c r="P571" s="17">
        <v>0.3333333432674408</v>
      </c>
      <c r="Q571" s="5"/>
      <c r="R571" s="17">
        <v>0</v>
      </c>
      <c r="S571" s="5">
        <v>37</v>
      </c>
      <c r="T571" s="17">
        <v>0.375</v>
      </c>
      <c r="U571" s="5"/>
      <c r="V571" s="17">
        <v>0</v>
      </c>
      <c r="W571" s="17"/>
      <c r="X571" s="17"/>
      <c r="Y571" s="17"/>
      <c r="Z571" s="17">
        <v>1</v>
      </c>
      <c r="AA571" s="17"/>
      <c r="AB571" s="17">
        <v>0</v>
      </c>
      <c r="AC571" s="17"/>
      <c r="AD571" s="17">
        <v>0.125</v>
      </c>
      <c r="AE571" s="17"/>
      <c r="AF571" s="5">
        <v>0</v>
      </c>
      <c r="AG571" s="31">
        <v>11402.2802734375</v>
      </c>
      <c r="AH571" s="31">
        <v>12737.08</v>
      </c>
    </row>
    <row r="572" spans="1:34" x14ac:dyDescent="0.3">
      <c r="A572" s="4">
        <v>840043010</v>
      </c>
      <c r="B572" s="3" t="s">
        <v>399</v>
      </c>
      <c r="C572" s="3" t="s">
        <v>1633</v>
      </c>
      <c r="D572" s="14">
        <v>89.658271789550781</v>
      </c>
      <c r="E572" s="14">
        <v>91.262794494628906</v>
      </c>
      <c r="F572" s="14">
        <v>89.991111755371094</v>
      </c>
      <c r="G572" s="14">
        <v>90.768478393554688</v>
      </c>
      <c r="H572" s="5">
        <v>84</v>
      </c>
      <c r="I572" s="15">
        <v>6</v>
      </c>
      <c r="J572" s="15">
        <v>8</v>
      </c>
      <c r="K572" s="3" t="s">
        <v>3802</v>
      </c>
      <c r="L572" s="3" t="s">
        <v>3907</v>
      </c>
      <c r="M572" s="3" t="s">
        <v>3916</v>
      </c>
      <c r="N572" s="3" t="s">
        <v>3921</v>
      </c>
      <c r="O572" s="5">
        <v>150</v>
      </c>
      <c r="P572" s="17">
        <v>0.39743590354919428</v>
      </c>
      <c r="Q572" s="5">
        <v>150</v>
      </c>
      <c r="R572" s="17">
        <v>0.39743590354919428</v>
      </c>
      <c r="S572" s="5">
        <v>150</v>
      </c>
      <c r="T572" s="17">
        <v>0.32051283121109009</v>
      </c>
      <c r="U572" s="5">
        <v>150</v>
      </c>
      <c r="V572" s="17">
        <v>0.32051283121109009</v>
      </c>
      <c r="W572" s="17"/>
      <c r="X572" s="17"/>
      <c r="Y572" s="17"/>
      <c r="Z572" s="17">
        <v>0.96399999999999997</v>
      </c>
      <c r="AA572" s="17"/>
      <c r="AB572" s="17">
        <v>3.5999998450279243E-2</v>
      </c>
      <c r="AC572" s="17"/>
      <c r="AD572" s="17">
        <v>0.22600000000000001</v>
      </c>
      <c r="AE572" s="17">
        <v>1</v>
      </c>
      <c r="AF572" s="5">
        <v>0</v>
      </c>
      <c r="AG572" s="31">
        <v>9638.8798828125</v>
      </c>
      <c r="AH572" s="31">
        <v>11817.02</v>
      </c>
    </row>
    <row r="573" spans="1:34" x14ac:dyDescent="0.3">
      <c r="A573" s="4">
        <v>840044020</v>
      </c>
      <c r="B573" s="3" t="s">
        <v>399</v>
      </c>
      <c r="C573" s="3" t="s">
        <v>1634</v>
      </c>
      <c r="D573" s="14">
        <v>96.1334228515625</v>
      </c>
      <c r="E573" s="14">
        <v>97.778076171875</v>
      </c>
      <c r="F573" s="14">
        <v>98.278282165527344</v>
      </c>
      <c r="G573" s="14">
        <v>102.4508743286133</v>
      </c>
      <c r="H573" s="5">
        <v>149</v>
      </c>
      <c r="I573" s="15" t="s">
        <v>3980</v>
      </c>
      <c r="J573" s="15">
        <v>5</v>
      </c>
      <c r="K573" s="3" t="s">
        <v>3802</v>
      </c>
      <c r="L573" s="3" t="s">
        <v>3907</v>
      </c>
      <c r="M573" s="3" t="s">
        <v>3916</v>
      </c>
      <c r="N573" s="3" t="s">
        <v>3921</v>
      </c>
      <c r="O573" s="5">
        <v>85</v>
      </c>
      <c r="P573" s="17">
        <v>0.301075279712677</v>
      </c>
      <c r="Q573" s="5">
        <v>85</v>
      </c>
      <c r="R573" s="17">
        <v>0.301075279712677</v>
      </c>
      <c r="S573" s="5">
        <v>85</v>
      </c>
      <c r="T573" s="17">
        <v>0.2043010741472244</v>
      </c>
      <c r="U573" s="5">
        <v>85</v>
      </c>
      <c r="V573" s="17">
        <v>0.2043010741472244</v>
      </c>
      <c r="W573" s="17"/>
      <c r="X573" s="17"/>
      <c r="Y573" s="17"/>
      <c r="Z573" s="17">
        <v>0.94000000000000006</v>
      </c>
      <c r="AA573" s="17">
        <v>3.4000000000000002E-2</v>
      </c>
      <c r="AB573" s="17">
        <v>2.700000070035458E-2</v>
      </c>
      <c r="AC573" s="17"/>
      <c r="AD573" s="17">
        <v>0.121</v>
      </c>
      <c r="AE573" s="17">
        <v>0.62109999999999999</v>
      </c>
      <c r="AF573" s="5">
        <v>1</v>
      </c>
      <c r="AG573" s="31">
        <v>9054.3798828125</v>
      </c>
      <c r="AH573" s="31">
        <v>10735.41</v>
      </c>
    </row>
    <row r="574" spans="1:34" x14ac:dyDescent="0.3">
      <c r="A574" s="4">
        <v>71251050</v>
      </c>
      <c r="B574" s="3" t="s">
        <v>28</v>
      </c>
      <c r="C574" s="3" t="s">
        <v>603</v>
      </c>
      <c r="D574" s="14">
        <v>92.355056762695313</v>
      </c>
      <c r="E574" s="14">
        <v>90.434310913085938</v>
      </c>
      <c r="F574" s="14">
        <v>78.717597961425781</v>
      </c>
      <c r="G574" s="14">
        <v>81.741058349609375</v>
      </c>
      <c r="H574" s="5">
        <v>74</v>
      </c>
      <c r="I574" s="15">
        <v>7</v>
      </c>
      <c r="J574" s="15">
        <v>12</v>
      </c>
      <c r="K574" s="3" t="s">
        <v>3835</v>
      </c>
      <c r="L574" s="3" t="s">
        <v>3908</v>
      </c>
      <c r="M574" s="3" t="s">
        <v>3917</v>
      </c>
      <c r="N574" s="3" t="s">
        <v>3921</v>
      </c>
      <c r="O574" s="5">
        <v>39</v>
      </c>
      <c r="P574" s="17">
        <v>0.29411765933036799</v>
      </c>
      <c r="Q574" s="5">
        <v>20</v>
      </c>
      <c r="R574" s="17">
        <v>0</v>
      </c>
      <c r="S574" s="5">
        <v>39</v>
      </c>
      <c r="T574" s="17">
        <v>0.25</v>
      </c>
      <c r="U574" s="5">
        <v>20</v>
      </c>
      <c r="V574" s="17">
        <v>0.1875</v>
      </c>
      <c r="W574" s="17"/>
      <c r="X574" s="17"/>
      <c r="Y574" s="17"/>
      <c r="Z574" s="17">
        <v>0.91900000000000004</v>
      </c>
      <c r="AA574" s="17">
        <v>6.8000000000000005E-2</v>
      </c>
      <c r="AB574" s="17">
        <v>1.4000000432133669E-2</v>
      </c>
      <c r="AC574" s="17"/>
      <c r="AD574" s="17">
        <v>9.5000000000000001E-2</v>
      </c>
      <c r="AE574" s="17">
        <v>0.37</v>
      </c>
      <c r="AF574" s="5">
        <v>0</v>
      </c>
      <c r="AG574" s="31">
        <v>10105.7998046875</v>
      </c>
      <c r="AH574" s="31">
        <v>12068.27</v>
      </c>
    </row>
    <row r="575" spans="1:34" x14ac:dyDescent="0.3">
      <c r="A575" s="4">
        <v>71254020</v>
      </c>
      <c r="B575" s="3" t="s">
        <v>28</v>
      </c>
      <c r="C575" s="3" t="s">
        <v>604</v>
      </c>
      <c r="D575" s="14">
        <v>78.0804443359375</v>
      </c>
      <c r="E575" s="14">
        <v>78.655097961425781</v>
      </c>
      <c r="F575" s="14">
        <v>83.499053955078125</v>
      </c>
      <c r="G575" s="14">
        <v>84.419235229492188</v>
      </c>
      <c r="H575" s="5">
        <v>52</v>
      </c>
      <c r="I575" s="15" t="s">
        <v>3980</v>
      </c>
      <c r="J575" s="15">
        <v>6</v>
      </c>
      <c r="K575" s="3" t="s">
        <v>3835</v>
      </c>
      <c r="L575" s="3" t="s">
        <v>3908</v>
      </c>
      <c r="M575" s="3" t="s">
        <v>3917</v>
      </c>
      <c r="N575" s="3" t="s">
        <v>3921</v>
      </c>
      <c r="O575" s="5">
        <v>48</v>
      </c>
      <c r="P575" s="17">
        <v>0</v>
      </c>
      <c r="Q575" s="5">
        <v>33</v>
      </c>
      <c r="R575" s="17">
        <v>0.31578946113586431</v>
      </c>
      <c r="S575" s="5">
        <v>48</v>
      </c>
      <c r="T575" s="17">
        <v>0.31428572535514832</v>
      </c>
      <c r="U575" s="5">
        <v>33</v>
      </c>
      <c r="V575" s="17">
        <v>0</v>
      </c>
      <c r="W575" s="17"/>
      <c r="X575" s="17"/>
      <c r="Y575" s="17"/>
      <c r="Z575" s="17">
        <v>0.86499999999999999</v>
      </c>
      <c r="AA575" s="17"/>
      <c r="AB575" s="17">
        <v>0.135000005364418</v>
      </c>
      <c r="AC575" s="17"/>
      <c r="AD575" s="17"/>
      <c r="AE575" s="17">
        <v>0.51800000000000002</v>
      </c>
      <c r="AF575" s="5">
        <v>0</v>
      </c>
      <c r="AG575" s="31">
        <v>12021.6201171875</v>
      </c>
      <c r="AH575" s="31">
        <v>14175.48</v>
      </c>
    </row>
    <row r="576" spans="1:34" x14ac:dyDescent="0.3">
      <c r="A576" s="4">
        <v>1040411050</v>
      </c>
      <c r="B576" s="3" t="s">
        <v>491</v>
      </c>
      <c r="C576" s="3" t="s">
        <v>1975</v>
      </c>
      <c r="D576" s="14">
        <v>99.36566162109375</v>
      </c>
      <c r="E576" s="14">
        <v>97.03680419921875</v>
      </c>
      <c r="F576" s="14">
        <v>100.9379806518555</v>
      </c>
      <c r="G576" s="14">
        <v>98.309425354003906</v>
      </c>
      <c r="H576" s="5">
        <v>93</v>
      </c>
      <c r="I576" s="15">
        <v>7</v>
      </c>
      <c r="J576" s="15">
        <v>12</v>
      </c>
      <c r="K576" s="3" t="s">
        <v>3847</v>
      </c>
      <c r="L576" s="3" t="s">
        <v>3907</v>
      </c>
      <c r="M576" s="3" t="s">
        <v>3917</v>
      </c>
      <c r="N576" s="3" t="s">
        <v>3921</v>
      </c>
      <c r="O576" s="5">
        <v>66</v>
      </c>
      <c r="P576" s="17">
        <v>0.37209302186965942</v>
      </c>
      <c r="Q576" s="5">
        <v>50</v>
      </c>
      <c r="R576" s="17">
        <v>0.35483869910240168</v>
      </c>
      <c r="S576" s="5">
        <v>66</v>
      </c>
      <c r="T576" s="17">
        <v>0.48979592323303223</v>
      </c>
      <c r="U576" s="5">
        <v>50</v>
      </c>
      <c r="V576" s="17">
        <v>0.5</v>
      </c>
      <c r="W576" s="17"/>
      <c r="X576" s="17"/>
      <c r="Y576" s="17"/>
      <c r="Z576" s="17">
        <v>0.98899999999999999</v>
      </c>
      <c r="AA576" s="17"/>
      <c r="AB576" s="17">
        <v>1.099999994039536E-2</v>
      </c>
      <c r="AC576" s="17"/>
      <c r="AD576" s="17">
        <v>0.11799999999999999</v>
      </c>
      <c r="AE576" s="17">
        <v>0.67400000000000004</v>
      </c>
      <c r="AF576" s="5">
        <v>0</v>
      </c>
      <c r="AG576" s="31">
        <v>12289.4404296875</v>
      </c>
      <c r="AH576" s="31">
        <v>14654.77</v>
      </c>
    </row>
    <row r="577" spans="1:34" x14ac:dyDescent="0.3">
      <c r="A577" s="4">
        <v>1040414020</v>
      </c>
      <c r="B577" s="3" t="s">
        <v>491</v>
      </c>
      <c r="C577" s="3" t="s">
        <v>1976</v>
      </c>
      <c r="D577" s="14">
        <v>83.400001525878906</v>
      </c>
      <c r="E577" s="14">
        <v>82.114776611328125</v>
      </c>
      <c r="F577" s="14">
        <v>85.684295654296875</v>
      </c>
      <c r="G577" s="14">
        <v>86.839942932128906</v>
      </c>
      <c r="H577" s="5">
        <v>89</v>
      </c>
      <c r="I577" s="15" t="s">
        <v>3981</v>
      </c>
      <c r="J577" s="15">
        <v>6</v>
      </c>
      <c r="K577" s="3" t="s">
        <v>3847</v>
      </c>
      <c r="L577" s="3" t="s">
        <v>3907</v>
      </c>
      <c r="M577" s="3" t="s">
        <v>3917</v>
      </c>
      <c r="N577" s="3" t="s">
        <v>3921</v>
      </c>
      <c r="O577" s="5">
        <v>72</v>
      </c>
      <c r="P577" s="17">
        <v>0.28571429848670959</v>
      </c>
      <c r="Q577" s="5">
        <v>58</v>
      </c>
      <c r="R577" s="17">
        <v>0.20689655840396881</v>
      </c>
      <c r="S577" s="5">
        <v>72</v>
      </c>
      <c r="T577" s="17">
        <v>0.3095238208770752</v>
      </c>
      <c r="U577" s="5">
        <v>58</v>
      </c>
      <c r="V577" s="17">
        <v>0.24137930572032931</v>
      </c>
      <c r="W577" s="17"/>
      <c r="X577" s="17"/>
      <c r="Y577" s="17"/>
      <c r="Z577" s="17">
        <v>0.97799999999999998</v>
      </c>
      <c r="AA577" s="17"/>
      <c r="AB577" s="17">
        <v>2.199999988079071E-2</v>
      </c>
      <c r="AC577" s="17"/>
      <c r="AD577" s="17">
        <v>0.157</v>
      </c>
      <c r="AE577" s="17">
        <v>0.747</v>
      </c>
      <c r="AF577" s="5">
        <v>0</v>
      </c>
      <c r="AG577" s="31">
        <v>8037.06982421875</v>
      </c>
      <c r="AH577" s="31">
        <v>12021.85</v>
      </c>
    </row>
    <row r="578" spans="1:34" x14ac:dyDescent="0.3">
      <c r="A578" s="4">
        <v>661071050</v>
      </c>
      <c r="B578" s="3" t="s">
        <v>323</v>
      </c>
      <c r="C578" s="3" t="s">
        <v>1478</v>
      </c>
      <c r="D578" s="14">
        <v>76.96832275390625</v>
      </c>
      <c r="E578" s="14">
        <v>78.5677490234375</v>
      </c>
      <c r="F578" s="14">
        <v>82.106239318847656</v>
      </c>
      <c r="G578" s="14">
        <v>80.874969482421875</v>
      </c>
      <c r="H578" s="5">
        <v>325</v>
      </c>
      <c r="I578" s="15">
        <v>7</v>
      </c>
      <c r="J578" s="15">
        <v>12</v>
      </c>
      <c r="K578" s="3" t="s">
        <v>3801</v>
      </c>
      <c r="L578" s="3" t="s">
        <v>3909</v>
      </c>
      <c r="M578" s="3" t="s">
        <v>3917</v>
      </c>
      <c r="N578" s="3" t="s">
        <v>3921</v>
      </c>
      <c r="O578" s="5">
        <v>225</v>
      </c>
      <c r="P578" s="17">
        <v>0.37426900863647461</v>
      </c>
      <c r="Q578" s="5">
        <v>117</v>
      </c>
      <c r="R578" s="17">
        <v>0.26744186878204351</v>
      </c>
      <c r="S578" s="5">
        <v>225</v>
      </c>
      <c r="T578" s="17">
        <v>0.25943395495414728</v>
      </c>
      <c r="U578" s="5">
        <v>117</v>
      </c>
      <c r="V578" s="17">
        <v>0.16363635659217829</v>
      </c>
      <c r="W578" s="17"/>
      <c r="X578" s="17"/>
      <c r="Y578" s="17"/>
      <c r="Z578" s="17">
        <v>0.98799999999999999</v>
      </c>
      <c r="AA578" s="17"/>
      <c r="AB578" s="17">
        <v>1.200000010430813E-2</v>
      </c>
      <c r="AC578" s="17"/>
      <c r="AD578" s="17">
        <v>9.8000000000000004E-2</v>
      </c>
      <c r="AE578" s="17">
        <v>0.503</v>
      </c>
      <c r="AF578" s="5">
        <v>0</v>
      </c>
      <c r="AG578" s="31">
        <v>8394.7900390625</v>
      </c>
      <c r="AH578" s="31">
        <v>8586.06</v>
      </c>
    </row>
    <row r="579" spans="1:34" x14ac:dyDescent="0.3">
      <c r="A579" s="4">
        <v>661074020</v>
      </c>
      <c r="B579" s="3" t="s">
        <v>323</v>
      </c>
      <c r="C579" s="3" t="s">
        <v>1479</v>
      </c>
      <c r="D579" s="14">
        <v>84.513893127441406</v>
      </c>
      <c r="E579" s="14">
        <v>86.122047424316406</v>
      </c>
      <c r="F579" s="14">
        <v>84.859504699707031</v>
      </c>
      <c r="G579" s="14">
        <v>86.628456115722656</v>
      </c>
      <c r="H579" s="5">
        <v>362</v>
      </c>
      <c r="I579" s="15" t="s">
        <v>3980</v>
      </c>
      <c r="J579" s="15">
        <v>6</v>
      </c>
      <c r="K579" s="3" t="s">
        <v>3801</v>
      </c>
      <c r="L579" s="3" t="s">
        <v>3909</v>
      </c>
      <c r="M579" s="3" t="s">
        <v>3917</v>
      </c>
      <c r="N579" s="3" t="s">
        <v>3921</v>
      </c>
      <c r="O579" s="5">
        <v>281</v>
      </c>
      <c r="P579" s="17">
        <v>0.42105263471603388</v>
      </c>
      <c r="Q579" s="5">
        <v>152</v>
      </c>
      <c r="R579" s="17">
        <v>0.30769231915473938</v>
      </c>
      <c r="S579" s="5">
        <v>281</v>
      </c>
      <c r="T579" s="17">
        <v>0.26842105388641357</v>
      </c>
      <c r="U579" s="5">
        <v>152</v>
      </c>
      <c r="V579" s="17">
        <v>0.19230769574642179</v>
      </c>
      <c r="W579" s="17"/>
      <c r="X579" s="17">
        <v>1.4E-2</v>
      </c>
      <c r="Y579" s="17"/>
      <c r="Z579" s="17">
        <v>0.96399999999999997</v>
      </c>
      <c r="AA579" s="17">
        <v>1.9E-2</v>
      </c>
      <c r="AB579" s="17">
        <v>3.0000000260770321E-3</v>
      </c>
      <c r="AC579" s="17"/>
      <c r="AD579" s="17">
        <v>0.13800000000000001</v>
      </c>
      <c r="AE579" s="17">
        <v>0.47899999999999998</v>
      </c>
      <c r="AF579" s="5">
        <v>0</v>
      </c>
      <c r="AG579" s="31">
        <v>8299.1904296875</v>
      </c>
      <c r="AH579" s="31">
        <v>10606.23</v>
      </c>
    </row>
    <row r="580" spans="1:34" x14ac:dyDescent="0.3">
      <c r="A580" s="4">
        <v>480773000</v>
      </c>
      <c r="B580" s="3" t="s">
        <v>225</v>
      </c>
      <c r="C580" s="3" t="s">
        <v>1211</v>
      </c>
      <c r="D580" s="14">
        <v>82.983085632324219</v>
      </c>
      <c r="E580" s="14">
        <v>83.486785888671875</v>
      </c>
      <c r="F580" s="14">
        <v>79.561386108398438</v>
      </c>
      <c r="G580" s="14">
        <v>80.7607421875</v>
      </c>
      <c r="H580" s="5">
        <v>804</v>
      </c>
      <c r="I580" s="15">
        <v>7</v>
      </c>
      <c r="J580" s="15">
        <v>8</v>
      </c>
      <c r="K580" s="3" t="s">
        <v>3879</v>
      </c>
      <c r="L580" s="3" t="s">
        <v>3914</v>
      </c>
      <c r="M580" s="3" t="s">
        <v>3919</v>
      </c>
      <c r="N580" s="3" t="s">
        <v>3922</v>
      </c>
      <c r="O580" s="5">
        <v>1418</v>
      </c>
      <c r="P580" s="17">
        <v>0.33528551459312439</v>
      </c>
      <c r="Q580" s="5">
        <v>1141</v>
      </c>
      <c r="R580" s="17">
        <v>0.29927006363868708</v>
      </c>
      <c r="S580" s="5">
        <v>1403</v>
      </c>
      <c r="T580" s="17">
        <v>0.19793204963207239</v>
      </c>
      <c r="U580" s="5">
        <v>1129</v>
      </c>
      <c r="V580" s="17">
        <v>0.1715867221355438</v>
      </c>
      <c r="W580" s="17">
        <v>0.127</v>
      </c>
      <c r="X580" s="17">
        <v>0.14399999999999999</v>
      </c>
      <c r="Y580" s="17"/>
      <c r="Z580" s="17">
        <v>0.58599999999999997</v>
      </c>
      <c r="AA580" s="17">
        <v>0.11899999999999999</v>
      </c>
      <c r="AB580" s="17">
        <v>2.400000020861626E-2</v>
      </c>
      <c r="AC580" s="17">
        <v>2.7E-2</v>
      </c>
      <c r="AD580" s="17">
        <v>0.14799999999999999</v>
      </c>
      <c r="AE580" s="17">
        <v>0.72399999999999998</v>
      </c>
      <c r="AF580" s="5">
        <v>0</v>
      </c>
      <c r="AG580" s="31">
        <v>7961.259765625</v>
      </c>
      <c r="AH580" s="31">
        <v>10024.969999999999</v>
      </c>
    </row>
    <row r="581" spans="1:34" x14ac:dyDescent="0.3">
      <c r="A581" s="4">
        <v>480773050</v>
      </c>
      <c r="B581" s="3" t="s">
        <v>225</v>
      </c>
      <c r="C581" s="3" t="s">
        <v>1212</v>
      </c>
      <c r="D581" s="14">
        <v>81.434860229492188</v>
      </c>
      <c r="E581" s="14">
        <v>81.487617492675781</v>
      </c>
      <c r="F581" s="14">
        <v>82.16546630859375</v>
      </c>
      <c r="G581" s="14">
        <v>82.381431579589844</v>
      </c>
      <c r="H581" s="5">
        <v>754</v>
      </c>
      <c r="I581" s="15">
        <v>6</v>
      </c>
      <c r="J581" s="15">
        <v>6</v>
      </c>
      <c r="K581" s="3" t="s">
        <v>3879</v>
      </c>
      <c r="L581" s="3" t="s">
        <v>3914</v>
      </c>
      <c r="M581" s="3" t="s">
        <v>3919</v>
      </c>
      <c r="N581" s="3" t="s">
        <v>3922</v>
      </c>
      <c r="O581" s="5">
        <v>1491</v>
      </c>
      <c r="P581" s="17">
        <v>0.38999998569488531</v>
      </c>
      <c r="Q581" s="5">
        <v>1110</v>
      </c>
      <c r="R581" s="17">
        <v>0.3115384578704834</v>
      </c>
      <c r="S581" s="5">
        <v>1487</v>
      </c>
      <c r="T581" s="17">
        <v>0.32428571581840521</v>
      </c>
      <c r="U581" s="5">
        <v>1107</v>
      </c>
      <c r="V581" s="17">
        <v>0.27115383744239813</v>
      </c>
      <c r="W581" s="17">
        <v>0.153</v>
      </c>
      <c r="X581" s="17">
        <v>0.16400000000000001</v>
      </c>
      <c r="Y581" s="17"/>
      <c r="Z581" s="17">
        <v>0.54400000000000004</v>
      </c>
      <c r="AA581" s="17">
        <v>0.121</v>
      </c>
      <c r="AB581" s="17">
        <v>1.8999999389052391E-2</v>
      </c>
      <c r="AC581" s="17">
        <v>4.3999999999999997E-2</v>
      </c>
      <c r="AD581" s="17">
        <v>0.121</v>
      </c>
      <c r="AE581" s="17">
        <v>0.64900000000000002</v>
      </c>
      <c r="AF581" s="5">
        <v>0</v>
      </c>
      <c r="AG581" s="31">
        <v>8225.5400390625</v>
      </c>
      <c r="AH581" s="31">
        <v>10114.879999999999</v>
      </c>
    </row>
    <row r="582" spans="1:34" x14ac:dyDescent="0.3">
      <c r="A582" s="4">
        <v>480773060</v>
      </c>
      <c r="B582" s="3" t="s">
        <v>225</v>
      </c>
      <c r="C582" s="3" t="s">
        <v>1213</v>
      </c>
      <c r="D582" s="14">
        <v>81.548309326171875</v>
      </c>
      <c r="E582" s="14">
        <v>82.841545104980469</v>
      </c>
      <c r="F582" s="14">
        <v>79.925117492675781</v>
      </c>
      <c r="G582" s="14">
        <v>81.729476928710938</v>
      </c>
      <c r="H582" s="5">
        <v>911</v>
      </c>
      <c r="I582" s="15">
        <v>6</v>
      </c>
      <c r="J582" s="15">
        <v>8</v>
      </c>
      <c r="K582" s="3" t="s">
        <v>3879</v>
      </c>
      <c r="L582" s="3" t="s">
        <v>3914</v>
      </c>
      <c r="M582" s="3" t="s">
        <v>3919</v>
      </c>
      <c r="N582" s="3" t="s">
        <v>3922</v>
      </c>
      <c r="O582" s="5">
        <v>1651</v>
      </c>
      <c r="P582" s="17">
        <v>0.2917705774307251</v>
      </c>
      <c r="Q582" s="5">
        <v>1496</v>
      </c>
      <c r="R582" s="17">
        <v>0.27121001482009888</v>
      </c>
      <c r="S582" s="5">
        <v>1654</v>
      </c>
      <c r="T582" s="17">
        <v>0.13732834160327911</v>
      </c>
      <c r="U582" s="5">
        <v>1499</v>
      </c>
      <c r="V582" s="17">
        <v>0.1210013926029205</v>
      </c>
      <c r="W582" s="17">
        <v>0.122</v>
      </c>
      <c r="X582" s="17">
        <v>0.35899999999999999</v>
      </c>
      <c r="Y582" s="17"/>
      <c r="Z582" s="17">
        <v>0.40500000000000003</v>
      </c>
      <c r="AA582" s="17">
        <v>0.11</v>
      </c>
      <c r="AB582" s="17">
        <v>4.0000001899898052E-3</v>
      </c>
      <c r="AC582" s="17">
        <v>0.113</v>
      </c>
      <c r="AD582" s="17">
        <v>0.14399999999999999</v>
      </c>
      <c r="AE582" s="17">
        <v>0.78600000000000003</v>
      </c>
      <c r="AF582" s="5">
        <v>0</v>
      </c>
      <c r="AG582" s="31">
        <v>8022.669921875</v>
      </c>
      <c r="AH582" s="31">
        <v>10183.4</v>
      </c>
    </row>
    <row r="583" spans="1:34" x14ac:dyDescent="0.3">
      <c r="A583" s="4">
        <v>480773070</v>
      </c>
      <c r="B583" s="3" t="s">
        <v>225</v>
      </c>
      <c r="C583" s="3" t="s">
        <v>1214</v>
      </c>
      <c r="D583" s="14">
        <v>83.706771850585938</v>
      </c>
      <c r="E583" s="14">
        <v>83.837722778320313</v>
      </c>
      <c r="F583" s="14">
        <v>78.476806640625</v>
      </c>
      <c r="G583" s="14">
        <v>78.19476318359375</v>
      </c>
      <c r="H583" s="5">
        <v>826</v>
      </c>
      <c r="I583" s="15">
        <v>7</v>
      </c>
      <c r="J583" s="15">
        <v>8</v>
      </c>
      <c r="K583" s="3" t="s">
        <v>3879</v>
      </c>
      <c r="L583" s="3" t="s">
        <v>3914</v>
      </c>
      <c r="M583" s="3" t="s">
        <v>3919</v>
      </c>
      <c r="N583" s="3" t="s">
        <v>3922</v>
      </c>
      <c r="O583" s="5">
        <v>1487</v>
      </c>
      <c r="P583" s="17">
        <v>0.43999999761581421</v>
      </c>
      <c r="Q583" s="5">
        <v>959</v>
      </c>
      <c r="R583" s="17">
        <v>0.33469387888908392</v>
      </c>
      <c r="S583" s="5">
        <v>1496</v>
      </c>
      <c r="T583" s="17">
        <v>0.25699067115783691</v>
      </c>
      <c r="U583" s="5">
        <v>964</v>
      </c>
      <c r="V583" s="17">
        <v>0.1642710417509079</v>
      </c>
      <c r="W583" s="17">
        <v>0.154</v>
      </c>
      <c r="X583" s="17">
        <v>0.16200000000000001</v>
      </c>
      <c r="Y583" s="17"/>
      <c r="Z583" s="17">
        <v>0.54600000000000004</v>
      </c>
      <c r="AA583" s="17">
        <v>0.11899999999999999</v>
      </c>
      <c r="AB583" s="17">
        <v>1.8999999389052391E-2</v>
      </c>
      <c r="AC583" s="17">
        <v>2.9000000000000001E-2</v>
      </c>
      <c r="AD583" s="17">
        <v>9.6000000000000002E-2</v>
      </c>
      <c r="AE583" s="17">
        <v>0.54100000000000004</v>
      </c>
      <c r="AF583" s="5">
        <v>0</v>
      </c>
      <c r="AG583" s="31">
        <v>7752.64013671875</v>
      </c>
      <c r="AH583" s="31">
        <v>9184.91</v>
      </c>
    </row>
    <row r="584" spans="1:34" x14ac:dyDescent="0.3">
      <c r="A584" s="4">
        <v>480774040</v>
      </c>
      <c r="B584" s="3" t="s">
        <v>225</v>
      </c>
      <c r="C584" s="3" t="s">
        <v>1215</v>
      </c>
      <c r="D584" s="14">
        <v>95.37725830078125</v>
      </c>
      <c r="E584" s="14">
        <v>96.440788269042969</v>
      </c>
      <c r="F584" s="14">
        <v>90.603279113769531</v>
      </c>
      <c r="G584" s="14">
        <v>93.222152709960938</v>
      </c>
      <c r="H584" s="5">
        <v>408</v>
      </c>
      <c r="I584" s="15" t="s">
        <v>3980</v>
      </c>
      <c r="J584" s="15">
        <v>5</v>
      </c>
      <c r="K584" s="3" t="s">
        <v>3879</v>
      </c>
      <c r="L584" s="3" t="s">
        <v>3914</v>
      </c>
      <c r="M584" s="3" t="s">
        <v>3919</v>
      </c>
      <c r="N584" s="3" t="s">
        <v>3922</v>
      </c>
      <c r="O584" s="5">
        <v>187</v>
      </c>
      <c r="P584" s="17">
        <v>0.29411765933036799</v>
      </c>
      <c r="Q584" s="5">
        <v>172</v>
      </c>
      <c r="R584" s="17">
        <v>0.26666668057441711</v>
      </c>
      <c r="S584" s="5">
        <v>189</v>
      </c>
      <c r="T584" s="17">
        <v>0.29411765933036799</v>
      </c>
      <c r="U584" s="5">
        <v>174</v>
      </c>
      <c r="V584" s="17">
        <v>0.26666668057441711</v>
      </c>
      <c r="W584" s="17">
        <v>0.17199999999999999</v>
      </c>
      <c r="X584" s="17">
        <v>0.20100000000000001</v>
      </c>
      <c r="Y584" s="17"/>
      <c r="Z584" s="17">
        <v>0.49</v>
      </c>
      <c r="AA584" s="17">
        <v>0.11799999999999999</v>
      </c>
      <c r="AB584" s="17">
        <v>1.9999999552965161E-2</v>
      </c>
      <c r="AC584" s="17">
        <v>4.9000000000000002E-2</v>
      </c>
      <c r="AD584" s="17">
        <v>9.6000000000000002E-2</v>
      </c>
      <c r="AE584" s="17">
        <v>0.80800000000000005</v>
      </c>
      <c r="AF584" s="5">
        <v>0</v>
      </c>
      <c r="AG584" s="31">
        <v>8644.4404296875</v>
      </c>
      <c r="AH584" s="31">
        <v>10537.76</v>
      </c>
    </row>
    <row r="585" spans="1:34" x14ac:dyDescent="0.3">
      <c r="A585" s="4">
        <v>480774060</v>
      </c>
      <c r="B585" s="3" t="s">
        <v>225</v>
      </c>
      <c r="C585" s="3" t="s">
        <v>1216</v>
      </c>
      <c r="D585" s="14">
        <v>86.219963073730469</v>
      </c>
      <c r="E585" s="14">
        <v>84.280540466308594</v>
      </c>
      <c r="F585" s="14">
        <v>86.902359008789063</v>
      </c>
      <c r="G585" s="14">
        <v>84.111495971679688</v>
      </c>
      <c r="H585" s="5">
        <v>373</v>
      </c>
      <c r="I585" s="15" t="s">
        <v>3980</v>
      </c>
      <c r="J585" s="15">
        <v>5</v>
      </c>
      <c r="K585" s="3" t="s">
        <v>3879</v>
      </c>
      <c r="L585" s="3" t="s">
        <v>3914</v>
      </c>
      <c r="M585" s="3" t="s">
        <v>3919</v>
      </c>
      <c r="N585" s="3" t="s">
        <v>3922</v>
      </c>
      <c r="O585" s="5">
        <v>165</v>
      </c>
      <c r="P585" s="17">
        <v>0.43312102556228638</v>
      </c>
      <c r="Q585" s="5">
        <v>80</v>
      </c>
      <c r="R585" s="17">
        <v>0.2317073196172714</v>
      </c>
      <c r="S585" s="5">
        <v>165</v>
      </c>
      <c r="T585" s="17">
        <v>0.32278481125831598</v>
      </c>
      <c r="U585" s="5">
        <v>80</v>
      </c>
      <c r="V585" s="17">
        <v>0.12048193067312241</v>
      </c>
      <c r="W585" s="17">
        <v>0.19800000000000001</v>
      </c>
      <c r="X585" s="17">
        <v>0.121</v>
      </c>
      <c r="Y585" s="17"/>
      <c r="Z585" s="17">
        <v>0.59199999999999997</v>
      </c>
      <c r="AA585" s="17">
        <v>7.2000000000000008E-2</v>
      </c>
      <c r="AB585" s="17">
        <v>1.6000000759959221E-2</v>
      </c>
      <c r="AC585" s="17">
        <v>2.1000000000000001E-2</v>
      </c>
      <c r="AD585" s="17">
        <v>9.4E-2</v>
      </c>
      <c r="AE585" s="17">
        <v>0.44800000000000001</v>
      </c>
      <c r="AF585" s="5">
        <v>0</v>
      </c>
      <c r="AG585" s="31">
        <v>9563.6396484375</v>
      </c>
      <c r="AH585" s="31">
        <v>10812.04</v>
      </c>
    </row>
    <row r="586" spans="1:34" x14ac:dyDescent="0.3">
      <c r="A586" s="4">
        <v>480774080</v>
      </c>
      <c r="B586" s="3" t="s">
        <v>225</v>
      </c>
      <c r="C586" s="3" t="s">
        <v>1217</v>
      </c>
      <c r="D586" s="14">
        <v>91.047271728515625</v>
      </c>
      <c r="E586" s="14">
        <v>92.698333740234375</v>
      </c>
      <c r="F586" s="14">
        <v>90.872093200683594</v>
      </c>
      <c r="G586" s="14">
        <v>91.139167785644531</v>
      </c>
      <c r="H586" s="5">
        <v>221</v>
      </c>
      <c r="I586" s="15" t="s">
        <v>3980</v>
      </c>
      <c r="J586" s="15">
        <v>5</v>
      </c>
      <c r="K586" s="3" t="s">
        <v>3879</v>
      </c>
      <c r="L586" s="3" t="s">
        <v>3914</v>
      </c>
      <c r="M586" s="3" t="s">
        <v>3919</v>
      </c>
      <c r="N586" s="3" t="s">
        <v>3922</v>
      </c>
      <c r="O586" s="5">
        <v>103</v>
      </c>
      <c r="P586" s="17">
        <v>0.48543688654899603</v>
      </c>
      <c r="Q586" s="5">
        <v>84</v>
      </c>
      <c r="R586" s="17">
        <v>0.36363637447357178</v>
      </c>
      <c r="S586" s="5">
        <v>103</v>
      </c>
      <c r="T586" s="17">
        <v>0.51485151052474976</v>
      </c>
      <c r="U586" s="5">
        <v>84</v>
      </c>
      <c r="V586" s="17">
        <v>0.40000000596046448</v>
      </c>
      <c r="W586" s="17">
        <v>0.09</v>
      </c>
      <c r="X586" s="17">
        <v>0.22600000000000001</v>
      </c>
      <c r="Y586" s="17"/>
      <c r="Z586" s="17">
        <v>0.53800000000000003</v>
      </c>
      <c r="AA586" s="17">
        <v>0.13100000000000001</v>
      </c>
      <c r="AB586" s="17">
        <v>1.4000000432133669E-2</v>
      </c>
      <c r="AC586" s="17">
        <v>0.11799999999999999</v>
      </c>
      <c r="AD586" s="17">
        <v>0.104</v>
      </c>
      <c r="AE586" s="17">
        <v>0.68800000000000006</v>
      </c>
      <c r="AF586" s="5">
        <v>0</v>
      </c>
      <c r="AG586" s="31">
        <v>9646.759765625</v>
      </c>
      <c r="AH586" s="31">
        <v>11190.56</v>
      </c>
    </row>
    <row r="587" spans="1:34" x14ac:dyDescent="0.3">
      <c r="A587" s="4">
        <v>480774090</v>
      </c>
      <c r="B587" s="3" t="s">
        <v>225</v>
      </c>
      <c r="C587" s="3" t="s">
        <v>1218</v>
      </c>
      <c r="D587" s="14">
        <v>85.408096313476563</v>
      </c>
      <c r="E587" s="14">
        <v>87.577560424804688</v>
      </c>
      <c r="F587" s="14">
        <v>87.162254333496094</v>
      </c>
      <c r="G587" s="14">
        <v>89.264755249023438</v>
      </c>
      <c r="H587" s="5">
        <v>327</v>
      </c>
      <c r="I587" s="15" t="s">
        <v>3980</v>
      </c>
      <c r="J587" s="15">
        <v>5</v>
      </c>
      <c r="K587" s="3" t="s">
        <v>3879</v>
      </c>
      <c r="L587" s="3" t="s">
        <v>3914</v>
      </c>
      <c r="M587" s="3" t="s">
        <v>3919</v>
      </c>
      <c r="N587" s="3" t="s">
        <v>3922</v>
      </c>
      <c r="O587" s="5">
        <v>49</v>
      </c>
      <c r="P587" s="17">
        <v>0.36054420471191412</v>
      </c>
      <c r="Q587" s="5">
        <v>43</v>
      </c>
      <c r="R587" s="17">
        <v>0.31782945990562439</v>
      </c>
      <c r="S587" s="5">
        <v>49</v>
      </c>
      <c r="T587" s="17">
        <v>0.30612245202064509</v>
      </c>
      <c r="U587" s="5">
        <v>43</v>
      </c>
      <c r="V587" s="17">
        <v>0.28125</v>
      </c>
      <c r="W587" s="17">
        <v>0.14399999999999999</v>
      </c>
      <c r="X587" s="17">
        <v>0.437</v>
      </c>
      <c r="Y587" s="17"/>
      <c r="Z587" s="17">
        <v>0.32700000000000001</v>
      </c>
      <c r="AA587" s="17">
        <v>8.6000000000000007E-2</v>
      </c>
      <c r="AB587" s="17">
        <v>6.0000000521540642E-3</v>
      </c>
      <c r="AC587" s="17">
        <v>0.20799999999999999</v>
      </c>
      <c r="AD587" s="17">
        <v>8.3000000000000004E-2</v>
      </c>
      <c r="AE587" s="17">
        <v>0.76500000000000001</v>
      </c>
      <c r="AF587" s="5">
        <v>0</v>
      </c>
      <c r="AG587" s="31">
        <v>8690.5595703125</v>
      </c>
      <c r="AH587" s="31">
        <v>10023.92</v>
      </c>
    </row>
    <row r="588" spans="1:34" x14ac:dyDescent="0.3">
      <c r="A588" s="4">
        <v>480774100</v>
      </c>
      <c r="B588" s="3" t="s">
        <v>225</v>
      </c>
      <c r="C588" s="3" t="s">
        <v>1219</v>
      </c>
      <c r="D588" s="14">
        <v>85.541725158691406</v>
      </c>
      <c r="E588" s="14">
        <v>85.224952697753906</v>
      </c>
      <c r="F588" s="14">
        <v>86.468521118164063</v>
      </c>
      <c r="G588" s="14">
        <v>85.952690124511719</v>
      </c>
      <c r="H588" s="5">
        <v>291</v>
      </c>
      <c r="I588" s="15" t="s">
        <v>3980</v>
      </c>
      <c r="J588" s="15">
        <v>5</v>
      </c>
      <c r="K588" s="3" t="s">
        <v>3879</v>
      </c>
      <c r="L588" s="3" t="s">
        <v>3914</v>
      </c>
      <c r="M588" s="3" t="s">
        <v>3919</v>
      </c>
      <c r="N588" s="3" t="s">
        <v>3922</v>
      </c>
      <c r="O588" s="5">
        <v>155</v>
      </c>
      <c r="P588" s="17">
        <v>0.36065572500228882</v>
      </c>
      <c r="Q588" s="5">
        <v>142</v>
      </c>
      <c r="R588" s="17">
        <v>0.35652172565460211</v>
      </c>
      <c r="S588" s="5">
        <v>158</v>
      </c>
      <c r="T588" s="17">
        <v>0.28455284237861628</v>
      </c>
      <c r="U588" s="5">
        <v>145</v>
      </c>
      <c r="V588" s="17">
        <v>0.27586206793785101</v>
      </c>
      <c r="W588" s="17">
        <v>0.13700000000000001</v>
      </c>
      <c r="X588" s="17">
        <v>0.40500000000000003</v>
      </c>
      <c r="Y588" s="17"/>
      <c r="Z588" s="17">
        <v>0.38800000000000001</v>
      </c>
      <c r="AA588" s="17">
        <v>6.9000000000000006E-2</v>
      </c>
      <c r="AB588" s="17">
        <v>0</v>
      </c>
      <c r="AC588" s="17">
        <v>0.21</v>
      </c>
      <c r="AD588" s="17">
        <v>0.14099999999999999</v>
      </c>
      <c r="AE588" s="17">
        <v>0.79800000000000004</v>
      </c>
      <c r="AF588" s="5">
        <v>0</v>
      </c>
      <c r="AG588" s="31">
        <v>9444.3095703125</v>
      </c>
      <c r="AH588" s="31">
        <v>11115.06</v>
      </c>
    </row>
    <row r="589" spans="1:34" x14ac:dyDescent="0.3">
      <c r="A589" s="4">
        <v>480775010</v>
      </c>
      <c r="B589" s="3" t="s">
        <v>225</v>
      </c>
      <c r="C589" s="3" t="s">
        <v>1220</v>
      </c>
      <c r="D589" s="14">
        <v>86.761520385742188</v>
      </c>
      <c r="E589" s="14">
        <v>88.238945007324219</v>
      </c>
      <c r="F589" s="14">
        <v>83.266609191894531</v>
      </c>
      <c r="G589" s="14">
        <v>82.34613037109375</v>
      </c>
      <c r="H589" s="5">
        <v>391</v>
      </c>
      <c r="I589" s="15" t="s">
        <v>3980</v>
      </c>
      <c r="J589" s="15">
        <v>5</v>
      </c>
      <c r="K589" s="3" t="s">
        <v>3879</v>
      </c>
      <c r="L589" s="3" t="s">
        <v>3914</v>
      </c>
      <c r="M589" s="3" t="s">
        <v>3919</v>
      </c>
      <c r="N589" s="3" t="s">
        <v>3922</v>
      </c>
      <c r="O589" s="5">
        <v>191</v>
      </c>
      <c r="P589" s="17">
        <v>0.51136362552642822</v>
      </c>
      <c r="Q589" s="5">
        <v>141</v>
      </c>
      <c r="R589" s="17">
        <v>0.43333333730697632</v>
      </c>
      <c r="S589" s="5">
        <v>191</v>
      </c>
      <c r="T589" s="17">
        <v>0.36000001430511469</v>
      </c>
      <c r="U589" s="5">
        <v>141</v>
      </c>
      <c r="V589" s="17">
        <v>0.27731093764305109</v>
      </c>
      <c r="W589" s="17">
        <v>0.14599999999999999</v>
      </c>
      <c r="X589" s="17">
        <v>0.13</v>
      </c>
      <c r="Y589" s="17"/>
      <c r="Z589" s="17">
        <v>0.58599999999999997</v>
      </c>
      <c r="AA589" s="17">
        <v>0.12</v>
      </c>
      <c r="AB589" s="17">
        <v>1.7999999225139621E-2</v>
      </c>
      <c r="AC589" s="17">
        <v>5.0999999999999997E-2</v>
      </c>
      <c r="AD589" s="17">
        <v>9.5000000000000001E-2</v>
      </c>
      <c r="AE589" s="17">
        <v>0.61099999999999999</v>
      </c>
      <c r="AF589" s="5">
        <v>0</v>
      </c>
      <c r="AG589" s="31">
        <v>8952.849609375</v>
      </c>
      <c r="AH589" s="31">
        <v>10350.08</v>
      </c>
    </row>
    <row r="590" spans="1:34" x14ac:dyDescent="0.3">
      <c r="A590" s="4">
        <v>480775040</v>
      </c>
      <c r="B590" s="3" t="s">
        <v>225</v>
      </c>
      <c r="C590" s="3" t="s">
        <v>1221</v>
      </c>
      <c r="D590" s="14">
        <v>82.754310607910156</v>
      </c>
      <c r="E590" s="14">
        <v>85.245033264160156</v>
      </c>
      <c r="F590" s="14">
        <v>84.767662048339844</v>
      </c>
      <c r="G590" s="14">
        <v>85.49462890625</v>
      </c>
      <c r="H590" s="5">
        <v>347</v>
      </c>
      <c r="I590" s="15" t="s">
        <v>3980</v>
      </c>
      <c r="J590" s="15">
        <v>5</v>
      </c>
      <c r="K590" s="3" t="s">
        <v>3879</v>
      </c>
      <c r="L590" s="3" t="s">
        <v>3914</v>
      </c>
      <c r="M590" s="3" t="s">
        <v>3919</v>
      </c>
      <c r="N590" s="3" t="s">
        <v>3922</v>
      </c>
      <c r="O590" s="5">
        <v>174</v>
      </c>
      <c r="P590" s="17">
        <v>0.56603771448135376</v>
      </c>
      <c r="Q590" s="5">
        <v>129</v>
      </c>
      <c r="R590" s="17">
        <v>0.48623853921890259</v>
      </c>
      <c r="S590" s="5">
        <v>174</v>
      </c>
      <c r="T590" s="17">
        <v>0.52531647682189941</v>
      </c>
      <c r="U590" s="5">
        <v>129</v>
      </c>
      <c r="V590" s="17">
        <v>0.45370370149612432</v>
      </c>
      <c r="W590" s="17">
        <v>0.121</v>
      </c>
      <c r="X590" s="17">
        <v>0.21299999999999999</v>
      </c>
      <c r="Y590" s="17"/>
      <c r="Z590" s="17">
        <v>0.54200000000000004</v>
      </c>
      <c r="AA590" s="17">
        <v>0.104</v>
      </c>
      <c r="AB590" s="17">
        <v>1.9999999552965161E-2</v>
      </c>
      <c r="AC590" s="17">
        <v>7.2000000000000008E-2</v>
      </c>
      <c r="AD590" s="17">
        <v>5.5E-2</v>
      </c>
      <c r="AE590" s="17">
        <v>0.57100000000000006</v>
      </c>
      <c r="AF590" s="5">
        <v>0</v>
      </c>
      <c r="AG590" s="31">
        <v>9127.7802734375</v>
      </c>
      <c r="AH590" s="31">
        <v>10539.14</v>
      </c>
    </row>
    <row r="591" spans="1:34" x14ac:dyDescent="0.3">
      <c r="A591" s="4">
        <v>480775070</v>
      </c>
      <c r="B591" s="3" t="s">
        <v>225</v>
      </c>
      <c r="C591" s="3" t="s">
        <v>651</v>
      </c>
      <c r="D591" s="14">
        <v>87.119163513183594</v>
      </c>
      <c r="E591" s="14">
        <v>90.339828491210938</v>
      </c>
      <c r="F591" s="14">
        <v>85.841995239257813</v>
      </c>
      <c r="G591" s="14">
        <v>88.2786865234375</v>
      </c>
      <c r="H591" s="5">
        <v>236</v>
      </c>
      <c r="I591" s="15" t="s">
        <v>3980</v>
      </c>
      <c r="J591" s="15">
        <v>5</v>
      </c>
      <c r="K591" s="3" t="s">
        <v>3879</v>
      </c>
      <c r="L591" s="3" t="s">
        <v>3914</v>
      </c>
      <c r="M591" s="3" t="s">
        <v>3919</v>
      </c>
      <c r="N591" s="3" t="s">
        <v>3922</v>
      </c>
      <c r="O591" s="5">
        <v>109</v>
      </c>
      <c r="P591" s="17">
        <v>0.52040815353393555</v>
      </c>
      <c r="Q591" s="5">
        <v>88</v>
      </c>
      <c r="R591" s="17">
        <v>0.47499999403953552</v>
      </c>
      <c r="S591" s="5">
        <v>108</v>
      </c>
      <c r="T591" s="17">
        <v>0.39361703395843511</v>
      </c>
      <c r="U591" s="5">
        <v>87</v>
      </c>
      <c r="V591" s="17">
        <v>0.3684210479259491</v>
      </c>
      <c r="W591" s="17">
        <v>0.114</v>
      </c>
      <c r="X591" s="17">
        <v>0.11899999999999999</v>
      </c>
      <c r="Y591" s="17"/>
      <c r="Z591" s="17">
        <v>0.623</v>
      </c>
      <c r="AA591" s="17">
        <v>8.1000000000000003E-2</v>
      </c>
      <c r="AB591" s="17">
        <v>6.4000003039836884E-2</v>
      </c>
      <c r="AC591" s="17">
        <v>5.5E-2</v>
      </c>
      <c r="AD591" s="17">
        <v>7.2000000000000008E-2</v>
      </c>
      <c r="AE591" s="17">
        <v>0.72799999999999998</v>
      </c>
      <c r="AF591" s="5">
        <v>0</v>
      </c>
      <c r="AG591" s="31">
        <v>10281.58984375</v>
      </c>
      <c r="AH591" s="31">
        <v>12881.46</v>
      </c>
    </row>
    <row r="592" spans="1:34" x14ac:dyDescent="0.3">
      <c r="A592" s="4">
        <v>480775100</v>
      </c>
      <c r="B592" s="3" t="s">
        <v>225</v>
      </c>
      <c r="C592" s="3" t="s">
        <v>1222</v>
      </c>
      <c r="D592" s="14">
        <v>80.625961303710938</v>
      </c>
      <c r="E592" s="14">
        <v>81.497871398925781</v>
      </c>
      <c r="F592" s="14">
        <v>79.398094177246094</v>
      </c>
      <c r="G592" s="14">
        <v>78.668045043945313</v>
      </c>
      <c r="H592" s="5">
        <v>400</v>
      </c>
      <c r="I592" s="15" t="s">
        <v>3980</v>
      </c>
      <c r="J592" s="15">
        <v>5</v>
      </c>
      <c r="K592" s="3" t="s">
        <v>3879</v>
      </c>
      <c r="L592" s="3" t="s">
        <v>3914</v>
      </c>
      <c r="M592" s="3" t="s">
        <v>3919</v>
      </c>
      <c r="N592" s="3" t="s">
        <v>3922</v>
      </c>
      <c r="O592" s="5">
        <v>259</v>
      </c>
      <c r="P592" s="17">
        <v>0.35227271914482122</v>
      </c>
      <c r="Q592" s="5">
        <v>229</v>
      </c>
      <c r="R592" s="17">
        <v>0.32450330257415771</v>
      </c>
      <c r="S592" s="5">
        <v>259</v>
      </c>
      <c r="T592" s="17">
        <v>0.17142857611179349</v>
      </c>
      <c r="U592" s="5">
        <v>229</v>
      </c>
      <c r="V592" s="17">
        <v>0.15999999642372131</v>
      </c>
      <c r="W592" s="17">
        <v>0.12</v>
      </c>
      <c r="X592" s="17">
        <v>0.34799999999999998</v>
      </c>
      <c r="Y592" s="17"/>
      <c r="Z592" s="17">
        <v>0.39800000000000002</v>
      </c>
      <c r="AA592" s="17">
        <v>0.123</v>
      </c>
      <c r="AB592" s="17">
        <v>1.30000002682209E-2</v>
      </c>
      <c r="AC592" s="17">
        <v>0.15</v>
      </c>
      <c r="AD592" s="17">
        <v>0.10199999999999999</v>
      </c>
      <c r="AE592" s="17">
        <v>0.75700000000000001</v>
      </c>
      <c r="AF592" s="5">
        <v>0</v>
      </c>
      <c r="AG592" s="31">
        <v>9272.6201171875</v>
      </c>
      <c r="AH592" s="31">
        <v>11810.13</v>
      </c>
    </row>
    <row r="593" spans="1:34" x14ac:dyDescent="0.3">
      <c r="A593" s="4">
        <v>480776020</v>
      </c>
      <c r="B593" s="3" t="s">
        <v>225</v>
      </c>
      <c r="C593" s="3" t="s">
        <v>1223</v>
      </c>
      <c r="D593" s="14">
        <v>87.53955078125</v>
      </c>
      <c r="E593" s="14">
        <v>87.6099853515625</v>
      </c>
      <c r="F593" s="14">
        <v>85.453971862792969</v>
      </c>
      <c r="G593" s="14">
        <v>87.024612426757813</v>
      </c>
      <c r="H593" s="5">
        <v>410</v>
      </c>
      <c r="I593" s="15" t="s">
        <v>3980</v>
      </c>
      <c r="J593" s="15">
        <v>5</v>
      </c>
      <c r="K593" s="3" t="s">
        <v>3879</v>
      </c>
      <c r="L593" s="3" t="s">
        <v>3914</v>
      </c>
      <c r="M593" s="3" t="s">
        <v>3919</v>
      </c>
      <c r="N593" s="3" t="s">
        <v>3922</v>
      </c>
      <c r="O593" s="5">
        <v>212</v>
      </c>
      <c r="P593" s="17">
        <v>0.4479166567325592</v>
      </c>
      <c r="Q593" s="5">
        <v>170</v>
      </c>
      <c r="R593" s="17">
        <v>0.35507246851921082</v>
      </c>
      <c r="S593" s="5">
        <v>212</v>
      </c>
      <c r="T593" s="17">
        <v>0.34554973244667048</v>
      </c>
      <c r="U593" s="5">
        <v>170</v>
      </c>
      <c r="V593" s="17">
        <v>0.28985506296157842</v>
      </c>
      <c r="W593" s="17">
        <v>7.2999999999999995E-2</v>
      </c>
      <c r="X593" s="17">
        <v>0.17599999999999999</v>
      </c>
      <c r="Y593" s="17"/>
      <c r="Z593" s="17">
        <v>0.59799999999999998</v>
      </c>
      <c r="AA593" s="17">
        <v>0.124</v>
      </c>
      <c r="AB593" s="17">
        <v>2.899999916553497E-2</v>
      </c>
      <c r="AC593" s="17">
        <v>7.1000000000000008E-2</v>
      </c>
      <c r="AD593" s="17">
        <v>7.8E-2</v>
      </c>
      <c r="AE593" s="17">
        <v>0.65800000000000003</v>
      </c>
      <c r="AF593" s="5">
        <v>0</v>
      </c>
      <c r="AG593" s="31">
        <v>8793.419921875</v>
      </c>
      <c r="AH593" s="31">
        <v>10308.67</v>
      </c>
    </row>
    <row r="594" spans="1:34" x14ac:dyDescent="0.3">
      <c r="A594" s="4">
        <v>480776030</v>
      </c>
      <c r="B594" s="3" t="s">
        <v>225</v>
      </c>
      <c r="C594" s="3" t="s">
        <v>1224</v>
      </c>
      <c r="D594" s="14">
        <v>91.224998474121094</v>
      </c>
      <c r="E594" s="14">
        <v>92.823638916015625</v>
      </c>
      <c r="F594" s="14">
        <v>91.051712036132813</v>
      </c>
      <c r="G594" s="14">
        <v>93.219673156738281</v>
      </c>
      <c r="H594" s="5">
        <v>217</v>
      </c>
      <c r="I594" s="15" t="s">
        <v>3980</v>
      </c>
      <c r="J594" s="15">
        <v>5</v>
      </c>
      <c r="K594" s="3" t="s">
        <v>3879</v>
      </c>
      <c r="L594" s="3" t="s">
        <v>3914</v>
      </c>
      <c r="M594" s="3" t="s">
        <v>3919</v>
      </c>
      <c r="N594" s="3" t="s">
        <v>3922</v>
      </c>
      <c r="O594" s="5">
        <v>103</v>
      </c>
      <c r="P594" s="17">
        <v>0.39047619700431818</v>
      </c>
      <c r="Q594" s="5">
        <v>86</v>
      </c>
      <c r="R594" s="17">
        <v>0.33734938502311712</v>
      </c>
      <c r="S594" s="5">
        <v>105</v>
      </c>
      <c r="T594" s="17">
        <v>0.34285715222358698</v>
      </c>
      <c r="U594" s="5">
        <v>88</v>
      </c>
      <c r="V594" s="17">
        <v>0.32530120015144348</v>
      </c>
      <c r="W594" s="17">
        <v>0.17499999999999999</v>
      </c>
      <c r="X594" s="17">
        <v>0.25800000000000001</v>
      </c>
      <c r="Y594" s="17"/>
      <c r="Z594" s="17">
        <v>0.41899999999999998</v>
      </c>
      <c r="AA594" s="17">
        <v>0.124</v>
      </c>
      <c r="AB594" s="17">
        <v>2.300000004470348E-2</v>
      </c>
      <c r="AC594" s="17">
        <v>0.14299999999999999</v>
      </c>
      <c r="AD594" s="17">
        <v>0.115</v>
      </c>
      <c r="AE594" s="17">
        <v>0.72099999999999997</v>
      </c>
      <c r="AF594" s="5">
        <v>0</v>
      </c>
      <c r="AG594" s="31">
        <v>10506.66015625</v>
      </c>
      <c r="AH594" s="31">
        <v>12410.48</v>
      </c>
    </row>
    <row r="595" spans="1:34" x14ac:dyDescent="0.3">
      <c r="A595" s="4">
        <v>480776040</v>
      </c>
      <c r="B595" s="3" t="s">
        <v>225</v>
      </c>
      <c r="C595" s="3" t="s">
        <v>1225</v>
      </c>
      <c r="D595" s="14">
        <v>85.831672668457031</v>
      </c>
      <c r="E595" s="14">
        <v>86.754104614257813</v>
      </c>
      <c r="F595" s="14">
        <v>86.733612060546875</v>
      </c>
      <c r="G595" s="14">
        <v>88.377052307128906</v>
      </c>
      <c r="H595" s="5">
        <v>284</v>
      </c>
      <c r="I595" s="15" t="s">
        <v>3980</v>
      </c>
      <c r="J595" s="15">
        <v>5</v>
      </c>
      <c r="K595" s="3" t="s">
        <v>3879</v>
      </c>
      <c r="L595" s="3" t="s">
        <v>3914</v>
      </c>
      <c r="M595" s="3" t="s">
        <v>3919</v>
      </c>
      <c r="N595" s="3" t="s">
        <v>3922</v>
      </c>
      <c r="O595" s="5">
        <v>112</v>
      </c>
      <c r="P595" s="17">
        <v>0.30476191639900208</v>
      </c>
      <c r="Q595" s="5">
        <v>100</v>
      </c>
      <c r="R595" s="17">
        <v>0.2708333432674408</v>
      </c>
      <c r="S595" s="5">
        <v>112</v>
      </c>
      <c r="T595" s="17">
        <v>0.24761904776096341</v>
      </c>
      <c r="U595" s="5">
        <v>100</v>
      </c>
      <c r="V595" s="17">
        <v>0.2395833283662796</v>
      </c>
      <c r="W595" s="17">
        <v>0.22900000000000001</v>
      </c>
      <c r="X595" s="17">
        <v>0.158</v>
      </c>
      <c r="Y595" s="17"/>
      <c r="Z595" s="17">
        <v>0.45100000000000001</v>
      </c>
      <c r="AA595" s="17">
        <v>0.13400000000000001</v>
      </c>
      <c r="AB595" s="17">
        <v>2.8000000864267349E-2</v>
      </c>
      <c r="AC595" s="17">
        <v>5.2999999999999999E-2</v>
      </c>
      <c r="AD595" s="17">
        <v>9.1999999999999998E-2</v>
      </c>
      <c r="AE595" s="17">
        <v>0.85299999999999998</v>
      </c>
      <c r="AF595" s="5">
        <v>0</v>
      </c>
      <c r="AG595" s="31">
        <v>9865.400390625</v>
      </c>
      <c r="AH595" s="31">
        <v>11629.83</v>
      </c>
    </row>
    <row r="596" spans="1:34" x14ac:dyDescent="0.3">
      <c r="A596" s="4">
        <v>480776050</v>
      </c>
      <c r="B596" s="3" t="s">
        <v>225</v>
      </c>
      <c r="C596" s="3" t="s">
        <v>1226</v>
      </c>
      <c r="D596" s="14">
        <v>90.578399658203125</v>
      </c>
      <c r="E596" s="14">
        <v>91.99237060546875</v>
      </c>
      <c r="F596" s="14">
        <v>93.028190612792969</v>
      </c>
      <c r="G596" s="14">
        <v>94.933021545410156</v>
      </c>
      <c r="H596" s="5">
        <v>286</v>
      </c>
      <c r="I596" s="15" t="s">
        <v>3980</v>
      </c>
      <c r="J596" s="15">
        <v>5</v>
      </c>
      <c r="K596" s="3" t="s">
        <v>3879</v>
      </c>
      <c r="L596" s="3" t="s">
        <v>3914</v>
      </c>
      <c r="M596" s="3" t="s">
        <v>3919</v>
      </c>
      <c r="N596" s="3" t="s">
        <v>3922</v>
      </c>
      <c r="O596" s="5">
        <v>164</v>
      </c>
      <c r="P596" s="17">
        <v>0.50400000810623169</v>
      </c>
      <c r="Q596" s="5">
        <v>142</v>
      </c>
      <c r="R596" s="17">
        <v>0.49523809552192688</v>
      </c>
      <c r="S596" s="5">
        <v>162</v>
      </c>
      <c r="T596" s="17">
        <v>0.3888888955116272</v>
      </c>
      <c r="U596" s="5">
        <v>140</v>
      </c>
      <c r="V596" s="17">
        <v>0.38679245114326483</v>
      </c>
      <c r="W596" s="17">
        <v>8.4000000000000005E-2</v>
      </c>
      <c r="X596" s="17">
        <v>0.19600000000000001</v>
      </c>
      <c r="Y596" s="17"/>
      <c r="Z596" s="17">
        <v>0.60799999999999998</v>
      </c>
      <c r="AA596" s="17">
        <v>9.4E-2</v>
      </c>
      <c r="AB596" s="17">
        <v>1.7000000923871991E-2</v>
      </c>
      <c r="AC596" s="17">
        <v>6.3E-2</v>
      </c>
      <c r="AD596" s="17">
        <v>7.2999999999999995E-2</v>
      </c>
      <c r="AE596" s="17">
        <v>0.75900000000000001</v>
      </c>
      <c r="AF596" s="5">
        <v>0</v>
      </c>
      <c r="AG596" s="31">
        <v>10361.9697265625</v>
      </c>
      <c r="AH596" s="31">
        <v>12029.06</v>
      </c>
    </row>
    <row r="597" spans="1:34" x14ac:dyDescent="0.3">
      <c r="A597" s="4">
        <v>480776060</v>
      </c>
      <c r="B597" s="3" t="s">
        <v>225</v>
      </c>
      <c r="C597" s="3" t="s">
        <v>1227</v>
      </c>
      <c r="D597" s="14">
        <v>93.216423034667969</v>
      </c>
      <c r="E597" s="14">
        <v>93.696990966796875</v>
      </c>
      <c r="F597" s="14">
        <v>90.461212158203125</v>
      </c>
      <c r="G597" s="14">
        <v>92.229415893554688</v>
      </c>
      <c r="H597" s="5">
        <v>401</v>
      </c>
      <c r="I597" s="15" t="s">
        <v>3980</v>
      </c>
      <c r="J597" s="15">
        <v>5</v>
      </c>
      <c r="K597" s="3" t="s">
        <v>3879</v>
      </c>
      <c r="L597" s="3" t="s">
        <v>3914</v>
      </c>
      <c r="M597" s="3" t="s">
        <v>3919</v>
      </c>
      <c r="N597" s="3" t="s">
        <v>3922</v>
      </c>
      <c r="O597" s="5">
        <v>239</v>
      </c>
      <c r="P597" s="17">
        <v>0.36416184902191162</v>
      </c>
      <c r="Q597" s="5">
        <v>182</v>
      </c>
      <c r="R597" s="17">
        <v>0.33082705736160278</v>
      </c>
      <c r="S597" s="5">
        <v>241</v>
      </c>
      <c r="T597" s="17">
        <v>0.2616279125213623</v>
      </c>
      <c r="U597" s="5">
        <v>184</v>
      </c>
      <c r="V597" s="17">
        <v>0.21969696879386899</v>
      </c>
      <c r="W597" s="17">
        <v>0.28899999999999998</v>
      </c>
      <c r="X597" s="17">
        <v>0.14199999999999999</v>
      </c>
      <c r="Y597" s="17"/>
      <c r="Z597" s="17">
        <v>0.41099999999999998</v>
      </c>
      <c r="AA597" s="17">
        <v>0.127</v>
      </c>
      <c r="AB597" s="17">
        <v>2.999999932944775E-2</v>
      </c>
      <c r="AC597" s="17">
        <v>3.5000000000000003E-2</v>
      </c>
      <c r="AD597" s="17">
        <v>8.7000000000000008E-2</v>
      </c>
      <c r="AE597" s="17">
        <v>0.61499999999999999</v>
      </c>
      <c r="AF597" s="5">
        <v>0</v>
      </c>
      <c r="AG597" s="31">
        <v>8945.5595703125</v>
      </c>
      <c r="AH597" s="31">
        <v>11238.79</v>
      </c>
    </row>
    <row r="598" spans="1:34" x14ac:dyDescent="0.3">
      <c r="A598" s="4">
        <v>480776070</v>
      </c>
      <c r="B598" s="3" t="s">
        <v>225</v>
      </c>
      <c r="C598" s="3" t="s">
        <v>1228</v>
      </c>
      <c r="D598" s="14">
        <v>85.645439147949219</v>
      </c>
      <c r="E598" s="14">
        <v>87.683906555175781</v>
      </c>
      <c r="F598" s="14">
        <v>87.244415283203125</v>
      </c>
      <c r="G598" s="14">
        <v>88.288749694824219</v>
      </c>
      <c r="H598" s="5">
        <v>264</v>
      </c>
      <c r="I598" s="15" t="s">
        <v>3980</v>
      </c>
      <c r="J598" s="15">
        <v>5</v>
      </c>
      <c r="K598" s="3" t="s">
        <v>3879</v>
      </c>
      <c r="L598" s="3" t="s">
        <v>3914</v>
      </c>
      <c r="M598" s="3" t="s">
        <v>3919</v>
      </c>
      <c r="N598" s="3" t="s">
        <v>3922</v>
      </c>
      <c r="O598" s="5">
        <v>103</v>
      </c>
      <c r="P598" s="17">
        <v>0.43442621827125549</v>
      </c>
      <c r="Q598" s="5">
        <v>68</v>
      </c>
      <c r="R598" s="17">
        <v>0.375</v>
      </c>
      <c r="S598" s="5">
        <v>103</v>
      </c>
      <c r="T598" s="17">
        <v>0.35772356390953058</v>
      </c>
      <c r="U598" s="5">
        <v>68</v>
      </c>
      <c r="V598" s="17">
        <v>0.30337077379226679</v>
      </c>
      <c r="W598" s="17">
        <v>0.10199999999999999</v>
      </c>
      <c r="X598" s="17">
        <v>0.11</v>
      </c>
      <c r="Y598" s="17">
        <v>2.7E-2</v>
      </c>
      <c r="Z598" s="17">
        <v>0.621</v>
      </c>
      <c r="AA598" s="17">
        <v>0.13300000000000001</v>
      </c>
      <c r="AB598" s="17">
        <v>8.0000003799796104E-3</v>
      </c>
      <c r="AC598" s="17">
        <v>3.7999999999999999E-2</v>
      </c>
      <c r="AD598" s="17">
        <v>0.22</v>
      </c>
      <c r="AE598" s="17">
        <v>0.67200000000000004</v>
      </c>
      <c r="AF598" s="5">
        <v>0</v>
      </c>
      <c r="AG598" s="31">
        <v>9528.5</v>
      </c>
      <c r="AH598" s="31">
        <v>12807.05</v>
      </c>
    </row>
    <row r="599" spans="1:34" x14ac:dyDescent="0.3">
      <c r="A599" s="4">
        <v>480776090</v>
      </c>
      <c r="B599" s="3" t="s">
        <v>225</v>
      </c>
      <c r="C599" s="3" t="s">
        <v>1229</v>
      </c>
      <c r="D599" s="14">
        <v>88.132820129394531</v>
      </c>
      <c r="E599" s="14">
        <v>88.057563781738281</v>
      </c>
      <c r="F599" s="14">
        <v>87.728172302246094</v>
      </c>
      <c r="G599" s="14">
        <v>88.671127319335938</v>
      </c>
      <c r="H599" s="5">
        <v>473</v>
      </c>
      <c r="I599" s="15" t="s">
        <v>3980</v>
      </c>
      <c r="J599" s="15">
        <v>5</v>
      </c>
      <c r="K599" s="3" t="s">
        <v>3879</v>
      </c>
      <c r="L599" s="3" t="s">
        <v>3914</v>
      </c>
      <c r="M599" s="3" t="s">
        <v>3919</v>
      </c>
      <c r="N599" s="3" t="s">
        <v>3922</v>
      </c>
      <c r="O599" s="5">
        <v>256</v>
      </c>
      <c r="P599" s="17">
        <v>0.50442475080490112</v>
      </c>
      <c r="Q599" s="5">
        <v>180</v>
      </c>
      <c r="R599" s="17">
        <v>0.41059601306915278</v>
      </c>
      <c r="S599" s="5">
        <v>256</v>
      </c>
      <c r="T599" s="17">
        <v>0.4508928656578064</v>
      </c>
      <c r="U599" s="5">
        <v>180</v>
      </c>
      <c r="V599" s="17">
        <v>0.36241611838340759</v>
      </c>
      <c r="W599" s="17">
        <v>4.3999999999999997E-2</v>
      </c>
      <c r="X599" s="17">
        <v>0.249</v>
      </c>
      <c r="Y599" s="17"/>
      <c r="Z599" s="17">
        <v>0.59599999999999997</v>
      </c>
      <c r="AA599" s="17">
        <v>8.5000000000000006E-2</v>
      </c>
      <c r="AB599" s="17">
        <v>2.500000037252903E-2</v>
      </c>
      <c r="AC599" s="17">
        <v>9.9000000000000005E-2</v>
      </c>
      <c r="AD599" s="17">
        <v>0.10199999999999999</v>
      </c>
      <c r="AE599" s="17">
        <v>0.51400000000000001</v>
      </c>
      <c r="AF599" s="5">
        <v>0</v>
      </c>
      <c r="AG599" s="31">
        <v>8626.240234375</v>
      </c>
      <c r="AH599" s="31">
        <v>10165.51</v>
      </c>
    </row>
    <row r="600" spans="1:34" x14ac:dyDescent="0.3">
      <c r="A600" s="4">
        <v>480776100</v>
      </c>
      <c r="B600" s="3" t="s">
        <v>225</v>
      </c>
      <c r="C600" s="3" t="s">
        <v>1230</v>
      </c>
      <c r="D600" s="14">
        <v>82.039512634277344</v>
      </c>
      <c r="E600" s="14">
        <v>84.472694396972656</v>
      </c>
      <c r="F600" s="14">
        <v>84.788986206054688</v>
      </c>
      <c r="G600" s="14">
        <v>86.305915832519531</v>
      </c>
      <c r="H600" s="5">
        <v>312</v>
      </c>
      <c r="I600" s="15" t="s">
        <v>3980</v>
      </c>
      <c r="J600" s="15">
        <v>5</v>
      </c>
      <c r="K600" s="3" t="s">
        <v>3879</v>
      </c>
      <c r="L600" s="3" t="s">
        <v>3914</v>
      </c>
      <c r="M600" s="3" t="s">
        <v>3919</v>
      </c>
      <c r="N600" s="3" t="s">
        <v>3922</v>
      </c>
      <c r="O600" s="5">
        <v>183</v>
      </c>
      <c r="P600" s="17">
        <v>0.33783784508705139</v>
      </c>
      <c r="Q600" s="5">
        <v>163</v>
      </c>
      <c r="R600" s="17">
        <v>0.3125</v>
      </c>
      <c r="S600" s="5">
        <v>183</v>
      </c>
      <c r="T600" s="17">
        <v>0.37162160873413091</v>
      </c>
      <c r="U600" s="5">
        <v>163</v>
      </c>
      <c r="V600" s="17">
        <v>0.34375</v>
      </c>
      <c r="W600" s="17">
        <v>0.13500000000000001</v>
      </c>
      <c r="X600" s="17">
        <v>0.29499999999999998</v>
      </c>
      <c r="Y600" s="17"/>
      <c r="Z600" s="17">
        <v>0.45500000000000002</v>
      </c>
      <c r="AA600" s="17">
        <v>0.10299999999999999</v>
      </c>
      <c r="AB600" s="17">
        <v>1.30000002682209E-2</v>
      </c>
      <c r="AC600" s="17">
        <v>0.154</v>
      </c>
      <c r="AD600" s="17">
        <v>7.6999999999999999E-2</v>
      </c>
      <c r="AE600" s="17">
        <v>0.751</v>
      </c>
      <c r="AF600" s="5">
        <v>0</v>
      </c>
      <c r="AG600" s="31">
        <v>10112.349609375</v>
      </c>
      <c r="AH600" s="31">
        <v>11903.54</v>
      </c>
    </row>
    <row r="601" spans="1:34" x14ac:dyDescent="0.3">
      <c r="A601" s="4">
        <v>480776120</v>
      </c>
      <c r="B601" s="3" t="s">
        <v>225</v>
      </c>
      <c r="C601" s="3" t="s">
        <v>1197</v>
      </c>
      <c r="D601" s="14">
        <v>92.803993225097656</v>
      </c>
      <c r="E601" s="14">
        <v>89.976539611816406</v>
      </c>
      <c r="F601" s="14">
        <v>92.912078857421875</v>
      </c>
      <c r="G601" s="14">
        <v>93.847427368164063</v>
      </c>
      <c r="H601" s="5">
        <v>275</v>
      </c>
      <c r="I601" s="15" t="s">
        <v>3980</v>
      </c>
      <c r="J601" s="15">
        <v>5</v>
      </c>
      <c r="K601" s="3" t="s">
        <v>3879</v>
      </c>
      <c r="L601" s="3" t="s">
        <v>3914</v>
      </c>
      <c r="M601" s="3" t="s">
        <v>3919</v>
      </c>
      <c r="N601" s="3" t="s">
        <v>3922</v>
      </c>
      <c r="O601" s="5">
        <v>134</v>
      </c>
      <c r="P601" s="17">
        <v>0.46616542339324951</v>
      </c>
      <c r="Q601" s="5">
        <v>74</v>
      </c>
      <c r="R601" s="17">
        <v>0.32394367456436157</v>
      </c>
      <c r="S601" s="5">
        <v>133</v>
      </c>
      <c r="T601" s="17">
        <v>0.44696968793869019</v>
      </c>
      <c r="U601" s="5">
        <v>74</v>
      </c>
      <c r="V601" s="17">
        <v>0.32394367456436157</v>
      </c>
      <c r="W601" s="17">
        <v>0.113</v>
      </c>
      <c r="X601" s="17">
        <v>0.12</v>
      </c>
      <c r="Y601" s="17">
        <v>2.5000000000000001E-2</v>
      </c>
      <c r="Z601" s="17">
        <v>0.59599999999999997</v>
      </c>
      <c r="AA601" s="17">
        <v>0.127</v>
      </c>
      <c r="AB601" s="17">
        <v>1.7999999225139621E-2</v>
      </c>
      <c r="AC601" s="17">
        <v>3.3000000000000002E-2</v>
      </c>
      <c r="AD601" s="17">
        <v>0.182</v>
      </c>
      <c r="AE601" s="17">
        <v>0.50900000000000001</v>
      </c>
      <c r="AF601" s="5">
        <v>0</v>
      </c>
      <c r="AG601" s="31">
        <v>9897.23046875</v>
      </c>
      <c r="AH601" s="31">
        <v>12777.93</v>
      </c>
    </row>
    <row r="602" spans="1:34" x14ac:dyDescent="0.3">
      <c r="A602" s="4">
        <v>480776130</v>
      </c>
      <c r="B602" s="3" t="s">
        <v>225</v>
      </c>
      <c r="C602" s="3" t="s">
        <v>1231</v>
      </c>
      <c r="D602" s="14">
        <v>88.604057312011719</v>
      </c>
      <c r="E602" s="14">
        <v>89.894691467285156</v>
      </c>
      <c r="F602" s="14">
        <v>86.492271423339844</v>
      </c>
      <c r="G602" s="14">
        <v>87.107521057128906</v>
      </c>
      <c r="H602" s="5">
        <v>300</v>
      </c>
      <c r="I602" s="15">
        <v>2</v>
      </c>
      <c r="J602" s="15">
        <v>5</v>
      </c>
      <c r="K602" s="3" t="s">
        <v>3879</v>
      </c>
      <c r="L602" s="3" t="s">
        <v>3914</v>
      </c>
      <c r="M602" s="3" t="s">
        <v>3919</v>
      </c>
      <c r="N602" s="3" t="s">
        <v>3922</v>
      </c>
      <c r="O602" s="5">
        <v>247</v>
      </c>
      <c r="P602" s="17">
        <v>0.359375</v>
      </c>
      <c r="Q602" s="5">
        <v>219</v>
      </c>
      <c r="R602" s="17">
        <v>0.32258063554763788</v>
      </c>
      <c r="S602" s="5">
        <v>248</v>
      </c>
      <c r="T602" s="17">
        <v>0.2239583283662796</v>
      </c>
      <c r="U602" s="5">
        <v>220</v>
      </c>
      <c r="V602" s="17">
        <v>0.1806451678276062</v>
      </c>
      <c r="W602" s="17">
        <v>0.14699999999999999</v>
      </c>
      <c r="X602" s="17">
        <v>0.23</v>
      </c>
      <c r="Y602" s="17">
        <v>1.7000000000000001E-2</v>
      </c>
      <c r="Z602" s="17">
        <v>0.497</v>
      </c>
      <c r="AA602" s="17">
        <v>0.107</v>
      </c>
      <c r="AB602" s="17">
        <v>3.0000000260770321E-3</v>
      </c>
      <c r="AC602" s="17">
        <v>0.15</v>
      </c>
      <c r="AD602" s="17">
        <v>5.7000000000000002E-2</v>
      </c>
      <c r="AE602" s="17">
        <v>0.75600000000000001</v>
      </c>
      <c r="AF602" s="5">
        <v>0</v>
      </c>
      <c r="AG602" s="31">
        <v>8912.419921875</v>
      </c>
      <c r="AH602" s="31">
        <v>10707.43</v>
      </c>
    </row>
    <row r="603" spans="1:34" x14ac:dyDescent="0.3">
      <c r="A603" s="4">
        <v>470651050</v>
      </c>
      <c r="B603" s="3" t="s">
        <v>215</v>
      </c>
      <c r="C603" s="3" t="s">
        <v>1130</v>
      </c>
      <c r="D603" s="14">
        <v>79.255241394042969</v>
      </c>
      <c r="E603" s="14">
        <v>79.986259460449219</v>
      </c>
      <c r="F603" s="14">
        <v>84.411689758300781</v>
      </c>
      <c r="G603" s="14">
        <v>86.133453369140625</v>
      </c>
      <c r="H603" s="5">
        <v>195</v>
      </c>
      <c r="I603" s="15">
        <v>6</v>
      </c>
      <c r="J603" s="15">
        <v>12</v>
      </c>
      <c r="K603" s="3" t="s">
        <v>3854</v>
      </c>
      <c r="L603" s="3" t="s">
        <v>3913</v>
      </c>
      <c r="M603" s="3" t="s">
        <v>3917</v>
      </c>
      <c r="N603" s="3" t="s">
        <v>3921</v>
      </c>
      <c r="O603" s="5">
        <v>130</v>
      </c>
      <c r="P603" s="17">
        <v>0.32608696818351751</v>
      </c>
      <c r="Q603" s="5">
        <v>112</v>
      </c>
      <c r="R603" s="17">
        <v>0.32608696818351751</v>
      </c>
      <c r="S603" s="5">
        <v>131</v>
      </c>
      <c r="T603" s="17">
        <v>0.18947368860244751</v>
      </c>
      <c r="U603" s="5">
        <v>113</v>
      </c>
      <c r="V603" s="17">
        <v>0.18947368860244751</v>
      </c>
      <c r="W603" s="17"/>
      <c r="X603" s="17"/>
      <c r="Y603" s="17"/>
      <c r="Z603" s="17">
        <v>0.97399999999999998</v>
      </c>
      <c r="AA603" s="17"/>
      <c r="AB603" s="17">
        <v>2.60000005364418E-2</v>
      </c>
      <c r="AC603" s="17"/>
      <c r="AD603" s="17">
        <v>0.113</v>
      </c>
      <c r="AE603" s="17">
        <v>0.41260000000000002</v>
      </c>
      <c r="AF603" s="5">
        <v>1</v>
      </c>
      <c r="AG603" s="31">
        <v>9495.3798828125</v>
      </c>
      <c r="AH603" s="31">
        <v>10759.14</v>
      </c>
    </row>
    <row r="604" spans="1:34" x14ac:dyDescent="0.3">
      <c r="A604" s="4">
        <v>470654050</v>
      </c>
      <c r="B604" s="3" t="s">
        <v>215</v>
      </c>
      <c r="C604" s="3" t="s">
        <v>1131</v>
      </c>
      <c r="D604" s="14">
        <v>86.320610046386719</v>
      </c>
      <c r="E604" s="14">
        <v>85.982398986816406</v>
      </c>
      <c r="F604" s="14">
        <v>85.731170654296875</v>
      </c>
      <c r="G604" s="14">
        <v>85.662895202636719</v>
      </c>
      <c r="H604" s="5">
        <v>147</v>
      </c>
      <c r="I604" s="15" t="s">
        <v>3980</v>
      </c>
      <c r="J604" s="15">
        <v>5</v>
      </c>
      <c r="K604" s="3" t="s">
        <v>3854</v>
      </c>
      <c r="L604" s="3" t="s">
        <v>3913</v>
      </c>
      <c r="M604" s="3" t="s">
        <v>3917</v>
      </c>
      <c r="N604" s="3" t="s">
        <v>3921</v>
      </c>
      <c r="O604" s="5">
        <v>118</v>
      </c>
      <c r="P604" s="17">
        <v>0.32835820317268372</v>
      </c>
      <c r="Q604" s="5">
        <v>84</v>
      </c>
      <c r="R604" s="17">
        <v>0.32835820317268372</v>
      </c>
      <c r="S604" s="5">
        <v>118</v>
      </c>
      <c r="T604" s="17">
        <v>0.35820895433425898</v>
      </c>
      <c r="U604" s="5">
        <v>84</v>
      </c>
      <c r="V604" s="17">
        <v>0.35820895433425898</v>
      </c>
      <c r="W604" s="17"/>
      <c r="X604" s="17"/>
      <c r="Y604" s="17"/>
      <c r="Z604" s="17">
        <v>0.93900000000000006</v>
      </c>
      <c r="AA604" s="17"/>
      <c r="AB604" s="17">
        <v>6.1000000685453408E-2</v>
      </c>
      <c r="AC604" s="17"/>
      <c r="AD604" s="17">
        <v>0.157</v>
      </c>
      <c r="AE604" s="17">
        <v>0.58329999999999993</v>
      </c>
      <c r="AF604" s="5">
        <v>1</v>
      </c>
      <c r="AG604" s="31">
        <v>9591.08984375</v>
      </c>
      <c r="AH604" s="31">
        <v>11235.21</v>
      </c>
    </row>
    <row r="605" spans="1:34" x14ac:dyDescent="0.3">
      <c r="A605" s="4">
        <v>160902050</v>
      </c>
      <c r="B605" s="3" t="s">
        <v>67</v>
      </c>
      <c r="C605" s="3" t="s">
        <v>727</v>
      </c>
      <c r="D605" s="14">
        <v>85.872909545898438</v>
      </c>
      <c r="E605" s="14">
        <v>86.946487426757813</v>
      </c>
      <c r="F605" s="14">
        <v>93.467765808105469</v>
      </c>
      <c r="G605" s="14">
        <v>91.722320556640625</v>
      </c>
      <c r="H605" s="5">
        <v>894</v>
      </c>
      <c r="I605" s="15">
        <v>7</v>
      </c>
      <c r="J605" s="15">
        <v>8</v>
      </c>
      <c r="K605" s="3" t="s">
        <v>3814</v>
      </c>
      <c r="L605" s="3" t="s">
        <v>3910</v>
      </c>
      <c r="M605" s="3" t="s">
        <v>3917</v>
      </c>
      <c r="N605" s="3" t="s">
        <v>3921</v>
      </c>
      <c r="O605" s="5">
        <v>1557</v>
      </c>
      <c r="P605" s="17">
        <v>0.44626167416572571</v>
      </c>
      <c r="Q605" s="5">
        <v>594</v>
      </c>
      <c r="R605" s="17">
        <v>0.30061349272727972</v>
      </c>
      <c r="S605" s="5">
        <v>1559</v>
      </c>
      <c r="T605" s="17">
        <v>0.47134503722190862</v>
      </c>
      <c r="U605" s="5">
        <v>597</v>
      </c>
      <c r="V605" s="17">
        <v>0.32208588719367981</v>
      </c>
      <c r="W605" s="17">
        <v>2.7E-2</v>
      </c>
      <c r="X605" s="17">
        <v>2.1999999999999999E-2</v>
      </c>
      <c r="Y605" s="17"/>
      <c r="Z605" s="17">
        <v>0.92200000000000004</v>
      </c>
      <c r="AA605" s="17">
        <v>2.5000000000000001E-2</v>
      </c>
      <c r="AB605" s="17">
        <v>4.0000001899898052E-3</v>
      </c>
      <c r="AC605" s="17"/>
      <c r="AD605" s="17">
        <v>0.123</v>
      </c>
      <c r="AE605" s="17">
        <v>0.30199999999999999</v>
      </c>
      <c r="AF605" s="5">
        <v>0</v>
      </c>
      <c r="AG605" s="31">
        <v>8068.669921875</v>
      </c>
      <c r="AH605" s="31">
        <v>8610.91</v>
      </c>
    </row>
    <row r="606" spans="1:34" x14ac:dyDescent="0.3">
      <c r="A606" s="4">
        <v>160903000</v>
      </c>
      <c r="B606" s="3" t="s">
        <v>67</v>
      </c>
      <c r="C606" s="3" t="s">
        <v>728</v>
      </c>
      <c r="D606" s="14">
        <v>86.455818176269531</v>
      </c>
      <c r="E606" s="14">
        <v>83.903060913085938</v>
      </c>
      <c r="F606" s="14">
        <v>83.125877380371094</v>
      </c>
      <c r="G606" s="14">
        <v>82.132003784179688</v>
      </c>
      <c r="H606" s="5">
        <v>823</v>
      </c>
      <c r="I606" s="15">
        <v>5</v>
      </c>
      <c r="J606" s="15">
        <v>6</v>
      </c>
      <c r="K606" s="3" t="s">
        <v>3814</v>
      </c>
      <c r="L606" s="3" t="s">
        <v>3910</v>
      </c>
      <c r="M606" s="3" t="s">
        <v>3917</v>
      </c>
      <c r="N606" s="3" t="s">
        <v>3921</v>
      </c>
      <c r="O606" s="5">
        <v>1541</v>
      </c>
      <c r="P606" s="17">
        <v>0.54867255687713623</v>
      </c>
      <c r="Q606" s="5">
        <v>661</v>
      </c>
      <c r="R606" s="17">
        <v>0.36532506346702581</v>
      </c>
      <c r="S606" s="5">
        <v>1541</v>
      </c>
      <c r="T606" s="17">
        <v>0.34007585048675543</v>
      </c>
      <c r="U606" s="5">
        <v>661</v>
      </c>
      <c r="V606" s="17">
        <v>0.17647059261798859</v>
      </c>
      <c r="W606" s="17">
        <v>2.5999999999999999E-2</v>
      </c>
      <c r="X606" s="17">
        <v>2.3E-2</v>
      </c>
      <c r="Y606" s="17">
        <v>9.0000000000000011E-3</v>
      </c>
      <c r="Z606" s="17">
        <v>0.89900000000000002</v>
      </c>
      <c r="AA606" s="17">
        <v>0.04</v>
      </c>
      <c r="AB606" s="17">
        <v>4.0000001899898052E-3</v>
      </c>
      <c r="AC606" s="17"/>
      <c r="AD606" s="17">
        <v>0.16400000000000001</v>
      </c>
      <c r="AE606" s="17">
        <v>0.30599999999999999</v>
      </c>
      <c r="AF606" s="5">
        <v>0</v>
      </c>
      <c r="AG606" s="31">
        <v>8580.9404296875</v>
      </c>
      <c r="AH606" s="31">
        <v>9115.7800000000007</v>
      </c>
    </row>
    <row r="607" spans="1:34" x14ac:dyDescent="0.3">
      <c r="A607" s="4">
        <v>160904015</v>
      </c>
      <c r="B607" s="3" t="s">
        <v>67</v>
      </c>
      <c r="C607" s="3" t="s">
        <v>729</v>
      </c>
      <c r="D607" s="14">
        <v>87.519386291503906</v>
      </c>
      <c r="E607" s="14">
        <v>88.936988830566406</v>
      </c>
      <c r="F607" s="14">
        <v>76.991989135742188</v>
      </c>
      <c r="G607" s="14">
        <v>77.364326477050781</v>
      </c>
      <c r="H607" s="5">
        <v>369</v>
      </c>
      <c r="I607" s="15" t="s">
        <v>3981</v>
      </c>
      <c r="J607" s="15">
        <v>4</v>
      </c>
      <c r="K607" s="3" t="s">
        <v>3814</v>
      </c>
      <c r="L607" s="3" t="s">
        <v>3910</v>
      </c>
      <c r="M607" s="3" t="s">
        <v>3917</v>
      </c>
      <c r="N607" s="3" t="s">
        <v>3921</v>
      </c>
      <c r="O607" s="5">
        <v>77</v>
      </c>
      <c r="P607" s="17">
        <v>0.42580646276473999</v>
      </c>
      <c r="Q607" s="5">
        <v>42</v>
      </c>
      <c r="R607" s="17">
        <v>0.34117648005485529</v>
      </c>
      <c r="S607" s="5">
        <v>77</v>
      </c>
      <c r="T607" s="17">
        <v>0.3935483992099762</v>
      </c>
      <c r="U607" s="5">
        <v>42</v>
      </c>
      <c r="V607" s="17">
        <v>0.23529411852359769</v>
      </c>
      <c r="W607" s="17">
        <v>2.1999999999999999E-2</v>
      </c>
      <c r="X607" s="17">
        <v>1.6E-2</v>
      </c>
      <c r="Y607" s="17"/>
      <c r="Z607" s="17">
        <v>0.92700000000000005</v>
      </c>
      <c r="AA607" s="17">
        <v>2.7E-2</v>
      </c>
      <c r="AB607" s="17">
        <v>8.0000003799796104E-3</v>
      </c>
      <c r="AC607" s="17"/>
      <c r="AD607" s="17">
        <v>0.11899999999999999</v>
      </c>
      <c r="AE607" s="17">
        <v>0.48599999999999999</v>
      </c>
      <c r="AF607" s="5">
        <v>0</v>
      </c>
      <c r="AG607" s="31">
        <v>9245.6201171875</v>
      </c>
      <c r="AH607" s="31">
        <v>9858.07</v>
      </c>
    </row>
    <row r="608" spans="1:34" x14ac:dyDescent="0.3">
      <c r="A608" s="4">
        <v>160904110</v>
      </c>
      <c r="B608" s="3" t="s">
        <v>67</v>
      </c>
      <c r="C608" s="3" t="s">
        <v>611</v>
      </c>
      <c r="D608" s="14">
        <v>81.995521545410156</v>
      </c>
      <c r="E608" s="14">
        <v>89.140777587890625</v>
      </c>
      <c r="F608" s="14">
        <v>81.387298583984375</v>
      </c>
      <c r="G608" s="14">
        <v>81.734283447265625</v>
      </c>
      <c r="H608" s="5">
        <v>241</v>
      </c>
      <c r="I608" s="15" t="s">
        <v>3981</v>
      </c>
      <c r="J608" s="15">
        <v>4</v>
      </c>
      <c r="K608" s="3" t="s">
        <v>3814</v>
      </c>
      <c r="L608" s="3" t="s">
        <v>3910</v>
      </c>
      <c r="M608" s="3" t="s">
        <v>3917</v>
      </c>
      <c r="N608" s="3" t="s">
        <v>3921</v>
      </c>
      <c r="O608" s="5">
        <v>53</v>
      </c>
      <c r="P608" s="17">
        <v>0.53846156597137451</v>
      </c>
      <c r="Q608" s="5">
        <v>20</v>
      </c>
      <c r="R608" s="17">
        <v>0.44117647409439092</v>
      </c>
      <c r="S608" s="5">
        <v>53</v>
      </c>
      <c r="T608" s="17">
        <v>0.41758242249488831</v>
      </c>
      <c r="U608" s="5">
        <v>20</v>
      </c>
      <c r="V608" s="17">
        <v>0.35294118523597717</v>
      </c>
      <c r="W608" s="17"/>
      <c r="X608" s="17"/>
      <c r="Y608" s="17"/>
      <c r="Z608" s="17">
        <v>0.95400000000000007</v>
      </c>
      <c r="AA608" s="17">
        <v>2.1000000000000001E-2</v>
      </c>
      <c r="AB608" s="17">
        <v>2.500000037252903E-2</v>
      </c>
      <c r="AC608" s="17"/>
      <c r="AD608" s="17">
        <v>8.7000000000000008E-2</v>
      </c>
      <c r="AE608" s="17">
        <v>0.33300000000000002</v>
      </c>
      <c r="AF608" s="5">
        <v>0</v>
      </c>
      <c r="AG608" s="31">
        <v>9945.2998046875</v>
      </c>
      <c r="AH608" s="31">
        <v>10382.77</v>
      </c>
    </row>
    <row r="609" spans="1:34" x14ac:dyDescent="0.3">
      <c r="A609" s="4">
        <v>160904130</v>
      </c>
      <c r="B609" s="3" t="s">
        <v>67</v>
      </c>
      <c r="C609" s="3" t="s">
        <v>612</v>
      </c>
      <c r="D609" s="14">
        <v>76.698570251464844</v>
      </c>
      <c r="E609" s="14">
        <v>77.240150451660156</v>
      </c>
      <c r="F609" s="14">
        <v>79.075119018554688</v>
      </c>
      <c r="G609" s="14">
        <v>77.689903259277344</v>
      </c>
      <c r="H609" s="5">
        <v>394</v>
      </c>
      <c r="I609" s="15" t="s">
        <v>3981</v>
      </c>
      <c r="J609" s="15">
        <v>4</v>
      </c>
      <c r="K609" s="3" t="s">
        <v>3814</v>
      </c>
      <c r="L609" s="3" t="s">
        <v>3910</v>
      </c>
      <c r="M609" s="3" t="s">
        <v>3917</v>
      </c>
      <c r="N609" s="3" t="s">
        <v>3921</v>
      </c>
      <c r="O609" s="5">
        <v>84</v>
      </c>
      <c r="P609" s="17">
        <v>0.4117647111415863</v>
      </c>
      <c r="Q609" s="5">
        <v>45</v>
      </c>
      <c r="R609" s="17">
        <v>0.3218390941619873</v>
      </c>
      <c r="S609" s="5">
        <v>84</v>
      </c>
      <c r="T609" s="17">
        <v>0.35882353782653809</v>
      </c>
      <c r="U609" s="5">
        <v>45</v>
      </c>
      <c r="V609" s="17">
        <v>0.1954022943973541</v>
      </c>
      <c r="W609" s="17">
        <v>3.3000000000000002E-2</v>
      </c>
      <c r="X609" s="17">
        <v>4.2999999999999997E-2</v>
      </c>
      <c r="Y609" s="17"/>
      <c r="Z609" s="17">
        <v>0.88600000000000001</v>
      </c>
      <c r="AA609" s="17">
        <v>3.3000000000000002E-2</v>
      </c>
      <c r="AB609" s="17">
        <v>4.999999888241291E-3</v>
      </c>
      <c r="AC609" s="17">
        <v>3.1E-2</v>
      </c>
      <c r="AD609" s="17">
        <v>0.16500000000000001</v>
      </c>
      <c r="AE609" s="17">
        <v>0.40100000000000002</v>
      </c>
      <c r="AF609" s="5">
        <v>0</v>
      </c>
      <c r="AG609" s="31">
        <v>9621.650390625</v>
      </c>
      <c r="AH609" s="31">
        <v>10069.040000000001</v>
      </c>
    </row>
    <row r="610" spans="1:34" x14ac:dyDescent="0.3">
      <c r="A610" s="4">
        <v>160904140</v>
      </c>
      <c r="B610" s="3" t="s">
        <v>67</v>
      </c>
      <c r="C610" s="3" t="s">
        <v>730</v>
      </c>
      <c r="D610" s="14">
        <v>88.266609191894531</v>
      </c>
      <c r="E610" s="14">
        <v>86.1654052734375</v>
      </c>
      <c r="F610" s="14">
        <v>87.747627258300781</v>
      </c>
      <c r="G610" s="14">
        <v>90.084915161132813</v>
      </c>
      <c r="H610" s="5">
        <v>416</v>
      </c>
      <c r="I610" s="15" t="s">
        <v>3980</v>
      </c>
      <c r="J610" s="15">
        <v>4</v>
      </c>
      <c r="K610" s="3" t="s">
        <v>3814</v>
      </c>
      <c r="L610" s="3" t="s">
        <v>3910</v>
      </c>
      <c r="M610" s="3" t="s">
        <v>3917</v>
      </c>
      <c r="N610" s="3" t="s">
        <v>3921</v>
      </c>
      <c r="O610" s="5">
        <v>77</v>
      </c>
      <c r="P610" s="17">
        <v>0.51829266548156738</v>
      </c>
      <c r="Q610" s="5">
        <v>25</v>
      </c>
      <c r="R610" s="17">
        <v>0</v>
      </c>
      <c r="S610" s="5">
        <v>77</v>
      </c>
      <c r="T610" s="17">
        <v>0.43902438879013062</v>
      </c>
      <c r="U610" s="5">
        <v>25</v>
      </c>
      <c r="V610" s="17">
        <v>0.27659574151039118</v>
      </c>
      <c r="W610" s="17">
        <v>2.4E-2</v>
      </c>
      <c r="X610" s="17">
        <v>1.4E-2</v>
      </c>
      <c r="Y610" s="17">
        <v>1.9E-2</v>
      </c>
      <c r="Z610" s="17">
        <v>0.91100000000000003</v>
      </c>
      <c r="AA610" s="17">
        <v>2.5999999999999999E-2</v>
      </c>
      <c r="AB610" s="17">
        <v>4.999999888241291E-3</v>
      </c>
      <c r="AC610" s="17">
        <v>2.4E-2</v>
      </c>
      <c r="AD610" s="17">
        <v>0.154</v>
      </c>
      <c r="AE610" s="17">
        <v>0.20499999999999999</v>
      </c>
      <c r="AF610" s="5">
        <v>0</v>
      </c>
      <c r="AG610" s="31">
        <v>12500.7802734375</v>
      </c>
      <c r="AH610" s="31">
        <v>13629.03</v>
      </c>
    </row>
    <row r="611" spans="1:34" x14ac:dyDescent="0.3">
      <c r="A611" s="4">
        <v>160904160</v>
      </c>
      <c r="B611" s="3" t="s">
        <v>67</v>
      </c>
      <c r="C611" s="3" t="s">
        <v>731</v>
      </c>
      <c r="D611" s="14">
        <v>90.507072448730469</v>
      </c>
      <c r="E611" s="14">
        <v>86.070907592773438</v>
      </c>
      <c r="F611" s="14">
        <v>80.917655944824219</v>
      </c>
      <c r="G611" s="14">
        <v>81.714790344238281</v>
      </c>
      <c r="H611" s="5">
        <v>349</v>
      </c>
      <c r="I611" s="15" t="s">
        <v>3981</v>
      </c>
      <c r="J611" s="15">
        <v>4</v>
      </c>
      <c r="K611" s="3" t="s">
        <v>3814</v>
      </c>
      <c r="L611" s="3" t="s">
        <v>3910</v>
      </c>
      <c r="M611" s="3" t="s">
        <v>3917</v>
      </c>
      <c r="N611" s="3" t="s">
        <v>3921</v>
      </c>
      <c r="O611" s="5">
        <v>89</v>
      </c>
      <c r="P611" s="17">
        <v>0.60927152633666992</v>
      </c>
      <c r="Q611" s="5">
        <v>33</v>
      </c>
      <c r="R611" s="17">
        <v>0</v>
      </c>
      <c r="S611" s="5">
        <v>89</v>
      </c>
      <c r="T611" s="17">
        <v>0.56291389465332031</v>
      </c>
      <c r="U611" s="5">
        <v>33</v>
      </c>
      <c r="V611" s="17">
        <v>0.2641509473323822</v>
      </c>
      <c r="W611" s="17">
        <v>1.4E-2</v>
      </c>
      <c r="X611" s="17"/>
      <c r="Y611" s="17"/>
      <c r="Z611" s="17">
        <v>0.92800000000000005</v>
      </c>
      <c r="AA611" s="17">
        <v>3.4000000000000002E-2</v>
      </c>
      <c r="AB611" s="17">
        <v>2.300000004470348E-2</v>
      </c>
      <c r="AC611" s="17"/>
      <c r="AD611" s="17">
        <v>0.16600000000000001</v>
      </c>
      <c r="AE611" s="17">
        <v>0.26600000000000001</v>
      </c>
      <c r="AF611" s="5">
        <v>0</v>
      </c>
      <c r="AG611" s="31">
        <v>10902.7998046875</v>
      </c>
      <c r="AH611" s="31">
        <v>11825.63</v>
      </c>
    </row>
    <row r="612" spans="1:34" x14ac:dyDescent="0.3">
      <c r="A612" s="4">
        <v>680741050</v>
      </c>
      <c r="B612" s="3" t="s">
        <v>330</v>
      </c>
      <c r="C612" s="3" t="s">
        <v>1489</v>
      </c>
      <c r="D612" s="14">
        <v>83.5472412109375</v>
      </c>
      <c r="E612" s="14">
        <v>83.291366577148438</v>
      </c>
      <c r="F612" s="14">
        <v>85.530494689941406</v>
      </c>
      <c r="G612" s="14">
        <v>83.437355041503906</v>
      </c>
      <c r="H612" s="5">
        <v>113</v>
      </c>
      <c r="I612" s="15">
        <v>6</v>
      </c>
      <c r="J612" s="15">
        <v>12</v>
      </c>
      <c r="K612" s="3" t="s">
        <v>3815</v>
      </c>
      <c r="L612" s="3" t="s">
        <v>3909</v>
      </c>
      <c r="M612" s="3" t="s">
        <v>3916</v>
      </c>
      <c r="N612" s="3" t="s">
        <v>3923</v>
      </c>
      <c r="O612" s="5">
        <v>78</v>
      </c>
      <c r="P612" s="17">
        <v>0.5</v>
      </c>
      <c r="Q612" s="5">
        <v>31</v>
      </c>
      <c r="R612" s="17">
        <v>0.30434781312942499</v>
      </c>
      <c r="S612" s="5">
        <v>78</v>
      </c>
      <c r="T612" s="17">
        <v>0.4375</v>
      </c>
      <c r="U612" s="5">
        <v>31</v>
      </c>
      <c r="V612" s="17">
        <v>0.36666667461395258</v>
      </c>
      <c r="W612" s="17"/>
      <c r="X612" s="17"/>
      <c r="Y612" s="17"/>
      <c r="Z612" s="17">
        <v>0.96499999999999997</v>
      </c>
      <c r="AA612" s="17"/>
      <c r="AB612" s="17">
        <v>3.5000000149011612E-2</v>
      </c>
      <c r="AC612" s="17"/>
      <c r="AD612" s="17">
        <v>0.106</v>
      </c>
      <c r="AE612" s="17">
        <v>0.34200000000000003</v>
      </c>
      <c r="AF612" s="5">
        <v>0</v>
      </c>
      <c r="AG612" s="31">
        <v>9613.3896484375</v>
      </c>
      <c r="AH612" s="31">
        <v>11256.49</v>
      </c>
    </row>
    <row r="613" spans="1:34" x14ac:dyDescent="0.3">
      <c r="A613" s="4">
        <v>680744020</v>
      </c>
      <c r="B613" s="3" t="s">
        <v>330</v>
      </c>
      <c r="C613" s="3" t="s">
        <v>1490</v>
      </c>
      <c r="D613" s="14">
        <v>95.971458435058594</v>
      </c>
      <c r="E613" s="14">
        <v>94.005073547363281</v>
      </c>
      <c r="F613" s="14">
        <v>90.493133544921875</v>
      </c>
      <c r="G613" s="14">
        <v>87.773979187011719</v>
      </c>
      <c r="H613" s="5">
        <v>85</v>
      </c>
      <c r="I613" s="15" t="s">
        <v>3981</v>
      </c>
      <c r="J613" s="15">
        <v>5</v>
      </c>
      <c r="K613" s="3" t="s">
        <v>3815</v>
      </c>
      <c r="L613" s="3" t="s">
        <v>3909</v>
      </c>
      <c r="M613" s="3" t="s">
        <v>3916</v>
      </c>
      <c r="N613" s="3" t="s">
        <v>3923</v>
      </c>
      <c r="O613" s="5">
        <v>57</v>
      </c>
      <c r="P613" s="17">
        <v>0.43181818723678589</v>
      </c>
      <c r="Q613" s="5">
        <v>19</v>
      </c>
      <c r="R613" s="17">
        <v>0</v>
      </c>
      <c r="S613" s="5">
        <v>57</v>
      </c>
      <c r="T613" s="17">
        <v>0.36363637447357178</v>
      </c>
      <c r="U613" s="5">
        <v>19</v>
      </c>
      <c r="V613" s="17">
        <v>0</v>
      </c>
      <c r="W613" s="17"/>
      <c r="X613" s="17"/>
      <c r="Y613" s="17"/>
      <c r="Z613" s="17">
        <v>0.98799999999999999</v>
      </c>
      <c r="AA613" s="17"/>
      <c r="AB613" s="17">
        <v>1.200000010430813E-2</v>
      </c>
      <c r="AC613" s="17"/>
      <c r="AD613" s="17">
        <v>0.16500000000000001</v>
      </c>
      <c r="AE613" s="17">
        <v>0.253</v>
      </c>
      <c r="AF613" s="5">
        <v>0</v>
      </c>
      <c r="AG613" s="31">
        <v>9589.66015625</v>
      </c>
      <c r="AH613" s="31">
        <v>11200.85</v>
      </c>
    </row>
    <row r="614" spans="1:34" x14ac:dyDescent="0.3">
      <c r="A614" s="4">
        <v>491371050</v>
      </c>
      <c r="B614" s="3" t="s">
        <v>249</v>
      </c>
      <c r="C614" s="3" t="s">
        <v>1292</v>
      </c>
      <c r="D614" s="14">
        <v>78.582504272460938</v>
      </c>
      <c r="E614" s="14">
        <v>78.16485595703125</v>
      </c>
      <c r="F614" s="14">
        <v>87.643157958984375</v>
      </c>
      <c r="G614" s="14">
        <v>88.168449401855469</v>
      </c>
      <c r="H614" s="5">
        <v>250</v>
      </c>
      <c r="I614" s="15">
        <v>7</v>
      </c>
      <c r="J614" s="15">
        <v>12</v>
      </c>
      <c r="K614" s="3" t="s">
        <v>3797</v>
      </c>
      <c r="L614" s="3" t="s">
        <v>3907</v>
      </c>
      <c r="M614" s="3" t="s">
        <v>3916</v>
      </c>
      <c r="N614" s="3" t="s">
        <v>3922</v>
      </c>
      <c r="O614" s="5">
        <v>164</v>
      </c>
      <c r="P614" s="17">
        <v>0.32258063554763788</v>
      </c>
      <c r="Q614" s="5">
        <v>100</v>
      </c>
      <c r="R614" s="17">
        <v>0.24390244483947751</v>
      </c>
      <c r="S614" s="5">
        <v>164</v>
      </c>
      <c r="T614" s="17">
        <v>0.3571428656578064</v>
      </c>
      <c r="U614" s="5">
        <v>100</v>
      </c>
      <c r="V614" s="17">
        <v>0.25352111458778381</v>
      </c>
      <c r="W614" s="17"/>
      <c r="X614" s="17">
        <v>4.8000000000000001E-2</v>
      </c>
      <c r="Y614" s="17">
        <v>2.4E-2</v>
      </c>
      <c r="Z614" s="17">
        <v>0.88400000000000001</v>
      </c>
      <c r="AA614" s="17">
        <v>2.8000000000000001E-2</v>
      </c>
      <c r="AB614" s="17">
        <v>1.6000000759959221E-2</v>
      </c>
      <c r="AC614" s="17">
        <v>2.8000000000000001E-2</v>
      </c>
      <c r="AD614" s="17">
        <v>0.13600000000000001</v>
      </c>
      <c r="AE614" s="17">
        <v>0.48699999999999999</v>
      </c>
      <c r="AF614" s="5">
        <v>0</v>
      </c>
      <c r="AG614" s="31">
        <v>8690.330078125</v>
      </c>
      <c r="AH614" s="31">
        <v>9738.9</v>
      </c>
    </row>
    <row r="615" spans="1:34" x14ac:dyDescent="0.3">
      <c r="A615" s="4">
        <v>491374020</v>
      </c>
      <c r="B615" s="3" t="s">
        <v>249</v>
      </c>
      <c r="C615" s="3" t="s">
        <v>1293</v>
      </c>
      <c r="D615" s="14">
        <v>88.127494812011719</v>
      </c>
      <c r="E615" s="14">
        <v>88.515800476074219</v>
      </c>
      <c r="F615" s="14">
        <v>82.431571960449219</v>
      </c>
      <c r="G615" s="14">
        <v>84.213699340820313</v>
      </c>
      <c r="H615" s="5">
        <v>241</v>
      </c>
      <c r="I615" s="15" t="s">
        <v>3981</v>
      </c>
      <c r="J615" s="15">
        <v>6</v>
      </c>
      <c r="K615" s="3" t="s">
        <v>3797</v>
      </c>
      <c r="L615" s="3" t="s">
        <v>3907</v>
      </c>
      <c r="M615" s="3" t="s">
        <v>3916</v>
      </c>
      <c r="N615" s="3" t="s">
        <v>3922</v>
      </c>
      <c r="O615" s="5">
        <v>165</v>
      </c>
      <c r="P615" s="17">
        <v>0.40944883227348328</v>
      </c>
      <c r="Q615" s="5">
        <v>100</v>
      </c>
      <c r="R615" s="17">
        <v>0.32941177487373352</v>
      </c>
      <c r="S615" s="5">
        <v>165</v>
      </c>
      <c r="T615" s="17">
        <v>0.27559053897857672</v>
      </c>
      <c r="U615" s="5">
        <v>100</v>
      </c>
      <c r="V615" s="17">
        <v>0.24705882370471949</v>
      </c>
      <c r="W615" s="17"/>
      <c r="X615" s="17">
        <v>6.2E-2</v>
      </c>
      <c r="Y615" s="17"/>
      <c r="Z615" s="17">
        <v>0.86299999999999999</v>
      </c>
      <c r="AA615" s="17">
        <v>6.2E-2</v>
      </c>
      <c r="AB615" s="17">
        <v>1.200000010430813E-2</v>
      </c>
      <c r="AC615" s="17">
        <v>2.9000000000000001E-2</v>
      </c>
      <c r="AD615" s="17">
        <v>0.14099999999999999</v>
      </c>
      <c r="AE615" s="17">
        <v>0.57699999999999996</v>
      </c>
      <c r="AF615" s="5">
        <v>0</v>
      </c>
      <c r="AG615" s="31">
        <v>8751.7802734375</v>
      </c>
      <c r="AH615" s="31">
        <v>9760.27</v>
      </c>
    </row>
    <row r="616" spans="1:34" x14ac:dyDescent="0.3">
      <c r="A616" s="4">
        <v>741951050</v>
      </c>
      <c r="B616" s="3" t="s">
        <v>353</v>
      </c>
      <c r="C616" s="3" t="s">
        <v>1534</v>
      </c>
      <c r="D616" s="14">
        <v>90.125228881835938</v>
      </c>
      <c r="E616" s="14">
        <v>90.831588745117188</v>
      </c>
      <c r="F616" s="14">
        <v>87.83642578125</v>
      </c>
      <c r="G616" s="14">
        <v>88.431365966796875</v>
      </c>
      <c r="H616" s="5">
        <v>66</v>
      </c>
      <c r="I616" s="15">
        <v>7</v>
      </c>
      <c r="J616" s="15">
        <v>12</v>
      </c>
      <c r="K616" s="3" t="s">
        <v>3824</v>
      </c>
      <c r="L616" s="3" t="s">
        <v>3912</v>
      </c>
      <c r="M616" s="3" t="s">
        <v>3917</v>
      </c>
      <c r="N616" s="3" t="s">
        <v>3921</v>
      </c>
      <c r="O616" s="5">
        <v>43</v>
      </c>
      <c r="P616" s="17">
        <v>0.34375</v>
      </c>
      <c r="Q616" s="5">
        <v>17</v>
      </c>
      <c r="R616" s="17">
        <v>0</v>
      </c>
      <c r="S616" s="5">
        <v>43</v>
      </c>
      <c r="T616" s="17">
        <v>0.3333333432674408</v>
      </c>
      <c r="U616" s="5">
        <v>17</v>
      </c>
      <c r="V616" s="17">
        <v>0.46153846383094788</v>
      </c>
      <c r="W616" s="17"/>
      <c r="X616" s="17"/>
      <c r="Y616" s="17"/>
      <c r="Z616" s="17">
        <v>1</v>
      </c>
      <c r="AA616" s="17"/>
      <c r="AB616" s="17">
        <v>0</v>
      </c>
      <c r="AC616" s="17"/>
      <c r="AD616" s="17">
        <v>7.5999999999999998E-2</v>
      </c>
      <c r="AE616" s="17">
        <v>0.161</v>
      </c>
      <c r="AF616" s="5">
        <v>0</v>
      </c>
      <c r="AG616" s="31">
        <v>16570.240234375</v>
      </c>
      <c r="AH616" s="31">
        <v>16806.73</v>
      </c>
    </row>
    <row r="617" spans="1:34" x14ac:dyDescent="0.3">
      <c r="A617" s="4">
        <v>741954020</v>
      </c>
      <c r="B617" s="3" t="s">
        <v>353</v>
      </c>
      <c r="C617" s="3" t="s">
        <v>741</v>
      </c>
      <c r="D617" s="14">
        <v>82.004043579101563</v>
      </c>
      <c r="E617" s="14">
        <v>82.374862670898438</v>
      </c>
      <c r="F617" s="14">
        <v>85.884033203125</v>
      </c>
      <c r="G617" s="14">
        <v>85.244651794433594</v>
      </c>
      <c r="H617" s="5">
        <v>65</v>
      </c>
      <c r="I617" s="15" t="s">
        <v>3980</v>
      </c>
      <c r="J617" s="15">
        <v>6</v>
      </c>
      <c r="K617" s="3" t="s">
        <v>3824</v>
      </c>
      <c r="L617" s="3" t="s">
        <v>3912</v>
      </c>
      <c r="M617" s="3" t="s">
        <v>3917</v>
      </c>
      <c r="N617" s="3" t="s">
        <v>3921</v>
      </c>
      <c r="O617" s="5">
        <v>39</v>
      </c>
      <c r="P617" s="17">
        <v>0.40000000596046448</v>
      </c>
      <c r="Q617" s="5">
        <v>17</v>
      </c>
      <c r="R617" s="17">
        <v>0.3571428656578064</v>
      </c>
      <c r="S617" s="5">
        <v>39</v>
      </c>
      <c r="T617" s="17">
        <v>0.80000001192092896</v>
      </c>
      <c r="U617" s="5">
        <v>17</v>
      </c>
      <c r="V617" s="17">
        <v>0.4285714328289032</v>
      </c>
      <c r="W617" s="17"/>
      <c r="X617" s="17"/>
      <c r="Y617" s="17"/>
      <c r="Z617" s="17">
        <v>1</v>
      </c>
      <c r="AA617" s="17"/>
      <c r="AB617" s="17">
        <v>0</v>
      </c>
      <c r="AC617" s="17"/>
      <c r="AD617" s="17"/>
      <c r="AE617" s="17">
        <v>0.36499999999999999</v>
      </c>
      <c r="AF617" s="5">
        <v>0</v>
      </c>
      <c r="AG617" s="31">
        <v>14624.76953125</v>
      </c>
      <c r="AH617" s="31">
        <v>15166.73</v>
      </c>
    </row>
    <row r="618" spans="1:34" x14ac:dyDescent="0.3">
      <c r="A618" s="4">
        <v>260063000</v>
      </c>
      <c r="B618" s="3" t="s">
        <v>115</v>
      </c>
      <c r="C618" s="3" t="s">
        <v>889</v>
      </c>
      <c r="D618" s="14">
        <v>89.454429626464844</v>
      </c>
      <c r="E618" s="14">
        <v>89.071235656738281</v>
      </c>
      <c r="F618" s="14">
        <v>85.804489135742188</v>
      </c>
      <c r="G618" s="14">
        <v>85.249214172363281</v>
      </c>
      <c r="H618" s="5">
        <v>968</v>
      </c>
      <c r="I618" s="15">
        <v>6</v>
      </c>
      <c r="J618" s="15">
        <v>8</v>
      </c>
      <c r="K618" s="3" t="s">
        <v>3857</v>
      </c>
      <c r="L618" s="3" t="s">
        <v>3909</v>
      </c>
      <c r="M618" s="3" t="s">
        <v>3917</v>
      </c>
      <c r="N618" s="3" t="s">
        <v>3921</v>
      </c>
      <c r="O618" s="5">
        <v>1771</v>
      </c>
      <c r="P618" s="17">
        <v>0.4427570104598999</v>
      </c>
      <c r="Q618" s="5">
        <v>1105</v>
      </c>
      <c r="R618" s="17">
        <v>0.30891087651252752</v>
      </c>
      <c r="S618" s="5">
        <v>1765</v>
      </c>
      <c r="T618" s="17">
        <v>0.28018757700920099</v>
      </c>
      <c r="U618" s="5">
        <v>1103</v>
      </c>
      <c r="V618" s="17">
        <v>0.175889328122139</v>
      </c>
      <c r="W618" s="17">
        <v>0.21299999999999999</v>
      </c>
      <c r="X618" s="17">
        <v>6.7000000000000004E-2</v>
      </c>
      <c r="Y618" s="17">
        <v>0.01</v>
      </c>
      <c r="Z618" s="17">
        <v>0.59299999999999997</v>
      </c>
      <c r="AA618" s="17">
        <v>0.113</v>
      </c>
      <c r="AB618" s="17">
        <v>4.0000001899898052E-3</v>
      </c>
      <c r="AC618" s="17">
        <v>5.0000000000000001E-3</v>
      </c>
      <c r="AD618" s="17">
        <v>0.129</v>
      </c>
      <c r="AE618" s="17">
        <v>0.49099999999999999</v>
      </c>
      <c r="AF618" s="5">
        <v>0</v>
      </c>
      <c r="AG618" s="31">
        <v>8884.6796875</v>
      </c>
      <c r="AH618" s="31">
        <v>11359.35</v>
      </c>
    </row>
    <row r="619" spans="1:34" x14ac:dyDescent="0.3">
      <c r="A619" s="4">
        <v>260063020</v>
      </c>
      <c r="B619" s="3" t="s">
        <v>115</v>
      </c>
      <c r="C619" s="3" t="s">
        <v>890</v>
      </c>
      <c r="D619" s="14">
        <v>80.351158142089844</v>
      </c>
      <c r="E619" s="14">
        <v>77.8919677734375</v>
      </c>
      <c r="F619" s="14">
        <v>88.3631591796875</v>
      </c>
      <c r="G619" s="14">
        <v>86.879196166992188</v>
      </c>
      <c r="H619" s="5">
        <v>1112</v>
      </c>
      <c r="I619" s="15">
        <v>6</v>
      </c>
      <c r="J619" s="15">
        <v>8</v>
      </c>
      <c r="K619" s="3" t="s">
        <v>3857</v>
      </c>
      <c r="L619" s="3" t="s">
        <v>3909</v>
      </c>
      <c r="M619" s="3" t="s">
        <v>3917</v>
      </c>
      <c r="N619" s="3" t="s">
        <v>3921</v>
      </c>
      <c r="O619" s="5">
        <v>1977</v>
      </c>
      <c r="P619" s="17">
        <v>0.44831115007400513</v>
      </c>
      <c r="Q619" s="5">
        <v>1211</v>
      </c>
      <c r="R619" s="17">
        <v>0.29391303658485413</v>
      </c>
      <c r="S619" s="5">
        <v>1977</v>
      </c>
      <c r="T619" s="17">
        <v>0.3377823531627655</v>
      </c>
      <c r="U619" s="5">
        <v>1215</v>
      </c>
      <c r="V619" s="17">
        <v>0.1979166716337204</v>
      </c>
      <c r="W619" s="17">
        <v>0.219</v>
      </c>
      <c r="X619" s="17">
        <v>8.2000000000000003E-2</v>
      </c>
      <c r="Y619" s="17">
        <v>2.5000000000000001E-2</v>
      </c>
      <c r="Z619" s="17">
        <v>0.57799999999999996</v>
      </c>
      <c r="AA619" s="17">
        <v>9.4E-2</v>
      </c>
      <c r="AB619" s="17">
        <v>3.0000000260770321E-3</v>
      </c>
      <c r="AC619" s="17">
        <v>2.5000000000000001E-2</v>
      </c>
      <c r="AD619" s="17">
        <v>0.11799999999999999</v>
      </c>
      <c r="AE619" s="17">
        <v>0.45900000000000002</v>
      </c>
      <c r="AF619" s="5">
        <v>0</v>
      </c>
      <c r="AG619" s="31">
        <v>8130</v>
      </c>
      <c r="AH619" s="31">
        <v>10236.450000000001</v>
      </c>
    </row>
    <row r="620" spans="1:34" x14ac:dyDescent="0.3">
      <c r="A620" s="4">
        <v>260064020</v>
      </c>
      <c r="B620" s="3" t="s">
        <v>115</v>
      </c>
      <c r="C620" s="3" t="s">
        <v>891</v>
      </c>
      <c r="D620" s="14">
        <v>86.749053955078125</v>
      </c>
      <c r="E620" s="14">
        <v>85.173805236816406</v>
      </c>
      <c r="F620" s="14">
        <v>80.489494323730469</v>
      </c>
      <c r="G620" s="14">
        <v>80.592269897460938</v>
      </c>
      <c r="H620" s="5">
        <v>435</v>
      </c>
      <c r="I620" s="15" t="s">
        <v>3981</v>
      </c>
      <c r="J620" s="15">
        <v>5</v>
      </c>
      <c r="K620" s="3" t="s">
        <v>3857</v>
      </c>
      <c r="L620" s="3" t="s">
        <v>3909</v>
      </c>
      <c r="M620" s="3" t="s">
        <v>3917</v>
      </c>
      <c r="N620" s="3" t="s">
        <v>3921</v>
      </c>
      <c r="O620" s="5">
        <v>198</v>
      </c>
      <c r="P620" s="17">
        <v>0.59473681449890137</v>
      </c>
      <c r="Q620" s="5">
        <v>103</v>
      </c>
      <c r="R620" s="17">
        <v>0.42424243688583368</v>
      </c>
      <c r="S620" s="5">
        <v>198</v>
      </c>
      <c r="T620" s="17">
        <v>0.38421052694320679</v>
      </c>
      <c r="U620" s="5">
        <v>103</v>
      </c>
      <c r="V620" s="17">
        <v>0.20202019810676569</v>
      </c>
      <c r="W620" s="17">
        <v>0.156</v>
      </c>
      <c r="X620" s="17">
        <v>9.4E-2</v>
      </c>
      <c r="Y620" s="17">
        <v>1.7999999999999999E-2</v>
      </c>
      <c r="Z620" s="17">
        <v>0.60499999999999998</v>
      </c>
      <c r="AA620" s="17">
        <v>0.124</v>
      </c>
      <c r="AB620" s="17">
        <v>2.000000094994903E-3</v>
      </c>
      <c r="AC620" s="17">
        <v>5.0999999999999997E-2</v>
      </c>
      <c r="AD620" s="17">
        <v>0.108</v>
      </c>
      <c r="AE620" s="17">
        <v>0.41799999999999998</v>
      </c>
      <c r="AF620" s="5">
        <v>0</v>
      </c>
      <c r="AG620" s="31">
        <v>10053.2998046875</v>
      </c>
      <c r="AH620" s="31">
        <v>10507.22</v>
      </c>
    </row>
    <row r="621" spans="1:34" x14ac:dyDescent="0.3">
      <c r="A621" s="4">
        <v>260064025</v>
      </c>
      <c r="B621" s="3" t="s">
        <v>115</v>
      </c>
      <c r="C621" s="3" t="s">
        <v>892</v>
      </c>
      <c r="D621" s="14">
        <v>91.178924560546875</v>
      </c>
      <c r="E621" s="14">
        <v>92.626701354980469</v>
      </c>
      <c r="F621" s="14">
        <v>90.592376708984375</v>
      </c>
      <c r="G621" s="14">
        <v>92.365058898925781</v>
      </c>
      <c r="H621" s="5">
        <v>249</v>
      </c>
      <c r="I621" s="15" t="s">
        <v>3981</v>
      </c>
      <c r="J621" s="15">
        <v>5</v>
      </c>
      <c r="K621" s="3" t="s">
        <v>3857</v>
      </c>
      <c r="L621" s="3" t="s">
        <v>3909</v>
      </c>
      <c r="M621" s="3" t="s">
        <v>3917</v>
      </c>
      <c r="N621" s="3" t="s">
        <v>3921</v>
      </c>
      <c r="O621" s="5">
        <v>113</v>
      </c>
      <c r="P621" s="17">
        <v>0.45112782716751099</v>
      </c>
      <c r="Q621" s="5">
        <v>113</v>
      </c>
      <c r="R621" s="17">
        <v>0.45112782716751099</v>
      </c>
      <c r="S621" s="5">
        <v>114</v>
      </c>
      <c r="T621" s="17">
        <v>0.308270663022995</v>
      </c>
      <c r="U621" s="5">
        <v>114</v>
      </c>
      <c r="V621" s="17">
        <v>0.308270663022995</v>
      </c>
      <c r="W621" s="17">
        <v>7.5999999999999998E-2</v>
      </c>
      <c r="X621" s="17">
        <v>3.5999999999999997E-2</v>
      </c>
      <c r="Y621" s="17"/>
      <c r="Z621" s="17">
        <v>0.80300000000000005</v>
      </c>
      <c r="AA621" s="17">
        <v>8.4000000000000005E-2</v>
      </c>
      <c r="AB621" s="17">
        <v>0</v>
      </c>
      <c r="AC621" s="17"/>
      <c r="AD621" s="17">
        <v>0.13700000000000001</v>
      </c>
      <c r="AE621" s="17">
        <v>0.57530000000000003</v>
      </c>
      <c r="AF621" s="5">
        <v>0</v>
      </c>
      <c r="AG621" s="31">
        <v>12380.580078125</v>
      </c>
      <c r="AH621" s="31">
        <v>12743.76</v>
      </c>
    </row>
    <row r="622" spans="1:34" x14ac:dyDescent="0.3">
      <c r="A622" s="4">
        <v>260064030</v>
      </c>
      <c r="B622" s="3" t="s">
        <v>115</v>
      </c>
      <c r="C622" s="3" t="s">
        <v>893</v>
      </c>
      <c r="D622" s="14">
        <v>73.445449829101563</v>
      </c>
      <c r="E622" s="14">
        <v>74.98297119140625</v>
      </c>
      <c r="F622" s="14">
        <v>79.363922119140625</v>
      </c>
      <c r="G622" s="14">
        <v>78.089942932128906</v>
      </c>
      <c r="H622" s="5">
        <v>349</v>
      </c>
      <c r="I622" s="15" t="s">
        <v>3981</v>
      </c>
      <c r="J622" s="15">
        <v>5</v>
      </c>
      <c r="K622" s="3" t="s">
        <v>3857</v>
      </c>
      <c r="L622" s="3" t="s">
        <v>3909</v>
      </c>
      <c r="M622" s="3" t="s">
        <v>3917</v>
      </c>
      <c r="N622" s="3" t="s">
        <v>3921</v>
      </c>
      <c r="O622" s="5">
        <v>185</v>
      </c>
      <c r="P622" s="17">
        <v>0.47058823704719538</v>
      </c>
      <c r="Q622" s="5">
        <v>91</v>
      </c>
      <c r="R622" s="17">
        <v>0.34444445371627808</v>
      </c>
      <c r="S622" s="5">
        <v>185</v>
      </c>
      <c r="T622" s="17">
        <v>0.30588236451148992</v>
      </c>
      <c r="U622" s="5">
        <v>91</v>
      </c>
      <c r="V622" s="17">
        <v>0.2222222238779068</v>
      </c>
      <c r="W622" s="17">
        <v>0.13200000000000001</v>
      </c>
      <c r="X622" s="17">
        <v>7.6999999999999999E-2</v>
      </c>
      <c r="Y622" s="17">
        <v>2.3E-2</v>
      </c>
      <c r="Z622" s="17">
        <v>0.64200000000000002</v>
      </c>
      <c r="AA622" s="17">
        <v>0.123</v>
      </c>
      <c r="AB622" s="17">
        <v>3.0000000260770321E-3</v>
      </c>
      <c r="AC622" s="17">
        <v>4.2999999999999997E-2</v>
      </c>
      <c r="AD622" s="17">
        <v>0.109</v>
      </c>
      <c r="AE622" s="17">
        <v>0.41899999999999998</v>
      </c>
      <c r="AF622" s="5">
        <v>0</v>
      </c>
      <c r="AG622" s="31">
        <v>11878.240234375</v>
      </c>
      <c r="AH622" s="31">
        <v>12234.34</v>
      </c>
    </row>
    <row r="623" spans="1:34" x14ac:dyDescent="0.3">
      <c r="A623" s="4">
        <v>260064040</v>
      </c>
      <c r="B623" s="3" t="s">
        <v>115</v>
      </c>
      <c r="C623" s="3" t="s">
        <v>816</v>
      </c>
      <c r="D623" s="14">
        <v>86.671798706054688</v>
      </c>
      <c r="E623" s="14">
        <v>88.207939147949219</v>
      </c>
      <c r="F623" s="14">
        <v>89.554489135742188</v>
      </c>
      <c r="G623" s="14">
        <v>87.870292663574219</v>
      </c>
      <c r="H623" s="5">
        <v>282</v>
      </c>
      <c r="I623" s="15" t="s">
        <v>3981</v>
      </c>
      <c r="J623" s="15">
        <v>5</v>
      </c>
      <c r="K623" s="3" t="s">
        <v>3857</v>
      </c>
      <c r="L623" s="3" t="s">
        <v>3909</v>
      </c>
      <c r="M623" s="3" t="s">
        <v>3917</v>
      </c>
      <c r="N623" s="3" t="s">
        <v>3921</v>
      </c>
      <c r="O623" s="5">
        <v>136</v>
      </c>
      <c r="P623" s="17">
        <v>0.37037035822868353</v>
      </c>
      <c r="Q623" s="5">
        <v>136</v>
      </c>
      <c r="R623" s="17">
        <v>0.37037035822868353</v>
      </c>
      <c r="S623" s="5">
        <v>136</v>
      </c>
      <c r="T623" s="17">
        <v>0.26851850748062128</v>
      </c>
      <c r="U623" s="5">
        <v>136</v>
      </c>
      <c r="V623" s="17">
        <v>0.26851850748062128</v>
      </c>
      <c r="W623" s="17">
        <v>0.40400000000000003</v>
      </c>
      <c r="X623" s="17">
        <v>0.05</v>
      </c>
      <c r="Y623" s="17"/>
      <c r="Z623" s="17">
        <v>0.39700000000000002</v>
      </c>
      <c r="AA623" s="17">
        <v>0.14899999999999999</v>
      </c>
      <c r="AB623" s="17">
        <v>0</v>
      </c>
      <c r="AC623" s="17">
        <v>1.7999999999999999E-2</v>
      </c>
      <c r="AD623" s="17">
        <v>0.13100000000000001</v>
      </c>
      <c r="AE623" s="17">
        <v>0.68959999999999999</v>
      </c>
      <c r="AF623" s="5">
        <v>0</v>
      </c>
      <c r="AG623" s="31">
        <v>11557.7998046875</v>
      </c>
      <c r="AH623" s="31">
        <v>12132.47</v>
      </c>
    </row>
    <row r="624" spans="1:34" x14ac:dyDescent="0.3">
      <c r="A624" s="4">
        <v>260064050</v>
      </c>
      <c r="B624" s="3" t="s">
        <v>115</v>
      </c>
      <c r="C624" s="3" t="s">
        <v>894</v>
      </c>
      <c r="D624" s="14">
        <v>85.146133422851563</v>
      </c>
      <c r="E624" s="14">
        <v>83.910995483398438</v>
      </c>
      <c r="F624" s="14">
        <v>82.208580017089844</v>
      </c>
      <c r="G624" s="14">
        <v>80.636962890625</v>
      </c>
      <c r="H624" s="5">
        <v>448</v>
      </c>
      <c r="I624" s="15" t="s">
        <v>3981</v>
      </c>
      <c r="J624" s="15">
        <v>5</v>
      </c>
      <c r="K624" s="3" t="s">
        <v>3857</v>
      </c>
      <c r="L624" s="3" t="s">
        <v>3909</v>
      </c>
      <c r="M624" s="3" t="s">
        <v>3917</v>
      </c>
      <c r="N624" s="3" t="s">
        <v>3921</v>
      </c>
      <c r="O624" s="5">
        <v>226</v>
      </c>
      <c r="P624" s="17">
        <v>0.5362318754196167</v>
      </c>
      <c r="Q624" s="5">
        <v>145</v>
      </c>
      <c r="R624" s="17">
        <v>0.3828125</v>
      </c>
      <c r="S624" s="5">
        <v>226</v>
      </c>
      <c r="T624" s="17">
        <v>0.43961352109909058</v>
      </c>
      <c r="U624" s="5">
        <v>145</v>
      </c>
      <c r="V624" s="17">
        <v>0.296875</v>
      </c>
      <c r="W624" s="17">
        <v>0.17</v>
      </c>
      <c r="X624" s="17">
        <v>9.6000000000000002E-2</v>
      </c>
      <c r="Y624" s="17">
        <v>2.7E-2</v>
      </c>
      <c r="Z624" s="17">
        <v>0.60499999999999998</v>
      </c>
      <c r="AA624" s="17">
        <v>0.10299999999999999</v>
      </c>
      <c r="AB624" s="17">
        <v>0</v>
      </c>
      <c r="AC624" s="17">
        <v>4.7E-2</v>
      </c>
      <c r="AD624" s="17">
        <v>0.16300000000000001</v>
      </c>
      <c r="AE624" s="17">
        <v>0.47499999999999998</v>
      </c>
      <c r="AF624" s="5">
        <v>0</v>
      </c>
      <c r="AG624" s="31">
        <v>11485.8203125</v>
      </c>
      <c r="AH624" s="31">
        <v>12643.51</v>
      </c>
    </row>
    <row r="625" spans="1:34" x14ac:dyDescent="0.3">
      <c r="A625" s="4">
        <v>260064060</v>
      </c>
      <c r="B625" s="3" t="s">
        <v>115</v>
      </c>
      <c r="C625" s="3" t="s">
        <v>895</v>
      </c>
      <c r="D625" s="14">
        <v>85.115013122558594</v>
      </c>
      <c r="E625" s="14">
        <v>83.025566101074219</v>
      </c>
      <c r="F625" s="14">
        <v>83.708763122558594</v>
      </c>
      <c r="G625" s="14">
        <v>80.903022766113281</v>
      </c>
      <c r="H625" s="5">
        <v>324</v>
      </c>
      <c r="I625" s="15" t="s">
        <v>3981</v>
      </c>
      <c r="J625" s="15">
        <v>5</v>
      </c>
      <c r="K625" s="3" t="s">
        <v>3857</v>
      </c>
      <c r="L625" s="3" t="s">
        <v>3909</v>
      </c>
      <c r="M625" s="3" t="s">
        <v>3917</v>
      </c>
      <c r="N625" s="3" t="s">
        <v>3921</v>
      </c>
      <c r="O625" s="5">
        <v>155</v>
      </c>
      <c r="P625" s="17">
        <v>0.38961037993431091</v>
      </c>
      <c r="Q625" s="5">
        <v>118</v>
      </c>
      <c r="R625" s="17">
        <v>0.2772277295589447</v>
      </c>
      <c r="S625" s="5">
        <v>155</v>
      </c>
      <c r="T625" s="17">
        <v>0.28571429848670959</v>
      </c>
      <c r="U625" s="5">
        <v>118</v>
      </c>
      <c r="V625" s="17">
        <v>0.17821782827377319</v>
      </c>
      <c r="W625" s="17">
        <v>0.28699999999999998</v>
      </c>
      <c r="X625" s="17">
        <v>4.9000000000000002E-2</v>
      </c>
      <c r="Y625" s="17"/>
      <c r="Z625" s="17">
        <v>0.56200000000000006</v>
      </c>
      <c r="AA625" s="17">
        <v>9.2999999999999999E-2</v>
      </c>
      <c r="AB625" s="17">
        <v>8.999999612569809E-3</v>
      </c>
      <c r="AC625" s="17"/>
      <c r="AD625" s="17">
        <v>0.182</v>
      </c>
      <c r="AE625" s="17">
        <v>0.55700000000000005</v>
      </c>
      <c r="AF625" s="5">
        <v>0</v>
      </c>
      <c r="AG625" s="31">
        <v>12530.5</v>
      </c>
      <c r="AH625" s="31">
        <v>13446.63</v>
      </c>
    </row>
    <row r="626" spans="1:34" x14ac:dyDescent="0.3">
      <c r="A626" s="4">
        <v>260064070</v>
      </c>
      <c r="B626" s="3" t="s">
        <v>115</v>
      </c>
      <c r="C626" s="3" t="s">
        <v>611</v>
      </c>
      <c r="D626" s="14">
        <v>86.449043273925781</v>
      </c>
      <c r="E626" s="14">
        <v>85.502456665039063</v>
      </c>
      <c r="F626" s="14">
        <v>89.549530029296875</v>
      </c>
      <c r="G626" s="14">
        <v>87.828147888183594</v>
      </c>
      <c r="H626" s="5">
        <v>402</v>
      </c>
      <c r="I626" s="15" t="s">
        <v>3981</v>
      </c>
      <c r="J626" s="15">
        <v>5</v>
      </c>
      <c r="K626" s="3" t="s">
        <v>3857</v>
      </c>
      <c r="L626" s="3" t="s">
        <v>3909</v>
      </c>
      <c r="M626" s="3" t="s">
        <v>3917</v>
      </c>
      <c r="N626" s="3" t="s">
        <v>3921</v>
      </c>
      <c r="O626" s="5">
        <v>179</v>
      </c>
      <c r="P626" s="17">
        <v>0.59217876195907593</v>
      </c>
      <c r="Q626" s="5">
        <v>82</v>
      </c>
      <c r="R626" s="17">
        <v>0.38666665554046631</v>
      </c>
      <c r="S626" s="5">
        <v>179</v>
      </c>
      <c r="T626" s="17">
        <v>0.50279331207275391</v>
      </c>
      <c r="U626" s="5">
        <v>82</v>
      </c>
      <c r="V626" s="17">
        <v>0.36000001430511469</v>
      </c>
      <c r="W626" s="17">
        <v>0.05</v>
      </c>
      <c r="X626" s="17">
        <v>0.03</v>
      </c>
      <c r="Y626" s="17"/>
      <c r="Z626" s="17">
        <v>0.84799999999999998</v>
      </c>
      <c r="AA626" s="17">
        <v>6.7000000000000004E-2</v>
      </c>
      <c r="AB626" s="17">
        <v>4.999999888241291E-3</v>
      </c>
      <c r="AC626" s="17"/>
      <c r="AD626" s="17">
        <v>0.122</v>
      </c>
      <c r="AE626" s="17">
        <v>0.34399999999999997</v>
      </c>
      <c r="AF626" s="5">
        <v>0</v>
      </c>
      <c r="AG626" s="31">
        <v>10922.4296875</v>
      </c>
      <c r="AH626" s="31">
        <v>11358.63</v>
      </c>
    </row>
    <row r="627" spans="1:34" x14ac:dyDescent="0.3">
      <c r="A627" s="4">
        <v>260064080</v>
      </c>
      <c r="B627" s="3" t="s">
        <v>115</v>
      </c>
      <c r="C627" s="3" t="s">
        <v>612</v>
      </c>
      <c r="D627" s="14">
        <v>91.74169921875</v>
      </c>
      <c r="E627" s="14">
        <v>93.240753173828125</v>
      </c>
      <c r="F627" s="14">
        <v>91.245613098144531</v>
      </c>
      <c r="G627" s="14">
        <v>91.605300903320313</v>
      </c>
      <c r="H627" s="5">
        <v>284</v>
      </c>
      <c r="I627" s="15" t="s">
        <v>3981</v>
      </c>
      <c r="J627" s="15">
        <v>5</v>
      </c>
      <c r="K627" s="3" t="s">
        <v>3857</v>
      </c>
      <c r="L627" s="3" t="s">
        <v>3909</v>
      </c>
      <c r="M627" s="3" t="s">
        <v>3917</v>
      </c>
      <c r="N627" s="3" t="s">
        <v>3921</v>
      </c>
      <c r="O627" s="5">
        <v>135</v>
      </c>
      <c r="P627" s="17">
        <v>0.36792454123497009</v>
      </c>
      <c r="Q627" s="5">
        <v>135</v>
      </c>
      <c r="R627" s="17">
        <v>0.36792454123497009</v>
      </c>
      <c r="S627" s="5">
        <v>135</v>
      </c>
      <c r="T627" s="17">
        <v>0.31428572535514832</v>
      </c>
      <c r="U627" s="5">
        <v>135</v>
      </c>
      <c r="V627" s="17">
        <v>0.31428572535514832</v>
      </c>
      <c r="W627" s="17">
        <v>0.43</v>
      </c>
      <c r="X627" s="17">
        <v>5.6000000000000001E-2</v>
      </c>
      <c r="Y627" s="17">
        <v>7.6999999999999999E-2</v>
      </c>
      <c r="Z627" s="17">
        <v>0.35199999999999998</v>
      </c>
      <c r="AA627" s="17">
        <v>8.5000000000000006E-2</v>
      </c>
      <c r="AB627" s="17">
        <v>0</v>
      </c>
      <c r="AC627" s="17">
        <v>7.0000000000000007E-2</v>
      </c>
      <c r="AD627" s="17">
        <v>0.113</v>
      </c>
      <c r="AE627" s="17">
        <v>0.53799999999999992</v>
      </c>
      <c r="AF627" s="5">
        <v>0</v>
      </c>
      <c r="AG627" s="31">
        <v>11409.7099609375</v>
      </c>
      <c r="AH627" s="31">
        <v>11744.15</v>
      </c>
    </row>
    <row r="628" spans="1:34" x14ac:dyDescent="0.3">
      <c r="A628" s="4">
        <v>260065010</v>
      </c>
      <c r="B628" s="3" t="s">
        <v>115</v>
      </c>
      <c r="C628" s="3" t="s">
        <v>896</v>
      </c>
      <c r="D628" s="14">
        <v>85.139533996582031</v>
      </c>
      <c r="E628" s="14">
        <v>83.273208618164063</v>
      </c>
      <c r="F628" s="14">
        <v>84.276779174804688</v>
      </c>
      <c r="G628" s="14">
        <v>80.623649597167969</v>
      </c>
      <c r="H628" s="5">
        <v>485</v>
      </c>
      <c r="I628" s="15" t="s">
        <v>3981</v>
      </c>
      <c r="J628" s="15">
        <v>5</v>
      </c>
      <c r="K628" s="3" t="s">
        <v>3857</v>
      </c>
      <c r="L628" s="3" t="s">
        <v>3909</v>
      </c>
      <c r="M628" s="3" t="s">
        <v>3917</v>
      </c>
      <c r="N628" s="3" t="s">
        <v>3921</v>
      </c>
      <c r="O628" s="5">
        <v>241</v>
      </c>
      <c r="P628" s="17">
        <v>0.55603450536727905</v>
      </c>
      <c r="Q628" s="5">
        <v>151</v>
      </c>
      <c r="R628" s="17">
        <v>0.40799999237060552</v>
      </c>
      <c r="S628" s="5">
        <v>243</v>
      </c>
      <c r="T628" s="17">
        <v>0.39224138855934138</v>
      </c>
      <c r="U628" s="5">
        <v>153</v>
      </c>
      <c r="V628" s="17">
        <v>0.26399999856948853</v>
      </c>
      <c r="W628" s="17">
        <v>8.8999999999999996E-2</v>
      </c>
      <c r="X628" s="17">
        <v>8.7000000000000008E-2</v>
      </c>
      <c r="Y628" s="17"/>
      <c r="Z628" s="17">
        <v>0.73799999999999999</v>
      </c>
      <c r="AA628" s="17">
        <v>7.8E-2</v>
      </c>
      <c r="AB628" s="17">
        <v>8.0000003799796104E-3</v>
      </c>
      <c r="AC628" s="17">
        <v>4.7E-2</v>
      </c>
      <c r="AD628" s="17">
        <v>0.12</v>
      </c>
      <c r="AE628" s="17">
        <v>0.45700000000000002</v>
      </c>
      <c r="AF628" s="5">
        <v>0</v>
      </c>
      <c r="AG628" s="31">
        <v>10358.8896484375</v>
      </c>
      <c r="AH628" s="31">
        <v>10702.54</v>
      </c>
    </row>
    <row r="629" spans="1:34" x14ac:dyDescent="0.3">
      <c r="A629" s="4">
        <v>260065020</v>
      </c>
      <c r="B629" s="3" t="s">
        <v>115</v>
      </c>
      <c r="C629" s="3" t="s">
        <v>897</v>
      </c>
      <c r="D629" s="14">
        <v>78.837081909179688</v>
      </c>
      <c r="E629" s="14">
        <v>80.186279296875</v>
      </c>
      <c r="F629" s="14">
        <v>77.090446472167969</v>
      </c>
      <c r="G629" s="14">
        <v>77.360282897949219</v>
      </c>
      <c r="H629" s="5">
        <v>306</v>
      </c>
      <c r="I629" s="15" t="s">
        <v>3981</v>
      </c>
      <c r="J629" s="15">
        <v>5</v>
      </c>
      <c r="K629" s="3" t="s">
        <v>3857</v>
      </c>
      <c r="L629" s="3" t="s">
        <v>3909</v>
      </c>
      <c r="M629" s="3" t="s">
        <v>3917</v>
      </c>
      <c r="N629" s="3" t="s">
        <v>3921</v>
      </c>
      <c r="O629" s="5">
        <v>134</v>
      </c>
      <c r="P629" s="17">
        <v>0.28070175647735601</v>
      </c>
      <c r="Q629" s="5">
        <v>134</v>
      </c>
      <c r="R629" s="17">
        <v>0.28070175647735601</v>
      </c>
      <c r="S629" s="5">
        <v>133</v>
      </c>
      <c r="T629" s="17">
        <v>0.1666666716337204</v>
      </c>
      <c r="U629" s="5">
        <v>133</v>
      </c>
      <c r="V629" s="17">
        <v>0.1666666716337204</v>
      </c>
      <c r="W629" s="17">
        <v>0.438</v>
      </c>
      <c r="X629" s="17">
        <v>3.5999999999999997E-2</v>
      </c>
      <c r="Y629" s="17"/>
      <c r="Z629" s="17">
        <v>0.376</v>
      </c>
      <c r="AA629" s="17">
        <v>0.15</v>
      </c>
      <c r="AB629" s="17">
        <v>0</v>
      </c>
      <c r="AC629" s="17"/>
      <c r="AD629" s="17">
        <v>9.5000000000000001E-2</v>
      </c>
      <c r="AE629" s="17">
        <v>0.59119999999999995</v>
      </c>
      <c r="AF629" s="5">
        <v>0</v>
      </c>
      <c r="AG629" s="31">
        <v>11649.3896484375</v>
      </c>
      <c r="AH629" s="31">
        <v>11990.18</v>
      </c>
    </row>
    <row r="630" spans="1:34" x14ac:dyDescent="0.3">
      <c r="A630" s="4">
        <v>260065040</v>
      </c>
      <c r="B630" s="3" t="s">
        <v>115</v>
      </c>
      <c r="C630" s="3" t="s">
        <v>815</v>
      </c>
      <c r="D630" s="14">
        <v>86.491157531738281</v>
      </c>
      <c r="E630" s="14">
        <v>87.784683227539063</v>
      </c>
      <c r="F630" s="14">
        <v>88.773117065429688</v>
      </c>
      <c r="G630" s="14">
        <v>88.506294250488281</v>
      </c>
      <c r="H630" s="5">
        <v>306</v>
      </c>
      <c r="I630" s="15" t="s">
        <v>3981</v>
      </c>
      <c r="J630" s="15">
        <v>5</v>
      </c>
      <c r="K630" s="3" t="s">
        <v>3857</v>
      </c>
      <c r="L630" s="3" t="s">
        <v>3909</v>
      </c>
      <c r="M630" s="3" t="s">
        <v>3917</v>
      </c>
      <c r="N630" s="3" t="s">
        <v>3921</v>
      </c>
      <c r="O630" s="5">
        <v>155</v>
      </c>
      <c r="P630" s="17">
        <v>0.3984375</v>
      </c>
      <c r="Q630" s="5">
        <v>104</v>
      </c>
      <c r="R630" s="17">
        <v>0.39361703395843511</v>
      </c>
      <c r="S630" s="5">
        <v>155</v>
      </c>
      <c r="T630" s="17">
        <v>0.34375</v>
      </c>
      <c r="U630" s="5">
        <v>104</v>
      </c>
      <c r="V630" s="17">
        <v>0.28723403811454767</v>
      </c>
      <c r="W630" s="17">
        <v>0.222</v>
      </c>
      <c r="X630" s="17">
        <v>5.8999999999999997E-2</v>
      </c>
      <c r="Y630" s="17"/>
      <c r="Z630" s="17">
        <v>0.57200000000000006</v>
      </c>
      <c r="AA630" s="17">
        <v>0.127</v>
      </c>
      <c r="AB630" s="17">
        <v>1.9999999552965161E-2</v>
      </c>
      <c r="AC630" s="17">
        <v>3.5999999999999997E-2</v>
      </c>
      <c r="AD630" s="17">
        <v>9.1999999999999998E-2</v>
      </c>
      <c r="AE630" s="17">
        <v>0.59199999999999997</v>
      </c>
      <c r="AF630" s="5">
        <v>0</v>
      </c>
      <c r="AG630" s="31">
        <v>10990.830078125</v>
      </c>
      <c r="AH630" s="31">
        <v>11335.79</v>
      </c>
    </row>
    <row r="631" spans="1:34" x14ac:dyDescent="0.3">
      <c r="A631" s="4">
        <v>500073000</v>
      </c>
      <c r="B631" s="3" t="s">
        <v>259</v>
      </c>
      <c r="C631" s="3" t="s">
        <v>1334</v>
      </c>
      <c r="D631" s="14">
        <v>84.199073791503906</v>
      </c>
      <c r="E631" s="14">
        <v>80.641914367675781</v>
      </c>
      <c r="F631" s="14">
        <v>82.54449462890625</v>
      </c>
      <c r="G631" s="14">
        <v>82.935333251953125</v>
      </c>
      <c r="H631" s="5">
        <v>247</v>
      </c>
      <c r="I631" s="15">
        <v>6</v>
      </c>
      <c r="J631" s="15">
        <v>8</v>
      </c>
      <c r="K631" s="3" t="s">
        <v>3897</v>
      </c>
      <c r="L631" s="3" t="s">
        <v>3915</v>
      </c>
      <c r="M631" s="3" t="s">
        <v>3919</v>
      </c>
      <c r="N631" s="3" t="s">
        <v>3922</v>
      </c>
      <c r="O631" s="5">
        <v>462</v>
      </c>
      <c r="P631" s="17">
        <v>0.55744683742523193</v>
      </c>
      <c r="Q631" s="5">
        <v>157</v>
      </c>
      <c r="R631" s="17">
        <v>0.40322580933570862</v>
      </c>
      <c r="S631" s="5">
        <v>463</v>
      </c>
      <c r="T631" s="17">
        <v>0.34468084573745728</v>
      </c>
      <c r="U631" s="5">
        <v>158</v>
      </c>
      <c r="V631" s="17">
        <v>0.17741934955120089</v>
      </c>
      <c r="W631" s="17"/>
      <c r="X631" s="17">
        <v>2.4E-2</v>
      </c>
      <c r="Y631" s="17"/>
      <c r="Z631" s="17">
        <v>0.91500000000000004</v>
      </c>
      <c r="AA631" s="17">
        <v>3.5999999999999997E-2</v>
      </c>
      <c r="AB631" s="17">
        <v>2.400000020861626E-2</v>
      </c>
      <c r="AC631" s="17"/>
      <c r="AD631" s="17">
        <v>0.105</v>
      </c>
      <c r="AE631" s="17">
        <v>0.20100000000000001</v>
      </c>
      <c r="AF631" s="5">
        <v>0</v>
      </c>
      <c r="AG631" s="31">
        <v>11122.8203125</v>
      </c>
      <c r="AH631" s="31">
        <v>11595.04</v>
      </c>
    </row>
    <row r="632" spans="1:34" x14ac:dyDescent="0.3">
      <c r="A632" s="4">
        <v>500074060</v>
      </c>
      <c r="B632" s="3" t="s">
        <v>259</v>
      </c>
      <c r="C632" s="3" t="s">
        <v>1335</v>
      </c>
      <c r="D632" s="14">
        <v>82.143150329589844</v>
      </c>
      <c r="E632" s="14">
        <v>79.587387084960938</v>
      </c>
      <c r="F632" s="14">
        <v>82.047225952148438</v>
      </c>
      <c r="G632" s="14">
        <v>79.900779724121094</v>
      </c>
      <c r="H632" s="5">
        <v>216</v>
      </c>
      <c r="I632" s="15">
        <v>3</v>
      </c>
      <c r="J632" s="15">
        <v>5</v>
      </c>
      <c r="K632" s="3" t="s">
        <v>3897</v>
      </c>
      <c r="L632" s="3" t="s">
        <v>3915</v>
      </c>
      <c r="M632" s="3" t="s">
        <v>3919</v>
      </c>
      <c r="N632" s="3" t="s">
        <v>3922</v>
      </c>
      <c r="O632" s="5">
        <v>238</v>
      </c>
      <c r="P632" s="17">
        <v>0.42452830076217651</v>
      </c>
      <c r="Q632" s="5">
        <v>89</v>
      </c>
      <c r="R632" s="17">
        <v>0.26470589637756348</v>
      </c>
      <c r="S632" s="5">
        <v>239</v>
      </c>
      <c r="T632" s="17">
        <v>0.31132075190544128</v>
      </c>
      <c r="U632" s="5">
        <v>90</v>
      </c>
      <c r="V632" s="17">
        <v>0.1911764740943909</v>
      </c>
      <c r="W632" s="17"/>
      <c r="X632" s="17"/>
      <c r="Y632" s="17"/>
      <c r="Z632" s="17">
        <v>0.95800000000000007</v>
      </c>
      <c r="AA632" s="17"/>
      <c r="AB632" s="17">
        <v>4.1999999433755868E-2</v>
      </c>
      <c r="AC632" s="17"/>
      <c r="AD632" s="17">
        <v>0.10199999999999999</v>
      </c>
      <c r="AE632" s="17">
        <v>0.22900000000000001</v>
      </c>
      <c r="AF632" s="5">
        <v>0</v>
      </c>
      <c r="AG632" s="31">
        <v>12210.0400390625</v>
      </c>
      <c r="AH632" s="31">
        <v>12423.03</v>
      </c>
    </row>
    <row r="633" spans="1:34" x14ac:dyDescent="0.3">
      <c r="A633" s="4">
        <v>961042050</v>
      </c>
      <c r="B633" s="3" t="s">
        <v>455</v>
      </c>
      <c r="C633" s="3" t="s">
        <v>1884</v>
      </c>
      <c r="D633" s="14">
        <v>85.435432434082031</v>
      </c>
      <c r="E633" s="14">
        <v>87.14404296875</v>
      </c>
      <c r="F633" s="14">
        <v>81.114089965820313</v>
      </c>
      <c r="G633" s="14">
        <v>82.93084716796875</v>
      </c>
      <c r="H633" s="5">
        <v>426</v>
      </c>
      <c r="I633" s="15">
        <v>6</v>
      </c>
      <c r="J633" s="15">
        <v>8</v>
      </c>
      <c r="K633" s="3" t="s">
        <v>3882</v>
      </c>
      <c r="L633" s="3" t="s">
        <v>3915</v>
      </c>
      <c r="M633" s="3" t="s">
        <v>3919</v>
      </c>
      <c r="N633" s="3" t="s">
        <v>3922</v>
      </c>
      <c r="O633" s="5">
        <v>726</v>
      </c>
      <c r="P633" s="17">
        <v>0.2267759591341019</v>
      </c>
      <c r="Q633" s="5">
        <v>726</v>
      </c>
      <c r="R633" s="17">
        <v>0.2267759591341019</v>
      </c>
      <c r="S633" s="5">
        <v>723</v>
      </c>
      <c r="T633" s="17">
        <v>0.1035422310233116</v>
      </c>
      <c r="U633" s="5">
        <v>723</v>
      </c>
      <c r="V633" s="17">
        <v>0.1035422310233116</v>
      </c>
      <c r="W633" s="17">
        <v>0.98399999999999999</v>
      </c>
      <c r="X633" s="17"/>
      <c r="Y633" s="17"/>
      <c r="Z633" s="17"/>
      <c r="AA633" s="17"/>
      <c r="AB633" s="17">
        <v>1.6000000759959221E-2</v>
      </c>
      <c r="AC633" s="17"/>
      <c r="AD633" s="17">
        <v>0.16700000000000001</v>
      </c>
      <c r="AE633" s="17">
        <v>0.64400000000000002</v>
      </c>
      <c r="AF633" s="5">
        <v>1</v>
      </c>
      <c r="AG633" s="31">
        <v>6697.52001953125</v>
      </c>
      <c r="AH633" s="31">
        <v>8849.9</v>
      </c>
    </row>
    <row r="634" spans="1:34" x14ac:dyDescent="0.3">
      <c r="A634" s="4">
        <v>961044030</v>
      </c>
      <c r="B634" s="3" t="s">
        <v>455</v>
      </c>
      <c r="C634" s="3" t="s">
        <v>1885</v>
      </c>
      <c r="D634" s="14">
        <v>81.792160034179688</v>
      </c>
      <c r="E634" s="14">
        <v>83.351844787597656</v>
      </c>
      <c r="F634" s="14">
        <v>76.318321228027344</v>
      </c>
      <c r="G634" s="14">
        <v>76.942626953125</v>
      </c>
      <c r="H634" s="5">
        <v>141</v>
      </c>
      <c r="I634" s="15">
        <v>4</v>
      </c>
      <c r="J634" s="15">
        <v>6</v>
      </c>
      <c r="K634" s="3" t="s">
        <v>3882</v>
      </c>
      <c r="L634" s="3" t="s">
        <v>3915</v>
      </c>
      <c r="M634" s="3" t="s">
        <v>3919</v>
      </c>
      <c r="N634" s="3" t="s">
        <v>3922</v>
      </c>
      <c r="O634" s="5">
        <v>248</v>
      </c>
      <c r="P634" s="17">
        <v>0.13740457594394681</v>
      </c>
      <c r="Q634" s="5">
        <v>248</v>
      </c>
      <c r="R634" s="17">
        <v>0.13740457594394681</v>
      </c>
      <c r="S634" s="5">
        <v>249</v>
      </c>
      <c r="T634" s="17">
        <v>3.8167938590049737E-2</v>
      </c>
      <c r="U634" s="5">
        <v>249</v>
      </c>
      <c r="V634" s="17">
        <v>3.8167938590049737E-2</v>
      </c>
      <c r="W634" s="17">
        <v>0.95000000000000007</v>
      </c>
      <c r="X634" s="17"/>
      <c r="Y634" s="17"/>
      <c r="Z634" s="17"/>
      <c r="AA634" s="17"/>
      <c r="AB634" s="17">
        <v>5.000000074505806E-2</v>
      </c>
      <c r="AC634" s="17"/>
      <c r="AD634" s="17">
        <v>0.184</v>
      </c>
      <c r="AE634" s="17">
        <v>0.65639999999999998</v>
      </c>
      <c r="AF634" s="5">
        <v>1</v>
      </c>
      <c r="AG634" s="31">
        <v>5747.08984375</v>
      </c>
      <c r="AH634" s="31">
        <v>9496.64</v>
      </c>
    </row>
    <row r="635" spans="1:34" x14ac:dyDescent="0.3">
      <c r="A635" s="4">
        <v>961044040</v>
      </c>
      <c r="B635" s="3" t="s">
        <v>455</v>
      </c>
      <c r="C635" s="3" t="s">
        <v>1886</v>
      </c>
      <c r="D635" s="14">
        <v>84.665130615234375</v>
      </c>
      <c r="E635" s="14">
        <v>86.328346252441406</v>
      </c>
      <c r="F635" s="14">
        <v>82.328117370605469</v>
      </c>
      <c r="G635" s="14">
        <v>85.370025634765625</v>
      </c>
      <c r="H635" s="5">
        <v>529</v>
      </c>
      <c r="I635" s="15" t="s">
        <v>3980</v>
      </c>
      <c r="J635" s="15">
        <v>6</v>
      </c>
      <c r="K635" s="3" t="s">
        <v>3882</v>
      </c>
      <c r="L635" s="3" t="s">
        <v>3915</v>
      </c>
      <c r="M635" s="3" t="s">
        <v>3919</v>
      </c>
      <c r="N635" s="3" t="s">
        <v>3922</v>
      </c>
      <c r="O635" s="5">
        <v>363</v>
      </c>
      <c r="P635" s="17">
        <v>0.20377358794212341</v>
      </c>
      <c r="Q635" s="5">
        <v>363</v>
      </c>
      <c r="R635" s="17">
        <v>0.20377358794212341</v>
      </c>
      <c r="S635" s="5">
        <v>364</v>
      </c>
      <c r="T635" s="17">
        <v>3.0303031206130981E-2</v>
      </c>
      <c r="U635" s="5">
        <v>364</v>
      </c>
      <c r="V635" s="17">
        <v>3.0303031206130981E-2</v>
      </c>
      <c r="W635" s="17">
        <v>0.996</v>
      </c>
      <c r="X635" s="17"/>
      <c r="Y635" s="17"/>
      <c r="Z635" s="17"/>
      <c r="AA635" s="17"/>
      <c r="AB635" s="17">
        <v>4.0000001899898052E-3</v>
      </c>
      <c r="AC635" s="17"/>
      <c r="AD635" s="17">
        <v>0.121</v>
      </c>
      <c r="AE635" s="17">
        <v>0.71349999999999991</v>
      </c>
      <c r="AF635" s="5">
        <v>1</v>
      </c>
      <c r="AG635" s="31">
        <v>5805.56982421875</v>
      </c>
      <c r="AH635" s="31">
        <v>9059.93</v>
      </c>
    </row>
    <row r="636" spans="1:34" x14ac:dyDescent="0.3">
      <c r="A636" s="4">
        <v>961044070</v>
      </c>
      <c r="B636" s="3" t="s">
        <v>455</v>
      </c>
      <c r="C636" s="3" t="s">
        <v>1887</v>
      </c>
      <c r="D636" s="14">
        <v>81.476875305175781</v>
      </c>
      <c r="E636" s="14">
        <v>83.081344604492188</v>
      </c>
      <c r="F636" s="14">
        <v>80.594657897949219</v>
      </c>
      <c r="G636" s="14">
        <v>81.798088073730469</v>
      </c>
      <c r="H636" s="5">
        <v>193</v>
      </c>
      <c r="I636" s="15">
        <v>4</v>
      </c>
      <c r="J636" s="15">
        <v>6</v>
      </c>
      <c r="K636" s="3" t="s">
        <v>3882</v>
      </c>
      <c r="L636" s="3" t="s">
        <v>3915</v>
      </c>
      <c r="M636" s="3" t="s">
        <v>3919</v>
      </c>
      <c r="N636" s="3" t="s">
        <v>3922</v>
      </c>
      <c r="O636" s="5">
        <v>293</v>
      </c>
      <c r="P636" s="17">
        <v>0.17610062658786771</v>
      </c>
      <c r="Q636" s="5">
        <v>293</v>
      </c>
      <c r="R636" s="17">
        <v>0.17610062658786771</v>
      </c>
      <c r="S636" s="5">
        <v>292</v>
      </c>
      <c r="T636" s="17">
        <v>0.124223604798317</v>
      </c>
      <c r="U636" s="5">
        <v>292</v>
      </c>
      <c r="V636" s="17">
        <v>0.124223604798317</v>
      </c>
      <c r="W636" s="17">
        <v>0.97399999999999998</v>
      </c>
      <c r="X636" s="17"/>
      <c r="Y636" s="17"/>
      <c r="Z636" s="17"/>
      <c r="AA636" s="17"/>
      <c r="AB636" s="17">
        <v>2.60000005364418E-2</v>
      </c>
      <c r="AC636" s="17"/>
      <c r="AD636" s="17">
        <v>0.19700000000000001</v>
      </c>
      <c r="AE636" s="17">
        <v>0.63350000000000006</v>
      </c>
      <c r="AF636" s="5">
        <v>1</v>
      </c>
      <c r="AG636" s="31">
        <v>6598.33984375</v>
      </c>
      <c r="AH636" s="31">
        <v>10230.450000000001</v>
      </c>
    </row>
    <row r="637" spans="1:34" x14ac:dyDescent="0.3">
      <c r="A637" s="4">
        <v>511541050</v>
      </c>
      <c r="B637" s="3" t="s">
        <v>268</v>
      </c>
      <c r="C637" s="3" t="s">
        <v>1364</v>
      </c>
      <c r="D637" s="14">
        <v>89.695785522460938</v>
      </c>
      <c r="E637" s="14">
        <v>86.412017822265625</v>
      </c>
      <c r="F637" s="14">
        <v>86.797233581542969</v>
      </c>
      <c r="G637" s="14">
        <v>87.164115905761719</v>
      </c>
      <c r="H637" s="5">
        <v>290</v>
      </c>
      <c r="I637" s="15">
        <v>6</v>
      </c>
      <c r="J637" s="15">
        <v>12</v>
      </c>
      <c r="K637" s="3" t="s">
        <v>3893</v>
      </c>
      <c r="L637" s="3" t="s">
        <v>3908</v>
      </c>
      <c r="M637" s="3" t="s">
        <v>3917</v>
      </c>
      <c r="N637" s="3" t="s">
        <v>3921</v>
      </c>
      <c r="O637" s="5">
        <v>187</v>
      </c>
      <c r="P637" s="17">
        <v>0.36619716882705688</v>
      </c>
      <c r="Q637" s="5">
        <v>90</v>
      </c>
      <c r="R637" s="17">
        <v>0.25373134016990662</v>
      </c>
      <c r="S637" s="5">
        <v>187</v>
      </c>
      <c r="T637" s="17">
        <v>0.2416107356548309</v>
      </c>
      <c r="U637" s="5">
        <v>90</v>
      </c>
      <c r="V637" s="17">
        <v>0.1527777761220932</v>
      </c>
      <c r="W637" s="17"/>
      <c r="X637" s="17">
        <v>1.7000000000000001E-2</v>
      </c>
      <c r="Y637" s="17"/>
      <c r="Z637" s="17">
        <v>0.96199999999999997</v>
      </c>
      <c r="AA637" s="17"/>
      <c r="AB637" s="17">
        <v>2.0999999716877941E-2</v>
      </c>
      <c r="AC637" s="17"/>
      <c r="AD637" s="17">
        <v>0.1</v>
      </c>
      <c r="AE637" s="17">
        <v>0.38800000000000001</v>
      </c>
      <c r="AF637" s="5">
        <v>0</v>
      </c>
      <c r="AG637" s="31">
        <v>9796.169921875</v>
      </c>
      <c r="AH637" s="31">
        <v>10527.57</v>
      </c>
    </row>
    <row r="638" spans="1:34" x14ac:dyDescent="0.3">
      <c r="A638" s="4">
        <v>511544020</v>
      </c>
      <c r="B638" s="3" t="s">
        <v>268</v>
      </c>
      <c r="C638" s="3" t="s">
        <v>1365</v>
      </c>
      <c r="D638" s="14">
        <v>85.658470153808594</v>
      </c>
      <c r="E638" s="14">
        <v>87.059898376464844</v>
      </c>
      <c r="F638" s="14">
        <v>90.420219421386719</v>
      </c>
      <c r="G638" s="14">
        <v>90.069091796875</v>
      </c>
      <c r="H638" s="5">
        <v>220</v>
      </c>
      <c r="I638" s="15" t="s">
        <v>3981</v>
      </c>
      <c r="J638" s="15">
        <v>5</v>
      </c>
      <c r="K638" s="3" t="s">
        <v>3893</v>
      </c>
      <c r="L638" s="3" t="s">
        <v>3908</v>
      </c>
      <c r="M638" s="3" t="s">
        <v>3917</v>
      </c>
      <c r="N638" s="3" t="s">
        <v>3921</v>
      </c>
      <c r="O638" s="5">
        <v>152</v>
      </c>
      <c r="P638" s="17">
        <v>0.46728971600532532</v>
      </c>
      <c r="Q638" s="5">
        <v>81</v>
      </c>
      <c r="R638" s="17">
        <v>0</v>
      </c>
      <c r="S638" s="5">
        <v>152</v>
      </c>
      <c r="T638" s="17">
        <v>0.48598131537437439</v>
      </c>
      <c r="U638" s="5">
        <v>81</v>
      </c>
      <c r="V638" s="17">
        <v>0.30769231915473938</v>
      </c>
      <c r="W638" s="17"/>
      <c r="X638" s="17">
        <v>3.5999999999999997E-2</v>
      </c>
      <c r="Y638" s="17"/>
      <c r="Z638" s="17">
        <v>0.91400000000000003</v>
      </c>
      <c r="AA638" s="17">
        <v>3.2000000000000001E-2</v>
      </c>
      <c r="AB638" s="17">
        <v>1.7999999225139621E-2</v>
      </c>
      <c r="AC638" s="17"/>
      <c r="AD638" s="17">
        <v>0.11799999999999999</v>
      </c>
      <c r="AE638" s="17">
        <v>0.45200000000000001</v>
      </c>
      <c r="AF638" s="5">
        <v>0</v>
      </c>
      <c r="AG638" s="31">
        <v>8134.64013671875</v>
      </c>
      <c r="AH638" s="31">
        <v>8775.5400000000009</v>
      </c>
    </row>
    <row r="639" spans="1:34" x14ac:dyDescent="0.3">
      <c r="A639" s="4">
        <v>491483000</v>
      </c>
      <c r="B639" s="3" t="s">
        <v>253</v>
      </c>
      <c r="C639" s="3" t="s">
        <v>1306</v>
      </c>
      <c r="D639" s="14">
        <v>86.60888671875</v>
      </c>
      <c r="E639" s="14">
        <v>86.400871276855469</v>
      </c>
      <c r="F639" s="14">
        <v>89.574089050292969</v>
      </c>
      <c r="G639" s="14">
        <v>89.723770141601563</v>
      </c>
      <c r="H639" s="5">
        <v>569</v>
      </c>
      <c r="I639" s="15">
        <v>6</v>
      </c>
      <c r="J639" s="15">
        <v>8</v>
      </c>
      <c r="K639" s="3" t="s">
        <v>3797</v>
      </c>
      <c r="L639" s="3" t="s">
        <v>3907</v>
      </c>
      <c r="M639" s="3" t="s">
        <v>3916</v>
      </c>
      <c r="N639" s="3" t="s">
        <v>3924</v>
      </c>
      <c r="O639" s="5">
        <v>1010</v>
      </c>
      <c r="P639" s="17">
        <v>0.40046295523643488</v>
      </c>
      <c r="Q639" s="5">
        <v>773</v>
      </c>
      <c r="R639" s="17">
        <v>0.31498470902442932</v>
      </c>
      <c r="S639" s="5">
        <v>1008</v>
      </c>
      <c r="T639" s="17">
        <v>0.28240740299224848</v>
      </c>
      <c r="U639" s="5">
        <v>772</v>
      </c>
      <c r="V639" s="17">
        <v>0.22629968822002411</v>
      </c>
      <c r="W639" s="17">
        <v>4.7E-2</v>
      </c>
      <c r="X639" s="17">
        <v>9.0999999999999998E-2</v>
      </c>
      <c r="Y639" s="17"/>
      <c r="Z639" s="17">
        <v>0.73799999999999999</v>
      </c>
      <c r="AA639" s="17">
        <v>9.7000000000000003E-2</v>
      </c>
      <c r="AB639" s="17">
        <v>2.60000005364418E-2</v>
      </c>
      <c r="AC639" s="17">
        <v>1.7999999999999999E-2</v>
      </c>
      <c r="AD639" s="17">
        <v>0.248</v>
      </c>
      <c r="AE639" s="17">
        <v>0.68800000000000006</v>
      </c>
      <c r="AF639" s="5">
        <v>0</v>
      </c>
      <c r="AG639" s="31">
        <v>5999.0400390625</v>
      </c>
      <c r="AH639" s="31">
        <v>8921.92</v>
      </c>
    </row>
    <row r="640" spans="1:34" x14ac:dyDescent="0.3">
      <c r="A640" s="4">
        <v>491483030</v>
      </c>
      <c r="B640" s="3" t="s">
        <v>253</v>
      </c>
      <c r="C640" s="3" t="s">
        <v>1192</v>
      </c>
      <c r="D640" s="14">
        <v>88.64453125</v>
      </c>
      <c r="E640" s="14">
        <v>87.226951599121094</v>
      </c>
      <c r="F640" s="14">
        <v>89.380393981933594</v>
      </c>
      <c r="G640" s="14">
        <v>88.478195190429688</v>
      </c>
      <c r="H640" s="5">
        <v>601</v>
      </c>
      <c r="I640" s="15">
        <v>6</v>
      </c>
      <c r="J640" s="15">
        <v>8</v>
      </c>
      <c r="K640" s="3" t="s">
        <v>3797</v>
      </c>
      <c r="L640" s="3" t="s">
        <v>3907</v>
      </c>
      <c r="M640" s="3" t="s">
        <v>3916</v>
      </c>
      <c r="N640" s="3" t="s">
        <v>3924</v>
      </c>
      <c r="O640" s="5">
        <v>1057</v>
      </c>
      <c r="P640" s="17">
        <v>0.51546388864517212</v>
      </c>
      <c r="Q640" s="5">
        <v>635</v>
      </c>
      <c r="R640" s="17">
        <v>0.38113206624984741</v>
      </c>
      <c r="S640" s="5">
        <v>1055</v>
      </c>
      <c r="T640" s="17">
        <v>0.43092784285545349</v>
      </c>
      <c r="U640" s="5">
        <v>633</v>
      </c>
      <c r="V640" s="17">
        <v>0.30188679695129389</v>
      </c>
      <c r="W640" s="17">
        <v>0.04</v>
      </c>
      <c r="X640" s="17">
        <v>7.4999999999999997E-2</v>
      </c>
      <c r="Y640" s="17"/>
      <c r="Z640" s="17">
        <v>0.76400000000000001</v>
      </c>
      <c r="AA640" s="17">
        <v>8.7999999999999995E-2</v>
      </c>
      <c r="AB640" s="17">
        <v>3.2999999821186073E-2</v>
      </c>
      <c r="AC640" s="17">
        <v>0.01</v>
      </c>
      <c r="AD640" s="17">
        <v>0.191</v>
      </c>
      <c r="AE640" s="17">
        <v>0.51200000000000001</v>
      </c>
      <c r="AF640" s="5">
        <v>0</v>
      </c>
      <c r="AG640" s="31">
        <v>5118.3798828125</v>
      </c>
      <c r="AH640" s="31">
        <v>7858.94</v>
      </c>
    </row>
    <row r="641" spans="1:34" x14ac:dyDescent="0.3">
      <c r="A641" s="4">
        <v>491483050</v>
      </c>
      <c r="B641" s="3" t="s">
        <v>253</v>
      </c>
      <c r="C641" s="3" t="s">
        <v>1307</v>
      </c>
      <c r="D641" s="14">
        <v>92.223068237304688</v>
      </c>
      <c r="E641" s="14">
        <v>92.857101440429688</v>
      </c>
      <c r="F641" s="14">
        <v>89.442863464355469</v>
      </c>
      <c r="G641" s="14">
        <v>90.068717956542969</v>
      </c>
      <c r="H641" s="5">
        <v>623</v>
      </c>
      <c r="I641" s="15">
        <v>6</v>
      </c>
      <c r="J641" s="15">
        <v>8</v>
      </c>
      <c r="K641" s="3" t="s">
        <v>3797</v>
      </c>
      <c r="L641" s="3" t="s">
        <v>3907</v>
      </c>
      <c r="M641" s="3" t="s">
        <v>3916</v>
      </c>
      <c r="N641" s="3" t="s">
        <v>3924</v>
      </c>
      <c r="O641" s="5">
        <v>1088</v>
      </c>
      <c r="P641" s="17">
        <v>0.43827161192893982</v>
      </c>
      <c r="Q641" s="5">
        <v>779</v>
      </c>
      <c r="R641" s="17">
        <v>0.3571428656578064</v>
      </c>
      <c r="S641" s="5">
        <v>1094</v>
      </c>
      <c r="T641" s="17">
        <v>0.25462013483047491</v>
      </c>
      <c r="U641" s="5">
        <v>785</v>
      </c>
      <c r="V641" s="17">
        <v>0.16913945972919461</v>
      </c>
      <c r="W641" s="17">
        <v>4.2000000000000003E-2</v>
      </c>
      <c r="X641" s="17">
        <v>0.124</v>
      </c>
      <c r="Y641" s="17">
        <v>1.7999999999999999E-2</v>
      </c>
      <c r="Z641" s="17">
        <v>0.68200000000000005</v>
      </c>
      <c r="AA641" s="17">
        <v>8.5000000000000006E-2</v>
      </c>
      <c r="AB641" s="17">
        <v>5.000000074505806E-2</v>
      </c>
      <c r="AC641" s="17">
        <v>7.3999999999999996E-2</v>
      </c>
      <c r="AD641" s="17">
        <v>0.18</v>
      </c>
      <c r="AE641" s="17">
        <v>0.65700000000000003</v>
      </c>
      <c r="AF641" s="5">
        <v>0</v>
      </c>
      <c r="AG641" s="31">
        <v>4799.9501953125</v>
      </c>
      <c r="AH641" s="31">
        <v>7564.72</v>
      </c>
    </row>
    <row r="642" spans="1:34" x14ac:dyDescent="0.3">
      <c r="A642" s="4">
        <v>491484030</v>
      </c>
      <c r="B642" s="3" t="s">
        <v>253</v>
      </c>
      <c r="C642" s="3" t="s">
        <v>1308</v>
      </c>
      <c r="D642" s="14">
        <v>90.768829345703125</v>
      </c>
      <c r="E642" s="14">
        <v>89.989654541015625</v>
      </c>
      <c r="F642" s="14">
        <v>88.25360107421875</v>
      </c>
      <c r="G642" s="14">
        <v>86.175865173339844</v>
      </c>
      <c r="H642" s="5">
        <v>535</v>
      </c>
      <c r="I642" s="15" t="s">
        <v>3981</v>
      </c>
      <c r="J642" s="15">
        <v>5</v>
      </c>
      <c r="K642" s="3" t="s">
        <v>3797</v>
      </c>
      <c r="L642" s="3" t="s">
        <v>3907</v>
      </c>
      <c r="M642" s="3" t="s">
        <v>3916</v>
      </c>
      <c r="N642" s="3" t="s">
        <v>3924</v>
      </c>
      <c r="O642" s="5">
        <v>224</v>
      </c>
      <c r="P642" s="17">
        <v>0.35746607184410101</v>
      </c>
      <c r="Q642" s="5">
        <v>167</v>
      </c>
      <c r="R642" s="17">
        <v>0.27027025818824768</v>
      </c>
      <c r="S642" s="5">
        <v>224</v>
      </c>
      <c r="T642" s="17">
        <v>0.29864254593849182</v>
      </c>
      <c r="U642" s="5">
        <v>167</v>
      </c>
      <c r="V642" s="17">
        <v>0.17567567527294159</v>
      </c>
      <c r="W642" s="17">
        <v>3.5999999999999997E-2</v>
      </c>
      <c r="X642" s="17">
        <v>0.10100000000000001</v>
      </c>
      <c r="Y642" s="17">
        <v>2.4E-2</v>
      </c>
      <c r="Z642" s="17">
        <v>0.72499999999999998</v>
      </c>
      <c r="AA642" s="17">
        <v>9.9000000000000005E-2</v>
      </c>
      <c r="AB642" s="17">
        <v>1.499999966472387E-2</v>
      </c>
      <c r="AC642" s="17"/>
      <c r="AD642" s="17">
        <v>0.17899999999999999</v>
      </c>
      <c r="AE642" s="17">
        <v>0.629</v>
      </c>
      <c r="AF642" s="5">
        <v>0</v>
      </c>
      <c r="AG642" s="31">
        <v>5553.68017578125</v>
      </c>
      <c r="AH642" s="31">
        <v>8350.15</v>
      </c>
    </row>
    <row r="643" spans="1:34" x14ac:dyDescent="0.3">
      <c r="A643" s="4">
        <v>491484040</v>
      </c>
      <c r="B643" s="3" t="s">
        <v>253</v>
      </c>
      <c r="C643" s="3" t="s">
        <v>1309</v>
      </c>
      <c r="D643" s="14">
        <v>91.877433776855469</v>
      </c>
      <c r="E643" s="14">
        <v>89.756332397460938</v>
      </c>
      <c r="F643" s="14">
        <v>90.388519287109375</v>
      </c>
      <c r="G643" s="14">
        <v>89.81427001953125</v>
      </c>
      <c r="H643" s="5">
        <v>156</v>
      </c>
      <c r="I643" s="15" t="s">
        <v>3981</v>
      </c>
      <c r="J643" s="15">
        <v>5</v>
      </c>
      <c r="K643" s="3" t="s">
        <v>3797</v>
      </c>
      <c r="L643" s="3" t="s">
        <v>3907</v>
      </c>
      <c r="M643" s="3" t="s">
        <v>3916</v>
      </c>
      <c r="N643" s="3" t="s">
        <v>3924</v>
      </c>
      <c r="O643" s="5">
        <v>87</v>
      </c>
      <c r="P643" s="17">
        <v>0.39130434393882751</v>
      </c>
      <c r="Q643" s="5">
        <v>58</v>
      </c>
      <c r="R643" s="17">
        <v>0.20000000298023221</v>
      </c>
      <c r="S643" s="5">
        <v>87</v>
      </c>
      <c r="T643" s="17">
        <v>0.43478259444236761</v>
      </c>
      <c r="U643" s="5">
        <v>58</v>
      </c>
      <c r="V643" s="17">
        <v>0.30000001192092901</v>
      </c>
      <c r="W643" s="17"/>
      <c r="X643" s="17">
        <v>6.4000000000000001E-2</v>
      </c>
      <c r="Y643" s="17"/>
      <c r="Z643" s="17">
        <v>0.77600000000000002</v>
      </c>
      <c r="AA643" s="17">
        <v>0.122</v>
      </c>
      <c r="AB643" s="17">
        <v>3.7999998778104782E-2</v>
      </c>
      <c r="AC643" s="17"/>
      <c r="AD643" s="17">
        <v>9.6000000000000002E-2</v>
      </c>
      <c r="AE643" s="17">
        <v>0.62</v>
      </c>
      <c r="AF643" s="5">
        <v>0</v>
      </c>
      <c r="AG643" s="31">
        <v>8868.4599609375</v>
      </c>
      <c r="AH643" s="31">
        <v>9811.5499999999993</v>
      </c>
    </row>
    <row r="644" spans="1:34" x14ac:dyDescent="0.3">
      <c r="A644" s="4">
        <v>491484060</v>
      </c>
      <c r="B644" s="3" t="s">
        <v>253</v>
      </c>
      <c r="C644" s="3" t="s">
        <v>1310</v>
      </c>
      <c r="D644" s="14">
        <v>86.339309692382813</v>
      </c>
      <c r="E644" s="14">
        <v>87.522056579589844</v>
      </c>
      <c r="F644" s="14">
        <v>86.540847778320313</v>
      </c>
      <c r="G644" s="14">
        <v>83.865585327148438</v>
      </c>
      <c r="H644" s="5">
        <v>422</v>
      </c>
      <c r="I644" s="15" t="s">
        <v>3981</v>
      </c>
      <c r="J644" s="15">
        <v>5</v>
      </c>
      <c r="K644" s="3" t="s">
        <v>3797</v>
      </c>
      <c r="L644" s="3" t="s">
        <v>3907</v>
      </c>
      <c r="M644" s="3" t="s">
        <v>3916</v>
      </c>
      <c r="N644" s="3" t="s">
        <v>3924</v>
      </c>
      <c r="O644" s="5">
        <v>185</v>
      </c>
      <c r="P644" s="17">
        <v>0.23888888955116269</v>
      </c>
      <c r="Q644" s="5">
        <v>130</v>
      </c>
      <c r="R644" s="17">
        <v>0.16806723177433011</v>
      </c>
      <c r="S644" s="5">
        <v>186</v>
      </c>
      <c r="T644" s="17">
        <v>0.18888889253139499</v>
      </c>
      <c r="U644" s="5">
        <v>131</v>
      </c>
      <c r="V644" s="17">
        <v>0.1260504275560379</v>
      </c>
      <c r="W644" s="17">
        <v>2.8000000000000001E-2</v>
      </c>
      <c r="X644" s="17">
        <v>9.5000000000000001E-2</v>
      </c>
      <c r="Y644" s="17">
        <v>1.4E-2</v>
      </c>
      <c r="Z644" s="17">
        <v>0.73899999999999999</v>
      </c>
      <c r="AA644" s="17">
        <v>7.8E-2</v>
      </c>
      <c r="AB644" s="17">
        <v>4.5000001788139343E-2</v>
      </c>
      <c r="AC644" s="17">
        <v>3.3000000000000002E-2</v>
      </c>
      <c r="AD644" s="17">
        <v>0.13</v>
      </c>
      <c r="AE644" s="17">
        <v>0.61399999999999999</v>
      </c>
      <c r="AF644" s="5">
        <v>0</v>
      </c>
      <c r="AG644" s="31">
        <v>4683.3701171875</v>
      </c>
      <c r="AH644" s="31">
        <v>7279.24</v>
      </c>
    </row>
    <row r="645" spans="1:34" x14ac:dyDescent="0.3">
      <c r="A645" s="4">
        <v>491484100</v>
      </c>
      <c r="B645" s="3" t="s">
        <v>253</v>
      </c>
      <c r="C645" s="3" t="s">
        <v>1311</v>
      </c>
      <c r="D645" s="14">
        <v>87.075736999511719</v>
      </c>
      <c r="E645" s="14">
        <v>86.071113586425781</v>
      </c>
      <c r="F645" s="14">
        <v>84.822288513183594</v>
      </c>
      <c r="G645" s="14">
        <v>83.864631652832031</v>
      </c>
      <c r="H645" s="5">
        <v>239</v>
      </c>
      <c r="I645" s="15" t="s">
        <v>3981</v>
      </c>
      <c r="J645" s="15">
        <v>5</v>
      </c>
      <c r="K645" s="3" t="s">
        <v>3797</v>
      </c>
      <c r="L645" s="3" t="s">
        <v>3907</v>
      </c>
      <c r="M645" s="3" t="s">
        <v>3916</v>
      </c>
      <c r="N645" s="3" t="s">
        <v>3924</v>
      </c>
      <c r="O645" s="5">
        <v>111</v>
      </c>
      <c r="P645" s="17">
        <v>0.43010753393173218</v>
      </c>
      <c r="Q645" s="5">
        <v>81</v>
      </c>
      <c r="R645" s="17">
        <v>0.25862067937850952</v>
      </c>
      <c r="S645" s="5">
        <v>111</v>
      </c>
      <c r="T645" s="17">
        <v>0.36559140682220459</v>
      </c>
      <c r="U645" s="5">
        <v>81</v>
      </c>
      <c r="V645" s="17">
        <v>0.20689655840396881</v>
      </c>
      <c r="W645" s="17">
        <v>3.7999999999999999E-2</v>
      </c>
      <c r="X645" s="17">
        <v>8.4000000000000005E-2</v>
      </c>
      <c r="Y645" s="17"/>
      <c r="Z645" s="17">
        <v>0.71499999999999997</v>
      </c>
      <c r="AA645" s="17">
        <v>9.6000000000000002E-2</v>
      </c>
      <c r="AB645" s="17">
        <v>6.7000001668930054E-2</v>
      </c>
      <c r="AC645" s="17"/>
      <c r="AD645" s="17">
        <v>0.255</v>
      </c>
      <c r="AE645" s="17">
        <v>0.56300000000000006</v>
      </c>
      <c r="AF645" s="5">
        <v>0</v>
      </c>
      <c r="AG645" s="31">
        <v>5654.7001953125</v>
      </c>
      <c r="AH645" s="31">
        <v>8589.9</v>
      </c>
    </row>
    <row r="646" spans="1:34" x14ac:dyDescent="0.3">
      <c r="A646" s="4">
        <v>491484170</v>
      </c>
      <c r="B646" s="3" t="s">
        <v>253</v>
      </c>
      <c r="C646" s="3" t="s">
        <v>1312</v>
      </c>
      <c r="D646" s="14">
        <v>82.130973815917969</v>
      </c>
      <c r="E646" s="14">
        <v>82.076919555664063</v>
      </c>
      <c r="F646" s="14">
        <v>86.487800598144531</v>
      </c>
      <c r="G646" s="14">
        <v>85.224044799804688</v>
      </c>
      <c r="H646" s="5">
        <v>496</v>
      </c>
      <c r="I646" s="15" t="s">
        <v>3981</v>
      </c>
      <c r="J646" s="15">
        <v>5</v>
      </c>
      <c r="K646" s="3" t="s">
        <v>3797</v>
      </c>
      <c r="L646" s="3" t="s">
        <v>3907</v>
      </c>
      <c r="M646" s="3" t="s">
        <v>3916</v>
      </c>
      <c r="N646" s="3" t="s">
        <v>3924</v>
      </c>
      <c r="O646" s="5">
        <v>233</v>
      </c>
      <c r="P646" s="17">
        <v>0.3227272629737854</v>
      </c>
      <c r="Q646" s="5">
        <v>163</v>
      </c>
      <c r="R646" s="17">
        <v>0.20000000298023221</v>
      </c>
      <c r="S646" s="5">
        <v>232</v>
      </c>
      <c r="T646" s="17">
        <v>0.30493274331092829</v>
      </c>
      <c r="U646" s="5">
        <v>163</v>
      </c>
      <c r="V646" s="17">
        <v>0.20253165066242221</v>
      </c>
      <c r="W646" s="17">
        <v>2.8000000000000001E-2</v>
      </c>
      <c r="X646" s="17">
        <v>0.183</v>
      </c>
      <c r="Y646" s="17">
        <v>2.4E-2</v>
      </c>
      <c r="Z646" s="17">
        <v>0.59099999999999997</v>
      </c>
      <c r="AA646" s="17">
        <v>0.113</v>
      </c>
      <c r="AB646" s="17">
        <v>5.9999998658895493E-2</v>
      </c>
      <c r="AC646" s="17">
        <v>0.20200000000000001</v>
      </c>
      <c r="AD646" s="17">
        <v>0.123</v>
      </c>
      <c r="AE646" s="17">
        <v>0.64200000000000002</v>
      </c>
      <c r="AF646" s="5">
        <v>0</v>
      </c>
      <c r="AG646" s="31">
        <v>5057.60009765625</v>
      </c>
      <c r="AH646" s="31">
        <v>8121.62</v>
      </c>
    </row>
    <row r="647" spans="1:34" x14ac:dyDescent="0.3">
      <c r="A647" s="4">
        <v>491484180</v>
      </c>
      <c r="B647" s="3" t="s">
        <v>253</v>
      </c>
      <c r="C647" s="3" t="s">
        <v>741</v>
      </c>
      <c r="D647" s="14">
        <v>93.518463134765625</v>
      </c>
      <c r="E647" s="14">
        <v>93.904624938964844</v>
      </c>
      <c r="F647" s="14">
        <v>93.68511962890625</v>
      </c>
      <c r="G647" s="14">
        <v>92.939544677734375</v>
      </c>
      <c r="H647" s="5">
        <v>188</v>
      </c>
      <c r="I647" s="15" t="s">
        <v>3981</v>
      </c>
      <c r="J647" s="15">
        <v>5</v>
      </c>
      <c r="K647" s="3" t="s">
        <v>3797</v>
      </c>
      <c r="L647" s="3" t="s">
        <v>3907</v>
      </c>
      <c r="M647" s="3" t="s">
        <v>3916</v>
      </c>
      <c r="N647" s="3" t="s">
        <v>3924</v>
      </c>
      <c r="O647" s="5">
        <v>100</v>
      </c>
      <c r="P647" s="17">
        <v>0.42105263471603388</v>
      </c>
      <c r="Q647" s="5">
        <v>80</v>
      </c>
      <c r="R647" s="17">
        <v>0.38983049988746638</v>
      </c>
      <c r="S647" s="5">
        <v>100</v>
      </c>
      <c r="T647" s="17">
        <v>0.3333333432674408</v>
      </c>
      <c r="U647" s="5">
        <v>80</v>
      </c>
      <c r="V647" s="17">
        <v>0.32758620381355291</v>
      </c>
      <c r="W647" s="17">
        <v>2.7E-2</v>
      </c>
      <c r="X647" s="17">
        <v>3.6999999999999998E-2</v>
      </c>
      <c r="Y647" s="17"/>
      <c r="Z647" s="17">
        <v>0.81400000000000006</v>
      </c>
      <c r="AA647" s="17">
        <v>0.09</v>
      </c>
      <c r="AB647" s="17">
        <v>3.2000001519918442E-2</v>
      </c>
      <c r="AC647" s="17"/>
      <c r="AD647" s="17">
        <v>0.20200000000000001</v>
      </c>
      <c r="AE647" s="17">
        <v>0.77</v>
      </c>
      <c r="AF647" s="5">
        <v>0</v>
      </c>
      <c r="AG647" s="31">
        <v>6004.16015625</v>
      </c>
      <c r="AH647" s="31">
        <v>9437.5499999999993</v>
      </c>
    </row>
    <row r="648" spans="1:34" x14ac:dyDescent="0.3">
      <c r="A648" s="4">
        <v>491484200</v>
      </c>
      <c r="B648" s="3" t="s">
        <v>253</v>
      </c>
      <c r="C648" s="3" t="s">
        <v>1313</v>
      </c>
      <c r="D648" s="14">
        <v>88.733894348144531</v>
      </c>
      <c r="E648" s="14">
        <v>88.548812866210938</v>
      </c>
      <c r="F648" s="14">
        <v>90.726333618164063</v>
      </c>
      <c r="G648" s="14">
        <v>89.874832153320313</v>
      </c>
      <c r="H648" s="5">
        <v>290</v>
      </c>
      <c r="I648" s="15" t="s">
        <v>3981</v>
      </c>
      <c r="J648" s="15">
        <v>5</v>
      </c>
      <c r="K648" s="3" t="s">
        <v>3797</v>
      </c>
      <c r="L648" s="3" t="s">
        <v>3907</v>
      </c>
      <c r="M648" s="3" t="s">
        <v>3916</v>
      </c>
      <c r="N648" s="3" t="s">
        <v>3924</v>
      </c>
      <c r="O648" s="5">
        <v>141</v>
      </c>
      <c r="P648" s="17">
        <v>0.48760330677032471</v>
      </c>
      <c r="Q648" s="5">
        <v>80</v>
      </c>
      <c r="R648" s="17">
        <v>0.40277779102325439</v>
      </c>
      <c r="S648" s="5">
        <v>141</v>
      </c>
      <c r="T648" s="17">
        <v>0.46280992031097412</v>
      </c>
      <c r="U648" s="5">
        <v>80</v>
      </c>
      <c r="V648" s="17">
        <v>0.4583333432674408</v>
      </c>
      <c r="W648" s="17">
        <v>4.4999999999999998E-2</v>
      </c>
      <c r="X648" s="17">
        <v>5.1999999999999998E-2</v>
      </c>
      <c r="Y648" s="17"/>
      <c r="Z648" s="17">
        <v>0.752</v>
      </c>
      <c r="AA648" s="17">
        <v>0.121</v>
      </c>
      <c r="AB648" s="17">
        <v>3.0999999493360519E-2</v>
      </c>
      <c r="AC648" s="17"/>
      <c r="AD648" s="17">
        <v>9.2999999999999999E-2</v>
      </c>
      <c r="AE648" s="17">
        <v>0.56400000000000006</v>
      </c>
      <c r="AF648" s="5">
        <v>0</v>
      </c>
      <c r="AG648" s="31">
        <v>5787.81982421875</v>
      </c>
      <c r="AH648" s="31">
        <v>7073.98</v>
      </c>
    </row>
    <row r="649" spans="1:34" x14ac:dyDescent="0.3">
      <c r="A649" s="4">
        <v>491484260</v>
      </c>
      <c r="B649" s="3" t="s">
        <v>253</v>
      </c>
      <c r="C649" s="3" t="s">
        <v>1314</v>
      </c>
      <c r="D649" s="14">
        <v>82.896141052246094</v>
      </c>
      <c r="E649" s="14">
        <v>84.602668762207031</v>
      </c>
      <c r="F649" s="14">
        <v>86.914703369140625</v>
      </c>
      <c r="G649" s="14">
        <v>88.212120056152344</v>
      </c>
      <c r="H649" s="5">
        <v>294</v>
      </c>
      <c r="I649" s="15" t="s">
        <v>3981</v>
      </c>
      <c r="J649" s="15">
        <v>5</v>
      </c>
      <c r="K649" s="3" t="s">
        <v>3797</v>
      </c>
      <c r="L649" s="3" t="s">
        <v>3907</v>
      </c>
      <c r="M649" s="3" t="s">
        <v>3916</v>
      </c>
      <c r="N649" s="3" t="s">
        <v>3924</v>
      </c>
      <c r="O649" s="5">
        <v>140</v>
      </c>
      <c r="P649" s="17">
        <v>0.28695651888847351</v>
      </c>
      <c r="Q649" s="5">
        <v>123</v>
      </c>
      <c r="R649" s="17">
        <v>0.239999994635582</v>
      </c>
      <c r="S649" s="5">
        <v>140</v>
      </c>
      <c r="T649" s="17">
        <v>0.26086956262588501</v>
      </c>
      <c r="U649" s="5">
        <v>123</v>
      </c>
      <c r="V649" s="17">
        <v>0.2099999934434891</v>
      </c>
      <c r="W649" s="17">
        <v>9.9000000000000005E-2</v>
      </c>
      <c r="X649" s="17">
        <v>0.10199999999999999</v>
      </c>
      <c r="Y649" s="17">
        <v>2.4E-2</v>
      </c>
      <c r="Z649" s="17">
        <v>0.64600000000000002</v>
      </c>
      <c r="AA649" s="17">
        <v>0.112</v>
      </c>
      <c r="AB649" s="17">
        <v>1.7000000923871991E-2</v>
      </c>
      <c r="AC649" s="17"/>
      <c r="AD649" s="17">
        <v>0.17399999999999999</v>
      </c>
      <c r="AE649" s="17">
        <v>0.83799999999999997</v>
      </c>
      <c r="AF649" s="5">
        <v>0</v>
      </c>
      <c r="AG649" s="31">
        <v>5470.0498046875</v>
      </c>
      <c r="AH649" s="31">
        <v>8377.64</v>
      </c>
    </row>
    <row r="650" spans="1:34" x14ac:dyDescent="0.3">
      <c r="A650" s="4">
        <v>491484300</v>
      </c>
      <c r="B650" s="3" t="s">
        <v>253</v>
      </c>
      <c r="C650" s="3" t="s">
        <v>1315</v>
      </c>
      <c r="D650" s="14">
        <v>87.050193786621094</v>
      </c>
      <c r="E650" s="14">
        <v>85.994560241699219</v>
      </c>
      <c r="F650" s="14">
        <v>84.859764099121094</v>
      </c>
      <c r="G650" s="14">
        <v>84.560630798339844</v>
      </c>
      <c r="H650" s="5">
        <v>231</v>
      </c>
      <c r="I650" s="15" t="s">
        <v>3981</v>
      </c>
      <c r="J650" s="15">
        <v>5</v>
      </c>
      <c r="K650" s="3" t="s">
        <v>3797</v>
      </c>
      <c r="L650" s="3" t="s">
        <v>3907</v>
      </c>
      <c r="M650" s="3" t="s">
        <v>3916</v>
      </c>
      <c r="N650" s="3" t="s">
        <v>3924</v>
      </c>
      <c r="O650" s="5">
        <v>113</v>
      </c>
      <c r="P650" s="17">
        <v>0.3404255211353302</v>
      </c>
      <c r="Q650" s="5">
        <v>82</v>
      </c>
      <c r="R650" s="17">
        <v>0.31343284249305731</v>
      </c>
      <c r="S650" s="5">
        <v>113</v>
      </c>
      <c r="T650" s="17">
        <v>0.24468085169792181</v>
      </c>
      <c r="U650" s="5">
        <v>82</v>
      </c>
      <c r="V650" s="17">
        <v>0.20895522832870481</v>
      </c>
      <c r="W650" s="17"/>
      <c r="X650" s="17">
        <v>0.13</v>
      </c>
      <c r="Y650" s="17"/>
      <c r="Z650" s="17">
        <v>0.68</v>
      </c>
      <c r="AA650" s="17">
        <v>0.13</v>
      </c>
      <c r="AB650" s="17">
        <v>6.1000000685453408E-2</v>
      </c>
      <c r="AC650" s="17">
        <v>2.1999999999999999E-2</v>
      </c>
      <c r="AD650" s="17">
        <v>0.156</v>
      </c>
      <c r="AE650" s="17">
        <v>0.58799999999999997</v>
      </c>
      <c r="AF650" s="5">
        <v>0</v>
      </c>
      <c r="AG650" s="31">
        <v>4970.06005859375</v>
      </c>
      <c r="AH650" s="31">
        <v>7889.16</v>
      </c>
    </row>
    <row r="651" spans="1:34" x14ac:dyDescent="0.3">
      <c r="A651" s="4">
        <v>491484320</v>
      </c>
      <c r="B651" s="3" t="s">
        <v>253</v>
      </c>
      <c r="C651" s="3" t="s">
        <v>1316</v>
      </c>
      <c r="D651" s="14">
        <v>82.907501220703125</v>
      </c>
      <c r="E651" s="14">
        <v>82.077217102050781</v>
      </c>
      <c r="F651" s="14">
        <v>86.320762634277344</v>
      </c>
      <c r="G651" s="14">
        <v>83.705062866210938</v>
      </c>
      <c r="H651" s="5">
        <v>400</v>
      </c>
      <c r="I651" s="15" t="s">
        <v>3981</v>
      </c>
      <c r="J651" s="15">
        <v>5</v>
      </c>
      <c r="K651" s="3" t="s">
        <v>3797</v>
      </c>
      <c r="L651" s="3" t="s">
        <v>3907</v>
      </c>
      <c r="M651" s="3" t="s">
        <v>3916</v>
      </c>
      <c r="N651" s="3" t="s">
        <v>3924</v>
      </c>
      <c r="O651" s="5">
        <v>201</v>
      </c>
      <c r="P651" s="17">
        <v>0.46875</v>
      </c>
      <c r="Q651" s="5">
        <v>115</v>
      </c>
      <c r="R651" s="17">
        <v>0.3404255211353302</v>
      </c>
      <c r="S651" s="5">
        <v>199</v>
      </c>
      <c r="T651" s="17">
        <v>0.39790576696395868</v>
      </c>
      <c r="U651" s="5">
        <v>114</v>
      </c>
      <c r="V651" s="17">
        <v>0.26881721615791321</v>
      </c>
      <c r="W651" s="17">
        <v>2.8000000000000001E-2</v>
      </c>
      <c r="X651" s="17">
        <v>5.2999999999999999E-2</v>
      </c>
      <c r="Y651" s="17"/>
      <c r="Z651" s="17">
        <v>0.80500000000000005</v>
      </c>
      <c r="AA651" s="17">
        <v>8.3000000000000004E-2</v>
      </c>
      <c r="AB651" s="17">
        <v>3.2000001519918442E-2</v>
      </c>
      <c r="AC651" s="17"/>
      <c r="AD651" s="17">
        <v>0.15</v>
      </c>
      <c r="AE651" s="17">
        <v>0.47099999999999997</v>
      </c>
      <c r="AF651" s="5">
        <v>0</v>
      </c>
      <c r="AG651" s="31">
        <v>4737.89990234375</v>
      </c>
      <c r="AH651" s="31">
        <v>7700.42</v>
      </c>
    </row>
    <row r="652" spans="1:34" x14ac:dyDescent="0.3">
      <c r="A652" s="4">
        <v>491484360</v>
      </c>
      <c r="B652" s="3" t="s">
        <v>253</v>
      </c>
      <c r="C652" s="3" t="s">
        <v>1317</v>
      </c>
      <c r="D652" s="14">
        <v>81.943878173828125</v>
      </c>
      <c r="E652" s="14">
        <v>82.820960998535156</v>
      </c>
      <c r="F652" s="14">
        <v>85.884803771972656</v>
      </c>
      <c r="G652" s="14">
        <v>86.280326843261719</v>
      </c>
      <c r="H652" s="5">
        <v>179</v>
      </c>
      <c r="I652" s="15" t="s">
        <v>3981</v>
      </c>
      <c r="J652" s="15">
        <v>5</v>
      </c>
      <c r="K652" s="3" t="s">
        <v>3797</v>
      </c>
      <c r="L652" s="3" t="s">
        <v>3907</v>
      </c>
      <c r="M652" s="3" t="s">
        <v>3916</v>
      </c>
      <c r="N652" s="3" t="s">
        <v>3924</v>
      </c>
      <c r="O652" s="5">
        <v>107</v>
      </c>
      <c r="P652" s="17">
        <v>0.31428572535514832</v>
      </c>
      <c r="Q652" s="5">
        <v>97</v>
      </c>
      <c r="R652" s="17">
        <v>0.31147539615631098</v>
      </c>
      <c r="S652" s="5">
        <v>107</v>
      </c>
      <c r="T652" s="17">
        <v>0.22857142984867099</v>
      </c>
      <c r="U652" s="5">
        <v>97</v>
      </c>
      <c r="V652" s="17">
        <v>0.24590164422988889</v>
      </c>
      <c r="W652" s="17">
        <v>3.9E-2</v>
      </c>
      <c r="X652" s="17">
        <v>0.10100000000000001</v>
      </c>
      <c r="Y652" s="17"/>
      <c r="Z652" s="17">
        <v>0.70399999999999996</v>
      </c>
      <c r="AA652" s="17">
        <v>0.11700000000000001</v>
      </c>
      <c r="AB652" s="17">
        <v>3.9000000804662698E-2</v>
      </c>
      <c r="AC652" s="17"/>
      <c r="AD652" s="17">
        <v>0.151</v>
      </c>
      <c r="AE652" s="17">
        <v>0.83000000000000007</v>
      </c>
      <c r="AF652" s="5">
        <v>0</v>
      </c>
      <c r="AG652" s="31">
        <v>5906.68017578125</v>
      </c>
      <c r="AH652" s="31">
        <v>8928.48</v>
      </c>
    </row>
    <row r="653" spans="1:34" x14ac:dyDescent="0.3">
      <c r="A653" s="4">
        <v>461374020</v>
      </c>
      <c r="B653" s="3" t="s">
        <v>210</v>
      </c>
      <c r="C653" s="3" t="s">
        <v>1124</v>
      </c>
      <c r="D653" s="14">
        <v>85.392074584960938</v>
      </c>
      <c r="E653" s="14">
        <v>87.058708190917969</v>
      </c>
      <c r="F653" s="14">
        <v>85.965423583984375</v>
      </c>
      <c r="G653" s="14">
        <v>88.194175720214844</v>
      </c>
      <c r="H653" s="5">
        <v>186</v>
      </c>
      <c r="I653" s="15" t="s">
        <v>3980</v>
      </c>
      <c r="J653" s="15">
        <v>8</v>
      </c>
      <c r="K653" s="3" t="s">
        <v>3838</v>
      </c>
      <c r="L653" s="3" t="s">
        <v>3913</v>
      </c>
      <c r="M653" s="3" t="s">
        <v>3916</v>
      </c>
      <c r="N653" s="3" t="s">
        <v>3921</v>
      </c>
      <c r="O653" s="5">
        <v>206</v>
      </c>
      <c r="P653" s="17">
        <v>0.35294118523597717</v>
      </c>
      <c r="Q653" s="5">
        <v>143</v>
      </c>
      <c r="R653" s="17">
        <v>0.26829269528388983</v>
      </c>
      <c r="S653" s="5">
        <v>206</v>
      </c>
      <c r="T653" s="17">
        <v>0.2689075767993927</v>
      </c>
      <c r="U653" s="5">
        <v>143</v>
      </c>
      <c r="V653" s="17">
        <v>0.17073170840740201</v>
      </c>
      <c r="W653" s="17"/>
      <c r="X653" s="17"/>
      <c r="Y653" s="17"/>
      <c r="Z653" s="17">
        <v>0.97799999999999998</v>
      </c>
      <c r="AA653" s="17"/>
      <c r="AB653" s="17">
        <v>2.199999988079071E-2</v>
      </c>
      <c r="AC653" s="17"/>
      <c r="AD653" s="17">
        <v>0.27400000000000002</v>
      </c>
      <c r="AE653" s="17">
        <v>0.63500000000000001</v>
      </c>
      <c r="AF653" s="5">
        <v>0</v>
      </c>
      <c r="AG653" s="31">
        <v>8694.419921875</v>
      </c>
      <c r="AH653" s="31">
        <v>10377.120000000001</v>
      </c>
    </row>
    <row r="654" spans="1:34" x14ac:dyDescent="0.3">
      <c r="A654" s="4">
        <v>1159313945</v>
      </c>
      <c r="B654" s="3" t="s">
        <v>549</v>
      </c>
      <c r="C654" s="3" t="s">
        <v>549</v>
      </c>
      <c r="D654" s="14">
        <v>85.110328674316406</v>
      </c>
      <c r="E654" s="14">
        <v>84.828392028808594</v>
      </c>
      <c r="F654" s="14">
        <v>91.908096313476563</v>
      </c>
      <c r="G654" s="14">
        <v>91.043647766113281</v>
      </c>
      <c r="H654" s="5">
        <v>233</v>
      </c>
      <c r="I654" s="15">
        <v>5</v>
      </c>
      <c r="J654" s="15">
        <v>8</v>
      </c>
      <c r="K654" s="3" t="s">
        <v>535</v>
      </c>
      <c r="L654" s="3" t="s">
        <v>3915</v>
      </c>
      <c r="M654" s="3" t="s">
        <v>3918</v>
      </c>
      <c r="N654" s="3" t="s">
        <v>3924</v>
      </c>
      <c r="O654" s="5">
        <v>142</v>
      </c>
      <c r="P654" s="17">
        <v>0.35238096117973328</v>
      </c>
      <c r="Q654" s="5">
        <v>117</v>
      </c>
      <c r="R654" s="17">
        <v>0.23456789553165441</v>
      </c>
      <c r="S654" s="5">
        <v>146</v>
      </c>
      <c r="T654" s="17">
        <v>0.33023256063461298</v>
      </c>
      <c r="U654" s="5">
        <v>121</v>
      </c>
      <c r="V654" s="17">
        <v>0.19760479032993319</v>
      </c>
      <c r="W654" s="17">
        <v>0.51100000000000001</v>
      </c>
      <c r="X654" s="17"/>
      <c r="Y654" s="17">
        <v>5.1999999999999998E-2</v>
      </c>
      <c r="Z654" s="17">
        <v>0.27900000000000003</v>
      </c>
      <c r="AA654" s="17">
        <v>0.13700000000000001</v>
      </c>
      <c r="AB654" s="17">
        <v>2.0999999716877941E-2</v>
      </c>
      <c r="AC654" s="17"/>
      <c r="AD654" s="17">
        <v>0.129</v>
      </c>
      <c r="AE654" s="17">
        <v>0.622</v>
      </c>
      <c r="AF654" s="5">
        <v>0</v>
      </c>
      <c r="AG654" s="31">
        <v>8438.51953125</v>
      </c>
      <c r="AH654" s="31">
        <v>11559.83</v>
      </c>
    </row>
    <row r="655" spans="1:34" x14ac:dyDescent="0.3">
      <c r="A655" s="4">
        <v>480781400</v>
      </c>
      <c r="B655" s="3" t="s">
        <v>226</v>
      </c>
      <c r="C655" s="3" t="s">
        <v>1232</v>
      </c>
      <c r="D655" s="14">
        <v>79.135604858398438</v>
      </c>
      <c r="E655" s="14">
        <v>80.730049133300781</v>
      </c>
      <c r="F655" s="14">
        <v>80.790840148925781</v>
      </c>
      <c r="G655" s="14">
        <v>81.317878723144531</v>
      </c>
      <c r="H655" s="5">
        <v>603</v>
      </c>
      <c r="I655" s="15">
        <v>7</v>
      </c>
      <c r="J655" s="15">
        <v>12</v>
      </c>
      <c r="K655" s="3" t="s">
        <v>3879</v>
      </c>
      <c r="L655" s="3" t="s">
        <v>3914</v>
      </c>
      <c r="M655" s="3" t="s">
        <v>3918</v>
      </c>
      <c r="N655" s="3" t="s">
        <v>3922</v>
      </c>
      <c r="O655" s="5">
        <v>413</v>
      </c>
      <c r="P655" s="17">
        <v>0.26440677046775818</v>
      </c>
      <c r="Q655" s="5">
        <v>413</v>
      </c>
      <c r="R655" s="17">
        <v>0.26440677046775818</v>
      </c>
      <c r="S655" s="5">
        <v>414</v>
      </c>
      <c r="T655" s="17">
        <v>5.8997049927711487E-2</v>
      </c>
      <c r="U655" s="5">
        <v>414</v>
      </c>
      <c r="V655" s="17">
        <v>5.8997049927711487E-2</v>
      </c>
      <c r="W655" s="17">
        <v>0.59</v>
      </c>
      <c r="X655" s="17">
        <v>0.28999999999999998</v>
      </c>
      <c r="Y655" s="17">
        <v>2.7E-2</v>
      </c>
      <c r="Z655" s="17">
        <v>6.8000000000000005E-2</v>
      </c>
      <c r="AA655" s="17">
        <v>1.2999999999999999E-2</v>
      </c>
      <c r="AB655" s="17">
        <v>1.200000010430813E-2</v>
      </c>
      <c r="AC655" s="17">
        <v>0.105</v>
      </c>
      <c r="AD655" s="17">
        <v>0.19600000000000001</v>
      </c>
      <c r="AE655" s="17">
        <v>0.56090000000000007</v>
      </c>
      <c r="AF655" s="5">
        <v>1</v>
      </c>
      <c r="AG655" s="31">
        <v>16865.009765625</v>
      </c>
      <c r="AH655" s="31">
        <v>19010.68</v>
      </c>
    </row>
    <row r="656" spans="1:34" x14ac:dyDescent="0.3">
      <c r="A656" s="4">
        <v>480783050</v>
      </c>
      <c r="B656" s="3" t="s">
        <v>226</v>
      </c>
      <c r="C656" s="3" t="s">
        <v>1233</v>
      </c>
      <c r="D656" s="14">
        <v>84.224853515625</v>
      </c>
      <c r="E656" s="14">
        <v>85.92120361328125</v>
      </c>
      <c r="F656" s="14">
        <v>83.600807189941406</v>
      </c>
      <c r="G656" s="14">
        <v>84.195030212402344</v>
      </c>
      <c r="H656" s="5">
        <v>538</v>
      </c>
      <c r="I656" s="15">
        <v>6</v>
      </c>
      <c r="J656" s="15">
        <v>8</v>
      </c>
      <c r="K656" s="3" t="s">
        <v>3879</v>
      </c>
      <c r="L656" s="3" t="s">
        <v>3914</v>
      </c>
      <c r="M656" s="3" t="s">
        <v>3918</v>
      </c>
      <c r="N656" s="3" t="s">
        <v>3922</v>
      </c>
      <c r="O656" s="5">
        <v>834</v>
      </c>
      <c r="P656" s="17">
        <v>0.67318981885910034</v>
      </c>
      <c r="Q656" s="5">
        <v>834</v>
      </c>
      <c r="R656" s="17">
        <v>0.67318981885910034</v>
      </c>
      <c r="S656" s="5">
        <v>834</v>
      </c>
      <c r="T656" s="17">
        <v>0.45596867799758911</v>
      </c>
      <c r="U656" s="5">
        <v>834</v>
      </c>
      <c r="V656" s="17">
        <v>0.45596867799758911</v>
      </c>
      <c r="W656" s="17">
        <v>0.39600000000000002</v>
      </c>
      <c r="X656" s="17">
        <v>0.247</v>
      </c>
      <c r="Y656" s="17">
        <v>6.3E-2</v>
      </c>
      <c r="Z656" s="17">
        <v>0.22900000000000001</v>
      </c>
      <c r="AA656" s="17"/>
      <c r="AB656" s="17">
        <v>6.4999997615814209E-2</v>
      </c>
      <c r="AC656" s="17">
        <v>1.0999999999999999E-2</v>
      </c>
      <c r="AD656" s="17">
        <v>1.9E-2</v>
      </c>
      <c r="AE656" s="17">
        <v>0.31509999999999999</v>
      </c>
      <c r="AF656" s="5">
        <v>1</v>
      </c>
      <c r="AG656" s="31">
        <v>11840.0703125</v>
      </c>
      <c r="AH656" s="31">
        <v>13595.68</v>
      </c>
    </row>
    <row r="657" spans="1:34" x14ac:dyDescent="0.3">
      <c r="A657" s="4">
        <v>480783090</v>
      </c>
      <c r="B657" s="3" t="s">
        <v>226</v>
      </c>
      <c r="C657" s="3" t="s">
        <v>1234</v>
      </c>
      <c r="D657" s="14">
        <v>74.073135375976563</v>
      </c>
      <c r="E657" s="14">
        <v>75.718505859375</v>
      </c>
      <c r="F657" s="14">
        <v>80.259559631347656</v>
      </c>
      <c r="G657" s="14">
        <v>82.899894714355469</v>
      </c>
      <c r="H657" s="5">
        <v>465</v>
      </c>
      <c r="I657" s="15">
        <v>7</v>
      </c>
      <c r="J657" s="15">
        <v>8</v>
      </c>
      <c r="K657" s="3" t="s">
        <v>3879</v>
      </c>
      <c r="L657" s="3" t="s">
        <v>3914</v>
      </c>
      <c r="M657" s="3" t="s">
        <v>3918</v>
      </c>
      <c r="N657" s="3" t="s">
        <v>3922</v>
      </c>
      <c r="O657" s="5">
        <v>630</v>
      </c>
      <c r="P657" s="17">
        <v>9.8939932882785797E-2</v>
      </c>
      <c r="Q657" s="5">
        <v>628</v>
      </c>
      <c r="R657" s="17">
        <v>9.8939932882785797E-2</v>
      </c>
      <c r="S657" s="5">
        <v>630</v>
      </c>
      <c r="T657" s="17">
        <v>1.428571436554193E-2</v>
      </c>
      <c r="U657" s="5">
        <v>628</v>
      </c>
      <c r="V657" s="17">
        <v>1.428571436554193E-2</v>
      </c>
      <c r="W657" s="17">
        <v>0.81100000000000005</v>
      </c>
      <c r="X657" s="17">
        <v>0.08</v>
      </c>
      <c r="Y657" s="17"/>
      <c r="Z657" s="17">
        <v>0.06</v>
      </c>
      <c r="AA657" s="17">
        <v>0.03</v>
      </c>
      <c r="AB657" s="17">
        <v>1.8999999389052391E-2</v>
      </c>
      <c r="AC657" s="17">
        <v>1.0999999999999999E-2</v>
      </c>
      <c r="AD657" s="17">
        <v>0.23</v>
      </c>
      <c r="AE657" s="17">
        <v>0.94950000000000001</v>
      </c>
      <c r="AF657" s="5">
        <v>1</v>
      </c>
      <c r="AG657" s="31">
        <v>12511.98046875</v>
      </c>
      <c r="AH657" s="31">
        <v>14256.53</v>
      </c>
    </row>
    <row r="658" spans="1:34" x14ac:dyDescent="0.3">
      <c r="A658" s="4">
        <v>480783100</v>
      </c>
      <c r="B658" s="3" t="s">
        <v>226</v>
      </c>
      <c r="C658" s="3" t="s">
        <v>1235</v>
      </c>
      <c r="D658" s="14">
        <v>75.080230712890625</v>
      </c>
      <c r="E658" s="14">
        <v>76.723945617675781</v>
      </c>
      <c r="F658" s="14">
        <v>84.762603759765625</v>
      </c>
      <c r="G658" s="14">
        <v>84.716453552246094</v>
      </c>
      <c r="H658" s="5">
        <v>674</v>
      </c>
      <c r="I658" s="15">
        <v>7</v>
      </c>
      <c r="J658" s="15">
        <v>8</v>
      </c>
      <c r="K658" s="3" t="s">
        <v>3879</v>
      </c>
      <c r="L658" s="3" t="s">
        <v>3914</v>
      </c>
      <c r="M658" s="3" t="s">
        <v>3918</v>
      </c>
      <c r="N658" s="3" t="s">
        <v>3922</v>
      </c>
      <c r="O658" s="5">
        <v>1073</v>
      </c>
      <c r="P658" s="17">
        <v>8.1395350396633148E-2</v>
      </c>
      <c r="Q658" s="5">
        <v>1073</v>
      </c>
      <c r="R658" s="17">
        <v>7.9611651599407196E-2</v>
      </c>
      <c r="S658" s="5">
        <v>1104</v>
      </c>
      <c r="T658" s="17">
        <v>3.461538627743721E-2</v>
      </c>
      <c r="U658" s="5">
        <v>1104</v>
      </c>
      <c r="V658" s="17">
        <v>3.4682080149650567E-2</v>
      </c>
      <c r="W658" s="17">
        <v>0.40500000000000003</v>
      </c>
      <c r="X658" s="17">
        <v>0.38600000000000001</v>
      </c>
      <c r="Y658" s="17">
        <v>9.6000000000000002E-2</v>
      </c>
      <c r="Z658" s="17">
        <v>8.3000000000000004E-2</v>
      </c>
      <c r="AA658" s="17">
        <v>1.6E-2</v>
      </c>
      <c r="AB658" s="17">
        <v>1.30000002682209E-2</v>
      </c>
      <c r="AC658" s="17">
        <v>0.42299999999999999</v>
      </c>
      <c r="AD658" s="17">
        <v>0.15</v>
      </c>
      <c r="AE658" s="17">
        <v>0.83400000000000007</v>
      </c>
      <c r="AF658" s="5">
        <v>1</v>
      </c>
      <c r="AG658" s="31">
        <v>13690.6796875</v>
      </c>
      <c r="AH658" s="31">
        <v>15599.97</v>
      </c>
    </row>
    <row r="659" spans="1:34" x14ac:dyDescent="0.3">
      <c r="A659" s="4">
        <v>480784270</v>
      </c>
      <c r="B659" s="3" t="s">
        <v>226</v>
      </c>
      <c r="C659" s="3" t="s">
        <v>1236</v>
      </c>
      <c r="D659" s="14">
        <v>90.816574096679688</v>
      </c>
      <c r="E659" s="14">
        <v>92.304847717285156</v>
      </c>
      <c r="F659" s="14">
        <v>84.490478515625</v>
      </c>
      <c r="G659" s="14">
        <v>85.587432861328125</v>
      </c>
      <c r="H659" s="5">
        <v>266</v>
      </c>
      <c r="I659" s="15" t="s">
        <v>3980</v>
      </c>
      <c r="J659" s="15">
        <v>6</v>
      </c>
      <c r="K659" s="3" t="s">
        <v>3879</v>
      </c>
      <c r="L659" s="3" t="s">
        <v>3914</v>
      </c>
      <c r="M659" s="3" t="s">
        <v>3918</v>
      </c>
      <c r="N659" s="3" t="s">
        <v>3922</v>
      </c>
      <c r="O659" s="5">
        <v>142</v>
      </c>
      <c r="P659" s="17">
        <v>0.52678573131561279</v>
      </c>
      <c r="Q659" s="5">
        <v>142</v>
      </c>
      <c r="R659" s="17">
        <v>0.52678573131561279</v>
      </c>
      <c r="S659" s="5">
        <v>143</v>
      </c>
      <c r="T659" s="17">
        <v>0.30088496208190918</v>
      </c>
      <c r="U659" s="5">
        <v>143</v>
      </c>
      <c r="V659" s="17">
        <v>0.30088496208190918</v>
      </c>
      <c r="W659" s="17">
        <v>0.312</v>
      </c>
      <c r="X659" s="17">
        <v>7.1000000000000008E-2</v>
      </c>
      <c r="Y659" s="17"/>
      <c r="Z659" s="17">
        <v>0.53800000000000003</v>
      </c>
      <c r="AA659" s="17">
        <v>3.7999999999999999E-2</v>
      </c>
      <c r="AB659" s="17">
        <v>4.1000001132488251E-2</v>
      </c>
      <c r="AC659" s="17"/>
      <c r="AD659" s="17">
        <v>0.109</v>
      </c>
      <c r="AE659" s="17">
        <v>0.31890000000000002</v>
      </c>
      <c r="AF659" s="5">
        <v>1</v>
      </c>
      <c r="AG659" s="31">
        <v>13548.16015625</v>
      </c>
      <c r="AH659" s="31">
        <v>15354.81</v>
      </c>
    </row>
    <row r="660" spans="1:34" x14ac:dyDescent="0.3">
      <c r="A660" s="4">
        <v>480784310</v>
      </c>
      <c r="B660" s="3" t="s">
        <v>226</v>
      </c>
      <c r="C660" s="3" t="s">
        <v>1237</v>
      </c>
      <c r="D660" s="14">
        <v>88.501472473144531</v>
      </c>
      <c r="E660" s="14">
        <v>90.169441223144531</v>
      </c>
      <c r="F660" s="14">
        <v>91.448211669921875</v>
      </c>
      <c r="G660" s="14">
        <v>92.296211242675781</v>
      </c>
      <c r="H660" s="5">
        <v>295</v>
      </c>
      <c r="I660" s="15" t="s">
        <v>3980</v>
      </c>
      <c r="J660" s="15">
        <v>6</v>
      </c>
      <c r="K660" s="3" t="s">
        <v>3879</v>
      </c>
      <c r="L660" s="3" t="s">
        <v>3914</v>
      </c>
      <c r="M660" s="3" t="s">
        <v>3918</v>
      </c>
      <c r="N660" s="3" t="s">
        <v>3922</v>
      </c>
      <c r="O660" s="5">
        <v>198</v>
      </c>
      <c r="P660" s="17">
        <v>0.14482758939266199</v>
      </c>
      <c r="Q660" s="5">
        <v>198</v>
      </c>
      <c r="R660" s="17">
        <v>0.14482758939266199</v>
      </c>
      <c r="S660" s="5">
        <v>201</v>
      </c>
      <c r="T660" s="17">
        <v>0.11034482717514039</v>
      </c>
      <c r="U660" s="5">
        <v>201</v>
      </c>
      <c r="V660" s="17">
        <v>0.11034482717514039</v>
      </c>
      <c r="W660" s="17">
        <v>0.14199999999999999</v>
      </c>
      <c r="X660" s="17">
        <v>0.65800000000000003</v>
      </c>
      <c r="Y660" s="17">
        <v>3.6999999999999998E-2</v>
      </c>
      <c r="Z660" s="17">
        <v>0.13600000000000001</v>
      </c>
      <c r="AA660" s="17"/>
      <c r="AB660" s="17">
        <v>2.700000070035458E-2</v>
      </c>
      <c r="AC660" s="17">
        <v>0.53200000000000003</v>
      </c>
      <c r="AD660" s="17">
        <v>0.109</v>
      </c>
      <c r="AE660" s="17">
        <v>0.50139999999999996</v>
      </c>
      <c r="AF660" s="5">
        <v>1</v>
      </c>
      <c r="AG660" s="31">
        <v>14130.1796875</v>
      </c>
      <c r="AH660" s="31">
        <v>16219.96</v>
      </c>
    </row>
    <row r="661" spans="1:34" x14ac:dyDescent="0.3">
      <c r="A661" s="4">
        <v>480784330</v>
      </c>
      <c r="B661" s="3" t="s">
        <v>226</v>
      </c>
      <c r="C661" s="3" t="s">
        <v>1238</v>
      </c>
      <c r="D661" s="14">
        <v>87.612968444824219</v>
      </c>
      <c r="E661" s="14">
        <v>89.260429382324219</v>
      </c>
      <c r="F661" s="14">
        <v>83.996002197265625</v>
      </c>
      <c r="G661" s="14">
        <v>86.038436889648438</v>
      </c>
      <c r="H661" s="5">
        <v>470</v>
      </c>
      <c r="I661" s="15" t="s">
        <v>3980</v>
      </c>
      <c r="J661" s="15">
        <v>6</v>
      </c>
      <c r="K661" s="3" t="s">
        <v>3879</v>
      </c>
      <c r="L661" s="3" t="s">
        <v>3914</v>
      </c>
      <c r="M661" s="3" t="s">
        <v>3918</v>
      </c>
      <c r="N661" s="3" t="s">
        <v>3922</v>
      </c>
      <c r="O661" s="5">
        <v>308</v>
      </c>
      <c r="P661" s="17">
        <v>0.17647059261798859</v>
      </c>
      <c r="Q661" s="5">
        <v>308</v>
      </c>
      <c r="R661" s="17">
        <v>0.17727272212505341</v>
      </c>
      <c r="S661" s="5">
        <v>311</v>
      </c>
      <c r="T661" s="17">
        <v>8.5201792418956757E-2</v>
      </c>
      <c r="U661" s="5">
        <v>311</v>
      </c>
      <c r="V661" s="17">
        <v>8.5585586726665497E-2</v>
      </c>
      <c r="W661" s="17">
        <v>0.38100000000000001</v>
      </c>
      <c r="X661" s="17">
        <v>0.49099999999999999</v>
      </c>
      <c r="Y661" s="17"/>
      <c r="Z661" s="17">
        <v>9.0999999999999998E-2</v>
      </c>
      <c r="AA661" s="17"/>
      <c r="AB661" s="17">
        <v>3.5999998450279243E-2</v>
      </c>
      <c r="AC661" s="17">
        <v>0.38900000000000001</v>
      </c>
      <c r="AD661" s="17">
        <v>0.128</v>
      </c>
      <c r="AE661" s="17">
        <v>0.80409999999999993</v>
      </c>
      <c r="AF661" s="5">
        <v>1</v>
      </c>
      <c r="AG661" s="31">
        <v>15334.009765625</v>
      </c>
      <c r="AH661" s="31">
        <v>17349.830000000002</v>
      </c>
    </row>
    <row r="662" spans="1:34" x14ac:dyDescent="0.3">
      <c r="A662" s="4">
        <v>480784350</v>
      </c>
      <c r="B662" s="3" t="s">
        <v>226</v>
      </c>
      <c r="C662" s="3" t="s">
        <v>1239</v>
      </c>
      <c r="D662" s="14">
        <v>93.547439575195313</v>
      </c>
      <c r="E662" s="14">
        <v>95.297500610351563</v>
      </c>
      <c r="F662" s="14">
        <v>90.613967895507813</v>
      </c>
      <c r="G662" s="14">
        <v>90.943275451660156</v>
      </c>
      <c r="H662" s="5">
        <v>682</v>
      </c>
      <c r="I662" s="15" t="s">
        <v>3980</v>
      </c>
      <c r="J662" s="15">
        <v>8</v>
      </c>
      <c r="K662" s="3" t="s">
        <v>3879</v>
      </c>
      <c r="L662" s="3" t="s">
        <v>3914</v>
      </c>
      <c r="M662" s="3" t="s">
        <v>3918</v>
      </c>
      <c r="N662" s="3" t="s">
        <v>3922</v>
      </c>
      <c r="O662" s="5">
        <v>517</v>
      </c>
      <c r="P662" s="17">
        <v>0.34659090638160711</v>
      </c>
      <c r="Q662" s="5">
        <v>517</v>
      </c>
      <c r="R662" s="17">
        <v>0.34659090638160711</v>
      </c>
      <c r="S662" s="5">
        <v>518</v>
      </c>
      <c r="T662" s="17">
        <v>0.220963180065155</v>
      </c>
      <c r="U662" s="5">
        <v>518</v>
      </c>
      <c r="V662" s="17">
        <v>0.220963180065155</v>
      </c>
      <c r="W662" s="17">
        <v>0.28399999999999997</v>
      </c>
      <c r="X662" s="17">
        <v>0.53700000000000003</v>
      </c>
      <c r="Y662" s="17"/>
      <c r="Z662" s="17">
        <v>0.107</v>
      </c>
      <c r="AA662" s="17">
        <v>2.3E-2</v>
      </c>
      <c r="AB662" s="17">
        <v>4.8000000417232513E-2</v>
      </c>
      <c r="AC662" s="17">
        <v>0.307</v>
      </c>
      <c r="AD662" s="17">
        <v>0.05</v>
      </c>
      <c r="AE662" s="17">
        <v>0.37090000000000001</v>
      </c>
      <c r="AF662" s="5">
        <v>1</v>
      </c>
      <c r="AG662" s="31">
        <v>13232.66015625</v>
      </c>
      <c r="AH662" s="31">
        <v>14666.99</v>
      </c>
    </row>
    <row r="663" spans="1:34" x14ac:dyDescent="0.3">
      <c r="A663" s="4">
        <v>480784450</v>
      </c>
      <c r="B663" s="3" t="s">
        <v>226</v>
      </c>
      <c r="C663" s="3" t="s">
        <v>1240</v>
      </c>
      <c r="D663" s="14">
        <v>90.929000854492188</v>
      </c>
      <c r="E663" s="14">
        <v>92.547203063964844</v>
      </c>
      <c r="F663" s="14">
        <v>86.982231140136719</v>
      </c>
      <c r="G663" s="14">
        <v>87.548934936523438</v>
      </c>
      <c r="H663" s="5">
        <v>248</v>
      </c>
      <c r="I663" s="15" t="s">
        <v>3980</v>
      </c>
      <c r="J663" s="15">
        <v>6</v>
      </c>
      <c r="K663" s="3" t="s">
        <v>3879</v>
      </c>
      <c r="L663" s="3" t="s">
        <v>3914</v>
      </c>
      <c r="M663" s="3" t="s">
        <v>3918</v>
      </c>
      <c r="N663" s="3" t="s">
        <v>3922</v>
      </c>
      <c r="O663" s="5">
        <v>173</v>
      </c>
      <c r="P663" s="17">
        <v>0.1382113844156265</v>
      </c>
      <c r="Q663" s="5">
        <v>173</v>
      </c>
      <c r="R663" s="17">
        <v>0.1382113844156265</v>
      </c>
      <c r="S663" s="5">
        <v>174</v>
      </c>
      <c r="T663" s="17">
        <v>5.7377047836780548E-2</v>
      </c>
      <c r="U663" s="5">
        <v>174</v>
      </c>
      <c r="V663" s="17">
        <v>5.7377047836780548E-2</v>
      </c>
      <c r="W663" s="17">
        <v>0.71399999999999997</v>
      </c>
      <c r="X663" s="17">
        <v>0.17699999999999999</v>
      </c>
      <c r="Y663" s="17"/>
      <c r="Z663" s="17">
        <v>4.8000000000000001E-2</v>
      </c>
      <c r="AA663" s="17">
        <v>0.02</v>
      </c>
      <c r="AB663" s="17">
        <v>3.9999999105930328E-2</v>
      </c>
      <c r="AC663" s="17">
        <v>0.157</v>
      </c>
      <c r="AD663" s="17">
        <v>0.157</v>
      </c>
      <c r="AE663" s="17">
        <v>0.95799999999999996</v>
      </c>
      <c r="AF663" s="5">
        <v>1</v>
      </c>
      <c r="AG663" s="31">
        <v>14667.330078125</v>
      </c>
      <c r="AH663" s="31">
        <v>16869.060000000001</v>
      </c>
    </row>
    <row r="664" spans="1:34" x14ac:dyDescent="0.3">
      <c r="A664" s="4">
        <v>480784460</v>
      </c>
      <c r="B664" s="3" t="s">
        <v>226</v>
      </c>
      <c r="C664" s="3" t="s">
        <v>1241</v>
      </c>
      <c r="D664" s="14">
        <v>86.354393005371094</v>
      </c>
      <c r="E664" s="14">
        <v>87.997352600097656</v>
      </c>
      <c r="F664" s="14">
        <v>86.669456481933594</v>
      </c>
      <c r="G664" s="14">
        <v>86.089912414550781</v>
      </c>
      <c r="H664" s="5">
        <v>434</v>
      </c>
      <c r="I664" s="15" t="s">
        <v>3980</v>
      </c>
      <c r="J664" s="15">
        <v>6</v>
      </c>
      <c r="K664" s="3" t="s">
        <v>3879</v>
      </c>
      <c r="L664" s="3" t="s">
        <v>3914</v>
      </c>
      <c r="M664" s="3" t="s">
        <v>3918</v>
      </c>
      <c r="N664" s="3" t="s">
        <v>3922</v>
      </c>
      <c r="O664" s="5">
        <v>284</v>
      </c>
      <c r="P664" s="17">
        <v>0.1393034756183624</v>
      </c>
      <c r="Q664" s="5">
        <v>283</v>
      </c>
      <c r="R664" s="17">
        <v>0.14000000059604639</v>
      </c>
      <c r="S664" s="5">
        <v>291</v>
      </c>
      <c r="T664" s="17">
        <v>9.8522163927555084E-2</v>
      </c>
      <c r="U664" s="5">
        <v>290</v>
      </c>
      <c r="V664" s="17">
        <v>9.9009901285171509E-2</v>
      </c>
      <c r="W664" s="17">
        <v>0.45400000000000001</v>
      </c>
      <c r="X664" s="17">
        <v>0.23300000000000001</v>
      </c>
      <c r="Y664" s="17">
        <v>0.219</v>
      </c>
      <c r="Z664" s="17">
        <v>0.06</v>
      </c>
      <c r="AA664" s="17"/>
      <c r="AB664" s="17">
        <v>3.5000000149011612E-2</v>
      </c>
      <c r="AC664" s="17">
        <v>0.56200000000000006</v>
      </c>
      <c r="AD664" s="17">
        <v>4.2000000000000003E-2</v>
      </c>
      <c r="AE664" s="17">
        <v>0.84650000000000003</v>
      </c>
      <c r="AF664" s="5">
        <v>1</v>
      </c>
      <c r="AG664" s="31">
        <v>16891.80078125</v>
      </c>
      <c r="AH664" s="31">
        <v>21236.1</v>
      </c>
    </row>
    <row r="665" spans="1:34" x14ac:dyDescent="0.3">
      <c r="A665" s="4">
        <v>480784500</v>
      </c>
      <c r="B665" s="3" t="s">
        <v>226</v>
      </c>
      <c r="C665" s="3" t="s">
        <v>1242</v>
      </c>
      <c r="D665" s="14">
        <v>94.528404235839844</v>
      </c>
      <c r="E665" s="14">
        <v>96.117584228515625</v>
      </c>
      <c r="F665" s="14">
        <v>96.38470458984375</v>
      </c>
      <c r="G665" s="14">
        <v>98.663749694824219</v>
      </c>
      <c r="H665" s="5">
        <v>343</v>
      </c>
      <c r="I665" s="15" t="s">
        <v>3980</v>
      </c>
      <c r="J665" s="15">
        <v>6</v>
      </c>
      <c r="K665" s="3" t="s">
        <v>3879</v>
      </c>
      <c r="L665" s="3" t="s">
        <v>3914</v>
      </c>
      <c r="M665" s="3" t="s">
        <v>3918</v>
      </c>
      <c r="N665" s="3" t="s">
        <v>3922</v>
      </c>
      <c r="O665" s="5">
        <v>269</v>
      </c>
      <c r="P665" s="17">
        <v>0.25862067937850952</v>
      </c>
      <c r="Q665" s="5">
        <v>268</v>
      </c>
      <c r="R665" s="17">
        <v>0.25433525443077087</v>
      </c>
      <c r="S665" s="5">
        <v>276</v>
      </c>
      <c r="T665" s="17">
        <v>0.16184970736503601</v>
      </c>
      <c r="U665" s="5">
        <v>275</v>
      </c>
      <c r="V665" s="17">
        <v>0.1627907007932663</v>
      </c>
      <c r="W665" s="17">
        <v>0.22700000000000001</v>
      </c>
      <c r="X665" s="17">
        <v>0.43099999999999999</v>
      </c>
      <c r="Y665" s="17">
        <v>0.152</v>
      </c>
      <c r="Z665" s="17">
        <v>0.114</v>
      </c>
      <c r="AA665" s="17"/>
      <c r="AB665" s="17">
        <v>7.5999997556209564E-2</v>
      </c>
      <c r="AC665" s="17">
        <v>0.496</v>
      </c>
      <c r="AD665" s="17">
        <v>9.6000000000000002E-2</v>
      </c>
      <c r="AE665" s="17">
        <v>0.68279999999999996</v>
      </c>
      <c r="AF665" s="5">
        <v>1</v>
      </c>
      <c r="AG665" s="31">
        <v>19291.630859375</v>
      </c>
      <c r="AH665" s="31">
        <v>21090.44</v>
      </c>
    </row>
    <row r="666" spans="1:34" x14ac:dyDescent="0.3">
      <c r="A666" s="4">
        <v>480784580</v>
      </c>
      <c r="B666" s="3" t="s">
        <v>226</v>
      </c>
      <c r="C666" s="3" t="s">
        <v>1243</v>
      </c>
      <c r="D666" s="14">
        <v>83.901695251464844</v>
      </c>
      <c r="E666" s="14">
        <v>85.208770751953125</v>
      </c>
      <c r="F666" s="14">
        <v>87.7037353515625</v>
      </c>
      <c r="G666" s="14">
        <v>91.718742370605469</v>
      </c>
      <c r="H666" s="5">
        <v>314</v>
      </c>
      <c r="I666" s="15" t="s">
        <v>3980</v>
      </c>
      <c r="J666" s="15">
        <v>6</v>
      </c>
      <c r="K666" s="3" t="s">
        <v>3879</v>
      </c>
      <c r="L666" s="3" t="s">
        <v>3914</v>
      </c>
      <c r="M666" s="3" t="s">
        <v>3918</v>
      </c>
      <c r="N666" s="3" t="s">
        <v>3922</v>
      </c>
      <c r="O666" s="5">
        <v>184</v>
      </c>
      <c r="P666" s="17">
        <v>0.14876033365726471</v>
      </c>
      <c r="Q666" s="5">
        <v>184</v>
      </c>
      <c r="R666" s="17">
        <v>0.14876033365726471</v>
      </c>
      <c r="S666" s="5">
        <v>185</v>
      </c>
      <c r="T666" s="17">
        <v>0.190476194024086</v>
      </c>
      <c r="U666" s="5">
        <v>185</v>
      </c>
      <c r="V666" s="17">
        <v>0.190476194024086</v>
      </c>
      <c r="W666" s="17">
        <v>0.76800000000000002</v>
      </c>
      <c r="X666" s="17">
        <v>5.7000000000000002E-2</v>
      </c>
      <c r="Y666" s="17"/>
      <c r="Z666" s="17">
        <v>9.1999999999999998E-2</v>
      </c>
      <c r="AA666" s="17">
        <v>4.1000000000000002E-2</v>
      </c>
      <c r="AB666" s="17">
        <v>4.1000001132488251E-2</v>
      </c>
      <c r="AC666" s="17">
        <v>4.4999999999999998E-2</v>
      </c>
      <c r="AD666" s="17">
        <v>0.20100000000000001</v>
      </c>
      <c r="AE666" s="17">
        <v>0.91349999999999998</v>
      </c>
      <c r="AF666" s="5">
        <v>1</v>
      </c>
      <c r="AG666" s="31">
        <v>14987.58984375</v>
      </c>
      <c r="AH666" s="31">
        <v>17514.73</v>
      </c>
    </row>
    <row r="667" spans="1:34" x14ac:dyDescent="0.3">
      <c r="A667" s="4">
        <v>480784700</v>
      </c>
      <c r="B667" s="3" t="s">
        <v>226</v>
      </c>
      <c r="C667" s="3" t="s">
        <v>1244</v>
      </c>
      <c r="D667" s="14">
        <v>84.139564514160156</v>
      </c>
      <c r="E667" s="14">
        <v>85.645393371582031</v>
      </c>
      <c r="F667" s="14">
        <v>86.842605590820313</v>
      </c>
      <c r="G667" s="14">
        <v>88.281150817871094</v>
      </c>
      <c r="H667" s="5">
        <v>229</v>
      </c>
      <c r="I667" s="15" t="s">
        <v>3980</v>
      </c>
      <c r="J667" s="15">
        <v>6</v>
      </c>
      <c r="K667" s="3" t="s">
        <v>3879</v>
      </c>
      <c r="L667" s="3" t="s">
        <v>3914</v>
      </c>
      <c r="M667" s="3" t="s">
        <v>3918</v>
      </c>
      <c r="N667" s="3" t="s">
        <v>3922</v>
      </c>
      <c r="O667" s="5">
        <v>173</v>
      </c>
      <c r="P667" s="17">
        <v>9.7345136106014252E-2</v>
      </c>
      <c r="Q667" s="5">
        <v>173</v>
      </c>
      <c r="R667" s="17">
        <v>9.7345136106014252E-2</v>
      </c>
      <c r="S667" s="5">
        <v>179</v>
      </c>
      <c r="T667" s="17">
        <v>4.4247787445783622E-2</v>
      </c>
      <c r="U667" s="5">
        <v>179</v>
      </c>
      <c r="V667" s="17">
        <v>4.4247787445783622E-2</v>
      </c>
      <c r="W667" s="17">
        <v>0.17</v>
      </c>
      <c r="X667" s="17">
        <v>0.65100000000000002</v>
      </c>
      <c r="Y667" s="17">
        <v>7.3999999999999996E-2</v>
      </c>
      <c r="Z667" s="17">
        <v>9.1999999999999998E-2</v>
      </c>
      <c r="AA667" s="17"/>
      <c r="AB667" s="17">
        <v>1.30000002682209E-2</v>
      </c>
      <c r="AC667" s="17">
        <v>0.625</v>
      </c>
      <c r="AD667" s="17">
        <v>0.122</v>
      </c>
      <c r="AE667" s="17">
        <v>0.62369999999999992</v>
      </c>
      <c r="AF667" s="5">
        <v>1</v>
      </c>
      <c r="AG667" s="31">
        <v>16228.6396484375</v>
      </c>
      <c r="AH667" s="31">
        <v>17664.59</v>
      </c>
    </row>
    <row r="668" spans="1:34" x14ac:dyDescent="0.3">
      <c r="A668" s="4">
        <v>480784750</v>
      </c>
      <c r="B668" s="3" t="s">
        <v>226</v>
      </c>
      <c r="C668" s="3" t="s">
        <v>1245</v>
      </c>
      <c r="D668" s="14">
        <v>90.839981079101563</v>
      </c>
      <c r="E668" s="14">
        <v>92.482086181640625</v>
      </c>
      <c r="F668" s="14">
        <v>91.423675537109375</v>
      </c>
      <c r="G668" s="14">
        <v>92.391647338867188</v>
      </c>
      <c r="H668" s="5">
        <v>353</v>
      </c>
      <c r="I668" s="15" t="s">
        <v>3980</v>
      </c>
      <c r="J668" s="15">
        <v>6</v>
      </c>
      <c r="K668" s="3" t="s">
        <v>3879</v>
      </c>
      <c r="L668" s="3" t="s">
        <v>3914</v>
      </c>
      <c r="M668" s="3" t="s">
        <v>3918</v>
      </c>
      <c r="N668" s="3" t="s">
        <v>3922</v>
      </c>
      <c r="O668" s="5">
        <v>240</v>
      </c>
      <c r="P668" s="17">
        <v>7.3825500905513763E-2</v>
      </c>
      <c r="Q668" s="5">
        <v>240</v>
      </c>
      <c r="R668" s="17">
        <v>7.3825500905513763E-2</v>
      </c>
      <c r="S668" s="5">
        <v>240</v>
      </c>
      <c r="T668" s="17">
        <v>3.378378227353096E-2</v>
      </c>
      <c r="U668" s="5">
        <v>240</v>
      </c>
      <c r="V668" s="17">
        <v>3.378378227353096E-2</v>
      </c>
      <c r="W668" s="17">
        <v>0.85799999999999998</v>
      </c>
      <c r="X668" s="17">
        <v>4.4999999999999998E-2</v>
      </c>
      <c r="Y668" s="17"/>
      <c r="Z668" s="17">
        <v>5.0999999999999997E-2</v>
      </c>
      <c r="AA668" s="17">
        <v>1.7000000000000001E-2</v>
      </c>
      <c r="AB668" s="17">
        <v>2.8000000864267349E-2</v>
      </c>
      <c r="AC668" s="17">
        <v>4.2999999999999997E-2</v>
      </c>
      <c r="AD668" s="17">
        <v>0.125</v>
      </c>
      <c r="AE668" s="17">
        <v>0.95450000000000002</v>
      </c>
      <c r="AF668" s="5">
        <v>1</v>
      </c>
      <c r="AG668" s="31">
        <v>16725.720703125</v>
      </c>
      <c r="AH668" s="31">
        <v>21644.720000000001</v>
      </c>
    </row>
    <row r="669" spans="1:34" x14ac:dyDescent="0.3">
      <c r="A669" s="4">
        <v>480784880</v>
      </c>
      <c r="B669" s="3" t="s">
        <v>226</v>
      </c>
      <c r="C669" s="3" t="s">
        <v>1246</v>
      </c>
      <c r="D669" s="14">
        <v>93.035934448242188</v>
      </c>
      <c r="E669" s="14">
        <v>94.665855407714844</v>
      </c>
      <c r="F669" s="14">
        <v>93.463287353515625</v>
      </c>
      <c r="G669" s="14">
        <v>93.140480041503906</v>
      </c>
      <c r="H669" s="5">
        <v>182</v>
      </c>
      <c r="I669" s="15" t="s">
        <v>3980</v>
      </c>
      <c r="J669" s="15">
        <v>6</v>
      </c>
      <c r="K669" s="3" t="s">
        <v>3879</v>
      </c>
      <c r="L669" s="3" t="s">
        <v>3914</v>
      </c>
      <c r="M669" s="3" t="s">
        <v>3918</v>
      </c>
      <c r="N669" s="3" t="s">
        <v>3922</v>
      </c>
      <c r="O669" s="5">
        <v>131</v>
      </c>
      <c r="P669" s="17">
        <v>0.1585365831851959</v>
      </c>
      <c r="Q669" s="5">
        <v>131</v>
      </c>
      <c r="R669" s="17">
        <v>0.1585365831851959</v>
      </c>
      <c r="S669" s="5">
        <v>131</v>
      </c>
      <c r="T669" s="17">
        <v>9.5238097012042999E-2</v>
      </c>
      <c r="U669" s="5">
        <v>131</v>
      </c>
      <c r="V669" s="17">
        <v>9.5238097012042999E-2</v>
      </c>
      <c r="W669" s="17">
        <v>0.76400000000000001</v>
      </c>
      <c r="X669" s="17">
        <v>6.6000000000000003E-2</v>
      </c>
      <c r="Y669" s="17"/>
      <c r="Z669" s="17">
        <v>0.104</v>
      </c>
      <c r="AA669" s="17"/>
      <c r="AB669" s="17">
        <v>6.5999999642372131E-2</v>
      </c>
      <c r="AC669" s="17"/>
      <c r="AD669" s="17">
        <v>0.159</v>
      </c>
      <c r="AE669" s="17">
        <v>0.87329999999999997</v>
      </c>
      <c r="AF669" s="5">
        <v>1</v>
      </c>
      <c r="AG669" s="31">
        <v>13738.7900390625</v>
      </c>
      <c r="AH669" s="31">
        <v>16447.990000000002</v>
      </c>
    </row>
    <row r="670" spans="1:34" x14ac:dyDescent="0.3">
      <c r="A670" s="4">
        <v>480785020</v>
      </c>
      <c r="B670" s="3" t="s">
        <v>226</v>
      </c>
      <c r="C670" s="3" t="s">
        <v>1247</v>
      </c>
      <c r="D670" s="14">
        <v>90.157081604003906</v>
      </c>
      <c r="E670" s="14">
        <v>91.778266906738281</v>
      </c>
      <c r="F670" s="14">
        <v>90.633499145507813</v>
      </c>
      <c r="G670" s="14">
        <v>94.705757141113281</v>
      </c>
      <c r="H670" s="5">
        <v>335</v>
      </c>
      <c r="I670" s="15" t="s">
        <v>3980</v>
      </c>
      <c r="J670" s="15">
        <v>6</v>
      </c>
      <c r="K670" s="3" t="s">
        <v>3879</v>
      </c>
      <c r="L670" s="3" t="s">
        <v>3914</v>
      </c>
      <c r="M670" s="3" t="s">
        <v>3918</v>
      </c>
      <c r="N670" s="3" t="s">
        <v>3922</v>
      </c>
      <c r="O670" s="5">
        <v>183</v>
      </c>
      <c r="P670" s="17">
        <v>6.3694268465042114E-2</v>
      </c>
      <c r="Q670" s="5">
        <v>183</v>
      </c>
      <c r="R670" s="17">
        <v>6.3694268465042114E-2</v>
      </c>
      <c r="S670" s="5">
        <v>182</v>
      </c>
      <c r="T670" s="17">
        <v>5.0955414772033691E-2</v>
      </c>
      <c r="U670" s="5">
        <v>182</v>
      </c>
      <c r="V670" s="17">
        <v>5.0955414772033691E-2</v>
      </c>
      <c r="W670" s="17">
        <v>0.82100000000000006</v>
      </c>
      <c r="X670" s="17">
        <v>7.4999999999999997E-2</v>
      </c>
      <c r="Y670" s="17"/>
      <c r="Z670" s="17">
        <v>4.4999999999999998E-2</v>
      </c>
      <c r="AA670" s="17">
        <v>2.1000000000000001E-2</v>
      </c>
      <c r="AB670" s="17">
        <v>3.9000000804662698E-2</v>
      </c>
      <c r="AC670" s="17">
        <v>6.3E-2</v>
      </c>
      <c r="AD670" s="17">
        <v>0.14000000000000001</v>
      </c>
      <c r="AE670" s="17">
        <v>0.94739999999999991</v>
      </c>
      <c r="AF670" s="5">
        <v>1</v>
      </c>
      <c r="AG670" s="31">
        <v>14751.400390625</v>
      </c>
      <c r="AH670" s="31">
        <v>16906.919999999998</v>
      </c>
    </row>
    <row r="671" spans="1:34" x14ac:dyDescent="0.3">
      <c r="A671" s="4">
        <v>480785200</v>
      </c>
      <c r="B671" s="3" t="s">
        <v>226</v>
      </c>
      <c r="C671" s="3" t="s">
        <v>1248</v>
      </c>
      <c r="D671" s="14">
        <v>88.926910400390625</v>
      </c>
      <c r="E671" s="14">
        <v>90.477188110351563</v>
      </c>
      <c r="F671" s="14">
        <v>86.056671142578125</v>
      </c>
      <c r="G671" s="14">
        <v>87.744659423828125</v>
      </c>
      <c r="H671" s="5">
        <v>268</v>
      </c>
      <c r="I671" s="15" t="s">
        <v>3980</v>
      </c>
      <c r="J671" s="15">
        <v>6</v>
      </c>
      <c r="K671" s="3" t="s">
        <v>3879</v>
      </c>
      <c r="L671" s="3" t="s">
        <v>3914</v>
      </c>
      <c r="M671" s="3" t="s">
        <v>3918</v>
      </c>
      <c r="N671" s="3" t="s">
        <v>3922</v>
      </c>
      <c r="O671" s="5">
        <v>168</v>
      </c>
      <c r="P671" s="17">
        <v>0.19090908765792849</v>
      </c>
      <c r="Q671" s="5">
        <v>168</v>
      </c>
      <c r="R671" s="17">
        <v>0.19090908765792849</v>
      </c>
      <c r="S671" s="5">
        <v>170</v>
      </c>
      <c r="T671" s="17">
        <v>6.3063062727451324E-2</v>
      </c>
      <c r="U671" s="5">
        <v>170</v>
      </c>
      <c r="V671" s="17">
        <v>6.3063062727451324E-2</v>
      </c>
      <c r="W671" s="17">
        <v>0.68700000000000006</v>
      </c>
      <c r="X671" s="17">
        <v>0.20899999999999999</v>
      </c>
      <c r="Y671" s="17">
        <v>4.1000000000000002E-2</v>
      </c>
      <c r="Z671" s="17">
        <v>4.4999999999999998E-2</v>
      </c>
      <c r="AA671" s="17"/>
      <c r="AB671" s="17">
        <v>1.8999999389052391E-2</v>
      </c>
      <c r="AC671" s="17">
        <v>0.23100000000000001</v>
      </c>
      <c r="AD671" s="17">
        <v>0.22</v>
      </c>
      <c r="AE671" s="17">
        <v>0.90110000000000001</v>
      </c>
      <c r="AF671" s="5">
        <v>1</v>
      </c>
      <c r="AG671" s="31">
        <v>15524.1796875</v>
      </c>
      <c r="AH671" s="31">
        <v>17435.98</v>
      </c>
    </row>
    <row r="672" spans="1:34" x14ac:dyDescent="0.3">
      <c r="A672" s="4">
        <v>480785240</v>
      </c>
      <c r="B672" s="3" t="s">
        <v>226</v>
      </c>
      <c r="C672" s="3" t="s">
        <v>1249</v>
      </c>
      <c r="D672" s="14">
        <v>83.276199340820313</v>
      </c>
      <c r="E672" s="14">
        <v>84.85919189453125</v>
      </c>
      <c r="F672" s="14">
        <v>89.4041748046875</v>
      </c>
      <c r="G672" s="14">
        <v>91.204620361328125</v>
      </c>
      <c r="H672" s="5">
        <v>262</v>
      </c>
      <c r="I672" s="15" t="s">
        <v>3980</v>
      </c>
      <c r="J672" s="15">
        <v>6</v>
      </c>
      <c r="K672" s="3" t="s">
        <v>3879</v>
      </c>
      <c r="L672" s="3" t="s">
        <v>3914</v>
      </c>
      <c r="M672" s="3" t="s">
        <v>3918</v>
      </c>
      <c r="N672" s="3" t="s">
        <v>3922</v>
      </c>
      <c r="O672" s="5">
        <v>156</v>
      </c>
      <c r="P672" s="17">
        <v>0.16216215491294861</v>
      </c>
      <c r="Q672" s="5">
        <v>155</v>
      </c>
      <c r="R672" s="17">
        <v>0.16363635659217829</v>
      </c>
      <c r="S672" s="5">
        <v>157</v>
      </c>
      <c r="T672" s="17">
        <v>0.1696428507566452</v>
      </c>
      <c r="U672" s="5">
        <v>156</v>
      </c>
      <c r="V672" s="17">
        <v>0.17117117345333099</v>
      </c>
      <c r="W672" s="17">
        <v>0.48499999999999999</v>
      </c>
      <c r="X672" s="17">
        <v>0.28599999999999998</v>
      </c>
      <c r="Y672" s="17"/>
      <c r="Z672" s="17">
        <v>0.17599999999999999</v>
      </c>
      <c r="AA672" s="17">
        <v>2.7E-2</v>
      </c>
      <c r="AB672" s="17">
        <v>2.700000070035458E-2</v>
      </c>
      <c r="AC672" s="17">
        <v>0.17899999999999999</v>
      </c>
      <c r="AD672" s="17">
        <v>0.11799999999999999</v>
      </c>
      <c r="AE672" s="17">
        <v>0.7833</v>
      </c>
      <c r="AF672" s="5">
        <v>1</v>
      </c>
      <c r="AG672" s="31">
        <v>14981.6298828125</v>
      </c>
      <c r="AH672" s="31">
        <v>17178.91</v>
      </c>
    </row>
    <row r="673" spans="1:34" x14ac:dyDescent="0.3">
      <c r="A673" s="4">
        <v>480785440</v>
      </c>
      <c r="B673" s="3" t="s">
        <v>226</v>
      </c>
      <c r="C673" s="3" t="s">
        <v>1250</v>
      </c>
      <c r="D673" s="14">
        <v>87.125831604003906</v>
      </c>
      <c r="E673" s="14">
        <v>88.687812805175781</v>
      </c>
      <c r="F673" s="14">
        <v>83.258224487304688</v>
      </c>
      <c r="G673" s="14">
        <v>85.035621643066406</v>
      </c>
      <c r="H673" s="5">
        <v>367</v>
      </c>
      <c r="I673" s="15" t="s">
        <v>3980</v>
      </c>
      <c r="J673" s="15">
        <v>6</v>
      </c>
      <c r="K673" s="3" t="s">
        <v>3879</v>
      </c>
      <c r="L673" s="3" t="s">
        <v>3914</v>
      </c>
      <c r="M673" s="3" t="s">
        <v>3918</v>
      </c>
      <c r="N673" s="3" t="s">
        <v>3922</v>
      </c>
      <c r="O673" s="5">
        <v>243</v>
      </c>
      <c r="P673" s="17">
        <v>8.3333335816860199E-2</v>
      </c>
      <c r="Q673" s="5">
        <v>242</v>
      </c>
      <c r="R673" s="17">
        <v>8.3870969712734222E-2</v>
      </c>
      <c r="S673" s="5">
        <v>243</v>
      </c>
      <c r="T673" s="17">
        <v>3.2258063554763787E-2</v>
      </c>
      <c r="U673" s="5">
        <v>242</v>
      </c>
      <c r="V673" s="17">
        <v>3.2467532902956009E-2</v>
      </c>
      <c r="W673" s="17">
        <v>0.89100000000000001</v>
      </c>
      <c r="X673" s="17">
        <v>7.1000000000000008E-2</v>
      </c>
      <c r="Y673" s="17"/>
      <c r="Z673" s="17">
        <v>1.6E-2</v>
      </c>
      <c r="AA673" s="17"/>
      <c r="AB673" s="17">
        <v>2.199999988079071E-2</v>
      </c>
      <c r="AC673" s="17">
        <v>4.1000000000000002E-2</v>
      </c>
      <c r="AD673" s="17">
        <v>0.13100000000000001</v>
      </c>
      <c r="AE673" s="17">
        <v>0.97659999999999991</v>
      </c>
      <c r="AF673" s="5">
        <v>1</v>
      </c>
      <c r="AG673" s="31">
        <v>12824.83984375</v>
      </c>
      <c r="AH673" s="31">
        <v>14254.66</v>
      </c>
    </row>
    <row r="674" spans="1:34" x14ac:dyDescent="0.3">
      <c r="A674" s="4">
        <v>480785450</v>
      </c>
      <c r="B674" s="3" t="s">
        <v>226</v>
      </c>
      <c r="C674" s="3" t="s">
        <v>1251</v>
      </c>
      <c r="D674" s="14">
        <v>95.199485778808594</v>
      </c>
      <c r="E674" s="14">
        <v>96.716110229492188</v>
      </c>
      <c r="F674" s="14">
        <v>94.847175598144531</v>
      </c>
      <c r="G674" s="14">
        <v>97.017913818359375</v>
      </c>
      <c r="H674" s="5">
        <v>207</v>
      </c>
      <c r="I674" s="15" t="s">
        <v>3980</v>
      </c>
      <c r="J674" s="15">
        <v>6</v>
      </c>
      <c r="K674" s="3" t="s">
        <v>3879</v>
      </c>
      <c r="L674" s="3" t="s">
        <v>3914</v>
      </c>
      <c r="M674" s="3" t="s">
        <v>3918</v>
      </c>
      <c r="N674" s="3" t="s">
        <v>3922</v>
      </c>
      <c r="O674" s="5">
        <v>67</v>
      </c>
      <c r="P674" s="17">
        <v>0.3174603283405304</v>
      </c>
      <c r="Q674" s="5">
        <v>67</v>
      </c>
      <c r="R674" s="17">
        <v>0.3174603283405304</v>
      </c>
      <c r="S674" s="5">
        <v>67</v>
      </c>
      <c r="T674" s="17">
        <v>0.2063492089509964</v>
      </c>
      <c r="U674" s="5">
        <v>67</v>
      </c>
      <c r="V674" s="17">
        <v>0.2063492089509964</v>
      </c>
      <c r="W674" s="17">
        <v>0.82100000000000006</v>
      </c>
      <c r="X674" s="17">
        <v>4.2999999999999997E-2</v>
      </c>
      <c r="Y674" s="17"/>
      <c r="Z674" s="17">
        <v>9.7000000000000003E-2</v>
      </c>
      <c r="AA674" s="17"/>
      <c r="AB674" s="17">
        <v>3.9000000804662698E-2</v>
      </c>
      <c r="AC674" s="17"/>
      <c r="AD674" s="17">
        <v>7.2999999999999995E-2</v>
      </c>
      <c r="AE674" s="17">
        <v>0.51479999999999992</v>
      </c>
      <c r="AF674" s="5">
        <v>1</v>
      </c>
      <c r="AG674" s="31">
        <v>17505.869140625</v>
      </c>
      <c r="AH674" s="31">
        <v>21830.38</v>
      </c>
    </row>
    <row r="675" spans="1:34" x14ac:dyDescent="0.3">
      <c r="A675" s="4">
        <v>480785500</v>
      </c>
      <c r="B675" s="3" t="s">
        <v>226</v>
      </c>
      <c r="C675" s="3" t="s">
        <v>1252</v>
      </c>
      <c r="D675" s="14">
        <v>90.978874206542969</v>
      </c>
      <c r="E675" s="14">
        <v>92.649139404296875</v>
      </c>
      <c r="F675" s="14">
        <v>95.170974731445313</v>
      </c>
      <c r="G675" s="14">
        <v>96.565010070800781</v>
      </c>
      <c r="H675" s="5">
        <v>363</v>
      </c>
      <c r="I675" s="15" t="s">
        <v>3980</v>
      </c>
      <c r="J675" s="15">
        <v>6</v>
      </c>
      <c r="K675" s="3" t="s">
        <v>3879</v>
      </c>
      <c r="L675" s="3" t="s">
        <v>3914</v>
      </c>
      <c r="M675" s="3" t="s">
        <v>3918</v>
      </c>
      <c r="N675" s="3" t="s">
        <v>3922</v>
      </c>
      <c r="O675" s="5">
        <v>194</v>
      </c>
      <c r="P675" s="17">
        <v>0.15517240762710571</v>
      </c>
      <c r="Q675" s="5">
        <v>194</v>
      </c>
      <c r="R675" s="17">
        <v>0.15517240762710571</v>
      </c>
      <c r="S675" s="5">
        <v>199</v>
      </c>
      <c r="T675" s="17">
        <v>0.1149425283074379</v>
      </c>
      <c r="U675" s="5">
        <v>199</v>
      </c>
      <c r="V675" s="17">
        <v>0.1149425283074379</v>
      </c>
      <c r="W675" s="17">
        <v>0.157</v>
      </c>
      <c r="X675" s="17">
        <v>0.81</v>
      </c>
      <c r="Y675" s="17"/>
      <c r="Z675" s="17"/>
      <c r="AA675" s="17"/>
      <c r="AB675" s="17">
        <v>3.2999999821186073E-2</v>
      </c>
      <c r="AC675" s="17">
        <v>0.60599999999999998</v>
      </c>
      <c r="AD675" s="17">
        <v>7.3999999999999996E-2</v>
      </c>
      <c r="AE675" s="17">
        <v>0.46560000000000001</v>
      </c>
      <c r="AF675" s="5">
        <v>1</v>
      </c>
      <c r="AG675" s="31">
        <v>14417.3603515625</v>
      </c>
      <c r="AH675" s="31">
        <v>15853.31</v>
      </c>
    </row>
    <row r="676" spans="1:34" x14ac:dyDescent="0.3">
      <c r="A676" s="4">
        <v>480785580</v>
      </c>
      <c r="B676" s="3" t="s">
        <v>226</v>
      </c>
      <c r="C676" s="3" t="s">
        <v>1253</v>
      </c>
      <c r="D676" s="14">
        <v>83.790199279785156</v>
      </c>
      <c r="E676" s="14">
        <v>85.316818237304688</v>
      </c>
      <c r="F676" s="14">
        <v>82.918838500976563</v>
      </c>
      <c r="G676" s="14">
        <v>83.590835571289063</v>
      </c>
      <c r="H676" s="5">
        <v>277</v>
      </c>
      <c r="I676" s="15" t="s">
        <v>3980</v>
      </c>
      <c r="J676" s="15">
        <v>6</v>
      </c>
      <c r="K676" s="3" t="s">
        <v>3879</v>
      </c>
      <c r="L676" s="3" t="s">
        <v>3914</v>
      </c>
      <c r="M676" s="3" t="s">
        <v>3918</v>
      </c>
      <c r="N676" s="3" t="s">
        <v>3922</v>
      </c>
      <c r="O676" s="5">
        <v>184</v>
      </c>
      <c r="P676" s="17">
        <v>0.11290322244167331</v>
      </c>
      <c r="Q676" s="5">
        <v>184</v>
      </c>
      <c r="R676" s="17">
        <v>0.11290322244167331</v>
      </c>
      <c r="S676" s="5">
        <v>182</v>
      </c>
      <c r="T676" s="17">
        <v>5.7377047836780548E-2</v>
      </c>
      <c r="U676" s="5">
        <v>182</v>
      </c>
      <c r="V676" s="17">
        <v>5.7377047836780548E-2</v>
      </c>
      <c r="W676" s="17">
        <v>0.85599999999999998</v>
      </c>
      <c r="X676" s="17">
        <v>5.3999999999999999E-2</v>
      </c>
      <c r="Y676" s="17"/>
      <c r="Z676" s="17">
        <v>0.04</v>
      </c>
      <c r="AA676" s="17">
        <v>2.5000000000000001E-2</v>
      </c>
      <c r="AB676" s="17">
        <v>2.500000037252903E-2</v>
      </c>
      <c r="AC676" s="17">
        <v>2.1999999999999999E-2</v>
      </c>
      <c r="AD676" s="17">
        <v>0.17699999999999999</v>
      </c>
      <c r="AE676" s="17">
        <v>0.87609999999999999</v>
      </c>
      <c r="AF676" s="5">
        <v>1</v>
      </c>
      <c r="AG676" s="31">
        <v>14389.990234375</v>
      </c>
      <c r="AH676" s="31">
        <v>16000.28</v>
      </c>
    </row>
    <row r="677" spans="1:34" x14ac:dyDescent="0.3">
      <c r="A677" s="4">
        <v>480785630</v>
      </c>
      <c r="B677" s="3" t="s">
        <v>226</v>
      </c>
      <c r="C677" s="3" t="s">
        <v>1254</v>
      </c>
      <c r="D677" s="14">
        <v>84.100677490234375</v>
      </c>
      <c r="E677" s="14">
        <v>85.580619812011719</v>
      </c>
      <c r="F677" s="14">
        <v>86.192184448242188</v>
      </c>
      <c r="G677" s="14">
        <v>84.749465942382813</v>
      </c>
      <c r="H677" s="5">
        <v>254</v>
      </c>
      <c r="I677" s="15" t="s">
        <v>3980</v>
      </c>
      <c r="J677" s="15">
        <v>6</v>
      </c>
      <c r="K677" s="3" t="s">
        <v>3879</v>
      </c>
      <c r="L677" s="3" t="s">
        <v>3914</v>
      </c>
      <c r="M677" s="3" t="s">
        <v>3918</v>
      </c>
      <c r="N677" s="3" t="s">
        <v>3922</v>
      </c>
      <c r="O677" s="5">
        <v>138</v>
      </c>
      <c r="P677" s="17">
        <v>0.1720430105924606</v>
      </c>
      <c r="Q677" s="5">
        <v>138</v>
      </c>
      <c r="R677" s="17">
        <v>0.1720430105924606</v>
      </c>
      <c r="S677" s="5">
        <v>139</v>
      </c>
      <c r="T677" s="17">
        <v>4.2553190141916282E-2</v>
      </c>
      <c r="U677" s="5">
        <v>139</v>
      </c>
      <c r="V677" s="17">
        <v>4.2553190141916282E-2</v>
      </c>
      <c r="W677" s="17">
        <v>0.58299999999999996</v>
      </c>
      <c r="X677" s="17">
        <v>0.26800000000000002</v>
      </c>
      <c r="Y677" s="17">
        <v>3.1E-2</v>
      </c>
      <c r="Z677" s="17">
        <v>6.3E-2</v>
      </c>
      <c r="AA677" s="17"/>
      <c r="AB677" s="17">
        <v>5.4999999701976783E-2</v>
      </c>
      <c r="AC677" s="17">
        <v>0.217</v>
      </c>
      <c r="AD677" s="17">
        <v>0.13</v>
      </c>
      <c r="AE677" s="17">
        <v>0.84389999999999998</v>
      </c>
      <c r="AF677" s="5">
        <v>1</v>
      </c>
      <c r="AG677" s="31">
        <v>13809.7099609375</v>
      </c>
      <c r="AH677" s="31">
        <v>15957.38</v>
      </c>
    </row>
    <row r="678" spans="1:34" x14ac:dyDescent="0.3">
      <c r="A678" s="4">
        <v>480785660</v>
      </c>
      <c r="B678" s="3" t="s">
        <v>226</v>
      </c>
      <c r="C678" s="3" t="s">
        <v>1255</v>
      </c>
      <c r="D678" s="14">
        <v>80.786323547363281</v>
      </c>
      <c r="E678" s="14">
        <v>82.342239379882813</v>
      </c>
      <c r="F678" s="14">
        <v>82.998565673828125</v>
      </c>
      <c r="G678" s="14">
        <v>86.01190185546875</v>
      </c>
      <c r="H678" s="5">
        <v>367</v>
      </c>
      <c r="I678" s="15" t="s">
        <v>3980</v>
      </c>
      <c r="J678" s="15">
        <v>6</v>
      </c>
      <c r="K678" s="3" t="s">
        <v>3879</v>
      </c>
      <c r="L678" s="3" t="s">
        <v>3914</v>
      </c>
      <c r="M678" s="3" t="s">
        <v>3918</v>
      </c>
      <c r="N678" s="3" t="s">
        <v>3922</v>
      </c>
      <c r="O678" s="5">
        <v>227</v>
      </c>
      <c r="P678" s="17">
        <v>9.7402594983577728E-2</v>
      </c>
      <c r="Q678" s="5">
        <v>227</v>
      </c>
      <c r="R678" s="17">
        <v>9.7402594983577728E-2</v>
      </c>
      <c r="S678" s="5">
        <v>227</v>
      </c>
      <c r="T678" s="17">
        <v>3.2258063554763787E-2</v>
      </c>
      <c r="U678" s="5">
        <v>227</v>
      </c>
      <c r="V678" s="17">
        <v>3.2258063554763787E-2</v>
      </c>
      <c r="W678" s="17">
        <v>0.55600000000000005</v>
      </c>
      <c r="X678" s="17">
        <v>0.33500000000000002</v>
      </c>
      <c r="Y678" s="17"/>
      <c r="Z678" s="17">
        <v>5.3999999999999999E-2</v>
      </c>
      <c r="AA678" s="17">
        <v>3.7999999999999999E-2</v>
      </c>
      <c r="AB678" s="17">
        <v>1.6000000759959221E-2</v>
      </c>
      <c r="AC678" s="17">
        <v>0.30299999999999999</v>
      </c>
      <c r="AD678" s="17">
        <v>0.13600000000000001</v>
      </c>
      <c r="AE678" s="17">
        <v>0.84010000000000007</v>
      </c>
      <c r="AF678" s="5">
        <v>1</v>
      </c>
      <c r="AG678" s="31">
        <v>15410.650390625</v>
      </c>
      <c r="AH678" s="31">
        <v>17507.919999999998</v>
      </c>
    </row>
    <row r="679" spans="1:34" x14ac:dyDescent="0.3">
      <c r="A679" s="4">
        <v>480785670</v>
      </c>
      <c r="B679" s="3" t="s">
        <v>226</v>
      </c>
      <c r="C679" s="3" t="s">
        <v>1256</v>
      </c>
      <c r="D679" s="14">
        <v>84.996902465820313</v>
      </c>
      <c r="E679" s="14">
        <v>86.654876708984375</v>
      </c>
      <c r="F679" s="14">
        <v>85.784584045410156</v>
      </c>
      <c r="G679" s="14">
        <v>85.953971862792969</v>
      </c>
      <c r="H679" s="5">
        <v>380</v>
      </c>
      <c r="I679" s="15" t="s">
        <v>3980</v>
      </c>
      <c r="J679" s="15">
        <v>8</v>
      </c>
      <c r="K679" s="3" t="s">
        <v>3879</v>
      </c>
      <c r="L679" s="3" t="s">
        <v>3914</v>
      </c>
      <c r="M679" s="3" t="s">
        <v>3918</v>
      </c>
      <c r="N679" s="3" t="s">
        <v>3922</v>
      </c>
      <c r="O679" s="5">
        <v>308</v>
      </c>
      <c r="P679" s="17">
        <v>0.25130888819694519</v>
      </c>
      <c r="Q679" s="5">
        <v>308</v>
      </c>
      <c r="R679" s="17">
        <v>0.25130888819694519</v>
      </c>
      <c r="S679" s="5">
        <v>310</v>
      </c>
      <c r="T679" s="17">
        <v>9.8445594310760498E-2</v>
      </c>
      <c r="U679" s="5">
        <v>310</v>
      </c>
      <c r="V679" s="17">
        <v>9.8445594310760498E-2</v>
      </c>
      <c r="W679" s="17">
        <v>0.92600000000000005</v>
      </c>
      <c r="X679" s="17">
        <v>3.2000000000000001E-2</v>
      </c>
      <c r="Y679" s="17"/>
      <c r="Z679" s="17"/>
      <c r="AA679" s="17">
        <v>1.2999999999999999E-2</v>
      </c>
      <c r="AB679" s="17">
        <v>2.899999916553497E-2</v>
      </c>
      <c r="AC679" s="17"/>
      <c r="AD679" s="17">
        <v>0.124</v>
      </c>
      <c r="AE679" s="17">
        <v>0.79449999999999998</v>
      </c>
      <c r="AF679" s="5">
        <v>1</v>
      </c>
      <c r="AG679" s="31">
        <v>14952.16015625</v>
      </c>
      <c r="AH679" s="31">
        <v>17129.080000000002</v>
      </c>
    </row>
    <row r="680" spans="1:34" x14ac:dyDescent="0.3">
      <c r="A680" s="4">
        <v>480785700</v>
      </c>
      <c r="B680" s="3" t="s">
        <v>226</v>
      </c>
      <c r="C680" s="3" t="s">
        <v>1257</v>
      </c>
      <c r="D680" s="14">
        <v>84.400733947753906</v>
      </c>
      <c r="E680" s="14">
        <v>85.941841125488281</v>
      </c>
      <c r="F680" s="14">
        <v>87.81005859375</v>
      </c>
      <c r="G680" s="14">
        <v>87.650321960449219</v>
      </c>
      <c r="H680" s="5">
        <v>362</v>
      </c>
      <c r="I680" s="15" t="s">
        <v>3980</v>
      </c>
      <c r="J680" s="15">
        <v>6</v>
      </c>
      <c r="K680" s="3" t="s">
        <v>3879</v>
      </c>
      <c r="L680" s="3" t="s">
        <v>3914</v>
      </c>
      <c r="M680" s="3" t="s">
        <v>3918</v>
      </c>
      <c r="N680" s="3" t="s">
        <v>3922</v>
      </c>
      <c r="O680" s="5">
        <v>248</v>
      </c>
      <c r="P680" s="17">
        <v>0.18032786250114441</v>
      </c>
      <c r="Q680" s="5">
        <v>247</v>
      </c>
      <c r="R680" s="17">
        <v>0.18232044577598569</v>
      </c>
      <c r="S680" s="5">
        <v>253</v>
      </c>
      <c r="T680" s="17">
        <v>0.1147540956735611</v>
      </c>
      <c r="U680" s="5">
        <v>252</v>
      </c>
      <c r="V680" s="17">
        <v>0.11602210253477099</v>
      </c>
      <c r="W680" s="17">
        <v>0.40100000000000002</v>
      </c>
      <c r="X680" s="17">
        <v>0.35899999999999999</v>
      </c>
      <c r="Y680" s="17">
        <v>0.122</v>
      </c>
      <c r="Z680" s="17">
        <v>9.0999999999999998E-2</v>
      </c>
      <c r="AA680" s="17"/>
      <c r="AB680" s="17">
        <v>2.8000000864267349E-2</v>
      </c>
      <c r="AC680" s="17">
        <v>0.56900000000000006</v>
      </c>
      <c r="AD680" s="17">
        <v>5.5E-2</v>
      </c>
      <c r="AE680" s="17">
        <v>0.73609999999999998</v>
      </c>
      <c r="AF680" s="5">
        <v>1</v>
      </c>
      <c r="AG680" s="31">
        <v>15181.400390625</v>
      </c>
      <c r="AH680" s="31">
        <v>16621.150000000001</v>
      </c>
    </row>
    <row r="681" spans="1:34" x14ac:dyDescent="0.3">
      <c r="A681" s="4">
        <v>480785780</v>
      </c>
      <c r="B681" s="3" t="s">
        <v>226</v>
      </c>
      <c r="C681" s="3" t="s">
        <v>1258</v>
      </c>
      <c r="D681" s="14">
        <v>96.781661987304688</v>
      </c>
      <c r="E681" s="14">
        <v>98.441268920898438</v>
      </c>
      <c r="F681" s="14">
        <v>92.113998413085938</v>
      </c>
      <c r="G681" s="14">
        <v>90.682991027832031</v>
      </c>
      <c r="H681" s="5">
        <v>227</v>
      </c>
      <c r="I681" s="15" t="s">
        <v>3980</v>
      </c>
      <c r="J681" s="15">
        <v>6</v>
      </c>
      <c r="K681" s="3" t="s">
        <v>3879</v>
      </c>
      <c r="L681" s="3" t="s">
        <v>3914</v>
      </c>
      <c r="M681" s="3" t="s">
        <v>3918</v>
      </c>
      <c r="N681" s="3" t="s">
        <v>3922</v>
      </c>
      <c r="O681" s="5">
        <v>109</v>
      </c>
      <c r="P681" s="17">
        <v>0.5</v>
      </c>
      <c r="Q681" s="5">
        <v>109</v>
      </c>
      <c r="R681" s="17">
        <v>0.5</v>
      </c>
      <c r="S681" s="5">
        <v>109</v>
      </c>
      <c r="T681" s="17">
        <v>0.34883719682693481</v>
      </c>
      <c r="U681" s="5">
        <v>109</v>
      </c>
      <c r="V681" s="17">
        <v>0.34883719682693481</v>
      </c>
      <c r="W681" s="17">
        <v>0.49299999999999999</v>
      </c>
      <c r="X681" s="17">
        <v>4.8000000000000001E-2</v>
      </c>
      <c r="Y681" s="17"/>
      <c r="Z681" s="17">
        <v>0.379</v>
      </c>
      <c r="AA681" s="17">
        <v>3.5000000000000003E-2</v>
      </c>
      <c r="AB681" s="17">
        <v>4.3999999761581421E-2</v>
      </c>
      <c r="AC681" s="17"/>
      <c r="AD681" s="17">
        <v>0.106</v>
      </c>
      <c r="AE681" s="17">
        <v>0.2596</v>
      </c>
      <c r="AF681" s="5">
        <v>1</v>
      </c>
      <c r="AG681" s="31">
        <v>16808.33984375</v>
      </c>
      <c r="AH681" s="31">
        <v>20794.330000000002</v>
      </c>
    </row>
    <row r="682" spans="1:34" x14ac:dyDescent="0.3">
      <c r="A682" s="4">
        <v>489293945</v>
      </c>
      <c r="B682" s="3" t="s">
        <v>246</v>
      </c>
      <c r="C682" s="3" t="s">
        <v>246</v>
      </c>
      <c r="D682" s="14">
        <v>80.557762145996094</v>
      </c>
      <c r="E682" s="14">
        <v>81.903053283691406</v>
      </c>
      <c r="F682" s="14">
        <v>78.157211303710938</v>
      </c>
      <c r="G682" s="14">
        <v>78.861763000488281</v>
      </c>
      <c r="H682" s="5">
        <v>138</v>
      </c>
      <c r="I682" s="15">
        <v>5</v>
      </c>
      <c r="J682" s="15">
        <v>7</v>
      </c>
      <c r="K682" s="3" t="s">
        <v>3879</v>
      </c>
      <c r="L682" s="3" t="s">
        <v>3914</v>
      </c>
      <c r="M682" s="3" t="s">
        <v>3918</v>
      </c>
      <c r="N682" s="3" t="s">
        <v>3924</v>
      </c>
      <c r="O682" s="5">
        <v>90</v>
      </c>
      <c r="P682" s="17">
        <v>0.12931033968925479</v>
      </c>
      <c r="Q682" s="5">
        <v>90</v>
      </c>
      <c r="R682" s="17">
        <v>0.12931033968925479</v>
      </c>
      <c r="S682" s="5">
        <v>91</v>
      </c>
      <c r="T682" s="17">
        <v>3.4188035875558853E-2</v>
      </c>
      <c r="U682" s="5">
        <v>91</v>
      </c>
      <c r="V682" s="17">
        <v>3.4188035875558853E-2</v>
      </c>
      <c r="W682" s="17">
        <v>0.70300000000000007</v>
      </c>
      <c r="X682" s="17">
        <v>0.152</v>
      </c>
      <c r="Y682" s="17"/>
      <c r="Z682" s="17">
        <v>5.8000000000000003E-2</v>
      </c>
      <c r="AA682" s="17">
        <v>7.2000000000000008E-2</v>
      </c>
      <c r="AB682" s="17">
        <v>1.4000000432133669E-2</v>
      </c>
      <c r="AC682" s="17">
        <v>0.21</v>
      </c>
      <c r="AD682" s="17">
        <v>6.5000000000000002E-2</v>
      </c>
      <c r="AE682" s="17">
        <v>0.51390000000000002</v>
      </c>
      <c r="AF682" s="5">
        <v>1</v>
      </c>
      <c r="AG682" s="31">
        <v>16581.359375</v>
      </c>
      <c r="AH682" s="31">
        <v>19616.189999999999</v>
      </c>
    </row>
    <row r="683" spans="1:34" x14ac:dyDescent="0.3">
      <c r="A683" s="4">
        <v>489126930</v>
      </c>
      <c r="B683" s="3" t="s">
        <v>234</v>
      </c>
      <c r="C683" s="3" t="s">
        <v>1272</v>
      </c>
      <c r="D683" s="14">
        <v>86.5360107421875</v>
      </c>
      <c r="E683" s="14">
        <v>88.228973388671875</v>
      </c>
      <c r="F683" s="14">
        <v>86.898574829101563</v>
      </c>
      <c r="G683" s="14">
        <v>88.226112365722656</v>
      </c>
      <c r="H683" s="5">
        <v>643</v>
      </c>
      <c r="I683" s="15" t="s">
        <v>3980</v>
      </c>
      <c r="J683" s="15">
        <v>8</v>
      </c>
      <c r="K683" s="3" t="s">
        <v>3879</v>
      </c>
      <c r="L683" s="3" t="s">
        <v>3914</v>
      </c>
      <c r="M683" s="3" t="s">
        <v>3917</v>
      </c>
      <c r="N683" s="3" t="s">
        <v>3924</v>
      </c>
      <c r="O683" s="5">
        <v>550</v>
      </c>
      <c r="P683" s="17">
        <v>0.1510791331529617</v>
      </c>
      <c r="Q683" s="5">
        <v>550</v>
      </c>
      <c r="R683" s="17">
        <v>0.1510791331529617</v>
      </c>
      <c r="S683" s="5">
        <v>563</v>
      </c>
      <c r="T683" s="17">
        <v>6.9377988576889038E-2</v>
      </c>
      <c r="U683" s="5">
        <v>563</v>
      </c>
      <c r="V683" s="17">
        <v>6.9377988576889038E-2</v>
      </c>
      <c r="W683" s="17">
        <v>0.60799999999999998</v>
      </c>
      <c r="X683" s="17">
        <v>0.221</v>
      </c>
      <c r="Y683" s="17">
        <v>6.5000000000000002E-2</v>
      </c>
      <c r="Z683" s="17">
        <v>3.6999999999999998E-2</v>
      </c>
      <c r="AA683" s="17">
        <v>6.0999999999999999E-2</v>
      </c>
      <c r="AB683" s="17">
        <v>8.0000003799796104E-3</v>
      </c>
      <c r="AC683" s="17">
        <v>0.54100000000000004</v>
      </c>
      <c r="AD683" s="17">
        <v>5.3999999999999999E-2</v>
      </c>
      <c r="AE683" s="17">
        <v>0.93620000000000003</v>
      </c>
      <c r="AF683" s="5">
        <v>1</v>
      </c>
      <c r="AG683" s="31">
        <v>13868.66015625</v>
      </c>
      <c r="AH683" s="31">
        <v>15647.05</v>
      </c>
    </row>
    <row r="684" spans="1:34" x14ac:dyDescent="0.3">
      <c r="A684" s="4">
        <v>240862050</v>
      </c>
      <c r="B684" s="3" t="s">
        <v>103</v>
      </c>
      <c r="C684" s="3" t="s">
        <v>822</v>
      </c>
      <c r="D684" s="14">
        <v>85.316497802734375</v>
      </c>
      <c r="E684" s="14">
        <v>83.627700805664063</v>
      </c>
      <c r="F684" s="14">
        <v>81.423797607421875</v>
      </c>
      <c r="G684" s="14">
        <v>87.100914001464844</v>
      </c>
      <c r="H684" s="5">
        <v>558</v>
      </c>
      <c r="I684" s="15">
        <v>8</v>
      </c>
      <c r="J684" s="15">
        <v>9</v>
      </c>
      <c r="K684" s="3" t="s">
        <v>3836</v>
      </c>
      <c r="L684" s="3" t="s">
        <v>3914</v>
      </c>
      <c r="M684" s="3" t="s">
        <v>3919</v>
      </c>
      <c r="N684" s="3" t="s">
        <v>3923</v>
      </c>
      <c r="O684" s="5">
        <v>517</v>
      </c>
      <c r="P684" s="17">
        <v>0.64312267303466797</v>
      </c>
      <c r="Q684" s="5">
        <v>102</v>
      </c>
      <c r="R684" s="17">
        <v>0.28260868787765497</v>
      </c>
      <c r="S684" s="5">
        <v>515</v>
      </c>
      <c r="T684" s="17">
        <v>0.50559282302856445</v>
      </c>
      <c r="U684" s="5">
        <v>101</v>
      </c>
      <c r="V684" s="17">
        <v>0.3218390941619873</v>
      </c>
      <c r="W684" s="17">
        <v>1.2999999999999999E-2</v>
      </c>
      <c r="X684" s="17">
        <v>0.03</v>
      </c>
      <c r="Y684" s="17"/>
      <c r="Z684" s="17">
        <v>0.91400000000000003</v>
      </c>
      <c r="AA684" s="17">
        <v>3.2000000000000001E-2</v>
      </c>
      <c r="AB684" s="17">
        <v>1.099999994039536E-2</v>
      </c>
      <c r="AC684" s="17"/>
      <c r="AD684" s="17">
        <v>9.0999999999999998E-2</v>
      </c>
      <c r="AE684" s="17">
        <v>8.1000000000000003E-2</v>
      </c>
      <c r="AF684" s="5">
        <v>0</v>
      </c>
      <c r="AG684" s="31">
        <v>9041.66015625</v>
      </c>
      <c r="AH684" s="31">
        <v>9379.44</v>
      </c>
    </row>
    <row r="685" spans="1:34" x14ac:dyDescent="0.3">
      <c r="A685" s="4">
        <v>240863000</v>
      </c>
      <c r="B685" s="3" t="s">
        <v>103</v>
      </c>
      <c r="C685" s="3" t="s">
        <v>823</v>
      </c>
      <c r="D685" s="14">
        <v>82.811607360839844</v>
      </c>
      <c r="E685" s="14">
        <v>85.120536804199219</v>
      </c>
      <c r="F685" s="14">
        <v>90.5404052734375</v>
      </c>
      <c r="G685" s="14">
        <v>87.67047119140625</v>
      </c>
      <c r="H685" s="5">
        <v>584</v>
      </c>
      <c r="I685" s="15">
        <v>6</v>
      </c>
      <c r="J685" s="15">
        <v>7</v>
      </c>
      <c r="K685" s="3" t="s">
        <v>3836</v>
      </c>
      <c r="L685" s="3" t="s">
        <v>3914</v>
      </c>
      <c r="M685" s="3" t="s">
        <v>3919</v>
      </c>
      <c r="N685" s="3" t="s">
        <v>3923</v>
      </c>
      <c r="O685" s="5">
        <v>1020</v>
      </c>
      <c r="P685" s="17">
        <v>0.51254481077194214</v>
      </c>
      <c r="Q685" s="5">
        <v>230</v>
      </c>
      <c r="R685" s="17">
        <v>0.33582088351249689</v>
      </c>
      <c r="S685" s="5">
        <v>1020</v>
      </c>
      <c r="T685" s="17">
        <v>0.63440859317779541</v>
      </c>
      <c r="U685" s="5">
        <v>230</v>
      </c>
      <c r="V685" s="17">
        <v>0.38805970549583441</v>
      </c>
      <c r="W685" s="17">
        <v>0.01</v>
      </c>
      <c r="X685" s="17">
        <v>3.9E-2</v>
      </c>
      <c r="Y685" s="17"/>
      <c r="Z685" s="17">
        <v>0.91400000000000003</v>
      </c>
      <c r="AA685" s="17">
        <v>3.1E-2</v>
      </c>
      <c r="AB685" s="17">
        <v>4.999999888241291E-3</v>
      </c>
      <c r="AC685" s="17"/>
      <c r="AD685" s="17">
        <v>0.11799999999999999</v>
      </c>
      <c r="AE685" s="17">
        <v>0.13300000000000001</v>
      </c>
      <c r="AF685" s="5">
        <v>0</v>
      </c>
      <c r="AG685" s="31">
        <v>9600.1396484375</v>
      </c>
      <c r="AH685" s="31">
        <v>9874.25</v>
      </c>
    </row>
    <row r="686" spans="1:34" x14ac:dyDescent="0.3">
      <c r="A686" s="4">
        <v>240864040</v>
      </c>
      <c r="B686" s="3" t="s">
        <v>103</v>
      </c>
      <c r="C686" s="3" t="s">
        <v>824</v>
      </c>
      <c r="D686" s="14">
        <v>77.718055725097656</v>
      </c>
      <c r="E686" s="14">
        <v>78.795494079589844</v>
      </c>
      <c r="F686" s="14">
        <v>82.996353149414063</v>
      </c>
      <c r="G686" s="14">
        <v>84.365768432617188</v>
      </c>
      <c r="H686" s="5">
        <v>251</v>
      </c>
      <c r="I686" s="15" t="s">
        <v>3980</v>
      </c>
      <c r="J686" s="15">
        <v>5</v>
      </c>
      <c r="K686" s="3" t="s">
        <v>3836</v>
      </c>
      <c r="L686" s="3" t="s">
        <v>3914</v>
      </c>
      <c r="M686" s="3" t="s">
        <v>3919</v>
      </c>
      <c r="N686" s="3" t="s">
        <v>3923</v>
      </c>
      <c r="O686" s="5">
        <v>139</v>
      </c>
      <c r="P686" s="17">
        <v>0.52173912525177002</v>
      </c>
      <c r="Q686" s="5">
        <v>62</v>
      </c>
      <c r="R686" s="17">
        <v>0.30612245202064509</v>
      </c>
      <c r="S686" s="5">
        <v>139</v>
      </c>
      <c r="T686" s="17">
        <v>0.46956521272659302</v>
      </c>
      <c r="U686" s="5">
        <v>62</v>
      </c>
      <c r="V686" s="17">
        <v>0.26530611515045172</v>
      </c>
      <c r="W686" s="17">
        <v>3.2000000000000001E-2</v>
      </c>
      <c r="X686" s="17">
        <v>4.8000000000000001E-2</v>
      </c>
      <c r="Y686" s="17"/>
      <c r="Z686" s="17">
        <v>0.88800000000000001</v>
      </c>
      <c r="AA686" s="17">
        <v>0.02</v>
      </c>
      <c r="AB686" s="17">
        <v>1.200000010430813E-2</v>
      </c>
      <c r="AC686" s="17"/>
      <c r="AD686" s="17">
        <v>0.124</v>
      </c>
      <c r="AE686" s="17">
        <v>0.28699999999999998</v>
      </c>
      <c r="AF686" s="5">
        <v>0</v>
      </c>
      <c r="AG686" s="31">
        <v>11359.1298828125</v>
      </c>
      <c r="AH686" s="31">
        <v>12742.94</v>
      </c>
    </row>
    <row r="687" spans="1:34" x14ac:dyDescent="0.3">
      <c r="A687" s="4">
        <v>240864060</v>
      </c>
      <c r="B687" s="3" t="s">
        <v>103</v>
      </c>
      <c r="C687" s="3" t="s">
        <v>575</v>
      </c>
      <c r="D687" s="14">
        <v>89.73565673828125</v>
      </c>
      <c r="E687" s="14">
        <v>91.989677429199219</v>
      </c>
      <c r="F687" s="14">
        <v>93.051261901855469</v>
      </c>
      <c r="G687" s="14">
        <v>94.3223876953125</v>
      </c>
      <c r="H687" s="5">
        <v>269</v>
      </c>
      <c r="I687" s="15" t="s">
        <v>3981</v>
      </c>
      <c r="J687" s="15">
        <v>5</v>
      </c>
      <c r="K687" s="3" t="s">
        <v>3836</v>
      </c>
      <c r="L687" s="3" t="s">
        <v>3914</v>
      </c>
      <c r="M687" s="3" t="s">
        <v>3919</v>
      </c>
      <c r="N687" s="3" t="s">
        <v>3923</v>
      </c>
      <c r="O687" s="5">
        <v>131</v>
      </c>
      <c r="P687" s="17">
        <v>0.60162603855133057</v>
      </c>
      <c r="Q687" s="5">
        <v>28</v>
      </c>
      <c r="R687" s="17">
        <v>0.25806450843811041</v>
      </c>
      <c r="S687" s="5">
        <v>131</v>
      </c>
      <c r="T687" s="17">
        <v>0.5203251838684082</v>
      </c>
      <c r="U687" s="5">
        <v>28</v>
      </c>
      <c r="V687" s="17">
        <v>0.161290317773819</v>
      </c>
      <c r="W687" s="17"/>
      <c r="X687" s="17">
        <v>1.9E-2</v>
      </c>
      <c r="Y687" s="17"/>
      <c r="Z687" s="17">
        <v>0.91400000000000003</v>
      </c>
      <c r="AA687" s="17">
        <v>4.8000000000000001E-2</v>
      </c>
      <c r="AB687" s="17">
        <v>1.8999999389052391E-2</v>
      </c>
      <c r="AC687" s="17"/>
      <c r="AD687" s="17">
        <v>0.152</v>
      </c>
      <c r="AE687" s="17">
        <v>8.6000000000000007E-2</v>
      </c>
      <c r="AF687" s="5">
        <v>0</v>
      </c>
      <c r="AG687" s="31">
        <v>10445.1796875</v>
      </c>
      <c r="AH687" s="31">
        <v>10844.6</v>
      </c>
    </row>
    <row r="688" spans="1:34" x14ac:dyDescent="0.3">
      <c r="A688" s="4">
        <v>240864080</v>
      </c>
      <c r="B688" s="3" t="s">
        <v>103</v>
      </c>
      <c r="C688" s="3" t="s">
        <v>825</v>
      </c>
      <c r="D688" s="14">
        <v>86.835105895996094</v>
      </c>
      <c r="E688" s="14">
        <v>85.452629089355469</v>
      </c>
      <c r="F688" s="14">
        <v>87.7904052734375</v>
      </c>
      <c r="G688" s="14">
        <v>85.986335754394531</v>
      </c>
      <c r="H688" s="5">
        <v>464</v>
      </c>
      <c r="I688" s="15" t="s">
        <v>3981</v>
      </c>
      <c r="J688" s="15">
        <v>5</v>
      </c>
      <c r="K688" s="3" t="s">
        <v>3836</v>
      </c>
      <c r="L688" s="3" t="s">
        <v>3914</v>
      </c>
      <c r="M688" s="3" t="s">
        <v>3919</v>
      </c>
      <c r="N688" s="3" t="s">
        <v>3923</v>
      </c>
      <c r="O688" s="5">
        <v>207</v>
      </c>
      <c r="P688" s="17">
        <v>0.60301506519317627</v>
      </c>
      <c r="Q688" s="5">
        <v>51</v>
      </c>
      <c r="R688" s="17">
        <v>0.42553192377090449</v>
      </c>
      <c r="S688" s="5">
        <v>207</v>
      </c>
      <c r="T688" s="17">
        <v>0.62311559915542603</v>
      </c>
      <c r="U688" s="5">
        <v>51</v>
      </c>
      <c r="V688" s="17">
        <v>0.42553192377090449</v>
      </c>
      <c r="W688" s="17"/>
      <c r="X688" s="17">
        <v>3.9E-2</v>
      </c>
      <c r="Y688" s="17"/>
      <c r="Z688" s="17">
        <v>0.92500000000000004</v>
      </c>
      <c r="AA688" s="17">
        <v>3.2000000000000001E-2</v>
      </c>
      <c r="AB688" s="17">
        <v>4.0000001899898052E-3</v>
      </c>
      <c r="AC688" s="17"/>
      <c r="AD688" s="17">
        <v>9.0999999999999998E-2</v>
      </c>
      <c r="AE688" s="17">
        <v>0.11600000000000001</v>
      </c>
      <c r="AF688" s="5">
        <v>0</v>
      </c>
      <c r="AG688" s="31">
        <v>9054.1396484375</v>
      </c>
      <c r="AH688" s="31">
        <v>9927.98</v>
      </c>
    </row>
    <row r="689" spans="1:34" x14ac:dyDescent="0.3">
      <c r="A689" s="4">
        <v>240865020</v>
      </c>
      <c r="B689" s="3" t="s">
        <v>103</v>
      </c>
      <c r="C689" s="3" t="s">
        <v>826</v>
      </c>
      <c r="D689" s="14">
        <v>89.574394226074219</v>
      </c>
      <c r="E689" s="14">
        <v>85.63873291015625</v>
      </c>
      <c r="F689" s="14">
        <v>83.948013305664063</v>
      </c>
      <c r="G689" s="14">
        <v>80.868156433105469</v>
      </c>
      <c r="H689" s="5">
        <v>475</v>
      </c>
      <c r="I689" s="15" t="s">
        <v>3981</v>
      </c>
      <c r="J689" s="15">
        <v>5</v>
      </c>
      <c r="K689" s="3" t="s">
        <v>3836</v>
      </c>
      <c r="L689" s="3" t="s">
        <v>3914</v>
      </c>
      <c r="M689" s="3" t="s">
        <v>3919</v>
      </c>
      <c r="N689" s="3" t="s">
        <v>3923</v>
      </c>
      <c r="O689" s="5">
        <v>236</v>
      </c>
      <c r="P689" s="17">
        <v>0.61304348707199097</v>
      </c>
      <c r="Q689" s="5">
        <v>55</v>
      </c>
      <c r="R689" s="17">
        <v>0.380952388048172</v>
      </c>
      <c r="S689" s="5">
        <v>236</v>
      </c>
      <c r="T689" s="17">
        <v>0.57826089859008789</v>
      </c>
      <c r="U689" s="5">
        <v>55</v>
      </c>
      <c r="V689" s="17">
        <v>0.3174603283405304</v>
      </c>
      <c r="W689" s="17"/>
      <c r="X689" s="17">
        <v>6.3E-2</v>
      </c>
      <c r="Y689" s="17"/>
      <c r="Z689" s="17">
        <v>0.89700000000000002</v>
      </c>
      <c r="AA689" s="17">
        <v>2.9000000000000001E-2</v>
      </c>
      <c r="AB689" s="17">
        <v>1.099999994039536E-2</v>
      </c>
      <c r="AC689" s="17"/>
      <c r="AD689" s="17">
        <v>0.107</v>
      </c>
      <c r="AE689" s="17">
        <v>0.17</v>
      </c>
      <c r="AF689" s="5">
        <v>0</v>
      </c>
      <c r="AG689" s="31">
        <v>8814.5498046875</v>
      </c>
      <c r="AH689" s="31">
        <v>9685.02</v>
      </c>
    </row>
    <row r="690" spans="1:34" x14ac:dyDescent="0.3">
      <c r="A690" s="4">
        <v>240865040</v>
      </c>
      <c r="B690" s="3" t="s">
        <v>103</v>
      </c>
      <c r="C690" s="3" t="s">
        <v>827</v>
      </c>
      <c r="D690" s="14">
        <v>92.332069396972656</v>
      </c>
      <c r="E690" s="14">
        <v>91.959861755371094</v>
      </c>
      <c r="F690" s="14">
        <v>85.744453430175781</v>
      </c>
      <c r="G690" s="14">
        <v>85.515754699707031</v>
      </c>
      <c r="H690" s="5">
        <v>64</v>
      </c>
      <c r="I690" s="15">
        <v>3</v>
      </c>
      <c r="J690" s="15">
        <v>5</v>
      </c>
      <c r="K690" s="3" t="s">
        <v>3836</v>
      </c>
      <c r="L690" s="3" t="s">
        <v>3914</v>
      </c>
      <c r="M690" s="3" t="s">
        <v>3919</v>
      </c>
      <c r="N690" s="3" t="s">
        <v>3923</v>
      </c>
      <c r="O690" s="5">
        <v>17</v>
      </c>
      <c r="P690" s="17">
        <v>0.77049177885055542</v>
      </c>
      <c r="Q690" s="5"/>
      <c r="R690" s="17">
        <v>0</v>
      </c>
      <c r="S690" s="5">
        <v>17</v>
      </c>
      <c r="T690" s="17">
        <v>0.72131145000457764</v>
      </c>
      <c r="U690" s="5"/>
      <c r="V690" s="17">
        <v>0</v>
      </c>
      <c r="W690" s="17"/>
      <c r="X690" s="17"/>
      <c r="Y690" s="17"/>
      <c r="Z690" s="17">
        <v>0.98399999999999999</v>
      </c>
      <c r="AA690" s="17"/>
      <c r="AB690" s="17">
        <v>1.6000000759959221E-2</v>
      </c>
      <c r="AC690" s="17"/>
      <c r="AD690" s="17">
        <v>7.8E-2</v>
      </c>
      <c r="AE690" s="17">
        <v>8.1000000000000003E-2</v>
      </c>
      <c r="AF690" s="5">
        <v>0</v>
      </c>
      <c r="AG690" s="31">
        <v>7476.06982421875</v>
      </c>
      <c r="AH690" s="31">
        <v>7584.65</v>
      </c>
    </row>
    <row r="691" spans="1:34" x14ac:dyDescent="0.3">
      <c r="A691" s="4">
        <v>1000644020</v>
      </c>
      <c r="B691" s="3" t="s">
        <v>478</v>
      </c>
      <c r="C691" s="3" t="s">
        <v>1954</v>
      </c>
      <c r="D691" s="14">
        <v>92.839889526367188</v>
      </c>
      <c r="E691" s="14">
        <v>87.314598083496094</v>
      </c>
      <c r="F691" s="14">
        <v>88.456153869628906</v>
      </c>
      <c r="G691" s="14">
        <v>86.761947631835938</v>
      </c>
      <c r="H691" s="5">
        <v>132</v>
      </c>
      <c r="I691" s="15" t="s">
        <v>3980</v>
      </c>
      <c r="J691" s="15">
        <v>8</v>
      </c>
      <c r="K691" s="3" t="s">
        <v>3875</v>
      </c>
      <c r="L691" s="3" t="s">
        <v>3910</v>
      </c>
      <c r="M691" s="3" t="s">
        <v>3916</v>
      </c>
      <c r="N691" s="3" t="s">
        <v>3923</v>
      </c>
      <c r="O691" s="5">
        <v>90</v>
      </c>
      <c r="P691" s="17">
        <v>0.38961037993431091</v>
      </c>
      <c r="Q691" s="5">
        <v>33</v>
      </c>
      <c r="R691" s="17">
        <v>0.3333333432674408</v>
      </c>
      <c r="S691" s="5">
        <v>90</v>
      </c>
      <c r="T691" s="17">
        <v>0.59740257263183594</v>
      </c>
      <c r="U691" s="5">
        <v>33</v>
      </c>
      <c r="V691" s="17">
        <v>0.29629629850387568</v>
      </c>
      <c r="W691" s="17"/>
      <c r="X691" s="17"/>
      <c r="Y691" s="17"/>
      <c r="Z691" s="17">
        <v>0.95500000000000007</v>
      </c>
      <c r="AA691" s="17"/>
      <c r="AB691" s="17">
        <v>4.5000001788139343E-2</v>
      </c>
      <c r="AC691" s="17"/>
      <c r="AD691" s="17">
        <v>0.22</v>
      </c>
      <c r="AE691" s="17">
        <v>0.28000000000000003</v>
      </c>
      <c r="AF691" s="5">
        <v>0</v>
      </c>
      <c r="AG691" s="31">
        <v>9026.349609375</v>
      </c>
      <c r="AH691" s="31">
        <v>10622.14</v>
      </c>
    </row>
    <row r="692" spans="1:34" x14ac:dyDescent="0.3">
      <c r="A692" s="4">
        <v>351023000</v>
      </c>
      <c r="B692" s="3" t="s">
        <v>153</v>
      </c>
      <c r="C692" s="3" t="s">
        <v>965</v>
      </c>
      <c r="D692" s="14">
        <v>71.134346008300781</v>
      </c>
      <c r="E692" s="14">
        <v>72.220527648925781</v>
      </c>
      <c r="F692" s="14">
        <v>74.284111022949219</v>
      </c>
      <c r="G692" s="14">
        <v>74.899658203125</v>
      </c>
      <c r="H692" s="5">
        <v>461</v>
      </c>
      <c r="I692" s="15">
        <v>6</v>
      </c>
      <c r="J692" s="15">
        <v>8</v>
      </c>
      <c r="K692" s="3" t="s">
        <v>3800</v>
      </c>
      <c r="L692" s="3" t="s">
        <v>3910</v>
      </c>
      <c r="M692" s="3" t="s">
        <v>3917</v>
      </c>
      <c r="N692" s="3" t="s">
        <v>3923</v>
      </c>
      <c r="O692" s="5">
        <v>752</v>
      </c>
      <c r="P692" s="17">
        <v>0.27461141347885132</v>
      </c>
      <c r="Q692" s="5">
        <v>666</v>
      </c>
      <c r="R692" s="17">
        <v>0.27461141347885132</v>
      </c>
      <c r="S692" s="5">
        <v>749</v>
      </c>
      <c r="T692" s="17">
        <v>0.21391752362251279</v>
      </c>
      <c r="U692" s="5">
        <v>663</v>
      </c>
      <c r="V692" s="17">
        <v>0.21391752362251279</v>
      </c>
      <c r="W692" s="17">
        <v>0.26900000000000002</v>
      </c>
      <c r="X692" s="17">
        <v>8.5000000000000006E-2</v>
      </c>
      <c r="Y692" s="17"/>
      <c r="Z692" s="17">
        <v>0.59199999999999997</v>
      </c>
      <c r="AA692" s="17">
        <v>4.8000000000000001E-2</v>
      </c>
      <c r="AB692" s="17">
        <v>7.0000002160668373E-3</v>
      </c>
      <c r="AC692" s="17">
        <v>1.2999999999999999E-2</v>
      </c>
      <c r="AD692" s="17">
        <v>0.13700000000000001</v>
      </c>
      <c r="AE692" s="17">
        <v>0.54359999999999997</v>
      </c>
      <c r="AF692" s="5">
        <v>1</v>
      </c>
      <c r="AG692" s="31">
        <v>6490.18994140625</v>
      </c>
      <c r="AH692" s="31">
        <v>8712.6</v>
      </c>
    </row>
    <row r="693" spans="1:34" x14ac:dyDescent="0.3">
      <c r="A693" s="4">
        <v>351024080</v>
      </c>
      <c r="B693" s="3" t="s">
        <v>153</v>
      </c>
      <c r="C693" s="3" t="s">
        <v>612</v>
      </c>
      <c r="D693" s="14">
        <v>72.875595092773438</v>
      </c>
      <c r="E693" s="14">
        <v>74.196075439453125</v>
      </c>
      <c r="F693" s="14">
        <v>79.859451293945313</v>
      </c>
      <c r="G693" s="14">
        <v>79.511520385742188</v>
      </c>
      <c r="H693" s="5">
        <v>469</v>
      </c>
      <c r="I693" s="15">
        <v>3</v>
      </c>
      <c r="J693" s="15">
        <v>5</v>
      </c>
      <c r="K693" s="3" t="s">
        <v>3800</v>
      </c>
      <c r="L693" s="3" t="s">
        <v>3910</v>
      </c>
      <c r="M693" s="3" t="s">
        <v>3917</v>
      </c>
      <c r="N693" s="3" t="s">
        <v>3923</v>
      </c>
      <c r="O693" s="5">
        <v>413</v>
      </c>
      <c r="P693" s="17">
        <v>0.39506173133850098</v>
      </c>
      <c r="Q693" s="5">
        <v>345</v>
      </c>
      <c r="R693" s="17">
        <v>0.39506173133850098</v>
      </c>
      <c r="S693" s="5">
        <v>414</v>
      </c>
      <c r="T693" s="17">
        <v>0.36543211340904241</v>
      </c>
      <c r="U693" s="5">
        <v>346</v>
      </c>
      <c r="V693" s="17">
        <v>0.36543211340904241</v>
      </c>
      <c r="W693" s="17">
        <v>0.29399999999999998</v>
      </c>
      <c r="X693" s="17">
        <v>7.2000000000000008E-2</v>
      </c>
      <c r="Y693" s="17"/>
      <c r="Z693" s="17">
        <v>0.57600000000000007</v>
      </c>
      <c r="AA693" s="17">
        <v>4.7E-2</v>
      </c>
      <c r="AB693" s="17">
        <v>1.099999994039536E-2</v>
      </c>
      <c r="AC693" s="17">
        <v>1.2999999999999999E-2</v>
      </c>
      <c r="AD693" s="17">
        <v>0.19400000000000001</v>
      </c>
      <c r="AE693" s="17">
        <v>0.55789999999999995</v>
      </c>
      <c r="AF693" s="5">
        <v>1</v>
      </c>
      <c r="AG693" s="31">
        <v>5587.419921875</v>
      </c>
      <c r="AH693" s="31">
        <v>7720.56</v>
      </c>
    </row>
    <row r="694" spans="1:34" x14ac:dyDescent="0.3">
      <c r="A694" s="4">
        <v>211501050</v>
      </c>
      <c r="B694" s="3" t="s">
        <v>93</v>
      </c>
      <c r="C694" s="3" t="s">
        <v>795</v>
      </c>
      <c r="D694" s="14">
        <v>79.367691040039063</v>
      </c>
      <c r="E694" s="14">
        <v>82.266754150390625</v>
      </c>
      <c r="F694" s="14">
        <v>80.599609375</v>
      </c>
      <c r="G694" s="14">
        <v>83.498085021972656</v>
      </c>
      <c r="H694" s="5">
        <v>68</v>
      </c>
      <c r="I694" s="15">
        <v>7</v>
      </c>
      <c r="J694" s="15">
        <v>12</v>
      </c>
      <c r="K694" s="3" t="s">
        <v>3828</v>
      </c>
      <c r="L694" s="3" t="s">
        <v>3911</v>
      </c>
      <c r="M694" s="3" t="s">
        <v>3916</v>
      </c>
      <c r="N694" s="3" t="s">
        <v>3921</v>
      </c>
      <c r="O694" s="5">
        <v>32</v>
      </c>
      <c r="P694" s="17">
        <v>0</v>
      </c>
      <c r="Q694" s="5">
        <v>17</v>
      </c>
      <c r="R694" s="17">
        <v>0</v>
      </c>
      <c r="S694" s="5">
        <v>33</v>
      </c>
      <c r="T694" s="17">
        <v>0.1290322542190552</v>
      </c>
      <c r="U694" s="5">
        <v>17</v>
      </c>
      <c r="V694" s="17">
        <v>0.1111111119389534</v>
      </c>
      <c r="W694" s="17"/>
      <c r="X694" s="17"/>
      <c r="Y694" s="17"/>
      <c r="Z694" s="17">
        <v>0.97099999999999997</v>
      </c>
      <c r="AA694" s="17"/>
      <c r="AB694" s="17">
        <v>2.899999916553497E-2</v>
      </c>
      <c r="AC694" s="17"/>
      <c r="AD694" s="17">
        <v>0.11799999999999999</v>
      </c>
      <c r="AE694" s="17">
        <v>0.42199999999999999</v>
      </c>
      <c r="AF694" s="5">
        <v>0</v>
      </c>
      <c r="AG694" s="31">
        <v>19565.48046875</v>
      </c>
      <c r="AH694" s="31">
        <v>20104.87</v>
      </c>
    </row>
    <row r="695" spans="1:34" x14ac:dyDescent="0.3">
      <c r="A695" s="4">
        <v>211504020</v>
      </c>
      <c r="B695" s="3" t="s">
        <v>93</v>
      </c>
      <c r="C695" s="3" t="s">
        <v>796</v>
      </c>
      <c r="D695" s="14">
        <v>81.964157104492188</v>
      </c>
      <c r="E695" s="14">
        <v>85.199752807617188</v>
      </c>
      <c r="F695" s="14">
        <v>84.745697021484375</v>
      </c>
      <c r="G695" s="14">
        <v>87.273887634277344</v>
      </c>
      <c r="H695" s="5">
        <v>53</v>
      </c>
      <c r="I695" s="15" t="s">
        <v>3980</v>
      </c>
      <c r="J695" s="15">
        <v>6</v>
      </c>
      <c r="K695" s="3" t="s">
        <v>3828</v>
      </c>
      <c r="L695" s="3" t="s">
        <v>3911</v>
      </c>
      <c r="M695" s="3" t="s">
        <v>3916</v>
      </c>
      <c r="N695" s="3" t="s">
        <v>3921</v>
      </c>
      <c r="O695" s="5">
        <v>48</v>
      </c>
      <c r="P695" s="17">
        <v>0.31034481525421143</v>
      </c>
      <c r="Q695" s="5">
        <v>21</v>
      </c>
      <c r="R695" s="17">
        <v>0</v>
      </c>
      <c r="S695" s="5">
        <v>48</v>
      </c>
      <c r="T695" s="17">
        <v>0.37931033968925482</v>
      </c>
      <c r="U695" s="5">
        <v>21</v>
      </c>
      <c r="V695" s="17">
        <v>0</v>
      </c>
      <c r="W695" s="17"/>
      <c r="X695" s="17"/>
      <c r="Y695" s="17"/>
      <c r="Z695" s="17">
        <v>1</v>
      </c>
      <c r="AA695" s="17"/>
      <c r="AB695" s="17">
        <v>0</v>
      </c>
      <c r="AC695" s="17"/>
      <c r="AD695" s="17">
        <v>0.17</v>
      </c>
      <c r="AE695" s="17">
        <v>0.35799999999999998</v>
      </c>
      <c r="AF695" s="5">
        <v>0</v>
      </c>
      <c r="AG695" s="31">
        <v>18965.939453125</v>
      </c>
      <c r="AH695" s="31">
        <v>19922.46</v>
      </c>
    </row>
    <row r="696" spans="1:34" x14ac:dyDescent="0.3">
      <c r="A696" s="4">
        <v>380441050</v>
      </c>
      <c r="B696" s="3" t="s">
        <v>166</v>
      </c>
      <c r="C696" s="3" t="s">
        <v>998</v>
      </c>
      <c r="D696" s="14">
        <v>87.70086669921875</v>
      </c>
      <c r="E696" s="14">
        <v>88.995849609375</v>
      </c>
      <c r="F696" s="14">
        <v>81.412010192871094</v>
      </c>
      <c r="G696" s="14">
        <v>85.066795349121094</v>
      </c>
      <c r="H696" s="5">
        <v>149</v>
      </c>
      <c r="I696" s="15">
        <v>7</v>
      </c>
      <c r="J696" s="15">
        <v>12</v>
      </c>
      <c r="K696" s="3" t="s">
        <v>3881</v>
      </c>
      <c r="L696" s="3" t="s">
        <v>3912</v>
      </c>
      <c r="M696" s="3" t="s">
        <v>3917</v>
      </c>
      <c r="N696" s="3" t="s">
        <v>3921</v>
      </c>
      <c r="O696" s="5">
        <v>99</v>
      </c>
      <c r="P696" s="17">
        <v>0.44999998807907099</v>
      </c>
      <c r="Q696" s="5">
        <v>45</v>
      </c>
      <c r="R696" s="17">
        <v>0.28571429848670959</v>
      </c>
      <c r="S696" s="5">
        <v>98</v>
      </c>
      <c r="T696" s="17">
        <v>0.34117648005485529</v>
      </c>
      <c r="U696" s="5">
        <v>44</v>
      </c>
      <c r="V696" s="17">
        <v>0</v>
      </c>
      <c r="W696" s="17"/>
      <c r="X696" s="17"/>
      <c r="Y696" s="17">
        <v>3.4000000000000002E-2</v>
      </c>
      <c r="Z696" s="17">
        <v>0.95300000000000007</v>
      </c>
      <c r="AA696" s="17"/>
      <c r="AB696" s="17">
        <v>1.30000002682209E-2</v>
      </c>
      <c r="AC696" s="17"/>
      <c r="AD696" s="17">
        <v>0.20100000000000001</v>
      </c>
      <c r="AE696" s="17">
        <v>0.316</v>
      </c>
      <c r="AF696" s="5">
        <v>0</v>
      </c>
      <c r="AG696" s="31">
        <v>13069.169921875</v>
      </c>
      <c r="AH696" s="31">
        <v>13883.19</v>
      </c>
    </row>
    <row r="697" spans="1:34" x14ac:dyDescent="0.3">
      <c r="A697" s="4">
        <v>380444020</v>
      </c>
      <c r="B697" s="3" t="s">
        <v>166</v>
      </c>
      <c r="C697" s="3" t="s">
        <v>999</v>
      </c>
      <c r="D697" s="14">
        <v>79.439506530761719</v>
      </c>
      <c r="E697" s="14">
        <v>80.260162353515625</v>
      </c>
      <c r="F697" s="14">
        <v>83.223976135253906</v>
      </c>
      <c r="G697" s="14">
        <v>84.563850402832031</v>
      </c>
      <c r="H697" s="5">
        <v>176</v>
      </c>
      <c r="I697" s="15" t="s">
        <v>3980</v>
      </c>
      <c r="J697" s="15">
        <v>6</v>
      </c>
      <c r="K697" s="3" t="s">
        <v>3881</v>
      </c>
      <c r="L697" s="3" t="s">
        <v>3912</v>
      </c>
      <c r="M697" s="3" t="s">
        <v>3917</v>
      </c>
      <c r="N697" s="3" t="s">
        <v>3921</v>
      </c>
      <c r="O697" s="5">
        <v>116</v>
      </c>
      <c r="P697" s="17">
        <v>0.50458717346191406</v>
      </c>
      <c r="Q697" s="5">
        <v>59</v>
      </c>
      <c r="R697" s="17">
        <v>0.30000001192092901</v>
      </c>
      <c r="S697" s="5">
        <v>116</v>
      </c>
      <c r="T697" s="17">
        <v>0.53211009502410889</v>
      </c>
      <c r="U697" s="5">
        <v>59</v>
      </c>
      <c r="V697" s="17">
        <v>0.36000001430511469</v>
      </c>
      <c r="W697" s="17"/>
      <c r="X697" s="17"/>
      <c r="Y697" s="17"/>
      <c r="Z697" s="17">
        <v>0.94300000000000006</v>
      </c>
      <c r="AA697" s="17"/>
      <c r="AB697" s="17">
        <v>5.7000000029802322E-2</v>
      </c>
      <c r="AC697" s="17"/>
      <c r="AD697" s="17">
        <v>0.10199999999999999</v>
      </c>
      <c r="AE697" s="17">
        <v>0.40899999999999997</v>
      </c>
      <c r="AF697" s="5">
        <v>0</v>
      </c>
      <c r="AG697" s="31">
        <v>11016.650390625</v>
      </c>
      <c r="AH697" s="31">
        <v>12796.88</v>
      </c>
    </row>
    <row r="698" spans="1:34" x14ac:dyDescent="0.3">
      <c r="A698" s="4">
        <v>130624020</v>
      </c>
      <c r="B698" s="3" t="s">
        <v>58</v>
      </c>
      <c r="C698" s="3" t="s">
        <v>704</v>
      </c>
      <c r="D698" s="14">
        <v>85.497917175292969</v>
      </c>
      <c r="E698" s="14">
        <v>86.974868774414063</v>
      </c>
      <c r="F698" s="14">
        <v>90.191215515136719</v>
      </c>
      <c r="G698" s="14">
        <v>92.296836853027344</v>
      </c>
      <c r="H698" s="5">
        <v>24</v>
      </c>
      <c r="I698" s="15" t="s">
        <v>3980</v>
      </c>
      <c r="J698" s="15">
        <v>8</v>
      </c>
      <c r="K698" s="3" t="s">
        <v>3869</v>
      </c>
      <c r="L698" s="3" t="s">
        <v>3912</v>
      </c>
      <c r="M698" s="3" t="s">
        <v>3916</v>
      </c>
      <c r="N698" s="3" t="s">
        <v>3921</v>
      </c>
      <c r="O698" s="5">
        <v>20</v>
      </c>
      <c r="P698" s="17">
        <v>0</v>
      </c>
      <c r="Q698" s="5">
        <v>17</v>
      </c>
      <c r="R698" s="17">
        <v>0</v>
      </c>
      <c r="S698" s="5">
        <v>20</v>
      </c>
      <c r="T698" s="17">
        <v>0</v>
      </c>
      <c r="U698" s="5">
        <v>17</v>
      </c>
      <c r="V698" s="17">
        <v>0</v>
      </c>
      <c r="W698" s="17"/>
      <c r="X698" s="17"/>
      <c r="Y698" s="17"/>
      <c r="Z698" s="17">
        <v>0.91700000000000004</v>
      </c>
      <c r="AA698" s="17"/>
      <c r="AB698" s="17">
        <v>8.2999996840953827E-2</v>
      </c>
      <c r="AC698" s="17"/>
      <c r="AD698" s="17"/>
      <c r="AE698" s="17">
        <v>0.45</v>
      </c>
      <c r="AF698" s="5">
        <v>1</v>
      </c>
      <c r="AG698" s="31">
        <v>16913.779296875</v>
      </c>
      <c r="AH698" s="31">
        <v>18717.88</v>
      </c>
    </row>
    <row r="699" spans="1:34" x14ac:dyDescent="0.3">
      <c r="A699" s="4">
        <v>1100143000</v>
      </c>
      <c r="B699" s="3" t="s">
        <v>519</v>
      </c>
      <c r="C699" s="3" t="s">
        <v>2027</v>
      </c>
      <c r="D699" s="14">
        <v>75.62469482421875</v>
      </c>
      <c r="E699" s="14">
        <v>77.189529418945313</v>
      </c>
      <c r="F699" s="14">
        <v>73.011116027832031</v>
      </c>
      <c r="G699" s="14">
        <v>74.123725891113281</v>
      </c>
      <c r="H699" s="5">
        <v>200</v>
      </c>
      <c r="I699" s="15">
        <v>6</v>
      </c>
      <c r="J699" s="15">
        <v>8</v>
      </c>
      <c r="K699" s="3" t="s">
        <v>163</v>
      </c>
      <c r="L699" s="3" t="s">
        <v>3913</v>
      </c>
      <c r="M699" s="3" t="s">
        <v>3917</v>
      </c>
      <c r="N699" s="3" t="s">
        <v>3923</v>
      </c>
      <c r="O699" s="5">
        <v>374</v>
      </c>
      <c r="P699" s="17">
        <v>0.45251396298408508</v>
      </c>
      <c r="Q699" s="5">
        <v>374</v>
      </c>
      <c r="R699" s="17">
        <v>0.45251396298408508</v>
      </c>
      <c r="S699" s="5">
        <v>374</v>
      </c>
      <c r="T699" s="17">
        <v>0.29608938097953802</v>
      </c>
      <c r="U699" s="5">
        <v>374</v>
      </c>
      <c r="V699" s="17">
        <v>0.29608938097953802</v>
      </c>
      <c r="W699" s="17"/>
      <c r="X699" s="17"/>
      <c r="Y699" s="17"/>
      <c r="Z699" s="17">
        <v>0.98</v>
      </c>
      <c r="AA699" s="17"/>
      <c r="AB699" s="17">
        <v>1.9999999552965161E-2</v>
      </c>
      <c r="AC699" s="17"/>
      <c r="AD699" s="17">
        <v>0.13500000000000001</v>
      </c>
      <c r="AE699" s="17">
        <v>0.53439999999999999</v>
      </c>
      <c r="AF699" s="5">
        <v>1</v>
      </c>
      <c r="AG699" s="31">
        <v>8286.849609375</v>
      </c>
      <c r="AH699" s="31">
        <v>9190.6200000000008</v>
      </c>
    </row>
    <row r="700" spans="1:34" x14ac:dyDescent="0.3">
      <c r="A700" s="4">
        <v>1100144040</v>
      </c>
      <c r="B700" s="3" t="s">
        <v>519</v>
      </c>
      <c r="C700" s="3" t="s">
        <v>704</v>
      </c>
      <c r="D700" s="14">
        <v>89.05694580078125</v>
      </c>
      <c r="E700" s="14">
        <v>90.66064453125</v>
      </c>
      <c r="F700" s="14">
        <v>90.145858764648438</v>
      </c>
      <c r="G700" s="14">
        <v>91.991653442382813</v>
      </c>
      <c r="H700" s="5">
        <v>178</v>
      </c>
      <c r="I700" s="15">
        <v>3</v>
      </c>
      <c r="J700" s="15">
        <v>5</v>
      </c>
      <c r="K700" s="3" t="s">
        <v>163</v>
      </c>
      <c r="L700" s="3" t="s">
        <v>3913</v>
      </c>
      <c r="M700" s="3" t="s">
        <v>3917</v>
      </c>
      <c r="N700" s="3" t="s">
        <v>3923</v>
      </c>
      <c r="O700" s="5">
        <v>181</v>
      </c>
      <c r="P700" s="17">
        <v>0.69325155019760132</v>
      </c>
      <c r="Q700" s="5">
        <v>181</v>
      </c>
      <c r="R700" s="17">
        <v>0.69325155019760132</v>
      </c>
      <c r="S700" s="5">
        <v>181</v>
      </c>
      <c r="T700" s="17">
        <v>0.60736197233200073</v>
      </c>
      <c r="U700" s="5">
        <v>181</v>
      </c>
      <c r="V700" s="17">
        <v>0.60736197233200073</v>
      </c>
      <c r="W700" s="17"/>
      <c r="X700" s="17"/>
      <c r="Y700" s="17"/>
      <c r="Z700" s="17">
        <v>0.97199999999999998</v>
      </c>
      <c r="AA700" s="17"/>
      <c r="AB700" s="17">
        <v>2.8000000864267349E-2</v>
      </c>
      <c r="AC700" s="17"/>
      <c r="AD700" s="17">
        <v>0.185</v>
      </c>
      <c r="AE700" s="17">
        <v>0.54869999999999997</v>
      </c>
      <c r="AF700" s="5">
        <v>1</v>
      </c>
      <c r="AG700" s="31">
        <v>8801.76953125</v>
      </c>
      <c r="AH700" s="31">
        <v>10022.81</v>
      </c>
    </row>
    <row r="701" spans="1:34" x14ac:dyDescent="0.3">
      <c r="A701" s="4">
        <v>511501050</v>
      </c>
      <c r="B701" s="3" t="s">
        <v>265</v>
      </c>
      <c r="C701" s="3" t="s">
        <v>1358</v>
      </c>
      <c r="D701" s="14">
        <v>82.094795227050781</v>
      </c>
      <c r="E701" s="14">
        <v>81.678421020507813</v>
      </c>
      <c r="F701" s="14">
        <v>90.889915466308594</v>
      </c>
      <c r="G701" s="14">
        <v>87.945823669433594</v>
      </c>
      <c r="H701" s="5">
        <v>107</v>
      </c>
      <c r="I701" s="15">
        <v>7</v>
      </c>
      <c r="J701" s="15">
        <v>12</v>
      </c>
      <c r="K701" s="3" t="s">
        <v>3893</v>
      </c>
      <c r="L701" s="3" t="s">
        <v>3908</v>
      </c>
      <c r="M701" s="3" t="s">
        <v>3917</v>
      </c>
      <c r="N701" s="3" t="s">
        <v>3921</v>
      </c>
      <c r="O701" s="5">
        <v>67</v>
      </c>
      <c r="P701" s="17">
        <v>0.36734694242477423</v>
      </c>
      <c r="Q701" s="5">
        <v>27</v>
      </c>
      <c r="R701" s="17">
        <v>0</v>
      </c>
      <c r="S701" s="5">
        <v>67</v>
      </c>
      <c r="T701" s="17">
        <v>0.1372549086809158</v>
      </c>
      <c r="U701" s="5">
        <v>27</v>
      </c>
      <c r="V701" s="17">
        <v>0</v>
      </c>
      <c r="W701" s="17"/>
      <c r="X701" s="17"/>
      <c r="Y701" s="17"/>
      <c r="Z701" s="17">
        <v>0.95300000000000007</v>
      </c>
      <c r="AA701" s="17"/>
      <c r="AB701" s="17">
        <v>4.6999998390674591E-2</v>
      </c>
      <c r="AC701" s="17"/>
      <c r="AD701" s="17">
        <v>0.112</v>
      </c>
      <c r="AE701" s="17">
        <v>0.29299999999999998</v>
      </c>
      <c r="AF701" s="5">
        <v>0</v>
      </c>
      <c r="AG701" s="31">
        <v>10084.0595703125</v>
      </c>
      <c r="AH701" s="31">
        <v>12287.94</v>
      </c>
    </row>
    <row r="702" spans="1:34" x14ac:dyDescent="0.3">
      <c r="A702" s="4">
        <v>511504020</v>
      </c>
      <c r="B702" s="3" t="s">
        <v>265</v>
      </c>
      <c r="C702" s="3" t="s">
        <v>1359</v>
      </c>
      <c r="D702" s="14">
        <v>79.615310668945313</v>
      </c>
      <c r="E702" s="14">
        <v>80.867439270019531</v>
      </c>
      <c r="F702" s="14">
        <v>80.077911376953125</v>
      </c>
      <c r="G702" s="14">
        <v>81.059158325195313</v>
      </c>
      <c r="H702" s="5">
        <v>126</v>
      </c>
      <c r="I702" s="15" t="s">
        <v>3981</v>
      </c>
      <c r="J702" s="15">
        <v>6</v>
      </c>
      <c r="K702" s="3" t="s">
        <v>3893</v>
      </c>
      <c r="L702" s="3" t="s">
        <v>3908</v>
      </c>
      <c r="M702" s="3" t="s">
        <v>3917</v>
      </c>
      <c r="N702" s="3" t="s">
        <v>3921</v>
      </c>
      <c r="O702" s="5">
        <v>91</v>
      </c>
      <c r="P702" s="17">
        <v>0.33783784508705139</v>
      </c>
      <c r="Q702" s="5">
        <v>41</v>
      </c>
      <c r="R702" s="17">
        <v>0.1944444477558136</v>
      </c>
      <c r="S702" s="5">
        <v>91</v>
      </c>
      <c r="T702" s="17">
        <v>0.17567567527294159</v>
      </c>
      <c r="U702" s="5">
        <v>41</v>
      </c>
      <c r="V702" s="17">
        <v>0.1388888955116272</v>
      </c>
      <c r="W702" s="17"/>
      <c r="X702" s="17"/>
      <c r="Y702" s="17"/>
      <c r="Z702" s="17">
        <v>0.92900000000000005</v>
      </c>
      <c r="AA702" s="17">
        <v>4.8000000000000001E-2</v>
      </c>
      <c r="AB702" s="17">
        <v>2.400000020861626E-2</v>
      </c>
      <c r="AC702" s="17"/>
      <c r="AD702" s="17">
        <v>0.151</v>
      </c>
      <c r="AE702" s="17">
        <v>0.41</v>
      </c>
      <c r="AF702" s="5">
        <v>0</v>
      </c>
      <c r="AG702" s="31">
        <v>10519.3095703125</v>
      </c>
      <c r="AH702" s="31">
        <v>11338.7</v>
      </c>
    </row>
    <row r="703" spans="1:34" x14ac:dyDescent="0.3">
      <c r="A703" s="4">
        <v>1159146970</v>
      </c>
      <c r="B703" s="3" t="s">
        <v>541</v>
      </c>
      <c r="C703" s="3" t="s">
        <v>2099</v>
      </c>
      <c r="D703" s="14">
        <v>84.892448425292969</v>
      </c>
      <c r="E703" s="14">
        <v>86.592864990234375</v>
      </c>
      <c r="F703" s="14">
        <v>80.610404968261719</v>
      </c>
      <c r="G703" s="14">
        <v>83.244682312011719</v>
      </c>
      <c r="H703" s="5">
        <v>472</v>
      </c>
      <c r="I703" s="15">
        <v>5</v>
      </c>
      <c r="J703" s="15">
        <v>8</v>
      </c>
      <c r="K703" s="3" t="s">
        <v>535</v>
      </c>
      <c r="L703" s="3" t="s">
        <v>3915</v>
      </c>
      <c r="M703" s="3" t="s">
        <v>3918</v>
      </c>
      <c r="N703" s="3" t="s">
        <v>3924</v>
      </c>
      <c r="O703" s="5">
        <v>728</v>
      </c>
      <c r="P703" s="17">
        <v>0.1218390837311745</v>
      </c>
      <c r="Q703" s="5">
        <v>728</v>
      </c>
      <c r="R703" s="17">
        <v>0.1218390837311745</v>
      </c>
      <c r="S703" s="5">
        <v>727</v>
      </c>
      <c r="T703" s="17">
        <v>5.517241358757019E-2</v>
      </c>
      <c r="U703" s="5">
        <v>727</v>
      </c>
      <c r="V703" s="17">
        <v>5.517241358757019E-2</v>
      </c>
      <c r="W703" s="17">
        <v>0.95600000000000007</v>
      </c>
      <c r="X703" s="17">
        <v>3.4000000000000002E-2</v>
      </c>
      <c r="Y703" s="17"/>
      <c r="Z703" s="17"/>
      <c r="AA703" s="17"/>
      <c r="AB703" s="17">
        <v>1.099999994039536E-2</v>
      </c>
      <c r="AC703" s="17">
        <v>2.1000000000000001E-2</v>
      </c>
      <c r="AD703" s="17">
        <v>0.127</v>
      </c>
      <c r="AE703" s="17">
        <v>0.75599999999999989</v>
      </c>
      <c r="AF703" s="5">
        <v>1</v>
      </c>
      <c r="AG703" s="31">
        <v>7039.39013671875</v>
      </c>
      <c r="AH703" s="31">
        <v>9399.92</v>
      </c>
    </row>
    <row r="704" spans="1:34" x14ac:dyDescent="0.3">
      <c r="A704" s="4">
        <v>1159146971</v>
      </c>
      <c r="B704" s="3" t="s">
        <v>541</v>
      </c>
      <c r="C704" s="3" t="s">
        <v>2100</v>
      </c>
      <c r="D704" s="14">
        <v>103.071403503418</v>
      </c>
      <c r="E704" s="14">
        <v>104.854118347168</v>
      </c>
      <c r="F704" s="14">
        <v>87.268829345703125</v>
      </c>
      <c r="G704" s="14">
        <v>88.84478759765625</v>
      </c>
      <c r="H704" s="5">
        <v>590</v>
      </c>
      <c r="I704" s="15" t="s">
        <v>3981</v>
      </c>
      <c r="J704" s="15">
        <v>4</v>
      </c>
      <c r="K704" s="3" t="s">
        <v>535</v>
      </c>
      <c r="L704" s="3" t="s">
        <v>3915</v>
      </c>
      <c r="M704" s="3" t="s">
        <v>3918</v>
      </c>
      <c r="N704" s="3" t="s">
        <v>3924</v>
      </c>
      <c r="O704" s="5">
        <v>98</v>
      </c>
      <c r="P704" s="17">
        <v>0.1047619059681892</v>
      </c>
      <c r="Q704" s="5">
        <v>98</v>
      </c>
      <c r="R704" s="17">
        <v>0.1047619059681892</v>
      </c>
      <c r="S704" s="5">
        <v>98</v>
      </c>
      <c r="T704" s="17">
        <v>3.8095239549875259E-2</v>
      </c>
      <c r="U704" s="5">
        <v>98</v>
      </c>
      <c r="V704" s="17">
        <v>3.8095239549875259E-2</v>
      </c>
      <c r="W704" s="17">
        <v>0.96899999999999997</v>
      </c>
      <c r="X704" s="17">
        <v>1.7000000000000001E-2</v>
      </c>
      <c r="Y704" s="17"/>
      <c r="Z704" s="17"/>
      <c r="AA704" s="17">
        <v>1.2E-2</v>
      </c>
      <c r="AB704" s="17">
        <v>2.000000094994903E-3</v>
      </c>
      <c r="AC704" s="17"/>
      <c r="AD704" s="17">
        <v>6.0999999999999999E-2</v>
      </c>
      <c r="AE704" s="17">
        <v>0.78060000000000007</v>
      </c>
      <c r="AF704" s="5">
        <v>1</v>
      </c>
      <c r="AG704" s="31">
        <v>6759.740234375</v>
      </c>
      <c r="AH704" s="31">
        <v>8760.16</v>
      </c>
    </row>
    <row r="705" spans="1:34" x14ac:dyDescent="0.3">
      <c r="A705" s="4">
        <v>1159146972</v>
      </c>
      <c r="B705" s="3" t="s">
        <v>541</v>
      </c>
      <c r="C705" s="3" t="s">
        <v>2101</v>
      </c>
      <c r="D705" s="14">
        <v>82.4942626953125</v>
      </c>
      <c r="E705" s="14">
        <v>83.904327392578125</v>
      </c>
      <c r="F705" s="14">
        <v>78.775955200195313</v>
      </c>
      <c r="G705" s="14">
        <v>79.617530822753906</v>
      </c>
      <c r="H705" s="5">
        <v>553</v>
      </c>
      <c r="I705" s="15" t="s">
        <v>3981</v>
      </c>
      <c r="J705" s="15">
        <v>4</v>
      </c>
      <c r="K705" s="3" t="s">
        <v>535</v>
      </c>
      <c r="L705" s="3" t="s">
        <v>3915</v>
      </c>
      <c r="M705" s="3" t="s">
        <v>3918</v>
      </c>
      <c r="N705" s="3" t="s">
        <v>3924</v>
      </c>
      <c r="O705" s="5">
        <v>73</v>
      </c>
      <c r="P705" s="17">
        <v>0.1100917458534241</v>
      </c>
      <c r="Q705" s="5">
        <v>73</v>
      </c>
      <c r="R705" s="17">
        <v>0.1100917458534241</v>
      </c>
      <c r="S705" s="5">
        <v>73</v>
      </c>
      <c r="T705" s="17">
        <v>3.6697246134281158E-2</v>
      </c>
      <c r="U705" s="5">
        <v>73</v>
      </c>
      <c r="V705" s="17">
        <v>3.6697246134281158E-2</v>
      </c>
      <c r="W705" s="17">
        <v>0.93900000000000006</v>
      </c>
      <c r="X705" s="17">
        <v>4.2999999999999997E-2</v>
      </c>
      <c r="Y705" s="17"/>
      <c r="Z705" s="17">
        <v>1.2999999999999999E-2</v>
      </c>
      <c r="AA705" s="17"/>
      <c r="AB705" s="17">
        <v>4.999999888241291E-3</v>
      </c>
      <c r="AC705" s="17">
        <v>4.2999999999999997E-2</v>
      </c>
      <c r="AD705" s="17">
        <v>8.3000000000000004E-2</v>
      </c>
      <c r="AE705" s="17">
        <v>0.7770999999999999</v>
      </c>
      <c r="AF705" s="5">
        <v>1</v>
      </c>
      <c r="AG705" s="31">
        <v>6783.39013671875</v>
      </c>
      <c r="AH705" s="31">
        <v>8926.82</v>
      </c>
    </row>
    <row r="706" spans="1:34" x14ac:dyDescent="0.3">
      <c r="A706" s="4">
        <v>1159146973</v>
      </c>
      <c r="B706" s="3" t="s">
        <v>541</v>
      </c>
      <c r="C706" s="3" t="s">
        <v>2102</v>
      </c>
      <c r="D706" s="14">
        <v>86.352943420410156</v>
      </c>
      <c r="E706" s="14">
        <v>88.060340881347656</v>
      </c>
      <c r="F706" s="14">
        <v>82.092239379882813</v>
      </c>
      <c r="G706" s="14">
        <v>85.295639038085938</v>
      </c>
      <c r="H706" s="5">
        <v>459</v>
      </c>
      <c r="I706" s="15">
        <v>5</v>
      </c>
      <c r="J706" s="15">
        <v>8</v>
      </c>
      <c r="K706" s="3" t="s">
        <v>535</v>
      </c>
      <c r="L706" s="3" t="s">
        <v>3915</v>
      </c>
      <c r="M706" s="3" t="s">
        <v>3918</v>
      </c>
      <c r="N706" s="3" t="s">
        <v>3924</v>
      </c>
      <c r="O706" s="5">
        <v>736</v>
      </c>
      <c r="P706" s="17">
        <v>0.1580188721418381</v>
      </c>
      <c r="Q706" s="5">
        <v>736</v>
      </c>
      <c r="R706" s="17">
        <v>0.1580188721418381</v>
      </c>
      <c r="S706" s="5">
        <v>731</v>
      </c>
      <c r="T706" s="17">
        <v>7.0921987295150757E-2</v>
      </c>
      <c r="U706" s="5">
        <v>731</v>
      </c>
      <c r="V706" s="17">
        <v>7.0921987295150757E-2</v>
      </c>
      <c r="W706" s="17">
        <v>0.98899999999999999</v>
      </c>
      <c r="X706" s="17">
        <v>1.0999999999999999E-2</v>
      </c>
      <c r="Y706" s="17"/>
      <c r="Z706" s="17"/>
      <c r="AA706" s="17"/>
      <c r="AB706" s="17">
        <v>0</v>
      </c>
      <c r="AC706" s="17"/>
      <c r="AD706" s="17">
        <v>0.122</v>
      </c>
      <c r="AE706" s="17">
        <v>0.72349999999999992</v>
      </c>
      <c r="AF706" s="5">
        <v>1</v>
      </c>
      <c r="AG706" s="31">
        <v>6650.8701171875</v>
      </c>
      <c r="AH706" s="31">
        <v>8654.5300000000007</v>
      </c>
    </row>
    <row r="707" spans="1:34" x14ac:dyDescent="0.3">
      <c r="A707" s="4">
        <v>489183920</v>
      </c>
      <c r="B707" s="3" t="s">
        <v>239</v>
      </c>
      <c r="C707" s="3" t="s">
        <v>1278</v>
      </c>
      <c r="D707" s="14">
        <v>86.599929809570313</v>
      </c>
      <c r="E707" s="14">
        <v>88.288749694824219</v>
      </c>
      <c r="F707" s="14">
        <v>85.151649475097656</v>
      </c>
      <c r="G707" s="14">
        <v>87.209846496582031</v>
      </c>
      <c r="H707" s="5">
        <v>659</v>
      </c>
      <c r="I707" s="15" t="s">
        <v>3980</v>
      </c>
      <c r="J707" s="15">
        <v>8</v>
      </c>
      <c r="K707" s="3" t="s">
        <v>3879</v>
      </c>
      <c r="L707" s="3" t="s">
        <v>3914</v>
      </c>
      <c r="M707" s="3" t="s">
        <v>3918</v>
      </c>
      <c r="N707" s="3" t="s">
        <v>3924</v>
      </c>
      <c r="O707" s="5">
        <v>567</v>
      </c>
      <c r="P707" s="17">
        <v>0.1550000011920929</v>
      </c>
      <c r="Q707" s="5">
        <v>567</v>
      </c>
      <c r="R707" s="17">
        <v>0.1550000011920929</v>
      </c>
      <c r="S707" s="5">
        <v>568</v>
      </c>
      <c r="T707" s="17">
        <v>9.4999998807907104E-2</v>
      </c>
      <c r="U707" s="5">
        <v>568</v>
      </c>
      <c r="V707" s="17">
        <v>9.4999998807907104E-2</v>
      </c>
      <c r="W707" s="17">
        <v>0.72199999999999998</v>
      </c>
      <c r="X707" s="17">
        <v>0.21199999999999999</v>
      </c>
      <c r="Y707" s="17"/>
      <c r="Z707" s="17">
        <v>4.2000000000000003E-2</v>
      </c>
      <c r="AA707" s="17">
        <v>1.7000000000000001E-2</v>
      </c>
      <c r="AB707" s="17">
        <v>6.0000000521540642E-3</v>
      </c>
      <c r="AC707" s="17">
        <v>0.14000000000000001</v>
      </c>
      <c r="AD707" s="17">
        <v>8.7999999999999995E-2</v>
      </c>
      <c r="AE707" s="17">
        <v>0.62619999999999998</v>
      </c>
      <c r="AF707" s="5">
        <v>1</v>
      </c>
      <c r="AG707" s="31">
        <v>9153.009765625</v>
      </c>
      <c r="AH707" s="31">
        <v>11481.63</v>
      </c>
    </row>
    <row r="708" spans="1:34" x14ac:dyDescent="0.3">
      <c r="A708" s="4">
        <v>1060063000</v>
      </c>
      <c r="B708" s="3" t="s">
        <v>504</v>
      </c>
      <c r="C708" s="3" t="s">
        <v>2002</v>
      </c>
      <c r="D708" s="14">
        <v>83.034530639648438</v>
      </c>
      <c r="E708" s="14">
        <v>82.796394348144531</v>
      </c>
      <c r="F708" s="14">
        <v>83.358283996582031</v>
      </c>
      <c r="G708" s="14">
        <v>83.880661010742188</v>
      </c>
      <c r="H708" s="5">
        <v>125</v>
      </c>
      <c r="I708" s="15">
        <v>4</v>
      </c>
      <c r="J708" s="15">
        <v>8</v>
      </c>
      <c r="K708" s="3" t="s">
        <v>3796</v>
      </c>
      <c r="L708" s="3" t="s">
        <v>3907</v>
      </c>
      <c r="M708" s="3" t="s">
        <v>3916</v>
      </c>
      <c r="N708" s="3" t="s">
        <v>3923</v>
      </c>
      <c r="O708" s="5">
        <v>214</v>
      </c>
      <c r="P708" s="17">
        <v>0.49557521939277649</v>
      </c>
      <c r="Q708" s="5">
        <v>146</v>
      </c>
      <c r="R708" s="17">
        <v>0.3333333432674408</v>
      </c>
      <c r="S708" s="5">
        <v>213</v>
      </c>
      <c r="T708" s="17">
        <v>0.3303571343421936</v>
      </c>
      <c r="U708" s="5">
        <v>145</v>
      </c>
      <c r="V708" s="17">
        <v>0.18309858441352839</v>
      </c>
      <c r="W708" s="17"/>
      <c r="X708" s="17">
        <v>9.6000000000000002E-2</v>
      </c>
      <c r="Y708" s="17"/>
      <c r="Z708" s="17">
        <v>0.82400000000000007</v>
      </c>
      <c r="AA708" s="17">
        <v>4.8000000000000001E-2</v>
      </c>
      <c r="AB708" s="17">
        <v>3.2000001519918442E-2</v>
      </c>
      <c r="AC708" s="17"/>
      <c r="AD708" s="17">
        <v>0.16</v>
      </c>
      <c r="AE708" s="17">
        <v>0.57500000000000007</v>
      </c>
      <c r="AF708" s="5">
        <v>0</v>
      </c>
      <c r="AG708" s="31">
        <v>8945.4697265625</v>
      </c>
      <c r="AH708" s="31">
        <v>10952.74</v>
      </c>
    </row>
    <row r="709" spans="1:34" x14ac:dyDescent="0.3">
      <c r="A709" s="4">
        <v>10913000</v>
      </c>
      <c r="B709" s="3" t="s">
        <v>3</v>
      </c>
      <c r="C709" s="3" t="s">
        <v>553</v>
      </c>
      <c r="D709" s="14">
        <v>82.148200988769531</v>
      </c>
      <c r="E709" s="14">
        <v>80.758842468261719</v>
      </c>
      <c r="F709" s="14">
        <v>85.436859130859375</v>
      </c>
      <c r="G709" s="14">
        <v>85.680778503417969</v>
      </c>
      <c r="H709" s="5">
        <v>545</v>
      </c>
      <c r="I709" s="15">
        <v>6</v>
      </c>
      <c r="J709" s="15">
        <v>8</v>
      </c>
      <c r="K709" s="3" t="s">
        <v>3889</v>
      </c>
      <c r="L709" s="3" t="s">
        <v>3911</v>
      </c>
      <c r="M709" s="3" t="s">
        <v>3919</v>
      </c>
      <c r="N709" s="3" t="s">
        <v>3921</v>
      </c>
      <c r="O709" s="5">
        <v>993</v>
      </c>
      <c r="P709" s="17">
        <v>0.38133874535560608</v>
      </c>
      <c r="Q709" s="5">
        <v>512</v>
      </c>
      <c r="R709" s="17">
        <v>0.23371647298336029</v>
      </c>
      <c r="S709" s="5">
        <v>999</v>
      </c>
      <c r="T709" s="17">
        <v>0.26720649003982538</v>
      </c>
      <c r="U709" s="5">
        <v>521</v>
      </c>
      <c r="V709" s="17">
        <v>0.15708811581134799</v>
      </c>
      <c r="W709" s="17">
        <v>7.2999999999999995E-2</v>
      </c>
      <c r="X709" s="17">
        <v>3.3000000000000002E-2</v>
      </c>
      <c r="Y709" s="17">
        <v>1.0999999999999999E-2</v>
      </c>
      <c r="Z709" s="17">
        <v>0.85099999999999998</v>
      </c>
      <c r="AA709" s="17">
        <v>2.9000000000000001E-2</v>
      </c>
      <c r="AB709" s="17">
        <v>2.000000094994903E-3</v>
      </c>
      <c r="AC709" s="17">
        <v>5.2999999999999999E-2</v>
      </c>
      <c r="AD709" s="17">
        <v>0.14299999999999999</v>
      </c>
      <c r="AE709" s="17">
        <v>0.42199999999999999</v>
      </c>
      <c r="AF709" s="5">
        <v>0</v>
      </c>
      <c r="AG709" s="31">
        <v>8689.1103515625</v>
      </c>
      <c r="AH709" s="31">
        <v>8930.02</v>
      </c>
    </row>
    <row r="710" spans="1:34" x14ac:dyDescent="0.3">
      <c r="A710" s="4">
        <v>10914050</v>
      </c>
      <c r="B710" s="3" t="s">
        <v>3</v>
      </c>
      <c r="C710" s="3" t="s">
        <v>554</v>
      </c>
      <c r="D710" s="14">
        <v>88.682159423828125</v>
      </c>
      <c r="E710" s="14">
        <v>90.09381103515625</v>
      </c>
      <c r="F710" s="14">
        <v>89.445137023925781</v>
      </c>
      <c r="G710" s="14">
        <v>91.6279296875</v>
      </c>
      <c r="H710" s="5">
        <v>527</v>
      </c>
      <c r="I710" s="15">
        <v>3</v>
      </c>
      <c r="J710" s="15">
        <v>5</v>
      </c>
      <c r="K710" s="3" t="s">
        <v>3889</v>
      </c>
      <c r="L710" s="3" t="s">
        <v>3911</v>
      </c>
      <c r="M710" s="3" t="s">
        <v>3919</v>
      </c>
      <c r="N710" s="3" t="s">
        <v>3921</v>
      </c>
      <c r="O710" s="5">
        <v>503</v>
      </c>
      <c r="P710" s="17">
        <v>0.49183672666549683</v>
      </c>
      <c r="Q710" s="5">
        <v>298</v>
      </c>
      <c r="R710" s="17">
        <v>0.37545126676559448</v>
      </c>
      <c r="S710" s="5">
        <v>506</v>
      </c>
      <c r="T710" s="17">
        <v>0.37755101919174189</v>
      </c>
      <c r="U710" s="5">
        <v>301</v>
      </c>
      <c r="V710" s="17">
        <v>0.24460431933403021</v>
      </c>
      <c r="W710" s="17">
        <v>7.5999999999999998E-2</v>
      </c>
      <c r="X710" s="17">
        <v>2.3E-2</v>
      </c>
      <c r="Y710" s="17">
        <v>1.7000000000000001E-2</v>
      </c>
      <c r="Z710" s="17">
        <v>0.84799999999999998</v>
      </c>
      <c r="AA710" s="17">
        <v>3.4000000000000002E-2</v>
      </c>
      <c r="AB710" s="17">
        <v>2.000000094994903E-3</v>
      </c>
      <c r="AC710" s="17">
        <v>5.0999999999999997E-2</v>
      </c>
      <c r="AD710" s="17">
        <v>0.14399999999999999</v>
      </c>
      <c r="AE710" s="17">
        <v>0.45800000000000002</v>
      </c>
      <c r="AF710" s="5">
        <v>0</v>
      </c>
      <c r="AG710" s="31">
        <v>8858.3095703125</v>
      </c>
      <c r="AH710" s="31">
        <v>8917.7800000000007</v>
      </c>
    </row>
    <row r="711" spans="1:34" x14ac:dyDescent="0.3">
      <c r="A711" s="4">
        <v>960923000</v>
      </c>
      <c r="B711" s="3" t="s">
        <v>446</v>
      </c>
      <c r="C711" s="3" t="s">
        <v>1826</v>
      </c>
      <c r="D711" s="14">
        <v>84.23486328125</v>
      </c>
      <c r="E711" s="14">
        <v>82.435623168945313</v>
      </c>
      <c r="F711" s="14">
        <v>80.796371459960938</v>
      </c>
      <c r="G711" s="14">
        <v>77.36785888671875</v>
      </c>
      <c r="H711" s="5">
        <v>708</v>
      </c>
      <c r="I711" s="15">
        <v>6</v>
      </c>
      <c r="J711" s="15">
        <v>8</v>
      </c>
      <c r="K711" s="3" t="s">
        <v>3882</v>
      </c>
      <c r="L711" s="3" t="s">
        <v>3915</v>
      </c>
      <c r="M711" s="3" t="s">
        <v>3918</v>
      </c>
      <c r="N711" s="3" t="s">
        <v>3922</v>
      </c>
      <c r="O711" s="5">
        <v>1247</v>
      </c>
      <c r="P711" s="17">
        <v>0.62992125749588013</v>
      </c>
      <c r="Q711" s="5">
        <v>371</v>
      </c>
      <c r="R711" s="17">
        <v>0.35978835821151728</v>
      </c>
      <c r="S711" s="5">
        <v>1247</v>
      </c>
      <c r="T711" s="17">
        <v>0.5283018946647644</v>
      </c>
      <c r="U711" s="5">
        <v>368</v>
      </c>
      <c r="V711" s="17">
        <v>0.23936170339584351</v>
      </c>
      <c r="W711" s="17">
        <v>0.13</v>
      </c>
      <c r="X711" s="17">
        <v>0.04</v>
      </c>
      <c r="Y711" s="17">
        <v>1.0999999999999999E-2</v>
      </c>
      <c r="Z711" s="17">
        <v>0.753</v>
      </c>
      <c r="AA711" s="17">
        <v>6.5000000000000002E-2</v>
      </c>
      <c r="AB711" s="17">
        <v>1.0000000474974511E-3</v>
      </c>
      <c r="AC711" s="17"/>
      <c r="AD711" s="17">
        <v>0.14699999999999999</v>
      </c>
      <c r="AE711" s="17">
        <v>0.10100000000000001</v>
      </c>
      <c r="AF711" s="5">
        <v>0</v>
      </c>
      <c r="AG711" s="31">
        <v>11429.23046875</v>
      </c>
      <c r="AH711" s="31">
        <v>11494.48</v>
      </c>
    </row>
    <row r="712" spans="1:34" x14ac:dyDescent="0.3">
      <c r="A712" s="4">
        <v>960923025</v>
      </c>
      <c r="B712" s="3" t="s">
        <v>446</v>
      </c>
      <c r="C712" s="3" t="s">
        <v>1827</v>
      </c>
      <c r="D712" s="14">
        <v>84.133453369140625</v>
      </c>
      <c r="E712" s="14">
        <v>79.171340942382813</v>
      </c>
      <c r="F712" s="14">
        <v>81.06195068359375</v>
      </c>
      <c r="G712" s="14">
        <v>75.990707397460938</v>
      </c>
      <c r="H712" s="5">
        <v>641</v>
      </c>
      <c r="I712" s="15">
        <v>6</v>
      </c>
      <c r="J712" s="15">
        <v>8</v>
      </c>
      <c r="K712" s="3" t="s">
        <v>3882</v>
      </c>
      <c r="L712" s="3" t="s">
        <v>3915</v>
      </c>
      <c r="M712" s="3" t="s">
        <v>3918</v>
      </c>
      <c r="N712" s="3" t="s">
        <v>3922</v>
      </c>
      <c r="O712" s="5">
        <v>1220</v>
      </c>
      <c r="P712" s="17">
        <v>0.67313915491104126</v>
      </c>
      <c r="Q712" s="5">
        <v>320</v>
      </c>
      <c r="R712" s="17">
        <v>0.33540374040603638</v>
      </c>
      <c r="S712" s="5">
        <v>1222</v>
      </c>
      <c r="T712" s="17">
        <v>0.54927301406860352</v>
      </c>
      <c r="U712" s="5">
        <v>321</v>
      </c>
      <c r="V712" s="17">
        <v>0.20496894419193271</v>
      </c>
      <c r="W712" s="17">
        <v>4.7E-2</v>
      </c>
      <c r="X712" s="17">
        <v>4.2000000000000003E-2</v>
      </c>
      <c r="Y712" s="17">
        <v>1.7000000000000001E-2</v>
      </c>
      <c r="Z712" s="17">
        <v>0.83200000000000007</v>
      </c>
      <c r="AA712" s="17">
        <v>6.0999999999999999E-2</v>
      </c>
      <c r="AB712" s="17">
        <v>2.000000094994903E-3</v>
      </c>
      <c r="AC712" s="17"/>
      <c r="AD712" s="17">
        <v>0.17</v>
      </c>
      <c r="AE712" s="17">
        <v>8.7000000000000008E-2</v>
      </c>
      <c r="AF712" s="5">
        <v>0</v>
      </c>
      <c r="AG712" s="31">
        <v>13107.900390625</v>
      </c>
      <c r="AH712" s="31">
        <v>13174.5</v>
      </c>
    </row>
    <row r="713" spans="1:34" x14ac:dyDescent="0.3">
      <c r="A713" s="4">
        <v>960925000</v>
      </c>
      <c r="B713" s="3" t="s">
        <v>446</v>
      </c>
      <c r="C713" s="3" t="s">
        <v>1828</v>
      </c>
      <c r="D713" s="14">
        <v>85.091583251953125</v>
      </c>
      <c r="E713" s="14">
        <v>76.83294677734375</v>
      </c>
      <c r="F713" s="14">
        <v>85.252578735351563</v>
      </c>
      <c r="G713" s="14">
        <v>80.919647216796875</v>
      </c>
      <c r="H713" s="5">
        <v>531</v>
      </c>
      <c r="I713" s="15" t="s">
        <v>3981</v>
      </c>
      <c r="J713" s="15">
        <v>5</v>
      </c>
      <c r="K713" s="3" t="s">
        <v>3882</v>
      </c>
      <c r="L713" s="3" t="s">
        <v>3915</v>
      </c>
      <c r="M713" s="3" t="s">
        <v>3918</v>
      </c>
      <c r="N713" s="3" t="s">
        <v>3922</v>
      </c>
      <c r="O713" s="5">
        <v>241</v>
      </c>
      <c r="P713" s="17">
        <v>0.66523605585098267</v>
      </c>
      <c r="Q713" s="5">
        <v>67</v>
      </c>
      <c r="R713" s="17">
        <v>0.43396225571632391</v>
      </c>
      <c r="S713" s="5">
        <v>241</v>
      </c>
      <c r="T713" s="17">
        <v>0.55793988704681396</v>
      </c>
      <c r="U713" s="5">
        <v>67</v>
      </c>
      <c r="V713" s="17">
        <v>0.32075470685958862</v>
      </c>
      <c r="W713" s="17">
        <v>0.04</v>
      </c>
      <c r="X713" s="17">
        <v>0.04</v>
      </c>
      <c r="Y713" s="17"/>
      <c r="Z713" s="17">
        <v>0.85899999999999999</v>
      </c>
      <c r="AA713" s="17">
        <v>5.6000000000000001E-2</v>
      </c>
      <c r="AB713" s="17">
        <v>6.0000000521540642E-3</v>
      </c>
      <c r="AC713" s="17">
        <v>1.2999999999999999E-2</v>
      </c>
      <c r="AD713" s="17">
        <v>0.11700000000000001</v>
      </c>
      <c r="AE713" s="17">
        <v>5.1999999999999998E-2</v>
      </c>
      <c r="AF713" s="5">
        <v>0</v>
      </c>
      <c r="AG713" s="31">
        <v>11753.5498046875</v>
      </c>
      <c r="AH713" s="31">
        <v>11832.17</v>
      </c>
    </row>
    <row r="714" spans="1:34" x14ac:dyDescent="0.3">
      <c r="A714" s="4">
        <v>960925020</v>
      </c>
      <c r="B714" s="3" t="s">
        <v>446</v>
      </c>
      <c r="C714" s="3" t="s">
        <v>1829</v>
      </c>
      <c r="D714" s="14">
        <v>83.872413635253906</v>
      </c>
      <c r="E714" s="14">
        <v>81.631393432617188</v>
      </c>
      <c r="F714" s="14">
        <v>81.796661376953125</v>
      </c>
      <c r="G714" s="14">
        <v>76.851814270019531</v>
      </c>
      <c r="H714" s="5">
        <v>580</v>
      </c>
      <c r="I714" s="15" t="s">
        <v>3981</v>
      </c>
      <c r="J714" s="15">
        <v>5</v>
      </c>
      <c r="K714" s="3" t="s">
        <v>3882</v>
      </c>
      <c r="L714" s="3" t="s">
        <v>3915</v>
      </c>
      <c r="M714" s="3" t="s">
        <v>3918</v>
      </c>
      <c r="N714" s="3" t="s">
        <v>3922</v>
      </c>
      <c r="O714" s="5">
        <v>282</v>
      </c>
      <c r="P714" s="17">
        <v>0.66412216424942017</v>
      </c>
      <c r="Q714" s="5">
        <v>74</v>
      </c>
      <c r="R714" s="17">
        <v>0.37681159377098078</v>
      </c>
      <c r="S714" s="5">
        <v>282</v>
      </c>
      <c r="T714" s="17">
        <v>0.58778625726699829</v>
      </c>
      <c r="U714" s="5">
        <v>74</v>
      </c>
      <c r="V714" s="17">
        <v>0.26086956262588501</v>
      </c>
      <c r="W714" s="17">
        <v>0.105</v>
      </c>
      <c r="X714" s="17">
        <v>5.8999999999999997E-2</v>
      </c>
      <c r="Y714" s="17">
        <v>1.2E-2</v>
      </c>
      <c r="Z714" s="17">
        <v>0.79700000000000004</v>
      </c>
      <c r="AA714" s="17">
        <v>2.5999999999999999E-2</v>
      </c>
      <c r="AB714" s="17">
        <v>2.000000094994903E-3</v>
      </c>
      <c r="AC714" s="17">
        <v>2.5999999999999999E-2</v>
      </c>
      <c r="AD714" s="17">
        <v>0.11600000000000001</v>
      </c>
      <c r="AE714" s="17">
        <v>9.5000000000000001E-2</v>
      </c>
      <c r="AF714" s="5">
        <v>0</v>
      </c>
      <c r="AG714" s="31">
        <v>11127.51953125</v>
      </c>
      <c r="AH714" s="31">
        <v>11205.77</v>
      </c>
    </row>
    <row r="715" spans="1:34" x14ac:dyDescent="0.3">
      <c r="A715" s="4">
        <v>960925060</v>
      </c>
      <c r="B715" s="3" t="s">
        <v>446</v>
      </c>
      <c r="C715" s="3" t="s">
        <v>1830</v>
      </c>
      <c r="D715" s="14">
        <v>80.902923583984375</v>
      </c>
      <c r="E715" s="14">
        <v>78.353843688964844</v>
      </c>
      <c r="F715" s="14">
        <v>86.0906982421875</v>
      </c>
      <c r="G715" s="14">
        <v>84.510482788085938</v>
      </c>
      <c r="H715" s="5">
        <v>502</v>
      </c>
      <c r="I715" s="15" t="s">
        <v>3981</v>
      </c>
      <c r="J715" s="15">
        <v>5</v>
      </c>
      <c r="K715" s="3" t="s">
        <v>3882</v>
      </c>
      <c r="L715" s="3" t="s">
        <v>3915</v>
      </c>
      <c r="M715" s="3" t="s">
        <v>3918</v>
      </c>
      <c r="N715" s="3" t="s">
        <v>3922</v>
      </c>
      <c r="O715" s="5">
        <v>245</v>
      </c>
      <c r="P715" s="17">
        <v>0.63485479354858398</v>
      </c>
      <c r="Q715" s="5">
        <v>100</v>
      </c>
      <c r="R715" s="17">
        <v>0.41860464215278631</v>
      </c>
      <c r="S715" s="5">
        <v>245</v>
      </c>
      <c r="T715" s="17">
        <v>0.4771784245967865</v>
      </c>
      <c r="U715" s="5">
        <v>100</v>
      </c>
      <c r="V715" s="17">
        <v>0.24418604373931879</v>
      </c>
      <c r="W715" s="17">
        <v>0.155</v>
      </c>
      <c r="X715" s="17">
        <v>3.5999999999999997E-2</v>
      </c>
      <c r="Y715" s="17">
        <v>1.2E-2</v>
      </c>
      <c r="Z715" s="17">
        <v>0.71699999999999997</v>
      </c>
      <c r="AA715" s="17">
        <v>7.8E-2</v>
      </c>
      <c r="AB715" s="17">
        <v>2.000000094994903E-3</v>
      </c>
      <c r="AC715" s="17">
        <v>0.01</v>
      </c>
      <c r="AD715" s="17">
        <v>0.122</v>
      </c>
      <c r="AE715" s="17">
        <v>0.155</v>
      </c>
      <c r="AF715" s="5">
        <v>0</v>
      </c>
      <c r="AG715" s="31">
        <v>12028.3203125</v>
      </c>
      <c r="AH715" s="31">
        <v>12106.56</v>
      </c>
    </row>
    <row r="716" spans="1:34" x14ac:dyDescent="0.3">
      <c r="A716" s="4">
        <v>960926000</v>
      </c>
      <c r="B716" s="3" t="s">
        <v>446</v>
      </c>
      <c r="C716" s="3" t="s">
        <v>1831</v>
      </c>
      <c r="D716" s="14">
        <v>86.994384765625</v>
      </c>
      <c r="E716" s="14">
        <v>75.959526062011719</v>
      </c>
      <c r="F716" s="14">
        <v>80.536430358886719</v>
      </c>
      <c r="G716" s="14">
        <v>76.090690612792969</v>
      </c>
      <c r="H716" s="5">
        <v>486</v>
      </c>
      <c r="I716" s="15" t="s">
        <v>3981</v>
      </c>
      <c r="J716" s="15">
        <v>5</v>
      </c>
      <c r="K716" s="3" t="s">
        <v>3882</v>
      </c>
      <c r="L716" s="3" t="s">
        <v>3915</v>
      </c>
      <c r="M716" s="3" t="s">
        <v>3918</v>
      </c>
      <c r="N716" s="3" t="s">
        <v>3922</v>
      </c>
      <c r="O716" s="5">
        <v>231</v>
      </c>
      <c r="P716" s="17">
        <v>0.72146117687225342</v>
      </c>
      <c r="Q716" s="5">
        <v>59</v>
      </c>
      <c r="R716" s="17">
        <v>0.42622950673103333</v>
      </c>
      <c r="S716" s="5">
        <v>231</v>
      </c>
      <c r="T716" s="17">
        <v>0.55251139402389526</v>
      </c>
      <c r="U716" s="5">
        <v>59</v>
      </c>
      <c r="V716" s="17">
        <v>0.36065572500228882</v>
      </c>
      <c r="W716" s="17">
        <v>6.2E-2</v>
      </c>
      <c r="X716" s="17">
        <v>6.6000000000000003E-2</v>
      </c>
      <c r="Y716" s="17"/>
      <c r="Z716" s="17">
        <v>0.77</v>
      </c>
      <c r="AA716" s="17">
        <v>9.5000000000000001E-2</v>
      </c>
      <c r="AB716" s="17">
        <v>8.0000003799796104E-3</v>
      </c>
      <c r="AC716" s="17">
        <v>1.7000000000000001E-2</v>
      </c>
      <c r="AD716" s="17">
        <v>0.124</v>
      </c>
      <c r="AE716" s="17">
        <v>6.0999999999999999E-2</v>
      </c>
      <c r="AF716" s="5">
        <v>0</v>
      </c>
      <c r="AG716" s="31">
        <v>11303.01953125</v>
      </c>
      <c r="AH716" s="31">
        <v>11379.67</v>
      </c>
    </row>
    <row r="717" spans="1:34" x14ac:dyDescent="0.3">
      <c r="A717" s="4">
        <v>960926020</v>
      </c>
      <c r="B717" s="3" t="s">
        <v>446</v>
      </c>
      <c r="C717" s="3" t="s">
        <v>1832</v>
      </c>
      <c r="D717" s="14">
        <v>84.084785461425781</v>
      </c>
      <c r="E717" s="14">
        <v>82.588294982910156</v>
      </c>
      <c r="F717" s="14">
        <v>84.949211120605469</v>
      </c>
      <c r="G717" s="14">
        <v>83.879714965820313</v>
      </c>
      <c r="H717" s="5">
        <v>539</v>
      </c>
      <c r="I717" s="15" t="s">
        <v>3981</v>
      </c>
      <c r="J717" s="15">
        <v>5</v>
      </c>
      <c r="K717" s="3" t="s">
        <v>3882</v>
      </c>
      <c r="L717" s="3" t="s">
        <v>3915</v>
      </c>
      <c r="M717" s="3" t="s">
        <v>3918</v>
      </c>
      <c r="N717" s="3" t="s">
        <v>3922</v>
      </c>
      <c r="O717" s="5">
        <v>252</v>
      </c>
      <c r="P717" s="17">
        <v>0.70384615659713745</v>
      </c>
      <c r="Q717" s="5">
        <v>77</v>
      </c>
      <c r="R717" s="17">
        <v>0.60000002384185791</v>
      </c>
      <c r="S717" s="5">
        <v>252</v>
      </c>
      <c r="T717" s="17">
        <v>0.66412216424942017</v>
      </c>
      <c r="U717" s="5">
        <v>77</v>
      </c>
      <c r="V717" s="17">
        <v>0.4444444477558136</v>
      </c>
      <c r="W717" s="17">
        <v>5.6000000000000001E-2</v>
      </c>
      <c r="X717" s="17">
        <v>4.8000000000000001E-2</v>
      </c>
      <c r="Y717" s="17">
        <v>1.2999999999999999E-2</v>
      </c>
      <c r="Z717" s="17">
        <v>0.82400000000000007</v>
      </c>
      <c r="AA717" s="17">
        <v>0.05</v>
      </c>
      <c r="AB717" s="17">
        <v>8.999999612569809E-3</v>
      </c>
      <c r="AC717" s="17">
        <v>1.0999999999999999E-2</v>
      </c>
      <c r="AD717" s="17">
        <v>0.11700000000000001</v>
      </c>
      <c r="AE717" s="17">
        <v>7.2999999999999995E-2</v>
      </c>
      <c r="AF717" s="5">
        <v>0</v>
      </c>
      <c r="AG717" s="31">
        <v>11551.990234375</v>
      </c>
      <c r="AH717" s="31">
        <v>11629.69</v>
      </c>
    </row>
    <row r="718" spans="1:34" x14ac:dyDescent="0.3">
      <c r="A718" s="4">
        <v>511553000</v>
      </c>
      <c r="B718" s="3" t="s">
        <v>269</v>
      </c>
      <c r="C718" s="3" t="s">
        <v>1366</v>
      </c>
      <c r="D718" s="14">
        <v>85.654960632324219</v>
      </c>
      <c r="E718" s="14">
        <v>84.900444030761719</v>
      </c>
      <c r="F718" s="14">
        <v>91.241401672363281</v>
      </c>
      <c r="G718" s="14">
        <v>89.016212463378906</v>
      </c>
      <c r="H718" s="5">
        <v>356</v>
      </c>
      <c r="I718" s="15">
        <v>6</v>
      </c>
      <c r="J718" s="15">
        <v>8</v>
      </c>
      <c r="K718" s="3" t="s">
        <v>3893</v>
      </c>
      <c r="L718" s="3" t="s">
        <v>3908</v>
      </c>
      <c r="M718" s="3" t="s">
        <v>3917</v>
      </c>
      <c r="N718" s="3" t="s">
        <v>3923</v>
      </c>
      <c r="O718" s="5">
        <v>669</v>
      </c>
      <c r="P718" s="17">
        <v>0.53495442867279053</v>
      </c>
      <c r="Q718" s="5">
        <v>323</v>
      </c>
      <c r="R718" s="17">
        <v>0.39864864945411682</v>
      </c>
      <c r="S718" s="5">
        <v>675</v>
      </c>
      <c r="T718" s="17">
        <v>0.55722892284393311</v>
      </c>
      <c r="U718" s="5">
        <v>326</v>
      </c>
      <c r="V718" s="17">
        <v>0.40000000596046448</v>
      </c>
      <c r="W718" s="17">
        <v>7.5999999999999998E-2</v>
      </c>
      <c r="X718" s="17">
        <v>5.6000000000000001E-2</v>
      </c>
      <c r="Y718" s="17"/>
      <c r="Z718" s="17">
        <v>0.79200000000000004</v>
      </c>
      <c r="AA718" s="17">
        <v>4.8000000000000001E-2</v>
      </c>
      <c r="AB718" s="17">
        <v>2.8000000864267349E-2</v>
      </c>
      <c r="AC718" s="17"/>
      <c r="AD718" s="17">
        <v>0.14000000000000001</v>
      </c>
      <c r="AE718" s="17">
        <v>0.26800000000000002</v>
      </c>
      <c r="AF718" s="5">
        <v>0</v>
      </c>
      <c r="AG718" s="31">
        <v>10208.6796875</v>
      </c>
      <c r="AH718" s="31">
        <v>11593.36</v>
      </c>
    </row>
    <row r="719" spans="1:34" x14ac:dyDescent="0.3">
      <c r="A719" s="4">
        <v>511554020</v>
      </c>
      <c r="B719" s="3" t="s">
        <v>269</v>
      </c>
      <c r="C719" s="3" t="s">
        <v>1367</v>
      </c>
      <c r="D719" s="14">
        <v>90.827049255371094</v>
      </c>
      <c r="E719" s="14">
        <v>87.856391906738281</v>
      </c>
      <c r="F719" s="14">
        <v>88.138168334960938</v>
      </c>
      <c r="G719" s="14">
        <v>92.082611083984375</v>
      </c>
      <c r="H719" s="5">
        <v>445</v>
      </c>
      <c r="I719" s="15" t="s">
        <v>3981</v>
      </c>
      <c r="J719" s="15">
        <v>5</v>
      </c>
      <c r="K719" s="3" t="s">
        <v>3893</v>
      </c>
      <c r="L719" s="3" t="s">
        <v>3908</v>
      </c>
      <c r="M719" s="3" t="s">
        <v>3917</v>
      </c>
      <c r="N719" s="3" t="s">
        <v>3923</v>
      </c>
      <c r="O719" s="5">
        <v>133</v>
      </c>
      <c r="P719" s="17">
        <v>0.49082568287849432</v>
      </c>
      <c r="Q719" s="5">
        <v>57</v>
      </c>
      <c r="R719" s="17">
        <v>0.26605504751205439</v>
      </c>
      <c r="S719" s="5">
        <v>133</v>
      </c>
      <c r="T719" s="17">
        <v>0.38532111048698431</v>
      </c>
      <c r="U719" s="5">
        <v>57</v>
      </c>
      <c r="V719" s="17">
        <v>0.22935779392719269</v>
      </c>
      <c r="W719" s="17">
        <v>5.1999999999999998E-2</v>
      </c>
      <c r="X719" s="17">
        <v>7.0000000000000007E-2</v>
      </c>
      <c r="Y719" s="17">
        <v>1.0999999999999999E-2</v>
      </c>
      <c r="Z719" s="17">
        <v>0.78200000000000003</v>
      </c>
      <c r="AA719" s="17">
        <v>5.1999999999999998E-2</v>
      </c>
      <c r="AB719" s="17">
        <v>3.4000001847743988E-2</v>
      </c>
      <c r="AC719" s="17">
        <v>1.0999999999999999E-2</v>
      </c>
      <c r="AD719" s="17">
        <v>0.128</v>
      </c>
      <c r="AE719" s="17">
        <v>0.34200000000000003</v>
      </c>
      <c r="AF719" s="5">
        <v>0</v>
      </c>
      <c r="AG719" s="31">
        <v>8119.7998046875</v>
      </c>
      <c r="AH719" s="31">
        <v>9230.2800000000007</v>
      </c>
    </row>
    <row r="720" spans="1:34" x14ac:dyDescent="0.3">
      <c r="A720" s="4">
        <v>511554040</v>
      </c>
      <c r="B720" s="3" t="s">
        <v>269</v>
      </c>
      <c r="C720" s="3" t="s">
        <v>1368</v>
      </c>
      <c r="D720" s="14">
        <v>82.546783447265625</v>
      </c>
      <c r="E720" s="14">
        <v>83.734642028808594</v>
      </c>
      <c r="F720" s="14">
        <v>86.603691101074219</v>
      </c>
      <c r="G720" s="14">
        <v>86.422523498535156</v>
      </c>
      <c r="H720" s="5">
        <v>401</v>
      </c>
      <c r="I720" s="15" t="s">
        <v>3980</v>
      </c>
      <c r="J720" s="15">
        <v>5</v>
      </c>
      <c r="K720" s="3" t="s">
        <v>3893</v>
      </c>
      <c r="L720" s="3" t="s">
        <v>3908</v>
      </c>
      <c r="M720" s="3" t="s">
        <v>3917</v>
      </c>
      <c r="N720" s="3" t="s">
        <v>3923</v>
      </c>
      <c r="O720" s="5">
        <v>65</v>
      </c>
      <c r="P720" s="17">
        <v>0.55414015054702759</v>
      </c>
      <c r="Q720" s="5">
        <v>35</v>
      </c>
      <c r="R720" s="17">
        <v>0.4367816150188446</v>
      </c>
      <c r="S720" s="5">
        <v>64</v>
      </c>
      <c r="T720" s="17">
        <v>0.42675158381462103</v>
      </c>
      <c r="U720" s="5">
        <v>35</v>
      </c>
      <c r="V720" s="17">
        <v>0.31034481525421143</v>
      </c>
      <c r="W720" s="17">
        <v>7.4999999999999997E-2</v>
      </c>
      <c r="X720" s="17">
        <v>0.17</v>
      </c>
      <c r="Y720" s="17">
        <v>1.4999999999999999E-2</v>
      </c>
      <c r="Z720" s="17">
        <v>0.64300000000000002</v>
      </c>
      <c r="AA720" s="17">
        <v>9.1999999999999998E-2</v>
      </c>
      <c r="AB720" s="17">
        <v>4.999999888241291E-3</v>
      </c>
      <c r="AC720" s="17">
        <v>1.4999999999999999E-2</v>
      </c>
      <c r="AD720" s="17">
        <v>0.13200000000000001</v>
      </c>
      <c r="AE720" s="17">
        <v>0.26300000000000001</v>
      </c>
      <c r="AF720" s="5">
        <v>0</v>
      </c>
      <c r="AG720" s="31">
        <v>9166.58984375</v>
      </c>
      <c r="AH720" s="31">
        <v>10878.35</v>
      </c>
    </row>
    <row r="721" spans="1:34" x14ac:dyDescent="0.3">
      <c r="A721" s="4">
        <v>520961050</v>
      </c>
      <c r="B721" s="3" t="s">
        <v>272</v>
      </c>
      <c r="C721" s="3" t="s">
        <v>1374</v>
      </c>
      <c r="D721" s="14">
        <v>88.443855285644531</v>
      </c>
      <c r="E721" s="14">
        <v>87.360488891601563</v>
      </c>
      <c r="F721" s="14">
        <v>85.734870910644531</v>
      </c>
      <c r="G721" s="14">
        <v>84.799087524414063</v>
      </c>
      <c r="H721" s="5">
        <v>237</v>
      </c>
      <c r="I721" s="15">
        <v>6</v>
      </c>
      <c r="J721" s="15">
        <v>12</v>
      </c>
      <c r="K721" s="3" t="s">
        <v>3896</v>
      </c>
      <c r="L721" s="3" t="s">
        <v>3911</v>
      </c>
      <c r="M721" s="3" t="s">
        <v>3917</v>
      </c>
      <c r="N721" s="3" t="s">
        <v>3921</v>
      </c>
      <c r="O721" s="5">
        <v>189</v>
      </c>
      <c r="P721" s="17">
        <v>0.50746268033981323</v>
      </c>
      <c r="Q721" s="5">
        <v>112</v>
      </c>
      <c r="R721" s="17">
        <v>0.38461539149284357</v>
      </c>
      <c r="S721" s="5">
        <v>189</v>
      </c>
      <c r="T721" s="17">
        <v>0.34814813733100891</v>
      </c>
      <c r="U721" s="5">
        <v>112</v>
      </c>
      <c r="V721" s="17">
        <v>0.22727273404598239</v>
      </c>
      <c r="W721" s="17"/>
      <c r="X721" s="17"/>
      <c r="Y721" s="17"/>
      <c r="Z721" s="17">
        <v>0.96599999999999997</v>
      </c>
      <c r="AA721" s="17">
        <v>0.03</v>
      </c>
      <c r="AB721" s="17">
        <v>4.0000001899898052E-3</v>
      </c>
      <c r="AC721" s="17"/>
      <c r="AD721" s="17">
        <v>0.18099999999999999</v>
      </c>
      <c r="AE721" s="17">
        <v>0.39900000000000002</v>
      </c>
      <c r="AF721" s="5">
        <v>0</v>
      </c>
      <c r="AG721" s="31">
        <v>12842.9697265625</v>
      </c>
      <c r="AH721" s="31">
        <v>13304.09</v>
      </c>
    </row>
    <row r="722" spans="1:34" x14ac:dyDescent="0.3">
      <c r="A722" s="4">
        <v>520964020</v>
      </c>
      <c r="B722" s="3" t="s">
        <v>272</v>
      </c>
      <c r="C722" s="3" t="s">
        <v>1375</v>
      </c>
      <c r="D722" s="14">
        <v>86.897552490234375</v>
      </c>
      <c r="E722" s="14">
        <v>86.738800048828125</v>
      </c>
      <c r="F722" s="14">
        <v>84.909194946289063</v>
      </c>
      <c r="G722" s="14">
        <v>83.368522644042969</v>
      </c>
      <c r="H722" s="5">
        <v>173</v>
      </c>
      <c r="I722" s="15" t="s">
        <v>3980</v>
      </c>
      <c r="J722" s="15">
        <v>5</v>
      </c>
      <c r="K722" s="3" t="s">
        <v>3896</v>
      </c>
      <c r="L722" s="3" t="s">
        <v>3911</v>
      </c>
      <c r="M722" s="3" t="s">
        <v>3917</v>
      </c>
      <c r="N722" s="3" t="s">
        <v>3921</v>
      </c>
      <c r="O722" s="5">
        <v>96</v>
      </c>
      <c r="P722" s="17">
        <v>0.39473685622215271</v>
      </c>
      <c r="Q722" s="5">
        <v>59</v>
      </c>
      <c r="R722" s="17">
        <v>0.27500000596046448</v>
      </c>
      <c r="S722" s="5">
        <v>96</v>
      </c>
      <c r="T722" s="17">
        <v>0.35526314377784729</v>
      </c>
      <c r="U722" s="5">
        <v>59</v>
      </c>
      <c r="V722" s="17">
        <v>0.27500000596046448</v>
      </c>
      <c r="W722" s="17"/>
      <c r="X722" s="17"/>
      <c r="Y722" s="17"/>
      <c r="Z722" s="17">
        <v>0.98299999999999998</v>
      </c>
      <c r="AA722" s="17"/>
      <c r="AB722" s="17">
        <v>1.7000000923871991E-2</v>
      </c>
      <c r="AC722" s="17"/>
      <c r="AD722" s="17">
        <v>0.127</v>
      </c>
      <c r="AE722" s="17">
        <v>0.5</v>
      </c>
      <c r="AF722" s="5">
        <v>0</v>
      </c>
      <c r="AG722" s="31">
        <v>10955.2998046875</v>
      </c>
      <c r="AH722" s="31">
        <v>11610.18</v>
      </c>
    </row>
    <row r="723" spans="1:34" x14ac:dyDescent="0.3">
      <c r="A723" s="4">
        <v>801181050</v>
      </c>
      <c r="B723" s="3" t="s">
        <v>379</v>
      </c>
      <c r="C723" s="3" t="s">
        <v>1579</v>
      </c>
      <c r="D723" s="14">
        <v>85.030914306640625</v>
      </c>
      <c r="E723" s="14">
        <v>87.449783325195313</v>
      </c>
      <c r="F723" s="14">
        <v>82.534378051757813</v>
      </c>
      <c r="G723" s="14">
        <v>84.591506958007813</v>
      </c>
      <c r="H723" s="5">
        <v>140</v>
      </c>
      <c r="I723" s="15">
        <v>7</v>
      </c>
      <c r="J723" s="15">
        <v>12</v>
      </c>
      <c r="K723" s="3" t="s">
        <v>3832</v>
      </c>
      <c r="L723" s="3" t="s">
        <v>3908</v>
      </c>
      <c r="M723" s="3" t="s">
        <v>3917</v>
      </c>
      <c r="N723" s="3" t="s">
        <v>3921</v>
      </c>
      <c r="O723" s="5">
        <v>91</v>
      </c>
      <c r="P723" s="17">
        <v>0.40625</v>
      </c>
      <c r="Q723" s="5">
        <v>70</v>
      </c>
      <c r="R723" s="17">
        <v>0.38775509595870972</v>
      </c>
      <c r="S723" s="5">
        <v>91</v>
      </c>
      <c r="T723" s="17">
        <v>0.18840579688549039</v>
      </c>
      <c r="U723" s="5">
        <v>70</v>
      </c>
      <c r="V723" s="17">
        <v>0.1607142835855484</v>
      </c>
      <c r="W723" s="17"/>
      <c r="X723" s="17">
        <v>0.47899999999999998</v>
      </c>
      <c r="Y723" s="17"/>
      <c r="Z723" s="17">
        <v>0.5</v>
      </c>
      <c r="AA723" s="17"/>
      <c r="AB723" s="17">
        <v>2.0999999716877941E-2</v>
      </c>
      <c r="AC723" s="17">
        <v>0.34300000000000003</v>
      </c>
      <c r="AD723" s="17">
        <v>9.2999999999999999E-2</v>
      </c>
      <c r="AE723" s="17">
        <v>0.626</v>
      </c>
      <c r="AF723" s="5">
        <v>0</v>
      </c>
      <c r="AG723" s="31">
        <v>8163.990234375</v>
      </c>
      <c r="AH723" s="31">
        <v>11131.37</v>
      </c>
    </row>
    <row r="724" spans="1:34" x14ac:dyDescent="0.3">
      <c r="A724" s="4">
        <v>801184020</v>
      </c>
      <c r="B724" s="3" t="s">
        <v>379</v>
      </c>
      <c r="C724" s="3" t="s">
        <v>1580</v>
      </c>
      <c r="D724" s="14">
        <v>84.052642822265625</v>
      </c>
      <c r="E724" s="14">
        <v>86.010520935058594</v>
      </c>
      <c r="F724" s="14">
        <v>83.112144470214844</v>
      </c>
      <c r="G724" s="14">
        <v>86.030586242675781</v>
      </c>
      <c r="H724" s="5">
        <v>143</v>
      </c>
      <c r="I724" s="15" t="s">
        <v>3980</v>
      </c>
      <c r="J724" s="15">
        <v>6</v>
      </c>
      <c r="K724" s="3" t="s">
        <v>3832</v>
      </c>
      <c r="L724" s="3" t="s">
        <v>3908</v>
      </c>
      <c r="M724" s="3" t="s">
        <v>3917</v>
      </c>
      <c r="N724" s="3" t="s">
        <v>3921</v>
      </c>
      <c r="O724" s="5">
        <v>126</v>
      </c>
      <c r="P724" s="17">
        <v>0.3452380895614624</v>
      </c>
      <c r="Q724" s="5">
        <v>91</v>
      </c>
      <c r="R724" s="17">
        <v>0.32758620381355291</v>
      </c>
      <c r="S724" s="5">
        <v>126</v>
      </c>
      <c r="T724" s="17">
        <v>0.26190477609634399</v>
      </c>
      <c r="U724" s="5">
        <v>91</v>
      </c>
      <c r="V724" s="17">
        <v>0.24137930572032931</v>
      </c>
      <c r="W724" s="17"/>
      <c r="X724" s="17">
        <v>0.378</v>
      </c>
      <c r="Y724" s="17"/>
      <c r="Z724" s="17">
        <v>0.55900000000000005</v>
      </c>
      <c r="AA724" s="17">
        <v>5.6000000000000001E-2</v>
      </c>
      <c r="AB724" s="17">
        <v>7.0000002160668373E-3</v>
      </c>
      <c r="AC724" s="17">
        <v>0.32200000000000001</v>
      </c>
      <c r="AD724" s="17">
        <v>0.105</v>
      </c>
      <c r="AE724" s="17">
        <v>0.55600000000000005</v>
      </c>
      <c r="AF724" s="5">
        <v>0</v>
      </c>
      <c r="AG724" s="31">
        <v>9351.4501953125</v>
      </c>
      <c r="AH724" s="31">
        <v>11197.21</v>
      </c>
    </row>
    <row r="725" spans="1:34" x14ac:dyDescent="0.3">
      <c r="A725" s="4">
        <v>611541050</v>
      </c>
      <c r="B725" s="3" t="s">
        <v>306</v>
      </c>
      <c r="C725" s="3" t="s">
        <v>1444</v>
      </c>
      <c r="D725" s="14">
        <v>80.588722229003906</v>
      </c>
      <c r="E725" s="14">
        <v>82.614921569824219</v>
      </c>
      <c r="F725" s="14">
        <v>77.2764892578125</v>
      </c>
      <c r="G725" s="14">
        <v>78.526687622070313</v>
      </c>
      <c r="H725" s="5">
        <v>166</v>
      </c>
      <c r="I725" s="15">
        <v>7</v>
      </c>
      <c r="J725" s="15">
        <v>12</v>
      </c>
      <c r="K725" s="3" t="s">
        <v>3851</v>
      </c>
      <c r="L725" s="3" t="s">
        <v>3911</v>
      </c>
      <c r="M725" s="3" t="s">
        <v>3916</v>
      </c>
      <c r="N725" s="3" t="s">
        <v>3921</v>
      </c>
      <c r="O725" s="5">
        <v>111</v>
      </c>
      <c r="P725" s="17">
        <v>0.39240506291389471</v>
      </c>
      <c r="Q725" s="5">
        <v>48</v>
      </c>
      <c r="R725" s="17">
        <v>0</v>
      </c>
      <c r="S725" s="5">
        <v>111</v>
      </c>
      <c r="T725" s="17">
        <v>0</v>
      </c>
      <c r="U725" s="5">
        <v>48</v>
      </c>
      <c r="V725" s="17">
        <v>9.6774190664291382E-2</v>
      </c>
      <c r="W725" s="17"/>
      <c r="X725" s="17"/>
      <c r="Y725" s="17"/>
      <c r="Z725" s="17">
        <v>0.97</v>
      </c>
      <c r="AA725" s="17"/>
      <c r="AB725" s="17">
        <v>2.999999932944775E-2</v>
      </c>
      <c r="AC725" s="17"/>
      <c r="AD725" s="17">
        <v>6.6000000000000003E-2</v>
      </c>
      <c r="AE725" s="17">
        <v>0.35199999999999998</v>
      </c>
      <c r="AF725" s="5">
        <v>0</v>
      </c>
      <c r="AG725" s="31">
        <v>10563.490234375</v>
      </c>
      <c r="AH725" s="31">
        <v>11102.4</v>
      </c>
    </row>
    <row r="726" spans="1:34" x14ac:dyDescent="0.3">
      <c r="A726" s="4">
        <v>611544020</v>
      </c>
      <c r="B726" s="3" t="s">
        <v>306</v>
      </c>
      <c r="C726" s="3" t="s">
        <v>1445</v>
      </c>
      <c r="D726" s="14">
        <v>81.085113525390625</v>
      </c>
      <c r="E726" s="14">
        <v>80.123756408691406</v>
      </c>
      <c r="F726" s="14">
        <v>84.751594543457031</v>
      </c>
      <c r="G726" s="14">
        <v>86.230720520019531</v>
      </c>
      <c r="H726" s="5">
        <v>156</v>
      </c>
      <c r="I726" s="15" t="s">
        <v>3981</v>
      </c>
      <c r="J726" s="15">
        <v>6</v>
      </c>
      <c r="K726" s="3" t="s">
        <v>3851</v>
      </c>
      <c r="L726" s="3" t="s">
        <v>3911</v>
      </c>
      <c r="M726" s="3" t="s">
        <v>3916</v>
      </c>
      <c r="N726" s="3" t="s">
        <v>3921</v>
      </c>
      <c r="O726" s="5">
        <v>111</v>
      </c>
      <c r="P726" s="17">
        <v>0.45348837971687322</v>
      </c>
      <c r="Q726" s="5">
        <v>63</v>
      </c>
      <c r="R726" s="17">
        <v>0.27906978130340582</v>
      </c>
      <c r="S726" s="5">
        <v>111</v>
      </c>
      <c r="T726" s="17">
        <v>0.53488373756408691</v>
      </c>
      <c r="U726" s="5">
        <v>63</v>
      </c>
      <c r="V726" s="17">
        <v>0.32558140158653259</v>
      </c>
      <c r="W726" s="17"/>
      <c r="X726" s="17"/>
      <c r="Y726" s="17"/>
      <c r="Z726" s="17">
        <v>0.97399999999999998</v>
      </c>
      <c r="AA726" s="17"/>
      <c r="AB726" s="17">
        <v>2.60000005364418E-2</v>
      </c>
      <c r="AC726" s="17"/>
      <c r="AD726" s="17">
        <v>0.19900000000000001</v>
      </c>
      <c r="AE726" s="17">
        <v>0.37</v>
      </c>
      <c r="AF726" s="5">
        <v>0</v>
      </c>
      <c r="AG726" s="31">
        <v>9141.080078125</v>
      </c>
      <c r="AH726" s="31">
        <v>10374.43</v>
      </c>
    </row>
    <row r="727" spans="1:34" x14ac:dyDescent="0.3">
      <c r="A727" s="4">
        <v>1159283910</v>
      </c>
      <c r="B727" s="3" t="s">
        <v>547</v>
      </c>
      <c r="C727" s="3" t="s">
        <v>547</v>
      </c>
      <c r="D727" s="14">
        <v>90.244705200195313</v>
      </c>
      <c r="E727" s="14">
        <v>91.905105590820313</v>
      </c>
      <c r="F727" s="14">
        <v>92.603691101074219</v>
      </c>
      <c r="G727" s="14">
        <v>95.953460693359375</v>
      </c>
      <c r="H727" s="5">
        <v>114</v>
      </c>
      <c r="I727" s="15">
        <v>6</v>
      </c>
      <c r="J727" s="15">
        <v>8</v>
      </c>
      <c r="K727" s="3" t="s">
        <v>535</v>
      </c>
      <c r="L727" s="3" t="s">
        <v>3915</v>
      </c>
      <c r="M727" s="3" t="s">
        <v>3918</v>
      </c>
      <c r="N727" s="3" t="s">
        <v>3924</v>
      </c>
      <c r="O727" s="5">
        <v>211</v>
      </c>
      <c r="P727" s="17">
        <v>0.20754717290401459</v>
      </c>
      <c r="Q727" s="5">
        <v>211</v>
      </c>
      <c r="R727" s="17">
        <v>0.20754717290401459</v>
      </c>
      <c r="S727" s="5">
        <v>209</v>
      </c>
      <c r="T727" s="17">
        <v>9.4339624047279358E-2</v>
      </c>
      <c r="U727" s="5">
        <v>209</v>
      </c>
      <c r="V727" s="17">
        <v>9.4339624047279358E-2</v>
      </c>
      <c r="W727" s="17">
        <v>0.97399999999999998</v>
      </c>
      <c r="X727" s="17"/>
      <c r="Y727" s="17"/>
      <c r="Z727" s="17"/>
      <c r="AA727" s="17"/>
      <c r="AB727" s="17">
        <v>2.60000005364418E-2</v>
      </c>
      <c r="AC727" s="17"/>
      <c r="AD727" s="17">
        <v>0.16700000000000001</v>
      </c>
      <c r="AE727" s="17">
        <v>0.58389999999999997</v>
      </c>
      <c r="AF727" s="5">
        <v>1</v>
      </c>
      <c r="AG727" s="31">
        <v>12187.900390625</v>
      </c>
      <c r="AH727" s="31">
        <v>16555.02</v>
      </c>
    </row>
    <row r="728" spans="1:34" x14ac:dyDescent="0.3">
      <c r="A728" s="4">
        <v>531144020</v>
      </c>
      <c r="B728" s="3" t="s">
        <v>276</v>
      </c>
      <c r="C728" s="3" t="s">
        <v>1381</v>
      </c>
      <c r="D728" s="14">
        <v>82.92724609375</v>
      </c>
      <c r="E728" s="14">
        <v>84.565940856933594</v>
      </c>
      <c r="F728" s="14">
        <v>81.979301452636719</v>
      </c>
      <c r="G728" s="14">
        <v>83.225624084472656</v>
      </c>
      <c r="H728" s="5">
        <v>419</v>
      </c>
      <c r="I728" s="15" t="s">
        <v>3980</v>
      </c>
      <c r="J728" s="15">
        <v>8</v>
      </c>
      <c r="K728" s="3" t="s">
        <v>3858</v>
      </c>
      <c r="L728" s="3" t="s">
        <v>3907</v>
      </c>
      <c r="M728" s="3" t="s">
        <v>3916</v>
      </c>
      <c r="N728" s="3" t="s">
        <v>3921</v>
      </c>
      <c r="O728" s="5">
        <v>356</v>
      </c>
      <c r="P728" s="17">
        <v>0.29457363486289978</v>
      </c>
      <c r="Q728" s="5">
        <v>356</v>
      </c>
      <c r="R728" s="17">
        <v>0.29457363486289978</v>
      </c>
      <c r="S728" s="5">
        <v>356</v>
      </c>
      <c r="T728" s="17">
        <v>0.2209302335977554</v>
      </c>
      <c r="U728" s="5">
        <v>356</v>
      </c>
      <c r="V728" s="17">
        <v>0.2209302335977554</v>
      </c>
      <c r="W728" s="17"/>
      <c r="X728" s="17"/>
      <c r="Y728" s="17"/>
      <c r="Z728" s="17">
        <v>0.96399999999999997</v>
      </c>
      <c r="AA728" s="17"/>
      <c r="AB728" s="17">
        <v>3.5999998450279243E-2</v>
      </c>
      <c r="AC728" s="17"/>
      <c r="AD728" s="17">
        <v>0.16900000000000001</v>
      </c>
      <c r="AE728" s="17">
        <v>0.50950000000000006</v>
      </c>
      <c r="AF728" s="5">
        <v>1</v>
      </c>
      <c r="AG728" s="31">
        <v>6429.25</v>
      </c>
      <c r="AH728" s="31">
        <v>8413.18</v>
      </c>
    </row>
    <row r="729" spans="1:34" x14ac:dyDescent="0.3">
      <c r="A729" s="4">
        <v>531111050</v>
      </c>
      <c r="B729" s="3" t="s">
        <v>273</v>
      </c>
      <c r="C729" s="3" t="s">
        <v>1376</v>
      </c>
      <c r="D729" s="14">
        <v>68.48150634765625</v>
      </c>
      <c r="E729" s="14">
        <v>70.51666259765625</v>
      </c>
      <c r="F729" s="14">
        <v>79.155769348144531</v>
      </c>
      <c r="G729" s="14">
        <v>80.554695129394531</v>
      </c>
      <c r="H729" s="5">
        <v>366</v>
      </c>
      <c r="I729" s="15">
        <v>7</v>
      </c>
      <c r="J729" s="15">
        <v>12</v>
      </c>
      <c r="K729" s="3" t="s">
        <v>3858</v>
      </c>
      <c r="L729" s="3" t="s">
        <v>3907</v>
      </c>
      <c r="M729" s="3" t="s">
        <v>3916</v>
      </c>
      <c r="N729" s="3" t="s">
        <v>3923</v>
      </c>
      <c r="O729" s="5">
        <v>221</v>
      </c>
      <c r="P729" s="17">
        <v>0.36931818723678589</v>
      </c>
      <c r="Q729" s="5">
        <v>129</v>
      </c>
      <c r="R729" s="17">
        <v>0.32584270834922791</v>
      </c>
      <c r="S729" s="5">
        <v>221</v>
      </c>
      <c r="T729" s="17">
        <v>0.210526317358017</v>
      </c>
      <c r="U729" s="5">
        <v>129</v>
      </c>
      <c r="V729" s="17">
        <v>0.1630434840917587</v>
      </c>
      <c r="W729" s="17"/>
      <c r="X729" s="17">
        <v>4.1000000000000002E-2</v>
      </c>
      <c r="Y729" s="17"/>
      <c r="Z729" s="17">
        <v>0.92900000000000005</v>
      </c>
      <c r="AA729" s="17"/>
      <c r="AB729" s="17">
        <v>2.999999932944775E-2</v>
      </c>
      <c r="AC729" s="17"/>
      <c r="AD729" s="17">
        <v>9.8000000000000004E-2</v>
      </c>
      <c r="AE729" s="17">
        <v>0.46200000000000002</v>
      </c>
      <c r="AF729" s="5">
        <v>0</v>
      </c>
      <c r="AG729" s="31">
        <v>6103.81005859375</v>
      </c>
      <c r="AH729" s="31">
        <v>9100.02</v>
      </c>
    </row>
    <row r="730" spans="1:34" x14ac:dyDescent="0.3">
      <c r="A730" s="4">
        <v>531114020</v>
      </c>
      <c r="B730" s="3" t="s">
        <v>273</v>
      </c>
      <c r="C730" s="3" t="s">
        <v>1377</v>
      </c>
      <c r="D730" s="14">
        <v>87.759956359863281</v>
      </c>
      <c r="E730" s="14">
        <v>87.679176330566406</v>
      </c>
      <c r="F730" s="14">
        <v>92.481689453125</v>
      </c>
      <c r="G730" s="14">
        <v>92.595298767089844</v>
      </c>
      <c r="H730" s="5">
        <v>362</v>
      </c>
      <c r="I730" s="15" t="s">
        <v>3981</v>
      </c>
      <c r="J730" s="15">
        <v>6</v>
      </c>
      <c r="K730" s="3" t="s">
        <v>3858</v>
      </c>
      <c r="L730" s="3" t="s">
        <v>3907</v>
      </c>
      <c r="M730" s="3" t="s">
        <v>3916</v>
      </c>
      <c r="N730" s="3" t="s">
        <v>3923</v>
      </c>
      <c r="O730" s="5">
        <v>249</v>
      </c>
      <c r="P730" s="17">
        <v>0.53072625398635864</v>
      </c>
      <c r="Q730" s="5">
        <v>147</v>
      </c>
      <c r="R730" s="17">
        <v>0.47222220897674561</v>
      </c>
      <c r="S730" s="5">
        <v>249</v>
      </c>
      <c r="T730" s="17">
        <v>0.56424582004547119</v>
      </c>
      <c r="U730" s="5">
        <v>147</v>
      </c>
      <c r="V730" s="17">
        <v>0.51851850748062134</v>
      </c>
      <c r="W730" s="17"/>
      <c r="X730" s="17">
        <v>1.9E-2</v>
      </c>
      <c r="Y730" s="17"/>
      <c r="Z730" s="17">
        <v>0.96099999999999997</v>
      </c>
      <c r="AA730" s="17"/>
      <c r="AB730" s="17">
        <v>1.8999999389052391E-2</v>
      </c>
      <c r="AC730" s="17"/>
      <c r="AD730" s="17">
        <v>0.152</v>
      </c>
      <c r="AE730" s="17">
        <v>0.55400000000000005</v>
      </c>
      <c r="AF730" s="5">
        <v>0</v>
      </c>
      <c r="AG730" s="31">
        <v>7646.240234375</v>
      </c>
      <c r="AH730" s="31">
        <v>8539.7999999999993</v>
      </c>
    </row>
    <row r="731" spans="1:34" x14ac:dyDescent="0.3">
      <c r="A731" s="4">
        <v>961063000</v>
      </c>
      <c r="B731" s="3" t="s">
        <v>456</v>
      </c>
      <c r="C731" s="3" t="s">
        <v>1888</v>
      </c>
      <c r="D731" s="14">
        <v>82.628326416015625</v>
      </c>
      <c r="E731" s="14">
        <v>80.22344970703125</v>
      </c>
      <c r="F731" s="14">
        <v>83.785781860351563</v>
      </c>
      <c r="G731" s="14">
        <v>80.102935791015625</v>
      </c>
      <c r="H731" s="5">
        <v>995</v>
      </c>
      <c r="I731" s="15">
        <v>6</v>
      </c>
      <c r="J731" s="15">
        <v>8</v>
      </c>
      <c r="K731" s="3" t="s">
        <v>3882</v>
      </c>
      <c r="L731" s="3" t="s">
        <v>3915</v>
      </c>
      <c r="M731" s="3" t="s">
        <v>3918</v>
      </c>
      <c r="N731" s="3" t="s">
        <v>3922</v>
      </c>
      <c r="O731" s="5">
        <v>1620</v>
      </c>
      <c r="P731" s="17">
        <v>0.67894738912582397</v>
      </c>
      <c r="Q731" s="5">
        <v>495</v>
      </c>
      <c r="R731" s="17">
        <v>0.41626793146133417</v>
      </c>
      <c r="S731" s="5">
        <v>1631</v>
      </c>
      <c r="T731" s="17">
        <v>0.58453470468521118</v>
      </c>
      <c r="U731" s="5">
        <v>506</v>
      </c>
      <c r="V731" s="17">
        <v>0.30188679695129389</v>
      </c>
      <c r="W731" s="17">
        <v>0.161</v>
      </c>
      <c r="X731" s="17">
        <v>4.5999999999999999E-2</v>
      </c>
      <c r="Y731" s="17">
        <v>0.14899999999999999</v>
      </c>
      <c r="Z731" s="17">
        <v>0.56200000000000006</v>
      </c>
      <c r="AA731" s="17">
        <v>8.2000000000000003E-2</v>
      </c>
      <c r="AB731" s="17">
        <v>0</v>
      </c>
      <c r="AC731" s="17">
        <v>2.1999999999999999E-2</v>
      </c>
      <c r="AD731" s="17">
        <v>0.109</v>
      </c>
      <c r="AE731" s="17">
        <v>8.3000000000000004E-2</v>
      </c>
      <c r="AF731" s="5">
        <v>0</v>
      </c>
      <c r="AG731" s="31">
        <v>13496.1904296875</v>
      </c>
      <c r="AH731" s="31">
        <v>13706.32</v>
      </c>
    </row>
    <row r="732" spans="1:34" x14ac:dyDescent="0.3">
      <c r="A732" s="4">
        <v>961064030</v>
      </c>
      <c r="B732" s="3" t="s">
        <v>456</v>
      </c>
      <c r="C732" s="3" t="s">
        <v>1889</v>
      </c>
      <c r="D732" s="14">
        <v>88.704193115234375</v>
      </c>
      <c r="E732" s="14">
        <v>85.251510620117188</v>
      </c>
      <c r="F732" s="14">
        <v>87.156036376953125</v>
      </c>
      <c r="G732" s="14">
        <v>85.660362243652344</v>
      </c>
      <c r="H732" s="5">
        <v>325</v>
      </c>
      <c r="I732" s="15">
        <v>5</v>
      </c>
      <c r="J732" s="15">
        <v>5</v>
      </c>
      <c r="K732" s="3" t="s">
        <v>3882</v>
      </c>
      <c r="L732" s="3" t="s">
        <v>3915</v>
      </c>
      <c r="M732" s="3" t="s">
        <v>3918</v>
      </c>
      <c r="N732" s="3" t="s">
        <v>3922</v>
      </c>
      <c r="O732" s="5">
        <v>574</v>
      </c>
      <c r="P732" s="17">
        <v>0.6492537260055542</v>
      </c>
      <c r="Q732" s="5">
        <v>170</v>
      </c>
      <c r="R732" s="17">
        <v>0.38749998807907099</v>
      </c>
      <c r="S732" s="5">
        <v>576</v>
      </c>
      <c r="T732" s="17">
        <v>0.6268656849861145</v>
      </c>
      <c r="U732" s="5">
        <v>172</v>
      </c>
      <c r="V732" s="17">
        <v>0.33750000596046448</v>
      </c>
      <c r="W732" s="17">
        <v>0.14799999999999999</v>
      </c>
      <c r="X732" s="17">
        <v>4.9000000000000002E-2</v>
      </c>
      <c r="Y732" s="17">
        <v>0.222</v>
      </c>
      <c r="Z732" s="17">
        <v>0.51700000000000002</v>
      </c>
      <c r="AA732" s="17">
        <v>6.5000000000000002E-2</v>
      </c>
      <c r="AB732" s="17">
        <v>0</v>
      </c>
      <c r="AC732" s="17">
        <v>3.4000000000000002E-2</v>
      </c>
      <c r="AD732" s="17">
        <v>9.5000000000000001E-2</v>
      </c>
      <c r="AE732" s="17">
        <v>7.5999999999999998E-2</v>
      </c>
      <c r="AF732" s="5">
        <v>0</v>
      </c>
      <c r="AG732" s="31">
        <v>14402.3701171875</v>
      </c>
      <c r="AH732" s="31">
        <v>14625.57</v>
      </c>
    </row>
    <row r="733" spans="1:34" x14ac:dyDescent="0.3">
      <c r="A733" s="4">
        <v>961064040</v>
      </c>
      <c r="B733" s="3" t="s">
        <v>456</v>
      </c>
      <c r="C733" s="3" t="s">
        <v>1890</v>
      </c>
      <c r="D733" s="14">
        <v>88.51898193359375</v>
      </c>
      <c r="E733" s="14">
        <v>89.418663024902344</v>
      </c>
      <c r="F733" s="14">
        <v>85.648979187011719</v>
      </c>
      <c r="G733" s="14">
        <v>89.115386962890625</v>
      </c>
      <c r="H733" s="5">
        <v>351</v>
      </c>
      <c r="I733" s="15" t="s">
        <v>3981</v>
      </c>
      <c r="J733" s="15">
        <v>4</v>
      </c>
      <c r="K733" s="3" t="s">
        <v>3882</v>
      </c>
      <c r="L733" s="3" t="s">
        <v>3915</v>
      </c>
      <c r="M733" s="3" t="s">
        <v>3918</v>
      </c>
      <c r="N733" s="3" t="s">
        <v>3922</v>
      </c>
      <c r="O733" s="5">
        <v>64</v>
      </c>
      <c r="P733" s="17">
        <v>0.81102359294891357</v>
      </c>
      <c r="Q733" s="5">
        <v>23</v>
      </c>
      <c r="R733" s="17">
        <v>0.34146341681480408</v>
      </c>
      <c r="S733" s="5">
        <v>64</v>
      </c>
      <c r="T733" s="17">
        <v>0.80314958095550537</v>
      </c>
      <c r="U733" s="5">
        <v>23</v>
      </c>
      <c r="V733" s="17">
        <v>0.63414633274078369</v>
      </c>
      <c r="W733" s="17">
        <v>5.3999999999999999E-2</v>
      </c>
      <c r="X733" s="17">
        <v>4.8000000000000001E-2</v>
      </c>
      <c r="Y733" s="17">
        <v>0.13700000000000001</v>
      </c>
      <c r="Z733" s="17">
        <v>0.67200000000000004</v>
      </c>
      <c r="AA733" s="17">
        <v>8.3000000000000004E-2</v>
      </c>
      <c r="AB733" s="17">
        <v>6.0000000521540642E-3</v>
      </c>
      <c r="AC733" s="17">
        <v>7.6999999999999999E-2</v>
      </c>
      <c r="AD733" s="17">
        <v>0.13700000000000001</v>
      </c>
      <c r="AE733" s="17">
        <v>3.5999999999999997E-2</v>
      </c>
      <c r="AF733" s="5">
        <v>0</v>
      </c>
      <c r="AG733" s="31">
        <v>14678.08984375</v>
      </c>
      <c r="AH733" s="31">
        <v>14892</v>
      </c>
    </row>
    <row r="734" spans="1:34" x14ac:dyDescent="0.3">
      <c r="A734" s="4">
        <v>961065020</v>
      </c>
      <c r="B734" s="3" t="s">
        <v>456</v>
      </c>
      <c r="C734" s="3" t="s">
        <v>1891</v>
      </c>
      <c r="D734" s="14">
        <v>92.073265075683594</v>
      </c>
      <c r="E734" s="14">
        <v>86.924201965332031</v>
      </c>
      <c r="F734" s="14">
        <v>86.901908874511719</v>
      </c>
      <c r="G734" s="14">
        <v>88.226387023925781</v>
      </c>
      <c r="H734" s="5">
        <v>347</v>
      </c>
      <c r="I734" s="15" t="s">
        <v>3981</v>
      </c>
      <c r="J734" s="15">
        <v>4</v>
      </c>
      <c r="K734" s="3" t="s">
        <v>3882</v>
      </c>
      <c r="L734" s="3" t="s">
        <v>3915</v>
      </c>
      <c r="M734" s="3" t="s">
        <v>3918</v>
      </c>
      <c r="N734" s="3" t="s">
        <v>3922</v>
      </c>
      <c r="O734" s="5">
        <v>86</v>
      </c>
      <c r="P734" s="17">
        <v>0.75735294818878174</v>
      </c>
      <c r="Q734" s="5">
        <v>27</v>
      </c>
      <c r="R734" s="17">
        <v>0.53658539056777954</v>
      </c>
      <c r="S734" s="5">
        <v>86</v>
      </c>
      <c r="T734" s="17">
        <v>0.70588237047195435</v>
      </c>
      <c r="U734" s="5">
        <v>27</v>
      </c>
      <c r="V734" s="17">
        <v>0.53658539056777954</v>
      </c>
      <c r="W734" s="17">
        <v>8.8999999999999996E-2</v>
      </c>
      <c r="X734" s="17">
        <v>2.5999999999999999E-2</v>
      </c>
      <c r="Y734" s="17">
        <v>8.1000000000000003E-2</v>
      </c>
      <c r="Z734" s="17">
        <v>0.70899999999999996</v>
      </c>
      <c r="AA734" s="17">
        <v>9.1999999999999998E-2</v>
      </c>
      <c r="AB734" s="17">
        <v>3.0000000260770321E-3</v>
      </c>
      <c r="AC734" s="17">
        <v>6.0999999999999999E-2</v>
      </c>
      <c r="AD734" s="17">
        <v>0.112</v>
      </c>
      <c r="AE734" s="17">
        <v>0.05</v>
      </c>
      <c r="AF734" s="5">
        <v>0</v>
      </c>
      <c r="AG734" s="31">
        <v>15459.66015625</v>
      </c>
      <c r="AH734" s="31">
        <v>15686.33</v>
      </c>
    </row>
    <row r="735" spans="1:34" x14ac:dyDescent="0.3">
      <c r="A735" s="4">
        <v>961065040</v>
      </c>
      <c r="B735" s="3" t="s">
        <v>456</v>
      </c>
      <c r="C735" s="3" t="s">
        <v>1892</v>
      </c>
      <c r="D735" s="14">
        <v>83.687232971191406</v>
      </c>
      <c r="E735" s="14">
        <v>83.3802490234375</v>
      </c>
      <c r="F735" s="14">
        <v>79.731300354003906</v>
      </c>
      <c r="G735" s="14">
        <v>82.3175048828125</v>
      </c>
      <c r="H735" s="5">
        <v>409</v>
      </c>
      <c r="I735" s="15" t="s">
        <v>3981</v>
      </c>
      <c r="J735" s="15">
        <v>4</v>
      </c>
      <c r="K735" s="3" t="s">
        <v>3882</v>
      </c>
      <c r="L735" s="3" t="s">
        <v>3915</v>
      </c>
      <c r="M735" s="3" t="s">
        <v>3918</v>
      </c>
      <c r="N735" s="3" t="s">
        <v>3922</v>
      </c>
      <c r="O735" s="5">
        <v>78</v>
      </c>
      <c r="P735" s="17">
        <v>0.66399997472763062</v>
      </c>
      <c r="Q735" s="5">
        <v>30</v>
      </c>
      <c r="R735" s="17">
        <v>0.47999998927116388</v>
      </c>
      <c r="S735" s="5">
        <v>80</v>
      </c>
      <c r="T735" s="17">
        <v>0.63200002908706665</v>
      </c>
      <c r="U735" s="5">
        <v>32</v>
      </c>
      <c r="V735" s="17">
        <v>0.46000000834465032</v>
      </c>
      <c r="W735" s="17">
        <v>0.17799999999999999</v>
      </c>
      <c r="X735" s="17">
        <v>5.6000000000000001E-2</v>
      </c>
      <c r="Y735" s="17">
        <v>0.27900000000000003</v>
      </c>
      <c r="Z735" s="17">
        <v>0.40600000000000003</v>
      </c>
      <c r="AA735" s="17">
        <v>8.1000000000000003E-2</v>
      </c>
      <c r="AB735" s="17">
        <v>0</v>
      </c>
      <c r="AC735" s="17">
        <v>0.17100000000000001</v>
      </c>
      <c r="AD735" s="17">
        <v>0.11700000000000001</v>
      </c>
      <c r="AE735" s="17">
        <v>0.06</v>
      </c>
      <c r="AF735" s="5">
        <v>0</v>
      </c>
      <c r="AG735" s="31">
        <v>14257.8798828125</v>
      </c>
      <c r="AH735" s="31">
        <v>14476.77</v>
      </c>
    </row>
    <row r="736" spans="1:34" x14ac:dyDescent="0.3">
      <c r="A736" s="4">
        <v>961065080</v>
      </c>
      <c r="B736" s="3" t="s">
        <v>456</v>
      </c>
      <c r="C736" s="3" t="s">
        <v>1893</v>
      </c>
      <c r="D736" s="14">
        <v>88.950859069824219</v>
      </c>
      <c r="E736" s="14">
        <v>88.079696655273438</v>
      </c>
      <c r="F736" s="14">
        <v>88.89471435546875</v>
      </c>
      <c r="G736" s="14">
        <v>90.881919860839844</v>
      </c>
      <c r="H736" s="5">
        <v>398</v>
      </c>
      <c r="I736" s="15" t="s">
        <v>3981</v>
      </c>
      <c r="J736" s="15">
        <v>4</v>
      </c>
      <c r="K736" s="3" t="s">
        <v>3882</v>
      </c>
      <c r="L736" s="3" t="s">
        <v>3915</v>
      </c>
      <c r="M736" s="3" t="s">
        <v>3918</v>
      </c>
      <c r="N736" s="3" t="s">
        <v>3922</v>
      </c>
      <c r="O736" s="5">
        <v>78</v>
      </c>
      <c r="P736" s="17">
        <v>0.70700639486312866</v>
      </c>
      <c r="Q736" s="5">
        <v>38</v>
      </c>
      <c r="R736" s="17">
        <v>0.49253731966018682</v>
      </c>
      <c r="S736" s="5">
        <v>79</v>
      </c>
      <c r="T736" s="17">
        <v>0.71337580680847168</v>
      </c>
      <c r="U736" s="5">
        <v>39</v>
      </c>
      <c r="V736" s="17">
        <v>0.53731346130371094</v>
      </c>
      <c r="W736" s="17">
        <v>0.186</v>
      </c>
      <c r="X736" s="17">
        <v>5.2999999999999999E-2</v>
      </c>
      <c r="Y736" s="17">
        <v>0.191</v>
      </c>
      <c r="Z736" s="17">
        <v>0.49</v>
      </c>
      <c r="AA736" s="17">
        <v>7.8E-2</v>
      </c>
      <c r="AB736" s="17">
        <v>3.0000000260770321E-3</v>
      </c>
      <c r="AC736" s="17">
        <v>0.13100000000000001</v>
      </c>
      <c r="AD736" s="17">
        <v>0.11600000000000001</v>
      </c>
      <c r="AE736" s="17">
        <v>0.114</v>
      </c>
      <c r="AF736" s="5">
        <v>0</v>
      </c>
      <c r="AG736" s="31">
        <v>14926.349609375</v>
      </c>
      <c r="AH736" s="31">
        <v>15165.43</v>
      </c>
    </row>
    <row r="737" spans="1:34" x14ac:dyDescent="0.3">
      <c r="A737" s="4">
        <v>540393000</v>
      </c>
      <c r="B737" s="3" t="s">
        <v>278</v>
      </c>
      <c r="C737" s="3" t="s">
        <v>1384</v>
      </c>
      <c r="D737" s="14">
        <v>86.489944458007813</v>
      </c>
      <c r="E737" s="14">
        <v>84.43255615234375</v>
      </c>
      <c r="F737" s="14">
        <v>78.569358825683594</v>
      </c>
      <c r="G737" s="14">
        <v>76.707313537597656</v>
      </c>
      <c r="H737" s="5">
        <v>224</v>
      </c>
      <c r="I737" s="15">
        <v>6</v>
      </c>
      <c r="J737" s="15">
        <v>8</v>
      </c>
      <c r="K737" s="3" t="s">
        <v>3861</v>
      </c>
      <c r="L737" s="3" t="s">
        <v>3908</v>
      </c>
      <c r="M737" s="3" t="s">
        <v>3919</v>
      </c>
      <c r="N737" s="3" t="s">
        <v>3921</v>
      </c>
      <c r="O737" s="5">
        <v>428</v>
      </c>
      <c r="P737" s="17">
        <v>0.43961352109909058</v>
      </c>
      <c r="Q737" s="5">
        <v>208</v>
      </c>
      <c r="R737" s="17">
        <v>0.28735631704330439</v>
      </c>
      <c r="S737" s="5">
        <v>428</v>
      </c>
      <c r="T737" s="17">
        <v>0.18357488512992859</v>
      </c>
      <c r="U737" s="5">
        <v>208</v>
      </c>
      <c r="V737" s="17">
        <v>8.0459773540496826E-2</v>
      </c>
      <c r="W737" s="17">
        <v>5.3999999999999999E-2</v>
      </c>
      <c r="X737" s="17">
        <v>0.04</v>
      </c>
      <c r="Y737" s="17"/>
      <c r="Z737" s="17">
        <v>0.871</v>
      </c>
      <c r="AA737" s="17">
        <v>2.7E-2</v>
      </c>
      <c r="AB737" s="17">
        <v>8.999999612569809E-3</v>
      </c>
      <c r="AC737" s="17"/>
      <c r="AD737" s="17">
        <v>0.13800000000000001</v>
      </c>
      <c r="AE737" s="17">
        <v>0.35599999999999998</v>
      </c>
      <c r="AF737" s="5">
        <v>0</v>
      </c>
      <c r="AG737" s="31">
        <v>9081.4404296875</v>
      </c>
      <c r="AH737" s="31">
        <v>9411.7999999999993</v>
      </c>
    </row>
    <row r="738" spans="1:34" x14ac:dyDescent="0.3">
      <c r="A738" s="4">
        <v>540394020</v>
      </c>
      <c r="B738" s="3" t="s">
        <v>278</v>
      </c>
      <c r="C738" s="3" t="s">
        <v>1326</v>
      </c>
      <c r="D738" s="14">
        <v>88.627799987792969</v>
      </c>
      <c r="E738" s="14">
        <v>86.6107177734375</v>
      </c>
      <c r="F738" s="14">
        <v>90.311294555664063</v>
      </c>
      <c r="G738" s="14">
        <v>89.476112365722656</v>
      </c>
      <c r="H738" s="5">
        <v>398</v>
      </c>
      <c r="I738" s="15" t="s">
        <v>3980</v>
      </c>
      <c r="J738" s="15">
        <v>5</v>
      </c>
      <c r="K738" s="3" t="s">
        <v>3861</v>
      </c>
      <c r="L738" s="3" t="s">
        <v>3908</v>
      </c>
      <c r="M738" s="3" t="s">
        <v>3919</v>
      </c>
      <c r="N738" s="3" t="s">
        <v>3921</v>
      </c>
      <c r="O738" s="5">
        <v>194</v>
      </c>
      <c r="P738" s="17">
        <v>0.38251367211341858</v>
      </c>
      <c r="Q738" s="5">
        <v>111</v>
      </c>
      <c r="R738" s="17">
        <v>0.26315790414810181</v>
      </c>
      <c r="S738" s="5">
        <v>194</v>
      </c>
      <c r="T738" s="17">
        <v>0.23497267067432401</v>
      </c>
      <c r="U738" s="5">
        <v>111</v>
      </c>
      <c r="V738" s="17">
        <v>0.1368421018123627</v>
      </c>
      <c r="W738" s="17">
        <v>5.2999999999999999E-2</v>
      </c>
      <c r="X738" s="17">
        <v>3.7999999999999999E-2</v>
      </c>
      <c r="Y738" s="17"/>
      <c r="Z738" s="17">
        <v>0.83200000000000007</v>
      </c>
      <c r="AA738" s="17">
        <v>7.2999999999999995E-2</v>
      </c>
      <c r="AB738" s="17">
        <v>4.999999888241291E-3</v>
      </c>
      <c r="AC738" s="17"/>
      <c r="AD738" s="17">
        <v>0.191</v>
      </c>
      <c r="AE738" s="17">
        <v>0.42099999999999999</v>
      </c>
      <c r="AF738" s="5">
        <v>0</v>
      </c>
      <c r="AG738" s="31">
        <v>6896.9501953125</v>
      </c>
      <c r="AH738" s="31">
        <v>10003.450000000001</v>
      </c>
    </row>
    <row r="739" spans="1:34" x14ac:dyDescent="0.3">
      <c r="A739" s="4">
        <v>1159246993</v>
      </c>
      <c r="B739" s="3" t="s">
        <v>544</v>
      </c>
      <c r="C739" s="3" t="s">
        <v>544</v>
      </c>
      <c r="D739" s="14">
        <v>91.42071533203125</v>
      </c>
      <c r="E739" s="14">
        <v>90.531394958496094</v>
      </c>
      <c r="F739" s="14">
        <v>84.865776062011719</v>
      </c>
      <c r="G739" s="14">
        <v>86.09429931640625</v>
      </c>
      <c r="H739" s="5">
        <v>390</v>
      </c>
      <c r="I739" s="15" t="s">
        <v>3980</v>
      </c>
      <c r="J739" s="15">
        <v>8</v>
      </c>
      <c r="K739" s="3" t="s">
        <v>535</v>
      </c>
      <c r="L739" s="3" t="s">
        <v>3915</v>
      </c>
      <c r="M739" s="3" t="s">
        <v>3918</v>
      </c>
      <c r="N739" s="3" t="s">
        <v>3924</v>
      </c>
      <c r="O739" s="5">
        <v>227</v>
      </c>
      <c r="P739" s="17">
        <v>0.56888890266418457</v>
      </c>
      <c r="Q739" s="5">
        <v>158</v>
      </c>
      <c r="R739" s="17">
        <v>0.44117647409439092</v>
      </c>
      <c r="S739" s="5">
        <v>227</v>
      </c>
      <c r="T739" s="17">
        <v>0.36444443464279169</v>
      </c>
      <c r="U739" s="5">
        <v>158</v>
      </c>
      <c r="V739" s="17">
        <v>0.22058823704719541</v>
      </c>
      <c r="W739" s="17">
        <v>0.36699999999999999</v>
      </c>
      <c r="X739" s="17">
        <v>5.6000000000000001E-2</v>
      </c>
      <c r="Y739" s="17"/>
      <c r="Z739" s="17">
        <v>0.48199999999999998</v>
      </c>
      <c r="AA739" s="17">
        <v>8.7000000000000008E-2</v>
      </c>
      <c r="AB739" s="17">
        <v>8.0000003799796104E-3</v>
      </c>
      <c r="AC739" s="17">
        <v>5.6000000000000001E-2</v>
      </c>
      <c r="AD739" s="17">
        <v>0.154</v>
      </c>
      <c r="AE739" s="17">
        <v>0.29199999999999998</v>
      </c>
      <c r="AF739" s="5">
        <v>0</v>
      </c>
      <c r="AG739" s="31">
        <v>8965.6201171875</v>
      </c>
      <c r="AH739" s="31">
        <v>10031.06</v>
      </c>
    </row>
    <row r="740" spans="1:34" x14ac:dyDescent="0.3">
      <c r="A740" s="4">
        <v>931231050</v>
      </c>
      <c r="B740" s="3" t="s">
        <v>434</v>
      </c>
      <c r="C740" s="3" t="s">
        <v>1742</v>
      </c>
      <c r="D740" s="14">
        <v>87.924949645996094</v>
      </c>
      <c r="E740" s="14">
        <v>86.838752746582031</v>
      </c>
      <c r="F740" s="14">
        <v>89.518142700195313</v>
      </c>
      <c r="G740" s="14">
        <v>87.605842590332031</v>
      </c>
      <c r="H740" s="5">
        <v>207</v>
      </c>
      <c r="I740" s="15">
        <v>7</v>
      </c>
      <c r="J740" s="15">
        <v>12</v>
      </c>
      <c r="K740" s="3" t="s">
        <v>3871</v>
      </c>
      <c r="L740" s="3" t="s">
        <v>3908</v>
      </c>
      <c r="M740" s="3" t="s">
        <v>3917</v>
      </c>
      <c r="N740" s="3" t="s">
        <v>3921</v>
      </c>
      <c r="O740" s="5">
        <v>122</v>
      </c>
      <c r="P740" s="17">
        <v>0.4285714328289032</v>
      </c>
      <c r="Q740" s="5">
        <v>76</v>
      </c>
      <c r="R740" s="17">
        <v>0.3333333432674408</v>
      </c>
      <c r="S740" s="5">
        <v>122</v>
      </c>
      <c r="T740" s="17">
        <v>0.1954022943973541</v>
      </c>
      <c r="U740" s="5">
        <v>76</v>
      </c>
      <c r="V740" s="17">
        <v>0.1041666641831398</v>
      </c>
      <c r="W740" s="17"/>
      <c r="X740" s="17">
        <v>4.2999999999999997E-2</v>
      </c>
      <c r="Y740" s="17"/>
      <c r="Z740" s="17">
        <v>0.91800000000000004</v>
      </c>
      <c r="AA740" s="17"/>
      <c r="AB740" s="17">
        <v>3.9000000804662698E-2</v>
      </c>
      <c r="AC740" s="17"/>
      <c r="AD740" s="17">
        <v>0.111</v>
      </c>
      <c r="AE740" s="17">
        <v>0.432</v>
      </c>
      <c r="AF740" s="5">
        <v>0</v>
      </c>
      <c r="AG740" s="31">
        <v>8944.1201171875</v>
      </c>
      <c r="AH740" s="31">
        <v>9765.32</v>
      </c>
    </row>
    <row r="741" spans="1:34" x14ac:dyDescent="0.3">
      <c r="A741" s="4">
        <v>931234020</v>
      </c>
      <c r="B741" s="3" t="s">
        <v>434</v>
      </c>
      <c r="C741" s="3" t="s">
        <v>1743</v>
      </c>
      <c r="D741" s="14">
        <v>88.890312194824219</v>
      </c>
      <c r="E741" s="14">
        <v>88.914344787597656</v>
      </c>
      <c r="F741" s="14">
        <v>86.520652770996094</v>
      </c>
      <c r="G741" s="14">
        <v>87.534889221191406</v>
      </c>
      <c r="H741" s="5">
        <v>195</v>
      </c>
      <c r="I741" s="15" t="s">
        <v>3980</v>
      </c>
      <c r="J741" s="15">
        <v>6</v>
      </c>
      <c r="K741" s="3" t="s">
        <v>3871</v>
      </c>
      <c r="L741" s="3" t="s">
        <v>3908</v>
      </c>
      <c r="M741" s="3" t="s">
        <v>3917</v>
      </c>
      <c r="N741" s="3" t="s">
        <v>3921</v>
      </c>
      <c r="O741" s="5">
        <v>158</v>
      </c>
      <c r="P741" s="17">
        <v>0.37864077091217041</v>
      </c>
      <c r="Q741" s="5">
        <v>107</v>
      </c>
      <c r="R741" s="17">
        <v>0.34722220897674561</v>
      </c>
      <c r="S741" s="5">
        <v>158</v>
      </c>
      <c r="T741" s="17">
        <v>0.27184465527534479</v>
      </c>
      <c r="U741" s="5">
        <v>107</v>
      </c>
      <c r="V741" s="17">
        <v>0.2361111044883728</v>
      </c>
      <c r="W741" s="17"/>
      <c r="X741" s="17">
        <v>3.5999999999999997E-2</v>
      </c>
      <c r="Y741" s="17"/>
      <c r="Z741" s="17">
        <v>0.88700000000000001</v>
      </c>
      <c r="AA741" s="17">
        <v>5.6000000000000001E-2</v>
      </c>
      <c r="AB741" s="17">
        <v>2.0999999716877941E-2</v>
      </c>
      <c r="AC741" s="17"/>
      <c r="AD741" s="17">
        <v>0.14399999999999999</v>
      </c>
      <c r="AE741" s="17">
        <v>0.58799999999999997</v>
      </c>
      <c r="AF741" s="5">
        <v>0</v>
      </c>
      <c r="AG741" s="31">
        <v>8767.759765625</v>
      </c>
      <c r="AH741" s="31">
        <v>10119.1</v>
      </c>
    </row>
    <row r="742" spans="1:34" x14ac:dyDescent="0.3">
      <c r="A742" s="4">
        <v>61043000</v>
      </c>
      <c r="B742" s="3" t="s">
        <v>23</v>
      </c>
      <c r="C742" s="3" t="s">
        <v>593</v>
      </c>
      <c r="D742" s="14">
        <v>86.494239807128906</v>
      </c>
      <c r="E742" s="14">
        <v>87.19921875</v>
      </c>
      <c r="F742" s="14">
        <v>86.937568664550781</v>
      </c>
      <c r="G742" s="14">
        <v>86.651237487792969</v>
      </c>
      <c r="H742" s="5">
        <v>300</v>
      </c>
      <c r="I742" s="15">
        <v>6</v>
      </c>
      <c r="J742" s="15">
        <v>8</v>
      </c>
      <c r="K742" s="3" t="s">
        <v>3813</v>
      </c>
      <c r="L742" s="3" t="s">
        <v>3907</v>
      </c>
      <c r="M742" s="3" t="s">
        <v>3917</v>
      </c>
      <c r="N742" s="3" t="s">
        <v>3921</v>
      </c>
      <c r="O742" s="5">
        <v>563</v>
      </c>
      <c r="P742" s="17">
        <v>0.37634408473968511</v>
      </c>
      <c r="Q742" s="5">
        <v>312</v>
      </c>
      <c r="R742" s="17">
        <v>0.15000000596046451</v>
      </c>
      <c r="S742" s="5">
        <v>562</v>
      </c>
      <c r="T742" s="17">
        <v>0.40287768840789789</v>
      </c>
      <c r="U742" s="5">
        <v>311</v>
      </c>
      <c r="V742" s="17">
        <v>0.23741006851196289</v>
      </c>
      <c r="W742" s="17"/>
      <c r="X742" s="17">
        <v>5.7000000000000002E-2</v>
      </c>
      <c r="Y742" s="17"/>
      <c r="Z742" s="17">
        <v>0.86</v>
      </c>
      <c r="AA742" s="17">
        <v>6.3E-2</v>
      </c>
      <c r="AB742" s="17">
        <v>1.9999999552965161E-2</v>
      </c>
      <c r="AC742" s="17"/>
      <c r="AD742" s="17">
        <v>0.20300000000000001</v>
      </c>
      <c r="AE742" s="17">
        <v>0.45</v>
      </c>
      <c r="AF742" s="5">
        <v>0</v>
      </c>
      <c r="AG742" s="31">
        <v>8749.169921875</v>
      </c>
      <c r="AH742" s="31">
        <v>9399.68</v>
      </c>
    </row>
    <row r="743" spans="1:34" x14ac:dyDescent="0.3">
      <c r="A743" s="4">
        <v>61044020</v>
      </c>
      <c r="B743" s="3" t="s">
        <v>23</v>
      </c>
      <c r="C743" s="3" t="s">
        <v>594</v>
      </c>
      <c r="D743" s="14">
        <v>83.304649353027344</v>
      </c>
      <c r="E743" s="14">
        <v>83.889366149902344</v>
      </c>
      <c r="F743" s="14">
        <v>85.971160888671875</v>
      </c>
      <c r="G743" s="14">
        <v>85.989913940429688</v>
      </c>
      <c r="H743" s="5">
        <v>252</v>
      </c>
      <c r="I743" s="15">
        <v>3</v>
      </c>
      <c r="J743" s="15">
        <v>5</v>
      </c>
      <c r="K743" s="3" t="s">
        <v>3813</v>
      </c>
      <c r="L743" s="3" t="s">
        <v>3907</v>
      </c>
      <c r="M743" s="3" t="s">
        <v>3917</v>
      </c>
      <c r="N743" s="3" t="s">
        <v>3921</v>
      </c>
      <c r="O743" s="5">
        <v>242</v>
      </c>
      <c r="P743" s="17">
        <v>0.34599155187606812</v>
      </c>
      <c r="Q743" s="5">
        <v>151</v>
      </c>
      <c r="R743" s="17">
        <v>0.23913043737411499</v>
      </c>
      <c r="S743" s="5">
        <v>241</v>
      </c>
      <c r="T743" s="17">
        <v>0.40928271412849432</v>
      </c>
      <c r="U743" s="5">
        <v>150</v>
      </c>
      <c r="V743" s="17">
        <v>0.26811593770980829</v>
      </c>
      <c r="W743" s="17"/>
      <c r="X743" s="17">
        <v>4.3999999999999997E-2</v>
      </c>
      <c r="Y743" s="17"/>
      <c r="Z743" s="17">
        <v>0.86499999999999999</v>
      </c>
      <c r="AA743" s="17">
        <v>0.06</v>
      </c>
      <c r="AB743" s="17">
        <v>3.2000001519918442E-2</v>
      </c>
      <c r="AC743" s="17"/>
      <c r="AD743" s="17">
        <v>0.17899999999999999</v>
      </c>
      <c r="AE743" s="17">
        <v>0.56300000000000006</v>
      </c>
      <c r="AF743" s="5">
        <v>0</v>
      </c>
      <c r="AG743" s="31">
        <v>9330.83984375</v>
      </c>
      <c r="AH743" s="31">
        <v>9633.7000000000007</v>
      </c>
    </row>
    <row r="744" spans="1:34" x14ac:dyDescent="0.3">
      <c r="A744" s="4">
        <v>850451050</v>
      </c>
      <c r="B744" s="3" t="s">
        <v>404</v>
      </c>
      <c r="C744" s="3" t="s">
        <v>1642</v>
      </c>
      <c r="D744" s="14">
        <v>66.18896484375</v>
      </c>
      <c r="E744" s="14">
        <v>65.866310119628906</v>
      </c>
      <c r="F744" s="14">
        <v>79.435874938964844</v>
      </c>
      <c r="G744" s="14">
        <v>78.566413879394531</v>
      </c>
      <c r="H744" s="5">
        <v>290</v>
      </c>
      <c r="I744" s="15">
        <v>7</v>
      </c>
      <c r="J744" s="15">
        <v>12</v>
      </c>
      <c r="K744" s="3" t="s">
        <v>3819</v>
      </c>
      <c r="L744" s="3" t="s">
        <v>3913</v>
      </c>
      <c r="M744" s="3" t="s">
        <v>3916</v>
      </c>
      <c r="N744" s="3" t="s">
        <v>3921</v>
      </c>
      <c r="O744" s="5">
        <v>90</v>
      </c>
      <c r="P744" s="17">
        <v>0.22516556084156039</v>
      </c>
      <c r="Q744" s="5">
        <v>69</v>
      </c>
      <c r="R744" s="17">
        <v>0.18691588938236239</v>
      </c>
      <c r="S744" s="5">
        <v>90</v>
      </c>
      <c r="T744" s="17">
        <v>0.1451612859964371</v>
      </c>
      <c r="U744" s="5">
        <v>69</v>
      </c>
      <c r="V744" s="17">
        <v>0.1162790730595589</v>
      </c>
      <c r="W744" s="17">
        <v>1.7000000000000001E-2</v>
      </c>
      <c r="X744" s="17">
        <v>5.1999999999999998E-2</v>
      </c>
      <c r="Y744" s="17"/>
      <c r="Z744" s="17">
        <v>0.88300000000000001</v>
      </c>
      <c r="AA744" s="17">
        <v>3.1E-2</v>
      </c>
      <c r="AB744" s="17">
        <v>1.7000000923871991E-2</v>
      </c>
      <c r="AC744" s="17"/>
      <c r="AD744" s="17">
        <v>0.152</v>
      </c>
      <c r="AE744" s="17">
        <v>0.63200000000000001</v>
      </c>
      <c r="AF744" s="5">
        <v>0</v>
      </c>
      <c r="AG744" s="31">
        <v>8106.72021484375</v>
      </c>
      <c r="AH744" s="31">
        <v>10237.280000000001</v>
      </c>
    </row>
    <row r="745" spans="1:34" x14ac:dyDescent="0.3">
      <c r="A745" s="4">
        <v>850454020</v>
      </c>
      <c r="B745" s="3" t="s">
        <v>404</v>
      </c>
      <c r="C745" s="3" t="s">
        <v>1643</v>
      </c>
      <c r="D745" s="14">
        <v>86.871223449707031</v>
      </c>
      <c r="E745" s="14">
        <v>88.266937255859375</v>
      </c>
      <c r="F745" s="14">
        <v>83.747833251953125</v>
      </c>
      <c r="G745" s="14">
        <v>84.018470764160156</v>
      </c>
      <c r="H745" s="5">
        <v>308</v>
      </c>
      <c r="I745" s="15" t="s">
        <v>3980</v>
      </c>
      <c r="J745" s="15">
        <v>6</v>
      </c>
      <c r="K745" s="3" t="s">
        <v>3819</v>
      </c>
      <c r="L745" s="3" t="s">
        <v>3913</v>
      </c>
      <c r="M745" s="3" t="s">
        <v>3916</v>
      </c>
      <c r="N745" s="3" t="s">
        <v>3921</v>
      </c>
      <c r="O745" s="5">
        <v>207</v>
      </c>
      <c r="P745" s="17">
        <v>0.24858756363391879</v>
      </c>
      <c r="Q745" s="5">
        <v>161</v>
      </c>
      <c r="R745" s="17">
        <v>0.18115942180156711</v>
      </c>
      <c r="S745" s="5">
        <v>207</v>
      </c>
      <c r="T745" s="17">
        <v>0.1355932205915451</v>
      </c>
      <c r="U745" s="5">
        <v>161</v>
      </c>
      <c r="V745" s="17">
        <v>8.6956523358821869E-2</v>
      </c>
      <c r="W745" s="17">
        <v>1.9E-2</v>
      </c>
      <c r="X745" s="17">
        <v>5.8000000000000003E-2</v>
      </c>
      <c r="Y745" s="17"/>
      <c r="Z745" s="17">
        <v>0.82800000000000007</v>
      </c>
      <c r="AA745" s="17">
        <v>8.7999999999999995E-2</v>
      </c>
      <c r="AB745" s="17">
        <v>6.0000000521540642E-3</v>
      </c>
      <c r="AC745" s="17"/>
      <c r="AD745" s="17">
        <v>0.27300000000000002</v>
      </c>
      <c r="AE745" s="17">
        <v>0.65300000000000002</v>
      </c>
      <c r="AF745" s="5">
        <v>0</v>
      </c>
      <c r="AG745" s="31">
        <v>9248.5595703125</v>
      </c>
      <c r="AH745" s="31">
        <v>10113.530000000001</v>
      </c>
    </row>
    <row r="746" spans="1:34" x14ac:dyDescent="0.3">
      <c r="A746" s="4">
        <v>401044020</v>
      </c>
      <c r="B746" s="3" t="s">
        <v>180</v>
      </c>
      <c r="C746" s="3" t="s">
        <v>1071</v>
      </c>
      <c r="D746" s="14">
        <v>89.901496887207031</v>
      </c>
      <c r="E746" s="14">
        <v>91.328392028808594</v>
      </c>
      <c r="F746" s="14">
        <v>95.385665893554688</v>
      </c>
      <c r="G746" s="14">
        <v>96.775352478027344</v>
      </c>
      <c r="H746" s="5">
        <v>47</v>
      </c>
      <c r="I746" s="15" t="s">
        <v>3980</v>
      </c>
      <c r="J746" s="15">
        <v>8</v>
      </c>
      <c r="K746" s="3" t="s">
        <v>3806</v>
      </c>
      <c r="L746" s="3" t="s">
        <v>3912</v>
      </c>
      <c r="M746" s="3" t="s">
        <v>3917</v>
      </c>
      <c r="N746" s="3" t="s">
        <v>3923</v>
      </c>
      <c r="O746" s="5">
        <v>43</v>
      </c>
      <c r="P746" s="17">
        <v>0.25806450843811041</v>
      </c>
      <c r="Q746" s="5">
        <v>26</v>
      </c>
      <c r="R746" s="17">
        <v>0</v>
      </c>
      <c r="S746" s="5">
        <v>43</v>
      </c>
      <c r="T746" s="17">
        <v>0.67741936445236206</v>
      </c>
      <c r="U746" s="5">
        <v>26</v>
      </c>
      <c r="V746" s="17">
        <v>0.625</v>
      </c>
      <c r="W746" s="17"/>
      <c r="X746" s="17"/>
      <c r="Y746" s="17"/>
      <c r="Z746" s="17">
        <v>1</v>
      </c>
      <c r="AA746" s="17"/>
      <c r="AB746" s="17">
        <v>0</v>
      </c>
      <c r="AC746" s="17"/>
      <c r="AD746" s="17">
        <v>0.36199999999999999</v>
      </c>
      <c r="AE746" s="17">
        <v>0.438</v>
      </c>
      <c r="AF746" s="5">
        <v>0</v>
      </c>
      <c r="AG746" s="31">
        <v>12926.0498046875</v>
      </c>
      <c r="AH746" s="31">
        <v>14702.06</v>
      </c>
    </row>
    <row r="747" spans="1:34" x14ac:dyDescent="0.3">
      <c r="A747" s="4">
        <v>250023000</v>
      </c>
      <c r="B747" s="3" t="s">
        <v>110</v>
      </c>
      <c r="C747" s="3" t="s">
        <v>880</v>
      </c>
      <c r="D747" s="14">
        <v>81.286636352539063</v>
      </c>
      <c r="E747" s="14">
        <v>80.053329467773438</v>
      </c>
      <c r="F747" s="14">
        <v>81.730178833007813</v>
      </c>
      <c r="G747" s="14">
        <v>82.051727294921875</v>
      </c>
      <c r="H747" s="5">
        <v>205</v>
      </c>
      <c r="I747" s="15">
        <v>6</v>
      </c>
      <c r="J747" s="15">
        <v>8</v>
      </c>
      <c r="K747" s="3" t="s">
        <v>193</v>
      </c>
      <c r="L747" s="3" t="s">
        <v>3912</v>
      </c>
      <c r="M747" s="3" t="s">
        <v>3919</v>
      </c>
      <c r="N747" s="3" t="s">
        <v>3923</v>
      </c>
      <c r="O747" s="5">
        <v>417</v>
      </c>
      <c r="P747" s="17">
        <v>0.3489583432674408</v>
      </c>
      <c r="Q747" s="5">
        <v>146</v>
      </c>
      <c r="R747" s="17">
        <v>0.1875</v>
      </c>
      <c r="S747" s="5">
        <v>418</v>
      </c>
      <c r="T747" s="17">
        <v>0.2864583432674408</v>
      </c>
      <c r="U747" s="5">
        <v>146</v>
      </c>
      <c r="V747" s="17">
        <v>0.125</v>
      </c>
      <c r="W747" s="17"/>
      <c r="X747" s="17">
        <v>4.3999999999999997E-2</v>
      </c>
      <c r="Y747" s="17"/>
      <c r="Z747" s="17">
        <v>0.89800000000000002</v>
      </c>
      <c r="AA747" s="17">
        <v>2.9000000000000001E-2</v>
      </c>
      <c r="AB747" s="17">
        <v>2.899999916553497E-2</v>
      </c>
      <c r="AC747" s="17"/>
      <c r="AD747" s="17">
        <v>7.8E-2</v>
      </c>
      <c r="AE747" s="17">
        <v>0.26600000000000001</v>
      </c>
      <c r="AF747" s="5">
        <v>0</v>
      </c>
      <c r="AG747" s="31">
        <v>9698.9404296875</v>
      </c>
      <c r="AH747" s="31">
        <v>9788.73</v>
      </c>
    </row>
    <row r="748" spans="1:34" x14ac:dyDescent="0.3">
      <c r="A748" s="4">
        <v>250024020</v>
      </c>
      <c r="B748" s="3" t="s">
        <v>110</v>
      </c>
      <c r="C748" s="3" t="s">
        <v>881</v>
      </c>
      <c r="D748" s="14">
        <v>81.260818481445313</v>
      </c>
      <c r="E748" s="14">
        <v>79.647171020507813</v>
      </c>
      <c r="F748" s="14">
        <v>83.466453552246094</v>
      </c>
      <c r="G748" s="14">
        <v>82.941886901855469</v>
      </c>
      <c r="H748" s="5">
        <v>356</v>
      </c>
      <c r="I748" s="15" t="s">
        <v>3980</v>
      </c>
      <c r="J748" s="15">
        <v>5</v>
      </c>
      <c r="K748" s="3" t="s">
        <v>193</v>
      </c>
      <c r="L748" s="3" t="s">
        <v>3912</v>
      </c>
      <c r="M748" s="3" t="s">
        <v>3919</v>
      </c>
      <c r="N748" s="3" t="s">
        <v>3923</v>
      </c>
      <c r="O748" s="5">
        <v>197</v>
      </c>
      <c r="P748" s="17">
        <v>0.48087432980537409</v>
      </c>
      <c r="Q748" s="5">
        <v>82</v>
      </c>
      <c r="R748" s="17">
        <v>0.3333333432674408</v>
      </c>
      <c r="S748" s="5">
        <v>197</v>
      </c>
      <c r="T748" s="17">
        <v>0.42076501250267029</v>
      </c>
      <c r="U748" s="5">
        <v>82</v>
      </c>
      <c r="V748" s="17">
        <v>0.26923078298568731</v>
      </c>
      <c r="W748" s="17"/>
      <c r="X748" s="17">
        <v>3.9E-2</v>
      </c>
      <c r="Y748" s="17"/>
      <c r="Z748" s="17">
        <v>0.94100000000000006</v>
      </c>
      <c r="AA748" s="17"/>
      <c r="AB748" s="17">
        <v>1.9999999552965161E-2</v>
      </c>
      <c r="AC748" s="17"/>
      <c r="AD748" s="17">
        <v>0.14899999999999999</v>
      </c>
      <c r="AE748" s="17">
        <v>0.33800000000000002</v>
      </c>
      <c r="AF748" s="5">
        <v>0</v>
      </c>
      <c r="AG748" s="31">
        <v>11505.509765625</v>
      </c>
      <c r="AH748" s="31">
        <v>11825.76</v>
      </c>
    </row>
    <row r="749" spans="1:34" x14ac:dyDescent="0.3">
      <c r="A749" s="4">
        <v>890803000</v>
      </c>
      <c r="B749" s="3" t="s">
        <v>415</v>
      </c>
      <c r="C749" s="3" t="s">
        <v>1667</v>
      </c>
      <c r="D749" s="14">
        <v>84.360084533691406</v>
      </c>
      <c r="E749" s="14">
        <v>80.019302368164063</v>
      </c>
      <c r="F749" s="14">
        <v>85.667884826660156</v>
      </c>
      <c r="G749" s="14">
        <v>83.161384582519531</v>
      </c>
      <c r="H749" s="5">
        <v>359</v>
      </c>
      <c r="I749" s="15">
        <v>5</v>
      </c>
      <c r="J749" s="15">
        <v>8</v>
      </c>
      <c r="K749" s="3" t="s">
        <v>3849</v>
      </c>
      <c r="L749" s="3" t="s">
        <v>3908</v>
      </c>
      <c r="M749" s="3" t="s">
        <v>3917</v>
      </c>
      <c r="N749" s="3" t="s">
        <v>3921</v>
      </c>
      <c r="O749" s="5">
        <v>656</v>
      </c>
      <c r="P749" s="17">
        <v>0.54302668571472168</v>
      </c>
      <c r="Q749" s="5">
        <v>180</v>
      </c>
      <c r="R749" s="17">
        <v>0.36082473397254938</v>
      </c>
      <c r="S749" s="5">
        <v>655</v>
      </c>
      <c r="T749" s="17">
        <v>0.43323442339897161</v>
      </c>
      <c r="U749" s="5">
        <v>179</v>
      </c>
      <c r="V749" s="17">
        <v>0.2680412232875824</v>
      </c>
      <c r="W749" s="17"/>
      <c r="X749" s="17">
        <v>2.5000000000000001E-2</v>
      </c>
      <c r="Y749" s="17"/>
      <c r="Z749" s="17">
        <v>0.95500000000000007</v>
      </c>
      <c r="AA749" s="17"/>
      <c r="AB749" s="17">
        <v>1.8999999389052391E-2</v>
      </c>
      <c r="AC749" s="17"/>
      <c r="AD749" s="17">
        <v>8.1000000000000003E-2</v>
      </c>
      <c r="AE749" s="17">
        <v>0.222</v>
      </c>
      <c r="AF749" s="5">
        <v>0</v>
      </c>
      <c r="AG749" s="31">
        <v>8143.68994140625</v>
      </c>
      <c r="AH749" s="31">
        <v>8828.44</v>
      </c>
    </row>
    <row r="750" spans="1:34" x14ac:dyDescent="0.3">
      <c r="A750" s="4">
        <v>890804040</v>
      </c>
      <c r="B750" s="3" t="s">
        <v>415</v>
      </c>
      <c r="C750" s="3" t="s">
        <v>579</v>
      </c>
      <c r="D750" s="14">
        <v>82.794677734375</v>
      </c>
      <c r="E750" s="14">
        <v>79.390342712402344</v>
      </c>
      <c r="F750" s="14">
        <v>78.541435241699219</v>
      </c>
      <c r="G750" s="14">
        <v>75.437461853027344</v>
      </c>
      <c r="H750" s="5">
        <v>397</v>
      </c>
      <c r="I750" s="15" t="s">
        <v>3980</v>
      </c>
      <c r="J750" s="15">
        <v>4</v>
      </c>
      <c r="K750" s="3" t="s">
        <v>3849</v>
      </c>
      <c r="L750" s="3" t="s">
        <v>3908</v>
      </c>
      <c r="M750" s="3" t="s">
        <v>3917</v>
      </c>
      <c r="N750" s="3" t="s">
        <v>3921</v>
      </c>
      <c r="O750" s="5">
        <v>79</v>
      </c>
      <c r="P750" s="17">
        <v>0.56462585926055908</v>
      </c>
      <c r="Q750" s="5">
        <v>33</v>
      </c>
      <c r="R750" s="17">
        <v>0.3404255211353302</v>
      </c>
      <c r="S750" s="5">
        <v>80</v>
      </c>
      <c r="T750" s="17">
        <v>0.56164383888244629</v>
      </c>
      <c r="U750" s="5">
        <v>34</v>
      </c>
      <c r="V750" s="17">
        <v>0.3404255211353302</v>
      </c>
      <c r="W750" s="17"/>
      <c r="X750" s="17">
        <v>1.7999999999999999E-2</v>
      </c>
      <c r="Y750" s="17"/>
      <c r="Z750" s="17">
        <v>0.96499999999999997</v>
      </c>
      <c r="AA750" s="17"/>
      <c r="AB750" s="17">
        <v>1.7999999225139621E-2</v>
      </c>
      <c r="AC750" s="17"/>
      <c r="AD750" s="17">
        <v>0.129</v>
      </c>
      <c r="AE750" s="17">
        <v>0.28199999999999997</v>
      </c>
      <c r="AF750" s="5">
        <v>0</v>
      </c>
      <c r="AG750" s="31">
        <v>7451.64990234375</v>
      </c>
      <c r="AH750" s="31">
        <v>8464.2199999999993</v>
      </c>
    </row>
    <row r="751" spans="1:34" x14ac:dyDescent="0.3">
      <c r="A751" s="4">
        <v>531132050</v>
      </c>
      <c r="B751" s="3" t="s">
        <v>275</v>
      </c>
      <c r="C751" s="3" t="s">
        <v>1379</v>
      </c>
      <c r="D751" s="14">
        <v>79.303848266601563</v>
      </c>
      <c r="E751" s="14">
        <v>78.884384155273438</v>
      </c>
      <c r="F751" s="14">
        <v>87.343193054199219</v>
      </c>
      <c r="G751" s="14">
        <v>86.377761840820313</v>
      </c>
      <c r="H751" s="5">
        <v>1012</v>
      </c>
      <c r="I751" s="15">
        <v>6</v>
      </c>
      <c r="J751" s="15">
        <v>8</v>
      </c>
      <c r="K751" s="3" t="s">
        <v>3858</v>
      </c>
      <c r="L751" s="3" t="s">
        <v>3907</v>
      </c>
      <c r="M751" s="3" t="s">
        <v>3919</v>
      </c>
      <c r="N751" s="3" t="s">
        <v>3923</v>
      </c>
      <c r="O751" s="5">
        <v>1902</v>
      </c>
      <c r="P751" s="17">
        <v>0.36572051048278809</v>
      </c>
      <c r="Q751" s="5">
        <v>1188</v>
      </c>
      <c r="R751" s="17">
        <v>0.27145358920097351</v>
      </c>
      <c r="S751" s="5">
        <v>1902</v>
      </c>
      <c r="T751" s="17">
        <v>0.33879780769348139</v>
      </c>
      <c r="U751" s="5">
        <v>1188</v>
      </c>
      <c r="V751" s="17">
        <v>0.23684211075305939</v>
      </c>
      <c r="W751" s="17">
        <v>1.4E-2</v>
      </c>
      <c r="X751" s="17">
        <v>4.5999999999999999E-2</v>
      </c>
      <c r="Y751" s="17"/>
      <c r="Z751" s="17">
        <v>0.873</v>
      </c>
      <c r="AA751" s="17">
        <v>5.6000000000000001E-2</v>
      </c>
      <c r="AB751" s="17">
        <v>1.099999994039536E-2</v>
      </c>
      <c r="AC751" s="17">
        <v>1.4999999999999999E-2</v>
      </c>
      <c r="AD751" s="17">
        <v>0.17599999999999999</v>
      </c>
      <c r="AE751" s="17">
        <v>0.54500000000000004</v>
      </c>
      <c r="AF751" s="5">
        <v>0</v>
      </c>
      <c r="AG751" s="31">
        <v>7028.490234375</v>
      </c>
      <c r="AH751" s="31">
        <v>9070.36</v>
      </c>
    </row>
    <row r="752" spans="1:34" x14ac:dyDescent="0.3">
      <c r="A752" s="4">
        <v>531134080</v>
      </c>
      <c r="B752" s="3" t="s">
        <v>275</v>
      </c>
      <c r="C752" s="3" t="s">
        <v>1380</v>
      </c>
      <c r="D752" s="14">
        <v>81.255317687988281</v>
      </c>
      <c r="E752" s="14">
        <v>80.586196899414063</v>
      </c>
      <c r="F752" s="14">
        <v>82.927597045898438</v>
      </c>
      <c r="G752" s="14">
        <v>83.848060607910156</v>
      </c>
      <c r="H752" s="5">
        <v>603</v>
      </c>
      <c r="I752" s="15">
        <v>4</v>
      </c>
      <c r="J752" s="15">
        <v>5</v>
      </c>
      <c r="K752" s="3" t="s">
        <v>3858</v>
      </c>
      <c r="L752" s="3" t="s">
        <v>3907</v>
      </c>
      <c r="M752" s="3" t="s">
        <v>3919</v>
      </c>
      <c r="N752" s="3" t="s">
        <v>3923</v>
      </c>
      <c r="O752" s="5">
        <v>933</v>
      </c>
      <c r="P752" s="17">
        <v>0.380952388048172</v>
      </c>
      <c r="Q752" s="5">
        <v>613</v>
      </c>
      <c r="R752" s="17">
        <v>0.31592687964439392</v>
      </c>
      <c r="S752" s="5">
        <v>932</v>
      </c>
      <c r="T752" s="17">
        <v>0.29805997014045721</v>
      </c>
      <c r="U752" s="5">
        <v>612</v>
      </c>
      <c r="V752" s="17">
        <v>0.2402088791131973</v>
      </c>
      <c r="W752" s="17">
        <v>0.01</v>
      </c>
      <c r="X752" s="17">
        <v>3.5000000000000003E-2</v>
      </c>
      <c r="Y752" s="17"/>
      <c r="Z752" s="17">
        <v>0.89400000000000002</v>
      </c>
      <c r="AA752" s="17">
        <v>5.5E-2</v>
      </c>
      <c r="AB752" s="17">
        <v>7.0000002160668373E-3</v>
      </c>
      <c r="AC752" s="17">
        <v>1.2E-2</v>
      </c>
      <c r="AD752" s="17">
        <v>0.216</v>
      </c>
      <c r="AE752" s="17">
        <v>0.60399999999999998</v>
      </c>
      <c r="AF752" s="5">
        <v>0</v>
      </c>
      <c r="AG752" s="31">
        <v>8495.16015625</v>
      </c>
      <c r="AH752" s="31">
        <v>8806.3799999999992</v>
      </c>
    </row>
    <row r="753" spans="1:34" x14ac:dyDescent="0.3">
      <c r="A753" s="4">
        <v>489106920</v>
      </c>
      <c r="B753" s="3" t="s">
        <v>233</v>
      </c>
      <c r="C753" s="3" t="s">
        <v>233</v>
      </c>
      <c r="D753" s="14">
        <v>84.861618041992188</v>
      </c>
      <c r="E753" s="14">
        <v>86.526069641113281</v>
      </c>
      <c r="F753" s="14">
        <v>80.98785400390625</v>
      </c>
      <c r="G753" s="14">
        <v>82.024940490722656</v>
      </c>
      <c r="H753" s="5">
        <v>437</v>
      </c>
      <c r="I753" s="15" t="s">
        <v>3980</v>
      </c>
      <c r="J753" s="15">
        <v>8</v>
      </c>
      <c r="K753" s="3" t="s">
        <v>3879</v>
      </c>
      <c r="L753" s="3" t="s">
        <v>3914</v>
      </c>
      <c r="M753" s="3" t="s">
        <v>3918</v>
      </c>
      <c r="N753" s="3" t="s">
        <v>3924</v>
      </c>
      <c r="O753" s="5">
        <v>378</v>
      </c>
      <c r="P753" s="17">
        <v>0.15600000321865079</v>
      </c>
      <c r="Q753" s="5">
        <v>378</v>
      </c>
      <c r="R753" s="17">
        <v>0.15600000321865079</v>
      </c>
      <c r="S753" s="5">
        <v>378</v>
      </c>
      <c r="T753" s="17">
        <v>4.0322579443454742E-2</v>
      </c>
      <c r="U753" s="5">
        <v>378</v>
      </c>
      <c r="V753" s="17">
        <v>4.0322579443454742E-2</v>
      </c>
      <c r="W753" s="17">
        <v>0.89200000000000002</v>
      </c>
      <c r="X753" s="17">
        <v>4.8000000000000001E-2</v>
      </c>
      <c r="Y753" s="17"/>
      <c r="Z753" s="17"/>
      <c r="AA753" s="17">
        <v>4.5999999999999999E-2</v>
      </c>
      <c r="AB753" s="17">
        <v>1.4000000432133669E-2</v>
      </c>
      <c r="AC753" s="17"/>
      <c r="AD753" s="17">
        <v>0.10100000000000001</v>
      </c>
      <c r="AE753" s="17">
        <v>0.64319999999999988</v>
      </c>
      <c r="AF753" s="5">
        <v>1</v>
      </c>
      <c r="AG753" s="31">
        <v>12840.849609375</v>
      </c>
      <c r="AH753" s="31">
        <v>13051.62</v>
      </c>
    </row>
    <row r="754" spans="1:34" x14ac:dyDescent="0.3">
      <c r="A754" s="4">
        <v>480713000</v>
      </c>
      <c r="B754" s="3" t="s">
        <v>220</v>
      </c>
      <c r="C754" s="3" t="s">
        <v>1164</v>
      </c>
      <c r="D754" s="14">
        <v>78.093597412109375</v>
      </c>
      <c r="E754" s="14">
        <v>77.851951599121094</v>
      </c>
      <c r="F754" s="14">
        <v>81.303581237792969</v>
      </c>
      <c r="G754" s="14">
        <v>80.342567443847656</v>
      </c>
      <c r="H754" s="5">
        <v>989</v>
      </c>
      <c r="I754" s="15">
        <v>5</v>
      </c>
      <c r="J754" s="15">
        <v>8</v>
      </c>
      <c r="K754" s="3" t="s">
        <v>3879</v>
      </c>
      <c r="L754" s="3" t="s">
        <v>3914</v>
      </c>
      <c r="M754" s="3" t="s">
        <v>3917</v>
      </c>
      <c r="N754" s="3" t="s">
        <v>3924</v>
      </c>
      <c r="O754" s="5">
        <v>1772</v>
      </c>
      <c r="P754" s="17">
        <v>0.48148149251937872</v>
      </c>
      <c r="Q754" s="5">
        <v>652</v>
      </c>
      <c r="R754" s="17">
        <v>0.27936509251594538</v>
      </c>
      <c r="S754" s="5">
        <v>1776</v>
      </c>
      <c r="T754" s="17">
        <v>0.42553192377090449</v>
      </c>
      <c r="U754" s="5">
        <v>652</v>
      </c>
      <c r="V754" s="17">
        <v>0.210191085934639</v>
      </c>
      <c r="W754" s="17">
        <v>0.17599999999999999</v>
      </c>
      <c r="X754" s="17">
        <v>4.9000000000000002E-2</v>
      </c>
      <c r="Y754" s="17">
        <v>1.9E-2</v>
      </c>
      <c r="Z754" s="17">
        <v>0.66600000000000004</v>
      </c>
      <c r="AA754" s="17">
        <v>8.5000000000000006E-2</v>
      </c>
      <c r="AB754" s="17">
        <v>4.999999888241291E-3</v>
      </c>
      <c r="AC754" s="17"/>
      <c r="AD754" s="17">
        <v>9.6000000000000002E-2</v>
      </c>
      <c r="AE754" s="17">
        <v>0.26400000000000001</v>
      </c>
      <c r="AF754" s="5">
        <v>0</v>
      </c>
      <c r="AG754" s="31">
        <v>12342.1904296875</v>
      </c>
      <c r="AH754" s="31">
        <v>12776.65</v>
      </c>
    </row>
    <row r="755" spans="1:34" x14ac:dyDescent="0.3">
      <c r="A755" s="4">
        <v>480713050</v>
      </c>
      <c r="B755" s="3" t="s">
        <v>220</v>
      </c>
      <c r="C755" s="3" t="s">
        <v>1165</v>
      </c>
      <c r="D755" s="14">
        <v>81.536636352539063</v>
      </c>
      <c r="E755" s="14">
        <v>82.985374450683594</v>
      </c>
      <c r="F755" s="14">
        <v>85.033149719238281</v>
      </c>
      <c r="G755" s="14">
        <v>84.496963500976563</v>
      </c>
      <c r="H755" s="5">
        <v>935</v>
      </c>
      <c r="I755" s="15">
        <v>7</v>
      </c>
      <c r="J755" s="15">
        <v>8</v>
      </c>
      <c r="K755" s="3" t="s">
        <v>3879</v>
      </c>
      <c r="L755" s="3" t="s">
        <v>3914</v>
      </c>
      <c r="M755" s="3" t="s">
        <v>3917</v>
      </c>
      <c r="N755" s="3" t="s">
        <v>3924</v>
      </c>
      <c r="O755" s="5">
        <v>1878</v>
      </c>
      <c r="P755" s="17">
        <v>0.57392317056655884</v>
      </c>
      <c r="Q755" s="5">
        <v>464</v>
      </c>
      <c r="R755" s="17">
        <v>0.39500001072883612</v>
      </c>
      <c r="S755" s="5">
        <v>1874</v>
      </c>
      <c r="T755" s="17">
        <v>0.53099417686462402</v>
      </c>
      <c r="U755" s="5">
        <v>464</v>
      </c>
      <c r="V755" s="17">
        <v>0.31999999284744263</v>
      </c>
      <c r="W755" s="17">
        <v>0.10199999999999999</v>
      </c>
      <c r="X755" s="17">
        <v>3.1E-2</v>
      </c>
      <c r="Y755" s="17">
        <v>2.4E-2</v>
      </c>
      <c r="Z755" s="17">
        <v>0.77</v>
      </c>
      <c r="AA755" s="17">
        <v>7.2999999999999995E-2</v>
      </c>
      <c r="AB755" s="17">
        <v>1.0000000474974511E-3</v>
      </c>
      <c r="AC755" s="17"/>
      <c r="AD755" s="17">
        <v>7.3999999999999996E-2</v>
      </c>
      <c r="AE755" s="17">
        <v>0.111</v>
      </c>
      <c r="AF755" s="5">
        <v>0</v>
      </c>
      <c r="AG755" s="31">
        <v>12590.490234375</v>
      </c>
      <c r="AH755" s="31">
        <v>13046.15</v>
      </c>
    </row>
    <row r="756" spans="1:34" x14ac:dyDescent="0.3">
      <c r="A756" s="4">
        <v>480713080</v>
      </c>
      <c r="B756" s="3" t="s">
        <v>220</v>
      </c>
      <c r="C756" s="3" t="s">
        <v>1166</v>
      </c>
      <c r="D756" s="14">
        <v>81.3961181640625</v>
      </c>
      <c r="E756" s="14">
        <v>83.453353881835938</v>
      </c>
      <c r="F756" s="14">
        <v>86.340141296386719</v>
      </c>
      <c r="G756" s="14">
        <v>86.83209228515625</v>
      </c>
      <c r="H756" s="5">
        <v>971</v>
      </c>
      <c r="I756" s="15">
        <v>7</v>
      </c>
      <c r="J756" s="15">
        <v>8</v>
      </c>
      <c r="K756" s="3" t="s">
        <v>3879</v>
      </c>
      <c r="L756" s="3" t="s">
        <v>3914</v>
      </c>
      <c r="M756" s="3" t="s">
        <v>3917</v>
      </c>
      <c r="N756" s="3" t="s">
        <v>3924</v>
      </c>
      <c r="O756" s="5">
        <v>1618</v>
      </c>
      <c r="P756" s="17">
        <v>0.486887127161026</v>
      </c>
      <c r="Q756" s="5">
        <v>622</v>
      </c>
      <c r="R756" s="17">
        <v>0.30225080251693731</v>
      </c>
      <c r="S756" s="5">
        <v>1620</v>
      </c>
      <c r="T756" s="17">
        <v>0.45267960429191589</v>
      </c>
      <c r="U756" s="5">
        <v>623</v>
      </c>
      <c r="V756" s="17">
        <v>0.20257234573364261</v>
      </c>
      <c r="W756" s="17">
        <v>0.13300000000000001</v>
      </c>
      <c r="X756" s="17">
        <v>3.5999999999999997E-2</v>
      </c>
      <c r="Y756" s="17">
        <v>2.4E-2</v>
      </c>
      <c r="Z756" s="17">
        <v>0.73699999999999999</v>
      </c>
      <c r="AA756" s="17">
        <v>6.3E-2</v>
      </c>
      <c r="AB756" s="17">
        <v>7.0000002160668373E-3</v>
      </c>
      <c r="AC756" s="17">
        <v>9.0000000000000011E-3</v>
      </c>
      <c r="AD756" s="17">
        <v>0.121</v>
      </c>
      <c r="AE756" s="17">
        <v>0.26700000000000002</v>
      </c>
      <c r="AF756" s="5">
        <v>0</v>
      </c>
      <c r="AG756" s="31">
        <v>12773.2099609375</v>
      </c>
      <c r="AH756" s="31">
        <v>13251.51</v>
      </c>
    </row>
    <row r="757" spans="1:34" x14ac:dyDescent="0.3">
      <c r="A757" s="4">
        <v>480714020</v>
      </c>
      <c r="B757" s="3" t="s">
        <v>220</v>
      </c>
      <c r="C757" s="3" t="s">
        <v>1167</v>
      </c>
      <c r="D757" s="14">
        <v>82.866081237792969</v>
      </c>
      <c r="E757" s="14">
        <v>80.990554809570313</v>
      </c>
      <c r="F757" s="14">
        <v>84.590324401855469</v>
      </c>
      <c r="G757" s="14">
        <v>81.735153198242188</v>
      </c>
      <c r="H757" s="5">
        <v>391</v>
      </c>
      <c r="I757" s="15" t="s">
        <v>3981</v>
      </c>
      <c r="J757" s="15">
        <v>6</v>
      </c>
      <c r="K757" s="3" t="s">
        <v>3879</v>
      </c>
      <c r="L757" s="3" t="s">
        <v>3914</v>
      </c>
      <c r="M757" s="3" t="s">
        <v>3917</v>
      </c>
      <c r="N757" s="3" t="s">
        <v>3924</v>
      </c>
      <c r="O757" s="5">
        <v>329</v>
      </c>
      <c r="P757" s="17">
        <v>0.55276381969451904</v>
      </c>
      <c r="Q757" s="5">
        <v>84</v>
      </c>
      <c r="R757" s="17">
        <v>0.27777779102325439</v>
      </c>
      <c r="S757" s="5">
        <v>329</v>
      </c>
      <c r="T757" s="17">
        <v>0.51758795976638794</v>
      </c>
      <c r="U757" s="5">
        <v>84</v>
      </c>
      <c r="V757" s="17">
        <v>0.3333333432674408</v>
      </c>
      <c r="W757" s="17">
        <v>5.3999999999999999E-2</v>
      </c>
      <c r="X757" s="17">
        <v>1.2999999999999999E-2</v>
      </c>
      <c r="Y757" s="17"/>
      <c r="Z757" s="17">
        <v>0.88200000000000001</v>
      </c>
      <c r="AA757" s="17">
        <v>4.2999999999999997E-2</v>
      </c>
      <c r="AB757" s="17">
        <v>8.0000003799796104E-3</v>
      </c>
      <c r="AC757" s="17"/>
      <c r="AD757" s="17">
        <v>4.9000000000000002E-2</v>
      </c>
      <c r="AE757" s="17">
        <v>0.115</v>
      </c>
      <c r="AF757" s="5">
        <v>0</v>
      </c>
      <c r="AG757" s="31">
        <v>11869.6904296875</v>
      </c>
      <c r="AH757" s="31">
        <v>12052.71</v>
      </c>
    </row>
    <row r="758" spans="1:34" x14ac:dyDescent="0.3">
      <c r="A758" s="4">
        <v>480714030</v>
      </c>
      <c r="B758" s="3" t="s">
        <v>220</v>
      </c>
      <c r="C758" s="3" t="s">
        <v>1168</v>
      </c>
      <c r="D758" s="14">
        <v>85.043388366699219</v>
      </c>
      <c r="E758" s="14">
        <v>85.471199035644531</v>
      </c>
      <c r="F758" s="14">
        <v>85.349159240722656</v>
      </c>
      <c r="G758" s="14">
        <v>83.449134826660156</v>
      </c>
      <c r="H758" s="5">
        <v>505</v>
      </c>
      <c r="I758" s="15" t="s">
        <v>3981</v>
      </c>
      <c r="J758" s="15">
        <v>6</v>
      </c>
      <c r="K758" s="3" t="s">
        <v>3879</v>
      </c>
      <c r="L758" s="3" t="s">
        <v>3914</v>
      </c>
      <c r="M758" s="3" t="s">
        <v>3917</v>
      </c>
      <c r="N758" s="3" t="s">
        <v>3924</v>
      </c>
      <c r="O758" s="5">
        <v>386</v>
      </c>
      <c r="P758" s="17">
        <v>0.64492756128311157</v>
      </c>
      <c r="Q758" s="5">
        <v>89</v>
      </c>
      <c r="R758" s="17">
        <v>0.44230768084526062</v>
      </c>
      <c r="S758" s="5">
        <v>386</v>
      </c>
      <c r="T758" s="17">
        <v>0.57971012592315674</v>
      </c>
      <c r="U758" s="5">
        <v>89</v>
      </c>
      <c r="V758" s="17">
        <v>0.23076923191547391</v>
      </c>
      <c r="W758" s="17">
        <v>7.9000000000000001E-2</v>
      </c>
      <c r="X758" s="17">
        <v>0.01</v>
      </c>
      <c r="Y758" s="17">
        <v>5.0999999999999997E-2</v>
      </c>
      <c r="Z758" s="17">
        <v>0.8</v>
      </c>
      <c r="AA758" s="17">
        <v>5.2999999999999999E-2</v>
      </c>
      <c r="AB758" s="17">
        <v>6.0000000521540642E-3</v>
      </c>
      <c r="AC758" s="17">
        <v>1.4E-2</v>
      </c>
      <c r="AD758" s="17">
        <v>0.109</v>
      </c>
      <c r="AE758" s="17">
        <v>7.2000000000000008E-2</v>
      </c>
      <c r="AF758" s="5">
        <v>0</v>
      </c>
      <c r="AG758" s="31">
        <v>11201.419921875</v>
      </c>
      <c r="AH758" s="31">
        <v>11664.37</v>
      </c>
    </row>
    <row r="759" spans="1:34" x14ac:dyDescent="0.3">
      <c r="A759" s="4">
        <v>480714040</v>
      </c>
      <c r="B759" s="3" t="s">
        <v>220</v>
      </c>
      <c r="C759" s="3" t="s">
        <v>1169</v>
      </c>
      <c r="D759" s="14">
        <v>85.231956481933594</v>
      </c>
      <c r="E759" s="14">
        <v>82.743949890136719</v>
      </c>
      <c r="F759" s="14">
        <v>83.717292785644531</v>
      </c>
      <c r="G759" s="14">
        <v>79.804473876953125</v>
      </c>
      <c r="H759" s="5">
        <v>366</v>
      </c>
      <c r="I759" s="15" t="s">
        <v>3981</v>
      </c>
      <c r="J759" s="15">
        <v>6</v>
      </c>
      <c r="K759" s="3" t="s">
        <v>3879</v>
      </c>
      <c r="L759" s="3" t="s">
        <v>3914</v>
      </c>
      <c r="M759" s="3" t="s">
        <v>3917</v>
      </c>
      <c r="N759" s="3" t="s">
        <v>3924</v>
      </c>
      <c r="O759" s="5">
        <v>308</v>
      </c>
      <c r="P759" s="17">
        <v>0.51794874668121338</v>
      </c>
      <c r="Q759" s="5">
        <v>118</v>
      </c>
      <c r="R759" s="17">
        <v>0.2678571343421936</v>
      </c>
      <c r="S759" s="5">
        <v>307</v>
      </c>
      <c r="T759" s="17">
        <v>0.40000000596046448</v>
      </c>
      <c r="U759" s="5">
        <v>117</v>
      </c>
      <c r="V759" s="17">
        <v>0.1428571492433548</v>
      </c>
      <c r="W759" s="17">
        <v>0.16400000000000001</v>
      </c>
      <c r="X759" s="17"/>
      <c r="Y759" s="17">
        <v>1.9E-2</v>
      </c>
      <c r="Z759" s="17">
        <v>0.73199999999999998</v>
      </c>
      <c r="AA759" s="17">
        <v>8.2000000000000003E-2</v>
      </c>
      <c r="AB759" s="17">
        <v>3.0000000260770321E-3</v>
      </c>
      <c r="AC759" s="17"/>
      <c r="AD759" s="17">
        <v>0.09</v>
      </c>
      <c r="AE759" s="17">
        <v>0.152</v>
      </c>
      <c r="AF759" s="5">
        <v>0</v>
      </c>
      <c r="AG759" s="31">
        <v>11763.0703125</v>
      </c>
      <c r="AH759" s="31">
        <v>12030.94</v>
      </c>
    </row>
    <row r="760" spans="1:34" x14ac:dyDescent="0.3">
      <c r="A760" s="4">
        <v>480714060</v>
      </c>
      <c r="B760" s="3" t="s">
        <v>220</v>
      </c>
      <c r="C760" s="3" t="s">
        <v>1170</v>
      </c>
      <c r="D760" s="14">
        <v>83.186515808105469</v>
      </c>
      <c r="E760" s="14">
        <v>82.336318969726563</v>
      </c>
      <c r="F760" s="14">
        <v>77.852638244628906</v>
      </c>
      <c r="G760" s="14">
        <v>77.214363098144531</v>
      </c>
      <c r="H760" s="5">
        <v>232</v>
      </c>
      <c r="I760" s="15" t="s">
        <v>3981</v>
      </c>
      <c r="J760" s="15">
        <v>6</v>
      </c>
      <c r="K760" s="3" t="s">
        <v>3879</v>
      </c>
      <c r="L760" s="3" t="s">
        <v>3914</v>
      </c>
      <c r="M760" s="3" t="s">
        <v>3917</v>
      </c>
      <c r="N760" s="3" t="s">
        <v>3924</v>
      </c>
      <c r="O760" s="5">
        <v>170</v>
      </c>
      <c r="P760" s="17">
        <v>0.37864077091217041</v>
      </c>
      <c r="Q760" s="5">
        <v>114</v>
      </c>
      <c r="R760" s="17">
        <v>0.17741934955120089</v>
      </c>
      <c r="S760" s="5">
        <v>170</v>
      </c>
      <c r="T760" s="17">
        <v>0.26732674241065979</v>
      </c>
      <c r="U760" s="5">
        <v>114</v>
      </c>
      <c r="V760" s="17">
        <v>0.15000000596046451</v>
      </c>
      <c r="W760" s="17">
        <v>0.246</v>
      </c>
      <c r="X760" s="17"/>
      <c r="Y760" s="17"/>
      <c r="Z760" s="17">
        <v>0.61599999999999999</v>
      </c>
      <c r="AA760" s="17">
        <v>0.129</v>
      </c>
      <c r="AB760" s="17">
        <v>8.999999612569809E-3</v>
      </c>
      <c r="AC760" s="17"/>
      <c r="AD760" s="17">
        <v>0.13800000000000001</v>
      </c>
      <c r="AE760" s="17">
        <v>0.58599999999999997</v>
      </c>
      <c r="AF760" s="5">
        <v>0</v>
      </c>
      <c r="AG760" s="31">
        <v>14588.1103515625</v>
      </c>
      <c r="AH760" s="31">
        <v>14958.31</v>
      </c>
    </row>
    <row r="761" spans="1:34" x14ac:dyDescent="0.3">
      <c r="A761" s="4">
        <v>480714070</v>
      </c>
      <c r="B761" s="3" t="s">
        <v>220</v>
      </c>
      <c r="C761" s="3" t="s">
        <v>1171</v>
      </c>
      <c r="D761" s="14">
        <v>82.925010681152344</v>
      </c>
      <c r="E761" s="14">
        <v>81.611137390136719</v>
      </c>
      <c r="F761" s="14">
        <v>87.412803649902344</v>
      </c>
      <c r="G761" s="14">
        <v>86.121513366699219</v>
      </c>
      <c r="H761" s="5">
        <v>473</v>
      </c>
      <c r="I761" s="15" t="s">
        <v>3981</v>
      </c>
      <c r="J761" s="15">
        <v>6</v>
      </c>
      <c r="K761" s="3" t="s">
        <v>3879</v>
      </c>
      <c r="L761" s="3" t="s">
        <v>3914</v>
      </c>
      <c r="M761" s="3" t="s">
        <v>3917</v>
      </c>
      <c r="N761" s="3" t="s">
        <v>3924</v>
      </c>
      <c r="O761" s="5">
        <v>385</v>
      </c>
      <c r="P761" s="17">
        <v>0.60227274894714355</v>
      </c>
      <c r="Q761" s="5">
        <v>79</v>
      </c>
      <c r="R761" s="17">
        <v>0.28571429848670959</v>
      </c>
      <c r="S761" s="5">
        <v>385</v>
      </c>
      <c r="T761" s="17">
        <v>0.64772725105285645</v>
      </c>
      <c r="U761" s="5">
        <v>79</v>
      </c>
      <c r="V761" s="17">
        <v>0.34693878889083862</v>
      </c>
      <c r="W761" s="17">
        <v>6.3E-2</v>
      </c>
      <c r="X761" s="17">
        <v>1.2999999999999999E-2</v>
      </c>
      <c r="Y761" s="17">
        <v>3.2000000000000001E-2</v>
      </c>
      <c r="Z761" s="17">
        <v>0.83699999999999997</v>
      </c>
      <c r="AA761" s="17">
        <v>5.2999999999999999E-2</v>
      </c>
      <c r="AB761" s="17">
        <v>2.000000094994903E-3</v>
      </c>
      <c r="AC761" s="17"/>
      <c r="AD761" s="17">
        <v>4.7E-2</v>
      </c>
      <c r="AE761" s="17">
        <v>5.1999999999999998E-2</v>
      </c>
      <c r="AF761" s="5">
        <v>0</v>
      </c>
      <c r="AG761" s="31">
        <v>11159.2998046875</v>
      </c>
      <c r="AH761" s="31">
        <v>11395.72</v>
      </c>
    </row>
    <row r="762" spans="1:34" x14ac:dyDescent="0.3">
      <c r="A762" s="4">
        <v>480714080</v>
      </c>
      <c r="B762" s="3" t="s">
        <v>220</v>
      </c>
      <c r="C762" s="3" t="s">
        <v>1172</v>
      </c>
      <c r="D762" s="14">
        <v>81.220703125</v>
      </c>
      <c r="E762" s="14">
        <v>80.086875915527344</v>
      </c>
      <c r="F762" s="14">
        <v>83.479644775390625</v>
      </c>
      <c r="G762" s="14">
        <v>80.409477233886719</v>
      </c>
      <c r="H762" s="5">
        <v>498</v>
      </c>
      <c r="I762" s="15" t="s">
        <v>3981</v>
      </c>
      <c r="J762" s="15">
        <v>6</v>
      </c>
      <c r="K762" s="3" t="s">
        <v>3879</v>
      </c>
      <c r="L762" s="3" t="s">
        <v>3914</v>
      </c>
      <c r="M762" s="3" t="s">
        <v>3917</v>
      </c>
      <c r="N762" s="3" t="s">
        <v>3924</v>
      </c>
      <c r="O762" s="5">
        <v>354</v>
      </c>
      <c r="P762" s="17">
        <v>0.55776894092559814</v>
      </c>
      <c r="Q762" s="5">
        <v>97</v>
      </c>
      <c r="R762" s="17">
        <v>0.22580644488334661</v>
      </c>
      <c r="S762" s="5">
        <v>353</v>
      </c>
      <c r="T762" s="17">
        <v>0.53784859180450439</v>
      </c>
      <c r="U762" s="5">
        <v>96</v>
      </c>
      <c r="V762" s="17">
        <v>0.24193547666072851</v>
      </c>
      <c r="W762" s="17">
        <v>7.5999999999999998E-2</v>
      </c>
      <c r="X762" s="17"/>
      <c r="Y762" s="17">
        <v>1.6E-2</v>
      </c>
      <c r="Z762" s="17">
        <v>0.84699999999999998</v>
      </c>
      <c r="AA762" s="17">
        <v>5.3999999999999999E-2</v>
      </c>
      <c r="AB762" s="17">
        <v>6.0000000521540642E-3</v>
      </c>
      <c r="AC762" s="17"/>
      <c r="AD762" s="17">
        <v>6.6000000000000003E-2</v>
      </c>
      <c r="AE762" s="17">
        <v>0.128</v>
      </c>
      <c r="AF762" s="5">
        <v>0</v>
      </c>
      <c r="AG762" s="31">
        <v>10854.6904296875</v>
      </c>
      <c r="AH762" s="31">
        <v>11114.31</v>
      </c>
    </row>
    <row r="763" spans="1:34" x14ac:dyDescent="0.3">
      <c r="A763" s="4">
        <v>480714090</v>
      </c>
      <c r="B763" s="3" t="s">
        <v>220</v>
      </c>
      <c r="C763" s="3" t="s">
        <v>1173</v>
      </c>
      <c r="D763" s="14">
        <v>82.110183715820313</v>
      </c>
      <c r="E763" s="14">
        <v>81.376983642578125</v>
      </c>
      <c r="F763" s="14">
        <v>79.440345764160156</v>
      </c>
      <c r="G763" s="14">
        <v>79.849662780761719</v>
      </c>
      <c r="H763" s="5">
        <v>549</v>
      </c>
      <c r="I763" s="15" t="s">
        <v>3981</v>
      </c>
      <c r="J763" s="15">
        <v>6</v>
      </c>
      <c r="K763" s="3" t="s">
        <v>3879</v>
      </c>
      <c r="L763" s="3" t="s">
        <v>3914</v>
      </c>
      <c r="M763" s="3" t="s">
        <v>3917</v>
      </c>
      <c r="N763" s="3" t="s">
        <v>3924</v>
      </c>
      <c r="O763" s="5">
        <v>318</v>
      </c>
      <c r="P763" s="17">
        <v>0.3968254029750824</v>
      </c>
      <c r="Q763" s="5">
        <v>196</v>
      </c>
      <c r="R763" s="17">
        <v>0.29487180709838873</v>
      </c>
      <c r="S763" s="5">
        <v>318</v>
      </c>
      <c r="T763" s="17">
        <v>0.30278885364532471</v>
      </c>
      <c r="U763" s="5">
        <v>195</v>
      </c>
      <c r="V763" s="17">
        <v>0.21290323138237</v>
      </c>
      <c r="W763" s="17">
        <v>0.23300000000000001</v>
      </c>
      <c r="X763" s="17">
        <v>2.1999999999999999E-2</v>
      </c>
      <c r="Y763" s="17">
        <v>3.3000000000000002E-2</v>
      </c>
      <c r="Z763" s="17">
        <v>0.53700000000000003</v>
      </c>
      <c r="AA763" s="17">
        <v>0.17100000000000001</v>
      </c>
      <c r="AB763" s="17">
        <v>4.0000001899898052E-3</v>
      </c>
      <c r="AC763" s="17">
        <v>6.4000000000000001E-2</v>
      </c>
      <c r="AD763" s="17">
        <v>9.0999999999999998E-2</v>
      </c>
      <c r="AE763" s="17">
        <v>0.54900000000000004</v>
      </c>
      <c r="AF763" s="5">
        <v>0</v>
      </c>
      <c r="AG763" s="31">
        <v>11625.7802734375</v>
      </c>
      <c r="AH763" s="31">
        <v>12127.53</v>
      </c>
    </row>
    <row r="764" spans="1:34" x14ac:dyDescent="0.3">
      <c r="A764" s="4">
        <v>480715010</v>
      </c>
      <c r="B764" s="3" t="s">
        <v>220</v>
      </c>
      <c r="C764" s="3" t="s">
        <v>1174</v>
      </c>
      <c r="D764" s="14">
        <v>81.472648620605469</v>
      </c>
      <c r="E764" s="14">
        <v>81.530845642089844</v>
      </c>
      <c r="F764" s="14">
        <v>84.632713317871094</v>
      </c>
      <c r="G764" s="14">
        <v>85.698333740234375</v>
      </c>
      <c r="H764" s="5">
        <v>472</v>
      </c>
      <c r="I764" s="15" t="s">
        <v>3981</v>
      </c>
      <c r="J764" s="15">
        <v>6</v>
      </c>
      <c r="K764" s="3" t="s">
        <v>3879</v>
      </c>
      <c r="L764" s="3" t="s">
        <v>3914</v>
      </c>
      <c r="M764" s="3" t="s">
        <v>3917</v>
      </c>
      <c r="N764" s="3" t="s">
        <v>3924</v>
      </c>
      <c r="O764" s="5">
        <v>383</v>
      </c>
      <c r="P764" s="17">
        <v>0.40234375</v>
      </c>
      <c r="Q764" s="5">
        <v>147</v>
      </c>
      <c r="R764" s="17">
        <v>0.19354838132858279</v>
      </c>
      <c r="S764" s="5">
        <v>384</v>
      </c>
      <c r="T764" s="17">
        <v>0.37109375</v>
      </c>
      <c r="U764" s="5">
        <v>148</v>
      </c>
      <c r="V764" s="17">
        <v>0.13978494703769681</v>
      </c>
      <c r="W764" s="17">
        <v>0.1</v>
      </c>
      <c r="X764" s="17">
        <v>1.9E-2</v>
      </c>
      <c r="Y764" s="17">
        <v>3.2000000000000001E-2</v>
      </c>
      <c r="Z764" s="17">
        <v>0.76300000000000001</v>
      </c>
      <c r="AA764" s="17">
        <v>8.1000000000000003E-2</v>
      </c>
      <c r="AB764" s="17">
        <v>6.0000000521540642E-3</v>
      </c>
      <c r="AC764" s="17">
        <v>4.9000000000000002E-2</v>
      </c>
      <c r="AD764" s="17">
        <v>9.5000000000000001E-2</v>
      </c>
      <c r="AE764" s="17">
        <v>0.251</v>
      </c>
      <c r="AF764" s="5">
        <v>0</v>
      </c>
      <c r="AG764" s="31">
        <v>12441.4697265625</v>
      </c>
      <c r="AH764" s="31">
        <v>12864.45</v>
      </c>
    </row>
    <row r="765" spans="1:34" x14ac:dyDescent="0.3">
      <c r="A765" s="4">
        <v>480715020</v>
      </c>
      <c r="B765" s="3" t="s">
        <v>220</v>
      </c>
      <c r="C765" s="3" t="s">
        <v>1175</v>
      </c>
      <c r="D765" s="14">
        <v>82.1561279296875</v>
      </c>
      <c r="E765" s="14">
        <v>81.609794616699219</v>
      </c>
      <c r="F765" s="14">
        <v>81.546562194824219</v>
      </c>
      <c r="G765" s="14">
        <v>83.900314331054688</v>
      </c>
      <c r="H765" s="5">
        <v>345</v>
      </c>
      <c r="I765" s="15" t="s">
        <v>3981</v>
      </c>
      <c r="J765" s="15">
        <v>6</v>
      </c>
      <c r="K765" s="3" t="s">
        <v>3879</v>
      </c>
      <c r="L765" s="3" t="s">
        <v>3914</v>
      </c>
      <c r="M765" s="3" t="s">
        <v>3917</v>
      </c>
      <c r="N765" s="3" t="s">
        <v>3924</v>
      </c>
      <c r="O765" s="5">
        <v>242</v>
      </c>
      <c r="P765" s="17">
        <v>0.31578946113586431</v>
      </c>
      <c r="Q765" s="5">
        <v>146</v>
      </c>
      <c r="R765" s="17">
        <v>0.17441859841346741</v>
      </c>
      <c r="S765" s="5">
        <v>242</v>
      </c>
      <c r="T765" s="17">
        <v>0.32941177487373352</v>
      </c>
      <c r="U765" s="5">
        <v>146</v>
      </c>
      <c r="V765" s="17">
        <v>0.23529411852359769</v>
      </c>
      <c r="W765" s="17">
        <v>0.13</v>
      </c>
      <c r="X765" s="17">
        <v>3.5000000000000003E-2</v>
      </c>
      <c r="Y765" s="17"/>
      <c r="Z765" s="17">
        <v>0.72499999999999998</v>
      </c>
      <c r="AA765" s="17">
        <v>9.9000000000000005E-2</v>
      </c>
      <c r="AB765" s="17">
        <v>1.200000010430813E-2</v>
      </c>
      <c r="AC765" s="17"/>
      <c r="AD765" s="17">
        <v>0.107</v>
      </c>
      <c r="AE765" s="17">
        <v>0.46600000000000003</v>
      </c>
      <c r="AF765" s="5">
        <v>0</v>
      </c>
      <c r="AG765" s="31">
        <v>13490.900390625</v>
      </c>
      <c r="AH765" s="31">
        <v>14377.1</v>
      </c>
    </row>
    <row r="766" spans="1:34" x14ac:dyDescent="0.3">
      <c r="A766" s="4">
        <v>480715025</v>
      </c>
      <c r="B766" s="3" t="s">
        <v>220</v>
      </c>
      <c r="C766" s="3" t="s">
        <v>1176</v>
      </c>
      <c r="D766" s="14">
        <v>79.21234130859375</v>
      </c>
      <c r="E766" s="14">
        <v>77.0712890625</v>
      </c>
      <c r="F766" s="14">
        <v>87.216316223144531</v>
      </c>
      <c r="G766" s="14">
        <v>84.631942749023438</v>
      </c>
      <c r="H766" s="5">
        <v>542</v>
      </c>
      <c r="I766" s="15" t="s">
        <v>3981</v>
      </c>
      <c r="J766" s="15">
        <v>6</v>
      </c>
      <c r="K766" s="3" t="s">
        <v>3879</v>
      </c>
      <c r="L766" s="3" t="s">
        <v>3914</v>
      </c>
      <c r="M766" s="3" t="s">
        <v>3917</v>
      </c>
      <c r="N766" s="3" t="s">
        <v>3924</v>
      </c>
      <c r="O766" s="5">
        <v>425</v>
      </c>
      <c r="P766" s="17">
        <v>0.56313991546630859</v>
      </c>
      <c r="Q766" s="5">
        <v>114</v>
      </c>
      <c r="R766" s="17">
        <v>0.31578946113586431</v>
      </c>
      <c r="S766" s="5">
        <v>425</v>
      </c>
      <c r="T766" s="17">
        <v>0.60409557819366455</v>
      </c>
      <c r="U766" s="5">
        <v>114</v>
      </c>
      <c r="V766" s="17">
        <v>0.42105263471603388</v>
      </c>
      <c r="W766" s="17">
        <v>7.9000000000000001E-2</v>
      </c>
      <c r="X766" s="17"/>
      <c r="Y766" s="17">
        <v>1.2999999999999999E-2</v>
      </c>
      <c r="Z766" s="17">
        <v>0.82300000000000006</v>
      </c>
      <c r="AA766" s="17">
        <v>7.6999999999999999E-2</v>
      </c>
      <c r="AB766" s="17">
        <v>7.0000002160668373E-3</v>
      </c>
      <c r="AC766" s="17">
        <v>9.0000000000000011E-3</v>
      </c>
      <c r="AD766" s="17">
        <v>8.1000000000000003E-2</v>
      </c>
      <c r="AE766" s="17">
        <v>0.16</v>
      </c>
      <c r="AF766" s="5">
        <v>0</v>
      </c>
      <c r="AG766" s="31">
        <v>10964.6298828125</v>
      </c>
      <c r="AH766" s="31">
        <v>11151.3</v>
      </c>
    </row>
    <row r="767" spans="1:34" x14ac:dyDescent="0.3">
      <c r="A767" s="4">
        <v>480715030</v>
      </c>
      <c r="B767" s="3" t="s">
        <v>220</v>
      </c>
      <c r="C767" s="3" t="s">
        <v>1177</v>
      </c>
      <c r="D767" s="14">
        <v>86.930061340332031</v>
      </c>
      <c r="E767" s="14">
        <v>88.364227294921875</v>
      </c>
      <c r="F767" s="14">
        <v>83.700363159179688</v>
      </c>
      <c r="G767" s="14">
        <v>86.1966552734375</v>
      </c>
      <c r="H767" s="5">
        <v>737</v>
      </c>
      <c r="I767" s="15" t="s">
        <v>3981</v>
      </c>
      <c r="J767" s="15">
        <v>6</v>
      </c>
      <c r="K767" s="3" t="s">
        <v>3879</v>
      </c>
      <c r="L767" s="3" t="s">
        <v>3914</v>
      </c>
      <c r="M767" s="3" t="s">
        <v>3917</v>
      </c>
      <c r="N767" s="3" t="s">
        <v>3924</v>
      </c>
      <c r="O767" s="5">
        <v>549</v>
      </c>
      <c r="P767" s="17">
        <v>0.39782017469406128</v>
      </c>
      <c r="Q767" s="5">
        <v>303</v>
      </c>
      <c r="R767" s="17">
        <v>0.24858756363391879</v>
      </c>
      <c r="S767" s="5">
        <v>548</v>
      </c>
      <c r="T767" s="17">
        <v>0.26775956153869629</v>
      </c>
      <c r="U767" s="5">
        <v>302</v>
      </c>
      <c r="V767" s="17">
        <v>9.6590906381607056E-2</v>
      </c>
      <c r="W767" s="17">
        <v>0.126</v>
      </c>
      <c r="X767" s="17">
        <v>3.5000000000000003E-2</v>
      </c>
      <c r="Y767" s="17">
        <v>0.03</v>
      </c>
      <c r="Z767" s="17">
        <v>0.67400000000000004</v>
      </c>
      <c r="AA767" s="17">
        <v>0.13300000000000001</v>
      </c>
      <c r="AB767" s="17">
        <v>1.0000000474974511E-3</v>
      </c>
      <c r="AC767" s="17">
        <v>4.8000000000000001E-2</v>
      </c>
      <c r="AD767" s="17">
        <v>0.126</v>
      </c>
      <c r="AE767" s="17">
        <v>0.38400000000000001</v>
      </c>
      <c r="AF767" s="5">
        <v>0</v>
      </c>
      <c r="AG767" s="31">
        <v>13637.7197265625</v>
      </c>
      <c r="AH767" s="31">
        <v>14180.47</v>
      </c>
    </row>
    <row r="768" spans="1:34" x14ac:dyDescent="0.3">
      <c r="A768" s="4">
        <v>480715035</v>
      </c>
      <c r="B768" s="3" t="s">
        <v>220</v>
      </c>
      <c r="C768" s="3" t="s">
        <v>1178</v>
      </c>
      <c r="D768" s="14">
        <v>87.576583862304688</v>
      </c>
      <c r="E768" s="14">
        <v>85.891731262207031</v>
      </c>
      <c r="F768" s="14">
        <v>85.519943237304688</v>
      </c>
      <c r="G768" s="14">
        <v>84.311614990234375</v>
      </c>
      <c r="H768" s="5">
        <v>580</v>
      </c>
      <c r="I768" s="15" t="s">
        <v>3981</v>
      </c>
      <c r="J768" s="15">
        <v>6</v>
      </c>
      <c r="K768" s="3" t="s">
        <v>3879</v>
      </c>
      <c r="L768" s="3" t="s">
        <v>3914</v>
      </c>
      <c r="M768" s="3" t="s">
        <v>3917</v>
      </c>
      <c r="N768" s="3" t="s">
        <v>3924</v>
      </c>
      <c r="O768" s="5">
        <v>381</v>
      </c>
      <c r="P768" s="17">
        <v>0.63607597351074219</v>
      </c>
      <c r="Q768" s="5">
        <v>120</v>
      </c>
      <c r="R768" s="17">
        <v>0.44578313827514648</v>
      </c>
      <c r="S768" s="5">
        <v>382</v>
      </c>
      <c r="T768" s="17">
        <v>0.5930599570274353</v>
      </c>
      <c r="U768" s="5">
        <v>121</v>
      </c>
      <c r="V768" s="17">
        <v>0.4166666567325592</v>
      </c>
      <c r="W768" s="17">
        <v>0.105</v>
      </c>
      <c r="X768" s="17">
        <v>1.6E-2</v>
      </c>
      <c r="Y768" s="17">
        <v>0.04</v>
      </c>
      <c r="Z768" s="17">
        <v>0.77600000000000002</v>
      </c>
      <c r="AA768" s="17">
        <v>5.8999999999999997E-2</v>
      </c>
      <c r="AB768" s="17">
        <v>4.999999888241291E-3</v>
      </c>
      <c r="AC768" s="17">
        <v>1.2E-2</v>
      </c>
      <c r="AD768" s="17">
        <v>5.5E-2</v>
      </c>
      <c r="AE768" s="17">
        <v>0.128</v>
      </c>
      <c r="AF768" s="5">
        <v>0</v>
      </c>
      <c r="AG768" s="31">
        <v>11952.1103515625</v>
      </c>
      <c r="AH768" s="31">
        <v>12299.01</v>
      </c>
    </row>
    <row r="769" spans="1:34" x14ac:dyDescent="0.3">
      <c r="A769" s="4">
        <v>480715040</v>
      </c>
      <c r="B769" s="3" t="s">
        <v>220</v>
      </c>
      <c r="C769" s="3" t="s">
        <v>1179</v>
      </c>
      <c r="D769" s="14">
        <v>86.520599365234375</v>
      </c>
      <c r="E769" s="14">
        <v>85.607467651367188</v>
      </c>
      <c r="F769" s="14">
        <v>83.088714599609375</v>
      </c>
      <c r="G769" s="14">
        <v>82.126846313476563</v>
      </c>
      <c r="H769" s="5">
        <v>536</v>
      </c>
      <c r="I769" s="15" t="s">
        <v>3981</v>
      </c>
      <c r="J769" s="15">
        <v>6</v>
      </c>
      <c r="K769" s="3" t="s">
        <v>3879</v>
      </c>
      <c r="L769" s="3" t="s">
        <v>3914</v>
      </c>
      <c r="M769" s="3" t="s">
        <v>3917</v>
      </c>
      <c r="N769" s="3" t="s">
        <v>3924</v>
      </c>
      <c r="O769" s="5">
        <v>330</v>
      </c>
      <c r="P769" s="17">
        <v>0.53928571939468384</v>
      </c>
      <c r="Q769" s="5">
        <v>124</v>
      </c>
      <c r="R769" s="17">
        <v>0.3492063581943512</v>
      </c>
      <c r="S769" s="5">
        <v>329</v>
      </c>
      <c r="T769" s="17">
        <v>0.42805755138397222</v>
      </c>
      <c r="U769" s="5">
        <v>123</v>
      </c>
      <c r="V769" s="17">
        <v>0.19200000166893011</v>
      </c>
      <c r="W769" s="17">
        <v>0.224</v>
      </c>
      <c r="X769" s="17">
        <v>1.4999999999999999E-2</v>
      </c>
      <c r="Y769" s="17">
        <v>2.1000000000000001E-2</v>
      </c>
      <c r="Z769" s="17">
        <v>0.65300000000000002</v>
      </c>
      <c r="AA769" s="17">
        <v>8.7999999999999995E-2</v>
      </c>
      <c r="AB769" s="17">
        <v>0</v>
      </c>
      <c r="AC769" s="17"/>
      <c r="AD769" s="17">
        <v>0.11700000000000001</v>
      </c>
      <c r="AE769" s="17">
        <v>0.35099999999999998</v>
      </c>
      <c r="AF769" s="5">
        <v>0</v>
      </c>
      <c r="AG769" s="31">
        <v>11270.4296875</v>
      </c>
      <c r="AH769" s="31">
        <v>11861.72</v>
      </c>
    </row>
    <row r="770" spans="1:34" x14ac:dyDescent="0.3">
      <c r="A770" s="4">
        <v>480715045</v>
      </c>
      <c r="B770" s="3" t="s">
        <v>220</v>
      </c>
      <c r="C770" s="3" t="s">
        <v>1180</v>
      </c>
      <c r="D770" s="14">
        <v>84.318824768066406</v>
      </c>
      <c r="E770" s="14">
        <v>80.643814086914063</v>
      </c>
      <c r="F770" s="14">
        <v>84.077362060546875</v>
      </c>
      <c r="G770" s="14">
        <v>81.518203735351563</v>
      </c>
      <c r="H770" s="5">
        <v>421</v>
      </c>
      <c r="I770" s="15" t="s">
        <v>3981</v>
      </c>
      <c r="J770" s="15">
        <v>8</v>
      </c>
      <c r="K770" s="3" t="s">
        <v>3879</v>
      </c>
      <c r="L770" s="3" t="s">
        <v>3914</v>
      </c>
      <c r="M770" s="3" t="s">
        <v>3917</v>
      </c>
      <c r="N770" s="3" t="s">
        <v>3924</v>
      </c>
      <c r="O770" s="5">
        <v>346</v>
      </c>
      <c r="P770" s="17">
        <v>0.56542056798934937</v>
      </c>
      <c r="Q770" s="5">
        <v>119</v>
      </c>
      <c r="R770" s="17">
        <v>0.28787878155708307</v>
      </c>
      <c r="S770" s="5">
        <v>345</v>
      </c>
      <c r="T770" s="17">
        <v>0.47887325286865229</v>
      </c>
      <c r="U770" s="5">
        <v>118</v>
      </c>
      <c r="V770" s="17">
        <v>0.23076923191547391</v>
      </c>
      <c r="W770" s="17">
        <v>0.16200000000000001</v>
      </c>
      <c r="X770" s="17">
        <v>1.9E-2</v>
      </c>
      <c r="Y770" s="17">
        <v>1.7000000000000001E-2</v>
      </c>
      <c r="Z770" s="17">
        <v>0.72399999999999998</v>
      </c>
      <c r="AA770" s="17">
        <v>7.5999999999999998E-2</v>
      </c>
      <c r="AB770" s="17">
        <v>2.000000094994903E-3</v>
      </c>
      <c r="AC770" s="17">
        <v>1.7000000000000001E-2</v>
      </c>
      <c r="AD770" s="17">
        <v>0.105</v>
      </c>
      <c r="AE770" s="17">
        <v>0.193</v>
      </c>
      <c r="AF770" s="5">
        <v>0</v>
      </c>
      <c r="AG770" s="31">
        <v>12763.8701171875</v>
      </c>
      <c r="AH770" s="31">
        <v>13696.57</v>
      </c>
    </row>
    <row r="771" spans="1:34" x14ac:dyDescent="0.3">
      <c r="A771" s="4">
        <v>480715060</v>
      </c>
      <c r="B771" s="3" t="s">
        <v>220</v>
      </c>
      <c r="C771" s="3" t="s">
        <v>1181</v>
      </c>
      <c r="D771" s="14">
        <v>84.132232666015625</v>
      </c>
      <c r="E771" s="14">
        <v>82.127487182617188</v>
      </c>
      <c r="F771" s="14">
        <v>85.184341430664063</v>
      </c>
      <c r="G771" s="14">
        <v>83.019172668457031</v>
      </c>
      <c r="H771" s="5">
        <v>582</v>
      </c>
      <c r="I771" s="15" t="s">
        <v>3981</v>
      </c>
      <c r="J771" s="15">
        <v>6</v>
      </c>
      <c r="K771" s="3" t="s">
        <v>3879</v>
      </c>
      <c r="L771" s="3" t="s">
        <v>3914</v>
      </c>
      <c r="M771" s="3" t="s">
        <v>3917</v>
      </c>
      <c r="N771" s="3" t="s">
        <v>3924</v>
      </c>
      <c r="O771" s="5">
        <v>407</v>
      </c>
      <c r="P771" s="17">
        <v>0.57278478145599365</v>
      </c>
      <c r="Q771" s="5">
        <v>110</v>
      </c>
      <c r="R771" s="17">
        <v>0.25925925374031072</v>
      </c>
      <c r="S771" s="5">
        <v>408</v>
      </c>
      <c r="T771" s="17">
        <v>0.50949364900588989</v>
      </c>
      <c r="U771" s="5">
        <v>111</v>
      </c>
      <c r="V771" s="17">
        <v>0.25925925374031072</v>
      </c>
      <c r="W771" s="17">
        <v>5.1999999999999998E-2</v>
      </c>
      <c r="X771" s="17">
        <v>2.1000000000000001E-2</v>
      </c>
      <c r="Y771" s="17">
        <v>2.5999999999999999E-2</v>
      </c>
      <c r="Z771" s="17">
        <v>0.82500000000000007</v>
      </c>
      <c r="AA771" s="17">
        <v>6.9000000000000006E-2</v>
      </c>
      <c r="AB771" s="17">
        <v>8.999999612569809E-3</v>
      </c>
      <c r="AC771" s="17">
        <v>4.5999999999999999E-2</v>
      </c>
      <c r="AD771" s="17">
        <v>0.10100000000000001</v>
      </c>
      <c r="AE771" s="17">
        <v>0.114</v>
      </c>
      <c r="AF771" s="5">
        <v>0</v>
      </c>
      <c r="AG771" s="31">
        <v>11864.0498046875</v>
      </c>
      <c r="AH771" s="31">
        <v>12388.32</v>
      </c>
    </row>
    <row r="772" spans="1:34" x14ac:dyDescent="0.3">
      <c r="A772" s="4">
        <v>480715080</v>
      </c>
      <c r="B772" s="3" t="s">
        <v>220</v>
      </c>
      <c r="C772" s="3" t="s">
        <v>1182</v>
      </c>
      <c r="D772" s="14">
        <v>90.838287353515625</v>
      </c>
      <c r="E772" s="14">
        <v>85.888755798339844</v>
      </c>
      <c r="F772" s="14">
        <v>88.679740905761719</v>
      </c>
      <c r="G772" s="14">
        <v>84.480720520019531</v>
      </c>
      <c r="H772" s="5">
        <v>476</v>
      </c>
      <c r="I772" s="15" t="s">
        <v>3981</v>
      </c>
      <c r="J772" s="15">
        <v>6</v>
      </c>
      <c r="K772" s="3" t="s">
        <v>3879</v>
      </c>
      <c r="L772" s="3" t="s">
        <v>3914</v>
      </c>
      <c r="M772" s="3" t="s">
        <v>3917</v>
      </c>
      <c r="N772" s="3" t="s">
        <v>3924</v>
      </c>
      <c r="O772" s="5">
        <v>370</v>
      </c>
      <c r="P772" s="17">
        <v>0.64748203754425049</v>
      </c>
      <c r="Q772" s="5">
        <v>88</v>
      </c>
      <c r="R772" s="17">
        <v>0.39705881476402283</v>
      </c>
      <c r="S772" s="5">
        <v>370</v>
      </c>
      <c r="T772" s="17">
        <v>0.5899280309677124</v>
      </c>
      <c r="U772" s="5">
        <v>88</v>
      </c>
      <c r="V772" s="17">
        <v>0.30882352590560908</v>
      </c>
      <c r="W772" s="17">
        <v>0.113</v>
      </c>
      <c r="X772" s="17"/>
      <c r="Y772" s="17">
        <v>2.9000000000000001E-2</v>
      </c>
      <c r="Z772" s="17">
        <v>0.78600000000000003</v>
      </c>
      <c r="AA772" s="17">
        <v>6.7000000000000004E-2</v>
      </c>
      <c r="AB772" s="17">
        <v>4.0000001899898052E-3</v>
      </c>
      <c r="AC772" s="17"/>
      <c r="AD772" s="17">
        <v>8.4000000000000005E-2</v>
      </c>
      <c r="AE772" s="17">
        <v>6.8000000000000005E-2</v>
      </c>
      <c r="AF772" s="5">
        <v>0</v>
      </c>
      <c r="AG772" s="31">
        <v>11947.0703125</v>
      </c>
      <c r="AH772" s="31">
        <v>12355.79</v>
      </c>
    </row>
    <row r="773" spans="1:34" x14ac:dyDescent="0.3">
      <c r="A773" s="4">
        <v>480716000</v>
      </c>
      <c r="B773" s="3" t="s">
        <v>220</v>
      </c>
      <c r="C773" s="3" t="s">
        <v>622</v>
      </c>
      <c r="D773" s="14">
        <v>83.204048156738281</v>
      </c>
      <c r="E773" s="14">
        <v>81.669700622558594</v>
      </c>
      <c r="F773" s="14">
        <v>82.821601867675781</v>
      </c>
      <c r="G773" s="14">
        <v>79.121009826660156</v>
      </c>
      <c r="H773" s="5">
        <v>430</v>
      </c>
      <c r="I773" s="15" t="s">
        <v>3981</v>
      </c>
      <c r="J773" s="15">
        <v>6</v>
      </c>
      <c r="K773" s="3" t="s">
        <v>3879</v>
      </c>
      <c r="L773" s="3" t="s">
        <v>3914</v>
      </c>
      <c r="M773" s="3" t="s">
        <v>3917</v>
      </c>
      <c r="N773" s="3" t="s">
        <v>3924</v>
      </c>
      <c r="O773" s="5">
        <v>241</v>
      </c>
      <c r="P773" s="17">
        <v>0.60000002384185791</v>
      </c>
      <c r="Q773" s="5">
        <v>63</v>
      </c>
      <c r="R773" s="17">
        <v>0.31111112236976618</v>
      </c>
      <c r="S773" s="5">
        <v>242</v>
      </c>
      <c r="T773" s="17">
        <v>0.58411216735839844</v>
      </c>
      <c r="U773" s="5">
        <v>64</v>
      </c>
      <c r="V773" s="17">
        <v>0.3333333432674408</v>
      </c>
      <c r="W773" s="17">
        <v>3.6999999999999998E-2</v>
      </c>
      <c r="X773" s="17"/>
      <c r="Y773" s="17"/>
      <c r="Z773" s="17">
        <v>0.874</v>
      </c>
      <c r="AA773" s="17">
        <v>6.3E-2</v>
      </c>
      <c r="AB773" s="17">
        <v>2.60000005364418E-2</v>
      </c>
      <c r="AC773" s="17"/>
      <c r="AD773" s="17">
        <v>9.0999999999999998E-2</v>
      </c>
      <c r="AE773" s="17">
        <v>0.126</v>
      </c>
      <c r="AF773" s="5">
        <v>0</v>
      </c>
      <c r="AG773" s="31">
        <v>12031.0703125</v>
      </c>
      <c r="AH773" s="31">
        <v>12267.96</v>
      </c>
    </row>
    <row r="774" spans="1:34" x14ac:dyDescent="0.3">
      <c r="A774" s="4">
        <v>480716010</v>
      </c>
      <c r="B774" s="3" t="s">
        <v>220</v>
      </c>
      <c r="C774" s="3" t="s">
        <v>1183</v>
      </c>
      <c r="D774" s="14">
        <v>85.368011474609375</v>
      </c>
      <c r="E774" s="14">
        <v>85.855667114257813</v>
      </c>
      <c r="F774" s="14">
        <v>87.643470764160156</v>
      </c>
      <c r="G774" s="14">
        <v>84.925880432128906</v>
      </c>
      <c r="H774" s="5">
        <v>545</v>
      </c>
      <c r="I774" s="15" t="s">
        <v>3981</v>
      </c>
      <c r="J774" s="15">
        <v>6</v>
      </c>
      <c r="K774" s="3" t="s">
        <v>3879</v>
      </c>
      <c r="L774" s="3" t="s">
        <v>3914</v>
      </c>
      <c r="M774" s="3" t="s">
        <v>3917</v>
      </c>
      <c r="N774" s="3" t="s">
        <v>3924</v>
      </c>
      <c r="O774" s="5">
        <v>420</v>
      </c>
      <c r="P774" s="17">
        <v>0.58862876892089844</v>
      </c>
      <c r="Q774" s="5">
        <v>123</v>
      </c>
      <c r="R774" s="17">
        <v>0.37777778506278992</v>
      </c>
      <c r="S774" s="5">
        <v>419</v>
      </c>
      <c r="T774" s="17">
        <v>0.4848484992980957</v>
      </c>
      <c r="U774" s="5">
        <v>123</v>
      </c>
      <c r="V774" s="17">
        <v>0.31460675597190862</v>
      </c>
      <c r="W774" s="17">
        <v>0.14299999999999999</v>
      </c>
      <c r="X774" s="17">
        <v>9.0000000000000011E-3</v>
      </c>
      <c r="Y774" s="17">
        <v>1.4999999999999999E-2</v>
      </c>
      <c r="Z774" s="17">
        <v>0.76</v>
      </c>
      <c r="AA774" s="17">
        <v>7.0000000000000007E-2</v>
      </c>
      <c r="AB774" s="17">
        <v>4.0000001899898052E-3</v>
      </c>
      <c r="AC774" s="17"/>
      <c r="AD774" s="17">
        <v>9.1999999999999998E-2</v>
      </c>
      <c r="AE774" s="17">
        <v>8.7999999999999995E-2</v>
      </c>
      <c r="AF774" s="5">
        <v>0</v>
      </c>
      <c r="AG774" s="31">
        <v>11273.7802734375</v>
      </c>
      <c r="AH774" s="31">
        <v>11842.39</v>
      </c>
    </row>
    <row r="775" spans="1:34" x14ac:dyDescent="0.3">
      <c r="A775" s="4">
        <v>421184020</v>
      </c>
      <c r="B775" s="3" t="s">
        <v>190</v>
      </c>
      <c r="C775" s="3" t="s">
        <v>1089</v>
      </c>
      <c r="D775" s="14">
        <v>80.762016296386719</v>
      </c>
      <c r="E775" s="14">
        <v>82.017715454101563</v>
      </c>
      <c r="F775" s="14">
        <v>89.272567749023438</v>
      </c>
      <c r="G775" s="14">
        <v>91.259109497070313</v>
      </c>
      <c r="H775" s="5">
        <v>93</v>
      </c>
      <c r="I775" s="15" t="s">
        <v>3980</v>
      </c>
      <c r="J775" s="15">
        <v>8</v>
      </c>
      <c r="K775" s="3" t="s">
        <v>3839</v>
      </c>
      <c r="L775" s="3" t="s">
        <v>3908</v>
      </c>
      <c r="M775" s="3" t="s">
        <v>3916</v>
      </c>
      <c r="N775" s="3" t="s">
        <v>3923</v>
      </c>
      <c r="O775" s="5">
        <v>85</v>
      </c>
      <c r="P775" s="17">
        <v>0.23728813230991361</v>
      </c>
      <c r="Q775" s="5">
        <v>85</v>
      </c>
      <c r="R775" s="17">
        <v>0.23728813230991361</v>
      </c>
      <c r="S775" s="5">
        <v>85</v>
      </c>
      <c r="T775" s="17">
        <v>8.474576473236084E-2</v>
      </c>
      <c r="U775" s="5">
        <v>85</v>
      </c>
      <c r="V775" s="17">
        <v>8.474576473236084E-2</v>
      </c>
      <c r="W775" s="17"/>
      <c r="X775" s="17"/>
      <c r="Y775" s="17"/>
      <c r="Z775" s="17">
        <v>0.89200000000000002</v>
      </c>
      <c r="AA775" s="17">
        <v>6.5000000000000002E-2</v>
      </c>
      <c r="AB775" s="17">
        <v>4.3000001460313797E-2</v>
      </c>
      <c r="AC775" s="17"/>
      <c r="AD775" s="17">
        <v>0.11799999999999999</v>
      </c>
      <c r="AE775" s="17">
        <v>0.59409999999999996</v>
      </c>
      <c r="AF775" s="5">
        <v>0</v>
      </c>
      <c r="AG775" s="31">
        <v>8567.669921875</v>
      </c>
      <c r="AH775" s="31">
        <v>10144.84</v>
      </c>
    </row>
    <row r="776" spans="1:34" x14ac:dyDescent="0.3">
      <c r="A776" s="4">
        <v>511563000</v>
      </c>
      <c r="B776" s="3" t="s">
        <v>270</v>
      </c>
      <c r="C776" s="3" t="s">
        <v>1369</v>
      </c>
      <c r="D776" s="14">
        <v>81.402359008789063</v>
      </c>
      <c r="E776" s="14">
        <v>77.513229370117188</v>
      </c>
      <c r="F776" s="14">
        <v>93.247383117675781</v>
      </c>
      <c r="G776" s="14">
        <v>91.297187805175781</v>
      </c>
      <c r="H776" s="5">
        <v>66</v>
      </c>
      <c r="I776" s="15">
        <v>6</v>
      </c>
      <c r="J776" s="15">
        <v>8</v>
      </c>
      <c r="K776" s="3" t="s">
        <v>3893</v>
      </c>
      <c r="L776" s="3" t="s">
        <v>3908</v>
      </c>
      <c r="M776" s="3" t="s">
        <v>3917</v>
      </c>
      <c r="N776" s="3" t="s">
        <v>3921</v>
      </c>
      <c r="O776" s="5">
        <v>122</v>
      </c>
      <c r="P776" s="17">
        <v>0.44615384936332703</v>
      </c>
      <c r="Q776" s="5">
        <v>53</v>
      </c>
      <c r="R776" s="17">
        <v>0.2800000011920929</v>
      </c>
      <c r="S776" s="5">
        <v>122</v>
      </c>
      <c r="T776" s="17">
        <v>0.58461540937423706</v>
      </c>
      <c r="U776" s="5">
        <v>53</v>
      </c>
      <c r="V776" s="17">
        <v>0.2800000011920929</v>
      </c>
      <c r="W776" s="17"/>
      <c r="X776" s="17"/>
      <c r="Y776" s="17"/>
      <c r="Z776" s="17">
        <v>0.89400000000000002</v>
      </c>
      <c r="AA776" s="17"/>
      <c r="AB776" s="17">
        <v>0.1059999987483025</v>
      </c>
      <c r="AC776" s="17"/>
      <c r="AD776" s="17">
        <v>9.0999999999999998E-2</v>
      </c>
      <c r="AE776" s="17">
        <v>0.29199999999999998</v>
      </c>
      <c r="AF776" s="5">
        <v>0</v>
      </c>
      <c r="AG776" s="31">
        <v>9149.9697265625</v>
      </c>
      <c r="AH776" s="31">
        <v>9857.85</v>
      </c>
    </row>
    <row r="777" spans="1:34" x14ac:dyDescent="0.3">
      <c r="A777" s="4">
        <v>511564020</v>
      </c>
      <c r="B777" s="3" t="s">
        <v>270</v>
      </c>
      <c r="C777" s="3" t="s">
        <v>1370</v>
      </c>
      <c r="D777" s="14">
        <v>84.16925048828125</v>
      </c>
      <c r="E777" s="14">
        <v>86.346870422363281</v>
      </c>
      <c r="F777" s="14">
        <v>73.245063781738281</v>
      </c>
      <c r="G777" s="14">
        <v>74.408905029296875</v>
      </c>
      <c r="H777" s="5">
        <v>118</v>
      </c>
      <c r="I777" s="15" t="s">
        <v>3980</v>
      </c>
      <c r="J777" s="15">
        <v>5</v>
      </c>
      <c r="K777" s="3" t="s">
        <v>3893</v>
      </c>
      <c r="L777" s="3" t="s">
        <v>3908</v>
      </c>
      <c r="M777" s="3" t="s">
        <v>3917</v>
      </c>
      <c r="N777" s="3" t="s">
        <v>3921</v>
      </c>
      <c r="O777" s="5">
        <v>57</v>
      </c>
      <c r="P777" s="17">
        <v>0.4038461446762085</v>
      </c>
      <c r="Q777" s="5">
        <v>29</v>
      </c>
      <c r="R777" s="17">
        <v>0.2916666567325592</v>
      </c>
      <c r="S777" s="5">
        <v>58</v>
      </c>
      <c r="T777" s="17">
        <v>0</v>
      </c>
      <c r="U777" s="5">
        <v>30</v>
      </c>
      <c r="V777" s="17">
        <v>0.25</v>
      </c>
      <c r="W777" s="17"/>
      <c r="X777" s="17">
        <v>4.2000000000000003E-2</v>
      </c>
      <c r="Y777" s="17"/>
      <c r="Z777" s="17">
        <v>0.93200000000000005</v>
      </c>
      <c r="AA777" s="17"/>
      <c r="AB777" s="17">
        <v>2.500000037252903E-2</v>
      </c>
      <c r="AC777" s="17"/>
      <c r="AD777" s="17">
        <v>0.11899999999999999</v>
      </c>
      <c r="AE777" s="17">
        <v>0.36099999999999999</v>
      </c>
      <c r="AF777" s="5">
        <v>0</v>
      </c>
      <c r="AG777" s="31">
        <v>9873.98046875</v>
      </c>
      <c r="AH777" s="31">
        <v>10995.83</v>
      </c>
    </row>
    <row r="778" spans="1:34" x14ac:dyDescent="0.3">
      <c r="A778" s="4">
        <v>90781050</v>
      </c>
      <c r="B778" s="3" t="s">
        <v>35</v>
      </c>
      <c r="C778" s="3" t="s">
        <v>617</v>
      </c>
      <c r="D778" s="14">
        <v>87.17236328125</v>
      </c>
      <c r="E778" s="14">
        <v>82.128852844238281</v>
      </c>
      <c r="F778" s="14">
        <v>91.309051513671875</v>
      </c>
      <c r="G778" s="14">
        <v>87.968147277832031</v>
      </c>
      <c r="H778" s="5">
        <v>75</v>
      </c>
      <c r="I778" s="15">
        <v>7</v>
      </c>
      <c r="J778" s="15">
        <v>12</v>
      </c>
      <c r="K778" s="3" t="s">
        <v>3829</v>
      </c>
      <c r="L778" s="3" t="s">
        <v>3910</v>
      </c>
      <c r="M778" s="3" t="s">
        <v>3916</v>
      </c>
      <c r="N778" s="3" t="s">
        <v>3921</v>
      </c>
      <c r="O778" s="5">
        <v>50</v>
      </c>
      <c r="P778" s="17">
        <v>0.3333333432674408</v>
      </c>
      <c r="Q778" s="5">
        <v>19</v>
      </c>
      <c r="R778" s="17">
        <v>0</v>
      </c>
      <c r="S778" s="5">
        <v>50</v>
      </c>
      <c r="T778" s="17">
        <v>0.36170211434364319</v>
      </c>
      <c r="U778" s="5">
        <v>19</v>
      </c>
      <c r="V778" s="17">
        <v>0</v>
      </c>
      <c r="W778" s="17"/>
      <c r="X778" s="17"/>
      <c r="Y778" s="17"/>
      <c r="Z778" s="17">
        <v>0.97299999999999998</v>
      </c>
      <c r="AA778" s="17"/>
      <c r="AB778" s="17">
        <v>2.700000070035458E-2</v>
      </c>
      <c r="AC778" s="17"/>
      <c r="AD778" s="17">
        <v>0.17299999999999999</v>
      </c>
      <c r="AE778" s="17">
        <v>0.28199999999999997</v>
      </c>
      <c r="AF778" s="5">
        <v>0</v>
      </c>
      <c r="AG778" s="31">
        <v>12032.41015625</v>
      </c>
      <c r="AH778" s="31">
        <v>14150.6</v>
      </c>
    </row>
    <row r="779" spans="1:34" x14ac:dyDescent="0.3">
      <c r="A779" s="4">
        <v>90784020</v>
      </c>
      <c r="B779" s="3" t="s">
        <v>35</v>
      </c>
      <c r="C779" s="3" t="s">
        <v>618</v>
      </c>
      <c r="D779" s="14">
        <v>84.891166687011719</v>
      </c>
      <c r="E779" s="14">
        <v>81.61785888671875</v>
      </c>
      <c r="F779" s="14">
        <v>87.719497680664063</v>
      </c>
      <c r="G779" s="14">
        <v>85.172698974609375</v>
      </c>
      <c r="H779" s="5">
        <v>101</v>
      </c>
      <c r="I779" s="15" t="s">
        <v>3981</v>
      </c>
      <c r="J779" s="15">
        <v>6</v>
      </c>
      <c r="K779" s="3" t="s">
        <v>3829</v>
      </c>
      <c r="L779" s="3" t="s">
        <v>3910</v>
      </c>
      <c r="M779" s="3" t="s">
        <v>3916</v>
      </c>
      <c r="N779" s="3" t="s">
        <v>3921</v>
      </c>
      <c r="O779" s="5">
        <v>76</v>
      </c>
      <c r="P779" s="17">
        <v>0.5625</v>
      </c>
      <c r="Q779" s="5">
        <v>27</v>
      </c>
      <c r="R779" s="17">
        <v>0</v>
      </c>
      <c r="S779" s="5">
        <v>75</v>
      </c>
      <c r="T779" s="17">
        <v>0.578125</v>
      </c>
      <c r="U779" s="5">
        <v>27</v>
      </c>
      <c r="V779" s="17">
        <v>0.28571429848670959</v>
      </c>
      <c r="W779" s="17"/>
      <c r="X779" s="17"/>
      <c r="Y779" s="17"/>
      <c r="Z779" s="17">
        <v>1</v>
      </c>
      <c r="AA779" s="17"/>
      <c r="AB779" s="17">
        <v>0</v>
      </c>
      <c r="AC779" s="17"/>
      <c r="AD779" s="17">
        <v>0.109</v>
      </c>
      <c r="AE779" s="17">
        <v>0.23200000000000001</v>
      </c>
      <c r="AF779" s="5">
        <v>0</v>
      </c>
      <c r="AG779" s="31">
        <v>8408.4501953125</v>
      </c>
      <c r="AH779" s="31">
        <v>9034.24</v>
      </c>
    </row>
    <row r="780" spans="1:34" x14ac:dyDescent="0.3">
      <c r="A780" s="4">
        <v>900781050</v>
      </c>
      <c r="B780" s="3" t="s">
        <v>422</v>
      </c>
      <c r="C780" s="3" t="s">
        <v>1678</v>
      </c>
      <c r="D780" s="14">
        <v>79.331642150878906</v>
      </c>
      <c r="E780" s="14">
        <v>82.259101867675781</v>
      </c>
      <c r="F780" s="14">
        <v>87.814567565917969</v>
      </c>
      <c r="G780" s="14">
        <v>92.426895141601563</v>
      </c>
      <c r="H780" s="5">
        <v>105</v>
      </c>
      <c r="I780" s="15">
        <v>7</v>
      </c>
      <c r="J780" s="15">
        <v>12</v>
      </c>
      <c r="K780" s="3" t="s">
        <v>3817</v>
      </c>
      <c r="L780" s="3" t="s">
        <v>3913</v>
      </c>
      <c r="M780" s="3" t="s">
        <v>3916</v>
      </c>
      <c r="N780" s="3" t="s">
        <v>3921</v>
      </c>
      <c r="O780" s="5">
        <v>50</v>
      </c>
      <c r="P780" s="17">
        <v>0.44186046719551092</v>
      </c>
      <c r="Q780" s="5">
        <v>30</v>
      </c>
      <c r="R780" s="17">
        <v>0.30434781312942499</v>
      </c>
      <c r="S780" s="5">
        <v>50</v>
      </c>
      <c r="T780" s="17">
        <v>0.3214285671710968</v>
      </c>
      <c r="U780" s="5">
        <v>30</v>
      </c>
      <c r="V780" s="17">
        <v>0.29032257199287409</v>
      </c>
      <c r="W780" s="17"/>
      <c r="X780" s="17"/>
      <c r="Y780" s="17"/>
      <c r="Z780" s="17">
        <v>0.90500000000000003</v>
      </c>
      <c r="AA780" s="17"/>
      <c r="AB780" s="17">
        <v>9.4999998807907104E-2</v>
      </c>
      <c r="AC780" s="17"/>
      <c r="AD780" s="17">
        <v>0.14299999999999999</v>
      </c>
      <c r="AE780" s="17">
        <v>0.48299999999999998</v>
      </c>
      <c r="AF780" s="5">
        <v>0</v>
      </c>
      <c r="AG780" s="31">
        <v>14908.4501953125</v>
      </c>
      <c r="AH780" s="31">
        <v>15897.7</v>
      </c>
    </row>
    <row r="781" spans="1:34" x14ac:dyDescent="0.3">
      <c r="A781" s="4">
        <v>900784020</v>
      </c>
      <c r="B781" s="3" t="s">
        <v>422</v>
      </c>
      <c r="C781" s="3" t="s">
        <v>1679</v>
      </c>
      <c r="D781" s="14">
        <v>83.627754211425781</v>
      </c>
      <c r="E781" s="14">
        <v>85.662437438964844</v>
      </c>
      <c r="F781" s="14">
        <v>85.044143676757813</v>
      </c>
      <c r="G781" s="14">
        <v>83.977813720703125</v>
      </c>
      <c r="H781" s="5">
        <v>84</v>
      </c>
      <c r="I781" s="15" t="s">
        <v>3980</v>
      </c>
      <c r="J781" s="15">
        <v>6</v>
      </c>
      <c r="K781" s="3" t="s">
        <v>3817</v>
      </c>
      <c r="L781" s="3" t="s">
        <v>3913</v>
      </c>
      <c r="M781" s="3" t="s">
        <v>3916</v>
      </c>
      <c r="N781" s="3" t="s">
        <v>3921</v>
      </c>
      <c r="O781" s="5">
        <v>65</v>
      </c>
      <c r="P781" s="17">
        <v>0.375</v>
      </c>
      <c r="Q781" s="5">
        <v>44</v>
      </c>
      <c r="R781" s="17">
        <v>0</v>
      </c>
      <c r="S781" s="5">
        <v>65</v>
      </c>
      <c r="T781" s="17">
        <v>0.4375</v>
      </c>
      <c r="U781" s="5">
        <v>44</v>
      </c>
      <c r="V781" s="17">
        <v>0.3571428656578064</v>
      </c>
      <c r="W781" s="17"/>
      <c r="X781" s="17"/>
      <c r="Y781" s="17"/>
      <c r="Z781" s="17">
        <v>0.90500000000000003</v>
      </c>
      <c r="AA781" s="17"/>
      <c r="AB781" s="17">
        <v>9.4999998807907104E-2</v>
      </c>
      <c r="AC781" s="17"/>
      <c r="AD781" s="17">
        <v>0.17899999999999999</v>
      </c>
      <c r="AE781" s="17">
        <v>0.45100000000000001</v>
      </c>
      <c r="AF781" s="5">
        <v>0</v>
      </c>
      <c r="AG781" s="31">
        <v>17179.25</v>
      </c>
      <c r="AH781" s="31">
        <v>18843.25</v>
      </c>
    </row>
    <row r="782" spans="1:34" x14ac:dyDescent="0.3">
      <c r="A782" s="4">
        <v>560171050</v>
      </c>
      <c r="B782" s="3" t="s">
        <v>290</v>
      </c>
      <c r="C782" s="3" t="s">
        <v>1405</v>
      </c>
      <c r="D782" s="14">
        <v>70.084976196289063</v>
      </c>
      <c r="E782" s="14">
        <v>74.784782409667969</v>
      </c>
      <c r="F782" s="14">
        <v>73.733154296875</v>
      </c>
      <c r="G782" s="14">
        <v>76.93951416015625</v>
      </c>
      <c r="H782" s="5">
        <v>408</v>
      </c>
      <c r="I782" s="15">
        <v>7</v>
      </c>
      <c r="J782" s="15">
        <v>12</v>
      </c>
      <c r="K782" s="3" t="s">
        <v>3872</v>
      </c>
      <c r="L782" s="3" t="s">
        <v>3911</v>
      </c>
      <c r="M782" s="3" t="s">
        <v>3917</v>
      </c>
      <c r="N782" s="3" t="s">
        <v>3921</v>
      </c>
      <c r="O782" s="5">
        <v>238</v>
      </c>
      <c r="P782" s="17">
        <v>0.37368419766426092</v>
      </c>
      <c r="Q782" s="5">
        <v>98</v>
      </c>
      <c r="R782" s="17">
        <v>0.20270270109176641</v>
      </c>
      <c r="S782" s="5">
        <v>238</v>
      </c>
      <c r="T782" s="17">
        <v>0.20095694065093991</v>
      </c>
      <c r="U782" s="5">
        <v>98</v>
      </c>
      <c r="V782" s="17">
        <v>0.10344827920198441</v>
      </c>
      <c r="W782" s="17">
        <v>2.1999999999999999E-2</v>
      </c>
      <c r="X782" s="17"/>
      <c r="Y782" s="17"/>
      <c r="Z782" s="17">
        <v>0.95100000000000007</v>
      </c>
      <c r="AA782" s="17">
        <v>0.02</v>
      </c>
      <c r="AB782" s="17">
        <v>7.0000002160668373E-3</v>
      </c>
      <c r="AC782" s="17"/>
      <c r="AD782" s="17">
        <v>0.16700000000000001</v>
      </c>
      <c r="AE782" s="17">
        <v>0.315</v>
      </c>
      <c r="AF782" s="5">
        <v>0</v>
      </c>
      <c r="AG782" s="31">
        <v>9786.759765625</v>
      </c>
      <c r="AH782" s="31">
        <v>9950.24</v>
      </c>
    </row>
    <row r="783" spans="1:34" x14ac:dyDescent="0.3">
      <c r="A783" s="4">
        <v>560174070</v>
      </c>
      <c r="B783" s="3" t="s">
        <v>290</v>
      </c>
      <c r="C783" s="3" t="s">
        <v>1406</v>
      </c>
      <c r="D783" s="14">
        <v>90.489173889160156</v>
      </c>
      <c r="E783" s="14">
        <v>88.363166809082031</v>
      </c>
      <c r="F783" s="14">
        <v>88.3760986328125</v>
      </c>
      <c r="G783" s="14">
        <v>88.203567504882813</v>
      </c>
      <c r="H783" s="5">
        <v>465</v>
      </c>
      <c r="I783" s="15" t="s">
        <v>3981</v>
      </c>
      <c r="J783" s="15">
        <v>6</v>
      </c>
      <c r="K783" s="3" t="s">
        <v>3872</v>
      </c>
      <c r="L783" s="3" t="s">
        <v>3911</v>
      </c>
      <c r="M783" s="3" t="s">
        <v>3917</v>
      </c>
      <c r="N783" s="3" t="s">
        <v>3921</v>
      </c>
      <c r="O783" s="5">
        <v>300</v>
      </c>
      <c r="P783" s="17">
        <v>0.43621399998664862</v>
      </c>
      <c r="Q783" s="5">
        <v>142</v>
      </c>
      <c r="R783" s="17">
        <v>0.27049180865287781</v>
      </c>
      <c r="S783" s="5">
        <v>300</v>
      </c>
      <c r="T783" s="17">
        <v>0.23045267164707181</v>
      </c>
      <c r="U783" s="5">
        <v>142</v>
      </c>
      <c r="V783" s="17">
        <v>0.13934426009654999</v>
      </c>
      <c r="W783" s="17">
        <v>2.4E-2</v>
      </c>
      <c r="X783" s="17">
        <v>1.7000000000000001E-2</v>
      </c>
      <c r="Y783" s="17"/>
      <c r="Z783" s="17">
        <v>0.93800000000000006</v>
      </c>
      <c r="AA783" s="17">
        <v>2.1999999999999999E-2</v>
      </c>
      <c r="AB783" s="17">
        <v>0</v>
      </c>
      <c r="AC783" s="17"/>
      <c r="AD783" s="17">
        <v>0.16300000000000001</v>
      </c>
      <c r="AE783" s="17">
        <v>0.41299999999999998</v>
      </c>
      <c r="AF783" s="5">
        <v>0</v>
      </c>
      <c r="AG783" s="31">
        <v>9145.1796875</v>
      </c>
      <c r="AH783" s="31">
        <v>10280.31</v>
      </c>
    </row>
    <row r="784" spans="1:34" x14ac:dyDescent="0.3">
      <c r="A784" s="4">
        <v>540453000</v>
      </c>
      <c r="B784" s="3" t="s">
        <v>282</v>
      </c>
      <c r="C784" s="3" t="s">
        <v>1391</v>
      </c>
      <c r="D784" s="14">
        <v>75.783004760742188</v>
      </c>
      <c r="E784" s="14">
        <v>77.716789245605469</v>
      </c>
      <c r="F784" s="14">
        <v>82.145637512207031</v>
      </c>
      <c r="G784" s="14">
        <v>82.158180236816406</v>
      </c>
      <c r="H784" s="5">
        <v>314</v>
      </c>
      <c r="I784" s="15">
        <v>5</v>
      </c>
      <c r="J784" s="15">
        <v>8</v>
      </c>
      <c r="K784" s="3" t="s">
        <v>3861</v>
      </c>
      <c r="L784" s="3" t="s">
        <v>3908</v>
      </c>
      <c r="M784" s="3" t="s">
        <v>3917</v>
      </c>
      <c r="N784" s="3" t="s">
        <v>3921</v>
      </c>
      <c r="O784" s="5">
        <v>593</v>
      </c>
      <c r="P784" s="17">
        <v>0.17931035161018369</v>
      </c>
      <c r="Q784" s="5">
        <v>338</v>
      </c>
      <c r="R784" s="17">
        <v>0.1096774190664291</v>
      </c>
      <c r="S784" s="5">
        <v>593</v>
      </c>
      <c r="T784" s="17">
        <v>0.15172414481639859</v>
      </c>
      <c r="U784" s="5">
        <v>338</v>
      </c>
      <c r="V784" s="17">
        <v>0.1096774190664291</v>
      </c>
      <c r="W784" s="17">
        <v>3.5000000000000003E-2</v>
      </c>
      <c r="X784" s="17">
        <v>7.2999999999999995E-2</v>
      </c>
      <c r="Y784" s="17"/>
      <c r="Z784" s="17">
        <v>0.82500000000000007</v>
      </c>
      <c r="AA784" s="17">
        <v>5.7000000000000002E-2</v>
      </c>
      <c r="AB784" s="17">
        <v>9.9999997764825821E-3</v>
      </c>
      <c r="AC784" s="17"/>
      <c r="AD784" s="17">
        <v>0.127</v>
      </c>
      <c r="AE784" s="17">
        <v>0.45700000000000002</v>
      </c>
      <c r="AF784" s="5">
        <v>0</v>
      </c>
      <c r="AG784" s="31">
        <v>8756.3603515625</v>
      </c>
      <c r="AH784" s="31">
        <v>9661.9</v>
      </c>
    </row>
    <row r="785" spans="1:34" x14ac:dyDescent="0.3">
      <c r="A785" s="4">
        <v>540454040</v>
      </c>
      <c r="B785" s="3" t="s">
        <v>282</v>
      </c>
      <c r="C785" s="3" t="s">
        <v>1392</v>
      </c>
      <c r="D785" s="14">
        <v>95.577407836914063</v>
      </c>
      <c r="E785" s="14">
        <v>92.771064758300781</v>
      </c>
      <c r="F785" s="14">
        <v>94.35894775390625</v>
      </c>
      <c r="G785" s="14">
        <v>95.891105651855469</v>
      </c>
      <c r="H785" s="5">
        <v>327</v>
      </c>
      <c r="I785" s="15" t="s">
        <v>3980</v>
      </c>
      <c r="J785" s="15">
        <v>4</v>
      </c>
      <c r="K785" s="3" t="s">
        <v>3861</v>
      </c>
      <c r="L785" s="3" t="s">
        <v>3908</v>
      </c>
      <c r="M785" s="3" t="s">
        <v>3917</v>
      </c>
      <c r="N785" s="3" t="s">
        <v>3921</v>
      </c>
      <c r="O785" s="5">
        <v>67</v>
      </c>
      <c r="P785" s="17">
        <v>0.335999995470047</v>
      </c>
      <c r="Q785" s="5">
        <v>46</v>
      </c>
      <c r="R785" s="17">
        <v>0.17567567527294159</v>
      </c>
      <c r="S785" s="5">
        <v>67</v>
      </c>
      <c r="T785" s="17">
        <v>0.34677419066429138</v>
      </c>
      <c r="U785" s="5">
        <v>46</v>
      </c>
      <c r="V785" s="17">
        <v>0.2054794579744339</v>
      </c>
      <c r="W785" s="17">
        <v>5.5E-2</v>
      </c>
      <c r="X785" s="17">
        <v>9.1999999999999998E-2</v>
      </c>
      <c r="Y785" s="17"/>
      <c r="Z785" s="17">
        <v>0.78</v>
      </c>
      <c r="AA785" s="17">
        <v>5.8000000000000003E-2</v>
      </c>
      <c r="AB785" s="17">
        <v>1.499999966472387E-2</v>
      </c>
      <c r="AC785" s="17"/>
      <c r="AD785" s="17">
        <v>0.14399999999999999</v>
      </c>
      <c r="AE785" s="17">
        <v>0.48899999999999999</v>
      </c>
      <c r="AF785" s="5">
        <v>0</v>
      </c>
      <c r="AG785" s="31">
        <v>9268.2197265625</v>
      </c>
      <c r="AH785" s="31">
        <v>10182.23</v>
      </c>
    </row>
    <row r="786" spans="1:34" x14ac:dyDescent="0.3">
      <c r="A786" s="4">
        <v>61013000</v>
      </c>
      <c r="B786" s="3" t="s">
        <v>21</v>
      </c>
      <c r="C786" s="3" t="s">
        <v>589</v>
      </c>
      <c r="D786" s="14">
        <v>82.698234558105469</v>
      </c>
      <c r="E786" s="14">
        <v>83.85980224609375</v>
      </c>
      <c r="F786" s="14">
        <v>78.92999267578125</v>
      </c>
      <c r="G786" s="14">
        <v>77.764320373535156</v>
      </c>
      <c r="H786" s="5">
        <v>88</v>
      </c>
      <c r="I786" s="15">
        <v>6</v>
      </c>
      <c r="J786" s="15">
        <v>8</v>
      </c>
      <c r="K786" s="3" t="s">
        <v>3813</v>
      </c>
      <c r="L786" s="3" t="s">
        <v>3907</v>
      </c>
      <c r="M786" s="3" t="s">
        <v>3916</v>
      </c>
      <c r="N786" s="3" t="s">
        <v>3921</v>
      </c>
      <c r="O786" s="5">
        <v>166</v>
      </c>
      <c r="P786" s="17">
        <v>0.40697672963142401</v>
      </c>
      <c r="Q786" s="5">
        <v>82</v>
      </c>
      <c r="R786" s="17">
        <v>0</v>
      </c>
      <c r="S786" s="5">
        <v>166</v>
      </c>
      <c r="T786" s="17">
        <v>0.26744186878204351</v>
      </c>
      <c r="U786" s="5">
        <v>82</v>
      </c>
      <c r="V786" s="17">
        <v>0.17948718369007111</v>
      </c>
      <c r="W786" s="17"/>
      <c r="X786" s="17"/>
      <c r="Y786" s="17"/>
      <c r="Z786" s="17">
        <v>0.98899999999999999</v>
      </c>
      <c r="AA786" s="17"/>
      <c r="AB786" s="17">
        <v>1.099999994039536E-2</v>
      </c>
      <c r="AC786" s="17"/>
      <c r="AD786" s="17">
        <v>0.125</v>
      </c>
      <c r="AE786" s="17">
        <v>0.46500000000000002</v>
      </c>
      <c r="AF786" s="5">
        <v>0</v>
      </c>
      <c r="AG786" s="31">
        <v>8833.759765625</v>
      </c>
      <c r="AH786" s="31">
        <v>9736.34</v>
      </c>
    </row>
    <row r="787" spans="1:34" x14ac:dyDescent="0.3">
      <c r="A787" s="4">
        <v>61014020</v>
      </c>
      <c r="B787" s="3" t="s">
        <v>21</v>
      </c>
      <c r="C787" s="3" t="s">
        <v>590</v>
      </c>
      <c r="D787" s="14">
        <v>87.086990356445313</v>
      </c>
      <c r="E787" s="14">
        <v>87.210014343261719</v>
      </c>
      <c r="F787" s="14">
        <v>86.21856689453125</v>
      </c>
      <c r="G787" s="14">
        <v>83.940505981445313</v>
      </c>
      <c r="H787" s="5">
        <v>118</v>
      </c>
      <c r="I787" s="15" t="s">
        <v>3980</v>
      </c>
      <c r="J787" s="15">
        <v>5</v>
      </c>
      <c r="K787" s="3" t="s">
        <v>3813</v>
      </c>
      <c r="L787" s="3" t="s">
        <v>3907</v>
      </c>
      <c r="M787" s="3" t="s">
        <v>3916</v>
      </c>
      <c r="N787" s="3" t="s">
        <v>3921</v>
      </c>
      <c r="O787" s="5">
        <v>76</v>
      </c>
      <c r="P787" s="17">
        <v>0.5</v>
      </c>
      <c r="Q787" s="5">
        <v>42</v>
      </c>
      <c r="R787" s="17">
        <v>0</v>
      </c>
      <c r="S787" s="5">
        <v>76</v>
      </c>
      <c r="T787" s="17">
        <v>0.46551725268363953</v>
      </c>
      <c r="U787" s="5">
        <v>42</v>
      </c>
      <c r="V787" s="17">
        <v>0.28571429848670959</v>
      </c>
      <c r="W787" s="17"/>
      <c r="X787" s="17"/>
      <c r="Y787" s="17"/>
      <c r="Z787" s="17">
        <v>0.96599999999999997</v>
      </c>
      <c r="AA787" s="17"/>
      <c r="AB787" s="17">
        <v>3.4000001847743988E-2</v>
      </c>
      <c r="AC787" s="17"/>
      <c r="AD787" s="17">
        <v>0.11</v>
      </c>
      <c r="AE787" s="17">
        <v>0.41199999999999998</v>
      </c>
      <c r="AF787" s="5">
        <v>0</v>
      </c>
      <c r="AG787" s="31">
        <v>9361.76953125</v>
      </c>
      <c r="AH787" s="31">
        <v>10047.950000000001</v>
      </c>
    </row>
    <row r="788" spans="1:34" x14ac:dyDescent="0.3">
      <c r="A788" s="4">
        <v>240903050</v>
      </c>
      <c r="B788" s="3" t="s">
        <v>106</v>
      </c>
      <c r="C788" s="3" t="s">
        <v>836</v>
      </c>
      <c r="D788" s="14">
        <v>83.228713989257813</v>
      </c>
      <c r="E788" s="14">
        <v>83.108726501464844</v>
      </c>
      <c r="F788" s="14">
        <v>77.225288391113281</v>
      </c>
      <c r="G788" s="14">
        <v>78.125205993652344</v>
      </c>
      <c r="H788" s="5">
        <v>679</v>
      </c>
      <c r="I788" s="15">
        <v>6</v>
      </c>
      <c r="J788" s="15">
        <v>8</v>
      </c>
      <c r="K788" s="3" t="s">
        <v>3836</v>
      </c>
      <c r="L788" s="3" t="s">
        <v>3914</v>
      </c>
      <c r="M788" s="3" t="s">
        <v>3919</v>
      </c>
      <c r="N788" s="3" t="s">
        <v>3922</v>
      </c>
      <c r="O788" s="5">
        <v>1235</v>
      </c>
      <c r="P788" s="17">
        <v>0.51838237047195435</v>
      </c>
      <c r="Q788" s="5">
        <v>457</v>
      </c>
      <c r="R788" s="17">
        <v>0.28947368264198298</v>
      </c>
      <c r="S788" s="5">
        <v>1234</v>
      </c>
      <c r="T788" s="17">
        <v>0.35229358077049261</v>
      </c>
      <c r="U788" s="5">
        <v>458</v>
      </c>
      <c r="V788" s="17">
        <v>0.18848167359828949</v>
      </c>
      <c r="W788" s="17">
        <v>5.2999999999999999E-2</v>
      </c>
      <c r="X788" s="17">
        <v>0.10299999999999999</v>
      </c>
      <c r="Y788" s="17">
        <v>2.4E-2</v>
      </c>
      <c r="Z788" s="17">
        <v>0.754</v>
      </c>
      <c r="AA788" s="17">
        <v>5.6000000000000001E-2</v>
      </c>
      <c r="AB788" s="17">
        <v>9.9999997764825821E-3</v>
      </c>
      <c r="AC788" s="17"/>
      <c r="AD788" s="17">
        <v>0.11899999999999999</v>
      </c>
      <c r="AE788" s="17">
        <v>0.22600000000000001</v>
      </c>
      <c r="AF788" s="5">
        <v>0</v>
      </c>
      <c r="AG788" s="31">
        <v>10621.58984375</v>
      </c>
      <c r="AH788" s="31">
        <v>11548.53</v>
      </c>
    </row>
    <row r="789" spans="1:34" x14ac:dyDescent="0.3">
      <c r="A789" s="4">
        <v>240903070</v>
      </c>
      <c r="B789" s="3" t="s">
        <v>106</v>
      </c>
      <c r="C789" s="3" t="s">
        <v>837</v>
      </c>
      <c r="D789" s="14">
        <v>84.222221374511719</v>
      </c>
      <c r="E789" s="14">
        <v>86.081680297851563</v>
      </c>
      <c r="F789" s="14">
        <v>79.094017028808594</v>
      </c>
      <c r="G789" s="14">
        <v>81.422325134277344</v>
      </c>
      <c r="H789" s="5">
        <v>826</v>
      </c>
      <c r="I789" s="15">
        <v>6</v>
      </c>
      <c r="J789" s="15">
        <v>8</v>
      </c>
      <c r="K789" s="3" t="s">
        <v>3836</v>
      </c>
      <c r="L789" s="3" t="s">
        <v>3914</v>
      </c>
      <c r="M789" s="3" t="s">
        <v>3919</v>
      </c>
      <c r="N789" s="3" t="s">
        <v>3922</v>
      </c>
      <c r="O789" s="5">
        <v>1499</v>
      </c>
      <c r="P789" s="17">
        <v>0.53542232513427734</v>
      </c>
      <c r="Q789" s="5">
        <v>415</v>
      </c>
      <c r="R789" s="17">
        <v>0.34210526943206793</v>
      </c>
      <c r="S789" s="5">
        <v>1500</v>
      </c>
      <c r="T789" s="17">
        <v>0.34013605117797852</v>
      </c>
      <c r="U789" s="5">
        <v>415</v>
      </c>
      <c r="V789" s="17">
        <v>0.17894737422466281</v>
      </c>
      <c r="W789" s="17">
        <v>6.5000000000000002E-2</v>
      </c>
      <c r="X789" s="17">
        <v>0.08</v>
      </c>
      <c r="Y789" s="17">
        <v>1.7000000000000001E-2</v>
      </c>
      <c r="Z789" s="17">
        <v>0.78</v>
      </c>
      <c r="AA789" s="17">
        <v>5.3999999999999999E-2</v>
      </c>
      <c r="AB789" s="17">
        <v>4.0000001899898052E-3</v>
      </c>
      <c r="AC789" s="17"/>
      <c r="AD789" s="17">
        <v>9.0999999999999998E-2</v>
      </c>
      <c r="AE789" s="17">
        <v>8.8999999999999996E-2</v>
      </c>
      <c r="AF789" s="5">
        <v>0</v>
      </c>
      <c r="AG789" s="31">
        <v>10453.5498046875</v>
      </c>
      <c r="AH789" s="31">
        <v>11104.3</v>
      </c>
    </row>
    <row r="790" spans="1:34" x14ac:dyDescent="0.3">
      <c r="A790" s="4">
        <v>240903080</v>
      </c>
      <c r="B790" s="3" t="s">
        <v>106</v>
      </c>
      <c r="C790" s="3" t="s">
        <v>838</v>
      </c>
      <c r="D790" s="14">
        <v>85.387855529785156</v>
      </c>
      <c r="E790" s="14">
        <v>82.715187072753906</v>
      </c>
      <c r="F790" s="14">
        <v>79.766220092773438</v>
      </c>
      <c r="G790" s="14">
        <v>78.733154296875</v>
      </c>
      <c r="H790" s="5">
        <v>712</v>
      </c>
      <c r="I790" s="15">
        <v>6</v>
      </c>
      <c r="J790" s="15">
        <v>8</v>
      </c>
      <c r="K790" s="3" t="s">
        <v>3836</v>
      </c>
      <c r="L790" s="3" t="s">
        <v>3914</v>
      </c>
      <c r="M790" s="3" t="s">
        <v>3919</v>
      </c>
      <c r="N790" s="3" t="s">
        <v>3922</v>
      </c>
      <c r="O790" s="5">
        <v>1311</v>
      </c>
      <c r="P790" s="17">
        <v>0.61502349376678467</v>
      </c>
      <c r="Q790" s="5">
        <v>335</v>
      </c>
      <c r="R790" s="17">
        <v>0.31874999403953552</v>
      </c>
      <c r="S790" s="5">
        <v>1311</v>
      </c>
      <c r="T790" s="17">
        <v>0.47343748807907099</v>
      </c>
      <c r="U790" s="5">
        <v>334</v>
      </c>
      <c r="V790" s="17">
        <v>0.17499999701976779</v>
      </c>
      <c r="W790" s="17">
        <v>4.9000000000000002E-2</v>
      </c>
      <c r="X790" s="17">
        <v>7.9000000000000001E-2</v>
      </c>
      <c r="Y790" s="17">
        <v>4.2000000000000003E-2</v>
      </c>
      <c r="Z790" s="17">
        <v>0.75800000000000001</v>
      </c>
      <c r="AA790" s="17">
        <v>7.2000000000000008E-2</v>
      </c>
      <c r="AB790" s="17">
        <v>0</v>
      </c>
      <c r="AC790" s="17">
        <v>1.0999999999999999E-2</v>
      </c>
      <c r="AD790" s="17">
        <v>0.09</v>
      </c>
      <c r="AE790" s="17">
        <v>0.128</v>
      </c>
      <c r="AF790" s="5">
        <v>0</v>
      </c>
      <c r="AG790" s="31">
        <v>11158.0302734375</v>
      </c>
      <c r="AH790" s="31">
        <v>11687.6</v>
      </c>
    </row>
    <row r="791" spans="1:34" x14ac:dyDescent="0.3">
      <c r="A791" s="4">
        <v>240903090</v>
      </c>
      <c r="B791" s="3" t="s">
        <v>106</v>
      </c>
      <c r="C791" s="3" t="s">
        <v>839</v>
      </c>
      <c r="D791" s="14">
        <v>78.459526062011719</v>
      </c>
      <c r="E791" s="14">
        <v>78.331794738769531</v>
      </c>
      <c r="F791" s="14">
        <v>77.532577514648438</v>
      </c>
      <c r="G791" s="14">
        <v>76.701034545898438</v>
      </c>
      <c r="H791" s="5">
        <v>838</v>
      </c>
      <c r="I791" s="15">
        <v>6</v>
      </c>
      <c r="J791" s="15">
        <v>8</v>
      </c>
      <c r="K791" s="3" t="s">
        <v>3836</v>
      </c>
      <c r="L791" s="3" t="s">
        <v>3914</v>
      </c>
      <c r="M791" s="3" t="s">
        <v>3919</v>
      </c>
      <c r="N791" s="3" t="s">
        <v>3922</v>
      </c>
      <c r="O791" s="5">
        <v>1509</v>
      </c>
      <c r="P791" s="17">
        <v>0.49447512626647949</v>
      </c>
      <c r="Q791" s="5">
        <v>486</v>
      </c>
      <c r="R791" s="17">
        <v>0.31999999284744263</v>
      </c>
      <c r="S791" s="5">
        <v>1507</v>
      </c>
      <c r="T791" s="17">
        <v>0.38919666409492493</v>
      </c>
      <c r="U791" s="5">
        <v>483</v>
      </c>
      <c r="V791" s="17">
        <v>0.1891891956329346</v>
      </c>
      <c r="W791" s="17">
        <v>4.7E-2</v>
      </c>
      <c r="X791" s="17">
        <v>7.5999999999999998E-2</v>
      </c>
      <c r="Y791" s="17">
        <v>2.9000000000000001E-2</v>
      </c>
      <c r="Z791" s="17">
        <v>0.78800000000000003</v>
      </c>
      <c r="AA791" s="17">
        <v>5.8000000000000003E-2</v>
      </c>
      <c r="AB791" s="17">
        <v>2.000000094994903E-3</v>
      </c>
      <c r="AC791" s="17">
        <v>1.4E-2</v>
      </c>
      <c r="AD791" s="17">
        <v>9.4E-2</v>
      </c>
      <c r="AE791" s="17">
        <v>0.18</v>
      </c>
      <c r="AF791" s="5">
        <v>0</v>
      </c>
      <c r="AG791" s="31">
        <v>10260.48046875</v>
      </c>
      <c r="AH791" s="31">
        <v>10645.3</v>
      </c>
    </row>
    <row r="792" spans="1:34" x14ac:dyDescent="0.3">
      <c r="A792" s="4">
        <v>240904020</v>
      </c>
      <c r="B792" s="3" t="s">
        <v>106</v>
      </c>
      <c r="C792" s="3" t="s">
        <v>840</v>
      </c>
      <c r="D792" s="14">
        <v>91.886909484863281</v>
      </c>
      <c r="E792" s="14">
        <v>88.125396728515625</v>
      </c>
      <c r="F792" s="14">
        <v>90.839607238769531</v>
      </c>
      <c r="G792" s="14">
        <v>88.387283325195313</v>
      </c>
      <c r="H792" s="5">
        <v>349</v>
      </c>
      <c r="I792" s="15" t="s">
        <v>3981</v>
      </c>
      <c r="J792" s="15">
        <v>5</v>
      </c>
      <c r="K792" s="3" t="s">
        <v>3836</v>
      </c>
      <c r="L792" s="3" t="s">
        <v>3914</v>
      </c>
      <c r="M792" s="3" t="s">
        <v>3919</v>
      </c>
      <c r="N792" s="3" t="s">
        <v>3922</v>
      </c>
      <c r="O792" s="5">
        <v>180</v>
      </c>
      <c r="P792" s="17">
        <v>0.55063289403915405</v>
      </c>
      <c r="Q792" s="5">
        <v>59</v>
      </c>
      <c r="R792" s="17">
        <v>0.31884059309959412</v>
      </c>
      <c r="S792" s="5">
        <v>180</v>
      </c>
      <c r="T792" s="17">
        <v>0.44936707615852362</v>
      </c>
      <c r="U792" s="5">
        <v>59</v>
      </c>
      <c r="V792" s="17">
        <v>0.26086956262588501</v>
      </c>
      <c r="W792" s="17">
        <v>1.4E-2</v>
      </c>
      <c r="X792" s="17">
        <v>9.1999999999999998E-2</v>
      </c>
      <c r="Y792" s="17">
        <v>1.4E-2</v>
      </c>
      <c r="Z792" s="17">
        <v>0.82200000000000006</v>
      </c>
      <c r="AA792" s="17">
        <v>5.7000000000000002E-2</v>
      </c>
      <c r="AB792" s="17">
        <v>0</v>
      </c>
      <c r="AC792" s="17">
        <v>1.4E-2</v>
      </c>
      <c r="AD792" s="17">
        <v>0.14599999999999999</v>
      </c>
      <c r="AE792" s="17">
        <v>0.182</v>
      </c>
      <c r="AF792" s="5">
        <v>0</v>
      </c>
      <c r="AG792" s="31">
        <v>13487.4296875</v>
      </c>
      <c r="AH792" s="31">
        <v>13714.24</v>
      </c>
    </row>
    <row r="793" spans="1:34" x14ac:dyDescent="0.3">
      <c r="A793" s="4">
        <v>240904040</v>
      </c>
      <c r="B793" s="3" t="s">
        <v>106</v>
      </c>
      <c r="C793" s="3" t="s">
        <v>738</v>
      </c>
      <c r="D793" s="14">
        <v>82.209487915039063</v>
      </c>
      <c r="E793" s="14">
        <v>83.919151306152344</v>
      </c>
      <c r="F793" s="14">
        <v>86.09149169921875</v>
      </c>
      <c r="G793" s="14">
        <v>86.096603393554688</v>
      </c>
      <c r="H793" s="5">
        <v>264</v>
      </c>
      <c r="I793" s="15" t="s">
        <v>3981</v>
      </c>
      <c r="J793" s="15">
        <v>5</v>
      </c>
      <c r="K793" s="3" t="s">
        <v>3836</v>
      </c>
      <c r="L793" s="3" t="s">
        <v>3914</v>
      </c>
      <c r="M793" s="3" t="s">
        <v>3919</v>
      </c>
      <c r="N793" s="3" t="s">
        <v>3922</v>
      </c>
      <c r="O793" s="5">
        <v>133</v>
      </c>
      <c r="P793" s="17">
        <v>0.73394495248794556</v>
      </c>
      <c r="Q793" s="5">
        <v>56</v>
      </c>
      <c r="R793" s="17">
        <v>0.59375</v>
      </c>
      <c r="S793" s="5">
        <v>133</v>
      </c>
      <c r="T793" s="17">
        <v>0.66055047512054443</v>
      </c>
      <c r="U793" s="5">
        <v>56</v>
      </c>
      <c r="V793" s="17">
        <v>0.3125</v>
      </c>
      <c r="W793" s="17">
        <v>4.9000000000000002E-2</v>
      </c>
      <c r="X793" s="17">
        <v>9.8000000000000004E-2</v>
      </c>
      <c r="Y793" s="17"/>
      <c r="Z793" s="17">
        <v>0.75800000000000001</v>
      </c>
      <c r="AA793" s="17">
        <v>9.0999999999999998E-2</v>
      </c>
      <c r="AB793" s="17">
        <v>4.0000001899898052E-3</v>
      </c>
      <c r="AC793" s="17"/>
      <c r="AD793" s="17">
        <v>8.3000000000000004E-2</v>
      </c>
      <c r="AE793" s="17">
        <v>0.30299999999999999</v>
      </c>
      <c r="AF793" s="5">
        <v>0</v>
      </c>
      <c r="AG793" s="31">
        <v>11841.8603515625</v>
      </c>
      <c r="AH793" s="31">
        <v>12379.48</v>
      </c>
    </row>
    <row r="794" spans="1:34" x14ac:dyDescent="0.3">
      <c r="A794" s="4">
        <v>240904060</v>
      </c>
      <c r="B794" s="3" t="s">
        <v>106</v>
      </c>
      <c r="C794" s="3" t="s">
        <v>841</v>
      </c>
      <c r="D794" s="14">
        <v>90.399833679199219</v>
      </c>
      <c r="E794" s="14">
        <v>86.14337158203125</v>
      </c>
      <c r="F794" s="14">
        <v>90.548927307128906</v>
      </c>
      <c r="G794" s="14">
        <v>84.884468078613281</v>
      </c>
      <c r="H794" s="5">
        <v>590</v>
      </c>
      <c r="I794" s="15" t="s">
        <v>3981</v>
      </c>
      <c r="J794" s="15">
        <v>5</v>
      </c>
      <c r="K794" s="3" t="s">
        <v>3836</v>
      </c>
      <c r="L794" s="3" t="s">
        <v>3914</v>
      </c>
      <c r="M794" s="3" t="s">
        <v>3919</v>
      </c>
      <c r="N794" s="3" t="s">
        <v>3922</v>
      </c>
      <c r="O794" s="5">
        <v>313</v>
      </c>
      <c r="P794" s="17">
        <v>0.62544167041778564</v>
      </c>
      <c r="Q794" s="5">
        <v>67</v>
      </c>
      <c r="R794" s="17">
        <v>0.35185185074806208</v>
      </c>
      <c r="S794" s="5">
        <v>313</v>
      </c>
      <c r="T794" s="17">
        <v>0.51590108871459961</v>
      </c>
      <c r="U794" s="5">
        <v>67</v>
      </c>
      <c r="V794" s="17">
        <v>0.27777779102325439</v>
      </c>
      <c r="W794" s="17">
        <v>3.2000000000000001E-2</v>
      </c>
      <c r="X794" s="17">
        <v>5.3999999999999999E-2</v>
      </c>
      <c r="Y794" s="17">
        <v>1.2E-2</v>
      </c>
      <c r="Z794" s="17">
        <v>0.82500000000000007</v>
      </c>
      <c r="AA794" s="17">
        <v>7.1000000000000008E-2</v>
      </c>
      <c r="AB794" s="17">
        <v>4.999999888241291E-3</v>
      </c>
      <c r="AC794" s="17"/>
      <c r="AD794" s="17">
        <v>7.4999999999999997E-2</v>
      </c>
      <c r="AE794" s="17">
        <v>0.10100000000000001</v>
      </c>
      <c r="AF794" s="5">
        <v>0</v>
      </c>
      <c r="AG794" s="31">
        <v>10080.26953125</v>
      </c>
      <c r="AH794" s="31">
        <v>10438.969999999999</v>
      </c>
    </row>
    <row r="795" spans="1:34" x14ac:dyDescent="0.3">
      <c r="A795" s="4">
        <v>240904080</v>
      </c>
      <c r="B795" s="3" t="s">
        <v>106</v>
      </c>
      <c r="C795" s="3" t="s">
        <v>842</v>
      </c>
      <c r="D795" s="14">
        <v>80.533088684082031</v>
      </c>
      <c r="E795" s="14">
        <v>79.637046813964844</v>
      </c>
      <c r="F795" s="14">
        <v>82.655982971191406</v>
      </c>
      <c r="G795" s="14">
        <v>83.099937438964844</v>
      </c>
      <c r="H795" s="5">
        <v>323</v>
      </c>
      <c r="I795" s="15" t="s">
        <v>3981</v>
      </c>
      <c r="J795" s="15">
        <v>5</v>
      </c>
      <c r="K795" s="3" t="s">
        <v>3836</v>
      </c>
      <c r="L795" s="3" t="s">
        <v>3914</v>
      </c>
      <c r="M795" s="3" t="s">
        <v>3919</v>
      </c>
      <c r="N795" s="3" t="s">
        <v>3922</v>
      </c>
      <c r="O795" s="5">
        <v>177</v>
      </c>
      <c r="P795" s="17">
        <v>0.43150684237480158</v>
      </c>
      <c r="Q795" s="5">
        <v>99</v>
      </c>
      <c r="R795" s="17">
        <v>0.23376622796058649</v>
      </c>
      <c r="S795" s="5">
        <v>177</v>
      </c>
      <c r="T795" s="17">
        <v>0.35862070322036738</v>
      </c>
      <c r="U795" s="5">
        <v>99</v>
      </c>
      <c r="V795" s="17">
        <v>0.22368420660495761</v>
      </c>
      <c r="W795" s="17">
        <v>7.6999999999999999E-2</v>
      </c>
      <c r="X795" s="17">
        <v>0.13600000000000001</v>
      </c>
      <c r="Y795" s="17">
        <v>2.1999999999999999E-2</v>
      </c>
      <c r="Z795" s="17">
        <v>0.64100000000000001</v>
      </c>
      <c r="AA795" s="17">
        <v>0.111</v>
      </c>
      <c r="AB795" s="17">
        <v>1.200000010430813E-2</v>
      </c>
      <c r="AC795" s="17">
        <v>7.6999999999999999E-2</v>
      </c>
      <c r="AD795" s="17">
        <v>0.223</v>
      </c>
      <c r="AE795" s="17">
        <v>0.29699999999999999</v>
      </c>
      <c r="AF795" s="5">
        <v>0</v>
      </c>
      <c r="AG795" s="31">
        <v>13917.2099609375</v>
      </c>
      <c r="AH795" s="31">
        <v>14981.35</v>
      </c>
    </row>
    <row r="796" spans="1:34" x14ac:dyDescent="0.3">
      <c r="A796" s="4">
        <v>240904100</v>
      </c>
      <c r="B796" s="3" t="s">
        <v>106</v>
      </c>
      <c r="C796" s="3" t="s">
        <v>843</v>
      </c>
      <c r="D796" s="14">
        <v>75.38824462890625</v>
      </c>
      <c r="E796" s="14">
        <v>75.421417236328125</v>
      </c>
      <c r="F796" s="14">
        <v>76.373138427734375</v>
      </c>
      <c r="G796" s="14">
        <v>74.802970886230469</v>
      </c>
      <c r="H796" s="5">
        <v>395</v>
      </c>
      <c r="I796" s="15" t="s">
        <v>3981</v>
      </c>
      <c r="J796" s="15">
        <v>5</v>
      </c>
      <c r="K796" s="3" t="s">
        <v>3836</v>
      </c>
      <c r="L796" s="3" t="s">
        <v>3914</v>
      </c>
      <c r="M796" s="3" t="s">
        <v>3919</v>
      </c>
      <c r="N796" s="3" t="s">
        <v>3922</v>
      </c>
      <c r="O796" s="5">
        <v>201</v>
      </c>
      <c r="P796" s="17">
        <v>0.3888888955116272</v>
      </c>
      <c r="Q796" s="5">
        <v>115</v>
      </c>
      <c r="R796" s="17">
        <v>0.25974026322364813</v>
      </c>
      <c r="S796" s="5">
        <v>202</v>
      </c>
      <c r="T796" s="17">
        <v>0.19631901383399961</v>
      </c>
      <c r="U796" s="5">
        <v>116</v>
      </c>
      <c r="V796" s="17">
        <v>0.1038961037993431</v>
      </c>
      <c r="W796" s="17">
        <v>7.2999999999999995E-2</v>
      </c>
      <c r="X796" s="17">
        <v>0.10100000000000001</v>
      </c>
      <c r="Y796" s="17"/>
      <c r="Z796" s="17">
        <v>0.72199999999999998</v>
      </c>
      <c r="AA796" s="17">
        <v>0.104</v>
      </c>
      <c r="AB796" s="17">
        <v>0</v>
      </c>
      <c r="AC796" s="17">
        <v>1.2999999999999999E-2</v>
      </c>
      <c r="AD796" s="17">
        <v>0.16700000000000001</v>
      </c>
      <c r="AE796" s="17">
        <v>0.374</v>
      </c>
      <c r="AF796" s="5">
        <v>0</v>
      </c>
      <c r="AG796" s="31">
        <v>13192.849609375</v>
      </c>
      <c r="AH796" s="31">
        <v>13520.84</v>
      </c>
    </row>
    <row r="797" spans="1:34" x14ac:dyDescent="0.3">
      <c r="A797" s="4">
        <v>240904120</v>
      </c>
      <c r="B797" s="3" t="s">
        <v>106</v>
      </c>
      <c r="C797" s="3" t="s">
        <v>844</v>
      </c>
      <c r="D797" s="14">
        <v>76.497283935546875</v>
      </c>
      <c r="E797" s="14">
        <v>73.828155517578125</v>
      </c>
      <c r="F797" s="14">
        <v>76.935615539550781</v>
      </c>
      <c r="G797" s="14">
        <v>77.369667053222656</v>
      </c>
      <c r="H797" s="5">
        <v>523</v>
      </c>
      <c r="I797" s="15" t="s">
        <v>3981</v>
      </c>
      <c r="J797" s="15">
        <v>5</v>
      </c>
      <c r="K797" s="3" t="s">
        <v>3836</v>
      </c>
      <c r="L797" s="3" t="s">
        <v>3914</v>
      </c>
      <c r="M797" s="3" t="s">
        <v>3919</v>
      </c>
      <c r="N797" s="3" t="s">
        <v>3922</v>
      </c>
      <c r="O797" s="5">
        <v>257</v>
      </c>
      <c r="P797" s="17">
        <v>0.51072961091995239</v>
      </c>
      <c r="Q797" s="5">
        <v>112</v>
      </c>
      <c r="R797" s="17">
        <v>0.24468085169792181</v>
      </c>
      <c r="S797" s="5">
        <v>258</v>
      </c>
      <c r="T797" s="17">
        <v>0.39826840162277222</v>
      </c>
      <c r="U797" s="5">
        <v>113</v>
      </c>
      <c r="V797" s="17">
        <v>0.18478260934352869</v>
      </c>
      <c r="W797" s="17">
        <v>7.4999999999999997E-2</v>
      </c>
      <c r="X797" s="17">
        <v>8.7999999999999995E-2</v>
      </c>
      <c r="Y797" s="17">
        <v>1.0999999999999999E-2</v>
      </c>
      <c r="Z797" s="17">
        <v>0.75</v>
      </c>
      <c r="AA797" s="17">
        <v>7.1000000000000008E-2</v>
      </c>
      <c r="AB797" s="17">
        <v>6.0000000521540642E-3</v>
      </c>
      <c r="AC797" s="17">
        <v>2.5000000000000001E-2</v>
      </c>
      <c r="AD797" s="17">
        <v>0.13200000000000001</v>
      </c>
      <c r="AE797" s="17">
        <v>0.28499999999999998</v>
      </c>
      <c r="AF797" s="5">
        <v>0</v>
      </c>
      <c r="AG797" s="31">
        <v>10479.1796875</v>
      </c>
      <c r="AH797" s="31">
        <v>10767.14</v>
      </c>
    </row>
    <row r="798" spans="1:34" x14ac:dyDescent="0.3">
      <c r="A798" s="4">
        <v>240904140</v>
      </c>
      <c r="B798" s="3" t="s">
        <v>106</v>
      </c>
      <c r="C798" s="3" t="s">
        <v>845</v>
      </c>
      <c r="D798" s="14">
        <v>88.799171447753906</v>
      </c>
      <c r="E798" s="14">
        <v>86.520584106445313</v>
      </c>
      <c r="F798" s="14">
        <v>88.524604797363281</v>
      </c>
      <c r="G798" s="14">
        <v>84.309440612792969</v>
      </c>
      <c r="H798" s="5">
        <v>895</v>
      </c>
      <c r="I798" s="15" t="s">
        <v>3981</v>
      </c>
      <c r="J798" s="15">
        <v>5</v>
      </c>
      <c r="K798" s="3" t="s">
        <v>3836</v>
      </c>
      <c r="L798" s="3" t="s">
        <v>3914</v>
      </c>
      <c r="M798" s="3" t="s">
        <v>3919</v>
      </c>
      <c r="N798" s="3" t="s">
        <v>3922</v>
      </c>
      <c r="O798" s="5">
        <v>459</v>
      </c>
      <c r="P798" s="17">
        <v>0.68811881542205811</v>
      </c>
      <c r="Q798" s="5">
        <v>78</v>
      </c>
      <c r="R798" s="17">
        <v>0.36046510934829712</v>
      </c>
      <c r="S798" s="5">
        <v>459</v>
      </c>
      <c r="T798" s="17">
        <v>0.63613861799240112</v>
      </c>
      <c r="U798" s="5">
        <v>78</v>
      </c>
      <c r="V798" s="17">
        <v>0.3372093141078949</v>
      </c>
      <c r="W798" s="17">
        <v>3.5999999999999997E-2</v>
      </c>
      <c r="X798" s="17">
        <v>4.7E-2</v>
      </c>
      <c r="Y798" s="17">
        <v>3.4000000000000002E-2</v>
      </c>
      <c r="Z798" s="17">
        <v>0.81700000000000006</v>
      </c>
      <c r="AA798" s="17">
        <v>6.7000000000000004E-2</v>
      </c>
      <c r="AB798" s="17">
        <v>0</v>
      </c>
      <c r="AC798" s="17">
        <v>1.6E-2</v>
      </c>
      <c r="AD798" s="17">
        <v>7.3999999999999996E-2</v>
      </c>
      <c r="AE798" s="17">
        <v>7.2999999999999995E-2</v>
      </c>
      <c r="AF798" s="5">
        <v>0</v>
      </c>
      <c r="AG798" s="31">
        <v>9979.099609375</v>
      </c>
      <c r="AH798" s="31">
        <v>10415.64</v>
      </c>
    </row>
    <row r="799" spans="1:34" x14ac:dyDescent="0.3">
      <c r="A799" s="4">
        <v>240904160</v>
      </c>
      <c r="B799" s="3" t="s">
        <v>106</v>
      </c>
      <c r="C799" s="3" t="s">
        <v>846</v>
      </c>
      <c r="D799" s="14">
        <v>77.930252075195313</v>
      </c>
      <c r="E799" s="14">
        <v>76.562644958496094</v>
      </c>
      <c r="F799" s="14">
        <v>75.657272338867188</v>
      </c>
      <c r="G799" s="14">
        <v>76.8114013671875</v>
      </c>
      <c r="H799" s="5">
        <v>496</v>
      </c>
      <c r="I799" s="15" t="s">
        <v>3981</v>
      </c>
      <c r="J799" s="15">
        <v>5</v>
      </c>
      <c r="K799" s="3" t="s">
        <v>3836</v>
      </c>
      <c r="L799" s="3" t="s">
        <v>3914</v>
      </c>
      <c r="M799" s="3" t="s">
        <v>3919</v>
      </c>
      <c r="N799" s="3" t="s">
        <v>3922</v>
      </c>
      <c r="O799" s="5">
        <v>241</v>
      </c>
      <c r="P799" s="17">
        <v>0.60747665166854858</v>
      </c>
      <c r="Q799" s="5">
        <v>98</v>
      </c>
      <c r="R799" s="17">
        <v>0.35294118523597717</v>
      </c>
      <c r="S799" s="5">
        <v>241</v>
      </c>
      <c r="T799" s="17">
        <v>0.45116278529167181</v>
      </c>
      <c r="U799" s="5">
        <v>98</v>
      </c>
      <c r="V799" s="17">
        <v>0.2093023210763931</v>
      </c>
      <c r="W799" s="17">
        <v>0.105</v>
      </c>
      <c r="X799" s="17">
        <v>0.115</v>
      </c>
      <c r="Y799" s="17">
        <v>4.8000000000000001E-2</v>
      </c>
      <c r="Z799" s="17">
        <v>0.623</v>
      </c>
      <c r="AA799" s="17">
        <v>0.107</v>
      </c>
      <c r="AB799" s="17">
        <v>2.000000094994903E-3</v>
      </c>
      <c r="AC799" s="17">
        <v>4.8000000000000001E-2</v>
      </c>
      <c r="AD799" s="17">
        <v>0.11700000000000001</v>
      </c>
      <c r="AE799" s="17">
        <v>0.20399999999999999</v>
      </c>
      <c r="AF799" s="5">
        <v>0</v>
      </c>
      <c r="AG799" s="31">
        <v>12045.169921875</v>
      </c>
      <c r="AH799" s="31">
        <v>12347.22</v>
      </c>
    </row>
    <row r="800" spans="1:34" x14ac:dyDescent="0.3">
      <c r="A800" s="4">
        <v>240904180</v>
      </c>
      <c r="B800" s="3" t="s">
        <v>106</v>
      </c>
      <c r="C800" s="3" t="s">
        <v>847</v>
      </c>
      <c r="D800" s="14">
        <v>81.881278991699219</v>
      </c>
      <c r="E800" s="14">
        <v>83.581558227539063</v>
      </c>
      <c r="F800" s="14">
        <v>79.108047485351563</v>
      </c>
      <c r="G800" s="14">
        <v>82.256309509277344</v>
      </c>
      <c r="H800" s="5">
        <v>601</v>
      </c>
      <c r="I800" s="15" t="s">
        <v>3981</v>
      </c>
      <c r="J800" s="15">
        <v>5</v>
      </c>
      <c r="K800" s="3" t="s">
        <v>3836</v>
      </c>
      <c r="L800" s="3" t="s">
        <v>3914</v>
      </c>
      <c r="M800" s="3" t="s">
        <v>3919</v>
      </c>
      <c r="N800" s="3" t="s">
        <v>3922</v>
      </c>
      <c r="O800" s="5">
        <v>346</v>
      </c>
      <c r="P800" s="17">
        <v>0.59782606363296509</v>
      </c>
      <c r="Q800" s="5">
        <v>108</v>
      </c>
      <c r="R800" s="17">
        <v>0.42528736591339111</v>
      </c>
      <c r="S800" s="5">
        <v>346</v>
      </c>
      <c r="T800" s="17">
        <v>0.47826087474822998</v>
      </c>
      <c r="U800" s="5">
        <v>108</v>
      </c>
      <c r="V800" s="17">
        <v>0.28735631704330439</v>
      </c>
      <c r="W800" s="17">
        <v>5.7000000000000002E-2</v>
      </c>
      <c r="X800" s="17">
        <v>8.7000000000000008E-2</v>
      </c>
      <c r="Y800" s="17">
        <v>3.5000000000000003E-2</v>
      </c>
      <c r="Z800" s="17">
        <v>0.75900000000000001</v>
      </c>
      <c r="AA800" s="17">
        <v>6.3E-2</v>
      </c>
      <c r="AB800" s="17">
        <v>0</v>
      </c>
      <c r="AC800" s="17">
        <v>4.8000000000000001E-2</v>
      </c>
      <c r="AD800" s="17">
        <v>7.8E-2</v>
      </c>
      <c r="AE800" s="17">
        <v>0.14899999999999999</v>
      </c>
      <c r="AF800" s="5">
        <v>0</v>
      </c>
      <c r="AG800" s="31">
        <v>10010.099609375</v>
      </c>
      <c r="AH800" s="31">
        <v>10233.99</v>
      </c>
    </row>
    <row r="801" spans="1:34" x14ac:dyDescent="0.3">
      <c r="A801" s="4">
        <v>240904200</v>
      </c>
      <c r="B801" s="3" t="s">
        <v>106</v>
      </c>
      <c r="C801" s="3" t="s">
        <v>848</v>
      </c>
      <c r="D801" s="14">
        <v>79.571136474609375</v>
      </c>
      <c r="E801" s="14">
        <v>79.143669128417969</v>
      </c>
      <c r="F801" s="14">
        <v>78.75909423828125</v>
      </c>
      <c r="G801" s="14">
        <v>74.326942443847656</v>
      </c>
      <c r="H801" s="5">
        <v>556</v>
      </c>
      <c r="I801" s="15" t="s">
        <v>3981</v>
      </c>
      <c r="J801" s="15">
        <v>5</v>
      </c>
      <c r="K801" s="3" t="s">
        <v>3836</v>
      </c>
      <c r="L801" s="3" t="s">
        <v>3914</v>
      </c>
      <c r="M801" s="3" t="s">
        <v>3919</v>
      </c>
      <c r="N801" s="3" t="s">
        <v>3922</v>
      </c>
      <c r="O801" s="5">
        <v>275</v>
      </c>
      <c r="P801" s="17">
        <v>0.47244095802307129</v>
      </c>
      <c r="Q801" s="5">
        <v>72</v>
      </c>
      <c r="R801" s="17">
        <v>0.31645569205284119</v>
      </c>
      <c r="S801" s="5">
        <v>275</v>
      </c>
      <c r="T801" s="17">
        <v>0.39920949935913091</v>
      </c>
      <c r="U801" s="5">
        <v>72</v>
      </c>
      <c r="V801" s="17">
        <v>0.1666666716337204</v>
      </c>
      <c r="W801" s="17">
        <v>6.7000000000000004E-2</v>
      </c>
      <c r="X801" s="17">
        <v>0.122</v>
      </c>
      <c r="Y801" s="17">
        <v>9.0000000000000011E-3</v>
      </c>
      <c r="Z801" s="17">
        <v>0.745</v>
      </c>
      <c r="AA801" s="17">
        <v>5.6000000000000001E-2</v>
      </c>
      <c r="AB801" s="17">
        <v>2.000000094994903E-3</v>
      </c>
      <c r="AC801" s="17">
        <v>1.0999999999999999E-2</v>
      </c>
      <c r="AD801" s="17">
        <v>9.1999999999999998E-2</v>
      </c>
      <c r="AE801" s="17">
        <v>0.20599999999999999</v>
      </c>
      <c r="AF801" s="5">
        <v>0</v>
      </c>
      <c r="AG801" s="31">
        <v>9850.330078125</v>
      </c>
      <c r="AH801" s="31">
        <v>10266.76</v>
      </c>
    </row>
    <row r="802" spans="1:34" x14ac:dyDescent="0.3">
      <c r="A802" s="4">
        <v>240904220</v>
      </c>
      <c r="B802" s="3" t="s">
        <v>106</v>
      </c>
      <c r="C802" s="3" t="s">
        <v>849</v>
      </c>
      <c r="D802" s="14">
        <v>95.519683837890625</v>
      </c>
      <c r="E802" s="14">
        <v>91.521247863769531</v>
      </c>
      <c r="F802" s="14">
        <v>90.651741027832031</v>
      </c>
      <c r="G802" s="14">
        <v>90.988792419433594</v>
      </c>
      <c r="H802" s="5">
        <v>281</v>
      </c>
      <c r="I802" s="15" t="s">
        <v>3981</v>
      </c>
      <c r="J802" s="15">
        <v>5</v>
      </c>
      <c r="K802" s="3" t="s">
        <v>3836</v>
      </c>
      <c r="L802" s="3" t="s">
        <v>3914</v>
      </c>
      <c r="M802" s="3" t="s">
        <v>3919</v>
      </c>
      <c r="N802" s="3" t="s">
        <v>3922</v>
      </c>
      <c r="O802" s="5">
        <v>141</v>
      </c>
      <c r="P802" s="17">
        <v>0.83088237047195435</v>
      </c>
      <c r="Q802" s="5">
        <v>28</v>
      </c>
      <c r="R802" s="17">
        <v>0.80555558204650879</v>
      </c>
      <c r="S802" s="5">
        <v>141</v>
      </c>
      <c r="T802" s="17">
        <v>0.80147057771682739</v>
      </c>
      <c r="U802" s="5">
        <v>28</v>
      </c>
      <c r="V802" s="17">
        <v>0.6111111044883728</v>
      </c>
      <c r="W802" s="17">
        <v>2.5000000000000001E-2</v>
      </c>
      <c r="X802" s="17">
        <v>4.5999999999999999E-2</v>
      </c>
      <c r="Y802" s="17"/>
      <c r="Z802" s="17">
        <v>0.85099999999999998</v>
      </c>
      <c r="AA802" s="17">
        <v>0.06</v>
      </c>
      <c r="AB802" s="17">
        <v>1.7999999225139621E-2</v>
      </c>
      <c r="AC802" s="17"/>
      <c r="AD802" s="17">
        <v>8.8999999999999996E-2</v>
      </c>
      <c r="AE802" s="17">
        <v>6.4000000000000001E-2</v>
      </c>
      <c r="AF802" s="5">
        <v>0</v>
      </c>
      <c r="AG802" s="31">
        <v>11433.080078125</v>
      </c>
      <c r="AH802" s="31">
        <v>11928.96</v>
      </c>
    </row>
    <row r="803" spans="1:34" x14ac:dyDescent="0.3">
      <c r="A803" s="4">
        <v>1071541050</v>
      </c>
      <c r="B803" s="3" t="s">
        <v>509</v>
      </c>
      <c r="C803" s="3" t="s">
        <v>2008</v>
      </c>
      <c r="D803" s="14">
        <v>89.927970886230469</v>
      </c>
      <c r="E803" s="14">
        <v>90.47607421875</v>
      </c>
      <c r="F803" s="14">
        <v>87.6168212890625</v>
      </c>
      <c r="G803" s="14">
        <v>90.021369934082031</v>
      </c>
      <c r="H803" s="5">
        <v>402</v>
      </c>
      <c r="I803" s="15">
        <v>7</v>
      </c>
      <c r="J803" s="15">
        <v>12</v>
      </c>
      <c r="K803" s="3" t="s">
        <v>3822</v>
      </c>
      <c r="L803" s="3" t="s">
        <v>3913</v>
      </c>
      <c r="M803" s="3" t="s">
        <v>3916</v>
      </c>
      <c r="N803" s="3" t="s">
        <v>3921</v>
      </c>
      <c r="O803" s="5">
        <v>239</v>
      </c>
      <c r="P803" s="17">
        <v>0.51891893148422241</v>
      </c>
      <c r="Q803" s="5">
        <v>193</v>
      </c>
      <c r="R803" s="17">
        <v>0.51891893148422241</v>
      </c>
      <c r="S803" s="5">
        <v>239</v>
      </c>
      <c r="T803" s="17">
        <v>0.28977271914482122</v>
      </c>
      <c r="U803" s="5">
        <v>193</v>
      </c>
      <c r="V803" s="17">
        <v>0.28977271914482122</v>
      </c>
      <c r="W803" s="17"/>
      <c r="X803" s="17">
        <v>1.2E-2</v>
      </c>
      <c r="Y803" s="17"/>
      <c r="Z803" s="17">
        <v>0.97299999999999998</v>
      </c>
      <c r="AA803" s="17"/>
      <c r="AB803" s="17">
        <v>1.499999966472387E-2</v>
      </c>
      <c r="AC803" s="17"/>
      <c r="AD803" s="17">
        <v>9.4E-2</v>
      </c>
      <c r="AE803" s="17">
        <v>0.2019</v>
      </c>
      <c r="AF803" s="5">
        <v>1</v>
      </c>
      <c r="AG803" s="31">
        <v>9441.4296875</v>
      </c>
      <c r="AH803" s="31">
        <v>9828.5</v>
      </c>
    </row>
    <row r="804" spans="1:34" x14ac:dyDescent="0.3">
      <c r="A804" s="4">
        <v>1071544020</v>
      </c>
      <c r="B804" s="3" t="s">
        <v>509</v>
      </c>
      <c r="C804" s="3" t="s">
        <v>2009</v>
      </c>
      <c r="D804" s="14">
        <v>91.738075256347656</v>
      </c>
      <c r="E804" s="14">
        <v>90.768302917480469</v>
      </c>
      <c r="F804" s="14">
        <v>87.770805358886719</v>
      </c>
      <c r="G804" s="14">
        <v>88.069534301757813</v>
      </c>
      <c r="H804" s="5">
        <v>375</v>
      </c>
      <c r="I804" s="15" t="s">
        <v>3980</v>
      </c>
      <c r="J804" s="15">
        <v>6</v>
      </c>
      <c r="K804" s="3" t="s">
        <v>3822</v>
      </c>
      <c r="L804" s="3" t="s">
        <v>3913</v>
      </c>
      <c r="M804" s="3" t="s">
        <v>3916</v>
      </c>
      <c r="N804" s="3" t="s">
        <v>3921</v>
      </c>
      <c r="O804" s="5">
        <v>308</v>
      </c>
      <c r="P804" s="17">
        <v>0.39800995588302612</v>
      </c>
      <c r="Q804" s="5">
        <v>244</v>
      </c>
      <c r="R804" s="17">
        <v>0.39800995588302612</v>
      </c>
      <c r="S804" s="5">
        <v>308</v>
      </c>
      <c r="T804" s="17">
        <v>0.33830845355987549</v>
      </c>
      <c r="U804" s="5">
        <v>244</v>
      </c>
      <c r="V804" s="17">
        <v>0.33830845355987549</v>
      </c>
      <c r="W804" s="17"/>
      <c r="X804" s="17"/>
      <c r="Y804" s="17"/>
      <c r="Z804" s="17">
        <v>0.98399999999999999</v>
      </c>
      <c r="AA804" s="17"/>
      <c r="AB804" s="17">
        <v>1.6000000759959221E-2</v>
      </c>
      <c r="AC804" s="17"/>
      <c r="AD804" s="17">
        <v>0.107</v>
      </c>
      <c r="AE804" s="17">
        <v>0.5958</v>
      </c>
      <c r="AF804" s="5">
        <v>1</v>
      </c>
      <c r="AG804" s="31">
        <v>8247.2099609375</v>
      </c>
      <c r="AH804" s="31">
        <v>8670.39</v>
      </c>
    </row>
    <row r="805" spans="1:34" x14ac:dyDescent="0.3">
      <c r="A805" s="4">
        <v>1159023910</v>
      </c>
      <c r="B805" s="3" t="s">
        <v>536</v>
      </c>
      <c r="C805" s="3" t="s">
        <v>536</v>
      </c>
      <c r="D805" s="14">
        <v>88.371124267578125</v>
      </c>
      <c r="E805" s="14">
        <v>90.071380615234375</v>
      </c>
      <c r="F805" s="14">
        <v>88.570121765136719</v>
      </c>
      <c r="G805" s="14">
        <v>87.855751037597656</v>
      </c>
      <c r="H805" s="5">
        <v>235</v>
      </c>
      <c r="I805" s="15">
        <v>6</v>
      </c>
      <c r="J805" s="15">
        <v>8</v>
      </c>
      <c r="K805" s="3" t="s">
        <v>535</v>
      </c>
      <c r="L805" s="3" t="s">
        <v>3915</v>
      </c>
      <c r="M805" s="3" t="s">
        <v>3919</v>
      </c>
      <c r="N805" s="3" t="s">
        <v>3924</v>
      </c>
      <c r="O805" s="5">
        <v>461</v>
      </c>
      <c r="P805" s="17">
        <v>0.17567567527294159</v>
      </c>
      <c r="Q805" s="5">
        <v>461</v>
      </c>
      <c r="R805" s="17">
        <v>0.17567567527294159</v>
      </c>
      <c r="S805" s="5">
        <v>459</v>
      </c>
      <c r="T805" s="17">
        <v>0.1085972860455513</v>
      </c>
      <c r="U805" s="5">
        <v>459</v>
      </c>
      <c r="V805" s="17">
        <v>0.1085972860455513</v>
      </c>
      <c r="W805" s="17">
        <v>0.95300000000000007</v>
      </c>
      <c r="X805" s="17"/>
      <c r="Y805" s="17"/>
      <c r="Z805" s="17">
        <v>0.03</v>
      </c>
      <c r="AA805" s="17"/>
      <c r="AB805" s="17">
        <v>1.7000000923871991E-2</v>
      </c>
      <c r="AC805" s="17"/>
      <c r="AD805" s="17">
        <v>0.115</v>
      </c>
      <c r="AE805" s="17">
        <v>0.79200000000000004</v>
      </c>
      <c r="AF805" s="5">
        <v>1</v>
      </c>
      <c r="AG805" s="31">
        <v>10769.8203125</v>
      </c>
      <c r="AH805" s="31">
        <v>12777.72</v>
      </c>
    </row>
    <row r="806" spans="1:34" x14ac:dyDescent="0.3">
      <c r="A806" s="4">
        <v>81061050</v>
      </c>
      <c r="B806" s="3" t="s">
        <v>31</v>
      </c>
      <c r="C806" s="3" t="s">
        <v>608</v>
      </c>
      <c r="D806" s="14">
        <v>80.380615234375</v>
      </c>
      <c r="E806" s="14">
        <v>81.454811096191406</v>
      </c>
      <c r="F806" s="14">
        <v>84.861618041992188</v>
      </c>
      <c r="G806" s="14">
        <v>85.768547058105469</v>
      </c>
      <c r="H806" s="5">
        <v>228</v>
      </c>
      <c r="I806" s="15">
        <v>7</v>
      </c>
      <c r="J806" s="15">
        <v>12</v>
      </c>
      <c r="K806" s="3" t="s">
        <v>3803</v>
      </c>
      <c r="L806" s="3" t="s">
        <v>3908</v>
      </c>
      <c r="M806" s="3" t="s">
        <v>3916</v>
      </c>
      <c r="N806" s="3" t="s">
        <v>3921</v>
      </c>
      <c r="O806" s="5">
        <v>148</v>
      </c>
      <c r="P806" s="17">
        <v>0.48648649454116821</v>
      </c>
      <c r="Q806" s="5">
        <v>117</v>
      </c>
      <c r="R806" s="17">
        <v>0.48648649454116821</v>
      </c>
      <c r="S806" s="5">
        <v>149</v>
      </c>
      <c r="T806" s="17">
        <v>0.3684210479259491</v>
      </c>
      <c r="U806" s="5">
        <v>118</v>
      </c>
      <c r="V806" s="17">
        <v>0.3684210479259491</v>
      </c>
      <c r="W806" s="17">
        <v>3.1E-2</v>
      </c>
      <c r="X806" s="17"/>
      <c r="Y806" s="17"/>
      <c r="Z806" s="17">
        <v>0.93</v>
      </c>
      <c r="AA806" s="17"/>
      <c r="AB806" s="17">
        <v>3.9000000804662698E-2</v>
      </c>
      <c r="AC806" s="17"/>
      <c r="AD806" s="17">
        <v>0.127</v>
      </c>
      <c r="AE806" s="17">
        <v>0.4017</v>
      </c>
      <c r="AF806" s="5">
        <v>1</v>
      </c>
      <c r="AG806" s="31">
        <v>10515.01953125</v>
      </c>
      <c r="AH806" s="31">
        <v>11085.82</v>
      </c>
    </row>
    <row r="807" spans="1:34" x14ac:dyDescent="0.3">
      <c r="A807" s="4">
        <v>81064020</v>
      </c>
      <c r="B807" s="3" t="s">
        <v>31</v>
      </c>
      <c r="C807" s="3" t="s">
        <v>609</v>
      </c>
      <c r="D807" s="14">
        <v>88.143547058105469</v>
      </c>
      <c r="E807" s="14">
        <v>91.732460021972656</v>
      </c>
      <c r="F807" s="14">
        <v>87.836479187011719</v>
      </c>
      <c r="G807" s="14">
        <v>88.351432800292969</v>
      </c>
      <c r="H807" s="5">
        <v>239</v>
      </c>
      <c r="I807" s="15" t="s">
        <v>3981</v>
      </c>
      <c r="J807" s="15">
        <v>6</v>
      </c>
      <c r="K807" s="3" t="s">
        <v>3803</v>
      </c>
      <c r="L807" s="3" t="s">
        <v>3908</v>
      </c>
      <c r="M807" s="3" t="s">
        <v>3916</v>
      </c>
      <c r="N807" s="3" t="s">
        <v>3921</v>
      </c>
      <c r="O807" s="5">
        <v>176</v>
      </c>
      <c r="P807" s="17">
        <v>0.52631580829620361</v>
      </c>
      <c r="Q807" s="5">
        <v>130</v>
      </c>
      <c r="R807" s="17">
        <v>0.52631580829620361</v>
      </c>
      <c r="S807" s="5">
        <v>176</v>
      </c>
      <c r="T807" s="17">
        <v>0.51111114025115967</v>
      </c>
      <c r="U807" s="5">
        <v>130</v>
      </c>
      <c r="V807" s="17">
        <v>0.51111114025115967</v>
      </c>
      <c r="W807" s="17"/>
      <c r="X807" s="17"/>
      <c r="Y807" s="17"/>
      <c r="Z807" s="17">
        <v>0.95400000000000007</v>
      </c>
      <c r="AA807" s="17"/>
      <c r="AB807" s="17">
        <v>4.6000000089406967E-2</v>
      </c>
      <c r="AC807" s="17"/>
      <c r="AD807" s="17">
        <v>0.155</v>
      </c>
      <c r="AE807" s="17">
        <v>0.46689999999999998</v>
      </c>
      <c r="AF807" s="5">
        <v>1</v>
      </c>
      <c r="AG807" s="31">
        <v>10229.1103515625</v>
      </c>
      <c r="AH807" s="31">
        <v>11084.5</v>
      </c>
    </row>
    <row r="808" spans="1:34" x14ac:dyDescent="0.3">
      <c r="A808" s="4">
        <v>960933070</v>
      </c>
      <c r="B808" s="3" t="s">
        <v>447</v>
      </c>
      <c r="C808" s="3" t="s">
        <v>1833</v>
      </c>
      <c r="D808" s="14">
        <v>75.638389587402344</v>
      </c>
      <c r="E808" s="14">
        <v>76.741653442382813</v>
      </c>
      <c r="F808" s="14">
        <v>78.782630920410156</v>
      </c>
      <c r="G808" s="14">
        <v>77.428070068359375</v>
      </c>
      <c r="H808" s="5">
        <v>943</v>
      </c>
      <c r="I808" s="15">
        <v>6</v>
      </c>
      <c r="J808" s="15">
        <v>8</v>
      </c>
      <c r="K808" s="3" t="s">
        <v>3882</v>
      </c>
      <c r="L808" s="3" t="s">
        <v>3915</v>
      </c>
      <c r="M808" s="3" t="s">
        <v>3919</v>
      </c>
      <c r="N808" s="3" t="s">
        <v>3922</v>
      </c>
      <c r="O808" s="5">
        <v>1618</v>
      </c>
      <c r="P808" s="17">
        <v>0.47328245639801031</v>
      </c>
      <c r="Q808" s="5">
        <v>509</v>
      </c>
      <c r="R808" s="17">
        <v>0.31963470578193659</v>
      </c>
      <c r="S808" s="5">
        <v>1624</v>
      </c>
      <c r="T808" s="17">
        <v>0.40025252103805542</v>
      </c>
      <c r="U808" s="5">
        <v>514</v>
      </c>
      <c r="V808" s="17">
        <v>0.2142857164144516</v>
      </c>
      <c r="W808" s="17">
        <v>0.01</v>
      </c>
      <c r="X808" s="17">
        <v>6.5000000000000002E-2</v>
      </c>
      <c r="Y808" s="17">
        <v>5.1999999999999998E-2</v>
      </c>
      <c r="Z808" s="17">
        <v>0.83399999999999996</v>
      </c>
      <c r="AA808" s="17">
        <v>3.7999999999999999E-2</v>
      </c>
      <c r="AB808" s="17">
        <v>2.000000094994903E-3</v>
      </c>
      <c r="AC808" s="17">
        <v>2.5000000000000001E-2</v>
      </c>
      <c r="AD808" s="17">
        <v>0.17</v>
      </c>
      <c r="AE808" s="17">
        <v>4.7E-2</v>
      </c>
      <c r="AF808" s="5">
        <v>0</v>
      </c>
      <c r="AG808" s="31">
        <v>9900.990234375</v>
      </c>
      <c r="AH808" s="31">
        <v>10019.209999999999</v>
      </c>
    </row>
    <row r="809" spans="1:34" x14ac:dyDescent="0.3">
      <c r="A809" s="4">
        <v>960933080</v>
      </c>
      <c r="B809" s="3" t="s">
        <v>447</v>
      </c>
      <c r="C809" s="3" t="s">
        <v>1834</v>
      </c>
      <c r="D809" s="14">
        <v>75.672409057617188</v>
      </c>
      <c r="E809" s="14">
        <v>75.158035278320313</v>
      </c>
      <c r="F809" s="14">
        <v>76.498344421386719</v>
      </c>
      <c r="G809" s="14">
        <v>76.582870483398438</v>
      </c>
      <c r="H809" s="5">
        <v>729</v>
      </c>
      <c r="I809" s="15">
        <v>6</v>
      </c>
      <c r="J809" s="15">
        <v>8</v>
      </c>
      <c r="K809" s="3" t="s">
        <v>3882</v>
      </c>
      <c r="L809" s="3" t="s">
        <v>3915</v>
      </c>
      <c r="M809" s="3" t="s">
        <v>3919</v>
      </c>
      <c r="N809" s="3" t="s">
        <v>3922</v>
      </c>
      <c r="O809" s="5">
        <v>1256</v>
      </c>
      <c r="P809" s="17">
        <v>0.49155405163764948</v>
      </c>
      <c r="Q809" s="5">
        <v>409</v>
      </c>
      <c r="R809" s="17">
        <v>0.30538922548294067</v>
      </c>
      <c r="S809" s="5">
        <v>1256</v>
      </c>
      <c r="T809" s="17">
        <v>0.36993244290351868</v>
      </c>
      <c r="U809" s="5">
        <v>410</v>
      </c>
      <c r="V809" s="17">
        <v>0.185628741979599</v>
      </c>
      <c r="W809" s="17">
        <v>4.2999999999999997E-2</v>
      </c>
      <c r="X809" s="17">
        <v>6.2E-2</v>
      </c>
      <c r="Y809" s="17">
        <v>4.1000000000000002E-2</v>
      </c>
      <c r="Z809" s="17">
        <v>0.81200000000000006</v>
      </c>
      <c r="AA809" s="17">
        <v>4.1000000000000002E-2</v>
      </c>
      <c r="AB809" s="17">
        <v>1.0000000474974511E-3</v>
      </c>
      <c r="AC809" s="17">
        <v>2.5999999999999999E-2</v>
      </c>
      <c r="AD809" s="17">
        <v>0.155</v>
      </c>
      <c r="AE809" s="17">
        <v>4.9000000000000002E-2</v>
      </c>
      <c r="AF809" s="5">
        <v>0</v>
      </c>
      <c r="AG809" s="31">
        <v>9958.26953125</v>
      </c>
      <c r="AH809" s="31">
        <v>10059.870000000001</v>
      </c>
    </row>
    <row r="810" spans="1:34" x14ac:dyDescent="0.3">
      <c r="A810" s="4">
        <v>960934040</v>
      </c>
      <c r="B810" s="3" t="s">
        <v>447</v>
      </c>
      <c r="C810" s="3" t="s">
        <v>1835</v>
      </c>
      <c r="D810" s="14">
        <v>76.236709594726563</v>
      </c>
      <c r="E810" s="14">
        <v>76.598373413085938</v>
      </c>
      <c r="F810" s="14">
        <v>71.672782897949219</v>
      </c>
      <c r="G810" s="14">
        <v>71.716232299804688</v>
      </c>
      <c r="H810" s="5">
        <v>451</v>
      </c>
      <c r="I810" s="15" t="s">
        <v>3981</v>
      </c>
      <c r="J810" s="15">
        <v>5</v>
      </c>
      <c r="K810" s="3" t="s">
        <v>3882</v>
      </c>
      <c r="L810" s="3" t="s">
        <v>3915</v>
      </c>
      <c r="M810" s="3" t="s">
        <v>3919</v>
      </c>
      <c r="N810" s="3" t="s">
        <v>3922</v>
      </c>
      <c r="O810" s="5">
        <v>190</v>
      </c>
      <c r="P810" s="17">
        <v>0.59770113229751587</v>
      </c>
      <c r="Q810" s="5">
        <v>89</v>
      </c>
      <c r="R810" s="17">
        <v>0.48387095332145691</v>
      </c>
      <c r="S810" s="5">
        <v>190</v>
      </c>
      <c r="T810" s="17">
        <v>0.40229883790016169</v>
      </c>
      <c r="U810" s="5">
        <v>89</v>
      </c>
      <c r="V810" s="17">
        <v>0.25806450843811041</v>
      </c>
      <c r="W810" s="17">
        <v>4.7E-2</v>
      </c>
      <c r="X810" s="17">
        <v>0.04</v>
      </c>
      <c r="Y810" s="17">
        <v>3.1E-2</v>
      </c>
      <c r="Z810" s="17">
        <v>0.81400000000000006</v>
      </c>
      <c r="AA810" s="17">
        <v>6.9000000000000006E-2</v>
      </c>
      <c r="AB810" s="17">
        <v>0</v>
      </c>
      <c r="AC810" s="17">
        <v>6.4000000000000001E-2</v>
      </c>
      <c r="AD810" s="17">
        <v>0.186</v>
      </c>
      <c r="AE810" s="17">
        <v>6.3E-2</v>
      </c>
      <c r="AF810" s="5">
        <v>0</v>
      </c>
      <c r="AG810" s="31">
        <v>10229.4296875</v>
      </c>
      <c r="AH810" s="31">
        <v>10811.53</v>
      </c>
    </row>
    <row r="811" spans="1:34" x14ac:dyDescent="0.3">
      <c r="A811" s="4">
        <v>960934060</v>
      </c>
      <c r="B811" s="3" t="s">
        <v>447</v>
      </c>
      <c r="C811" s="3" t="s">
        <v>1836</v>
      </c>
      <c r="D811" s="14">
        <v>75.961814880371094</v>
      </c>
      <c r="E811" s="14">
        <v>77.138626098632813</v>
      </c>
      <c r="F811" s="14">
        <v>75.05877685546875</v>
      </c>
      <c r="G811" s="14">
        <v>75.073493957519531</v>
      </c>
      <c r="H811" s="5">
        <v>670</v>
      </c>
      <c r="I811" s="15" t="s">
        <v>3981</v>
      </c>
      <c r="J811" s="15">
        <v>5</v>
      </c>
      <c r="K811" s="3" t="s">
        <v>3882</v>
      </c>
      <c r="L811" s="3" t="s">
        <v>3915</v>
      </c>
      <c r="M811" s="3" t="s">
        <v>3919</v>
      </c>
      <c r="N811" s="3" t="s">
        <v>3922</v>
      </c>
      <c r="O811" s="5">
        <v>298</v>
      </c>
      <c r="P811" s="17">
        <v>0.5107913613319397</v>
      </c>
      <c r="Q811" s="5">
        <v>108</v>
      </c>
      <c r="R811" s="17">
        <v>0.3333333432674408</v>
      </c>
      <c r="S811" s="5">
        <v>298</v>
      </c>
      <c r="T811" s="17">
        <v>0.34532374143600458</v>
      </c>
      <c r="U811" s="5">
        <v>108</v>
      </c>
      <c r="V811" s="17">
        <v>0.20689655840396881</v>
      </c>
      <c r="W811" s="17">
        <v>2.1000000000000001E-2</v>
      </c>
      <c r="X811" s="17">
        <v>6.4000000000000001E-2</v>
      </c>
      <c r="Y811" s="17">
        <v>5.5E-2</v>
      </c>
      <c r="Z811" s="17">
        <v>0.79600000000000004</v>
      </c>
      <c r="AA811" s="17">
        <v>0.06</v>
      </c>
      <c r="AB811" s="17">
        <v>4.0000001899898052E-3</v>
      </c>
      <c r="AC811" s="17">
        <v>7.8E-2</v>
      </c>
      <c r="AD811" s="17">
        <v>0.13700000000000001</v>
      </c>
      <c r="AE811" s="17">
        <v>6.3E-2</v>
      </c>
      <c r="AF811" s="5">
        <v>0</v>
      </c>
      <c r="AG811" s="31">
        <v>9861.76953125</v>
      </c>
      <c r="AH811" s="31">
        <v>10509.23</v>
      </c>
    </row>
    <row r="812" spans="1:34" x14ac:dyDescent="0.3">
      <c r="A812" s="4">
        <v>960935020</v>
      </c>
      <c r="B812" s="3" t="s">
        <v>447</v>
      </c>
      <c r="C812" s="3" t="s">
        <v>1837</v>
      </c>
      <c r="D812" s="14">
        <v>81.031867980957031</v>
      </c>
      <c r="E812" s="14">
        <v>82.410079956054688</v>
      </c>
      <c r="F812" s="14">
        <v>79.17742919921875</v>
      </c>
      <c r="G812" s="14">
        <v>81.416938781738281</v>
      </c>
      <c r="H812" s="5">
        <v>449</v>
      </c>
      <c r="I812" s="15" t="s">
        <v>3981</v>
      </c>
      <c r="J812" s="15">
        <v>5</v>
      </c>
      <c r="K812" s="3" t="s">
        <v>3882</v>
      </c>
      <c r="L812" s="3" t="s">
        <v>3915</v>
      </c>
      <c r="M812" s="3" t="s">
        <v>3919</v>
      </c>
      <c r="N812" s="3" t="s">
        <v>3922</v>
      </c>
      <c r="O812" s="5">
        <v>200</v>
      </c>
      <c r="P812" s="17">
        <v>0.54736840724945068</v>
      </c>
      <c r="Q812" s="5">
        <v>52</v>
      </c>
      <c r="R812" s="17">
        <v>0.32608696818351751</v>
      </c>
      <c r="S812" s="5">
        <v>200</v>
      </c>
      <c r="T812" s="17">
        <v>0.30000001192092901</v>
      </c>
      <c r="U812" s="5">
        <v>52</v>
      </c>
      <c r="V812" s="17">
        <v>0.1086956486105919</v>
      </c>
      <c r="W812" s="17"/>
      <c r="X812" s="17">
        <v>2.7E-2</v>
      </c>
      <c r="Y812" s="17">
        <v>3.7999999999999999E-2</v>
      </c>
      <c r="Z812" s="17">
        <v>0.9</v>
      </c>
      <c r="AA812" s="17">
        <v>2.9000000000000001E-2</v>
      </c>
      <c r="AB812" s="17">
        <v>7.0000002160668373E-3</v>
      </c>
      <c r="AC812" s="17">
        <v>6.5000000000000002E-2</v>
      </c>
      <c r="AD812" s="17">
        <v>0.125</v>
      </c>
      <c r="AE812" s="17">
        <v>2.4E-2</v>
      </c>
      <c r="AF812" s="5">
        <v>0</v>
      </c>
      <c r="AG812" s="31">
        <v>11584.4697265625</v>
      </c>
      <c r="AH812" s="31">
        <v>11701.28</v>
      </c>
    </row>
    <row r="813" spans="1:34" x14ac:dyDescent="0.3">
      <c r="A813" s="4">
        <v>960935040</v>
      </c>
      <c r="B813" s="3" t="s">
        <v>447</v>
      </c>
      <c r="C813" s="3" t="s">
        <v>1838</v>
      </c>
      <c r="D813" s="14">
        <v>81.894660949707031</v>
      </c>
      <c r="E813" s="14">
        <v>79.580238342285156</v>
      </c>
      <c r="F813" s="14">
        <v>81.064323425292969</v>
      </c>
      <c r="G813" s="14">
        <v>81.926849365234375</v>
      </c>
      <c r="H813" s="5">
        <v>536</v>
      </c>
      <c r="I813" s="15" t="s">
        <v>3981</v>
      </c>
      <c r="J813" s="15">
        <v>5</v>
      </c>
      <c r="K813" s="3" t="s">
        <v>3882</v>
      </c>
      <c r="L813" s="3" t="s">
        <v>3915</v>
      </c>
      <c r="M813" s="3" t="s">
        <v>3919</v>
      </c>
      <c r="N813" s="3" t="s">
        <v>3922</v>
      </c>
      <c r="O813" s="5">
        <v>221</v>
      </c>
      <c r="P813" s="17">
        <v>0.63033175468444824</v>
      </c>
      <c r="Q813" s="5">
        <v>68</v>
      </c>
      <c r="R813" s="17">
        <v>0.36206895112991327</v>
      </c>
      <c r="S813" s="5">
        <v>221</v>
      </c>
      <c r="T813" s="17">
        <v>0.46919432282447809</v>
      </c>
      <c r="U813" s="5">
        <v>68</v>
      </c>
      <c r="V813" s="17">
        <v>0.22413793206214899</v>
      </c>
      <c r="W813" s="17">
        <v>2.4E-2</v>
      </c>
      <c r="X813" s="17">
        <v>3.6999999999999998E-2</v>
      </c>
      <c r="Y813" s="17">
        <v>1.2999999999999999E-2</v>
      </c>
      <c r="Z813" s="17">
        <v>0.88400000000000001</v>
      </c>
      <c r="AA813" s="17">
        <v>4.1000000000000002E-2</v>
      </c>
      <c r="AB813" s="17">
        <v>0</v>
      </c>
      <c r="AC813" s="17">
        <v>4.7E-2</v>
      </c>
      <c r="AD813" s="17">
        <v>0.151</v>
      </c>
      <c r="AE813" s="17">
        <v>2.8000000000000001E-2</v>
      </c>
      <c r="AF813" s="5">
        <v>0</v>
      </c>
      <c r="AG813" s="31">
        <v>9495.8798828125</v>
      </c>
      <c r="AH813" s="31">
        <v>9828.7000000000007</v>
      </c>
    </row>
    <row r="814" spans="1:34" x14ac:dyDescent="0.3">
      <c r="A814" s="4">
        <v>960935060</v>
      </c>
      <c r="B814" s="3" t="s">
        <v>447</v>
      </c>
      <c r="C814" s="3" t="s">
        <v>1839</v>
      </c>
      <c r="D814" s="14">
        <v>89.315666198730469</v>
      </c>
      <c r="E814" s="14">
        <v>88.259902954101563</v>
      </c>
      <c r="F814" s="14">
        <v>87.058113098144531</v>
      </c>
      <c r="G814" s="14">
        <v>85.749046325683594</v>
      </c>
      <c r="H814" s="5">
        <v>509</v>
      </c>
      <c r="I814" s="15" t="s">
        <v>3981</v>
      </c>
      <c r="J814" s="15">
        <v>5</v>
      </c>
      <c r="K814" s="3" t="s">
        <v>3882</v>
      </c>
      <c r="L814" s="3" t="s">
        <v>3915</v>
      </c>
      <c r="M814" s="3" t="s">
        <v>3919</v>
      </c>
      <c r="N814" s="3" t="s">
        <v>3922</v>
      </c>
      <c r="O814" s="5">
        <v>206</v>
      </c>
      <c r="P814" s="17">
        <v>0.56084656715393066</v>
      </c>
      <c r="Q814" s="5">
        <v>88</v>
      </c>
      <c r="R814" s="17">
        <v>0.40579709410667419</v>
      </c>
      <c r="S814" s="5">
        <v>206</v>
      </c>
      <c r="T814" s="17">
        <v>0.4285714328289032</v>
      </c>
      <c r="U814" s="5">
        <v>88</v>
      </c>
      <c r="V814" s="17">
        <v>0.23188406229019171</v>
      </c>
      <c r="W814" s="17">
        <v>3.1E-2</v>
      </c>
      <c r="X814" s="17">
        <v>4.4999999999999998E-2</v>
      </c>
      <c r="Y814" s="17">
        <v>5.8999999999999997E-2</v>
      </c>
      <c r="Z814" s="17">
        <v>0.82500000000000007</v>
      </c>
      <c r="AA814" s="17">
        <v>3.9E-2</v>
      </c>
      <c r="AB814" s="17">
        <v>0</v>
      </c>
      <c r="AC814" s="17">
        <v>9.1999999999999998E-2</v>
      </c>
      <c r="AD814" s="17">
        <v>0.159</v>
      </c>
      <c r="AE814" s="17">
        <v>5.7000000000000002E-2</v>
      </c>
      <c r="AF814" s="5">
        <v>0</v>
      </c>
      <c r="AG814" s="31">
        <v>10035.33984375</v>
      </c>
      <c r="AH814" s="31">
        <v>10727.9</v>
      </c>
    </row>
    <row r="815" spans="1:34" x14ac:dyDescent="0.3">
      <c r="A815" s="4">
        <v>960935070</v>
      </c>
      <c r="B815" s="3" t="s">
        <v>447</v>
      </c>
      <c r="C815" s="3" t="s">
        <v>1840</v>
      </c>
      <c r="D815" s="14">
        <v>82.633544921875</v>
      </c>
      <c r="E815" s="14">
        <v>81.086326599121094</v>
      </c>
      <c r="F815" s="14">
        <v>80.479019165039063</v>
      </c>
      <c r="G815" s="14">
        <v>81.331077575683594</v>
      </c>
      <c r="H815" s="5">
        <v>560</v>
      </c>
      <c r="I815" s="15" t="s">
        <v>3981</v>
      </c>
      <c r="J815" s="15">
        <v>5</v>
      </c>
      <c r="K815" s="3" t="s">
        <v>3882</v>
      </c>
      <c r="L815" s="3" t="s">
        <v>3915</v>
      </c>
      <c r="M815" s="3" t="s">
        <v>3919</v>
      </c>
      <c r="N815" s="3" t="s">
        <v>3922</v>
      </c>
      <c r="O815" s="5">
        <v>314</v>
      </c>
      <c r="P815" s="17">
        <v>0.60536396503448486</v>
      </c>
      <c r="Q815" s="5">
        <v>128</v>
      </c>
      <c r="R815" s="17">
        <v>0.38297873735427862</v>
      </c>
      <c r="S815" s="5">
        <v>313</v>
      </c>
      <c r="T815" s="17">
        <v>0.42366412281990051</v>
      </c>
      <c r="U815" s="5">
        <v>128</v>
      </c>
      <c r="V815" s="17">
        <v>0.2210526317358017</v>
      </c>
      <c r="W815" s="17">
        <v>1.4E-2</v>
      </c>
      <c r="X815" s="17">
        <v>3.5999999999999997E-2</v>
      </c>
      <c r="Y815" s="17">
        <v>4.8000000000000001E-2</v>
      </c>
      <c r="Z815" s="17">
        <v>0.85699999999999998</v>
      </c>
      <c r="AA815" s="17">
        <v>4.4999999999999998E-2</v>
      </c>
      <c r="AB815" s="17">
        <v>0</v>
      </c>
      <c r="AC815" s="17">
        <v>7.1000000000000008E-2</v>
      </c>
      <c r="AD815" s="17">
        <v>0.13900000000000001</v>
      </c>
      <c r="AE815" s="17">
        <v>2.5999999999999999E-2</v>
      </c>
      <c r="AF815" s="5">
        <v>0</v>
      </c>
      <c r="AG815" s="31">
        <v>10140.5302734375</v>
      </c>
      <c r="AH815" s="31">
        <v>10514.2</v>
      </c>
    </row>
    <row r="816" spans="1:34" x14ac:dyDescent="0.3">
      <c r="A816" s="4">
        <v>581061050</v>
      </c>
      <c r="B816" s="3" t="s">
        <v>295</v>
      </c>
      <c r="C816" s="3" t="s">
        <v>1420</v>
      </c>
      <c r="D816" s="14">
        <v>80.782234191894531</v>
      </c>
      <c r="E816" s="14">
        <v>80.411941528320313</v>
      </c>
      <c r="F816" s="14">
        <v>82.108146667480469</v>
      </c>
      <c r="G816" s="14">
        <v>83.510856628417969</v>
      </c>
      <c r="H816" s="5">
        <v>102</v>
      </c>
      <c r="I816" s="15">
        <v>6</v>
      </c>
      <c r="J816" s="15">
        <v>12</v>
      </c>
      <c r="K816" s="3" t="s">
        <v>3820</v>
      </c>
      <c r="L816" s="3" t="s">
        <v>3911</v>
      </c>
      <c r="M816" s="3" t="s">
        <v>3917</v>
      </c>
      <c r="N816" s="3" t="s">
        <v>3921</v>
      </c>
      <c r="O816" s="5">
        <v>85</v>
      </c>
      <c r="P816" s="17">
        <v>0.42592594027519232</v>
      </c>
      <c r="Q816" s="5">
        <v>50</v>
      </c>
      <c r="R816" s="17">
        <v>0.375</v>
      </c>
      <c r="S816" s="5">
        <v>85</v>
      </c>
      <c r="T816" s="17">
        <v>0.38235294818878168</v>
      </c>
      <c r="U816" s="5">
        <v>50</v>
      </c>
      <c r="V816" s="17">
        <v>0.28571429848670959</v>
      </c>
      <c r="W816" s="17"/>
      <c r="X816" s="17">
        <v>5.8999999999999997E-2</v>
      </c>
      <c r="Y816" s="17"/>
      <c r="Z816" s="17">
        <v>0.94100000000000006</v>
      </c>
      <c r="AA816" s="17"/>
      <c r="AB816" s="17">
        <v>0</v>
      </c>
      <c r="AC816" s="17"/>
      <c r="AD816" s="17">
        <v>0.19600000000000001</v>
      </c>
      <c r="AE816" s="17">
        <v>0.46700000000000003</v>
      </c>
      <c r="AF816" s="5">
        <v>0</v>
      </c>
      <c r="AG816" s="31">
        <v>12482.4501953125</v>
      </c>
      <c r="AH816" s="31">
        <v>13045.25</v>
      </c>
    </row>
    <row r="817" spans="1:34" x14ac:dyDescent="0.3">
      <c r="A817" s="4">
        <v>581064020</v>
      </c>
      <c r="B817" s="3" t="s">
        <v>295</v>
      </c>
      <c r="C817" s="3" t="s">
        <v>1421</v>
      </c>
      <c r="D817" s="14">
        <v>78.483917236328125</v>
      </c>
      <c r="E817" s="14">
        <v>77.246139526367188</v>
      </c>
      <c r="F817" s="14">
        <v>77.8531494140625</v>
      </c>
      <c r="G817" s="14">
        <v>79.532943725585938</v>
      </c>
      <c r="H817" s="5">
        <v>72</v>
      </c>
      <c r="I817" s="15" t="s">
        <v>3980</v>
      </c>
      <c r="J817" s="15">
        <v>5</v>
      </c>
      <c r="K817" s="3" t="s">
        <v>3820</v>
      </c>
      <c r="L817" s="3" t="s">
        <v>3911</v>
      </c>
      <c r="M817" s="3" t="s">
        <v>3917</v>
      </c>
      <c r="N817" s="3" t="s">
        <v>3921</v>
      </c>
      <c r="O817" s="5">
        <v>36</v>
      </c>
      <c r="P817" s="17">
        <v>0.44736841320991522</v>
      </c>
      <c r="Q817" s="5">
        <v>24</v>
      </c>
      <c r="R817" s="17">
        <v>0.25</v>
      </c>
      <c r="S817" s="5">
        <v>36</v>
      </c>
      <c r="T817" s="17">
        <v>0.1578947305679321</v>
      </c>
      <c r="U817" s="5">
        <v>24</v>
      </c>
      <c r="V817" s="17">
        <v>0.125</v>
      </c>
      <c r="W817" s="17"/>
      <c r="X817" s="17">
        <v>6.9000000000000006E-2</v>
      </c>
      <c r="Y817" s="17"/>
      <c r="Z817" s="17">
        <v>0.93100000000000005</v>
      </c>
      <c r="AA817" s="17"/>
      <c r="AB817" s="17">
        <v>0</v>
      </c>
      <c r="AC817" s="17"/>
      <c r="AD817" s="17">
        <v>0.29199999999999998</v>
      </c>
      <c r="AE817" s="17">
        <v>0.438</v>
      </c>
      <c r="AF817" s="5">
        <v>0</v>
      </c>
      <c r="AG817" s="31">
        <v>15494.2998046875</v>
      </c>
      <c r="AH817" s="31">
        <v>15889.83</v>
      </c>
    </row>
    <row r="818" spans="1:34" x14ac:dyDescent="0.3">
      <c r="A818" s="4">
        <v>591144020</v>
      </c>
      <c r="B818" s="3" t="s">
        <v>301</v>
      </c>
      <c r="C818" s="3" t="s">
        <v>1431</v>
      </c>
      <c r="D818" s="14">
        <v>101.7336502075195</v>
      </c>
      <c r="E818" s="14">
        <v>100.25523376464839</v>
      </c>
      <c r="F818" s="14">
        <v>94.013626098632813</v>
      </c>
      <c r="G818" s="14">
        <v>91.867080688476563</v>
      </c>
      <c r="H818" s="5">
        <v>55</v>
      </c>
      <c r="I818" s="15" t="s">
        <v>3980</v>
      </c>
      <c r="J818" s="15">
        <v>8</v>
      </c>
      <c r="K818" s="3" t="s">
        <v>3877</v>
      </c>
      <c r="L818" s="3" t="s">
        <v>3912</v>
      </c>
      <c r="M818" s="3" t="s">
        <v>3916</v>
      </c>
      <c r="N818" s="3" t="s">
        <v>3921</v>
      </c>
      <c r="O818" s="5">
        <v>54</v>
      </c>
      <c r="P818" s="17">
        <v>0.32432430982589722</v>
      </c>
      <c r="Q818" s="5">
        <v>31</v>
      </c>
      <c r="R818" s="17">
        <v>0</v>
      </c>
      <c r="S818" s="5">
        <v>54</v>
      </c>
      <c r="T818" s="17">
        <v>0.32432430982589722</v>
      </c>
      <c r="U818" s="5">
        <v>31</v>
      </c>
      <c r="V818" s="17">
        <v>0.125</v>
      </c>
      <c r="W818" s="17"/>
      <c r="X818" s="17"/>
      <c r="Y818" s="17"/>
      <c r="Z818" s="17">
        <v>0.89100000000000001</v>
      </c>
      <c r="AA818" s="17"/>
      <c r="AB818" s="17">
        <v>0.1089999973773956</v>
      </c>
      <c r="AC818" s="17"/>
      <c r="AD818" s="17"/>
      <c r="AE818" s="17">
        <v>0.35199999999999998</v>
      </c>
      <c r="AF818" s="5">
        <v>0</v>
      </c>
      <c r="AG818" s="31">
        <v>12699.5400390625</v>
      </c>
      <c r="AH818" s="31">
        <v>14262.38</v>
      </c>
    </row>
    <row r="819" spans="1:34" x14ac:dyDescent="0.3">
      <c r="A819" s="4">
        <v>290013000</v>
      </c>
      <c r="B819" s="3" t="s">
        <v>125</v>
      </c>
      <c r="C819" s="3" t="s">
        <v>915</v>
      </c>
      <c r="D819" s="14">
        <v>84.475395202636719</v>
      </c>
      <c r="E819" s="14">
        <v>86.613136291503906</v>
      </c>
      <c r="F819" s="14">
        <v>83.130607604980469</v>
      </c>
      <c r="G819" s="14">
        <v>87.077224731445313</v>
      </c>
      <c r="H819" s="5">
        <v>38</v>
      </c>
      <c r="I819" s="15">
        <v>7</v>
      </c>
      <c r="J819" s="15">
        <v>8</v>
      </c>
      <c r="K819" s="3" t="s">
        <v>3830</v>
      </c>
      <c r="L819" s="3" t="s">
        <v>3907</v>
      </c>
      <c r="M819" s="3" t="s">
        <v>3917</v>
      </c>
      <c r="N819" s="3" t="s">
        <v>3921</v>
      </c>
      <c r="O819" s="5">
        <v>103</v>
      </c>
      <c r="P819" s="17">
        <v>0.22857142984867099</v>
      </c>
      <c r="Q819" s="5">
        <v>57</v>
      </c>
      <c r="R819" s="17">
        <v>0</v>
      </c>
      <c r="S819" s="5">
        <v>103</v>
      </c>
      <c r="T819" s="17">
        <v>0.1428571492433548</v>
      </c>
      <c r="U819" s="5">
        <v>57</v>
      </c>
      <c r="V819" s="17">
        <v>6.25E-2</v>
      </c>
      <c r="W819" s="17"/>
      <c r="X819" s="17"/>
      <c r="Y819" s="17"/>
      <c r="Z819" s="17">
        <v>0.97399999999999998</v>
      </c>
      <c r="AA819" s="17"/>
      <c r="AB819" s="17">
        <v>2.60000005364418E-2</v>
      </c>
      <c r="AC819" s="17"/>
      <c r="AD819" s="17"/>
      <c r="AE819" s="17">
        <v>0.45700000000000002</v>
      </c>
      <c r="AF819" s="5">
        <v>0</v>
      </c>
      <c r="AG819" s="31">
        <v>8669.6904296875</v>
      </c>
      <c r="AH819" s="31">
        <v>12310.3</v>
      </c>
    </row>
    <row r="820" spans="1:34" x14ac:dyDescent="0.3">
      <c r="A820" s="4">
        <v>290014020</v>
      </c>
      <c r="B820" s="3" t="s">
        <v>125</v>
      </c>
      <c r="C820" s="3" t="s">
        <v>916</v>
      </c>
      <c r="D820" s="14">
        <v>85.829696655273438</v>
      </c>
      <c r="E820" s="14">
        <v>86.712638854980469</v>
      </c>
      <c r="F820" s="14">
        <v>86.549446105957031</v>
      </c>
      <c r="G820" s="14">
        <v>87.079437255859375</v>
      </c>
      <c r="H820" s="5">
        <v>149</v>
      </c>
      <c r="I820" s="15" t="s">
        <v>3980</v>
      </c>
      <c r="J820" s="15">
        <v>6</v>
      </c>
      <c r="K820" s="3" t="s">
        <v>3830</v>
      </c>
      <c r="L820" s="3" t="s">
        <v>3907</v>
      </c>
      <c r="M820" s="3" t="s">
        <v>3917</v>
      </c>
      <c r="N820" s="3" t="s">
        <v>3921</v>
      </c>
      <c r="O820" s="5">
        <v>81</v>
      </c>
      <c r="P820" s="17">
        <v>0.39772728085517878</v>
      </c>
      <c r="Q820" s="5">
        <v>53</v>
      </c>
      <c r="R820" s="17">
        <v>0.3214285671710968</v>
      </c>
      <c r="S820" s="5">
        <v>81</v>
      </c>
      <c r="T820" s="17">
        <v>0.45454546809196472</v>
      </c>
      <c r="U820" s="5">
        <v>53</v>
      </c>
      <c r="V820" s="17">
        <v>0.25</v>
      </c>
      <c r="W820" s="17"/>
      <c r="X820" s="17"/>
      <c r="Y820" s="17"/>
      <c r="Z820" s="17">
        <v>0.96</v>
      </c>
      <c r="AA820" s="17"/>
      <c r="AB820" s="17">
        <v>3.9999999105930328E-2</v>
      </c>
      <c r="AC820" s="17"/>
      <c r="AD820" s="17">
        <v>0.121</v>
      </c>
      <c r="AE820" s="17">
        <v>0.63800000000000001</v>
      </c>
      <c r="AF820" s="5">
        <v>0</v>
      </c>
      <c r="AG820" s="31">
        <v>6002.14990234375</v>
      </c>
      <c r="AH820" s="31">
        <v>9780.58</v>
      </c>
    </row>
    <row r="821" spans="1:34" x14ac:dyDescent="0.3">
      <c r="A821" s="4">
        <v>391393050</v>
      </c>
      <c r="B821" s="3" t="s">
        <v>174</v>
      </c>
      <c r="C821" s="3" t="s">
        <v>1024</v>
      </c>
      <c r="D821" s="14">
        <v>84.820098876953125</v>
      </c>
      <c r="E821" s="14">
        <v>83.850914001464844</v>
      </c>
      <c r="F821" s="14">
        <v>89.01190185546875</v>
      </c>
      <c r="G821" s="14">
        <v>87.13311767578125</v>
      </c>
      <c r="H821" s="5">
        <v>357</v>
      </c>
      <c r="I821" s="15">
        <v>7</v>
      </c>
      <c r="J821" s="15">
        <v>8</v>
      </c>
      <c r="K821" s="3" t="s">
        <v>3823</v>
      </c>
      <c r="L821" s="3" t="s">
        <v>3907</v>
      </c>
      <c r="M821" s="3" t="s">
        <v>3917</v>
      </c>
      <c r="N821" s="3" t="s">
        <v>3924</v>
      </c>
      <c r="O821" s="5">
        <v>626</v>
      </c>
      <c r="P821" s="17">
        <v>0.52321982383728027</v>
      </c>
      <c r="Q821" s="5">
        <v>214</v>
      </c>
      <c r="R821" s="17">
        <v>0.36440679430961609</v>
      </c>
      <c r="S821" s="5">
        <v>626</v>
      </c>
      <c r="T821" s="17">
        <v>0.42901235818862921</v>
      </c>
      <c r="U821" s="5">
        <v>214</v>
      </c>
      <c r="V821" s="17">
        <v>0.2689075767993927</v>
      </c>
      <c r="W821" s="17"/>
      <c r="X821" s="17">
        <v>3.9E-2</v>
      </c>
      <c r="Y821" s="17"/>
      <c r="Z821" s="17">
        <v>0.93300000000000005</v>
      </c>
      <c r="AA821" s="17">
        <v>1.4E-2</v>
      </c>
      <c r="AB821" s="17">
        <v>1.4000000432133669E-2</v>
      </c>
      <c r="AC821" s="17">
        <v>2.8000000000000001E-2</v>
      </c>
      <c r="AD821" s="17">
        <v>0.106</v>
      </c>
      <c r="AE821" s="17">
        <v>0.312</v>
      </c>
      <c r="AF821" s="5">
        <v>0</v>
      </c>
      <c r="AG821" s="31">
        <v>10011.25</v>
      </c>
      <c r="AH821" s="31">
        <v>10538.1</v>
      </c>
    </row>
    <row r="822" spans="1:34" x14ac:dyDescent="0.3">
      <c r="A822" s="4">
        <v>391394040</v>
      </c>
      <c r="B822" s="3" t="s">
        <v>174</v>
      </c>
      <c r="C822" s="3" t="s">
        <v>1025</v>
      </c>
      <c r="D822" s="14">
        <v>87.624443054199219</v>
      </c>
      <c r="E822" s="14">
        <v>85.2666015625</v>
      </c>
      <c r="F822" s="14">
        <v>86.220077514648438</v>
      </c>
      <c r="G822" s="14">
        <v>84.697128295898438</v>
      </c>
      <c r="H822" s="5">
        <v>491</v>
      </c>
      <c r="I822" s="15">
        <v>4</v>
      </c>
      <c r="J822" s="15">
        <v>6</v>
      </c>
      <c r="K822" s="3" t="s">
        <v>3823</v>
      </c>
      <c r="L822" s="3" t="s">
        <v>3907</v>
      </c>
      <c r="M822" s="3" t="s">
        <v>3917</v>
      </c>
      <c r="N822" s="3" t="s">
        <v>3924</v>
      </c>
      <c r="O822" s="5">
        <v>826</v>
      </c>
      <c r="P822" s="17">
        <v>0.59322035312652588</v>
      </c>
      <c r="Q822" s="5">
        <v>336</v>
      </c>
      <c r="R822" s="17">
        <v>0.41860464215278631</v>
      </c>
      <c r="S822" s="5">
        <v>824</v>
      </c>
      <c r="T822" s="17">
        <v>0.43736729025840759</v>
      </c>
      <c r="U822" s="5">
        <v>336</v>
      </c>
      <c r="V822" s="17">
        <v>0.26744186878204351</v>
      </c>
      <c r="W822" s="17"/>
      <c r="X822" s="17">
        <v>0.02</v>
      </c>
      <c r="Y822" s="17">
        <v>1.2E-2</v>
      </c>
      <c r="Z822" s="17">
        <v>0.92300000000000004</v>
      </c>
      <c r="AA822" s="17">
        <v>3.9E-2</v>
      </c>
      <c r="AB822" s="17">
        <v>6.0000000521540642E-3</v>
      </c>
      <c r="AC822" s="17">
        <v>2.7E-2</v>
      </c>
      <c r="AD822" s="17">
        <v>7.6999999999999999E-2</v>
      </c>
      <c r="AE822" s="17">
        <v>0.30099999999999999</v>
      </c>
      <c r="AF822" s="5">
        <v>0</v>
      </c>
      <c r="AG822" s="31">
        <v>9190.2802734375</v>
      </c>
      <c r="AH822" s="31">
        <v>9391.5400000000009</v>
      </c>
    </row>
    <row r="823" spans="1:34" x14ac:dyDescent="0.3">
      <c r="A823" s="4">
        <v>480751050</v>
      </c>
      <c r="B823" s="3" t="s">
        <v>224</v>
      </c>
      <c r="C823" s="3" t="s">
        <v>1209</v>
      </c>
      <c r="D823" s="14">
        <v>95.815498352050781</v>
      </c>
      <c r="E823" s="14">
        <v>92.073959350585938</v>
      </c>
      <c r="F823" s="14">
        <v>79.79376220703125</v>
      </c>
      <c r="G823" s="14">
        <v>82.317459106445313</v>
      </c>
      <c r="H823" s="5">
        <v>385</v>
      </c>
      <c r="I823" s="15">
        <v>6</v>
      </c>
      <c r="J823" s="15">
        <v>12</v>
      </c>
      <c r="K823" s="3" t="s">
        <v>3879</v>
      </c>
      <c r="L823" s="3" t="s">
        <v>3914</v>
      </c>
      <c r="M823" s="3" t="s">
        <v>3919</v>
      </c>
      <c r="N823" s="3" t="s">
        <v>3921</v>
      </c>
      <c r="O823" s="5">
        <v>292</v>
      </c>
      <c r="P823" s="17">
        <v>0.59512197971343994</v>
      </c>
      <c r="Q823" s="5">
        <v>63</v>
      </c>
      <c r="R823" s="17">
        <v>0.27906978130340582</v>
      </c>
      <c r="S823" s="5">
        <v>291</v>
      </c>
      <c r="T823" s="17">
        <v>0.28804346919059748</v>
      </c>
      <c r="U823" s="5">
        <v>63</v>
      </c>
      <c r="V823" s="17">
        <v>0.10000000149011611</v>
      </c>
      <c r="W823" s="17">
        <v>2.3E-2</v>
      </c>
      <c r="X823" s="17">
        <v>5.1999999999999998E-2</v>
      </c>
      <c r="Y823" s="17"/>
      <c r="Z823" s="17">
        <v>0.875</v>
      </c>
      <c r="AA823" s="17">
        <v>2.1000000000000001E-2</v>
      </c>
      <c r="AB823" s="17">
        <v>2.899999916553497E-2</v>
      </c>
      <c r="AC823" s="17"/>
      <c r="AD823" s="17">
        <v>5.7000000000000002E-2</v>
      </c>
      <c r="AE823" s="17">
        <v>0.13600000000000001</v>
      </c>
      <c r="AF823" s="5">
        <v>0</v>
      </c>
      <c r="AG823" s="31">
        <v>9723.1201171875</v>
      </c>
      <c r="AH823" s="31">
        <v>10414.27</v>
      </c>
    </row>
    <row r="824" spans="1:34" x14ac:dyDescent="0.3">
      <c r="A824" s="4">
        <v>480754020</v>
      </c>
      <c r="B824" s="3" t="s">
        <v>224</v>
      </c>
      <c r="C824" s="3" t="s">
        <v>1210</v>
      </c>
      <c r="D824" s="14">
        <v>73.753700256347656</v>
      </c>
      <c r="E824" s="14">
        <v>74.216758728027344</v>
      </c>
      <c r="F824" s="14">
        <v>80.224769592285156</v>
      </c>
      <c r="G824" s="14">
        <v>79.35955810546875</v>
      </c>
      <c r="H824" s="5">
        <v>302</v>
      </c>
      <c r="I824" s="15" t="s">
        <v>3980</v>
      </c>
      <c r="J824" s="15">
        <v>5</v>
      </c>
      <c r="K824" s="3" t="s">
        <v>3879</v>
      </c>
      <c r="L824" s="3" t="s">
        <v>3914</v>
      </c>
      <c r="M824" s="3" t="s">
        <v>3919</v>
      </c>
      <c r="N824" s="3" t="s">
        <v>3921</v>
      </c>
      <c r="O824" s="5">
        <v>143</v>
      </c>
      <c r="P824" s="17">
        <v>0.39855071902275091</v>
      </c>
      <c r="Q824" s="5">
        <v>41</v>
      </c>
      <c r="R824" s="17">
        <v>0.17241379618644709</v>
      </c>
      <c r="S824" s="5">
        <v>143</v>
      </c>
      <c r="T824" s="17">
        <v>0.37681159377098078</v>
      </c>
      <c r="U824" s="5">
        <v>41</v>
      </c>
      <c r="V824" s="17">
        <v>0.20689655840396881</v>
      </c>
      <c r="W824" s="17"/>
      <c r="X824" s="17">
        <v>0.02</v>
      </c>
      <c r="Y824" s="17"/>
      <c r="Z824" s="17">
        <v>0.93400000000000005</v>
      </c>
      <c r="AA824" s="17">
        <v>2.3E-2</v>
      </c>
      <c r="AB824" s="17">
        <v>2.300000004470348E-2</v>
      </c>
      <c r="AC824" s="17"/>
      <c r="AD824" s="17">
        <v>9.6000000000000002E-2</v>
      </c>
      <c r="AE824" s="17">
        <v>6.8000000000000005E-2</v>
      </c>
      <c r="AF824" s="5">
        <v>0</v>
      </c>
      <c r="AG824" s="31">
        <v>9215.8798828125</v>
      </c>
      <c r="AH824" s="31">
        <v>9856.33</v>
      </c>
    </row>
    <row r="825" spans="1:34" x14ac:dyDescent="0.3">
      <c r="A825" s="4">
        <v>361334020</v>
      </c>
      <c r="B825" s="3" t="s">
        <v>157</v>
      </c>
      <c r="C825" s="3" t="s">
        <v>977</v>
      </c>
      <c r="D825" s="14">
        <v>83.266571044921875</v>
      </c>
      <c r="E825" s="14">
        <v>83.6319580078125</v>
      </c>
      <c r="F825" s="14">
        <v>77.271369934082031</v>
      </c>
      <c r="G825" s="14">
        <v>79.018051147460938</v>
      </c>
      <c r="H825" s="5">
        <v>295</v>
      </c>
      <c r="I825" s="15" t="s">
        <v>3980</v>
      </c>
      <c r="J825" s="15">
        <v>8</v>
      </c>
      <c r="K825" s="3" t="s">
        <v>3840</v>
      </c>
      <c r="L825" s="3" t="s">
        <v>3913</v>
      </c>
      <c r="M825" s="3" t="s">
        <v>3917</v>
      </c>
      <c r="N825" s="3" t="s">
        <v>3923</v>
      </c>
      <c r="O825" s="5">
        <v>276</v>
      </c>
      <c r="P825" s="17">
        <v>0.47593581676483149</v>
      </c>
      <c r="Q825" s="5">
        <v>133</v>
      </c>
      <c r="R825" s="17">
        <v>0.35164836049079901</v>
      </c>
      <c r="S825" s="5">
        <v>276</v>
      </c>
      <c r="T825" s="17">
        <v>0.33689838647842407</v>
      </c>
      <c r="U825" s="5">
        <v>133</v>
      </c>
      <c r="V825" s="17">
        <v>0.2417582422494888</v>
      </c>
      <c r="W825" s="17">
        <v>1.7000000000000001E-2</v>
      </c>
      <c r="X825" s="17"/>
      <c r="Y825" s="17"/>
      <c r="Z825" s="17">
        <v>0.93200000000000005</v>
      </c>
      <c r="AA825" s="17">
        <v>5.0999999999999997E-2</v>
      </c>
      <c r="AB825" s="17">
        <v>0</v>
      </c>
      <c r="AC825" s="17"/>
      <c r="AD825" s="17">
        <v>0.18</v>
      </c>
      <c r="AE825" s="17">
        <v>0.39600000000000002</v>
      </c>
      <c r="AF825" s="5">
        <v>0</v>
      </c>
      <c r="AG825" s="31">
        <v>8658.4697265625</v>
      </c>
      <c r="AH825" s="31">
        <v>10659.24</v>
      </c>
    </row>
    <row r="826" spans="1:34" x14ac:dyDescent="0.3">
      <c r="A826" s="4">
        <v>821083000</v>
      </c>
      <c r="B826" s="3" t="s">
        <v>391</v>
      </c>
      <c r="C826" s="3" t="s">
        <v>1604</v>
      </c>
      <c r="D826" s="14">
        <v>87.786705017089844</v>
      </c>
      <c r="E826" s="14">
        <v>86.724945068359375</v>
      </c>
      <c r="F826" s="14">
        <v>90.924324035644531</v>
      </c>
      <c r="G826" s="14">
        <v>91.007614135742188</v>
      </c>
      <c r="H826" s="5">
        <v>157</v>
      </c>
      <c r="I826" s="15">
        <v>6</v>
      </c>
      <c r="J826" s="15">
        <v>8</v>
      </c>
      <c r="K826" s="3" t="s">
        <v>3873</v>
      </c>
      <c r="L826" s="3" t="s">
        <v>3911</v>
      </c>
      <c r="M826" s="3" t="s">
        <v>3917</v>
      </c>
      <c r="N826" s="3" t="s">
        <v>3923</v>
      </c>
      <c r="O826" s="5">
        <v>306</v>
      </c>
      <c r="P826" s="17">
        <v>0.42953020334243769</v>
      </c>
      <c r="Q826" s="5">
        <v>206</v>
      </c>
      <c r="R826" s="17">
        <v>0.37113401293754578</v>
      </c>
      <c r="S826" s="5">
        <v>307</v>
      </c>
      <c r="T826" s="17">
        <v>0.40268456935882568</v>
      </c>
      <c r="U826" s="5">
        <v>207</v>
      </c>
      <c r="V826" s="17">
        <v>0.28865978121757507</v>
      </c>
      <c r="W826" s="17">
        <v>7.0000000000000007E-2</v>
      </c>
      <c r="X826" s="17">
        <v>7.5999999999999998E-2</v>
      </c>
      <c r="Y826" s="17"/>
      <c r="Z826" s="17">
        <v>0.77700000000000002</v>
      </c>
      <c r="AA826" s="17">
        <v>7.0000000000000007E-2</v>
      </c>
      <c r="AB826" s="17">
        <v>6.0000000521540642E-3</v>
      </c>
      <c r="AC826" s="17"/>
      <c r="AD826" s="17">
        <v>0.115</v>
      </c>
      <c r="AE826" s="17">
        <v>0.54700000000000004</v>
      </c>
      <c r="AF826" s="5">
        <v>0</v>
      </c>
      <c r="AG826" s="31">
        <v>7178.25</v>
      </c>
      <c r="AH826" s="31">
        <v>9793.0300000000007</v>
      </c>
    </row>
    <row r="827" spans="1:34" x14ac:dyDescent="0.3">
      <c r="A827" s="4">
        <v>821084040</v>
      </c>
      <c r="B827" s="3" t="s">
        <v>391</v>
      </c>
      <c r="C827" s="3" t="s">
        <v>1605</v>
      </c>
      <c r="D827" s="14">
        <v>84.855804443359375</v>
      </c>
      <c r="E827" s="14">
        <v>85.616630554199219</v>
      </c>
      <c r="F827" s="14">
        <v>84.599227905273438</v>
      </c>
      <c r="G827" s="14">
        <v>83.61712646484375</v>
      </c>
      <c r="H827" s="5">
        <v>313</v>
      </c>
      <c r="I827" s="15" t="s">
        <v>3980</v>
      </c>
      <c r="J827" s="15">
        <v>5</v>
      </c>
      <c r="K827" s="3" t="s">
        <v>3873</v>
      </c>
      <c r="L827" s="3" t="s">
        <v>3911</v>
      </c>
      <c r="M827" s="3" t="s">
        <v>3917</v>
      </c>
      <c r="N827" s="3" t="s">
        <v>3923</v>
      </c>
      <c r="O827" s="5">
        <v>147</v>
      </c>
      <c r="P827" s="17">
        <v>0.3571428656578064</v>
      </c>
      <c r="Q827" s="5">
        <v>101</v>
      </c>
      <c r="R827" s="17">
        <v>0.30097088217735291</v>
      </c>
      <c r="S827" s="5">
        <v>147</v>
      </c>
      <c r="T827" s="17">
        <v>0.27857142686843872</v>
      </c>
      <c r="U827" s="5">
        <v>101</v>
      </c>
      <c r="V827" s="17">
        <v>0.2330097109079361</v>
      </c>
      <c r="W827" s="17">
        <v>8.3000000000000004E-2</v>
      </c>
      <c r="X827" s="17">
        <v>0.11799999999999999</v>
      </c>
      <c r="Y827" s="17"/>
      <c r="Z827" s="17">
        <v>0.72799999999999998</v>
      </c>
      <c r="AA827" s="17">
        <v>6.4000000000000001E-2</v>
      </c>
      <c r="AB827" s="17">
        <v>6.0000000521540642E-3</v>
      </c>
      <c r="AC827" s="17">
        <v>5.3999999999999999E-2</v>
      </c>
      <c r="AD827" s="17">
        <v>0.121</v>
      </c>
      <c r="AE827" s="17">
        <v>0.62</v>
      </c>
      <c r="AF827" s="5">
        <v>0</v>
      </c>
      <c r="AG827" s="31">
        <v>8311.5</v>
      </c>
      <c r="AH827" s="31">
        <v>9218.15</v>
      </c>
    </row>
    <row r="828" spans="1:34" x14ac:dyDescent="0.3">
      <c r="A828" s="4">
        <v>771041050</v>
      </c>
      <c r="B828" s="3" t="s">
        <v>368</v>
      </c>
      <c r="C828" s="3" t="s">
        <v>1559</v>
      </c>
      <c r="D828" s="14">
        <v>88.112106323242188</v>
      </c>
      <c r="E828" s="14">
        <v>89.443916320800781</v>
      </c>
      <c r="F828" s="14">
        <v>85.589454650878906</v>
      </c>
      <c r="G828" s="14">
        <v>85.917755126953125</v>
      </c>
      <c r="H828" s="5">
        <v>74</v>
      </c>
      <c r="I828" s="15">
        <v>6</v>
      </c>
      <c r="J828" s="15">
        <v>12</v>
      </c>
      <c r="K828" s="3" t="s">
        <v>3827</v>
      </c>
      <c r="L828" s="3" t="s">
        <v>3907</v>
      </c>
      <c r="M828" s="3" t="s">
        <v>3916</v>
      </c>
      <c r="N828" s="3" t="s">
        <v>3921</v>
      </c>
      <c r="O828" s="5">
        <v>41</v>
      </c>
      <c r="P828" s="17">
        <v>0.4583333432674408</v>
      </c>
      <c r="Q828" s="5">
        <v>41</v>
      </c>
      <c r="R828" s="17">
        <v>0.4583333432674408</v>
      </c>
      <c r="S828" s="5">
        <v>41</v>
      </c>
      <c r="T828" s="17">
        <v>0.35483869910240168</v>
      </c>
      <c r="U828" s="5">
        <v>41</v>
      </c>
      <c r="V828" s="17">
        <v>0.35483869910240168</v>
      </c>
      <c r="W828" s="17"/>
      <c r="X828" s="17"/>
      <c r="Y828" s="17"/>
      <c r="Z828" s="17">
        <v>0.94600000000000006</v>
      </c>
      <c r="AA828" s="17"/>
      <c r="AB828" s="17">
        <v>5.4000001400709152E-2</v>
      </c>
      <c r="AC828" s="17"/>
      <c r="AD828" s="17">
        <v>0.16200000000000001</v>
      </c>
      <c r="AE828" s="17">
        <v>0.57350000000000001</v>
      </c>
      <c r="AF828" s="5">
        <v>1</v>
      </c>
      <c r="AG828" s="31">
        <v>13620.669921875</v>
      </c>
      <c r="AH828" s="31">
        <v>14660.28</v>
      </c>
    </row>
    <row r="829" spans="1:34" x14ac:dyDescent="0.3">
      <c r="A829" s="4">
        <v>771044020</v>
      </c>
      <c r="B829" s="3" t="s">
        <v>368</v>
      </c>
      <c r="C829" s="3" t="s">
        <v>1560</v>
      </c>
      <c r="D829" s="14">
        <v>80.355545043945313</v>
      </c>
      <c r="E829" s="14">
        <v>81.43157958984375</v>
      </c>
      <c r="F829" s="14">
        <v>80.503990173339844</v>
      </c>
      <c r="G829" s="14">
        <v>81.99542236328125</v>
      </c>
      <c r="H829" s="5">
        <v>65</v>
      </c>
      <c r="I829" s="15" t="s">
        <v>3980</v>
      </c>
      <c r="J829" s="15">
        <v>5</v>
      </c>
      <c r="K829" s="3" t="s">
        <v>3827</v>
      </c>
      <c r="L829" s="3" t="s">
        <v>3907</v>
      </c>
      <c r="M829" s="3" t="s">
        <v>3916</v>
      </c>
      <c r="N829" s="3" t="s">
        <v>3921</v>
      </c>
      <c r="O829" s="5">
        <v>33</v>
      </c>
      <c r="P829" s="17">
        <v>0.20000000298023221</v>
      </c>
      <c r="Q829" s="5">
        <v>33</v>
      </c>
      <c r="R829" s="17">
        <v>0.20000000298023221</v>
      </c>
      <c r="S829" s="5">
        <v>33</v>
      </c>
      <c r="T829" s="17">
        <v>0.17142857611179349</v>
      </c>
      <c r="U829" s="5">
        <v>33</v>
      </c>
      <c r="V829" s="17">
        <v>0.17142857611179349</v>
      </c>
      <c r="W829" s="17"/>
      <c r="X829" s="17"/>
      <c r="Y829" s="17"/>
      <c r="Z829" s="17">
        <v>0.90800000000000003</v>
      </c>
      <c r="AA829" s="17"/>
      <c r="AB829" s="17">
        <v>9.2000000178813934E-2</v>
      </c>
      <c r="AC829" s="17"/>
      <c r="AD829" s="17">
        <v>0.185</v>
      </c>
      <c r="AE829" s="17">
        <v>0.51249999999999996</v>
      </c>
      <c r="AF829" s="5">
        <v>1</v>
      </c>
      <c r="AG829" s="31">
        <v>13464.76953125</v>
      </c>
      <c r="AH829" s="31">
        <v>14224.98</v>
      </c>
    </row>
    <row r="830" spans="1:34" x14ac:dyDescent="0.3">
      <c r="A830" s="4">
        <v>150041050</v>
      </c>
      <c r="B830" s="3" t="s">
        <v>66</v>
      </c>
      <c r="C830" s="3" t="s">
        <v>725</v>
      </c>
      <c r="D830" s="14">
        <v>83.1324462890625</v>
      </c>
      <c r="E830" s="14">
        <v>84.497894287109375</v>
      </c>
      <c r="F830" s="14">
        <v>84.512283325195313</v>
      </c>
      <c r="G830" s="14">
        <v>86.762123107910156</v>
      </c>
      <c r="H830" s="5">
        <v>150</v>
      </c>
      <c r="I830" s="15">
        <v>7</v>
      </c>
      <c r="J830" s="15">
        <v>12</v>
      </c>
      <c r="K830" s="3" t="s">
        <v>3843</v>
      </c>
      <c r="L830" s="3" t="s">
        <v>3909</v>
      </c>
      <c r="M830" s="3" t="s">
        <v>3916</v>
      </c>
      <c r="N830" s="3" t="s">
        <v>3921</v>
      </c>
      <c r="O830" s="5">
        <v>92</v>
      </c>
      <c r="P830" s="17">
        <v>0.43939393758773798</v>
      </c>
      <c r="Q830" s="5">
        <v>92</v>
      </c>
      <c r="R830" s="17">
        <v>0.43939393758773798</v>
      </c>
      <c r="S830" s="5">
        <v>92</v>
      </c>
      <c r="T830" s="17">
        <v>0.33898305892944341</v>
      </c>
      <c r="U830" s="5">
        <v>92</v>
      </c>
      <c r="V830" s="17">
        <v>0.33898305892944341</v>
      </c>
      <c r="W830" s="17"/>
      <c r="X830" s="17">
        <v>4.7E-2</v>
      </c>
      <c r="Y830" s="17"/>
      <c r="Z830" s="17">
        <v>0.9</v>
      </c>
      <c r="AA830" s="17"/>
      <c r="AB830" s="17">
        <v>5.299999937415123E-2</v>
      </c>
      <c r="AC830" s="17"/>
      <c r="AD830" s="17">
        <v>0.14000000000000001</v>
      </c>
      <c r="AE830" s="17">
        <v>0.35039999999999999</v>
      </c>
      <c r="AF830" s="5">
        <v>1</v>
      </c>
      <c r="AG830" s="31">
        <v>10162.830078125</v>
      </c>
      <c r="AH830" s="31">
        <v>10695.96</v>
      </c>
    </row>
    <row r="831" spans="1:34" x14ac:dyDescent="0.3">
      <c r="A831" s="4">
        <v>150044020</v>
      </c>
      <c r="B831" s="3" t="s">
        <v>66</v>
      </c>
      <c r="C831" s="3" t="s">
        <v>726</v>
      </c>
      <c r="D831" s="14">
        <v>91.087356567382813</v>
      </c>
      <c r="E831" s="14">
        <v>92.725967407226563</v>
      </c>
      <c r="F831" s="14">
        <v>93.019195556640625</v>
      </c>
      <c r="G831" s="14">
        <v>94.510574340820313</v>
      </c>
      <c r="H831" s="5">
        <v>170</v>
      </c>
      <c r="I831" s="15" t="s">
        <v>3981</v>
      </c>
      <c r="J831" s="15">
        <v>6</v>
      </c>
      <c r="K831" s="3" t="s">
        <v>3843</v>
      </c>
      <c r="L831" s="3" t="s">
        <v>3909</v>
      </c>
      <c r="M831" s="3" t="s">
        <v>3916</v>
      </c>
      <c r="N831" s="3" t="s">
        <v>3921</v>
      </c>
      <c r="O831" s="5">
        <v>131</v>
      </c>
      <c r="P831" s="17">
        <v>0.40776699781417852</v>
      </c>
      <c r="Q831" s="5">
        <v>131</v>
      </c>
      <c r="R831" s="17">
        <v>0.40776699781417852</v>
      </c>
      <c r="S831" s="5">
        <v>131</v>
      </c>
      <c r="T831" s="17">
        <v>0.33009707927703857</v>
      </c>
      <c r="U831" s="5">
        <v>131</v>
      </c>
      <c r="V831" s="17">
        <v>0.33009707927703857</v>
      </c>
      <c r="W831" s="17"/>
      <c r="X831" s="17">
        <v>4.1000000000000002E-2</v>
      </c>
      <c r="Y831" s="17"/>
      <c r="Z831" s="17">
        <v>0.92900000000000005</v>
      </c>
      <c r="AA831" s="17"/>
      <c r="AB831" s="17">
        <v>2.899999916553497E-2</v>
      </c>
      <c r="AC831" s="17"/>
      <c r="AD831" s="17">
        <v>0.112</v>
      </c>
      <c r="AE831" s="17">
        <v>0.45639999999999997</v>
      </c>
      <c r="AF831" s="5">
        <v>1</v>
      </c>
      <c r="AG831" s="31">
        <v>8895.6904296875</v>
      </c>
      <c r="AH831" s="31">
        <v>9789.14</v>
      </c>
    </row>
    <row r="832" spans="1:34" x14ac:dyDescent="0.3">
      <c r="A832" s="4">
        <v>611563000</v>
      </c>
      <c r="B832" s="3" t="s">
        <v>307</v>
      </c>
      <c r="C832" s="3" t="s">
        <v>1446</v>
      </c>
      <c r="D832" s="14">
        <v>83.280891418457031</v>
      </c>
      <c r="E832" s="14">
        <v>82.609405517578125</v>
      </c>
      <c r="F832" s="14">
        <v>88.27215576171875</v>
      </c>
      <c r="G832" s="14">
        <v>88.79522705078125</v>
      </c>
      <c r="H832" s="5">
        <v>306</v>
      </c>
      <c r="I832" s="15">
        <v>6</v>
      </c>
      <c r="J832" s="15">
        <v>8</v>
      </c>
      <c r="K832" s="3" t="s">
        <v>3851</v>
      </c>
      <c r="L832" s="3" t="s">
        <v>3911</v>
      </c>
      <c r="M832" s="3" t="s">
        <v>3917</v>
      </c>
      <c r="N832" s="3" t="s">
        <v>3923</v>
      </c>
      <c r="O832" s="5">
        <v>559</v>
      </c>
      <c r="P832" s="17">
        <v>0.44128113985061651</v>
      </c>
      <c r="Q832" s="5">
        <v>257</v>
      </c>
      <c r="R832" s="17">
        <v>0.30701753497123718</v>
      </c>
      <c r="S832" s="5">
        <v>560</v>
      </c>
      <c r="T832" s="17">
        <v>0.55871886014938354</v>
      </c>
      <c r="U832" s="5">
        <v>258</v>
      </c>
      <c r="V832" s="17">
        <v>0.37719297409057623</v>
      </c>
      <c r="W832" s="17">
        <v>3.5999999999999997E-2</v>
      </c>
      <c r="X832" s="17"/>
      <c r="Y832" s="17"/>
      <c r="Z832" s="17">
        <v>0.86599999999999999</v>
      </c>
      <c r="AA832" s="17">
        <v>6.9000000000000006E-2</v>
      </c>
      <c r="AB832" s="17">
        <v>2.899999916553497E-2</v>
      </c>
      <c r="AC832" s="17"/>
      <c r="AD832" s="17">
        <v>9.1999999999999998E-2</v>
      </c>
      <c r="AE832" s="17">
        <v>0.32800000000000001</v>
      </c>
      <c r="AF832" s="5">
        <v>0</v>
      </c>
      <c r="AG832" s="31">
        <v>7979.7099609375</v>
      </c>
      <c r="AH832" s="31">
        <v>8465.18</v>
      </c>
    </row>
    <row r="833" spans="1:34" x14ac:dyDescent="0.3">
      <c r="A833" s="4">
        <v>611564020</v>
      </c>
      <c r="B833" s="3" t="s">
        <v>307</v>
      </c>
      <c r="C833" s="3" t="s">
        <v>1447</v>
      </c>
      <c r="D833" s="14">
        <v>80.1722412109375</v>
      </c>
      <c r="E833" s="14">
        <v>81.8604736328125</v>
      </c>
      <c r="F833" s="14">
        <v>82.273841857910156</v>
      </c>
      <c r="G833" s="14">
        <v>85.770401000976563</v>
      </c>
      <c r="H833" s="5">
        <v>483</v>
      </c>
      <c r="I833" s="15" t="s">
        <v>3980</v>
      </c>
      <c r="J833" s="15">
        <v>5</v>
      </c>
      <c r="K833" s="3" t="s">
        <v>3851</v>
      </c>
      <c r="L833" s="3" t="s">
        <v>3911</v>
      </c>
      <c r="M833" s="3" t="s">
        <v>3917</v>
      </c>
      <c r="N833" s="3" t="s">
        <v>3923</v>
      </c>
      <c r="O833" s="5">
        <v>247</v>
      </c>
      <c r="P833" s="17">
        <v>0.51063829660415649</v>
      </c>
      <c r="Q833" s="5">
        <v>115</v>
      </c>
      <c r="R833" s="17">
        <v>0.37254902720451349</v>
      </c>
      <c r="S833" s="5">
        <v>247</v>
      </c>
      <c r="T833" s="17">
        <v>0.46808511018753052</v>
      </c>
      <c r="U833" s="5">
        <v>115</v>
      </c>
      <c r="V833" s="17">
        <v>0.32352942228317261</v>
      </c>
      <c r="W833" s="17">
        <v>4.1000000000000002E-2</v>
      </c>
      <c r="X833" s="17"/>
      <c r="Y833" s="17">
        <v>0.01</v>
      </c>
      <c r="Z833" s="17">
        <v>0.88600000000000001</v>
      </c>
      <c r="AA833" s="17">
        <v>5.3999999999999999E-2</v>
      </c>
      <c r="AB833" s="17">
        <v>8.0000003799796104E-3</v>
      </c>
      <c r="AC833" s="17"/>
      <c r="AD833" s="17">
        <v>8.8999999999999996E-2</v>
      </c>
      <c r="AE833" s="17">
        <v>0.38700000000000001</v>
      </c>
      <c r="AF833" s="5">
        <v>0</v>
      </c>
      <c r="AG833" s="31">
        <v>9125.4404296875</v>
      </c>
      <c r="AH833" s="31">
        <v>9713.42</v>
      </c>
    </row>
    <row r="834" spans="1:34" x14ac:dyDescent="0.3">
      <c r="A834" s="4">
        <v>611581050</v>
      </c>
      <c r="B834" s="3" t="s">
        <v>309</v>
      </c>
      <c r="C834" s="3" t="s">
        <v>1449</v>
      </c>
      <c r="D834" s="14">
        <v>85.74945068359375</v>
      </c>
      <c r="E834" s="14">
        <v>86.362449645996094</v>
      </c>
      <c r="F834" s="14">
        <v>85.42816162109375</v>
      </c>
      <c r="G834" s="14">
        <v>86.960609436035156</v>
      </c>
      <c r="H834" s="5">
        <v>49</v>
      </c>
      <c r="I834" s="15">
        <v>7</v>
      </c>
      <c r="J834" s="15">
        <v>12</v>
      </c>
      <c r="K834" s="3" t="s">
        <v>3851</v>
      </c>
      <c r="L834" s="3" t="s">
        <v>3911</v>
      </c>
      <c r="M834" s="3" t="s">
        <v>3916</v>
      </c>
      <c r="N834" s="3" t="s">
        <v>3921</v>
      </c>
      <c r="O834" s="5">
        <v>36</v>
      </c>
      <c r="P834" s="17">
        <v>0.39130434393882751</v>
      </c>
      <c r="Q834" s="5">
        <v>27</v>
      </c>
      <c r="R834" s="17">
        <v>0.39130434393882751</v>
      </c>
      <c r="S834" s="5">
        <v>36</v>
      </c>
      <c r="T834" s="17">
        <v>0.20000000298023221</v>
      </c>
      <c r="U834" s="5">
        <v>27</v>
      </c>
      <c r="V834" s="17">
        <v>0.20000000298023221</v>
      </c>
      <c r="W834" s="17"/>
      <c r="X834" s="17"/>
      <c r="Y834" s="17"/>
      <c r="Z834" s="17">
        <v>1</v>
      </c>
      <c r="AA834" s="17"/>
      <c r="AB834" s="17">
        <v>0</v>
      </c>
      <c r="AC834" s="17"/>
      <c r="AD834" s="17">
        <v>0.22500000000000001</v>
      </c>
      <c r="AE834" s="17">
        <v>0.39200000000000002</v>
      </c>
      <c r="AF834" s="5">
        <v>0</v>
      </c>
      <c r="AG834" s="31">
        <v>14838.73046875</v>
      </c>
      <c r="AH834" s="31">
        <v>17315.93</v>
      </c>
    </row>
    <row r="835" spans="1:34" x14ac:dyDescent="0.3">
      <c r="A835" s="4">
        <v>611584020</v>
      </c>
      <c r="B835" s="3" t="s">
        <v>309</v>
      </c>
      <c r="C835" s="3" t="s">
        <v>1450</v>
      </c>
      <c r="D835" s="14">
        <v>86.122016906738281</v>
      </c>
      <c r="E835" s="14">
        <v>85.21234130859375</v>
      </c>
      <c r="F835" s="14">
        <v>80.577430725097656</v>
      </c>
      <c r="G835" s="14">
        <v>79.717788696289063</v>
      </c>
      <c r="H835" s="5">
        <v>50</v>
      </c>
      <c r="I835" s="15" t="s">
        <v>3981</v>
      </c>
      <c r="J835" s="15">
        <v>6</v>
      </c>
      <c r="K835" s="3" t="s">
        <v>3851</v>
      </c>
      <c r="L835" s="3" t="s">
        <v>3911</v>
      </c>
      <c r="M835" s="3" t="s">
        <v>3916</v>
      </c>
      <c r="N835" s="3" t="s">
        <v>3921</v>
      </c>
      <c r="O835" s="5">
        <v>29</v>
      </c>
      <c r="P835" s="17">
        <v>0.2916666567325592</v>
      </c>
      <c r="Q835" s="5">
        <v>22</v>
      </c>
      <c r="R835" s="17">
        <v>0.2916666567325592</v>
      </c>
      <c r="S835" s="5">
        <v>29</v>
      </c>
      <c r="T835" s="17">
        <v>0</v>
      </c>
      <c r="U835" s="5">
        <v>22</v>
      </c>
      <c r="V835" s="17">
        <v>0</v>
      </c>
      <c r="W835" s="17"/>
      <c r="X835" s="17"/>
      <c r="Y835" s="17"/>
      <c r="Z835" s="17">
        <v>0.9</v>
      </c>
      <c r="AA835" s="17"/>
      <c r="AB835" s="17">
        <v>0.10000000149011611</v>
      </c>
      <c r="AC835" s="17"/>
      <c r="AD835" s="17">
        <v>0.14000000000000001</v>
      </c>
      <c r="AE835" s="17">
        <v>0.66</v>
      </c>
      <c r="AF835" s="5">
        <v>0</v>
      </c>
      <c r="AG835" s="31">
        <v>14264.26953125</v>
      </c>
      <c r="AH835" s="31">
        <v>16987.79</v>
      </c>
    </row>
    <row r="836" spans="1:34" x14ac:dyDescent="0.3">
      <c r="A836" s="4">
        <v>691081050</v>
      </c>
      <c r="B836" s="3" t="s">
        <v>335</v>
      </c>
      <c r="C836" s="3" t="s">
        <v>1496</v>
      </c>
      <c r="D836" s="14">
        <v>78.149337768554688</v>
      </c>
      <c r="E836" s="14">
        <v>79.391273498535156</v>
      </c>
      <c r="F836" s="14">
        <v>77.155670166015625</v>
      </c>
      <c r="G836" s="14">
        <v>76.154205322265625</v>
      </c>
      <c r="H836" s="5">
        <v>75</v>
      </c>
      <c r="I836" s="15">
        <v>7</v>
      </c>
      <c r="J836" s="15">
        <v>12</v>
      </c>
      <c r="K836" s="3" t="s">
        <v>3863</v>
      </c>
      <c r="L836" s="3" t="s">
        <v>3911</v>
      </c>
      <c r="M836" s="3" t="s">
        <v>3917</v>
      </c>
      <c r="N836" s="3" t="s">
        <v>3921</v>
      </c>
      <c r="O836" s="5">
        <v>46</v>
      </c>
      <c r="P836" s="17">
        <v>0.27272728085517878</v>
      </c>
      <c r="Q836" s="5">
        <v>25</v>
      </c>
      <c r="R836" s="17">
        <v>0.31578946113586431</v>
      </c>
      <c r="S836" s="5">
        <v>46</v>
      </c>
      <c r="T836" s="17">
        <v>0.25</v>
      </c>
      <c r="U836" s="5">
        <v>25</v>
      </c>
      <c r="V836" s="17">
        <v>0.15000000596046451</v>
      </c>
      <c r="W836" s="17"/>
      <c r="X836" s="17"/>
      <c r="Y836" s="17"/>
      <c r="Z836" s="17">
        <v>0.98699999999999999</v>
      </c>
      <c r="AA836" s="17"/>
      <c r="AB836" s="17">
        <v>1.30000002682209E-2</v>
      </c>
      <c r="AC836" s="17"/>
      <c r="AD836" s="17">
        <v>0.14699999999999999</v>
      </c>
      <c r="AE836" s="17">
        <v>0.52900000000000003</v>
      </c>
      <c r="AF836" s="5">
        <v>0</v>
      </c>
      <c r="AG836" s="31">
        <v>15911.2099609375</v>
      </c>
      <c r="AH836" s="31">
        <v>16492.61</v>
      </c>
    </row>
    <row r="837" spans="1:34" x14ac:dyDescent="0.3">
      <c r="A837" s="4">
        <v>691084020</v>
      </c>
      <c r="B837" s="3" t="s">
        <v>335</v>
      </c>
      <c r="C837" s="3" t="s">
        <v>1497</v>
      </c>
      <c r="D837" s="14">
        <v>82.516685485839844</v>
      </c>
      <c r="E837" s="14">
        <v>82.996421813964844</v>
      </c>
      <c r="F837" s="14">
        <v>87.641525268554688</v>
      </c>
      <c r="G837" s="14">
        <v>85.243980407714844</v>
      </c>
      <c r="H837" s="5">
        <v>103</v>
      </c>
      <c r="I837" s="15" t="s">
        <v>3980</v>
      </c>
      <c r="J837" s="15">
        <v>6</v>
      </c>
      <c r="K837" s="3" t="s">
        <v>3863</v>
      </c>
      <c r="L837" s="3" t="s">
        <v>3911</v>
      </c>
      <c r="M837" s="3" t="s">
        <v>3917</v>
      </c>
      <c r="N837" s="3" t="s">
        <v>3921</v>
      </c>
      <c r="O837" s="5">
        <v>70</v>
      </c>
      <c r="P837" s="17">
        <v>0.29411765933036799</v>
      </c>
      <c r="Q837" s="5">
        <v>51</v>
      </c>
      <c r="R837" s="17">
        <v>0.3055555522441864</v>
      </c>
      <c r="S837" s="5">
        <v>70</v>
      </c>
      <c r="T837" s="17">
        <v>0.27450981736183172</v>
      </c>
      <c r="U837" s="5">
        <v>51</v>
      </c>
      <c r="V837" s="17">
        <v>0.1944444477558136</v>
      </c>
      <c r="W837" s="17"/>
      <c r="X837" s="17">
        <v>4.9000000000000002E-2</v>
      </c>
      <c r="Y837" s="17"/>
      <c r="Z837" s="17">
        <v>0.95100000000000007</v>
      </c>
      <c r="AA837" s="17"/>
      <c r="AB837" s="17">
        <v>0</v>
      </c>
      <c r="AC837" s="17"/>
      <c r="AD837" s="17">
        <v>0.185</v>
      </c>
      <c r="AE837" s="17">
        <v>0.59199999999999997</v>
      </c>
      <c r="AF837" s="5">
        <v>0</v>
      </c>
      <c r="AG837" s="31">
        <v>9679.2998046875</v>
      </c>
      <c r="AH837" s="31">
        <v>10972.86</v>
      </c>
    </row>
    <row r="838" spans="1:34" x14ac:dyDescent="0.3">
      <c r="A838" s="4">
        <v>350921050</v>
      </c>
      <c r="B838" s="3" t="s">
        <v>147</v>
      </c>
      <c r="C838" s="3" t="s">
        <v>953</v>
      </c>
      <c r="D838" s="14">
        <v>73.719841003417969</v>
      </c>
      <c r="E838" s="14">
        <v>75.209831237792969</v>
      </c>
      <c r="F838" s="14">
        <v>75.315925598144531</v>
      </c>
      <c r="G838" s="14">
        <v>75.238212585449219</v>
      </c>
      <c r="H838" s="5">
        <v>377</v>
      </c>
      <c r="I838" s="15">
        <v>6</v>
      </c>
      <c r="J838" s="15">
        <v>12</v>
      </c>
      <c r="K838" s="3" t="s">
        <v>3800</v>
      </c>
      <c r="L838" s="3" t="s">
        <v>3910</v>
      </c>
      <c r="M838" s="3" t="s">
        <v>3917</v>
      </c>
      <c r="N838" s="3" t="s">
        <v>3921</v>
      </c>
      <c r="O838" s="5">
        <v>258</v>
      </c>
      <c r="P838" s="17">
        <v>0.26344084739685059</v>
      </c>
      <c r="Q838" s="5">
        <v>258</v>
      </c>
      <c r="R838" s="17">
        <v>0.26344084739685059</v>
      </c>
      <c r="S838" s="5">
        <v>258</v>
      </c>
      <c r="T838" s="17">
        <v>0.1485714316368103</v>
      </c>
      <c r="U838" s="5">
        <v>258</v>
      </c>
      <c r="V838" s="17">
        <v>0.1485714316368103</v>
      </c>
      <c r="W838" s="17">
        <v>0.26800000000000002</v>
      </c>
      <c r="X838" s="17">
        <v>2.9000000000000001E-2</v>
      </c>
      <c r="Y838" s="17"/>
      <c r="Z838" s="17">
        <v>0.67600000000000005</v>
      </c>
      <c r="AA838" s="17">
        <v>2.1000000000000001E-2</v>
      </c>
      <c r="AB838" s="17">
        <v>4.999999888241291E-3</v>
      </c>
      <c r="AC838" s="17"/>
      <c r="AD838" s="17">
        <v>0.157</v>
      </c>
      <c r="AE838" s="17">
        <v>0.46310000000000001</v>
      </c>
      <c r="AF838" s="5">
        <v>1</v>
      </c>
      <c r="AG838" s="31">
        <v>8852.7998046875</v>
      </c>
      <c r="AH838" s="31">
        <v>10768.24</v>
      </c>
    </row>
    <row r="839" spans="1:34" x14ac:dyDescent="0.3">
      <c r="A839" s="4">
        <v>350924020</v>
      </c>
      <c r="B839" s="3" t="s">
        <v>147</v>
      </c>
      <c r="C839" s="3" t="s">
        <v>954</v>
      </c>
      <c r="D839" s="14">
        <v>80.02093505859375</v>
      </c>
      <c r="E839" s="14">
        <v>81.601295471191406</v>
      </c>
      <c r="F839" s="14">
        <v>77.674064636230469</v>
      </c>
      <c r="G839" s="14">
        <v>78.340011596679688</v>
      </c>
      <c r="H839" s="5">
        <v>502</v>
      </c>
      <c r="I839" s="15" t="s">
        <v>3980</v>
      </c>
      <c r="J839" s="15">
        <v>5</v>
      </c>
      <c r="K839" s="3" t="s">
        <v>3800</v>
      </c>
      <c r="L839" s="3" t="s">
        <v>3910</v>
      </c>
      <c r="M839" s="3" t="s">
        <v>3917</v>
      </c>
      <c r="N839" s="3" t="s">
        <v>3921</v>
      </c>
      <c r="O839" s="5">
        <v>328</v>
      </c>
      <c r="P839" s="17">
        <v>0.36290323734283447</v>
      </c>
      <c r="Q839" s="5">
        <v>328</v>
      </c>
      <c r="R839" s="17">
        <v>0.36290323734283447</v>
      </c>
      <c r="S839" s="5">
        <v>329</v>
      </c>
      <c r="T839" s="17">
        <v>0.2338709682226181</v>
      </c>
      <c r="U839" s="5">
        <v>329</v>
      </c>
      <c r="V839" s="17">
        <v>0.2338709682226181</v>
      </c>
      <c r="W839" s="17">
        <v>0.27100000000000002</v>
      </c>
      <c r="X839" s="17">
        <v>5.1999999999999998E-2</v>
      </c>
      <c r="Y839" s="17"/>
      <c r="Z839" s="17">
        <v>0.60199999999999998</v>
      </c>
      <c r="AA839" s="17">
        <v>7.3999999999999996E-2</v>
      </c>
      <c r="AB839" s="17">
        <v>2.000000094994903E-3</v>
      </c>
      <c r="AC839" s="17"/>
      <c r="AD839" s="17">
        <v>0.11700000000000001</v>
      </c>
      <c r="AE839" s="17">
        <v>0.60729999999999995</v>
      </c>
      <c r="AF839" s="5">
        <v>1</v>
      </c>
      <c r="AG839" s="31">
        <v>7224.8798828125</v>
      </c>
      <c r="AH839" s="31">
        <v>10507.69</v>
      </c>
    </row>
    <row r="840" spans="1:34" x14ac:dyDescent="0.3">
      <c r="A840" s="4">
        <v>971191050</v>
      </c>
      <c r="B840" s="3" t="s">
        <v>465</v>
      </c>
      <c r="C840" s="3" t="s">
        <v>1929</v>
      </c>
      <c r="D840" s="14">
        <v>83.601783752441406</v>
      </c>
      <c r="E840" s="14">
        <v>84.34710693359375</v>
      </c>
      <c r="F840" s="14">
        <v>88.185707092285156</v>
      </c>
      <c r="G840" s="14">
        <v>88.292335510253906</v>
      </c>
      <c r="H840" s="5">
        <v>28</v>
      </c>
      <c r="I840" s="15">
        <v>7</v>
      </c>
      <c r="J840" s="15">
        <v>12</v>
      </c>
      <c r="K840" s="3" t="s">
        <v>3846</v>
      </c>
      <c r="L840" s="3" t="s">
        <v>3908</v>
      </c>
      <c r="M840" s="3" t="s">
        <v>3916</v>
      </c>
      <c r="N840" s="3" t="s">
        <v>3923</v>
      </c>
      <c r="O840" s="5">
        <v>16</v>
      </c>
      <c r="P840" s="17">
        <v>0.61538463830947876</v>
      </c>
      <c r="Q840" s="5">
        <v>16</v>
      </c>
      <c r="R840" s="17">
        <v>0.61538463830947876</v>
      </c>
      <c r="S840" s="5">
        <v>16</v>
      </c>
      <c r="T840" s="17">
        <v>0</v>
      </c>
      <c r="U840" s="5">
        <v>16</v>
      </c>
      <c r="V840" s="17">
        <v>0</v>
      </c>
      <c r="W840" s="17"/>
      <c r="X840" s="17"/>
      <c r="Y840" s="17"/>
      <c r="Z840" s="17">
        <v>0.96399999999999997</v>
      </c>
      <c r="AA840" s="17"/>
      <c r="AB840" s="17">
        <v>3.5999998450279243E-2</v>
      </c>
      <c r="AC840" s="17"/>
      <c r="AD840" s="17"/>
      <c r="AE840" s="17">
        <v>0</v>
      </c>
      <c r="AF840" s="5">
        <v>1</v>
      </c>
      <c r="AG840" s="31">
        <v>28607.83984375</v>
      </c>
      <c r="AH840" s="31">
        <v>29456.13</v>
      </c>
    </row>
    <row r="841" spans="1:34" x14ac:dyDescent="0.3">
      <c r="A841" s="4">
        <v>971194020</v>
      </c>
      <c r="B841" s="3" t="s">
        <v>465</v>
      </c>
      <c r="C841" s="3" t="s">
        <v>1930</v>
      </c>
      <c r="D841" s="14">
        <v>80.887283325195313</v>
      </c>
      <c r="E841" s="14">
        <v>81.866569519042969</v>
      </c>
      <c r="F841" s="14">
        <v>91.481681823730469</v>
      </c>
      <c r="G841" s="14">
        <v>93.638450622558594</v>
      </c>
      <c r="H841" s="5">
        <v>41</v>
      </c>
      <c r="I841" s="15" t="s">
        <v>3981</v>
      </c>
      <c r="J841" s="15">
        <v>6</v>
      </c>
      <c r="K841" s="3" t="s">
        <v>3846</v>
      </c>
      <c r="L841" s="3" t="s">
        <v>3908</v>
      </c>
      <c r="M841" s="3" t="s">
        <v>3916</v>
      </c>
      <c r="N841" s="3" t="s">
        <v>3923</v>
      </c>
      <c r="O841" s="5">
        <v>28</v>
      </c>
      <c r="P841" s="17">
        <v>0.190476194024086</v>
      </c>
      <c r="Q841" s="5">
        <v>28</v>
      </c>
      <c r="R841" s="17">
        <v>0.190476194024086</v>
      </c>
      <c r="S841" s="5">
        <v>28</v>
      </c>
      <c r="T841" s="17">
        <v>0</v>
      </c>
      <c r="U841" s="5">
        <v>28</v>
      </c>
      <c r="V841" s="17">
        <v>0</v>
      </c>
      <c r="W841" s="17"/>
      <c r="X841" s="17"/>
      <c r="Y841" s="17"/>
      <c r="Z841" s="17">
        <v>0.90200000000000002</v>
      </c>
      <c r="AA841" s="17"/>
      <c r="AB841" s="17">
        <v>9.7999997437000275E-2</v>
      </c>
      <c r="AC841" s="17"/>
      <c r="AD841" s="17">
        <v>0.17100000000000001</v>
      </c>
      <c r="AE841" s="17">
        <v>0</v>
      </c>
      <c r="AF841" s="5">
        <v>1</v>
      </c>
      <c r="AG841" s="31">
        <v>18528.98046875</v>
      </c>
      <c r="AH841" s="31">
        <v>18650.689999999999</v>
      </c>
    </row>
    <row r="842" spans="1:34" x14ac:dyDescent="0.3">
      <c r="A842" s="4">
        <v>1141164020</v>
      </c>
      <c r="B842" s="3" t="s">
        <v>534</v>
      </c>
      <c r="C842" s="3" t="s">
        <v>3793</v>
      </c>
      <c r="D842" s="14">
        <v>91.981246948242188</v>
      </c>
      <c r="E842" s="14">
        <v>94.485076904296875</v>
      </c>
      <c r="F842" s="14">
        <v>101.0981063842773</v>
      </c>
      <c r="G842" s="14">
        <v>106.5298690795898</v>
      </c>
      <c r="H842" s="5">
        <v>50</v>
      </c>
      <c r="I842" s="15" t="s">
        <v>3980</v>
      </c>
      <c r="J842" s="15">
        <v>8</v>
      </c>
      <c r="K842" s="3" t="s">
        <v>3850</v>
      </c>
      <c r="L842" s="3" t="s">
        <v>3907</v>
      </c>
      <c r="M842" s="3" t="s">
        <v>3916</v>
      </c>
      <c r="N842" s="3" t="s">
        <v>3921</v>
      </c>
      <c r="O842" s="5">
        <v>42</v>
      </c>
      <c r="P842" s="17">
        <v>0.3125</v>
      </c>
      <c r="Q842" s="5">
        <v>35</v>
      </c>
      <c r="R842" s="17">
        <v>0.25</v>
      </c>
      <c r="S842" s="5">
        <v>43</v>
      </c>
      <c r="T842" s="17">
        <v>0.53125</v>
      </c>
      <c r="U842" s="5">
        <v>36</v>
      </c>
      <c r="V842" s="17">
        <v>0.4166666567325592</v>
      </c>
      <c r="W842" s="17"/>
      <c r="X842" s="17"/>
      <c r="Y842" s="17"/>
      <c r="Z842" s="17">
        <v>0.98</v>
      </c>
      <c r="AA842" s="17"/>
      <c r="AB842" s="17">
        <v>1.9999999552965161E-2</v>
      </c>
      <c r="AC842" s="17"/>
      <c r="AD842" s="17">
        <v>0.2</v>
      </c>
      <c r="AE842" s="17">
        <v>0.77600000000000002</v>
      </c>
      <c r="AF842" s="5">
        <v>0</v>
      </c>
      <c r="AG842" s="31">
        <v>13328.3203125</v>
      </c>
      <c r="AH842" s="31">
        <v>15606.6</v>
      </c>
    </row>
    <row r="843" spans="1:34" x14ac:dyDescent="0.3">
      <c r="A843" s="4">
        <v>1141152050</v>
      </c>
      <c r="B843" s="3" t="s">
        <v>533</v>
      </c>
      <c r="C843" s="3" t="s">
        <v>2055</v>
      </c>
      <c r="D843" s="14">
        <v>91.730171203613281</v>
      </c>
      <c r="E843" s="14">
        <v>93.021690368652344</v>
      </c>
      <c r="F843" s="14">
        <v>90.534133911132813</v>
      </c>
      <c r="G843" s="14">
        <v>94.843269348144531</v>
      </c>
      <c r="H843" s="5">
        <v>144</v>
      </c>
      <c r="I843" s="15">
        <v>6</v>
      </c>
      <c r="J843" s="15">
        <v>8</v>
      </c>
      <c r="K843" s="3" t="s">
        <v>3850</v>
      </c>
      <c r="L843" s="3" t="s">
        <v>3907</v>
      </c>
      <c r="M843" s="3" t="s">
        <v>3917</v>
      </c>
      <c r="N843" s="3" t="s">
        <v>3921</v>
      </c>
      <c r="O843" s="5">
        <v>297</v>
      </c>
      <c r="P843" s="17">
        <v>0.67153286933898926</v>
      </c>
      <c r="Q843" s="5">
        <v>168</v>
      </c>
      <c r="R843" s="17">
        <v>0.53947371244430542</v>
      </c>
      <c r="S843" s="5">
        <v>298</v>
      </c>
      <c r="T843" s="17">
        <v>0.59854012727737427</v>
      </c>
      <c r="U843" s="5">
        <v>169</v>
      </c>
      <c r="V843" s="17">
        <v>0.48684209585189819</v>
      </c>
      <c r="W843" s="17"/>
      <c r="X843" s="17"/>
      <c r="Y843" s="17"/>
      <c r="Z843" s="17">
        <v>0.96499999999999997</v>
      </c>
      <c r="AA843" s="17"/>
      <c r="AB843" s="17">
        <v>3.5000000149011612E-2</v>
      </c>
      <c r="AC843" s="17"/>
      <c r="AD843" s="17">
        <v>0.13900000000000001</v>
      </c>
      <c r="AE843" s="17">
        <v>0.54900000000000004</v>
      </c>
      <c r="AF843" s="5">
        <v>0</v>
      </c>
      <c r="AG843" s="31">
        <v>8993.7197265625</v>
      </c>
      <c r="AH843" s="31">
        <v>9856.3700000000008</v>
      </c>
    </row>
    <row r="844" spans="1:34" x14ac:dyDescent="0.3">
      <c r="A844" s="4">
        <v>1141154020</v>
      </c>
      <c r="B844" s="3" t="s">
        <v>533</v>
      </c>
      <c r="C844" s="3" t="s">
        <v>1062</v>
      </c>
      <c r="D844" s="14">
        <v>83.145294189453125</v>
      </c>
      <c r="E844" s="14">
        <v>81.315376281738281</v>
      </c>
      <c r="F844" s="14">
        <v>83.096824645996094</v>
      </c>
      <c r="G844" s="14">
        <v>84.692817687988281</v>
      </c>
      <c r="H844" s="5">
        <v>252</v>
      </c>
      <c r="I844" s="15" t="s">
        <v>3980</v>
      </c>
      <c r="J844" s="15">
        <v>5</v>
      </c>
      <c r="K844" s="3" t="s">
        <v>3850</v>
      </c>
      <c r="L844" s="3" t="s">
        <v>3907</v>
      </c>
      <c r="M844" s="3" t="s">
        <v>3917</v>
      </c>
      <c r="N844" s="3" t="s">
        <v>3921</v>
      </c>
      <c r="O844" s="5">
        <v>126</v>
      </c>
      <c r="P844" s="17">
        <v>0.56800001859664917</v>
      </c>
      <c r="Q844" s="5">
        <v>80</v>
      </c>
      <c r="R844" s="17">
        <v>0.50649350881576538</v>
      </c>
      <c r="S844" s="5">
        <v>126</v>
      </c>
      <c r="T844" s="17">
        <v>0.38400000333786011</v>
      </c>
      <c r="U844" s="5">
        <v>80</v>
      </c>
      <c r="V844" s="17">
        <v>0.28571429848670959</v>
      </c>
      <c r="W844" s="17"/>
      <c r="X844" s="17"/>
      <c r="Y844" s="17"/>
      <c r="Z844" s="17">
        <v>0.97599999999999998</v>
      </c>
      <c r="AA844" s="17">
        <v>2.4E-2</v>
      </c>
      <c r="AB844" s="17">
        <v>0</v>
      </c>
      <c r="AC844" s="17"/>
      <c r="AD844" s="17">
        <v>0.191</v>
      </c>
      <c r="AE844" s="17">
        <v>0.62</v>
      </c>
      <c r="AF844" s="5">
        <v>0</v>
      </c>
      <c r="AG844" s="31">
        <v>8827.01953125</v>
      </c>
      <c r="AH844" s="31">
        <v>10219.33</v>
      </c>
    </row>
    <row r="845" spans="1:34" x14ac:dyDescent="0.3">
      <c r="A845" s="4">
        <v>961073000</v>
      </c>
      <c r="B845" s="3" t="s">
        <v>457</v>
      </c>
      <c r="C845" s="3" t="s">
        <v>1894</v>
      </c>
      <c r="D845" s="14">
        <v>82.504508972167969</v>
      </c>
      <c r="E845" s="14">
        <v>78.228103637695313</v>
      </c>
      <c r="F845" s="14">
        <v>78.321525573730469</v>
      </c>
      <c r="G845" s="14">
        <v>77.662895202636719</v>
      </c>
      <c r="H845" s="5">
        <v>237</v>
      </c>
      <c r="I845" s="15">
        <v>7</v>
      </c>
      <c r="J845" s="15">
        <v>8</v>
      </c>
      <c r="K845" s="3" t="s">
        <v>3882</v>
      </c>
      <c r="L845" s="3" t="s">
        <v>3915</v>
      </c>
      <c r="M845" s="3" t="s">
        <v>3918</v>
      </c>
      <c r="N845" s="3" t="s">
        <v>3922</v>
      </c>
      <c r="O845" s="5">
        <v>413</v>
      </c>
      <c r="P845" s="17">
        <v>0.51121073961257935</v>
      </c>
      <c r="Q845" s="5">
        <v>202</v>
      </c>
      <c r="R845" s="17">
        <v>0.31932774186134338</v>
      </c>
      <c r="S845" s="5">
        <v>405</v>
      </c>
      <c r="T845" s="17">
        <v>0.30630630254745478</v>
      </c>
      <c r="U845" s="5">
        <v>201</v>
      </c>
      <c r="V845" s="17">
        <v>0.1428571492433548</v>
      </c>
      <c r="W845" s="17">
        <v>0.24099999999999999</v>
      </c>
      <c r="X845" s="17">
        <v>6.3E-2</v>
      </c>
      <c r="Y845" s="17"/>
      <c r="Z845" s="17">
        <v>0.56500000000000006</v>
      </c>
      <c r="AA845" s="17">
        <v>0.11799999999999999</v>
      </c>
      <c r="AB845" s="17">
        <v>1.30000002682209E-2</v>
      </c>
      <c r="AC845" s="17">
        <v>3.4000000000000002E-2</v>
      </c>
      <c r="AD845" s="17">
        <v>0.127</v>
      </c>
      <c r="AE845" s="17">
        <v>0.40500000000000003</v>
      </c>
      <c r="AF845" s="5">
        <v>0</v>
      </c>
      <c r="AG845" s="31">
        <v>12805.7802734375</v>
      </c>
      <c r="AH845" s="31">
        <v>13218.58</v>
      </c>
    </row>
    <row r="846" spans="1:34" x14ac:dyDescent="0.3">
      <c r="A846" s="4">
        <v>961074040</v>
      </c>
      <c r="B846" s="3" t="s">
        <v>457</v>
      </c>
      <c r="C846" s="3" t="s">
        <v>1895</v>
      </c>
      <c r="D846" s="14">
        <v>86.514839172363281</v>
      </c>
      <c r="E846" s="14">
        <v>84.783515930175781</v>
      </c>
      <c r="F846" s="14">
        <v>85.468971252441406</v>
      </c>
      <c r="G846" s="14">
        <v>83.285629272460938</v>
      </c>
      <c r="H846" s="5">
        <v>444</v>
      </c>
      <c r="I846" s="15">
        <v>3</v>
      </c>
      <c r="J846" s="15">
        <v>6</v>
      </c>
      <c r="K846" s="3" t="s">
        <v>3882</v>
      </c>
      <c r="L846" s="3" t="s">
        <v>3915</v>
      </c>
      <c r="M846" s="3" t="s">
        <v>3918</v>
      </c>
      <c r="N846" s="3" t="s">
        <v>3922</v>
      </c>
      <c r="O846" s="5">
        <v>526</v>
      </c>
      <c r="P846" s="17">
        <v>0.57035177946090698</v>
      </c>
      <c r="Q846" s="5">
        <v>283</v>
      </c>
      <c r="R846" s="17">
        <v>0.38860103487968439</v>
      </c>
      <c r="S846" s="5">
        <v>526</v>
      </c>
      <c r="T846" s="17">
        <v>0.39598998427391052</v>
      </c>
      <c r="U846" s="5">
        <v>283</v>
      </c>
      <c r="V846" s="17">
        <v>0.24742268025875089</v>
      </c>
      <c r="W846" s="17">
        <v>0.155</v>
      </c>
      <c r="X846" s="17">
        <v>0.05</v>
      </c>
      <c r="Y846" s="17">
        <v>1.4E-2</v>
      </c>
      <c r="Z846" s="17">
        <v>0.63500000000000001</v>
      </c>
      <c r="AA846" s="17">
        <v>0.14599999999999999</v>
      </c>
      <c r="AB846" s="17">
        <v>0</v>
      </c>
      <c r="AC846" s="17">
        <v>2.9000000000000001E-2</v>
      </c>
      <c r="AD846" s="17">
        <v>0.151</v>
      </c>
      <c r="AE846" s="17">
        <v>0.34100000000000003</v>
      </c>
      <c r="AF846" s="5">
        <v>0</v>
      </c>
      <c r="AG846" s="31">
        <v>12218.1103515625</v>
      </c>
      <c r="AH846" s="31">
        <v>12506.06</v>
      </c>
    </row>
    <row r="847" spans="1:34" x14ac:dyDescent="0.3">
      <c r="A847" s="4">
        <v>581093050</v>
      </c>
      <c r="B847" s="3" t="s">
        <v>298</v>
      </c>
      <c r="C847" s="3" t="s">
        <v>1426</v>
      </c>
      <c r="D847" s="14">
        <v>86.222053527832031</v>
      </c>
      <c r="E847" s="14">
        <v>86.953163146972656</v>
      </c>
      <c r="F847" s="14">
        <v>90.504592895507813</v>
      </c>
      <c r="G847" s="14">
        <v>87.322357177734375</v>
      </c>
      <c r="H847" s="5">
        <v>132</v>
      </c>
      <c r="I847" s="15">
        <v>6</v>
      </c>
      <c r="J847" s="15">
        <v>8</v>
      </c>
      <c r="K847" s="3" t="s">
        <v>3820</v>
      </c>
      <c r="L847" s="3" t="s">
        <v>3911</v>
      </c>
      <c r="M847" s="3" t="s">
        <v>3917</v>
      </c>
      <c r="N847" s="3" t="s">
        <v>3921</v>
      </c>
      <c r="O847" s="5">
        <v>263</v>
      </c>
      <c r="P847" s="17">
        <v>0.58267718553543091</v>
      </c>
      <c r="Q847" s="5">
        <v>111</v>
      </c>
      <c r="R847" s="17">
        <v>0.4464285671710968</v>
      </c>
      <c r="S847" s="5">
        <v>265</v>
      </c>
      <c r="T847" s="17">
        <v>0.71653544902801514</v>
      </c>
      <c r="U847" s="5">
        <v>112</v>
      </c>
      <c r="V847" s="17">
        <v>0.46428570151329041</v>
      </c>
      <c r="W847" s="17"/>
      <c r="X847" s="17">
        <v>3.7999999999999999E-2</v>
      </c>
      <c r="Y847" s="17"/>
      <c r="Z847" s="17">
        <v>0.94700000000000006</v>
      </c>
      <c r="AA847" s="17"/>
      <c r="AB847" s="17">
        <v>1.499999966472387E-2</v>
      </c>
      <c r="AC847" s="17"/>
      <c r="AD847" s="17">
        <v>0.189</v>
      </c>
      <c r="AE847" s="17">
        <v>0.30399999999999999</v>
      </c>
      <c r="AF847" s="5">
        <v>0</v>
      </c>
      <c r="AG847" s="31">
        <v>6800.35009765625</v>
      </c>
      <c r="AH847" s="31">
        <v>8192.36</v>
      </c>
    </row>
    <row r="848" spans="1:34" x14ac:dyDescent="0.3">
      <c r="A848" s="4">
        <v>581094020</v>
      </c>
      <c r="B848" s="3" t="s">
        <v>298</v>
      </c>
      <c r="C848" s="3" t="s">
        <v>1049</v>
      </c>
      <c r="D848" s="14">
        <v>81.789505004882813</v>
      </c>
      <c r="E848" s="14">
        <v>81.778961181640625</v>
      </c>
      <c r="F848" s="14">
        <v>87.058662414550781</v>
      </c>
      <c r="G848" s="14">
        <v>87.599288940429688</v>
      </c>
      <c r="H848" s="5">
        <v>263</v>
      </c>
      <c r="I848" s="15" t="s">
        <v>3981</v>
      </c>
      <c r="J848" s="15">
        <v>5</v>
      </c>
      <c r="K848" s="3" t="s">
        <v>3820</v>
      </c>
      <c r="L848" s="3" t="s">
        <v>3911</v>
      </c>
      <c r="M848" s="3" t="s">
        <v>3917</v>
      </c>
      <c r="N848" s="3" t="s">
        <v>3921</v>
      </c>
      <c r="O848" s="5">
        <v>113</v>
      </c>
      <c r="P848" s="17">
        <v>0.57480317354202271</v>
      </c>
      <c r="Q848" s="5">
        <v>54</v>
      </c>
      <c r="R848" s="17">
        <v>0.29310345649719238</v>
      </c>
      <c r="S848" s="5">
        <v>114</v>
      </c>
      <c r="T848" s="17">
        <v>0.67716532945632935</v>
      </c>
      <c r="U848" s="5">
        <v>55</v>
      </c>
      <c r="V848" s="17">
        <v>0.29310345649719238</v>
      </c>
      <c r="W848" s="17"/>
      <c r="X848" s="17"/>
      <c r="Y848" s="17"/>
      <c r="Z848" s="17">
        <v>0.95800000000000007</v>
      </c>
      <c r="AA848" s="17"/>
      <c r="AB848" s="17">
        <v>4.1999999433755868E-2</v>
      </c>
      <c r="AC848" s="17"/>
      <c r="AD848" s="17">
        <v>0.14499999999999999</v>
      </c>
      <c r="AE848" s="17">
        <v>0.46600000000000003</v>
      </c>
      <c r="AF848" s="5">
        <v>0</v>
      </c>
      <c r="AG848" s="31">
        <v>10429.580078125</v>
      </c>
      <c r="AH848" s="31">
        <v>12036.74</v>
      </c>
    </row>
    <row r="849" spans="1:34" x14ac:dyDescent="0.3">
      <c r="A849" s="4">
        <v>630663000</v>
      </c>
      <c r="B849" s="3" t="s">
        <v>312</v>
      </c>
      <c r="C849" s="3" t="s">
        <v>1455</v>
      </c>
      <c r="D849" s="14">
        <v>82.245841979980469</v>
      </c>
      <c r="E849" s="14">
        <v>83.320159912109375</v>
      </c>
      <c r="F849" s="14">
        <v>81.335594177246094</v>
      </c>
      <c r="G849" s="14">
        <v>82.402908325195313</v>
      </c>
      <c r="H849" s="5">
        <v>89</v>
      </c>
      <c r="I849" s="15">
        <v>6</v>
      </c>
      <c r="J849" s="15">
        <v>8</v>
      </c>
      <c r="K849" s="3" t="s">
        <v>3841</v>
      </c>
      <c r="L849" s="3" t="s">
        <v>3913</v>
      </c>
      <c r="M849" s="3" t="s">
        <v>3916</v>
      </c>
      <c r="N849" s="3" t="s">
        <v>3921</v>
      </c>
      <c r="O849" s="5">
        <v>183</v>
      </c>
      <c r="P849" s="17">
        <v>0.33695653080940252</v>
      </c>
      <c r="Q849" s="5">
        <v>87</v>
      </c>
      <c r="R849" s="17">
        <v>0.29545453190803528</v>
      </c>
      <c r="S849" s="5">
        <v>183</v>
      </c>
      <c r="T849" s="17">
        <v>0.19565217196941381</v>
      </c>
      <c r="U849" s="5">
        <v>87</v>
      </c>
      <c r="V849" s="17">
        <v>0.11363636702299119</v>
      </c>
      <c r="W849" s="17"/>
      <c r="X849" s="17"/>
      <c r="Y849" s="17"/>
      <c r="Z849" s="17">
        <v>0.91</v>
      </c>
      <c r="AA849" s="17">
        <v>5.6000000000000001E-2</v>
      </c>
      <c r="AB849" s="17">
        <v>3.4000001847743988E-2</v>
      </c>
      <c r="AC849" s="17"/>
      <c r="AD849" s="17">
        <v>6.7000000000000004E-2</v>
      </c>
      <c r="AE849" s="17">
        <v>0.28399999999999997</v>
      </c>
      <c r="AF849" s="5">
        <v>0</v>
      </c>
      <c r="AG849" s="31">
        <v>8923.98046875</v>
      </c>
      <c r="AH849" s="31">
        <v>9566.33</v>
      </c>
    </row>
    <row r="850" spans="1:34" x14ac:dyDescent="0.3">
      <c r="A850" s="4">
        <v>630664020</v>
      </c>
      <c r="B850" s="3" t="s">
        <v>312</v>
      </c>
      <c r="C850" s="3" t="s">
        <v>1456</v>
      </c>
      <c r="D850" s="14">
        <v>86.0927734375</v>
      </c>
      <c r="E850" s="14">
        <v>85.587318420410156</v>
      </c>
      <c r="F850" s="14">
        <v>87.255813598632813</v>
      </c>
      <c r="G850" s="14">
        <v>89.263816833496094</v>
      </c>
      <c r="H850" s="5">
        <v>189</v>
      </c>
      <c r="I850" s="15" t="s">
        <v>3980</v>
      </c>
      <c r="J850" s="15">
        <v>5</v>
      </c>
      <c r="K850" s="3" t="s">
        <v>3841</v>
      </c>
      <c r="L850" s="3" t="s">
        <v>3913</v>
      </c>
      <c r="M850" s="3" t="s">
        <v>3916</v>
      </c>
      <c r="N850" s="3" t="s">
        <v>3921</v>
      </c>
      <c r="O850" s="5">
        <v>91</v>
      </c>
      <c r="P850" s="17">
        <v>0.36170211434364319</v>
      </c>
      <c r="Q850" s="5">
        <v>56</v>
      </c>
      <c r="R850" s="17">
        <v>0.27777779102325439</v>
      </c>
      <c r="S850" s="5">
        <v>91</v>
      </c>
      <c r="T850" s="17">
        <v>0.15957446396350861</v>
      </c>
      <c r="U850" s="5">
        <v>56</v>
      </c>
      <c r="V850" s="17">
        <v>0.1111111119389534</v>
      </c>
      <c r="W850" s="17"/>
      <c r="X850" s="17"/>
      <c r="Y850" s="17"/>
      <c r="Z850" s="17">
        <v>0.97899999999999998</v>
      </c>
      <c r="AA850" s="17"/>
      <c r="AB850" s="17">
        <v>2.0999999716877941E-2</v>
      </c>
      <c r="AC850" s="17"/>
      <c r="AD850" s="17">
        <v>0.10100000000000001</v>
      </c>
      <c r="AE850" s="17">
        <v>0.36299999999999999</v>
      </c>
      <c r="AF850" s="5">
        <v>0</v>
      </c>
      <c r="AG850" s="31">
        <v>8559.8095703125</v>
      </c>
      <c r="AH850" s="31">
        <v>9471.8799999999992</v>
      </c>
    </row>
    <row r="851" spans="1:34" x14ac:dyDescent="0.3">
      <c r="A851" s="4">
        <v>630673000</v>
      </c>
      <c r="B851" s="3" t="s">
        <v>313</v>
      </c>
      <c r="C851" s="3" t="s">
        <v>1457</v>
      </c>
      <c r="D851" s="14">
        <v>76.917747497558594</v>
      </c>
      <c r="E851" s="14">
        <v>77.766410827636719</v>
      </c>
      <c r="F851" s="14">
        <v>77.738861083984375</v>
      </c>
      <c r="G851" s="14">
        <v>78.930801391601563</v>
      </c>
      <c r="H851" s="5">
        <v>238</v>
      </c>
      <c r="I851" s="15">
        <v>5</v>
      </c>
      <c r="J851" s="15">
        <v>8</v>
      </c>
      <c r="K851" s="3" t="s">
        <v>3841</v>
      </c>
      <c r="L851" s="3" t="s">
        <v>3913</v>
      </c>
      <c r="M851" s="3" t="s">
        <v>3916</v>
      </c>
      <c r="N851" s="3" t="s">
        <v>3921</v>
      </c>
      <c r="O851" s="5">
        <v>475</v>
      </c>
      <c r="P851" s="17">
        <v>0.32300883531570429</v>
      </c>
      <c r="Q851" s="5">
        <v>388</v>
      </c>
      <c r="R851" s="17">
        <v>0.32300883531570429</v>
      </c>
      <c r="S851" s="5">
        <v>474</v>
      </c>
      <c r="T851" s="17">
        <v>0.26106193661689758</v>
      </c>
      <c r="U851" s="5">
        <v>387</v>
      </c>
      <c r="V851" s="17">
        <v>0.26106193661689758</v>
      </c>
      <c r="W851" s="17"/>
      <c r="X851" s="17"/>
      <c r="Y851" s="17"/>
      <c r="Z851" s="17">
        <v>0.98699999999999999</v>
      </c>
      <c r="AA851" s="17"/>
      <c r="AB851" s="17">
        <v>1.30000002682209E-2</v>
      </c>
      <c r="AC851" s="17"/>
      <c r="AD851" s="17">
        <v>0.16</v>
      </c>
      <c r="AE851" s="17">
        <v>0.41729999999999989</v>
      </c>
      <c r="AF851" s="5">
        <v>0</v>
      </c>
      <c r="AG851" s="31">
        <v>7460.7099609375</v>
      </c>
      <c r="AH851" s="31">
        <v>7940</v>
      </c>
    </row>
    <row r="852" spans="1:34" x14ac:dyDescent="0.3">
      <c r="A852" s="4">
        <v>630674020</v>
      </c>
      <c r="B852" s="3" t="s">
        <v>313</v>
      </c>
      <c r="C852" s="3" t="s">
        <v>1458</v>
      </c>
      <c r="D852" s="14">
        <v>72.983078002929688</v>
      </c>
      <c r="E852" s="14">
        <v>73.7470703125</v>
      </c>
      <c r="F852" s="14">
        <v>74.886299133300781</v>
      </c>
      <c r="G852" s="14">
        <v>75.336837768554688</v>
      </c>
      <c r="H852" s="5">
        <v>241</v>
      </c>
      <c r="I852" s="15" t="s">
        <v>3980</v>
      </c>
      <c r="J852" s="15">
        <v>4</v>
      </c>
      <c r="K852" s="3" t="s">
        <v>3841</v>
      </c>
      <c r="L852" s="3" t="s">
        <v>3913</v>
      </c>
      <c r="M852" s="3" t="s">
        <v>3916</v>
      </c>
      <c r="N852" s="3" t="s">
        <v>3921</v>
      </c>
      <c r="O852" s="5">
        <v>45</v>
      </c>
      <c r="P852" s="17">
        <v>0.47826087474822998</v>
      </c>
      <c r="Q852" s="5">
        <v>45</v>
      </c>
      <c r="R852" s="17">
        <v>0.47826087474822998</v>
      </c>
      <c r="S852" s="5">
        <v>45</v>
      </c>
      <c r="T852" s="17">
        <v>0.45652174949646002</v>
      </c>
      <c r="U852" s="5">
        <v>45</v>
      </c>
      <c r="V852" s="17">
        <v>0.45652174949646002</v>
      </c>
      <c r="W852" s="17"/>
      <c r="X852" s="17"/>
      <c r="Y852" s="17"/>
      <c r="Z852" s="17">
        <v>0.98799999999999999</v>
      </c>
      <c r="AA852" s="17"/>
      <c r="AB852" s="17">
        <v>1.200000010430813E-2</v>
      </c>
      <c r="AC852" s="17"/>
      <c r="AD852" s="17">
        <v>0.1</v>
      </c>
      <c r="AE852" s="17">
        <v>0.54620000000000002</v>
      </c>
      <c r="AF852" s="5">
        <v>0</v>
      </c>
      <c r="AG852" s="31">
        <v>7850.25</v>
      </c>
      <c r="AH852" s="31">
        <v>9527.23</v>
      </c>
    </row>
    <row r="853" spans="1:34" x14ac:dyDescent="0.3">
      <c r="A853" s="4">
        <v>840053000</v>
      </c>
      <c r="B853" s="3" t="s">
        <v>400</v>
      </c>
      <c r="C853" s="3" t="s">
        <v>1635</v>
      </c>
      <c r="D853" s="14">
        <v>79.11566162109375</v>
      </c>
      <c r="E853" s="14">
        <v>78.4163818359375</v>
      </c>
      <c r="F853" s="14">
        <v>86.672935485839844</v>
      </c>
      <c r="G853" s="14">
        <v>87.489128112792969</v>
      </c>
      <c r="H853" s="5">
        <v>146</v>
      </c>
      <c r="I853" s="15">
        <v>6</v>
      </c>
      <c r="J853" s="15">
        <v>8</v>
      </c>
      <c r="K853" s="3" t="s">
        <v>3802</v>
      </c>
      <c r="L853" s="3" t="s">
        <v>3907</v>
      </c>
      <c r="M853" s="3" t="s">
        <v>3917</v>
      </c>
      <c r="N853" s="3" t="s">
        <v>3921</v>
      </c>
      <c r="O853" s="5">
        <v>258</v>
      </c>
      <c r="P853" s="17">
        <v>0.31205675005912781</v>
      </c>
      <c r="Q853" s="5">
        <v>166</v>
      </c>
      <c r="R853" s="17">
        <v>0.1954022943973541</v>
      </c>
      <c r="S853" s="5">
        <v>258</v>
      </c>
      <c r="T853" s="17">
        <v>0.39007091522216802</v>
      </c>
      <c r="U853" s="5">
        <v>166</v>
      </c>
      <c r="V853" s="17">
        <v>0.28735631704330439</v>
      </c>
      <c r="W853" s="17"/>
      <c r="X853" s="17"/>
      <c r="Y853" s="17"/>
      <c r="Z853" s="17">
        <v>0.91100000000000003</v>
      </c>
      <c r="AA853" s="17">
        <v>5.5E-2</v>
      </c>
      <c r="AB853" s="17">
        <v>3.4000001847743988E-2</v>
      </c>
      <c r="AC853" s="17"/>
      <c r="AD853" s="17">
        <v>0.123</v>
      </c>
      <c r="AE853" s="17">
        <v>0.56700000000000006</v>
      </c>
      <c r="AF853" s="5">
        <v>0</v>
      </c>
      <c r="AG853" s="31">
        <v>5034.77001953125</v>
      </c>
      <c r="AH853" s="31">
        <v>5609.94</v>
      </c>
    </row>
    <row r="854" spans="1:34" x14ac:dyDescent="0.3">
      <c r="A854" s="4">
        <v>840054020</v>
      </c>
      <c r="B854" s="3" t="s">
        <v>400</v>
      </c>
      <c r="C854" s="3" t="s">
        <v>1636</v>
      </c>
      <c r="D854" s="14">
        <v>79.039260864257813</v>
      </c>
      <c r="E854" s="14">
        <v>77.893112182617188</v>
      </c>
      <c r="F854" s="14">
        <v>80.823890686035156</v>
      </c>
      <c r="G854" s="14">
        <v>79.481666564941406</v>
      </c>
      <c r="H854" s="5">
        <v>222</v>
      </c>
      <c r="I854" s="15" t="s">
        <v>3980</v>
      </c>
      <c r="J854" s="15">
        <v>5</v>
      </c>
      <c r="K854" s="3" t="s">
        <v>3802</v>
      </c>
      <c r="L854" s="3" t="s">
        <v>3907</v>
      </c>
      <c r="M854" s="3" t="s">
        <v>3917</v>
      </c>
      <c r="N854" s="3" t="s">
        <v>3921</v>
      </c>
      <c r="O854" s="5">
        <v>123</v>
      </c>
      <c r="P854" s="17">
        <v>0.40517240762710571</v>
      </c>
      <c r="Q854" s="5">
        <v>75</v>
      </c>
      <c r="R854" s="17">
        <v>0.28787878155708307</v>
      </c>
      <c r="S854" s="5">
        <v>123</v>
      </c>
      <c r="T854" s="17">
        <v>0.37931033968925482</v>
      </c>
      <c r="U854" s="5">
        <v>75</v>
      </c>
      <c r="V854" s="17">
        <v>0.28787878155708307</v>
      </c>
      <c r="W854" s="17"/>
      <c r="X854" s="17"/>
      <c r="Y854" s="17"/>
      <c r="Z854" s="17">
        <v>0.95000000000000007</v>
      </c>
      <c r="AA854" s="17">
        <v>3.2000000000000001E-2</v>
      </c>
      <c r="AB854" s="17">
        <v>1.7999999225139621E-2</v>
      </c>
      <c r="AC854" s="17">
        <v>6.3E-2</v>
      </c>
      <c r="AD854" s="17">
        <v>0.14000000000000001</v>
      </c>
      <c r="AE854" s="17">
        <v>0.49299999999999999</v>
      </c>
      <c r="AF854" s="5">
        <v>0</v>
      </c>
      <c r="AG854" s="31">
        <v>9192.2001953125</v>
      </c>
      <c r="AH854" s="31">
        <v>10150.219999999999</v>
      </c>
    </row>
    <row r="855" spans="1:34" x14ac:dyDescent="0.3">
      <c r="A855" s="4">
        <v>640721050</v>
      </c>
      <c r="B855" s="3" t="s">
        <v>314</v>
      </c>
      <c r="C855" s="3" t="s">
        <v>1459</v>
      </c>
      <c r="D855" s="14">
        <v>85.6363525390625</v>
      </c>
      <c r="E855" s="14">
        <v>83.274604797363281</v>
      </c>
      <c r="F855" s="14">
        <v>92.572547912597656</v>
      </c>
      <c r="G855" s="14">
        <v>90.416664123535156</v>
      </c>
      <c r="H855" s="5">
        <v>103</v>
      </c>
      <c r="I855" s="15">
        <v>7</v>
      </c>
      <c r="J855" s="15">
        <v>12</v>
      </c>
      <c r="K855" s="3" t="s">
        <v>3885</v>
      </c>
      <c r="L855" s="3" t="s">
        <v>3911</v>
      </c>
      <c r="M855" s="3" t="s">
        <v>3917</v>
      </c>
      <c r="N855" s="3" t="s">
        <v>3923</v>
      </c>
      <c r="O855" s="5">
        <v>73</v>
      </c>
      <c r="P855" s="17">
        <v>0.6071428656578064</v>
      </c>
      <c r="Q855" s="5">
        <v>39</v>
      </c>
      <c r="R855" s="17">
        <v>0.31034481525421143</v>
      </c>
      <c r="S855" s="5">
        <v>73</v>
      </c>
      <c r="T855" s="17">
        <v>0.59090906381607056</v>
      </c>
      <c r="U855" s="5">
        <v>39</v>
      </c>
      <c r="V855" s="17">
        <v>0.39393940567970281</v>
      </c>
      <c r="W855" s="17"/>
      <c r="X855" s="17"/>
      <c r="Y855" s="17"/>
      <c r="Z855" s="17">
        <v>0.99</v>
      </c>
      <c r="AA855" s="17"/>
      <c r="AB855" s="17">
        <v>9.9999997764825821E-3</v>
      </c>
      <c r="AC855" s="17"/>
      <c r="AD855" s="17">
        <v>0.126</v>
      </c>
      <c r="AE855" s="17">
        <v>0.39400000000000002</v>
      </c>
      <c r="AF855" s="5">
        <v>0</v>
      </c>
      <c r="AG855" s="31">
        <v>11489.3203125</v>
      </c>
      <c r="AH855" s="31">
        <v>12211.02</v>
      </c>
    </row>
    <row r="856" spans="1:34" x14ac:dyDescent="0.3">
      <c r="A856" s="4">
        <v>640724020</v>
      </c>
      <c r="B856" s="3" t="s">
        <v>314</v>
      </c>
      <c r="C856" s="3" t="s">
        <v>1460</v>
      </c>
      <c r="D856" s="14">
        <v>86.498291015625</v>
      </c>
      <c r="E856" s="14">
        <v>84.312225341796875</v>
      </c>
      <c r="F856" s="14">
        <v>81.717353820800781</v>
      </c>
      <c r="G856" s="14">
        <v>80.735748291015625</v>
      </c>
      <c r="H856" s="5">
        <v>91</v>
      </c>
      <c r="I856" s="15" t="s">
        <v>3980</v>
      </c>
      <c r="J856" s="15">
        <v>6</v>
      </c>
      <c r="K856" s="3" t="s">
        <v>3885</v>
      </c>
      <c r="L856" s="3" t="s">
        <v>3911</v>
      </c>
      <c r="M856" s="3" t="s">
        <v>3917</v>
      </c>
      <c r="N856" s="3" t="s">
        <v>3923</v>
      </c>
      <c r="O856" s="5">
        <v>72</v>
      </c>
      <c r="P856" s="17">
        <v>0.23913043737411499</v>
      </c>
      <c r="Q856" s="5">
        <v>32</v>
      </c>
      <c r="R856" s="17">
        <v>0.3125</v>
      </c>
      <c r="S856" s="5">
        <v>72</v>
      </c>
      <c r="T856" s="17">
        <v>0.39130434393882751</v>
      </c>
      <c r="U856" s="5">
        <v>32</v>
      </c>
      <c r="V856" s="17">
        <v>0</v>
      </c>
      <c r="W856" s="17"/>
      <c r="X856" s="17"/>
      <c r="Y856" s="17"/>
      <c r="Z856" s="17">
        <v>0.97799999999999998</v>
      </c>
      <c r="AA856" s="17"/>
      <c r="AB856" s="17">
        <v>2.199999988079071E-2</v>
      </c>
      <c r="AC856" s="17"/>
      <c r="AD856" s="17">
        <v>6.6000000000000003E-2</v>
      </c>
      <c r="AE856" s="17">
        <v>0.378</v>
      </c>
      <c r="AF856" s="5">
        <v>0</v>
      </c>
      <c r="AG856" s="31">
        <v>11296.0498046875</v>
      </c>
      <c r="AH856" s="31">
        <v>12294.78</v>
      </c>
    </row>
    <row r="857" spans="1:34" x14ac:dyDescent="0.3">
      <c r="A857" s="4">
        <v>551063000</v>
      </c>
      <c r="B857" s="3" t="s">
        <v>285</v>
      </c>
      <c r="C857" s="3" t="s">
        <v>1395</v>
      </c>
      <c r="D857" s="14">
        <v>96.8671875</v>
      </c>
      <c r="E857" s="14">
        <v>97.20062255859375</v>
      </c>
      <c r="F857" s="14">
        <v>90.751914978027344</v>
      </c>
      <c r="G857" s="14">
        <v>91.15966796875</v>
      </c>
      <c r="H857" s="5">
        <v>174</v>
      </c>
      <c r="I857" s="15">
        <v>6</v>
      </c>
      <c r="J857" s="15">
        <v>8</v>
      </c>
      <c r="K857" s="3" t="s">
        <v>3845</v>
      </c>
      <c r="L857" s="3" t="s">
        <v>3907</v>
      </c>
      <c r="M857" s="3" t="s">
        <v>3917</v>
      </c>
      <c r="N857" s="3" t="s">
        <v>3921</v>
      </c>
      <c r="O857" s="5">
        <v>310</v>
      </c>
      <c r="P857" s="17">
        <v>0.64670658111572266</v>
      </c>
      <c r="Q857" s="5">
        <v>187</v>
      </c>
      <c r="R857" s="17">
        <v>0.51648354530334473</v>
      </c>
      <c r="S857" s="5">
        <v>310</v>
      </c>
      <c r="T857" s="17">
        <v>0.5209580659866333</v>
      </c>
      <c r="U857" s="5">
        <v>187</v>
      </c>
      <c r="V857" s="17">
        <v>0.40659341216087341</v>
      </c>
      <c r="W857" s="17"/>
      <c r="X857" s="17">
        <v>4.5999999999999999E-2</v>
      </c>
      <c r="Y857" s="17"/>
      <c r="Z857" s="17">
        <v>0.93700000000000006</v>
      </c>
      <c r="AA857" s="17"/>
      <c r="AB857" s="17">
        <v>1.7000000923871991E-2</v>
      </c>
      <c r="AC857" s="17"/>
      <c r="AD857" s="17">
        <v>0.10299999999999999</v>
      </c>
      <c r="AE857" s="17">
        <v>0.503</v>
      </c>
      <c r="AF857" s="5">
        <v>0</v>
      </c>
      <c r="AG857" s="31">
        <v>3806.1201171875</v>
      </c>
      <c r="AH857" s="31">
        <v>5932.35</v>
      </c>
    </row>
    <row r="858" spans="1:34" x14ac:dyDescent="0.3">
      <c r="A858" s="4">
        <v>551064020</v>
      </c>
      <c r="B858" s="3" t="s">
        <v>285</v>
      </c>
      <c r="C858" s="3" t="s">
        <v>1396</v>
      </c>
      <c r="D858" s="14">
        <v>89.323165893554688</v>
      </c>
      <c r="E858" s="14">
        <v>86.6591796875</v>
      </c>
      <c r="F858" s="14">
        <v>90.621330261230469</v>
      </c>
      <c r="G858" s="14">
        <v>91.974044799804688</v>
      </c>
      <c r="H858" s="5">
        <v>328</v>
      </c>
      <c r="I858" s="15" t="s">
        <v>3981</v>
      </c>
      <c r="J858" s="15">
        <v>5</v>
      </c>
      <c r="K858" s="3" t="s">
        <v>3845</v>
      </c>
      <c r="L858" s="3" t="s">
        <v>3907</v>
      </c>
      <c r="M858" s="3" t="s">
        <v>3917</v>
      </c>
      <c r="N858" s="3" t="s">
        <v>3921</v>
      </c>
      <c r="O858" s="5">
        <v>155</v>
      </c>
      <c r="P858" s="17">
        <v>0.60689657926559448</v>
      </c>
      <c r="Q858" s="5">
        <v>91</v>
      </c>
      <c r="R858" s="17">
        <v>0.55421686172485352</v>
      </c>
      <c r="S858" s="5">
        <v>155</v>
      </c>
      <c r="T858" s="17">
        <v>0.43448275327682501</v>
      </c>
      <c r="U858" s="5">
        <v>91</v>
      </c>
      <c r="V858" s="17">
        <v>0.33734938502311712</v>
      </c>
      <c r="W858" s="17"/>
      <c r="X858" s="17">
        <v>2.1000000000000001E-2</v>
      </c>
      <c r="Y858" s="17"/>
      <c r="Z858" s="17">
        <v>0.96299999999999997</v>
      </c>
      <c r="AA858" s="17"/>
      <c r="AB858" s="17">
        <v>1.499999966472387E-2</v>
      </c>
      <c r="AC858" s="17"/>
      <c r="AD858" s="17">
        <v>0.223</v>
      </c>
      <c r="AE858" s="17">
        <v>0.58399999999999996</v>
      </c>
      <c r="AF858" s="5">
        <v>0</v>
      </c>
      <c r="AG858" s="31">
        <v>5000.22998046875</v>
      </c>
      <c r="AH858" s="31">
        <v>9158.01</v>
      </c>
    </row>
    <row r="859" spans="1:34" x14ac:dyDescent="0.3">
      <c r="A859" s="4">
        <v>1060084020</v>
      </c>
      <c r="B859" s="3" t="s">
        <v>505</v>
      </c>
      <c r="C859" s="3" t="s">
        <v>680</v>
      </c>
      <c r="D859" s="14">
        <v>98.0645751953125</v>
      </c>
      <c r="E859" s="14">
        <v>99.404640197753906</v>
      </c>
      <c r="F859" s="14">
        <v>99.81915283203125</v>
      </c>
      <c r="G859" s="14">
        <v>102.87261962890631</v>
      </c>
      <c r="H859" s="5">
        <v>48</v>
      </c>
      <c r="I859" s="15" t="s">
        <v>3981</v>
      </c>
      <c r="J859" s="15">
        <v>8</v>
      </c>
      <c r="K859" s="3" t="s">
        <v>3796</v>
      </c>
      <c r="L859" s="3" t="s">
        <v>3907</v>
      </c>
      <c r="M859" s="3" t="s">
        <v>3916</v>
      </c>
      <c r="N859" s="3" t="s">
        <v>3921</v>
      </c>
      <c r="O859" s="5">
        <v>46</v>
      </c>
      <c r="P859" s="17">
        <v>0</v>
      </c>
      <c r="Q859" s="5">
        <v>35</v>
      </c>
      <c r="R859" s="17">
        <v>0</v>
      </c>
      <c r="S859" s="5">
        <v>46</v>
      </c>
      <c r="T859" s="17">
        <v>0.55555558204650879</v>
      </c>
      <c r="U859" s="5">
        <v>35</v>
      </c>
      <c r="V859" s="17">
        <v>0.57894736528396606</v>
      </c>
      <c r="W859" s="17"/>
      <c r="X859" s="17"/>
      <c r="Y859" s="17"/>
      <c r="Z859" s="17">
        <v>0.89600000000000002</v>
      </c>
      <c r="AA859" s="17"/>
      <c r="AB859" s="17">
        <v>0.1040000021457672</v>
      </c>
      <c r="AC859" s="17"/>
      <c r="AD859" s="17">
        <v>0.188</v>
      </c>
      <c r="AE859" s="17">
        <v>0.57500000000000007</v>
      </c>
      <c r="AF859" s="5">
        <v>0</v>
      </c>
      <c r="AG859" s="31">
        <v>10464.5595703125</v>
      </c>
      <c r="AH859" s="31">
        <v>12807</v>
      </c>
    </row>
    <row r="860" spans="1:34" x14ac:dyDescent="0.3">
      <c r="A860" s="4">
        <v>620701050</v>
      </c>
      <c r="B860" s="3" t="s">
        <v>310</v>
      </c>
      <c r="C860" s="3" t="s">
        <v>1451</v>
      </c>
      <c r="D860" s="14">
        <v>87.204338073730469</v>
      </c>
      <c r="E860" s="14">
        <v>88.363517761230469</v>
      </c>
      <c r="F860" s="14">
        <v>87.112693786621094</v>
      </c>
      <c r="G860" s="14">
        <v>88.373908996582031</v>
      </c>
      <c r="H860" s="5">
        <v>64</v>
      </c>
      <c r="I860" s="15">
        <v>6</v>
      </c>
      <c r="J860" s="15">
        <v>12</v>
      </c>
      <c r="K860" s="3" t="s">
        <v>3860</v>
      </c>
      <c r="L860" s="3" t="s">
        <v>3910</v>
      </c>
      <c r="M860" s="3" t="s">
        <v>3916</v>
      </c>
      <c r="N860" s="3" t="s">
        <v>3921</v>
      </c>
      <c r="O860" s="5">
        <v>36</v>
      </c>
      <c r="P860" s="17">
        <v>0</v>
      </c>
      <c r="Q860" s="5">
        <v>36</v>
      </c>
      <c r="R860" s="17">
        <v>0</v>
      </c>
      <c r="S860" s="5">
        <v>36</v>
      </c>
      <c r="T860" s="17">
        <v>0.3333333432674408</v>
      </c>
      <c r="U860" s="5">
        <v>36</v>
      </c>
      <c r="V860" s="17">
        <v>0.3333333432674408</v>
      </c>
      <c r="W860" s="17"/>
      <c r="X860" s="17"/>
      <c r="Y860" s="17"/>
      <c r="Z860" s="17">
        <v>0.98399999999999999</v>
      </c>
      <c r="AA860" s="17"/>
      <c r="AB860" s="17">
        <v>1.6000000759959221E-2</v>
      </c>
      <c r="AC860" s="17"/>
      <c r="AD860" s="17">
        <v>9.4E-2</v>
      </c>
      <c r="AE860" s="17">
        <v>0.4531</v>
      </c>
      <c r="AF860" s="5">
        <v>1</v>
      </c>
      <c r="AG860" s="31">
        <v>10240.099609375</v>
      </c>
      <c r="AH860" s="31">
        <v>15737.54</v>
      </c>
    </row>
    <row r="861" spans="1:34" x14ac:dyDescent="0.3">
      <c r="A861" s="4">
        <v>620704020</v>
      </c>
      <c r="B861" s="3" t="s">
        <v>310</v>
      </c>
      <c r="C861" s="3" t="s">
        <v>1452</v>
      </c>
      <c r="D861" s="14">
        <v>84.387840270996094</v>
      </c>
      <c r="E861" s="14">
        <v>85.458915710449219</v>
      </c>
      <c r="F861" s="14">
        <v>77.999343872070313</v>
      </c>
      <c r="G861" s="14">
        <v>81.095314025878906</v>
      </c>
      <c r="H861" s="5">
        <v>46</v>
      </c>
      <c r="I861" s="15" t="s">
        <v>3981</v>
      </c>
      <c r="J861" s="15">
        <v>5</v>
      </c>
      <c r="K861" s="3" t="s">
        <v>3860</v>
      </c>
      <c r="L861" s="3" t="s">
        <v>3910</v>
      </c>
      <c r="M861" s="3" t="s">
        <v>3916</v>
      </c>
      <c r="N861" s="3" t="s">
        <v>3921</v>
      </c>
      <c r="O861" s="5">
        <v>48</v>
      </c>
      <c r="P861" s="17">
        <v>0.34482759237289429</v>
      </c>
      <c r="Q861" s="5">
        <v>48</v>
      </c>
      <c r="R861" s="17">
        <v>0.34482759237289429</v>
      </c>
      <c r="S861" s="5">
        <v>48</v>
      </c>
      <c r="T861" s="17">
        <v>0.31034481525421143</v>
      </c>
      <c r="U861" s="5">
        <v>48</v>
      </c>
      <c r="V861" s="17">
        <v>0.31034481525421143</v>
      </c>
      <c r="W861" s="17"/>
      <c r="X861" s="17"/>
      <c r="Y861" s="17"/>
      <c r="Z861" s="17">
        <v>0.97799999999999998</v>
      </c>
      <c r="AA861" s="17"/>
      <c r="AB861" s="17">
        <v>2.199999988079071E-2</v>
      </c>
      <c r="AC861" s="17"/>
      <c r="AD861" s="17">
        <v>0.217</v>
      </c>
      <c r="AE861" s="17">
        <v>0.55810000000000004</v>
      </c>
      <c r="AF861" s="5">
        <v>1</v>
      </c>
      <c r="AG861" s="31">
        <v>9878.740234375</v>
      </c>
      <c r="AH861" s="31">
        <v>15778.23</v>
      </c>
    </row>
    <row r="862" spans="1:34" x14ac:dyDescent="0.3">
      <c r="A862" s="4">
        <v>971293000</v>
      </c>
      <c r="B862" s="3" t="s">
        <v>468</v>
      </c>
      <c r="C862" s="3" t="s">
        <v>1933</v>
      </c>
      <c r="D862" s="14">
        <v>83.330886840820313</v>
      </c>
      <c r="E862" s="14">
        <v>83.445091247558594</v>
      </c>
      <c r="F862" s="14">
        <v>84.897239685058594</v>
      </c>
      <c r="G862" s="14">
        <v>84.082740783691406</v>
      </c>
      <c r="H862" s="5">
        <v>763</v>
      </c>
      <c r="I862" s="15">
        <v>5</v>
      </c>
      <c r="J862" s="15">
        <v>8</v>
      </c>
      <c r="K862" s="3" t="s">
        <v>3846</v>
      </c>
      <c r="L862" s="3" t="s">
        <v>3908</v>
      </c>
      <c r="M862" s="3" t="s">
        <v>3919</v>
      </c>
      <c r="N862" s="3" t="s">
        <v>3921</v>
      </c>
      <c r="O862" s="5">
        <v>1397</v>
      </c>
      <c r="P862" s="17">
        <v>0.29008746147155762</v>
      </c>
      <c r="Q862" s="5">
        <v>965</v>
      </c>
      <c r="R862" s="17">
        <v>0.22471910715103149</v>
      </c>
      <c r="S862" s="5">
        <v>1398</v>
      </c>
      <c r="T862" s="17">
        <v>0.15597668290138239</v>
      </c>
      <c r="U862" s="5">
        <v>968</v>
      </c>
      <c r="V862" s="17">
        <v>0.1056179776787758</v>
      </c>
      <c r="W862" s="17">
        <v>5.3999999999999999E-2</v>
      </c>
      <c r="X862" s="17">
        <v>0.27</v>
      </c>
      <c r="Y862" s="17"/>
      <c r="Z862" s="17">
        <v>0.56400000000000006</v>
      </c>
      <c r="AA862" s="17">
        <v>6.3E-2</v>
      </c>
      <c r="AB862" s="17">
        <v>5.000000074505806E-2</v>
      </c>
      <c r="AC862" s="17">
        <v>7.5999999999999998E-2</v>
      </c>
      <c r="AD862" s="17">
        <v>0.14399999999999999</v>
      </c>
      <c r="AE862" s="17">
        <v>0.42899999999999999</v>
      </c>
      <c r="AF862" s="5">
        <v>0</v>
      </c>
      <c r="AG862" s="31">
        <v>7777.6298828125</v>
      </c>
      <c r="AH862" s="31">
        <v>8612.75</v>
      </c>
    </row>
    <row r="863" spans="1:34" x14ac:dyDescent="0.3">
      <c r="A863" s="4">
        <v>971294060</v>
      </c>
      <c r="B863" s="3" t="s">
        <v>468</v>
      </c>
      <c r="C863" s="3" t="s">
        <v>1934</v>
      </c>
      <c r="D863" s="14">
        <v>86.33184814453125</v>
      </c>
      <c r="E863" s="14">
        <v>86.438667297363281</v>
      </c>
      <c r="F863" s="14">
        <v>83.60894775390625</v>
      </c>
      <c r="G863" s="14">
        <v>85.961631774902344</v>
      </c>
      <c r="H863" s="5">
        <v>207</v>
      </c>
      <c r="I863" s="15">
        <v>2</v>
      </c>
      <c r="J863" s="15">
        <v>4</v>
      </c>
      <c r="K863" s="3" t="s">
        <v>3846</v>
      </c>
      <c r="L863" s="3" t="s">
        <v>3908</v>
      </c>
      <c r="M863" s="3" t="s">
        <v>3919</v>
      </c>
      <c r="N863" s="3" t="s">
        <v>3921</v>
      </c>
      <c r="O863" s="5">
        <v>94</v>
      </c>
      <c r="P863" s="17">
        <v>0.380952388048172</v>
      </c>
      <c r="Q863" s="5">
        <v>79</v>
      </c>
      <c r="R863" s="17">
        <v>0.34831461310386658</v>
      </c>
      <c r="S863" s="5">
        <v>94</v>
      </c>
      <c r="T863" s="17">
        <v>0.25984251499176031</v>
      </c>
      <c r="U863" s="5">
        <v>79</v>
      </c>
      <c r="V863" s="17">
        <v>0.2222222238779068</v>
      </c>
      <c r="W863" s="17"/>
      <c r="X863" s="17">
        <v>0.26100000000000001</v>
      </c>
      <c r="Y863" s="17"/>
      <c r="Z863" s="17">
        <v>0.57500000000000007</v>
      </c>
      <c r="AA863" s="17">
        <v>5.8000000000000003E-2</v>
      </c>
      <c r="AB863" s="17">
        <v>0.1059999987483025</v>
      </c>
      <c r="AC863" s="17">
        <v>0.16900000000000001</v>
      </c>
      <c r="AD863" s="17">
        <v>0.121</v>
      </c>
      <c r="AE863" s="17">
        <v>0.5</v>
      </c>
      <c r="AF863" s="5">
        <v>0</v>
      </c>
      <c r="AG863" s="31">
        <v>6915.91015625</v>
      </c>
      <c r="AH863" s="31">
        <v>8135.36</v>
      </c>
    </row>
    <row r="864" spans="1:34" x14ac:dyDescent="0.3">
      <c r="A864" s="4">
        <v>1121022050</v>
      </c>
      <c r="B864" s="3" t="s">
        <v>527</v>
      </c>
      <c r="C864" s="3" t="s">
        <v>2042</v>
      </c>
      <c r="D864" s="14">
        <v>86.502037048339844</v>
      </c>
      <c r="E864" s="14">
        <v>85.985992431640625</v>
      </c>
      <c r="F864" s="14">
        <v>86.293777465820313</v>
      </c>
      <c r="G864" s="14">
        <v>85.882736206054688</v>
      </c>
      <c r="H864" s="5">
        <v>707</v>
      </c>
      <c r="I864" s="15">
        <v>6</v>
      </c>
      <c r="J864" s="15">
        <v>8</v>
      </c>
      <c r="K864" s="3" t="s">
        <v>3816</v>
      </c>
      <c r="L864" s="3" t="s">
        <v>3907</v>
      </c>
      <c r="M864" s="3" t="s">
        <v>3917</v>
      </c>
      <c r="N864" s="3" t="s">
        <v>3921</v>
      </c>
      <c r="O864" s="5">
        <v>1329</v>
      </c>
      <c r="P864" s="17">
        <v>0.40454545617103582</v>
      </c>
      <c r="Q864" s="5">
        <v>723</v>
      </c>
      <c r="R864" s="17">
        <v>0.29003021121025091</v>
      </c>
      <c r="S864" s="5">
        <v>1327</v>
      </c>
      <c r="T864" s="17">
        <v>0.35606059432029719</v>
      </c>
      <c r="U864" s="5">
        <v>720</v>
      </c>
      <c r="V864" s="17">
        <v>0.22658610343933111</v>
      </c>
      <c r="W864" s="17"/>
      <c r="X864" s="17">
        <v>5.3999999999999999E-2</v>
      </c>
      <c r="Y864" s="17"/>
      <c r="Z864" s="17">
        <v>0.89500000000000002</v>
      </c>
      <c r="AA864" s="17">
        <v>4.1000000000000002E-2</v>
      </c>
      <c r="AB864" s="17">
        <v>9.9999997764825821E-3</v>
      </c>
      <c r="AC864" s="17"/>
      <c r="AD864" s="17">
        <v>0.14099999999999999</v>
      </c>
      <c r="AE864" s="17">
        <v>0.42099999999999999</v>
      </c>
      <c r="AF864" s="5">
        <v>0</v>
      </c>
      <c r="AG864" s="31">
        <v>7874.580078125</v>
      </c>
      <c r="AH864" s="31">
        <v>8462.82</v>
      </c>
    </row>
    <row r="865" spans="1:34" x14ac:dyDescent="0.3">
      <c r="A865" s="4">
        <v>1121024060</v>
      </c>
      <c r="B865" s="3" t="s">
        <v>527</v>
      </c>
      <c r="C865" s="3" t="s">
        <v>2043</v>
      </c>
      <c r="D865" s="14">
        <v>78.04998779296875</v>
      </c>
      <c r="E865" s="14">
        <v>77.061111450195313</v>
      </c>
      <c r="F865" s="14">
        <v>82.179367065429688</v>
      </c>
      <c r="G865" s="14">
        <v>82.390083312988281</v>
      </c>
      <c r="H865" s="5">
        <v>415</v>
      </c>
      <c r="I865" s="15">
        <v>4</v>
      </c>
      <c r="J865" s="15">
        <v>5</v>
      </c>
      <c r="K865" s="3" t="s">
        <v>3816</v>
      </c>
      <c r="L865" s="3" t="s">
        <v>3907</v>
      </c>
      <c r="M865" s="3" t="s">
        <v>3917</v>
      </c>
      <c r="N865" s="3" t="s">
        <v>3921</v>
      </c>
      <c r="O865" s="5">
        <v>628</v>
      </c>
      <c r="P865" s="17">
        <v>0.37402597069740301</v>
      </c>
      <c r="Q865" s="5">
        <v>349</v>
      </c>
      <c r="R865" s="17">
        <v>0.2487562149763107</v>
      </c>
      <c r="S865" s="5">
        <v>629</v>
      </c>
      <c r="T865" s="17">
        <v>0.27012985944747919</v>
      </c>
      <c r="U865" s="5">
        <v>350</v>
      </c>
      <c r="V865" s="17">
        <v>0.159203976392746</v>
      </c>
      <c r="W865" s="17"/>
      <c r="X865" s="17">
        <v>4.1000000000000002E-2</v>
      </c>
      <c r="Y865" s="17"/>
      <c r="Z865" s="17">
        <v>0.93700000000000006</v>
      </c>
      <c r="AA865" s="17">
        <v>1.7000000000000001E-2</v>
      </c>
      <c r="AB865" s="17">
        <v>4.999999888241291E-3</v>
      </c>
      <c r="AC865" s="17"/>
      <c r="AD865" s="17">
        <v>0.19500000000000001</v>
      </c>
      <c r="AE865" s="17">
        <v>0.41199999999999998</v>
      </c>
      <c r="AF865" s="5">
        <v>0</v>
      </c>
      <c r="AG865" s="31">
        <v>8471.3701171875</v>
      </c>
      <c r="AH865" s="31">
        <v>9360.51</v>
      </c>
    </row>
    <row r="866" spans="1:34" x14ac:dyDescent="0.3">
      <c r="A866" s="4">
        <v>742013000</v>
      </c>
      <c r="B866" s="3" t="s">
        <v>355</v>
      </c>
      <c r="C866" s="3" t="s">
        <v>1537</v>
      </c>
      <c r="D866" s="14">
        <v>87.728805541992188</v>
      </c>
      <c r="E866" s="14">
        <v>85.195793151855469</v>
      </c>
      <c r="F866" s="14">
        <v>85.636329650878906</v>
      </c>
      <c r="G866" s="14">
        <v>84.161865234375</v>
      </c>
      <c r="H866" s="5">
        <v>468</v>
      </c>
      <c r="I866" s="15">
        <v>5</v>
      </c>
      <c r="J866" s="15">
        <v>8</v>
      </c>
      <c r="K866" s="3" t="s">
        <v>3824</v>
      </c>
      <c r="L866" s="3" t="s">
        <v>3912</v>
      </c>
      <c r="M866" s="3" t="s">
        <v>3917</v>
      </c>
      <c r="N866" s="3" t="s">
        <v>3921</v>
      </c>
      <c r="O866" s="5">
        <v>835</v>
      </c>
      <c r="P866" s="17">
        <v>0.50113379955291748</v>
      </c>
      <c r="Q866" s="5">
        <v>380</v>
      </c>
      <c r="R866" s="17">
        <v>0.29702970385551453</v>
      </c>
      <c r="S866" s="5">
        <v>835</v>
      </c>
      <c r="T866" s="17">
        <v>0.41043084859848022</v>
      </c>
      <c r="U866" s="5">
        <v>380</v>
      </c>
      <c r="V866" s="17">
        <v>0.21782177686691279</v>
      </c>
      <c r="W866" s="17">
        <v>1.0999999999999999E-2</v>
      </c>
      <c r="X866" s="17">
        <v>2.5999999999999999E-2</v>
      </c>
      <c r="Y866" s="17">
        <v>1.9E-2</v>
      </c>
      <c r="Z866" s="17">
        <v>0.88200000000000001</v>
      </c>
      <c r="AA866" s="17">
        <v>5.8000000000000003E-2</v>
      </c>
      <c r="AB866" s="17">
        <v>4.0000001899898052E-3</v>
      </c>
      <c r="AC866" s="17"/>
      <c r="AD866" s="17">
        <v>0.186</v>
      </c>
      <c r="AE866" s="17">
        <v>0.38100000000000001</v>
      </c>
      <c r="AF866" s="5">
        <v>0</v>
      </c>
      <c r="AG866" s="31">
        <v>8707.7802734375</v>
      </c>
      <c r="AH866" s="31">
        <v>9720.4599999999991</v>
      </c>
    </row>
    <row r="867" spans="1:34" x14ac:dyDescent="0.3">
      <c r="A867" s="4">
        <v>742014020</v>
      </c>
      <c r="B867" s="3" t="s">
        <v>355</v>
      </c>
      <c r="C867" s="3" t="s">
        <v>574</v>
      </c>
      <c r="D867" s="14">
        <v>87.582565307617188</v>
      </c>
      <c r="E867" s="14">
        <v>85.603057861328125</v>
      </c>
      <c r="F867" s="14">
        <v>86.231414794921875</v>
      </c>
      <c r="G867" s="14">
        <v>83.773849487304688</v>
      </c>
      <c r="H867" s="5">
        <v>344</v>
      </c>
      <c r="I867" s="15">
        <v>1</v>
      </c>
      <c r="J867" s="15">
        <v>4</v>
      </c>
      <c r="K867" s="3" t="s">
        <v>3824</v>
      </c>
      <c r="L867" s="3" t="s">
        <v>3912</v>
      </c>
      <c r="M867" s="3" t="s">
        <v>3917</v>
      </c>
      <c r="N867" s="3" t="s">
        <v>3921</v>
      </c>
      <c r="O867" s="5">
        <v>114</v>
      </c>
      <c r="P867" s="17">
        <v>0.50574713945388794</v>
      </c>
      <c r="Q867" s="5">
        <v>55</v>
      </c>
      <c r="R867" s="17">
        <v>0.35353535413742071</v>
      </c>
      <c r="S867" s="5">
        <v>114</v>
      </c>
      <c r="T867" s="17">
        <v>0.45402297377586359</v>
      </c>
      <c r="U867" s="5">
        <v>55</v>
      </c>
      <c r="V867" s="17">
        <v>0.27272728085517878</v>
      </c>
      <c r="W867" s="17"/>
      <c r="X867" s="17">
        <v>2.5999999999999999E-2</v>
      </c>
      <c r="Y867" s="17">
        <v>1.4999999999999999E-2</v>
      </c>
      <c r="Z867" s="17">
        <v>0.89200000000000002</v>
      </c>
      <c r="AA867" s="17">
        <v>4.9000000000000002E-2</v>
      </c>
      <c r="AB867" s="17">
        <v>1.7000000923871991E-2</v>
      </c>
      <c r="AC867" s="17">
        <v>1.4E-2</v>
      </c>
      <c r="AD867" s="17">
        <v>0.189</v>
      </c>
      <c r="AE867" s="17">
        <v>0.48799999999999999</v>
      </c>
      <c r="AF867" s="5">
        <v>0</v>
      </c>
      <c r="AG867" s="31">
        <v>9912.48046875</v>
      </c>
      <c r="AH867" s="31">
        <v>10978.8</v>
      </c>
    </row>
    <row r="868" spans="1:34" x14ac:dyDescent="0.3">
      <c r="A868" s="4">
        <v>320551050</v>
      </c>
      <c r="B868" s="3" t="s">
        <v>136</v>
      </c>
      <c r="C868" s="3" t="s">
        <v>937</v>
      </c>
      <c r="D868" s="14">
        <v>79.037162780761719</v>
      </c>
      <c r="E868" s="14">
        <v>78.668182373046875</v>
      </c>
      <c r="F868" s="14">
        <v>85.976272583007813</v>
      </c>
      <c r="G868" s="14">
        <v>89.301544189453125</v>
      </c>
      <c r="H868" s="5">
        <v>269</v>
      </c>
      <c r="I868" s="15">
        <v>7</v>
      </c>
      <c r="J868" s="15">
        <v>12</v>
      </c>
      <c r="K868" s="3" t="s">
        <v>3874</v>
      </c>
      <c r="L868" s="3" t="s">
        <v>3912</v>
      </c>
      <c r="M868" s="3" t="s">
        <v>3917</v>
      </c>
      <c r="N868" s="3" t="s">
        <v>3921</v>
      </c>
      <c r="O868" s="5">
        <v>179</v>
      </c>
      <c r="P868" s="17">
        <v>0.44615384936332703</v>
      </c>
      <c r="Q868" s="5">
        <v>69</v>
      </c>
      <c r="R868" s="17">
        <v>0.26190477609634399</v>
      </c>
      <c r="S868" s="5">
        <v>179</v>
      </c>
      <c r="T868" s="17">
        <v>0.33139535784721369</v>
      </c>
      <c r="U868" s="5">
        <v>69</v>
      </c>
      <c r="V868" s="17">
        <v>0.24137930572032931</v>
      </c>
      <c r="W868" s="17"/>
      <c r="X868" s="17"/>
      <c r="Y868" s="17"/>
      <c r="Z868" s="17">
        <v>0.96699999999999997</v>
      </c>
      <c r="AA868" s="17"/>
      <c r="AB868" s="17">
        <v>3.2999999821186073E-2</v>
      </c>
      <c r="AC868" s="17"/>
      <c r="AD868" s="17">
        <v>8.8999999999999996E-2</v>
      </c>
      <c r="AE868" s="17">
        <v>0.23799999999999999</v>
      </c>
      <c r="AF868" s="5">
        <v>0</v>
      </c>
      <c r="AG868" s="31">
        <v>10232.7099609375</v>
      </c>
      <c r="AH868" s="31">
        <v>11457.26</v>
      </c>
    </row>
    <row r="869" spans="1:34" x14ac:dyDescent="0.3">
      <c r="A869" s="4">
        <v>320554060</v>
      </c>
      <c r="B869" s="3" t="s">
        <v>136</v>
      </c>
      <c r="C869" s="3" t="s">
        <v>938</v>
      </c>
      <c r="D869" s="14">
        <v>89.91436767578125</v>
      </c>
      <c r="E869" s="14">
        <v>88.185089111328125</v>
      </c>
      <c r="F869" s="14">
        <v>84.808769226074219</v>
      </c>
      <c r="G869" s="14">
        <v>84.087799072265625</v>
      </c>
      <c r="H869" s="5">
        <v>253</v>
      </c>
      <c r="I869" s="15" t="s">
        <v>3980</v>
      </c>
      <c r="J869" s="15">
        <v>6</v>
      </c>
      <c r="K869" s="3" t="s">
        <v>3874</v>
      </c>
      <c r="L869" s="3" t="s">
        <v>3912</v>
      </c>
      <c r="M869" s="3" t="s">
        <v>3917</v>
      </c>
      <c r="N869" s="3" t="s">
        <v>3921</v>
      </c>
      <c r="O869" s="5">
        <v>201</v>
      </c>
      <c r="P869" s="17">
        <v>0.61333334445953369</v>
      </c>
      <c r="Q869" s="5">
        <v>81</v>
      </c>
      <c r="R869" s="17">
        <v>0.48333331942558289</v>
      </c>
      <c r="S869" s="5">
        <v>201</v>
      </c>
      <c r="T869" s="17">
        <v>0.53333336114883423</v>
      </c>
      <c r="U869" s="5">
        <v>81</v>
      </c>
      <c r="V869" s="17">
        <v>0.43333333730697632</v>
      </c>
      <c r="W869" s="17"/>
      <c r="X869" s="17"/>
      <c r="Y869" s="17"/>
      <c r="Z869" s="17">
        <v>0.98799999999999999</v>
      </c>
      <c r="AA869" s="17"/>
      <c r="AB869" s="17">
        <v>1.200000010430813E-2</v>
      </c>
      <c r="AC869" s="17"/>
      <c r="AD869" s="17">
        <v>0.127</v>
      </c>
      <c r="AE869" s="17">
        <v>0.35899999999999999</v>
      </c>
      <c r="AF869" s="5">
        <v>0</v>
      </c>
      <c r="AG869" s="31">
        <v>9718.259765625</v>
      </c>
      <c r="AH869" s="31">
        <v>11424.13</v>
      </c>
    </row>
    <row r="870" spans="1:34" x14ac:dyDescent="0.3">
      <c r="A870" s="4">
        <v>600773000</v>
      </c>
      <c r="B870" s="3" t="s">
        <v>303</v>
      </c>
      <c r="C870" s="3" t="s">
        <v>1434</v>
      </c>
      <c r="D870" s="14">
        <v>81.451408386230469</v>
      </c>
      <c r="E870" s="14">
        <v>82.471366882324219</v>
      </c>
      <c r="F870" s="14">
        <v>83.551216125488281</v>
      </c>
      <c r="G870" s="14">
        <v>82.620040893554688</v>
      </c>
      <c r="H870" s="5">
        <v>237</v>
      </c>
      <c r="I870" s="15">
        <v>6</v>
      </c>
      <c r="J870" s="15">
        <v>8</v>
      </c>
      <c r="K870" s="3" t="s">
        <v>3886</v>
      </c>
      <c r="L870" s="3" t="s">
        <v>3907</v>
      </c>
      <c r="M870" s="3" t="s">
        <v>3917</v>
      </c>
      <c r="N870" s="3" t="s">
        <v>3921</v>
      </c>
      <c r="O870" s="5">
        <v>453</v>
      </c>
      <c r="P870" s="17">
        <v>0.43127962946891779</v>
      </c>
      <c r="Q870" s="5">
        <v>318</v>
      </c>
      <c r="R870" s="17">
        <v>0.33557048439979548</v>
      </c>
      <c r="S870" s="5">
        <v>454</v>
      </c>
      <c r="T870" s="17">
        <v>0.36792454123497009</v>
      </c>
      <c r="U870" s="5">
        <v>319</v>
      </c>
      <c r="V870" s="17">
        <v>0.28666666150093079</v>
      </c>
      <c r="W870" s="17"/>
      <c r="X870" s="17">
        <v>0.10100000000000001</v>
      </c>
      <c r="Y870" s="17"/>
      <c r="Z870" s="17">
        <v>0.77200000000000002</v>
      </c>
      <c r="AA870" s="17">
        <v>3.7999999999999999E-2</v>
      </c>
      <c r="AB870" s="17">
        <v>8.9000001549720764E-2</v>
      </c>
      <c r="AC870" s="17">
        <v>0.08</v>
      </c>
      <c r="AD870" s="17">
        <v>0.19400000000000001</v>
      </c>
      <c r="AE870" s="17">
        <v>0.65300000000000002</v>
      </c>
      <c r="AF870" s="5">
        <v>0</v>
      </c>
      <c r="AG870" s="31">
        <v>7820.5400390625</v>
      </c>
      <c r="AH870" s="31">
        <v>8575.42</v>
      </c>
    </row>
    <row r="871" spans="1:34" x14ac:dyDescent="0.3">
      <c r="A871" s="4">
        <v>600774020</v>
      </c>
      <c r="B871" s="3" t="s">
        <v>303</v>
      </c>
      <c r="C871" s="3" t="s">
        <v>1435</v>
      </c>
      <c r="D871" s="14">
        <v>95.550437927246094</v>
      </c>
      <c r="E871" s="14">
        <v>94.545097351074219</v>
      </c>
      <c r="F871" s="14">
        <v>86.539169311523438</v>
      </c>
      <c r="G871" s="14">
        <v>87.393257141113281</v>
      </c>
      <c r="H871" s="5">
        <v>436</v>
      </c>
      <c r="I871" s="15" t="s">
        <v>3980</v>
      </c>
      <c r="J871" s="15">
        <v>5</v>
      </c>
      <c r="K871" s="3" t="s">
        <v>3886</v>
      </c>
      <c r="L871" s="3" t="s">
        <v>3907</v>
      </c>
      <c r="M871" s="3" t="s">
        <v>3917</v>
      </c>
      <c r="N871" s="3" t="s">
        <v>3921</v>
      </c>
      <c r="O871" s="5">
        <v>200</v>
      </c>
      <c r="P871" s="17">
        <v>0.5522388219833374</v>
      </c>
      <c r="Q871" s="5">
        <v>138</v>
      </c>
      <c r="R871" s="17">
        <v>0.45070421695709229</v>
      </c>
      <c r="S871" s="5">
        <v>199</v>
      </c>
      <c r="T871" s="17">
        <v>0.52736318111419678</v>
      </c>
      <c r="U871" s="5">
        <v>137</v>
      </c>
      <c r="V871" s="17">
        <v>0.46478873491287231</v>
      </c>
      <c r="W871" s="17"/>
      <c r="X871" s="17">
        <v>0.106</v>
      </c>
      <c r="Y871" s="17"/>
      <c r="Z871" s="17">
        <v>0.745</v>
      </c>
      <c r="AA871" s="17">
        <v>3.6999999999999998E-2</v>
      </c>
      <c r="AB871" s="17">
        <v>0.1120000034570694</v>
      </c>
      <c r="AC871" s="17">
        <v>0.124</v>
      </c>
      <c r="AD871" s="17">
        <v>0.20399999999999999</v>
      </c>
      <c r="AE871" s="17">
        <v>0.67800000000000005</v>
      </c>
      <c r="AF871" s="5">
        <v>0</v>
      </c>
      <c r="AG871" s="31">
        <v>8773.9697265625</v>
      </c>
      <c r="AH871" s="31">
        <v>9554.51</v>
      </c>
    </row>
    <row r="872" spans="1:34" x14ac:dyDescent="0.3">
      <c r="A872" s="4">
        <v>600774040</v>
      </c>
      <c r="B872" s="3" t="s">
        <v>303</v>
      </c>
      <c r="C872" s="3" t="s">
        <v>1436</v>
      </c>
      <c r="D872" s="14">
        <v>84.654861450195313</v>
      </c>
      <c r="E872" s="14">
        <v>85.790878295898438</v>
      </c>
      <c r="F872" s="14">
        <v>83.332298278808594</v>
      </c>
      <c r="G872" s="14">
        <v>85.729263305664063</v>
      </c>
      <c r="H872" s="5">
        <v>403</v>
      </c>
      <c r="I872" s="15">
        <v>3</v>
      </c>
      <c r="J872" s="15">
        <v>8</v>
      </c>
      <c r="K872" s="3" t="s">
        <v>3886</v>
      </c>
      <c r="L872" s="3" t="s">
        <v>3907</v>
      </c>
      <c r="M872" s="3" t="s">
        <v>3917</v>
      </c>
      <c r="N872" s="3" t="s">
        <v>3921</v>
      </c>
      <c r="O872" s="5">
        <v>531</v>
      </c>
      <c r="P872" s="17">
        <v>0.22471910715103149</v>
      </c>
      <c r="Q872" s="5">
        <v>490</v>
      </c>
      <c r="R872" s="17">
        <v>0.20060789585113531</v>
      </c>
      <c r="S872" s="5">
        <v>537</v>
      </c>
      <c r="T872" s="17">
        <v>0.2275280952453613</v>
      </c>
      <c r="U872" s="5">
        <v>496</v>
      </c>
      <c r="V872" s="17">
        <v>0.2127659618854523</v>
      </c>
      <c r="W872" s="17">
        <v>4.2000000000000003E-2</v>
      </c>
      <c r="X872" s="17">
        <v>0.40400000000000003</v>
      </c>
      <c r="Y872" s="17">
        <v>3.2000000000000001E-2</v>
      </c>
      <c r="Z872" s="17">
        <v>0.27800000000000002</v>
      </c>
      <c r="AA872" s="17"/>
      <c r="AB872" s="17">
        <v>0.24300000071525571</v>
      </c>
      <c r="AC872" s="17">
        <v>0.51600000000000001</v>
      </c>
      <c r="AD872" s="17">
        <v>0.161</v>
      </c>
      <c r="AE872" s="17">
        <v>0.84099999999999997</v>
      </c>
      <c r="AF872" s="5">
        <v>0</v>
      </c>
      <c r="AG872" s="31">
        <v>7549.830078125</v>
      </c>
      <c r="AH872" s="31">
        <v>8043.25</v>
      </c>
    </row>
    <row r="873" spans="1:34" x14ac:dyDescent="0.3">
      <c r="A873" s="4">
        <v>600774060</v>
      </c>
      <c r="B873" s="3" t="s">
        <v>303</v>
      </c>
      <c r="C873" s="3" t="s">
        <v>1437</v>
      </c>
      <c r="D873" s="14">
        <v>83.986831665039063</v>
      </c>
      <c r="E873" s="14">
        <v>83.688995361328125</v>
      </c>
      <c r="F873" s="14">
        <v>81.337959289550781</v>
      </c>
      <c r="G873" s="14">
        <v>85.278533935546875</v>
      </c>
      <c r="H873" s="5">
        <v>154</v>
      </c>
      <c r="I873" s="15">
        <v>3</v>
      </c>
      <c r="J873" s="15">
        <v>8</v>
      </c>
      <c r="K873" s="3" t="s">
        <v>3886</v>
      </c>
      <c r="L873" s="3" t="s">
        <v>3907</v>
      </c>
      <c r="M873" s="3" t="s">
        <v>3917</v>
      </c>
      <c r="N873" s="3" t="s">
        <v>3921</v>
      </c>
      <c r="O873" s="5">
        <v>247</v>
      </c>
      <c r="P873" s="17">
        <v>0.47286820411682129</v>
      </c>
      <c r="Q873" s="5">
        <v>154</v>
      </c>
      <c r="R873" s="17">
        <v>0.38461539149284357</v>
      </c>
      <c r="S873" s="5">
        <v>246</v>
      </c>
      <c r="T873" s="17">
        <v>0.37209302186965942</v>
      </c>
      <c r="U873" s="5">
        <v>153</v>
      </c>
      <c r="V873" s="17">
        <v>0.3333333432674408</v>
      </c>
      <c r="W873" s="17"/>
      <c r="X873" s="17"/>
      <c r="Y873" s="17"/>
      <c r="Z873" s="17">
        <v>0.93500000000000005</v>
      </c>
      <c r="AA873" s="17">
        <v>3.2000000000000001E-2</v>
      </c>
      <c r="AB873" s="17">
        <v>3.2000001519918442E-2</v>
      </c>
      <c r="AC873" s="17"/>
      <c r="AD873" s="17">
        <v>0.20100000000000001</v>
      </c>
      <c r="AE873" s="17">
        <v>0.53400000000000003</v>
      </c>
      <c r="AF873" s="5">
        <v>0</v>
      </c>
      <c r="AG873" s="31">
        <v>9210.23046875</v>
      </c>
      <c r="AH873" s="31">
        <v>9778.66</v>
      </c>
    </row>
    <row r="874" spans="1:34" x14ac:dyDescent="0.3">
      <c r="A874" s="4">
        <v>600774080</v>
      </c>
      <c r="B874" s="3" t="s">
        <v>303</v>
      </c>
      <c r="C874" s="3" t="s">
        <v>1438</v>
      </c>
      <c r="D874" s="14">
        <v>89.201347351074219</v>
      </c>
      <c r="E874" s="14">
        <v>88.866340637207031</v>
      </c>
      <c r="F874" s="14">
        <v>92.447021484375</v>
      </c>
      <c r="G874" s="14">
        <v>92.904289245605469</v>
      </c>
      <c r="H874" s="5">
        <v>156</v>
      </c>
      <c r="I874" s="15" t="s">
        <v>3980</v>
      </c>
      <c r="J874" s="15">
        <v>8</v>
      </c>
      <c r="K874" s="3" t="s">
        <v>3886</v>
      </c>
      <c r="L874" s="3" t="s">
        <v>3907</v>
      </c>
      <c r="M874" s="3" t="s">
        <v>3917</v>
      </c>
      <c r="N874" s="3" t="s">
        <v>3921</v>
      </c>
      <c r="O874" s="5">
        <v>180</v>
      </c>
      <c r="P874" s="17">
        <v>0.29670330882072449</v>
      </c>
      <c r="Q874" s="5">
        <v>107</v>
      </c>
      <c r="R874" s="17">
        <v>0.27777779102325439</v>
      </c>
      <c r="S874" s="5">
        <v>180</v>
      </c>
      <c r="T874" s="17">
        <v>0.67032968997955322</v>
      </c>
      <c r="U874" s="5">
        <v>107</v>
      </c>
      <c r="V874" s="17">
        <v>0.42592594027519232</v>
      </c>
      <c r="W874" s="17"/>
      <c r="X874" s="17"/>
      <c r="Y874" s="17">
        <v>8.3000000000000004E-2</v>
      </c>
      <c r="Z874" s="17">
        <v>0.872</v>
      </c>
      <c r="AA874" s="17"/>
      <c r="AB874" s="17">
        <v>4.5000001788139343E-2</v>
      </c>
      <c r="AC874" s="17">
        <v>3.9E-2</v>
      </c>
      <c r="AD874" s="17">
        <v>0.122</v>
      </c>
      <c r="AE874" s="17">
        <v>0.54800000000000004</v>
      </c>
      <c r="AF874" s="5">
        <v>0</v>
      </c>
      <c r="AG874" s="31">
        <v>9113.1103515625</v>
      </c>
      <c r="AH874" s="31">
        <v>9430.2000000000007</v>
      </c>
    </row>
    <row r="875" spans="1:34" x14ac:dyDescent="0.3">
      <c r="A875" s="4">
        <v>600775000</v>
      </c>
      <c r="B875" s="3" t="s">
        <v>303</v>
      </c>
      <c r="C875" s="3" t="s">
        <v>1439</v>
      </c>
      <c r="D875" s="14">
        <v>80.447395324707031</v>
      </c>
      <c r="E875" s="14">
        <v>81.366279602050781</v>
      </c>
      <c r="F875" s="14">
        <v>86.281028747558594</v>
      </c>
      <c r="G875" s="14">
        <v>86.964485168457031</v>
      </c>
      <c r="H875" s="5">
        <v>322</v>
      </c>
      <c r="I875" s="15" t="s">
        <v>3980</v>
      </c>
      <c r="J875" s="15">
        <v>8</v>
      </c>
      <c r="K875" s="3" t="s">
        <v>3886</v>
      </c>
      <c r="L875" s="3" t="s">
        <v>3907</v>
      </c>
      <c r="M875" s="3" t="s">
        <v>3917</v>
      </c>
      <c r="N875" s="3" t="s">
        <v>3921</v>
      </c>
      <c r="O875" s="5">
        <v>319</v>
      </c>
      <c r="P875" s="17">
        <v>0.41545894742012018</v>
      </c>
      <c r="Q875" s="5">
        <v>265</v>
      </c>
      <c r="R875" s="17">
        <v>0.37931033968925482</v>
      </c>
      <c r="S875" s="5">
        <v>324</v>
      </c>
      <c r="T875" s="17">
        <v>0.31884059309959412</v>
      </c>
      <c r="U875" s="5">
        <v>270</v>
      </c>
      <c r="V875" s="17">
        <v>0.28160920739173889</v>
      </c>
      <c r="W875" s="17"/>
      <c r="X875" s="17">
        <v>0.55600000000000005</v>
      </c>
      <c r="Y875" s="17"/>
      <c r="Z875" s="17">
        <v>0.33500000000000002</v>
      </c>
      <c r="AA875" s="17">
        <v>2.5000000000000001E-2</v>
      </c>
      <c r="AB875" s="17">
        <v>8.3999998867511749E-2</v>
      </c>
      <c r="AC875" s="17">
        <v>0.42199999999999999</v>
      </c>
      <c r="AD875" s="17">
        <v>0.127</v>
      </c>
      <c r="AE875" s="17">
        <v>0.79400000000000004</v>
      </c>
      <c r="AF875" s="5">
        <v>0</v>
      </c>
      <c r="AG875" s="31">
        <v>7491.919921875</v>
      </c>
      <c r="AH875" s="31">
        <v>7820.24</v>
      </c>
    </row>
    <row r="876" spans="1:34" x14ac:dyDescent="0.3">
      <c r="A876" s="4">
        <v>600775020</v>
      </c>
      <c r="B876" s="3" t="s">
        <v>303</v>
      </c>
      <c r="C876" s="3" t="s">
        <v>1440</v>
      </c>
      <c r="D876" s="14">
        <v>82.563949584960938</v>
      </c>
      <c r="E876" s="14">
        <v>82.209213256835938</v>
      </c>
      <c r="F876" s="14">
        <v>88.140853881835938</v>
      </c>
      <c r="G876" s="14">
        <v>87.103538513183594</v>
      </c>
      <c r="H876" s="5">
        <v>382</v>
      </c>
      <c r="I876" s="15" t="s">
        <v>3980</v>
      </c>
      <c r="J876" s="15">
        <v>8</v>
      </c>
      <c r="K876" s="3" t="s">
        <v>3886</v>
      </c>
      <c r="L876" s="3" t="s">
        <v>3907</v>
      </c>
      <c r="M876" s="3" t="s">
        <v>3917</v>
      </c>
      <c r="N876" s="3" t="s">
        <v>3921</v>
      </c>
      <c r="O876" s="5">
        <v>332</v>
      </c>
      <c r="P876" s="17">
        <v>0.40088105201721191</v>
      </c>
      <c r="Q876" s="5">
        <v>258</v>
      </c>
      <c r="R876" s="17">
        <v>0.33714285492897028</v>
      </c>
      <c r="S876" s="5">
        <v>331</v>
      </c>
      <c r="T876" s="17">
        <v>0.38766521215438843</v>
      </c>
      <c r="U876" s="5">
        <v>257</v>
      </c>
      <c r="V876" s="17">
        <v>0.35428571701049799</v>
      </c>
      <c r="W876" s="17"/>
      <c r="X876" s="17">
        <v>2.9000000000000001E-2</v>
      </c>
      <c r="Y876" s="17">
        <v>2.1000000000000001E-2</v>
      </c>
      <c r="Z876" s="17">
        <v>0.90300000000000002</v>
      </c>
      <c r="AA876" s="17">
        <v>3.1E-2</v>
      </c>
      <c r="AB876" s="17">
        <v>1.6000000759959221E-2</v>
      </c>
      <c r="AC876" s="17">
        <v>2.1000000000000001E-2</v>
      </c>
      <c r="AD876" s="17">
        <v>0.183</v>
      </c>
      <c r="AE876" s="17">
        <v>0.72499999999999998</v>
      </c>
      <c r="AF876" s="5">
        <v>0</v>
      </c>
      <c r="AG876" s="31">
        <v>7692.6201171875</v>
      </c>
      <c r="AH876" s="31">
        <v>7961.36</v>
      </c>
    </row>
    <row r="877" spans="1:34" x14ac:dyDescent="0.3">
      <c r="A877" s="4">
        <v>90773000</v>
      </c>
      <c r="B877" s="3" t="s">
        <v>34</v>
      </c>
      <c r="C877" s="3" t="s">
        <v>615</v>
      </c>
      <c r="D877" s="14">
        <v>84.820526123046875</v>
      </c>
      <c r="E877" s="14">
        <v>85.103919982910156</v>
      </c>
      <c r="F877" s="14">
        <v>81.51141357421875</v>
      </c>
      <c r="G877" s="14">
        <v>80.155807495117188</v>
      </c>
      <c r="H877" s="5">
        <v>125</v>
      </c>
      <c r="I877" s="15">
        <v>6</v>
      </c>
      <c r="J877" s="15">
        <v>8</v>
      </c>
      <c r="K877" s="3" t="s">
        <v>3829</v>
      </c>
      <c r="L877" s="3" t="s">
        <v>3910</v>
      </c>
      <c r="M877" s="3" t="s">
        <v>3916</v>
      </c>
      <c r="N877" s="3" t="s">
        <v>3921</v>
      </c>
      <c r="O877" s="5">
        <v>249</v>
      </c>
      <c r="P877" s="17">
        <v>0.40000000596046448</v>
      </c>
      <c r="Q877" s="5">
        <v>143</v>
      </c>
      <c r="R877" s="17">
        <v>0.25373134016990662</v>
      </c>
      <c r="S877" s="5">
        <v>250</v>
      </c>
      <c r="T877" s="17">
        <v>0.2155172377824783</v>
      </c>
      <c r="U877" s="5">
        <v>143</v>
      </c>
      <c r="V877" s="17">
        <v>0.13432836532592771</v>
      </c>
      <c r="W877" s="17"/>
      <c r="X877" s="17"/>
      <c r="Y877" s="17"/>
      <c r="Z877" s="17">
        <v>0.96799999999999997</v>
      </c>
      <c r="AA877" s="17"/>
      <c r="AB877" s="17">
        <v>3.2000001519918442E-2</v>
      </c>
      <c r="AC877" s="17"/>
      <c r="AD877" s="17">
        <v>0.17599999999999999</v>
      </c>
      <c r="AE877" s="17">
        <v>0.53700000000000003</v>
      </c>
      <c r="AF877" s="5">
        <v>0</v>
      </c>
      <c r="AG877" s="31">
        <v>6166.85986328125</v>
      </c>
      <c r="AH877" s="31">
        <v>8180.68</v>
      </c>
    </row>
    <row r="878" spans="1:34" x14ac:dyDescent="0.3">
      <c r="A878" s="4">
        <v>90774020</v>
      </c>
      <c r="B878" s="3" t="s">
        <v>34</v>
      </c>
      <c r="C878" s="3" t="s">
        <v>616</v>
      </c>
      <c r="D878" s="14">
        <v>90.120162963867188</v>
      </c>
      <c r="E878" s="14">
        <v>88.069404602050781</v>
      </c>
      <c r="F878" s="14">
        <v>80.24639892578125</v>
      </c>
      <c r="G878" s="14">
        <v>78.733047485351563</v>
      </c>
      <c r="H878" s="5">
        <v>229</v>
      </c>
      <c r="I878" s="15" t="s">
        <v>3980</v>
      </c>
      <c r="J878" s="15">
        <v>5</v>
      </c>
      <c r="K878" s="3" t="s">
        <v>3829</v>
      </c>
      <c r="L878" s="3" t="s">
        <v>3910</v>
      </c>
      <c r="M878" s="3" t="s">
        <v>3916</v>
      </c>
      <c r="N878" s="3" t="s">
        <v>3921</v>
      </c>
      <c r="O878" s="5">
        <v>113</v>
      </c>
      <c r="P878" s="17">
        <v>0.41739130020141602</v>
      </c>
      <c r="Q878" s="5">
        <v>62</v>
      </c>
      <c r="R878" s="17">
        <v>0.3125</v>
      </c>
      <c r="S878" s="5">
        <v>113</v>
      </c>
      <c r="T878" s="17">
        <v>0.32173913717269897</v>
      </c>
      <c r="U878" s="5">
        <v>62</v>
      </c>
      <c r="V878" s="17">
        <v>0.234375</v>
      </c>
      <c r="W878" s="17"/>
      <c r="X878" s="17"/>
      <c r="Y878" s="17"/>
      <c r="Z878" s="17">
        <v>0.97799999999999998</v>
      </c>
      <c r="AA878" s="17"/>
      <c r="AB878" s="17">
        <v>2.199999988079071E-2</v>
      </c>
      <c r="AC878" s="17"/>
      <c r="AD878" s="17">
        <v>0.109</v>
      </c>
      <c r="AE878" s="17">
        <v>0.56300000000000006</v>
      </c>
      <c r="AF878" s="5">
        <v>0</v>
      </c>
      <c r="AG878" s="31">
        <v>7428.919921875</v>
      </c>
      <c r="AH878" s="31">
        <v>9277.25</v>
      </c>
    </row>
    <row r="879" spans="1:34" x14ac:dyDescent="0.3">
      <c r="A879" s="4">
        <v>581081050</v>
      </c>
      <c r="B879" s="3" t="s">
        <v>297</v>
      </c>
      <c r="C879" s="3" t="s">
        <v>1424</v>
      </c>
      <c r="D879" s="14">
        <v>89.548957824707031</v>
      </c>
      <c r="E879" s="14">
        <v>92.058990478515625</v>
      </c>
      <c r="F879" s="14">
        <v>86.169952392578125</v>
      </c>
      <c r="G879" s="14">
        <v>84.847419738769531</v>
      </c>
      <c r="H879" s="5">
        <v>123</v>
      </c>
      <c r="I879" s="15">
        <v>7</v>
      </c>
      <c r="J879" s="15">
        <v>12</v>
      </c>
      <c r="K879" s="3" t="s">
        <v>3820</v>
      </c>
      <c r="L879" s="3" t="s">
        <v>3911</v>
      </c>
      <c r="M879" s="3" t="s">
        <v>3917</v>
      </c>
      <c r="N879" s="3" t="s">
        <v>3921</v>
      </c>
      <c r="O879" s="5">
        <v>72</v>
      </c>
      <c r="P879" s="17">
        <v>0.45614033937454218</v>
      </c>
      <c r="Q879" s="5">
        <v>35</v>
      </c>
      <c r="R879" s="17">
        <v>0.41379311680793762</v>
      </c>
      <c r="S879" s="5">
        <v>72</v>
      </c>
      <c r="T879" s="17">
        <v>0.65454542636871338</v>
      </c>
      <c r="U879" s="5">
        <v>35</v>
      </c>
      <c r="V879" s="17">
        <v>0.3333333432674408</v>
      </c>
      <c r="W879" s="17"/>
      <c r="X879" s="17"/>
      <c r="Y879" s="17"/>
      <c r="Z879" s="17">
        <v>0.95900000000000007</v>
      </c>
      <c r="AA879" s="17"/>
      <c r="AB879" s="17">
        <v>4.1000001132488251E-2</v>
      </c>
      <c r="AC879" s="17"/>
      <c r="AD879" s="17">
        <v>9.8000000000000004E-2</v>
      </c>
      <c r="AE879" s="17">
        <v>0.40400000000000003</v>
      </c>
      <c r="AF879" s="5">
        <v>0</v>
      </c>
      <c r="AG879" s="31">
        <v>9595.9599609375</v>
      </c>
      <c r="AH879" s="31">
        <v>9986.99</v>
      </c>
    </row>
    <row r="880" spans="1:34" x14ac:dyDescent="0.3">
      <c r="A880" s="4">
        <v>581084020</v>
      </c>
      <c r="B880" s="3" t="s">
        <v>297</v>
      </c>
      <c r="C880" s="3" t="s">
        <v>1425</v>
      </c>
      <c r="D880" s="14">
        <v>85.159034729003906</v>
      </c>
      <c r="E880" s="14">
        <v>85.273818969726563</v>
      </c>
      <c r="F880" s="14">
        <v>84.403465270996094</v>
      </c>
      <c r="G880" s="14">
        <v>88.12213134765625</v>
      </c>
      <c r="H880" s="5">
        <v>106</v>
      </c>
      <c r="I880" s="15" t="s">
        <v>3981</v>
      </c>
      <c r="J880" s="15">
        <v>6</v>
      </c>
      <c r="K880" s="3" t="s">
        <v>3820</v>
      </c>
      <c r="L880" s="3" t="s">
        <v>3911</v>
      </c>
      <c r="M880" s="3" t="s">
        <v>3917</v>
      </c>
      <c r="N880" s="3" t="s">
        <v>3921</v>
      </c>
      <c r="O880" s="5">
        <v>81</v>
      </c>
      <c r="P880" s="17">
        <v>0.52941179275512695</v>
      </c>
      <c r="Q880" s="5">
        <v>32</v>
      </c>
      <c r="R880" s="17">
        <v>0.22727273404598239</v>
      </c>
      <c r="S880" s="5">
        <v>81</v>
      </c>
      <c r="T880" s="17">
        <v>0.45098039507865911</v>
      </c>
      <c r="U880" s="5">
        <v>32</v>
      </c>
      <c r="V880" s="17">
        <v>0.27272728085517878</v>
      </c>
      <c r="W880" s="17"/>
      <c r="X880" s="17"/>
      <c r="Y880" s="17"/>
      <c r="Z880" s="17">
        <v>0.98099999999999998</v>
      </c>
      <c r="AA880" s="17"/>
      <c r="AB880" s="17">
        <v>1.8999999389052391E-2</v>
      </c>
      <c r="AC880" s="17"/>
      <c r="AD880" s="17">
        <v>0.16</v>
      </c>
      <c r="AE880" s="17">
        <v>0.34899999999999998</v>
      </c>
      <c r="AF880" s="5">
        <v>0</v>
      </c>
      <c r="AG880" s="31">
        <v>10292.009765625</v>
      </c>
      <c r="AH880" s="31">
        <v>11387.09</v>
      </c>
    </row>
    <row r="881" spans="1:34" x14ac:dyDescent="0.3">
      <c r="A881" s="4">
        <v>960943000</v>
      </c>
      <c r="B881" s="3" t="s">
        <v>448</v>
      </c>
      <c r="C881" s="3" t="s">
        <v>1841</v>
      </c>
      <c r="D881" s="14">
        <v>84.335624694824219</v>
      </c>
      <c r="E881" s="14">
        <v>83.732498168945313</v>
      </c>
      <c r="F881" s="14">
        <v>82.297714233398438</v>
      </c>
      <c r="G881" s="14">
        <v>83.63623046875</v>
      </c>
      <c r="H881" s="5">
        <v>637</v>
      </c>
      <c r="I881" s="15">
        <v>6</v>
      </c>
      <c r="J881" s="15">
        <v>8</v>
      </c>
      <c r="K881" s="3" t="s">
        <v>3882</v>
      </c>
      <c r="L881" s="3" t="s">
        <v>3915</v>
      </c>
      <c r="M881" s="3" t="s">
        <v>3918</v>
      </c>
      <c r="N881" s="3" t="s">
        <v>3922</v>
      </c>
      <c r="O881" s="5">
        <v>1200</v>
      </c>
      <c r="P881" s="17">
        <v>0.40712946653366089</v>
      </c>
      <c r="Q881" s="5">
        <v>842</v>
      </c>
      <c r="R881" s="17">
        <v>0.27665707468986511</v>
      </c>
      <c r="S881" s="5">
        <v>1204</v>
      </c>
      <c r="T881" s="17">
        <v>0.25698325037956238</v>
      </c>
      <c r="U881" s="5">
        <v>844</v>
      </c>
      <c r="V881" s="17">
        <v>0.19714285433292389</v>
      </c>
      <c r="W881" s="17">
        <v>0.107</v>
      </c>
      <c r="X881" s="17">
        <v>5.1999999999999998E-2</v>
      </c>
      <c r="Y881" s="17">
        <v>5.8000000000000003E-2</v>
      </c>
      <c r="Z881" s="17">
        <v>0.70300000000000007</v>
      </c>
      <c r="AA881" s="17">
        <v>7.3999999999999996E-2</v>
      </c>
      <c r="AB881" s="17">
        <v>6.0000000521540642E-3</v>
      </c>
      <c r="AC881" s="17">
        <v>0.14899999999999999</v>
      </c>
      <c r="AD881" s="17">
        <v>0.159</v>
      </c>
      <c r="AE881" s="17">
        <v>0.48799999999999999</v>
      </c>
      <c r="AF881" s="5">
        <v>0</v>
      </c>
      <c r="AG881" s="31">
        <v>9216.2998046875</v>
      </c>
      <c r="AH881" s="31">
        <v>9637.77</v>
      </c>
    </row>
    <row r="882" spans="1:34" x14ac:dyDescent="0.3">
      <c r="A882" s="4">
        <v>960943020</v>
      </c>
      <c r="B882" s="3" t="s">
        <v>448</v>
      </c>
      <c r="C882" s="3" t="s">
        <v>1842</v>
      </c>
      <c r="D882" s="14">
        <v>86.3831787109375</v>
      </c>
      <c r="E882" s="14">
        <v>85.828910827636719</v>
      </c>
      <c r="F882" s="14">
        <v>80.594245910644531</v>
      </c>
      <c r="G882" s="14">
        <v>80.309173583984375</v>
      </c>
      <c r="H882" s="5">
        <v>691</v>
      </c>
      <c r="I882" s="15">
        <v>6</v>
      </c>
      <c r="J882" s="15">
        <v>8</v>
      </c>
      <c r="K882" s="3" t="s">
        <v>3882</v>
      </c>
      <c r="L882" s="3" t="s">
        <v>3915</v>
      </c>
      <c r="M882" s="3" t="s">
        <v>3918</v>
      </c>
      <c r="N882" s="3" t="s">
        <v>3922</v>
      </c>
      <c r="O882" s="5">
        <v>1292</v>
      </c>
      <c r="P882" s="17">
        <v>0.55520504713058472</v>
      </c>
      <c r="Q882" s="5">
        <v>419</v>
      </c>
      <c r="R882" s="17">
        <v>0.30158731341362</v>
      </c>
      <c r="S882" s="5">
        <v>1290</v>
      </c>
      <c r="T882" s="17">
        <v>0.36608558893203741</v>
      </c>
      <c r="U882" s="5">
        <v>417</v>
      </c>
      <c r="V882" s="17">
        <v>0.16042780876159671</v>
      </c>
      <c r="W882" s="17">
        <v>4.8000000000000001E-2</v>
      </c>
      <c r="X882" s="17">
        <v>2.5999999999999999E-2</v>
      </c>
      <c r="Y882" s="17">
        <v>2.5999999999999999E-2</v>
      </c>
      <c r="Z882" s="17">
        <v>0.877</v>
      </c>
      <c r="AA882" s="17">
        <v>2.1999999999999999E-2</v>
      </c>
      <c r="AB882" s="17">
        <v>1.0000000474974511E-3</v>
      </c>
      <c r="AC882" s="17">
        <v>2.5999999999999999E-2</v>
      </c>
      <c r="AD882" s="17">
        <v>0.151</v>
      </c>
      <c r="AE882" s="17">
        <v>0.155</v>
      </c>
      <c r="AF882" s="5">
        <v>0</v>
      </c>
      <c r="AG882" s="31">
        <v>8326.3798828125</v>
      </c>
      <c r="AH882" s="31">
        <v>8485.2099999999991</v>
      </c>
    </row>
    <row r="883" spans="1:34" x14ac:dyDescent="0.3">
      <c r="A883" s="4">
        <v>960943040</v>
      </c>
      <c r="B883" s="3" t="s">
        <v>448</v>
      </c>
      <c r="C883" s="3" t="s">
        <v>985</v>
      </c>
      <c r="D883" s="14">
        <v>85.435760498046875</v>
      </c>
      <c r="E883" s="14">
        <v>84.830520629882813</v>
      </c>
      <c r="F883" s="14">
        <v>84.606544494628906</v>
      </c>
      <c r="G883" s="14">
        <v>85.65313720703125</v>
      </c>
      <c r="H883" s="5">
        <v>458</v>
      </c>
      <c r="I883" s="15">
        <v>6</v>
      </c>
      <c r="J883" s="15">
        <v>8</v>
      </c>
      <c r="K883" s="3" t="s">
        <v>3882</v>
      </c>
      <c r="L883" s="3" t="s">
        <v>3915</v>
      </c>
      <c r="M883" s="3" t="s">
        <v>3918</v>
      </c>
      <c r="N883" s="3" t="s">
        <v>3922</v>
      </c>
      <c r="O883" s="5">
        <v>856</v>
      </c>
      <c r="P883" s="17">
        <v>0.47794118523597717</v>
      </c>
      <c r="Q883" s="5">
        <v>448</v>
      </c>
      <c r="R883" s="17">
        <v>0.32989689707756042</v>
      </c>
      <c r="S883" s="5">
        <v>856</v>
      </c>
      <c r="T883" s="17">
        <v>0.33415234088897711</v>
      </c>
      <c r="U883" s="5">
        <v>448</v>
      </c>
      <c r="V883" s="17">
        <v>0.1761658042669296</v>
      </c>
      <c r="W883" s="17">
        <v>0.122</v>
      </c>
      <c r="X883" s="17">
        <v>3.5000000000000003E-2</v>
      </c>
      <c r="Y883" s="17">
        <v>2.8000000000000001E-2</v>
      </c>
      <c r="Z883" s="17">
        <v>0.74</v>
      </c>
      <c r="AA883" s="17">
        <v>7.0000000000000007E-2</v>
      </c>
      <c r="AB883" s="17">
        <v>4.0000001899898052E-3</v>
      </c>
      <c r="AC883" s="17">
        <v>5.5E-2</v>
      </c>
      <c r="AD883" s="17">
        <v>0.17</v>
      </c>
      <c r="AE883" s="17">
        <v>0.32</v>
      </c>
      <c r="AF883" s="5">
        <v>0</v>
      </c>
      <c r="AG883" s="31">
        <v>11371.8095703125</v>
      </c>
      <c r="AH883" s="31">
        <v>11556.38</v>
      </c>
    </row>
    <row r="884" spans="1:34" x14ac:dyDescent="0.3">
      <c r="A884" s="4">
        <v>960943060</v>
      </c>
      <c r="B884" s="3" t="s">
        <v>448</v>
      </c>
      <c r="C884" s="3" t="s">
        <v>1843</v>
      </c>
      <c r="D884" s="14">
        <v>89.288604736328125</v>
      </c>
      <c r="E884" s="14">
        <v>88.084175109863281</v>
      </c>
      <c r="F884" s="14">
        <v>82.929069519042969</v>
      </c>
      <c r="G884" s="14">
        <v>82.648841857910156</v>
      </c>
      <c r="H884" s="5">
        <v>691</v>
      </c>
      <c r="I884" s="15">
        <v>6</v>
      </c>
      <c r="J884" s="15">
        <v>8</v>
      </c>
      <c r="K884" s="3" t="s">
        <v>3882</v>
      </c>
      <c r="L884" s="3" t="s">
        <v>3915</v>
      </c>
      <c r="M884" s="3" t="s">
        <v>3918</v>
      </c>
      <c r="N884" s="3" t="s">
        <v>3922</v>
      </c>
      <c r="O884" s="5">
        <v>1238</v>
      </c>
      <c r="P884" s="17">
        <v>0.50967741012573242</v>
      </c>
      <c r="Q884" s="5">
        <v>627</v>
      </c>
      <c r="R884" s="17">
        <v>0.34722220897674561</v>
      </c>
      <c r="S884" s="5">
        <v>1237</v>
      </c>
      <c r="T884" s="17">
        <v>0.28594505786895752</v>
      </c>
      <c r="U884" s="5">
        <v>628</v>
      </c>
      <c r="V884" s="17">
        <v>0.15625</v>
      </c>
      <c r="W884" s="17">
        <v>5.8999999999999997E-2</v>
      </c>
      <c r="X884" s="17">
        <v>4.1000000000000002E-2</v>
      </c>
      <c r="Y884" s="17">
        <v>2.3E-2</v>
      </c>
      <c r="Z884" s="17">
        <v>0.81800000000000006</v>
      </c>
      <c r="AA884" s="17">
        <v>5.3999999999999999E-2</v>
      </c>
      <c r="AB884" s="17">
        <v>6.0000000521540642E-3</v>
      </c>
      <c r="AC884" s="17">
        <v>4.2999999999999997E-2</v>
      </c>
      <c r="AD884" s="17">
        <v>0.159</v>
      </c>
      <c r="AE884" s="17">
        <v>0.27700000000000002</v>
      </c>
      <c r="AF884" s="5">
        <v>0</v>
      </c>
      <c r="AG884" s="31">
        <v>8520.08984375</v>
      </c>
      <c r="AH884" s="31">
        <v>8669.61</v>
      </c>
    </row>
    <row r="885" spans="1:34" x14ac:dyDescent="0.3">
      <c r="A885" s="4">
        <v>960944020</v>
      </c>
      <c r="B885" s="3" t="s">
        <v>448</v>
      </c>
      <c r="C885" s="3" t="s">
        <v>1844</v>
      </c>
      <c r="D885" s="14">
        <v>91.603744506835938</v>
      </c>
      <c r="E885" s="14">
        <v>90.820846557617188</v>
      </c>
      <c r="F885" s="14">
        <v>93.0052490234375</v>
      </c>
      <c r="G885" s="14">
        <v>93.580070495605469</v>
      </c>
      <c r="H885" s="5">
        <v>304</v>
      </c>
      <c r="I885" s="15" t="s">
        <v>3981</v>
      </c>
      <c r="J885" s="15">
        <v>5</v>
      </c>
      <c r="K885" s="3" t="s">
        <v>3882</v>
      </c>
      <c r="L885" s="3" t="s">
        <v>3915</v>
      </c>
      <c r="M885" s="3" t="s">
        <v>3918</v>
      </c>
      <c r="N885" s="3" t="s">
        <v>3922</v>
      </c>
      <c r="O885" s="5">
        <v>139</v>
      </c>
      <c r="P885" s="17">
        <v>0.47972974181175232</v>
      </c>
      <c r="Q885" s="5">
        <v>103</v>
      </c>
      <c r="R885" s="17">
        <v>0.38461539149284357</v>
      </c>
      <c r="S885" s="5">
        <v>139</v>
      </c>
      <c r="T885" s="17">
        <v>0.32432430982589722</v>
      </c>
      <c r="U885" s="5">
        <v>103</v>
      </c>
      <c r="V885" s="17">
        <v>0.25961539149284357</v>
      </c>
      <c r="W885" s="17">
        <v>0.161</v>
      </c>
      <c r="X885" s="17">
        <v>5.6000000000000001E-2</v>
      </c>
      <c r="Y885" s="17">
        <v>0.03</v>
      </c>
      <c r="Z885" s="17">
        <v>0.61499999999999999</v>
      </c>
      <c r="AA885" s="17">
        <v>0.13200000000000001</v>
      </c>
      <c r="AB885" s="17">
        <v>7.0000002160668373E-3</v>
      </c>
      <c r="AC885" s="17">
        <v>0.14799999999999999</v>
      </c>
      <c r="AD885" s="17">
        <v>0.161</v>
      </c>
      <c r="AE885" s="17">
        <v>0.52300000000000002</v>
      </c>
      <c r="AF885" s="5">
        <v>0</v>
      </c>
      <c r="AG885" s="31">
        <v>11041.2197265625</v>
      </c>
      <c r="AH885" s="31">
        <v>11335.78</v>
      </c>
    </row>
    <row r="886" spans="1:34" x14ac:dyDescent="0.3">
      <c r="A886" s="4">
        <v>960944060</v>
      </c>
      <c r="B886" s="3" t="s">
        <v>448</v>
      </c>
      <c r="C886" s="3" t="s">
        <v>1845</v>
      </c>
      <c r="D886" s="14">
        <v>84.341033935546875</v>
      </c>
      <c r="E886" s="14">
        <v>84.792022705078125</v>
      </c>
      <c r="F886" s="14">
        <v>83.924140930175781</v>
      </c>
      <c r="G886" s="14">
        <v>86.335838317871094</v>
      </c>
      <c r="H886" s="5">
        <v>491</v>
      </c>
      <c r="I886" s="15" t="s">
        <v>3981</v>
      </c>
      <c r="J886" s="15">
        <v>5</v>
      </c>
      <c r="K886" s="3" t="s">
        <v>3882</v>
      </c>
      <c r="L886" s="3" t="s">
        <v>3915</v>
      </c>
      <c r="M886" s="3" t="s">
        <v>3918</v>
      </c>
      <c r="N886" s="3" t="s">
        <v>3922</v>
      </c>
      <c r="O886" s="5">
        <v>240</v>
      </c>
      <c r="P886" s="17">
        <v>0.4166666567325592</v>
      </c>
      <c r="Q886" s="5">
        <v>188</v>
      </c>
      <c r="R886" s="17">
        <v>0.34463277459144592</v>
      </c>
      <c r="S886" s="5">
        <v>240</v>
      </c>
      <c r="T886" s="17">
        <v>0.26315790414810181</v>
      </c>
      <c r="U886" s="5">
        <v>188</v>
      </c>
      <c r="V886" s="17">
        <v>0.20903955399990079</v>
      </c>
      <c r="W886" s="17">
        <v>8.4000000000000005E-2</v>
      </c>
      <c r="X886" s="17">
        <v>6.3E-2</v>
      </c>
      <c r="Y886" s="17">
        <v>9.6000000000000002E-2</v>
      </c>
      <c r="Z886" s="17">
        <v>0.69500000000000006</v>
      </c>
      <c r="AA886" s="17">
        <v>5.8999999999999997E-2</v>
      </c>
      <c r="AB886" s="17">
        <v>4.0000001899898052E-3</v>
      </c>
      <c r="AC886" s="17">
        <v>0.41299999999999998</v>
      </c>
      <c r="AD886" s="17">
        <v>0.14499999999999999</v>
      </c>
      <c r="AE886" s="17">
        <v>0.51400000000000001</v>
      </c>
      <c r="AF886" s="5">
        <v>0</v>
      </c>
      <c r="AG886" s="31">
        <v>9769.91015625</v>
      </c>
      <c r="AH886" s="31">
        <v>10090.780000000001</v>
      </c>
    </row>
    <row r="887" spans="1:34" x14ac:dyDescent="0.3">
      <c r="A887" s="4">
        <v>960944070</v>
      </c>
      <c r="B887" s="3" t="s">
        <v>448</v>
      </c>
      <c r="C887" s="3" t="s">
        <v>1846</v>
      </c>
      <c r="D887" s="14">
        <v>88.672981262207031</v>
      </c>
      <c r="E887" s="14">
        <v>87.262031555175781</v>
      </c>
      <c r="F887" s="14">
        <v>90.956993103027344</v>
      </c>
      <c r="G887" s="14">
        <v>89.708908081054688</v>
      </c>
      <c r="H887" s="5">
        <v>409</v>
      </c>
      <c r="I887" s="15" t="s">
        <v>3981</v>
      </c>
      <c r="J887" s="15">
        <v>5</v>
      </c>
      <c r="K887" s="3" t="s">
        <v>3882</v>
      </c>
      <c r="L887" s="3" t="s">
        <v>3915</v>
      </c>
      <c r="M887" s="3" t="s">
        <v>3918</v>
      </c>
      <c r="N887" s="3" t="s">
        <v>3922</v>
      </c>
      <c r="O887" s="5">
        <v>248</v>
      </c>
      <c r="P887" s="17">
        <v>0.47938144207000732</v>
      </c>
      <c r="Q887" s="5">
        <v>128</v>
      </c>
      <c r="R887" s="17">
        <v>0.301075279712677</v>
      </c>
      <c r="S887" s="5">
        <v>248</v>
      </c>
      <c r="T887" s="17">
        <v>0.4175257682800293</v>
      </c>
      <c r="U887" s="5">
        <v>128</v>
      </c>
      <c r="V887" s="17">
        <v>0.23655913770198819</v>
      </c>
      <c r="W887" s="17">
        <v>6.4000000000000001E-2</v>
      </c>
      <c r="X887" s="17">
        <v>3.4000000000000002E-2</v>
      </c>
      <c r="Y887" s="17">
        <v>1.2E-2</v>
      </c>
      <c r="Z887" s="17">
        <v>0.84799999999999998</v>
      </c>
      <c r="AA887" s="17">
        <v>3.9E-2</v>
      </c>
      <c r="AB887" s="17">
        <v>2.000000094994903E-3</v>
      </c>
      <c r="AC887" s="17">
        <v>0.10299999999999999</v>
      </c>
      <c r="AD887" s="17">
        <v>0.17899999999999999</v>
      </c>
      <c r="AE887" s="17">
        <v>0.249</v>
      </c>
      <c r="AF887" s="5">
        <v>0</v>
      </c>
      <c r="AG887" s="31">
        <v>9683.580078125</v>
      </c>
      <c r="AH887" s="31">
        <v>9911.07</v>
      </c>
    </row>
    <row r="888" spans="1:34" x14ac:dyDescent="0.3">
      <c r="A888" s="4">
        <v>960944080</v>
      </c>
      <c r="B888" s="3" t="s">
        <v>448</v>
      </c>
      <c r="C888" s="3" t="s">
        <v>1847</v>
      </c>
      <c r="D888" s="14">
        <v>79.636940002441406</v>
      </c>
      <c r="E888" s="14">
        <v>81.099960327148438</v>
      </c>
      <c r="F888" s="14">
        <v>80.788925170898438</v>
      </c>
      <c r="G888" s="14">
        <v>82.565391540527344</v>
      </c>
      <c r="H888" s="5">
        <v>361</v>
      </c>
      <c r="I888" s="15" t="s">
        <v>3981</v>
      </c>
      <c r="J888" s="15">
        <v>5</v>
      </c>
      <c r="K888" s="3" t="s">
        <v>3882</v>
      </c>
      <c r="L888" s="3" t="s">
        <v>3915</v>
      </c>
      <c r="M888" s="3" t="s">
        <v>3918</v>
      </c>
      <c r="N888" s="3" t="s">
        <v>3922</v>
      </c>
      <c r="O888" s="5">
        <v>173</v>
      </c>
      <c r="P888" s="17">
        <v>0.2797619104385376</v>
      </c>
      <c r="Q888" s="5">
        <v>119</v>
      </c>
      <c r="R888" s="17">
        <v>0.22033898532390589</v>
      </c>
      <c r="S888" s="5">
        <v>173</v>
      </c>
      <c r="T888" s="17">
        <v>0.23668639361858371</v>
      </c>
      <c r="U888" s="5">
        <v>119</v>
      </c>
      <c r="V888" s="17">
        <v>0.19327731430530551</v>
      </c>
      <c r="W888" s="17">
        <v>5.8000000000000003E-2</v>
      </c>
      <c r="X888" s="17">
        <v>3.9E-2</v>
      </c>
      <c r="Y888" s="17">
        <v>6.9000000000000006E-2</v>
      </c>
      <c r="Z888" s="17">
        <v>0.77800000000000002</v>
      </c>
      <c r="AA888" s="17">
        <v>0.05</v>
      </c>
      <c r="AB888" s="17">
        <v>6.0000000521540642E-3</v>
      </c>
      <c r="AC888" s="17">
        <v>0.32400000000000001</v>
      </c>
      <c r="AD888" s="17">
        <v>0.13</v>
      </c>
      <c r="AE888" s="17">
        <v>0.41799999999999998</v>
      </c>
      <c r="AF888" s="5">
        <v>0</v>
      </c>
      <c r="AG888" s="31">
        <v>9880.2998046875</v>
      </c>
      <c r="AH888" s="31">
        <v>10123.82</v>
      </c>
    </row>
    <row r="889" spans="1:34" x14ac:dyDescent="0.3">
      <c r="A889" s="4">
        <v>960944090</v>
      </c>
      <c r="B889" s="3" t="s">
        <v>448</v>
      </c>
      <c r="C889" s="3" t="s">
        <v>1848</v>
      </c>
      <c r="D889" s="14">
        <v>84.505538940429688</v>
      </c>
      <c r="E889" s="14">
        <v>83.189018249511719</v>
      </c>
      <c r="F889" s="14">
        <v>85.969886779785156</v>
      </c>
      <c r="G889" s="14">
        <v>88.340690612792969</v>
      </c>
      <c r="H889" s="5">
        <v>375</v>
      </c>
      <c r="I889" s="15" t="s">
        <v>3981</v>
      </c>
      <c r="J889" s="15">
        <v>5</v>
      </c>
      <c r="K889" s="3" t="s">
        <v>3882</v>
      </c>
      <c r="L889" s="3" t="s">
        <v>3915</v>
      </c>
      <c r="M889" s="3" t="s">
        <v>3918</v>
      </c>
      <c r="N889" s="3" t="s">
        <v>3922</v>
      </c>
      <c r="O889" s="5">
        <v>189</v>
      </c>
      <c r="P889" s="17">
        <v>0.52247190475463867</v>
      </c>
      <c r="Q889" s="5">
        <v>94</v>
      </c>
      <c r="R889" s="17">
        <v>0.3125</v>
      </c>
      <c r="S889" s="5">
        <v>189</v>
      </c>
      <c r="T889" s="17">
        <v>0.44943821430206299</v>
      </c>
      <c r="U889" s="5">
        <v>94</v>
      </c>
      <c r="V889" s="17">
        <v>0.2291666716337204</v>
      </c>
      <c r="W889" s="17">
        <v>6.4000000000000001E-2</v>
      </c>
      <c r="X889" s="17">
        <v>3.2000000000000001E-2</v>
      </c>
      <c r="Y889" s="17">
        <v>2.9000000000000001E-2</v>
      </c>
      <c r="Z889" s="17">
        <v>0.80500000000000005</v>
      </c>
      <c r="AA889" s="17">
        <v>6.7000000000000004E-2</v>
      </c>
      <c r="AB889" s="17">
        <v>3.0000000260770321E-3</v>
      </c>
      <c r="AC889" s="17">
        <v>0.13600000000000001</v>
      </c>
      <c r="AD889" s="17">
        <v>0.17100000000000001</v>
      </c>
      <c r="AE889" s="17">
        <v>0.23799999999999999</v>
      </c>
      <c r="AF889" s="5">
        <v>0</v>
      </c>
      <c r="AG889" s="31">
        <v>9511.6796875</v>
      </c>
      <c r="AH889" s="31">
        <v>9753.99</v>
      </c>
    </row>
    <row r="890" spans="1:34" x14ac:dyDescent="0.3">
      <c r="A890" s="4">
        <v>960945000</v>
      </c>
      <c r="B890" s="3" t="s">
        <v>448</v>
      </c>
      <c r="C890" s="3" t="s">
        <v>1849</v>
      </c>
      <c r="D890" s="14">
        <v>83.202781677246094</v>
      </c>
      <c r="E890" s="14">
        <v>82.529205322265625</v>
      </c>
      <c r="F890" s="14">
        <v>81.228988647460938</v>
      </c>
      <c r="G890" s="14">
        <v>82.321647644042969</v>
      </c>
      <c r="H890" s="5">
        <v>368</v>
      </c>
      <c r="I890" s="15" t="s">
        <v>3981</v>
      </c>
      <c r="J890" s="15">
        <v>5</v>
      </c>
      <c r="K890" s="3" t="s">
        <v>3882</v>
      </c>
      <c r="L890" s="3" t="s">
        <v>3915</v>
      </c>
      <c r="M890" s="3" t="s">
        <v>3918</v>
      </c>
      <c r="N890" s="3" t="s">
        <v>3922</v>
      </c>
      <c r="O890" s="5">
        <v>200</v>
      </c>
      <c r="P890" s="17">
        <v>0.48404255509376531</v>
      </c>
      <c r="Q890" s="5">
        <v>92</v>
      </c>
      <c r="R890" s="17">
        <v>0.34883719682693481</v>
      </c>
      <c r="S890" s="5">
        <v>200</v>
      </c>
      <c r="T890" s="17">
        <v>0.37765958905220032</v>
      </c>
      <c r="U890" s="5">
        <v>92</v>
      </c>
      <c r="V890" s="17">
        <v>0.25581395626068121</v>
      </c>
      <c r="W890" s="17">
        <v>0.03</v>
      </c>
      <c r="X890" s="17">
        <v>4.1000000000000002E-2</v>
      </c>
      <c r="Y890" s="17">
        <v>2.7E-2</v>
      </c>
      <c r="Z890" s="17">
        <v>0.86699999999999999</v>
      </c>
      <c r="AA890" s="17">
        <v>3.5000000000000003E-2</v>
      </c>
      <c r="AB890" s="17">
        <v>0</v>
      </c>
      <c r="AC890" s="17">
        <v>0.16600000000000001</v>
      </c>
      <c r="AD890" s="17">
        <v>0.16600000000000001</v>
      </c>
      <c r="AE890" s="17">
        <v>0.19700000000000001</v>
      </c>
      <c r="AF890" s="5">
        <v>0</v>
      </c>
      <c r="AG890" s="31">
        <v>9891.6103515625</v>
      </c>
      <c r="AH890" s="31">
        <v>10130.290000000001</v>
      </c>
    </row>
    <row r="891" spans="1:34" x14ac:dyDescent="0.3">
      <c r="A891" s="4">
        <v>960945020</v>
      </c>
      <c r="B891" s="3" t="s">
        <v>448</v>
      </c>
      <c r="C891" s="3" t="s">
        <v>1850</v>
      </c>
      <c r="D891" s="14">
        <v>91.166206359863281</v>
      </c>
      <c r="E891" s="14">
        <v>88.536201477050781</v>
      </c>
      <c r="F891" s="14">
        <v>92.203628540039063</v>
      </c>
      <c r="G891" s="14">
        <v>91.925201416015625</v>
      </c>
      <c r="H891" s="5">
        <v>407</v>
      </c>
      <c r="I891" s="15" t="s">
        <v>3981</v>
      </c>
      <c r="J891" s="15">
        <v>5</v>
      </c>
      <c r="K891" s="3" t="s">
        <v>3882</v>
      </c>
      <c r="L891" s="3" t="s">
        <v>3915</v>
      </c>
      <c r="M891" s="3" t="s">
        <v>3918</v>
      </c>
      <c r="N891" s="3" t="s">
        <v>3922</v>
      </c>
      <c r="O891" s="5">
        <v>254</v>
      </c>
      <c r="P891" s="17">
        <v>0.57575756311416626</v>
      </c>
      <c r="Q891" s="5">
        <v>92</v>
      </c>
      <c r="R891" s="17">
        <v>0.36619716882705688</v>
      </c>
      <c r="S891" s="5">
        <v>254</v>
      </c>
      <c r="T891" s="17">
        <v>0.4444444477558136</v>
      </c>
      <c r="U891" s="5">
        <v>92</v>
      </c>
      <c r="V891" s="17">
        <v>0.21126760542392731</v>
      </c>
      <c r="W891" s="17">
        <v>4.7E-2</v>
      </c>
      <c r="X891" s="17">
        <v>2.5000000000000001E-2</v>
      </c>
      <c r="Y891" s="17">
        <v>1.7000000000000001E-2</v>
      </c>
      <c r="Z891" s="17">
        <v>0.86699999999999999</v>
      </c>
      <c r="AA891" s="17">
        <v>3.6999999999999998E-2</v>
      </c>
      <c r="AB891" s="17">
        <v>7.0000002160668373E-3</v>
      </c>
      <c r="AC891" s="17">
        <v>6.0999999999999999E-2</v>
      </c>
      <c r="AD891" s="17">
        <v>0.14000000000000001</v>
      </c>
      <c r="AE891" s="17">
        <v>0.14699999999999999</v>
      </c>
      <c r="AF891" s="5">
        <v>0</v>
      </c>
      <c r="AG891" s="31">
        <v>8969.259765625</v>
      </c>
      <c r="AH891" s="31">
        <v>9206.49</v>
      </c>
    </row>
    <row r="892" spans="1:34" x14ac:dyDescent="0.3">
      <c r="A892" s="4">
        <v>960945040</v>
      </c>
      <c r="B892" s="3" t="s">
        <v>448</v>
      </c>
      <c r="C892" s="3" t="s">
        <v>1851</v>
      </c>
      <c r="D892" s="14">
        <v>78.442245483398438</v>
      </c>
      <c r="E892" s="14">
        <v>76.813316345214844</v>
      </c>
      <c r="F892" s="14">
        <v>80.692916870117188</v>
      </c>
      <c r="G892" s="14">
        <v>81.791847229003906</v>
      </c>
      <c r="H892" s="5">
        <v>432</v>
      </c>
      <c r="I892" s="15" t="s">
        <v>3981</v>
      </c>
      <c r="J892" s="15">
        <v>5</v>
      </c>
      <c r="K892" s="3" t="s">
        <v>3882</v>
      </c>
      <c r="L892" s="3" t="s">
        <v>3915</v>
      </c>
      <c r="M892" s="3" t="s">
        <v>3918</v>
      </c>
      <c r="N892" s="3" t="s">
        <v>3922</v>
      </c>
      <c r="O892" s="5">
        <v>229</v>
      </c>
      <c r="P892" s="17">
        <v>0.57766991853713989</v>
      </c>
      <c r="Q892" s="5">
        <v>65</v>
      </c>
      <c r="R892" s="17">
        <v>0.34722220897674561</v>
      </c>
      <c r="S892" s="5">
        <v>229</v>
      </c>
      <c r="T892" s="17">
        <v>0.46116504073143011</v>
      </c>
      <c r="U892" s="5">
        <v>65</v>
      </c>
      <c r="V892" s="17">
        <v>0.27777779102325439</v>
      </c>
      <c r="W892" s="17">
        <v>1.6E-2</v>
      </c>
      <c r="X892" s="17">
        <v>2.1000000000000001E-2</v>
      </c>
      <c r="Y892" s="17">
        <v>1.9E-2</v>
      </c>
      <c r="Z892" s="17">
        <v>0.91200000000000003</v>
      </c>
      <c r="AA892" s="17">
        <v>0.03</v>
      </c>
      <c r="AB892" s="17">
        <v>2.000000094994903E-3</v>
      </c>
      <c r="AC892" s="17">
        <v>0.09</v>
      </c>
      <c r="AD892" s="17">
        <v>0.14299999999999999</v>
      </c>
      <c r="AE892" s="17">
        <v>0.13200000000000001</v>
      </c>
      <c r="AF892" s="5">
        <v>0</v>
      </c>
      <c r="AG892" s="31">
        <v>9145.509765625</v>
      </c>
      <c r="AH892" s="31">
        <v>9371.99</v>
      </c>
    </row>
    <row r="893" spans="1:34" x14ac:dyDescent="0.3">
      <c r="A893" s="4">
        <v>960945060</v>
      </c>
      <c r="B893" s="3" t="s">
        <v>448</v>
      </c>
      <c r="C893" s="3" t="s">
        <v>1852</v>
      </c>
      <c r="D893" s="14">
        <v>89.171279907226563</v>
      </c>
      <c r="E893" s="14">
        <v>87.723678588867188</v>
      </c>
      <c r="F893" s="14">
        <v>84.41314697265625</v>
      </c>
      <c r="G893" s="14">
        <v>83.577674865722656</v>
      </c>
      <c r="H893" s="5">
        <v>382</v>
      </c>
      <c r="I893" s="15" t="s">
        <v>3981</v>
      </c>
      <c r="J893" s="15">
        <v>5</v>
      </c>
      <c r="K893" s="3" t="s">
        <v>3882</v>
      </c>
      <c r="L893" s="3" t="s">
        <v>3915</v>
      </c>
      <c r="M893" s="3" t="s">
        <v>3918</v>
      </c>
      <c r="N893" s="3" t="s">
        <v>3922</v>
      </c>
      <c r="O893" s="5">
        <v>191</v>
      </c>
      <c r="P893" s="17">
        <v>0.34939759969711298</v>
      </c>
      <c r="Q893" s="5">
        <v>111</v>
      </c>
      <c r="R893" s="17">
        <v>0.2121212184429169</v>
      </c>
      <c r="S893" s="5">
        <v>190</v>
      </c>
      <c r="T893" s="17">
        <v>0.18902438879013059</v>
      </c>
      <c r="U893" s="5">
        <v>110</v>
      </c>
      <c r="V893" s="17">
        <v>6.1855670064687729E-2</v>
      </c>
      <c r="W893" s="17">
        <v>0.13900000000000001</v>
      </c>
      <c r="X893" s="17">
        <v>5.1999999999999998E-2</v>
      </c>
      <c r="Y893" s="17">
        <v>2.9000000000000001E-2</v>
      </c>
      <c r="Z893" s="17">
        <v>0.71699999999999997</v>
      </c>
      <c r="AA893" s="17">
        <v>5.8000000000000003E-2</v>
      </c>
      <c r="AB893" s="17">
        <v>4.999999888241291E-3</v>
      </c>
      <c r="AC893" s="17">
        <v>0.152</v>
      </c>
      <c r="AD893" s="17">
        <v>0.16800000000000001</v>
      </c>
      <c r="AE893" s="17">
        <v>0.41399999999999998</v>
      </c>
      <c r="AF893" s="5">
        <v>0</v>
      </c>
      <c r="AG893" s="31">
        <v>9863.73046875</v>
      </c>
      <c r="AH893" s="31">
        <v>10107.370000000001</v>
      </c>
    </row>
    <row r="894" spans="1:34" x14ac:dyDescent="0.3">
      <c r="A894" s="4">
        <v>960945080</v>
      </c>
      <c r="B894" s="3" t="s">
        <v>448</v>
      </c>
      <c r="C894" s="3" t="s">
        <v>1853</v>
      </c>
      <c r="D894" s="14">
        <v>96.342124938964844</v>
      </c>
      <c r="E894" s="14">
        <v>98.02099609375</v>
      </c>
      <c r="F894" s="14">
        <v>94.01104736328125</v>
      </c>
      <c r="G894" s="14">
        <v>96.698333740234375</v>
      </c>
      <c r="H894" s="5">
        <v>245</v>
      </c>
      <c r="I894" s="15" t="s">
        <v>3981</v>
      </c>
      <c r="J894" s="15">
        <v>5</v>
      </c>
      <c r="K894" s="3" t="s">
        <v>3882</v>
      </c>
      <c r="L894" s="3" t="s">
        <v>3915</v>
      </c>
      <c r="M894" s="3" t="s">
        <v>3918</v>
      </c>
      <c r="N894" s="3" t="s">
        <v>3922</v>
      </c>
      <c r="O894" s="5">
        <v>120</v>
      </c>
      <c r="P894" s="17">
        <v>0.6239316463470459</v>
      </c>
      <c r="Q894" s="5">
        <v>41</v>
      </c>
      <c r="R894" s="17">
        <v>0.56756758689880371</v>
      </c>
      <c r="S894" s="5">
        <v>120</v>
      </c>
      <c r="T894" s="17">
        <v>0.52136754989624023</v>
      </c>
      <c r="U894" s="5">
        <v>41</v>
      </c>
      <c r="V894" s="17">
        <v>0.35135135054588318</v>
      </c>
      <c r="W894" s="17"/>
      <c r="X894" s="17">
        <v>4.9000000000000002E-2</v>
      </c>
      <c r="Y894" s="17">
        <v>2.9000000000000001E-2</v>
      </c>
      <c r="Z894" s="17">
        <v>0.86099999999999999</v>
      </c>
      <c r="AA894" s="17">
        <v>4.9000000000000002E-2</v>
      </c>
      <c r="AB894" s="17">
        <v>1.200000010430813E-2</v>
      </c>
      <c r="AC894" s="17">
        <v>4.1000000000000002E-2</v>
      </c>
      <c r="AD894" s="17">
        <v>0.14299999999999999</v>
      </c>
      <c r="AE894" s="17">
        <v>9.5000000000000001E-2</v>
      </c>
      <c r="AF894" s="5">
        <v>0</v>
      </c>
      <c r="AG894" s="31">
        <v>9812.490234375</v>
      </c>
      <c r="AH894" s="31">
        <v>10033.84</v>
      </c>
    </row>
    <row r="895" spans="1:34" x14ac:dyDescent="0.3">
      <c r="A895" s="4">
        <v>960945100</v>
      </c>
      <c r="B895" s="3" t="s">
        <v>448</v>
      </c>
      <c r="C895" s="3" t="s">
        <v>1854</v>
      </c>
      <c r="D895" s="14">
        <v>82.032554626464844</v>
      </c>
      <c r="E895" s="14">
        <v>81.150840759277344</v>
      </c>
      <c r="F895" s="14">
        <v>82.280906677246094</v>
      </c>
      <c r="G895" s="14">
        <v>82.082168579101563</v>
      </c>
      <c r="H895" s="5">
        <v>419</v>
      </c>
      <c r="I895" s="15" t="s">
        <v>3981</v>
      </c>
      <c r="J895" s="15">
        <v>5</v>
      </c>
      <c r="K895" s="3" t="s">
        <v>3882</v>
      </c>
      <c r="L895" s="3" t="s">
        <v>3915</v>
      </c>
      <c r="M895" s="3" t="s">
        <v>3918</v>
      </c>
      <c r="N895" s="3" t="s">
        <v>3922</v>
      </c>
      <c r="O895" s="5">
        <v>211</v>
      </c>
      <c r="P895" s="17">
        <v>0.43478259444236761</v>
      </c>
      <c r="Q895" s="5">
        <v>107</v>
      </c>
      <c r="R895" s="17">
        <v>0.37373736500740051</v>
      </c>
      <c r="S895" s="5">
        <v>211</v>
      </c>
      <c r="T895" s="17">
        <v>0.28019323945045471</v>
      </c>
      <c r="U895" s="5">
        <v>107</v>
      </c>
      <c r="V895" s="17">
        <v>0.2121212184429169</v>
      </c>
      <c r="W895" s="17">
        <v>5.2999999999999999E-2</v>
      </c>
      <c r="X895" s="17">
        <v>2.9000000000000001E-2</v>
      </c>
      <c r="Y895" s="17">
        <v>2.5999999999999999E-2</v>
      </c>
      <c r="Z895" s="17">
        <v>0.85899999999999999</v>
      </c>
      <c r="AA895" s="17">
        <v>3.3000000000000002E-2</v>
      </c>
      <c r="AB895" s="17">
        <v>0</v>
      </c>
      <c r="AC895" s="17">
        <v>0.107</v>
      </c>
      <c r="AD895" s="17">
        <v>0.14299999999999999</v>
      </c>
      <c r="AE895" s="17">
        <v>0.23300000000000001</v>
      </c>
      <c r="AF895" s="5">
        <v>0</v>
      </c>
      <c r="AG895" s="31">
        <v>9643.509765625</v>
      </c>
      <c r="AH895" s="31">
        <v>9868.66</v>
      </c>
    </row>
    <row r="896" spans="1:34" x14ac:dyDescent="0.3">
      <c r="A896" s="4">
        <v>361263000</v>
      </c>
      <c r="B896" s="3" t="s">
        <v>155</v>
      </c>
      <c r="C896" s="3" t="s">
        <v>967</v>
      </c>
      <c r="D896" s="14">
        <v>81.473159790039063</v>
      </c>
      <c r="E896" s="14">
        <v>80.739791870117188</v>
      </c>
      <c r="F896" s="14">
        <v>80.245109558105469</v>
      </c>
      <c r="G896" s="14">
        <v>79.036567687988281</v>
      </c>
      <c r="H896" s="5">
        <v>468</v>
      </c>
      <c r="I896" s="15">
        <v>5</v>
      </c>
      <c r="J896" s="15">
        <v>6</v>
      </c>
      <c r="K896" s="3" t="s">
        <v>3840</v>
      </c>
      <c r="L896" s="3" t="s">
        <v>3913</v>
      </c>
      <c r="M896" s="3" t="s">
        <v>3917</v>
      </c>
      <c r="N896" s="3" t="s">
        <v>3921</v>
      </c>
      <c r="O896" s="5">
        <v>880</v>
      </c>
      <c r="P896" s="17">
        <v>0.44954127073287958</v>
      </c>
      <c r="Q896" s="5">
        <v>498</v>
      </c>
      <c r="R896" s="17">
        <v>0.32751092314720148</v>
      </c>
      <c r="S896" s="5">
        <v>880</v>
      </c>
      <c r="T896" s="17">
        <v>0.39678898453712458</v>
      </c>
      <c r="U896" s="5">
        <v>498</v>
      </c>
      <c r="V896" s="17">
        <v>0.30131003260612488</v>
      </c>
      <c r="W896" s="17">
        <v>1.0999999999999999E-2</v>
      </c>
      <c r="X896" s="17">
        <v>0.06</v>
      </c>
      <c r="Y896" s="17"/>
      <c r="Z896" s="17">
        <v>0.85299999999999998</v>
      </c>
      <c r="AA896" s="17">
        <v>5.6000000000000001E-2</v>
      </c>
      <c r="AB896" s="17">
        <v>2.0999999716877941E-2</v>
      </c>
      <c r="AC896" s="17"/>
      <c r="AD896" s="17">
        <v>0.154</v>
      </c>
      <c r="AE896" s="17">
        <v>0.41</v>
      </c>
      <c r="AF896" s="5">
        <v>0</v>
      </c>
      <c r="AG896" s="31">
        <v>9831.009765625</v>
      </c>
      <c r="AH896" s="31">
        <v>11052.54</v>
      </c>
    </row>
    <row r="897" spans="1:34" x14ac:dyDescent="0.3">
      <c r="A897" s="4">
        <v>361263020</v>
      </c>
      <c r="B897" s="3" t="s">
        <v>155</v>
      </c>
      <c r="C897" s="3" t="s">
        <v>968</v>
      </c>
      <c r="D897" s="14">
        <v>75.408843994140625</v>
      </c>
      <c r="E897" s="14">
        <v>75.584136962890625</v>
      </c>
      <c r="F897" s="14">
        <v>85.534782409667969</v>
      </c>
      <c r="G897" s="14">
        <v>85.155792236328125</v>
      </c>
      <c r="H897" s="5">
        <v>487</v>
      </c>
      <c r="I897" s="15">
        <v>7</v>
      </c>
      <c r="J897" s="15">
        <v>8</v>
      </c>
      <c r="K897" s="3" t="s">
        <v>3840</v>
      </c>
      <c r="L897" s="3" t="s">
        <v>3913</v>
      </c>
      <c r="M897" s="3" t="s">
        <v>3917</v>
      </c>
      <c r="N897" s="3" t="s">
        <v>3921</v>
      </c>
      <c r="O897" s="5">
        <v>648</v>
      </c>
      <c r="P897" s="17">
        <v>0.33109620213508612</v>
      </c>
      <c r="Q897" s="5">
        <v>340</v>
      </c>
      <c r="R897" s="17">
        <v>0.24782608449459079</v>
      </c>
      <c r="S897" s="5">
        <v>645</v>
      </c>
      <c r="T897" s="17">
        <v>0.37303370237350458</v>
      </c>
      <c r="U897" s="5">
        <v>338</v>
      </c>
      <c r="V897" s="17">
        <v>0.27947598695754999</v>
      </c>
      <c r="W897" s="17">
        <v>1.2E-2</v>
      </c>
      <c r="X897" s="17">
        <v>5.0999999999999997E-2</v>
      </c>
      <c r="Y897" s="17"/>
      <c r="Z897" s="17">
        <v>0.86899999999999999</v>
      </c>
      <c r="AA897" s="17">
        <v>4.7E-2</v>
      </c>
      <c r="AB897" s="17">
        <v>2.0999999716877941E-2</v>
      </c>
      <c r="AC897" s="17"/>
      <c r="AD897" s="17">
        <v>0.16200000000000001</v>
      </c>
      <c r="AE897" s="17">
        <v>0.432</v>
      </c>
      <c r="AF897" s="5">
        <v>0</v>
      </c>
      <c r="AG897" s="31">
        <v>10313.08984375</v>
      </c>
      <c r="AH897" s="31">
        <v>11261.05</v>
      </c>
    </row>
    <row r="898" spans="1:34" x14ac:dyDescent="0.3">
      <c r="A898" s="4">
        <v>361264020</v>
      </c>
      <c r="B898" s="3" t="s">
        <v>155</v>
      </c>
      <c r="C898" s="3" t="s">
        <v>676</v>
      </c>
      <c r="D898" s="14">
        <v>72.383689880371094</v>
      </c>
      <c r="E898" s="14">
        <v>75.616256713867188</v>
      </c>
      <c r="F898" s="14">
        <v>77.980171203613281</v>
      </c>
      <c r="G898" s="14">
        <v>80.012672424316406</v>
      </c>
      <c r="H898" s="5">
        <v>211</v>
      </c>
      <c r="I898" s="15" t="s">
        <v>3981</v>
      </c>
      <c r="J898" s="15">
        <v>4</v>
      </c>
      <c r="K898" s="3" t="s">
        <v>3840</v>
      </c>
      <c r="L898" s="3" t="s">
        <v>3913</v>
      </c>
      <c r="M898" s="3" t="s">
        <v>3917</v>
      </c>
      <c r="N898" s="3" t="s">
        <v>3921</v>
      </c>
      <c r="O898" s="5">
        <v>146</v>
      </c>
      <c r="P898" s="17">
        <v>0.50649350881576538</v>
      </c>
      <c r="Q898" s="5">
        <v>104</v>
      </c>
      <c r="R898" s="17">
        <v>0.31578946113586431</v>
      </c>
      <c r="S898" s="5">
        <v>146</v>
      </c>
      <c r="T898" s="17">
        <v>0.57142859697341919</v>
      </c>
      <c r="U898" s="5">
        <v>104</v>
      </c>
      <c r="V898" s="17">
        <v>0.42105263471603388</v>
      </c>
      <c r="W898" s="17">
        <v>2.8000000000000001E-2</v>
      </c>
      <c r="X898" s="17">
        <v>5.1999999999999998E-2</v>
      </c>
      <c r="Y898" s="17"/>
      <c r="Z898" s="17">
        <v>0.85299999999999998</v>
      </c>
      <c r="AA898" s="17">
        <v>4.7E-2</v>
      </c>
      <c r="AB898" s="17">
        <v>1.8999999389052391E-2</v>
      </c>
      <c r="AC898" s="17"/>
      <c r="AD898" s="17">
        <v>0.123</v>
      </c>
      <c r="AE898" s="17">
        <v>0.49299999999999999</v>
      </c>
      <c r="AF898" s="5">
        <v>0</v>
      </c>
      <c r="AG898" s="31">
        <v>11129.240234375</v>
      </c>
      <c r="AH898" s="31">
        <v>12480.97</v>
      </c>
    </row>
    <row r="899" spans="1:34" x14ac:dyDescent="0.3">
      <c r="A899" s="4">
        <v>361264030</v>
      </c>
      <c r="B899" s="3" t="s">
        <v>155</v>
      </c>
      <c r="C899" s="3" t="s">
        <v>969</v>
      </c>
      <c r="D899" s="14">
        <v>88.809913635253906</v>
      </c>
      <c r="E899" s="14">
        <v>90.26983642578125</v>
      </c>
      <c r="F899" s="14">
        <v>87.679130554199219</v>
      </c>
      <c r="G899" s="14">
        <v>89.981864929199219</v>
      </c>
      <c r="H899" s="5">
        <v>144</v>
      </c>
      <c r="I899" s="15" t="s">
        <v>3981</v>
      </c>
      <c r="J899" s="15">
        <v>4</v>
      </c>
      <c r="K899" s="3" t="s">
        <v>3840</v>
      </c>
      <c r="L899" s="3" t="s">
        <v>3913</v>
      </c>
      <c r="M899" s="3" t="s">
        <v>3917</v>
      </c>
      <c r="N899" s="3" t="s">
        <v>3921</v>
      </c>
      <c r="O899" s="5">
        <v>46</v>
      </c>
      <c r="P899" s="17">
        <v>0.69387757778167725</v>
      </c>
      <c r="Q899" s="5">
        <v>25</v>
      </c>
      <c r="R899" s="17">
        <v>0.3571428656578064</v>
      </c>
      <c r="S899" s="5">
        <v>46</v>
      </c>
      <c r="T899" s="17">
        <v>0.51020407676696777</v>
      </c>
      <c r="U899" s="5">
        <v>25</v>
      </c>
      <c r="V899" s="17">
        <v>0.4285714328289032</v>
      </c>
      <c r="W899" s="17"/>
      <c r="X899" s="17">
        <v>4.9000000000000002E-2</v>
      </c>
      <c r="Y899" s="17"/>
      <c r="Z899" s="17">
        <v>0.82600000000000007</v>
      </c>
      <c r="AA899" s="17">
        <v>6.9000000000000006E-2</v>
      </c>
      <c r="AB899" s="17">
        <v>5.6000001728534698E-2</v>
      </c>
      <c r="AC899" s="17"/>
      <c r="AD899" s="17">
        <v>0.11799999999999999</v>
      </c>
      <c r="AE899" s="17">
        <v>0.47299999999999998</v>
      </c>
      <c r="AF899" s="5">
        <v>0</v>
      </c>
      <c r="AG899" s="31">
        <v>11268.009765625</v>
      </c>
      <c r="AH899" s="31">
        <v>12254.77</v>
      </c>
    </row>
    <row r="900" spans="1:34" x14ac:dyDescent="0.3">
      <c r="A900" s="4">
        <v>361264040</v>
      </c>
      <c r="B900" s="3" t="s">
        <v>155</v>
      </c>
      <c r="C900" s="3" t="s">
        <v>970</v>
      </c>
      <c r="D900" s="14">
        <v>78.846138000488281</v>
      </c>
      <c r="E900" s="14">
        <v>76.399002075195313</v>
      </c>
      <c r="F900" s="14">
        <v>81.449226379394531</v>
      </c>
      <c r="G900" s="14">
        <v>79.9195556640625</v>
      </c>
      <c r="H900" s="5">
        <v>328</v>
      </c>
      <c r="I900" s="15" t="s">
        <v>3981</v>
      </c>
      <c r="J900" s="15">
        <v>4</v>
      </c>
      <c r="K900" s="3" t="s">
        <v>3840</v>
      </c>
      <c r="L900" s="3" t="s">
        <v>3913</v>
      </c>
      <c r="M900" s="3" t="s">
        <v>3917</v>
      </c>
      <c r="N900" s="3" t="s">
        <v>3921</v>
      </c>
      <c r="O900" s="5">
        <v>135</v>
      </c>
      <c r="P900" s="17">
        <v>0.53424656391143799</v>
      </c>
      <c r="Q900" s="5">
        <v>72</v>
      </c>
      <c r="R900" s="17">
        <v>0.44285714626312261</v>
      </c>
      <c r="S900" s="5">
        <v>135</v>
      </c>
      <c r="T900" s="17">
        <v>0.43835616111755371</v>
      </c>
      <c r="U900" s="5">
        <v>72</v>
      </c>
      <c r="V900" s="17">
        <v>0.27142858505249018</v>
      </c>
      <c r="W900" s="17">
        <v>1.4999999999999999E-2</v>
      </c>
      <c r="X900" s="17">
        <v>4.2999999999999997E-2</v>
      </c>
      <c r="Y900" s="17"/>
      <c r="Z900" s="17">
        <v>0.86599999999999999</v>
      </c>
      <c r="AA900" s="17">
        <v>6.7000000000000004E-2</v>
      </c>
      <c r="AB900" s="17">
        <v>8.999999612569809E-3</v>
      </c>
      <c r="AC900" s="17">
        <v>1.7999999999999999E-2</v>
      </c>
      <c r="AD900" s="17">
        <v>0.14899999999999999</v>
      </c>
      <c r="AE900" s="17">
        <v>0.39500000000000002</v>
      </c>
      <c r="AF900" s="5">
        <v>0</v>
      </c>
      <c r="AG900" s="31">
        <v>11063.2099609375</v>
      </c>
      <c r="AH900" s="31">
        <v>12721.24</v>
      </c>
    </row>
    <row r="901" spans="1:34" x14ac:dyDescent="0.3">
      <c r="A901" s="4">
        <v>361264060</v>
      </c>
      <c r="B901" s="3" t="s">
        <v>155</v>
      </c>
      <c r="C901" s="3" t="s">
        <v>971</v>
      </c>
      <c r="D901" s="14">
        <v>83.947494506835938</v>
      </c>
      <c r="E901" s="14">
        <v>82.051124572753906</v>
      </c>
      <c r="F901" s="14">
        <v>89.828033447265625</v>
      </c>
      <c r="G901" s="14">
        <v>89.144447326660156</v>
      </c>
      <c r="H901" s="5">
        <v>127</v>
      </c>
      <c r="I901" s="15" t="s">
        <v>3981</v>
      </c>
      <c r="J901" s="15">
        <v>4</v>
      </c>
      <c r="K901" s="3" t="s">
        <v>3840</v>
      </c>
      <c r="L901" s="3" t="s">
        <v>3913</v>
      </c>
      <c r="M901" s="3" t="s">
        <v>3917</v>
      </c>
      <c r="N901" s="3" t="s">
        <v>3921</v>
      </c>
      <c r="O901" s="5">
        <v>42</v>
      </c>
      <c r="P901" s="17">
        <v>0.28888890147209167</v>
      </c>
      <c r="Q901" s="5">
        <v>24</v>
      </c>
      <c r="R901" s="17">
        <v>0.2222222238779068</v>
      </c>
      <c r="S901" s="5">
        <v>42</v>
      </c>
      <c r="T901" s="17">
        <v>0</v>
      </c>
      <c r="U901" s="5">
        <v>24</v>
      </c>
      <c r="V901" s="17">
        <v>0.3333333432674408</v>
      </c>
      <c r="W901" s="17"/>
      <c r="X901" s="17"/>
      <c r="Y901" s="17"/>
      <c r="Z901" s="17">
        <v>0.92100000000000004</v>
      </c>
      <c r="AA901" s="17">
        <v>4.7E-2</v>
      </c>
      <c r="AB901" s="17">
        <v>3.0999999493360519E-2</v>
      </c>
      <c r="AC901" s="17"/>
      <c r="AD901" s="17">
        <v>0.17299999999999999</v>
      </c>
      <c r="AE901" s="17">
        <v>0.53700000000000003</v>
      </c>
      <c r="AF901" s="5">
        <v>0</v>
      </c>
      <c r="AG901" s="31">
        <v>13388.58984375</v>
      </c>
      <c r="AH901" s="31">
        <v>14406.21</v>
      </c>
    </row>
    <row r="902" spans="1:34" x14ac:dyDescent="0.3">
      <c r="A902" s="4">
        <v>361264080</v>
      </c>
      <c r="B902" s="3" t="s">
        <v>155</v>
      </c>
      <c r="C902" s="3" t="s">
        <v>972</v>
      </c>
      <c r="D902" s="14">
        <v>86.791160583496094</v>
      </c>
      <c r="E902" s="14">
        <v>88.181846618652344</v>
      </c>
      <c r="F902" s="14">
        <v>83.417625427246094</v>
      </c>
      <c r="G902" s="14">
        <v>83.552192687988281</v>
      </c>
      <c r="H902" s="5">
        <v>218</v>
      </c>
      <c r="I902" s="15" t="s">
        <v>3981</v>
      </c>
      <c r="J902" s="15">
        <v>4</v>
      </c>
      <c r="K902" s="3" t="s">
        <v>3840</v>
      </c>
      <c r="L902" s="3" t="s">
        <v>3913</v>
      </c>
      <c r="M902" s="3" t="s">
        <v>3917</v>
      </c>
      <c r="N902" s="3" t="s">
        <v>3921</v>
      </c>
      <c r="O902" s="5">
        <v>120</v>
      </c>
      <c r="P902" s="17">
        <v>0.48684209585189819</v>
      </c>
      <c r="Q902" s="5">
        <v>68</v>
      </c>
      <c r="R902" s="17">
        <v>0.43589743971824652</v>
      </c>
      <c r="S902" s="5">
        <v>120</v>
      </c>
      <c r="T902" s="17">
        <v>0.3815789520740509</v>
      </c>
      <c r="U902" s="5">
        <v>68</v>
      </c>
      <c r="V902" s="17">
        <v>0.3333333432674408</v>
      </c>
      <c r="W902" s="17">
        <v>2.8000000000000001E-2</v>
      </c>
      <c r="X902" s="17">
        <v>0.05</v>
      </c>
      <c r="Y902" s="17"/>
      <c r="Z902" s="17">
        <v>0.85799999999999998</v>
      </c>
      <c r="AA902" s="17">
        <v>5.5E-2</v>
      </c>
      <c r="AB902" s="17">
        <v>8.999999612569809E-3</v>
      </c>
      <c r="AC902" s="17"/>
      <c r="AD902" s="17">
        <v>0.20200000000000001</v>
      </c>
      <c r="AE902" s="17">
        <v>0.42399999999999999</v>
      </c>
      <c r="AF902" s="5">
        <v>0</v>
      </c>
      <c r="AG902" s="31">
        <v>12568.7900390625</v>
      </c>
      <c r="AH902" s="31">
        <v>13801.08</v>
      </c>
    </row>
    <row r="903" spans="1:34" x14ac:dyDescent="0.3">
      <c r="A903" s="4">
        <v>41102050</v>
      </c>
      <c r="B903" s="3" t="s">
        <v>13</v>
      </c>
      <c r="C903" s="3" t="s">
        <v>573</v>
      </c>
      <c r="D903" s="14">
        <v>83.648208618164063</v>
      </c>
      <c r="E903" s="14">
        <v>85.354232788085938</v>
      </c>
      <c r="F903" s="14">
        <v>87.082489013671875</v>
      </c>
      <c r="G903" s="14">
        <v>88.047012329101563</v>
      </c>
      <c r="H903" s="5">
        <v>554</v>
      </c>
      <c r="I903" s="15">
        <v>6</v>
      </c>
      <c r="J903" s="15">
        <v>8</v>
      </c>
      <c r="K903" s="3" t="s">
        <v>3799</v>
      </c>
      <c r="L903" s="3" t="s">
        <v>3909</v>
      </c>
      <c r="M903" s="3" t="s">
        <v>3917</v>
      </c>
      <c r="N903" s="3" t="s">
        <v>3921</v>
      </c>
      <c r="O903" s="5">
        <v>980</v>
      </c>
      <c r="P903" s="17">
        <v>0.34530937671661383</v>
      </c>
      <c r="Q903" s="5">
        <v>978</v>
      </c>
      <c r="R903" s="17">
        <v>0.34530937671661383</v>
      </c>
      <c r="S903" s="5">
        <v>978</v>
      </c>
      <c r="T903" s="17">
        <v>0.33932134509086609</v>
      </c>
      <c r="U903" s="5">
        <v>978</v>
      </c>
      <c r="V903" s="17">
        <v>0.33932134509086609</v>
      </c>
      <c r="W903" s="17">
        <v>7.3999999999999996E-2</v>
      </c>
      <c r="X903" s="17">
        <v>8.5000000000000006E-2</v>
      </c>
      <c r="Y903" s="17"/>
      <c r="Z903" s="17">
        <v>0.73599999999999999</v>
      </c>
      <c r="AA903" s="17">
        <v>0.10299999999999999</v>
      </c>
      <c r="AB903" s="17">
        <v>2.000000094994903E-3</v>
      </c>
      <c r="AC903" s="17">
        <v>3.1E-2</v>
      </c>
      <c r="AD903" s="17">
        <v>0.13500000000000001</v>
      </c>
      <c r="AE903" s="17">
        <v>0.34970000000000001</v>
      </c>
      <c r="AF903" s="5">
        <v>0</v>
      </c>
      <c r="AG903" s="31">
        <v>8495.1904296875</v>
      </c>
      <c r="AH903" s="31">
        <v>9074.7199999999993</v>
      </c>
    </row>
    <row r="904" spans="1:34" x14ac:dyDescent="0.3">
      <c r="A904" s="4">
        <v>41104020</v>
      </c>
      <c r="B904" s="3" t="s">
        <v>13</v>
      </c>
      <c r="C904" s="3" t="s">
        <v>574</v>
      </c>
      <c r="D904" s="14">
        <v>84.030540466308594</v>
      </c>
      <c r="E904" s="14">
        <v>85.609870910644531</v>
      </c>
      <c r="F904" s="14">
        <v>82.570869445800781</v>
      </c>
      <c r="G904" s="14">
        <v>82.381492614746094</v>
      </c>
      <c r="H904" s="5">
        <v>376</v>
      </c>
      <c r="I904" s="15">
        <v>1</v>
      </c>
      <c r="J904" s="15">
        <v>5</v>
      </c>
      <c r="K904" s="3" t="s">
        <v>3799</v>
      </c>
      <c r="L904" s="3" t="s">
        <v>3909</v>
      </c>
      <c r="M904" s="3" t="s">
        <v>3917</v>
      </c>
      <c r="N904" s="3" t="s">
        <v>3921</v>
      </c>
      <c r="O904" s="5">
        <v>196</v>
      </c>
      <c r="P904" s="17">
        <v>0.4285714328289032</v>
      </c>
      <c r="Q904" s="5">
        <v>196</v>
      </c>
      <c r="R904" s="17">
        <v>0.4285714328289032</v>
      </c>
      <c r="S904" s="5">
        <v>197</v>
      </c>
      <c r="T904" s="17">
        <v>0.3214285671710968</v>
      </c>
      <c r="U904" s="5">
        <v>197</v>
      </c>
      <c r="V904" s="17">
        <v>0.3214285671710968</v>
      </c>
      <c r="W904" s="17">
        <v>0.08</v>
      </c>
      <c r="X904" s="17">
        <v>5.6000000000000001E-2</v>
      </c>
      <c r="Y904" s="17"/>
      <c r="Z904" s="17">
        <v>0.76600000000000001</v>
      </c>
      <c r="AA904" s="17">
        <v>9.2999999999999999E-2</v>
      </c>
      <c r="AB904" s="17">
        <v>4.999999888241291E-3</v>
      </c>
      <c r="AC904" s="17">
        <v>0.04</v>
      </c>
      <c r="AD904" s="17">
        <v>0.152</v>
      </c>
      <c r="AE904" s="17">
        <v>0.51759999999999995</v>
      </c>
      <c r="AF904" s="5">
        <v>0</v>
      </c>
      <c r="AG904" s="31">
        <v>9282.740234375</v>
      </c>
      <c r="AH904" s="31">
        <v>10113.32</v>
      </c>
    </row>
    <row r="905" spans="1:34" x14ac:dyDescent="0.3">
      <c r="A905" s="4">
        <v>41104060</v>
      </c>
      <c r="B905" s="3" t="s">
        <v>13</v>
      </c>
      <c r="C905" s="3" t="s">
        <v>575</v>
      </c>
      <c r="D905" s="14">
        <v>87.5103759765625</v>
      </c>
      <c r="E905" s="14">
        <v>89.153488159179688</v>
      </c>
      <c r="F905" s="14">
        <v>84.740447998046875</v>
      </c>
      <c r="G905" s="14">
        <v>84.917083740234375</v>
      </c>
      <c r="H905" s="5">
        <v>420</v>
      </c>
      <c r="I905" s="15">
        <v>1</v>
      </c>
      <c r="J905" s="15">
        <v>5</v>
      </c>
      <c r="K905" s="3" t="s">
        <v>3799</v>
      </c>
      <c r="L905" s="3" t="s">
        <v>3909</v>
      </c>
      <c r="M905" s="3" t="s">
        <v>3917</v>
      </c>
      <c r="N905" s="3" t="s">
        <v>3921</v>
      </c>
      <c r="O905" s="5">
        <v>238</v>
      </c>
      <c r="P905" s="17">
        <v>0.37442922592163091</v>
      </c>
      <c r="Q905" s="5">
        <v>238</v>
      </c>
      <c r="R905" s="17">
        <v>0.37442922592163091</v>
      </c>
      <c r="S905" s="5">
        <v>239</v>
      </c>
      <c r="T905" s="17">
        <v>0.29223743081092829</v>
      </c>
      <c r="U905" s="5">
        <v>239</v>
      </c>
      <c r="V905" s="17">
        <v>0.29223743081092829</v>
      </c>
      <c r="W905" s="17">
        <v>6.4000000000000001E-2</v>
      </c>
      <c r="X905" s="17">
        <v>9.8000000000000004E-2</v>
      </c>
      <c r="Y905" s="17"/>
      <c r="Z905" s="17">
        <v>0.71</v>
      </c>
      <c r="AA905" s="17">
        <v>0.124</v>
      </c>
      <c r="AB905" s="17">
        <v>4.999999888241291E-3</v>
      </c>
      <c r="AC905" s="17">
        <v>6.7000000000000004E-2</v>
      </c>
      <c r="AD905" s="17">
        <v>0.13600000000000001</v>
      </c>
      <c r="AE905" s="17">
        <v>0.43490000000000001</v>
      </c>
      <c r="AF905" s="5">
        <v>0</v>
      </c>
      <c r="AG905" s="31">
        <v>8944.349609375</v>
      </c>
      <c r="AH905" s="31">
        <v>9773.9599999999991</v>
      </c>
    </row>
    <row r="906" spans="1:34" x14ac:dyDescent="0.3">
      <c r="A906" s="4">
        <v>71211050</v>
      </c>
      <c r="B906" s="3" t="s">
        <v>24</v>
      </c>
      <c r="C906" s="3" t="s">
        <v>595</v>
      </c>
      <c r="D906" s="14">
        <v>90.805732727050781</v>
      </c>
      <c r="E906" s="14">
        <v>89.612678527832031</v>
      </c>
      <c r="F906" s="14">
        <v>83.368865966796875</v>
      </c>
      <c r="G906" s="14">
        <v>84.601715087890625</v>
      </c>
      <c r="H906" s="5">
        <v>85</v>
      </c>
      <c r="I906" s="15">
        <v>7</v>
      </c>
      <c r="J906" s="15">
        <v>12</v>
      </c>
      <c r="K906" s="3" t="s">
        <v>3835</v>
      </c>
      <c r="L906" s="3" t="s">
        <v>3908</v>
      </c>
      <c r="M906" s="3" t="s">
        <v>3916</v>
      </c>
      <c r="N906" s="3" t="s">
        <v>3921</v>
      </c>
      <c r="O906" s="5">
        <v>52</v>
      </c>
      <c r="P906" s="17">
        <v>0.39024388790130621</v>
      </c>
      <c r="Q906" s="5">
        <v>26</v>
      </c>
      <c r="R906" s="17">
        <v>0.3125</v>
      </c>
      <c r="S906" s="5">
        <v>52</v>
      </c>
      <c r="T906" s="17">
        <v>0.18181818723678589</v>
      </c>
      <c r="U906" s="5">
        <v>26</v>
      </c>
      <c r="V906" s="17">
        <v>0</v>
      </c>
      <c r="W906" s="17"/>
      <c r="X906" s="17"/>
      <c r="Y906" s="17"/>
      <c r="Z906" s="17">
        <v>0.84699999999999998</v>
      </c>
      <c r="AA906" s="17"/>
      <c r="AB906" s="17">
        <v>0.15299999713897711</v>
      </c>
      <c r="AC906" s="17"/>
      <c r="AD906" s="17">
        <v>5.8999999999999997E-2</v>
      </c>
      <c r="AE906" s="17">
        <v>0.41199999999999998</v>
      </c>
      <c r="AF906" s="5">
        <v>0</v>
      </c>
      <c r="AG906" s="31">
        <v>12684.0302734375</v>
      </c>
      <c r="AH906" s="31">
        <v>13683.08</v>
      </c>
    </row>
    <row r="907" spans="1:34" x14ac:dyDescent="0.3">
      <c r="A907" s="4">
        <v>71214020</v>
      </c>
      <c r="B907" s="3" t="s">
        <v>24</v>
      </c>
      <c r="C907" s="3" t="s">
        <v>596</v>
      </c>
      <c r="D907" s="14">
        <v>84.362510681152344</v>
      </c>
      <c r="E907" s="14">
        <v>84.48614501953125</v>
      </c>
      <c r="F907" s="14">
        <v>87.03021240234375</v>
      </c>
      <c r="G907" s="14">
        <v>88.665611267089844</v>
      </c>
      <c r="H907" s="5">
        <v>81</v>
      </c>
      <c r="I907" s="15" t="s">
        <v>3981</v>
      </c>
      <c r="J907" s="15">
        <v>6</v>
      </c>
      <c r="K907" s="3" t="s">
        <v>3835</v>
      </c>
      <c r="L907" s="3" t="s">
        <v>3908</v>
      </c>
      <c r="M907" s="3" t="s">
        <v>3916</v>
      </c>
      <c r="N907" s="3" t="s">
        <v>3921</v>
      </c>
      <c r="O907" s="5">
        <v>55</v>
      </c>
      <c r="P907" s="17">
        <v>0.28947368264198298</v>
      </c>
      <c r="Q907" s="5">
        <v>35</v>
      </c>
      <c r="R907" s="17">
        <v>0.22727273404598239</v>
      </c>
      <c r="S907" s="5">
        <v>55</v>
      </c>
      <c r="T907" s="17">
        <v>0.34210526943206793</v>
      </c>
      <c r="U907" s="5">
        <v>35</v>
      </c>
      <c r="V907" s="17">
        <v>0.31818181276321411</v>
      </c>
      <c r="W907" s="17"/>
      <c r="X907" s="17"/>
      <c r="Y907" s="17"/>
      <c r="Z907" s="17">
        <v>0.91400000000000003</v>
      </c>
      <c r="AA907" s="17">
        <v>6.2E-2</v>
      </c>
      <c r="AB907" s="17">
        <v>2.500000037252903E-2</v>
      </c>
      <c r="AC907" s="17"/>
      <c r="AD907" s="17">
        <v>8.6000000000000007E-2</v>
      </c>
      <c r="AE907" s="17">
        <v>0.46800000000000003</v>
      </c>
      <c r="AF907" s="5">
        <v>0</v>
      </c>
      <c r="AG907" s="31">
        <v>11699.5400390625</v>
      </c>
      <c r="AH907" s="31">
        <v>12854.91</v>
      </c>
    </row>
    <row r="908" spans="1:34" x14ac:dyDescent="0.3">
      <c r="A908" s="4">
        <v>971164020</v>
      </c>
      <c r="B908" s="3" t="s">
        <v>24</v>
      </c>
      <c r="C908" s="3" t="s">
        <v>596</v>
      </c>
      <c r="D908" s="14">
        <v>82.778091430664063</v>
      </c>
      <c r="E908" s="14">
        <v>82.222137451171875</v>
      </c>
      <c r="F908" s="14">
        <v>82.469291687011719</v>
      </c>
      <c r="G908" s="14">
        <v>81.865379333496094</v>
      </c>
      <c r="H908" s="5">
        <v>54</v>
      </c>
      <c r="I908" s="15" t="s">
        <v>3980</v>
      </c>
      <c r="J908" s="15">
        <v>8</v>
      </c>
      <c r="K908" s="3" t="s">
        <v>3846</v>
      </c>
      <c r="L908" s="3" t="s">
        <v>3908</v>
      </c>
      <c r="M908" s="3" t="s">
        <v>3916</v>
      </c>
      <c r="N908" s="3" t="s">
        <v>3921</v>
      </c>
      <c r="O908" s="5">
        <v>54</v>
      </c>
      <c r="P908" s="17">
        <v>0.26470589637756348</v>
      </c>
      <c r="Q908" s="5">
        <v>42</v>
      </c>
      <c r="R908" s="17">
        <v>0.2083333283662796</v>
      </c>
      <c r="S908" s="5">
        <v>54</v>
      </c>
      <c r="T908" s="17">
        <v>0.26470589637756348</v>
      </c>
      <c r="U908" s="5">
        <v>42</v>
      </c>
      <c r="V908" s="17">
        <v>0.1666666716337204</v>
      </c>
      <c r="W908" s="17"/>
      <c r="X908" s="17"/>
      <c r="Y908" s="17"/>
      <c r="Z908" s="17">
        <v>0.98099999999999998</v>
      </c>
      <c r="AA908" s="17"/>
      <c r="AB908" s="17">
        <v>1.8999999389052391E-2</v>
      </c>
      <c r="AC908" s="17"/>
      <c r="AD908" s="17"/>
      <c r="AE908" s="17">
        <v>0.59299999999999997</v>
      </c>
      <c r="AF908" s="5">
        <v>0</v>
      </c>
      <c r="AG908" s="31">
        <v>14181.240234375</v>
      </c>
      <c r="AH908" s="31">
        <v>15124.73</v>
      </c>
    </row>
    <row r="909" spans="1:34" x14ac:dyDescent="0.3">
      <c r="A909" s="4">
        <v>110781050</v>
      </c>
      <c r="B909" s="3" t="s">
        <v>45</v>
      </c>
      <c r="C909" s="3" t="s">
        <v>663</v>
      </c>
      <c r="D909" s="14">
        <v>78.569679260253906</v>
      </c>
      <c r="E909" s="14">
        <v>78.060691833496094</v>
      </c>
      <c r="F909" s="14">
        <v>82.670806884765625</v>
      </c>
      <c r="G909" s="14">
        <v>80.280158996582031</v>
      </c>
      <c r="H909" s="5">
        <v>338</v>
      </c>
      <c r="I909" s="15">
        <v>7</v>
      </c>
      <c r="J909" s="15">
        <v>12</v>
      </c>
      <c r="K909" s="3" t="s">
        <v>3898</v>
      </c>
      <c r="L909" s="3" t="s">
        <v>3912</v>
      </c>
      <c r="M909" s="3" t="s">
        <v>3917</v>
      </c>
      <c r="N909" s="3" t="s">
        <v>3921</v>
      </c>
      <c r="O909" s="5">
        <v>231</v>
      </c>
      <c r="P909" s="17">
        <v>0.44623655080795288</v>
      </c>
      <c r="Q909" s="5">
        <v>48</v>
      </c>
      <c r="R909" s="17">
        <v>0.25641027092933649</v>
      </c>
      <c r="S909" s="5">
        <v>232</v>
      </c>
      <c r="T909" s="17">
        <v>0.30051812529563898</v>
      </c>
      <c r="U909" s="5">
        <v>49</v>
      </c>
      <c r="V909" s="17">
        <v>0.1702127605676651</v>
      </c>
      <c r="W909" s="17">
        <v>1.4999999999999999E-2</v>
      </c>
      <c r="X909" s="17"/>
      <c r="Y909" s="17"/>
      <c r="Z909" s="17">
        <v>0.95000000000000007</v>
      </c>
      <c r="AA909" s="17">
        <v>0.03</v>
      </c>
      <c r="AB909" s="17">
        <v>6.0000000521540642E-3</v>
      </c>
      <c r="AC909" s="17"/>
      <c r="AD909" s="17">
        <v>5.8999999999999997E-2</v>
      </c>
      <c r="AE909" s="17">
        <v>0.156</v>
      </c>
      <c r="AF909" s="5">
        <v>0</v>
      </c>
      <c r="AG909" s="31">
        <v>10635.7099609375</v>
      </c>
      <c r="AH909" s="31">
        <v>11001.53</v>
      </c>
    </row>
    <row r="910" spans="1:34" x14ac:dyDescent="0.3">
      <c r="A910" s="4">
        <v>110784020</v>
      </c>
      <c r="B910" s="3" t="s">
        <v>45</v>
      </c>
      <c r="C910" s="3" t="s">
        <v>664</v>
      </c>
      <c r="D910" s="14">
        <v>88.011131286621094</v>
      </c>
      <c r="E910" s="14">
        <v>83.787483215332031</v>
      </c>
      <c r="F910" s="14">
        <v>93.130020141601563</v>
      </c>
      <c r="G910" s="14">
        <v>87.3865966796875</v>
      </c>
      <c r="H910" s="5">
        <v>397</v>
      </c>
      <c r="I910" s="15" t="s">
        <v>3981</v>
      </c>
      <c r="J910" s="15">
        <v>6</v>
      </c>
      <c r="K910" s="3" t="s">
        <v>3898</v>
      </c>
      <c r="L910" s="3" t="s">
        <v>3912</v>
      </c>
      <c r="M910" s="3" t="s">
        <v>3917</v>
      </c>
      <c r="N910" s="3" t="s">
        <v>3921</v>
      </c>
      <c r="O910" s="5">
        <v>315</v>
      </c>
      <c r="P910" s="17">
        <v>0.51200002431869507</v>
      </c>
      <c r="Q910" s="5">
        <v>90</v>
      </c>
      <c r="R910" s="17">
        <v>0.29824560880661011</v>
      </c>
      <c r="S910" s="5">
        <v>317</v>
      </c>
      <c r="T910" s="17">
        <v>0.42399999499320978</v>
      </c>
      <c r="U910" s="5">
        <v>92</v>
      </c>
      <c r="V910" s="17">
        <v>0.24561403691768649</v>
      </c>
      <c r="W910" s="17">
        <v>1.4999999999999999E-2</v>
      </c>
      <c r="X910" s="17"/>
      <c r="Y910" s="17"/>
      <c r="Z910" s="17">
        <v>0.96199999999999997</v>
      </c>
      <c r="AA910" s="17"/>
      <c r="AB910" s="17">
        <v>2.300000004470348E-2</v>
      </c>
      <c r="AC910" s="17"/>
      <c r="AD910" s="17">
        <v>6.8000000000000005E-2</v>
      </c>
      <c r="AE910" s="17">
        <v>0.20599999999999999</v>
      </c>
      <c r="AF910" s="5">
        <v>0</v>
      </c>
      <c r="AG910" s="31">
        <v>7432.41015625</v>
      </c>
      <c r="AH910" s="31">
        <v>8334.59</v>
      </c>
    </row>
    <row r="911" spans="1:34" x14ac:dyDescent="0.3">
      <c r="A911" s="4">
        <v>691044020</v>
      </c>
      <c r="B911" s="3" t="s">
        <v>332</v>
      </c>
      <c r="C911" s="3" t="s">
        <v>1492</v>
      </c>
      <c r="D911" s="14">
        <v>92.822731018066406</v>
      </c>
      <c r="E911" s="14">
        <v>90.268707275390625</v>
      </c>
      <c r="F911" s="14">
        <v>91.112533569335938</v>
      </c>
      <c r="G911" s="14">
        <v>91.045120239257813</v>
      </c>
      <c r="H911" s="5">
        <v>35</v>
      </c>
      <c r="I911" s="15" t="s">
        <v>3981</v>
      </c>
      <c r="J911" s="15">
        <v>8</v>
      </c>
      <c r="K911" s="3" t="s">
        <v>3863</v>
      </c>
      <c r="L911" s="3" t="s">
        <v>3911</v>
      </c>
      <c r="M911" s="3" t="s">
        <v>3916</v>
      </c>
      <c r="N911" s="3" t="s">
        <v>3921</v>
      </c>
      <c r="O911" s="5">
        <v>25</v>
      </c>
      <c r="P911" s="17">
        <v>0.31578946113586431</v>
      </c>
      <c r="Q911" s="5">
        <v>14</v>
      </c>
      <c r="R911" s="17">
        <v>0</v>
      </c>
      <c r="S911" s="5">
        <v>25</v>
      </c>
      <c r="T911" s="17">
        <v>0.73684209585189819</v>
      </c>
      <c r="U911" s="5">
        <v>14</v>
      </c>
      <c r="V911" s="17">
        <v>0.38461539149284357</v>
      </c>
      <c r="W911" s="17"/>
      <c r="X911" s="17"/>
      <c r="Y911" s="17"/>
      <c r="Z911" s="17">
        <v>1</v>
      </c>
      <c r="AA911" s="17"/>
      <c r="AB911" s="17">
        <v>0</v>
      </c>
      <c r="AC911" s="17"/>
      <c r="AD911" s="17">
        <v>0.17100000000000001</v>
      </c>
      <c r="AE911" s="17">
        <v>0.5</v>
      </c>
      <c r="AF911" s="5">
        <v>0</v>
      </c>
      <c r="AG911" s="31">
        <v>10057.8095703125</v>
      </c>
      <c r="AH911" s="31">
        <v>14602</v>
      </c>
    </row>
    <row r="912" spans="1:34" x14ac:dyDescent="0.3">
      <c r="A912" s="4">
        <v>191511050</v>
      </c>
      <c r="B912" s="3" t="s">
        <v>87</v>
      </c>
      <c r="C912" s="3" t="s">
        <v>779</v>
      </c>
      <c r="D912" s="14">
        <v>79.036872863769531</v>
      </c>
      <c r="E912" s="14">
        <v>75.548995971679688</v>
      </c>
      <c r="F912" s="14">
        <v>85.360664367675781</v>
      </c>
      <c r="G912" s="14">
        <v>82.1016845703125</v>
      </c>
      <c r="H912" s="5">
        <v>190</v>
      </c>
      <c r="I912" s="15">
        <v>7</v>
      </c>
      <c r="J912" s="15">
        <v>12</v>
      </c>
      <c r="K912" s="3" t="s">
        <v>3878</v>
      </c>
      <c r="L912" s="3" t="s">
        <v>3914</v>
      </c>
      <c r="M912" s="3" t="s">
        <v>3919</v>
      </c>
      <c r="N912" s="3" t="s">
        <v>3922</v>
      </c>
      <c r="O912" s="5">
        <v>112</v>
      </c>
      <c r="P912" s="17">
        <v>0.38271605968475342</v>
      </c>
      <c r="Q912" s="5">
        <v>48</v>
      </c>
      <c r="R912" s="17">
        <v>0</v>
      </c>
      <c r="S912" s="5">
        <v>112</v>
      </c>
      <c r="T912" s="17">
        <v>0.21590909361839289</v>
      </c>
      <c r="U912" s="5">
        <v>48</v>
      </c>
      <c r="V912" s="17">
        <v>0.15384615957736969</v>
      </c>
      <c r="W912" s="17"/>
      <c r="X912" s="17">
        <v>3.2000000000000001E-2</v>
      </c>
      <c r="Y912" s="17"/>
      <c r="Z912" s="17">
        <v>0.95800000000000007</v>
      </c>
      <c r="AA912" s="17"/>
      <c r="AB912" s="17">
        <v>1.099999994039536E-2</v>
      </c>
      <c r="AC912" s="17"/>
      <c r="AD912" s="17">
        <v>0.111</v>
      </c>
      <c r="AE912" s="17">
        <v>0.161</v>
      </c>
      <c r="AF912" s="5">
        <v>0</v>
      </c>
      <c r="AG912" s="31">
        <v>12554.419921875</v>
      </c>
      <c r="AH912" s="31">
        <v>12394.41</v>
      </c>
    </row>
    <row r="913" spans="1:34" x14ac:dyDescent="0.3">
      <c r="A913" s="4">
        <v>191514020</v>
      </c>
      <c r="B913" s="3" t="s">
        <v>87</v>
      </c>
      <c r="C913" s="3" t="s">
        <v>780</v>
      </c>
      <c r="D913" s="14">
        <v>83.734550476074219</v>
      </c>
      <c r="E913" s="14">
        <v>80.598762512207031</v>
      </c>
      <c r="F913" s="14">
        <v>87.113380432128906</v>
      </c>
      <c r="G913" s="14">
        <v>81.726631164550781</v>
      </c>
      <c r="H913" s="5">
        <v>240</v>
      </c>
      <c r="I913" s="15" t="s">
        <v>3981</v>
      </c>
      <c r="J913" s="15">
        <v>6</v>
      </c>
      <c r="K913" s="3" t="s">
        <v>3878</v>
      </c>
      <c r="L913" s="3" t="s">
        <v>3914</v>
      </c>
      <c r="M913" s="3" t="s">
        <v>3919</v>
      </c>
      <c r="N913" s="3" t="s">
        <v>3922</v>
      </c>
      <c r="O913" s="5">
        <v>143</v>
      </c>
      <c r="P913" s="17">
        <v>0.4140625</v>
      </c>
      <c r="Q913" s="5">
        <v>67</v>
      </c>
      <c r="R913" s="17">
        <v>0.28260868787765497</v>
      </c>
      <c r="S913" s="5">
        <v>143</v>
      </c>
      <c r="T913" s="17">
        <v>0.3203125</v>
      </c>
      <c r="U913" s="5">
        <v>67</v>
      </c>
      <c r="V913" s="17">
        <v>0.1304347813129425</v>
      </c>
      <c r="W913" s="17"/>
      <c r="X913" s="17">
        <v>2.9000000000000001E-2</v>
      </c>
      <c r="Y913" s="17"/>
      <c r="Z913" s="17">
        <v>0.92500000000000004</v>
      </c>
      <c r="AA913" s="17">
        <v>4.2000000000000003E-2</v>
      </c>
      <c r="AB913" s="17">
        <v>4.0000001899898052E-3</v>
      </c>
      <c r="AC913" s="17"/>
      <c r="AD913" s="17">
        <v>0.154</v>
      </c>
      <c r="AE913" s="17">
        <v>0.24299999999999999</v>
      </c>
      <c r="AF913" s="5">
        <v>0</v>
      </c>
      <c r="AG913" s="31">
        <v>11624.41015625</v>
      </c>
      <c r="AH913" s="31">
        <v>11498.24</v>
      </c>
    </row>
    <row r="914" spans="1:34" x14ac:dyDescent="0.3">
      <c r="A914" s="4">
        <v>1051241050</v>
      </c>
      <c r="B914" s="3" t="s">
        <v>497</v>
      </c>
      <c r="C914" s="3" t="s">
        <v>1988</v>
      </c>
      <c r="D914" s="14">
        <v>79.479812622070313</v>
      </c>
      <c r="E914" s="14">
        <v>78.693840026855469</v>
      </c>
      <c r="F914" s="14">
        <v>89.858901977539063</v>
      </c>
      <c r="G914" s="14">
        <v>85.699028015136719</v>
      </c>
      <c r="H914" s="5">
        <v>299</v>
      </c>
      <c r="I914" s="15">
        <v>7</v>
      </c>
      <c r="J914" s="15">
        <v>12</v>
      </c>
      <c r="K914" s="3" t="s">
        <v>161</v>
      </c>
      <c r="L914" s="3" t="s">
        <v>3911</v>
      </c>
      <c r="M914" s="3" t="s">
        <v>3917</v>
      </c>
      <c r="N914" s="3" t="s">
        <v>3921</v>
      </c>
      <c r="O914" s="5">
        <v>191</v>
      </c>
      <c r="P914" s="17">
        <v>0.39873418211936951</v>
      </c>
      <c r="Q914" s="5">
        <v>137</v>
      </c>
      <c r="R914" s="17">
        <v>0.31531530618667603</v>
      </c>
      <c r="S914" s="5">
        <v>195</v>
      </c>
      <c r="T914" s="17">
        <v>0.28205129504203802</v>
      </c>
      <c r="U914" s="5">
        <v>141</v>
      </c>
      <c r="V914" s="17">
        <v>0.22115384042263031</v>
      </c>
      <c r="W914" s="17">
        <v>7.0000000000000007E-2</v>
      </c>
      <c r="X914" s="17">
        <v>0.39100000000000001</v>
      </c>
      <c r="Y914" s="17"/>
      <c r="Z914" s="17">
        <v>0.52500000000000002</v>
      </c>
      <c r="AA914" s="17"/>
      <c r="AB914" s="17">
        <v>1.30000002682209E-2</v>
      </c>
      <c r="AC914" s="17">
        <v>0.19400000000000001</v>
      </c>
      <c r="AD914" s="17">
        <v>8.4000000000000005E-2</v>
      </c>
      <c r="AE914" s="17">
        <v>0.42399999999999999</v>
      </c>
      <c r="AF914" s="5">
        <v>0</v>
      </c>
      <c r="AG914" s="31">
        <v>10989.490234375</v>
      </c>
      <c r="AH914" s="31">
        <v>11443.47</v>
      </c>
    </row>
    <row r="915" spans="1:34" x14ac:dyDescent="0.3">
      <c r="A915" s="4">
        <v>1051244020</v>
      </c>
      <c r="B915" s="3" t="s">
        <v>497</v>
      </c>
      <c r="C915" s="3" t="s">
        <v>1989</v>
      </c>
      <c r="D915" s="14">
        <v>88.727630615234375</v>
      </c>
      <c r="E915" s="14">
        <v>88.514999389648438</v>
      </c>
      <c r="F915" s="14">
        <v>84.004058837890625</v>
      </c>
      <c r="G915" s="14">
        <v>85.610076904296875</v>
      </c>
      <c r="H915" s="5">
        <v>334</v>
      </c>
      <c r="I915" s="15" t="s">
        <v>3980</v>
      </c>
      <c r="J915" s="15">
        <v>6</v>
      </c>
      <c r="K915" s="3" t="s">
        <v>161</v>
      </c>
      <c r="L915" s="3" t="s">
        <v>3911</v>
      </c>
      <c r="M915" s="3" t="s">
        <v>3917</v>
      </c>
      <c r="N915" s="3" t="s">
        <v>3921</v>
      </c>
      <c r="O915" s="5">
        <v>195</v>
      </c>
      <c r="P915" s="17">
        <v>0.34591194987297058</v>
      </c>
      <c r="Q915" s="5">
        <v>141</v>
      </c>
      <c r="R915" s="17">
        <v>0.32499998807907099</v>
      </c>
      <c r="S915" s="5">
        <v>198</v>
      </c>
      <c r="T915" s="17">
        <v>0.32075470685958862</v>
      </c>
      <c r="U915" s="5">
        <v>144</v>
      </c>
      <c r="V915" s="17">
        <v>0.27500000596046448</v>
      </c>
      <c r="W915" s="17">
        <v>9.2999999999999999E-2</v>
      </c>
      <c r="X915" s="17">
        <v>0.47899999999999998</v>
      </c>
      <c r="Y915" s="17"/>
      <c r="Z915" s="17">
        <v>0.41</v>
      </c>
      <c r="AA915" s="17"/>
      <c r="AB915" s="17">
        <v>1.7999999225139621E-2</v>
      </c>
      <c r="AC915" s="17">
        <v>0.374</v>
      </c>
      <c r="AD915" s="17">
        <v>0.10199999999999999</v>
      </c>
      <c r="AE915" s="17">
        <v>0.51400000000000001</v>
      </c>
      <c r="AF915" s="5">
        <v>0</v>
      </c>
      <c r="AG915" s="31">
        <v>8965.990234375</v>
      </c>
      <c r="AH915" s="31">
        <v>9989.7800000000007</v>
      </c>
    </row>
    <row r="916" spans="1:34" x14ac:dyDescent="0.3">
      <c r="A916" s="4">
        <v>661034020</v>
      </c>
      <c r="B916" s="3" t="s">
        <v>320</v>
      </c>
      <c r="C916" s="3" t="s">
        <v>1473</v>
      </c>
      <c r="D916" s="14">
        <v>93.270896911621094</v>
      </c>
      <c r="E916" s="14">
        <v>92.699447631835938</v>
      </c>
      <c r="F916" s="14">
        <v>88.300308227539063</v>
      </c>
      <c r="G916" s="14">
        <v>85.487052917480469</v>
      </c>
      <c r="H916" s="5">
        <v>141</v>
      </c>
      <c r="I916" s="15" t="s">
        <v>3981</v>
      </c>
      <c r="J916" s="15">
        <v>8</v>
      </c>
      <c r="K916" s="3" t="s">
        <v>3801</v>
      </c>
      <c r="L916" s="3" t="s">
        <v>3909</v>
      </c>
      <c r="M916" s="3" t="s">
        <v>3916</v>
      </c>
      <c r="N916" s="3" t="s">
        <v>3921</v>
      </c>
      <c r="O916" s="5">
        <v>124</v>
      </c>
      <c r="P916" s="17">
        <v>0.40243902802467352</v>
      </c>
      <c r="Q916" s="5">
        <v>64</v>
      </c>
      <c r="R916" s="17">
        <v>0.27272728085517878</v>
      </c>
      <c r="S916" s="5">
        <v>124</v>
      </c>
      <c r="T916" s="17">
        <v>0.29268291592597961</v>
      </c>
      <c r="U916" s="5">
        <v>64</v>
      </c>
      <c r="V916" s="17">
        <v>0.22727273404598239</v>
      </c>
      <c r="W916" s="17"/>
      <c r="X916" s="17"/>
      <c r="Y916" s="17"/>
      <c r="Z916" s="17">
        <v>0.99299999999999999</v>
      </c>
      <c r="AA916" s="17"/>
      <c r="AB916" s="17">
        <v>7.0000002160668373E-3</v>
      </c>
      <c r="AC916" s="17"/>
      <c r="AD916" s="17">
        <v>0.13500000000000001</v>
      </c>
      <c r="AE916" s="17">
        <v>0.45400000000000001</v>
      </c>
      <c r="AF916" s="5">
        <v>0</v>
      </c>
      <c r="AG916" s="31">
        <v>8048.31005859375</v>
      </c>
      <c r="AH916" s="31">
        <v>10486.87</v>
      </c>
    </row>
    <row r="917" spans="1:34" x14ac:dyDescent="0.3">
      <c r="A917" s="4">
        <v>551041050</v>
      </c>
      <c r="B917" s="3" t="s">
        <v>283</v>
      </c>
      <c r="C917" s="3" t="s">
        <v>1393</v>
      </c>
      <c r="D917" s="14">
        <v>69.089637756347656</v>
      </c>
      <c r="E917" s="14">
        <v>66.746620178222656</v>
      </c>
      <c r="F917" s="14">
        <v>75.559394836425781</v>
      </c>
      <c r="G917" s="14">
        <v>77.363914489746094</v>
      </c>
      <c r="H917" s="5">
        <v>277</v>
      </c>
      <c r="I917" s="15">
        <v>7</v>
      </c>
      <c r="J917" s="15">
        <v>12</v>
      </c>
      <c r="K917" s="3" t="s">
        <v>3845</v>
      </c>
      <c r="L917" s="3" t="s">
        <v>3907</v>
      </c>
      <c r="M917" s="3" t="s">
        <v>3917</v>
      </c>
      <c r="N917" s="3" t="s">
        <v>3923</v>
      </c>
      <c r="O917" s="5">
        <v>175</v>
      </c>
      <c r="P917" s="17">
        <v>0.31446540355682367</v>
      </c>
      <c r="Q917" s="5">
        <v>98</v>
      </c>
      <c r="R917" s="17">
        <v>0.18181818723678589</v>
      </c>
      <c r="S917" s="5">
        <v>175</v>
      </c>
      <c r="T917" s="17">
        <v>0.14492753148078921</v>
      </c>
      <c r="U917" s="5">
        <v>98</v>
      </c>
      <c r="V917" s="17">
        <v>0.1081081107258797</v>
      </c>
      <c r="W917" s="17">
        <v>2.1999999999999999E-2</v>
      </c>
      <c r="X917" s="17">
        <v>1.7999999999999999E-2</v>
      </c>
      <c r="Y917" s="17"/>
      <c r="Z917" s="17">
        <v>0.95300000000000007</v>
      </c>
      <c r="AA917" s="17"/>
      <c r="AB917" s="17">
        <v>7.0000002160668373E-3</v>
      </c>
      <c r="AC917" s="17"/>
      <c r="AD917" s="17">
        <v>0.112</v>
      </c>
      <c r="AE917" s="17">
        <v>0.378</v>
      </c>
      <c r="AF917" s="5">
        <v>0</v>
      </c>
      <c r="AG917" s="31">
        <v>10138.2197265625</v>
      </c>
      <c r="AH917" s="31">
        <v>11061.26</v>
      </c>
    </row>
    <row r="918" spans="1:34" x14ac:dyDescent="0.3">
      <c r="A918" s="4">
        <v>551044020</v>
      </c>
      <c r="B918" s="3" t="s">
        <v>283</v>
      </c>
      <c r="C918" s="3" t="s">
        <v>976</v>
      </c>
      <c r="D918" s="14">
        <v>91.962562561035156</v>
      </c>
      <c r="E918" s="14">
        <v>92.110671997070313</v>
      </c>
      <c r="F918" s="14">
        <v>90.778724670410156</v>
      </c>
      <c r="G918" s="14">
        <v>91.338066101074219</v>
      </c>
      <c r="H918" s="5">
        <v>268</v>
      </c>
      <c r="I918" s="15" t="s">
        <v>3980</v>
      </c>
      <c r="J918" s="15">
        <v>6</v>
      </c>
      <c r="K918" s="3" t="s">
        <v>3845</v>
      </c>
      <c r="L918" s="3" t="s">
        <v>3907</v>
      </c>
      <c r="M918" s="3" t="s">
        <v>3917</v>
      </c>
      <c r="N918" s="3" t="s">
        <v>3923</v>
      </c>
      <c r="O918" s="5">
        <v>233</v>
      </c>
      <c r="P918" s="17">
        <v>0.35185185074806208</v>
      </c>
      <c r="Q918" s="5">
        <v>150</v>
      </c>
      <c r="R918" s="17">
        <v>0.28089886903762817</v>
      </c>
      <c r="S918" s="5">
        <v>233</v>
      </c>
      <c r="T918" s="17">
        <v>0.35185185074806208</v>
      </c>
      <c r="U918" s="5">
        <v>150</v>
      </c>
      <c r="V918" s="17">
        <v>0.29213482141494751</v>
      </c>
      <c r="W918" s="17"/>
      <c r="X918" s="17"/>
      <c r="Y918" s="17">
        <v>2.1999999999999999E-2</v>
      </c>
      <c r="Z918" s="17">
        <v>0.92900000000000005</v>
      </c>
      <c r="AA918" s="17"/>
      <c r="AB918" s="17">
        <v>4.8999998718500137E-2</v>
      </c>
      <c r="AC918" s="17"/>
      <c r="AD918" s="17">
        <v>0.123</v>
      </c>
      <c r="AE918" s="17">
        <v>0.47399999999999998</v>
      </c>
      <c r="AF918" s="5">
        <v>0</v>
      </c>
      <c r="AG918" s="31">
        <v>8703.98046875</v>
      </c>
      <c r="AH918" s="31">
        <v>10315.82</v>
      </c>
    </row>
    <row r="919" spans="1:34" x14ac:dyDescent="0.3">
      <c r="A919" s="4">
        <v>130604020</v>
      </c>
      <c r="B919" s="3" t="s">
        <v>56</v>
      </c>
      <c r="C919" s="3" t="s">
        <v>701</v>
      </c>
      <c r="D919" s="14">
        <v>78.989471435546875</v>
      </c>
      <c r="E919" s="14">
        <v>79.977851867675781</v>
      </c>
      <c r="F919" s="14">
        <v>77.1805419921875</v>
      </c>
      <c r="G919" s="14">
        <v>79.78350830078125</v>
      </c>
      <c r="H919" s="5">
        <v>41</v>
      </c>
      <c r="I919" s="15" t="s">
        <v>3980</v>
      </c>
      <c r="J919" s="15">
        <v>8</v>
      </c>
      <c r="K919" s="3" t="s">
        <v>3869</v>
      </c>
      <c r="L919" s="3" t="s">
        <v>3912</v>
      </c>
      <c r="M919" s="3" t="s">
        <v>3916</v>
      </c>
      <c r="N919" s="3" t="s">
        <v>3921</v>
      </c>
      <c r="O919" s="5">
        <v>45</v>
      </c>
      <c r="P919" s="17">
        <v>0.30434781312942499</v>
      </c>
      <c r="Q919" s="5">
        <v>16</v>
      </c>
      <c r="R919" s="17">
        <v>0</v>
      </c>
      <c r="S919" s="5">
        <v>45</v>
      </c>
      <c r="T919" s="17">
        <v>0.2173912972211838</v>
      </c>
      <c r="U919" s="5">
        <v>16</v>
      </c>
      <c r="V919" s="17">
        <v>0</v>
      </c>
      <c r="W919" s="17"/>
      <c r="X919" s="17"/>
      <c r="Y919" s="17"/>
      <c r="Z919" s="17">
        <v>0.92700000000000005</v>
      </c>
      <c r="AA919" s="17"/>
      <c r="AB919" s="17">
        <v>7.2999998927116394E-2</v>
      </c>
      <c r="AC919" s="17"/>
      <c r="AD919" s="17">
        <v>0.19500000000000001</v>
      </c>
      <c r="AE919" s="17">
        <v>0.151</v>
      </c>
      <c r="AF919" s="5">
        <v>0</v>
      </c>
      <c r="AG919" s="31">
        <v>13672.6298828125</v>
      </c>
      <c r="AH919" s="31">
        <v>14435</v>
      </c>
    </row>
    <row r="920" spans="1:34" x14ac:dyDescent="0.3">
      <c r="A920" s="4">
        <v>240914020</v>
      </c>
      <c r="B920" s="3" t="s">
        <v>107</v>
      </c>
      <c r="C920" s="3" t="s">
        <v>850</v>
      </c>
      <c r="D920" s="14">
        <v>87.410202026367188</v>
      </c>
      <c r="E920" s="14">
        <v>89.863128662109375</v>
      </c>
      <c r="F920" s="14">
        <v>82.818717956542969</v>
      </c>
      <c r="G920" s="14">
        <v>83.511466979980469</v>
      </c>
      <c r="H920" s="5">
        <v>27</v>
      </c>
      <c r="I920" s="15" t="s">
        <v>3981</v>
      </c>
      <c r="J920" s="15">
        <v>8</v>
      </c>
      <c r="K920" s="3" t="s">
        <v>3836</v>
      </c>
      <c r="L920" s="3" t="s">
        <v>3914</v>
      </c>
      <c r="M920" s="3" t="s">
        <v>3916</v>
      </c>
      <c r="N920" s="3" t="s">
        <v>3922</v>
      </c>
      <c r="O920" s="5">
        <v>21</v>
      </c>
      <c r="P920" s="17">
        <v>0.3571428656578064</v>
      </c>
      <c r="Q920" s="5">
        <v>13</v>
      </c>
      <c r="R920" s="17">
        <v>0</v>
      </c>
      <c r="S920" s="5">
        <v>21</v>
      </c>
      <c r="T920" s="17">
        <v>0</v>
      </c>
      <c r="U920" s="5">
        <v>13</v>
      </c>
      <c r="V920" s="17">
        <v>0</v>
      </c>
      <c r="W920" s="17"/>
      <c r="X920" s="17"/>
      <c r="Y920" s="17"/>
      <c r="Z920" s="17">
        <v>1</v>
      </c>
      <c r="AA920" s="17"/>
      <c r="AB920" s="17">
        <v>0</v>
      </c>
      <c r="AC920" s="17"/>
      <c r="AD920" s="17"/>
      <c r="AE920" s="17">
        <v>0.308</v>
      </c>
      <c r="AF920" s="5">
        <v>0</v>
      </c>
      <c r="AG920" s="31">
        <v>18518.30078125</v>
      </c>
      <c r="AH920" s="31">
        <v>19498.240000000002</v>
      </c>
    </row>
    <row r="921" spans="1:34" x14ac:dyDescent="0.3">
      <c r="A921" s="4">
        <v>880813000</v>
      </c>
      <c r="B921" s="3" t="s">
        <v>414</v>
      </c>
      <c r="C921" s="3" t="s">
        <v>1665</v>
      </c>
      <c r="D921" s="14">
        <v>86.397453308105469</v>
      </c>
      <c r="E921" s="14">
        <v>86.815338134765625</v>
      </c>
      <c r="F921" s="14">
        <v>89.779251098632813</v>
      </c>
      <c r="G921" s="14">
        <v>88.074592590332031</v>
      </c>
      <c r="H921" s="5">
        <v>467</v>
      </c>
      <c r="I921" s="15">
        <v>6</v>
      </c>
      <c r="J921" s="15">
        <v>8</v>
      </c>
      <c r="K921" s="3" t="s">
        <v>3833</v>
      </c>
      <c r="L921" s="3" t="s">
        <v>3911</v>
      </c>
      <c r="M921" s="3" t="s">
        <v>3917</v>
      </c>
      <c r="N921" s="3" t="s">
        <v>3923</v>
      </c>
      <c r="O921" s="5">
        <v>922</v>
      </c>
      <c r="P921" s="17">
        <v>0.36046510934829712</v>
      </c>
      <c r="Q921" s="5">
        <v>526</v>
      </c>
      <c r="R921" s="17">
        <v>0.2237442880868912</v>
      </c>
      <c r="S921" s="5">
        <v>921</v>
      </c>
      <c r="T921" s="17">
        <v>0.39393940567970281</v>
      </c>
      <c r="U921" s="5">
        <v>525</v>
      </c>
      <c r="V921" s="17">
        <v>0.2385321110486984</v>
      </c>
      <c r="W921" s="17">
        <v>4.1000000000000002E-2</v>
      </c>
      <c r="X921" s="17">
        <v>3.9E-2</v>
      </c>
      <c r="Y921" s="17"/>
      <c r="Z921" s="17">
        <v>0.80100000000000005</v>
      </c>
      <c r="AA921" s="17">
        <v>0.11600000000000001</v>
      </c>
      <c r="AB921" s="17">
        <v>4.0000001899898052E-3</v>
      </c>
      <c r="AC921" s="17"/>
      <c r="AD921" s="17">
        <v>0.14299999999999999</v>
      </c>
      <c r="AE921" s="17">
        <v>0.47199999999999998</v>
      </c>
      <c r="AF921" s="5">
        <v>0</v>
      </c>
      <c r="AG921" s="31">
        <v>9570.7099609375</v>
      </c>
      <c r="AH921" s="31">
        <v>11395.33</v>
      </c>
    </row>
    <row r="922" spans="1:34" x14ac:dyDescent="0.3">
      <c r="A922" s="4">
        <v>880814020</v>
      </c>
      <c r="B922" s="3" t="s">
        <v>414</v>
      </c>
      <c r="C922" s="3" t="s">
        <v>1666</v>
      </c>
      <c r="D922" s="14">
        <v>78.784225463867188</v>
      </c>
      <c r="E922" s="14">
        <v>79.4942626953125</v>
      </c>
      <c r="F922" s="14">
        <v>84.165519714355469</v>
      </c>
      <c r="G922" s="14">
        <v>83.950828552246094</v>
      </c>
      <c r="H922" s="5">
        <v>456</v>
      </c>
      <c r="I922" s="15">
        <v>3</v>
      </c>
      <c r="J922" s="15">
        <v>5</v>
      </c>
      <c r="K922" s="3" t="s">
        <v>3833</v>
      </c>
      <c r="L922" s="3" t="s">
        <v>3911</v>
      </c>
      <c r="M922" s="3" t="s">
        <v>3917</v>
      </c>
      <c r="N922" s="3" t="s">
        <v>3923</v>
      </c>
      <c r="O922" s="5">
        <v>466</v>
      </c>
      <c r="P922" s="17">
        <v>0.28282827138900762</v>
      </c>
      <c r="Q922" s="5">
        <v>295</v>
      </c>
      <c r="R922" s="17">
        <v>0.17599999904632571</v>
      </c>
      <c r="S922" s="5">
        <v>463</v>
      </c>
      <c r="T922" s="17">
        <v>0.28354430198669428</v>
      </c>
      <c r="U922" s="5">
        <v>292</v>
      </c>
      <c r="V922" s="17">
        <v>0.1686746925115585</v>
      </c>
      <c r="W922" s="17">
        <v>5.5E-2</v>
      </c>
      <c r="X922" s="17">
        <v>2.5999999999999999E-2</v>
      </c>
      <c r="Y922" s="17"/>
      <c r="Z922" s="17">
        <v>0.78500000000000003</v>
      </c>
      <c r="AA922" s="17">
        <v>0.125</v>
      </c>
      <c r="AB922" s="17">
        <v>8.999999612569809E-3</v>
      </c>
      <c r="AC922" s="17"/>
      <c r="AD922" s="17">
        <v>0.182</v>
      </c>
      <c r="AE922" s="17">
        <v>0.55200000000000005</v>
      </c>
      <c r="AF922" s="5">
        <v>0</v>
      </c>
      <c r="AG922" s="31">
        <v>7886.169921875</v>
      </c>
      <c r="AH922" s="31">
        <v>9767.19</v>
      </c>
    </row>
    <row r="923" spans="1:34" x14ac:dyDescent="0.3">
      <c r="A923" s="4">
        <v>51283000</v>
      </c>
      <c r="B923" s="3" t="s">
        <v>20</v>
      </c>
      <c r="C923" s="3" t="s">
        <v>586</v>
      </c>
      <c r="D923" s="14">
        <v>82.03546142578125</v>
      </c>
      <c r="E923" s="14">
        <v>82.83770751953125</v>
      </c>
      <c r="F923" s="14">
        <v>82.538307189941406</v>
      </c>
      <c r="G923" s="14">
        <v>82.307647705078125</v>
      </c>
      <c r="H923" s="5">
        <v>387</v>
      </c>
      <c r="I923" s="15">
        <v>7</v>
      </c>
      <c r="J923" s="15">
        <v>8</v>
      </c>
      <c r="K923" s="3" t="s">
        <v>3837</v>
      </c>
      <c r="L923" s="3" t="s">
        <v>3907</v>
      </c>
      <c r="M923" s="3" t="s">
        <v>3917</v>
      </c>
      <c r="N923" s="3" t="s">
        <v>3923</v>
      </c>
      <c r="O923" s="5">
        <v>705</v>
      </c>
      <c r="P923" s="17">
        <v>0.47540983557701111</v>
      </c>
      <c r="Q923" s="5">
        <v>515</v>
      </c>
      <c r="R923" s="17">
        <v>0.3803921639919281</v>
      </c>
      <c r="S923" s="5">
        <v>708</v>
      </c>
      <c r="T923" s="17">
        <v>0.35245901346206671</v>
      </c>
      <c r="U923" s="5">
        <v>518</v>
      </c>
      <c r="V923" s="17">
        <v>0.29803922772407532</v>
      </c>
      <c r="W923" s="17"/>
      <c r="X923" s="17">
        <v>0.39</v>
      </c>
      <c r="Y923" s="17">
        <v>3.5999999999999997E-2</v>
      </c>
      <c r="Z923" s="17">
        <v>0.51400000000000001</v>
      </c>
      <c r="AA923" s="17">
        <v>3.4000000000000002E-2</v>
      </c>
      <c r="AB923" s="17">
        <v>2.60000005364418E-2</v>
      </c>
      <c r="AC923" s="17">
        <v>0.17599999999999999</v>
      </c>
      <c r="AD923" s="17">
        <v>0.18099999999999999</v>
      </c>
      <c r="AE923" s="17">
        <v>0.52200000000000002</v>
      </c>
      <c r="AF923" s="5">
        <v>0</v>
      </c>
      <c r="AG923" s="31">
        <v>8926.5302734375</v>
      </c>
      <c r="AH923" s="31">
        <v>10430.219999999999</v>
      </c>
    </row>
    <row r="924" spans="1:34" x14ac:dyDescent="0.3">
      <c r="A924" s="4">
        <v>51284000</v>
      </c>
      <c r="B924" s="3" t="s">
        <v>20</v>
      </c>
      <c r="C924" s="3" t="s">
        <v>587</v>
      </c>
      <c r="D924" s="14">
        <v>87.617446899414063</v>
      </c>
      <c r="E924" s="14">
        <v>89.240921020507813</v>
      </c>
      <c r="F924" s="14">
        <v>79.660285949707031</v>
      </c>
      <c r="G924" s="14">
        <v>80.31622314453125</v>
      </c>
      <c r="H924" s="5">
        <v>339</v>
      </c>
      <c r="I924" s="15">
        <v>3</v>
      </c>
      <c r="J924" s="15">
        <v>4</v>
      </c>
      <c r="K924" s="3" t="s">
        <v>3837</v>
      </c>
      <c r="L924" s="3" t="s">
        <v>3907</v>
      </c>
      <c r="M924" s="3" t="s">
        <v>3917</v>
      </c>
      <c r="N924" s="3" t="s">
        <v>3923</v>
      </c>
      <c r="O924" s="5">
        <v>174</v>
      </c>
      <c r="P924" s="17">
        <v>0.34876543283462519</v>
      </c>
      <c r="Q924" s="5">
        <v>136</v>
      </c>
      <c r="R924" s="17">
        <v>0.2449799180030823</v>
      </c>
      <c r="S924" s="5">
        <v>174</v>
      </c>
      <c r="T924" s="17">
        <v>0.29012346267700201</v>
      </c>
      <c r="U924" s="5">
        <v>136</v>
      </c>
      <c r="V924" s="17">
        <v>0.22088353335857391</v>
      </c>
      <c r="W924" s="17"/>
      <c r="X924" s="17">
        <v>0.41899999999999998</v>
      </c>
      <c r="Y924" s="17">
        <v>4.1000000000000002E-2</v>
      </c>
      <c r="Z924" s="17">
        <v>0.49299999999999999</v>
      </c>
      <c r="AA924" s="17">
        <v>2.7E-2</v>
      </c>
      <c r="AB924" s="17">
        <v>2.0999999716877941E-2</v>
      </c>
      <c r="AC924" s="17">
        <v>0.38400000000000001</v>
      </c>
      <c r="AD924" s="17">
        <v>0.14799999999999999</v>
      </c>
      <c r="AE924" s="17">
        <v>0.66100000000000003</v>
      </c>
      <c r="AF924" s="5">
        <v>0</v>
      </c>
      <c r="AG924" s="31">
        <v>9761.5703125</v>
      </c>
      <c r="AH924" s="31">
        <v>11446.87</v>
      </c>
    </row>
    <row r="925" spans="1:34" x14ac:dyDescent="0.3">
      <c r="A925" s="4">
        <v>51284040</v>
      </c>
      <c r="B925" s="3" t="s">
        <v>20</v>
      </c>
      <c r="C925" s="3" t="s">
        <v>588</v>
      </c>
      <c r="D925" s="14">
        <v>99.657501220703125</v>
      </c>
      <c r="E925" s="14">
        <v>99.047286987304688</v>
      </c>
      <c r="F925" s="14">
        <v>94.486968994140625</v>
      </c>
      <c r="G925" s="14">
        <v>94.915519714355469</v>
      </c>
      <c r="H925" s="5">
        <v>336</v>
      </c>
      <c r="I925" s="15">
        <v>5</v>
      </c>
      <c r="J925" s="15">
        <v>6</v>
      </c>
      <c r="K925" s="3" t="s">
        <v>3837</v>
      </c>
      <c r="L925" s="3" t="s">
        <v>3907</v>
      </c>
      <c r="M925" s="3" t="s">
        <v>3917</v>
      </c>
      <c r="N925" s="3" t="s">
        <v>3923</v>
      </c>
      <c r="O925" s="5">
        <v>648</v>
      </c>
      <c r="P925" s="17">
        <v>0.48231512308120728</v>
      </c>
      <c r="Q925" s="5">
        <v>473</v>
      </c>
      <c r="R925" s="17">
        <v>0.41409692168235779</v>
      </c>
      <c r="S925" s="5">
        <v>651</v>
      </c>
      <c r="T925" s="17">
        <v>0.34405145049095148</v>
      </c>
      <c r="U925" s="5">
        <v>476</v>
      </c>
      <c r="V925" s="17">
        <v>0.28193831443786621</v>
      </c>
      <c r="W925" s="17"/>
      <c r="X925" s="17">
        <v>0.36899999999999999</v>
      </c>
      <c r="Y925" s="17">
        <v>5.0999999999999997E-2</v>
      </c>
      <c r="Z925" s="17">
        <v>0.53300000000000003</v>
      </c>
      <c r="AA925" s="17">
        <v>2.4E-2</v>
      </c>
      <c r="AB925" s="17">
        <v>2.400000020861626E-2</v>
      </c>
      <c r="AC925" s="17">
        <v>0.20799999999999999</v>
      </c>
      <c r="AD925" s="17">
        <v>0.155</v>
      </c>
      <c r="AE925" s="17">
        <v>0.628</v>
      </c>
      <c r="AF925" s="5">
        <v>0</v>
      </c>
      <c r="AG925" s="31">
        <v>8705.1201171875</v>
      </c>
      <c r="AH925" s="31">
        <v>10372.92</v>
      </c>
    </row>
    <row r="926" spans="1:34" x14ac:dyDescent="0.3">
      <c r="A926" s="4">
        <v>680703000</v>
      </c>
      <c r="B926" s="3" t="s">
        <v>326</v>
      </c>
      <c r="C926" s="3" t="s">
        <v>1483</v>
      </c>
      <c r="D926" s="14">
        <v>89.259490966796875</v>
      </c>
      <c r="E926" s="14">
        <v>86.54803466796875</v>
      </c>
      <c r="F926" s="14">
        <v>89.238609313964844</v>
      </c>
      <c r="G926" s="14">
        <v>87.526878356933594</v>
      </c>
      <c r="H926" s="5">
        <v>333</v>
      </c>
      <c r="I926" s="15">
        <v>5</v>
      </c>
      <c r="J926" s="15">
        <v>8</v>
      </c>
      <c r="K926" s="3" t="s">
        <v>3815</v>
      </c>
      <c r="L926" s="3" t="s">
        <v>3909</v>
      </c>
      <c r="M926" s="3" t="s">
        <v>3916</v>
      </c>
      <c r="N926" s="3" t="s">
        <v>3921</v>
      </c>
      <c r="O926" s="5">
        <v>603</v>
      </c>
      <c r="P926" s="17">
        <v>0.55799371004104614</v>
      </c>
      <c r="Q926" s="5">
        <v>296</v>
      </c>
      <c r="R926" s="17">
        <v>0.40259739756584167</v>
      </c>
      <c r="S926" s="5">
        <v>605</v>
      </c>
      <c r="T926" s="17">
        <v>0.45454546809196472</v>
      </c>
      <c r="U926" s="5">
        <v>298</v>
      </c>
      <c r="V926" s="17">
        <v>0.31168830394744867</v>
      </c>
      <c r="W926" s="17"/>
      <c r="X926" s="17">
        <v>0.14399999999999999</v>
      </c>
      <c r="Y926" s="17"/>
      <c r="Z926" s="17">
        <v>0.82900000000000007</v>
      </c>
      <c r="AA926" s="17"/>
      <c r="AB926" s="17">
        <v>2.700000070035458E-2</v>
      </c>
      <c r="AC926" s="17">
        <v>5.0999999999999997E-2</v>
      </c>
      <c r="AD926" s="17">
        <v>8.4000000000000005E-2</v>
      </c>
      <c r="AE926" s="17">
        <v>0.39200000000000002</v>
      </c>
      <c r="AF926" s="5">
        <v>0</v>
      </c>
      <c r="AG926" s="31">
        <v>8059.18994140625</v>
      </c>
      <c r="AH926" s="31">
        <v>9116.4599999999991</v>
      </c>
    </row>
    <row r="927" spans="1:34" x14ac:dyDescent="0.3">
      <c r="A927" s="4">
        <v>680704020</v>
      </c>
      <c r="B927" s="3" t="s">
        <v>326</v>
      </c>
      <c r="C927" s="3" t="s">
        <v>1484</v>
      </c>
      <c r="D927" s="14">
        <v>88.416740417480469</v>
      </c>
      <c r="E927" s="14">
        <v>87.471237182617188</v>
      </c>
      <c r="F927" s="14">
        <v>89.2867431640625</v>
      </c>
      <c r="G927" s="14">
        <v>86.887008666992188</v>
      </c>
      <c r="H927" s="5">
        <v>603</v>
      </c>
      <c r="I927" s="15" t="s">
        <v>3980</v>
      </c>
      <c r="J927" s="15">
        <v>4</v>
      </c>
      <c r="K927" s="3" t="s">
        <v>3815</v>
      </c>
      <c r="L927" s="3" t="s">
        <v>3909</v>
      </c>
      <c r="M927" s="3" t="s">
        <v>3916</v>
      </c>
      <c r="N927" s="3" t="s">
        <v>3921</v>
      </c>
      <c r="O927" s="5">
        <v>312</v>
      </c>
      <c r="P927" s="17">
        <v>0.51623374223709106</v>
      </c>
      <c r="Q927" s="5">
        <v>173</v>
      </c>
      <c r="R927" s="17">
        <v>0.38650307059288019</v>
      </c>
      <c r="S927" s="5">
        <v>313</v>
      </c>
      <c r="T927" s="17">
        <v>0.49350649118423462</v>
      </c>
      <c r="U927" s="5">
        <v>174</v>
      </c>
      <c r="V927" s="17">
        <v>0.38036808371543879</v>
      </c>
      <c r="W927" s="17"/>
      <c r="X927" s="17">
        <v>0.14099999999999999</v>
      </c>
      <c r="Y927" s="17"/>
      <c r="Z927" s="17">
        <v>0.83299999999999996</v>
      </c>
      <c r="AA927" s="17">
        <v>1.7999999999999999E-2</v>
      </c>
      <c r="AB927" s="17">
        <v>8.0000003799796104E-3</v>
      </c>
      <c r="AC927" s="17">
        <v>9.6000000000000002E-2</v>
      </c>
      <c r="AD927" s="17">
        <v>7.8E-2</v>
      </c>
      <c r="AE927" s="17">
        <v>0.45200000000000001</v>
      </c>
      <c r="AF927" s="5">
        <v>0</v>
      </c>
      <c r="AG927" s="31">
        <v>8464.3701171875</v>
      </c>
      <c r="AH927" s="31">
        <v>9028</v>
      </c>
    </row>
    <row r="928" spans="1:34" x14ac:dyDescent="0.3">
      <c r="A928" s="4">
        <v>680724020</v>
      </c>
      <c r="B928" s="3" t="s">
        <v>328</v>
      </c>
      <c r="C928" s="3" t="s">
        <v>1486</v>
      </c>
      <c r="D928" s="14">
        <v>90.998435974121094</v>
      </c>
      <c r="E928" s="14">
        <v>91.356796264648438</v>
      </c>
      <c r="F928" s="14">
        <v>92.638076782226563</v>
      </c>
      <c r="G928" s="14">
        <v>95.243614196777344</v>
      </c>
      <c r="H928" s="5">
        <v>39</v>
      </c>
      <c r="I928" s="15" t="s">
        <v>3981</v>
      </c>
      <c r="J928" s="15">
        <v>8</v>
      </c>
      <c r="K928" s="3" t="s">
        <v>3815</v>
      </c>
      <c r="L928" s="3" t="s">
        <v>3909</v>
      </c>
      <c r="M928" s="3" t="s">
        <v>3916</v>
      </c>
      <c r="N928" s="3" t="s">
        <v>3921</v>
      </c>
      <c r="O928" s="5">
        <v>49</v>
      </c>
      <c r="P928" s="17">
        <v>0.37037035822868353</v>
      </c>
      <c r="Q928" s="5">
        <v>33</v>
      </c>
      <c r="R928" s="17">
        <v>0.37037035822868353</v>
      </c>
      <c r="S928" s="5">
        <v>48</v>
      </c>
      <c r="T928" s="17">
        <v>0</v>
      </c>
      <c r="U928" s="5">
        <v>32</v>
      </c>
      <c r="V928" s="17">
        <v>0</v>
      </c>
      <c r="W928" s="17"/>
      <c r="X928" s="17"/>
      <c r="Y928" s="17"/>
      <c r="Z928" s="17">
        <v>0.97399999999999998</v>
      </c>
      <c r="AA928" s="17"/>
      <c r="AB928" s="17">
        <v>2.60000005364418E-2</v>
      </c>
      <c r="AC928" s="17"/>
      <c r="AD928" s="17"/>
      <c r="AE928" s="17">
        <v>0.57899999999999996</v>
      </c>
      <c r="AF928" s="5">
        <v>0</v>
      </c>
      <c r="AG928" s="31">
        <v>14011.91015625</v>
      </c>
      <c r="AH928" s="31">
        <v>14235.98</v>
      </c>
    </row>
    <row r="929" spans="1:34" x14ac:dyDescent="0.3">
      <c r="A929" s="4">
        <v>691063000</v>
      </c>
      <c r="B929" s="3" t="s">
        <v>333</v>
      </c>
      <c r="C929" s="3" t="s">
        <v>1493</v>
      </c>
      <c r="D929" s="14">
        <v>92.154930114746094</v>
      </c>
      <c r="E929" s="14">
        <v>90.602241516113281</v>
      </c>
      <c r="F929" s="14">
        <v>89.662918090820313</v>
      </c>
      <c r="G929" s="14">
        <v>88.837127685546875</v>
      </c>
      <c r="H929" s="5">
        <v>194</v>
      </c>
      <c r="I929" s="15">
        <v>5</v>
      </c>
      <c r="J929" s="15">
        <v>8</v>
      </c>
      <c r="K929" s="3" t="s">
        <v>3863</v>
      </c>
      <c r="L929" s="3" t="s">
        <v>3911</v>
      </c>
      <c r="M929" s="3" t="s">
        <v>3917</v>
      </c>
      <c r="N929" s="3" t="s">
        <v>3921</v>
      </c>
      <c r="O929" s="5">
        <v>372</v>
      </c>
      <c r="P929" s="17">
        <v>0.52150535583496094</v>
      </c>
      <c r="Q929" s="5">
        <v>210</v>
      </c>
      <c r="R929" s="17">
        <v>0.41999998688697809</v>
      </c>
      <c r="S929" s="5">
        <v>372</v>
      </c>
      <c r="T929" s="17">
        <v>0.45161288976669312</v>
      </c>
      <c r="U929" s="5">
        <v>210</v>
      </c>
      <c r="V929" s="17">
        <v>0.33000001311302191</v>
      </c>
      <c r="W929" s="17">
        <v>5.1999999999999998E-2</v>
      </c>
      <c r="X929" s="17">
        <v>2.5999999999999999E-2</v>
      </c>
      <c r="Y929" s="17"/>
      <c r="Z929" s="17">
        <v>0.84499999999999997</v>
      </c>
      <c r="AA929" s="17">
        <v>6.7000000000000004E-2</v>
      </c>
      <c r="AB929" s="17">
        <v>9.9999997764825821E-3</v>
      </c>
      <c r="AC929" s="17"/>
      <c r="AD929" s="17">
        <v>0.247</v>
      </c>
      <c r="AE929" s="17">
        <v>0.41199999999999998</v>
      </c>
      <c r="AF929" s="5">
        <v>0</v>
      </c>
      <c r="AG929" s="31">
        <v>8781.259765625</v>
      </c>
      <c r="AH929" s="31">
        <v>9334.16</v>
      </c>
    </row>
    <row r="930" spans="1:34" x14ac:dyDescent="0.3">
      <c r="A930" s="4">
        <v>691064040</v>
      </c>
      <c r="B930" s="3" t="s">
        <v>333</v>
      </c>
      <c r="C930" s="3" t="s">
        <v>1494</v>
      </c>
      <c r="D930" s="14">
        <v>76.366455078125</v>
      </c>
      <c r="E930" s="14">
        <v>77.264106750488281</v>
      </c>
      <c r="F930" s="14">
        <v>88.959846496582031</v>
      </c>
      <c r="G930" s="14">
        <v>86.829399108886719</v>
      </c>
      <c r="H930" s="5">
        <v>226</v>
      </c>
      <c r="I930" s="15" t="s">
        <v>3980</v>
      </c>
      <c r="J930" s="15">
        <v>4</v>
      </c>
      <c r="K930" s="3" t="s">
        <v>3863</v>
      </c>
      <c r="L930" s="3" t="s">
        <v>3911</v>
      </c>
      <c r="M930" s="3" t="s">
        <v>3917</v>
      </c>
      <c r="N930" s="3" t="s">
        <v>3921</v>
      </c>
      <c r="O930" s="5">
        <v>39</v>
      </c>
      <c r="P930" s="17">
        <v>0.50537633895874023</v>
      </c>
      <c r="Q930" s="5">
        <v>23</v>
      </c>
      <c r="R930" s="17">
        <v>0.41379311680793762</v>
      </c>
      <c r="S930" s="5">
        <v>39</v>
      </c>
      <c r="T930" s="17">
        <v>0.6086956262588501</v>
      </c>
      <c r="U930" s="5">
        <v>23</v>
      </c>
      <c r="V930" s="17">
        <v>0.52631580829620361</v>
      </c>
      <c r="W930" s="17">
        <v>4.3999999999999997E-2</v>
      </c>
      <c r="X930" s="17">
        <v>3.1E-2</v>
      </c>
      <c r="Y930" s="17"/>
      <c r="Z930" s="17">
        <v>0.81900000000000006</v>
      </c>
      <c r="AA930" s="17">
        <v>0.08</v>
      </c>
      <c r="AB930" s="17">
        <v>2.700000070035458E-2</v>
      </c>
      <c r="AC930" s="17"/>
      <c r="AD930" s="17">
        <v>0.19</v>
      </c>
      <c r="AE930" s="17">
        <v>0.50600000000000001</v>
      </c>
      <c r="AF930" s="5">
        <v>0</v>
      </c>
      <c r="AG930" s="31">
        <v>11393.0302734375</v>
      </c>
      <c r="AH930" s="31">
        <v>12486.91</v>
      </c>
    </row>
    <row r="931" spans="1:34" x14ac:dyDescent="0.3">
      <c r="A931" s="4">
        <v>700933000</v>
      </c>
      <c r="B931" s="3" t="s">
        <v>338</v>
      </c>
      <c r="C931" s="3" t="s">
        <v>1502</v>
      </c>
      <c r="D931" s="14">
        <v>84.762847900390625</v>
      </c>
      <c r="E931" s="14">
        <v>84.1573486328125</v>
      </c>
      <c r="F931" s="14">
        <v>83.301193237304688</v>
      </c>
      <c r="G931" s="14">
        <v>82.549911499023438</v>
      </c>
      <c r="H931" s="5">
        <v>255</v>
      </c>
      <c r="I931" s="15">
        <v>6</v>
      </c>
      <c r="J931" s="15">
        <v>8</v>
      </c>
      <c r="K931" s="3" t="s">
        <v>3900</v>
      </c>
      <c r="L931" s="3" t="s">
        <v>3909</v>
      </c>
      <c r="M931" s="3" t="s">
        <v>3919</v>
      </c>
      <c r="N931" s="3" t="s">
        <v>3921</v>
      </c>
      <c r="O931" s="5">
        <v>502</v>
      </c>
      <c r="P931" s="17">
        <v>0.42500001192092901</v>
      </c>
      <c r="Q931" s="5">
        <v>278</v>
      </c>
      <c r="R931" s="17">
        <v>0.3333333432674408</v>
      </c>
      <c r="S931" s="5">
        <v>501</v>
      </c>
      <c r="T931" s="17">
        <v>0.31666666269302368</v>
      </c>
      <c r="U931" s="5">
        <v>277</v>
      </c>
      <c r="V931" s="17">
        <v>0.21951219439506531</v>
      </c>
      <c r="W931" s="17"/>
      <c r="X931" s="17">
        <v>2.7E-2</v>
      </c>
      <c r="Y931" s="17"/>
      <c r="Z931" s="17">
        <v>0.90200000000000002</v>
      </c>
      <c r="AA931" s="17">
        <v>5.5E-2</v>
      </c>
      <c r="AB931" s="17">
        <v>1.6000000759959221E-2</v>
      </c>
      <c r="AC931" s="17"/>
      <c r="AD931" s="17">
        <v>0.13300000000000001</v>
      </c>
      <c r="AE931" s="17">
        <v>0.47499999999999998</v>
      </c>
      <c r="AF931" s="5">
        <v>0</v>
      </c>
      <c r="AG931" s="31">
        <v>9268.150390625</v>
      </c>
      <c r="AH931" s="31">
        <v>9675.82</v>
      </c>
    </row>
    <row r="932" spans="1:34" x14ac:dyDescent="0.3">
      <c r="A932" s="4">
        <v>700934040</v>
      </c>
      <c r="B932" s="3" t="s">
        <v>338</v>
      </c>
      <c r="C932" s="3" t="s">
        <v>1503</v>
      </c>
      <c r="D932" s="14">
        <v>84.400543212890625</v>
      </c>
      <c r="E932" s="14">
        <v>86.422660827636719</v>
      </c>
      <c r="F932" s="14">
        <v>89.186904907226563</v>
      </c>
      <c r="G932" s="14">
        <v>89.907470703125</v>
      </c>
      <c r="H932" s="5">
        <v>185</v>
      </c>
      <c r="I932" s="15" t="s">
        <v>3980</v>
      </c>
      <c r="J932" s="15">
        <v>5</v>
      </c>
      <c r="K932" s="3" t="s">
        <v>3900</v>
      </c>
      <c r="L932" s="3" t="s">
        <v>3909</v>
      </c>
      <c r="M932" s="3" t="s">
        <v>3919</v>
      </c>
      <c r="N932" s="3" t="s">
        <v>3921</v>
      </c>
      <c r="O932" s="5">
        <v>68</v>
      </c>
      <c r="P932" s="17">
        <v>0.38823530077934271</v>
      </c>
      <c r="Q932" s="5">
        <v>47</v>
      </c>
      <c r="R932" s="17">
        <v>0.34782609343528748</v>
      </c>
      <c r="S932" s="5">
        <v>68</v>
      </c>
      <c r="T932" s="17">
        <v>0.31764706969261169</v>
      </c>
      <c r="U932" s="5">
        <v>47</v>
      </c>
      <c r="V932" s="17">
        <v>0.23913043737411499</v>
      </c>
      <c r="W932" s="17"/>
      <c r="X932" s="17">
        <v>3.7999999999999999E-2</v>
      </c>
      <c r="Y932" s="17"/>
      <c r="Z932" s="17">
        <v>0.876</v>
      </c>
      <c r="AA932" s="17">
        <v>5.8999999999999997E-2</v>
      </c>
      <c r="AB932" s="17">
        <v>2.700000070035458E-2</v>
      </c>
      <c r="AC932" s="17"/>
      <c r="AD932" s="17">
        <v>0.151</v>
      </c>
      <c r="AE932" s="17">
        <v>0.49199999999999999</v>
      </c>
      <c r="AF932" s="5">
        <v>0</v>
      </c>
      <c r="AG932" s="31">
        <v>9393.3095703125</v>
      </c>
      <c r="AH932" s="31">
        <v>10882.69</v>
      </c>
    </row>
    <row r="933" spans="1:34" x14ac:dyDescent="0.3">
      <c r="A933" s="4">
        <v>700934060</v>
      </c>
      <c r="B933" s="3" t="s">
        <v>338</v>
      </c>
      <c r="C933" s="3" t="s">
        <v>1504</v>
      </c>
      <c r="D933" s="14">
        <v>82.023338317871094</v>
      </c>
      <c r="E933" s="14">
        <v>78.857917785644531</v>
      </c>
      <c r="F933" s="14">
        <v>84.638908386230469</v>
      </c>
      <c r="G933" s="14">
        <v>82.224029541015625</v>
      </c>
      <c r="H933" s="5">
        <v>303</v>
      </c>
      <c r="I933" s="15" t="s">
        <v>3980</v>
      </c>
      <c r="J933" s="15">
        <v>5</v>
      </c>
      <c r="K933" s="3" t="s">
        <v>3900</v>
      </c>
      <c r="L933" s="3" t="s">
        <v>3909</v>
      </c>
      <c r="M933" s="3" t="s">
        <v>3919</v>
      </c>
      <c r="N933" s="3" t="s">
        <v>3921</v>
      </c>
      <c r="O933" s="5">
        <v>159</v>
      </c>
      <c r="P933" s="17">
        <v>0.37241378426551819</v>
      </c>
      <c r="Q933" s="5">
        <v>87</v>
      </c>
      <c r="R933" s="17">
        <v>0.22784809768199921</v>
      </c>
      <c r="S933" s="5">
        <v>159</v>
      </c>
      <c r="T933" s="17">
        <v>0.34482759237289429</v>
      </c>
      <c r="U933" s="5">
        <v>87</v>
      </c>
      <c r="V933" s="17">
        <v>0.22784809768199921</v>
      </c>
      <c r="W933" s="17"/>
      <c r="X933" s="17">
        <v>3.3000000000000002E-2</v>
      </c>
      <c r="Y933" s="17"/>
      <c r="Z933" s="17">
        <v>0.90400000000000003</v>
      </c>
      <c r="AA933" s="17">
        <v>0.05</v>
      </c>
      <c r="AB933" s="17">
        <v>1.30000002682209E-2</v>
      </c>
      <c r="AC933" s="17"/>
      <c r="AD933" s="17">
        <v>0.11899999999999999</v>
      </c>
      <c r="AE933" s="17">
        <v>0.496</v>
      </c>
      <c r="AF933" s="5">
        <v>0</v>
      </c>
      <c r="AG933" s="31">
        <v>9057.75</v>
      </c>
      <c r="AH933" s="31">
        <v>10657.89</v>
      </c>
    </row>
    <row r="934" spans="1:34" x14ac:dyDescent="0.3">
      <c r="A934" s="4">
        <v>421214020</v>
      </c>
      <c r="B934" s="3" t="s">
        <v>192</v>
      </c>
      <c r="C934" s="3" t="s">
        <v>1091</v>
      </c>
      <c r="D934" s="14">
        <v>85.543060302734375</v>
      </c>
      <c r="E934" s="14">
        <v>84.274703979492188</v>
      </c>
      <c r="F934" s="14">
        <v>85.183731079101563</v>
      </c>
      <c r="G934" s="14">
        <v>85.170066833496094</v>
      </c>
      <c r="H934" s="5">
        <v>53</v>
      </c>
      <c r="I934" s="15" t="s">
        <v>3981</v>
      </c>
      <c r="J934" s="15">
        <v>6</v>
      </c>
      <c r="K934" s="3" t="s">
        <v>3839</v>
      </c>
      <c r="L934" s="3" t="s">
        <v>3908</v>
      </c>
      <c r="M934" s="3" t="s">
        <v>3916</v>
      </c>
      <c r="N934" s="3" t="s">
        <v>3923</v>
      </c>
      <c r="O934" s="5">
        <v>68</v>
      </c>
      <c r="P934" s="17">
        <v>0.4285714328289032</v>
      </c>
      <c r="Q934" s="5">
        <v>31</v>
      </c>
      <c r="R934" s="17">
        <v>0.3333333432674408</v>
      </c>
      <c r="S934" s="5">
        <v>68</v>
      </c>
      <c r="T934" s="17">
        <v>0.2142857164144516</v>
      </c>
      <c r="U934" s="5">
        <v>31</v>
      </c>
      <c r="V934" s="17">
        <v>9.5238097012042999E-2</v>
      </c>
      <c r="W934" s="17"/>
      <c r="X934" s="17"/>
      <c r="Y934" s="17"/>
      <c r="Z934" s="17">
        <v>0.88700000000000001</v>
      </c>
      <c r="AA934" s="17">
        <v>9.4E-2</v>
      </c>
      <c r="AB934" s="17">
        <v>1.8999999389052391E-2</v>
      </c>
      <c r="AC934" s="17"/>
      <c r="AD934" s="17">
        <v>0.22600000000000001</v>
      </c>
      <c r="AE934" s="17">
        <v>0.51900000000000002</v>
      </c>
      <c r="AF934" s="5">
        <v>0</v>
      </c>
      <c r="AG934" s="31">
        <v>12054.0595703125</v>
      </c>
      <c r="AH934" s="31">
        <v>13451.17</v>
      </c>
    </row>
    <row r="935" spans="1:34" x14ac:dyDescent="0.3">
      <c r="A935" s="4">
        <v>710911050</v>
      </c>
      <c r="B935" s="3" t="s">
        <v>339</v>
      </c>
      <c r="C935" s="3" t="s">
        <v>1505</v>
      </c>
      <c r="D935" s="14">
        <v>83.335174560546875</v>
      </c>
      <c r="E935" s="14">
        <v>84.912826538085938</v>
      </c>
      <c r="F935" s="14">
        <v>86.332618713378906</v>
      </c>
      <c r="G935" s="14">
        <v>86.668159484863281</v>
      </c>
      <c r="H935" s="5">
        <v>328</v>
      </c>
      <c r="I935" s="15">
        <v>7</v>
      </c>
      <c r="J935" s="15">
        <v>12</v>
      </c>
      <c r="K935" s="3" t="s">
        <v>3805</v>
      </c>
      <c r="L935" s="3" t="s">
        <v>3909</v>
      </c>
      <c r="M935" s="3" t="s">
        <v>3917</v>
      </c>
      <c r="N935" s="3" t="s">
        <v>3921</v>
      </c>
      <c r="O935" s="5">
        <v>209</v>
      </c>
      <c r="P935" s="17">
        <v>0.5</v>
      </c>
      <c r="Q935" s="5">
        <v>209</v>
      </c>
      <c r="R935" s="17">
        <v>0.5</v>
      </c>
      <c r="S935" s="5">
        <v>209</v>
      </c>
      <c r="T935" s="17">
        <v>0.4079602062702179</v>
      </c>
      <c r="U935" s="5">
        <v>209</v>
      </c>
      <c r="V935" s="17">
        <v>0.4079602062702179</v>
      </c>
      <c r="W935" s="17"/>
      <c r="X935" s="17">
        <v>1.4999999999999999E-2</v>
      </c>
      <c r="Y935" s="17"/>
      <c r="Z935" s="17">
        <v>0.96599999999999997</v>
      </c>
      <c r="AA935" s="17"/>
      <c r="AB935" s="17">
        <v>1.7999999225139621E-2</v>
      </c>
      <c r="AC935" s="17"/>
      <c r="AD935" s="17">
        <v>0.128</v>
      </c>
      <c r="AE935" s="17">
        <v>0.43730000000000002</v>
      </c>
      <c r="AF935" s="5">
        <v>1</v>
      </c>
      <c r="AG935" s="31">
        <v>9525.2197265625</v>
      </c>
      <c r="AH935" s="31">
        <v>10123.01</v>
      </c>
    </row>
    <row r="936" spans="1:34" x14ac:dyDescent="0.3">
      <c r="A936" s="4">
        <v>710914020</v>
      </c>
      <c r="B936" s="3" t="s">
        <v>339</v>
      </c>
      <c r="C936" s="3" t="s">
        <v>1506</v>
      </c>
      <c r="D936" s="14">
        <v>85.430557250976563</v>
      </c>
      <c r="E936" s="14">
        <v>87.032096862792969</v>
      </c>
      <c r="F936" s="14">
        <v>88.310249328613281</v>
      </c>
      <c r="G936" s="14">
        <v>90.523246765136719</v>
      </c>
      <c r="H936" s="5">
        <v>361</v>
      </c>
      <c r="I936" s="15" t="s">
        <v>3980</v>
      </c>
      <c r="J936" s="15">
        <v>6</v>
      </c>
      <c r="K936" s="3" t="s">
        <v>3805</v>
      </c>
      <c r="L936" s="3" t="s">
        <v>3909</v>
      </c>
      <c r="M936" s="3" t="s">
        <v>3917</v>
      </c>
      <c r="N936" s="3" t="s">
        <v>3921</v>
      </c>
      <c r="O936" s="5">
        <v>259</v>
      </c>
      <c r="P936" s="17">
        <v>0.36082473397254938</v>
      </c>
      <c r="Q936" s="5">
        <v>259</v>
      </c>
      <c r="R936" s="17">
        <v>0.36082473397254938</v>
      </c>
      <c r="S936" s="5">
        <v>259</v>
      </c>
      <c r="T936" s="17">
        <v>0.40206184983253479</v>
      </c>
      <c r="U936" s="5">
        <v>259</v>
      </c>
      <c r="V936" s="17">
        <v>0.40206184983253479</v>
      </c>
      <c r="W936" s="17"/>
      <c r="X936" s="17">
        <v>0.03</v>
      </c>
      <c r="Y936" s="17"/>
      <c r="Z936" s="17">
        <v>0.95000000000000007</v>
      </c>
      <c r="AA936" s="17"/>
      <c r="AB936" s="17">
        <v>1.8999999389052391E-2</v>
      </c>
      <c r="AC936" s="17"/>
      <c r="AD936" s="17">
        <v>0.23599999999999999</v>
      </c>
      <c r="AE936" s="17">
        <v>0.54880000000000007</v>
      </c>
      <c r="AF936" s="5">
        <v>1</v>
      </c>
      <c r="AG936" s="31">
        <v>9607.5595703125</v>
      </c>
      <c r="AH936" s="31">
        <v>9908.92</v>
      </c>
    </row>
    <row r="937" spans="1:34" x14ac:dyDescent="0.3">
      <c r="A937" s="4">
        <v>710923000</v>
      </c>
      <c r="B937" s="3" t="s">
        <v>340</v>
      </c>
      <c r="C937" s="3" t="s">
        <v>1507</v>
      </c>
      <c r="D937" s="14">
        <v>87.48358154296875</v>
      </c>
      <c r="E937" s="14">
        <v>89.009963989257813</v>
      </c>
      <c r="F937" s="14">
        <v>85.673324584960938</v>
      </c>
      <c r="G937" s="14">
        <v>86.567588806152344</v>
      </c>
      <c r="H937" s="5">
        <v>299</v>
      </c>
      <c r="I937" s="15">
        <v>6</v>
      </c>
      <c r="J937" s="15">
        <v>8</v>
      </c>
      <c r="K937" s="3" t="s">
        <v>3805</v>
      </c>
      <c r="L937" s="3" t="s">
        <v>3909</v>
      </c>
      <c r="M937" s="3" t="s">
        <v>3916</v>
      </c>
      <c r="N937" s="3" t="s">
        <v>3921</v>
      </c>
      <c r="O937" s="5">
        <v>596</v>
      </c>
      <c r="P937" s="17">
        <v>0.39426523447036738</v>
      </c>
      <c r="Q937" s="5">
        <v>349</v>
      </c>
      <c r="R937" s="17">
        <v>0.29113924503326422</v>
      </c>
      <c r="S937" s="5">
        <v>596</v>
      </c>
      <c r="T937" s="17">
        <v>0.27956989407539368</v>
      </c>
      <c r="U937" s="5">
        <v>349</v>
      </c>
      <c r="V937" s="17">
        <v>0.16455696523189539</v>
      </c>
      <c r="W937" s="17"/>
      <c r="X937" s="17">
        <v>0.03</v>
      </c>
      <c r="Y937" s="17"/>
      <c r="Z937" s="17">
        <v>0.93600000000000005</v>
      </c>
      <c r="AA937" s="17"/>
      <c r="AB937" s="17">
        <v>3.2999999821186073E-2</v>
      </c>
      <c r="AC937" s="17"/>
      <c r="AD937" s="17">
        <v>0.114</v>
      </c>
      <c r="AE937" s="17">
        <v>0.53500000000000003</v>
      </c>
      <c r="AF937" s="5">
        <v>0</v>
      </c>
      <c r="AG937" s="31">
        <v>10100.9599609375</v>
      </c>
      <c r="AH937" s="31">
        <v>11508.31</v>
      </c>
    </row>
    <row r="938" spans="1:34" x14ac:dyDescent="0.3">
      <c r="A938" s="4">
        <v>710924020</v>
      </c>
      <c r="B938" s="3" t="s">
        <v>340</v>
      </c>
      <c r="C938" s="3" t="s">
        <v>1508</v>
      </c>
      <c r="D938" s="14">
        <v>92.030899047851563</v>
      </c>
      <c r="E938" s="14">
        <v>92.70635986328125</v>
      </c>
      <c r="F938" s="14">
        <v>86.325836181640625</v>
      </c>
      <c r="G938" s="14">
        <v>89.582496643066406</v>
      </c>
      <c r="H938" s="5">
        <v>501</v>
      </c>
      <c r="I938" s="15" t="s">
        <v>3980</v>
      </c>
      <c r="J938" s="15">
        <v>5</v>
      </c>
      <c r="K938" s="3" t="s">
        <v>3805</v>
      </c>
      <c r="L938" s="3" t="s">
        <v>3909</v>
      </c>
      <c r="M938" s="3" t="s">
        <v>3916</v>
      </c>
      <c r="N938" s="3" t="s">
        <v>3921</v>
      </c>
      <c r="O938" s="5">
        <v>271</v>
      </c>
      <c r="P938" s="17">
        <v>0.44360902905464172</v>
      </c>
      <c r="Q938" s="5">
        <v>177</v>
      </c>
      <c r="R938" s="17">
        <v>0.34502923488616938</v>
      </c>
      <c r="S938" s="5">
        <v>272</v>
      </c>
      <c r="T938" s="17">
        <v>0.26792451739311218</v>
      </c>
      <c r="U938" s="5">
        <v>178</v>
      </c>
      <c r="V938" s="17">
        <v>0.1941176503896713</v>
      </c>
      <c r="W938" s="17">
        <v>1.7999999999999999E-2</v>
      </c>
      <c r="X938" s="17">
        <v>2.1999999999999999E-2</v>
      </c>
      <c r="Y938" s="17"/>
      <c r="Z938" s="17">
        <v>0.94400000000000006</v>
      </c>
      <c r="AA938" s="17">
        <v>1.2E-2</v>
      </c>
      <c r="AB938" s="17">
        <v>4.0000001899898052E-3</v>
      </c>
      <c r="AC938" s="17"/>
      <c r="AD938" s="17">
        <v>0.11600000000000001</v>
      </c>
      <c r="AE938" s="17">
        <v>0.621</v>
      </c>
      <c r="AF938" s="5">
        <v>0</v>
      </c>
      <c r="AG938" s="31">
        <v>8291.7900390625</v>
      </c>
      <c r="AH938" s="31">
        <v>10961.14</v>
      </c>
    </row>
    <row r="939" spans="1:34" x14ac:dyDescent="0.3">
      <c r="A939" s="4">
        <v>440833000</v>
      </c>
      <c r="B939" s="3" t="s">
        <v>199</v>
      </c>
      <c r="C939" s="3" t="s">
        <v>1103</v>
      </c>
      <c r="D939" s="14">
        <v>83.270538330078125</v>
      </c>
      <c r="E939" s="14">
        <v>79.921867370605469</v>
      </c>
      <c r="F939" s="14">
        <v>72.556892395019531</v>
      </c>
      <c r="G939" s="14">
        <v>71.520317077636719</v>
      </c>
      <c r="H939" s="5">
        <v>86</v>
      </c>
      <c r="I939" s="15">
        <v>5</v>
      </c>
      <c r="J939" s="15">
        <v>8</v>
      </c>
      <c r="K939" s="3" t="s">
        <v>3862</v>
      </c>
      <c r="L939" s="3" t="s">
        <v>3912</v>
      </c>
      <c r="M939" s="3" t="s">
        <v>3917</v>
      </c>
      <c r="N939" s="3" t="s">
        <v>3921</v>
      </c>
      <c r="O939" s="5">
        <v>157</v>
      </c>
      <c r="P939" s="17">
        <v>0.55421686172485352</v>
      </c>
      <c r="Q939" s="5">
        <v>63</v>
      </c>
      <c r="R939" s="17">
        <v>0.36363637447357178</v>
      </c>
      <c r="S939" s="5">
        <v>157</v>
      </c>
      <c r="T939" s="17">
        <v>0.30120483040809631</v>
      </c>
      <c r="U939" s="5">
        <v>63</v>
      </c>
      <c r="V939" s="17">
        <v>0.1212121248245239</v>
      </c>
      <c r="W939" s="17"/>
      <c r="X939" s="17"/>
      <c r="Y939" s="17"/>
      <c r="Z939" s="17">
        <v>0.93</v>
      </c>
      <c r="AA939" s="17"/>
      <c r="AB939" s="17">
        <v>7.0000000298023224E-2</v>
      </c>
      <c r="AC939" s="17"/>
      <c r="AD939" s="17">
        <v>8.1000000000000003E-2</v>
      </c>
      <c r="AE939" s="17">
        <v>0.34499999999999997</v>
      </c>
      <c r="AF939" s="5">
        <v>0</v>
      </c>
      <c r="AG939" s="31">
        <v>7497.669921875</v>
      </c>
      <c r="AH939" s="31">
        <v>7881.44</v>
      </c>
    </row>
    <row r="940" spans="1:34" x14ac:dyDescent="0.3">
      <c r="A940" s="4">
        <v>440834020</v>
      </c>
      <c r="B940" s="3" t="s">
        <v>199</v>
      </c>
      <c r="C940" s="3" t="s">
        <v>1104</v>
      </c>
      <c r="D940" s="14">
        <v>96.079360961914063</v>
      </c>
      <c r="E940" s="14">
        <v>90.661933898925781</v>
      </c>
      <c r="F940" s="14">
        <v>91.730499267578125</v>
      </c>
      <c r="G940" s="14">
        <v>95.175018310546875</v>
      </c>
      <c r="H940" s="5">
        <v>99</v>
      </c>
      <c r="I940" s="15" t="s">
        <v>3980</v>
      </c>
      <c r="J940" s="15">
        <v>4</v>
      </c>
      <c r="K940" s="3" t="s">
        <v>3862</v>
      </c>
      <c r="L940" s="3" t="s">
        <v>3912</v>
      </c>
      <c r="M940" s="3" t="s">
        <v>3917</v>
      </c>
      <c r="N940" s="3" t="s">
        <v>3921</v>
      </c>
      <c r="O940" s="5">
        <v>19</v>
      </c>
      <c r="P940" s="17">
        <v>0.90625</v>
      </c>
      <c r="Q940" s="5">
        <v>10</v>
      </c>
      <c r="R940" s="17">
        <v>0.69230771064758301</v>
      </c>
      <c r="S940" s="5">
        <v>19</v>
      </c>
      <c r="T940" s="17">
        <v>0.84375</v>
      </c>
      <c r="U940" s="5">
        <v>10</v>
      </c>
      <c r="V940" s="17">
        <v>0</v>
      </c>
      <c r="W940" s="17"/>
      <c r="X940" s="17"/>
      <c r="Y940" s="17"/>
      <c r="Z940" s="17">
        <v>0.90900000000000003</v>
      </c>
      <c r="AA940" s="17">
        <v>5.0999999999999997E-2</v>
      </c>
      <c r="AB940" s="17">
        <v>3.9999999105930328E-2</v>
      </c>
      <c r="AC940" s="17"/>
      <c r="AD940" s="17">
        <v>0.17199999999999999</v>
      </c>
      <c r="AE940" s="17">
        <v>0.316</v>
      </c>
      <c r="AF940" s="5">
        <v>0</v>
      </c>
      <c r="AG940" s="31">
        <v>11594.6298828125</v>
      </c>
      <c r="AH940" s="31">
        <v>13653.56</v>
      </c>
    </row>
    <row r="941" spans="1:34" x14ac:dyDescent="0.3">
      <c r="A941" s="4">
        <v>1141143000</v>
      </c>
      <c r="B941" s="3" t="s">
        <v>532</v>
      </c>
      <c r="C941" s="3" t="s">
        <v>2053</v>
      </c>
      <c r="D941" s="14">
        <v>86.054847717285156</v>
      </c>
      <c r="E941" s="14">
        <v>85.115493774414063</v>
      </c>
      <c r="F941" s="14">
        <v>87.57928466796875</v>
      </c>
      <c r="G941" s="14">
        <v>87.883964538574219</v>
      </c>
      <c r="H941" s="5">
        <v>461</v>
      </c>
      <c r="I941" s="15">
        <v>5</v>
      </c>
      <c r="J941" s="15">
        <v>8</v>
      </c>
      <c r="K941" s="3" t="s">
        <v>3850</v>
      </c>
      <c r="L941" s="3" t="s">
        <v>3907</v>
      </c>
      <c r="M941" s="3" t="s">
        <v>3916</v>
      </c>
      <c r="N941" s="3" t="s">
        <v>3921</v>
      </c>
      <c r="O941" s="5">
        <v>833</v>
      </c>
      <c r="P941" s="17">
        <v>0.48711943626403809</v>
      </c>
      <c r="Q941" s="5">
        <v>497</v>
      </c>
      <c r="R941" s="17">
        <v>0.37344399094581598</v>
      </c>
      <c r="S941" s="5">
        <v>831</v>
      </c>
      <c r="T941" s="17">
        <v>0.48705881834030151</v>
      </c>
      <c r="U941" s="5">
        <v>496</v>
      </c>
      <c r="V941" s="17">
        <v>0.3651452362537384</v>
      </c>
      <c r="W941" s="17"/>
      <c r="X941" s="17">
        <v>0.02</v>
      </c>
      <c r="Y941" s="17"/>
      <c r="Z941" s="17">
        <v>0.93500000000000005</v>
      </c>
      <c r="AA941" s="17">
        <v>2.5999999999999999E-2</v>
      </c>
      <c r="AB941" s="17">
        <v>1.9999999552965161E-2</v>
      </c>
      <c r="AC941" s="17"/>
      <c r="AD941" s="17">
        <v>0.13400000000000001</v>
      </c>
      <c r="AE941" s="17">
        <v>0.51200000000000001</v>
      </c>
      <c r="AF941" s="5">
        <v>0</v>
      </c>
      <c r="AG941" s="31">
        <v>7157.66015625</v>
      </c>
      <c r="AH941" s="31">
        <v>8349.16</v>
      </c>
    </row>
    <row r="942" spans="1:34" x14ac:dyDescent="0.3">
      <c r="A942" s="4">
        <v>1141144020</v>
      </c>
      <c r="B942" s="3" t="s">
        <v>532</v>
      </c>
      <c r="C942" s="3" t="s">
        <v>2054</v>
      </c>
      <c r="D942" s="14">
        <v>71.649253845214844</v>
      </c>
      <c r="E942" s="14">
        <v>74.105720520019531</v>
      </c>
      <c r="F942" s="14">
        <v>84.2696533203125</v>
      </c>
      <c r="G942" s="14">
        <v>85.133193969726563</v>
      </c>
      <c r="H942" s="5">
        <v>513</v>
      </c>
      <c r="I942" s="15" t="s">
        <v>3981</v>
      </c>
      <c r="J942" s="15">
        <v>4</v>
      </c>
      <c r="K942" s="3" t="s">
        <v>3850</v>
      </c>
      <c r="L942" s="3" t="s">
        <v>3907</v>
      </c>
      <c r="M942" s="3" t="s">
        <v>3916</v>
      </c>
      <c r="N942" s="3" t="s">
        <v>3921</v>
      </c>
      <c r="O942" s="5">
        <v>114</v>
      </c>
      <c r="P942" s="17">
        <v>0.52631580829620361</v>
      </c>
      <c r="Q942" s="5">
        <v>69</v>
      </c>
      <c r="R942" s="17">
        <v>0.4234234094619751</v>
      </c>
      <c r="S942" s="5">
        <v>114</v>
      </c>
      <c r="T942" s="17">
        <v>0.49473685026168818</v>
      </c>
      <c r="U942" s="5">
        <v>69</v>
      </c>
      <c r="V942" s="17">
        <v>0.43243244290351868</v>
      </c>
      <c r="W942" s="17"/>
      <c r="X942" s="17">
        <v>3.1E-2</v>
      </c>
      <c r="Y942" s="17"/>
      <c r="Z942" s="17">
        <v>0.93400000000000005</v>
      </c>
      <c r="AA942" s="17">
        <v>3.1E-2</v>
      </c>
      <c r="AB942" s="17">
        <v>4.0000001899898052E-3</v>
      </c>
      <c r="AC942" s="17"/>
      <c r="AD942" s="17">
        <v>0.191</v>
      </c>
      <c r="AE942" s="17">
        <v>0.51700000000000002</v>
      </c>
      <c r="AF942" s="5">
        <v>0</v>
      </c>
      <c r="AG942" s="31">
        <v>8047.02978515625</v>
      </c>
      <c r="AH942" s="31">
        <v>9516.74</v>
      </c>
    </row>
    <row r="943" spans="1:34" x14ac:dyDescent="0.3">
      <c r="A943" s="4">
        <v>461303000</v>
      </c>
      <c r="B943" s="3" t="s">
        <v>205</v>
      </c>
      <c r="C943" s="3" t="s">
        <v>1114</v>
      </c>
      <c r="D943" s="14">
        <v>84.024009704589844</v>
      </c>
      <c r="E943" s="14">
        <v>82.979438781738281</v>
      </c>
      <c r="F943" s="14">
        <v>92.210502624511719</v>
      </c>
      <c r="G943" s="14">
        <v>90.467430114746094</v>
      </c>
      <c r="H943" s="5">
        <v>294</v>
      </c>
      <c r="I943" s="15">
        <v>6</v>
      </c>
      <c r="J943" s="15">
        <v>8</v>
      </c>
      <c r="K943" s="3" t="s">
        <v>3838</v>
      </c>
      <c r="L943" s="3" t="s">
        <v>3913</v>
      </c>
      <c r="M943" s="3" t="s">
        <v>3916</v>
      </c>
      <c r="N943" s="3" t="s">
        <v>3921</v>
      </c>
      <c r="O943" s="5">
        <v>538</v>
      </c>
      <c r="P943" s="17">
        <v>0.38007381558418268</v>
      </c>
      <c r="Q943" s="5">
        <v>340</v>
      </c>
      <c r="R943" s="17">
        <v>0.3125</v>
      </c>
      <c r="S943" s="5">
        <v>538</v>
      </c>
      <c r="T943" s="17">
        <v>0.39114391803741461</v>
      </c>
      <c r="U943" s="5">
        <v>340</v>
      </c>
      <c r="V943" s="17">
        <v>0.30000001192092901</v>
      </c>
      <c r="W943" s="17"/>
      <c r="X943" s="17">
        <v>2.4E-2</v>
      </c>
      <c r="Y943" s="17"/>
      <c r="Z943" s="17">
        <v>0.92900000000000005</v>
      </c>
      <c r="AA943" s="17">
        <v>3.4000000000000002E-2</v>
      </c>
      <c r="AB943" s="17">
        <v>1.4000000432133669E-2</v>
      </c>
      <c r="AC943" s="17"/>
      <c r="AD943" s="17">
        <v>0.17399999999999999</v>
      </c>
      <c r="AE943" s="17">
        <v>0.56000000000000005</v>
      </c>
      <c r="AF943" s="5">
        <v>0</v>
      </c>
      <c r="AG943" s="31">
        <v>7121.14990234375</v>
      </c>
      <c r="AH943" s="31">
        <v>8623.1200000000008</v>
      </c>
    </row>
    <row r="944" spans="1:34" x14ac:dyDescent="0.3">
      <c r="A944" s="4">
        <v>461304010</v>
      </c>
      <c r="B944" s="3" t="s">
        <v>205</v>
      </c>
      <c r="C944" s="3" t="s">
        <v>1115</v>
      </c>
      <c r="D944" s="14">
        <v>83.75146484375</v>
      </c>
      <c r="E944" s="14">
        <v>84.905967712402344</v>
      </c>
      <c r="F944" s="14">
        <v>85.361442565917969</v>
      </c>
      <c r="G944" s="14">
        <v>86.053337097167969</v>
      </c>
      <c r="H944" s="5">
        <v>152</v>
      </c>
      <c r="I944" s="15" t="s">
        <v>3980</v>
      </c>
      <c r="J944" s="15">
        <v>5</v>
      </c>
      <c r="K944" s="3" t="s">
        <v>3838</v>
      </c>
      <c r="L944" s="3" t="s">
        <v>3913</v>
      </c>
      <c r="M944" s="3" t="s">
        <v>3916</v>
      </c>
      <c r="N944" s="3" t="s">
        <v>3921</v>
      </c>
      <c r="O944" s="5">
        <v>65</v>
      </c>
      <c r="P944" s="17">
        <v>0.3382352888584137</v>
      </c>
      <c r="Q944" s="5">
        <v>65</v>
      </c>
      <c r="R944" s="17">
        <v>0.3382352888584137</v>
      </c>
      <c r="S944" s="5">
        <v>65</v>
      </c>
      <c r="T944" s="17">
        <v>0.27941176295280462</v>
      </c>
      <c r="U944" s="5">
        <v>65</v>
      </c>
      <c r="V944" s="17">
        <v>0.27941176295280462</v>
      </c>
      <c r="W944" s="17"/>
      <c r="X944" s="17"/>
      <c r="Y944" s="17"/>
      <c r="Z944" s="17">
        <v>0.92100000000000004</v>
      </c>
      <c r="AA944" s="17">
        <v>7.2000000000000008E-2</v>
      </c>
      <c r="AB944" s="17">
        <v>7.0000002160668373E-3</v>
      </c>
      <c r="AC944" s="17"/>
      <c r="AD944" s="17">
        <v>0.16400000000000001</v>
      </c>
      <c r="AE944" s="17">
        <v>0.57950000000000002</v>
      </c>
      <c r="AF944" s="5">
        <v>0</v>
      </c>
      <c r="AG944" s="31">
        <v>7626.2900390625</v>
      </c>
      <c r="AH944" s="31">
        <v>9859.23</v>
      </c>
    </row>
    <row r="945" spans="1:34" x14ac:dyDescent="0.3">
      <c r="A945" s="4">
        <v>461304020</v>
      </c>
      <c r="B945" s="3" t="s">
        <v>205</v>
      </c>
      <c r="C945" s="3" t="s">
        <v>1116</v>
      </c>
      <c r="D945" s="14">
        <v>86.20654296875</v>
      </c>
      <c r="E945" s="14">
        <v>87.817070007324219</v>
      </c>
      <c r="F945" s="14">
        <v>88.992202758789063</v>
      </c>
      <c r="G945" s="14">
        <v>87.5709228515625</v>
      </c>
      <c r="H945" s="5">
        <v>397</v>
      </c>
      <c r="I945" s="15" t="s">
        <v>3980</v>
      </c>
      <c r="J945" s="15">
        <v>5</v>
      </c>
      <c r="K945" s="3" t="s">
        <v>3838</v>
      </c>
      <c r="L945" s="3" t="s">
        <v>3913</v>
      </c>
      <c r="M945" s="3" t="s">
        <v>3916</v>
      </c>
      <c r="N945" s="3" t="s">
        <v>3921</v>
      </c>
      <c r="O945" s="5">
        <v>217</v>
      </c>
      <c r="P945" s="17">
        <v>0.41999998688697809</v>
      </c>
      <c r="Q945" s="5">
        <v>217</v>
      </c>
      <c r="R945" s="17">
        <v>0.41999998688697809</v>
      </c>
      <c r="S945" s="5">
        <v>214</v>
      </c>
      <c r="T945" s="17">
        <v>0.40703517198562622</v>
      </c>
      <c r="U945" s="5">
        <v>214</v>
      </c>
      <c r="V945" s="17">
        <v>0.40703517198562622</v>
      </c>
      <c r="W945" s="17"/>
      <c r="X945" s="17">
        <v>0.02</v>
      </c>
      <c r="Y945" s="17"/>
      <c r="Z945" s="17">
        <v>0.95000000000000007</v>
      </c>
      <c r="AA945" s="17">
        <v>2.8000000000000001E-2</v>
      </c>
      <c r="AB945" s="17">
        <v>3.0000000260770321E-3</v>
      </c>
      <c r="AC945" s="17"/>
      <c r="AD945" s="17">
        <v>0.16600000000000001</v>
      </c>
      <c r="AE945" s="17">
        <v>0.501</v>
      </c>
      <c r="AF945" s="5">
        <v>0</v>
      </c>
      <c r="AG945" s="31">
        <v>7036.91015625</v>
      </c>
      <c r="AH945" s="31">
        <v>9299.32</v>
      </c>
    </row>
    <row r="946" spans="1:34" x14ac:dyDescent="0.3">
      <c r="A946" s="4">
        <v>551083000</v>
      </c>
      <c r="B946" s="3" t="s">
        <v>286</v>
      </c>
      <c r="C946" s="3" t="s">
        <v>1397</v>
      </c>
      <c r="D946" s="14">
        <v>83.299285888671875</v>
      </c>
      <c r="E946" s="14">
        <v>83.445159912109375</v>
      </c>
      <c r="F946" s="14">
        <v>87.538986206054688</v>
      </c>
      <c r="G946" s="14">
        <v>86.650032043457031</v>
      </c>
      <c r="H946" s="5">
        <v>355</v>
      </c>
      <c r="I946" s="15">
        <v>6</v>
      </c>
      <c r="J946" s="15">
        <v>8</v>
      </c>
      <c r="K946" s="3" t="s">
        <v>3845</v>
      </c>
      <c r="L946" s="3" t="s">
        <v>3907</v>
      </c>
      <c r="M946" s="3" t="s">
        <v>3917</v>
      </c>
      <c r="N946" s="3" t="s">
        <v>3921</v>
      </c>
      <c r="O946" s="5">
        <v>625</v>
      </c>
      <c r="P946" s="17">
        <v>0.43026706576347351</v>
      </c>
      <c r="Q946" s="5">
        <v>301</v>
      </c>
      <c r="R946" s="17">
        <v>0.30246913433074951</v>
      </c>
      <c r="S946" s="5">
        <v>625</v>
      </c>
      <c r="T946" s="17">
        <v>0.36498516798019409</v>
      </c>
      <c r="U946" s="5">
        <v>301</v>
      </c>
      <c r="V946" s="17">
        <v>0.2407407462596893</v>
      </c>
      <c r="W946" s="17"/>
      <c r="X946" s="17">
        <v>5.0999999999999997E-2</v>
      </c>
      <c r="Y946" s="17"/>
      <c r="Z946" s="17">
        <v>0.89900000000000002</v>
      </c>
      <c r="AA946" s="17">
        <v>3.6999999999999998E-2</v>
      </c>
      <c r="AB946" s="17">
        <v>1.4000000432133669E-2</v>
      </c>
      <c r="AC946" s="17"/>
      <c r="AD946" s="17">
        <v>0.11799999999999999</v>
      </c>
      <c r="AE946" s="17">
        <v>0.41399999999999998</v>
      </c>
      <c r="AF946" s="5">
        <v>0</v>
      </c>
      <c r="AG946" s="31">
        <v>7884.759765625</v>
      </c>
      <c r="AH946" s="31">
        <v>9114.33</v>
      </c>
    </row>
    <row r="947" spans="1:34" x14ac:dyDescent="0.3">
      <c r="A947" s="4">
        <v>551084040</v>
      </c>
      <c r="B947" s="3" t="s">
        <v>286</v>
      </c>
      <c r="C947" s="3" t="s">
        <v>1398</v>
      </c>
      <c r="D947" s="14">
        <v>86.698089599609375</v>
      </c>
      <c r="E947" s="14">
        <v>87.880722045898438</v>
      </c>
      <c r="F947" s="14">
        <v>84.783668518066406</v>
      </c>
      <c r="G947" s="14">
        <v>83.615470886230469</v>
      </c>
      <c r="H947" s="5">
        <v>330</v>
      </c>
      <c r="I947" s="15">
        <v>3</v>
      </c>
      <c r="J947" s="15">
        <v>5</v>
      </c>
      <c r="K947" s="3" t="s">
        <v>3845</v>
      </c>
      <c r="L947" s="3" t="s">
        <v>3907</v>
      </c>
      <c r="M947" s="3" t="s">
        <v>3917</v>
      </c>
      <c r="N947" s="3" t="s">
        <v>3921</v>
      </c>
      <c r="O947" s="5">
        <v>303</v>
      </c>
      <c r="P947" s="17">
        <v>0.52063494920730591</v>
      </c>
      <c r="Q947" s="5">
        <v>172</v>
      </c>
      <c r="R947" s="17">
        <v>0.48447203636169428</v>
      </c>
      <c r="S947" s="5">
        <v>303</v>
      </c>
      <c r="T947" s="17">
        <v>0.40317460894584661</v>
      </c>
      <c r="U947" s="5">
        <v>172</v>
      </c>
      <c r="V947" s="17">
        <v>0.32298135757446289</v>
      </c>
      <c r="W947" s="17"/>
      <c r="X947" s="17">
        <v>3.5999999999999997E-2</v>
      </c>
      <c r="Y947" s="17"/>
      <c r="Z947" s="17">
        <v>0.91800000000000004</v>
      </c>
      <c r="AA947" s="17">
        <v>3.5999999999999997E-2</v>
      </c>
      <c r="AB947" s="17">
        <v>8.999999612569809E-3</v>
      </c>
      <c r="AC947" s="17"/>
      <c r="AD947" s="17">
        <v>0.188</v>
      </c>
      <c r="AE947" s="17">
        <v>0.41099999999999998</v>
      </c>
      <c r="AF947" s="5">
        <v>0</v>
      </c>
      <c r="AG947" s="31">
        <v>7011.509765625</v>
      </c>
      <c r="AH947" s="31">
        <v>7484.06</v>
      </c>
    </row>
    <row r="948" spans="1:34" x14ac:dyDescent="0.3">
      <c r="A948" s="4">
        <v>910911050</v>
      </c>
      <c r="B948" s="3" t="s">
        <v>423</v>
      </c>
      <c r="C948" s="3" t="s">
        <v>1680</v>
      </c>
      <c r="D948" s="14">
        <v>84.094642639160156</v>
      </c>
      <c r="E948" s="14">
        <v>85.594978332519531</v>
      </c>
      <c r="F948" s="14">
        <v>78.483604431152344</v>
      </c>
      <c r="G948" s="14">
        <v>77.701728820800781</v>
      </c>
      <c r="H948" s="5">
        <v>165</v>
      </c>
      <c r="I948" s="15">
        <v>7</v>
      </c>
      <c r="J948" s="15">
        <v>12</v>
      </c>
      <c r="K948" s="3" t="s">
        <v>3825</v>
      </c>
      <c r="L948" s="3" t="s">
        <v>3910</v>
      </c>
      <c r="M948" s="3" t="s">
        <v>3917</v>
      </c>
      <c r="N948" s="3" t="s">
        <v>3921</v>
      </c>
      <c r="O948" s="5">
        <v>92</v>
      </c>
      <c r="P948" s="17">
        <v>0.47540983557701111</v>
      </c>
      <c r="Q948" s="5">
        <v>54</v>
      </c>
      <c r="R948" s="17">
        <v>0.34285715222358698</v>
      </c>
      <c r="S948" s="5">
        <v>92</v>
      </c>
      <c r="T948" s="17">
        <v>0.27536231279373169</v>
      </c>
      <c r="U948" s="5">
        <v>54</v>
      </c>
      <c r="V948" s="17">
        <v>0.13953489065170291</v>
      </c>
      <c r="W948" s="17">
        <v>4.2000000000000003E-2</v>
      </c>
      <c r="X948" s="17"/>
      <c r="Y948" s="17"/>
      <c r="Z948" s="17">
        <v>0.92100000000000004</v>
      </c>
      <c r="AA948" s="17"/>
      <c r="AB948" s="17">
        <v>3.5999998450279243E-2</v>
      </c>
      <c r="AC948" s="17"/>
      <c r="AD948" s="17">
        <v>0.127</v>
      </c>
      <c r="AE948" s="17">
        <v>0.47599999999999998</v>
      </c>
      <c r="AF948" s="5">
        <v>0</v>
      </c>
      <c r="AG948" s="31">
        <v>9150.669921875</v>
      </c>
      <c r="AH948" s="31">
        <v>9892.25</v>
      </c>
    </row>
    <row r="949" spans="1:34" x14ac:dyDescent="0.3">
      <c r="A949" s="4">
        <v>910914020</v>
      </c>
      <c r="B949" s="3" t="s">
        <v>423</v>
      </c>
      <c r="C949" s="3" t="s">
        <v>1681</v>
      </c>
      <c r="D949" s="14">
        <v>81.778289794921875</v>
      </c>
      <c r="E949" s="14">
        <v>81.268325805664063</v>
      </c>
      <c r="F949" s="14">
        <v>85.3475341796875</v>
      </c>
      <c r="G949" s="14">
        <v>87.339019775390625</v>
      </c>
      <c r="H949" s="5">
        <v>214</v>
      </c>
      <c r="I949" s="15" t="s">
        <v>3981</v>
      </c>
      <c r="J949" s="15">
        <v>6</v>
      </c>
      <c r="K949" s="3" t="s">
        <v>3825</v>
      </c>
      <c r="L949" s="3" t="s">
        <v>3910</v>
      </c>
      <c r="M949" s="3" t="s">
        <v>3917</v>
      </c>
      <c r="N949" s="3" t="s">
        <v>3921</v>
      </c>
      <c r="O949" s="5">
        <v>123</v>
      </c>
      <c r="P949" s="17">
        <v>0.42735043168067932</v>
      </c>
      <c r="Q949" s="5">
        <v>85</v>
      </c>
      <c r="R949" s="17">
        <v>0.35064935684204102</v>
      </c>
      <c r="S949" s="5">
        <v>123</v>
      </c>
      <c r="T949" s="17">
        <v>0.37606838345527649</v>
      </c>
      <c r="U949" s="5">
        <v>85</v>
      </c>
      <c r="V949" s="17">
        <v>0.35064935684204102</v>
      </c>
      <c r="W949" s="17">
        <v>2.8000000000000001E-2</v>
      </c>
      <c r="X949" s="17"/>
      <c r="Y949" s="17"/>
      <c r="Z949" s="17">
        <v>0.96299999999999997</v>
      </c>
      <c r="AA949" s="17"/>
      <c r="AB949" s="17">
        <v>8.999999612569809E-3</v>
      </c>
      <c r="AC949" s="17"/>
      <c r="AD949" s="17">
        <v>9.8000000000000004E-2</v>
      </c>
      <c r="AE949" s="17">
        <v>0.60299999999999998</v>
      </c>
      <c r="AF949" s="5">
        <v>0</v>
      </c>
      <c r="AG949" s="31">
        <v>6790.830078125</v>
      </c>
      <c r="AH949" s="31">
        <v>7653.28</v>
      </c>
    </row>
    <row r="950" spans="1:34" x14ac:dyDescent="0.3">
      <c r="A950" s="4">
        <v>121081050</v>
      </c>
      <c r="B950" s="3" t="s">
        <v>48</v>
      </c>
      <c r="C950" s="3" t="s">
        <v>685</v>
      </c>
      <c r="D950" s="14">
        <v>87.723579406738281</v>
      </c>
      <c r="E950" s="14">
        <v>87.43798828125</v>
      </c>
      <c r="F950" s="14">
        <v>79.570060729980469</v>
      </c>
      <c r="G950" s="14">
        <v>82.522392272949219</v>
      </c>
      <c r="H950" s="5">
        <v>271</v>
      </c>
      <c r="I950" s="15">
        <v>7</v>
      </c>
      <c r="J950" s="15">
        <v>12</v>
      </c>
      <c r="K950" s="3" t="s">
        <v>3804</v>
      </c>
      <c r="L950" s="3" t="s">
        <v>3910</v>
      </c>
      <c r="M950" s="3" t="s">
        <v>3916</v>
      </c>
      <c r="N950" s="3" t="s">
        <v>3921</v>
      </c>
      <c r="O950" s="5">
        <v>178</v>
      </c>
      <c r="P950" s="17">
        <v>0.61029410362243652</v>
      </c>
      <c r="Q950" s="5">
        <v>110</v>
      </c>
      <c r="R950" s="17">
        <v>0.53658539056777954</v>
      </c>
      <c r="S950" s="5">
        <v>178</v>
      </c>
      <c r="T950" s="17">
        <v>0.36551722884178162</v>
      </c>
      <c r="U950" s="5">
        <v>110</v>
      </c>
      <c r="V950" s="17">
        <v>0.32941177487373352</v>
      </c>
      <c r="W950" s="17">
        <v>5.8999999999999997E-2</v>
      </c>
      <c r="X950" s="17">
        <v>1.7999999999999999E-2</v>
      </c>
      <c r="Y950" s="17"/>
      <c r="Z950" s="17">
        <v>0.90400000000000003</v>
      </c>
      <c r="AA950" s="17"/>
      <c r="AB950" s="17">
        <v>1.7999999225139621E-2</v>
      </c>
      <c r="AC950" s="17"/>
      <c r="AD950" s="17">
        <v>0.18099999999999999</v>
      </c>
      <c r="AE950" s="17">
        <v>0.48699999999999999</v>
      </c>
      <c r="AF950" s="5">
        <v>0</v>
      </c>
      <c r="AG950" s="31">
        <v>9377.009765625</v>
      </c>
      <c r="AH950" s="31">
        <v>9971.74</v>
      </c>
    </row>
    <row r="951" spans="1:34" x14ac:dyDescent="0.3">
      <c r="A951" s="4">
        <v>121084060</v>
      </c>
      <c r="B951" s="3" t="s">
        <v>48</v>
      </c>
      <c r="C951" s="3" t="s">
        <v>686</v>
      </c>
      <c r="D951" s="14">
        <v>97.62347412109375</v>
      </c>
      <c r="E951" s="14">
        <v>97.302444458007813</v>
      </c>
      <c r="F951" s="14">
        <v>91.411491394042969</v>
      </c>
      <c r="G951" s="14">
        <v>92.6541748046875</v>
      </c>
      <c r="H951" s="5">
        <v>196</v>
      </c>
      <c r="I951" s="15">
        <v>3</v>
      </c>
      <c r="J951" s="15">
        <v>6</v>
      </c>
      <c r="K951" s="3" t="s">
        <v>3804</v>
      </c>
      <c r="L951" s="3" t="s">
        <v>3910</v>
      </c>
      <c r="M951" s="3" t="s">
        <v>3916</v>
      </c>
      <c r="N951" s="3" t="s">
        <v>3921</v>
      </c>
      <c r="O951" s="5">
        <v>234</v>
      </c>
      <c r="P951" s="17">
        <v>0.58791208267211914</v>
      </c>
      <c r="Q951" s="5">
        <v>172</v>
      </c>
      <c r="R951" s="17">
        <v>0.5118110179901123</v>
      </c>
      <c r="S951" s="5">
        <v>234</v>
      </c>
      <c r="T951" s="17">
        <v>0.56593406200408936</v>
      </c>
      <c r="U951" s="5">
        <v>172</v>
      </c>
      <c r="V951" s="17">
        <v>0.48031497001647949</v>
      </c>
      <c r="W951" s="17"/>
      <c r="X951" s="17"/>
      <c r="Y951" s="17"/>
      <c r="Z951" s="17">
        <v>0.91800000000000004</v>
      </c>
      <c r="AA951" s="17">
        <v>3.5999999999999997E-2</v>
      </c>
      <c r="AB951" s="17">
        <v>4.6000000089406967E-2</v>
      </c>
      <c r="AC951" s="17"/>
      <c r="AD951" s="17">
        <v>0.14799999999999999</v>
      </c>
      <c r="AE951" s="17">
        <v>0.628</v>
      </c>
      <c r="AF951" s="5">
        <v>0</v>
      </c>
      <c r="AG951" s="31">
        <v>6884.85009765625</v>
      </c>
      <c r="AH951" s="31">
        <v>8204.65</v>
      </c>
    </row>
    <row r="952" spans="1:34" x14ac:dyDescent="0.3">
      <c r="A952" s="4">
        <v>160974020</v>
      </c>
      <c r="B952" s="3" t="s">
        <v>71</v>
      </c>
      <c r="C952" s="3" t="s">
        <v>743</v>
      </c>
      <c r="D952" s="14">
        <v>85.59906005859375</v>
      </c>
      <c r="E952" s="14">
        <v>86.8482666015625</v>
      </c>
      <c r="F952" s="14">
        <v>79.601364135742188</v>
      </c>
      <c r="G952" s="14">
        <v>81.640327453613281</v>
      </c>
      <c r="H952" s="5">
        <v>230</v>
      </c>
      <c r="I952" s="15" t="s">
        <v>3981</v>
      </c>
      <c r="J952" s="15">
        <v>8</v>
      </c>
      <c r="K952" s="3" t="s">
        <v>3814</v>
      </c>
      <c r="L952" s="3" t="s">
        <v>3910</v>
      </c>
      <c r="M952" s="3" t="s">
        <v>3916</v>
      </c>
      <c r="N952" s="3" t="s">
        <v>3924</v>
      </c>
      <c r="O952" s="5">
        <v>262</v>
      </c>
      <c r="P952" s="17">
        <v>0.46835443377494812</v>
      </c>
      <c r="Q952" s="5">
        <v>143</v>
      </c>
      <c r="R952" s="17">
        <v>0.41975307464599609</v>
      </c>
      <c r="S952" s="5">
        <v>261</v>
      </c>
      <c r="T952" s="17">
        <v>0.34177213907241821</v>
      </c>
      <c r="U952" s="5">
        <v>142</v>
      </c>
      <c r="V952" s="17">
        <v>0.28395062685012817</v>
      </c>
      <c r="W952" s="17">
        <v>4.8000000000000001E-2</v>
      </c>
      <c r="X952" s="17">
        <v>2.5999999999999999E-2</v>
      </c>
      <c r="Y952" s="17"/>
      <c r="Z952" s="17">
        <v>0.90900000000000003</v>
      </c>
      <c r="AA952" s="17"/>
      <c r="AB952" s="17">
        <v>1.7000000923871991E-2</v>
      </c>
      <c r="AC952" s="17"/>
      <c r="AD952" s="17">
        <v>0.122</v>
      </c>
      <c r="AE952" s="17">
        <v>0.433</v>
      </c>
      <c r="AF952" s="5">
        <v>0</v>
      </c>
      <c r="AG952" s="31">
        <v>10281.080078125</v>
      </c>
      <c r="AH952" s="31">
        <v>11567.81</v>
      </c>
    </row>
    <row r="953" spans="1:34" x14ac:dyDescent="0.3">
      <c r="A953" s="4">
        <v>731082050</v>
      </c>
      <c r="B953" s="3" t="s">
        <v>349</v>
      </c>
      <c r="C953" s="3" t="s">
        <v>1523</v>
      </c>
      <c r="D953" s="14">
        <v>93.403968811035156</v>
      </c>
      <c r="E953" s="14">
        <v>93.106010437011719</v>
      </c>
      <c r="F953" s="14">
        <v>93.747734069824219</v>
      </c>
      <c r="G953" s="14">
        <v>93.7364501953125</v>
      </c>
      <c r="H953" s="5">
        <v>744</v>
      </c>
      <c r="I953" s="15">
        <v>7</v>
      </c>
      <c r="J953" s="15">
        <v>8</v>
      </c>
      <c r="K953" s="3" t="s">
        <v>3866</v>
      </c>
      <c r="L953" s="3" t="s">
        <v>3907</v>
      </c>
      <c r="M953" s="3" t="s">
        <v>3917</v>
      </c>
      <c r="N953" s="3" t="s">
        <v>3923</v>
      </c>
      <c r="O953" s="5">
        <v>1309</v>
      </c>
      <c r="P953" s="17">
        <v>0.48554912209510798</v>
      </c>
      <c r="Q953" s="5">
        <v>850</v>
      </c>
      <c r="R953" s="17">
        <v>0.35853132605552668</v>
      </c>
      <c r="S953" s="5">
        <v>1312</v>
      </c>
      <c r="T953" s="17">
        <v>0.40928882360458368</v>
      </c>
      <c r="U953" s="5">
        <v>853</v>
      </c>
      <c r="V953" s="17">
        <v>0.30434781312942499</v>
      </c>
      <c r="W953" s="17">
        <v>9.0000000000000011E-3</v>
      </c>
      <c r="X953" s="17">
        <v>0.17199999999999999</v>
      </c>
      <c r="Y953" s="17">
        <v>1.0999999999999999E-2</v>
      </c>
      <c r="Z953" s="17">
        <v>0.67500000000000004</v>
      </c>
      <c r="AA953" s="17">
        <v>5.0999999999999997E-2</v>
      </c>
      <c r="AB953" s="17">
        <v>8.2000002264976501E-2</v>
      </c>
      <c r="AC953" s="17">
        <v>8.7000000000000008E-2</v>
      </c>
      <c r="AD953" s="17">
        <v>0.13400000000000001</v>
      </c>
      <c r="AE953" s="17">
        <v>0.59899999999999998</v>
      </c>
      <c r="AF953" s="5">
        <v>0</v>
      </c>
      <c r="AG953" s="31">
        <v>8187.66015625</v>
      </c>
      <c r="AH953" s="31">
        <v>8680.67</v>
      </c>
    </row>
    <row r="954" spans="1:34" x14ac:dyDescent="0.3">
      <c r="A954" s="4">
        <v>731083000</v>
      </c>
      <c r="B954" s="3" t="s">
        <v>349</v>
      </c>
      <c r="C954" s="3" t="s">
        <v>1524</v>
      </c>
      <c r="D954" s="14">
        <v>90.641983032226563</v>
      </c>
      <c r="E954" s="14">
        <v>90.3050537109375</v>
      </c>
      <c r="F954" s="14">
        <v>89.612861633300781</v>
      </c>
      <c r="G954" s="14">
        <v>89.578926086425781</v>
      </c>
      <c r="H954" s="5">
        <v>725</v>
      </c>
      <c r="I954" s="15">
        <v>5</v>
      </c>
      <c r="J954" s="15">
        <v>6</v>
      </c>
      <c r="K954" s="3" t="s">
        <v>3866</v>
      </c>
      <c r="L954" s="3" t="s">
        <v>3907</v>
      </c>
      <c r="M954" s="3" t="s">
        <v>3917</v>
      </c>
      <c r="N954" s="3" t="s">
        <v>3923</v>
      </c>
      <c r="O954" s="5">
        <v>1321</v>
      </c>
      <c r="P954" s="17">
        <v>0.48948949575424189</v>
      </c>
      <c r="Q954" s="5">
        <v>918</v>
      </c>
      <c r="R954" s="17">
        <v>0.39445629715919489</v>
      </c>
      <c r="S954" s="5">
        <v>1337</v>
      </c>
      <c r="T954" s="17">
        <v>0.37537539005279541</v>
      </c>
      <c r="U954" s="5">
        <v>930</v>
      </c>
      <c r="V954" s="17">
        <v>0.29637527465820313</v>
      </c>
      <c r="W954" s="17">
        <v>8.0000000000000002E-3</v>
      </c>
      <c r="X954" s="17">
        <v>0.17</v>
      </c>
      <c r="Y954" s="17">
        <v>8.0000000000000002E-3</v>
      </c>
      <c r="Z954" s="17">
        <v>0.65200000000000002</v>
      </c>
      <c r="AA954" s="17">
        <v>6.8000000000000005E-2</v>
      </c>
      <c r="AB954" s="17">
        <v>9.3999996781349182E-2</v>
      </c>
      <c r="AC954" s="17">
        <v>9.9000000000000005E-2</v>
      </c>
      <c r="AD954" s="17">
        <v>0.17499999999999999</v>
      </c>
      <c r="AE954" s="17">
        <v>0.63400000000000001</v>
      </c>
      <c r="AF954" s="5">
        <v>0</v>
      </c>
      <c r="AG954" s="31">
        <v>8046.47021484375</v>
      </c>
      <c r="AH954" s="31">
        <v>8775.33</v>
      </c>
    </row>
    <row r="955" spans="1:34" x14ac:dyDescent="0.3">
      <c r="A955" s="4">
        <v>731084020</v>
      </c>
      <c r="B955" s="3" t="s">
        <v>349</v>
      </c>
      <c r="C955" s="3" t="s">
        <v>1525</v>
      </c>
      <c r="D955" s="14">
        <v>96.754066467285156</v>
      </c>
      <c r="E955" s="14">
        <v>97.890411376953125</v>
      </c>
      <c r="F955" s="14">
        <v>91.434272766113281</v>
      </c>
      <c r="G955" s="14">
        <v>92.350738525390625</v>
      </c>
      <c r="H955" s="5">
        <v>464</v>
      </c>
      <c r="I955" s="15" t="s">
        <v>3981</v>
      </c>
      <c r="J955" s="15">
        <v>4</v>
      </c>
      <c r="K955" s="3" t="s">
        <v>3866</v>
      </c>
      <c r="L955" s="3" t="s">
        <v>3907</v>
      </c>
      <c r="M955" s="3" t="s">
        <v>3917</v>
      </c>
      <c r="N955" s="3" t="s">
        <v>3923</v>
      </c>
      <c r="O955" s="5">
        <v>88</v>
      </c>
      <c r="P955" s="17">
        <v>0.40740740299224848</v>
      </c>
      <c r="Q955" s="5">
        <v>68</v>
      </c>
      <c r="R955" s="17">
        <v>0.34868422150611877</v>
      </c>
      <c r="S955" s="5">
        <v>89</v>
      </c>
      <c r="T955" s="17">
        <v>0.34574466943740839</v>
      </c>
      <c r="U955" s="5">
        <v>69</v>
      </c>
      <c r="V955" s="17">
        <v>0.29139071702957148</v>
      </c>
      <c r="W955" s="17"/>
      <c r="X955" s="17">
        <v>0.246</v>
      </c>
      <c r="Y955" s="17"/>
      <c r="Z955" s="17">
        <v>0.57799999999999996</v>
      </c>
      <c r="AA955" s="17">
        <v>5.3999999999999999E-2</v>
      </c>
      <c r="AB955" s="17">
        <v>0.12300000339746479</v>
      </c>
      <c r="AC955" s="17">
        <v>0.28000000000000003</v>
      </c>
      <c r="AD955" s="17">
        <v>0.155</v>
      </c>
      <c r="AE955" s="17">
        <v>0.72299999999999998</v>
      </c>
      <c r="AF955" s="5">
        <v>0</v>
      </c>
      <c r="AG955" s="31">
        <v>8671.009765625</v>
      </c>
      <c r="AH955" s="31">
        <v>9313.99</v>
      </c>
    </row>
    <row r="956" spans="1:34" x14ac:dyDescent="0.3">
      <c r="A956" s="4">
        <v>731084040</v>
      </c>
      <c r="B956" s="3" t="s">
        <v>349</v>
      </c>
      <c r="C956" s="3" t="s">
        <v>976</v>
      </c>
      <c r="D956" s="14">
        <v>95.237335205078125</v>
      </c>
      <c r="E956" s="14">
        <v>95.964370727539063</v>
      </c>
      <c r="F956" s="14">
        <v>91.514938354492188</v>
      </c>
      <c r="G956" s="14">
        <v>93.849998474121094</v>
      </c>
      <c r="H956" s="5">
        <v>194</v>
      </c>
      <c r="I956" s="15" t="s">
        <v>3981</v>
      </c>
      <c r="J956" s="15">
        <v>4</v>
      </c>
      <c r="K956" s="3" t="s">
        <v>3866</v>
      </c>
      <c r="L956" s="3" t="s">
        <v>3907</v>
      </c>
      <c r="M956" s="3" t="s">
        <v>3917</v>
      </c>
      <c r="N956" s="3" t="s">
        <v>3923</v>
      </c>
      <c r="O956" s="5">
        <v>41</v>
      </c>
      <c r="P956" s="17">
        <v>0.31081080436706537</v>
      </c>
      <c r="Q956" s="5">
        <v>39</v>
      </c>
      <c r="R956" s="17">
        <v>0.26229506731033331</v>
      </c>
      <c r="S956" s="5">
        <v>42</v>
      </c>
      <c r="T956" s="17">
        <v>0.28378379344940191</v>
      </c>
      <c r="U956" s="5">
        <v>40</v>
      </c>
      <c r="V956" s="17">
        <v>0.22950819134712219</v>
      </c>
      <c r="W956" s="17"/>
      <c r="X956" s="17">
        <v>0.33</v>
      </c>
      <c r="Y956" s="17"/>
      <c r="Z956" s="17">
        <v>0.443</v>
      </c>
      <c r="AA956" s="17">
        <v>5.7000000000000002E-2</v>
      </c>
      <c r="AB956" s="17">
        <v>0.17000000178813929</v>
      </c>
      <c r="AC956" s="17">
        <v>0.38700000000000001</v>
      </c>
      <c r="AD956" s="17">
        <v>0.17499999999999999</v>
      </c>
      <c r="AE956" s="17">
        <v>0.755</v>
      </c>
      <c r="AF956" s="5">
        <v>0</v>
      </c>
      <c r="AG956" s="31">
        <v>11009.580078125</v>
      </c>
      <c r="AH956" s="31">
        <v>11869.94</v>
      </c>
    </row>
    <row r="957" spans="1:34" x14ac:dyDescent="0.3">
      <c r="A957" s="4">
        <v>731084080</v>
      </c>
      <c r="B957" s="3" t="s">
        <v>349</v>
      </c>
      <c r="C957" s="3" t="s">
        <v>1526</v>
      </c>
      <c r="D957" s="14">
        <v>87.005195617675781</v>
      </c>
      <c r="E957" s="14">
        <v>87.966659545898438</v>
      </c>
      <c r="F957" s="14">
        <v>85.585067749023438</v>
      </c>
      <c r="G957" s="14">
        <v>85.491470336914063</v>
      </c>
      <c r="H957" s="5">
        <v>250</v>
      </c>
      <c r="I957" s="15" t="s">
        <v>3981</v>
      </c>
      <c r="J957" s="15">
        <v>4</v>
      </c>
      <c r="K957" s="3" t="s">
        <v>3866</v>
      </c>
      <c r="L957" s="3" t="s">
        <v>3907</v>
      </c>
      <c r="M957" s="3" t="s">
        <v>3917</v>
      </c>
      <c r="N957" s="3" t="s">
        <v>3923</v>
      </c>
      <c r="O957" s="5">
        <v>59</v>
      </c>
      <c r="P957" s="17">
        <v>0.4883720874786377</v>
      </c>
      <c r="Q957" s="5">
        <v>43</v>
      </c>
      <c r="R957" s="17">
        <v>0.44927537441253662</v>
      </c>
      <c r="S957" s="5">
        <v>58</v>
      </c>
      <c r="T957" s="17">
        <v>0.44186046719551092</v>
      </c>
      <c r="U957" s="5">
        <v>42</v>
      </c>
      <c r="V957" s="17">
        <v>0.37681159377098078</v>
      </c>
      <c r="W957" s="17"/>
      <c r="X957" s="17">
        <v>0.1</v>
      </c>
      <c r="Y957" s="17"/>
      <c r="Z957" s="17">
        <v>0.68800000000000006</v>
      </c>
      <c r="AA957" s="17">
        <v>0.08</v>
      </c>
      <c r="AB957" s="17">
        <v>0.13199999928474429</v>
      </c>
      <c r="AC957" s="17">
        <v>7.5999999999999998E-2</v>
      </c>
      <c r="AD957" s="17">
        <v>0.14000000000000001</v>
      </c>
      <c r="AE957" s="17">
        <v>0.73399999999999999</v>
      </c>
      <c r="AF957" s="5">
        <v>0</v>
      </c>
      <c r="AG957" s="31">
        <v>10611.9404296875</v>
      </c>
      <c r="AH957" s="31">
        <v>10912.72</v>
      </c>
    </row>
    <row r="958" spans="1:34" x14ac:dyDescent="0.3">
      <c r="A958" s="4">
        <v>731085020</v>
      </c>
      <c r="B958" s="3" t="s">
        <v>349</v>
      </c>
      <c r="C958" s="3" t="s">
        <v>612</v>
      </c>
      <c r="D958" s="14">
        <v>88.89501953125</v>
      </c>
      <c r="E958" s="14">
        <v>88.041046142578125</v>
      </c>
      <c r="F958" s="14">
        <v>84.612808227539063</v>
      </c>
      <c r="G958" s="14">
        <v>86.844146728515625</v>
      </c>
      <c r="H958" s="5">
        <v>249</v>
      </c>
      <c r="I958" s="15" t="s">
        <v>3981</v>
      </c>
      <c r="J958" s="15">
        <v>4</v>
      </c>
      <c r="K958" s="3" t="s">
        <v>3866</v>
      </c>
      <c r="L958" s="3" t="s">
        <v>3907</v>
      </c>
      <c r="M958" s="3" t="s">
        <v>3917</v>
      </c>
      <c r="N958" s="3" t="s">
        <v>3923</v>
      </c>
      <c r="O958" s="5">
        <v>59</v>
      </c>
      <c r="P958" s="17">
        <v>0.55813956260681152</v>
      </c>
      <c r="Q958" s="5">
        <v>32</v>
      </c>
      <c r="R958" s="17">
        <v>0.46428570151329041</v>
      </c>
      <c r="S958" s="5">
        <v>59</v>
      </c>
      <c r="T958" s="17">
        <v>0.37209302186965942</v>
      </c>
      <c r="U958" s="5">
        <v>32</v>
      </c>
      <c r="V958" s="17">
        <v>0.2678571343421936</v>
      </c>
      <c r="W958" s="17"/>
      <c r="X958" s="17">
        <v>0.193</v>
      </c>
      <c r="Y958" s="17"/>
      <c r="Z958" s="17">
        <v>0.64700000000000002</v>
      </c>
      <c r="AA958" s="17">
        <v>8.7999999999999995E-2</v>
      </c>
      <c r="AB958" s="17">
        <v>7.1999996900558472E-2</v>
      </c>
      <c r="AC958" s="17">
        <v>0.16500000000000001</v>
      </c>
      <c r="AD958" s="17">
        <v>0.157</v>
      </c>
      <c r="AE958" s="17">
        <v>0.61599999999999999</v>
      </c>
      <c r="AF958" s="5">
        <v>0</v>
      </c>
      <c r="AG958" s="31">
        <v>9906.8603515625</v>
      </c>
      <c r="AH958" s="31">
        <v>10247.33</v>
      </c>
    </row>
    <row r="959" spans="1:34" x14ac:dyDescent="0.3">
      <c r="A959" s="4">
        <v>731085040</v>
      </c>
      <c r="B959" s="3" t="s">
        <v>349</v>
      </c>
      <c r="C959" s="3" t="s">
        <v>1527</v>
      </c>
      <c r="D959" s="14">
        <v>79.109321594238281</v>
      </c>
      <c r="E959" s="14">
        <v>81.420608520507813</v>
      </c>
      <c r="F959" s="14">
        <v>90.475852966308594</v>
      </c>
      <c r="G959" s="14">
        <v>92.339347839355469</v>
      </c>
      <c r="H959" s="5">
        <v>532</v>
      </c>
      <c r="I959" s="15" t="s">
        <v>3981</v>
      </c>
      <c r="J959" s="15">
        <v>4</v>
      </c>
      <c r="K959" s="3" t="s">
        <v>3866</v>
      </c>
      <c r="L959" s="3" t="s">
        <v>3907</v>
      </c>
      <c r="M959" s="3" t="s">
        <v>3917</v>
      </c>
      <c r="N959" s="3" t="s">
        <v>3923</v>
      </c>
      <c r="O959" s="5">
        <v>94</v>
      </c>
      <c r="P959" s="17">
        <v>0.57009345293045044</v>
      </c>
      <c r="Q959" s="5">
        <v>60</v>
      </c>
      <c r="R959" s="17">
        <v>0.46551725268363953</v>
      </c>
      <c r="S959" s="5">
        <v>94</v>
      </c>
      <c r="T959" s="17">
        <v>0.45327103137969971</v>
      </c>
      <c r="U959" s="5">
        <v>60</v>
      </c>
      <c r="V959" s="17">
        <v>0.34482759237289429</v>
      </c>
      <c r="W959" s="17"/>
      <c r="X959" s="17">
        <v>8.7999999999999995E-2</v>
      </c>
      <c r="Y959" s="17"/>
      <c r="Z959" s="17">
        <v>0.81800000000000006</v>
      </c>
      <c r="AA959" s="17">
        <v>5.0999999999999997E-2</v>
      </c>
      <c r="AB959" s="17">
        <v>4.3000001460313797E-2</v>
      </c>
      <c r="AC959" s="17">
        <v>6.2E-2</v>
      </c>
      <c r="AD959" s="17">
        <v>0.13</v>
      </c>
      <c r="AE959" s="17">
        <v>0.47099999999999997</v>
      </c>
      <c r="AF959" s="5">
        <v>0</v>
      </c>
      <c r="AG959" s="31">
        <v>8384.5</v>
      </c>
      <c r="AH959" s="31">
        <v>8884.2000000000007</v>
      </c>
    </row>
    <row r="960" spans="1:34" x14ac:dyDescent="0.3">
      <c r="A960" s="4">
        <v>1081423000</v>
      </c>
      <c r="B960" s="3" t="s">
        <v>513</v>
      </c>
      <c r="C960" s="3" t="s">
        <v>2015</v>
      </c>
      <c r="D960" s="14">
        <v>88.742408752441406</v>
      </c>
      <c r="E960" s="14">
        <v>88.5426025390625</v>
      </c>
      <c r="F960" s="14">
        <v>88.886016845703125</v>
      </c>
      <c r="G960" s="14">
        <v>89.093223571777344</v>
      </c>
      <c r="H960" s="5">
        <v>561</v>
      </c>
      <c r="I960" s="15">
        <v>6</v>
      </c>
      <c r="J960" s="15">
        <v>8</v>
      </c>
      <c r="K960" s="3" t="s">
        <v>3853</v>
      </c>
      <c r="L960" s="3" t="s">
        <v>3907</v>
      </c>
      <c r="M960" s="3" t="s">
        <v>3917</v>
      </c>
      <c r="N960" s="3" t="s">
        <v>3921</v>
      </c>
      <c r="O960" s="5">
        <v>1063</v>
      </c>
      <c r="P960" s="17">
        <v>0.447265625</v>
      </c>
      <c r="Q960" s="5">
        <v>565</v>
      </c>
      <c r="R960" s="17">
        <v>0.30923694372177118</v>
      </c>
      <c r="S960" s="5">
        <v>1065</v>
      </c>
      <c r="T960" s="17">
        <v>0.40234375</v>
      </c>
      <c r="U960" s="5">
        <v>567</v>
      </c>
      <c r="V960" s="17">
        <v>0.26104417443275452</v>
      </c>
      <c r="W960" s="17">
        <v>1.0999999999999999E-2</v>
      </c>
      <c r="X960" s="17">
        <v>4.4999999999999998E-2</v>
      </c>
      <c r="Y960" s="17">
        <v>9.0000000000000011E-3</v>
      </c>
      <c r="Z960" s="17">
        <v>0.89300000000000002</v>
      </c>
      <c r="AA960" s="17">
        <v>3.9E-2</v>
      </c>
      <c r="AB960" s="17">
        <v>4.0000001899898052E-3</v>
      </c>
      <c r="AC960" s="17"/>
      <c r="AD960" s="17">
        <v>0.16200000000000001</v>
      </c>
      <c r="AE960" s="17">
        <v>0.53600000000000003</v>
      </c>
      <c r="AF960" s="5">
        <v>0</v>
      </c>
      <c r="AG960" s="31">
        <v>8616.25</v>
      </c>
      <c r="AH960" s="31">
        <v>9765.51</v>
      </c>
    </row>
    <row r="961" spans="1:34" x14ac:dyDescent="0.3">
      <c r="A961" s="4">
        <v>1081424080</v>
      </c>
      <c r="B961" s="3" t="s">
        <v>513</v>
      </c>
      <c r="C961" s="3" t="s">
        <v>972</v>
      </c>
      <c r="D961" s="14">
        <v>91.190658569335938</v>
      </c>
      <c r="E961" s="14">
        <v>91.575347900390625</v>
      </c>
      <c r="F961" s="14">
        <v>85.871742248535156</v>
      </c>
      <c r="G961" s="14">
        <v>85.354965209960938</v>
      </c>
      <c r="H961" s="5">
        <v>483</v>
      </c>
      <c r="I961" s="15">
        <v>3</v>
      </c>
      <c r="J961" s="15">
        <v>5</v>
      </c>
      <c r="K961" s="3" t="s">
        <v>3853</v>
      </c>
      <c r="L961" s="3" t="s">
        <v>3907</v>
      </c>
      <c r="M961" s="3" t="s">
        <v>3917</v>
      </c>
      <c r="N961" s="3" t="s">
        <v>3921</v>
      </c>
      <c r="O961" s="5">
        <v>495</v>
      </c>
      <c r="P961" s="17">
        <v>0.41612198948860168</v>
      </c>
      <c r="Q961" s="5">
        <v>294</v>
      </c>
      <c r="R961" s="17">
        <v>0.30041152238845831</v>
      </c>
      <c r="S961" s="5">
        <v>495</v>
      </c>
      <c r="T961" s="17">
        <v>0.24836601316928861</v>
      </c>
      <c r="U961" s="5">
        <v>295</v>
      </c>
      <c r="V961" s="17">
        <v>0.16393442451953891</v>
      </c>
      <c r="W961" s="17">
        <v>0.01</v>
      </c>
      <c r="X961" s="17">
        <v>3.1E-2</v>
      </c>
      <c r="Y961" s="17"/>
      <c r="Z961" s="17">
        <v>0.91700000000000004</v>
      </c>
      <c r="AA961" s="17">
        <v>3.6999999999999998E-2</v>
      </c>
      <c r="AB961" s="17">
        <v>4.0000001899898052E-3</v>
      </c>
      <c r="AC961" s="17"/>
      <c r="AD961" s="17">
        <v>0.13</v>
      </c>
      <c r="AE961" s="17">
        <v>0.56200000000000006</v>
      </c>
      <c r="AF961" s="5">
        <v>0</v>
      </c>
      <c r="AG961" s="31">
        <v>8489.4697265625</v>
      </c>
      <c r="AH961" s="31">
        <v>9296.23</v>
      </c>
    </row>
    <row r="962" spans="1:34" x14ac:dyDescent="0.3">
      <c r="A962" s="4">
        <v>141271050</v>
      </c>
      <c r="B962" s="3" t="s">
        <v>60</v>
      </c>
      <c r="C962" s="3" t="s">
        <v>708</v>
      </c>
      <c r="D962" s="14">
        <v>86.184226989746094</v>
      </c>
      <c r="E962" s="14">
        <v>85.570220947265625</v>
      </c>
      <c r="F962" s="14">
        <v>86.481048583984375</v>
      </c>
      <c r="G962" s="14">
        <v>83.742134094238281</v>
      </c>
      <c r="H962" s="5">
        <v>347</v>
      </c>
      <c r="I962" s="15">
        <v>7</v>
      </c>
      <c r="J962" s="15">
        <v>12</v>
      </c>
      <c r="K962" s="3" t="s">
        <v>3864</v>
      </c>
      <c r="L962" s="3" t="s">
        <v>3909</v>
      </c>
      <c r="M962" s="3" t="s">
        <v>3917</v>
      </c>
      <c r="N962" s="3" t="s">
        <v>3921</v>
      </c>
      <c r="O962" s="5">
        <v>226</v>
      </c>
      <c r="P962" s="17">
        <v>0.46629214286804199</v>
      </c>
      <c r="Q962" s="5">
        <v>95</v>
      </c>
      <c r="R962" s="17">
        <v>0.28787878155708307</v>
      </c>
      <c r="S962" s="5">
        <v>226</v>
      </c>
      <c r="T962" s="17">
        <v>0.42920354008674622</v>
      </c>
      <c r="U962" s="5">
        <v>95</v>
      </c>
      <c r="V962" s="17">
        <v>0.26829269528388983</v>
      </c>
      <c r="W962" s="17">
        <v>1.4E-2</v>
      </c>
      <c r="X962" s="17"/>
      <c r="Y962" s="17"/>
      <c r="Z962" s="17">
        <v>0.94800000000000006</v>
      </c>
      <c r="AA962" s="17">
        <v>1.4E-2</v>
      </c>
      <c r="AB962" s="17">
        <v>2.300000004470348E-2</v>
      </c>
      <c r="AC962" s="17"/>
      <c r="AD962" s="17">
        <v>0.104</v>
      </c>
      <c r="AE962" s="17">
        <v>0.28399999999999997</v>
      </c>
      <c r="AF962" s="5">
        <v>0</v>
      </c>
      <c r="AG962" s="31">
        <v>8094.6298828125</v>
      </c>
      <c r="AH962" s="31">
        <v>9008.67</v>
      </c>
    </row>
    <row r="963" spans="1:34" x14ac:dyDescent="0.3">
      <c r="A963" s="4">
        <v>141274020</v>
      </c>
      <c r="B963" s="3" t="s">
        <v>60</v>
      </c>
      <c r="C963" s="3" t="s">
        <v>709</v>
      </c>
      <c r="D963" s="14">
        <v>77.895484924316406</v>
      </c>
      <c r="E963" s="14">
        <v>78.175865173339844</v>
      </c>
      <c r="F963" s="14">
        <v>81.420654296875</v>
      </c>
      <c r="G963" s="14">
        <v>78.24945068359375</v>
      </c>
      <c r="H963" s="5">
        <v>359</v>
      </c>
      <c r="I963" s="15" t="s">
        <v>3981</v>
      </c>
      <c r="J963" s="15">
        <v>6</v>
      </c>
      <c r="K963" s="3" t="s">
        <v>3864</v>
      </c>
      <c r="L963" s="3" t="s">
        <v>3909</v>
      </c>
      <c r="M963" s="3" t="s">
        <v>3917</v>
      </c>
      <c r="N963" s="3" t="s">
        <v>3921</v>
      </c>
      <c r="O963" s="5">
        <v>242</v>
      </c>
      <c r="P963" s="17">
        <v>0.30726256966590881</v>
      </c>
      <c r="Q963" s="5">
        <v>113</v>
      </c>
      <c r="R963" s="17">
        <v>0.14492753148078921</v>
      </c>
      <c r="S963" s="5">
        <v>242</v>
      </c>
      <c r="T963" s="17">
        <v>0.2625698447227478</v>
      </c>
      <c r="U963" s="5">
        <v>113</v>
      </c>
      <c r="V963" s="17">
        <v>0.1159420311450958</v>
      </c>
      <c r="W963" s="17"/>
      <c r="X963" s="17"/>
      <c r="Y963" s="17"/>
      <c r="Z963" s="17">
        <v>0.95800000000000007</v>
      </c>
      <c r="AA963" s="17">
        <v>2.8000000000000001E-2</v>
      </c>
      <c r="AB963" s="17">
        <v>1.4000000432133669E-2</v>
      </c>
      <c r="AC963" s="17"/>
      <c r="AD963" s="17">
        <v>9.8000000000000004E-2</v>
      </c>
      <c r="AE963" s="17">
        <v>0.35499999999999998</v>
      </c>
      <c r="AF963" s="5">
        <v>0</v>
      </c>
      <c r="AG963" s="31">
        <v>6995.830078125</v>
      </c>
      <c r="AH963" s="31">
        <v>8492.93</v>
      </c>
    </row>
    <row r="964" spans="1:34" x14ac:dyDescent="0.3">
      <c r="A964" s="4">
        <v>450761050</v>
      </c>
      <c r="B964" s="3" t="s">
        <v>201</v>
      </c>
      <c r="C964" s="3" t="s">
        <v>1107</v>
      </c>
      <c r="D964" s="14">
        <v>82.165023803710938</v>
      </c>
      <c r="E964" s="14">
        <v>78.495780944824219</v>
      </c>
      <c r="F964" s="14">
        <v>73.298393249511719</v>
      </c>
      <c r="G964" s="14">
        <v>74.825599670410156</v>
      </c>
      <c r="H964" s="5">
        <v>242</v>
      </c>
      <c r="I964" s="15">
        <v>6</v>
      </c>
      <c r="J964" s="15">
        <v>12</v>
      </c>
      <c r="K964" s="3" t="s">
        <v>3870</v>
      </c>
      <c r="L964" s="3" t="s">
        <v>3909</v>
      </c>
      <c r="M964" s="3" t="s">
        <v>3917</v>
      </c>
      <c r="N964" s="3" t="s">
        <v>3923</v>
      </c>
      <c r="O964" s="5">
        <v>206</v>
      </c>
      <c r="P964" s="17">
        <v>0.58015269041061401</v>
      </c>
      <c r="Q964" s="5">
        <v>98</v>
      </c>
      <c r="R964" s="17">
        <v>0.3333333432674408</v>
      </c>
      <c r="S964" s="5">
        <v>205</v>
      </c>
      <c r="T964" s="17">
        <v>0.21666666865348819</v>
      </c>
      <c r="U964" s="5">
        <v>97</v>
      </c>
      <c r="V964" s="17">
        <v>7.4074074625968933E-2</v>
      </c>
      <c r="W964" s="17"/>
      <c r="X964" s="17"/>
      <c r="Y964" s="17"/>
      <c r="Z964" s="17">
        <v>0.91700000000000004</v>
      </c>
      <c r="AA964" s="17">
        <v>4.4999999999999998E-2</v>
      </c>
      <c r="AB964" s="17">
        <v>3.7000000476837158E-2</v>
      </c>
      <c r="AC964" s="17"/>
      <c r="AD964" s="17">
        <v>0.14099999999999999</v>
      </c>
      <c r="AE964" s="17">
        <v>0.40300000000000002</v>
      </c>
      <c r="AF964" s="5">
        <v>0</v>
      </c>
      <c r="AG964" s="31">
        <v>8784.009765625</v>
      </c>
      <c r="AH964" s="31">
        <v>10219.200000000001</v>
      </c>
    </row>
    <row r="965" spans="1:34" x14ac:dyDescent="0.3">
      <c r="A965" s="4">
        <v>450764020</v>
      </c>
      <c r="B965" s="3" t="s">
        <v>201</v>
      </c>
      <c r="C965" s="3" t="s">
        <v>1108</v>
      </c>
      <c r="D965" s="14">
        <v>94.773223876953125</v>
      </c>
      <c r="E965" s="14">
        <v>88.436149597167969</v>
      </c>
      <c r="F965" s="14">
        <v>95.722564697265625</v>
      </c>
      <c r="G965" s="14">
        <v>90.617851257324219</v>
      </c>
      <c r="H965" s="5">
        <v>183</v>
      </c>
      <c r="I965" s="15" t="s">
        <v>3980</v>
      </c>
      <c r="J965" s="15">
        <v>5</v>
      </c>
      <c r="K965" s="3" t="s">
        <v>3870</v>
      </c>
      <c r="L965" s="3" t="s">
        <v>3909</v>
      </c>
      <c r="M965" s="3" t="s">
        <v>3917</v>
      </c>
      <c r="N965" s="3" t="s">
        <v>3923</v>
      </c>
      <c r="O965" s="5">
        <v>98</v>
      </c>
      <c r="P965" s="17">
        <v>0.48514851927757258</v>
      </c>
      <c r="Q965" s="5">
        <v>51</v>
      </c>
      <c r="R965" s="17">
        <v>0.23913043737411499</v>
      </c>
      <c r="S965" s="5">
        <v>97</v>
      </c>
      <c r="T965" s="17">
        <v>0.49504950642585749</v>
      </c>
      <c r="U965" s="5">
        <v>50</v>
      </c>
      <c r="V965" s="17">
        <v>0</v>
      </c>
      <c r="W965" s="17"/>
      <c r="X965" s="17"/>
      <c r="Y965" s="17"/>
      <c r="Z965" s="17">
        <v>0.94000000000000006</v>
      </c>
      <c r="AA965" s="17">
        <v>4.9000000000000002E-2</v>
      </c>
      <c r="AB965" s="17">
        <v>1.099999994039536E-2</v>
      </c>
      <c r="AC965" s="17"/>
      <c r="AD965" s="17">
        <v>9.2999999999999999E-2</v>
      </c>
      <c r="AE965" s="17">
        <v>0.39200000000000002</v>
      </c>
      <c r="AF965" s="5">
        <v>0</v>
      </c>
      <c r="AG965" s="31">
        <v>8147.759765625</v>
      </c>
      <c r="AH965" s="31">
        <v>9811.77</v>
      </c>
    </row>
    <row r="966" spans="1:34" x14ac:dyDescent="0.3">
      <c r="A966" s="4">
        <v>361383000</v>
      </c>
      <c r="B966" s="3" t="s">
        <v>162</v>
      </c>
      <c r="C966" s="3" t="s">
        <v>984</v>
      </c>
      <c r="D966" s="14">
        <v>92.930145263671875</v>
      </c>
      <c r="E966" s="14">
        <v>93.213287353515625</v>
      </c>
      <c r="F966" s="14">
        <v>95.193504333496094</v>
      </c>
      <c r="G966" s="14">
        <v>92.941619873046875</v>
      </c>
      <c r="H966" s="5">
        <v>56</v>
      </c>
      <c r="I966" s="15">
        <v>7</v>
      </c>
      <c r="J966" s="15">
        <v>8</v>
      </c>
      <c r="K966" s="3" t="s">
        <v>3840</v>
      </c>
      <c r="L966" s="3" t="s">
        <v>3913</v>
      </c>
      <c r="M966" s="3" t="s">
        <v>3916</v>
      </c>
      <c r="N966" s="3" t="s">
        <v>3923</v>
      </c>
      <c r="O966" s="5">
        <v>124</v>
      </c>
      <c r="P966" s="17">
        <v>0.35185185074806208</v>
      </c>
      <c r="Q966" s="5">
        <v>59</v>
      </c>
      <c r="R966" s="17">
        <v>0</v>
      </c>
      <c r="S966" s="5">
        <v>124</v>
      </c>
      <c r="T966" s="17">
        <v>0.3888888955116272</v>
      </c>
      <c r="U966" s="5">
        <v>59</v>
      </c>
      <c r="V966" s="17">
        <v>0.26315790414810181</v>
      </c>
      <c r="W966" s="17"/>
      <c r="X966" s="17"/>
      <c r="Y966" s="17"/>
      <c r="Z966" s="17">
        <v>0.94600000000000006</v>
      </c>
      <c r="AA966" s="17"/>
      <c r="AB966" s="17">
        <v>5.4000001400709152E-2</v>
      </c>
      <c r="AC966" s="17"/>
      <c r="AD966" s="17">
        <v>0.17899999999999999</v>
      </c>
      <c r="AE966" s="17">
        <v>0.26300000000000001</v>
      </c>
      <c r="AF966" s="5">
        <v>0</v>
      </c>
      <c r="AG966" s="31">
        <v>10320.7998046875</v>
      </c>
      <c r="AH966" s="31">
        <v>11162.92</v>
      </c>
    </row>
    <row r="967" spans="1:34" x14ac:dyDescent="0.3">
      <c r="A967" s="4">
        <v>361384020</v>
      </c>
      <c r="B967" s="3" t="s">
        <v>162</v>
      </c>
      <c r="C967" s="3" t="s">
        <v>652</v>
      </c>
      <c r="D967" s="14">
        <v>86.833549499511719</v>
      </c>
      <c r="E967" s="14">
        <v>83.783821105957031</v>
      </c>
      <c r="F967" s="14">
        <v>90.264060974121094</v>
      </c>
      <c r="G967" s="14">
        <v>88.602180480957031</v>
      </c>
      <c r="H967" s="5">
        <v>264</v>
      </c>
      <c r="I967" s="15" t="s">
        <v>3980</v>
      </c>
      <c r="J967" s="15">
        <v>6</v>
      </c>
      <c r="K967" s="3" t="s">
        <v>3840</v>
      </c>
      <c r="L967" s="3" t="s">
        <v>3913</v>
      </c>
      <c r="M967" s="3" t="s">
        <v>3916</v>
      </c>
      <c r="N967" s="3" t="s">
        <v>3923</v>
      </c>
      <c r="O967" s="5">
        <v>156</v>
      </c>
      <c r="P967" s="17">
        <v>0.48148149251937872</v>
      </c>
      <c r="Q967" s="5">
        <v>88</v>
      </c>
      <c r="R967" s="17">
        <v>0.32894736528396612</v>
      </c>
      <c r="S967" s="5">
        <v>156</v>
      </c>
      <c r="T967" s="17">
        <v>0.40000000596046448</v>
      </c>
      <c r="U967" s="5">
        <v>88</v>
      </c>
      <c r="V967" s="17">
        <v>0.23684211075305939</v>
      </c>
      <c r="W967" s="17"/>
      <c r="X967" s="17">
        <v>4.2000000000000003E-2</v>
      </c>
      <c r="Y967" s="17"/>
      <c r="Z967" s="17">
        <v>0.91300000000000003</v>
      </c>
      <c r="AA967" s="17">
        <v>4.4999999999999998E-2</v>
      </c>
      <c r="AB967" s="17">
        <v>0</v>
      </c>
      <c r="AC967" s="17"/>
      <c r="AD967" s="17">
        <v>0.20399999999999999</v>
      </c>
      <c r="AE967" s="17">
        <v>0.42199999999999999</v>
      </c>
      <c r="AF967" s="5">
        <v>0</v>
      </c>
      <c r="AG967" s="31">
        <v>8385.3896484375</v>
      </c>
      <c r="AH967" s="31">
        <v>10536.16</v>
      </c>
    </row>
    <row r="968" spans="1:34" x14ac:dyDescent="0.3">
      <c r="A968" s="4">
        <v>720743000</v>
      </c>
      <c r="B968" s="3" t="s">
        <v>344</v>
      </c>
      <c r="C968" s="3" t="s">
        <v>742</v>
      </c>
      <c r="D968" s="14">
        <v>77.748680114746094</v>
      </c>
      <c r="E968" s="14">
        <v>79.342964172363281</v>
      </c>
      <c r="F968" s="14">
        <v>75.810081481933594</v>
      </c>
      <c r="G968" s="14">
        <v>77.770164489746094</v>
      </c>
      <c r="H968" s="5">
        <v>291</v>
      </c>
      <c r="I968" s="15">
        <v>6</v>
      </c>
      <c r="J968" s="15">
        <v>8</v>
      </c>
      <c r="K968" s="3" t="s">
        <v>3887</v>
      </c>
      <c r="L968" s="3" t="s">
        <v>3910</v>
      </c>
      <c r="M968" s="3" t="s">
        <v>3919</v>
      </c>
      <c r="N968" s="3" t="s">
        <v>3923</v>
      </c>
      <c r="O968" s="5">
        <v>564</v>
      </c>
      <c r="P968" s="17">
        <v>0.24814814329147339</v>
      </c>
      <c r="Q968" s="5">
        <v>564</v>
      </c>
      <c r="R968" s="17">
        <v>0.24814814329147339</v>
      </c>
      <c r="S968" s="5">
        <v>564</v>
      </c>
      <c r="T968" s="17">
        <v>0.1111111119389534</v>
      </c>
      <c r="U968" s="5">
        <v>564</v>
      </c>
      <c r="V968" s="17">
        <v>0.1111111119389534</v>
      </c>
      <c r="W968" s="17">
        <v>0.27100000000000002</v>
      </c>
      <c r="X968" s="17">
        <v>2.4E-2</v>
      </c>
      <c r="Y968" s="17"/>
      <c r="Z968" s="17">
        <v>0.61899999999999999</v>
      </c>
      <c r="AA968" s="17">
        <v>8.6000000000000007E-2</v>
      </c>
      <c r="AB968" s="17">
        <v>0</v>
      </c>
      <c r="AC968" s="17"/>
      <c r="AD968" s="17">
        <v>0.113</v>
      </c>
      <c r="AE968" s="17">
        <v>0.54189999999999994</v>
      </c>
      <c r="AF968" s="5">
        <v>1</v>
      </c>
      <c r="AG968" s="31">
        <v>10902.2998046875</v>
      </c>
      <c r="AH968" s="31">
        <v>13137.68</v>
      </c>
    </row>
    <row r="969" spans="1:34" x14ac:dyDescent="0.3">
      <c r="A969" s="4">
        <v>720744100</v>
      </c>
      <c r="B969" s="3" t="s">
        <v>344</v>
      </c>
      <c r="C969" s="3" t="s">
        <v>1515</v>
      </c>
      <c r="D969" s="14">
        <v>83.073516845703125</v>
      </c>
      <c r="E969" s="14">
        <v>84.574821472167969</v>
      </c>
      <c r="F969" s="14">
        <v>81.602195739746094</v>
      </c>
      <c r="G969" s="14">
        <v>83.915412902832031</v>
      </c>
      <c r="H969" s="5">
        <v>219</v>
      </c>
      <c r="I969" s="15" t="s">
        <v>3980</v>
      </c>
      <c r="J969" s="15">
        <v>5</v>
      </c>
      <c r="K969" s="3" t="s">
        <v>3887</v>
      </c>
      <c r="L969" s="3" t="s">
        <v>3910</v>
      </c>
      <c r="M969" s="3" t="s">
        <v>3919</v>
      </c>
      <c r="N969" s="3" t="s">
        <v>3923</v>
      </c>
      <c r="O969" s="5">
        <v>119</v>
      </c>
      <c r="P969" s="17">
        <v>0.1747572869062424</v>
      </c>
      <c r="Q969" s="5">
        <v>119</v>
      </c>
      <c r="R969" s="17">
        <v>0.1747572869062424</v>
      </c>
      <c r="S969" s="5">
        <v>118</v>
      </c>
      <c r="T969" s="17">
        <v>6.8627454340457916E-2</v>
      </c>
      <c r="U969" s="5">
        <v>118</v>
      </c>
      <c r="V969" s="17">
        <v>6.8627454340457916E-2</v>
      </c>
      <c r="W969" s="17">
        <v>0.46600000000000003</v>
      </c>
      <c r="X969" s="17">
        <v>3.6999999999999998E-2</v>
      </c>
      <c r="Y969" s="17"/>
      <c r="Z969" s="17">
        <v>0.42</v>
      </c>
      <c r="AA969" s="17">
        <v>7.8E-2</v>
      </c>
      <c r="AB969" s="17">
        <v>0</v>
      </c>
      <c r="AC969" s="17"/>
      <c r="AD969" s="17">
        <v>0.114</v>
      </c>
      <c r="AE969" s="17">
        <v>0.76319999999999988</v>
      </c>
      <c r="AF969" s="5">
        <v>1</v>
      </c>
      <c r="AG969" s="31">
        <v>9142.6904296875</v>
      </c>
      <c r="AH969" s="31">
        <v>11980.35</v>
      </c>
    </row>
    <row r="970" spans="1:34" x14ac:dyDescent="0.3">
      <c r="A970" s="4">
        <v>720744120</v>
      </c>
      <c r="B970" s="3" t="s">
        <v>344</v>
      </c>
      <c r="C970" s="3" t="s">
        <v>1158</v>
      </c>
      <c r="D970" s="14">
        <v>102.0978927612305</v>
      </c>
      <c r="E970" s="14">
        <v>103.77150726318359</v>
      </c>
      <c r="F970" s="14">
        <v>99.826637268066406</v>
      </c>
      <c r="G970" s="14">
        <v>101.81406402587891</v>
      </c>
      <c r="H970" s="5">
        <v>140</v>
      </c>
      <c r="I970" s="15" t="s">
        <v>3980</v>
      </c>
      <c r="J970" s="15">
        <v>5</v>
      </c>
      <c r="K970" s="3" t="s">
        <v>3887</v>
      </c>
      <c r="L970" s="3" t="s">
        <v>3910</v>
      </c>
      <c r="M970" s="3" t="s">
        <v>3919</v>
      </c>
      <c r="N970" s="3" t="s">
        <v>3923</v>
      </c>
      <c r="O970" s="5">
        <v>66</v>
      </c>
      <c r="P970" s="17">
        <v>0.83333331346511841</v>
      </c>
      <c r="Q970" s="5">
        <v>66</v>
      </c>
      <c r="R970" s="17">
        <v>0.83333331346511841</v>
      </c>
      <c r="S970" s="5">
        <v>66</v>
      </c>
      <c r="T970" s="17">
        <v>0.79629629850387573</v>
      </c>
      <c r="U970" s="5">
        <v>66</v>
      </c>
      <c r="V970" s="17">
        <v>0.79629629850387573</v>
      </c>
      <c r="W970" s="17">
        <v>6.4000000000000001E-2</v>
      </c>
      <c r="X970" s="17">
        <v>3.5999999999999997E-2</v>
      </c>
      <c r="Y970" s="17"/>
      <c r="Z970" s="17">
        <v>0.879</v>
      </c>
      <c r="AA970" s="17"/>
      <c r="AB970" s="17">
        <v>2.0999999716877941E-2</v>
      </c>
      <c r="AC970" s="17"/>
      <c r="AD970" s="17">
        <v>0.114</v>
      </c>
      <c r="AE970" s="17">
        <v>0.59179999999999999</v>
      </c>
      <c r="AF970" s="5">
        <v>1</v>
      </c>
      <c r="AG970" s="31">
        <v>9637.099609375</v>
      </c>
      <c r="AH970" s="31">
        <v>12712.83</v>
      </c>
    </row>
    <row r="971" spans="1:34" x14ac:dyDescent="0.3">
      <c r="A971" s="4">
        <v>720744140</v>
      </c>
      <c r="B971" s="3" t="s">
        <v>344</v>
      </c>
      <c r="C971" s="3" t="s">
        <v>1516</v>
      </c>
      <c r="D971" s="14">
        <v>93.616012573242188</v>
      </c>
      <c r="E971" s="14">
        <v>95.089607238769531</v>
      </c>
      <c r="F971" s="14">
        <v>91.770965576171875</v>
      </c>
      <c r="G971" s="14">
        <v>97.897804260253906</v>
      </c>
      <c r="H971" s="5">
        <v>230</v>
      </c>
      <c r="I971" s="15" t="s">
        <v>3980</v>
      </c>
      <c r="J971" s="15">
        <v>5</v>
      </c>
      <c r="K971" s="3" t="s">
        <v>3887</v>
      </c>
      <c r="L971" s="3" t="s">
        <v>3910</v>
      </c>
      <c r="M971" s="3" t="s">
        <v>3919</v>
      </c>
      <c r="N971" s="3" t="s">
        <v>3923</v>
      </c>
      <c r="O971" s="5">
        <v>112</v>
      </c>
      <c r="P971" s="17">
        <v>0.3333333432674408</v>
      </c>
      <c r="Q971" s="5">
        <v>112</v>
      </c>
      <c r="R971" s="17">
        <v>0.3333333432674408</v>
      </c>
      <c r="S971" s="5">
        <v>112</v>
      </c>
      <c r="T971" s="17">
        <v>0.36036035418510443</v>
      </c>
      <c r="U971" s="5">
        <v>112</v>
      </c>
      <c r="V971" s="17">
        <v>0.36036035418510443</v>
      </c>
      <c r="W971" s="17">
        <v>0.27800000000000002</v>
      </c>
      <c r="X971" s="17">
        <v>2.5999999999999999E-2</v>
      </c>
      <c r="Y971" s="17"/>
      <c r="Z971" s="17">
        <v>0.66100000000000003</v>
      </c>
      <c r="AA971" s="17">
        <v>3.5000000000000003E-2</v>
      </c>
      <c r="AB971" s="17">
        <v>0</v>
      </c>
      <c r="AC971" s="17"/>
      <c r="AD971" s="17">
        <v>0.14299999999999999</v>
      </c>
      <c r="AE971" s="17">
        <v>0.47810000000000002</v>
      </c>
      <c r="AF971" s="5">
        <v>1</v>
      </c>
      <c r="AG971" s="31">
        <v>9753.9599609375</v>
      </c>
      <c r="AH971" s="31">
        <v>11965.48</v>
      </c>
    </row>
    <row r="972" spans="1:34" x14ac:dyDescent="0.3">
      <c r="A972" s="4">
        <v>130574020</v>
      </c>
      <c r="B972" s="3" t="s">
        <v>53</v>
      </c>
      <c r="C972" s="3" t="s">
        <v>697</v>
      </c>
      <c r="D972" s="14">
        <v>83.204177856445313</v>
      </c>
      <c r="E972" s="14">
        <v>85.3255615234375</v>
      </c>
      <c r="F972" s="14">
        <v>83.626678466796875</v>
      </c>
      <c r="G972" s="14">
        <v>84.927261352539063</v>
      </c>
      <c r="H972" s="5">
        <v>15</v>
      </c>
      <c r="I972" s="15" t="s">
        <v>3980</v>
      </c>
      <c r="J972" s="15">
        <v>8</v>
      </c>
      <c r="K972" s="3" t="s">
        <v>3869</v>
      </c>
      <c r="L972" s="3" t="s">
        <v>3912</v>
      </c>
      <c r="M972" s="3" t="s">
        <v>3917</v>
      </c>
      <c r="N972" s="3" t="s">
        <v>3921</v>
      </c>
      <c r="O972" s="5">
        <v>23</v>
      </c>
      <c r="P972" s="17">
        <v>0</v>
      </c>
      <c r="Q972" s="5">
        <v>13</v>
      </c>
      <c r="R972" s="17">
        <v>0</v>
      </c>
      <c r="S972" s="5">
        <v>23</v>
      </c>
      <c r="T972" s="17">
        <v>0.23076923191547391</v>
      </c>
      <c r="U972" s="5">
        <v>13</v>
      </c>
      <c r="V972" s="17">
        <v>0</v>
      </c>
      <c r="W972" s="17"/>
      <c r="X972" s="17"/>
      <c r="Y972" s="17"/>
      <c r="Z972" s="17">
        <v>1</v>
      </c>
      <c r="AA972" s="17"/>
      <c r="AB972" s="17">
        <v>0</v>
      </c>
      <c r="AC972" s="17"/>
      <c r="AD972" s="17">
        <v>0.46700000000000003</v>
      </c>
      <c r="AE972" s="17">
        <v>0.47099999999999997</v>
      </c>
      <c r="AF972" s="5">
        <v>0</v>
      </c>
      <c r="AG972" s="31">
        <v>17971.4609375</v>
      </c>
      <c r="AH972" s="31">
        <v>18740.63</v>
      </c>
    </row>
    <row r="973" spans="1:34" x14ac:dyDescent="0.3">
      <c r="A973" s="4">
        <v>810951050</v>
      </c>
      <c r="B973" s="3" t="s">
        <v>385</v>
      </c>
      <c r="C973" s="3" t="s">
        <v>1593</v>
      </c>
      <c r="D973" s="14">
        <v>80.152000427246094</v>
      </c>
      <c r="E973" s="14">
        <v>80.041175842285156</v>
      </c>
      <c r="F973" s="14">
        <v>80.979766845703125</v>
      </c>
      <c r="G973" s="14">
        <v>80.190040588378906</v>
      </c>
      <c r="H973" s="5">
        <v>212</v>
      </c>
      <c r="I973" s="15">
        <v>7</v>
      </c>
      <c r="J973" s="15">
        <v>12</v>
      </c>
      <c r="K973" s="3" t="s">
        <v>3868</v>
      </c>
      <c r="L973" s="3" t="s">
        <v>3913</v>
      </c>
      <c r="M973" s="3" t="s">
        <v>3916</v>
      </c>
      <c r="N973" s="3" t="s">
        <v>3923</v>
      </c>
      <c r="O973" s="5">
        <v>135</v>
      </c>
      <c r="P973" s="17">
        <v>0.31730768084526062</v>
      </c>
      <c r="Q973" s="5">
        <v>92</v>
      </c>
      <c r="R973" s="17">
        <v>0.27777779102325439</v>
      </c>
      <c r="S973" s="5">
        <v>134</v>
      </c>
      <c r="T973" s="17">
        <v>0.1458333283662796</v>
      </c>
      <c r="U973" s="5">
        <v>91</v>
      </c>
      <c r="V973" s="17">
        <v>0.1029411777853966</v>
      </c>
      <c r="W973" s="17">
        <v>2.8000000000000001E-2</v>
      </c>
      <c r="X973" s="17"/>
      <c r="Y973" s="17"/>
      <c r="Z973" s="17">
        <v>0.93400000000000005</v>
      </c>
      <c r="AA973" s="17"/>
      <c r="AB973" s="17">
        <v>3.7999998778104782E-2</v>
      </c>
      <c r="AC973" s="17"/>
      <c r="AD973" s="17">
        <v>0.14199999999999999</v>
      </c>
      <c r="AE973" s="17">
        <v>0.63100000000000001</v>
      </c>
      <c r="AF973" s="5">
        <v>0</v>
      </c>
      <c r="AG973" s="31">
        <v>9346.7099609375</v>
      </c>
      <c r="AH973" s="31">
        <v>9698.08</v>
      </c>
    </row>
    <row r="974" spans="1:34" x14ac:dyDescent="0.3">
      <c r="A974" s="4">
        <v>810954020</v>
      </c>
      <c r="B974" s="3" t="s">
        <v>385</v>
      </c>
      <c r="C974" s="3" t="s">
        <v>1594</v>
      </c>
      <c r="D974" s="14">
        <v>76.09130859375</v>
      </c>
      <c r="E974" s="14">
        <v>76.942153930664063</v>
      </c>
      <c r="F974" s="14">
        <v>81.342002868652344</v>
      </c>
      <c r="G974" s="14">
        <v>81.941925048828125</v>
      </c>
      <c r="H974" s="5">
        <v>177</v>
      </c>
      <c r="I974" s="15" t="s">
        <v>3981</v>
      </c>
      <c r="J974" s="15">
        <v>6</v>
      </c>
      <c r="K974" s="3" t="s">
        <v>3868</v>
      </c>
      <c r="L974" s="3" t="s">
        <v>3913</v>
      </c>
      <c r="M974" s="3" t="s">
        <v>3916</v>
      </c>
      <c r="N974" s="3" t="s">
        <v>3923</v>
      </c>
      <c r="O974" s="5">
        <v>149</v>
      </c>
      <c r="P974" s="17">
        <v>0.24509803950786591</v>
      </c>
      <c r="Q974" s="5">
        <v>110</v>
      </c>
      <c r="R974" s="17">
        <v>0.2028985470533371</v>
      </c>
      <c r="S974" s="5">
        <v>149</v>
      </c>
      <c r="T974" s="17">
        <v>0.1666666716337204</v>
      </c>
      <c r="U974" s="5">
        <v>110</v>
      </c>
      <c r="V974" s="17">
        <v>0.14492753148078921</v>
      </c>
      <c r="W974" s="17"/>
      <c r="X974" s="17"/>
      <c r="Y974" s="17"/>
      <c r="Z974" s="17">
        <v>0.94900000000000007</v>
      </c>
      <c r="AA974" s="17">
        <v>3.4000000000000002E-2</v>
      </c>
      <c r="AB974" s="17">
        <v>1.7000000923871991E-2</v>
      </c>
      <c r="AC974" s="17"/>
      <c r="AD974" s="17">
        <v>0.20899999999999999</v>
      </c>
      <c r="AE974" s="17">
        <v>0.65100000000000002</v>
      </c>
      <c r="AF974" s="5">
        <v>0</v>
      </c>
      <c r="AG974" s="31">
        <v>12004.490234375</v>
      </c>
      <c r="AH974" s="31">
        <v>12612.92</v>
      </c>
    </row>
    <row r="975" spans="1:34" x14ac:dyDescent="0.3">
      <c r="A975" s="4">
        <v>1051251050</v>
      </c>
      <c r="B975" s="3" t="s">
        <v>498</v>
      </c>
      <c r="C975" s="3" t="s">
        <v>1990</v>
      </c>
      <c r="D975" s="14">
        <v>89.039947509765625</v>
      </c>
      <c r="E975" s="14">
        <v>87.939125061035156</v>
      </c>
      <c r="F975" s="14">
        <v>86.139930725097656</v>
      </c>
      <c r="G975" s="14">
        <v>89.091880798339844</v>
      </c>
      <c r="H975" s="5">
        <v>33</v>
      </c>
      <c r="I975" s="15">
        <v>7</v>
      </c>
      <c r="J975" s="15">
        <v>12</v>
      </c>
      <c r="K975" s="3" t="s">
        <v>161</v>
      </c>
      <c r="L975" s="3" t="s">
        <v>3911</v>
      </c>
      <c r="M975" s="3" t="s">
        <v>3916</v>
      </c>
      <c r="N975" s="3" t="s">
        <v>3921</v>
      </c>
      <c r="O975" s="5">
        <v>28</v>
      </c>
      <c r="P975" s="17">
        <v>0.35294118523597717</v>
      </c>
      <c r="Q975" s="5">
        <v>12</v>
      </c>
      <c r="R975" s="17">
        <v>0</v>
      </c>
      <c r="S975" s="5">
        <v>28</v>
      </c>
      <c r="T975" s="17">
        <v>0</v>
      </c>
      <c r="U975" s="5">
        <v>12</v>
      </c>
      <c r="V975" s="17">
        <v>0</v>
      </c>
      <c r="W975" s="17"/>
      <c r="X975" s="17"/>
      <c r="Y975" s="17"/>
      <c r="Z975" s="17">
        <v>0.84799999999999998</v>
      </c>
      <c r="AA975" s="17"/>
      <c r="AB975" s="17">
        <v>0.1519999951124191</v>
      </c>
      <c r="AC975" s="17"/>
      <c r="AD975" s="17">
        <v>0.182</v>
      </c>
      <c r="AE975" s="17">
        <v>0.45500000000000002</v>
      </c>
      <c r="AF975" s="5">
        <v>0</v>
      </c>
      <c r="AG975" s="31">
        <v>20335.560546875</v>
      </c>
      <c r="AH975" s="31">
        <v>23520.58</v>
      </c>
    </row>
    <row r="976" spans="1:34" x14ac:dyDescent="0.3">
      <c r="A976" s="4">
        <v>1051254020</v>
      </c>
      <c r="B976" s="3" t="s">
        <v>498</v>
      </c>
      <c r="C976" s="3" t="s">
        <v>1991</v>
      </c>
      <c r="D976" s="14">
        <v>91.112762451171875</v>
      </c>
      <c r="E976" s="14">
        <v>88.322845458984375</v>
      </c>
      <c r="F976" s="14">
        <v>90.894607543945313</v>
      </c>
      <c r="G976" s="14">
        <v>90.92987060546875</v>
      </c>
      <c r="H976" s="5">
        <v>34</v>
      </c>
      <c r="I976" s="15" t="s">
        <v>3980</v>
      </c>
      <c r="J976" s="15">
        <v>6</v>
      </c>
      <c r="K976" s="3" t="s">
        <v>161</v>
      </c>
      <c r="L976" s="3" t="s">
        <v>3911</v>
      </c>
      <c r="M976" s="3" t="s">
        <v>3916</v>
      </c>
      <c r="N976" s="3" t="s">
        <v>3921</v>
      </c>
      <c r="O976" s="5">
        <v>28</v>
      </c>
      <c r="P976" s="17">
        <v>0.27272728085517878</v>
      </c>
      <c r="Q976" s="5">
        <v>11</v>
      </c>
      <c r="R976" s="17">
        <v>0</v>
      </c>
      <c r="S976" s="5">
        <v>28</v>
      </c>
      <c r="T976" s="17">
        <v>0.27272728085517878</v>
      </c>
      <c r="U976" s="5">
        <v>11</v>
      </c>
      <c r="V976" s="17">
        <v>0.1428571492433548</v>
      </c>
      <c r="W976" s="17"/>
      <c r="X976" s="17"/>
      <c r="Y976" s="17"/>
      <c r="Z976" s="17">
        <v>0.88200000000000001</v>
      </c>
      <c r="AA976" s="17"/>
      <c r="AB976" s="17">
        <v>0.1180000007152557</v>
      </c>
      <c r="AC976" s="17"/>
      <c r="AD976" s="17">
        <v>0.14699999999999999</v>
      </c>
      <c r="AE976" s="17">
        <v>0.54300000000000004</v>
      </c>
      <c r="AF976" s="5">
        <v>0</v>
      </c>
      <c r="AG976" s="31">
        <v>19000.380859375</v>
      </c>
      <c r="AH976" s="31">
        <v>20668.830000000002</v>
      </c>
    </row>
    <row r="977" spans="1:34" x14ac:dyDescent="0.3">
      <c r="A977" s="4">
        <v>1120993000</v>
      </c>
      <c r="B977" s="3" t="s">
        <v>525</v>
      </c>
      <c r="C977" s="3" t="s">
        <v>2038</v>
      </c>
      <c r="D977" s="14">
        <v>78.770042419433594</v>
      </c>
      <c r="E977" s="14">
        <v>80.010795593261719</v>
      </c>
      <c r="F977" s="14">
        <v>83.273323059082031</v>
      </c>
      <c r="G977" s="14">
        <v>83.9151611328125</v>
      </c>
      <c r="H977" s="5">
        <v>70</v>
      </c>
      <c r="I977" s="15">
        <v>6</v>
      </c>
      <c r="J977" s="15">
        <v>8</v>
      </c>
      <c r="K977" s="3" t="s">
        <v>3816</v>
      </c>
      <c r="L977" s="3" t="s">
        <v>3907</v>
      </c>
      <c r="M977" s="3" t="s">
        <v>3917</v>
      </c>
      <c r="N977" s="3" t="s">
        <v>3921</v>
      </c>
      <c r="O977" s="5">
        <v>125</v>
      </c>
      <c r="P977" s="17">
        <v>0.16393442451953891</v>
      </c>
      <c r="Q977" s="5">
        <v>88</v>
      </c>
      <c r="R977" s="17">
        <v>7.5000002980232239E-2</v>
      </c>
      <c r="S977" s="5">
        <v>124</v>
      </c>
      <c r="T977" s="17">
        <v>0.10000000149011611</v>
      </c>
      <c r="U977" s="5">
        <v>87</v>
      </c>
      <c r="V977" s="17">
        <v>5.128205195069313E-2</v>
      </c>
      <c r="W977" s="17"/>
      <c r="X977" s="17"/>
      <c r="Y977" s="17"/>
      <c r="Z977" s="17">
        <v>0.95700000000000007</v>
      </c>
      <c r="AA977" s="17"/>
      <c r="AB977" s="17">
        <v>4.3000001460313797E-2</v>
      </c>
      <c r="AC977" s="17"/>
      <c r="AD977" s="17">
        <v>0.214</v>
      </c>
      <c r="AE977" s="17">
        <v>0.65700000000000003</v>
      </c>
      <c r="AF977" s="5">
        <v>0</v>
      </c>
      <c r="AG977" s="31">
        <v>8400.8603515625</v>
      </c>
      <c r="AH977" s="31">
        <v>10137.41</v>
      </c>
    </row>
    <row r="978" spans="1:34" x14ac:dyDescent="0.3">
      <c r="A978" s="4">
        <v>1120994020</v>
      </c>
      <c r="B978" s="3" t="s">
        <v>525</v>
      </c>
      <c r="C978" s="3" t="s">
        <v>2039</v>
      </c>
      <c r="D978" s="14">
        <v>82.687149047851563</v>
      </c>
      <c r="E978" s="14">
        <v>82.001152038574219</v>
      </c>
      <c r="F978" s="14">
        <v>97.581733703613281</v>
      </c>
      <c r="G978" s="14">
        <v>95.658981323242188</v>
      </c>
      <c r="H978" s="5">
        <v>161</v>
      </c>
      <c r="I978" s="15" t="s">
        <v>3981</v>
      </c>
      <c r="J978" s="15">
        <v>5</v>
      </c>
      <c r="K978" s="3" t="s">
        <v>3816</v>
      </c>
      <c r="L978" s="3" t="s">
        <v>3907</v>
      </c>
      <c r="M978" s="3" t="s">
        <v>3917</v>
      </c>
      <c r="N978" s="3" t="s">
        <v>3921</v>
      </c>
      <c r="O978" s="5">
        <v>70</v>
      </c>
      <c r="P978" s="17">
        <v>0.20987653732299799</v>
      </c>
      <c r="Q978" s="5">
        <v>54</v>
      </c>
      <c r="R978" s="17">
        <v>0.14035087823867801</v>
      </c>
      <c r="S978" s="5">
        <v>70</v>
      </c>
      <c r="T978" s="17">
        <v>0.1111111119389534</v>
      </c>
      <c r="U978" s="5">
        <v>54</v>
      </c>
      <c r="V978" s="17">
        <v>7.0175439119338989E-2</v>
      </c>
      <c r="W978" s="17"/>
      <c r="X978" s="17"/>
      <c r="Y978" s="17"/>
      <c r="Z978" s="17">
        <v>0.96299999999999997</v>
      </c>
      <c r="AA978" s="17"/>
      <c r="AB978" s="17">
        <v>3.7000000476837158E-2</v>
      </c>
      <c r="AC978" s="17"/>
      <c r="AD978" s="17">
        <v>0.20499999999999999</v>
      </c>
      <c r="AE978" s="17">
        <v>0.66200000000000003</v>
      </c>
      <c r="AF978" s="5">
        <v>0</v>
      </c>
      <c r="AG978" s="31">
        <v>7470.75</v>
      </c>
      <c r="AH978" s="31">
        <v>8768.8700000000008</v>
      </c>
    </row>
    <row r="979" spans="1:34" x14ac:dyDescent="0.3">
      <c r="A979" s="4">
        <v>220893000</v>
      </c>
      <c r="B979" s="3" t="s">
        <v>96</v>
      </c>
      <c r="C979" s="3" t="s">
        <v>801</v>
      </c>
      <c r="D979" s="14">
        <v>86.733680725097656</v>
      </c>
      <c r="E979" s="14">
        <v>86.137306213378906</v>
      </c>
      <c r="F979" s="14">
        <v>98.131500244140625</v>
      </c>
      <c r="G979" s="14">
        <v>94.326408386230469</v>
      </c>
      <c r="H979" s="5">
        <v>985</v>
      </c>
      <c r="I979" s="15">
        <v>7</v>
      </c>
      <c r="J979" s="15">
        <v>8</v>
      </c>
      <c r="K979" s="3" t="s">
        <v>3810</v>
      </c>
      <c r="L979" s="3" t="s">
        <v>3907</v>
      </c>
      <c r="M979" s="3" t="s">
        <v>3917</v>
      </c>
      <c r="N979" s="3" t="s">
        <v>3921</v>
      </c>
      <c r="O979" s="5">
        <v>1793</v>
      </c>
      <c r="P979" s="17">
        <v>0.61858975887298584</v>
      </c>
      <c r="Q979" s="5">
        <v>661</v>
      </c>
      <c r="R979" s="17">
        <v>0.44891640543937678</v>
      </c>
      <c r="S979" s="5">
        <v>1780</v>
      </c>
      <c r="T979" s="17">
        <v>0.71182793378829956</v>
      </c>
      <c r="U979" s="5">
        <v>658</v>
      </c>
      <c r="V979" s="17">
        <v>0.54037266969680786</v>
      </c>
      <c r="W979" s="17">
        <v>1.0999999999999999E-2</v>
      </c>
      <c r="X979" s="17">
        <v>4.9000000000000002E-2</v>
      </c>
      <c r="Y979" s="17">
        <v>7.0000000000000001E-3</v>
      </c>
      <c r="Z979" s="17">
        <v>0.85699999999999998</v>
      </c>
      <c r="AA979" s="17">
        <v>7.3999999999999996E-2</v>
      </c>
      <c r="AB979" s="17">
        <v>2.000000094994903E-3</v>
      </c>
      <c r="AC979" s="17">
        <v>1.2999999999999999E-2</v>
      </c>
      <c r="AD979" s="17">
        <v>0.13400000000000001</v>
      </c>
      <c r="AE979" s="17">
        <v>0.26</v>
      </c>
      <c r="AF979" s="5">
        <v>0</v>
      </c>
      <c r="AG979" s="31">
        <v>8515.4404296875</v>
      </c>
      <c r="AH979" s="31">
        <v>9491.9500000000007</v>
      </c>
    </row>
    <row r="980" spans="1:34" x14ac:dyDescent="0.3">
      <c r="A980" s="4">
        <v>220894040</v>
      </c>
      <c r="B980" s="3" t="s">
        <v>96</v>
      </c>
      <c r="C980" s="3" t="s">
        <v>802</v>
      </c>
      <c r="D980" s="14">
        <v>99.510215759277344</v>
      </c>
      <c r="E980" s="14">
        <v>97.470008850097656</v>
      </c>
      <c r="F980" s="14">
        <v>91.653274536132813</v>
      </c>
      <c r="G980" s="14">
        <v>89.98980712890625</v>
      </c>
      <c r="H980" s="5">
        <v>429</v>
      </c>
      <c r="I980" s="15" t="s">
        <v>3981</v>
      </c>
      <c r="J980" s="15">
        <v>4</v>
      </c>
      <c r="K980" s="3" t="s">
        <v>3810</v>
      </c>
      <c r="L980" s="3" t="s">
        <v>3907</v>
      </c>
      <c r="M980" s="3" t="s">
        <v>3917</v>
      </c>
      <c r="N980" s="3" t="s">
        <v>3921</v>
      </c>
      <c r="O980" s="5">
        <v>74</v>
      </c>
      <c r="P980" s="17">
        <v>0.66433566808700562</v>
      </c>
      <c r="Q980" s="5">
        <v>42</v>
      </c>
      <c r="R980" s="17">
        <v>0.49056604504585272</v>
      </c>
      <c r="S980" s="5">
        <v>74</v>
      </c>
      <c r="T980" s="17">
        <v>0.71328669786453247</v>
      </c>
      <c r="U980" s="5">
        <v>42</v>
      </c>
      <c r="V980" s="17">
        <v>0.54716980457305908</v>
      </c>
      <c r="W980" s="17"/>
      <c r="X980" s="17">
        <v>9.2999999999999999E-2</v>
      </c>
      <c r="Y980" s="17">
        <v>1.9E-2</v>
      </c>
      <c r="Z980" s="17">
        <v>0.79</v>
      </c>
      <c r="AA980" s="17">
        <v>6.8000000000000005E-2</v>
      </c>
      <c r="AB980" s="17">
        <v>2.999999932944775E-2</v>
      </c>
      <c r="AC980" s="17">
        <v>5.6000000000000001E-2</v>
      </c>
      <c r="AD980" s="17">
        <v>0.121</v>
      </c>
      <c r="AE980" s="17">
        <v>0.34300000000000003</v>
      </c>
      <c r="AF980" s="5">
        <v>0</v>
      </c>
      <c r="AG980" s="31">
        <v>8460.419921875</v>
      </c>
      <c r="AH980" s="31">
        <v>9618.7900000000009</v>
      </c>
    </row>
    <row r="981" spans="1:34" x14ac:dyDescent="0.3">
      <c r="A981" s="4">
        <v>220894060</v>
      </c>
      <c r="B981" s="3" t="s">
        <v>96</v>
      </c>
      <c r="C981" s="3" t="s">
        <v>803</v>
      </c>
      <c r="D981" s="14">
        <v>84.589225769042969</v>
      </c>
      <c r="E981" s="14">
        <v>82.132789611816406</v>
      </c>
      <c r="F981" s="14">
        <v>86.486862182617188</v>
      </c>
      <c r="G981" s="14">
        <v>84.754791259765625</v>
      </c>
      <c r="H981" s="5">
        <v>385</v>
      </c>
      <c r="I981" s="15">
        <v>5</v>
      </c>
      <c r="J981" s="15">
        <v>6</v>
      </c>
      <c r="K981" s="3" t="s">
        <v>3810</v>
      </c>
      <c r="L981" s="3" t="s">
        <v>3907</v>
      </c>
      <c r="M981" s="3" t="s">
        <v>3917</v>
      </c>
      <c r="N981" s="3" t="s">
        <v>3921</v>
      </c>
      <c r="O981" s="5">
        <v>733</v>
      </c>
      <c r="P981" s="17">
        <v>0.64010989665985107</v>
      </c>
      <c r="Q981" s="5">
        <v>324</v>
      </c>
      <c r="R981" s="17">
        <v>0.48101267218589783</v>
      </c>
      <c r="S981" s="5">
        <v>733</v>
      </c>
      <c r="T981" s="17">
        <v>0.6071428656578064</v>
      </c>
      <c r="U981" s="5">
        <v>324</v>
      </c>
      <c r="V981" s="17">
        <v>0.42405062913894648</v>
      </c>
      <c r="W981" s="17">
        <v>2.1000000000000001E-2</v>
      </c>
      <c r="X981" s="17">
        <v>8.7999999999999995E-2</v>
      </c>
      <c r="Y981" s="17"/>
      <c r="Z981" s="17">
        <v>0.79500000000000004</v>
      </c>
      <c r="AA981" s="17">
        <v>8.1000000000000003E-2</v>
      </c>
      <c r="AB981" s="17">
        <v>1.6000000759959221E-2</v>
      </c>
      <c r="AC981" s="17">
        <v>5.1999999999999998E-2</v>
      </c>
      <c r="AD981" s="17">
        <v>0.153</v>
      </c>
      <c r="AE981" s="17">
        <v>0.30299999999999999</v>
      </c>
      <c r="AF981" s="5">
        <v>0</v>
      </c>
      <c r="AG981" s="31">
        <v>7609.60986328125</v>
      </c>
      <c r="AH981" s="31">
        <v>8478.73</v>
      </c>
    </row>
    <row r="982" spans="1:34" x14ac:dyDescent="0.3">
      <c r="A982" s="4">
        <v>220894070</v>
      </c>
      <c r="B982" s="3" t="s">
        <v>96</v>
      </c>
      <c r="C982" s="3" t="s">
        <v>804</v>
      </c>
      <c r="D982" s="14">
        <v>85.538414001464844</v>
      </c>
      <c r="E982" s="14">
        <v>86.99591064453125</v>
      </c>
      <c r="F982" s="14">
        <v>86.157508850097656</v>
      </c>
      <c r="G982" s="14">
        <v>87.227027893066406</v>
      </c>
      <c r="H982" s="5">
        <v>458</v>
      </c>
      <c r="I982" s="15" t="s">
        <v>3981</v>
      </c>
      <c r="J982" s="15">
        <v>4</v>
      </c>
      <c r="K982" s="3" t="s">
        <v>3810</v>
      </c>
      <c r="L982" s="3" t="s">
        <v>3907</v>
      </c>
      <c r="M982" s="3" t="s">
        <v>3917</v>
      </c>
      <c r="N982" s="3" t="s">
        <v>3921</v>
      </c>
      <c r="O982" s="5">
        <v>87</v>
      </c>
      <c r="P982" s="17">
        <v>0.75897437334060669</v>
      </c>
      <c r="Q982" s="5">
        <v>42</v>
      </c>
      <c r="R982" s="17">
        <v>0.55405408143997192</v>
      </c>
      <c r="S982" s="5">
        <v>87</v>
      </c>
      <c r="T982" s="17">
        <v>0.67692309617996216</v>
      </c>
      <c r="U982" s="5">
        <v>42</v>
      </c>
      <c r="V982" s="17">
        <v>0.48648649454116821</v>
      </c>
      <c r="W982" s="17"/>
      <c r="X982" s="17">
        <v>4.5999999999999999E-2</v>
      </c>
      <c r="Y982" s="17">
        <v>1.0999999999999999E-2</v>
      </c>
      <c r="Z982" s="17">
        <v>0.85399999999999998</v>
      </c>
      <c r="AA982" s="17">
        <v>7.9000000000000001E-2</v>
      </c>
      <c r="AB982" s="17">
        <v>1.099999994039536E-2</v>
      </c>
      <c r="AC982" s="17">
        <v>3.6999999999999998E-2</v>
      </c>
      <c r="AD982" s="17">
        <v>0.109</v>
      </c>
      <c r="AE982" s="17">
        <v>0.30199999999999999</v>
      </c>
      <c r="AF982" s="5">
        <v>0</v>
      </c>
      <c r="AG982" s="31">
        <v>9000.509765625</v>
      </c>
      <c r="AH982" s="31">
        <v>10089.18</v>
      </c>
    </row>
    <row r="983" spans="1:34" x14ac:dyDescent="0.3">
      <c r="A983" s="4">
        <v>220894080</v>
      </c>
      <c r="B983" s="3" t="s">
        <v>96</v>
      </c>
      <c r="C983" s="3" t="s">
        <v>805</v>
      </c>
      <c r="D983" s="14">
        <v>88.8807373046875</v>
      </c>
      <c r="E983" s="14">
        <v>86.574226379394531</v>
      </c>
      <c r="F983" s="14">
        <v>87.509315490722656</v>
      </c>
      <c r="G983" s="14">
        <v>85.52978515625</v>
      </c>
      <c r="H983" s="5">
        <v>622</v>
      </c>
      <c r="I983" s="15">
        <v>4</v>
      </c>
      <c r="J983" s="15">
        <v>6</v>
      </c>
      <c r="K983" s="3" t="s">
        <v>3810</v>
      </c>
      <c r="L983" s="3" t="s">
        <v>3907</v>
      </c>
      <c r="M983" s="3" t="s">
        <v>3917</v>
      </c>
      <c r="N983" s="3" t="s">
        <v>3921</v>
      </c>
      <c r="O983" s="5">
        <v>969</v>
      </c>
      <c r="P983" s="17">
        <v>0.61328792572021484</v>
      </c>
      <c r="Q983" s="5">
        <v>418</v>
      </c>
      <c r="R983" s="17">
        <v>0.42194092273712158</v>
      </c>
      <c r="S983" s="5">
        <v>968</v>
      </c>
      <c r="T983" s="17">
        <v>0.59625214338302612</v>
      </c>
      <c r="U983" s="5">
        <v>418</v>
      </c>
      <c r="V983" s="17">
        <v>0.39662447571754461</v>
      </c>
      <c r="W983" s="17">
        <v>1.4E-2</v>
      </c>
      <c r="X983" s="17">
        <v>4.4999999999999998E-2</v>
      </c>
      <c r="Y983" s="17">
        <v>8.0000000000000002E-3</v>
      </c>
      <c r="Z983" s="17">
        <v>0.85699999999999998</v>
      </c>
      <c r="AA983" s="17">
        <v>7.2000000000000008E-2</v>
      </c>
      <c r="AB983" s="17">
        <v>3.0000000260770321E-3</v>
      </c>
      <c r="AC983" s="17">
        <v>2.9000000000000001E-2</v>
      </c>
      <c r="AD983" s="17">
        <v>0.14299999999999999</v>
      </c>
      <c r="AE983" s="17">
        <v>0.28399999999999997</v>
      </c>
      <c r="AF983" s="5">
        <v>0</v>
      </c>
      <c r="AG983" s="31">
        <v>8055.02978515625</v>
      </c>
      <c r="AH983" s="31">
        <v>8967.7999999999993</v>
      </c>
    </row>
    <row r="984" spans="1:34" x14ac:dyDescent="0.3">
      <c r="A984" s="4">
        <v>220894090</v>
      </c>
      <c r="B984" s="3" t="s">
        <v>96</v>
      </c>
      <c r="C984" s="3" t="s">
        <v>806</v>
      </c>
      <c r="D984" s="14">
        <v>83.954933166503906</v>
      </c>
      <c r="E984" s="14">
        <v>83.118827819824219</v>
      </c>
      <c r="F984" s="14">
        <v>84.511489868164063</v>
      </c>
      <c r="G984" s="14">
        <v>83.466934204101563</v>
      </c>
      <c r="H984" s="5">
        <v>514</v>
      </c>
      <c r="I984" s="15" t="s">
        <v>3981</v>
      </c>
      <c r="J984" s="15">
        <v>4</v>
      </c>
      <c r="K984" s="3" t="s">
        <v>3810</v>
      </c>
      <c r="L984" s="3" t="s">
        <v>3907</v>
      </c>
      <c r="M984" s="3" t="s">
        <v>3917</v>
      </c>
      <c r="N984" s="3" t="s">
        <v>3921</v>
      </c>
      <c r="O984" s="5">
        <v>111</v>
      </c>
      <c r="P984" s="17">
        <v>0.6428571343421936</v>
      </c>
      <c r="Q984" s="5">
        <v>67</v>
      </c>
      <c r="R984" s="17">
        <v>0.45555555820465088</v>
      </c>
      <c r="S984" s="5">
        <v>111</v>
      </c>
      <c r="T984" s="17">
        <v>0.70879119634628296</v>
      </c>
      <c r="U984" s="5">
        <v>67</v>
      </c>
      <c r="V984" s="17">
        <v>0.60000002384185791</v>
      </c>
      <c r="W984" s="17">
        <v>1.9E-2</v>
      </c>
      <c r="X984" s="17">
        <v>5.8000000000000003E-2</v>
      </c>
      <c r="Y984" s="17">
        <v>1.4E-2</v>
      </c>
      <c r="Z984" s="17">
        <v>0.83299999999999996</v>
      </c>
      <c r="AA984" s="17">
        <v>7.5999999999999998E-2</v>
      </c>
      <c r="AB984" s="17">
        <v>0</v>
      </c>
      <c r="AC984" s="17">
        <v>4.4999999999999998E-2</v>
      </c>
      <c r="AD984" s="17">
        <v>9.9000000000000005E-2</v>
      </c>
      <c r="AE984" s="17">
        <v>0.40300000000000002</v>
      </c>
      <c r="AF984" s="5">
        <v>0</v>
      </c>
      <c r="AG984" s="31">
        <v>8197.98046875</v>
      </c>
      <c r="AH984" s="31">
        <v>9172.0300000000007</v>
      </c>
    </row>
    <row r="985" spans="1:34" x14ac:dyDescent="0.3">
      <c r="A985" s="4">
        <v>220894100</v>
      </c>
      <c r="B985" s="3" t="s">
        <v>96</v>
      </c>
      <c r="C985" s="3" t="s">
        <v>807</v>
      </c>
      <c r="D985" s="14">
        <v>87.645126342773438</v>
      </c>
      <c r="E985" s="14">
        <v>84.692939758300781</v>
      </c>
      <c r="F985" s="14">
        <v>90.181198120117188</v>
      </c>
      <c r="G985" s="14">
        <v>87.414070129394531</v>
      </c>
      <c r="H985" s="5">
        <v>484</v>
      </c>
      <c r="I985" s="15" t="s">
        <v>3981</v>
      </c>
      <c r="J985" s="15">
        <v>6</v>
      </c>
      <c r="K985" s="3" t="s">
        <v>3810</v>
      </c>
      <c r="L985" s="3" t="s">
        <v>3907</v>
      </c>
      <c r="M985" s="3" t="s">
        <v>3917</v>
      </c>
      <c r="N985" s="3" t="s">
        <v>3921</v>
      </c>
      <c r="O985" s="5">
        <v>352</v>
      </c>
      <c r="P985" s="17">
        <v>0.68421053886413574</v>
      </c>
      <c r="Q985" s="5">
        <v>99</v>
      </c>
      <c r="R985" s="17">
        <v>0.56790125370025635</v>
      </c>
      <c r="S985" s="5">
        <v>352</v>
      </c>
      <c r="T985" s="17">
        <v>0.6982455849647522</v>
      </c>
      <c r="U985" s="5">
        <v>99</v>
      </c>
      <c r="V985" s="17">
        <v>0.51851850748062134</v>
      </c>
      <c r="W985" s="17"/>
      <c r="X985" s="17">
        <v>4.4999999999999998E-2</v>
      </c>
      <c r="Y985" s="17">
        <v>1.2E-2</v>
      </c>
      <c r="Z985" s="17">
        <v>0.86599999999999999</v>
      </c>
      <c r="AA985" s="17">
        <v>7.2000000000000008E-2</v>
      </c>
      <c r="AB985" s="17">
        <v>4.0000001899898052E-3</v>
      </c>
      <c r="AC985" s="17">
        <v>1.2E-2</v>
      </c>
      <c r="AD985" s="17">
        <v>0.11600000000000001</v>
      </c>
      <c r="AE985" s="17">
        <v>0.188</v>
      </c>
      <c r="AF985" s="5">
        <v>0</v>
      </c>
      <c r="AG985" s="31">
        <v>8987.58984375</v>
      </c>
      <c r="AH985" s="31">
        <v>9823.3799999999992</v>
      </c>
    </row>
    <row r="986" spans="1:34" x14ac:dyDescent="0.3">
      <c r="A986" s="4">
        <v>741871050</v>
      </c>
      <c r="B986" s="3" t="s">
        <v>350</v>
      </c>
      <c r="C986" s="3" t="s">
        <v>1528</v>
      </c>
      <c r="D986" s="14">
        <v>81.311172485351563</v>
      </c>
      <c r="E986" s="14">
        <v>80.854331970214844</v>
      </c>
      <c r="F986" s="14">
        <v>86.972213745117188</v>
      </c>
      <c r="G986" s="14">
        <v>87.129867553710938</v>
      </c>
      <c r="H986" s="5">
        <v>94</v>
      </c>
      <c r="I986" s="15">
        <v>7</v>
      </c>
      <c r="J986" s="15">
        <v>12</v>
      </c>
      <c r="K986" s="3" t="s">
        <v>3824</v>
      </c>
      <c r="L986" s="3" t="s">
        <v>3912</v>
      </c>
      <c r="M986" s="3" t="s">
        <v>3916</v>
      </c>
      <c r="N986" s="3" t="s">
        <v>3921</v>
      </c>
      <c r="O986" s="5">
        <v>58</v>
      </c>
      <c r="P986" s="17">
        <v>0.38636362552642822</v>
      </c>
      <c r="Q986" s="5">
        <v>33</v>
      </c>
      <c r="R986" s="17">
        <v>0</v>
      </c>
      <c r="S986" s="5">
        <v>58</v>
      </c>
      <c r="T986" s="17">
        <v>0.44999998807907099</v>
      </c>
      <c r="U986" s="5">
        <v>33</v>
      </c>
      <c r="V986" s="17">
        <v>0</v>
      </c>
      <c r="W986" s="17"/>
      <c r="X986" s="17"/>
      <c r="Y986" s="17"/>
      <c r="Z986" s="17">
        <v>0.95700000000000007</v>
      </c>
      <c r="AA986" s="17"/>
      <c r="AB986" s="17">
        <v>4.3000001460313797E-2</v>
      </c>
      <c r="AC986" s="17"/>
      <c r="AD986" s="17">
        <v>0.14899999999999999</v>
      </c>
      <c r="AE986" s="17">
        <v>0.55800000000000005</v>
      </c>
      <c r="AF986" s="5">
        <v>0</v>
      </c>
      <c r="AG986" s="31">
        <v>12188.0302734375</v>
      </c>
      <c r="AH986" s="31">
        <v>13550.24</v>
      </c>
    </row>
    <row r="987" spans="1:34" x14ac:dyDescent="0.3">
      <c r="A987" s="4">
        <v>741874020</v>
      </c>
      <c r="B987" s="3" t="s">
        <v>350</v>
      </c>
      <c r="C987" s="3" t="s">
        <v>1529</v>
      </c>
      <c r="D987" s="14">
        <v>83.621566772460938</v>
      </c>
      <c r="E987" s="14">
        <v>84.075477600097656</v>
      </c>
      <c r="F987" s="14">
        <v>89.081443786621094</v>
      </c>
      <c r="G987" s="14">
        <v>89.320281982421875</v>
      </c>
      <c r="H987" s="5">
        <v>107</v>
      </c>
      <c r="I987" s="15" t="s">
        <v>3981</v>
      </c>
      <c r="J987" s="15">
        <v>6</v>
      </c>
      <c r="K987" s="3" t="s">
        <v>3824</v>
      </c>
      <c r="L987" s="3" t="s">
        <v>3912</v>
      </c>
      <c r="M987" s="3" t="s">
        <v>3916</v>
      </c>
      <c r="N987" s="3" t="s">
        <v>3921</v>
      </c>
      <c r="O987" s="5">
        <v>69</v>
      </c>
      <c r="P987" s="17">
        <v>0.40625</v>
      </c>
      <c r="Q987" s="5">
        <v>39</v>
      </c>
      <c r="R987" s="17">
        <v>0.35135135054588318</v>
      </c>
      <c r="S987" s="5">
        <v>69</v>
      </c>
      <c r="T987" s="17">
        <v>0.453125</v>
      </c>
      <c r="U987" s="5">
        <v>39</v>
      </c>
      <c r="V987" s="17">
        <v>0.35135135054588318</v>
      </c>
      <c r="W987" s="17"/>
      <c r="X987" s="17"/>
      <c r="Y987" s="17"/>
      <c r="Z987" s="17">
        <v>0.97199999999999998</v>
      </c>
      <c r="AA987" s="17"/>
      <c r="AB987" s="17">
        <v>2.8000000864267349E-2</v>
      </c>
      <c r="AC987" s="17"/>
      <c r="AD987" s="17">
        <v>7.4999999999999997E-2</v>
      </c>
      <c r="AE987" s="17">
        <v>0.56900000000000006</v>
      </c>
      <c r="AF987" s="5">
        <v>0</v>
      </c>
      <c r="AG987" s="31">
        <v>11850.6904296875</v>
      </c>
      <c r="AH987" s="31">
        <v>12640.85</v>
      </c>
    </row>
    <row r="988" spans="1:34" x14ac:dyDescent="0.3">
      <c r="A988" s="4">
        <v>171261050</v>
      </c>
      <c r="B988" s="3" t="s">
        <v>76</v>
      </c>
      <c r="C988" s="3" t="s">
        <v>751</v>
      </c>
      <c r="D988" s="14">
        <v>84.953292846679688</v>
      </c>
      <c r="E988" s="14">
        <v>84.048721313476563</v>
      </c>
      <c r="F988" s="14">
        <v>88.106582641601563</v>
      </c>
      <c r="G988" s="14">
        <v>88.74078369140625</v>
      </c>
      <c r="H988" s="5">
        <v>95</v>
      </c>
      <c r="I988" s="15">
        <v>6</v>
      </c>
      <c r="J988" s="15">
        <v>12</v>
      </c>
      <c r="K988" s="3" t="s">
        <v>3798</v>
      </c>
      <c r="L988" s="3" t="s">
        <v>3908</v>
      </c>
      <c r="M988" s="3" t="s">
        <v>3916</v>
      </c>
      <c r="N988" s="3" t="s">
        <v>3921</v>
      </c>
      <c r="O988" s="5">
        <v>71</v>
      </c>
      <c r="P988" s="17">
        <v>0.3695652186870575</v>
      </c>
      <c r="Q988" s="5">
        <v>34</v>
      </c>
      <c r="R988" s="17">
        <v>0.25</v>
      </c>
      <c r="S988" s="5">
        <v>71</v>
      </c>
      <c r="T988" s="17">
        <v>0.20000000298023221</v>
      </c>
      <c r="U988" s="5">
        <v>34</v>
      </c>
      <c r="V988" s="17">
        <v>0</v>
      </c>
      <c r="W988" s="17"/>
      <c r="X988" s="17"/>
      <c r="Y988" s="17"/>
      <c r="Z988" s="17">
        <v>0.96799999999999997</v>
      </c>
      <c r="AA988" s="17"/>
      <c r="AB988" s="17">
        <v>3.2000001519918442E-2</v>
      </c>
      <c r="AC988" s="17"/>
      <c r="AD988" s="17">
        <v>0.17899999999999999</v>
      </c>
      <c r="AE988" s="17">
        <v>0.40200000000000002</v>
      </c>
      <c r="AF988" s="5">
        <v>0</v>
      </c>
      <c r="AG988" s="31">
        <v>14835.419921875</v>
      </c>
      <c r="AH988" s="31">
        <v>15861.13</v>
      </c>
    </row>
    <row r="989" spans="1:34" x14ac:dyDescent="0.3">
      <c r="A989" s="4">
        <v>171264020</v>
      </c>
      <c r="B989" s="3" t="s">
        <v>76</v>
      </c>
      <c r="C989" s="3" t="s">
        <v>752</v>
      </c>
      <c r="D989" s="14">
        <v>80.440193176269531</v>
      </c>
      <c r="E989" s="14">
        <v>81.0062255859375</v>
      </c>
      <c r="F989" s="14">
        <v>86.873786926269531</v>
      </c>
      <c r="G989" s="14">
        <v>82.960746765136719</v>
      </c>
      <c r="H989" s="5">
        <v>56</v>
      </c>
      <c r="I989" s="15" t="s">
        <v>3981</v>
      </c>
      <c r="J989" s="15">
        <v>5</v>
      </c>
      <c r="K989" s="3" t="s">
        <v>3798</v>
      </c>
      <c r="L989" s="3" t="s">
        <v>3908</v>
      </c>
      <c r="M989" s="3" t="s">
        <v>3916</v>
      </c>
      <c r="N989" s="3" t="s">
        <v>3921</v>
      </c>
      <c r="O989" s="5">
        <v>37</v>
      </c>
      <c r="P989" s="17">
        <v>0.31034481525421143</v>
      </c>
      <c r="Q989" s="5">
        <v>16</v>
      </c>
      <c r="R989" s="17">
        <v>0</v>
      </c>
      <c r="S989" s="5">
        <v>37</v>
      </c>
      <c r="T989" s="17">
        <v>0</v>
      </c>
      <c r="U989" s="5">
        <v>16</v>
      </c>
      <c r="V989" s="17">
        <v>0.1176470592617989</v>
      </c>
      <c r="W989" s="17"/>
      <c r="X989" s="17"/>
      <c r="Y989" s="17"/>
      <c r="Z989" s="17">
        <v>0.96399999999999997</v>
      </c>
      <c r="AA989" s="17"/>
      <c r="AB989" s="17">
        <v>3.5999998450279243E-2</v>
      </c>
      <c r="AC989" s="17"/>
      <c r="AD989" s="17">
        <v>0.161</v>
      </c>
      <c r="AE989" s="17">
        <v>0.42599999999999999</v>
      </c>
      <c r="AF989" s="5">
        <v>0</v>
      </c>
      <c r="AG989" s="31">
        <v>18249.76953125</v>
      </c>
      <c r="AH989" s="31">
        <v>18859.71</v>
      </c>
    </row>
    <row r="990" spans="1:34" x14ac:dyDescent="0.3">
      <c r="A990" s="4">
        <v>961094010</v>
      </c>
      <c r="B990" s="3" t="s">
        <v>458</v>
      </c>
      <c r="C990" s="3" t="s">
        <v>1896</v>
      </c>
      <c r="D990" s="14">
        <v>72.886787414550781</v>
      </c>
      <c r="E990" s="14">
        <v>74.382293701171875</v>
      </c>
      <c r="F990" s="14">
        <v>75.24365234375</v>
      </c>
      <c r="G990" s="14">
        <v>74.3226318359375</v>
      </c>
      <c r="H990" s="5">
        <v>367</v>
      </c>
      <c r="I990" s="15">
        <v>1</v>
      </c>
      <c r="J990" s="15">
        <v>8</v>
      </c>
      <c r="K990" s="3" t="s">
        <v>3882</v>
      </c>
      <c r="L990" s="3" t="s">
        <v>3915</v>
      </c>
      <c r="M990" s="3" t="s">
        <v>3917</v>
      </c>
      <c r="N990" s="3" t="s">
        <v>3922</v>
      </c>
      <c r="O990" s="5">
        <v>336</v>
      </c>
      <c r="P990" s="17">
        <v>0.1022222191095352</v>
      </c>
      <c r="Q990" s="5">
        <v>336</v>
      </c>
      <c r="R990" s="17">
        <v>0.1022222191095352</v>
      </c>
      <c r="S990" s="5">
        <v>334</v>
      </c>
      <c r="T990" s="17">
        <v>3.6036036908626563E-2</v>
      </c>
      <c r="U990" s="5">
        <v>334</v>
      </c>
      <c r="V990" s="17">
        <v>3.6036036908626563E-2</v>
      </c>
      <c r="W990" s="17">
        <v>0.96499999999999997</v>
      </c>
      <c r="X990" s="17">
        <v>2.1999999999999999E-2</v>
      </c>
      <c r="Y990" s="17"/>
      <c r="Z990" s="17"/>
      <c r="AA990" s="17"/>
      <c r="AB990" s="17">
        <v>1.4000000432133669E-2</v>
      </c>
      <c r="AC990" s="17"/>
      <c r="AD990" s="17">
        <v>0.153</v>
      </c>
      <c r="AE990" s="17">
        <v>0.65549999999999997</v>
      </c>
      <c r="AF990" s="5">
        <v>1</v>
      </c>
      <c r="AG990" s="31">
        <v>10775.3798828125</v>
      </c>
      <c r="AH990" s="31">
        <v>12998.87</v>
      </c>
    </row>
    <row r="991" spans="1:34" x14ac:dyDescent="0.3">
      <c r="A991" s="4">
        <v>961094090</v>
      </c>
      <c r="B991" s="3" t="s">
        <v>458</v>
      </c>
      <c r="C991" s="3" t="s">
        <v>1897</v>
      </c>
      <c r="D991" s="14">
        <v>82.215110778808594</v>
      </c>
      <c r="E991" s="14">
        <v>83.073204040527344</v>
      </c>
      <c r="F991" s="14">
        <v>84.616416931152344</v>
      </c>
      <c r="G991" s="14">
        <v>85.375</v>
      </c>
      <c r="H991" s="5">
        <v>176</v>
      </c>
      <c r="I991" s="15">
        <v>1</v>
      </c>
      <c r="J991" s="15">
        <v>5</v>
      </c>
      <c r="K991" s="3" t="s">
        <v>3882</v>
      </c>
      <c r="L991" s="3" t="s">
        <v>3915</v>
      </c>
      <c r="M991" s="3" t="s">
        <v>3917</v>
      </c>
      <c r="N991" s="3" t="s">
        <v>3922</v>
      </c>
      <c r="O991" s="5">
        <v>24</v>
      </c>
      <c r="P991" s="17">
        <v>6.976744532585144E-2</v>
      </c>
      <c r="Q991" s="5">
        <v>24</v>
      </c>
      <c r="R991" s="17">
        <v>6.976744532585144E-2</v>
      </c>
      <c r="S991" s="5">
        <v>24</v>
      </c>
      <c r="T991" s="17">
        <v>3.488372266292572E-2</v>
      </c>
      <c r="U991" s="5">
        <v>24</v>
      </c>
      <c r="V991" s="17">
        <v>3.488372266292572E-2</v>
      </c>
      <c r="W991" s="17">
        <v>0.85199999999999998</v>
      </c>
      <c r="X991" s="17">
        <v>0.04</v>
      </c>
      <c r="Y991" s="17"/>
      <c r="Z991" s="17"/>
      <c r="AA991" s="17">
        <v>0.10199999999999999</v>
      </c>
      <c r="AB991" s="17">
        <v>6.0000000521540642E-3</v>
      </c>
      <c r="AC991" s="17">
        <v>0.04</v>
      </c>
      <c r="AD991" s="17">
        <v>0.14799999999999999</v>
      </c>
      <c r="AE991" s="17">
        <v>0.7853</v>
      </c>
      <c r="AF991" s="5">
        <v>1</v>
      </c>
      <c r="AG991" s="31">
        <v>13351.8603515625</v>
      </c>
      <c r="AH991" s="31">
        <v>16182.86</v>
      </c>
    </row>
    <row r="992" spans="1:34" x14ac:dyDescent="0.3">
      <c r="A992" s="4">
        <v>961094100</v>
      </c>
      <c r="B992" s="3" t="s">
        <v>458</v>
      </c>
      <c r="C992" s="3" t="s">
        <v>741</v>
      </c>
      <c r="D992" s="14">
        <v>88.243698120117188</v>
      </c>
      <c r="E992" s="14">
        <v>89.90594482421875</v>
      </c>
      <c r="F992" s="14">
        <v>82.825225830078125</v>
      </c>
      <c r="G992" s="14">
        <v>83.381858825683594</v>
      </c>
      <c r="H992" s="5">
        <v>304</v>
      </c>
      <c r="I992" s="15">
        <v>1</v>
      </c>
      <c r="J992" s="15">
        <v>8</v>
      </c>
      <c r="K992" s="3" t="s">
        <v>3882</v>
      </c>
      <c r="L992" s="3" t="s">
        <v>3915</v>
      </c>
      <c r="M992" s="3" t="s">
        <v>3917</v>
      </c>
      <c r="N992" s="3" t="s">
        <v>3922</v>
      </c>
      <c r="O992" s="5">
        <v>266</v>
      </c>
      <c r="P992" s="17">
        <v>0.21524663269519809</v>
      </c>
      <c r="Q992" s="5">
        <v>266</v>
      </c>
      <c r="R992" s="17">
        <v>0.21524663269519809</v>
      </c>
      <c r="S992" s="5">
        <v>266</v>
      </c>
      <c r="T992" s="17">
        <v>0.10313901305198669</v>
      </c>
      <c r="U992" s="5">
        <v>266</v>
      </c>
      <c r="V992" s="17">
        <v>0.10313901305198669</v>
      </c>
      <c r="W992" s="17">
        <v>0.94700000000000006</v>
      </c>
      <c r="X992" s="17"/>
      <c r="Y992" s="17"/>
      <c r="Z992" s="17"/>
      <c r="AA992" s="17">
        <v>3.5999999999999997E-2</v>
      </c>
      <c r="AB992" s="17">
        <v>1.6000000759959221E-2</v>
      </c>
      <c r="AC992" s="17">
        <v>0.03</v>
      </c>
      <c r="AD992" s="17">
        <v>0.16800000000000001</v>
      </c>
      <c r="AE992" s="17">
        <v>0.69379999999999997</v>
      </c>
      <c r="AF992" s="5">
        <v>1</v>
      </c>
      <c r="AG992" s="31">
        <v>11202.509765625</v>
      </c>
      <c r="AH992" s="31">
        <v>13704.51</v>
      </c>
    </row>
    <row r="993" spans="1:34" x14ac:dyDescent="0.3">
      <c r="A993" s="4">
        <v>961094145</v>
      </c>
      <c r="B993" s="3" t="s">
        <v>458</v>
      </c>
      <c r="C993" s="3" t="s">
        <v>1898</v>
      </c>
      <c r="D993" s="14">
        <v>81.887451171875</v>
      </c>
      <c r="E993" s="14">
        <v>83.556449890136719</v>
      </c>
      <c r="F993" s="14">
        <v>77.710212707519531</v>
      </c>
      <c r="G993" s="14">
        <v>79.428749084472656</v>
      </c>
      <c r="H993" s="5">
        <v>675</v>
      </c>
      <c r="I993" s="15">
        <v>1</v>
      </c>
      <c r="J993" s="15">
        <v>8</v>
      </c>
      <c r="K993" s="3" t="s">
        <v>3882</v>
      </c>
      <c r="L993" s="3" t="s">
        <v>3915</v>
      </c>
      <c r="M993" s="3" t="s">
        <v>3917</v>
      </c>
      <c r="N993" s="3" t="s">
        <v>3922</v>
      </c>
      <c r="O993" s="5">
        <v>663</v>
      </c>
      <c r="P993" s="17">
        <v>0.1002444997429848</v>
      </c>
      <c r="Q993" s="5">
        <v>663</v>
      </c>
      <c r="R993" s="17">
        <v>0.1002444997429848</v>
      </c>
      <c r="S993" s="5">
        <v>660</v>
      </c>
      <c r="T993" s="17">
        <v>1.2315270490944391E-2</v>
      </c>
      <c r="U993" s="5">
        <v>660</v>
      </c>
      <c r="V993" s="17">
        <v>1.2315270490944391E-2</v>
      </c>
      <c r="W993" s="17">
        <v>0.95000000000000007</v>
      </c>
      <c r="X993" s="17">
        <v>2.4E-2</v>
      </c>
      <c r="Y993" s="17"/>
      <c r="Z993" s="17">
        <v>1.2E-2</v>
      </c>
      <c r="AA993" s="17">
        <v>1.4999999999999999E-2</v>
      </c>
      <c r="AB993" s="17">
        <v>0</v>
      </c>
      <c r="AC993" s="17">
        <v>1.6E-2</v>
      </c>
      <c r="AD993" s="17">
        <v>0.15</v>
      </c>
      <c r="AE993" s="17">
        <v>0.80879999999999996</v>
      </c>
      <c r="AF993" s="5">
        <v>1</v>
      </c>
      <c r="AG993" s="31">
        <v>10398.4404296875</v>
      </c>
      <c r="AH993" s="31">
        <v>12679.18</v>
      </c>
    </row>
    <row r="994" spans="1:34" x14ac:dyDescent="0.3">
      <c r="A994" s="4">
        <v>961094160</v>
      </c>
      <c r="B994" s="3" t="s">
        <v>458</v>
      </c>
      <c r="C994" s="3" t="s">
        <v>1590</v>
      </c>
      <c r="D994" s="14">
        <v>78.23016357421875</v>
      </c>
      <c r="E994" s="14">
        <v>79.775741577148438</v>
      </c>
      <c r="F994" s="14">
        <v>80.650077819824219</v>
      </c>
      <c r="G994" s="14">
        <v>81.717628479003906</v>
      </c>
      <c r="H994" s="5">
        <v>339</v>
      </c>
      <c r="I994" s="15">
        <v>1</v>
      </c>
      <c r="J994" s="15">
        <v>8</v>
      </c>
      <c r="K994" s="3" t="s">
        <v>3882</v>
      </c>
      <c r="L994" s="3" t="s">
        <v>3915</v>
      </c>
      <c r="M994" s="3" t="s">
        <v>3917</v>
      </c>
      <c r="N994" s="3" t="s">
        <v>3922</v>
      </c>
      <c r="O994" s="5">
        <v>288</v>
      </c>
      <c r="P994" s="17">
        <v>0.1398305147886276</v>
      </c>
      <c r="Q994" s="5">
        <v>288</v>
      </c>
      <c r="R994" s="17">
        <v>0.1398305147886276</v>
      </c>
      <c r="S994" s="5">
        <v>289</v>
      </c>
      <c r="T994" s="17">
        <v>6.808510422706604E-2</v>
      </c>
      <c r="U994" s="5">
        <v>289</v>
      </c>
      <c r="V994" s="17">
        <v>6.808510422706604E-2</v>
      </c>
      <c r="W994" s="17">
        <v>0.84099999999999997</v>
      </c>
      <c r="X994" s="17">
        <v>0.08</v>
      </c>
      <c r="Y994" s="17"/>
      <c r="Z994" s="17">
        <v>3.5000000000000003E-2</v>
      </c>
      <c r="AA994" s="17">
        <v>4.1000000000000002E-2</v>
      </c>
      <c r="AB994" s="17">
        <v>3.0000000260770321E-3</v>
      </c>
      <c r="AC994" s="17">
        <v>5.6000000000000001E-2</v>
      </c>
      <c r="AD994" s="17">
        <v>0.13</v>
      </c>
      <c r="AE994" s="17">
        <v>0.67249999999999999</v>
      </c>
      <c r="AF994" s="5">
        <v>1</v>
      </c>
      <c r="AG994" s="31">
        <v>10991.01953125</v>
      </c>
      <c r="AH994" s="31">
        <v>13292.07</v>
      </c>
    </row>
    <row r="995" spans="1:34" x14ac:dyDescent="0.3">
      <c r="A995" s="4">
        <v>20893000</v>
      </c>
      <c r="B995" s="3" t="s">
        <v>5</v>
      </c>
      <c r="C995" s="3" t="s">
        <v>555</v>
      </c>
      <c r="D995" s="14">
        <v>80.503623962402344</v>
      </c>
      <c r="E995" s="14">
        <v>85.946014404296875</v>
      </c>
      <c r="F995" s="14">
        <v>79.965377807617188</v>
      </c>
      <c r="G995" s="14">
        <v>82.638320922851563</v>
      </c>
      <c r="H995" s="5">
        <v>66</v>
      </c>
      <c r="I995" s="15">
        <v>6</v>
      </c>
      <c r="J995" s="15">
        <v>8</v>
      </c>
      <c r="K995" s="3" t="s">
        <v>3811</v>
      </c>
      <c r="L995" s="3" t="s">
        <v>3912</v>
      </c>
      <c r="M995" s="3" t="s">
        <v>3916</v>
      </c>
      <c r="N995" s="3" t="s">
        <v>3921</v>
      </c>
      <c r="O995" s="5">
        <v>159</v>
      </c>
      <c r="P995" s="17">
        <v>0.4444444477558136</v>
      </c>
      <c r="Q995" s="5">
        <v>68</v>
      </c>
      <c r="R995" s="17">
        <v>0.31818181276321411</v>
      </c>
      <c r="S995" s="5">
        <v>159</v>
      </c>
      <c r="T995" s="17">
        <v>0.30158731341362</v>
      </c>
      <c r="U995" s="5">
        <v>68</v>
      </c>
      <c r="V995" s="17">
        <v>0.18181818723678589</v>
      </c>
      <c r="W995" s="17"/>
      <c r="X995" s="17"/>
      <c r="Y995" s="17"/>
      <c r="Z995" s="17">
        <v>0.98499999999999999</v>
      </c>
      <c r="AA995" s="17"/>
      <c r="AB995" s="17">
        <v>1.499999966472387E-2</v>
      </c>
      <c r="AC995" s="17"/>
      <c r="AD995" s="17">
        <v>0.16700000000000001</v>
      </c>
      <c r="AE995" s="17">
        <v>0.248</v>
      </c>
      <c r="AF995" s="5">
        <v>0</v>
      </c>
      <c r="AG995" s="31">
        <v>7126.27978515625</v>
      </c>
      <c r="AH995" s="31">
        <v>7863.74</v>
      </c>
    </row>
    <row r="996" spans="1:34" x14ac:dyDescent="0.3">
      <c r="A996" s="4">
        <v>20894020</v>
      </c>
      <c r="B996" s="3" t="s">
        <v>5</v>
      </c>
      <c r="C996" s="3" t="s">
        <v>556</v>
      </c>
      <c r="D996" s="14">
        <v>83.980766296386719</v>
      </c>
      <c r="E996" s="14">
        <v>83.263900756835938</v>
      </c>
      <c r="F996" s="14">
        <v>88.323776245117188</v>
      </c>
      <c r="G996" s="14">
        <v>88.352310180664063</v>
      </c>
      <c r="H996" s="5">
        <v>141</v>
      </c>
      <c r="I996" s="15" t="s">
        <v>3981</v>
      </c>
      <c r="J996" s="15">
        <v>5</v>
      </c>
      <c r="K996" s="3" t="s">
        <v>3811</v>
      </c>
      <c r="L996" s="3" t="s">
        <v>3912</v>
      </c>
      <c r="M996" s="3" t="s">
        <v>3916</v>
      </c>
      <c r="N996" s="3" t="s">
        <v>3921</v>
      </c>
      <c r="O996" s="5">
        <v>66</v>
      </c>
      <c r="P996" s="17">
        <v>0.58666664361953735</v>
      </c>
      <c r="Q996" s="5">
        <v>30</v>
      </c>
      <c r="R996" s="17">
        <v>0.25</v>
      </c>
      <c r="S996" s="5">
        <v>66</v>
      </c>
      <c r="T996" s="17">
        <v>0.66666668653488159</v>
      </c>
      <c r="U996" s="5">
        <v>30</v>
      </c>
      <c r="V996" s="17">
        <v>0.3333333432674408</v>
      </c>
      <c r="W996" s="17"/>
      <c r="X996" s="17"/>
      <c r="Y996" s="17"/>
      <c r="Z996" s="17">
        <v>0.99299999999999999</v>
      </c>
      <c r="AA996" s="17"/>
      <c r="AB996" s="17">
        <v>7.0000002160668373E-3</v>
      </c>
      <c r="AC996" s="17"/>
      <c r="AD996" s="17">
        <v>6.4000000000000001E-2</v>
      </c>
      <c r="AE996" s="17">
        <v>0.29199999999999998</v>
      </c>
      <c r="AF996" s="5">
        <v>0</v>
      </c>
      <c r="AG996" s="31">
        <v>11251.2001953125</v>
      </c>
      <c r="AH996" s="31">
        <v>13595.89</v>
      </c>
    </row>
    <row r="997" spans="1:34" x14ac:dyDescent="0.3">
      <c r="A997" s="4">
        <v>141263000</v>
      </c>
      <c r="B997" s="3" t="s">
        <v>59</v>
      </c>
      <c r="C997" s="3" t="s">
        <v>705</v>
      </c>
      <c r="D997" s="14">
        <v>81.77301025390625</v>
      </c>
      <c r="E997" s="14">
        <v>79.077522277832031</v>
      </c>
      <c r="F997" s="14">
        <v>90.160995483398438</v>
      </c>
      <c r="G997" s="14">
        <v>88.695335388183594</v>
      </c>
      <c r="H997" s="5">
        <v>266</v>
      </c>
      <c r="I997" s="15">
        <v>6</v>
      </c>
      <c r="J997" s="15">
        <v>8</v>
      </c>
      <c r="K997" s="3" t="s">
        <v>3864</v>
      </c>
      <c r="L997" s="3" t="s">
        <v>3909</v>
      </c>
      <c r="M997" s="3" t="s">
        <v>3917</v>
      </c>
      <c r="N997" s="3" t="s">
        <v>3921</v>
      </c>
      <c r="O997" s="5">
        <v>251</v>
      </c>
      <c r="P997" s="17">
        <v>0.32653060555458069</v>
      </c>
      <c r="Q997" s="5">
        <v>120</v>
      </c>
      <c r="R997" s="17">
        <v>0.20338982343673709</v>
      </c>
      <c r="S997" s="5">
        <v>251</v>
      </c>
      <c r="T997" s="17">
        <v>0.26938775181770319</v>
      </c>
      <c r="U997" s="5">
        <v>120</v>
      </c>
      <c r="V997" s="17">
        <v>0.16101695597171781</v>
      </c>
      <c r="W997" s="17"/>
      <c r="X997" s="17">
        <v>0.03</v>
      </c>
      <c r="Y997" s="17"/>
      <c r="Z997" s="17">
        <v>0.86799999999999999</v>
      </c>
      <c r="AA997" s="17">
        <v>6.4000000000000001E-2</v>
      </c>
      <c r="AB997" s="17">
        <v>3.7999998778104782E-2</v>
      </c>
      <c r="AC997" s="17"/>
      <c r="AD997" s="17">
        <v>0.16500000000000001</v>
      </c>
      <c r="AE997" s="17">
        <v>0.42</v>
      </c>
      <c r="AF997" s="5">
        <v>0</v>
      </c>
      <c r="AG997" s="31">
        <v>9544.6904296875</v>
      </c>
      <c r="AH997" s="31">
        <v>10168.74</v>
      </c>
    </row>
    <row r="998" spans="1:34" x14ac:dyDescent="0.3">
      <c r="A998" s="4">
        <v>141264040</v>
      </c>
      <c r="B998" s="3" t="s">
        <v>59</v>
      </c>
      <c r="C998" s="3" t="s">
        <v>706</v>
      </c>
      <c r="D998" s="14">
        <v>85.727775573730469</v>
      </c>
      <c r="E998" s="14">
        <v>87.8992919921875</v>
      </c>
      <c r="F998" s="14">
        <v>85.214752197265625</v>
      </c>
      <c r="G998" s="14">
        <v>83.63836669921875</v>
      </c>
      <c r="H998" s="5">
        <v>256</v>
      </c>
      <c r="I998" s="15" t="s">
        <v>3980</v>
      </c>
      <c r="J998" s="15">
        <v>5</v>
      </c>
      <c r="K998" s="3" t="s">
        <v>3864</v>
      </c>
      <c r="L998" s="3" t="s">
        <v>3909</v>
      </c>
      <c r="M998" s="3" t="s">
        <v>3917</v>
      </c>
      <c r="N998" s="3" t="s">
        <v>3921</v>
      </c>
      <c r="O998" s="5">
        <v>208</v>
      </c>
      <c r="P998" s="17">
        <v>0.44915252923965449</v>
      </c>
      <c r="Q998" s="5">
        <v>101</v>
      </c>
      <c r="R998" s="17">
        <v>0.2452830225229263</v>
      </c>
      <c r="S998" s="5">
        <v>208</v>
      </c>
      <c r="T998" s="17">
        <v>0.36440679430961609</v>
      </c>
      <c r="U998" s="5">
        <v>101</v>
      </c>
      <c r="V998" s="17">
        <v>0.22641509771347049</v>
      </c>
      <c r="W998" s="17"/>
      <c r="X998" s="17">
        <v>3.1E-2</v>
      </c>
      <c r="Y998" s="17"/>
      <c r="Z998" s="17">
        <v>0.86699999999999999</v>
      </c>
      <c r="AA998" s="17">
        <v>0.09</v>
      </c>
      <c r="AB998" s="17">
        <v>1.200000010430813E-2</v>
      </c>
      <c r="AC998" s="17"/>
      <c r="AD998" s="17">
        <v>0.106</v>
      </c>
      <c r="AE998" s="17">
        <v>0.45300000000000001</v>
      </c>
      <c r="AF998" s="5">
        <v>0</v>
      </c>
      <c r="AG998" s="31">
        <v>9485.9599609375</v>
      </c>
      <c r="AH998" s="31">
        <v>10326.049999999999</v>
      </c>
    </row>
    <row r="999" spans="1:34" x14ac:dyDescent="0.3">
      <c r="A999" s="4">
        <v>141264060</v>
      </c>
      <c r="B999" s="3" t="s">
        <v>59</v>
      </c>
      <c r="C999" s="3" t="s">
        <v>707</v>
      </c>
      <c r="D999" s="14">
        <v>84.40081787109375</v>
      </c>
      <c r="E999" s="14">
        <v>83.292236328125</v>
      </c>
      <c r="F999" s="14">
        <v>84.1790771484375</v>
      </c>
      <c r="G999" s="14">
        <v>84.976516723632813</v>
      </c>
      <c r="H999" s="5">
        <v>165</v>
      </c>
      <c r="I999" s="15" t="s">
        <v>3981</v>
      </c>
      <c r="J999" s="15">
        <v>5</v>
      </c>
      <c r="K999" s="3" t="s">
        <v>3864</v>
      </c>
      <c r="L999" s="3" t="s">
        <v>3909</v>
      </c>
      <c r="M999" s="3" t="s">
        <v>3917</v>
      </c>
      <c r="N999" s="3" t="s">
        <v>3921</v>
      </c>
      <c r="O999" s="5">
        <v>106</v>
      </c>
      <c r="P999" s="17">
        <v>0.36144578456878662</v>
      </c>
      <c r="Q999" s="5">
        <v>53</v>
      </c>
      <c r="R999" s="17">
        <v>0.2142857164144516</v>
      </c>
      <c r="S999" s="5">
        <v>105</v>
      </c>
      <c r="T999" s="17">
        <v>0.26506024599075317</v>
      </c>
      <c r="U999" s="5">
        <v>52</v>
      </c>
      <c r="V999" s="17">
        <v>0.190476194024086</v>
      </c>
      <c r="W999" s="17"/>
      <c r="X999" s="17"/>
      <c r="Y999" s="17"/>
      <c r="Z999" s="17">
        <v>0.90900000000000003</v>
      </c>
      <c r="AA999" s="17">
        <v>6.7000000000000004E-2</v>
      </c>
      <c r="AB999" s="17">
        <v>2.400000020861626E-2</v>
      </c>
      <c r="AC999" s="17"/>
      <c r="AD999" s="17">
        <v>0.19400000000000001</v>
      </c>
      <c r="AE999" s="17">
        <v>0.45600000000000002</v>
      </c>
      <c r="AF999" s="5">
        <v>0</v>
      </c>
      <c r="AG999" s="31">
        <v>9519.7001953125</v>
      </c>
      <c r="AH999" s="31">
        <v>9937.49</v>
      </c>
    </row>
    <row r="1000" spans="1:34" x14ac:dyDescent="0.3">
      <c r="A1000" s="4">
        <v>311181050</v>
      </c>
      <c r="B1000" s="3" t="s">
        <v>132</v>
      </c>
      <c r="C1000" s="3" t="s">
        <v>929</v>
      </c>
      <c r="D1000" s="14">
        <v>85.720832824707031</v>
      </c>
      <c r="E1000" s="14">
        <v>86.801185607910156</v>
      </c>
      <c r="F1000" s="14">
        <v>84.466827392578125</v>
      </c>
      <c r="G1000" s="14">
        <v>84.804862976074219</v>
      </c>
      <c r="H1000" s="5">
        <v>30</v>
      </c>
      <c r="I1000" s="15">
        <v>7</v>
      </c>
      <c r="J1000" s="15">
        <v>12</v>
      </c>
      <c r="K1000" s="3" t="s">
        <v>3842</v>
      </c>
      <c r="L1000" s="3" t="s">
        <v>3912</v>
      </c>
      <c r="M1000" s="3" t="s">
        <v>3916</v>
      </c>
      <c r="N1000" s="3" t="s">
        <v>3921</v>
      </c>
      <c r="O1000" s="5">
        <v>19</v>
      </c>
      <c r="P1000" s="17">
        <v>0</v>
      </c>
      <c r="Q1000" s="5">
        <v>19</v>
      </c>
      <c r="R1000" s="17">
        <v>0</v>
      </c>
      <c r="S1000" s="5">
        <v>19</v>
      </c>
      <c r="T1000" s="17">
        <v>0</v>
      </c>
      <c r="U1000" s="5">
        <v>19</v>
      </c>
      <c r="V1000" s="17">
        <v>0</v>
      </c>
      <c r="W1000" s="17"/>
      <c r="X1000" s="17"/>
      <c r="Y1000" s="17"/>
      <c r="Z1000" s="17">
        <v>1</v>
      </c>
      <c r="AA1000" s="17"/>
      <c r="AB1000" s="17">
        <v>0</v>
      </c>
      <c r="AC1000" s="17"/>
      <c r="AD1000" s="17">
        <v>0.23300000000000001</v>
      </c>
      <c r="AE1000" s="17">
        <v>0.5625</v>
      </c>
      <c r="AF1000" s="5">
        <v>1</v>
      </c>
      <c r="AG1000" s="31">
        <v>23035.029296875</v>
      </c>
      <c r="AH1000" s="31">
        <v>23650.21</v>
      </c>
    </row>
    <row r="1001" spans="1:34" x14ac:dyDescent="0.3">
      <c r="A1001" s="4">
        <v>311184020</v>
      </c>
      <c r="B1001" s="3" t="s">
        <v>132</v>
      </c>
      <c r="C1001" s="3" t="s">
        <v>930</v>
      </c>
      <c r="D1001" s="14">
        <v>89.108070373535156</v>
      </c>
      <c r="E1001" s="14">
        <v>90.259254455566406</v>
      </c>
      <c r="F1001" s="14">
        <v>86.738395690917969</v>
      </c>
      <c r="G1001" s="14">
        <v>86.202537536621094</v>
      </c>
      <c r="H1001" s="5">
        <v>17</v>
      </c>
      <c r="I1001" s="15" t="s">
        <v>3980</v>
      </c>
      <c r="J1001" s="15">
        <v>6</v>
      </c>
      <c r="K1001" s="3" t="s">
        <v>3842</v>
      </c>
      <c r="L1001" s="3" t="s">
        <v>3912</v>
      </c>
      <c r="M1001" s="3" t="s">
        <v>3916</v>
      </c>
      <c r="N1001" s="3" t="s">
        <v>3921</v>
      </c>
      <c r="O1001" s="5">
        <v>17</v>
      </c>
      <c r="P1001" s="17">
        <v>0</v>
      </c>
      <c r="Q1001" s="5">
        <v>17</v>
      </c>
      <c r="R1001" s="17">
        <v>0</v>
      </c>
      <c r="S1001" s="5">
        <v>17</v>
      </c>
      <c r="T1001" s="17">
        <v>0</v>
      </c>
      <c r="U1001" s="5">
        <v>17</v>
      </c>
      <c r="V1001" s="17">
        <v>0</v>
      </c>
      <c r="W1001" s="17"/>
      <c r="X1001" s="17"/>
      <c r="Y1001" s="17"/>
      <c r="Z1001" s="17">
        <v>1</v>
      </c>
      <c r="AA1001" s="17"/>
      <c r="AB1001" s="17">
        <v>0</v>
      </c>
      <c r="AC1001" s="17"/>
      <c r="AD1001" s="17">
        <v>0.35299999999999998</v>
      </c>
      <c r="AE1001" s="17">
        <v>0.68629999999999991</v>
      </c>
      <c r="AF1001" s="5">
        <v>1</v>
      </c>
      <c r="AG1001" s="31">
        <v>33100.6015625</v>
      </c>
      <c r="AH1001" s="31">
        <v>35630.01</v>
      </c>
    </row>
    <row r="1002" spans="1:34" x14ac:dyDescent="0.3">
      <c r="A1002" s="4">
        <v>410031050</v>
      </c>
      <c r="B1002" s="3" t="s">
        <v>184</v>
      </c>
      <c r="C1002" s="3" t="s">
        <v>1078</v>
      </c>
      <c r="D1002" s="14">
        <v>80.219291687011719</v>
      </c>
      <c r="E1002" s="14">
        <v>84.167686462402344</v>
      </c>
      <c r="F1002" s="14">
        <v>89.102653503417969</v>
      </c>
      <c r="G1002" s="14">
        <v>89.019889831542969</v>
      </c>
      <c r="H1002" s="5">
        <v>96</v>
      </c>
      <c r="I1002" s="15">
        <v>7</v>
      </c>
      <c r="J1002" s="15">
        <v>12</v>
      </c>
      <c r="K1002" s="3" t="s">
        <v>3826</v>
      </c>
      <c r="L1002" s="3" t="s">
        <v>3912</v>
      </c>
      <c r="M1002" s="3" t="s">
        <v>3917</v>
      </c>
      <c r="N1002" s="3" t="s">
        <v>3921</v>
      </c>
      <c r="O1002" s="5">
        <v>59</v>
      </c>
      <c r="P1002" s="17">
        <v>0.31818181276321411</v>
      </c>
      <c r="Q1002" s="5">
        <v>36</v>
      </c>
      <c r="R1002" s="17">
        <v>0.239999994635582</v>
      </c>
      <c r="S1002" s="5">
        <v>59</v>
      </c>
      <c r="T1002" s="17">
        <v>0.4761904776096344</v>
      </c>
      <c r="U1002" s="5">
        <v>36</v>
      </c>
      <c r="V1002" s="17">
        <v>0.54166668653488159</v>
      </c>
      <c r="W1002" s="17"/>
      <c r="X1002" s="17"/>
      <c r="Y1002" s="17"/>
      <c r="Z1002" s="17">
        <v>0.95800000000000007</v>
      </c>
      <c r="AA1002" s="17"/>
      <c r="AB1002" s="17">
        <v>4.1999999433755868E-2</v>
      </c>
      <c r="AC1002" s="17"/>
      <c r="AD1002" s="17">
        <v>0.13500000000000001</v>
      </c>
      <c r="AE1002" s="17">
        <v>0.40600000000000003</v>
      </c>
      <c r="AF1002" s="5">
        <v>0</v>
      </c>
      <c r="AG1002" s="31">
        <v>10711.9599609375</v>
      </c>
      <c r="AH1002" s="31">
        <v>13453.04</v>
      </c>
    </row>
    <row r="1003" spans="1:34" x14ac:dyDescent="0.3">
      <c r="A1003" s="4">
        <v>410034020</v>
      </c>
      <c r="B1003" s="3" t="s">
        <v>184</v>
      </c>
      <c r="C1003" s="3" t="s">
        <v>1079</v>
      </c>
      <c r="D1003" s="14">
        <v>94.013046264648438</v>
      </c>
      <c r="E1003" s="14">
        <v>91.65863037109375</v>
      </c>
      <c r="F1003" s="14">
        <v>95.617401123046875</v>
      </c>
      <c r="G1003" s="14">
        <v>90.716278076171875</v>
      </c>
      <c r="H1003" s="5">
        <v>103</v>
      </c>
      <c r="I1003" s="15" t="s">
        <v>3981</v>
      </c>
      <c r="J1003" s="15">
        <v>6</v>
      </c>
      <c r="K1003" s="3" t="s">
        <v>3826</v>
      </c>
      <c r="L1003" s="3" t="s">
        <v>3912</v>
      </c>
      <c r="M1003" s="3" t="s">
        <v>3917</v>
      </c>
      <c r="N1003" s="3" t="s">
        <v>3921</v>
      </c>
      <c r="O1003" s="5">
        <v>73</v>
      </c>
      <c r="P1003" s="17">
        <v>0.53333336114883423</v>
      </c>
      <c r="Q1003" s="5">
        <v>43</v>
      </c>
      <c r="R1003" s="17">
        <v>0.25</v>
      </c>
      <c r="S1003" s="5">
        <v>73</v>
      </c>
      <c r="T1003" s="17">
        <v>0.46666666865348821</v>
      </c>
      <c r="U1003" s="5">
        <v>43</v>
      </c>
      <c r="V1003" s="17">
        <v>0.28125</v>
      </c>
      <c r="W1003" s="17"/>
      <c r="X1003" s="17"/>
      <c r="Y1003" s="17"/>
      <c r="Z1003" s="17">
        <v>0.98099999999999998</v>
      </c>
      <c r="AA1003" s="17"/>
      <c r="AB1003" s="17">
        <v>1.8999999389052391E-2</v>
      </c>
      <c r="AC1003" s="17"/>
      <c r="AD1003" s="17">
        <v>9.7000000000000003E-2</v>
      </c>
      <c r="AE1003" s="17">
        <v>0.41299999999999998</v>
      </c>
      <c r="AF1003" s="5">
        <v>0</v>
      </c>
      <c r="AG1003" s="31">
        <v>10616.6796875</v>
      </c>
      <c r="AH1003" s="31">
        <v>11411.5</v>
      </c>
    </row>
    <row r="1004" spans="1:34" x14ac:dyDescent="0.3">
      <c r="A1004" s="4">
        <v>240933000</v>
      </c>
      <c r="B1004" s="3" t="s">
        <v>108</v>
      </c>
      <c r="C1004" s="3" t="s">
        <v>851</v>
      </c>
      <c r="D1004" s="14">
        <v>82.562507629394531</v>
      </c>
      <c r="E1004" s="14">
        <v>82.8126220703125</v>
      </c>
      <c r="F1004" s="14">
        <v>82.110588073730469</v>
      </c>
      <c r="G1004" s="14">
        <v>82.711540222167969</v>
      </c>
      <c r="H1004" s="5">
        <v>917</v>
      </c>
      <c r="I1004" s="15">
        <v>7</v>
      </c>
      <c r="J1004" s="15">
        <v>8</v>
      </c>
      <c r="K1004" s="3" t="s">
        <v>3836</v>
      </c>
      <c r="L1004" s="3" t="s">
        <v>3914</v>
      </c>
      <c r="M1004" s="3" t="s">
        <v>3919</v>
      </c>
      <c r="N1004" s="3" t="s">
        <v>3922</v>
      </c>
      <c r="O1004" s="5">
        <v>1509</v>
      </c>
      <c r="P1004" s="17">
        <v>0.49647390842437739</v>
      </c>
      <c r="Q1004" s="5">
        <v>867</v>
      </c>
      <c r="R1004" s="17">
        <v>0.37958115339279169</v>
      </c>
      <c r="S1004" s="5">
        <v>1511</v>
      </c>
      <c r="T1004" s="17">
        <v>0.35236769914627081</v>
      </c>
      <c r="U1004" s="5">
        <v>869</v>
      </c>
      <c r="V1004" s="17">
        <v>0.23237597942352289</v>
      </c>
      <c r="W1004" s="17">
        <v>0.14299999999999999</v>
      </c>
      <c r="X1004" s="17">
        <v>0.14199999999999999</v>
      </c>
      <c r="Y1004" s="17">
        <v>2.7E-2</v>
      </c>
      <c r="Z1004" s="17">
        <v>0.54400000000000004</v>
      </c>
      <c r="AA1004" s="17">
        <v>0.123</v>
      </c>
      <c r="AB1004" s="17">
        <v>2.0999999716877941E-2</v>
      </c>
      <c r="AC1004" s="17">
        <v>4.7E-2</v>
      </c>
      <c r="AD1004" s="17">
        <v>0.106</v>
      </c>
      <c r="AE1004" s="17">
        <v>0.36299999999999999</v>
      </c>
      <c r="AF1004" s="5">
        <v>0</v>
      </c>
      <c r="AG1004" s="31">
        <v>10526.150390625</v>
      </c>
      <c r="AH1004" s="31">
        <v>11486.39</v>
      </c>
    </row>
    <row r="1005" spans="1:34" x14ac:dyDescent="0.3">
      <c r="A1005" s="4">
        <v>240933100</v>
      </c>
      <c r="B1005" s="3" t="s">
        <v>108</v>
      </c>
      <c r="C1005" s="3" t="s">
        <v>852</v>
      </c>
      <c r="D1005" s="14">
        <v>83.097023010253906</v>
      </c>
      <c r="E1005" s="14">
        <v>83.040275573730469</v>
      </c>
      <c r="F1005" s="14">
        <v>82.435722351074219</v>
      </c>
      <c r="G1005" s="14">
        <v>82.191940307617188</v>
      </c>
      <c r="H1005" s="5">
        <v>662</v>
      </c>
      <c r="I1005" s="15">
        <v>6</v>
      </c>
      <c r="J1005" s="15">
        <v>6</v>
      </c>
      <c r="K1005" s="3" t="s">
        <v>3836</v>
      </c>
      <c r="L1005" s="3" t="s">
        <v>3914</v>
      </c>
      <c r="M1005" s="3" t="s">
        <v>3919</v>
      </c>
      <c r="N1005" s="3" t="s">
        <v>3922</v>
      </c>
      <c r="O1005" s="5">
        <v>1142</v>
      </c>
      <c r="P1005" s="17">
        <v>0.35272043943405151</v>
      </c>
      <c r="Q1005" s="5">
        <v>886</v>
      </c>
      <c r="R1005" s="17">
        <v>0.27543425559997559</v>
      </c>
      <c r="S1005" s="5">
        <v>1145</v>
      </c>
      <c r="T1005" s="17">
        <v>0.26966291666030878</v>
      </c>
      <c r="U1005" s="5">
        <v>894</v>
      </c>
      <c r="V1005" s="17">
        <v>0.19306930899620059</v>
      </c>
      <c r="W1005" s="17">
        <v>0.224</v>
      </c>
      <c r="X1005" s="17">
        <v>0.16800000000000001</v>
      </c>
      <c r="Y1005" s="17">
        <v>3.3000000000000002E-2</v>
      </c>
      <c r="Z1005" s="17">
        <v>0.42</v>
      </c>
      <c r="AA1005" s="17">
        <v>0.13400000000000001</v>
      </c>
      <c r="AB1005" s="17">
        <v>2.0999999716877941E-2</v>
      </c>
      <c r="AC1005" s="17">
        <v>7.3999999999999996E-2</v>
      </c>
      <c r="AD1005" s="17">
        <v>0.17100000000000001</v>
      </c>
      <c r="AE1005" s="17">
        <v>0.52600000000000002</v>
      </c>
      <c r="AF1005" s="5">
        <v>0</v>
      </c>
      <c r="AG1005" s="31">
        <v>10594.0400390625</v>
      </c>
      <c r="AH1005" s="31">
        <v>11542.59</v>
      </c>
    </row>
    <row r="1006" spans="1:34" x14ac:dyDescent="0.3">
      <c r="A1006" s="4">
        <v>240933150</v>
      </c>
      <c r="B1006" s="3" t="s">
        <v>108</v>
      </c>
      <c r="C1006" s="3" t="s">
        <v>853</v>
      </c>
      <c r="D1006" s="14">
        <v>78.151473999023438</v>
      </c>
      <c r="E1006" s="14">
        <v>78.745491027832031</v>
      </c>
      <c r="F1006" s="14">
        <v>79.272903442382813</v>
      </c>
      <c r="G1006" s="14">
        <v>80.410224914550781</v>
      </c>
      <c r="H1006" s="5">
        <v>693</v>
      </c>
      <c r="I1006" s="15">
        <v>7</v>
      </c>
      <c r="J1006" s="15">
        <v>8</v>
      </c>
      <c r="K1006" s="3" t="s">
        <v>3836</v>
      </c>
      <c r="L1006" s="3" t="s">
        <v>3914</v>
      </c>
      <c r="M1006" s="3" t="s">
        <v>3919</v>
      </c>
      <c r="N1006" s="3" t="s">
        <v>3922</v>
      </c>
      <c r="O1006" s="5">
        <v>1137</v>
      </c>
      <c r="P1006" s="17">
        <v>0.34398496150970459</v>
      </c>
      <c r="Q1006" s="5">
        <v>848</v>
      </c>
      <c r="R1006" s="17">
        <v>0.26373627781867981</v>
      </c>
      <c r="S1006" s="5">
        <v>1148</v>
      </c>
      <c r="T1006" s="17">
        <v>0.18933823704719541</v>
      </c>
      <c r="U1006" s="5">
        <v>857</v>
      </c>
      <c r="V1006" s="17">
        <v>0.1081081107258797</v>
      </c>
      <c r="W1006" s="17">
        <v>0.16500000000000001</v>
      </c>
      <c r="X1006" s="17">
        <v>0.20200000000000001</v>
      </c>
      <c r="Y1006" s="17">
        <v>2.5999999999999999E-2</v>
      </c>
      <c r="Z1006" s="17">
        <v>0.48199999999999998</v>
      </c>
      <c r="AA1006" s="17">
        <v>0.113</v>
      </c>
      <c r="AB1006" s="17">
        <v>1.30000002682209E-2</v>
      </c>
      <c r="AC1006" s="17">
        <v>3.7999999999999999E-2</v>
      </c>
      <c r="AD1006" s="17">
        <v>0.16200000000000001</v>
      </c>
      <c r="AE1006" s="17">
        <v>0.49299999999999999</v>
      </c>
      <c r="AF1006" s="5">
        <v>0</v>
      </c>
      <c r="AG1006" s="31">
        <v>11412.0595703125</v>
      </c>
      <c r="AH1006" s="31">
        <v>12373.17</v>
      </c>
    </row>
    <row r="1007" spans="1:34" x14ac:dyDescent="0.3">
      <c r="A1007" s="4">
        <v>240933160</v>
      </c>
      <c r="B1007" s="3" t="s">
        <v>108</v>
      </c>
      <c r="C1007" s="3" t="s">
        <v>854</v>
      </c>
      <c r="D1007" s="14">
        <v>84.062995910644531</v>
      </c>
      <c r="E1007" s="14">
        <v>82.959396362304688</v>
      </c>
      <c r="F1007" s="14">
        <v>80.727378845214844</v>
      </c>
      <c r="G1007" s="14">
        <v>79.171279907226563</v>
      </c>
      <c r="H1007" s="5">
        <v>916</v>
      </c>
      <c r="I1007" s="15">
        <v>6</v>
      </c>
      <c r="J1007" s="15">
        <v>6</v>
      </c>
      <c r="K1007" s="3" t="s">
        <v>3836</v>
      </c>
      <c r="L1007" s="3" t="s">
        <v>3914</v>
      </c>
      <c r="M1007" s="3" t="s">
        <v>3919</v>
      </c>
      <c r="N1007" s="3" t="s">
        <v>3922</v>
      </c>
      <c r="O1007" s="5">
        <v>1591</v>
      </c>
      <c r="P1007" s="17">
        <v>0.56847542524337769</v>
      </c>
      <c r="Q1007" s="5">
        <v>755</v>
      </c>
      <c r="R1007" s="17">
        <v>0.42191779613494867</v>
      </c>
      <c r="S1007" s="5">
        <v>1582</v>
      </c>
      <c r="T1007" s="17">
        <v>0.44186046719551092</v>
      </c>
      <c r="U1007" s="5">
        <v>753</v>
      </c>
      <c r="V1007" s="17">
        <v>0.24657534062862399</v>
      </c>
      <c r="W1007" s="17">
        <v>0.127</v>
      </c>
      <c r="X1007" s="17">
        <v>0.124</v>
      </c>
      <c r="Y1007" s="17">
        <v>2.4E-2</v>
      </c>
      <c r="Z1007" s="17">
        <v>0.60299999999999998</v>
      </c>
      <c r="AA1007" s="17">
        <v>0.104</v>
      </c>
      <c r="AB1007" s="17">
        <v>1.8999999389052391E-2</v>
      </c>
      <c r="AC1007" s="17">
        <v>1.9E-2</v>
      </c>
      <c r="AD1007" s="17">
        <v>0.122</v>
      </c>
      <c r="AE1007" s="17">
        <v>0.29399999999999998</v>
      </c>
      <c r="AF1007" s="5">
        <v>0</v>
      </c>
      <c r="AG1007" s="31">
        <v>10313.5</v>
      </c>
      <c r="AH1007" s="31">
        <v>11276.95</v>
      </c>
    </row>
    <row r="1008" spans="1:34" x14ac:dyDescent="0.3">
      <c r="A1008" s="4">
        <v>240933180</v>
      </c>
      <c r="B1008" s="3" t="s">
        <v>108</v>
      </c>
      <c r="C1008" s="3" t="s">
        <v>855</v>
      </c>
      <c r="D1008" s="14">
        <v>78.2572021484375</v>
      </c>
      <c r="E1008" s="14">
        <v>81.366607666015625</v>
      </c>
      <c r="F1008" s="14">
        <v>83.964096069335938</v>
      </c>
      <c r="G1008" s="14">
        <v>81.508193969726563</v>
      </c>
      <c r="H1008" s="5">
        <v>995</v>
      </c>
      <c r="I1008" s="15">
        <v>7</v>
      </c>
      <c r="J1008" s="15">
        <v>8</v>
      </c>
      <c r="K1008" s="3" t="s">
        <v>3836</v>
      </c>
      <c r="L1008" s="3" t="s">
        <v>3914</v>
      </c>
      <c r="M1008" s="3" t="s">
        <v>3919</v>
      </c>
      <c r="N1008" s="3" t="s">
        <v>3922</v>
      </c>
      <c r="O1008" s="5">
        <v>1591</v>
      </c>
      <c r="P1008" s="17">
        <v>0.54132711887359619</v>
      </c>
      <c r="Q1008" s="5">
        <v>561</v>
      </c>
      <c r="R1008" s="17">
        <v>0.38741722702980042</v>
      </c>
      <c r="S1008" s="5">
        <v>1600</v>
      </c>
      <c r="T1008" s="17">
        <v>0.47537228465080261</v>
      </c>
      <c r="U1008" s="5">
        <v>563</v>
      </c>
      <c r="V1008" s="17">
        <v>0.26644736528396612</v>
      </c>
      <c r="W1008" s="17">
        <v>9.0999999999999998E-2</v>
      </c>
      <c r="X1008" s="17">
        <v>0.108</v>
      </c>
      <c r="Y1008" s="17">
        <v>2.5000000000000001E-2</v>
      </c>
      <c r="Z1008" s="17">
        <v>0.67400000000000004</v>
      </c>
      <c r="AA1008" s="17">
        <v>9.5000000000000001E-2</v>
      </c>
      <c r="AB1008" s="17">
        <v>6.0000000521540642E-3</v>
      </c>
      <c r="AC1008" s="17">
        <v>6.0000000000000001E-3</v>
      </c>
      <c r="AD1008" s="17">
        <v>8.5000000000000006E-2</v>
      </c>
      <c r="AE1008" s="17">
        <v>0.184</v>
      </c>
      <c r="AF1008" s="5">
        <v>0</v>
      </c>
      <c r="AG1008" s="31">
        <v>10497.6796875</v>
      </c>
      <c r="AH1008" s="31">
        <v>11445.18</v>
      </c>
    </row>
    <row r="1009" spans="1:34" x14ac:dyDescent="0.3">
      <c r="A1009" s="4">
        <v>240933200</v>
      </c>
      <c r="B1009" s="3" t="s">
        <v>108</v>
      </c>
      <c r="C1009" s="3" t="s">
        <v>856</v>
      </c>
      <c r="D1009" s="14">
        <v>85.316970825195313</v>
      </c>
      <c r="E1009" s="14">
        <v>84.902191162109375</v>
      </c>
      <c r="F1009" s="14">
        <v>82.487319946289063</v>
      </c>
      <c r="G1009" s="14">
        <v>84.071319580078125</v>
      </c>
      <c r="H1009" s="5">
        <v>684</v>
      </c>
      <c r="I1009" s="15">
        <v>7</v>
      </c>
      <c r="J1009" s="15">
        <v>8</v>
      </c>
      <c r="K1009" s="3" t="s">
        <v>3836</v>
      </c>
      <c r="L1009" s="3" t="s">
        <v>3914</v>
      </c>
      <c r="M1009" s="3" t="s">
        <v>3919</v>
      </c>
      <c r="N1009" s="3" t="s">
        <v>3922</v>
      </c>
      <c r="O1009" s="5">
        <v>1041</v>
      </c>
      <c r="P1009" s="17">
        <v>0.37451738119125372</v>
      </c>
      <c r="Q1009" s="5">
        <v>806</v>
      </c>
      <c r="R1009" s="17">
        <v>0.30203044414520258</v>
      </c>
      <c r="S1009" s="5">
        <v>1051</v>
      </c>
      <c r="T1009" s="17">
        <v>0.2557252049446106</v>
      </c>
      <c r="U1009" s="5">
        <v>820</v>
      </c>
      <c r="V1009" s="17">
        <v>0.18796992301940921</v>
      </c>
      <c r="W1009" s="17">
        <v>0.22800000000000001</v>
      </c>
      <c r="X1009" s="17">
        <v>0.183</v>
      </c>
      <c r="Y1009" s="17">
        <v>6.9000000000000006E-2</v>
      </c>
      <c r="Z1009" s="17">
        <v>0.38200000000000001</v>
      </c>
      <c r="AA1009" s="17">
        <v>0.11</v>
      </c>
      <c r="AB1009" s="17">
        <v>2.899999916553497E-2</v>
      </c>
      <c r="AC1009" s="17">
        <v>9.8000000000000004E-2</v>
      </c>
      <c r="AD1009" s="17">
        <v>0.127</v>
      </c>
      <c r="AE1009" s="17">
        <v>0.56300000000000006</v>
      </c>
      <c r="AF1009" s="5">
        <v>0</v>
      </c>
      <c r="AG1009" s="31">
        <v>11708.1396484375</v>
      </c>
      <c r="AH1009" s="31">
        <v>12678.28</v>
      </c>
    </row>
    <row r="1010" spans="1:34" x14ac:dyDescent="0.3">
      <c r="A1010" s="4">
        <v>240934020</v>
      </c>
      <c r="B1010" s="3" t="s">
        <v>108</v>
      </c>
      <c r="C1010" s="3" t="s">
        <v>857</v>
      </c>
      <c r="D1010" s="14">
        <v>88.20819091796875</v>
      </c>
      <c r="E1010" s="14">
        <v>84.592987060546875</v>
      </c>
      <c r="F1010" s="14">
        <v>92.765945434570313</v>
      </c>
      <c r="G1010" s="14">
        <v>86.240631103515625</v>
      </c>
      <c r="H1010" s="5">
        <v>335</v>
      </c>
      <c r="I1010" s="15" t="s">
        <v>3980</v>
      </c>
      <c r="J1010" s="15">
        <v>5</v>
      </c>
      <c r="K1010" s="3" t="s">
        <v>3836</v>
      </c>
      <c r="L1010" s="3" t="s">
        <v>3914</v>
      </c>
      <c r="M1010" s="3" t="s">
        <v>3919</v>
      </c>
      <c r="N1010" s="3" t="s">
        <v>3922</v>
      </c>
      <c r="O1010" s="5">
        <v>140</v>
      </c>
      <c r="P1010" s="17">
        <v>0.73469388484954834</v>
      </c>
      <c r="Q1010" s="5">
        <v>58</v>
      </c>
      <c r="R1010" s="17">
        <v>0.50877195596694946</v>
      </c>
      <c r="S1010" s="5">
        <v>138</v>
      </c>
      <c r="T1010" s="17">
        <v>0.70344829559326172</v>
      </c>
      <c r="U1010" s="5">
        <v>57</v>
      </c>
      <c r="V1010" s="17">
        <v>0.5</v>
      </c>
      <c r="W1010" s="17">
        <v>7.2000000000000008E-2</v>
      </c>
      <c r="X1010" s="17">
        <v>0.09</v>
      </c>
      <c r="Y1010" s="17"/>
      <c r="Z1010" s="17">
        <v>0.72499999999999998</v>
      </c>
      <c r="AA1010" s="17">
        <v>0.104</v>
      </c>
      <c r="AB1010" s="17">
        <v>8.999999612569809E-3</v>
      </c>
      <c r="AC1010" s="17"/>
      <c r="AD1010" s="17">
        <v>9.6000000000000002E-2</v>
      </c>
      <c r="AE1010" s="17">
        <v>0.23699999999999999</v>
      </c>
      <c r="AF1010" s="5">
        <v>0</v>
      </c>
      <c r="AG1010" s="31">
        <v>11170.3798828125</v>
      </c>
      <c r="AH1010" s="31">
        <v>12177.82</v>
      </c>
    </row>
    <row r="1011" spans="1:34" x14ac:dyDescent="0.3">
      <c r="A1011" s="4">
        <v>240934040</v>
      </c>
      <c r="B1011" s="3" t="s">
        <v>108</v>
      </c>
      <c r="C1011" s="3" t="s">
        <v>858</v>
      </c>
      <c r="D1011" s="14">
        <v>87.747756958007813</v>
      </c>
      <c r="E1011" s="14">
        <v>85.007011413574219</v>
      </c>
      <c r="F1011" s="14">
        <v>92.158866882324219</v>
      </c>
      <c r="G1011" s="14">
        <v>88.055160522460938</v>
      </c>
      <c r="H1011" s="5">
        <v>674</v>
      </c>
      <c r="I1011" s="15" t="s">
        <v>3980</v>
      </c>
      <c r="J1011" s="15">
        <v>5</v>
      </c>
      <c r="K1011" s="3" t="s">
        <v>3836</v>
      </c>
      <c r="L1011" s="3" t="s">
        <v>3914</v>
      </c>
      <c r="M1011" s="3" t="s">
        <v>3919</v>
      </c>
      <c r="N1011" s="3" t="s">
        <v>3922</v>
      </c>
      <c r="O1011" s="5">
        <v>329</v>
      </c>
      <c r="P1011" s="17">
        <v>0.69278997182846069</v>
      </c>
      <c r="Q1011" s="5">
        <v>123</v>
      </c>
      <c r="R1011" s="17">
        <v>0.45762711763381958</v>
      </c>
      <c r="S1011" s="5">
        <v>330</v>
      </c>
      <c r="T1011" s="17">
        <v>0.66144198179244995</v>
      </c>
      <c r="U1011" s="5">
        <v>124</v>
      </c>
      <c r="V1011" s="17">
        <v>0.44915252923965449</v>
      </c>
      <c r="W1011" s="17">
        <v>0.11899999999999999</v>
      </c>
      <c r="X1011" s="17">
        <v>0.107</v>
      </c>
      <c r="Y1011" s="17">
        <v>4.2999999999999997E-2</v>
      </c>
      <c r="Z1011" s="17">
        <v>0.65</v>
      </c>
      <c r="AA1011" s="17">
        <v>7.0000000000000007E-2</v>
      </c>
      <c r="AB1011" s="17">
        <v>1.200000010430813E-2</v>
      </c>
      <c r="AC1011" s="17">
        <v>0.105</v>
      </c>
      <c r="AD1011" s="17">
        <v>0.08</v>
      </c>
      <c r="AE1011" s="17">
        <v>0.14899999999999999</v>
      </c>
      <c r="AF1011" s="5">
        <v>0</v>
      </c>
      <c r="AG1011" s="31">
        <v>10710.58984375</v>
      </c>
      <c r="AH1011" s="31">
        <v>11726.17</v>
      </c>
    </row>
    <row r="1012" spans="1:34" x14ac:dyDescent="0.3">
      <c r="A1012" s="4">
        <v>240934060</v>
      </c>
      <c r="B1012" s="3" t="s">
        <v>108</v>
      </c>
      <c r="C1012" s="3" t="s">
        <v>859</v>
      </c>
      <c r="D1012" s="14">
        <v>80.575958251953125</v>
      </c>
      <c r="E1012" s="14">
        <v>78.782196044921875</v>
      </c>
      <c r="F1012" s="14">
        <v>80.969535827636719</v>
      </c>
      <c r="G1012" s="14">
        <v>80.017730712890625</v>
      </c>
      <c r="H1012" s="5">
        <v>327</v>
      </c>
      <c r="I1012" s="15" t="s">
        <v>3981</v>
      </c>
      <c r="J1012" s="15">
        <v>5</v>
      </c>
      <c r="K1012" s="3" t="s">
        <v>3836</v>
      </c>
      <c r="L1012" s="3" t="s">
        <v>3914</v>
      </c>
      <c r="M1012" s="3" t="s">
        <v>3919</v>
      </c>
      <c r="N1012" s="3" t="s">
        <v>3922</v>
      </c>
      <c r="O1012" s="5">
        <v>134</v>
      </c>
      <c r="P1012" s="17">
        <v>0.53846156597137451</v>
      </c>
      <c r="Q1012" s="5">
        <v>71</v>
      </c>
      <c r="R1012" s="17">
        <v>0.38961037993431091</v>
      </c>
      <c r="S1012" s="5">
        <v>134</v>
      </c>
      <c r="T1012" s="17">
        <v>0.43076923489570618</v>
      </c>
      <c r="U1012" s="5">
        <v>71</v>
      </c>
      <c r="V1012" s="17">
        <v>0.31168830394744867</v>
      </c>
      <c r="W1012" s="17">
        <v>0.17399999999999999</v>
      </c>
      <c r="X1012" s="17">
        <v>0.16500000000000001</v>
      </c>
      <c r="Y1012" s="17">
        <v>2.4E-2</v>
      </c>
      <c r="Z1012" s="17">
        <v>0.54100000000000004</v>
      </c>
      <c r="AA1012" s="17">
        <v>8.8999999999999996E-2</v>
      </c>
      <c r="AB1012" s="17">
        <v>6.0000000521540642E-3</v>
      </c>
      <c r="AC1012" s="17">
        <v>0.113</v>
      </c>
      <c r="AD1012" s="17">
        <v>8.8999999999999996E-2</v>
      </c>
      <c r="AE1012" s="17">
        <v>0.33</v>
      </c>
      <c r="AF1012" s="5">
        <v>0</v>
      </c>
      <c r="AG1012" s="31">
        <v>11519.7802734375</v>
      </c>
      <c r="AH1012" s="31">
        <v>12519.03</v>
      </c>
    </row>
    <row r="1013" spans="1:34" x14ac:dyDescent="0.3">
      <c r="A1013" s="4">
        <v>240934080</v>
      </c>
      <c r="B1013" s="3" t="s">
        <v>108</v>
      </c>
      <c r="C1013" s="3" t="s">
        <v>860</v>
      </c>
      <c r="D1013" s="14">
        <v>83.036277770996094</v>
      </c>
      <c r="E1013" s="14">
        <v>85.012184143066406</v>
      </c>
      <c r="F1013" s="14">
        <v>79.989128112792969</v>
      </c>
      <c r="G1013" s="14">
        <v>81.173004150390625</v>
      </c>
      <c r="H1013" s="5">
        <v>552</v>
      </c>
      <c r="I1013" s="15" t="s">
        <v>3981</v>
      </c>
      <c r="J1013" s="15">
        <v>5</v>
      </c>
      <c r="K1013" s="3" t="s">
        <v>3836</v>
      </c>
      <c r="L1013" s="3" t="s">
        <v>3914</v>
      </c>
      <c r="M1013" s="3" t="s">
        <v>3919</v>
      </c>
      <c r="N1013" s="3" t="s">
        <v>3922</v>
      </c>
      <c r="O1013" s="5">
        <v>244</v>
      </c>
      <c r="P1013" s="17">
        <v>0.64435148239135742</v>
      </c>
      <c r="Q1013" s="5">
        <v>130</v>
      </c>
      <c r="R1013" s="17">
        <v>0.52499997615814209</v>
      </c>
      <c r="S1013" s="5">
        <v>245</v>
      </c>
      <c r="T1013" s="17">
        <v>0.56903767585754395</v>
      </c>
      <c r="U1013" s="5">
        <v>132</v>
      </c>
      <c r="V1013" s="17">
        <v>0.42500001192092901</v>
      </c>
      <c r="W1013" s="17">
        <v>0.11600000000000001</v>
      </c>
      <c r="X1013" s="17">
        <v>0.121</v>
      </c>
      <c r="Y1013" s="17">
        <v>6.2E-2</v>
      </c>
      <c r="Z1013" s="17">
        <v>0.54900000000000004</v>
      </c>
      <c r="AA1013" s="17">
        <v>0.112</v>
      </c>
      <c r="AB1013" s="17">
        <v>3.9999999105930328E-2</v>
      </c>
      <c r="AC1013" s="17">
        <v>0.08</v>
      </c>
      <c r="AD1013" s="17">
        <v>7.2999999999999995E-2</v>
      </c>
      <c r="AE1013" s="17">
        <v>0.28699999999999998</v>
      </c>
      <c r="AF1013" s="5">
        <v>0</v>
      </c>
      <c r="AG1013" s="31">
        <v>10887.4697265625</v>
      </c>
      <c r="AH1013" s="31">
        <v>11890.21</v>
      </c>
    </row>
    <row r="1014" spans="1:34" x14ac:dyDescent="0.3">
      <c r="A1014" s="4">
        <v>240934100</v>
      </c>
      <c r="B1014" s="3" t="s">
        <v>108</v>
      </c>
      <c r="C1014" s="3" t="s">
        <v>861</v>
      </c>
      <c r="D1014" s="14">
        <v>85.303398132324219</v>
      </c>
      <c r="E1014" s="14">
        <v>86.777244567871094</v>
      </c>
      <c r="F1014" s="14">
        <v>85.748222351074219</v>
      </c>
      <c r="G1014" s="14">
        <v>85.421005249023438</v>
      </c>
      <c r="H1014" s="5">
        <v>357</v>
      </c>
      <c r="I1014" s="15" t="s">
        <v>3980</v>
      </c>
      <c r="J1014" s="15">
        <v>5</v>
      </c>
      <c r="K1014" s="3" t="s">
        <v>3836</v>
      </c>
      <c r="L1014" s="3" t="s">
        <v>3914</v>
      </c>
      <c r="M1014" s="3" t="s">
        <v>3919</v>
      </c>
      <c r="N1014" s="3" t="s">
        <v>3922</v>
      </c>
      <c r="O1014" s="5">
        <v>142</v>
      </c>
      <c r="P1014" s="17">
        <v>0.38405796885490417</v>
      </c>
      <c r="Q1014" s="5">
        <v>125</v>
      </c>
      <c r="R1014" s="17">
        <v>0.35537189245223999</v>
      </c>
      <c r="S1014" s="5">
        <v>143</v>
      </c>
      <c r="T1014" s="17">
        <v>0.37681159377098078</v>
      </c>
      <c r="U1014" s="5">
        <v>126</v>
      </c>
      <c r="V1014" s="17">
        <v>0.37190082669258118</v>
      </c>
      <c r="W1014" s="17">
        <v>0.216</v>
      </c>
      <c r="X1014" s="17">
        <v>0.16200000000000001</v>
      </c>
      <c r="Y1014" s="17">
        <v>2.8000000000000001E-2</v>
      </c>
      <c r="Z1014" s="17">
        <v>0.44</v>
      </c>
      <c r="AA1014" s="17">
        <v>0.14799999999999999</v>
      </c>
      <c r="AB1014" s="17">
        <v>6.0000000521540642E-3</v>
      </c>
      <c r="AC1014" s="17">
        <v>0.23300000000000001</v>
      </c>
      <c r="AD1014" s="17">
        <v>9.8000000000000004E-2</v>
      </c>
      <c r="AE1014" s="17">
        <v>0.72599999999999998</v>
      </c>
      <c r="AF1014" s="5">
        <v>0</v>
      </c>
      <c r="AG1014" s="31">
        <v>10962.7001953125</v>
      </c>
      <c r="AH1014" s="31">
        <v>11965.25</v>
      </c>
    </row>
    <row r="1015" spans="1:34" x14ac:dyDescent="0.3">
      <c r="A1015" s="4">
        <v>240934110</v>
      </c>
      <c r="B1015" s="3" t="s">
        <v>108</v>
      </c>
      <c r="C1015" s="3" t="s">
        <v>862</v>
      </c>
      <c r="D1015" s="14">
        <v>84.577049255371094</v>
      </c>
      <c r="E1015" s="14">
        <v>87.129508972167969</v>
      </c>
      <c r="F1015" s="14">
        <v>85.099342346191406</v>
      </c>
      <c r="G1015" s="14">
        <v>84.853179931640625</v>
      </c>
      <c r="H1015" s="5">
        <v>613</v>
      </c>
      <c r="I1015" s="15" t="s">
        <v>3981</v>
      </c>
      <c r="J1015" s="15">
        <v>5</v>
      </c>
      <c r="K1015" s="3" t="s">
        <v>3836</v>
      </c>
      <c r="L1015" s="3" t="s">
        <v>3914</v>
      </c>
      <c r="M1015" s="3" t="s">
        <v>3919</v>
      </c>
      <c r="N1015" s="3" t="s">
        <v>3922</v>
      </c>
      <c r="O1015" s="5">
        <v>320</v>
      </c>
      <c r="P1015" s="17">
        <v>0.6654929518699646</v>
      </c>
      <c r="Q1015" s="5">
        <v>91</v>
      </c>
      <c r="R1015" s="17">
        <v>0.47777777910232538</v>
      </c>
      <c r="S1015" s="5">
        <v>319</v>
      </c>
      <c r="T1015" s="17">
        <v>0.59010601043701172</v>
      </c>
      <c r="U1015" s="5">
        <v>90</v>
      </c>
      <c r="V1015" s="17">
        <v>0.35955056548118591</v>
      </c>
      <c r="W1015" s="17">
        <v>7.8E-2</v>
      </c>
      <c r="X1015" s="17">
        <v>7.2000000000000008E-2</v>
      </c>
      <c r="Y1015" s="17">
        <v>3.3000000000000002E-2</v>
      </c>
      <c r="Z1015" s="17">
        <v>0.71499999999999997</v>
      </c>
      <c r="AA1015" s="17">
        <v>0.1</v>
      </c>
      <c r="AB1015" s="17">
        <v>3.0000000260770321E-3</v>
      </c>
      <c r="AC1015" s="17">
        <v>1.4999999999999999E-2</v>
      </c>
      <c r="AD1015" s="17">
        <v>8.5000000000000006E-2</v>
      </c>
      <c r="AE1015" s="17">
        <v>0.129</v>
      </c>
      <c r="AF1015" s="5">
        <v>0</v>
      </c>
      <c r="AG1015" s="31">
        <v>11077.7900390625</v>
      </c>
      <c r="AH1015" s="31">
        <v>12089.82</v>
      </c>
    </row>
    <row r="1016" spans="1:34" x14ac:dyDescent="0.3">
      <c r="A1016" s="4">
        <v>240934120</v>
      </c>
      <c r="B1016" s="3" t="s">
        <v>108</v>
      </c>
      <c r="C1016" s="3" t="s">
        <v>863</v>
      </c>
      <c r="D1016" s="14">
        <v>84.454414367675781</v>
      </c>
      <c r="E1016" s="14">
        <v>86.583518981933594</v>
      </c>
      <c r="F1016" s="14">
        <v>81.534645080566406</v>
      </c>
      <c r="G1016" s="14">
        <v>80.785491943359375</v>
      </c>
      <c r="H1016" s="5">
        <v>478</v>
      </c>
      <c r="I1016" s="15" t="s">
        <v>3981</v>
      </c>
      <c r="J1016" s="15">
        <v>5</v>
      </c>
      <c r="K1016" s="3" t="s">
        <v>3836</v>
      </c>
      <c r="L1016" s="3" t="s">
        <v>3914</v>
      </c>
      <c r="M1016" s="3" t="s">
        <v>3919</v>
      </c>
      <c r="N1016" s="3" t="s">
        <v>3922</v>
      </c>
      <c r="O1016" s="5">
        <v>337</v>
      </c>
      <c r="P1016" s="17">
        <v>0.51973682641983032</v>
      </c>
      <c r="Q1016" s="5">
        <v>184</v>
      </c>
      <c r="R1016" s="17">
        <v>0.42666667699813843</v>
      </c>
      <c r="S1016" s="5">
        <v>339</v>
      </c>
      <c r="T1016" s="17">
        <v>0.42244225740432739</v>
      </c>
      <c r="U1016" s="5">
        <v>186</v>
      </c>
      <c r="V1016" s="17">
        <v>0.2751677930355072</v>
      </c>
      <c r="W1016" s="17">
        <v>8.6000000000000007E-2</v>
      </c>
      <c r="X1016" s="17">
        <v>0.16900000000000001</v>
      </c>
      <c r="Y1016" s="17"/>
      <c r="Z1016" s="17">
        <v>0.60699999999999998</v>
      </c>
      <c r="AA1016" s="17">
        <v>0.105</v>
      </c>
      <c r="AB1016" s="17">
        <v>3.2999999821186073E-2</v>
      </c>
      <c r="AC1016" s="17">
        <v>6.0999999999999999E-2</v>
      </c>
      <c r="AD1016" s="17">
        <v>9.8000000000000004E-2</v>
      </c>
      <c r="AE1016" s="17">
        <v>0.30199999999999999</v>
      </c>
      <c r="AF1016" s="5">
        <v>0</v>
      </c>
      <c r="AG1016" s="31">
        <v>10490.009765625</v>
      </c>
      <c r="AH1016" s="31">
        <v>11503.32</v>
      </c>
    </row>
    <row r="1017" spans="1:34" x14ac:dyDescent="0.3">
      <c r="A1017" s="4">
        <v>240934160</v>
      </c>
      <c r="B1017" s="3" t="s">
        <v>108</v>
      </c>
      <c r="C1017" s="3" t="s">
        <v>864</v>
      </c>
      <c r="D1017" s="14">
        <v>83.789581298828125</v>
      </c>
      <c r="E1017" s="14">
        <v>85.169929504394531</v>
      </c>
      <c r="F1017" s="14">
        <v>82.514617919921875</v>
      </c>
      <c r="G1017" s="14">
        <v>84.244728088378906</v>
      </c>
      <c r="H1017" s="5">
        <v>488</v>
      </c>
      <c r="I1017" s="15" t="s">
        <v>3981</v>
      </c>
      <c r="J1017" s="15">
        <v>5</v>
      </c>
      <c r="K1017" s="3" t="s">
        <v>3836</v>
      </c>
      <c r="L1017" s="3" t="s">
        <v>3914</v>
      </c>
      <c r="M1017" s="3" t="s">
        <v>3919</v>
      </c>
      <c r="N1017" s="3" t="s">
        <v>3922</v>
      </c>
      <c r="O1017" s="5">
        <v>200</v>
      </c>
      <c r="P1017" s="17">
        <v>0.35789474844932562</v>
      </c>
      <c r="Q1017" s="5">
        <v>180</v>
      </c>
      <c r="R1017" s="17">
        <v>0.32121211290359503</v>
      </c>
      <c r="S1017" s="5">
        <v>201</v>
      </c>
      <c r="T1017" s="17">
        <v>0.30000001192092901</v>
      </c>
      <c r="U1017" s="5">
        <v>181</v>
      </c>
      <c r="V1017" s="17">
        <v>0.28484848141670233</v>
      </c>
      <c r="W1017" s="17">
        <v>0.252</v>
      </c>
      <c r="X1017" s="17">
        <v>0.17599999999999999</v>
      </c>
      <c r="Y1017" s="17">
        <v>8.6000000000000007E-2</v>
      </c>
      <c r="Z1017" s="17">
        <v>0.316</v>
      </c>
      <c r="AA1017" s="17">
        <v>0.11700000000000001</v>
      </c>
      <c r="AB1017" s="17">
        <v>5.299999937415123E-2</v>
      </c>
      <c r="AC1017" s="17">
        <v>0.27300000000000002</v>
      </c>
      <c r="AD1017" s="17">
        <v>0.105</v>
      </c>
      <c r="AE1017" s="17">
        <v>0.69500000000000006</v>
      </c>
      <c r="AF1017" s="5">
        <v>0</v>
      </c>
      <c r="AG1017" s="31">
        <v>11941.76953125</v>
      </c>
      <c r="AH1017" s="31">
        <v>12968.77</v>
      </c>
    </row>
    <row r="1018" spans="1:34" x14ac:dyDescent="0.3">
      <c r="A1018" s="4">
        <v>240934180</v>
      </c>
      <c r="B1018" s="3" t="s">
        <v>108</v>
      </c>
      <c r="C1018" s="3" t="s">
        <v>865</v>
      </c>
      <c r="D1018" s="14">
        <v>84.308624267578125</v>
      </c>
      <c r="E1018" s="14">
        <v>84.499397277832031</v>
      </c>
      <c r="F1018" s="14">
        <v>80.474822998046875</v>
      </c>
      <c r="G1018" s="14">
        <v>80.968673706054688</v>
      </c>
      <c r="H1018" s="5">
        <v>387</v>
      </c>
      <c r="I1018" s="15" t="s">
        <v>3981</v>
      </c>
      <c r="J1018" s="15">
        <v>5</v>
      </c>
      <c r="K1018" s="3" t="s">
        <v>3836</v>
      </c>
      <c r="L1018" s="3" t="s">
        <v>3914</v>
      </c>
      <c r="M1018" s="3" t="s">
        <v>3919</v>
      </c>
      <c r="N1018" s="3" t="s">
        <v>3922</v>
      </c>
      <c r="O1018" s="5">
        <v>188</v>
      </c>
      <c r="P1018" s="17">
        <v>0.42500001192092901</v>
      </c>
      <c r="Q1018" s="5">
        <v>135</v>
      </c>
      <c r="R1018" s="17">
        <v>0.37391304969787598</v>
      </c>
      <c r="S1018" s="5">
        <v>187</v>
      </c>
      <c r="T1018" s="17">
        <v>0.40372669696807861</v>
      </c>
      <c r="U1018" s="5">
        <v>135</v>
      </c>
      <c r="V1018" s="17">
        <v>0.34188035130500788</v>
      </c>
      <c r="W1018" s="17">
        <v>0.16500000000000001</v>
      </c>
      <c r="X1018" s="17">
        <v>0.158</v>
      </c>
      <c r="Y1018" s="17">
        <v>0.08</v>
      </c>
      <c r="Z1018" s="17">
        <v>0.46</v>
      </c>
      <c r="AA1018" s="17">
        <v>0.10100000000000001</v>
      </c>
      <c r="AB1018" s="17">
        <v>3.5999998450279243E-2</v>
      </c>
      <c r="AC1018" s="17">
        <v>0.14199999999999999</v>
      </c>
      <c r="AD1018" s="17">
        <v>9.6000000000000002E-2</v>
      </c>
      <c r="AE1018" s="17">
        <v>0.503</v>
      </c>
      <c r="AF1018" s="5">
        <v>0</v>
      </c>
      <c r="AG1018" s="31">
        <v>11394.25</v>
      </c>
      <c r="AH1018" s="31">
        <v>12403.74</v>
      </c>
    </row>
    <row r="1019" spans="1:34" x14ac:dyDescent="0.3">
      <c r="A1019" s="4">
        <v>240934200</v>
      </c>
      <c r="B1019" s="3" t="s">
        <v>108</v>
      </c>
      <c r="C1019" s="3" t="s">
        <v>866</v>
      </c>
      <c r="D1019" s="14">
        <v>89.230621337890625</v>
      </c>
      <c r="E1019" s="14">
        <v>85.377960205078125</v>
      </c>
      <c r="F1019" s="14">
        <v>90.190193176269531</v>
      </c>
      <c r="G1019" s="14">
        <v>89.019737243652344</v>
      </c>
      <c r="H1019" s="5">
        <v>656</v>
      </c>
      <c r="I1019" s="15" t="s">
        <v>3981</v>
      </c>
      <c r="J1019" s="15">
        <v>5</v>
      </c>
      <c r="K1019" s="3" t="s">
        <v>3836</v>
      </c>
      <c r="L1019" s="3" t="s">
        <v>3914</v>
      </c>
      <c r="M1019" s="3" t="s">
        <v>3919</v>
      </c>
      <c r="N1019" s="3" t="s">
        <v>3922</v>
      </c>
      <c r="O1019" s="5">
        <v>308</v>
      </c>
      <c r="P1019" s="17">
        <v>0.53401362895965576</v>
      </c>
      <c r="Q1019" s="5">
        <v>145</v>
      </c>
      <c r="R1019" s="17">
        <v>0.38410595059394842</v>
      </c>
      <c r="S1019" s="5">
        <v>309</v>
      </c>
      <c r="T1019" s="17">
        <v>0.5593220591545105</v>
      </c>
      <c r="U1019" s="5">
        <v>146</v>
      </c>
      <c r="V1019" s="17">
        <v>0.37748345732688898</v>
      </c>
      <c r="W1019" s="17">
        <v>0.17100000000000001</v>
      </c>
      <c r="X1019" s="17">
        <v>0.11899999999999999</v>
      </c>
      <c r="Y1019" s="17">
        <v>1.7999999999999999E-2</v>
      </c>
      <c r="Z1019" s="17">
        <v>0.55500000000000005</v>
      </c>
      <c r="AA1019" s="17">
        <v>0.13100000000000001</v>
      </c>
      <c r="AB1019" s="17">
        <v>6.0000000521540642E-3</v>
      </c>
      <c r="AC1019" s="17">
        <v>2.4E-2</v>
      </c>
      <c r="AD1019" s="17">
        <v>8.2000000000000003E-2</v>
      </c>
      <c r="AE1019" s="17">
        <v>0.308</v>
      </c>
      <c r="AF1019" s="5">
        <v>0</v>
      </c>
      <c r="AG1019" s="31">
        <v>11055.6103515625</v>
      </c>
      <c r="AH1019" s="31">
        <v>12057.72</v>
      </c>
    </row>
    <row r="1020" spans="1:34" x14ac:dyDescent="0.3">
      <c r="A1020" s="4">
        <v>240934320</v>
      </c>
      <c r="B1020" s="3" t="s">
        <v>108</v>
      </c>
      <c r="C1020" s="3" t="s">
        <v>867</v>
      </c>
      <c r="D1020" s="14">
        <v>86.652618408203125</v>
      </c>
      <c r="E1020" s="14">
        <v>86.842124938964844</v>
      </c>
      <c r="F1020" s="14">
        <v>83.329605102539063</v>
      </c>
      <c r="G1020" s="14">
        <v>82.362930297851563</v>
      </c>
      <c r="H1020" s="5">
        <v>658</v>
      </c>
      <c r="I1020" s="15" t="s">
        <v>3980</v>
      </c>
      <c r="J1020" s="15">
        <v>5</v>
      </c>
      <c r="K1020" s="3" t="s">
        <v>3836</v>
      </c>
      <c r="L1020" s="3" t="s">
        <v>3914</v>
      </c>
      <c r="M1020" s="3" t="s">
        <v>3919</v>
      </c>
      <c r="N1020" s="3" t="s">
        <v>3922</v>
      </c>
      <c r="O1020" s="5">
        <v>285</v>
      </c>
      <c r="P1020" s="17">
        <v>0.35185185074806208</v>
      </c>
      <c r="Q1020" s="5">
        <v>218</v>
      </c>
      <c r="R1020" s="17">
        <v>0.2613065242767334</v>
      </c>
      <c r="S1020" s="5">
        <v>288</v>
      </c>
      <c r="T1020" s="17">
        <v>0.2313432842493057</v>
      </c>
      <c r="U1020" s="5">
        <v>221</v>
      </c>
      <c r="V1020" s="17">
        <v>0.16243654489517209</v>
      </c>
      <c r="W1020" s="17">
        <v>0.17299999999999999</v>
      </c>
      <c r="X1020" s="17">
        <v>0.17899999999999999</v>
      </c>
      <c r="Y1020" s="17">
        <v>2.1000000000000001E-2</v>
      </c>
      <c r="Z1020" s="17">
        <v>0.47599999999999998</v>
      </c>
      <c r="AA1020" s="17">
        <v>0.14099999999999999</v>
      </c>
      <c r="AB1020" s="17">
        <v>8.999999612569809E-3</v>
      </c>
      <c r="AC1020" s="17">
        <v>0.114</v>
      </c>
      <c r="AD1020" s="17">
        <v>0.14299999999999999</v>
      </c>
      <c r="AE1020" s="17">
        <v>0.56400000000000006</v>
      </c>
      <c r="AF1020" s="5">
        <v>0</v>
      </c>
      <c r="AG1020" s="31">
        <v>10801.5595703125</v>
      </c>
      <c r="AH1020" s="31">
        <v>11824.93</v>
      </c>
    </row>
    <row r="1021" spans="1:34" x14ac:dyDescent="0.3">
      <c r="A1021" s="4">
        <v>240934340</v>
      </c>
      <c r="B1021" s="3" t="s">
        <v>108</v>
      </c>
      <c r="C1021" s="3" t="s">
        <v>868</v>
      </c>
      <c r="D1021" s="14">
        <v>78.478706359863281</v>
      </c>
      <c r="E1021" s="14">
        <v>80.108749389648438</v>
      </c>
      <c r="F1021" s="14">
        <v>80.350715637207031</v>
      </c>
      <c r="G1021" s="14">
        <v>78.849868774414063</v>
      </c>
      <c r="H1021" s="5">
        <v>198</v>
      </c>
      <c r="I1021" s="15" t="s">
        <v>3981</v>
      </c>
      <c r="J1021" s="15">
        <v>5</v>
      </c>
      <c r="K1021" s="3" t="s">
        <v>3836</v>
      </c>
      <c r="L1021" s="3" t="s">
        <v>3914</v>
      </c>
      <c r="M1021" s="3" t="s">
        <v>3919</v>
      </c>
      <c r="N1021" s="3" t="s">
        <v>3922</v>
      </c>
      <c r="O1021" s="5">
        <v>102</v>
      </c>
      <c r="P1021" s="17">
        <v>0.42990654706954962</v>
      </c>
      <c r="Q1021" s="5">
        <v>69</v>
      </c>
      <c r="R1021" s="17">
        <v>0.3731343150138855</v>
      </c>
      <c r="S1021" s="5">
        <v>102</v>
      </c>
      <c r="T1021" s="17">
        <v>0.37383177876472468</v>
      </c>
      <c r="U1021" s="5">
        <v>69</v>
      </c>
      <c r="V1021" s="17">
        <v>0.28358209133148188</v>
      </c>
      <c r="W1021" s="17">
        <v>8.1000000000000003E-2</v>
      </c>
      <c r="X1021" s="17">
        <v>0.17199999999999999</v>
      </c>
      <c r="Y1021" s="17">
        <v>0.03</v>
      </c>
      <c r="Z1021" s="17">
        <v>0.60099999999999998</v>
      </c>
      <c r="AA1021" s="17">
        <v>0.106</v>
      </c>
      <c r="AB1021" s="17">
        <v>9.9999997764825821E-3</v>
      </c>
      <c r="AC1021" s="17">
        <v>0.106</v>
      </c>
      <c r="AD1021" s="17">
        <v>6.0999999999999999E-2</v>
      </c>
      <c r="AE1021" s="17">
        <v>0.57799999999999996</v>
      </c>
      <c r="AF1021" s="5">
        <v>0</v>
      </c>
      <c r="AG1021" s="31">
        <v>12380.490234375</v>
      </c>
      <c r="AH1021" s="31">
        <v>13440.23</v>
      </c>
    </row>
    <row r="1022" spans="1:34" x14ac:dyDescent="0.3">
      <c r="A1022" s="4">
        <v>240934380</v>
      </c>
      <c r="B1022" s="3" t="s">
        <v>108</v>
      </c>
      <c r="C1022" s="3" t="s">
        <v>869</v>
      </c>
      <c r="D1022" s="14">
        <v>89.27154541015625</v>
      </c>
      <c r="E1022" s="14">
        <v>89.898361206054688</v>
      </c>
      <c r="F1022" s="14">
        <v>88.590095520019531</v>
      </c>
      <c r="G1022" s="14">
        <v>86.856437683105469</v>
      </c>
      <c r="H1022" s="5">
        <v>436</v>
      </c>
      <c r="I1022" s="15" t="s">
        <v>3980</v>
      </c>
      <c r="J1022" s="15">
        <v>5</v>
      </c>
      <c r="K1022" s="3" t="s">
        <v>3836</v>
      </c>
      <c r="L1022" s="3" t="s">
        <v>3914</v>
      </c>
      <c r="M1022" s="3" t="s">
        <v>3919</v>
      </c>
      <c r="N1022" s="3" t="s">
        <v>3922</v>
      </c>
      <c r="O1022" s="5">
        <v>244</v>
      </c>
      <c r="P1022" s="17">
        <v>0.45812806487083441</v>
      </c>
      <c r="Q1022" s="5">
        <v>189</v>
      </c>
      <c r="R1022" s="17">
        <v>0.37086093425750732</v>
      </c>
      <c r="S1022" s="5">
        <v>244</v>
      </c>
      <c r="T1022" s="17">
        <v>0.3891625702381134</v>
      </c>
      <c r="U1022" s="5">
        <v>189</v>
      </c>
      <c r="V1022" s="17">
        <v>0.29139071702957148</v>
      </c>
      <c r="W1022" s="17">
        <v>0.20200000000000001</v>
      </c>
      <c r="X1022" s="17">
        <v>0.193</v>
      </c>
      <c r="Y1022" s="17">
        <v>2.1000000000000001E-2</v>
      </c>
      <c r="Z1022" s="17">
        <v>0.45900000000000002</v>
      </c>
      <c r="AA1022" s="17">
        <v>0.11700000000000001</v>
      </c>
      <c r="AB1022" s="17">
        <v>8.999999612569809E-3</v>
      </c>
      <c r="AC1022" s="17">
        <v>9.9000000000000005E-2</v>
      </c>
      <c r="AD1022" s="17">
        <v>0.10100000000000001</v>
      </c>
      <c r="AE1022" s="17">
        <v>0.59299999999999997</v>
      </c>
      <c r="AF1022" s="5">
        <v>0</v>
      </c>
      <c r="AG1022" s="31">
        <v>11647.1904296875</v>
      </c>
      <c r="AH1022" s="31">
        <v>12655.51</v>
      </c>
    </row>
    <row r="1023" spans="1:34" x14ac:dyDescent="0.3">
      <c r="A1023" s="4">
        <v>240934400</v>
      </c>
      <c r="B1023" s="3" t="s">
        <v>108</v>
      </c>
      <c r="C1023" s="3" t="s">
        <v>870</v>
      </c>
      <c r="D1023" s="14">
        <v>75.354400634765625</v>
      </c>
      <c r="E1023" s="14">
        <v>77.252906799316406</v>
      </c>
      <c r="F1023" s="14">
        <v>81.206031799316406</v>
      </c>
      <c r="G1023" s="14">
        <v>81.038040161132813</v>
      </c>
      <c r="H1023" s="5">
        <v>276</v>
      </c>
      <c r="I1023" s="15" t="s">
        <v>3980</v>
      </c>
      <c r="J1023" s="15">
        <v>5</v>
      </c>
      <c r="K1023" s="3" t="s">
        <v>3836</v>
      </c>
      <c r="L1023" s="3" t="s">
        <v>3914</v>
      </c>
      <c r="M1023" s="3" t="s">
        <v>3919</v>
      </c>
      <c r="N1023" s="3" t="s">
        <v>3922</v>
      </c>
      <c r="O1023" s="5">
        <v>138</v>
      </c>
      <c r="P1023" s="17">
        <v>0.38053098320960999</v>
      </c>
      <c r="Q1023" s="5">
        <v>110</v>
      </c>
      <c r="R1023" s="17">
        <v>0.24390244483947751</v>
      </c>
      <c r="S1023" s="5">
        <v>138</v>
      </c>
      <c r="T1023" s="17">
        <v>0.40707963705062872</v>
      </c>
      <c r="U1023" s="5">
        <v>110</v>
      </c>
      <c r="V1023" s="17">
        <v>0.31707316637039179</v>
      </c>
      <c r="W1023" s="17">
        <v>0.105</v>
      </c>
      <c r="X1023" s="17">
        <v>0.127</v>
      </c>
      <c r="Y1023" s="17"/>
      <c r="Z1023" s="17">
        <v>0.65900000000000003</v>
      </c>
      <c r="AA1023" s="17">
        <v>0.10100000000000001</v>
      </c>
      <c r="AB1023" s="17">
        <v>7.0000002160668373E-3</v>
      </c>
      <c r="AC1023" s="17"/>
      <c r="AD1023" s="17">
        <v>0.17</v>
      </c>
      <c r="AE1023" s="17">
        <v>0.59299999999999997</v>
      </c>
      <c r="AF1023" s="5">
        <v>0</v>
      </c>
      <c r="AG1023" s="31">
        <v>12084.849609375</v>
      </c>
      <c r="AH1023" s="31">
        <v>13099.68</v>
      </c>
    </row>
    <row r="1024" spans="1:34" x14ac:dyDescent="0.3">
      <c r="A1024" s="4">
        <v>240934420</v>
      </c>
      <c r="B1024" s="3" t="s">
        <v>108</v>
      </c>
      <c r="C1024" s="3" t="s">
        <v>871</v>
      </c>
      <c r="D1024" s="14">
        <v>83.171661376953125</v>
      </c>
      <c r="E1024" s="14">
        <v>84.133995056152344</v>
      </c>
      <c r="F1024" s="14">
        <v>83.602249145507813</v>
      </c>
      <c r="G1024" s="14">
        <v>85.297645568847656</v>
      </c>
      <c r="H1024" s="5">
        <v>511</v>
      </c>
      <c r="I1024" s="15" t="s">
        <v>3981</v>
      </c>
      <c r="J1024" s="15">
        <v>5</v>
      </c>
      <c r="K1024" s="3" t="s">
        <v>3836</v>
      </c>
      <c r="L1024" s="3" t="s">
        <v>3914</v>
      </c>
      <c r="M1024" s="3" t="s">
        <v>3919</v>
      </c>
      <c r="N1024" s="3" t="s">
        <v>3922</v>
      </c>
      <c r="O1024" s="5">
        <v>242</v>
      </c>
      <c r="P1024" s="17">
        <v>0.47448980808258062</v>
      </c>
      <c r="Q1024" s="5">
        <v>176</v>
      </c>
      <c r="R1024" s="17">
        <v>0.36923077702522278</v>
      </c>
      <c r="S1024" s="5">
        <v>243</v>
      </c>
      <c r="T1024" s="17">
        <v>0.36734694242477423</v>
      </c>
      <c r="U1024" s="5">
        <v>177</v>
      </c>
      <c r="V1024" s="17">
        <v>0.29230770468711847</v>
      </c>
      <c r="W1024" s="17">
        <v>0.14299999999999999</v>
      </c>
      <c r="X1024" s="17">
        <v>0.151</v>
      </c>
      <c r="Y1024" s="17"/>
      <c r="Z1024" s="17">
        <v>0.56000000000000005</v>
      </c>
      <c r="AA1024" s="17">
        <v>0.10199999999999999</v>
      </c>
      <c r="AB1024" s="17">
        <v>4.5000001788139343E-2</v>
      </c>
      <c r="AC1024" s="17">
        <v>0.1</v>
      </c>
      <c r="AD1024" s="17">
        <v>0.13300000000000001</v>
      </c>
      <c r="AE1024" s="17">
        <v>0.45900000000000002</v>
      </c>
      <c r="AF1024" s="5">
        <v>0</v>
      </c>
      <c r="AG1024" s="31">
        <v>11285.0302734375</v>
      </c>
      <c r="AH1024" s="31">
        <v>12296.34</v>
      </c>
    </row>
    <row r="1025" spans="1:34" x14ac:dyDescent="0.3">
      <c r="A1025" s="4">
        <v>240934440</v>
      </c>
      <c r="B1025" s="3" t="s">
        <v>108</v>
      </c>
      <c r="C1025" s="3" t="s">
        <v>872</v>
      </c>
      <c r="D1025" s="14">
        <v>86.448486328125</v>
      </c>
      <c r="E1025" s="14">
        <v>88.6090087890625</v>
      </c>
      <c r="F1025" s="14">
        <v>84.122650146484375</v>
      </c>
      <c r="G1025" s="14">
        <v>82.780540466308594</v>
      </c>
      <c r="H1025" s="5">
        <v>373</v>
      </c>
      <c r="I1025" s="15" t="s">
        <v>3981</v>
      </c>
      <c r="J1025" s="15">
        <v>5</v>
      </c>
      <c r="K1025" s="3" t="s">
        <v>3836</v>
      </c>
      <c r="L1025" s="3" t="s">
        <v>3914</v>
      </c>
      <c r="M1025" s="3" t="s">
        <v>3919</v>
      </c>
      <c r="N1025" s="3" t="s">
        <v>3922</v>
      </c>
      <c r="O1025" s="5">
        <v>195</v>
      </c>
      <c r="P1025" s="17">
        <v>0.69411766529083252</v>
      </c>
      <c r="Q1025" s="5">
        <v>50</v>
      </c>
      <c r="R1025" s="17">
        <v>0.5</v>
      </c>
      <c r="S1025" s="5">
        <v>195</v>
      </c>
      <c r="T1025" s="17">
        <v>0.62352943420410156</v>
      </c>
      <c r="U1025" s="5">
        <v>50</v>
      </c>
      <c r="V1025" s="17">
        <v>0.41999998688697809</v>
      </c>
      <c r="W1025" s="17">
        <v>7.8E-2</v>
      </c>
      <c r="X1025" s="17">
        <v>0.105</v>
      </c>
      <c r="Y1025" s="17">
        <v>1.2999999999999999E-2</v>
      </c>
      <c r="Z1025" s="17">
        <v>0.70499999999999996</v>
      </c>
      <c r="AA1025" s="17">
        <v>9.7000000000000003E-2</v>
      </c>
      <c r="AB1025" s="17">
        <v>3.0000000260770321E-3</v>
      </c>
      <c r="AC1025" s="17">
        <v>1.9E-2</v>
      </c>
      <c r="AD1025" s="17">
        <v>0.08</v>
      </c>
      <c r="AE1025" s="17">
        <v>0.155</v>
      </c>
      <c r="AF1025" s="5">
        <v>0</v>
      </c>
      <c r="AG1025" s="31">
        <v>11218.48046875</v>
      </c>
      <c r="AH1025" s="31">
        <v>12248.95</v>
      </c>
    </row>
    <row r="1026" spans="1:34" x14ac:dyDescent="0.3">
      <c r="A1026" s="4">
        <v>240934500</v>
      </c>
      <c r="B1026" s="3" t="s">
        <v>108</v>
      </c>
      <c r="C1026" s="3" t="s">
        <v>873</v>
      </c>
      <c r="D1026" s="14">
        <v>86.590988159179688</v>
      </c>
      <c r="E1026" s="14">
        <v>88.112464904785156</v>
      </c>
      <c r="F1026" s="14">
        <v>81.445060729980469</v>
      </c>
      <c r="G1026" s="14">
        <v>81.418846130371094</v>
      </c>
      <c r="H1026" s="5">
        <v>238</v>
      </c>
      <c r="I1026" s="15" t="s">
        <v>3980</v>
      </c>
      <c r="J1026" s="15">
        <v>5</v>
      </c>
      <c r="K1026" s="3" t="s">
        <v>3836</v>
      </c>
      <c r="L1026" s="3" t="s">
        <v>3914</v>
      </c>
      <c r="M1026" s="3" t="s">
        <v>3919</v>
      </c>
      <c r="N1026" s="3" t="s">
        <v>3922</v>
      </c>
      <c r="O1026" s="5">
        <v>127</v>
      </c>
      <c r="P1026" s="17">
        <v>0.3035714328289032</v>
      </c>
      <c r="Q1026" s="5">
        <v>92</v>
      </c>
      <c r="R1026" s="17">
        <v>0.25333333015441889</v>
      </c>
      <c r="S1026" s="5">
        <v>127</v>
      </c>
      <c r="T1026" s="17">
        <v>0.25</v>
      </c>
      <c r="U1026" s="5">
        <v>92</v>
      </c>
      <c r="V1026" s="17">
        <v>0.14666666090488431</v>
      </c>
      <c r="W1026" s="17">
        <v>9.1999999999999998E-2</v>
      </c>
      <c r="X1026" s="17">
        <v>0.109</v>
      </c>
      <c r="Y1026" s="17"/>
      <c r="Z1026" s="17">
        <v>0.64700000000000002</v>
      </c>
      <c r="AA1026" s="17">
        <v>0.126</v>
      </c>
      <c r="AB1026" s="17">
        <v>2.500000037252903E-2</v>
      </c>
      <c r="AC1026" s="17"/>
      <c r="AD1026" s="17">
        <v>0.23100000000000001</v>
      </c>
      <c r="AE1026" s="17">
        <v>0.502</v>
      </c>
      <c r="AF1026" s="5">
        <v>0</v>
      </c>
      <c r="AG1026" s="31">
        <v>11949.8603515625</v>
      </c>
      <c r="AH1026" s="31">
        <v>12955.41</v>
      </c>
    </row>
    <row r="1027" spans="1:34" x14ac:dyDescent="0.3">
      <c r="A1027" s="4">
        <v>240934540</v>
      </c>
      <c r="B1027" s="3" t="s">
        <v>108</v>
      </c>
      <c r="C1027" s="3" t="s">
        <v>874</v>
      </c>
      <c r="D1027" s="14">
        <v>79.723358154296875</v>
      </c>
      <c r="E1027" s="14">
        <v>82.338218688964844</v>
      </c>
      <c r="F1027" s="14">
        <v>79.405914306640625</v>
      </c>
      <c r="G1027" s="14">
        <v>79.336433410644531</v>
      </c>
      <c r="H1027" s="5">
        <v>364</v>
      </c>
      <c r="I1027" s="15" t="s">
        <v>3981</v>
      </c>
      <c r="J1027" s="15">
        <v>5</v>
      </c>
      <c r="K1027" s="3" t="s">
        <v>3836</v>
      </c>
      <c r="L1027" s="3" t="s">
        <v>3914</v>
      </c>
      <c r="M1027" s="3" t="s">
        <v>3919</v>
      </c>
      <c r="N1027" s="3" t="s">
        <v>3922</v>
      </c>
      <c r="O1027" s="5">
        <v>173</v>
      </c>
      <c r="P1027" s="17">
        <v>0.44516128301620478</v>
      </c>
      <c r="Q1027" s="5">
        <v>120</v>
      </c>
      <c r="R1027" s="17">
        <v>0.31818181276321411</v>
      </c>
      <c r="S1027" s="5">
        <v>174</v>
      </c>
      <c r="T1027" s="17">
        <v>0.34838709235191351</v>
      </c>
      <c r="U1027" s="5">
        <v>121</v>
      </c>
      <c r="V1027" s="17">
        <v>0.22727273404598239</v>
      </c>
      <c r="W1027" s="17">
        <v>0.14000000000000001</v>
      </c>
      <c r="X1027" s="17">
        <v>0.13500000000000001</v>
      </c>
      <c r="Y1027" s="17">
        <v>3.5999999999999997E-2</v>
      </c>
      <c r="Z1027" s="17">
        <v>0.56300000000000006</v>
      </c>
      <c r="AA1027" s="17">
        <v>0.113</v>
      </c>
      <c r="AB1027" s="17">
        <v>1.4000000432133669E-2</v>
      </c>
      <c r="AC1027" s="17">
        <v>0.113</v>
      </c>
      <c r="AD1027" s="17">
        <v>0.21199999999999999</v>
      </c>
      <c r="AE1027" s="17">
        <v>0.48399999999999999</v>
      </c>
      <c r="AF1027" s="5">
        <v>0</v>
      </c>
      <c r="AG1027" s="31">
        <v>11265.5498046875</v>
      </c>
      <c r="AH1027" s="31">
        <v>12283.82</v>
      </c>
    </row>
    <row r="1028" spans="1:34" x14ac:dyDescent="0.3">
      <c r="A1028" s="4">
        <v>240934560</v>
      </c>
      <c r="B1028" s="3" t="s">
        <v>108</v>
      </c>
      <c r="C1028" s="3" t="s">
        <v>875</v>
      </c>
      <c r="D1028" s="14">
        <v>76.928932189941406</v>
      </c>
      <c r="E1028" s="14">
        <v>77.962448120117188</v>
      </c>
      <c r="F1028" s="14">
        <v>77.538948059082031</v>
      </c>
      <c r="G1028" s="14">
        <v>77.110084533691406</v>
      </c>
      <c r="H1028" s="5">
        <v>318</v>
      </c>
      <c r="I1028" s="15" t="s">
        <v>3981</v>
      </c>
      <c r="J1028" s="15">
        <v>5</v>
      </c>
      <c r="K1028" s="3" t="s">
        <v>3836</v>
      </c>
      <c r="L1028" s="3" t="s">
        <v>3914</v>
      </c>
      <c r="M1028" s="3" t="s">
        <v>3919</v>
      </c>
      <c r="N1028" s="3" t="s">
        <v>3922</v>
      </c>
      <c r="O1028" s="5">
        <v>148</v>
      </c>
      <c r="P1028" s="17">
        <v>0.29133859276771551</v>
      </c>
      <c r="Q1028" s="5">
        <v>116</v>
      </c>
      <c r="R1028" s="17">
        <v>0.24242424964904791</v>
      </c>
      <c r="S1028" s="5">
        <v>148</v>
      </c>
      <c r="T1028" s="17">
        <v>0.21259842813014981</v>
      </c>
      <c r="U1028" s="5">
        <v>116</v>
      </c>
      <c r="V1028" s="17">
        <v>0.14141413569450381</v>
      </c>
      <c r="W1028" s="17">
        <v>0.308</v>
      </c>
      <c r="X1028" s="17">
        <v>0.17299999999999999</v>
      </c>
      <c r="Y1028" s="17">
        <v>2.1999999999999999E-2</v>
      </c>
      <c r="Z1028" s="17">
        <v>0.35199999999999998</v>
      </c>
      <c r="AA1028" s="17">
        <v>0.14499999999999999</v>
      </c>
      <c r="AB1028" s="17">
        <v>0</v>
      </c>
      <c r="AC1028" s="17">
        <v>0.14499999999999999</v>
      </c>
      <c r="AD1028" s="17">
        <v>6.6000000000000003E-2</v>
      </c>
      <c r="AE1028" s="17">
        <v>0.60699999999999998</v>
      </c>
      <c r="AF1028" s="5">
        <v>0</v>
      </c>
      <c r="AG1028" s="31">
        <v>11639.7001953125</v>
      </c>
      <c r="AH1028" s="31">
        <v>12675.63</v>
      </c>
    </row>
    <row r="1029" spans="1:34" x14ac:dyDescent="0.3">
      <c r="A1029" s="4">
        <v>240934570</v>
      </c>
      <c r="B1029" s="3" t="s">
        <v>108</v>
      </c>
      <c r="C1029" s="3" t="s">
        <v>876</v>
      </c>
      <c r="D1029" s="14">
        <v>83.18756103515625</v>
      </c>
      <c r="E1029" s="14">
        <v>84.032814025878906</v>
      </c>
      <c r="F1029" s="14">
        <v>83.999725341796875</v>
      </c>
      <c r="G1029" s="14">
        <v>87.149917602539063</v>
      </c>
      <c r="H1029" s="5">
        <v>420</v>
      </c>
      <c r="I1029" s="15" t="s">
        <v>3981</v>
      </c>
      <c r="J1029" s="15">
        <v>5</v>
      </c>
      <c r="K1029" s="3" t="s">
        <v>3836</v>
      </c>
      <c r="L1029" s="3" t="s">
        <v>3914</v>
      </c>
      <c r="M1029" s="3" t="s">
        <v>3919</v>
      </c>
      <c r="N1029" s="3" t="s">
        <v>3922</v>
      </c>
      <c r="O1029" s="5">
        <v>185</v>
      </c>
      <c r="P1029" s="17">
        <v>0.45695364475250239</v>
      </c>
      <c r="Q1029" s="5">
        <v>147</v>
      </c>
      <c r="R1029" s="17">
        <v>0.4375</v>
      </c>
      <c r="S1029" s="5">
        <v>186</v>
      </c>
      <c r="T1029" s="17">
        <v>0.38410595059394842</v>
      </c>
      <c r="U1029" s="5">
        <v>148</v>
      </c>
      <c r="V1029" s="17">
        <v>0.3660714328289032</v>
      </c>
      <c r="W1029" s="17">
        <v>0.16200000000000001</v>
      </c>
      <c r="X1029" s="17">
        <v>0.186</v>
      </c>
      <c r="Y1029" s="17">
        <v>2.5999999999999999E-2</v>
      </c>
      <c r="Z1029" s="17">
        <v>0.47399999999999998</v>
      </c>
      <c r="AA1029" s="17">
        <v>0.14299999999999999</v>
      </c>
      <c r="AB1029" s="17">
        <v>9.9999997764825821E-3</v>
      </c>
      <c r="AC1029" s="17">
        <v>0.112</v>
      </c>
      <c r="AD1029" s="17">
        <v>0.112</v>
      </c>
      <c r="AE1029" s="17">
        <v>0.55300000000000005</v>
      </c>
      <c r="AF1029" s="5">
        <v>0</v>
      </c>
      <c r="AG1029" s="31">
        <v>10948.330078125</v>
      </c>
      <c r="AH1029" s="31">
        <v>11961.03</v>
      </c>
    </row>
    <row r="1030" spans="1:34" x14ac:dyDescent="0.3">
      <c r="A1030" s="4">
        <v>240934580</v>
      </c>
      <c r="B1030" s="3" t="s">
        <v>108</v>
      </c>
      <c r="C1030" s="3" t="s">
        <v>877</v>
      </c>
      <c r="D1030" s="14">
        <v>86.713882446289063</v>
      </c>
      <c r="E1030" s="14">
        <v>87.206512451171875</v>
      </c>
      <c r="F1030" s="14">
        <v>89.743698120117188</v>
      </c>
      <c r="G1030" s="14">
        <v>92.166587829589844</v>
      </c>
      <c r="H1030" s="5">
        <v>229</v>
      </c>
      <c r="I1030" s="15" t="s">
        <v>3980</v>
      </c>
      <c r="J1030" s="15">
        <v>5</v>
      </c>
      <c r="K1030" s="3" t="s">
        <v>3836</v>
      </c>
      <c r="L1030" s="3" t="s">
        <v>3914</v>
      </c>
      <c r="M1030" s="3" t="s">
        <v>3919</v>
      </c>
      <c r="N1030" s="3" t="s">
        <v>3922</v>
      </c>
      <c r="O1030" s="5">
        <v>121</v>
      </c>
      <c r="P1030" s="17">
        <v>0.380952388048172</v>
      </c>
      <c r="Q1030" s="5">
        <v>104</v>
      </c>
      <c r="R1030" s="17">
        <v>0.31034481525421143</v>
      </c>
      <c r="S1030" s="5">
        <v>122</v>
      </c>
      <c r="T1030" s="17">
        <v>0.24761904776096341</v>
      </c>
      <c r="U1030" s="5">
        <v>105</v>
      </c>
      <c r="V1030" s="17">
        <v>0.1954022943973541</v>
      </c>
      <c r="W1030" s="17">
        <v>0.13500000000000001</v>
      </c>
      <c r="X1030" s="17">
        <v>0.153</v>
      </c>
      <c r="Y1030" s="17">
        <v>4.3999999999999997E-2</v>
      </c>
      <c r="Z1030" s="17">
        <v>0.502</v>
      </c>
      <c r="AA1030" s="17">
        <v>0.157</v>
      </c>
      <c r="AB1030" s="17">
        <v>8.999999612569809E-3</v>
      </c>
      <c r="AC1030" s="17">
        <v>0.127</v>
      </c>
      <c r="AD1030" s="17">
        <v>0.27900000000000003</v>
      </c>
      <c r="AE1030" s="17">
        <v>0.70599999999999996</v>
      </c>
      <c r="AF1030" s="5">
        <v>0</v>
      </c>
      <c r="AG1030" s="31">
        <v>12826.7802734375</v>
      </c>
      <c r="AH1030" s="31">
        <v>13832.66</v>
      </c>
    </row>
    <row r="1031" spans="1:34" x14ac:dyDescent="0.3">
      <c r="A1031" s="4">
        <v>650961050</v>
      </c>
      <c r="B1031" s="3" t="s">
        <v>317</v>
      </c>
      <c r="C1031" s="3" t="s">
        <v>1467</v>
      </c>
      <c r="D1031" s="14">
        <v>90.244964599609375</v>
      </c>
      <c r="E1031" s="14">
        <v>90.685325622558594</v>
      </c>
      <c r="F1031" s="14">
        <v>85.415534973144531</v>
      </c>
      <c r="G1031" s="14">
        <v>86.435127258300781</v>
      </c>
      <c r="H1031" s="5">
        <v>71</v>
      </c>
      <c r="I1031" s="15">
        <v>7</v>
      </c>
      <c r="J1031" s="15">
        <v>12</v>
      </c>
      <c r="K1031" s="3" t="s">
        <v>3901</v>
      </c>
      <c r="L1031" s="3" t="s">
        <v>3912</v>
      </c>
      <c r="M1031" s="3" t="s">
        <v>3917</v>
      </c>
      <c r="N1031" s="3" t="s">
        <v>3921</v>
      </c>
      <c r="O1031" s="5">
        <v>44</v>
      </c>
      <c r="P1031" s="17">
        <v>0.38235294818878168</v>
      </c>
      <c r="Q1031" s="5">
        <v>30</v>
      </c>
      <c r="R1031" s="17">
        <v>0.28571429848670959</v>
      </c>
      <c r="S1031" s="5">
        <v>44</v>
      </c>
      <c r="T1031" s="17">
        <v>0.20000000298023221</v>
      </c>
      <c r="U1031" s="5">
        <v>30</v>
      </c>
      <c r="V1031" s="17">
        <v>0.1666666716337204</v>
      </c>
      <c r="W1031" s="17"/>
      <c r="X1031" s="17"/>
      <c r="Y1031" s="17"/>
      <c r="Z1031" s="17">
        <v>0.93</v>
      </c>
      <c r="AA1031" s="17"/>
      <c r="AB1031" s="17">
        <v>7.0000000298023224E-2</v>
      </c>
      <c r="AC1031" s="17"/>
      <c r="AD1031" s="17">
        <v>7.0000000000000007E-2</v>
      </c>
      <c r="AE1031" s="17">
        <v>0.58199999999999996</v>
      </c>
      <c r="AF1031" s="5">
        <v>0</v>
      </c>
      <c r="AG1031" s="31">
        <v>15442.7802734375</v>
      </c>
      <c r="AH1031" s="31">
        <v>16276.27</v>
      </c>
    </row>
    <row r="1032" spans="1:34" x14ac:dyDescent="0.3">
      <c r="A1032" s="4">
        <v>650964020</v>
      </c>
      <c r="B1032" s="3" t="s">
        <v>317</v>
      </c>
      <c r="C1032" s="3" t="s">
        <v>1468</v>
      </c>
      <c r="D1032" s="14">
        <v>81.974327087402344</v>
      </c>
      <c r="E1032" s="14">
        <v>85.70391845703125</v>
      </c>
      <c r="F1032" s="14">
        <v>77.201873779296875</v>
      </c>
      <c r="G1032" s="14">
        <v>78.002532958984375</v>
      </c>
      <c r="H1032" s="5">
        <v>95</v>
      </c>
      <c r="I1032" s="15" t="s">
        <v>3980</v>
      </c>
      <c r="J1032" s="15">
        <v>6</v>
      </c>
      <c r="K1032" s="3" t="s">
        <v>3901</v>
      </c>
      <c r="L1032" s="3" t="s">
        <v>3912</v>
      </c>
      <c r="M1032" s="3" t="s">
        <v>3917</v>
      </c>
      <c r="N1032" s="3" t="s">
        <v>3921</v>
      </c>
      <c r="O1032" s="5">
        <v>60</v>
      </c>
      <c r="P1032" s="17">
        <v>0.4444444477558136</v>
      </c>
      <c r="Q1032" s="5">
        <v>36</v>
      </c>
      <c r="R1032" s="17">
        <v>0.4444444477558136</v>
      </c>
      <c r="S1032" s="5">
        <v>60</v>
      </c>
      <c r="T1032" s="17">
        <v>0.40000000596046448</v>
      </c>
      <c r="U1032" s="5">
        <v>36</v>
      </c>
      <c r="V1032" s="17">
        <v>0</v>
      </c>
      <c r="W1032" s="17"/>
      <c r="X1032" s="17"/>
      <c r="Y1032" s="17"/>
      <c r="Z1032" s="17">
        <v>0.93700000000000006</v>
      </c>
      <c r="AA1032" s="17">
        <v>5.2999999999999999E-2</v>
      </c>
      <c r="AB1032" s="17">
        <v>1.099999994039536E-2</v>
      </c>
      <c r="AC1032" s="17"/>
      <c r="AD1032" s="17">
        <v>0.13700000000000001</v>
      </c>
      <c r="AE1032" s="17">
        <v>0.57799999999999996</v>
      </c>
      <c r="AF1032" s="5">
        <v>0</v>
      </c>
      <c r="AG1032" s="31">
        <v>12883.099609375</v>
      </c>
      <c r="AH1032" s="31">
        <v>14619.29</v>
      </c>
    </row>
    <row r="1033" spans="1:34" x14ac:dyDescent="0.3">
      <c r="A1033" s="4">
        <v>741971050</v>
      </c>
      <c r="B1033" s="3" t="s">
        <v>354</v>
      </c>
      <c r="C1033" s="3" t="s">
        <v>1535</v>
      </c>
      <c r="D1033" s="14">
        <v>74.350685119628906</v>
      </c>
      <c r="E1033" s="14">
        <v>72.866432189941406</v>
      </c>
      <c r="F1033" s="14">
        <v>81.744216918945313</v>
      </c>
      <c r="G1033" s="14">
        <v>81.130195617675781</v>
      </c>
      <c r="H1033" s="5">
        <v>116</v>
      </c>
      <c r="I1033" s="15">
        <v>6</v>
      </c>
      <c r="J1033" s="15">
        <v>12</v>
      </c>
      <c r="K1033" s="3" t="s">
        <v>3824</v>
      </c>
      <c r="L1033" s="3" t="s">
        <v>3912</v>
      </c>
      <c r="M1033" s="3" t="s">
        <v>3917</v>
      </c>
      <c r="N1033" s="3" t="s">
        <v>3921</v>
      </c>
      <c r="O1033" s="5">
        <v>88</v>
      </c>
      <c r="P1033" s="17">
        <v>0</v>
      </c>
      <c r="Q1033" s="5">
        <v>41</v>
      </c>
      <c r="R1033" s="17">
        <v>7.1428574621677399E-2</v>
      </c>
      <c r="S1033" s="5">
        <v>88</v>
      </c>
      <c r="T1033" s="17">
        <v>0.29411765933036799</v>
      </c>
      <c r="U1033" s="5">
        <v>41</v>
      </c>
      <c r="V1033" s="17">
        <v>0.125</v>
      </c>
      <c r="W1033" s="17"/>
      <c r="X1033" s="17"/>
      <c r="Y1033" s="17"/>
      <c r="Z1033" s="17">
        <v>0.97399999999999998</v>
      </c>
      <c r="AA1033" s="17"/>
      <c r="AB1033" s="17">
        <v>2.60000005364418E-2</v>
      </c>
      <c r="AC1033" s="17"/>
      <c r="AD1033" s="17">
        <v>0.23300000000000001</v>
      </c>
      <c r="AE1033" s="17">
        <v>0.28599999999999998</v>
      </c>
      <c r="AF1033" s="5">
        <v>0</v>
      </c>
      <c r="AG1033" s="31">
        <v>13186.349609375</v>
      </c>
      <c r="AH1033" s="31">
        <v>13388.27</v>
      </c>
    </row>
    <row r="1034" spans="1:34" x14ac:dyDescent="0.3">
      <c r="A1034" s="4">
        <v>741974020</v>
      </c>
      <c r="B1034" s="3" t="s">
        <v>354</v>
      </c>
      <c r="C1034" s="3" t="s">
        <v>1536</v>
      </c>
      <c r="D1034" s="14">
        <v>77.735023498535156</v>
      </c>
      <c r="E1034" s="14">
        <v>81.217544555664063</v>
      </c>
      <c r="F1034" s="14">
        <v>84.030372619628906</v>
      </c>
      <c r="G1034" s="14">
        <v>84.99017333984375</v>
      </c>
      <c r="H1034" s="5">
        <v>88</v>
      </c>
      <c r="I1034" s="15" t="s">
        <v>3980</v>
      </c>
      <c r="J1034" s="15">
        <v>5</v>
      </c>
      <c r="K1034" s="3" t="s">
        <v>3824</v>
      </c>
      <c r="L1034" s="3" t="s">
        <v>3912</v>
      </c>
      <c r="M1034" s="3" t="s">
        <v>3917</v>
      </c>
      <c r="N1034" s="3" t="s">
        <v>3921</v>
      </c>
      <c r="O1034" s="5">
        <v>42</v>
      </c>
      <c r="P1034" s="17">
        <v>0.37837839126586909</v>
      </c>
      <c r="Q1034" s="5">
        <v>28</v>
      </c>
      <c r="R1034" s="17">
        <v>0.31818181276321411</v>
      </c>
      <c r="S1034" s="5">
        <v>42</v>
      </c>
      <c r="T1034" s="17">
        <v>0.29729729890823359</v>
      </c>
      <c r="U1034" s="5">
        <v>28</v>
      </c>
      <c r="V1034" s="17">
        <v>0.22727273404598239</v>
      </c>
      <c r="W1034" s="17"/>
      <c r="X1034" s="17"/>
      <c r="Y1034" s="17"/>
      <c r="Z1034" s="17">
        <v>0.96599999999999997</v>
      </c>
      <c r="AA1034" s="17"/>
      <c r="AB1034" s="17">
        <v>3.4000001847743988E-2</v>
      </c>
      <c r="AC1034" s="17"/>
      <c r="AD1034" s="17">
        <v>0.193</v>
      </c>
      <c r="AE1034" s="17">
        <v>0.52900000000000003</v>
      </c>
      <c r="AF1034" s="5">
        <v>0</v>
      </c>
      <c r="AG1034" s="31">
        <v>13232.0302734375</v>
      </c>
      <c r="AH1034" s="31">
        <v>14211.29</v>
      </c>
    </row>
    <row r="1035" spans="1:34" x14ac:dyDescent="0.3">
      <c r="A1035" s="4">
        <v>780011050</v>
      </c>
      <c r="B1035" s="3" t="s">
        <v>369</v>
      </c>
      <c r="C1035" s="3" t="s">
        <v>1561</v>
      </c>
      <c r="D1035" s="14">
        <v>78.844795227050781</v>
      </c>
      <c r="E1035" s="14">
        <v>79.779090881347656</v>
      </c>
      <c r="F1035" s="14">
        <v>76.873626708984375</v>
      </c>
      <c r="G1035" s="14">
        <v>77.059150695800781</v>
      </c>
      <c r="H1035" s="5">
        <v>126</v>
      </c>
      <c r="I1035" s="15">
        <v>6</v>
      </c>
      <c r="J1035" s="15">
        <v>12</v>
      </c>
      <c r="K1035" s="3" t="s">
        <v>3831</v>
      </c>
      <c r="L1035" s="3" t="s">
        <v>3910</v>
      </c>
      <c r="M1035" s="3" t="s">
        <v>3917</v>
      </c>
      <c r="N1035" s="3" t="s">
        <v>3923</v>
      </c>
      <c r="O1035" s="5">
        <v>85</v>
      </c>
      <c r="P1035" s="17">
        <v>0.23333333432674411</v>
      </c>
      <c r="Q1035" s="5">
        <v>85</v>
      </c>
      <c r="R1035" s="17">
        <v>0.23333333432674411</v>
      </c>
      <c r="S1035" s="5">
        <v>86</v>
      </c>
      <c r="T1035" s="17">
        <v>4.5454546809196472E-2</v>
      </c>
      <c r="U1035" s="5">
        <v>86</v>
      </c>
      <c r="V1035" s="17">
        <v>4.5454546809196472E-2</v>
      </c>
      <c r="W1035" s="17">
        <v>7.9000000000000001E-2</v>
      </c>
      <c r="X1035" s="17"/>
      <c r="Y1035" s="17"/>
      <c r="Z1035" s="17">
        <v>0.89700000000000002</v>
      </c>
      <c r="AA1035" s="17"/>
      <c r="AB1035" s="17">
        <v>2.400000020861626E-2</v>
      </c>
      <c r="AC1035" s="17"/>
      <c r="AD1035" s="17">
        <v>0.17499999999999999</v>
      </c>
      <c r="AE1035" s="17">
        <v>0.40310000000000001</v>
      </c>
      <c r="AF1035" s="5">
        <v>1</v>
      </c>
      <c r="AG1035" s="31">
        <v>13991.3896484375</v>
      </c>
      <c r="AH1035" s="31">
        <v>15022.64</v>
      </c>
    </row>
    <row r="1036" spans="1:34" x14ac:dyDescent="0.3">
      <c r="A1036" s="4">
        <v>780014020</v>
      </c>
      <c r="B1036" s="3" t="s">
        <v>369</v>
      </c>
      <c r="C1036" s="3" t="s">
        <v>1562</v>
      </c>
      <c r="D1036" s="14">
        <v>79.574050903320313</v>
      </c>
      <c r="E1036" s="14">
        <v>80.575942993164063</v>
      </c>
      <c r="F1036" s="14">
        <v>71.362236022949219</v>
      </c>
      <c r="G1036" s="14">
        <v>73.339546203613281</v>
      </c>
      <c r="H1036" s="5">
        <v>93</v>
      </c>
      <c r="I1036" s="15" t="s">
        <v>3981</v>
      </c>
      <c r="J1036" s="15">
        <v>5</v>
      </c>
      <c r="K1036" s="3" t="s">
        <v>3831</v>
      </c>
      <c r="L1036" s="3" t="s">
        <v>3910</v>
      </c>
      <c r="M1036" s="3" t="s">
        <v>3917</v>
      </c>
      <c r="N1036" s="3" t="s">
        <v>3923</v>
      </c>
      <c r="O1036" s="5">
        <v>51</v>
      </c>
      <c r="P1036" s="17">
        <v>0.2452830225229263</v>
      </c>
      <c r="Q1036" s="5">
        <v>51</v>
      </c>
      <c r="R1036" s="17">
        <v>0.2452830225229263</v>
      </c>
      <c r="S1036" s="5">
        <v>51</v>
      </c>
      <c r="T1036" s="17">
        <v>9.4339624047279358E-2</v>
      </c>
      <c r="U1036" s="5">
        <v>51</v>
      </c>
      <c r="V1036" s="17">
        <v>9.4339624047279358E-2</v>
      </c>
      <c r="W1036" s="17"/>
      <c r="X1036" s="17"/>
      <c r="Y1036" s="17"/>
      <c r="Z1036" s="17">
        <v>0.91400000000000003</v>
      </c>
      <c r="AA1036" s="17"/>
      <c r="AB1036" s="17">
        <v>8.6000002920627594E-2</v>
      </c>
      <c r="AC1036" s="17"/>
      <c r="AD1036" s="17">
        <v>0.151</v>
      </c>
      <c r="AE1036" s="17">
        <v>0.51649999999999996</v>
      </c>
      <c r="AF1036" s="5">
        <v>1</v>
      </c>
      <c r="AG1036" s="31">
        <v>11655.3701171875</v>
      </c>
      <c r="AH1036" s="31">
        <v>12774.39</v>
      </c>
    </row>
    <row r="1037" spans="1:34" x14ac:dyDescent="0.3">
      <c r="A1037" s="4">
        <v>830012050</v>
      </c>
      <c r="B1037" s="3" t="s">
        <v>392</v>
      </c>
      <c r="C1037" s="3" t="s">
        <v>1606</v>
      </c>
      <c r="D1037" s="14">
        <v>89.292366027832031</v>
      </c>
      <c r="E1037" s="14">
        <v>88.120429992675781</v>
      </c>
      <c r="F1037" s="14">
        <v>81.397689819335938</v>
      </c>
      <c r="G1037" s="14">
        <v>83.783660888671875</v>
      </c>
      <c r="H1037" s="5">
        <v>150</v>
      </c>
      <c r="I1037" s="15">
        <v>6</v>
      </c>
      <c r="J1037" s="15">
        <v>8</v>
      </c>
      <c r="K1037" s="3" t="s">
        <v>3834</v>
      </c>
      <c r="L1037" s="3" t="s">
        <v>3914</v>
      </c>
      <c r="M1037" s="3" t="s">
        <v>3916</v>
      </c>
      <c r="N1037" s="3" t="s">
        <v>3923</v>
      </c>
      <c r="O1037" s="5">
        <v>287</v>
      </c>
      <c r="P1037" s="17">
        <v>0.54929578304290771</v>
      </c>
      <c r="Q1037" s="5">
        <v>97</v>
      </c>
      <c r="R1037" s="17">
        <v>0.29545453190803528</v>
      </c>
      <c r="S1037" s="5">
        <v>287</v>
      </c>
      <c r="T1037" s="17">
        <v>0.40140846371650701</v>
      </c>
      <c r="U1037" s="5">
        <v>97</v>
      </c>
      <c r="V1037" s="17">
        <v>0.25</v>
      </c>
      <c r="W1037" s="17">
        <v>3.3000000000000002E-2</v>
      </c>
      <c r="X1037" s="17"/>
      <c r="Y1037" s="17"/>
      <c r="Z1037" s="17">
        <v>0.93300000000000005</v>
      </c>
      <c r="AA1037" s="17"/>
      <c r="AB1037" s="17">
        <v>3.2999999821186073E-2</v>
      </c>
      <c r="AC1037" s="17"/>
      <c r="AD1037" s="17">
        <v>0.13300000000000001</v>
      </c>
      <c r="AE1037" s="17">
        <v>0.16400000000000001</v>
      </c>
      <c r="AF1037" s="5">
        <v>0</v>
      </c>
      <c r="AG1037" s="31">
        <v>10296.73046875</v>
      </c>
      <c r="AH1037" s="31">
        <v>10683.43</v>
      </c>
    </row>
    <row r="1038" spans="1:34" x14ac:dyDescent="0.3">
      <c r="A1038" s="4">
        <v>830014030</v>
      </c>
      <c r="B1038" s="3" t="s">
        <v>392</v>
      </c>
      <c r="C1038" s="3" t="s">
        <v>1607</v>
      </c>
      <c r="D1038" s="14">
        <v>73.33184814453125</v>
      </c>
      <c r="E1038" s="14">
        <v>77.159828186035156</v>
      </c>
      <c r="F1038" s="14">
        <v>81.5234375</v>
      </c>
      <c r="G1038" s="14">
        <v>83.257041931152344</v>
      </c>
      <c r="H1038" s="5">
        <v>140</v>
      </c>
      <c r="I1038" s="15">
        <v>3</v>
      </c>
      <c r="J1038" s="15">
        <v>5</v>
      </c>
      <c r="K1038" s="3" t="s">
        <v>3834</v>
      </c>
      <c r="L1038" s="3" t="s">
        <v>3914</v>
      </c>
      <c r="M1038" s="3" t="s">
        <v>3916</v>
      </c>
      <c r="N1038" s="3" t="s">
        <v>3923</v>
      </c>
      <c r="O1038" s="5">
        <v>144</v>
      </c>
      <c r="P1038" s="17">
        <v>0.50769233703613281</v>
      </c>
      <c r="Q1038" s="5">
        <v>57</v>
      </c>
      <c r="R1038" s="17">
        <v>0.39130434393882751</v>
      </c>
      <c r="S1038" s="5">
        <v>144</v>
      </c>
      <c r="T1038" s="17">
        <v>0.3461538553237915</v>
      </c>
      <c r="U1038" s="5">
        <v>57</v>
      </c>
      <c r="V1038" s="17">
        <v>0.19565217196941381</v>
      </c>
      <c r="W1038" s="17"/>
      <c r="X1038" s="17"/>
      <c r="Y1038" s="17"/>
      <c r="Z1038" s="17">
        <v>0.92900000000000005</v>
      </c>
      <c r="AA1038" s="17"/>
      <c r="AB1038" s="17">
        <v>7.1000002324581146E-2</v>
      </c>
      <c r="AC1038" s="17"/>
      <c r="AD1038" s="17">
        <v>0.13600000000000001</v>
      </c>
      <c r="AE1038" s="17">
        <v>0.25</v>
      </c>
      <c r="AF1038" s="5">
        <v>0</v>
      </c>
      <c r="AG1038" s="31">
        <v>9757.7802734375</v>
      </c>
      <c r="AH1038" s="31">
        <v>10106.56</v>
      </c>
    </row>
    <row r="1039" spans="1:34" x14ac:dyDescent="0.3">
      <c r="A1039" s="4">
        <v>1020811050</v>
      </c>
      <c r="B1039" s="3" t="s">
        <v>482</v>
      </c>
      <c r="C1039" s="3" t="s">
        <v>1960</v>
      </c>
      <c r="D1039" s="14">
        <v>91.398399353027344</v>
      </c>
      <c r="E1039" s="14">
        <v>90.442794799804688</v>
      </c>
      <c r="F1039" s="14">
        <v>89.405509948730469</v>
      </c>
      <c r="G1039" s="14">
        <v>89.040809631347656</v>
      </c>
      <c r="H1039" s="5">
        <v>125</v>
      </c>
      <c r="I1039" s="15">
        <v>7</v>
      </c>
      <c r="J1039" s="15">
        <v>12</v>
      </c>
      <c r="K1039" s="3" t="s">
        <v>3904</v>
      </c>
      <c r="L1039" s="3" t="s">
        <v>3911</v>
      </c>
      <c r="M1039" s="3" t="s">
        <v>3917</v>
      </c>
      <c r="N1039" s="3" t="s">
        <v>3921</v>
      </c>
      <c r="O1039" s="5">
        <v>88</v>
      </c>
      <c r="P1039" s="17">
        <v>0.59677422046661377</v>
      </c>
      <c r="Q1039" s="5">
        <v>27</v>
      </c>
      <c r="R1039" s="17">
        <v>0.76923078298568726</v>
      </c>
      <c r="S1039" s="5">
        <v>88</v>
      </c>
      <c r="T1039" s="17">
        <v>0.73493975400924683</v>
      </c>
      <c r="U1039" s="5">
        <v>27</v>
      </c>
      <c r="V1039" s="17">
        <v>0</v>
      </c>
      <c r="W1039" s="17"/>
      <c r="X1039" s="17"/>
      <c r="Y1039" s="17"/>
      <c r="Z1039" s="17">
        <v>1</v>
      </c>
      <c r="AA1039" s="17"/>
      <c r="AB1039" s="17">
        <v>0</v>
      </c>
      <c r="AC1039" s="17"/>
      <c r="AD1039" s="17">
        <v>0.08</v>
      </c>
      <c r="AE1039" s="17">
        <v>0.19900000000000001</v>
      </c>
      <c r="AF1039" s="5">
        <v>0</v>
      </c>
      <c r="AG1039" s="31">
        <v>14724.330078125</v>
      </c>
      <c r="AH1039" s="31">
        <v>15217.75</v>
      </c>
    </row>
    <row r="1040" spans="1:34" x14ac:dyDescent="0.3">
      <c r="A1040" s="4">
        <v>1020814060</v>
      </c>
      <c r="B1040" s="3" t="s">
        <v>482</v>
      </c>
      <c r="C1040" s="3" t="s">
        <v>1961</v>
      </c>
      <c r="D1040" s="14">
        <v>81.515190124511719</v>
      </c>
      <c r="E1040" s="14">
        <v>82.034072875976563</v>
      </c>
      <c r="F1040" s="14">
        <v>85.353614807128906</v>
      </c>
      <c r="G1040" s="14">
        <v>84.421478271484375</v>
      </c>
      <c r="H1040" s="5">
        <v>134</v>
      </c>
      <c r="I1040" s="15" t="s">
        <v>3981</v>
      </c>
      <c r="J1040" s="15">
        <v>6</v>
      </c>
      <c r="K1040" s="3" t="s">
        <v>3904</v>
      </c>
      <c r="L1040" s="3" t="s">
        <v>3911</v>
      </c>
      <c r="M1040" s="3" t="s">
        <v>3917</v>
      </c>
      <c r="N1040" s="3" t="s">
        <v>3921</v>
      </c>
      <c r="O1040" s="5">
        <v>94</v>
      </c>
      <c r="P1040" s="17">
        <v>0.625</v>
      </c>
      <c r="Q1040" s="5">
        <v>29</v>
      </c>
      <c r="R1040" s="17">
        <v>0.2380952388048172</v>
      </c>
      <c r="S1040" s="5">
        <v>94</v>
      </c>
      <c r="T1040" s="17">
        <v>0.58749997615814209</v>
      </c>
      <c r="U1040" s="5">
        <v>29</v>
      </c>
      <c r="V1040" s="17">
        <v>0</v>
      </c>
      <c r="W1040" s="17"/>
      <c r="X1040" s="17"/>
      <c r="Y1040" s="17"/>
      <c r="Z1040" s="17">
        <v>0.97</v>
      </c>
      <c r="AA1040" s="17"/>
      <c r="AB1040" s="17">
        <v>2.999999932944775E-2</v>
      </c>
      <c r="AC1040" s="17"/>
      <c r="AD1040" s="17">
        <v>6.7000000000000004E-2</v>
      </c>
      <c r="AE1040" s="17">
        <v>0.28100000000000003</v>
      </c>
      <c r="AF1040" s="5">
        <v>0</v>
      </c>
      <c r="AG1040" s="31">
        <v>11453.8701171875</v>
      </c>
      <c r="AH1040" s="31">
        <v>11906.51</v>
      </c>
    </row>
    <row r="1041" spans="1:34" x14ac:dyDescent="0.3">
      <c r="A1041" s="4">
        <v>1159136965</v>
      </c>
      <c r="B1041" s="3" t="s">
        <v>540</v>
      </c>
      <c r="C1041" s="3" t="s">
        <v>540</v>
      </c>
      <c r="D1041" s="14">
        <v>90.010391235351563</v>
      </c>
      <c r="E1041" s="14">
        <v>91.401611328125</v>
      </c>
      <c r="F1041" s="14">
        <v>87.311302185058594</v>
      </c>
      <c r="G1041" s="14">
        <v>88.882698059082031</v>
      </c>
      <c r="H1041" s="5">
        <v>331</v>
      </c>
      <c r="I1041" s="15" t="s">
        <v>3980</v>
      </c>
      <c r="J1041" s="15">
        <v>4</v>
      </c>
      <c r="K1041" s="3" t="s">
        <v>535</v>
      </c>
      <c r="L1041" s="3" t="s">
        <v>3915</v>
      </c>
      <c r="M1041" s="3" t="s">
        <v>3918</v>
      </c>
      <c r="N1041" s="3" t="s">
        <v>3924</v>
      </c>
      <c r="O1041" s="5">
        <v>42</v>
      </c>
      <c r="P1041" s="17">
        <v>0.26771652698516851</v>
      </c>
      <c r="Q1041" s="5">
        <v>42</v>
      </c>
      <c r="R1041" s="17">
        <v>0.26771652698516851</v>
      </c>
      <c r="S1041" s="5">
        <v>42</v>
      </c>
      <c r="T1041" s="17">
        <v>0.15748031437397</v>
      </c>
      <c r="U1041" s="5">
        <v>42</v>
      </c>
      <c r="V1041" s="17">
        <v>0.15748031437397</v>
      </c>
      <c r="W1041" s="17">
        <v>0.95500000000000007</v>
      </c>
      <c r="X1041" s="17"/>
      <c r="Y1041" s="17"/>
      <c r="Z1041" s="17"/>
      <c r="AA1041" s="17">
        <v>2.7E-2</v>
      </c>
      <c r="AB1041" s="17">
        <v>1.7999999225139621E-2</v>
      </c>
      <c r="AC1041" s="17"/>
      <c r="AD1041" s="17">
        <v>8.5000000000000006E-2</v>
      </c>
      <c r="AE1041" s="17">
        <v>0.62970000000000004</v>
      </c>
      <c r="AF1041" s="5">
        <v>1</v>
      </c>
      <c r="AG1041" s="31">
        <v>11444.4404296875</v>
      </c>
      <c r="AH1041" s="31">
        <v>13839.67</v>
      </c>
    </row>
    <row r="1042" spans="1:34" x14ac:dyDescent="0.3">
      <c r="A1042" s="4">
        <v>1159136970</v>
      </c>
      <c r="B1042" s="3" t="s">
        <v>540</v>
      </c>
      <c r="C1042" s="3" t="s">
        <v>2098</v>
      </c>
      <c r="D1042" s="14">
        <v>77.626136779785156</v>
      </c>
      <c r="E1042" s="14">
        <v>79.175506591796875</v>
      </c>
      <c r="F1042" s="14">
        <v>74.820907592773438</v>
      </c>
      <c r="G1042" s="14">
        <v>76.528877258300781</v>
      </c>
      <c r="H1042" s="5">
        <v>153</v>
      </c>
      <c r="I1042" s="15">
        <v>5</v>
      </c>
      <c r="J1042" s="15">
        <v>8</v>
      </c>
      <c r="K1042" s="3" t="s">
        <v>535</v>
      </c>
      <c r="L1042" s="3" t="s">
        <v>3915</v>
      </c>
      <c r="M1042" s="3" t="s">
        <v>3918</v>
      </c>
      <c r="N1042" s="3" t="s">
        <v>3924</v>
      </c>
      <c r="O1042" s="5">
        <v>205</v>
      </c>
      <c r="P1042" s="17">
        <v>0.25</v>
      </c>
      <c r="Q1042" s="5">
        <v>205</v>
      </c>
      <c r="R1042" s="17">
        <v>0.25</v>
      </c>
      <c r="S1042" s="5">
        <v>207</v>
      </c>
      <c r="T1042" s="17">
        <v>0.119999997317791</v>
      </c>
      <c r="U1042" s="5">
        <v>207</v>
      </c>
      <c r="V1042" s="17">
        <v>0.119999997317791</v>
      </c>
      <c r="W1042" s="17">
        <v>0.98</v>
      </c>
      <c r="X1042" s="17"/>
      <c r="Y1042" s="17"/>
      <c r="Z1042" s="17"/>
      <c r="AA1042" s="17"/>
      <c r="AB1042" s="17">
        <v>1.9999999552965161E-2</v>
      </c>
      <c r="AC1042" s="17"/>
      <c r="AD1042" s="17">
        <v>0.124</v>
      </c>
      <c r="AE1042" s="17">
        <v>0</v>
      </c>
      <c r="AF1042" s="5">
        <v>1</v>
      </c>
      <c r="AG1042" s="31">
        <v>14493.8203125</v>
      </c>
      <c r="AH1042" s="31">
        <v>15748.23</v>
      </c>
    </row>
    <row r="1043" spans="1:34" x14ac:dyDescent="0.3">
      <c r="A1043" s="4">
        <v>940833000</v>
      </c>
      <c r="B1043" s="3" t="s">
        <v>438</v>
      </c>
      <c r="C1043" s="3" t="s">
        <v>1752</v>
      </c>
      <c r="D1043" s="14">
        <v>77.417121887207031</v>
      </c>
      <c r="E1043" s="14">
        <v>78.191841125488281</v>
      </c>
      <c r="F1043" s="14">
        <v>72.146827697753906</v>
      </c>
      <c r="G1043" s="14">
        <v>70.66656494140625</v>
      </c>
      <c r="H1043" s="5">
        <v>490</v>
      </c>
      <c r="I1043" s="15">
        <v>7</v>
      </c>
      <c r="J1043" s="15">
        <v>8</v>
      </c>
      <c r="K1043" s="3" t="s">
        <v>3867</v>
      </c>
      <c r="L1043" s="3" t="s">
        <v>3910</v>
      </c>
      <c r="M1043" s="3" t="s">
        <v>3917</v>
      </c>
      <c r="N1043" s="3" t="s">
        <v>3921</v>
      </c>
      <c r="O1043" s="5">
        <v>853</v>
      </c>
      <c r="P1043" s="17">
        <v>0.38952162861824041</v>
      </c>
      <c r="Q1043" s="5">
        <v>444</v>
      </c>
      <c r="R1043" s="17">
        <v>0.30731707811355591</v>
      </c>
      <c r="S1043" s="5">
        <v>853</v>
      </c>
      <c r="T1043" s="17">
        <v>0.2351598143577576</v>
      </c>
      <c r="U1043" s="5">
        <v>444</v>
      </c>
      <c r="V1043" s="17">
        <v>0.17156863212585449</v>
      </c>
      <c r="W1043" s="17">
        <v>2.1999999999999999E-2</v>
      </c>
      <c r="X1043" s="17">
        <v>1.2E-2</v>
      </c>
      <c r="Y1043" s="17"/>
      <c r="Z1043" s="17">
        <v>0.94100000000000006</v>
      </c>
      <c r="AA1043" s="17">
        <v>1.6E-2</v>
      </c>
      <c r="AB1043" s="17">
        <v>8.0000003799796104E-3</v>
      </c>
      <c r="AC1043" s="17"/>
      <c r="AD1043" s="17">
        <v>0.13900000000000001</v>
      </c>
      <c r="AE1043" s="17">
        <v>0.40699999999999997</v>
      </c>
      <c r="AF1043" s="5">
        <v>0</v>
      </c>
      <c r="AG1043" s="31">
        <v>7536.3798828125</v>
      </c>
      <c r="AH1043" s="31">
        <v>9506.81</v>
      </c>
    </row>
    <row r="1044" spans="1:34" x14ac:dyDescent="0.3">
      <c r="A1044" s="4">
        <v>940834030</v>
      </c>
      <c r="B1044" s="3" t="s">
        <v>438</v>
      </c>
      <c r="C1044" s="3" t="s">
        <v>1753</v>
      </c>
      <c r="D1044" s="14">
        <v>86.065017700195313</v>
      </c>
      <c r="E1044" s="14">
        <v>85.993362426757813</v>
      </c>
      <c r="F1044" s="14">
        <v>85.289886474609375</v>
      </c>
      <c r="G1044" s="14">
        <v>85.44085693359375</v>
      </c>
      <c r="H1044" s="5">
        <v>404</v>
      </c>
      <c r="I1044" s="15">
        <v>5</v>
      </c>
      <c r="J1044" s="15">
        <v>6</v>
      </c>
      <c r="K1044" s="3" t="s">
        <v>3867</v>
      </c>
      <c r="L1044" s="3" t="s">
        <v>3910</v>
      </c>
      <c r="M1044" s="3" t="s">
        <v>3917</v>
      </c>
      <c r="N1044" s="3" t="s">
        <v>3921</v>
      </c>
      <c r="O1044" s="5">
        <v>861</v>
      </c>
      <c r="P1044" s="17">
        <v>0.40157479047775269</v>
      </c>
      <c r="Q1044" s="5">
        <v>475</v>
      </c>
      <c r="R1044" s="17">
        <v>0.28323698043823242</v>
      </c>
      <c r="S1044" s="5">
        <v>859</v>
      </c>
      <c r="T1044" s="17">
        <v>0.38320210576057429</v>
      </c>
      <c r="U1044" s="5">
        <v>473</v>
      </c>
      <c r="V1044" s="17">
        <v>0.28901734948158259</v>
      </c>
      <c r="W1044" s="17">
        <v>1.7000000000000001E-2</v>
      </c>
      <c r="X1044" s="17">
        <v>2.5000000000000001E-2</v>
      </c>
      <c r="Y1044" s="17"/>
      <c r="Z1044" s="17">
        <v>0.93300000000000005</v>
      </c>
      <c r="AA1044" s="17">
        <v>0.02</v>
      </c>
      <c r="AB1044" s="17">
        <v>4.999999888241291E-3</v>
      </c>
      <c r="AC1044" s="17"/>
      <c r="AD1044" s="17">
        <v>0.11600000000000001</v>
      </c>
      <c r="AE1044" s="17">
        <v>0.41899999999999998</v>
      </c>
      <c r="AF1044" s="5">
        <v>0</v>
      </c>
      <c r="AG1044" s="31">
        <v>7838.2099609375</v>
      </c>
      <c r="AH1044" s="31">
        <v>9561.51</v>
      </c>
    </row>
    <row r="1045" spans="1:34" x14ac:dyDescent="0.3">
      <c r="A1045" s="4">
        <v>940834040</v>
      </c>
      <c r="B1045" s="3" t="s">
        <v>438</v>
      </c>
      <c r="C1045" s="3" t="s">
        <v>1754</v>
      </c>
      <c r="D1045" s="14">
        <v>82.278495788574219</v>
      </c>
      <c r="E1045" s="14">
        <v>81.645210266113281</v>
      </c>
      <c r="F1045" s="14">
        <v>87.130523681640625</v>
      </c>
      <c r="G1045" s="14">
        <v>88.059501647949219</v>
      </c>
      <c r="H1045" s="5">
        <v>388</v>
      </c>
      <c r="I1045" s="15">
        <v>3</v>
      </c>
      <c r="J1045" s="15">
        <v>4</v>
      </c>
      <c r="K1045" s="3" t="s">
        <v>3867</v>
      </c>
      <c r="L1045" s="3" t="s">
        <v>3910</v>
      </c>
      <c r="M1045" s="3" t="s">
        <v>3917</v>
      </c>
      <c r="N1045" s="3" t="s">
        <v>3921</v>
      </c>
      <c r="O1045" s="5">
        <v>209</v>
      </c>
      <c r="P1045" s="17">
        <v>0.40883979201316828</v>
      </c>
      <c r="Q1045" s="5">
        <v>137</v>
      </c>
      <c r="R1045" s="17">
        <v>0.34196892380714422</v>
      </c>
      <c r="S1045" s="5">
        <v>209</v>
      </c>
      <c r="T1045" s="17">
        <v>0.30110496282577509</v>
      </c>
      <c r="U1045" s="5">
        <v>137</v>
      </c>
      <c r="V1045" s="17">
        <v>0.25388601422309881</v>
      </c>
      <c r="W1045" s="17"/>
      <c r="X1045" s="17">
        <v>2.1000000000000001E-2</v>
      </c>
      <c r="Y1045" s="17"/>
      <c r="Z1045" s="17">
        <v>0.95600000000000007</v>
      </c>
      <c r="AA1045" s="17">
        <v>1.7999999999999999E-2</v>
      </c>
      <c r="AB1045" s="17">
        <v>4.999999888241291E-3</v>
      </c>
      <c r="AC1045" s="17"/>
      <c r="AD1045" s="17">
        <v>0.15</v>
      </c>
      <c r="AE1045" s="17">
        <v>0.47</v>
      </c>
      <c r="AF1045" s="5">
        <v>0</v>
      </c>
      <c r="AG1045" s="31">
        <v>7559.06005859375</v>
      </c>
      <c r="AH1045" s="31">
        <v>9355.98</v>
      </c>
    </row>
    <row r="1046" spans="1:34" x14ac:dyDescent="0.3">
      <c r="A1046" s="4">
        <v>330944020</v>
      </c>
      <c r="B1046" s="3" t="s">
        <v>143</v>
      </c>
      <c r="C1046" s="3" t="s">
        <v>948</v>
      </c>
      <c r="D1046" s="14">
        <v>92.178794860839844</v>
      </c>
      <c r="E1046" s="14">
        <v>93.035415649414063</v>
      </c>
      <c r="F1046" s="14">
        <v>100.5790481567383</v>
      </c>
      <c r="G1046" s="14">
        <v>99.703079223632813</v>
      </c>
      <c r="H1046" s="5">
        <v>201</v>
      </c>
      <c r="I1046" s="15" t="s">
        <v>3980</v>
      </c>
      <c r="J1046" s="15">
        <v>8</v>
      </c>
      <c r="K1046" s="3" t="s">
        <v>3892</v>
      </c>
      <c r="L1046" s="3" t="s">
        <v>3913</v>
      </c>
      <c r="M1046" s="3" t="s">
        <v>3917</v>
      </c>
      <c r="N1046" s="3" t="s">
        <v>3923</v>
      </c>
      <c r="O1046" s="5">
        <v>176</v>
      </c>
      <c r="P1046" s="17">
        <v>0.47107437252998352</v>
      </c>
      <c r="Q1046" s="5">
        <v>100</v>
      </c>
      <c r="R1046" s="17">
        <v>0.34285715222358698</v>
      </c>
      <c r="S1046" s="5">
        <v>176</v>
      </c>
      <c r="T1046" s="17">
        <v>0.45454546809196472</v>
      </c>
      <c r="U1046" s="5">
        <v>100</v>
      </c>
      <c r="V1046" s="17">
        <v>0.32857143878936768</v>
      </c>
      <c r="W1046" s="17"/>
      <c r="X1046" s="17"/>
      <c r="Y1046" s="17"/>
      <c r="Z1046" s="17">
        <v>0.93</v>
      </c>
      <c r="AA1046" s="17"/>
      <c r="AB1046" s="17">
        <v>7.0000000298023224E-2</v>
      </c>
      <c r="AC1046" s="17"/>
      <c r="AD1046" s="17">
        <v>0.13900000000000001</v>
      </c>
      <c r="AE1046" s="17">
        <v>0.59499999999999997</v>
      </c>
      <c r="AF1046" s="5">
        <v>0</v>
      </c>
      <c r="AG1046" s="31">
        <v>6438.3798828125</v>
      </c>
      <c r="AH1046" s="31">
        <v>8258.83</v>
      </c>
    </row>
    <row r="1047" spans="1:34" x14ac:dyDescent="0.3">
      <c r="A1047" s="4">
        <v>741941050</v>
      </c>
      <c r="B1047" s="3" t="s">
        <v>352</v>
      </c>
      <c r="C1047" s="3" t="s">
        <v>1532</v>
      </c>
      <c r="D1047" s="14">
        <v>92.139862060546875</v>
      </c>
      <c r="E1047" s="14">
        <v>91.589729309082031</v>
      </c>
      <c r="F1047" s="14">
        <v>86.446304321289063</v>
      </c>
      <c r="G1047" s="14">
        <v>84.6156005859375</v>
      </c>
      <c r="H1047" s="5">
        <v>115</v>
      </c>
      <c r="I1047" s="15">
        <v>7</v>
      </c>
      <c r="J1047" s="15">
        <v>12</v>
      </c>
      <c r="K1047" s="3" t="s">
        <v>3824</v>
      </c>
      <c r="L1047" s="3" t="s">
        <v>3912</v>
      </c>
      <c r="M1047" s="3" t="s">
        <v>3916</v>
      </c>
      <c r="N1047" s="3" t="s">
        <v>3921</v>
      </c>
      <c r="O1047" s="5">
        <v>70</v>
      </c>
      <c r="P1047" s="17">
        <v>0.41509434580802917</v>
      </c>
      <c r="Q1047" s="5">
        <v>40</v>
      </c>
      <c r="R1047" s="17">
        <v>0.23076923191547391</v>
      </c>
      <c r="S1047" s="5">
        <v>70</v>
      </c>
      <c r="T1047" s="17">
        <v>0.40677964687347412</v>
      </c>
      <c r="U1047" s="5">
        <v>40</v>
      </c>
      <c r="V1047" s="17">
        <v>0.3333333432674408</v>
      </c>
      <c r="W1047" s="17"/>
      <c r="X1047" s="17"/>
      <c r="Y1047" s="17"/>
      <c r="Z1047" s="17">
        <v>0.98299999999999998</v>
      </c>
      <c r="AA1047" s="17"/>
      <c r="AB1047" s="17">
        <v>1.7000000923871991E-2</v>
      </c>
      <c r="AC1047" s="17"/>
      <c r="AD1047" s="17">
        <v>0.113</v>
      </c>
      <c r="AE1047" s="17">
        <v>0.43099999999999999</v>
      </c>
      <c r="AF1047" s="5">
        <v>0</v>
      </c>
      <c r="AG1047" s="31">
        <v>11580.5703125</v>
      </c>
      <c r="AH1047" s="31">
        <v>12228.26</v>
      </c>
    </row>
    <row r="1048" spans="1:34" x14ac:dyDescent="0.3">
      <c r="A1048" s="4">
        <v>741944020</v>
      </c>
      <c r="B1048" s="3" t="s">
        <v>352</v>
      </c>
      <c r="C1048" s="3" t="s">
        <v>1533</v>
      </c>
      <c r="D1048" s="14">
        <v>82.43072509765625</v>
      </c>
      <c r="E1048" s="14">
        <v>85.037513732910156</v>
      </c>
      <c r="F1048" s="14">
        <v>86.965904235839844</v>
      </c>
      <c r="G1048" s="14">
        <v>87.964439392089844</v>
      </c>
      <c r="H1048" s="5">
        <v>96</v>
      </c>
      <c r="I1048" s="15" t="s">
        <v>3980</v>
      </c>
      <c r="J1048" s="15">
        <v>6</v>
      </c>
      <c r="K1048" s="3" t="s">
        <v>3824</v>
      </c>
      <c r="L1048" s="3" t="s">
        <v>3912</v>
      </c>
      <c r="M1048" s="3" t="s">
        <v>3916</v>
      </c>
      <c r="N1048" s="3" t="s">
        <v>3921</v>
      </c>
      <c r="O1048" s="5">
        <v>71</v>
      </c>
      <c r="P1048" s="17">
        <v>0.47272726893424988</v>
      </c>
      <c r="Q1048" s="5">
        <v>43</v>
      </c>
      <c r="R1048" s="17">
        <v>0.37931033968925482</v>
      </c>
      <c r="S1048" s="5">
        <v>71</v>
      </c>
      <c r="T1048" s="17">
        <v>0.52727270126342773</v>
      </c>
      <c r="U1048" s="5">
        <v>43</v>
      </c>
      <c r="V1048" s="17">
        <v>0.58620691299438477</v>
      </c>
      <c r="W1048" s="17"/>
      <c r="X1048" s="17"/>
      <c r="Y1048" s="17"/>
      <c r="Z1048" s="17">
        <v>0.96899999999999997</v>
      </c>
      <c r="AA1048" s="17"/>
      <c r="AB1048" s="17">
        <v>3.0999999493360519E-2</v>
      </c>
      <c r="AC1048" s="17"/>
      <c r="AD1048" s="17">
        <v>0.125</v>
      </c>
      <c r="AE1048" s="17">
        <v>0.40799999999999997</v>
      </c>
      <c r="AF1048" s="5">
        <v>0</v>
      </c>
      <c r="AG1048" s="31">
        <v>12750.6396484375</v>
      </c>
      <c r="AH1048" s="31">
        <v>13680.63</v>
      </c>
    </row>
    <row r="1049" spans="1:34" x14ac:dyDescent="0.3">
      <c r="A1049" s="4">
        <v>880721050</v>
      </c>
      <c r="B1049" s="3" t="s">
        <v>410</v>
      </c>
      <c r="C1049" s="3" t="s">
        <v>1658</v>
      </c>
      <c r="D1049" s="14">
        <v>84.339096069335938</v>
      </c>
      <c r="E1049" s="14">
        <v>84.288162231445313</v>
      </c>
      <c r="F1049" s="14">
        <v>86.163070678710938</v>
      </c>
      <c r="G1049" s="14">
        <v>87.326309204101563</v>
      </c>
      <c r="H1049" s="5">
        <v>213</v>
      </c>
      <c r="I1049" s="15">
        <v>6</v>
      </c>
      <c r="J1049" s="15">
        <v>12</v>
      </c>
      <c r="K1049" s="3" t="s">
        <v>3833</v>
      </c>
      <c r="L1049" s="3" t="s">
        <v>3911</v>
      </c>
      <c r="M1049" s="3" t="s">
        <v>3917</v>
      </c>
      <c r="N1049" s="3" t="s">
        <v>3921</v>
      </c>
      <c r="O1049" s="5">
        <v>185</v>
      </c>
      <c r="P1049" s="17">
        <v>0.53097343444824219</v>
      </c>
      <c r="Q1049" s="5">
        <v>78</v>
      </c>
      <c r="R1049" s="17">
        <v>0.25</v>
      </c>
      <c r="S1049" s="5">
        <v>185</v>
      </c>
      <c r="T1049" s="17">
        <v>0.514018714427948</v>
      </c>
      <c r="U1049" s="5">
        <v>78</v>
      </c>
      <c r="V1049" s="17">
        <v>0</v>
      </c>
      <c r="W1049" s="17"/>
      <c r="X1049" s="17"/>
      <c r="Y1049" s="17"/>
      <c r="Z1049" s="17">
        <v>0.98599999999999999</v>
      </c>
      <c r="AA1049" s="17"/>
      <c r="AB1049" s="17">
        <v>1.4000000432133669E-2</v>
      </c>
      <c r="AC1049" s="17"/>
      <c r="AD1049" s="17">
        <v>0.127</v>
      </c>
      <c r="AE1049" s="17">
        <v>0.218</v>
      </c>
      <c r="AF1049" s="5">
        <v>0</v>
      </c>
      <c r="AG1049" s="31">
        <v>9138.330078125</v>
      </c>
      <c r="AH1049" s="31">
        <v>11865.5</v>
      </c>
    </row>
    <row r="1050" spans="1:34" x14ac:dyDescent="0.3">
      <c r="A1050" s="4">
        <v>880724020</v>
      </c>
      <c r="B1050" s="3" t="s">
        <v>410</v>
      </c>
      <c r="C1050" s="3" t="s">
        <v>1659</v>
      </c>
      <c r="D1050" s="14">
        <v>89.419593811035156</v>
      </c>
      <c r="E1050" s="14">
        <v>92.86480712890625</v>
      </c>
      <c r="F1050" s="14">
        <v>84.681663513183594</v>
      </c>
      <c r="G1050" s="14">
        <v>85.189643859863281</v>
      </c>
      <c r="H1050" s="5">
        <v>136</v>
      </c>
      <c r="I1050" s="15" t="s">
        <v>3980</v>
      </c>
      <c r="J1050" s="15">
        <v>5</v>
      </c>
      <c r="K1050" s="3" t="s">
        <v>3833</v>
      </c>
      <c r="L1050" s="3" t="s">
        <v>3911</v>
      </c>
      <c r="M1050" s="3" t="s">
        <v>3917</v>
      </c>
      <c r="N1050" s="3" t="s">
        <v>3921</v>
      </c>
      <c r="O1050" s="5">
        <v>83</v>
      </c>
      <c r="P1050" s="17">
        <v>0.42028984427452087</v>
      </c>
      <c r="Q1050" s="5">
        <v>33</v>
      </c>
      <c r="R1050" s="17">
        <v>0.36000001430511469</v>
      </c>
      <c r="S1050" s="5">
        <v>83</v>
      </c>
      <c r="T1050" s="17">
        <v>0.52173912525177002</v>
      </c>
      <c r="U1050" s="5">
        <v>33</v>
      </c>
      <c r="V1050" s="17">
        <v>0.2800000011920929</v>
      </c>
      <c r="W1050" s="17"/>
      <c r="X1050" s="17"/>
      <c r="Y1050" s="17"/>
      <c r="Z1050" s="17">
        <v>0.96299999999999997</v>
      </c>
      <c r="AA1050" s="17"/>
      <c r="AB1050" s="17">
        <v>3.7000000476837158E-2</v>
      </c>
      <c r="AC1050" s="17"/>
      <c r="AD1050" s="17">
        <v>9.6000000000000002E-2</v>
      </c>
      <c r="AE1050" s="17">
        <v>0.27700000000000002</v>
      </c>
      <c r="AF1050" s="5">
        <v>0</v>
      </c>
      <c r="AG1050" s="31">
        <v>11266.330078125</v>
      </c>
      <c r="AH1050" s="31">
        <v>12209.11</v>
      </c>
    </row>
    <row r="1051" spans="1:34" x14ac:dyDescent="0.3">
      <c r="A1051" s="4">
        <v>1081471050</v>
      </c>
      <c r="B1051" s="3" t="s">
        <v>516</v>
      </c>
      <c r="C1051" s="3" t="s">
        <v>2020</v>
      </c>
      <c r="D1051" s="14">
        <v>78.040184020996094</v>
      </c>
      <c r="E1051" s="14">
        <v>78.480499267578125</v>
      </c>
      <c r="F1051" s="14">
        <v>82.622505187988281</v>
      </c>
      <c r="G1051" s="14">
        <v>82.501579284667969</v>
      </c>
      <c r="H1051" s="5">
        <v>102</v>
      </c>
      <c r="I1051" s="15">
        <v>7</v>
      </c>
      <c r="J1051" s="15">
        <v>12</v>
      </c>
      <c r="K1051" s="3" t="s">
        <v>3853</v>
      </c>
      <c r="L1051" s="3" t="s">
        <v>3907</v>
      </c>
      <c r="M1051" s="3" t="s">
        <v>3918</v>
      </c>
      <c r="N1051" s="3" t="s">
        <v>3921</v>
      </c>
      <c r="O1051" s="5">
        <v>71</v>
      </c>
      <c r="P1051" s="17">
        <v>0.28571429848670959</v>
      </c>
      <c r="Q1051" s="5">
        <v>62</v>
      </c>
      <c r="R1051" s="17">
        <v>0.28571429848670959</v>
      </c>
      <c r="S1051" s="5">
        <v>71</v>
      </c>
      <c r="T1051" s="17">
        <v>7.1428574621677399E-2</v>
      </c>
      <c r="U1051" s="5">
        <v>62</v>
      </c>
      <c r="V1051" s="17">
        <v>7.1428574621677399E-2</v>
      </c>
      <c r="W1051" s="17"/>
      <c r="X1051" s="17"/>
      <c r="Y1051" s="17"/>
      <c r="Z1051" s="17">
        <v>0.94100000000000006</v>
      </c>
      <c r="AA1051" s="17"/>
      <c r="AB1051" s="17">
        <v>5.9000000357627869E-2</v>
      </c>
      <c r="AC1051" s="17"/>
      <c r="AD1051" s="17">
        <v>0.13700000000000001</v>
      </c>
      <c r="AE1051" s="17">
        <v>0.99</v>
      </c>
      <c r="AF1051" s="5">
        <v>0</v>
      </c>
      <c r="AG1051" s="31">
        <v>11544.3603515625</v>
      </c>
      <c r="AH1051" s="31">
        <v>13466.03</v>
      </c>
    </row>
    <row r="1052" spans="1:34" x14ac:dyDescent="0.3">
      <c r="A1052" s="4">
        <v>1081474020</v>
      </c>
      <c r="B1052" s="3" t="s">
        <v>516</v>
      </c>
      <c r="C1052" s="3" t="s">
        <v>2021</v>
      </c>
      <c r="D1052" s="14">
        <v>81.211959838867188</v>
      </c>
      <c r="E1052" s="14">
        <v>83.213714599609375</v>
      </c>
      <c r="F1052" s="14">
        <v>87.513359069824219</v>
      </c>
      <c r="G1052" s="14">
        <v>88.523162841796875</v>
      </c>
      <c r="H1052" s="5">
        <v>67</v>
      </c>
      <c r="I1052" s="15" t="s">
        <v>3980</v>
      </c>
      <c r="J1052" s="15">
        <v>6</v>
      </c>
      <c r="K1052" s="3" t="s">
        <v>3853</v>
      </c>
      <c r="L1052" s="3" t="s">
        <v>3907</v>
      </c>
      <c r="M1052" s="3" t="s">
        <v>3918</v>
      </c>
      <c r="N1052" s="3" t="s">
        <v>3921</v>
      </c>
      <c r="O1052" s="5">
        <v>65</v>
      </c>
      <c r="P1052" s="17">
        <v>0.25490197539329529</v>
      </c>
      <c r="Q1052" s="5">
        <v>55</v>
      </c>
      <c r="R1052" s="17">
        <v>0.25490197539329529</v>
      </c>
      <c r="S1052" s="5">
        <v>65</v>
      </c>
      <c r="T1052" s="17">
        <v>0.19607843458652499</v>
      </c>
      <c r="U1052" s="5">
        <v>55</v>
      </c>
      <c r="V1052" s="17">
        <v>0.19607843458652499</v>
      </c>
      <c r="W1052" s="17"/>
      <c r="X1052" s="17"/>
      <c r="Y1052" s="17"/>
      <c r="Z1052" s="17">
        <v>0.94000000000000006</v>
      </c>
      <c r="AA1052" s="17"/>
      <c r="AB1052" s="17">
        <v>5.9999998658895493E-2</v>
      </c>
      <c r="AC1052" s="17"/>
      <c r="AD1052" s="17">
        <v>7.4999999999999997E-2</v>
      </c>
      <c r="AE1052" s="17">
        <v>1</v>
      </c>
      <c r="AF1052" s="5">
        <v>0</v>
      </c>
      <c r="AG1052" s="31">
        <v>13463.400390625</v>
      </c>
      <c r="AH1052" s="31">
        <v>14659.9</v>
      </c>
    </row>
    <row r="1053" spans="1:34" x14ac:dyDescent="0.3">
      <c r="A1053" s="4">
        <v>500013070</v>
      </c>
      <c r="B1053" s="3" t="s">
        <v>254</v>
      </c>
      <c r="C1053" s="3" t="s">
        <v>1318</v>
      </c>
      <c r="D1053" s="14">
        <v>79.822097778320313</v>
      </c>
      <c r="E1053" s="14">
        <v>79.767745971679688</v>
      </c>
      <c r="F1053" s="14">
        <v>81.779769897460938</v>
      </c>
      <c r="G1053" s="14">
        <v>81.361778259277344</v>
      </c>
      <c r="H1053" s="5">
        <v>874</v>
      </c>
      <c r="I1053" s="15">
        <v>6</v>
      </c>
      <c r="J1053" s="15">
        <v>8</v>
      </c>
      <c r="K1053" s="3" t="s">
        <v>3897</v>
      </c>
      <c r="L1053" s="3" t="s">
        <v>3915</v>
      </c>
      <c r="M1053" s="3" t="s">
        <v>3919</v>
      </c>
      <c r="N1053" s="3" t="s">
        <v>3922</v>
      </c>
      <c r="O1053" s="5">
        <v>1505</v>
      </c>
      <c r="P1053" s="17">
        <v>0.42039355635643011</v>
      </c>
      <c r="Q1053" s="5">
        <v>631</v>
      </c>
      <c r="R1053" s="17">
        <v>0.23444975912570951</v>
      </c>
      <c r="S1053" s="5">
        <v>1511</v>
      </c>
      <c r="T1053" s="17">
        <v>0.37477797269821173</v>
      </c>
      <c r="U1053" s="5">
        <v>631</v>
      </c>
      <c r="V1053" s="17">
        <v>0.1770334988832474</v>
      </c>
      <c r="W1053" s="17">
        <v>7.0000000000000001E-3</v>
      </c>
      <c r="X1053" s="17">
        <v>1.7000000000000001E-2</v>
      </c>
      <c r="Y1053" s="17"/>
      <c r="Z1053" s="17">
        <v>0.93700000000000006</v>
      </c>
      <c r="AA1053" s="17">
        <v>3.4000000000000002E-2</v>
      </c>
      <c r="AB1053" s="17">
        <v>4.999999888241291E-3</v>
      </c>
      <c r="AC1053" s="17"/>
      <c r="AD1053" s="17">
        <v>0.152</v>
      </c>
      <c r="AE1053" s="17">
        <v>0.30099999999999999</v>
      </c>
      <c r="AF1053" s="5">
        <v>0</v>
      </c>
      <c r="AG1053" s="31">
        <v>8277.3095703125</v>
      </c>
      <c r="AH1053" s="31">
        <v>9055.4599999999991</v>
      </c>
    </row>
    <row r="1054" spans="1:34" x14ac:dyDescent="0.3">
      <c r="A1054" s="4">
        <v>500013080</v>
      </c>
      <c r="B1054" s="3" t="s">
        <v>254</v>
      </c>
      <c r="C1054" s="3" t="s">
        <v>1319</v>
      </c>
      <c r="D1054" s="14">
        <v>77.949676513671875</v>
      </c>
      <c r="E1054" s="14">
        <v>79.515975952148438</v>
      </c>
      <c r="F1054" s="14">
        <v>81.190818786621094</v>
      </c>
      <c r="G1054" s="14">
        <v>79.367568969726563</v>
      </c>
      <c r="H1054" s="5">
        <v>626</v>
      </c>
      <c r="I1054" s="15">
        <v>6</v>
      </c>
      <c r="J1054" s="15">
        <v>8</v>
      </c>
      <c r="K1054" s="3" t="s">
        <v>3897</v>
      </c>
      <c r="L1054" s="3" t="s">
        <v>3915</v>
      </c>
      <c r="M1054" s="3" t="s">
        <v>3919</v>
      </c>
      <c r="N1054" s="3" t="s">
        <v>3922</v>
      </c>
      <c r="O1054" s="5">
        <v>1223</v>
      </c>
      <c r="P1054" s="17">
        <v>0.38775509595870972</v>
      </c>
      <c r="Q1054" s="5">
        <v>552</v>
      </c>
      <c r="R1054" s="17">
        <v>0.24796748161315921</v>
      </c>
      <c r="S1054" s="5">
        <v>1226</v>
      </c>
      <c r="T1054" s="17">
        <v>0.32445141673088068</v>
      </c>
      <c r="U1054" s="5">
        <v>556</v>
      </c>
      <c r="V1054" s="17">
        <v>0.1445783078670502</v>
      </c>
      <c r="W1054" s="17">
        <v>1.2999999999999999E-2</v>
      </c>
      <c r="X1054" s="17">
        <v>5.8000000000000003E-2</v>
      </c>
      <c r="Y1054" s="17"/>
      <c r="Z1054" s="17">
        <v>0.874</v>
      </c>
      <c r="AA1054" s="17">
        <v>4.5999999999999999E-2</v>
      </c>
      <c r="AB1054" s="17">
        <v>9.9999997764825821E-3</v>
      </c>
      <c r="AC1054" s="17">
        <v>2.7E-2</v>
      </c>
      <c r="AD1054" s="17">
        <v>0.115</v>
      </c>
      <c r="AE1054" s="17">
        <v>0.27400000000000002</v>
      </c>
      <c r="AF1054" s="5">
        <v>0</v>
      </c>
      <c r="AG1054" s="31">
        <v>8671.3701171875</v>
      </c>
      <c r="AH1054" s="31">
        <v>9227.57</v>
      </c>
    </row>
    <row r="1055" spans="1:34" x14ac:dyDescent="0.3">
      <c r="A1055" s="4">
        <v>500014020</v>
      </c>
      <c r="B1055" s="3" t="s">
        <v>254</v>
      </c>
      <c r="C1055" s="3" t="s">
        <v>1320</v>
      </c>
      <c r="D1055" s="14">
        <v>85.665077209472656</v>
      </c>
      <c r="E1055" s="14">
        <v>82.850265502929688</v>
      </c>
      <c r="F1055" s="14">
        <v>87.906379699707031</v>
      </c>
      <c r="G1055" s="14">
        <v>82.689178466796875</v>
      </c>
      <c r="H1055" s="5">
        <v>418</v>
      </c>
      <c r="I1055" s="15" t="s">
        <v>3981</v>
      </c>
      <c r="J1055" s="15">
        <v>5</v>
      </c>
      <c r="K1055" s="3" t="s">
        <v>3897</v>
      </c>
      <c r="L1055" s="3" t="s">
        <v>3915</v>
      </c>
      <c r="M1055" s="3" t="s">
        <v>3919</v>
      </c>
      <c r="N1055" s="3" t="s">
        <v>3922</v>
      </c>
      <c r="O1055" s="5">
        <v>212</v>
      </c>
      <c r="P1055" s="17">
        <v>0.55303031206130981</v>
      </c>
      <c r="Q1055" s="5">
        <v>76</v>
      </c>
      <c r="R1055" s="17">
        <v>0.27272728085517878</v>
      </c>
      <c r="S1055" s="5">
        <v>213</v>
      </c>
      <c r="T1055" s="17">
        <v>0.46969696879386902</v>
      </c>
      <c r="U1055" s="5">
        <v>76</v>
      </c>
      <c r="V1055" s="17">
        <v>0.36363637447357178</v>
      </c>
      <c r="W1055" s="17"/>
      <c r="X1055" s="17">
        <v>1.7000000000000001E-2</v>
      </c>
      <c r="Y1055" s="17"/>
      <c r="Z1055" s="17">
        <v>0.93800000000000006</v>
      </c>
      <c r="AA1055" s="17">
        <v>4.1000000000000002E-2</v>
      </c>
      <c r="AB1055" s="17">
        <v>4.999999888241291E-3</v>
      </c>
      <c r="AC1055" s="17"/>
      <c r="AD1055" s="17">
        <v>0.158</v>
      </c>
      <c r="AE1055" s="17">
        <v>0.25900000000000001</v>
      </c>
      <c r="AF1055" s="5">
        <v>0</v>
      </c>
      <c r="AG1055" s="31">
        <v>9586.7197265625</v>
      </c>
      <c r="AH1055" s="31">
        <v>11094.88</v>
      </c>
    </row>
    <row r="1056" spans="1:34" x14ac:dyDescent="0.3">
      <c r="A1056" s="4">
        <v>500014040</v>
      </c>
      <c r="B1056" s="3" t="s">
        <v>254</v>
      </c>
      <c r="C1056" s="3" t="s">
        <v>1321</v>
      </c>
      <c r="D1056" s="14">
        <v>78.620597839355469</v>
      </c>
      <c r="E1056" s="14">
        <v>79.655876159667969</v>
      </c>
      <c r="F1056" s="14">
        <v>80.861549377441406</v>
      </c>
      <c r="G1056" s="14">
        <v>79.550239562988281</v>
      </c>
      <c r="H1056" s="5">
        <v>434</v>
      </c>
      <c r="I1056" s="15" t="s">
        <v>3981</v>
      </c>
      <c r="J1056" s="15">
        <v>5</v>
      </c>
      <c r="K1056" s="3" t="s">
        <v>3897</v>
      </c>
      <c r="L1056" s="3" t="s">
        <v>3915</v>
      </c>
      <c r="M1056" s="3" t="s">
        <v>3919</v>
      </c>
      <c r="N1056" s="3" t="s">
        <v>3922</v>
      </c>
      <c r="O1056" s="5">
        <v>284</v>
      </c>
      <c r="P1056" s="17">
        <v>0.37873753905296331</v>
      </c>
      <c r="Q1056" s="5">
        <v>117</v>
      </c>
      <c r="R1056" s="17">
        <v>0.30701753497123718</v>
      </c>
      <c r="S1056" s="5">
        <v>284</v>
      </c>
      <c r="T1056" s="17">
        <v>0.36333334445953369</v>
      </c>
      <c r="U1056" s="5">
        <v>116</v>
      </c>
      <c r="V1056" s="17">
        <v>0.2589285671710968</v>
      </c>
      <c r="W1056" s="17">
        <v>1.4E-2</v>
      </c>
      <c r="X1056" s="17">
        <v>2.8000000000000001E-2</v>
      </c>
      <c r="Y1056" s="17"/>
      <c r="Z1056" s="17">
        <v>0.92900000000000005</v>
      </c>
      <c r="AA1056" s="17">
        <v>2.5000000000000001E-2</v>
      </c>
      <c r="AB1056" s="17">
        <v>4.999999888241291E-3</v>
      </c>
      <c r="AC1056" s="17"/>
      <c r="AD1056" s="17">
        <v>0.11700000000000001</v>
      </c>
      <c r="AE1056" s="17">
        <v>0.35099999999999998</v>
      </c>
      <c r="AF1056" s="5">
        <v>0</v>
      </c>
      <c r="AG1056" s="31">
        <v>10054.759765625</v>
      </c>
      <c r="AH1056" s="31">
        <v>10749.62</v>
      </c>
    </row>
    <row r="1057" spans="1:34" x14ac:dyDescent="0.3">
      <c r="A1057" s="4">
        <v>500014060</v>
      </c>
      <c r="B1057" s="3" t="s">
        <v>254</v>
      </c>
      <c r="C1057" s="3" t="s">
        <v>1322</v>
      </c>
      <c r="D1057" s="14">
        <v>77.372322082519531</v>
      </c>
      <c r="E1057" s="14">
        <v>78.196113586425781</v>
      </c>
      <c r="F1057" s="14">
        <v>81.025482177734375</v>
      </c>
      <c r="G1057" s="14">
        <v>81.335029602050781</v>
      </c>
      <c r="H1057" s="5">
        <v>379</v>
      </c>
      <c r="I1057" s="15" t="s">
        <v>3981</v>
      </c>
      <c r="J1057" s="15">
        <v>5</v>
      </c>
      <c r="K1057" s="3" t="s">
        <v>3897</v>
      </c>
      <c r="L1057" s="3" t="s">
        <v>3915</v>
      </c>
      <c r="M1057" s="3" t="s">
        <v>3919</v>
      </c>
      <c r="N1057" s="3" t="s">
        <v>3922</v>
      </c>
      <c r="O1057" s="5">
        <v>220</v>
      </c>
      <c r="P1057" s="17">
        <v>0.32231405377388</v>
      </c>
      <c r="Q1057" s="5">
        <v>115</v>
      </c>
      <c r="R1057" s="17">
        <v>0.25</v>
      </c>
      <c r="S1057" s="5">
        <v>220</v>
      </c>
      <c r="T1057" s="17">
        <v>0.4166666567325592</v>
      </c>
      <c r="U1057" s="5">
        <v>115</v>
      </c>
      <c r="V1057" s="17">
        <v>0.2678571343421936</v>
      </c>
      <c r="W1057" s="17"/>
      <c r="X1057" s="17">
        <v>1.7999999999999999E-2</v>
      </c>
      <c r="Y1057" s="17"/>
      <c r="Z1057" s="17">
        <v>0.92600000000000005</v>
      </c>
      <c r="AA1057" s="17">
        <v>0.04</v>
      </c>
      <c r="AB1057" s="17">
        <v>1.6000000759959221E-2</v>
      </c>
      <c r="AC1057" s="17"/>
      <c r="AD1057" s="17">
        <v>0.17899999999999999</v>
      </c>
      <c r="AE1057" s="17">
        <v>0.36299999999999999</v>
      </c>
      <c r="AF1057" s="5">
        <v>0</v>
      </c>
      <c r="AG1057" s="31">
        <v>10909.48046875</v>
      </c>
      <c r="AH1057" s="31">
        <v>12272.03</v>
      </c>
    </row>
    <row r="1058" spans="1:34" x14ac:dyDescent="0.3">
      <c r="A1058" s="4">
        <v>500014080</v>
      </c>
      <c r="B1058" s="3" t="s">
        <v>254</v>
      </c>
      <c r="C1058" s="3" t="s">
        <v>1323</v>
      </c>
      <c r="D1058" s="14">
        <v>90.999824523925781</v>
      </c>
      <c r="E1058" s="14">
        <v>90.806671142578125</v>
      </c>
      <c r="F1058" s="14">
        <v>89.888687133789063</v>
      </c>
      <c r="G1058" s="14">
        <v>89.231857299804688</v>
      </c>
      <c r="H1058" s="5">
        <v>416</v>
      </c>
      <c r="I1058" s="15" t="s">
        <v>3981</v>
      </c>
      <c r="J1058" s="15">
        <v>5</v>
      </c>
      <c r="K1058" s="3" t="s">
        <v>3897</v>
      </c>
      <c r="L1058" s="3" t="s">
        <v>3915</v>
      </c>
      <c r="M1058" s="3" t="s">
        <v>3919</v>
      </c>
      <c r="N1058" s="3" t="s">
        <v>3922</v>
      </c>
      <c r="O1058" s="5">
        <v>208</v>
      </c>
      <c r="P1058" s="17">
        <v>0.5245901346206665</v>
      </c>
      <c r="Q1058" s="5">
        <v>101</v>
      </c>
      <c r="R1058" s="17">
        <v>0.2916666567325592</v>
      </c>
      <c r="S1058" s="5">
        <v>208</v>
      </c>
      <c r="T1058" s="17">
        <v>0.62295079231262207</v>
      </c>
      <c r="U1058" s="5">
        <v>101</v>
      </c>
      <c r="V1058" s="17">
        <v>0.4791666567325592</v>
      </c>
      <c r="W1058" s="17"/>
      <c r="X1058" s="17">
        <v>2.9000000000000001E-2</v>
      </c>
      <c r="Y1058" s="17"/>
      <c r="Z1058" s="17">
        <v>0.95900000000000007</v>
      </c>
      <c r="AA1058" s="17">
        <v>1.2E-2</v>
      </c>
      <c r="AB1058" s="17">
        <v>0</v>
      </c>
      <c r="AC1058" s="17"/>
      <c r="AD1058" s="17">
        <v>0.123</v>
      </c>
      <c r="AE1058" s="17">
        <v>0.35</v>
      </c>
      <c r="AF1058" s="5">
        <v>0</v>
      </c>
      <c r="AG1058" s="31">
        <v>9420.08984375</v>
      </c>
      <c r="AH1058" s="31">
        <v>10424.48</v>
      </c>
    </row>
    <row r="1059" spans="1:34" x14ac:dyDescent="0.3">
      <c r="A1059" s="4">
        <v>500015000</v>
      </c>
      <c r="B1059" s="3" t="s">
        <v>254</v>
      </c>
      <c r="C1059" s="3" t="s">
        <v>1324</v>
      </c>
      <c r="D1059" s="14">
        <v>79.997116088867188</v>
      </c>
      <c r="E1059" s="14">
        <v>79.083580017089844</v>
      </c>
      <c r="F1059" s="14">
        <v>89.122886657714844</v>
      </c>
      <c r="G1059" s="14">
        <v>85.319984436035156</v>
      </c>
      <c r="H1059" s="5">
        <v>470</v>
      </c>
      <c r="I1059" s="15" t="s">
        <v>3981</v>
      </c>
      <c r="J1059" s="15">
        <v>5</v>
      </c>
      <c r="K1059" s="3" t="s">
        <v>3897</v>
      </c>
      <c r="L1059" s="3" t="s">
        <v>3915</v>
      </c>
      <c r="M1059" s="3" t="s">
        <v>3919</v>
      </c>
      <c r="N1059" s="3" t="s">
        <v>3922</v>
      </c>
      <c r="O1059" s="5">
        <v>206</v>
      </c>
      <c r="P1059" s="17">
        <v>0.47101449966430659</v>
      </c>
      <c r="Q1059" s="5">
        <v>104</v>
      </c>
      <c r="R1059" s="17">
        <v>0.39655172824859619</v>
      </c>
      <c r="S1059" s="5">
        <v>206</v>
      </c>
      <c r="T1059" s="17">
        <v>0.49635037779808039</v>
      </c>
      <c r="U1059" s="5">
        <v>105</v>
      </c>
      <c r="V1059" s="17">
        <v>0.39655172824859619</v>
      </c>
      <c r="W1059" s="17">
        <v>2.1000000000000001E-2</v>
      </c>
      <c r="X1059" s="17">
        <v>0.123</v>
      </c>
      <c r="Y1059" s="17"/>
      <c r="Z1059" s="17">
        <v>0.79400000000000004</v>
      </c>
      <c r="AA1059" s="17">
        <v>5.2999999999999999E-2</v>
      </c>
      <c r="AB1059" s="17">
        <v>8.999999612569809E-3</v>
      </c>
      <c r="AC1059" s="17">
        <v>8.1000000000000003E-2</v>
      </c>
      <c r="AD1059" s="17">
        <v>0.106</v>
      </c>
      <c r="AE1059" s="17">
        <v>0.29599999999999999</v>
      </c>
      <c r="AF1059" s="5">
        <v>0</v>
      </c>
      <c r="AG1059" s="31">
        <v>9444.5</v>
      </c>
      <c r="AH1059" s="31">
        <v>10218.83</v>
      </c>
    </row>
    <row r="1060" spans="1:34" x14ac:dyDescent="0.3">
      <c r="A1060" s="4">
        <v>500015020</v>
      </c>
      <c r="B1060" s="3" t="s">
        <v>254</v>
      </c>
      <c r="C1060" s="3" t="s">
        <v>1325</v>
      </c>
      <c r="D1060" s="14">
        <v>92.36676025390625</v>
      </c>
      <c r="E1060" s="14">
        <v>92.639434814453125</v>
      </c>
      <c r="F1060" s="14">
        <v>92.016914367675781</v>
      </c>
      <c r="G1060" s="14">
        <v>89.448638916015625</v>
      </c>
      <c r="H1060" s="5">
        <v>480</v>
      </c>
      <c r="I1060" s="15" t="s">
        <v>3981</v>
      </c>
      <c r="J1060" s="15">
        <v>5</v>
      </c>
      <c r="K1060" s="3" t="s">
        <v>3897</v>
      </c>
      <c r="L1060" s="3" t="s">
        <v>3915</v>
      </c>
      <c r="M1060" s="3" t="s">
        <v>3919</v>
      </c>
      <c r="N1060" s="3" t="s">
        <v>3922</v>
      </c>
      <c r="O1060" s="5">
        <v>230</v>
      </c>
      <c r="P1060" s="17">
        <v>0.51948052644729614</v>
      </c>
      <c r="Q1060" s="5">
        <v>110</v>
      </c>
      <c r="R1060" s="17">
        <v>0.27777779102325439</v>
      </c>
      <c r="S1060" s="5">
        <v>230</v>
      </c>
      <c r="T1060" s="17">
        <v>0.59740257263183594</v>
      </c>
      <c r="U1060" s="5">
        <v>110</v>
      </c>
      <c r="V1060" s="17">
        <v>0.3888888955116272</v>
      </c>
      <c r="W1060" s="17">
        <v>1.4999999999999999E-2</v>
      </c>
      <c r="X1060" s="17">
        <v>2.9000000000000001E-2</v>
      </c>
      <c r="Y1060" s="17">
        <v>1.7000000000000001E-2</v>
      </c>
      <c r="Z1060" s="17">
        <v>0.89600000000000002</v>
      </c>
      <c r="AA1060" s="17">
        <v>4.2000000000000003E-2</v>
      </c>
      <c r="AB1060" s="17">
        <v>2.000000094994903E-3</v>
      </c>
      <c r="AC1060" s="17">
        <v>3.7999999999999999E-2</v>
      </c>
      <c r="AD1060" s="17">
        <v>8.7000000000000008E-2</v>
      </c>
      <c r="AE1060" s="17">
        <v>0.26900000000000002</v>
      </c>
      <c r="AF1060" s="5">
        <v>0</v>
      </c>
      <c r="AG1060" s="31">
        <v>9381.1796875</v>
      </c>
      <c r="AH1060" s="31">
        <v>10098.39</v>
      </c>
    </row>
    <row r="1061" spans="1:34" x14ac:dyDescent="0.3">
      <c r="A1061" s="4">
        <v>211481050</v>
      </c>
      <c r="B1061" s="3" t="s">
        <v>91</v>
      </c>
      <c r="C1061" s="3" t="s">
        <v>791</v>
      </c>
      <c r="D1061" s="14">
        <v>89.822364807128906</v>
      </c>
      <c r="E1061" s="14">
        <v>89.095375061035156</v>
      </c>
      <c r="F1061" s="14">
        <v>84.546142578125</v>
      </c>
      <c r="G1061" s="14">
        <v>82.124473571777344</v>
      </c>
      <c r="H1061" s="5">
        <v>83</v>
      </c>
      <c r="I1061" s="15">
        <v>7</v>
      </c>
      <c r="J1061" s="15">
        <v>12</v>
      </c>
      <c r="K1061" s="3" t="s">
        <v>3828</v>
      </c>
      <c r="L1061" s="3" t="s">
        <v>3911</v>
      </c>
      <c r="M1061" s="3" t="s">
        <v>3917</v>
      </c>
      <c r="N1061" s="3" t="s">
        <v>3921</v>
      </c>
      <c r="O1061" s="5">
        <v>53</v>
      </c>
      <c r="P1061" s="17">
        <v>0.31818181276321411</v>
      </c>
      <c r="Q1061" s="5">
        <v>23</v>
      </c>
      <c r="R1061" s="17">
        <v>0</v>
      </c>
      <c r="S1061" s="5">
        <v>53</v>
      </c>
      <c r="T1061" s="17">
        <v>0.26829269528388983</v>
      </c>
      <c r="U1061" s="5">
        <v>23</v>
      </c>
      <c r="V1061" s="17">
        <v>0</v>
      </c>
      <c r="W1061" s="17"/>
      <c r="X1061" s="17"/>
      <c r="Y1061" s="17"/>
      <c r="Z1061" s="17">
        <v>1</v>
      </c>
      <c r="AA1061" s="17"/>
      <c r="AB1061" s="17">
        <v>0</v>
      </c>
      <c r="AC1061" s="17"/>
      <c r="AD1061" s="17">
        <v>0.121</v>
      </c>
      <c r="AE1061" s="17">
        <v>0.42699999999999999</v>
      </c>
      <c r="AF1061" s="5">
        <v>0</v>
      </c>
      <c r="AG1061" s="31">
        <v>15349.2998046875</v>
      </c>
      <c r="AH1061" s="31">
        <v>17923.45</v>
      </c>
    </row>
    <row r="1062" spans="1:34" x14ac:dyDescent="0.3">
      <c r="A1062" s="4">
        <v>211484020</v>
      </c>
      <c r="B1062" s="3" t="s">
        <v>91</v>
      </c>
      <c r="C1062" s="3" t="s">
        <v>792</v>
      </c>
      <c r="D1062" s="14">
        <v>76.527542114257813</v>
      </c>
      <c r="E1062" s="14">
        <v>77.805412292480469</v>
      </c>
      <c r="F1062" s="14">
        <v>72.521888732910156</v>
      </c>
      <c r="G1062" s="14">
        <v>76.740425109863281</v>
      </c>
      <c r="H1062" s="5">
        <v>68</v>
      </c>
      <c r="I1062" s="15" t="s">
        <v>3980</v>
      </c>
      <c r="J1062" s="15">
        <v>6</v>
      </c>
      <c r="K1062" s="3" t="s">
        <v>3828</v>
      </c>
      <c r="L1062" s="3" t="s">
        <v>3911</v>
      </c>
      <c r="M1062" s="3" t="s">
        <v>3917</v>
      </c>
      <c r="N1062" s="3" t="s">
        <v>3921</v>
      </c>
      <c r="O1062" s="5">
        <v>44</v>
      </c>
      <c r="P1062" s="17">
        <v>0.3571428656578064</v>
      </c>
      <c r="Q1062" s="5">
        <v>25</v>
      </c>
      <c r="R1062" s="17">
        <v>0</v>
      </c>
      <c r="S1062" s="5">
        <v>44</v>
      </c>
      <c r="T1062" s="17">
        <v>0</v>
      </c>
      <c r="U1062" s="5">
        <v>25</v>
      </c>
      <c r="V1062" s="17">
        <v>0</v>
      </c>
      <c r="W1062" s="17"/>
      <c r="X1062" s="17"/>
      <c r="Y1062" s="17"/>
      <c r="Z1062" s="17">
        <v>0.98499999999999999</v>
      </c>
      <c r="AA1062" s="17"/>
      <c r="AB1062" s="17">
        <v>1.499999966472387E-2</v>
      </c>
      <c r="AC1062" s="17"/>
      <c r="AD1062" s="17">
        <v>0.10299999999999999</v>
      </c>
      <c r="AE1062" s="17">
        <v>0.373</v>
      </c>
      <c r="AF1062" s="5">
        <v>0</v>
      </c>
      <c r="AG1062" s="31">
        <v>14861.3095703125</v>
      </c>
      <c r="AH1062" s="31">
        <v>15964.98</v>
      </c>
    </row>
    <row r="1063" spans="1:34" x14ac:dyDescent="0.3">
      <c r="A1063" s="4">
        <v>1141121050</v>
      </c>
      <c r="B1063" s="3" t="s">
        <v>530</v>
      </c>
      <c r="C1063" s="3" t="s">
        <v>2048</v>
      </c>
      <c r="D1063" s="14">
        <v>87.626091003417969</v>
      </c>
      <c r="E1063" s="14">
        <v>86.043212890625</v>
      </c>
      <c r="F1063" s="14">
        <v>81.377700805664063</v>
      </c>
      <c r="G1063" s="14">
        <v>82.334175109863281</v>
      </c>
      <c r="H1063" s="5">
        <v>185</v>
      </c>
      <c r="I1063" s="15">
        <v>7</v>
      </c>
      <c r="J1063" s="15">
        <v>12</v>
      </c>
      <c r="K1063" s="3" t="s">
        <v>3850</v>
      </c>
      <c r="L1063" s="3" t="s">
        <v>3907</v>
      </c>
      <c r="M1063" s="3" t="s">
        <v>3917</v>
      </c>
      <c r="N1063" s="3" t="s">
        <v>3921</v>
      </c>
      <c r="O1063" s="5">
        <v>103</v>
      </c>
      <c r="P1063" s="17">
        <v>0.45054945349693298</v>
      </c>
      <c r="Q1063" s="5">
        <v>64</v>
      </c>
      <c r="R1063" s="17">
        <v>0.25</v>
      </c>
      <c r="S1063" s="5">
        <v>103</v>
      </c>
      <c r="T1063" s="17">
        <v>0.2261904776096344</v>
      </c>
      <c r="U1063" s="5">
        <v>64</v>
      </c>
      <c r="V1063" s="17">
        <v>0.15686275064945221</v>
      </c>
      <c r="W1063" s="17"/>
      <c r="X1063" s="17"/>
      <c r="Y1063" s="17"/>
      <c r="Z1063" s="17">
        <v>0.93500000000000005</v>
      </c>
      <c r="AA1063" s="17">
        <v>2.7E-2</v>
      </c>
      <c r="AB1063" s="17">
        <v>3.7999998778104782E-2</v>
      </c>
      <c r="AC1063" s="17"/>
      <c r="AD1063" s="17">
        <v>0.10299999999999999</v>
      </c>
      <c r="AE1063" s="17">
        <v>0.502</v>
      </c>
      <c r="AF1063" s="5">
        <v>0</v>
      </c>
      <c r="AG1063" s="31">
        <v>10806.2001953125</v>
      </c>
      <c r="AH1063" s="31">
        <v>11772.7</v>
      </c>
    </row>
    <row r="1064" spans="1:34" x14ac:dyDescent="0.3">
      <c r="A1064" s="4">
        <v>1141124020</v>
      </c>
      <c r="B1064" s="3" t="s">
        <v>530</v>
      </c>
      <c r="C1064" s="3" t="s">
        <v>2049</v>
      </c>
      <c r="D1064" s="14">
        <v>83.825973510742188</v>
      </c>
      <c r="E1064" s="14">
        <v>82.655136108398438</v>
      </c>
      <c r="F1064" s="14">
        <v>84.485076904296875</v>
      </c>
      <c r="G1064" s="14">
        <v>87.361946105957031</v>
      </c>
      <c r="H1064" s="5">
        <v>158</v>
      </c>
      <c r="I1064" s="15" t="s">
        <v>3980</v>
      </c>
      <c r="J1064" s="15">
        <v>6</v>
      </c>
      <c r="K1064" s="3" t="s">
        <v>3850</v>
      </c>
      <c r="L1064" s="3" t="s">
        <v>3907</v>
      </c>
      <c r="M1064" s="3" t="s">
        <v>3917</v>
      </c>
      <c r="N1064" s="3" t="s">
        <v>3921</v>
      </c>
      <c r="O1064" s="5">
        <v>131</v>
      </c>
      <c r="P1064" s="17">
        <v>0.52272725105285645</v>
      </c>
      <c r="Q1064" s="5">
        <v>87</v>
      </c>
      <c r="R1064" s="17">
        <v>0.31481480598449713</v>
      </c>
      <c r="S1064" s="5">
        <v>132</v>
      </c>
      <c r="T1064" s="17">
        <v>0.52272725105285645</v>
      </c>
      <c r="U1064" s="5">
        <v>88</v>
      </c>
      <c r="V1064" s="17">
        <v>0.35185185074806208</v>
      </c>
      <c r="W1064" s="17"/>
      <c r="X1064" s="17"/>
      <c r="Y1064" s="17"/>
      <c r="Z1064" s="17">
        <v>0.95600000000000007</v>
      </c>
      <c r="AA1064" s="17"/>
      <c r="AB1064" s="17">
        <v>4.3999999761581421E-2</v>
      </c>
      <c r="AC1064" s="17"/>
      <c r="AD1064" s="17">
        <v>0.19600000000000001</v>
      </c>
      <c r="AE1064" s="17">
        <v>0.58199999999999996</v>
      </c>
      <c r="AF1064" s="5">
        <v>0</v>
      </c>
      <c r="AG1064" s="31">
        <v>8900.6201171875</v>
      </c>
      <c r="AH1064" s="31">
        <v>10127.120000000001</v>
      </c>
    </row>
    <row r="1065" spans="1:34" x14ac:dyDescent="0.3">
      <c r="A1065" s="4">
        <v>480703000</v>
      </c>
      <c r="B1065" s="3" t="s">
        <v>219</v>
      </c>
      <c r="C1065" s="3" t="s">
        <v>1162</v>
      </c>
      <c r="D1065" s="14">
        <v>85.560218811035156</v>
      </c>
      <c r="E1065" s="14">
        <v>85.921531677246094</v>
      </c>
      <c r="F1065" s="14">
        <v>80.648330688476563</v>
      </c>
      <c r="G1065" s="14">
        <v>82.0751953125</v>
      </c>
      <c r="H1065" s="5">
        <v>469</v>
      </c>
      <c r="I1065" s="15">
        <v>6</v>
      </c>
      <c r="J1065" s="15">
        <v>8</v>
      </c>
      <c r="K1065" s="3" t="s">
        <v>3879</v>
      </c>
      <c r="L1065" s="3" t="s">
        <v>3914</v>
      </c>
      <c r="M1065" s="3" t="s">
        <v>3919</v>
      </c>
      <c r="N1065" s="3" t="s">
        <v>3922</v>
      </c>
      <c r="O1065" s="5">
        <v>849</v>
      </c>
      <c r="P1065" s="17">
        <v>0.47877359390258789</v>
      </c>
      <c r="Q1065" s="5">
        <v>336</v>
      </c>
      <c r="R1065" s="17">
        <v>0.28387096524238592</v>
      </c>
      <c r="S1065" s="5">
        <v>848</v>
      </c>
      <c r="T1065" s="17">
        <v>0.26650944352149958</v>
      </c>
      <c r="U1065" s="5">
        <v>335</v>
      </c>
      <c r="V1065" s="17">
        <v>0.13636364042758939</v>
      </c>
      <c r="W1065" s="17">
        <v>1.2999999999999999E-2</v>
      </c>
      <c r="X1065" s="17">
        <v>4.9000000000000002E-2</v>
      </c>
      <c r="Y1065" s="17"/>
      <c r="Z1065" s="17">
        <v>0.878</v>
      </c>
      <c r="AA1065" s="17">
        <v>4.9000000000000002E-2</v>
      </c>
      <c r="AB1065" s="17">
        <v>1.099999994039536E-2</v>
      </c>
      <c r="AC1065" s="17"/>
      <c r="AD1065" s="17">
        <v>0.13900000000000001</v>
      </c>
      <c r="AE1065" s="17">
        <v>0.23699999999999999</v>
      </c>
      <c r="AF1065" s="5">
        <v>0</v>
      </c>
      <c r="AG1065" s="31">
        <v>9241.8203125</v>
      </c>
      <c r="AH1065" s="31">
        <v>9457.42</v>
      </c>
    </row>
    <row r="1066" spans="1:34" x14ac:dyDescent="0.3">
      <c r="A1066" s="4">
        <v>480704020</v>
      </c>
      <c r="B1066" s="3" t="s">
        <v>219</v>
      </c>
      <c r="C1066" s="3" t="s">
        <v>1163</v>
      </c>
      <c r="D1066" s="14">
        <v>79.2703857421875</v>
      </c>
      <c r="E1066" s="14">
        <v>80.765922546386719</v>
      </c>
      <c r="F1066" s="14">
        <v>78.783912658691406</v>
      </c>
      <c r="G1066" s="14">
        <v>82.305198669433594</v>
      </c>
      <c r="H1066" s="5">
        <v>445</v>
      </c>
      <c r="I1066" s="15">
        <v>3</v>
      </c>
      <c r="J1066" s="15">
        <v>5</v>
      </c>
      <c r="K1066" s="3" t="s">
        <v>3879</v>
      </c>
      <c r="L1066" s="3" t="s">
        <v>3914</v>
      </c>
      <c r="M1066" s="3" t="s">
        <v>3919</v>
      </c>
      <c r="N1066" s="3" t="s">
        <v>3922</v>
      </c>
      <c r="O1066" s="5">
        <v>438</v>
      </c>
      <c r="P1066" s="17">
        <v>0.51707315444946289</v>
      </c>
      <c r="Q1066" s="5">
        <v>178</v>
      </c>
      <c r="R1066" s="17">
        <v>0.40645161271095281</v>
      </c>
      <c r="S1066" s="5">
        <v>438</v>
      </c>
      <c r="T1066" s="17">
        <v>0.353658527135849</v>
      </c>
      <c r="U1066" s="5">
        <v>178</v>
      </c>
      <c r="V1066" s="17">
        <v>0.232258066534996</v>
      </c>
      <c r="W1066" s="17"/>
      <c r="X1066" s="17">
        <v>7.3999999999999996E-2</v>
      </c>
      <c r="Y1066" s="17"/>
      <c r="Z1066" s="17">
        <v>0.879</v>
      </c>
      <c r="AA1066" s="17">
        <v>3.5999999999999997E-2</v>
      </c>
      <c r="AB1066" s="17">
        <v>1.099999994039536E-2</v>
      </c>
      <c r="AC1066" s="17"/>
      <c r="AD1066" s="17">
        <v>0.128</v>
      </c>
      <c r="AE1066" s="17">
        <v>0.26</v>
      </c>
      <c r="AF1066" s="5">
        <v>0</v>
      </c>
      <c r="AG1066" s="31">
        <v>8401.5400390625</v>
      </c>
      <c r="AH1066" s="31">
        <v>8796.81</v>
      </c>
    </row>
    <row r="1067" spans="1:34" x14ac:dyDescent="0.3">
      <c r="A1067" s="4">
        <v>330914020</v>
      </c>
      <c r="B1067" s="3" t="s">
        <v>140</v>
      </c>
      <c r="C1067" s="3" t="s">
        <v>945</v>
      </c>
      <c r="D1067" s="14">
        <v>92.617462158203125</v>
      </c>
      <c r="E1067" s="14">
        <v>92.664932250976563</v>
      </c>
      <c r="F1067" s="14">
        <v>95.350593566894531</v>
      </c>
      <c r="G1067" s="14">
        <v>93.639480590820313</v>
      </c>
      <c r="H1067" s="5">
        <v>121</v>
      </c>
      <c r="I1067" s="15" t="s">
        <v>3981</v>
      </c>
      <c r="J1067" s="15">
        <v>8</v>
      </c>
      <c r="K1067" s="3" t="s">
        <v>3892</v>
      </c>
      <c r="L1067" s="3" t="s">
        <v>3913</v>
      </c>
      <c r="M1067" s="3" t="s">
        <v>3917</v>
      </c>
      <c r="N1067" s="3" t="s">
        <v>3923</v>
      </c>
      <c r="O1067" s="5">
        <v>131</v>
      </c>
      <c r="P1067" s="17">
        <v>0.31428572535514832</v>
      </c>
      <c r="Q1067" s="5">
        <v>95</v>
      </c>
      <c r="R1067" s="17">
        <v>0.1666666716337204</v>
      </c>
      <c r="S1067" s="5">
        <v>131</v>
      </c>
      <c r="T1067" s="17">
        <v>0.34285715222358698</v>
      </c>
      <c r="U1067" s="5">
        <v>95</v>
      </c>
      <c r="V1067" s="17">
        <v>0.2708333432674408</v>
      </c>
      <c r="W1067" s="17"/>
      <c r="X1067" s="17"/>
      <c r="Y1067" s="17"/>
      <c r="Z1067" s="17">
        <v>0.98299999999999998</v>
      </c>
      <c r="AA1067" s="17"/>
      <c r="AB1067" s="17">
        <v>1.7000000923871991E-2</v>
      </c>
      <c r="AC1067" s="17"/>
      <c r="AD1067" s="17">
        <v>0.124</v>
      </c>
      <c r="AE1067" s="17">
        <v>0.70699999999999996</v>
      </c>
      <c r="AF1067" s="5">
        <v>0</v>
      </c>
      <c r="AG1067" s="31">
        <v>8911.6796875</v>
      </c>
      <c r="AH1067" s="31">
        <v>10971.66</v>
      </c>
    </row>
    <row r="1068" spans="1:34" x14ac:dyDescent="0.3">
      <c r="A1068" s="4">
        <v>160941050</v>
      </c>
      <c r="B1068" s="3" t="s">
        <v>69</v>
      </c>
      <c r="C1068" s="3" t="s">
        <v>734</v>
      </c>
      <c r="D1068" s="14">
        <v>82.616401672363281</v>
      </c>
      <c r="E1068" s="14">
        <v>87.583015441894531</v>
      </c>
      <c r="F1068" s="14">
        <v>77.978874206542969</v>
      </c>
      <c r="G1068" s="14">
        <v>80.839645385742188</v>
      </c>
      <c r="H1068" s="5">
        <v>175</v>
      </c>
      <c r="I1068" s="15">
        <v>7</v>
      </c>
      <c r="J1068" s="15">
        <v>12</v>
      </c>
      <c r="K1068" s="3" t="s">
        <v>3814</v>
      </c>
      <c r="L1068" s="3" t="s">
        <v>3910</v>
      </c>
      <c r="M1068" s="3" t="s">
        <v>3917</v>
      </c>
      <c r="N1068" s="3" t="s">
        <v>3921</v>
      </c>
      <c r="O1068" s="5">
        <v>118</v>
      </c>
      <c r="P1068" s="17">
        <v>0.40000000596046448</v>
      </c>
      <c r="Q1068" s="5">
        <v>49</v>
      </c>
      <c r="R1068" s="17">
        <v>0.37142857909202581</v>
      </c>
      <c r="S1068" s="5">
        <v>118</v>
      </c>
      <c r="T1068" s="17">
        <v>0.25581395626068121</v>
      </c>
      <c r="U1068" s="5">
        <v>49</v>
      </c>
      <c r="V1068" s="17">
        <v>0.1111111119389534</v>
      </c>
      <c r="W1068" s="17"/>
      <c r="X1068" s="17"/>
      <c r="Y1068" s="17"/>
      <c r="Z1068" s="17">
        <v>1</v>
      </c>
      <c r="AA1068" s="17"/>
      <c r="AB1068" s="17">
        <v>0</v>
      </c>
      <c r="AC1068" s="17"/>
      <c r="AD1068" s="17">
        <v>9.7000000000000003E-2</v>
      </c>
      <c r="AE1068" s="17">
        <v>0.309</v>
      </c>
      <c r="AF1068" s="5">
        <v>0</v>
      </c>
      <c r="AG1068" s="31">
        <v>8036.669921875</v>
      </c>
      <c r="AH1068" s="31">
        <v>9518.93</v>
      </c>
    </row>
    <row r="1069" spans="1:34" x14ac:dyDescent="0.3">
      <c r="A1069" s="4">
        <v>160944020</v>
      </c>
      <c r="B1069" s="3" t="s">
        <v>69</v>
      </c>
      <c r="C1069" s="3" t="s">
        <v>735</v>
      </c>
      <c r="D1069" s="14">
        <v>86.337043762207031</v>
      </c>
      <c r="E1069" s="14">
        <v>85.503097534179688</v>
      </c>
      <c r="F1069" s="14">
        <v>88.526298522949219</v>
      </c>
      <c r="G1069" s="14">
        <v>86.795951843261719</v>
      </c>
      <c r="H1069" s="5">
        <v>168</v>
      </c>
      <c r="I1069" s="15" t="s">
        <v>3981</v>
      </c>
      <c r="J1069" s="15">
        <v>6</v>
      </c>
      <c r="K1069" s="3" t="s">
        <v>3814</v>
      </c>
      <c r="L1069" s="3" t="s">
        <v>3910</v>
      </c>
      <c r="M1069" s="3" t="s">
        <v>3917</v>
      </c>
      <c r="N1069" s="3" t="s">
        <v>3921</v>
      </c>
      <c r="O1069" s="5">
        <v>138</v>
      </c>
      <c r="P1069" s="17">
        <v>0.28421053290367132</v>
      </c>
      <c r="Q1069" s="5">
        <v>72</v>
      </c>
      <c r="R1069" s="17">
        <v>0.20512820780277249</v>
      </c>
      <c r="S1069" s="5">
        <v>138</v>
      </c>
      <c r="T1069" s="17">
        <v>0.25263157486915588</v>
      </c>
      <c r="U1069" s="5">
        <v>72</v>
      </c>
      <c r="V1069" s="17">
        <v>0.17948718369007111</v>
      </c>
      <c r="W1069" s="17"/>
      <c r="X1069" s="17"/>
      <c r="Y1069" s="17"/>
      <c r="Z1069" s="17">
        <v>0.98799999999999999</v>
      </c>
      <c r="AA1069" s="17"/>
      <c r="AB1069" s="17">
        <v>1.200000010430813E-2</v>
      </c>
      <c r="AC1069" s="17"/>
      <c r="AD1069" s="17">
        <v>3.5999999999999997E-2</v>
      </c>
      <c r="AE1069" s="17">
        <v>0.38300000000000001</v>
      </c>
      <c r="AF1069" s="5">
        <v>0</v>
      </c>
      <c r="AG1069" s="31">
        <v>7608.4599609375</v>
      </c>
      <c r="AH1069" s="31">
        <v>8857.0400000000009</v>
      </c>
    </row>
    <row r="1070" spans="1:34" x14ac:dyDescent="0.3">
      <c r="A1070" s="4">
        <v>540413000</v>
      </c>
      <c r="B1070" s="3" t="s">
        <v>279</v>
      </c>
      <c r="C1070" s="3" t="s">
        <v>1385</v>
      </c>
      <c r="D1070" s="14">
        <v>89.270866394042969</v>
      </c>
      <c r="E1070" s="14">
        <v>87.599433898925781</v>
      </c>
      <c r="F1070" s="14">
        <v>91.242660522460938</v>
      </c>
      <c r="G1070" s="14">
        <v>91.043792724609375</v>
      </c>
      <c r="H1070" s="5">
        <v>501</v>
      </c>
      <c r="I1070" s="15">
        <v>6</v>
      </c>
      <c r="J1070" s="15">
        <v>8</v>
      </c>
      <c r="K1070" s="3" t="s">
        <v>3861</v>
      </c>
      <c r="L1070" s="3" t="s">
        <v>3908</v>
      </c>
      <c r="M1070" s="3" t="s">
        <v>3917</v>
      </c>
      <c r="N1070" s="3" t="s">
        <v>3923</v>
      </c>
      <c r="O1070" s="5">
        <v>908</v>
      </c>
      <c r="P1070" s="17">
        <v>0.4788418710231781</v>
      </c>
      <c r="Q1070" s="5">
        <v>381</v>
      </c>
      <c r="R1070" s="17">
        <v>0.29775279760360718</v>
      </c>
      <c r="S1070" s="5">
        <v>906</v>
      </c>
      <c r="T1070" s="17">
        <v>0.43303570151329041</v>
      </c>
      <c r="U1070" s="5">
        <v>380</v>
      </c>
      <c r="V1070" s="17">
        <v>0.27528089284896851</v>
      </c>
      <c r="W1070" s="17"/>
      <c r="X1070" s="17">
        <v>3.5999999999999997E-2</v>
      </c>
      <c r="Y1070" s="17"/>
      <c r="Z1070" s="17">
        <v>0.92200000000000004</v>
      </c>
      <c r="AA1070" s="17">
        <v>2.4E-2</v>
      </c>
      <c r="AB1070" s="17">
        <v>1.7999999225139621E-2</v>
      </c>
      <c r="AC1070" s="17"/>
      <c r="AD1070" s="17">
        <v>0.11600000000000001</v>
      </c>
      <c r="AE1070" s="17">
        <v>0.28799999999999998</v>
      </c>
      <c r="AF1070" s="5">
        <v>0</v>
      </c>
      <c r="AG1070" s="31">
        <v>7697.91015625</v>
      </c>
      <c r="AH1070" s="31">
        <v>8796.6</v>
      </c>
    </row>
    <row r="1071" spans="1:34" x14ac:dyDescent="0.3">
      <c r="A1071" s="4">
        <v>540414060</v>
      </c>
      <c r="B1071" s="3" t="s">
        <v>279</v>
      </c>
      <c r="C1071" s="3" t="s">
        <v>1386</v>
      </c>
      <c r="D1071" s="14">
        <v>79.171882629394531</v>
      </c>
      <c r="E1071" s="14">
        <v>77.355781555175781</v>
      </c>
      <c r="F1071" s="14">
        <v>84.116325378417969</v>
      </c>
      <c r="G1071" s="14">
        <v>82.690528869628906</v>
      </c>
      <c r="H1071" s="5">
        <v>458</v>
      </c>
      <c r="I1071" s="15">
        <v>3</v>
      </c>
      <c r="J1071" s="15">
        <v>5</v>
      </c>
      <c r="K1071" s="3" t="s">
        <v>3861</v>
      </c>
      <c r="L1071" s="3" t="s">
        <v>3908</v>
      </c>
      <c r="M1071" s="3" t="s">
        <v>3917</v>
      </c>
      <c r="N1071" s="3" t="s">
        <v>3923</v>
      </c>
      <c r="O1071" s="5">
        <v>456</v>
      </c>
      <c r="P1071" s="17">
        <v>0.45098039507865911</v>
      </c>
      <c r="Q1071" s="5">
        <v>223</v>
      </c>
      <c r="R1071" s="17">
        <v>0.29213482141494751</v>
      </c>
      <c r="S1071" s="5">
        <v>456</v>
      </c>
      <c r="T1071" s="17">
        <v>0.34718826413154602</v>
      </c>
      <c r="U1071" s="5">
        <v>223</v>
      </c>
      <c r="V1071" s="17">
        <v>0.2022471874952316</v>
      </c>
      <c r="W1071" s="17">
        <v>1.0999999999999999E-2</v>
      </c>
      <c r="X1071" s="17">
        <v>3.1E-2</v>
      </c>
      <c r="Y1071" s="17"/>
      <c r="Z1071" s="17">
        <v>0.88600000000000001</v>
      </c>
      <c r="AA1071" s="17">
        <v>6.3E-2</v>
      </c>
      <c r="AB1071" s="17">
        <v>8.999999612569809E-3</v>
      </c>
      <c r="AC1071" s="17"/>
      <c r="AD1071" s="17">
        <v>0.16800000000000001</v>
      </c>
      <c r="AE1071" s="17">
        <v>0.29299999999999998</v>
      </c>
      <c r="AF1071" s="5">
        <v>0</v>
      </c>
      <c r="AG1071" s="31">
        <v>7604.2998046875</v>
      </c>
      <c r="AH1071" s="31">
        <v>9313.9699999999993</v>
      </c>
    </row>
    <row r="1072" spans="1:34" x14ac:dyDescent="0.3">
      <c r="A1072" s="4">
        <v>1000651050</v>
      </c>
      <c r="B1072" s="3" t="s">
        <v>479</v>
      </c>
      <c r="C1072" s="3" t="s">
        <v>1955</v>
      </c>
      <c r="D1072" s="14">
        <v>84.304153442382813</v>
      </c>
      <c r="E1072" s="14">
        <v>86.247703552246094</v>
      </c>
      <c r="F1072" s="14">
        <v>82.747520446777344</v>
      </c>
      <c r="G1072" s="14">
        <v>81.011123657226563</v>
      </c>
      <c r="H1072" s="5">
        <v>169</v>
      </c>
      <c r="I1072" s="15">
        <v>7</v>
      </c>
      <c r="J1072" s="15">
        <v>12</v>
      </c>
      <c r="K1072" s="3" t="s">
        <v>3875</v>
      </c>
      <c r="L1072" s="3" t="s">
        <v>3910</v>
      </c>
      <c r="M1072" s="3" t="s">
        <v>3916</v>
      </c>
      <c r="N1072" s="3" t="s">
        <v>3921</v>
      </c>
      <c r="O1072" s="5">
        <v>94</v>
      </c>
      <c r="P1072" s="17">
        <v>0.72151899337768555</v>
      </c>
      <c r="Q1072" s="5">
        <v>51</v>
      </c>
      <c r="R1072" s="17">
        <v>0.42105263471603388</v>
      </c>
      <c r="S1072" s="5">
        <v>94</v>
      </c>
      <c r="T1072" s="17">
        <v>0.57777780294418335</v>
      </c>
      <c r="U1072" s="5">
        <v>51</v>
      </c>
      <c r="V1072" s="17">
        <v>0.48888888955116272</v>
      </c>
      <c r="W1072" s="17"/>
      <c r="X1072" s="17"/>
      <c r="Y1072" s="17"/>
      <c r="Z1072" s="17">
        <v>0.97599999999999998</v>
      </c>
      <c r="AA1072" s="17"/>
      <c r="AB1072" s="17">
        <v>2.400000020861626E-2</v>
      </c>
      <c r="AC1072" s="17"/>
      <c r="AD1072" s="17">
        <v>0.10100000000000001</v>
      </c>
      <c r="AE1072" s="17">
        <v>0.36099999999999999</v>
      </c>
      <c r="AF1072" s="5">
        <v>0</v>
      </c>
      <c r="AG1072" s="31">
        <v>8788.150390625</v>
      </c>
      <c r="AH1072" s="31">
        <v>9524.32</v>
      </c>
    </row>
    <row r="1073" spans="1:34" x14ac:dyDescent="0.3">
      <c r="A1073" s="4">
        <v>1000654020</v>
      </c>
      <c r="B1073" s="3" t="s">
        <v>479</v>
      </c>
      <c r="C1073" s="3" t="s">
        <v>1956</v>
      </c>
      <c r="D1073" s="14">
        <v>89.469795227050781</v>
      </c>
      <c r="E1073" s="14">
        <v>89.127754211425781</v>
      </c>
      <c r="F1073" s="14">
        <v>90.885673522949219</v>
      </c>
      <c r="G1073" s="14">
        <v>92.058822631835938</v>
      </c>
      <c r="H1073" s="5">
        <v>159</v>
      </c>
      <c r="I1073" s="15" t="s">
        <v>3981</v>
      </c>
      <c r="J1073" s="15">
        <v>6</v>
      </c>
      <c r="K1073" s="3" t="s">
        <v>3875</v>
      </c>
      <c r="L1073" s="3" t="s">
        <v>3910</v>
      </c>
      <c r="M1073" s="3" t="s">
        <v>3916</v>
      </c>
      <c r="N1073" s="3" t="s">
        <v>3921</v>
      </c>
      <c r="O1073" s="5">
        <v>123</v>
      </c>
      <c r="P1073" s="17">
        <v>0.30000001192092901</v>
      </c>
      <c r="Q1073" s="5">
        <v>75</v>
      </c>
      <c r="R1073" s="17">
        <v>0</v>
      </c>
      <c r="S1073" s="5">
        <v>123</v>
      </c>
      <c r="T1073" s="17">
        <v>0.55555558204650879</v>
      </c>
      <c r="U1073" s="5">
        <v>75</v>
      </c>
      <c r="V1073" s="17">
        <v>0.46666666865348821</v>
      </c>
      <c r="W1073" s="17">
        <v>4.3999999999999997E-2</v>
      </c>
      <c r="X1073" s="17"/>
      <c r="Y1073" s="17"/>
      <c r="Z1073" s="17">
        <v>0.89900000000000002</v>
      </c>
      <c r="AA1073" s="17">
        <v>0.05</v>
      </c>
      <c r="AB1073" s="17">
        <v>6.0000000521540642E-3</v>
      </c>
      <c r="AC1073" s="17"/>
      <c r="AD1073" s="17">
        <v>0.16400000000000001</v>
      </c>
      <c r="AE1073" s="17">
        <v>0.60099999999999998</v>
      </c>
      <c r="AF1073" s="5">
        <v>0</v>
      </c>
      <c r="AG1073" s="31">
        <v>6315.35986328125</v>
      </c>
      <c r="AH1073" s="31">
        <v>8479.36</v>
      </c>
    </row>
    <row r="1074" spans="1:34" x14ac:dyDescent="0.3">
      <c r="A1074" s="4">
        <v>920913000</v>
      </c>
      <c r="B1074" s="3" t="s">
        <v>431</v>
      </c>
      <c r="C1074" s="3" t="s">
        <v>1736</v>
      </c>
      <c r="D1074" s="14">
        <v>82.320518493652344</v>
      </c>
      <c r="E1074" s="14">
        <v>81.22430419921875</v>
      </c>
      <c r="F1074" s="14">
        <v>80.213066101074219</v>
      </c>
      <c r="G1074" s="14">
        <v>76.832221984863281</v>
      </c>
      <c r="H1074" s="5">
        <v>482</v>
      </c>
      <c r="I1074" s="15">
        <v>6</v>
      </c>
      <c r="J1074" s="15">
        <v>8</v>
      </c>
      <c r="K1074" s="3" t="s">
        <v>3883</v>
      </c>
      <c r="L1074" s="3" t="s">
        <v>3915</v>
      </c>
      <c r="M1074" s="3" t="s">
        <v>3917</v>
      </c>
      <c r="N1074" s="3" t="s">
        <v>3922</v>
      </c>
      <c r="O1074" s="5">
        <v>838</v>
      </c>
      <c r="P1074" s="17">
        <v>0.46341463923454279</v>
      </c>
      <c r="Q1074" s="5">
        <v>334</v>
      </c>
      <c r="R1074" s="17">
        <v>0.29069766402244568</v>
      </c>
      <c r="S1074" s="5">
        <v>836</v>
      </c>
      <c r="T1074" s="17">
        <v>0.46860986948013311</v>
      </c>
      <c r="U1074" s="5">
        <v>336</v>
      </c>
      <c r="V1074" s="17">
        <v>0.23976607620716089</v>
      </c>
      <c r="W1074" s="17">
        <v>8.1000000000000003E-2</v>
      </c>
      <c r="X1074" s="17">
        <v>9.2999999999999999E-2</v>
      </c>
      <c r="Y1074" s="17">
        <v>1.4999999999999999E-2</v>
      </c>
      <c r="Z1074" s="17">
        <v>0.75900000000000001</v>
      </c>
      <c r="AA1074" s="17">
        <v>0.05</v>
      </c>
      <c r="AB1074" s="17">
        <v>2.000000094994903E-3</v>
      </c>
      <c r="AC1074" s="17">
        <v>3.3000000000000002E-2</v>
      </c>
      <c r="AD1074" s="17">
        <v>0.14299999999999999</v>
      </c>
      <c r="AE1074" s="17">
        <v>0.185</v>
      </c>
      <c r="AF1074" s="5">
        <v>0</v>
      </c>
      <c r="AG1074" s="31">
        <v>11434.91015625</v>
      </c>
      <c r="AH1074" s="31">
        <v>12026.86</v>
      </c>
    </row>
    <row r="1075" spans="1:34" x14ac:dyDescent="0.3">
      <c r="A1075" s="4">
        <v>920914020</v>
      </c>
      <c r="B1075" s="3" t="s">
        <v>431</v>
      </c>
      <c r="C1075" s="3" t="s">
        <v>1737</v>
      </c>
      <c r="D1075" s="14">
        <v>88.146133422851563</v>
      </c>
      <c r="E1075" s="14">
        <v>86.651779174804688</v>
      </c>
      <c r="F1075" s="14">
        <v>89.762138366699219</v>
      </c>
      <c r="G1075" s="14">
        <v>88.661514282226563</v>
      </c>
      <c r="H1075" s="5">
        <v>523</v>
      </c>
      <c r="I1075" s="15" t="s">
        <v>3981</v>
      </c>
      <c r="J1075" s="15">
        <v>5</v>
      </c>
      <c r="K1075" s="3" t="s">
        <v>3883</v>
      </c>
      <c r="L1075" s="3" t="s">
        <v>3915</v>
      </c>
      <c r="M1075" s="3" t="s">
        <v>3917</v>
      </c>
      <c r="N1075" s="3" t="s">
        <v>3922</v>
      </c>
      <c r="O1075" s="5">
        <v>273</v>
      </c>
      <c r="P1075" s="17">
        <v>0.62040817737579346</v>
      </c>
      <c r="Q1075" s="5">
        <v>115</v>
      </c>
      <c r="R1075" s="17">
        <v>0.39325842261314392</v>
      </c>
      <c r="S1075" s="5">
        <v>273</v>
      </c>
      <c r="T1075" s="17">
        <v>0.57959181070327759</v>
      </c>
      <c r="U1075" s="5">
        <v>115</v>
      </c>
      <c r="V1075" s="17">
        <v>0.34831461310386658</v>
      </c>
      <c r="W1075" s="17">
        <v>2.7E-2</v>
      </c>
      <c r="X1075" s="17">
        <v>9.4E-2</v>
      </c>
      <c r="Y1075" s="17"/>
      <c r="Z1075" s="17">
        <v>0.83000000000000007</v>
      </c>
      <c r="AA1075" s="17">
        <v>4.5999999999999999E-2</v>
      </c>
      <c r="AB1075" s="17">
        <v>4.0000001899898052E-3</v>
      </c>
      <c r="AC1075" s="17">
        <v>0.05</v>
      </c>
      <c r="AD1075" s="17">
        <v>0.182</v>
      </c>
      <c r="AE1075" s="17">
        <v>0.20399999999999999</v>
      </c>
      <c r="AF1075" s="5">
        <v>0</v>
      </c>
      <c r="AG1075" s="31">
        <v>12835.830078125</v>
      </c>
      <c r="AH1075" s="31">
        <v>13692.73</v>
      </c>
    </row>
    <row r="1076" spans="1:34" x14ac:dyDescent="0.3">
      <c r="A1076" s="4">
        <v>920914030</v>
      </c>
      <c r="B1076" s="3" t="s">
        <v>431</v>
      </c>
      <c r="C1076" s="3" t="s">
        <v>1738</v>
      </c>
      <c r="D1076" s="14">
        <v>90.469673156738281</v>
      </c>
      <c r="E1076" s="14">
        <v>91.217658996582031</v>
      </c>
      <c r="F1076" s="14">
        <v>90.648269653320313</v>
      </c>
      <c r="G1076" s="14">
        <v>90.127609252929688</v>
      </c>
      <c r="H1076" s="5">
        <v>431</v>
      </c>
      <c r="I1076" s="15" t="s">
        <v>3981</v>
      </c>
      <c r="J1076" s="15">
        <v>5</v>
      </c>
      <c r="K1076" s="3" t="s">
        <v>3883</v>
      </c>
      <c r="L1076" s="3" t="s">
        <v>3915</v>
      </c>
      <c r="M1076" s="3" t="s">
        <v>3917</v>
      </c>
      <c r="N1076" s="3" t="s">
        <v>3922</v>
      </c>
      <c r="O1076" s="5">
        <v>184</v>
      </c>
      <c r="P1076" s="17">
        <v>0.53072625398635864</v>
      </c>
      <c r="Q1076" s="5">
        <v>85</v>
      </c>
      <c r="R1076" s="17">
        <v>0.32499998807907099</v>
      </c>
      <c r="S1076" s="5">
        <v>184</v>
      </c>
      <c r="T1076" s="17">
        <v>0.42307692766189581</v>
      </c>
      <c r="U1076" s="5">
        <v>85</v>
      </c>
      <c r="V1076" s="17">
        <v>0.29268291592597961</v>
      </c>
      <c r="W1076" s="17">
        <v>0.16700000000000001</v>
      </c>
      <c r="X1076" s="17">
        <v>4.9000000000000002E-2</v>
      </c>
      <c r="Y1076" s="17">
        <v>1.2E-2</v>
      </c>
      <c r="Z1076" s="17">
        <v>0.71499999999999997</v>
      </c>
      <c r="AA1076" s="17">
        <v>5.8000000000000003E-2</v>
      </c>
      <c r="AB1076" s="17">
        <v>0</v>
      </c>
      <c r="AC1076" s="17">
        <v>2.8000000000000001E-2</v>
      </c>
      <c r="AD1076" s="17">
        <v>0.17399999999999999</v>
      </c>
      <c r="AE1076" s="17">
        <v>0.25700000000000001</v>
      </c>
      <c r="AF1076" s="5">
        <v>0</v>
      </c>
      <c r="AG1076" s="31">
        <v>12968.759765625</v>
      </c>
      <c r="AH1076" s="31">
        <v>13245.38</v>
      </c>
    </row>
    <row r="1077" spans="1:34" x14ac:dyDescent="0.3">
      <c r="A1077" s="4">
        <v>971184020</v>
      </c>
      <c r="B1077" s="3" t="s">
        <v>464</v>
      </c>
      <c r="C1077" s="3" t="s">
        <v>1928</v>
      </c>
      <c r="D1077" s="14">
        <v>87.092002868652344</v>
      </c>
      <c r="E1077" s="14">
        <v>87.552825927734375</v>
      </c>
      <c r="F1077" s="14">
        <v>84.130073547363281</v>
      </c>
      <c r="G1077" s="14">
        <v>83.67413330078125</v>
      </c>
      <c r="H1077" s="5">
        <v>52</v>
      </c>
      <c r="I1077" s="15" t="s">
        <v>3981</v>
      </c>
      <c r="J1077" s="15">
        <v>8</v>
      </c>
      <c r="K1077" s="3" t="s">
        <v>3846</v>
      </c>
      <c r="L1077" s="3" t="s">
        <v>3908</v>
      </c>
      <c r="M1077" s="3" t="s">
        <v>3916</v>
      </c>
      <c r="N1077" s="3" t="s">
        <v>3921</v>
      </c>
      <c r="O1077" s="5">
        <v>50</v>
      </c>
      <c r="P1077" s="17">
        <v>0.28571429848670959</v>
      </c>
      <c r="Q1077" s="5">
        <v>27</v>
      </c>
      <c r="R1077" s="17">
        <v>0.119999997317791</v>
      </c>
      <c r="S1077" s="5">
        <v>50</v>
      </c>
      <c r="T1077" s="17">
        <v>0.1428571492433548</v>
      </c>
      <c r="U1077" s="5">
        <v>27</v>
      </c>
      <c r="V1077" s="17">
        <v>0.119999997317791</v>
      </c>
      <c r="W1077" s="17">
        <v>0.115</v>
      </c>
      <c r="X1077" s="17"/>
      <c r="Y1077" s="17"/>
      <c r="Z1077" s="17">
        <v>0.82700000000000007</v>
      </c>
      <c r="AA1077" s="17"/>
      <c r="AB1077" s="17">
        <v>5.7999998331069953E-2</v>
      </c>
      <c r="AC1077" s="17"/>
      <c r="AD1077" s="17">
        <v>0.26900000000000002</v>
      </c>
      <c r="AE1077" s="17">
        <v>0.24099999999999999</v>
      </c>
      <c r="AF1077" s="5">
        <v>0</v>
      </c>
      <c r="AG1077" s="31">
        <v>14754.1103515625</v>
      </c>
      <c r="AH1077" s="31">
        <v>14760.88</v>
      </c>
    </row>
    <row r="1078" spans="1:34" x14ac:dyDescent="0.3">
      <c r="A1078" s="4">
        <v>750864020</v>
      </c>
      <c r="B1078" s="3" t="s">
        <v>359</v>
      </c>
      <c r="C1078" s="3" t="s">
        <v>1544</v>
      </c>
      <c r="D1078" s="14">
        <v>87.458892822265625</v>
      </c>
      <c r="E1078" s="14">
        <v>88.352973937988281</v>
      </c>
      <c r="F1078" s="14">
        <v>83.910736083984375</v>
      </c>
      <c r="G1078" s="14">
        <v>83.588714599609375</v>
      </c>
      <c r="H1078" s="5">
        <v>139</v>
      </c>
      <c r="I1078" s="15" t="s">
        <v>3980</v>
      </c>
      <c r="J1078" s="15">
        <v>8</v>
      </c>
      <c r="K1078" s="3" t="s">
        <v>3865</v>
      </c>
      <c r="L1078" s="3" t="s">
        <v>3913</v>
      </c>
      <c r="M1078" s="3" t="s">
        <v>3918</v>
      </c>
      <c r="N1078" s="3" t="s">
        <v>3921</v>
      </c>
      <c r="O1078" s="5">
        <v>121</v>
      </c>
      <c r="P1078" s="17">
        <v>0.31460675597190862</v>
      </c>
      <c r="Q1078" s="5">
        <v>91</v>
      </c>
      <c r="R1078" s="17">
        <v>0.25</v>
      </c>
      <c r="S1078" s="5">
        <v>121</v>
      </c>
      <c r="T1078" s="17">
        <v>0.14606741070747381</v>
      </c>
      <c r="U1078" s="5">
        <v>91</v>
      </c>
      <c r="V1078" s="17">
        <v>7.8125E-2</v>
      </c>
      <c r="W1078" s="17"/>
      <c r="X1078" s="17">
        <v>5.8000000000000003E-2</v>
      </c>
      <c r="Y1078" s="17"/>
      <c r="Z1078" s="17">
        <v>0.90600000000000003</v>
      </c>
      <c r="AA1078" s="17"/>
      <c r="AB1078" s="17">
        <v>3.5999998450279243E-2</v>
      </c>
      <c r="AC1078" s="17"/>
      <c r="AD1078" s="17">
        <v>0.108</v>
      </c>
      <c r="AE1078" s="17">
        <v>0.64600000000000002</v>
      </c>
      <c r="AF1078" s="5">
        <v>0</v>
      </c>
      <c r="AG1078" s="31">
        <v>10367.8798828125</v>
      </c>
      <c r="AH1078" s="31">
        <v>11330.14</v>
      </c>
    </row>
    <row r="1079" spans="1:34" x14ac:dyDescent="0.3">
      <c r="A1079" s="4">
        <v>890871050</v>
      </c>
      <c r="B1079" s="3" t="s">
        <v>416</v>
      </c>
      <c r="C1079" s="3" t="s">
        <v>1668</v>
      </c>
      <c r="D1079" s="14">
        <v>89.156379699707031</v>
      </c>
      <c r="E1079" s="14">
        <v>83.808403015136719</v>
      </c>
      <c r="F1079" s="14">
        <v>90.228355407714844</v>
      </c>
      <c r="G1079" s="14">
        <v>87.36798095703125</v>
      </c>
      <c r="H1079" s="5">
        <v>128</v>
      </c>
      <c r="I1079" s="15">
        <v>7</v>
      </c>
      <c r="J1079" s="15">
        <v>12</v>
      </c>
      <c r="K1079" s="3" t="s">
        <v>3849</v>
      </c>
      <c r="L1079" s="3" t="s">
        <v>3908</v>
      </c>
      <c r="M1079" s="3" t="s">
        <v>3917</v>
      </c>
      <c r="N1079" s="3" t="s">
        <v>3921</v>
      </c>
      <c r="O1079" s="5">
        <v>83</v>
      </c>
      <c r="P1079" s="17">
        <v>0.36363637447357178</v>
      </c>
      <c r="Q1079" s="5">
        <v>36</v>
      </c>
      <c r="R1079" s="17">
        <v>0.20000000298023221</v>
      </c>
      <c r="S1079" s="5">
        <v>82</v>
      </c>
      <c r="T1079" s="17">
        <v>0.25</v>
      </c>
      <c r="U1079" s="5">
        <v>35</v>
      </c>
      <c r="V1079" s="17">
        <v>7.6923079788684845E-2</v>
      </c>
      <c r="W1079" s="17"/>
      <c r="X1079" s="17"/>
      <c r="Y1079" s="17"/>
      <c r="Z1079" s="17">
        <v>0.90600000000000003</v>
      </c>
      <c r="AA1079" s="17">
        <v>4.7E-2</v>
      </c>
      <c r="AB1079" s="17">
        <v>4.6999998390674591E-2</v>
      </c>
      <c r="AC1079" s="17"/>
      <c r="AD1079" s="17">
        <v>0.109</v>
      </c>
      <c r="AE1079" s="17">
        <v>0.25600000000000001</v>
      </c>
      <c r="AF1079" s="5">
        <v>0</v>
      </c>
      <c r="AG1079" s="31">
        <v>14055.51953125</v>
      </c>
      <c r="AH1079" s="31">
        <v>15304.28</v>
      </c>
    </row>
    <row r="1080" spans="1:34" x14ac:dyDescent="0.3">
      <c r="A1080" s="4">
        <v>890874020</v>
      </c>
      <c r="B1080" s="3" t="s">
        <v>416</v>
      </c>
      <c r="C1080" s="3" t="s">
        <v>1669</v>
      </c>
      <c r="D1080" s="14">
        <v>80.223983764648438</v>
      </c>
      <c r="E1080" s="14">
        <v>82.197181701660156</v>
      </c>
      <c r="F1080" s="14">
        <v>84.934242248535156</v>
      </c>
      <c r="G1080" s="14">
        <v>85.993904113769531</v>
      </c>
      <c r="H1080" s="5">
        <v>121</v>
      </c>
      <c r="I1080" s="15" t="s">
        <v>3980</v>
      </c>
      <c r="J1080" s="15">
        <v>6</v>
      </c>
      <c r="K1080" s="3" t="s">
        <v>3849</v>
      </c>
      <c r="L1080" s="3" t="s">
        <v>3908</v>
      </c>
      <c r="M1080" s="3" t="s">
        <v>3917</v>
      </c>
      <c r="N1080" s="3" t="s">
        <v>3921</v>
      </c>
      <c r="O1080" s="5">
        <v>107</v>
      </c>
      <c r="P1080" s="17">
        <v>0.4237288236618042</v>
      </c>
      <c r="Q1080" s="5">
        <v>61</v>
      </c>
      <c r="R1080" s="17">
        <v>0.15625</v>
      </c>
      <c r="S1080" s="5">
        <v>107</v>
      </c>
      <c r="T1080" s="17">
        <v>0.40000000596046448</v>
      </c>
      <c r="U1080" s="5">
        <v>61</v>
      </c>
      <c r="V1080" s="17">
        <v>0.21875</v>
      </c>
      <c r="W1080" s="17"/>
      <c r="X1080" s="17"/>
      <c r="Y1080" s="17"/>
      <c r="Z1080" s="17">
        <v>0.93400000000000005</v>
      </c>
      <c r="AA1080" s="17"/>
      <c r="AB1080" s="17">
        <v>6.5999999642372131E-2</v>
      </c>
      <c r="AC1080" s="17"/>
      <c r="AD1080" s="17">
        <v>0.14099999999999999</v>
      </c>
      <c r="AE1080" s="17">
        <v>0.41699999999999998</v>
      </c>
      <c r="AF1080" s="5">
        <v>0</v>
      </c>
      <c r="AG1080" s="31">
        <v>11648.9296875</v>
      </c>
      <c r="AH1080" s="31">
        <v>13261.95</v>
      </c>
    </row>
    <row r="1081" spans="1:34" x14ac:dyDescent="0.3">
      <c r="A1081" s="4">
        <v>760811050</v>
      </c>
      <c r="B1081" s="3" t="s">
        <v>361</v>
      </c>
      <c r="C1081" s="3" t="s">
        <v>1547</v>
      </c>
      <c r="D1081" s="14">
        <v>86.468917846679688</v>
      </c>
      <c r="E1081" s="14">
        <v>82.203025817871094</v>
      </c>
      <c r="F1081" s="14">
        <v>89.431663513183594</v>
      </c>
      <c r="G1081" s="14">
        <v>84.134162902832031</v>
      </c>
      <c r="H1081" s="5">
        <v>65</v>
      </c>
      <c r="I1081" s="15">
        <v>7</v>
      </c>
      <c r="J1081" s="15">
        <v>12</v>
      </c>
      <c r="K1081" s="3" t="s">
        <v>3844</v>
      </c>
      <c r="L1081" s="3" t="s">
        <v>3909</v>
      </c>
      <c r="M1081" s="3" t="s">
        <v>3916</v>
      </c>
      <c r="N1081" s="3" t="s">
        <v>3921</v>
      </c>
      <c r="O1081" s="5">
        <v>43</v>
      </c>
      <c r="P1081" s="17">
        <v>0.70370370149612427</v>
      </c>
      <c r="Q1081" s="5">
        <v>20</v>
      </c>
      <c r="R1081" s="17">
        <v>0</v>
      </c>
      <c r="S1081" s="5">
        <v>43</v>
      </c>
      <c r="T1081" s="17">
        <v>0.40740740299224848</v>
      </c>
      <c r="U1081" s="5">
        <v>20</v>
      </c>
      <c r="V1081" s="17">
        <v>0</v>
      </c>
      <c r="W1081" s="17"/>
      <c r="X1081" s="17"/>
      <c r="Y1081" s="17"/>
      <c r="Z1081" s="17">
        <v>0.96899999999999997</v>
      </c>
      <c r="AA1081" s="17"/>
      <c r="AB1081" s="17">
        <v>3.0999999493360519E-2</v>
      </c>
      <c r="AC1081" s="17"/>
      <c r="AD1081" s="17">
        <v>0.13800000000000001</v>
      </c>
      <c r="AE1081" s="17">
        <v>0.38500000000000001</v>
      </c>
      <c r="AF1081" s="5">
        <v>0</v>
      </c>
      <c r="AG1081" s="31">
        <v>15630.33984375</v>
      </c>
      <c r="AH1081" s="31">
        <v>16433.95</v>
      </c>
    </row>
    <row r="1082" spans="1:34" x14ac:dyDescent="0.3">
      <c r="A1082" s="4">
        <v>760814020</v>
      </c>
      <c r="B1082" s="3" t="s">
        <v>361</v>
      </c>
      <c r="C1082" s="3" t="s">
        <v>1548</v>
      </c>
      <c r="D1082" s="14">
        <v>80.329017639160156</v>
      </c>
      <c r="E1082" s="14">
        <v>77.544570922851563</v>
      </c>
      <c r="F1082" s="14">
        <v>83.439666748046875</v>
      </c>
      <c r="G1082" s="14">
        <v>83.465751647949219</v>
      </c>
      <c r="H1082" s="5">
        <v>64</v>
      </c>
      <c r="I1082" s="15" t="s">
        <v>3981</v>
      </c>
      <c r="J1082" s="15">
        <v>6</v>
      </c>
      <c r="K1082" s="3" t="s">
        <v>3844</v>
      </c>
      <c r="L1082" s="3" t="s">
        <v>3909</v>
      </c>
      <c r="M1082" s="3" t="s">
        <v>3916</v>
      </c>
      <c r="N1082" s="3" t="s">
        <v>3921</v>
      </c>
      <c r="O1082" s="5">
        <v>60</v>
      </c>
      <c r="P1082" s="17">
        <v>0.3055555522441864</v>
      </c>
      <c r="Q1082" s="5">
        <v>35</v>
      </c>
      <c r="R1082" s="17">
        <v>0.18181818723678589</v>
      </c>
      <c r="S1082" s="5">
        <v>60</v>
      </c>
      <c r="T1082" s="17">
        <v>0.2222222238779068</v>
      </c>
      <c r="U1082" s="5">
        <v>35</v>
      </c>
      <c r="V1082" s="17">
        <v>9.0909093618392944E-2</v>
      </c>
      <c r="W1082" s="17"/>
      <c r="X1082" s="17"/>
      <c r="Y1082" s="17"/>
      <c r="Z1082" s="17">
        <v>0.95300000000000007</v>
      </c>
      <c r="AA1082" s="17"/>
      <c r="AB1082" s="17">
        <v>4.6999998390674591E-2</v>
      </c>
      <c r="AC1082" s="17"/>
      <c r="AD1082" s="17">
        <v>0.14099999999999999</v>
      </c>
      <c r="AE1082" s="17">
        <v>0.625</v>
      </c>
      <c r="AF1082" s="5">
        <v>0</v>
      </c>
      <c r="AG1082" s="31">
        <v>16814.259765625</v>
      </c>
      <c r="AH1082" s="31">
        <v>18251.02</v>
      </c>
    </row>
    <row r="1083" spans="1:34" x14ac:dyDescent="0.3">
      <c r="A1083" s="4">
        <v>760821050</v>
      </c>
      <c r="B1083" s="3" t="s">
        <v>362</v>
      </c>
      <c r="C1083" s="3" t="s">
        <v>1549</v>
      </c>
      <c r="D1083" s="14">
        <v>90.224662780761719</v>
      </c>
      <c r="E1083" s="14">
        <v>92.236557006835938</v>
      </c>
      <c r="F1083" s="14">
        <v>95.840789794921875</v>
      </c>
      <c r="G1083" s="14">
        <v>95.434333801269531</v>
      </c>
      <c r="H1083" s="5">
        <v>324</v>
      </c>
      <c r="I1083" s="15">
        <v>7</v>
      </c>
      <c r="J1083" s="15">
        <v>12</v>
      </c>
      <c r="K1083" s="3" t="s">
        <v>3844</v>
      </c>
      <c r="L1083" s="3" t="s">
        <v>3909</v>
      </c>
      <c r="M1083" s="3" t="s">
        <v>3916</v>
      </c>
      <c r="N1083" s="3" t="s">
        <v>3921</v>
      </c>
      <c r="O1083" s="5">
        <v>219</v>
      </c>
      <c r="P1083" s="17">
        <v>0.52173912525177002</v>
      </c>
      <c r="Q1083" s="5">
        <v>96</v>
      </c>
      <c r="R1083" s="17">
        <v>0.42592594027519232</v>
      </c>
      <c r="S1083" s="5">
        <v>219</v>
      </c>
      <c r="T1083" s="17">
        <v>0.46721312403678888</v>
      </c>
      <c r="U1083" s="5">
        <v>96</v>
      </c>
      <c r="V1083" s="17">
        <v>0.2916666567325592</v>
      </c>
      <c r="W1083" s="17"/>
      <c r="X1083" s="17"/>
      <c r="Y1083" s="17"/>
      <c r="Z1083" s="17">
        <v>0.95700000000000007</v>
      </c>
      <c r="AA1083" s="17">
        <v>2.1999999999999999E-2</v>
      </c>
      <c r="AB1083" s="17">
        <v>2.199999988079071E-2</v>
      </c>
      <c r="AC1083" s="17"/>
      <c r="AD1083" s="17">
        <v>9.6000000000000002E-2</v>
      </c>
      <c r="AE1083" s="17">
        <v>0.39500000000000002</v>
      </c>
      <c r="AF1083" s="5">
        <v>0</v>
      </c>
      <c r="AG1083" s="31">
        <v>8964.0595703125</v>
      </c>
      <c r="AH1083" s="31">
        <v>9304.9599999999991</v>
      </c>
    </row>
    <row r="1084" spans="1:34" x14ac:dyDescent="0.3">
      <c r="A1084" s="4">
        <v>760824020</v>
      </c>
      <c r="B1084" s="3" t="s">
        <v>362</v>
      </c>
      <c r="C1084" s="3" t="s">
        <v>1548</v>
      </c>
      <c r="D1084" s="14">
        <v>91.322860717773438</v>
      </c>
      <c r="E1084" s="14">
        <v>91.155067443847656</v>
      </c>
      <c r="F1084" s="14">
        <v>89.354873657226563</v>
      </c>
      <c r="G1084" s="14">
        <v>87.948188781738281</v>
      </c>
      <c r="H1084" s="5">
        <v>278</v>
      </c>
      <c r="I1084" s="15" t="s">
        <v>3980</v>
      </c>
      <c r="J1084" s="15">
        <v>6</v>
      </c>
      <c r="K1084" s="3" t="s">
        <v>3844</v>
      </c>
      <c r="L1084" s="3" t="s">
        <v>3909</v>
      </c>
      <c r="M1084" s="3" t="s">
        <v>3916</v>
      </c>
      <c r="N1084" s="3" t="s">
        <v>3921</v>
      </c>
      <c r="O1084" s="5">
        <v>152</v>
      </c>
      <c r="P1084" s="17">
        <v>0.47741934657096857</v>
      </c>
      <c r="Q1084" s="5">
        <v>86</v>
      </c>
      <c r="R1084" s="17">
        <v>0.41249999403953552</v>
      </c>
      <c r="S1084" s="5">
        <v>152</v>
      </c>
      <c r="T1084" s="17">
        <v>0.45806452631950378</v>
      </c>
      <c r="U1084" s="5">
        <v>86</v>
      </c>
      <c r="V1084" s="17">
        <v>0.32499998807907099</v>
      </c>
      <c r="W1084" s="17"/>
      <c r="X1084" s="17"/>
      <c r="Y1084" s="17"/>
      <c r="Z1084" s="17">
        <v>0.96799999999999997</v>
      </c>
      <c r="AA1084" s="17"/>
      <c r="AB1084" s="17">
        <v>3.2000001519918442E-2</v>
      </c>
      <c r="AC1084" s="17"/>
      <c r="AD1084" s="17">
        <v>0.108</v>
      </c>
      <c r="AE1084" s="17">
        <v>0.53200000000000003</v>
      </c>
      <c r="AF1084" s="5">
        <v>0</v>
      </c>
      <c r="AG1084" s="31">
        <v>8928.5595703125</v>
      </c>
      <c r="AH1084" s="31">
        <v>9953.34</v>
      </c>
    </row>
    <row r="1085" spans="1:34" x14ac:dyDescent="0.3">
      <c r="A1085" s="4">
        <v>760831050</v>
      </c>
      <c r="B1085" s="3" t="s">
        <v>363</v>
      </c>
      <c r="C1085" s="3" t="s">
        <v>1550</v>
      </c>
      <c r="D1085" s="14">
        <v>79.299850463867188</v>
      </c>
      <c r="E1085" s="14">
        <v>82.942802429199219</v>
      </c>
      <c r="F1085" s="14">
        <v>82.286056518554688</v>
      </c>
      <c r="G1085" s="14">
        <v>80.145217895507813</v>
      </c>
      <c r="H1085" s="5">
        <v>520</v>
      </c>
      <c r="I1085" s="15">
        <v>7</v>
      </c>
      <c r="J1085" s="15">
        <v>12</v>
      </c>
      <c r="K1085" s="3" t="s">
        <v>3844</v>
      </c>
      <c r="L1085" s="3" t="s">
        <v>3909</v>
      </c>
      <c r="M1085" s="3" t="s">
        <v>3916</v>
      </c>
      <c r="N1085" s="3" t="s">
        <v>3921</v>
      </c>
      <c r="O1085" s="5">
        <v>200</v>
      </c>
      <c r="P1085" s="17">
        <v>0.5</v>
      </c>
      <c r="Q1085" s="5">
        <v>83</v>
      </c>
      <c r="R1085" s="17">
        <v>0.20000000298023221</v>
      </c>
      <c r="S1085" s="5">
        <v>200</v>
      </c>
      <c r="T1085" s="17">
        <v>0.38571429252624512</v>
      </c>
      <c r="U1085" s="5">
        <v>83</v>
      </c>
      <c r="V1085" s="17">
        <v>0.19672131538391111</v>
      </c>
      <c r="W1085" s="17"/>
      <c r="X1085" s="17"/>
      <c r="Y1085" s="17"/>
      <c r="Z1085" s="17">
        <v>0.99</v>
      </c>
      <c r="AA1085" s="17"/>
      <c r="AB1085" s="17">
        <v>9.9999997764825821E-3</v>
      </c>
      <c r="AC1085" s="17"/>
      <c r="AD1085" s="17">
        <v>9.1999999999999998E-2</v>
      </c>
      <c r="AE1085" s="17">
        <v>0.154</v>
      </c>
      <c r="AF1085" s="5">
        <v>0</v>
      </c>
      <c r="AG1085" s="31">
        <v>7735.509765625</v>
      </c>
      <c r="AH1085" s="31">
        <v>8414.01</v>
      </c>
    </row>
    <row r="1086" spans="1:34" x14ac:dyDescent="0.3">
      <c r="A1086" s="4">
        <v>760834060</v>
      </c>
      <c r="B1086" s="3" t="s">
        <v>363</v>
      </c>
      <c r="C1086" s="3" t="s">
        <v>1551</v>
      </c>
      <c r="D1086" s="14">
        <v>80.7884521484375</v>
      </c>
      <c r="E1086" s="14">
        <v>79.46990966796875</v>
      </c>
      <c r="F1086" s="14">
        <v>83.297966003417969</v>
      </c>
      <c r="G1086" s="14">
        <v>82.507598876953125</v>
      </c>
      <c r="H1086" s="5">
        <v>278</v>
      </c>
      <c r="I1086" s="15" t="s">
        <v>3981</v>
      </c>
      <c r="J1086" s="15">
        <v>6</v>
      </c>
      <c r="K1086" s="3" t="s">
        <v>3844</v>
      </c>
      <c r="L1086" s="3" t="s">
        <v>3909</v>
      </c>
      <c r="M1086" s="3" t="s">
        <v>3916</v>
      </c>
      <c r="N1086" s="3" t="s">
        <v>3921</v>
      </c>
      <c r="O1086" s="5">
        <v>208</v>
      </c>
      <c r="P1086" s="17">
        <v>0.52517986297607422</v>
      </c>
      <c r="Q1086" s="5">
        <v>91</v>
      </c>
      <c r="R1086" s="17">
        <v>0.32692307233810419</v>
      </c>
      <c r="S1086" s="5">
        <v>208</v>
      </c>
      <c r="T1086" s="17">
        <v>0.47101449966430659</v>
      </c>
      <c r="U1086" s="5">
        <v>91</v>
      </c>
      <c r="V1086" s="17">
        <v>0.25</v>
      </c>
      <c r="W1086" s="17"/>
      <c r="X1086" s="17"/>
      <c r="Y1086" s="17"/>
      <c r="Z1086" s="17">
        <v>0.98199999999999998</v>
      </c>
      <c r="AA1086" s="17"/>
      <c r="AB1086" s="17">
        <v>1.7999999225139621E-2</v>
      </c>
      <c r="AC1086" s="17"/>
      <c r="AD1086" s="17">
        <v>0.122</v>
      </c>
      <c r="AE1086" s="17">
        <v>0.31900000000000001</v>
      </c>
      <c r="AF1086" s="5">
        <v>0</v>
      </c>
      <c r="AG1086" s="31">
        <v>11185.51953125</v>
      </c>
      <c r="AH1086" s="31">
        <v>12583.57</v>
      </c>
    </row>
    <row r="1087" spans="1:34" x14ac:dyDescent="0.3">
      <c r="A1087" s="4">
        <v>320541050</v>
      </c>
      <c r="B1087" s="3" t="s">
        <v>135</v>
      </c>
      <c r="C1087" s="3" t="s">
        <v>935</v>
      </c>
      <c r="D1087" s="14">
        <v>90.972732543945313</v>
      </c>
      <c r="E1087" s="14">
        <v>90.955841064453125</v>
      </c>
      <c r="F1087" s="14">
        <v>89.428901672363281</v>
      </c>
      <c r="G1087" s="14">
        <v>86.706428527832031</v>
      </c>
      <c r="H1087" s="5">
        <v>47</v>
      </c>
      <c r="I1087" s="15">
        <v>7</v>
      </c>
      <c r="J1087" s="15">
        <v>12</v>
      </c>
      <c r="K1087" s="3" t="s">
        <v>3874</v>
      </c>
      <c r="L1087" s="3" t="s">
        <v>3912</v>
      </c>
      <c r="M1087" s="3" t="s">
        <v>3916</v>
      </c>
      <c r="N1087" s="3" t="s">
        <v>3921</v>
      </c>
      <c r="O1087" s="5">
        <v>32</v>
      </c>
      <c r="P1087" s="17">
        <v>0.73076921701431274</v>
      </c>
      <c r="Q1087" s="5">
        <v>10</v>
      </c>
      <c r="R1087" s="17">
        <v>0</v>
      </c>
      <c r="S1087" s="5">
        <v>32</v>
      </c>
      <c r="T1087" s="17">
        <v>0.38461539149284357</v>
      </c>
      <c r="U1087" s="5">
        <v>10</v>
      </c>
      <c r="V1087" s="17">
        <v>0</v>
      </c>
      <c r="W1087" s="17"/>
      <c r="X1087" s="17"/>
      <c r="Y1087" s="17"/>
      <c r="Z1087" s="17">
        <v>0.93600000000000005</v>
      </c>
      <c r="AA1087" s="17"/>
      <c r="AB1087" s="17">
        <v>6.4000003039836884E-2</v>
      </c>
      <c r="AC1087" s="17"/>
      <c r="AD1087" s="17"/>
      <c r="AE1087" s="17">
        <v>0.26800000000000002</v>
      </c>
      <c r="AF1087" s="5">
        <v>0</v>
      </c>
      <c r="AG1087" s="31">
        <v>23469.130859375</v>
      </c>
      <c r="AH1087" s="31">
        <v>27397.25</v>
      </c>
    </row>
    <row r="1088" spans="1:34" x14ac:dyDescent="0.3">
      <c r="A1088" s="4">
        <v>320544020</v>
      </c>
      <c r="B1088" s="3" t="s">
        <v>135</v>
      </c>
      <c r="C1088" s="3" t="s">
        <v>936</v>
      </c>
      <c r="D1088" s="14">
        <v>82.643051147460938</v>
      </c>
      <c r="E1088" s="14">
        <v>82.442276000976563</v>
      </c>
      <c r="F1088" s="14">
        <v>81.134681701660156</v>
      </c>
      <c r="G1088" s="14">
        <v>84.279823303222656</v>
      </c>
      <c r="H1088" s="5">
        <v>67</v>
      </c>
      <c r="I1088" s="15" t="s">
        <v>3981</v>
      </c>
      <c r="J1088" s="15">
        <v>6</v>
      </c>
      <c r="K1088" s="3" t="s">
        <v>3874</v>
      </c>
      <c r="L1088" s="3" t="s">
        <v>3912</v>
      </c>
      <c r="M1088" s="3" t="s">
        <v>3916</v>
      </c>
      <c r="N1088" s="3" t="s">
        <v>3921</v>
      </c>
      <c r="O1088" s="5">
        <v>52</v>
      </c>
      <c r="P1088" s="17">
        <v>0.3888888955116272</v>
      </c>
      <c r="Q1088" s="5">
        <v>20</v>
      </c>
      <c r="R1088" s="17">
        <v>0.5</v>
      </c>
      <c r="S1088" s="5">
        <v>52</v>
      </c>
      <c r="T1088" s="17">
        <v>0</v>
      </c>
      <c r="U1088" s="5">
        <v>20</v>
      </c>
      <c r="V1088" s="17">
        <v>0</v>
      </c>
      <c r="W1088" s="17"/>
      <c r="X1088" s="17"/>
      <c r="Y1088" s="17"/>
      <c r="Z1088" s="17">
        <v>0.92500000000000004</v>
      </c>
      <c r="AA1088" s="17"/>
      <c r="AB1088" s="17">
        <v>7.5000002980232239E-2</v>
      </c>
      <c r="AC1088" s="17"/>
      <c r="AD1088" s="17">
        <v>0.09</v>
      </c>
      <c r="AE1088" s="17">
        <v>0.38600000000000001</v>
      </c>
      <c r="AF1088" s="5">
        <v>0</v>
      </c>
      <c r="AG1088" s="31">
        <v>20586.349609375</v>
      </c>
      <c r="AH1088" s="31">
        <v>24256.560000000001</v>
      </c>
    </row>
    <row r="1089" spans="1:34" x14ac:dyDescent="0.3">
      <c r="A1089" s="4">
        <v>931241050</v>
      </c>
      <c r="B1089" s="3" t="s">
        <v>435</v>
      </c>
      <c r="C1089" s="3" t="s">
        <v>1744</v>
      </c>
      <c r="D1089" s="14">
        <v>80.140968322753906</v>
      </c>
      <c r="E1089" s="14">
        <v>80.926948547363281</v>
      </c>
      <c r="F1089" s="14">
        <v>82.395980834960938</v>
      </c>
      <c r="G1089" s="14">
        <v>79.544540405273438</v>
      </c>
      <c r="H1089" s="5">
        <v>239</v>
      </c>
      <c r="I1089" s="15">
        <v>7</v>
      </c>
      <c r="J1089" s="15">
        <v>12</v>
      </c>
      <c r="K1089" s="3" t="s">
        <v>3871</v>
      </c>
      <c r="L1089" s="3" t="s">
        <v>3908</v>
      </c>
      <c r="M1089" s="3" t="s">
        <v>3916</v>
      </c>
      <c r="N1089" s="3" t="s">
        <v>3921</v>
      </c>
      <c r="O1089" s="5">
        <v>134</v>
      </c>
      <c r="P1089" s="17">
        <v>0.42990654706954962</v>
      </c>
      <c r="Q1089" s="5">
        <v>79</v>
      </c>
      <c r="R1089" s="17">
        <v>0.24137930572032931</v>
      </c>
      <c r="S1089" s="5">
        <v>134</v>
      </c>
      <c r="T1089" s="17">
        <v>0.36190477013587952</v>
      </c>
      <c r="U1089" s="5">
        <v>79</v>
      </c>
      <c r="V1089" s="17">
        <v>0.19672131538391111</v>
      </c>
      <c r="W1089" s="17"/>
      <c r="X1089" s="17">
        <v>0.05</v>
      </c>
      <c r="Y1089" s="17"/>
      <c r="Z1089" s="17">
        <v>0.92900000000000005</v>
      </c>
      <c r="AA1089" s="17"/>
      <c r="AB1089" s="17">
        <v>2.0999999716877941E-2</v>
      </c>
      <c r="AC1089" s="17"/>
      <c r="AD1089" s="17">
        <v>0.184</v>
      </c>
      <c r="AE1089" s="17">
        <v>0.59799999999999998</v>
      </c>
      <c r="AF1089" s="5">
        <v>0</v>
      </c>
      <c r="AG1089" s="31">
        <v>8705.9697265625</v>
      </c>
      <c r="AH1089" s="31">
        <v>10047.549999999999</v>
      </c>
    </row>
    <row r="1090" spans="1:34" x14ac:dyDescent="0.3">
      <c r="A1090" s="4">
        <v>931244020</v>
      </c>
      <c r="B1090" s="3" t="s">
        <v>435</v>
      </c>
      <c r="C1090" s="3" t="s">
        <v>1745</v>
      </c>
      <c r="D1090" s="14">
        <v>91.955116271972656</v>
      </c>
      <c r="E1090" s="14">
        <v>93.705924987792969</v>
      </c>
      <c r="F1090" s="14">
        <v>93.675727844238281</v>
      </c>
      <c r="G1090" s="14">
        <v>93.394584655761719</v>
      </c>
      <c r="H1090" s="5">
        <v>236</v>
      </c>
      <c r="I1090" s="15" t="s">
        <v>3980</v>
      </c>
      <c r="J1090" s="15">
        <v>6</v>
      </c>
      <c r="K1090" s="3" t="s">
        <v>3871</v>
      </c>
      <c r="L1090" s="3" t="s">
        <v>3908</v>
      </c>
      <c r="M1090" s="3" t="s">
        <v>3916</v>
      </c>
      <c r="N1090" s="3" t="s">
        <v>3921</v>
      </c>
      <c r="O1090" s="5">
        <v>187</v>
      </c>
      <c r="P1090" s="17">
        <v>0.4444444477558136</v>
      </c>
      <c r="Q1090" s="5">
        <v>125</v>
      </c>
      <c r="R1090" s="17">
        <v>0.3888888955116272</v>
      </c>
      <c r="S1090" s="5">
        <v>187</v>
      </c>
      <c r="T1090" s="17">
        <v>0.54700857400894165</v>
      </c>
      <c r="U1090" s="5">
        <v>125</v>
      </c>
      <c r="V1090" s="17">
        <v>0.47222220897674561</v>
      </c>
      <c r="W1090" s="17">
        <v>3.7999999999999999E-2</v>
      </c>
      <c r="X1090" s="17">
        <v>2.1000000000000001E-2</v>
      </c>
      <c r="Y1090" s="17"/>
      <c r="Z1090" s="17">
        <v>0.91500000000000004</v>
      </c>
      <c r="AA1090" s="17"/>
      <c r="AB1090" s="17">
        <v>2.500000037252903E-2</v>
      </c>
      <c r="AC1090" s="17"/>
      <c r="AD1090" s="17">
        <v>0.22900000000000001</v>
      </c>
      <c r="AE1090" s="17">
        <v>0.60199999999999998</v>
      </c>
      <c r="AF1090" s="5">
        <v>0</v>
      </c>
      <c r="AG1090" s="31">
        <v>8091.080078125</v>
      </c>
      <c r="AH1090" s="31">
        <v>9219.2199999999993</v>
      </c>
    </row>
    <row r="1091" spans="1:34" x14ac:dyDescent="0.3">
      <c r="A1091" s="4">
        <v>270581050</v>
      </c>
      <c r="B1091" s="3" t="s">
        <v>119</v>
      </c>
      <c r="C1091" s="3" t="s">
        <v>903</v>
      </c>
      <c r="D1091" s="14">
        <v>78.295646667480469</v>
      </c>
      <c r="E1091" s="14">
        <v>80.026329040527344</v>
      </c>
      <c r="F1091" s="14">
        <v>74.916725158691406</v>
      </c>
      <c r="G1091" s="14">
        <v>76.279991149902344</v>
      </c>
      <c r="H1091" s="5">
        <v>122</v>
      </c>
      <c r="I1091" s="15">
        <v>6</v>
      </c>
      <c r="J1091" s="15">
        <v>12</v>
      </c>
      <c r="K1091" s="3" t="s">
        <v>3848</v>
      </c>
      <c r="L1091" s="3" t="s">
        <v>3909</v>
      </c>
      <c r="M1091" s="3" t="s">
        <v>3916</v>
      </c>
      <c r="N1091" s="3" t="s">
        <v>3921</v>
      </c>
      <c r="O1091" s="5">
        <v>93</v>
      </c>
      <c r="P1091" s="17">
        <v>0</v>
      </c>
      <c r="Q1091" s="5">
        <v>51</v>
      </c>
      <c r="R1091" s="17">
        <v>0.25806450843811041</v>
      </c>
      <c r="S1091" s="5">
        <v>93</v>
      </c>
      <c r="T1091" s="17">
        <v>5.8823529630899429E-2</v>
      </c>
      <c r="U1091" s="5">
        <v>51</v>
      </c>
      <c r="V1091" s="17">
        <v>8.3333335816860199E-2</v>
      </c>
      <c r="W1091" s="17"/>
      <c r="X1091" s="17"/>
      <c r="Y1091" s="17"/>
      <c r="Z1091" s="17">
        <v>0.96699999999999997</v>
      </c>
      <c r="AA1091" s="17"/>
      <c r="AB1091" s="17">
        <v>3.2999999821186073E-2</v>
      </c>
      <c r="AC1091" s="17"/>
      <c r="AD1091" s="17">
        <v>0.115</v>
      </c>
      <c r="AE1091" s="17">
        <v>0.47099999999999997</v>
      </c>
      <c r="AF1091" s="5">
        <v>0</v>
      </c>
      <c r="AG1091" s="31">
        <v>12136.1201171875</v>
      </c>
      <c r="AH1091" s="31">
        <v>12618.38</v>
      </c>
    </row>
    <row r="1092" spans="1:34" x14ac:dyDescent="0.3">
      <c r="A1092" s="4">
        <v>270584020</v>
      </c>
      <c r="B1092" s="3" t="s">
        <v>119</v>
      </c>
      <c r="C1092" s="3" t="s">
        <v>904</v>
      </c>
      <c r="D1092" s="14">
        <v>83.476181030273438</v>
      </c>
      <c r="E1092" s="14">
        <v>80.416793823242188</v>
      </c>
      <c r="F1092" s="14">
        <v>86.891258239746094</v>
      </c>
      <c r="G1092" s="14">
        <v>85.260696411132813</v>
      </c>
      <c r="H1092" s="5">
        <v>95</v>
      </c>
      <c r="I1092" s="15" t="s">
        <v>3981</v>
      </c>
      <c r="J1092" s="15">
        <v>5</v>
      </c>
      <c r="K1092" s="3" t="s">
        <v>3848</v>
      </c>
      <c r="L1092" s="3" t="s">
        <v>3909</v>
      </c>
      <c r="M1092" s="3" t="s">
        <v>3916</v>
      </c>
      <c r="N1092" s="3" t="s">
        <v>3921</v>
      </c>
      <c r="O1092" s="5">
        <v>49</v>
      </c>
      <c r="P1092" s="17">
        <v>0.30232557654380798</v>
      </c>
      <c r="Q1092" s="5">
        <v>27</v>
      </c>
      <c r="R1092" s="17">
        <v>0.27272728085517878</v>
      </c>
      <c r="S1092" s="5">
        <v>49</v>
      </c>
      <c r="T1092" s="17">
        <v>0.1627907007932663</v>
      </c>
      <c r="U1092" s="5">
        <v>27</v>
      </c>
      <c r="V1092" s="17">
        <v>0.13636364042758939</v>
      </c>
      <c r="W1092" s="17"/>
      <c r="X1092" s="17"/>
      <c r="Y1092" s="17"/>
      <c r="Z1092" s="17">
        <v>1</v>
      </c>
      <c r="AA1092" s="17"/>
      <c r="AB1092" s="17">
        <v>0</v>
      </c>
      <c r="AC1092" s="17"/>
      <c r="AD1092" s="17">
        <v>7.3999999999999996E-2</v>
      </c>
      <c r="AE1092" s="17">
        <v>0.495</v>
      </c>
      <c r="AF1092" s="5">
        <v>0</v>
      </c>
      <c r="AG1092" s="31">
        <v>12316.099609375</v>
      </c>
      <c r="AH1092" s="31">
        <v>12714.23</v>
      </c>
    </row>
    <row r="1093" spans="1:34" x14ac:dyDescent="0.3">
      <c r="A1093" s="4">
        <v>220932050</v>
      </c>
      <c r="B1093" s="3" t="s">
        <v>100</v>
      </c>
      <c r="C1093" s="3" t="s">
        <v>813</v>
      </c>
      <c r="D1093" s="14">
        <v>89.034614562988281</v>
      </c>
      <c r="E1093" s="14">
        <v>87.908935546875</v>
      </c>
      <c r="F1093" s="14">
        <v>86.19537353515625</v>
      </c>
      <c r="G1093" s="14">
        <v>81.492866516113281</v>
      </c>
      <c r="H1093" s="5">
        <v>931</v>
      </c>
      <c r="I1093" s="15">
        <v>8</v>
      </c>
      <c r="J1093" s="15">
        <v>9</v>
      </c>
      <c r="K1093" s="3" t="s">
        <v>3810</v>
      </c>
      <c r="L1093" s="3" t="s">
        <v>3907</v>
      </c>
      <c r="M1093" s="3" t="s">
        <v>3917</v>
      </c>
      <c r="N1093" s="3" t="s">
        <v>3921</v>
      </c>
      <c r="O1093" s="5">
        <v>834</v>
      </c>
      <c r="P1093" s="17">
        <v>0.60426539182662964</v>
      </c>
      <c r="Q1093" s="5">
        <v>353</v>
      </c>
      <c r="R1093" s="17">
        <v>0.40963855385780329</v>
      </c>
      <c r="S1093" s="5">
        <v>829</v>
      </c>
      <c r="T1093" s="17">
        <v>0.54918032884597778</v>
      </c>
      <c r="U1093" s="5">
        <v>351</v>
      </c>
      <c r="V1093" s="17">
        <v>0.36328125</v>
      </c>
      <c r="W1093" s="17"/>
      <c r="X1093" s="17">
        <v>5.3999999999999999E-2</v>
      </c>
      <c r="Y1093" s="17">
        <v>6.0000000000000001E-3</v>
      </c>
      <c r="Z1093" s="17">
        <v>0.88700000000000001</v>
      </c>
      <c r="AA1093" s="17">
        <v>4.1000000000000002E-2</v>
      </c>
      <c r="AB1093" s="17">
        <v>1.200000010430813E-2</v>
      </c>
      <c r="AC1093" s="17">
        <v>0.03</v>
      </c>
      <c r="AD1093" s="17">
        <v>0.122</v>
      </c>
      <c r="AE1093" s="17">
        <v>0.248</v>
      </c>
      <c r="AF1093" s="5">
        <v>0</v>
      </c>
      <c r="AG1093" s="31">
        <v>9228.5703125</v>
      </c>
      <c r="AH1093" s="31">
        <v>9300.06</v>
      </c>
    </row>
    <row r="1094" spans="1:34" x14ac:dyDescent="0.3">
      <c r="A1094" s="4">
        <v>220934040</v>
      </c>
      <c r="B1094" s="3" t="s">
        <v>100</v>
      </c>
      <c r="C1094" s="3" t="s">
        <v>612</v>
      </c>
      <c r="D1094" s="14">
        <v>87.497123718261719</v>
      </c>
      <c r="E1094" s="14">
        <v>90.29541015625</v>
      </c>
      <c r="F1094" s="14">
        <v>89.229286193847656</v>
      </c>
      <c r="G1094" s="14">
        <v>91.293731689453125</v>
      </c>
      <c r="H1094" s="5">
        <v>644</v>
      </c>
      <c r="I1094" s="15" t="s">
        <v>3981</v>
      </c>
      <c r="J1094" s="15">
        <v>5</v>
      </c>
      <c r="K1094" s="3" t="s">
        <v>3810</v>
      </c>
      <c r="L1094" s="3" t="s">
        <v>3907</v>
      </c>
      <c r="M1094" s="3" t="s">
        <v>3917</v>
      </c>
      <c r="N1094" s="3" t="s">
        <v>3921</v>
      </c>
      <c r="O1094" s="5">
        <v>298</v>
      </c>
      <c r="P1094" s="17">
        <v>0.62341773509979248</v>
      </c>
      <c r="Q1094" s="5">
        <v>140</v>
      </c>
      <c r="R1094" s="17">
        <v>0.51315790414810181</v>
      </c>
      <c r="S1094" s="5">
        <v>298</v>
      </c>
      <c r="T1094" s="17">
        <v>0.60126584768295288</v>
      </c>
      <c r="U1094" s="5">
        <v>140</v>
      </c>
      <c r="V1094" s="17">
        <v>0.46710526943206793</v>
      </c>
      <c r="W1094" s="17">
        <v>1.2E-2</v>
      </c>
      <c r="X1094" s="17">
        <v>5.6000000000000001E-2</v>
      </c>
      <c r="Y1094" s="17"/>
      <c r="Z1094" s="17">
        <v>0.86799999999999999</v>
      </c>
      <c r="AA1094" s="17">
        <v>5.6000000000000001E-2</v>
      </c>
      <c r="AB1094" s="17">
        <v>8.0000003799796104E-3</v>
      </c>
      <c r="AC1094" s="17">
        <v>3.5999999999999997E-2</v>
      </c>
      <c r="AD1094" s="17">
        <v>0.13800000000000001</v>
      </c>
      <c r="AE1094" s="17">
        <v>0.371</v>
      </c>
      <c r="AF1094" s="5">
        <v>0</v>
      </c>
      <c r="AG1094" s="31">
        <v>8647.240234375</v>
      </c>
      <c r="AH1094" s="31">
        <v>8928.57</v>
      </c>
    </row>
    <row r="1095" spans="1:34" x14ac:dyDescent="0.3">
      <c r="A1095" s="4">
        <v>220934060</v>
      </c>
      <c r="B1095" s="3" t="s">
        <v>100</v>
      </c>
      <c r="C1095" s="3" t="s">
        <v>814</v>
      </c>
      <c r="D1095" s="14">
        <v>83.148735046386719</v>
      </c>
      <c r="E1095" s="14">
        <v>83.279449462890625</v>
      </c>
      <c r="F1095" s="14">
        <v>86.050514221191406</v>
      </c>
      <c r="G1095" s="14">
        <v>85.165092468261719</v>
      </c>
      <c r="H1095" s="5">
        <v>889</v>
      </c>
      <c r="I1095" s="15">
        <v>6</v>
      </c>
      <c r="J1095" s="15">
        <v>7</v>
      </c>
      <c r="K1095" s="3" t="s">
        <v>3810</v>
      </c>
      <c r="L1095" s="3" t="s">
        <v>3907</v>
      </c>
      <c r="M1095" s="3" t="s">
        <v>3917</v>
      </c>
      <c r="N1095" s="3" t="s">
        <v>3921</v>
      </c>
      <c r="O1095" s="5">
        <v>1690</v>
      </c>
      <c r="P1095" s="17">
        <v>0.56126022338867188</v>
      </c>
      <c r="Q1095" s="5">
        <v>677</v>
      </c>
      <c r="R1095" s="17">
        <v>0.42767295241355902</v>
      </c>
      <c r="S1095" s="5">
        <v>1686</v>
      </c>
      <c r="T1095" s="17">
        <v>0.62733644247055054</v>
      </c>
      <c r="U1095" s="5">
        <v>676</v>
      </c>
      <c r="V1095" s="17">
        <v>0.46372240781784058</v>
      </c>
      <c r="W1095" s="17">
        <v>6.0000000000000001E-3</v>
      </c>
      <c r="X1095" s="17">
        <v>5.2999999999999999E-2</v>
      </c>
      <c r="Y1095" s="17"/>
      <c r="Z1095" s="17">
        <v>0.89900000000000002</v>
      </c>
      <c r="AA1095" s="17">
        <v>3.4000000000000002E-2</v>
      </c>
      <c r="AB1095" s="17">
        <v>8.999999612569809E-3</v>
      </c>
      <c r="AC1095" s="17">
        <v>2.3E-2</v>
      </c>
      <c r="AD1095" s="17">
        <v>9.9000000000000005E-2</v>
      </c>
      <c r="AE1095" s="17">
        <v>0.26600000000000001</v>
      </c>
      <c r="AF1095" s="5">
        <v>0</v>
      </c>
      <c r="AG1095" s="31">
        <v>8546.009765625</v>
      </c>
      <c r="AH1095" s="31">
        <v>8859.7000000000007</v>
      </c>
    </row>
    <row r="1096" spans="1:34" x14ac:dyDescent="0.3">
      <c r="A1096" s="4">
        <v>220934070</v>
      </c>
      <c r="B1096" s="3" t="s">
        <v>100</v>
      </c>
      <c r="C1096" s="3" t="s">
        <v>815</v>
      </c>
      <c r="D1096" s="14">
        <v>91.8291015625</v>
      </c>
      <c r="E1096" s="14">
        <v>90.558692932128906</v>
      </c>
      <c r="F1096" s="14">
        <v>88.325935363769531</v>
      </c>
      <c r="G1096" s="14">
        <v>85.926139831542969</v>
      </c>
      <c r="H1096" s="5">
        <v>626</v>
      </c>
      <c r="I1096" s="15" t="s">
        <v>3981</v>
      </c>
      <c r="J1096" s="15">
        <v>5</v>
      </c>
      <c r="K1096" s="3" t="s">
        <v>3810</v>
      </c>
      <c r="L1096" s="3" t="s">
        <v>3907</v>
      </c>
      <c r="M1096" s="3" t="s">
        <v>3917</v>
      </c>
      <c r="N1096" s="3" t="s">
        <v>3921</v>
      </c>
      <c r="O1096" s="5">
        <v>306</v>
      </c>
      <c r="P1096" s="17">
        <v>0.67905408143997192</v>
      </c>
      <c r="Q1096" s="5">
        <v>114</v>
      </c>
      <c r="R1096" s="17">
        <v>0.55769228935241699</v>
      </c>
      <c r="S1096" s="5">
        <v>306</v>
      </c>
      <c r="T1096" s="17">
        <v>0.62162160873413086</v>
      </c>
      <c r="U1096" s="5">
        <v>114</v>
      </c>
      <c r="V1096" s="17">
        <v>0.49038460850715643</v>
      </c>
      <c r="W1096" s="17"/>
      <c r="X1096" s="17">
        <v>5.2999999999999999E-2</v>
      </c>
      <c r="Y1096" s="17"/>
      <c r="Z1096" s="17">
        <v>0.86699999999999999</v>
      </c>
      <c r="AA1096" s="17">
        <v>6.5000000000000002E-2</v>
      </c>
      <c r="AB1096" s="17">
        <v>1.4000000432133669E-2</v>
      </c>
      <c r="AC1096" s="17">
        <v>5.6000000000000001E-2</v>
      </c>
      <c r="AD1096" s="17">
        <v>0.104</v>
      </c>
      <c r="AE1096" s="17">
        <v>0.29199999999999998</v>
      </c>
      <c r="AF1096" s="5">
        <v>0</v>
      </c>
      <c r="AG1096" s="31">
        <v>8130.259765625</v>
      </c>
      <c r="AH1096" s="31">
        <v>8482.0499999999993</v>
      </c>
    </row>
    <row r="1097" spans="1:34" x14ac:dyDescent="0.3">
      <c r="A1097" s="4">
        <v>220934080</v>
      </c>
      <c r="B1097" s="3" t="s">
        <v>100</v>
      </c>
      <c r="C1097" s="3" t="s">
        <v>816</v>
      </c>
      <c r="D1097" s="14">
        <v>88.357002258300781</v>
      </c>
      <c r="E1097" s="14">
        <v>86.961418151855469</v>
      </c>
      <c r="F1097" s="14">
        <v>88.821266174316406</v>
      </c>
      <c r="G1097" s="14">
        <v>89.1468505859375</v>
      </c>
      <c r="H1097" s="5">
        <v>636</v>
      </c>
      <c r="I1097" s="15" t="s">
        <v>3981</v>
      </c>
      <c r="J1097" s="15">
        <v>5</v>
      </c>
      <c r="K1097" s="3" t="s">
        <v>3810</v>
      </c>
      <c r="L1097" s="3" t="s">
        <v>3907</v>
      </c>
      <c r="M1097" s="3" t="s">
        <v>3917</v>
      </c>
      <c r="N1097" s="3" t="s">
        <v>3921</v>
      </c>
      <c r="O1097" s="5">
        <v>341</v>
      </c>
      <c r="P1097" s="17">
        <v>0.70710057020187378</v>
      </c>
      <c r="Q1097" s="5">
        <v>142</v>
      </c>
      <c r="R1097" s="17">
        <v>0.48739495873451227</v>
      </c>
      <c r="S1097" s="5">
        <v>341</v>
      </c>
      <c r="T1097" s="17">
        <v>0.72485208511352539</v>
      </c>
      <c r="U1097" s="5">
        <v>142</v>
      </c>
      <c r="V1097" s="17">
        <v>0.54621851444244385</v>
      </c>
      <c r="W1097" s="17"/>
      <c r="X1097" s="17">
        <v>3.5000000000000003E-2</v>
      </c>
      <c r="Y1097" s="17"/>
      <c r="Z1097" s="17">
        <v>0.91400000000000003</v>
      </c>
      <c r="AA1097" s="17">
        <v>3.9E-2</v>
      </c>
      <c r="AB1097" s="17">
        <v>1.30000002682209E-2</v>
      </c>
      <c r="AC1097" s="17">
        <v>2.7E-2</v>
      </c>
      <c r="AD1097" s="17">
        <v>9.9000000000000005E-2</v>
      </c>
      <c r="AE1097" s="17">
        <v>0.25900000000000001</v>
      </c>
      <c r="AF1097" s="5">
        <v>0</v>
      </c>
      <c r="AG1097" s="31">
        <v>8870.3798828125</v>
      </c>
      <c r="AH1097" s="31">
        <v>9255.2999999999993</v>
      </c>
    </row>
    <row r="1098" spans="1:34" x14ac:dyDescent="0.3">
      <c r="A1098" s="4">
        <v>220934085</v>
      </c>
      <c r="B1098" s="3" t="s">
        <v>100</v>
      </c>
      <c r="C1098" s="3" t="s">
        <v>611</v>
      </c>
      <c r="D1098" s="14">
        <v>89.04815673828125</v>
      </c>
      <c r="E1098" s="14">
        <v>87.281486511230469</v>
      </c>
      <c r="F1098" s="14">
        <v>86.81268310546875</v>
      </c>
      <c r="G1098" s="14">
        <v>86.806098937988281</v>
      </c>
      <c r="H1098" s="5">
        <v>632</v>
      </c>
      <c r="I1098" s="15" t="s">
        <v>3981</v>
      </c>
      <c r="J1098" s="15">
        <v>5</v>
      </c>
      <c r="K1098" s="3" t="s">
        <v>3810</v>
      </c>
      <c r="L1098" s="3" t="s">
        <v>3907</v>
      </c>
      <c r="M1098" s="3" t="s">
        <v>3917</v>
      </c>
      <c r="N1098" s="3" t="s">
        <v>3921</v>
      </c>
      <c r="O1098" s="5">
        <v>306</v>
      </c>
      <c r="P1098" s="17">
        <v>0.72277230024337769</v>
      </c>
      <c r="Q1098" s="5">
        <v>108</v>
      </c>
      <c r="R1098" s="17">
        <v>0.55555558204650879</v>
      </c>
      <c r="S1098" s="5">
        <v>306</v>
      </c>
      <c r="T1098" s="17">
        <v>0.68646866083145142</v>
      </c>
      <c r="U1098" s="5">
        <v>108</v>
      </c>
      <c r="V1098" s="17">
        <v>0.4444444477558136</v>
      </c>
      <c r="W1098" s="17">
        <v>8.0000000000000002E-3</v>
      </c>
      <c r="X1098" s="17">
        <v>2.4E-2</v>
      </c>
      <c r="Y1098" s="17"/>
      <c r="Z1098" s="17">
        <v>0.91800000000000004</v>
      </c>
      <c r="AA1098" s="17">
        <v>4.1000000000000002E-2</v>
      </c>
      <c r="AB1098" s="17">
        <v>8.999999612569809E-3</v>
      </c>
      <c r="AC1098" s="17">
        <v>3.2000000000000001E-2</v>
      </c>
      <c r="AD1098" s="17">
        <v>0.13300000000000001</v>
      </c>
      <c r="AE1098" s="17">
        <v>0.23899999999999999</v>
      </c>
      <c r="AF1098" s="5">
        <v>0</v>
      </c>
      <c r="AG1098" s="31">
        <v>8712.7197265625</v>
      </c>
      <c r="AH1098" s="31">
        <v>9051.58</v>
      </c>
    </row>
    <row r="1099" spans="1:34" x14ac:dyDescent="0.3">
      <c r="A1099" s="4">
        <v>640743000</v>
      </c>
      <c r="B1099" s="3" t="s">
        <v>315</v>
      </c>
      <c r="C1099" s="3" t="s">
        <v>1461</v>
      </c>
      <c r="D1099" s="14">
        <v>81.057571411132813</v>
      </c>
      <c r="E1099" s="14">
        <v>82.909858703613281</v>
      </c>
      <c r="F1099" s="14">
        <v>82.35479736328125</v>
      </c>
      <c r="G1099" s="14">
        <v>80.699195861816406</v>
      </c>
      <c r="H1099" s="5">
        <v>321</v>
      </c>
      <c r="I1099" s="15">
        <v>5</v>
      </c>
      <c r="J1099" s="15">
        <v>8</v>
      </c>
      <c r="K1099" s="3" t="s">
        <v>3885</v>
      </c>
      <c r="L1099" s="3" t="s">
        <v>3911</v>
      </c>
      <c r="M1099" s="3" t="s">
        <v>3917</v>
      </c>
      <c r="N1099" s="3" t="s">
        <v>3923</v>
      </c>
      <c r="O1099" s="5">
        <v>646</v>
      </c>
      <c r="P1099" s="17">
        <v>0.37419354915618902</v>
      </c>
      <c r="Q1099" s="5">
        <v>252</v>
      </c>
      <c r="R1099" s="17">
        <v>0.2601625919342041</v>
      </c>
      <c r="S1099" s="5">
        <v>646</v>
      </c>
      <c r="T1099" s="17">
        <v>0.29354837536811829</v>
      </c>
      <c r="U1099" s="5">
        <v>252</v>
      </c>
      <c r="V1099" s="17">
        <v>0.1382113844156265</v>
      </c>
      <c r="W1099" s="17"/>
      <c r="X1099" s="17">
        <v>3.6999999999999998E-2</v>
      </c>
      <c r="Y1099" s="17"/>
      <c r="Z1099" s="17">
        <v>0.91300000000000003</v>
      </c>
      <c r="AA1099" s="17">
        <v>0.04</v>
      </c>
      <c r="AB1099" s="17">
        <v>8.999999612569809E-3</v>
      </c>
      <c r="AC1099" s="17"/>
      <c r="AD1099" s="17">
        <v>0.193</v>
      </c>
      <c r="AE1099" s="17">
        <v>0.27100000000000002</v>
      </c>
      <c r="AF1099" s="5">
        <v>0</v>
      </c>
      <c r="AG1099" s="31">
        <v>7150.60986328125</v>
      </c>
      <c r="AH1099" s="31">
        <v>9256.42</v>
      </c>
    </row>
    <row r="1100" spans="1:34" x14ac:dyDescent="0.3">
      <c r="A1100" s="4">
        <v>640744020</v>
      </c>
      <c r="B1100" s="3" t="s">
        <v>315</v>
      </c>
      <c r="C1100" s="3" t="s">
        <v>1462</v>
      </c>
      <c r="D1100" s="14">
        <v>87.428634643554688</v>
      </c>
      <c r="E1100" s="14">
        <v>90.385932922363281</v>
      </c>
      <c r="F1100" s="14">
        <v>86.857582092285156</v>
      </c>
      <c r="G1100" s="14">
        <v>85.9725341796875</v>
      </c>
      <c r="H1100" s="5">
        <v>434</v>
      </c>
      <c r="I1100" s="15" t="s">
        <v>3980</v>
      </c>
      <c r="J1100" s="15">
        <v>4</v>
      </c>
      <c r="K1100" s="3" t="s">
        <v>3885</v>
      </c>
      <c r="L1100" s="3" t="s">
        <v>3911</v>
      </c>
      <c r="M1100" s="3" t="s">
        <v>3917</v>
      </c>
      <c r="N1100" s="3" t="s">
        <v>3923</v>
      </c>
      <c r="O1100" s="5">
        <v>64</v>
      </c>
      <c r="P1100" s="17">
        <v>0.53977274894714355</v>
      </c>
      <c r="Q1100" s="5">
        <v>29</v>
      </c>
      <c r="R1100" s="17">
        <v>0.31343284249305731</v>
      </c>
      <c r="S1100" s="5">
        <v>64</v>
      </c>
      <c r="T1100" s="17">
        <v>0.59090906381607056</v>
      </c>
      <c r="U1100" s="5">
        <v>29</v>
      </c>
      <c r="V1100" s="17">
        <v>0.34328359365463262</v>
      </c>
      <c r="W1100" s="17">
        <v>1.2E-2</v>
      </c>
      <c r="X1100" s="17">
        <v>2.3E-2</v>
      </c>
      <c r="Y1100" s="17"/>
      <c r="Z1100" s="17">
        <v>0.93300000000000005</v>
      </c>
      <c r="AA1100" s="17">
        <v>0.03</v>
      </c>
      <c r="AB1100" s="17">
        <v>2.000000094994903E-3</v>
      </c>
      <c r="AC1100" s="17"/>
      <c r="AD1100" s="17">
        <v>0.12</v>
      </c>
      <c r="AE1100" s="17">
        <v>0.27800000000000002</v>
      </c>
      <c r="AF1100" s="5">
        <v>0</v>
      </c>
      <c r="AG1100" s="31">
        <v>8680.5</v>
      </c>
      <c r="AH1100" s="31">
        <v>9342.9500000000007</v>
      </c>
    </row>
    <row r="1101" spans="1:34" x14ac:dyDescent="0.3">
      <c r="A1101" s="4">
        <v>691093000</v>
      </c>
      <c r="B1101" s="3" t="s">
        <v>336</v>
      </c>
      <c r="C1101" s="3" t="s">
        <v>1498</v>
      </c>
      <c r="D1101" s="14">
        <v>87.367942810058594</v>
      </c>
      <c r="E1101" s="14">
        <v>84.996742248535156</v>
      </c>
      <c r="F1101" s="14">
        <v>86.339797973632813</v>
      </c>
      <c r="G1101" s="14">
        <v>83.928535461425781</v>
      </c>
      <c r="H1101" s="5">
        <v>57</v>
      </c>
      <c r="I1101" s="15">
        <v>7</v>
      </c>
      <c r="J1101" s="15">
        <v>8</v>
      </c>
      <c r="K1101" s="3" t="s">
        <v>3863</v>
      </c>
      <c r="L1101" s="3" t="s">
        <v>3911</v>
      </c>
      <c r="M1101" s="3" t="s">
        <v>3917</v>
      </c>
      <c r="N1101" s="3" t="s">
        <v>3921</v>
      </c>
      <c r="O1101" s="5">
        <v>108</v>
      </c>
      <c r="P1101" s="17">
        <v>0.32727271318435669</v>
      </c>
      <c r="Q1101" s="5">
        <v>50</v>
      </c>
      <c r="R1101" s="17">
        <v>0.20689655840396881</v>
      </c>
      <c r="S1101" s="5">
        <v>108</v>
      </c>
      <c r="T1101" s="17">
        <v>0.25925925374031072</v>
      </c>
      <c r="U1101" s="5">
        <v>50</v>
      </c>
      <c r="V1101" s="17">
        <v>0.1785714328289032</v>
      </c>
      <c r="W1101" s="17"/>
      <c r="X1101" s="17"/>
      <c r="Y1101" s="17"/>
      <c r="Z1101" s="17">
        <v>0.94700000000000006</v>
      </c>
      <c r="AA1101" s="17"/>
      <c r="AB1101" s="17">
        <v>5.299999937415123E-2</v>
      </c>
      <c r="AC1101" s="17"/>
      <c r="AD1101" s="17">
        <v>0.17499999999999999</v>
      </c>
      <c r="AE1101" s="17">
        <v>0.47499999999999998</v>
      </c>
      <c r="AF1101" s="5">
        <v>0</v>
      </c>
      <c r="AG1101" s="31">
        <v>11810.9296875</v>
      </c>
      <c r="AH1101" s="31">
        <v>12272.11</v>
      </c>
    </row>
    <row r="1102" spans="1:34" x14ac:dyDescent="0.3">
      <c r="A1102" s="4">
        <v>691094020</v>
      </c>
      <c r="B1102" s="3" t="s">
        <v>336</v>
      </c>
      <c r="C1102" s="3" t="s">
        <v>1499</v>
      </c>
      <c r="D1102" s="14">
        <v>86.275337219238281</v>
      </c>
      <c r="E1102" s="14">
        <v>85.791999816894531</v>
      </c>
      <c r="F1102" s="14">
        <v>90.547897338867188</v>
      </c>
      <c r="G1102" s="14">
        <v>86.400924682617188</v>
      </c>
      <c r="H1102" s="5">
        <v>214</v>
      </c>
      <c r="I1102" s="15" t="s">
        <v>3980</v>
      </c>
      <c r="J1102" s="15">
        <v>6</v>
      </c>
      <c r="K1102" s="3" t="s">
        <v>3863</v>
      </c>
      <c r="L1102" s="3" t="s">
        <v>3911</v>
      </c>
      <c r="M1102" s="3" t="s">
        <v>3917</v>
      </c>
      <c r="N1102" s="3" t="s">
        <v>3921</v>
      </c>
      <c r="O1102" s="5">
        <v>154</v>
      </c>
      <c r="P1102" s="17">
        <v>0.4117647111415863</v>
      </c>
      <c r="Q1102" s="5">
        <v>84</v>
      </c>
      <c r="R1102" s="17">
        <v>0.26153847575187678</v>
      </c>
      <c r="S1102" s="5">
        <v>154</v>
      </c>
      <c r="T1102" s="17">
        <v>0.33613446354866028</v>
      </c>
      <c r="U1102" s="5">
        <v>84</v>
      </c>
      <c r="V1102" s="17">
        <v>0.24615384638309479</v>
      </c>
      <c r="W1102" s="17">
        <v>2.3E-2</v>
      </c>
      <c r="X1102" s="17"/>
      <c r="Y1102" s="17"/>
      <c r="Z1102" s="17">
        <v>0.92100000000000004</v>
      </c>
      <c r="AA1102" s="17">
        <v>4.7E-2</v>
      </c>
      <c r="AB1102" s="17">
        <v>8.999999612569809E-3</v>
      </c>
      <c r="AC1102" s="17"/>
      <c r="AD1102" s="17">
        <v>0.17299999999999999</v>
      </c>
      <c r="AE1102" s="17">
        <v>0.42899999999999999</v>
      </c>
      <c r="AF1102" s="5">
        <v>0</v>
      </c>
      <c r="AG1102" s="31">
        <v>10844.08984375</v>
      </c>
      <c r="AH1102" s="31">
        <v>11463.78</v>
      </c>
    </row>
    <row r="1103" spans="1:34" x14ac:dyDescent="0.3">
      <c r="A1103" s="4">
        <v>830053000</v>
      </c>
      <c r="B1103" s="3" t="s">
        <v>395</v>
      </c>
      <c r="C1103" s="3" t="s">
        <v>1612</v>
      </c>
      <c r="D1103" s="14">
        <v>83.579864501953125</v>
      </c>
      <c r="E1103" s="14">
        <v>83.160247802734375</v>
      </c>
      <c r="F1103" s="14">
        <v>85.41925048828125</v>
      </c>
      <c r="G1103" s="14">
        <v>83.178886413574219</v>
      </c>
      <c r="H1103" s="5">
        <v>662</v>
      </c>
      <c r="I1103" s="15">
        <v>6</v>
      </c>
      <c r="J1103" s="15">
        <v>8</v>
      </c>
      <c r="K1103" s="3" t="s">
        <v>3834</v>
      </c>
      <c r="L1103" s="3" t="s">
        <v>3914</v>
      </c>
      <c r="M1103" s="3" t="s">
        <v>3919</v>
      </c>
      <c r="N1103" s="3" t="s">
        <v>3921</v>
      </c>
      <c r="O1103" s="5">
        <v>1298</v>
      </c>
      <c r="P1103" s="17">
        <v>0.51819759607315063</v>
      </c>
      <c r="Q1103" s="5">
        <v>484</v>
      </c>
      <c r="R1103" s="17">
        <v>0.30516430735588068</v>
      </c>
      <c r="S1103" s="5">
        <v>1297</v>
      </c>
      <c r="T1103" s="17">
        <v>0.48090279102325439</v>
      </c>
      <c r="U1103" s="5">
        <v>484</v>
      </c>
      <c r="V1103" s="17">
        <v>0.25</v>
      </c>
      <c r="W1103" s="17">
        <v>7.3999999999999996E-2</v>
      </c>
      <c r="X1103" s="17">
        <v>0.115</v>
      </c>
      <c r="Y1103" s="17">
        <v>1.4999999999999999E-2</v>
      </c>
      <c r="Z1103" s="17">
        <v>0.73299999999999998</v>
      </c>
      <c r="AA1103" s="17">
        <v>5.2999999999999999E-2</v>
      </c>
      <c r="AB1103" s="17">
        <v>1.099999994039536E-2</v>
      </c>
      <c r="AC1103" s="17">
        <v>1.2E-2</v>
      </c>
      <c r="AD1103" s="17">
        <v>0.14099999999999999</v>
      </c>
      <c r="AE1103" s="17">
        <v>0.16600000000000001</v>
      </c>
      <c r="AF1103" s="5">
        <v>0</v>
      </c>
      <c r="AG1103" s="31">
        <v>12969.8603515625</v>
      </c>
      <c r="AH1103" s="31">
        <v>13207.19</v>
      </c>
    </row>
    <row r="1104" spans="1:34" x14ac:dyDescent="0.3">
      <c r="A1104" s="4">
        <v>830053030</v>
      </c>
      <c r="B1104" s="3" t="s">
        <v>395</v>
      </c>
      <c r="C1104" s="3" t="s">
        <v>1613</v>
      </c>
      <c r="D1104" s="14">
        <v>82.904220581054688</v>
      </c>
      <c r="E1104" s="14">
        <v>82.970573425292969</v>
      </c>
      <c r="F1104" s="14">
        <v>81.763450622558594</v>
      </c>
      <c r="G1104" s="14">
        <v>80.906517028808594</v>
      </c>
      <c r="H1104" s="5">
        <v>709</v>
      </c>
      <c r="I1104" s="15">
        <v>6</v>
      </c>
      <c r="J1104" s="15">
        <v>8</v>
      </c>
      <c r="K1104" s="3" t="s">
        <v>3834</v>
      </c>
      <c r="L1104" s="3" t="s">
        <v>3914</v>
      </c>
      <c r="M1104" s="3" t="s">
        <v>3919</v>
      </c>
      <c r="N1104" s="3" t="s">
        <v>3921</v>
      </c>
      <c r="O1104" s="5">
        <v>1491</v>
      </c>
      <c r="P1104" s="17">
        <v>0.51201200485229492</v>
      </c>
      <c r="Q1104" s="5">
        <v>651</v>
      </c>
      <c r="R1104" s="17">
        <v>0.36594203114509583</v>
      </c>
      <c r="S1104" s="5">
        <v>1489</v>
      </c>
      <c r="T1104" s="17">
        <v>0.39608433842659002</v>
      </c>
      <c r="U1104" s="5">
        <v>653</v>
      </c>
      <c r="V1104" s="17">
        <v>0.22463768720626831</v>
      </c>
      <c r="W1104" s="17">
        <v>0.11799999999999999</v>
      </c>
      <c r="X1104" s="17">
        <v>0.106</v>
      </c>
      <c r="Y1104" s="17">
        <v>4.9000000000000002E-2</v>
      </c>
      <c r="Z1104" s="17">
        <v>0.66400000000000003</v>
      </c>
      <c r="AA1104" s="17">
        <v>5.5E-2</v>
      </c>
      <c r="AB1104" s="17">
        <v>7.0000002160668373E-3</v>
      </c>
      <c r="AC1104" s="17">
        <v>1.7999999999999999E-2</v>
      </c>
      <c r="AD1104" s="17">
        <v>0.11600000000000001</v>
      </c>
      <c r="AE1104" s="17">
        <v>0.184</v>
      </c>
      <c r="AF1104" s="5">
        <v>0</v>
      </c>
      <c r="AG1104" s="31">
        <v>13101.9404296875</v>
      </c>
      <c r="AH1104" s="31">
        <v>13328.37</v>
      </c>
    </row>
    <row r="1105" spans="1:34" x14ac:dyDescent="0.3">
      <c r="A1105" s="4">
        <v>830053050</v>
      </c>
      <c r="B1105" s="3" t="s">
        <v>395</v>
      </c>
      <c r="C1105" s="3" t="s">
        <v>1614</v>
      </c>
      <c r="D1105" s="14">
        <v>87.534843444824219</v>
      </c>
      <c r="E1105" s="14">
        <v>88.156997680664063</v>
      </c>
      <c r="F1105" s="14">
        <v>83.348976135253906</v>
      </c>
      <c r="G1105" s="14">
        <v>81.512359619140625</v>
      </c>
      <c r="H1105" s="5">
        <v>689</v>
      </c>
      <c r="I1105" s="15">
        <v>6</v>
      </c>
      <c r="J1105" s="15">
        <v>8</v>
      </c>
      <c r="K1105" s="3" t="s">
        <v>3834</v>
      </c>
      <c r="L1105" s="3" t="s">
        <v>3914</v>
      </c>
      <c r="M1105" s="3" t="s">
        <v>3919</v>
      </c>
      <c r="N1105" s="3" t="s">
        <v>3921</v>
      </c>
      <c r="O1105" s="5">
        <v>1451</v>
      </c>
      <c r="P1105" s="17">
        <v>0.51192367076873779</v>
      </c>
      <c r="Q1105" s="5">
        <v>689</v>
      </c>
      <c r="R1105" s="17">
        <v>0.3807947039604187</v>
      </c>
      <c r="S1105" s="5">
        <v>1453</v>
      </c>
      <c r="T1105" s="17">
        <v>0.37579616904258728</v>
      </c>
      <c r="U1105" s="5">
        <v>692</v>
      </c>
      <c r="V1105" s="17">
        <v>0.22185429930686951</v>
      </c>
      <c r="W1105" s="17">
        <v>0.19900000000000001</v>
      </c>
      <c r="X1105" s="17">
        <v>0.125</v>
      </c>
      <c r="Y1105" s="17">
        <v>4.4999999999999998E-2</v>
      </c>
      <c r="Z1105" s="17">
        <v>0.55700000000000005</v>
      </c>
      <c r="AA1105" s="17">
        <v>6.2E-2</v>
      </c>
      <c r="AB1105" s="17">
        <v>1.200000010430813E-2</v>
      </c>
      <c r="AC1105" s="17">
        <v>3.5999999999999997E-2</v>
      </c>
      <c r="AD1105" s="17">
        <v>0.105</v>
      </c>
      <c r="AE1105" s="17">
        <v>0.224</v>
      </c>
      <c r="AF1105" s="5">
        <v>0</v>
      </c>
      <c r="AG1105" s="31">
        <v>12486.25</v>
      </c>
      <c r="AH1105" s="31">
        <v>12716.14</v>
      </c>
    </row>
    <row r="1106" spans="1:34" x14ac:dyDescent="0.3">
      <c r="A1106" s="4">
        <v>830053060</v>
      </c>
      <c r="B1106" s="3" t="s">
        <v>395</v>
      </c>
      <c r="C1106" s="3" t="s">
        <v>1615</v>
      </c>
      <c r="D1106" s="14">
        <v>83.198654174804688</v>
      </c>
      <c r="E1106" s="14">
        <v>81.813362121582031</v>
      </c>
      <c r="F1106" s="14">
        <v>81.485031127929688</v>
      </c>
      <c r="G1106" s="14">
        <v>80.252761840820313</v>
      </c>
      <c r="H1106" s="5">
        <v>733</v>
      </c>
      <c r="I1106" s="15">
        <v>6</v>
      </c>
      <c r="J1106" s="15">
        <v>8</v>
      </c>
      <c r="K1106" s="3" t="s">
        <v>3834</v>
      </c>
      <c r="L1106" s="3" t="s">
        <v>3914</v>
      </c>
      <c r="M1106" s="3" t="s">
        <v>3919</v>
      </c>
      <c r="N1106" s="3" t="s">
        <v>3921</v>
      </c>
      <c r="O1106" s="5">
        <v>648</v>
      </c>
      <c r="P1106" s="17">
        <v>0.50367105007171631</v>
      </c>
      <c r="Q1106" s="5">
        <v>275</v>
      </c>
      <c r="R1106" s="17">
        <v>0.30927833914756769</v>
      </c>
      <c r="S1106" s="5">
        <v>647</v>
      </c>
      <c r="T1106" s="17">
        <v>0.40822321176528931</v>
      </c>
      <c r="U1106" s="5">
        <v>274</v>
      </c>
      <c r="V1106" s="17">
        <v>0.20274914801120761</v>
      </c>
      <c r="W1106" s="17">
        <v>0.14499999999999999</v>
      </c>
      <c r="X1106" s="17">
        <v>0.106</v>
      </c>
      <c r="Y1106" s="17">
        <v>2.1999999999999999E-2</v>
      </c>
      <c r="Z1106" s="17">
        <v>0.63200000000000001</v>
      </c>
      <c r="AA1106" s="17">
        <v>7.0000000000000007E-2</v>
      </c>
      <c r="AB1106" s="17">
        <v>2.60000005364418E-2</v>
      </c>
      <c r="AC1106" s="17">
        <v>4.1000000000000002E-2</v>
      </c>
      <c r="AD1106" s="17">
        <v>8.3000000000000004E-2</v>
      </c>
      <c r="AE1106" s="17">
        <v>0.253</v>
      </c>
      <c r="AF1106" s="5">
        <v>0</v>
      </c>
      <c r="AG1106" s="31">
        <v>11919.8701171875</v>
      </c>
      <c r="AH1106" s="31">
        <v>12201.67</v>
      </c>
    </row>
    <row r="1107" spans="1:34" x14ac:dyDescent="0.3">
      <c r="A1107" s="4">
        <v>830054020</v>
      </c>
      <c r="B1107" s="3" t="s">
        <v>395</v>
      </c>
      <c r="C1107" s="3" t="s">
        <v>1616</v>
      </c>
      <c r="D1107" s="14">
        <v>83.558448791503906</v>
      </c>
      <c r="E1107" s="14">
        <v>83.509712219238281</v>
      </c>
      <c r="F1107" s="14">
        <v>87.335700988769531</v>
      </c>
      <c r="G1107" s="14">
        <v>89.904891967773438</v>
      </c>
      <c r="H1107" s="5">
        <v>476</v>
      </c>
      <c r="I1107" s="15" t="s">
        <v>3981</v>
      </c>
      <c r="J1107" s="15">
        <v>5</v>
      </c>
      <c r="K1107" s="3" t="s">
        <v>3834</v>
      </c>
      <c r="L1107" s="3" t="s">
        <v>3914</v>
      </c>
      <c r="M1107" s="3" t="s">
        <v>3919</v>
      </c>
      <c r="N1107" s="3" t="s">
        <v>3921</v>
      </c>
      <c r="O1107" s="5">
        <v>225</v>
      </c>
      <c r="P1107" s="17">
        <v>0.47058823704719538</v>
      </c>
      <c r="Q1107" s="5">
        <v>115</v>
      </c>
      <c r="R1107" s="17">
        <v>0.31000000238418579</v>
      </c>
      <c r="S1107" s="5">
        <v>226</v>
      </c>
      <c r="T1107" s="17">
        <v>0.40454545617103582</v>
      </c>
      <c r="U1107" s="5">
        <v>116</v>
      </c>
      <c r="V1107" s="17">
        <v>0.23000000417232511</v>
      </c>
      <c r="W1107" s="17">
        <v>0.17199999999999999</v>
      </c>
      <c r="X1107" s="17">
        <v>7.3999999999999996E-2</v>
      </c>
      <c r="Y1107" s="17"/>
      <c r="Z1107" s="17">
        <v>0.60499999999999998</v>
      </c>
      <c r="AA1107" s="17">
        <v>7.8E-2</v>
      </c>
      <c r="AB1107" s="17">
        <v>7.1000002324581146E-2</v>
      </c>
      <c r="AC1107" s="17">
        <v>0.111</v>
      </c>
      <c r="AD1107" s="17">
        <v>0.13900000000000001</v>
      </c>
      <c r="AE1107" s="17">
        <v>0.22700000000000001</v>
      </c>
      <c r="AF1107" s="5">
        <v>0</v>
      </c>
      <c r="AG1107" s="31">
        <v>11977.419921875</v>
      </c>
      <c r="AH1107" s="31">
        <v>13403.2</v>
      </c>
    </row>
    <row r="1108" spans="1:34" x14ac:dyDescent="0.3">
      <c r="A1108" s="4">
        <v>830054040</v>
      </c>
      <c r="B1108" s="3" t="s">
        <v>395</v>
      </c>
      <c r="C1108" s="3" t="s">
        <v>1617</v>
      </c>
      <c r="D1108" s="14">
        <v>89.857025146484375</v>
      </c>
      <c r="E1108" s="14">
        <v>85.876930236816406</v>
      </c>
      <c r="F1108" s="14">
        <v>88.19342041015625</v>
      </c>
      <c r="G1108" s="14">
        <v>89.084220886230469</v>
      </c>
      <c r="H1108" s="5">
        <v>494</v>
      </c>
      <c r="I1108" s="15" t="s">
        <v>3981</v>
      </c>
      <c r="J1108" s="15">
        <v>5</v>
      </c>
      <c r="K1108" s="3" t="s">
        <v>3834</v>
      </c>
      <c r="L1108" s="3" t="s">
        <v>3914</v>
      </c>
      <c r="M1108" s="3" t="s">
        <v>3919</v>
      </c>
      <c r="N1108" s="3" t="s">
        <v>3921</v>
      </c>
      <c r="O1108" s="5">
        <v>261</v>
      </c>
      <c r="P1108" s="17">
        <v>0.66386556625366211</v>
      </c>
      <c r="Q1108" s="5">
        <v>101</v>
      </c>
      <c r="R1108" s="17">
        <v>0.47999998927116388</v>
      </c>
      <c r="S1108" s="5">
        <v>262</v>
      </c>
      <c r="T1108" s="17">
        <v>0.58158993721008301</v>
      </c>
      <c r="U1108" s="5">
        <v>102</v>
      </c>
      <c r="V1108" s="17">
        <v>0.42105263471603388</v>
      </c>
      <c r="W1108" s="17">
        <v>4.9000000000000002E-2</v>
      </c>
      <c r="X1108" s="17">
        <v>8.1000000000000003E-2</v>
      </c>
      <c r="Y1108" s="17"/>
      <c r="Z1108" s="17">
        <v>0.78300000000000003</v>
      </c>
      <c r="AA1108" s="17">
        <v>6.9000000000000006E-2</v>
      </c>
      <c r="AB1108" s="17">
        <v>1.7999999225139621E-2</v>
      </c>
      <c r="AC1108" s="17"/>
      <c r="AD1108" s="17">
        <v>9.0999999999999998E-2</v>
      </c>
      <c r="AE1108" s="17">
        <v>0.13500000000000001</v>
      </c>
      <c r="AF1108" s="5">
        <v>0</v>
      </c>
      <c r="AG1108" s="31">
        <v>10352.3798828125</v>
      </c>
      <c r="AH1108" s="31">
        <v>11679.6</v>
      </c>
    </row>
    <row r="1109" spans="1:34" x14ac:dyDescent="0.3">
      <c r="A1109" s="4">
        <v>830054060</v>
      </c>
      <c r="B1109" s="3" t="s">
        <v>395</v>
      </c>
      <c r="C1109" s="3" t="s">
        <v>1618</v>
      </c>
      <c r="D1109" s="14">
        <v>82.22442626953125</v>
      </c>
      <c r="E1109" s="14">
        <v>79.904899597167969</v>
      </c>
      <c r="F1109" s="14">
        <v>81.672096252441406</v>
      </c>
      <c r="G1109" s="14">
        <v>80.256156921386719</v>
      </c>
      <c r="H1109" s="5">
        <v>362</v>
      </c>
      <c r="I1109" s="15" t="s">
        <v>3981</v>
      </c>
      <c r="J1109" s="15">
        <v>5</v>
      </c>
      <c r="K1109" s="3" t="s">
        <v>3834</v>
      </c>
      <c r="L1109" s="3" t="s">
        <v>3914</v>
      </c>
      <c r="M1109" s="3" t="s">
        <v>3919</v>
      </c>
      <c r="N1109" s="3" t="s">
        <v>3921</v>
      </c>
      <c r="O1109" s="5">
        <v>241</v>
      </c>
      <c r="P1109" s="17">
        <v>0.42937853932380682</v>
      </c>
      <c r="Q1109" s="5">
        <v>118</v>
      </c>
      <c r="R1109" s="17">
        <v>0.27173912525177002</v>
      </c>
      <c r="S1109" s="5">
        <v>242</v>
      </c>
      <c r="T1109" s="17">
        <v>0.3333333432674408</v>
      </c>
      <c r="U1109" s="5">
        <v>119</v>
      </c>
      <c r="V1109" s="17">
        <v>0.1630434840917587</v>
      </c>
      <c r="W1109" s="17">
        <v>0.19900000000000001</v>
      </c>
      <c r="X1109" s="17">
        <v>9.9000000000000005E-2</v>
      </c>
      <c r="Y1109" s="17">
        <v>3.9E-2</v>
      </c>
      <c r="Z1109" s="17">
        <v>0.55500000000000005</v>
      </c>
      <c r="AA1109" s="17">
        <v>9.4E-2</v>
      </c>
      <c r="AB1109" s="17">
        <v>1.4000000432133669E-2</v>
      </c>
      <c r="AC1109" s="17">
        <v>9.7000000000000003E-2</v>
      </c>
      <c r="AD1109" s="17">
        <v>0.14599999999999999</v>
      </c>
      <c r="AE1109" s="17">
        <v>0.32200000000000001</v>
      </c>
      <c r="AF1109" s="5">
        <v>0</v>
      </c>
      <c r="AG1109" s="31">
        <v>13257.330078125</v>
      </c>
      <c r="AH1109" s="31">
        <v>14808.33</v>
      </c>
    </row>
    <row r="1110" spans="1:34" x14ac:dyDescent="0.3">
      <c r="A1110" s="4">
        <v>830054080</v>
      </c>
      <c r="B1110" s="3" t="s">
        <v>395</v>
      </c>
      <c r="C1110" s="3" t="s">
        <v>1619</v>
      </c>
      <c r="D1110" s="14">
        <v>84.066963195800781</v>
      </c>
      <c r="E1110" s="14">
        <v>83.675849914550781</v>
      </c>
      <c r="F1110" s="14">
        <v>82.832550048828125</v>
      </c>
      <c r="G1110" s="14">
        <v>82.944549560546875</v>
      </c>
      <c r="H1110" s="5">
        <v>485</v>
      </c>
      <c r="I1110" s="15" t="s">
        <v>3981</v>
      </c>
      <c r="J1110" s="15">
        <v>5</v>
      </c>
      <c r="K1110" s="3" t="s">
        <v>3834</v>
      </c>
      <c r="L1110" s="3" t="s">
        <v>3914</v>
      </c>
      <c r="M1110" s="3" t="s">
        <v>3919</v>
      </c>
      <c r="N1110" s="3" t="s">
        <v>3921</v>
      </c>
      <c r="O1110" s="5">
        <v>209</v>
      </c>
      <c r="P1110" s="17">
        <v>0.4444444477558136</v>
      </c>
      <c r="Q1110" s="5">
        <v>109</v>
      </c>
      <c r="R1110" s="17">
        <v>0.28999999165534968</v>
      </c>
      <c r="S1110" s="5">
        <v>209</v>
      </c>
      <c r="T1110" s="17">
        <v>0.3333333432674408</v>
      </c>
      <c r="U1110" s="5">
        <v>109</v>
      </c>
      <c r="V1110" s="17">
        <v>0.2199999988079071</v>
      </c>
      <c r="W1110" s="17">
        <v>0.13600000000000001</v>
      </c>
      <c r="X1110" s="17">
        <v>0.13600000000000001</v>
      </c>
      <c r="Y1110" s="17"/>
      <c r="Z1110" s="17">
        <v>0.58599999999999997</v>
      </c>
      <c r="AA1110" s="17">
        <v>6.6000000000000003E-2</v>
      </c>
      <c r="AB1110" s="17">
        <v>7.5999997556209564E-2</v>
      </c>
      <c r="AC1110" s="17">
        <v>9.7000000000000003E-2</v>
      </c>
      <c r="AD1110" s="17">
        <v>0.11600000000000001</v>
      </c>
      <c r="AE1110" s="17">
        <v>0.27400000000000002</v>
      </c>
      <c r="AF1110" s="5">
        <v>0</v>
      </c>
      <c r="AG1110" s="31">
        <v>11542.5595703125</v>
      </c>
      <c r="AH1110" s="31">
        <v>12613.68</v>
      </c>
    </row>
    <row r="1111" spans="1:34" x14ac:dyDescent="0.3">
      <c r="A1111" s="4">
        <v>830055000</v>
      </c>
      <c r="B1111" s="3" t="s">
        <v>395</v>
      </c>
      <c r="C1111" s="3" t="s">
        <v>1620</v>
      </c>
      <c r="D1111" s="14">
        <v>85.411567687988281</v>
      </c>
      <c r="E1111" s="14">
        <v>86.114204406738281</v>
      </c>
      <c r="F1111" s="14">
        <v>83.575141906738281</v>
      </c>
      <c r="G1111" s="14">
        <v>84.797195434570313</v>
      </c>
      <c r="H1111" s="5">
        <v>501</v>
      </c>
      <c r="I1111" s="15" t="s">
        <v>3981</v>
      </c>
      <c r="J1111" s="15">
        <v>5</v>
      </c>
      <c r="K1111" s="3" t="s">
        <v>3834</v>
      </c>
      <c r="L1111" s="3" t="s">
        <v>3914</v>
      </c>
      <c r="M1111" s="3" t="s">
        <v>3919</v>
      </c>
      <c r="N1111" s="3" t="s">
        <v>3921</v>
      </c>
      <c r="O1111" s="5">
        <v>237</v>
      </c>
      <c r="P1111" s="17">
        <v>0.51452285051345825</v>
      </c>
      <c r="Q1111" s="5">
        <v>122</v>
      </c>
      <c r="R1111" s="17">
        <v>0.32203391194343572</v>
      </c>
      <c r="S1111" s="5">
        <v>234</v>
      </c>
      <c r="T1111" s="17">
        <v>0.46473029255866999</v>
      </c>
      <c r="U1111" s="5">
        <v>119</v>
      </c>
      <c r="V1111" s="17">
        <v>0.24576270580291751</v>
      </c>
      <c r="W1111" s="17">
        <v>0.14199999999999999</v>
      </c>
      <c r="X1111" s="17">
        <v>0.11799999999999999</v>
      </c>
      <c r="Y1111" s="17"/>
      <c r="Z1111" s="17">
        <v>0.61699999999999999</v>
      </c>
      <c r="AA1111" s="17">
        <v>6.4000000000000001E-2</v>
      </c>
      <c r="AB1111" s="17">
        <v>5.9999998658895493E-2</v>
      </c>
      <c r="AC1111" s="17">
        <v>0.14000000000000001</v>
      </c>
      <c r="AD1111" s="17">
        <v>0.108</v>
      </c>
      <c r="AE1111" s="17">
        <v>0.253</v>
      </c>
      <c r="AF1111" s="5">
        <v>0</v>
      </c>
      <c r="AG1111" s="31">
        <v>11133</v>
      </c>
      <c r="AH1111" s="31">
        <v>12069.83</v>
      </c>
    </row>
    <row r="1112" spans="1:34" x14ac:dyDescent="0.3">
      <c r="A1112" s="4">
        <v>830055020</v>
      </c>
      <c r="B1112" s="3" t="s">
        <v>395</v>
      </c>
      <c r="C1112" s="3" t="s">
        <v>1621</v>
      </c>
      <c r="D1112" s="14">
        <v>83.980728149414063</v>
      </c>
      <c r="E1112" s="14">
        <v>83.921257019042969</v>
      </c>
      <c r="F1112" s="14">
        <v>87.212409973144531</v>
      </c>
      <c r="G1112" s="14">
        <v>85.87066650390625</v>
      </c>
      <c r="H1112" s="5">
        <v>568</v>
      </c>
      <c r="I1112" s="15" t="s">
        <v>3981</v>
      </c>
      <c r="J1112" s="15">
        <v>5</v>
      </c>
      <c r="K1112" s="3" t="s">
        <v>3834</v>
      </c>
      <c r="L1112" s="3" t="s">
        <v>3914</v>
      </c>
      <c r="M1112" s="3" t="s">
        <v>3919</v>
      </c>
      <c r="N1112" s="3" t="s">
        <v>3921</v>
      </c>
      <c r="O1112" s="5">
        <v>246</v>
      </c>
      <c r="P1112" s="17">
        <v>0.61371839046478271</v>
      </c>
      <c r="Q1112" s="5">
        <v>66</v>
      </c>
      <c r="R1112" s="17">
        <v>0.375</v>
      </c>
      <c r="S1112" s="5">
        <v>246</v>
      </c>
      <c r="T1112" s="17">
        <v>0.61010831594467163</v>
      </c>
      <c r="U1112" s="5">
        <v>66</v>
      </c>
      <c r="V1112" s="17">
        <v>0.3611111044883728</v>
      </c>
      <c r="W1112" s="17">
        <v>7.3999999999999996E-2</v>
      </c>
      <c r="X1112" s="17">
        <v>6.2E-2</v>
      </c>
      <c r="Y1112" s="17">
        <v>1.2E-2</v>
      </c>
      <c r="Z1112" s="17">
        <v>0.78500000000000003</v>
      </c>
      <c r="AA1112" s="17">
        <v>0.06</v>
      </c>
      <c r="AB1112" s="17">
        <v>7.0000002160668373E-3</v>
      </c>
      <c r="AC1112" s="17">
        <v>1.7999999999999999E-2</v>
      </c>
      <c r="AD1112" s="17">
        <v>7.3999999999999996E-2</v>
      </c>
      <c r="AE1112" s="17">
        <v>0.13700000000000001</v>
      </c>
      <c r="AF1112" s="5">
        <v>0</v>
      </c>
      <c r="AG1112" s="31">
        <v>10553.2998046875</v>
      </c>
      <c r="AH1112" s="31">
        <v>11869.46</v>
      </c>
    </row>
    <row r="1113" spans="1:34" x14ac:dyDescent="0.3">
      <c r="A1113" s="4">
        <v>830055040</v>
      </c>
      <c r="B1113" s="3" t="s">
        <v>395</v>
      </c>
      <c r="C1113" s="3" t="s">
        <v>1622</v>
      </c>
      <c r="D1113" s="14">
        <v>85.884109497070313</v>
      </c>
      <c r="E1113" s="14">
        <v>86.532318115234375</v>
      </c>
      <c r="F1113" s="14">
        <v>86.385848999023438</v>
      </c>
      <c r="G1113" s="14">
        <v>84.991363525390625</v>
      </c>
      <c r="H1113" s="5">
        <v>438</v>
      </c>
      <c r="I1113" s="15" t="s">
        <v>3981</v>
      </c>
      <c r="J1113" s="15">
        <v>5</v>
      </c>
      <c r="K1113" s="3" t="s">
        <v>3834</v>
      </c>
      <c r="L1113" s="3" t="s">
        <v>3914</v>
      </c>
      <c r="M1113" s="3" t="s">
        <v>3919</v>
      </c>
      <c r="N1113" s="3" t="s">
        <v>3921</v>
      </c>
      <c r="O1113" s="5">
        <v>229</v>
      </c>
      <c r="P1113" s="17">
        <v>0.64171123504638672</v>
      </c>
      <c r="Q1113" s="5">
        <v>88</v>
      </c>
      <c r="R1113" s="17">
        <v>0.3888888955116272</v>
      </c>
      <c r="S1113" s="5">
        <v>230</v>
      </c>
      <c r="T1113" s="17">
        <v>0.57754009962081909</v>
      </c>
      <c r="U1113" s="5">
        <v>89</v>
      </c>
      <c r="V1113" s="17">
        <v>0.34722220897674561</v>
      </c>
      <c r="W1113" s="17">
        <v>0.11899999999999999</v>
      </c>
      <c r="X1113" s="17">
        <v>0.121</v>
      </c>
      <c r="Y1113" s="17"/>
      <c r="Z1113" s="17">
        <v>0.64800000000000002</v>
      </c>
      <c r="AA1113" s="17">
        <v>6.6000000000000003E-2</v>
      </c>
      <c r="AB1113" s="17">
        <v>4.6000000089406967E-2</v>
      </c>
      <c r="AC1113" s="17">
        <v>0.10100000000000001</v>
      </c>
      <c r="AD1113" s="17">
        <v>8.4000000000000005E-2</v>
      </c>
      <c r="AE1113" s="17">
        <v>0.22800000000000001</v>
      </c>
      <c r="AF1113" s="5">
        <v>0</v>
      </c>
      <c r="AG1113" s="31">
        <v>11787.6103515625</v>
      </c>
      <c r="AH1113" s="31">
        <v>12690.28</v>
      </c>
    </row>
    <row r="1114" spans="1:34" x14ac:dyDescent="0.3">
      <c r="A1114" s="4">
        <v>830055060</v>
      </c>
      <c r="B1114" s="3" t="s">
        <v>395</v>
      </c>
      <c r="C1114" s="3" t="s">
        <v>1623</v>
      </c>
      <c r="D1114" s="14">
        <v>91.100738525390625</v>
      </c>
      <c r="E1114" s="14">
        <v>94.307762145996094</v>
      </c>
      <c r="F1114" s="14">
        <v>92.415451049804688</v>
      </c>
      <c r="G1114" s="14">
        <v>96.230583190917969</v>
      </c>
      <c r="H1114" s="5">
        <v>420</v>
      </c>
      <c r="I1114" s="15" t="s">
        <v>3981</v>
      </c>
      <c r="J1114" s="15">
        <v>5</v>
      </c>
      <c r="K1114" s="3" t="s">
        <v>3834</v>
      </c>
      <c r="L1114" s="3" t="s">
        <v>3914</v>
      </c>
      <c r="M1114" s="3" t="s">
        <v>3919</v>
      </c>
      <c r="N1114" s="3" t="s">
        <v>3921</v>
      </c>
      <c r="O1114" s="5">
        <v>225</v>
      </c>
      <c r="P1114" s="17">
        <v>0.49315068125724792</v>
      </c>
      <c r="Q1114" s="5">
        <v>105</v>
      </c>
      <c r="R1114" s="17">
        <v>0.375</v>
      </c>
      <c r="S1114" s="5">
        <v>226</v>
      </c>
      <c r="T1114" s="17">
        <v>0.50230413675308228</v>
      </c>
      <c r="U1114" s="5">
        <v>106</v>
      </c>
      <c r="V1114" s="17">
        <v>0.3684210479259491</v>
      </c>
      <c r="W1114" s="17">
        <v>0.1</v>
      </c>
      <c r="X1114" s="17">
        <v>0.1</v>
      </c>
      <c r="Y1114" s="17">
        <v>4.8000000000000001E-2</v>
      </c>
      <c r="Z1114" s="17">
        <v>0.68100000000000005</v>
      </c>
      <c r="AA1114" s="17">
        <v>5.5E-2</v>
      </c>
      <c r="AB1114" s="17">
        <v>1.7000000923871991E-2</v>
      </c>
      <c r="AC1114" s="17">
        <v>7.1000000000000008E-2</v>
      </c>
      <c r="AD1114" s="17">
        <v>0.114</v>
      </c>
      <c r="AE1114" s="17">
        <v>0.26400000000000001</v>
      </c>
      <c r="AF1114" s="5">
        <v>0</v>
      </c>
      <c r="AG1114" s="31">
        <v>12164.8701171875</v>
      </c>
      <c r="AH1114" s="31">
        <v>13421.51</v>
      </c>
    </row>
    <row r="1115" spans="1:34" x14ac:dyDescent="0.3">
      <c r="A1115" s="4">
        <v>830055080</v>
      </c>
      <c r="B1115" s="3" t="s">
        <v>395</v>
      </c>
      <c r="C1115" s="3" t="s">
        <v>1624</v>
      </c>
      <c r="D1115" s="14">
        <v>86.720603942871094</v>
      </c>
      <c r="E1115" s="14">
        <v>84.924179077148438</v>
      </c>
      <c r="F1115" s="14">
        <v>92.481048583984375</v>
      </c>
      <c r="G1115" s="14">
        <v>86.423027038574219</v>
      </c>
      <c r="H1115" s="5">
        <v>477</v>
      </c>
      <c r="I1115" s="15" t="s">
        <v>3981</v>
      </c>
      <c r="J1115" s="15">
        <v>5</v>
      </c>
      <c r="K1115" s="3" t="s">
        <v>3834</v>
      </c>
      <c r="L1115" s="3" t="s">
        <v>3914</v>
      </c>
      <c r="M1115" s="3" t="s">
        <v>3919</v>
      </c>
      <c r="N1115" s="3" t="s">
        <v>3921</v>
      </c>
      <c r="O1115" s="5">
        <v>279</v>
      </c>
      <c r="P1115" s="17">
        <v>0.65737050771713257</v>
      </c>
      <c r="Q1115" s="5">
        <v>108</v>
      </c>
      <c r="R1115" s="17">
        <v>0.43589743971824652</v>
      </c>
      <c r="S1115" s="5">
        <v>279</v>
      </c>
      <c r="T1115" s="17">
        <v>0.62948209047317505</v>
      </c>
      <c r="U1115" s="5">
        <v>108</v>
      </c>
      <c r="V1115" s="17">
        <v>0.3461538553237915</v>
      </c>
      <c r="W1115" s="17">
        <v>0.09</v>
      </c>
      <c r="X1115" s="17">
        <v>8.7999999999999995E-2</v>
      </c>
      <c r="Y1115" s="17">
        <v>2.3E-2</v>
      </c>
      <c r="Z1115" s="17">
        <v>0.748</v>
      </c>
      <c r="AA1115" s="17">
        <v>0.04</v>
      </c>
      <c r="AB1115" s="17">
        <v>9.9999997764825821E-3</v>
      </c>
      <c r="AC1115" s="17">
        <v>3.1E-2</v>
      </c>
      <c r="AD1115" s="17">
        <v>0.111</v>
      </c>
      <c r="AE1115" s="17">
        <v>0.14199999999999999</v>
      </c>
      <c r="AF1115" s="5">
        <v>0</v>
      </c>
      <c r="AG1115" s="31">
        <v>11295.5703125</v>
      </c>
      <c r="AH1115" s="31">
        <v>12934.16</v>
      </c>
    </row>
    <row r="1116" spans="1:34" x14ac:dyDescent="0.3">
      <c r="A1116" s="4">
        <v>830055090</v>
      </c>
      <c r="B1116" s="3" t="s">
        <v>395</v>
      </c>
      <c r="C1116" s="3" t="s">
        <v>1625</v>
      </c>
      <c r="D1116" s="14">
        <v>81.331291198730469</v>
      </c>
      <c r="E1116" s="14">
        <v>80.185829162597656</v>
      </c>
      <c r="F1116" s="14">
        <v>83.118179321289063</v>
      </c>
      <c r="G1116" s="14">
        <v>82.581977844238281</v>
      </c>
      <c r="H1116" s="5">
        <v>512</v>
      </c>
      <c r="I1116" s="15" t="s">
        <v>3981</v>
      </c>
      <c r="J1116" s="15">
        <v>5</v>
      </c>
      <c r="K1116" s="3" t="s">
        <v>3834</v>
      </c>
      <c r="L1116" s="3" t="s">
        <v>3914</v>
      </c>
      <c r="M1116" s="3" t="s">
        <v>3919</v>
      </c>
      <c r="N1116" s="3" t="s">
        <v>3921</v>
      </c>
      <c r="O1116" s="5">
        <v>290</v>
      </c>
      <c r="P1116" s="17">
        <v>0.44541484117507929</v>
      </c>
      <c r="Q1116" s="5">
        <v>150</v>
      </c>
      <c r="R1116" s="17">
        <v>0.26213592290878301</v>
      </c>
      <c r="S1116" s="5">
        <v>292</v>
      </c>
      <c r="T1116" s="17">
        <v>0.33624455332756042</v>
      </c>
      <c r="U1116" s="5">
        <v>152</v>
      </c>
      <c r="V1116" s="17">
        <v>0.22330096364021301</v>
      </c>
      <c r="W1116" s="17">
        <v>0.14499999999999999</v>
      </c>
      <c r="X1116" s="17">
        <v>0.11899999999999999</v>
      </c>
      <c r="Y1116" s="17">
        <v>5.7000000000000002E-2</v>
      </c>
      <c r="Z1116" s="17">
        <v>0.60899999999999999</v>
      </c>
      <c r="AA1116" s="17">
        <v>4.4999999999999998E-2</v>
      </c>
      <c r="AB1116" s="17">
        <v>2.500000037252903E-2</v>
      </c>
      <c r="AC1116" s="17">
        <v>0.107</v>
      </c>
      <c r="AD1116" s="17">
        <v>6.5000000000000002E-2</v>
      </c>
      <c r="AE1116" s="17">
        <v>0.192</v>
      </c>
      <c r="AF1116" s="5">
        <v>0</v>
      </c>
      <c r="AG1116" s="31">
        <v>10886.7998046875</v>
      </c>
      <c r="AH1116" s="31">
        <v>11999.77</v>
      </c>
    </row>
    <row r="1117" spans="1:34" x14ac:dyDescent="0.3">
      <c r="A1117" s="4">
        <v>830055095</v>
      </c>
      <c r="B1117" s="3" t="s">
        <v>395</v>
      </c>
      <c r="C1117" s="3" t="s">
        <v>1626</v>
      </c>
      <c r="D1117" s="14">
        <v>92.528717041015625</v>
      </c>
      <c r="E1117" s="14">
        <v>88.668342590332031</v>
      </c>
      <c r="F1117" s="14">
        <v>90.450660705566406</v>
      </c>
      <c r="G1117" s="14">
        <v>84.689071655273438</v>
      </c>
      <c r="H1117" s="5">
        <v>453</v>
      </c>
      <c r="I1117" s="15" t="s">
        <v>3981</v>
      </c>
      <c r="J1117" s="15">
        <v>5</v>
      </c>
      <c r="K1117" s="3" t="s">
        <v>3834</v>
      </c>
      <c r="L1117" s="3" t="s">
        <v>3914</v>
      </c>
      <c r="M1117" s="3" t="s">
        <v>3919</v>
      </c>
      <c r="N1117" s="3" t="s">
        <v>3921</v>
      </c>
      <c r="O1117" s="5">
        <v>76</v>
      </c>
      <c r="P1117" s="17">
        <v>0.53125</v>
      </c>
      <c r="Q1117" s="5">
        <v>32</v>
      </c>
      <c r="R1117" s="17">
        <v>0.34000000357627869</v>
      </c>
      <c r="S1117" s="5">
        <v>74</v>
      </c>
      <c r="T1117" s="17">
        <v>0.40990990400314331</v>
      </c>
      <c r="U1117" s="5">
        <v>30</v>
      </c>
      <c r="V1117" s="17">
        <v>0.18367347121238711</v>
      </c>
      <c r="W1117" s="17">
        <v>0.19600000000000001</v>
      </c>
      <c r="X1117" s="17">
        <v>0.106</v>
      </c>
      <c r="Y1117" s="17">
        <v>1.4999999999999999E-2</v>
      </c>
      <c r="Z1117" s="17">
        <v>0.62</v>
      </c>
      <c r="AA1117" s="17">
        <v>5.7000000000000002E-2</v>
      </c>
      <c r="AB1117" s="17">
        <v>4.0000001899898052E-3</v>
      </c>
      <c r="AC1117" s="17">
        <v>8.7999999999999995E-2</v>
      </c>
      <c r="AD1117" s="17">
        <v>0.08</v>
      </c>
      <c r="AE1117" s="17">
        <v>0.23300000000000001</v>
      </c>
      <c r="AF1117" s="5">
        <v>0</v>
      </c>
      <c r="AG1117" s="31">
        <v>11220.259765625</v>
      </c>
      <c r="AH1117" s="31">
        <v>12289.71</v>
      </c>
    </row>
    <row r="1118" spans="1:34" x14ac:dyDescent="0.3">
      <c r="A1118" s="4">
        <v>960953000</v>
      </c>
      <c r="B1118" s="3" t="s">
        <v>449</v>
      </c>
      <c r="C1118" s="3" t="s">
        <v>578</v>
      </c>
      <c r="D1118" s="14">
        <v>86.775917053222656</v>
      </c>
      <c r="E1118" s="14">
        <v>82.897300720214844</v>
      </c>
      <c r="F1118" s="14">
        <v>81.689346313476563</v>
      </c>
      <c r="G1118" s="14">
        <v>78.797462463378906</v>
      </c>
      <c r="H1118" s="5">
        <v>600</v>
      </c>
      <c r="I1118" s="15">
        <v>6</v>
      </c>
      <c r="J1118" s="15">
        <v>8</v>
      </c>
      <c r="K1118" s="3" t="s">
        <v>3882</v>
      </c>
      <c r="L1118" s="3" t="s">
        <v>3915</v>
      </c>
      <c r="M1118" s="3" t="s">
        <v>3918</v>
      </c>
      <c r="N1118" s="3" t="s">
        <v>3922</v>
      </c>
      <c r="O1118" s="5">
        <v>1162</v>
      </c>
      <c r="P1118" s="17">
        <v>0.58901512622833252</v>
      </c>
      <c r="Q1118" s="5">
        <v>419</v>
      </c>
      <c r="R1118" s="17">
        <v>0.3368421196937561</v>
      </c>
      <c r="S1118" s="5">
        <v>1160</v>
      </c>
      <c r="T1118" s="17">
        <v>0.42015209794044489</v>
      </c>
      <c r="U1118" s="5">
        <v>418</v>
      </c>
      <c r="V1118" s="17">
        <v>0.17989417910575869</v>
      </c>
      <c r="W1118" s="17">
        <v>0.115</v>
      </c>
      <c r="X1118" s="17">
        <v>3.5000000000000003E-2</v>
      </c>
      <c r="Y1118" s="17">
        <v>0.09</v>
      </c>
      <c r="Z1118" s="17">
        <v>0.67</v>
      </c>
      <c r="AA1118" s="17">
        <v>8.5000000000000006E-2</v>
      </c>
      <c r="AB1118" s="17">
        <v>4.999999888241291E-3</v>
      </c>
      <c r="AC1118" s="17">
        <v>0.01</v>
      </c>
      <c r="AD1118" s="17">
        <v>0.14699999999999999</v>
      </c>
      <c r="AE1118" s="17">
        <v>0.20899999999999999</v>
      </c>
      <c r="AF1118" s="5">
        <v>0</v>
      </c>
      <c r="AG1118" s="31">
        <v>12760.83984375</v>
      </c>
      <c r="AH1118" s="31">
        <v>13043.57</v>
      </c>
    </row>
    <row r="1119" spans="1:34" x14ac:dyDescent="0.3">
      <c r="A1119" s="4">
        <v>960953020</v>
      </c>
      <c r="B1119" s="3" t="s">
        <v>449</v>
      </c>
      <c r="C1119" s="3" t="s">
        <v>742</v>
      </c>
      <c r="D1119" s="14">
        <v>84.442726135253906</v>
      </c>
      <c r="E1119" s="14">
        <v>82.244583129882813</v>
      </c>
      <c r="F1119" s="14">
        <v>81.977920532226563</v>
      </c>
      <c r="G1119" s="14">
        <v>80.6729736328125</v>
      </c>
      <c r="H1119" s="5">
        <v>881</v>
      </c>
      <c r="I1119" s="15">
        <v>6</v>
      </c>
      <c r="J1119" s="15">
        <v>8</v>
      </c>
      <c r="K1119" s="3" t="s">
        <v>3882</v>
      </c>
      <c r="L1119" s="3" t="s">
        <v>3915</v>
      </c>
      <c r="M1119" s="3" t="s">
        <v>3918</v>
      </c>
      <c r="N1119" s="3" t="s">
        <v>3922</v>
      </c>
      <c r="O1119" s="5">
        <v>1534</v>
      </c>
      <c r="P1119" s="17">
        <v>0.64611262083053589</v>
      </c>
      <c r="Q1119" s="5">
        <v>624</v>
      </c>
      <c r="R1119" s="17">
        <v>0.39726027846336359</v>
      </c>
      <c r="S1119" s="5">
        <v>1538</v>
      </c>
      <c r="T1119" s="17">
        <v>0.53887397050857544</v>
      </c>
      <c r="U1119" s="5">
        <v>632</v>
      </c>
      <c r="V1119" s="17">
        <v>0.25773194432258612</v>
      </c>
      <c r="W1119" s="17">
        <v>0.187</v>
      </c>
      <c r="X1119" s="17">
        <v>6.4000000000000001E-2</v>
      </c>
      <c r="Y1119" s="17">
        <v>0.151</v>
      </c>
      <c r="Z1119" s="17">
        <v>0.52400000000000002</v>
      </c>
      <c r="AA1119" s="17">
        <v>7.2999999999999995E-2</v>
      </c>
      <c r="AB1119" s="17">
        <v>1.0000000474974511E-3</v>
      </c>
      <c r="AC1119" s="17">
        <v>0.03</v>
      </c>
      <c r="AD1119" s="17">
        <v>0.13600000000000001</v>
      </c>
      <c r="AE1119" s="17">
        <v>0.20599999999999999</v>
      </c>
      <c r="AF1119" s="5">
        <v>0</v>
      </c>
      <c r="AG1119" s="31">
        <v>13090.26953125</v>
      </c>
      <c r="AH1119" s="31">
        <v>13373.31</v>
      </c>
    </row>
    <row r="1120" spans="1:34" x14ac:dyDescent="0.3">
      <c r="A1120" s="4">
        <v>960953040</v>
      </c>
      <c r="B1120" s="3" t="s">
        <v>449</v>
      </c>
      <c r="C1120" s="3" t="s">
        <v>1855</v>
      </c>
      <c r="D1120" s="14">
        <v>75.427581787109375</v>
      </c>
      <c r="E1120" s="14">
        <v>73.8101806640625</v>
      </c>
      <c r="F1120" s="14">
        <v>77.275222778320313</v>
      </c>
      <c r="G1120" s="14">
        <v>78.77996826171875</v>
      </c>
      <c r="H1120" s="5">
        <v>826</v>
      </c>
      <c r="I1120" s="15">
        <v>6</v>
      </c>
      <c r="J1120" s="15">
        <v>8</v>
      </c>
      <c r="K1120" s="3" t="s">
        <v>3882</v>
      </c>
      <c r="L1120" s="3" t="s">
        <v>3915</v>
      </c>
      <c r="M1120" s="3" t="s">
        <v>3918</v>
      </c>
      <c r="N1120" s="3" t="s">
        <v>3922</v>
      </c>
      <c r="O1120" s="5">
        <v>1410</v>
      </c>
      <c r="P1120" s="17">
        <v>0.4761904776096344</v>
      </c>
      <c r="Q1120" s="5">
        <v>870</v>
      </c>
      <c r="R1120" s="17">
        <v>0.2994791567325592</v>
      </c>
      <c r="S1120" s="5">
        <v>1415</v>
      </c>
      <c r="T1120" s="17">
        <v>0.34146341681480408</v>
      </c>
      <c r="U1120" s="5">
        <v>873</v>
      </c>
      <c r="V1120" s="17">
        <v>0.16494844853878021</v>
      </c>
      <c r="W1120" s="17">
        <v>0.33700000000000002</v>
      </c>
      <c r="X1120" s="17">
        <v>6.9000000000000006E-2</v>
      </c>
      <c r="Y1120" s="17">
        <v>0.14199999999999999</v>
      </c>
      <c r="Z1120" s="17">
        <v>0.36799999999999999</v>
      </c>
      <c r="AA1120" s="17">
        <v>0.08</v>
      </c>
      <c r="AB1120" s="17">
        <v>4.999999888241291E-3</v>
      </c>
      <c r="AC1120" s="17">
        <v>4.1000000000000002E-2</v>
      </c>
      <c r="AD1120" s="17">
        <v>0.14299999999999999</v>
      </c>
      <c r="AE1120" s="17">
        <v>0.33</v>
      </c>
      <c r="AF1120" s="5">
        <v>0</v>
      </c>
      <c r="AG1120" s="31">
        <v>12641.0703125</v>
      </c>
      <c r="AH1120" s="31">
        <v>12932.66</v>
      </c>
    </row>
    <row r="1121" spans="1:34" x14ac:dyDescent="0.3">
      <c r="A1121" s="4">
        <v>960953060</v>
      </c>
      <c r="B1121" s="3" t="s">
        <v>449</v>
      </c>
      <c r="C1121" s="3" t="s">
        <v>1192</v>
      </c>
      <c r="D1121" s="14">
        <v>91.085990905761719</v>
      </c>
      <c r="E1121" s="14">
        <v>88.296234130859375</v>
      </c>
      <c r="F1121" s="14">
        <v>82.182785034179688</v>
      </c>
      <c r="G1121" s="14">
        <v>80.65509033203125</v>
      </c>
      <c r="H1121" s="5">
        <v>574</v>
      </c>
      <c r="I1121" s="15">
        <v>6</v>
      </c>
      <c r="J1121" s="15">
        <v>8</v>
      </c>
      <c r="K1121" s="3" t="s">
        <v>3882</v>
      </c>
      <c r="L1121" s="3" t="s">
        <v>3915</v>
      </c>
      <c r="M1121" s="3" t="s">
        <v>3918</v>
      </c>
      <c r="N1121" s="3" t="s">
        <v>3922</v>
      </c>
      <c r="O1121" s="5">
        <v>1045</v>
      </c>
      <c r="P1121" s="17">
        <v>0.56557375192642212</v>
      </c>
      <c r="Q1121" s="5">
        <v>494</v>
      </c>
      <c r="R1121" s="17">
        <v>0.28378379344940191</v>
      </c>
      <c r="S1121" s="5">
        <v>1046</v>
      </c>
      <c r="T1121" s="17">
        <v>0.41855669021606451</v>
      </c>
      <c r="U1121" s="5">
        <v>496</v>
      </c>
      <c r="V1121" s="17">
        <v>0.18181818723678589</v>
      </c>
      <c r="W1121" s="17">
        <v>0.157</v>
      </c>
      <c r="X1121" s="17">
        <v>7.8E-2</v>
      </c>
      <c r="Y1121" s="17">
        <v>9.0999999999999998E-2</v>
      </c>
      <c r="Z1121" s="17">
        <v>0.60499999999999998</v>
      </c>
      <c r="AA1121" s="17">
        <v>6.8000000000000005E-2</v>
      </c>
      <c r="AB1121" s="17">
        <v>2.000000094994903E-3</v>
      </c>
      <c r="AC1121" s="17">
        <v>7.6999999999999999E-2</v>
      </c>
      <c r="AD1121" s="17">
        <v>0.14599999999999999</v>
      </c>
      <c r="AE1121" s="17">
        <v>0.33200000000000002</v>
      </c>
      <c r="AF1121" s="5">
        <v>0</v>
      </c>
      <c r="AG1121" s="31">
        <v>13962.0498046875</v>
      </c>
      <c r="AH1121" s="31">
        <v>14306.13</v>
      </c>
    </row>
    <row r="1122" spans="1:34" x14ac:dyDescent="0.3">
      <c r="A1122" s="4">
        <v>960953080</v>
      </c>
      <c r="B1122" s="3" t="s">
        <v>449</v>
      </c>
      <c r="C1122" s="3" t="s">
        <v>1761</v>
      </c>
      <c r="D1122" s="14">
        <v>88.079597473144531</v>
      </c>
      <c r="E1122" s="14">
        <v>86.665939331054688</v>
      </c>
      <c r="F1122" s="14">
        <v>81.908645629882813</v>
      </c>
      <c r="G1122" s="14">
        <v>79.519332885742188</v>
      </c>
      <c r="H1122" s="5">
        <v>1059</v>
      </c>
      <c r="I1122" s="15">
        <v>6</v>
      </c>
      <c r="J1122" s="15">
        <v>8</v>
      </c>
      <c r="K1122" s="3" t="s">
        <v>3882</v>
      </c>
      <c r="L1122" s="3" t="s">
        <v>3915</v>
      </c>
      <c r="M1122" s="3" t="s">
        <v>3918</v>
      </c>
      <c r="N1122" s="3" t="s">
        <v>3922</v>
      </c>
      <c r="O1122" s="5">
        <v>1834</v>
      </c>
      <c r="P1122" s="17">
        <v>0.67150837182998657</v>
      </c>
      <c r="Q1122" s="5">
        <v>592</v>
      </c>
      <c r="R1122" s="17">
        <v>0.41696113348007202</v>
      </c>
      <c r="S1122" s="5">
        <v>1812</v>
      </c>
      <c r="T1122" s="17">
        <v>0.55331087112426758</v>
      </c>
      <c r="U1122" s="5">
        <v>588</v>
      </c>
      <c r="V1122" s="17">
        <v>0.24285714328289029</v>
      </c>
      <c r="W1122" s="17">
        <v>0.121</v>
      </c>
      <c r="X1122" s="17">
        <v>3.5999999999999997E-2</v>
      </c>
      <c r="Y1122" s="17">
        <v>0.13700000000000001</v>
      </c>
      <c r="Z1122" s="17">
        <v>0.64800000000000002</v>
      </c>
      <c r="AA1122" s="17">
        <v>5.8000000000000003E-2</v>
      </c>
      <c r="AB1122" s="17">
        <v>1.0000000474974511E-3</v>
      </c>
      <c r="AC1122" s="17">
        <v>0.02</v>
      </c>
      <c r="AD1122" s="17">
        <v>0.14599999999999999</v>
      </c>
      <c r="AE1122" s="17">
        <v>0.14799999999999999</v>
      </c>
      <c r="AF1122" s="5">
        <v>0</v>
      </c>
      <c r="AG1122" s="31">
        <v>12313.8603515625</v>
      </c>
      <c r="AH1122" s="31">
        <v>12563.97</v>
      </c>
    </row>
    <row r="1123" spans="1:34" x14ac:dyDescent="0.3">
      <c r="A1123" s="4">
        <v>960954020</v>
      </c>
      <c r="B1123" s="3" t="s">
        <v>449</v>
      </c>
      <c r="C1123" s="3" t="s">
        <v>1856</v>
      </c>
      <c r="D1123" s="14">
        <v>83.6954345703125</v>
      </c>
      <c r="E1123" s="14">
        <v>83.799201965332031</v>
      </c>
      <c r="F1123" s="14">
        <v>81.523384094238281</v>
      </c>
      <c r="G1123" s="14">
        <v>79.634315490722656</v>
      </c>
      <c r="H1123" s="5">
        <v>346</v>
      </c>
      <c r="I1123" s="15" t="s">
        <v>3981</v>
      </c>
      <c r="J1123" s="15">
        <v>5</v>
      </c>
      <c r="K1123" s="3" t="s">
        <v>3882</v>
      </c>
      <c r="L1123" s="3" t="s">
        <v>3915</v>
      </c>
      <c r="M1123" s="3" t="s">
        <v>3918</v>
      </c>
      <c r="N1123" s="3" t="s">
        <v>3922</v>
      </c>
      <c r="O1123" s="5">
        <v>196</v>
      </c>
      <c r="P1123" s="17">
        <v>0.69277107715606689</v>
      </c>
      <c r="Q1123" s="5">
        <v>73</v>
      </c>
      <c r="R1123" s="17">
        <v>0.3214285671710968</v>
      </c>
      <c r="S1123" s="5">
        <v>196</v>
      </c>
      <c r="T1123" s="17">
        <v>0.65662652254104614</v>
      </c>
      <c r="U1123" s="5">
        <v>73</v>
      </c>
      <c r="V1123" s="17">
        <v>0.28571429848670959</v>
      </c>
      <c r="W1123" s="17">
        <v>0.104</v>
      </c>
      <c r="X1123" s="17">
        <v>2.9000000000000001E-2</v>
      </c>
      <c r="Y1123" s="17">
        <v>0.04</v>
      </c>
      <c r="Z1123" s="17">
        <v>0.78300000000000003</v>
      </c>
      <c r="AA1123" s="17">
        <v>0.04</v>
      </c>
      <c r="AB1123" s="17">
        <v>3.0000000260770321E-3</v>
      </c>
      <c r="AC1123" s="17">
        <v>1.4E-2</v>
      </c>
      <c r="AD1123" s="17">
        <v>0.14199999999999999</v>
      </c>
      <c r="AE1123" s="17">
        <v>0.113</v>
      </c>
      <c r="AF1123" s="5">
        <v>0</v>
      </c>
      <c r="AG1123" s="31">
        <v>12675.599609375</v>
      </c>
      <c r="AH1123" s="31">
        <v>12993.08</v>
      </c>
    </row>
    <row r="1124" spans="1:34" x14ac:dyDescent="0.3">
      <c r="A1124" s="4">
        <v>960954030</v>
      </c>
      <c r="B1124" s="3" t="s">
        <v>449</v>
      </c>
      <c r="C1124" s="3" t="s">
        <v>1857</v>
      </c>
      <c r="D1124" s="14">
        <v>82.869850158691406</v>
      </c>
      <c r="E1124" s="14">
        <v>81.799186706542969</v>
      </c>
      <c r="F1124" s="14">
        <v>81.556259155273438</v>
      </c>
      <c r="G1124" s="14">
        <v>79.95123291015625</v>
      </c>
      <c r="H1124" s="5">
        <v>377</v>
      </c>
      <c r="I1124" s="15" t="s">
        <v>3981</v>
      </c>
      <c r="J1124" s="15">
        <v>5</v>
      </c>
      <c r="K1124" s="3" t="s">
        <v>3882</v>
      </c>
      <c r="L1124" s="3" t="s">
        <v>3915</v>
      </c>
      <c r="M1124" s="3" t="s">
        <v>3918</v>
      </c>
      <c r="N1124" s="3" t="s">
        <v>3922</v>
      </c>
      <c r="O1124" s="5">
        <v>158</v>
      </c>
      <c r="P1124" s="17">
        <v>0.53896105289459229</v>
      </c>
      <c r="Q1124" s="5">
        <v>101</v>
      </c>
      <c r="R1124" s="17">
        <v>0.37623763084411621</v>
      </c>
      <c r="S1124" s="5">
        <v>158</v>
      </c>
      <c r="T1124" s="17">
        <v>0.42207792401313782</v>
      </c>
      <c r="U1124" s="5">
        <v>101</v>
      </c>
      <c r="V1124" s="17">
        <v>0.23762376606464389</v>
      </c>
      <c r="W1124" s="17">
        <v>0.252</v>
      </c>
      <c r="X1124" s="17">
        <v>8.2000000000000003E-2</v>
      </c>
      <c r="Y1124" s="17">
        <v>0.13</v>
      </c>
      <c r="Z1124" s="17">
        <v>0.46700000000000003</v>
      </c>
      <c r="AA1124" s="17">
        <v>6.4000000000000001E-2</v>
      </c>
      <c r="AB1124" s="17">
        <v>4.999999888241291E-3</v>
      </c>
      <c r="AC1124" s="17">
        <v>9.2999999999999999E-2</v>
      </c>
      <c r="AD1124" s="17">
        <v>0.22</v>
      </c>
      <c r="AE1124" s="17">
        <v>0.245</v>
      </c>
      <c r="AF1124" s="5">
        <v>0</v>
      </c>
      <c r="AG1124" s="31">
        <v>12757.7197265625</v>
      </c>
      <c r="AH1124" s="31">
        <v>13076.96</v>
      </c>
    </row>
    <row r="1125" spans="1:34" x14ac:dyDescent="0.3">
      <c r="A1125" s="4">
        <v>960954035</v>
      </c>
      <c r="B1125" s="3" t="s">
        <v>449</v>
      </c>
      <c r="C1125" s="3" t="s">
        <v>1858</v>
      </c>
      <c r="D1125" s="14">
        <v>79.412239074707031</v>
      </c>
      <c r="E1125" s="14">
        <v>77.712913513183594</v>
      </c>
      <c r="F1125" s="14">
        <v>78.845016479492188</v>
      </c>
      <c r="G1125" s="14">
        <v>80.365188598632813</v>
      </c>
      <c r="H1125" s="5">
        <v>387</v>
      </c>
      <c r="I1125" s="15" t="s">
        <v>3981</v>
      </c>
      <c r="J1125" s="15">
        <v>5</v>
      </c>
      <c r="K1125" s="3" t="s">
        <v>3882</v>
      </c>
      <c r="L1125" s="3" t="s">
        <v>3915</v>
      </c>
      <c r="M1125" s="3" t="s">
        <v>3918</v>
      </c>
      <c r="N1125" s="3" t="s">
        <v>3922</v>
      </c>
      <c r="O1125" s="5">
        <v>191</v>
      </c>
      <c r="P1125" s="17">
        <v>0.53142857551574707</v>
      </c>
      <c r="Q1125" s="5">
        <v>128</v>
      </c>
      <c r="R1125" s="17">
        <v>0.37272727489471441</v>
      </c>
      <c r="S1125" s="5">
        <v>193</v>
      </c>
      <c r="T1125" s="17">
        <v>0.41714286804199219</v>
      </c>
      <c r="U1125" s="5">
        <v>130</v>
      </c>
      <c r="V1125" s="17">
        <v>0.28181818127632141</v>
      </c>
      <c r="W1125" s="17">
        <v>0.13200000000000001</v>
      </c>
      <c r="X1125" s="17">
        <v>0.13400000000000001</v>
      </c>
      <c r="Y1125" s="17">
        <v>9.8000000000000004E-2</v>
      </c>
      <c r="Z1125" s="17">
        <v>0.56300000000000006</v>
      </c>
      <c r="AA1125" s="17">
        <v>7.0000000000000007E-2</v>
      </c>
      <c r="AB1125" s="17">
        <v>3.0000000260770321E-3</v>
      </c>
      <c r="AC1125" s="17">
        <v>0.158</v>
      </c>
      <c r="AD1125" s="17">
        <v>0.14699999999999999</v>
      </c>
      <c r="AE1125" s="17">
        <v>0.32900000000000001</v>
      </c>
      <c r="AF1125" s="5">
        <v>0</v>
      </c>
      <c r="AG1125" s="31">
        <v>12812.3203125</v>
      </c>
      <c r="AH1125" s="31">
        <v>13106.64</v>
      </c>
    </row>
    <row r="1126" spans="1:34" x14ac:dyDescent="0.3">
      <c r="A1126" s="4">
        <v>960954040</v>
      </c>
      <c r="B1126" s="3" t="s">
        <v>449</v>
      </c>
      <c r="C1126" s="3" t="s">
        <v>1859</v>
      </c>
      <c r="D1126" s="14">
        <v>81.964263916015625</v>
      </c>
      <c r="E1126" s="14">
        <v>79.164337158203125</v>
      </c>
      <c r="F1126" s="14">
        <v>83.40203857421875</v>
      </c>
      <c r="G1126" s="14">
        <v>80.245941162109375</v>
      </c>
      <c r="H1126" s="5">
        <v>470</v>
      </c>
      <c r="I1126" s="15" t="s">
        <v>3981</v>
      </c>
      <c r="J1126" s="15">
        <v>5</v>
      </c>
      <c r="K1126" s="3" t="s">
        <v>3882</v>
      </c>
      <c r="L1126" s="3" t="s">
        <v>3915</v>
      </c>
      <c r="M1126" s="3" t="s">
        <v>3918</v>
      </c>
      <c r="N1126" s="3" t="s">
        <v>3922</v>
      </c>
      <c r="O1126" s="5">
        <v>262</v>
      </c>
      <c r="P1126" s="17">
        <v>0.68780487775802612</v>
      </c>
      <c r="Q1126" s="5">
        <v>87</v>
      </c>
      <c r="R1126" s="17">
        <v>0.38181817531585688</v>
      </c>
      <c r="S1126" s="5">
        <v>262</v>
      </c>
      <c r="T1126" s="17">
        <v>0.56097561120986938</v>
      </c>
      <c r="U1126" s="5">
        <v>87</v>
      </c>
      <c r="V1126" s="17">
        <v>0.25454545021057129</v>
      </c>
      <c r="W1126" s="17">
        <v>7.6999999999999999E-2</v>
      </c>
      <c r="X1126" s="17">
        <v>2.3E-2</v>
      </c>
      <c r="Y1126" s="17">
        <v>6.6000000000000003E-2</v>
      </c>
      <c r="Z1126" s="17">
        <v>0.77900000000000003</v>
      </c>
      <c r="AA1126" s="17">
        <v>5.0999999999999997E-2</v>
      </c>
      <c r="AB1126" s="17">
        <v>4.0000001899898052E-3</v>
      </c>
      <c r="AC1126" s="17"/>
      <c r="AD1126" s="17">
        <v>0.14699999999999999</v>
      </c>
      <c r="AE1126" s="17">
        <v>9.0999999999999998E-2</v>
      </c>
      <c r="AF1126" s="5">
        <v>0</v>
      </c>
      <c r="AG1126" s="31">
        <v>12696.7802734375</v>
      </c>
      <c r="AH1126" s="31">
        <v>12987.47</v>
      </c>
    </row>
    <row r="1127" spans="1:34" x14ac:dyDescent="0.3">
      <c r="A1127" s="4">
        <v>960954060</v>
      </c>
      <c r="B1127" s="3" t="s">
        <v>449</v>
      </c>
      <c r="C1127" s="3" t="s">
        <v>1102</v>
      </c>
      <c r="D1127" s="14">
        <v>87.26751708984375</v>
      </c>
      <c r="E1127" s="14">
        <v>86.147758483886719</v>
      </c>
      <c r="F1127" s="14">
        <v>78.343177795410156</v>
      </c>
      <c r="G1127" s="14">
        <v>79.406822204589844</v>
      </c>
      <c r="H1127" s="5">
        <v>372</v>
      </c>
      <c r="I1127" s="15" t="s">
        <v>3981</v>
      </c>
      <c r="J1127" s="15">
        <v>5</v>
      </c>
      <c r="K1127" s="3" t="s">
        <v>3882</v>
      </c>
      <c r="L1127" s="3" t="s">
        <v>3915</v>
      </c>
      <c r="M1127" s="3" t="s">
        <v>3918</v>
      </c>
      <c r="N1127" s="3" t="s">
        <v>3922</v>
      </c>
      <c r="O1127" s="5">
        <v>194</v>
      </c>
      <c r="P1127" s="17">
        <v>0.59848487377166748</v>
      </c>
      <c r="Q1127" s="5">
        <v>143</v>
      </c>
      <c r="R1127" s="17">
        <v>0.47499999403953552</v>
      </c>
      <c r="S1127" s="5">
        <v>194</v>
      </c>
      <c r="T1127" s="17">
        <v>0.4166666567325592</v>
      </c>
      <c r="U1127" s="5">
        <v>143</v>
      </c>
      <c r="V1127" s="17">
        <v>0.27500000596046448</v>
      </c>
      <c r="W1127" s="17">
        <v>0.19900000000000001</v>
      </c>
      <c r="X1127" s="17">
        <v>7.0000000000000007E-2</v>
      </c>
      <c r="Y1127" s="17">
        <v>0.21</v>
      </c>
      <c r="Z1127" s="17">
        <v>0.438</v>
      </c>
      <c r="AA1127" s="17">
        <v>7.2999999999999995E-2</v>
      </c>
      <c r="AB1127" s="17">
        <v>1.099999994039536E-2</v>
      </c>
      <c r="AC1127" s="17">
        <v>0.13200000000000001</v>
      </c>
      <c r="AD1127" s="17">
        <v>0.108</v>
      </c>
      <c r="AE1127" s="17">
        <v>0.22900000000000001</v>
      </c>
      <c r="AF1127" s="5">
        <v>0</v>
      </c>
      <c r="AG1127" s="31">
        <v>13496.2099609375</v>
      </c>
      <c r="AH1127" s="31">
        <v>13818.82</v>
      </c>
    </row>
    <row r="1128" spans="1:34" x14ac:dyDescent="0.3">
      <c r="A1128" s="4">
        <v>960954100</v>
      </c>
      <c r="B1128" s="3" t="s">
        <v>449</v>
      </c>
      <c r="C1128" s="3" t="s">
        <v>1860</v>
      </c>
      <c r="D1128" s="14">
        <v>82.502433776855469</v>
      </c>
      <c r="E1128" s="14">
        <v>83.424163818359375</v>
      </c>
      <c r="F1128" s="14">
        <v>84.5888671875</v>
      </c>
      <c r="G1128" s="14">
        <v>88.116096496582031</v>
      </c>
      <c r="H1128" s="5">
        <v>391</v>
      </c>
      <c r="I1128" s="15" t="s">
        <v>3981</v>
      </c>
      <c r="J1128" s="15">
        <v>5</v>
      </c>
      <c r="K1128" s="3" t="s">
        <v>3882</v>
      </c>
      <c r="L1128" s="3" t="s">
        <v>3915</v>
      </c>
      <c r="M1128" s="3" t="s">
        <v>3918</v>
      </c>
      <c r="N1128" s="3" t="s">
        <v>3922</v>
      </c>
      <c r="O1128" s="5">
        <v>177</v>
      </c>
      <c r="P1128" s="17">
        <v>0.65445023775100708</v>
      </c>
      <c r="Q1128" s="5">
        <v>70</v>
      </c>
      <c r="R1128" s="17">
        <v>0.4285714328289032</v>
      </c>
      <c r="S1128" s="5">
        <v>182</v>
      </c>
      <c r="T1128" s="17">
        <v>0.55729168653488159</v>
      </c>
      <c r="U1128" s="5">
        <v>75</v>
      </c>
      <c r="V1128" s="17">
        <v>0.38028168678283691</v>
      </c>
      <c r="W1128" s="17">
        <v>7.9000000000000001E-2</v>
      </c>
      <c r="X1128" s="17">
        <v>5.6000000000000001E-2</v>
      </c>
      <c r="Y1128" s="17">
        <v>0.13300000000000001</v>
      </c>
      <c r="Z1128" s="17">
        <v>0.67500000000000004</v>
      </c>
      <c r="AA1128" s="17">
        <v>5.6000000000000001E-2</v>
      </c>
      <c r="AB1128" s="17">
        <v>0</v>
      </c>
      <c r="AC1128" s="17">
        <v>9.7000000000000003E-2</v>
      </c>
      <c r="AD1128" s="17">
        <v>0.11799999999999999</v>
      </c>
      <c r="AE1128" s="17">
        <v>0.11700000000000001</v>
      </c>
      <c r="AF1128" s="5">
        <v>0</v>
      </c>
      <c r="AG1128" s="31">
        <v>12701.0703125</v>
      </c>
      <c r="AH1128" s="31">
        <v>13042.8</v>
      </c>
    </row>
    <row r="1129" spans="1:34" x14ac:dyDescent="0.3">
      <c r="A1129" s="4">
        <v>960954110</v>
      </c>
      <c r="B1129" s="3" t="s">
        <v>449</v>
      </c>
      <c r="C1129" s="3" t="s">
        <v>1861</v>
      </c>
      <c r="D1129" s="14">
        <v>84.544830322265625</v>
      </c>
      <c r="E1129" s="14">
        <v>80.416976928710938</v>
      </c>
      <c r="F1129" s="14">
        <v>83.613441467285156</v>
      </c>
      <c r="G1129" s="14">
        <v>80.600578308105469</v>
      </c>
      <c r="H1129" s="5">
        <v>445</v>
      </c>
      <c r="I1129" s="15" t="s">
        <v>3981</v>
      </c>
      <c r="J1129" s="15">
        <v>5</v>
      </c>
      <c r="K1129" s="3" t="s">
        <v>3882</v>
      </c>
      <c r="L1129" s="3" t="s">
        <v>3915</v>
      </c>
      <c r="M1129" s="3" t="s">
        <v>3918</v>
      </c>
      <c r="N1129" s="3" t="s">
        <v>3922</v>
      </c>
      <c r="O1129" s="5">
        <v>194</v>
      </c>
      <c r="P1129" s="17">
        <v>0.48868778347969061</v>
      </c>
      <c r="Q1129" s="5">
        <v>110</v>
      </c>
      <c r="R1129" s="17">
        <v>0.25984251499176031</v>
      </c>
      <c r="S1129" s="5">
        <v>197</v>
      </c>
      <c r="T1129" s="17">
        <v>0.50454545021057129</v>
      </c>
      <c r="U1129" s="5">
        <v>113</v>
      </c>
      <c r="V1129" s="17">
        <v>0.31496062874794012</v>
      </c>
      <c r="W1129" s="17">
        <v>0.09</v>
      </c>
      <c r="X1129" s="17">
        <v>6.7000000000000004E-2</v>
      </c>
      <c r="Y1129" s="17">
        <v>0.16400000000000001</v>
      </c>
      <c r="Z1129" s="17">
        <v>0.61299999999999999</v>
      </c>
      <c r="AA1129" s="17">
        <v>6.3E-2</v>
      </c>
      <c r="AB1129" s="17">
        <v>2.000000094994903E-3</v>
      </c>
      <c r="AC1129" s="17">
        <v>0.24299999999999999</v>
      </c>
      <c r="AD1129" s="17">
        <v>0.16900000000000001</v>
      </c>
      <c r="AE1129" s="17">
        <v>0.27300000000000002</v>
      </c>
      <c r="AF1129" s="5">
        <v>0</v>
      </c>
      <c r="AG1129" s="31">
        <v>12561.5595703125</v>
      </c>
      <c r="AH1129" s="31">
        <v>12858.26</v>
      </c>
    </row>
    <row r="1130" spans="1:34" x14ac:dyDescent="0.3">
      <c r="A1130" s="4">
        <v>960954120</v>
      </c>
      <c r="B1130" s="3" t="s">
        <v>449</v>
      </c>
      <c r="C1130" s="3" t="s">
        <v>1862</v>
      </c>
      <c r="D1130" s="14">
        <v>85.140113830566406</v>
      </c>
      <c r="E1130" s="14">
        <v>84.096412658691406</v>
      </c>
      <c r="F1130" s="14">
        <v>85.677207946777344</v>
      </c>
      <c r="G1130" s="14">
        <v>82.894515991210938</v>
      </c>
      <c r="H1130" s="5">
        <v>550</v>
      </c>
      <c r="I1130" s="15" t="s">
        <v>3981</v>
      </c>
      <c r="J1130" s="15">
        <v>5</v>
      </c>
      <c r="K1130" s="3" t="s">
        <v>3882</v>
      </c>
      <c r="L1130" s="3" t="s">
        <v>3915</v>
      </c>
      <c r="M1130" s="3" t="s">
        <v>3918</v>
      </c>
      <c r="N1130" s="3" t="s">
        <v>3922</v>
      </c>
      <c r="O1130" s="5">
        <v>277</v>
      </c>
      <c r="P1130" s="17">
        <v>0.71705424785614014</v>
      </c>
      <c r="Q1130" s="5">
        <v>87</v>
      </c>
      <c r="R1130" s="17">
        <v>0.50602412223815918</v>
      </c>
      <c r="S1130" s="5">
        <v>277</v>
      </c>
      <c r="T1130" s="17">
        <v>0.57751935720443726</v>
      </c>
      <c r="U1130" s="5">
        <v>87</v>
      </c>
      <c r="V1130" s="17">
        <v>0.36144578456878662</v>
      </c>
      <c r="W1130" s="17">
        <v>6.2E-2</v>
      </c>
      <c r="X1130" s="17">
        <v>2.7E-2</v>
      </c>
      <c r="Y1130" s="17">
        <v>0.32200000000000001</v>
      </c>
      <c r="Z1130" s="17">
        <v>0.52500000000000002</v>
      </c>
      <c r="AA1130" s="17">
        <v>5.8000000000000003E-2</v>
      </c>
      <c r="AB1130" s="17">
        <v>4.999999888241291E-3</v>
      </c>
      <c r="AC1130" s="17">
        <v>0.08</v>
      </c>
      <c r="AD1130" s="17">
        <v>0.126</v>
      </c>
      <c r="AE1130" s="17">
        <v>0.08</v>
      </c>
      <c r="AF1130" s="5">
        <v>0</v>
      </c>
      <c r="AG1130" s="31">
        <v>11313.6904296875</v>
      </c>
      <c r="AH1130" s="31">
        <v>11606.49</v>
      </c>
    </row>
    <row r="1131" spans="1:34" x14ac:dyDescent="0.3">
      <c r="A1131" s="4">
        <v>960954130</v>
      </c>
      <c r="B1131" s="3" t="s">
        <v>449</v>
      </c>
      <c r="C1131" s="3" t="s">
        <v>1863</v>
      </c>
      <c r="D1131" s="14">
        <v>83.485038757324219</v>
      </c>
      <c r="E1131" s="14">
        <v>78.686058044433594</v>
      </c>
      <c r="F1131" s="14">
        <v>84.543769836425781</v>
      </c>
      <c r="G1131" s="14">
        <v>81.02557373046875</v>
      </c>
      <c r="H1131" s="5">
        <v>363</v>
      </c>
      <c r="I1131" s="15" t="s">
        <v>3981</v>
      </c>
      <c r="J1131" s="15">
        <v>5</v>
      </c>
      <c r="K1131" s="3" t="s">
        <v>3882</v>
      </c>
      <c r="L1131" s="3" t="s">
        <v>3915</v>
      </c>
      <c r="M1131" s="3" t="s">
        <v>3918</v>
      </c>
      <c r="N1131" s="3" t="s">
        <v>3922</v>
      </c>
      <c r="O1131" s="5">
        <v>163</v>
      </c>
      <c r="P1131" s="17">
        <v>0.64666664600372314</v>
      </c>
      <c r="Q1131" s="5">
        <v>68</v>
      </c>
      <c r="R1131" s="17">
        <v>0.38461539149284357</v>
      </c>
      <c r="S1131" s="5">
        <v>163</v>
      </c>
      <c r="T1131" s="17">
        <v>0.60000002384185791</v>
      </c>
      <c r="U1131" s="5">
        <v>68</v>
      </c>
      <c r="V1131" s="17">
        <v>0.32692307233810419</v>
      </c>
      <c r="W1131" s="17">
        <v>0.105</v>
      </c>
      <c r="X1131" s="17">
        <v>2.8000000000000001E-2</v>
      </c>
      <c r="Y1131" s="17">
        <v>0.16800000000000001</v>
      </c>
      <c r="Z1131" s="17">
        <v>0.65</v>
      </c>
      <c r="AA1131" s="17">
        <v>4.7E-2</v>
      </c>
      <c r="AB1131" s="17">
        <v>3.0000000260770321E-3</v>
      </c>
      <c r="AC1131" s="17">
        <v>0.03</v>
      </c>
      <c r="AD1131" s="17">
        <v>0.13200000000000001</v>
      </c>
      <c r="AE1131" s="17">
        <v>0.112</v>
      </c>
      <c r="AF1131" s="5">
        <v>0</v>
      </c>
      <c r="AG1131" s="31">
        <v>12309.580078125</v>
      </c>
      <c r="AH1131" s="31">
        <v>12595.34</v>
      </c>
    </row>
    <row r="1132" spans="1:34" x14ac:dyDescent="0.3">
      <c r="A1132" s="4">
        <v>960954160</v>
      </c>
      <c r="B1132" s="3" t="s">
        <v>449</v>
      </c>
      <c r="C1132" s="3" t="s">
        <v>1864</v>
      </c>
      <c r="D1132" s="14">
        <v>86.535255432128906</v>
      </c>
      <c r="E1132" s="14">
        <v>82.703033447265625</v>
      </c>
      <c r="F1132" s="14">
        <v>81.982696533203125</v>
      </c>
      <c r="G1132" s="14">
        <v>80.468208312988281</v>
      </c>
      <c r="H1132" s="5">
        <v>424</v>
      </c>
      <c r="I1132" s="15" t="s">
        <v>3981</v>
      </c>
      <c r="J1132" s="15">
        <v>5</v>
      </c>
      <c r="K1132" s="3" t="s">
        <v>3882</v>
      </c>
      <c r="L1132" s="3" t="s">
        <v>3915</v>
      </c>
      <c r="M1132" s="3" t="s">
        <v>3918</v>
      </c>
      <c r="N1132" s="3" t="s">
        <v>3922</v>
      </c>
      <c r="O1132" s="5">
        <v>238</v>
      </c>
      <c r="P1132" s="17">
        <v>0.69565218687057495</v>
      </c>
      <c r="Q1132" s="5">
        <v>85</v>
      </c>
      <c r="R1132" s="17">
        <v>0.34848484396934509</v>
      </c>
      <c r="S1132" s="5">
        <v>240</v>
      </c>
      <c r="T1132" s="17">
        <v>0.60287082195281982</v>
      </c>
      <c r="U1132" s="5">
        <v>87</v>
      </c>
      <c r="V1132" s="17">
        <v>0.3382352888584137</v>
      </c>
      <c r="W1132" s="17">
        <v>0.12</v>
      </c>
      <c r="X1132" s="17">
        <v>2.8000000000000001E-2</v>
      </c>
      <c r="Y1132" s="17">
        <v>8.7000000000000008E-2</v>
      </c>
      <c r="Z1132" s="17">
        <v>0.71</v>
      </c>
      <c r="AA1132" s="17">
        <v>4.4999999999999998E-2</v>
      </c>
      <c r="AB1132" s="17">
        <v>8.999999612569809E-3</v>
      </c>
      <c r="AC1132" s="17">
        <v>0.04</v>
      </c>
      <c r="AD1132" s="17">
        <v>9.7000000000000003E-2</v>
      </c>
      <c r="AE1132" s="17">
        <v>0.14499999999999999</v>
      </c>
      <c r="AF1132" s="5">
        <v>0</v>
      </c>
      <c r="AG1132" s="31">
        <v>12485.41015625</v>
      </c>
      <c r="AH1132" s="31">
        <v>12802.74</v>
      </c>
    </row>
    <row r="1133" spans="1:34" x14ac:dyDescent="0.3">
      <c r="A1133" s="4">
        <v>960954180</v>
      </c>
      <c r="B1133" s="3" t="s">
        <v>449</v>
      </c>
      <c r="C1133" s="3" t="s">
        <v>1865</v>
      </c>
      <c r="D1133" s="14">
        <v>89.622917175292969</v>
      </c>
      <c r="E1133" s="14">
        <v>90.284591674804688</v>
      </c>
      <c r="F1133" s="14">
        <v>89.411369323730469</v>
      </c>
      <c r="G1133" s="14">
        <v>89.996330261230469</v>
      </c>
      <c r="H1133" s="5">
        <v>707</v>
      </c>
      <c r="I1133" s="15">
        <v>2</v>
      </c>
      <c r="J1133" s="15">
        <v>5</v>
      </c>
      <c r="K1133" s="3" t="s">
        <v>3882</v>
      </c>
      <c r="L1133" s="3" t="s">
        <v>3915</v>
      </c>
      <c r="M1133" s="3" t="s">
        <v>3918</v>
      </c>
      <c r="N1133" s="3" t="s">
        <v>3922</v>
      </c>
      <c r="O1133" s="5">
        <v>230</v>
      </c>
      <c r="P1133" s="17">
        <v>0.71326166391372681</v>
      </c>
      <c r="Q1133" s="5">
        <v>141</v>
      </c>
      <c r="R1133" s="17">
        <v>0.57894736528396606</v>
      </c>
      <c r="S1133" s="5">
        <v>240</v>
      </c>
      <c r="T1133" s="17">
        <v>0.61754387617111206</v>
      </c>
      <c r="U1133" s="5">
        <v>150</v>
      </c>
      <c r="V1133" s="17">
        <v>0.46835443377494812</v>
      </c>
      <c r="W1133" s="17">
        <v>0.154</v>
      </c>
      <c r="X1133" s="17">
        <v>4.4999999999999998E-2</v>
      </c>
      <c r="Y1133" s="17">
        <v>0.436</v>
      </c>
      <c r="Z1133" s="17">
        <v>0.26900000000000002</v>
      </c>
      <c r="AA1133" s="17">
        <v>7.4999999999999997E-2</v>
      </c>
      <c r="AB1133" s="17">
        <v>2.0999999716877941E-2</v>
      </c>
      <c r="AC1133" s="17">
        <v>0.14399999999999999</v>
      </c>
      <c r="AD1133" s="17">
        <v>0.13400000000000001</v>
      </c>
      <c r="AE1133" s="17">
        <v>0.16500000000000001</v>
      </c>
      <c r="AF1133" s="5">
        <v>0</v>
      </c>
      <c r="AG1133" s="31">
        <v>11305.400390625</v>
      </c>
      <c r="AH1133" s="31">
        <v>11587.49</v>
      </c>
    </row>
    <row r="1134" spans="1:34" x14ac:dyDescent="0.3">
      <c r="A1134" s="4">
        <v>960954190</v>
      </c>
      <c r="B1134" s="3" t="s">
        <v>449</v>
      </c>
      <c r="C1134" s="3" t="s">
        <v>1866</v>
      </c>
      <c r="D1134" s="14">
        <v>84.232872009277344</v>
      </c>
      <c r="E1134" s="14">
        <v>82.779289245605469</v>
      </c>
      <c r="F1134" s="14">
        <v>83.188163757324219</v>
      </c>
      <c r="G1134" s="14">
        <v>82.304702758789063</v>
      </c>
      <c r="H1134" s="5">
        <v>444</v>
      </c>
      <c r="I1134" s="15" t="s">
        <v>3981</v>
      </c>
      <c r="J1134" s="15">
        <v>5</v>
      </c>
      <c r="K1134" s="3" t="s">
        <v>3882</v>
      </c>
      <c r="L1134" s="3" t="s">
        <v>3915</v>
      </c>
      <c r="M1134" s="3" t="s">
        <v>3918</v>
      </c>
      <c r="N1134" s="3" t="s">
        <v>3922</v>
      </c>
      <c r="O1134" s="5">
        <v>239</v>
      </c>
      <c r="P1134" s="17">
        <v>0.68510639667510986</v>
      </c>
      <c r="Q1134" s="5">
        <v>76</v>
      </c>
      <c r="R1134" s="17">
        <v>0.41538462042808533</v>
      </c>
      <c r="S1134" s="5">
        <v>239</v>
      </c>
      <c r="T1134" s="17">
        <v>0.6212766170501709</v>
      </c>
      <c r="U1134" s="5">
        <v>76</v>
      </c>
      <c r="V1134" s="17">
        <v>0.35384616255760187</v>
      </c>
      <c r="W1134" s="17">
        <v>5.1999999999999998E-2</v>
      </c>
      <c r="X1134" s="17">
        <v>1.4E-2</v>
      </c>
      <c r="Y1134" s="17">
        <v>0.122</v>
      </c>
      <c r="Z1134" s="17">
        <v>0.74299999999999999</v>
      </c>
      <c r="AA1134" s="17">
        <v>6.0999999999999999E-2</v>
      </c>
      <c r="AB1134" s="17">
        <v>8.999999612569809E-3</v>
      </c>
      <c r="AC1134" s="17">
        <v>2.7E-2</v>
      </c>
      <c r="AD1134" s="17">
        <v>0.13300000000000001</v>
      </c>
      <c r="AE1134" s="17">
        <v>0.108</v>
      </c>
      <c r="AF1134" s="5">
        <v>0</v>
      </c>
      <c r="AG1134" s="31">
        <v>12561.8798828125</v>
      </c>
      <c r="AH1134" s="31">
        <v>12860.48</v>
      </c>
    </row>
    <row r="1135" spans="1:34" x14ac:dyDescent="0.3">
      <c r="A1135" s="4">
        <v>960954200</v>
      </c>
      <c r="B1135" s="3" t="s">
        <v>449</v>
      </c>
      <c r="C1135" s="3" t="s">
        <v>1867</v>
      </c>
      <c r="D1135" s="14">
        <v>87.270401000976563</v>
      </c>
      <c r="E1135" s="14">
        <v>88.756034851074219</v>
      </c>
      <c r="F1135" s="14">
        <v>81.224723815917969</v>
      </c>
      <c r="G1135" s="14">
        <v>78.882698059082031</v>
      </c>
      <c r="H1135" s="5">
        <v>467</v>
      </c>
      <c r="I1135" s="15" t="s">
        <v>3981</v>
      </c>
      <c r="J1135" s="15">
        <v>5</v>
      </c>
      <c r="K1135" s="3" t="s">
        <v>3882</v>
      </c>
      <c r="L1135" s="3" t="s">
        <v>3915</v>
      </c>
      <c r="M1135" s="3" t="s">
        <v>3918</v>
      </c>
      <c r="N1135" s="3" t="s">
        <v>3922</v>
      </c>
      <c r="O1135" s="5">
        <v>227</v>
      </c>
      <c r="P1135" s="17">
        <v>0.7802690863609314</v>
      </c>
      <c r="Q1135" s="5">
        <v>95</v>
      </c>
      <c r="R1135" s="17">
        <v>0.625</v>
      </c>
      <c r="S1135" s="5">
        <v>226</v>
      </c>
      <c r="T1135" s="17">
        <v>0.67567569017410278</v>
      </c>
      <c r="U1135" s="5">
        <v>95</v>
      </c>
      <c r="V1135" s="17">
        <v>0.5</v>
      </c>
      <c r="W1135" s="17">
        <v>6.2E-2</v>
      </c>
      <c r="X1135" s="17">
        <v>5.3999999999999999E-2</v>
      </c>
      <c r="Y1135" s="17">
        <v>0.13100000000000001</v>
      </c>
      <c r="Z1135" s="17">
        <v>0.68700000000000006</v>
      </c>
      <c r="AA1135" s="17">
        <v>6.2E-2</v>
      </c>
      <c r="AB1135" s="17">
        <v>4.0000001899898052E-3</v>
      </c>
      <c r="AC1135" s="17">
        <v>6.6000000000000003E-2</v>
      </c>
      <c r="AD1135" s="17">
        <v>0.122</v>
      </c>
      <c r="AE1135" s="17">
        <v>0.14699999999999999</v>
      </c>
      <c r="AF1135" s="5">
        <v>0</v>
      </c>
      <c r="AG1135" s="31">
        <v>12681.849609375</v>
      </c>
      <c r="AH1135" s="31">
        <v>12977.76</v>
      </c>
    </row>
    <row r="1136" spans="1:34" x14ac:dyDescent="0.3">
      <c r="A1136" s="4">
        <v>960954210</v>
      </c>
      <c r="B1136" s="3" t="s">
        <v>449</v>
      </c>
      <c r="C1136" s="3" t="s">
        <v>1868</v>
      </c>
      <c r="D1136" s="14">
        <v>84.483924865722656</v>
      </c>
      <c r="E1136" s="14">
        <v>83.495796203613281</v>
      </c>
      <c r="F1136" s="14">
        <v>77.676986694335938</v>
      </c>
      <c r="G1136" s="14">
        <v>81.053581237792969</v>
      </c>
      <c r="H1136" s="5">
        <v>461</v>
      </c>
      <c r="I1136" s="15" t="s">
        <v>3981</v>
      </c>
      <c r="J1136" s="15">
        <v>5</v>
      </c>
      <c r="K1136" s="3" t="s">
        <v>3882</v>
      </c>
      <c r="L1136" s="3" t="s">
        <v>3915</v>
      </c>
      <c r="M1136" s="3" t="s">
        <v>3918</v>
      </c>
      <c r="N1136" s="3" t="s">
        <v>3922</v>
      </c>
      <c r="O1136" s="5">
        <v>211</v>
      </c>
      <c r="P1136" s="17">
        <v>0.61739128828048706</v>
      </c>
      <c r="Q1136" s="5">
        <v>129</v>
      </c>
      <c r="R1136" s="17">
        <v>0.45384615659713751</v>
      </c>
      <c r="S1136" s="5">
        <v>211</v>
      </c>
      <c r="T1136" s="17">
        <v>0.42794761061668402</v>
      </c>
      <c r="U1136" s="5">
        <v>129</v>
      </c>
      <c r="V1136" s="17">
        <v>0.29457363486289978</v>
      </c>
      <c r="W1136" s="17">
        <v>0.254</v>
      </c>
      <c r="X1136" s="17">
        <v>5.6000000000000001E-2</v>
      </c>
      <c r="Y1136" s="17">
        <v>0.124</v>
      </c>
      <c r="Z1136" s="17">
        <v>0.48399999999999999</v>
      </c>
      <c r="AA1136" s="17">
        <v>7.8E-2</v>
      </c>
      <c r="AB1136" s="17">
        <v>4.0000001899898052E-3</v>
      </c>
      <c r="AC1136" s="17">
        <v>4.8000000000000001E-2</v>
      </c>
      <c r="AD1136" s="17">
        <v>0.154</v>
      </c>
      <c r="AE1136" s="17">
        <v>0.24299999999999999</v>
      </c>
      <c r="AF1136" s="5">
        <v>0</v>
      </c>
      <c r="AG1136" s="31">
        <v>11422.75</v>
      </c>
      <c r="AH1136" s="31">
        <v>11684.68</v>
      </c>
    </row>
    <row r="1137" spans="1:34" x14ac:dyDescent="0.3">
      <c r="A1137" s="4">
        <v>960954220</v>
      </c>
      <c r="B1137" s="3" t="s">
        <v>449</v>
      </c>
      <c r="C1137" s="3" t="s">
        <v>1562</v>
      </c>
      <c r="D1137" s="14">
        <v>90.482658386230469</v>
      </c>
      <c r="E1137" s="14">
        <v>89.306846618652344</v>
      </c>
      <c r="F1137" s="14">
        <v>85.739158630371094</v>
      </c>
      <c r="G1137" s="14">
        <v>86.051116943359375</v>
      </c>
      <c r="H1137" s="5">
        <v>411</v>
      </c>
      <c r="I1137" s="15" t="s">
        <v>3981</v>
      </c>
      <c r="J1137" s="15">
        <v>5</v>
      </c>
      <c r="K1137" s="3" t="s">
        <v>3882</v>
      </c>
      <c r="L1137" s="3" t="s">
        <v>3915</v>
      </c>
      <c r="M1137" s="3" t="s">
        <v>3918</v>
      </c>
      <c r="N1137" s="3" t="s">
        <v>3922</v>
      </c>
      <c r="O1137" s="5">
        <v>151</v>
      </c>
      <c r="P1137" s="17">
        <v>0.40123456716537481</v>
      </c>
      <c r="Q1137" s="5">
        <v>97</v>
      </c>
      <c r="R1137" s="17">
        <v>0.32478633522987371</v>
      </c>
      <c r="S1137" s="5">
        <v>151</v>
      </c>
      <c r="T1137" s="17">
        <v>0.24375000596046451</v>
      </c>
      <c r="U1137" s="5">
        <v>97</v>
      </c>
      <c r="V1137" s="17">
        <v>0.18260869383811951</v>
      </c>
      <c r="W1137" s="17">
        <v>0.38900000000000001</v>
      </c>
      <c r="X1137" s="17">
        <v>9.5000000000000001E-2</v>
      </c>
      <c r="Y1137" s="17">
        <v>8.3000000000000004E-2</v>
      </c>
      <c r="Z1137" s="17">
        <v>0.36</v>
      </c>
      <c r="AA1137" s="17">
        <v>7.2999999999999995E-2</v>
      </c>
      <c r="AB1137" s="17">
        <v>0</v>
      </c>
      <c r="AC1137" s="17">
        <v>0.107</v>
      </c>
      <c r="AD1137" s="17">
        <v>0.112</v>
      </c>
      <c r="AE1137" s="17">
        <v>0.39600000000000002</v>
      </c>
      <c r="AF1137" s="5">
        <v>0</v>
      </c>
      <c r="AG1137" s="31">
        <v>12012.2900390625</v>
      </c>
      <c r="AH1137" s="31">
        <v>12317.21</v>
      </c>
    </row>
    <row r="1138" spans="1:34" x14ac:dyDescent="0.3">
      <c r="A1138" s="4">
        <v>960954235</v>
      </c>
      <c r="B1138" s="3" t="s">
        <v>449</v>
      </c>
      <c r="C1138" s="3" t="s">
        <v>1869</v>
      </c>
      <c r="D1138" s="14">
        <v>80.635444641113281</v>
      </c>
      <c r="E1138" s="14">
        <v>80.199897766113281</v>
      </c>
      <c r="F1138" s="14">
        <v>74.431037902832031</v>
      </c>
      <c r="G1138" s="14">
        <v>74.991867065429688</v>
      </c>
      <c r="H1138" s="5">
        <v>261</v>
      </c>
      <c r="I1138" s="15" t="s">
        <v>3981</v>
      </c>
      <c r="J1138" s="15">
        <v>5</v>
      </c>
      <c r="K1138" s="3" t="s">
        <v>3882</v>
      </c>
      <c r="L1138" s="3" t="s">
        <v>3915</v>
      </c>
      <c r="M1138" s="3" t="s">
        <v>3918</v>
      </c>
      <c r="N1138" s="3" t="s">
        <v>3922</v>
      </c>
      <c r="O1138" s="5">
        <v>127</v>
      </c>
      <c r="P1138" s="17">
        <v>0.46017700433731079</v>
      </c>
      <c r="Q1138" s="5">
        <v>62</v>
      </c>
      <c r="R1138" s="17">
        <v>0.28301885724067688</v>
      </c>
      <c r="S1138" s="5">
        <v>127</v>
      </c>
      <c r="T1138" s="17">
        <v>0.2035398185253143</v>
      </c>
      <c r="U1138" s="5">
        <v>62</v>
      </c>
      <c r="V1138" s="17">
        <v>0.1132075488567352</v>
      </c>
      <c r="W1138" s="17">
        <v>0.107</v>
      </c>
      <c r="X1138" s="17">
        <v>4.2000000000000003E-2</v>
      </c>
      <c r="Y1138" s="17">
        <v>3.1E-2</v>
      </c>
      <c r="Z1138" s="17">
        <v>0.72799999999999998</v>
      </c>
      <c r="AA1138" s="17">
        <v>8.4000000000000005E-2</v>
      </c>
      <c r="AB1138" s="17">
        <v>8.0000003799796104E-3</v>
      </c>
      <c r="AC1138" s="17">
        <v>2.3E-2</v>
      </c>
      <c r="AD1138" s="17">
        <v>0.16900000000000001</v>
      </c>
      <c r="AE1138" s="17">
        <v>0.26500000000000001</v>
      </c>
      <c r="AF1138" s="5">
        <v>0</v>
      </c>
      <c r="AG1138" s="31">
        <v>13693.6904296875</v>
      </c>
      <c r="AH1138" s="31">
        <v>14042.33</v>
      </c>
    </row>
    <row r="1139" spans="1:34" x14ac:dyDescent="0.3">
      <c r="A1139" s="4">
        <v>960954245</v>
      </c>
      <c r="B1139" s="3" t="s">
        <v>449</v>
      </c>
      <c r="C1139" s="3" t="s">
        <v>1870</v>
      </c>
      <c r="D1139" s="14">
        <v>89.3043212890625</v>
      </c>
      <c r="E1139" s="14">
        <v>82.144859313964844</v>
      </c>
      <c r="F1139" s="14">
        <v>82.770698547363281</v>
      </c>
      <c r="G1139" s="14">
        <v>79.692161560058594</v>
      </c>
      <c r="H1139" s="5">
        <v>471</v>
      </c>
      <c r="I1139" s="15" t="s">
        <v>3981</v>
      </c>
      <c r="J1139" s="15">
        <v>5</v>
      </c>
      <c r="K1139" s="3" t="s">
        <v>3882</v>
      </c>
      <c r="L1139" s="3" t="s">
        <v>3915</v>
      </c>
      <c r="M1139" s="3" t="s">
        <v>3918</v>
      </c>
      <c r="N1139" s="3" t="s">
        <v>3922</v>
      </c>
      <c r="O1139" s="5">
        <v>193</v>
      </c>
      <c r="P1139" s="17">
        <v>0.72300469875335693</v>
      </c>
      <c r="Q1139" s="5">
        <v>70</v>
      </c>
      <c r="R1139" s="17">
        <v>0.47297295928001398</v>
      </c>
      <c r="S1139" s="5">
        <v>194</v>
      </c>
      <c r="T1139" s="17">
        <v>0.67605632543563843</v>
      </c>
      <c r="U1139" s="5">
        <v>71</v>
      </c>
      <c r="V1139" s="17">
        <v>0.43243244290351868</v>
      </c>
      <c r="W1139" s="17">
        <v>5.8999999999999997E-2</v>
      </c>
      <c r="X1139" s="17">
        <v>5.0999999999999997E-2</v>
      </c>
      <c r="Y1139" s="17">
        <v>0.26100000000000001</v>
      </c>
      <c r="Z1139" s="17">
        <v>0.55600000000000005</v>
      </c>
      <c r="AA1139" s="17">
        <v>6.8000000000000005E-2</v>
      </c>
      <c r="AB1139" s="17">
        <v>4.0000001899898052E-3</v>
      </c>
      <c r="AC1139" s="17">
        <v>7.5999999999999998E-2</v>
      </c>
      <c r="AD1139" s="17">
        <v>0.13</v>
      </c>
      <c r="AE1139" s="17">
        <v>7.6999999999999999E-2</v>
      </c>
      <c r="AF1139" s="5">
        <v>0</v>
      </c>
      <c r="AG1139" s="31">
        <v>11902.9599609375</v>
      </c>
      <c r="AH1139" s="31">
        <v>12195.07</v>
      </c>
    </row>
    <row r="1140" spans="1:34" x14ac:dyDescent="0.3">
      <c r="A1140" s="4">
        <v>960954260</v>
      </c>
      <c r="B1140" s="3" t="s">
        <v>449</v>
      </c>
      <c r="C1140" s="3" t="s">
        <v>1871</v>
      </c>
      <c r="D1140" s="14">
        <v>82.726943969726563</v>
      </c>
      <c r="E1140" s="14">
        <v>81.791847229003906</v>
      </c>
      <c r="F1140" s="14">
        <v>81.169189453125</v>
      </c>
      <c r="G1140" s="14">
        <v>81.913543701171875</v>
      </c>
      <c r="H1140" s="5">
        <v>421</v>
      </c>
      <c r="I1140" s="15" t="s">
        <v>3981</v>
      </c>
      <c r="J1140" s="15">
        <v>5</v>
      </c>
      <c r="K1140" s="3" t="s">
        <v>3882</v>
      </c>
      <c r="L1140" s="3" t="s">
        <v>3915</v>
      </c>
      <c r="M1140" s="3" t="s">
        <v>3918</v>
      </c>
      <c r="N1140" s="3" t="s">
        <v>3922</v>
      </c>
      <c r="O1140" s="5">
        <v>175</v>
      </c>
      <c r="P1140" s="17">
        <v>0.59574466943740845</v>
      </c>
      <c r="Q1140" s="5">
        <v>80</v>
      </c>
      <c r="R1140" s="17">
        <v>0.2950819730758667</v>
      </c>
      <c r="S1140" s="5">
        <v>175</v>
      </c>
      <c r="T1140" s="17">
        <v>0.47872340679168701</v>
      </c>
      <c r="U1140" s="5">
        <v>80</v>
      </c>
      <c r="V1140" s="17">
        <v>0.19672131538391111</v>
      </c>
      <c r="W1140" s="17">
        <v>0.107</v>
      </c>
      <c r="X1140" s="17">
        <v>4.2999999999999997E-2</v>
      </c>
      <c r="Y1140" s="17">
        <v>7.3999999999999996E-2</v>
      </c>
      <c r="Z1140" s="17">
        <v>0.71699999999999997</v>
      </c>
      <c r="AA1140" s="17">
        <v>5.8999999999999997E-2</v>
      </c>
      <c r="AB1140" s="17">
        <v>0</v>
      </c>
      <c r="AC1140" s="17">
        <v>3.1E-2</v>
      </c>
      <c r="AD1140" s="17">
        <v>0.157</v>
      </c>
      <c r="AE1140" s="17">
        <v>0.151</v>
      </c>
      <c r="AF1140" s="5">
        <v>0</v>
      </c>
      <c r="AG1140" s="31">
        <v>11855.33984375</v>
      </c>
      <c r="AH1140" s="31">
        <v>12180.57</v>
      </c>
    </row>
    <row r="1141" spans="1:34" x14ac:dyDescent="0.3">
      <c r="A1141" s="4">
        <v>311161050</v>
      </c>
      <c r="B1141" s="3" t="s">
        <v>130</v>
      </c>
      <c r="C1141" s="3" t="s">
        <v>925</v>
      </c>
      <c r="D1141" s="14">
        <v>89.472427368164063</v>
      </c>
      <c r="E1141" s="14">
        <v>91.661888122558594</v>
      </c>
      <c r="F1141" s="14">
        <v>80.902610778808594</v>
      </c>
      <c r="G1141" s="14">
        <v>80.705039978027344</v>
      </c>
      <c r="H1141" s="5">
        <v>91</v>
      </c>
      <c r="I1141" s="15">
        <v>7</v>
      </c>
      <c r="J1141" s="15">
        <v>12</v>
      </c>
      <c r="K1141" s="3" t="s">
        <v>3842</v>
      </c>
      <c r="L1141" s="3" t="s">
        <v>3912</v>
      </c>
      <c r="M1141" s="3" t="s">
        <v>3916</v>
      </c>
      <c r="N1141" s="3" t="s">
        <v>3921</v>
      </c>
      <c r="O1141" s="5">
        <v>77</v>
      </c>
      <c r="P1141" s="17">
        <v>0.5476190447807312</v>
      </c>
      <c r="Q1141" s="5">
        <v>58</v>
      </c>
      <c r="R1141" s="17">
        <v>0.5476190447807312</v>
      </c>
      <c r="S1141" s="5">
        <v>77</v>
      </c>
      <c r="T1141" s="17">
        <v>0.44067797064781189</v>
      </c>
      <c r="U1141" s="5">
        <v>58</v>
      </c>
      <c r="V1141" s="17">
        <v>0.44067797064781189</v>
      </c>
      <c r="W1141" s="17"/>
      <c r="X1141" s="17"/>
      <c r="Y1141" s="17"/>
      <c r="Z1141" s="17">
        <v>0.93400000000000005</v>
      </c>
      <c r="AA1141" s="17"/>
      <c r="AB1141" s="17">
        <v>6.5999999642372131E-2</v>
      </c>
      <c r="AC1141" s="17"/>
      <c r="AD1141" s="17">
        <v>0.121</v>
      </c>
      <c r="AE1141" s="17">
        <v>0.52300000000000002</v>
      </c>
      <c r="AF1141" s="5">
        <v>0</v>
      </c>
      <c r="AG1141" s="31">
        <v>10820.8203125</v>
      </c>
      <c r="AH1141" s="31">
        <v>11373.9</v>
      </c>
    </row>
    <row r="1142" spans="1:34" x14ac:dyDescent="0.3">
      <c r="A1142" s="4">
        <v>311164020</v>
      </c>
      <c r="B1142" s="3" t="s">
        <v>130</v>
      </c>
      <c r="C1142" s="3" t="s">
        <v>926</v>
      </c>
      <c r="D1142" s="14">
        <v>88.31329345703125</v>
      </c>
      <c r="E1142" s="14">
        <v>92.214424133300781</v>
      </c>
      <c r="F1142" s="14">
        <v>88.451850891113281</v>
      </c>
      <c r="G1142" s="14">
        <v>89.7540283203125</v>
      </c>
      <c r="H1142" s="5">
        <v>112</v>
      </c>
      <c r="I1142" s="15" t="s">
        <v>3980</v>
      </c>
      <c r="J1142" s="15">
        <v>6</v>
      </c>
      <c r="K1142" s="3" t="s">
        <v>3842</v>
      </c>
      <c r="L1142" s="3" t="s">
        <v>3912</v>
      </c>
      <c r="M1142" s="3" t="s">
        <v>3916</v>
      </c>
      <c r="N1142" s="3" t="s">
        <v>3921</v>
      </c>
      <c r="O1142" s="5">
        <v>62</v>
      </c>
      <c r="P1142" s="17">
        <v>0.29032257199287409</v>
      </c>
      <c r="Q1142" s="5">
        <v>51</v>
      </c>
      <c r="R1142" s="17">
        <v>0.29032257199287409</v>
      </c>
      <c r="S1142" s="5">
        <v>62</v>
      </c>
      <c r="T1142" s="17">
        <v>0.43548387289047241</v>
      </c>
      <c r="U1142" s="5">
        <v>51</v>
      </c>
      <c r="V1142" s="17">
        <v>0.43548387289047241</v>
      </c>
      <c r="W1142" s="17"/>
      <c r="X1142" s="17"/>
      <c r="Y1142" s="17"/>
      <c r="Z1142" s="17">
        <v>0.97299999999999998</v>
      </c>
      <c r="AA1142" s="17"/>
      <c r="AB1142" s="17">
        <v>2.700000070035458E-2</v>
      </c>
      <c r="AC1142" s="17"/>
      <c r="AD1142" s="17">
        <v>7.1000000000000008E-2</v>
      </c>
      <c r="AE1142" s="17">
        <v>0.71299999999999997</v>
      </c>
      <c r="AF1142" s="5">
        <v>0</v>
      </c>
      <c r="AG1142" s="31">
        <v>9469.6796875</v>
      </c>
      <c r="AH1142" s="31">
        <v>9834.3700000000008</v>
      </c>
    </row>
    <row r="1143" spans="1:34" x14ac:dyDescent="0.3">
      <c r="A1143" s="4">
        <v>960903025</v>
      </c>
      <c r="B1143" s="3" t="s">
        <v>444</v>
      </c>
      <c r="C1143" s="3" t="s">
        <v>1794</v>
      </c>
      <c r="D1143" s="14">
        <v>82.266448974609375</v>
      </c>
      <c r="E1143" s="14">
        <v>82.864875793457031</v>
      </c>
      <c r="F1143" s="14">
        <v>82.591316223144531</v>
      </c>
      <c r="G1143" s="14">
        <v>83.943916320800781</v>
      </c>
      <c r="H1143" s="5">
        <v>615</v>
      </c>
      <c r="I1143" s="15">
        <v>6</v>
      </c>
      <c r="J1143" s="15">
        <v>8</v>
      </c>
      <c r="K1143" s="3" t="s">
        <v>3882</v>
      </c>
      <c r="L1143" s="3" t="s">
        <v>3915</v>
      </c>
      <c r="M1143" s="3" t="s">
        <v>3918</v>
      </c>
      <c r="N1143" s="3" t="s">
        <v>3922</v>
      </c>
      <c r="O1143" s="5">
        <v>1047</v>
      </c>
      <c r="P1143" s="17">
        <v>0.3991769552230835</v>
      </c>
      <c r="Q1143" s="5">
        <v>762</v>
      </c>
      <c r="R1143" s="17">
        <v>0.33030304312705988</v>
      </c>
      <c r="S1143" s="5">
        <v>1050</v>
      </c>
      <c r="T1143" s="17">
        <v>0.24123711884021759</v>
      </c>
      <c r="U1143" s="5">
        <v>766</v>
      </c>
      <c r="V1143" s="17">
        <v>0.16363635659217829</v>
      </c>
      <c r="W1143" s="17">
        <v>0.371</v>
      </c>
      <c r="X1143" s="17">
        <v>0.109</v>
      </c>
      <c r="Y1143" s="17">
        <v>4.3999999999999997E-2</v>
      </c>
      <c r="Z1143" s="17">
        <v>0.38500000000000001</v>
      </c>
      <c r="AA1143" s="17">
        <v>9.0999999999999998E-2</v>
      </c>
      <c r="AB1143" s="17">
        <v>0</v>
      </c>
      <c r="AC1143" s="17">
        <v>4.3999999999999997E-2</v>
      </c>
      <c r="AD1143" s="17">
        <v>0.161</v>
      </c>
      <c r="AE1143" s="17">
        <v>0.42299999999999999</v>
      </c>
      <c r="AF1143" s="5">
        <v>0</v>
      </c>
      <c r="AG1143" s="31">
        <v>16640.880859375</v>
      </c>
      <c r="AH1143" s="31">
        <v>16640.88</v>
      </c>
    </row>
    <row r="1144" spans="1:34" x14ac:dyDescent="0.3">
      <c r="A1144" s="4">
        <v>960903050</v>
      </c>
      <c r="B1144" s="3" t="s">
        <v>444</v>
      </c>
      <c r="C1144" s="3" t="s">
        <v>1795</v>
      </c>
      <c r="D1144" s="14">
        <v>81.145515441894531</v>
      </c>
      <c r="E1144" s="14">
        <v>80.834510803222656</v>
      </c>
      <c r="F1144" s="14">
        <v>79.820152282714844</v>
      </c>
      <c r="G1144" s="14">
        <v>79.848968505859375</v>
      </c>
      <c r="H1144" s="5">
        <v>671</v>
      </c>
      <c r="I1144" s="15">
        <v>6</v>
      </c>
      <c r="J1144" s="15">
        <v>8</v>
      </c>
      <c r="K1144" s="3" t="s">
        <v>3882</v>
      </c>
      <c r="L1144" s="3" t="s">
        <v>3915</v>
      </c>
      <c r="M1144" s="3" t="s">
        <v>3918</v>
      </c>
      <c r="N1144" s="3" t="s">
        <v>3922</v>
      </c>
      <c r="O1144" s="5">
        <v>1160</v>
      </c>
      <c r="P1144" s="17">
        <v>0.42258653044700623</v>
      </c>
      <c r="Q1144" s="5">
        <v>778</v>
      </c>
      <c r="R1144" s="17">
        <v>0.30939227342605591</v>
      </c>
      <c r="S1144" s="5">
        <v>1165</v>
      </c>
      <c r="T1144" s="17">
        <v>0.2718978226184845</v>
      </c>
      <c r="U1144" s="5">
        <v>782</v>
      </c>
      <c r="V1144" s="17">
        <v>0.17777778208255771</v>
      </c>
      <c r="W1144" s="17">
        <v>0.33400000000000002</v>
      </c>
      <c r="X1144" s="17">
        <v>0.17</v>
      </c>
      <c r="Y1144" s="17">
        <v>3.4000000000000002E-2</v>
      </c>
      <c r="Z1144" s="17">
        <v>0.37</v>
      </c>
      <c r="AA1144" s="17">
        <v>9.0999999999999998E-2</v>
      </c>
      <c r="AB1144" s="17">
        <v>1.0000000474974511E-3</v>
      </c>
      <c r="AC1144" s="17">
        <v>6.0999999999999999E-2</v>
      </c>
      <c r="AD1144" s="17">
        <v>0.14899999999999999</v>
      </c>
      <c r="AE1144" s="17">
        <v>0.30599999999999999</v>
      </c>
      <c r="AF1144" s="5">
        <v>0</v>
      </c>
      <c r="AG1144" s="31">
        <v>14084.8701171875</v>
      </c>
      <c r="AH1144" s="31">
        <v>14084.87</v>
      </c>
    </row>
    <row r="1145" spans="1:34" x14ac:dyDescent="0.3">
      <c r="A1145" s="4">
        <v>960904060</v>
      </c>
      <c r="B1145" s="3" t="s">
        <v>444</v>
      </c>
      <c r="C1145" s="3" t="s">
        <v>1796</v>
      </c>
      <c r="D1145" s="14">
        <v>87.534713745117188</v>
      </c>
      <c r="E1145" s="14">
        <v>88.416557312011719</v>
      </c>
      <c r="F1145" s="14">
        <v>85.6588134765625</v>
      </c>
      <c r="G1145" s="14">
        <v>88.346168518066406</v>
      </c>
      <c r="H1145" s="5">
        <v>453</v>
      </c>
      <c r="I1145" s="15" t="s">
        <v>3980</v>
      </c>
      <c r="J1145" s="15">
        <v>5</v>
      </c>
      <c r="K1145" s="3" t="s">
        <v>3882</v>
      </c>
      <c r="L1145" s="3" t="s">
        <v>3915</v>
      </c>
      <c r="M1145" s="3" t="s">
        <v>3918</v>
      </c>
      <c r="N1145" s="3" t="s">
        <v>3922</v>
      </c>
      <c r="O1145" s="5">
        <v>217</v>
      </c>
      <c r="P1145" s="17">
        <v>0.35652172565460211</v>
      </c>
      <c r="Q1145" s="5">
        <v>157</v>
      </c>
      <c r="R1145" s="17">
        <v>0.25862067937850952</v>
      </c>
      <c r="S1145" s="5">
        <v>217</v>
      </c>
      <c r="T1145" s="17">
        <v>0.27391305565834051</v>
      </c>
      <c r="U1145" s="5">
        <v>157</v>
      </c>
      <c r="V1145" s="17">
        <v>0.17241379618644709</v>
      </c>
      <c r="W1145" s="17">
        <v>0.28000000000000003</v>
      </c>
      <c r="X1145" s="17">
        <v>0.19900000000000001</v>
      </c>
      <c r="Y1145" s="17">
        <v>1.7999999999999999E-2</v>
      </c>
      <c r="Z1145" s="17">
        <v>0.41899999999999998</v>
      </c>
      <c r="AA1145" s="17">
        <v>8.4000000000000005E-2</v>
      </c>
      <c r="AB1145" s="17">
        <v>0</v>
      </c>
      <c r="AC1145" s="17">
        <v>0.192</v>
      </c>
      <c r="AD1145" s="17">
        <v>0.16600000000000001</v>
      </c>
      <c r="AE1145" s="17">
        <v>0.40600000000000003</v>
      </c>
      <c r="AF1145" s="5">
        <v>0</v>
      </c>
      <c r="AG1145" s="31">
        <v>14125.66015625</v>
      </c>
      <c r="AH1145" s="31">
        <v>14125.66</v>
      </c>
    </row>
    <row r="1146" spans="1:34" x14ac:dyDescent="0.3">
      <c r="A1146" s="4">
        <v>960905040</v>
      </c>
      <c r="B1146" s="3" t="s">
        <v>444</v>
      </c>
      <c r="C1146" s="3" t="s">
        <v>1797</v>
      </c>
      <c r="D1146" s="14">
        <v>80.978683471679688</v>
      </c>
      <c r="E1146" s="14">
        <v>80.466102600097656</v>
      </c>
      <c r="F1146" s="14">
        <v>81.464523315429688</v>
      </c>
      <c r="G1146" s="14">
        <v>80.400245666503906</v>
      </c>
      <c r="H1146" s="5">
        <v>454</v>
      </c>
      <c r="I1146" s="15" t="s">
        <v>3980</v>
      </c>
      <c r="J1146" s="15">
        <v>5</v>
      </c>
      <c r="K1146" s="3" t="s">
        <v>3882</v>
      </c>
      <c r="L1146" s="3" t="s">
        <v>3915</v>
      </c>
      <c r="M1146" s="3" t="s">
        <v>3918</v>
      </c>
      <c r="N1146" s="3" t="s">
        <v>3922</v>
      </c>
      <c r="O1146" s="5">
        <v>218</v>
      </c>
      <c r="P1146" s="17">
        <v>0.38967135548591608</v>
      </c>
      <c r="Q1146" s="5">
        <v>158</v>
      </c>
      <c r="R1146" s="17">
        <v>0.30344828963279719</v>
      </c>
      <c r="S1146" s="5">
        <v>220</v>
      </c>
      <c r="T1146" s="17">
        <v>0.33802816271781921</v>
      </c>
      <c r="U1146" s="5">
        <v>160</v>
      </c>
      <c r="V1146" s="17">
        <v>0.23448276519775391</v>
      </c>
      <c r="W1146" s="17">
        <v>0.311</v>
      </c>
      <c r="X1146" s="17">
        <v>9.7000000000000003E-2</v>
      </c>
      <c r="Y1146" s="17">
        <v>3.5000000000000003E-2</v>
      </c>
      <c r="Z1146" s="17">
        <v>0.43</v>
      </c>
      <c r="AA1146" s="17">
        <v>0.128</v>
      </c>
      <c r="AB1146" s="17">
        <v>0</v>
      </c>
      <c r="AC1146" s="17">
        <v>8.2000000000000003E-2</v>
      </c>
      <c r="AD1146" s="17">
        <v>0.128</v>
      </c>
      <c r="AE1146" s="17">
        <v>0.41599999999999998</v>
      </c>
      <c r="AF1146" s="5">
        <v>0</v>
      </c>
      <c r="AG1146" s="31">
        <v>13633.48046875</v>
      </c>
      <c r="AH1146" s="31">
        <v>13633.48</v>
      </c>
    </row>
    <row r="1147" spans="1:34" x14ac:dyDescent="0.3">
      <c r="A1147" s="4">
        <v>960905060</v>
      </c>
      <c r="B1147" s="3" t="s">
        <v>444</v>
      </c>
      <c r="C1147" s="3" t="s">
        <v>1798</v>
      </c>
      <c r="D1147" s="14">
        <v>83.469528198242188</v>
      </c>
      <c r="E1147" s="14">
        <v>84.353050231933594</v>
      </c>
      <c r="F1147" s="14">
        <v>81.028083801269531</v>
      </c>
      <c r="G1147" s="14">
        <v>82.473312377929688</v>
      </c>
      <c r="H1147" s="5">
        <v>661</v>
      </c>
      <c r="I1147" s="15" t="s">
        <v>3980</v>
      </c>
      <c r="J1147" s="15">
        <v>5</v>
      </c>
      <c r="K1147" s="3" t="s">
        <v>3882</v>
      </c>
      <c r="L1147" s="3" t="s">
        <v>3915</v>
      </c>
      <c r="M1147" s="3" t="s">
        <v>3918</v>
      </c>
      <c r="N1147" s="3" t="s">
        <v>3922</v>
      </c>
      <c r="O1147" s="5">
        <v>315</v>
      </c>
      <c r="P1147" s="17">
        <v>0.26690390706062322</v>
      </c>
      <c r="Q1147" s="5">
        <v>249</v>
      </c>
      <c r="R1147" s="17">
        <v>0.21266968548297879</v>
      </c>
      <c r="S1147" s="5">
        <v>317</v>
      </c>
      <c r="T1147" s="17">
        <v>0.18861210346221921</v>
      </c>
      <c r="U1147" s="5">
        <v>251</v>
      </c>
      <c r="V1147" s="17">
        <v>0.1357466131448746</v>
      </c>
      <c r="W1147" s="17">
        <v>0.46300000000000002</v>
      </c>
      <c r="X1147" s="17">
        <v>0.107</v>
      </c>
      <c r="Y1147" s="17">
        <v>1.7999999999999999E-2</v>
      </c>
      <c r="Z1147" s="17">
        <v>0.30299999999999999</v>
      </c>
      <c r="AA1147" s="17">
        <v>0.106</v>
      </c>
      <c r="AB1147" s="17">
        <v>3.0000000260770321E-3</v>
      </c>
      <c r="AC1147" s="17">
        <v>8.8999999999999996E-2</v>
      </c>
      <c r="AD1147" s="17">
        <v>0.13300000000000001</v>
      </c>
      <c r="AE1147" s="17">
        <v>0.51</v>
      </c>
      <c r="AF1147" s="5">
        <v>0</v>
      </c>
      <c r="AG1147" s="31">
        <v>13945.9599609375</v>
      </c>
      <c r="AH1147" s="31">
        <v>13945.96</v>
      </c>
    </row>
    <row r="1148" spans="1:34" x14ac:dyDescent="0.3">
      <c r="A1148" s="4">
        <v>960906000</v>
      </c>
      <c r="B1148" s="3" t="s">
        <v>444</v>
      </c>
      <c r="C1148" s="3" t="s">
        <v>1799</v>
      </c>
      <c r="D1148" s="14">
        <v>86.498863220214844</v>
      </c>
      <c r="E1148" s="14">
        <v>85.720787048339844</v>
      </c>
      <c r="F1148" s="14">
        <v>86.120132446289063</v>
      </c>
      <c r="G1148" s="14">
        <v>83.764923095703125</v>
      </c>
      <c r="H1148" s="5">
        <v>390</v>
      </c>
      <c r="I1148" s="15" t="s">
        <v>3981</v>
      </c>
      <c r="J1148" s="15">
        <v>8</v>
      </c>
      <c r="K1148" s="3" t="s">
        <v>3882</v>
      </c>
      <c r="L1148" s="3" t="s">
        <v>3915</v>
      </c>
      <c r="M1148" s="3" t="s">
        <v>3918</v>
      </c>
      <c r="N1148" s="3" t="s">
        <v>3922</v>
      </c>
      <c r="O1148" s="5">
        <v>354</v>
      </c>
      <c r="P1148" s="17">
        <v>0.6454545259475708</v>
      </c>
      <c r="Q1148" s="5">
        <v>178</v>
      </c>
      <c r="R1148" s="17">
        <v>0.52066117525100708</v>
      </c>
      <c r="S1148" s="5">
        <v>352</v>
      </c>
      <c r="T1148" s="17">
        <v>0.56018519401550293</v>
      </c>
      <c r="U1148" s="5">
        <v>177</v>
      </c>
      <c r="V1148" s="17">
        <v>0.45762711763381958</v>
      </c>
      <c r="W1148" s="17">
        <v>0.25900000000000001</v>
      </c>
      <c r="X1148" s="17">
        <v>0.105</v>
      </c>
      <c r="Y1148" s="17">
        <v>4.9000000000000002E-2</v>
      </c>
      <c r="Z1148" s="17">
        <v>0.51</v>
      </c>
      <c r="AA1148" s="17">
        <v>7.3999999999999996E-2</v>
      </c>
      <c r="AB1148" s="17">
        <v>3.0000000260770321E-3</v>
      </c>
      <c r="AC1148" s="17">
        <v>6.9000000000000006E-2</v>
      </c>
      <c r="AD1148" s="17">
        <v>0.185</v>
      </c>
      <c r="AE1148" s="17">
        <v>0.20699999999999999</v>
      </c>
      <c r="AF1148" s="5">
        <v>0</v>
      </c>
      <c r="AG1148" s="31">
        <v>13257.5400390625</v>
      </c>
      <c r="AH1148" s="31">
        <v>13257.55</v>
      </c>
    </row>
    <row r="1149" spans="1:34" x14ac:dyDescent="0.3">
      <c r="A1149" s="4">
        <v>960906020</v>
      </c>
      <c r="B1149" s="3" t="s">
        <v>444</v>
      </c>
      <c r="C1149" s="3" t="s">
        <v>1800</v>
      </c>
      <c r="D1149" s="14">
        <v>83.1024169921875</v>
      </c>
      <c r="E1149" s="14">
        <v>86.132347106933594</v>
      </c>
      <c r="F1149" s="14">
        <v>84.319709777832031</v>
      </c>
      <c r="G1149" s="14">
        <v>84.120513916015625</v>
      </c>
      <c r="H1149" s="5">
        <v>345</v>
      </c>
      <c r="I1149" s="15" t="s">
        <v>3980</v>
      </c>
      <c r="J1149" s="15">
        <v>5</v>
      </c>
      <c r="K1149" s="3" t="s">
        <v>3882</v>
      </c>
      <c r="L1149" s="3" t="s">
        <v>3915</v>
      </c>
      <c r="M1149" s="3" t="s">
        <v>3918</v>
      </c>
      <c r="N1149" s="3" t="s">
        <v>3922</v>
      </c>
      <c r="O1149" s="5">
        <v>165</v>
      </c>
      <c r="P1149" s="17">
        <v>0.70666664838790894</v>
      </c>
      <c r="Q1149" s="5">
        <v>90</v>
      </c>
      <c r="R1149" s="17">
        <v>0.5308641791343689</v>
      </c>
      <c r="S1149" s="5">
        <v>165</v>
      </c>
      <c r="T1149" s="17">
        <v>0.61073827743530273</v>
      </c>
      <c r="U1149" s="5">
        <v>90</v>
      </c>
      <c r="V1149" s="17">
        <v>0.43209877610206598</v>
      </c>
      <c r="W1149" s="17">
        <v>0.17399999999999999</v>
      </c>
      <c r="X1149" s="17">
        <v>0.11</v>
      </c>
      <c r="Y1149" s="17">
        <v>2.9000000000000001E-2</v>
      </c>
      <c r="Z1149" s="17">
        <v>0.57999999999999996</v>
      </c>
      <c r="AA1149" s="17">
        <v>0.104</v>
      </c>
      <c r="AB1149" s="17">
        <v>3.0000000260770321E-3</v>
      </c>
      <c r="AC1149" s="17">
        <v>8.7000000000000008E-2</v>
      </c>
      <c r="AD1149" s="17">
        <v>0.217</v>
      </c>
      <c r="AE1149" s="17">
        <v>0.22500000000000001</v>
      </c>
      <c r="AF1149" s="5">
        <v>0</v>
      </c>
      <c r="AG1149" s="31">
        <v>14173.3798828125</v>
      </c>
      <c r="AH1149" s="31">
        <v>14173.38</v>
      </c>
    </row>
    <row r="1150" spans="1:34" x14ac:dyDescent="0.3">
      <c r="A1150" s="4">
        <v>960906060</v>
      </c>
      <c r="B1150" s="3" t="s">
        <v>444</v>
      </c>
      <c r="C1150" s="3" t="s">
        <v>1801</v>
      </c>
      <c r="D1150" s="14">
        <v>82.432296752929688</v>
      </c>
      <c r="E1150" s="14">
        <v>83.563583374023438</v>
      </c>
      <c r="F1150" s="14">
        <v>80.635398864746094</v>
      </c>
      <c r="G1150" s="14">
        <v>80.693344116210938</v>
      </c>
      <c r="H1150" s="5">
        <v>475</v>
      </c>
      <c r="I1150" s="15" t="s">
        <v>3980</v>
      </c>
      <c r="J1150" s="15">
        <v>5</v>
      </c>
      <c r="K1150" s="3" t="s">
        <v>3882</v>
      </c>
      <c r="L1150" s="3" t="s">
        <v>3915</v>
      </c>
      <c r="M1150" s="3" t="s">
        <v>3918</v>
      </c>
      <c r="N1150" s="3" t="s">
        <v>3922</v>
      </c>
      <c r="O1150" s="5">
        <v>201</v>
      </c>
      <c r="P1150" s="17">
        <v>0.47252747416496282</v>
      </c>
      <c r="Q1150" s="5">
        <v>151</v>
      </c>
      <c r="R1150" s="17">
        <v>0.34645670652389532</v>
      </c>
      <c r="S1150" s="5">
        <v>203</v>
      </c>
      <c r="T1150" s="17">
        <v>0.42076501250267029</v>
      </c>
      <c r="U1150" s="5">
        <v>153</v>
      </c>
      <c r="V1150" s="17">
        <v>0.3046875</v>
      </c>
      <c r="W1150" s="17">
        <v>0.32600000000000001</v>
      </c>
      <c r="X1150" s="17">
        <v>0.13300000000000001</v>
      </c>
      <c r="Y1150" s="17">
        <v>8.7999999999999995E-2</v>
      </c>
      <c r="Z1150" s="17">
        <v>0.33900000000000002</v>
      </c>
      <c r="AA1150" s="17">
        <v>0.112</v>
      </c>
      <c r="AB1150" s="17">
        <v>2.000000094994903E-3</v>
      </c>
      <c r="AC1150" s="17">
        <v>0.17699999999999999</v>
      </c>
      <c r="AD1150" s="17">
        <v>0.13900000000000001</v>
      </c>
      <c r="AE1150" s="17">
        <v>0.31900000000000001</v>
      </c>
      <c r="AF1150" s="5">
        <v>0</v>
      </c>
      <c r="AG1150" s="31">
        <v>13486.01953125</v>
      </c>
      <c r="AH1150" s="31">
        <v>13486.02</v>
      </c>
    </row>
    <row r="1151" spans="1:34" x14ac:dyDescent="0.3">
      <c r="A1151" s="4">
        <v>780034020</v>
      </c>
      <c r="B1151" s="3" t="s">
        <v>371</v>
      </c>
      <c r="C1151" s="3" t="s">
        <v>1565</v>
      </c>
      <c r="D1151" s="14">
        <v>88.133232116699219</v>
      </c>
      <c r="E1151" s="14">
        <v>87.842971801757813</v>
      </c>
      <c r="F1151" s="14">
        <v>91.108894348144531</v>
      </c>
      <c r="G1151" s="14">
        <v>87.733718872070313</v>
      </c>
      <c r="H1151" s="5">
        <v>112</v>
      </c>
      <c r="I1151" s="15" t="s">
        <v>3981</v>
      </c>
      <c r="J1151" s="15">
        <v>8</v>
      </c>
      <c r="K1151" s="3" t="s">
        <v>3831</v>
      </c>
      <c r="L1151" s="3" t="s">
        <v>3910</v>
      </c>
      <c r="M1151" s="3" t="s">
        <v>3916</v>
      </c>
      <c r="N1151" s="3" t="s">
        <v>3923</v>
      </c>
      <c r="O1151" s="5">
        <v>108</v>
      </c>
      <c r="P1151" s="17">
        <v>0.36986300349235529</v>
      </c>
      <c r="Q1151" s="5">
        <v>64</v>
      </c>
      <c r="R1151" s="17">
        <v>0.21951219439506531</v>
      </c>
      <c r="S1151" s="5">
        <v>108</v>
      </c>
      <c r="T1151" s="17">
        <v>0.32876712083816528</v>
      </c>
      <c r="U1151" s="5">
        <v>64</v>
      </c>
      <c r="V1151" s="17">
        <v>0.1951219439506531</v>
      </c>
      <c r="W1151" s="17"/>
      <c r="X1151" s="17"/>
      <c r="Y1151" s="17"/>
      <c r="Z1151" s="17">
        <v>0.96399999999999997</v>
      </c>
      <c r="AA1151" s="17"/>
      <c r="AB1151" s="17">
        <v>3.5999998450279243E-2</v>
      </c>
      <c r="AC1151" s="17"/>
      <c r="AD1151" s="17">
        <v>4.4999999999999998E-2</v>
      </c>
      <c r="AE1151" s="17">
        <v>0.48499999999999999</v>
      </c>
      <c r="AF1151" s="5">
        <v>0</v>
      </c>
      <c r="AG1151" s="31">
        <v>14318.740234375</v>
      </c>
      <c r="AH1151" s="31">
        <v>15137.82</v>
      </c>
    </row>
    <row r="1152" spans="1:34" x14ac:dyDescent="0.3">
      <c r="A1152" s="4">
        <v>790773000</v>
      </c>
      <c r="B1152" s="3" t="s">
        <v>376</v>
      </c>
      <c r="C1152" s="3" t="s">
        <v>1574</v>
      </c>
      <c r="D1152" s="14">
        <v>87.688697814941406</v>
      </c>
      <c r="E1152" s="14">
        <v>87.431854248046875</v>
      </c>
      <c r="F1152" s="14">
        <v>81.124839782714844</v>
      </c>
      <c r="G1152" s="14">
        <v>80.803070068359375</v>
      </c>
      <c r="H1152" s="5">
        <v>506</v>
      </c>
      <c r="I1152" s="15">
        <v>6</v>
      </c>
      <c r="J1152" s="15">
        <v>8</v>
      </c>
      <c r="K1152" s="3" t="s">
        <v>3859</v>
      </c>
      <c r="L1152" s="3" t="s">
        <v>3910</v>
      </c>
      <c r="M1152" s="3" t="s">
        <v>3919</v>
      </c>
      <c r="N1152" s="3" t="s">
        <v>3923</v>
      </c>
      <c r="O1152" s="5">
        <v>1097</v>
      </c>
      <c r="P1152" s="17">
        <v>0.43312102556228638</v>
      </c>
      <c r="Q1152" s="5">
        <v>611</v>
      </c>
      <c r="R1152" s="17">
        <v>0.32916668057441711</v>
      </c>
      <c r="S1152" s="5">
        <v>1097</v>
      </c>
      <c r="T1152" s="17">
        <v>0.25581395626068121</v>
      </c>
      <c r="U1152" s="5">
        <v>611</v>
      </c>
      <c r="V1152" s="17">
        <v>0.15289255976676941</v>
      </c>
      <c r="W1152" s="17"/>
      <c r="X1152" s="17">
        <v>5.0999999999999997E-2</v>
      </c>
      <c r="Y1152" s="17"/>
      <c r="Z1152" s="17">
        <v>0.91900000000000004</v>
      </c>
      <c r="AA1152" s="17">
        <v>1.7999999999999999E-2</v>
      </c>
      <c r="AB1152" s="17">
        <v>1.200000010430813E-2</v>
      </c>
      <c r="AC1152" s="17">
        <v>0.03</v>
      </c>
      <c r="AD1152" s="17">
        <v>0.152</v>
      </c>
      <c r="AE1152" s="17">
        <v>0.44500000000000001</v>
      </c>
      <c r="AF1152" s="5">
        <v>0</v>
      </c>
      <c r="AG1152" s="31">
        <v>8101.22998046875</v>
      </c>
      <c r="AH1152" s="31">
        <v>9180.92</v>
      </c>
    </row>
    <row r="1153" spans="1:34" x14ac:dyDescent="0.3">
      <c r="A1153" s="4">
        <v>790774020</v>
      </c>
      <c r="B1153" s="3" t="s">
        <v>376</v>
      </c>
      <c r="C1153" s="3" t="s">
        <v>1575</v>
      </c>
      <c r="D1153" s="14">
        <v>76.287864685058594</v>
      </c>
      <c r="E1153" s="14">
        <v>75.313529968261719</v>
      </c>
      <c r="F1153" s="14">
        <v>77.255897521972656</v>
      </c>
      <c r="G1153" s="14">
        <v>76.382179260253906</v>
      </c>
      <c r="H1153" s="5">
        <v>438</v>
      </c>
      <c r="I1153" s="15">
        <v>3</v>
      </c>
      <c r="J1153" s="15">
        <v>5</v>
      </c>
      <c r="K1153" s="3" t="s">
        <v>3859</v>
      </c>
      <c r="L1153" s="3" t="s">
        <v>3910</v>
      </c>
      <c r="M1153" s="3" t="s">
        <v>3919</v>
      </c>
      <c r="N1153" s="3" t="s">
        <v>3923</v>
      </c>
      <c r="O1153" s="5">
        <v>272</v>
      </c>
      <c r="P1153" s="17">
        <v>0.36815920472145081</v>
      </c>
      <c r="Q1153" s="5">
        <v>177</v>
      </c>
      <c r="R1153" s="17">
        <v>0.29718875885009771</v>
      </c>
      <c r="S1153" s="5">
        <v>272</v>
      </c>
      <c r="T1153" s="17">
        <v>0.32754343748092651</v>
      </c>
      <c r="U1153" s="5">
        <v>177</v>
      </c>
      <c r="V1153" s="17">
        <v>0.24400000274181369</v>
      </c>
      <c r="W1153" s="17">
        <v>1.4E-2</v>
      </c>
      <c r="X1153" s="17">
        <v>7.4999999999999997E-2</v>
      </c>
      <c r="Y1153" s="17"/>
      <c r="Z1153" s="17">
        <v>0.88400000000000001</v>
      </c>
      <c r="AA1153" s="17">
        <v>2.1000000000000001E-2</v>
      </c>
      <c r="AB1153" s="17">
        <v>7.0000002160668373E-3</v>
      </c>
      <c r="AC1153" s="17">
        <v>7.1000000000000008E-2</v>
      </c>
      <c r="AD1153" s="17">
        <v>0.16400000000000001</v>
      </c>
      <c r="AE1153" s="17">
        <v>0.53900000000000003</v>
      </c>
      <c r="AF1153" s="5">
        <v>0</v>
      </c>
      <c r="AG1153" s="31">
        <v>8117.240234375</v>
      </c>
      <c r="AH1153" s="31">
        <v>9332.16</v>
      </c>
    </row>
    <row r="1154" spans="1:34" x14ac:dyDescent="0.3">
      <c r="A1154" s="4">
        <v>801161050</v>
      </c>
      <c r="B1154" s="3" t="s">
        <v>378</v>
      </c>
      <c r="C1154" s="3" t="s">
        <v>1577</v>
      </c>
      <c r="D1154" s="14">
        <v>92.406837463378906</v>
      </c>
      <c r="E1154" s="14">
        <v>89.553863525390625</v>
      </c>
      <c r="F1154" s="14">
        <v>104.8695983886719</v>
      </c>
      <c r="G1154" s="14">
        <v>108.3823623657227</v>
      </c>
      <c r="H1154" s="5">
        <v>136</v>
      </c>
      <c r="I1154" s="15">
        <v>7</v>
      </c>
      <c r="J1154" s="15">
        <v>12</v>
      </c>
      <c r="K1154" s="3" t="s">
        <v>3832</v>
      </c>
      <c r="L1154" s="3" t="s">
        <v>3908</v>
      </c>
      <c r="M1154" s="3" t="s">
        <v>3916</v>
      </c>
      <c r="N1154" s="3" t="s">
        <v>3921</v>
      </c>
      <c r="O1154" s="5">
        <v>97</v>
      </c>
      <c r="P1154" s="17">
        <v>0.53731346130371094</v>
      </c>
      <c r="Q1154" s="5">
        <v>48</v>
      </c>
      <c r="R1154" s="17">
        <v>0.34375</v>
      </c>
      <c r="S1154" s="5">
        <v>97</v>
      </c>
      <c r="T1154" s="17">
        <v>0.51351350545883179</v>
      </c>
      <c r="U1154" s="5">
        <v>48</v>
      </c>
      <c r="V1154" s="17">
        <v>0.40000000596046448</v>
      </c>
      <c r="W1154" s="17"/>
      <c r="X1154" s="17"/>
      <c r="Y1154" s="17"/>
      <c r="Z1154" s="17">
        <v>1</v>
      </c>
      <c r="AA1154" s="17"/>
      <c r="AB1154" s="17">
        <v>0</v>
      </c>
      <c r="AC1154" s="17"/>
      <c r="AD1154" s="17">
        <v>9.6000000000000002E-2</v>
      </c>
      <c r="AE1154" s="17">
        <v>0.39500000000000002</v>
      </c>
      <c r="AF1154" s="5">
        <v>0</v>
      </c>
      <c r="AG1154" s="31">
        <v>11994.240234375</v>
      </c>
      <c r="AH1154" s="31">
        <v>13016.24</v>
      </c>
    </row>
    <row r="1155" spans="1:34" x14ac:dyDescent="0.3">
      <c r="A1155" s="4">
        <v>801164020</v>
      </c>
      <c r="B1155" s="3" t="s">
        <v>378</v>
      </c>
      <c r="C1155" s="3" t="s">
        <v>1578</v>
      </c>
      <c r="D1155" s="14">
        <v>89.492813110351563</v>
      </c>
      <c r="E1155" s="14">
        <v>90.978561401367188</v>
      </c>
      <c r="F1155" s="14">
        <v>86.108573913574219</v>
      </c>
      <c r="G1155" s="14">
        <v>87.110870361328125</v>
      </c>
      <c r="H1155" s="5">
        <v>166</v>
      </c>
      <c r="I1155" s="15" t="s">
        <v>3980</v>
      </c>
      <c r="J1155" s="15">
        <v>6</v>
      </c>
      <c r="K1155" s="3" t="s">
        <v>3832</v>
      </c>
      <c r="L1155" s="3" t="s">
        <v>3908</v>
      </c>
      <c r="M1155" s="3" t="s">
        <v>3916</v>
      </c>
      <c r="N1155" s="3" t="s">
        <v>3921</v>
      </c>
      <c r="O1155" s="5">
        <v>125</v>
      </c>
      <c r="P1155" s="17">
        <v>0.34313726425170898</v>
      </c>
      <c r="Q1155" s="5">
        <v>80</v>
      </c>
      <c r="R1155" s="17">
        <v>0.28125</v>
      </c>
      <c r="S1155" s="5">
        <v>126</v>
      </c>
      <c r="T1155" s="17">
        <v>0.2254901975393295</v>
      </c>
      <c r="U1155" s="5">
        <v>81</v>
      </c>
      <c r="V1155" s="17">
        <v>0.171875</v>
      </c>
      <c r="W1155" s="17"/>
      <c r="X1155" s="17"/>
      <c r="Y1155" s="17"/>
      <c r="Z1155" s="17">
        <v>0.99399999999999999</v>
      </c>
      <c r="AA1155" s="17"/>
      <c r="AB1155" s="17">
        <v>6.0000000521540642E-3</v>
      </c>
      <c r="AC1155" s="17">
        <v>0.16900000000000001</v>
      </c>
      <c r="AD1155" s="17">
        <v>0.114</v>
      </c>
      <c r="AE1155" s="17">
        <v>0.56600000000000006</v>
      </c>
      <c r="AF1155" s="5">
        <v>0</v>
      </c>
      <c r="AG1155" s="31">
        <v>9561</v>
      </c>
      <c r="AH1155" s="31">
        <v>10815.82</v>
      </c>
    </row>
    <row r="1156" spans="1:34" x14ac:dyDescent="0.3">
      <c r="A1156" s="4">
        <v>801224020</v>
      </c>
      <c r="B1156" s="3" t="s">
        <v>382</v>
      </c>
      <c r="C1156" s="3" t="s">
        <v>1585</v>
      </c>
      <c r="D1156" s="14">
        <v>87.258018493652344</v>
      </c>
      <c r="E1156" s="14">
        <v>88.840461730957031</v>
      </c>
      <c r="F1156" s="14">
        <v>85.404945373535156</v>
      </c>
      <c r="G1156" s="14">
        <v>88.6533203125</v>
      </c>
      <c r="H1156" s="5">
        <v>135</v>
      </c>
      <c r="I1156" s="15" t="s">
        <v>3980</v>
      </c>
      <c r="J1156" s="15">
        <v>8</v>
      </c>
      <c r="K1156" s="3" t="s">
        <v>3832</v>
      </c>
      <c r="L1156" s="3" t="s">
        <v>3908</v>
      </c>
      <c r="M1156" s="3" t="s">
        <v>3917</v>
      </c>
      <c r="N1156" s="3" t="s">
        <v>3921</v>
      </c>
      <c r="O1156" s="5">
        <v>121</v>
      </c>
      <c r="P1156" s="17">
        <v>0.38749998807907099</v>
      </c>
      <c r="Q1156" s="5">
        <v>121</v>
      </c>
      <c r="R1156" s="17">
        <v>0.38749998807907099</v>
      </c>
      <c r="S1156" s="5">
        <v>121</v>
      </c>
      <c r="T1156" s="17">
        <v>0.32499998807907099</v>
      </c>
      <c r="U1156" s="5">
        <v>121</v>
      </c>
      <c r="V1156" s="17">
        <v>0.32499998807907099</v>
      </c>
      <c r="W1156" s="17">
        <v>5.1999999999999998E-2</v>
      </c>
      <c r="X1156" s="17">
        <v>0.16300000000000001</v>
      </c>
      <c r="Y1156" s="17"/>
      <c r="Z1156" s="17">
        <v>0.76300000000000001</v>
      </c>
      <c r="AA1156" s="17"/>
      <c r="AB1156" s="17">
        <v>2.199999988079071E-2</v>
      </c>
      <c r="AC1156" s="17">
        <v>0.16300000000000001</v>
      </c>
      <c r="AD1156" s="17">
        <v>9.6000000000000002E-2</v>
      </c>
      <c r="AE1156" s="17">
        <v>0.52629999999999999</v>
      </c>
      <c r="AF1156" s="5">
        <v>1</v>
      </c>
      <c r="AG1156" s="31">
        <v>13125.9404296875</v>
      </c>
      <c r="AH1156" s="31">
        <v>14652.45</v>
      </c>
    </row>
    <row r="1157" spans="1:34" x14ac:dyDescent="0.3">
      <c r="A1157" s="4">
        <v>810974020</v>
      </c>
      <c r="B1157" s="3" t="s">
        <v>387</v>
      </c>
      <c r="C1157" s="3" t="s">
        <v>1597</v>
      </c>
      <c r="D1157" s="14">
        <v>83.774276733398438</v>
      </c>
      <c r="E1157" s="14">
        <v>82.915603637695313</v>
      </c>
      <c r="F1157" s="14">
        <v>76.148025512695313</v>
      </c>
      <c r="G1157" s="14">
        <v>78.505546569824219</v>
      </c>
      <c r="H1157" s="5">
        <v>137</v>
      </c>
      <c r="I1157" s="15" t="s">
        <v>3980</v>
      </c>
      <c r="J1157" s="15">
        <v>8</v>
      </c>
      <c r="K1157" s="3" t="s">
        <v>3868</v>
      </c>
      <c r="L1157" s="3" t="s">
        <v>3913</v>
      </c>
      <c r="M1157" s="3" t="s">
        <v>3916</v>
      </c>
      <c r="N1157" s="3" t="s">
        <v>3923</v>
      </c>
      <c r="O1157" s="5">
        <v>141</v>
      </c>
      <c r="P1157" s="17">
        <v>0.58426964282989502</v>
      </c>
      <c r="Q1157" s="5">
        <v>101</v>
      </c>
      <c r="R1157" s="17">
        <v>0.4464285671710968</v>
      </c>
      <c r="S1157" s="5">
        <v>141</v>
      </c>
      <c r="T1157" s="17">
        <v>0.46067416667938232</v>
      </c>
      <c r="U1157" s="5">
        <v>101</v>
      </c>
      <c r="V1157" s="17">
        <v>0.3214285671710968</v>
      </c>
      <c r="W1157" s="17"/>
      <c r="X1157" s="17">
        <v>3.5999999999999997E-2</v>
      </c>
      <c r="Y1157" s="17"/>
      <c r="Z1157" s="17">
        <v>0.92700000000000005</v>
      </c>
      <c r="AA1157" s="17"/>
      <c r="AB1157" s="17">
        <v>3.5999998450279243E-2</v>
      </c>
      <c r="AC1157" s="17"/>
      <c r="AD1157" s="17">
        <v>0.219</v>
      </c>
      <c r="AE1157" s="17">
        <v>0.57500000000000007</v>
      </c>
      <c r="AF1157" s="5">
        <v>0</v>
      </c>
      <c r="AG1157" s="31">
        <v>11537.0302734375</v>
      </c>
      <c r="AH1157" s="31">
        <v>11881.25</v>
      </c>
    </row>
    <row r="1158" spans="1:34" x14ac:dyDescent="0.3">
      <c r="A1158" s="4">
        <v>551053000</v>
      </c>
      <c r="B1158" s="3" t="s">
        <v>284</v>
      </c>
      <c r="C1158" s="3" t="s">
        <v>1394</v>
      </c>
      <c r="D1158" s="14">
        <v>81.875495910644531</v>
      </c>
      <c r="E1158" s="14">
        <v>81.941497802734375</v>
      </c>
      <c r="F1158" s="14">
        <v>84.662315368652344</v>
      </c>
      <c r="G1158" s="14">
        <v>83.847000122070313</v>
      </c>
      <c r="H1158" s="5">
        <v>159</v>
      </c>
      <c r="I1158" s="15">
        <v>6</v>
      </c>
      <c r="J1158" s="15">
        <v>8</v>
      </c>
      <c r="K1158" s="3" t="s">
        <v>3845</v>
      </c>
      <c r="L1158" s="3" t="s">
        <v>3907</v>
      </c>
      <c r="M1158" s="3" t="s">
        <v>3916</v>
      </c>
      <c r="N1158" s="3" t="s">
        <v>3923</v>
      </c>
      <c r="O1158" s="5">
        <v>326</v>
      </c>
      <c r="P1158" s="17">
        <v>0.45384615659713751</v>
      </c>
      <c r="Q1158" s="5">
        <v>201</v>
      </c>
      <c r="R1158" s="17">
        <v>0.34285715222358698</v>
      </c>
      <c r="S1158" s="5">
        <v>326</v>
      </c>
      <c r="T1158" s="17">
        <v>0.40000000596046448</v>
      </c>
      <c r="U1158" s="5">
        <v>201</v>
      </c>
      <c r="V1158" s="17">
        <v>0.27142858505249018</v>
      </c>
      <c r="W1158" s="17"/>
      <c r="X1158" s="17">
        <v>3.1E-2</v>
      </c>
      <c r="Y1158" s="17"/>
      <c r="Z1158" s="17">
        <v>0.93100000000000005</v>
      </c>
      <c r="AA1158" s="17"/>
      <c r="AB1158" s="17">
        <v>3.7999998778104782E-2</v>
      </c>
      <c r="AC1158" s="17"/>
      <c r="AD1158" s="17">
        <v>0.16400000000000001</v>
      </c>
      <c r="AE1158" s="17">
        <v>0.52700000000000002</v>
      </c>
      <c r="AF1158" s="5">
        <v>0</v>
      </c>
      <c r="AG1158" s="31">
        <v>8689.5498046875</v>
      </c>
      <c r="AH1158" s="31">
        <v>9899.2199999999993</v>
      </c>
    </row>
    <row r="1159" spans="1:34" x14ac:dyDescent="0.3">
      <c r="A1159" s="4">
        <v>551054020</v>
      </c>
      <c r="B1159" s="3" t="s">
        <v>284</v>
      </c>
      <c r="C1159" s="3" t="s">
        <v>976</v>
      </c>
      <c r="D1159" s="14">
        <v>82.106452941894531</v>
      </c>
      <c r="E1159" s="14">
        <v>81.782424926757813</v>
      </c>
      <c r="F1159" s="14">
        <v>87.125907897949219</v>
      </c>
      <c r="G1159" s="14">
        <v>87.31219482421875</v>
      </c>
      <c r="H1159" s="5">
        <v>288</v>
      </c>
      <c r="I1159" s="15" t="s">
        <v>3980</v>
      </c>
      <c r="J1159" s="15">
        <v>5</v>
      </c>
      <c r="K1159" s="3" t="s">
        <v>3845</v>
      </c>
      <c r="L1159" s="3" t="s">
        <v>3907</v>
      </c>
      <c r="M1159" s="3" t="s">
        <v>3916</v>
      </c>
      <c r="N1159" s="3" t="s">
        <v>3923</v>
      </c>
      <c r="O1159" s="5">
        <v>86</v>
      </c>
      <c r="P1159" s="17">
        <v>0.37878787517547607</v>
      </c>
      <c r="Q1159" s="5">
        <v>57</v>
      </c>
      <c r="R1159" s="17">
        <v>0.2738095223903656</v>
      </c>
      <c r="S1159" s="5">
        <v>86</v>
      </c>
      <c r="T1159" s="17">
        <v>0.2045454531908035</v>
      </c>
      <c r="U1159" s="5">
        <v>57</v>
      </c>
      <c r="V1159" s="17">
        <v>0.1071428582072258</v>
      </c>
      <c r="W1159" s="17"/>
      <c r="X1159" s="17">
        <v>2.4E-2</v>
      </c>
      <c r="Y1159" s="17">
        <v>4.2000000000000003E-2</v>
      </c>
      <c r="Z1159" s="17">
        <v>0.92700000000000005</v>
      </c>
      <c r="AA1159" s="17"/>
      <c r="AB1159" s="17">
        <v>7.0000002160668373E-3</v>
      </c>
      <c r="AC1159" s="17">
        <v>4.9000000000000002E-2</v>
      </c>
      <c r="AD1159" s="17">
        <v>0.14199999999999999</v>
      </c>
      <c r="AE1159" s="17">
        <v>0.52600000000000002</v>
      </c>
      <c r="AF1159" s="5">
        <v>0</v>
      </c>
      <c r="AG1159" s="31">
        <v>8659.23046875</v>
      </c>
      <c r="AH1159" s="31">
        <v>10210.780000000001</v>
      </c>
    </row>
    <row r="1160" spans="1:34" x14ac:dyDescent="0.3">
      <c r="A1160" s="4">
        <v>821011050</v>
      </c>
      <c r="B1160" s="3" t="s">
        <v>389</v>
      </c>
      <c r="C1160" s="3" t="s">
        <v>1601</v>
      </c>
      <c r="D1160" s="14">
        <v>84.878700256347656</v>
      </c>
      <c r="E1160" s="14">
        <v>86.990219116210938</v>
      </c>
      <c r="F1160" s="14">
        <v>85.731681823730469</v>
      </c>
      <c r="G1160" s="14">
        <v>88.9447021484375</v>
      </c>
      <c r="H1160" s="5">
        <v>207</v>
      </c>
      <c r="I1160" s="15">
        <v>7</v>
      </c>
      <c r="J1160" s="15">
        <v>12</v>
      </c>
      <c r="K1160" s="3" t="s">
        <v>3873</v>
      </c>
      <c r="L1160" s="3" t="s">
        <v>3911</v>
      </c>
      <c r="M1160" s="3" t="s">
        <v>3917</v>
      </c>
      <c r="N1160" s="3" t="s">
        <v>3923</v>
      </c>
      <c r="O1160" s="5">
        <v>123</v>
      </c>
      <c r="P1160" s="17">
        <v>0.32653060555458069</v>
      </c>
      <c r="Q1160" s="5">
        <v>51</v>
      </c>
      <c r="R1160" s="17">
        <v>0.23684211075305939</v>
      </c>
      <c r="S1160" s="5">
        <v>123</v>
      </c>
      <c r="T1160" s="17">
        <v>0.26136362552642822</v>
      </c>
      <c r="U1160" s="5">
        <v>51</v>
      </c>
      <c r="V1160" s="17">
        <v>0.25</v>
      </c>
      <c r="W1160" s="17"/>
      <c r="X1160" s="17"/>
      <c r="Y1160" s="17"/>
      <c r="Z1160" s="17">
        <v>0.94700000000000006</v>
      </c>
      <c r="AA1160" s="17"/>
      <c r="AB1160" s="17">
        <v>5.299999937415123E-2</v>
      </c>
      <c r="AC1160" s="17"/>
      <c r="AD1160" s="17">
        <v>5.2999999999999999E-2</v>
      </c>
      <c r="AE1160" s="17">
        <v>0.32600000000000001</v>
      </c>
      <c r="AF1160" s="5">
        <v>0</v>
      </c>
      <c r="AG1160" s="31">
        <v>9903.669921875</v>
      </c>
      <c r="AH1160" s="31">
        <v>11201</v>
      </c>
    </row>
    <row r="1161" spans="1:34" x14ac:dyDescent="0.3">
      <c r="A1161" s="4">
        <v>821014020</v>
      </c>
      <c r="B1161" s="3" t="s">
        <v>389</v>
      </c>
      <c r="C1161" s="3" t="s">
        <v>1602</v>
      </c>
      <c r="D1161" s="14">
        <v>85.413398742675781</v>
      </c>
      <c r="E1161" s="14">
        <v>83.834236145019531</v>
      </c>
      <c r="F1161" s="14">
        <v>78.912445068359375</v>
      </c>
      <c r="G1161" s="14">
        <v>80.7725830078125</v>
      </c>
      <c r="H1161" s="5">
        <v>203</v>
      </c>
      <c r="I1161" s="15" t="s">
        <v>3980</v>
      </c>
      <c r="J1161" s="15">
        <v>6</v>
      </c>
      <c r="K1161" s="3" t="s">
        <v>3873</v>
      </c>
      <c r="L1161" s="3" t="s">
        <v>3911</v>
      </c>
      <c r="M1161" s="3" t="s">
        <v>3917</v>
      </c>
      <c r="N1161" s="3" t="s">
        <v>3923</v>
      </c>
      <c r="O1161" s="5">
        <v>133</v>
      </c>
      <c r="P1161" s="17">
        <v>0.50420171022415161</v>
      </c>
      <c r="Q1161" s="5">
        <v>60</v>
      </c>
      <c r="R1161" s="17">
        <v>0.26530611515045172</v>
      </c>
      <c r="S1161" s="5">
        <v>133</v>
      </c>
      <c r="T1161" s="17">
        <v>0.43697479367256159</v>
      </c>
      <c r="U1161" s="5">
        <v>60</v>
      </c>
      <c r="V1161" s="17">
        <v>0.26530611515045172</v>
      </c>
      <c r="W1161" s="17"/>
      <c r="X1161" s="17"/>
      <c r="Y1161" s="17"/>
      <c r="Z1161" s="17">
        <v>0.96099999999999997</v>
      </c>
      <c r="AA1161" s="17"/>
      <c r="AB1161" s="17">
        <v>3.9000000804662698E-2</v>
      </c>
      <c r="AC1161" s="17"/>
      <c r="AD1161" s="17">
        <v>0.13800000000000001</v>
      </c>
      <c r="AE1161" s="17">
        <v>0.38300000000000001</v>
      </c>
      <c r="AF1161" s="5">
        <v>0</v>
      </c>
      <c r="AG1161" s="31">
        <v>9466.0595703125</v>
      </c>
      <c r="AH1161" s="31">
        <v>10232.280000000001</v>
      </c>
    </row>
    <row r="1162" spans="1:34" x14ac:dyDescent="0.3">
      <c r="A1162" s="4">
        <v>270591050</v>
      </c>
      <c r="B1162" s="3" t="s">
        <v>120</v>
      </c>
      <c r="C1162" s="3" t="s">
        <v>905</v>
      </c>
      <c r="D1162" s="14">
        <v>85.5341796875</v>
      </c>
      <c r="E1162" s="14">
        <v>82.748626708984375</v>
      </c>
      <c r="F1162" s="14">
        <v>86.130882263183594</v>
      </c>
      <c r="G1162" s="14">
        <v>87.516143798828125</v>
      </c>
      <c r="H1162" s="5">
        <v>133</v>
      </c>
      <c r="I1162" s="15">
        <v>7</v>
      </c>
      <c r="J1162" s="15">
        <v>12</v>
      </c>
      <c r="K1162" s="3" t="s">
        <v>3848</v>
      </c>
      <c r="L1162" s="3" t="s">
        <v>3909</v>
      </c>
      <c r="M1162" s="3" t="s">
        <v>3917</v>
      </c>
      <c r="N1162" s="3" t="s">
        <v>3921</v>
      </c>
      <c r="O1162" s="5">
        <v>71</v>
      </c>
      <c r="P1162" s="17">
        <v>0.41379311680793762</v>
      </c>
      <c r="Q1162" s="5">
        <v>40</v>
      </c>
      <c r="R1162" s="17">
        <v>0</v>
      </c>
      <c r="S1162" s="5">
        <v>71</v>
      </c>
      <c r="T1162" s="17">
        <v>0.29411765933036799</v>
      </c>
      <c r="U1162" s="5">
        <v>40</v>
      </c>
      <c r="V1162" s="17">
        <v>0.11428571492433549</v>
      </c>
      <c r="W1162" s="17"/>
      <c r="X1162" s="17"/>
      <c r="Y1162" s="17"/>
      <c r="Z1162" s="17">
        <v>0.96199999999999997</v>
      </c>
      <c r="AA1162" s="17"/>
      <c r="AB1162" s="17">
        <v>3.7999998778104782E-2</v>
      </c>
      <c r="AC1162" s="17"/>
      <c r="AD1162" s="17">
        <v>0.13500000000000001</v>
      </c>
      <c r="AE1162" s="17">
        <v>0.374</v>
      </c>
      <c r="AF1162" s="5">
        <v>0</v>
      </c>
      <c r="AG1162" s="31">
        <v>10691.509765625</v>
      </c>
      <c r="AH1162" s="31">
        <v>13025.46</v>
      </c>
    </row>
    <row r="1163" spans="1:34" x14ac:dyDescent="0.3">
      <c r="A1163" s="4">
        <v>270594020</v>
      </c>
      <c r="B1163" s="3" t="s">
        <v>120</v>
      </c>
      <c r="C1163" s="3" t="s">
        <v>906</v>
      </c>
      <c r="D1163" s="14">
        <v>93.80322265625</v>
      </c>
      <c r="E1163" s="14">
        <v>90.190299987792969</v>
      </c>
      <c r="F1163" s="14">
        <v>93.010978698730469</v>
      </c>
      <c r="G1163" s="14">
        <v>89.7005615234375</v>
      </c>
      <c r="H1163" s="5">
        <v>90</v>
      </c>
      <c r="I1163" s="15" t="s">
        <v>3980</v>
      </c>
      <c r="J1163" s="15">
        <v>6</v>
      </c>
      <c r="K1163" s="3" t="s">
        <v>3848</v>
      </c>
      <c r="L1163" s="3" t="s">
        <v>3909</v>
      </c>
      <c r="M1163" s="3" t="s">
        <v>3917</v>
      </c>
      <c r="N1163" s="3" t="s">
        <v>3921</v>
      </c>
      <c r="O1163" s="5">
        <v>87</v>
      </c>
      <c r="P1163" s="17">
        <v>0.50819671154022217</v>
      </c>
      <c r="Q1163" s="5">
        <v>41</v>
      </c>
      <c r="R1163" s="17">
        <v>0.4482758641242981</v>
      </c>
      <c r="S1163" s="5">
        <v>87</v>
      </c>
      <c r="T1163" s="17">
        <v>0.37704917788505549</v>
      </c>
      <c r="U1163" s="5">
        <v>41</v>
      </c>
      <c r="V1163" s="17">
        <v>0.31034481525421143</v>
      </c>
      <c r="W1163" s="17"/>
      <c r="X1163" s="17"/>
      <c r="Y1163" s="17"/>
      <c r="Z1163" s="17">
        <v>0.94400000000000006</v>
      </c>
      <c r="AA1163" s="17">
        <v>5.6000000000000001E-2</v>
      </c>
      <c r="AB1163" s="17">
        <v>0</v>
      </c>
      <c r="AC1163" s="17"/>
      <c r="AD1163" s="17">
        <v>0.17799999999999999</v>
      </c>
      <c r="AE1163" s="17">
        <v>0.47699999999999998</v>
      </c>
      <c r="AF1163" s="5">
        <v>0</v>
      </c>
      <c r="AG1163" s="31">
        <v>11573.8203125</v>
      </c>
      <c r="AH1163" s="31">
        <v>14739.23</v>
      </c>
    </row>
    <row r="1164" spans="1:34" x14ac:dyDescent="0.3">
      <c r="A1164" s="4">
        <v>341224020</v>
      </c>
      <c r="B1164" s="3" t="s">
        <v>145</v>
      </c>
      <c r="C1164" s="3" t="s">
        <v>950</v>
      </c>
      <c r="D1164" s="14">
        <v>86.515449523925781</v>
      </c>
      <c r="E1164" s="14">
        <v>88.156234741210938</v>
      </c>
      <c r="F1164" s="14">
        <v>86.898704528808594</v>
      </c>
      <c r="G1164" s="14">
        <v>85.165771484375</v>
      </c>
      <c r="H1164" s="5">
        <v>68</v>
      </c>
      <c r="I1164" s="15" t="s">
        <v>3981</v>
      </c>
      <c r="J1164" s="15">
        <v>8</v>
      </c>
      <c r="K1164" s="3" t="s">
        <v>3852</v>
      </c>
      <c r="L1164" s="3" t="s">
        <v>3907</v>
      </c>
      <c r="M1164" s="3" t="s">
        <v>3916</v>
      </c>
      <c r="N1164" s="3" t="s">
        <v>3923</v>
      </c>
      <c r="O1164" s="5">
        <v>63</v>
      </c>
      <c r="P1164" s="17">
        <v>0.23076923191547391</v>
      </c>
      <c r="Q1164" s="5">
        <v>54</v>
      </c>
      <c r="R1164" s="17">
        <v>0</v>
      </c>
      <c r="S1164" s="5">
        <v>63</v>
      </c>
      <c r="T1164" s="17">
        <v>0.30769231915473938</v>
      </c>
      <c r="U1164" s="5">
        <v>54</v>
      </c>
      <c r="V1164" s="17">
        <v>0.3333333432674408</v>
      </c>
      <c r="W1164" s="17"/>
      <c r="X1164" s="17"/>
      <c r="Y1164" s="17"/>
      <c r="Z1164" s="17">
        <v>0.97099999999999997</v>
      </c>
      <c r="AA1164" s="17"/>
      <c r="AB1164" s="17">
        <v>2.899999916553497E-2</v>
      </c>
      <c r="AC1164" s="17"/>
      <c r="AD1164" s="17">
        <v>0.17699999999999999</v>
      </c>
      <c r="AE1164" s="17">
        <v>0.68100000000000005</v>
      </c>
      <c r="AF1164" s="5">
        <v>0</v>
      </c>
      <c r="AG1164" s="31">
        <v>8623</v>
      </c>
      <c r="AH1164" s="31">
        <v>11575.67</v>
      </c>
    </row>
    <row r="1165" spans="1:34" x14ac:dyDescent="0.3">
      <c r="A1165" s="4">
        <v>1071561050</v>
      </c>
      <c r="B1165" s="3" t="s">
        <v>511</v>
      </c>
      <c r="C1165" s="3" t="s">
        <v>2012</v>
      </c>
      <c r="D1165" s="14">
        <v>77.591232299804688</v>
      </c>
      <c r="E1165" s="14">
        <v>79.384956359863281</v>
      </c>
      <c r="F1165" s="14">
        <v>80.601585388183594</v>
      </c>
      <c r="G1165" s="14">
        <v>78.715599060058594</v>
      </c>
      <c r="H1165" s="5">
        <v>289</v>
      </c>
      <c r="I1165" s="15">
        <v>6</v>
      </c>
      <c r="J1165" s="15">
        <v>12</v>
      </c>
      <c r="K1165" s="3" t="s">
        <v>3822</v>
      </c>
      <c r="L1165" s="3" t="s">
        <v>3913</v>
      </c>
      <c r="M1165" s="3" t="s">
        <v>3916</v>
      </c>
      <c r="N1165" s="3" t="s">
        <v>3921</v>
      </c>
      <c r="O1165" s="5">
        <v>189</v>
      </c>
      <c r="P1165" s="17">
        <v>0.39552238583564758</v>
      </c>
      <c r="Q1165" s="5">
        <v>98</v>
      </c>
      <c r="R1165" s="17">
        <v>0.3125</v>
      </c>
      <c r="S1165" s="5">
        <v>189</v>
      </c>
      <c r="T1165" s="17">
        <v>0.21830986440181729</v>
      </c>
      <c r="U1165" s="5">
        <v>98</v>
      </c>
      <c r="V1165" s="17">
        <v>0.15151515603065491</v>
      </c>
      <c r="W1165" s="17"/>
      <c r="X1165" s="17"/>
      <c r="Y1165" s="17"/>
      <c r="Z1165" s="17">
        <v>0.94100000000000006</v>
      </c>
      <c r="AA1165" s="17">
        <v>2.8000000000000001E-2</v>
      </c>
      <c r="AB1165" s="17">
        <v>3.0999999493360519E-2</v>
      </c>
      <c r="AC1165" s="17"/>
      <c r="AD1165" s="17">
        <v>0.107</v>
      </c>
      <c r="AE1165" s="17">
        <v>0.36799999999999999</v>
      </c>
      <c r="AF1165" s="5">
        <v>0</v>
      </c>
      <c r="AG1165" s="31">
        <v>7202.240234375</v>
      </c>
      <c r="AH1165" s="31">
        <v>9444.98</v>
      </c>
    </row>
    <row r="1166" spans="1:34" x14ac:dyDescent="0.3">
      <c r="A1166" s="4">
        <v>1071564020</v>
      </c>
      <c r="B1166" s="3" t="s">
        <v>511</v>
      </c>
      <c r="C1166" s="3" t="s">
        <v>2013</v>
      </c>
      <c r="D1166" s="14">
        <v>89.866531372070313</v>
      </c>
      <c r="E1166" s="14">
        <v>86.913963317871094</v>
      </c>
      <c r="F1166" s="14">
        <v>88.964874267578125</v>
      </c>
      <c r="G1166" s="14">
        <v>86.98406982421875</v>
      </c>
      <c r="H1166" s="5">
        <v>225</v>
      </c>
      <c r="I1166" s="15" t="s">
        <v>3980</v>
      </c>
      <c r="J1166" s="15">
        <v>5</v>
      </c>
      <c r="K1166" s="3" t="s">
        <v>3822</v>
      </c>
      <c r="L1166" s="3" t="s">
        <v>3913</v>
      </c>
      <c r="M1166" s="3" t="s">
        <v>3916</v>
      </c>
      <c r="N1166" s="3" t="s">
        <v>3921</v>
      </c>
      <c r="O1166" s="5">
        <v>95</v>
      </c>
      <c r="P1166" s="17">
        <v>0.4636363685131073</v>
      </c>
      <c r="Q1166" s="5">
        <v>55</v>
      </c>
      <c r="R1166" s="17">
        <v>0.3571428656578064</v>
      </c>
      <c r="S1166" s="5">
        <v>95</v>
      </c>
      <c r="T1166" s="17">
        <v>0.41818180680274958</v>
      </c>
      <c r="U1166" s="5">
        <v>55</v>
      </c>
      <c r="V1166" s="17">
        <v>0.25</v>
      </c>
      <c r="W1166" s="17"/>
      <c r="X1166" s="17"/>
      <c r="Y1166" s="17"/>
      <c r="Z1166" s="17">
        <v>0.93800000000000006</v>
      </c>
      <c r="AA1166" s="17">
        <v>4.3999999999999997E-2</v>
      </c>
      <c r="AB1166" s="17">
        <v>1.7999999225139621E-2</v>
      </c>
      <c r="AC1166" s="17"/>
      <c r="AD1166" s="17">
        <v>0.17299999999999999</v>
      </c>
      <c r="AE1166" s="17">
        <v>0.41799999999999998</v>
      </c>
      <c r="AF1166" s="5">
        <v>0</v>
      </c>
      <c r="AG1166" s="31">
        <v>7847.91015625</v>
      </c>
      <c r="AH1166" s="31">
        <v>9348.2800000000007</v>
      </c>
    </row>
    <row r="1167" spans="1:34" x14ac:dyDescent="0.3">
      <c r="A1167" s="4">
        <v>830033000</v>
      </c>
      <c r="B1167" s="3" t="s">
        <v>394</v>
      </c>
      <c r="C1167" s="3" t="s">
        <v>1608</v>
      </c>
      <c r="D1167" s="14">
        <v>85.453361511230469</v>
      </c>
      <c r="E1167" s="14">
        <v>83.952781677246094</v>
      </c>
      <c r="F1167" s="14">
        <v>85.344100952148438</v>
      </c>
      <c r="G1167" s="14">
        <v>84.548698425292969</v>
      </c>
      <c r="H1167" s="5">
        <v>656</v>
      </c>
      <c r="I1167" s="15">
        <v>6</v>
      </c>
      <c r="J1167" s="15">
        <v>8</v>
      </c>
      <c r="K1167" s="3" t="s">
        <v>3834</v>
      </c>
      <c r="L1167" s="3" t="s">
        <v>3914</v>
      </c>
      <c r="M1167" s="3" t="s">
        <v>3919</v>
      </c>
      <c r="N1167" s="3" t="s">
        <v>3924</v>
      </c>
      <c r="O1167" s="5">
        <v>1206</v>
      </c>
      <c r="P1167" s="17">
        <v>0.64801442623138428</v>
      </c>
      <c r="Q1167" s="5">
        <v>358</v>
      </c>
      <c r="R1167" s="17">
        <v>0.37341773509979248</v>
      </c>
      <c r="S1167" s="5">
        <v>1143</v>
      </c>
      <c r="T1167" s="17">
        <v>0.54561716318130493</v>
      </c>
      <c r="U1167" s="5">
        <v>352</v>
      </c>
      <c r="V1167" s="17">
        <v>0.29113924503326422</v>
      </c>
      <c r="W1167" s="17">
        <v>3.6999999999999998E-2</v>
      </c>
      <c r="X1167" s="17">
        <v>6.0999999999999999E-2</v>
      </c>
      <c r="Y1167" s="17"/>
      <c r="Z1167" s="17">
        <v>0.82600000000000007</v>
      </c>
      <c r="AA1167" s="17">
        <v>6.0999999999999999E-2</v>
      </c>
      <c r="AB1167" s="17">
        <v>1.499999966472387E-2</v>
      </c>
      <c r="AC1167" s="17"/>
      <c r="AD1167" s="17">
        <v>0.12</v>
      </c>
      <c r="AE1167" s="17">
        <v>0.19600000000000001</v>
      </c>
      <c r="AF1167" s="5">
        <v>0</v>
      </c>
      <c r="AG1167" s="31">
        <v>9830.0302734375</v>
      </c>
      <c r="AH1167" s="31">
        <v>10098.74</v>
      </c>
    </row>
    <row r="1168" spans="1:34" x14ac:dyDescent="0.3">
      <c r="A1168" s="4">
        <v>830033010</v>
      </c>
      <c r="B1168" s="3" t="s">
        <v>394</v>
      </c>
      <c r="C1168" s="3" t="s">
        <v>1609</v>
      </c>
      <c r="D1168" s="14">
        <v>85.622459411621094</v>
      </c>
      <c r="E1168" s="14">
        <v>86.430046081542969</v>
      </c>
      <c r="F1168" s="14">
        <v>86.10107421875</v>
      </c>
      <c r="G1168" s="14">
        <v>86.140998840332031</v>
      </c>
      <c r="H1168" s="5">
        <v>455</v>
      </c>
      <c r="I1168" s="15">
        <v>5</v>
      </c>
      <c r="J1168" s="15">
        <v>8</v>
      </c>
      <c r="K1168" s="3" t="s">
        <v>3834</v>
      </c>
      <c r="L1168" s="3" t="s">
        <v>3914</v>
      </c>
      <c r="M1168" s="3" t="s">
        <v>3919</v>
      </c>
      <c r="N1168" s="3" t="s">
        <v>3924</v>
      </c>
      <c r="O1168" s="5">
        <v>372</v>
      </c>
      <c r="P1168" s="17">
        <v>0.52134144306182861</v>
      </c>
      <c r="Q1168" s="5">
        <v>164</v>
      </c>
      <c r="R1168" s="17">
        <v>0.40579709410667419</v>
      </c>
      <c r="S1168" s="5">
        <v>355</v>
      </c>
      <c r="T1168" s="17">
        <v>0.46604937314987183</v>
      </c>
      <c r="U1168" s="5">
        <v>165</v>
      </c>
      <c r="V1168" s="17">
        <v>0.28985506296157842</v>
      </c>
      <c r="W1168" s="17">
        <v>0.21099999999999999</v>
      </c>
      <c r="X1168" s="17">
        <v>0.09</v>
      </c>
      <c r="Y1168" s="17">
        <v>3.3000000000000002E-2</v>
      </c>
      <c r="Z1168" s="17">
        <v>0.56700000000000006</v>
      </c>
      <c r="AA1168" s="17">
        <v>8.4000000000000005E-2</v>
      </c>
      <c r="AB1168" s="17">
        <v>1.499999966472387E-2</v>
      </c>
      <c r="AC1168" s="17">
        <v>0.02</v>
      </c>
      <c r="AD1168" s="17">
        <v>5.7000000000000002E-2</v>
      </c>
      <c r="AE1168" s="17">
        <v>0.313</v>
      </c>
      <c r="AF1168" s="5">
        <v>0</v>
      </c>
      <c r="AG1168" s="31">
        <v>9884.7998046875</v>
      </c>
      <c r="AH1168" s="31">
        <v>10188.950000000001</v>
      </c>
    </row>
    <row r="1169" spans="1:34" x14ac:dyDescent="0.3">
      <c r="A1169" s="4">
        <v>830034020</v>
      </c>
      <c r="B1169" s="3" t="s">
        <v>394</v>
      </c>
      <c r="C1169" s="3" t="s">
        <v>1610</v>
      </c>
      <c r="D1169" s="14">
        <v>80.728919982910156</v>
      </c>
      <c r="E1169" s="14">
        <v>79.929244995117188</v>
      </c>
      <c r="F1169" s="14">
        <v>76.677520751953125</v>
      </c>
      <c r="G1169" s="14">
        <v>77.49139404296875</v>
      </c>
      <c r="H1169" s="5">
        <v>580</v>
      </c>
      <c r="I1169" s="15" t="s">
        <v>3980</v>
      </c>
      <c r="J1169" s="15">
        <v>4</v>
      </c>
      <c r="K1169" s="3" t="s">
        <v>3834</v>
      </c>
      <c r="L1169" s="3" t="s">
        <v>3914</v>
      </c>
      <c r="M1169" s="3" t="s">
        <v>3919</v>
      </c>
      <c r="N1169" s="3" t="s">
        <v>3924</v>
      </c>
      <c r="O1169" s="5">
        <v>97</v>
      </c>
      <c r="P1169" s="17">
        <v>0.61363637447357178</v>
      </c>
      <c r="Q1169" s="5">
        <v>42</v>
      </c>
      <c r="R1169" s="17">
        <v>0.55405408143997192</v>
      </c>
      <c r="S1169" s="5">
        <v>97</v>
      </c>
      <c r="T1169" s="17">
        <v>0.4858756959438324</v>
      </c>
      <c r="U1169" s="5">
        <v>42</v>
      </c>
      <c r="V1169" s="17">
        <v>0.36486485600471502</v>
      </c>
      <c r="W1169" s="17">
        <v>0.18099999999999999</v>
      </c>
      <c r="X1169" s="17">
        <v>0.107</v>
      </c>
      <c r="Y1169" s="17">
        <v>3.5999999999999997E-2</v>
      </c>
      <c r="Z1169" s="17">
        <v>0.57899999999999996</v>
      </c>
      <c r="AA1169" s="17">
        <v>8.6000000000000007E-2</v>
      </c>
      <c r="AB1169" s="17">
        <v>9.9999997764825821E-3</v>
      </c>
      <c r="AC1169" s="17">
        <v>1.4E-2</v>
      </c>
      <c r="AD1169" s="17">
        <v>7.3999999999999996E-2</v>
      </c>
      <c r="AE1169" s="17">
        <v>0.27100000000000002</v>
      </c>
      <c r="AF1169" s="5">
        <v>0</v>
      </c>
      <c r="AG1169" s="31">
        <v>9448.1796875</v>
      </c>
      <c r="AH1169" s="31">
        <v>9632.0499999999993</v>
      </c>
    </row>
    <row r="1170" spans="1:34" x14ac:dyDescent="0.3">
      <c r="A1170" s="4">
        <v>830034030</v>
      </c>
      <c r="B1170" s="3" t="s">
        <v>394</v>
      </c>
      <c r="C1170" s="3" t="s">
        <v>1611</v>
      </c>
      <c r="D1170" s="14">
        <v>88.707633972167969</v>
      </c>
      <c r="E1170" s="14">
        <v>84.927604675292969</v>
      </c>
      <c r="F1170" s="14">
        <v>85.362495422363281</v>
      </c>
      <c r="G1170" s="14">
        <v>84.290351867675781</v>
      </c>
      <c r="H1170" s="5">
        <v>599</v>
      </c>
      <c r="I1170" s="15" t="s">
        <v>3980</v>
      </c>
      <c r="J1170" s="15">
        <v>5</v>
      </c>
      <c r="K1170" s="3" t="s">
        <v>3834</v>
      </c>
      <c r="L1170" s="3" t="s">
        <v>3914</v>
      </c>
      <c r="M1170" s="3" t="s">
        <v>3919</v>
      </c>
      <c r="N1170" s="3" t="s">
        <v>3924</v>
      </c>
      <c r="O1170" s="5">
        <v>274</v>
      </c>
      <c r="P1170" s="17">
        <v>0.62820512056350708</v>
      </c>
      <c r="Q1170" s="5">
        <v>85</v>
      </c>
      <c r="R1170" s="17">
        <v>0.34426230192184448</v>
      </c>
      <c r="S1170" s="5">
        <v>275</v>
      </c>
      <c r="T1170" s="17">
        <v>0.55982905626296997</v>
      </c>
      <c r="U1170" s="5">
        <v>86</v>
      </c>
      <c r="V1170" s="17">
        <v>0.32786884903907781</v>
      </c>
      <c r="W1170" s="17">
        <v>4.8000000000000001E-2</v>
      </c>
      <c r="X1170" s="17">
        <v>7.2000000000000008E-2</v>
      </c>
      <c r="Y1170" s="17">
        <v>1.4999999999999999E-2</v>
      </c>
      <c r="Z1170" s="17">
        <v>0.80100000000000005</v>
      </c>
      <c r="AA1170" s="17">
        <v>0.06</v>
      </c>
      <c r="AB1170" s="17">
        <v>3.0000000260770321E-3</v>
      </c>
      <c r="AC1170" s="17"/>
      <c r="AD1170" s="17">
        <v>9.5000000000000001E-2</v>
      </c>
      <c r="AE1170" s="17">
        <v>0.214</v>
      </c>
      <c r="AF1170" s="5">
        <v>0</v>
      </c>
      <c r="AG1170" s="31">
        <v>11654.7099609375</v>
      </c>
      <c r="AH1170" s="31">
        <v>12258.3</v>
      </c>
    </row>
    <row r="1171" spans="1:34" x14ac:dyDescent="0.3">
      <c r="A1171" s="4">
        <v>830034060</v>
      </c>
      <c r="B1171" s="3" t="s">
        <v>394</v>
      </c>
      <c r="C1171" s="3" t="s">
        <v>1185</v>
      </c>
      <c r="D1171" s="14">
        <v>80.607536315917969</v>
      </c>
      <c r="E1171" s="14">
        <v>79.344482421875</v>
      </c>
      <c r="F1171" s="14">
        <v>77.689559936523438</v>
      </c>
      <c r="G1171" s="14">
        <v>75.28741455078125</v>
      </c>
      <c r="H1171" s="5">
        <v>604</v>
      </c>
      <c r="I1171" s="15" t="s">
        <v>3980</v>
      </c>
      <c r="J1171" s="15">
        <v>5</v>
      </c>
      <c r="K1171" s="3" t="s">
        <v>3834</v>
      </c>
      <c r="L1171" s="3" t="s">
        <v>3914</v>
      </c>
      <c r="M1171" s="3" t="s">
        <v>3919</v>
      </c>
      <c r="N1171" s="3" t="s">
        <v>3924</v>
      </c>
      <c r="O1171" s="5">
        <v>297</v>
      </c>
      <c r="P1171" s="17">
        <v>0.64808362722396851</v>
      </c>
      <c r="Q1171" s="5">
        <v>108</v>
      </c>
      <c r="R1171" s="17">
        <v>0.38709676265716553</v>
      </c>
      <c r="S1171" s="5">
        <v>297</v>
      </c>
      <c r="T1171" s="17">
        <v>0.55749130249023438</v>
      </c>
      <c r="U1171" s="5">
        <v>108</v>
      </c>
      <c r="V1171" s="17">
        <v>0.3333333432674408</v>
      </c>
      <c r="W1171" s="17">
        <v>2.5000000000000001E-2</v>
      </c>
      <c r="X1171" s="17">
        <v>0.06</v>
      </c>
      <c r="Y1171" s="17">
        <v>8.0000000000000002E-3</v>
      </c>
      <c r="Z1171" s="17">
        <v>0.83299999999999996</v>
      </c>
      <c r="AA1171" s="17">
        <v>6.6000000000000003E-2</v>
      </c>
      <c r="AB1171" s="17">
        <v>8.0000003799796104E-3</v>
      </c>
      <c r="AC1171" s="17"/>
      <c r="AD1171" s="17">
        <v>8.6000000000000007E-2</v>
      </c>
      <c r="AE1171" s="17">
        <v>0.21099999999999999</v>
      </c>
      <c r="AF1171" s="5">
        <v>0</v>
      </c>
      <c r="AG1171" s="31">
        <v>9643.83984375</v>
      </c>
      <c r="AH1171" s="31">
        <v>9927.6299999999992</v>
      </c>
    </row>
    <row r="1172" spans="1:34" x14ac:dyDescent="0.3">
      <c r="A1172" s="4">
        <v>191483000</v>
      </c>
      <c r="B1172" s="3" t="s">
        <v>84</v>
      </c>
      <c r="C1172" s="3" t="s">
        <v>772</v>
      </c>
      <c r="D1172" s="14">
        <v>86.0885009765625</v>
      </c>
      <c r="E1172" s="14">
        <v>86.781158447265625</v>
      </c>
      <c r="F1172" s="14">
        <v>78.012954711914063</v>
      </c>
      <c r="G1172" s="14">
        <v>82.174430847167969</v>
      </c>
      <c r="H1172" s="5">
        <v>337</v>
      </c>
      <c r="I1172" s="15">
        <v>7</v>
      </c>
      <c r="J1172" s="15">
        <v>8</v>
      </c>
      <c r="K1172" s="3" t="s">
        <v>3878</v>
      </c>
      <c r="L1172" s="3" t="s">
        <v>3914</v>
      </c>
      <c r="M1172" s="3" t="s">
        <v>3919</v>
      </c>
      <c r="N1172" s="3" t="s">
        <v>3922</v>
      </c>
      <c r="O1172" s="5">
        <v>636</v>
      </c>
      <c r="P1172" s="17">
        <v>0.5</v>
      </c>
      <c r="Q1172" s="5">
        <v>179</v>
      </c>
      <c r="R1172" s="17">
        <v>0.32978722453117371</v>
      </c>
      <c r="S1172" s="5">
        <v>634</v>
      </c>
      <c r="T1172" s="17">
        <v>0.34848484396934509</v>
      </c>
      <c r="U1172" s="5">
        <v>179</v>
      </c>
      <c r="V1172" s="17">
        <v>0.2127659618854523</v>
      </c>
      <c r="W1172" s="17"/>
      <c r="X1172" s="17">
        <v>3.9E-2</v>
      </c>
      <c r="Y1172" s="17"/>
      <c r="Z1172" s="17">
        <v>0.88700000000000001</v>
      </c>
      <c r="AA1172" s="17">
        <v>4.7E-2</v>
      </c>
      <c r="AB1172" s="17">
        <v>2.700000070035458E-2</v>
      </c>
      <c r="AC1172" s="17"/>
      <c r="AD1172" s="17">
        <v>0.107</v>
      </c>
      <c r="AE1172" s="17">
        <v>0.14699999999999999</v>
      </c>
      <c r="AF1172" s="5">
        <v>0</v>
      </c>
      <c r="AG1172" s="31">
        <v>9097.66015625</v>
      </c>
      <c r="AH1172" s="31">
        <v>9310.17</v>
      </c>
    </row>
    <row r="1173" spans="1:34" x14ac:dyDescent="0.3">
      <c r="A1173" s="4">
        <v>191484040</v>
      </c>
      <c r="B1173" s="3" t="s">
        <v>84</v>
      </c>
      <c r="C1173" s="3" t="s">
        <v>773</v>
      </c>
      <c r="D1173" s="14">
        <v>95.564788818359375</v>
      </c>
      <c r="E1173" s="14">
        <v>89.886970520019531</v>
      </c>
      <c r="F1173" s="14">
        <v>89.3536376953125</v>
      </c>
      <c r="G1173" s="14">
        <v>87.838035583496094</v>
      </c>
      <c r="H1173" s="5">
        <v>317</v>
      </c>
      <c r="I1173" s="15">
        <v>3</v>
      </c>
      <c r="J1173" s="15">
        <v>4</v>
      </c>
      <c r="K1173" s="3" t="s">
        <v>3878</v>
      </c>
      <c r="L1173" s="3" t="s">
        <v>3914</v>
      </c>
      <c r="M1173" s="3" t="s">
        <v>3919</v>
      </c>
      <c r="N1173" s="3" t="s">
        <v>3922</v>
      </c>
      <c r="O1173" s="5">
        <v>173</v>
      </c>
      <c r="P1173" s="17">
        <v>0.50331127643585205</v>
      </c>
      <c r="Q1173" s="5">
        <v>46</v>
      </c>
      <c r="R1173" s="17">
        <v>0.38271605968475342</v>
      </c>
      <c r="S1173" s="5">
        <v>173</v>
      </c>
      <c r="T1173" s="17">
        <v>0.4768211841583252</v>
      </c>
      <c r="U1173" s="5">
        <v>46</v>
      </c>
      <c r="V1173" s="17">
        <v>0.28395062685012817</v>
      </c>
      <c r="W1173" s="17"/>
      <c r="X1173" s="17">
        <v>5.3999999999999999E-2</v>
      </c>
      <c r="Y1173" s="17"/>
      <c r="Z1173" s="17">
        <v>0.88300000000000001</v>
      </c>
      <c r="AA1173" s="17">
        <v>4.7E-2</v>
      </c>
      <c r="AB1173" s="17">
        <v>1.6000000759959221E-2</v>
      </c>
      <c r="AC1173" s="17"/>
      <c r="AD1173" s="17">
        <v>0.11</v>
      </c>
      <c r="AE1173" s="17">
        <v>0.15</v>
      </c>
      <c r="AF1173" s="5">
        <v>0</v>
      </c>
      <c r="AG1173" s="31">
        <v>9402.919921875</v>
      </c>
      <c r="AH1173" s="31">
        <v>9695.7199999999993</v>
      </c>
    </row>
    <row r="1174" spans="1:34" x14ac:dyDescent="0.3">
      <c r="A1174" s="4">
        <v>191484060</v>
      </c>
      <c r="B1174" s="3" t="s">
        <v>84</v>
      </c>
      <c r="C1174" s="3" t="s">
        <v>774</v>
      </c>
      <c r="D1174" s="14">
        <v>78.59478759765625</v>
      </c>
      <c r="E1174" s="14">
        <v>79.789443969726563</v>
      </c>
      <c r="F1174" s="14">
        <v>81.152503967285156</v>
      </c>
      <c r="G1174" s="14">
        <v>82.81976318359375</v>
      </c>
      <c r="H1174" s="5">
        <v>346</v>
      </c>
      <c r="I1174" s="15">
        <v>5</v>
      </c>
      <c r="J1174" s="15">
        <v>6</v>
      </c>
      <c r="K1174" s="3" t="s">
        <v>3878</v>
      </c>
      <c r="L1174" s="3" t="s">
        <v>3914</v>
      </c>
      <c r="M1174" s="3" t="s">
        <v>3919</v>
      </c>
      <c r="N1174" s="3" t="s">
        <v>3922</v>
      </c>
      <c r="O1174" s="5">
        <v>660</v>
      </c>
      <c r="P1174" s="17">
        <v>0.4553571343421936</v>
      </c>
      <c r="Q1174" s="5">
        <v>176</v>
      </c>
      <c r="R1174" s="17">
        <v>0.1971831023693085</v>
      </c>
      <c r="S1174" s="5">
        <v>660</v>
      </c>
      <c r="T1174" s="17">
        <v>0.4047619104385376</v>
      </c>
      <c r="U1174" s="5">
        <v>176</v>
      </c>
      <c r="V1174" s="17">
        <v>0.16901408135890961</v>
      </c>
      <c r="W1174" s="17"/>
      <c r="X1174" s="17">
        <v>2.9000000000000001E-2</v>
      </c>
      <c r="Y1174" s="17"/>
      <c r="Z1174" s="17">
        <v>0.93100000000000005</v>
      </c>
      <c r="AA1174" s="17">
        <v>2.9000000000000001E-2</v>
      </c>
      <c r="AB1174" s="17">
        <v>1.200000010430813E-2</v>
      </c>
      <c r="AC1174" s="17"/>
      <c r="AD1174" s="17">
        <v>8.4000000000000005E-2</v>
      </c>
      <c r="AE1174" s="17">
        <v>0.13400000000000001</v>
      </c>
      <c r="AF1174" s="5">
        <v>0</v>
      </c>
      <c r="AG1174" s="31">
        <v>8569.41015625</v>
      </c>
      <c r="AH1174" s="31">
        <v>9155.15</v>
      </c>
    </row>
    <row r="1175" spans="1:34" x14ac:dyDescent="0.3">
      <c r="A1175" s="4">
        <v>840063000</v>
      </c>
      <c r="B1175" s="3" t="s">
        <v>401</v>
      </c>
      <c r="C1175" s="3" t="s">
        <v>1637</v>
      </c>
      <c r="D1175" s="14">
        <v>79.857131958007813</v>
      </c>
      <c r="E1175" s="14">
        <v>79.743194580078125</v>
      </c>
      <c r="F1175" s="14">
        <v>77.890472412109375</v>
      </c>
      <c r="G1175" s="14">
        <v>78.671356201171875</v>
      </c>
      <c r="H1175" s="5">
        <v>229</v>
      </c>
      <c r="I1175" s="15">
        <v>5</v>
      </c>
      <c r="J1175" s="15">
        <v>8</v>
      </c>
      <c r="K1175" s="3" t="s">
        <v>3802</v>
      </c>
      <c r="L1175" s="3" t="s">
        <v>3907</v>
      </c>
      <c r="M1175" s="3" t="s">
        <v>3917</v>
      </c>
      <c r="N1175" s="3" t="s">
        <v>3921</v>
      </c>
      <c r="O1175" s="5">
        <v>466</v>
      </c>
      <c r="P1175" s="17">
        <v>0.34536081552505488</v>
      </c>
      <c r="Q1175" s="5">
        <v>292</v>
      </c>
      <c r="R1175" s="17">
        <v>0.27118644118309021</v>
      </c>
      <c r="S1175" s="5">
        <v>461</v>
      </c>
      <c r="T1175" s="17">
        <v>0.210526317358017</v>
      </c>
      <c r="U1175" s="5">
        <v>288</v>
      </c>
      <c r="V1175" s="17">
        <v>0.15652173757553101</v>
      </c>
      <c r="W1175" s="17"/>
      <c r="X1175" s="17"/>
      <c r="Y1175" s="17"/>
      <c r="Z1175" s="17">
        <v>0.97799999999999998</v>
      </c>
      <c r="AA1175" s="17"/>
      <c r="AB1175" s="17">
        <v>2.199999988079071E-2</v>
      </c>
      <c r="AC1175" s="17"/>
      <c r="AD1175" s="17">
        <v>0.218</v>
      </c>
      <c r="AE1175" s="17">
        <v>0.59699999999999998</v>
      </c>
      <c r="AF1175" s="5">
        <v>0</v>
      </c>
      <c r="AG1175" s="31">
        <v>6041.27978515625</v>
      </c>
      <c r="AH1175" s="31">
        <v>8210.6200000000008</v>
      </c>
    </row>
    <row r="1176" spans="1:34" x14ac:dyDescent="0.3">
      <c r="A1176" s="4">
        <v>840064020</v>
      </c>
      <c r="B1176" s="3" t="s">
        <v>401</v>
      </c>
      <c r="C1176" s="3" t="s">
        <v>1638</v>
      </c>
      <c r="D1176" s="14">
        <v>76.66571044921875</v>
      </c>
      <c r="E1176" s="14">
        <v>76.680145263671875</v>
      </c>
      <c r="F1176" s="14">
        <v>79.681838989257813</v>
      </c>
      <c r="G1176" s="14">
        <v>80.795478820800781</v>
      </c>
      <c r="H1176" s="5">
        <v>195</v>
      </c>
      <c r="I1176" s="15" t="s">
        <v>3980</v>
      </c>
      <c r="J1176" s="15">
        <v>4</v>
      </c>
      <c r="K1176" s="3" t="s">
        <v>3802</v>
      </c>
      <c r="L1176" s="3" t="s">
        <v>3907</v>
      </c>
      <c r="M1176" s="3" t="s">
        <v>3917</v>
      </c>
      <c r="N1176" s="3" t="s">
        <v>3921</v>
      </c>
      <c r="O1176" s="5">
        <v>49</v>
      </c>
      <c r="P1176" s="17">
        <v>0.38028168678283691</v>
      </c>
      <c r="Q1176" s="5">
        <v>34</v>
      </c>
      <c r="R1176" s="17">
        <v>0.28571429848670959</v>
      </c>
      <c r="S1176" s="5">
        <v>49</v>
      </c>
      <c r="T1176" s="17">
        <v>0.28169015049934393</v>
      </c>
      <c r="U1176" s="5">
        <v>34</v>
      </c>
      <c r="V1176" s="17">
        <v>0.1666666716337204</v>
      </c>
      <c r="W1176" s="17"/>
      <c r="X1176" s="17"/>
      <c r="Y1176" s="17"/>
      <c r="Z1176" s="17">
        <v>0.97899999999999998</v>
      </c>
      <c r="AA1176" s="17"/>
      <c r="AB1176" s="17">
        <v>2.0999999716877941E-2</v>
      </c>
      <c r="AC1176" s="17"/>
      <c r="AD1176" s="17">
        <v>0.14899999999999999</v>
      </c>
      <c r="AE1176" s="17">
        <v>0.53800000000000003</v>
      </c>
      <c r="AF1176" s="5">
        <v>0</v>
      </c>
      <c r="AG1176" s="31">
        <v>7548.47998046875</v>
      </c>
      <c r="AH1176" s="31">
        <v>11153.27</v>
      </c>
    </row>
    <row r="1177" spans="1:34" x14ac:dyDescent="0.3">
      <c r="A1177" s="4">
        <v>401034020</v>
      </c>
      <c r="B1177" s="3" t="s">
        <v>179</v>
      </c>
      <c r="C1177" s="3" t="s">
        <v>1053</v>
      </c>
      <c r="D1177" s="14">
        <v>85.224021911621094</v>
      </c>
      <c r="E1177" s="14">
        <v>82.704093933105469</v>
      </c>
      <c r="F1177" s="14">
        <v>87.268699645996094</v>
      </c>
      <c r="G1177" s="14">
        <v>86.646316528320313</v>
      </c>
      <c r="H1177" s="5">
        <v>110</v>
      </c>
      <c r="I1177" s="15" t="s">
        <v>3980</v>
      </c>
      <c r="J1177" s="15">
        <v>8</v>
      </c>
      <c r="K1177" s="3" t="s">
        <v>3806</v>
      </c>
      <c r="L1177" s="3" t="s">
        <v>3912</v>
      </c>
      <c r="M1177" s="3" t="s">
        <v>3916</v>
      </c>
      <c r="N1177" s="3" t="s">
        <v>3923</v>
      </c>
      <c r="O1177" s="5">
        <v>80</v>
      </c>
      <c r="P1177" s="17">
        <v>0.63235294818878174</v>
      </c>
      <c r="Q1177" s="5">
        <v>35</v>
      </c>
      <c r="R1177" s="17">
        <v>0.34375</v>
      </c>
      <c r="S1177" s="5">
        <v>80</v>
      </c>
      <c r="T1177" s="17">
        <v>0.52941179275512695</v>
      </c>
      <c r="U1177" s="5">
        <v>35</v>
      </c>
      <c r="V1177" s="17">
        <v>0.3125</v>
      </c>
      <c r="W1177" s="17"/>
      <c r="X1177" s="17"/>
      <c r="Y1177" s="17"/>
      <c r="Z1177" s="17">
        <v>0.95500000000000007</v>
      </c>
      <c r="AA1177" s="17"/>
      <c r="AB1177" s="17">
        <v>4.5000001788139343E-2</v>
      </c>
      <c r="AC1177" s="17"/>
      <c r="AD1177" s="17">
        <v>0.155</v>
      </c>
      <c r="AE1177" s="17">
        <v>0.28100000000000003</v>
      </c>
      <c r="AF1177" s="5">
        <v>0</v>
      </c>
      <c r="AG1177" s="31">
        <v>21291.849609375</v>
      </c>
      <c r="AH1177" s="31">
        <v>21585.14</v>
      </c>
    </row>
    <row r="1178" spans="1:34" x14ac:dyDescent="0.3">
      <c r="A1178" s="4">
        <v>130593000</v>
      </c>
      <c r="B1178" s="3" t="s">
        <v>55</v>
      </c>
      <c r="C1178" s="3" t="s">
        <v>699</v>
      </c>
      <c r="D1178" s="14">
        <v>93.930595397949219</v>
      </c>
      <c r="E1178" s="14">
        <v>93.604377746582031</v>
      </c>
      <c r="F1178" s="14">
        <v>91.949989318847656</v>
      </c>
      <c r="G1178" s="14">
        <v>91.599464416503906</v>
      </c>
      <c r="H1178" s="5">
        <v>88</v>
      </c>
      <c r="I1178" s="15">
        <v>5</v>
      </c>
      <c r="J1178" s="15">
        <v>8</v>
      </c>
      <c r="K1178" s="3" t="s">
        <v>3869</v>
      </c>
      <c r="L1178" s="3" t="s">
        <v>3912</v>
      </c>
      <c r="M1178" s="3" t="s">
        <v>3917</v>
      </c>
      <c r="N1178" s="3" t="s">
        <v>3921</v>
      </c>
      <c r="O1178" s="5">
        <v>211</v>
      </c>
      <c r="P1178" s="17">
        <v>0.5595238208770752</v>
      </c>
      <c r="Q1178" s="5">
        <v>126</v>
      </c>
      <c r="R1178" s="17">
        <v>0.48888888955116272</v>
      </c>
      <c r="S1178" s="5">
        <v>211</v>
      </c>
      <c r="T1178" s="17">
        <v>0.5595238208770752</v>
      </c>
      <c r="U1178" s="5">
        <v>126</v>
      </c>
      <c r="V1178" s="17">
        <v>0.42222222685813898</v>
      </c>
      <c r="W1178" s="17"/>
      <c r="X1178" s="17"/>
      <c r="Y1178" s="17"/>
      <c r="Z1178" s="17">
        <v>0.97699999999999998</v>
      </c>
      <c r="AA1178" s="17"/>
      <c r="AB1178" s="17">
        <v>2.300000004470348E-2</v>
      </c>
      <c r="AC1178" s="17"/>
      <c r="AD1178" s="17">
        <v>0.14799999999999999</v>
      </c>
      <c r="AE1178" s="17">
        <v>0.45800000000000002</v>
      </c>
      <c r="AF1178" s="5">
        <v>0</v>
      </c>
      <c r="AG1178" s="31">
        <v>11460.01953125</v>
      </c>
      <c r="AH1178" s="31">
        <v>11942</v>
      </c>
    </row>
    <row r="1179" spans="1:34" x14ac:dyDescent="0.3">
      <c r="A1179" s="4">
        <v>130594020</v>
      </c>
      <c r="B1179" s="3" t="s">
        <v>55</v>
      </c>
      <c r="C1179" s="3" t="s">
        <v>700</v>
      </c>
      <c r="D1179" s="14">
        <v>87.894493103027344</v>
      </c>
      <c r="E1179" s="14">
        <v>92.485580444335938</v>
      </c>
      <c r="F1179" s="14">
        <v>89.293128967285156</v>
      </c>
      <c r="G1179" s="14">
        <v>98.0340576171875</v>
      </c>
      <c r="H1179" s="5">
        <v>111</v>
      </c>
      <c r="I1179" s="15" t="s">
        <v>3981</v>
      </c>
      <c r="J1179" s="15">
        <v>4</v>
      </c>
      <c r="K1179" s="3" t="s">
        <v>3869</v>
      </c>
      <c r="L1179" s="3" t="s">
        <v>3912</v>
      </c>
      <c r="M1179" s="3" t="s">
        <v>3917</v>
      </c>
      <c r="N1179" s="3" t="s">
        <v>3921</v>
      </c>
      <c r="O1179" s="5">
        <v>30</v>
      </c>
      <c r="P1179" s="17">
        <v>0.44680851697921747</v>
      </c>
      <c r="Q1179" s="5">
        <v>13</v>
      </c>
      <c r="R1179" s="17">
        <v>0.29629629850387568</v>
      </c>
      <c r="S1179" s="5">
        <v>31</v>
      </c>
      <c r="T1179" s="17">
        <v>0.19148936867713931</v>
      </c>
      <c r="U1179" s="5">
        <v>14</v>
      </c>
      <c r="V1179" s="17">
        <v>0.1111111119389534</v>
      </c>
      <c r="W1179" s="17"/>
      <c r="X1179" s="17"/>
      <c r="Y1179" s="17"/>
      <c r="Z1179" s="17">
        <v>0.91900000000000004</v>
      </c>
      <c r="AA1179" s="17"/>
      <c r="AB1179" s="17">
        <v>8.1000000238418579E-2</v>
      </c>
      <c r="AC1179" s="17"/>
      <c r="AD1179" s="17">
        <v>0.19800000000000001</v>
      </c>
      <c r="AE1179" s="17">
        <v>0.5</v>
      </c>
      <c r="AF1179" s="5">
        <v>0</v>
      </c>
      <c r="AG1179" s="31">
        <v>14284.3896484375</v>
      </c>
      <c r="AH1179" s="31">
        <v>14843.88</v>
      </c>
    </row>
    <row r="1180" spans="1:34" x14ac:dyDescent="0.3">
      <c r="A1180" s="4">
        <v>121092050</v>
      </c>
      <c r="B1180" s="3" t="s">
        <v>49</v>
      </c>
      <c r="C1180" s="3" t="s">
        <v>687</v>
      </c>
      <c r="D1180" s="14">
        <v>90.670936584472656</v>
      </c>
      <c r="E1180" s="14">
        <v>91.783256530761719</v>
      </c>
      <c r="F1180" s="14">
        <v>87.015953063964844</v>
      </c>
      <c r="G1180" s="14">
        <v>88.774192810058594</v>
      </c>
      <c r="H1180" s="5">
        <v>795</v>
      </c>
      <c r="I1180" s="15">
        <v>7</v>
      </c>
      <c r="J1180" s="15">
        <v>8</v>
      </c>
      <c r="K1180" s="3" t="s">
        <v>3804</v>
      </c>
      <c r="L1180" s="3" t="s">
        <v>3910</v>
      </c>
      <c r="M1180" s="3" t="s">
        <v>3917</v>
      </c>
      <c r="N1180" s="3" t="s">
        <v>3923</v>
      </c>
      <c r="O1180" s="5">
        <v>1399</v>
      </c>
      <c r="P1180" s="17">
        <v>0.49100968241691589</v>
      </c>
      <c r="Q1180" s="5">
        <v>913</v>
      </c>
      <c r="R1180" s="17">
        <v>0.40178570151329041</v>
      </c>
      <c r="S1180" s="5">
        <v>1401</v>
      </c>
      <c r="T1180" s="17">
        <v>0.39531680941581732</v>
      </c>
      <c r="U1180" s="5">
        <v>914</v>
      </c>
      <c r="V1180" s="17">
        <v>0.32444444298744202</v>
      </c>
      <c r="W1180" s="17">
        <v>9.0999999999999998E-2</v>
      </c>
      <c r="X1180" s="17">
        <v>3.3000000000000002E-2</v>
      </c>
      <c r="Y1180" s="17"/>
      <c r="Z1180" s="17">
        <v>0.79900000000000004</v>
      </c>
      <c r="AA1180" s="17">
        <v>6.9000000000000006E-2</v>
      </c>
      <c r="AB1180" s="17">
        <v>8.999999612569809E-3</v>
      </c>
      <c r="AC1180" s="17"/>
      <c r="AD1180" s="17">
        <v>0.185</v>
      </c>
      <c r="AE1180" s="17">
        <v>0.56500000000000006</v>
      </c>
      <c r="AF1180" s="5">
        <v>0</v>
      </c>
      <c r="AG1180" s="31">
        <v>7460.169921875</v>
      </c>
      <c r="AH1180" s="31">
        <v>8977.11</v>
      </c>
    </row>
    <row r="1181" spans="1:34" x14ac:dyDescent="0.3">
      <c r="A1181" s="4">
        <v>121094040</v>
      </c>
      <c r="B1181" s="3" t="s">
        <v>49</v>
      </c>
      <c r="C1181" s="3" t="s">
        <v>688</v>
      </c>
      <c r="D1181" s="14">
        <v>78.793624877929688</v>
      </c>
      <c r="E1181" s="14">
        <v>77.147262573242188</v>
      </c>
      <c r="F1181" s="14">
        <v>83.91510009765625</v>
      </c>
      <c r="G1181" s="14">
        <v>84.208015441894531</v>
      </c>
      <c r="H1181" s="5">
        <v>1001</v>
      </c>
      <c r="I1181" s="15">
        <v>4</v>
      </c>
      <c r="J1181" s="15">
        <v>6</v>
      </c>
      <c r="K1181" s="3" t="s">
        <v>3804</v>
      </c>
      <c r="L1181" s="3" t="s">
        <v>3910</v>
      </c>
      <c r="M1181" s="3" t="s">
        <v>3917</v>
      </c>
      <c r="N1181" s="3" t="s">
        <v>3923</v>
      </c>
      <c r="O1181" s="5">
        <v>1676</v>
      </c>
      <c r="P1181" s="17">
        <v>0.40343347191810608</v>
      </c>
      <c r="Q1181" s="5">
        <v>1172</v>
      </c>
      <c r="R1181" s="17">
        <v>0.31441718339920038</v>
      </c>
      <c r="S1181" s="5">
        <v>1676</v>
      </c>
      <c r="T1181" s="17">
        <v>0.37231758236885071</v>
      </c>
      <c r="U1181" s="5">
        <v>1172</v>
      </c>
      <c r="V1181" s="17">
        <v>0.27453988790512079</v>
      </c>
      <c r="W1181" s="17">
        <v>0.11</v>
      </c>
      <c r="X1181" s="17">
        <v>2.1999999999999999E-2</v>
      </c>
      <c r="Y1181" s="17">
        <v>7.0000000000000001E-3</v>
      </c>
      <c r="Z1181" s="17">
        <v>0.78200000000000003</v>
      </c>
      <c r="AA1181" s="17">
        <v>7.8E-2</v>
      </c>
      <c r="AB1181" s="17">
        <v>1.0000000474974511E-3</v>
      </c>
      <c r="AC1181" s="17"/>
      <c r="AD1181" s="17">
        <v>0.20899999999999999</v>
      </c>
      <c r="AE1181" s="17">
        <v>0.65500000000000003</v>
      </c>
      <c r="AF1181" s="5">
        <v>0</v>
      </c>
      <c r="AG1181" s="31">
        <v>7366.6298828125</v>
      </c>
      <c r="AH1181" s="31">
        <v>9021.34</v>
      </c>
    </row>
    <row r="1182" spans="1:34" x14ac:dyDescent="0.3">
      <c r="A1182" s="4">
        <v>121094080</v>
      </c>
      <c r="B1182" s="3" t="s">
        <v>49</v>
      </c>
      <c r="C1182" s="3" t="s">
        <v>689</v>
      </c>
      <c r="D1182" s="14">
        <v>83.500999450683594</v>
      </c>
      <c r="E1182" s="14">
        <v>84.898193359375</v>
      </c>
      <c r="F1182" s="14">
        <v>84.651168823242188</v>
      </c>
      <c r="G1182" s="14">
        <v>86.832916259765625</v>
      </c>
      <c r="H1182" s="5">
        <v>337</v>
      </c>
      <c r="I1182" s="15">
        <v>1</v>
      </c>
      <c r="J1182" s="15">
        <v>6</v>
      </c>
      <c r="K1182" s="3" t="s">
        <v>3804</v>
      </c>
      <c r="L1182" s="3" t="s">
        <v>3910</v>
      </c>
      <c r="M1182" s="3" t="s">
        <v>3917</v>
      </c>
      <c r="N1182" s="3" t="s">
        <v>3923</v>
      </c>
      <c r="O1182" s="5">
        <v>131</v>
      </c>
      <c r="P1182" s="17">
        <v>0.56345176696777344</v>
      </c>
      <c r="Q1182" s="5">
        <v>131</v>
      </c>
      <c r="R1182" s="17">
        <v>0.56345176696777344</v>
      </c>
      <c r="S1182" s="5">
        <v>131</v>
      </c>
      <c r="T1182" s="17">
        <v>0.50253808498382568</v>
      </c>
      <c r="U1182" s="5">
        <v>131</v>
      </c>
      <c r="V1182" s="17">
        <v>0.50253808498382568</v>
      </c>
      <c r="W1182" s="17">
        <v>0.13400000000000001</v>
      </c>
      <c r="X1182" s="17">
        <v>2.1000000000000001E-2</v>
      </c>
      <c r="Y1182" s="17"/>
      <c r="Z1182" s="17">
        <v>0.74199999999999999</v>
      </c>
      <c r="AA1182" s="17">
        <v>9.8000000000000004E-2</v>
      </c>
      <c r="AB1182" s="17">
        <v>6.0000000521540642E-3</v>
      </c>
      <c r="AC1182" s="17"/>
      <c r="AD1182" s="17">
        <v>0.17799999999999999</v>
      </c>
      <c r="AE1182" s="17">
        <v>0.74459999999999993</v>
      </c>
      <c r="AF1182" s="5">
        <v>0</v>
      </c>
      <c r="AG1182" s="31">
        <v>7525.7998046875</v>
      </c>
      <c r="AH1182" s="31">
        <v>8523.5</v>
      </c>
    </row>
    <row r="1183" spans="1:34" x14ac:dyDescent="0.3">
      <c r="A1183" s="4">
        <v>720681050</v>
      </c>
      <c r="B1183" s="3" t="s">
        <v>342</v>
      </c>
      <c r="C1183" s="3" t="s">
        <v>1511</v>
      </c>
      <c r="D1183" s="14">
        <v>81.589988708496094</v>
      </c>
      <c r="E1183" s="14">
        <v>81.998207092285156</v>
      </c>
      <c r="F1183" s="14">
        <v>85.495628356933594</v>
      </c>
      <c r="G1183" s="14">
        <v>87.362800598144531</v>
      </c>
      <c r="H1183" s="5">
        <v>388</v>
      </c>
      <c r="I1183" s="15">
        <v>6</v>
      </c>
      <c r="J1183" s="15">
        <v>12</v>
      </c>
      <c r="K1183" s="3" t="s">
        <v>3887</v>
      </c>
      <c r="L1183" s="3" t="s">
        <v>3910</v>
      </c>
      <c r="M1183" s="3" t="s">
        <v>3917</v>
      </c>
      <c r="N1183" s="3" t="s">
        <v>3921</v>
      </c>
      <c r="O1183" s="5">
        <v>308</v>
      </c>
      <c r="P1183" s="17">
        <v>0.5</v>
      </c>
      <c r="Q1183" s="5">
        <v>209</v>
      </c>
      <c r="R1183" s="17">
        <v>0.42028984427452087</v>
      </c>
      <c r="S1183" s="5">
        <v>308</v>
      </c>
      <c r="T1183" s="17">
        <v>0.36554622650146479</v>
      </c>
      <c r="U1183" s="5">
        <v>209</v>
      </c>
      <c r="V1183" s="17">
        <v>0.30000001192092901</v>
      </c>
      <c r="W1183" s="17">
        <v>0.13400000000000001</v>
      </c>
      <c r="X1183" s="17">
        <v>1.7999999999999999E-2</v>
      </c>
      <c r="Y1183" s="17"/>
      <c r="Z1183" s="17">
        <v>0.77300000000000002</v>
      </c>
      <c r="AA1183" s="17">
        <v>7.2000000000000008E-2</v>
      </c>
      <c r="AB1183" s="17">
        <v>3.0000000260770321E-3</v>
      </c>
      <c r="AC1183" s="17"/>
      <c r="AD1183" s="17">
        <v>0.13100000000000001</v>
      </c>
      <c r="AE1183" s="17">
        <v>0.57899999999999996</v>
      </c>
      <c r="AF1183" s="5">
        <v>0</v>
      </c>
      <c r="AG1183" s="31">
        <v>7508.490234375</v>
      </c>
      <c r="AH1183" s="31">
        <v>9076.1299999999992</v>
      </c>
    </row>
    <row r="1184" spans="1:34" x14ac:dyDescent="0.3">
      <c r="A1184" s="4">
        <v>720684020</v>
      </c>
      <c r="B1184" s="3" t="s">
        <v>342</v>
      </c>
      <c r="C1184" s="3" t="s">
        <v>1512</v>
      </c>
      <c r="D1184" s="14">
        <v>78.346878051757813</v>
      </c>
      <c r="E1184" s="14">
        <v>79.804306030273438</v>
      </c>
      <c r="F1184" s="14">
        <v>84.811546325683594</v>
      </c>
      <c r="G1184" s="14">
        <v>85.72222900390625</v>
      </c>
      <c r="H1184" s="5">
        <v>289</v>
      </c>
      <c r="I1184" s="15" t="s">
        <v>3980</v>
      </c>
      <c r="J1184" s="15">
        <v>5</v>
      </c>
      <c r="K1184" s="3" t="s">
        <v>3887</v>
      </c>
      <c r="L1184" s="3" t="s">
        <v>3910</v>
      </c>
      <c r="M1184" s="3" t="s">
        <v>3917</v>
      </c>
      <c r="N1184" s="3" t="s">
        <v>3921</v>
      </c>
      <c r="O1184" s="5">
        <v>146</v>
      </c>
      <c r="P1184" s="17">
        <v>0.5223880410194397</v>
      </c>
      <c r="Q1184" s="5">
        <v>146</v>
      </c>
      <c r="R1184" s="17">
        <v>0.5223880410194397</v>
      </c>
      <c r="S1184" s="5">
        <v>146</v>
      </c>
      <c r="T1184" s="17">
        <v>0.54477614164352417</v>
      </c>
      <c r="U1184" s="5">
        <v>146</v>
      </c>
      <c r="V1184" s="17">
        <v>0.54477614164352417</v>
      </c>
      <c r="W1184" s="17">
        <v>0.19</v>
      </c>
      <c r="X1184" s="17">
        <v>2.8000000000000001E-2</v>
      </c>
      <c r="Y1184" s="17"/>
      <c r="Z1184" s="17">
        <v>0.69900000000000007</v>
      </c>
      <c r="AA1184" s="17">
        <v>8.3000000000000004E-2</v>
      </c>
      <c r="AB1184" s="17">
        <v>0</v>
      </c>
      <c r="AC1184" s="17"/>
      <c r="AD1184" s="17">
        <v>8.3000000000000004E-2</v>
      </c>
      <c r="AE1184" s="17">
        <v>0.5907</v>
      </c>
      <c r="AF1184" s="5">
        <v>0</v>
      </c>
      <c r="AG1184" s="31">
        <v>7021.85009765625</v>
      </c>
      <c r="AH1184" s="31">
        <v>8782.8700000000008</v>
      </c>
    </row>
    <row r="1185" spans="1:34" x14ac:dyDescent="0.3">
      <c r="A1185" s="4">
        <v>1100293000</v>
      </c>
      <c r="B1185" s="3" t="s">
        <v>520</v>
      </c>
      <c r="C1185" s="3" t="s">
        <v>2028</v>
      </c>
      <c r="D1185" s="14">
        <v>76.734046936035156</v>
      </c>
      <c r="E1185" s="14">
        <v>78.335853576660156</v>
      </c>
      <c r="F1185" s="14">
        <v>77.15673828125</v>
      </c>
      <c r="G1185" s="14">
        <v>78.905792236328125</v>
      </c>
      <c r="H1185" s="5">
        <v>362</v>
      </c>
      <c r="I1185" s="15">
        <v>7</v>
      </c>
      <c r="J1185" s="15">
        <v>8</v>
      </c>
      <c r="K1185" s="3" t="s">
        <v>163</v>
      </c>
      <c r="L1185" s="3" t="s">
        <v>3913</v>
      </c>
      <c r="M1185" s="3" t="s">
        <v>3917</v>
      </c>
      <c r="N1185" s="3" t="s">
        <v>3921</v>
      </c>
      <c r="O1185" s="5">
        <v>659</v>
      </c>
      <c r="P1185" s="17">
        <v>0.50598800182342529</v>
      </c>
      <c r="Q1185" s="5">
        <v>659</v>
      </c>
      <c r="R1185" s="17">
        <v>0.50598800182342529</v>
      </c>
      <c r="S1185" s="5">
        <v>657</v>
      </c>
      <c r="T1185" s="17">
        <v>0.41017964482307429</v>
      </c>
      <c r="U1185" s="5">
        <v>657</v>
      </c>
      <c r="V1185" s="17">
        <v>0.41017964482307429</v>
      </c>
      <c r="W1185" s="17"/>
      <c r="X1185" s="17"/>
      <c r="Y1185" s="17"/>
      <c r="Z1185" s="17">
        <v>0.95900000000000007</v>
      </c>
      <c r="AA1185" s="17">
        <v>2.1999999999999999E-2</v>
      </c>
      <c r="AB1185" s="17">
        <v>1.8999999389052391E-2</v>
      </c>
      <c r="AC1185" s="17"/>
      <c r="AD1185" s="17">
        <v>0.17100000000000001</v>
      </c>
      <c r="AE1185" s="17">
        <v>0.44080000000000003</v>
      </c>
      <c r="AF1185" s="5">
        <v>1</v>
      </c>
      <c r="AG1185" s="31">
        <v>8820.8896484375</v>
      </c>
      <c r="AH1185" s="31">
        <v>9417.92</v>
      </c>
    </row>
    <row r="1186" spans="1:34" x14ac:dyDescent="0.3">
      <c r="A1186" s="4">
        <v>1100294040</v>
      </c>
      <c r="B1186" s="3" t="s">
        <v>520</v>
      </c>
      <c r="C1186" s="3" t="s">
        <v>2029</v>
      </c>
      <c r="D1186" s="14">
        <v>99.44720458984375</v>
      </c>
      <c r="E1186" s="14">
        <v>101.2347793579102</v>
      </c>
      <c r="F1186" s="14">
        <v>90.200721740722656</v>
      </c>
      <c r="G1186" s="14">
        <v>95.263282775878906</v>
      </c>
      <c r="H1186" s="5">
        <v>404</v>
      </c>
      <c r="I1186" s="15">
        <v>4</v>
      </c>
      <c r="J1186" s="15">
        <v>6</v>
      </c>
      <c r="K1186" s="3" t="s">
        <v>163</v>
      </c>
      <c r="L1186" s="3" t="s">
        <v>3913</v>
      </c>
      <c r="M1186" s="3" t="s">
        <v>3917</v>
      </c>
      <c r="N1186" s="3" t="s">
        <v>3921</v>
      </c>
      <c r="O1186" s="5">
        <v>761</v>
      </c>
      <c r="P1186" s="17">
        <v>0.64456236362457275</v>
      </c>
      <c r="Q1186" s="5">
        <v>761</v>
      </c>
      <c r="R1186" s="17">
        <v>0.64456236362457275</v>
      </c>
      <c r="S1186" s="5">
        <v>764</v>
      </c>
      <c r="T1186" s="17">
        <v>0.50663131475448608</v>
      </c>
      <c r="U1186" s="5">
        <v>764</v>
      </c>
      <c r="V1186" s="17">
        <v>0.50663131475448608</v>
      </c>
      <c r="W1186" s="17"/>
      <c r="X1186" s="17"/>
      <c r="Y1186" s="17"/>
      <c r="Z1186" s="17">
        <v>0.97299999999999998</v>
      </c>
      <c r="AA1186" s="17">
        <v>1.4999999999999999E-2</v>
      </c>
      <c r="AB1186" s="17">
        <v>1.200000010430813E-2</v>
      </c>
      <c r="AC1186" s="17"/>
      <c r="AD1186" s="17">
        <v>0.22</v>
      </c>
      <c r="AE1186" s="17">
        <v>0.51070000000000004</v>
      </c>
      <c r="AF1186" s="5">
        <v>1</v>
      </c>
      <c r="AG1186" s="31">
        <v>8813.0498046875</v>
      </c>
      <c r="AH1186" s="31">
        <v>9968.58</v>
      </c>
    </row>
    <row r="1187" spans="1:34" x14ac:dyDescent="0.3">
      <c r="A1187" s="4">
        <v>270571050</v>
      </c>
      <c r="B1187" s="3" t="s">
        <v>118</v>
      </c>
      <c r="C1187" s="3" t="s">
        <v>901</v>
      </c>
      <c r="D1187" s="14">
        <v>76.238922119140625</v>
      </c>
      <c r="E1187" s="14">
        <v>74.633888244628906</v>
      </c>
      <c r="F1187" s="14">
        <v>92.9901123046875</v>
      </c>
      <c r="G1187" s="14">
        <v>86.302177429199219</v>
      </c>
      <c r="H1187" s="5">
        <v>81</v>
      </c>
      <c r="I1187" s="15">
        <v>7</v>
      </c>
      <c r="J1187" s="15">
        <v>12</v>
      </c>
      <c r="K1187" s="3" t="s">
        <v>3848</v>
      </c>
      <c r="L1187" s="3" t="s">
        <v>3909</v>
      </c>
      <c r="M1187" s="3" t="s">
        <v>3917</v>
      </c>
      <c r="N1187" s="3" t="s">
        <v>3923</v>
      </c>
      <c r="O1187" s="5">
        <v>55</v>
      </c>
      <c r="P1187" s="17">
        <v>0.24390244483947751</v>
      </c>
      <c r="Q1187" s="5">
        <v>27</v>
      </c>
      <c r="R1187" s="17">
        <v>0</v>
      </c>
      <c r="S1187" s="5">
        <v>56</v>
      </c>
      <c r="T1187" s="17">
        <v>0.2199999988079071</v>
      </c>
      <c r="U1187" s="5">
        <v>28</v>
      </c>
      <c r="V1187" s="17">
        <v>0</v>
      </c>
      <c r="W1187" s="17"/>
      <c r="X1187" s="17"/>
      <c r="Y1187" s="17"/>
      <c r="Z1187" s="17">
        <v>0.97499999999999998</v>
      </c>
      <c r="AA1187" s="17"/>
      <c r="AB1187" s="17">
        <v>2.500000037252903E-2</v>
      </c>
      <c r="AC1187" s="17"/>
      <c r="AD1187" s="17">
        <v>6.2E-2</v>
      </c>
      <c r="AE1187" s="17">
        <v>0.442</v>
      </c>
      <c r="AF1187" s="5">
        <v>0</v>
      </c>
      <c r="AG1187" s="31">
        <v>9302.1796875</v>
      </c>
      <c r="AH1187" s="31">
        <v>11835.09</v>
      </c>
    </row>
    <row r="1188" spans="1:34" x14ac:dyDescent="0.3">
      <c r="A1188" s="4">
        <v>270574020</v>
      </c>
      <c r="B1188" s="3" t="s">
        <v>118</v>
      </c>
      <c r="C1188" s="3" t="s">
        <v>902</v>
      </c>
      <c r="D1188" s="14">
        <v>89.196174621582031</v>
      </c>
      <c r="E1188" s="14">
        <v>89.041526794433594</v>
      </c>
      <c r="F1188" s="14">
        <v>97.332321166992188</v>
      </c>
      <c r="G1188" s="14">
        <v>97.138946533203125</v>
      </c>
      <c r="H1188" s="5">
        <v>67</v>
      </c>
      <c r="I1188" s="15" t="s">
        <v>3981</v>
      </c>
      <c r="J1188" s="15">
        <v>6</v>
      </c>
      <c r="K1188" s="3" t="s">
        <v>3848</v>
      </c>
      <c r="L1188" s="3" t="s">
        <v>3909</v>
      </c>
      <c r="M1188" s="3" t="s">
        <v>3917</v>
      </c>
      <c r="N1188" s="3" t="s">
        <v>3923</v>
      </c>
      <c r="O1188" s="5">
        <v>58</v>
      </c>
      <c r="P1188" s="17">
        <v>0.34210526943206793</v>
      </c>
      <c r="Q1188" s="5">
        <v>37</v>
      </c>
      <c r="R1188" s="17">
        <v>0</v>
      </c>
      <c r="S1188" s="5">
        <v>58</v>
      </c>
      <c r="T1188" s="17">
        <v>0.23684211075305939</v>
      </c>
      <c r="U1188" s="5">
        <v>37</v>
      </c>
      <c r="V1188" s="17">
        <v>0.25</v>
      </c>
      <c r="W1188" s="17"/>
      <c r="X1188" s="17"/>
      <c r="Y1188" s="17"/>
      <c r="Z1188" s="17">
        <v>0.97</v>
      </c>
      <c r="AA1188" s="17"/>
      <c r="AB1188" s="17">
        <v>2.999999932944775E-2</v>
      </c>
      <c r="AC1188" s="17"/>
      <c r="AD1188" s="17">
        <v>0.105</v>
      </c>
      <c r="AE1188" s="17">
        <v>0.5</v>
      </c>
      <c r="AF1188" s="5">
        <v>0</v>
      </c>
      <c r="AG1188" s="31">
        <v>9050.33984375</v>
      </c>
      <c r="AH1188" s="31">
        <v>12203.76</v>
      </c>
    </row>
    <row r="1189" spans="1:34" x14ac:dyDescent="0.3">
      <c r="A1189" s="4">
        <v>1159036915</v>
      </c>
      <c r="B1189" s="3" t="s">
        <v>537</v>
      </c>
      <c r="C1189" s="3" t="s">
        <v>537</v>
      </c>
      <c r="D1189" s="14">
        <v>89.734596252441406</v>
      </c>
      <c r="E1189" s="14">
        <v>90.464462280273438</v>
      </c>
      <c r="F1189" s="14">
        <v>84.25048828125</v>
      </c>
      <c r="G1189" s="14">
        <v>86.440521240234375</v>
      </c>
      <c r="H1189" s="5">
        <v>946</v>
      </c>
      <c r="I1189" s="15" t="s">
        <v>3980</v>
      </c>
      <c r="J1189" s="15">
        <v>8</v>
      </c>
      <c r="K1189" s="3" t="s">
        <v>535</v>
      </c>
      <c r="L1189" s="3" t="s">
        <v>3915</v>
      </c>
      <c r="M1189" s="3" t="s">
        <v>3919</v>
      </c>
      <c r="N1189" s="3" t="s">
        <v>3924</v>
      </c>
      <c r="O1189" s="5">
        <v>836</v>
      </c>
      <c r="P1189" s="17">
        <v>0.3132743239402771</v>
      </c>
      <c r="Q1189" s="5">
        <v>684</v>
      </c>
      <c r="R1189" s="17">
        <v>0.2351648360490799</v>
      </c>
      <c r="S1189" s="5">
        <v>837</v>
      </c>
      <c r="T1189" s="17">
        <v>0.18439716100692749</v>
      </c>
      <c r="U1189" s="5">
        <v>685</v>
      </c>
      <c r="V1189" s="17">
        <v>0.13436123728752139</v>
      </c>
      <c r="W1189" s="17">
        <v>0.26500000000000001</v>
      </c>
      <c r="X1189" s="17">
        <v>0.20499999999999999</v>
      </c>
      <c r="Y1189" s="17">
        <v>5.0999999999999997E-2</v>
      </c>
      <c r="Z1189" s="17">
        <v>0.41199999999999998</v>
      </c>
      <c r="AA1189" s="17">
        <v>6.4000000000000001E-2</v>
      </c>
      <c r="AB1189" s="17">
        <v>2.000000094994903E-3</v>
      </c>
      <c r="AC1189" s="17">
        <v>0.16700000000000001</v>
      </c>
      <c r="AD1189" s="17">
        <v>0.156</v>
      </c>
      <c r="AE1189" s="17">
        <v>0.52700000000000002</v>
      </c>
      <c r="AF1189" s="5">
        <v>0</v>
      </c>
      <c r="AG1189" s="31">
        <v>11293.4697265625</v>
      </c>
      <c r="AH1189" s="31">
        <v>11870.04</v>
      </c>
    </row>
    <row r="1190" spans="1:34" x14ac:dyDescent="0.3">
      <c r="A1190" s="4">
        <v>650981050</v>
      </c>
      <c r="B1190" s="3" t="s">
        <v>318</v>
      </c>
      <c r="C1190" s="3" t="s">
        <v>1469</v>
      </c>
      <c r="D1190" s="14">
        <v>87.16534423828125</v>
      </c>
      <c r="E1190" s="14">
        <v>87.493736267089844</v>
      </c>
      <c r="F1190" s="14">
        <v>79.076866149902344</v>
      </c>
      <c r="G1190" s="14">
        <v>80.492462158203125</v>
      </c>
      <c r="H1190" s="5">
        <v>173</v>
      </c>
      <c r="I1190" s="15">
        <v>7</v>
      </c>
      <c r="J1190" s="15">
        <v>12</v>
      </c>
      <c r="K1190" s="3" t="s">
        <v>3901</v>
      </c>
      <c r="L1190" s="3" t="s">
        <v>3912</v>
      </c>
      <c r="M1190" s="3" t="s">
        <v>3917</v>
      </c>
      <c r="N1190" s="3" t="s">
        <v>3921</v>
      </c>
      <c r="O1190" s="5">
        <v>113</v>
      </c>
      <c r="P1190" s="17">
        <v>0.42045453190803528</v>
      </c>
      <c r="Q1190" s="5">
        <v>57</v>
      </c>
      <c r="R1190" s="17">
        <v>0.31914892792701721</v>
      </c>
      <c r="S1190" s="5">
        <v>113</v>
      </c>
      <c r="T1190" s="17">
        <v>0.26229506731033331</v>
      </c>
      <c r="U1190" s="5">
        <v>57</v>
      </c>
      <c r="V1190" s="17">
        <v>0.22033898532390589</v>
      </c>
      <c r="W1190" s="17"/>
      <c r="X1190" s="17"/>
      <c r="Y1190" s="17"/>
      <c r="Z1190" s="17">
        <v>0.93600000000000005</v>
      </c>
      <c r="AA1190" s="17"/>
      <c r="AB1190" s="17">
        <v>6.4000003039836884E-2</v>
      </c>
      <c r="AC1190" s="17"/>
      <c r="AD1190" s="17">
        <v>0.156</v>
      </c>
      <c r="AE1190" s="17">
        <v>0.32900000000000001</v>
      </c>
      <c r="AF1190" s="5">
        <v>0</v>
      </c>
      <c r="AG1190" s="31">
        <v>12792.7001953125</v>
      </c>
      <c r="AH1190" s="31">
        <v>13555.5</v>
      </c>
    </row>
    <row r="1191" spans="1:34" x14ac:dyDescent="0.3">
      <c r="A1191" s="4">
        <v>650984020</v>
      </c>
      <c r="B1191" s="3" t="s">
        <v>318</v>
      </c>
      <c r="C1191" s="3" t="s">
        <v>1470</v>
      </c>
      <c r="D1191" s="14">
        <v>83.409172058105469</v>
      </c>
      <c r="E1191" s="14">
        <v>79.646240234375</v>
      </c>
      <c r="F1191" s="14">
        <v>93.752647399902344</v>
      </c>
      <c r="G1191" s="14">
        <v>92.226104736328125</v>
      </c>
      <c r="H1191" s="5">
        <v>154</v>
      </c>
      <c r="I1191" s="15" t="s">
        <v>3980</v>
      </c>
      <c r="J1191" s="15">
        <v>6</v>
      </c>
      <c r="K1191" s="3" t="s">
        <v>3901</v>
      </c>
      <c r="L1191" s="3" t="s">
        <v>3912</v>
      </c>
      <c r="M1191" s="3" t="s">
        <v>3917</v>
      </c>
      <c r="N1191" s="3" t="s">
        <v>3921</v>
      </c>
      <c r="O1191" s="5">
        <v>132</v>
      </c>
      <c r="P1191" s="17">
        <v>0.5157894492149353</v>
      </c>
      <c r="Q1191" s="5">
        <v>60</v>
      </c>
      <c r="R1191" s="17">
        <v>0.44680851697921747</v>
      </c>
      <c r="S1191" s="5">
        <v>132</v>
      </c>
      <c r="T1191" s="17">
        <v>0.5894736647605896</v>
      </c>
      <c r="U1191" s="5">
        <v>60</v>
      </c>
      <c r="V1191" s="17">
        <v>0.53191488981246948</v>
      </c>
      <c r="W1191" s="17"/>
      <c r="X1191" s="17">
        <v>5.1999999999999998E-2</v>
      </c>
      <c r="Y1191" s="17"/>
      <c r="Z1191" s="17">
        <v>0.94800000000000006</v>
      </c>
      <c r="AA1191" s="17"/>
      <c r="AB1191" s="17">
        <v>0</v>
      </c>
      <c r="AC1191" s="17"/>
      <c r="AD1191" s="17">
        <v>0.123</v>
      </c>
      <c r="AE1191" s="17">
        <v>0.37</v>
      </c>
      <c r="AF1191" s="5">
        <v>0</v>
      </c>
      <c r="AG1191" s="31">
        <v>12325.2197265625</v>
      </c>
      <c r="AH1191" s="31">
        <v>13357.31</v>
      </c>
    </row>
    <row r="1192" spans="1:34" x14ac:dyDescent="0.3">
      <c r="A1192" s="4">
        <v>51241050</v>
      </c>
      <c r="B1192" s="3" t="s">
        <v>18</v>
      </c>
      <c r="C1192" s="3" t="s">
        <v>583</v>
      </c>
      <c r="D1192" s="14">
        <v>81.566139221191406</v>
      </c>
      <c r="E1192" s="14">
        <v>85.55517578125</v>
      </c>
      <c r="F1192" s="14">
        <v>75.783134460449219</v>
      </c>
      <c r="G1192" s="14">
        <v>78.497756958007813</v>
      </c>
      <c r="H1192" s="5">
        <v>289</v>
      </c>
      <c r="I1192" s="15">
        <v>7</v>
      </c>
      <c r="J1192" s="15">
        <v>12</v>
      </c>
      <c r="K1192" s="3" t="s">
        <v>3837</v>
      </c>
      <c r="L1192" s="3" t="s">
        <v>3907</v>
      </c>
      <c r="M1192" s="3" t="s">
        <v>3917</v>
      </c>
      <c r="N1192" s="3" t="s">
        <v>3923</v>
      </c>
      <c r="O1192" s="5">
        <v>186</v>
      </c>
      <c r="P1192" s="17">
        <v>0.32278481125831598</v>
      </c>
      <c r="Q1192" s="5">
        <v>121</v>
      </c>
      <c r="R1192" s="17">
        <v>0.27619048953056341</v>
      </c>
      <c r="S1192" s="5">
        <v>185</v>
      </c>
      <c r="T1192" s="17">
        <v>0.1044776141643524</v>
      </c>
      <c r="U1192" s="5">
        <v>121</v>
      </c>
      <c r="V1192" s="17">
        <v>0.10227272659540181</v>
      </c>
      <c r="W1192" s="17"/>
      <c r="X1192" s="17">
        <v>0.29399999999999998</v>
      </c>
      <c r="Y1192" s="17">
        <v>3.7999999999999999E-2</v>
      </c>
      <c r="Z1192" s="17">
        <v>0.65700000000000003</v>
      </c>
      <c r="AA1192" s="17"/>
      <c r="AB1192" s="17">
        <v>9.9999997764825821E-3</v>
      </c>
      <c r="AC1192" s="17">
        <v>0.125</v>
      </c>
      <c r="AD1192" s="17">
        <v>0.1</v>
      </c>
      <c r="AE1192" s="17">
        <v>0.49099999999999999</v>
      </c>
      <c r="AF1192" s="5">
        <v>0</v>
      </c>
      <c r="AG1192" s="31">
        <v>9003.7197265625</v>
      </c>
      <c r="AH1192" s="31">
        <v>9560.68</v>
      </c>
    </row>
    <row r="1193" spans="1:34" x14ac:dyDescent="0.3">
      <c r="A1193" s="4">
        <v>51244020</v>
      </c>
      <c r="B1193" s="3" t="s">
        <v>18</v>
      </c>
      <c r="C1193" s="3" t="s">
        <v>584</v>
      </c>
      <c r="D1193" s="14">
        <v>86.745155334472656</v>
      </c>
      <c r="E1193" s="14">
        <v>87.883140563964844</v>
      </c>
      <c r="F1193" s="14">
        <v>84.88348388671875</v>
      </c>
      <c r="G1193" s="14">
        <v>86.575103759765625</v>
      </c>
      <c r="H1193" s="5">
        <v>315</v>
      </c>
      <c r="I1193" s="15" t="s">
        <v>3981</v>
      </c>
      <c r="J1193" s="15">
        <v>6</v>
      </c>
      <c r="K1193" s="3" t="s">
        <v>3837</v>
      </c>
      <c r="L1193" s="3" t="s">
        <v>3907</v>
      </c>
      <c r="M1193" s="3" t="s">
        <v>3917</v>
      </c>
      <c r="N1193" s="3" t="s">
        <v>3923</v>
      </c>
      <c r="O1193" s="5">
        <v>226</v>
      </c>
      <c r="P1193" s="17">
        <v>0.35151514410972601</v>
      </c>
      <c r="Q1193" s="5">
        <v>177</v>
      </c>
      <c r="R1193" s="17">
        <v>0.26086956262588501</v>
      </c>
      <c r="S1193" s="5">
        <v>225</v>
      </c>
      <c r="T1193" s="17">
        <v>0.2012195140123367</v>
      </c>
      <c r="U1193" s="5">
        <v>176</v>
      </c>
      <c r="V1193" s="17">
        <v>0.1228070184588432</v>
      </c>
      <c r="W1193" s="17"/>
      <c r="X1193" s="17">
        <v>0.34899999999999998</v>
      </c>
      <c r="Y1193" s="17">
        <v>4.3999999999999997E-2</v>
      </c>
      <c r="Z1193" s="17">
        <v>0.6</v>
      </c>
      <c r="AA1193" s="17"/>
      <c r="AB1193" s="17">
        <v>6.0000000521540642E-3</v>
      </c>
      <c r="AC1193" s="17">
        <v>0.30499999999999999</v>
      </c>
      <c r="AD1193" s="17">
        <v>0.187</v>
      </c>
      <c r="AE1193" s="17">
        <v>0.58899999999999997</v>
      </c>
      <c r="AF1193" s="5">
        <v>0</v>
      </c>
      <c r="AG1193" s="31">
        <v>8019.0400390625</v>
      </c>
      <c r="AH1193" s="31">
        <v>9002.42</v>
      </c>
    </row>
    <row r="1194" spans="1:34" x14ac:dyDescent="0.3">
      <c r="A1194" s="4">
        <v>861003000</v>
      </c>
      <c r="B1194" s="3" t="s">
        <v>408</v>
      </c>
      <c r="C1194" s="3" t="s">
        <v>1654</v>
      </c>
      <c r="D1194" s="14">
        <v>87.687370300292969</v>
      </c>
      <c r="E1194" s="14">
        <v>90.356491088867188</v>
      </c>
      <c r="F1194" s="14">
        <v>96.382476806640625</v>
      </c>
      <c r="G1194" s="14">
        <v>94.823509216308594</v>
      </c>
      <c r="H1194" s="5">
        <v>142</v>
      </c>
      <c r="I1194" s="15">
        <v>6</v>
      </c>
      <c r="J1194" s="15">
        <v>8</v>
      </c>
      <c r="K1194" s="3" t="s">
        <v>3876</v>
      </c>
      <c r="L1194" s="3" t="s">
        <v>3911</v>
      </c>
      <c r="M1194" s="3" t="s">
        <v>3916</v>
      </c>
      <c r="N1194" s="3" t="s">
        <v>3921</v>
      </c>
      <c r="O1194" s="5">
        <v>258</v>
      </c>
      <c r="P1194" s="17">
        <v>0.41481480002403259</v>
      </c>
      <c r="Q1194" s="5">
        <v>115</v>
      </c>
      <c r="R1194" s="17">
        <v>0.31147539615631098</v>
      </c>
      <c r="S1194" s="5">
        <v>258</v>
      </c>
      <c r="T1194" s="17">
        <v>0.4296296238899231</v>
      </c>
      <c r="U1194" s="5">
        <v>115</v>
      </c>
      <c r="V1194" s="17">
        <v>0.24590164422988889</v>
      </c>
      <c r="W1194" s="17"/>
      <c r="X1194" s="17"/>
      <c r="Y1194" s="17"/>
      <c r="Z1194" s="17">
        <v>0.94400000000000006</v>
      </c>
      <c r="AA1194" s="17"/>
      <c r="AB1194" s="17">
        <v>5.6000001728534698E-2</v>
      </c>
      <c r="AC1194" s="17"/>
      <c r="AD1194" s="17">
        <v>0.127</v>
      </c>
      <c r="AE1194" s="17">
        <v>0.371</v>
      </c>
      <c r="AF1194" s="5">
        <v>0</v>
      </c>
      <c r="AG1194" s="31">
        <v>8294.8896484375</v>
      </c>
      <c r="AH1194" s="31">
        <v>8874.82</v>
      </c>
    </row>
    <row r="1195" spans="1:34" x14ac:dyDescent="0.3">
      <c r="A1195" s="4">
        <v>861004040</v>
      </c>
      <c r="B1195" s="3" t="s">
        <v>408</v>
      </c>
      <c r="C1195" s="3" t="s">
        <v>1655</v>
      </c>
      <c r="D1195" s="14">
        <v>83.159652709960938</v>
      </c>
      <c r="E1195" s="14">
        <v>85.956710815429688</v>
      </c>
      <c r="F1195" s="14">
        <v>86.984893798828125</v>
      </c>
      <c r="G1195" s="14">
        <v>86.347091674804688</v>
      </c>
      <c r="H1195" s="5">
        <v>272</v>
      </c>
      <c r="I1195" s="15" t="s">
        <v>3980</v>
      </c>
      <c r="J1195" s="15">
        <v>5</v>
      </c>
      <c r="K1195" s="3" t="s">
        <v>3876</v>
      </c>
      <c r="L1195" s="3" t="s">
        <v>3911</v>
      </c>
      <c r="M1195" s="3" t="s">
        <v>3916</v>
      </c>
      <c r="N1195" s="3" t="s">
        <v>3921</v>
      </c>
      <c r="O1195" s="5">
        <v>137</v>
      </c>
      <c r="P1195" s="17">
        <v>0.5158730149269104</v>
      </c>
      <c r="Q1195" s="5">
        <v>67</v>
      </c>
      <c r="R1195" s="17">
        <v>0.40000000596046448</v>
      </c>
      <c r="S1195" s="5">
        <v>137</v>
      </c>
      <c r="T1195" s="17">
        <v>0.4047619104385376</v>
      </c>
      <c r="U1195" s="5">
        <v>67</v>
      </c>
      <c r="V1195" s="17">
        <v>0.31666666269302368</v>
      </c>
      <c r="W1195" s="17"/>
      <c r="X1195" s="17">
        <v>2.9000000000000001E-2</v>
      </c>
      <c r="Y1195" s="17"/>
      <c r="Z1195" s="17">
        <v>0.96</v>
      </c>
      <c r="AA1195" s="17"/>
      <c r="AB1195" s="17">
        <v>1.099999994039536E-2</v>
      </c>
      <c r="AC1195" s="17">
        <v>1.7999999999999999E-2</v>
      </c>
      <c r="AD1195" s="17">
        <v>0.13200000000000001</v>
      </c>
      <c r="AE1195" s="17">
        <v>0.434</v>
      </c>
      <c r="AF1195" s="5">
        <v>0</v>
      </c>
      <c r="AG1195" s="31">
        <v>9301.150390625</v>
      </c>
      <c r="AH1195" s="31">
        <v>10524.18</v>
      </c>
    </row>
    <row r="1196" spans="1:34" x14ac:dyDescent="0.3">
      <c r="A1196" s="4">
        <v>1031302050</v>
      </c>
      <c r="B1196" s="3" t="s">
        <v>487</v>
      </c>
      <c r="C1196" s="3" t="s">
        <v>1968</v>
      </c>
      <c r="D1196" s="14">
        <v>91.980461120605469</v>
      </c>
      <c r="E1196" s="14">
        <v>92.761177062988281</v>
      </c>
      <c r="F1196" s="14">
        <v>89.724411010742188</v>
      </c>
      <c r="G1196" s="14">
        <v>88.390396118164063</v>
      </c>
      <c r="H1196" s="5">
        <v>176</v>
      </c>
      <c r="I1196" s="15">
        <v>6</v>
      </c>
      <c r="J1196" s="15">
        <v>8</v>
      </c>
      <c r="K1196" s="3" t="s">
        <v>3807</v>
      </c>
      <c r="L1196" s="3" t="s">
        <v>3910</v>
      </c>
      <c r="M1196" s="3" t="s">
        <v>3916</v>
      </c>
      <c r="N1196" s="3" t="s">
        <v>3921</v>
      </c>
      <c r="O1196" s="5">
        <v>320</v>
      </c>
      <c r="P1196" s="17">
        <v>0.50625002384185791</v>
      </c>
      <c r="Q1196" s="5">
        <v>194</v>
      </c>
      <c r="R1196" s="17">
        <v>0.52747255563735962</v>
      </c>
      <c r="S1196" s="5">
        <v>320</v>
      </c>
      <c r="T1196" s="17">
        <v>0.35624998807907099</v>
      </c>
      <c r="U1196" s="5">
        <v>194</v>
      </c>
      <c r="V1196" s="17">
        <v>0.28571429848670959</v>
      </c>
      <c r="W1196" s="17"/>
      <c r="X1196" s="17"/>
      <c r="Y1196" s="17"/>
      <c r="Z1196" s="17">
        <v>0.95500000000000007</v>
      </c>
      <c r="AA1196" s="17"/>
      <c r="AB1196" s="17">
        <v>4.5000001788139343E-2</v>
      </c>
      <c r="AC1196" s="17"/>
      <c r="AD1196" s="17">
        <v>0.153</v>
      </c>
      <c r="AE1196" s="17">
        <v>0.54500000000000004</v>
      </c>
      <c r="AF1196" s="5">
        <v>0</v>
      </c>
      <c r="AG1196" s="31">
        <v>8194.7197265625</v>
      </c>
      <c r="AH1196" s="31">
        <v>9181.27</v>
      </c>
    </row>
    <row r="1197" spans="1:34" x14ac:dyDescent="0.3">
      <c r="A1197" s="4">
        <v>1031304020</v>
      </c>
      <c r="B1197" s="3" t="s">
        <v>487</v>
      </c>
      <c r="C1197" s="3" t="s">
        <v>1969</v>
      </c>
      <c r="D1197" s="14">
        <v>81.457115173339844</v>
      </c>
      <c r="E1197" s="14">
        <v>84.10650634765625</v>
      </c>
      <c r="F1197" s="14">
        <v>82.967880249023438</v>
      </c>
      <c r="G1197" s="14">
        <v>83.644737243652344</v>
      </c>
      <c r="H1197" s="5">
        <v>328</v>
      </c>
      <c r="I1197" s="15" t="s">
        <v>3980</v>
      </c>
      <c r="J1197" s="15">
        <v>5</v>
      </c>
      <c r="K1197" s="3" t="s">
        <v>3807</v>
      </c>
      <c r="L1197" s="3" t="s">
        <v>3910</v>
      </c>
      <c r="M1197" s="3" t="s">
        <v>3916</v>
      </c>
      <c r="N1197" s="3" t="s">
        <v>3921</v>
      </c>
      <c r="O1197" s="5">
        <v>154</v>
      </c>
      <c r="P1197" s="17">
        <v>0.45394736528396612</v>
      </c>
      <c r="Q1197" s="5">
        <v>92</v>
      </c>
      <c r="R1197" s="17">
        <v>0.33707866072654719</v>
      </c>
      <c r="S1197" s="5">
        <v>153</v>
      </c>
      <c r="T1197" s="17">
        <v>0.4934210479259491</v>
      </c>
      <c r="U1197" s="5">
        <v>92</v>
      </c>
      <c r="V1197" s="17">
        <v>0.43820226192474371</v>
      </c>
      <c r="W1197" s="17"/>
      <c r="X1197" s="17"/>
      <c r="Y1197" s="17"/>
      <c r="Z1197" s="17">
        <v>0.97299999999999998</v>
      </c>
      <c r="AA1197" s="17">
        <v>1.7999999999999999E-2</v>
      </c>
      <c r="AB1197" s="17">
        <v>8.999999612569809E-3</v>
      </c>
      <c r="AC1197" s="17"/>
      <c r="AD1197" s="17">
        <v>0.159</v>
      </c>
      <c r="AE1197" s="17">
        <v>0.60699999999999998</v>
      </c>
      <c r="AF1197" s="5">
        <v>0</v>
      </c>
      <c r="AG1197" s="31">
        <v>8328.7802734375</v>
      </c>
      <c r="AH1197" s="31">
        <v>9329.2999999999993</v>
      </c>
    </row>
    <row r="1198" spans="1:34" x14ac:dyDescent="0.3">
      <c r="A1198" s="4">
        <v>870832050</v>
      </c>
      <c r="B1198" s="3" t="s">
        <v>409</v>
      </c>
      <c r="C1198" s="3" t="s">
        <v>1656</v>
      </c>
      <c r="D1198" s="14">
        <v>81.048072814941406</v>
      </c>
      <c r="E1198" s="14">
        <v>78.944831848144531</v>
      </c>
      <c r="F1198" s="14">
        <v>81.239669799804688</v>
      </c>
      <c r="G1198" s="14">
        <v>80.334449768066406</v>
      </c>
      <c r="H1198" s="5">
        <v>188</v>
      </c>
      <c r="I1198" s="15">
        <v>6</v>
      </c>
      <c r="J1198" s="15">
        <v>8</v>
      </c>
      <c r="K1198" s="3" t="s">
        <v>3903</v>
      </c>
      <c r="L1198" s="3" t="s">
        <v>3911</v>
      </c>
      <c r="M1198" s="3" t="s">
        <v>3917</v>
      </c>
      <c r="N1198" s="3" t="s">
        <v>3921</v>
      </c>
      <c r="O1198" s="5">
        <v>362</v>
      </c>
      <c r="P1198" s="17">
        <v>0.40109890699386602</v>
      </c>
      <c r="Q1198" s="5">
        <v>175</v>
      </c>
      <c r="R1198" s="17">
        <v>0.25555557012557978</v>
      </c>
      <c r="S1198" s="5">
        <v>362</v>
      </c>
      <c r="T1198" s="17">
        <v>0.32967033982276922</v>
      </c>
      <c r="U1198" s="5">
        <v>175</v>
      </c>
      <c r="V1198" s="17">
        <v>0.17777778208255771</v>
      </c>
      <c r="W1198" s="17">
        <v>4.2999999999999997E-2</v>
      </c>
      <c r="X1198" s="17">
        <v>3.2000000000000001E-2</v>
      </c>
      <c r="Y1198" s="17"/>
      <c r="Z1198" s="17">
        <v>0.92</v>
      </c>
      <c r="AA1198" s="17"/>
      <c r="AB1198" s="17">
        <v>4.999999888241291E-3</v>
      </c>
      <c r="AC1198" s="17"/>
      <c r="AD1198" s="17">
        <v>0.16</v>
      </c>
      <c r="AE1198" s="17">
        <v>0.38700000000000001</v>
      </c>
      <c r="AF1198" s="5">
        <v>0</v>
      </c>
      <c r="AG1198" s="31">
        <v>8067.7998046875</v>
      </c>
      <c r="AH1198" s="31">
        <v>8988.16</v>
      </c>
    </row>
    <row r="1199" spans="1:34" x14ac:dyDescent="0.3">
      <c r="A1199" s="4">
        <v>870834040</v>
      </c>
      <c r="B1199" s="3" t="s">
        <v>409</v>
      </c>
      <c r="C1199" s="3" t="s">
        <v>1657</v>
      </c>
      <c r="D1199" s="14">
        <v>82.621101379394531</v>
      </c>
      <c r="E1199" s="14">
        <v>82.475059509277344</v>
      </c>
      <c r="F1199" s="14">
        <v>81.531913757324219</v>
      </c>
      <c r="G1199" s="14">
        <v>82.4398193359375</v>
      </c>
      <c r="H1199" s="5">
        <v>301</v>
      </c>
      <c r="I1199" s="15" t="s">
        <v>3980</v>
      </c>
      <c r="J1199" s="15">
        <v>5</v>
      </c>
      <c r="K1199" s="3" t="s">
        <v>3903</v>
      </c>
      <c r="L1199" s="3" t="s">
        <v>3911</v>
      </c>
      <c r="M1199" s="3" t="s">
        <v>3917</v>
      </c>
      <c r="N1199" s="3" t="s">
        <v>3921</v>
      </c>
      <c r="O1199" s="5">
        <v>178</v>
      </c>
      <c r="P1199" s="17">
        <v>0.49390244483947748</v>
      </c>
      <c r="Q1199" s="5">
        <v>90</v>
      </c>
      <c r="R1199" s="17">
        <v>0.37333333492279053</v>
      </c>
      <c r="S1199" s="5">
        <v>178</v>
      </c>
      <c r="T1199" s="17">
        <v>0.35975611209869379</v>
      </c>
      <c r="U1199" s="5">
        <v>90</v>
      </c>
      <c r="V1199" s="17">
        <v>0.26666668057441711</v>
      </c>
      <c r="W1199" s="17"/>
      <c r="X1199" s="17">
        <v>2.7E-2</v>
      </c>
      <c r="Y1199" s="17"/>
      <c r="Z1199" s="17">
        <v>0.96699999999999997</v>
      </c>
      <c r="AA1199" s="17"/>
      <c r="AB1199" s="17">
        <v>7.0000002160668373E-3</v>
      </c>
      <c r="AC1199" s="17"/>
      <c r="AD1199" s="17">
        <v>0.123</v>
      </c>
      <c r="AE1199" s="17">
        <v>0.42699999999999999</v>
      </c>
      <c r="AF1199" s="5">
        <v>0</v>
      </c>
      <c r="AG1199" s="31">
        <v>8930</v>
      </c>
      <c r="AH1199" s="31">
        <v>9984.83</v>
      </c>
    </row>
    <row r="1200" spans="1:34" x14ac:dyDescent="0.3">
      <c r="A1200" s="4">
        <v>1071584020</v>
      </c>
      <c r="B1200" s="3" t="s">
        <v>512</v>
      </c>
      <c r="C1200" s="3" t="s">
        <v>2014</v>
      </c>
      <c r="D1200" s="14">
        <v>83.120025634765625</v>
      </c>
      <c r="E1200" s="14">
        <v>83.505767822265625</v>
      </c>
      <c r="F1200" s="14">
        <v>94.281448364257813</v>
      </c>
      <c r="G1200" s="14">
        <v>94.208908081054688</v>
      </c>
      <c r="H1200" s="5">
        <v>125</v>
      </c>
      <c r="I1200" s="15" t="s">
        <v>3980</v>
      </c>
      <c r="J1200" s="15">
        <v>8</v>
      </c>
      <c r="K1200" s="3" t="s">
        <v>3822</v>
      </c>
      <c r="L1200" s="3" t="s">
        <v>3913</v>
      </c>
      <c r="M1200" s="3" t="s">
        <v>3916</v>
      </c>
      <c r="N1200" s="3" t="s">
        <v>3921</v>
      </c>
      <c r="O1200" s="5">
        <v>116</v>
      </c>
      <c r="P1200" s="17">
        <v>0.36585366725921631</v>
      </c>
      <c r="Q1200" s="5">
        <v>93</v>
      </c>
      <c r="R1200" s="17">
        <v>0.28787878155708307</v>
      </c>
      <c r="S1200" s="5">
        <v>116</v>
      </c>
      <c r="T1200" s="17">
        <v>0.47560974955558782</v>
      </c>
      <c r="U1200" s="5">
        <v>93</v>
      </c>
      <c r="V1200" s="17">
        <v>0.42424243688583368</v>
      </c>
      <c r="W1200" s="17"/>
      <c r="X1200" s="17"/>
      <c r="Y1200" s="17"/>
      <c r="Z1200" s="17">
        <v>0.96</v>
      </c>
      <c r="AA1200" s="17"/>
      <c r="AB1200" s="17">
        <v>3.9999999105930328E-2</v>
      </c>
      <c r="AC1200" s="17"/>
      <c r="AD1200" s="17">
        <v>0.28799999999999998</v>
      </c>
      <c r="AE1200" s="17">
        <v>0.83200000000000007</v>
      </c>
      <c r="AF1200" s="5">
        <v>0</v>
      </c>
      <c r="AG1200" s="31">
        <v>6969.52001953125</v>
      </c>
      <c r="AH1200" s="31">
        <v>10389.200000000001</v>
      </c>
    </row>
    <row r="1201" spans="1:34" x14ac:dyDescent="0.3">
      <c r="A1201" s="4">
        <v>191423000</v>
      </c>
      <c r="B1201" s="3" t="s">
        <v>81</v>
      </c>
      <c r="C1201" s="3" t="s">
        <v>760</v>
      </c>
      <c r="D1201" s="14">
        <v>84.357658386230469</v>
      </c>
      <c r="E1201" s="14">
        <v>83.607658386230469</v>
      </c>
      <c r="F1201" s="14">
        <v>82.448112487792969</v>
      </c>
      <c r="G1201" s="14">
        <v>83.120491027832031</v>
      </c>
      <c r="H1201" s="5">
        <v>659</v>
      </c>
      <c r="I1201" s="15">
        <v>6</v>
      </c>
      <c r="J1201" s="15">
        <v>8</v>
      </c>
      <c r="K1201" s="3" t="s">
        <v>3878</v>
      </c>
      <c r="L1201" s="3" t="s">
        <v>3914</v>
      </c>
      <c r="M1201" s="3" t="s">
        <v>3919</v>
      </c>
      <c r="N1201" s="3" t="s">
        <v>3923</v>
      </c>
      <c r="O1201" s="5">
        <v>1509</v>
      </c>
      <c r="P1201" s="17">
        <v>0.51681959629058838</v>
      </c>
      <c r="Q1201" s="5">
        <v>581</v>
      </c>
      <c r="R1201" s="17">
        <v>0.30263158679008478</v>
      </c>
      <c r="S1201" s="5">
        <v>1508</v>
      </c>
      <c r="T1201" s="17">
        <v>0.38685014843940729</v>
      </c>
      <c r="U1201" s="5">
        <v>581</v>
      </c>
      <c r="V1201" s="17">
        <v>0.1834061145782471</v>
      </c>
      <c r="W1201" s="17">
        <v>0.126</v>
      </c>
      <c r="X1201" s="17">
        <v>8.2000000000000003E-2</v>
      </c>
      <c r="Y1201" s="17">
        <v>9.0000000000000011E-3</v>
      </c>
      <c r="Z1201" s="17">
        <v>0.70000000000000007</v>
      </c>
      <c r="AA1201" s="17">
        <v>0.08</v>
      </c>
      <c r="AB1201" s="17">
        <v>3.0000000260770321E-3</v>
      </c>
      <c r="AC1201" s="17">
        <v>9.0000000000000011E-3</v>
      </c>
      <c r="AD1201" s="17">
        <v>0.09</v>
      </c>
      <c r="AE1201" s="17">
        <v>0.28100000000000003</v>
      </c>
      <c r="AF1201" s="5">
        <v>0</v>
      </c>
      <c r="AG1201" s="31">
        <v>10816.7197265625</v>
      </c>
      <c r="AH1201" s="31">
        <v>11444.17</v>
      </c>
    </row>
    <row r="1202" spans="1:34" x14ac:dyDescent="0.3">
      <c r="A1202" s="4">
        <v>191423010</v>
      </c>
      <c r="B1202" s="3" t="s">
        <v>81</v>
      </c>
      <c r="C1202" s="3" t="s">
        <v>761</v>
      </c>
      <c r="D1202" s="14">
        <v>84.556755065917969</v>
      </c>
      <c r="E1202" s="14">
        <v>83.9512939453125</v>
      </c>
      <c r="F1202" s="14">
        <v>82.143905639648438</v>
      </c>
      <c r="G1202" s="14">
        <v>83.143241882324219</v>
      </c>
      <c r="H1202" s="5">
        <v>904</v>
      </c>
      <c r="I1202" s="15">
        <v>6</v>
      </c>
      <c r="J1202" s="15">
        <v>8</v>
      </c>
      <c r="K1202" s="3" t="s">
        <v>3878</v>
      </c>
      <c r="L1202" s="3" t="s">
        <v>3914</v>
      </c>
      <c r="M1202" s="3" t="s">
        <v>3919</v>
      </c>
      <c r="N1202" s="3" t="s">
        <v>3923</v>
      </c>
      <c r="O1202" s="5">
        <v>1377</v>
      </c>
      <c r="P1202" s="17">
        <v>0.4829123318195343</v>
      </c>
      <c r="Q1202" s="5">
        <v>540</v>
      </c>
      <c r="R1202" s="17">
        <v>0.35398229956626892</v>
      </c>
      <c r="S1202" s="5">
        <v>1374</v>
      </c>
      <c r="T1202" s="17">
        <v>0.34323921799659729</v>
      </c>
      <c r="U1202" s="5">
        <v>540</v>
      </c>
      <c r="V1202" s="17">
        <v>0.20704846084117889</v>
      </c>
      <c r="W1202" s="17">
        <v>9.0999999999999998E-2</v>
      </c>
      <c r="X1202" s="17">
        <v>8.7000000000000008E-2</v>
      </c>
      <c r="Y1202" s="17">
        <v>1.4E-2</v>
      </c>
      <c r="Z1202" s="17">
        <v>0.72799999999999998</v>
      </c>
      <c r="AA1202" s="17">
        <v>7.9000000000000001E-2</v>
      </c>
      <c r="AB1202" s="17">
        <v>1.0000000474974511E-3</v>
      </c>
      <c r="AC1202" s="17">
        <v>8.0000000000000002E-3</v>
      </c>
      <c r="AD1202" s="17">
        <v>8.7000000000000008E-2</v>
      </c>
      <c r="AE1202" s="17">
        <v>0.30099999999999999</v>
      </c>
      <c r="AF1202" s="5">
        <v>0</v>
      </c>
      <c r="AG1202" s="31">
        <v>8566.599609375</v>
      </c>
      <c r="AH1202" s="31">
        <v>9304.6299999999992</v>
      </c>
    </row>
    <row r="1203" spans="1:34" x14ac:dyDescent="0.3">
      <c r="A1203" s="4">
        <v>191424020</v>
      </c>
      <c r="B1203" s="3" t="s">
        <v>81</v>
      </c>
      <c r="C1203" s="3" t="s">
        <v>762</v>
      </c>
      <c r="D1203" s="14">
        <v>80.113746643066406</v>
      </c>
      <c r="E1203" s="14">
        <v>79.096153259277344</v>
      </c>
      <c r="F1203" s="14">
        <v>80.891403198242188</v>
      </c>
      <c r="G1203" s="14">
        <v>81.862167358398438</v>
      </c>
      <c r="H1203" s="5">
        <v>844</v>
      </c>
      <c r="I1203" s="15" t="s">
        <v>3981</v>
      </c>
      <c r="J1203" s="15">
        <v>5</v>
      </c>
      <c r="K1203" s="3" t="s">
        <v>3878</v>
      </c>
      <c r="L1203" s="3" t="s">
        <v>3914</v>
      </c>
      <c r="M1203" s="3" t="s">
        <v>3919</v>
      </c>
      <c r="N1203" s="3" t="s">
        <v>3923</v>
      </c>
      <c r="O1203" s="5">
        <v>231</v>
      </c>
      <c r="P1203" s="17">
        <v>0.48936170339584351</v>
      </c>
      <c r="Q1203" s="5">
        <v>97</v>
      </c>
      <c r="R1203" s="17">
        <v>0.34328359365463262</v>
      </c>
      <c r="S1203" s="5">
        <v>231</v>
      </c>
      <c r="T1203" s="17">
        <v>0.38297873735427862</v>
      </c>
      <c r="U1203" s="5">
        <v>97</v>
      </c>
      <c r="V1203" s="17">
        <v>0.21641790866851809</v>
      </c>
      <c r="W1203" s="17">
        <v>0.14199999999999999</v>
      </c>
      <c r="X1203" s="17">
        <v>9.5000000000000001E-2</v>
      </c>
      <c r="Y1203" s="17"/>
      <c r="Z1203" s="17">
        <v>0.68700000000000006</v>
      </c>
      <c r="AA1203" s="17">
        <v>6.8000000000000005E-2</v>
      </c>
      <c r="AB1203" s="17">
        <v>8.0000003799796104E-3</v>
      </c>
      <c r="AC1203" s="17">
        <v>1.0999999999999999E-2</v>
      </c>
      <c r="AD1203" s="17">
        <v>5.1999999999999998E-2</v>
      </c>
      <c r="AE1203" s="17">
        <v>0.378</v>
      </c>
      <c r="AF1203" s="5">
        <v>0</v>
      </c>
      <c r="AG1203" s="31">
        <v>6284.10009765625</v>
      </c>
      <c r="AH1203" s="31">
        <v>7035.52</v>
      </c>
    </row>
    <row r="1204" spans="1:34" x14ac:dyDescent="0.3">
      <c r="A1204" s="4">
        <v>191424040</v>
      </c>
      <c r="B1204" s="3" t="s">
        <v>81</v>
      </c>
      <c r="C1204" s="3" t="s">
        <v>763</v>
      </c>
      <c r="D1204" s="14">
        <v>87.401069641113281</v>
      </c>
      <c r="E1204" s="14">
        <v>86.11810302734375</v>
      </c>
      <c r="F1204" s="14">
        <v>89.715888977050781</v>
      </c>
      <c r="G1204" s="14">
        <v>85.840774536132813</v>
      </c>
      <c r="H1204" s="5">
        <v>250</v>
      </c>
      <c r="I1204" s="15" t="s">
        <v>3981</v>
      </c>
      <c r="J1204" s="15">
        <v>5</v>
      </c>
      <c r="K1204" s="3" t="s">
        <v>3878</v>
      </c>
      <c r="L1204" s="3" t="s">
        <v>3914</v>
      </c>
      <c r="M1204" s="3" t="s">
        <v>3919</v>
      </c>
      <c r="N1204" s="3" t="s">
        <v>3923</v>
      </c>
      <c r="O1204" s="5">
        <v>175</v>
      </c>
      <c r="P1204" s="17">
        <v>0.46875</v>
      </c>
      <c r="Q1204" s="5">
        <v>85</v>
      </c>
      <c r="R1204" s="17">
        <v>0.26229506731033331</v>
      </c>
      <c r="S1204" s="5">
        <v>175</v>
      </c>
      <c r="T1204" s="17">
        <v>0.46875</v>
      </c>
      <c r="U1204" s="5">
        <v>85</v>
      </c>
      <c r="V1204" s="17">
        <v>0.32786884903907781</v>
      </c>
      <c r="W1204" s="17">
        <v>0.12</v>
      </c>
      <c r="X1204" s="17">
        <v>4.8000000000000001E-2</v>
      </c>
      <c r="Y1204" s="17"/>
      <c r="Z1204" s="17">
        <v>0.72</v>
      </c>
      <c r="AA1204" s="17">
        <v>0.1</v>
      </c>
      <c r="AB1204" s="17">
        <v>1.200000010430813E-2</v>
      </c>
      <c r="AC1204" s="17"/>
      <c r="AD1204" s="17">
        <v>0.128</v>
      </c>
      <c r="AE1204" s="17">
        <v>0.38400000000000001</v>
      </c>
      <c r="AF1204" s="5">
        <v>0</v>
      </c>
      <c r="AG1204" s="31">
        <v>12753.9404296875</v>
      </c>
      <c r="AH1204" s="31">
        <v>13421.66</v>
      </c>
    </row>
    <row r="1205" spans="1:34" x14ac:dyDescent="0.3">
      <c r="A1205" s="4">
        <v>191424060</v>
      </c>
      <c r="B1205" s="3" t="s">
        <v>81</v>
      </c>
      <c r="C1205" s="3" t="s">
        <v>764</v>
      </c>
      <c r="D1205" s="14">
        <v>88.659957885742188</v>
      </c>
      <c r="E1205" s="14">
        <v>87.252433776855469</v>
      </c>
      <c r="F1205" s="14">
        <v>83.995185852050781</v>
      </c>
      <c r="G1205" s="14">
        <v>81.561759948730469</v>
      </c>
      <c r="H1205" s="5">
        <v>253</v>
      </c>
      <c r="I1205" s="15" t="s">
        <v>3981</v>
      </c>
      <c r="J1205" s="15">
        <v>5</v>
      </c>
      <c r="K1205" s="3" t="s">
        <v>3878</v>
      </c>
      <c r="L1205" s="3" t="s">
        <v>3914</v>
      </c>
      <c r="M1205" s="3" t="s">
        <v>3919</v>
      </c>
      <c r="N1205" s="3" t="s">
        <v>3923</v>
      </c>
      <c r="O1205" s="5">
        <v>169</v>
      </c>
      <c r="P1205" s="17">
        <v>0.54961830377578735</v>
      </c>
      <c r="Q1205" s="5">
        <v>54</v>
      </c>
      <c r="R1205" s="17">
        <v>0.28571429848670959</v>
      </c>
      <c r="S1205" s="5">
        <v>169</v>
      </c>
      <c r="T1205" s="17">
        <v>0.49618321657180792</v>
      </c>
      <c r="U1205" s="5">
        <v>54</v>
      </c>
      <c r="V1205" s="17">
        <v>0.2380952388048172</v>
      </c>
      <c r="W1205" s="17">
        <v>9.5000000000000001E-2</v>
      </c>
      <c r="X1205" s="17">
        <v>7.1000000000000008E-2</v>
      </c>
      <c r="Y1205" s="17"/>
      <c r="Z1205" s="17">
        <v>0.74299999999999999</v>
      </c>
      <c r="AA1205" s="17">
        <v>8.7000000000000008E-2</v>
      </c>
      <c r="AB1205" s="17">
        <v>4.0000001899898052E-3</v>
      </c>
      <c r="AC1205" s="17"/>
      <c r="AD1205" s="17">
        <v>7.4999999999999997E-2</v>
      </c>
      <c r="AE1205" s="17">
        <v>0.32400000000000001</v>
      </c>
      <c r="AF1205" s="5">
        <v>0</v>
      </c>
      <c r="AG1205" s="31">
        <v>12342.25</v>
      </c>
      <c r="AH1205" s="31">
        <v>12991.72</v>
      </c>
    </row>
    <row r="1206" spans="1:34" x14ac:dyDescent="0.3">
      <c r="A1206" s="4">
        <v>191424070</v>
      </c>
      <c r="B1206" s="3" t="s">
        <v>81</v>
      </c>
      <c r="C1206" s="3" t="s">
        <v>765</v>
      </c>
      <c r="D1206" s="14">
        <v>94.699722290039063</v>
      </c>
      <c r="E1206" s="14">
        <v>94.484977722167969</v>
      </c>
      <c r="F1206" s="14">
        <v>90.439491271972656</v>
      </c>
      <c r="G1206" s="14">
        <v>89.770957946777344</v>
      </c>
      <c r="H1206" s="5">
        <v>322</v>
      </c>
      <c r="I1206" s="15" t="s">
        <v>3981</v>
      </c>
      <c r="J1206" s="15">
        <v>5</v>
      </c>
      <c r="K1206" s="3" t="s">
        <v>3878</v>
      </c>
      <c r="L1206" s="3" t="s">
        <v>3914</v>
      </c>
      <c r="M1206" s="3" t="s">
        <v>3919</v>
      </c>
      <c r="N1206" s="3" t="s">
        <v>3923</v>
      </c>
      <c r="O1206" s="5">
        <v>197</v>
      </c>
      <c r="P1206" s="17">
        <v>0.62251657247543335</v>
      </c>
      <c r="Q1206" s="5">
        <v>90</v>
      </c>
      <c r="R1206" s="17">
        <v>0.46000000834465032</v>
      </c>
      <c r="S1206" s="5">
        <v>198</v>
      </c>
      <c r="T1206" s="17">
        <v>0.56953644752502441</v>
      </c>
      <c r="U1206" s="5">
        <v>91</v>
      </c>
      <c r="V1206" s="17">
        <v>0.46000000834465032</v>
      </c>
      <c r="W1206" s="17">
        <v>5.8999999999999997E-2</v>
      </c>
      <c r="X1206" s="17">
        <v>6.5000000000000002E-2</v>
      </c>
      <c r="Y1206" s="17"/>
      <c r="Z1206" s="17">
        <v>0.80700000000000005</v>
      </c>
      <c r="AA1206" s="17">
        <v>6.2E-2</v>
      </c>
      <c r="AB1206" s="17">
        <v>6.0000000521540642E-3</v>
      </c>
      <c r="AC1206" s="17"/>
      <c r="AD1206" s="17">
        <v>7.8E-2</v>
      </c>
      <c r="AE1206" s="17">
        <v>0.25600000000000001</v>
      </c>
      <c r="AF1206" s="5">
        <v>0</v>
      </c>
      <c r="AG1206" s="31">
        <v>11021.1396484375</v>
      </c>
      <c r="AH1206" s="31">
        <v>11840</v>
      </c>
    </row>
    <row r="1207" spans="1:34" x14ac:dyDescent="0.3">
      <c r="A1207" s="4">
        <v>191424080</v>
      </c>
      <c r="B1207" s="3" t="s">
        <v>81</v>
      </c>
      <c r="C1207" s="3" t="s">
        <v>766</v>
      </c>
      <c r="D1207" s="14">
        <v>92.017219543457031</v>
      </c>
      <c r="E1207" s="14">
        <v>88.530860900878906</v>
      </c>
      <c r="F1207" s="14">
        <v>89.643112182617188</v>
      </c>
      <c r="G1207" s="14">
        <v>88.043014526367188</v>
      </c>
      <c r="H1207" s="5">
        <v>283</v>
      </c>
      <c r="I1207" s="15" t="s">
        <v>3981</v>
      </c>
      <c r="J1207" s="15">
        <v>5</v>
      </c>
      <c r="K1207" s="3" t="s">
        <v>3878</v>
      </c>
      <c r="L1207" s="3" t="s">
        <v>3914</v>
      </c>
      <c r="M1207" s="3" t="s">
        <v>3919</v>
      </c>
      <c r="N1207" s="3" t="s">
        <v>3923</v>
      </c>
      <c r="O1207" s="5">
        <v>192</v>
      </c>
      <c r="P1207" s="17">
        <v>0.48148149251937872</v>
      </c>
      <c r="Q1207" s="5">
        <v>87</v>
      </c>
      <c r="R1207" s="17">
        <v>0.30612245202064509</v>
      </c>
      <c r="S1207" s="5">
        <v>192</v>
      </c>
      <c r="T1207" s="17">
        <v>0.4444444477558136</v>
      </c>
      <c r="U1207" s="5">
        <v>87</v>
      </c>
      <c r="V1207" s="17">
        <v>0.2040816396474838</v>
      </c>
      <c r="W1207" s="17">
        <v>0.12</v>
      </c>
      <c r="X1207" s="17">
        <v>7.3999999999999996E-2</v>
      </c>
      <c r="Y1207" s="17"/>
      <c r="Z1207" s="17">
        <v>0.71399999999999997</v>
      </c>
      <c r="AA1207" s="17">
        <v>8.1000000000000003E-2</v>
      </c>
      <c r="AB1207" s="17">
        <v>1.099999994039536E-2</v>
      </c>
      <c r="AC1207" s="17"/>
      <c r="AD1207" s="17">
        <v>0.10199999999999999</v>
      </c>
      <c r="AE1207" s="17">
        <v>0.28799999999999998</v>
      </c>
      <c r="AF1207" s="5">
        <v>0</v>
      </c>
      <c r="AG1207" s="31">
        <v>12278.9296875</v>
      </c>
      <c r="AH1207" s="31">
        <v>12904.25</v>
      </c>
    </row>
    <row r="1208" spans="1:34" x14ac:dyDescent="0.3">
      <c r="A1208" s="4">
        <v>191424090</v>
      </c>
      <c r="B1208" s="3" t="s">
        <v>81</v>
      </c>
      <c r="C1208" s="3" t="s">
        <v>767</v>
      </c>
      <c r="D1208" s="14">
        <v>87.859474182128906</v>
      </c>
      <c r="E1208" s="14">
        <v>82.475349426269531</v>
      </c>
      <c r="F1208" s="14">
        <v>87.743370056152344</v>
      </c>
      <c r="G1208" s="14">
        <v>84.255561828613281</v>
      </c>
      <c r="H1208" s="5">
        <v>328</v>
      </c>
      <c r="I1208" s="15" t="s">
        <v>3981</v>
      </c>
      <c r="J1208" s="15">
        <v>5</v>
      </c>
      <c r="K1208" s="3" t="s">
        <v>3878</v>
      </c>
      <c r="L1208" s="3" t="s">
        <v>3914</v>
      </c>
      <c r="M1208" s="3" t="s">
        <v>3919</v>
      </c>
      <c r="N1208" s="3" t="s">
        <v>3923</v>
      </c>
      <c r="O1208" s="5">
        <v>209</v>
      </c>
      <c r="P1208" s="17">
        <v>0.63218390941619873</v>
      </c>
      <c r="Q1208" s="5">
        <v>65</v>
      </c>
      <c r="R1208" s="17">
        <v>0.27906978130340582</v>
      </c>
      <c r="S1208" s="5">
        <v>210</v>
      </c>
      <c r="T1208" s="17">
        <v>0.56000000238418579</v>
      </c>
      <c r="U1208" s="5">
        <v>65</v>
      </c>
      <c r="V1208" s="17">
        <v>0.2045454531908035</v>
      </c>
      <c r="W1208" s="17">
        <v>4.5999999999999999E-2</v>
      </c>
      <c r="X1208" s="17">
        <v>9.8000000000000004E-2</v>
      </c>
      <c r="Y1208" s="17">
        <v>1.4999999999999999E-2</v>
      </c>
      <c r="Z1208" s="17">
        <v>0.76200000000000001</v>
      </c>
      <c r="AA1208" s="17">
        <v>7.2999999999999995E-2</v>
      </c>
      <c r="AB1208" s="17">
        <v>6.0000000521540642E-3</v>
      </c>
      <c r="AC1208" s="17">
        <v>6.7000000000000004E-2</v>
      </c>
      <c r="AD1208" s="17">
        <v>4.9000000000000002E-2</v>
      </c>
      <c r="AE1208" s="17">
        <v>0.161</v>
      </c>
      <c r="AF1208" s="5">
        <v>0</v>
      </c>
      <c r="AG1208" s="31">
        <v>11370.509765625</v>
      </c>
      <c r="AH1208" s="31">
        <v>11948.38</v>
      </c>
    </row>
    <row r="1209" spans="1:34" x14ac:dyDescent="0.3">
      <c r="A1209" s="4">
        <v>191425000</v>
      </c>
      <c r="B1209" s="3" t="s">
        <v>81</v>
      </c>
      <c r="C1209" s="3" t="s">
        <v>768</v>
      </c>
      <c r="D1209" s="14">
        <v>83.241676330566406</v>
      </c>
      <c r="E1209" s="14">
        <v>85.825996398925781</v>
      </c>
      <c r="F1209" s="14">
        <v>81.6534423828125</v>
      </c>
      <c r="G1209" s="14">
        <v>80.853782653808594</v>
      </c>
      <c r="H1209" s="5">
        <v>297</v>
      </c>
      <c r="I1209" s="15" t="s">
        <v>3981</v>
      </c>
      <c r="J1209" s="15">
        <v>5</v>
      </c>
      <c r="K1209" s="3" t="s">
        <v>3878</v>
      </c>
      <c r="L1209" s="3" t="s">
        <v>3914</v>
      </c>
      <c r="M1209" s="3" t="s">
        <v>3919</v>
      </c>
      <c r="N1209" s="3" t="s">
        <v>3923</v>
      </c>
      <c r="O1209" s="5">
        <v>211</v>
      </c>
      <c r="P1209" s="17">
        <v>0.43624159693717962</v>
      </c>
      <c r="Q1209" s="5">
        <v>70</v>
      </c>
      <c r="R1209" s="17">
        <v>0.3404255211353302</v>
      </c>
      <c r="S1209" s="5">
        <v>210</v>
      </c>
      <c r="T1209" s="17">
        <v>0.43243244290351868</v>
      </c>
      <c r="U1209" s="5">
        <v>70</v>
      </c>
      <c r="V1209" s="17">
        <v>0.2127659618854523</v>
      </c>
      <c r="W1209" s="17"/>
      <c r="X1209" s="17">
        <v>5.7000000000000002E-2</v>
      </c>
      <c r="Y1209" s="17"/>
      <c r="Z1209" s="17">
        <v>0.88600000000000001</v>
      </c>
      <c r="AA1209" s="17">
        <v>3.4000000000000002E-2</v>
      </c>
      <c r="AB1209" s="17">
        <v>2.400000020861626E-2</v>
      </c>
      <c r="AC1209" s="17"/>
      <c r="AD1209" s="17">
        <v>8.7000000000000008E-2</v>
      </c>
      <c r="AE1209" s="17">
        <v>0.23100000000000001</v>
      </c>
      <c r="AF1209" s="5">
        <v>0</v>
      </c>
      <c r="AG1209" s="31">
        <v>11258.58984375</v>
      </c>
      <c r="AH1209" s="31">
        <v>11893.58</v>
      </c>
    </row>
    <row r="1210" spans="1:34" x14ac:dyDescent="0.3">
      <c r="A1210" s="4">
        <v>480733000</v>
      </c>
      <c r="B1210" s="3" t="s">
        <v>222</v>
      </c>
      <c r="C1210" s="3" t="s">
        <v>1191</v>
      </c>
      <c r="D1210" s="14">
        <v>83.155113220214844</v>
      </c>
      <c r="E1210" s="14">
        <v>84.68792724609375</v>
      </c>
      <c r="F1210" s="14">
        <v>81.302139282226563</v>
      </c>
      <c r="G1210" s="14">
        <v>82.453720092773438</v>
      </c>
      <c r="H1210" s="5">
        <v>721</v>
      </c>
      <c r="I1210" s="15">
        <v>6</v>
      </c>
      <c r="J1210" s="15">
        <v>8</v>
      </c>
      <c r="K1210" s="3" t="s">
        <v>3879</v>
      </c>
      <c r="L1210" s="3" t="s">
        <v>3914</v>
      </c>
      <c r="M1210" s="3" t="s">
        <v>3918</v>
      </c>
      <c r="N1210" s="3" t="s">
        <v>3922</v>
      </c>
      <c r="O1210" s="5">
        <v>1396</v>
      </c>
      <c r="P1210" s="17">
        <v>0.25165563821792603</v>
      </c>
      <c r="Q1210" s="5">
        <v>1229</v>
      </c>
      <c r="R1210" s="17">
        <v>0.2142857164144516</v>
      </c>
      <c r="S1210" s="5">
        <v>1391</v>
      </c>
      <c r="T1210" s="17">
        <v>0.1123966947197914</v>
      </c>
      <c r="U1210" s="5">
        <v>1223</v>
      </c>
      <c r="V1210" s="17">
        <v>8.4586463868618011E-2</v>
      </c>
      <c r="W1210" s="17">
        <v>0.51300000000000001</v>
      </c>
      <c r="X1210" s="17">
        <v>0.16600000000000001</v>
      </c>
      <c r="Y1210" s="17">
        <v>1.2E-2</v>
      </c>
      <c r="Z1210" s="17">
        <v>0.20200000000000001</v>
      </c>
      <c r="AA1210" s="17">
        <v>8.8999999999999996E-2</v>
      </c>
      <c r="AB1210" s="17">
        <v>1.7000000923871991E-2</v>
      </c>
      <c r="AC1210" s="17">
        <v>3.5999999999999997E-2</v>
      </c>
      <c r="AD1210" s="17">
        <v>0.218</v>
      </c>
      <c r="AE1210" s="17">
        <v>0.67800000000000005</v>
      </c>
      <c r="AF1210" s="5">
        <v>0</v>
      </c>
      <c r="AG1210" s="31">
        <v>10985.9404296875</v>
      </c>
      <c r="AH1210" s="31">
        <v>11949.42</v>
      </c>
    </row>
    <row r="1211" spans="1:34" x14ac:dyDescent="0.3">
      <c r="A1211" s="4">
        <v>480733010</v>
      </c>
      <c r="B1211" s="3" t="s">
        <v>222</v>
      </c>
      <c r="C1211" s="3" t="s">
        <v>1192</v>
      </c>
      <c r="D1211" s="14">
        <v>84.371742248535156</v>
      </c>
      <c r="E1211" s="14">
        <v>85.606605529785156</v>
      </c>
      <c r="F1211" s="14">
        <v>79.643180847167969</v>
      </c>
      <c r="G1211" s="14">
        <v>82.156959533691406</v>
      </c>
      <c r="H1211" s="5">
        <v>574</v>
      </c>
      <c r="I1211" s="15">
        <v>6</v>
      </c>
      <c r="J1211" s="15">
        <v>8</v>
      </c>
      <c r="K1211" s="3" t="s">
        <v>3879</v>
      </c>
      <c r="L1211" s="3" t="s">
        <v>3914</v>
      </c>
      <c r="M1211" s="3" t="s">
        <v>3918</v>
      </c>
      <c r="N1211" s="3" t="s">
        <v>3922</v>
      </c>
      <c r="O1211" s="5">
        <v>1015</v>
      </c>
      <c r="P1211" s="17">
        <v>0.26021504402160639</v>
      </c>
      <c r="Q1211" s="5">
        <v>926</v>
      </c>
      <c r="R1211" s="17">
        <v>0.21770334243774411</v>
      </c>
      <c r="S1211" s="5">
        <v>1014</v>
      </c>
      <c r="T1211" s="17">
        <v>6.4516127109527588E-2</v>
      </c>
      <c r="U1211" s="5">
        <v>926</v>
      </c>
      <c r="V1211" s="17">
        <v>5.0239235162734992E-2</v>
      </c>
      <c r="W1211" s="17">
        <v>0.59799999999999998</v>
      </c>
      <c r="X1211" s="17">
        <v>0.127</v>
      </c>
      <c r="Y1211" s="17">
        <v>0.01</v>
      </c>
      <c r="Z1211" s="17">
        <v>0.186</v>
      </c>
      <c r="AA1211" s="17">
        <v>7.1000000000000008E-2</v>
      </c>
      <c r="AB1211" s="17">
        <v>7.0000002160668373E-3</v>
      </c>
      <c r="AC1211" s="17">
        <v>1.6E-2</v>
      </c>
      <c r="AD1211" s="17">
        <v>0.16700000000000001</v>
      </c>
      <c r="AE1211" s="17">
        <v>0.75800000000000001</v>
      </c>
      <c r="AF1211" s="5">
        <v>0</v>
      </c>
      <c r="AG1211" s="31">
        <v>10557.3798828125</v>
      </c>
      <c r="AH1211" s="31">
        <v>11545.75</v>
      </c>
    </row>
    <row r="1212" spans="1:34" x14ac:dyDescent="0.3">
      <c r="A1212" s="4">
        <v>480733020</v>
      </c>
      <c r="B1212" s="3" t="s">
        <v>222</v>
      </c>
      <c r="C1212" s="3" t="s">
        <v>1193</v>
      </c>
      <c r="D1212" s="14">
        <v>82.833244323730469</v>
      </c>
      <c r="E1212" s="14">
        <v>83.90887451171875</v>
      </c>
      <c r="F1212" s="14">
        <v>80.305816650390625</v>
      </c>
      <c r="G1212" s="14">
        <v>82.16064453125</v>
      </c>
      <c r="H1212" s="5">
        <v>552</v>
      </c>
      <c r="I1212" s="15">
        <v>6</v>
      </c>
      <c r="J1212" s="15">
        <v>8</v>
      </c>
      <c r="K1212" s="3" t="s">
        <v>3879</v>
      </c>
      <c r="L1212" s="3" t="s">
        <v>3914</v>
      </c>
      <c r="M1212" s="3" t="s">
        <v>3918</v>
      </c>
      <c r="N1212" s="3" t="s">
        <v>3922</v>
      </c>
      <c r="O1212" s="5">
        <v>1025</v>
      </c>
      <c r="P1212" s="17">
        <v>0.32851240038871771</v>
      </c>
      <c r="Q1212" s="5">
        <v>854</v>
      </c>
      <c r="R1212" s="17">
        <v>0.2751842737197876</v>
      </c>
      <c r="S1212" s="5">
        <v>1025</v>
      </c>
      <c r="T1212" s="17">
        <v>0.1604938209056854</v>
      </c>
      <c r="U1212" s="5">
        <v>854</v>
      </c>
      <c r="V1212" s="17">
        <v>0.11735941469669341</v>
      </c>
      <c r="W1212" s="17">
        <v>0.45300000000000001</v>
      </c>
      <c r="X1212" s="17">
        <v>0.125</v>
      </c>
      <c r="Y1212" s="17">
        <v>9.0000000000000011E-3</v>
      </c>
      <c r="Z1212" s="17">
        <v>0.308</v>
      </c>
      <c r="AA1212" s="17">
        <v>9.8000000000000004E-2</v>
      </c>
      <c r="AB1212" s="17">
        <v>7.0000002160668373E-3</v>
      </c>
      <c r="AC1212" s="17">
        <v>2.4E-2</v>
      </c>
      <c r="AD1212" s="17">
        <v>0.17799999999999999</v>
      </c>
      <c r="AE1212" s="17">
        <v>0.61199999999999999</v>
      </c>
      <c r="AF1212" s="5">
        <v>0</v>
      </c>
      <c r="AG1212" s="31">
        <v>11641.7998046875</v>
      </c>
      <c r="AH1212" s="31">
        <v>12763.15</v>
      </c>
    </row>
    <row r="1213" spans="1:34" x14ac:dyDescent="0.3">
      <c r="A1213" s="4">
        <v>480734020</v>
      </c>
      <c r="B1213" s="3" t="s">
        <v>222</v>
      </c>
      <c r="C1213" s="3" t="s">
        <v>642</v>
      </c>
      <c r="D1213" s="14">
        <v>88.003219604492188</v>
      </c>
      <c r="E1213" s="14">
        <v>88.894615173339844</v>
      </c>
      <c r="F1213" s="14">
        <v>85.102561950683594</v>
      </c>
      <c r="G1213" s="14">
        <v>87.909767150878906</v>
      </c>
      <c r="H1213" s="5">
        <v>300</v>
      </c>
      <c r="I1213" s="15" t="s">
        <v>3981</v>
      </c>
      <c r="J1213" s="15">
        <v>5</v>
      </c>
      <c r="K1213" s="3" t="s">
        <v>3879</v>
      </c>
      <c r="L1213" s="3" t="s">
        <v>3914</v>
      </c>
      <c r="M1213" s="3" t="s">
        <v>3918</v>
      </c>
      <c r="N1213" s="3" t="s">
        <v>3922</v>
      </c>
      <c r="O1213" s="5">
        <v>156</v>
      </c>
      <c r="P1213" s="17">
        <v>0.32499998807907099</v>
      </c>
      <c r="Q1213" s="5">
        <v>133</v>
      </c>
      <c r="R1213" s="17">
        <v>0.25510203838348389</v>
      </c>
      <c r="S1213" s="5">
        <v>157</v>
      </c>
      <c r="T1213" s="17">
        <v>0.15000000596046451</v>
      </c>
      <c r="U1213" s="5">
        <v>134</v>
      </c>
      <c r="V1213" s="17">
        <v>0.1224489808082581</v>
      </c>
      <c r="W1213" s="17">
        <v>0.36699999999999999</v>
      </c>
      <c r="X1213" s="17">
        <v>0.157</v>
      </c>
      <c r="Y1213" s="17">
        <v>1.7000000000000001E-2</v>
      </c>
      <c r="Z1213" s="17">
        <v>0.34699999999999998</v>
      </c>
      <c r="AA1213" s="17">
        <v>0.113</v>
      </c>
      <c r="AB1213" s="17">
        <v>0</v>
      </c>
      <c r="AC1213" s="17">
        <v>8.3000000000000004E-2</v>
      </c>
      <c r="AD1213" s="17">
        <v>0.153</v>
      </c>
      <c r="AE1213" s="17">
        <v>0.71599999999999997</v>
      </c>
      <c r="AF1213" s="5">
        <v>0</v>
      </c>
      <c r="AG1213" s="31">
        <v>11823.599609375</v>
      </c>
      <c r="AH1213" s="31">
        <v>13977.86</v>
      </c>
    </row>
    <row r="1214" spans="1:34" x14ac:dyDescent="0.3">
      <c r="A1214" s="4">
        <v>480734060</v>
      </c>
      <c r="B1214" s="3" t="s">
        <v>222</v>
      </c>
      <c r="C1214" s="3" t="s">
        <v>1194</v>
      </c>
      <c r="D1214" s="14">
        <v>80.81475830078125</v>
      </c>
      <c r="E1214" s="14">
        <v>81.682861328125</v>
      </c>
      <c r="F1214" s="14">
        <v>80.348045349121094</v>
      </c>
      <c r="G1214" s="14">
        <v>82.221450805664063</v>
      </c>
      <c r="H1214" s="5">
        <v>330</v>
      </c>
      <c r="I1214" s="15" t="s">
        <v>3981</v>
      </c>
      <c r="J1214" s="15">
        <v>5</v>
      </c>
      <c r="K1214" s="3" t="s">
        <v>3879</v>
      </c>
      <c r="L1214" s="3" t="s">
        <v>3914</v>
      </c>
      <c r="M1214" s="3" t="s">
        <v>3918</v>
      </c>
      <c r="N1214" s="3" t="s">
        <v>3922</v>
      </c>
      <c r="O1214" s="5">
        <v>169</v>
      </c>
      <c r="P1214" s="17">
        <v>0.2402597367763519</v>
      </c>
      <c r="Q1214" s="5">
        <v>159</v>
      </c>
      <c r="R1214" s="17">
        <v>0.2297297269105911</v>
      </c>
      <c r="S1214" s="5">
        <v>169</v>
      </c>
      <c r="T1214" s="17">
        <v>7.7419355511665344E-2</v>
      </c>
      <c r="U1214" s="5">
        <v>159</v>
      </c>
      <c r="V1214" s="17">
        <v>7.3825500905513763E-2</v>
      </c>
      <c r="W1214" s="17">
        <v>0.58799999999999997</v>
      </c>
      <c r="X1214" s="17">
        <v>0.188</v>
      </c>
      <c r="Y1214" s="17"/>
      <c r="Z1214" s="17">
        <v>0.112</v>
      </c>
      <c r="AA1214" s="17">
        <v>0.109</v>
      </c>
      <c r="AB1214" s="17">
        <v>3.0000000260770321E-3</v>
      </c>
      <c r="AC1214" s="17">
        <v>0.13</v>
      </c>
      <c r="AD1214" s="17">
        <v>0.161</v>
      </c>
      <c r="AE1214" s="17">
        <v>0.81500000000000006</v>
      </c>
      <c r="AF1214" s="5">
        <v>0</v>
      </c>
      <c r="AG1214" s="31">
        <v>10931.6103515625</v>
      </c>
      <c r="AH1214" s="31">
        <v>13029.03</v>
      </c>
    </row>
    <row r="1215" spans="1:34" x14ac:dyDescent="0.3">
      <c r="A1215" s="4">
        <v>480734070</v>
      </c>
      <c r="B1215" s="3" t="s">
        <v>222</v>
      </c>
      <c r="C1215" s="3" t="s">
        <v>1195</v>
      </c>
      <c r="D1215" s="14">
        <v>90.624603271484375</v>
      </c>
      <c r="E1215" s="14">
        <v>91.389915466308594</v>
      </c>
      <c r="F1215" s="14">
        <v>89.276870727539063</v>
      </c>
      <c r="G1215" s="14">
        <v>92.942611694335938</v>
      </c>
      <c r="H1215" s="5">
        <v>333</v>
      </c>
      <c r="I1215" s="15" t="s">
        <v>3981</v>
      </c>
      <c r="J1215" s="15">
        <v>5</v>
      </c>
      <c r="K1215" s="3" t="s">
        <v>3879</v>
      </c>
      <c r="L1215" s="3" t="s">
        <v>3914</v>
      </c>
      <c r="M1215" s="3" t="s">
        <v>3918</v>
      </c>
      <c r="N1215" s="3" t="s">
        <v>3922</v>
      </c>
      <c r="O1215" s="5">
        <v>146</v>
      </c>
      <c r="P1215" s="17">
        <v>0.35862070322036738</v>
      </c>
      <c r="Q1215" s="5">
        <v>122</v>
      </c>
      <c r="R1215" s="17">
        <v>0.31932774186134338</v>
      </c>
      <c r="S1215" s="5">
        <v>146</v>
      </c>
      <c r="T1215" s="17">
        <v>0.17808219790458679</v>
      </c>
      <c r="U1215" s="5">
        <v>122</v>
      </c>
      <c r="V1215" s="17">
        <v>0.14166666567325589</v>
      </c>
      <c r="W1215" s="17">
        <v>0.34799999999999998</v>
      </c>
      <c r="X1215" s="17">
        <v>0.13800000000000001</v>
      </c>
      <c r="Y1215" s="17">
        <v>3.5999999999999997E-2</v>
      </c>
      <c r="Z1215" s="17">
        <v>0.32400000000000001</v>
      </c>
      <c r="AA1215" s="17">
        <v>0.14699999999999999</v>
      </c>
      <c r="AB1215" s="17">
        <v>6.0000000521540642E-3</v>
      </c>
      <c r="AC1215" s="17">
        <v>8.1000000000000003E-2</v>
      </c>
      <c r="AD1215" s="17">
        <v>0.129</v>
      </c>
      <c r="AE1215" s="17">
        <v>0.61799999999999999</v>
      </c>
      <c r="AF1215" s="5">
        <v>0</v>
      </c>
      <c r="AG1215" s="31">
        <v>10815.75</v>
      </c>
      <c r="AH1215" s="31">
        <v>12523.64</v>
      </c>
    </row>
    <row r="1216" spans="1:34" x14ac:dyDescent="0.3">
      <c r="A1216" s="4">
        <v>480734080</v>
      </c>
      <c r="B1216" s="3" t="s">
        <v>222</v>
      </c>
      <c r="C1216" s="3" t="s">
        <v>1196</v>
      </c>
      <c r="D1216" s="14">
        <v>87.325569152832031</v>
      </c>
      <c r="E1216" s="14">
        <v>88.009269714355469</v>
      </c>
      <c r="F1216" s="14">
        <v>85.48809814453125</v>
      </c>
      <c r="G1216" s="14">
        <v>86.202407836914063</v>
      </c>
      <c r="H1216" s="5">
        <v>352</v>
      </c>
      <c r="I1216" s="15" t="s">
        <v>3981</v>
      </c>
      <c r="J1216" s="15">
        <v>5</v>
      </c>
      <c r="K1216" s="3" t="s">
        <v>3879</v>
      </c>
      <c r="L1216" s="3" t="s">
        <v>3914</v>
      </c>
      <c r="M1216" s="3" t="s">
        <v>3918</v>
      </c>
      <c r="N1216" s="3" t="s">
        <v>3922</v>
      </c>
      <c r="O1216" s="5">
        <v>192</v>
      </c>
      <c r="P1216" s="17">
        <v>0.32584270834922791</v>
      </c>
      <c r="Q1216" s="5">
        <v>167</v>
      </c>
      <c r="R1216" s="17">
        <v>0.29299363493919373</v>
      </c>
      <c r="S1216" s="5">
        <v>192</v>
      </c>
      <c r="T1216" s="17">
        <v>0.1235955059528351</v>
      </c>
      <c r="U1216" s="5">
        <v>167</v>
      </c>
      <c r="V1216" s="17">
        <v>9.5541402697563171E-2</v>
      </c>
      <c r="W1216" s="17">
        <v>0.435</v>
      </c>
      <c r="X1216" s="17">
        <v>0.17599999999999999</v>
      </c>
      <c r="Y1216" s="17"/>
      <c r="Z1216" s="17">
        <v>0.247</v>
      </c>
      <c r="AA1216" s="17">
        <v>0.108</v>
      </c>
      <c r="AB1216" s="17">
        <v>3.4000001847743988E-2</v>
      </c>
      <c r="AC1216" s="17">
        <v>8.2000000000000003E-2</v>
      </c>
      <c r="AD1216" s="17">
        <v>0.14499999999999999</v>
      </c>
      <c r="AE1216" s="17">
        <v>0.70000000000000007</v>
      </c>
      <c r="AF1216" s="5">
        <v>0</v>
      </c>
      <c r="AG1216" s="31">
        <v>11265.51953125</v>
      </c>
      <c r="AH1216" s="31">
        <v>13337.21</v>
      </c>
    </row>
    <row r="1217" spans="1:34" x14ac:dyDescent="0.3">
      <c r="A1217" s="4">
        <v>480734090</v>
      </c>
      <c r="B1217" s="3" t="s">
        <v>222</v>
      </c>
      <c r="C1217" s="3" t="s">
        <v>1197</v>
      </c>
      <c r="D1217" s="14">
        <v>82.314125061035156</v>
      </c>
      <c r="E1217" s="14">
        <v>83.279190063476563</v>
      </c>
      <c r="F1217" s="14">
        <v>86.509986877441406</v>
      </c>
      <c r="G1217" s="14">
        <v>89.145240783691406</v>
      </c>
      <c r="H1217" s="5">
        <v>352</v>
      </c>
      <c r="I1217" s="15" t="s">
        <v>3981</v>
      </c>
      <c r="J1217" s="15">
        <v>5</v>
      </c>
      <c r="K1217" s="3" t="s">
        <v>3879</v>
      </c>
      <c r="L1217" s="3" t="s">
        <v>3914</v>
      </c>
      <c r="M1217" s="3" t="s">
        <v>3918</v>
      </c>
      <c r="N1217" s="3" t="s">
        <v>3922</v>
      </c>
      <c r="O1217" s="5">
        <v>178</v>
      </c>
      <c r="P1217" s="17">
        <v>0.31168830394744867</v>
      </c>
      <c r="Q1217" s="5">
        <v>154</v>
      </c>
      <c r="R1217" s="17">
        <v>0.28467154502868652</v>
      </c>
      <c r="S1217" s="5">
        <v>179</v>
      </c>
      <c r="T1217" s="17">
        <v>0.15032680332660681</v>
      </c>
      <c r="U1217" s="5">
        <v>155</v>
      </c>
      <c r="V1217" s="17">
        <v>0.13235294818878171</v>
      </c>
      <c r="W1217" s="17">
        <v>0.36399999999999999</v>
      </c>
      <c r="X1217" s="17">
        <v>0.17899999999999999</v>
      </c>
      <c r="Y1217" s="17"/>
      <c r="Z1217" s="17">
        <v>0.315</v>
      </c>
      <c r="AA1217" s="17">
        <v>0.114</v>
      </c>
      <c r="AB1217" s="17">
        <v>2.8000000864267349E-2</v>
      </c>
      <c r="AC1217" s="17">
        <v>9.7000000000000003E-2</v>
      </c>
      <c r="AD1217" s="17">
        <v>0.156</v>
      </c>
      <c r="AE1217" s="17">
        <v>0.63600000000000001</v>
      </c>
      <c r="AF1217" s="5">
        <v>0</v>
      </c>
      <c r="AG1217" s="31">
        <v>10782.23046875</v>
      </c>
      <c r="AH1217" s="31">
        <v>12857.27</v>
      </c>
    </row>
    <row r="1218" spans="1:34" x14ac:dyDescent="0.3">
      <c r="A1218" s="4">
        <v>480735000</v>
      </c>
      <c r="B1218" s="3" t="s">
        <v>222</v>
      </c>
      <c r="C1218" s="3" t="s">
        <v>1198</v>
      </c>
      <c r="D1218" s="14">
        <v>88.25341796875</v>
      </c>
      <c r="E1218" s="14">
        <v>89.256011962890625</v>
      </c>
      <c r="F1218" s="14">
        <v>86.819740295410156</v>
      </c>
      <c r="G1218" s="14">
        <v>87.96868896484375</v>
      </c>
      <c r="H1218" s="5">
        <v>324</v>
      </c>
      <c r="I1218" s="15" t="s">
        <v>3981</v>
      </c>
      <c r="J1218" s="15">
        <v>5</v>
      </c>
      <c r="K1218" s="3" t="s">
        <v>3879</v>
      </c>
      <c r="L1218" s="3" t="s">
        <v>3914</v>
      </c>
      <c r="M1218" s="3" t="s">
        <v>3918</v>
      </c>
      <c r="N1218" s="3" t="s">
        <v>3922</v>
      </c>
      <c r="O1218" s="5">
        <v>199</v>
      </c>
      <c r="P1218" s="17">
        <v>0.28776979446411127</v>
      </c>
      <c r="Q1218" s="5">
        <v>153</v>
      </c>
      <c r="R1218" s="17">
        <v>0.2142857164144516</v>
      </c>
      <c r="S1218" s="5">
        <v>200</v>
      </c>
      <c r="T1218" s="17">
        <v>0.17730496823787689</v>
      </c>
      <c r="U1218" s="5">
        <v>154</v>
      </c>
      <c r="V1218" s="17">
        <v>0.1228070184588432</v>
      </c>
      <c r="W1218" s="17">
        <v>0.42299999999999999</v>
      </c>
      <c r="X1218" s="17">
        <v>0.16400000000000001</v>
      </c>
      <c r="Y1218" s="17"/>
      <c r="Z1218" s="17">
        <v>0.29899999999999999</v>
      </c>
      <c r="AA1218" s="17">
        <v>9.9000000000000005E-2</v>
      </c>
      <c r="AB1218" s="17">
        <v>1.499999966472387E-2</v>
      </c>
      <c r="AC1218" s="17">
        <v>6.2E-2</v>
      </c>
      <c r="AD1218" s="17">
        <v>0.20399999999999999</v>
      </c>
      <c r="AE1218" s="17">
        <v>0.66500000000000004</v>
      </c>
      <c r="AF1218" s="5">
        <v>0</v>
      </c>
      <c r="AG1218" s="31">
        <v>11219.26953125</v>
      </c>
      <c r="AH1218" s="31">
        <v>12957.74</v>
      </c>
    </row>
    <row r="1219" spans="1:34" x14ac:dyDescent="0.3">
      <c r="A1219" s="4">
        <v>480735040</v>
      </c>
      <c r="B1219" s="3" t="s">
        <v>222</v>
      </c>
      <c r="C1219" s="3" t="s">
        <v>1199</v>
      </c>
      <c r="D1219" s="14">
        <v>85.664939880371094</v>
      </c>
      <c r="E1219" s="14">
        <v>85.808815002441406</v>
      </c>
      <c r="F1219" s="14">
        <v>81.054405212402344</v>
      </c>
      <c r="G1219" s="14">
        <v>82.13140869140625</v>
      </c>
      <c r="H1219" s="5">
        <v>341</v>
      </c>
      <c r="I1219" s="15" t="s">
        <v>3981</v>
      </c>
      <c r="J1219" s="15">
        <v>5</v>
      </c>
      <c r="K1219" s="3" t="s">
        <v>3879</v>
      </c>
      <c r="L1219" s="3" t="s">
        <v>3914</v>
      </c>
      <c r="M1219" s="3" t="s">
        <v>3918</v>
      </c>
      <c r="N1219" s="3" t="s">
        <v>3922</v>
      </c>
      <c r="O1219" s="5">
        <v>179</v>
      </c>
      <c r="P1219" s="17">
        <v>0.45390069484710688</v>
      </c>
      <c r="Q1219" s="5">
        <v>142</v>
      </c>
      <c r="R1219" s="17">
        <v>0.39130434393882751</v>
      </c>
      <c r="S1219" s="5">
        <v>180</v>
      </c>
      <c r="T1219" s="17">
        <v>0.30496454238891602</v>
      </c>
      <c r="U1219" s="5">
        <v>143</v>
      </c>
      <c r="V1219" s="17">
        <v>0.24347825348377231</v>
      </c>
      <c r="W1219" s="17">
        <v>0.47199999999999998</v>
      </c>
      <c r="X1219" s="17">
        <v>8.7999999999999995E-2</v>
      </c>
      <c r="Y1219" s="17"/>
      <c r="Z1219" s="17">
        <v>0.32</v>
      </c>
      <c r="AA1219" s="17">
        <v>0.111</v>
      </c>
      <c r="AB1219" s="17">
        <v>8.999999612569809E-3</v>
      </c>
      <c r="AC1219" s="17">
        <v>0.05</v>
      </c>
      <c r="AD1219" s="17">
        <v>0.114</v>
      </c>
      <c r="AE1219" s="17">
        <v>0.60399999999999998</v>
      </c>
      <c r="AF1219" s="5">
        <v>0</v>
      </c>
      <c r="AG1219" s="31">
        <v>10705.76953125</v>
      </c>
      <c r="AH1219" s="31">
        <v>12712.96</v>
      </c>
    </row>
    <row r="1220" spans="1:34" x14ac:dyDescent="0.3">
      <c r="A1220" s="4">
        <v>480735060</v>
      </c>
      <c r="B1220" s="3" t="s">
        <v>222</v>
      </c>
      <c r="C1220" s="3" t="s">
        <v>1200</v>
      </c>
      <c r="D1220" s="14">
        <v>88.003028869628906</v>
      </c>
      <c r="E1220" s="14">
        <v>88.66357421875</v>
      </c>
      <c r="F1220" s="14">
        <v>88.899299621582031</v>
      </c>
      <c r="G1220" s="14">
        <v>89.503959655761719</v>
      </c>
      <c r="H1220" s="5">
        <v>322</v>
      </c>
      <c r="I1220" s="15" t="s">
        <v>3981</v>
      </c>
      <c r="J1220" s="15">
        <v>5</v>
      </c>
      <c r="K1220" s="3" t="s">
        <v>3879</v>
      </c>
      <c r="L1220" s="3" t="s">
        <v>3914</v>
      </c>
      <c r="M1220" s="3" t="s">
        <v>3918</v>
      </c>
      <c r="N1220" s="3" t="s">
        <v>3922</v>
      </c>
      <c r="O1220" s="5">
        <v>158</v>
      </c>
      <c r="P1220" s="17">
        <v>0.3928571343421936</v>
      </c>
      <c r="Q1220" s="5">
        <v>134</v>
      </c>
      <c r="R1220" s="17">
        <v>0.32758620381355291</v>
      </c>
      <c r="S1220" s="5">
        <v>158</v>
      </c>
      <c r="T1220" s="17">
        <v>0.18571428954601291</v>
      </c>
      <c r="U1220" s="5">
        <v>134</v>
      </c>
      <c r="V1220" s="17">
        <v>0.15517240762710571</v>
      </c>
      <c r="W1220" s="17">
        <v>0.53700000000000003</v>
      </c>
      <c r="X1220" s="17">
        <v>9.2999999999999999E-2</v>
      </c>
      <c r="Y1220" s="17">
        <v>1.6E-2</v>
      </c>
      <c r="Z1220" s="17">
        <v>0.245</v>
      </c>
      <c r="AA1220" s="17">
        <v>0.09</v>
      </c>
      <c r="AB1220" s="17">
        <v>1.8999999389052391E-2</v>
      </c>
      <c r="AC1220" s="17">
        <v>6.5000000000000002E-2</v>
      </c>
      <c r="AD1220" s="17">
        <v>8.4000000000000005E-2</v>
      </c>
      <c r="AE1220" s="17">
        <v>0.64400000000000002</v>
      </c>
      <c r="AF1220" s="5">
        <v>0</v>
      </c>
      <c r="AG1220" s="31">
        <v>11307.3203125</v>
      </c>
      <c r="AH1220" s="31">
        <v>13294.38</v>
      </c>
    </row>
    <row r="1221" spans="1:34" x14ac:dyDescent="0.3">
      <c r="A1221" s="4">
        <v>480735080</v>
      </c>
      <c r="B1221" s="3" t="s">
        <v>222</v>
      </c>
      <c r="C1221" s="3" t="s">
        <v>1201</v>
      </c>
      <c r="D1221" s="14">
        <v>88.268386840820313</v>
      </c>
      <c r="E1221" s="14">
        <v>89.590293884277344</v>
      </c>
      <c r="F1221" s="14">
        <v>82.787300109863281</v>
      </c>
      <c r="G1221" s="14">
        <v>85.846961975097656</v>
      </c>
      <c r="H1221" s="5">
        <v>369</v>
      </c>
      <c r="I1221" s="15" t="s">
        <v>3981</v>
      </c>
      <c r="J1221" s="15">
        <v>5</v>
      </c>
      <c r="K1221" s="3" t="s">
        <v>3879</v>
      </c>
      <c r="L1221" s="3" t="s">
        <v>3914</v>
      </c>
      <c r="M1221" s="3" t="s">
        <v>3918</v>
      </c>
      <c r="N1221" s="3" t="s">
        <v>3922</v>
      </c>
      <c r="O1221" s="5">
        <v>201</v>
      </c>
      <c r="P1221" s="17">
        <v>0.14666666090488431</v>
      </c>
      <c r="Q1221" s="5">
        <v>186</v>
      </c>
      <c r="R1221" s="17">
        <v>0.12318840622901921</v>
      </c>
      <c r="S1221" s="5">
        <v>200</v>
      </c>
      <c r="T1221" s="17">
        <v>3.3333335071802139E-2</v>
      </c>
      <c r="U1221" s="5">
        <v>185</v>
      </c>
      <c r="V1221" s="17">
        <v>2.898550778627396E-2</v>
      </c>
      <c r="W1221" s="17">
        <v>0.57699999999999996</v>
      </c>
      <c r="X1221" s="17">
        <v>0.154</v>
      </c>
      <c r="Y1221" s="17"/>
      <c r="Z1221" s="17">
        <v>0.16800000000000001</v>
      </c>
      <c r="AA1221" s="17">
        <v>9.1999999999999998E-2</v>
      </c>
      <c r="AB1221" s="17">
        <v>8.0000003799796104E-3</v>
      </c>
      <c r="AC1221" s="17">
        <v>8.1000000000000003E-2</v>
      </c>
      <c r="AD1221" s="17">
        <v>0.13</v>
      </c>
      <c r="AE1221" s="17">
        <v>0.755</v>
      </c>
      <c r="AF1221" s="5">
        <v>0</v>
      </c>
      <c r="AG1221" s="31">
        <v>9865.98046875</v>
      </c>
      <c r="AH1221" s="31">
        <v>11797.67</v>
      </c>
    </row>
    <row r="1222" spans="1:34" x14ac:dyDescent="0.3">
      <c r="A1222" s="4">
        <v>480736000</v>
      </c>
      <c r="B1222" s="3" t="s">
        <v>222</v>
      </c>
      <c r="C1222" s="3" t="s">
        <v>1202</v>
      </c>
      <c r="D1222" s="14">
        <v>92.007644653320313</v>
      </c>
      <c r="E1222" s="14">
        <v>92.446586608886719</v>
      </c>
      <c r="F1222" s="14">
        <v>86.332229614257813</v>
      </c>
      <c r="G1222" s="14">
        <v>86.669815063476563</v>
      </c>
      <c r="H1222" s="5">
        <v>326</v>
      </c>
      <c r="I1222" s="15" t="s">
        <v>3981</v>
      </c>
      <c r="J1222" s="15">
        <v>5</v>
      </c>
      <c r="K1222" s="3" t="s">
        <v>3879</v>
      </c>
      <c r="L1222" s="3" t="s">
        <v>3914</v>
      </c>
      <c r="M1222" s="3" t="s">
        <v>3918</v>
      </c>
      <c r="N1222" s="3" t="s">
        <v>3922</v>
      </c>
      <c r="O1222" s="5">
        <v>151</v>
      </c>
      <c r="P1222" s="17">
        <v>0.1951219439506531</v>
      </c>
      <c r="Q1222" s="5">
        <v>138</v>
      </c>
      <c r="R1222" s="17">
        <v>0.17241379618644709</v>
      </c>
      <c r="S1222" s="5">
        <v>149</v>
      </c>
      <c r="T1222" s="17">
        <v>4.0322579443454742E-2</v>
      </c>
      <c r="U1222" s="5">
        <v>136</v>
      </c>
      <c r="V1222" s="17">
        <v>3.4188035875558853E-2</v>
      </c>
      <c r="W1222" s="17">
        <v>0.60399999999999998</v>
      </c>
      <c r="X1222" s="17">
        <v>0.126</v>
      </c>
      <c r="Y1222" s="17"/>
      <c r="Z1222" s="17">
        <v>0.16</v>
      </c>
      <c r="AA1222" s="17">
        <v>0.10100000000000001</v>
      </c>
      <c r="AB1222" s="17">
        <v>8.999999612569809E-3</v>
      </c>
      <c r="AC1222" s="17">
        <v>6.0999999999999999E-2</v>
      </c>
      <c r="AD1222" s="17">
        <v>0.13800000000000001</v>
      </c>
      <c r="AE1222" s="17">
        <v>0.753</v>
      </c>
      <c r="AF1222" s="5">
        <v>0</v>
      </c>
      <c r="AG1222" s="31">
        <v>10987.1796875</v>
      </c>
      <c r="AH1222" s="31">
        <v>12768.07</v>
      </c>
    </row>
    <row r="1223" spans="1:34" x14ac:dyDescent="0.3">
      <c r="A1223" s="4">
        <v>1040443000</v>
      </c>
      <c r="B1223" s="3" t="s">
        <v>494</v>
      </c>
      <c r="C1223" s="3" t="s">
        <v>1981</v>
      </c>
      <c r="D1223" s="14">
        <v>88.741752624511719</v>
      </c>
      <c r="E1223" s="14">
        <v>87.046127319335938</v>
      </c>
      <c r="F1223" s="14">
        <v>84.051422119140625</v>
      </c>
      <c r="G1223" s="14">
        <v>82.238494873046875</v>
      </c>
      <c r="H1223" s="5">
        <v>276</v>
      </c>
      <c r="I1223" s="15">
        <v>7</v>
      </c>
      <c r="J1223" s="15">
        <v>8</v>
      </c>
      <c r="K1223" s="3" t="s">
        <v>3847</v>
      </c>
      <c r="L1223" s="3" t="s">
        <v>3907</v>
      </c>
      <c r="M1223" s="3" t="s">
        <v>3917</v>
      </c>
      <c r="N1223" s="3" t="s">
        <v>3921</v>
      </c>
      <c r="O1223" s="5">
        <v>495</v>
      </c>
      <c r="P1223" s="17">
        <v>0.46640315651893621</v>
      </c>
      <c r="Q1223" s="5">
        <v>308</v>
      </c>
      <c r="R1223" s="17">
        <v>0.34591194987297058</v>
      </c>
      <c r="S1223" s="5">
        <v>492</v>
      </c>
      <c r="T1223" s="17">
        <v>0.31999999284744263</v>
      </c>
      <c r="U1223" s="5">
        <v>306</v>
      </c>
      <c r="V1223" s="17">
        <v>0.1656050980091095</v>
      </c>
      <c r="W1223" s="17"/>
      <c r="X1223" s="17">
        <v>4.2999999999999997E-2</v>
      </c>
      <c r="Y1223" s="17"/>
      <c r="Z1223" s="17">
        <v>0.91300000000000003</v>
      </c>
      <c r="AA1223" s="17"/>
      <c r="AB1223" s="17">
        <v>4.3000001460313797E-2</v>
      </c>
      <c r="AC1223" s="17"/>
      <c r="AD1223" s="17">
        <v>0.185</v>
      </c>
      <c r="AE1223" s="17">
        <v>0.55800000000000005</v>
      </c>
      <c r="AF1223" s="5">
        <v>0</v>
      </c>
      <c r="AG1223" s="31">
        <v>11838.0302734375</v>
      </c>
      <c r="AH1223" s="31">
        <v>12672.43</v>
      </c>
    </row>
    <row r="1224" spans="1:34" x14ac:dyDescent="0.3">
      <c r="A1224" s="4">
        <v>1040444030</v>
      </c>
      <c r="B1224" s="3" t="s">
        <v>494</v>
      </c>
      <c r="C1224" s="3" t="s">
        <v>1982</v>
      </c>
      <c r="D1224" s="14">
        <v>78.9324951171875</v>
      </c>
      <c r="E1224" s="14">
        <v>77.562416076660156</v>
      </c>
      <c r="F1224" s="14">
        <v>82.203399658203125</v>
      </c>
      <c r="G1224" s="14">
        <v>82.245048522949219</v>
      </c>
      <c r="H1224" s="5">
        <v>352</v>
      </c>
      <c r="I1224" s="15">
        <v>2</v>
      </c>
      <c r="J1224" s="15">
        <v>4</v>
      </c>
      <c r="K1224" s="3" t="s">
        <v>3847</v>
      </c>
      <c r="L1224" s="3" t="s">
        <v>3907</v>
      </c>
      <c r="M1224" s="3" t="s">
        <v>3917</v>
      </c>
      <c r="N1224" s="3" t="s">
        <v>3921</v>
      </c>
      <c r="O1224" s="5">
        <v>138</v>
      </c>
      <c r="P1224" s="17">
        <v>0.3288288414478302</v>
      </c>
      <c r="Q1224" s="5">
        <v>88</v>
      </c>
      <c r="R1224" s="17">
        <v>0.2291666716337204</v>
      </c>
      <c r="S1224" s="5">
        <v>138</v>
      </c>
      <c r="T1224" s="17">
        <v>0.3288288414478302</v>
      </c>
      <c r="U1224" s="5">
        <v>88</v>
      </c>
      <c r="V1224" s="17">
        <v>0.2361111044883728</v>
      </c>
      <c r="W1224" s="17"/>
      <c r="X1224" s="17">
        <v>3.1E-2</v>
      </c>
      <c r="Y1224" s="17"/>
      <c r="Z1224" s="17">
        <v>0.90300000000000002</v>
      </c>
      <c r="AA1224" s="17">
        <v>3.4000000000000002E-2</v>
      </c>
      <c r="AB1224" s="17">
        <v>3.0999999493360519E-2</v>
      </c>
      <c r="AC1224" s="17">
        <v>0.02</v>
      </c>
      <c r="AD1224" s="17">
        <v>0.19600000000000001</v>
      </c>
      <c r="AE1224" s="17">
        <v>0.60699999999999998</v>
      </c>
      <c r="AF1224" s="5">
        <v>0</v>
      </c>
      <c r="AG1224" s="31">
        <v>9002</v>
      </c>
      <c r="AH1224" s="31">
        <v>10516.93</v>
      </c>
    </row>
    <row r="1225" spans="1:34" x14ac:dyDescent="0.3">
      <c r="A1225" s="4">
        <v>1040444040</v>
      </c>
      <c r="B1225" s="3" t="s">
        <v>494</v>
      </c>
      <c r="C1225" s="3" t="s">
        <v>1983</v>
      </c>
      <c r="D1225" s="14">
        <v>82.001358032226563</v>
      </c>
      <c r="E1225" s="14">
        <v>80.99847412109375</v>
      </c>
      <c r="F1225" s="14">
        <v>83.109474182128906</v>
      </c>
      <c r="G1225" s="14">
        <v>80.616470336914063</v>
      </c>
      <c r="H1225" s="5">
        <v>276</v>
      </c>
      <c r="I1225" s="15">
        <v>5</v>
      </c>
      <c r="J1225" s="15">
        <v>6</v>
      </c>
      <c r="K1225" s="3" t="s">
        <v>3847</v>
      </c>
      <c r="L1225" s="3" t="s">
        <v>3907</v>
      </c>
      <c r="M1225" s="3" t="s">
        <v>3917</v>
      </c>
      <c r="N1225" s="3" t="s">
        <v>3921</v>
      </c>
      <c r="O1225" s="5">
        <v>467</v>
      </c>
      <c r="P1225" s="17">
        <v>0.39676111936569208</v>
      </c>
      <c r="Q1225" s="5">
        <v>316</v>
      </c>
      <c r="R1225" s="17">
        <v>0.29032257199287409</v>
      </c>
      <c r="S1225" s="5">
        <v>465</v>
      </c>
      <c r="T1225" s="17">
        <v>0.40080970525741583</v>
      </c>
      <c r="U1225" s="5">
        <v>313</v>
      </c>
      <c r="V1225" s="17">
        <v>0.27741935849189758</v>
      </c>
      <c r="W1225" s="17"/>
      <c r="X1225" s="17">
        <v>5.0999999999999997E-2</v>
      </c>
      <c r="Y1225" s="17"/>
      <c r="Z1225" s="17">
        <v>0.92</v>
      </c>
      <c r="AA1225" s="17">
        <v>2.5000000000000001E-2</v>
      </c>
      <c r="AB1225" s="17">
        <v>4.0000001899898052E-3</v>
      </c>
      <c r="AC1225" s="17">
        <v>2.1999999999999999E-2</v>
      </c>
      <c r="AD1225" s="17">
        <v>0.14899999999999999</v>
      </c>
      <c r="AE1225" s="17">
        <v>0.55200000000000005</v>
      </c>
      <c r="AF1225" s="5">
        <v>0</v>
      </c>
      <c r="AG1225" s="31">
        <v>8727.150390625</v>
      </c>
      <c r="AH1225" s="31">
        <v>9362.98</v>
      </c>
    </row>
    <row r="1226" spans="1:34" x14ac:dyDescent="0.3">
      <c r="A1226" s="4">
        <v>880734020</v>
      </c>
      <c r="B1226" s="3" t="s">
        <v>411</v>
      </c>
      <c r="C1226" s="3" t="s">
        <v>1660</v>
      </c>
      <c r="D1226" s="14">
        <v>92.002067565917969</v>
      </c>
      <c r="E1226" s="14">
        <v>91.814842224121094</v>
      </c>
      <c r="F1226" s="14">
        <v>85.211036682128906</v>
      </c>
      <c r="G1226" s="14">
        <v>87.709335327148438</v>
      </c>
      <c r="H1226" s="5">
        <v>86</v>
      </c>
      <c r="I1226" s="15" t="s">
        <v>3980</v>
      </c>
      <c r="J1226" s="15">
        <v>8</v>
      </c>
      <c r="K1226" s="3" t="s">
        <v>3833</v>
      </c>
      <c r="L1226" s="3" t="s">
        <v>3911</v>
      </c>
      <c r="M1226" s="3" t="s">
        <v>3917</v>
      </c>
      <c r="N1226" s="3" t="s">
        <v>3921</v>
      </c>
      <c r="O1226" s="5">
        <v>94</v>
      </c>
      <c r="P1226" s="17">
        <v>0.43103447556495672</v>
      </c>
      <c r="Q1226" s="5">
        <v>66</v>
      </c>
      <c r="R1226" s="17">
        <v>0.24242424964904791</v>
      </c>
      <c r="S1226" s="5">
        <v>94</v>
      </c>
      <c r="T1226" s="17">
        <v>0.15517240762710571</v>
      </c>
      <c r="U1226" s="5">
        <v>66</v>
      </c>
      <c r="V1226" s="17">
        <v>3.0303031206130981E-2</v>
      </c>
      <c r="W1226" s="17"/>
      <c r="X1226" s="17"/>
      <c r="Y1226" s="17"/>
      <c r="Z1226" s="17">
        <v>0.94200000000000006</v>
      </c>
      <c r="AA1226" s="17"/>
      <c r="AB1226" s="17">
        <v>5.7999998331069953E-2</v>
      </c>
      <c r="AC1226" s="17"/>
      <c r="AD1226" s="17">
        <v>0.30199999999999999</v>
      </c>
      <c r="AE1226" s="17">
        <v>0.44</v>
      </c>
      <c r="AF1226" s="5">
        <v>0</v>
      </c>
      <c r="AG1226" s="31">
        <v>13254.3203125</v>
      </c>
      <c r="AH1226" s="31">
        <v>15083.49</v>
      </c>
    </row>
    <row r="1227" spans="1:34" x14ac:dyDescent="0.3">
      <c r="A1227" s="4">
        <v>391343000</v>
      </c>
      <c r="B1227" s="3" t="s">
        <v>170</v>
      </c>
      <c r="C1227" s="3" t="s">
        <v>1012</v>
      </c>
      <c r="D1227" s="14">
        <v>86.885322570800781</v>
      </c>
      <c r="E1227" s="14">
        <v>88.008071899414063</v>
      </c>
      <c r="F1227" s="14">
        <v>84.725143432617188</v>
      </c>
      <c r="G1227" s="14">
        <v>84.570343017578125</v>
      </c>
      <c r="H1227" s="5">
        <v>1143</v>
      </c>
      <c r="I1227" s="15">
        <v>6</v>
      </c>
      <c r="J1227" s="15">
        <v>8</v>
      </c>
      <c r="K1227" s="3" t="s">
        <v>3823</v>
      </c>
      <c r="L1227" s="3" t="s">
        <v>3907</v>
      </c>
      <c r="M1227" s="3" t="s">
        <v>3916</v>
      </c>
      <c r="N1227" s="3" t="s">
        <v>3921</v>
      </c>
      <c r="O1227" s="5">
        <v>2179</v>
      </c>
      <c r="P1227" s="17">
        <v>0.53924286365509033</v>
      </c>
      <c r="Q1227" s="5">
        <v>994</v>
      </c>
      <c r="R1227" s="17">
        <v>0.41067761182785029</v>
      </c>
      <c r="S1227" s="5">
        <v>2177</v>
      </c>
      <c r="T1227" s="17">
        <v>0.51663583517074585</v>
      </c>
      <c r="U1227" s="5">
        <v>990</v>
      </c>
      <c r="V1227" s="17">
        <v>0.39300411939620972</v>
      </c>
      <c r="W1227" s="17">
        <v>1.0999999999999999E-2</v>
      </c>
      <c r="X1227" s="17">
        <v>5.7000000000000002E-2</v>
      </c>
      <c r="Y1227" s="17">
        <v>9.0000000000000011E-3</v>
      </c>
      <c r="Z1227" s="17">
        <v>0.84499999999999997</v>
      </c>
      <c r="AA1227" s="17">
        <v>7.1000000000000008E-2</v>
      </c>
      <c r="AB1227" s="17">
        <v>7.0000002160668373E-3</v>
      </c>
      <c r="AC1227" s="17">
        <v>8.0000000000000002E-3</v>
      </c>
      <c r="AD1227" s="17">
        <v>0.13400000000000001</v>
      </c>
      <c r="AE1227" s="17">
        <v>0.436</v>
      </c>
      <c r="AF1227" s="5">
        <v>0</v>
      </c>
      <c r="AG1227" s="31">
        <v>7550.22021484375</v>
      </c>
      <c r="AH1227" s="31">
        <v>9272.77</v>
      </c>
    </row>
    <row r="1228" spans="1:34" x14ac:dyDescent="0.3">
      <c r="A1228" s="4">
        <v>391344050</v>
      </c>
      <c r="B1228" s="3" t="s">
        <v>170</v>
      </c>
      <c r="C1228" s="3" t="s">
        <v>1013</v>
      </c>
      <c r="D1228" s="14">
        <v>90.363540649414063</v>
      </c>
      <c r="E1228" s="14">
        <v>91.03936767578125</v>
      </c>
      <c r="F1228" s="14">
        <v>93.303504943847656</v>
      </c>
      <c r="G1228" s="14">
        <v>94.918220520019531</v>
      </c>
      <c r="H1228" s="5">
        <v>469</v>
      </c>
      <c r="I1228" s="15" t="s">
        <v>3981</v>
      </c>
      <c r="J1228" s="15">
        <v>5</v>
      </c>
      <c r="K1228" s="3" t="s">
        <v>3823</v>
      </c>
      <c r="L1228" s="3" t="s">
        <v>3907</v>
      </c>
      <c r="M1228" s="3" t="s">
        <v>3916</v>
      </c>
      <c r="N1228" s="3" t="s">
        <v>3921</v>
      </c>
      <c r="O1228" s="5">
        <v>204</v>
      </c>
      <c r="P1228" s="17">
        <v>0.66028708219528198</v>
      </c>
      <c r="Q1228" s="5">
        <v>104</v>
      </c>
      <c r="R1228" s="17">
        <v>0.52999997138977051</v>
      </c>
      <c r="S1228" s="5">
        <v>204</v>
      </c>
      <c r="T1228" s="17">
        <v>0.63636362552642822</v>
      </c>
      <c r="U1228" s="5">
        <v>104</v>
      </c>
      <c r="V1228" s="17">
        <v>0.55000001192092896</v>
      </c>
      <c r="W1228" s="17">
        <v>1.4999999999999999E-2</v>
      </c>
      <c r="X1228" s="17">
        <v>7.0000000000000007E-2</v>
      </c>
      <c r="Y1228" s="17"/>
      <c r="Z1228" s="17">
        <v>0.84</v>
      </c>
      <c r="AA1228" s="17">
        <v>6.4000000000000001E-2</v>
      </c>
      <c r="AB1228" s="17">
        <v>1.099999994039536E-2</v>
      </c>
      <c r="AC1228" s="17">
        <v>1.0999999999999999E-2</v>
      </c>
      <c r="AD1228" s="17">
        <v>0.115</v>
      </c>
      <c r="AE1228" s="17">
        <v>0.46300000000000002</v>
      </c>
      <c r="AF1228" s="5">
        <v>0</v>
      </c>
      <c r="AG1228" s="31">
        <v>9182.7197265625</v>
      </c>
      <c r="AH1228" s="31">
        <v>10016.91</v>
      </c>
    </row>
    <row r="1229" spans="1:34" x14ac:dyDescent="0.3">
      <c r="A1229" s="4">
        <v>391344060</v>
      </c>
      <c r="B1229" s="3" t="s">
        <v>170</v>
      </c>
      <c r="C1229" s="3" t="s">
        <v>1014</v>
      </c>
      <c r="D1229" s="14">
        <v>84.907234191894531</v>
      </c>
      <c r="E1229" s="14">
        <v>83.741958618164063</v>
      </c>
      <c r="F1229" s="14">
        <v>85.154716491699219</v>
      </c>
      <c r="G1229" s="14">
        <v>85.930755615234375</v>
      </c>
      <c r="H1229" s="5">
        <v>409</v>
      </c>
      <c r="I1229" s="15" t="s">
        <v>3981</v>
      </c>
      <c r="J1229" s="15">
        <v>5</v>
      </c>
      <c r="K1229" s="3" t="s">
        <v>3823</v>
      </c>
      <c r="L1229" s="3" t="s">
        <v>3907</v>
      </c>
      <c r="M1229" s="3" t="s">
        <v>3916</v>
      </c>
      <c r="N1229" s="3" t="s">
        <v>3921</v>
      </c>
      <c r="O1229" s="5">
        <v>216</v>
      </c>
      <c r="P1229" s="17">
        <v>0.52173912525177002</v>
      </c>
      <c r="Q1229" s="5">
        <v>102</v>
      </c>
      <c r="R1229" s="17">
        <v>0.35789474844932562</v>
      </c>
      <c r="S1229" s="5">
        <v>216</v>
      </c>
      <c r="T1229" s="17">
        <v>0.52427184581756592</v>
      </c>
      <c r="U1229" s="5">
        <v>102</v>
      </c>
      <c r="V1229" s="17">
        <v>0.32978722453117371</v>
      </c>
      <c r="W1229" s="17"/>
      <c r="X1229" s="17">
        <v>4.3999999999999997E-2</v>
      </c>
      <c r="Y1229" s="17">
        <v>1.4999999999999999E-2</v>
      </c>
      <c r="Z1229" s="17">
        <v>0.88</v>
      </c>
      <c r="AA1229" s="17">
        <v>5.3999999999999999E-2</v>
      </c>
      <c r="AB1229" s="17">
        <v>7.0000002160668373E-3</v>
      </c>
      <c r="AC1229" s="17"/>
      <c r="AD1229" s="17">
        <v>0.17599999999999999</v>
      </c>
      <c r="AE1229" s="17">
        <v>0.36699999999999999</v>
      </c>
      <c r="AF1229" s="5">
        <v>0</v>
      </c>
      <c r="AG1229" s="31">
        <v>9405.169921875</v>
      </c>
      <c r="AH1229" s="31">
        <v>10666.96</v>
      </c>
    </row>
    <row r="1230" spans="1:34" x14ac:dyDescent="0.3">
      <c r="A1230" s="4">
        <v>391344070</v>
      </c>
      <c r="B1230" s="3" t="s">
        <v>170</v>
      </c>
      <c r="C1230" s="3" t="s">
        <v>1015</v>
      </c>
      <c r="D1230" s="14">
        <v>89.700782775878906</v>
      </c>
      <c r="E1230" s="14">
        <v>89.267288208007813</v>
      </c>
      <c r="F1230" s="14">
        <v>93.754035949707031</v>
      </c>
      <c r="G1230" s="14">
        <v>94.442665100097656</v>
      </c>
      <c r="H1230" s="5">
        <v>455</v>
      </c>
      <c r="I1230" s="15" t="s">
        <v>3981</v>
      </c>
      <c r="J1230" s="15">
        <v>5</v>
      </c>
      <c r="K1230" s="3" t="s">
        <v>3823</v>
      </c>
      <c r="L1230" s="3" t="s">
        <v>3907</v>
      </c>
      <c r="M1230" s="3" t="s">
        <v>3916</v>
      </c>
      <c r="N1230" s="3" t="s">
        <v>3921</v>
      </c>
      <c r="O1230" s="5">
        <v>235</v>
      </c>
      <c r="P1230" s="17">
        <v>0.66055047512054443</v>
      </c>
      <c r="Q1230" s="5">
        <v>118</v>
      </c>
      <c r="R1230" s="17">
        <v>0.56999999284744263</v>
      </c>
      <c r="S1230" s="5">
        <v>234</v>
      </c>
      <c r="T1230" s="17">
        <v>0.71100914478302002</v>
      </c>
      <c r="U1230" s="5">
        <v>117</v>
      </c>
      <c r="V1230" s="17">
        <v>0.5899999737739563</v>
      </c>
      <c r="W1230" s="17"/>
      <c r="X1230" s="17">
        <v>5.0999999999999997E-2</v>
      </c>
      <c r="Y1230" s="17"/>
      <c r="Z1230" s="17">
        <v>0.873</v>
      </c>
      <c r="AA1230" s="17">
        <v>6.2E-2</v>
      </c>
      <c r="AB1230" s="17">
        <v>1.499999966472387E-2</v>
      </c>
      <c r="AC1230" s="17"/>
      <c r="AD1230" s="17">
        <v>0.123</v>
      </c>
      <c r="AE1230" s="17">
        <v>0.47799999999999998</v>
      </c>
      <c r="AF1230" s="5">
        <v>0</v>
      </c>
      <c r="AG1230" s="31">
        <v>8595.6298828125</v>
      </c>
      <c r="AH1230" s="31">
        <v>9463.44</v>
      </c>
    </row>
    <row r="1231" spans="1:34" x14ac:dyDescent="0.3">
      <c r="A1231" s="4">
        <v>391344080</v>
      </c>
      <c r="B1231" s="3" t="s">
        <v>170</v>
      </c>
      <c r="C1231" s="3" t="s">
        <v>1016</v>
      </c>
      <c r="D1231" s="14">
        <v>94.031471252441406</v>
      </c>
      <c r="E1231" s="14">
        <v>93.433135986328125</v>
      </c>
      <c r="F1231" s="14">
        <v>94.409385681152344</v>
      </c>
      <c r="G1231" s="14">
        <v>93.770843505859375</v>
      </c>
      <c r="H1231" s="5">
        <v>456</v>
      </c>
      <c r="I1231" s="15" t="s">
        <v>3981</v>
      </c>
      <c r="J1231" s="15">
        <v>5</v>
      </c>
      <c r="K1231" s="3" t="s">
        <v>3823</v>
      </c>
      <c r="L1231" s="3" t="s">
        <v>3907</v>
      </c>
      <c r="M1231" s="3" t="s">
        <v>3916</v>
      </c>
      <c r="N1231" s="3" t="s">
        <v>3921</v>
      </c>
      <c r="O1231" s="5">
        <v>219</v>
      </c>
      <c r="P1231" s="17">
        <v>0.55744683742523193</v>
      </c>
      <c r="Q1231" s="5">
        <v>120</v>
      </c>
      <c r="R1231" s="17">
        <v>0.4645669162273407</v>
      </c>
      <c r="S1231" s="5">
        <v>219</v>
      </c>
      <c r="T1231" s="17">
        <v>0.57021278142929077</v>
      </c>
      <c r="U1231" s="5">
        <v>120</v>
      </c>
      <c r="V1231" s="17">
        <v>0.44881889224052429</v>
      </c>
      <c r="W1231" s="17">
        <v>0.02</v>
      </c>
      <c r="X1231" s="17">
        <v>4.2000000000000003E-2</v>
      </c>
      <c r="Y1231" s="17"/>
      <c r="Z1231" s="17">
        <v>0.83799999999999997</v>
      </c>
      <c r="AA1231" s="17">
        <v>8.1000000000000003E-2</v>
      </c>
      <c r="AB1231" s="17">
        <v>1.9999999552965161E-2</v>
      </c>
      <c r="AC1231" s="17">
        <v>1.4999999999999999E-2</v>
      </c>
      <c r="AD1231" s="17">
        <v>0.13400000000000001</v>
      </c>
      <c r="AE1231" s="17">
        <v>0.52100000000000002</v>
      </c>
      <c r="AF1231" s="5">
        <v>0</v>
      </c>
      <c r="AG1231" s="31">
        <v>8952.7197265625</v>
      </c>
      <c r="AH1231" s="31">
        <v>9963.73</v>
      </c>
    </row>
    <row r="1232" spans="1:34" x14ac:dyDescent="0.3">
      <c r="A1232" s="4">
        <v>391344090</v>
      </c>
      <c r="B1232" s="3" t="s">
        <v>170</v>
      </c>
      <c r="C1232" s="3" t="s">
        <v>1017</v>
      </c>
      <c r="D1232" s="14">
        <v>94.594558715820313</v>
      </c>
      <c r="E1232" s="14">
        <v>89.158821105957031</v>
      </c>
      <c r="F1232" s="14">
        <v>92.974617004394531</v>
      </c>
      <c r="G1232" s="14">
        <v>89.163520812988281</v>
      </c>
      <c r="H1232" s="5">
        <v>428</v>
      </c>
      <c r="I1232" s="15" t="s">
        <v>3981</v>
      </c>
      <c r="J1232" s="15">
        <v>5</v>
      </c>
      <c r="K1232" s="3" t="s">
        <v>3823</v>
      </c>
      <c r="L1232" s="3" t="s">
        <v>3907</v>
      </c>
      <c r="M1232" s="3" t="s">
        <v>3916</v>
      </c>
      <c r="N1232" s="3" t="s">
        <v>3921</v>
      </c>
      <c r="O1232" s="5">
        <v>187</v>
      </c>
      <c r="P1232" s="17">
        <v>0.65499997138977051</v>
      </c>
      <c r="Q1232" s="5">
        <v>94</v>
      </c>
      <c r="R1232" s="17">
        <v>0.51428574323654175</v>
      </c>
      <c r="S1232" s="5">
        <v>186</v>
      </c>
      <c r="T1232" s="17">
        <v>0.64999997615814209</v>
      </c>
      <c r="U1232" s="5">
        <v>94</v>
      </c>
      <c r="V1232" s="17">
        <v>0.49523809552192688</v>
      </c>
      <c r="W1232" s="17">
        <v>1.2E-2</v>
      </c>
      <c r="X1232" s="17">
        <v>4.3999999999999997E-2</v>
      </c>
      <c r="Y1232" s="17"/>
      <c r="Z1232" s="17">
        <v>0.85299999999999998</v>
      </c>
      <c r="AA1232" s="17">
        <v>8.6000000000000007E-2</v>
      </c>
      <c r="AB1232" s="17">
        <v>4.999999888241291E-3</v>
      </c>
      <c r="AC1232" s="17"/>
      <c r="AD1232" s="17">
        <v>0.126</v>
      </c>
      <c r="AE1232" s="17">
        <v>0.46</v>
      </c>
      <c r="AF1232" s="5">
        <v>0</v>
      </c>
      <c r="AG1232" s="31">
        <v>9524.4697265625</v>
      </c>
      <c r="AH1232" s="31">
        <v>10494.84</v>
      </c>
    </row>
    <row r="1233" spans="1:34" x14ac:dyDescent="0.3">
      <c r="A1233" s="4">
        <v>71241050</v>
      </c>
      <c r="B1233" s="3" t="s">
        <v>27</v>
      </c>
      <c r="C1233" s="3" t="s">
        <v>601</v>
      </c>
      <c r="D1233" s="14">
        <v>79.502532958984375</v>
      </c>
      <c r="E1233" s="14">
        <v>80.959968566894531</v>
      </c>
      <c r="F1233" s="14">
        <v>83.279083251953125</v>
      </c>
      <c r="G1233" s="14">
        <v>84.546409606933594</v>
      </c>
      <c r="H1233" s="5">
        <v>171</v>
      </c>
      <c r="I1233" s="15">
        <v>6</v>
      </c>
      <c r="J1233" s="15">
        <v>12</v>
      </c>
      <c r="K1233" s="3" t="s">
        <v>3835</v>
      </c>
      <c r="L1233" s="3" t="s">
        <v>3908</v>
      </c>
      <c r="M1233" s="3" t="s">
        <v>3916</v>
      </c>
      <c r="N1233" s="3" t="s">
        <v>3921</v>
      </c>
      <c r="O1233" s="5">
        <v>121</v>
      </c>
      <c r="P1233" s="17">
        <v>0.48076921701431269</v>
      </c>
      <c r="Q1233" s="5">
        <v>67</v>
      </c>
      <c r="R1233" s="17">
        <v>0.3571428656578064</v>
      </c>
      <c r="S1233" s="5">
        <v>121</v>
      </c>
      <c r="T1233" s="17">
        <v>0.58653843402862549</v>
      </c>
      <c r="U1233" s="5">
        <v>67</v>
      </c>
      <c r="V1233" s="17">
        <v>0.4716981053352356</v>
      </c>
      <c r="W1233" s="17"/>
      <c r="X1233" s="17"/>
      <c r="Y1233" s="17"/>
      <c r="Z1233" s="17">
        <v>0.96499999999999997</v>
      </c>
      <c r="AA1233" s="17"/>
      <c r="AB1233" s="17">
        <v>3.5000000149011612E-2</v>
      </c>
      <c r="AC1233" s="17"/>
      <c r="AD1233" s="17">
        <v>0.11700000000000001</v>
      </c>
      <c r="AE1233" s="17">
        <v>0.52700000000000002</v>
      </c>
      <c r="AF1233" s="5">
        <v>0</v>
      </c>
      <c r="AG1233" s="31">
        <v>9202.1904296875</v>
      </c>
      <c r="AH1233" s="31">
        <v>10669.28</v>
      </c>
    </row>
    <row r="1234" spans="1:34" x14ac:dyDescent="0.3">
      <c r="A1234" s="4">
        <v>71244020</v>
      </c>
      <c r="B1234" s="3" t="s">
        <v>27</v>
      </c>
      <c r="C1234" s="3" t="s">
        <v>602</v>
      </c>
      <c r="D1234" s="14">
        <v>84.900550842285156</v>
      </c>
      <c r="E1234" s="14">
        <v>81.57305908203125</v>
      </c>
      <c r="F1234" s="14">
        <v>92.744338989257813</v>
      </c>
      <c r="G1234" s="14">
        <v>91.040298461914063</v>
      </c>
      <c r="H1234" s="5">
        <v>142</v>
      </c>
      <c r="I1234" s="15" t="s">
        <v>3980</v>
      </c>
      <c r="J1234" s="15">
        <v>5</v>
      </c>
      <c r="K1234" s="3" t="s">
        <v>3835</v>
      </c>
      <c r="L1234" s="3" t="s">
        <v>3908</v>
      </c>
      <c r="M1234" s="3" t="s">
        <v>3916</v>
      </c>
      <c r="N1234" s="3" t="s">
        <v>3921</v>
      </c>
      <c r="O1234" s="5">
        <v>95</v>
      </c>
      <c r="P1234" s="17">
        <v>0.43835616111755371</v>
      </c>
      <c r="Q1234" s="5">
        <v>59</v>
      </c>
      <c r="R1234" s="17">
        <v>0.39215686917304993</v>
      </c>
      <c r="S1234" s="5">
        <v>95</v>
      </c>
      <c r="T1234" s="17">
        <v>0.47945204377174377</v>
      </c>
      <c r="U1234" s="5">
        <v>59</v>
      </c>
      <c r="V1234" s="17">
        <v>0.4117647111415863</v>
      </c>
      <c r="W1234" s="17">
        <v>4.9000000000000002E-2</v>
      </c>
      <c r="X1234" s="17"/>
      <c r="Y1234" s="17"/>
      <c r="Z1234" s="17">
        <v>0.873</v>
      </c>
      <c r="AA1234" s="17"/>
      <c r="AB1234" s="17">
        <v>7.6999999582767487E-2</v>
      </c>
      <c r="AC1234" s="17"/>
      <c r="AD1234" s="17">
        <v>0.127</v>
      </c>
      <c r="AE1234" s="17">
        <v>0.61799999999999999</v>
      </c>
      <c r="AF1234" s="5">
        <v>0</v>
      </c>
      <c r="AG1234" s="31">
        <v>8732.6396484375</v>
      </c>
      <c r="AH1234" s="31">
        <v>9977.91</v>
      </c>
    </row>
    <row r="1235" spans="1:34" x14ac:dyDescent="0.3">
      <c r="A1235" s="4">
        <v>461324020</v>
      </c>
      <c r="B1235" s="3" t="s">
        <v>207</v>
      </c>
      <c r="C1235" s="3" t="s">
        <v>1119</v>
      </c>
      <c r="D1235" s="14">
        <v>90.833770751953125</v>
      </c>
      <c r="E1235" s="14">
        <v>90.711814880371094</v>
      </c>
      <c r="F1235" s="14">
        <v>88.274169921875</v>
      </c>
      <c r="G1235" s="14">
        <v>89.152725219726563</v>
      </c>
      <c r="H1235" s="5">
        <v>337</v>
      </c>
      <c r="I1235" s="15" t="s">
        <v>3980</v>
      </c>
      <c r="J1235" s="15">
        <v>8</v>
      </c>
      <c r="K1235" s="3" t="s">
        <v>3838</v>
      </c>
      <c r="L1235" s="3" t="s">
        <v>3913</v>
      </c>
      <c r="M1235" s="3" t="s">
        <v>3917</v>
      </c>
      <c r="N1235" s="3" t="s">
        <v>3921</v>
      </c>
      <c r="O1235" s="5">
        <v>347</v>
      </c>
      <c r="P1235" s="17">
        <v>0.39512196183204651</v>
      </c>
      <c r="Q1235" s="5">
        <v>230</v>
      </c>
      <c r="R1235" s="17">
        <v>0.29770991206169128</v>
      </c>
      <c r="S1235" s="5">
        <v>347</v>
      </c>
      <c r="T1235" s="17">
        <v>0.38048779964447021</v>
      </c>
      <c r="U1235" s="5">
        <v>230</v>
      </c>
      <c r="V1235" s="17">
        <v>0.35877862572669977</v>
      </c>
      <c r="W1235" s="17"/>
      <c r="X1235" s="17"/>
      <c r="Y1235" s="17"/>
      <c r="Z1235" s="17">
        <v>0.92600000000000005</v>
      </c>
      <c r="AA1235" s="17">
        <v>3.9E-2</v>
      </c>
      <c r="AB1235" s="17">
        <v>3.5999998450279243E-2</v>
      </c>
      <c r="AC1235" s="17"/>
      <c r="AD1235" s="17">
        <v>0.16600000000000001</v>
      </c>
      <c r="AE1235" s="17">
        <v>0.61499999999999999</v>
      </c>
      <c r="AF1235" s="5">
        <v>0</v>
      </c>
      <c r="AG1235" s="31">
        <v>7722</v>
      </c>
      <c r="AH1235" s="31">
        <v>8582.4500000000007</v>
      </c>
    </row>
    <row r="1236" spans="1:34" x14ac:dyDescent="0.3">
      <c r="A1236" s="4">
        <v>1031271050</v>
      </c>
      <c r="B1236" s="3" t="s">
        <v>484</v>
      </c>
      <c r="C1236" s="3" t="s">
        <v>1640</v>
      </c>
      <c r="D1236" s="14">
        <v>59.062023162841797</v>
      </c>
      <c r="E1236" s="14">
        <v>61.571857452392578</v>
      </c>
      <c r="F1236" s="14">
        <v>62.69085693359375</v>
      </c>
      <c r="G1236" s="14">
        <v>67.725440979003906</v>
      </c>
      <c r="H1236" s="5">
        <v>125</v>
      </c>
      <c r="I1236" s="15">
        <v>7</v>
      </c>
      <c r="J1236" s="15">
        <v>12</v>
      </c>
      <c r="K1236" s="3" t="s">
        <v>3807</v>
      </c>
      <c r="L1236" s="3" t="s">
        <v>3910</v>
      </c>
      <c r="M1236" s="3" t="s">
        <v>3916</v>
      </c>
      <c r="N1236" s="3" t="s">
        <v>3921</v>
      </c>
      <c r="O1236" s="5">
        <v>91</v>
      </c>
      <c r="P1236" s="17">
        <v>0.42424243688583368</v>
      </c>
      <c r="Q1236" s="5">
        <v>62</v>
      </c>
      <c r="R1236" s="17">
        <v>0.3541666567325592</v>
      </c>
      <c r="S1236" s="5">
        <v>92</v>
      </c>
      <c r="T1236" s="17">
        <v>0.31147539615631098</v>
      </c>
      <c r="U1236" s="5">
        <v>63</v>
      </c>
      <c r="V1236" s="17">
        <v>0.1627907007932663</v>
      </c>
      <c r="W1236" s="17">
        <v>5.6000000000000001E-2</v>
      </c>
      <c r="X1236" s="17">
        <v>0.04</v>
      </c>
      <c r="Y1236" s="17"/>
      <c r="Z1236" s="17">
        <v>0.872</v>
      </c>
      <c r="AA1236" s="17"/>
      <c r="AB1236" s="17">
        <v>3.2000001519918442E-2</v>
      </c>
      <c r="AC1236" s="17"/>
      <c r="AD1236" s="17">
        <v>9.6000000000000002E-2</v>
      </c>
      <c r="AE1236" s="17">
        <v>0.60199999999999998</v>
      </c>
      <c r="AF1236" s="5">
        <v>0</v>
      </c>
      <c r="AG1236" s="31">
        <v>12251.16015625</v>
      </c>
      <c r="AH1236" s="31">
        <v>13895.69</v>
      </c>
    </row>
    <row r="1237" spans="1:34" x14ac:dyDescent="0.3">
      <c r="A1237" s="4">
        <v>1031274040</v>
      </c>
      <c r="B1237" s="3" t="s">
        <v>484</v>
      </c>
      <c r="C1237" s="3" t="s">
        <v>1641</v>
      </c>
      <c r="D1237" s="14">
        <v>100.3058776855469</v>
      </c>
      <c r="E1237" s="14">
        <v>102.08567047119141</v>
      </c>
      <c r="F1237" s="14">
        <v>94.25433349609375</v>
      </c>
      <c r="G1237" s="14">
        <v>96.837799072265625</v>
      </c>
      <c r="H1237" s="5">
        <v>147</v>
      </c>
      <c r="I1237" s="15" t="s">
        <v>3980</v>
      </c>
      <c r="J1237" s="15">
        <v>6</v>
      </c>
      <c r="K1237" s="3" t="s">
        <v>3807</v>
      </c>
      <c r="L1237" s="3" t="s">
        <v>3910</v>
      </c>
      <c r="M1237" s="3" t="s">
        <v>3916</v>
      </c>
      <c r="N1237" s="3" t="s">
        <v>3921</v>
      </c>
      <c r="O1237" s="5">
        <v>103</v>
      </c>
      <c r="P1237" s="17">
        <v>0.87671232223510742</v>
      </c>
      <c r="Q1237" s="5">
        <v>80</v>
      </c>
      <c r="R1237" s="17">
        <v>0.86538463830947876</v>
      </c>
      <c r="S1237" s="5">
        <v>103</v>
      </c>
      <c r="T1237" s="17">
        <v>0.79452055692672729</v>
      </c>
      <c r="U1237" s="5">
        <v>80</v>
      </c>
      <c r="V1237" s="17">
        <v>0.76923078298568726</v>
      </c>
      <c r="W1237" s="17">
        <v>5.3999999999999999E-2</v>
      </c>
      <c r="X1237" s="17">
        <v>5.3999999999999999E-2</v>
      </c>
      <c r="Y1237" s="17"/>
      <c r="Z1237" s="17">
        <v>0.871</v>
      </c>
      <c r="AA1237" s="17"/>
      <c r="AB1237" s="17">
        <v>1.9999999552965161E-2</v>
      </c>
      <c r="AC1237" s="17"/>
      <c r="AD1237" s="17">
        <v>8.2000000000000003E-2</v>
      </c>
      <c r="AE1237" s="17">
        <v>0.66500000000000004</v>
      </c>
      <c r="AF1237" s="5">
        <v>0</v>
      </c>
      <c r="AG1237" s="31">
        <v>9828.580078125</v>
      </c>
      <c r="AH1237" s="31">
        <v>11280.22</v>
      </c>
    </row>
    <row r="1238" spans="1:34" x14ac:dyDescent="0.3">
      <c r="A1238" s="4">
        <v>850441050</v>
      </c>
      <c r="B1238" s="3" t="s">
        <v>403</v>
      </c>
      <c r="C1238" s="3" t="s">
        <v>1640</v>
      </c>
      <c r="D1238" s="14">
        <v>87.426109313964844</v>
      </c>
      <c r="E1238" s="14">
        <v>85.401329040527344</v>
      </c>
      <c r="F1238" s="14">
        <v>89.559326171875</v>
      </c>
      <c r="G1238" s="14">
        <v>89.296989440917969</v>
      </c>
      <c r="H1238" s="5">
        <v>230</v>
      </c>
      <c r="I1238" s="15">
        <v>7</v>
      </c>
      <c r="J1238" s="15">
        <v>12</v>
      </c>
      <c r="K1238" s="3" t="s">
        <v>3819</v>
      </c>
      <c r="L1238" s="3" t="s">
        <v>3913</v>
      </c>
      <c r="M1238" s="3" t="s">
        <v>3917</v>
      </c>
      <c r="N1238" s="3" t="s">
        <v>3921</v>
      </c>
      <c r="O1238" s="5">
        <v>126</v>
      </c>
      <c r="P1238" s="17">
        <v>0.46666666865348821</v>
      </c>
      <c r="Q1238" s="5">
        <v>68</v>
      </c>
      <c r="R1238" s="17">
        <v>0.29787233471870422</v>
      </c>
      <c r="S1238" s="5">
        <v>126</v>
      </c>
      <c r="T1238" s="17">
        <v>0.27049180865287781</v>
      </c>
      <c r="U1238" s="5">
        <v>68</v>
      </c>
      <c r="V1238" s="17">
        <v>0.15000000596046451</v>
      </c>
      <c r="W1238" s="17"/>
      <c r="X1238" s="17">
        <v>2.5999999999999999E-2</v>
      </c>
      <c r="Y1238" s="17"/>
      <c r="Z1238" s="17">
        <v>0.92600000000000005</v>
      </c>
      <c r="AA1238" s="17">
        <v>3.9E-2</v>
      </c>
      <c r="AB1238" s="17">
        <v>8.999999612569809E-3</v>
      </c>
      <c r="AC1238" s="17"/>
      <c r="AD1238" s="17">
        <v>0.13900000000000001</v>
      </c>
      <c r="AE1238" s="17">
        <v>0.49199999999999999</v>
      </c>
      <c r="AF1238" s="5">
        <v>0</v>
      </c>
      <c r="AG1238" s="31">
        <v>9187.58984375</v>
      </c>
      <c r="AH1238" s="31">
        <v>11668.26</v>
      </c>
    </row>
    <row r="1239" spans="1:34" x14ac:dyDescent="0.3">
      <c r="A1239" s="4">
        <v>850444020</v>
      </c>
      <c r="B1239" s="3" t="s">
        <v>403</v>
      </c>
      <c r="C1239" s="3" t="s">
        <v>1641</v>
      </c>
      <c r="D1239" s="14">
        <v>90.513771057128906</v>
      </c>
      <c r="E1239" s="14">
        <v>92.169570922851563</v>
      </c>
      <c r="F1239" s="14">
        <v>88.206077575683594</v>
      </c>
      <c r="G1239" s="14">
        <v>88.292755126953125</v>
      </c>
      <c r="H1239" s="5">
        <v>248</v>
      </c>
      <c r="I1239" s="15" t="s">
        <v>3980</v>
      </c>
      <c r="J1239" s="15">
        <v>6</v>
      </c>
      <c r="K1239" s="3" t="s">
        <v>3819</v>
      </c>
      <c r="L1239" s="3" t="s">
        <v>3913</v>
      </c>
      <c r="M1239" s="3" t="s">
        <v>3917</v>
      </c>
      <c r="N1239" s="3" t="s">
        <v>3921</v>
      </c>
      <c r="O1239" s="5">
        <v>174</v>
      </c>
      <c r="P1239" s="17">
        <v>0.49640288949012762</v>
      </c>
      <c r="Q1239" s="5">
        <v>174</v>
      </c>
      <c r="R1239" s="17">
        <v>0.49640288949012762</v>
      </c>
      <c r="S1239" s="5">
        <v>174</v>
      </c>
      <c r="T1239" s="17">
        <v>0.34532374143600458</v>
      </c>
      <c r="U1239" s="5">
        <v>174</v>
      </c>
      <c r="V1239" s="17">
        <v>0.34532374143600458</v>
      </c>
      <c r="W1239" s="17"/>
      <c r="X1239" s="17"/>
      <c r="Y1239" s="17"/>
      <c r="Z1239" s="17">
        <v>0.94800000000000006</v>
      </c>
      <c r="AA1239" s="17">
        <v>2.8000000000000001E-2</v>
      </c>
      <c r="AB1239" s="17">
        <v>2.400000020861626E-2</v>
      </c>
      <c r="AC1239" s="17"/>
      <c r="AD1239" s="17">
        <v>0.186</v>
      </c>
      <c r="AE1239" s="17">
        <v>0.50170000000000003</v>
      </c>
      <c r="AF1239" s="5">
        <v>0</v>
      </c>
      <c r="AG1239" s="31">
        <v>8791.8095703125</v>
      </c>
      <c r="AH1239" s="31">
        <v>10461.07</v>
      </c>
    </row>
    <row r="1240" spans="1:34" x14ac:dyDescent="0.3">
      <c r="A1240" s="4">
        <v>890893000</v>
      </c>
      <c r="B1240" s="3" t="s">
        <v>418</v>
      </c>
      <c r="C1240" s="3" t="s">
        <v>1672</v>
      </c>
      <c r="D1240" s="14">
        <v>86.484176635742188</v>
      </c>
      <c r="E1240" s="14">
        <v>85.720390319824219</v>
      </c>
      <c r="F1240" s="14">
        <v>88.261573791503906</v>
      </c>
      <c r="G1240" s="14">
        <v>90.484306335449219</v>
      </c>
      <c r="H1240" s="5">
        <v>359</v>
      </c>
      <c r="I1240" s="15">
        <v>6</v>
      </c>
      <c r="J1240" s="15">
        <v>8</v>
      </c>
      <c r="K1240" s="3" t="s">
        <v>3849</v>
      </c>
      <c r="L1240" s="3" t="s">
        <v>3908</v>
      </c>
      <c r="M1240" s="3" t="s">
        <v>3916</v>
      </c>
      <c r="N1240" s="3" t="s">
        <v>3923</v>
      </c>
      <c r="O1240" s="5">
        <v>669</v>
      </c>
      <c r="P1240" s="17">
        <v>0.39402985572814941</v>
      </c>
      <c r="Q1240" s="5">
        <v>346</v>
      </c>
      <c r="R1240" s="17">
        <v>0.27683615684509277</v>
      </c>
      <c r="S1240" s="5">
        <v>669</v>
      </c>
      <c r="T1240" s="17">
        <v>0.3552238941192627</v>
      </c>
      <c r="U1240" s="5">
        <v>346</v>
      </c>
      <c r="V1240" s="17">
        <v>0.21468926966190341</v>
      </c>
      <c r="W1240" s="17">
        <v>3.5999999999999997E-2</v>
      </c>
      <c r="X1240" s="17">
        <v>3.5999999999999997E-2</v>
      </c>
      <c r="Y1240" s="17"/>
      <c r="Z1240" s="17">
        <v>0.86399999999999999</v>
      </c>
      <c r="AA1240" s="17">
        <v>0.05</v>
      </c>
      <c r="AB1240" s="17">
        <v>1.4000000432133669E-2</v>
      </c>
      <c r="AC1240" s="17"/>
      <c r="AD1240" s="17">
        <v>0.11700000000000001</v>
      </c>
      <c r="AE1240" s="17">
        <v>0.46100000000000002</v>
      </c>
      <c r="AF1240" s="5">
        <v>0</v>
      </c>
      <c r="AG1240" s="31">
        <v>8038.669921875</v>
      </c>
      <c r="AH1240" s="31">
        <v>9278.39</v>
      </c>
    </row>
    <row r="1241" spans="1:34" x14ac:dyDescent="0.3">
      <c r="A1241" s="4">
        <v>890894030</v>
      </c>
      <c r="B1241" s="3" t="s">
        <v>418</v>
      </c>
      <c r="C1241" s="3" t="s">
        <v>1336</v>
      </c>
      <c r="D1241" s="14">
        <v>85.852249145507813</v>
      </c>
      <c r="E1241" s="14">
        <v>83.655044555664063</v>
      </c>
      <c r="F1241" s="14">
        <v>87.055221557617188</v>
      </c>
      <c r="G1241" s="14">
        <v>86.94775390625</v>
      </c>
      <c r="H1241" s="5">
        <v>409</v>
      </c>
      <c r="I1241" s="15">
        <v>2</v>
      </c>
      <c r="J1241" s="15">
        <v>5</v>
      </c>
      <c r="K1241" s="3" t="s">
        <v>3849</v>
      </c>
      <c r="L1241" s="3" t="s">
        <v>3908</v>
      </c>
      <c r="M1241" s="3" t="s">
        <v>3916</v>
      </c>
      <c r="N1241" s="3" t="s">
        <v>3923</v>
      </c>
      <c r="O1241" s="5">
        <v>359</v>
      </c>
      <c r="P1241" s="17">
        <v>0.37133550643920898</v>
      </c>
      <c r="Q1241" s="5">
        <v>201</v>
      </c>
      <c r="R1241" s="17">
        <v>0.24858756363391879</v>
      </c>
      <c r="S1241" s="5">
        <v>359</v>
      </c>
      <c r="T1241" s="17">
        <v>0.33224755525588989</v>
      </c>
      <c r="U1241" s="5">
        <v>201</v>
      </c>
      <c r="V1241" s="17">
        <v>0.20338982343673709</v>
      </c>
      <c r="W1241" s="17">
        <v>0.02</v>
      </c>
      <c r="X1241" s="17">
        <v>0.02</v>
      </c>
      <c r="Y1241" s="17"/>
      <c r="Z1241" s="17">
        <v>0.86799999999999999</v>
      </c>
      <c r="AA1241" s="17">
        <v>8.6000000000000007E-2</v>
      </c>
      <c r="AB1241" s="17">
        <v>7.0000002160668373E-3</v>
      </c>
      <c r="AC1241" s="17"/>
      <c r="AD1241" s="17">
        <v>0.157</v>
      </c>
      <c r="AE1241" s="17">
        <v>0.52</v>
      </c>
      <c r="AF1241" s="5">
        <v>0</v>
      </c>
      <c r="AG1241" s="31">
        <v>8303.849609375</v>
      </c>
      <c r="AH1241" s="31">
        <v>10150.48</v>
      </c>
    </row>
    <row r="1242" spans="1:34" x14ac:dyDescent="0.3">
      <c r="A1242" s="4">
        <v>1100304020</v>
      </c>
      <c r="B1242" s="3" t="s">
        <v>521</v>
      </c>
      <c r="C1242" s="3" t="s">
        <v>2030</v>
      </c>
      <c r="D1242" s="14">
        <v>83.680755615234375</v>
      </c>
      <c r="E1242" s="14">
        <v>85.204521179199219</v>
      </c>
      <c r="F1242" s="14">
        <v>79.216629028320313</v>
      </c>
      <c r="G1242" s="14">
        <v>80.603919982910156</v>
      </c>
      <c r="H1242" s="5">
        <v>135</v>
      </c>
      <c r="I1242" s="15" t="s">
        <v>3980</v>
      </c>
      <c r="J1242" s="15">
        <v>8</v>
      </c>
      <c r="K1242" s="3" t="s">
        <v>163</v>
      </c>
      <c r="L1242" s="3" t="s">
        <v>3913</v>
      </c>
      <c r="M1242" s="3" t="s">
        <v>3919</v>
      </c>
      <c r="N1242" s="3" t="s">
        <v>3921</v>
      </c>
      <c r="O1242" s="5">
        <v>145</v>
      </c>
      <c r="P1242" s="17">
        <v>0.35106381773948669</v>
      </c>
      <c r="Q1242" s="5">
        <v>145</v>
      </c>
      <c r="R1242" s="17">
        <v>0.35106381773948669</v>
      </c>
      <c r="S1242" s="5">
        <v>145</v>
      </c>
      <c r="T1242" s="17">
        <v>0.15957446396350861</v>
      </c>
      <c r="U1242" s="5">
        <v>145</v>
      </c>
      <c r="V1242" s="17">
        <v>0.15957446396350861</v>
      </c>
      <c r="W1242" s="17"/>
      <c r="X1242" s="17"/>
      <c r="Y1242" s="17"/>
      <c r="Z1242" s="17">
        <v>0.97</v>
      </c>
      <c r="AA1242" s="17"/>
      <c r="AB1242" s="17">
        <v>2.999999932944775E-2</v>
      </c>
      <c r="AC1242" s="17"/>
      <c r="AD1242" s="17">
        <v>0.17799999999999999</v>
      </c>
      <c r="AE1242" s="17">
        <v>0.6</v>
      </c>
      <c r="AF1242" s="5">
        <v>1</v>
      </c>
      <c r="AG1242" s="31">
        <v>11030.3603515625</v>
      </c>
      <c r="AH1242" s="31">
        <v>11752.72</v>
      </c>
    </row>
    <row r="1243" spans="1:34" x14ac:dyDescent="0.3">
      <c r="A1243" s="4">
        <v>410051050</v>
      </c>
      <c r="B1243" s="3" t="s">
        <v>186</v>
      </c>
      <c r="C1243" s="3" t="s">
        <v>1082</v>
      </c>
      <c r="D1243" s="14">
        <v>83.04742431640625</v>
      </c>
      <c r="E1243" s="14">
        <v>83.73992919921875</v>
      </c>
      <c r="F1243" s="14">
        <v>81.91888427734375</v>
      </c>
      <c r="G1243" s="14">
        <v>83.796348571777344</v>
      </c>
      <c r="H1243" s="5">
        <v>39</v>
      </c>
      <c r="I1243" s="15">
        <v>7</v>
      </c>
      <c r="J1243" s="15">
        <v>12</v>
      </c>
      <c r="K1243" s="3" t="s">
        <v>3826</v>
      </c>
      <c r="L1243" s="3" t="s">
        <v>3912</v>
      </c>
      <c r="M1243" s="3" t="s">
        <v>3916</v>
      </c>
      <c r="N1243" s="3" t="s">
        <v>3921</v>
      </c>
      <c r="O1243" s="5">
        <v>27</v>
      </c>
      <c r="P1243" s="17">
        <v>0.1578947305679321</v>
      </c>
      <c r="Q1243" s="5">
        <v>24</v>
      </c>
      <c r="R1243" s="17">
        <v>0.1578947305679321</v>
      </c>
      <c r="S1243" s="5">
        <v>27</v>
      </c>
      <c r="T1243" s="17">
        <v>0.15000000596046451</v>
      </c>
      <c r="U1243" s="5">
        <v>24</v>
      </c>
      <c r="V1243" s="17">
        <v>0.15000000596046451</v>
      </c>
      <c r="W1243" s="17"/>
      <c r="X1243" s="17"/>
      <c r="Y1243" s="17"/>
      <c r="Z1243" s="17">
        <v>1</v>
      </c>
      <c r="AA1243" s="17"/>
      <c r="AB1243" s="17">
        <v>0</v>
      </c>
      <c r="AC1243" s="17"/>
      <c r="AD1243" s="17">
        <v>0.154</v>
      </c>
      <c r="AE1243" s="17">
        <v>0.73</v>
      </c>
      <c r="AF1243" s="5">
        <v>0</v>
      </c>
      <c r="AG1243" s="31">
        <v>11742.1298828125</v>
      </c>
      <c r="AH1243" s="31">
        <v>13387.53</v>
      </c>
    </row>
    <row r="1244" spans="1:34" x14ac:dyDescent="0.3">
      <c r="A1244" s="4">
        <v>410054020</v>
      </c>
      <c r="B1244" s="3" t="s">
        <v>186</v>
      </c>
      <c r="C1244" s="3" t="s">
        <v>1083</v>
      </c>
      <c r="D1244" s="14">
        <v>83.075889587402344</v>
      </c>
      <c r="E1244" s="14">
        <v>83.59283447265625</v>
      </c>
      <c r="F1244" s="14">
        <v>77.233535766601563</v>
      </c>
      <c r="G1244" s="14">
        <v>79.097923278808594</v>
      </c>
      <c r="H1244" s="5">
        <v>34</v>
      </c>
      <c r="I1244" s="15" t="s">
        <v>3980</v>
      </c>
      <c r="J1244" s="15">
        <v>6</v>
      </c>
      <c r="K1244" s="3" t="s">
        <v>3826</v>
      </c>
      <c r="L1244" s="3" t="s">
        <v>3912</v>
      </c>
      <c r="M1244" s="3" t="s">
        <v>3916</v>
      </c>
      <c r="N1244" s="3" t="s">
        <v>3921</v>
      </c>
      <c r="O1244" s="5">
        <v>24</v>
      </c>
      <c r="P1244" s="17">
        <v>0</v>
      </c>
      <c r="Q1244" s="5">
        <v>22</v>
      </c>
      <c r="R1244" s="17">
        <v>0</v>
      </c>
      <c r="S1244" s="5">
        <v>24</v>
      </c>
      <c r="T1244" s="17">
        <v>5.2631579339504242E-2</v>
      </c>
      <c r="U1244" s="5">
        <v>22</v>
      </c>
      <c r="V1244" s="17">
        <v>5.2631579339504242E-2</v>
      </c>
      <c r="W1244" s="17"/>
      <c r="X1244" s="17"/>
      <c r="Y1244" s="17"/>
      <c r="Z1244" s="17">
        <v>1</v>
      </c>
      <c r="AA1244" s="17"/>
      <c r="AB1244" s="17">
        <v>0</v>
      </c>
      <c r="AC1244" s="17"/>
      <c r="AD1244" s="17">
        <v>0.20599999999999999</v>
      </c>
      <c r="AE1244" s="17">
        <v>0.81300000000000006</v>
      </c>
      <c r="AF1244" s="5">
        <v>0</v>
      </c>
      <c r="AG1244" s="31">
        <v>14271.6298828125</v>
      </c>
      <c r="AH1244" s="31">
        <v>16581.73</v>
      </c>
    </row>
    <row r="1245" spans="1:34" x14ac:dyDescent="0.3">
      <c r="A1245" s="4">
        <v>910954020</v>
      </c>
      <c r="B1245" s="3" t="s">
        <v>426</v>
      </c>
      <c r="C1245" s="3" t="s">
        <v>1684</v>
      </c>
      <c r="D1245" s="14">
        <v>83.665359497070313</v>
      </c>
      <c r="E1245" s="14">
        <v>85.056343078613281</v>
      </c>
      <c r="F1245" s="14">
        <v>87.53839111328125</v>
      </c>
      <c r="G1245" s="14">
        <v>90.252082824707031</v>
      </c>
      <c r="H1245" s="5">
        <v>95</v>
      </c>
      <c r="I1245" s="15" t="s">
        <v>3981</v>
      </c>
      <c r="J1245" s="15">
        <v>8</v>
      </c>
      <c r="K1245" s="3" t="s">
        <v>3825</v>
      </c>
      <c r="L1245" s="3" t="s">
        <v>3910</v>
      </c>
      <c r="M1245" s="3" t="s">
        <v>3917</v>
      </c>
      <c r="N1245" s="3" t="s">
        <v>3921</v>
      </c>
      <c r="O1245" s="5">
        <v>66</v>
      </c>
      <c r="P1245" s="17">
        <v>0.27419355511665339</v>
      </c>
      <c r="Q1245" s="5">
        <v>66</v>
      </c>
      <c r="R1245" s="17">
        <v>0.27419355511665339</v>
      </c>
      <c r="S1245" s="5">
        <v>66</v>
      </c>
      <c r="T1245" s="17">
        <v>0.17741934955120089</v>
      </c>
      <c r="U1245" s="5">
        <v>66</v>
      </c>
      <c r="V1245" s="17">
        <v>0.17741934955120089</v>
      </c>
      <c r="W1245" s="17"/>
      <c r="X1245" s="17"/>
      <c r="Y1245" s="17"/>
      <c r="Z1245" s="17">
        <v>0.96799999999999997</v>
      </c>
      <c r="AA1245" s="17"/>
      <c r="AB1245" s="17">
        <v>3.2000001519918442E-2</v>
      </c>
      <c r="AC1245" s="17"/>
      <c r="AD1245" s="17">
        <v>0.253</v>
      </c>
      <c r="AE1245" s="17">
        <v>0.439</v>
      </c>
      <c r="AF1245" s="5">
        <v>1</v>
      </c>
      <c r="AG1245" s="31">
        <v>6615.990234375</v>
      </c>
      <c r="AH1245" s="31">
        <v>9067.65</v>
      </c>
    </row>
    <row r="1246" spans="1:34" x14ac:dyDescent="0.3">
      <c r="A1246" s="4">
        <v>910934040</v>
      </c>
      <c r="B1246" s="3" t="s">
        <v>425</v>
      </c>
      <c r="C1246" s="3" t="s">
        <v>1684</v>
      </c>
      <c r="D1246" s="14">
        <v>82.070732116699219</v>
      </c>
      <c r="E1246" s="14">
        <v>79.673721313476563</v>
      </c>
      <c r="F1246" s="14">
        <v>80.885398864746094</v>
      </c>
      <c r="G1246" s="14">
        <v>79.387519836425781</v>
      </c>
      <c r="H1246" s="5">
        <v>108</v>
      </c>
      <c r="I1246" s="15" t="s">
        <v>3980</v>
      </c>
      <c r="J1246" s="15">
        <v>8</v>
      </c>
      <c r="K1246" s="3" t="s">
        <v>3825</v>
      </c>
      <c r="L1246" s="3" t="s">
        <v>3910</v>
      </c>
      <c r="M1246" s="3" t="s">
        <v>3916</v>
      </c>
      <c r="N1246" s="3" t="s">
        <v>3921</v>
      </c>
      <c r="O1246" s="5">
        <v>89</v>
      </c>
      <c r="P1246" s="17">
        <v>0.26666668057441711</v>
      </c>
      <c r="Q1246" s="5">
        <v>69</v>
      </c>
      <c r="R1246" s="17">
        <v>0.18604651093482971</v>
      </c>
      <c r="S1246" s="5">
        <v>89</v>
      </c>
      <c r="T1246" s="17">
        <v>0.116666667163372</v>
      </c>
      <c r="U1246" s="5">
        <v>69</v>
      </c>
      <c r="V1246" s="17">
        <v>0.1162790730595589</v>
      </c>
      <c r="W1246" s="17"/>
      <c r="X1246" s="17"/>
      <c r="Y1246" s="17"/>
      <c r="Z1246" s="17">
        <v>0.95400000000000007</v>
      </c>
      <c r="AA1246" s="17"/>
      <c r="AB1246" s="17">
        <v>4.6000000089406967E-2</v>
      </c>
      <c r="AC1246" s="17"/>
      <c r="AD1246" s="17">
        <v>9.2999999999999999E-2</v>
      </c>
      <c r="AE1246" s="17">
        <v>0.67600000000000005</v>
      </c>
      <c r="AF1246" s="5">
        <v>0</v>
      </c>
      <c r="AG1246" s="31">
        <v>8531.3603515625</v>
      </c>
      <c r="AH1246" s="31">
        <v>9833.08</v>
      </c>
    </row>
    <row r="1247" spans="1:34" x14ac:dyDescent="0.3">
      <c r="A1247" s="4">
        <v>720661050</v>
      </c>
      <c r="B1247" s="3" t="s">
        <v>341</v>
      </c>
      <c r="C1247" s="3" t="s">
        <v>1509</v>
      </c>
      <c r="D1247" s="14">
        <v>84.084030151367188</v>
      </c>
      <c r="E1247" s="14">
        <v>87.175796508789063</v>
      </c>
      <c r="F1247" s="14">
        <v>83.085105895996094</v>
      </c>
      <c r="G1247" s="14">
        <v>84.423316955566406</v>
      </c>
      <c r="H1247" s="5">
        <v>111</v>
      </c>
      <c r="I1247" s="15">
        <v>7</v>
      </c>
      <c r="J1247" s="15">
        <v>12</v>
      </c>
      <c r="K1247" s="3" t="s">
        <v>3887</v>
      </c>
      <c r="L1247" s="3" t="s">
        <v>3910</v>
      </c>
      <c r="M1247" s="3" t="s">
        <v>3917</v>
      </c>
      <c r="N1247" s="3" t="s">
        <v>3921</v>
      </c>
      <c r="O1247" s="5">
        <v>77</v>
      </c>
      <c r="P1247" s="17">
        <v>0.34426230192184448</v>
      </c>
      <c r="Q1247" s="5">
        <v>54</v>
      </c>
      <c r="R1247" s="17">
        <v>0.18181818723678589</v>
      </c>
      <c r="S1247" s="5">
        <v>77</v>
      </c>
      <c r="T1247" s="17">
        <v>0.31147539615631098</v>
      </c>
      <c r="U1247" s="5">
        <v>54</v>
      </c>
      <c r="V1247" s="17">
        <v>0.23684211075305939</v>
      </c>
      <c r="W1247" s="17"/>
      <c r="X1247" s="17"/>
      <c r="Y1247" s="17"/>
      <c r="Z1247" s="17">
        <v>0.90100000000000002</v>
      </c>
      <c r="AA1247" s="17">
        <v>4.4999999999999998E-2</v>
      </c>
      <c r="AB1247" s="17">
        <v>5.4000001400709152E-2</v>
      </c>
      <c r="AC1247" s="17"/>
      <c r="AD1247" s="17">
        <v>6.3E-2</v>
      </c>
      <c r="AE1247" s="17">
        <v>0.53700000000000003</v>
      </c>
      <c r="AF1247" s="5">
        <v>0</v>
      </c>
      <c r="AG1247" s="31">
        <v>11900.3095703125</v>
      </c>
      <c r="AH1247" s="31">
        <v>13015.22</v>
      </c>
    </row>
    <row r="1248" spans="1:34" x14ac:dyDescent="0.3">
      <c r="A1248" s="4">
        <v>720664020</v>
      </c>
      <c r="B1248" s="3" t="s">
        <v>341</v>
      </c>
      <c r="C1248" s="3" t="s">
        <v>1510</v>
      </c>
      <c r="D1248" s="14">
        <v>91.630409240722656</v>
      </c>
      <c r="E1248" s="14">
        <v>90.6185302734375</v>
      </c>
      <c r="F1248" s="14">
        <v>95.807998657226563</v>
      </c>
      <c r="G1248" s="14">
        <v>95.615028381347656</v>
      </c>
      <c r="H1248" s="5">
        <v>101</v>
      </c>
      <c r="I1248" s="15" t="s">
        <v>3981</v>
      </c>
      <c r="J1248" s="15">
        <v>6</v>
      </c>
      <c r="K1248" s="3" t="s">
        <v>3887</v>
      </c>
      <c r="L1248" s="3" t="s">
        <v>3910</v>
      </c>
      <c r="M1248" s="3" t="s">
        <v>3917</v>
      </c>
      <c r="N1248" s="3" t="s">
        <v>3921</v>
      </c>
      <c r="O1248" s="5">
        <v>77</v>
      </c>
      <c r="P1248" s="17">
        <v>0.3571428656578064</v>
      </c>
      <c r="Q1248" s="5">
        <v>54</v>
      </c>
      <c r="R1248" s="17">
        <v>0.30232557654380798</v>
      </c>
      <c r="S1248" s="5">
        <v>77</v>
      </c>
      <c r="T1248" s="17">
        <v>0.3214285671710968</v>
      </c>
      <c r="U1248" s="5">
        <v>54</v>
      </c>
      <c r="V1248" s="17">
        <v>0.23255814611911771</v>
      </c>
      <c r="W1248" s="17"/>
      <c r="X1248" s="17"/>
      <c r="Y1248" s="17"/>
      <c r="Z1248" s="17">
        <v>0.89100000000000001</v>
      </c>
      <c r="AA1248" s="17">
        <v>6.9000000000000006E-2</v>
      </c>
      <c r="AB1248" s="17">
        <v>3.9999999105930328E-2</v>
      </c>
      <c r="AC1248" s="17"/>
      <c r="AD1248" s="17">
        <v>0.16800000000000001</v>
      </c>
      <c r="AE1248" s="17">
        <v>0.70499999999999996</v>
      </c>
      <c r="AF1248" s="5">
        <v>0</v>
      </c>
      <c r="AG1248" s="31">
        <v>12208.73046875</v>
      </c>
      <c r="AH1248" s="31">
        <v>13387.44</v>
      </c>
    </row>
    <row r="1249" spans="1:34" x14ac:dyDescent="0.3">
      <c r="A1249" s="4">
        <v>961103000</v>
      </c>
      <c r="B1249" s="3" t="s">
        <v>459</v>
      </c>
      <c r="C1249" s="3" t="s">
        <v>1899</v>
      </c>
      <c r="D1249" s="14">
        <v>83.127906799316406</v>
      </c>
      <c r="E1249" s="14">
        <v>84.840660095214844</v>
      </c>
      <c r="F1249" s="14">
        <v>80.148246765136719</v>
      </c>
      <c r="G1249" s="14">
        <v>81.359504699707031</v>
      </c>
      <c r="H1249" s="5">
        <v>819</v>
      </c>
      <c r="I1249" s="15">
        <v>6</v>
      </c>
      <c r="J1249" s="15">
        <v>8</v>
      </c>
      <c r="K1249" s="3" t="s">
        <v>3882</v>
      </c>
      <c r="L1249" s="3" t="s">
        <v>3915</v>
      </c>
      <c r="M1249" s="3" t="s">
        <v>3918</v>
      </c>
      <c r="N1249" s="3" t="s">
        <v>3922</v>
      </c>
      <c r="O1249" s="5">
        <v>1460</v>
      </c>
      <c r="P1249" s="17">
        <v>0.2834782600402832</v>
      </c>
      <c r="Q1249" s="5">
        <v>1460</v>
      </c>
      <c r="R1249" s="17">
        <v>0.2834782600402832</v>
      </c>
      <c r="S1249" s="5">
        <v>1460</v>
      </c>
      <c r="T1249" s="17">
        <v>0.16347825527191159</v>
      </c>
      <c r="U1249" s="5">
        <v>1460</v>
      </c>
      <c r="V1249" s="17">
        <v>0.16347825527191159</v>
      </c>
      <c r="W1249" s="17">
        <v>0.436</v>
      </c>
      <c r="X1249" s="17">
        <v>0.23200000000000001</v>
      </c>
      <c r="Y1249" s="17">
        <v>1.2999999999999999E-2</v>
      </c>
      <c r="Z1249" s="17">
        <v>0.215</v>
      </c>
      <c r="AA1249" s="17">
        <v>0.10100000000000001</v>
      </c>
      <c r="AB1249" s="17">
        <v>2.000000094994903E-3</v>
      </c>
      <c r="AC1249" s="17">
        <v>8.7000000000000008E-2</v>
      </c>
      <c r="AD1249" s="17">
        <v>0.17499999999999999</v>
      </c>
      <c r="AE1249" s="17">
        <v>0.43859999999999999</v>
      </c>
      <c r="AF1249" s="5">
        <v>0</v>
      </c>
      <c r="AG1249" s="31">
        <v>9518.76953125</v>
      </c>
      <c r="AH1249" s="31">
        <v>9754.65</v>
      </c>
    </row>
    <row r="1250" spans="1:34" x14ac:dyDescent="0.3">
      <c r="A1250" s="4">
        <v>961103050</v>
      </c>
      <c r="B1250" s="3" t="s">
        <v>459</v>
      </c>
      <c r="C1250" s="3" t="s">
        <v>1900</v>
      </c>
      <c r="D1250" s="14">
        <v>84.190742492675781</v>
      </c>
      <c r="E1250" s="14">
        <v>85.905487060546875</v>
      </c>
      <c r="F1250" s="14">
        <v>83.990516662597656</v>
      </c>
      <c r="G1250" s="14">
        <v>85.460166931152344</v>
      </c>
      <c r="H1250" s="5">
        <v>720</v>
      </c>
      <c r="I1250" s="15">
        <v>6</v>
      </c>
      <c r="J1250" s="15">
        <v>8</v>
      </c>
      <c r="K1250" s="3" t="s">
        <v>3882</v>
      </c>
      <c r="L1250" s="3" t="s">
        <v>3915</v>
      </c>
      <c r="M1250" s="3" t="s">
        <v>3918</v>
      </c>
      <c r="N1250" s="3" t="s">
        <v>3922</v>
      </c>
      <c r="O1250" s="5">
        <v>1307</v>
      </c>
      <c r="P1250" s="17">
        <v>0.28309571743011469</v>
      </c>
      <c r="Q1250" s="5">
        <v>1307</v>
      </c>
      <c r="R1250" s="17">
        <v>0.28016358613967901</v>
      </c>
      <c r="S1250" s="5">
        <v>1312</v>
      </c>
      <c r="T1250" s="17">
        <v>0.16463415324687961</v>
      </c>
      <c r="U1250" s="5">
        <v>1312</v>
      </c>
      <c r="V1250" s="17">
        <v>0.16122448444366461</v>
      </c>
      <c r="W1250" s="17">
        <v>0.38300000000000001</v>
      </c>
      <c r="X1250" s="17">
        <v>0.28799999999999998</v>
      </c>
      <c r="Y1250" s="17">
        <v>1.4999999999999999E-2</v>
      </c>
      <c r="Z1250" s="17">
        <v>0.24</v>
      </c>
      <c r="AA1250" s="17">
        <v>6.8000000000000005E-2</v>
      </c>
      <c r="AB1250" s="17">
        <v>6.0000000521540642E-3</v>
      </c>
      <c r="AC1250" s="17">
        <v>0.14199999999999999</v>
      </c>
      <c r="AD1250" s="17">
        <v>0.17399999999999999</v>
      </c>
      <c r="AE1250" s="17">
        <v>0.4763</v>
      </c>
      <c r="AF1250" s="5">
        <v>0</v>
      </c>
      <c r="AG1250" s="31">
        <v>10221.4599609375</v>
      </c>
      <c r="AH1250" s="31">
        <v>10407.84</v>
      </c>
    </row>
    <row r="1251" spans="1:34" x14ac:dyDescent="0.3">
      <c r="A1251" s="4">
        <v>961104020</v>
      </c>
      <c r="B1251" s="3" t="s">
        <v>459</v>
      </c>
      <c r="C1251" s="3" t="s">
        <v>1901</v>
      </c>
      <c r="D1251" s="14">
        <v>82.669578552246094</v>
      </c>
      <c r="E1251" s="14">
        <v>84.261878967285156</v>
      </c>
      <c r="F1251" s="14">
        <v>86.446548461914063</v>
      </c>
      <c r="G1251" s="14">
        <v>88.926101684570313</v>
      </c>
      <c r="H1251" s="5">
        <v>399</v>
      </c>
      <c r="I1251" s="15" t="s">
        <v>3981</v>
      </c>
      <c r="J1251" s="15">
        <v>5</v>
      </c>
      <c r="K1251" s="3" t="s">
        <v>3882</v>
      </c>
      <c r="L1251" s="3" t="s">
        <v>3915</v>
      </c>
      <c r="M1251" s="3" t="s">
        <v>3918</v>
      </c>
      <c r="N1251" s="3" t="s">
        <v>3922</v>
      </c>
      <c r="O1251" s="5">
        <v>216</v>
      </c>
      <c r="P1251" s="17">
        <v>0.23428571224212649</v>
      </c>
      <c r="Q1251" s="5">
        <v>216</v>
      </c>
      <c r="R1251" s="17">
        <v>0.2209302335977554</v>
      </c>
      <c r="S1251" s="5">
        <v>216</v>
      </c>
      <c r="T1251" s="17">
        <v>0.14367815852165219</v>
      </c>
      <c r="U1251" s="5">
        <v>216</v>
      </c>
      <c r="V1251" s="17">
        <v>0.12865497171878809</v>
      </c>
      <c r="W1251" s="17">
        <v>0.39300000000000002</v>
      </c>
      <c r="X1251" s="17">
        <v>0.155</v>
      </c>
      <c r="Y1251" s="17">
        <v>1.4999999999999999E-2</v>
      </c>
      <c r="Z1251" s="17">
        <v>0.32600000000000001</v>
      </c>
      <c r="AA1251" s="17">
        <v>0.108</v>
      </c>
      <c r="AB1251" s="17">
        <v>3.0000000260770321E-3</v>
      </c>
      <c r="AC1251" s="17">
        <v>0.14299999999999999</v>
      </c>
      <c r="AD1251" s="17">
        <v>0.14299999999999999</v>
      </c>
      <c r="AE1251" s="17">
        <v>0.47239999999999999</v>
      </c>
      <c r="AF1251" s="5">
        <v>0</v>
      </c>
      <c r="AG1251" s="31">
        <v>11962.4599609375</v>
      </c>
      <c r="AH1251" s="31">
        <v>12221.46</v>
      </c>
    </row>
    <row r="1252" spans="1:34" x14ac:dyDescent="0.3">
      <c r="A1252" s="4">
        <v>961104100</v>
      </c>
      <c r="B1252" s="3" t="s">
        <v>459</v>
      </c>
      <c r="C1252" s="3" t="s">
        <v>1902</v>
      </c>
      <c r="D1252" s="14">
        <v>85.882339477539063</v>
      </c>
      <c r="E1252" s="14">
        <v>87.512908935546875</v>
      </c>
      <c r="F1252" s="14">
        <v>86.867279052734375</v>
      </c>
      <c r="G1252" s="14">
        <v>90.132568359375</v>
      </c>
      <c r="H1252" s="5">
        <v>450</v>
      </c>
      <c r="I1252" s="15" t="s">
        <v>3981</v>
      </c>
      <c r="J1252" s="15">
        <v>5</v>
      </c>
      <c r="K1252" s="3" t="s">
        <v>3882</v>
      </c>
      <c r="L1252" s="3" t="s">
        <v>3915</v>
      </c>
      <c r="M1252" s="3" t="s">
        <v>3918</v>
      </c>
      <c r="N1252" s="3" t="s">
        <v>3922</v>
      </c>
      <c r="O1252" s="5">
        <v>247</v>
      </c>
      <c r="P1252" s="17">
        <v>0.26570048928260798</v>
      </c>
      <c r="Q1252" s="5">
        <v>247</v>
      </c>
      <c r="R1252" s="17">
        <v>0.26570048928260798</v>
      </c>
      <c r="S1252" s="5">
        <v>246</v>
      </c>
      <c r="T1252" s="17">
        <v>9.5693781971931458E-2</v>
      </c>
      <c r="U1252" s="5">
        <v>246</v>
      </c>
      <c r="V1252" s="17">
        <v>9.5693781971931458E-2</v>
      </c>
      <c r="W1252" s="17">
        <v>0.436</v>
      </c>
      <c r="X1252" s="17">
        <v>0.193</v>
      </c>
      <c r="Y1252" s="17"/>
      <c r="Z1252" s="17">
        <v>0.28199999999999997</v>
      </c>
      <c r="AA1252" s="17">
        <v>8.4000000000000005E-2</v>
      </c>
      <c r="AB1252" s="17">
        <v>4.0000001899898052E-3</v>
      </c>
      <c r="AC1252" s="17">
        <v>0.113</v>
      </c>
      <c r="AD1252" s="17">
        <v>0.19600000000000001</v>
      </c>
      <c r="AE1252" s="17">
        <v>0.47070000000000001</v>
      </c>
      <c r="AF1252" s="5">
        <v>0</v>
      </c>
      <c r="AG1252" s="31">
        <v>10367.580078125</v>
      </c>
      <c r="AH1252" s="31">
        <v>10622.36</v>
      </c>
    </row>
    <row r="1253" spans="1:34" x14ac:dyDescent="0.3">
      <c r="A1253" s="4">
        <v>961104120</v>
      </c>
      <c r="B1253" s="3" t="s">
        <v>459</v>
      </c>
      <c r="C1253" s="3" t="s">
        <v>1903</v>
      </c>
      <c r="D1253" s="14">
        <v>84.681266784667969</v>
      </c>
      <c r="E1253" s="14">
        <v>86.261703491210938</v>
      </c>
      <c r="F1253" s="14">
        <v>78.91748046875</v>
      </c>
      <c r="G1253" s="14">
        <v>81.363128662109375</v>
      </c>
      <c r="H1253" s="5">
        <v>531</v>
      </c>
      <c r="I1253" s="15" t="s">
        <v>3981</v>
      </c>
      <c r="J1253" s="15">
        <v>5</v>
      </c>
      <c r="K1253" s="3" t="s">
        <v>3882</v>
      </c>
      <c r="L1253" s="3" t="s">
        <v>3915</v>
      </c>
      <c r="M1253" s="3" t="s">
        <v>3918</v>
      </c>
      <c r="N1253" s="3" t="s">
        <v>3922</v>
      </c>
      <c r="O1253" s="5">
        <v>248</v>
      </c>
      <c r="P1253" s="17">
        <v>0.25247526168823242</v>
      </c>
      <c r="Q1253" s="5">
        <v>248</v>
      </c>
      <c r="R1253" s="17">
        <v>0.25247526168823242</v>
      </c>
      <c r="S1253" s="5">
        <v>247</v>
      </c>
      <c r="T1253" s="17">
        <v>0.1020408198237419</v>
      </c>
      <c r="U1253" s="5">
        <v>247</v>
      </c>
      <c r="V1253" s="17">
        <v>0.1020408198237419</v>
      </c>
      <c r="W1253" s="17">
        <v>0.48199999999999998</v>
      </c>
      <c r="X1253" s="17">
        <v>0.25600000000000001</v>
      </c>
      <c r="Y1253" s="17">
        <v>9.0000000000000011E-3</v>
      </c>
      <c r="Z1253" s="17">
        <v>0.151</v>
      </c>
      <c r="AA1253" s="17">
        <v>0.10199999999999999</v>
      </c>
      <c r="AB1253" s="17">
        <v>0</v>
      </c>
      <c r="AC1253" s="17">
        <v>0.188</v>
      </c>
      <c r="AD1253" s="17">
        <v>0.16600000000000001</v>
      </c>
      <c r="AE1253" s="17">
        <v>0.54780000000000006</v>
      </c>
      <c r="AF1253" s="5">
        <v>0</v>
      </c>
      <c r="AG1253" s="31">
        <v>10339.98046875</v>
      </c>
      <c r="AH1253" s="31">
        <v>10590.3</v>
      </c>
    </row>
    <row r="1254" spans="1:34" x14ac:dyDescent="0.3">
      <c r="A1254" s="4">
        <v>961104140</v>
      </c>
      <c r="B1254" s="3" t="s">
        <v>459</v>
      </c>
      <c r="C1254" s="3" t="s">
        <v>1904</v>
      </c>
      <c r="D1254" s="14">
        <v>89.738807678222656</v>
      </c>
      <c r="E1254" s="14">
        <v>91.392616271972656</v>
      </c>
      <c r="F1254" s="14">
        <v>87.613273620605469</v>
      </c>
      <c r="G1254" s="14">
        <v>90.983673095703125</v>
      </c>
      <c r="H1254" s="5">
        <v>444</v>
      </c>
      <c r="I1254" s="15" t="s">
        <v>3981</v>
      </c>
      <c r="J1254" s="15">
        <v>5</v>
      </c>
      <c r="K1254" s="3" t="s">
        <v>3882</v>
      </c>
      <c r="L1254" s="3" t="s">
        <v>3915</v>
      </c>
      <c r="M1254" s="3" t="s">
        <v>3918</v>
      </c>
      <c r="N1254" s="3" t="s">
        <v>3922</v>
      </c>
      <c r="O1254" s="5">
        <v>232</v>
      </c>
      <c r="P1254" s="17">
        <v>0.31884059309959412</v>
      </c>
      <c r="Q1254" s="5">
        <v>232</v>
      </c>
      <c r="R1254" s="17">
        <v>0.31884059309959412</v>
      </c>
      <c r="S1254" s="5">
        <v>235</v>
      </c>
      <c r="T1254" s="17">
        <v>0.18269230425357821</v>
      </c>
      <c r="U1254" s="5">
        <v>235</v>
      </c>
      <c r="V1254" s="17">
        <v>0.18269230425357821</v>
      </c>
      <c r="W1254" s="17">
        <v>0.38700000000000001</v>
      </c>
      <c r="X1254" s="17">
        <v>0.33100000000000002</v>
      </c>
      <c r="Y1254" s="17">
        <v>1.4E-2</v>
      </c>
      <c r="Z1254" s="17">
        <v>0.17799999999999999</v>
      </c>
      <c r="AA1254" s="17">
        <v>0.09</v>
      </c>
      <c r="AB1254" s="17">
        <v>0</v>
      </c>
      <c r="AC1254" s="17">
        <v>0.221</v>
      </c>
      <c r="AD1254" s="17">
        <v>0.16900000000000001</v>
      </c>
      <c r="AE1254" s="17">
        <v>0.52829999999999999</v>
      </c>
      <c r="AF1254" s="5">
        <v>0</v>
      </c>
      <c r="AG1254" s="31">
        <v>10599.2197265625</v>
      </c>
      <c r="AH1254" s="31">
        <v>11001.91</v>
      </c>
    </row>
    <row r="1255" spans="1:34" x14ac:dyDescent="0.3">
      <c r="A1255" s="4">
        <v>961104160</v>
      </c>
      <c r="B1255" s="3" t="s">
        <v>459</v>
      </c>
      <c r="C1255" s="3" t="s">
        <v>1905</v>
      </c>
      <c r="D1255" s="14">
        <v>80.075027465820313</v>
      </c>
      <c r="E1255" s="14">
        <v>81.624671936035156</v>
      </c>
      <c r="F1255" s="14">
        <v>80.159126281738281</v>
      </c>
      <c r="G1255" s="14">
        <v>83.452346801757813</v>
      </c>
      <c r="H1255" s="5">
        <v>536</v>
      </c>
      <c r="I1255" s="15" t="s">
        <v>3981</v>
      </c>
      <c r="J1255" s="15">
        <v>5</v>
      </c>
      <c r="K1255" s="3" t="s">
        <v>3882</v>
      </c>
      <c r="L1255" s="3" t="s">
        <v>3915</v>
      </c>
      <c r="M1255" s="3" t="s">
        <v>3918</v>
      </c>
      <c r="N1255" s="3" t="s">
        <v>3922</v>
      </c>
      <c r="O1255" s="5">
        <v>266</v>
      </c>
      <c r="P1255" s="17">
        <v>0.17872340977191931</v>
      </c>
      <c r="Q1255" s="5">
        <v>266</v>
      </c>
      <c r="R1255" s="17">
        <v>0.17872340977191931</v>
      </c>
      <c r="S1255" s="5">
        <v>266</v>
      </c>
      <c r="T1255" s="17">
        <v>0.1186440661549568</v>
      </c>
      <c r="U1255" s="5">
        <v>266</v>
      </c>
      <c r="V1255" s="17">
        <v>0.1186440661549568</v>
      </c>
      <c r="W1255" s="17">
        <v>0.438</v>
      </c>
      <c r="X1255" s="17">
        <v>0.20899999999999999</v>
      </c>
      <c r="Y1255" s="17">
        <v>1.9E-2</v>
      </c>
      <c r="Z1255" s="17">
        <v>0.23499999999999999</v>
      </c>
      <c r="AA1255" s="17">
        <v>9.5000000000000001E-2</v>
      </c>
      <c r="AB1255" s="17">
        <v>4.0000001899898052E-3</v>
      </c>
      <c r="AC1255" s="17">
        <v>0.14399999999999999</v>
      </c>
      <c r="AD1255" s="17">
        <v>0.14899999999999999</v>
      </c>
      <c r="AE1255" s="17">
        <v>0.49819999999999998</v>
      </c>
      <c r="AF1255" s="5">
        <v>0</v>
      </c>
      <c r="AG1255" s="31">
        <v>10115.8701171875</v>
      </c>
      <c r="AH1255" s="31">
        <v>10349.950000000001</v>
      </c>
    </row>
    <row r="1256" spans="1:34" x14ac:dyDescent="0.3">
      <c r="A1256" s="4">
        <v>961104220</v>
      </c>
      <c r="B1256" s="3" t="s">
        <v>459</v>
      </c>
      <c r="C1256" s="3" t="s">
        <v>1906</v>
      </c>
      <c r="D1256" s="14">
        <v>82.412918090820313</v>
      </c>
      <c r="E1256" s="14">
        <v>83.98126220703125</v>
      </c>
      <c r="F1256" s="14">
        <v>78.439590454101563</v>
      </c>
      <c r="G1256" s="14">
        <v>80.780258178710938</v>
      </c>
      <c r="H1256" s="5">
        <v>467</v>
      </c>
      <c r="I1256" s="15" t="s">
        <v>3981</v>
      </c>
      <c r="J1256" s="15">
        <v>5</v>
      </c>
      <c r="K1256" s="3" t="s">
        <v>3882</v>
      </c>
      <c r="L1256" s="3" t="s">
        <v>3915</v>
      </c>
      <c r="M1256" s="3" t="s">
        <v>3918</v>
      </c>
      <c r="N1256" s="3" t="s">
        <v>3922</v>
      </c>
      <c r="O1256" s="5">
        <v>242</v>
      </c>
      <c r="P1256" s="17">
        <v>0.26190477609634399</v>
      </c>
      <c r="Q1256" s="5">
        <v>242</v>
      </c>
      <c r="R1256" s="17">
        <v>0.26190477609634399</v>
      </c>
      <c r="S1256" s="5">
        <v>245</v>
      </c>
      <c r="T1256" s="17">
        <v>0.14084507524967191</v>
      </c>
      <c r="U1256" s="5">
        <v>245</v>
      </c>
      <c r="V1256" s="17">
        <v>0.14084507524967191</v>
      </c>
      <c r="W1256" s="17">
        <v>0.36199999999999999</v>
      </c>
      <c r="X1256" s="17">
        <v>0.26800000000000002</v>
      </c>
      <c r="Y1256" s="17">
        <v>3.2000000000000001E-2</v>
      </c>
      <c r="Z1256" s="17">
        <v>0.251</v>
      </c>
      <c r="AA1256" s="17">
        <v>8.4000000000000005E-2</v>
      </c>
      <c r="AB1256" s="17">
        <v>4.0000001899898052E-3</v>
      </c>
      <c r="AC1256" s="17">
        <v>0.16900000000000001</v>
      </c>
      <c r="AD1256" s="17">
        <v>0.161</v>
      </c>
      <c r="AE1256" s="17">
        <v>0.48970000000000002</v>
      </c>
      <c r="AF1256" s="5">
        <v>0</v>
      </c>
      <c r="AG1256" s="31">
        <v>10573.740234375</v>
      </c>
      <c r="AH1256" s="31">
        <v>10798.97</v>
      </c>
    </row>
    <row r="1257" spans="1:34" x14ac:dyDescent="0.3">
      <c r="A1257" s="4">
        <v>961113000</v>
      </c>
      <c r="B1257" s="3" t="s">
        <v>460</v>
      </c>
      <c r="C1257" s="3" t="s">
        <v>1907</v>
      </c>
      <c r="D1257" s="14">
        <v>81.388191223144531</v>
      </c>
      <c r="E1257" s="14">
        <v>83.086723327636719</v>
      </c>
      <c r="F1257" s="14">
        <v>80.021110534667969</v>
      </c>
      <c r="G1257" s="14">
        <v>82.447776794433594</v>
      </c>
      <c r="H1257" s="5">
        <v>701</v>
      </c>
      <c r="I1257" s="15">
        <v>6</v>
      </c>
      <c r="J1257" s="15">
        <v>8</v>
      </c>
      <c r="K1257" s="3" t="s">
        <v>3882</v>
      </c>
      <c r="L1257" s="3" t="s">
        <v>3915</v>
      </c>
      <c r="M1257" s="3" t="s">
        <v>3919</v>
      </c>
      <c r="N1257" s="3" t="s">
        <v>3922</v>
      </c>
      <c r="O1257" s="5">
        <v>1255</v>
      </c>
      <c r="P1257" s="17">
        <v>0.1130434796214104</v>
      </c>
      <c r="Q1257" s="5">
        <v>1255</v>
      </c>
      <c r="R1257" s="17">
        <v>0.1130434796214104</v>
      </c>
      <c r="S1257" s="5">
        <v>1251</v>
      </c>
      <c r="T1257" s="17">
        <v>8.7719298899173737E-3</v>
      </c>
      <c r="U1257" s="5">
        <v>1251</v>
      </c>
      <c r="V1257" s="17">
        <v>8.7719298899173737E-3</v>
      </c>
      <c r="W1257" s="17">
        <v>0.97</v>
      </c>
      <c r="X1257" s="17">
        <v>1.0999999999999999E-2</v>
      </c>
      <c r="Y1257" s="17"/>
      <c r="Z1257" s="17">
        <v>1.4E-2</v>
      </c>
      <c r="AA1257" s="17"/>
      <c r="AB1257" s="17">
        <v>4.0000001899898052E-3</v>
      </c>
      <c r="AC1257" s="17"/>
      <c r="AD1257" s="17">
        <v>0.16800000000000001</v>
      </c>
      <c r="AE1257" s="17">
        <v>0.80870000000000009</v>
      </c>
      <c r="AF1257" s="5">
        <v>1</v>
      </c>
      <c r="AG1257" s="31">
        <v>6797.77001953125</v>
      </c>
      <c r="AH1257" s="31">
        <v>7687.06</v>
      </c>
    </row>
    <row r="1258" spans="1:34" x14ac:dyDescent="0.3">
      <c r="A1258" s="4">
        <v>961114020</v>
      </c>
      <c r="B1258" s="3" t="s">
        <v>460</v>
      </c>
      <c r="C1258" s="3" t="s">
        <v>1908</v>
      </c>
      <c r="D1258" s="14">
        <v>81.246017456054688</v>
      </c>
      <c r="E1258" s="14">
        <v>82.774200439453125</v>
      </c>
      <c r="F1258" s="14">
        <v>71.331130981445313</v>
      </c>
      <c r="G1258" s="14">
        <v>71.923065185546875</v>
      </c>
      <c r="H1258" s="5">
        <v>268</v>
      </c>
      <c r="I1258" s="15" t="s">
        <v>3981</v>
      </c>
      <c r="J1258" s="15">
        <v>5</v>
      </c>
      <c r="K1258" s="3" t="s">
        <v>3882</v>
      </c>
      <c r="L1258" s="3" t="s">
        <v>3915</v>
      </c>
      <c r="M1258" s="3" t="s">
        <v>3919</v>
      </c>
      <c r="N1258" s="3" t="s">
        <v>3922</v>
      </c>
      <c r="O1258" s="5">
        <v>147</v>
      </c>
      <c r="P1258" s="17">
        <v>2.1505376324057579E-2</v>
      </c>
      <c r="Q1258" s="5">
        <v>147</v>
      </c>
      <c r="R1258" s="17">
        <v>2.1505376324057579E-2</v>
      </c>
      <c r="S1258" s="5">
        <v>145</v>
      </c>
      <c r="T1258" s="17">
        <v>0</v>
      </c>
      <c r="U1258" s="5">
        <v>145</v>
      </c>
      <c r="V1258" s="17">
        <v>0</v>
      </c>
      <c r="W1258" s="17">
        <v>0.96299999999999997</v>
      </c>
      <c r="X1258" s="17"/>
      <c r="Y1258" s="17"/>
      <c r="Z1258" s="17">
        <v>2.1999999999999999E-2</v>
      </c>
      <c r="AA1258" s="17"/>
      <c r="AB1258" s="17">
        <v>1.499999966472387E-2</v>
      </c>
      <c r="AC1258" s="17"/>
      <c r="AD1258" s="17">
        <v>0.13100000000000001</v>
      </c>
      <c r="AE1258" s="17">
        <v>0.81019999999999992</v>
      </c>
      <c r="AF1258" s="5">
        <v>1</v>
      </c>
      <c r="AG1258" s="31">
        <v>5606.7998046875</v>
      </c>
      <c r="AH1258" s="31">
        <v>8930.35</v>
      </c>
    </row>
    <row r="1259" spans="1:34" x14ac:dyDescent="0.3">
      <c r="A1259" s="4">
        <v>961114040</v>
      </c>
      <c r="B1259" s="3" t="s">
        <v>460</v>
      </c>
      <c r="C1259" s="3" t="s">
        <v>1909</v>
      </c>
      <c r="D1259" s="14">
        <v>79.757949829101563</v>
      </c>
      <c r="E1259" s="14">
        <v>81.434913635253906</v>
      </c>
      <c r="F1259" s="14">
        <v>83.187080383300781</v>
      </c>
      <c r="G1259" s="14">
        <v>86.752204895019531</v>
      </c>
      <c r="H1259" s="5">
        <v>557</v>
      </c>
      <c r="I1259" s="15">
        <v>6</v>
      </c>
      <c r="J1259" s="15">
        <v>8</v>
      </c>
      <c r="K1259" s="3" t="s">
        <v>3882</v>
      </c>
      <c r="L1259" s="3" t="s">
        <v>3915</v>
      </c>
      <c r="M1259" s="3" t="s">
        <v>3919</v>
      </c>
      <c r="N1259" s="3" t="s">
        <v>3922</v>
      </c>
      <c r="O1259" s="5">
        <v>883</v>
      </c>
      <c r="P1259" s="17">
        <v>0.1173020526766777</v>
      </c>
      <c r="Q1259" s="5">
        <v>883</v>
      </c>
      <c r="R1259" s="17">
        <v>0.1173020526766777</v>
      </c>
      <c r="S1259" s="5">
        <v>874</v>
      </c>
      <c r="T1259" s="17">
        <v>3.8805969059467323E-2</v>
      </c>
      <c r="U1259" s="5">
        <v>874</v>
      </c>
      <c r="V1259" s="17">
        <v>3.8805969059467323E-2</v>
      </c>
      <c r="W1259" s="17">
        <v>0.97099999999999997</v>
      </c>
      <c r="X1259" s="17">
        <v>1.7999999999999999E-2</v>
      </c>
      <c r="Y1259" s="17"/>
      <c r="Z1259" s="17">
        <v>9.0000000000000011E-3</v>
      </c>
      <c r="AA1259" s="17"/>
      <c r="AB1259" s="17">
        <v>2.000000094994903E-3</v>
      </c>
      <c r="AC1259" s="17">
        <v>2.3E-2</v>
      </c>
      <c r="AD1259" s="17">
        <v>0.19</v>
      </c>
      <c r="AE1259" s="17">
        <v>0.76419999999999999</v>
      </c>
      <c r="AF1259" s="5">
        <v>1</v>
      </c>
      <c r="AG1259" s="31">
        <v>7810.580078125</v>
      </c>
      <c r="AH1259" s="31">
        <v>8703.58</v>
      </c>
    </row>
    <row r="1260" spans="1:34" x14ac:dyDescent="0.3">
      <c r="A1260" s="4">
        <v>961114050</v>
      </c>
      <c r="B1260" s="3" t="s">
        <v>460</v>
      </c>
      <c r="C1260" s="3" t="s">
        <v>1910</v>
      </c>
      <c r="D1260" s="14">
        <v>83.803779602050781</v>
      </c>
      <c r="E1260" s="14">
        <v>85.377693176269531</v>
      </c>
      <c r="F1260" s="14">
        <v>77.582862854003906</v>
      </c>
      <c r="G1260" s="14">
        <v>81.172218322753906</v>
      </c>
      <c r="H1260" s="5">
        <v>437</v>
      </c>
      <c r="I1260" s="15" t="s">
        <v>3981</v>
      </c>
      <c r="J1260" s="15">
        <v>5</v>
      </c>
      <c r="K1260" s="3" t="s">
        <v>3882</v>
      </c>
      <c r="L1260" s="3" t="s">
        <v>3915</v>
      </c>
      <c r="M1260" s="3" t="s">
        <v>3919</v>
      </c>
      <c r="N1260" s="3" t="s">
        <v>3922</v>
      </c>
      <c r="O1260" s="5">
        <v>240</v>
      </c>
      <c r="P1260" s="17">
        <v>8.4210529923439026E-2</v>
      </c>
      <c r="Q1260" s="5">
        <v>240</v>
      </c>
      <c r="R1260" s="17">
        <v>8.4210529923439026E-2</v>
      </c>
      <c r="S1260" s="5">
        <v>234</v>
      </c>
      <c r="T1260" s="17">
        <v>1.5789473429322239E-2</v>
      </c>
      <c r="U1260" s="5">
        <v>234</v>
      </c>
      <c r="V1260" s="17">
        <v>1.5789473429322239E-2</v>
      </c>
      <c r="W1260" s="17">
        <v>0.96799999999999997</v>
      </c>
      <c r="X1260" s="17">
        <v>1.4E-2</v>
      </c>
      <c r="Y1260" s="17">
        <v>1.4E-2</v>
      </c>
      <c r="Z1260" s="17"/>
      <c r="AA1260" s="17"/>
      <c r="AB1260" s="17">
        <v>4.999999888241291E-3</v>
      </c>
      <c r="AC1260" s="17"/>
      <c r="AD1260" s="17">
        <v>0.10299999999999999</v>
      </c>
      <c r="AE1260" s="17">
        <v>0.81120000000000003</v>
      </c>
      <c r="AF1260" s="5">
        <v>1</v>
      </c>
      <c r="AG1260" s="31">
        <v>4756.5498046875</v>
      </c>
      <c r="AH1260" s="31">
        <v>7926.3</v>
      </c>
    </row>
    <row r="1261" spans="1:34" x14ac:dyDescent="0.3">
      <c r="A1261" s="4">
        <v>961114060</v>
      </c>
      <c r="B1261" s="3" t="s">
        <v>460</v>
      </c>
      <c r="C1261" s="3" t="s">
        <v>1911</v>
      </c>
      <c r="D1261" s="14">
        <v>85.835594177246094</v>
      </c>
      <c r="E1261" s="14">
        <v>87.402946472167969</v>
      </c>
      <c r="F1261" s="14">
        <v>78.95111083984375</v>
      </c>
      <c r="G1261" s="14">
        <v>82.556129455566406</v>
      </c>
      <c r="H1261" s="5">
        <v>266</v>
      </c>
      <c r="I1261" s="15" t="s">
        <v>3981</v>
      </c>
      <c r="J1261" s="15">
        <v>5</v>
      </c>
      <c r="K1261" s="3" t="s">
        <v>3882</v>
      </c>
      <c r="L1261" s="3" t="s">
        <v>3915</v>
      </c>
      <c r="M1261" s="3" t="s">
        <v>3919</v>
      </c>
      <c r="N1261" s="3" t="s">
        <v>3922</v>
      </c>
      <c r="O1261" s="5">
        <v>152</v>
      </c>
      <c r="P1261" s="17">
        <v>3.8461539894342422E-2</v>
      </c>
      <c r="Q1261" s="5">
        <v>152</v>
      </c>
      <c r="R1261" s="17">
        <v>3.8461539894342422E-2</v>
      </c>
      <c r="S1261" s="5">
        <v>149</v>
      </c>
      <c r="T1261" s="17">
        <v>0</v>
      </c>
      <c r="U1261" s="5">
        <v>149</v>
      </c>
      <c r="V1261" s="17">
        <v>0</v>
      </c>
      <c r="W1261" s="17">
        <v>0.97399999999999998</v>
      </c>
      <c r="X1261" s="17"/>
      <c r="Y1261" s="17"/>
      <c r="Z1261" s="17"/>
      <c r="AA1261" s="17"/>
      <c r="AB1261" s="17">
        <v>2.60000005364418E-2</v>
      </c>
      <c r="AC1261" s="17"/>
      <c r="AD1261" s="17">
        <v>0.17299999999999999</v>
      </c>
      <c r="AE1261" s="17">
        <v>0.81269999999999998</v>
      </c>
      <c r="AF1261" s="5">
        <v>1</v>
      </c>
      <c r="AG1261" s="31">
        <v>5643.509765625</v>
      </c>
      <c r="AH1261" s="31">
        <v>8358.15</v>
      </c>
    </row>
    <row r="1262" spans="1:34" x14ac:dyDescent="0.3">
      <c r="A1262" s="4">
        <v>961114080</v>
      </c>
      <c r="B1262" s="3" t="s">
        <v>460</v>
      </c>
      <c r="C1262" s="3" t="s">
        <v>1406</v>
      </c>
      <c r="D1262" s="14">
        <v>78.111488342285156</v>
      </c>
      <c r="E1262" s="14">
        <v>79.475128173828125</v>
      </c>
      <c r="F1262" s="14">
        <v>77.165390014648438</v>
      </c>
      <c r="G1262" s="14">
        <v>79.808052062988281</v>
      </c>
      <c r="H1262" s="5">
        <v>265</v>
      </c>
      <c r="I1262" s="15" t="s">
        <v>3981</v>
      </c>
      <c r="J1262" s="15">
        <v>5</v>
      </c>
      <c r="K1262" s="3" t="s">
        <v>3882</v>
      </c>
      <c r="L1262" s="3" t="s">
        <v>3915</v>
      </c>
      <c r="M1262" s="3" t="s">
        <v>3919</v>
      </c>
      <c r="N1262" s="3" t="s">
        <v>3922</v>
      </c>
      <c r="O1262" s="5">
        <v>133</v>
      </c>
      <c r="P1262" s="17">
        <v>2.7522936463356022E-2</v>
      </c>
      <c r="Q1262" s="5">
        <v>133</v>
      </c>
      <c r="R1262" s="17">
        <v>2.7522936463356022E-2</v>
      </c>
      <c r="S1262" s="5">
        <v>139</v>
      </c>
      <c r="T1262" s="17">
        <v>8.4033617749810219E-3</v>
      </c>
      <c r="U1262" s="5">
        <v>139</v>
      </c>
      <c r="V1262" s="17">
        <v>8.4033617749810219E-3</v>
      </c>
      <c r="W1262" s="17">
        <v>0.96599999999999997</v>
      </c>
      <c r="X1262" s="17"/>
      <c r="Y1262" s="17"/>
      <c r="Z1262" s="17">
        <v>0.03</v>
      </c>
      <c r="AA1262" s="17"/>
      <c r="AB1262" s="17">
        <v>4.0000001899898052E-3</v>
      </c>
      <c r="AC1262" s="17"/>
      <c r="AD1262" s="17">
        <v>0.121</v>
      </c>
      <c r="AE1262" s="17">
        <v>0.88569999999999993</v>
      </c>
      <c r="AF1262" s="5">
        <v>1</v>
      </c>
      <c r="AG1262" s="31">
        <v>5939.41015625</v>
      </c>
      <c r="AH1262" s="31">
        <v>9128.2000000000007</v>
      </c>
    </row>
    <row r="1263" spans="1:34" x14ac:dyDescent="0.3">
      <c r="A1263" s="4">
        <v>961115000</v>
      </c>
      <c r="B1263" s="3" t="s">
        <v>460</v>
      </c>
      <c r="C1263" s="3" t="s">
        <v>1912</v>
      </c>
      <c r="D1263" s="14">
        <v>82.364891052246094</v>
      </c>
      <c r="E1263" s="14">
        <v>83.673332214355469</v>
      </c>
      <c r="F1263" s="14">
        <v>80.217796325683594</v>
      </c>
      <c r="G1263" s="14">
        <v>80.681907653808594</v>
      </c>
      <c r="H1263" s="5">
        <v>263</v>
      </c>
      <c r="I1263" s="15" t="s">
        <v>3981</v>
      </c>
      <c r="J1263" s="15">
        <v>5</v>
      </c>
      <c r="K1263" s="3" t="s">
        <v>3882</v>
      </c>
      <c r="L1263" s="3" t="s">
        <v>3915</v>
      </c>
      <c r="M1263" s="3" t="s">
        <v>3919</v>
      </c>
      <c r="N1263" s="3" t="s">
        <v>3922</v>
      </c>
      <c r="O1263" s="5">
        <v>142</v>
      </c>
      <c r="P1263" s="17">
        <v>0.1052631586790085</v>
      </c>
      <c r="Q1263" s="5">
        <v>142</v>
      </c>
      <c r="R1263" s="17">
        <v>0.1052631586790085</v>
      </c>
      <c r="S1263" s="5">
        <v>142</v>
      </c>
      <c r="T1263" s="17">
        <v>3.5087719559669488E-2</v>
      </c>
      <c r="U1263" s="5">
        <v>142</v>
      </c>
      <c r="V1263" s="17">
        <v>3.5087719559669488E-2</v>
      </c>
      <c r="W1263" s="17">
        <v>0.98899999999999999</v>
      </c>
      <c r="X1263" s="17"/>
      <c r="Y1263" s="17"/>
      <c r="Z1263" s="17"/>
      <c r="AA1263" s="17"/>
      <c r="AB1263" s="17">
        <v>1.099999994039536E-2</v>
      </c>
      <c r="AC1263" s="17"/>
      <c r="AD1263" s="17">
        <v>0.126</v>
      </c>
      <c r="AE1263" s="17">
        <v>0.78980000000000006</v>
      </c>
      <c r="AF1263" s="5">
        <v>1</v>
      </c>
      <c r="AG1263" s="31">
        <v>5057.7998046875</v>
      </c>
      <c r="AH1263" s="31">
        <v>7865.97</v>
      </c>
    </row>
    <row r="1264" spans="1:34" x14ac:dyDescent="0.3">
      <c r="A1264" s="4">
        <v>961115020</v>
      </c>
      <c r="B1264" s="3" t="s">
        <v>460</v>
      </c>
      <c r="C1264" s="3" t="s">
        <v>841</v>
      </c>
      <c r="D1264" s="14">
        <v>78.806167602539063</v>
      </c>
      <c r="E1264" s="14">
        <v>80.108062744140625</v>
      </c>
      <c r="F1264" s="14">
        <v>79.736770629882813</v>
      </c>
      <c r="G1264" s="14">
        <v>81.338310241699219</v>
      </c>
      <c r="H1264" s="5">
        <v>139</v>
      </c>
      <c r="I1264" s="15" t="s">
        <v>3981</v>
      </c>
      <c r="J1264" s="15">
        <v>5</v>
      </c>
      <c r="K1264" s="3" t="s">
        <v>3882</v>
      </c>
      <c r="L1264" s="3" t="s">
        <v>3915</v>
      </c>
      <c r="M1264" s="3" t="s">
        <v>3919</v>
      </c>
      <c r="N1264" s="3" t="s">
        <v>3922</v>
      </c>
      <c r="O1264" s="5">
        <v>72</v>
      </c>
      <c r="P1264" s="17">
        <v>4.4776119291782379E-2</v>
      </c>
      <c r="Q1264" s="5">
        <v>72</v>
      </c>
      <c r="R1264" s="17">
        <v>4.4776119291782379E-2</v>
      </c>
      <c r="S1264" s="5">
        <v>72</v>
      </c>
      <c r="T1264" s="17">
        <v>0</v>
      </c>
      <c r="U1264" s="5">
        <v>72</v>
      </c>
      <c r="V1264" s="17">
        <v>0</v>
      </c>
      <c r="W1264" s="17">
        <v>0.97799999999999998</v>
      </c>
      <c r="X1264" s="17"/>
      <c r="Y1264" s="17"/>
      <c r="Z1264" s="17"/>
      <c r="AA1264" s="17"/>
      <c r="AB1264" s="17">
        <v>2.199999988079071E-2</v>
      </c>
      <c r="AC1264" s="17"/>
      <c r="AD1264" s="17">
        <v>0.18</v>
      </c>
      <c r="AE1264" s="17">
        <v>0.85309999999999997</v>
      </c>
      <c r="AF1264" s="5">
        <v>1</v>
      </c>
      <c r="AG1264" s="31">
        <v>7547.2001953125</v>
      </c>
      <c r="AH1264" s="31">
        <v>11237.8</v>
      </c>
    </row>
    <row r="1265" spans="1:34" x14ac:dyDescent="0.3">
      <c r="A1265" s="4">
        <v>961115040</v>
      </c>
      <c r="B1265" s="3" t="s">
        <v>460</v>
      </c>
      <c r="C1265" s="3" t="s">
        <v>1913</v>
      </c>
      <c r="D1265" s="14">
        <v>85.749710083007813</v>
      </c>
      <c r="E1265" s="14">
        <v>87.3128662109375</v>
      </c>
      <c r="F1265" s="14">
        <v>82.725517272949219</v>
      </c>
      <c r="G1265" s="14">
        <v>87.234184265136719</v>
      </c>
      <c r="H1265" s="5">
        <v>327</v>
      </c>
      <c r="I1265" s="15" t="s">
        <v>3981</v>
      </c>
      <c r="J1265" s="15">
        <v>5</v>
      </c>
      <c r="K1265" s="3" t="s">
        <v>3882</v>
      </c>
      <c r="L1265" s="3" t="s">
        <v>3915</v>
      </c>
      <c r="M1265" s="3" t="s">
        <v>3919</v>
      </c>
      <c r="N1265" s="3" t="s">
        <v>3922</v>
      </c>
      <c r="O1265" s="5">
        <v>152</v>
      </c>
      <c r="P1265" s="17">
        <v>4.2016807943582528E-2</v>
      </c>
      <c r="Q1265" s="5">
        <v>152</v>
      </c>
      <c r="R1265" s="17">
        <v>4.2016807943582528E-2</v>
      </c>
      <c r="S1265" s="5">
        <v>149</v>
      </c>
      <c r="T1265" s="17">
        <v>8.5470089688897133E-3</v>
      </c>
      <c r="U1265" s="5">
        <v>149</v>
      </c>
      <c r="V1265" s="17">
        <v>8.5470089688897133E-3</v>
      </c>
      <c r="W1265" s="17">
        <v>0.95400000000000007</v>
      </c>
      <c r="X1265" s="17">
        <v>2.8000000000000001E-2</v>
      </c>
      <c r="Y1265" s="17"/>
      <c r="Z1265" s="17">
        <v>1.7999999999999999E-2</v>
      </c>
      <c r="AA1265" s="17"/>
      <c r="AB1265" s="17">
        <v>0</v>
      </c>
      <c r="AC1265" s="17"/>
      <c r="AD1265" s="17">
        <v>0.11899999999999999</v>
      </c>
      <c r="AE1265" s="17">
        <v>0.84760000000000002</v>
      </c>
      <c r="AF1265" s="5">
        <v>1</v>
      </c>
      <c r="AG1265" s="31">
        <v>5205.56982421875</v>
      </c>
      <c r="AH1265" s="31">
        <v>8991.84</v>
      </c>
    </row>
    <row r="1266" spans="1:34" x14ac:dyDescent="0.3">
      <c r="A1266" s="4">
        <v>961116020</v>
      </c>
      <c r="B1266" s="3" t="s">
        <v>460</v>
      </c>
      <c r="C1266" s="3" t="s">
        <v>1914</v>
      </c>
      <c r="D1266" s="14">
        <v>78.401824951171875</v>
      </c>
      <c r="E1266" s="14">
        <v>79.890960693359375</v>
      </c>
      <c r="F1266" s="14">
        <v>74.427589416503906</v>
      </c>
      <c r="G1266" s="14">
        <v>74.981529235839844</v>
      </c>
      <c r="H1266" s="5">
        <v>291</v>
      </c>
      <c r="I1266" s="15" t="s">
        <v>3981</v>
      </c>
      <c r="J1266" s="15">
        <v>5</v>
      </c>
      <c r="K1266" s="3" t="s">
        <v>3882</v>
      </c>
      <c r="L1266" s="3" t="s">
        <v>3915</v>
      </c>
      <c r="M1266" s="3" t="s">
        <v>3919</v>
      </c>
      <c r="N1266" s="3" t="s">
        <v>3922</v>
      </c>
      <c r="O1266" s="5">
        <v>156</v>
      </c>
      <c r="P1266" s="17">
        <v>1.785714365541935E-2</v>
      </c>
      <c r="Q1266" s="5">
        <v>156</v>
      </c>
      <c r="R1266" s="17">
        <v>1.785714365541935E-2</v>
      </c>
      <c r="S1266" s="5">
        <v>156</v>
      </c>
      <c r="T1266" s="17">
        <v>0</v>
      </c>
      <c r="U1266" s="5">
        <v>156</v>
      </c>
      <c r="V1266" s="17">
        <v>0</v>
      </c>
      <c r="W1266" s="17">
        <v>0.96899999999999997</v>
      </c>
      <c r="X1266" s="17"/>
      <c r="Y1266" s="17"/>
      <c r="Z1266" s="17">
        <v>1.7000000000000001E-2</v>
      </c>
      <c r="AA1266" s="17"/>
      <c r="AB1266" s="17">
        <v>1.4000000432133669E-2</v>
      </c>
      <c r="AC1266" s="17"/>
      <c r="AD1266" s="17">
        <v>9.6000000000000002E-2</v>
      </c>
      <c r="AE1266" s="17">
        <v>0.86340000000000006</v>
      </c>
      <c r="AF1266" s="5">
        <v>1</v>
      </c>
      <c r="AG1266" s="31">
        <v>5363.64990234375</v>
      </c>
      <c r="AH1266" s="31">
        <v>8392.1299999999992</v>
      </c>
    </row>
    <row r="1267" spans="1:34" x14ac:dyDescent="0.3">
      <c r="A1267" s="4">
        <v>961116040</v>
      </c>
      <c r="B1267" s="3" t="s">
        <v>460</v>
      </c>
      <c r="C1267" s="3" t="s">
        <v>1915</v>
      </c>
      <c r="D1267" s="14">
        <v>89.364250183105469</v>
      </c>
      <c r="E1267" s="14">
        <v>90.988777160644531</v>
      </c>
      <c r="F1267" s="14">
        <v>82.302238464355469</v>
      </c>
      <c r="G1267" s="14">
        <v>85.29803466796875</v>
      </c>
      <c r="H1267" s="5">
        <v>289</v>
      </c>
      <c r="I1267" s="15" t="s">
        <v>3981</v>
      </c>
      <c r="J1267" s="15">
        <v>5</v>
      </c>
      <c r="K1267" s="3" t="s">
        <v>3882</v>
      </c>
      <c r="L1267" s="3" t="s">
        <v>3915</v>
      </c>
      <c r="M1267" s="3" t="s">
        <v>3919</v>
      </c>
      <c r="N1267" s="3" t="s">
        <v>3922</v>
      </c>
      <c r="O1267" s="5">
        <v>146</v>
      </c>
      <c r="P1267" s="17">
        <v>0.1217391267418861</v>
      </c>
      <c r="Q1267" s="5">
        <v>146</v>
      </c>
      <c r="R1267" s="17">
        <v>0.1217391267418861</v>
      </c>
      <c r="S1267" s="5">
        <v>146</v>
      </c>
      <c r="T1267" s="17">
        <v>2.6086956262588501E-2</v>
      </c>
      <c r="U1267" s="5">
        <v>146</v>
      </c>
      <c r="V1267" s="17">
        <v>2.6086956262588501E-2</v>
      </c>
      <c r="W1267" s="17">
        <v>0.93400000000000005</v>
      </c>
      <c r="X1267" s="17">
        <v>6.2E-2</v>
      </c>
      <c r="Y1267" s="17"/>
      <c r="Z1267" s="17"/>
      <c r="AA1267" s="17"/>
      <c r="AB1267" s="17">
        <v>3.0000000260770321E-3</v>
      </c>
      <c r="AC1267" s="17"/>
      <c r="AD1267" s="17">
        <v>0.121</v>
      </c>
      <c r="AE1267" s="17">
        <v>0.81969999999999998</v>
      </c>
      <c r="AF1267" s="5">
        <v>1</v>
      </c>
      <c r="AG1267" s="31">
        <v>5328.14013671875</v>
      </c>
      <c r="AH1267" s="31">
        <v>9144.2099999999991</v>
      </c>
    </row>
    <row r="1268" spans="1:34" x14ac:dyDescent="0.3">
      <c r="A1268" s="4">
        <v>30321050</v>
      </c>
      <c r="B1268" s="3" t="s">
        <v>9</v>
      </c>
      <c r="C1268" s="3" t="s">
        <v>565</v>
      </c>
      <c r="D1268" s="14">
        <v>77.058120727539063</v>
      </c>
      <c r="E1268" s="14">
        <v>82.058349609375</v>
      </c>
      <c r="F1268" s="14">
        <v>76.784637451171875</v>
      </c>
      <c r="G1268" s="14">
        <v>78.936012268066406</v>
      </c>
      <c r="H1268" s="5">
        <v>153</v>
      </c>
      <c r="I1268" s="15">
        <v>7</v>
      </c>
      <c r="J1268" s="15">
        <v>12</v>
      </c>
      <c r="K1268" s="3" t="s">
        <v>3894</v>
      </c>
      <c r="L1268" s="3" t="s">
        <v>3912</v>
      </c>
      <c r="M1268" s="3" t="s">
        <v>3917</v>
      </c>
      <c r="N1268" s="3" t="s">
        <v>3921</v>
      </c>
      <c r="O1268" s="5">
        <v>91</v>
      </c>
      <c r="P1268" s="17">
        <v>0.40845069289207458</v>
      </c>
      <c r="Q1268" s="5">
        <v>39</v>
      </c>
      <c r="R1268" s="17">
        <v>0.31034481525421143</v>
      </c>
      <c r="S1268" s="5">
        <v>91</v>
      </c>
      <c r="T1268" s="17">
        <v>0.40259739756584167</v>
      </c>
      <c r="U1268" s="5">
        <v>39</v>
      </c>
      <c r="V1268" s="17">
        <v>0.21875</v>
      </c>
      <c r="W1268" s="17"/>
      <c r="X1268" s="17"/>
      <c r="Y1268" s="17"/>
      <c r="Z1268" s="17">
        <v>0.96699999999999997</v>
      </c>
      <c r="AA1268" s="17"/>
      <c r="AB1268" s="17">
        <v>3.2999999821186073E-2</v>
      </c>
      <c r="AC1268" s="17"/>
      <c r="AD1268" s="17">
        <v>7.8E-2</v>
      </c>
      <c r="AE1268" s="17">
        <v>0.34899999999999998</v>
      </c>
      <c r="AF1268" s="5">
        <v>0</v>
      </c>
      <c r="AG1268" s="31">
        <v>10860.5703125</v>
      </c>
      <c r="AH1268" s="31">
        <v>12206.42</v>
      </c>
    </row>
    <row r="1269" spans="1:34" x14ac:dyDescent="0.3">
      <c r="A1269" s="4">
        <v>30324020</v>
      </c>
      <c r="B1269" s="3" t="s">
        <v>9</v>
      </c>
      <c r="C1269" s="3" t="s">
        <v>566</v>
      </c>
      <c r="D1269" s="14">
        <v>90.352058410644531</v>
      </c>
      <c r="E1269" s="14">
        <v>86.596351623535156</v>
      </c>
      <c r="F1269" s="14">
        <v>89.829437255859375</v>
      </c>
      <c r="G1269" s="14">
        <v>85.722175598144531</v>
      </c>
      <c r="H1269" s="5">
        <v>177</v>
      </c>
      <c r="I1269" s="15" t="s">
        <v>3981</v>
      </c>
      <c r="J1269" s="15">
        <v>6</v>
      </c>
      <c r="K1269" s="3" t="s">
        <v>3894</v>
      </c>
      <c r="L1269" s="3" t="s">
        <v>3912</v>
      </c>
      <c r="M1269" s="3" t="s">
        <v>3917</v>
      </c>
      <c r="N1269" s="3" t="s">
        <v>3921</v>
      </c>
      <c r="O1269" s="5">
        <v>132</v>
      </c>
      <c r="P1269" s="17">
        <v>0.56603771448135376</v>
      </c>
      <c r="Q1269" s="5">
        <v>51</v>
      </c>
      <c r="R1269" s="17">
        <v>0.24390244483947751</v>
      </c>
      <c r="S1269" s="5">
        <v>132</v>
      </c>
      <c r="T1269" s="17">
        <v>0.71698111295700073</v>
      </c>
      <c r="U1269" s="5">
        <v>51</v>
      </c>
      <c r="V1269" s="17">
        <v>0.58536583185195923</v>
      </c>
      <c r="W1269" s="17"/>
      <c r="X1269" s="17"/>
      <c r="Y1269" s="17"/>
      <c r="Z1269" s="17">
        <v>0.97699999999999998</v>
      </c>
      <c r="AA1269" s="17"/>
      <c r="AB1269" s="17">
        <v>2.300000004470348E-2</v>
      </c>
      <c r="AC1269" s="17"/>
      <c r="AD1269" s="17">
        <v>0.11899999999999999</v>
      </c>
      <c r="AE1269" s="17">
        <v>0.30199999999999999</v>
      </c>
      <c r="AF1269" s="5">
        <v>0</v>
      </c>
      <c r="AG1269" s="31">
        <v>10290.1103515625</v>
      </c>
      <c r="AH1269" s="31">
        <v>11467.98</v>
      </c>
    </row>
    <row r="1270" spans="1:34" x14ac:dyDescent="0.3">
      <c r="A1270" s="4">
        <v>960913000</v>
      </c>
      <c r="B1270" s="3" t="s">
        <v>445</v>
      </c>
      <c r="C1270" s="3" t="s">
        <v>1802</v>
      </c>
      <c r="D1270" s="14">
        <v>83.849418640136719</v>
      </c>
      <c r="E1270" s="14">
        <v>78.308242797851563</v>
      </c>
      <c r="F1270" s="14">
        <v>85.271461486816406</v>
      </c>
      <c r="G1270" s="14">
        <v>81.537750244140625</v>
      </c>
      <c r="H1270" s="5">
        <v>707</v>
      </c>
      <c r="I1270" s="15">
        <v>6</v>
      </c>
      <c r="J1270" s="15">
        <v>8</v>
      </c>
      <c r="K1270" s="3" t="s">
        <v>3882</v>
      </c>
      <c r="L1270" s="3" t="s">
        <v>3915</v>
      </c>
      <c r="M1270" s="3" t="s">
        <v>3918</v>
      </c>
      <c r="N1270" s="3" t="s">
        <v>3922</v>
      </c>
      <c r="O1270" s="5">
        <v>1228</v>
      </c>
      <c r="P1270" s="17">
        <v>0.64757710695266724</v>
      </c>
      <c r="Q1270" s="5">
        <v>300</v>
      </c>
      <c r="R1270" s="17">
        <v>0.31210190057754522</v>
      </c>
      <c r="S1270" s="5">
        <v>1189</v>
      </c>
      <c r="T1270" s="17">
        <v>0.60557186603546143</v>
      </c>
      <c r="U1270" s="5">
        <v>300</v>
      </c>
      <c r="V1270" s="17">
        <v>0.33121019601821899</v>
      </c>
      <c r="W1270" s="17">
        <v>8.8999999999999996E-2</v>
      </c>
      <c r="X1270" s="17">
        <v>4.7E-2</v>
      </c>
      <c r="Y1270" s="17">
        <v>6.4000000000000001E-2</v>
      </c>
      <c r="Z1270" s="17">
        <v>0.76500000000000001</v>
      </c>
      <c r="AA1270" s="17">
        <v>3.1E-2</v>
      </c>
      <c r="AB1270" s="17">
        <v>4.0000001899898052E-3</v>
      </c>
      <c r="AC1270" s="17">
        <v>1.7999999999999999E-2</v>
      </c>
      <c r="AD1270" s="17">
        <v>9.6000000000000002E-2</v>
      </c>
      <c r="AE1270" s="17">
        <v>9.6000000000000002E-2</v>
      </c>
      <c r="AF1270" s="5">
        <v>0</v>
      </c>
      <c r="AG1270" s="31">
        <v>10938.91015625</v>
      </c>
      <c r="AH1270" s="31">
        <v>11136.29</v>
      </c>
    </row>
    <row r="1271" spans="1:34" x14ac:dyDescent="0.3">
      <c r="A1271" s="4">
        <v>960913020</v>
      </c>
      <c r="B1271" s="3" t="s">
        <v>445</v>
      </c>
      <c r="C1271" s="3" t="s">
        <v>1803</v>
      </c>
      <c r="D1271" s="14">
        <v>87.838577270507813</v>
      </c>
      <c r="E1271" s="14">
        <v>87.138839721679688</v>
      </c>
      <c r="F1271" s="14">
        <v>83.613327026367188</v>
      </c>
      <c r="G1271" s="14">
        <v>81.462089538574219</v>
      </c>
      <c r="H1271" s="5">
        <v>1138</v>
      </c>
      <c r="I1271" s="15">
        <v>6</v>
      </c>
      <c r="J1271" s="15">
        <v>8</v>
      </c>
      <c r="K1271" s="3" t="s">
        <v>3882</v>
      </c>
      <c r="L1271" s="3" t="s">
        <v>3915</v>
      </c>
      <c r="M1271" s="3" t="s">
        <v>3918</v>
      </c>
      <c r="N1271" s="3" t="s">
        <v>3922</v>
      </c>
      <c r="O1271" s="5">
        <v>2138</v>
      </c>
      <c r="P1271" s="17">
        <v>0.70086288452148438</v>
      </c>
      <c r="Q1271" s="5">
        <v>657</v>
      </c>
      <c r="R1271" s="17">
        <v>0.43109539151191711</v>
      </c>
      <c r="S1271" s="5">
        <v>2082</v>
      </c>
      <c r="T1271" s="17">
        <v>0.58095240592956543</v>
      </c>
      <c r="U1271" s="5">
        <v>655</v>
      </c>
      <c r="V1271" s="17">
        <v>0.2968197762966156</v>
      </c>
      <c r="W1271" s="17">
        <v>9.9000000000000005E-2</v>
      </c>
      <c r="X1271" s="17">
        <v>0.05</v>
      </c>
      <c r="Y1271" s="17">
        <v>0.19900000000000001</v>
      </c>
      <c r="Z1271" s="17">
        <v>0.62</v>
      </c>
      <c r="AA1271" s="17">
        <v>2.8000000000000001E-2</v>
      </c>
      <c r="AB1271" s="17">
        <v>4.0000001899898052E-3</v>
      </c>
      <c r="AC1271" s="17">
        <v>2.7E-2</v>
      </c>
      <c r="AD1271" s="17">
        <v>9.9000000000000005E-2</v>
      </c>
      <c r="AE1271" s="17">
        <v>0.13600000000000001</v>
      </c>
      <c r="AF1271" s="5">
        <v>0</v>
      </c>
      <c r="AG1271" s="31">
        <v>10067.7900390625</v>
      </c>
      <c r="AH1271" s="31">
        <v>10261.69</v>
      </c>
    </row>
    <row r="1272" spans="1:34" x14ac:dyDescent="0.3">
      <c r="A1272" s="4">
        <v>960913040</v>
      </c>
      <c r="B1272" s="3" t="s">
        <v>445</v>
      </c>
      <c r="C1272" s="3" t="s">
        <v>1804</v>
      </c>
      <c r="D1272" s="14">
        <v>83.531013488769531</v>
      </c>
      <c r="E1272" s="14">
        <v>82.688697814941406</v>
      </c>
      <c r="F1272" s="14">
        <v>84.861221313476563</v>
      </c>
      <c r="G1272" s="14">
        <v>83.102668762207031</v>
      </c>
      <c r="H1272" s="5">
        <v>836</v>
      </c>
      <c r="I1272" s="15">
        <v>6</v>
      </c>
      <c r="J1272" s="15">
        <v>8</v>
      </c>
      <c r="K1272" s="3" t="s">
        <v>3882</v>
      </c>
      <c r="L1272" s="3" t="s">
        <v>3915</v>
      </c>
      <c r="M1272" s="3" t="s">
        <v>3918</v>
      </c>
      <c r="N1272" s="3" t="s">
        <v>3922</v>
      </c>
      <c r="O1272" s="5">
        <v>1573</v>
      </c>
      <c r="P1272" s="17">
        <v>0.59264123439788818</v>
      </c>
      <c r="Q1272" s="5">
        <v>436</v>
      </c>
      <c r="R1272" s="17">
        <v>0.34285715222358698</v>
      </c>
      <c r="S1272" s="5">
        <v>1568</v>
      </c>
      <c r="T1272" s="17">
        <v>0.46274510025978088</v>
      </c>
      <c r="U1272" s="5">
        <v>437</v>
      </c>
      <c r="V1272" s="17">
        <v>0.22274881601333621</v>
      </c>
      <c r="W1272" s="17">
        <v>0.05</v>
      </c>
      <c r="X1272" s="17">
        <v>3.2000000000000001E-2</v>
      </c>
      <c r="Y1272" s="17">
        <v>1.7999999999999999E-2</v>
      </c>
      <c r="Z1272" s="17">
        <v>0.87</v>
      </c>
      <c r="AA1272" s="17">
        <v>2.9000000000000001E-2</v>
      </c>
      <c r="AB1272" s="17">
        <v>1.0000000474974511E-3</v>
      </c>
      <c r="AC1272" s="17">
        <v>7.0000000000000001E-3</v>
      </c>
      <c r="AD1272" s="17">
        <v>0.16600000000000001</v>
      </c>
      <c r="AE1272" s="17">
        <v>0.11899999999999999</v>
      </c>
      <c r="AF1272" s="5">
        <v>0</v>
      </c>
      <c r="AG1272" s="31">
        <v>10646.2900390625</v>
      </c>
      <c r="AH1272" s="31">
        <v>10842.2</v>
      </c>
    </row>
    <row r="1273" spans="1:34" x14ac:dyDescent="0.3">
      <c r="A1273" s="4">
        <v>960913050</v>
      </c>
      <c r="B1273" s="3" t="s">
        <v>445</v>
      </c>
      <c r="C1273" s="3" t="s">
        <v>1805</v>
      </c>
      <c r="D1273" s="14">
        <v>88.597404479980469</v>
      </c>
      <c r="E1273" s="14">
        <v>85.334869384765625</v>
      </c>
      <c r="F1273" s="14">
        <v>87.114730834960938</v>
      </c>
      <c r="G1273" s="14">
        <v>84.136489868164063</v>
      </c>
      <c r="H1273" s="5">
        <v>607</v>
      </c>
      <c r="I1273" s="15">
        <v>6</v>
      </c>
      <c r="J1273" s="15">
        <v>8</v>
      </c>
      <c r="K1273" s="3" t="s">
        <v>3882</v>
      </c>
      <c r="L1273" s="3" t="s">
        <v>3915</v>
      </c>
      <c r="M1273" s="3" t="s">
        <v>3918</v>
      </c>
      <c r="N1273" s="3" t="s">
        <v>3922</v>
      </c>
      <c r="O1273" s="5">
        <v>1170</v>
      </c>
      <c r="P1273" s="17">
        <v>0.67681896686553955</v>
      </c>
      <c r="Q1273" s="5">
        <v>333</v>
      </c>
      <c r="R1273" s="17">
        <v>0.32484075427055359</v>
      </c>
      <c r="S1273" s="5">
        <v>1155</v>
      </c>
      <c r="T1273" s="17">
        <v>0.5908319354057312</v>
      </c>
      <c r="U1273" s="5">
        <v>330</v>
      </c>
      <c r="V1273" s="17">
        <v>0.25806450843811041</v>
      </c>
      <c r="W1273" s="17">
        <v>9.6000000000000002E-2</v>
      </c>
      <c r="X1273" s="17">
        <v>0.03</v>
      </c>
      <c r="Y1273" s="17">
        <v>7.3999999999999996E-2</v>
      </c>
      <c r="Z1273" s="17">
        <v>0.753</v>
      </c>
      <c r="AA1273" s="17">
        <v>4.3999999999999997E-2</v>
      </c>
      <c r="AB1273" s="17">
        <v>3.0000000260770321E-3</v>
      </c>
      <c r="AC1273" s="17">
        <v>1.2999999999999999E-2</v>
      </c>
      <c r="AD1273" s="17">
        <v>0.13700000000000001</v>
      </c>
      <c r="AE1273" s="17">
        <v>0.13</v>
      </c>
      <c r="AF1273" s="5">
        <v>0</v>
      </c>
      <c r="AG1273" s="31">
        <v>12529.759765625</v>
      </c>
      <c r="AH1273" s="31">
        <v>12728.5</v>
      </c>
    </row>
    <row r="1274" spans="1:34" x14ac:dyDescent="0.3">
      <c r="A1274" s="4">
        <v>960913060</v>
      </c>
      <c r="B1274" s="3" t="s">
        <v>445</v>
      </c>
      <c r="C1274" s="3" t="s">
        <v>1806</v>
      </c>
      <c r="D1274" s="14">
        <v>82.621467590332031</v>
      </c>
      <c r="E1274" s="14">
        <v>80.599952697753906</v>
      </c>
      <c r="F1274" s="14">
        <v>81.543243408203125</v>
      </c>
      <c r="G1274" s="14">
        <v>78.567550659179688</v>
      </c>
      <c r="H1274" s="5">
        <v>923</v>
      </c>
      <c r="I1274" s="15">
        <v>6</v>
      </c>
      <c r="J1274" s="15">
        <v>8</v>
      </c>
      <c r="K1274" s="3" t="s">
        <v>3882</v>
      </c>
      <c r="L1274" s="3" t="s">
        <v>3915</v>
      </c>
      <c r="M1274" s="3" t="s">
        <v>3918</v>
      </c>
      <c r="N1274" s="3" t="s">
        <v>3922</v>
      </c>
      <c r="O1274" s="5">
        <v>1776</v>
      </c>
      <c r="P1274" s="17">
        <v>0.49830123782157898</v>
      </c>
      <c r="Q1274" s="5">
        <v>589</v>
      </c>
      <c r="R1274" s="17">
        <v>0.25418061017990112</v>
      </c>
      <c r="S1274" s="5">
        <v>1757</v>
      </c>
      <c r="T1274" s="17">
        <v>0.44094488024711609</v>
      </c>
      <c r="U1274" s="5">
        <v>588</v>
      </c>
      <c r="V1274" s="17">
        <v>0.24916943907737729</v>
      </c>
      <c r="W1274" s="17">
        <v>7.6999999999999999E-2</v>
      </c>
      <c r="X1274" s="17">
        <v>2.5000000000000001E-2</v>
      </c>
      <c r="Y1274" s="17">
        <v>2.7E-2</v>
      </c>
      <c r="Z1274" s="17">
        <v>0.82700000000000007</v>
      </c>
      <c r="AA1274" s="17">
        <v>4.2999999999999997E-2</v>
      </c>
      <c r="AB1274" s="17">
        <v>1.0000000474974511E-3</v>
      </c>
      <c r="AC1274" s="17">
        <v>7.0000000000000001E-3</v>
      </c>
      <c r="AD1274" s="17">
        <v>0.17</v>
      </c>
      <c r="AE1274" s="17">
        <v>0.17299999999999999</v>
      </c>
      <c r="AF1274" s="5">
        <v>0</v>
      </c>
      <c r="AG1274" s="31">
        <v>10107.5703125</v>
      </c>
      <c r="AH1274" s="31">
        <v>10302.280000000001</v>
      </c>
    </row>
    <row r="1275" spans="1:34" x14ac:dyDescent="0.3">
      <c r="A1275" s="4">
        <v>960913080</v>
      </c>
      <c r="B1275" s="3" t="s">
        <v>445</v>
      </c>
      <c r="C1275" s="3" t="s">
        <v>1807</v>
      </c>
      <c r="D1275" s="14">
        <v>87.143608093261719</v>
      </c>
      <c r="E1275" s="14">
        <v>84.012504577636719</v>
      </c>
      <c r="F1275" s="14">
        <v>84.245445251464844</v>
      </c>
      <c r="G1275" s="14">
        <v>81.462303161621094</v>
      </c>
      <c r="H1275" s="5">
        <v>629</v>
      </c>
      <c r="I1275" s="15">
        <v>6</v>
      </c>
      <c r="J1275" s="15">
        <v>8</v>
      </c>
      <c r="K1275" s="3" t="s">
        <v>3882</v>
      </c>
      <c r="L1275" s="3" t="s">
        <v>3915</v>
      </c>
      <c r="M1275" s="3" t="s">
        <v>3918</v>
      </c>
      <c r="N1275" s="3" t="s">
        <v>3922</v>
      </c>
      <c r="O1275" s="5">
        <v>1160</v>
      </c>
      <c r="P1275" s="17">
        <v>0.64176571369171143</v>
      </c>
      <c r="Q1275" s="5">
        <v>375</v>
      </c>
      <c r="R1275" s="17">
        <v>0.34999999403953552</v>
      </c>
      <c r="S1275" s="5">
        <v>1142</v>
      </c>
      <c r="T1275" s="17">
        <v>0.52453470230102539</v>
      </c>
      <c r="U1275" s="5">
        <v>376</v>
      </c>
      <c r="V1275" s="17">
        <v>0.20555555820465091</v>
      </c>
      <c r="W1275" s="17">
        <v>8.4000000000000005E-2</v>
      </c>
      <c r="X1275" s="17">
        <v>5.1999999999999998E-2</v>
      </c>
      <c r="Y1275" s="17">
        <v>0.161</v>
      </c>
      <c r="Z1275" s="17">
        <v>0.65800000000000003</v>
      </c>
      <c r="AA1275" s="17">
        <v>4.4999999999999998E-2</v>
      </c>
      <c r="AB1275" s="17">
        <v>0</v>
      </c>
      <c r="AC1275" s="17">
        <v>3.5000000000000003E-2</v>
      </c>
      <c r="AD1275" s="17">
        <v>0.14499999999999999</v>
      </c>
      <c r="AE1275" s="17">
        <v>0.13500000000000001</v>
      </c>
      <c r="AF1275" s="5">
        <v>0</v>
      </c>
      <c r="AG1275" s="31">
        <v>12108.349609375</v>
      </c>
      <c r="AH1275" s="31">
        <v>12306.07</v>
      </c>
    </row>
    <row r="1276" spans="1:34" x14ac:dyDescent="0.3">
      <c r="A1276" s="4">
        <v>960914020</v>
      </c>
      <c r="B1276" s="3" t="s">
        <v>445</v>
      </c>
      <c r="C1276" s="3" t="s">
        <v>1808</v>
      </c>
      <c r="D1276" s="14">
        <v>73.595619201660156</v>
      </c>
      <c r="E1276" s="14">
        <v>73.09735107421875</v>
      </c>
      <c r="F1276" s="14">
        <v>78.516693115234375</v>
      </c>
      <c r="G1276" s="14">
        <v>81.180671691894531</v>
      </c>
      <c r="H1276" s="5">
        <v>439</v>
      </c>
      <c r="I1276" s="15" t="s">
        <v>3981</v>
      </c>
      <c r="J1276" s="15">
        <v>5</v>
      </c>
      <c r="K1276" s="3" t="s">
        <v>3882</v>
      </c>
      <c r="L1276" s="3" t="s">
        <v>3915</v>
      </c>
      <c r="M1276" s="3" t="s">
        <v>3918</v>
      </c>
      <c r="N1276" s="3" t="s">
        <v>3922</v>
      </c>
      <c r="O1276" s="5">
        <v>253</v>
      </c>
      <c r="P1276" s="17">
        <v>0.5727272629737854</v>
      </c>
      <c r="Q1276" s="5">
        <v>116</v>
      </c>
      <c r="R1276" s="17">
        <v>0.40999999642372131</v>
      </c>
      <c r="S1276" s="5">
        <v>255</v>
      </c>
      <c r="T1276" s="17">
        <v>0.45454546809196472</v>
      </c>
      <c r="U1276" s="5">
        <v>117</v>
      </c>
      <c r="V1276" s="17">
        <v>0.32323232293128967</v>
      </c>
      <c r="W1276" s="17">
        <v>9.0999999999999998E-2</v>
      </c>
      <c r="X1276" s="17">
        <v>5.7000000000000002E-2</v>
      </c>
      <c r="Y1276" s="17">
        <v>0.14099999999999999</v>
      </c>
      <c r="Z1276" s="17">
        <v>0.65400000000000003</v>
      </c>
      <c r="AA1276" s="17">
        <v>5.7000000000000002E-2</v>
      </c>
      <c r="AB1276" s="17">
        <v>0</v>
      </c>
      <c r="AC1276" s="17">
        <v>8.4000000000000005E-2</v>
      </c>
      <c r="AD1276" s="17">
        <v>0.16200000000000001</v>
      </c>
      <c r="AE1276" s="17">
        <v>0.19700000000000001</v>
      </c>
      <c r="AF1276" s="5">
        <v>0</v>
      </c>
      <c r="AG1276" s="31">
        <v>12054.400390625</v>
      </c>
      <c r="AH1276" s="31">
        <v>12486.59</v>
      </c>
    </row>
    <row r="1277" spans="1:34" x14ac:dyDescent="0.3">
      <c r="A1277" s="4">
        <v>960914040</v>
      </c>
      <c r="B1277" s="3" t="s">
        <v>445</v>
      </c>
      <c r="C1277" s="3" t="s">
        <v>1809</v>
      </c>
      <c r="D1277" s="14">
        <v>84.431137084960938</v>
      </c>
      <c r="E1277" s="14">
        <v>81.543586730957031</v>
      </c>
      <c r="F1277" s="14">
        <v>82.366287231445313</v>
      </c>
      <c r="G1277" s="14">
        <v>78.871063232421875</v>
      </c>
      <c r="H1277" s="5">
        <v>302</v>
      </c>
      <c r="I1277" s="15" t="s">
        <v>3981</v>
      </c>
      <c r="J1277" s="15">
        <v>5</v>
      </c>
      <c r="K1277" s="3" t="s">
        <v>3882</v>
      </c>
      <c r="L1277" s="3" t="s">
        <v>3915</v>
      </c>
      <c r="M1277" s="3" t="s">
        <v>3918</v>
      </c>
      <c r="N1277" s="3" t="s">
        <v>3922</v>
      </c>
      <c r="O1277" s="5">
        <v>149</v>
      </c>
      <c r="P1277" s="17">
        <v>0.46583852171897888</v>
      </c>
      <c r="Q1277" s="5">
        <v>60</v>
      </c>
      <c r="R1277" s="17">
        <v>0.27118644118309021</v>
      </c>
      <c r="S1277" s="5">
        <v>149</v>
      </c>
      <c r="T1277" s="17">
        <v>0.39751553535461431</v>
      </c>
      <c r="U1277" s="5">
        <v>60</v>
      </c>
      <c r="V1277" s="17">
        <v>0.23728813230991361</v>
      </c>
      <c r="W1277" s="17">
        <v>9.6000000000000002E-2</v>
      </c>
      <c r="X1277" s="17">
        <v>0.03</v>
      </c>
      <c r="Y1277" s="17"/>
      <c r="Z1277" s="17">
        <v>0.79800000000000004</v>
      </c>
      <c r="AA1277" s="17">
        <v>6.6000000000000003E-2</v>
      </c>
      <c r="AB1277" s="17">
        <v>9.9999997764825821E-3</v>
      </c>
      <c r="AC1277" s="17"/>
      <c r="AD1277" s="17">
        <v>0.11899999999999999</v>
      </c>
      <c r="AE1277" s="17">
        <v>0.22700000000000001</v>
      </c>
      <c r="AF1277" s="5">
        <v>0</v>
      </c>
      <c r="AG1277" s="31">
        <v>14152.9697265625</v>
      </c>
      <c r="AH1277" s="31">
        <v>14384.45</v>
      </c>
    </row>
    <row r="1278" spans="1:34" x14ac:dyDescent="0.3">
      <c r="A1278" s="4">
        <v>960914060</v>
      </c>
      <c r="B1278" s="3" t="s">
        <v>445</v>
      </c>
      <c r="C1278" s="3" t="s">
        <v>1810</v>
      </c>
      <c r="D1278" s="14">
        <v>94.452041625976563</v>
      </c>
      <c r="E1278" s="14">
        <v>91.122306823730469</v>
      </c>
      <c r="F1278" s="14">
        <v>91.865966796875</v>
      </c>
      <c r="G1278" s="14">
        <v>92.394485473632813</v>
      </c>
      <c r="H1278" s="5">
        <v>430</v>
      </c>
      <c r="I1278" s="15" t="s">
        <v>3981</v>
      </c>
      <c r="J1278" s="15">
        <v>5</v>
      </c>
      <c r="K1278" s="3" t="s">
        <v>3882</v>
      </c>
      <c r="L1278" s="3" t="s">
        <v>3915</v>
      </c>
      <c r="M1278" s="3" t="s">
        <v>3918</v>
      </c>
      <c r="N1278" s="3" t="s">
        <v>3922</v>
      </c>
      <c r="O1278" s="5">
        <v>214</v>
      </c>
      <c r="P1278" s="17">
        <v>0.74468082189559937</v>
      </c>
      <c r="Q1278" s="5">
        <v>66</v>
      </c>
      <c r="R1278" s="17">
        <v>0.484375</v>
      </c>
      <c r="S1278" s="5">
        <v>214</v>
      </c>
      <c r="T1278" s="17">
        <v>0.6978723406791687</v>
      </c>
      <c r="U1278" s="5">
        <v>66</v>
      </c>
      <c r="V1278" s="17">
        <v>0.4375</v>
      </c>
      <c r="W1278" s="17">
        <v>8.7999999999999995E-2</v>
      </c>
      <c r="X1278" s="17">
        <v>3.3000000000000002E-2</v>
      </c>
      <c r="Y1278" s="17">
        <v>0.16</v>
      </c>
      <c r="Z1278" s="17">
        <v>0.67700000000000005</v>
      </c>
      <c r="AA1278" s="17">
        <v>3.6999999999999998E-2</v>
      </c>
      <c r="AB1278" s="17">
        <v>4.999999888241291E-3</v>
      </c>
      <c r="AC1278" s="17">
        <v>7.0000000000000007E-2</v>
      </c>
      <c r="AD1278" s="17">
        <v>9.5000000000000001E-2</v>
      </c>
      <c r="AE1278" s="17">
        <v>8.7999999999999995E-2</v>
      </c>
      <c r="AF1278" s="5">
        <v>0</v>
      </c>
      <c r="AG1278" s="31">
        <v>12063.150390625</v>
      </c>
      <c r="AH1278" s="31">
        <v>12285.45</v>
      </c>
    </row>
    <row r="1279" spans="1:34" x14ac:dyDescent="0.3">
      <c r="A1279" s="4">
        <v>960914080</v>
      </c>
      <c r="B1279" s="3" t="s">
        <v>445</v>
      </c>
      <c r="C1279" s="3" t="s">
        <v>1811</v>
      </c>
      <c r="D1279" s="14">
        <v>84.960739135742188</v>
      </c>
      <c r="E1279" s="14">
        <v>83.092010498046875</v>
      </c>
      <c r="F1279" s="14">
        <v>84.556488037109375</v>
      </c>
      <c r="G1279" s="14">
        <v>82.606971740722656</v>
      </c>
      <c r="H1279" s="5">
        <v>503</v>
      </c>
      <c r="I1279" s="15" t="s">
        <v>3981</v>
      </c>
      <c r="J1279" s="15">
        <v>5</v>
      </c>
      <c r="K1279" s="3" t="s">
        <v>3882</v>
      </c>
      <c r="L1279" s="3" t="s">
        <v>3915</v>
      </c>
      <c r="M1279" s="3" t="s">
        <v>3918</v>
      </c>
      <c r="N1279" s="3" t="s">
        <v>3922</v>
      </c>
      <c r="O1279" s="5">
        <v>292</v>
      </c>
      <c r="P1279" s="17">
        <v>0.5645756721496582</v>
      </c>
      <c r="Q1279" s="5">
        <v>91</v>
      </c>
      <c r="R1279" s="17">
        <v>0.37333333492279053</v>
      </c>
      <c r="S1279" s="5">
        <v>292</v>
      </c>
      <c r="T1279" s="17">
        <v>0.52941179275512695</v>
      </c>
      <c r="U1279" s="5">
        <v>91</v>
      </c>
      <c r="V1279" s="17">
        <v>0.26315790414810181</v>
      </c>
      <c r="W1279" s="17">
        <v>8.7000000000000008E-2</v>
      </c>
      <c r="X1279" s="17">
        <v>3.4000000000000002E-2</v>
      </c>
      <c r="Y1279" s="17">
        <v>0.105</v>
      </c>
      <c r="Z1279" s="17">
        <v>0.71399999999999997</v>
      </c>
      <c r="AA1279" s="17">
        <v>0.06</v>
      </c>
      <c r="AB1279" s="17">
        <v>0</v>
      </c>
      <c r="AC1279" s="17">
        <v>5.8000000000000003E-2</v>
      </c>
      <c r="AD1279" s="17">
        <v>0.109</v>
      </c>
      <c r="AE1279" s="17">
        <v>0.10199999999999999</v>
      </c>
      <c r="AF1279" s="5">
        <v>0</v>
      </c>
      <c r="AG1279" s="31">
        <v>11757.349609375</v>
      </c>
      <c r="AH1279" s="31">
        <v>11976.14</v>
      </c>
    </row>
    <row r="1280" spans="1:34" x14ac:dyDescent="0.3">
      <c r="A1280" s="4">
        <v>960914090</v>
      </c>
      <c r="B1280" s="3" t="s">
        <v>445</v>
      </c>
      <c r="C1280" s="3" t="s">
        <v>1812</v>
      </c>
      <c r="D1280" s="14">
        <v>83.364692687988281</v>
      </c>
      <c r="E1280" s="14">
        <v>84.080307006835938</v>
      </c>
      <c r="F1280" s="14">
        <v>87.827552795410156</v>
      </c>
      <c r="G1280" s="14">
        <v>81.509468078613281</v>
      </c>
      <c r="H1280" s="5">
        <v>296</v>
      </c>
      <c r="I1280" s="15" t="s">
        <v>3981</v>
      </c>
      <c r="J1280" s="15">
        <v>5</v>
      </c>
      <c r="K1280" s="3" t="s">
        <v>3882</v>
      </c>
      <c r="L1280" s="3" t="s">
        <v>3915</v>
      </c>
      <c r="M1280" s="3" t="s">
        <v>3918</v>
      </c>
      <c r="N1280" s="3" t="s">
        <v>3922</v>
      </c>
      <c r="O1280" s="5">
        <v>175</v>
      </c>
      <c r="P1280" s="17">
        <v>0.67924529314041138</v>
      </c>
      <c r="Q1280" s="5">
        <v>55</v>
      </c>
      <c r="R1280" s="17">
        <v>0.34999999403953552</v>
      </c>
      <c r="S1280" s="5">
        <v>175</v>
      </c>
      <c r="T1280" s="17">
        <v>0.61635220050811768</v>
      </c>
      <c r="U1280" s="5">
        <v>55</v>
      </c>
      <c r="V1280" s="17">
        <v>0.30000001192092901</v>
      </c>
      <c r="W1280" s="17">
        <v>3.4000000000000002E-2</v>
      </c>
      <c r="X1280" s="17">
        <v>4.7E-2</v>
      </c>
      <c r="Y1280" s="17">
        <v>0.122</v>
      </c>
      <c r="Z1280" s="17">
        <v>0.753</v>
      </c>
      <c r="AA1280" s="17">
        <v>4.1000000000000002E-2</v>
      </c>
      <c r="AB1280" s="17">
        <v>3.0000000260770321E-3</v>
      </c>
      <c r="AC1280" s="17">
        <v>5.0999999999999997E-2</v>
      </c>
      <c r="AD1280" s="17">
        <v>0.13800000000000001</v>
      </c>
      <c r="AE1280" s="17">
        <v>6.5000000000000002E-2</v>
      </c>
      <c r="AF1280" s="5">
        <v>0</v>
      </c>
      <c r="AG1280" s="31">
        <v>14656.599609375</v>
      </c>
      <c r="AH1280" s="31">
        <v>14895.55</v>
      </c>
    </row>
    <row r="1281" spans="1:34" x14ac:dyDescent="0.3">
      <c r="A1281" s="4">
        <v>960914100</v>
      </c>
      <c r="B1281" s="3" t="s">
        <v>445</v>
      </c>
      <c r="C1281" s="3" t="s">
        <v>1813</v>
      </c>
      <c r="D1281" s="14">
        <v>82.281967163085938</v>
      </c>
      <c r="E1281" s="14">
        <v>81.133674621582031</v>
      </c>
      <c r="F1281" s="14">
        <v>77.55230712890625</v>
      </c>
      <c r="G1281" s="14">
        <v>73.029350280761719</v>
      </c>
      <c r="H1281" s="5">
        <v>404</v>
      </c>
      <c r="I1281" s="15" t="s">
        <v>3981</v>
      </c>
      <c r="J1281" s="15">
        <v>5</v>
      </c>
      <c r="K1281" s="3" t="s">
        <v>3882</v>
      </c>
      <c r="L1281" s="3" t="s">
        <v>3915</v>
      </c>
      <c r="M1281" s="3" t="s">
        <v>3918</v>
      </c>
      <c r="N1281" s="3" t="s">
        <v>3922</v>
      </c>
      <c r="O1281" s="5">
        <v>189</v>
      </c>
      <c r="P1281" s="17">
        <v>0.55072462558746338</v>
      </c>
      <c r="Q1281" s="5">
        <v>60</v>
      </c>
      <c r="R1281" s="17">
        <v>0.3333333432674408</v>
      </c>
      <c r="S1281" s="5">
        <v>189</v>
      </c>
      <c r="T1281" s="17">
        <v>0.47342994809150701</v>
      </c>
      <c r="U1281" s="5">
        <v>60</v>
      </c>
      <c r="V1281" s="17">
        <v>0.26315790414810181</v>
      </c>
      <c r="W1281" s="17">
        <v>4.4999999999999998E-2</v>
      </c>
      <c r="X1281" s="17">
        <v>3.2000000000000001E-2</v>
      </c>
      <c r="Y1281" s="17"/>
      <c r="Z1281" s="17">
        <v>0.89400000000000002</v>
      </c>
      <c r="AA1281" s="17">
        <v>2.5000000000000001E-2</v>
      </c>
      <c r="AB1281" s="17">
        <v>4.999999888241291E-3</v>
      </c>
      <c r="AC1281" s="17"/>
      <c r="AD1281" s="17">
        <v>0.129</v>
      </c>
      <c r="AE1281" s="17">
        <v>9.4E-2</v>
      </c>
      <c r="AF1281" s="5">
        <v>0</v>
      </c>
      <c r="AG1281" s="31">
        <v>11799.740234375</v>
      </c>
      <c r="AH1281" s="31">
        <v>12024.33</v>
      </c>
    </row>
    <row r="1282" spans="1:34" x14ac:dyDescent="0.3">
      <c r="A1282" s="4">
        <v>960914110</v>
      </c>
      <c r="B1282" s="3" t="s">
        <v>445</v>
      </c>
      <c r="C1282" s="3" t="s">
        <v>1814</v>
      </c>
      <c r="D1282" s="14">
        <v>84.654998779296875</v>
      </c>
      <c r="E1282" s="14">
        <v>80.269721984863281</v>
      </c>
      <c r="F1282" s="14">
        <v>85.108497619628906</v>
      </c>
      <c r="G1282" s="14">
        <v>80.736412048339844</v>
      </c>
      <c r="H1282" s="5">
        <v>420</v>
      </c>
      <c r="I1282" s="15" t="s">
        <v>3981</v>
      </c>
      <c r="J1282" s="15">
        <v>5</v>
      </c>
      <c r="K1282" s="3" t="s">
        <v>3882</v>
      </c>
      <c r="L1282" s="3" t="s">
        <v>3915</v>
      </c>
      <c r="M1282" s="3" t="s">
        <v>3918</v>
      </c>
      <c r="N1282" s="3" t="s">
        <v>3922</v>
      </c>
      <c r="O1282" s="5">
        <v>205</v>
      </c>
      <c r="P1282" s="17">
        <v>0.63507109880447388</v>
      </c>
      <c r="Q1282" s="5">
        <v>75</v>
      </c>
      <c r="R1282" s="17">
        <v>0.43243244290351868</v>
      </c>
      <c r="S1282" s="5">
        <v>205</v>
      </c>
      <c r="T1282" s="17">
        <v>0.49289098381996149</v>
      </c>
      <c r="U1282" s="5">
        <v>75</v>
      </c>
      <c r="V1282" s="17">
        <v>0.29729729890823359</v>
      </c>
      <c r="W1282" s="17">
        <v>0.1</v>
      </c>
      <c r="X1282" s="17">
        <v>4.4999999999999998E-2</v>
      </c>
      <c r="Y1282" s="17">
        <v>8.3000000000000004E-2</v>
      </c>
      <c r="Z1282" s="17">
        <v>0.70200000000000007</v>
      </c>
      <c r="AA1282" s="17">
        <v>6.9000000000000006E-2</v>
      </c>
      <c r="AB1282" s="17">
        <v>0</v>
      </c>
      <c r="AC1282" s="17">
        <v>5.7000000000000002E-2</v>
      </c>
      <c r="AD1282" s="17">
        <v>0.105</v>
      </c>
      <c r="AE1282" s="17">
        <v>0.13200000000000001</v>
      </c>
      <c r="AF1282" s="5">
        <v>0</v>
      </c>
      <c r="AG1282" s="31">
        <v>12103.7099609375</v>
      </c>
      <c r="AH1282" s="31">
        <v>12329.58</v>
      </c>
    </row>
    <row r="1283" spans="1:34" x14ac:dyDescent="0.3">
      <c r="A1283" s="4">
        <v>960914120</v>
      </c>
      <c r="B1283" s="3" t="s">
        <v>445</v>
      </c>
      <c r="C1283" s="3" t="s">
        <v>1815</v>
      </c>
      <c r="D1283" s="14">
        <v>85.222732543945313</v>
      </c>
      <c r="E1283" s="14">
        <v>83.669265747070313</v>
      </c>
      <c r="F1283" s="14">
        <v>85.269798278808594</v>
      </c>
      <c r="G1283" s="14">
        <v>84.540855407714844</v>
      </c>
      <c r="H1283" s="5">
        <v>586</v>
      </c>
      <c r="I1283" s="15" t="s">
        <v>3981</v>
      </c>
      <c r="J1283" s="15">
        <v>5</v>
      </c>
      <c r="K1283" s="3" t="s">
        <v>3882</v>
      </c>
      <c r="L1283" s="3" t="s">
        <v>3915</v>
      </c>
      <c r="M1283" s="3" t="s">
        <v>3918</v>
      </c>
      <c r="N1283" s="3" t="s">
        <v>3922</v>
      </c>
      <c r="O1283" s="5">
        <v>271</v>
      </c>
      <c r="P1283" s="17">
        <v>0.60139858722686768</v>
      </c>
      <c r="Q1283" s="5">
        <v>78</v>
      </c>
      <c r="R1283" s="17">
        <v>0.43076923489570618</v>
      </c>
      <c r="S1283" s="5">
        <v>271</v>
      </c>
      <c r="T1283" s="17">
        <v>0.44055944681167603</v>
      </c>
      <c r="U1283" s="5">
        <v>78</v>
      </c>
      <c r="V1283" s="17">
        <v>0.30769231915473938</v>
      </c>
      <c r="W1283" s="17">
        <v>2.7E-2</v>
      </c>
      <c r="X1283" s="17">
        <v>2.7E-2</v>
      </c>
      <c r="Y1283" s="17">
        <v>9.0000000000000011E-3</v>
      </c>
      <c r="Z1283" s="17">
        <v>0.89900000000000002</v>
      </c>
      <c r="AA1283" s="17">
        <v>3.7999999999999999E-2</v>
      </c>
      <c r="AB1283" s="17">
        <v>0</v>
      </c>
      <c r="AC1283" s="17"/>
      <c r="AD1283" s="17">
        <v>0.13300000000000001</v>
      </c>
      <c r="AE1283" s="17">
        <v>6.6000000000000003E-2</v>
      </c>
      <c r="AF1283" s="5">
        <v>0</v>
      </c>
      <c r="AG1283" s="31">
        <v>10762.349609375</v>
      </c>
      <c r="AH1283" s="31">
        <v>11094.92</v>
      </c>
    </row>
    <row r="1284" spans="1:34" x14ac:dyDescent="0.3">
      <c r="A1284" s="4">
        <v>960914125</v>
      </c>
      <c r="B1284" s="3" t="s">
        <v>445</v>
      </c>
      <c r="C1284" s="3" t="s">
        <v>1816</v>
      </c>
      <c r="D1284" s="14">
        <v>83.364944458007813</v>
      </c>
      <c r="E1284" s="14">
        <v>82.398727416992188</v>
      </c>
      <c r="F1284" s="14">
        <v>89.250900268554688</v>
      </c>
      <c r="G1284" s="14">
        <v>87.482505798339844</v>
      </c>
      <c r="H1284" s="5">
        <v>391</v>
      </c>
      <c r="I1284" s="15" t="s">
        <v>3981</v>
      </c>
      <c r="J1284" s="15">
        <v>5</v>
      </c>
      <c r="K1284" s="3" t="s">
        <v>3882</v>
      </c>
      <c r="L1284" s="3" t="s">
        <v>3915</v>
      </c>
      <c r="M1284" s="3" t="s">
        <v>3918</v>
      </c>
      <c r="N1284" s="3" t="s">
        <v>3922</v>
      </c>
      <c r="O1284" s="5">
        <v>204</v>
      </c>
      <c r="P1284" s="17">
        <v>0.48387095332145691</v>
      </c>
      <c r="Q1284" s="5">
        <v>92</v>
      </c>
      <c r="R1284" s="17">
        <v>0.22352941334247589</v>
      </c>
      <c r="S1284" s="5">
        <v>204</v>
      </c>
      <c r="T1284" s="17">
        <v>0.44086021184921259</v>
      </c>
      <c r="U1284" s="5">
        <v>92</v>
      </c>
      <c r="V1284" s="17">
        <v>0.20000000298023221</v>
      </c>
      <c r="W1284" s="17">
        <v>7.6999999999999999E-2</v>
      </c>
      <c r="X1284" s="17">
        <v>1.7999999999999999E-2</v>
      </c>
      <c r="Y1284" s="17">
        <v>3.7999999999999999E-2</v>
      </c>
      <c r="Z1284" s="17">
        <v>0.79300000000000004</v>
      </c>
      <c r="AA1284" s="17">
        <v>6.4000000000000001E-2</v>
      </c>
      <c r="AB1284" s="17">
        <v>9.9999997764825821E-3</v>
      </c>
      <c r="AC1284" s="17">
        <v>3.3000000000000002E-2</v>
      </c>
      <c r="AD1284" s="17">
        <v>0.23499999999999999</v>
      </c>
      <c r="AE1284" s="17">
        <v>0.254</v>
      </c>
      <c r="AF1284" s="5">
        <v>0</v>
      </c>
      <c r="AG1284" s="31">
        <v>12633.419921875</v>
      </c>
      <c r="AH1284" s="31">
        <v>12862.13</v>
      </c>
    </row>
    <row r="1285" spans="1:34" x14ac:dyDescent="0.3">
      <c r="A1285" s="4">
        <v>960914130</v>
      </c>
      <c r="B1285" s="3" t="s">
        <v>445</v>
      </c>
      <c r="C1285" s="3" t="s">
        <v>1817</v>
      </c>
      <c r="D1285" s="14">
        <v>85.346572875976563</v>
      </c>
      <c r="E1285" s="14">
        <v>84.862022399902344</v>
      </c>
      <c r="F1285" s="14">
        <v>84.09033203125</v>
      </c>
      <c r="G1285" s="14">
        <v>83.438697814941406</v>
      </c>
      <c r="H1285" s="5">
        <v>365</v>
      </c>
      <c r="I1285" s="15" t="s">
        <v>3981</v>
      </c>
      <c r="J1285" s="15">
        <v>5</v>
      </c>
      <c r="K1285" s="3" t="s">
        <v>3882</v>
      </c>
      <c r="L1285" s="3" t="s">
        <v>3915</v>
      </c>
      <c r="M1285" s="3" t="s">
        <v>3918</v>
      </c>
      <c r="N1285" s="3" t="s">
        <v>3922</v>
      </c>
      <c r="O1285" s="5">
        <v>193</v>
      </c>
      <c r="P1285" s="17">
        <v>0.68306010961532593</v>
      </c>
      <c r="Q1285" s="5">
        <v>61</v>
      </c>
      <c r="R1285" s="17">
        <v>0.38461539149284357</v>
      </c>
      <c r="S1285" s="5">
        <v>193</v>
      </c>
      <c r="T1285" s="17">
        <v>0.49726775288581848</v>
      </c>
      <c r="U1285" s="5">
        <v>61</v>
      </c>
      <c r="V1285" s="17">
        <v>0.2115384638309479</v>
      </c>
      <c r="W1285" s="17">
        <v>4.1000000000000002E-2</v>
      </c>
      <c r="X1285" s="17">
        <v>4.1000000000000002E-2</v>
      </c>
      <c r="Y1285" s="17">
        <v>7.6999999999999999E-2</v>
      </c>
      <c r="Z1285" s="17">
        <v>0.80500000000000005</v>
      </c>
      <c r="AA1285" s="17">
        <v>3.5999999999999997E-2</v>
      </c>
      <c r="AB1285" s="17">
        <v>0</v>
      </c>
      <c r="AC1285" s="17">
        <v>4.1000000000000002E-2</v>
      </c>
      <c r="AD1285" s="17">
        <v>0.14199999999999999</v>
      </c>
      <c r="AE1285" s="17">
        <v>8.7000000000000008E-2</v>
      </c>
      <c r="AF1285" s="5">
        <v>0</v>
      </c>
      <c r="AG1285" s="31">
        <v>12693.6904296875</v>
      </c>
      <c r="AH1285" s="31">
        <v>12924.65</v>
      </c>
    </row>
    <row r="1286" spans="1:34" x14ac:dyDescent="0.3">
      <c r="A1286" s="4">
        <v>960914135</v>
      </c>
      <c r="B1286" s="3" t="s">
        <v>445</v>
      </c>
      <c r="C1286" s="3" t="s">
        <v>1818</v>
      </c>
      <c r="D1286" s="14">
        <v>76.736663818359375</v>
      </c>
      <c r="E1286" s="14">
        <v>73.734291076660156</v>
      </c>
      <c r="F1286" s="14">
        <v>86.764060974121094</v>
      </c>
      <c r="G1286" s="14">
        <v>82.130836486816406</v>
      </c>
      <c r="H1286" s="5">
        <v>383</v>
      </c>
      <c r="I1286" s="15" t="s">
        <v>3981</v>
      </c>
      <c r="J1286" s="15">
        <v>5</v>
      </c>
      <c r="K1286" s="3" t="s">
        <v>3882</v>
      </c>
      <c r="L1286" s="3" t="s">
        <v>3915</v>
      </c>
      <c r="M1286" s="3" t="s">
        <v>3918</v>
      </c>
      <c r="N1286" s="3" t="s">
        <v>3922</v>
      </c>
      <c r="O1286" s="5">
        <v>243</v>
      </c>
      <c r="P1286" s="17">
        <v>0.5876777172088623</v>
      </c>
      <c r="Q1286" s="5">
        <v>73</v>
      </c>
      <c r="R1286" s="17">
        <v>0.29629629850387568</v>
      </c>
      <c r="S1286" s="5">
        <v>243</v>
      </c>
      <c r="T1286" s="17">
        <v>0.57819902896881104</v>
      </c>
      <c r="U1286" s="5">
        <v>73</v>
      </c>
      <c r="V1286" s="17">
        <v>0.3333333432674408</v>
      </c>
      <c r="W1286" s="17">
        <v>5.1999999999999998E-2</v>
      </c>
      <c r="X1286" s="17">
        <v>1.6E-2</v>
      </c>
      <c r="Y1286" s="17">
        <v>5.5E-2</v>
      </c>
      <c r="Z1286" s="17">
        <v>0.83299999999999996</v>
      </c>
      <c r="AA1286" s="17">
        <v>4.2000000000000003E-2</v>
      </c>
      <c r="AB1286" s="17">
        <v>3.0000000260770321E-3</v>
      </c>
      <c r="AC1286" s="17"/>
      <c r="AD1286" s="17">
        <v>0.14399999999999999</v>
      </c>
      <c r="AE1286" s="17">
        <v>8.3000000000000004E-2</v>
      </c>
      <c r="AF1286" s="5">
        <v>0</v>
      </c>
      <c r="AG1286" s="31">
        <v>12917.419921875</v>
      </c>
      <c r="AH1286" s="31">
        <v>13147.99</v>
      </c>
    </row>
    <row r="1287" spans="1:34" x14ac:dyDescent="0.3">
      <c r="A1287" s="4">
        <v>960914140</v>
      </c>
      <c r="B1287" s="3" t="s">
        <v>445</v>
      </c>
      <c r="C1287" s="3" t="s">
        <v>1202</v>
      </c>
      <c r="D1287" s="14">
        <v>88.407943725585938</v>
      </c>
      <c r="E1287" s="14">
        <v>85.595497131347656</v>
      </c>
      <c r="F1287" s="14">
        <v>89.223228454589844</v>
      </c>
      <c r="G1287" s="14">
        <v>85.79541015625</v>
      </c>
      <c r="H1287" s="5">
        <v>444</v>
      </c>
      <c r="I1287" s="15" t="s">
        <v>3981</v>
      </c>
      <c r="J1287" s="15">
        <v>5</v>
      </c>
      <c r="K1287" s="3" t="s">
        <v>3882</v>
      </c>
      <c r="L1287" s="3" t="s">
        <v>3915</v>
      </c>
      <c r="M1287" s="3" t="s">
        <v>3918</v>
      </c>
      <c r="N1287" s="3" t="s">
        <v>3922</v>
      </c>
      <c r="O1287" s="5">
        <v>186</v>
      </c>
      <c r="P1287" s="17">
        <v>0.5935828685760498</v>
      </c>
      <c r="Q1287" s="5">
        <v>93</v>
      </c>
      <c r="R1287" s="17">
        <v>0.43902438879013062</v>
      </c>
      <c r="S1287" s="5">
        <v>186</v>
      </c>
      <c r="T1287" s="17">
        <v>0.46524062752723688</v>
      </c>
      <c r="U1287" s="5">
        <v>93</v>
      </c>
      <c r="V1287" s="17">
        <v>0.30120483040809631</v>
      </c>
      <c r="W1287" s="17">
        <v>9.1999999999999998E-2</v>
      </c>
      <c r="X1287" s="17">
        <v>5.3999999999999999E-2</v>
      </c>
      <c r="Y1287" s="17">
        <v>0.16400000000000001</v>
      </c>
      <c r="Z1287" s="17">
        <v>0.61899999999999999</v>
      </c>
      <c r="AA1287" s="17">
        <v>6.8000000000000005E-2</v>
      </c>
      <c r="AB1287" s="17">
        <v>2.000000094994903E-3</v>
      </c>
      <c r="AC1287" s="17">
        <v>7.0000000000000007E-2</v>
      </c>
      <c r="AD1287" s="17">
        <v>0.158</v>
      </c>
      <c r="AE1287" s="17">
        <v>0.19400000000000001</v>
      </c>
      <c r="AF1287" s="5">
        <v>0</v>
      </c>
      <c r="AG1287" s="31">
        <v>11263.7001953125</v>
      </c>
      <c r="AH1287" s="31">
        <v>11624.09</v>
      </c>
    </row>
    <row r="1288" spans="1:34" x14ac:dyDescent="0.3">
      <c r="A1288" s="4">
        <v>960914145</v>
      </c>
      <c r="B1288" s="3" t="s">
        <v>445</v>
      </c>
      <c r="C1288" s="3" t="s">
        <v>1819</v>
      </c>
      <c r="D1288" s="14">
        <v>81.758346557617188</v>
      </c>
      <c r="E1288" s="14">
        <v>81.783912658691406</v>
      </c>
      <c r="F1288" s="14">
        <v>83.858070373535156</v>
      </c>
      <c r="G1288" s="14">
        <v>80.939460754394531</v>
      </c>
      <c r="H1288" s="5">
        <v>453</v>
      </c>
      <c r="I1288" s="15" t="s">
        <v>3981</v>
      </c>
      <c r="J1288" s="15">
        <v>5</v>
      </c>
      <c r="K1288" s="3" t="s">
        <v>3882</v>
      </c>
      <c r="L1288" s="3" t="s">
        <v>3915</v>
      </c>
      <c r="M1288" s="3" t="s">
        <v>3918</v>
      </c>
      <c r="N1288" s="3" t="s">
        <v>3922</v>
      </c>
      <c r="O1288" s="5">
        <v>286</v>
      </c>
      <c r="P1288" s="17">
        <v>0.61044174432754517</v>
      </c>
      <c r="Q1288" s="5">
        <v>86</v>
      </c>
      <c r="R1288" s="17">
        <v>0.359375</v>
      </c>
      <c r="S1288" s="5">
        <v>286</v>
      </c>
      <c r="T1288" s="17">
        <v>0.54032260179519653</v>
      </c>
      <c r="U1288" s="5">
        <v>86</v>
      </c>
      <c r="V1288" s="17">
        <v>0.2222222238779068</v>
      </c>
      <c r="W1288" s="17">
        <v>5.2999999999999999E-2</v>
      </c>
      <c r="X1288" s="17">
        <v>4.3999999999999997E-2</v>
      </c>
      <c r="Y1288" s="17">
        <v>4.3999999999999997E-2</v>
      </c>
      <c r="Z1288" s="17">
        <v>0.79500000000000004</v>
      </c>
      <c r="AA1288" s="17">
        <v>6.2E-2</v>
      </c>
      <c r="AB1288" s="17">
        <v>2.000000094994903E-3</v>
      </c>
      <c r="AC1288" s="17">
        <v>3.3000000000000002E-2</v>
      </c>
      <c r="AD1288" s="17">
        <v>0.10199999999999999</v>
      </c>
      <c r="AE1288" s="17">
        <v>5.5E-2</v>
      </c>
      <c r="AF1288" s="5">
        <v>0</v>
      </c>
      <c r="AG1288" s="31">
        <v>11469.8798828125</v>
      </c>
      <c r="AH1288" s="31">
        <v>11692.19</v>
      </c>
    </row>
    <row r="1289" spans="1:34" x14ac:dyDescent="0.3">
      <c r="A1289" s="4">
        <v>960914150</v>
      </c>
      <c r="B1289" s="3" t="s">
        <v>445</v>
      </c>
      <c r="C1289" s="3" t="s">
        <v>1820</v>
      </c>
      <c r="D1289" s="14">
        <v>93.552200317382813</v>
      </c>
      <c r="E1289" s="14">
        <v>93.261695861816406</v>
      </c>
      <c r="F1289" s="14">
        <v>97.343498229980469</v>
      </c>
      <c r="G1289" s="14">
        <v>92.302665710449219</v>
      </c>
      <c r="H1289" s="5">
        <v>535</v>
      </c>
      <c r="I1289" s="15" t="s">
        <v>3981</v>
      </c>
      <c r="J1289" s="15">
        <v>5</v>
      </c>
      <c r="K1289" s="3" t="s">
        <v>3882</v>
      </c>
      <c r="L1289" s="3" t="s">
        <v>3915</v>
      </c>
      <c r="M1289" s="3" t="s">
        <v>3918</v>
      </c>
      <c r="N1289" s="3" t="s">
        <v>3922</v>
      </c>
      <c r="O1289" s="5">
        <v>261</v>
      </c>
      <c r="P1289" s="17">
        <v>0.74814814329147339</v>
      </c>
      <c r="Q1289" s="5">
        <v>63</v>
      </c>
      <c r="R1289" s="17">
        <v>0.57971012592315674</v>
      </c>
      <c r="S1289" s="5">
        <v>261</v>
      </c>
      <c r="T1289" s="17">
        <v>0.70740741491317749</v>
      </c>
      <c r="U1289" s="5">
        <v>63</v>
      </c>
      <c r="V1289" s="17">
        <v>0.42028984427452087</v>
      </c>
      <c r="W1289" s="17">
        <v>4.7E-2</v>
      </c>
      <c r="X1289" s="17">
        <v>4.4999999999999998E-2</v>
      </c>
      <c r="Y1289" s="17">
        <v>0.13800000000000001</v>
      </c>
      <c r="Z1289" s="17">
        <v>0.73099999999999998</v>
      </c>
      <c r="AA1289" s="17">
        <v>3.4000000000000002E-2</v>
      </c>
      <c r="AB1289" s="17">
        <v>6.0000000521540642E-3</v>
      </c>
      <c r="AC1289" s="17">
        <v>2.8000000000000001E-2</v>
      </c>
      <c r="AD1289" s="17">
        <v>9.9000000000000005E-2</v>
      </c>
      <c r="AE1289" s="17">
        <v>3.7999999999999999E-2</v>
      </c>
      <c r="AF1289" s="5">
        <v>0</v>
      </c>
      <c r="AG1289" s="31">
        <v>11059.5703125</v>
      </c>
      <c r="AH1289" s="31">
        <v>11276.99</v>
      </c>
    </row>
    <row r="1290" spans="1:34" x14ac:dyDescent="0.3">
      <c r="A1290" s="4">
        <v>960914155</v>
      </c>
      <c r="B1290" s="3" t="s">
        <v>445</v>
      </c>
      <c r="C1290" s="3" t="s">
        <v>1821</v>
      </c>
      <c r="D1290" s="14">
        <v>85.738121032714844</v>
      </c>
      <c r="E1290" s="14">
        <v>83.145477294921875</v>
      </c>
      <c r="F1290" s="14">
        <v>83.102859497070313</v>
      </c>
      <c r="G1290" s="14">
        <v>80.550468444824219</v>
      </c>
      <c r="H1290" s="5">
        <v>442</v>
      </c>
      <c r="I1290" s="15" t="s">
        <v>3981</v>
      </c>
      <c r="J1290" s="15">
        <v>5</v>
      </c>
      <c r="K1290" s="3" t="s">
        <v>3882</v>
      </c>
      <c r="L1290" s="3" t="s">
        <v>3915</v>
      </c>
      <c r="M1290" s="3" t="s">
        <v>3918</v>
      </c>
      <c r="N1290" s="3" t="s">
        <v>3922</v>
      </c>
      <c r="O1290" s="5">
        <v>243</v>
      </c>
      <c r="P1290" s="17">
        <v>0.552173912525177</v>
      </c>
      <c r="Q1290" s="5">
        <v>90</v>
      </c>
      <c r="R1290" s="17">
        <v>0.40659341216087341</v>
      </c>
      <c r="S1290" s="5">
        <v>243</v>
      </c>
      <c r="T1290" s="17">
        <v>0.51965063810348511</v>
      </c>
      <c r="U1290" s="5">
        <v>90</v>
      </c>
      <c r="V1290" s="17">
        <v>0.36263737082481379</v>
      </c>
      <c r="W1290" s="17">
        <v>0.05</v>
      </c>
      <c r="X1290" s="17">
        <v>3.7999999999999999E-2</v>
      </c>
      <c r="Y1290" s="17">
        <v>3.4000000000000002E-2</v>
      </c>
      <c r="Z1290" s="17">
        <v>0.83499999999999996</v>
      </c>
      <c r="AA1290" s="17">
        <v>4.2999999999999997E-2</v>
      </c>
      <c r="AB1290" s="17">
        <v>0</v>
      </c>
      <c r="AC1290" s="17">
        <v>1.0999999999999999E-2</v>
      </c>
      <c r="AD1290" s="17">
        <v>0.17199999999999999</v>
      </c>
      <c r="AE1290" s="17">
        <v>0.161</v>
      </c>
      <c r="AF1290" s="5">
        <v>0</v>
      </c>
      <c r="AG1290" s="31">
        <v>11921.1201171875</v>
      </c>
      <c r="AH1290" s="31">
        <v>12150.64</v>
      </c>
    </row>
    <row r="1291" spans="1:34" x14ac:dyDescent="0.3">
      <c r="A1291" s="4">
        <v>960914160</v>
      </c>
      <c r="B1291" s="3" t="s">
        <v>445</v>
      </c>
      <c r="C1291" s="3" t="s">
        <v>1822</v>
      </c>
      <c r="D1291" s="14">
        <v>86.169021606445313</v>
      </c>
      <c r="E1291" s="14">
        <v>81.897407531738281</v>
      </c>
      <c r="F1291" s="14">
        <v>78.735633850097656</v>
      </c>
      <c r="G1291" s="14">
        <v>78.175514221191406</v>
      </c>
      <c r="H1291" s="5">
        <v>483</v>
      </c>
      <c r="I1291" s="15" t="s">
        <v>3981</v>
      </c>
      <c r="J1291" s="15">
        <v>5</v>
      </c>
      <c r="K1291" s="3" t="s">
        <v>3882</v>
      </c>
      <c r="L1291" s="3" t="s">
        <v>3915</v>
      </c>
      <c r="M1291" s="3" t="s">
        <v>3918</v>
      </c>
      <c r="N1291" s="3" t="s">
        <v>3922</v>
      </c>
      <c r="O1291" s="5">
        <v>236</v>
      </c>
      <c r="P1291" s="17">
        <v>0.61023622751235962</v>
      </c>
      <c r="Q1291" s="5">
        <v>66</v>
      </c>
      <c r="R1291" s="17">
        <v>0.32954546809196472</v>
      </c>
      <c r="S1291" s="5">
        <v>235</v>
      </c>
      <c r="T1291" s="17">
        <v>0.4921259880065918</v>
      </c>
      <c r="U1291" s="5">
        <v>66</v>
      </c>
      <c r="V1291" s="17">
        <v>0.22727273404598239</v>
      </c>
      <c r="W1291" s="17">
        <v>8.1000000000000003E-2</v>
      </c>
      <c r="X1291" s="17">
        <v>0.05</v>
      </c>
      <c r="Y1291" s="17">
        <v>0.19700000000000001</v>
      </c>
      <c r="Z1291" s="17">
        <v>0.59799999999999998</v>
      </c>
      <c r="AA1291" s="17">
        <v>7.2000000000000008E-2</v>
      </c>
      <c r="AB1291" s="17">
        <v>2.000000094994903E-3</v>
      </c>
      <c r="AC1291" s="17">
        <v>7.0000000000000007E-2</v>
      </c>
      <c r="AD1291" s="17">
        <v>0.126</v>
      </c>
      <c r="AE1291" s="17">
        <v>0.11600000000000001</v>
      </c>
      <c r="AF1291" s="5">
        <v>0</v>
      </c>
      <c r="AG1291" s="31">
        <v>10915.73046875</v>
      </c>
      <c r="AH1291" s="31">
        <v>11237.08</v>
      </c>
    </row>
    <row r="1292" spans="1:34" x14ac:dyDescent="0.3">
      <c r="A1292" s="4">
        <v>960914165</v>
      </c>
      <c r="B1292" s="3" t="s">
        <v>445</v>
      </c>
      <c r="C1292" s="3" t="s">
        <v>1823</v>
      </c>
      <c r="D1292" s="14">
        <v>83.712730407714844</v>
      </c>
      <c r="E1292" s="14">
        <v>80.855079650878906</v>
      </c>
      <c r="F1292" s="14">
        <v>89.345199584960938</v>
      </c>
      <c r="G1292" s="14">
        <v>87.746498107910156</v>
      </c>
      <c r="H1292" s="5">
        <v>536</v>
      </c>
      <c r="I1292" s="15" t="s">
        <v>3981</v>
      </c>
      <c r="J1292" s="15">
        <v>5</v>
      </c>
      <c r="K1292" s="3" t="s">
        <v>3882</v>
      </c>
      <c r="L1292" s="3" t="s">
        <v>3915</v>
      </c>
      <c r="M1292" s="3" t="s">
        <v>3918</v>
      </c>
      <c r="N1292" s="3" t="s">
        <v>3922</v>
      </c>
      <c r="O1292" s="5">
        <v>284</v>
      </c>
      <c r="P1292" s="17">
        <v>0.69655174016952515</v>
      </c>
      <c r="Q1292" s="5">
        <v>116</v>
      </c>
      <c r="R1292" s="17">
        <v>0.4166666567325592</v>
      </c>
      <c r="S1292" s="5">
        <v>287</v>
      </c>
      <c r="T1292" s="17">
        <v>0.65862071514129639</v>
      </c>
      <c r="U1292" s="5">
        <v>119</v>
      </c>
      <c r="V1292" s="17">
        <v>0.37962964177131647</v>
      </c>
      <c r="W1292" s="17">
        <v>0.06</v>
      </c>
      <c r="X1292" s="17">
        <v>0.104</v>
      </c>
      <c r="Y1292" s="17">
        <v>0.435</v>
      </c>
      <c r="Z1292" s="17">
        <v>0.36199999999999999</v>
      </c>
      <c r="AA1292" s="17">
        <v>3.4000000000000002E-2</v>
      </c>
      <c r="AB1292" s="17">
        <v>6.0000000521540642E-3</v>
      </c>
      <c r="AC1292" s="17">
        <v>0.20899999999999999</v>
      </c>
      <c r="AD1292" s="17">
        <v>0.11700000000000001</v>
      </c>
      <c r="AE1292" s="17">
        <v>0.128</v>
      </c>
      <c r="AF1292" s="5">
        <v>0</v>
      </c>
      <c r="AG1292" s="31">
        <v>10877.3095703125</v>
      </c>
      <c r="AH1292" s="31">
        <v>11110.33</v>
      </c>
    </row>
    <row r="1293" spans="1:34" x14ac:dyDescent="0.3">
      <c r="A1293" s="4">
        <v>960914170</v>
      </c>
      <c r="B1293" s="3" t="s">
        <v>445</v>
      </c>
      <c r="C1293" s="3" t="s">
        <v>1824</v>
      </c>
      <c r="D1293" s="14">
        <v>89.264358520507813</v>
      </c>
      <c r="E1293" s="14">
        <v>88.313514709472656</v>
      </c>
      <c r="F1293" s="14">
        <v>84.579917907714844</v>
      </c>
      <c r="G1293" s="14">
        <v>81.396072387695313</v>
      </c>
      <c r="H1293" s="5">
        <v>431</v>
      </c>
      <c r="I1293" s="15" t="s">
        <v>3981</v>
      </c>
      <c r="J1293" s="15">
        <v>5</v>
      </c>
      <c r="K1293" s="3" t="s">
        <v>3882</v>
      </c>
      <c r="L1293" s="3" t="s">
        <v>3915</v>
      </c>
      <c r="M1293" s="3" t="s">
        <v>3918</v>
      </c>
      <c r="N1293" s="3" t="s">
        <v>3922</v>
      </c>
      <c r="O1293" s="5">
        <v>202</v>
      </c>
      <c r="P1293" s="17">
        <v>0.54326921701431274</v>
      </c>
      <c r="Q1293" s="5">
        <v>74</v>
      </c>
      <c r="R1293" s="17">
        <v>0.28985506296157842</v>
      </c>
      <c r="S1293" s="5">
        <v>201</v>
      </c>
      <c r="T1293" s="17">
        <v>0.36057692766189581</v>
      </c>
      <c r="U1293" s="5">
        <v>73</v>
      </c>
      <c r="V1293" s="17">
        <v>0.2173912972211838</v>
      </c>
      <c r="W1293" s="17">
        <v>4.9000000000000002E-2</v>
      </c>
      <c r="X1293" s="17">
        <v>0.03</v>
      </c>
      <c r="Y1293" s="17"/>
      <c r="Z1293" s="17">
        <v>0.88600000000000001</v>
      </c>
      <c r="AA1293" s="17">
        <v>3.2000000000000001E-2</v>
      </c>
      <c r="AB1293" s="17">
        <v>2.000000094994903E-3</v>
      </c>
      <c r="AC1293" s="17">
        <v>1.9E-2</v>
      </c>
      <c r="AD1293" s="17">
        <v>0.158</v>
      </c>
      <c r="AE1293" s="17">
        <v>0.121</v>
      </c>
      <c r="AF1293" s="5">
        <v>0</v>
      </c>
      <c r="AG1293" s="31">
        <v>11444.259765625</v>
      </c>
      <c r="AH1293" s="31">
        <v>11805.05</v>
      </c>
    </row>
    <row r="1294" spans="1:34" x14ac:dyDescent="0.3">
      <c r="A1294" s="4">
        <v>960914175</v>
      </c>
      <c r="B1294" s="3" t="s">
        <v>445</v>
      </c>
      <c r="C1294" s="3" t="s">
        <v>1825</v>
      </c>
      <c r="D1294" s="14">
        <v>89.730354309082031</v>
      </c>
      <c r="E1294" s="14">
        <v>89.213851928710938</v>
      </c>
      <c r="F1294" s="14">
        <v>86.229904174804688</v>
      </c>
      <c r="G1294" s="14">
        <v>82.505729675292969</v>
      </c>
      <c r="H1294" s="5">
        <v>410</v>
      </c>
      <c r="I1294" s="15" t="s">
        <v>3981</v>
      </c>
      <c r="J1294" s="15">
        <v>5</v>
      </c>
      <c r="K1294" s="3" t="s">
        <v>3882</v>
      </c>
      <c r="L1294" s="3" t="s">
        <v>3915</v>
      </c>
      <c r="M1294" s="3" t="s">
        <v>3918</v>
      </c>
      <c r="N1294" s="3" t="s">
        <v>3922</v>
      </c>
      <c r="O1294" s="5">
        <v>249</v>
      </c>
      <c r="P1294" s="17">
        <v>0.67906975746154785</v>
      </c>
      <c r="Q1294" s="5">
        <v>52</v>
      </c>
      <c r="R1294" s="17">
        <v>0.3125</v>
      </c>
      <c r="S1294" s="5">
        <v>250</v>
      </c>
      <c r="T1294" s="17">
        <v>0.6093023419380188</v>
      </c>
      <c r="U1294" s="5">
        <v>53</v>
      </c>
      <c r="V1294" s="17">
        <v>0.3125</v>
      </c>
      <c r="W1294" s="17">
        <v>4.3999999999999997E-2</v>
      </c>
      <c r="X1294" s="17">
        <v>3.2000000000000001E-2</v>
      </c>
      <c r="Y1294" s="17">
        <v>8.3000000000000004E-2</v>
      </c>
      <c r="Z1294" s="17">
        <v>0.81700000000000006</v>
      </c>
      <c r="AA1294" s="17">
        <v>2.1999999999999999E-2</v>
      </c>
      <c r="AB1294" s="17">
        <v>2.000000094994903E-3</v>
      </c>
      <c r="AC1294" s="17">
        <v>3.9E-2</v>
      </c>
      <c r="AD1294" s="17">
        <v>0.154</v>
      </c>
      <c r="AE1294" s="17">
        <v>6.4000000000000001E-2</v>
      </c>
      <c r="AF1294" s="5">
        <v>0</v>
      </c>
      <c r="AG1294" s="31">
        <v>12186.8798828125</v>
      </c>
      <c r="AH1294" s="31">
        <v>12413.71</v>
      </c>
    </row>
    <row r="1295" spans="1:34" x14ac:dyDescent="0.3">
      <c r="A1295" s="4">
        <v>810962050</v>
      </c>
      <c r="B1295" s="3" t="s">
        <v>386</v>
      </c>
      <c r="C1295" s="3" t="s">
        <v>1595</v>
      </c>
      <c r="D1295" s="14">
        <v>79.302688598632813</v>
      </c>
      <c r="E1295" s="14">
        <v>80.301582336425781</v>
      </c>
      <c r="F1295" s="14">
        <v>86.050811767578125</v>
      </c>
      <c r="G1295" s="14">
        <v>86.227401733398438</v>
      </c>
      <c r="H1295" s="5">
        <v>625</v>
      </c>
      <c r="I1295" s="15">
        <v>7</v>
      </c>
      <c r="J1295" s="15">
        <v>8</v>
      </c>
      <c r="K1295" s="3" t="s">
        <v>3868</v>
      </c>
      <c r="L1295" s="3" t="s">
        <v>3913</v>
      </c>
      <c r="M1295" s="3" t="s">
        <v>3917</v>
      </c>
      <c r="N1295" s="3" t="s">
        <v>3921</v>
      </c>
      <c r="O1295" s="5">
        <v>1112</v>
      </c>
      <c r="P1295" s="17">
        <v>0.44310346245765692</v>
      </c>
      <c r="Q1295" s="5">
        <v>527</v>
      </c>
      <c r="R1295" s="17">
        <v>0.30290457606315607</v>
      </c>
      <c r="S1295" s="5">
        <v>1110</v>
      </c>
      <c r="T1295" s="17">
        <v>0.41074523329734802</v>
      </c>
      <c r="U1295" s="5">
        <v>528</v>
      </c>
      <c r="V1295" s="17">
        <v>0.26249998807907099</v>
      </c>
      <c r="W1295" s="17">
        <v>3.5000000000000003E-2</v>
      </c>
      <c r="X1295" s="17">
        <v>5.3999999999999999E-2</v>
      </c>
      <c r="Y1295" s="17">
        <v>2.4E-2</v>
      </c>
      <c r="Z1295" s="17">
        <v>0.83699999999999997</v>
      </c>
      <c r="AA1295" s="17">
        <v>4.2000000000000003E-2</v>
      </c>
      <c r="AB1295" s="17">
        <v>8.0000003799796104E-3</v>
      </c>
      <c r="AC1295" s="17"/>
      <c r="AD1295" s="17">
        <v>0.126</v>
      </c>
      <c r="AE1295" s="17">
        <v>0.32100000000000001</v>
      </c>
      <c r="AF1295" s="5">
        <v>0</v>
      </c>
      <c r="AG1295" s="31">
        <v>8756.1103515625</v>
      </c>
      <c r="AH1295" s="31">
        <v>9830.64</v>
      </c>
    </row>
    <row r="1296" spans="1:34" x14ac:dyDescent="0.3">
      <c r="A1296" s="4">
        <v>810963000</v>
      </c>
      <c r="B1296" s="3" t="s">
        <v>386</v>
      </c>
      <c r="C1296" s="3" t="s">
        <v>1596</v>
      </c>
      <c r="D1296" s="14">
        <v>83.388206481933594</v>
      </c>
      <c r="E1296" s="14">
        <v>81.073234558105469</v>
      </c>
      <c r="F1296" s="14">
        <v>82.766815185546875</v>
      </c>
      <c r="G1296" s="14">
        <v>82.09423828125</v>
      </c>
      <c r="H1296" s="5">
        <v>907</v>
      </c>
      <c r="I1296" s="15">
        <v>4</v>
      </c>
      <c r="J1296" s="15">
        <v>6</v>
      </c>
      <c r="K1296" s="3" t="s">
        <v>3868</v>
      </c>
      <c r="L1296" s="3" t="s">
        <v>3913</v>
      </c>
      <c r="M1296" s="3" t="s">
        <v>3917</v>
      </c>
      <c r="N1296" s="3" t="s">
        <v>3921</v>
      </c>
      <c r="O1296" s="5">
        <v>1433</v>
      </c>
      <c r="P1296" s="17">
        <v>0.46570396423339838</v>
      </c>
      <c r="Q1296" s="5">
        <v>767</v>
      </c>
      <c r="R1296" s="17">
        <v>0.29197078943252558</v>
      </c>
      <c r="S1296" s="5">
        <v>1434</v>
      </c>
      <c r="T1296" s="17">
        <v>0.3725961446762085</v>
      </c>
      <c r="U1296" s="5">
        <v>769</v>
      </c>
      <c r="V1296" s="17">
        <v>0.22572815418243411</v>
      </c>
      <c r="W1296" s="17">
        <v>4.7E-2</v>
      </c>
      <c r="X1296" s="17">
        <v>4.9000000000000002E-2</v>
      </c>
      <c r="Y1296" s="17">
        <v>3.1E-2</v>
      </c>
      <c r="Z1296" s="17">
        <v>0.81100000000000005</v>
      </c>
      <c r="AA1296" s="17">
        <v>5.6000000000000001E-2</v>
      </c>
      <c r="AB1296" s="17">
        <v>6.0000000521540642E-3</v>
      </c>
      <c r="AC1296" s="17">
        <v>2.5000000000000001E-2</v>
      </c>
      <c r="AD1296" s="17">
        <v>0.16900000000000001</v>
      </c>
      <c r="AE1296" s="17">
        <v>0.36599999999999999</v>
      </c>
      <c r="AF1296" s="5">
        <v>0</v>
      </c>
      <c r="AG1296" s="31">
        <v>7284.64013671875</v>
      </c>
      <c r="AH1296" s="31">
        <v>9548.39</v>
      </c>
    </row>
    <row r="1297" spans="1:34" x14ac:dyDescent="0.3">
      <c r="A1297" s="4">
        <v>931214020</v>
      </c>
      <c r="B1297" s="3" t="s">
        <v>433</v>
      </c>
      <c r="C1297" s="3" t="s">
        <v>1741</v>
      </c>
      <c r="D1297" s="14">
        <v>87.699264526367188</v>
      </c>
      <c r="E1297" s="14">
        <v>89.019142150878906</v>
      </c>
      <c r="F1297" s="14">
        <v>84.114860534667969</v>
      </c>
      <c r="G1297" s="14">
        <v>85.542274475097656</v>
      </c>
      <c r="H1297" s="5">
        <v>53</v>
      </c>
      <c r="I1297" s="15" t="s">
        <v>3981</v>
      </c>
      <c r="J1297" s="15">
        <v>8</v>
      </c>
      <c r="K1297" s="3" t="s">
        <v>3871</v>
      </c>
      <c r="L1297" s="3" t="s">
        <v>3908</v>
      </c>
      <c r="M1297" s="3" t="s">
        <v>3916</v>
      </c>
      <c r="N1297" s="3" t="s">
        <v>3921</v>
      </c>
      <c r="O1297" s="5">
        <v>61</v>
      </c>
      <c r="P1297" s="17">
        <v>0.2222222238779068</v>
      </c>
      <c r="Q1297" s="5">
        <v>46</v>
      </c>
      <c r="R1297" s="17">
        <v>0.24137930572032931</v>
      </c>
      <c r="S1297" s="5">
        <v>61</v>
      </c>
      <c r="T1297" s="17">
        <v>0.1944444477558136</v>
      </c>
      <c r="U1297" s="5">
        <v>46</v>
      </c>
      <c r="V1297" s="17">
        <v>0.20689655840396881</v>
      </c>
      <c r="W1297" s="17"/>
      <c r="X1297" s="17"/>
      <c r="Y1297" s="17"/>
      <c r="Z1297" s="17">
        <v>1</v>
      </c>
      <c r="AA1297" s="17"/>
      <c r="AB1297" s="17">
        <v>0</v>
      </c>
      <c r="AC1297" s="17"/>
      <c r="AD1297" s="17"/>
      <c r="AE1297" s="17">
        <v>0.80400000000000005</v>
      </c>
      <c r="AF1297" s="5">
        <v>0</v>
      </c>
      <c r="AG1297" s="31">
        <v>8846.51953125</v>
      </c>
      <c r="AH1297" s="31">
        <v>10334.84</v>
      </c>
    </row>
    <row r="1298" spans="1:34" x14ac:dyDescent="0.3">
      <c r="A1298" s="4">
        <v>330902050</v>
      </c>
      <c r="B1298" s="3" t="s">
        <v>139</v>
      </c>
      <c r="C1298" s="3" t="s">
        <v>943</v>
      </c>
      <c r="D1298" s="14">
        <v>84.500282287597656</v>
      </c>
      <c r="E1298" s="14">
        <v>86.16522216796875</v>
      </c>
      <c r="F1298" s="14">
        <v>87.136802673339844</v>
      </c>
      <c r="G1298" s="14">
        <v>88.383460998535156</v>
      </c>
      <c r="H1298" s="5">
        <v>259</v>
      </c>
      <c r="I1298" s="15">
        <v>6</v>
      </c>
      <c r="J1298" s="15">
        <v>8</v>
      </c>
      <c r="K1298" s="3" t="s">
        <v>3892</v>
      </c>
      <c r="L1298" s="3" t="s">
        <v>3913</v>
      </c>
      <c r="M1298" s="3" t="s">
        <v>3917</v>
      </c>
      <c r="N1298" s="3" t="s">
        <v>3923</v>
      </c>
      <c r="O1298" s="5">
        <v>452</v>
      </c>
      <c r="P1298" s="17">
        <v>0.40425533056259161</v>
      </c>
      <c r="Q1298" s="5">
        <v>452</v>
      </c>
      <c r="R1298" s="17">
        <v>0.40425533056259161</v>
      </c>
      <c r="S1298" s="5">
        <v>452</v>
      </c>
      <c r="T1298" s="17">
        <v>0.31914892792701721</v>
      </c>
      <c r="U1298" s="5">
        <v>452</v>
      </c>
      <c r="V1298" s="17">
        <v>0.31914892792701721</v>
      </c>
      <c r="W1298" s="17"/>
      <c r="X1298" s="17"/>
      <c r="Y1298" s="17"/>
      <c r="Z1298" s="17">
        <v>0.91900000000000004</v>
      </c>
      <c r="AA1298" s="17">
        <v>5.3999999999999999E-2</v>
      </c>
      <c r="AB1298" s="17">
        <v>2.700000070035458E-2</v>
      </c>
      <c r="AC1298" s="17"/>
      <c r="AD1298" s="17">
        <v>0.16200000000000001</v>
      </c>
      <c r="AE1298" s="17">
        <v>0.42670000000000002</v>
      </c>
      <c r="AF1298" s="5">
        <v>0</v>
      </c>
      <c r="AG1298" s="31">
        <v>8594.1904296875</v>
      </c>
      <c r="AH1298" s="31">
        <v>9226.57</v>
      </c>
    </row>
    <row r="1299" spans="1:34" x14ac:dyDescent="0.3">
      <c r="A1299" s="4">
        <v>330904040</v>
      </c>
      <c r="B1299" s="3" t="s">
        <v>139</v>
      </c>
      <c r="C1299" s="3" t="s">
        <v>944</v>
      </c>
      <c r="D1299" s="14">
        <v>84.252510070800781</v>
      </c>
      <c r="E1299" s="14">
        <v>85.868865966796875</v>
      </c>
      <c r="F1299" s="14">
        <v>81.834060668945313</v>
      </c>
      <c r="G1299" s="14">
        <v>82.94146728515625</v>
      </c>
      <c r="H1299" s="5">
        <v>325</v>
      </c>
      <c r="I1299" s="15">
        <v>2</v>
      </c>
      <c r="J1299" s="15">
        <v>5</v>
      </c>
      <c r="K1299" s="3" t="s">
        <v>3892</v>
      </c>
      <c r="L1299" s="3" t="s">
        <v>3913</v>
      </c>
      <c r="M1299" s="3" t="s">
        <v>3917</v>
      </c>
      <c r="N1299" s="3" t="s">
        <v>3923</v>
      </c>
      <c r="O1299" s="5">
        <v>236</v>
      </c>
      <c r="P1299" s="17">
        <v>0.40277779102325439</v>
      </c>
      <c r="Q1299" s="5">
        <v>236</v>
      </c>
      <c r="R1299" s="17">
        <v>0.40277779102325439</v>
      </c>
      <c r="S1299" s="5">
        <v>236</v>
      </c>
      <c r="T1299" s="17">
        <v>0.28372094035148621</v>
      </c>
      <c r="U1299" s="5">
        <v>236</v>
      </c>
      <c r="V1299" s="17">
        <v>0.28372094035148621</v>
      </c>
      <c r="W1299" s="17"/>
      <c r="X1299" s="17">
        <v>2.8000000000000001E-2</v>
      </c>
      <c r="Y1299" s="17"/>
      <c r="Z1299" s="17">
        <v>0.90800000000000003</v>
      </c>
      <c r="AA1299" s="17">
        <v>0.04</v>
      </c>
      <c r="AB1299" s="17">
        <v>2.500000037252903E-2</v>
      </c>
      <c r="AC1299" s="17"/>
      <c r="AD1299" s="17">
        <v>0.19400000000000001</v>
      </c>
      <c r="AE1299" s="17">
        <v>0.51990000000000003</v>
      </c>
      <c r="AF1299" s="5">
        <v>0</v>
      </c>
      <c r="AG1299" s="31">
        <v>7881.580078125</v>
      </c>
      <c r="AH1299" s="31">
        <v>9152.33</v>
      </c>
    </row>
    <row r="1300" spans="1:34" x14ac:dyDescent="0.3">
      <c r="A1300" s="4">
        <v>211511050</v>
      </c>
      <c r="B1300" s="3" t="s">
        <v>94</v>
      </c>
      <c r="C1300" s="3" t="s">
        <v>797</v>
      </c>
      <c r="D1300" s="14">
        <v>78.642341613769531</v>
      </c>
      <c r="E1300" s="14">
        <v>79.243820190429688</v>
      </c>
      <c r="F1300" s="14">
        <v>80.283370971679688</v>
      </c>
      <c r="G1300" s="14">
        <v>77.2427978515625</v>
      </c>
      <c r="H1300" s="5">
        <v>233</v>
      </c>
      <c r="I1300" s="15">
        <v>7</v>
      </c>
      <c r="J1300" s="15">
        <v>12</v>
      </c>
      <c r="K1300" s="3" t="s">
        <v>3828</v>
      </c>
      <c r="L1300" s="3" t="s">
        <v>3911</v>
      </c>
      <c r="M1300" s="3" t="s">
        <v>3916</v>
      </c>
      <c r="N1300" s="3" t="s">
        <v>3921</v>
      </c>
      <c r="O1300" s="5">
        <v>137</v>
      </c>
      <c r="P1300" s="17">
        <v>0.48076921701431269</v>
      </c>
      <c r="Q1300" s="5">
        <v>57</v>
      </c>
      <c r="R1300" s="17">
        <v>0.3333333432674408</v>
      </c>
      <c r="S1300" s="5">
        <v>137</v>
      </c>
      <c r="T1300" s="17">
        <v>0.32520323991775513</v>
      </c>
      <c r="U1300" s="5">
        <v>57</v>
      </c>
      <c r="V1300" s="17">
        <v>0.2127659618854523</v>
      </c>
      <c r="W1300" s="17">
        <v>5.1999999999999998E-2</v>
      </c>
      <c r="X1300" s="17">
        <v>2.5999999999999999E-2</v>
      </c>
      <c r="Y1300" s="17"/>
      <c r="Z1300" s="17">
        <v>0.92300000000000004</v>
      </c>
      <c r="AA1300" s="17"/>
      <c r="AB1300" s="17">
        <v>0</v>
      </c>
      <c r="AC1300" s="17"/>
      <c r="AD1300" s="17">
        <v>9.4E-2</v>
      </c>
      <c r="AE1300" s="17">
        <v>0.2</v>
      </c>
      <c r="AF1300" s="5">
        <v>0</v>
      </c>
      <c r="AG1300" s="31">
        <v>13749.83984375</v>
      </c>
      <c r="AH1300" s="31">
        <v>14461.38</v>
      </c>
    </row>
    <row r="1301" spans="1:34" x14ac:dyDescent="0.3">
      <c r="A1301" s="4">
        <v>211514040</v>
      </c>
      <c r="B1301" s="3" t="s">
        <v>94</v>
      </c>
      <c r="C1301" s="3" t="s">
        <v>798</v>
      </c>
      <c r="D1301" s="14">
        <v>83.427108764648438</v>
      </c>
      <c r="E1301" s="14">
        <v>82.153953552246094</v>
      </c>
      <c r="F1301" s="14">
        <v>83.161163330078125</v>
      </c>
      <c r="G1301" s="14">
        <v>85.354118347167969</v>
      </c>
      <c r="H1301" s="5">
        <v>216</v>
      </c>
      <c r="I1301" s="15" t="s">
        <v>3981</v>
      </c>
      <c r="J1301" s="15">
        <v>6</v>
      </c>
      <c r="K1301" s="3" t="s">
        <v>3828</v>
      </c>
      <c r="L1301" s="3" t="s">
        <v>3911</v>
      </c>
      <c r="M1301" s="3" t="s">
        <v>3916</v>
      </c>
      <c r="N1301" s="3" t="s">
        <v>3921</v>
      </c>
      <c r="O1301" s="5">
        <v>158</v>
      </c>
      <c r="P1301" s="17">
        <v>0.38016527891159058</v>
      </c>
      <c r="Q1301" s="5">
        <v>81</v>
      </c>
      <c r="R1301" s="17">
        <v>0.26666668057441711</v>
      </c>
      <c r="S1301" s="5">
        <v>157</v>
      </c>
      <c r="T1301" s="17">
        <v>0.33884298801422119</v>
      </c>
      <c r="U1301" s="5">
        <v>80</v>
      </c>
      <c r="V1301" s="17">
        <v>0.17777778208255771</v>
      </c>
      <c r="W1301" s="17"/>
      <c r="X1301" s="17">
        <v>2.3E-2</v>
      </c>
      <c r="Y1301" s="17"/>
      <c r="Z1301" s="17">
        <v>0.95400000000000007</v>
      </c>
      <c r="AA1301" s="17"/>
      <c r="AB1301" s="17">
        <v>2.300000004470348E-2</v>
      </c>
      <c r="AC1301" s="17"/>
      <c r="AD1301" s="17">
        <v>0.125</v>
      </c>
      <c r="AE1301" s="17">
        <v>0.22500000000000001</v>
      </c>
      <c r="AF1301" s="5">
        <v>0</v>
      </c>
      <c r="AG1301" s="31">
        <v>10883.01953125</v>
      </c>
      <c r="AH1301" s="31">
        <v>11645.38</v>
      </c>
    </row>
    <row r="1302" spans="1:34" x14ac:dyDescent="0.3">
      <c r="A1302" s="4">
        <v>540421050</v>
      </c>
      <c r="B1302" s="3" t="s">
        <v>280</v>
      </c>
      <c r="C1302" s="3" t="s">
        <v>1387</v>
      </c>
      <c r="D1302" s="14">
        <v>86.647895812988281</v>
      </c>
      <c r="E1302" s="14">
        <v>88.293411254882813</v>
      </c>
      <c r="F1302" s="14">
        <v>83.49237060546875</v>
      </c>
      <c r="G1302" s="14">
        <v>83.390357971191406</v>
      </c>
      <c r="H1302" s="5">
        <v>171</v>
      </c>
      <c r="I1302" s="15">
        <v>7</v>
      </c>
      <c r="J1302" s="15">
        <v>12</v>
      </c>
      <c r="K1302" s="3" t="s">
        <v>3861</v>
      </c>
      <c r="L1302" s="3" t="s">
        <v>3908</v>
      </c>
      <c r="M1302" s="3" t="s">
        <v>3916</v>
      </c>
      <c r="N1302" s="3" t="s">
        <v>3923</v>
      </c>
      <c r="O1302" s="5">
        <v>97</v>
      </c>
      <c r="P1302" s="17">
        <v>0.45121949911117548</v>
      </c>
      <c r="Q1302" s="5">
        <v>46</v>
      </c>
      <c r="R1302" s="17">
        <v>0.25641027092933649</v>
      </c>
      <c r="S1302" s="5">
        <v>97</v>
      </c>
      <c r="T1302" s="17">
        <v>0.44545453786849981</v>
      </c>
      <c r="U1302" s="5">
        <v>46</v>
      </c>
      <c r="V1302" s="17">
        <v>0.2708333432674408</v>
      </c>
      <c r="W1302" s="17"/>
      <c r="X1302" s="17">
        <v>0.105</v>
      </c>
      <c r="Y1302" s="17"/>
      <c r="Z1302" s="17">
        <v>0.88300000000000001</v>
      </c>
      <c r="AA1302" s="17"/>
      <c r="AB1302" s="17">
        <v>1.200000010430813E-2</v>
      </c>
      <c r="AC1302" s="17"/>
      <c r="AD1302" s="17">
        <v>8.2000000000000003E-2</v>
      </c>
      <c r="AE1302" s="17">
        <v>0.36399999999999999</v>
      </c>
      <c r="AF1302" s="5">
        <v>0</v>
      </c>
      <c r="AG1302" s="31">
        <v>11580.3095703125</v>
      </c>
      <c r="AH1302" s="31">
        <v>13465.4</v>
      </c>
    </row>
    <row r="1303" spans="1:34" x14ac:dyDescent="0.3">
      <c r="A1303" s="4">
        <v>540424040</v>
      </c>
      <c r="B1303" s="3" t="s">
        <v>280</v>
      </c>
      <c r="C1303" s="3" t="s">
        <v>1388</v>
      </c>
      <c r="D1303" s="14">
        <v>91.564651489257813</v>
      </c>
      <c r="E1303" s="14">
        <v>90.223007202148438</v>
      </c>
      <c r="F1303" s="14">
        <v>87.31329345703125</v>
      </c>
      <c r="G1303" s="14">
        <v>86.831871032714844</v>
      </c>
      <c r="H1303" s="5">
        <v>129</v>
      </c>
      <c r="I1303" s="15" t="s">
        <v>3980</v>
      </c>
      <c r="J1303" s="15">
        <v>6</v>
      </c>
      <c r="K1303" s="3" t="s">
        <v>3861</v>
      </c>
      <c r="L1303" s="3" t="s">
        <v>3908</v>
      </c>
      <c r="M1303" s="3" t="s">
        <v>3916</v>
      </c>
      <c r="N1303" s="3" t="s">
        <v>3923</v>
      </c>
      <c r="O1303" s="5">
        <v>103</v>
      </c>
      <c r="P1303" s="17">
        <v>0.47368422150611877</v>
      </c>
      <c r="Q1303" s="5">
        <v>56</v>
      </c>
      <c r="R1303" s="17">
        <v>0.4285714328289032</v>
      </c>
      <c r="S1303" s="5">
        <v>103</v>
      </c>
      <c r="T1303" s="17">
        <v>0.35526314377784729</v>
      </c>
      <c r="U1303" s="5">
        <v>56</v>
      </c>
      <c r="V1303" s="17">
        <v>0.3571428656578064</v>
      </c>
      <c r="W1303" s="17"/>
      <c r="X1303" s="17">
        <v>9.2999999999999999E-2</v>
      </c>
      <c r="Y1303" s="17"/>
      <c r="Z1303" s="17">
        <v>0.88400000000000001</v>
      </c>
      <c r="AA1303" s="17"/>
      <c r="AB1303" s="17">
        <v>2.300000004470348E-2</v>
      </c>
      <c r="AC1303" s="17">
        <v>6.2E-2</v>
      </c>
      <c r="AD1303" s="17">
        <v>0.14699999999999999</v>
      </c>
      <c r="AE1303" s="17">
        <v>0.49099999999999999</v>
      </c>
      <c r="AF1303" s="5">
        <v>0</v>
      </c>
      <c r="AG1303" s="31">
        <v>13052.6796875</v>
      </c>
      <c r="AH1303" s="31">
        <v>15365.72</v>
      </c>
    </row>
    <row r="1304" spans="1:34" x14ac:dyDescent="0.3">
      <c r="A1304" s="4">
        <v>491401050</v>
      </c>
      <c r="B1304" s="3" t="s">
        <v>250</v>
      </c>
      <c r="C1304" s="3" t="s">
        <v>1294</v>
      </c>
      <c r="D1304" s="14">
        <v>83.129615783691406</v>
      </c>
      <c r="E1304" s="14">
        <v>84.08935546875</v>
      </c>
      <c r="F1304" s="14">
        <v>85.827568054199219</v>
      </c>
      <c r="G1304" s="14">
        <v>85.402664184570313</v>
      </c>
      <c r="H1304" s="5">
        <v>443</v>
      </c>
      <c r="I1304" s="15">
        <v>6</v>
      </c>
      <c r="J1304" s="15">
        <v>12</v>
      </c>
      <c r="K1304" s="3" t="s">
        <v>3797</v>
      </c>
      <c r="L1304" s="3" t="s">
        <v>3907</v>
      </c>
      <c r="M1304" s="3" t="s">
        <v>3916</v>
      </c>
      <c r="N1304" s="3" t="s">
        <v>3923</v>
      </c>
      <c r="O1304" s="5">
        <v>329</v>
      </c>
      <c r="P1304" s="17">
        <v>0.29613733291625982</v>
      </c>
      <c r="Q1304" s="5">
        <v>247</v>
      </c>
      <c r="R1304" s="17">
        <v>0.2469879537820816</v>
      </c>
      <c r="S1304" s="5">
        <v>328</v>
      </c>
      <c r="T1304" s="17">
        <v>0.2680412232875824</v>
      </c>
      <c r="U1304" s="5">
        <v>246</v>
      </c>
      <c r="V1304" s="17">
        <v>0.2079207897186279</v>
      </c>
      <c r="W1304" s="17">
        <v>1.7999999999999999E-2</v>
      </c>
      <c r="X1304" s="17">
        <v>0.111</v>
      </c>
      <c r="Y1304" s="17"/>
      <c r="Z1304" s="17">
        <v>0.81700000000000006</v>
      </c>
      <c r="AA1304" s="17"/>
      <c r="AB1304" s="17">
        <v>5.4000001400709152E-2</v>
      </c>
      <c r="AC1304" s="17">
        <v>3.2000000000000001E-2</v>
      </c>
      <c r="AD1304" s="17">
        <v>0.17399999999999999</v>
      </c>
      <c r="AE1304" s="17">
        <v>0.63300000000000001</v>
      </c>
      <c r="AF1304" s="5">
        <v>0</v>
      </c>
      <c r="AG1304" s="31">
        <v>7572.740234375</v>
      </c>
      <c r="AH1304" s="31">
        <v>9067.2800000000007</v>
      </c>
    </row>
    <row r="1305" spans="1:34" x14ac:dyDescent="0.3">
      <c r="A1305" s="4">
        <v>491404020</v>
      </c>
      <c r="B1305" s="3" t="s">
        <v>250</v>
      </c>
      <c r="C1305" s="3" t="s">
        <v>1295</v>
      </c>
      <c r="D1305" s="14">
        <v>93.753799438476563</v>
      </c>
      <c r="E1305" s="14">
        <v>94.466140747070313</v>
      </c>
      <c r="F1305" s="14">
        <v>89.373008728027344</v>
      </c>
      <c r="G1305" s="14">
        <v>88.111923217773438</v>
      </c>
      <c r="H1305" s="5">
        <v>275</v>
      </c>
      <c r="I1305" s="15" t="s">
        <v>3981</v>
      </c>
      <c r="J1305" s="15">
        <v>5</v>
      </c>
      <c r="K1305" s="3" t="s">
        <v>3797</v>
      </c>
      <c r="L1305" s="3" t="s">
        <v>3907</v>
      </c>
      <c r="M1305" s="3" t="s">
        <v>3916</v>
      </c>
      <c r="N1305" s="3" t="s">
        <v>3923</v>
      </c>
      <c r="O1305" s="5">
        <v>177</v>
      </c>
      <c r="P1305" s="17">
        <v>0.35971224308013922</v>
      </c>
      <c r="Q1305" s="5">
        <v>139</v>
      </c>
      <c r="R1305" s="17">
        <v>0.3097345232963562</v>
      </c>
      <c r="S1305" s="5">
        <v>177</v>
      </c>
      <c r="T1305" s="17">
        <v>0.37410071492195129</v>
      </c>
      <c r="U1305" s="5">
        <v>139</v>
      </c>
      <c r="V1305" s="17">
        <v>0.3451327383518219</v>
      </c>
      <c r="W1305" s="17">
        <v>2.5000000000000001E-2</v>
      </c>
      <c r="X1305" s="17">
        <v>0.11600000000000001</v>
      </c>
      <c r="Y1305" s="17"/>
      <c r="Z1305" s="17">
        <v>0.82200000000000006</v>
      </c>
      <c r="AA1305" s="17"/>
      <c r="AB1305" s="17">
        <v>3.5999998450279243E-2</v>
      </c>
      <c r="AC1305" s="17">
        <v>6.9000000000000006E-2</v>
      </c>
      <c r="AD1305" s="17">
        <v>0.186</v>
      </c>
      <c r="AE1305" s="17">
        <v>0.76400000000000001</v>
      </c>
      <c r="AF1305" s="5">
        <v>0</v>
      </c>
      <c r="AG1305" s="31">
        <v>7958.33984375</v>
      </c>
      <c r="AH1305" s="31">
        <v>9558.7000000000007</v>
      </c>
    </row>
    <row r="1306" spans="1:34" x14ac:dyDescent="0.3">
      <c r="A1306" s="4">
        <v>20973000</v>
      </c>
      <c r="B1306" s="3" t="s">
        <v>7</v>
      </c>
      <c r="C1306" s="3" t="s">
        <v>558</v>
      </c>
      <c r="D1306" s="14">
        <v>86.978218078613281</v>
      </c>
      <c r="E1306" s="14">
        <v>86.584953308105469</v>
      </c>
      <c r="F1306" s="14">
        <v>88.844070434570313</v>
      </c>
      <c r="G1306" s="14">
        <v>88.572410583496094</v>
      </c>
      <c r="H1306" s="5">
        <v>543</v>
      </c>
      <c r="I1306" s="15">
        <v>6</v>
      </c>
      <c r="J1306" s="15">
        <v>8</v>
      </c>
      <c r="K1306" s="3" t="s">
        <v>3811</v>
      </c>
      <c r="L1306" s="3" t="s">
        <v>3912</v>
      </c>
      <c r="M1306" s="3" t="s">
        <v>3917</v>
      </c>
      <c r="N1306" s="3" t="s">
        <v>3923</v>
      </c>
      <c r="O1306" s="5">
        <v>1012</v>
      </c>
      <c r="P1306" s="17">
        <v>0.51544404029846191</v>
      </c>
      <c r="Q1306" s="5">
        <v>400</v>
      </c>
      <c r="R1306" s="17">
        <v>0.37037035822868353</v>
      </c>
      <c r="S1306" s="5">
        <v>1010</v>
      </c>
      <c r="T1306" s="17">
        <v>0.54651165008544922</v>
      </c>
      <c r="U1306" s="5">
        <v>398</v>
      </c>
      <c r="V1306" s="17">
        <v>0.35514017939567571</v>
      </c>
      <c r="W1306" s="17">
        <v>1.2999999999999999E-2</v>
      </c>
      <c r="X1306" s="17">
        <v>3.6999999999999998E-2</v>
      </c>
      <c r="Y1306" s="17"/>
      <c r="Z1306" s="17">
        <v>0.92100000000000004</v>
      </c>
      <c r="AA1306" s="17">
        <v>2.4E-2</v>
      </c>
      <c r="AB1306" s="17">
        <v>6.0000000521540642E-3</v>
      </c>
      <c r="AC1306" s="17"/>
      <c r="AD1306" s="17">
        <v>0.13100000000000001</v>
      </c>
      <c r="AE1306" s="17">
        <v>0.35299999999999998</v>
      </c>
      <c r="AF1306" s="5">
        <v>0</v>
      </c>
      <c r="AG1306" s="31">
        <v>7219.6298828125</v>
      </c>
      <c r="AH1306" s="31">
        <v>7558.13</v>
      </c>
    </row>
    <row r="1307" spans="1:34" x14ac:dyDescent="0.3">
      <c r="A1307" s="4">
        <v>20974010</v>
      </c>
      <c r="B1307" s="3" t="s">
        <v>7</v>
      </c>
      <c r="C1307" s="3" t="s">
        <v>559</v>
      </c>
      <c r="D1307" s="14">
        <v>76.683319091796875</v>
      </c>
      <c r="E1307" s="14">
        <v>74.76983642578125</v>
      </c>
      <c r="F1307" s="14">
        <v>82.457099914550781</v>
      </c>
      <c r="G1307" s="14">
        <v>81.857200622558594</v>
      </c>
      <c r="H1307" s="5">
        <v>88</v>
      </c>
      <c r="I1307" s="15" t="s">
        <v>3981</v>
      </c>
      <c r="J1307" s="15">
        <v>5</v>
      </c>
      <c r="K1307" s="3" t="s">
        <v>3811</v>
      </c>
      <c r="L1307" s="3" t="s">
        <v>3912</v>
      </c>
      <c r="M1307" s="3" t="s">
        <v>3917</v>
      </c>
      <c r="N1307" s="3" t="s">
        <v>3923</v>
      </c>
      <c r="O1307" s="5">
        <v>55</v>
      </c>
      <c r="P1307" s="17">
        <v>0.24390244483947751</v>
      </c>
      <c r="Q1307" s="5">
        <v>32</v>
      </c>
      <c r="R1307" s="17">
        <v>0</v>
      </c>
      <c r="S1307" s="5">
        <v>55</v>
      </c>
      <c r="T1307" s="17">
        <v>0.29268291592597961</v>
      </c>
      <c r="U1307" s="5">
        <v>32</v>
      </c>
      <c r="V1307" s="17">
        <v>0.20000000298023221</v>
      </c>
      <c r="W1307" s="17"/>
      <c r="X1307" s="17">
        <v>5.7000000000000002E-2</v>
      </c>
      <c r="Y1307" s="17"/>
      <c r="Z1307" s="17">
        <v>0.93200000000000005</v>
      </c>
      <c r="AA1307" s="17"/>
      <c r="AB1307" s="17">
        <v>1.099999994039536E-2</v>
      </c>
      <c r="AC1307" s="17"/>
      <c r="AD1307" s="17">
        <v>0.193</v>
      </c>
      <c r="AE1307" s="17">
        <v>0.46</v>
      </c>
      <c r="AF1307" s="5">
        <v>0</v>
      </c>
      <c r="AG1307" s="31">
        <v>10652.900390625</v>
      </c>
      <c r="AH1307" s="31">
        <v>10735.09</v>
      </c>
    </row>
    <row r="1308" spans="1:34" x14ac:dyDescent="0.3">
      <c r="A1308" s="4">
        <v>20974015</v>
      </c>
      <c r="B1308" s="3" t="s">
        <v>7</v>
      </c>
      <c r="C1308" s="3" t="s">
        <v>560</v>
      </c>
      <c r="D1308" s="14">
        <v>85.675003051757813</v>
      </c>
      <c r="E1308" s="14">
        <v>84.287887573242188</v>
      </c>
      <c r="F1308" s="14">
        <v>85.836013793945313</v>
      </c>
      <c r="G1308" s="14">
        <v>83.777587890625</v>
      </c>
      <c r="H1308" s="5">
        <v>77</v>
      </c>
      <c r="I1308" s="15" t="s">
        <v>3981</v>
      </c>
      <c r="J1308" s="15">
        <v>5</v>
      </c>
      <c r="K1308" s="3" t="s">
        <v>3811</v>
      </c>
      <c r="L1308" s="3" t="s">
        <v>3912</v>
      </c>
      <c r="M1308" s="3" t="s">
        <v>3917</v>
      </c>
      <c r="N1308" s="3" t="s">
        <v>3923</v>
      </c>
      <c r="O1308" s="5">
        <v>48</v>
      </c>
      <c r="P1308" s="17">
        <v>0.77499997615814209</v>
      </c>
      <c r="Q1308" s="5">
        <v>11</v>
      </c>
      <c r="R1308" s="17">
        <v>0</v>
      </c>
      <c r="S1308" s="5">
        <v>48</v>
      </c>
      <c r="T1308" s="17">
        <v>0.40000000596046448</v>
      </c>
      <c r="U1308" s="5">
        <v>11</v>
      </c>
      <c r="V1308" s="17">
        <v>0</v>
      </c>
      <c r="W1308" s="17"/>
      <c r="X1308" s="17"/>
      <c r="Y1308" s="17"/>
      <c r="Z1308" s="17">
        <v>0.98699999999999999</v>
      </c>
      <c r="AA1308" s="17"/>
      <c r="AB1308" s="17">
        <v>1.30000002682209E-2</v>
      </c>
      <c r="AC1308" s="17"/>
      <c r="AD1308" s="17">
        <v>0.14299999999999999</v>
      </c>
      <c r="AE1308" s="17">
        <v>0.26500000000000001</v>
      </c>
      <c r="AF1308" s="5">
        <v>0</v>
      </c>
      <c r="AG1308" s="31">
        <v>13240.490234375</v>
      </c>
      <c r="AH1308" s="31">
        <v>13322.68</v>
      </c>
    </row>
    <row r="1309" spans="1:34" x14ac:dyDescent="0.3">
      <c r="A1309" s="4">
        <v>20974020</v>
      </c>
      <c r="B1309" s="3" t="s">
        <v>7</v>
      </c>
      <c r="C1309" s="3" t="s">
        <v>561</v>
      </c>
      <c r="D1309" s="14">
        <v>85.241500854492188</v>
      </c>
      <c r="E1309" s="14">
        <v>81.209335327148438</v>
      </c>
      <c r="F1309" s="14">
        <v>85.539024353027344</v>
      </c>
      <c r="G1309" s="14">
        <v>85.467918395996094</v>
      </c>
      <c r="H1309" s="5">
        <v>234</v>
      </c>
      <c r="I1309" s="15" t="s">
        <v>3981</v>
      </c>
      <c r="J1309" s="15">
        <v>5</v>
      </c>
      <c r="K1309" s="3" t="s">
        <v>3811</v>
      </c>
      <c r="L1309" s="3" t="s">
        <v>3912</v>
      </c>
      <c r="M1309" s="3" t="s">
        <v>3917</v>
      </c>
      <c r="N1309" s="3" t="s">
        <v>3923</v>
      </c>
      <c r="O1309" s="5">
        <v>145</v>
      </c>
      <c r="P1309" s="17">
        <v>0.55199998617172241</v>
      </c>
      <c r="Q1309" s="5">
        <v>62</v>
      </c>
      <c r="R1309" s="17">
        <v>0.32786884903907781</v>
      </c>
      <c r="S1309" s="5">
        <v>145</v>
      </c>
      <c r="T1309" s="17">
        <v>0.47200000286102289</v>
      </c>
      <c r="U1309" s="5">
        <v>62</v>
      </c>
      <c r="V1309" s="17">
        <v>0.22950819134712219</v>
      </c>
      <c r="W1309" s="17">
        <v>2.1000000000000001E-2</v>
      </c>
      <c r="X1309" s="17">
        <v>2.5999999999999999E-2</v>
      </c>
      <c r="Y1309" s="17"/>
      <c r="Z1309" s="17">
        <v>0.95300000000000007</v>
      </c>
      <c r="AA1309" s="17"/>
      <c r="AB1309" s="17">
        <v>0</v>
      </c>
      <c r="AC1309" s="17"/>
      <c r="AD1309" s="17">
        <v>0.15</v>
      </c>
      <c r="AE1309" s="17">
        <v>0.35299999999999998</v>
      </c>
      <c r="AF1309" s="5">
        <v>0</v>
      </c>
      <c r="AG1309" s="31">
        <v>8557.7197265625</v>
      </c>
      <c r="AH1309" s="31">
        <v>8860.17</v>
      </c>
    </row>
    <row r="1310" spans="1:34" x14ac:dyDescent="0.3">
      <c r="A1310" s="4">
        <v>20974040</v>
      </c>
      <c r="B1310" s="3" t="s">
        <v>7</v>
      </c>
      <c r="C1310" s="3" t="s">
        <v>562</v>
      </c>
      <c r="D1310" s="14">
        <v>87.957740783691406</v>
      </c>
      <c r="E1310" s="14">
        <v>87.179092407226563</v>
      </c>
      <c r="F1310" s="14">
        <v>83.181114196777344</v>
      </c>
      <c r="G1310" s="14">
        <v>83.183082580566406</v>
      </c>
      <c r="H1310" s="5">
        <v>627</v>
      </c>
      <c r="I1310" s="15" t="s">
        <v>3981</v>
      </c>
      <c r="J1310" s="15">
        <v>5</v>
      </c>
      <c r="K1310" s="3" t="s">
        <v>3811</v>
      </c>
      <c r="L1310" s="3" t="s">
        <v>3912</v>
      </c>
      <c r="M1310" s="3" t="s">
        <v>3917</v>
      </c>
      <c r="N1310" s="3" t="s">
        <v>3923</v>
      </c>
      <c r="O1310" s="5">
        <v>296</v>
      </c>
      <c r="P1310" s="17">
        <v>0.32971015572547913</v>
      </c>
      <c r="Q1310" s="5">
        <v>137</v>
      </c>
      <c r="R1310" s="17">
        <v>0.20895522832870481</v>
      </c>
      <c r="S1310" s="5">
        <v>296</v>
      </c>
      <c r="T1310" s="17">
        <v>0.28260868787765497</v>
      </c>
      <c r="U1310" s="5">
        <v>137</v>
      </c>
      <c r="V1310" s="17">
        <v>0.17164179682731631</v>
      </c>
      <c r="W1310" s="17"/>
      <c r="X1310" s="17">
        <v>1.9E-2</v>
      </c>
      <c r="Y1310" s="17"/>
      <c r="Z1310" s="17">
        <v>0.92700000000000005</v>
      </c>
      <c r="AA1310" s="17">
        <v>0.04</v>
      </c>
      <c r="AB1310" s="17">
        <v>1.4000000432133669E-2</v>
      </c>
      <c r="AC1310" s="17"/>
      <c r="AD1310" s="17">
        <v>0.123</v>
      </c>
      <c r="AE1310" s="17">
        <v>0.377</v>
      </c>
      <c r="AF1310" s="5">
        <v>0</v>
      </c>
      <c r="AG1310" s="31">
        <v>6828.6298828125</v>
      </c>
      <c r="AH1310" s="31">
        <v>6952.92</v>
      </c>
    </row>
    <row r="1311" spans="1:34" x14ac:dyDescent="0.3">
      <c r="A1311" s="4">
        <v>661052050</v>
      </c>
      <c r="B1311" s="3" t="s">
        <v>322</v>
      </c>
      <c r="C1311" s="3" t="s">
        <v>1476</v>
      </c>
      <c r="D1311" s="14">
        <v>81.019927978515625</v>
      </c>
      <c r="E1311" s="14">
        <v>80.722015380859375</v>
      </c>
      <c r="F1311" s="14">
        <v>86.363082885742188</v>
      </c>
      <c r="G1311" s="14">
        <v>85.974433898925781</v>
      </c>
      <c r="H1311" s="5">
        <v>474</v>
      </c>
      <c r="I1311" s="15">
        <v>6</v>
      </c>
      <c r="J1311" s="15">
        <v>8</v>
      </c>
      <c r="K1311" s="3" t="s">
        <v>3801</v>
      </c>
      <c r="L1311" s="3" t="s">
        <v>3909</v>
      </c>
      <c r="M1311" s="3" t="s">
        <v>3919</v>
      </c>
      <c r="N1311" s="3" t="s">
        <v>3921</v>
      </c>
      <c r="O1311" s="5">
        <v>852</v>
      </c>
      <c r="P1311" s="17">
        <v>0.45909091830253601</v>
      </c>
      <c r="Q1311" s="5">
        <v>375</v>
      </c>
      <c r="R1311" s="17">
        <v>0.3055555522441864</v>
      </c>
      <c r="S1311" s="5">
        <v>854</v>
      </c>
      <c r="T1311" s="17">
        <v>0.36363637447357178</v>
      </c>
      <c r="U1311" s="5">
        <v>378</v>
      </c>
      <c r="V1311" s="17">
        <v>0.19337016344070429</v>
      </c>
      <c r="W1311" s="17">
        <v>2.1000000000000001E-2</v>
      </c>
      <c r="X1311" s="17">
        <v>4.3999999999999997E-2</v>
      </c>
      <c r="Y1311" s="17"/>
      <c r="Z1311" s="17">
        <v>0.876</v>
      </c>
      <c r="AA1311" s="17">
        <v>4.9000000000000002E-2</v>
      </c>
      <c r="AB1311" s="17">
        <v>1.099999994039536E-2</v>
      </c>
      <c r="AC1311" s="17"/>
      <c r="AD1311" s="17">
        <v>8.7000000000000008E-2</v>
      </c>
      <c r="AE1311" s="17">
        <v>0.35299999999999998</v>
      </c>
      <c r="AF1311" s="5">
        <v>0</v>
      </c>
      <c r="AG1311" s="31">
        <v>7498.89990234375</v>
      </c>
      <c r="AH1311" s="31">
        <v>10335.370000000001</v>
      </c>
    </row>
    <row r="1312" spans="1:34" x14ac:dyDescent="0.3">
      <c r="A1312" s="4">
        <v>661053000</v>
      </c>
      <c r="B1312" s="3" t="s">
        <v>322</v>
      </c>
      <c r="C1312" s="3" t="s">
        <v>1477</v>
      </c>
      <c r="D1312" s="14">
        <v>83.925392150878906</v>
      </c>
      <c r="E1312" s="14">
        <v>83.992965698242188</v>
      </c>
      <c r="F1312" s="14">
        <v>85.925582885742188</v>
      </c>
      <c r="G1312" s="14">
        <v>83.887855529785156</v>
      </c>
      <c r="H1312" s="5">
        <v>434</v>
      </c>
      <c r="I1312" s="15">
        <v>3</v>
      </c>
      <c r="J1312" s="15">
        <v>5</v>
      </c>
      <c r="K1312" s="3" t="s">
        <v>3801</v>
      </c>
      <c r="L1312" s="3" t="s">
        <v>3909</v>
      </c>
      <c r="M1312" s="3" t="s">
        <v>3919</v>
      </c>
      <c r="N1312" s="3" t="s">
        <v>3921</v>
      </c>
      <c r="O1312" s="5">
        <v>428</v>
      </c>
      <c r="P1312" s="17">
        <v>0.45873785018920898</v>
      </c>
      <c r="Q1312" s="5">
        <v>217</v>
      </c>
      <c r="R1312" s="17">
        <v>0.30653265118598938</v>
      </c>
      <c r="S1312" s="5">
        <v>428</v>
      </c>
      <c r="T1312" s="17">
        <v>0.42579075694084167</v>
      </c>
      <c r="U1312" s="5">
        <v>217</v>
      </c>
      <c r="V1312" s="17">
        <v>0.25757575035095209</v>
      </c>
      <c r="W1312" s="17">
        <v>1.7999999999999999E-2</v>
      </c>
      <c r="X1312" s="17">
        <v>4.5999999999999999E-2</v>
      </c>
      <c r="Y1312" s="17"/>
      <c r="Z1312" s="17">
        <v>0.88500000000000001</v>
      </c>
      <c r="AA1312" s="17">
        <v>3.9E-2</v>
      </c>
      <c r="AB1312" s="17">
        <v>1.200000010430813E-2</v>
      </c>
      <c r="AC1312" s="17">
        <v>1.2E-2</v>
      </c>
      <c r="AD1312" s="17">
        <v>0.17499999999999999</v>
      </c>
      <c r="AE1312" s="17">
        <v>0.41799999999999998</v>
      </c>
      <c r="AF1312" s="5">
        <v>0</v>
      </c>
      <c r="AG1312" s="31">
        <v>9605.1103515625</v>
      </c>
      <c r="AH1312" s="31">
        <v>10369.469999999999</v>
      </c>
    </row>
    <row r="1313" spans="1:34" x14ac:dyDescent="0.3">
      <c r="A1313" s="4">
        <v>980801050</v>
      </c>
      <c r="B1313" s="3" t="s">
        <v>471</v>
      </c>
      <c r="C1313" s="3" t="s">
        <v>1938</v>
      </c>
      <c r="D1313" s="14">
        <v>84.405914306640625</v>
      </c>
      <c r="E1313" s="14">
        <v>80.485977172851563</v>
      </c>
      <c r="F1313" s="14">
        <v>90.874343872070313</v>
      </c>
      <c r="G1313" s="14">
        <v>91.960281372070313</v>
      </c>
      <c r="H1313" s="5">
        <v>236</v>
      </c>
      <c r="I1313" s="15">
        <v>7</v>
      </c>
      <c r="J1313" s="15">
        <v>12</v>
      </c>
      <c r="K1313" s="3" t="s">
        <v>3809</v>
      </c>
      <c r="L1313" s="3" t="s">
        <v>3911</v>
      </c>
      <c r="M1313" s="3" t="s">
        <v>3916</v>
      </c>
      <c r="N1313" s="3" t="s">
        <v>3921</v>
      </c>
      <c r="O1313" s="5">
        <v>167</v>
      </c>
      <c r="P1313" s="17">
        <v>0.46341463923454279</v>
      </c>
      <c r="Q1313" s="5">
        <v>69</v>
      </c>
      <c r="R1313" s="17">
        <v>0.2452830225229263</v>
      </c>
      <c r="S1313" s="5">
        <v>167</v>
      </c>
      <c r="T1313" s="17">
        <v>0.33121019601821899</v>
      </c>
      <c r="U1313" s="5">
        <v>69</v>
      </c>
      <c r="V1313" s="17">
        <v>0.1587301641702652</v>
      </c>
      <c r="W1313" s="17"/>
      <c r="X1313" s="17"/>
      <c r="Y1313" s="17"/>
      <c r="Z1313" s="17">
        <v>0.93600000000000005</v>
      </c>
      <c r="AA1313" s="17">
        <v>3.7999999999999999E-2</v>
      </c>
      <c r="AB1313" s="17">
        <v>2.500000037252903E-2</v>
      </c>
      <c r="AC1313" s="17"/>
      <c r="AD1313" s="17">
        <v>0.114</v>
      </c>
      <c r="AE1313" s="17">
        <v>0.35099999999999998</v>
      </c>
      <c r="AF1313" s="5">
        <v>0</v>
      </c>
      <c r="AG1313" s="31">
        <v>7901.89990234375</v>
      </c>
      <c r="AH1313" s="31">
        <v>10915.75</v>
      </c>
    </row>
    <row r="1314" spans="1:34" x14ac:dyDescent="0.3">
      <c r="A1314" s="4">
        <v>980804020</v>
      </c>
      <c r="B1314" s="3" t="s">
        <v>471</v>
      </c>
      <c r="C1314" s="3" t="s">
        <v>1939</v>
      </c>
      <c r="D1314" s="14">
        <v>82.628578186035156</v>
      </c>
      <c r="E1314" s="14">
        <v>80.788581848144531</v>
      </c>
      <c r="F1314" s="14">
        <v>80.54534912109375</v>
      </c>
      <c r="G1314" s="14">
        <v>81.345138549804688</v>
      </c>
      <c r="H1314" s="5">
        <v>311</v>
      </c>
      <c r="I1314" s="15" t="s">
        <v>3981</v>
      </c>
      <c r="J1314" s="15">
        <v>6</v>
      </c>
      <c r="K1314" s="3" t="s">
        <v>3809</v>
      </c>
      <c r="L1314" s="3" t="s">
        <v>3911</v>
      </c>
      <c r="M1314" s="3" t="s">
        <v>3916</v>
      </c>
      <c r="N1314" s="3" t="s">
        <v>3921</v>
      </c>
      <c r="O1314" s="5">
        <v>188</v>
      </c>
      <c r="P1314" s="17">
        <v>0.39873418211936951</v>
      </c>
      <c r="Q1314" s="5">
        <v>99</v>
      </c>
      <c r="R1314" s="17">
        <v>0.24705882370471949</v>
      </c>
      <c r="S1314" s="5">
        <v>188</v>
      </c>
      <c r="T1314" s="17">
        <v>0.34177213907241821</v>
      </c>
      <c r="U1314" s="5">
        <v>99</v>
      </c>
      <c r="V1314" s="17">
        <v>0.20000000298023221</v>
      </c>
      <c r="W1314" s="17"/>
      <c r="X1314" s="17">
        <v>1.9E-2</v>
      </c>
      <c r="Y1314" s="17"/>
      <c r="Z1314" s="17">
        <v>0.92900000000000005</v>
      </c>
      <c r="AA1314" s="17">
        <v>2.9000000000000001E-2</v>
      </c>
      <c r="AB1314" s="17">
        <v>2.300000004470348E-2</v>
      </c>
      <c r="AC1314" s="17"/>
      <c r="AD1314" s="17">
        <v>0.14499999999999999</v>
      </c>
      <c r="AE1314" s="17">
        <v>0.51100000000000001</v>
      </c>
      <c r="AF1314" s="5">
        <v>0</v>
      </c>
      <c r="AG1314" s="31">
        <v>8061.14990234375</v>
      </c>
      <c r="AH1314" s="31">
        <v>10153.35</v>
      </c>
    </row>
    <row r="1315" spans="1:34" x14ac:dyDescent="0.3">
      <c r="A1315" s="4">
        <v>990821050</v>
      </c>
      <c r="B1315" s="3" t="s">
        <v>472</v>
      </c>
      <c r="C1315" s="3" t="s">
        <v>1940</v>
      </c>
      <c r="D1315" s="14">
        <v>79.093132019042969</v>
      </c>
      <c r="E1315" s="14">
        <v>82.943557739257813</v>
      </c>
      <c r="F1315" s="14">
        <v>82.517356872558594</v>
      </c>
      <c r="G1315" s="14">
        <v>83.048812866210938</v>
      </c>
      <c r="H1315" s="5">
        <v>246</v>
      </c>
      <c r="I1315" s="15">
        <v>7</v>
      </c>
      <c r="J1315" s="15">
        <v>12</v>
      </c>
      <c r="K1315" s="3" t="s">
        <v>3905</v>
      </c>
      <c r="L1315" s="3" t="s">
        <v>3911</v>
      </c>
      <c r="M1315" s="3" t="s">
        <v>3917</v>
      </c>
      <c r="N1315" s="3" t="s">
        <v>3921</v>
      </c>
      <c r="O1315" s="5">
        <v>163</v>
      </c>
      <c r="P1315" s="17">
        <v>0.50847458839416504</v>
      </c>
      <c r="Q1315" s="5">
        <v>83</v>
      </c>
      <c r="R1315" s="17">
        <v>0.4038461446762085</v>
      </c>
      <c r="S1315" s="5">
        <v>163</v>
      </c>
      <c r="T1315" s="17">
        <v>0.40714284777641302</v>
      </c>
      <c r="U1315" s="5">
        <v>83</v>
      </c>
      <c r="V1315" s="17">
        <v>0.37704917788505549</v>
      </c>
      <c r="W1315" s="17"/>
      <c r="X1315" s="17"/>
      <c r="Y1315" s="17"/>
      <c r="Z1315" s="17">
        <v>0.98799999999999999</v>
      </c>
      <c r="AA1315" s="17"/>
      <c r="AB1315" s="17">
        <v>1.200000010430813E-2</v>
      </c>
      <c r="AC1315" s="17"/>
      <c r="AD1315" s="17">
        <v>0.14199999999999999</v>
      </c>
      <c r="AE1315" s="17">
        <v>0.42299999999999999</v>
      </c>
      <c r="AF1315" s="5">
        <v>0</v>
      </c>
      <c r="AG1315" s="31">
        <v>11370.6103515625</v>
      </c>
      <c r="AH1315" s="31">
        <v>12017.2</v>
      </c>
    </row>
    <row r="1316" spans="1:34" x14ac:dyDescent="0.3">
      <c r="A1316" s="4">
        <v>990824040</v>
      </c>
      <c r="B1316" s="3" t="s">
        <v>472</v>
      </c>
      <c r="C1316" s="3" t="s">
        <v>1941</v>
      </c>
      <c r="D1316" s="14">
        <v>87.538963317871094</v>
      </c>
      <c r="E1316" s="14">
        <v>86.720947265625</v>
      </c>
      <c r="F1316" s="14">
        <v>84.05908203125</v>
      </c>
      <c r="G1316" s="14">
        <v>83.849334716796875</v>
      </c>
      <c r="H1316" s="5">
        <v>256</v>
      </c>
      <c r="I1316" s="15" t="s">
        <v>3980</v>
      </c>
      <c r="J1316" s="15">
        <v>6</v>
      </c>
      <c r="K1316" s="3" t="s">
        <v>3905</v>
      </c>
      <c r="L1316" s="3" t="s">
        <v>3911</v>
      </c>
      <c r="M1316" s="3" t="s">
        <v>3917</v>
      </c>
      <c r="N1316" s="3" t="s">
        <v>3921</v>
      </c>
      <c r="O1316" s="5">
        <v>189</v>
      </c>
      <c r="P1316" s="17">
        <v>0.43478259444236761</v>
      </c>
      <c r="Q1316" s="5">
        <v>105</v>
      </c>
      <c r="R1316" s="17">
        <v>0.3333333432674408</v>
      </c>
      <c r="S1316" s="5">
        <v>189</v>
      </c>
      <c r="T1316" s="17">
        <v>0.34782609343528748</v>
      </c>
      <c r="U1316" s="5">
        <v>105</v>
      </c>
      <c r="V1316" s="17">
        <v>0.1979166716337204</v>
      </c>
      <c r="W1316" s="17"/>
      <c r="X1316" s="17"/>
      <c r="Y1316" s="17"/>
      <c r="Z1316" s="17">
        <v>0.98</v>
      </c>
      <c r="AA1316" s="17"/>
      <c r="AB1316" s="17">
        <v>1.9999999552965161E-2</v>
      </c>
      <c r="AC1316" s="17"/>
      <c r="AD1316" s="17">
        <v>0.19500000000000001</v>
      </c>
      <c r="AE1316" s="17">
        <v>0.44700000000000001</v>
      </c>
      <c r="AF1316" s="5">
        <v>0</v>
      </c>
      <c r="AG1316" s="31">
        <v>10821.48046875</v>
      </c>
      <c r="AH1316" s="31">
        <v>11744.82</v>
      </c>
    </row>
    <row r="1317" spans="1:34" x14ac:dyDescent="0.3">
      <c r="A1317" s="4">
        <v>1000593000</v>
      </c>
      <c r="B1317" s="3" t="s">
        <v>473</v>
      </c>
      <c r="C1317" s="3" t="s">
        <v>1942</v>
      </c>
      <c r="D1317" s="14">
        <v>89.200355529785156</v>
      </c>
      <c r="E1317" s="14">
        <v>88.243988037109375</v>
      </c>
      <c r="F1317" s="14">
        <v>91.156631469726563</v>
      </c>
      <c r="G1317" s="14">
        <v>92.024917602539063</v>
      </c>
      <c r="H1317" s="5">
        <v>262</v>
      </c>
      <c r="I1317" s="15">
        <v>5</v>
      </c>
      <c r="J1317" s="15">
        <v>8</v>
      </c>
      <c r="K1317" s="3" t="s">
        <v>3875</v>
      </c>
      <c r="L1317" s="3" t="s">
        <v>3910</v>
      </c>
      <c r="M1317" s="3" t="s">
        <v>3917</v>
      </c>
      <c r="N1317" s="3" t="s">
        <v>3921</v>
      </c>
      <c r="O1317" s="5">
        <v>479</v>
      </c>
      <c r="P1317" s="17">
        <v>0.50607287883758545</v>
      </c>
      <c r="Q1317" s="5">
        <v>286</v>
      </c>
      <c r="R1317" s="17">
        <v>0.36619716882705688</v>
      </c>
      <c r="S1317" s="5">
        <v>479</v>
      </c>
      <c r="T1317" s="17">
        <v>0.32793521881103521</v>
      </c>
      <c r="U1317" s="5">
        <v>286</v>
      </c>
      <c r="V1317" s="17">
        <v>0.25352111458778381</v>
      </c>
      <c r="W1317" s="17"/>
      <c r="X1317" s="17"/>
      <c r="Y1317" s="17"/>
      <c r="Z1317" s="17">
        <v>0.93500000000000005</v>
      </c>
      <c r="AA1317" s="17">
        <v>3.7999999999999999E-2</v>
      </c>
      <c r="AB1317" s="17">
        <v>2.700000070035458E-2</v>
      </c>
      <c r="AC1317" s="17"/>
      <c r="AD1317" s="17">
        <v>0.153</v>
      </c>
      <c r="AE1317" s="17">
        <v>0.52300000000000002</v>
      </c>
      <c r="AF1317" s="5">
        <v>0</v>
      </c>
      <c r="AG1317" s="31">
        <v>7699.41015625</v>
      </c>
      <c r="AH1317" s="31">
        <v>8772.64</v>
      </c>
    </row>
    <row r="1318" spans="1:34" x14ac:dyDescent="0.3">
      <c r="A1318" s="4">
        <v>1000594020</v>
      </c>
      <c r="B1318" s="3" t="s">
        <v>473</v>
      </c>
      <c r="C1318" s="3" t="s">
        <v>1943</v>
      </c>
      <c r="D1318" s="14">
        <v>82.748069763183594</v>
      </c>
      <c r="E1318" s="14">
        <v>83.581558227539063</v>
      </c>
      <c r="F1318" s="14">
        <v>79.969200134277344</v>
      </c>
      <c r="G1318" s="14">
        <v>79.99383544921875</v>
      </c>
      <c r="H1318" s="5">
        <v>276</v>
      </c>
      <c r="I1318" s="15" t="s">
        <v>3980</v>
      </c>
      <c r="J1318" s="15">
        <v>4</v>
      </c>
      <c r="K1318" s="3" t="s">
        <v>3875</v>
      </c>
      <c r="L1318" s="3" t="s">
        <v>3910</v>
      </c>
      <c r="M1318" s="3" t="s">
        <v>3917</v>
      </c>
      <c r="N1318" s="3" t="s">
        <v>3921</v>
      </c>
      <c r="O1318" s="5">
        <v>71</v>
      </c>
      <c r="P1318" s="17">
        <v>0.25242719054222112</v>
      </c>
      <c r="Q1318" s="5">
        <v>49</v>
      </c>
      <c r="R1318" s="17">
        <v>0.140625</v>
      </c>
      <c r="S1318" s="5">
        <v>71</v>
      </c>
      <c r="T1318" s="17">
        <v>0.1747572869062424</v>
      </c>
      <c r="U1318" s="5">
        <v>49</v>
      </c>
      <c r="V1318" s="17">
        <v>0.109375</v>
      </c>
      <c r="W1318" s="17"/>
      <c r="X1318" s="17"/>
      <c r="Y1318" s="17"/>
      <c r="Z1318" s="17">
        <v>0.95700000000000007</v>
      </c>
      <c r="AA1318" s="17">
        <v>3.3000000000000002E-2</v>
      </c>
      <c r="AB1318" s="17">
        <v>1.099999994039536E-2</v>
      </c>
      <c r="AC1318" s="17"/>
      <c r="AD1318" s="17">
        <v>0.112</v>
      </c>
      <c r="AE1318" s="17">
        <v>0.59</v>
      </c>
      <c r="AF1318" s="5">
        <v>0</v>
      </c>
      <c r="AG1318" s="31">
        <v>8175.43017578125</v>
      </c>
      <c r="AH1318" s="31">
        <v>9150.2800000000007</v>
      </c>
    </row>
    <row r="1319" spans="1:34" x14ac:dyDescent="0.3">
      <c r="A1319" s="4">
        <v>1000621050</v>
      </c>
      <c r="B1319" s="3" t="s">
        <v>476</v>
      </c>
      <c r="C1319" s="3" t="s">
        <v>1948</v>
      </c>
      <c r="D1319" s="14">
        <v>94.390121459960938</v>
      </c>
      <c r="E1319" s="14">
        <v>95.996414184570313</v>
      </c>
      <c r="F1319" s="14">
        <v>91.640182495117188</v>
      </c>
      <c r="G1319" s="14">
        <v>90.759017944335938</v>
      </c>
      <c r="H1319" s="5">
        <v>129</v>
      </c>
      <c r="I1319" s="15">
        <v>7</v>
      </c>
      <c r="J1319" s="15">
        <v>12</v>
      </c>
      <c r="K1319" s="3" t="s">
        <v>3875</v>
      </c>
      <c r="L1319" s="3" t="s">
        <v>3910</v>
      </c>
      <c r="M1319" s="3" t="s">
        <v>3917</v>
      </c>
      <c r="N1319" s="3" t="s">
        <v>3923</v>
      </c>
      <c r="O1319" s="5">
        <v>84</v>
      </c>
      <c r="P1319" s="17">
        <v>0.4237288236618042</v>
      </c>
      <c r="Q1319" s="5">
        <v>84</v>
      </c>
      <c r="R1319" s="17">
        <v>0.4237288236618042</v>
      </c>
      <c r="S1319" s="5">
        <v>84</v>
      </c>
      <c r="T1319" s="17">
        <v>0.29729729890823359</v>
      </c>
      <c r="U1319" s="5">
        <v>84</v>
      </c>
      <c r="V1319" s="17">
        <v>0.29729729890823359</v>
      </c>
      <c r="W1319" s="17">
        <v>0.20200000000000001</v>
      </c>
      <c r="X1319" s="17"/>
      <c r="Y1319" s="17"/>
      <c r="Z1319" s="17">
        <v>0.69000000000000006</v>
      </c>
      <c r="AA1319" s="17">
        <v>0.109</v>
      </c>
      <c r="AB1319" s="17">
        <v>0</v>
      </c>
      <c r="AC1319" s="17"/>
      <c r="AD1319" s="17">
        <v>0.19400000000000001</v>
      </c>
      <c r="AE1319" s="17">
        <v>0.51939999999999997</v>
      </c>
      <c r="AF1319" s="5">
        <v>1</v>
      </c>
      <c r="AG1319" s="31">
        <v>11419.2001953125</v>
      </c>
      <c r="AH1319" s="31">
        <v>13095.81</v>
      </c>
    </row>
    <row r="1320" spans="1:34" x14ac:dyDescent="0.3">
      <c r="A1320" s="4">
        <v>1000624020</v>
      </c>
      <c r="B1320" s="3" t="s">
        <v>476</v>
      </c>
      <c r="C1320" s="3" t="s">
        <v>1949</v>
      </c>
      <c r="D1320" s="14">
        <v>86.52325439453125</v>
      </c>
      <c r="E1320" s="14">
        <v>88.055915832519531</v>
      </c>
      <c r="F1320" s="14">
        <v>89.515998840332031</v>
      </c>
      <c r="G1320" s="14">
        <v>89.181648254394531</v>
      </c>
      <c r="H1320" s="5">
        <v>136</v>
      </c>
      <c r="I1320" s="15" t="s">
        <v>3980</v>
      </c>
      <c r="J1320" s="15">
        <v>6</v>
      </c>
      <c r="K1320" s="3" t="s">
        <v>3875</v>
      </c>
      <c r="L1320" s="3" t="s">
        <v>3910</v>
      </c>
      <c r="M1320" s="3" t="s">
        <v>3917</v>
      </c>
      <c r="N1320" s="3" t="s">
        <v>3923</v>
      </c>
      <c r="O1320" s="5">
        <v>98</v>
      </c>
      <c r="P1320" s="17">
        <v>0.22077922523021701</v>
      </c>
      <c r="Q1320" s="5">
        <v>98</v>
      </c>
      <c r="R1320" s="17">
        <v>0.22077922523021701</v>
      </c>
      <c r="S1320" s="5">
        <v>98</v>
      </c>
      <c r="T1320" s="17">
        <v>0.32467532157897949</v>
      </c>
      <c r="U1320" s="5">
        <v>98</v>
      </c>
      <c r="V1320" s="17">
        <v>0.32467532157897949</v>
      </c>
      <c r="W1320" s="17">
        <v>0.17599999999999999</v>
      </c>
      <c r="X1320" s="17"/>
      <c r="Y1320" s="17"/>
      <c r="Z1320" s="17">
        <v>0.69900000000000007</v>
      </c>
      <c r="AA1320" s="17">
        <v>0.11799999999999999</v>
      </c>
      <c r="AB1320" s="17">
        <v>7.0000002160668373E-3</v>
      </c>
      <c r="AC1320" s="17"/>
      <c r="AD1320" s="17">
        <v>0.184</v>
      </c>
      <c r="AE1320" s="17">
        <v>0.62429999999999997</v>
      </c>
      <c r="AF1320" s="5">
        <v>1</v>
      </c>
      <c r="AG1320" s="31">
        <v>11692.6201171875</v>
      </c>
      <c r="AH1320" s="31">
        <v>12953.56</v>
      </c>
    </row>
    <row r="1321" spans="1:34" x14ac:dyDescent="0.3">
      <c r="A1321" s="4">
        <v>1000613000</v>
      </c>
      <c r="B1321" s="3" t="s">
        <v>475</v>
      </c>
      <c r="C1321" s="3" t="s">
        <v>1946</v>
      </c>
      <c r="D1321" s="14">
        <v>81.052101135253906</v>
      </c>
      <c r="E1321" s="14">
        <v>82.565193176269531</v>
      </c>
      <c r="F1321" s="14">
        <v>78.400581359863281</v>
      </c>
      <c r="G1321" s="14">
        <v>78.802665710449219</v>
      </c>
      <c r="H1321" s="5">
        <v>232</v>
      </c>
      <c r="I1321" s="15">
        <v>6</v>
      </c>
      <c r="J1321" s="15">
        <v>8</v>
      </c>
      <c r="K1321" s="3" t="s">
        <v>3875</v>
      </c>
      <c r="L1321" s="3" t="s">
        <v>3910</v>
      </c>
      <c r="M1321" s="3" t="s">
        <v>3917</v>
      </c>
      <c r="N1321" s="3" t="s">
        <v>3921</v>
      </c>
      <c r="O1321" s="5">
        <v>410</v>
      </c>
      <c r="P1321" s="17">
        <v>0.32679739594459528</v>
      </c>
      <c r="Q1321" s="5">
        <v>258</v>
      </c>
      <c r="R1321" s="17">
        <v>0.24418604373931879</v>
      </c>
      <c r="S1321" s="5">
        <v>409</v>
      </c>
      <c r="T1321" s="17">
        <v>0.23529411852359769</v>
      </c>
      <c r="U1321" s="5">
        <v>257</v>
      </c>
      <c r="V1321" s="17">
        <v>0.17441859841346741</v>
      </c>
      <c r="W1321" s="17"/>
      <c r="X1321" s="17">
        <v>3.4000000000000002E-2</v>
      </c>
      <c r="Y1321" s="17"/>
      <c r="Z1321" s="17">
        <v>0.94000000000000006</v>
      </c>
      <c r="AA1321" s="17"/>
      <c r="AB1321" s="17">
        <v>2.60000005364418E-2</v>
      </c>
      <c r="AC1321" s="17"/>
      <c r="AD1321" s="17">
        <v>0.14699999999999999</v>
      </c>
      <c r="AE1321" s="17">
        <v>0.49299999999999999</v>
      </c>
      <c r="AF1321" s="5">
        <v>0</v>
      </c>
      <c r="AG1321" s="31">
        <v>5683.93017578125</v>
      </c>
      <c r="AH1321" s="31">
        <v>6844.61</v>
      </c>
    </row>
    <row r="1322" spans="1:34" x14ac:dyDescent="0.3">
      <c r="A1322" s="4">
        <v>1000614020</v>
      </c>
      <c r="B1322" s="3" t="s">
        <v>475</v>
      </c>
      <c r="C1322" s="3" t="s">
        <v>1947</v>
      </c>
      <c r="D1322" s="14">
        <v>81.599861145019531</v>
      </c>
      <c r="E1322" s="14">
        <v>80.587821960449219</v>
      </c>
      <c r="F1322" s="14">
        <v>86.845703125</v>
      </c>
      <c r="G1322" s="14">
        <v>87.976707458496094</v>
      </c>
      <c r="H1322" s="5">
        <v>350</v>
      </c>
      <c r="I1322" s="15" t="s">
        <v>3980</v>
      </c>
      <c r="J1322" s="15">
        <v>5</v>
      </c>
      <c r="K1322" s="3" t="s">
        <v>3875</v>
      </c>
      <c r="L1322" s="3" t="s">
        <v>3910</v>
      </c>
      <c r="M1322" s="3" t="s">
        <v>3917</v>
      </c>
      <c r="N1322" s="3" t="s">
        <v>3921</v>
      </c>
      <c r="O1322" s="5">
        <v>198</v>
      </c>
      <c r="P1322" s="17">
        <v>0.42068964242935181</v>
      </c>
      <c r="Q1322" s="5">
        <v>122</v>
      </c>
      <c r="R1322" s="17">
        <v>0.28735631704330439</v>
      </c>
      <c r="S1322" s="5">
        <v>199</v>
      </c>
      <c r="T1322" s="17">
        <v>0.29655173420906072</v>
      </c>
      <c r="U1322" s="5">
        <v>123</v>
      </c>
      <c r="V1322" s="17">
        <v>0.1954022943973541</v>
      </c>
      <c r="W1322" s="17"/>
      <c r="X1322" s="17">
        <v>1.7000000000000001E-2</v>
      </c>
      <c r="Y1322" s="17"/>
      <c r="Z1322" s="17">
        <v>0.94600000000000006</v>
      </c>
      <c r="AA1322" s="17">
        <v>3.1E-2</v>
      </c>
      <c r="AB1322" s="17">
        <v>6.0000000521540642E-3</v>
      </c>
      <c r="AC1322" s="17"/>
      <c r="AD1322" s="17">
        <v>0.20599999999999999</v>
      </c>
      <c r="AE1322" s="17">
        <v>0.55100000000000005</v>
      </c>
      <c r="AF1322" s="5">
        <v>0</v>
      </c>
      <c r="AG1322" s="31">
        <v>7561.77001953125</v>
      </c>
      <c r="AH1322" s="31">
        <v>9921.86</v>
      </c>
    </row>
    <row r="1323" spans="1:34" x14ac:dyDescent="0.3">
      <c r="A1323" s="4">
        <v>489156945</v>
      </c>
      <c r="B1323" s="3" t="s">
        <v>237</v>
      </c>
      <c r="C1323" s="3" t="s">
        <v>1275</v>
      </c>
      <c r="D1323" s="14">
        <v>92.254997253417969</v>
      </c>
      <c r="E1323" s="14">
        <v>93.507583618164063</v>
      </c>
      <c r="F1323" s="14">
        <v>93.332199096679688</v>
      </c>
      <c r="G1323" s="14">
        <v>94.284614562988281</v>
      </c>
      <c r="H1323" s="5">
        <v>339</v>
      </c>
      <c r="I1323" s="15" t="s">
        <v>3981</v>
      </c>
      <c r="J1323" s="15">
        <v>8</v>
      </c>
      <c r="K1323" s="3" t="s">
        <v>3879</v>
      </c>
      <c r="L1323" s="3" t="s">
        <v>3914</v>
      </c>
      <c r="M1323" s="3" t="s">
        <v>3918</v>
      </c>
      <c r="N1323" s="3" t="s">
        <v>3924</v>
      </c>
      <c r="O1323" s="5">
        <v>223</v>
      </c>
      <c r="P1323" s="17">
        <v>0.37435898184776312</v>
      </c>
      <c r="Q1323" s="5">
        <v>215</v>
      </c>
      <c r="R1323" s="17">
        <v>0.35135135054588318</v>
      </c>
      <c r="S1323" s="5">
        <v>225</v>
      </c>
      <c r="T1323" s="17">
        <v>0.30412369966506958</v>
      </c>
      <c r="U1323" s="5">
        <v>218</v>
      </c>
      <c r="V1323" s="17">
        <v>0.28260868787765497</v>
      </c>
      <c r="W1323" s="17">
        <v>0.35099999999999998</v>
      </c>
      <c r="X1323" s="17">
        <v>0.53100000000000003</v>
      </c>
      <c r="Y1323" s="17">
        <v>2.7E-2</v>
      </c>
      <c r="Z1323" s="17">
        <v>8.3000000000000004E-2</v>
      </c>
      <c r="AA1323" s="17"/>
      <c r="AB1323" s="17">
        <v>8.999999612569809E-3</v>
      </c>
      <c r="AC1323" s="17">
        <v>0.56100000000000005</v>
      </c>
      <c r="AD1323" s="17">
        <v>3.7999999999999999E-2</v>
      </c>
      <c r="AE1323" s="17">
        <v>0.79900000000000004</v>
      </c>
      <c r="AF1323" s="5">
        <v>0</v>
      </c>
      <c r="AG1323" s="31">
        <v>10485.3095703125</v>
      </c>
      <c r="AH1323" s="31">
        <v>11567.49</v>
      </c>
    </row>
    <row r="1324" spans="1:34" x14ac:dyDescent="0.3">
      <c r="A1324" s="4">
        <v>801252000</v>
      </c>
      <c r="B1324" s="3" t="s">
        <v>383</v>
      </c>
      <c r="C1324" s="3" t="s">
        <v>1586</v>
      </c>
      <c r="D1324" s="14">
        <v>78.002647399902344</v>
      </c>
      <c r="E1324" s="14">
        <v>78.295661926269531</v>
      </c>
      <c r="F1324" s="14">
        <v>86.812614440917969</v>
      </c>
      <c r="G1324" s="14">
        <v>86.736259460449219</v>
      </c>
      <c r="H1324" s="5">
        <v>1139</v>
      </c>
      <c r="I1324" s="15">
        <v>6</v>
      </c>
      <c r="J1324" s="15">
        <v>8</v>
      </c>
      <c r="K1324" s="3" t="s">
        <v>3832</v>
      </c>
      <c r="L1324" s="3" t="s">
        <v>3908</v>
      </c>
      <c r="M1324" s="3" t="s">
        <v>3917</v>
      </c>
      <c r="N1324" s="3" t="s">
        <v>3923</v>
      </c>
      <c r="O1324" s="5">
        <v>2066</v>
      </c>
      <c r="P1324" s="17">
        <v>0.38209816813468928</v>
      </c>
      <c r="Q1324" s="5">
        <v>1380</v>
      </c>
      <c r="R1324" s="17">
        <v>0.27963525056838989</v>
      </c>
      <c r="S1324" s="5">
        <v>2079</v>
      </c>
      <c r="T1324" s="17">
        <v>0.50767755508422852</v>
      </c>
      <c r="U1324" s="5">
        <v>1392</v>
      </c>
      <c r="V1324" s="17">
        <v>0.40544629096984858</v>
      </c>
      <c r="W1324" s="17">
        <v>3.7999999999999999E-2</v>
      </c>
      <c r="X1324" s="17">
        <v>0.187</v>
      </c>
      <c r="Y1324" s="17">
        <v>0.01</v>
      </c>
      <c r="Z1324" s="17">
        <v>0.67200000000000004</v>
      </c>
      <c r="AA1324" s="17">
        <v>8.3000000000000004E-2</v>
      </c>
      <c r="AB1324" s="17">
        <v>1.099999994039536E-2</v>
      </c>
      <c r="AC1324" s="17">
        <v>6.5000000000000002E-2</v>
      </c>
      <c r="AD1324" s="17">
        <v>0.14899999999999999</v>
      </c>
      <c r="AE1324" s="17">
        <v>0.52200000000000002</v>
      </c>
      <c r="AF1324" s="5">
        <v>0</v>
      </c>
      <c r="AG1324" s="31">
        <v>6856.580078125</v>
      </c>
      <c r="AH1324" s="31">
        <v>9156.6200000000008</v>
      </c>
    </row>
    <row r="1325" spans="1:34" x14ac:dyDescent="0.3">
      <c r="A1325" s="4">
        <v>801253000</v>
      </c>
      <c r="B1325" s="3" t="s">
        <v>383</v>
      </c>
      <c r="C1325" s="3" t="s">
        <v>1587</v>
      </c>
      <c r="D1325" s="14">
        <v>85.30352783203125</v>
      </c>
      <c r="E1325" s="14">
        <v>84.797706604003906</v>
      </c>
      <c r="F1325" s="14">
        <v>86.236282348632813</v>
      </c>
      <c r="G1325" s="14">
        <v>87.612632751464844</v>
      </c>
      <c r="H1325" s="5">
        <v>380</v>
      </c>
      <c r="I1325" s="15">
        <v>5</v>
      </c>
      <c r="J1325" s="15">
        <v>5</v>
      </c>
      <c r="K1325" s="3" t="s">
        <v>3832</v>
      </c>
      <c r="L1325" s="3" t="s">
        <v>3908</v>
      </c>
      <c r="M1325" s="3" t="s">
        <v>3917</v>
      </c>
      <c r="N1325" s="3" t="s">
        <v>3923</v>
      </c>
      <c r="O1325" s="5">
        <v>696</v>
      </c>
      <c r="P1325" s="17">
        <v>0.43965518474578857</v>
      </c>
      <c r="Q1325" s="5">
        <v>460</v>
      </c>
      <c r="R1325" s="17">
        <v>0.28037384152412409</v>
      </c>
      <c r="S1325" s="5">
        <v>699</v>
      </c>
      <c r="T1325" s="17">
        <v>0.39316239953041082</v>
      </c>
      <c r="U1325" s="5">
        <v>463</v>
      </c>
      <c r="V1325" s="17">
        <v>0.26267281174659729</v>
      </c>
      <c r="W1325" s="17">
        <v>4.7E-2</v>
      </c>
      <c r="X1325" s="17">
        <v>0.158</v>
      </c>
      <c r="Y1325" s="17"/>
      <c r="Z1325" s="17">
        <v>0.66300000000000003</v>
      </c>
      <c r="AA1325" s="17">
        <v>0.113</v>
      </c>
      <c r="AB1325" s="17">
        <v>1.7999999225139621E-2</v>
      </c>
      <c r="AC1325" s="17">
        <v>7.3999999999999996E-2</v>
      </c>
      <c r="AD1325" s="17">
        <v>0.14499999999999999</v>
      </c>
      <c r="AE1325" s="17">
        <v>0.503</v>
      </c>
      <c r="AF1325" s="5">
        <v>0</v>
      </c>
      <c r="AG1325" s="31">
        <v>8350.41015625</v>
      </c>
      <c r="AH1325" s="31">
        <v>9063.8799999999992</v>
      </c>
    </row>
    <row r="1326" spans="1:34" x14ac:dyDescent="0.3">
      <c r="A1326" s="4">
        <v>801254020</v>
      </c>
      <c r="B1326" s="3" t="s">
        <v>383</v>
      </c>
      <c r="C1326" s="3" t="s">
        <v>1588</v>
      </c>
      <c r="D1326" s="14">
        <v>84.242233276367188</v>
      </c>
      <c r="E1326" s="14">
        <v>85.258956909179688</v>
      </c>
      <c r="F1326" s="14">
        <v>88.974693298339844</v>
      </c>
      <c r="G1326" s="14">
        <v>89.65899658203125</v>
      </c>
      <c r="H1326" s="5">
        <v>418</v>
      </c>
      <c r="I1326" s="15" t="s">
        <v>3981</v>
      </c>
      <c r="J1326" s="15">
        <v>4</v>
      </c>
      <c r="K1326" s="3" t="s">
        <v>3832</v>
      </c>
      <c r="L1326" s="3" t="s">
        <v>3908</v>
      </c>
      <c r="M1326" s="3" t="s">
        <v>3917</v>
      </c>
      <c r="N1326" s="3" t="s">
        <v>3923</v>
      </c>
      <c r="O1326" s="5">
        <v>76</v>
      </c>
      <c r="P1326" s="17">
        <v>0.4787878692150116</v>
      </c>
      <c r="Q1326" s="5">
        <v>59</v>
      </c>
      <c r="R1326" s="17">
        <v>0.40909090638160711</v>
      </c>
      <c r="S1326" s="5">
        <v>75</v>
      </c>
      <c r="T1326" s="17">
        <v>0.46107783913612371</v>
      </c>
      <c r="U1326" s="5">
        <v>58</v>
      </c>
      <c r="V1326" s="17">
        <v>0.39552238583564758</v>
      </c>
      <c r="W1326" s="17">
        <v>0.10299999999999999</v>
      </c>
      <c r="X1326" s="17">
        <v>0.24199999999999999</v>
      </c>
      <c r="Y1326" s="17"/>
      <c r="Z1326" s="17">
        <v>0.54800000000000004</v>
      </c>
      <c r="AA1326" s="17">
        <v>0.1</v>
      </c>
      <c r="AB1326" s="17">
        <v>7.0000002160668373E-3</v>
      </c>
      <c r="AC1326" s="17">
        <v>0.151</v>
      </c>
      <c r="AD1326" s="17">
        <v>0.129</v>
      </c>
      <c r="AE1326" s="17">
        <v>0.69700000000000006</v>
      </c>
      <c r="AF1326" s="5">
        <v>0</v>
      </c>
      <c r="AG1326" s="31">
        <v>7324.169921875</v>
      </c>
      <c r="AH1326" s="31">
        <v>10648.17</v>
      </c>
    </row>
    <row r="1327" spans="1:34" x14ac:dyDescent="0.3">
      <c r="A1327" s="4">
        <v>801254030</v>
      </c>
      <c r="B1327" s="3" t="s">
        <v>383</v>
      </c>
      <c r="C1327" s="3" t="s">
        <v>1589</v>
      </c>
      <c r="D1327" s="14">
        <v>96.158966064453125</v>
      </c>
      <c r="E1327" s="14">
        <v>96.368156433105469</v>
      </c>
      <c r="F1327" s="14">
        <v>94.678565979003906</v>
      </c>
      <c r="G1327" s="14">
        <v>94.783432006835938</v>
      </c>
      <c r="H1327" s="5">
        <v>475</v>
      </c>
      <c r="I1327" s="15" t="s">
        <v>3981</v>
      </c>
      <c r="J1327" s="15">
        <v>4</v>
      </c>
      <c r="K1327" s="3" t="s">
        <v>3832</v>
      </c>
      <c r="L1327" s="3" t="s">
        <v>3908</v>
      </c>
      <c r="M1327" s="3" t="s">
        <v>3917</v>
      </c>
      <c r="N1327" s="3" t="s">
        <v>3923</v>
      </c>
      <c r="O1327" s="5">
        <v>92</v>
      </c>
      <c r="P1327" s="17">
        <v>0.55747127532958984</v>
      </c>
      <c r="Q1327" s="5">
        <v>70</v>
      </c>
      <c r="R1327" s="17">
        <v>0.48275861144065862</v>
      </c>
      <c r="S1327" s="5">
        <v>91</v>
      </c>
      <c r="T1327" s="17">
        <v>0.50285714864730835</v>
      </c>
      <c r="U1327" s="5">
        <v>69</v>
      </c>
      <c r="V1327" s="17">
        <v>0.42735043168067932</v>
      </c>
      <c r="W1327" s="17">
        <v>2.1000000000000001E-2</v>
      </c>
      <c r="X1327" s="17">
        <v>0.13500000000000001</v>
      </c>
      <c r="Y1327" s="17"/>
      <c r="Z1327" s="17">
        <v>0.73499999999999999</v>
      </c>
      <c r="AA1327" s="17">
        <v>6.9000000000000006E-2</v>
      </c>
      <c r="AB1327" s="17">
        <v>3.9999999105930328E-2</v>
      </c>
      <c r="AC1327" s="17">
        <v>0.13100000000000001</v>
      </c>
      <c r="AD1327" s="17">
        <v>0.114</v>
      </c>
      <c r="AE1327" s="17">
        <v>0.60299999999999998</v>
      </c>
      <c r="AF1327" s="5">
        <v>0</v>
      </c>
      <c r="AG1327" s="31">
        <v>6753.5400390625</v>
      </c>
      <c r="AH1327" s="31">
        <v>9355.8700000000008</v>
      </c>
    </row>
    <row r="1328" spans="1:34" x14ac:dyDescent="0.3">
      <c r="A1328" s="4">
        <v>801254040</v>
      </c>
      <c r="B1328" s="3" t="s">
        <v>383</v>
      </c>
      <c r="C1328" s="3" t="s">
        <v>1047</v>
      </c>
      <c r="D1328" s="14">
        <v>84.682044982910156</v>
      </c>
      <c r="E1328" s="14">
        <v>86.268852233886719</v>
      </c>
      <c r="F1328" s="14">
        <v>82.5518798828125</v>
      </c>
      <c r="G1328" s="14">
        <v>83.746849060058594</v>
      </c>
      <c r="H1328" s="5">
        <v>259</v>
      </c>
      <c r="I1328" s="15" t="s">
        <v>3981</v>
      </c>
      <c r="J1328" s="15">
        <v>4</v>
      </c>
      <c r="K1328" s="3" t="s">
        <v>3832</v>
      </c>
      <c r="L1328" s="3" t="s">
        <v>3908</v>
      </c>
      <c r="M1328" s="3" t="s">
        <v>3917</v>
      </c>
      <c r="N1328" s="3" t="s">
        <v>3923</v>
      </c>
      <c r="O1328" s="5">
        <v>48</v>
      </c>
      <c r="P1328" s="17">
        <v>0.59405940771102905</v>
      </c>
      <c r="Q1328" s="5">
        <v>47</v>
      </c>
      <c r="R1328" s="17">
        <v>0.5138888955116272</v>
      </c>
      <c r="S1328" s="5">
        <v>48</v>
      </c>
      <c r="T1328" s="17">
        <v>0.48514851927757258</v>
      </c>
      <c r="U1328" s="5">
        <v>47</v>
      </c>
      <c r="V1328" s="17">
        <v>0.375</v>
      </c>
      <c r="W1328" s="17"/>
      <c r="X1328" s="17">
        <v>0.28199999999999997</v>
      </c>
      <c r="Y1328" s="17"/>
      <c r="Z1328" s="17">
        <v>0.56400000000000006</v>
      </c>
      <c r="AA1328" s="17">
        <v>0.127</v>
      </c>
      <c r="AB1328" s="17">
        <v>2.700000070035458E-2</v>
      </c>
      <c r="AC1328" s="17">
        <v>0.185</v>
      </c>
      <c r="AD1328" s="17">
        <v>0.19700000000000001</v>
      </c>
      <c r="AE1328" s="17">
        <v>0.60799999999999998</v>
      </c>
      <c r="AF1328" s="5">
        <v>0</v>
      </c>
      <c r="AG1328" s="31">
        <v>9319.76953125</v>
      </c>
      <c r="AH1328" s="31">
        <v>10930.32</v>
      </c>
    </row>
    <row r="1329" spans="1:34" x14ac:dyDescent="0.3">
      <c r="A1329" s="4">
        <v>801254050</v>
      </c>
      <c r="B1329" s="3" t="s">
        <v>383</v>
      </c>
      <c r="C1329" s="3" t="s">
        <v>949</v>
      </c>
      <c r="D1329" s="14">
        <v>85.072273254394531</v>
      </c>
      <c r="E1329" s="14">
        <v>84.265373229980469</v>
      </c>
      <c r="F1329" s="14">
        <v>83.170654296875</v>
      </c>
      <c r="G1329" s="14">
        <v>84.075180053710938</v>
      </c>
      <c r="H1329" s="5">
        <v>438</v>
      </c>
      <c r="I1329" s="15" t="s">
        <v>3981</v>
      </c>
      <c r="J1329" s="15">
        <v>4</v>
      </c>
      <c r="K1329" s="3" t="s">
        <v>3832</v>
      </c>
      <c r="L1329" s="3" t="s">
        <v>3908</v>
      </c>
      <c r="M1329" s="3" t="s">
        <v>3917</v>
      </c>
      <c r="N1329" s="3" t="s">
        <v>3923</v>
      </c>
      <c r="O1329" s="5">
        <v>93</v>
      </c>
      <c r="P1329" s="17">
        <v>0.56962025165557861</v>
      </c>
      <c r="Q1329" s="5">
        <v>56</v>
      </c>
      <c r="R1329" s="17">
        <v>0.43820226192474371</v>
      </c>
      <c r="S1329" s="5">
        <v>93</v>
      </c>
      <c r="T1329" s="17">
        <v>0.48407644033432012</v>
      </c>
      <c r="U1329" s="5">
        <v>56</v>
      </c>
      <c r="V1329" s="17">
        <v>0.29545453190803528</v>
      </c>
      <c r="W1329" s="17">
        <v>2.3E-2</v>
      </c>
      <c r="X1329" s="17">
        <v>0.08</v>
      </c>
      <c r="Y1329" s="17"/>
      <c r="Z1329" s="17">
        <v>0.82400000000000007</v>
      </c>
      <c r="AA1329" s="17">
        <v>6.6000000000000003E-2</v>
      </c>
      <c r="AB1329" s="17">
        <v>7.0000002160668373E-3</v>
      </c>
      <c r="AC1329" s="17">
        <v>9.4E-2</v>
      </c>
      <c r="AD1329" s="17">
        <v>0.16900000000000001</v>
      </c>
      <c r="AE1329" s="17">
        <v>0.41099999999999998</v>
      </c>
      <c r="AF1329" s="5">
        <v>0</v>
      </c>
      <c r="AG1329" s="31">
        <v>8991.7900390625</v>
      </c>
      <c r="AH1329" s="31">
        <v>10341.17</v>
      </c>
    </row>
    <row r="1330" spans="1:34" x14ac:dyDescent="0.3">
      <c r="A1330" s="4">
        <v>801255020</v>
      </c>
      <c r="B1330" s="3" t="s">
        <v>383</v>
      </c>
      <c r="C1330" s="3" t="s">
        <v>1590</v>
      </c>
      <c r="D1330" s="14">
        <v>88.409248352050781</v>
      </c>
      <c r="E1330" s="14">
        <v>90.914558410644531</v>
      </c>
      <c r="F1330" s="14">
        <v>93.6246337890625</v>
      </c>
      <c r="G1330" s="14">
        <v>96.573387145996094</v>
      </c>
      <c r="H1330" s="5">
        <v>233</v>
      </c>
      <c r="I1330" s="15" t="s">
        <v>3981</v>
      </c>
      <c r="J1330" s="15">
        <v>4</v>
      </c>
      <c r="K1330" s="3" t="s">
        <v>3832</v>
      </c>
      <c r="L1330" s="3" t="s">
        <v>3908</v>
      </c>
      <c r="M1330" s="3" t="s">
        <v>3917</v>
      </c>
      <c r="N1330" s="3" t="s">
        <v>3923</v>
      </c>
      <c r="O1330" s="5">
        <v>48</v>
      </c>
      <c r="P1330" s="17">
        <v>0.516853928565979</v>
      </c>
      <c r="Q1330" s="5">
        <v>39</v>
      </c>
      <c r="R1330" s="17">
        <v>0.54545456171035767</v>
      </c>
      <c r="S1330" s="5">
        <v>49</v>
      </c>
      <c r="T1330" s="17">
        <v>0.4444444477558136</v>
      </c>
      <c r="U1330" s="5">
        <v>40</v>
      </c>
      <c r="V1330" s="17">
        <v>0.43589743971824652</v>
      </c>
      <c r="W1330" s="17">
        <v>0.03</v>
      </c>
      <c r="X1330" s="17">
        <v>0.22700000000000001</v>
      </c>
      <c r="Y1330" s="17"/>
      <c r="Z1330" s="17">
        <v>0.61399999999999999</v>
      </c>
      <c r="AA1330" s="17">
        <v>0.124</v>
      </c>
      <c r="AB1330" s="17">
        <v>4.0000001899898052E-3</v>
      </c>
      <c r="AC1330" s="17">
        <v>0.17199999999999999</v>
      </c>
      <c r="AD1330" s="17">
        <v>0.17199999999999999</v>
      </c>
      <c r="AE1330" s="17">
        <v>0.70799999999999996</v>
      </c>
      <c r="AF1330" s="5">
        <v>0</v>
      </c>
      <c r="AG1330" s="31">
        <v>9909.599609375</v>
      </c>
      <c r="AH1330" s="31">
        <v>11162.87</v>
      </c>
    </row>
    <row r="1331" spans="1:34" x14ac:dyDescent="0.3">
      <c r="A1331" s="4">
        <v>350983000</v>
      </c>
      <c r="B1331" s="3" t="s">
        <v>151</v>
      </c>
      <c r="C1331" s="3" t="s">
        <v>961</v>
      </c>
      <c r="D1331" s="14">
        <v>87.027473449707031</v>
      </c>
      <c r="E1331" s="14">
        <v>88.713539123535156</v>
      </c>
      <c r="F1331" s="14">
        <v>79.956809997558594</v>
      </c>
      <c r="G1331" s="14">
        <v>80.912605285644531</v>
      </c>
      <c r="H1331" s="5">
        <v>222</v>
      </c>
      <c r="I1331" s="15">
        <v>5</v>
      </c>
      <c r="J1331" s="15">
        <v>8</v>
      </c>
      <c r="K1331" s="3" t="s">
        <v>3800</v>
      </c>
      <c r="L1331" s="3" t="s">
        <v>3910</v>
      </c>
      <c r="M1331" s="3" t="s">
        <v>3917</v>
      </c>
      <c r="N1331" s="3" t="s">
        <v>3921</v>
      </c>
      <c r="O1331" s="5">
        <v>425</v>
      </c>
      <c r="P1331" s="17">
        <v>0.33495146036148071</v>
      </c>
      <c r="Q1331" s="5">
        <v>425</v>
      </c>
      <c r="R1331" s="17">
        <v>0.33495146036148071</v>
      </c>
      <c r="S1331" s="5">
        <v>424</v>
      </c>
      <c r="T1331" s="17">
        <v>0.18446601927280429</v>
      </c>
      <c r="U1331" s="5">
        <v>424</v>
      </c>
      <c r="V1331" s="17">
        <v>0.18446601927280429</v>
      </c>
      <c r="W1331" s="17"/>
      <c r="X1331" s="17">
        <v>0.39200000000000002</v>
      </c>
      <c r="Y1331" s="17"/>
      <c r="Z1331" s="17">
        <v>0.57699999999999996</v>
      </c>
      <c r="AA1331" s="17">
        <v>3.2000000000000001E-2</v>
      </c>
      <c r="AB1331" s="17">
        <v>0</v>
      </c>
      <c r="AC1331" s="17">
        <v>0.11700000000000001</v>
      </c>
      <c r="AD1331" s="17">
        <v>0.13100000000000001</v>
      </c>
      <c r="AE1331" s="17">
        <v>0.50450000000000006</v>
      </c>
      <c r="AF1331" s="5">
        <v>1</v>
      </c>
      <c r="AG1331" s="31">
        <v>7241.4599609375</v>
      </c>
      <c r="AH1331" s="31">
        <v>9826.5499999999993</v>
      </c>
    </row>
    <row r="1332" spans="1:34" x14ac:dyDescent="0.3">
      <c r="A1332" s="4">
        <v>350984010</v>
      </c>
      <c r="B1332" s="3" t="s">
        <v>151</v>
      </c>
      <c r="C1332" s="3" t="s">
        <v>962</v>
      </c>
      <c r="D1332" s="14">
        <v>98.226997375488281</v>
      </c>
      <c r="E1332" s="14">
        <v>99.836753845214844</v>
      </c>
      <c r="F1332" s="14">
        <v>91.625717163085938</v>
      </c>
      <c r="G1332" s="14">
        <v>93.492591857910156</v>
      </c>
      <c r="H1332" s="5">
        <v>270</v>
      </c>
      <c r="I1332" s="15" t="s">
        <v>3980</v>
      </c>
      <c r="J1332" s="15">
        <v>4</v>
      </c>
      <c r="K1332" s="3" t="s">
        <v>3800</v>
      </c>
      <c r="L1332" s="3" t="s">
        <v>3910</v>
      </c>
      <c r="M1332" s="3" t="s">
        <v>3917</v>
      </c>
      <c r="N1332" s="3" t="s">
        <v>3921</v>
      </c>
      <c r="O1332" s="5">
        <v>52</v>
      </c>
      <c r="P1332" s="17">
        <v>0.50515460968017578</v>
      </c>
      <c r="Q1332" s="5">
        <v>52</v>
      </c>
      <c r="R1332" s="17">
        <v>0.50515460968017578</v>
      </c>
      <c r="S1332" s="5">
        <v>52</v>
      </c>
      <c r="T1332" s="17">
        <v>0.53608244657516479</v>
      </c>
      <c r="U1332" s="5">
        <v>52</v>
      </c>
      <c r="V1332" s="17">
        <v>0.53608244657516479</v>
      </c>
      <c r="W1332" s="17"/>
      <c r="X1332" s="17">
        <v>0.36699999999999999</v>
      </c>
      <c r="Y1332" s="17"/>
      <c r="Z1332" s="17">
        <v>0.59599999999999997</v>
      </c>
      <c r="AA1332" s="17">
        <v>2.5999999999999999E-2</v>
      </c>
      <c r="AB1332" s="17">
        <v>1.099999994039536E-2</v>
      </c>
      <c r="AC1332" s="17">
        <v>0.2</v>
      </c>
      <c r="AD1332" s="17">
        <v>0.13700000000000001</v>
      </c>
      <c r="AE1332" s="17">
        <v>0.71569999999999989</v>
      </c>
      <c r="AF1332" s="5">
        <v>1</v>
      </c>
      <c r="AG1332" s="31">
        <v>7401.0400390625</v>
      </c>
      <c r="AH1332" s="31">
        <v>9800.32</v>
      </c>
    </row>
    <row r="1333" spans="1:34" x14ac:dyDescent="0.3">
      <c r="A1333" s="4">
        <v>731063000</v>
      </c>
      <c r="B1333" s="3" t="s">
        <v>348</v>
      </c>
      <c r="C1333" s="3" t="s">
        <v>1521</v>
      </c>
      <c r="D1333" s="14">
        <v>75.876106262207031</v>
      </c>
      <c r="E1333" s="14">
        <v>79.000907897949219</v>
      </c>
      <c r="F1333" s="14">
        <v>85.768119812011719</v>
      </c>
      <c r="G1333" s="14">
        <v>85.373641967773438</v>
      </c>
      <c r="H1333" s="5">
        <v>242</v>
      </c>
      <c r="I1333" s="15">
        <v>7</v>
      </c>
      <c r="J1333" s="15">
        <v>8</v>
      </c>
      <c r="K1333" s="3" t="s">
        <v>3866</v>
      </c>
      <c r="L1333" s="3" t="s">
        <v>3907</v>
      </c>
      <c r="M1333" s="3" t="s">
        <v>3917</v>
      </c>
      <c r="N1333" s="3" t="s">
        <v>3923</v>
      </c>
      <c r="O1333" s="5">
        <v>430</v>
      </c>
      <c r="P1333" s="17">
        <v>0.31999999284744263</v>
      </c>
      <c r="Q1333" s="5">
        <v>232</v>
      </c>
      <c r="R1333" s="17">
        <v>0.23364485800266269</v>
      </c>
      <c r="S1333" s="5">
        <v>430</v>
      </c>
      <c r="T1333" s="17">
        <v>0.3377777636051178</v>
      </c>
      <c r="U1333" s="5">
        <v>232</v>
      </c>
      <c r="V1333" s="17">
        <v>0.16822430491447449</v>
      </c>
      <c r="W1333" s="17"/>
      <c r="X1333" s="17">
        <v>4.4999999999999998E-2</v>
      </c>
      <c r="Y1333" s="17"/>
      <c r="Z1333" s="17">
        <v>0.76</v>
      </c>
      <c r="AA1333" s="17">
        <v>5.3999999999999999E-2</v>
      </c>
      <c r="AB1333" s="17">
        <v>0.14000000059604639</v>
      </c>
      <c r="AC1333" s="17"/>
      <c r="AD1333" s="17">
        <v>0.11600000000000001</v>
      </c>
      <c r="AE1333" s="17">
        <v>0.42599999999999999</v>
      </c>
      <c r="AF1333" s="5">
        <v>0</v>
      </c>
      <c r="AG1333" s="31">
        <v>8075.7099609375</v>
      </c>
      <c r="AH1333" s="31">
        <v>8708.7199999999993</v>
      </c>
    </row>
    <row r="1334" spans="1:34" x14ac:dyDescent="0.3">
      <c r="A1334" s="4">
        <v>731064040</v>
      </c>
      <c r="B1334" s="3" t="s">
        <v>348</v>
      </c>
      <c r="C1334" s="3" t="s">
        <v>1522</v>
      </c>
      <c r="D1334" s="14">
        <v>93.24859619140625</v>
      </c>
      <c r="E1334" s="14">
        <v>92.610359191894531</v>
      </c>
      <c r="F1334" s="14">
        <v>88.343711853027344</v>
      </c>
      <c r="G1334" s="14">
        <v>86.109260559082031</v>
      </c>
      <c r="H1334" s="5">
        <v>300</v>
      </c>
      <c r="I1334" s="15">
        <v>4</v>
      </c>
      <c r="J1334" s="15">
        <v>6</v>
      </c>
      <c r="K1334" s="3" t="s">
        <v>3866</v>
      </c>
      <c r="L1334" s="3" t="s">
        <v>3907</v>
      </c>
      <c r="M1334" s="3" t="s">
        <v>3917</v>
      </c>
      <c r="N1334" s="3" t="s">
        <v>3923</v>
      </c>
      <c r="O1334" s="5">
        <v>464</v>
      </c>
      <c r="P1334" s="17">
        <v>0.51590108871459961</v>
      </c>
      <c r="Q1334" s="5">
        <v>253</v>
      </c>
      <c r="R1334" s="17">
        <v>0.37999999523162842</v>
      </c>
      <c r="S1334" s="5">
        <v>464</v>
      </c>
      <c r="T1334" s="17">
        <v>0.45583039522171021</v>
      </c>
      <c r="U1334" s="5">
        <v>252</v>
      </c>
      <c r="V1334" s="17">
        <v>0.31333333253860468</v>
      </c>
      <c r="W1334" s="17"/>
      <c r="X1334" s="17">
        <v>4.2999999999999997E-2</v>
      </c>
      <c r="Y1334" s="17"/>
      <c r="Z1334" s="17">
        <v>0.76700000000000002</v>
      </c>
      <c r="AA1334" s="17">
        <v>6.3E-2</v>
      </c>
      <c r="AB1334" s="17">
        <v>0.12700000405311579</v>
      </c>
      <c r="AC1334" s="17"/>
      <c r="AD1334" s="17">
        <v>0.14699999999999999</v>
      </c>
      <c r="AE1334" s="17">
        <v>0.42599999999999999</v>
      </c>
      <c r="AF1334" s="5">
        <v>0</v>
      </c>
      <c r="AG1334" s="31">
        <v>7268.64990234375</v>
      </c>
      <c r="AH1334" s="31">
        <v>7913.33</v>
      </c>
    </row>
    <row r="1335" spans="1:34" x14ac:dyDescent="0.3">
      <c r="A1335" s="4">
        <v>1121033000</v>
      </c>
      <c r="B1335" s="3" t="s">
        <v>528</v>
      </c>
      <c r="C1335" s="3" t="s">
        <v>2044</v>
      </c>
      <c r="D1335" s="14">
        <v>85.678817749023438</v>
      </c>
      <c r="E1335" s="14">
        <v>84.947341918945313</v>
      </c>
      <c r="F1335" s="14">
        <v>83.967391967773438</v>
      </c>
      <c r="G1335" s="14">
        <v>83.346107482910156</v>
      </c>
      <c r="H1335" s="5">
        <v>163</v>
      </c>
      <c r="I1335" s="15">
        <v>6</v>
      </c>
      <c r="J1335" s="15">
        <v>8</v>
      </c>
      <c r="K1335" s="3" t="s">
        <v>3816</v>
      </c>
      <c r="L1335" s="3" t="s">
        <v>3907</v>
      </c>
      <c r="M1335" s="3" t="s">
        <v>3917</v>
      </c>
      <c r="N1335" s="3" t="s">
        <v>3921</v>
      </c>
      <c r="O1335" s="5">
        <v>295</v>
      </c>
      <c r="P1335" s="17">
        <v>0.39189189672470093</v>
      </c>
      <c r="Q1335" s="5">
        <v>191</v>
      </c>
      <c r="R1335" s="17">
        <v>0.32989689707756042</v>
      </c>
      <c r="S1335" s="5">
        <v>294</v>
      </c>
      <c r="T1335" s="17">
        <v>0.19594594836235049</v>
      </c>
      <c r="U1335" s="5">
        <v>190</v>
      </c>
      <c r="V1335" s="17">
        <v>0.17525772750377661</v>
      </c>
      <c r="W1335" s="17"/>
      <c r="X1335" s="17">
        <v>4.2999999999999997E-2</v>
      </c>
      <c r="Y1335" s="17"/>
      <c r="Z1335" s="17">
        <v>0.92600000000000005</v>
      </c>
      <c r="AA1335" s="17"/>
      <c r="AB1335" s="17">
        <v>3.0999999493360519E-2</v>
      </c>
      <c r="AC1335" s="17"/>
      <c r="AD1335" s="17">
        <v>0.16</v>
      </c>
      <c r="AE1335" s="17">
        <v>0.61199999999999999</v>
      </c>
      <c r="AF1335" s="5">
        <v>0</v>
      </c>
      <c r="AG1335" s="31">
        <v>4802.1201171875</v>
      </c>
      <c r="AH1335" s="31">
        <v>8707.18</v>
      </c>
    </row>
    <row r="1336" spans="1:34" x14ac:dyDescent="0.3">
      <c r="A1336" s="4">
        <v>1121034020</v>
      </c>
      <c r="B1336" s="3" t="s">
        <v>528</v>
      </c>
      <c r="C1336" s="3" t="s">
        <v>2045</v>
      </c>
      <c r="D1336" s="14">
        <v>86.799415588378906</v>
      </c>
      <c r="E1336" s="14">
        <v>87.147720336914063</v>
      </c>
      <c r="F1336" s="14">
        <v>79.97796630859375</v>
      </c>
      <c r="G1336" s="14">
        <v>80.056144714355469</v>
      </c>
      <c r="H1336" s="5">
        <v>303</v>
      </c>
      <c r="I1336" s="15" t="s">
        <v>3980</v>
      </c>
      <c r="J1336" s="15">
        <v>5</v>
      </c>
      <c r="K1336" s="3" t="s">
        <v>3816</v>
      </c>
      <c r="L1336" s="3" t="s">
        <v>3907</v>
      </c>
      <c r="M1336" s="3" t="s">
        <v>3917</v>
      </c>
      <c r="N1336" s="3" t="s">
        <v>3921</v>
      </c>
      <c r="O1336" s="5">
        <v>157</v>
      </c>
      <c r="P1336" s="17">
        <v>0.48175182938575739</v>
      </c>
      <c r="Q1336" s="5">
        <v>108</v>
      </c>
      <c r="R1336" s="17">
        <v>0.45360824465751648</v>
      </c>
      <c r="S1336" s="5">
        <v>157</v>
      </c>
      <c r="T1336" s="17">
        <v>0.23741006851196289</v>
      </c>
      <c r="U1336" s="5">
        <v>108</v>
      </c>
      <c r="V1336" s="17">
        <v>0.2121212184429169</v>
      </c>
      <c r="W1336" s="17">
        <v>3.3000000000000002E-2</v>
      </c>
      <c r="X1336" s="17">
        <v>0.02</v>
      </c>
      <c r="Y1336" s="17"/>
      <c r="Z1336" s="17">
        <v>0.92400000000000004</v>
      </c>
      <c r="AA1336" s="17"/>
      <c r="AB1336" s="17">
        <v>2.300000004470348E-2</v>
      </c>
      <c r="AC1336" s="17"/>
      <c r="AD1336" s="17">
        <v>0.155</v>
      </c>
      <c r="AE1336" s="17">
        <v>0.63200000000000001</v>
      </c>
      <c r="AF1336" s="5">
        <v>0</v>
      </c>
      <c r="AG1336" s="31">
        <v>4954.4501953125</v>
      </c>
      <c r="AH1336" s="31">
        <v>8691.0400000000009</v>
      </c>
    </row>
    <row r="1337" spans="1:34" x14ac:dyDescent="0.3">
      <c r="A1337" s="4">
        <v>421134020</v>
      </c>
      <c r="B1337" s="3" t="s">
        <v>188</v>
      </c>
      <c r="C1337" s="3" t="s">
        <v>1086</v>
      </c>
      <c r="D1337" s="14">
        <v>88.806350708007813</v>
      </c>
      <c r="E1337" s="14">
        <v>86.93572998046875</v>
      </c>
      <c r="F1337" s="14">
        <v>90.343605041503906</v>
      </c>
      <c r="G1337" s="14">
        <v>91.469886779785156</v>
      </c>
      <c r="H1337" s="5">
        <v>53</v>
      </c>
      <c r="I1337" s="15" t="s">
        <v>3981</v>
      </c>
      <c r="J1337" s="15">
        <v>8</v>
      </c>
      <c r="K1337" s="3" t="s">
        <v>3839</v>
      </c>
      <c r="L1337" s="3" t="s">
        <v>3908</v>
      </c>
      <c r="M1337" s="3" t="s">
        <v>3917</v>
      </c>
      <c r="N1337" s="3" t="s">
        <v>3923</v>
      </c>
      <c r="O1337" s="5">
        <v>37</v>
      </c>
      <c r="P1337" s="17">
        <v>0.53846156597137451</v>
      </c>
      <c r="Q1337" s="5">
        <v>21</v>
      </c>
      <c r="R1337" s="17">
        <v>0.3333333432674408</v>
      </c>
      <c r="S1337" s="5">
        <v>37</v>
      </c>
      <c r="T1337" s="17">
        <v>0.30769231915473938</v>
      </c>
      <c r="U1337" s="5">
        <v>21</v>
      </c>
      <c r="V1337" s="17">
        <v>0.3333333432674408</v>
      </c>
      <c r="W1337" s="17"/>
      <c r="X1337" s="17"/>
      <c r="Y1337" s="17"/>
      <c r="Z1337" s="17">
        <v>1</v>
      </c>
      <c r="AA1337" s="17"/>
      <c r="AB1337" s="17">
        <v>0</v>
      </c>
      <c r="AC1337" s="17"/>
      <c r="AD1337" s="17">
        <v>0.113</v>
      </c>
      <c r="AE1337" s="17">
        <v>0.214</v>
      </c>
      <c r="AF1337" s="5">
        <v>0</v>
      </c>
      <c r="AG1337" s="31">
        <v>9773.7099609375</v>
      </c>
      <c r="AH1337" s="31">
        <v>10614.92</v>
      </c>
    </row>
    <row r="1338" spans="1:34" x14ac:dyDescent="0.3">
      <c r="A1338" s="4">
        <v>1020853000</v>
      </c>
      <c r="B1338" s="3" t="s">
        <v>483</v>
      </c>
      <c r="C1338" s="3" t="s">
        <v>1962</v>
      </c>
      <c r="D1338" s="14">
        <v>81.228729248046875</v>
      </c>
      <c r="E1338" s="14">
        <v>78.807205200195313</v>
      </c>
      <c r="F1338" s="14">
        <v>83.737228393554688</v>
      </c>
      <c r="G1338" s="14">
        <v>85.013809204101563</v>
      </c>
      <c r="H1338" s="5">
        <v>183</v>
      </c>
      <c r="I1338" s="15">
        <v>6</v>
      </c>
      <c r="J1338" s="15">
        <v>8</v>
      </c>
      <c r="K1338" s="3" t="s">
        <v>3904</v>
      </c>
      <c r="L1338" s="3" t="s">
        <v>3911</v>
      </c>
      <c r="M1338" s="3" t="s">
        <v>3917</v>
      </c>
      <c r="N1338" s="3" t="s">
        <v>3921</v>
      </c>
      <c r="O1338" s="5">
        <v>369</v>
      </c>
      <c r="P1338" s="17">
        <v>0.39080458879470831</v>
      </c>
      <c r="Q1338" s="5">
        <v>208</v>
      </c>
      <c r="R1338" s="17">
        <v>0.21348313987255099</v>
      </c>
      <c r="S1338" s="5">
        <v>369</v>
      </c>
      <c r="T1338" s="17">
        <v>0.3333333432674408</v>
      </c>
      <c r="U1338" s="5">
        <v>208</v>
      </c>
      <c r="V1338" s="17">
        <v>0.2022471874952316</v>
      </c>
      <c r="W1338" s="17"/>
      <c r="X1338" s="17"/>
      <c r="Y1338" s="17"/>
      <c r="Z1338" s="17">
        <v>0.92900000000000005</v>
      </c>
      <c r="AA1338" s="17">
        <v>4.9000000000000002E-2</v>
      </c>
      <c r="AB1338" s="17">
        <v>2.199999988079071E-2</v>
      </c>
      <c r="AC1338" s="17"/>
      <c r="AD1338" s="17">
        <v>0.153</v>
      </c>
      <c r="AE1338" s="17">
        <v>0.48399999999999999</v>
      </c>
      <c r="AF1338" s="5">
        <v>0</v>
      </c>
      <c r="AG1338" s="31">
        <v>8451.990234375</v>
      </c>
      <c r="AH1338" s="31">
        <v>8930.69</v>
      </c>
    </row>
    <row r="1339" spans="1:34" x14ac:dyDescent="0.3">
      <c r="A1339" s="4">
        <v>1020854040</v>
      </c>
      <c r="B1339" s="3" t="s">
        <v>483</v>
      </c>
      <c r="C1339" s="3" t="s">
        <v>1963</v>
      </c>
      <c r="D1339" s="14">
        <v>86.019294738769531</v>
      </c>
      <c r="E1339" s="14">
        <v>85.839302062988281</v>
      </c>
      <c r="F1339" s="14">
        <v>84.915275573730469</v>
      </c>
      <c r="G1339" s="14">
        <v>85.179435729980469</v>
      </c>
      <c r="H1339" s="5">
        <v>256</v>
      </c>
      <c r="I1339" s="15" t="s">
        <v>3980</v>
      </c>
      <c r="J1339" s="15">
        <v>5</v>
      </c>
      <c r="K1339" s="3" t="s">
        <v>3904</v>
      </c>
      <c r="L1339" s="3" t="s">
        <v>3911</v>
      </c>
      <c r="M1339" s="3" t="s">
        <v>3917</v>
      </c>
      <c r="N1339" s="3" t="s">
        <v>3921</v>
      </c>
      <c r="O1339" s="5">
        <v>120</v>
      </c>
      <c r="P1339" s="17">
        <v>0.47058823704719538</v>
      </c>
      <c r="Q1339" s="5">
        <v>68</v>
      </c>
      <c r="R1339" s="17">
        <v>0.3174603283405304</v>
      </c>
      <c r="S1339" s="5">
        <v>120</v>
      </c>
      <c r="T1339" s="17">
        <v>0.36974790692329412</v>
      </c>
      <c r="U1339" s="5">
        <v>68</v>
      </c>
      <c r="V1339" s="17">
        <v>0.190476194024086</v>
      </c>
      <c r="W1339" s="17"/>
      <c r="X1339" s="17">
        <v>3.9E-2</v>
      </c>
      <c r="Y1339" s="17"/>
      <c r="Z1339" s="17">
        <v>0.91800000000000004</v>
      </c>
      <c r="AA1339" s="17">
        <v>3.5000000000000003E-2</v>
      </c>
      <c r="AB1339" s="17">
        <v>8.0000003799796104E-3</v>
      </c>
      <c r="AC1339" s="17"/>
      <c r="AD1339" s="17">
        <v>0.13300000000000001</v>
      </c>
      <c r="AE1339" s="17">
        <v>0.57200000000000006</v>
      </c>
      <c r="AF1339" s="5">
        <v>0</v>
      </c>
      <c r="AG1339" s="31">
        <v>9690.990234375</v>
      </c>
      <c r="AH1339" s="31">
        <v>10166.879999999999</v>
      </c>
    </row>
    <row r="1340" spans="1:34" x14ac:dyDescent="0.3">
      <c r="A1340" s="4">
        <v>1081441050</v>
      </c>
      <c r="B1340" s="3" t="s">
        <v>515</v>
      </c>
      <c r="C1340" s="3" t="s">
        <v>2018</v>
      </c>
      <c r="D1340" s="14">
        <v>88.31768798828125</v>
      </c>
      <c r="E1340" s="14">
        <v>91.831497192382813</v>
      </c>
      <c r="F1340" s="14">
        <v>95.148017883300781</v>
      </c>
      <c r="G1340" s="14">
        <v>94.619071960449219</v>
      </c>
      <c r="H1340" s="5">
        <v>94</v>
      </c>
      <c r="I1340" s="15">
        <v>7</v>
      </c>
      <c r="J1340" s="15">
        <v>12</v>
      </c>
      <c r="K1340" s="3" t="s">
        <v>3853</v>
      </c>
      <c r="L1340" s="3" t="s">
        <v>3907</v>
      </c>
      <c r="M1340" s="3" t="s">
        <v>3916</v>
      </c>
      <c r="N1340" s="3" t="s">
        <v>3921</v>
      </c>
      <c r="O1340" s="5">
        <v>53</v>
      </c>
      <c r="P1340" s="17">
        <v>0.46341463923454279</v>
      </c>
      <c r="Q1340" s="5">
        <v>32</v>
      </c>
      <c r="R1340" s="17">
        <v>0.47999998927116388</v>
      </c>
      <c r="S1340" s="5">
        <v>53</v>
      </c>
      <c r="T1340" s="17">
        <v>0.56097561120986938</v>
      </c>
      <c r="U1340" s="5">
        <v>32</v>
      </c>
      <c r="V1340" s="17">
        <v>0.3333333432674408</v>
      </c>
      <c r="W1340" s="17"/>
      <c r="X1340" s="17"/>
      <c r="Y1340" s="17"/>
      <c r="Z1340" s="17">
        <v>0.97899999999999998</v>
      </c>
      <c r="AA1340" s="17"/>
      <c r="AB1340" s="17">
        <v>2.0999999716877941E-2</v>
      </c>
      <c r="AC1340" s="17"/>
      <c r="AD1340" s="17">
        <v>0.128</v>
      </c>
      <c r="AE1340" s="17">
        <v>0.58199999999999996</v>
      </c>
      <c r="AF1340" s="5">
        <v>0</v>
      </c>
      <c r="AG1340" s="31">
        <v>10357.4404296875</v>
      </c>
      <c r="AH1340" s="31">
        <v>11689.5</v>
      </c>
    </row>
    <row r="1341" spans="1:34" x14ac:dyDescent="0.3">
      <c r="A1341" s="4">
        <v>1081444020</v>
      </c>
      <c r="B1341" s="3" t="s">
        <v>515</v>
      </c>
      <c r="C1341" s="3" t="s">
        <v>2019</v>
      </c>
      <c r="D1341" s="14">
        <v>86.9608154296875</v>
      </c>
      <c r="E1341" s="14">
        <v>86.599868774414063</v>
      </c>
      <c r="F1341" s="14">
        <v>92.020256042480469</v>
      </c>
      <c r="G1341" s="14">
        <v>89.104339599609375</v>
      </c>
      <c r="H1341" s="5">
        <v>88</v>
      </c>
      <c r="I1341" s="15" t="s">
        <v>3980</v>
      </c>
      <c r="J1341" s="15">
        <v>6</v>
      </c>
      <c r="K1341" s="3" t="s">
        <v>3853</v>
      </c>
      <c r="L1341" s="3" t="s">
        <v>3907</v>
      </c>
      <c r="M1341" s="3" t="s">
        <v>3916</v>
      </c>
      <c r="N1341" s="3" t="s">
        <v>3921</v>
      </c>
      <c r="O1341" s="5">
        <v>61</v>
      </c>
      <c r="P1341" s="17">
        <v>0.25</v>
      </c>
      <c r="Q1341" s="5">
        <v>43</v>
      </c>
      <c r="R1341" s="17">
        <v>0.30303031206130981</v>
      </c>
      <c r="S1341" s="5">
        <v>61</v>
      </c>
      <c r="T1341" s="17">
        <v>0.47727271914482122</v>
      </c>
      <c r="U1341" s="5">
        <v>43</v>
      </c>
      <c r="V1341" s="17">
        <v>0.36363637447357178</v>
      </c>
      <c r="W1341" s="17"/>
      <c r="X1341" s="17"/>
      <c r="Y1341" s="17"/>
      <c r="Z1341" s="17">
        <v>0.94300000000000006</v>
      </c>
      <c r="AA1341" s="17"/>
      <c r="AB1341" s="17">
        <v>5.7000000029802322E-2</v>
      </c>
      <c r="AC1341" s="17"/>
      <c r="AD1341" s="17">
        <v>0.13600000000000001</v>
      </c>
      <c r="AE1341" s="17">
        <v>0.70599999999999996</v>
      </c>
      <c r="AF1341" s="5">
        <v>0</v>
      </c>
      <c r="AG1341" s="31">
        <v>9395.5595703125</v>
      </c>
      <c r="AH1341" s="31">
        <v>10832.38</v>
      </c>
    </row>
    <row r="1342" spans="1:34" x14ac:dyDescent="0.3">
      <c r="A1342" s="4">
        <v>51274020</v>
      </c>
      <c r="B1342" s="3" t="s">
        <v>19</v>
      </c>
      <c r="C1342" s="3" t="s">
        <v>585</v>
      </c>
      <c r="D1342" s="14">
        <v>94.341567993164063</v>
      </c>
      <c r="E1342" s="14">
        <v>96.015586853027344</v>
      </c>
      <c r="F1342" s="14">
        <v>95.325874328613281</v>
      </c>
      <c r="G1342" s="14">
        <v>95.533454895019531</v>
      </c>
      <c r="H1342" s="5">
        <v>111</v>
      </c>
      <c r="I1342" s="15" t="s">
        <v>3981</v>
      </c>
      <c r="J1342" s="15">
        <v>8</v>
      </c>
      <c r="K1342" s="3" t="s">
        <v>3837</v>
      </c>
      <c r="L1342" s="3" t="s">
        <v>3907</v>
      </c>
      <c r="M1342" s="3" t="s">
        <v>3917</v>
      </c>
      <c r="N1342" s="3" t="s">
        <v>3921</v>
      </c>
      <c r="O1342" s="5">
        <v>111</v>
      </c>
      <c r="P1342" s="17">
        <v>0.42647057771682739</v>
      </c>
      <c r="Q1342" s="5">
        <v>111</v>
      </c>
      <c r="R1342" s="17">
        <v>0.42647057771682739</v>
      </c>
      <c r="S1342" s="5">
        <v>112</v>
      </c>
      <c r="T1342" s="17">
        <v>0.3382352888584137</v>
      </c>
      <c r="U1342" s="5">
        <v>112</v>
      </c>
      <c r="V1342" s="17">
        <v>0.3382352888584137</v>
      </c>
      <c r="W1342" s="17"/>
      <c r="X1342" s="17"/>
      <c r="Y1342" s="17"/>
      <c r="Z1342" s="17">
        <v>0.96399999999999997</v>
      </c>
      <c r="AA1342" s="17"/>
      <c r="AB1342" s="17">
        <v>3.5999998450279243E-2</v>
      </c>
      <c r="AC1342" s="17"/>
      <c r="AD1342" s="17">
        <v>0.13500000000000001</v>
      </c>
      <c r="AE1342" s="17">
        <v>0.52450000000000008</v>
      </c>
      <c r="AF1342" s="5">
        <v>1</v>
      </c>
      <c r="AG1342" s="31">
        <v>18064.080078125</v>
      </c>
      <c r="AH1342" s="31">
        <v>21129.42</v>
      </c>
    </row>
    <row r="1343" spans="1:34" x14ac:dyDescent="0.3">
      <c r="A1343" s="4">
        <v>191443000</v>
      </c>
      <c r="B1343" s="3" t="s">
        <v>82</v>
      </c>
      <c r="C1343" s="3" t="s">
        <v>769</v>
      </c>
      <c r="D1343" s="14">
        <v>84.488624572753906</v>
      </c>
      <c r="E1343" s="14">
        <v>86.645225524902344</v>
      </c>
      <c r="F1343" s="14">
        <v>87.831924438476563</v>
      </c>
      <c r="G1343" s="14">
        <v>88.30126953125</v>
      </c>
      <c r="H1343" s="5">
        <v>173</v>
      </c>
      <c r="I1343" s="15">
        <v>6</v>
      </c>
      <c r="J1343" s="15">
        <v>8</v>
      </c>
      <c r="K1343" s="3" t="s">
        <v>3878</v>
      </c>
      <c r="L1343" s="3" t="s">
        <v>3914</v>
      </c>
      <c r="M1343" s="3" t="s">
        <v>3917</v>
      </c>
      <c r="N1343" s="3" t="s">
        <v>3921</v>
      </c>
      <c r="O1343" s="5">
        <v>344</v>
      </c>
      <c r="P1343" s="17">
        <v>0.39751553535461431</v>
      </c>
      <c r="Q1343" s="5">
        <v>187</v>
      </c>
      <c r="R1343" s="17">
        <v>0.26506024599075317</v>
      </c>
      <c r="S1343" s="5">
        <v>345</v>
      </c>
      <c r="T1343" s="17">
        <v>0.37888199090957642</v>
      </c>
      <c r="U1343" s="5">
        <v>188</v>
      </c>
      <c r="V1343" s="17">
        <v>0.26506024599075317</v>
      </c>
      <c r="W1343" s="17"/>
      <c r="X1343" s="17">
        <v>2.9000000000000001E-2</v>
      </c>
      <c r="Y1343" s="17"/>
      <c r="Z1343" s="17">
        <v>0.93600000000000005</v>
      </c>
      <c r="AA1343" s="17">
        <v>2.9000000000000001E-2</v>
      </c>
      <c r="AB1343" s="17">
        <v>6.0000000521540642E-3</v>
      </c>
      <c r="AC1343" s="17"/>
      <c r="AD1343" s="17">
        <v>0.156</v>
      </c>
      <c r="AE1343" s="17">
        <v>0.44600000000000001</v>
      </c>
      <c r="AF1343" s="5">
        <v>0</v>
      </c>
      <c r="AG1343" s="31">
        <v>9682.4404296875</v>
      </c>
      <c r="AH1343" s="31">
        <v>9875.74</v>
      </c>
    </row>
    <row r="1344" spans="1:34" x14ac:dyDescent="0.3">
      <c r="A1344" s="4">
        <v>191444020</v>
      </c>
      <c r="B1344" s="3" t="s">
        <v>82</v>
      </c>
      <c r="C1344" s="3" t="s">
        <v>770</v>
      </c>
      <c r="D1344" s="14">
        <v>79.998794555664063</v>
      </c>
      <c r="E1344" s="14">
        <v>79.459388732910156</v>
      </c>
      <c r="F1344" s="14">
        <v>84.867469787597656</v>
      </c>
      <c r="G1344" s="14">
        <v>84.027168273925781</v>
      </c>
      <c r="H1344" s="5">
        <v>330</v>
      </c>
      <c r="I1344" s="15" t="s">
        <v>3981</v>
      </c>
      <c r="J1344" s="15">
        <v>5</v>
      </c>
      <c r="K1344" s="3" t="s">
        <v>3878</v>
      </c>
      <c r="L1344" s="3" t="s">
        <v>3914</v>
      </c>
      <c r="M1344" s="3" t="s">
        <v>3917</v>
      </c>
      <c r="N1344" s="3" t="s">
        <v>3921</v>
      </c>
      <c r="O1344" s="5">
        <v>155</v>
      </c>
      <c r="P1344" s="17">
        <v>0.34193548560142523</v>
      </c>
      <c r="Q1344" s="5">
        <v>92</v>
      </c>
      <c r="R1344" s="17">
        <v>0.26136362552642822</v>
      </c>
      <c r="S1344" s="5">
        <v>155</v>
      </c>
      <c r="T1344" s="17">
        <v>0.35483869910240168</v>
      </c>
      <c r="U1344" s="5">
        <v>92</v>
      </c>
      <c r="V1344" s="17">
        <v>0.25</v>
      </c>
      <c r="W1344" s="17"/>
      <c r="X1344" s="17">
        <v>0.03</v>
      </c>
      <c r="Y1344" s="17"/>
      <c r="Z1344" s="17">
        <v>0.93900000000000006</v>
      </c>
      <c r="AA1344" s="17"/>
      <c r="AB1344" s="17">
        <v>2.999999932944775E-2</v>
      </c>
      <c r="AC1344" s="17"/>
      <c r="AD1344" s="17">
        <v>0.20599999999999999</v>
      </c>
      <c r="AE1344" s="17">
        <v>0.46</v>
      </c>
      <c r="AF1344" s="5">
        <v>0</v>
      </c>
      <c r="AG1344" s="31">
        <v>9586.919921875</v>
      </c>
      <c r="AH1344" s="31">
        <v>9906.2000000000007</v>
      </c>
    </row>
    <row r="1345" spans="1:34" x14ac:dyDescent="0.3">
      <c r="A1345" s="4">
        <v>1000632050</v>
      </c>
      <c r="B1345" s="3" t="s">
        <v>477</v>
      </c>
      <c r="C1345" s="3" t="s">
        <v>1950</v>
      </c>
      <c r="D1345" s="14">
        <v>80.157218933105469</v>
      </c>
      <c r="E1345" s="14">
        <v>81.8507080078125</v>
      </c>
      <c r="F1345" s="14">
        <v>86.459846496582031</v>
      </c>
      <c r="G1345" s="14">
        <v>87.032295227050781</v>
      </c>
      <c r="H1345" s="5">
        <v>532</v>
      </c>
      <c r="I1345" s="15">
        <v>7</v>
      </c>
      <c r="J1345" s="15">
        <v>8</v>
      </c>
      <c r="K1345" s="3" t="s">
        <v>3875</v>
      </c>
      <c r="L1345" s="3" t="s">
        <v>3910</v>
      </c>
      <c r="M1345" s="3" t="s">
        <v>3919</v>
      </c>
      <c r="N1345" s="3" t="s">
        <v>3921</v>
      </c>
      <c r="O1345" s="5">
        <v>948</v>
      </c>
      <c r="P1345" s="17">
        <v>0.29423868656158447</v>
      </c>
      <c r="Q1345" s="5">
        <v>776</v>
      </c>
      <c r="R1345" s="17">
        <v>0.29423868656158447</v>
      </c>
      <c r="S1345" s="5">
        <v>948</v>
      </c>
      <c r="T1345" s="17">
        <v>0.34567901492118841</v>
      </c>
      <c r="U1345" s="5">
        <v>778</v>
      </c>
      <c r="V1345" s="17">
        <v>0.34567901492118841</v>
      </c>
      <c r="W1345" s="17">
        <v>0.35</v>
      </c>
      <c r="X1345" s="17">
        <v>6.2E-2</v>
      </c>
      <c r="Y1345" s="17"/>
      <c r="Z1345" s="17">
        <v>0.51100000000000001</v>
      </c>
      <c r="AA1345" s="17">
        <v>7.1000000000000008E-2</v>
      </c>
      <c r="AB1345" s="17">
        <v>6.0000000521540642E-3</v>
      </c>
      <c r="AC1345" s="17"/>
      <c r="AD1345" s="17">
        <v>0.113</v>
      </c>
      <c r="AE1345" s="17">
        <v>0.41410000000000002</v>
      </c>
      <c r="AF1345" s="5">
        <v>1</v>
      </c>
      <c r="AG1345" s="31">
        <v>8543.009765625</v>
      </c>
      <c r="AH1345" s="31">
        <v>9717.68</v>
      </c>
    </row>
    <row r="1346" spans="1:34" x14ac:dyDescent="0.3">
      <c r="A1346" s="4">
        <v>1000633050</v>
      </c>
      <c r="B1346" s="3" t="s">
        <v>477</v>
      </c>
      <c r="C1346" s="3" t="s">
        <v>1951</v>
      </c>
      <c r="D1346" s="14">
        <v>81.949958801269531</v>
      </c>
      <c r="E1346" s="14">
        <v>82.611747741699219</v>
      </c>
      <c r="F1346" s="14">
        <v>87.374481201171875</v>
      </c>
      <c r="G1346" s="14">
        <v>88.87347412109375</v>
      </c>
      <c r="H1346" s="5">
        <v>518</v>
      </c>
      <c r="I1346" s="15">
        <v>5</v>
      </c>
      <c r="J1346" s="15">
        <v>6</v>
      </c>
      <c r="K1346" s="3" t="s">
        <v>3875</v>
      </c>
      <c r="L1346" s="3" t="s">
        <v>3910</v>
      </c>
      <c r="M1346" s="3" t="s">
        <v>3919</v>
      </c>
      <c r="N1346" s="3" t="s">
        <v>3921</v>
      </c>
      <c r="O1346" s="5">
        <v>972</v>
      </c>
      <c r="P1346" s="17">
        <v>0.29132232069969177</v>
      </c>
      <c r="Q1346" s="5">
        <v>846</v>
      </c>
      <c r="R1346" s="17">
        <v>0.29132232069969177</v>
      </c>
      <c r="S1346" s="5">
        <v>964</v>
      </c>
      <c r="T1346" s="17">
        <v>0.324210524559021</v>
      </c>
      <c r="U1346" s="5">
        <v>838</v>
      </c>
      <c r="V1346" s="17">
        <v>0.324210524559021</v>
      </c>
      <c r="W1346" s="17">
        <v>0.34399999999999997</v>
      </c>
      <c r="X1346" s="17">
        <v>4.1000000000000002E-2</v>
      </c>
      <c r="Y1346" s="17">
        <v>1.2E-2</v>
      </c>
      <c r="Z1346" s="17">
        <v>0.52700000000000002</v>
      </c>
      <c r="AA1346" s="17">
        <v>7.4999999999999997E-2</v>
      </c>
      <c r="AB1346" s="17">
        <v>2.000000094994903E-3</v>
      </c>
      <c r="AC1346" s="17"/>
      <c r="AD1346" s="17">
        <v>0.129</v>
      </c>
      <c r="AE1346" s="17">
        <v>0.57810000000000006</v>
      </c>
      <c r="AF1346" s="5">
        <v>1</v>
      </c>
      <c r="AG1346" s="31">
        <v>7690.06982421875</v>
      </c>
      <c r="AH1346" s="31">
        <v>9040.2999999999993</v>
      </c>
    </row>
    <row r="1347" spans="1:34" x14ac:dyDescent="0.3">
      <c r="A1347" s="4">
        <v>1000634040</v>
      </c>
      <c r="B1347" s="3" t="s">
        <v>477</v>
      </c>
      <c r="C1347" s="3" t="s">
        <v>1952</v>
      </c>
      <c r="D1347" s="14">
        <v>79.84735107421875</v>
      </c>
      <c r="E1347" s="14">
        <v>81.210350036621094</v>
      </c>
      <c r="F1347" s="14">
        <v>82.449859619140625</v>
      </c>
      <c r="G1347" s="14">
        <v>83.650100708007813</v>
      </c>
      <c r="H1347" s="5">
        <v>338</v>
      </c>
      <c r="I1347" s="15">
        <v>1</v>
      </c>
      <c r="J1347" s="15">
        <v>4</v>
      </c>
      <c r="K1347" s="3" t="s">
        <v>3875</v>
      </c>
      <c r="L1347" s="3" t="s">
        <v>3910</v>
      </c>
      <c r="M1347" s="3" t="s">
        <v>3919</v>
      </c>
      <c r="N1347" s="3" t="s">
        <v>3921</v>
      </c>
      <c r="O1347" s="5">
        <v>94</v>
      </c>
      <c r="P1347" s="17">
        <v>0.43396225571632391</v>
      </c>
      <c r="Q1347" s="5">
        <v>94</v>
      </c>
      <c r="R1347" s="17">
        <v>0.43396225571632391</v>
      </c>
      <c r="S1347" s="5">
        <v>93</v>
      </c>
      <c r="T1347" s="17">
        <v>0.43396225571632391</v>
      </c>
      <c r="U1347" s="5">
        <v>93</v>
      </c>
      <c r="V1347" s="17">
        <v>0.43396225571632391</v>
      </c>
      <c r="W1347" s="17">
        <v>0.311</v>
      </c>
      <c r="X1347" s="17">
        <v>3.7999999999999999E-2</v>
      </c>
      <c r="Y1347" s="17"/>
      <c r="Z1347" s="17">
        <v>0.56800000000000006</v>
      </c>
      <c r="AA1347" s="17">
        <v>8.3000000000000004E-2</v>
      </c>
      <c r="AB1347" s="17">
        <v>0</v>
      </c>
      <c r="AC1347" s="17"/>
      <c r="AD1347" s="17">
        <v>0.104</v>
      </c>
      <c r="AE1347" s="17">
        <v>0.55249999999999999</v>
      </c>
      <c r="AF1347" s="5">
        <v>1</v>
      </c>
      <c r="AG1347" s="31">
        <v>8027.85986328125</v>
      </c>
      <c r="AH1347" s="31">
        <v>9397.92</v>
      </c>
    </row>
    <row r="1348" spans="1:34" x14ac:dyDescent="0.3">
      <c r="A1348" s="4">
        <v>1000634050</v>
      </c>
      <c r="B1348" s="3" t="s">
        <v>477</v>
      </c>
      <c r="C1348" s="3" t="s">
        <v>1953</v>
      </c>
      <c r="D1348" s="14">
        <v>95.722259521484375</v>
      </c>
      <c r="E1348" s="14">
        <v>97.33544921875</v>
      </c>
      <c r="F1348" s="14">
        <v>90.002143859863281</v>
      </c>
      <c r="G1348" s="14">
        <v>91.789802551269531</v>
      </c>
      <c r="H1348" s="5">
        <v>354</v>
      </c>
      <c r="I1348" s="15">
        <v>1</v>
      </c>
      <c r="J1348" s="15">
        <v>4</v>
      </c>
      <c r="K1348" s="3" t="s">
        <v>3875</v>
      </c>
      <c r="L1348" s="3" t="s">
        <v>3910</v>
      </c>
      <c r="M1348" s="3" t="s">
        <v>3919</v>
      </c>
      <c r="N1348" s="3" t="s">
        <v>3921</v>
      </c>
      <c r="O1348" s="5">
        <v>83</v>
      </c>
      <c r="P1348" s="17">
        <v>0.34306567907333368</v>
      </c>
      <c r="Q1348" s="5">
        <v>83</v>
      </c>
      <c r="R1348" s="17">
        <v>0.34306567907333368</v>
      </c>
      <c r="S1348" s="5">
        <v>83</v>
      </c>
      <c r="T1348" s="17">
        <v>0.26277372241020203</v>
      </c>
      <c r="U1348" s="5">
        <v>83</v>
      </c>
      <c r="V1348" s="17">
        <v>0.26277372241020203</v>
      </c>
      <c r="W1348" s="17">
        <v>0.42899999999999999</v>
      </c>
      <c r="X1348" s="17">
        <v>5.3999999999999999E-2</v>
      </c>
      <c r="Y1348" s="17"/>
      <c r="Z1348" s="17">
        <v>0.41499999999999998</v>
      </c>
      <c r="AA1348" s="17">
        <v>9.2999999999999999E-2</v>
      </c>
      <c r="AB1348" s="17">
        <v>8.0000003799796104E-3</v>
      </c>
      <c r="AC1348" s="17">
        <v>1.7000000000000001E-2</v>
      </c>
      <c r="AD1348" s="17">
        <v>0.09</v>
      </c>
      <c r="AE1348" s="17">
        <v>0.7016</v>
      </c>
      <c r="AF1348" s="5">
        <v>1</v>
      </c>
      <c r="AG1348" s="31">
        <v>7871.68994140625</v>
      </c>
      <c r="AH1348" s="31">
        <v>9299.57</v>
      </c>
    </row>
    <row r="1349" spans="1:34" x14ac:dyDescent="0.3">
      <c r="A1349" s="4">
        <v>1000634070</v>
      </c>
      <c r="B1349" s="3" t="s">
        <v>477</v>
      </c>
      <c r="C1349" s="3" t="s">
        <v>1620</v>
      </c>
      <c r="D1349" s="14">
        <v>93.102378845214844</v>
      </c>
      <c r="E1349" s="14">
        <v>94.619606018066406</v>
      </c>
      <c r="F1349" s="14">
        <v>87.446258544921875</v>
      </c>
      <c r="G1349" s="14">
        <v>89.015365600585938</v>
      </c>
      <c r="H1349" s="5">
        <v>285</v>
      </c>
      <c r="I1349" s="15">
        <v>1</v>
      </c>
      <c r="J1349" s="15">
        <v>4</v>
      </c>
      <c r="K1349" s="3" t="s">
        <v>3875</v>
      </c>
      <c r="L1349" s="3" t="s">
        <v>3910</v>
      </c>
      <c r="M1349" s="3" t="s">
        <v>3919</v>
      </c>
      <c r="N1349" s="3" t="s">
        <v>3921</v>
      </c>
      <c r="O1349" s="5">
        <v>82</v>
      </c>
      <c r="P1349" s="17">
        <v>0.335999995470047</v>
      </c>
      <c r="Q1349" s="5">
        <v>82</v>
      </c>
      <c r="R1349" s="17">
        <v>0.335999995470047</v>
      </c>
      <c r="S1349" s="5">
        <v>82</v>
      </c>
      <c r="T1349" s="17">
        <v>0.21600000560283661</v>
      </c>
      <c r="U1349" s="5">
        <v>82</v>
      </c>
      <c r="V1349" s="17">
        <v>0.21600000560283661</v>
      </c>
      <c r="W1349" s="17">
        <v>0.34</v>
      </c>
      <c r="X1349" s="17">
        <v>7.3999999999999996E-2</v>
      </c>
      <c r="Y1349" s="17"/>
      <c r="Z1349" s="17">
        <v>0.51200000000000001</v>
      </c>
      <c r="AA1349" s="17">
        <v>6.7000000000000004E-2</v>
      </c>
      <c r="AB1349" s="17">
        <v>7.0000002160668373E-3</v>
      </c>
      <c r="AC1349" s="17"/>
      <c r="AD1349" s="17">
        <v>0.11600000000000001</v>
      </c>
      <c r="AE1349" s="17">
        <v>0.64859999999999995</v>
      </c>
      <c r="AF1349" s="5">
        <v>1</v>
      </c>
      <c r="AG1349" s="31">
        <v>7902.509765625</v>
      </c>
      <c r="AH1349" s="31">
        <v>9554.1299999999992</v>
      </c>
    </row>
    <row r="1350" spans="1:34" x14ac:dyDescent="0.3">
      <c r="A1350" s="4">
        <v>570011050</v>
      </c>
      <c r="B1350" s="3" t="s">
        <v>291</v>
      </c>
      <c r="C1350" s="3" t="s">
        <v>1407</v>
      </c>
      <c r="D1350" s="14">
        <v>81.369590759277344</v>
      </c>
      <c r="E1350" s="14">
        <v>80.743606567382813</v>
      </c>
      <c r="F1350" s="14">
        <v>84.73077392578125</v>
      </c>
      <c r="G1350" s="14">
        <v>83.026626586914063</v>
      </c>
      <c r="H1350" s="5">
        <v>210</v>
      </c>
      <c r="I1350" s="15">
        <v>7</v>
      </c>
      <c r="J1350" s="15">
        <v>12</v>
      </c>
      <c r="K1350" s="3" t="s">
        <v>3880</v>
      </c>
      <c r="L1350" s="3" t="s">
        <v>3909</v>
      </c>
      <c r="M1350" s="3" t="s">
        <v>3917</v>
      </c>
      <c r="N1350" s="3" t="s">
        <v>3921</v>
      </c>
      <c r="O1350" s="5">
        <v>127</v>
      </c>
      <c r="P1350" s="17">
        <v>0.49504950642585749</v>
      </c>
      <c r="Q1350" s="5">
        <v>53</v>
      </c>
      <c r="R1350" s="17">
        <v>0.32432430982589722</v>
      </c>
      <c r="S1350" s="5">
        <v>126</v>
      </c>
      <c r="T1350" s="17">
        <v>0.57281553745269775</v>
      </c>
      <c r="U1350" s="5">
        <v>53</v>
      </c>
      <c r="V1350" s="17">
        <v>0.4375</v>
      </c>
      <c r="W1350" s="17"/>
      <c r="X1350" s="17"/>
      <c r="Y1350" s="17"/>
      <c r="Z1350" s="17">
        <v>0.97099999999999997</v>
      </c>
      <c r="AA1350" s="17"/>
      <c r="AB1350" s="17">
        <v>2.899999916553497E-2</v>
      </c>
      <c r="AC1350" s="17"/>
      <c r="AD1350" s="17">
        <v>0.105</v>
      </c>
      <c r="AE1350" s="17">
        <v>0.222</v>
      </c>
      <c r="AF1350" s="5">
        <v>0</v>
      </c>
      <c r="AG1350" s="31">
        <v>8521.4599609375</v>
      </c>
      <c r="AH1350" s="31">
        <v>10165.68</v>
      </c>
    </row>
    <row r="1351" spans="1:34" x14ac:dyDescent="0.3">
      <c r="A1351" s="4">
        <v>570014020</v>
      </c>
      <c r="B1351" s="3" t="s">
        <v>291</v>
      </c>
      <c r="C1351" s="3" t="s">
        <v>1408</v>
      </c>
      <c r="D1351" s="14">
        <v>79.764877319335938</v>
      </c>
      <c r="E1351" s="14">
        <v>77.895881652832031</v>
      </c>
      <c r="F1351" s="14">
        <v>80.147377014160156</v>
      </c>
      <c r="G1351" s="14">
        <v>83.033363342285156</v>
      </c>
      <c r="H1351" s="5">
        <v>221</v>
      </c>
      <c r="I1351" s="15" t="s">
        <v>3981</v>
      </c>
      <c r="J1351" s="15">
        <v>6</v>
      </c>
      <c r="K1351" s="3" t="s">
        <v>3880</v>
      </c>
      <c r="L1351" s="3" t="s">
        <v>3909</v>
      </c>
      <c r="M1351" s="3" t="s">
        <v>3917</v>
      </c>
      <c r="N1351" s="3" t="s">
        <v>3921</v>
      </c>
      <c r="O1351" s="5">
        <v>152</v>
      </c>
      <c r="P1351" s="17">
        <v>0.53488373756408691</v>
      </c>
      <c r="Q1351" s="5">
        <v>63</v>
      </c>
      <c r="R1351" s="17">
        <v>0.30000001192092901</v>
      </c>
      <c r="S1351" s="5">
        <v>152</v>
      </c>
      <c r="T1351" s="17">
        <v>0.43410852551460272</v>
      </c>
      <c r="U1351" s="5">
        <v>63</v>
      </c>
      <c r="V1351" s="17">
        <v>0.22499999403953549</v>
      </c>
      <c r="W1351" s="17"/>
      <c r="X1351" s="17"/>
      <c r="Y1351" s="17"/>
      <c r="Z1351" s="17">
        <v>0.97699999999999998</v>
      </c>
      <c r="AA1351" s="17"/>
      <c r="AB1351" s="17">
        <v>2.300000004470348E-2</v>
      </c>
      <c r="AC1351" s="17"/>
      <c r="AD1351" s="17">
        <v>0.154</v>
      </c>
      <c r="AE1351" s="17">
        <v>0.31</v>
      </c>
      <c r="AF1351" s="5">
        <v>0</v>
      </c>
      <c r="AG1351" s="31">
        <v>7002.9501953125</v>
      </c>
      <c r="AH1351" s="31">
        <v>8418.0400000000009</v>
      </c>
    </row>
    <row r="1352" spans="1:34" x14ac:dyDescent="0.3">
      <c r="A1352" s="4">
        <v>341214020</v>
      </c>
      <c r="B1352" s="3" t="s">
        <v>144</v>
      </c>
      <c r="C1352" s="3" t="s">
        <v>949</v>
      </c>
      <c r="D1352" s="14">
        <v>86.7371826171875</v>
      </c>
      <c r="E1352" s="14">
        <v>87.774864196777344</v>
      </c>
      <c r="F1352" s="14">
        <v>94.698539733886719</v>
      </c>
      <c r="G1352" s="14">
        <v>92.5306396484375</v>
      </c>
      <c r="H1352" s="5">
        <v>74</v>
      </c>
      <c r="I1352" s="15" t="s">
        <v>3980</v>
      </c>
      <c r="J1352" s="15">
        <v>8</v>
      </c>
      <c r="K1352" s="3" t="s">
        <v>3852</v>
      </c>
      <c r="L1352" s="3" t="s">
        <v>3907</v>
      </c>
      <c r="M1352" s="3" t="s">
        <v>3916</v>
      </c>
      <c r="N1352" s="3" t="s">
        <v>3923</v>
      </c>
      <c r="O1352" s="5">
        <v>73</v>
      </c>
      <c r="P1352" s="17">
        <v>0.28888890147209167</v>
      </c>
      <c r="Q1352" s="5">
        <v>48</v>
      </c>
      <c r="R1352" s="17">
        <v>0.28125</v>
      </c>
      <c r="S1352" s="5">
        <v>73</v>
      </c>
      <c r="T1352" s="17">
        <v>0.48888888955116272</v>
      </c>
      <c r="U1352" s="5">
        <v>48</v>
      </c>
      <c r="V1352" s="17">
        <v>0.53125</v>
      </c>
      <c r="W1352" s="17"/>
      <c r="X1352" s="17"/>
      <c r="Y1352" s="17"/>
      <c r="Z1352" s="17">
        <v>0.95900000000000007</v>
      </c>
      <c r="AA1352" s="17"/>
      <c r="AB1352" s="17">
        <v>4.1000001132488251E-2</v>
      </c>
      <c r="AC1352" s="17"/>
      <c r="AD1352" s="17">
        <v>0.13500000000000001</v>
      </c>
      <c r="AE1352" s="17">
        <v>0.72599999999999998</v>
      </c>
      <c r="AF1352" s="5">
        <v>0</v>
      </c>
      <c r="AG1352" s="31">
        <v>8042.85986328125</v>
      </c>
      <c r="AH1352" s="31">
        <v>10025.65</v>
      </c>
    </row>
    <row r="1353" spans="1:34" x14ac:dyDescent="0.3">
      <c r="A1353" s="4">
        <v>971304020</v>
      </c>
      <c r="B1353" s="3" t="s">
        <v>469</v>
      </c>
      <c r="C1353" s="3" t="s">
        <v>1935</v>
      </c>
      <c r="D1353" s="14">
        <v>85.365699768066406</v>
      </c>
      <c r="E1353" s="14">
        <v>86.977012634277344</v>
      </c>
      <c r="F1353" s="14">
        <v>84.657485961914063</v>
      </c>
      <c r="G1353" s="14">
        <v>83.672332763671875</v>
      </c>
      <c r="H1353" s="5">
        <v>214</v>
      </c>
      <c r="I1353" s="15" t="s">
        <v>3980</v>
      </c>
      <c r="J1353" s="15">
        <v>8</v>
      </c>
      <c r="K1353" s="3" t="s">
        <v>3846</v>
      </c>
      <c r="L1353" s="3" t="s">
        <v>3908</v>
      </c>
      <c r="M1353" s="3" t="s">
        <v>3917</v>
      </c>
      <c r="N1353" s="3" t="s">
        <v>3921</v>
      </c>
      <c r="O1353" s="5">
        <v>206</v>
      </c>
      <c r="P1353" s="17">
        <v>0.3684210479259491</v>
      </c>
      <c r="Q1353" s="5">
        <v>206</v>
      </c>
      <c r="R1353" s="17">
        <v>0.3684210479259491</v>
      </c>
      <c r="S1353" s="5">
        <v>205</v>
      </c>
      <c r="T1353" s="17">
        <v>0.1578947305679321</v>
      </c>
      <c r="U1353" s="5">
        <v>205</v>
      </c>
      <c r="V1353" s="17">
        <v>0.1578947305679321</v>
      </c>
      <c r="W1353" s="17">
        <v>4.7E-2</v>
      </c>
      <c r="X1353" s="17"/>
      <c r="Y1353" s="17"/>
      <c r="Z1353" s="17">
        <v>0.82700000000000007</v>
      </c>
      <c r="AA1353" s="17">
        <v>0.11700000000000001</v>
      </c>
      <c r="AB1353" s="17">
        <v>8.999999612569809E-3</v>
      </c>
      <c r="AC1353" s="17"/>
      <c r="AD1353" s="17">
        <v>0.11700000000000001</v>
      </c>
      <c r="AE1353" s="17">
        <v>0.4672</v>
      </c>
      <c r="AF1353" s="5">
        <v>1</v>
      </c>
      <c r="AG1353" s="31">
        <v>10032.6201171875</v>
      </c>
      <c r="AH1353" s="31">
        <v>10906.31</v>
      </c>
    </row>
    <row r="1354" spans="1:34" x14ac:dyDescent="0.3">
      <c r="A1354" s="4">
        <v>801191050</v>
      </c>
      <c r="B1354" s="3" t="s">
        <v>380</v>
      </c>
      <c r="C1354" s="3" t="s">
        <v>1581</v>
      </c>
      <c r="D1354" s="14">
        <v>77.313125610351563</v>
      </c>
      <c r="E1354" s="14">
        <v>77.285758972167969</v>
      </c>
      <c r="F1354" s="14">
        <v>84.090225219726563</v>
      </c>
      <c r="G1354" s="14">
        <v>86.153572082519531</v>
      </c>
      <c r="H1354" s="5">
        <v>260</v>
      </c>
      <c r="I1354" s="15">
        <v>7</v>
      </c>
      <c r="J1354" s="15">
        <v>12</v>
      </c>
      <c r="K1354" s="3" t="s">
        <v>3832</v>
      </c>
      <c r="L1354" s="3" t="s">
        <v>3908</v>
      </c>
      <c r="M1354" s="3" t="s">
        <v>3916</v>
      </c>
      <c r="N1354" s="3" t="s">
        <v>3921</v>
      </c>
      <c r="O1354" s="5">
        <v>185</v>
      </c>
      <c r="P1354" s="17">
        <v>0.39344263076782232</v>
      </c>
      <c r="Q1354" s="5">
        <v>88</v>
      </c>
      <c r="R1354" s="17">
        <v>0.31481480598449713</v>
      </c>
      <c r="S1354" s="5">
        <v>185</v>
      </c>
      <c r="T1354" s="17">
        <v>0.38405796885490417</v>
      </c>
      <c r="U1354" s="5">
        <v>88</v>
      </c>
      <c r="V1354" s="17">
        <v>0.32758620381355291</v>
      </c>
      <c r="W1354" s="17"/>
      <c r="X1354" s="17">
        <v>4.5999999999999999E-2</v>
      </c>
      <c r="Y1354" s="17"/>
      <c r="Z1354" s="17">
        <v>0.93100000000000005</v>
      </c>
      <c r="AA1354" s="17"/>
      <c r="AB1354" s="17">
        <v>2.300000004470348E-2</v>
      </c>
      <c r="AC1354" s="17">
        <v>3.5000000000000003E-2</v>
      </c>
      <c r="AD1354" s="17">
        <v>0.14199999999999999</v>
      </c>
      <c r="AE1354" s="17">
        <v>0.32300000000000001</v>
      </c>
      <c r="AF1354" s="5">
        <v>0</v>
      </c>
      <c r="AG1354" s="31">
        <v>9395.0302734375</v>
      </c>
      <c r="AH1354" s="31">
        <v>10060.58</v>
      </c>
    </row>
    <row r="1355" spans="1:34" x14ac:dyDescent="0.3">
      <c r="A1355" s="4">
        <v>801194020</v>
      </c>
      <c r="B1355" s="3" t="s">
        <v>380</v>
      </c>
      <c r="C1355" s="3" t="s">
        <v>1582</v>
      </c>
      <c r="D1355" s="14">
        <v>79.719459533691406</v>
      </c>
      <c r="E1355" s="14">
        <v>80.154449462890625</v>
      </c>
      <c r="F1355" s="14">
        <v>80.158660888671875</v>
      </c>
      <c r="G1355" s="14">
        <v>80.932792663574219</v>
      </c>
      <c r="H1355" s="5">
        <v>252</v>
      </c>
      <c r="I1355" s="15" t="s">
        <v>3980</v>
      </c>
      <c r="J1355" s="15">
        <v>6</v>
      </c>
      <c r="K1355" s="3" t="s">
        <v>3832</v>
      </c>
      <c r="L1355" s="3" t="s">
        <v>3908</v>
      </c>
      <c r="M1355" s="3" t="s">
        <v>3916</v>
      </c>
      <c r="N1355" s="3" t="s">
        <v>3921</v>
      </c>
      <c r="O1355" s="5">
        <v>198</v>
      </c>
      <c r="P1355" s="17">
        <v>0.35135135054588318</v>
      </c>
      <c r="Q1355" s="5">
        <v>105</v>
      </c>
      <c r="R1355" s="17">
        <v>0.2261904776096344</v>
      </c>
      <c r="S1355" s="5">
        <v>198</v>
      </c>
      <c r="T1355" s="17">
        <v>0.35135135054588318</v>
      </c>
      <c r="U1355" s="5">
        <v>105</v>
      </c>
      <c r="V1355" s="17">
        <v>0.2261904776096344</v>
      </c>
      <c r="W1355" s="17"/>
      <c r="X1355" s="17">
        <v>0.02</v>
      </c>
      <c r="Y1355" s="17"/>
      <c r="Z1355" s="17">
        <v>0.97599999999999998</v>
      </c>
      <c r="AA1355" s="17"/>
      <c r="AB1355" s="17">
        <v>4.0000001899898052E-3</v>
      </c>
      <c r="AC1355" s="17">
        <v>7.9000000000000001E-2</v>
      </c>
      <c r="AD1355" s="17">
        <v>0.13500000000000001</v>
      </c>
      <c r="AE1355" s="17">
        <v>0.51100000000000001</v>
      </c>
      <c r="AF1355" s="5">
        <v>0</v>
      </c>
      <c r="AG1355" s="31">
        <v>9111.080078125</v>
      </c>
      <c r="AH1355" s="31">
        <v>9759.7000000000007</v>
      </c>
    </row>
    <row r="1356" spans="1:34" x14ac:dyDescent="0.3">
      <c r="A1356" s="4">
        <v>240873000</v>
      </c>
      <c r="B1356" s="3" t="s">
        <v>104</v>
      </c>
      <c r="C1356" s="3" t="s">
        <v>828</v>
      </c>
      <c r="D1356" s="14">
        <v>87.590141296386719</v>
      </c>
      <c r="E1356" s="14">
        <v>86.759811401367188</v>
      </c>
      <c r="F1356" s="14">
        <v>87.918365478515625</v>
      </c>
      <c r="G1356" s="14">
        <v>83.790992736816406</v>
      </c>
      <c r="H1356" s="5">
        <v>428</v>
      </c>
      <c r="I1356" s="15">
        <v>7</v>
      </c>
      <c r="J1356" s="15">
        <v>8</v>
      </c>
      <c r="K1356" s="3" t="s">
        <v>3836</v>
      </c>
      <c r="L1356" s="3" t="s">
        <v>3914</v>
      </c>
      <c r="M1356" s="3" t="s">
        <v>3916</v>
      </c>
      <c r="N1356" s="3" t="s">
        <v>3923</v>
      </c>
      <c r="O1356" s="5">
        <v>792</v>
      </c>
      <c r="P1356" s="17">
        <v>0.48641976714134222</v>
      </c>
      <c r="Q1356" s="5">
        <v>182</v>
      </c>
      <c r="R1356" s="17">
        <v>0.30588236451148992</v>
      </c>
      <c r="S1356" s="5">
        <v>792</v>
      </c>
      <c r="T1356" s="17">
        <v>0.52709358930587769</v>
      </c>
      <c r="U1356" s="5">
        <v>182</v>
      </c>
      <c r="V1356" s="17">
        <v>0.32941177487373352</v>
      </c>
      <c r="W1356" s="17"/>
      <c r="X1356" s="17">
        <v>4.9000000000000002E-2</v>
      </c>
      <c r="Y1356" s="17"/>
      <c r="Z1356" s="17">
        <v>0.89</v>
      </c>
      <c r="AA1356" s="17">
        <v>4.2000000000000003E-2</v>
      </c>
      <c r="AB1356" s="17">
        <v>1.8999999389052391E-2</v>
      </c>
      <c r="AC1356" s="17"/>
      <c r="AD1356" s="17">
        <v>0.11</v>
      </c>
      <c r="AE1356" s="17">
        <v>7.2000000000000008E-2</v>
      </c>
      <c r="AF1356" s="5">
        <v>0</v>
      </c>
      <c r="AG1356" s="31">
        <v>10759.3095703125</v>
      </c>
      <c r="AH1356" s="31">
        <v>10996.76</v>
      </c>
    </row>
    <row r="1357" spans="1:34" x14ac:dyDescent="0.3">
      <c r="A1357" s="4">
        <v>240874020</v>
      </c>
      <c r="B1357" s="3" t="s">
        <v>104</v>
      </c>
      <c r="C1357" s="3" t="s">
        <v>829</v>
      </c>
      <c r="D1357" s="14">
        <v>84.096038818359375</v>
      </c>
      <c r="E1357" s="14">
        <v>84.167259216308594</v>
      </c>
      <c r="F1357" s="14">
        <v>87.775596618652344</v>
      </c>
      <c r="G1357" s="14">
        <v>86.919258117675781</v>
      </c>
      <c r="H1357" s="5">
        <v>376</v>
      </c>
      <c r="I1357" s="15" t="s">
        <v>3981</v>
      </c>
      <c r="J1357" s="15">
        <v>6</v>
      </c>
      <c r="K1357" s="3" t="s">
        <v>3836</v>
      </c>
      <c r="L1357" s="3" t="s">
        <v>3914</v>
      </c>
      <c r="M1357" s="3" t="s">
        <v>3916</v>
      </c>
      <c r="N1357" s="3" t="s">
        <v>3923</v>
      </c>
      <c r="O1357" s="5">
        <v>274</v>
      </c>
      <c r="P1357" s="17">
        <v>0.4739130437374115</v>
      </c>
      <c r="Q1357" s="5">
        <v>80</v>
      </c>
      <c r="R1357" s="17">
        <v>0</v>
      </c>
      <c r="S1357" s="5">
        <v>274</v>
      </c>
      <c r="T1357" s="17">
        <v>0.45217391848564148</v>
      </c>
      <c r="U1357" s="5">
        <v>80</v>
      </c>
      <c r="V1357" s="17">
        <v>0.1379310339689255</v>
      </c>
      <c r="W1357" s="17"/>
      <c r="X1357" s="17">
        <v>2.4E-2</v>
      </c>
      <c r="Y1357" s="17"/>
      <c r="Z1357" s="17">
        <v>0.91500000000000004</v>
      </c>
      <c r="AA1357" s="17">
        <v>4.2999999999999997E-2</v>
      </c>
      <c r="AB1357" s="17">
        <v>1.8999999389052391E-2</v>
      </c>
      <c r="AC1357" s="17"/>
      <c r="AD1357" s="17">
        <v>0.109</v>
      </c>
      <c r="AE1357" s="17">
        <v>0.17</v>
      </c>
      <c r="AF1357" s="5">
        <v>0</v>
      </c>
      <c r="AG1357" s="31">
        <v>10368.1396484375</v>
      </c>
      <c r="AH1357" s="31">
        <v>11988.96</v>
      </c>
    </row>
    <row r="1358" spans="1:34" x14ac:dyDescent="0.3">
      <c r="A1358" s="4">
        <v>240874030</v>
      </c>
      <c r="B1358" s="3" t="s">
        <v>104</v>
      </c>
      <c r="C1358" s="3" t="s">
        <v>830</v>
      </c>
      <c r="D1358" s="14">
        <v>82.195137023925781</v>
      </c>
      <c r="E1358" s="14">
        <v>77.378227233886719</v>
      </c>
      <c r="F1358" s="14">
        <v>85.235038757324219</v>
      </c>
      <c r="G1358" s="14">
        <v>86.267631530761719</v>
      </c>
      <c r="H1358" s="5">
        <v>456</v>
      </c>
      <c r="I1358" s="15" t="s">
        <v>3981</v>
      </c>
      <c r="J1358" s="15">
        <v>6</v>
      </c>
      <c r="K1358" s="3" t="s">
        <v>3836</v>
      </c>
      <c r="L1358" s="3" t="s">
        <v>3914</v>
      </c>
      <c r="M1358" s="3" t="s">
        <v>3916</v>
      </c>
      <c r="N1358" s="3" t="s">
        <v>3923</v>
      </c>
      <c r="O1358" s="5">
        <v>329</v>
      </c>
      <c r="P1358" s="17">
        <v>0.57466065883636475</v>
      </c>
      <c r="Q1358" s="5">
        <v>78</v>
      </c>
      <c r="R1358" s="17">
        <v>0.3571428656578064</v>
      </c>
      <c r="S1358" s="5">
        <v>329</v>
      </c>
      <c r="T1358" s="17">
        <v>0.48416289687156677</v>
      </c>
      <c r="U1358" s="5">
        <v>78</v>
      </c>
      <c r="V1358" s="17">
        <v>0.3333333432674408</v>
      </c>
      <c r="W1358" s="17">
        <v>1.2999999999999999E-2</v>
      </c>
      <c r="X1358" s="17">
        <v>0.05</v>
      </c>
      <c r="Y1358" s="17"/>
      <c r="Z1358" s="17">
        <v>0.91</v>
      </c>
      <c r="AA1358" s="17">
        <v>1.2999999999999999E-2</v>
      </c>
      <c r="AB1358" s="17">
        <v>1.30000002682209E-2</v>
      </c>
      <c r="AC1358" s="17"/>
      <c r="AD1358" s="17">
        <v>6.8000000000000005E-2</v>
      </c>
      <c r="AE1358" s="17">
        <v>7.2000000000000008E-2</v>
      </c>
      <c r="AF1358" s="5">
        <v>0</v>
      </c>
      <c r="AG1358" s="31">
        <v>9910.009765625</v>
      </c>
      <c r="AH1358" s="31">
        <v>10057.41</v>
      </c>
    </row>
    <row r="1359" spans="1:34" x14ac:dyDescent="0.3">
      <c r="A1359" s="4">
        <v>240874040</v>
      </c>
      <c r="B1359" s="3" t="s">
        <v>104</v>
      </c>
      <c r="C1359" s="3" t="s">
        <v>831</v>
      </c>
      <c r="D1359" s="14">
        <v>88.610565185546875</v>
      </c>
      <c r="E1359" s="14">
        <v>87.8941650390625</v>
      </c>
      <c r="F1359" s="14">
        <v>91.73577880859375</v>
      </c>
      <c r="G1359" s="14">
        <v>91.355384826660156</v>
      </c>
      <c r="H1359" s="5">
        <v>422</v>
      </c>
      <c r="I1359" s="15" t="s">
        <v>3981</v>
      </c>
      <c r="J1359" s="15">
        <v>6</v>
      </c>
      <c r="K1359" s="3" t="s">
        <v>3836</v>
      </c>
      <c r="L1359" s="3" t="s">
        <v>3914</v>
      </c>
      <c r="M1359" s="3" t="s">
        <v>3916</v>
      </c>
      <c r="N1359" s="3" t="s">
        <v>3923</v>
      </c>
      <c r="O1359" s="5">
        <v>340</v>
      </c>
      <c r="P1359" s="17">
        <v>0.60330575704574585</v>
      </c>
      <c r="Q1359" s="5">
        <v>73</v>
      </c>
      <c r="R1359" s="17">
        <v>0.27906978130340582</v>
      </c>
      <c r="S1359" s="5">
        <v>338</v>
      </c>
      <c r="T1359" s="17">
        <v>0.67489713430404663</v>
      </c>
      <c r="U1359" s="5">
        <v>72</v>
      </c>
      <c r="V1359" s="17">
        <v>0.27906978130340582</v>
      </c>
      <c r="W1359" s="17"/>
      <c r="X1359" s="17">
        <v>5.7000000000000002E-2</v>
      </c>
      <c r="Y1359" s="17"/>
      <c r="Z1359" s="17">
        <v>0.9</v>
      </c>
      <c r="AA1359" s="17">
        <v>3.1E-2</v>
      </c>
      <c r="AB1359" s="17">
        <v>1.200000010430813E-2</v>
      </c>
      <c r="AC1359" s="17"/>
      <c r="AD1359" s="17">
        <v>6.9000000000000006E-2</v>
      </c>
      <c r="AE1359" s="17">
        <v>8.7000000000000008E-2</v>
      </c>
      <c r="AF1359" s="5">
        <v>0</v>
      </c>
      <c r="AG1359" s="31">
        <v>9973.0703125</v>
      </c>
      <c r="AH1359" s="31">
        <v>10467.629999999999</v>
      </c>
    </row>
    <row r="1360" spans="1:34" x14ac:dyDescent="0.3">
      <c r="A1360" s="4">
        <v>141303000</v>
      </c>
      <c r="B1360" s="3" t="s">
        <v>62</v>
      </c>
      <c r="C1360" s="3" t="s">
        <v>714</v>
      </c>
      <c r="D1360" s="14">
        <v>86.926033020019531</v>
      </c>
      <c r="E1360" s="14">
        <v>83.5001220703125</v>
      </c>
      <c r="F1360" s="14">
        <v>82.561653137207031</v>
      </c>
      <c r="G1360" s="14">
        <v>80.647102355957031</v>
      </c>
      <c r="H1360" s="5">
        <v>180</v>
      </c>
      <c r="I1360" s="15">
        <v>6</v>
      </c>
      <c r="J1360" s="15">
        <v>8</v>
      </c>
      <c r="K1360" s="3" t="s">
        <v>3864</v>
      </c>
      <c r="L1360" s="3" t="s">
        <v>3909</v>
      </c>
      <c r="M1360" s="3" t="s">
        <v>3917</v>
      </c>
      <c r="N1360" s="3" t="s">
        <v>3923</v>
      </c>
      <c r="O1360" s="5">
        <v>347</v>
      </c>
      <c r="P1360" s="17">
        <v>0.5</v>
      </c>
      <c r="Q1360" s="5">
        <v>133</v>
      </c>
      <c r="R1360" s="17">
        <v>0.26984128355979919</v>
      </c>
      <c r="S1360" s="5">
        <v>343</v>
      </c>
      <c r="T1360" s="17">
        <v>0.31428572535514832</v>
      </c>
      <c r="U1360" s="5">
        <v>131</v>
      </c>
      <c r="V1360" s="17">
        <v>6.4516127109527588E-2</v>
      </c>
      <c r="W1360" s="17"/>
      <c r="X1360" s="17"/>
      <c r="Y1360" s="17"/>
      <c r="Z1360" s="17">
        <v>0.94400000000000006</v>
      </c>
      <c r="AA1360" s="17">
        <v>3.9E-2</v>
      </c>
      <c r="AB1360" s="17">
        <v>1.7000000923871991E-2</v>
      </c>
      <c r="AC1360" s="17"/>
      <c r="AD1360" s="17">
        <v>0.128</v>
      </c>
      <c r="AE1360" s="17">
        <v>0.26400000000000001</v>
      </c>
      <c r="AF1360" s="5">
        <v>0</v>
      </c>
      <c r="AG1360" s="31">
        <v>11953.9501953125</v>
      </c>
      <c r="AH1360" s="31">
        <v>13303.88</v>
      </c>
    </row>
    <row r="1361" spans="1:34" x14ac:dyDescent="0.3">
      <c r="A1361" s="4">
        <v>141304020</v>
      </c>
      <c r="B1361" s="3" t="s">
        <v>62</v>
      </c>
      <c r="C1361" s="3" t="s">
        <v>715</v>
      </c>
      <c r="D1361" s="14">
        <v>89.124626159667969</v>
      </c>
      <c r="E1361" s="14">
        <v>85.879371643066406</v>
      </c>
      <c r="F1361" s="14">
        <v>88.546737670898438</v>
      </c>
      <c r="G1361" s="14">
        <v>85.486373901367188</v>
      </c>
      <c r="H1361" s="5">
        <v>174</v>
      </c>
      <c r="I1361" s="15">
        <v>3</v>
      </c>
      <c r="J1361" s="15">
        <v>5</v>
      </c>
      <c r="K1361" s="3" t="s">
        <v>3864</v>
      </c>
      <c r="L1361" s="3" t="s">
        <v>3909</v>
      </c>
      <c r="M1361" s="3" t="s">
        <v>3917</v>
      </c>
      <c r="N1361" s="3" t="s">
        <v>3923</v>
      </c>
      <c r="O1361" s="5">
        <v>171</v>
      </c>
      <c r="P1361" s="17">
        <v>0.5476190447807312</v>
      </c>
      <c r="Q1361" s="5">
        <v>73</v>
      </c>
      <c r="R1361" s="17">
        <v>0.20754717290401459</v>
      </c>
      <c r="S1361" s="5">
        <v>171</v>
      </c>
      <c r="T1361" s="17">
        <v>0.5297619104385376</v>
      </c>
      <c r="U1361" s="5">
        <v>73</v>
      </c>
      <c r="V1361" s="17">
        <v>0.20754717290401459</v>
      </c>
      <c r="W1361" s="17"/>
      <c r="X1361" s="17"/>
      <c r="Y1361" s="17"/>
      <c r="Z1361" s="17">
        <v>0.92500000000000004</v>
      </c>
      <c r="AA1361" s="17">
        <v>5.7000000000000002E-2</v>
      </c>
      <c r="AB1361" s="17">
        <v>1.7000000923871991E-2</v>
      </c>
      <c r="AC1361" s="17"/>
      <c r="AD1361" s="17">
        <v>9.8000000000000004E-2</v>
      </c>
      <c r="AE1361" s="17">
        <v>0.26400000000000001</v>
      </c>
      <c r="AF1361" s="5">
        <v>0</v>
      </c>
      <c r="AG1361" s="31">
        <v>11694.5302734375</v>
      </c>
      <c r="AH1361" s="31">
        <v>12923.16</v>
      </c>
    </row>
    <row r="1362" spans="1:34" x14ac:dyDescent="0.3">
      <c r="A1362" s="4">
        <v>410023000</v>
      </c>
      <c r="B1362" s="3" t="s">
        <v>183</v>
      </c>
      <c r="C1362" s="3" t="s">
        <v>1076</v>
      </c>
      <c r="D1362" s="14">
        <v>79.324943542480469</v>
      </c>
      <c r="E1362" s="14">
        <v>78.234481811523438</v>
      </c>
      <c r="F1362" s="14">
        <v>89.006462097167969</v>
      </c>
      <c r="G1362" s="14">
        <v>87.966743469238281</v>
      </c>
      <c r="H1362" s="5">
        <v>267</v>
      </c>
      <c r="I1362" s="15">
        <v>5</v>
      </c>
      <c r="J1362" s="15">
        <v>8</v>
      </c>
      <c r="K1362" s="3" t="s">
        <v>3826</v>
      </c>
      <c r="L1362" s="3" t="s">
        <v>3912</v>
      </c>
      <c r="M1362" s="3" t="s">
        <v>3917</v>
      </c>
      <c r="N1362" s="3" t="s">
        <v>3921</v>
      </c>
      <c r="O1362" s="5">
        <v>525</v>
      </c>
      <c r="P1362" s="17">
        <v>0.33992093801498408</v>
      </c>
      <c r="Q1362" s="5">
        <v>264</v>
      </c>
      <c r="R1362" s="17">
        <v>0.25203251838684082</v>
      </c>
      <c r="S1362" s="5">
        <v>527</v>
      </c>
      <c r="T1362" s="17">
        <v>0.4566929042339325</v>
      </c>
      <c r="U1362" s="5">
        <v>265</v>
      </c>
      <c r="V1362" s="17">
        <v>0.34677419066429138</v>
      </c>
      <c r="W1362" s="17"/>
      <c r="X1362" s="17"/>
      <c r="Y1362" s="17"/>
      <c r="Z1362" s="17">
        <v>0.95100000000000007</v>
      </c>
      <c r="AA1362" s="17">
        <v>2.5999999999999999E-2</v>
      </c>
      <c r="AB1362" s="17">
        <v>2.199999988079071E-2</v>
      </c>
      <c r="AC1362" s="17"/>
      <c r="AD1362" s="17">
        <v>0.127</v>
      </c>
      <c r="AE1362" s="17">
        <v>0.53500000000000003</v>
      </c>
      <c r="AF1362" s="5">
        <v>0</v>
      </c>
      <c r="AG1362" s="31">
        <v>7824.8701171875</v>
      </c>
      <c r="AH1362" s="31">
        <v>8675.85</v>
      </c>
    </row>
    <row r="1363" spans="1:34" x14ac:dyDescent="0.3">
      <c r="A1363" s="4">
        <v>410024020</v>
      </c>
      <c r="B1363" s="3" t="s">
        <v>183</v>
      </c>
      <c r="C1363" s="3" t="s">
        <v>1077</v>
      </c>
      <c r="D1363" s="14">
        <v>96.617866516113281</v>
      </c>
      <c r="E1363" s="14">
        <v>92.346076965332031</v>
      </c>
      <c r="F1363" s="14">
        <v>91.948020935058594</v>
      </c>
      <c r="G1363" s="14">
        <v>92.280479431152344</v>
      </c>
      <c r="H1363" s="5">
        <v>309</v>
      </c>
      <c r="I1363" s="15" t="s">
        <v>3981</v>
      </c>
      <c r="J1363" s="15">
        <v>4</v>
      </c>
      <c r="K1363" s="3" t="s">
        <v>3826</v>
      </c>
      <c r="L1363" s="3" t="s">
        <v>3912</v>
      </c>
      <c r="M1363" s="3" t="s">
        <v>3917</v>
      </c>
      <c r="N1363" s="3" t="s">
        <v>3921</v>
      </c>
      <c r="O1363" s="5">
        <v>68</v>
      </c>
      <c r="P1363" s="17">
        <v>0.5</v>
      </c>
      <c r="Q1363" s="5">
        <v>39</v>
      </c>
      <c r="R1363" s="17">
        <v>0.48333331942558289</v>
      </c>
      <c r="S1363" s="5">
        <v>68</v>
      </c>
      <c r="T1363" s="17">
        <v>0.40178570151329041</v>
      </c>
      <c r="U1363" s="5">
        <v>39</v>
      </c>
      <c r="V1363" s="17">
        <v>0.34999999403953552</v>
      </c>
      <c r="W1363" s="17"/>
      <c r="X1363" s="17"/>
      <c r="Y1363" s="17"/>
      <c r="Z1363" s="17">
        <v>0.92600000000000005</v>
      </c>
      <c r="AA1363" s="17">
        <v>3.9E-2</v>
      </c>
      <c r="AB1363" s="17">
        <v>3.5999998450279243E-2</v>
      </c>
      <c r="AC1363" s="17"/>
      <c r="AD1363" s="17">
        <v>0.152</v>
      </c>
      <c r="AE1363" s="17">
        <v>0.63100000000000001</v>
      </c>
      <c r="AF1363" s="5">
        <v>0</v>
      </c>
      <c r="AG1363" s="31">
        <v>8785.509765625</v>
      </c>
      <c r="AH1363" s="31">
        <v>10666.43</v>
      </c>
    </row>
    <row r="1364" spans="1:34" x14ac:dyDescent="0.3">
      <c r="A1364" s="4">
        <v>440841050</v>
      </c>
      <c r="B1364" s="3" t="s">
        <v>200</v>
      </c>
      <c r="C1364" s="3" t="s">
        <v>1105</v>
      </c>
      <c r="D1364" s="14">
        <v>85.104339599609375</v>
      </c>
      <c r="E1364" s="14">
        <v>84.820625305175781</v>
      </c>
      <c r="F1364" s="14">
        <v>87.74884033203125</v>
      </c>
      <c r="G1364" s="14">
        <v>86.223945617675781</v>
      </c>
      <c r="H1364" s="5">
        <v>138</v>
      </c>
      <c r="I1364" s="15">
        <v>7</v>
      </c>
      <c r="J1364" s="15">
        <v>12</v>
      </c>
      <c r="K1364" s="3" t="s">
        <v>3862</v>
      </c>
      <c r="L1364" s="3" t="s">
        <v>3912</v>
      </c>
      <c r="M1364" s="3" t="s">
        <v>3917</v>
      </c>
      <c r="N1364" s="3" t="s">
        <v>3921</v>
      </c>
      <c r="O1364" s="5">
        <v>85</v>
      </c>
      <c r="P1364" s="17">
        <v>0.45588234066963201</v>
      </c>
      <c r="Q1364" s="5">
        <v>25</v>
      </c>
      <c r="R1364" s="17">
        <v>0</v>
      </c>
      <c r="S1364" s="5">
        <v>85</v>
      </c>
      <c r="T1364" s="17">
        <v>0.38235294818878168</v>
      </c>
      <c r="U1364" s="5">
        <v>25</v>
      </c>
      <c r="V1364" s="17">
        <v>0.15000000596046451</v>
      </c>
      <c r="W1364" s="17"/>
      <c r="X1364" s="17"/>
      <c r="Y1364" s="17"/>
      <c r="Z1364" s="17">
        <v>0.97799999999999998</v>
      </c>
      <c r="AA1364" s="17"/>
      <c r="AB1364" s="17">
        <v>2.199999988079071E-2</v>
      </c>
      <c r="AC1364" s="17"/>
      <c r="AD1364" s="17">
        <v>5.0999999999999997E-2</v>
      </c>
      <c r="AE1364" s="17">
        <v>0.17599999999999999</v>
      </c>
      <c r="AF1364" s="5">
        <v>0</v>
      </c>
      <c r="AG1364" s="31">
        <v>10992.5703125</v>
      </c>
      <c r="AH1364" s="31">
        <v>11559.07</v>
      </c>
    </row>
    <row r="1365" spans="1:34" x14ac:dyDescent="0.3">
      <c r="A1365" s="4">
        <v>440844020</v>
      </c>
      <c r="B1365" s="3" t="s">
        <v>200</v>
      </c>
      <c r="C1365" s="3" t="s">
        <v>1106</v>
      </c>
      <c r="D1365" s="14">
        <v>78.980857849121094</v>
      </c>
      <c r="E1365" s="14">
        <v>83.372413635253906</v>
      </c>
      <c r="F1365" s="14">
        <v>79.9599609375</v>
      </c>
      <c r="G1365" s="14">
        <v>81.025863647460938</v>
      </c>
      <c r="H1365" s="5">
        <v>139</v>
      </c>
      <c r="I1365" s="15" t="s">
        <v>3980</v>
      </c>
      <c r="J1365" s="15">
        <v>6</v>
      </c>
      <c r="K1365" s="3" t="s">
        <v>3862</v>
      </c>
      <c r="L1365" s="3" t="s">
        <v>3912</v>
      </c>
      <c r="M1365" s="3" t="s">
        <v>3917</v>
      </c>
      <c r="N1365" s="3" t="s">
        <v>3921</v>
      </c>
      <c r="O1365" s="5">
        <v>108</v>
      </c>
      <c r="P1365" s="17">
        <v>0.5058823823928833</v>
      </c>
      <c r="Q1365" s="5">
        <v>37</v>
      </c>
      <c r="R1365" s="17">
        <v>0.24242424964904791</v>
      </c>
      <c r="S1365" s="5">
        <v>108</v>
      </c>
      <c r="T1365" s="17">
        <v>0.46428570151329041</v>
      </c>
      <c r="U1365" s="5">
        <v>37</v>
      </c>
      <c r="V1365" s="17">
        <v>0.42424243688583368</v>
      </c>
      <c r="W1365" s="17"/>
      <c r="X1365" s="17"/>
      <c r="Y1365" s="17"/>
      <c r="Z1365" s="17">
        <v>0.99299999999999999</v>
      </c>
      <c r="AA1365" s="17"/>
      <c r="AB1365" s="17">
        <v>7.0000002160668373E-3</v>
      </c>
      <c r="AC1365" s="17"/>
      <c r="AD1365" s="17">
        <v>7.9000000000000001E-2</v>
      </c>
      <c r="AE1365" s="17">
        <v>0.33100000000000002</v>
      </c>
      <c r="AF1365" s="5">
        <v>0</v>
      </c>
      <c r="AG1365" s="31">
        <v>10667.3095703125</v>
      </c>
      <c r="AH1365" s="31">
        <v>12026.14</v>
      </c>
    </row>
    <row r="1366" spans="1:34" x14ac:dyDescent="0.3">
      <c r="A1366" s="4">
        <v>470601050</v>
      </c>
      <c r="B1366" s="3" t="s">
        <v>212</v>
      </c>
      <c r="C1366" s="3" t="s">
        <v>1125</v>
      </c>
      <c r="D1366" s="14">
        <v>87.088340759277344</v>
      </c>
      <c r="E1366" s="14">
        <v>86.249267578125</v>
      </c>
      <c r="F1366" s="14">
        <v>83.300865173339844</v>
      </c>
      <c r="G1366" s="14">
        <v>79.584037780761719</v>
      </c>
      <c r="H1366" s="5">
        <v>139</v>
      </c>
      <c r="I1366" s="15">
        <v>7</v>
      </c>
      <c r="J1366" s="15">
        <v>12</v>
      </c>
      <c r="K1366" s="3" t="s">
        <v>3854</v>
      </c>
      <c r="L1366" s="3" t="s">
        <v>3913</v>
      </c>
      <c r="M1366" s="3" t="s">
        <v>3916</v>
      </c>
      <c r="N1366" s="3" t="s">
        <v>3923</v>
      </c>
      <c r="O1366" s="5">
        <v>94</v>
      </c>
      <c r="P1366" s="17">
        <v>0.40740740299224848</v>
      </c>
      <c r="Q1366" s="5">
        <v>60</v>
      </c>
      <c r="R1366" s="17">
        <v>0.2800000011920929</v>
      </c>
      <c r="S1366" s="5">
        <v>94</v>
      </c>
      <c r="T1366" s="17">
        <v>0.27142858505249018</v>
      </c>
      <c r="U1366" s="5">
        <v>60</v>
      </c>
      <c r="V1366" s="17">
        <v>0.18421052396297449</v>
      </c>
      <c r="W1366" s="17">
        <v>6.5000000000000002E-2</v>
      </c>
      <c r="X1366" s="17">
        <v>4.2999999999999997E-2</v>
      </c>
      <c r="Y1366" s="17"/>
      <c r="Z1366" s="17">
        <v>0.84199999999999997</v>
      </c>
      <c r="AA1366" s="17">
        <v>0.05</v>
      </c>
      <c r="AB1366" s="17">
        <v>0</v>
      </c>
      <c r="AC1366" s="17"/>
      <c r="AD1366" s="17">
        <v>0.20899999999999999</v>
      </c>
      <c r="AE1366" s="17">
        <v>0.51100000000000001</v>
      </c>
      <c r="AF1366" s="5">
        <v>0</v>
      </c>
      <c r="AG1366" s="31">
        <v>11517.26953125</v>
      </c>
      <c r="AH1366" s="31">
        <v>12278.47</v>
      </c>
    </row>
    <row r="1367" spans="1:34" x14ac:dyDescent="0.3">
      <c r="A1367" s="4">
        <v>470604020</v>
      </c>
      <c r="B1367" s="3" t="s">
        <v>212</v>
      </c>
      <c r="C1367" s="3" t="s">
        <v>1126</v>
      </c>
      <c r="D1367" s="14">
        <v>85.056686401367188</v>
      </c>
      <c r="E1367" s="14">
        <v>85.9434814453125</v>
      </c>
      <c r="F1367" s="14">
        <v>83.749496459960938</v>
      </c>
      <c r="G1367" s="14">
        <v>85.741836547851563</v>
      </c>
      <c r="H1367" s="5">
        <v>131</v>
      </c>
      <c r="I1367" s="15" t="s">
        <v>3980</v>
      </c>
      <c r="J1367" s="15">
        <v>6</v>
      </c>
      <c r="K1367" s="3" t="s">
        <v>3854</v>
      </c>
      <c r="L1367" s="3" t="s">
        <v>3913</v>
      </c>
      <c r="M1367" s="3" t="s">
        <v>3916</v>
      </c>
      <c r="N1367" s="3" t="s">
        <v>3923</v>
      </c>
      <c r="O1367" s="5">
        <v>121</v>
      </c>
      <c r="P1367" s="17">
        <v>0.3333333432674408</v>
      </c>
      <c r="Q1367" s="5">
        <v>91</v>
      </c>
      <c r="R1367" s="17">
        <v>0</v>
      </c>
      <c r="S1367" s="5">
        <v>121</v>
      </c>
      <c r="T1367" s="17">
        <v>0.25641027092933649</v>
      </c>
      <c r="U1367" s="5">
        <v>91</v>
      </c>
      <c r="V1367" s="17">
        <v>0.23333333432674411</v>
      </c>
      <c r="W1367" s="17">
        <v>4.5999999999999999E-2</v>
      </c>
      <c r="X1367" s="17"/>
      <c r="Y1367" s="17"/>
      <c r="Z1367" s="17">
        <v>0.91600000000000004</v>
      </c>
      <c r="AA1367" s="17"/>
      <c r="AB1367" s="17">
        <v>3.7999998778104782E-2</v>
      </c>
      <c r="AC1367" s="17"/>
      <c r="AD1367" s="17">
        <v>0.23699999999999999</v>
      </c>
      <c r="AE1367" s="17">
        <v>0.69000000000000006</v>
      </c>
      <c r="AF1367" s="5">
        <v>0</v>
      </c>
      <c r="AG1367" s="31">
        <v>11695.2998046875</v>
      </c>
      <c r="AH1367" s="31">
        <v>12475.7</v>
      </c>
    </row>
    <row r="1368" spans="1:34" x14ac:dyDescent="0.3">
      <c r="A1368" s="4">
        <v>742021050</v>
      </c>
      <c r="B1368" s="3" t="s">
        <v>356</v>
      </c>
      <c r="C1368" s="3" t="s">
        <v>1538</v>
      </c>
      <c r="D1368" s="14">
        <v>86.417434692382813</v>
      </c>
      <c r="E1368" s="14">
        <v>91.724197387695313</v>
      </c>
      <c r="F1368" s="14">
        <v>100.61252593994141</v>
      </c>
      <c r="G1368" s="14">
        <v>97.909103393554688</v>
      </c>
      <c r="H1368" s="5">
        <v>76</v>
      </c>
      <c r="I1368" s="15">
        <v>7</v>
      </c>
      <c r="J1368" s="15">
        <v>12</v>
      </c>
      <c r="K1368" s="3" t="s">
        <v>3824</v>
      </c>
      <c r="L1368" s="3" t="s">
        <v>3912</v>
      </c>
      <c r="M1368" s="3" t="s">
        <v>3917</v>
      </c>
      <c r="N1368" s="3" t="s">
        <v>3921</v>
      </c>
      <c r="O1368" s="5">
        <v>49</v>
      </c>
      <c r="P1368" s="17">
        <v>0.36585366725921631</v>
      </c>
      <c r="Q1368" s="5">
        <v>26</v>
      </c>
      <c r="R1368" s="17">
        <v>0</v>
      </c>
      <c r="S1368" s="5">
        <v>49</v>
      </c>
      <c r="T1368" s="17">
        <v>0.39393940567970281</v>
      </c>
      <c r="U1368" s="5">
        <v>26</v>
      </c>
      <c r="V1368" s="17">
        <v>0</v>
      </c>
      <c r="W1368" s="17"/>
      <c r="X1368" s="17"/>
      <c r="Y1368" s="17"/>
      <c r="Z1368" s="17">
        <v>0.94700000000000006</v>
      </c>
      <c r="AA1368" s="17"/>
      <c r="AB1368" s="17">
        <v>5.299999937415123E-2</v>
      </c>
      <c r="AC1368" s="17"/>
      <c r="AD1368" s="17">
        <v>0.105</v>
      </c>
      <c r="AE1368" s="17">
        <v>0.32500000000000001</v>
      </c>
      <c r="AF1368" s="5">
        <v>0</v>
      </c>
      <c r="AG1368" s="31">
        <v>17359.560546875</v>
      </c>
      <c r="AH1368" s="31">
        <v>18446.32</v>
      </c>
    </row>
    <row r="1369" spans="1:34" x14ac:dyDescent="0.3">
      <c r="A1369" s="4">
        <v>742024020</v>
      </c>
      <c r="B1369" s="3" t="s">
        <v>356</v>
      </c>
      <c r="C1369" s="3" t="s">
        <v>1539</v>
      </c>
      <c r="D1369" s="14">
        <v>90.511360168457031</v>
      </c>
      <c r="E1369" s="14">
        <v>89.66693115234375</v>
      </c>
      <c r="F1369" s="14">
        <v>87.024642944335938</v>
      </c>
      <c r="G1369" s="14">
        <v>88.295745849609375</v>
      </c>
      <c r="H1369" s="5">
        <v>94</v>
      </c>
      <c r="I1369" s="15" t="s">
        <v>3980</v>
      </c>
      <c r="J1369" s="15">
        <v>6</v>
      </c>
      <c r="K1369" s="3" t="s">
        <v>3824</v>
      </c>
      <c r="L1369" s="3" t="s">
        <v>3912</v>
      </c>
      <c r="M1369" s="3" t="s">
        <v>3917</v>
      </c>
      <c r="N1369" s="3" t="s">
        <v>3921</v>
      </c>
      <c r="O1369" s="5">
        <v>54</v>
      </c>
      <c r="P1369" s="17">
        <v>0.3958333432674408</v>
      </c>
      <c r="Q1369" s="5">
        <v>29</v>
      </c>
      <c r="R1369" s="17">
        <v>0.37037035822868353</v>
      </c>
      <c r="S1369" s="5">
        <v>54</v>
      </c>
      <c r="T1369" s="17">
        <v>0.5625</v>
      </c>
      <c r="U1369" s="5">
        <v>29</v>
      </c>
      <c r="V1369" s="17">
        <v>0.51851850748062134</v>
      </c>
      <c r="W1369" s="17"/>
      <c r="X1369" s="17"/>
      <c r="Y1369" s="17"/>
      <c r="Z1369" s="17">
        <v>0.96799999999999997</v>
      </c>
      <c r="AA1369" s="17"/>
      <c r="AB1369" s="17">
        <v>3.2000001519918442E-2</v>
      </c>
      <c r="AC1369" s="17"/>
      <c r="AD1369" s="17">
        <v>9.6000000000000002E-2</v>
      </c>
      <c r="AE1369" s="17">
        <v>0.37</v>
      </c>
      <c r="AF1369" s="5">
        <v>0</v>
      </c>
      <c r="AG1369" s="31">
        <v>12752.740234375</v>
      </c>
      <c r="AH1369" s="31">
        <v>13717.84</v>
      </c>
    </row>
    <row r="1370" spans="1:34" x14ac:dyDescent="0.3">
      <c r="A1370" s="4">
        <v>780051050</v>
      </c>
      <c r="B1370" s="3" t="s">
        <v>373</v>
      </c>
      <c r="C1370" s="3" t="s">
        <v>1568</v>
      </c>
      <c r="D1370" s="14">
        <v>86.194625854492188</v>
      </c>
      <c r="E1370" s="14">
        <v>87.665641784667969</v>
      </c>
      <c r="F1370" s="14">
        <v>76.497238159179688</v>
      </c>
      <c r="G1370" s="14">
        <v>76.714073181152344</v>
      </c>
      <c r="H1370" s="5">
        <v>252</v>
      </c>
      <c r="I1370" s="15">
        <v>7</v>
      </c>
      <c r="J1370" s="15">
        <v>12</v>
      </c>
      <c r="K1370" s="3" t="s">
        <v>3831</v>
      </c>
      <c r="L1370" s="3" t="s">
        <v>3910</v>
      </c>
      <c r="M1370" s="3" t="s">
        <v>3916</v>
      </c>
      <c r="N1370" s="3" t="s">
        <v>3921</v>
      </c>
      <c r="O1370" s="5">
        <v>153</v>
      </c>
      <c r="P1370" s="17">
        <v>0.4117647111415863</v>
      </c>
      <c r="Q1370" s="5">
        <v>153</v>
      </c>
      <c r="R1370" s="17">
        <v>0.4117647111415863</v>
      </c>
      <c r="S1370" s="5">
        <v>153</v>
      </c>
      <c r="T1370" s="17">
        <v>5.128205195069313E-2</v>
      </c>
      <c r="U1370" s="5">
        <v>153</v>
      </c>
      <c r="V1370" s="17">
        <v>5.128205195069313E-2</v>
      </c>
      <c r="W1370" s="17">
        <v>0.214</v>
      </c>
      <c r="X1370" s="17">
        <v>4.3999999999999997E-2</v>
      </c>
      <c r="Y1370" s="17"/>
      <c r="Z1370" s="17">
        <v>0.69400000000000006</v>
      </c>
      <c r="AA1370" s="17">
        <v>3.5999999999999997E-2</v>
      </c>
      <c r="AB1370" s="17">
        <v>1.200000010430813E-2</v>
      </c>
      <c r="AC1370" s="17"/>
      <c r="AD1370" s="17">
        <v>0.155</v>
      </c>
      <c r="AE1370" s="17">
        <v>0.39760000000000001</v>
      </c>
      <c r="AF1370" s="5">
        <v>1</v>
      </c>
      <c r="AG1370" s="31">
        <v>9985.3203125</v>
      </c>
      <c r="AH1370" s="31">
        <v>10004.25</v>
      </c>
    </row>
    <row r="1371" spans="1:34" x14ac:dyDescent="0.3">
      <c r="A1371" s="4">
        <v>780054020</v>
      </c>
      <c r="B1371" s="3" t="s">
        <v>373</v>
      </c>
      <c r="C1371" s="3" t="s">
        <v>1569</v>
      </c>
      <c r="D1371" s="14">
        <v>77.008903503417969</v>
      </c>
      <c r="E1371" s="14">
        <v>78.503067016601563</v>
      </c>
      <c r="F1371" s="14">
        <v>79.040763854980469</v>
      </c>
      <c r="G1371" s="14">
        <v>75.743202209472656</v>
      </c>
      <c r="H1371" s="5">
        <v>284</v>
      </c>
      <c r="I1371" s="15">
        <v>1</v>
      </c>
      <c r="J1371" s="15">
        <v>6</v>
      </c>
      <c r="K1371" s="3" t="s">
        <v>3831</v>
      </c>
      <c r="L1371" s="3" t="s">
        <v>3910</v>
      </c>
      <c r="M1371" s="3" t="s">
        <v>3916</v>
      </c>
      <c r="N1371" s="3" t="s">
        <v>3921</v>
      </c>
      <c r="O1371" s="5">
        <v>202</v>
      </c>
      <c r="P1371" s="17">
        <v>0.24550898373126981</v>
      </c>
      <c r="Q1371" s="5">
        <v>202</v>
      </c>
      <c r="R1371" s="17">
        <v>0.24550898373126981</v>
      </c>
      <c r="S1371" s="5">
        <v>202</v>
      </c>
      <c r="T1371" s="17">
        <v>0.14371258020401001</v>
      </c>
      <c r="U1371" s="5">
        <v>202</v>
      </c>
      <c r="V1371" s="17">
        <v>0.14371258020401001</v>
      </c>
      <c r="W1371" s="17">
        <v>0.183</v>
      </c>
      <c r="X1371" s="17">
        <v>0.06</v>
      </c>
      <c r="Y1371" s="17"/>
      <c r="Z1371" s="17">
        <v>0.63700000000000001</v>
      </c>
      <c r="AA1371" s="17">
        <v>0.113</v>
      </c>
      <c r="AB1371" s="17">
        <v>7.0000002160668373E-3</v>
      </c>
      <c r="AC1371" s="17"/>
      <c r="AD1371" s="17">
        <v>0.10199999999999999</v>
      </c>
      <c r="AE1371" s="17">
        <v>0.49090000000000011</v>
      </c>
      <c r="AF1371" s="5">
        <v>1</v>
      </c>
      <c r="AG1371" s="31">
        <v>10072.3798828125</v>
      </c>
      <c r="AH1371" s="31">
        <v>10551.4</v>
      </c>
    </row>
    <row r="1372" spans="1:34" x14ac:dyDescent="0.3">
      <c r="A1372" s="4">
        <v>100873000</v>
      </c>
      <c r="B1372" s="3" t="s">
        <v>38</v>
      </c>
      <c r="C1372" s="3" t="s">
        <v>623</v>
      </c>
      <c r="D1372" s="14">
        <v>81.980575561523438</v>
      </c>
      <c r="E1372" s="14">
        <v>81.6927490234375</v>
      </c>
      <c r="F1372" s="14">
        <v>85.013069152832031</v>
      </c>
      <c r="G1372" s="14">
        <v>86.112289428710938</v>
      </c>
      <c r="H1372" s="5">
        <v>421</v>
      </c>
      <c r="I1372" s="15">
        <v>6</v>
      </c>
      <c r="J1372" s="15">
        <v>8</v>
      </c>
      <c r="K1372" s="3" t="s">
        <v>3821</v>
      </c>
      <c r="L1372" s="3" t="s">
        <v>3909</v>
      </c>
      <c r="M1372" s="3" t="s">
        <v>3916</v>
      </c>
      <c r="N1372" s="3" t="s">
        <v>3921</v>
      </c>
      <c r="O1372" s="5">
        <v>776</v>
      </c>
      <c r="P1372" s="17">
        <v>0.44471743702888489</v>
      </c>
      <c r="Q1372" s="5">
        <v>196</v>
      </c>
      <c r="R1372" s="17">
        <v>0.22772277891635889</v>
      </c>
      <c r="S1372" s="5">
        <v>775</v>
      </c>
      <c r="T1372" s="17">
        <v>0.37346437573432922</v>
      </c>
      <c r="U1372" s="5">
        <v>196</v>
      </c>
      <c r="V1372" s="17">
        <v>0.18811881542205811</v>
      </c>
      <c r="W1372" s="17"/>
      <c r="X1372" s="17">
        <v>2.9000000000000001E-2</v>
      </c>
      <c r="Y1372" s="17"/>
      <c r="Z1372" s="17">
        <v>0.89100000000000001</v>
      </c>
      <c r="AA1372" s="17">
        <v>6.9000000000000006E-2</v>
      </c>
      <c r="AB1372" s="17">
        <v>1.200000010430813E-2</v>
      </c>
      <c r="AC1372" s="17"/>
      <c r="AD1372" s="17">
        <v>8.6000000000000007E-2</v>
      </c>
      <c r="AE1372" s="17">
        <v>0.16600000000000001</v>
      </c>
      <c r="AF1372" s="5">
        <v>0</v>
      </c>
      <c r="AG1372" s="31">
        <v>8538.83984375</v>
      </c>
      <c r="AH1372" s="31">
        <v>9325.43</v>
      </c>
    </row>
    <row r="1373" spans="1:34" x14ac:dyDescent="0.3">
      <c r="A1373" s="4">
        <v>100874020</v>
      </c>
      <c r="B1373" s="3" t="s">
        <v>38</v>
      </c>
      <c r="C1373" s="3" t="s">
        <v>624</v>
      </c>
      <c r="D1373" s="14">
        <v>80.699653625488281</v>
      </c>
      <c r="E1373" s="14">
        <v>76.560882568359375</v>
      </c>
      <c r="F1373" s="14">
        <v>85.89410400390625</v>
      </c>
      <c r="G1373" s="14">
        <v>83.297576904296875</v>
      </c>
      <c r="H1373" s="5">
        <v>455</v>
      </c>
      <c r="I1373" s="15">
        <v>3</v>
      </c>
      <c r="J1373" s="15">
        <v>5</v>
      </c>
      <c r="K1373" s="3" t="s">
        <v>3821</v>
      </c>
      <c r="L1373" s="3" t="s">
        <v>3909</v>
      </c>
      <c r="M1373" s="3" t="s">
        <v>3916</v>
      </c>
      <c r="N1373" s="3" t="s">
        <v>3921</v>
      </c>
      <c r="O1373" s="5">
        <v>396</v>
      </c>
      <c r="P1373" s="17">
        <v>0.50228309631347656</v>
      </c>
      <c r="Q1373" s="5">
        <v>120</v>
      </c>
      <c r="R1373" s="17">
        <v>0.30000001192092901</v>
      </c>
      <c r="S1373" s="5">
        <v>395</v>
      </c>
      <c r="T1373" s="17">
        <v>0.44063925743103027</v>
      </c>
      <c r="U1373" s="5">
        <v>119</v>
      </c>
      <c r="V1373" s="17">
        <v>0.25833332538604742</v>
      </c>
      <c r="W1373" s="17"/>
      <c r="X1373" s="17">
        <v>3.3000000000000002E-2</v>
      </c>
      <c r="Y1373" s="17"/>
      <c r="Z1373" s="17">
        <v>0.875</v>
      </c>
      <c r="AA1373" s="17">
        <v>7.4999999999999997E-2</v>
      </c>
      <c r="AB1373" s="17">
        <v>1.7999999225139621E-2</v>
      </c>
      <c r="AC1373" s="17"/>
      <c r="AD1373" s="17">
        <v>9.9000000000000005E-2</v>
      </c>
      <c r="AE1373" s="17">
        <v>0.19400000000000001</v>
      </c>
      <c r="AF1373" s="5">
        <v>0</v>
      </c>
      <c r="AG1373" s="31">
        <v>8878.849609375</v>
      </c>
      <c r="AH1373" s="31">
        <v>9792.07</v>
      </c>
    </row>
    <row r="1374" spans="1:34" x14ac:dyDescent="0.3">
      <c r="A1374" s="4">
        <v>900761050</v>
      </c>
      <c r="B1374" s="3" t="s">
        <v>420</v>
      </c>
      <c r="C1374" s="3" t="s">
        <v>1674</v>
      </c>
      <c r="D1374" s="14">
        <v>79.432456970214844</v>
      </c>
      <c r="E1374" s="14">
        <v>77.410858154296875</v>
      </c>
      <c r="F1374" s="14">
        <v>83.740402221679688</v>
      </c>
      <c r="G1374" s="14">
        <v>84.388877868652344</v>
      </c>
      <c r="H1374" s="5">
        <v>241</v>
      </c>
      <c r="I1374" s="15">
        <v>6</v>
      </c>
      <c r="J1374" s="15">
        <v>12</v>
      </c>
      <c r="K1374" s="3" t="s">
        <v>3817</v>
      </c>
      <c r="L1374" s="3" t="s">
        <v>3913</v>
      </c>
      <c r="M1374" s="3" t="s">
        <v>3916</v>
      </c>
      <c r="N1374" s="3" t="s">
        <v>3921</v>
      </c>
      <c r="O1374" s="5">
        <v>198</v>
      </c>
      <c r="P1374" s="17">
        <v>0.48529410362243652</v>
      </c>
      <c r="Q1374" s="5">
        <v>118</v>
      </c>
      <c r="R1374" s="17">
        <v>0.37349396944046021</v>
      </c>
      <c r="S1374" s="5">
        <v>198</v>
      </c>
      <c r="T1374" s="17">
        <v>0.36585366725921631</v>
      </c>
      <c r="U1374" s="5">
        <v>118</v>
      </c>
      <c r="V1374" s="17">
        <v>0.25999999046325678</v>
      </c>
      <c r="W1374" s="17"/>
      <c r="X1374" s="17"/>
      <c r="Y1374" s="17"/>
      <c r="Z1374" s="17">
        <v>0.97499999999999998</v>
      </c>
      <c r="AA1374" s="17"/>
      <c r="AB1374" s="17">
        <v>2.500000037252903E-2</v>
      </c>
      <c r="AC1374" s="17"/>
      <c r="AD1374" s="17">
        <v>9.0999999999999998E-2</v>
      </c>
      <c r="AE1374" s="17">
        <v>0.54700000000000004</v>
      </c>
      <c r="AF1374" s="5">
        <v>0</v>
      </c>
      <c r="AG1374" s="31">
        <v>7677.4599609375</v>
      </c>
      <c r="AH1374" s="31">
        <v>9355.8700000000008</v>
      </c>
    </row>
    <row r="1375" spans="1:34" x14ac:dyDescent="0.3">
      <c r="A1375" s="4">
        <v>900764020</v>
      </c>
      <c r="B1375" s="3" t="s">
        <v>420</v>
      </c>
      <c r="C1375" s="3" t="s">
        <v>1675</v>
      </c>
      <c r="D1375" s="14">
        <v>89.098335266113281</v>
      </c>
      <c r="E1375" s="14">
        <v>87.508628845214844</v>
      </c>
      <c r="F1375" s="14">
        <v>85.537879943847656</v>
      </c>
      <c r="G1375" s="14">
        <v>83.758590698242188</v>
      </c>
      <c r="H1375" s="5">
        <v>183</v>
      </c>
      <c r="I1375" s="15" t="s">
        <v>3980</v>
      </c>
      <c r="J1375" s="15">
        <v>5</v>
      </c>
      <c r="K1375" s="3" t="s">
        <v>3817</v>
      </c>
      <c r="L1375" s="3" t="s">
        <v>3913</v>
      </c>
      <c r="M1375" s="3" t="s">
        <v>3916</v>
      </c>
      <c r="N1375" s="3" t="s">
        <v>3921</v>
      </c>
      <c r="O1375" s="5">
        <v>97</v>
      </c>
      <c r="P1375" s="17">
        <v>0.31034481525421143</v>
      </c>
      <c r="Q1375" s="5">
        <v>65</v>
      </c>
      <c r="R1375" s="17">
        <v>0.29090908169746399</v>
      </c>
      <c r="S1375" s="5">
        <v>98</v>
      </c>
      <c r="T1375" s="17">
        <v>0.52808988094329834</v>
      </c>
      <c r="U1375" s="5">
        <v>65</v>
      </c>
      <c r="V1375" s="17">
        <v>0.43636363744735718</v>
      </c>
      <c r="W1375" s="17"/>
      <c r="X1375" s="17"/>
      <c r="Y1375" s="17"/>
      <c r="Z1375" s="17">
        <v>0.93400000000000005</v>
      </c>
      <c r="AA1375" s="17">
        <v>4.9000000000000002E-2</v>
      </c>
      <c r="AB1375" s="17">
        <v>1.6000000759959221E-2</v>
      </c>
      <c r="AC1375" s="17"/>
      <c r="AD1375" s="17">
        <v>0.18</v>
      </c>
      <c r="AE1375" s="17">
        <v>0.67600000000000005</v>
      </c>
      <c r="AF1375" s="5">
        <v>0</v>
      </c>
      <c r="AG1375" s="31">
        <v>8826.2802734375</v>
      </c>
      <c r="AH1375" s="31">
        <v>10328.370000000001</v>
      </c>
    </row>
    <row r="1376" spans="1:34" x14ac:dyDescent="0.3">
      <c r="A1376" s="4">
        <v>350991050</v>
      </c>
      <c r="B1376" s="3" t="s">
        <v>152</v>
      </c>
      <c r="C1376" s="3" t="s">
        <v>963</v>
      </c>
      <c r="D1376" s="14">
        <v>85.850357055664063</v>
      </c>
      <c r="E1376" s="14">
        <v>87.192901611328125</v>
      </c>
      <c r="F1376" s="14">
        <v>81.09454345703125</v>
      </c>
      <c r="G1376" s="14">
        <v>80.9990234375</v>
      </c>
      <c r="H1376" s="5">
        <v>119</v>
      </c>
      <c r="I1376" s="15">
        <v>6</v>
      </c>
      <c r="J1376" s="15">
        <v>12</v>
      </c>
      <c r="K1376" s="3" t="s">
        <v>3800</v>
      </c>
      <c r="L1376" s="3" t="s">
        <v>3910</v>
      </c>
      <c r="M1376" s="3" t="s">
        <v>3917</v>
      </c>
      <c r="N1376" s="3" t="s">
        <v>3921</v>
      </c>
      <c r="O1376" s="5">
        <v>76</v>
      </c>
      <c r="P1376" s="17">
        <v>0.31147539615631098</v>
      </c>
      <c r="Q1376" s="5">
        <v>76</v>
      </c>
      <c r="R1376" s="17">
        <v>0.31147539615631098</v>
      </c>
      <c r="S1376" s="5">
        <v>76</v>
      </c>
      <c r="T1376" s="17">
        <v>0.14545454084873199</v>
      </c>
      <c r="U1376" s="5">
        <v>76</v>
      </c>
      <c r="V1376" s="17">
        <v>0.14545454084873199</v>
      </c>
      <c r="W1376" s="17"/>
      <c r="X1376" s="17">
        <v>0.23499999999999999</v>
      </c>
      <c r="Y1376" s="17"/>
      <c r="Z1376" s="17">
        <v>0.73899999999999999</v>
      </c>
      <c r="AA1376" s="17"/>
      <c r="AB1376" s="17">
        <v>2.500000037252903E-2</v>
      </c>
      <c r="AC1376" s="17"/>
      <c r="AD1376" s="17">
        <v>0.11799999999999999</v>
      </c>
      <c r="AE1376" s="17">
        <v>0.45450000000000002</v>
      </c>
      <c r="AF1376" s="5">
        <v>1</v>
      </c>
      <c r="AG1376" s="31">
        <v>10489.9404296875</v>
      </c>
      <c r="AH1376" s="31">
        <v>11916.62</v>
      </c>
    </row>
    <row r="1377" spans="1:34" x14ac:dyDescent="0.3">
      <c r="A1377" s="4">
        <v>350994020</v>
      </c>
      <c r="B1377" s="3" t="s">
        <v>152</v>
      </c>
      <c r="C1377" s="3" t="s">
        <v>964</v>
      </c>
      <c r="D1377" s="14">
        <v>89.259025573730469</v>
      </c>
      <c r="E1377" s="14">
        <v>90.652297973632813</v>
      </c>
      <c r="F1377" s="14">
        <v>88.270271301269531</v>
      </c>
      <c r="G1377" s="14">
        <v>89.961517333984375</v>
      </c>
      <c r="H1377" s="5">
        <v>105</v>
      </c>
      <c r="I1377" s="15" t="s">
        <v>3980</v>
      </c>
      <c r="J1377" s="15">
        <v>5</v>
      </c>
      <c r="K1377" s="3" t="s">
        <v>3800</v>
      </c>
      <c r="L1377" s="3" t="s">
        <v>3910</v>
      </c>
      <c r="M1377" s="3" t="s">
        <v>3917</v>
      </c>
      <c r="N1377" s="3" t="s">
        <v>3921</v>
      </c>
      <c r="O1377" s="5">
        <v>62</v>
      </c>
      <c r="P1377" s="17">
        <v>9.0909093618392944E-2</v>
      </c>
      <c r="Q1377" s="5">
        <v>62</v>
      </c>
      <c r="R1377" s="17">
        <v>9.0909093618392944E-2</v>
      </c>
      <c r="S1377" s="5">
        <v>62</v>
      </c>
      <c r="T1377" s="17">
        <v>2.272727340459824E-2</v>
      </c>
      <c r="U1377" s="5">
        <v>62</v>
      </c>
      <c r="V1377" s="17">
        <v>2.272727340459824E-2</v>
      </c>
      <c r="W1377" s="17"/>
      <c r="X1377" s="17">
        <v>0.17100000000000001</v>
      </c>
      <c r="Y1377" s="17"/>
      <c r="Z1377" s="17">
        <v>0.78100000000000003</v>
      </c>
      <c r="AA1377" s="17"/>
      <c r="AB1377" s="17">
        <v>4.8000000417232513E-2</v>
      </c>
      <c r="AC1377" s="17">
        <v>7.5999999999999998E-2</v>
      </c>
      <c r="AD1377" s="17">
        <v>0.16200000000000001</v>
      </c>
      <c r="AE1377" s="17">
        <v>0.63009999999999999</v>
      </c>
      <c r="AF1377" s="5">
        <v>1</v>
      </c>
      <c r="AG1377" s="31">
        <v>10451.509765625</v>
      </c>
      <c r="AH1377" s="31">
        <v>12190.93</v>
      </c>
    </row>
    <row r="1378" spans="1:34" x14ac:dyDescent="0.3">
      <c r="A1378" s="4">
        <v>591131050</v>
      </c>
      <c r="B1378" s="3" t="s">
        <v>300</v>
      </c>
      <c r="C1378" s="3" t="s">
        <v>1429</v>
      </c>
      <c r="D1378" s="14">
        <v>81.987312316894531</v>
      </c>
      <c r="E1378" s="14">
        <v>81.38739013671875</v>
      </c>
      <c r="F1378" s="14">
        <v>77.488441467285156</v>
      </c>
      <c r="G1378" s="14">
        <v>75.340003967285156</v>
      </c>
      <c r="H1378" s="5">
        <v>97</v>
      </c>
      <c r="I1378" s="15">
        <v>7</v>
      </c>
      <c r="J1378" s="15">
        <v>12</v>
      </c>
      <c r="K1378" s="3" t="s">
        <v>3877</v>
      </c>
      <c r="L1378" s="3" t="s">
        <v>3912</v>
      </c>
      <c r="M1378" s="3" t="s">
        <v>3917</v>
      </c>
      <c r="N1378" s="3" t="s">
        <v>3923</v>
      </c>
      <c r="O1378" s="5">
        <v>53</v>
      </c>
      <c r="P1378" s="17">
        <v>0.30232557654380798</v>
      </c>
      <c r="Q1378" s="5">
        <v>43</v>
      </c>
      <c r="R1378" s="17">
        <v>0</v>
      </c>
      <c r="S1378" s="5">
        <v>53</v>
      </c>
      <c r="T1378" s="17">
        <v>0.15000000596046451</v>
      </c>
      <c r="U1378" s="5">
        <v>43</v>
      </c>
      <c r="V1378" s="17">
        <v>0.125</v>
      </c>
      <c r="W1378" s="17"/>
      <c r="X1378" s="17"/>
      <c r="Y1378" s="17"/>
      <c r="Z1378" s="17">
        <v>0.95900000000000007</v>
      </c>
      <c r="AA1378" s="17"/>
      <c r="AB1378" s="17">
        <v>4.1000001132488251E-2</v>
      </c>
      <c r="AC1378" s="17"/>
      <c r="AD1378" s="17">
        <v>0.23699999999999999</v>
      </c>
      <c r="AE1378" s="17">
        <v>0.625</v>
      </c>
      <c r="AF1378" s="5">
        <v>0</v>
      </c>
      <c r="AG1378" s="31">
        <v>9212.259765625</v>
      </c>
      <c r="AH1378" s="31">
        <v>9601.14</v>
      </c>
    </row>
    <row r="1379" spans="1:34" x14ac:dyDescent="0.3">
      <c r="A1379" s="4">
        <v>591134020</v>
      </c>
      <c r="B1379" s="3" t="s">
        <v>300</v>
      </c>
      <c r="C1379" s="3" t="s">
        <v>1430</v>
      </c>
      <c r="D1379" s="14">
        <v>83.697517395019531</v>
      </c>
      <c r="E1379" s="14">
        <v>82.838600158691406</v>
      </c>
      <c r="F1379" s="14">
        <v>86.954803466796875</v>
      </c>
      <c r="G1379" s="14">
        <v>86.442970275878906</v>
      </c>
      <c r="H1379" s="5">
        <v>102</v>
      </c>
      <c r="I1379" s="15" t="s">
        <v>3980</v>
      </c>
      <c r="J1379" s="15">
        <v>6</v>
      </c>
      <c r="K1379" s="3" t="s">
        <v>3877</v>
      </c>
      <c r="L1379" s="3" t="s">
        <v>3912</v>
      </c>
      <c r="M1379" s="3" t="s">
        <v>3917</v>
      </c>
      <c r="N1379" s="3" t="s">
        <v>3923</v>
      </c>
      <c r="O1379" s="5">
        <v>67</v>
      </c>
      <c r="P1379" s="17">
        <v>0.40740740299224848</v>
      </c>
      <c r="Q1379" s="5">
        <v>52</v>
      </c>
      <c r="R1379" s="17">
        <v>0.28571429848670959</v>
      </c>
      <c r="S1379" s="5">
        <v>67</v>
      </c>
      <c r="T1379" s="17">
        <v>0.31481480598449713</v>
      </c>
      <c r="U1379" s="5">
        <v>52</v>
      </c>
      <c r="V1379" s="17">
        <v>0.25714287161827087</v>
      </c>
      <c r="W1379" s="17"/>
      <c r="X1379" s="17"/>
      <c r="Y1379" s="17"/>
      <c r="Z1379" s="17">
        <v>0.97099999999999997</v>
      </c>
      <c r="AA1379" s="17"/>
      <c r="AB1379" s="17">
        <v>2.899999916553497E-2</v>
      </c>
      <c r="AC1379" s="17"/>
      <c r="AD1379" s="17">
        <v>0.128</v>
      </c>
      <c r="AE1379" s="17">
        <v>0.59799999999999998</v>
      </c>
      <c r="AF1379" s="5">
        <v>0</v>
      </c>
      <c r="AG1379" s="31">
        <v>9064.3896484375</v>
      </c>
      <c r="AH1379" s="31">
        <v>9975.86</v>
      </c>
    </row>
    <row r="1380" spans="1:34" x14ac:dyDescent="0.3">
      <c r="A1380" s="4">
        <v>51213000</v>
      </c>
      <c r="B1380" s="3" t="s">
        <v>15</v>
      </c>
      <c r="C1380" s="3" t="s">
        <v>578</v>
      </c>
      <c r="D1380" s="14">
        <v>80.121963500976563</v>
      </c>
      <c r="E1380" s="14">
        <v>80.119514465332031</v>
      </c>
      <c r="F1380" s="14">
        <v>82.168350219726563</v>
      </c>
      <c r="G1380" s="14">
        <v>81.832450866699219</v>
      </c>
      <c r="H1380" s="5">
        <v>247</v>
      </c>
      <c r="I1380" s="15">
        <v>5</v>
      </c>
      <c r="J1380" s="15">
        <v>8</v>
      </c>
      <c r="K1380" s="3" t="s">
        <v>3837</v>
      </c>
      <c r="L1380" s="3" t="s">
        <v>3907</v>
      </c>
      <c r="M1380" s="3" t="s">
        <v>3917</v>
      </c>
      <c r="N1380" s="3" t="s">
        <v>3921</v>
      </c>
      <c r="O1380" s="5">
        <v>453</v>
      </c>
      <c r="P1380" s="17">
        <v>0.28632479906082148</v>
      </c>
      <c r="Q1380" s="5">
        <v>295</v>
      </c>
      <c r="R1380" s="17">
        <v>0.22068965435028079</v>
      </c>
      <c r="S1380" s="5">
        <v>452</v>
      </c>
      <c r="T1380" s="17">
        <v>0.18454936146736151</v>
      </c>
      <c r="U1380" s="5">
        <v>294</v>
      </c>
      <c r="V1380" s="17">
        <v>0.1666666716337204</v>
      </c>
      <c r="W1380" s="17"/>
      <c r="X1380" s="17">
        <v>5.2999999999999999E-2</v>
      </c>
      <c r="Y1380" s="17">
        <v>0.02</v>
      </c>
      <c r="Z1380" s="17">
        <v>0.86599999999999999</v>
      </c>
      <c r="AA1380" s="17">
        <v>4.9000000000000002E-2</v>
      </c>
      <c r="AB1380" s="17">
        <v>1.200000010430813E-2</v>
      </c>
      <c r="AC1380" s="17"/>
      <c r="AD1380" s="17">
        <v>0.109</v>
      </c>
      <c r="AE1380" s="17">
        <v>0.54500000000000004</v>
      </c>
      <c r="AF1380" s="5">
        <v>0</v>
      </c>
      <c r="AG1380" s="31">
        <v>6980.9599609375</v>
      </c>
      <c r="AH1380" s="31">
        <v>8314.18</v>
      </c>
    </row>
    <row r="1381" spans="1:34" x14ac:dyDescent="0.3">
      <c r="A1381" s="4">
        <v>51214020</v>
      </c>
      <c r="B1381" s="3" t="s">
        <v>15</v>
      </c>
      <c r="C1381" s="3" t="s">
        <v>579</v>
      </c>
      <c r="D1381" s="14">
        <v>82.193489074707031</v>
      </c>
      <c r="E1381" s="14">
        <v>81.666893005371094</v>
      </c>
      <c r="F1381" s="14">
        <v>82.07891845703125</v>
      </c>
      <c r="G1381" s="14">
        <v>81.580551147460938</v>
      </c>
      <c r="H1381" s="5">
        <v>217</v>
      </c>
      <c r="I1381" s="15" t="s">
        <v>3980</v>
      </c>
      <c r="J1381" s="15">
        <v>4</v>
      </c>
      <c r="K1381" s="3" t="s">
        <v>3837</v>
      </c>
      <c r="L1381" s="3" t="s">
        <v>3907</v>
      </c>
      <c r="M1381" s="3" t="s">
        <v>3917</v>
      </c>
      <c r="N1381" s="3" t="s">
        <v>3921</v>
      </c>
      <c r="O1381" s="5">
        <v>49</v>
      </c>
      <c r="P1381" s="17">
        <v>0.30263158679008478</v>
      </c>
      <c r="Q1381" s="5">
        <v>33</v>
      </c>
      <c r="R1381" s="17">
        <v>0.29787233471870422</v>
      </c>
      <c r="S1381" s="5">
        <v>49</v>
      </c>
      <c r="T1381" s="17">
        <v>0.210526317358017</v>
      </c>
      <c r="U1381" s="5">
        <v>33</v>
      </c>
      <c r="V1381" s="17">
        <v>0.2127659618854523</v>
      </c>
      <c r="W1381" s="17"/>
      <c r="X1381" s="17">
        <v>5.0999999999999997E-2</v>
      </c>
      <c r="Y1381" s="17"/>
      <c r="Z1381" s="17">
        <v>0.89900000000000002</v>
      </c>
      <c r="AA1381" s="17">
        <v>2.3E-2</v>
      </c>
      <c r="AB1381" s="17">
        <v>2.8000000864267349E-2</v>
      </c>
      <c r="AC1381" s="17"/>
      <c r="AD1381" s="17">
        <v>0.21199999999999999</v>
      </c>
      <c r="AE1381" s="17">
        <v>0.56000000000000005</v>
      </c>
      <c r="AF1381" s="5">
        <v>0</v>
      </c>
      <c r="AG1381" s="31">
        <v>8865.2001953125</v>
      </c>
      <c r="AH1381" s="31">
        <v>10674.07</v>
      </c>
    </row>
    <row r="1382" spans="1:34" x14ac:dyDescent="0.3">
      <c r="A1382" s="4">
        <v>220903000</v>
      </c>
      <c r="B1382" s="3" t="s">
        <v>97</v>
      </c>
      <c r="C1382" s="3" t="s">
        <v>808</v>
      </c>
      <c r="D1382" s="14">
        <v>82.549285888671875</v>
      </c>
      <c r="E1382" s="14">
        <v>82.259727478027344</v>
      </c>
      <c r="F1382" s="14">
        <v>85.436935424804688</v>
      </c>
      <c r="G1382" s="14">
        <v>86.447357177734375</v>
      </c>
      <c r="H1382" s="5">
        <v>225</v>
      </c>
      <c r="I1382" s="15">
        <v>5</v>
      </c>
      <c r="J1382" s="15">
        <v>8</v>
      </c>
      <c r="K1382" s="3" t="s">
        <v>3810</v>
      </c>
      <c r="L1382" s="3" t="s">
        <v>3907</v>
      </c>
      <c r="M1382" s="3" t="s">
        <v>3917</v>
      </c>
      <c r="N1382" s="3" t="s">
        <v>3921</v>
      </c>
      <c r="O1382" s="5">
        <v>444</v>
      </c>
      <c r="P1382" s="17">
        <v>0.4761904776096344</v>
      </c>
      <c r="Q1382" s="5">
        <v>274</v>
      </c>
      <c r="R1382" s="17">
        <v>0.40298506617546082</v>
      </c>
      <c r="S1382" s="5">
        <v>444</v>
      </c>
      <c r="T1382" s="17">
        <v>0.4285714328289032</v>
      </c>
      <c r="U1382" s="5">
        <v>274</v>
      </c>
      <c r="V1382" s="17">
        <v>0.36567163467407232</v>
      </c>
      <c r="W1382" s="17"/>
      <c r="X1382" s="17"/>
      <c r="Y1382" s="17"/>
      <c r="Z1382" s="17">
        <v>0.93800000000000006</v>
      </c>
      <c r="AA1382" s="17">
        <v>0.04</v>
      </c>
      <c r="AB1382" s="17">
        <v>2.199999988079071E-2</v>
      </c>
      <c r="AC1382" s="17"/>
      <c r="AD1382" s="17">
        <v>0.111</v>
      </c>
      <c r="AE1382" s="17">
        <v>0.58299999999999996</v>
      </c>
      <c r="AF1382" s="5">
        <v>0</v>
      </c>
      <c r="AG1382" s="31">
        <v>7688.97998046875</v>
      </c>
      <c r="AH1382" s="31">
        <v>8071.95</v>
      </c>
    </row>
    <row r="1383" spans="1:34" x14ac:dyDescent="0.3">
      <c r="A1383" s="4">
        <v>220904020</v>
      </c>
      <c r="B1383" s="3" t="s">
        <v>97</v>
      </c>
      <c r="C1383" s="3" t="s">
        <v>809</v>
      </c>
      <c r="D1383" s="14">
        <v>90.086624145507813</v>
      </c>
      <c r="E1383" s="14">
        <v>94.357109069824219</v>
      </c>
      <c r="F1383" s="14">
        <v>81.274879455566406</v>
      </c>
      <c r="G1383" s="14">
        <v>83.260566711425781</v>
      </c>
      <c r="H1383" s="5">
        <v>248</v>
      </c>
      <c r="I1383" s="15" t="s">
        <v>3981</v>
      </c>
      <c r="J1383" s="15">
        <v>4</v>
      </c>
      <c r="K1383" s="3" t="s">
        <v>3810</v>
      </c>
      <c r="L1383" s="3" t="s">
        <v>3907</v>
      </c>
      <c r="M1383" s="3" t="s">
        <v>3917</v>
      </c>
      <c r="N1383" s="3" t="s">
        <v>3921</v>
      </c>
      <c r="O1383" s="5">
        <v>53</v>
      </c>
      <c r="P1383" s="17">
        <v>0.58024692535400391</v>
      </c>
      <c r="Q1383" s="5">
        <v>34</v>
      </c>
      <c r="R1383" s="17">
        <v>0.46511629223823547</v>
      </c>
      <c r="S1383" s="5">
        <v>53</v>
      </c>
      <c r="T1383" s="17">
        <v>0.58024692535400391</v>
      </c>
      <c r="U1383" s="5">
        <v>34</v>
      </c>
      <c r="V1383" s="17">
        <v>0.39534884691238398</v>
      </c>
      <c r="W1383" s="17"/>
      <c r="X1383" s="17"/>
      <c r="Y1383" s="17"/>
      <c r="Z1383" s="17">
        <v>0.95600000000000007</v>
      </c>
      <c r="AA1383" s="17">
        <v>2.4E-2</v>
      </c>
      <c r="AB1383" s="17">
        <v>1.9999999552965161E-2</v>
      </c>
      <c r="AC1383" s="17"/>
      <c r="AD1383" s="17">
        <v>0.10100000000000001</v>
      </c>
      <c r="AE1383" s="17">
        <v>0.51500000000000001</v>
      </c>
      <c r="AF1383" s="5">
        <v>0</v>
      </c>
      <c r="AG1383" s="31">
        <v>7794.52001953125</v>
      </c>
      <c r="AH1383" s="31">
        <v>8347.1299999999992</v>
      </c>
    </row>
    <row r="1384" spans="1:34" x14ac:dyDescent="0.3">
      <c r="A1384" s="4">
        <v>401014020</v>
      </c>
      <c r="B1384" s="3" t="s">
        <v>178</v>
      </c>
      <c r="C1384" s="3" t="s">
        <v>1070</v>
      </c>
      <c r="D1384" s="14">
        <v>79.777809143066406</v>
      </c>
      <c r="E1384" s="14">
        <v>80.692253112792969</v>
      </c>
      <c r="F1384" s="14">
        <v>81.277725219726563</v>
      </c>
      <c r="G1384" s="14">
        <v>82.619499206542969</v>
      </c>
      <c r="H1384" s="5">
        <v>28</v>
      </c>
      <c r="I1384" s="15" t="s">
        <v>3981</v>
      </c>
      <c r="J1384" s="15">
        <v>6</v>
      </c>
      <c r="K1384" s="3" t="s">
        <v>3806</v>
      </c>
      <c r="L1384" s="3" t="s">
        <v>3912</v>
      </c>
      <c r="M1384" s="3" t="s">
        <v>3916</v>
      </c>
      <c r="N1384" s="3" t="s">
        <v>3923</v>
      </c>
      <c r="O1384" s="5">
        <v>20</v>
      </c>
      <c r="P1384" s="17">
        <v>0</v>
      </c>
      <c r="Q1384" s="5">
        <v>20</v>
      </c>
      <c r="R1384" s="17">
        <v>0</v>
      </c>
      <c r="S1384" s="5">
        <v>20</v>
      </c>
      <c r="T1384" s="17">
        <v>7.1428574621677399E-2</v>
      </c>
      <c r="U1384" s="5">
        <v>20</v>
      </c>
      <c r="V1384" s="17">
        <v>7.1428574621677399E-2</v>
      </c>
      <c r="W1384" s="17"/>
      <c r="X1384" s="17"/>
      <c r="Y1384" s="17"/>
      <c r="Z1384" s="17">
        <v>0.92900000000000005</v>
      </c>
      <c r="AA1384" s="17"/>
      <c r="AB1384" s="17">
        <v>7.1000002324581146E-2</v>
      </c>
      <c r="AC1384" s="17"/>
      <c r="AD1384" s="17">
        <v>0.28599999999999998</v>
      </c>
      <c r="AE1384" s="17">
        <v>0.5</v>
      </c>
      <c r="AF1384" s="5">
        <v>1</v>
      </c>
      <c r="AG1384" s="31">
        <v>14031.259765625</v>
      </c>
      <c r="AH1384" s="31">
        <v>15152.45</v>
      </c>
    </row>
    <row r="1385" spans="1:34" x14ac:dyDescent="0.3">
      <c r="A1385" s="4">
        <v>220943000</v>
      </c>
      <c r="B1385" s="3" t="s">
        <v>101</v>
      </c>
      <c r="C1385" s="3" t="s">
        <v>817</v>
      </c>
      <c r="D1385" s="14">
        <v>84.6014404296875</v>
      </c>
      <c r="E1385" s="14">
        <v>86.242988586425781</v>
      </c>
      <c r="F1385" s="14">
        <v>87.672462463378906</v>
      </c>
      <c r="G1385" s="14">
        <v>90.450912475585938</v>
      </c>
      <c r="H1385" s="5">
        <v>144</v>
      </c>
      <c r="I1385" s="15">
        <v>6</v>
      </c>
      <c r="J1385" s="15">
        <v>8</v>
      </c>
      <c r="K1385" s="3" t="s">
        <v>3810</v>
      </c>
      <c r="L1385" s="3" t="s">
        <v>3907</v>
      </c>
      <c r="M1385" s="3" t="s">
        <v>3916</v>
      </c>
      <c r="N1385" s="3" t="s">
        <v>3922</v>
      </c>
      <c r="O1385" s="5">
        <v>293</v>
      </c>
      <c r="P1385" s="17">
        <v>0.38571429252624512</v>
      </c>
      <c r="Q1385" s="5">
        <v>133</v>
      </c>
      <c r="R1385" s="17">
        <v>0.2641509473323822</v>
      </c>
      <c r="S1385" s="5">
        <v>293</v>
      </c>
      <c r="T1385" s="17">
        <v>0.3571428656578064</v>
      </c>
      <c r="U1385" s="5">
        <v>132</v>
      </c>
      <c r="V1385" s="17">
        <v>0.22641509771347049</v>
      </c>
      <c r="W1385" s="17"/>
      <c r="X1385" s="17"/>
      <c r="Y1385" s="17"/>
      <c r="Z1385" s="17">
        <v>0.95100000000000007</v>
      </c>
      <c r="AA1385" s="17"/>
      <c r="AB1385" s="17">
        <v>4.8999998718500137E-2</v>
      </c>
      <c r="AC1385" s="17"/>
      <c r="AD1385" s="17">
        <v>0.13200000000000001</v>
      </c>
      <c r="AE1385" s="17">
        <v>0.45</v>
      </c>
      <c r="AF1385" s="5">
        <v>0</v>
      </c>
      <c r="AG1385" s="31">
        <v>8487.6904296875</v>
      </c>
      <c r="AH1385" s="31">
        <v>8933.16</v>
      </c>
    </row>
    <row r="1386" spans="1:34" x14ac:dyDescent="0.3">
      <c r="A1386" s="4">
        <v>220944020</v>
      </c>
      <c r="B1386" s="3" t="s">
        <v>101</v>
      </c>
      <c r="C1386" s="3" t="s">
        <v>818</v>
      </c>
      <c r="D1386" s="14">
        <v>89.317840576171875</v>
      </c>
      <c r="E1386" s="14">
        <v>87.412254333496094</v>
      </c>
      <c r="F1386" s="14">
        <v>88.803939819335938</v>
      </c>
      <c r="G1386" s="14">
        <v>87.187820434570313</v>
      </c>
      <c r="H1386" s="5">
        <v>290</v>
      </c>
      <c r="I1386" s="15" t="s">
        <v>3980</v>
      </c>
      <c r="J1386" s="15">
        <v>5</v>
      </c>
      <c r="K1386" s="3" t="s">
        <v>3810</v>
      </c>
      <c r="L1386" s="3" t="s">
        <v>3907</v>
      </c>
      <c r="M1386" s="3" t="s">
        <v>3916</v>
      </c>
      <c r="N1386" s="3" t="s">
        <v>3922</v>
      </c>
      <c r="O1386" s="5">
        <v>144</v>
      </c>
      <c r="P1386" s="17">
        <v>0.44680851697921747</v>
      </c>
      <c r="Q1386" s="5">
        <v>71</v>
      </c>
      <c r="R1386" s="17">
        <v>0.25806450843811041</v>
      </c>
      <c r="S1386" s="5">
        <v>144</v>
      </c>
      <c r="T1386" s="17">
        <v>0.36879432201385498</v>
      </c>
      <c r="U1386" s="5">
        <v>71</v>
      </c>
      <c r="V1386" s="17">
        <v>0.25806450843811041</v>
      </c>
      <c r="W1386" s="17"/>
      <c r="X1386" s="17">
        <v>2.1000000000000001E-2</v>
      </c>
      <c r="Y1386" s="17"/>
      <c r="Z1386" s="17">
        <v>0.89300000000000002</v>
      </c>
      <c r="AA1386" s="17">
        <v>5.1999999999999998E-2</v>
      </c>
      <c r="AB1386" s="17">
        <v>3.4000001847743988E-2</v>
      </c>
      <c r="AC1386" s="17">
        <v>2.4E-2</v>
      </c>
      <c r="AD1386" s="17">
        <v>0.13400000000000001</v>
      </c>
      <c r="AE1386" s="17">
        <v>0.40200000000000002</v>
      </c>
      <c r="AF1386" s="5">
        <v>0</v>
      </c>
      <c r="AG1386" s="31">
        <v>8054.2099609375</v>
      </c>
      <c r="AH1386" s="31">
        <v>10114.81</v>
      </c>
    </row>
    <row r="1387" spans="1:34" x14ac:dyDescent="0.3">
      <c r="A1387" s="4">
        <v>361344020</v>
      </c>
      <c r="B1387" s="3" t="s">
        <v>158</v>
      </c>
      <c r="C1387" s="3" t="s">
        <v>978</v>
      </c>
      <c r="D1387" s="14">
        <v>90.333992004394531</v>
      </c>
      <c r="E1387" s="14">
        <v>90.805702209472656</v>
      </c>
      <c r="F1387" s="14">
        <v>86.376258850097656</v>
      </c>
      <c r="G1387" s="14">
        <v>87.776161193847656</v>
      </c>
      <c r="H1387" s="5">
        <v>193</v>
      </c>
      <c r="I1387" s="15" t="s">
        <v>3981</v>
      </c>
      <c r="J1387" s="15">
        <v>8</v>
      </c>
      <c r="K1387" s="3" t="s">
        <v>3840</v>
      </c>
      <c r="L1387" s="3" t="s">
        <v>3913</v>
      </c>
      <c r="M1387" s="3" t="s">
        <v>3917</v>
      </c>
      <c r="N1387" s="3" t="s">
        <v>3923</v>
      </c>
      <c r="O1387" s="5">
        <v>189</v>
      </c>
      <c r="P1387" s="17">
        <v>0.7421875</v>
      </c>
      <c r="Q1387" s="5">
        <v>39</v>
      </c>
      <c r="R1387" s="17">
        <v>0.3333333432674408</v>
      </c>
      <c r="S1387" s="5">
        <v>189</v>
      </c>
      <c r="T1387" s="17">
        <v>0.6953125</v>
      </c>
      <c r="U1387" s="5">
        <v>39</v>
      </c>
      <c r="V1387" s="17">
        <v>0.40000000596046448</v>
      </c>
      <c r="W1387" s="17"/>
      <c r="X1387" s="17"/>
      <c r="Y1387" s="17"/>
      <c r="Z1387" s="17">
        <v>0.995</v>
      </c>
      <c r="AA1387" s="17"/>
      <c r="AB1387" s="17">
        <v>4.999999888241291E-3</v>
      </c>
      <c r="AC1387" s="17"/>
      <c r="AD1387" s="17">
        <v>7.8E-2</v>
      </c>
      <c r="AE1387" s="17">
        <v>0.19400000000000001</v>
      </c>
      <c r="AF1387" s="5">
        <v>0</v>
      </c>
      <c r="AG1387" s="31">
        <v>9664.2099609375</v>
      </c>
      <c r="AH1387" s="31">
        <v>10291.33</v>
      </c>
    </row>
    <row r="1388" spans="1:34" x14ac:dyDescent="0.3">
      <c r="A1388" s="4">
        <v>391411050</v>
      </c>
      <c r="B1388" s="3" t="s">
        <v>175</v>
      </c>
      <c r="C1388" s="3" t="s">
        <v>1026</v>
      </c>
      <c r="D1388" s="14">
        <v>89.475479125976563</v>
      </c>
      <c r="E1388" s="14">
        <v>87.826896667480469</v>
      </c>
      <c r="F1388" s="14">
        <v>92.718528747558594</v>
      </c>
      <c r="G1388" s="14">
        <v>88.114021301269531</v>
      </c>
      <c r="H1388" s="5">
        <v>1691</v>
      </c>
      <c r="I1388" s="15">
        <v>6</v>
      </c>
      <c r="J1388" s="15">
        <v>12</v>
      </c>
      <c r="K1388" s="3" t="s">
        <v>3823</v>
      </c>
      <c r="L1388" s="3" t="s">
        <v>3907</v>
      </c>
      <c r="M1388" s="3" t="s">
        <v>3919</v>
      </c>
      <c r="N1388" s="3" t="s">
        <v>3923</v>
      </c>
      <c r="O1388" s="5">
        <v>208</v>
      </c>
      <c r="P1388" s="17">
        <v>0.65344464778900146</v>
      </c>
      <c r="Q1388" s="5">
        <v>43</v>
      </c>
      <c r="R1388" s="17">
        <v>0.45991560816764832</v>
      </c>
      <c r="S1388" s="5">
        <v>151</v>
      </c>
      <c r="T1388" s="17">
        <v>0.45384615659713751</v>
      </c>
      <c r="U1388" s="5">
        <v>35</v>
      </c>
      <c r="V1388" s="17">
        <v>0.25093632936477661</v>
      </c>
      <c r="W1388" s="17">
        <v>0.104</v>
      </c>
      <c r="X1388" s="17">
        <v>8.4000000000000005E-2</v>
      </c>
      <c r="Y1388" s="17">
        <v>5.8999999999999997E-2</v>
      </c>
      <c r="Z1388" s="17">
        <v>0.69400000000000006</v>
      </c>
      <c r="AA1388" s="17">
        <v>4.4999999999999998E-2</v>
      </c>
      <c r="AB1388" s="17">
        <v>1.4000000432133669E-2</v>
      </c>
      <c r="AC1388" s="17">
        <v>4.5999999999999999E-2</v>
      </c>
      <c r="AD1388" s="17">
        <v>8.1000000000000003E-2</v>
      </c>
      <c r="AE1388" s="17">
        <v>0.48299999999999998</v>
      </c>
      <c r="AF1388" s="5">
        <v>0</v>
      </c>
      <c r="AG1388" s="31">
        <v>9744.5498046875</v>
      </c>
      <c r="AH1388" s="31">
        <v>10367.93</v>
      </c>
    </row>
    <row r="1389" spans="1:34" x14ac:dyDescent="0.3">
      <c r="A1389" s="4">
        <v>391413000</v>
      </c>
      <c r="B1389" s="3" t="s">
        <v>175</v>
      </c>
      <c r="C1389" s="3" t="s">
        <v>1027</v>
      </c>
      <c r="D1389" s="14">
        <v>89.398384094238281</v>
      </c>
      <c r="E1389" s="14">
        <v>88.891433715820313</v>
      </c>
      <c r="F1389" s="14">
        <v>83.767005920410156</v>
      </c>
      <c r="G1389" s="14">
        <v>84.348747253417969</v>
      </c>
      <c r="H1389" s="5">
        <v>692</v>
      </c>
      <c r="I1389" s="15">
        <v>6</v>
      </c>
      <c r="J1389" s="15">
        <v>8</v>
      </c>
      <c r="K1389" s="3" t="s">
        <v>3823</v>
      </c>
      <c r="L1389" s="3" t="s">
        <v>3907</v>
      </c>
      <c r="M1389" s="3" t="s">
        <v>3919</v>
      </c>
      <c r="N1389" s="3" t="s">
        <v>3923</v>
      </c>
      <c r="O1389" s="5">
        <v>1290</v>
      </c>
      <c r="P1389" s="17">
        <v>0.4132901132106781</v>
      </c>
      <c r="Q1389" s="5">
        <v>901</v>
      </c>
      <c r="R1389" s="17">
        <v>0.33023256063461298</v>
      </c>
      <c r="S1389" s="5">
        <v>1298</v>
      </c>
      <c r="T1389" s="17">
        <v>0.26094004511833191</v>
      </c>
      <c r="U1389" s="5">
        <v>909</v>
      </c>
      <c r="V1389" s="17">
        <v>0.19534884393215179</v>
      </c>
      <c r="W1389" s="17">
        <v>8.5000000000000006E-2</v>
      </c>
      <c r="X1389" s="17">
        <v>0.13700000000000001</v>
      </c>
      <c r="Y1389" s="17">
        <v>3.5000000000000003E-2</v>
      </c>
      <c r="Z1389" s="17">
        <v>0.65800000000000003</v>
      </c>
      <c r="AA1389" s="17">
        <v>8.1000000000000003E-2</v>
      </c>
      <c r="AB1389" s="17">
        <v>4.0000001899898052E-3</v>
      </c>
      <c r="AC1389" s="17">
        <v>6.0999999999999999E-2</v>
      </c>
      <c r="AD1389" s="17">
        <v>0.123</v>
      </c>
      <c r="AE1389" s="17">
        <v>0.57300000000000006</v>
      </c>
      <c r="AF1389" s="5">
        <v>0</v>
      </c>
      <c r="AG1389" s="31">
        <v>9337.75</v>
      </c>
      <c r="AH1389" s="31">
        <v>9896</v>
      </c>
    </row>
    <row r="1390" spans="1:34" x14ac:dyDescent="0.3">
      <c r="A1390" s="4">
        <v>391413020</v>
      </c>
      <c r="B1390" s="3" t="s">
        <v>175</v>
      </c>
      <c r="C1390" s="3" t="s">
        <v>1028</v>
      </c>
      <c r="D1390" s="14">
        <v>85.410362243652344</v>
      </c>
      <c r="E1390" s="14">
        <v>83.016159057617188</v>
      </c>
      <c r="F1390" s="14">
        <v>83.853874206542969</v>
      </c>
      <c r="G1390" s="14">
        <v>81.817184448242188</v>
      </c>
      <c r="H1390" s="5">
        <v>881</v>
      </c>
      <c r="I1390" s="15">
        <v>6</v>
      </c>
      <c r="J1390" s="15">
        <v>8</v>
      </c>
      <c r="K1390" s="3" t="s">
        <v>3823</v>
      </c>
      <c r="L1390" s="3" t="s">
        <v>3907</v>
      </c>
      <c r="M1390" s="3" t="s">
        <v>3919</v>
      </c>
      <c r="N1390" s="3" t="s">
        <v>3923</v>
      </c>
      <c r="O1390" s="5">
        <v>1693</v>
      </c>
      <c r="P1390" s="17">
        <v>0.625</v>
      </c>
      <c r="Q1390" s="5">
        <v>561</v>
      </c>
      <c r="R1390" s="17">
        <v>0.42168673872947687</v>
      </c>
      <c r="S1390" s="5">
        <v>1687</v>
      </c>
      <c r="T1390" s="17">
        <v>0.51225489377975464</v>
      </c>
      <c r="U1390" s="5">
        <v>561</v>
      </c>
      <c r="V1390" s="17">
        <v>0.33064517378807068</v>
      </c>
      <c r="W1390" s="17">
        <v>4.8000000000000001E-2</v>
      </c>
      <c r="X1390" s="17">
        <v>4.3999999999999997E-2</v>
      </c>
      <c r="Y1390" s="17">
        <v>5.2999999999999999E-2</v>
      </c>
      <c r="Z1390" s="17">
        <v>0.81200000000000006</v>
      </c>
      <c r="AA1390" s="17">
        <v>3.6999999999999998E-2</v>
      </c>
      <c r="AB1390" s="17">
        <v>6.0000000521540642E-3</v>
      </c>
      <c r="AC1390" s="17">
        <v>1.6E-2</v>
      </c>
      <c r="AD1390" s="17">
        <v>0.08</v>
      </c>
      <c r="AE1390" s="17">
        <v>0.20799999999999999</v>
      </c>
      <c r="AF1390" s="5">
        <v>0</v>
      </c>
      <c r="AG1390" s="31">
        <v>7852.169921875</v>
      </c>
      <c r="AH1390" s="31">
        <v>8656.44</v>
      </c>
    </row>
    <row r="1391" spans="1:34" x14ac:dyDescent="0.3">
      <c r="A1391" s="4">
        <v>391413040</v>
      </c>
      <c r="B1391" s="3" t="s">
        <v>175</v>
      </c>
      <c r="C1391" s="3" t="s">
        <v>1029</v>
      </c>
      <c r="D1391" s="14">
        <v>86.094444274902344</v>
      </c>
      <c r="E1391" s="14">
        <v>85.131706237792969</v>
      </c>
      <c r="F1391" s="14">
        <v>84.510002136230469</v>
      </c>
      <c r="G1391" s="14">
        <v>84.498023986816406</v>
      </c>
      <c r="H1391" s="5">
        <v>524</v>
      </c>
      <c r="I1391" s="15">
        <v>6</v>
      </c>
      <c r="J1391" s="15">
        <v>8</v>
      </c>
      <c r="K1391" s="3" t="s">
        <v>3823</v>
      </c>
      <c r="L1391" s="3" t="s">
        <v>3907</v>
      </c>
      <c r="M1391" s="3" t="s">
        <v>3919</v>
      </c>
      <c r="N1391" s="3" t="s">
        <v>3923</v>
      </c>
      <c r="O1391" s="5">
        <v>912</v>
      </c>
      <c r="P1391" s="17">
        <v>0.45394736528396612</v>
      </c>
      <c r="Q1391" s="5">
        <v>541</v>
      </c>
      <c r="R1391" s="17">
        <v>0.30196079611778259</v>
      </c>
      <c r="S1391" s="5">
        <v>915</v>
      </c>
      <c r="T1391" s="17">
        <v>0.32307693362236017</v>
      </c>
      <c r="U1391" s="5">
        <v>545</v>
      </c>
      <c r="V1391" s="17">
        <v>0.21176470816135409</v>
      </c>
      <c r="W1391" s="17">
        <v>5.2999999999999999E-2</v>
      </c>
      <c r="X1391" s="17">
        <v>0.113</v>
      </c>
      <c r="Y1391" s="17">
        <v>2.1000000000000001E-2</v>
      </c>
      <c r="Z1391" s="17">
        <v>0.73299999999999998</v>
      </c>
      <c r="AA1391" s="17">
        <v>6.9000000000000006E-2</v>
      </c>
      <c r="AB1391" s="17">
        <v>1.099999994039536E-2</v>
      </c>
      <c r="AC1391" s="17">
        <v>6.7000000000000004E-2</v>
      </c>
      <c r="AD1391" s="17">
        <v>0.124</v>
      </c>
      <c r="AE1391" s="17">
        <v>0.46100000000000002</v>
      </c>
      <c r="AF1391" s="5">
        <v>0</v>
      </c>
      <c r="AG1391" s="31">
        <v>9004.900390625</v>
      </c>
      <c r="AH1391" s="31">
        <v>9638.0400000000009</v>
      </c>
    </row>
    <row r="1392" spans="1:34" x14ac:dyDescent="0.3">
      <c r="A1392" s="4">
        <v>391413060</v>
      </c>
      <c r="B1392" s="3" t="s">
        <v>175</v>
      </c>
      <c r="C1392" s="3" t="s">
        <v>1030</v>
      </c>
      <c r="D1392" s="14">
        <v>87.549819946289063</v>
      </c>
      <c r="E1392" s="14">
        <v>88.512565612792969</v>
      </c>
      <c r="F1392" s="14">
        <v>81.168716430664063</v>
      </c>
      <c r="G1392" s="14">
        <v>82.217170715332031</v>
      </c>
      <c r="H1392" s="5">
        <v>494</v>
      </c>
      <c r="I1392" s="15">
        <v>6</v>
      </c>
      <c r="J1392" s="15">
        <v>8</v>
      </c>
      <c r="K1392" s="3" t="s">
        <v>3823</v>
      </c>
      <c r="L1392" s="3" t="s">
        <v>3907</v>
      </c>
      <c r="M1392" s="3" t="s">
        <v>3919</v>
      </c>
      <c r="N1392" s="3" t="s">
        <v>3923</v>
      </c>
      <c r="O1392" s="5">
        <v>833</v>
      </c>
      <c r="P1392" s="17">
        <v>0.40540540218353271</v>
      </c>
      <c r="Q1392" s="5">
        <v>636</v>
      </c>
      <c r="R1392" s="17">
        <v>0.34516128897666931</v>
      </c>
      <c r="S1392" s="5">
        <v>832</v>
      </c>
      <c r="T1392" s="17">
        <v>0.19164618849754331</v>
      </c>
      <c r="U1392" s="5">
        <v>637</v>
      </c>
      <c r="V1392" s="17">
        <v>0.1451612859964371</v>
      </c>
      <c r="W1392" s="17">
        <v>7.9000000000000001E-2</v>
      </c>
      <c r="X1392" s="17">
        <v>0.107</v>
      </c>
      <c r="Y1392" s="17">
        <v>2.4E-2</v>
      </c>
      <c r="Z1392" s="17">
        <v>0.68600000000000005</v>
      </c>
      <c r="AA1392" s="17">
        <v>9.2999999999999999E-2</v>
      </c>
      <c r="AB1392" s="17">
        <v>9.9999997764825821E-3</v>
      </c>
      <c r="AC1392" s="17">
        <v>2.1999999999999999E-2</v>
      </c>
      <c r="AD1392" s="17">
        <v>0.15</v>
      </c>
      <c r="AE1392" s="17">
        <v>0.69500000000000006</v>
      </c>
      <c r="AF1392" s="5">
        <v>0</v>
      </c>
      <c r="AG1392" s="31">
        <v>10021.7802734375</v>
      </c>
      <c r="AH1392" s="31">
        <v>10742.83</v>
      </c>
    </row>
    <row r="1393" spans="1:34" x14ac:dyDescent="0.3">
      <c r="A1393" s="4">
        <v>391413080</v>
      </c>
      <c r="B1393" s="3" t="s">
        <v>175</v>
      </c>
      <c r="C1393" s="3" t="s">
        <v>1031</v>
      </c>
      <c r="D1393" s="14">
        <v>89.189483642578125</v>
      </c>
      <c r="E1393" s="14">
        <v>88.1363525390625</v>
      </c>
      <c r="F1393" s="14">
        <v>85.962509155273438</v>
      </c>
      <c r="G1393" s="14">
        <v>85.626625061035156</v>
      </c>
      <c r="H1393" s="5">
        <v>754</v>
      </c>
      <c r="I1393" s="15">
        <v>6</v>
      </c>
      <c r="J1393" s="15">
        <v>8</v>
      </c>
      <c r="K1393" s="3" t="s">
        <v>3823</v>
      </c>
      <c r="L1393" s="3" t="s">
        <v>3907</v>
      </c>
      <c r="M1393" s="3" t="s">
        <v>3919</v>
      </c>
      <c r="N1393" s="3" t="s">
        <v>3923</v>
      </c>
      <c r="O1393" s="5">
        <v>1352</v>
      </c>
      <c r="P1393" s="17">
        <v>0.52309983968734741</v>
      </c>
      <c r="Q1393" s="5">
        <v>644</v>
      </c>
      <c r="R1393" s="17">
        <v>0.35275080800056458</v>
      </c>
      <c r="S1393" s="5">
        <v>1351</v>
      </c>
      <c r="T1393" s="17">
        <v>0.41430699825286871</v>
      </c>
      <c r="U1393" s="5">
        <v>642</v>
      </c>
      <c r="V1393" s="17">
        <v>0.27508091926574713</v>
      </c>
      <c r="W1393" s="17">
        <v>4.4999999999999998E-2</v>
      </c>
      <c r="X1393" s="17">
        <v>6.5000000000000002E-2</v>
      </c>
      <c r="Y1393" s="17">
        <v>4.8000000000000001E-2</v>
      </c>
      <c r="Z1393" s="17">
        <v>0.78500000000000003</v>
      </c>
      <c r="AA1393" s="17">
        <v>4.8000000000000001E-2</v>
      </c>
      <c r="AB1393" s="17">
        <v>8.999999612569809E-3</v>
      </c>
      <c r="AC1393" s="17">
        <v>3.6999999999999998E-2</v>
      </c>
      <c r="AD1393" s="17">
        <v>0.127</v>
      </c>
      <c r="AE1393" s="17">
        <v>0.36499999999999999</v>
      </c>
      <c r="AF1393" s="5">
        <v>0</v>
      </c>
      <c r="AG1393" s="31">
        <v>8678.349609375</v>
      </c>
      <c r="AH1393" s="31">
        <v>9383.19</v>
      </c>
    </row>
    <row r="1394" spans="1:34" x14ac:dyDescent="0.3">
      <c r="A1394" s="4">
        <v>391413100</v>
      </c>
      <c r="B1394" s="3" t="s">
        <v>175</v>
      </c>
      <c r="C1394" s="3" t="s">
        <v>1032</v>
      </c>
      <c r="D1394" s="14">
        <v>81.996681213378906</v>
      </c>
      <c r="E1394" s="14">
        <v>81.661231994628906</v>
      </c>
      <c r="F1394" s="14">
        <v>80.774772644042969</v>
      </c>
      <c r="G1394" s="14">
        <v>79.0780029296875</v>
      </c>
      <c r="H1394" s="5">
        <v>469</v>
      </c>
      <c r="I1394" s="15">
        <v>6</v>
      </c>
      <c r="J1394" s="15">
        <v>8</v>
      </c>
      <c r="K1394" s="3" t="s">
        <v>3823</v>
      </c>
      <c r="L1394" s="3" t="s">
        <v>3907</v>
      </c>
      <c r="M1394" s="3" t="s">
        <v>3919</v>
      </c>
      <c r="N1394" s="3" t="s">
        <v>3923</v>
      </c>
      <c r="O1394" s="5">
        <v>939</v>
      </c>
      <c r="P1394" s="17">
        <v>0.30637255311012268</v>
      </c>
      <c r="Q1394" s="5">
        <v>763</v>
      </c>
      <c r="R1394" s="17">
        <v>0.25222551822662348</v>
      </c>
      <c r="S1394" s="5">
        <v>940</v>
      </c>
      <c r="T1394" s="17">
        <v>0.20343136787414551</v>
      </c>
      <c r="U1394" s="5">
        <v>764</v>
      </c>
      <c r="V1394" s="17">
        <v>0.14540059864521029</v>
      </c>
      <c r="W1394" s="17">
        <v>0.16200000000000001</v>
      </c>
      <c r="X1394" s="17">
        <v>8.1000000000000003E-2</v>
      </c>
      <c r="Y1394" s="17">
        <v>1.2999999999999999E-2</v>
      </c>
      <c r="Z1394" s="17">
        <v>0.64</v>
      </c>
      <c r="AA1394" s="17">
        <v>9.4E-2</v>
      </c>
      <c r="AB1394" s="17">
        <v>1.099999994039536E-2</v>
      </c>
      <c r="AC1394" s="17">
        <v>2.8000000000000001E-2</v>
      </c>
      <c r="AD1394" s="17">
        <v>0.13200000000000001</v>
      </c>
      <c r="AE1394" s="17">
        <v>0.78100000000000003</v>
      </c>
      <c r="AF1394" s="5">
        <v>0</v>
      </c>
      <c r="AG1394" s="31">
        <v>10891.0302734375</v>
      </c>
      <c r="AH1394" s="31">
        <v>11542.94</v>
      </c>
    </row>
    <row r="1395" spans="1:34" x14ac:dyDescent="0.3">
      <c r="A1395" s="4">
        <v>391413120</v>
      </c>
      <c r="B1395" s="3" t="s">
        <v>175</v>
      </c>
      <c r="C1395" s="3" t="s">
        <v>1033</v>
      </c>
      <c r="D1395" s="14">
        <v>82.522140502929688</v>
      </c>
      <c r="E1395" s="14">
        <v>83.010643005371094</v>
      </c>
      <c r="F1395" s="14">
        <v>83.641036987304688</v>
      </c>
      <c r="G1395" s="14">
        <v>85.555618286132813</v>
      </c>
      <c r="H1395" s="5">
        <v>369</v>
      </c>
      <c r="I1395" s="15">
        <v>6</v>
      </c>
      <c r="J1395" s="15">
        <v>8</v>
      </c>
      <c r="K1395" s="3" t="s">
        <v>3823</v>
      </c>
      <c r="L1395" s="3" t="s">
        <v>3907</v>
      </c>
      <c r="M1395" s="3" t="s">
        <v>3919</v>
      </c>
      <c r="N1395" s="3" t="s">
        <v>3923</v>
      </c>
      <c r="O1395" s="5">
        <v>630</v>
      </c>
      <c r="P1395" s="17">
        <v>0.42249241471290588</v>
      </c>
      <c r="Q1395" s="5">
        <v>377</v>
      </c>
      <c r="R1395" s="17">
        <v>0.3174603283405304</v>
      </c>
      <c r="S1395" s="5">
        <v>629</v>
      </c>
      <c r="T1395" s="17">
        <v>0.31402438879013062</v>
      </c>
      <c r="U1395" s="5">
        <v>375</v>
      </c>
      <c r="V1395" s="17">
        <v>0.21808511018753049</v>
      </c>
      <c r="W1395" s="17">
        <v>6.2E-2</v>
      </c>
      <c r="X1395" s="17">
        <v>5.7000000000000002E-2</v>
      </c>
      <c r="Y1395" s="17">
        <v>1.4E-2</v>
      </c>
      <c r="Z1395" s="17">
        <v>0.79400000000000004</v>
      </c>
      <c r="AA1395" s="17">
        <v>7.2999999999999995E-2</v>
      </c>
      <c r="AB1395" s="17">
        <v>0</v>
      </c>
      <c r="AC1395" s="17">
        <v>1.4E-2</v>
      </c>
      <c r="AD1395" s="17">
        <v>0.11899999999999999</v>
      </c>
      <c r="AE1395" s="17">
        <v>0.503</v>
      </c>
      <c r="AF1395" s="5">
        <v>0</v>
      </c>
      <c r="AG1395" s="31">
        <v>9885.08984375</v>
      </c>
      <c r="AH1395" s="31">
        <v>10323.61</v>
      </c>
    </row>
    <row r="1396" spans="1:34" x14ac:dyDescent="0.3">
      <c r="A1396" s="4">
        <v>391413140</v>
      </c>
      <c r="B1396" s="3" t="s">
        <v>175</v>
      </c>
      <c r="C1396" s="3" t="s">
        <v>1034</v>
      </c>
      <c r="D1396" s="14">
        <v>90.061309814453125</v>
      </c>
      <c r="E1396" s="14">
        <v>87.89788818359375</v>
      </c>
      <c r="F1396" s="14">
        <v>83.290077209472656</v>
      </c>
      <c r="G1396" s="14">
        <v>81.086990356445313</v>
      </c>
      <c r="H1396" s="5">
        <v>646</v>
      </c>
      <c r="I1396" s="15">
        <v>6</v>
      </c>
      <c r="J1396" s="15">
        <v>8</v>
      </c>
      <c r="K1396" s="3" t="s">
        <v>3823</v>
      </c>
      <c r="L1396" s="3" t="s">
        <v>3907</v>
      </c>
      <c r="M1396" s="3" t="s">
        <v>3919</v>
      </c>
      <c r="N1396" s="3" t="s">
        <v>3923</v>
      </c>
      <c r="O1396" s="5">
        <v>1197</v>
      </c>
      <c r="P1396" s="17">
        <v>0.45989304780960077</v>
      </c>
      <c r="Q1396" s="5">
        <v>878</v>
      </c>
      <c r="R1396" s="17">
        <v>0.33252426981925959</v>
      </c>
      <c r="S1396" s="5">
        <v>1195</v>
      </c>
      <c r="T1396" s="17">
        <v>0.34224599599838262</v>
      </c>
      <c r="U1396" s="5">
        <v>879</v>
      </c>
      <c r="V1396" s="17">
        <v>0.20873786509037021</v>
      </c>
      <c r="W1396" s="17">
        <v>0.113</v>
      </c>
      <c r="X1396" s="17">
        <v>8.7999999999999995E-2</v>
      </c>
      <c r="Y1396" s="17">
        <v>1.9E-2</v>
      </c>
      <c r="Z1396" s="17">
        <v>0.69200000000000006</v>
      </c>
      <c r="AA1396" s="17">
        <v>7.1000000000000008E-2</v>
      </c>
      <c r="AB1396" s="17">
        <v>1.7000000923871991E-2</v>
      </c>
      <c r="AC1396" s="17">
        <v>4.2000000000000003E-2</v>
      </c>
      <c r="AD1396" s="17">
        <v>0.13</v>
      </c>
      <c r="AE1396" s="17">
        <v>0.71399999999999997</v>
      </c>
      <c r="AF1396" s="5">
        <v>0</v>
      </c>
      <c r="AG1396" s="31">
        <v>8875.3896484375</v>
      </c>
      <c r="AH1396" s="31">
        <v>9637.25</v>
      </c>
    </row>
    <row r="1397" spans="1:34" x14ac:dyDescent="0.3">
      <c r="A1397" s="4">
        <v>391413160</v>
      </c>
      <c r="B1397" s="3" t="s">
        <v>175</v>
      </c>
      <c r="C1397" s="3" t="s">
        <v>1035</v>
      </c>
      <c r="D1397" s="14">
        <v>83.903923034667969</v>
      </c>
      <c r="E1397" s="14">
        <v>85.364875793457031</v>
      </c>
      <c r="F1397" s="14">
        <v>79.833587646484375</v>
      </c>
      <c r="G1397" s="14">
        <v>81.227058410644531</v>
      </c>
      <c r="H1397" s="5">
        <v>412</v>
      </c>
      <c r="I1397" s="15">
        <v>6</v>
      </c>
      <c r="J1397" s="15">
        <v>8</v>
      </c>
      <c r="K1397" s="3" t="s">
        <v>3823</v>
      </c>
      <c r="L1397" s="3" t="s">
        <v>3907</v>
      </c>
      <c r="M1397" s="3" t="s">
        <v>3919</v>
      </c>
      <c r="N1397" s="3" t="s">
        <v>3923</v>
      </c>
      <c r="O1397" s="5">
        <v>786</v>
      </c>
      <c r="P1397" s="17">
        <v>0.30882352590560908</v>
      </c>
      <c r="Q1397" s="5">
        <v>715</v>
      </c>
      <c r="R1397" s="17">
        <v>0.29702970385551453</v>
      </c>
      <c r="S1397" s="5">
        <v>785</v>
      </c>
      <c r="T1397" s="17">
        <v>0.1209439560770988</v>
      </c>
      <c r="U1397" s="5">
        <v>714</v>
      </c>
      <c r="V1397" s="17">
        <v>0.10927152633666989</v>
      </c>
      <c r="W1397" s="17">
        <v>0.11899999999999999</v>
      </c>
      <c r="X1397" s="17">
        <v>7.2999999999999995E-2</v>
      </c>
      <c r="Y1397" s="17"/>
      <c r="Z1397" s="17">
        <v>0.70599999999999996</v>
      </c>
      <c r="AA1397" s="17">
        <v>8.7000000000000008E-2</v>
      </c>
      <c r="AB1397" s="17">
        <v>1.499999966472387E-2</v>
      </c>
      <c r="AC1397" s="17">
        <v>1.7000000000000001E-2</v>
      </c>
      <c r="AD1397" s="17">
        <v>0.187</v>
      </c>
      <c r="AE1397" s="17">
        <v>0.85</v>
      </c>
      <c r="AF1397" s="5">
        <v>0</v>
      </c>
      <c r="AG1397" s="31">
        <v>10027.3896484375</v>
      </c>
      <c r="AH1397" s="31">
        <v>11015.43</v>
      </c>
    </row>
    <row r="1398" spans="1:34" x14ac:dyDescent="0.3">
      <c r="A1398" s="4">
        <v>391414040</v>
      </c>
      <c r="B1398" s="3" t="s">
        <v>175</v>
      </c>
      <c r="C1398" s="3" t="s">
        <v>1036</v>
      </c>
      <c r="D1398" s="14">
        <v>86.364486694335938</v>
      </c>
      <c r="E1398" s="14">
        <v>87.614166259765625</v>
      </c>
      <c r="F1398" s="14">
        <v>83.703498840332031</v>
      </c>
      <c r="G1398" s="14">
        <v>84.945854187011719</v>
      </c>
      <c r="H1398" s="5">
        <v>353</v>
      </c>
      <c r="I1398" s="15" t="s">
        <v>3981</v>
      </c>
      <c r="J1398" s="15">
        <v>5</v>
      </c>
      <c r="K1398" s="3" t="s">
        <v>3823</v>
      </c>
      <c r="L1398" s="3" t="s">
        <v>3907</v>
      </c>
      <c r="M1398" s="3" t="s">
        <v>3919</v>
      </c>
      <c r="N1398" s="3" t="s">
        <v>3923</v>
      </c>
      <c r="O1398" s="5">
        <v>152</v>
      </c>
      <c r="P1398" s="17">
        <v>0.3828125</v>
      </c>
      <c r="Q1398" s="5">
        <v>128</v>
      </c>
      <c r="R1398" s="17">
        <v>0.32352942228317261</v>
      </c>
      <c r="S1398" s="5">
        <v>152</v>
      </c>
      <c r="T1398" s="17">
        <v>0.28125</v>
      </c>
      <c r="U1398" s="5">
        <v>128</v>
      </c>
      <c r="V1398" s="17">
        <v>0.23529411852359769</v>
      </c>
      <c r="W1398" s="17">
        <v>0.11</v>
      </c>
      <c r="X1398" s="17">
        <v>6.8000000000000005E-2</v>
      </c>
      <c r="Y1398" s="17"/>
      <c r="Z1398" s="17">
        <v>0.70799999999999996</v>
      </c>
      <c r="AA1398" s="17">
        <v>0.10199999999999999</v>
      </c>
      <c r="AB1398" s="17">
        <v>1.099999994039536E-2</v>
      </c>
      <c r="AC1398" s="17">
        <v>2.3E-2</v>
      </c>
      <c r="AD1398" s="17">
        <v>0.18099999999999999</v>
      </c>
      <c r="AE1398" s="17">
        <v>0.68900000000000006</v>
      </c>
      <c r="AF1398" s="5">
        <v>0</v>
      </c>
      <c r="AG1398" s="31">
        <v>8771.2197265625</v>
      </c>
      <c r="AH1398" s="31">
        <v>9929.1299999999992</v>
      </c>
    </row>
    <row r="1399" spans="1:34" x14ac:dyDescent="0.3">
      <c r="A1399" s="4">
        <v>391414060</v>
      </c>
      <c r="B1399" s="3" t="s">
        <v>175</v>
      </c>
      <c r="C1399" s="3" t="s">
        <v>1037</v>
      </c>
      <c r="D1399" s="14">
        <v>84.857574462890625</v>
      </c>
      <c r="E1399" s="14">
        <v>85.937202453613281</v>
      </c>
      <c r="F1399" s="14">
        <v>88.597297668457031</v>
      </c>
      <c r="G1399" s="14">
        <v>89.235267639160156</v>
      </c>
      <c r="H1399" s="5">
        <v>234</v>
      </c>
      <c r="I1399" s="15" t="s">
        <v>3981</v>
      </c>
      <c r="J1399" s="15">
        <v>5</v>
      </c>
      <c r="K1399" s="3" t="s">
        <v>3823</v>
      </c>
      <c r="L1399" s="3" t="s">
        <v>3907</v>
      </c>
      <c r="M1399" s="3" t="s">
        <v>3919</v>
      </c>
      <c r="N1399" s="3" t="s">
        <v>3923</v>
      </c>
      <c r="O1399" s="5">
        <v>114</v>
      </c>
      <c r="P1399" s="17">
        <v>0.31192660331726069</v>
      </c>
      <c r="Q1399" s="5">
        <v>100</v>
      </c>
      <c r="R1399" s="17">
        <v>0.24731183052062991</v>
      </c>
      <c r="S1399" s="5">
        <v>114</v>
      </c>
      <c r="T1399" s="17">
        <v>0.24770642817020419</v>
      </c>
      <c r="U1399" s="5">
        <v>100</v>
      </c>
      <c r="V1399" s="17">
        <v>0.1720430105924606</v>
      </c>
      <c r="W1399" s="17">
        <v>0.17499999999999999</v>
      </c>
      <c r="X1399" s="17">
        <v>0.154</v>
      </c>
      <c r="Y1399" s="17"/>
      <c r="Z1399" s="17">
        <v>0.59</v>
      </c>
      <c r="AA1399" s="17">
        <v>3.7999999999999999E-2</v>
      </c>
      <c r="AB1399" s="17">
        <v>4.3000001460313797E-2</v>
      </c>
      <c r="AC1399" s="17">
        <v>0.15</v>
      </c>
      <c r="AD1399" s="17">
        <v>0.12</v>
      </c>
      <c r="AE1399" s="17">
        <v>0.79200000000000004</v>
      </c>
      <c r="AF1399" s="5">
        <v>0</v>
      </c>
      <c r="AG1399" s="31">
        <v>9930.3896484375</v>
      </c>
      <c r="AH1399" s="31">
        <v>11061.78</v>
      </c>
    </row>
    <row r="1400" spans="1:34" x14ac:dyDescent="0.3">
      <c r="A1400" s="4">
        <v>391414080</v>
      </c>
      <c r="B1400" s="3" t="s">
        <v>175</v>
      </c>
      <c r="C1400" s="3" t="s">
        <v>1038</v>
      </c>
      <c r="D1400" s="14">
        <v>89.637435913085938</v>
      </c>
      <c r="E1400" s="14">
        <v>91.23187255859375</v>
      </c>
      <c r="F1400" s="14">
        <v>85.273178100585938</v>
      </c>
      <c r="G1400" s="14">
        <v>88.473464965820313</v>
      </c>
      <c r="H1400" s="5">
        <v>226</v>
      </c>
      <c r="I1400" s="15" t="s">
        <v>3980</v>
      </c>
      <c r="J1400" s="15">
        <v>5</v>
      </c>
      <c r="K1400" s="3" t="s">
        <v>3823</v>
      </c>
      <c r="L1400" s="3" t="s">
        <v>3907</v>
      </c>
      <c r="M1400" s="3" t="s">
        <v>3919</v>
      </c>
      <c r="N1400" s="3" t="s">
        <v>3923</v>
      </c>
      <c r="O1400" s="5">
        <v>92</v>
      </c>
      <c r="P1400" s="17">
        <v>0.25974026322364813</v>
      </c>
      <c r="Q1400" s="5">
        <v>83</v>
      </c>
      <c r="R1400" s="17">
        <v>0.1940298527479172</v>
      </c>
      <c r="S1400" s="5">
        <v>92</v>
      </c>
      <c r="T1400" s="17">
        <v>0.1428571492433548</v>
      </c>
      <c r="U1400" s="5">
        <v>83</v>
      </c>
      <c r="V1400" s="17">
        <v>0.11940298229455951</v>
      </c>
      <c r="W1400" s="17">
        <v>0.15</v>
      </c>
      <c r="X1400" s="17">
        <v>0.04</v>
      </c>
      <c r="Y1400" s="17"/>
      <c r="Z1400" s="17">
        <v>0.69900000000000007</v>
      </c>
      <c r="AA1400" s="17">
        <v>0.08</v>
      </c>
      <c r="AB1400" s="17">
        <v>3.0999999493360519E-2</v>
      </c>
      <c r="AC1400" s="17">
        <v>2.1999999999999999E-2</v>
      </c>
      <c r="AD1400" s="17">
        <v>0.15</v>
      </c>
      <c r="AE1400" s="17">
        <v>0.88100000000000001</v>
      </c>
      <c r="AF1400" s="5">
        <v>0</v>
      </c>
      <c r="AG1400" s="31">
        <v>10367.669921875</v>
      </c>
      <c r="AH1400" s="31">
        <v>11343.88</v>
      </c>
    </row>
    <row r="1401" spans="1:34" x14ac:dyDescent="0.3">
      <c r="A1401" s="4">
        <v>391414100</v>
      </c>
      <c r="B1401" s="3" t="s">
        <v>175</v>
      </c>
      <c r="C1401" s="3" t="s">
        <v>1039</v>
      </c>
      <c r="D1401" s="14">
        <v>76.095916748046875</v>
      </c>
      <c r="E1401" s="14">
        <v>75.842445373535156</v>
      </c>
      <c r="F1401" s="14">
        <v>73.792739868164063</v>
      </c>
      <c r="G1401" s="14">
        <v>72.68682861328125</v>
      </c>
      <c r="H1401" s="5">
        <v>122</v>
      </c>
      <c r="I1401" s="15" t="s">
        <v>3980</v>
      </c>
      <c r="J1401" s="15">
        <v>5</v>
      </c>
      <c r="K1401" s="3" t="s">
        <v>3823</v>
      </c>
      <c r="L1401" s="3" t="s">
        <v>3907</v>
      </c>
      <c r="M1401" s="3" t="s">
        <v>3919</v>
      </c>
      <c r="N1401" s="3" t="s">
        <v>3923</v>
      </c>
      <c r="O1401" s="5">
        <v>84</v>
      </c>
      <c r="P1401" s="17">
        <v>0.25454545021057129</v>
      </c>
      <c r="Q1401" s="5">
        <v>72</v>
      </c>
      <c r="R1401" s="17">
        <v>0.23404255509376529</v>
      </c>
      <c r="S1401" s="5">
        <v>83</v>
      </c>
      <c r="T1401" s="17">
        <v>9.0909093618392944E-2</v>
      </c>
      <c r="U1401" s="5">
        <v>71</v>
      </c>
      <c r="V1401" s="17">
        <v>6.3829787075519562E-2</v>
      </c>
      <c r="W1401" s="17">
        <v>0.254</v>
      </c>
      <c r="X1401" s="17"/>
      <c r="Y1401" s="17"/>
      <c r="Z1401" s="17">
        <v>0.55700000000000005</v>
      </c>
      <c r="AA1401" s="17">
        <v>0.13900000000000001</v>
      </c>
      <c r="AB1401" s="17">
        <v>4.8999998718500137E-2</v>
      </c>
      <c r="AC1401" s="17"/>
      <c r="AD1401" s="17">
        <v>0.156</v>
      </c>
      <c r="AE1401" s="17">
        <v>0.77</v>
      </c>
      <c r="AF1401" s="5">
        <v>0</v>
      </c>
      <c r="AG1401" s="31">
        <v>12539.990234375</v>
      </c>
      <c r="AH1401" s="31">
        <v>14027.67</v>
      </c>
    </row>
    <row r="1402" spans="1:34" x14ac:dyDescent="0.3">
      <c r="A1402" s="4">
        <v>391414140</v>
      </c>
      <c r="B1402" s="3" t="s">
        <v>175</v>
      </c>
      <c r="C1402" s="3" t="s">
        <v>1040</v>
      </c>
      <c r="D1402" s="14">
        <v>89.184486389160156</v>
      </c>
      <c r="E1402" s="14">
        <v>92.492301940917969</v>
      </c>
      <c r="F1402" s="14">
        <v>87.289802551269531</v>
      </c>
      <c r="G1402" s="14">
        <v>88.749984741210938</v>
      </c>
      <c r="H1402" s="5">
        <v>235</v>
      </c>
      <c r="I1402" s="15" t="s">
        <v>3980</v>
      </c>
      <c r="J1402" s="15">
        <v>5</v>
      </c>
      <c r="K1402" s="3" t="s">
        <v>3823</v>
      </c>
      <c r="L1402" s="3" t="s">
        <v>3907</v>
      </c>
      <c r="M1402" s="3" t="s">
        <v>3919</v>
      </c>
      <c r="N1402" s="3" t="s">
        <v>3923</v>
      </c>
      <c r="O1402" s="5">
        <v>124</v>
      </c>
      <c r="P1402" s="17">
        <v>0.41739130020141602</v>
      </c>
      <c r="Q1402" s="5">
        <v>92</v>
      </c>
      <c r="R1402" s="17">
        <v>0.32222223281860352</v>
      </c>
      <c r="S1402" s="5">
        <v>124</v>
      </c>
      <c r="T1402" s="17">
        <v>0.33913043141365051</v>
      </c>
      <c r="U1402" s="5">
        <v>92</v>
      </c>
      <c r="V1402" s="17">
        <v>0.27777779102325439</v>
      </c>
      <c r="W1402" s="17">
        <v>9.4E-2</v>
      </c>
      <c r="X1402" s="17">
        <v>0.11899999999999999</v>
      </c>
      <c r="Y1402" s="17">
        <v>6.4000000000000001E-2</v>
      </c>
      <c r="Z1402" s="17">
        <v>0.63800000000000001</v>
      </c>
      <c r="AA1402" s="17">
        <v>6.4000000000000001E-2</v>
      </c>
      <c r="AB1402" s="17">
        <v>2.0999999716877941E-2</v>
      </c>
      <c r="AC1402" s="17">
        <v>0.153</v>
      </c>
      <c r="AD1402" s="17">
        <v>0.17899999999999999</v>
      </c>
      <c r="AE1402" s="17">
        <v>0.59699999999999998</v>
      </c>
      <c r="AF1402" s="5">
        <v>0</v>
      </c>
      <c r="AG1402" s="31">
        <v>10860.2998046875</v>
      </c>
      <c r="AH1402" s="31">
        <v>11872.94</v>
      </c>
    </row>
    <row r="1403" spans="1:34" x14ac:dyDescent="0.3">
      <c r="A1403" s="4">
        <v>391414150</v>
      </c>
      <c r="B1403" s="3" t="s">
        <v>175</v>
      </c>
      <c r="C1403" s="3" t="s">
        <v>1041</v>
      </c>
      <c r="D1403" s="14">
        <v>91.332679748535156</v>
      </c>
      <c r="E1403" s="14">
        <v>87.421829223632813</v>
      </c>
      <c r="F1403" s="14">
        <v>91.197090148925781</v>
      </c>
      <c r="G1403" s="14">
        <v>91.682731628417969</v>
      </c>
      <c r="H1403" s="5">
        <v>264</v>
      </c>
      <c r="I1403" s="15" t="s">
        <v>3981</v>
      </c>
      <c r="J1403" s="15">
        <v>4</v>
      </c>
      <c r="K1403" s="3" t="s">
        <v>3823</v>
      </c>
      <c r="L1403" s="3" t="s">
        <v>3907</v>
      </c>
      <c r="M1403" s="3" t="s">
        <v>3919</v>
      </c>
      <c r="N1403" s="3" t="s">
        <v>3923</v>
      </c>
      <c r="O1403" s="5">
        <v>64</v>
      </c>
      <c r="P1403" s="17">
        <v>0.53333336114883423</v>
      </c>
      <c r="Q1403" s="5">
        <v>32</v>
      </c>
      <c r="R1403" s="17">
        <v>0.42647057771682739</v>
      </c>
      <c r="S1403" s="5">
        <v>64</v>
      </c>
      <c r="T1403" s="17">
        <v>0.4166666567325592</v>
      </c>
      <c r="U1403" s="5">
        <v>32</v>
      </c>
      <c r="V1403" s="17">
        <v>0.23529411852359769</v>
      </c>
      <c r="W1403" s="17">
        <v>3.4000000000000002E-2</v>
      </c>
      <c r="X1403" s="17">
        <v>6.8000000000000005E-2</v>
      </c>
      <c r="Y1403" s="17">
        <v>0.08</v>
      </c>
      <c r="Z1403" s="17">
        <v>0.76100000000000001</v>
      </c>
      <c r="AA1403" s="17">
        <v>4.2000000000000003E-2</v>
      </c>
      <c r="AB1403" s="17">
        <v>1.499999966472387E-2</v>
      </c>
      <c r="AC1403" s="17">
        <v>0.11</v>
      </c>
      <c r="AD1403" s="17">
        <v>8.7000000000000008E-2</v>
      </c>
      <c r="AE1403" s="17">
        <v>0.36599999999999999</v>
      </c>
      <c r="AF1403" s="5">
        <v>0</v>
      </c>
      <c r="AG1403" s="31">
        <v>9684.6904296875</v>
      </c>
      <c r="AH1403" s="31">
        <v>11143.95</v>
      </c>
    </row>
    <row r="1404" spans="1:34" x14ac:dyDescent="0.3">
      <c r="A1404" s="4">
        <v>391414160</v>
      </c>
      <c r="B1404" s="3" t="s">
        <v>175</v>
      </c>
      <c r="C1404" s="3" t="s">
        <v>1042</v>
      </c>
      <c r="D1404" s="14">
        <v>96.675041198730469</v>
      </c>
      <c r="E1404" s="14">
        <v>96.611228942871094</v>
      </c>
      <c r="F1404" s="14">
        <v>89.11004638671875</v>
      </c>
      <c r="G1404" s="14">
        <v>90.874336242675781</v>
      </c>
      <c r="H1404" s="5">
        <v>211</v>
      </c>
      <c r="I1404" s="15" t="s">
        <v>3981</v>
      </c>
      <c r="J1404" s="15">
        <v>5</v>
      </c>
      <c r="K1404" s="3" t="s">
        <v>3823</v>
      </c>
      <c r="L1404" s="3" t="s">
        <v>3907</v>
      </c>
      <c r="M1404" s="3" t="s">
        <v>3919</v>
      </c>
      <c r="N1404" s="3" t="s">
        <v>3923</v>
      </c>
      <c r="O1404" s="5">
        <v>92</v>
      </c>
      <c r="P1404" s="17">
        <v>0.38383838534355158</v>
      </c>
      <c r="Q1404" s="5">
        <v>61</v>
      </c>
      <c r="R1404" s="17">
        <v>0.25714287161827087</v>
      </c>
      <c r="S1404" s="5">
        <v>91</v>
      </c>
      <c r="T1404" s="17">
        <v>0.28282827138900762</v>
      </c>
      <c r="U1404" s="5">
        <v>60</v>
      </c>
      <c r="V1404" s="17">
        <v>0.18571428954601291</v>
      </c>
      <c r="W1404" s="17">
        <v>4.7E-2</v>
      </c>
      <c r="X1404" s="17">
        <v>0.1</v>
      </c>
      <c r="Y1404" s="17"/>
      <c r="Z1404" s="17">
        <v>0.75800000000000001</v>
      </c>
      <c r="AA1404" s="17">
        <v>7.5999999999999998E-2</v>
      </c>
      <c r="AB1404" s="17">
        <v>1.8999999389052391E-2</v>
      </c>
      <c r="AC1404" s="17">
        <v>6.6000000000000003E-2</v>
      </c>
      <c r="AD1404" s="17">
        <v>0.28000000000000003</v>
      </c>
      <c r="AE1404" s="17">
        <v>0.622</v>
      </c>
      <c r="AF1404" s="5">
        <v>0</v>
      </c>
      <c r="AG1404" s="31">
        <v>14804.5</v>
      </c>
      <c r="AH1404" s="31">
        <v>15507.76</v>
      </c>
    </row>
    <row r="1405" spans="1:34" x14ac:dyDescent="0.3">
      <c r="A1405" s="4">
        <v>391414240</v>
      </c>
      <c r="B1405" s="3" t="s">
        <v>175</v>
      </c>
      <c r="C1405" s="3" t="s">
        <v>675</v>
      </c>
      <c r="D1405" s="14">
        <v>91.538566589355469</v>
      </c>
      <c r="E1405" s="14">
        <v>90.427864074707031</v>
      </c>
      <c r="F1405" s="14">
        <v>89.650115966796875</v>
      </c>
      <c r="G1405" s="14">
        <v>86.80462646484375</v>
      </c>
      <c r="H1405" s="5">
        <v>354</v>
      </c>
      <c r="I1405" s="15" t="s">
        <v>3981</v>
      </c>
      <c r="J1405" s="15">
        <v>5</v>
      </c>
      <c r="K1405" s="3" t="s">
        <v>3823</v>
      </c>
      <c r="L1405" s="3" t="s">
        <v>3907</v>
      </c>
      <c r="M1405" s="3" t="s">
        <v>3919</v>
      </c>
      <c r="N1405" s="3" t="s">
        <v>3923</v>
      </c>
      <c r="O1405" s="5">
        <v>213</v>
      </c>
      <c r="P1405" s="17">
        <v>0.62427747249603271</v>
      </c>
      <c r="Q1405" s="5">
        <v>83</v>
      </c>
      <c r="R1405" s="17">
        <v>0.43103447556495672</v>
      </c>
      <c r="S1405" s="5">
        <v>213</v>
      </c>
      <c r="T1405" s="17">
        <v>0.45664739608764648</v>
      </c>
      <c r="U1405" s="5">
        <v>83</v>
      </c>
      <c r="V1405" s="17">
        <v>0.24137930572032931</v>
      </c>
      <c r="W1405" s="17">
        <v>2.5000000000000001E-2</v>
      </c>
      <c r="X1405" s="17">
        <v>4.4999999999999998E-2</v>
      </c>
      <c r="Y1405" s="17">
        <v>2.8000000000000001E-2</v>
      </c>
      <c r="Z1405" s="17">
        <v>0.86699999999999999</v>
      </c>
      <c r="AA1405" s="17">
        <v>2.5000000000000001E-2</v>
      </c>
      <c r="AB1405" s="17">
        <v>8.0000003799796104E-3</v>
      </c>
      <c r="AC1405" s="17">
        <v>3.4000000000000002E-2</v>
      </c>
      <c r="AD1405" s="17">
        <v>7.9000000000000001E-2</v>
      </c>
      <c r="AE1405" s="17">
        <v>0.27700000000000002</v>
      </c>
      <c r="AF1405" s="5">
        <v>0</v>
      </c>
      <c r="AG1405" s="31">
        <v>9494.259765625</v>
      </c>
      <c r="AH1405" s="31">
        <v>11021.66</v>
      </c>
    </row>
    <row r="1406" spans="1:34" x14ac:dyDescent="0.3">
      <c r="A1406" s="4">
        <v>391414260</v>
      </c>
      <c r="B1406" s="3" t="s">
        <v>175</v>
      </c>
      <c r="C1406" s="3" t="s">
        <v>1043</v>
      </c>
      <c r="D1406" s="14">
        <v>81.822601318359375</v>
      </c>
      <c r="E1406" s="14">
        <v>83.355033874511719</v>
      </c>
      <c r="F1406" s="14">
        <v>85.443069458007813</v>
      </c>
      <c r="G1406" s="14">
        <v>84.359870910644531</v>
      </c>
      <c r="H1406" s="5">
        <v>351</v>
      </c>
      <c r="I1406" s="15" t="s">
        <v>3980</v>
      </c>
      <c r="J1406" s="15">
        <v>5</v>
      </c>
      <c r="K1406" s="3" t="s">
        <v>3823</v>
      </c>
      <c r="L1406" s="3" t="s">
        <v>3907</v>
      </c>
      <c r="M1406" s="3" t="s">
        <v>3919</v>
      </c>
      <c r="N1406" s="3" t="s">
        <v>3923</v>
      </c>
      <c r="O1406" s="5">
        <v>164</v>
      </c>
      <c r="P1406" s="17">
        <v>0.31506848335266108</v>
      </c>
      <c r="Q1406" s="5">
        <v>135</v>
      </c>
      <c r="R1406" s="17">
        <v>0.24786324799060819</v>
      </c>
      <c r="S1406" s="5">
        <v>164</v>
      </c>
      <c r="T1406" s="17">
        <v>0.21232876181602481</v>
      </c>
      <c r="U1406" s="5">
        <v>135</v>
      </c>
      <c r="V1406" s="17">
        <v>0.14529915153980261</v>
      </c>
      <c r="W1406" s="17">
        <v>0.13100000000000001</v>
      </c>
      <c r="X1406" s="17">
        <v>6.3E-2</v>
      </c>
      <c r="Y1406" s="17"/>
      <c r="Z1406" s="17">
        <v>0.63500000000000001</v>
      </c>
      <c r="AA1406" s="17">
        <v>0.14000000000000001</v>
      </c>
      <c r="AB1406" s="17">
        <v>3.0999999493360519E-2</v>
      </c>
      <c r="AC1406" s="17">
        <v>3.6999999999999998E-2</v>
      </c>
      <c r="AD1406" s="17">
        <v>0.14199999999999999</v>
      </c>
      <c r="AE1406" s="17">
        <v>0.77400000000000002</v>
      </c>
      <c r="AF1406" s="5">
        <v>0</v>
      </c>
      <c r="AG1406" s="31">
        <v>8803.9404296875</v>
      </c>
      <c r="AH1406" s="31">
        <v>9833.92</v>
      </c>
    </row>
    <row r="1407" spans="1:34" x14ac:dyDescent="0.3">
      <c r="A1407" s="4">
        <v>391414270</v>
      </c>
      <c r="B1407" s="3" t="s">
        <v>175</v>
      </c>
      <c r="C1407" s="3" t="s">
        <v>1044</v>
      </c>
      <c r="D1407" s="14">
        <v>82.149742126464844</v>
      </c>
      <c r="E1407" s="14">
        <v>86.336051940917969</v>
      </c>
      <c r="F1407" s="14">
        <v>88.222923278808594</v>
      </c>
      <c r="G1407" s="14">
        <v>89.502487182617188</v>
      </c>
      <c r="H1407" s="5">
        <v>441</v>
      </c>
      <c r="I1407" s="15" t="s">
        <v>3981</v>
      </c>
      <c r="J1407" s="15">
        <v>4</v>
      </c>
      <c r="K1407" s="3" t="s">
        <v>3823</v>
      </c>
      <c r="L1407" s="3" t="s">
        <v>3907</v>
      </c>
      <c r="M1407" s="3" t="s">
        <v>3919</v>
      </c>
      <c r="N1407" s="3" t="s">
        <v>3923</v>
      </c>
      <c r="O1407" s="5">
        <v>105</v>
      </c>
      <c r="P1407" s="17">
        <v>0.64971750974655151</v>
      </c>
      <c r="Q1407" s="5">
        <v>38</v>
      </c>
      <c r="R1407" s="17">
        <v>0.41818180680274958</v>
      </c>
      <c r="S1407" s="5">
        <v>105</v>
      </c>
      <c r="T1407" s="17">
        <v>0.58192092180252075</v>
      </c>
      <c r="U1407" s="5">
        <v>38</v>
      </c>
      <c r="V1407" s="17">
        <v>0.38181817531585688</v>
      </c>
      <c r="W1407" s="17">
        <v>4.2999999999999997E-2</v>
      </c>
      <c r="X1407" s="17">
        <v>6.8000000000000005E-2</v>
      </c>
      <c r="Y1407" s="17">
        <v>5.3999999999999999E-2</v>
      </c>
      <c r="Z1407" s="17">
        <v>0.76</v>
      </c>
      <c r="AA1407" s="17">
        <v>6.3E-2</v>
      </c>
      <c r="AB1407" s="17">
        <v>1.099999994039536E-2</v>
      </c>
      <c r="AC1407" s="17">
        <v>5.3999999999999999E-2</v>
      </c>
      <c r="AD1407" s="17">
        <v>5.7000000000000002E-2</v>
      </c>
      <c r="AE1407" s="17">
        <v>0.214</v>
      </c>
      <c r="AF1407" s="5">
        <v>0</v>
      </c>
      <c r="AG1407" s="31">
        <v>9124.330078125</v>
      </c>
      <c r="AH1407" s="31">
        <v>10531.69</v>
      </c>
    </row>
    <row r="1408" spans="1:34" x14ac:dyDescent="0.3">
      <c r="A1408" s="4">
        <v>391414280</v>
      </c>
      <c r="B1408" s="3" t="s">
        <v>175</v>
      </c>
      <c r="C1408" s="3" t="s">
        <v>1045</v>
      </c>
      <c r="D1408" s="14">
        <v>86.585578918457031</v>
      </c>
      <c r="E1408" s="14">
        <v>87.312980651855469</v>
      </c>
      <c r="F1408" s="14">
        <v>84.078514099121094</v>
      </c>
      <c r="G1408" s="14">
        <v>82.486251831054688</v>
      </c>
      <c r="H1408" s="5">
        <v>351</v>
      </c>
      <c r="I1408" s="15" t="s">
        <v>3981</v>
      </c>
      <c r="J1408" s="15">
        <v>5</v>
      </c>
      <c r="K1408" s="3" t="s">
        <v>3823</v>
      </c>
      <c r="L1408" s="3" t="s">
        <v>3907</v>
      </c>
      <c r="M1408" s="3" t="s">
        <v>3919</v>
      </c>
      <c r="N1408" s="3" t="s">
        <v>3923</v>
      </c>
      <c r="O1408" s="5">
        <v>209</v>
      </c>
      <c r="P1408" s="17">
        <v>0.61714285612106323</v>
      </c>
      <c r="Q1408" s="5">
        <v>74</v>
      </c>
      <c r="R1408" s="17">
        <v>0.49019607901573181</v>
      </c>
      <c r="S1408" s="5">
        <v>209</v>
      </c>
      <c r="T1408" s="17">
        <v>0.53714287281036377</v>
      </c>
      <c r="U1408" s="5">
        <v>74</v>
      </c>
      <c r="V1408" s="17">
        <v>0.37254902720451349</v>
      </c>
      <c r="W1408" s="17"/>
      <c r="X1408" s="17">
        <v>6.6000000000000003E-2</v>
      </c>
      <c r="Y1408" s="17">
        <v>3.1E-2</v>
      </c>
      <c r="Z1408" s="17">
        <v>0.86899999999999999</v>
      </c>
      <c r="AA1408" s="17">
        <v>1.7000000000000001E-2</v>
      </c>
      <c r="AB1408" s="17">
        <v>1.7000000923871991E-2</v>
      </c>
      <c r="AC1408" s="17">
        <v>0.105</v>
      </c>
      <c r="AD1408" s="17">
        <v>6.6000000000000003E-2</v>
      </c>
      <c r="AE1408" s="17">
        <v>0.19700000000000001</v>
      </c>
      <c r="AF1408" s="5">
        <v>0</v>
      </c>
      <c r="AG1408" s="31">
        <v>7991.68994140625</v>
      </c>
      <c r="AH1408" s="31">
        <v>9206.7099999999991</v>
      </c>
    </row>
    <row r="1409" spans="1:34" x14ac:dyDescent="0.3">
      <c r="A1409" s="4">
        <v>391414300</v>
      </c>
      <c r="B1409" s="3" t="s">
        <v>175</v>
      </c>
      <c r="C1409" s="3" t="s">
        <v>1046</v>
      </c>
      <c r="D1409" s="14">
        <v>78.507698059082031</v>
      </c>
      <c r="E1409" s="14">
        <v>78.440017700195313</v>
      </c>
      <c r="F1409" s="14">
        <v>73.674636840820313</v>
      </c>
      <c r="G1409" s="14">
        <v>75.801513671875</v>
      </c>
      <c r="H1409" s="5">
        <v>219</v>
      </c>
      <c r="I1409" s="15" t="s">
        <v>3980</v>
      </c>
      <c r="J1409" s="15">
        <v>5</v>
      </c>
      <c r="K1409" s="3" t="s">
        <v>3823</v>
      </c>
      <c r="L1409" s="3" t="s">
        <v>3907</v>
      </c>
      <c r="M1409" s="3" t="s">
        <v>3919</v>
      </c>
      <c r="N1409" s="3" t="s">
        <v>3923</v>
      </c>
      <c r="O1409" s="5">
        <v>110</v>
      </c>
      <c r="P1409" s="17">
        <v>0.3839285671710968</v>
      </c>
      <c r="Q1409" s="5">
        <v>83</v>
      </c>
      <c r="R1409" s="17">
        <v>0.3372093141078949</v>
      </c>
      <c r="S1409" s="5">
        <v>111</v>
      </c>
      <c r="T1409" s="17">
        <v>0.1964285671710968</v>
      </c>
      <c r="U1409" s="5">
        <v>84</v>
      </c>
      <c r="V1409" s="17">
        <v>0.1627907007932663</v>
      </c>
      <c r="W1409" s="17">
        <v>0.1</v>
      </c>
      <c r="X1409" s="17">
        <v>8.7000000000000008E-2</v>
      </c>
      <c r="Y1409" s="17">
        <v>5.5E-2</v>
      </c>
      <c r="Z1409" s="17">
        <v>0.68500000000000005</v>
      </c>
      <c r="AA1409" s="17">
        <v>6.4000000000000001E-2</v>
      </c>
      <c r="AB1409" s="17">
        <v>8.999999612569809E-3</v>
      </c>
      <c r="AC1409" s="17">
        <v>7.2999999999999995E-2</v>
      </c>
      <c r="AD1409" s="17">
        <v>0.16</v>
      </c>
      <c r="AE1409" s="17">
        <v>0.73799999999999999</v>
      </c>
      <c r="AF1409" s="5">
        <v>0</v>
      </c>
      <c r="AG1409" s="31">
        <v>11366.01953125</v>
      </c>
      <c r="AH1409" s="31">
        <v>12414.42</v>
      </c>
    </row>
    <row r="1410" spans="1:34" x14ac:dyDescent="0.3">
      <c r="A1410" s="4">
        <v>391414320</v>
      </c>
      <c r="B1410" s="3" t="s">
        <v>175</v>
      </c>
      <c r="C1410" s="3" t="s">
        <v>1047</v>
      </c>
      <c r="D1410" s="14">
        <v>84.135002136230469</v>
      </c>
      <c r="E1410" s="14">
        <v>82.565643310546875</v>
      </c>
      <c r="F1410" s="14">
        <v>81.600830078125</v>
      </c>
      <c r="G1410" s="14">
        <v>81.275733947753906</v>
      </c>
      <c r="H1410" s="5">
        <v>357</v>
      </c>
      <c r="I1410" s="15" t="s">
        <v>3980</v>
      </c>
      <c r="J1410" s="15">
        <v>5</v>
      </c>
      <c r="K1410" s="3" t="s">
        <v>3823</v>
      </c>
      <c r="L1410" s="3" t="s">
        <v>3907</v>
      </c>
      <c r="M1410" s="3" t="s">
        <v>3919</v>
      </c>
      <c r="N1410" s="3" t="s">
        <v>3923</v>
      </c>
      <c r="O1410" s="5">
        <v>172</v>
      </c>
      <c r="P1410" s="17">
        <v>0.4228571355342865</v>
      </c>
      <c r="Q1410" s="5">
        <v>97</v>
      </c>
      <c r="R1410" s="17">
        <v>0.3486238420009613</v>
      </c>
      <c r="S1410" s="5">
        <v>172</v>
      </c>
      <c r="T1410" s="17">
        <v>0.31428572535514832</v>
      </c>
      <c r="U1410" s="5">
        <v>97</v>
      </c>
      <c r="V1410" s="17">
        <v>0.22018349170684809</v>
      </c>
      <c r="W1410" s="17">
        <v>0.02</v>
      </c>
      <c r="X1410" s="17">
        <v>8.1000000000000003E-2</v>
      </c>
      <c r="Y1410" s="17">
        <v>5.6000000000000001E-2</v>
      </c>
      <c r="Z1410" s="17">
        <v>0.751</v>
      </c>
      <c r="AA1410" s="17">
        <v>6.4000000000000001E-2</v>
      </c>
      <c r="AB1410" s="17">
        <v>2.8000000864267349E-2</v>
      </c>
      <c r="AC1410" s="17">
        <v>0.09</v>
      </c>
      <c r="AD1410" s="17">
        <v>0.129</v>
      </c>
      <c r="AE1410" s="17">
        <v>0.52100000000000002</v>
      </c>
      <c r="AF1410" s="5">
        <v>0</v>
      </c>
      <c r="AG1410" s="31">
        <v>9561.330078125</v>
      </c>
      <c r="AH1410" s="31">
        <v>10578.95</v>
      </c>
    </row>
    <row r="1411" spans="1:34" x14ac:dyDescent="0.3">
      <c r="A1411" s="4">
        <v>391414330</v>
      </c>
      <c r="B1411" s="3" t="s">
        <v>175</v>
      </c>
      <c r="C1411" s="3" t="s">
        <v>1048</v>
      </c>
      <c r="D1411" s="14">
        <v>92.677803039550781</v>
      </c>
      <c r="E1411" s="14">
        <v>91.893112182617188</v>
      </c>
      <c r="F1411" s="14">
        <v>90.617919921875</v>
      </c>
      <c r="G1411" s="14">
        <v>91.19256591796875</v>
      </c>
      <c r="H1411" s="5">
        <v>425</v>
      </c>
      <c r="I1411" s="15" t="s">
        <v>3980</v>
      </c>
      <c r="J1411" s="15">
        <v>5</v>
      </c>
      <c r="K1411" s="3" t="s">
        <v>3823</v>
      </c>
      <c r="L1411" s="3" t="s">
        <v>3907</v>
      </c>
      <c r="M1411" s="3" t="s">
        <v>3919</v>
      </c>
      <c r="N1411" s="3" t="s">
        <v>3923</v>
      </c>
      <c r="O1411" s="5">
        <v>224</v>
      </c>
      <c r="P1411" s="17">
        <v>0.4010695219039917</v>
      </c>
      <c r="Q1411" s="5">
        <v>151</v>
      </c>
      <c r="R1411" s="17">
        <v>0.31343284249305731</v>
      </c>
      <c r="S1411" s="5">
        <v>224</v>
      </c>
      <c r="T1411" s="17">
        <v>0.26881721615791321</v>
      </c>
      <c r="U1411" s="5">
        <v>151</v>
      </c>
      <c r="V1411" s="17">
        <v>0.2180451154708862</v>
      </c>
      <c r="W1411" s="17">
        <v>8.5000000000000006E-2</v>
      </c>
      <c r="X1411" s="17">
        <v>9.6000000000000002E-2</v>
      </c>
      <c r="Y1411" s="17">
        <v>2.8000000000000001E-2</v>
      </c>
      <c r="Z1411" s="17">
        <v>0.70799999999999996</v>
      </c>
      <c r="AA1411" s="17">
        <v>7.1000000000000008E-2</v>
      </c>
      <c r="AB1411" s="17">
        <v>1.200000010430813E-2</v>
      </c>
      <c r="AC1411" s="17">
        <v>7.1000000000000008E-2</v>
      </c>
      <c r="AD1411" s="17">
        <v>9.4E-2</v>
      </c>
      <c r="AE1411" s="17">
        <v>0.66400000000000003</v>
      </c>
      <c r="AF1411" s="5">
        <v>0</v>
      </c>
      <c r="AG1411" s="31">
        <v>8725.2802734375</v>
      </c>
      <c r="AH1411" s="31">
        <v>9668.2000000000007</v>
      </c>
    </row>
    <row r="1412" spans="1:34" x14ac:dyDescent="0.3">
      <c r="A1412" s="4">
        <v>391414340</v>
      </c>
      <c r="B1412" s="3" t="s">
        <v>175</v>
      </c>
      <c r="C1412" s="3" t="s">
        <v>1049</v>
      </c>
      <c r="D1412" s="14">
        <v>89.565277099609375</v>
      </c>
      <c r="E1412" s="14">
        <v>87.780464172363281</v>
      </c>
      <c r="F1412" s="14">
        <v>88.885032653808594</v>
      </c>
      <c r="G1412" s="14">
        <v>87.9847412109375</v>
      </c>
      <c r="H1412" s="5">
        <v>560</v>
      </c>
      <c r="I1412" s="15" t="s">
        <v>3981</v>
      </c>
      <c r="J1412" s="15">
        <v>5</v>
      </c>
      <c r="K1412" s="3" t="s">
        <v>3823</v>
      </c>
      <c r="L1412" s="3" t="s">
        <v>3907</v>
      </c>
      <c r="M1412" s="3" t="s">
        <v>3919</v>
      </c>
      <c r="N1412" s="3" t="s">
        <v>3923</v>
      </c>
      <c r="O1412" s="5">
        <v>275</v>
      </c>
      <c r="P1412" s="17">
        <v>0.64981949329376221</v>
      </c>
      <c r="Q1412" s="5">
        <v>119</v>
      </c>
      <c r="R1412" s="17">
        <v>0.46464645862579351</v>
      </c>
      <c r="S1412" s="5">
        <v>276</v>
      </c>
      <c r="T1412" s="17">
        <v>0.57039713859558105</v>
      </c>
      <c r="U1412" s="5">
        <v>120</v>
      </c>
      <c r="V1412" s="17">
        <v>0.40404039621353149</v>
      </c>
      <c r="W1412" s="17">
        <v>4.1000000000000002E-2</v>
      </c>
      <c r="X1412" s="17">
        <v>5.8999999999999997E-2</v>
      </c>
      <c r="Y1412" s="17">
        <v>6.6000000000000003E-2</v>
      </c>
      <c r="Z1412" s="17">
        <v>0.79600000000000004</v>
      </c>
      <c r="AA1412" s="17">
        <v>3.5999999999999997E-2</v>
      </c>
      <c r="AB1412" s="17">
        <v>2.000000094994903E-3</v>
      </c>
      <c r="AC1412" s="17">
        <v>5.1999999999999998E-2</v>
      </c>
      <c r="AD1412" s="17">
        <v>4.5999999999999999E-2</v>
      </c>
      <c r="AE1412" s="17">
        <v>0.27400000000000002</v>
      </c>
      <c r="AF1412" s="5">
        <v>0</v>
      </c>
      <c r="AG1412" s="31">
        <v>8343.4501953125</v>
      </c>
      <c r="AH1412" s="31">
        <v>9230.65</v>
      </c>
    </row>
    <row r="1413" spans="1:34" x14ac:dyDescent="0.3">
      <c r="A1413" s="4">
        <v>391414360</v>
      </c>
      <c r="B1413" s="3" t="s">
        <v>175</v>
      </c>
      <c r="C1413" s="3" t="s">
        <v>680</v>
      </c>
      <c r="D1413" s="14">
        <v>82.273719787597656</v>
      </c>
      <c r="E1413" s="14">
        <v>83.826080322265625</v>
      </c>
      <c r="F1413" s="14">
        <v>82.100746154785156</v>
      </c>
      <c r="G1413" s="14">
        <v>83.378532409667969</v>
      </c>
      <c r="H1413" s="5">
        <v>329</v>
      </c>
      <c r="I1413" s="15" t="s">
        <v>3980</v>
      </c>
      <c r="J1413" s="15">
        <v>5</v>
      </c>
      <c r="K1413" s="3" t="s">
        <v>3823</v>
      </c>
      <c r="L1413" s="3" t="s">
        <v>3907</v>
      </c>
      <c r="M1413" s="3" t="s">
        <v>3919</v>
      </c>
      <c r="N1413" s="3" t="s">
        <v>3923</v>
      </c>
      <c r="O1413" s="5">
        <v>183</v>
      </c>
      <c r="P1413" s="17">
        <v>0.4038461446762085</v>
      </c>
      <c r="Q1413" s="5">
        <v>141</v>
      </c>
      <c r="R1413" s="17">
        <v>0.31355932354927057</v>
      </c>
      <c r="S1413" s="5">
        <v>184</v>
      </c>
      <c r="T1413" s="17">
        <v>0.29299363493919373</v>
      </c>
      <c r="U1413" s="5">
        <v>142</v>
      </c>
      <c r="V1413" s="17">
        <v>0.2100840359926224</v>
      </c>
      <c r="W1413" s="17">
        <v>0.106</v>
      </c>
      <c r="X1413" s="17">
        <v>0.17599999999999999</v>
      </c>
      <c r="Y1413" s="17">
        <v>2.1000000000000001E-2</v>
      </c>
      <c r="Z1413" s="17">
        <v>0.60499999999999998</v>
      </c>
      <c r="AA1413" s="17">
        <v>7.2999999999999995E-2</v>
      </c>
      <c r="AB1413" s="17">
        <v>1.7999999225139621E-2</v>
      </c>
      <c r="AC1413" s="17">
        <v>0.13100000000000001</v>
      </c>
      <c r="AD1413" s="17">
        <v>7.5999999999999998E-2</v>
      </c>
      <c r="AE1413" s="17">
        <v>0.63</v>
      </c>
      <c r="AF1413" s="5">
        <v>0</v>
      </c>
      <c r="AG1413" s="31">
        <v>9035.740234375</v>
      </c>
      <c r="AH1413" s="31">
        <v>10321.73</v>
      </c>
    </row>
    <row r="1414" spans="1:34" x14ac:dyDescent="0.3">
      <c r="A1414" s="4">
        <v>391414380</v>
      </c>
      <c r="B1414" s="3" t="s">
        <v>175</v>
      </c>
      <c r="C1414" s="3" t="s">
        <v>1050</v>
      </c>
      <c r="D1414" s="14">
        <v>89.741073608398438</v>
      </c>
      <c r="E1414" s="14">
        <v>89.9241943359375</v>
      </c>
      <c r="F1414" s="14">
        <v>85.972755432128906</v>
      </c>
      <c r="G1414" s="14">
        <v>87.268341064453125</v>
      </c>
      <c r="H1414" s="5">
        <v>391</v>
      </c>
      <c r="I1414" s="15" t="s">
        <v>3981</v>
      </c>
      <c r="J1414" s="15">
        <v>4</v>
      </c>
      <c r="K1414" s="3" t="s">
        <v>3823</v>
      </c>
      <c r="L1414" s="3" t="s">
        <v>3907</v>
      </c>
      <c r="M1414" s="3" t="s">
        <v>3919</v>
      </c>
      <c r="N1414" s="3" t="s">
        <v>3923</v>
      </c>
      <c r="O1414" s="5">
        <v>97</v>
      </c>
      <c r="P1414" s="17">
        <v>0.65060240030288696</v>
      </c>
      <c r="Q1414" s="5">
        <v>33</v>
      </c>
      <c r="R1414" s="17">
        <v>0.5283018946647644</v>
      </c>
      <c r="S1414" s="5">
        <v>97</v>
      </c>
      <c r="T1414" s="17">
        <v>0.60843372344970703</v>
      </c>
      <c r="U1414" s="5">
        <v>33</v>
      </c>
      <c r="V1414" s="17">
        <v>0.50943398475646973</v>
      </c>
      <c r="W1414" s="17">
        <v>2.5999999999999999E-2</v>
      </c>
      <c r="X1414" s="17">
        <v>4.5999999999999999E-2</v>
      </c>
      <c r="Y1414" s="17">
        <v>4.2999999999999997E-2</v>
      </c>
      <c r="Z1414" s="17">
        <v>0.83399999999999996</v>
      </c>
      <c r="AA1414" s="17">
        <v>4.2999999999999997E-2</v>
      </c>
      <c r="AB1414" s="17">
        <v>8.0000003799796104E-3</v>
      </c>
      <c r="AC1414" s="17">
        <v>3.3000000000000002E-2</v>
      </c>
      <c r="AD1414" s="17">
        <v>7.6999999999999999E-2</v>
      </c>
      <c r="AE1414" s="17">
        <v>0.19700000000000001</v>
      </c>
      <c r="AF1414" s="5">
        <v>0</v>
      </c>
      <c r="AG1414" s="31">
        <v>9802.3603515625</v>
      </c>
      <c r="AH1414" s="31">
        <v>11166.87</v>
      </c>
    </row>
    <row r="1415" spans="1:34" x14ac:dyDescent="0.3">
      <c r="A1415" s="4">
        <v>391414400</v>
      </c>
      <c r="B1415" s="3" t="s">
        <v>175</v>
      </c>
      <c r="C1415" s="3" t="s">
        <v>1051</v>
      </c>
      <c r="D1415" s="14">
        <v>87.949447631835938</v>
      </c>
      <c r="E1415" s="14">
        <v>89.780303955078125</v>
      </c>
      <c r="F1415" s="14">
        <v>83.461296081542969</v>
      </c>
      <c r="G1415" s="14">
        <v>85.303810119628906</v>
      </c>
      <c r="H1415" s="5">
        <v>302</v>
      </c>
      <c r="I1415" s="15" t="s">
        <v>3981</v>
      </c>
      <c r="J1415" s="15">
        <v>5</v>
      </c>
      <c r="K1415" s="3" t="s">
        <v>3823</v>
      </c>
      <c r="L1415" s="3" t="s">
        <v>3907</v>
      </c>
      <c r="M1415" s="3" t="s">
        <v>3919</v>
      </c>
      <c r="N1415" s="3" t="s">
        <v>3923</v>
      </c>
      <c r="O1415" s="5">
        <v>141</v>
      </c>
      <c r="P1415" s="17">
        <v>0.18604651093482971</v>
      </c>
      <c r="Q1415" s="5">
        <v>137</v>
      </c>
      <c r="R1415" s="17">
        <v>0.1679999977350235</v>
      </c>
      <c r="S1415" s="5">
        <v>142</v>
      </c>
      <c r="T1415" s="17">
        <v>0.10852713137865071</v>
      </c>
      <c r="U1415" s="5">
        <v>138</v>
      </c>
      <c r="V1415" s="17">
        <v>0.1040000021457672</v>
      </c>
      <c r="W1415" s="17">
        <v>0.16200000000000001</v>
      </c>
      <c r="X1415" s="17">
        <v>0.13900000000000001</v>
      </c>
      <c r="Y1415" s="17">
        <v>0.02</v>
      </c>
      <c r="Z1415" s="17">
        <v>0.55600000000000005</v>
      </c>
      <c r="AA1415" s="17">
        <v>0.113</v>
      </c>
      <c r="AB1415" s="17">
        <v>9.9999997764825821E-3</v>
      </c>
      <c r="AC1415" s="17">
        <v>0.10299999999999999</v>
      </c>
      <c r="AD1415" s="17">
        <v>0.185</v>
      </c>
      <c r="AE1415" s="17">
        <v>0.877</v>
      </c>
      <c r="AF1415" s="5">
        <v>0</v>
      </c>
      <c r="AG1415" s="31">
        <v>9906.6396484375</v>
      </c>
      <c r="AH1415" s="31">
        <v>11171.75</v>
      </c>
    </row>
    <row r="1416" spans="1:34" x14ac:dyDescent="0.3">
      <c r="A1416" s="4">
        <v>391414460</v>
      </c>
      <c r="B1416" s="3" t="s">
        <v>175</v>
      </c>
      <c r="C1416" s="3" t="s">
        <v>682</v>
      </c>
      <c r="D1416" s="14">
        <v>84.354156494140625</v>
      </c>
      <c r="E1416" s="14">
        <v>82.034820556640625</v>
      </c>
      <c r="F1416" s="14">
        <v>83.416610717773438</v>
      </c>
      <c r="G1416" s="14">
        <v>81.5584716796875</v>
      </c>
      <c r="H1416" s="5">
        <v>143</v>
      </c>
      <c r="I1416" s="15" t="s">
        <v>3981</v>
      </c>
      <c r="J1416" s="15">
        <v>5</v>
      </c>
      <c r="K1416" s="3" t="s">
        <v>3823</v>
      </c>
      <c r="L1416" s="3" t="s">
        <v>3907</v>
      </c>
      <c r="M1416" s="3" t="s">
        <v>3919</v>
      </c>
      <c r="N1416" s="3" t="s">
        <v>3923</v>
      </c>
      <c r="O1416" s="5">
        <v>106</v>
      </c>
      <c r="P1416" s="17">
        <v>0.3731343150138855</v>
      </c>
      <c r="Q1416" s="5">
        <v>58</v>
      </c>
      <c r="R1416" s="17">
        <v>0.23076923191547391</v>
      </c>
      <c r="S1416" s="5">
        <v>106</v>
      </c>
      <c r="T1416" s="17">
        <v>0.26865673065185552</v>
      </c>
      <c r="U1416" s="5">
        <v>58</v>
      </c>
      <c r="V1416" s="17">
        <v>0.15384615957736969</v>
      </c>
      <c r="W1416" s="17">
        <v>8.4000000000000005E-2</v>
      </c>
      <c r="X1416" s="17">
        <v>0.105</v>
      </c>
      <c r="Y1416" s="17">
        <v>3.5000000000000003E-2</v>
      </c>
      <c r="Z1416" s="17">
        <v>0.72699999999999998</v>
      </c>
      <c r="AA1416" s="17">
        <v>3.5000000000000003E-2</v>
      </c>
      <c r="AB1416" s="17">
        <v>1.4000000432133669E-2</v>
      </c>
      <c r="AC1416" s="17">
        <v>6.3E-2</v>
      </c>
      <c r="AD1416" s="17">
        <v>0.154</v>
      </c>
      <c r="AE1416" s="17">
        <v>0.44600000000000001</v>
      </c>
      <c r="AF1416" s="5">
        <v>0</v>
      </c>
      <c r="AG1416" s="31">
        <v>10139.9501953125</v>
      </c>
      <c r="AH1416" s="31">
        <v>11544.06</v>
      </c>
    </row>
    <row r="1417" spans="1:34" x14ac:dyDescent="0.3">
      <c r="A1417" s="4">
        <v>391414500</v>
      </c>
      <c r="B1417" s="3" t="s">
        <v>175</v>
      </c>
      <c r="C1417" s="3" t="s">
        <v>1052</v>
      </c>
      <c r="D1417" s="14">
        <v>89.6871337890625</v>
      </c>
      <c r="E1417" s="14">
        <v>90.203460693359375</v>
      </c>
      <c r="F1417" s="14">
        <v>84.628456115722656</v>
      </c>
      <c r="G1417" s="14">
        <v>85.502914428710938</v>
      </c>
      <c r="H1417" s="5">
        <v>254</v>
      </c>
      <c r="I1417" s="15" t="s">
        <v>3981</v>
      </c>
      <c r="J1417" s="15">
        <v>5</v>
      </c>
      <c r="K1417" s="3" t="s">
        <v>3823</v>
      </c>
      <c r="L1417" s="3" t="s">
        <v>3907</v>
      </c>
      <c r="M1417" s="3" t="s">
        <v>3919</v>
      </c>
      <c r="N1417" s="3" t="s">
        <v>3923</v>
      </c>
      <c r="O1417" s="5">
        <v>126</v>
      </c>
      <c r="P1417" s="17">
        <v>0.41584157943725591</v>
      </c>
      <c r="Q1417" s="5">
        <v>89</v>
      </c>
      <c r="R1417" s="17">
        <v>0.39189189672470093</v>
      </c>
      <c r="S1417" s="5">
        <v>126</v>
      </c>
      <c r="T1417" s="17">
        <v>0.21782177686691279</v>
      </c>
      <c r="U1417" s="5">
        <v>89</v>
      </c>
      <c r="V1417" s="17">
        <v>0.16216215491294861</v>
      </c>
      <c r="W1417" s="17">
        <v>0.106</v>
      </c>
      <c r="X1417" s="17">
        <v>9.8000000000000004E-2</v>
      </c>
      <c r="Y1417" s="17"/>
      <c r="Z1417" s="17">
        <v>0.68900000000000006</v>
      </c>
      <c r="AA1417" s="17">
        <v>6.7000000000000004E-2</v>
      </c>
      <c r="AB1417" s="17">
        <v>3.9000000804662698E-2</v>
      </c>
      <c r="AC1417" s="17">
        <v>3.5000000000000003E-2</v>
      </c>
      <c r="AD1417" s="17">
        <v>0.158</v>
      </c>
      <c r="AE1417" s="17">
        <v>0.64600000000000002</v>
      </c>
      <c r="AF1417" s="5">
        <v>0</v>
      </c>
      <c r="AG1417" s="31">
        <v>9734.08984375</v>
      </c>
      <c r="AH1417" s="31">
        <v>10754.1</v>
      </c>
    </row>
    <row r="1418" spans="1:34" x14ac:dyDescent="0.3">
      <c r="A1418" s="4">
        <v>391414510</v>
      </c>
      <c r="B1418" s="3" t="s">
        <v>175</v>
      </c>
      <c r="C1418" s="3" t="s">
        <v>1053</v>
      </c>
      <c r="D1418" s="14">
        <v>83.451248168945313</v>
      </c>
      <c r="E1418" s="14">
        <v>80.879348754882813</v>
      </c>
      <c r="F1418" s="14">
        <v>82.212081909179688</v>
      </c>
      <c r="G1418" s="14">
        <v>81.506919860839844</v>
      </c>
      <c r="H1418" s="5">
        <v>166</v>
      </c>
      <c r="I1418" s="15" t="s">
        <v>3981</v>
      </c>
      <c r="J1418" s="15">
        <v>5</v>
      </c>
      <c r="K1418" s="3" t="s">
        <v>3823</v>
      </c>
      <c r="L1418" s="3" t="s">
        <v>3907</v>
      </c>
      <c r="M1418" s="3" t="s">
        <v>3919</v>
      </c>
      <c r="N1418" s="3" t="s">
        <v>3923</v>
      </c>
      <c r="O1418" s="5">
        <v>88</v>
      </c>
      <c r="P1418" s="17">
        <v>0.41025641560554499</v>
      </c>
      <c r="Q1418" s="5">
        <v>41</v>
      </c>
      <c r="R1418" s="17">
        <v>0.37254902720451349</v>
      </c>
      <c r="S1418" s="5">
        <v>87</v>
      </c>
      <c r="T1418" s="17">
        <v>0.26923078298568731</v>
      </c>
      <c r="U1418" s="5">
        <v>40</v>
      </c>
      <c r="V1418" s="17">
        <v>0.25490197539329529</v>
      </c>
      <c r="W1418" s="17">
        <v>5.3999999999999999E-2</v>
      </c>
      <c r="X1418" s="17">
        <v>7.2000000000000008E-2</v>
      </c>
      <c r="Y1418" s="17"/>
      <c r="Z1418" s="17">
        <v>0.81300000000000006</v>
      </c>
      <c r="AA1418" s="17">
        <v>0.03</v>
      </c>
      <c r="AB1418" s="17">
        <v>2.999999932944775E-2</v>
      </c>
      <c r="AC1418" s="17">
        <v>4.2000000000000003E-2</v>
      </c>
      <c r="AD1418" s="17">
        <v>0.114</v>
      </c>
      <c r="AE1418" s="17">
        <v>0.438</v>
      </c>
      <c r="AF1418" s="5">
        <v>0</v>
      </c>
      <c r="AG1418" s="31">
        <v>7949.31982421875</v>
      </c>
      <c r="AH1418" s="31">
        <v>10018.43</v>
      </c>
    </row>
    <row r="1419" spans="1:34" x14ac:dyDescent="0.3">
      <c r="A1419" s="4">
        <v>391414560</v>
      </c>
      <c r="B1419" s="3" t="s">
        <v>175</v>
      </c>
      <c r="C1419" s="3" t="s">
        <v>1054</v>
      </c>
      <c r="D1419" s="14">
        <v>88.521202087402344</v>
      </c>
      <c r="E1419" s="14">
        <v>89.187408447265625</v>
      </c>
      <c r="F1419" s="14">
        <v>86.697402954101563</v>
      </c>
      <c r="G1419" s="14">
        <v>90.194976806640625</v>
      </c>
      <c r="H1419" s="5">
        <v>175</v>
      </c>
      <c r="I1419" s="15" t="s">
        <v>3981</v>
      </c>
      <c r="J1419" s="15">
        <v>5</v>
      </c>
      <c r="K1419" s="3" t="s">
        <v>3823</v>
      </c>
      <c r="L1419" s="3" t="s">
        <v>3907</v>
      </c>
      <c r="M1419" s="3" t="s">
        <v>3919</v>
      </c>
      <c r="N1419" s="3" t="s">
        <v>3923</v>
      </c>
      <c r="O1419" s="5">
        <v>105</v>
      </c>
      <c r="P1419" s="17">
        <v>0.28985506296157842</v>
      </c>
      <c r="Q1419" s="5">
        <v>96</v>
      </c>
      <c r="R1419" s="17">
        <v>0.2380952388048172</v>
      </c>
      <c r="S1419" s="5">
        <v>105</v>
      </c>
      <c r="T1419" s="17">
        <v>0.26086956262588501</v>
      </c>
      <c r="U1419" s="5">
        <v>96</v>
      </c>
      <c r="V1419" s="17">
        <v>0.2063492089509964</v>
      </c>
      <c r="W1419" s="17">
        <v>0.14899999999999999</v>
      </c>
      <c r="X1419" s="17">
        <v>6.3E-2</v>
      </c>
      <c r="Y1419" s="17"/>
      <c r="Z1419" s="17">
        <v>0.65700000000000003</v>
      </c>
      <c r="AA1419" s="17">
        <v>0.109</v>
      </c>
      <c r="AB1419" s="17">
        <v>2.300000004470348E-2</v>
      </c>
      <c r="AC1419" s="17">
        <v>5.0999999999999997E-2</v>
      </c>
      <c r="AD1419" s="17">
        <v>0.20599999999999999</v>
      </c>
      <c r="AE1419" s="17">
        <v>0.86399999999999999</v>
      </c>
      <c r="AF1419" s="5">
        <v>0</v>
      </c>
      <c r="AG1419" s="31">
        <v>10774.7802734375</v>
      </c>
      <c r="AH1419" s="31">
        <v>12425.71</v>
      </c>
    </row>
    <row r="1420" spans="1:34" x14ac:dyDescent="0.3">
      <c r="A1420" s="4">
        <v>391414580</v>
      </c>
      <c r="B1420" s="3" t="s">
        <v>175</v>
      </c>
      <c r="C1420" s="3" t="s">
        <v>1055</v>
      </c>
      <c r="D1420" s="14">
        <v>79.863533020019531</v>
      </c>
      <c r="E1420" s="14">
        <v>79.119468688964844</v>
      </c>
      <c r="F1420" s="14">
        <v>78.429710388183594</v>
      </c>
      <c r="G1420" s="14">
        <v>79.275100708007813</v>
      </c>
      <c r="H1420" s="5">
        <v>187</v>
      </c>
      <c r="I1420" s="15" t="s">
        <v>3981</v>
      </c>
      <c r="J1420" s="15">
        <v>5</v>
      </c>
      <c r="K1420" s="3" t="s">
        <v>3823</v>
      </c>
      <c r="L1420" s="3" t="s">
        <v>3907</v>
      </c>
      <c r="M1420" s="3" t="s">
        <v>3919</v>
      </c>
      <c r="N1420" s="3" t="s">
        <v>3923</v>
      </c>
      <c r="O1420" s="5">
        <v>114</v>
      </c>
      <c r="P1420" s="17">
        <v>0.39743590354919428</v>
      </c>
      <c r="Q1420" s="5">
        <v>64</v>
      </c>
      <c r="R1420" s="17">
        <v>0.20512820780277249</v>
      </c>
      <c r="S1420" s="5">
        <v>113</v>
      </c>
      <c r="T1420" s="17">
        <v>0.24358974397182459</v>
      </c>
      <c r="U1420" s="5">
        <v>63</v>
      </c>
      <c r="V1420" s="17">
        <v>0.20512820780277249</v>
      </c>
      <c r="W1420" s="17">
        <v>7.4999999999999997E-2</v>
      </c>
      <c r="X1420" s="17">
        <v>4.8000000000000001E-2</v>
      </c>
      <c r="Y1420" s="17"/>
      <c r="Z1420" s="17">
        <v>0.73299999999999998</v>
      </c>
      <c r="AA1420" s="17">
        <v>9.0999999999999998E-2</v>
      </c>
      <c r="AB1420" s="17">
        <v>5.299999937415123E-2</v>
      </c>
      <c r="AC1420" s="17">
        <v>3.2000000000000001E-2</v>
      </c>
      <c r="AD1420" s="17">
        <v>0.128</v>
      </c>
      <c r="AE1420" s="17">
        <v>0.438</v>
      </c>
      <c r="AF1420" s="5">
        <v>0</v>
      </c>
      <c r="AG1420" s="31">
        <v>10022.26953125</v>
      </c>
      <c r="AH1420" s="31">
        <v>12011.83</v>
      </c>
    </row>
    <row r="1421" spans="1:34" x14ac:dyDescent="0.3">
      <c r="A1421" s="4">
        <v>391414600</v>
      </c>
      <c r="B1421" s="3" t="s">
        <v>175</v>
      </c>
      <c r="C1421" s="3" t="s">
        <v>1056</v>
      </c>
      <c r="D1421" s="14">
        <v>84.038864135742188</v>
      </c>
      <c r="E1421" s="14">
        <v>81.784568786621094</v>
      </c>
      <c r="F1421" s="14">
        <v>88.352119445800781</v>
      </c>
      <c r="G1421" s="14">
        <v>87.733390808105469</v>
      </c>
      <c r="H1421" s="5">
        <v>321</v>
      </c>
      <c r="I1421" s="15" t="s">
        <v>3981</v>
      </c>
      <c r="J1421" s="15">
        <v>5</v>
      </c>
      <c r="K1421" s="3" t="s">
        <v>3823</v>
      </c>
      <c r="L1421" s="3" t="s">
        <v>3907</v>
      </c>
      <c r="M1421" s="3" t="s">
        <v>3919</v>
      </c>
      <c r="N1421" s="3" t="s">
        <v>3923</v>
      </c>
      <c r="O1421" s="5">
        <v>173</v>
      </c>
      <c r="P1421" s="17">
        <v>0.57718122005462646</v>
      </c>
      <c r="Q1421" s="5">
        <v>71</v>
      </c>
      <c r="R1421" s="17">
        <v>0.3968254029750824</v>
      </c>
      <c r="S1421" s="5">
        <v>175</v>
      </c>
      <c r="T1421" s="17">
        <v>0.5436241626739502</v>
      </c>
      <c r="U1421" s="5">
        <v>72</v>
      </c>
      <c r="V1421" s="17">
        <v>0.380952388048172</v>
      </c>
      <c r="W1421" s="17">
        <v>3.1E-2</v>
      </c>
      <c r="X1421" s="17">
        <v>5.8999999999999997E-2</v>
      </c>
      <c r="Y1421" s="17">
        <v>0.09</v>
      </c>
      <c r="Z1421" s="17">
        <v>0.76</v>
      </c>
      <c r="AA1421" s="17">
        <v>5.6000000000000001E-2</v>
      </c>
      <c r="AB1421" s="17">
        <v>3.0000000260770321E-3</v>
      </c>
      <c r="AC1421" s="17">
        <v>0.109</v>
      </c>
      <c r="AD1421" s="17">
        <v>8.1000000000000003E-2</v>
      </c>
      <c r="AE1421" s="17">
        <v>0.25800000000000001</v>
      </c>
      <c r="AF1421" s="5">
        <v>0</v>
      </c>
      <c r="AG1421" s="31">
        <v>8696.76953125</v>
      </c>
      <c r="AH1421" s="31">
        <v>10139.25</v>
      </c>
    </row>
    <row r="1422" spans="1:34" x14ac:dyDescent="0.3">
      <c r="A1422" s="4">
        <v>391414640</v>
      </c>
      <c r="B1422" s="3" t="s">
        <v>175</v>
      </c>
      <c r="C1422" s="3" t="s">
        <v>770</v>
      </c>
      <c r="D1422" s="14">
        <v>86.371307373046875</v>
      </c>
      <c r="E1422" s="14">
        <v>85.361602783203125</v>
      </c>
      <c r="F1422" s="14">
        <v>86.884056091308594</v>
      </c>
      <c r="G1422" s="14">
        <v>88.159919738769531</v>
      </c>
      <c r="H1422" s="5">
        <v>471</v>
      </c>
      <c r="I1422" s="15" t="s">
        <v>3981</v>
      </c>
      <c r="J1422" s="15">
        <v>5</v>
      </c>
      <c r="K1422" s="3" t="s">
        <v>3823</v>
      </c>
      <c r="L1422" s="3" t="s">
        <v>3907</v>
      </c>
      <c r="M1422" s="3" t="s">
        <v>3919</v>
      </c>
      <c r="N1422" s="3" t="s">
        <v>3923</v>
      </c>
      <c r="O1422" s="5">
        <v>265</v>
      </c>
      <c r="P1422" s="17">
        <v>0.48739495873451227</v>
      </c>
      <c r="Q1422" s="5">
        <v>180</v>
      </c>
      <c r="R1422" s="17">
        <v>0.39759036898612982</v>
      </c>
      <c r="S1422" s="5">
        <v>265</v>
      </c>
      <c r="T1422" s="17">
        <v>0.32352942228317261</v>
      </c>
      <c r="U1422" s="5">
        <v>180</v>
      </c>
      <c r="V1422" s="17">
        <v>0.25903615355491638</v>
      </c>
      <c r="W1422" s="17">
        <v>8.3000000000000004E-2</v>
      </c>
      <c r="X1422" s="17">
        <v>0.121</v>
      </c>
      <c r="Y1422" s="17">
        <v>2.8000000000000001E-2</v>
      </c>
      <c r="Z1422" s="17">
        <v>0.67900000000000005</v>
      </c>
      <c r="AA1422" s="17">
        <v>8.7000000000000008E-2</v>
      </c>
      <c r="AB1422" s="17">
        <v>2.000000094994903E-3</v>
      </c>
      <c r="AC1422" s="17">
        <v>9.0999999999999998E-2</v>
      </c>
      <c r="AD1422" s="17">
        <v>7.0000000000000007E-2</v>
      </c>
      <c r="AE1422" s="17">
        <v>0.60199999999999998</v>
      </c>
      <c r="AF1422" s="5">
        <v>0</v>
      </c>
      <c r="AG1422" s="31">
        <v>8629.73046875</v>
      </c>
      <c r="AH1422" s="31">
        <v>9636.26</v>
      </c>
    </row>
    <row r="1423" spans="1:34" x14ac:dyDescent="0.3">
      <c r="A1423" s="4">
        <v>391414680</v>
      </c>
      <c r="B1423" s="3" t="s">
        <v>175</v>
      </c>
      <c r="C1423" s="3" t="s">
        <v>1057</v>
      </c>
      <c r="D1423" s="14">
        <v>83.166671752929688</v>
      </c>
      <c r="E1423" s="14">
        <v>80.578903198242188</v>
      </c>
      <c r="F1423" s="14">
        <v>80.98974609375</v>
      </c>
      <c r="G1423" s="14">
        <v>83.1351318359375</v>
      </c>
      <c r="H1423" s="5">
        <v>283</v>
      </c>
      <c r="I1423" s="15" t="s">
        <v>3981</v>
      </c>
      <c r="J1423" s="15">
        <v>5</v>
      </c>
      <c r="K1423" s="3" t="s">
        <v>3823</v>
      </c>
      <c r="L1423" s="3" t="s">
        <v>3907</v>
      </c>
      <c r="M1423" s="3" t="s">
        <v>3919</v>
      </c>
      <c r="N1423" s="3" t="s">
        <v>3923</v>
      </c>
      <c r="O1423" s="5">
        <v>105</v>
      </c>
      <c r="P1423" s="17">
        <v>0.34146341681480408</v>
      </c>
      <c r="Q1423" s="5">
        <v>65</v>
      </c>
      <c r="R1423" s="17">
        <v>0.23469388484954831</v>
      </c>
      <c r="S1423" s="5">
        <v>105</v>
      </c>
      <c r="T1423" s="17">
        <v>0.211382120847702</v>
      </c>
      <c r="U1423" s="5">
        <v>65</v>
      </c>
      <c r="V1423" s="17">
        <v>0.17346939444541931</v>
      </c>
      <c r="W1423" s="17">
        <v>0.106</v>
      </c>
      <c r="X1423" s="17">
        <v>9.5000000000000001E-2</v>
      </c>
      <c r="Y1423" s="17"/>
      <c r="Z1423" s="17">
        <v>0.70699999999999996</v>
      </c>
      <c r="AA1423" s="17">
        <v>8.1000000000000003E-2</v>
      </c>
      <c r="AB1423" s="17">
        <v>1.099999994039536E-2</v>
      </c>
      <c r="AC1423" s="17">
        <v>2.5000000000000001E-2</v>
      </c>
      <c r="AD1423" s="17">
        <v>0.124</v>
      </c>
      <c r="AE1423" s="17">
        <v>0.746</v>
      </c>
      <c r="AF1423" s="5">
        <v>0</v>
      </c>
      <c r="AG1423" s="31">
        <v>9136.599609375</v>
      </c>
      <c r="AH1423" s="31">
        <v>10078.08</v>
      </c>
    </row>
    <row r="1424" spans="1:34" x14ac:dyDescent="0.3">
      <c r="A1424" s="4">
        <v>391414710</v>
      </c>
      <c r="B1424" s="3" t="s">
        <v>175</v>
      </c>
      <c r="C1424" s="3" t="s">
        <v>972</v>
      </c>
      <c r="D1424" s="14">
        <v>91.250885009765625</v>
      </c>
      <c r="E1424" s="14">
        <v>92.538772583007813</v>
      </c>
      <c r="F1424" s="14">
        <v>84.744575500488281</v>
      </c>
      <c r="G1424" s="14">
        <v>84.808509826660156</v>
      </c>
      <c r="H1424" s="5">
        <v>235</v>
      </c>
      <c r="I1424" s="15" t="s">
        <v>3981</v>
      </c>
      <c r="J1424" s="15">
        <v>5</v>
      </c>
      <c r="K1424" s="3" t="s">
        <v>3823</v>
      </c>
      <c r="L1424" s="3" t="s">
        <v>3907</v>
      </c>
      <c r="M1424" s="3" t="s">
        <v>3919</v>
      </c>
      <c r="N1424" s="3" t="s">
        <v>3923</v>
      </c>
      <c r="O1424" s="5">
        <v>137</v>
      </c>
      <c r="P1424" s="17">
        <v>0.48695650696754461</v>
      </c>
      <c r="Q1424" s="5">
        <v>67</v>
      </c>
      <c r="R1424" s="17">
        <v>0.38709676265716553</v>
      </c>
      <c r="S1424" s="5">
        <v>137</v>
      </c>
      <c r="T1424" s="17">
        <v>0.32173913717269897</v>
      </c>
      <c r="U1424" s="5">
        <v>67</v>
      </c>
      <c r="V1424" s="17">
        <v>0.22580644488334661</v>
      </c>
      <c r="W1424" s="17">
        <v>6.4000000000000001E-2</v>
      </c>
      <c r="X1424" s="17">
        <v>3.4000000000000002E-2</v>
      </c>
      <c r="Y1424" s="17"/>
      <c r="Z1424" s="17">
        <v>0.81700000000000006</v>
      </c>
      <c r="AA1424" s="17">
        <v>7.2000000000000008E-2</v>
      </c>
      <c r="AB1424" s="17">
        <v>1.30000002682209E-2</v>
      </c>
      <c r="AC1424" s="17">
        <v>3.4000000000000002E-2</v>
      </c>
      <c r="AD1424" s="17">
        <v>0.16200000000000001</v>
      </c>
      <c r="AE1424" s="17">
        <v>0.39100000000000001</v>
      </c>
      <c r="AF1424" s="5">
        <v>0</v>
      </c>
      <c r="AG1424" s="31">
        <v>11238.83984375</v>
      </c>
      <c r="AH1424" s="31">
        <v>13626.24</v>
      </c>
    </row>
    <row r="1425" spans="1:34" x14ac:dyDescent="0.3">
      <c r="A1425" s="4">
        <v>391414720</v>
      </c>
      <c r="B1425" s="3" t="s">
        <v>175</v>
      </c>
      <c r="C1425" s="3" t="s">
        <v>1058</v>
      </c>
      <c r="D1425" s="14">
        <v>85.142417907714844</v>
      </c>
      <c r="E1425" s="14">
        <v>85.188156127929688</v>
      </c>
      <c r="F1425" s="14">
        <v>86.794479370117188</v>
      </c>
      <c r="G1425" s="14">
        <v>88.094200134277344</v>
      </c>
      <c r="H1425" s="5">
        <v>202</v>
      </c>
      <c r="I1425" s="15" t="s">
        <v>3980</v>
      </c>
      <c r="J1425" s="15">
        <v>5</v>
      </c>
      <c r="K1425" s="3" t="s">
        <v>3823</v>
      </c>
      <c r="L1425" s="3" t="s">
        <v>3907</v>
      </c>
      <c r="M1425" s="3" t="s">
        <v>3919</v>
      </c>
      <c r="N1425" s="3" t="s">
        <v>3923</v>
      </c>
      <c r="O1425" s="5">
        <v>119</v>
      </c>
      <c r="P1425" s="17">
        <v>0.31111112236976618</v>
      </c>
      <c r="Q1425" s="5">
        <v>100</v>
      </c>
      <c r="R1425" s="17">
        <v>0.1940298527479172</v>
      </c>
      <c r="S1425" s="5">
        <v>119</v>
      </c>
      <c r="T1425" s="17">
        <v>0.21111111342906949</v>
      </c>
      <c r="U1425" s="5">
        <v>100</v>
      </c>
      <c r="V1425" s="17">
        <v>0.11940298229455951</v>
      </c>
      <c r="W1425" s="17">
        <v>6.9000000000000006E-2</v>
      </c>
      <c r="X1425" s="17">
        <v>4.4999999999999998E-2</v>
      </c>
      <c r="Y1425" s="17"/>
      <c r="Z1425" s="17">
        <v>0.78200000000000003</v>
      </c>
      <c r="AA1425" s="17">
        <v>7.9000000000000001E-2</v>
      </c>
      <c r="AB1425" s="17">
        <v>2.500000037252903E-2</v>
      </c>
      <c r="AC1425" s="17">
        <v>3.5000000000000003E-2</v>
      </c>
      <c r="AD1425" s="17">
        <v>0.13900000000000001</v>
      </c>
      <c r="AE1425" s="17">
        <v>0.78</v>
      </c>
      <c r="AF1425" s="5">
        <v>0</v>
      </c>
      <c r="AG1425" s="31">
        <v>10527.73046875</v>
      </c>
      <c r="AH1425" s="31">
        <v>11628.03</v>
      </c>
    </row>
    <row r="1426" spans="1:34" x14ac:dyDescent="0.3">
      <c r="A1426" s="4">
        <v>391414740</v>
      </c>
      <c r="B1426" s="3" t="s">
        <v>175</v>
      </c>
      <c r="C1426" s="3" t="s">
        <v>1059</v>
      </c>
      <c r="D1426" s="14">
        <v>82.9840087890625</v>
      </c>
      <c r="E1426" s="14">
        <v>83.12481689453125</v>
      </c>
      <c r="F1426" s="14">
        <v>88.618637084960938</v>
      </c>
      <c r="G1426" s="14">
        <v>90.99749755859375</v>
      </c>
      <c r="H1426" s="5">
        <v>208</v>
      </c>
      <c r="I1426" s="15" t="s">
        <v>3980</v>
      </c>
      <c r="J1426" s="15">
        <v>5</v>
      </c>
      <c r="K1426" s="3" t="s">
        <v>3823</v>
      </c>
      <c r="L1426" s="3" t="s">
        <v>3907</v>
      </c>
      <c r="M1426" s="3" t="s">
        <v>3919</v>
      </c>
      <c r="N1426" s="3" t="s">
        <v>3923</v>
      </c>
      <c r="O1426" s="5">
        <v>94</v>
      </c>
      <c r="P1426" s="17">
        <v>0.4861111044883728</v>
      </c>
      <c r="Q1426" s="5">
        <v>90</v>
      </c>
      <c r="R1426" s="17">
        <v>0.4285714328289032</v>
      </c>
      <c r="S1426" s="5">
        <v>94</v>
      </c>
      <c r="T1426" s="17">
        <v>0.27777779102325439</v>
      </c>
      <c r="U1426" s="5">
        <v>90</v>
      </c>
      <c r="V1426" s="17">
        <v>0.2380952388048172</v>
      </c>
      <c r="W1426" s="17">
        <v>0.17299999999999999</v>
      </c>
      <c r="X1426" s="17">
        <v>8.7000000000000008E-2</v>
      </c>
      <c r="Y1426" s="17"/>
      <c r="Z1426" s="17">
        <v>0.66800000000000004</v>
      </c>
      <c r="AA1426" s="17">
        <v>5.2999999999999999E-2</v>
      </c>
      <c r="AB1426" s="17">
        <v>1.8999999389052391E-2</v>
      </c>
      <c r="AC1426" s="17">
        <v>2.4E-2</v>
      </c>
      <c r="AD1426" s="17">
        <v>0.154</v>
      </c>
      <c r="AE1426" s="17">
        <v>0.91400000000000003</v>
      </c>
      <c r="AF1426" s="5">
        <v>0</v>
      </c>
      <c r="AG1426" s="31">
        <v>11193</v>
      </c>
      <c r="AH1426" s="31">
        <v>12465.75</v>
      </c>
    </row>
    <row r="1427" spans="1:34" x14ac:dyDescent="0.3">
      <c r="A1427" s="4">
        <v>391414760</v>
      </c>
      <c r="B1427" s="3" t="s">
        <v>175</v>
      </c>
      <c r="C1427" s="3" t="s">
        <v>1060</v>
      </c>
      <c r="D1427" s="14">
        <v>85.779075622558594</v>
      </c>
      <c r="E1427" s="14">
        <v>87.308326721191406</v>
      </c>
      <c r="F1427" s="14">
        <v>85.266983032226563</v>
      </c>
      <c r="G1427" s="14">
        <v>86.116973876953125</v>
      </c>
      <c r="H1427" s="5">
        <v>313</v>
      </c>
      <c r="I1427" s="15" t="s">
        <v>3980</v>
      </c>
      <c r="J1427" s="15">
        <v>5</v>
      </c>
      <c r="K1427" s="3" t="s">
        <v>3823</v>
      </c>
      <c r="L1427" s="3" t="s">
        <v>3907</v>
      </c>
      <c r="M1427" s="3" t="s">
        <v>3919</v>
      </c>
      <c r="N1427" s="3" t="s">
        <v>3923</v>
      </c>
      <c r="O1427" s="5">
        <v>142</v>
      </c>
      <c r="P1427" s="17">
        <v>0.26315790414810181</v>
      </c>
      <c r="Q1427" s="5">
        <v>135</v>
      </c>
      <c r="R1427" s="17">
        <v>0.24193547666072851</v>
      </c>
      <c r="S1427" s="5">
        <v>142</v>
      </c>
      <c r="T1427" s="17">
        <v>0.18656715750694269</v>
      </c>
      <c r="U1427" s="5">
        <v>135</v>
      </c>
      <c r="V1427" s="17">
        <v>0.17599999904632571</v>
      </c>
      <c r="W1427" s="17">
        <v>0.11799999999999999</v>
      </c>
      <c r="X1427" s="17">
        <v>0.16</v>
      </c>
      <c r="Y1427" s="17"/>
      <c r="Z1427" s="17">
        <v>0.64500000000000002</v>
      </c>
      <c r="AA1427" s="17">
        <v>5.3999999999999999E-2</v>
      </c>
      <c r="AB1427" s="17">
        <v>2.199999988079071E-2</v>
      </c>
      <c r="AC1427" s="17">
        <v>0.14699999999999999</v>
      </c>
      <c r="AD1427" s="17">
        <v>0.15</v>
      </c>
      <c r="AE1427" s="17">
        <v>0.89800000000000002</v>
      </c>
      <c r="AF1427" s="5">
        <v>0</v>
      </c>
      <c r="AG1427" s="31">
        <v>10009.6904296875</v>
      </c>
      <c r="AH1427" s="31">
        <v>11246.47</v>
      </c>
    </row>
    <row r="1428" spans="1:34" x14ac:dyDescent="0.3">
      <c r="A1428" s="4">
        <v>391414780</v>
      </c>
      <c r="B1428" s="3" t="s">
        <v>175</v>
      </c>
      <c r="C1428" s="3" t="s">
        <v>1061</v>
      </c>
      <c r="D1428" s="14">
        <v>84.950111389160156</v>
      </c>
      <c r="E1428" s="14">
        <v>86.753715515136719</v>
      </c>
      <c r="F1428" s="14">
        <v>81.344413757324219</v>
      </c>
      <c r="G1428" s="14">
        <v>83.561920166015625</v>
      </c>
      <c r="H1428" s="5">
        <v>354</v>
      </c>
      <c r="I1428" s="15" t="s">
        <v>3981</v>
      </c>
      <c r="J1428" s="15">
        <v>5</v>
      </c>
      <c r="K1428" s="3" t="s">
        <v>3823</v>
      </c>
      <c r="L1428" s="3" t="s">
        <v>3907</v>
      </c>
      <c r="M1428" s="3" t="s">
        <v>3919</v>
      </c>
      <c r="N1428" s="3" t="s">
        <v>3923</v>
      </c>
      <c r="O1428" s="5">
        <v>190</v>
      </c>
      <c r="P1428" s="17">
        <v>0.19653178751468661</v>
      </c>
      <c r="Q1428" s="5">
        <v>168</v>
      </c>
      <c r="R1428" s="17">
        <v>0.164473682641983</v>
      </c>
      <c r="S1428" s="5">
        <v>190</v>
      </c>
      <c r="T1428" s="17">
        <v>9.8265893757343292E-2</v>
      </c>
      <c r="U1428" s="5">
        <v>168</v>
      </c>
      <c r="V1428" s="17">
        <v>9.2105261981487274E-2</v>
      </c>
      <c r="W1428" s="17">
        <v>8.2000000000000003E-2</v>
      </c>
      <c r="X1428" s="17">
        <v>0.11</v>
      </c>
      <c r="Y1428" s="17"/>
      <c r="Z1428" s="17">
        <v>0.69200000000000006</v>
      </c>
      <c r="AA1428" s="17">
        <v>0.11600000000000001</v>
      </c>
      <c r="AB1428" s="17">
        <v>0</v>
      </c>
      <c r="AC1428" s="17">
        <v>5.0999999999999997E-2</v>
      </c>
      <c r="AD1428" s="17">
        <v>0.153</v>
      </c>
      <c r="AE1428" s="17">
        <v>0.81500000000000006</v>
      </c>
      <c r="AF1428" s="5">
        <v>0</v>
      </c>
      <c r="AG1428" s="31">
        <v>9692.1103515625</v>
      </c>
      <c r="AH1428" s="31">
        <v>10815.09</v>
      </c>
    </row>
    <row r="1429" spans="1:34" x14ac:dyDescent="0.3">
      <c r="A1429" s="4">
        <v>391414800</v>
      </c>
      <c r="B1429" s="3" t="s">
        <v>175</v>
      </c>
      <c r="C1429" s="3" t="s">
        <v>1062</v>
      </c>
      <c r="D1429" s="14">
        <v>92.15252685546875</v>
      </c>
      <c r="E1429" s="14">
        <v>90.140007019042969</v>
      </c>
      <c r="F1429" s="14">
        <v>90.630378723144531</v>
      </c>
      <c r="G1429" s="14">
        <v>90.83843994140625</v>
      </c>
      <c r="H1429" s="5">
        <v>330</v>
      </c>
      <c r="I1429" s="15" t="s">
        <v>3981</v>
      </c>
      <c r="J1429" s="15">
        <v>5</v>
      </c>
      <c r="K1429" s="3" t="s">
        <v>3823</v>
      </c>
      <c r="L1429" s="3" t="s">
        <v>3907</v>
      </c>
      <c r="M1429" s="3" t="s">
        <v>3919</v>
      </c>
      <c r="N1429" s="3" t="s">
        <v>3923</v>
      </c>
      <c r="O1429" s="5">
        <v>177</v>
      </c>
      <c r="P1429" s="17">
        <v>0.54225349426269531</v>
      </c>
      <c r="Q1429" s="5">
        <v>97</v>
      </c>
      <c r="R1429" s="17">
        <v>0.3194444477558136</v>
      </c>
      <c r="S1429" s="5">
        <v>179</v>
      </c>
      <c r="T1429" s="17">
        <v>0.44366195797920233</v>
      </c>
      <c r="U1429" s="5">
        <v>99</v>
      </c>
      <c r="V1429" s="17">
        <v>0.25</v>
      </c>
      <c r="W1429" s="17">
        <v>6.0999999999999999E-2</v>
      </c>
      <c r="X1429" s="17">
        <v>5.1999999999999998E-2</v>
      </c>
      <c r="Y1429" s="17">
        <v>0.13900000000000001</v>
      </c>
      <c r="Z1429" s="17">
        <v>0.68500000000000005</v>
      </c>
      <c r="AA1429" s="17">
        <v>5.1999999999999998E-2</v>
      </c>
      <c r="AB1429" s="17">
        <v>1.200000010430813E-2</v>
      </c>
      <c r="AC1429" s="17">
        <v>0.13300000000000001</v>
      </c>
      <c r="AD1429" s="17">
        <v>0.10299999999999999</v>
      </c>
      <c r="AE1429" s="17">
        <v>0.44800000000000001</v>
      </c>
      <c r="AF1429" s="5">
        <v>0</v>
      </c>
      <c r="AG1429" s="31">
        <v>9495.0498046875</v>
      </c>
      <c r="AH1429" s="31">
        <v>10853.82</v>
      </c>
    </row>
    <row r="1430" spans="1:34" x14ac:dyDescent="0.3">
      <c r="A1430" s="4">
        <v>391414820</v>
      </c>
      <c r="B1430" s="3" t="s">
        <v>175</v>
      </c>
      <c r="C1430" s="3" t="s">
        <v>1063</v>
      </c>
      <c r="D1430" s="14">
        <v>83.051025390625</v>
      </c>
      <c r="E1430" s="14">
        <v>83.577003479003906</v>
      </c>
      <c r="F1430" s="14">
        <v>81.8538818359375</v>
      </c>
      <c r="G1430" s="14">
        <v>80.122001647949219</v>
      </c>
      <c r="H1430" s="5">
        <v>251</v>
      </c>
      <c r="I1430" s="15" t="s">
        <v>3980</v>
      </c>
      <c r="J1430" s="15">
        <v>5</v>
      </c>
      <c r="K1430" s="3" t="s">
        <v>3823</v>
      </c>
      <c r="L1430" s="3" t="s">
        <v>3907</v>
      </c>
      <c r="M1430" s="3" t="s">
        <v>3919</v>
      </c>
      <c r="N1430" s="3" t="s">
        <v>3923</v>
      </c>
      <c r="O1430" s="5">
        <v>123</v>
      </c>
      <c r="P1430" s="17">
        <v>0.2142857164144516</v>
      </c>
      <c r="Q1430" s="5">
        <v>109</v>
      </c>
      <c r="R1430" s="17">
        <v>0.21111111342906949</v>
      </c>
      <c r="S1430" s="5">
        <v>124</v>
      </c>
      <c r="T1430" s="17">
        <v>0.1224489808082581</v>
      </c>
      <c r="U1430" s="5">
        <v>110</v>
      </c>
      <c r="V1430" s="17">
        <v>0.12222222238779069</v>
      </c>
      <c r="W1430" s="17">
        <v>0.124</v>
      </c>
      <c r="X1430" s="17">
        <v>7.5999999999999998E-2</v>
      </c>
      <c r="Y1430" s="17"/>
      <c r="Z1430" s="17">
        <v>0.72099999999999997</v>
      </c>
      <c r="AA1430" s="17">
        <v>5.6000000000000001E-2</v>
      </c>
      <c r="AB1430" s="17">
        <v>2.400000020861626E-2</v>
      </c>
      <c r="AC1430" s="17">
        <v>3.2000000000000001E-2</v>
      </c>
      <c r="AD1430" s="17">
        <v>0.14699999999999999</v>
      </c>
      <c r="AE1430" s="17">
        <v>0.873</v>
      </c>
      <c r="AF1430" s="5">
        <v>0</v>
      </c>
      <c r="AG1430" s="31">
        <v>10350.2099609375</v>
      </c>
      <c r="AH1430" s="31">
        <v>11516.99</v>
      </c>
    </row>
    <row r="1431" spans="1:34" x14ac:dyDescent="0.3">
      <c r="A1431" s="4">
        <v>391414830</v>
      </c>
      <c r="B1431" s="3" t="s">
        <v>175</v>
      </c>
      <c r="C1431" s="3" t="s">
        <v>1064</v>
      </c>
      <c r="D1431" s="14">
        <v>94.988273620605469</v>
      </c>
      <c r="E1431" s="14">
        <v>88.655311584472656</v>
      </c>
      <c r="F1431" s="14">
        <v>96.536590576171875</v>
      </c>
      <c r="G1431" s="14">
        <v>94.324089050292969</v>
      </c>
      <c r="H1431" s="5">
        <v>476</v>
      </c>
      <c r="I1431" s="15">
        <v>5</v>
      </c>
      <c r="J1431" s="15">
        <v>6</v>
      </c>
      <c r="K1431" s="3" t="s">
        <v>3823</v>
      </c>
      <c r="L1431" s="3" t="s">
        <v>3907</v>
      </c>
      <c r="M1431" s="3" t="s">
        <v>3919</v>
      </c>
      <c r="N1431" s="3" t="s">
        <v>3923</v>
      </c>
      <c r="O1431" s="5">
        <v>876</v>
      </c>
      <c r="P1431" s="17">
        <v>0.69767439365386963</v>
      </c>
      <c r="Q1431" s="5">
        <v>323</v>
      </c>
      <c r="R1431" s="17">
        <v>0.4934210479259491</v>
      </c>
      <c r="S1431" s="5">
        <v>877</v>
      </c>
      <c r="T1431" s="17">
        <v>0.6860465407371521</v>
      </c>
      <c r="U1431" s="5">
        <v>324</v>
      </c>
      <c r="V1431" s="17">
        <v>0.51315790414810181</v>
      </c>
      <c r="W1431" s="17">
        <v>4.8000000000000001E-2</v>
      </c>
      <c r="X1431" s="17">
        <v>3.5999999999999997E-2</v>
      </c>
      <c r="Y1431" s="17">
        <v>4.2000000000000003E-2</v>
      </c>
      <c r="Z1431" s="17">
        <v>0.81500000000000006</v>
      </c>
      <c r="AA1431" s="17">
        <v>0.05</v>
      </c>
      <c r="AB1431" s="17">
        <v>8.0000003799796104E-3</v>
      </c>
      <c r="AC1431" s="17">
        <v>2.1000000000000001E-2</v>
      </c>
      <c r="AD1431" s="17">
        <v>7.1000000000000008E-2</v>
      </c>
      <c r="AE1431" s="17">
        <v>0.26</v>
      </c>
      <c r="AF1431" s="5">
        <v>0</v>
      </c>
      <c r="AG1431" s="31">
        <v>9141.830078125</v>
      </c>
      <c r="AH1431" s="31">
        <v>9607.82</v>
      </c>
    </row>
    <row r="1432" spans="1:34" x14ac:dyDescent="0.3">
      <c r="A1432" s="4">
        <v>391414840</v>
      </c>
      <c r="B1432" s="3" t="s">
        <v>175</v>
      </c>
      <c r="C1432" s="3" t="s">
        <v>1065</v>
      </c>
      <c r="D1432" s="14">
        <v>99.506233215332031</v>
      </c>
      <c r="E1432" s="14">
        <v>100.2650680541992</v>
      </c>
      <c r="F1432" s="14">
        <v>95.344291687011719</v>
      </c>
      <c r="G1432" s="14">
        <v>95.795494079589844</v>
      </c>
      <c r="H1432" s="5">
        <v>195</v>
      </c>
      <c r="I1432" s="15" t="s">
        <v>3980</v>
      </c>
      <c r="J1432" s="15">
        <v>5</v>
      </c>
      <c r="K1432" s="3" t="s">
        <v>3823</v>
      </c>
      <c r="L1432" s="3" t="s">
        <v>3907</v>
      </c>
      <c r="M1432" s="3" t="s">
        <v>3919</v>
      </c>
      <c r="N1432" s="3" t="s">
        <v>3923</v>
      </c>
      <c r="O1432" s="5">
        <v>93</v>
      </c>
      <c r="P1432" s="17">
        <v>0.45121949911117548</v>
      </c>
      <c r="Q1432" s="5">
        <v>83</v>
      </c>
      <c r="R1432" s="17">
        <v>0.43661972880363459</v>
      </c>
      <c r="S1432" s="5">
        <v>93</v>
      </c>
      <c r="T1432" s="17">
        <v>0.34146341681480408</v>
      </c>
      <c r="U1432" s="5">
        <v>83</v>
      </c>
      <c r="V1432" s="17">
        <v>0.33802816271781921</v>
      </c>
      <c r="W1432" s="17">
        <v>9.7000000000000003E-2</v>
      </c>
      <c r="X1432" s="17">
        <v>8.2000000000000003E-2</v>
      </c>
      <c r="Y1432" s="17"/>
      <c r="Z1432" s="17">
        <v>0.71799999999999997</v>
      </c>
      <c r="AA1432" s="17">
        <v>8.7000000000000008E-2</v>
      </c>
      <c r="AB1432" s="17">
        <v>1.499999966472387E-2</v>
      </c>
      <c r="AC1432" s="17">
        <v>3.1E-2</v>
      </c>
      <c r="AD1432" s="17">
        <v>7.2000000000000008E-2</v>
      </c>
      <c r="AE1432" s="17">
        <v>0.85499999999999998</v>
      </c>
      <c r="AF1432" s="5">
        <v>0</v>
      </c>
      <c r="AG1432" s="31">
        <v>10357.5302734375</v>
      </c>
      <c r="AH1432" s="31">
        <v>11453.49</v>
      </c>
    </row>
    <row r="1433" spans="1:34" x14ac:dyDescent="0.3">
      <c r="A1433" s="4">
        <v>920903000</v>
      </c>
      <c r="B1433" s="3" t="s">
        <v>430</v>
      </c>
      <c r="C1433" s="3" t="s">
        <v>1729</v>
      </c>
      <c r="D1433" s="14">
        <v>89.472061157226563</v>
      </c>
      <c r="E1433" s="14">
        <v>88.137290954589844</v>
      </c>
      <c r="F1433" s="14">
        <v>89.558746337890625</v>
      </c>
      <c r="G1433" s="14">
        <v>88.631767272949219</v>
      </c>
      <c r="H1433" s="5">
        <v>719</v>
      </c>
      <c r="I1433" s="15">
        <v>7</v>
      </c>
      <c r="J1433" s="15">
        <v>8</v>
      </c>
      <c r="K1433" s="3" t="s">
        <v>3883</v>
      </c>
      <c r="L1433" s="3" t="s">
        <v>3915</v>
      </c>
      <c r="M1433" s="3" t="s">
        <v>3917</v>
      </c>
      <c r="N1433" s="3" t="s">
        <v>3922</v>
      </c>
      <c r="O1433" s="5">
        <v>1283</v>
      </c>
      <c r="P1433" s="17">
        <v>0.53918492794036865</v>
      </c>
      <c r="Q1433" s="5">
        <v>702</v>
      </c>
      <c r="R1433" s="17">
        <v>0.35603713989257813</v>
      </c>
      <c r="S1433" s="5">
        <v>1282</v>
      </c>
      <c r="T1433" s="17">
        <v>0.48432600498199457</v>
      </c>
      <c r="U1433" s="5">
        <v>702</v>
      </c>
      <c r="V1433" s="17">
        <v>0.31790122389793402</v>
      </c>
      <c r="W1433" s="17">
        <v>0.14699999999999999</v>
      </c>
      <c r="X1433" s="17">
        <v>0.11700000000000001</v>
      </c>
      <c r="Y1433" s="17">
        <v>1.4E-2</v>
      </c>
      <c r="Z1433" s="17">
        <v>0.66600000000000004</v>
      </c>
      <c r="AA1433" s="17">
        <v>5.2999999999999999E-2</v>
      </c>
      <c r="AB1433" s="17">
        <v>3.0000000260770321E-3</v>
      </c>
      <c r="AC1433" s="17">
        <v>2.5000000000000001E-2</v>
      </c>
      <c r="AD1433" s="17">
        <v>0.16400000000000001</v>
      </c>
      <c r="AE1433" s="17">
        <v>0.29299999999999998</v>
      </c>
      <c r="AF1433" s="5">
        <v>0</v>
      </c>
      <c r="AG1433" s="31">
        <v>13419.2900390625</v>
      </c>
      <c r="AH1433" s="31">
        <v>13927.8</v>
      </c>
    </row>
    <row r="1434" spans="1:34" x14ac:dyDescent="0.3">
      <c r="A1434" s="4">
        <v>920903010</v>
      </c>
      <c r="B1434" s="3" t="s">
        <v>430</v>
      </c>
      <c r="C1434" s="3" t="s">
        <v>1730</v>
      </c>
      <c r="D1434" s="14">
        <v>77.385780334472656</v>
      </c>
      <c r="E1434" s="14">
        <v>75.126655578613281</v>
      </c>
      <c r="F1434" s="14">
        <v>80.545051574707031</v>
      </c>
      <c r="G1434" s="14">
        <v>79.244239807128906</v>
      </c>
      <c r="H1434" s="5">
        <v>703</v>
      </c>
      <c r="I1434" s="15">
        <v>5</v>
      </c>
      <c r="J1434" s="15">
        <v>6</v>
      </c>
      <c r="K1434" s="3" t="s">
        <v>3883</v>
      </c>
      <c r="L1434" s="3" t="s">
        <v>3915</v>
      </c>
      <c r="M1434" s="3" t="s">
        <v>3917</v>
      </c>
      <c r="N1434" s="3" t="s">
        <v>3922</v>
      </c>
      <c r="O1434" s="5">
        <v>1319</v>
      </c>
      <c r="P1434" s="17">
        <v>0.46229508519172668</v>
      </c>
      <c r="Q1434" s="5">
        <v>740</v>
      </c>
      <c r="R1434" s="17">
        <v>0.28125</v>
      </c>
      <c r="S1434" s="5">
        <v>1323</v>
      </c>
      <c r="T1434" s="17">
        <v>0.39705881476402283</v>
      </c>
      <c r="U1434" s="5">
        <v>743</v>
      </c>
      <c r="V1434" s="17">
        <v>0.20496894419193271</v>
      </c>
      <c r="W1434" s="17">
        <v>0.13500000000000001</v>
      </c>
      <c r="X1434" s="17">
        <v>0.10100000000000001</v>
      </c>
      <c r="Y1434" s="17">
        <v>1.7999999999999999E-2</v>
      </c>
      <c r="Z1434" s="17">
        <v>0.66400000000000003</v>
      </c>
      <c r="AA1434" s="17">
        <v>7.4999999999999997E-2</v>
      </c>
      <c r="AB1434" s="17">
        <v>6.0000000521540642E-3</v>
      </c>
      <c r="AC1434" s="17">
        <v>3.4000000000000002E-2</v>
      </c>
      <c r="AD1434" s="17">
        <v>0.17899999999999999</v>
      </c>
      <c r="AE1434" s="17">
        <v>0.29499999999999998</v>
      </c>
      <c r="AF1434" s="5">
        <v>0</v>
      </c>
      <c r="AG1434" s="31">
        <v>13483.4404296875</v>
      </c>
      <c r="AH1434" s="31">
        <v>13991.37</v>
      </c>
    </row>
    <row r="1435" spans="1:34" x14ac:dyDescent="0.3">
      <c r="A1435" s="4">
        <v>920904040</v>
      </c>
      <c r="B1435" s="3" t="s">
        <v>430</v>
      </c>
      <c r="C1435" s="3" t="s">
        <v>1731</v>
      </c>
      <c r="D1435" s="14">
        <v>80.148712158203125</v>
      </c>
      <c r="E1435" s="14">
        <v>79.735450744628906</v>
      </c>
      <c r="F1435" s="14">
        <v>78.104072570800781</v>
      </c>
      <c r="G1435" s="14">
        <v>77.484649658203125</v>
      </c>
      <c r="H1435" s="5">
        <v>262</v>
      </c>
      <c r="I1435" s="15" t="s">
        <v>3981</v>
      </c>
      <c r="J1435" s="15">
        <v>4</v>
      </c>
      <c r="K1435" s="3" t="s">
        <v>3883</v>
      </c>
      <c r="L1435" s="3" t="s">
        <v>3915</v>
      </c>
      <c r="M1435" s="3" t="s">
        <v>3917</v>
      </c>
      <c r="N1435" s="3" t="s">
        <v>3922</v>
      </c>
      <c r="O1435" s="5">
        <v>60</v>
      </c>
      <c r="P1435" s="17">
        <v>0.47252747416496282</v>
      </c>
      <c r="Q1435" s="5">
        <v>37</v>
      </c>
      <c r="R1435" s="17">
        <v>0.32758620381355291</v>
      </c>
      <c r="S1435" s="5">
        <v>61</v>
      </c>
      <c r="T1435" s="17">
        <v>0.44565218687057501</v>
      </c>
      <c r="U1435" s="5">
        <v>38</v>
      </c>
      <c r="V1435" s="17">
        <v>0.25423729419708252</v>
      </c>
      <c r="W1435" s="17">
        <v>5.2999999999999999E-2</v>
      </c>
      <c r="X1435" s="17">
        <v>0.221</v>
      </c>
      <c r="Y1435" s="17">
        <v>1.9E-2</v>
      </c>
      <c r="Z1435" s="17">
        <v>0.626</v>
      </c>
      <c r="AA1435" s="17">
        <v>7.5999999999999998E-2</v>
      </c>
      <c r="AB1435" s="17">
        <v>4.0000001899898052E-3</v>
      </c>
      <c r="AC1435" s="17">
        <v>0.17599999999999999</v>
      </c>
      <c r="AD1435" s="17">
        <v>0.221</v>
      </c>
      <c r="AE1435" s="17">
        <v>0.44400000000000001</v>
      </c>
      <c r="AF1435" s="5">
        <v>0</v>
      </c>
      <c r="AG1435" s="31">
        <v>15867.48046875</v>
      </c>
      <c r="AH1435" s="31">
        <v>16566.669999999998</v>
      </c>
    </row>
    <row r="1436" spans="1:34" x14ac:dyDescent="0.3">
      <c r="A1436" s="4">
        <v>920904045</v>
      </c>
      <c r="B1436" s="3" t="s">
        <v>430</v>
      </c>
      <c r="C1436" s="3" t="s">
        <v>1732</v>
      </c>
      <c r="D1436" s="14">
        <v>82.426338195800781</v>
      </c>
      <c r="E1436" s="14">
        <v>83.835105895996094</v>
      </c>
      <c r="F1436" s="14">
        <v>83.771171569824219</v>
      </c>
      <c r="G1436" s="14">
        <v>83.380477905273438</v>
      </c>
      <c r="H1436" s="5">
        <v>242</v>
      </c>
      <c r="I1436" s="15" t="s">
        <v>3981</v>
      </c>
      <c r="J1436" s="15">
        <v>4</v>
      </c>
      <c r="K1436" s="3" t="s">
        <v>3883</v>
      </c>
      <c r="L1436" s="3" t="s">
        <v>3915</v>
      </c>
      <c r="M1436" s="3" t="s">
        <v>3917</v>
      </c>
      <c r="N1436" s="3" t="s">
        <v>3922</v>
      </c>
      <c r="O1436" s="5">
        <v>41</v>
      </c>
      <c r="P1436" s="17">
        <v>0.516853928565979</v>
      </c>
      <c r="Q1436" s="5">
        <v>22</v>
      </c>
      <c r="R1436" s="17">
        <v>0.38636362552642822</v>
      </c>
      <c r="S1436" s="5">
        <v>41</v>
      </c>
      <c r="T1436" s="17">
        <v>0.46590909361839289</v>
      </c>
      <c r="U1436" s="5">
        <v>22</v>
      </c>
      <c r="V1436" s="17">
        <v>0.30232557654380798</v>
      </c>
      <c r="W1436" s="17">
        <v>0.161</v>
      </c>
      <c r="X1436" s="17">
        <v>2.1000000000000001E-2</v>
      </c>
      <c r="Y1436" s="17"/>
      <c r="Z1436" s="17">
        <v>0.71099999999999997</v>
      </c>
      <c r="AA1436" s="17">
        <v>9.9000000000000005E-2</v>
      </c>
      <c r="AB1436" s="17">
        <v>8.0000003799796104E-3</v>
      </c>
      <c r="AC1436" s="17">
        <v>2.1000000000000001E-2</v>
      </c>
      <c r="AD1436" s="17">
        <v>0.20699999999999999</v>
      </c>
      <c r="AE1436" s="17">
        <v>0.373</v>
      </c>
      <c r="AF1436" s="5">
        <v>0</v>
      </c>
      <c r="AG1436" s="31">
        <v>16988.380859375</v>
      </c>
      <c r="AH1436" s="31">
        <v>17783.68</v>
      </c>
    </row>
    <row r="1437" spans="1:34" x14ac:dyDescent="0.3">
      <c r="A1437" s="4">
        <v>920904060</v>
      </c>
      <c r="B1437" s="3" t="s">
        <v>430</v>
      </c>
      <c r="C1437" s="3" t="s">
        <v>1733</v>
      </c>
      <c r="D1437" s="14">
        <v>82.286712646484375</v>
      </c>
      <c r="E1437" s="14">
        <v>82.957305908203125</v>
      </c>
      <c r="F1437" s="14">
        <v>77.579338073730469</v>
      </c>
      <c r="G1437" s="14">
        <v>80.083229064941406</v>
      </c>
      <c r="H1437" s="5">
        <v>450</v>
      </c>
      <c r="I1437" s="15" t="s">
        <v>3981</v>
      </c>
      <c r="J1437" s="15">
        <v>4</v>
      </c>
      <c r="K1437" s="3" t="s">
        <v>3883</v>
      </c>
      <c r="L1437" s="3" t="s">
        <v>3915</v>
      </c>
      <c r="M1437" s="3" t="s">
        <v>3917</v>
      </c>
      <c r="N1437" s="3" t="s">
        <v>3922</v>
      </c>
      <c r="O1437" s="5">
        <v>79</v>
      </c>
      <c r="P1437" s="17">
        <v>0.56097561120986938</v>
      </c>
      <c r="Q1437" s="5">
        <v>40</v>
      </c>
      <c r="R1437" s="17">
        <v>0.30000001192092901</v>
      </c>
      <c r="S1437" s="5">
        <v>81</v>
      </c>
      <c r="T1437" s="17">
        <v>0.49090909957885742</v>
      </c>
      <c r="U1437" s="5">
        <v>42</v>
      </c>
      <c r="V1437" s="17">
        <v>0.28169015049934393</v>
      </c>
      <c r="W1437" s="17">
        <v>0.17299999999999999</v>
      </c>
      <c r="X1437" s="17">
        <v>4.2000000000000003E-2</v>
      </c>
      <c r="Y1437" s="17">
        <v>6.4000000000000001E-2</v>
      </c>
      <c r="Z1437" s="17">
        <v>0.63800000000000001</v>
      </c>
      <c r="AA1437" s="17">
        <v>0.08</v>
      </c>
      <c r="AB1437" s="17">
        <v>2.000000094994903E-3</v>
      </c>
      <c r="AC1437" s="17">
        <v>5.2999999999999999E-2</v>
      </c>
      <c r="AD1437" s="17">
        <v>0.25800000000000001</v>
      </c>
      <c r="AE1437" s="17">
        <v>0.23699999999999999</v>
      </c>
      <c r="AF1437" s="5">
        <v>0</v>
      </c>
      <c r="AG1437" s="31">
        <v>13017.8203125</v>
      </c>
      <c r="AH1437" s="31">
        <v>13905.27</v>
      </c>
    </row>
    <row r="1438" spans="1:34" x14ac:dyDescent="0.3">
      <c r="A1438" s="4">
        <v>920904080</v>
      </c>
      <c r="B1438" s="3" t="s">
        <v>430</v>
      </c>
      <c r="C1438" s="3" t="s">
        <v>609</v>
      </c>
      <c r="D1438" s="14">
        <v>87.871246337890625</v>
      </c>
      <c r="E1438" s="14">
        <v>89.760810852050781</v>
      </c>
      <c r="F1438" s="14">
        <v>79.596954345703125</v>
      </c>
      <c r="G1438" s="14">
        <v>83.386863708496094</v>
      </c>
      <c r="H1438" s="5">
        <v>175</v>
      </c>
      <c r="I1438" s="15" t="s">
        <v>3981</v>
      </c>
      <c r="J1438" s="15">
        <v>4</v>
      </c>
      <c r="K1438" s="3" t="s">
        <v>3883</v>
      </c>
      <c r="L1438" s="3" t="s">
        <v>3915</v>
      </c>
      <c r="M1438" s="3" t="s">
        <v>3917</v>
      </c>
      <c r="N1438" s="3" t="s">
        <v>3922</v>
      </c>
      <c r="O1438" s="5">
        <v>37</v>
      </c>
      <c r="P1438" s="17">
        <v>0.8125</v>
      </c>
      <c r="Q1438" s="5">
        <v>22</v>
      </c>
      <c r="R1438" s="17">
        <v>0.45161288976669312</v>
      </c>
      <c r="S1438" s="5">
        <v>37</v>
      </c>
      <c r="T1438" s="17">
        <v>0.59375</v>
      </c>
      <c r="U1438" s="5">
        <v>22</v>
      </c>
      <c r="V1438" s="17">
        <v>0.48387095332145691</v>
      </c>
      <c r="W1438" s="17">
        <v>0.13100000000000001</v>
      </c>
      <c r="X1438" s="17">
        <v>0.08</v>
      </c>
      <c r="Y1438" s="17"/>
      <c r="Z1438" s="17">
        <v>0.69700000000000006</v>
      </c>
      <c r="AA1438" s="17">
        <v>8.6000000000000007E-2</v>
      </c>
      <c r="AB1438" s="17">
        <v>6.0000000521540642E-3</v>
      </c>
      <c r="AC1438" s="17"/>
      <c r="AD1438" s="17">
        <v>0.19400000000000001</v>
      </c>
      <c r="AE1438" s="17">
        <v>0.3</v>
      </c>
      <c r="AF1438" s="5">
        <v>0</v>
      </c>
      <c r="AG1438" s="31">
        <v>17231.0703125</v>
      </c>
      <c r="AH1438" s="31">
        <v>17793.47</v>
      </c>
    </row>
    <row r="1439" spans="1:34" x14ac:dyDescent="0.3">
      <c r="A1439" s="4">
        <v>920904120</v>
      </c>
      <c r="B1439" s="3" t="s">
        <v>430</v>
      </c>
      <c r="C1439" s="3" t="s">
        <v>1734</v>
      </c>
      <c r="D1439" s="14">
        <v>87.976898193359375</v>
      </c>
      <c r="E1439" s="14">
        <v>85.893257141113281</v>
      </c>
      <c r="F1439" s="14">
        <v>91.550880432128906</v>
      </c>
      <c r="G1439" s="14">
        <v>92.8734130859375</v>
      </c>
      <c r="H1439" s="5">
        <v>365</v>
      </c>
      <c r="I1439" s="15" t="s">
        <v>3981</v>
      </c>
      <c r="J1439" s="15">
        <v>4</v>
      </c>
      <c r="K1439" s="3" t="s">
        <v>3883</v>
      </c>
      <c r="L1439" s="3" t="s">
        <v>3915</v>
      </c>
      <c r="M1439" s="3" t="s">
        <v>3917</v>
      </c>
      <c r="N1439" s="3" t="s">
        <v>3922</v>
      </c>
      <c r="O1439" s="5">
        <v>82</v>
      </c>
      <c r="P1439" s="17">
        <v>0.4921875</v>
      </c>
      <c r="Q1439" s="5">
        <v>53</v>
      </c>
      <c r="R1439" s="17">
        <v>0.41333332657814031</v>
      </c>
      <c r="S1439" s="5">
        <v>81</v>
      </c>
      <c r="T1439" s="17">
        <v>0.43410852551460272</v>
      </c>
      <c r="U1439" s="5">
        <v>53</v>
      </c>
      <c r="V1439" s="17">
        <v>0.43421053886413569</v>
      </c>
      <c r="W1439" s="17">
        <v>8.7999999999999995E-2</v>
      </c>
      <c r="X1439" s="17">
        <v>0.14199999999999999</v>
      </c>
      <c r="Y1439" s="17">
        <v>1.4E-2</v>
      </c>
      <c r="Z1439" s="17">
        <v>0.63300000000000001</v>
      </c>
      <c r="AA1439" s="17">
        <v>0.121</v>
      </c>
      <c r="AB1439" s="17">
        <v>3.0000000260770321E-3</v>
      </c>
      <c r="AC1439" s="17">
        <v>0.08</v>
      </c>
      <c r="AD1439" s="17">
        <v>0.14000000000000001</v>
      </c>
      <c r="AE1439" s="17">
        <v>0.372</v>
      </c>
      <c r="AF1439" s="5">
        <v>0</v>
      </c>
      <c r="AG1439" s="31">
        <v>14315.51953125</v>
      </c>
      <c r="AH1439" s="31">
        <v>14580.23</v>
      </c>
    </row>
    <row r="1440" spans="1:34" x14ac:dyDescent="0.3">
      <c r="A1440" s="4">
        <v>920904140</v>
      </c>
      <c r="B1440" s="3" t="s">
        <v>430</v>
      </c>
      <c r="C1440" s="3" t="s">
        <v>1735</v>
      </c>
      <c r="D1440" s="14">
        <v>88.419700622558594</v>
      </c>
      <c r="E1440" s="14">
        <v>87.964263916015625</v>
      </c>
      <c r="F1440" s="14">
        <v>85.159744262695313</v>
      </c>
      <c r="G1440" s="14">
        <v>87.2010498046875</v>
      </c>
      <c r="H1440" s="5">
        <v>255</v>
      </c>
      <c r="I1440" s="15" t="s">
        <v>3981</v>
      </c>
      <c r="J1440" s="15">
        <v>4</v>
      </c>
      <c r="K1440" s="3" t="s">
        <v>3883</v>
      </c>
      <c r="L1440" s="3" t="s">
        <v>3915</v>
      </c>
      <c r="M1440" s="3" t="s">
        <v>3917</v>
      </c>
      <c r="N1440" s="3" t="s">
        <v>3922</v>
      </c>
      <c r="O1440" s="5">
        <v>37</v>
      </c>
      <c r="P1440" s="17">
        <v>0.59756100177764893</v>
      </c>
      <c r="Q1440" s="5">
        <v>20</v>
      </c>
      <c r="R1440" s="17">
        <v>0.35555556416511541</v>
      </c>
      <c r="S1440" s="5">
        <v>38</v>
      </c>
      <c r="T1440" s="17">
        <v>0.5</v>
      </c>
      <c r="U1440" s="5">
        <v>21</v>
      </c>
      <c r="V1440" s="17">
        <v>0.37777778506278992</v>
      </c>
      <c r="W1440" s="17">
        <v>0.184</v>
      </c>
      <c r="X1440" s="17">
        <v>7.8E-2</v>
      </c>
      <c r="Y1440" s="17"/>
      <c r="Z1440" s="17">
        <v>0.65100000000000002</v>
      </c>
      <c r="AA1440" s="17">
        <v>7.8E-2</v>
      </c>
      <c r="AB1440" s="17">
        <v>8.0000003799796104E-3</v>
      </c>
      <c r="AC1440" s="17">
        <v>3.9E-2</v>
      </c>
      <c r="AD1440" s="17">
        <v>0.14099999999999999</v>
      </c>
      <c r="AE1440" s="17">
        <v>0.317</v>
      </c>
      <c r="AF1440" s="5">
        <v>0</v>
      </c>
      <c r="AG1440" s="31">
        <v>15719.490234375</v>
      </c>
      <c r="AH1440" s="31">
        <v>16113.63</v>
      </c>
    </row>
    <row r="1441" spans="1:34" x14ac:dyDescent="0.3">
      <c r="A1441" s="4">
        <v>361362050</v>
      </c>
      <c r="B1441" s="3" t="s">
        <v>160</v>
      </c>
      <c r="C1441" s="3" t="s">
        <v>980</v>
      </c>
      <c r="D1441" s="14">
        <v>88.397300720214844</v>
      </c>
      <c r="E1441" s="14">
        <v>88.666290283203125</v>
      </c>
      <c r="F1441" s="14">
        <v>89.85797119140625</v>
      </c>
      <c r="G1441" s="14">
        <v>90.536567687988281</v>
      </c>
      <c r="H1441" s="5">
        <v>473</v>
      </c>
      <c r="I1441" s="15">
        <v>6</v>
      </c>
      <c r="J1441" s="15">
        <v>8</v>
      </c>
      <c r="K1441" s="3" t="s">
        <v>3840</v>
      </c>
      <c r="L1441" s="3" t="s">
        <v>3913</v>
      </c>
      <c r="M1441" s="3" t="s">
        <v>3916</v>
      </c>
      <c r="N1441" s="3" t="s">
        <v>3923</v>
      </c>
      <c r="O1441" s="5">
        <v>835</v>
      </c>
      <c r="P1441" s="17">
        <v>0.45747125148773188</v>
      </c>
      <c r="Q1441" s="5">
        <v>503</v>
      </c>
      <c r="R1441" s="17">
        <v>0.375</v>
      </c>
      <c r="S1441" s="5">
        <v>825</v>
      </c>
      <c r="T1441" s="17">
        <v>0.38390803337097168</v>
      </c>
      <c r="U1441" s="5">
        <v>501</v>
      </c>
      <c r="V1441" s="17">
        <v>0.28409090638160711</v>
      </c>
      <c r="W1441" s="17">
        <v>1.4999999999999999E-2</v>
      </c>
      <c r="X1441" s="17"/>
      <c r="Y1441" s="17"/>
      <c r="Z1441" s="17">
        <v>0.91300000000000003</v>
      </c>
      <c r="AA1441" s="17">
        <v>5.8999999999999997E-2</v>
      </c>
      <c r="AB1441" s="17">
        <v>1.30000002682209E-2</v>
      </c>
      <c r="AC1441" s="17"/>
      <c r="AD1441" s="17">
        <v>0.159</v>
      </c>
      <c r="AE1441" s="17">
        <v>0.56200000000000006</v>
      </c>
      <c r="AF1441" s="5">
        <v>0</v>
      </c>
      <c r="AG1441" s="31">
        <v>7985.58984375</v>
      </c>
      <c r="AH1441" s="31">
        <v>9211.17</v>
      </c>
    </row>
    <row r="1442" spans="1:34" x14ac:dyDescent="0.3">
      <c r="A1442" s="4">
        <v>361364040</v>
      </c>
      <c r="B1442" s="3" t="s">
        <v>160</v>
      </c>
      <c r="C1442" s="3" t="s">
        <v>981</v>
      </c>
      <c r="D1442" s="14">
        <v>86.2000732421875</v>
      </c>
      <c r="E1442" s="14">
        <v>83.933624267578125</v>
      </c>
      <c r="F1442" s="14">
        <v>86.914016723632813</v>
      </c>
      <c r="G1442" s="14">
        <v>85.362625122070313</v>
      </c>
      <c r="H1442" s="5">
        <v>464</v>
      </c>
      <c r="I1442" s="15">
        <v>3</v>
      </c>
      <c r="J1442" s="15">
        <v>5</v>
      </c>
      <c r="K1442" s="3" t="s">
        <v>3840</v>
      </c>
      <c r="L1442" s="3" t="s">
        <v>3913</v>
      </c>
      <c r="M1442" s="3" t="s">
        <v>3916</v>
      </c>
      <c r="N1442" s="3" t="s">
        <v>3923</v>
      </c>
      <c r="O1442" s="5">
        <v>435</v>
      </c>
      <c r="P1442" s="17">
        <v>0.43935927748680109</v>
      </c>
      <c r="Q1442" s="5">
        <v>265</v>
      </c>
      <c r="R1442" s="17">
        <v>0.34262949228286738</v>
      </c>
      <c r="S1442" s="5">
        <v>435</v>
      </c>
      <c r="T1442" s="17">
        <v>0.28604120016098022</v>
      </c>
      <c r="U1442" s="5">
        <v>265</v>
      </c>
      <c r="V1442" s="17">
        <v>0.2071713209152222</v>
      </c>
      <c r="W1442" s="17">
        <v>1.0999999999999999E-2</v>
      </c>
      <c r="X1442" s="17"/>
      <c r="Y1442" s="17"/>
      <c r="Z1442" s="17">
        <v>0.94000000000000006</v>
      </c>
      <c r="AA1442" s="17">
        <v>4.2999999999999997E-2</v>
      </c>
      <c r="AB1442" s="17">
        <v>6.0000000521540642E-3</v>
      </c>
      <c r="AC1442" s="17"/>
      <c r="AD1442" s="17">
        <v>0.13800000000000001</v>
      </c>
      <c r="AE1442" s="17">
        <v>0.53500000000000003</v>
      </c>
      <c r="AF1442" s="5">
        <v>0</v>
      </c>
      <c r="AG1442" s="31">
        <v>6830.0400390625</v>
      </c>
      <c r="AH1442" s="31">
        <v>9281.77</v>
      </c>
    </row>
    <row r="1443" spans="1:34" x14ac:dyDescent="0.3">
      <c r="A1443" s="4">
        <v>661041050</v>
      </c>
      <c r="B1443" s="3" t="s">
        <v>321</v>
      </c>
      <c r="C1443" s="3" t="s">
        <v>1474</v>
      </c>
      <c r="D1443" s="14">
        <v>91.49444580078125</v>
      </c>
      <c r="E1443" s="14">
        <v>87.913017272949219</v>
      </c>
      <c r="F1443" s="14">
        <v>90.990638732910156</v>
      </c>
      <c r="G1443" s="14">
        <v>87.969650268554688</v>
      </c>
      <c r="H1443" s="5">
        <v>136</v>
      </c>
      <c r="I1443" s="15">
        <v>6</v>
      </c>
      <c r="J1443" s="15">
        <v>12</v>
      </c>
      <c r="K1443" s="3" t="s">
        <v>3801</v>
      </c>
      <c r="L1443" s="3" t="s">
        <v>3909</v>
      </c>
      <c r="M1443" s="3" t="s">
        <v>3916</v>
      </c>
      <c r="N1443" s="3" t="s">
        <v>3923</v>
      </c>
      <c r="O1443" s="5">
        <v>99</v>
      </c>
      <c r="P1443" s="17">
        <v>0.74418604373931885</v>
      </c>
      <c r="Q1443" s="5">
        <v>24</v>
      </c>
      <c r="R1443" s="17">
        <v>0.3333333432674408</v>
      </c>
      <c r="S1443" s="5">
        <v>99</v>
      </c>
      <c r="T1443" s="17">
        <v>0.74390244483947754</v>
      </c>
      <c r="U1443" s="5">
        <v>24</v>
      </c>
      <c r="V1443" s="17">
        <v>0.42105263471603388</v>
      </c>
      <c r="W1443" s="17"/>
      <c r="X1443" s="17"/>
      <c r="Y1443" s="17"/>
      <c r="Z1443" s="17">
        <v>0.96299999999999997</v>
      </c>
      <c r="AA1443" s="17"/>
      <c r="AB1443" s="17">
        <v>3.7000000476837158E-2</v>
      </c>
      <c r="AC1443" s="17"/>
      <c r="AD1443" s="17">
        <v>8.7999999999999995E-2</v>
      </c>
      <c r="AE1443" s="17">
        <v>0.17499999999999999</v>
      </c>
      <c r="AF1443" s="5">
        <v>0</v>
      </c>
      <c r="AG1443" s="31">
        <v>8179.22998046875</v>
      </c>
      <c r="AH1443" s="31">
        <v>9973.2199999999993</v>
      </c>
    </row>
    <row r="1444" spans="1:34" x14ac:dyDescent="0.3">
      <c r="A1444" s="4">
        <v>661044020</v>
      </c>
      <c r="B1444" s="3" t="s">
        <v>321</v>
      </c>
      <c r="C1444" s="3" t="s">
        <v>1475</v>
      </c>
      <c r="D1444" s="14">
        <v>77.160957336425781</v>
      </c>
      <c r="E1444" s="14">
        <v>82.084152221679688</v>
      </c>
      <c r="F1444" s="14">
        <v>83.025283813476563</v>
      </c>
      <c r="G1444" s="14">
        <v>82.455863952636719</v>
      </c>
      <c r="H1444" s="5">
        <v>113</v>
      </c>
      <c r="I1444" s="15" t="s">
        <v>3981</v>
      </c>
      <c r="J1444" s="15">
        <v>5</v>
      </c>
      <c r="K1444" s="3" t="s">
        <v>3801</v>
      </c>
      <c r="L1444" s="3" t="s">
        <v>3909</v>
      </c>
      <c r="M1444" s="3" t="s">
        <v>3916</v>
      </c>
      <c r="N1444" s="3" t="s">
        <v>3923</v>
      </c>
      <c r="O1444" s="5">
        <v>85</v>
      </c>
      <c r="P1444" s="17">
        <v>0.78333336114883423</v>
      </c>
      <c r="Q1444" s="5">
        <v>17</v>
      </c>
      <c r="R1444" s="17">
        <v>0.45454546809196472</v>
      </c>
      <c r="S1444" s="5">
        <v>85</v>
      </c>
      <c r="T1444" s="17">
        <v>0.44999998807907099</v>
      </c>
      <c r="U1444" s="5">
        <v>17</v>
      </c>
      <c r="V1444" s="17">
        <v>0.45454546809196472</v>
      </c>
      <c r="W1444" s="17"/>
      <c r="X1444" s="17"/>
      <c r="Y1444" s="17"/>
      <c r="Z1444" s="17">
        <v>0.97299999999999998</v>
      </c>
      <c r="AA1444" s="17"/>
      <c r="AB1444" s="17">
        <v>2.700000070035458E-2</v>
      </c>
      <c r="AC1444" s="17"/>
      <c r="AD1444" s="17">
        <v>0.08</v>
      </c>
      <c r="AE1444" s="17">
        <v>0.21099999999999999</v>
      </c>
      <c r="AF1444" s="5">
        <v>0</v>
      </c>
      <c r="AG1444" s="31">
        <v>8761.6201171875</v>
      </c>
      <c r="AH1444" s="31">
        <v>10438.219999999999</v>
      </c>
    </row>
    <row r="1445" spans="1:34" x14ac:dyDescent="0.3">
      <c r="A1445" s="4">
        <v>810943000</v>
      </c>
      <c r="B1445" s="3" t="s">
        <v>384</v>
      </c>
      <c r="C1445" s="3" t="s">
        <v>1591</v>
      </c>
      <c r="D1445" s="14">
        <v>89.309219360351563</v>
      </c>
      <c r="E1445" s="14">
        <v>88.968856811523438</v>
      </c>
      <c r="F1445" s="14">
        <v>82.949195861816406</v>
      </c>
      <c r="G1445" s="14">
        <v>82.463813781738281</v>
      </c>
      <c r="H1445" s="5">
        <v>410</v>
      </c>
      <c r="I1445" s="15">
        <v>6</v>
      </c>
      <c r="J1445" s="15">
        <v>8</v>
      </c>
      <c r="K1445" s="3" t="s">
        <v>3868</v>
      </c>
      <c r="L1445" s="3" t="s">
        <v>3913</v>
      </c>
      <c r="M1445" s="3" t="s">
        <v>3918</v>
      </c>
      <c r="N1445" s="3" t="s">
        <v>3923</v>
      </c>
      <c r="O1445" s="5">
        <v>824</v>
      </c>
      <c r="P1445" s="17">
        <v>0.48148149251937872</v>
      </c>
      <c r="Q1445" s="5">
        <v>535</v>
      </c>
      <c r="R1445" s="17">
        <v>0.42396312952041632</v>
      </c>
      <c r="S1445" s="5">
        <v>827</v>
      </c>
      <c r="T1445" s="17">
        <v>0.33806818723678589</v>
      </c>
      <c r="U1445" s="5">
        <v>538</v>
      </c>
      <c r="V1445" s="17">
        <v>0.28440368175506592</v>
      </c>
      <c r="W1445" s="17">
        <v>3.4000000000000002E-2</v>
      </c>
      <c r="X1445" s="17"/>
      <c r="Y1445" s="17"/>
      <c r="Z1445" s="17">
        <v>0.91700000000000004</v>
      </c>
      <c r="AA1445" s="17">
        <v>0.02</v>
      </c>
      <c r="AB1445" s="17">
        <v>2.899999916553497E-2</v>
      </c>
      <c r="AC1445" s="17"/>
      <c r="AD1445" s="17">
        <v>0.13200000000000001</v>
      </c>
      <c r="AE1445" s="17">
        <v>0.60799999999999998</v>
      </c>
      <c r="AF1445" s="5">
        <v>0</v>
      </c>
      <c r="AG1445" s="31">
        <v>7682.56005859375</v>
      </c>
      <c r="AH1445" s="31">
        <v>9673.93</v>
      </c>
    </row>
    <row r="1446" spans="1:34" x14ac:dyDescent="0.3">
      <c r="A1446" s="4">
        <v>810944020</v>
      </c>
      <c r="B1446" s="3" t="s">
        <v>384</v>
      </c>
      <c r="C1446" s="3" t="s">
        <v>1592</v>
      </c>
      <c r="D1446" s="14">
        <v>86.918853759765625</v>
      </c>
      <c r="E1446" s="14">
        <v>86.568313598632813</v>
      </c>
      <c r="F1446" s="14">
        <v>88.264015197753906</v>
      </c>
      <c r="G1446" s="14">
        <v>88.968597412109375</v>
      </c>
      <c r="H1446" s="5">
        <v>702</v>
      </c>
      <c r="I1446" s="15" t="s">
        <v>3981</v>
      </c>
      <c r="J1446" s="15">
        <v>5</v>
      </c>
      <c r="K1446" s="3" t="s">
        <v>3868</v>
      </c>
      <c r="L1446" s="3" t="s">
        <v>3913</v>
      </c>
      <c r="M1446" s="3" t="s">
        <v>3918</v>
      </c>
      <c r="N1446" s="3" t="s">
        <v>3923</v>
      </c>
      <c r="O1446" s="5">
        <v>358</v>
      </c>
      <c r="P1446" s="17">
        <v>0.53392332792282104</v>
      </c>
      <c r="Q1446" s="5">
        <v>223</v>
      </c>
      <c r="R1446" s="17">
        <v>0.41584157943725591</v>
      </c>
      <c r="S1446" s="5">
        <v>359</v>
      </c>
      <c r="T1446" s="17">
        <v>0.54867255687713623</v>
      </c>
      <c r="U1446" s="5">
        <v>224</v>
      </c>
      <c r="V1446" s="17">
        <v>0.41584157943725591</v>
      </c>
      <c r="W1446" s="17">
        <v>2.3E-2</v>
      </c>
      <c r="X1446" s="17">
        <v>1.0999999999999999E-2</v>
      </c>
      <c r="Y1446" s="17">
        <v>9.0000000000000011E-3</v>
      </c>
      <c r="Z1446" s="17">
        <v>0.94300000000000006</v>
      </c>
      <c r="AA1446" s="17"/>
      <c r="AB1446" s="17">
        <v>1.4000000432133669E-2</v>
      </c>
      <c r="AC1446" s="17"/>
      <c r="AD1446" s="17">
        <v>0.18099999999999999</v>
      </c>
      <c r="AE1446" s="17">
        <v>0.58499999999999996</v>
      </c>
      <c r="AF1446" s="5">
        <v>0</v>
      </c>
      <c r="AG1446" s="31">
        <v>7944.02978515625</v>
      </c>
      <c r="AH1446" s="31">
        <v>10253.540000000001</v>
      </c>
    </row>
    <row r="1447" spans="1:34" x14ac:dyDescent="0.3">
      <c r="A1447" s="4">
        <v>110823000</v>
      </c>
      <c r="B1447" s="3" t="s">
        <v>47</v>
      </c>
      <c r="C1447" s="3" t="s">
        <v>667</v>
      </c>
      <c r="D1447" s="14">
        <v>80.676429748535156</v>
      </c>
      <c r="E1447" s="14">
        <v>82.324089050292969</v>
      </c>
      <c r="F1447" s="14">
        <v>83.645645141601563</v>
      </c>
      <c r="G1447" s="14">
        <v>84.551628112792969</v>
      </c>
      <c r="H1447" s="5">
        <v>419</v>
      </c>
      <c r="I1447" s="15">
        <v>6</v>
      </c>
      <c r="J1447" s="15">
        <v>8</v>
      </c>
      <c r="K1447" s="3" t="s">
        <v>3898</v>
      </c>
      <c r="L1447" s="3" t="s">
        <v>3912</v>
      </c>
      <c r="M1447" s="3" t="s">
        <v>3917</v>
      </c>
      <c r="N1447" s="3" t="s">
        <v>3921</v>
      </c>
      <c r="O1447" s="5">
        <v>772</v>
      </c>
      <c r="P1447" s="17">
        <v>0.28695651888847351</v>
      </c>
      <c r="Q1447" s="5">
        <v>772</v>
      </c>
      <c r="R1447" s="17">
        <v>0.28695651888847351</v>
      </c>
      <c r="S1447" s="5">
        <v>775</v>
      </c>
      <c r="T1447" s="17">
        <v>0.19767442345619199</v>
      </c>
      <c r="U1447" s="5">
        <v>775</v>
      </c>
      <c r="V1447" s="17">
        <v>0.19767442345619199</v>
      </c>
      <c r="W1447" s="17">
        <v>9.0999999999999998E-2</v>
      </c>
      <c r="X1447" s="17">
        <v>9.0999999999999998E-2</v>
      </c>
      <c r="Y1447" s="17"/>
      <c r="Z1447" s="17">
        <v>0.67800000000000005</v>
      </c>
      <c r="AA1447" s="17">
        <v>0.105</v>
      </c>
      <c r="AB1447" s="17">
        <v>3.5999998450279243E-2</v>
      </c>
      <c r="AC1447" s="17">
        <v>5.5E-2</v>
      </c>
      <c r="AD1447" s="17">
        <v>0.13800000000000001</v>
      </c>
      <c r="AE1447" s="17">
        <v>0.5161</v>
      </c>
      <c r="AF1447" s="5">
        <v>0</v>
      </c>
      <c r="AG1447" s="31">
        <v>10386.400390625</v>
      </c>
      <c r="AH1447" s="31">
        <v>11292.81</v>
      </c>
    </row>
    <row r="1448" spans="1:34" x14ac:dyDescent="0.3">
      <c r="A1448" s="4">
        <v>110823010</v>
      </c>
      <c r="B1448" s="3" t="s">
        <v>47</v>
      </c>
      <c r="C1448" s="3" t="s">
        <v>668</v>
      </c>
      <c r="D1448" s="14">
        <v>77.762168884277344</v>
      </c>
      <c r="E1448" s="14">
        <v>75.822273254394531</v>
      </c>
      <c r="F1448" s="14">
        <v>77.328964233398438</v>
      </c>
      <c r="G1448" s="14">
        <v>74.934860229492188</v>
      </c>
      <c r="H1448" s="5">
        <v>535</v>
      </c>
      <c r="I1448" s="15">
        <v>7</v>
      </c>
      <c r="J1448" s="15">
        <v>8</v>
      </c>
      <c r="K1448" s="3" t="s">
        <v>3898</v>
      </c>
      <c r="L1448" s="3" t="s">
        <v>3912</v>
      </c>
      <c r="M1448" s="3" t="s">
        <v>3917</v>
      </c>
      <c r="N1448" s="3" t="s">
        <v>3921</v>
      </c>
      <c r="O1448" s="5">
        <v>923</v>
      </c>
      <c r="P1448" s="17">
        <v>0.45815899968147278</v>
      </c>
      <c r="Q1448" s="5">
        <v>459</v>
      </c>
      <c r="R1448" s="17">
        <v>0.29411765933036799</v>
      </c>
      <c r="S1448" s="5">
        <v>930</v>
      </c>
      <c r="T1448" s="17">
        <v>0.29645094275474548</v>
      </c>
      <c r="U1448" s="5">
        <v>466</v>
      </c>
      <c r="V1448" s="17">
        <v>0.1441441476345062</v>
      </c>
      <c r="W1448" s="17">
        <v>8.2000000000000003E-2</v>
      </c>
      <c r="X1448" s="17">
        <v>9.9000000000000005E-2</v>
      </c>
      <c r="Y1448" s="17">
        <v>3.9E-2</v>
      </c>
      <c r="Z1448" s="17">
        <v>0.67900000000000005</v>
      </c>
      <c r="AA1448" s="17">
        <v>7.1000000000000008E-2</v>
      </c>
      <c r="AB1448" s="17">
        <v>2.999999932944775E-2</v>
      </c>
      <c r="AC1448" s="17">
        <v>0.08</v>
      </c>
      <c r="AD1448" s="17">
        <v>8.6000000000000007E-2</v>
      </c>
      <c r="AE1448" s="17">
        <v>0.33700000000000002</v>
      </c>
      <c r="AF1448" s="5">
        <v>0</v>
      </c>
      <c r="AG1448" s="31">
        <v>8799.2998046875</v>
      </c>
      <c r="AH1448" s="31">
        <v>9514.77</v>
      </c>
    </row>
    <row r="1449" spans="1:34" x14ac:dyDescent="0.3">
      <c r="A1449" s="4">
        <v>110823020</v>
      </c>
      <c r="B1449" s="3" t="s">
        <v>47</v>
      </c>
      <c r="C1449" s="3" t="s">
        <v>669</v>
      </c>
      <c r="D1449" s="14">
        <v>81.756378173828125</v>
      </c>
      <c r="E1449" s="14">
        <v>83.440635681152344</v>
      </c>
      <c r="F1449" s="14">
        <v>83.59796142578125</v>
      </c>
      <c r="G1449" s="14">
        <v>84.6505126953125</v>
      </c>
      <c r="H1449" s="5">
        <v>502</v>
      </c>
      <c r="I1449" s="15">
        <v>6</v>
      </c>
      <c r="J1449" s="15">
        <v>8</v>
      </c>
      <c r="K1449" s="3" t="s">
        <v>3898</v>
      </c>
      <c r="L1449" s="3" t="s">
        <v>3912</v>
      </c>
      <c r="M1449" s="3" t="s">
        <v>3917</v>
      </c>
      <c r="N1449" s="3" t="s">
        <v>3921</v>
      </c>
      <c r="O1449" s="5">
        <v>921</v>
      </c>
      <c r="P1449" s="17">
        <v>0.25393259525299072</v>
      </c>
      <c r="Q1449" s="5">
        <v>921</v>
      </c>
      <c r="R1449" s="17">
        <v>0.25393259525299072</v>
      </c>
      <c r="S1449" s="5">
        <v>920</v>
      </c>
      <c r="T1449" s="17">
        <v>0.20000000298023221</v>
      </c>
      <c r="U1449" s="5">
        <v>920</v>
      </c>
      <c r="V1449" s="17">
        <v>0.20000000298023221</v>
      </c>
      <c r="W1449" s="17">
        <v>0.02</v>
      </c>
      <c r="X1449" s="17">
        <v>0.108</v>
      </c>
      <c r="Y1449" s="17"/>
      <c r="Z1449" s="17">
        <v>0.76700000000000002</v>
      </c>
      <c r="AA1449" s="17">
        <v>8.4000000000000005E-2</v>
      </c>
      <c r="AB1449" s="17">
        <v>2.199999988079071E-2</v>
      </c>
      <c r="AC1449" s="17">
        <v>8.4000000000000005E-2</v>
      </c>
      <c r="AD1449" s="17">
        <v>0.11700000000000001</v>
      </c>
      <c r="AE1449" s="17">
        <v>0.40189999999999998</v>
      </c>
      <c r="AF1449" s="5">
        <v>0</v>
      </c>
      <c r="AG1449" s="31">
        <v>10363.16015625</v>
      </c>
      <c r="AH1449" s="31">
        <v>11060.41</v>
      </c>
    </row>
    <row r="1450" spans="1:34" x14ac:dyDescent="0.3">
      <c r="A1450" s="4">
        <v>110823050</v>
      </c>
      <c r="B1450" s="3" t="s">
        <v>47</v>
      </c>
      <c r="C1450" s="3" t="s">
        <v>670</v>
      </c>
      <c r="D1450" s="14">
        <v>72.230392456054688</v>
      </c>
      <c r="E1450" s="14">
        <v>73.822883605957031</v>
      </c>
      <c r="F1450" s="14">
        <v>78.844886779785156</v>
      </c>
      <c r="G1450" s="14">
        <v>79.676185607910156</v>
      </c>
      <c r="H1450" s="5">
        <v>453</v>
      </c>
      <c r="I1450" s="15">
        <v>7</v>
      </c>
      <c r="J1450" s="15">
        <v>8</v>
      </c>
      <c r="K1450" s="3" t="s">
        <v>3898</v>
      </c>
      <c r="L1450" s="3" t="s">
        <v>3912</v>
      </c>
      <c r="M1450" s="3" t="s">
        <v>3917</v>
      </c>
      <c r="N1450" s="3" t="s">
        <v>3921</v>
      </c>
      <c r="O1450" s="5">
        <v>831</v>
      </c>
      <c r="P1450" s="17">
        <v>0.27127659320831299</v>
      </c>
      <c r="Q1450" s="5">
        <v>831</v>
      </c>
      <c r="R1450" s="17">
        <v>0.27127659320831299</v>
      </c>
      <c r="S1450" s="5">
        <v>834</v>
      </c>
      <c r="T1450" s="17">
        <v>0.18302386999130249</v>
      </c>
      <c r="U1450" s="5">
        <v>834</v>
      </c>
      <c r="V1450" s="17">
        <v>0.18302386999130249</v>
      </c>
      <c r="W1450" s="17">
        <v>5.5E-2</v>
      </c>
      <c r="X1450" s="17">
        <v>0.106</v>
      </c>
      <c r="Y1450" s="17"/>
      <c r="Z1450" s="17">
        <v>0.70599999999999996</v>
      </c>
      <c r="AA1450" s="17">
        <v>0.11899999999999999</v>
      </c>
      <c r="AB1450" s="17">
        <v>1.30000002682209E-2</v>
      </c>
      <c r="AC1450" s="17">
        <v>3.3000000000000002E-2</v>
      </c>
      <c r="AD1450" s="17">
        <v>0.152</v>
      </c>
      <c r="AE1450" s="17">
        <v>0.46150000000000002</v>
      </c>
      <c r="AF1450" s="5">
        <v>0</v>
      </c>
      <c r="AG1450" s="31">
        <v>10098.1201171875</v>
      </c>
      <c r="AH1450" s="31">
        <v>11027.91</v>
      </c>
    </row>
    <row r="1451" spans="1:34" x14ac:dyDescent="0.3">
      <c r="A1451" s="4">
        <v>110824040</v>
      </c>
      <c r="B1451" s="3" t="s">
        <v>47</v>
      </c>
      <c r="C1451" s="3" t="s">
        <v>671</v>
      </c>
      <c r="D1451" s="14">
        <v>85.42742919921875</v>
      </c>
      <c r="E1451" s="14">
        <v>87.011787414550781</v>
      </c>
      <c r="F1451" s="14">
        <v>86.555625915527344</v>
      </c>
      <c r="G1451" s="14">
        <v>86.965705871582031</v>
      </c>
      <c r="H1451" s="5">
        <v>314</v>
      </c>
      <c r="I1451" s="15" t="s">
        <v>3980</v>
      </c>
      <c r="J1451" s="15">
        <v>6</v>
      </c>
      <c r="K1451" s="3" t="s">
        <v>3898</v>
      </c>
      <c r="L1451" s="3" t="s">
        <v>3912</v>
      </c>
      <c r="M1451" s="3" t="s">
        <v>3917</v>
      </c>
      <c r="N1451" s="3" t="s">
        <v>3921</v>
      </c>
      <c r="O1451" s="5">
        <v>237</v>
      </c>
      <c r="P1451" s="17">
        <v>0.26760563254356379</v>
      </c>
      <c r="Q1451" s="5">
        <v>237</v>
      </c>
      <c r="R1451" s="17">
        <v>0.26760563254356379</v>
      </c>
      <c r="S1451" s="5">
        <v>240</v>
      </c>
      <c r="T1451" s="17">
        <v>0.16197183728218079</v>
      </c>
      <c r="U1451" s="5">
        <v>240</v>
      </c>
      <c r="V1451" s="17">
        <v>0.16197183728218079</v>
      </c>
      <c r="W1451" s="17">
        <v>0.105</v>
      </c>
      <c r="X1451" s="17">
        <v>0.26800000000000002</v>
      </c>
      <c r="Y1451" s="17">
        <v>1.6E-2</v>
      </c>
      <c r="Z1451" s="17">
        <v>0.436</v>
      </c>
      <c r="AA1451" s="17">
        <v>0.16600000000000001</v>
      </c>
      <c r="AB1451" s="17">
        <v>9.9999997764825821E-3</v>
      </c>
      <c r="AC1451" s="17">
        <v>0.20100000000000001</v>
      </c>
      <c r="AD1451" s="17">
        <v>0.108</v>
      </c>
      <c r="AE1451" s="17">
        <v>0.63490000000000002</v>
      </c>
      <c r="AF1451" s="5">
        <v>0</v>
      </c>
      <c r="AG1451" s="31">
        <v>9678.2001953125</v>
      </c>
      <c r="AH1451" s="31">
        <v>10636.87</v>
      </c>
    </row>
    <row r="1452" spans="1:34" x14ac:dyDescent="0.3">
      <c r="A1452" s="4">
        <v>110824060</v>
      </c>
      <c r="B1452" s="3" t="s">
        <v>47</v>
      </c>
      <c r="C1452" s="3" t="s">
        <v>672</v>
      </c>
      <c r="D1452" s="14">
        <v>86.20782470703125</v>
      </c>
      <c r="E1452" s="14">
        <v>83.952964782714844</v>
      </c>
      <c r="F1452" s="14">
        <v>90.550086975097656</v>
      </c>
      <c r="G1452" s="14">
        <v>86.325813293457031</v>
      </c>
      <c r="H1452" s="5">
        <v>358</v>
      </c>
      <c r="I1452" s="15" t="s">
        <v>3981</v>
      </c>
      <c r="J1452" s="15">
        <v>6</v>
      </c>
      <c r="K1452" s="3" t="s">
        <v>3898</v>
      </c>
      <c r="L1452" s="3" t="s">
        <v>3912</v>
      </c>
      <c r="M1452" s="3" t="s">
        <v>3917</v>
      </c>
      <c r="N1452" s="3" t="s">
        <v>3921</v>
      </c>
      <c r="O1452" s="5">
        <v>209</v>
      </c>
      <c r="P1452" s="17">
        <v>0.61458331346511841</v>
      </c>
      <c r="Q1452" s="5">
        <v>102</v>
      </c>
      <c r="R1452" s="17">
        <v>0.43023255467414862</v>
      </c>
      <c r="S1452" s="5">
        <v>210</v>
      </c>
      <c r="T1452" s="17">
        <v>0.62827223539352417</v>
      </c>
      <c r="U1452" s="5">
        <v>103</v>
      </c>
      <c r="V1452" s="17">
        <v>0.39534884691238398</v>
      </c>
      <c r="W1452" s="17">
        <v>6.4000000000000001E-2</v>
      </c>
      <c r="X1452" s="17">
        <v>6.0999999999999999E-2</v>
      </c>
      <c r="Y1452" s="17">
        <v>0.02</v>
      </c>
      <c r="Z1452" s="17">
        <v>0.73199999999999998</v>
      </c>
      <c r="AA1452" s="17">
        <v>0.12</v>
      </c>
      <c r="AB1452" s="17">
        <v>3.0000000260770321E-3</v>
      </c>
      <c r="AC1452" s="17">
        <v>3.5999999999999997E-2</v>
      </c>
      <c r="AD1452" s="17">
        <v>9.5000000000000001E-2</v>
      </c>
      <c r="AE1452" s="17">
        <v>0.40500000000000003</v>
      </c>
      <c r="AF1452" s="5">
        <v>0</v>
      </c>
      <c r="AG1452" s="31">
        <v>9224.1796875</v>
      </c>
      <c r="AH1452" s="31">
        <v>10250.94</v>
      </c>
    </row>
    <row r="1453" spans="1:34" x14ac:dyDescent="0.3">
      <c r="A1453" s="4">
        <v>110824070</v>
      </c>
      <c r="B1453" s="3" t="s">
        <v>47</v>
      </c>
      <c r="C1453" s="3" t="s">
        <v>673</v>
      </c>
      <c r="D1453" s="14">
        <v>83.430938720703125</v>
      </c>
      <c r="E1453" s="14">
        <v>85.056694030761719</v>
      </c>
      <c r="F1453" s="14">
        <v>91.146774291992188</v>
      </c>
      <c r="G1453" s="14">
        <v>92.666130065917969</v>
      </c>
      <c r="H1453" s="5">
        <v>604</v>
      </c>
      <c r="I1453" s="15" t="s">
        <v>3981</v>
      </c>
      <c r="J1453" s="15">
        <v>6</v>
      </c>
      <c r="K1453" s="3" t="s">
        <v>3898</v>
      </c>
      <c r="L1453" s="3" t="s">
        <v>3912</v>
      </c>
      <c r="M1453" s="3" t="s">
        <v>3917</v>
      </c>
      <c r="N1453" s="3" t="s">
        <v>3921</v>
      </c>
      <c r="O1453" s="5">
        <v>363</v>
      </c>
      <c r="P1453" s="17">
        <v>0.34701493382453918</v>
      </c>
      <c r="Q1453" s="5">
        <v>363</v>
      </c>
      <c r="R1453" s="17">
        <v>0.34701493382453918</v>
      </c>
      <c r="S1453" s="5">
        <v>363</v>
      </c>
      <c r="T1453" s="17">
        <v>0.36567163467407232</v>
      </c>
      <c r="U1453" s="5">
        <v>363</v>
      </c>
      <c r="V1453" s="17">
        <v>0.36567163467407232</v>
      </c>
      <c r="W1453" s="17">
        <v>8.3000000000000004E-2</v>
      </c>
      <c r="X1453" s="17">
        <v>0.14099999999999999</v>
      </c>
      <c r="Y1453" s="17"/>
      <c r="Z1453" s="17">
        <v>0.66400000000000003</v>
      </c>
      <c r="AA1453" s="17">
        <v>0.106</v>
      </c>
      <c r="AB1453" s="17">
        <v>7.0000002160668373E-3</v>
      </c>
      <c r="AC1453" s="17">
        <v>0.10299999999999999</v>
      </c>
      <c r="AD1453" s="17">
        <v>0.17599999999999999</v>
      </c>
      <c r="AE1453" s="17">
        <v>0.66780000000000006</v>
      </c>
      <c r="AF1453" s="5">
        <v>0</v>
      </c>
      <c r="AG1453" s="31">
        <v>9013</v>
      </c>
      <c r="AH1453" s="31">
        <v>9781.18</v>
      </c>
    </row>
    <row r="1454" spans="1:34" x14ac:dyDescent="0.3">
      <c r="A1454" s="4">
        <v>110824080</v>
      </c>
      <c r="B1454" s="3" t="s">
        <v>47</v>
      </c>
      <c r="C1454" s="3" t="s">
        <v>674</v>
      </c>
      <c r="D1454" s="14">
        <v>82.840476989746094</v>
      </c>
      <c r="E1454" s="14">
        <v>78.9459228515625</v>
      </c>
      <c r="F1454" s="14">
        <v>84.290016174316406</v>
      </c>
      <c r="G1454" s="14">
        <v>82.372039794921875</v>
      </c>
      <c r="H1454" s="5">
        <v>499</v>
      </c>
      <c r="I1454" s="15" t="s">
        <v>3980</v>
      </c>
      <c r="J1454" s="15">
        <v>6</v>
      </c>
      <c r="K1454" s="3" t="s">
        <v>3898</v>
      </c>
      <c r="L1454" s="3" t="s">
        <v>3912</v>
      </c>
      <c r="M1454" s="3" t="s">
        <v>3917</v>
      </c>
      <c r="N1454" s="3" t="s">
        <v>3921</v>
      </c>
      <c r="O1454" s="5">
        <v>336</v>
      </c>
      <c r="P1454" s="17">
        <v>0.57875460386276245</v>
      </c>
      <c r="Q1454" s="5">
        <v>145</v>
      </c>
      <c r="R1454" s="17">
        <v>0.44660192728042603</v>
      </c>
      <c r="S1454" s="5">
        <v>337</v>
      </c>
      <c r="T1454" s="17">
        <v>0.49450549483299261</v>
      </c>
      <c r="U1454" s="5">
        <v>146</v>
      </c>
      <c r="V1454" s="17">
        <v>0.36893203854560852</v>
      </c>
      <c r="W1454" s="17">
        <v>6.6000000000000003E-2</v>
      </c>
      <c r="X1454" s="17">
        <v>8.6000000000000007E-2</v>
      </c>
      <c r="Y1454" s="17">
        <v>7.8E-2</v>
      </c>
      <c r="Z1454" s="17">
        <v>0.68500000000000005</v>
      </c>
      <c r="AA1454" s="17">
        <v>7.3999999999999996E-2</v>
      </c>
      <c r="AB1454" s="17">
        <v>9.9999997764825821E-3</v>
      </c>
      <c r="AC1454" s="17">
        <v>0.08</v>
      </c>
      <c r="AD1454" s="17">
        <v>0.112</v>
      </c>
      <c r="AE1454" s="17">
        <v>0.221</v>
      </c>
      <c r="AF1454" s="5">
        <v>0</v>
      </c>
      <c r="AG1454" s="31">
        <v>11355.740234375</v>
      </c>
      <c r="AH1454" s="31">
        <v>13109.33</v>
      </c>
    </row>
    <row r="1455" spans="1:34" x14ac:dyDescent="0.3">
      <c r="A1455" s="4">
        <v>110824100</v>
      </c>
      <c r="B1455" s="3" t="s">
        <v>47</v>
      </c>
      <c r="C1455" s="3" t="s">
        <v>675</v>
      </c>
      <c r="D1455" s="14">
        <v>81.654922485351563</v>
      </c>
      <c r="E1455" s="14">
        <v>83.737876892089844</v>
      </c>
      <c r="F1455" s="14">
        <v>90.31219482421875</v>
      </c>
      <c r="G1455" s="14">
        <v>93.283378601074219</v>
      </c>
      <c r="H1455" s="5">
        <v>291</v>
      </c>
      <c r="I1455" s="15" t="s">
        <v>3981</v>
      </c>
      <c r="J1455" s="15">
        <v>6</v>
      </c>
      <c r="K1455" s="3" t="s">
        <v>3898</v>
      </c>
      <c r="L1455" s="3" t="s">
        <v>3912</v>
      </c>
      <c r="M1455" s="3" t="s">
        <v>3917</v>
      </c>
      <c r="N1455" s="3" t="s">
        <v>3921</v>
      </c>
      <c r="O1455" s="5">
        <v>229</v>
      </c>
      <c r="P1455" s="17">
        <v>0.58579879999160767</v>
      </c>
      <c r="Q1455" s="5">
        <v>98</v>
      </c>
      <c r="R1455" s="17">
        <v>0.47999998927116388</v>
      </c>
      <c r="S1455" s="5">
        <v>229</v>
      </c>
      <c r="T1455" s="17">
        <v>0.4792899489402771</v>
      </c>
      <c r="U1455" s="5">
        <v>98</v>
      </c>
      <c r="V1455" s="17">
        <v>0.41333332657814031</v>
      </c>
      <c r="W1455" s="17">
        <v>3.1E-2</v>
      </c>
      <c r="X1455" s="17">
        <v>4.8000000000000001E-2</v>
      </c>
      <c r="Y1455" s="17">
        <v>0.12</v>
      </c>
      <c r="Z1455" s="17">
        <v>0.72499999999999998</v>
      </c>
      <c r="AA1455" s="17">
        <v>7.2000000000000008E-2</v>
      </c>
      <c r="AB1455" s="17">
        <v>3.0000000260770321E-3</v>
      </c>
      <c r="AC1455" s="17">
        <v>0.12</v>
      </c>
      <c r="AD1455" s="17">
        <v>6.5000000000000002E-2</v>
      </c>
      <c r="AE1455" s="17">
        <v>0.36899999999999999</v>
      </c>
      <c r="AF1455" s="5">
        <v>0</v>
      </c>
      <c r="AG1455" s="31">
        <v>9437.6796875</v>
      </c>
      <c r="AH1455" s="31">
        <v>10371.19</v>
      </c>
    </row>
    <row r="1456" spans="1:34" x14ac:dyDescent="0.3">
      <c r="A1456" s="4">
        <v>110824140</v>
      </c>
      <c r="B1456" s="3" t="s">
        <v>47</v>
      </c>
      <c r="C1456" s="3" t="s">
        <v>676</v>
      </c>
      <c r="D1456" s="14">
        <v>87.617408752441406</v>
      </c>
      <c r="E1456" s="14">
        <v>89.228355407714844</v>
      </c>
      <c r="F1456" s="14">
        <v>87.202667236328125</v>
      </c>
      <c r="G1456" s="14">
        <v>87.377532958984375</v>
      </c>
      <c r="H1456" s="5">
        <v>322</v>
      </c>
      <c r="I1456" s="15" t="s">
        <v>3981</v>
      </c>
      <c r="J1456" s="15">
        <v>6</v>
      </c>
      <c r="K1456" s="3" t="s">
        <v>3898</v>
      </c>
      <c r="L1456" s="3" t="s">
        <v>3912</v>
      </c>
      <c r="M1456" s="3" t="s">
        <v>3917</v>
      </c>
      <c r="N1456" s="3" t="s">
        <v>3921</v>
      </c>
      <c r="O1456" s="5">
        <v>210</v>
      </c>
      <c r="P1456" s="17">
        <v>0.41401273012161249</v>
      </c>
      <c r="Q1456" s="5">
        <v>210</v>
      </c>
      <c r="R1456" s="17">
        <v>0.41401273012161249</v>
      </c>
      <c r="S1456" s="5">
        <v>217</v>
      </c>
      <c r="T1456" s="17">
        <v>0.28662419319152832</v>
      </c>
      <c r="U1456" s="5">
        <v>217</v>
      </c>
      <c r="V1456" s="17">
        <v>0.28662419319152832</v>
      </c>
      <c r="W1456" s="17">
        <v>0.13700000000000001</v>
      </c>
      <c r="X1456" s="17">
        <v>6.2E-2</v>
      </c>
      <c r="Y1456" s="17"/>
      <c r="Z1456" s="17">
        <v>0.49099999999999999</v>
      </c>
      <c r="AA1456" s="17">
        <v>0.127</v>
      </c>
      <c r="AB1456" s="17">
        <v>0.18299999833106989</v>
      </c>
      <c r="AC1456" s="17">
        <v>0.25800000000000001</v>
      </c>
      <c r="AD1456" s="17">
        <v>0.112</v>
      </c>
      <c r="AE1456" s="17">
        <v>0.48899999999999999</v>
      </c>
      <c r="AF1456" s="5">
        <v>0</v>
      </c>
      <c r="AG1456" s="31">
        <v>9454.7900390625</v>
      </c>
      <c r="AH1456" s="31">
        <v>10237.99</v>
      </c>
    </row>
    <row r="1457" spans="1:34" x14ac:dyDescent="0.3">
      <c r="A1457" s="4">
        <v>110824180</v>
      </c>
      <c r="B1457" s="3" t="s">
        <v>47</v>
      </c>
      <c r="C1457" s="3" t="s">
        <v>677</v>
      </c>
      <c r="D1457" s="14">
        <v>76.06304931640625</v>
      </c>
      <c r="E1457" s="14">
        <v>77.575752258300781</v>
      </c>
      <c r="F1457" s="14">
        <v>83.873802185058594</v>
      </c>
      <c r="G1457" s="14">
        <v>82.544486999511719</v>
      </c>
      <c r="H1457" s="5">
        <v>486</v>
      </c>
      <c r="I1457" s="15" t="s">
        <v>3981</v>
      </c>
      <c r="J1457" s="15">
        <v>5</v>
      </c>
      <c r="K1457" s="3" t="s">
        <v>3898</v>
      </c>
      <c r="L1457" s="3" t="s">
        <v>3912</v>
      </c>
      <c r="M1457" s="3" t="s">
        <v>3917</v>
      </c>
      <c r="N1457" s="3" t="s">
        <v>3921</v>
      </c>
      <c r="O1457" s="5">
        <v>282</v>
      </c>
      <c r="P1457" s="17">
        <v>0.2097560912370682</v>
      </c>
      <c r="Q1457" s="5">
        <v>282</v>
      </c>
      <c r="R1457" s="17">
        <v>0.2097560912370682</v>
      </c>
      <c r="S1457" s="5">
        <v>282</v>
      </c>
      <c r="T1457" s="17">
        <v>0.12682926654815671</v>
      </c>
      <c r="U1457" s="5">
        <v>282</v>
      </c>
      <c r="V1457" s="17">
        <v>0.12682926654815671</v>
      </c>
      <c r="W1457" s="17">
        <v>4.1000000000000002E-2</v>
      </c>
      <c r="X1457" s="17">
        <v>0.11899999999999999</v>
      </c>
      <c r="Y1457" s="17"/>
      <c r="Z1457" s="17">
        <v>0.71599999999999997</v>
      </c>
      <c r="AA1457" s="17">
        <v>8.7999999999999995E-2</v>
      </c>
      <c r="AB1457" s="17">
        <v>3.5000000149011612E-2</v>
      </c>
      <c r="AC1457" s="17">
        <v>0.126</v>
      </c>
      <c r="AD1457" s="17">
        <v>9.9000000000000005E-2</v>
      </c>
      <c r="AE1457" s="17">
        <v>0.53400000000000003</v>
      </c>
      <c r="AF1457" s="5">
        <v>0</v>
      </c>
      <c r="AG1457" s="31">
        <v>8837.990234375</v>
      </c>
      <c r="AH1457" s="31">
        <v>9712.4699999999993</v>
      </c>
    </row>
    <row r="1458" spans="1:34" x14ac:dyDescent="0.3">
      <c r="A1458" s="4">
        <v>110824220</v>
      </c>
      <c r="B1458" s="3" t="s">
        <v>47</v>
      </c>
      <c r="C1458" s="3" t="s">
        <v>678</v>
      </c>
      <c r="D1458" s="14">
        <v>77.101387023925781</v>
      </c>
      <c r="E1458" s="14">
        <v>80.720497131347656</v>
      </c>
      <c r="F1458" s="14">
        <v>81.403640747070313</v>
      </c>
      <c r="G1458" s="14">
        <v>80.761749267578125</v>
      </c>
      <c r="H1458" s="5">
        <v>351</v>
      </c>
      <c r="I1458" s="15" t="s">
        <v>3981</v>
      </c>
      <c r="J1458" s="15">
        <v>5</v>
      </c>
      <c r="K1458" s="3" t="s">
        <v>3898</v>
      </c>
      <c r="L1458" s="3" t="s">
        <v>3912</v>
      </c>
      <c r="M1458" s="3" t="s">
        <v>3917</v>
      </c>
      <c r="N1458" s="3" t="s">
        <v>3921</v>
      </c>
      <c r="O1458" s="5">
        <v>191</v>
      </c>
      <c r="P1458" s="17">
        <v>0.4583333432674408</v>
      </c>
      <c r="Q1458" s="5">
        <v>151</v>
      </c>
      <c r="R1458" s="17">
        <v>0.4583333432674408</v>
      </c>
      <c r="S1458" s="5">
        <v>193</v>
      </c>
      <c r="T1458" s="17">
        <v>0.39156627655029302</v>
      </c>
      <c r="U1458" s="5">
        <v>153</v>
      </c>
      <c r="V1458" s="17">
        <v>0.39156627655029302</v>
      </c>
      <c r="W1458" s="17">
        <v>2.5999999999999999E-2</v>
      </c>
      <c r="X1458" s="17">
        <v>8.7999999999999995E-2</v>
      </c>
      <c r="Y1458" s="17"/>
      <c r="Z1458" s="17">
        <v>0.80600000000000005</v>
      </c>
      <c r="AA1458" s="17">
        <v>7.3999999999999996E-2</v>
      </c>
      <c r="AB1458" s="17">
        <v>6.0000000521540642E-3</v>
      </c>
      <c r="AC1458" s="17">
        <v>7.1000000000000008E-2</v>
      </c>
      <c r="AD1458" s="17">
        <v>9.4E-2</v>
      </c>
      <c r="AE1458" s="17">
        <v>0.40439999999999998</v>
      </c>
      <c r="AF1458" s="5">
        <v>0</v>
      </c>
      <c r="AG1458" s="31">
        <v>10169.830078125</v>
      </c>
      <c r="AH1458" s="31">
        <v>10965.7</v>
      </c>
    </row>
    <row r="1459" spans="1:34" x14ac:dyDescent="0.3">
      <c r="A1459" s="4">
        <v>110824260</v>
      </c>
      <c r="B1459" s="3" t="s">
        <v>47</v>
      </c>
      <c r="C1459" s="3" t="s">
        <v>679</v>
      </c>
      <c r="D1459" s="14">
        <v>72.122695922851563</v>
      </c>
      <c r="E1459" s="14">
        <v>73.552299499511719</v>
      </c>
      <c r="F1459" s="14">
        <v>78.9019775390625</v>
      </c>
      <c r="G1459" s="14">
        <v>79.470375061035156</v>
      </c>
      <c r="H1459" s="5">
        <v>473</v>
      </c>
      <c r="I1459" s="15" t="s">
        <v>3981</v>
      </c>
      <c r="J1459" s="15">
        <v>5</v>
      </c>
      <c r="K1459" s="3" t="s">
        <v>3898</v>
      </c>
      <c r="L1459" s="3" t="s">
        <v>3912</v>
      </c>
      <c r="M1459" s="3" t="s">
        <v>3917</v>
      </c>
      <c r="N1459" s="3" t="s">
        <v>3921</v>
      </c>
      <c r="O1459" s="5">
        <v>257</v>
      </c>
      <c r="P1459" s="17">
        <v>0.2488038241863251</v>
      </c>
      <c r="Q1459" s="5">
        <v>257</v>
      </c>
      <c r="R1459" s="17">
        <v>0.2488038241863251</v>
      </c>
      <c r="S1459" s="5">
        <v>257</v>
      </c>
      <c r="T1459" s="17">
        <v>0.16746412217617029</v>
      </c>
      <c r="U1459" s="5">
        <v>257</v>
      </c>
      <c r="V1459" s="17">
        <v>0.16746412217617029</v>
      </c>
      <c r="W1459" s="17">
        <v>5.2999999999999999E-2</v>
      </c>
      <c r="X1459" s="17">
        <v>9.5000000000000001E-2</v>
      </c>
      <c r="Y1459" s="17"/>
      <c r="Z1459" s="17">
        <v>0.67700000000000005</v>
      </c>
      <c r="AA1459" s="17">
        <v>0.127</v>
      </c>
      <c r="AB1459" s="17">
        <v>4.8999998718500137E-2</v>
      </c>
      <c r="AC1459" s="17">
        <v>0.106</v>
      </c>
      <c r="AD1459" s="17">
        <v>0.106</v>
      </c>
      <c r="AE1459" s="17">
        <v>0.59689999999999999</v>
      </c>
      <c r="AF1459" s="5">
        <v>0</v>
      </c>
      <c r="AG1459" s="31">
        <v>9442.1201171875</v>
      </c>
      <c r="AH1459" s="31">
        <v>10341.75</v>
      </c>
    </row>
    <row r="1460" spans="1:34" x14ac:dyDescent="0.3">
      <c r="A1460" s="4">
        <v>110824280</v>
      </c>
      <c r="B1460" s="3" t="s">
        <v>47</v>
      </c>
      <c r="C1460" s="3" t="s">
        <v>680</v>
      </c>
      <c r="D1460" s="14">
        <v>87.491806030273438</v>
      </c>
      <c r="E1460" s="14">
        <v>89.087005615234375</v>
      </c>
      <c r="F1460" s="14">
        <v>87.559577941894531</v>
      </c>
      <c r="G1460" s="14">
        <v>87.516464233398438</v>
      </c>
      <c r="H1460" s="5">
        <v>312</v>
      </c>
      <c r="I1460" s="15" t="s">
        <v>3981</v>
      </c>
      <c r="J1460" s="15">
        <v>6</v>
      </c>
      <c r="K1460" s="3" t="s">
        <v>3898</v>
      </c>
      <c r="L1460" s="3" t="s">
        <v>3912</v>
      </c>
      <c r="M1460" s="3" t="s">
        <v>3917</v>
      </c>
      <c r="N1460" s="3" t="s">
        <v>3921</v>
      </c>
      <c r="O1460" s="5">
        <v>218</v>
      </c>
      <c r="P1460" s="17">
        <v>0.31210190057754522</v>
      </c>
      <c r="Q1460" s="5">
        <v>218</v>
      </c>
      <c r="R1460" s="17">
        <v>0.31210190057754522</v>
      </c>
      <c r="S1460" s="5">
        <v>218</v>
      </c>
      <c r="T1460" s="17">
        <v>0.13291139900684359</v>
      </c>
      <c r="U1460" s="5">
        <v>218</v>
      </c>
      <c r="V1460" s="17">
        <v>0.13291139900684359</v>
      </c>
      <c r="W1460" s="17">
        <v>7.1000000000000008E-2</v>
      </c>
      <c r="X1460" s="17">
        <v>9.6000000000000002E-2</v>
      </c>
      <c r="Y1460" s="17">
        <v>2.5999999999999999E-2</v>
      </c>
      <c r="Z1460" s="17">
        <v>0.64400000000000002</v>
      </c>
      <c r="AA1460" s="17">
        <v>0.14699999999999999</v>
      </c>
      <c r="AB1460" s="17">
        <v>1.6000000759959221E-2</v>
      </c>
      <c r="AC1460" s="17">
        <v>9.6000000000000002E-2</v>
      </c>
      <c r="AD1460" s="17">
        <v>8.7000000000000008E-2</v>
      </c>
      <c r="AE1460" s="17">
        <v>0.54969999999999997</v>
      </c>
      <c r="AF1460" s="5">
        <v>0</v>
      </c>
      <c r="AG1460" s="31">
        <v>10026.25</v>
      </c>
      <c r="AH1460" s="31">
        <v>10786.51</v>
      </c>
    </row>
    <row r="1461" spans="1:34" x14ac:dyDescent="0.3">
      <c r="A1461" s="4">
        <v>110824390</v>
      </c>
      <c r="B1461" s="3" t="s">
        <v>47</v>
      </c>
      <c r="C1461" s="3" t="s">
        <v>681</v>
      </c>
      <c r="D1461" s="14">
        <v>84.367256164550781</v>
      </c>
      <c r="E1461" s="14">
        <v>85.992362976074219</v>
      </c>
      <c r="F1461" s="14">
        <v>87.531990051269531</v>
      </c>
      <c r="G1461" s="14">
        <v>87.759071350097656</v>
      </c>
      <c r="H1461" s="5">
        <v>383</v>
      </c>
      <c r="I1461" s="15" t="s">
        <v>3981</v>
      </c>
      <c r="J1461" s="15">
        <v>6</v>
      </c>
      <c r="K1461" s="3" t="s">
        <v>3898</v>
      </c>
      <c r="L1461" s="3" t="s">
        <v>3912</v>
      </c>
      <c r="M1461" s="3" t="s">
        <v>3917</v>
      </c>
      <c r="N1461" s="3" t="s">
        <v>3921</v>
      </c>
      <c r="O1461" s="5">
        <v>248</v>
      </c>
      <c r="P1461" s="17">
        <v>0.39795917272567749</v>
      </c>
      <c r="Q1461" s="5">
        <v>248</v>
      </c>
      <c r="R1461" s="17">
        <v>0.39795917272567749</v>
      </c>
      <c r="S1461" s="5">
        <v>249</v>
      </c>
      <c r="T1461" s="17">
        <v>0.33673468232154852</v>
      </c>
      <c r="U1461" s="5">
        <v>249</v>
      </c>
      <c r="V1461" s="17">
        <v>0.33673468232154852</v>
      </c>
      <c r="W1461" s="17">
        <v>2.5999999999999999E-2</v>
      </c>
      <c r="X1461" s="17">
        <v>9.7000000000000003E-2</v>
      </c>
      <c r="Y1461" s="17"/>
      <c r="Z1461" s="17">
        <v>0.749</v>
      </c>
      <c r="AA1461" s="17">
        <v>9.9000000000000005E-2</v>
      </c>
      <c r="AB1461" s="17">
        <v>2.899999916553497E-2</v>
      </c>
      <c r="AC1461" s="17">
        <v>6.3E-2</v>
      </c>
      <c r="AD1461" s="17">
        <v>7.0000000000000007E-2</v>
      </c>
      <c r="AE1461" s="17">
        <v>0.43969999999999998</v>
      </c>
      <c r="AF1461" s="5">
        <v>0</v>
      </c>
      <c r="AG1461" s="31">
        <v>9200.349609375</v>
      </c>
      <c r="AH1461" s="31">
        <v>10015.120000000001</v>
      </c>
    </row>
    <row r="1462" spans="1:34" x14ac:dyDescent="0.3">
      <c r="A1462" s="4">
        <v>110824400</v>
      </c>
      <c r="B1462" s="3" t="s">
        <v>47</v>
      </c>
      <c r="C1462" s="3" t="s">
        <v>682</v>
      </c>
      <c r="D1462" s="14">
        <v>90.665924072265625</v>
      </c>
      <c r="E1462" s="14">
        <v>92.303817749023438</v>
      </c>
      <c r="F1462" s="14">
        <v>91.202178955078125</v>
      </c>
      <c r="G1462" s="14">
        <v>92.865325927734375</v>
      </c>
      <c r="H1462" s="5">
        <v>292</v>
      </c>
      <c r="I1462" s="15" t="s">
        <v>3981</v>
      </c>
      <c r="J1462" s="15">
        <v>6</v>
      </c>
      <c r="K1462" s="3" t="s">
        <v>3898</v>
      </c>
      <c r="L1462" s="3" t="s">
        <v>3912</v>
      </c>
      <c r="M1462" s="3" t="s">
        <v>3917</v>
      </c>
      <c r="N1462" s="3" t="s">
        <v>3921</v>
      </c>
      <c r="O1462" s="5">
        <v>202</v>
      </c>
      <c r="P1462" s="17">
        <v>0.45161288976669312</v>
      </c>
      <c r="Q1462" s="5">
        <v>115</v>
      </c>
      <c r="R1462" s="17">
        <v>0.36708861589431763</v>
      </c>
      <c r="S1462" s="5">
        <v>202</v>
      </c>
      <c r="T1462" s="17">
        <v>0.43225806951522833</v>
      </c>
      <c r="U1462" s="5">
        <v>115</v>
      </c>
      <c r="V1462" s="17">
        <v>0.35443037748336792</v>
      </c>
      <c r="W1462" s="17">
        <v>3.4000000000000002E-2</v>
      </c>
      <c r="X1462" s="17">
        <v>7.2000000000000008E-2</v>
      </c>
      <c r="Y1462" s="17"/>
      <c r="Z1462" s="17">
        <v>0.78400000000000003</v>
      </c>
      <c r="AA1462" s="17">
        <v>9.9000000000000005E-2</v>
      </c>
      <c r="AB1462" s="17">
        <v>9.9999997764825821E-3</v>
      </c>
      <c r="AC1462" s="17">
        <v>5.0999999999999997E-2</v>
      </c>
      <c r="AD1462" s="17">
        <v>9.9000000000000005E-2</v>
      </c>
      <c r="AE1462" s="17">
        <v>0.443</v>
      </c>
      <c r="AF1462" s="5">
        <v>0</v>
      </c>
      <c r="AG1462" s="31">
        <v>10718.4296875</v>
      </c>
      <c r="AH1462" s="31">
        <v>11581.07</v>
      </c>
    </row>
    <row r="1463" spans="1:34" x14ac:dyDescent="0.3">
      <c r="A1463" s="4">
        <v>110824420</v>
      </c>
      <c r="B1463" s="3" t="s">
        <v>47</v>
      </c>
      <c r="C1463" s="3" t="s">
        <v>683</v>
      </c>
      <c r="D1463" s="14">
        <v>87.097404479980469</v>
      </c>
      <c r="E1463" s="14">
        <v>88.732383728027344</v>
      </c>
      <c r="F1463" s="14">
        <v>86.042396545410156</v>
      </c>
      <c r="G1463" s="14">
        <v>86.220191955566406</v>
      </c>
      <c r="H1463" s="5">
        <v>293</v>
      </c>
      <c r="I1463" s="15" t="s">
        <v>3980</v>
      </c>
      <c r="J1463" s="15">
        <v>6</v>
      </c>
      <c r="K1463" s="3" t="s">
        <v>3898</v>
      </c>
      <c r="L1463" s="3" t="s">
        <v>3912</v>
      </c>
      <c r="M1463" s="3" t="s">
        <v>3917</v>
      </c>
      <c r="N1463" s="3" t="s">
        <v>3921</v>
      </c>
      <c r="O1463" s="5">
        <v>209</v>
      </c>
      <c r="P1463" s="17">
        <v>0.43421053886413569</v>
      </c>
      <c r="Q1463" s="5">
        <v>209</v>
      </c>
      <c r="R1463" s="17">
        <v>0.43421053886413569</v>
      </c>
      <c r="S1463" s="5">
        <v>209</v>
      </c>
      <c r="T1463" s="17">
        <v>0.34868422150611877</v>
      </c>
      <c r="U1463" s="5">
        <v>209</v>
      </c>
      <c r="V1463" s="17">
        <v>0.34868422150611877</v>
      </c>
      <c r="W1463" s="17">
        <v>3.7999999999999999E-2</v>
      </c>
      <c r="X1463" s="17">
        <v>8.5000000000000006E-2</v>
      </c>
      <c r="Y1463" s="17"/>
      <c r="Z1463" s="17">
        <v>0.75800000000000001</v>
      </c>
      <c r="AA1463" s="17">
        <v>0.11899999999999999</v>
      </c>
      <c r="AB1463" s="17">
        <v>0</v>
      </c>
      <c r="AC1463" s="17">
        <v>2.4E-2</v>
      </c>
      <c r="AD1463" s="17">
        <v>0.10199999999999999</v>
      </c>
      <c r="AE1463" s="17">
        <v>0.41139999999999999</v>
      </c>
      <c r="AF1463" s="5">
        <v>0</v>
      </c>
      <c r="AG1463" s="31">
        <v>10180.2001953125</v>
      </c>
      <c r="AH1463" s="31">
        <v>11333.43</v>
      </c>
    </row>
    <row r="1464" spans="1:34" x14ac:dyDescent="0.3">
      <c r="A1464" s="4">
        <v>110824460</v>
      </c>
      <c r="B1464" s="3" t="s">
        <v>47</v>
      </c>
      <c r="C1464" s="3" t="s">
        <v>684</v>
      </c>
      <c r="D1464" s="14">
        <v>83.938529968261719</v>
      </c>
      <c r="E1464" s="14">
        <v>84.5460205078125</v>
      </c>
      <c r="F1464" s="14">
        <v>89.692726135253906</v>
      </c>
      <c r="G1464" s="14">
        <v>87.026206970214844</v>
      </c>
      <c r="H1464" s="5">
        <v>379</v>
      </c>
      <c r="I1464" s="15" t="s">
        <v>3980</v>
      </c>
      <c r="J1464" s="15">
        <v>6</v>
      </c>
      <c r="K1464" s="3" t="s">
        <v>3898</v>
      </c>
      <c r="L1464" s="3" t="s">
        <v>3912</v>
      </c>
      <c r="M1464" s="3" t="s">
        <v>3917</v>
      </c>
      <c r="N1464" s="3" t="s">
        <v>3921</v>
      </c>
      <c r="O1464" s="5">
        <v>272</v>
      </c>
      <c r="P1464" s="17">
        <v>0.40000000596046448</v>
      </c>
      <c r="Q1464" s="5">
        <v>153</v>
      </c>
      <c r="R1464" s="17">
        <v>0.31521740555763239</v>
      </c>
      <c r="S1464" s="5">
        <v>269</v>
      </c>
      <c r="T1464" s="17">
        <v>0.40932643413543701</v>
      </c>
      <c r="U1464" s="5">
        <v>152</v>
      </c>
      <c r="V1464" s="17">
        <v>0.29347825050353998</v>
      </c>
      <c r="W1464" s="17">
        <v>3.4000000000000002E-2</v>
      </c>
      <c r="X1464" s="17">
        <v>7.6999999999999999E-2</v>
      </c>
      <c r="Y1464" s="17"/>
      <c r="Z1464" s="17">
        <v>0.71499999999999997</v>
      </c>
      <c r="AA1464" s="17">
        <v>0.153</v>
      </c>
      <c r="AB1464" s="17">
        <v>2.0999999716877941E-2</v>
      </c>
      <c r="AC1464" s="17">
        <v>2.5999999999999999E-2</v>
      </c>
      <c r="AD1464" s="17">
        <v>6.9000000000000006E-2</v>
      </c>
      <c r="AE1464" s="17">
        <v>0.42899999999999999</v>
      </c>
      <c r="AF1464" s="5">
        <v>0</v>
      </c>
      <c r="AG1464" s="31">
        <v>9346.51953125</v>
      </c>
      <c r="AH1464" s="31">
        <v>10243.290000000001</v>
      </c>
    </row>
    <row r="1465" spans="1:34" x14ac:dyDescent="0.3">
      <c r="A1465" s="4">
        <v>1159126961</v>
      </c>
      <c r="B1465" s="3" t="s">
        <v>539</v>
      </c>
      <c r="C1465" s="3" t="s">
        <v>2097</v>
      </c>
      <c r="D1465" s="14">
        <v>92.7818603515625</v>
      </c>
      <c r="E1465" s="14">
        <v>93.162406921386719</v>
      </c>
      <c r="F1465" s="14">
        <v>87.581146240234375</v>
      </c>
      <c r="G1465" s="14">
        <v>87.426155090332031</v>
      </c>
      <c r="H1465" s="5">
        <v>460</v>
      </c>
      <c r="I1465" s="15" t="s">
        <v>3980</v>
      </c>
      <c r="J1465" s="15">
        <v>8</v>
      </c>
      <c r="K1465" s="3" t="s">
        <v>535</v>
      </c>
      <c r="L1465" s="3" t="s">
        <v>3915</v>
      </c>
      <c r="M1465" s="3" t="s">
        <v>3917</v>
      </c>
      <c r="N1465" s="3" t="s">
        <v>3924</v>
      </c>
      <c r="O1465" s="5">
        <v>258</v>
      </c>
      <c r="P1465" s="17">
        <v>0.3991769552230835</v>
      </c>
      <c r="Q1465" s="5">
        <v>221</v>
      </c>
      <c r="R1465" s="17">
        <v>0.31343284249305731</v>
      </c>
      <c r="S1465" s="5">
        <v>258</v>
      </c>
      <c r="T1465" s="17">
        <v>0.34710744023323059</v>
      </c>
      <c r="U1465" s="5">
        <v>221</v>
      </c>
      <c r="V1465" s="17">
        <v>0.27500000596046448</v>
      </c>
      <c r="W1465" s="17">
        <v>0.51100000000000001</v>
      </c>
      <c r="X1465" s="17">
        <v>0.191</v>
      </c>
      <c r="Y1465" s="17"/>
      <c r="Z1465" s="17">
        <v>0.183</v>
      </c>
      <c r="AA1465" s="17">
        <v>0.10199999999999999</v>
      </c>
      <c r="AB1465" s="17">
        <v>1.30000002682209E-2</v>
      </c>
      <c r="AC1465" s="17">
        <v>0.14799999999999999</v>
      </c>
      <c r="AD1465" s="17">
        <v>0.113</v>
      </c>
      <c r="AE1465" s="17">
        <v>0.61199999999999999</v>
      </c>
      <c r="AF1465" s="5">
        <v>0</v>
      </c>
      <c r="AG1465" s="31">
        <v>12144.7900390625</v>
      </c>
      <c r="AH1465" s="31">
        <v>14357.44</v>
      </c>
    </row>
    <row r="1466" spans="1:34" x14ac:dyDescent="0.3">
      <c r="A1466" s="4">
        <v>1151151570</v>
      </c>
      <c r="B1466" s="3" t="s">
        <v>3792</v>
      </c>
      <c r="C1466" s="3" t="s">
        <v>2056</v>
      </c>
      <c r="D1466" s="14">
        <v>86.571456909179688</v>
      </c>
      <c r="E1466" s="14">
        <v>88.269355773925781</v>
      </c>
      <c r="F1466" s="14">
        <v>84.012557983398438</v>
      </c>
      <c r="G1466" s="14">
        <v>85.846954345703125</v>
      </c>
      <c r="H1466" s="5">
        <v>612</v>
      </c>
      <c r="I1466" s="15">
        <v>6</v>
      </c>
      <c r="J1466" s="15">
        <v>12</v>
      </c>
      <c r="K1466" s="3" t="s">
        <v>535</v>
      </c>
      <c r="L1466" s="3" t="s">
        <v>3915</v>
      </c>
      <c r="M1466" s="3" t="s">
        <v>3918</v>
      </c>
      <c r="N1466" s="3" t="s">
        <v>3924</v>
      </c>
      <c r="O1466" s="5">
        <v>648</v>
      </c>
      <c r="P1466" s="17">
        <v>0.80697053670883179</v>
      </c>
      <c r="Q1466" s="5">
        <v>648</v>
      </c>
      <c r="R1466" s="17">
        <v>0.80697053670883179</v>
      </c>
      <c r="S1466" s="5">
        <v>640</v>
      </c>
      <c r="T1466" s="17">
        <v>0.57655501365661621</v>
      </c>
      <c r="U1466" s="5">
        <v>640</v>
      </c>
      <c r="V1466" s="17">
        <v>0.57655501365661621</v>
      </c>
      <c r="W1466" s="17">
        <v>0.42499999999999999</v>
      </c>
      <c r="X1466" s="17">
        <v>8.7000000000000008E-2</v>
      </c>
      <c r="Y1466" s="17">
        <v>3.9E-2</v>
      </c>
      <c r="Z1466" s="17">
        <v>0.41499999999999998</v>
      </c>
      <c r="AA1466" s="17">
        <v>3.1E-2</v>
      </c>
      <c r="AB1466" s="17">
        <v>3.0000000260770321E-3</v>
      </c>
      <c r="AC1466" s="17">
        <v>8.0000000000000002E-3</v>
      </c>
      <c r="AD1466" s="17">
        <v>4.2999999999999997E-2</v>
      </c>
      <c r="AE1466" s="17">
        <v>0.24759999999999999</v>
      </c>
      <c r="AF1466" s="5">
        <v>1</v>
      </c>
      <c r="AG1466" s="31">
        <v>11787.01953125</v>
      </c>
      <c r="AH1466" s="31">
        <v>12489.6</v>
      </c>
    </row>
    <row r="1467" spans="1:34" x14ac:dyDescent="0.3">
      <c r="A1467" s="4">
        <v>1151152080</v>
      </c>
      <c r="B1467" s="3" t="s">
        <v>3792</v>
      </c>
      <c r="C1467" s="3" t="s">
        <v>2057</v>
      </c>
      <c r="D1467" s="14">
        <v>82.549407958984375</v>
      </c>
      <c r="E1467" s="14">
        <v>84.197975158691406</v>
      </c>
      <c r="F1467" s="14">
        <v>78.290977478027344</v>
      </c>
      <c r="G1467" s="14">
        <v>79.411209106445313</v>
      </c>
      <c r="H1467" s="5">
        <v>390</v>
      </c>
      <c r="I1467" s="15">
        <v>6</v>
      </c>
      <c r="J1467" s="15">
        <v>8</v>
      </c>
      <c r="K1467" s="3" t="s">
        <v>535</v>
      </c>
      <c r="L1467" s="3" t="s">
        <v>3915</v>
      </c>
      <c r="M1467" s="3" t="s">
        <v>3918</v>
      </c>
      <c r="N1467" s="3" t="s">
        <v>3924</v>
      </c>
      <c r="O1467" s="5">
        <v>575</v>
      </c>
      <c r="P1467" s="17">
        <v>6.0483869165182107E-2</v>
      </c>
      <c r="Q1467" s="5">
        <v>575</v>
      </c>
      <c r="R1467" s="17">
        <v>6.0483869165182107E-2</v>
      </c>
      <c r="S1467" s="5">
        <v>572</v>
      </c>
      <c r="T1467" s="17">
        <v>1.185770705342293E-2</v>
      </c>
      <c r="U1467" s="5">
        <v>572</v>
      </c>
      <c r="V1467" s="17">
        <v>1.185770705342293E-2</v>
      </c>
      <c r="W1467" s="17">
        <v>0.99199999999999999</v>
      </c>
      <c r="X1467" s="17"/>
      <c r="Y1467" s="17"/>
      <c r="Z1467" s="17"/>
      <c r="AA1467" s="17"/>
      <c r="AB1467" s="17">
        <v>8.0000003799796104E-3</v>
      </c>
      <c r="AC1467" s="17"/>
      <c r="AD1467" s="17">
        <v>0.23899999999999999</v>
      </c>
      <c r="AE1467" s="17">
        <v>0.81030000000000002</v>
      </c>
      <c r="AF1467" s="5">
        <v>1</v>
      </c>
      <c r="AG1467" s="31">
        <v>10071.8896484375</v>
      </c>
      <c r="AH1467" s="31">
        <v>10774.48</v>
      </c>
    </row>
    <row r="1468" spans="1:34" x14ac:dyDescent="0.3">
      <c r="A1468" s="4">
        <v>1151153050</v>
      </c>
      <c r="B1468" s="3" t="s">
        <v>3792</v>
      </c>
      <c r="C1468" s="3" t="s">
        <v>2058</v>
      </c>
      <c r="D1468" s="14">
        <v>85.369522094726563</v>
      </c>
      <c r="E1468" s="14">
        <v>87.070396423339844</v>
      </c>
      <c r="F1468" s="14">
        <v>84.170425415039063</v>
      </c>
      <c r="G1468" s="14">
        <v>85.910713195800781</v>
      </c>
      <c r="H1468" s="5">
        <v>424</v>
      </c>
      <c r="I1468" s="15">
        <v>6</v>
      </c>
      <c r="J1468" s="15">
        <v>8</v>
      </c>
      <c r="K1468" s="3" t="s">
        <v>535</v>
      </c>
      <c r="L1468" s="3" t="s">
        <v>3915</v>
      </c>
      <c r="M1468" s="3" t="s">
        <v>3918</v>
      </c>
      <c r="N1468" s="3" t="s">
        <v>3924</v>
      </c>
      <c r="O1468" s="5">
        <v>718</v>
      </c>
      <c r="P1468" s="17">
        <v>0.1653333306312561</v>
      </c>
      <c r="Q1468" s="5">
        <v>718</v>
      </c>
      <c r="R1468" s="17">
        <v>0.1653333306312561</v>
      </c>
      <c r="S1468" s="5">
        <v>719</v>
      </c>
      <c r="T1468" s="17">
        <v>5.6149732321500778E-2</v>
      </c>
      <c r="U1468" s="5">
        <v>719</v>
      </c>
      <c r="V1468" s="17">
        <v>5.6149732321500778E-2</v>
      </c>
      <c r="W1468" s="17">
        <v>0.56800000000000006</v>
      </c>
      <c r="X1468" s="17">
        <v>0.17899999999999999</v>
      </c>
      <c r="Y1468" s="17">
        <v>4.4999999999999998E-2</v>
      </c>
      <c r="Z1468" s="17">
        <v>0.20499999999999999</v>
      </c>
      <c r="AA1468" s="17"/>
      <c r="AB1468" s="17">
        <v>2.000000094994903E-3</v>
      </c>
      <c r="AC1468" s="17">
        <v>0.219</v>
      </c>
      <c r="AD1468" s="17">
        <v>0.189</v>
      </c>
      <c r="AE1468" s="17">
        <v>0.5585</v>
      </c>
      <c r="AF1468" s="5">
        <v>1</v>
      </c>
      <c r="AG1468" s="31">
        <v>11380.91015625</v>
      </c>
      <c r="AH1468" s="31">
        <v>12464.6</v>
      </c>
    </row>
    <row r="1469" spans="1:34" x14ac:dyDescent="0.3">
      <c r="A1469" s="4">
        <v>1151153070</v>
      </c>
      <c r="B1469" s="3" t="s">
        <v>3792</v>
      </c>
      <c r="C1469" s="3" t="s">
        <v>2059</v>
      </c>
      <c r="D1469" s="14">
        <v>88.228233337402344</v>
      </c>
      <c r="E1469" s="14">
        <v>89.951187133789063</v>
      </c>
      <c r="F1469" s="14">
        <v>84.189704895019531</v>
      </c>
      <c r="G1469" s="14">
        <v>85.615135192871094</v>
      </c>
      <c r="H1469" s="5">
        <v>475</v>
      </c>
      <c r="I1469" s="15">
        <v>6</v>
      </c>
      <c r="J1469" s="15">
        <v>8</v>
      </c>
      <c r="K1469" s="3" t="s">
        <v>535</v>
      </c>
      <c r="L1469" s="3" t="s">
        <v>3915</v>
      </c>
      <c r="M1469" s="3" t="s">
        <v>3918</v>
      </c>
      <c r="N1469" s="3" t="s">
        <v>3924</v>
      </c>
      <c r="O1469" s="5">
        <v>848</v>
      </c>
      <c r="P1469" s="17">
        <v>0.1039260998368263</v>
      </c>
      <c r="Q1469" s="5">
        <v>848</v>
      </c>
      <c r="R1469" s="17">
        <v>0.1039260998368263</v>
      </c>
      <c r="S1469" s="5">
        <v>846</v>
      </c>
      <c r="T1469" s="17">
        <v>2.777777798473835E-2</v>
      </c>
      <c r="U1469" s="5">
        <v>846</v>
      </c>
      <c r="V1469" s="17">
        <v>2.777777798473835E-2</v>
      </c>
      <c r="W1469" s="17">
        <v>0.96</v>
      </c>
      <c r="X1469" s="17">
        <v>1.4999999999999999E-2</v>
      </c>
      <c r="Y1469" s="17"/>
      <c r="Z1469" s="17">
        <v>1.9E-2</v>
      </c>
      <c r="AA1469" s="17"/>
      <c r="AB1469" s="17">
        <v>6.0000000521540642E-3</v>
      </c>
      <c r="AC1469" s="17">
        <v>1.7000000000000001E-2</v>
      </c>
      <c r="AD1469" s="17">
        <v>0.156</v>
      </c>
      <c r="AE1469" s="17">
        <v>0.77659999999999996</v>
      </c>
      <c r="AF1469" s="5">
        <v>1</v>
      </c>
      <c r="AG1469" s="31">
        <v>11794.2099609375</v>
      </c>
      <c r="AH1469" s="31">
        <v>12703.26</v>
      </c>
    </row>
    <row r="1470" spans="1:34" x14ac:dyDescent="0.3">
      <c r="A1470" s="4">
        <v>1151153230</v>
      </c>
      <c r="B1470" s="3" t="s">
        <v>3792</v>
      </c>
      <c r="C1470" s="3" t="s">
        <v>2060</v>
      </c>
      <c r="D1470" s="14">
        <v>81.989501953125</v>
      </c>
      <c r="E1470" s="14">
        <v>83.673294067382813</v>
      </c>
      <c r="F1470" s="14">
        <v>81.12396240234375</v>
      </c>
      <c r="G1470" s="14">
        <v>81.879127502441406</v>
      </c>
      <c r="H1470" s="5">
        <v>561</v>
      </c>
      <c r="I1470" s="15">
        <v>6</v>
      </c>
      <c r="J1470" s="15">
        <v>8</v>
      </c>
      <c r="K1470" s="3" t="s">
        <v>535</v>
      </c>
      <c r="L1470" s="3" t="s">
        <v>3915</v>
      </c>
      <c r="M1470" s="3" t="s">
        <v>3918</v>
      </c>
      <c r="N1470" s="3" t="s">
        <v>3924</v>
      </c>
      <c r="O1470" s="5">
        <v>922</v>
      </c>
      <c r="P1470" s="17">
        <v>8.1188119947910309E-2</v>
      </c>
      <c r="Q1470" s="5">
        <v>922</v>
      </c>
      <c r="R1470" s="17">
        <v>8.1188119947910309E-2</v>
      </c>
      <c r="S1470" s="5">
        <v>912</v>
      </c>
      <c r="T1470" s="17">
        <v>1.1976048350334169E-2</v>
      </c>
      <c r="U1470" s="5">
        <v>912</v>
      </c>
      <c r="V1470" s="17">
        <v>1.1976048350334169E-2</v>
      </c>
      <c r="W1470" s="17">
        <v>0.93800000000000006</v>
      </c>
      <c r="X1470" s="17">
        <v>2.1000000000000001E-2</v>
      </c>
      <c r="Y1470" s="17"/>
      <c r="Z1470" s="17">
        <v>3.5999999999999997E-2</v>
      </c>
      <c r="AA1470" s="17"/>
      <c r="AB1470" s="17">
        <v>4.999999888241291E-3</v>
      </c>
      <c r="AC1470" s="17">
        <v>8.8999999999999996E-2</v>
      </c>
      <c r="AD1470" s="17">
        <v>0.19600000000000001</v>
      </c>
      <c r="AE1470" s="17">
        <v>0.7387999999999999</v>
      </c>
      <c r="AF1470" s="5">
        <v>1</v>
      </c>
      <c r="AG1470" s="31">
        <v>11622.01953125</v>
      </c>
      <c r="AH1470" s="31">
        <v>12324.61</v>
      </c>
    </row>
    <row r="1471" spans="1:34" x14ac:dyDescent="0.3">
      <c r="A1471" s="4">
        <v>1151153250</v>
      </c>
      <c r="B1471" s="3" t="s">
        <v>3792</v>
      </c>
      <c r="C1471" s="3" t="s">
        <v>2061</v>
      </c>
      <c r="D1471" s="14">
        <v>84.5684814453125</v>
      </c>
      <c r="E1471" s="14">
        <v>86.239952087402344</v>
      </c>
      <c r="F1471" s="14">
        <v>80.804389953613281</v>
      </c>
      <c r="G1471" s="14">
        <v>81.33843994140625</v>
      </c>
      <c r="H1471" s="5">
        <v>274</v>
      </c>
      <c r="I1471" s="15">
        <v>6</v>
      </c>
      <c r="J1471" s="15">
        <v>8</v>
      </c>
      <c r="K1471" s="3" t="s">
        <v>535</v>
      </c>
      <c r="L1471" s="3" t="s">
        <v>3915</v>
      </c>
      <c r="M1471" s="3" t="s">
        <v>3918</v>
      </c>
      <c r="N1471" s="3" t="s">
        <v>3924</v>
      </c>
      <c r="O1471" s="5">
        <v>522</v>
      </c>
      <c r="P1471" s="17">
        <v>0.11065573990345</v>
      </c>
      <c r="Q1471" s="5">
        <v>522</v>
      </c>
      <c r="R1471" s="17">
        <v>0.11065573990345</v>
      </c>
      <c r="S1471" s="5">
        <v>523</v>
      </c>
      <c r="T1471" s="17">
        <v>1.6393441706895832E-2</v>
      </c>
      <c r="U1471" s="5">
        <v>523</v>
      </c>
      <c r="V1471" s="17">
        <v>1.6393441706895832E-2</v>
      </c>
      <c r="W1471" s="17">
        <v>0.97799999999999998</v>
      </c>
      <c r="X1471" s="17"/>
      <c r="Y1471" s="17"/>
      <c r="Z1471" s="17"/>
      <c r="AA1471" s="17"/>
      <c r="AB1471" s="17">
        <v>2.199999988079071E-2</v>
      </c>
      <c r="AC1471" s="17">
        <v>2.1999999999999999E-2</v>
      </c>
      <c r="AD1471" s="17">
        <v>0.157</v>
      </c>
      <c r="AE1471" s="17">
        <v>0.76129999999999998</v>
      </c>
      <c r="AF1471" s="5">
        <v>1</v>
      </c>
      <c r="AG1471" s="31">
        <v>13101.0302734375</v>
      </c>
      <c r="AH1471" s="31">
        <v>14035.27</v>
      </c>
    </row>
    <row r="1472" spans="1:34" x14ac:dyDescent="0.3">
      <c r="A1472" s="4">
        <v>1151153260</v>
      </c>
      <c r="B1472" s="3" t="s">
        <v>3792</v>
      </c>
      <c r="C1472" s="3" t="s">
        <v>2062</v>
      </c>
      <c r="D1472" s="14">
        <v>91.858726501464844</v>
      </c>
      <c r="E1472" s="14">
        <v>93.573577880859375</v>
      </c>
      <c r="F1472" s="14">
        <v>92.538917541503906</v>
      </c>
      <c r="G1472" s="14">
        <v>94.94439697265625</v>
      </c>
      <c r="H1472" s="5">
        <v>231</v>
      </c>
      <c r="I1472" s="15">
        <v>6</v>
      </c>
      <c r="J1472" s="15">
        <v>8</v>
      </c>
      <c r="K1472" s="3" t="s">
        <v>535</v>
      </c>
      <c r="L1472" s="3" t="s">
        <v>3915</v>
      </c>
      <c r="M1472" s="3" t="s">
        <v>3918</v>
      </c>
      <c r="N1472" s="3" t="s">
        <v>3924</v>
      </c>
      <c r="O1472" s="5">
        <v>418</v>
      </c>
      <c r="P1472" s="17">
        <v>0.1510416716337204</v>
      </c>
      <c r="Q1472" s="5">
        <v>418</v>
      </c>
      <c r="R1472" s="17">
        <v>0.1510416716337204</v>
      </c>
      <c r="S1472" s="5">
        <v>436</v>
      </c>
      <c r="T1472" s="17">
        <v>2.604166604578495E-2</v>
      </c>
      <c r="U1472" s="5">
        <v>436</v>
      </c>
      <c r="V1472" s="17">
        <v>2.604166604578495E-2</v>
      </c>
      <c r="W1472" s="17">
        <v>0.49399999999999999</v>
      </c>
      <c r="X1472" s="17">
        <v>0.19500000000000001</v>
      </c>
      <c r="Y1472" s="17">
        <v>6.9000000000000006E-2</v>
      </c>
      <c r="Z1472" s="17">
        <v>0.23799999999999999</v>
      </c>
      <c r="AA1472" s="17"/>
      <c r="AB1472" s="17">
        <v>4.0000001899898052E-3</v>
      </c>
      <c r="AC1472" s="17">
        <v>0.48499999999999999</v>
      </c>
      <c r="AD1472" s="17">
        <v>0.22500000000000001</v>
      </c>
      <c r="AE1472" s="17">
        <v>0.63460000000000005</v>
      </c>
      <c r="AF1472" s="5">
        <v>1</v>
      </c>
      <c r="AG1472" s="31">
        <v>13739.259765625</v>
      </c>
      <c r="AH1472" s="31">
        <v>14441.84</v>
      </c>
    </row>
    <row r="1473" spans="1:34" x14ac:dyDescent="0.3">
      <c r="A1473" s="4">
        <v>1151153390</v>
      </c>
      <c r="B1473" s="3" t="s">
        <v>3792</v>
      </c>
      <c r="C1473" s="3" t="s">
        <v>2063</v>
      </c>
      <c r="D1473" s="14">
        <v>81.283721923828125</v>
      </c>
      <c r="E1473" s="14">
        <v>82.970443725585938</v>
      </c>
      <c r="F1473" s="14">
        <v>80.434043884277344</v>
      </c>
      <c r="G1473" s="14">
        <v>82.970947265625</v>
      </c>
      <c r="H1473" s="5">
        <v>528</v>
      </c>
      <c r="I1473" s="15">
        <v>6</v>
      </c>
      <c r="J1473" s="15">
        <v>8</v>
      </c>
      <c r="K1473" s="3" t="s">
        <v>535</v>
      </c>
      <c r="L1473" s="3" t="s">
        <v>3915</v>
      </c>
      <c r="M1473" s="3" t="s">
        <v>3918</v>
      </c>
      <c r="N1473" s="3" t="s">
        <v>3924</v>
      </c>
      <c r="O1473" s="5">
        <v>910</v>
      </c>
      <c r="P1473" s="17">
        <v>0.14107884466648099</v>
      </c>
      <c r="Q1473" s="5">
        <v>910</v>
      </c>
      <c r="R1473" s="17">
        <v>0.14107884466648099</v>
      </c>
      <c r="S1473" s="5">
        <v>907</v>
      </c>
      <c r="T1473" s="17">
        <v>4.5548655092716217E-2</v>
      </c>
      <c r="U1473" s="5">
        <v>907</v>
      </c>
      <c r="V1473" s="17">
        <v>4.5548655092716217E-2</v>
      </c>
      <c r="W1473" s="17">
        <v>0.86199999999999999</v>
      </c>
      <c r="X1473" s="17">
        <v>5.7000000000000002E-2</v>
      </c>
      <c r="Y1473" s="17">
        <v>4.2000000000000003E-2</v>
      </c>
      <c r="Z1473" s="17">
        <v>3.5999999999999997E-2</v>
      </c>
      <c r="AA1473" s="17"/>
      <c r="AB1473" s="17">
        <v>4.0000001899898052E-3</v>
      </c>
      <c r="AC1473" s="17">
        <v>0.11</v>
      </c>
      <c r="AD1473" s="17">
        <v>0.16500000000000001</v>
      </c>
      <c r="AE1473" s="17">
        <v>0.64069999999999994</v>
      </c>
      <c r="AF1473" s="5">
        <v>1</v>
      </c>
      <c r="AG1473" s="31">
        <v>11578.169921875</v>
      </c>
      <c r="AH1473" s="31">
        <v>12293.31</v>
      </c>
    </row>
    <row r="1474" spans="1:34" x14ac:dyDescent="0.3">
      <c r="A1474" s="4">
        <v>1151154000</v>
      </c>
      <c r="B1474" s="3" t="s">
        <v>3792</v>
      </c>
      <c r="C1474" s="3" t="s">
        <v>2064</v>
      </c>
      <c r="D1474" s="14">
        <v>80.118873596191406</v>
      </c>
      <c r="E1474" s="14">
        <v>81.478645324707031</v>
      </c>
      <c r="F1474" s="14">
        <v>83.048454284667969</v>
      </c>
      <c r="G1474" s="14">
        <v>82.815849304199219</v>
      </c>
      <c r="H1474" s="5">
        <v>175</v>
      </c>
      <c r="I1474" s="15" t="s">
        <v>3980</v>
      </c>
      <c r="J1474" s="15">
        <v>6</v>
      </c>
      <c r="K1474" s="3" t="s">
        <v>535</v>
      </c>
      <c r="L1474" s="3" t="s">
        <v>3915</v>
      </c>
      <c r="M1474" s="3" t="s">
        <v>3918</v>
      </c>
      <c r="N1474" s="3" t="s">
        <v>3924</v>
      </c>
      <c r="O1474" s="5">
        <v>112</v>
      </c>
      <c r="P1474" s="17">
        <v>7.2289153933525085E-2</v>
      </c>
      <c r="Q1474" s="5">
        <v>112</v>
      </c>
      <c r="R1474" s="17">
        <v>7.2289153933525085E-2</v>
      </c>
      <c r="S1474" s="5">
        <v>112</v>
      </c>
      <c r="T1474" s="17">
        <v>3.6144576966762543E-2</v>
      </c>
      <c r="U1474" s="5">
        <v>112</v>
      </c>
      <c r="V1474" s="17">
        <v>3.6144576966762543E-2</v>
      </c>
      <c r="W1474" s="17">
        <v>0.89100000000000001</v>
      </c>
      <c r="X1474" s="17">
        <v>2.9000000000000001E-2</v>
      </c>
      <c r="Y1474" s="17"/>
      <c r="Z1474" s="17">
        <v>6.9000000000000006E-2</v>
      </c>
      <c r="AA1474" s="17"/>
      <c r="AB1474" s="17">
        <v>1.099999994039536E-2</v>
      </c>
      <c r="AC1474" s="17"/>
      <c r="AD1474" s="17">
        <v>0.51400000000000001</v>
      </c>
      <c r="AE1474" s="17">
        <v>0.74010000000000009</v>
      </c>
      <c r="AF1474" s="5">
        <v>1</v>
      </c>
      <c r="AG1474" s="31">
        <v>13837.7900390625</v>
      </c>
      <c r="AH1474" s="31">
        <v>14540.37</v>
      </c>
    </row>
    <row r="1475" spans="1:34" x14ac:dyDescent="0.3">
      <c r="A1475" s="4">
        <v>1151154060</v>
      </c>
      <c r="B1475" s="3" t="s">
        <v>3792</v>
      </c>
      <c r="C1475" s="3" t="s">
        <v>2065</v>
      </c>
      <c r="D1475" s="14">
        <v>82.369003295898438</v>
      </c>
      <c r="E1475" s="14">
        <v>83.548240661621094</v>
      </c>
      <c r="F1475" s="14">
        <v>81.610191345214844</v>
      </c>
      <c r="G1475" s="14">
        <v>81.831192016601563</v>
      </c>
      <c r="H1475" s="5">
        <v>154</v>
      </c>
      <c r="I1475" s="15" t="s">
        <v>3980</v>
      </c>
      <c r="J1475" s="15">
        <v>6</v>
      </c>
      <c r="K1475" s="3" t="s">
        <v>535</v>
      </c>
      <c r="L1475" s="3" t="s">
        <v>3915</v>
      </c>
      <c r="M1475" s="3" t="s">
        <v>3918</v>
      </c>
      <c r="N1475" s="3" t="s">
        <v>3924</v>
      </c>
      <c r="O1475" s="5">
        <v>93</v>
      </c>
      <c r="P1475" s="17">
        <v>5.4054055362939828E-2</v>
      </c>
      <c r="Q1475" s="5">
        <v>93</v>
      </c>
      <c r="R1475" s="17">
        <v>5.4054055362939828E-2</v>
      </c>
      <c r="S1475" s="5">
        <v>92</v>
      </c>
      <c r="T1475" s="17">
        <v>0</v>
      </c>
      <c r="U1475" s="5">
        <v>92</v>
      </c>
      <c r="V1475" s="17">
        <v>0</v>
      </c>
      <c r="W1475" s="17">
        <v>1</v>
      </c>
      <c r="X1475" s="17"/>
      <c r="Y1475" s="17"/>
      <c r="Z1475" s="17"/>
      <c r="AA1475" s="17"/>
      <c r="AB1475" s="17">
        <v>0</v>
      </c>
      <c r="AC1475" s="17"/>
      <c r="AD1475" s="17">
        <v>9.7000000000000003E-2</v>
      </c>
      <c r="AE1475" s="17">
        <v>0.87439999999999996</v>
      </c>
      <c r="AF1475" s="5">
        <v>1</v>
      </c>
      <c r="AG1475" s="31">
        <v>16371.98046875</v>
      </c>
      <c r="AH1475" s="31">
        <v>17074.57</v>
      </c>
    </row>
    <row r="1476" spans="1:34" x14ac:dyDescent="0.3">
      <c r="A1476" s="4">
        <v>1151154180</v>
      </c>
      <c r="B1476" s="3" t="s">
        <v>3792</v>
      </c>
      <c r="C1476" s="3" t="s">
        <v>2066</v>
      </c>
      <c r="D1476" s="14">
        <v>87.816184997558594</v>
      </c>
      <c r="E1476" s="14">
        <v>89.076828002929688</v>
      </c>
      <c r="F1476" s="14">
        <v>94.012680053710938</v>
      </c>
      <c r="G1476" s="14">
        <v>95.334869384765625</v>
      </c>
      <c r="H1476" s="5">
        <v>130</v>
      </c>
      <c r="I1476" s="15" t="s">
        <v>3980</v>
      </c>
      <c r="J1476" s="15">
        <v>5</v>
      </c>
      <c r="K1476" s="3" t="s">
        <v>535</v>
      </c>
      <c r="L1476" s="3" t="s">
        <v>3915</v>
      </c>
      <c r="M1476" s="3" t="s">
        <v>3918</v>
      </c>
      <c r="N1476" s="3" t="s">
        <v>3924</v>
      </c>
      <c r="O1476" s="5">
        <v>61</v>
      </c>
      <c r="P1476" s="17">
        <v>6.3829787075519562E-2</v>
      </c>
      <c r="Q1476" s="5">
        <v>61</v>
      </c>
      <c r="R1476" s="17">
        <v>6.3829787075519562E-2</v>
      </c>
      <c r="S1476" s="5">
        <v>62</v>
      </c>
      <c r="T1476" s="17">
        <v>0</v>
      </c>
      <c r="U1476" s="5">
        <v>62</v>
      </c>
      <c r="V1476" s="17">
        <v>0</v>
      </c>
      <c r="W1476" s="17">
        <v>1</v>
      </c>
      <c r="X1476" s="17"/>
      <c r="Y1476" s="17"/>
      <c r="Z1476" s="17"/>
      <c r="AA1476" s="17"/>
      <c r="AB1476" s="17">
        <v>0</v>
      </c>
      <c r="AC1476" s="17"/>
      <c r="AD1476" s="17">
        <v>0.13100000000000001</v>
      </c>
      <c r="AE1476" s="17">
        <v>0.78290000000000004</v>
      </c>
      <c r="AF1476" s="5">
        <v>1</v>
      </c>
      <c r="AG1476" s="31">
        <v>15116.2001953125</v>
      </c>
      <c r="AH1476" s="31">
        <v>16466.650000000001</v>
      </c>
    </row>
    <row r="1477" spans="1:34" x14ac:dyDescent="0.3">
      <c r="A1477" s="4">
        <v>1151154200</v>
      </c>
      <c r="B1477" s="3" t="s">
        <v>3792</v>
      </c>
      <c r="C1477" s="3" t="s">
        <v>1901</v>
      </c>
      <c r="D1477" s="14">
        <v>85.018539428710938</v>
      </c>
      <c r="E1477" s="14">
        <v>86.426994323730469</v>
      </c>
      <c r="F1477" s="14">
        <v>86.525177001953125</v>
      </c>
      <c r="G1477" s="14">
        <v>89.138671875</v>
      </c>
      <c r="H1477" s="5">
        <v>319</v>
      </c>
      <c r="I1477" s="15" t="s">
        <v>3980</v>
      </c>
      <c r="J1477" s="15">
        <v>5</v>
      </c>
      <c r="K1477" s="3" t="s">
        <v>535</v>
      </c>
      <c r="L1477" s="3" t="s">
        <v>3915</v>
      </c>
      <c r="M1477" s="3" t="s">
        <v>3918</v>
      </c>
      <c r="N1477" s="3" t="s">
        <v>3924</v>
      </c>
      <c r="O1477" s="5">
        <v>114</v>
      </c>
      <c r="P1477" s="17">
        <v>0.23577235639095309</v>
      </c>
      <c r="Q1477" s="5">
        <v>114</v>
      </c>
      <c r="R1477" s="17">
        <v>0.23577235639095309</v>
      </c>
      <c r="S1477" s="5">
        <v>114</v>
      </c>
      <c r="T1477" s="17">
        <v>0.1382113844156265</v>
      </c>
      <c r="U1477" s="5">
        <v>114</v>
      </c>
      <c r="V1477" s="17">
        <v>0.1382113844156265</v>
      </c>
      <c r="W1477" s="17">
        <v>0.33900000000000002</v>
      </c>
      <c r="X1477" s="17">
        <v>0.13200000000000001</v>
      </c>
      <c r="Y1477" s="17">
        <v>6.9000000000000006E-2</v>
      </c>
      <c r="Z1477" s="17">
        <v>0.45100000000000001</v>
      </c>
      <c r="AA1477" s="17"/>
      <c r="AB1477" s="17">
        <v>8.999999612569809E-3</v>
      </c>
      <c r="AC1477" s="17">
        <v>0.36699999999999999</v>
      </c>
      <c r="AD1477" s="17">
        <v>0.20100000000000001</v>
      </c>
      <c r="AE1477" s="17">
        <v>0.49099999999999999</v>
      </c>
      <c r="AF1477" s="5">
        <v>1</v>
      </c>
      <c r="AG1477" s="31">
        <v>15473.9501953125</v>
      </c>
      <c r="AH1477" s="31">
        <v>16176.54</v>
      </c>
    </row>
    <row r="1478" spans="1:34" x14ac:dyDescent="0.3">
      <c r="A1478" s="4">
        <v>1151154250</v>
      </c>
      <c r="B1478" s="3" t="s">
        <v>3792</v>
      </c>
      <c r="C1478" s="3" t="s">
        <v>2067</v>
      </c>
      <c r="D1478" s="14">
        <v>89.121315002441406</v>
      </c>
      <c r="E1478" s="14">
        <v>90.6243896484375</v>
      </c>
      <c r="F1478" s="14">
        <v>87.257949829101563</v>
      </c>
      <c r="G1478" s="14">
        <v>87.1322021484375</v>
      </c>
      <c r="H1478" s="5">
        <v>182</v>
      </c>
      <c r="I1478" s="15" t="s">
        <v>3980</v>
      </c>
      <c r="J1478" s="15">
        <v>5</v>
      </c>
      <c r="K1478" s="3" t="s">
        <v>535</v>
      </c>
      <c r="L1478" s="3" t="s">
        <v>3915</v>
      </c>
      <c r="M1478" s="3" t="s">
        <v>3918</v>
      </c>
      <c r="N1478" s="3" t="s">
        <v>3924</v>
      </c>
      <c r="O1478" s="5">
        <v>124</v>
      </c>
      <c r="P1478" s="17">
        <v>8.4210529923439026E-2</v>
      </c>
      <c r="Q1478" s="5">
        <v>124</v>
      </c>
      <c r="R1478" s="17">
        <v>8.4210529923439026E-2</v>
      </c>
      <c r="S1478" s="5">
        <v>124</v>
      </c>
      <c r="T1478" s="17">
        <v>3.1578946858644492E-2</v>
      </c>
      <c r="U1478" s="5">
        <v>124</v>
      </c>
      <c r="V1478" s="17">
        <v>3.1578946858644492E-2</v>
      </c>
      <c r="W1478" s="17">
        <v>0.97299999999999998</v>
      </c>
      <c r="X1478" s="17"/>
      <c r="Y1478" s="17"/>
      <c r="Z1478" s="17"/>
      <c r="AA1478" s="17"/>
      <c r="AB1478" s="17">
        <v>2.700000070035458E-2</v>
      </c>
      <c r="AC1478" s="17"/>
      <c r="AD1478" s="17">
        <v>5.5E-2</v>
      </c>
      <c r="AE1478" s="17">
        <v>0.79110000000000003</v>
      </c>
      <c r="AF1478" s="5">
        <v>1</v>
      </c>
      <c r="AG1478" s="31">
        <v>17233.69921875</v>
      </c>
      <c r="AH1478" s="31">
        <v>17936.29</v>
      </c>
    </row>
    <row r="1479" spans="1:34" x14ac:dyDescent="0.3">
      <c r="A1479" s="4">
        <v>1151154400</v>
      </c>
      <c r="B1479" s="3" t="s">
        <v>3792</v>
      </c>
      <c r="C1479" s="3" t="s">
        <v>2068</v>
      </c>
      <c r="D1479" s="14">
        <v>82.555282592773438</v>
      </c>
      <c r="E1479" s="14">
        <v>84.048362731933594</v>
      </c>
      <c r="F1479" s="14">
        <v>85.620895385742188</v>
      </c>
      <c r="G1479" s="14">
        <v>85.120170593261719</v>
      </c>
      <c r="H1479" s="5">
        <v>273</v>
      </c>
      <c r="I1479" s="15" t="s">
        <v>3980</v>
      </c>
      <c r="J1479" s="15">
        <v>8</v>
      </c>
      <c r="K1479" s="3" t="s">
        <v>535</v>
      </c>
      <c r="L1479" s="3" t="s">
        <v>3915</v>
      </c>
      <c r="M1479" s="3" t="s">
        <v>3918</v>
      </c>
      <c r="N1479" s="3" t="s">
        <v>3924</v>
      </c>
      <c r="O1479" s="5">
        <v>237</v>
      </c>
      <c r="P1479" s="17">
        <v>1.8181817606091499E-2</v>
      </c>
      <c r="Q1479" s="5">
        <v>237</v>
      </c>
      <c r="R1479" s="17">
        <v>1.8181817606091499E-2</v>
      </c>
      <c r="S1479" s="5">
        <v>236</v>
      </c>
      <c r="T1479" s="17">
        <v>6.0606058686971656E-3</v>
      </c>
      <c r="U1479" s="5">
        <v>236</v>
      </c>
      <c r="V1479" s="17">
        <v>6.0606058686971656E-3</v>
      </c>
      <c r="W1479" s="17">
        <v>0.97799999999999998</v>
      </c>
      <c r="X1479" s="17"/>
      <c r="Y1479" s="17"/>
      <c r="Z1479" s="17"/>
      <c r="AA1479" s="17"/>
      <c r="AB1479" s="17">
        <v>2.199999988079071E-2</v>
      </c>
      <c r="AC1479" s="17"/>
      <c r="AD1479" s="17">
        <v>0.125</v>
      </c>
      <c r="AE1479" s="17">
        <v>0.7399</v>
      </c>
      <c r="AF1479" s="5">
        <v>1</v>
      </c>
      <c r="AG1479" s="31">
        <v>13673.98046875</v>
      </c>
      <c r="AH1479" s="31">
        <v>14744.27</v>
      </c>
    </row>
    <row r="1480" spans="1:34" x14ac:dyDescent="0.3">
      <c r="A1480" s="4">
        <v>1151154420</v>
      </c>
      <c r="B1480" s="3" t="s">
        <v>3792</v>
      </c>
      <c r="C1480" s="3" t="s">
        <v>2069</v>
      </c>
      <c r="D1480" s="14">
        <v>78.232879638671875</v>
      </c>
      <c r="E1480" s="14">
        <v>79.116134643554688</v>
      </c>
      <c r="F1480" s="14">
        <v>83.994125366210938</v>
      </c>
      <c r="G1480" s="14">
        <v>84.652496337890625</v>
      </c>
      <c r="H1480" s="5">
        <v>169</v>
      </c>
      <c r="I1480" s="15" t="s">
        <v>3980</v>
      </c>
      <c r="J1480" s="15">
        <v>6</v>
      </c>
      <c r="K1480" s="3" t="s">
        <v>535</v>
      </c>
      <c r="L1480" s="3" t="s">
        <v>3915</v>
      </c>
      <c r="M1480" s="3" t="s">
        <v>3918</v>
      </c>
      <c r="N1480" s="3" t="s">
        <v>3924</v>
      </c>
      <c r="O1480" s="5">
        <v>71</v>
      </c>
      <c r="P1480" s="17">
        <v>0.1234567910432816</v>
      </c>
      <c r="Q1480" s="5">
        <v>71</v>
      </c>
      <c r="R1480" s="17">
        <v>0.1234567910432816</v>
      </c>
      <c r="S1480" s="5">
        <v>71</v>
      </c>
      <c r="T1480" s="17">
        <v>3.7037037312984467E-2</v>
      </c>
      <c r="U1480" s="5">
        <v>71</v>
      </c>
      <c r="V1480" s="17">
        <v>3.7037037312984467E-2</v>
      </c>
      <c r="W1480" s="17">
        <v>0.99399999999999999</v>
      </c>
      <c r="X1480" s="17"/>
      <c r="Y1480" s="17"/>
      <c r="Z1480" s="17"/>
      <c r="AA1480" s="17"/>
      <c r="AB1480" s="17">
        <v>6.0000000521540642E-3</v>
      </c>
      <c r="AC1480" s="17"/>
      <c r="AD1480" s="17">
        <v>5.8999999999999997E-2</v>
      </c>
      <c r="AE1480" s="17">
        <v>0.7611</v>
      </c>
      <c r="AF1480" s="5">
        <v>1</v>
      </c>
      <c r="AG1480" s="31">
        <v>14055.580078125</v>
      </c>
      <c r="AH1480" s="31">
        <v>14758.17</v>
      </c>
    </row>
    <row r="1481" spans="1:34" x14ac:dyDescent="0.3">
      <c r="A1481" s="4">
        <v>1151154470</v>
      </c>
      <c r="B1481" s="3" t="s">
        <v>3792</v>
      </c>
      <c r="C1481" s="3" t="s">
        <v>2070</v>
      </c>
      <c r="D1481" s="14">
        <v>83.531082153320313</v>
      </c>
      <c r="E1481" s="14">
        <v>85.041923522949219</v>
      </c>
      <c r="F1481" s="14">
        <v>85.873855590820313</v>
      </c>
      <c r="G1481" s="14">
        <v>86.290580749511719</v>
      </c>
      <c r="H1481" s="5">
        <v>376</v>
      </c>
      <c r="I1481" s="15" t="s">
        <v>3980</v>
      </c>
      <c r="J1481" s="15">
        <v>5</v>
      </c>
      <c r="K1481" s="3" t="s">
        <v>535</v>
      </c>
      <c r="L1481" s="3" t="s">
        <v>3915</v>
      </c>
      <c r="M1481" s="3" t="s">
        <v>3918</v>
      </c>
      <c r="N1481" s="3" t="s">
        <v>3924</v>
      </c>
      <c r="O1481" s="5">
        <v>189</v>
      </c>
      <c r="P1481" s="17">
        <v>0.14835165441036219</v>
      </c>
      <c r="Q1481" s="5">
        <v>189</v>
      </c>
      <c r="R1481" s="17">
        <v>0.14835165441036219</v>
      </c>
      <c r="S1481" s="5">
        <v>190</v>
      </c>
      <c r="T1481" s="17">
        <v>8.2417584955692291E-2</v>
      </c>
      <c r="U1481" s="5">
        <v>190</v>
      </c>
      <c r="V1481" s="17">
        <v>8.2417584955692291E-2</v>
      </c>
      <c r="W1481" s="17">
        <v>0.83799999999999997</v>
      </c>
      <c r="X1481" s="17">
        <v>9.6000000000000002E-2</v>
      </c>
      <c r="Y1481" s="17"/>
      <c r="Z1481" s="17">
        <v>5.0999999999999997E-2</v>
      </c>
      <c r="AA1481" s="17"/>
      <c r="AB1481" s="17">
        <v>1.6000000759959221E-2</v>
      </c>
      <c r="AC1481" s="17">
        <v>0.12</v>
      </c>
      <c r="AD1481" s="17">
        <v>0.106</v>
      </c>
      <c r="AE1481" s="17">
        <v>0.60240000000000005</v>
      </c>
      <c r="AF1481" s="5">
        <v>1</v>
      </c>
      <c r="AG1481" s="31">
        <v>12391.150390625</v>
      </c>
      <c r="AH1481" s="31">
        <v>13310.32</v>
      </c>
    </row>
    <row r="1482" spans="1:34" x14ac:dyDescent="0.3">
      <c r="A1482" s="4">
        <v>1151154660</v>
      </c>
      <c r="B1482" s="3" t="s">
        <v>3792</v>
      </c>
      <c r="C1482" s="3" t="s">
        <v>2071</v>
      </c>
      <c r="D1482" s="14">
        <v>87.764747619628906</v>
      </c>
      <c r="E1482" s="14">
        <v>89.092559814453125</v>
      </c>
      <c r="F1482" s="14">
        <v>98.682846069335938</v>
      </c>
      <c r="G1482" s="14">
        <v>100.7263717651367</v>
      </c>
      <c r="H1482" s="5">
        <v>148</v>
      </c>
      <c r="I1482" s="15" t="s">
        <v>3980</v>
      </c>
      <c r="J1482" s="15">
        <v>5</v>
      </c>
      <c r="K1482" s="3" t="s">
        <v>535</v>
      </c>
      <c r="L1482" s="3" t="s">
        <v>3915</v>
      </c>
      <c r="M1482" s="3" t="s">
        <v>3918</v>
      </c>
      <c r="N1482" s="3" t="s">
        <v>3924</v>
      </c>
      <c r="O1482" s="5">
        <v>66</v>
      </c>
      <c r="P1482" s="17">
        <v>5.8823529630899429E-2</v>
      </c>
      <c r="Q1482" s="5">
        <v>66</v>
      </c>
      <c r="R1482" s="17">
        <v>5.8823529630899429E-2</v>
      </c>
      <c r="S1482" s="5">
        <v>66</v>
      </c>
      <c r="T1482" s="17">
        <v>5.8823529630899429E-2</v>
      </c>
      <c r="U1482" s="5">
        <v>66</v>
      </c>
      <c r="V1482" s="17">
        <v>5.8823529630899429E-2</v>
      </c>
      <c r="W1482" s="17">
        <v>0.91200000000000003</v>
      </c>
      <c r="X1482" s="17">
        <v>4.1000000000000002E-2</v>
      </c>
      <c r="Y1482" s="17"/>
      <c r="Z1482" s="17"/>
      <c r="AA1482" s="17"/>
      <c r="AB1482" s="17">
        <v>4.6999998390674591E-2</v>
      </c>
      <c r="AC1482" s="17"/>
      <c r="AD1482" s="17">
        <v>0.10100000000000001</v>
      </c>
      <c r="AE1482" s="17">
        <v>0.82409999999999994</v>
      </c>
      <c r="AF1482" s="5">
        <v>1</v>
      </c>
      <c r="AG1482" s="31">
        <v>14615.4404296875</v>
      </c>
      <c r="AH1482" s="31">
        <v>15318.02</v>
      </c>
    </row>
    <row r="1483" spans="1:34" x14ac:dyDescent="0.3">
      <c r="A1483" s="4">
        <v>1151154730</v>
      </c>
      <c r="B1483" s="3" t="s">
        <v>3792</v>
      </c>
      <c r="C1483" s="3" t="s">
        <v>2072</v>
      </c>
      <c r="D1483" s="14">
        <v>83.43121337890625</v>
      </c>
      <c r="E1483" s="14">
        <v>85.043350219726563</v>
      </c>
      <c r="F1483" s="14">
        <v>85.379096984863281</v>
      </c>
      <c r="G1483" s="14">
        <v>85.378982543945313</v>
      </c>
      <c r="H1483" s="5">
        <v>509</v>
      </c>
      <c r="I1483" s="15" t="s">
        <v>3980</v>
      </c>
      <c r="J1483" s="15">
        <v>5</v>
      </c>
      <c r="K1483" s="3" t="s">
        <v>535</v>
      </c>
      <c r="L1483" s="3" t="s">
        <v>3915</v>
      </c>
      <c r="M1483" s="3" t="s">
        <v>3918</v>
      </c>
      <c r="N1483" s="3" t="s">
        <v>3924</v>
      </c>
      <c r="O1483" s="5">
        <v>279</v>
      </c>
      <c r="P1483" s="17">
        <v>0.1044776141643524</v>
      </c>
      <c r="Q1483" s="5">
        <v>279</v>
      </c>
      <c r="R1483" s="17">
        <v>0.1044776141643524</v>
      </c>
      <c r="S1483" s="5">
        <v>278</v>
      </c>
      <c r="T1483" s="17">
        <v>5.2238807082176208E-2</v>
      </c>
      <c r="U1483" s="5">
        <v>278</v>
      </c>
      <c r="V1483" s="17">
        <v>5.2238807082176208E-2</v>
      </c>
      <c r="W1483" s="17">
        <v>0.96899999999999997</v>
      </c>
      <c r="X1483" s="17">
        <v>1.7999999999999999E-2</v>
      </c>
      <c r="Y1483" s="17"/>
      <c r="Z1483" s="17">
        <v>0.01</v>
      </c>
      <c r="AA1483" s="17"/>
      <c r="AB1483" s="17">
        <v>4.0000001899898052E-3</v>
      </c>
      <c r="AC1483" s="17">
        <v>3.5000000000000003E-2</v>
      </c>
      <c r="AD1483" s="17">
        <v>0.09</v>
      </c>
      <c r="AE1483" s="17">
        <v>0.70889999999999997</v>
      </c>
      <c r="AF1483" s="5">
        <v>1</v>
      </c>
      <c r="AG1483" s="31">
        <v>11695.6796875</v>
      </c>
      <c r="AH1483" s="31">
        <v>12538.98</v>
      </c>
    </row>
    <row r="1484" spans="1:34" x14ac:dyDescent="0.3">
      <c r="A1484" s="4">
        <v>1151154780</v>
      </c>
      <c r="B1484" s="3" t="s">
        <v>3792</v>
      </c>
      <c r="C1484" s="3" t="s">
        <v>2073</v>
      </c>
      <c r="D1484" s="14">
        <v>77.758331298828125</v>
      </c>
      <c r="E1484" s="14">
        <v>79.05328369140625</v>
      </c>
      <c r="F1484" s="14">
        <v>84.081649780273438</v>
      </c>
      <c r="G1484" s="14">
        <v>85.955924987792969</v>
      </c>
      <c r="H1484" s="5">
        <v>246</v>
      </c>
      <c r="I1484" s="15" t="s">
        <v>3980</v>
      </c>
      <c r="J1484" s="15">
        <v>5</v>
      </c>
      <c r="K1484" s="3" t="s">
        <v>535</v>
      </c>
      <c r="L1484" s="3" t="s">
        <v>3915</v>
      </c>
      <c r="M1484" s="3" t="s">
        <v>3918</v>
      </c>
      <c r="N1484" s="3" t="s">
        <v>3924</v>
      </c>
      <c r="O1484" s="5">
        <v>119</v>
      </c>
      <c r="P1484" s="17">
        <v>6.5934069454669952E-2</v>
      </c>
      <c r="Q1484" s="5">
        <v>119</v>
      </c>
      <c r="R1484" s="17">
        <v>6.5934069454669952E-2</v>
      </c>
      <c r="S1484" s="5">
        <v>119</v>
      </c>
      <c r="T1484" s="17">
        <v>2.1978022530674931E-2</v>
      </c>
      <c r="U1484" s="5">
        <v>119</v>
      </c>
      <c r="V1484" s="17">
        <v>2.1978022530674931E-2</v>
      </c>
      <c r="W1484" s="17">
        <v>0.996</v>
      </c>
      <c r="X1484" s="17"/>
      <c r="Y1484" s="17"/>
      <c r="Z1484" s="17"/>
      <c r="AA1484" s="17"/>
      <c r="AB1484" s="17">
        <v>4.0000001899898052E-3</v>
      </c>
      <c r="AC1484" s="17"/>
      <c r="AD1484" s="17">
        <v>0.17100000000000001</v>
      </c>
      <c r="AE1484" s="17">
        <v>0.72970000000000002</v>
      </c>
      <c r="AF1484" s="5">
        <v>1</v>
      </c>
      <c r="AG1484" s="31">
        <v>13354.509765625</v>
      </c>
      <c r="AH1484" s="31">
        <v>14057.09</v>
      </c>
    </row>
    <row r="1485" spans="1:34" x14ac:dyDescent="0.3">
      <c r="A1485" s="4">
        <v>1151154880</v>
      </c>
      <c r="B1485" s="3" t="s">
        <v>3792</v>
      </c>
      <c r="C1485" s="3" t="s">
        <v>1862</v>
      </c>
      <c r="D1485" s="14">
        <v>87.775779724121094</v>
      </c>
      <c r="E1485" s="14">
        <v>89.236427307128906</v>
      </c>
      <c r="F1485" s="14">
        <v>82.731346130371094</v>
      </c>
      <c r="G1485" s="14">
        <v>84.77154541015625</v>
      </c>
      <c r="H1485" s="5">
        <v>201</v>
      </c>
      <c r="I1485" s="15" t="s">
        <v>3980</v>
      </c>
      <c r="J1485" s="15">
        <v>6</v>
      </c>
      <c r="K1485" s="3" t="s">
        <v>535</v>
      </c>
      <c r="L1485" s="3" t="s">
        <v>3915</v>
      </c>
      <c r="M1485" s="3" t="s">
        <v>3918</v>
      </c>
      <c r="N1485" s="3" t="s">
        <v>3924</v>
      </c>
      <c r="O1485" s="5">
        <v>84</v>
      </c>
      <c r="P1485" s="17">
        <v>4.6511627733707428E-2</v>
      </c>
      <c r="Q1485" s="5">
        <v>84</v>
      </c>
      <c r="R1485" s="17">
        <v>4.6511627733707428E-2</v>
      </c>
      <c r="S1485" s="5">
        <v>84</v>
      </c>
      <c r="T1485" s="17">
        <v>4.6511627733707428E-2</v>
      </c>
      <c r="U1485" s="5">
        <v>84</v>
      </c>
      <c r="V1485" s="17">
        <v>4.6511627733707428E-2</v>
      </c>
      <c r="W1485" s="17">
        <v>0.995</v>
      </c>
      <c r="X1485" s="17"/>
      <c r="Y1485" s="17"/>
      <c r="Z1485" s="17"/>
      <c r="AA1485" s="17"/>
      <c r="AB1485" s="17">
        <v>4.999999888241291E-3</v>
      </c>
      <c r="AC1485" s="17"/>
      <c r="AD1485" s="17">
        <v>0.129</v>
      </c>
      <c r="AE1485" s="17">
        <v>0.8155</v>
      </c>
      <c r="AF1485" s="5">
        <v>1</v>
      </c>
      <c r="AG1485" s="31">
        <v>14627.8095703125</v>
      </c>
      <c r="AH1485" s="31">
        <v>15330.39</v>
      </c>
    </row>
    <row r="1486" spans="1:34" x14ac:dyDescent="0.3">
      <c r="A1486" s="4">
        <v>1151154890</v>
      </c>
      <c r="B1486" s="3" t="s">
        <v>3792</v>
      </c>
      <c r="C1486" s="3" t="s">
        <v>2074</v>
      </c>
      <c r="D1486" s="14">
        <v>77.765754699707031</v>
      </c>
      <c r="E1486" s="14">
        <v>78.789436340332031</v>
      </c>
      <c r="F1486" s="14">
        <v>78.728805541992188</v>
      </c>
      <c r="G1486" s="14">
        <v>79.096870422363281</v>
      </c>
      <c r="H1486" s="5">
        <v>174</v>
      </c>
      <c r="I1486" s="15" t="s">
        <v>3980</v>
      </c>
      <c r="J1486" s="15">
        <v>6</v>
      </c>
      <c r="K1486" s="3" t="s">
        <v>535</v>
      </c>
      <c r="L1486" s="3" t="s">
        <v>3915</v>
      </c>
      <c r="M1486" s="3" t="s">
        <v>3918</v>
      </c>
      <c r="N1486" s="3" t="s">
        <v>3924</v>
      </c>
      <c r="O1486" s="5">
        <v>86</v>
      </c>
      <c r="P1486" s="17">
        <v>6.8181820213794708E-2</v>
      </c>
      <c r="Q1486" s="5">
        <v>86</v>
      </c>
      <c r="R1486" s="17">
        <v>6.8181820213794708E-2</v>
      </c>
      <c r="S1486" s="5">
        <v>85</v>
      </c>
      <c r="T1486" s="17">
        <v>1.136363670229912E-2</v>
      </c>
      <c r="U1486" s="5">
        <v>85</v>
      </c>
      <c r="V1486" s="17">
        <v>1.136363670229912E-2</v>
      </c>
      <c r="W1486" s="17">
        <v>0.96</v>
      </c>
      <c r="X1486" s="17"/>
      <c r="Y1486" s="17"/>
      <c r="Z1486" s="17"/>
      <c r="AA1486" s="17"/>
      <c r="AB1486" s="17">
        <v>3.9999999105930328E-2</v>
      </c>
      <c r="AC1486" s="17"/>
      <c r="AD1486" s="17">
        <v>7.4999999999999997E-2</v>
      </c>
      <c r="AE1486" s="17">
        <v>0.78900000000000003</v>
      </c>
      <c r="AF1486" s="5">
        <v>1</v>
      </c>
      <c r="AG1486" s="31">
        <v>13834.1796875</v>
      </c>
      <c r="AH1486" s="31">
        <v>14536.77</v>
      </c>
    </row>
    <row r="1487" spans="1:34" x14ac:dyDescent="0.3">
      <c r="A1487" s="4">
        <v>1151154900</v>
      </c>
      <c r="B1487" s="3" t="s">
        <v>3792</v>
      </c>
      <c r="C1487" s="3" t="s">
        <v>2075</v>
      </c>
      <c r="D1487" s="14">
        <v>87.29412841796875</v>
      </c>
      <c r="E1487" s="14">
        <v>88.7568359375</v>
      </c>
      <c r="F1487" s="14">
        <v>84.130630493164063</v>
      </c>
      <c r="G1487" s="14">
        <v>83.957313537597656</v>
      </c>
      <c r="H1487" s="5">
        <v>189</v>
      </c>
      <c r="I1487" s="15" t="s">
        <v>3981</v>
      </c>
      <c r="J1487" s="15">
        <v>6</v>
      </c>
      <c r="K1487" s="3" t="s">
        <v>535</v>
      </c>
      <c r="L1487" s="3" t="s">
        <v>3915</v>
      </c>
      <c r="M1487" s="3" t="s">
        <v>3918</v>
      </c>
      <c r="N1487" s="3" t="s">
        <v>3924</v>
      </c>
      <c r="O1487" s="5">
        <v>103</v>
      </c>
      <c r="P1487" s="17">
        <v>7.5000002980232239E-2</v>
      </c>
      <c r="Q1487" s="5">
        <v>103</v>
      </c>
      <c r="R1487" s="17">
        <v>7.5000002980232239E-2</v>
      </c>
      <c r="S1487" s="5">
        <v>101</v>
      </c>
      <c r="T1487" s="17">
        <v>0</v>
      </c>
      <c r="U1487" s="5">
        <v>101</v>
      </c>
      <c r="V1487" s="17">
        <v>0</v>
      </c>
      <c r="W1487" s="17">
        <v>0.98899999999999999</v>
      </c>
      <c r="X1487" s="17"/>
      <c r="Y1487" s="17"/>
      <c r="Z1487" s="17"/>
      <c r="AA1487" s="17"/>
      <c r="AB1487" s="17">
        <v>1.099999994039536E-2</v>
      </c>
      <c r="AC1487" s="17"/>
      <c r="AD1487" s="17">
        <v>6.4000000000000001E-2</v>
      </c>
      <c r="AE1487" s="17">
        <v>0.74569999999999992</v>
      </c>
      <c r="AF1487" s="5">
        <v>1</v>
      </c>
      <c r="AG1487" s="31">
        <v>14924.349609375</v>
      </c>
      <c r="AH1487" s="31">
        <v>15626.94</v>
      </c>
    </row>
    <row r="1488" spans="1:34" x14ac:dyDescent="0.3">
      <c r="A1488" s="4">
        <v>1151154920</v>
      </c>
      <c r="B1488" s="3" t="s">
        <v>3792</v>
      </c>
      <c r="C1488" s="3" t="s">
        <v>2076</v>
      </c>
      <c r="D1488" s="14">
        <v>81.051406860351563</v>
      </c>
      <c r="E1488" s="14">
        <v>82.446273803710938</v>
      </c>
      <c r="F1488" s="14">
        <v>77.040725708007813</v>
      </c>
      <c r="G1488" s="14">
        <v>78.929336547851563</v>
      </c>
      <c r="H1488" s="5">
        <v>165</v>
      </c>
      <c r="I1488" s="15" t="s">
        <v>3980</v>
      </c>
      <c r="J1488" s="15">
        <v>6</v>
      </c>
      <c r="K1488" s="3" t="s">
        <v>535</v>
      </c>
      <c r="L1488" s="3" t="s">
        <v>3915</v>
      </c>
      <c r="M1488" s="3" t="s">
        <v>3918</v>
      </c>
      <c r="N1488" s="3" t="s">
        <v>3924</v>
      </c>
      <c r="O1488" s="5">
        <v>108</v>
      </c>
      <c r="P1488" s="17">
        <v>7.0422537624835968E-2</v>
      </c>
      <c r="Q1488" s="5">
        <v>108</v>
      </c>
      <c r="R1488" s="17">
        <v>7.0422537624835968E-2</v>
      </c>
      <c r="S1488" s="5">
        <v>108</v>
      </c>
      <c r="T1488" s="17">
        <v>0</v>
      </c>
      <c r="U1488" s="5">
        <v>108</v>
      </c>
      <c r="V1488" s="17">
        <v>0</v>
      </c>
      <c r="W1488" s="17">
        <v>0.94500000000000006</v>
      </c>
      <c r="X1488" s="17">
        <v>0.03</v>
      </c>
      <c r="Y1488" s="17"/>
      <c r="Z1488" s="17"/>
      <c r="AA1488" s="17"/>
      <c r="AB1488" s="17">
        <v>2.400000020861626E-2</v>
      </c>
      <c r="AC1488" s="17">
        <v>0.03</v>
      </c>
      <c r="AD1488" s="17">
        <v>0.21199999999999999</v>
      </c>
      <c r="AE1488" s="17">
        <v>0.79730000000000001</v>
      </c>
      <c r="AF1488" s="5">
        <v>1</v>
      </c>
      <c r="AG1488" s="31">
        <v>18233.689453125</v>
      </c>
      <c r="AH1488" s="31">
        <v>19524.599999999999</v>
      </c>
    </row>
    <row r="1489" spans="1:34" x14ac:dyDescent="0.3">
      <c r="A1489" s="4">
        <v>1151154960</v>
      </c>
      <c r="B1489" s="3" t="s">
        <v>3792</v>
      </c>
      <c r="C1489" s="3" t="s">
        <v>2077</v>
      </c>
      <c r="D1489" s="14">
        <v>85.727958679199219</v>
      </c>
      <c r="E1489" s="14">
        <v>87.265220642089844</v>
      </c>
      <c r="F1489" s="14">
        <v>83.096733093261719</v>
      </c>
      <c r="G1489" s="14">
        <v>83.958023071289063</v>
      </c>
      <c r="H1489" s="5">
        <v>175</v>
      </c>
      <c r="I1489" s="15">
        <v>3</v>
      </c>
      <c r="J1489" s="15">
        <v>5</v>
      </c>
      <c r="K1489" s="3" t="s">
        <v>535</v>
      </c>
      <c r="L1489" s="3" t="s">
        <v>3915</v>
      </c>
      <c r="M1489" s="3" t="s">
        <v>3918</v>
      </c>
      <c r="N1489" s="3" t="s">
        <v>3924</v>
      </c>
      <c r="O1489" s="5">
        <v>172</v>
      </c>
      <c r="P1489" s="17">
        <v>9.2024542391300201E-2</v>
      </c>
      <c r="Q1489" s="5">
        <v>172</v>
      </c>
      <c r="R1489" s="17">
        <v>9.2024542391300201E-2</v>
      </c>
      <c r="S1489" s="5">
        <v>171</v>
      </c>
      <c r="T1489" s="17">
        <v>4.9079753458499908E-2</v>
      </c>
      <c r="U1489" s="5">
        <v>171</v>
      </c>
      <c r="V1489" s="17">
        <v>4.9079753458499908E-2</v>
      </c>
      <c r="W1489" s="17">
        <v>0.92600000000000005</v>
      </c>
      <c r="X1489" s="17"/>
      <c r="Y1489" s="17"/>
      <c r="Z1489" s="17">
        <v>6.3E-2</v>
      </c>
      <c r="AA1489" s="17"/>
      <c r="AB1489" s="17">
        <v>1.099999994039536E-2</v>
      </c>
      <c r="AC1489" s="17"/>
      <c r="AD1489" s="17">
        <v>0.26300000000000001</v>
      </c>
      <c r="AE1489" s="17">
        <v>0.68900000000000006</v>
      </c>
      <c r="AF1489" s="5">
        <v>1</v>
      </c>
      <c r="AG1489" s="31">
        <v>14194.5</v>
      </c>
      <c r="AH1489" s="31">
        <v>14897.09</v>
      </c>
    </row>
    <row r="1490" spans="1:34" x14ac:dyDescent="0.3">
      <c r="A1490" s="4">
        <v>1151154990</v>
      </c>
      <c r="B1490" s="3" t="s">
        <v>3792</v>
      </c>
      <c r="C1490" s="3" t="s">
        <v>2078</v>
      </c>
      <c r="D1490" s="14">
        <v>80.5528564453125</v>
      </c>
      <c r="E1490" s="14">
        <v>81.722213745117188</v>
      </c>
      <c r="F1490" s="14">
        <v>84.29290771484375</v>
      </c>
      <c r="G1490" s="14">
        <v>84.473251342773438</v>
      </c>
      <c r="H1490" s="5">
        <v>121</v>
      </c>
      <c r="I1490" s="15" t="s">
        <v>3981</v>
      </c>
      <c r="J1490" s="15">
        <v>5</v>
      </c>
      <c r="K1490" s="3" t="s">
        <v>535</v>
      </c>
      <c r="L1490" s="3" t="s">
        <v>3915</v>
      </c>
      <c r="M1490" s="3" t="s">
        <v>3918</v>
      </c>
      <c r="N1490" s="3" t="s">
        <v>3924</v>
      </c>
      <c r="O1490" s="5">
        <v>74</v>
      </c>
      <c r="P1490" s="17">
        <v>7.1428574621677399E-2</v>
      </c>
      <c r="Q1490" s="5">
        <v>74</v>
      </c>
      <c r="R1490" s="17">
        <v>7.1428574621677399E-2</v>
      </c>
      <c r="S1490" s="5">
        <v>74</v>
      </c>
      <c r="T1490" s="17">
        <v>0</v>
      </c>
      <c r="U1490" s="5">
        <v>74</v>
      </c>
      <c r="V1490" s="17">
        <v>0</v>
      </c>
      <c r="W1490" s="17">
        <v>0.98299999999999998</v>
      </c>
      <c r="X1490" s="17"/>
      <c r="Y1490" s="17"/>
      <c r="Z1490" s="17"/>
      <c r="AA1490" s="17"/>
      <c r="AB1490" s="17">
        <v>1.7000000923871991E-2</v>
      </c>
      <c r="AC1490" s="17"/>
      <c r="AD1490" s="17">
        <v>5.8000000000000003E-2</v>
      </c>
      <c r="AE1490" s="17">
        <v>0.85060000000000002</v>
      </c>
      <c r="AF1490" s="5">
        <v>1</v>
      </c>
      <c r="AG1490" s="31">
        <v>14426.91015625</v>
      </c>
      <c r="AH1490" s="31">
        <v>15129.49</v>
      </c>
    </row>
    <row r="1491" spans="1:34" x14ac:dyDescent="0.3">
      <c r="A1491" s="4">
        <v>1151155020</v>
      </c>
      <c r="B1491" s="3" t="s">
        <v>3792</v>
      </c>
      <c r="C1491" s="3" t="s">
        <v>741</v>
      </c>
      <c r="D1491" s="14">
        <v>84.143402099609375</v>
      </c>
      <c r="E1491" s="14">
        <v>85.137184143066406</v>
      </c>
      <c r="F1491" s="14">
        <v>86.791130065917969</v>
      </c>
      <c r="G1491" s="14">
        <v>89.462356567382813</v>
      </c>
      <c r="H1491" s="5">
        <v>100</v>
      </c>
      <c r="I1491" s="15" t="s">
        <v>3980</v>
      </c>
      <c r="J1491" s="15">
        <v>5</v>
      </c>
      <c r="K1491" s="3" t="s">
        <v>535</v>
      </c>
      <c r="L1491" s="3" t="s">
        <v>3915</v>
      </c>
      <c r="M1491" s="3" t="s">
        <v>3918</v>
      </c>
      <c r="N1491" s="3" t="s">
        <v>3924</v>
      </c>
      <c r="O1491" s="5">
        <v>50</v>
      </c>
      <c r="P1491" s="17">
        <v>0</v>
      </c>
      <c r="Q1491" s="5">
        <v>50</v>
      </c>
      <c r="R1491" s="17">
        <v>0</v>
      </c>
      <c r="S1491" s="5">
        <v>50</v>
      </c>
      <c r="T1491" s="17">
        <v>0</v>
      </c>
      <c r="U1491" s="5">
        <v>50</v>
      </c>
      <c r="V1491" s="17">
        <v>0</v>
      </c>
      <c r="W1491" s="17">
        <v>1</v>
      </c>
      <c r="X1491" s="17"/>
      <c r="Y1491" s="17"/>
      <c r="Z1491" s="17"/>
      <c r="AA1491" s="17"/>
      <c r="AB1491" s="17">
        <v>0</v>
      </c>
      <c r="AC1491" s="17">
        <v>0.05</v>
      </c>
      <c r="AD1491" s="17">
        <v>7.0000000000000007E-2</v>
      </c>
      <c r="AE1491" s="17">
        <v>0.85060000000000002</v>
      </c>
      <c r="AF1491" s="5">
        <v>1</v>
      </c>
      <c r="AG1491" s="31">
        <v>15037.6201171875</v>
      </c>
      <c r="AH1491" s="31">
        <v>15740.71</v>
      </c>
    </row>
    <row r="1492" spans="1:34" x14ac:dyDescent="0.3">
      <c r="A1492" s="4">
        <v>1151155030</v>
      </c>
      <c r="B1492" s="3" t="s">
        <v>3792</v>
      </c>
      <c r="C1492" s="3" t="s">
        <v>3794</v>
      </c>
      <c r="D1492" s="14">
        <v>97.737533569335938</v>
      </c>
      <c r="E1492" s="14">
        <v>99.45635986328125</v>
      </c>
      <c r="F1492" s="14">
        <v>95.030014038085938</v>
      </c>
      <c r="G1492" s="14">
        <v>92.817649841308594</v>
      </c>
      <c r="H1492" s="5">
        <v>267</v>
      </c>
      <c r="I1492" s="15" t="s">
        <v>3980</v>
      </c>
      <c r="J1492" s="15">
        <v>5</v>
      </c>
      <c r="K1492" s="3" t="s">
        <v>535</v>
      </c>
      <c r="L1492" s="3" t="s">
        <v>3915</v>
      </c>
      <c r="M1492" s="3" t="s">
        <v>3918</v>
      </c>
      <c r="N1492" s="3" t="s">
        <v>3924</v>
      </c>
      <c r="O1492" s="5">
        <v>180</v>
      </c>
      <c r="P1492" s="17">
        <v>0.80794703960418701</v>
      </c>
      <c r="Q1492" s="5">
        <v>180</v>
      </c>
      <c r="R1492" s="17">
        <v>0.80794703960418701</v>
      </c>
      <c r="S1492" s="5">
        <v>180</v>
      </c>
      <c r="T1492" s="17">
        <v>0.76821190118789673</v>
      </c>
      <c r="U1492" s="5">
        <v>180</v>
      </c>
      <c r="V1492" s="17">
        <v>0.76821190118789673</v>
      </c>
      <c r="W1492" s="17">
        <v>0.29199999999999998</v>
      </c>
      <c r="X1492" s="17">
        <v>0.03</v>
      </c>
      <c r="Y1492" s="17">
        <v>7.9000000000000001E-2</v>
      </c>
      <c r="Z1492" s="17">
        <v>0.58399999999999996</v>
      </c>
      <c r="AA1492" s="17"/>
      <c r="AB1492" s="17">
        <v>1.499999966472387E-2</v>
      </c>
      <c r="AC1492" s="17"/>
      <c r="AD1492" s="17">
        <v>4.9000000000000002E-2</v>
      </c>
      <c r="AE1492" s="17">
        <v>8.6999999999999994E-2</v>
      </c>
      <c r="AF1492" s="5">
        <v>1</v>
      </c>
      <c r="AG1492" s="31">
        <v>13884.6904296875</v>
      </c>
      <c r="AH1492" s="31">
        <v>14587.27</v>
      </c>
    </row>
    <row r="1493" spans="1:34" x14ac:dyDescent="0.3">
      <c r="A1493" s="4">
        <v>1151155060</v>
      </c>
      <c r="B1493" s="3" t="s">
        <v>3792</v>
      </c>
      <c r="C1493" s="3" t="s">
        <v>2079</v>
      </c>
      <c r="D1493" s="14">
        <v>82.243278503417969</v>
      </c>
      <c r="E1493" s="14">
        <v>83.668998718261719</v>
      </c>
      <c r="F1493" s="14">
        <v>78.29547119140625</v>
      </c>
      <c r="G1493" s="14">
        <v>78.348587036132813</v>
      </c>
      <c r="H1493" s="5">
        <v>146</v>
      </c>
      <c r="I1493" s="15" t="s">
        <v>3980</v>
      </c>
      <c r="J1493" s="15">
        <v>8</v>
      </c>
      <c r="K1493" s="3" t="s">
        <v>535</v>
      </c>
      <c r="L1493" s="3" t="s">
        <v>3915</v>
      </c>
      <c r="M1493" s="3" t="s">
        <v>3918</v>
      </c>
      <c r="N1493" s="3" t="s">
        <v>3924</v>
      </c>
      <c r="O1493" s="5">
        <v>126</v>
      </c>
      <c r="P1493" s="17">
        <v>7.6923079788684845E-2</v>
      </c>
      <c r="Q1493" s="5">
        <v>126</v>
      </c>
      <c r="R1493" s="17">
        <v>7.6923079788684845E-2</v>
      </c>
      <c r="S1493" s="5">
        <v>126</v>
      </c>
      <c r="T1493" s="17">
        <v>0</v>
      </c>
      <c r="U1493" s="5">
        <v>126</v>
      </c>
      <c r="V1493" s="17">
        <v>0</v>
      </c>
      <c r="W1493" s="17">
        <v>0.99299999999999999</v>
      </c>
      <c r="X1493" s="17"/>
      <c r="Y1493" s="17"/>
      <c r="Z1493" s="17"/>
      <c r="AA1493" s="17"/>
      <c r="AB1493" s="17">
        <v>7.0000002160668373E-3</v>
      </c>
      <c r="AC1493" s="17"/>
      <c r="AD1493" s="17">
        <v>8.2000000000000003E-2</v>
      </c>
      <c r="AE1493" s="17">
        <v>0.8649</v>
      </c>
      <c r="AF1493" s="5">
        <v>1</v>
      </c>
      <c r="AG1493" s="31">
        <v>13057.8095703125</v>
      </c>
      <c r="AH1493" s="31">
        <v>13760.4</v>
      </c>
    </row>
    <row r="1494" spans="1:34" x14ac:dyDescent="0.3">
      <c r="A1494" s="4">
        <v>1151155100</v>
      </c>
      <c r="B1494" s="3" t="s">
        <v>3792</v>
      </c>
      <c r="C1494" s="3" t="s">
        <v>2080</v>
      </c>
      <c r="D1494" s="14">
        <v>76.916633605957031</v>
      </c>
      <c r="E1494" s="14">
        <v>78.180496215820313</v>
      </c>
      <c r="F1494" s="14">
        <v>81.80084228515625</v>
      </c>
      <c r="G1494" s="14">
        <v>83.529762268066406</v>
      </c>
      <c r="H1494" s="5">
        <v>222</v>
      </c>
      <c r="I1494" s="15" t="s">
        <v>3980</v>
      </c>
      <c r="J1494" s="15">
        <v>5</v>
      </c>
      <c r="K1494" s="3" t="s">
        <v>535</v>
      </c>
      <c r="L1494" s="3" t="s">
        <v>3915</v>
      </c>
      <c r="M1494" s="3" t="s">
        <v>3918</v>
      </c>
      <c r="N1494" s="3" t="s">
        <v>3924</v>
      </c>
      <c r="O1494" s="5">
        <v>123</v>
      </c>
      <c r="P1494" s="17">
        <v>1.8181817606091499E-2</v>
      </c>
      <c r="Q1494" s="5">
        <v>123</v>
      </c>
      <c r="R1494" s="17">
        <v>1.8181817606091499E-2</v>
      </c>
      <c r="S1494" s="5">
        <v>123</v>
      </c>
      <c r="T1494" s="17">
        <v>9.0909088030457497E-3</v>
      </c>
      <c r="U1494" s="5">
        <v>123</v>
      </c>
      <c r="V1494" s="17">
        <v>9.0909088030457497E-3</v>
      </c>
      <c r="W1494" s="17">
        <v>1</v>
      </c>
      <c r="X1494" s="17"/>
      <c r="Y1494" s="17"/>
      <c r="Z1494" s="17"/>
      <c r="AA1494" s="17"/>
      <c r="AB1494" s="17">
        <v>0</v>
      </c>
      <c r="AC1494" s="17"/>
      <c r="AD1494" s="17">
        <v>0.16700000000000001</v>
      </c>
      <c r="AE1494" s="17">
        <v>0.77040000000000008</v>
      </c>
      <c r="AF1494" s="5">
        <v>1</v>
      </c>
      <c r="AG1494" s="31">
        <v>14269.4296875</v>
      </c>
      <c r="AH1494" s="31">
        <v>15353.91</v>
      </c>
    </row>
    <row r="1495" spans="1:34" x14ac:dyDescent="0.3">
      <c r="A1495" s="4">
        <v>1151155180</v>
      </c>
      <c r="B1495" s="3" t="s">
        <v>3792</v>
      </c>
      <c r="C1495" s="3" t="s">
        <v>2081</v>
      </c>
      <c r="D1495" s="14">
        <v>89.674766540527344</v>
      </c>
      <c r="E1495" s="14">
        <v>91.349838256835938</v>
      </c>
      <c r="F1495" s="14">
        <v>87.551971435546875</v>
      </c>
      <c r="G1495" s="14">
        <v>88.832145690917969</v>
      </c>
      <c r="H1495" s="5">
        <v>282</v>
      </c>
      <c r="I1495" s="15" t="s">
        <v>3981</v>
      </c>
      <c r="J1495" s="15">
        <v>8</v>
      </c>
      <c r="K1495" s="3" t="s">
        <v>535</v>
      </c>
      <c r="L1495" s="3" t="s">
        <v>3915</v>
      </c>
      <c r="M1495" s="3" t="s">
        <v>3918</v>
      </c>
      <c r="N1495" s="3" t="s">
        <v>3924</v>
      </c>
      <c r="O1495" s="5">
        <v>313</v>
      </c>
      <c r="P1495" s="17">
        <v>0.1025641039013863</v>
      </c>
      <c r="Q1495" s="5">
        <v>313</v>
      </c>
      <c r="R1495" s="17">
        <v>0.1025641039013863</v>
      </c>
      <c r="S1495" s="5">
        <v>315</v>
      </c>
      <c r="T1495" s="17">
        <v>5.128205195069313E-2</v>
      </c>
      <c r="U1495" s="5">
        <v>315</v>
      </c>
      <c r="V1495" s="17">
        <v>5.128205195069313E-2</v>
      </c>
      <c r="W1495" s="17">
        <v>0.82300000000000006</v>
      </c>
      <c r="X1495" s="17">
        <v>3.9E-2</v>
      </c>
      <c r="Y1495" s="17">
        <v>2.1000000000000001E-2</v>
      </c>
      <c r="Z1495" s="17">
        <v>0.11700000000000001</v>
      </c>
      <c r="AA1495" s="17"/>
      <c r="AB1495" s="17">
        <v>0</v>
      </c>
      <c r="AC1495" s="17">
        <v>3.2000000000000001E-2</v>
      </c>
      <c r="AD1495" s="17">
        <v>0.21299999999999999</v>
      </c>
      <c r="AE1495" s="17">
        <v>0.7147</v>
      </c>
      <c r="AF1495" s="5">
        <v>1</v>
      </c>
      <c r="AG1495" s="31">
        <v>13570.740234375</v>
      </c>
      <c r="AH1495" s="31">
        <v>14273.33</v>
      </c>
    </row>
    <row r="1496" spans="1:34" x14ac:dyDescent="0.3">
      <c r="A1496" s="4">
        <v>1151155240</v>
      </c>
      <c r="B1496" s="3" t="s">
        <v>3792</v>
      </c>
      <c r="C1496" s="3" t="s">
        <v>2082</v>
      </c>
      <c r="D1496" s="14">
        <v>96.628997802734375</v>
      </c>
      <c r="E1496" s="14">
        <v>98.305465698242188</v>
      </c>
      <c r="F1496" s="14">
        <v>93.767967224121094</v>
      </c>
      <c r="G1496" s="14">
        <v>93.084381103515625</v>
      </c>
      <c r="H1496" s="5">
        <v>263</v>
      </c>
      <c r="I1496" s="15" t="s">
        <v>3980</v>
      </c>
      <c r="J1496" s="15">
        <v>5</v>
      </c>
      <c r="K1496" s="3" t="s">
        <v>535</v>
      </c>
      <c r="L1496" s="3" t="s">
        <v>3915</v>
      </c>
      <c r="M1496" s="3" t="s">
        <v>3918</v>
      </c>
      <c r="N1496" s="3" t="s">
        <v>3924</v>
      </c>
      <c r="O1496" s="5">
        <v>115</v>
      </c>
      <c r="P1496" s="17">
        <v>0.92682927846908569</v>
      </c>
      <c r="Q1496" s="5">
        <v>115</v>
      </c>
      <c r="R1496" s="17">
        <v>0.92682927846908569</v>
      </c>
      <c r="S1496" s="5">
        <v>115</v>
      </c>
      <c r="T1496" s="17">
        <v>0.88617885112762451</v>
      </c>
      <c r="U1496" s="5">
        <v>115</v>
      </c>
      <c r="V1496" s="17">
        <v>0.88617885112762451</v>
      </c>
      <c r="W1496" s="17">
        <v>0.183</v>
      </c>
      <c r="X1496" s="17">
        <v>2.3E-2</v>
      </c>
      <c r="Y1496" s="17">
        <v>2.3E-2</v>
      </c>
      <c r="Z1496" s="17">
        <v>0.73399999999999999</v>
      </c>
      <c r="AA1496" s="17">
        <v>3.4000000000000002E-2</v>
      </c>
      <c r="AB1496" s="17">
        <v>4.0000001899898052E-3</v>
      </c>
      <c r="AC1496" s="17"/>
      <c r="AD1496" s="17">
        <v>6.5000000000000002E-2</v>
      </c>
      <c r="AE1496" s="17">
        <v>5.4899999999999997E-2</v>
      </c>
      <c r="AF1496" s="5">
        <v>1</v>
      </c>
      <c r="AG1496" s="31">
        <v>12637.1396484375</v>
      </c>
      <c r="AH1496" s="31">
        <v>13614.16</v>
      </c>
    </row>
    <row r="1497" spans="1:34" x14ac:dyDescent="0.3">
      <c r="A1497" s="4">
        <v>1151155260</v>
      </c>
      <c r="B1497" s="3" t="s">
        <v>3792</v>
      </c>
      <c r="C1497" s="3" t="s">
        <v>2083</v>
      </c>
      <c r="D1497" s="14">
        <v>94.536376953125</v>
      </c>
      <c r="E1497" s="14">
        <v>96.158432006835938</v>
      </c>
      <c r="F1497" s="14">
        <v>86.475387573242188</v>
      </c>
      <c r="G1497" s="14">
        <v>87.782920837402344</v>
      </c>
      <c r="H1497" s="5">
        <v>230</v>
      </c>
      <c r="I1497" s="15" t="s">
        <v>3980</v>
      </c>
      <c r="J1497" s="15">
        <v>6</v>
      </c>
      <c r="K1497" s="3" t="s">
        <v>535</v>
      </c>
      <c r="L1497" s="3" t="s">
        <v>3915</v>
      </c>
      <c r="M1497" s="3" t="s">
        <v>3918</v>
      </c>
      <c r="N1497" s="3" t="s">
        <v>3924</v>
      </c>
      <c r="O1497" s="5">
        <v>104</v>
      </c>
      <c r="P1497" s="17">
        <v>0.1217391267418861</v>
      </c>
      <c r="Q1497" s="5">
        <v>104</v>
      </c>
      <c r="R1497" s="17">
        <v>0.1217391267418861</v>
      </c>
      <c r="S1497" s="5">
        <v>105</v>
      </c>
      <c r="T1497" s="17">
        <v>6.0869563370943069E-2</v>
      </c>
      <c r="U1497" s="5">
        <v>105</v>
      </c>
      <c r="V1497" s="17">
        <v>6.0869563370943069E-2</v>
      </c>
      <c r="W1497" s="17">
        <v>0.54800000000000004</v>
      </c>
      <c r="X1497" s="17">
        <v>0.126</v>
      </c>
      <c r="Y1497" s="17">
        <v>0.157</v>
      </c>
      <c r="Z1497" s="17">
        <v>0.16500000000000001</v>
      </c>
      <c r="AA1497" s="17"/>
      <c r="AB1497" s="17">
        <v>4.0000001899898052E-3</v>
      </c>
      <c r="AC1497" s="17">
        <v>0.36099999999999999</v>
      </c>
      <c r="AD1497" s="17">
        <v>0.13500000000000001</v>
      </c>
      <c r="AE1497" s="17">
        <v>0.52939999999999998</v>
      </c>
      <c r="AF1497" s="5">
        <v>1</v>
      </c>
      <c r="AG1497" s="31">
        <v>15557.349609375</v>
      </c>
      <c r="AH1497" s="31">
        <v>16259.93</v>
      </c>
    </row>
    <row r="1498" spans="1:34" x14ac:dyDescent="0.3">
      <c r="A1498" s="4">
        <v>1151155340</v>
      </c>
      <c r="B1498" s="3" t="s">
        <v>3792</v>
      </c>
      <c r="C1498" s="3" t="s">
        <v>1172</v>
      </c>
      <c r="D1498" s="14">
        <v>83.533607482910156</v>
      </c>
      <c r="E1498" s="14">
        <v>85.049308776855469</v>
      </c>
      <c r="F1498" s="14">
        <v>82.798568725585938</v>
      </c>
      <c r="G1498" s="14">
        <v>83.6771240234375</v>
      </c>
      <c r="H1498" s="5">
        <v>379</v>
      </c>
      <c r="I1498" s="15" t="s">
        <v>3980</v>
      </c>
      <c r="J1498" s="15">
        <v>6</v>
      </c>
      <c r="K1498" s="3" t="s">
        <v>535</v>
      </c>
      <c r="L1498" s="3" t="s">
        <v>3915</v>
      </c>
      <c r="M1498" s="3" t="s">
        <v>3918</v>
      </c>
      <c r="N1498" s="3" t="s">
        <v>3924</v>
      </c>
      <c r="O1498" s="5">
        <v>205</v>
      </c>
      <c r="P1498" s="17">
        <v>0.36419752240180969</v>
      </c>
      <c r="Q1498" s="5">
        <v>205</v>
      </c>
      <c r="R1498" s="17">
        <v>0.36419752240180969</v>
      </c>
      <c r="S1498" s="5">
        <v>208</v>
      </c>
      <c r="T1498" s="17">
        <v>0.20858895778656009</v>
      </c>
      <c r="U1498" s="5">
        <v>208</v>
      </c>
      <c r="V1498" s="17">
        <v>0.20858895778656009</v>
      </c>
      <c r="W1498" s="17">
        <v>0.377</v>
      </c>
      <c r="X1498" s="17">
        <v>0.14000000000000001</v>
      </c>
      <c r="Y1498" s="17">
        <v>2.9000000000000001E-2</v>
      </c>
      <c r="Z1498" s="17">
        <v>0.443</v>
      </c>
      <c r="AA1498" s="17"/>
      <c r="AB1498" s="17">
        <v>1.099999994039536E-2</v>
      </c>
      <c r="AC1498" s="17">
        <v>0.28799999999999998</v>
      </c>
      <c r="AD1498" s="17">
        <v>0.13700000000000001</v>
      </c>
      <c r="AE1498" s="17">
        <v>0.41049999999999998</v>
      </c>
      <c r="AF1498" s="5">
        <v>1</v>
      </c>
      <c r="AG1498" s="31">
        <v>13569.3095703125</v>
      </c>
      <c r="AH1498" s="31">
        <v>14541.89</v>
      </c>
    </row>
    <row r="1499" spans="1:34" x14ac:dyDescent="0.3">
      <c r="A1499" s="4">
        <v>1151155500</v>
      </c>
      <c r="B1499" s="3" t="s">
        <v>3792</v>
      </c>
      <c r="C1499" s="3" t="s">
        <v>1881</v>
      </c>
      <c r="D1499" s="14">
        <v>82.374740600585938</v>
      </c>
      <c r="E1499" s="14">
        <v>83.65155029296875</v>
      </c>
      <c r="F1499" s="14">
        <v>85.499664306640625</v>
      </c>
      <c r="G1499" s="14">
        <v>84.118644714355469</v>
      </c>
      <c r="H1499" s="5">
        <v>190</v>
      </c>
      <c r="I1499" s="15" t="s">
        <v>3980</v>
      </c>
      <c r="J1499" s="15">
        <v>5</v>
      </c>
      <c r="K1499" s="3" t="s">
        <v>535</v>
      </c>
      <c r="L1499" s="3" t="s">
        <v>3915</v>
      </c>
      <c r="M1499" s="3" t="s">
        <v>3918</v>
      </c>
      <c r="N1499" s="3" t="s">
        <v>3924</v>
      </c>
      <c r="O1499" s="5">
        <v>91</v>
      </c>
      <c r="P1499" s="17">
        <v>9.1954022645950317E-2</v>
      </c>
      <c r="Q1499" s="5">
        <v>91</v>
      </c>
      <c r="R1499" s="17">
        <v>9.1954022645950317E-2</v>
      </c>
      <c r="S1499" s="5">
        <v>90</v>
      </c>
      <c r="T1499" s="17">
        <v>3.4482758492231369E-2</v>
      </c>
      <c r="U1499" s="5">
        <v>90</v>
      </c>
      <c r="V1499" s="17">
        <v>3.4482758492231369E-2</v>
      </c>
      <c r="W1499" s="17">
        <v>0.93200000000000005</v>
      </c>
      <c r="X1499" s="17"/>
      <c r="Y1499" s="17"/>
      <c r="Z1499" s="17">
        <v>4.2000000000000003E-2</v>
      </c>
      <c r="AA1499" s="17"/>
      <c r="AB1499" s="17">
        <v>2.60000005364418E-2</v>
      </c>
      <c r="AC1499" s="17">
        <v>2.5999999999999999E-2</v>
      </c>
      <c r="AD1499" s="17">
        <v>0.13200000000000001</v>
      </c>
      <c r="AE1499" s="17">
        <v>0.79459999999999997</v>
      </c>
      <c r="AF1499" s="5">
        <v>1</v>
      </c>
      <c r="AG1499" s="31">
        <v>13207.0703125</v>
      </c>
      <c r="AH1499" s="31">
        <v>13909.66</v>
      </c>
    </row>
    <row r="1500" spans="1:34" x14ac:dyDescent="0.3">
      <c r="A1500" s="4">
        <v>1151155560</v>
      </c>
      <c r="B1500" s="3" t="s">
        <v>3792</v>
      </c>
      <c r="C1500" s="3" t="s">
        <v>1734</v>
      </c>
      <c r="D1500" s="14">
        <v>89.687164306640625</v>
      </c>
      <c r="E1500" s="14">
        <v>91.206199645996094</v>
      </c>
      <c r="F1500" s="14">
        <v>87.039459228515625</v>
      </c>
      <c r="G1500" s="14">
        <v>88.361785888671875</v>
      </c>
      <c r="H1500" s="5">
        <v>185</v>
      </c>
      <c r="I1500" s="15" t="s">
        <v>3980</v>
      </c>
      <c r="J1500" s="15">
        <v>6</v>
      </c>
      <c r="K1500" s="3" t="s">
        <v>535</v>
      </c>
      <c r="L1500" s="3" t="s">
        <v>3915</v>
      </c>
      <c r="M1500" s="3" t="s">
        <v>3918</v>
      </c>
      <c r="N1500" s="3" t="s">
        <v>3924</v>
      </c>
      <c r="O1500" s="5">
        <v>126</v>
      </c>
      <c r="P1500" s="17">
        <v>5.0632912665605552E-2</v>
      </c>
      <c r="Q1500" s="5">
        <v>126</v>
      </c>
      <c r="R1500" s="17">
        <v>5.0632912665605552E-2</v>
      </c>
      <c r="S1500" s="5">
        <v>129</v>
      </c>
      <c r="T1500" s="17">
        <v>3.7500001490116119E-2</v>
      </c>
      <c r="U1500" s="5">
        <v>129</v>
      </c>
      <c r="V1500" s="17">
        <v>3.7500001490116119E-2</v>
      </c>
      <c r="W1500" s="17">
        <v>0.89200000000000002</v>
      </c>
      <c r="X1500" s="17"/>
      <c r="Y1500" s="17"/>
      <c r="Z1500" s="17">
        <v>9.7000000000000003E-2</v>
      </c>
      <c r="AA1500" s="17"/>
      <c r="AB1500" s="17">
        <v>1.099999994039536E-2</v>
      </c>
      <c r="AC1500" s="17"/>
      <c r="AD1500" s="17">
        <v>0.113</v>
      </c>
      <c r="AE1500" s="17">
        <v>0.76950000000000007</v>
      </c>
      <c r="AF1500" s="5">
        <v>1</v>
      </c>
      <c r="AG1500" s="31">
        <v>14507.099609375</v>
      </c>
      <c r="AH1500" s="31">
        <v>15209.69</v>
      </c>
    </row>
    <row r="1501" spans="1:34" x14ac:dyDescent="0.3">
      <c r="A1501" s="4">
        <v>1151155590</v>
      </c>
      <c r="B1501" s="3" t="s">
        <v>3792</v>
      </c>
      <c r="C1501" s="3" t="s">
        <v>2084</v>
      </c>
      <c r="D1501" s="14">
        <v>86.453628540039063</v>
      </c>
      <c r="E1501" s="14">
        <v>88.018119812011719</v>
      </c>
      <c r="F1501" s="14">
        <v>87.434799194335938</v>
      </c>
      <c r="G1501" s="14">
        <v>87.414215087890625</v>
      </c>
      <c r="H1501" s="5">
        <v>382</v>
      </c>
      <c r="I1501" s="15" t="s">
        <v>3980</v>
      </c>
      <c r="J1501" s="15">
        <v>5</v>
      </c>
      <c r="K1501" s="3" t="s">
        <v>535</v>
      </c>
      <c r="L1501" s="3" t="s">
        <v>3915</v>
      </c>
      <c r="M1501" s="3" t="s">
        <v>3918</v>
      </c>
      <c r="N1501" s="3" t="s">
        <v>3924</v>
      </c>
      <c r="O1501" s="5">
        <v>179</v>
      </c>
      <c r="P1501" s="17">
        <v>0.1032608672976494</v>
      </c>
      <c r="Q1501" s="5">
        <v>179</v>
      </c>
      <c r="R1501" s="17">
        <v>0.1032608672976494</v>
      </c>
      <c r="S1501" s="5">
        <v>181</v>
      </c>
      <c r="T1501" s="17">
        <v>1.630434766411781E-2</v>
      </c>
      <c r="U1501" s="5">
        <v>181</v>
      </c>
      <c r="V1501" s="17">
        <v>1.630434766411781E-2</v>
      </c>
      <c r="W1501" s="17">
        <v>0.79800000000000004</v>
      </c>
      <c r="X1501" s="17">
        <v>8.8999999999999996E-2</v>
      </c>
      <c r="Y1501" s="17">
        <v>2.9000000000000001E-2</v>
      </c>
      <c r="Z1501" s="17">
        <v>8.4000000000000005E-2</v>
      </c>
      <c r="AA1501" s="17"/>
      <c r="AB1501" s="17">
        <v>0</v>
      </c>
      <c r="AC1501" s="17">
        <v>0.215</v>
      </c>
      <c r="AD1501" s="17">
        <v>0.19600000000000001</v>
      </c>
      <c r="AE1501" s="17">
        <v>0.68290000000000006</v>
      </c>
      <c r="AF1501" s="5">
        <v>1</v>
      </c>
      <c r="AG1501" s="31">
        <v>16720.349609375</v>
      </c>
      <c r="AH1501" s="31">
        <v>17733.89</v>
      </c>
    </row>
    <row r="1502" spans="1:34" x14ac:dyDescent="0.3">
      <c r="A1502" s="4">
        <v>1151155600</v>
      </c>
      <c r="B1502" s="3" t="s">
        <v>3792</v>
      </c>
      <c r="C1502" s="3" t="s">
        <v>945</v>
      </c>
      <c r="D1502" s="14">
        <v>91.846237182617188</v>
      </c>
      <c r="E1502" s="14">
        <v>93.35687255859375</v>
      </c>
      <c r="F1502" s="14">
        <v>93.825210571289063</v>
      </c>
      <c r="G1502" s="14">
        <v>96.800491333007813</v>
      </c>
      <c r="H1502" s="5">
        <v>191</v>
      </c>
      <c r="I1502" s="15" t="s">
        <v>3980</v>
      </c>
      <c r="J1502" s="15">
        <v>5</v>
      </c>
      <c r="K1502" s="3" t="s">
        <v>535</v>
      </c>
      <c r="L1502" s="3" t="s">
        <v>3915</v>
      </c>
      <c r="M1502" s="3" t="s">
        <v>3918</v>
      </c>
      <c r="N1502" s="3" t="s">
        <v>3924</v>
      </c>
      <c r="O1502" s="5">
        <v>97</v>
      </c>
      <c r="P1502" s="17">
        <v>0.1549295783042908</v>
      </c>
      <c r="Q1502" s="5">
        <v>97</v>
      </c>
      <c r="R1502" s="17">
        <v>0.1549295783042908</v>
      </c>
      <c r="S1502" s="5">
        <v>99</v>
      </c>
      <c r="T1502" s="17">
        <v>0.12676055729389191</v>
      </c>
      <c r="U1502" s="5">
        <v>99</v>
      </c>
      <c r="V1502" s="17">
        <v>0.12676055729389191</v>
      </c>
      <c r="W1502" s="17">
        <v>0.497</v>
      </c>
      <c r="X1502" s="17">
        <v>0.183</v>
      </c>
      <c r="Y1502" s="17">
        <v>9.4E-2</v>
      </c>
      <c r="Z1502" s="17">
        <v>0.22500000000000001</v>
      </c>
      <c r="AA1502" s="17"/>
      <c r="AB1502" s="17">
        <v>0</v>
      </c>
      <c r="AC1502" s="17">
        <v>0.51300000000000001</v>
      </c>
      <c r="AD1502" s="17">
        <v>0.13100000000000001</v>
      </c>
      <c r="AE1502" s="17">
        <v>0.62159999999999993</v>
      </c>
      <c r="AF1502" s="5">
        <v>1</v>
      </c>
      <c r="AG1502" s="31">
        <v>14490.2802734375</v>
      </c>
      <c r="AH1502" s="31">
        <v>15818.54</v>
      </c>
    </row>
    <row r="1503" spans="1:34" x14ac:dyDescent="0.3">
      <c r="A1503" s="4">
        <v>1151155610</v>
      </c>
      <c r="B1503" s="3" t="s">
        <v>3792</v>
      </c>
      <c r="C1503" s="3" t="s">
        <v>2085</v>
      </c>
      <c r="D1503" s="14">
        <v>83.126365661621094</v>
      </c>
      <c r="E1503" s="14">
        <v>84.668411254882813</v>
      </c>
      <c r="F1503" s="14">
        <v>78.358543395996094</v>
      </c>
      <c r="G1503" s="14">
        <v>80.467056274414063</v>
      </c>
      <c r="H1503" s="5">
        <v>281</v>
      </c>
      <c r="I1503" s="15" t="s">
        <v>3980</v>
      </c>
      <c r="J1503" s="15">
        <v>6</v>
      </c>
      <c r="K1503" s="3" t="s">
        <v>535</v>
      </c>
      <c r="L1503" s="3" t="s">
        <v>3915</v>
      </c>
      <c r="M1503" s="3" t="s">
        <v>3918</v>
      </c>
      <c r="N1503" s="3" t="s">
        <v>3924</v>
      </c>
      <c r="O1503" s="5">
        <v>164</v>
      </c>
      <c r="P1503" s="17">
        <v>5.55555559694767E-2</v>
      </c>
      <c r="Q1503" s="5">
        <v>164</v>
      </c>
      <c r="R1503" s="17">
        <v>5.55555559694767E-2</v>
      </c>
      <c r="S1503" s="5">
        <v>163</v>
      </c>
      <c r="T1503" s="17">
        <v>2.083333395421505E-2</v>
      </c>
      <c r="U1503" s="5">
        <v>163</v>
      </c>
      <c r="V1503" s="17">
        <v>2.083333395421505E-2</v>
      </c>
      <c r="W1503" s="17">
        <v>1</v>
      </c>
      <c r="X1503" s="17"/>
      <c r="Y1503" s="17"/>
      <c r="Z1503" s="17"/>
      <c r="AA1503" s="17"/>
      <c r="AB1503" s="17">
        <v>0</v>
      </c>
      <c r="AC1503" s="17"/>
      <c r="AD1503" s="17">
        <v>0.107</v>
      </c>
      <c r="AE1503" s="17">
        <v>0.72930000000000006</v>
      </c>
      <c r="AF1503" s="5">
        <v>1</v>
      </c>
      <c r="AG1503" s="31">
        <v>11944.51953125</v>
      </c>
      <c r="AH1503" s="31">
        <v>12890.23</v>
      </c>
    </row>
    <row r="1504" spans="1:34" x14ac:dyDescent="0.3">
      <c r="A1504" s="4">
        <v>1151155620</v>
      </c>
      <c r="B1504" s="3" t="s">
        <v>3792</v>
      </c>
      <c r="C1504" s="3" t="s">
        <v>2086</v>
      </c>
      <c r="D1504" s="14">
        <v>83.060066223144531</v>
      </c>
      <c r="E1504" s="14">
        <v>84.052574157714844</v>
      </c>
      <c r="F1504" s="14">
        <v>81.98333740234375</v>
      </c>
      <c r="G1504" s="14">
        <v>80.672592163085938</v>
      </c>
      <c r="H1504" s="5">
        <v>112</v>
      </c>
      <c r="I1504" s="15" t="s">
        <v>3980</v>
      </c>
      <c r="J1504" s="15">
        <v>5</v>
      </c>
      <c r="K1504" s="3" t="s">
        <v>535</v>
      </c>
      <c r="L1504" s="3" t="s">
        <v>3915</v>
      </c>
      <c r="M1504" s="3" t="s">
        <v>3918</v>
      </c>
      <c r="N1504" s="3" t="s">
        <v>3924</v>
      </c>
      <c r="O1504" s="5">
        <v>52</v>
      </c>
      <c r="P1504" s="17">
        <v>2.500000037252903E-2</v>
      </c>
      <c r="Q1504" s="5">
        <v>52</v>
      </c>
      <c r="R1504" s="17">
        <v>2.500000037252903E-2</v>
      </c>
      <c r="S1504" s="5">
        <v>52</v>
      </c>
      <c r="T1504" s="17">
        <v>0</v>
      </c>
      <c r="U1504" s="5">
        <v>52</v>
      </c>
      <c r="V1504" s="17">
        <v>0</v>
      </c>
      <c r="W1504" s="17">
        <v>0.98199999999999998</v>
      </c>
      <c r="X1504" s="17"/>
      <c r="Y1504" s="17"/>
      <c r="Z1504" s="17"/>
      <c r="AA1504" s="17"/>
      <c r="AB1504" s="17">
        <v>1.7999999225139621E-2</v>
      </c>
      <c r="AC1504" s="17"/>
      <c r="AD1504" s="17">
        <v>0.24099999999999999</v>
      </c>
      <c r="AE1504" s="17">
        <v>0.88639999999999997</v>
      </c>
      <c r="AF1504" s="5">
        <v>1</v>
      </c>
      <c r="AG1504" s="31">
        <v>19855.41015625</v>
      </c>
      <c r="AH1504" s="31">
        <v>20558</v>
      </c>
    </row>
    <row r="1505" spans="1:34" x14ac:dyDescent="0.3">
      <c r="A1505" s="4">
        <v>1151155780</v>
      </c>
      <c r="B1505" s="3" t="s">
        <v>3792</v>
      </c>
      <c r="C1505" s="3" t="s">
        <v>2087</v>
      </c>
      <c r="D1505" s="14">
        <v>84.073013305664063</v>
      </c>
      <c r="E1505" s="14">
        <v>85.643051147460938</v>
      </c>
      <c r="F1505" s="14">
        <v>89.053153991699219</v>
      </c>
      <c r="G1505" s="14">
        <v>91.207756042480469</v>
      </c>
      <c r="H1505" s="5">
        <v>321</v>
      </c>
      <c r="I1505" s="15" t="s">
        <v>3980</v>
      </c>
      <c r="J1505" s="15">
        <v>5</v>
      </c>
      <c r="K1505" s="3" t="s">
        <v>535</v>
      </c>
      <c r="L1505" s="3" t="s">
        <v>3915</v>
      </c>
      <c r="M1505" s="3" t="s">
        <v>3918</v>
      </c>
      <c r="N1505" s="3" t="s">
        <v>3924</v>
      </c>
      <c r="O1505" s="5">
        <v>189</v>
      </c>
      <c r="P1505" s="17">
        <v>0.10160427540540699</v>
      </c>
      <c r="Q1505" s="5">
        <v>189</v>
      </c>
      <c r="R1505" s="17">
        <v>0.10160427540540699</v>
      </c>
      <c r="S1505" s="5">
        <v>190</v>
      </c>
      <c r="T1505" s="17">
        <v>5.8823529630899429E-2</v>
      </c>
      <c r="U1505" s="5">
        <v>190</v>
      </c>
      <c r="V1505" s="17">
        <v>5.8823529630899429E-2</v>
      </c>
      <c r="W1505" s="17">
        <v>0.90700000000000003</v>
      </c>
      <c r="X1505" s="17"/>
      <c r="Y1505" s="17"/>
      <c r="Z1505" s="17">
        <v>8.1000000000000003E-2</v>
      </c>
      <c r="AA1505" s="17"/>
      <c r="AB1505" s="17">
        <v>1.200000010430813E-2</v>
      </c>
      <c r="AC1505" s="17"/>
      <c r="AD1505" s="17">
        <v>0.122</v>
      </c>
      <c r="AE1505" s="17">
        <v>0.73180000000000012</v>
      </c>
      <c r="AF1505" s="5">
        <v>1</v>
      </c>
      <c r="AG1505" s="31">
        <v>13416.900390625</v>
      </c>
      <c r="AH1505" s="31">
        <v>14248.57</v>
      </c>
    </row>
    <row r="1506" spans="1:34" x14ac:dyDescent="0.3">
      <c r="A1506" s="4">
        <v>1151155800</v>
      </c>
      <c r="B1506" s="3" t="s">
        <v>3792</v>
      </c>
      <c r="C1506" s="3" t="s">
        <v>2088</v>
      </c>
      <c r="D1506" s="14">
        <v>83.474319458007813</v>
      </c>
      <c r="E1506" s="14">
        <v>84.837860107421875</v>
      </c>
      <c r="F1506" s="14">
        <v>82.078407287597656</v>
      </c>
      <c r="G1506" s="14">
        <v>83.986785888671875</v>
      </c>
      <c r="H1506" s="5">
        <v>140</v>
      </c>
      <c r="I1506" s="15" t="s">
        <v>3980</v>
      </c>
      <c r="J1506" s="15">
        <v>6</v>
      </c>
      <c r="K1506" s="3" t="s">
        <v>535</v>
      </c>
      <c r="L1506" s="3" t="s">
        <v>3915</v>
      </c>
      <c r="M1506" s="3" t="s">
        <v>3918</v>
      </c>
      <c r="N1506" s="3" t="s">
        <v>3924</v>
      </c>
      <c r="O1506" s="5">
        <v>56</v>
      </c>
      <c r="P1506" s="17">
        <v>1.8867924809455872E-2</v>
      </c>
      <c r="Q1506" s="5">
        <v>56</v>
      </c>
      <c r="R1506" s="17">
        <v>1.8867924809455872E-2</v>
      </c>
      <c r="S1506" s="5">
        <v>56</v>
      </c>
      <c r="T1506" s="17">
        <v>1.8867924809455872E-2</v>
      </c>
      <c r="U1506" s="5">
        <v>56</v>
      </c>
      <c r="V1506" s="17">
        <v>1.8867924809455872E-2</v>
      </c>
      <c r="W1506" s="17">
        <v>0.91400000000000003</v>
      </c>
      <c r="X1506" s="17"/>
      <c r="Y1506" s="17"/>
      <c r="Z1506" s="17">
        <v>0.05</v>
      </c>
      <c r="AA1506" s="17"/>
      <c r="AB1506" s="17">
        <v>3.5999998450279243E-2</v>
      </c>
      <c r="AC1506" s="17"/>
      <c r="AD1506" s="17">
        <v>7.9000000000000001E-2</v>
      </c>
      <c r="AE1506" s="17">
        <v>0.7238</v>
      </c>
      <c r="AF1506" s="5">
        <v>1</v>
      </c>
      <c r="AG1506" s="31">
        <v>13759.0400390625</v>
      </c>
      <c r="AH1506" s="31">
        <v>14461.62</v>
      </c>
    </row>
    <row r="1507" spans="1:34" x14ac:dyDescent="0.3">
      <c r="A1507" s="4">
        <v>1151155860</v>
      </c>
      <c r="B1507" s="3" t="s">
        <v>3792</v>
      </c>
      <c r="C1507" s="3" t="s">
        <v>2089</v>
      </c>
      <c r="D1507" s="14">
        <v>83.948745727539063</v>
      </c>
      <c r="E1507" s="14">
        <v>85.278266906738281</v>
      </c>
      <c r="F1507" s="14">
        <v>86.489051818847656</v>
      </c>
      <c r="G1507" s="14">
        <v>87.663414001464844</v>
      </c>
      <c r="H1507" s="5">
        <v>186</v>
      </c>
      <c r="I1507" s="15" t="s">
        <v>3980</v>
      </c>
      <c r="J1507" s="15">
        <v>6</v>
      </c>
      <c r="K1507" s="3" t="s">
        <v>535</v>
      </c>
      <c r="L1507" s="3" t="s">
        <v>3915</v>
      </c>
      <c r="M1507" s="3" t="s">
        <v>3918</v>
      </c>
      <c r="N1507" s="3" t="s">
        <v>3924</v>
      </c>
      <c r="O1507" s="5">
        <v>117</v>
      </c>
      <c r="P1507" s="17">
        <v>5.7692307978868478E-2</v>
      </c>
      <c r="Q1507" s="5">
        <v>117</v>
      </c>
      <c r="R1507" s="17">
        <v>5.7692307978868478E-2</v>
      </c>
      <c r="S1507" s="5">
        <v>116</v>
      </c>
      <c r="T1507" s="17">
        <v>2.9126213863492009E-2</v>
      </c>
      <c r="U1507" s="5">
        <v>116</v>
      </c>
      <c r="V1507" s="17">
        <v>2.9126213863492009E-2</v>
      </c>
      <c r="W1507" s="17">
        <v>0.90300000000000002</v>
      </c>
      <c r="X1507" s="17"/>
      <c r="Y1507" s="17"/>
      <c r="Z1507" s="17">
        <v>7.0000000000000007E-2</v>
      </c>
      <c r="AA1507" s="17"/>
      <c r="AB1507" s="17">
        <v>2.700000070035458E-2</v>
      </c>
      <c r="AC1507" s="17">
        <v>0.23100000000000001</v>
      </c>
      <c r="AD1507" s="17">
        <v>0.151</v>
      </c>
      <c r="AE1507" s="17">
        <v>0.74260000000000004</v>
      </c>
      <c r="AF1507" s="5">
        <v>1</v>
      </c>
      <c r="AG1507" s="31">
        <v>14860.0498046875</v>
      </c>
      <c r="AH1507" s="31">
        <v>15935.82</v>
      </c>
    </row>
    <row r="1508" spans="1:34" x14ac:dyDescent="0.3">
      <c r="A1508" s="4">
        <v>1151155960</v>
      </c>
      <c r="B1508" s="3" t="s">
        <v>3792</v>
      </c>
      <c r="C1508" s="3" t="s">
        <v>2090</v>
      </c>
      <c r="D1508" s="14">
        <v>82.099235534667969</v>
      </c>
      <c r="E1508" s="14">
        <v>83.432914733886719</v>
      </c>
      <c r="F1508" s="14">
        <v>77.85052490234375</v>
      </c>
      <c r="G1508" s="14">
        <v>77.23583984375</v>
      </c>
      <c r="H1508" s="5">
        <v>142</v>
      </c>
      <c r="I1508" s="15" t="s">
        <v>3980</v>
      </c>
      <c r="J1508" s="15">
        <v>6</v>
      </c>
      <c r="K1508" s="3" t="s">
        <v>535</v>
      </c>
      <c r="L1508" s="3" t="s">
        <v>3915</v>
      </c>
      <c r="M1508" s="3" t="s">
        <v>3918</v>
      </c>
      <c r="N1508" s="3" t="s">
        <v>3924</v>
      </c>
      <c r="O1508" s="5">
        <v>90</v>
      </c>
      <c r="P1508" s="17">
        <v>1.7543859779834751E-2</v>
      </c>
      <c r="Q1508" s="5">
        <v>90</v>
      </c>
      <c r="R1508" s="17">
        <v>1.7543859779834751E-2</v>
      </c>
      <c r="S1508" s="5">
        <v>89</v>
      </c>
      <c r="T1508" s="17">
        <v>0</v>
      </c>
      <c r="U1508" s="5">
        <v>89</v>
      </c>
      <c r="V1508" s="17">
        <v>0</v>
      </c>
      <c r="W1508" s="17">
        <v>1</v>
      </c>
      <c r="X1508" s="17"/>
      <c r="Y1508" s="17"/>
      <c r="Z1508" s="17"/>
      <c r="AA1508" s="17"/>
      <c r="AB1508" s="17">
        <v>0</v>
      </c>
      <c r="AC1508" s="17"/>
      <c r="AD1508" s="17">
        <v>0.106</v>
      </c>
      <c r="AE1508" s="17">
        <v>0.79700000000000004</v>
      </c>
      <c r="AF1508" s="5">
        <v>1</v>
      </c>
      <c r="AG1508" s="31">
        <v>15398.990234375</v>
      </c>
      <c r="AH1508" s="31">
        <v>16101.58</v>
      </c>
    </row>
    <row r="1509" spans="1:34" x14ac:dyDescent="0.3">
      <c r="A1509" s="4">
        <v>1151155970</v>
      </c>
      <c r="B1509" s="3" t="s">
        <v>3792</v>
      </c>
      <c r="C1509" s="3" t="s">
        <v>2091</v>
      </c>
      <c r="D1509" s="14">
        <v>81.379325866699219</v>
      </c>
      <c r="E1509" s="14">
        <v>82.916267395019531</v>
      </c>
      <c r="F1509" s="14">
        <v>82.65228271484375</v>
      </c>
      <c r="G1509" s="14">
        <v>80.8890380859375</v>
      </c>
      <c r="H1509" s="5">
        <v>368</v>
      </c>
      <c r="I1509" s="15" t="s">
        <v>3980</v>
      </c>
      <c r="J1509" s="15">
        <v>5</v>
      </c>
      <c r="K1509" s="3" t="s">
        <v>535</v>
      </c>
      <c r="L1509" s="3" t="s">
        <v>3915</v>
      </c>
      <c r="M1509" s="3" t="s">
        <v>3918</v>
      </c>
      <c r="N1509" s="3" t="s">
        <v>3924</v>
      </c>
      <c r="O1509" s="5">
        <v>198</v>
      </c>
      <c r="P1509" s="17">
        <v>0.15384615957736969</v>
      </c>
      <c r="Q1509" s="5">
        <v>198</v>
      </c>
      <c r="R1509" s="17">
        <v>0.15384615957736969</v>
      </c>
      <c r="S1509" s="5">
        <v>199</v>
      </c>
      <c r="T1509" s="17">
        <v>9.3406595289707184E-2</v>
      </c>
      <c r="U1509" s="5">
        <v>199</v>
      </c>
      <c r="V1509" s="17">
        <v>9.3406595289707184E-2</v>
      </c>
      <c r="W1509" s="17">
        <v>0.27400000000000002</v>
      </c>
      <c r="X1509" s="17">
        <v>0.125</v>
      </c>
      <c r="Y1509" s="17">
        <v>0.111</v>
      </c>
      <c r="Z1509" s="17">
        <v>0.40500000000000003</v>
      </c>
      <c r="AA1509" s="17">
        <v>8.4000000000000005E-2</v>
      </c>
      <c r="AB1509" s="17">
        <v>0</v>
      </c>
      <c r="AC1509" s="17">
        <v>0.42699999999999999</v>
      </c>
      <c r="AD1509" s="17">
        <v>0.114</v>
      </c>
      <c r="AE1509" s="17">
        <v>0.5806</v>
      </c>
      <c r="AF1509" s="5">
        <v>1</v>
      </c>
      <c r="AG1509" s="31">
        <v>14391.830078125</v>
      </c>
      <c r="AH1509" s="31">
        <v>15425.35</v>
      </c>
    </row>
    <row r="1510" spans="1:34" x14ac:dyDescent="0.3">
      <c r="A1510" s="4">
        <v>1151156010</v>
      </c>
      <c r="B1510" s="3" t="s">
        <v>3792</v>
      </c>
      <c r="C1510" s="3" t="s">
        <v>2092</v>
      </c>
      <c r="D1510" s="14">
        <v>81.363571166992188</v>
      </c>
      <c r="E1510" s="14">
        <v>82.509933471679688</v>
      </c>
      <c r="F1510" s="14">
        <v>86.145973205566406</v>
      </c>
      <c r="G1510" s="14">
        <v>85.8568115234375</v>
      </c>
      <c r="H1510" s="5">
        <v>218</v>
      </c>
      <c r="I1510" s="15" t="s">
        <v>3980</v>
      </c>
      <c r="J1510" s="15">
        <v>5</v>
      </c>
      <c r="K1510" s="3" t="s">
        <v>535</v>
      </c>
      <c r="L1510" s="3" t="s">
        <v>3915</v>
      </c>
      <c r="M1510" s="3" t="s">
        <v>3918</v>
      </c>
      <c r="N1510" s="3" t="s">
        <v>3924</v>
      </c>
      <c r="O1510" s="5">
        <v>100</v>
      </c>
      <c r="P1510" s="17">
        <v>0.12962962687015531</v>
      </c>
      <c r="Q1510" s="5">
        <v>100</v>
      </c>
      <c r="R1510" s="17">
        <v>0.12962962687015531</v>
      </c>
      <c r="S1510" s="5">
        <v>100</v>
      </c>
      <c r="T1510" s="17">
        <v>1.851851865649223E-2</v>
      </c>
      <c r="U1510" s="5">
        <v>100</v>
      </c>
      <c r="V1510" s="17">
        <v>1.851851865649223E-2</v>
      </c>
      <c r="W1510" s="17">
        <v>0.98199999999999998</v>
      </c>
      <c r="X1510" s="17"/>
      <c r="Y1510" s="17"/>
      <c r="Z1510" s="17"/>
      <c r="AA1510" s="17"/>
      <c r="AB1510" s="17">
        <v>1.7999999225139621E-2</v>
      </c>
      <c r="AC1510" s="17"/>
      <c r="AD1510" s="17">
        <v>7.8E-2</v>
      </c>
      <c r="AE1510" s="17">
        <v>0.72140000000000004</v>
      </c>
      <c r="AF1510" s="5">
        <v>1</v>
      </c>
      <c r="AG1510" s="31">
        <v>14738.98046875</v>
      </c>
      <c r="AH1510" s="31">
        <v>15441.56</v>
      </c>
    </row>
    <row r="1511" spans="1:34" x14ac:dyDescent="0.3">
      <c r="A1511" s="4">
        <v>1151156120</v>
      </c>
      <c r="B1511" s="3" t="s">
        <v>3792</v>
      </c>
      <c r="C1511" s="3" t="s">
        <v>2093</v>
      </c>
      <c r="D1511" s="14">
        <v>86.43267822265625</v>
      </c>
      <c r="E1511" s="14">
        <v>87.896636962890625</v>
      </c>
      <c r="F1511" s="14">
        <v>76.486907958984375</v>
      </c>
      <c r="G1511" s="14">
        <v>76.873390197753906</v>
      </c>
      <c r="H1511" s="5">
        <v>227</v>
      </c>
      <c r="I1511" s="15" t="s">
        <v>3980</v>
      </c>
      <c r="J1511" s="15">
        <v>5</v>
      </c>
      <c r="K1511" s="3" t="s">
        <v>535</v>
      </c>
      <c r="L1511" s="3" t="s">
        <v>3915</v>
      </c>
      <c r="M1511" s="3" t="s">
        <v>3918</v>
      </c>
      <c r="N1511" s="3" t="s">
        <v>3924</v>
      </c>
      <c r="O1511" s="5">
        <v>140</v>
      </c>
      <c r="P1511" s="17">
        <v>7.7586203813552856E-2</v>
      </c>
      <c r="Q1511" s="5">
        <v>140</v>
      </c>
      <c r="R1511" s="17">
        <v>7.7586203813552856E-2</v>
      </c>
      <c r="S1511" s="5">
        <v>143</v>
      </c>
      <c r="T1511" s="17">
        <v>1.7241379246115681E-2</v>
      </c>
      <c r="U1511" s="5">
        <v>143</v>
      </c>
      <c r="V1511" s="17">
        <v>1.7241379246115681E-2</v>
      </c>
      <c r="W1511" s="17">
        <v>0.753</v>
      </c>
      <c r="X1511" s="17">
        <v>0.11899999999999999</v>
      </c>
      <c r="Y1511" s="17">
        <v>5.2999999999999999E-2</v>
      </c>
      <c r="Z1511" s="17">
        <v>7.0000000000000007E-2</v>
      </c>
      <c r="AA1511" s="17"/>
      <c r="AB1511" s="17">
        <v>4.0000001899898052E-3</v>
      </c>
      <c r="AC1511" s="17">
        <v>0.32200000000000001</v>
      </c>
      <c r="AD1511" s="17">
        <v>0.123</v>
      </c>
      <c r="AE1511" s="17">
        <v>0.72120000000000006</v>
      </c>
      <c r="AF1511" s="5">
        <v>1</v>
      </c>
      <c r="AG1511" s="31">
        <v>14773.580078125</v>
      </c>
      <c r="AH1511" s="31">
        <v>15476.17</v>
      </c>
    </row>
    <row r="1512" spans="1:34" x14ac:dyDescent="0.3">
      <c r="A1512" s="4">
        <v>380451050</v>
      </c>
      <c r="B1512" s="3" t="s">
        <v>167</v>
      </c>
      <c r="C1512" s="3" t="s">
        <v>1000</v>
      </c>
      <c r="D1512" s="14">
        <v>92.399505615234375</v>
      </c>
      <c r="E1512" s="14">
        <v>97.442985534667969</v>
      </c>
      <c r="F1512" s="14">
        <v>92.965652465820313</v>
      </c>
      <c r="G1512" s="14">
        <v>95.687240600585938</v>
      </c>
      <c r="H1512" s="5">
        <v>121</v>
      </c>
      <c r="I1512" s="15">
        <v>7</v>
      </c>
      <c r="J1512" s="15">
        <v>12</v>
      </c>
      <c r="K1512" s="3" t="s">
        <v>3881</v>
      </c>
      <c r="L1512" s="3" t="s">
        <v>3912</v>
      </c>
      <c r="M1512" s="3" t="s">
        <v>3917</v>
      </c>
      <c r="N1512" s="3" t="s">
        <v>3921</v>
      </c>
      <c r="O1512" s="5">
        <v>82</v>
      </c>
      <c r="P1512" s="17">
        <v>0.36065572500228882</v>
      </c>
      <c r="Q1512" s="5">
        <v>58</v>
      </c>
      <c r="R1512" s="17">
        <v>0.36065572500228882</v>
      </c>
      <c r="S1512" s="5">
        <v>82</v>
      </c>
      <c r="T1512" s="17">
        <v>0.58823531866073608</v>
      </c>
      <c r="U1512" s="5">
        <v>58</v>
      </c>
      <c r="V1512" s="17">
        <v>0.58823531866073608</v>
      </c>
      <c r="W1512" s="17"/>
      <c r="X1512" s="17"/>
      <c r="Y1512" s="17"/>
      <c r="Z1512" s="17">
        <v>0.91700000000000004</v>
      </c>
      <c r="AA1512" s="17"/>
      <c r="AB1512" s="17">
        <v>8.2999996840953827E-2</v>
      </c>
      <c r="AC1512" s="17"/>
      <c r="AD1512" s="17">
        <v>0.107</v>
      </c>
      <c r="AE1512" s="17">
        <v>0.43</v>
      </c>
      <c r="AF1512" s="5">
        <v>0</v>
      </c>
      <c r="AG1512" s="31">
        <v>13950.5</v>
      </c>
      <c r="AH1512" s="31">
        <v>15841.95</v>
      </c>
    </row>
    <row r="1513" spans="1:34" x14ac:dyDescent="0.3">
      <c r="A1513" s="4">
        <v>380454020</v>
      </c>
      <c r="B1513" s="3" t="s">
        <v>167</v>
      </c>
      <c r="C1513" s="3" t="s">
        <v>1001</v>
      </c>
      <c r="D1513" s="14">
        <v>87.894317626953125</v>
      </c>
      <c r="E1513" s="14">
        <v>88.130943298339844</v>
      </c>
      <c r="F1513" s="14">
        <v>86.635101318359375</v>
      </c>
      <c r="G1513" s="14">
        <v>87.394844055175781</v>
      </c>
      <c r="H1513" s="5">
        <v>202</v>
      </c>
      <c r="I1513" s="15" t="s">
        <v>3980</v>
      </c>
      <c r="J1513" s="15">
        <v>6</v>
      </c>
      <c r="K1513" s="3" t="s">
        <v>3881</v>
      </c>
      <c r="L1513" s="3" t="s">
        <v>3912</v>
      </c>
      <c r="M1513" s="3" t="s">
        <v>3917</v>
      </c>
      <c r="N1513" s="3" t="s">
        <v>3921</v>
      </c>
      <c r="O1513" s="5">
        <v>107</v>
      </c>
      <c r="P1513" s="17">
        <v>0.46296295523643488</v>
      </c>
      <c r="Q1513" s="5">
        <v>81</v>
      </c>
      <c r="R1513" s="17">
        <v>0.46296295523643488</v>
      </c>
      <c r="S1513" s="5">
        <v>107</v>
      </c>
      <c r="T1513" s="17">
        <v>0.31481480598449713</v>
      </c>
      <c r="U1513" s="5">
        <v>81</v>
      </c>
      <c r="V1513" s="17">
        <v>0.31481480598449713</v>
      </c>
      <c r="W1513" s="17"/>
      <c r="X1513" s="17"/>
      <c r="Y1513" s="17"/>
      <c r="Z1513" s="17">
        <v>0.96</v>
      </c>
      <c r="AA1513" s="17"/>
      <c r="AB1513" s="17">
        <v>3.9999999105930328E-2</v>
      </c>
      <c r="AC1513" s="17"/>
      <c r="AD1513" s="17">
        <v>0.13900000000000001</v>
      </c>
      <c r="AE1513" s="17">
        <v>0.36499999999999999</v>
      </c>
      <c r="AF1513" s="5">
        <v>0</v>
      </c>
      <c r="AG1513" s="31">
        <v>8198.1298828125</v>
      </c>
      <c r="AH1513" s="31">
        <v>10555.92</v>
      </c>
    </row>
    <row r="1514" spans="1:34" x14ac:dyDescent="0.3">
      <c r="A1514" s="4">
        <v>950592050</v>
      </c>
      <c r="B1514" s="3" t="s">
        <v>441</v>
      </c>
      <c r="C1514" s="3" t="s">
        <v>1757</v>
      </c>
      <c r="D1514" s="14">
        <v>81.823265075683594</v>
      </c>
      <c r="E1514" s="14">
        <v>82.93292236328125</v>
      </c>
      <c r="F1514" s="14">
        <v>86.2435302734375</v>
      </c>
      <c r="G1514" s="14">
        <v>88.716575622558594</v>
      </c>
      <c r="H1514" s="5">
        <v>419</v>
      </c>
      <c r="I1514" s="15">
        <v>6</v>
      </c>
      <c r="J1514" s="15">
        <v>8</v>
      </c>
      <c r="K1514" s="3" t="s">
        <v>3906</v>
      </c>
      <c r="L1514" s="3" t="s">
        <v>3910</v>
      </c>
      <c r="M1514" s="3" t="s">
        <v>3919</v>
      </c>
      <c r="N1514" s="3" t="s">
        <v>3923</v>
      </c>
      <c r="O1514" s="5">
        <v>755</v>
      </c>
      <c r="P1514" s="17">
        <v>0.47607052326202393</v>
      </c>
      <c r="Q1514" s="5">
        <v>391</v>
      </c>
      <c r="R1514" s="17">
        <v>0.3333333432674408</v>
      </c>
      <c r="S1514" s="5">
        <v>754</v>
      </c>
      <c r="T1514" s="17">
        <v>0.49622166156768799</v>
      </c>
      <c r="U1514" s="5">
        <v>390</v>
      </c>
      <c r="V1514" s="17">
        <v>0.3072916567325592</v>
      </c>
      <c r="W1514" s="17"/>
      <c r="X1514" s="17">
        <v>1.4E-2</v>
      </c>
      <c r="Y1514" s="17"/>
      <c r="Z1514" s="17">
        <v>0.94500000000000006</v>
      </c>
      <c r="AA1514" s="17">
        <v>3.7999999999999999E-2</v>
      </c>
      <c r="AB1514" s="17">
        <v>2.000000094994903E-3</v>
      </c>
      <c r="AC1514" s="17"/>
      <c r="AD1514" s="17">
        <v>0.14799999999999999</v>
      </c>
      <c r="AE1514" s="17">
        <v>0.46899999999999997</v>
      </c>
      <c r="AF1514" s="5">
        <v>0</v>
      </c>
      <c r="AG1514" s="31">
        <v>11552.4697265625</v>
      </c>
      <c r="AH1514" s="31">
        <v>12597.56</v>
      </c>
    </row>
    <row r="1515" spans="1:34" x14ac:dyDescent="0.3">
      <c r="A1515" s="4">
        <v>950594020</v>
      </c>
      <c r="B1515" s="3" t="s">
        <v>441</v>
      </c>
      <c r="C1515" s="3" t="s">
        <v>1758</v>
      </c>
      <c r="D1515" s="14">
        <v>83.696548461914063</v>
      </c>
      <c r="E1515" s="14">
        <v>84.009834289550781</v>
      </c>
      <c r="F1515" s="14">
        <v>83.409339904785156</v>
      </c>
      <c r="G1515" s="14">
        <v>82.442008972167969</v>
      </c>
      <c r="H1515" s="5">
        <v>286</v>
      </c>
      <c r="I1515" s="15" t="s">
        <v>3980</v>
      </c>
      <c r="J1515" s="15">
        <v>5</v>
      </c>
      <c r="K1515" s="3" t="s">
        <v>3906</v>
      </c>
      <c r="L1515" s="3" t="s">
        <v>3910</v>
      </c>
      <c r="M1515" s="3" t="s">
        <v>3919</v>
      </c>
      <c r="N1515" s="3" t="s">
        <v>3923</v>
      </c>
      <c r="O1515" s="5">
        <v>134</v>
      </c>
      <c r="P1515" s="17">
        <v>0.45901638269424438</v>
      </c>
      <c r="Q1515" s="5">
        <v>72</v>
      </c>
      <c r="R1515" s="17">
        <v>0.35820895433425898</v>
      </c>
      <c r="S1515" s="5">
        <v>134</v>
      </c>
      <c r="T1515" s="17">
        <v>0.5245901346206665</v>
      </c>
      <c r="U1515" s="5">
        <v>72</v>
      </c>
      <c r="V1515" s="17">
        <v>0.3731343150138855</v>
      </c>
      <c r="W1515" s="17"/>
      <c r="X1515" s="17"/>
      <c r="Y1515" s="17"/>
      <c r="Z1515" s="17">
        <v>0.97199999999999998</v>
      </c>
      <c r="AA1515" s="17">
        <v>2.1000000000000001E-2</v>
      </c>
      <c r="AB1515" s="17">
        <v>7.0000002160668373E-3</v>
      </c>
      <c r="AC1515" s="17"/>
      <c r="AD1515" s="17">
        <v>0.17100000000000001</v>
      </c>
      <c r="AE1515" s="17">
        <v>0.48499999999999999</v>
      </c>
      <c r="AF1515" s="5">
        <v>0</v>
      </c>
      <c r="AG1515" s="31">
        <v>11871.0400390625</v>
      </c>
      <c r="AH1515" s="31">
        <v>12978.56</v>
      </c>
    </row>
    <row r="1516" spans="1:34" x14ac:dyDescent="0.3">
      <c r="A1516" s="4">
        <v>950594040</v>
      </c>
      <c r="B1516" s="3" t="s">
        <v>441</v>
      </c>
      <c r="C1516" s="3" t="s">
        <v>1759</v>
      </c>
      <c r="D1516" s="14">
        <v>82.3834228515625</v>
      </c>
      <c r="E1516" s="14">
        <v>82.3594970703125</v>
      </c>
      <c r="F1516" s="14">
        <v>83.352638244628906</v>
      </c>
      <c r="G1516" s="14">
        <v>83.721664428710938</v>
      </c>
      <c r="H1516" s="5">
        <v>511</v>
      </c>
      <c r="I1516" s="15" t="s">
        <v>3980</v>
      </c>
      <c r="J1516" s="15">
        <v>5</v>
      </c>
      <c r="K1516" s="3" t="s">
        <v>3906</v>
      </c>
      <c r="L1516" s="3" t="s">
        <v>3910</v>
      </c>
      <c r="M1516" s="3" t="s">
        <v>3919</v>
      </c>
      <c r="N1516" s="3" t="s">
        <v>3923</v>
      </c>
      <c r="O1516" s="5">
        <v>242</v>
      </c>
      <c r="P1516" s="17">
        <v>0.49372383952140808</v>
      </c>
      <c r="Q1516" s="5">
        <v>145</v>
      </c>
      <c r="R1516" s="17">
        <v>0.47008547186851501</v>
      </c>
      <c r="S1516" s="5">
        <v>242</v>
      </c>
      <c r="T1516" s="17">
        <v>0.50627613067626953</v>
      </c>
      <c r="U1516" s="5">
        <v>145</v>
      </c>
      <c r="V1516" s="17">
        <v>0.42735043168067932</v>
      </c>
      <c r="W1516" s="17"/>
      <c r="X1516" s="17">
        <v>2.9000000000000001E-2</v>
      </c>
      <c r="Y1516" s="17"/>
      <c r="Z1516" s="17">
        <v>0.93500000000000005</v>
      </c>
      <c r="AA1516" s="17">
        <v>2.7E-2</v>
      </c>
      <c r="AB1516" s="17">
        <v>8.0000003799796104E-3</v>
      </c>
      <c r="AC1516" s="17"/>
      <c r="AD1516" s="17">
        <v>0.13900000000000001</v>
      </c>
      <c r="AE1516" s="17">
        <v>0.51500000000000001</v>
      </c>
      <c r="AF1516" s="5">
        <v>0</v>
      </c>
      <c r="AG1516" s="31">
        <v>11574.099609375</v>
      </c>
      <c r="AH1516" s="31">
        <v>12814.2</v>
      </c>
    </row>
    <row r="1517" spans="1:34" x14ac:dyDescent="0.3">
      <c r="A1517" s="4">
        <v>281033000</v>
      </c>
      <c r="B1517" s="3" t="s">
        <v>124</v>
      </c>
      <c r="C1517" s="3" t="s">
        <v>913</v>
      </c>
      <c r="D1517" s="14">
        <v>83.861412048339844</v>
      </c>
      <c r="E1517" s="14">
        <v>84.360687255859375</v>
      </c>
      <c r="F1517" s="14">
        <v>87.598228454589844</v>
      </c>
      <c r="G1517" s="14">
        <v>86.91265869140625</v>
      </c>
      <c r="H1517" s="5">
        <v>295</v>
      </c>
      <c r="I1517" s="15">
        <v>5</v>
      </c>
      <c r="J1517" s="15">
        <v>8</v>
      </c>
      <c r="K1517" s="3" t="s">
        <v>3818</v>
      </c>
      <c r="L1517" s="3" t="s">
        <v>3913</v>
      </c>
      <c r="M1517" s="3" t="s">
        <v>3917</v>
      </c>
      <c r="N1517" s="3" t="s">
        <v>3923</v>
      </c>
      <c r="O1517" s="5">
        <v>589</v>
      </c>
      <c r="P1517" s="17">
        <v>0.45228216052055359</v>
      </c>
      <c r="Q1517" s="5">
        <v>389</v>
      </c>
      <c r="R1517" s="17">
        <v>0.35664334893226618</v>
      </c>
      <c r="S1517" s="5">
        <v>589</v>
      </c>
      <c r="T1517" s="17">
        <v>0.39419087767601008</v>
      </c>
      <c r="U1517" s="5">
        <v>389</v>
      </c>
      <c r="V1517" s="17">
        <v>0.32867133617401117</v>
      </c>
      <c r="W1517" s="17"/>
      <c r="X1517" s="17"/>
      <c r="Y1517" s="17"/>
      <c r="Z1517" s="17">
        <v>0.94900000000000007</v>
      </c>
      <c r="AA1517" s="17">
        <v>2.7E-2</v>
      </c>
      <c r="AB1517" s="17">
        <v>2.400000020861626E-2</v>
      </c>
      <c r="AC1517" s="17"/>
      <c r="AD1517" s="17">
        <v>0.16600000000000001</v>
      </c>
      <c r="AE1517" s="17">
        <v>0.55800000000000005</v>
      </c>
      <c r="AF1517" s="5">
        <v>0</v>
      </c>
      <c r="AG1517" s="31">
        <v>6171.7099609375</v>
      </c>
      <c r="AH1517" s="31">
        <v>8461.23</v>
      </c>
    </row>
    <row r="1518" spans="1:34" x14ac:dyDescent="0.3">
      <c r="A1518" s="4">
        <v>281034020</v>
      </c>
      <c r="B1518" s="3" t="s">
        <v>124</v>
      </c>
      <c r="C1518" s="3" t="s">
        <v>914</v>
      </c>
      <c r="D1518" s="14">
        <v>81.2122802734375</v>
      </c>
      <c r="E1518" s="14">
        <v>78.710350036621094</v>
      </c>
      <c r="F1518" s="14">
        <v>79.509292602539063</v>
      </c>
      <c r="G1518" s="14">
        <v>80.838470458984375</v>
      </c>
      <c r="H1518" s="5">
        <v>345</v>
      </c>
      <c r="I1518" s="15" t="s">
        <v>3980</v>
      </c>
      <c r="J1518" s="15">
        <v>4</v>
      </c>
      <c r="K1518" s="3" t="s">
        <v>3818</v>
      </c>
      <c r="L1518" s="3" t="s">
        <v>3913</v>
      </c>
      <c r="M1518" s="3" t="s">
        <v>3917</v>
      </c>
      <c r="N1518" s="3" t="s">
        <v>3923</v>
      </c>
      <c r="O1518" s="5">
        <v>79</v>
      </c>
      <c r="P1518" s="17">
        <v>0.28448274731636047</v>
      </c>
      <c r="Q1518" s="5">
        <v>55</v>
      </c>
      <c r="R1518" s="17">
        <v>0.21333333849906921</v>
      </c>
      <c r="S1518" s="5">
        <v>78</v>
      </c>
      <c r="T1518" s="17">
        <v>0.2155172377824783</v>
      </c>
      <c r="U1518" s="5">
        <v>54</v>
      </c>
      <c r="V1518" s="17">
        <v>0.18666666746139529</v>
      </c>
      <c r="W1518" s="17"/>
      <c r="X1518" s="17"/>
      <c r="Y1518" s="17"/>
      <c r="Z1518" s="17">
        <v>0.97699999999999998</v>
      </c>
      <c r="AA1518" s="17"/>
      <c r="AB1518" s="17">
        <v>2.300000004470348E-2</v>
      </c>
      <c r="AC1518" s="17"/>
      <c r="AD1518" s="17">
        <v>0.18</v>
      </c>
      <c r="AE1518" s="17">
        <v>0.55700000000000005</v>
      </c>
      <c r="AF1518" s="5">
        <v>0</v>
      </c>
      <c r="AG1518" s="31">
        <v>8203.8701171875</v>
      </c>
      <c r="AH1518" s="31">
        <v>8786</v>
      </c>
    </row>
    <row r="1519" spans="1:34" x14ac:dyDescent="0.3">
      <c r="A1519" s="4">
        <v>320581050</v>
      </c>
      <c r="B1519" s="3" t="s">
        <v>138</v>
      </c>
      <c r="C1519" s="3" t="s">
        <v>941</v>
      </c>
      <c r="D1519" s="14">
        <v>88.091636657714844</v>
      </c>
      <c r="E1519" s="14">
        <v>88.897125244140625</v>
      </c>
      <c r="F1519" s="14">
        <v>87.761299133300781</v>
      </c>
      <c r="G1519" s="14">
        <v>85.030593872070313</v>
      </c>
      <c r="H1519" s="5">
        <v>98</v>
      </c>
      <c r="I1519" s="15">
        <v>7</v>
      </c>
      <c r="J1519" s="15">
        <v>12</v>
      </c>
      <c r="K1519" s="3" t="s">
        <v>3874</v>
      </c>
      <c r="L1519" s="3" t="s">
        <v>3912</v>
      </c>
      <c r="M1519" s="3" t="s">
        <v>3917</v>
      </c>
      <c r="N1519" s="3" t="s">
        <v>3921</v>
      </c>
      <c r="O1519" s="5">
        <v>58</v>
      </c>
      <c r="P1519" s="17">
        <v>0.3684210479259491</v>
      </c>
      <c r="Q1519" s="5">
        <v>32</v>
      </c>
      <c r="R1519" s="17">
        <v>0.3684210479259491</v>
      </c>
      <c r="S1519" s="5">
        <v>58</v>
      </c>
      <c r="T1519" s="17">
        <v>0.3541666567325592</v>
      </c>
      <c r="U1519" s="5">
        <v>32</v>
      </c>
      <c r="V1519" s="17">
        <v>0.25</v>
      </c>
      <c r="W1519" s="17"/>
      <c r="X1519" s="17"/>
      <c r="Y1519" s="17"/>
      <c r="Z1519" s="17">
        <v>0.94900000000000007</v>
      </c>
      <c r="AA1519" s="17">
        <v>5.0999999999999997E-2</v>
      </c>
      <c r="AB1519" s="17">
        <v>0</v>
      </c>
      <c r="AC1519" s="17"/>
      <c r="AD1519" s="17">
        <v>0.16300000000000001</v>
      </c>
      <c r="AE1519" s="17">
        <v>0.33100000000000002</v>
      </c>
      <c r="AF1519" s="5">
        <v>0</v>
      </c>
      <c r="AG1519" s="31">
        <v>11879.9404296875</v>
      </c>
      <c r="AH1519" s="31">
        <v>13541.96</v>
      </c>
    </row>
    <row r="1520" spans="1:34" x14ac:dyDescent="0.3">
      <c r="A1520" s="4">
        <v>320584020</v>
      </c>
      <c r="B1520" s="3" t="s">
        <v>138</v>
      </c>
      <c r="C1520" s="3" t="s">
        <v>942</v>
      </c>
      <c r="D1520" s="14">
        <v>86.67327880859375</v>
      </c>
      <c r="E1520" s="14">
        <v>83.082389831542969</v>
      </c>
      <c r="F1520" s="14">
        <v>85.652679443359375</v>
      </c>
      <c r="G1520" s="14">
        <v>86.05914306640625</v>
      </c>
      <c r="H1520" s="5">
        <v>143</v>
      </c>
      <c r="I1520" s="15" t="s">
        <v>3981</v>
      </c>
      <c r="J1520" s="15">
        <v>6</v>
      </c>
      <c r="K1520" s="3" t="s">
        <v>3874</v>
      </c>
      <c r="L1520" s="3" t="s">
        <v>3912</v>
      </c>
      <c r="M1520" s="3" t="s">
        <v>3917</v>
      </c>
      <c r="N1520" s="3" t="s">
        <v>3921</v>
      </c>
      <c r="O1520" s="5">
        <v>80</v>
      </c>
      <c r="P1520" s="17">
        <v>0.38271605968475342</v>
      </c>
      <c r="Q1520" s="5">
        <v>38</v>
      </c>
      <c r="R1520" s="17">
        <v>0.29032257199287409</v>
      </c>
      <c r="S1520" s="5">
        <v>80</v>
      </c>
      <c r="T1520" s="17">
        <v>0.5308641791343689</v>
      </c>
      <c r="U1520" s="5">
        <v>38</v>
      </c>
      <c r="V1520" s="17">
        <v>0.29032257199287409</v>
      </c>
      <c r="W1520" s="17"/>
      <c r="X1520" s="17"/>
      <c r="Y1520" s="17"/>
      <c r="Z1520" s="17">
        <v>0.95800000000000007</v>
      </c>
      <c r="AA1520" s="17"/>
      <c r="AB1520" s="17">
        <v>4.1999999433755868E-2</v>
      </c>
      <c r="AC1520" s="17"/>
      <c r="AD1520" s="17">
        <v>0.161</v>
      </c>
      <c r="AE1520" s="17">
        <v>0.248</v>
      </c>
      <c r="AF1520" s="5">
        <v>0</v>
      </c>
      <c r="AG1520" s="31">
        <v>8554.599609375</v>
      </c>
      <c r="AH1520" s="31">
        <v>10358.43</v>
      </c>
    </row>
    <row r="1521" spans="1:34" x14ac:dyDescent="0.3">
      <c r="A1521" s="4">
        <v>200013000</v>
      </c>
      <c r="B1521" s="3" t="s">
        <v>89</v>
      </c>
      <c r="C1521" s="3" t="s">
        <v>787</v>
      </c>
      <c r="D1521" s="14">
        <v>86.457725524902344</v>
      </c>
      <c r="E1521" s="14">
        <v>85.279197692871094</v>
      </c>
      <c r="F1521" s="14">
        <v>86.136543273925781</v>
      </c>
      <c r="G1521" s="14">
        <v>85.462501525878906</v>
      </c>
      <c r="H1521" s="5">
        <v>279</v>
      </c>
      <c r="I1521" s="15">
        <v>5</v>
      </c>
      <c r="J1521" s="15">
        <v>8</v>
      </c>
      <c r="K1521" s="3" t="s">
        <v>3856</v>
      </c>
      <c r="L1521" s="3" t="s">
        <v>3907</v>
      </c>
      <c r="M1521" s="3" t="s">
        <v>3916</v>
      </c>
      <c r="N1521" s="3" t="s">
        <v>3921</v>
      </c>
      <c r="O1521" s="5">
        <v>528</v>
      </c>
      <c r="P1521" s="17">
        <v>0.47955390810966492</v>
      </c>
      <c r="Q1521" s="5">
        <v>320</v>
      </c>
      <c r="R1521" s="17">
        <v>0.35403725504875178</v>
      </c>
      <c r="S1521" s="5">
        <v>528</v>
      </c>
      <c r="T1521" s="17">
        <v>0.40892192721366882</v>
      </c>
      <c r="U1521" s="5">
        <v>320</v>
      </c>
      <c r="V1521" s="17">
        <v>0.30434781312942499</v>
      </c>
      <c r="W1521" s="17"/>
      <c r="X1521" s="17">
        <v>2.9000000000000001E-2</v>
      </c>
      <c r="Y1521" s="17"/>
      <c r="Z1521" s="17">
        <v>0.93200000000000005</v>
      </c>
      <c r="AA1521" s="17">
        <v>2.1999999999999999E-2</v>
      </c>
      <c r="AB1521" s="17">
        <v>1.7999999225139621E-2</v>
      </c>
      <c r="AC1521" s="17"/>
      <c r="AD1521" s="17">
        <v>0.125</v>
      </c>
      <c r="AE1521" s="17">
        <v>0.52900000000000003</v>
      </c>
      <c r="AF1521" s="5">
        <v>0</v>
      </c>
      <c r="AG1521" s="31">
        <v>9364.740234375</v>
      </c>
      <c r="AH1521" s="31">
        <v>10785.39</v>
      </c>
    </row>
    <row r="1522" spans="1:34" x14ac:dyDescent="0.3">
      <c r="A1522" s="4">
        <v>200014020</v>
      </c>
      <c r="B1522" s="3" t="s">
        <v>89</v>
      </c>
      <c r="C1522" s="3" t="s">
        <v>788</v>
      </c>
      <c r="D1522" s="14">
        <v>85.161376953125</v>
      </c>
      <c r="E1522" s="14">
        <v>85.663803100585938</v>
      </c>
      <c r="F1522" s="14">
        <v>86.273704528808594</v>
      </c>
      <c r="G1522" s="14">
        <v>87.015846252441406</v>
      </c>
      <c r="H1522" s="5">
        <v>309</v>
      </c>
      <c r="I1522" s="15" t="s">
        <v>3981</v>
      </c>
      <c r="J1522" s="15">
        <v>4</v>
      </c>
      <c r="K1522" s="3" t="s">
        <v>3856</v>
      </c>
      <c r="L1522" s="3" t="s">
        <v>3907</v>
      </c>
      <c r="M1522" s="3" t="s">
        <v>3916</v>
      </c>
      <c r="N1522" s="3" t="s">
        <v>3921</v>
      </c>
      <c r="O1522" s="5">
        <v>64</v>
      </c>
      <c r="P1522" s="17">
        <v>0.56603771448135376</v>
      </c>
      <c r="Q1522" s="5">
        <v>40</v>
      </c>
      <c r="R1522" s="17">
        <v>0.50704222917556763</v>
      </c>
      <c r="S1522" s="5">
        <v>64</v>
      </c>
      <c r="T1522" s="17">
        <v>0.59433960914611816</v>
      </c>
      <c r="U1522" s="5">
        <v>40</v>
      </c>
      <c r="V1522" s="17">
        <v>0.56338030099868774</v>
      </c>
      <c r="W1522" s="17"/>
      <c r="X1522" s="17"/>
      <c r="Y1522" s="17"/>
      <c r="Z1522" s="17">
        <v>0.98699999999999999</v>
      </c>
      <c r="AA1522" s="17"/>
      <c r="AB1522" s="17">
        <v>1.30000002682209E-2</v>
      </c>
      <c r="AC1522" s="17"/>
      <c r="AD1522" s="17">
        <v>0.19700000000000001</v>
      </c>
      <c r="AE1522" s="17">
        <v>0.61099999999999999</v>
      </c>
      <c r="AF1522" s="5">
        <v>0</v>
      </c>
      <c r="AG1522" s="31">
        <v>7729.2998046875</v>
      </c>
      <c r="AH1522" s="31">
        <v>9321.25</v>
      </c>
    </row>
    <row r="1523" spans="1:34" x14ac:dyDescent="0.3">
      <c r="A1523" s="4">
        <v>150011050</v>
      </c>
      <c r="B1523" s="3" t="s">
        <v>63</v>
      </c>
      <c r="C1523" s="3" t="s">
        <v>716</v>
      </c>
      <c r="D1523" s="14">
        <v>77.882476806640625</v>
      </c>
      <c r="E1523" s="14">
        <v>79.496749877929688</v>
      </c>
      <c r="F1523" s="14">
        <v>83.098220825195313</v>
      </c>
      <c r="G1523" s="14">
        <v>82.60400390625</v>
      </c>
      <c r="H1523" s="5">
        <v>202</v>
      </c>
      <c r="I1523" s="15">
        <v>7</v>
      </c>
      <c r="J1523" s="15">
        <v>12</v>
      </c>
      <c r="K1523" s="3" t="s">
        <v>3843</v>
      </c>
      <c r="L1523" s="3" t="s">
        <v>3909</v>
      </c>
      <c r="M1523" s="3" t="s">
        <v>3916</v>
      </c>
      <c r="N1523" s="3" t="s">
        <v>3921</v>
      </c>
      <c r="O1523" s="5">
        <v>123</v>
      </c>
      <c r="P1523" s="17">
        <v>0.30120483040809631</v>
      </c>
      <c r="Q1523" s="5">
        <v>85</v>
      </c>
      <c r="R1523" s="17">
        <v>0.23636363446712491</v>
      </c>
      <c r="S1523" s="5">
        <v>123</v>
      </c>
      <c r="T1523" s="17">
        <v>0.1578947305679321</v>
      </c>
      <c r="U1523" s="5">
        <v>85</v>
      </c>
      <c r="V1523" s="17">
        <v>0.1617647111415863</v>
      </c>
      <c r="W1523" s="17"/>
      <c r="X1523" s="17"/>
      <c r="Y1523" s="17"/>
      <c r="Z1523" s="17">
        <v>0.95000000000000007</v>
      </c>
      <c r="AA1523" s="17">
        <v>3.5000000000000003E-2</v>
      </c>
      <c r="AB1523" s="17">
        <v>1.499999966472387E-2</v>
      </c>
      <c r="AC1523" s="17"/>
      <c r="AD1523" s="17">
        <v>0.13900000000000001</v>
      </c>
      <c r="AE1523" s="17">
        <v>0.57200000000000006</v>
      </c>
      <c r="AF1523" s="5">
        <v>0</v>
      </c>
      <c r="AG1523" s="31">
        <v>8856.7001953125</v>
      </c>
      <c r="AH1523" s="31">
        <v>9844.31</v>
      </c>
    </row>
    <row r="1524" spans="1:34" x14ac:dyDescent="0.3">
      <c r="A1524" s="4">
        <v>150014020</v>
      </c>
      <c r="B1524" s="3" t="s">
        <v>63</v>
      </c>
      <c r="C1524" s="3" t="s">
        <v>717</v>
      </c>
      <c r="D1524" s="14">
        <v>81.418968200683594</v>
      </c>
      <c r="E1524" s="14">
        <v>82.616409301757813</v>
      </c>
      <c r="F1524" s="14">
        <v>84.389030456542969</v>
      </c>
      <c r="G1524" s="14">
        <v>85.916282653808594</v>
      </c>
      <c r="H1524" s="5">
        <v>173</v>
      </c>
      <c r="I1524" s="15" t="s">
        <v>3980</v>
      </c>
      <c r="J1524" s="15">
        <v>6</v>
      </c>
      <c r="K1524" s="3" t="s">
        <v>3843</v>
      </c>
      <c r="L1524" s="3" t="s">
        <v>3909</v>
      </c>
      <c r="M1524" s="3" t="s">
        <v>3916</v>
      </c>
      <c r="N1524" s="3" t="s">
        <v>3921</v>
      </c>
      <c r="O1524" s="5">
        <v>141</v>
      </c>
      <c r="P1524" s="17">
        <v>0.23655913770198819</v>
      </c>
      <c r="Q1524" s="5">
        <v>101</v>
      </c>
      <c r="R1524" s="17">
        <v>0.16923077404499051</v>
      </c>
      <c r="S1524" s="5">
        <v>141</v>
      </c>
      <c r="T1524" s="17">
        <v>0.24731183052062991</v>
      </c>
      <c r="U1524" s="5">
        <v>101</v>
      </c>
      <c r="V1524" s="17">
        <v>0.18461538851261139</v>
      </c>
      <c r="W1524" s="17"/>
      <c r="X1524" s="17"/>
      <c r="Y1524" s="17"/>
      <c r="Z1524" s="17">
        <v>0.93100000000000005</v>
      </c>
      <c r="AA1524" s="17">
        <v>0.04</v>
      </c>
      <c r="AB1524" s="17">
        <v>2.899999916553497E-2</v>
      </c>
      <c r="AC1524" s="17"/>
      <c r="AD1524" s="17">
        <v>0.17299999999999999</v>
      </c>
      <c r="AE1524" s="17">
        <v>0.68900000000000006</v>
      </c>
      <c r="AF1524" s="5">
        <v>0</v>
      </c>
      <c r="AG1524" s="31">
        <v>8107.10009765625</v>
      </c>
      <c r="AH1524" s="31">
        <v>11533.69</v>
      </c>
    </row>
    <row r="1525" spans="1:34" x14ac:dyDescent="0.3">
      <c r="A1525" s="4">
        <v>391373000</v>
      </c>
      <c r="B1525" s="3" t="s">
        <v>173</v>
      </c>
      <c r="C1525" s="3" t="s">
        <v>1022</v>
      </c>
      <c r="D1525" s="14">
        <v>82.542282104492188</v>
      </c>
      <c r="E1525" s="14">
        <v>82.109291076660156</v>
      </c>
      <c r="F1525" s="14">
        <v>84.175323486328125</v>
      </c>
      <c r="G1525" s="14">
        <v>83.855476379394531</v>
      </c>
      <c r="H1525" s="5">
        <v>409</v>
      </c>
      <c r="I1525" s="15">
        <v>5</v>
      </c>
      <c r="J1525" s="15">
        <v>8</v>
      </c>
      <c r="K1525" s="3" t="s">
        <v>3823</v>
      </c>
      <c r="L1525" s="3" t="s">
        <v>3907</v>
      </c>
      <c r="M1525" s="3" t="s">
        <v>3917</v>
      </c>
      <c r="N1525" s="3" t="s">
        <v>3922</v>
      </c>
      <c r="O1525" s="5">
        <v>641</v>
      </c>
      <c r="P1525" s="17">
        <v>0.50742572546005249</v>
      </c>
      <c r="Q1525" s="5">
        <v>287</v>
      </c>
      <c r="R1525" s="17">
        <v>0.38202247023582458</v>
      </c>
      <c r="S1525" s="5">
        <v>643</v>
      </c>
      <c r="T1525" s="17">
        <v>0.4345678985118866</v>
      </c>
      <c r="U1525" s="5">
        <v>288</v>
      </c>
      <c r="V1525" s="17">
        <v>0.33519554138183588</v>
      </c>
      <c r="W1525" s="17"/>
      <c r="X1525" s="17"/>
      <c r="Y1525" s="17"/>
      <c r="Z1525" s="17">
        <v>0.92700000000000005</v>
      </c>
      <c r="AA1525" s="17">
        <v>5.3999999999999999E-2</v>
      </c>
      <c r="AB1525" s="17">
        <v>1.9999999552965161E-2</v>
      </c>
      <c r="AC1525" s="17"/>
      <c r="AD1525" s="17">
        <v>0.108</v>
      </c>
      <c r="AE1525" s="17">
        <v>0.39900000000000002</v>
      </c>
      <c r="AF1525" s="5">
        <v>0</v>
      </c>
      <c r="AG1525" s="31">
        <v>8052.2998046875</v>
      </c>
      <c r="AH1525" s="31">
        <v>8401.19</v>
      </c>
    </row>
    <row r="1526" spans="1:34" x14ac:dyDescent="0.3">
      <c r="A1526" s="4">
        <v>391374020</v>
      </c>
      <c r="B1526" s="3" t="s">
        <v>173</v>
      </c>
      <c r="C1526" s="3" t="s">
        <v>1023</v>
      </c>
      <c r="D1526" s="14">
        <v>94.690711975097656</v>
      </c>
      <c r="E1526" s="14">
        <v>94.388908386230469</v>
      </c>
      <c r="F1526" s="14">
        <v>88.190826416015625</v>
      </c>
      <c r="G1526" s="14">
        <v>88.990623474121094</v>
      </c>
      <c r="H1526" s="5">
        <v>507</v>
      </c>
      <c r="I1526" s="15" t="s">
        <v>3981</v>
      </c>
      <c r="J1526" s="15">
        <v>4</v>
      </c>
      <c r="K1526" s="3" t="s">
        <v>3823</v>
      </c>
      <c r="L1526" s="3" t="s">
        <v>3907</v>
      </c>
      <c r="M1526" s="3" t="s">
        <v>3917</v>
      </c>
      <c r="N1526" s="3" t="s">
        <v>3922</v>
      </c>
      <c r="O1526" s="5">
        <v>186</v>
      </c>
      <c r="P1526" s="17">
        <v>0.56783920526504517</v>
      </c>
      <c r="Q1526" s="5">
        <v>96</v>
      </c>
      <c r="R1526" s="17">
        <v>0.40789473056793207</v>
      </c>
      <c r="S1526" s="5">
        <v>185</v>
      </c>
      <c r="T1526" s="17">
        <v>0.54271358251571655</v>
      </c>
      <c r="U1526" s="5">
        <v>95</v>
      </c>
      <c r="V1526" s="17">
        <v>0.3684210479259491</v>
      </c>
      <c r="W1526" s="17"/>
      <c r="X1526" s="17"/>
      <c r="Y1526" s="17"/>
      <c r="Z1526" s="17">
        <v>0.93300000000000005</v>
      </c>
      <c r="AA1526" s="17">
        <v>4.9000000000000002E-2</v>
      </c>
      <c r="AB1526" s="17">
        <v>1.7999999225139621E-2</v>
      </c>
      <c r="AC1526" s="17"/>
      <c r="AD1526" s="17">
        <v>0.107</v>
      </c>
      <c r="AE1526" s="17">
        <v>0.33500000000000002</v>
      </c>
      <c r="AF1526" s="5">
        <v>0</v>
      </c>
      <c r="AG1526" s="31">
        <v>8206.1298828125</v>
      </c>
      <c r="AH1526" s="31">
        <v>8506.85</v>
      </c>
    </row>
    <row r="1527" spans="1:34" x14ac:dyDescent="0.3">
      <c r="A1527" s="4">
        <v>361354020</v>
      </c>
      <c r="B1527" s="3" t="s">
        <v>159</v>
      </c>
      <c r="C1527" s="3" t="s">
        <v>979</v>
      </c>
      <c r="D1527" s="14">
        <v>87.567710876464844</v>
      </c>
      <c r="E1527" s="14">
        <v>85.410102844238281</v>
      </c>
      <c r="F1527" s="14">
        <v>84.458488464355469</v>
      </c>
      <c r="G1527" s="14">
        <v>86.984344482421875</v>
      </c>
      <c r="H1527" s="5">
        <v>68</v>
      </c>
      <c r="I1527" s="15" t="s">
        <v>3981</v>
      </c>
      <c r="J1527" s="15">
        <v>8</v>
      </c>
      <c r="K1527" s="3" t="s">
        <v>3840</v>
      </c>
      <c r="L1527" s="3" t="s">
        <v>3913</v>
      </c>
      <c r="M1527" s="3" t="s">
        <v>3916</v>
      </c>
      <c r="N1527" s="3" t="s">
        <v>3923</v>
      </c>
      <c r="O1527" s="5">
        <v>60</v>
      </c>
      <c r="P1527" s="17">
        <v>0.707317054271698</v>
      </c>
      <c r="Q1527" s="5">
        <v>39</v>
      </c>
      <c r="R1527" s="17">
        <v>0.707317054271698</v>
      </c>
      <c r="S1527" s="5">
        <v>60</v>
      </c>
      <c r="T1527" s="17">
        <v>0.46341463923454279</v>
      </c>
      <c r="U1527" s="5">
        <v>39</v>
      </c>
      <c r="V1527" s="17">
        <v>0.46341463923454279</v>
      </c>
      <c r="W1527" s="17"/>
      <c r="X1527" s="17"/>
      <c r="Y1527" s="17"/>
      <c r="Z1527" s="17">
        <v>1</v>
      </c>
      <c r="AA1527" s="17"/>
      <c r="AB1527" s="17">
        <v>0</v>
      </c>
      <c r="AC1527" s="17"/>
      <c r="AD1527" s="17">
        <v>0.191</v>
      </c>
      <c r="AE1527" s="17">
        <v>0.24199999999999999</v>
      </c>
      <c r="AF1527" s="5">
        <v>0</v>
      </c>
      <c r="AG1527" s="31">
        <v>10595.3095703125</v>
      </c>
      <c r="AH1527" s="31">
        <v>11163.82</v>
      </c>
    </row>
    <row r="1528" spans="1:34" x14ac:dyDescent="0.3">
      <c r="A1528" s="4">
        <v>191404020</v>
      </c>
      <c r="B1528" s="3" t="s">
        <v>80</v>
      </c>
      <c r="C1528" s="3" t="s">
        <v>759</v>
      </c>
      <c r="D1528" s="14">
        <v>80.866424560546875</v>
      </c>
      <c r="E1528" s="14">
        <v>83.337265014648438</v>
      </c>
      <c r="F1528" s="14">
        <v>81.511711120605469</v>
      </c>
      <c r="G1528" s="14">
        <v>83.702911376953125</v>
      </c>
      <c r="H1528" s="5">
        <v>119</v>
      </c>
      <c r="I1528" s="15" t="s">
        <v>3981</v>
      </c>
      <c r="J1528" s="15">
        <v>8</v>
      </c>
      <c r="K1528" s="3" t="s">
        <v>3878</v>
      </c>
      <c r="L1528" s="3" t="s">
        <v>3914</v>
      </c>
      <c r="M1528" s="3" t="s">
        <v>3917</v>
      </c>
      <c r="N1528" s="3" t="s">
        <v>3922</v>
      </c>
      <c r="O1528" s="5">
        <v>115</v>
      </c>
      <c r="P1528" s="17">
        <v>0.38709676265716553</v>
      </c>
      <c r="Q1528" s="5">
        <v>41</v>
      </c>
      <c r="R1528" s="17">
        <v>0.28125</v>
      </c>
      <c r="S1528" s="5">
        <v>114</v>
      </c>
      <c r="T1528" s="17">
        <v>0.32258063554763788</v>
      </c>
      <c r="U1528" s="5">
        <v>41</v>
      </c>
      <c r="V1528" s="17">
        <v>0.25</v>
      </c>
      <c r="W1528" s="17"/>
      <c r="X1528" s="17"/>
      <c r="Y1528" s="17"/>
      <c r="Z1528" s="17">
        <v>0.95000000000000007</v>
      </c>
      <c r="AA1528" s="17"/>
      <c r="AB1528" s="17">
        <v>5.000000074505806E-2</v>
      </c>
      <c r="AC1528" s="17"/>
      <c r="AD1528" s="17">
        <v>0.126</v>
      </c>
      <c r="AE1528" s="17">
        <v>0.29199999999999998</v>
      </c>
      <c r="AF1528" s="5">
        <v>0</v>
      </c>
      <c r="AG1528" s="31">
        <v>9027.2001953125</v>
      </c>
      <c r="AH1528" s="31">
        <v>10862.77</v>
      </c>
    </row>
    <row r="1529" spans="1:34" x14ac:dyDescent="0.3">
      <c r="A1529" s="4">
        <v>100903000</v>
      </c>
      <c r="B1529" s="3" t="s">
        <v>40</v>
      </c>
      <c r="C1529" s="3" t="s">
        <v>627</v>
      </c>
      <c r="D1529" s="14">
        <v>89.383354187011719</v>
      </c>
      <c r="E1529" s="14">
        <v>88.665054321289063</v>
      </c>
      <c r="F1529" s="14">
        <v>79.873832702636719</v>
      </c>
      <c r="G1529" s="14">
        <v>81.306716918945313</v>
      </c>
      <c r="H1529" s="5">
        <v>129</v>
      </c>
      <c r="I1529" s="15">
        <v>6</v>
      </c>
      <c r="J1529" s="15">
        <v>8</v>
      </c>
      <c r="K1529" s="3" t="s">
        <v>3821</v>
      </c>
      <c r="L1529" s="3" t="s">
        <v>3909</v>
      </c>
      <c r="M1529" s="3" t="s">
        <v>3917</v>
      </c>
      <c r="N1529" s="3" t="s">
        <v>3923</v>
      </c>
      <c r="O1529" s="5">
        <v>249</v>
      </c>
      <c r="P1529" s="17">
        <v>0.50413221120834351</v>
      </c>
      <c r="Q1529" s="5">
        <v>123</v>
      </c>
      <c r="R1529" s="17">
        <v>0.40625</v>
      </c>
      <c r="S1529" s="5">
        <v>248</v>
      </c>
      <c r="T1529" s="17">
        <v>0.24166665971279139</v>
      </c>
      <c r="U1529" s="5">
        <v>122</v>
      </c>
      <c r="V1529" s="17">
        <v>0.1428571492433548</v>
      </c>
      <c r="W1529" s="17"/>
      <c r="X1529" s="17"/>
      <c r="Y1529" s="17"/>
      <c r="Z1529" s="17">
        <v>0.89900000000000002</v>
      </c>
      <c r="AA1529" s="17">
        <v>8.5000000000000006E-2</v>
      </c>
      <c r="AB1529" s="17">
        <v>1.6000000759959221E-2</v>
      </c>
      <c r="AC1529" s="17"/>
      <c r="AD1529" s="17">
        <v>8.5000000000000006E-2</v>
      </c>
      <c r="AE1529" s="17">
        <v>0.47099999999999997</v>
      </c>
      <c r="AF1529" s="5">
        <v>0</v>
      </c>
      <c r="AG1529" s="31">
        <v>7956.31005859375</v>
      </c>
      <c r="AH1529" s="31">
        <v>8325.17</v>
      </c>
    </row>
    <row r="1530" spans="1:34" x14ac:dyDescent="0.3">
      <c r="A1530" s="4">
        <v>100904020</v>
      </c>
      <c r="B1530" s="3" t="s">
        <v>40</v>
      </c>
      <c r="C1530" s="3" t="s">
        <v>628</v>
      </c>
      <c r="D1530" s="14">
        <v>84.588714599609375</v>
      </c>
      <c r="E1530" s="14">
        <v>84.390724182128906</v>
      </c>
      <c r="F1530" s="14">
        <v>83.662574768066406</v>
      </c>
      <c r="G1530" s="14">
        <v>84.7613525390625</v>
      </c>
      <c r="H1530" s="5">
        <v>133</v>
      </c>
      <c r="I1530" s="15" t="s">
        <v>3981</v>
      </c>
      <c r="J1530" s="15">
        <v>5</v>
      </c>
      <c r="K1530" s="3" t="s">
        <v>3821</v>
      </c>
      <c r="L1530" s="3" t="s">
        <v>3909</v>
      </c>
      <c r="M1530" s="3" t="s">
        <v>3917</v>
      </c>
      <c r="N1530" s="3" t="s">
        <v>3923</v>
      </c>
      <c r="O1530" s="5">
        <v>26</v>
      </c>
      <c r="P1530" s="17">
        <v>0.375</v>
      </c>
      <c r="Q1530" s="5">
        <v>15</v>
      </c>
      <c r="R1530" s="17">
        <v>0.2916666567325592</v>
      </c>
      <c r="S1530" s="5">
        <v>26</v>
      </c>
      <c r="T1530" s="17">
        <v>0.2916666567325592</v>
      </c>
      <c r="U1530" s="5">
        <v>15</v>
      </c>
      <c r="V1530" s="17">
        <v>0.1666666716337204</v>
      </c>
      <c r="W1530" s="17"/>
      <c r="X1530" s="17"/>
      <c r="Y1530" s="17"/>
      <c r="Z1530" s="17">
        <v>0.92500000000000004</v>
      </c>
      <c r="AA1530" s="17">
        <v>5.2999999999999999E-2</v>
      </c>
      <c r="AB1530" s="17">
        <v>2.300000004470348E-2</v>
      </c>
      <c r="AC1530" s="17"/>
      <c r="AD1530" s="17">
        <v>0.15</v>
      </c>
      <c r="AE1530" s="17">
        <v>0.42599999999999999</v>
      </c>
      <c r="AF1530" s="5">
        <v>0</v>
      </c>
      <c r="AG1530" s="31">
        <v>10392.8896484375</v>
      </c>
      <c r="AH1530" s="31">
        <v>11258.75</v>
      </c>
    </row>
    <row r="1531" spans="1:34" x14ac:dyDescent="0.3">
      <c r="A1531" s="4">
        <v>1071514020</v>
      </c>
      <c r="B1531" s="3" t="s">
        <v>506</v>
      </c>
      <c r="C1531" s="3" t="s">
        <v>2003</v>
      </c>
      <c r="D1531" s="14">
        <v>83.928848266601563</v>
      </c>
      <c r="E1531" s="14">
        <v>85.318450927734375</v>
      </c>
      <c r="F1531" s="14">
        <v>91.232978820800781</v>
      </c>
      <c r="G1531" s="14">
        <v>92.276359558105469</v>
      </c>
      <c r="H1531" s="5">
        <v>86</v>
      </c>
      <c r="I1531" s="15" t="s">
        <v>3980</v>
      </c>
      <c r="J1531" s="15">
        <v>8</v>
      </c>
      <c r="K1531" s="3" t="s">
        <v>3822</v>
      </c>
      <c r="L1531" s="3" t="s">
        <v>3913</v>
      </c>
      <c r="M1531" s="3" t="s">
        <v>3917</v>
      </c>
      <c r="N1531" s="3" t="s">
        <v>3921</v>
      </c>
      <c r="O1531" s="5">
        <v>84</v>
      </c>
      <c r="P1531" s="17">
        <v>0.23255814611911771</v>
      </c>
      <c r="Q1531" s="5">
        <v>84</v>
      </c>
      <c r="R1531" s="17">
        <v>0.23255814611911771</v>
      </c>
      <c r="S1531" s="5">
        <v>84</v>
      </c>
      <c r="T1531" s="17">
        <v>0.37209302186965942</v>
      </c>
      <c r="U1531" s="5">
        <v>84</v>
      </c>
      <c r="V1531" s="17">
        <v>0.37209302186965942</v>
      </c>
      <c r="W1531" s="17"/>
      <c r="X1531" s="17"/>
      <c r="Y1531" s="17"/>
      <c r="Z1531" s="17">
        <v>1</v>
      </c>
      <c r="AA1531" s="17"/>
      <c r="AB1531" s="17">
        <v>0</v>
      </c>
      <c r="AC1531" s="17"/>
      <c r="AD1531" s="17">
        <v>0.19800000000000001</v>
      </c>
      <c r="AE1531" s="17">
        <v>0.4103</v>
      </c>
      <c r="AF1531" s="5">
        <v>1</v>
      </c>
      <c r="AG1531" s="31">
        <v>11271.4501953125</v>
      </c>
      <c r="AH1531" s="31">
        <v>14045.75</v>
      </c>
    </row>
    <row r="1532" spans="1:34" x14ac:dyDescent="0.3">
      <c r="A1532" s="4">
        <v>361373000</v>
      </c>
      <c r="B1532" s="3" t="s">
        <v>161</v>
      </c>
      <c r="C1532" s="3" t="s">
        <v>982</v>
      </c>
      <c r="D1532" s="14">
        <v>87.591117858886719</v>
      </c>
      <c r="E1532" s="14">
        <v>88.541000366210938</v>
      </c>
      <c r="F1532" s="14">
        <v>83.54248046875</v>
      </c>
      <c r="G1532" s="14">
        <v>82.828590393066406</v>
      </c>
      <c r="H1532" s="5">
        <v>431</v>
      </c>
      <c r="I1532" s="15">
        <v>6</v>
      </c>
      <c r="J1532" s="15">
        <v>8</v>
      </c>
      <c r="K1532" s="3" t="s">
        <v>3840</v>
      </c>
      <c r="L1532" s="3" t="s">
        <v>3913</v>
      </c>
      <c r="M1532" s="3" t="s">
        <v>3917</v>
      </c>
      <c r="N1532" s="3" t="s">
        <v>3923</v>
      </c>
      <c r="O1532" s="5">
        <v>842</v>
      </c>
      <c r="P1532" s="17">
        <v>0.55860346555709839</v>
      </c>
      <c r="Q1532" s="5">
        <v>527</v>
      </c>
      <c r="R1532" s="17">
        <v>0.46963563561439509</v>
      </c>
      <c r="S1532" s="5">
        <v>840</v>
      </c>
      <c r="T1532" s="17">
        <v>0.42105263471603388</v>
      </c>
      <c r="U1532" s="5">
        <v>525</v>
      </c>
      <c r="V1532" s="17">
        <v>0.31836733222007751</v>
      </c>
      <c r="W1532" s="17"/>
      <c r="X1532" s="17">
        <v>3.6999999999999998E-2</v>
      </c>
      <c r="Y1532" s="17"/>
      <c r="Z1532" s="17">
        <v>0.94200000000000006</v>
      </c>
      <c r="AA1532" s="17">
        <v>1.2E-2</v>
      </c>
      <c r="AB1532" s="17">
        <v>8.999999612569809E-3</v>
      </c>
      <c r="AC1532" s="17"/>
      <c r="AD1532" s="17">
        <v>0.18099999999999999</v>
      </c>
      <c r="AE1532" s="17">
        <v>0.53200000000000003</v>
      </c>
      <c r="AF1532" s="5">
        <v>0</v>
      </c>
      <c r="AG1532" s="31">
        <v>8968.240234375</v>
      </c>
      <c r="AH1532" s="31">
        <v>10127.969999999999</v>
      </c>
    </row>
    <row r="1533" spans="1:34" x14ac:dyDescent="0.3">
      <c r="A1533" s="4">
        <v>361374020</v>
      </c>
      <c r="B1533" s="3" t="s">
        <v>161</v>
      </c>
      <c r="C1533" s="3" t="s">
        <v>983</v>
      </c>
      <c r="D1533" s="14">
        <v>78.045028686523438</v>
      </c>
      <c r="E1533" s="14">
        <v>76.443115234375</v>
      </c>
      <c r="F1533" s="14">
        <v>83.243438720703125</v>
      </c>
      <c r="G1533" s="14">
        <v>82.992607116699219</v>
      </c>
      <c r="H1533" s="5">
        <v>443</v>
      </c>
      <c r="I1533" s="15">
        <v>3</v>
      </c>
      <c r="J1533" s="15">
        <v>5</v>
      </c>
      <c r="K1533" s="3" t="s">
        <v>3840</v>
      </c>
      <c r="L1533" s="3" t="s">
        <v>3913</v>
      </c>
      <c r="M1533" s="3" t="s">
        <v>3917</v>
      </c>
      <c r="N1533" s="3" t="s">
        <v>3923</v>
      </c>
      <c r="O1533" s="5">
        <v>409</v>
      </c>
      <c r="P1533" s="17">
        <v>0.51815980672836304</v>
      </c>
      <c r="Q1533" s="5">
        <v>252</v>
      </c>
      <c r="R1533" s="17">
        <v>0.42489269375801092</v>
      </c>
      <c r="S1533" s="5">
        <v>409</v>
      </c>
      <c r="T1533" s="17">
        <v>0.45145630836486822</v>
      </c>
      <c r="U1533" s="5">
        <v>252</v>
      </c>
      <c r="V1533" s="17">
        <v>0.3690987229347229</v>
      </c>
      <c r="W1533" s="17"/>
      <c r="X1533" s="17">
        <v>4.4999999999999998E-2</v>
      </c>
      <c r="Y1533" s="17"/>
      <c r="Z1533" s="17">
        <v>0.93200000000000005</v>
      </c>
      <c r="AA1533" s="17">
        <v>1.4E-2</v>
      </c>
      <c r="AB1533" s="17">
        <v>8.999999612569809E-3</v>
      </c>
      <c r="AC1533" s="17"/>
      <c r="AD1533" s="17">
        <v>0.14899999999999999</v>
      </c>
      <c r="AE1533" s="17">
        <v>0.51400000000000001</v>
      </c>
      <c r="AF1533" s="5">
        <v>0</v>
      </c>
      <c r="AG1533" s="31">
        <v>8608.2802734375</v>
      </c>
      <c r="AH1533" s="31">
        <v>9439.9599999999991</v>
      </c>
    </row>
    <row r="1534" spans="1:34" x14ac:dyDescent="0.3">
      <c r="A1534" s="4">
        <v>1071531050</v>
      </c>
      <c r="B1534" s="3" t="s">
        <v>508</v>
      </c>
      <c r="C1534" s="3" t="s">
        <v>2006</v>
      </c>
      <c r="D1534" s="14">
        <v>92.594879150390625</v>
      </c>
      <c r="E1534" s="14">
        <v>94.134849548339844</v>
      </c>
      <c r="F1534" s="14">
        <v>88.972526550292969</v>
      </c>
      <c r="G1534" s="14">
        <v>87.493438720703125</v>
      </c>
      <c r="H1534" s="5">
        <v>203</v>
      </c>
      <c r="I1534" s="15">
        <v>6</v>
      </c>
      <c r="J1534" s="15">
        <v>12</v>
      </c>
      <c r="K1534" s="3" t="s">
        <v>3822</v>
      </c>
      <c r="L1534" s="3" t="s">
        <v>3913</v>
      </c>
      <c r="M1534" s="3" t="s">
        <v>3916</v>
      </c>
      <c r="N1534" s="3" t="s">
        <v>3921</v>
      </c>
      <c r="O1534" s="5">
        <v>138</v>
      </c>
      <c r="P1534" s="17">
        <v>0.48571428656578058</v>
      </c>
      <c r="Q1534" s="5">
        <v>80</v>
      </c>
      <c r="R1534" s="17">
        <v>0.26315790414810181</v>
      </c>
      <c r="S1534" s="5">
        <v>138</v>
      </c>
      <c r="T1534" s="17">
        <v>0.36283186078071589</v>
      </c>
      <c r="U1534" s="5">
        <v>80</v>
      </c>
      <c r="V1534" s="17">
        <v>0.1578947305679321</v>
      </c>
      <c r="W1534" s="17"/>
      <c r="X1534" s="17"/>
      <c r="Y1534" s="17"/>
      <c r="Z1534" s="17">
        <v>1</v>
      </c>
      <c r="AA1534" s="17"/>
      <c r="AB1534" s="17">
        <v>0</v>
      </c>
      <c r="AC1534" s="17"/>
      <c r="AD1534" s="17">
        <v>0.182</v>
      </c>
      <c r="AE1534" s="17">
        <v>0.46100000000000002</v>
      </c>
      <c r="AF1534" s="5">
        <v>0</v>
      </c>
      <c r="AG1534" s="31">
        <v>7728.41015625</v>
      </c>
      <c r="AH1534" s="31">
        <v>9844.24</v>
      </c>
    </row>
    <row r="1535" spans="1:34" x14ac:dyDescent="0.3">
      <c r="A1535" s="4">
        <v>1071534020</v>
      </c>
      <c r="B1535" s="3" t="s">
        <v>508</v>
      </c>
      <c r="C1535" s="3" t="s">
        <v>2007</v>
      </c>
      <c r="D1535" s="14">
        <v>86.365257263183594</v>
      </c>
      <c r="E1535" s="14">
        <v>84.511993408203125</v>
      </c>
      <c r="F1535" s="14">
        <v>83.512153625488281</v>
      </c>
      <c r="G1535" s="14">
        <v>84.4730224609375</v>
      </c>
      <c r="H1535" s="5">
        <v>219</v>
      </c>
      <c r="I1535" s="15" t="s">
        <v>3980</v>
      </c>
      <c r="J1535" s="15">
        <v>5</v>
      </c>
      <c r="K1535" s="3" t="s">
        <v>3822</v>
      </c>
      <c r="L1535" s="3" t="s">
        <v>3913</v>
      </c>
      <c r="M1535" s="3" t="s">
        <v>3916</v>
      </c>
      <c r="N1535" s="3" t="s">
        <v>3921</v>
      </c>
      <c r="O1535" s="5">
        <v>167</v>
      </c>
      <c r="P1535" s="17">
        <v>0.43548387289047241</v>
      </c>
      <c r="Q1535" s="5">
        <v>99</v>
      </c>
      <c r="R1535" s="17">
        <v>0.32857143878936768</v>
      </c>
      <c r="S1535" s="5">
        <v>167</v>
      </c>
      <c r="T1535" s="17">
        <v>0.33870968222618097</v>
      </c>
      <c r="U1535" s="5">
        <v>99</v>
      </c>
      <c r="V1535" s="17">
        <v>0.24285714328289029</v>
      </c>
      <c r="W1535" s="17"/>
      <c r="X1535" s="17"/>
      <c r="Y1535" s="17"/>
      <c r="Z1535" s="17">
        <v>0.995</v>
      </c>
      <c r="AA1535" s="17"/>
      <c r="AB1535" s="17">
        <v>4.999999888241291E-3</v>
      </c>
      <c r="AC1535" s="17"/>
      <c r="AD1535" s="17">
        <v>0.13200000000000001</v>
      </c>
      <c r="AE1535" s="17">
        <v>0.55800000000000005</v>
      </c>
      <c r="AF1535" s="5">
        <v>0</v>
      </c>
      <c r="AG1535" s="31">
        <v>6327.3701171875</v>
      </c>
      <c r="AH1535" s="31">
        <v>9587.08</v>
      </c>
    </row>
    <row r="1536" spans="1:34" x14ac:dyDescent="0.3">
      <c r="A1536" s="4">
        <v>500094020</v>
      </c>
      <c r="B1536" s="3" t="s">
        <v>260</v>
      </c>
      <c r="C1536" s="3" t="s">
        <v>1336</v>
      </c>
      <c r="D1536" s="14">
        <v>83.841957092285156</v>
      </c>
      <c r="E1536" s="14">
        <v>85.202125549316406</v>
      </c>
      <c r="F1536" s="14">
        <v>85.285072326660156</v>
      </c>
      <c r="G1536" s="14">
        <v>86.009933471679688</v>
      </c>
      <c r="H1536" s="5">
        <v>289</v>
      </c>
      <c r="I1536" s="15" t="s">
        <v>3981</v>
      </c>
      <c r="J1536" s="15">
        <v>8</v>
      </c>
      <c r="K1536" s="3" t="s">
        <v>3897</v>
      </c>
      <c r="L1536" s="3" t="s">
        <v>3915</v>
      </c>
      <c r="M1536" s="3" t="s">
        <v>3917</v>
      </c>
      <c r="N1536" s="3" t="s">
        <v>3921</v>
      </c>
      <c r="O1536" s="5">
        <v>275</v>
      </c>
      <c r="P1536" s="17">
        <v>0.47120419144630432</v>
      </c>
      <c r="Q1536" s="5">
        <v>140</v>
      </c>
      <c r="R1536" s="17">
        <v>0.37634408473968511</v>
      </c>
      <c r="S1536" s="5">
        <v>276</v>
      </c>
      <c r="T1536" s="17">
        <v>0.40625</v>
      </c>
      <c r="U1536" s="5">
        <v>140</v>
      </c>
      <c r="V1536" s="17">
        <v>0.29032257199287409</v>
      </c>
      <c r="W1536" s="17">
        <v>3.1E-2</v>
      </c>
      <c r="X1536" s="17">
        <v>3.7999999999999999E-2</v>
      </c>
      <c r="Y1536" s="17"/>
      <c r="Z1536" s="17">
        <v>0.93100000000000005</v>
      </c>
      <c r="AA1536" s="17"/>
      <c r="AB1536" s="17">
        <v>0</v>
      </c>
      <c r="AC1536" s="17"/>
      <c r="AD1536" s="17">
        <v>0.159</v>
      </c>
      <c r="AE1536" s="17">
        <v>0.42199999999999999</v>
      </c>
      <c r="AF1536" s="5">
        <v>0</v>
      </c>
      <c r="AG1536" s="31">
        <v>9557.2099609375</v>
      </c>
      <c r="AH1536" s="31">
        <v>10328.26</v>
      </c>
    </row>
    <row r="1537" spans="1:34" x14ac:dyDescent="0.3">
      <c r="A1537" s="4">
        <v>850434020</v>
      </c>
      <c r="B1537" s="3" t="s">
        <v>402</v>
      </c>
      <c r="C1537" s="3" t="s">
        <v>1639</v>
      </c>
      <c r="D1537" s="14">
        <v>90.256790161132813</v>
      </c>
      <c r="E1537" s="14">
        <v>88.10528564453125</v>
      </c>
      <c r="F1537" s="14">
        <v>97.409309387207031</v>
      </c>
      <c r="G1537" s="14">
        <v>92.175460815429688</v>
      </c>
      <c r="H1537" s="5">
        <v>43</v>
      </c>
      <c r="I1537" s="15" t="s">
        <v>3980</v>
      </c>
      <c r="J1537" s="15">
        <v>8</v>
      </c>
      <c r="K1537" s="3" t="s">
        <v>3819</v>
      </c>
      <c r="L1537" s="3" t="s">
        <v>3913</v>
      </c>
      <c r="M1537" s="3" t="s">
        <v>3916</v>
      </c>
      <c r="N1537" s="3" t="s">
        <v>3921</v>
      </c>
      <c r="O1537" s="5">
        <v>41</v>
      </c>
      <c r="P1537" s="17">
        <v>0.38709676265716553</v>
      </c>
      <c r="Q1537" s="5">
        <v>27</v>
      </c>
      <c r="R1537" s="17">
        <v>0.30000001192092901</v>
      </c>
      <c r="S1537" s="5">
        <v>42</v>
      </c>
      <c r="T1537" s="17">
        <v>0.32258063554763788</v>
      </c>
      <c r="U1537" s="5">
        <v>27</v>
      </c>
      <c r="V1537" s="17">
        <v>0.25</v>
      </c>
      <c r="W1537" s="17"/>
      <c r="X1537" s="17"/>
      <c r="Y1537" s="17"/>
      <c r="Z1537" s="17">
        <v>0.93</v>
      </c>
      <c r="AA1537" s="17"/>
      <c r="AB1537" s="17">
        <v>7.0000000298023224E-2</v>
      </c>
      <c r="AC1537" s="17"/>
      <c r="AD1537" s="17">
        <v>0.16300000000000001</v>
      </c>
      <c r="AE1537" s="17">
        <v>0.57100000000000006</v>
      </c>
      <c r="AF1537" s="5">
        <v>0</v>
      </c>
      <c r="AG1537" s="31">
        <v>14704.2001953125</v>
      </c>
      <c r="AH1537" s="31">
        <v>16293.1</v>
      </c>
    </row>
    <row r="1538" spans="1:34" x14ac:dyDescent="0.3">
      <c r="A1538" s="4">
        <v>971311050</v>
      </c>
      <c r="B1538" s="3" t="s">
        <v>470</v>
      </c>
      <c r="C1538" s="3" t="s">
        <v>1936</v>
      </c>
      <c r="D1538" s="14">
        <v>79.886512756347656</v>
      </c>
      <c r="E1538" s="14">
        <v>82.873695373535156</v>
      </c>
      <c r="F1538" s="14">
        <v>81.722488403320313</v>
      </c>
      <c r="G1538" s="14">
        <v>84.346824645996094</v>
      </c>
      <c r="H1538" s="5">
        <v>198</v>
      </c>
      <c r="I1538" s="15">
        <v>7</v>
      </c>
      <c r="J1538" s="15">
        <v>12</v>
      </c>
      <c r="K1538" s="3" t="s">
        <v>3846</v>
      </c>
      <c r="L1538" s="3" t="s">
        <v>3908</v>
      </c>
      <c r="M1538" s="3" t="s">
        <v>3917</v>
      </c>
      <c r="N1538" s="3" t="s">
        <v>3921</v>
      </c>
      <c r="O1538" s="5">
        <v>118</v>
      </c>
      <c r="P1538" s="17">
        <v>0.38947367668151861</v>
      </c>
      <c r="Q1538" s="5">
        <v>58</v>
      </c>
      <c r="R1538" s="17">
        <v>0.23913043737411499</v>
      </c>
      <c r="S1538" s="5">
        <v>118</v>
      </c>
      <c r="T1538" s="17">
        <v>0.2315789461135864</v>
      </c>
      <c r="U1538" s="5">
        <v>58</v>
      </c>
      <c r="V1538" s="17">
        <v>0.1162790730595589</v>
      </c>
      <c r="W1538" s="17"/>
      <c r="X1538" s="17"/>
      <c r="Y1538" s="17"/>
      <c r="Z1538" s="17">
        <v>0.96</v>
      </c>
      <c r="AA1538" s="17"/>
      <c r="AB1538" s="17">
        <v>3.9999999105930328E-2</v>
      </c>
      <c r="AC1538" s="17"/>
      <c r="AD1538" s="17">
        <v>0.106</v>
      </c>
      <c r="AE1538" s="17">
        <v>0.30499999999999999</v>
      </c>
      <c r="AF1538" s="5">
        <v>0</v>
      </c>
      <c r="AG1538" s="31">
        <v>8793.73046875</v>
      </c>
      <c r="AH1538" s="31">
        <v>9996.7900000000009</v>
      </c>
    </row>
    <row r="1539" spans="1:34" x14ac:dyDescent="0.3">
      <c r="A1539" s="4">
        <v>971314020</v>
      </c>
      <c r="B1539" s="3" t="s">
        <v>470</v>
      </c>
      <c r="C1539" s="3" t="s">
        <v>1937</v>
      </c>
      <c r="D1539" s="14">
        <v>79.624595642089844</v>
      </c>
      <c r="E1539" s="14">
        <v>85.079055786132813</v>
      </c>
      <c r="F1539" s="14">
        <v>83.647636413574219</v>
      </c>
      <c r="G1539" s="14">
        <v>82.072235107421875</v>
      </c>
      <c r="H1539" s="5">
        <v>204</v>
      </c>
      <c r="I1539" s="15" t="s">
        <v>3980</v>
      </c>
      <c r="J1539" s="15">
        <v>6</v>
      </c>
      <c r="K1539" s="3" t="s">
        <v>3846</v>
      </c>
      <c r="L1539" s="3" t="s">
        <v>3908</v>
      </c>
      <c r="M1539" s="3" t="s">
        <v>3917</v>
      </c>
      <c r="N1539" s="3" t="s">
        <v>3921</v>
      </c>
      <c r="O1539" s="5">
        <v>126</v>
      </c>
      <c r="P1539" s="17">
        <v>0.52100843191146851</v>
      </c>
      <c r="Q1539" s="5">
        <v>57</v>
      </c>
      <c r="R1539" s="17">
        <v>0.4464285671710968</v>
      </c>
      <c r="S1539" s="5">
        <v>126</v>
      </c>
      <c r="T1539" s="17">
        <v>0.49579831957817078</v>
      </c>
      <c r="U1539" s="5">
        <v>57</v>
      </c>
      <c r="V1539" s="17">
        <v>0.3928571343421936</v>
      </c>
      <c r="W1539" s="17"/>
      <c r="X1539" s="17"/>
      <c r="Y1539" s="17"/>
      <c r="Z1539" s="17">
        <v>0.99</v>
      </c>
      <c r="AA1539" s="17"/>
      <c r="AB1539" s="17">
        <v>9.9999997764825821E-3</v>
      </c>
      <c r="AC1539" s="17"/>
      <c r="AD1539" s="17">
        <v>0.13700000000000001</v>
      </c>
      <c r="AE1539" s="17">
        <v>0.435</v>
      </c>
      <c r="AF1539" s="5">
        <v>0</v>
      </c>
      <c r="AG1539" s="31">
        <v>8443.7900390625</v>
      </c>
      <c r="AH1539" s="31">
        <v>9700.17</v>
      </c>
    </row>
    <row r="1540" spans="1:34" x14ac:dyDescent="0.3">
      <c r="A1540" s="4">
        <v>1060024020</v>
      </c>
      <c r="B1540" s="3" t="s">
        <v>500</v>
      </c>
      <c r="C1540" s="3" t="s">
        <v>1994</v>
      </c>
      <c r="D1540" s="14">
        <v>88.200836181640625</v>
      </c>
      <c r="E1540" s="14">
        <v>86.809211730957031</v>
      </c>
      <c r="F1540" s="14">
        <v>85.425674438476563</v>
      </c>
      <c r="G1540" s="14">
        <v>88.022789001464844</v>
      </c>
      <c r="H1540" s="5">
        <v>148</v>
      </c>
      <c r="I1540" s="15" t="s">
        <v>3981</v>
      </c>
      <c r="J1540" s="15">
        <v>8</v>
      </c>
      <c r="K1540" s="3" t="s">
        <v>3796</v>
      </c>
      <c r="L1540" s="3" t="s">
        <v>3907</v>
      </c>
      <c r="M1540" s="3" t="s">
        <v>3916</v>
      </c>
      <c r="N1540" s="3" t="s">
        <v>3921</v>
      </c>
      <c r="O1540" s="5">
        <v>138</v>
      </c>
      <c r="P1540" s="17">
        <v>0.38202247023582458</v>
      </c>
      <c r="Q1540" s="5">
        <v>95</v>
      </c>
      <c r="R1540" s="17">
        <v>0.23728813230991361</v>
      </c>
      <c r="S1540" s="5">
        <v>138</v>
      </c>
      <c r="T1540" s="17">
        <v>0.33707866072654719</v>
      </c>
      <c r="U1540" s="5">
        <v>95</v>
      </c>
      <c r="V1540" s="17">
        <v>0.23728813230991361</v>
      </c>
      <c r="W1540" s="17"/>
      <c r="X1540" s="17"/>
      <c r="Y1540" s="17"/>
      <c r="Z1540" s="17">
        <v>0.95300000000000007</v>
      </c>
      <c r="AA1540" s="17"/>
      <c r="AB1540" s="17">
        <v>4.6999998390674591E-2</v>
      </c>
      <c r="AC1540" s="17"/>
      <c r="AD1540" s="17">
        <v>0.16200000000000001</v>
      </c>
      <c r="AE1540" s="17">
        <v>0.69900000000000007</v>
      </c>
      <c r="AF1540" s="5">
        <v>0</v>
      </c>
      <c r="AG1540" s="31">
        <v>7833.080078125</v>
      </c>
      <c r="AH1540" s="31">
        <v>10294.450000000001</v>
      </c>
    </row>
    <row r="1541" spans="1:34" x14ac:dyDescent="0.3">
      <c r="A1541" s="4">
        <v>30311050</v>
      </c>
      <c r="B1541" s="3" t="s">
        <v>8</v>
      </c>
      <c r="C1541" s="3" t="s">
        <v>563</v>
      </c>
      <c r="D1541" s="14">
        <v>85.370254516601563</v>
      </c>
      <c r="E1541" s="14">
        <v>78.026023864746094</v>
      </c>
      <c r="F1541" s="14">
        <v>85.691009521484375</v>
      </c>
      <c r="G1541" s="14">
        <v>82.915290832519531</v>
      </c>
      <c r="H1541" s="5">
        <v>173</v>
      </c>
      <c r="I1541" s="15">
        <v>6</v>
      </c>
      <c r="J1541" s="15">
        <v>12</v>
      </c>
      <c r="K1541" s="3" t="s">
        <v>3894</v>
      </c>
      <c r="L1541" s="3" t="s">
        <v>3912</v>
      </c>
      <c r="M1541" s="3" t="s">
        <v>3917</v>
      </c>
      <c r="N1541" s="3" t="s">
        <v>3921</v>
      </c>
      <c r="O1541" s="5">
        <v>107</v>
      </c>
      <c r="P1541" s="17">
        <v>0.50515460968017578</v>
      </c>
      <c r="Q1541" s="5">
        <v>52</v>
      </c>
      <c r="R1541" s="17">
        <v>0.25</v>
      </c>
      <c r="S1541" s="5">
        <v>107</v>
      </c>
      <c r="T1541" s="17">
        <v>0.43636363744735718</v>
      </c>
      <c r="U1541" s="5">
        <v>52</v>
      </c>
      <c r="V1541" s="17">
        <v>0.2708333432674408</v>
      </c>
      <c r="W1541" s="17">
        <v>2.9000000000000001E-2</v>
      </c>
      <c r="X1541" s="17">
        <v>5.8000000000000003E-2</v>
      </c>
      <c r="Y1541" s="17"/>
      <c r="Z1541" s="17">
        <v>0.89</v>
      </c>
      <c r="AA1541" s="17"/>
      <c r="AB1541" s="17">
        <v>2.300000004470348E-2</v>
      </c>
      <c r="AC1541" s="17"/>
      <c r="AD1541" s="17">
        <v>0.156</v>
      </c>
      <c r="AE1541" s="17">
        <v>0.35</v>
      </c>
      <c r="AF1541" s="5">
        <v>0</v>
      </c>
      <c r="AG1541" s="31">
        <v>14132.2802734375</v>
      </c>
      <c r="AH1541" s="31">
        <v>15296.49</v>
      </c>
    </row>
    <row r="1542" spans="1:34" x14ac:dyDescent="0.3">
      <c r="A1542" s="4">
        <v>30314020</v>
      </c>
      <c r="B1542" s="3" t="s">
        <v>8</v>
      </c>
      <c r="C1542" s="3" t="s">
        <v>564</v>
      </c>
      <c r="D1542" s="14">
        <v>83.864944458007813</v>
      </c>
      <c r="E1542" s="14">
        <v>83.668731689453125</v>
      </c>
      <c r="F1542" s="14">
        <v>86.471099853515625</v>
      </c>
      <c r="G1542" s="14">
        <v>84.975906372070313</v>
      </c>
      <c r="H1542" s="5">
        <v>151</v>
      </c>
      <c r="I1542" s="15" t="s">
        <v>3980</v>
      </c>
      <c r="J1542" s="15">
        <v>5</v>
      </c>
      <c r="K1542" s="3" t="s">
        <v>3894</v>
      </c>
      <c r="L1542" s="3" t="s">
        <v>3912</v>
      </c>
      <c r="M1542" s="3" t="s">
        <v>3917</v>
      </c>
      <c r="N1542" s="3" t="s">
        <v>3921</v>
      </c>
      <c r="O1542" s="5">
        <v>98</v>
      </c>
      <c r="P1542" s="17">
        <v>0.45588234066963201</v>
      </c>
      <c r="Q1542" s="5">
        <v>55</v>
      </c>
      <c r="R1542" s="17">
        <v>0.29729729890823359</v>
      </c>
      <c r="S1542" s="5">
        <v>98</v>
      </c>
      <c r="T1542" s="17">
        <v>0.32352942228317261</v>
      </c>
      <c r="U1542" s="5">
        <v>55</v>
      </c>
      <c r="V1542" s="17">
        <v>0.13513512909412381</v>
      </c>
      <c r="W1542" s="17"/>
      <c r="X1542" s="17">
        <v>0.04</v>
      </c>
      <c r="Y1542" s="17"/>
      <c r="Z1542" s="17">
        <v>0.92100000000000004</v>
      </c>
      <c r="AA1542" s="17"/>
      <c r="AB1542" s="17">
        <v>3.9999999105930328E-2</v>
      </c>
      <c r="AC1542" s="17"/>
      <c r="AD1542" s="17">
        <v>0.159</v>
      </c>
      <c r="AE1542" s="17">
        <v>0.41399999999999998</v>
      </c>
      <c r="AF1542" s="5">
        <v>0</v>
      </c>
      <c r="AG1542" s="31">
        <v>14490.7001953125</v>
      </c>
      <c r="AH1542" s="31">
        <v>15309.63</v>
      </c>
    </row>
    <row r="1543" spans="1:34" x14ac:dyDescent="0.3">
      <c r="A1543" s="4">
        <v>750851050</v>
      </c>
      <c r="B1543" s="3" t="s">
        <v>358</v>
      </c>
      <c r="C1543" s="3" t="s">
        <v>1542</v>
      </c>
      <c r="D1543" s="14">
        <v>79.132369995117188</v>
      </c>
      <c r="E1543" s="14">
        <v>81.981521606445313</v>
      </c>
      <c r="F1543" s="14">
        <v>88.858535766601563</v>
      </c>
      <c r="G1543" s="14">
        <v>89.854232788085938</v>
      </c>
      <c r="H1543" s="5">
        <v>321</v>
      </c>
      <c r="I1543" s="15">
        <v>7</v>
      </c>
      <c r="J1543" s="15">
        <v>12</v>
      </c>
      <c r="K1543" s="3" t="s">
        <v>3865</v>
      </c>
      <c r="L1543" s="3" t="s">
        <v>3913</v>
      </c>
      <c r="M1543" s="3" t="s">
        <v>3917</v>
      </c>
      <c r="N1543" s="3" t="s">
        <v>3921</v>
      </c>
      <c r="O1543" s="5">
        <v>194</v>
      </c>
      <c r="P1543" s="17">
        <v>0.46258503198623657</v>
      </c>
      <c r="Q1543" s="5">
        <v>116</v>
      </c>
      <c r="R1543" s="17">
        <v>0.4337349534034729</v>
      </c>
      <c r="S1543" s="5">
        <v>195</v>
      </c>
      <c r="T1543" s="17">
        <v>0.44067797064781189</v>
      </c>
      <c r="U1543" s="5">
        <v>117</v>
      </c>
      <c r="V1543" s="17">
        <v>0.38775509595870972</v>
      </c>
      <c r="W1543" s="17"/>
      <c r="X1543" s="17"/>
      <c r="Y1543" s="17"/>
      <c r="Z1543" s="17">
        <v>0.95300000000000007</v>
      </c>
      <c r="AA1543" s="17">
        <v>2.1999999999999999E-2</v>
      </c>
      <c r="AB1543" s="17">
        <v>2.500000037252903E-2</v>
      </c>
      <c r="AC1543" s="17"/>
      <c r="AD1543" s="17">
        <v>8.1000000000000003E-2</v>
      </c>
      <c r="AE1543" s="17">
        <v>0.51200000000000001</v>
      </c>
      <c r="AF1543" s="5">
        <v>0</v>
      </c>
      <c r="AG1543" s="31">
        <v>8314.6201171875</v>
      </c>
      <c r="AH1543" s="31">
        <v>9912.1299999999992</v>
      </c>
    </row>
    <row r="1544" spans="1:34" x14ac:dyDescent="0.3">
      <c r="A1544" s="4">
        <v>750854020</v>
      </c>
      <c r="B1544" s="3" t="s">
        <v>358</v>
      </c>
      <c r="C1544" s="3" t="s">
        <v>1543</v>
      </c>
      <c r="D1544" s="14">
        <v>96.030570983886719</v>
      </c>
      <c r="E1544" s="14">
        <v>92.999588012695313</v>
      </c>
      <c r="F1544" s="14">
        <v>93.706199645996094</v>
      </c>
      <c r="G1544" s="14">
        <v>94.251907348632813</v>
      </c>
      <c r="H1544" s="5">
        <v>321</v>
      </c>
      <c r="I1544" s="15" t="s">
        <v>3980</v>
      </c>
      <c r="J1544" s="15">
        <v>6</v>
      </c>
      <c r="K1544" s="3" t="s">
        <v>3865</v>
      </c>
      <c r="L1544" s="3" t="s">
        <v>3913</v>
      </c>
      <c r="M1544" s="3" t="s">
        <v>3917</v>
      </c>
      <c r="N1544" s="3" t="s">
        <v>3921</v>
      </c>
      <c r="O1544" s="5">
        <v>228</v>
      </c>
      <c r="P1544" s="17">
        <v>0.58235293626785278</v>
      </c>
      <c r="Q1544" s="5">
        <v>117</v>
      </c>
      <c r="R1544" s="17">
        <v>0.36559140682220459</v>
      </c>
      <c r="S1544" s="5">
        <v>228</v>
      </c>
      <c r="T1544" s="17">
        <v>0.62941175699234009</v>
      </c>
      <c r="U1544" s="5">
        <v>117</v>
      </c>
      <c r="V1544" s="17">
        <v>0.48387095332145691</v>
      </c>
      <c r="W1544" s="17">
        <v>1.6E-2</v>
      </c>
      <c r="X1544" s="17">
        <v>2.8000000000000001E-2</v>
      </c>
      <c r="Y1544" s="17"/>
      <c r="Z1544" s="17">
        <v>0.94100000000000006</v>
      </c>
      <c r="AA1544" s="17"/>
      <c r="AB1544" s="17">
        <v>1.6000000759959221E-2</v>
      </c>
      <c r="AC1544" s="17"/>
      <c r="AD1544" s="17">
        <v>0.13400000000000001</v>
      </c>
      <c r="AE1544" s="17">
        <v>0.58699999999999997</v>
      </c>
      <c r="AF1544" s="5">
        <v>0</v>
      </c>
      <c r="AG1544" s="31">
        <v>7270.2900390625</v>
      </c>
      <c r="AH1544" s="31">
        <v>9480.86</v>
      </c>
    </row>
    <row r="1545" spans="1:34" x14ac:dyDescent="0.3">
      <c r="A1545" s="4">
        <v>1159306905</v>
      </c>
      <c r="B1545" s="3" t="s">
        <v>548</v>
      </c>
      <c r="C1545" s="3" t="s">
        <v>548</v>
      </c>
      <c r="D1545" s="14">
        <v>86.006141662597656</v>
      </c>
      <c r="E1545" s="14">
        <v>87.320198059082031</v>
      </c>
      <c r="F1545" s="14">
        <v>93.255760192871094</v>
      </c>
      <c r="G1545" s="14">
        <v>91.359954833984375</v>
      </c>
      <c r="H1545" s="5">
        <v>88</v>
      </c>
      <c r="I1545" s="15" t="s">
        <v>3981</v>
      </c>
      <c r="J1545" s="15">
        <v>5</v>
      </c>
      <c r="K1545" s="3" t="s">
        <v>535</v>
      </c>
      <c r="L1545" s="3" t="s">
        <v>3915</v>
      </c>
      <c r="M1545" s="3" t="s">
        <v>3918</v>
      </c>
      <c r="N1545" s="3" t="s">
        <v>3924</v>
      </c>
      <c r="O1545" s="5">
        <v>25</v>
      </c>
      <c r="P1545" s="17">
        <v>0</v>
      </c>
      <c r="Q1545" s="5">
        <v>25</v>
      </c>
      <c r="R1545" s="17">
        <v>0</v>
      </c>
      <c r="S1545" s="5">
        <v>25</v>
      </c>
      <c r="T1545" s="17">
        <v>0</v>
      </c>
      <c r="U1545" s="5">
        <v>25</v>
      </c>
      <c r="V1545" s="17">
        <v>0</v>
      </c>
      <c r="W1545" s="17">
        <v>0.96599999999999997</v>
      </c>
      <c r="X1545" s="17"/>
      <c r="Y1545" s="17"/>
      <c r="Z1545" s="17"/>
      <c r="AA1545" s="17"/>
      <c r="AB1545" s="17">
        <v>3.4000001847743988E-2</v>
      </c>
      <c r="AC1545" s="17"/>
      <c r="AD1545" s="17">
        <v>0.159</v>
      </c>
      <c r="AE1545" s="17">
        <v>0.89090000000000003</v>
      </c>
      <c r="AF1545" s="5">
        <v>1</v>
      </c>
      <c r="AG1545" s="31">
        <v>15271.3701171875</v>
      </c>
      <c r="AH1545" s="31">
        <v>18074.13</v>
      </c>
    </row>
    <row r="1546" spans="1:34" x14ac:dyDescent="0.3">
      <c r="A1546" s="4">
        <v>1159266905</v>
      </c>
      <c r="B1546" s="3" t="s">
        <v>546</v>
      </c>
      <c r="C1546" s="3" t="s">
        <v>546</v>
      </c>
      <c r="D1546" s="14">
        <v>89.688758850097656</v>
      </c>
      <c r="E1546" s="14">
        <v>90.206199645996094</v>
      </c>
      <c r="F1546" s="14">
        <v>88.050498962402344</v>
      </c>
      <c r="G1546" s="14">
        <v>88.619972229003906</v>
      </c>
      <c r="H1546" s="5">
        <v>187</v>
      </c>
      <c r="I1546" s="15" t="s">
        <v>3981</v>
      </c>
      <c r="J1546" s="15">
        <v>5</v>
      </c>
      <c r="K1546" s="3" t="s">
        <v>535</v>
      </c>
      <c r="L1546" s="3" t="s">
        <v>3915</v>
      </c>
      <c r="M1546" s="3" t="s">
        <v>3919</v>
      </c>
      <c r="N1546" s="3" t="s">
        <v>3924</v>
      </c>
      <c r="O1546" s="5">
        <v>39</v>
      </c>
      <c r="P1546" s="17">
        <v>0.27710843086242681</v>
      </c>
      <c r="Q1546" s="5">
        <v>37</v>
      </c>
      <c r="R1546" s="17">
        <v>0.23684211075305939</v>
      </c>
      <c r="S1546" s="5">
        <v>39</v>
      </c>
      <c r="T1546" s="17">
        <v>7.2289153933525085E-2</v>
      </c>
      <c r="U1546" s="5">
        <v>37</v>
      </c>
      <c r="V1546" s="17">
        <v>5.2631579339504242E-2</v>
      </c>
      <c r="W1546" s="17">
        <v>0.85</v>
      </c>
      <c r="X1546" s="17"/>
      <c r="Y1546" s="17"/>
      <c r="Z1546" s="17">
        <v>8.6000000000000007E-2</v>
      </c>
      <c r="AA1546" s="17">
        <v>4.2999999999999997E-2</v>
      </c>
      <c r="AB1546" s="17">
        <v>2.0999999716877941E-2</v>
      </c>
      <c r="AC1546" s="17"/>
      <c r="AD1546" s="17">
        <v>0.107</v>
      </c>
      <c r="AE1546" s="17">
        <v>0.64200000000000002</v>
      </c>
      <c r="AF1546" s="5">
        <v>0</v>
      </c>
      <c r="AG1546" s="31">
        <v>12205.5498046875</v>
      </c>
      <c r="AH1546" s="31">
        <v>13496.44</v>
      </c>
    </row>
    <row r="1547" spans="1:34" x14ac:dyDescent="0.3">
      <c r="A1547" s="4">
        <v>771004020</v>
      </c>
      <c r="B1547" s="3" t="s">
        <v>364</v>
      </c>
      <c r="C1547" s="3" t="s">
        <v>1552</v>
      </c>
      <c r="D1547" s="14">
        <v>90.195693969726563</v>
      </c>
      <c r="E1547" s="14">
        <v>88.184829711914063</v>
      </c>
      <c r="F1547" s="14">
        <v>94.907096862792969</v>
      </c>
      <c r="G1547" s="14">
        <v>95.0157470703125</v>
      </c>
      <c r="H1547" s="5">
        <v>32</v>
      </c>
      <c r="I1547" s="15" t="s">
        <v>3981</v>
      </c>
      <c r="J1547" s="15">
        <v>8</v>
      </c>
      <c r="K1547" s="3" t="s">
        <v>3827</v>
      </c>
      <c r="L1547" s="3" t="s">
        <v>3907</v>
      </c>
      <c r="M1547" s="3" t="s">
        <v>3916</v>
      </c>
      <c r="N1547" s="3" t="s">
        <v>3921</v>
      </c>
      <c r="O1547" s="5">
        <v>45</v>
      </c>
      <c r="P1547" s="17">
        <v>0.2800000011920929</v>
      </c>
      <c r="Q1547" s="5">
        <v>29</v>
      </c>
      <c r="R1547" s="17">
        <v>0</v>
      </c>
      <c r="S1547" s="5">
        <v>45</v>
      </c>
      <c r="T1547" s="17">
        <v>0.68000000715255737</v>
      </c>
      <c r="U1547" s="5">
        <v>29</v>
      </c>
      <c r="V1547" s="17">
        <v>0.3125</v>
      </c>
      <c r="W1547" s="17"/>
      <c r="X1547" s="17"/>
      <c r="Y1547" s="17"/>
      <c r="Z1547" s="17">
        <v>1</v>
      </c>
      <c r="AA1547" s="17"/>
      <c r="AB1547" s="17">
        <v>0</v>
      </c>
      <c r="AC1547" s="17"/>
      <c r="AD1547" s="17">
        <v>0.188</v>
      </c>
      <c r="AE1547" s="17">
        <v>0.67600000000000005</v>
      </c>
      <c r="AF1547" s="5">
        <v>0</v>
      </c>
      <c r="AG1547" s="31">
        <v>10036.3203125</v>
      </c>
      <c r="AH1547" s="31">
        <v>13380.91</v>
      </c>
    </row>
    <row r="1548" spans="1:34" x14ac:dyDescent="0.3">
      <c r="A1548" s="4">
        <v>171221050</v>
      </c>
      <c r="B1548" s="3" t="s">
        <v>73</v>
      </c>
      <c r="C1548" s="3" t="s">
        <v>746</v>
      </c>
      <c r="D1548" s="14">
        <v>88.345001220703125</v>
      </c>
      <c r="E1548" s="14">
        <v>88.61767578125</v>
      </c>
      <c r="F1548" s="14">
        <v>83.167716979980469</v>
      </c>
      <c r="G1548" s="14">
        <v>81.377357482910156</v>
      </c>
      <c r="H1548" s="5">
        <v>68</v>
      </c>
      <c r="I1548" s="15">
        <v>7</v>
      </c>
      <c r="J1548" s="15">
        <v>12</v>
      </c>
      <c r="K1548" s="3" t="s">
        <v>3798</v>
      </c>
      <c r="L1548" s="3" t="s">
        <v>3908</v>
      </c>
      <c r="M1548" s="3" t="s">
        <v>3916</v>
      </c>
      <c r="N1548" s="3" t="s">
        <v>3921</v>
      </c>
      <c r="O1548" s="5">
        <v>48</v>
      </c>
      <c r="P1548" s="17">
        <v>0.22857142984867099</v>
      </c>
      <c r="Q1548" s="5">
        <v>22</v>
      </c>
      <c r="R1548" s="17">
        <v>0</v>
      </c>
      <c r="S1548" s="5">
        <v>48</v>
      </c>
      <c r="T1548" s="17">
        <v>0.30232557654380798</v>
      </c>
      <c r="U1548" s="5">
        <v>22</v>
      </c>
      <c r="V1548" s="17">
        <v>0</v>
      </c>
      <c r="W1548" s="17"/>
      <c r="X1548" s="17"/>
      <c r="Y1548" s="17"/>
      <c r="Z1548" s="17">
        <v>0.98499999999999999</v>
      </c>
      <c r="AA1548" s="17"/>
      <c r="AB1548" s="17">
        <v>1.499999966472387E-2</v>
      </c>
      <c r="AC1548" s="17"/>
      <c r="AD1548" s="17">
        <v>0.14699999999999999</v>
      </c>
      <c r="AE1548" s="17">
        <v>0.38300000000000001</v>
      </c>
      <c r="AF1548" s="5">
        <v>0</v>
      </c>
      <c r="AG1548" s="31">
        <v>13430.8798828125</v>
      </c>
      <c r="AH1548" s="31">
        <v>13922.97</v>
      </c>
    </row>
    <row r="1549" spans="1:34" x14ac:dyDescent="0.3">
      <c r="A1549" s="4">
        <v>171224020</v>
      </c>
      <c r="B1549" s="3" t="s">
        <v>73</v>
      </c>
      <c r="C1549" s="3" t="s">
        <v>747</v>
      </c>
      <c r="D1549" s="14">
        <v>84.57098388671875</v>
      </c>
      <c r="E1549" s="14">
        <v>82.146766662597656</v>
      </c>
      <c r="F1549" s="14">
        <v>93.090385437011719</v>
      </c>
      <c r="G1549" s="14">
        <v>89.858909606933594</v>
      </c>
      <c r="H1549" s="5">
        <v>78</v>
      </c>
      <c r="I1549" s="15" t="s">
        <v>3980</v>
      </c>
      <c r="J1549" s="15">
        <v>6</v>
      </c>
      <c r="K1549" s="3" t="s">
        <v>3798</v>
      </c>
      <c r="L1549" s="3" t="s">
        <v>3908</v>
      </c>
      <c r="M1549" s="3" t="s">
        <v>3916</v>
      </c>
      <c r="N1549" s="3" t="s">
        <v>3921</v>
      </c>
      <c r="O1549" s="5">
        <v>50</v>
      </c>
      <c r="P1549" s="17">
        <v>0.42105263471603388</v>
      </c>
      <c r="Q1549" s="5">
        <v>26</v>
      </c>
      <c r="R1549" s="17">
        <v>0</v>
      </c>
      <c r="S1549" s="5">
        <v>50</v>
      </c>
      <c r="T1549" s="17">
        <v>0.47368422150611877</v>
      </c>
      <c r="U1549" s="5">
        <v>26</v>
      </c>
      <c r="V1549" s="17">
        <v>0.20000000298023221</v>
      </c>
      <c r="W1549" s="17"/>
      <c r="X1549" s="17"/>
      <c r="Y1549" s="17"/>
      <c r="Z1549" s="17">
        <v>1</v>
      </c>
      <c r="AA1549" s="17"/>
      <c r="AB1549" s="17">
        <v>0</v>
      </c>
      <c r="AC1549" s="17"/>
      <c r="AD1549" s="17">
        <v>0.16700000000000001</v>
      </c>
      <c r="AE1549" s="17">
        <v>0.443</v>
      </c>
      <c r="AF1549" s="5">
        <v>0</v>
      </c>
      <c r="AG1549" s="31">
        <v>11191.490234375</v>
      </c>
      <c r="AH1549" s="31">
        <v>12341.47</v>
      </c>
    </row>
    <row r="1550" spans="1:34" x14ac:dyDescent="0.3">
      <c r="A1550" s="4">
        <v>680733000</v>
      </c>
      <c r="B1550" s="3" t="s">
        <v>329</v>
      </c>
      <c r="C1550" s="3" t="s">
        <v>1487</v>
      </c>
      <c r="D1550" s="14">
        <v>81.726806640625</v>
      </c>
      <c r="E1550" s="14">
        <v>83.779960632324219</v>
      </c>
      <c r="F1550" s="14">
        <v>84.160507202148438</v>
      </c>
      <c r="G1550" s="14">
        <v>85.103897094726563</v>
      </c>
      <c r="H1550" s="5">
        <v>131</v>
      </c>
      <c r="I1550" s="15">
        <v>6</v>
      </c>
      <c r="J1550" s="15">
        <v>8</v>
      </c>
      <c r="K1550" s="3" t="s">
        <v>3815</v>
      </c>
      <c r="L1550" s="3" t="s">
        <v>3909</v>
      </c>
      <c r="M1550" s="3" t="s">
        <v>3917</v>
      </c>
      <c r="N1550" s="3" t="s">
        <v>3921</v>
      </c>
      <c r="O1550" s="5">
        <v>99</v>
      </c>
      <c r="P1550" s="17">
        <v>0.3177570104598999</v>
      </c>
      <c r="Q1550" s="5">
        <v>51</v>
      </c>
      <c r="R1550" s="17">
        <v>0.25490197539329529</v>
      </c>
      <c r="S1550" s="5">
        <v>99</v>
      </c>
      <c r="T1550" s="17">
        <v>0.23364485800266269</v>
      </c>
      <c r="U1550" s="5">
        <v>51</v>
      </c>
      <c r="V1550" s="17">
        <v>0.17647059261798859</v>
      </c>
      <c r="W1550" s="17"/>
      <c r="X1550" s="17">
        <v>4.5999999999999999E-2</v>
      </c>
      <c r="Y1550" s="17"/>
      <c r="Z1550" s="17">
        <v>0.95400000000000007</v>
      </c>
      <c r="AA1550" s="17"/>
      <c r="AB1550" s="17">
        <v>0</v>
      </c>
      <c r="AC1550" s="17"/>
      <c r="AD1550" s="17">
        <v>0.16</v>
      </c>
      <c r="AE1550" s="17">
        <v>0.39100000000000001</v>
      </c>
      <c r="AF1550" s="5">
        <v>0</v>
      </c>
      <c r="AG1550" s="31">
        <v>7092.240234375</v>
      </c>
      <c r="AH1550" s="31">
        <v>8870.1200000000008</v>
      </c>
    </row>
    <row r="1551" spans="1:34" x14ac:dyDescent="0.3">
      <c r="A1551" s="4">
        <v>680734060</v>
      </c>
      <c r="B1551" s="3" t="s">
        <v>329</v>
      </c>
      <c r="C1551" s="3" t="s">
        <v>1488</v>
      </c>
      <c r="D1551" s="14">
        <v>90.827682495117188</v>
      </c>
      <c r="E1551" s="14">
        <v>90.863807678222656</v>
      </c>
      <c r="F1551" s="14">
        <v>87.150230407714844</v>
      </c>
      <c r="G1551" s="14">
        <v>87.815261840820313</v>
      </c>
      <c r="H1551" s="5">
        <v>264</v>
      </c>
      <c r="I1551" s="15" t="s">
        <v>3981</v>
      </c>
      <c r="J1551" s="15">
        <v>5</v>
      </c>
      <c r="K1551" s="3" t="s">
        <v>3815</v>
      </c>
      <c r="L1551" s="3" t="s">
        <v>3909</v>
      </c>
      <c r="M1551" s="3" t="s">
        <v>3917</v>
      </c>
      <c r="N1551" s="3" t="s">
        <v>3921</v>
      </c>
      <c r="O1551" s="5">
        <v>144</v>
      </c>
      <c r="P1551" s="17">
        <v>0.38793104887008673</v>
      </c>
      <c r="Q1551" s="5">
        <v>90</v>
      </c>
      <c r="R1551" s="17">
        <v>0.22413793206214899</v>
      </c>
      <c r="S1551" s="5">
        <v>144</v>
      </c>
      <c r="T1551" s="17">
        <v>0.25</v>
      </c>
      <c r="U1551" s="5">
        <v>90</v>
      </c>
      <c r="V1551" s="17">
        <v>0.18965516984462741</v>
      </c>
      <c r="W1551" s="17"/>
      <c r="X1551" s="17">
        <v>3.4000000000000002E-2</v>
      </c>
      <c r="Y1551" s="17"/>
      <c r="Z1551" s="17">
        <v>0.94700000000000006</v>
      </c>
      <c r="AA1551" s="17"/>
      <c r="AB1551" s="17">
        <v>1.8999999389052391E-2</v>
      </c>
      <c r="AC1551" s="17">
        <v>2.3E-2</v>
      </c>
      <c r="AD1551" s="17">
        <v>0.17399999999999999</v>
      </c>
      <c r="AE1551" s="17">
        <v>0.39600000000000002</v>
      </c>
      <c r="AF1551" s="5">
        <v>0</v>
      </c>
      <c r="AG1551" s="31">
        <v>7774.56005859375</v>
      </c>
      <c r="AH1551" s="31">
        <v>9564.52</v>
      </c>
    </row>
    <row r="1552" spans="1:34" x14ac:dyDescent="0.3">
      <c r="A1552" s="4">
        <v>401073000</v>
      </c>
      <c r="B1552" s="3" t="s">
        <v>181</v>
      </c>
      <c r="C1552" s="3" t="s">
        <v>1072</v>
      </c>
      <c r="D1552" s="14">
        <v>80.582855224609375</v>
      </c>
      <c r="E1552" s="14">
        <v>80.35687255859375</v>
      </c>
      <c r="F1552" s="14">
        <v>83.513595581054688</v>
      </c>
      <c r="G1552" s="14">
        <v>84.126876831054688</v>
      </c>
      <c r="H1552" s="5">
        <v>305</v>
      </c>
      <c r="I1552" s="15">
        <v>5</v>
      </c>
      <c r="J1552" s="15">
        <v>8</v>
      </c>
      <c r="K1552" s="3" t="s">
        <v>3806</v>
      </c>
      <c r="L1552" s="3" t="s">
        <v>3912</v>
      </c>
      <c r="M1552" s="3" t="s">
        <v>3917</v>
      </c>
      <c r="N1552" s="3" t="s">
        <v>3923</v>
      </c>
      <c r="O1552" s="5">
        <v>613</v>
      </c>
      <c r="P1552" s="17">
        <v>0.37543860077857971</v>
      </c>
      <c r="Q1552" s="5">
        <v>375</v>
      </c>
      <c r="R1552" s="17">
        <v>0.27272728085517878</v>
      </c>
      <c r="S1552" s="5">
        <v>613</v>
      </c>
      <c r="T1552" s="17">
        <v>0.29824560880661011</v>
      </c>
      <c r="U1552" s="5">
        <v>375</v>
      </c>
      <c r="V1552" s="17">
        <v>0.21818181872367859</v>
      </c>
      <c r="W1552" s="17"/>
      <c r="X1552" s="17">
        <v>2.5999999999999999E-2</v>
      </c>
      <c r="Y1552" s="17"/>
      <c r="Z1552" s="17">
        <v>0.93400000000000005</v>
      </c>
      <c r="AA1552" s="17">
        <v>2.5999999999999999E-2</v>
      </c>
      <c r="AB1552" s="17">
        <v>1.30000002682209E-2</v>
      </c>
      <c r="AC1552" s="17"/>
      <c r="AD1552" s="17">
        <v>0.21299999999999999</v>
      </c>
      <c r="AE1552" s="17">
        <v>0.498</v>
      </c>
      <c r="AF1552" s="5">
        <v>0</v>
      </c>
      <c r="AG1552" s="31">
        <v>7222.3798828125</v>
      </c>
      <c r="AH1552" s="31">
        <v>9268.15</v>
      </c>
    </row>
    <row r="1553" spans="1:34" x14ac:dyDescent="0.3">
      <c r="A1553" s="4">
        <v>401074060</v>
      </c>
      <c r="B1553" s="3" t="s">
        <v>181</v>
      </c>
      <c r="C1553" s="3" t="s">
        <v>1073</v>
      </c>
      <c r="D1553" s="14">
        <v>90.720695495605469</v>
      </c>
      <c r="E1553" s="14">
        <v>90.102035522460938</v>
      </c>
      <c r="F1553" s="14">
        <v>86.256355285644531</v>
      </c>
      <c r="G1553" s="14">
        <v>86.620780944824219</v>
      </c>
      <c r="H1553" s="5">
        <v>380</v>
      </c>
      <c r="I1553" s="15" t="s">
        <v>3980</v>
      </c>
      <c r="J1553" s="15">
        <v>4</v>
      </c>
      <c r="K1553" s="3" t="s">
        <v>3806</v>
      </c>
      <c r="L1553" s="3" t="s">
        <v>3912</v>
      </c>
      <c r="M1553" s="3" t="s">
        <v>3917</v>
      </c>
      <c r="N1553" s="3" t="s">
        <v>3923</v>
      </c>
      <c r="O1553" s="5">
        <v>76</v>
      </c>
      <c r="P1553" s="17">
        <v>0.45070421695709229</v>
      </c>
      <c r="Q1553" s="5">
        <v>54</v>
      </c>
      <c r="R1553" s="17">
        <v>0.29629629850387568</v>
      </c>
      <c r="S1553" s="5">
        <v>76</v>
      </c>
      <c r="T1553" s="17">
        <v>0.35915493965148931</v>
      </c>
      <c r="U1553" s="5">
        <v>54</v>
      </c>
      <c r="V1553" s="17">
        <v>0.24691358208656311</v>
      </c>
      <c r="W1553" s="17"/>
      <c r="X1553" s="17">
        <v>2.5999999999999999E-2</v>
      </c>
      <c r="Y1553" s="17"/>
      <c r="Z1553" s="17">
        <v>0.91800000000000004</v>
      </c>
      <c r="AA1553" s="17">
        <v>5.2999999999999999E-2</v>
      </c>
      <c r="AB1553" s="17">
        <v>3.0000000260770321E-3</v>
      </c>
      <c r="AC1553" s="17"/>
      <c r="AD1553" s="17">
        <v>0.182</v>
      </c>
      <c r="AE1553" s="17">
        <v>0.49299999999999999</v>
      </c>
      <c r="AF1553" s="5">
        <v>0</v>
      </c>
      <c r="AG1553" s="31">
        <v>7277.89990234375</v>
      </c>
      <c r="AH1553" s="31">
        <v>9919.49</v>
      </c>
    </row>
    <row r="1554" spans="1:34" x14ac:dyDescent="0.3">
      <c r="A1554" s="4">
        <v>311221050</v>
      </c>
      <c r="B1554" s="3" t="s">
        <v>134</v>
      </c>
      <c r="C1554" s="3" t="s">
        <v>933</v>
      </c>
      <c r="D1554" s="14">
        <v>82.813613891601563</v>
      </c>
      <c r="E1554" s="14">
        <v>82.159034729003906</v>
      </c>
      <c r="F1554" s="14">
        <v>85.890106201171875</v>
      </c>
      <c r="G1554" s="14">
        <v>87.792762756347656</v>
      </c>
      <c r="H1554" s="5">
        <v>111</v>
      </c>
      <c r="I1554" s="15">
        <v>5</v>
      </c>
      <c r="J1554" s="15">
        <v>12</v>
      </c>
      <c r="K1554" s="3" t="s">
        <v>3842</v>
      </c>
      <c r="L1554" s="3" t="s">
        <v>3912</v>
      </c>
      <c r="M1554" s="3" t="s">
        <v>3917</v>
      </c>
      <c r="N1554" s="3" t="s">
        <v>3921</v>
      </c>
      <c r="O1554" s="5">
        <v>70</v>
      </c>
      <c r="P1554" s="17">
        <v>0.48275861144065862</v>
      </c>
      <c r="Q1554" s="5">
        <v>63</v>
      </c>
      <c r="R1554" s="17">
        <v>0.48275861144065862</v>
      </c>
      <c r="S1554" s="5">
        <v>70</v>
      </c>
      <c r="T1554" s="17">
        <v>0.28333333134651179</v>
      </c>
      <c r="U1554" s="5">
        <v>63</v>
      </c>
      <c r="V1554" s="17">
        <v>0.28333333134651179</v>
      </c>
      <c r="W1554" s="17"/>
      <c r="X1554" s="17">
        <v>5.3999999999999999E-2</v>
      </c>
      <c r="Y1554" s="17"/>
      <c r="Z1554" s="17">
        <v>0.94600000000000006</v>
      </c>
      <c r="AA1554" s="17"/>
      <c r="AB1554" s="17">
        <v>0</v>
      </c>
      <c r="AC1554" s="17"/>
      <c r="AD1554" s="17">
        <v>0.18</v>
      </c>
      <c r="AE1554" s="17">
        <v>0.51</v>
      </c>
      <c r="AF1554" s="5">
        <v>0</v>
      </c>
      <c r="AG1554" s="31">
        <v>9297.3095703125</v>
      </c>
      <c r="AH1554" s="31">
        <v>12926.26</v>
      </c>
    </row>
    <row r="1555" spans="1:34" x14ac:dyDescent="0.3">
      <c r="A1555" s="4">
        <v>311224020</v>
      </c>
      <c r="B1555" s="3" t="s">
        <v>134</v>
      </c>
      <c r="C1555" s="3" t="s">
        <v>934</v>
      </c>
      <c r="D1555" s="14">
        <v>83.508834838867188</v>
      </c>
      <c r="E1555" s="14">
        <v>85.327354431152344</v>
      </c>
      <c r="F1555" s="14">
        <v>84.464286804199219</v>
      </c>
      <c r="G1555" s="14">
        <v>85.744300842285156</v>
      </c>
      <c r="H1555" s="5">
        <v>44</v>
      </c>
      <c r="I1555" s="15" t="s">
        <v>3980</v>
      </c>
      <c r="J1555" s="15">
        <v>4</v>
      </c>
      <c r="K1555" s="3" t="s">
        <v>3842</v>
      </c>
      <c r="L1555" s="3" t="s">
        <v>3912</v>
      </c>
      <c r="M1555" s="3" t="s">
        <v>3917</v>
      </c>
      <c r="N1555" s="3" t="s">
        <v>3921</v>
      </c>
      <c r="O1555" s="5">
        <v>41</v>
      </c>
      <c r="P1555" s="17">
        <v>0</v>
      </c>
      <c r="Q1555" s="5">
        <v>29</v>
      </c>
      <c r="R1555" s="17">
        <v>0</v>
      </c>
      <c r="S1555" s="5">
        <v>41</v>
      </c>
      <c r="T1555" s="17">
        <v>0</v>
      </c>
      <c r="U1555" s="5">
        <v>29</v>
      </c>
      <c r="V1555" s="17">
        <v>0</v>
      </c>
      <c r="W1555" s="17"/>
      <c r="X1555" s="17"/>
      <c r="Y1555" s="17"/>
      <c r="Z1555" s="17">
        <v>0.93200000000000005</v>
      </c>
      <c r="AA1555" s="17"/>
      <c r="AB1555" s="17">
        <v>6.8000003695487976E-2</v>
      </c>
      <c r="AC1555" s="17"/>
      <c r="AD1555" s="17">
        <v>0.34100000000000003</v>
      </c>
      <c r="AE1555" s="17">
        <v>0.58499999999999996</v>
      </c>
      <c r="AF1555" s="5">
        <v>0</v>
      </c>
      <c r="AG1555" s="31">
        <v>15503.009765625</v>
      </c>
      <c r="AH1555" s="31">
        <v>23060.62</v>
      </c>
    </row>
    <row r="1556" spans="1:34" x14ac:dyDescent="0.3">
      <c r="A1556" s="4">
        <v>570033000</v>
      </c>
      <c r="B1556" s="3" t="s">
        <v>293</v>
      </c>
      <c r="C1556" s="3" t="s">
        <v>1411</v>
      </c>
      <c r="D1556" s="14">
        <v>83.534164428710938</v>
      </c>
      <c r="E1556" s="14">
        <v>82.244850158691406</v>
      </c>
      <c r="F1556" s="14">
        <v>89.975593566894531</v>
      </c>
      <c r="G1556" s="14">
        <v>88.895034790039063</v>
      </c>
      <c r="H1556" s="5">
        <v>763</v>
      </c>
      <c r="I1556" s="15">
        <v>6</v>
      </c>
      <c r="J1556" s="15">
        <v>8</v>
      </c>
      <c r="K1556" s="3" t="s">
        <v>3880</v>
      </c>
      <c r="L1556" s="3" t="s">
        <v>3909</v>
      </c>
      <c r="M1556" s="3" t="s">
        <v>3917</v>
      </c>
      <c r="N1556" s="3" t="s">
        <v>3921</v>
      </c>
      <c r="O1556" s="5">
        <v>1401</v>
      </c>
      <c r="P1556" s="17">
        <v>0.46463245153427118</v>
      </c>
      <c r="Q1556" s="5">
        <v>661</v>
      </c>
      <c r="R1556" s="17">
        <v>0.29411765933036799</v>
      </c>
      <c r="S1556" s="5">
        <v>1401</v>
      </c>
      <c r="T1556" s="17">
        <v>0.41886270046234131</v>
      </c>
      <c r="U1556" s="5">
        <v>659</v>
      </c>
      <c r="V1556" s="17">
        <v>0.23529411852359769</v>
      </c>
      <c r="W1556" s="17">
        <v>1.7000000000000001E-2</v>
      </c>
      <c r="X1556" s="17">
        <v>6.2E-2</v>
      </c>
      <c r="Y1556" s="17"/>
      <c r="Z1556" s="17">
        <v>0.873</v>
      </c>
      <c r="AA1556" s="17">
        <v>4.2999999999999997E-2</v>
      </c>
      <c r="AB1556" s="17">
        <v>4.999999888241291E-3</v>
      </c>
      <c r="AC1556" s="17">
        <v>1.4E-2</v>
      </c>
      <c r="AD1556" s="17">
        <v>0.14000000000000001</v>
      </c>
      <c r="AE1556" s="17">
        <v>0.29399999999999998</v>
      </c>
      <c r="AF1556" s="5">
        <v>0</v>
      </c>
      <c r="AG1556" s="31">
        <v>7712.52001953125</v>
      </c>
      <c r="AH1556" s="31">
        <v>9442.2800000000007</v>
      </c>
    </row>
    <row r="1557" spans="1:34" x14ac:dyDescent="0.3">
      <c r="A1557" s="4">
        <v>570033010</v>
      </c>
      <c r="B1557" s="3" t="s">
        <v>293</v>
      </c>
      <c r="C1557" s="3" t="s">
        <v>1412</v>
      </c>
      <c r="D1557" s="14">
        <v>87.559860229492188</v>
      </c>
      <c r="E1557" s="14">
        <v>87.6365966796875</v>
      </c>
      <c r="F1557" s="14">
        <v>85.437812805175781</v>
      </c>
      <c r="G1557" s="14">
        <v>84.148979187011719</v>
      </c>
      <c r="H1557" s="5">
        <v>751</v>
      </c>
      <c r="I1557" s="15">
        <v>6</v>
      </c>
      <c r="J1557" s="15">
        <v>8</v>
      </c>
      <c r="K1557" s="3" t="s">
        <v>3880</v>
      </c>
      <c r="L1557" s="3" t="s">
        <v>3909</v>
      </c>
      <c r="M1557" s="3" t="s">
        <v>3917</v>
      </c>
      <c r="N1557" s="3" t="s">
        <v>3921</v>
      </c>
      <c r="O1557" s="5">
        <v>1400</v>
      </c>
      <c r="P1557" s="17">
        <v>0.47448274493217468</v>
      </c>
      <c r="Q1557" s="5">
        <v>536</v>
      </c>
      <c r="R1557" s="17">
        <v>0.29104477167129522</v>
      </c>
      <c r="S1557" s="5">
        <v>1397</v>
      </c>
      <c r="T1557" s="17">
        <v>0.38504156470298773</v>
      </c>
      <c r="U1557" s="5">
        <v>534</v>
      </c>
      <c r="V1557" s="17">
        <v>0.23018868267536161</v>
      </c>
      <c r="W1557" s="17">
        <v>1.9E-2</v>
      </c>
      <c r="X1557" s="17">
        <v>4.3999999999999997E-2</v>
      </c>
      <c r="Y1557" s="17"/>
      <c r="Z1557" s="17">
        <v>0.88</v>
      </c>
      <c r="AA1557" s="17">
        <v>5.1999999999999998E-2</v>
      </c>
      <c r="AB1557" s="17">
        <v>4.999999888241291E-3</v>
      </c>
      <c r="AC1557" s="17"/>
      <c r="AD1557" s="17">
        <v>0.13300000000000001</v>
      </c>
      <c r="AE1557" s="17">
        <v>0.26500000000000001</v>
      </c>
      <c r="AF1557" s="5">
        <v>0</v>
      </c>
      <c r="AG1557" s="31">
        <v>7329.10986328125</v>
      </c>
      <c r="AH1557" s="31">
        <v>9151.99</v>
      </c>
    </row>
    <row r="1558" spans="1:34" x14ac:dyDescent="0.3">
      <c r="A1558" s="4">
        <v>570034020</v>
      </c>
      <c r="B1558" s="3" t="s">
        <v>293</v>
      </c>
      <c r="C1558" s="3" t="s">
        <v>1413</v>
      </c>
      <c r="D1558" s="14">
        <v>90.639778137207031</v>
      </c>
      <c r="E1558" s="14">
        <v>87.883163452148438</v>
      </c>
      <c r="F1558" s="14">
        <v>96.037895202636719</v>
      </c>
      <c r="G1558" s="14">
        <v>93.029190063476563</v>
      </c>
      <c r="H1558" s="5">
        <v>134</v>
      </c>
      <c r="I1558" s="15" t="s">
        <v>3981</v>
      </c>
      <c r="J1558" s="15">
        <v>5</v>
      </c>
      <c r="K1558" s="3" t="s">
        <v>3880</v>
      </c>
      <c r="L1558" s="3" t="s">
        <v>3909</v>
      </c>
      <c r="M1558" s="3" t="s">
        <v>3917</v>
      </c>
      <c r="N1558" s="3" t="s">
        <v>3921</v>
      </c>
      <c r="O1558" s="5">
        <v>72</v>
      </c>
      <c r="P1558" s="17">
        <v>0.50847458839416504</v>
      </c>
      <c r="Q1558" s="5">
        <v>28</v>
      </c>
      <c r="R1558" s="17">
        <v>0.30434781312942499</v>
      </c>
      <c r="S1558" s="5">
        <v>72</v>
      </c>
      <c r="T1558" s="17">
        <v>0.5762711763381958</v>
      </c>
      <c r="U1558" s="5">
        <v>28</v>
      </c>
      <c r="V1558" s="17">
        <v>0.26086956262588501</v>
      </c>
      <c r="W1558" s="17"/>
      <c r="X1558" s="17">
        <v>3.6999999999999998E-2</v>
      </c>
      <c r="Y1558" s="17"/>
      <c r="Z1558" s="17">
        <v>0.88100000000000001</v>
      </c>
      <c r="AA1558" s="17">
        <v>5.1999999999999998E-2</v>
      </c>
      <c r="AB1558" s="17">
        <v>2.999999932944775E-2</v>
      </c>
      <c r="AC1558" s="17"/>
      <c r="AD1558" s="17"/>
      <c r="AE1558" s="17">
        <v>0.41099999999999998</v>
      </c>
      <c r="AF1558" s="5">
        <v>0</v>
      </c>
      <c r="AG1558" s="31">
        <v>7640.5</v>
      </c>
      <c r="AH1558" s="31">
        <v>8361.4599999999991</v>
      </c>
    </row>
    <row r="1559" spans="1:34" x14ac:dyDescent="0.3">
      <c r="A1559" s="4">
        <v>570034030</v>
      </c>
      <c r="B1559" s="3" t="s">
        <v>293</v>
      </c>
      <c r="C1559" s="3" t="s">
        <v>1260</v>
      </c>
      <c r="D1559" s="14">
        <v>86.137802124023438</v>
      </c>
      <c r="E1559" s="14">
        <v>83.986968994140625</v>
      </c>
      <c r="F1559" s="14">
        <v>89.47552490234375</v>
      </c>
      <c r="G1559" s="14">
        <v>87.429656982421875</v>
      </c>
      <c r="H1559" s="5">
        <v>409</v>
      </c>
      <c r="I1559" s="15" t="s">
        <v>3981</v>
      </c>
      <c r="J1559" s="15">
        <v>5</v>
      </c>
      <c r="K1559" s="3" t="s">
        <v>3880</v>
      </c>
      <c r="L1559" s="3" t="s">
        <v>3909</v>
      </c>
      <c r="M1559" s="3" t="s">
        <v>3917</v>
      </c>
      <c r="N1559" s="3" t="s">
        <v>3921</v>
      </c>
      <c r="O1559" s="5">
        <v>238</v>
      </c>
      <c r="P1559" s="17">
        <v>0.50246304273605347</v>
      </c>
      <c r="Q1559" s="5">
        <v>92</v>
      </c>
      <c r="R1559" s="17">
        <v>0.2638888955116272</v>
      </c>
      <c r="S1559" s="5">
        <v>239</v>
      </c>
      <c r="T1559" s="17">
        <v>0.44334974884986877</v>
      </c>
      <c r="U1559" s="5">
        <v>93</v>
      </c>
      <c r="V1559" s="17">
        <v>0.2083333283662796</v>
      </c>
      <c r="W1559" s="17">
        <v>1.4999999999999999E-2</v>
      </c>
      <c r="X1559" s="17">
        <v>2.1999999999999999E-2</v>
      </c>
      <c r="Y1559" s="17"/>
      <c r="Z1559" s="17">
        <v>0.92200000000000004</v>
      </c>
      <c r="AA1559" s="17">
        <v>4.2000000000000003E-2</v>
      </c>
      <c r="AB1559" s="17">
        <v>0</v>
      </c>
      <c r="AC1559" s="17"/>
      <c r="AD1559" s="17">
        <v>0.16400000000000001</v>
      </c>
      <c r="AE1559" s="17">
        <v>0.26900000000000002</v>
      </c>
      <c r="AF1559" s="5">
        <v>0</v>
      </c>
      <c r="AG1559" s="31">
        <v>9648.3203125</v>
      </c>
      <c r="AH1559" s="31">
        <v>10700.35</v>
      </c>
    </row>
    <row r="1560" spans="1:34" x14ac:dyDescent="0.3">
      <c r="A1560" s="4">
        <v>570034040</v>
      </c>
      <c r="B1560" s="3" t="s">
        <v>293</v>
      </c>
      <c r="C1560" s="3" t="s">
        <v>1414</v>
      </c>
      <c r="D1560" s="14">
        <v>83.106132507324219</v>
      </c>
      <c r="E1560" s="14">
        <v>79.534126281738281</v>
      </c>
      <c r="F1560" s="14">
        <v>91.818092346191406</v>
      </c>
      <c r="G1560" s="14">
        <v>91.290740966796875</v>
      </c>
      <c r="H1560" s="5">
        <v>520</v>
      </c>
      <c r="I1560" s="15" t="s">
        <v>3981</v>
      </c>
      <c r="J1560" s="15">
        <v>5</v>
      </c>
      <c r="K1560" s="3" t="s">
        <v>3880</v>
      </c>
      <c r="L1560" s="3" t="s">
        <v>3909</v>
      </c>
      <c r="M1560" s="3" t="s">
        <v>3917</v>
      </c>
      <c r="N1560" s="3" t="s">
        <v>3921</v>
      </c>
      <c r="O1560" s="5">
        <v>225</v>
      </c>
      <c r="P1560" s="17">
        <v>0.4170040488243103</v>
      </c>
      <c r="Q1560" s="5">
        <v>114</v>
      </c>
      <c r="R1560" s="17">
        <v>0.23275862634181979</v>
      </c>
      <c r="S1560" s="5">
        <v>225</v>
      </c>
      <c r="T1560" s="17">
        <v>0.40080970525741583</v>
      </c>
      <c r="U1560" s="5">
        <v>114</v>
      </c>
      <c r="V1560" s="17">
        <v>0.2155172377824783</v>
      </c>
      <c r="W1560" s="17">
        <v>3.5000000000000003E-2</v>
      </c>
      <c r="X1560" s="17">
        <v>3.6999999999999998E-2</v>
      </c>
      <c r="Y1560" s="17"/>
      <c r="Z1560" s="17">
        <v>0.85199999999999998</v>
      </c>
      <c r="AA1560" s="17">
        <v>7.2999999999999995E-2</v>
      </c>
      <c r="AB1560" s="17">
        <v>4.0000001899898052E-3</v>
      </c>
      <c r="AC1560" s="17"/>
      <c r="AD1560" s="17">
        <v>0.15</v>
      </c>
      <c r="AE1560" s="17">
        <v>0.36899999999999999</v>
      </c>
      <c r="AF1560" s="5">
        <v>0</v>
      </c>
      <c r="AG1560" s="31">
        <v>8030.830078125</v>
      </c>
      <c r="AH1560" s="31">
        <v>8952.0499999999993</v>
      </c>
    </row>
    <row r="1561" spans="1:34" x14ac:dyDescent="0.3">
      <c r="A1561" s="4">
        <v>570034050</v>
      </c>
      <c r="B1561" s="3" t="s">
        <v>293</v>
      </c>
      <c r="C1561" s="3" t="s">
        <v>1415</v>
      </c>
      <c r="D1561" s="14">
        <v>82.340362548828125</v>
      </c>
      <c r="E1561" s="14">
        <v>81.141311645507813</v>
      </c>
      <c r="F1561" s="14">
        <v>85.574386596679688</v>
      </c>
      <c r="G1561" s="14">
        <v>85.010879516601563</v>
      </c>
      <c r="H1561" s="5">
        <v>541</v>
      </c>
      <c r="I1561" s="15" t="s">
        <v>3981</v>
      </c>
      <c r="J1561" s="15">
        <v>5</v>
      </c>
      <c r="K1561" s="3" t="s">
        <v>3880</v>
      </c>
      <c r="L1561" s="3" t="s">
        <v>3909</v>
      </c>
      <c r="M1561" s="3" t="s">
        <v>3917</v>
      </c>
      <c r="N1561" s="3" t="s">
        <v>3921</v>
      </c>
      <c r="O1561" s="5">
        <v>290</v>
      </c>
      <c r="P1561" s="17">
        <v>0.39215686917304993</v>
      </c>
      <c r="Q1561" s="5">
        <v>128</v>
      </c>
      <c r="R1561" s="17">
        <v>0.25</v>
      </c>
      <c r="S1561" s="5">
        <v>290</v>
      </c>
      <c r="T1561" s="17">
        <v>0.3960784375667572</v>
      </c>
      <c r="U1561" s="5">
        <v>128</v>
      </c>
      <c r="V1561" s="17">
        <v>0.21875</v>
      </c>
      <c r="W1561" s="17">
        <v>9.0000000000000011E-3</v>
      </c>
      <c r="X1561" s="17">
        <v>0.02</v>
      </c>
      <c r="Y1561" s="17"/>
      <c r="Z1561" s="17">
        <v>0.92800000000000005</v>
      </c>
      <c r="AA1561" s="17">
        <v>3.9E-2</v>
      </c>
      <c r="AB1561" s="17">
        <v>4.0000001899898052E-3</v>
      </c>
      <c r="AC1561" s="17"/>
      <c r="AD1561" s="17">
        <v>0.153</v>
      </c>
      <c r="AE1561" s="17">
        <v>0.26600000000000001</v>
      </c>
      <c r="AF1561" s="5">
        <v>0</v>
      </c>
      <c r="AG1561" s="31">
        <v>8645.4501953125</v>
      </c>
      <c r="AH1561" s="31">
        <v>9722.9599999999991</v>
      </c>
    </row>
    <row r="1562" spans="1:34" x14ac:dyDescent="0.3">
      <c r="A1562" s="4">
        <v>570034070</v>
      </c>
      <c r="B1562" s="3" t="s">
        <v>293</v>
      </c>
      <c r="C1562" s="3" t="s">
        <v>609</v>
      </c>
      <c r="D1562" s="14">
        <v>87.530342102050781</v>
      </c>
      <c r="E1562" s="14">
        <v>85.869590759277344</v>
      </c>
      <c r="F1562" s="14">
        <v>87.775016784667969</v>
      </c>
      <c r="G1562" s="14">
        <v>85.455848693847656</v>
      </c>
      <c r="H1562" s="5">
        <v>422</v>
      </c>
      <c r="I1562" s="15" t="s">
        <v>3981</v>
      </c>
      <c r="J1562" s="15">
        <v>5</v>
      </c>
      <c r="K1562" s="3" t="s">
        <v>3880</v>
      </c>
      <c r="L1562" s="3" t="s">
        <v>3909</v>
      </c>
      <c r="M1562" s="3" t="s">
        <v>3917</v>
      </c>
      <c r="N1562" s="3" t="s">
        <v>3921</v>
      </c>
      <c r="O1562" s="5">
        <v>224</v>
      </c>
      <c r="P1562" s="17">
        <v>0.55980861186981201</v>
      </c>
      <c r="Q1562" s="5">
        <v>95</v>
      </c>
      <c r="R1562" s="17">
        <v>0.3968254029750824</v>
      </c>
      <c r="S1562" s="5">
        <v>224</v>
      </c>
      <c r="T1562" s="17">
        <v>0.49760764837265009</v>
      </c>
      <c r="U1562" s="5">
        <v>95</v>
      </c>
      <c r="V1562" s="17">
        <v>0.30158731341362</v>
      </c>
      <c r="W1562" s="17">
        <v>1.9E-2</v>
      </c>
      <c r="X1562" s="17">
        <v>3.1E-2</v>
      </c>
      <c r="Y1562" s="17"/>
      <c r="Z1562" s="17">
        <v>0.92200000000000004</v>
      </c>
      <c r="AA1562" s="17">
        <v>2.8000000000000001E-2</v>
      </c>
      <c r="AB1562" s="17">
        <v>0</v>
      </c>
      <c r="AC1562" s="17"/>
      <c r="AD1562" s="17">
        <v>0.14199999999999999</v>
      </c>
      <c r="AE1562" s="17">
        <v>0.25</v>
      </c>
      <c r="AF1562" s="5">
        <v>0</v>
      </c>
      <c r="AG1562" s="31">
        <v>9038.740234375</v>
      </c>
      <c r="AH1562" s="31">
        <v>10209.09</v>
      </c>
    </row>
    <row r="1563" spans="1:34" x14ac:dyDescent="0.3">
      <c r="A1563" s="4">
        <v>570034080</v>
      </c>
      <c r="B1563" s="3" t="s">
        <v>293</v>
      </c>
      <c r="C1563" s="3" t="s">
        <v>1416</v>
      </c>
      <c r="D1563" s="14">
        <v>77.523368835449219</v>
      </c>
      <c r="E1563" s="14">
        <v>77.500556945800781</v>
      </c>
      <c r="F1563" s="14">
        <v>81.035614013671875</v>
      </c>
      <c r="G1563" s="14">
        <v>81.282447814941406</v>
      </c>
      <c r="H1563" s="5">
        <v>409</v>
      </c>
      <c r="I1563" s="15" t="s">
        <v>3981</v>
      </c>
      <c r="J1563" s="15">
        <v>5</v>
      </c>
      <c r="K1563" s="3" t="s">
        <v>3880</v>
      </c>
      <c r="L1563" s="3" t="s">
        <v>3909</v>
      </c>
      <c r="M1563" s="3" t="s">
        <v>3917</v>
      </c>
      <c r="N1563" s="3" t="s">
        <v>3921</v>
      </c>
      <c r="O1563" s="5">
        <v>223</v>
      </c>
      <c r="P1563" s="17">
        <v>0.36868685483932501</v>
      </c>
      <c r="Q1563" s="5">
        <v>154</v>
      </c>
      <c r="R1563" s="17">
        <v>0.29770991206169128</v>
      </c>
      <c r="S1563" s="5">
        <v>224</v>
      </c>
      <c r="T1563" s="17">
        <v>0.29292929172515869</v>
      </c>
      <c r="U1563" s="5">
        <v>155</v>
      </c>
      <c r="V1563" s="17">
        <v>0.2442748099565506</v>
      </c>
      <c r="W1563" s="17">
        <v>0.02</v>
      </c>
      <c r="X1563" s="17">
        <v>0.1</v>
      </c>
      <c r="Y1563" s="17"/>
      <c r="Z1563" s="17">
        <v>0.80900000000000005</v>
      </c>
      <c r="AA1563" s="17">
        <v>6.4000000000000001E-2</v>
      </c>
      <c r="AB1563" s="17">
        <v>7.0000002160668373E-3</v>
      </c>
      <c r="AC1563" s="17">
        <v>7.1000000000000008E-2</v>
      </c>
      <c r="AD1563" s="17">
        <v>0.12</v>
      </c>
      <c r="AE1563" s="17">
        <v>0.56400000000000006</v>
      </c>
      <c r="AF1563" s="5">
        <v>0</v>
      </c>
      <c r="AG1563" s="31">
        <v>9533.830078125</v>
      </c>
      <c r="AH1563" s="31">
        <v>10440.23</v>
      </c>
    </row>
    <row r="1564" spans="1:34" x14ac:dyDescent="0.3">
      <c r="A1564" s="4">
        <v>570034090</v>
      </c>
      <c r="B1564" s="3" t="s">
        <v>293</v>
      </c>
      <c r="C1564" s="3" t="s">
        <v>1417</v>
      </c>
      <c r="D1564" s="14">
        <v>85.655265808105469</v>
      </c>
      <c r="E1564" s="14">
        <v>86.78729248046875</v>
      </c>
      <c r="F1564" s="14">
        <v>81.180992126464844</v>
      </c>
      <c r="G1564" s="14">
        <v>80.129981994628906</v>
      </c>
      <c r="H1564" s="5">
        <v>361</v>
      </c>
      <c r="I1564" s="15" t="s">
        <v>3981</v>
      </c>
      <c r="J1564" s="15">
        <v>5</v>
      </c>
      <c r="K1564" s="3" t="s">
        <v>3880</v>
      </c>
      <c r="L1564" s="3" t="s">
        <v>3909</v>
      </c>
      <c r="M1564" s="3" t="s">
        <v>3917</v>
      </c>
      <c r="N1564" s="3" t="s">
        <v>3921</v>
      </c>
      <c r="O1564" s="5">
        <v>173</v>
      </c>
      <c r="P1564" s="17">
        <v>0.47777777910232538</v>
      </c>
      <c r="Q1564" s="5">
        <v>47</v>
      </c>
      <c r="R1564" s="17">
        <v>0.3541666567325592</v>
      </c>
      <c r="S1564" s="5">
        <v>173</v>
      </c>
      <c r="T1564" s="17">
        <v>0.34999999403953552</v>
      </c>
      <c r="U1564" s="5">
        <v>47</v>
      </c>
      <c r="V1564" s="17">
        <v>0.1666666716337204</v>
      </c>
      <c r="W1564" s="17">
        <v>1.9E-2</v>
      </c>
      <c r="X1564" s="17">
        <v>2.5000000000000001E-2</v>
      </c>
      <c r="Y1564" s="17"/>
      <c r="Z1564" s="17">
        <v>0.91700000000000004</v>
      </c>
      <c r="AA1564" s="17">
        <v>3.3000000000000002E-2</v>
      </c>
      <c r="AB1564" s="17">
        <v>6.0000000521540642E-3</v>
      </c>
      <c r="AC1564" s="17"/>
      <c r="AD1564" s="17">
        <v>8.8999999999999996E-2</v>
      </c>
      <c r="AE1564" s="17">
        <v>0.11</v>
      </c>
      <c r="AF1564" s="5">
        <v>0</v>
      </c>
      <c r="AG1564" s="31">
        <v>8411.900390625</v>
      </c>
      <c r="AH1564" s="31">
        <v>9323.56</v>
      </c>
    </row>
    <row r="1565" spans="1:34" x14ac:dyDescent="0.3">
      <c r="A1565" s="4">
        <v>121103000</v>
      </c>
      <c r="B1565" s="3" t="s">
        <v>50</v>
      </c>
      <c r="C1565" s="3" t="s">
        <v>690</v>
      </c>
      <c r="D1565" s="14">
        <v>85.994659423828125</v>
      </c>
      <c r="E1565" s="14">
        <v>87.637321472167969</v>
      </c>
      <c r="F1565" s="14">
        <v>87.299163818359375</v>
      </c>
      <c r="G1565" s="14">
        <v>88.686775207519531</v>
      </c>
      <c r="H1565" s="5">
        <v>148</v>
      </c>
      <c r="I1565" s="15">
        <v>4</v>
      </c>
      <c r="J1565" s="15">
        <v>8</v>
      </c>
      <c r="K1565" s="3" t="s">
        <v>3804</v>
      </c>
      <c r="L1565" s="3" t="s">
        <v>3910</v>
      </c>
      <c r="M1565" s="3" t="s">
        <v>3919</v>
      </c>
      <c r="N1565" s="3" t="s">
        <v>3921</v>
      </c>
      <c r="O1565" s="5">
        <v>224</v>
      </c>
      <c r="P1565" s="17">
        <v>0.4296875</v>
      </c>
      <c r="Q1565" s="5">
        <v>224</v>
      </c>
      <c r="R1565" s="17">
        <v>0.4296875</v>
      </c>
      <c r="S1565" s="5">
        <v>225</v>
      </c>
      <c r="T1565" s="17">
        <v>0.4296875</v>
      </c>
      <c r="U1565" s="5">
        <v>225</v>
      </c>
      <c r="V1565" s="17">
        <v>0.4296875</v>
      </c>
      <c r="W1565" s="17"/>
      <c r="X1565" s="17"/>
      <c r="Y1565" s="17"/>
      <c r="Z1565" s="17">
        <v>0.93900000000000006</v>
      </c>
      <c r="AA1565" s="17"/>
      <c r="AB1565" s="17">
        <v>6.1000000685453408E-2</v>
      </c>
      <c r="AC1565" s="17"/>
      <c r="AD1565" s="17">
        <v>0.17599999999999999</v>
      </c>
      <c r="AE1565" s="17">
        <v>0.53029999999999999</v>
      </c>
      <c r="AF1565" s="5">
        <v>1</v>
      </c>
      <c r="AG1565" s="31">
        <v>8223.5302734375</v>
      </c>
      <c r="AH1565" s="31">
        <v>8541.16</v>
      </c>
    </row>
    <row r="1566" spans="1:34" x14ac:dyDescent="0.3">
      <c r="A1566" s="4">
        <v>121104040</v>
      </c>
      <c r="B1566" s="3" t="s">
        <v>50</v>
      </c>
      <c r="C1566" s="3" t="s">
        <v>691</v>
      </c>
      <c r="D1566" s="14">
        <v>86.117584228515625</v>
      </c>
      <c r="E1566" s="14">
        <v>87.799224853515625</v>
      </c>
      <c r="F1566" s="14">
        <v>86.510505676269531</v>
      </c>
      <c r="G1566" s="14">
        <v>88.336463928222656</v>
      </c>
      <c r="H1566" s="5">
        <v>330</v>
      </c>
      <c r="I1566" s="15" t="s">
        <v>3980</v>
      </c>
      <c r="J1566" s="15">
        <v>8</v>
      </c>
      <c r="K1566" s="3" t="s">
        <v>3804</v>
      </c>
      <c r="L1566" s="3" t="s">
        <v>3910</v>
      </c>
      <c r="M1566" s="3" t="s">
        <v>3919</v>
      </c>
      <c r="N1566" s="3" t="s">
        <v>3921</v>
      </c>
      <c r="O1566" s="5">
        <v>351</v>
      </c>
      <c r="P1566" s="17">
        <v>0.36190477013587952</v>
      </c>
      <c r="Q1566" s="5">
        <v>351</v>
      </c>
      <c r="R1566" s="17">
        <v>0.36190477013587952</v>
      </c>
      <c r="S1566" s="5">
        <v>351</v>
      </c>
      <c r="T1566" s="17">
        <v>0.24761904776096341</v>
      </c>
      <c r="U1566" s="5">
        <v>351</v>
      </c>
      <c r="V1566" s="17">
        <v>0.24761904776096341</v>
      </c>
      <c r="W1566" s="17"/>
      <c r="X1566" s="17">
        <v>0.03</v>
      </c>
      <c r="Y1566" s="17"/>
      <c r="Z1566" s="17">
        <v>0.89400000000000002</v>
      </c>
      <c r="AA1566" s="17">
        <v>5.5E-2</v>
      </c>
      <c r="AB1566" s="17">
        <v>2.0999999716877941E-2</v>
      </c>
      <c r="AC1566" s="17"/>
      <c r="AD1566" s="17">
        <v>0.16700000000000001</v>
      </c>
      <c r="AE1566" s="17">
        <v>0.59299999999999997</v>
      </c>
      <c r="AF1566" s="5">
        <v>1</v>
      </c>
      <c r="AG1566" s="31">
        <v>7608.64013671875</v>
      </c>
      <c r="AH1566" s="31">
        <v>8104.84</v>
      </c>
    </row>
    <row r="1567" spans="1:34" x14ac:dyDescent="0.3">
      <c r="A1567" s="4">
        <v>121104060</v>
      </c>
      <c r="B1567" s="3" t="s">
        <v>50</v>
      </c>
      <c r="C1567" s="3" t="s">
        <v>692</v>
      </c>
      <c r="D1567" s="14">
        <v>82.319770812988281</v>
      </c>
      <c r="E1567" s="14">
        <v>83.379371643066406</v>
      </c>
      <c r="F1567" s="14">
        <v>83.016845703125</v>
      </c>
      <c r="G1567" s="14">
        <v>83.974700927734375</v>
      </c>
      <c r="H1567" s="5">
        <v>118</v>
      </c>
      <c r="I1567" s="15" t="s">
        <v>3980</v>
      </c>
      <c r="J1567" s="15">
        <v>3</v>
      </c>
      <c r="K1567" s="3" t="s">
        <v>3804</v>
      </c>
      <c r="L1567" s="3" t="s">
        <v>3910</v>
      </c>
      <c r="M1567" s="3" t="s">
        <v>3919</v>
      </c>
      <c r="N1567" s="3" t="s">
        <v>3921</v>
      </c>
      <c r="O1567" s="5">
        <v>30</v>
      </c>
      <c r="P1567" s="17">
        <v>0.43999999761581421</v>
      </c>
      <c r="Q1567" s="5">
        <v>30</v>
      </c>
      <c r="R1567" s="17">
        <v>0.43999999761581421</v>
      </c>
      <c r="S1567" s="5">
        <v>30</v>
      </c>
      <c r="T1567" s="17">
        <v>0.239999994635582</v>
      </c>
      <c r="U1567" s="5">
        <v>30</v>
      </c>
      <c r="V1567" s="17">
        <v>0.239999994635582</v>
      </c>
      <c r="W1567" s="17"/>
      <c r="X1567" s="17"/>
      <c r="Y1567" s="17"/>
      <c r="Z1567" s="17">
        <v>0.90700000000000003</v>
      </c>
      <c r="AA1567" s="17">
        <v>5.8999999999999997E-2</v>
      </c>
      <c r="AB1567" s="17">
        <v>3.4000001847743988E-2</v>
      </c>
      <c r="AC1567" s="17"/>
      <c r="AD1567" s="17">
        <v>0.17799999999999999</v>
      </c>
      <c r="AE1567" s="17">
        <v>0.63490000000000002</v>
      </c>
      <c r="AF1567" s="5">
        <v>1</v>
      </c>
      <c r="AG1567" s="31">
        <v>10115.6796875</v>
      </c>
      <c r="AH1567" s="31">
        <v>10907.77</v>
      </c>
    </row>
    <row r="1568" spans="1:34" x14ac:dyDescent="0.3">
      <c r="A1568" s="4">
        <v>361313000</v>
      </c>
      <c r="B1568" s="3" t="s">
        <v>156</v>
      </c>
      <c r="C1568" s="3" t="s">
        <v>973</v>
      </c>
      <c r="D1568" s="14">
        <v>86.540306091308594</v>
      </c>
      <c r="E1568" s="14">
        <v>87.99267578125</v>
      </c>
      <c r="F1568" s="14">
        <v>86.35028076171875</v>
      </c>
      <c r="G1568" s="14">
        <v>85.9071044921875</v>
      </c>
      <c r="H1568" s="5">
        <v>753</v>
      </c>
      <c r="I1568" s="15">
        <v>6</v>
      </c>
      <c r="J1568" s="15">
        <v>8</v>
      </c>
      <c r="K1568" s="3" t="s">
        <v>3840</v>
      </c>
      <c r="L1568" s="3" t="s">
        <v>3913</v>
      </c>
      <c r="M1568" s="3" t="s">
        <v>3917</v>
      </c>
      <c r="N1568" s="3" t="s">
        <v>3923</v>
      </c>
      <c r="O1568" s="5">
        <v>1145</v>
      </c>
      <c r="P1568" s="17">
        <v>0.42982456088066101</v>
      </c>
      <c r="Q1568" s="5">
        <v>508</v>
      </c>
      <c r="R1568" s="17">
        <v>0.3254237174987793</v>
      </c>
      <c r="S1568" s="5">
        <v>1145</v>
      </c>
      <c r="T1568" s="17">
        <v>0.41520467400550842</v>
      </c>
      <c r="U1568" s="5">
        <v>509</v>
      </c>
      <c r="V1568" s="17">
        <v>0.27796611189842219</v>
      </c>
      <c r="W1568" s="17">
        <v>1.0999999999999999E-2</v>
      </c>
      <c r="X1568" s="17">
        <v>1.9E-2</v>
      </c>
      <c r="Y1568" s="17"/>
      <c r="Z1568" s="17">
        <v>0.92300000000000004</v>
      </c>
      <c r="AA1568" s="17">
        <v>4.3999999999999997E-2</v>
      </c>
      <c r="AB1568" s="17">
        <v>4.0000001899898052E-3</v>
      </c>
      <c r="AC1568" s="17"/>
      <c r="AD1568" s="17">
        <v>0.11700000000000001</v>
      </c>
      <c r="AE1568" s="17">
        <v>0.34599999999999997</v>
      </c>
      <c r="AF1568" s="5">
        <v>0</v>
      </c>
      <c r="AG1568" s="31">
        <v>9715.1904296875</v>
      </c>
      <c r="AH1568" s="31">
        <v>11195.66</v>
      </c>
    </row>
    <row r="1569" spans="1:34" x14ac:dyDescent="0.3">
      <c r="A1569" s="4">
        <v>361314020</v>
      </c>
      <c r="B1569" s="3" t="s">
        <v>156</v>
      </c>
      <c r="C1569" s="3" t="s">
        <v>974</v>
      </c>
      <c r="D1569" s="14">
        <v>81.693328857421875</v>
      </c>
      <c r="E1569" s="14">
        <v>83.729713439941406</v>
      </c>
      <c r="F1569" s="14">
        <v>84.714424133300781</v>
      </c>
      <c r="G1569" s="14">
        <v>87.071403503417969</v>
      </c>
      <c r="H1569" s="5">
        <v>320</v>
      </c>
      <c r="I1569" s="15" t="s">
        <v>3980</v>
      </c>
      <c r="J1569" s="15">
        <v>5</v>
      </c>
      <c r="K1569" s="3" t="s">
        <v>3840</v>
      </c>
      <c r="L1569" s="3" t="s">
        <v>3913</v>
      </c>
      <c r="M1569" s="3" t="s">
        <v>3917</v>
      </c>
      <c r="N1569" s="3" t="s">
        <v>3923</v>
      </c>
      <c r="O1569" s="5">
        <v>221</v>
      </c>
      <c r="P1569" s="17">
        <v>0.47651007771491999</v>
      </c>
      <c r="Q1569" s="5">
        <v>101</v>
      </c>
      <c r="R1569" s="17">
        <v>0.2641509473323822</v>
      </c>
      <c r="S1569" s="5">
        <v>221</v>
      </c>
      <c r="T1569" s="17">
        <v>0.48648649454116821</v>
      </c>
      <c r="U1569" s="5">
        <v>101</v>
      </c>
      <c r="V1569" s="17">
        <v>0.30769231915473938</v>
      </c>
      <c r="W1569" s="17"/>
      <c r="X1569" s="17"/>
      <c r="Y1569" s="17"/>
      <c r="Z1569" s="17">
        <v>0.95000000000000007</v>
      </c>
      <c r="AA1569" s="17">
        <v>2.1999999999999999E-2</v>
      </c>
      <c r="AB1569" s="17">
        <v>2.8000000864267349E-2</v>
      </c>
      <c r="AC1569" s="17"/>
      <c r="AD1569" s="17">
        <v>0.11600000000000001</v>
      </c>
      <c r="AE1569" s="17">
        <v>0.27400000000000002</v>
      </c>
      <c r="AF1569" s="5">
        <v>0</v>
      </c>
      <c r="AG1569" s="31">
        <v>10809.2001953125</v>
      </c>
      <c r="AH1569" s="31">
        <v>12258.95</v>
      </c>
    </row>
    <row r="1570" spans="1:34" x14ac:dyDescent="0.3">
      <c r="A1570" s="4">
        <v>361314030</v>
      </c>
      <c r="B1570" s="3" t="s">
        <v>156</v>
      </c>
      <c r="C1570" s="3" t="s">
        <v>975</v>
      </c>
      <c r="D1570" s="14">
        <v>80.439033508300781</v>
      </c>
      <c r="E1570" s="14">
        <v>80.519111633300781</v>
      </c>
      <c r="F1570" s="14">
        <v>78.247749328613281</v>
      </c>
      <c r="G1570" s="14">
        <v>78.081756591796875</v>
      </c>
      <c r="H1570" s="5">
        <v>404</v>
      </c>
      <c r="I1570" s="15" t="s">
        <v>3980</v>
      </c>
      <c r="J1570" s="15">
        <v>5</v>
      </c>
      <c r="K1570" s="3" t="s">
        <v>3840</v>
      </c>
      <c r="L1570" s="3" t="s">
        <v>3913</v>
      </c>
      <c r="M1570" s="3" t="s">
        <v>3917</v>
      </c>
      <c r="N1570" s="3" t="s">
        <v>3923</v>
      </c>
      <c r="O1570" s="5">
        <v>54</v>
      </c>
      <c r="P1570" s="17">
        <v>0.5</v>
      </c>
      <c r="Q1570" s="5">
        <v>27</v>
      </c>
      <c r="R1570" s="17">
        <v>0.36363637447357178</v>
      </c>
      <c r="S1570" s="5">
        <v>54</v>
      </c>
      <c r="T1570" s="17">
        <v>0.44021740555763239</v>
      </c>
      <c r="U1570" s="5">
        <v>27</v>
      </c>
      <c r="V1570" s="17">
        <v>0.32467532157897949</v>
      </c>
      <c r="W1570" s="17">
        <v>1.4999999999999999E-2</v>
      </c>
      <c r="X1570" s="17">
        <v>2.7E-2</v>
      </c>
      <c r="Y1570" s="17"/>
      <c r="Z1570" s="17">
        <v>0.89100000000000001</v>
      </c>
      <c r="AA1570" s="17">
        <v>5.3999999999999999E-2</v>
      </c>
      <c r="AB1570" s="17">
        <v>1.200000010430813E-2</v>
      </c>
      <c r="AC1570" s="17">
        <v>1.7000000000000001E-2</v>
      </c>
      <c r="AD1570" s="17">
        <v>0.11600000000000001</v>
      </c>
      <c r="AE1570" s="17">
        <v>0.4</v>
      </c>
      <c r="AF1570" s="5">
        <v>0</v>
      </c>
      <c r="AG1570" s="31">
        <v>12615.830078125</v>
      </c>
      <c r="AH1570" s="31">
        <v>14063.63</v>
      </c>
    </row>
    <row r="1571" spans="1:34" x14ac:dyDescent="0.3">
      <c r="A1571" s="4">
        <v>361314040</v>
      </c>
      <c r="B1571" s="3" t="s">
        <v>156</v>
      </c>
      <c r="C1571" s="3" t="s">
        <v>976</v>
      </c>
      <c r="D1571" s="14">
        <v>75.570884704589844</v>
      </c>
      <c r="E1571" s="14">
        <v>77.458030700683594</v>
      </c>
      <c r="F1571" s="14">
        <v>76.350120544433594</v>
      </c>
      <c r="G1571" s="14">
        <v>80.092376708984375</v>
      </c>
      <c r="H1571" s="5">
        <v>629</v>
      </c>
      <c r="I1571" s="15" t="s">
        <v>3980</v>
      </c>
      <c r="J1571" s="15">
        <v>5</v>
      </c>
      <c r="K1571" s="3" t="s">
        <v>3840</v>
      </c>
      <c r="L1571" s="3" t="s">
        <v>3913</v>
      </c>
      <c r="M1571" s="3" t="s">
        <v>3917</v>
      </c>
      <c r="N1571" s="3" t="s">
        <v>3923</v>
      </c>
      <c r="O1571" s="5">
        <v>91</v>
      </c>
      <c r="P1571" s="17">
        <v>0.3928571343421936</v>
      </c>
      <c r="Q1571" s="5">
        <v>39</v>
      </c>
      <c r="R1571" s="17">
        <v>0.29545453190803528</v>
      </c>
      <c r="S1571" s="5">
        <v>91</v>
      </c>
      <c r="T1571" s="17">
        <v>0.34767025709152222</v>
      </c>
      <c r="U1571" s="5">
        <v>39</v>
      </c>
      <c r="V1571" s="17">
        <v>0.25190839171409612</v>
      </c>
      <c r="W1571" s="17">
        <v>8.0000000000000002E-3</v>
      </c>
      <c r="X1571" s="17">
        <v>3.5000000000000003E-2</v>
      </c>
      <c r="Y1571" s="17"/>
      <c r="Z1571" s="17">
        <v>0.9</v>
      </c>
      <c r="AA1571" s="17">
        <v>5.6000000000000001E-2</v>
      </c>
      <c r="AB1571" s="17">
        <v>2.000000094994903E-3</v>
      </c>
      <c r="AC1571" s="17">
        <v>1.0999999999999999E-2</v>
      </c>
      <c r="AD1571" s="17">
        <v>0.129</v>
      </c>
      <c r="AE1571" s="17">
        <v>0.42299999999999999</v>
      </c>
      <c r="AF1571" s="5">
        <v>0</v>
      </c>
      <c r="AG1571" s="31">
        <v>9390.75</v>
      </c>
      <c r="AH1571" s="31">
        <v>10567.45</v>
      </c>
    </row>
    <row r="1572" spans="1:34" x14ac:dyDescent="0.3">
      <c r="A1572" s="4">
        <v>320561050</v>
      </c>
      <c r="B1572" s="3" t="s">
        <v>137</v>
      </c>
      <c r="C1572" s="3" t="s">
        <v>939</v>
      </c>
      <c r="D1572" s="14">
        <v>82.396286010742188</v>
      </c>
      <c r="E1572" s="14">
        <v>86.337921142578125</v>
      </c>
      <c r="F1572" s="14">
        <v>89.919288635253906</v>
      </c>
      <c r="G1572" s="14">
        <v>90.933113098144531</v>
      </c>
      <c r="H1572" s="5">
        <v>74</v>
      </c>
      <c r="I1572" s="15">
        <v>6</v>
      </c>
      <c r="J1572" s="15">
        <v>12</v>
      </c>
      <c r="K1572" s="3" t="s">
        <v>3874</v>
      </c>
      <c r="L1572" s="3" t="s">
        <v>3912</v>
      </c>
      <c r="M1572" s="3" t="s">
        <v>3917</v>
      </c>
      <c r="N1572" s="3" t="s">
        <v>3921</v>
      </c>
      <c r="O1572" s="5">
        <v>71</v>
      </c>
      <c r="P1572" s="17">
        <v>0.38297873735427862</v>
      </c>
      <c r="Q1572" s="5">
        <v>33</v>
      </c>
      <c r="R1572" s="17">
        <v>0.36363637447357178</v>
      </c>
      <c r="S1572" s="5">
        <v>71</v>
      </c>
      <c r="T1572" s="17">
        <v>0.25581395626068121</v>
      </c>
      <c r="U1572" s="5">
        <v>33</v>
      </c>
      <c r="V1572" s="17">
        <v>0</v>
      </c>
      <c r="W1572" s="17"/>
      <c r="X1572" s="17"/>
      <c r="Y1572" s="17"/>
      <c r="Z1572" s="17">
        <v>0.94600000000000006</v>
      </c>
      <c r="AA1572" s="17"/>
      <c r="AB1572" s="17">
        <v>5.4000001400709152E-2</v>
      </c>
      <c r="AC1572" s="17"/>
      <c r="AD1572" s="17">
        <v>0.108</v>
      </c>
      <c r="AE1572" s="17">
        <v>0.45200000000000001</v>
      </c>
      <c r="AF1572" s="5">
        <v>0</v>
      </c>
      <c r="AG1572" s="31">
        <v>14420.6396484375</v>
      </c>
      <c r="AH1572" s="31">
        <v>16140.52</v>
      </c>
    </row>
    <row r="1573" spans="1:34" x14ac:dyDescent="0.3">
      <c r="A1573" s="4">
        <v>320564020</v>
      </c>
      <c r="B1573" s="3" t="s">
        <v>137</v>
      </c>
      <c r="C1573" s="3" t="s">
        <v>940</v>
      </c>
      <c r="D1573" s="14">
        <v>79.844650268554688</v>
      </c>
      <c r="E1573" s="14">
        <v>81.673225402832031</v>
      </c>
      <c r="F1573" s="14">
        <v>80.622627258300781</v>
      </c>
      <c r="G1573" s="14">
        <v>80.42919921875</v>
      </c>
      <c r="H1573" s="5">
        <v>78</v>
      </c>
      <c r="I1573" s="15" t="s">
        <v>3981</v>
      </c>
      <c r="J1573" s="15">
        <v>5</v>
      </c>
      <c r="K1573" s="3" t="s">
        <v>3874</v>
      </c>
      <c r="L1573" s="3" t="s">
        <v>3912</v>
      </c>
      <c r="M1573" s="3" t="s">
        <v>3917</v>
      </c>
      <c r="N1573" s="3" t="s">
        <v>3921</v>
      </c>
      <c r="O1573" s="5">
        <v>32</v>
      </c>
      <c r="P1573" s="17">
        <v>0.26315790414810181</v>
      </c>
      <c r="Q1573" s="5">
        <v>18</v>
      </c>
      <c r="R1573" s="17">
        <v>0</v>
      </c>
      <c r="S1573" s="5">
        <v>32</v>
      </c>
      <c r="T1573" s="17">
        <v>0.23684211075305939</v>
      </c>
      <c r="U1573" s="5">
        <v>18</v>
      </c>
      <c r="V1573" s="17">
        <v>5.55555559694767E-2</v>
      </c>
      <c r="W1573" s="17"/>
      <c r="X1573" s="17"/>
      <c r="Y1573" s="17"/>
      <c r="Z1573" s="17">
        <v>0.96199999999999997</v>
      </c>
      <c r="AA1573" s="17"/>
      <c r="AB1573" s="17">
        <v>3.7999998778104782E-2</v>
      </c>
      <c r="AC1573" s="17"/>
      <c r="AD1573" s="17">
        <v>0.09</v>
      </c>
      <c r="AE1573" s="17">
        <v>0.42899999999999999</v>
      </c>
      <c r="AF1573" s="5">
        <v>0</v>
      </c>
      <c r="AG1573" s="31">
        <v>11121.23046875</v>
      </c>
      <c r="AH1573" s="31">
        <v>12923.86</v>
      </c>
    </row>
    <row r="1574" spans="1:34" x14ac:dyDescent="0.3">
      <c r="A1574" s="4">
        <v>489013925</v>
      </c>
      <c r="B1574" s="3" t="s">
        <v>228</v>
      </c>
      <c r="C1574" s="3" t="s">
        <v>1264</v>
      </c>
      <c r="D1574" s="14">
        <v>82.10357666015625</v>
      </c>
      <c r="E1574" s="14">
        <v>83.822708129882813</v>
      </c>
      <c r="F1574" s="14">
        <v>76.488037109375</v>
      </c>
      <c r="G1574" s="14">
        <v>78.431472778320313</v>
      </c>
      <c r="H1574" s="5">
        <v>250</v>
      </c>
      <c r="I1574" s="15">
        <v>6</v>
      </c>
      <c r="J1574" s="15">
        <v>8</v>
      </c>
      <c r="K1574" s="3" t="s">
        <v>3879</v>
      </c>
      <c r="L1574" s="3" t="s">
        <v>3914</v>
      </c>
      <c r="M1574" s="3" t="s">
        <v>3918</v>
      </c>
      <c r="N1574" s="3" t="s">
        <v>3924</v>
      </c>
      <c r="O1574" s="5">
        <v>448</v>
      </c>
      <c r="P1574" s="17">
        <v>0.3918367326259613</v>
      </c>
      <c r="Q1574" s="5">
        <v>443</v>
      </c>
      <c r="R1574" s="17">
        <v>0.3958333432674408</v>
      </c>
      <c r="S1574" s="5">
        <v>449</v>
      </c>
      <c r="T1574" s="17">
        <v>0.1673469394445419</v>
      </c>
      <c r="U1574" s="5">
        <v>444</v>
      </c>
      <c r="V1574" s="17">
        <v>0.16249999403953549</v>
      </c>
      <c r="W1574" s="17">
        <v>0.96</v>
      </c>
      <c r="X1574" s="17"/>
      <c r="Y1574" s="17"/>
      <c r="Z1574" s="17"/>
      <c r="AA1574" s="17"/>
      <c r="AB1574" s="17">
        <v>3.9999999105930328E-2</v>
      </c>
      <c r="AC1574" s="17"/>
      <c r="AD1574" s="17">
        <v>4.8000000000000001E-2</v>
      </c>
      <c r="AE1574" s="17">
        <v>0.65300000000000002</v>
      </c>
      <c r="AF1574" s="5">
        <v>0</v>
      </c>
      <c r="AG1574" s="31">
        <v>10827.759765625</v>
      </c>
      <c r="AH1574" s="31">
        <v>11444.22</v>
      </c>
    </row>
    <row r="1575" spans="1:34" x14ac:dyDescent="0.3">
      <c r="A1575" s="4">
        <v>489016965</v>
      </c>
      <c r="B1575" s="3" t="s">
        <v>228</v>
      </c>
      <c r="C1575" s="3" t="s">
        <v>1265</v>
      </c>
      <c r="D1575" s="14">
        <v>78.006752014160156</v>
      </c>
      <c r="E1575" s="14">
        <v>79.452552795410156</v>
      </c>
      <c r="F1575" s="14">
        <v>75.345726013183594</v>
      </c>
      <c r="G1575" s="14">
        <v>77.253730773925781</v>
      </c>
      <c r="H1575" s="5">
        <v>614</v>
      </c>
      <c r="I1575" s="15" t="s">
        <v>3980</v>
      </c>
      <c r="J1575" s="15">
        <v>5</v>
      </c>
      <c r="K1575" s="3" t="s">
        <v>3879</v>
      </c>
      <c r="L1575" s="3" t="s">
        <v>3914</v>
      </c>
      <c r="M1575" s="3" t="s">
        <v>3918</v>
      </c>
      <c r="N1575" s="3" t="s">
        <v>3924</v>
      </c>
      <c r="O1575" s="5">
        <v>290</v>
      </c>
      <c r="P1575" s="17">
        <v>0.2250803858041763</v>
      </c>
      <c r="Q1575" s="5">
        <v>287</v>
      </c>
      <c r="R1575" s="17">
        <v>0.22077922523021701</v>
      </c>
      <c r="S1575" s="5">
        <v>288</v>
      </c>
      <c r="T1575" s="17">
        <v>0.12662337720394129</v>
      </c>
      <c r="U1575" s="5">
        <v>285</v>
      </c>
      <c r="V1575" s="17">
        <v>0.12131147831678391</v>
      </c>
      <c r="W1575" s="17">
        <v>0.96299999999999997</v>
      </c>
      <c r="X1575" s="17">
        <v>8.0000000000000002E-3</v>
      </c>
      <c r="Y1575" s="17">
        <v>0.01</v>
      </c>
      <c r="Z1575" s="17">
        <v>1.4999999999999999E-2</v>
      </c>
      <c r="AA1575" s="17"/>
      <c r="AB1575" s="17">
        <v>4.999999888241291E-3</v>
      </c>
      <c r="AC1575" s="17">
        <v>8.0000000000000002E-3</v>
      </c>
      <c r="AD1575" s="17">
        <v>3.9E-2</v>
      </c>
      <c r="AE1575" s="17">
        <v>0.61399999999999999</v>
      </c>
      <c r="AF1575" s="5">
        <v>0</v>
      </c>
      <c r="AG1575" s="31">
        <v>11371.3603515625</v>
      </c>
      <c r="AH1575" s="31">
        <v>12325.82</v>
      </c>
    </row>
    <row r="1576" spans="1:34" x14ac:dyDescent="0.3">
      <c r="A1576" s="4">
        <v>961122000</v>
      </c>
      <c r="B1576" s="3" t="s">
        <v>461</v>
      </c>
      <c r="C1576" s="3" t="s">
        <v>1916</v>
      </c>
      <c r="D1576" s="14">
        <v>74.494804382324219</v>
      </c>
      <c r="E1576" s="14">
        <v>76.13531494140625</v>
      </c>
      <c r="F1576" s="14">
        <v>77.66314697265625</v>
      </c>
      <c r="G1576" s="14">
        <v>79.888404846191406</v>
      </c>
      <c r="H1576" s="5">
        <v>581</v>
      </c>
      <c r="I1576" s="15">
        <v>6</v>
      </c>
      <c r="J1576" s="15">
        <v>8</v>
      </c>
      <c r="K1576" s="3" t="s">
        <v>3882</v>
      </c>
      <c r="L1576" s="3" t="s">
        <v>3915</v>
      </c>
      <c r="M1576" s="3" t="s">
        <v>3918</v>
      </c>
      <c r="N1576" s="3" t="s">
        <v>3922</v>
      </c>
      <c r="O1576" s="5">
        <v>980</v>
      </c>
      <c r="P1576" s="17">
        <v>0.20594966411590579</v>
      </c>
      <c r="Q1576" s="5">
        <v>980</v>
      </c>
      <c r="R1576" s="17">
        <v>0.20594966411590579</v>
      </c>
      <c r="S1576" s="5">
        <v>976</v>
      </c>
      <c r="T1576" s="17">
        <v>0.1620370298624039</v>
      </c>
      <c r="U1576" s="5">
        <v>976</v>
      </c>
      <c r="V1576" s="17">
        <v>0.1620370298624039</v>
      </c>
      <c r="W1576" s="17">
        <v>0.84</v>
      </c>
      <c r="X1576" s="17">
        <v>4.1000000000000002E-2</v>
      </c>
      <c r="Y1576" s="17"/>
      <c r="Z1576" s="17">
        <v>8.1000000000000003E-2</v>
      </c>
      <c r="AA1576" s="17">
        <v>3.1E-2</v>
      </c>
      <c r="AB1576" s="17">
        <v>7.0000002160668373E-3</v>
      </c>
      <c r="AC1576" s="17">
        <v>1.7000000000000001E-2</v>
      </c>
      <c r="AD1576" s="17">
        <v>0.16200000000000001</v>
      </c>
      <c r="AE1576" s="17">
        <v>0.54469999999999996</v>
      </c>
      <c r="AF1576" s="5">
        <v>1</v>
      </c>
      <c r="AG1576" s="31">
        <v>14417.4599609375</v>
      </c>
      <c r="AH1576" s="31">
        <v>15307.89</v>
      </c>
    </row>
    <row r="1577" spans="1:34" x14ac:dyDescent="0.3">
      <c r="A1577" s="4">
        <v>961124060</v>
      </c>
      <c r="B1577" s="3" t="s">
        <v>461</v>
      </c>
      <c r="C1577" s="3" t="s">
        <v>1917</v>
      </c>
      <c r="D1577" s="14">
        <v>86.566886901855469</v>
      </c>
      <c r="E1577" s="14">
        <v>88.065689086914063</v>
      </c>
      <c r="F1577" s="14">
        <v>81.490745544433594</v>
      </c>
      <c r="G1577" s="14">
        <v>84.69390869140625</v>
      </c>
      <c r="H1577" s="5">
        <v>332</v>
      </c>
      <c r="I1577" s="15" t="s">
        <v>3981</v>
      </c>
      <c r="J1577" s="15">
        <v>5</v>
      </c>
      <c r="K1577" s="3" t="s">
        <v>3882</v>
      </c>
      <c r="L1577" s="3" t="s">
        <v>3915</v>
      </c>
      <c r="M1577" s="3" t="s">
        <v>3918</v>
      </c>
      <c r="N1577" s="3" t="s">
        <v>3922</v>
      </c>
      <c r="O1577" s="5">
        <v>148</v>
      </c>
      <c r="P1577" s="17">
        <v>0.23529411852359769</v>
      </c>
      <c r="Q1577" s="5">
        <v>148</v>
      </c>
      <c r="R1577" s="17">
        <v>0.23529411852359769</v>
      </c>
      <c r="S1577" s="5">
        <v>148</v>
      </c>
      <c r="T1577" s="17">
        <v>8.403361588716507E-2</v>
      </c>
      <c r="U1577" s="5">
        <v>148</v>
      </c>
      <c r="V1577" s="17">
        <v>8.403361588716507E-2</v>
      </c>
      <c r="W1577" s="17">
        <v>0.86399999999999999</v>
      </c>
      <c r="X1577" s="17">
        <v>0.09</v>
      </c>
      <c r="Y1577" s="17"/>
      <c r="Z1577" s="17">
        <v>1.7999999999999999E-2</v>
      </c>
      <c r="AA1577" s="17">
        <v>1.4999999999999999E-2</v>
      </c>
      <c r="AB1577" s="17">
        <v>1.200000010430813E-2</v>
      </c>
      <c r="AC1577" s="17">
        <v>7.4999999999999997E-2</v>
      </c>
      <c r="AD1577" s="17">
        <v>0.13300000000000001</v>
      </c>
      <c r="AE1577" s="17">
        <v>0.66379999999999995</v>
      </c>
      <c r="AF1577" s="5">
        <v>1</v>
      </c>
      <c r="AG1577" s="31">
        <v>12430.2099609375</v>
      </c>
      <c r="AH1577" s="31">
        <v>15119.2</v>
      </c>
    </row>
    <row r="1578" spans="1:34" x14ac:dyDescent="0.3">
      <c r="A1578" s="4">
        <v>961124100</v>
      </c>
      <c r="B1578" s="3" t="s">
        <v>461</v>
      </c>
      <c r="C1578" s="3" t="s">
        <v>1918</v>
      </c>
      <c r="D1578" s="14">
        <v>85.016845703125</v>
      </c>
      <c r="E1578" s="14">
        <v>86.457847595214844</v>
      </c>
      <c r="F1578" s="14">
        <v>76.57061767578125</v>
      </c>
      <c r="G1578" s="14">
        <v>77.373359680175781</v>
      </c>
      <c r="H1578" s="5">
        <v>286</v>
      </c>
      <c r="I1578" s="15" t="s">
        <v>3981</v>
      </c>
      <c r="J1578" s="15">
        <v>5</v>
      </c>
      <c r="K1578" s="3" t="s">
        <v>3882</v>
      </c>
      <c r="L1578" s="3" t="s">
        <v>3915</v>
      </c>
      <c r="M1578" s="3" t="s">
        <v>3918</v>
      </c>
      <c r="N1578" s="3" t="s">
        <v>3922</v>
      </c>
      <c r="O1578" s="5">
        <v>116</v>
      </c>
      <c r="P1578" s="17">
        <v>0.46846845746040339</v>
      </c>
      <c r="Q1578" s="5">
        <v>116</v>
      </c>
      <c r="R1578" s="17">
        <v>0.46846845746040339</v>
      </c>
      <c r="S1578" s="5">
        <v>116</v>
      </c>
      <c r="T1578" s="17">
        <v>0.33928570151329041</v>
      </c>
      <c r="U1578" s="5">
        <v>116</v>
      </c>
      <c r="V1578" s="17">
        <v>0.33928570151329041</v>
      </c>
      <c r="W1578" s="17">
        <v>0.53100000000000003</v>
      </c>
      <c r="X1578" s="17">
        <v>4.9000000000000002E-2</v>
      </c>
      <c r="Y1578" s="17">
        <v>3.1E-2</v>
      </c>
      <c r="Z1578" s="17">
        <v>0.311</v>
      </c>
      <c r="AA1578" s="17">
        <v>7.6999999999999999E-2</v>
      </c>
      <c r="AB1578" s="17">
        <v>0</v>
      </c>
      <c r="AC1578" s="17">
        <v>6.6000000000000003E-2</v>
      </c>
      <c r="AD1578" s="17">
        <v>0.15</v>
      </c>
      <c r="AE1578" s="17">
        <v>0.36809999999999998</v>
      </c>
      <c r="AF1578" s="5">
        <v>1</v>
      </c>
      <c r="AG1578" s="31">
        <v>12987.2900390625</v>
      </c>
      <c r="AH1578" s="31">
        <v>15904.32</v>
      </c>
    </row>
    <row r="1579" spans="1:34" x14ac:dyDescent="0.3">
      <c r="A1579" s="4">
        <v>961124140</v>
      </c>
      <c r="B1579" s="3" t="s">
        <v>461</v>
      </c>
      <c r="C1579" s="3" t="s">
        <v>1919</v>
      </c>
      <c r="D1579" s="14">
        <v>82.300857543945313</v>
      </c>
      <c r="E1579" s="14">
        <v>83.806327819824219</v>
      </c>
      <c r="F1579" s="14">
        <v>77.141471862792969</v>
      </c>
      <c r="G1579" s="14">
        <v>77.057456970214844</v>
      </c>
      <c r="H1579" s="5">
        <v>276</v>
      </c>
      <c r="I1579" s="15" t="s">
        <v>3981</v>
      </c>
      <c r="J1579" s="15">
        <v>5</v>
      </c>
      <c r="K1579" s="3" t="s">
        <v>3882</v>
      </c>
      <c r="L1579" s="3" t="s">
        <v>3915</v>
      </c>
      <c r="M1579" s="3" t="s">
        <v>3918</v>
      </c>
      <c r="N1579" s="3" t="s">
        <v>3922</v>
      </c>
      <c r="O1579" s="5">
        <v>154</v>
      </c>
      <c r="P1579" s="17">
        <v>0.2212389409542084</v>
      </c>
      <c r="Q1579" s="5">
        <v>154</v>
      </c>
      <c r="R1579" s="17">
        <v>0.2212389409542084</v>
      </c>
      <c r="S1579" s="5">
        <v>152</v>
      </c>
      <c r="T1579" s="17">
        <v>0.13761468231678009</v>
      </c>
      <c r="U1579" s="5">
        <v>152</v>
      </c>
      <c r="V1579" s="17">
        <v>0.13761468231678009</v>
      </c>
      <c r="W1579" s="17">
        <v>0.75</v>
      </c>
      <c r="X1579" s="17">
        <v>3.5999999999999997E-2</v>
      </c>
      <c r="Y1579" s="17"/>
      <c r="Z1579" s="17">
        <v>0.123</v>
      </c>
      <c r="AA1579" s="17">
        <v>7.5999999999999998E-2</v>
      </c>
      <c r="AB1579" s="17">
        <v>1.4000000432133669E-2</v>
      </c>
      <c r="AC1579" s="17">
        <v>3.3000000000000002E-2</v>
      </c>
      <c r="AD1579" s="17">
        <v>0.156</v>
      </c>
      <c r="AE1579" s="17">
        <v>0.48039999999999999</v>
      </c>
      <c r="AF1579" s="5">
        <v>1</v>
      </c>
      <c r="AG1579" s="31">
        <v>13595.6298828125</v>
      </c>
      <c r="AH1579" s="31">
        <v>16598.439999999999</v>
      </c>
    </row>
    <row r="1580" spans="1:34" x14ac:dyDescent="0.3">
      <c r="A1580" s="4">
        <v>961124200</v>
      </c>
      <c r="B1580" s="3" t="s">
        <v>461</v>
      </c>
      <c r="C1580" s="3" t="s">
        <v>682</v>
      </c>
      <c r="D1580" s="14">
        <v>83.177207946777344</v>
      </c>
      <c r="E1580" s="14">
        <v>84.643211364746094</v>
      </c>
      <c r="F1580" s="14">
        <v>80.16802978515625</v>
      </c>
      <c r="G1580" s="14">
        <v>81.056259155273438</v>
      </c>
      <c r="H1580" s="5">
        <v>251</v>
      </c>
      <c r="I1580" s="15" t="s">
        <v>3981</v>
      </c>
      <c r="J1580" s="15">
        <v>5</v>
      </c>
      <c r="K1580" s="3" t="s">
        <v>3882</v>
      </c>
      <c r="L1580" s="3" t="s">
        <v>3915</v>
      </c>
      <c r="M1580" s="3" t="s">
        <v>3918</v>
      </c>
      <c r="N1580" s="3" t="s">
        <v>3922</v>
      </c>
      <c r="O1580" s="5">
        <v>125</v>
      </c>
      <c r="P1580" s="17">
        <v>0.15384615957736969</v>
      </c>
      <c r="Q1580" s="5">
        <v>125</v>
      </c>
      <c r="R1580" s="17">
        <v>0.15384615957736969</v>
      </c>
      <c r="S1580" s="5">
        <v>125</v>
      </c>
      <c r="T1580" s="17">
        <v>6.7415729165077209E-2</v>
      </c>
      <c r="U1580" s="5">
        <v>125</v>
      </c>
      <c r="V1580" s="17">
        <v>6.7415729165077209E-2</v>
      </c>
      <c r="W1580" s="17">
        <v>0.89600000000000002</v>
      </c>
      <c r="X1580" s="17">
        <v>2.4E-2</v>
      </c>
      <c r="Y1580" s="17"/>
      <c r="Z1580" s="17">
        <v>3.2000000000000001E-2</v>
      </c>
      <c r="AA1580" s="17">
        <v>4.8000000000000001E-2</v>
      </c>
      <c r="AB1580" s="17">
        <v>0</v>
      </c>
      <c r="AC1580" s="17"/>
      <c r="AD1580" s="17">
        <v>0.14699999999999999</v>
      </c>
      <c r="AE1580" s="17">
        <v>0.69230000000000003</v>
      </c>
      <c r="AF1580" s="5">
        <v>1</v>
      </c>
      <c r="AG1580" s="31">
        <v>14031.0595703125</v>
      </c>
      <c r="AH1580" s="31">
        <v>17155.62</v>
      </c>
    </row>
    <row r="1581" spans="1:34" x14ac:dyDescent="0.3">
      <c r="A1581" s="4">
        <v>961133000</v>
      </c>
      <c r="B1581" s="3" t="s">
        <v>462</v>
      </c>
      <c r="C1581" s="3" t="s">
        <v>1920</v>
      </c>
      <c r="D1581" s="14">
        <v>85.160514831542969</v>
      </c>
      <c r="E1581" s="14">
        <v>84.326705932617188</v>
      </c>
      <c r="F1581" s="14">
        <v>87.697479248046875</v>
      </c>
      <c r="G1581" s="14">
        <v>85.401458740234375</v>
      </c>
      <c r="H1581" s="5">
        <v>203</v>
      </c>
      <c r="I1581" s="15">
        <v>6</v>
      </c>
      <c r="J1581" s="15">
        <v>8</v>
      </c>
      <c r="K1581" s="3" t="s">
        <v>3882</v>
      </c>
      <c r="L1581" s="3" t="s">
        <v>3915</v>
      </c>
      <c r="M1581" s="3" t="s">
        <v>3918</v>
      </c>
      <c r="N1581" s="3" t="s">
        <v>3922</v>
      </c>
      <c r="O1581" s="5">
        <v>390</v>
      </c>
      <c r="P1581" s="17">
        <v>0.44148936867713928</v>
      </c>
      <c r="Q1581" s="5">
        <v>191</v>
      </c>
      <c r="R1581" s="17">
        <v>0.28888890147209167</v>
      </c>
      <c r="S1581" s="5">
        <v>393</v>
      </c>
      <c r="T1581" s="17">
        <v>0.35638296604156489</v>
      </c>
      <c r="U1581" s="5">
        <v>194</v>
      </c>
      <c r="V1581" s="17">
        <v>0.17777778208255771</v>
      </c>
      <c r="W1581" s="17">
        <v>0.20699999999999999</v>
      </c>
      <c r="X1581" s="17">
        <v>5.8999999999999997E-2</v>
      </c>
      <c r="Y1581" s="17">
        <v>3.9E-2</v>
      </c>
      <c r="Z1581" s="17">
        <v>0.61099999999999999</v>
      </c>
      <c r="AA1581" s="17">
        <v>8.4000000000000005E-2</v>
      </c>
      <c r="AB1581" s="17">
        <v>0</v>
      </c>
      <c r="AC1581" s="17">
        <v>4.3999999999999997E-2</v>
      </c>
      <c r="AD1581" s="17">
        <v>0.113</v>
      </c>
      <c r="AE1581" s="17">
        <v>0.30599999999999999</v>
      </c>
      <c r="AF1581" s="5">
        <v>0</v>
      </c>
      <c r="AG1581" s="31">
        <v>13290.91015625</v>
      </c>
      <c r="AH1581" s="31">
        <v>13601.98</v>
      </c>
    </row>
    <row r="1582" spans="1:34" x14ac:dyDescent="0.3">
      <c r="A1582" s="4">
        <v>961134020</v>
      </c>
      <c r="B1582" s="3" t="s">
        <v>462</v>
      </c>
      <c r="C1582" s="3" t="s">
        <v>1921</v>
      </c>
      <c r="D1582" s="14">
        <v>85.552749633789063</v>
      </c>
      <c r="E1582" s="14">
        <v>82.377838134765625</v>
      </c>
      <c r="F1582" s="14">
        <v>92.345909118652344</v>
      </c>
      <c r="G1582" s="14">
        <v>93.698234558105469</v>
      </c>
      <c r="H1582" s="5">
        <v>352</v>
      </c>
      <c r="I1582" s="15" t="s">
        <v>3980</v>
      </c>
      <c r="J1582" s="15">
        <v>5</v>
      </c>
      <c r="K1582" s="3" t="s">
        <v>3882</v>
      </c>
      <c r="L1582" s="3" t="s">
        <v>3915</v>
      </c>
      <c r="M1582" s="3" t="s">
        <v>3918</v>
      </c>
      <c r="N1582" s="3" t="s">
        <v>3922</v>
      </c>
      <c r="O1582" s="5">
        <v>176</v>
      </c>
      <c r="P1582" s="17">
        <v>0.38181817531585688</v>
      </c>
      <c r="Q1582" s="5">
        <v>93</v>
      </c>
      <c r="R1582" s="17">
        <v>0.25274726748466492</v>
      </c>
      <c r="S1582" s="5">
        <v>179</v>
      </c>
      <c r="T1582" s="17">
        <v>0.3132530152797699</v>
      </c>
      <c r="U1582" s="5">
        <v>95</v>
      </c>
      <c r="V1582" s="17">
        <v>9.890110045671463E-2</v>
      </c>
      <c r="W1582" s="17">
        <v>0.17</v>
      </c>
      <c r="X1582" s="17">
        <v>7.6999999999999999E-2</v>
      </c>
      <c r="Y1582" s="17">
        <v>4.8000000000000001E-2</v>
      </c>
      <c r="Z1582" s="17">
        <v>0.65600000000000003</v>
      </c>
      <c r="AA1582" s="17">
        <v>4.4999999999999998E-2</v>
      </c>
      <c r="AB1582" s="17">
        <v>3.0000000260770321E-3</v>
      </c>
      <c r="AC1582" s="17">
        <v>0.08</v>
      </c>
      <c r="AD1582" s="17">
        <v>9.9000000000000005E-2</v>
      </c>
      <c r="AE1582" s="17">
        <v>0.29499999999999998</v>
      </c>
      <c r="AF1582" s="5">
        <v>0</v>
      </c>
      <c r="AG1582" s="31">
        <v>13293.0400390625</v>
      </c>
      <c r="AH1582" s="31">
        <v>13539.61</v>
      </c>
    </row>
    <row r="1583" spans="1:34" x14ac:dyDescent="0.3">
      <c r="A1583" s="4">
        <v>1100311050</v>
      </c>
      <c r="B1583" s="3" t="s">
        <v>522</v>
      </c>
      <c r="C1583" s="3" t="s">
        <v>2031</v>
      </c>
      <c r="D1583" s="14">
        <v>75.888259887695313</v>
      </c>
      <c r="E1583" s="14">
        <v>72.612495422363281</v>
      </c>
      <c r="F1583" s="14">
        <v>81.642021179199219</v>
      </c>
      <c r="G1583" s="14">
        <v>78.799636840820313</v>
      </c>
      <c r="H1583" s="5">
        <v>196</v>
      </c>
      <c r="I1583" s="15">
        <v>7</v>
      </c>
      <c r="J1583" s="15">
        <v>12</v>
      </c>
      <c r="K1583" s="3" t="s">
        <v>163</v>
      </c>
      <c r="L1583" s="3" t="s">
        <v>3913</v>
      </c>
      <c r="M1583" s="3" t="s">
        <v>3916</v>
      </c>
      <c r="N1583" s="3" t="s">
        <v>3921</v>
      </c>
      <c r="O1583" s="5">
        <v>127</v>
      </c>
      <c r="P1583" s="17">
        <v>0.39361703395843511</v>
      </c>
      <c r="Q1583" s="5">
        <v>75</v>
      </c>
      <c r="R1583" s="17">
        <v>0.32203391194343572</v>
      </c>
      <c r="S1583" s="5">
        <v>127</v>
      </c>
      <c r="T1583" s="17">
        <v>0.18556700646877289</v>
      </c>
      <c r="U1583" s="5">
        <v>75</v>
      </c>
      <c r="V1583" s="17">
        <v>0.16949152946472171</v>
      </c>
      <c r="W1583" s="17"/>
      <c r="X1583" s="17"/>
      <c r="Y1583" s="17"/>
      <c r="Z1583" s="17">
        <v>0.96899999999999997</v>
      </c>
      <c r="AA1583" s="17"/>
      <c r="AB1583" s="17">
        <v>3.0999999493360519E-2</v>
      </c>
      <c r="AC1583" s="17"/>
      <c r="AD1583" s="17">
        <v>0.189</v>
      </c>
      <c r="AE1583" s="17">
        <v>0.44600000000000001</v>
      </c>
      <c r="AF1583" s="5">
        <v>0</v>
      </c>
      <c r="AG1583" s="31">
        <v>9911.1298828125</v>
      </c>
      <c r="AH1583" s="31">
        <v>11701.48</v>
      </c>
    </row>
    <row r="1584" spans="1:34" x14ac:dyDescent="0.3">
      <c r="A1584" s="4">
        <v>1100314040</v>
      </c>
      <c r="B1584" s="3" t="s">
        <v>522</v>
      </c>
      <c r="C1584" s="3" t="s">
        <v>2032</v>
      </c>
      <c r="D1584" s="14">
        <v>83.245574951171875</v>
      </c>
      <c r="E1584" s="14">
        <v>84.111503601074219</v>
      </c>
      <c r="F1584" s="14">
        <v>76.324470520019531</v>
      </c>
      <c r="G1584" s="14">
        <v>79.309127807617188</v>
      </c>
      <c r="H1584" s="5">
        <v>197</v>
      </c>
      <c r="I1584" s="15" t="s">
        <v>3981</v>
      </c>
      <c r="J1584" s="15">
        <v>6</v>
      </c>
      <c r="K1584" s="3" t="s">
        <v>163</v>
      </c>
      <c r="L1584" s="3" t="s">
        <v>3913</v>
      </c>
      <c r="M1584" s="3" t="s">
        <v>3916</v>
      </c>
      <c r="N1584" s="3" t="s">
        <v>3921</v>
      </c>
      <c r="O1584" s="5">
        <v>142</v>
      </c>
      <c r="P1584" s="17">
        <v>0.44230768084526062</v>
      </c>
      <c r="Q1584" s="5">
        <v>81</v>
      </c>
      <c r="R1584" s="17">
        <v>0.359375</v>
      </c>
      <c r="S1584" s="5">
        <v>142</v>
      </c>
      <c r="T1584" s="17">
        <v>0.35576921701431269</v>
      </c>
      <c r="U1584" s="5">
        <v>81</v>
      </c>
      <c r="V1584" s="17">
        <v>0.234375</v>
      </c>
      <c r="W1584" s="17"/>
      <c r="X1584" s="17"/>
      <c r="Y1584" s="17"/>
      <c r="Z1584" s="17">
        <v>0.98</v>
      </c>
      <c r="AA1584" s="17"/>
      <c r="AB1584" s="17">
        <v>1.9999999552965161E-2</v>
      </c>
      <c r="AC1584" s="17"/>
      <c r="AD1584" s="17">
        <v>0.14199999999999999</v>
      </c>
      <c r="AE1584" s="17">
        <v>0.45900000000000002</v>
      </c>
      <c r="AF1584" s="5">
        <v>0</v>
      </c>
      <c r="AG1584" s="31">
        <v>10359.8896484375</v>
      </c>
      <c r="AH1584" s="31">
        <v>12030.29</v>
      </c>
    </row>
    <row r="1585" spans="1:34" x14ac:dyDescent="0.3">
      <c r="A1585" s="4">
        <v>180501050</v>
      </c>
      <c r="B1585" s="3" t="s">
        <v>78</v>
      </c>
      <c r="C1585" s="3" t="s">
        <v>755</v>
      </c>
      <c r="D1585" s="14">
        <v>76.528045654296875</v>
      </c>
      <c r="E1585" s="14">
        <v>77.8699951171875</v>
      </c>
      <c r="F1585" s="14">
        <v>69.014190673828125</v>
      </c>
      <c r="G1585" s="14">
        <v>70.145622253417969</v>
      </c>
      <c r="H1585" s="5">
        <v>241</v>
      </c>
      <c r="I1585" s="15">
        <v>7</v>
      </c>
      <c r="J1585" s="15">
        <v>12</v>
      </c>
      <c r="K1585" s="3" t="s">
        <v>3855</v>
      </c>
      <c r="L1585" s="3" t="s">
        <v>3910</v>
      </c>
      <c r="M1585" s="3" t="s">
        <v>3916</v>
      </c>
      <c r="N1585" s="3" t="s">
        <v>3921</v>
      </c>
      <c r="O1585" s="5">
        <v>148</v>
      </c>
      <c r="P1585" s="17">
        <v>0.3909091055393219</v>
      </c>
      <c r="Q1585" s="5">
        <v>97</v>
      </c>
      <c r="R1585" s="17">
        <v>0.34210526943206793</v>
      </c>
      <c r="S1585" s="5">
        <v>148</v>
      </c>
      <c r="T1585" s="17">
        <v>0.24576270580291751</v>
      </c>
      <c r="U1585" s="5">
        <v>97</v>
      </c>
      <c r="V1585" s="17">
        <v>0.17721518874168399</v>
      </c>
      <c r="W1585" s="17"/>
      <c r="X1585" s="17"/>
      <c r="Y1585" s="17"/>
      <c r="Z1585" s="17">
        <v>0.94600000000000006</v>
      </c>
      <c r="AA1585" s="17">
        <v>2.1000000000000001E-2</v>
      </c>
      <c r="AB1585" s="17">
        <v>3.2999999821186073E-2</v>
      </c>
      <c r="AC1585" s="17"/>
      <c r="AD1585" s="17">
        <v>0.154</v>
      </c>
      <c r="AE1585" s="17">
        <v>0.60799999999999998</v>
      </c>
      <c r="AF1585" s="5">
        <v>0</v>
      </c>
      <c r="AG1585" s="31">
        <v>8051.31982421875</v>
      </c>
      <c r="AH1585" s="31">
        <v>10152.11</v>
      </c>
    </row>
    <row r="1586" spans="1:34" x14ac:dyDescent="0.3">
      <c r="A1586" s="4">
        <v>180504020</v>
      </c>
      <c r="B1586" s="3" t="s">
        <v>78</v>
      </c>
      <c r="C1586" s="3" t="s">
        <v>756</v>
      </c>
      <c r="D1586" s="14">
        <v>87.914299011230469</v>
      </c>
      <c r="E1586" s="14">
        <v>89.229278564453125</v>
      </c>
      <c r="F1586" s="14">
        <v>93.421943664550781</v>
      </c>
      <c r="G1586" s="14">
        <v>94.624069213867188</v>
      </c>
      <c r="H1586" s="5">
        <v>243</v>
      </c>
      <c r="I1586" s="15" t="s">
        <v>3980</v>
      </c>
      <c r="J1586" s="15">
        <v>6</v>
      </c>
      <c r="K1586" s="3" t="s">
        <v>3855</v>
      </c>
      <c r="L1586" s="3" t="s">
        <v>3910</v>
      </c>
      <c r="M1586" s="3" t="s">
        <v>3916</v>
      </c>
      <c r="N1586" s="3" t="s">
        <v>3921</v>
      </c>
      <c r="O1586" s="5">
        <v>185</v>
      </c>
      <c r="P1586" s="17">
        <v>0.43939393758773798</v>
      </c>
      <c r="Q1586" s="5">
        <v>125</v>
      </c>
      <c r="R1586" s="17">
        <v>0.38775509595870972</v>
      </c>
      <c r="S1586" s="5">
        <v>185</v>
      </c>
      <c r="T1586" s="17">
        <v>0.5</v>
      </c>
      <c r="U1586" s="5">
        <v>125</v>
      </c>
      <c r="V1586" s="17">
        <v>0.4285714328289032</v>
      </c>
      <c r="W1586" s="17"/>
      <c r="X1586" s="17"/>
      <c r="Y1586" s="17"/>
      <c r="Z1586" s="17">
        <v>0.95900000000000007</v>
      </c>
      <c r="AA1586" s="17"/>
      <c r="AB1586" s="17">
        <v>4.1000001132488251E-2</v>
      </c>
      <c r="AC1586" s="17"/>
      <c r="AD1586" s="17">
        <v>0.17699999999999999</v>
      </c>
      <c r="AE1586" s="17">
        <v>0.67900000000000005</v>
      </c>
      <c r="AF1586" s="5">
        <v>0</v>
      </c>
      <c r="AG1586" s="31">
        <v>6101.009765625</v>
      </c>
      <c r="AH1586" s="31">
        <v>9822.32</v>
      </c>
    </row>
    <row r="1587" spans="1:34" x14ac:dyDescent="0.3">
      <c r="A1587" s="4">
        <v>41091050</v>
      </c>
      <c r="B1587" s="3" t="s">
        <v>12</v>
      </c>
      <c r="C1587" s="3" t="s">
        <v>571</v>
      </c>
      <c r="D1587" s="14">
        <v>87.663688659667969</v>
      </c>
      <c r="E1587" s="14">
        <v>85.624038696289063</v>
      </c>
      <c r="F1587" s="14">
        <v>87.118927001953125</v>
      </c>
      <c r="G1587" s="14">
        <v>83.243728637695313</v>
      </c>
      <c r="H1587" s="5">
        <v>277</v>
      </c>
      <c r="I1587" s="15">
        <v>7</v>
      </c>
      <c r="J1587" s="15">
        <v>12</v>
      </c>
      <c r="K1587" s="3" t="s">
        <v>3799</v>
      </c>
      <c r="L1587" s="3" t="s">
        <v>3909</v>
      </c>
      <c r="M1587" s="3" t="s">
        <v>3917</v>
      </c>
      <c r="N1587" s="3" t="s">
        <v>3921</v>
      </c>
      <c r="O1587" s="5">
        <v>177</v>
      </c>
      <c r="P1587" s="17">
        <v>0.43065693974494929</v>
      </c>
      <c r="Q1587" s="5">
        <v>85</v>
      </c>
      <c r="R1587" s="17">
        <v>0.25454545021057129</v>
      </c>
      <c r="S1587" s="5">
        <v>177</v>
      </c>
      <c r="T1587" s="17">
        <v>0.25850340723991388</v>
      </c>
      <c r="U1587" s="5">
        <v>85</v>
      </c>
      <c r="V1587" s="17">
        <v>0.1320754736661911</v>
      </c>
      <c r="W1587" s="17">
        <v>2.5000000000000001E-2</v>
      </c>
      <c r="X1587" s="17">
        <v>2.5000000000000001E-2</v>
      </c>
      <c r="Y1587" s="17"/>
      <c r="Z1587" s="17">
        <v>0.874</v>
      </c>
      <c r="AA1587" s="17">
        <v>7.5999999999999998E-2</v>
      </c>
      <c r="AB1587" s="17">
        <v>0</v>
      </c>
      <c r="AC1587" s="17"/>
      <c r="AD1587" s="17">
        <v>0.123</v>
      </c>
      <c r="AE1587" s="17">
        <v>0.29499999999999998</v>
      </c>
      <c r="AF1587" s="5">
        <v>0</v>
      </c>
      <c r="AG1587" s="31">
        <v>9760.4404296875</v>
      </c>
      <c r="AH1587" s="31">
        <v>10236.540000000001</v>
      </c>
    </row>
    <row r="1588" spans="1:34" x14ac:dyDescent="0.3">
      <c r="A1588" s="4">
        <v>41094020</v>
      </c>
      <c r="B1588" s="3" t="s">
        <v>12</v>
      </c>
      <c r="C1588" s="3" t="s">
        <v>572</v>
      </c>
      <c r="D1588" s="14">
        <v>78.040214538574219</v>
      </c>
      <c r="E1588" s="14">
        <v>77.980888366699219</v>
      </c>
      <c r="F1588" s="14">
        <v>81.899818420410156</v>
      </c>
      <c r="G1588" s="14">
        <v>81.089515686035156</v>
      </c>
      <c r="H1588" s="5">
        <v>271</v>
      </c>
      <c r="I1588" s="15" t="s">
        <v>3980</v>
      </c>
      <c r="J1588" s="15">
        <v>6</v>
      </c>
      <c r="K1588" s="3" t="s">
        <v>3799</v>
      </c>
      <c r="L1588" s="3" t="s">
        <v>3909</v>
      </c>
      <c r="M1588" s="3" t="s">
        <v>3917</v>
      </c>
      <c r="N1588" s="3" t="s">
        <v>3921</v>
      </c>
      <c r="O1588" s="5">
        <v>228</v>
      </c>
      <c r="P1588" s="17">
        <v>0.38235294818878168</v>
      </c>
      <c r="Q1588" s="5">
        <v>146</v>
      </c>
      <c r="R1588" s="17">
        <v>0.2800000011920929</v>
      </c>
      <c r="S1588" s="5">
        <v>228</v>
      </c>
      <c r="T1588" s="17">
        <v>0.33088234066963201</v>
      </c>
      <c r="U1588" s="5">
        <v>146</v>
      </c>
      <c r="V1588" s="17">
        <v>0.22666667401790619</v>
      </c>
      <c r="W1588" s="17">
        <v>4.1000000000000002E-2</v>
      </c>
      <c r="X1588" s="17">
        <v>2.1999999999999999E-2</v>
      </c>
      <c r="Y1588" s="17"/>
      <c r="Z1588" s="17">
        <v>0.84099999999999997</v>
      </c>
      <c r="AA1588" s="17">
        <v>9.6000000000000002E-2</v>
      </c>
      <c r="AB1588" s="17">
        <v>0</v>
      </c>
      <c r="AC1588" s="17"/>
      <c r="AD1588" s="17">
        <v>0.11799999999999999</v>
      </c>
      <c r="AE1588" s="17">
        <v>0.45400000000000001</v>
      </c>
      <c r="AF1588" s="5">
        <v>0</v>
      </c>
      <c r="AG1588" s="31">
        <v>9859.41015625</v>
      </c>
      <c r="AH1588" s="31">
        <v>10596.55</v>
      </c>
    </row>
    <row r="1589" spans="1:34" x14ac:dyDescent="0.3">
      <c r="A1589" s="4">
        <v>551111050</v>
      </c>
      <c r="B1589" s="3" t="s">
        <v>288</v>
      </c>
      <c r="C1589" s="3" t="s">
        <v>1401</v>
      </c>
      <c r="D1589" s="14">
        <v>81.023330688476563</v>
      </c>
      <c r="E1589" s="14">
        <v>80.966484069824219</v>
      </c>
      <c r="F1589" s="14">
        <v>77.489677429199219</v>
      </c>
      <c r="G1589" s="14">
        <v>75.812110900878906</v>
      </c>
      <c r="H1589" s="5">
        <v>187</v>
      </c>
      <c r="I1589" s="15">
        <v>7</v>
      </c>
      <c r="J1589" s="15">
        <v>12</v>
      </c>
      <c r="K1589" s="3" t="s">
        <v>3845</v>
      </c>
      <c r="L1589" s="3" t="s">
        <v>3907</v>
      </c>
      <c r="M1589" s="3" t="s">
        <v>3917</v>
      </c>
      <c r="N1589" s="3" t="s">
        <v>3923</v>
      </c>
      <c r="O1589" s="5">
        <v>114</v>
      </c>
      <c r="P1589" s="17">
        <v>0.35869565606117249</v>
      </c>
      <c r="Q1589" s="5">
        <v>96</v>
      </c>
      <c r="R1589" s="17">
        <v>0.3333333432674408</v>
      </c>
      <c r="S1589" s="5">
        <v>115</v>
      </c>
      <c r="T1589" s="17">
        <v>0.13513512909412381</v>
      </c>
      <c r="U1589" s="5">
        <v>97</v>
      </c>
      <c r="V1589" s="17">
        <v>0.1170212775468826</v>
      </c>
      <c r="W1589" s="17"/>
      <c r="X1589" s="17">
        <v>0.34799999999999998</v>
      </c>
      <c r="Y1589" s="17"/>
      <c r="Z1589" s="17">
        <v>0.63100000000000001</v>
      </c>
      <c r="AA1589" s="17"/>
      <c r="AB1589" s="17">
        <v>2.0999999716877941E-2</v>
      </c>
      <c r="AC1589" s="17">
        <v>0.13400000000000001</v>
      </c>
      <c r="AD1589" s="17">
        <v>0.128</v>
      </c>
      <c r="AE1589" s="17">
        <v>0.79300000000000004</v>
      </c>
      <c r="AF1589" s="5">
        <v>0</v>
      </c>
      <c r="AG1589" s="31">
        <v>9364.2099609375</v>
      </c>
      <c r="AH1589" s="31">
        <v>11517.45</v>
      </c>
    </row>
    <row r="1590" spans="1:34" x14ac:dyDescent="0.3">
      <c r="A1590" s="4">
        <v>551114020</v>
      </c>
      <c r="B1590" s="3" t="s">
        <v>288</v>
      </c>
      <c r="C1590" s="3" t="s">
        <v>1402</v>
      </c>
      <c r="D1590" s="14">
        <v>86.050979614257813</v>
      </c>
      <c r="E1590" s="14">
        <v>87.405967712402344</v>
      </c>
      <c r="F1590" s="14">
        <v>87.569000244140625</v>
      </c>
      <c r="G1590" s="14">
        <v>87.736244201660156</v>
      </c>
      <c r="H1590" s="5">
        <v>144</v>
      </c>
      <c r="I1590" s="15" t="s">
        <v>3981</v>
      </c>
      <c r="J1590" s="15">
        <v>6</v>
      </c>
      <c r="K1590" s="3" t="s">
        <v>3845</v>
      </c>
      <c r="L1590" s="3" t="s">
        <v>3907</v>
      </c>
      <c r="M1590" s="3" t="s">
        <v>3917</v>
      </c>
      <c r="N1590" s="3" t="s">
        <v>3923</v>
      </c>
      <c r="O1590" s="5">
        <v>143</v>
      </c>
      <c r="P1590" s="17">
        <v>0.27272728085517878</v>
      </c>
      <c r="Q1590" s="5">
        <v>125</v>
      </c>
      <c r="R1590" s="17">
        <v>0.22077922523021701</v>
      </c>
      <c r="S1590" s="5">
        <v>145</v>
      </c>
      <c r="T1590" s="17">
        <v>0.18181818723678589</v>
      </c>
      <c r="U1590" s="5">
        <v>127</v>
      </c>
      <c r="V1590" s="17">
        <v>0.1688311696052551</v>
      </c>
      <c r="W1590" s="17"/>
      <c r="X1590" s="17">
        <v>0.375</v>
      </c>
      <c r="Y1590" s="17">
        <v>4.2000000000000003E-2</v>
      </c>
      <c r="Z1590" s="17">
        <v>0.56300000000000006</v>
      </c>
      <c r="AA1590" s="17"/>
      <c r="AB1590" s="17">
        <v>2.0999999716877941E-2</v>
      </c>
      <c r="AC1590" s="17">
        <v>0.25</v>
      </c>
      <c r="AD1590" s="17">
        <v>0.188</v>
      </c>
      <c r="AE1590" s="17">
        <v>0.876</v>
      </c>
      <c r="AF1590" s="5">
        <v>0</v>
      </c>
      <c r="AG1590" s="31">
        <v>9104.01953125</v>
      </c>
      <c r="AH1590" s="31">
        <v>15302.8</v>
      </c>
    </row>
    <row r="1591" spans="1:34" x14ac:dyDescent="0.3">
      <c r="A1591" s="4">
        <v>391361050</v>
      </c>
      <c r="B1591" s="3" t="s">
        <v>172</v>
      </c>
      <c r="C1591" s="3" t="s">
        <v>1020</v>
      </c>
      <c r="D1591" s="14">
        <v>97.094352722167969</v>
      </c>
      <c r="E1591" s="14">
        <v>97.357803344726563</v>
      </c>
      <c r="F1591" s="14">
        <v>98.667655944824219</v>
      </c>
      <c r="G1591" s="14">
        <v>96.308547973632813</v>
      </c>
      <c r="H1591" s="5">
        <v>131</v>
      </c>
      <c r="I1591" s="15">
        <v>6</v>
      </c>
      <c r="J1591" s="15">
        <v>12</v>
      </c>
      <c r="K1591" s="3" t="s">
        <v>3823</v>
      </c>
      <c r="L1591" s="3" t="s">
        <v>3907</v>
      </c>
      <c r="M1591" s="3" t="s">
        <v>3917</v>
      </c>
      <c r="N1591" s="3" t="s">
        <v>3921</v>
      </c>
      <c r="O1591" s="5">
        <v>102</v>
      </c>
      <c r="P1591" s="17">
        <v>0.52941179275512695</v>
      </c>
      <c r="Q1591" s="5">
        <v>48</v>
      </c>
      <c r="R1591" s="17">
        <v>0.40000000596046448</v>
      </c>
      <c r="S1591" s="5">
        <v>102</v>
      </c>
      <c r="T1591" s="17">
        <v>0.56962025165557861</v>
      </c>
      <c r="U1591" s="5">
        <v>48</v>
      </c>
      <c r="V1591" s="17">
        <v>0.3684210479259491</v>
      </c>
      <c r="W1591" s="17"/>
      <c r="X1591" s="17"/>
      <c r="Y1591" s="17"/>
      <c r="Z1591" s="17">
        <v>0.96899999999999997</v>
      </c>
      <c r="AA1591" s="17"/>
      <c r="AB1591" s="17">
        <v>3.0999999493360519E-2</v>
      </c>
      <c r="AC1591" s="17"/>
      <c r="AD1591" s="17">
        <v>5.2999999999999999E-2</v>
      </c>
      <c r="AE1591" s="17">
        <v>0.436</v>
      </c>
      <c r="AF1591" s="5">
        <v>0</v>
      </c>
      <c r="AG1591" s="31">
        <v>10802.33984375</v>
      </c>
      <c r="AH1591" s="31">
        <v>11407.86</v>
      </c>
    </row>
    <row r="1592" spans="1:34" x14ac:dyDescent="0.3">
      <c r="A1592" s="4">
        <v>391364020</v>
      </c>
      <c r="B1592" s="3" t="s">
        <v>172</v>
      </c>
      <c r="C1592" s="3" t="s">
        <v>1021</v>
      </c>
      <c r="D1592" s="14">
        <v>83.665092468261719</v>
      </c>
      <c r="E1592" s="14">
        <v>82.968780517578125</v>
      </c>
      <c r="F1592" s="14">
        <v>89.157356262207031</v>
      </c>
      <c r="G1592" s="14">
        <v>88.902130126953125</v>
      </c>
      <c r="H1592" s="5">
        <v>136</v>
      </c>
      <c r="I1592" s="15" t="s">
        <v>3980</v>
      </c>
      <c r="J1592" s="15">
        <v>5</v>
      </c>
      <c r="K1592" s="3" t="s">
        <v>3823</v>
      </c>
      <c r="L1592" s="3" t="s">
        <v>3907</v>
      </c>
      <c r="M1592" s="3" t="s">
        <v>3917</v>
      </c>
      <c r="N1592" s="3" t="s">
        <v>3921</v>
      </c>
      <c r="O1592" s="5">
        <v>65</v>
      </c>
      <c r="P1592" s="17">
        <v>0.45070421695709229</v>
      </c>
      <c r="Q1592" s="5">
        <v>37</v>
      </c>
      <c r="R1592" s="17">
        <v>0.3333333432674408</v>
      </c>
      <c r="S1592" s="5">
        <v>65</v>
      </c>
      <c r="T1592" s="17">
        <v>0.38028168678283691</v>
      </c>
      <c r="U1592" s="5">
        <v>37</v>
      </c>
      <c r="V1592" s="17">
        <v>0.3055555522441864</v>
      </c>
      <c r="W1592" s="17"/>
      <c r="X1592" s="17"/>
      <c r="Y1592" s="17"/>
      <c r="Z1592" s="17">
        <v>0.93400000000000005</v>
      </c>
      <c r="AA1592" s="17"/>
      <c r="AB1592" s="17">
        <v>6.5999999642372131E-2</v>
      </c>
      <c r="AC1592" s="17"/>
      <c r="AD1592" s="17">
        <v>0.10299999999999999</v>
      </c>
      <c r="AE1592" s="17">
        <v>0.41699999999999998</v>
      </c>
      <c r="AF1592" s="5">
        <v>0</v>
      </c>
      <c r="AG1592" s="31">
        <v>8636.5595703125</v>
      </c>
      <c r="AH1592" s="31">
        <v>9817.3700000000008</v>
      </c>
    </row>
    <row r="1593" spans="1:34" x14ac:dyDescent="0.3">
      <c r="A1593" s="4">
        <v>1090032050</v>
      </c>
      <c r="B1593" s="3" t="s">
        <v>518</v>
      </c>
      <c r="C1593" s="3" t="s">
        <v>2024</v>
      </c>
      <c r="D1593" s="14">
        <v>79.009376525878906</v>
      </c>
      <c r="E1593" s="14">
        <v>78.946662902832031</v>
      </c>
      <c r="F1593" s="14">
        <v>74.817497253417969</v>
      </c>
      <c r="G1593" s="14">
        <v>76.051383972167969</v>
      </c>
      <c r="H1593" s="5">
        <v>754</v>
      </c>
      <c r="I1593" s="15">
        <v>6</v>
      </c>
      <c r="J1593" s="15">
        <v>8</v>
      </c>
      <c r="K1593" s="3" t="s">
        <v>3895</v>
      </c>
      <c r="L1593" s="3" t="s">
        <v>3909</v>
      </c>
      <c r="M1593" s="3" t="s">
        <v>3917</v>
      </c>
      <c r="N1593" s="3" t="s">
        <v>3923</v>
      </c>
      <c r="O1593" s="5">
        <v>1411</v>
      </c>
      <c r="P1593" s="17">
        <v>0.43553009629249573</v>
      </c>
      <c r="Q1593" s="5">
        <v>728</v>
      </c>
      <c r="R1593" s="17">
        <v>0.29411765933036799</v>
      </c>
      <c r="S1593" s="5">
        <v>1413</v>
      </c>
      <c r="T1593" s="17">
        <v>0.25464949011802668</v>
      </c>
      <c r="U1593" s="5">
        <v>730</v>
      </c>
      <c r="V1593" s="17">
        <v>0.14006514847278589</v>
      </c>
      <c r="W1593" s="17">
        <v>2.4E-2</v>
      </c>
      <c r="X1593" s="17">
        <v>3.7999999999999999E-2</v>
      </c>
      <c r="Y1593" s="17"/>
      <c r="Z1593" s="17">
        <v>0.85899999999999999</v>
      </c>
      <c r="AA1593" s="17">
        <v>7.2999999999999995E-2</v>
      </c>
      <c r="AB1593" s="17">
        <v>4.999999888241291E-3</v>
      </c>
      <c r="AC1593" s="17"/>
      <c r="AD1593" s="17">
        <v>0.191</v>
      </c>
      <c r="AE1593" s="17">
        <v>0.34300000000000003</v>
      </c>
      <c r="AF1593" s="5">
        <v>0</v>
      </c>
      <c r="AG1593" s="31">
        <v>9346.9404296875</v>
      </c>
      <c r="AH1593" s="31">
        <v>9351.18</v>
      </c>
    </row>
    <row r="1594" spans="1:34" x14ac:dyDescent="0.3">
      <c r="A1594" s="4">
        <v>1090034020</v>
      </c>
      <c r="B1594" s="3" t="s">
        <v>518</v>
      </c>
      <c r="C1594" s="3" t="s">
        <v>1709</v>
      </c>
      <c r="D1594" s="14">
        <v>81.490013122558594</v>
      </c>
      <c r="E1594" s="14">
        <v>82.498893737792969</v>
      </c>
      <c r="F1594" s="14">
        <v>82.19891357421875</v>
      </c>
      <c r="G1594" s="14">
        <v>82.781654357910156</v>
      </c>
      <c r="H1594" s="5">
        <v>362</v>
      </c>
      <c r="I1594" s="15" t="s">
        <v>3981</v>
      </c>
      <c r="J1594" s="15">
        <v>5</v>
      </c>
      <c r="K1594" s="3" t="s">
        <v>3895</v>
      </c>
      <c r="L1594" s="3" t="s">
        <v>3909</v>
      </c>
      <c r="M1594" s="3" t="s">
        <v>3917</v>
      </c>
      <c r="N1594" s="3" t="s">
        <v>3923</v>
      </c>
      <c r="O1594" s="5">
        <v>175</v>
      </c>
      <c r="P1594" s="17">
        <v>0.43030303716659551</v>
      </c>
      <c r="Q1594" s="5">
        <v>100</v>
      </c>
      <c r="R1594" s="17">
        <v>0.23863635957241061</v>
      </c>
      <c r="S1594" s="5">
        <v>175</v>
      </c>
      <c r="T1594" s="17">
        <v>0.38650307059288019</v>
      </c>
      <c r="U1594" s="5">
        <v>100</v>
      </c>
      <c r="V1594" s="17">
        <v>0.22352941334247589</v>
      </c>
      <c r="W1594" s="17">
        <v>3.3000000000000002E-2</v>
      </c>
      <c r="X1594" s="17">
        <v>5.1999999999999998E-2</v>
      </c>
      <c r="Y1594" s="17"/>
      <c r="Z1594" s="17">
        <v>0.83399999999999996</v>
      </c>
      <c r="AA1594" s="17">
        <v>7.4999999999999997E-2</v>
      </c>
      <c r="AB1594" s="17">
        <v>6.0000000521540642E-3</v>
      </c>
      <c r="AC1594" s="17"/>
      <c r="AD1594" s="17">
        <v>0.193</v>
      </c>
      <c r="AE1594" s="17">
        <v>0.47099999999999997</v>
      </c>
      <c r="AF1594" s="5">
        <v>0</v>
      </c>
      <c r="AG1594" s="31">
        <v>11223.83984375</v>
      </c>
      <c r="AH1594" s="31">
        <v>11330.09</v>
      </c>
    </row>
    <row r="1595" spans="1:34" x14ac:dyDescent="0.3">
      <c r="A1595" s="4">
        <v>1090034040</v>
      </c>
      <c r="B1595" s="3" t="s">
        <v>518</v>
      </c>
      <c r="C1595" s="3" t="s">
        <v>2025</v>
      </c>
      <c r="D1595" s="14">
        <v>84.501113891601563</v>
      </c>
      <c r="E1595" s="14">
        <v>84.725212097167969</v>
      </c>
      <c r="F1595" s="14">
        <v>82.615447998046875</v>
      </c>
      <c r="G1595" s="14">
        <v>84.225662231445313</v>
      </c>
      <c r="H1595" s="5">
        <v>421</v>
      </c>
      <c r="I1595" s="15" t="s">
        <v>3981</v>
      </c>
      <c r="J1595" s="15">
        <v>5</v>
      </c>
      <c r="K1595" s="3" t="s">
        <v>3895</v>
      </c>
      <c r="L1595" s="3" t="s">
        <v>3909</v>
      </c>
      <c r="M1595" s="3" t="s">
        <v>3917</v>
      </c>
      <c r="N1595" s="3" t="s">
        <v>3923</v>
      </c>
      <c r="O1595" s="5">
        <v>211</v>
      </c>
      <c r="P1595" s="17">
        <v>0.36898395419120789</v>
      </c>
      <c r="Q1595" s="5">
        <v>140</v>
      </c>
      <c r="R1595" s="17">
        <v>0.2385321110486984</v>
      </c>
      <c r="S1595" s="5">
        <v>211</v>
      </c>
      <c r="T1595" s="17">
        <v>0.207446813583374</v>
      </c>
      <c r="U1595" s="5">
        <v>140</v>
      </c>
      <c r="V1595" s="17">
        <v>0.12727272510528559</v>
      </c>
      <c r="W1595" s="17">
        <v>2.9000000000000001E-2</v>
      </c>
      <c r="X1595" s="17">
        <v>8.7999999999999995E-2</v>
      </c>
      <c r="Y1595" s="17"/>
      <c r="Z1595" s="17">
        <v>0.79300000000000004</v>
      </c>
      <c r="AA1595" s="17">
        <v>8.6000000000000007E-2</v>
      </c>
      <c r="AB1595" s="17">
        <v>4.999999888241291E-3</v>
      </c>
      <c r="AC1595" s="17">
        <v>2.5999999999999999E-2</v>
      </c>
      <c r="AD1595" s="17">
        <v>0.20399999999999999</v>
      </c>
      <c r="AE1595" s="17">
        <v>0.47899999999999998</v>
      </c>
      <c r="AF1595" s="5">
        <v>0</v>
      </c>
      <c r="AG1595" s="31">
        <v>10866.830078125</v>
      </c>
      <c r="AH1595" s="31">
        <v>11044.1</v>
      </c>
    </row>
    <row r="1596" spans="1:34" x14ac:dyDescent="0.3">
      <c r="A1596" s="4">
        <v>1090034060</v>
      </c>
      <c r="B1596" s="3" t="s">
        <v>518</v>
      </c>
      <c r="C1596" s="3" t="s">
        <v>2026</v>
      </c>
      <c r="D1596" s="14">
        <v>93.509620666503906</v>
      </c>
      <c r="E1596" s="14">
        <v>93.121772766113281</v>
      </c>
      <c r="F1596" s="14">
        <v>90.218894958496094</v>
      </c>
      <c r="G1596" s="14">
        <v>92.979988098144531</v>
      </c>
      <c r="H1596" s="5">
        <v>535</v>
      </c>
      <c r="I1596" s="15" t="s">
        <v>3981</v>
      </c>
      <c r="J1596" s="15">
        <v>5</v>
      </c>
      <c r="K1596" s="3" t="s">
        <v>3895</v>
      </c>
      <c r="L1596" s="3" t="s">
        <v>3909</v>
      </c>
      <c r="M1596" s="3" t="s">
        <v>3917</v>
      </c>
      <c r="N1596" s="3" t="s">
        <v>3923</v>
      </c>
      <c r="O1596" s="5">
        <v>274</v>
      </c>
      <c r="P1596" s="17">
        <v>0.59130436182022095</v>
      </c>
      <c r="Q1596" s="5">
        <v>135</v>
      </c>
      <c r="R1596" s="17">
        <v>0.56565654277801514</v>
      </c>
      <c r="S1596" s="5">
        <v>275</v>
      </c>
      <c r="T1596" s="17">
        <v>0.49344977736473078</v>
      </c>
      <c r="U1596" s="5">
        <v>136</v>
      </c>
      <c r="V1596" s="17">
        <v>0.41414141654968262</v>
      </c>
      <c r="W1596" s="17">
        <v>2.1999999999999999E-2</v>
      </c>
      <c r="X1596" s="17">
        <v>4.1000000000000002E-2</v>
      </c>
      <c r="Y1596" s="17"/>
      <c r="Z1596" s="17">
        <v>0.89500000000000002</v>
      </c>
      <c r="AA1596" s="17">
        <v>3.9E-2</v>
      </c>
      <c r="AB1596" s="17">
        <v>2.000000094994903E-3</v>
      </c>
      <c r="AC1596" s="17"/>
      <c r="AD1596" s="17">
        <v>0.123</v>
      </c>
      <c r="AE1596" s="17">
        <v>0.33100000000000002</v>
      </c>
      <c r="AF1596" s="5">
        <v>0</v>
      </c>
      <c r="AG1596" s="31">
        <v>9118.3095703125</v>
      </c>
      <c r="AH1596" s="31">
        <v>9123.39</v>
      </c>
    </row>
    <row r="1597" spans="1:34" x14ac:dyDescent="0.3">
      <c r="A1597" s="4">
        <v>511593000</v>
      </c>
      <c r="B1597" s="3" t="s">
        <v>271</v>
      </c>
      <c r="C1597" s="3" t="s">
        <v>1371</v>
      </c>
      <c r="D1597" s="14">
        <v>83.014236450195313</v>
      </c>
      <c r="E1597" s="14">
        <v>82.012847900390625</v>
      </c>
      <c r="F1597" s="14">
        <v>80.317649841308594</v>
      </c>
      <c r="G1597" s="14">
        <v>80.375053405761719</v>
      </c>
      <c r="H1597" s="5">
        <v>795</v>
      </c>
      <c r="I1597" s="15">
        <v>6</v>
      </c>
      <c r="J1597" s="15">
        <v>8</v>
      </c>
      <c r="K1597" s="3" t="s">
        <v>3893</v>
      </c>
      <c r="L1597" s="3" t="s">
        <v>3908</v>
      </c>
      <c r="M1597" s="3" t="s">
        <v>3917</v>
      </c>
      <c r="N1597" s="3" t="s">
        <v>3921</v>
      </c>
      <c r="O1597" s="5">
        <v>1437</v>
      </c>
      <c r="P1597" s="17">
        <v>0.44945356249809271</v>
      </c>
      <c r="Q1597" s="5">
        <v>603</v>
      </c>
      <c r="R1597" s="17">
        <v>0.26153847575187678</v>
      </c>
      <c r="S1597" s="5">
        <v>1436</v>
      </c>
      <c r="T1597" s="17">
        <v>0.32831737399101257</v>
      </c>
      <c r="U1597" s="5">
        <v>603</v>
      </c>
      <c r="V1597" s="17">
        <v>0.1876923143863678</v>
      </c>
      <c r="W1597" s="17">
        <v>4.2999999999999997E-2</v>
      </c>
      <c r="X1597" s="17">
        <v>4.9000000000000002E-2</v>
      </c>
      <c r="Y1597" s="17">
        <v>1.9E-2</v>
      </c>
      <c r="Z1597" s="17">
        <v>0.78</v>
      </c>
      <c r="AA1597" s="17">
        <v>0.10199999999999999</v>
      </c>
      <c r="AB1597" s="17">
        <v>8.0000003799796104E-3</v>
      </c>
      <c r="AC1597" s="17"/>
      <c r="AD1597" s="17">
        <v>9.6000000000000002E-2</v>
      </c>
      <c r="AE1597" s="17">
        <v>0.38800000000000001</v>
      </c>
      <c r="AF1597" s="5">
        <v>0</v>
      </c>
      <c r="AG1597" s="31">
        <v>8232.400390625</v>
      </c>
      <c r="AH1597" s="31">
        <v>9713.6</v>
      </c>
    </row>
    <row r="1598" spans="1:34" x14ac:dyDescent="0.3">
      <c r="A1598" s="4">
        <v>511594050</v>
      </c>
      <c r="B1598" s="3" t="s">
        <v>271</v>
      </c>
      <c r="C1598" s="3" t="s">
        <v>1372</v>
      </c>
      <c r="D1598" s="14">
        <v>87.866264343261719</v>
      </c>
      <c r="E1598" s="14">
        <v>84.529754638671875</v>
      </c>
      <c r="F1598" s="14">
        <v>85.52685546875</v>
      </c>
      <c r="G1598" s="14">
        <v>81.03839111328125</v>
      </c>
      <c r="H1598" s="5">
        <v>357</v>
      </c>
      <c r="I1598" s="15">
        <v>3</v>
      </c>
      <c r="J1598" s="15">
        <v>5</v>
      </c>
      <c r="K1598" s="3" t="s">
        <v>3893</v>
      </c>
      <c r="L1598" s="3" t="s">
        <v>3908</v>
      </c>
      <c r="M1598" s="3" t="s">
        <v>3917</v>
      </c>
      <c r="N1598" s="3" t="s">
        <v>3921</v>
      </c>
      <c r="O1598" s="5">
        <v>341</v>
      </c>
      <c r="P1598" s="17">
        <v>0.45276874303817749</v>
      </c>
      <c r="Q1598" s="5">
        <v>160</v>
      </c>
      <c r="R1598" s="17">
        <v>0.28143712878227228</v>
      </c>
      <c r="S1598" s="5">
        <v>341</v>
      </c>
      <c r="T1598" s="17">
        <v>0.33876222372055048</v>
      </c>
      <c r="U1598" s="5">
        <v>160</v>
      </c>
      <c r="V1598" s="17">
        <v>0.15568862855434421</v>
      </c>
      <c r="W1598" s="17">
        <v>7.5999999999999998E-2</v>
      </c>
      <c r="X1598" s="17">
        <v>4.2000000000000003E-2</v>
      </c>
      <c r="Y1598" s="17"/>
      <c r="Z1598" s="17">
        <v>0.77600000000000002</v>
      </c>
      <c r="AA1598" s="17">
        <v>6.7000000000000004E-2</v>
      </c>
      <c r="AB1598" s="17">
        <v>3.9000000804662698E-2</v>
      </c>
      <c r="AC1598" s="17">
        <v>1.4E-2</v>
      </c>
      <c r="AD1598" s="17">
        <v>0.157</v>
      </c>
      <c r="AE1598" s="17">
        <v>0.45400000000000001</v>
      </c>
      <c r="AF1598" s="5">
        <v>0</v>
      </c>
      <c r="AG1598" s="31">
        <v>10718.7099609375</v>
      </c>
      <c r="AH1598" s="31">
        <v>11542.12</v>
      </c>
    </row>
    <row r="1599" spans="1:34" x14ac:dyDescent="0.3">
      <c r="A1599" s="4">
        <v>511594060</v>
      </c>
      <c r="B1599" s="3" t="s">
        <v>271</v>
      </c>
      <c r="C1599" s="3" t="s">
        <v>1373</v>
      </c>
      <c r="D1599" s="14">
        <v>83.691978454589844</v>
      </c>
      <c r="E1599" s="14">
        <v>82.902435302734375</v>
      </c>
      <c r="F1599" s="14">
        <v>80.605796813964844</v>
      </c>
      <c r="G1599" s="14">
        <v>79.144416809082031</v>
      </c>
      <c r="H1599" s="5">
        <v>381</v>
      </c>
      <c r="I1599" s="15">
        <v>3</v>
      </c>
      <c r="J1599" s="15">
        <v>5</v>
      </c>
      <c r="K1599" s="3" t="s">
        <v>3893</v>
      </c>
      <c r="L1599" s="3" t="s">
        <v>3908</v>
      </c>
      <c r="M1599" s="3" t="s">
        <v>3917</v>
      </c>
      <c r="N1599" s="3" t="s">
        <v>3921</v>
      </c>
      <c r="O1599" s="5">
        <v>390</v>
      </c>
      <c r="P1599" s="17">
        <v>0.39444443583488459</v>
      </c>
      <c r="Q1599" s="5">
        <v>186</v>
      </c>
      <c r="R1599" s="17">
        <v>0.26229506731033331</v>
      </c>
      <c r="S1599" s="5">
        <v>389</v>
      </c>
      <c r="T1599" s="17">
        <v>0.29050278663635248</v>
      </c>
      <c r="U1599" s="5">
        <v>186</v>
      </c>
      <c r="V1599" s="17">
        <v>0.1767955869436264</v>
      </c>
      <c r="W1599" s="17">
        <v>2.9000000000000001E-2</v>
      </c>
      <c r="X1599" s="17">
        <v>4.7E-2</v>
      </c>
      <c r="Y1599" s="17"/>
      <c r="Z1599" s="17">
        <v>0.82400000000000007</v>
      </c>
      <c r="AA1599" s="17">
        <v>8.4000000000000005E-2</v>
      </c>
      <c r="AB1599" s="17">
        <v>1.6000000759959221E-2</v>
      </c>
      <c r="AC1599" s="17"/>
      <c r="AD1599" s="17">
        <v>0.11600000000000001</v>
      </c>
      <c r="AE1599" s="17">
        <v>0.44600000000000001</v>
      </c>
      <c r="AF1599" s="5">
        <v>0</v>
      </c>
      <c r="AG1599" s="31">
        <v>10368.5703125</v>
      </c>
      <c r="AH1599" s="31">
        <v>10825.47</v>
      </c>
    </row>
    <row r="1600" spans="1:34" x14ac:dyDescent="0.3">
      <c r="A1600" s="4">
        <v>81073000</v>
      </c>
      <c r="B1600" s="3" t="s">
        <v>32</v>
      </c>
      <c r="C1600" s="3" t="s">
        <v>610</v>
      </c>
      <c r="D1600" s="14">
        <v>90.212203979492188</v>
      </c>
      <c r="E1600" s="14">
        <v>91.931610107421875</v>
      </c>
      <c r="F1600" s="14">
        <v>93.370796203613281</v>
      </c>
      <c r="G1600" s="14">
        <v>93.543289184570313</v>
      </c>
      <c r="H1600" s="5">
        <v>291</v>
      </c>
      <c r="I1600" s="15">
        <v>6</v>
      </c>
      <c r="J1600" s="15">
        <v>8</v>
      </c>
      <c r="K1600" s="3" t="s">
        <v>3803</v>
      </c>
      <c r="L1600" s="3" t="s">
        <v>3908</v>
      </c>
      <c r="M1600" s="3" t="s">
        <v>3916</v>
      </c>
      <c r="N1600" s="3" t="s">
        <v>3921</v>
      </c>
      <c r="O1600" s="5">
        <v>521</v>
      </c>
      <c r="P1600" s="17">
        <v>0.40298506617546082</v>
      </c>
      <c r="Q1600" s="5">
        <v>521</v>
      </c>
      <c r="R1600" s="17">
        <v>0.40298506617546082</v>
      </c>
      <c r="S1600" s="5">
        <v>520</v>
      </c>
      <c r="T1600" s="17">
        <v>0.38661709427833563</v>
      </c>
      <c r="U1600" s="5">
        <v>520</v>
      </c>
      <c r="V1600" s="17">
        <v>0.38661709427833563</v>
      </c>
      <c r="W1600" s="17"/>
      <c r="X1600" s="17">
        <v>2.7E-2</v>
      </c>
      <c r="Y1600" s="17"/>
      <c r="Z1600" s="17">
        <v>0.90400000000000003</v>
      </c>
      <c r="AA1600" s="17">
        <v>5.1999999999999998E-2</v>
      </c>
      <c r="AB1600" s="17">
        <v>1.7000000923871991E-2</v>
      </c>
      <c r="AC1600" s="17"/>
      <c r="AD1600" s="17">
        <v>0.23699999999999999</v>
      </c>
      <c r="AE1600" s="17">
        <v>0.47060000000000002</v>
      </c>
      <c r="AF1600" s="5">
        <v>1</v>
      </c>
      <c r="AG1600" s="31">
        <v>6995.8798828125</v>
      </c>
      <c r="AH1600" s="31">
        <v>8531.8700000000008</v>
      </c>
    </row>
    <row r="1601" spans="1:34" x14ac:dyDescent="0.3">
      <c r="A1601" s="4">
        <v>81074020</v>
      </c>
      <c r="B1601" s="3" t="s">
        <v>32</v>
      </c>
      <c r="C1601" s="3" t="s">
        <v>611</v>
      </c>
      <c r="D1601" s="14">
        <v>75.275161743164063</v>
      </c>
      <c r="E1601" s="14">
        <v>76.680877685546875</v>
      </c>
      <c r="F1601" s="14">
        <v>77.308113098144531</v>
      </c>
      <c r="G1601" s="14">
        <v>78.003089904785156</v>
      </c>
      <c r="H1601" s="5">
        <v>345</v>
      </c>
      <c r="I1601" s="15" t="s">
        <v>3981</v>
      </c>
      <c r="J1601" s="15">
        <v>5</v>
      </c>
      <c r="K1601" s="3" t="s">
        <v>3803</v>
      </c>
      <c r="L1601" s="3" t="s">
        <v>3908</v>
      </c>
      <c r="M1601" s="3" t="s">
        <v>3916</v>
      </c>
      <c r="N1601" s="3" t="s">
        <v>3921</v>
      </c>
      <c r="O1601" s="5">
        <v>185</v>
      </c>
      <c r="P1601" s="17">
        <v>0.353658527135849</v>
      </c>
      <c r="Q1601" s="5">
        <v>185</v>
      </c>
      <c r="R1601" s="17">
        <v>0.353658527135849</v>
      </c>
      <c r="S1601" s="5">
        <v>185</v>
      </c>
      <c r="T1601" s="17">
        <v>0.17073170840740201</v>
      </c>
      <c r="U1601" s="5">
        <v>185</v>
      </c>
      <c r="V1601" s="17">
        <v>0.17073170840740201</v>
      </c>
      <c r="W1601" s="17"/>
      <c r="X1601" s="17">
        <v>1.7000000000000001E-2</v>
      </c>
      <c r="Y1601" s="17"/>
      <c r="Z1601" s="17">
        <v>0.90400000000000003</v>
      </c>
      <c r="AA1601" s="17">
        <v>5.1999999999999998E-2</v>
      </c>
      <c r="AB1601" s="17">
        <v>2.60000005364418E-2</v>
      </c>
      <c r="AC1601" s="17"/>
      <c r="AD1601" s="17">
        <v>0.21199999999999999</v>
      </c>
      <c r="AE1601" s="17">
        <v>0.48630000000000001</v>
      </c>
      <c r="AF1601" s="5">
        <v>1</v>
      </c>
      <c r="AG1601" s="31">
        <v>8705.4501953125</v>
      </c>
      <c r="AH1601" s="31">
        <v>9137.82</v>
      </c>
    </row>
    <row r="1602" spans="1:34" x14ac:dyDescent="0.3">
      <c r="A1602" s="4">
        <v>81074040</v>
      </c>
      <c r="B1602" s="3" t="s">
        <v>32</v>
      </c>
      <c r="C1602" s="3" t="s">
        <v>612</v>
      </c>
      <c r="D1602" s="14">
        <v>85.713760375976563</v>
      </c>
      <c r="E1602" s="14">
        <v>87.148277282714844</v>
      </c>
      <c r="F1602" s="14">
        <v>86.738029479980469</v>
      </c>
      <c r="G1602" s="14">
        <v>87.50640869140625</v>
      </c>
      <c r="H1602" s="5">
        <v>132</v>
      </c>
      <c r="I1602" s="15" t="s">
        <v>3980</v>
      </c>
      <c r="J1602" s="15">
        <v>5</v>
      </c>
      <c r="K1602" s="3" t="s">
        <v>3803</v>
      </c>
      <c r="L1602" s="3" t="s">
        <v>3908</v>
      </c>
      <c r="M1602" s="3" t="s">
        <v>3916</v>
      </c>
      <c r="N1602" s="3" t="s">
        <v>3921</v>
      </c>
      <c r="O1602" s="5">
        <v>84</v>
      </c>
      <c r="P1602" s="17">
        <v>0.51428574323654175</v>
      </c>
      <c r="Q1602" s="5">
        <v>84</v>
      </c>
      <c r="R1602" s="17">
        <v>0.51428574323654175</v>
      </c>
      <c r="S1602" s="5">
        <v>84</v>
      </c>
      <c r="T1602" s="17">
        <v>0.31428572535514832</v>
      </c>
      <c r="U1602" s="5">
        <v>84</v>
      </c>
      <c r="V1602" s="17">
        <v>0.31428572535514832</v>
      </c>
      <c r="W1602" s="17"/>
      <c r="X1602" s="17"/>
      <c r="Y1602" s="17"/>
      <c r="Z1602" s="17">
        <v>0.94700000000000006</v>
      </c>
      <c r="AA1602" s="17"/>
      <c r="AB1602" s="17">
        <v>5.299999937415123E-2</v>
      </c>
      <c r="AC1602" s="17"/>
      <c r="AD1602" s="17">
        <v>9.0999999999999998E-2</v>
      </c>
      <c r="AE1602" s="17">
        <v>0.55559999999999998</v>
      </c>
      <c r="AF1602" s="5">
        <v>1</v>
      </c>
      <c r="AG1602" s="31">
        <v>15487.2001953125</v>
      </c>
      <c r="AH1602" s="31">
        <v>16652.8</v>
      </c>
    </row>
    <row r="1603" spans="1:34" x14ac:dyDescent="0.3">
      <c r="A1603" s="4">
        <v>361393000</v>
      </c>
      <c r="B1603" s="3" t="s">
        <v>163</v>
      </c>
      <c r="C1603" s="3" t="s">
        <v>985</v>
      </c>
      <c r="D1603" s="14">
        <v>86.479164123535156</v>
      </c>
      <c r="E1603" s="14">
        <v>84.965103149414063</v>
      </c>
      <c r="F1603" s="14">
        <v>83.270050048828125</v>
      </c>
      <c r="G1603" s="14">
        <v>82.281867980957031</v>
      </c>
      <c r="H1603" s="5">
        <v>606</v>
      </c>
      <c r="I1603" s="15">
        <v>7</v>
      </c>
      <c r="J1603" s="15">
        <v>8</v>
      </c>
      <c r="K1603" s="3" t="s">
        <v>3840</v>
      </c>
      <c r="L1603" s="3" t="s">
        <v>3913</v>
      </c>
      <c r="M1603" s="3" t="s">
        <v>3919</v>
      </c>
      <c r="N1603" s="3" t="s">
        <v>3923</v>
      </c>
      <c r="O1603" s="5">
        <v>1126</v>
      </c>
      <c r="P1603" s="17">
        <v>0.54296159744262695</v>
      </c>
      <c r="Q1603" s="5">
        <v>401</v>
      </c>
      <c r="R1603" s="17">
        <v>0.371257483959198</v>
      </c>
      <c r="S1603" s="5">
        <v>1124</v>
      </c>
      <c r="T1603" s="17">
        <v>0.44708028435707092</v>
      </c>
      <c r="U1603" s="5">
        <v>399</v>
      </c>
      <c r="V1603" s="17">
        <v>0.27544909715652471</v>
      </c>
      <c r="W1603" s="17"/>
      <c r="X1603" s="17">
        <v>1.7000000000000001E-2</v>
      </c>
      <c r="Y1603" s="17"/>
      <c r="Z1603" s="17">
        <v>0.94400000000000006</v>
      </c>
      <c r="AA1603" s="17">
        <v>0.03</v>
      </c>
      <c r="AB1603" s="17">
        <v>9.9999997764825821E-3</v>
      </c>
      <c r="AC1603" s="17"/>
      <c r="AD1603" s="17">
        <v>0.14199999999999999</v>
      </c>
      <c r="AE1603" s="17">
        <v>0.223</v>
      </c>
      <c r="AF1603" s="5">
        <v>0</v>
      </c>
      <c r="AG1603" s="31">
        <v>9340.3896484375</v>
      </c>
      <c r="AH1603" s="31">
        <v>11215.42</v>
      </c>
    </row>
    <row r="1604" spans="1:34" x14ac:dyDescent="0.3">
      <c r="A1604" s="4">
        <v>361394020</v>
      </c>
      <c r="B1604" s="3" t="s">
        <v>163</v>
      </c>
      <c r="C1604" s="3" t="s">
        <v>986</v>
      </c>
      <c r="D1604" s="14">
        <v>89.536247253417969</v>
      </c>
      <c r="E1604" s="14">
        <v>87.077018737792969</v>
      </c>
      <c r="F1604" s="14">
        <v>90.482147216796875</v>
      </c>
      <c r="G1604" s="14">
        <v>90.817214965820313</v>
      </c>
      <c r="H1604" s="5">
        <v>112</v>
      </c>
      <c r="I1604" s="15" t="s">
        <v>3981</v>
      </c>
      <c r="J1604" s="15">
        <v>6</v>
      </c>
      <c r="K1604" s="3" t="s">
        <v>3840</v>
      </c>
      <c r="L1604" s="3" t="s">
        <v>3913</v>
      </c>
      <c r="M1604" s="3" t="s">
        <v>3919</v>
      </c>
      <c r="N1604" s="3" t="s">
        <v>3923</v>
      </c>
      <c r="O1604" s="5">
        <v>101</v>
      </c>
      <c r="P1604" s="17">
        <v>0.3571428656578064</v>
      </c>
      <c r="Q1604" s="5">
        <v>41</v>
      </c>
      <c r="R1604" s="17">
        <v>0.3214285671710968</v>
      </c>
      <c r="S1604" s="5">
        <v>101</v>
      </c>
      <c r="T1604" s="17">
        <v>0.4285714328289032</v>
      </c>
      <c r="U1604" s="5">
        <v>41</v>
      </c>
      <c r="V1604" s="17">
        <v>0.2142857164144516</v>
      </c>
      <c r="W1604" s="17"/>
      <c r="X1604" s="17"/>
      <c r="Y1604" s="17"/>
      <c r="Z1604" s="17">
        <v>0.95500000000000007</v>
      </c>
      <c r="AA1604" s="17"/>
      <c r="AB1604" s="17">
        <v>4.5000001788139343E-2</v>
      </c>
      <c r="AC1604" s="17"/>
      <c r="AD1604" s="17">
        <v>8.8999999999999996E-2</v>
      </c>
      <c r="AE1604" s="17">
        <v>0.31</v>
      </c>
      <c r="AF1604" s="5">
        <v>0</v>
      </c>
      <c r="AG1604" s="31">
        <v>13982.0302734375</v>
      </c>
      <c r="AH1604" s="31">
        <v>14885.68</v>
      </c>
    </row>
    <row r="1605" spans="1:34" x14ac:dyDescent="0.3">
      <c r="A1605" s="4">
        <v>361394040</v>
      </c>
      <c r="B1605" s="3" t="s">
        <v>163</v>
      </c>
      <c r="C1605" s="3" t="s">
        <v>987</v>
      </c>
      <c r="D1605" s="14">
        <v>83.004913330078125</v>
      </c>
      <c r="E1605" s="14">
        <v>78.596389770507813</v>
      </c>
      <c r="F1605" s="14">
        <v>89.477699279785156</v>
      </c>
      <c r="G1605" s="14">
        <v>82.355484008789063</v>
      </c>
      <c r="H1605" s="5">
        <v>133</v>
      </c>
      <c r="I1605" s="15" t="s">
        <v>3980</v>
      </c>
      <c r="J1605" s="15">
        <v>6</v>
      </c>
      <c r="K1605" s="3" t="s">
        <v>3840</v>
      </c>
      <c r="L1605" s="3" t="s">
        <v>3913</v>
      </c>
      <c r="M1605" s="3" t="s">
        <v>3919</v>
      </c>
      <c r="N1605" s="3" t="s">
        <v>3923</v>
      </c>
      <c r="O1605" s="5">
        <v>106</v>
      </c>
      <c r="P1605" s="17">
        <v>0.44999998807907099</v>
      </c>
      <c r="Q1605" s="5">
        <v>27</v>
      </c>
      <c r="R1605" s="17">
        <v>0</v>
      </c>
      <c r="S1605" s="5">
        <v>106</v>
      </c>
      <c r="T1605" s="17">
        <v>0.44999998807907099</v>
      </c>
      <c r="U1605" s="5">
        <v>27</v>
      </c>
      <c r="V1605" s="17">
        <v>0</v>
      </c>
      <c r="W1605" s="17"/>
      <c r="X1605" s="17"/>
      <c r="Y1605" s="17"/>
      <c r="Z1605" s="17">
        <v>0.97</v>
      </c>
      <c r="AA1605" s="17"/>
      <c r="AB1605" s="17">
        <v>2.999999932944775E-2</v>
      </c>
      <c r="AC1605" s="17"/>
      <c r="AD1605" s="17">
        <v>0.06</v>
      </c>
      <c r="AE1605" s="17">
        <v>0.10100000000000001</v>
      </c>
      <c r="AF1605" s="5">
        <v>0</v>
      </c>
      <c r="AG1605" s="31">
        <v>11788.2802734375</v>
      </c>
      <c r="AH1605" s="31">
        <v>12740.47</v>
      </c>
    </row>
    <row r="1606" spans="1:34" x14ac:dyDescent="0.3">
      <c r="A1606" s="4">
        <v>361394060</v>
      </c>
      <c r="B1606" s="3" t="s">
        <v>163</v>
      </c>
      <c r="C1606" s="3" t="s">
        <v>988</v>
      </c>
      <c r="D1606" s="14">
        <v>82.8822021484375</v>
      </c>
      <c r="E1606" s="14">
        <v>86.251907348632813</v>
      </c>
      <c r="F1606" s="14">
        <v>85.105598449707031</v>
      </c>
      <c r="G1606" s="14">
        <v>84.070602416992188</v>
      </c>
      <c r="H1606" s="5">
        <v>289</v>
      </c>
      <c r="I1606" s="15" t="s">
        <v>3981</v>
      </c>
      <c r="J1606" s="15">
        <v>6</v>
      </c>
      <c r="K1606" s="3" t="s">
        <v>3840</v>
      </c>
      <c r="L1606" s="3" t="s">
        <v>3913</v>
      </c>
      <c r="M1606" s="3" t="s">
        <v>3919</v>
      </c>
      <c r="N1606" s="3" t="s">
        <v>3923</v>
      </c>
      <c r="O1606" s="5">
        <v>212</v>
      </c>
      <c r="P1606" s="17">
        <v>0.57046979665756226</v>
      </c>
      <c r="Q1606" s="5">
        <v>62</v>
      </c>
      <c r="R1606" s="17">
        <v>0.380952388048172</v>
      </c>
      <c r="S1606" s="5">
        <v>212</v>
      </c>
      <c r="T1606" s="17">
        <v>0.61073827743530273</v>
      </c>
      <c r="U1606" s="5">
        <v>62</v>
      </c>
      <c r="V1606" s="17">
        <v>0.4285714328289032</v>
      </c>
      <c r="W1606" s="17"/>
      <c r="X1606" s="17"/>
      <c r="Y1606" s="17"/>
      <c r="Z1606" s="17">
        <v>0.93800000000000006</v>
      </c>
      <c r="AA1606" s="17">
        <v>3.7999999999999999E-2</v>
      </c>
      <c r="AB1606" s="17">
        <v>2.400000020861626E-2</v>
      </c>
      <c r="AC1606" s="17"/>
      <c r="AD1606" s="17">
        <v>8.3000000000000004E-2</v>
      </c>
      <c r="AE1606" s="17">
        <v>0.21199999999999999</v>
      </c>
      <c r="AF1606" s="5">
        <v>0</v>
      </c>
      <c r="AG1606" s="31">
        <v>10848.849609375</v>
      </c>
      <c r="AH1606" s="31">
        <v>12126.31</v>
      </c>
    </row>
    <row r="1607" spans="1:34" x14ac:dyDescent="0.3">
      <c r="A1607" s="4">
        <v>361394100</v>
      </c>
      <c r="B1607" s="3" t="s">
        <v>163</v>
      </c>
      <c r="C1607" s="3" t="s">
        <v>989</v>
      </c>
      <c r="D1607" s="14">
        <v>83.441184997558594</v>
      </c>
      <c r="E1607" s="14">
        <v>77.036125183105469</v>
      </c>
      <c r="F1607" s="14">
        <v>81.646141052246094</v>
      </c>
      <c r="G1607" s="14">
        <v>79.629913330078125</v>
      </c>
      <c r="H1607" s="5">
        <v>136</v>
      </c>
      <c r="I1607" s="15" t="s">
        <v>3980</v>
      </c>
      <c r="J1607" s="15">
        <v>6</v>
      </c>
      <c r="K1607" s="3" t="s">
        <v>3840</v>
      </c>
      <c r="L1607" s="3" t="s">
        <v>3913</v>
      </c>
      <c r="M1607" s="3" t="s">
        <v>3919</v>
      </c>
      <c r="N1607" s="3" t="s">
        <v>3923</v>
      </c>
      <c r="O1607" s="5">
        <v>110</v>
      </c>
      <c r="P1607" s="17">
        <v>0.5662650465965271</v>
      </c>
      <c r="Q1607" s="5">
        <v>25</v>
      </c>
      <c r="R1607" s="17">
        <v>0.31818181276321411</v>
      </c>
      <c r="S1607" s="5">
        <v>110</v>
      </c>
      <c r="T1607" s="17">
        <v>0.40963855385780329</v>
      </c>
      <c r="U1607" s="5">
        <v>25</v>
      </c>
      <c r="V1607" s="17">
        <v>0.18181818723678589</v>
      </c>
      <c r="W1607" s="17"/>
      <c r="X1607" s="17"/>
      <c r="Y1607" s="17"/>
      <c r="Z1607" s="17">
        <v>0.98499999999999999</v>
      </c>
      <c r="AA1607" s="17"/>
      <c r="AB1607" s="17">
        <v>1.499999966472387E-2</v>
      </c>
      <c r="AC1607" s="17"/>
      <c r="AD1607" s="17">
        <v>8.1000000000000003E-2</v>
      </c>
      <c r="AE1607" s="17">
        <v>0.13500000000000001</v>
      </c>
      <c r="AF1607" s="5">
        <v>0</v>
      </c>
      <c r="AG1607" s="31">
        <v>12333.169921875</v>
      </c>
      <c r="AH1607" s="31">
        <v>13166</v>
      </c>
    </row>
    <row r="1608" spans="1:34" x14ac:dyDescent="0.3">
      <c r="A1608" s="4">
        <v>361394120</v>
      </c>
      <c r="B1608" s="3" t="s">
        <v>163</v>
      </c>
      <c r="C1608" s="3" t="s">
        <v>990</v>
      </c>
      <c r="D1608" s="14">
        <v>78.053421020507813</v>
      </c>
      <c r="E1608" s="14">
        <v>80.775833129882813</v>
      </c>
      <c r="F1608" s="14">
        <v>83.353546142578125</v>
      </c>
      <c r="G1608" s="14">
        <v>82.401359558105469</v>
      </c>
      <c r="H1608" s="5">
        <v>205</v>
      </c>
      <c r="I1608" s="15" t="s">
        <v>3981</v>
      </c>
      <c r="J1608" s="15">
        <v>6</v>
      </c>
      <c r="K1608" s="3" t="s">
        <v>3840</v>
      </c>
      <c r="L1608" s="3" t="s">
        <v>3913</v>
      </c>
      <c r="M1608" s="3" t="s">
        <v>3919</v>
      </c>
      <c r="N1608" s="3" t="s">
        <v>3923</v>
      </c>
      <c r="O1608" s="5">
        <v>159</v>
      </c>
      <c r="P1608" s="17">
        <v>0.39344263076782232</v>
      </c>
      <c r="Q1608" s="5">
        <v>76</v>
      </c>
      <c r="R1608" s="17">
        <v>0.20000000298023221</v>
      </c>
      <c r="S1608" s="5">
        <v>159</v>
      </c>
      <c r="T1608" s="17">
        <v>0.37704917788505549</v>
      </c>
      <c r="U1608" s="5">
        <v>76</v>
      </c>
      <c r="V1608" s="17">
        <v>0.30000001192092901</v>
      </c>
      <c r="W1608" s="17"/>
      <c r="X1608" s="17"/>
      <c r="Y1608" s="17"/>
      <c r="Z1608" s="17">
        <v>0.93700000000000006</v>
      </c>
      <c r="AA1608" s="17">
        <v>4.9000000000000002E-2</v>
      </c>
      <c r="AB1608" s="17">
        <v>1.499999966472387E-2</v>
      </c>
      <c r="AC1608" s="17"/>
      <c r="AD1608" s="17">
        <v>6.3E-2</v>
      </c>
      <c r="AE1608" s="17">
        <v>0.34200000000000003</v>
      </c>
      <c r="AF1608" s="5">
        <v>0</v>
      </c>
      <c r="AG1608" s="31">
        <v>11911.98046875</v>
      </c>
      <c r="AH1608" s="31">
        <v>12668.85</v>
      </c>
    </row>
    <row r="1609" spans="1:34" x14ac:dyDescent="0.3">
      <c r="A1609" s="4">
        <v>361394140</v>
      </c>
      <c r="B1609" s="3" t="s">
        <v>163</v>
      </c>
      <c r="C1609" s="3" t="s">
        <v>991</v>
      </c>
      <c r="D1609" s="14">
        <v>83.105903625488281</v>
      </c>
      <c r="E1609" s="14">
        <v>80.92852783203125</v>
      </c>
      <c r="F1609" s="14">
        <v>85.253196716308594</v>
      </c>
      <c r="G1609" s="14">
        <v>82.611534118652344</v>
      </c>
      <c r="H1609" s="5">
        <v>386</v>
      </c>
      <c r="I1609" s="15" t="s">
        <v>3981</v>
      </c>
      <c r="J1609" s="15">
        <v>6</v>
      </c>
      <c r="K1609" s="3" t="s">
        <v>3840</v>
      </c>
      <c r="L1609" s="3" t="s">
        <v>3913</v>
      </c>
      <c r="M1609" s="3" t="s">
        <v>3919</v>
      </c>
      <c r="N1609" s="3" t="s">
        <v>3923</v>
      </c>
      <c r="O1609" s="5">
        <v>256</v>
      </c>
      <c r="P1609" s="17">
        <v>0.40740740299224848</v>
      </c>
      <c r="Q1609" s="5">
        <v>100</v>
      </c>
      <c r="R1609" s="17">
        <v>0.22352941334247589</v>
      </c>
      <c r="S1609" s="5">
        <v>257</v>
      </c>
      <c r="T1609" s="17">
        <v>0.41203704476356512</v>
      </c>
      <c r="U1609" s="5">
        <v>101</v>
      </c>
      <c r="V1609" s="17">
        <v>0.24705882370471949</v>
      </c>
      <c r="W1609" s="17"/>
      <c r="X1609" s="17">
        <v>1.6E-2</v>
      </c>
      <c r="Y1609" s="17"/>
      <c r="Z1609" s="17">
        <v>0.90200000000000002</v>
      </c>
      <c r="AA1609" s="17">
        <v>6.2E-2</v>
      </c>
      <c r="AB1609" s="17">
        <v>2.0999999716877941E-2</v>
      </c>
      <c r="AC1609" s="17">
        <v>1.6E-2</v>
      </c>
      <c r="AD1609" s="17">
        <v>0.184</v>
      </c>
      <c r="AE1609" s="17">
        <v>0.28799999999999998</v>
      </c>
      <c r="AF1609" s="5">
        <v>0</v>
      </c>
      <c r="AG1609" s="31">
        <v>12458.16015625</v>
      </c>
      <c r="AH1609" s="31">
        <v>13799.08</v>
      </c>
    </row>
    <row r="1610" spans="1:34" x14ac:dyDescent="0.3">
      <c r="A1610" s="4">
        <v>361394160</v>
      </c>
      <c r="B1610" s="3" t="s">
        <v>163</v>
      </c>
      <c r="C1610" s="3" t="s">
        <v>992</v>
      </c>
      <c r="D1610" s="14">
        <v>87.623344421386719</v>
      </c>
      <c r="E1610" s="14">
        <v>87.074920654296875</v>
      </c>
      <c r="F1610" s="14">
        <v>83.884796142578125</v>
      </c>
      <c r="G1610" s="14">
        <v>83.236381530761719</v>
      </c>
      <c r="H1610" s="5">
        <v>540</v>
      </c>
      <c r="I1610" s="15" t="s">
        <v>3981</v>
      </c>
      <c r="J1610" s="15">
        <v>6</v>
      </c>
      <c r="K1610" s="3" t="s">
        <v>3840</v>
      </c>
      <c r="L1610" s="3" t="s">
        <v>3913</v>
      </c>
      <c r="M1610" s="3" t="s">
        <v>3919</v>
      </c>
      <c r="N1610" s="3" t="s">
        <v>3923</v>
      </c>
      <c r="O1610" s="5">
        <v>386</v>
      </c>
      <c r="P1610" s="17">
        <v>0.53597122430801392</v>
      </c>
      <c r="Q1610" s="5">
        <v>193</v>
      </c>
      <c r="R1610" s="17">
        <v>0.39694657921791082</v>
      </c>
      <c r="S1610" s="5">
        <v>387</v>
      </c>
      <c r="T1610" s="17">
        <v>0.46043166518211359</v>
      </c>
      <c r="U1610" s="5">
        <v>194</v>
      </c>
      <c r="V1610" s="17">
        <v>0.34351146221160889</v>
      </c>
      <c r="W1610" s="17"/>
      <c r="X1610" s="17">
        <v>2.5999999999999999E-2</v>
      </c>
      <c r="Y1610" s="17">
        <v>9.0000000000000011E-3</v>
      </c>
      <c r="Z1610" s="17">
        <v>0.91500000000000004</v>
      </c>
      <c r="AA1610" s="17">
        <v>4.2999999999999997E-2</v>
      </c>
      <c r="AB1610" s="17">
        <v>7.0000002160668373E-3</v>
      </c>
      <c r="AC1610" s="17">
        <v>2.4E-2</v>
      </c>
      <c r="AD1610" s="17">
        <v>0.215</v>
      </c>
      <c r="AE1610" s="17">
        <v>0.33300000000000002</v>
      </c>
      <c r="AF1610" s="5">
        <v>0</v>
      </c>
      <c r="AG1610" s="31">
        <v>11907.73046875</v>
      </c>
      <c r="AH1610" s="31">
        <v>13230.02</v>
      </c>
    </row>
    <row r="1611" spans="1:34" x14ac:dyDescent="0.3">
      <c r="A1611" s="4">
        <v>850463000</v>
      </c>
      <c r="B1611" s="3" t="s">
        <v>405</v>
      </c>
      <c r="C1611" s="3" t="s">
        <v>1644</v>
      </c>
      <c r="D1611" s="14">
        <v>90.272109985351563</v>
      </c>
      <c r="E1611" s="14">
        <v>90.60601806640625</v>
      </c>
      <c r="F1611" s="14">
        <v>87.199493408203125</v>
      </c>
      <c r="G1611" s="14">
        <v>87.019371032714844</v>
      </c>
      <c r="H1611" s="5">
        <v>871</v>
      </c>
      <c r="I1611" s="15">
        <v>7</v>
      </c>
      <c r="J1611" s="15">
        <v>8</v>
      </c>
      <c r="K1611" s="3" t="s">
        <v>3819</v>
      </c>
      <c r="L1611" s="3" t="s">
        <v>3913</v>
      </c>
      <c r="M1611" s="3" t="s">
        <v>3917</v>
      </c>
      <c r="N1611" s="3" t="s">
        <v>3921</v>
      </c>
      <c r="O1611" s="5">
        <v>1291</v>
      </c>
      <c r="P1611" s="17">
        <v>0.59034484624862671</v>
      </c>
      <c r="Q1611" s="5">
        <v>769</v>
      </c>
      <c r="R1611" s="17">
        <v>0.46867167949676508</v>
      </c>
      <c r="S1611" s="5">
        <v>1291</v>
      </c>
      <c r="T1611" s="17">
        <v>0.44214877486228937</v>
      </c>
      <c r="U1611" s="5">
        <v>769</v>
      </c>
      <c r="V1611" s="17">
        <v>0.34749999642372131</v>
      </c>
      <c r="W1611" s="17">
        <v>0.14099999999999999</v>
      </c>
      <c r="X1611" s="17">
        <v>0.124</v>
      </c>
      <c r="Y1611" s="17">
        <v>2.1000000000000001E-2</v>
      </c>
      <c r="Z1611" s="17">
        <v>0.54900000000000004</v>
      </c>
      <c r="AA1611" s="17">
        <v>0.13500000000000001</v>
      </c>
      <c r="AB1611" s="17">
        <v>2.999999932944775E-2</v>
      </c>
      <c r="AC1611" s="17">
        <v>3.2000000000000001E-2</v>
      </c>
      <c r="AD1611" s="17">
        <v>0.14499999999999999</v>
      </c>
      <c r="AE1611" s="17">
        <v>0.35499999999999998</v>
      </c>
      <c r="AF1611" s="5">
        <v>0</v>
      </c>
      <c r="AG1611" s="31">
        <v>9655.990234375</v>
      </c>
      <c r="AH1611" s="31">
        <v>10151.32</v>
      </c>
    </row>
    <row r="1612" spans="1:34" x14ac:dyDescent="0.3">
      <c r="A1612" s="4">
        <v>850463010</v>
      </c>
      <c r="B1612" s="3" t="s">
        <v>405</v>
      </c>
      <c r="C1612" s="3" t="s">
        <v>1645</v>
      </c>
      <c r="D1612" s="14">
        <v>84.4088134765625</v>
      </c>
      <c r="E1612" s="14">
        <v>84.13458251953125</v>
      </c>
      <c r="F1612" s="14">
        <v>85.138633728027344</v>
      </c>
      <c r="G1612" s="14">
        <v>84.646476745605469</v>
      </c>
      <c r="H1612" s="5">
        <v>473</v>
      </c>
      <c r="I1612" s="15">
        <v>6</v>
      </c>
      <c r="J1612" s="15">
        <v>6</v>
      </c>
      <c r="K1612" s="3" t="s">
        <v>3819</v>
      </c>
      <c r="L1612" s="3" t="s">
        <v>3913</v>
      </c>
      <c r="M1612" s="3" t="s">
        <v>3917</v>
      </c>
      <c r="N1612" s="3" t="s">
        <v>3921</v>
      </c>
      <c r="O1612" s="5">
        <v>679</v>
      </c>
      <c r="P1612" s="17">
        <v>0.46214097738265991</v>
      </c>
      <c r="Q1612" s="5">
        <v>438</v>
      </c>
      <c r="R1612" s="17">
        <v>0.35390946269035339</v>
      </c>
      <c r="S1612" s="5">
        <v>676</v>
      </c>
      <c r="T1612" s="17">
        <v>0.4645669162273407</v>
      </c>
      <c r="U1612" s="5">
        <v>436</v>
      </c>
      <c r="V1612" s="17">
        <v>0.34710744023323059</v>
      </c>
      <c r="W1612" s="17">
        <v>0.14599999999999999</v>
      </c>
      <c r="X1612" s="17">
        <v>0.156</v>
      </c>
      <c r="Y1612" s="17">
        <v>2.7E-2</v>
      </c>
      <c r="Z1612" s="17">
        <v>0.497</v>
      </c>
      <c r="AA1612" s="17">
        <v>0.14599999999999999</v>
      </c>
      <c r="AB1612" s="17">
        <v>2.700000070035458E-2</v>
      </c>
      <c r="AC1612" s="17">
        <v>4.9000000000000002E-2</v>
      </c>
      <c r="AD1612" s="17">
        <v>0.18</v>
      </c>
      <c r="AE1612" s="17">
        <v>0.42199999999999999</v>
      </c>
      <c r="AF1612" s="5">
        <v>0</v>
      </c>
      <c r="AG1612" s="31">
        <v>8099.18994140625</v>
      </c>
      <c r="AH1612" s="31">
        <v>9662.07</v>
      </c>
    </row>
    <row r="1613" spans="1:34" x14ac:dyDescent="0.3">
      <c r="A1613" s="4">
        <v>850464040</v>
      </c>
      <c r="B1613" s="3" t="s">
        <v>405</v>
      </c>
      <c r="C1613" s="3" t="s">
        <v>1646</v>
      </c>
      <c r="D1613" s="14">
        <v>93.49462890625</v>
      </c>
      <c r="E1613" s="14">
        <v>92.310073852539063</v>
      </c>
      <c r="F1613" s="14">
        <v>94.365959167480469</v>
      </c>
      <c r="G1613" s="14">
        <v>93.038406372070313</v>
      </c>
      <c r="H1613" s="5">
        <v>945</v>
      </c>
      <c r="I1613" s="15" t="s">
        <v>3981</v>
      </c>
      <c r="J1613" s="15">
        <v>5</v>
      </c>
      <c r="K1613" s="3" t="s">
        <v>3819</v>
      </c>
      <c r="L1613" s="3" t="s">
        <v>3913</v>
      </c>
      <c r="M1613" s="3" t="s">
        <v>3917</v>
      </c>
      <c r="N1613" s="3" t="s">
        <v>3921</v>
      </c>
      <c r="O1613" s="5">
        <v>416</v>
      </c>
      <c r="P1613" s="17">
        <v>0.53810626268386841</v>
      </c>
      <c r="Q1613" s="5">
        <v>242</v>
      </c>
      <c r="R1613" s="17">
        <v>0.45454546809196472</v>
      </c>
      <c r="S1613" s="5">
        <v>417</v>
      </c>
      <c r="T1613" s="17">
        <v>0.51851850748062134</v>
      </c>
      <c r="U1613" s="5">
        <v>243</v>
      </c>
      <c r="V1613" s="17">
        <v>0.42205321788787842</v>
      </c>
      <c r="W1613" s="17">
        <v>0.113</v>
      </c>
      <c r="X1613" s="17">
        <v>0.13100000000000001</v>
      </c>
      <c r="Y1613" s="17">
        <v>1.2999999999999999E-2</v>
      </c>
      <c r="Z1613" s="17">
        <v>0.59399999999999997</v>
      </c>
      <c r="AA1613" s="17">
        <v>0.126</v>
      </c>
      <c r="AB1613" s="17">
        <v>2.300000004470348E-2</v>
      </c>
      <c r="AC1613" s="17">
        <v>3.7999999999999999E-2</v>
      </c>
      <c r="AD1613" s="17">
        <v>0.20699999999999999</v>
      </c>
      <c r="AE1613" s="17">
        <v>0.41399999999999998</v>
      </c>
      <c r="AF1613" s="5">
        <v>0</v>
      </c>
      <c r="AG1613" s="31">
        <v>9054.4599609375</v>
      </c>
      <c r="AH1613" s="31">
        <v>10016.68</v>
      </c>
    </row>
    <row r="1614" spans="1:34" x14ac:dyDescent="0.3">
      <c r="A1614" s="4">
        <v>850464050</v>
      </c>
      <c r="B1614" s="3" t="s">
        <v>405</v>
      </c>
      <c r="C1614" s="3" t="s">
        <v>1647</v>
      </c>
      <c r="D1614" s="14">
        <v>88.339973449707031</v>
      </c>
      <c r="E1614" s="14">
        <v>88.681449890136719</v>
      </c>
      <c r="F1614" s="14">
        <v>89.706558227539063</v>
      </c>
      <c r="G1614" s="14">
        <v>91.25677490234375</v>
      </c>
      <c r="H1614" s="5">
        <v>930</v>
      </c>
      <c r="I1614" s="15" t="s">
        <v>3981</v>
      </c>
      <c r="J1614" s="15">
        <v>5</v>
      </c>
      <c r="K1614" s="3" t="s">
        <v>3819</v>
      </c>
      <c r="L1614" s="3" t="s">
        <v>3913</v>
      </c>
      <c r="M1614" s="3" t="s">
        <v>3917</v>
      </c>
      <c r="N1614" s="3" t="s">
        <v>3921</v>
      </c>
      <c r="O1614" s="5">
        <v>405</v>
      </c>
      <c r="P1614" s="17">
        <v>0.45657569169998169</v>
      </c>
      <c r="Q1614" s="5">
        <v>267</v>
      </c>
      <c r="R1614" s="17">
        <v>0.36121672391891479</v>
      </c>
      <c r="S1614" s="5">
        <v>405</v>
      </c>
      <c r="T1614" s="17">
        <v>0.43920594453811651</v>
      </c>
      <c r="U1614" s="5">
        <v>267</v>
      </c>
      <c r="V1614" s="17">
        <v>0.34600761532783508</v>
      </c>
      <c r="W1614" s="17">
        <v>0.13500000000000001</v>
      </c>
      <c r="X1614" s="17">
        <v>0.125</v>
      </c>
      <c r="Y1614" s="17">
        <v>2.3E-2</v>
      </c>
      <c r="Z1614" s="17">
        <v>0.53400000000000003</v>
      </c>
      <c r="AA1614" s="17">
        <v>0.155</v>
      </c>
      <c r="AB1614" s="17">
        <v>2.8000000864267349E-2</v>
      </c>
      <c r="AC1614" s="17">
        <v>6.8000000000000005E-2</v>
      </c>
      <c r="AD1614" s="17">
        <v>0.21099999999999999</v>
      </c>
      <c r="AE1614" s="17">
        <v>0.48199999999999998</v>
      </c>
      <c r="AF1614" s="5">
        <v>0</v>
      </c>
      <c r="AG1614" s="31">
        <v>9317.919921875</v>
      </c>
      <c r="AH1614" s="31">
        <v>10719.04</v>
      </c>
    </row>
    <row r="1615" spans="1:34" x14ac:dyDescent="0.3">
      <c r="A1615" s="4">
        <v>850464060</v>
      </c>
      <c r="B1615" s="3" t="s">
        <v>405</v>
      </c>
      <c r="C1615" s="3" t="s">
        <v>1648</v>
      </c>
      <c r="D1615" s="14">
        <v>87.927116394042969</v>
      </c>
      <c r="E1615" s="14">
        <v>88.512725830078125</v>
      </c>
      <c r="F1615" s="14">
        <v>87.33331298828125</v>
      </c>
      <c r="G1615" s="14">
        <v>88.781387329101563</v>
      </c>
      <c r="H1615" s="5">
        <v>337</v>
      </c>
      <c r="I1615" s="15" t="s">
        <v>3981</v>
      </c>
      <c r="J1615" s="15">
        <v>5</v>
      </c>
      <c r="K1615" s="3" t="s">
        <v>3819</v>
      </c>
      <c r="L1615" s="3" t="s">
        <v>3913</v>
      </c>
      <c r="M1615" s="3" t="s">
        <v>3917</v>
      </c>
      <c r="N1615" s="3" t="s">
        <v>3921</v>
      </c>
      <c r="O1615" s="5">
        <v>115</v>
      </c>
      <c r="P1615" s="17">
        <v>0.49541285634040833</v>
      </c>
      <c r="Q1615" s="5">
        <v>79</v>
      </c>
      <c r="R1615" s="17">
        <v>0.43283581733703608</v>
      </c>
      <c r="S1615" s="5">
        <v>116</v>
      </c>
      <c r="T1615" s="17">
        <v>0.4636363685131073</v>
      </c>
      <c r="U1615" s="5">
        <v>80</v>
      </c>
      <c r="V1615" s="17">
        <v>0.38235294818878168</v>
      </c>
      <c r="W1615" s="17">
        <v>9.1999999999999998E-2</v>
      </c>
      <c r="X1615" s="17">
        <v>0.19900000000000001</v>
      </c>
      <c r="Y1615" s="17"/>
      <c r="Z1615" s="17">
        <v>0.501</v>
      </c>
      <c r="AA1615" s="17">
        <v>0.13100000000000001</v>
      </c>
      <c r="AB1615" s="17">
        <v>7.6999999582767487E-2</v>
      </c>
      <c r="AC1615" s="17">
        <v>4.2000000000000003E-2</v>
      </c>
      <c r="AD1615" s="17">
        <v>0.20200000000000001</v>
      </c>
      <c r="AE1615" s="17">
        <v>0.35599999999999998</v>
      </c>
      <c r="AF1615" s="5">
        <v>0</v>
      </c>
      <c r="AG1615" s="31">
        <v>9053.6396484375</v>
      </c>
      <c r="AH1615" s="31">
        <v>10383.629999999999</v>
      </c>
    </row>
    <row r="1616" spans="1:34" x14ac:dyDescent="0.3">
      <c r="A1616" s="4">
        <v>850464120</v>
      </c>
      <c r="B1616" s="3" t="s">
        <v>405</v>
      </c>
      <c r="C1616" s="3" t="s">
        <v>1543</v>
      </c>
      <c r="D1616" s="14">
        <v>88.181411743164063</v>
      </c>
      <c r="E1616" s="14">
        <v>86.003715515136719</v>
      </c>
      <c r="F1616" s="14">
        <v>92.878135681152344</v>
      </c>
      <c r="G1616" s="14">
        <v>93.182731628417969</v>
      </c>
      <c r="H1616" s="5">
        <v>214</v>
      </c>
      <c r="I1616" s="15" t="s">
        <v>3981</v>
      </c>
      <c r="J1616" s="15">
        <v>5</v>
      </c>
      <c r="K1616" s="3" t="s">
        <v>3819</v>
      </c>
      <c r="L1616" s="3" t="s">
        <v>3913</v>
      </c>
      <c r="M1616" s="3" t="s">
        <v>3917</v>
      </c>
      <c r="N1616" s="3" t="s">
        <v>3921</v>
      </c>
      <c r="O1616" s="5">
        <v>62</v>
      </c>
      <c r="P1616" s="17">
        <v>0.73809522390365601</v>
      </c>
      <c r="Q1616" s="5">
        <v>32</v>
      </c>
      <c r="R1616" s="17">
        <v>0.35135135054588318</v>
      </c>
      <c r="S1616" s="5">
        <v>62</v>
      </c>
      <c r="T1616" s="17">
        <v>0.72619044780731201</v>
      </c>
      <c r="U1616" s="5">
        <v>32</v>
      </c>
      <c r="V1616" s="17">
        <v>0.37837839126586909</v>
      </c>
      <c r="W1616" s="17">
        <v>0.112</v>
      </c>
      <c r="X1616" s="17">
        <v>9.8000000000000004E-2</v>
      </c>
      <c r="Y1616" s="17">
        <v>4.7E-2</v>
      </c>
      <c r="Z1616" s="17">
        <v>0.53700000000000003</v>
      </c>
      <c r="AA1616" s="17">
        <v>0.159</v>
      </c>
      <c r="AB1616" s="17">
        <v>4.6999998390674591E-2</v>
      </c>
      <c r="AC1616" s="17">
        <v>4.2000000000000003E-2</v>
      </c>
      <c r="AD1616" s="17">
        <v>0.154</v>
      </c>
      <c r="AE1616" s="17">
        <v>0.217</v>
      </c>
      <c r="AF1616" s="5">
        <v>0</v>
      </c>
      <c r="AG1616" s="31">
        <v>10227.26953125</v>
      </c>
      <c r="AH1616" s="31">
        <v>11767.81</v>
      </c>
    </row>
    <row r="1617" spans="1:34" x14ac:dyDescent="0.3">
      <c r="A1617" s="4">
        <v>850464130</v>
      </c>
      <c r="B1617" s="3" t="s">
        <v>405</v>
      </c>
      <c r="C1617" s="3" t="s">
        <v>1649</v>
      </c>
      <c r="D1617" s="14">
        <v>86.698509216308594</v>
      </c>
      <c r="E1617" s="14">
        <v>87.178802490234375</v>
      </c>
      <c r="F1617" s="14">
        <v>90.208503723144531</v>
      </c>
      <c r="G1617" s="14">
        <v>91.488563537597656</v>
      </c>
      <c r="H1617" s="5">
        <v>406</v>
      </c>
      <c r="I1617" s="15" t="s">
        <v>3981</v>
      </c>
      <c r="J1617" s="15">
        <v>5</v>
      </c>
      <c r="K1617" s="3" t="s">
        <v>3819</v>
      </c>
      <c r="L1617" s="3" t="s">
        <v>3913</v>
      </c>
      <c r="M1617" s="3" t="s">
        <v>3917</v>
      </c>
      <c r="N1617" s="3" t="s">
        <v>3921</v>
      </c>
      <c r="O1617" s="5">
        <v>93</v>
      </c>
      <c r="P1617" s="17">
        <v>0.62790697813034058</v>
      </c>
      <c r="Q1617" s="5">
        <v>73</v>
      </c>
      <c r="R1617" s="17">
        <v>0.57843136787414551</v>
      </c>
      <c r="S1617" s="5">
        <v>94</v>
      </c>
      <c r="T1617" s="17">
        <v>0.61538463830947876</v>
      </c>
      <c r="U1617" s="5">
        <v>74</v>
      </c>
      <c r="V1617" s="17">
        <v>0.56310677528381348</v>
      </c>
      <c r="W1617" s="17">
        <v>9.4E-2</v>
      </c>
      <c r="X1617" s="17">
        <v>0.28799999999999998</v>
      </c>
      <c r="Y1617" s="17"/>
      <c r="Z1617" s="17">
        <v>0.46300000000000002</v>
      </c>
      <c r="AA1617" s="17">
        <v>8.1000000000000003E-2</v>
      </c>
      <c r="AB1617" s="17">
        <v>7.4000000953674316E-2</v>
      </c>
      <c r="AC1617" s="17">
        <v>8.1000000000000003E-2</v>
      </c>
      <c r="AD1617" s="17">
        <v>0.19</v>
      </c>
      <c r="AE1617" s="17">
        <v>0.44600000000000001</v>
      </c>
      <c r="AF1617" s="5">
        <v>0</v>
      </c>
      <c r="AG1617" s="31">
        <v>9112.1103515625</v>
      </c>
      <c r="AH1617" s="31">
        <v>10308.540000000001</v>
      </c>
    </row>
    <row r="1618" spans="1:34" x14ac:dyDescent="0.3">
      <c r="A1618" s="4">
        <v>430031050</v>
      </c>
      <c r="B1618" s="3" t="s">
        <v>196</v>
      </c>
      <c r="C1618" s="3" t="s">
        <v>1097</v>
      </c>
      <c r="D1618" s="14">
        <v>87.850028991699219</v>
      </c>
      <c r="E1618" s="14">
        <v>85.079376220703125</v>
      </c>
      <c r="F1618" s="14">
        <v>86.056900024414063</v>
      </c>
      <c r="G1618" s="14">
        <v>83.035850524902344</v>
      </c>
      <c r="H1618" s="5">
        <v>169</v>
      </c>
      <c r="I1618" s="15">
        <v>7</v>
      </c>
      <c r="J1618" s="15">
        <v>12</v>
      </c>
      <c r="K1618" s="3" t="s">
        <v>3812</v>
      </c>
      <c r="L1618" s="3" t="s">
        <v>3908</v>
      </c>
      <c r="M1618" s="3" t="s">
        <v>3917</v>
      </c>
      <c r="N1618" s="3" t="s">
        <v>3921</v>
      </c>
      <c r="O1618" s="5">
        <v>111</v>
      </c>
      <c r="P1618" s="17">
        <v>0.5</v>
      </c>
      <c r="Q1618" s="5">
        <v>65</v>
      </c>
      <c r="R1618" s="17">
        <v>0.3695652186870575</v>
      </c>
      <c r="S1618" s="5">
        <v>111</v>
      </c>
      <c r="T1618" s="17">
        <v>0.34939759969711298</v>
      </c>
      <c r="U1618" s="5">
        <v>65</v>
      </c>
      <c r="V1618" s="17">
        <v>0.1458333283662796</v>
      </c>
      <c r="W1618" s="17"/>
      <c r="X1618" s="17">
        <v>4.7E-2</v>
      </c>
      <c r="Y1618" s="17"/>
      <c r="Z1618" s="17">
        <v>0.93500000000000005</v>
      </c>
      <c r="AA1618" s="17"/>
      <c r="AB1618" s="17">
        <v>1.7999999225139621E-2</v>
      </c>
      <c r="AC1618" s="17"/>
      <c r="AD1618" s="17">
        <v>5.8999999999999997E-2</v>
      </c>
      <c r="AE1618" s="17">
        <v>0.42399999999999999</v>
      </c>
      <c r="AF1618" s="5">
        <v>0</v>
      </c>
      <c r="AG1618" s="31">
        <v>7238.2001953125</v>
      </c>
      <c r="AH1618" s="31">
        <v>10098.23</v>
      </c>
    </row>
    <row r="1619" spans="1:34" x14ac:dyDescent="0.3">
      <c r="A1619" s="4">
        <v>430034040</v>
      </c>
      <c r="B1619" s="3" t="s">
        <v>196</v>
      </c>
      <c r="C1619" s="3" t="s">
        <v>1098</v>
      </c>
      <c r="D1619" s="14">
        <v>89.674934387207031</v>
      </c>
      <c r="E1619" s="14">
        <v>90.014854431152344</v>
      </c>
      <c r="F1619" s="14">
        <v>85.679336547851563</v>
      </c>
      <c r="G1619" s="14">
        <v>83.837997436523438</v>
      </c>
      <c r="H1619" s="5">
        <v>168</v>
      </c>
      <c r="I1619" s="15" t="s">
        <v>3981</v>
      </c>
      <c r="J1619" s="15">
        <v>6</v>
      </c>
      <c r="K1619" s="3" t="s">
        <v>3812</v>
      </c>
      <c r="L1619" s="3" t="s">
        <v>3908</v>
      </c>
      <c r="M1619" s="3" t="s">
        <v>3917</v>
      </c>
      <c r="N1619" s="3" t="s">
        <v>3921</v>
      </c>
      <c r="O1619" s="5">
        <v>113</v>
      </c>
      <c r="P1619" s="17">
        <v>0.36559140682220459</v>
      </c>
      <c r="Q1619" s="5">
        <v>73</v>
      </c>
      <c r="R1619" s="17">
        <v>0.38181817531585688</v>
      </c>
      <c r="S1619" s="5">
        <v>117</v>
      </c>
      <c r="T1619" s="17">
        <v>0.48387095332145691</v>
      </c>
      <c r="U1619" s="5">
        <v>76</v>
      </c>
      <c r="V1619" s="17">
        <v>0.36363637447357178</v>
      </c>
      <c r="W1619" s="17"/>
      <c r="X1619" s="17"/>
      <c r="Y1619" s="17"/>
      <c r="Z1619" s="17">
        <v>0.94600000000000006</v>
      </c>
      <c r="AA1619" s="17">
        <v>4.8000000000000001E-2</v>
      </c>
      <c r="AB1619" s="17">
        <v>6.0000000521540642E-3</v>
      </c>
      <c r="AC1619" s="17"/>
      <c r="AD1619" s="17">
        <v>0.10100000000000001</v>
      </c>
      <c r="AE1619" s="17">
        <v>0.621</v>
      </c>
      <c r="AF1619" s="5">
        <v>0</v>
      </c>
      <c r="AG1619" s="31">
        <v>7223.0400390625</v>
      </c>
      <c r="AH1619" s="31">
        <v>8564.73</v>
      </c>
    </row>
    <row r="1620" spans="1:34" x14ac:dyDescent="0.3">
      <c r="A1620" s="4">
        <v>491442050</v>
      </c>
      <c r="B1620" s="3" t="s">
        <v>252</v>
      </c>
      <c r="C1620" s="3" t="s">
        <v>1302</v>
      </c>
      <c r="D1620" s="14">
        <v>86.202255249023438</v>
      </c>
      <c r="E1620" s="14">
        <v>83.102188110351563</v>
      </c>
      <c r="F1620" s="14">
        <v>85.582954406738281</v>
      </c>
      <c r="G1620" s="14">
        <v>84.312103271484375</v>
      </c>
      <c r="H1620" s="5">
        <v>728</v>
      </c>
      <c r="I1620" s="15">
        <v>7</v>
      </c>
      <c r="J1620" s="15">
        <v>8</v>
      </c>
      <c r="K1620" s="3" t="s">
        <v>3797</v>
      </c>
      <c r="L1620" s="3" t="s">
        <v>3907</v>
      </c>
      <c r="M1620" s="3" t="s">
        <v>3917</v>
      </c>
      <c r="N1620" s="3" t="s">
        <v>3924</v>
      </c>
      <c r="O1620" s="5">
        <v>1293</v>
      </c>
      <c r="P1620" s="17">
        <v>0.56857144832611084</v>
      </c>
      <c r="Q1620" s="5">
        <v>651</v>
      </c>
      <c r="R1620" s="17">
        <v>0.36827194690704351</v>
      </c>
      <c r="S1620" s="5">
        <v>1294</v>
      </c>
      <c r="T1620" s="17">
        <v>0.47999998927116388</v>
      </c>
      <c r="U1620" s="5">
        <v>651</v>
      </c>
      <c r="V1620" s="17">
        <v>0.300283282995224</v>
      </c>
      <c r="W1620" s="17">
        <v>1.4E-2</v>
      </c>
      <c r="X1620" s="17">
        <v>6.6000000000000003E-2</v>
      </c>
      <c r="Y1620" s="17">
        <v>1.2E-2</v>
      </c>
      <c r="Z1620" s="17">
        <v>0.83899999999999997</v>
      </c>
      <c r="AA1620" s="17">
        <v>5.8000000000000003E-2</v>
      </c>
      <c r="AB1620" s="17">
        <v>1.099999994039536E-2</v>
      </c>
      <c r="AC1620" s="17">
        <v>1.2E-2</v>
      </c>
      <c r="AD1620" s="17">
        <v>0.155</v>
      </c>
      <c r="AE1620" s="17">
        <v>0.41099999999999998</v>
      </c>
      <c r="AF1620" s="5">
        <v>0</v>
      </c>
      <c r="AG1620" s="31">
        <v>5880.169921875</v>
      </c>
      <c r="AH1620" s="31">
        <v>7728.34</v>
      </c>
    </row>
    <row r="1621" spans="1:34" x14ac:dyDescent="0.3">
      <c r="A1621" s="4">
        <v>491443000</v>
      </c>
      <c r="B1621" s="3" t="s">
        <v>252</v>
      </c>
      <c r="C1621" s="3" t="s">
        <v>1303</v>
      </c>
      <c r="D1621" s="14">
        <v>79.391494750976563</v>
      </c>
      <c r="E1621" s="14">
        <v>78.091598510742188</v>
      </c>
      <c r="F1621" s="14">
        <v>78.448043823242188</v>
      </c>
      <c r="G1621" s="14">
        <v>76.547660827636719</v>
      </c>
      <c r="H1621" s="5">
        <v>732</v>
      </c>
      <c r="I1621" s="15">
        <v>5</v>
      </c>
      <c r="J1621" s="15">
        <v>6</v>
      </c>
      <c r="K1621" s="3" t="s">
        <v>3797</v>
      </c>
      <c r="L1621" s="3" t="s">
        <v>3907</v>
      </c>
      <c r="M1621" s="3" t="s">
        <v>3917</v>
      </c>
      <c r="N1621" s="3" t="s">
        <v>3924</v>
      </c>
      <c r="O1621" s="5">
        <v>1352</v>
      </c>
      <c r="P1621" s="17">
        <v>0.56125354766845703</v>
      </c>
      <c r="Q1621" s="5">
        <v>747</v>
      </c>
      <c r="R1621" s="17">
        <v>0.44240838289260859</v>
      </c>
      <c r="S1621" s="5">
        <v>1352</v>
      </c>
      <c r="T1621" s="17">
        <v>0.53637659549713135</v>
      </c>
      <c r="U1621" s="5">
        <v>748</v>
      </c>
      <c r="V1621" s="17">
        <v>0.40314134955406189</v>
      </c>
      <c r="W1621" s="17">
        <v>2.5000000000000001E-2</v>
      </c>
      <c r="X1621" s="17">
        <v>7.6999999999999999E-2</v>
      </c>
      <c r="Y1621" s="17"/>
      <c r="Z1621" s="17">
        <v>0.82100000000000006</v>
      </c>
      <c r="AA1621" s="17">
        <v>5.7000000000000002E-2</v>
      </c>
      <c r="AB1621" s="17">
        <v>1.9999999552965161E-2</v>
      </c>
      <c r="AC1621" s="17">
        <v>1.2E-2</v>
      </c>
      <c r="AD1621" s="17">
        <v>0.159</v>
      </c>
      <c r="AE1621" s="17">
        <v>0.44800000000000001</v>
      </c>
      <c r="AF1621" s="5">
        <v>0</v>
      </c>
      <c r="AG1621" s="31">
        <v>5666.97021484375</v>
      </c>
      <c r="AH1621" s="31">
        <v>7603.38</v>
      </c>
    </row>
    <row r="1622" spans="1:34" x14ac:dyDescent="0.3">
      <c r="A1622" s="4">
        <v>491444020</v>
      </c>
      <c r="B1622" s="3" t="s">
        <v>252</v>
      </c>
      <c r="C1622" s="3" t="s">
        <v>574</v>
      </c>
      <c r="D1622" s="14">
        <v>81.569267272949219</v>
      </c>
      <c r="E1622" s="14">
        <v>85.218315124511719</v>
      </c>
      <c r="F1622" s="14">
        <v>87.152046203613281</v>
      </c>
      <c r="G1622" s="14">
        <v>89.919082641601563</v>
      </c>
      <c r="H1622" s="5">
        <v>179</v>
      </c>
      <c r="I1622" s="15">
        <v>4</v>
      </c>
      <c r="J1622" s="15">
        <v>4</v>
      </c>
      <c r="K1622" s="3" t="s">
        <v>3797</v>
      </c>
      <c r="L1622" s="3" t="s">
        <v>3907</v>
      </c>
      <c r="M1622" s="3" t="s">
        <v>3917</v>
      </c>
      <c r="N1622" s="3" t="s">
        <v>3924</v>
      </c>
      <c r="O1622" s="5">
        <v>193</v>
      </c>
      <c r="P1622" s="17">
        <v>0.73255813121795654</v>
      </c>
      <c r="Q1622" s="5">
        <v>115</v>
      </c>
      <c r="R1622" s="17">
        <v>0.65686273574829102</v>
      </c>
      <c r="S1622" s="5">
        <v>193</v>
      </c>
      <c r="T1622" s="17">
        <v>0.72674417495727539</v>
      </c>
      <c r="U1622" s="5">
        <v>115</v>
      </c>
      <c r="V1622" s="17">
        <v>0.62745100259780884</v>
      </c>
      <c r="W1622" s="17"/>
      <c r="X1622" s="17">
        <v>8.4000000000000005E-2</v>
      </c>
      <c r="Y1622" s="17"/>
      <c r="Z1622" s="17">
        <v>0.82700000000000007</v>
      </c>
      <c r="AA1622" s="17">
        <v>6.7000000000000004E-2</v>
      </c>
      <c r="AB1622" s="17">
        <v>2.199999988079071E-2</v>
      </c>
      <c r="AC1622" s="17"/>
      <c r="AD1622" s="17">
        <v>0.13400000000000001</v>
      </c>
      <c r="AE1622" s="17">
        <v>0.53800000000000003</v>
      </c>
      <c r="AF1622" s="5">
        <v>0</v>
      </c>
      <c r="AG1622" s="31">
        <v>8513.1904296875</v>
      </c>
      <c r="AH1622" s="31">
        <v>8850.19</v>
      </c>
    </row>
    <row r="1623" spans="1:34" x14ac:dyDescent="0.3">
      <c r="A1623" s="4">
        <v>491445000</v>
      </c>
      <c r="B1623" s="3" t="s">
        <v>252</v>
      </c>
      <c r="C1623" s="3" t="s">
        <v>1304</v>
      </c>
      <c r="D1623" s="14">
        <v>88.355110168457031</v>
      </c>
      <c r="E1623" s="14">
        <v>90.490097045898438</v>
      </c>
      <c r="F1623" s="14">
        <v>86.73760986328125</v>
      </c>
      <c r="G1623" s="14">
        <v>89.617118835449219</v>
      </c>
      <c r="H1623" s="5">
        <v>290</v>
      </c>
      <c r="I1623" s="15">
        <v>2</v>
      </c>
      <c r="J1623" s="15">
        <v>4</v>
      </c>
      <c r="K1623" s="3" t="s">
        <v>3797</v>
      </c>
      <c r="L1623" s="3" t="s">
        <v>3907</v>
      </c>
      <c r="M1623" s="3" t="s">
        <v>3917</v>
      </c>
      <c r="N1623" s="3" t="s">
        <v>3924</v>
      </c>
      <c r="O1623" s="5">
        <v>117</v>
      </c>
      <c r="P1623" s="17">
        <v>0.76595747470855713</v>
      </c>
      <c r="Q1623" s="5">
        <v>51</v>
      </c>
      <c r="R1623" s="17">
        <v>0.47887325286865229</v>
      </c>
      <c r="S1623" s="5">
        <v>117</v>
      </c>
      <c r="T1623" s="17">
        <v>0.80851066112518311</v>
      </c>
      <c r="U1623" s="5">
        <v>51</v>
      </c>
      <c r="V1623" s="17">
        <v>0.6619718074798584</v>
      </c>
      <c r="W1623" s="17">
        <v>2.1000000000000001E-2</v>
      </c>
      <c r="X1623" s="17">
        <v>2.1000000000000001E-2</v>
      </c>
      <c r="Y1623" s="17"/>
      <c r="Z1623" s="17">
        <v>0.872</v>
      </c>
      <c r="AA1623" s="17">
        <v>6.9000000000000006E-2</v>
      </c>
      <c r="AB1623" s="17">
        <v>1.7000000923871991E-2</v>
      </c>
      <c r="AC1623" s="17"/>
      <c r="AD1623" s="17">
        <v>8.3000000000000004E-2</v>
      </c>
      <c r="AE1623" s="17">
        <v>0.32300000000000001</v>
      </c>
      <c r="AF1623" s="5">
        <v>0</v>
      </c>
      <c r="AG1623" s="31">
        <v>7815.35986328125</v>
      </c>
      <c r="AH1623" s="31">
        <v>8156.68</v>
      </c>
    </row>
    <row r="1624" spans="1:34" x14ac:dyDescent="0.3">
      <c r="A1624" s="4">
        <v>491445020</v>
      </c>
      <c r="B1624" s="3" t="s">
        <v>252</v>
      </c>
      <c r="C1624" s="3" t="s">
        <v>1305</v>
      </c>
      <c r="D1624" s="14">
        <v>89.930038452148438</v>
      </c>
      <c r="E1624" s="14">
        <v>89.005966186523438</v>
      </c>
      <c r="F1624" s="14">
        <v>88.342727661132813</v>
      </c>
      <c r="G1624" s="14">
        <v>87.611305236816406</v>
      </c>
      <c r="H1624" s="5">
        <v>237</v>
      </c>
      <c r="I1624" s="15" t="s">
        <v>3981</v>
      </c>
      <c r="J1624" s="15">
        <v>4</v>
      </c>
      <c r="K1624" s="3" t="s">
        <v>3797</v>
      </c>
      <c r="L1624" s="3" t="s">
        <v>3907</v>
      </c>
      <c r="M1624" s="3" t="s">
        <v>3917</v>
      </c>
      <c r="N1624" s="3" t="s">
        <v>3924</v>
      </c>
      <c r="O1624" s="5">
        <v>42</v>
      </c>
      <c r="P1624" s="17">
        <v>0.5436893105506897</v>
      </c>
      <c r="Q1624" s="5">
        <v>26</v>
      </c>
      <c r="R1624" s="17">
        <v>0.36363637447357178</v>
      </c>
      <c r="S1624" s="5">
        <v>42</v>
      </c>
      <c r="T1624" s="17">
        <v>0.53465348482131958</v>
      </c>
      <c r="U1624" s="5">
        <v>26</v>
      </c>
      <c r="V1624" s="17">
        <v>0.35849055647850042</v>
      </c>
      <c r="W1624" s="17"/>
      <c r="X1624" s="17">
        <v>6.3E-2</v>
      </c>
      <c r="Y1624" s="17"/>
      <c r="Z1624" s="17">
        <v>0.84</v>
      </c>
      <c r="AA1624" s="17">
        <v>8.4000000000000005E-2</v>
      </c>
      <c r="AB1624" s="17">
        <v>1.30000002682209E-2</v>
      </c>
      <c r="AC1624" s="17"/>
      <c r="AD1624" s="17">
        <v>0.19800000000000001</v>
      </c>
      <c r="AE1624" s="17">
        <v>0.51</v>
      </c>
      <c r="AF1624" s="5">
        <v>0</v>
      </c>
      <c r="AG1624" s="31">
        <v>9838.400390625</v>
      </c>
      <c r="AH1624" s="31">
        <v>10380.66</v>
      </c>
    </row>
    <row r="1625" spans="1:34" x14ac:dyDescent="0.3">
      <c r="A1625" s="4">
        <v>961143000</v>
      </c>
      <c r="B1625" s="3" t="s">
        <v>463</v>
      </c>
      <c r="C1625" s="3" t="s">
        <v>1922</v>
      </c>
      <c r="D1625" s="14">
        <v>84.420913696289063</v>
      </c>
      <c r="E1625" s="14">
        <v>82.773384094238281</v>
      </c>
      <c r="F1625" s="14">
        <v>83.528327941894531</v>
      </c>
      <c r="G1625" s="14">
        <v>81.234550476074219</v>
      </c>
      <c r="H1625" s="5">
        <v>687</v>
      </c>
      <c r="I1625" s="15">
        <v>6</v>
      </c>
      <c r="J1625" s="15">
        <v>8</v>
      </c>
      <c r="K1625" s="3" t="s">
        <v>3882</v>
      </c>
      <c r="L1625" s="3" t="s">
        <v>3915</v>
      </c>
      <c r="M1625" s="3" t="s">
        <v>3918</v>
      </c>
      <c r="N1625" s="3" t="s">
        <v>3922</v>
      </c>
      <c r="O1625" s="5">
        <v>1227</v>
      </c>
      <c r="P1625" s="17">
        <v>0.632027268409729</v>
      </c>
      <c r="Q1625" s="5">
        <v>324</v>
      </c>
      <c r="R1625" s="17">
        <v>0.38562092185020452</v>
      </c>
      <c r="S1625" s="5">
        <v>1228</v>
      </c>
      <c r="T1625" s="17">
        <v>0.55102038383483887</v>
      </c>
      <c r="U1625" s="5">
        <v>324</v>
      </c>
      <c r="V1625" s="17">
        <v>0.2402597367763519</v>
      </c>
      <c r="W1625" s="17">
        <v>0.13700000000000001</v>
      </c>
      <c r="X1625" s="17">
        <v>4.4999999999999998E-2</v>
      </c>
      <c r="Y1625" s="17">
        <v>9.0000000000000011E-3</v>
      </c>
      <c r="Z1625" s="17">
        <v>0.74199999999999999</v>
      </c>
      <c r="AA1625" s="17">
        <v>6.3E-2</v>
      </c>
      <c r="AB1625" s="17">
        <v>4.0000001899898052E-3</v>
      </c>
      <c r="AC1625" s="17"/>
      <c r="AD1625" s="17">
        <v>0.11600000000000001</v>
      </c>
      <c r="AE1625" s="17">
        <v>0.11</v>
      </c>
      <c r="AF1625" s="5">
        <v>0</v>
      </c>
      <c r="AG1625" s="31">
        <v>11591.01953125</v>
      </c>
      <c r="AH1625" s="31">
        <v>11666.11</v>
      </c>
    </row>
    <row r="1626" spans="1:34" x14ac:dyDescent="0.3">
      <c r="A1626" s="4">
        <v>961144020</v>
      </c>
      <c r="B1626" s="3" t="s">
        <v>463</v>
      </c>
      <c r="C1626" s="3" t="s">
        <v>1923</v>
      </c>
      <c r="D1626" s="14">
        <v>91.16583251953125</v>
      </c>
      <c r="E1626" s="14">
        <v>83.613517761230469</v>
      </c>
      <c r="F1626" s="14">
        <v>87.762672424316406</v>
      </c>
      <c r="G1626" s="14">
        <v>86.183403015136719</v>
      </c>
      <c r="H1626" s="5">
        <v>424</v>
      </c>
      <c r="I1626" s="15" t="s">
        <v>3981</v>
      </c>
      <c r="J1626" s="15">
        <v>5</v>
      </c>
      <c r="K1626" s="3" t="s">
        <v>3882</v>
      </c>
      <c r="L1626" s="3" t="s">
        <v>3915</v>
      </c>
      <c r="M1626" s="3" t="s">
        <v>3918</v>
      </c>
      <c r="N1626" s="3" t="s">
        <v>3922</v>
      </c>
      <c r="O1626" s="5">
        <v>247</v>
      </c>
      <c r="P1626" s="17">
        <v>0.68018019199371338</v>
      </c>
      <c r="Q1626" s="5">
        <v>73</v>
      </c>
      <c r="R1626" s="17">
        <v>0.42592594027519232</v>
      </c>
      <c r="S1626" s="5">
        <v>247</v>
      </c>
      <c r="T1626" s="17">
        <v>0.58558559417724609</v>
      </c>
      <c r="U1626" s="5">
        <v>73</v>
      </c>
      <c r="V1626" s="17">
        <v>0.35185185074806208</v>
      </c>
      <c r="W1626" s="17">
        <v>0.108</v>
      </c>
      <c r="X1626" s="17">
        <v>4.2000000000000003E-2</v>
      </c>
      <c r="Y1626" s="17"/>
      <c r="Z1626" s="17">
        <v>0.80700000000000005</v>
      </c>
      <c r="AA1626" s="17">
        <v>3.5000000000000003E-2</v>
      </c>
      <c r="AB1626" s="17">
        <v>7.0000002160668373E-3</v>
      </c>
      <c r="AC1626" s="17"/>
      <c r="AD1626" s="17">
        <v>0.111</v>
      </c>
      <c r="AE1626" s="17">
        <v>0.13100000000000001</v>
      </c>
      <c r="AF1626" s="5">
        <v>0</v>
      </c>
      <c r="AG1626" s="31">
        <v>13757.3701171875</v>
      </c>
      <c r="AH1626" s="31">
        <v>13871.01</v>
      </c>
    </row>
    <row r="1627" spans="1:34" x14ac:dyDescent="0.3">
      <c r="A1627" s="4">
        <v>961144040</v>
      </c>
      <c r="B1627" s="3" t="s">
        <v>463</v>
      </c>
      <c r="C1627" s="3" t="s">
        <v>1924</v>
      </c>
      <c r="D1627" s="14">
        <v>86.046524047851563</v>
      </c>
      <c r="E1627" s="14">
        <v>82.934829711914063</v>
      </c>
      <c r="F1627" s="14">
        <v>80.0269775390625</v>
      </c>
      <c r="G1627" s="14">
        <v>77.782386779785156</v>
      </c>
      <c r="H1627" s="5">
        <v>431</v>
      </c>
      <c r="I1627" s="15" t="s">
        <v>3981</v>
      </c>
      <c r="J1627" s="15">
        <v>5</v>
      </c>
      <c r="K1627" s="3" t="s">
        <v>3882</v>
      </c>
      <c r="L1627" s="3" t="s">
        <v>3915</v>
      </c>
      <c r="M1627" s="3" t="s">
        <v>3918</v>
      </c>
      <c r="N1627" s="3" t="s">
        <v>3922</v>
      </c>
      <c r="O1627" s="5">
        <v>203</v>
      </c>
      <c r="P1627" s="17">
        <v>0.72429907321929932</v>
      </c>
      <c r="Q1627" s="5">
        <v>50</v>
      </c>
      <c r="R1627" s="17">
        <v>0.4285714328289032</v>
      </c>
      <c r="S1627" s="5">
        <v>203</v>
      </c>
      <c r="T1627" s="17">
        <v>0.58215963840484619</v>
      </c>
      <c r="U1627" s="5">
        <v>50</v>
      </c>
      <c r="V1627" s="17">
        <v>0.3928571343421936</v>
      </c>
      <c r="W1627" s="17">
        <v>0.06</v>
      </c>
      <c r="X1627" s="17">
        <v>0.03</v>
      </c>
      <c r="Y1627" s="17"/>
      <c r="Z1627" s="17">
        <v>0.86499999999999999</v>
      </c>
      <c r="AA1627" s="17">
        <v>4.3999999999999997E-2</v>
      </c>
      <c r="AB1627" s="17">
        <v>0</v>
      </c>
      <c r="AC1627" s="17"/>
      <c r="AD1627" s="17">
        <v>0.128</v>
      </c>
      <c r="AE1627" s="17">
        <v>7.2999999999999995E-2</v>
      </c>
      <c r="AF1627" s="5">
        <v>0</v>
      </c>
      <c r="AG1627" s="31">
        <v>12776.5595703125</v>
      </c>
      <c r="AH1627" s="31">
        <v>12851.65</v>
      </c>
    </row>
    <row r="1628" spans="1:34" x14ac:dyDescent="0.3">
      <c r="A1628" s="4">
        <v>961144060</v>
      </c>
      <c r="B1628" s="3" t="s">
        <v>463</v>
      </c>
      <c r="C1628" s="3" t="s">
        <v>1925</v>
      </c>
      <c r="D1628" s="14">
        <v>90.11083984375</v>
      </c>
      <c r="E1628" s="14">
        <v>86.861625671386719</v>
      </c>
      <c r="F1628" s="14">
        <v>86.570365905761719</v>
      </c>
      <c r="G1628" s="14">
        <v>83.788658142089844</v>
      </c>
      <c r="H1628" s="5">
        <v>309</v>
      </c>
      <c r="I1628" s="15" t="s">
        <v>3981</v>
      </c>
      <c r="J1628" s="15">
        <v>5</v>
      </c>
      <c r="K1628" s="3" t="s">
        <v>3882</v>
      </c>
      <c r="L1628" s="3" t="s">
        <v>3915</v>
      </c>
      <c r="M1628" s="3" t="s">
        <v>3918</v>
      </c>
      <c r="N1628" s="3" t="s">
        <v>3922</v>
      </c>
      <c r="O1628" s="5">
        <v>125</v>
      </c>
      <c r="P1628" s="17">
        <v>0.73287671804428101</v>
      </c>
      <c r="Q1628" s="5">
        <v>32</v>
      </c>
      <c r="R1628" s="17">
        <v>0.31034481525421143</v>
      </c>
      <c r="S1628" s="5">
        <v>126</v>
      </c>
      <c r="T1628" s="17">
        <v>0.65306121110916138</v>
      </c>
      <c r="U1628" s="5">
        <v>33</v>
      </c>
      <c r="V1628" s="17">
        <v>0.5</v>
      </c>
      <c r="W1628" s="17">
        <v>3.2000000000000001E-2</v>
      </c>
      <c r="X1628" s="17">
        <v>4.9000000000000002E-2</v>
      </c>
      <c r="Y1628" s="17">
        <v>1.9E-2</v>
      </c>
      <c r="Z1628" s="17">
        <v>0.871</v>
      </c>
      <c r="AA1628" s="17">
        <v>2.9000000000000001E-2</v>
      </c>
      <c r="AB1628" s="17">
        <v>0</v>
      </c>
      <c r="AC1628" s="17"/>
      <c r="AD1628" s="17">
        <v>0.129</v>
      </c>
      <c r="AE1628" s="17">
        <v>4.5999999999999999E-2</v>
      </c>
      <c r="AF1628" s="5">
        <v>0</v>
      </c>
      <c r="AG1628" s="31">
        <v>12375.98046875</v>
      </c>
      <c r="AH1628" s="31">
        <v>12451.07</v>
      </c>
    </row>
    <row r="1629" spans="1:34" x14ac:dyDescent="0.3">
      <c r="A1629" s="4">
        <v>961144100</v>
      </c>
      <c r="B1629" s="3" t="s">
        <v>463</v>
      </c>
      <c r="C1629" s="3" t="s">
        <v>1926</v>
      </c>
      <c r="D1629" s="14">
        <v>86.863395690917969</v>
      </c>
      <c r="E1629" s="14">
        <v>77.100929260253906</v>
      </c>
      <c r="F1629" s="14">
        <v>83.001533508300781</v>
      </c>
      <c r="G1629" s="14">
        <v>76.192207336425781</v>
      </c>
      <c r="H1629" s="5">
        <v>385</v>
      </c>
      <c r="I1629" s="15" t="s">
        <v>3981</v>
      </c>
      <c r="J1629" s="15">
        <v>5</v>
      </c>
      <c r="K1629" s="3" t="s">
        <v>3882</v>
      </c>
      <c r="L1629" s="3" t="s">
        <v>3915</v>
      </c>
      <c r="M1629" s="3" t="s">
        <v>3918</v>
      </c>
      <c r="N1629" s="3" t="s">
        <v>3922</v>
      </c>
      <c r="O1629" s="5">
        <v>171</v>
      </c>
      <c r="P1629" s="17">
        <v>0.67251461744308472</v>
      </c>
      <c r="Q1629" s="5">
        <v>46</v>
      </c>
      <c r="R1629" s="17">
        <v>0.46153846383094788</v>
      </c>
      <c r="S1629" s="5">
        <v>171</v>
      </c>
      <c r="T1629" s="17">
        <v>0.54970759153366089</v>
      </c>
      <c r="U1629" s="5">
        <v>46</v>
      </c>
      <c r="V1629" s="17">
        <v>0.3461538553237915</v>
      </c>
      <c r="W1629" s="17">
        <v>3.1E-2</v>
      </c>
      <c r="X1629" s="17">
        <v>3.5999999999999997E-2</v>
      </c>
      <c r="Y1629" s="17"/>
      <c r="Z1629" s="17">
        <v>0.83399999999999996</v>
      </c>
      <c r="AA1629" s="17">
        <v>8.7999999999999995E-2</v>
      </c>
      <c r="AB1629" s="17">
        <v>9.9999997764825821E-3</v>
      </c>
      <c r="AC1629" s="17"/>
      <c r="AD1629" s="17">
        <v>0.13300000000000001</v>
      </c>
      <c r="AE1629" s="17">
        <v>0.109</v>
      </c>
      <c r="AF1629" s="5">
        <v>0</v>
      </c>
      <c r="AG1629" s="31">
        <v>12869.73046875</v>
      </c>
      <c r="AH1629" s="31">
        <v>12944.82</v>
      </c>
    </row>
    <row r="1630" spans="1:34" x14ac:dyDescent="0.3">
      <c r="A1630" s="4">
        <v>961144120</v>
      </c>
      <c r="B1630" s="3" t="s">
        <v>463</v>
      </c>
      <c r="C1630" s="3" t="s">
        <v>605</v>
      </c>
      <c r="D1630" s="14">
        <v>80.362815856933594</v>
      </c>
      <c r="E1630" s="14">
        <v>75.042617797851563</v>
      </c>
      <c r="F1630" s="14">
        <v>74.424942016601563</v>
      </c>
      <c r="G1630" s="14">
        <v>74.205459594726563</v>
      </c>
      <c r="H1630" s="5">
        <v>191</v>
      </c>
      <c r="I1630" s="15" t="s">
        <v>3981</v>
      </c>
      <c r="J1630" s="15">
        <v>5</v>
      </c>
      <c r="K1630" s="3" t="s">
        <v>3882</v>
      </c>
      <c r="L1630" s="3" t="s">
        <v>3915</v>
      </c>
      <c r="M1630" s="3" t="s">
        <v>3918</v>
      </c>
      <c r="N1630" s="3" t="s">
        <v>3922</v>
      </c>
      <c r="O1630" s="5">
        <v>99</v>
      </c>
      <c r="P1630" s="17">
        <v>0.55434781312942505</v>
      </c>
      <c r="Q1630" s="5">
        <v>35</v>
      </c>
      <c r="R1630" s="17">
        <v>0.1785714328289032</v>
      </c>
      <c r="S1630" s="5">
        <v>99</v>
      </c>
      <c r="T1630" s="17">
        <v>0.48913043737411499</v>
      </c>
      <c r="U1630" s="5">
        <v>35</v>
      </c>
      <c r="V1630" s="17">
        <v>0</v>
      </c>
      <c r="W1630" s="17">
        <v>0.11</v>
      </c>
      <c r="X1630" s="17">
        <v>4.2000000000000003E-2</v>
      </c>
      <c r="Y1630" s="17"/>
      <c r="Z1630" s="17">
        <v>0.754</v>
      </c>
      <c r="AA1630" s="17">
        <v>8.4000000000000005E-2</v>
      </c>
      <c r="AB1630" s="17">
        <v>9.9999997764825821E-3</v>
      </c>
      <c r="AC1630" s="17"/>
      <c r="AD1630" s="17">
        <v>0.17799999999999999</v>
      </c>
      <c r="AE1630" s="17">
        <v>0.14099999999999999</v>
      </c>
      <c r="AF1630" s="5">
        <v>0</v>
      </c>
      <c r="AG1630" s="31">
        <v>15690.9404296875</v>
      </c>
      <c r="AH1630" s="31">
        <v>16291.31</v>
      </c>
    </row>
    <row r="1631" spans="1:34" x14ac:dyDescent="0.3">
      <c r="A1631" s="4">
        <v>961144160</v>
      </c>
      <c r="B1631" s="3" t="s">
        <v>463</v>
      </c>
      <c r="C1631" s="3" t="s">
        <v>1927</v>
      </c>
      <c r="D1631" s="14">
        <v>89.439018249511719</v>
      </c>
      <c r="E1631" s="14">
        <v>86.189666748046875</v>
      </c>
      <c r="F1631" s="14">
        <v>86.417221069335938</v>
      </c>
      <c r="G1631" s="14">
        <v>86.330558776855469</v>
      </c>
      <c r="H1631" s="5">
        <v>128</v>
      </c>
      <c r="I1631" s="15" t="s">
        <v>3981</v>
      </c>
      <c r="J1631" s="15">
        <v>5</v>
      </c>
      <c r="K1631" s="3" t="s">
        <v>3882</v>
      </c>
      <c r="L1631" s="3" t="s">
        <v>3915</v>
      </c>
      <c r="M1631" s="3" t="s">
        <v>3918</v>
      </c>
      <c r="N1631" s="3" t="s">
        <v>3922</v>
      </c>
      <c r="O1631" s="5">
        <v>60</v>
      </c>
      <c r="P1631" s="17">
        <v>0.63157892227172852</v>
      </c>
      <c r="Q1631" s="5">
        <v>27</v>
      </c>
      <c r="R1631" s="17">
        <v>0.37931033968925482</v>
      </c>
      <c r="S1631" s="5">
        <v>60</v>
      </c>
      <c r="T1631" s="17">
        <v>0.42105263471603388</v>
      </c>
      <c r="U1631" s="5">
        <v>27</v>
      </c>
      <c r="V1631" s="17">
        <v>0.27586206793785101</v>
      </c>
      <c r="W1631" s="17">
        <v>0.30499999999999999</v>
      </c>
      <c r="X1631" s="17">
        <v>4.7E-2</v>
      </c>
      <c r="Y1631" s="17"/>
      <c r="Z1631" s="17">
        <v>0.53900000000000003</v>
      </c>
      <c r="AA1631" s="17">
        <v>0.10199999999999999</v>
      </c>
      <c r="AB1631" s="17">
        <v>8.0000003799796104E-3</v>
      </c>
      <c r="AC1631" s="17"/>
      <c r="AD1631" s="17">
        <v>0.17199999999999999</v>
      </c>
      <c r="AE1631" s="17">
        <v>0.23499999999999999</v>
      </c>
      <c r="AF1631" s="5">
        <v>0</v>
      </c>
      <c r="AG1631" s="31">
        <v>6410.83984375</v>
      </c>
      <c r="AH1631" s="31">
        <v>6719.54</v>
      </c>
    </row>
    <row r="1632" spans="1:34" x14ac:dyDescent="0.3">
      <c r="A1632" s="4">
        <v>540431050</v>
      </c>
      <c r="B1632" s="3" t="s">
        <v>281</v>
      </c>
      <c r="C1632" s="3" t="s">
        <v>1389</v>
      </c>
      <c r="D1632" s="14">
        <v>84.618698120117188</v>
      </c>
      <c r="E1632" s="14">
        <v>85.549476623535156</v>
      </c>
      <c r="F1632" s="14">
        <v>83.386772155761719</v>
      </c>
      <c r="G1632" s="14">
        <v>78.652877807617188</v>
      </c>
      <c r="H1632" s="5">
        <v>217</v>
      </c>
      <c r="I1632" s="15">
        <v>6</v>
      </c>
      <c r="J1632" s="15">
        <v>12</v>
      </c>
      <c r="K1632" s="3" t="s">
        <v>3861</v>
      </c>
      <c r="L1632" s="3" t="s">
        <v>3908</v>
      </c>
      <c r="M1632" s="3" t="s">
        <v>3917</v>
      </c>
      <c r="N1632" s="3" t="s">
        <v>3923</v>
      </c>
      <c r="O1632" s="5">
        <v>173</v>
      </c>
      <c r="P1632" s="17">
        <v>0.43478259444236761</v>
      </c>
      <c r="Q1632" s="5">
        <v>60</v>
      </c>
      <c r="R1632" s="17">
        <v>0.25</v>
      </c>
      <c r="S1632" s="5">
        <v>173</v>
      </c>
      <c r="T1632" s="17">
        <v>0.40157479047775269</v>
      </c>
      <c r="U1632" s="5">
        <v>60</v>
      </c>
      <c r="V1632" s="17">
        <v>0.1666666716337204</v>
      </c>
      <c r="W1632" s="17"/>
      <c r="X1632" s="17">
        <v>3.6999999999999998E-2</v>
      </c>
      <c r="Y1632" s="17"/>
      <c r="Z1632" s="17">
        <v>0.94000000000000006</v>
      </c>
      <c r="AA1632" s="17"/>
      <c r="AB1632" s="17">
        <v>2.300000004470348E-2</v>
      </c>
      <c r="AC1632" s="17"/>
      <c r="AD1632" s="17">
        <v>0.115</v>
      </c>
      <c r="AE1632" s="17">
        <v>0.19400000000000001</v>
      </c>
      <c r="AF1632" s="5">
        <v>0</v>
      </c>
      <c r="AG1632" s="31">
        <v>9984.26953125</v>
      </c>
      <c r="AH1632" s="31">
        <v>11405.41</v>
      </c>
    </row>
    <row r="1633" spans="1:34" x14ac:dyDescent="0.3">
      <c r="A1633" s="4">
        <v>540434020</v>
      </c>
      <c r="B1633" s="3" t="s">
        <v>281</v>
      </c>
      <c r="C1633" s="3" t="s">
        <v>1390</v>
      </c>
      <c r="D1633" s="14">
        <v>82.736396789550781</v>
      </c>
      <c r="E1633" s="14">
        <v>81.454315185546875</v>
      </c>
      <c r="F1633" s="14">
        <v>88.7833251953125</v>
      </c>
      <c r="G1633" s="14">
        <v>88.092491149902344</v>
      </c>
      <c r="H1633" s="5">
        <v>167</v>
      </c>
      <c r="I1633" s="15" t="s">
        <v>3981</v>
      </c>
      <c r="J1633" s="15">
        <v>5</v>
      </c>
      <c r="K1633" s="3" t="s">
        <v>3861</v>
      </c>
      <c r="L1633" s="3" t="s">
        <v>3908</v>
      </c>
      <c r="M1633" s="3" t="s">
        <v>3917</v>
      </c>
      <c r="N1633" s="3" t="s">
        <v>3923</v>
      </c>
      <c r="O1633" s="5">
        <v>88</v>
      </c>
      <c r="P1633" s="17">
        <v>0.42222222685813898</v>
      </c>
      <c r="Q1633" s="5">
        <v>44</v>
      </c>
      <c r="R1633" s="17">
        <v>0.20000000298023221</v>
      </c>
      <c r="S1633" s="5">
        <v>88</v>
      </c>
      <c r="T1633" s="17">
        <v>0.28888890147209167</v>
      </c>
      <c r="U1633" s="5">
        <v>44</v>
      </c>
      <c r="V1633" s="17">
        <v>0.1428571492433548</v>
      </c>
      <c r="W1633" s="17"/>
      <c r="X1633" s="17">
        <v>4.2000000000000003E-2</v>
      </c>
      <c r="Y1633" s="17"/>
      <c r="Z1633" s="17">
        <v>0.94600000000000006</v>
      </c>
      <c r="AA1633" s="17"/>
      <c r="AB1633" s="17">
        <v>1.200000010430813E-2</v>
      </c>
      <c r="AC1633" s="17"/>
      <c r="AD1633" s="17">
        <v>0.21</v>
      </c>
      <c r="AE1633" s="17">
        <v>0.222</v>
      </c>
      <c r="AF1633" s="5">
        <v>0</v>
      </c>
      <c r="AG1633" s="31">
        <v>10971.1904296875</v>
      </c>
      <c r="AH1633" s="31">
        <v>11725.78</v>
      </c>
    </row>
    <row r="1634" spans="1:34" x14ac:dyDescent="0.3">
      <c r="A1634" s="4">
        <v>700921050</v>
      </c>
      <c r="B1634" s="3" t="s">
        <v>337</v>
      </c>
      <c r="C1634" s="3" t="s">
        <v>1500</v>
      </c>
      <c r="D1634" s="14">
        <v>81.072029113769531</v>
      </c>
      <c r="E1634" s="14">
        <v>79.793907165527344</v>
      </c>
      <c r="F1634" s="14">
        <v>89.474746704101563</v>
      </c>
      <c r="G1634" s="14">
        <v>84.063751220703125</v>
      </c>
      <c r="H1634" s="5">
        <v>163</v>
      </c>
      <c r="I1634" s="15">
        <v>7</v>
      </c>
      <c r="J1634" s="15">
        <v>12</v>
      </c>
      <c r="K1634" s="3" t="s">
        <v>3900</v>
      </c>
      <c r="L1634" s="3" t="s">
        <v>3909</v>
      </c>
      <c r="M1634" s="3" t="s">
        <v>3917</v>
      </c>
      <c r="N1634" s="3" t="s">
        <v>3921</v>
      </c>
      <c r="O1634" s="5">
        <v>100</v>
      </c>
      <c r="P1634" s="17">
        <v>0.42307692766189581</v>
      </c>
      <c r="Q1634" s="5">
        <v>63</v>
      </c>
      <c r="R1634" s="17">
        <v>0.34146341681480408</v>
      </c>
      <c r="S1634" s="5">
        <v>101</v>
      </c>
      <c r="T1634" s="17">
        <v>0.41025641560554499</v>
      </c>
      <c r="U1634" s="5">
        <v>64</v>
      </c>
      <c r="V1634" s="17">
        <v>0.39534884691238398</v>
      </c>
      <c r="W1634" s="17"/>
      <c r="X1634" s="17"/>
      <c r="Y1634" s="17"/>
      <c r="Z1634" s="17">
        <v>0.95700000000000007</v>
      </c>
      <c r="AA1634" s="17"/>
      <c r="AB1634" s="17">
        <v>4.3000001460313797E-2</v>
      </c>
      <c r="AC1634" s="17"/>
      <c r="AD1634" s="17">
        <v>9.1999999999999998E-2</v>
      </c>
      <c r="AE1634" s="17">
        <v>0.437</v>
      </c>
      <c r="AF1634" s="5">
        <v>0</v>
      </c>
      <c r="AG1634" s="31">
        <v>12227.6298828125</v>
      </c>
      <c r="AH1634" s="31">
        <v>12899.38</v>
      </c>
    </row>
    <row r="1635" spans="1:34" x14ac:dyDescent="0.3">
      <c r="A1635" s="4">
        <v>700924040</v>
      </c>
      <c r="B1635" s="3" t="s">
        <v>337</v>
      </c>
      <c r="C1635" s="3" t="s">
        <v>1501</v>
      </c>
      <c r="D1635" s="14">
        <v>82.331016540527344</v>
      </c>
      <c r="E1635" s="14">
        <v>81.975669860839844</v>
      </c>
      <c r="F1635" s="14">
        <v>81.251670837402344</v>
      </c>
      <c r="G1635" s="14">
        <v>80.572967529296875</v>
      </c>
      <c r="H1635" s="5">
        <v>153</v>
      </c>
      <c r="I1635" s="15" t="s">
        <v>3980</v>
      </c>
      <c r="J1635" s="15">
        <v>6</v>
      </c>
      <c r="K1635" s="3" t="s">
        <v>3900</v>
      </c>
      <c r="L1635" s="3" t="s">
        <v>3909</v>
      </c>
      <c r="M1635" s="3" t="s">
        <v>3917</v>
      </c>
      <c r="N1635" s="3" t="s">
        <v>3921</v>
      </c>
      <c r="O1635" s="5">
        <v>116</v>
      </c>
      <c r="P1635" s="17">
        <v>0.25641027092933649</v>
      </c>
      <c r="Q1635" s="5">
        <v>70</v>
      </c>
      <c r="R1635" s="17">
        <v>0.1219512224197388</v>
      </c>
      <c r="S1635" s="5">
        <v>116</v>
      </c>
      <c r="T1635" s="17">
        <v>0.38461539149284357</v>
      </c>
      <c r="U1635" s="5">
        <v>70</v>
      </c>
      <c r="V1635" s="17">
        <v>0.1951219439506531</v>
      </c>
      <c r="W1635" s="17"/>
      <c r="X1635" s="17"/>
      <c r="Y1635" s="17"/>
      <c r="Z1635" s="17">
        <v>0.94100000000000006</v>
      </c>
      <c r="AA1635" s="17">
        <v>3.9E-2</v>
      </c>
      <c r="AB1635" s="17">
        <v>1.9999999552965161E-2</v>
      </c>
      <c r="AC1635" s="17"/>
      <c r="AD1635" s="17">
        <v>8.5000000000000006E-2</v>
      </c>
      <c r="AE1635" s="17">
        <v>0.501</v>
      </c>
      <c r="AF1635" s="5">
        <v>0</v>
      </c>
      <c r="AG1635" s="31">
        <v>11421.6904296875</v>
      </c>
      <c r="AH1635" s="31">
        <v>12594.58</v>
      </c>
    </row>
    <row r="1636" spans="1:34" x14ac:dyDescent="0.3">
      <c r="A1636" s="4">
        <v>920893000</v>
      </c>
      <c r="B1636" s="3" t="s">
        <v>429</v>
      </c>
      <c r="C1636" s="3" t="s">
        <v>1715</v>
      </c>
      <c r="D1636" s="14">
        <v>77.046226501464844</v>
      </c>
      <c r="E1636" s="14">
        <v>77.819595336914063</v>
      </c>
      <c r="F1636" s="14">
        <v>82.438232421875</v>
      </c>
      <c r="G1636" s="14">
        <v>81.492355346679688</v>
      </c>
      <c r="H1636" s="5">
        <v>1073</v>
      </c>
      <c r="I1636" s="15">
        <v>7</v>
      </c>
      <c r="J1636" s="15">
        <v>8</v>
      </c>
      <c r="K1636" s="3" t="s">
        <v>3883</v>
      </c>
      <c r="L1636" s="3" t="s">
        <v>3915</v>
      </c>
      <c r="M1636" s="3" t="s">
        <v>3919</v>
      </c>
      <c r="N1636" s="3" t="s">
        <v>3922</v>
      </c>
      <c r="O1636" s="5">
        <v>1852</v>
      </c>
      <c r="P1636" s="17">
        <v>0.41875681281089783</v>
      </c>
      <c r="Q1636" s="5">
        <v>608</v>
      </c>
      <c r="R1636" s="17">
        <v>0.22641509771347049</v>
      </c>
      <c r="S1636" s="5">
        <v>1853</v>
      </c>
      <c r="T1636" s="17">
        <v>0.40326085686683649</v>
      </c>
      <c r="U1636" s="5">
        <v>608</v>
      </c>
      <c r="V1636" s="17">
        <v>0.1823899298906326</v>
      </c>
      <c r="W1636" s="17">
        <v>8.5000000000000006E-2</v>
      </c>
      <c r="X1636" s="17">
        <v>4.9000000000000002E-2</v>
      </c>
      <c r="Y1636" s="17">
        <v>1.2E-2</v>
      </c>
      <c r="Z1636" s="17">
        <v>0.80600000000000005</v>
      </c>
      <c r="AA1636" s="17">
        <v>4.7E-2</v>
      </c>
      <c r="AB1636" s="17">
        <v>1.0000000474974511E-3</v>
      </c>
      <c r="AC1636" s="17"/>
      <c r="AD1636" s="17">
        <v>0.16</v>
      </c>
      <c r="AE1636" s="17">
        <v>0.14699999999999999</v>
      </c>
      <c r="AF1636" s="5">
        <v>0</v>
      </c>
      <c r="AG1636" s="31">
        <v>10950.1103515625</v>
      </c>
      <c r="AH1636" s="31">
        <v>11088.43</v>
      </c>
    </row>
    <row r="1637" spans="1:34" x14ac:dyDescent="0.3">
      <c r="A1637" s="4">
        <v>920893030</v>
      </c>
      <c r="B1637" s="3" t="s">
        <v>429</v>
      </c>
      <c r="C1637" s="3" t="s">
        <v>1716</v>
      </c>
      <c r="D1637" s="14">
        <v>81.241622924804688</v>
      </c>
      <c r="E1637" s="14">
        <v>81.538131713867188</v>
      </c>
      <c r="F1637" s="14">
        <v>85.765945434570313</v>
      </c>
      <c r="G1637" s="14">
        <v>85.285270690917969</v>
      </c>
      <c r="H1637" s="5">
        <v>931</v>
      </c>
      <c r="I1637" s="15">
        <v>7</v>
      </c>
      <c r="J1637" s="15">
        <v>8</v>
      </c>
      <c r="K1637" s="3" t="s">
        <v>3883</v>
      </c>
      <c r="L1637" s="3" t="s">
        <v>3915</v>
      </c>
      <c r="M1637" s="3" t="s">
        <v>3919</v>
      </c>
      <c r="N1637" s="3" t="s">
        <v>3922</v>
      </c>
      <c r="O1637" s="5">
        <v>1613</v>
      </c>
      <c r="P1637" s="17">
        <v>0.5140758752822876</v>
      </c>
      <c r="Q1637" s="5">
        <v>467</v>
      </c>
      <c r="R1637" s="17">
        <v>0.3333333432674408</v>
      </c>
      <c r="S1637" s="5">
        <v>1614</v>
      </c>
      <c r="T1637" s="17">
        <v>0.49450549483299261</v>
      </c>
      <c r="U1637" s="5">
        <v>471</v>
      </c>
      <c r="V1637" s="17">
        <v>0.26359832286834722</v>
      </c>
      <c r="W1637" s="17">
        <v>6.4000000000000001E-2</v>
      </c>
      <c r="X1637" s="17">
        <v>5.7000000000000002E-2</v>
      </c>
      <c r="Y1637" s="17">
        <v>1.2E-2</v>
      </c>
      <c r="Z1637" s="17">
        <v>0.82500000000000007</v>
      </c>
      <c r="AA1637" s="17">
        <v>3.9E-2</v>
      </c>
      <c r="AB1637" s="17">
        <v>3.0000000260770321E-3</v>
      </c>
      <c r="AC1637" s="17">
        <v>2.5000000000000001E-2</v>
      </c>
      <c r="AD1637" s="17">
        <v>0.154</v>
      </c>
      <c r="AE1637" s="17">
        <v>0.14299999999999999</v>
      </c>
      <c r="AF1637" s="5">
        <v>0</v>
      </c>
      <c r="AG1637" s="31">
        <v>11085.849609375</v>
      </c>
      <c r="AH1637" s="31">
        <v>11217.17</v>
      </c>
    </row>
    <row r="1638" spans="1:34" x14ac:dyDescent="0.3">
      <c r="A1638" s="4">
        <v>920893050</v>
      </c>
      <c r="B1638" s="3" t="s">
        <v>429</v>
      </c>
      <c r="C1638" s="3" t="s">
        <v>1717</v>
      </c>
      <c r="D1638" s="14">
        <v>84.46551513671875</v>
      </c>
      <c r="E1638" s="14">
        <v>82.671424865722656</v>
      </c>
      <c r="F1638" s="14">
        <v>86.479972839355469</v>
      </c>
      <c r="G1638" s="14">
        <v>82.128791809082031</v>
      </c>
      <c r="H1638" s="5">
        <v>772</v>
      </c>
      <c r="I1638" s="15">
        <v>7</v>
      </c>
      <c r="J1638" s="15">
        <v>8</v>
      </c>
      <c r="K1638" s="3" t="s">
        <v>3883</v>
      </c>
      <c r="L1638" s="3" t="s">
        <v>3915</v>
      </c>
      <c r="M1638" s="3" t="s">
        <v>3919</v>
      </c>
      <c r="N1638" s="3" t="s">
        <v>3922</v>
      </c>
      <c r="O1638" s="5">
        <v>1393</v>
      </c>
      <c r="P1638" s="17">
        <v>0.55212920904159546</v>
      </c>
      <c r="Q1638" s="5">
        <v>429</v>
      </c>
      <c r="R1638" s="17">
        <v>0.33168315887451172</v>
      </c>
      <c r="S1638" s="5">
        <v>1393</v>
      </c>
      <c r="T1638" s="17">
        <v>0.49853372573852539</v>
      </c>
      <c r="U1638" s="5">
        <v>430</v>
      </c>
      <c r="V1638" s="17">
        <v>0.24137930572032931</v>
      </c>
      <c r="W1638" s="17">
        <v>5.2999999999999999E-2</v>
      </c>
      <c r="X1638" s="17">
        <v>8.3000000000000004E-2</v>
      </c>
      <c r="Y1638" s="17">
        <v>3.2000000000000001E-2</v>
      </c>
      <c r="Z1638" s="17">
        <v>0.77800000000000002</v>
      </c>
      <c r="AA1638" s="17">
        <v>5.1999999999999998E-2</v>
      </c>
      <c r="AB1638" s="17">
        <v>1.0000000474974511E-3</v>
      </c>
      <c r="AC1638" s="17">
        <v>1.2999999999999999E-2</v>
      </c>
      <c r="AD1638" s="17">
        <v>0.13600000000000001</v>
      </c>
      <c r="AE1638" s="17">
        <v>0.108</v>
      </c>
      <c r="AF1638" s="5">
        <v>0</v>
      </c>
      <c r="AG1638" s="31">
        <v>11378.23046875</v>
      </c>
      <c r="AH1638" s="31">
        <v>11512.93</v>
      </c>
    </row>
    <row r="1639" spans="1:34" x14ac:dyDescent="0.3">
      <c r="A1639" s="4">
        <v>920894030</v>
      </c>
      <c r="B1639" s="3" t="s">
        <v>429</v>
      </c>
      <c r="C1639" s="3" t="s">
        <v>1718</v>
      </c>
      <c r="D1639" s="14">
        <v>87.355659484863281</v>
      </c>
      <c r="E1639" s="14">
        <v>85.463027954101563</v>
      </c>
      <c r="F1639" s="14">
        <v>83.290306091308594</v>
      </c>
      <c r="G1639" s="14">
        <v>82.634811401367188</v>
      </c>
      <c r="H1639" s="5">
        <v>656</v>
      </c>
      <c r="I1639" s="15">
        <v>3</v>
      </c>
      <c r="J1639" s="15">
        <v>6</v>
      </c>
      <c r="K1639" s="3" t="s">
        <v>3883</v>
      </c>
      <c r="L1639" s="3" t="s">
        <v>3915</v>
      </c>
      <c r="M1639" s="3" t="s">
        <v>3919</v>
      </c>
      <c r="N1639" s="3" t="s">
        <v>3922</v>
      </c>
      <c r="O1639" s="5">
        <v>836</v>
      </c>
      <c r="P1639" s="17">
        <v>0.44815465807914728</v>
      </c>
      <c r="Q1639" s="5">
        <v>354</v>
      </c>
      <c r="R1639" s="17">
        <v>0.27848100662231451</v>
      </c>
      <c r="S1639" s="5">
        <v>836</v>
      </c>
      <c r="T1639" s="17">
        <v>0.3356766402721405</v>
      </c>
      <c r="U1639" s="5">
        <v>354</v>
      </c>
      <c r="V1639" s="17">
        <v>0.147679328918457</v>
      </c>
      <c r="W1639" s="17">
        <v>0.10100000000000001</v>
      </c>
      <c r="X1639" s="17">
        <v>5.1999999999999998E-2</v>
      </c>
      <c r="Y1639" s="17">
        <v>1.2E-2</v>
      </c>
      <c r="Z1639" s="17">
        <v>0.76500000000000001</v>
      </c>
      <c r="AA1639" s="17">
        <v>6.6000000000000003E-2</v>
      </c>
      <c r="AB1639" s="17">
        <v>4.999999888241291E-3</v>
      </c>
      <c r="AC1639" s="17">
        <v>1.4999999999999999E-2</v>
      </c>
      <c r="AD1639" s="17">
        <v>0.22900000000000001</v>
      </c>
      <c r="AE1639" s="17">
        <v>0.24099999999999999</v>
      </c>
      <c r="AF1639" s="5">
        <v>0</v>
      </c>
      <c r="AG1639" s="31">
        <v>12343.3701171875</v>
      </c>
      <c r="AH1639" s="31">
        <v>12402.21</v>
      </c>
    </row>
    <row r="1640" spans="1:34" x14ac:dyDescent="0.3">
      <c r="A1640" s="4">
        <v>920894040</v>
      </c>
      <c r="B1640" s="3" t="s">
        <v>429</v>
      </c>
      <c r="C1640" s="3" t="s">
        <v>1719</v>
      </c>
      <c r="D1640" s="14">
        <v>84.718826293945313</v>
      </c>
      <c r="E1640" s="14">
        <v>88.684440612792969</v>
      </c>
      <c r="F1640" s="14">
        <v>84.817840576171875</v>
      </c>
      <c r="G1640" s="14">
        <v>85.198570251464844</v>
      </c>
      <c r="H1640" s="5">
        <v>695</v>
      </c>
      <c r="I1640" s="15" t="s">
        <v>3981</v>
      </c>
      <c r="J1640" s="15">
        <v>6</v>
      </c>
      <c r="K1640" s="3" t="s">
        <v>3883</v>
      </c>
      <c r="L1640" s="3" t="s">
        <v>3915</v>
      </c>
      <c r="M1640" s="3" t="s">
        <v>3919</v>
      </c>
      <c r="N1640" s="3" t="s">
        <v>3922</v>
      </c>
      <c r="O1640" s="5">
        <v>501</v>
      </c>
      <c r="P1640" s="17">
        <v>0.54447442293167114</v>
      </c>
      <c r="Q1640" s="5">
        <v>128</v>
      </c>
      <c r="R1640" s="17">
        <v>0.46428570151329041</v>
      </c>
      <c r="S1640" s="5">
        <v>500</v>
      </c>
      <c r="T1640" s="17">
        <v>0.42972972989082342</v>
      </c>
      <c r="U1640" s="5">
        <v>127</v>
      </c>
      <c r="V1640" s="17">
        <v>0.3214285671710968</v>
      </c>
      <c r="W1640" s="17">
        <v>3.9E-2</v>
      </c>
      <c r="X1640" s="17">
        <v>4.2000000000000003E-2</v>
      </c>
      <c r="Y1640" s="17">
        <v>2.5999999999999999E-2</v>
      </c>
      <c r="Z1640" s="17">
        <v>0.83599999999999997</v>
      </c>
      <c r="AA1640" s="17">
        <v>5.6000000000000001E-2</v>
      </c>
      <c r="AB1640" s="17">
        <v>1.0000000474974511E-3</v>
      </c>
      <c r="AC1640" s="17">
        <v>1.9E-2</v>
      </c>
      <c r="AD1640" s="17">
        <v>0.13700000000000001</v>
      </c>
      <c r="AE1640" s="17">
        <v>3.7999999999999999E-2</v>
      </c>
      <c r="AF1640" s="5">
        <v>0</v>
      </c>
      <c r="AG1640" s="31">
        <v>10777.580078125</v>
      </c>
      <c r="AH1640" s="31">
        <v>11004.46</v>
      </c>
    </row>
    <row r="1641" spans="1:34" x14ac:dyDescent="0.3">
      <c r="A1641" s="4">
        <v>920894050</v>
      </c>
      <c r="B1641" s="3" t="s">
        <v>429</v>
      </c>
      <c r="C1641" s="3" t="s">
        <v>1720</v>
      </c>
      <c r="D1641" s="14">
        <v>83.8778076171875</v>
      </c>
      <c r="E1641" s="14">
        <v>82.331771850585938</v>
      </c>
      <c r="F1641" s="14">
        <v>86.061210632324219</v>
      </c>
      <c r="G1641" s="14">
        <v>83.606071472167969</v>
      </c>
      <c r="H1641" s="5">
        <v>752</v>
      </c>
      <c r="I1641" s="15" t="s">
        <v>3981</v>
      </c>
      <c r="J1641" s="15">
        <v>6</v>
      </c>
      <c r="K1641" s="3" t="s">
        <v>3883</v>
      </c>
      <c r="L1641" s="3" t="s">
        <v>3915</v>
      </c>
      <c r="M1641" s="3" t="s">
        <v>3919</v>
      </c>
      <c r="N1641" s="3" t="s">
        <v>3922</v>
      </c>
      <c r="O1641" s="5">
        <v>625</v>
      </c>
      <c r="P1641" s="17">
        <v>0.51826483011245728</v>
      </c>
      <c r="Q1641" s="5">
        <v>175</v>
      </c>
      <c r="R1641" s="17">
        <v>0.2671755850315094</v>
      </c>
      <c r="S1641" s="5">
        <v>625</v>
      </c>
      <c r="T1641" s="17">
        <v>0.44063925743103027</v>
      </c>
      <c r="U1641" s="5">
        <v>176</v>
      </c>
      <c r="V1641" s="17">
        <v>0.22900763154029849</v>
      </c>
      <c r="W1641" s="17">
        <v>3.2000000000000001E-2</v>
      </c>
      <c r="X1641" s="17">
        <v>3.9E-2</v>
      </c>
      <c r="Y1641" s="17">
        <v>1.2999999999999999E-2</v>
      </c>
      <c r="Z1641" s="17">
        <v>0.871</v>
      </c>
      <c r="AA1641" s="17">
        <v>4.3999999999999997E-2</v>
      </c>
      <c r="AB1641" s="17">
        <v>1.0000000474974511E-3</v>
      </c>
      <c r="AC1641" s="17">
        <v>8.0000000000000002E-3</v>
      </c>
      <c r="AD1641" s="17">
        <v>0.17</v>
      </c>
      <c r="AE1641" s="17">
        <v>9.0999999999999998E-2</v>
      </c>
      <c r="AF1641" s="5">
        <v>0</v>
      </c>
      <c r="AG1641" s="31">
        <v>12927.73046875</v>
      </c>
      <c r="AH1641" s="31">
        <v>13244.02</v>
      </c>
    </row>
    <row r="1642" spans="1:34" x14ac:dyDescent="0.3">
      <c r="A1642" s="4">
        <v>920894060</v>
      </c>
      <c r="B1642" s="3" t="s">
        <v>429</v>
      </c>
      <c r="C1642" s="3" t="s">
        <v>1721</v>
      </c>
      <c r="D1642" s="14">
        <v>86.8345947265625</v>
      </c>
      <c r="E1642" s="14">
        <v>83.796836853027344</v>
      </c>
      <c r="F1642" s="14">
        <v>82.376754760742188</v>
      </c>
      <c r="G1642" s="14">
        <v>80.599174499511719</v>
      </c>
      <c r="H1642" s="5">
        <v>666</v>
      </c>
      <c r="I1642" s="15" t="s">
        <v>3981</v>
      </c>
      <c r="J1642" s="15">
        <v>6</v>
      </c>
      <c r="K1642" s="3" t="s">
        <v>3883</v>
      </c>
      <c r="L1642" s="3" t="s">
        <v>3915</v>
      </c>
      <c r="M1642" s="3" t="s">
        <v>3919</v>
      </c>
      <c r="N1642" s="3" t="s">
        <v>3922</v>
      </c>
      <c r="O1642" s="5">
        <v>515</v>
      </c>
      <c r="P1642" s="17">
        <v>0.60445684194564819</v>
      </c>
      <c r="Q1642" s="5">
        <v>196</v>
      </c>
      <c r="R1642" s="17">
        <v>0.36764705181121832</v>
      </c>
      <c r="S1642" s="5">
        <v>517</v>
      </c>
      <c r="T1642" s="17">
        <v>0.53760445117950439</v>
      </c>
      <c r="U1642" s="5">
        <v>197</v>
      </c>
      <c r="V1642" s="17">
        <v>0.31617647409439092</v>
      </c>
      <c r="W1642" s="17">
        <v>7.8E-2</v>
      </c>
      <c r="X1642" s="17">
        <v>4.3999999999999997E-2</v>
      </c>
      <c r="Y1642" s="17">
        <v>0.02</v>
      </c>
      <c r="Z1642" s="17">
        <v>0.80200000000000005</v>
      </c>
      <c r="AA1642" s="17">
        <v>5.6000000000000001E-2</v>
      </c>
      <c r="AB1642" s="17">
        <v>2.000000094994903E-3</v>
      </c>
      <c r="AC1642" s="17">
        <v>9.0000000000000011E-3</v>
      </c>
      <c r="AD1642" s="17">
        <v>0.14399999999999999</v>
      </c>
      <c r="AE1642" s="17">
        <v>0.161</v>
      </c>
      <c r="AF1642" s="5">
        <v>0</v>
      </c>
      <c r="AG1642" s="31">
        <v>12212.2900390625</v>
      </c>
      <c r="AH1642" s="31">
        <v>12588.64</v>
      </c>
    </row>
    <row r="1643" spans="1:34" x14ac:dyDescent="0.3">
      <c r="A1643" s="4">
        <v>920894070</v>
      </c>
      <c r="B1643" s="3" t="s">
        <v>429</v>
      </c>
      <c r="C1643" s="3" t="s">
        <v>1722</v>
      </c>
      <c r="D1643" s="14">
        <v>85.968528747558594</v>
      </c>
      <c r="E1643" s="14">
        <v>85.86956787109375</v>
      </c>
      <c r="F1643" s="14">
        <v>89.265190124511719</v>
      </c>
      <c r="G1643" s="14">
        <v>88.603057861328125</v>
      </c>
      <c r="H1643" s="5">
        <v>683</v>
      </c>
      <c r="I1643" s="15" t="s">
        <v>3981</v>
      </c>
      <c r="J1643" s="15">
        <v>6</v>
      </c>
      <c r="K1643" s="3" t="s">
        <v>3883</v>
      </c>
      <c r="L1643" s="3" t="s">
        <v>3915</v>
      </c>
      <c r="M1643" s="3" t="s">
        <v>3919</v>
      </c>
      <c r="N1643" s="3" t="s">
        <v>3922</v>
      </c>
      <c r="O1643" s="5">
        <v>494</v>
      </c>
      <c r="P1643" s="17">
        <v>0.61917805671691895</v>
      </c>
      <c r="Q1643" s="5">
        <v>158</v>
      </c>
      <c r="R1643" s="17">
        <v>0.39370077848434448</v>
      </c>
      <c r="S1643" s="5">
        <v>494</v>
      </c>
      <c r="T1643" s="17">
        <v>0.555858314037323</v>
      </c>
      <c r="U1643" s="5">
        <v>158</v>
      </c>
      <c r="V1643" s="17">
        <v>0.37795275449752808</v>
      </c>
      <c r="W1643" s="17">
        <v>8.3000000000000004E-2</v>
      </c>
      <c r="X1643" s="17">
        <v>5.6000000000000001E-2</v>
      </c>
      <c r="Y1643" s="17">
        <v>2.8000000000000001E-2</v>
      </c>
      <c r="Z1643" s="17">
        <v>0.76400000000000001</v>
      </c>
      <c r="AA1643" s="17">
        <v>6.7000000000000004E-2</v>
      </c>
      <c r="AB1643" s="17">
        <v>1.0000000474974511E-3</v>
      </c>
      <c r="AC1643" s="17">
        <v>2.8000000000000001E-2</v>
      </c>
      <c r="AD1643" s="17">
        <v>0.129</v>
      </c>
      <c r="AE1643" s="17">
        <v>0.17699999999999999</v>
      </c>
      <c r="AF1643" s="5">
        <v>0</v>
      </c>
      <c r="AG1643" s="31">
        <v>11455.419921875</v>
      </c>
      <c r="AH1643" s="31">
        <v>11510.49</v>
      </c>
    </row>
    <row r="1644" spans="1:34" x14ac:dyDescent="0.3">
      <c r="A1644" s="4">
        <v>920894080</v>
      </c>
      <c r="B1644" s="3" t="s">
        <v>429</v>
      </c>
      <c r="C1644" s="3" t="s">
        <v>1177</v>
      </c>
      <c r="D1644" s="14">
        <v>83.962913513183594</v>
      </c>
      <c r="E1644" s="14">
        <v>82.792694091796875</v>
      </c>
      <c r="F1644" s="14">
        <v>79.950698852539063</v>
      </c>
      <c r="G1644" s="14">
        <v>78.704658508300781</v>
      </c>
      <c r="H1644" s="5">
        <v>825</v>
      </c>
      <c r="I1644" s="15" t="s">
        <v>3981</v>
      </c>
      <c r="J1644" s="15">
        <v>6</v>
      </c>
      <c r="K1644" s="3" t="s">
        <v>3883</v>
      </c>
      <c r="L1644" s="3" t="s">
        <v>3915</v>
      </c>
      <c r="M1644" s="3" t="s">
        <v>3919</v>
      </c>
      <c r="N1644" s="3" t="s">
        <v>3922</v>
      </c>
      <c r="O1644" s="5">
        <v>573</v>
      </c>
      <c r="P1644" s="17">
        <v>0.49650350213050842</v>
      </c>
      <c r="Q1644" s="5">
        <v>220</v>
      </c>
      <c r="R1644" s="17">
        <v>0.29936304688453669</v>
      </c>
      <c r="S1644" s="5">
        <v>572</v>
      </c>
      <c r="T1644" s="17">
        <v>0.36065572500228882</v>
      </c>
      <c r="U1644" s="5">
        <v>219</v>
      </c>
      <c r="V1644" s="17">
        <v>0.2179487198591232</v>
      </c>
      <c r="W1644" s="17">
        <v>5.7000000000000002E-2</v>
      </c>
      <c r="X1644" s="17">
        <v>7.9000000000000001E-2</v>
      </c>
      <c r="Y1644" s="17">
        <v>4.4999999999999998E-2</v>
      </c>
      <c r="Z1644" s="17">
        <v>0.75800000000000001</v>
      </c>
      <c r="AA1644" s="17">
        <v>6.0999999999999999E-2</v>
      </c>
      <c r="AB1644" s="17">
        <v>1.0000000474974511E-3</v>
      </c>
      <c r="AC1644" s="17">
        <v>5.8000000000000003E-2</v>
      </c>
      <c r="AD1644" s="17">
        <v>0.158</v>
      </c>
      <c r="AE1644" s="17">
        <v>0.17499999999999999</v>
      </c>
      <c r="AF1644" s="5">
        <v>0</v>
      </c>
      <c r="AG1644" s="31">
        <v>10703.2900390625</v>
      </c>
      <c r="AH1644" s="31">
        <v>10990.76</v>
      </c>
    </row>
    <row r="1645" spans="1:34" x14ac:dyDescent="0.3">
      <c r="A1645" s="4">
        <v>920894090</v>
      </c>
      <c r="B1645" s="3" t="s">
        <v>429</v>
      </c>
      <c r="C1645" s="3" t="s">
        <v>1723</v>
      </c>
      <c r="D1645" s="14">
        <v>82.769020080566406</v>
      </c>
      <c r="E1645" s="14">
        <v>78.920570373535156</v>
      </c>
      <c r="F1645" s="14">
        <v>85.95892333984375</v>
      </c>
      <c r="G1645" s="14">
        <v>81.141563415527344</v>
      </c>
      <c r="H1645" s="5">
        <v>645</v>
      </c>
      <c r="I1645" s="15" t="s">
        <v>3981</v>
      </c>
      <c r="J1645" s="15">
        <v>6</v>
      </c>
      <c r="K1645" s="3" t="s">
        <v>3883</v>
      </c>
      <c r="L1645" s="3" t="s">
        <v>3915</v>
      </c>
      <c r="M1645" s="3" t="s">
        <v>3919</v>
      </c>
      <c r="N1645" s="3" t="s">
        <v>3922</v>
      </c>
      <c r="O1645" s="5">
        <v>568</v>
      </c>
      <c r="P1645" s="17">
        <v>0.49582171440124512</v>
      </c>
      <c r="Q1645" s="5">
        <v>189</v>
      </c>
      <c r="R1645" s="17">
        <v>0.29600000381469732</v>
      </c>
      <c r="S1645" s="5">
        <v>567</v>
      </c>
      <c r="T1645" s="17">
        <v>0.43175488710403442</v>
      </c>
      <c r="U1645" s="5">
        <v>188</v>
      </c>
      <c r="V1645" s="17">
        <v>0.21600000560283661</v>
      </c>
      <c r="W1645" s="17">
        <v>5.3999999999999999E-2</v>
      </c>
      <c r="X1645" s="17">
        <v>7.1000000000000008E-2</v>
      </c>
      <c r="Y1645" s="17">
        <v>8.0000000000000002E-3</v>
      </c>
      <c r="Z1645" s="17">
        <v>0.80200000000000005</v>
      </c>
      <c r="AA1645" s="17">
        <v>6.5000000000000002E-2</v>
      </c>
      <c r="AB1645" s="17">
        <v>0</v>
      </c>
      <c r="AC1645" s="17">
        <v>2.3E-2</v>
      </c>
      <c r="AD1645" s="17">
        <v>0.13300000000000001</v>
      </c>
      <c r="AE1645" s="17">
        <v>0.155</v>
      </c>
      <c r="AF1645" s="5">
        <v>0</v>
      </c>
      <c r="AG1645" s="31">
        <v>12493</v>
      </c>
      <c r="AH1645" s="31">
        <v>12927.13</v>
      </c>
    </row>
    <row r="1646" spans="1:34" x14ac:dyDescent="0.3">
      <c r="A1646" s="4">
        <v>920894095</v>
      </c>
      <c r="B1646" s="3" t="s">
        <v>429</v>
      </c>
      <c r="C1646" s="3" t="s">
        <v>1724</v>
      </c>
      <c r="D1646" s="14">
        <v>80.436172485351563</v>
      </c>
      <c r="E1646" s="14">
        <v>79.598480224609375</v>
      </c>
      <c r="F1646" s="14">
        <v>83.714759826660156</v>
      </c>
      <c r="G1646" s="14">
        <v>81.583709716796875</v>
      </c>
      <c r="H1646" s="5">
        <v>854</v>
      </c>
      <c r="I1646" s="15" t="s">
        <v>3981</v>
      </c>
      <c r="J1646" s="15">
        <v>6</v>
      </c>
      <c r="K1646" s="3" t="s">
        <v>3883</v>
      </c>
      <c r="L1646" s="3" t="s">
        <v>3915</v>
      </c>
      <c r="M1646" s="3" t="s">
        <v>3919</v>
      </c>
      <c r="N1646" s="3" t="s">
        <v>3922</v>
      </c>
      <c r="O1646" s="5">
        <v>546</v>
      </c>
      <c r="P1646" s="17">
        <v>0.47216036915779108</v>
      </c>
      <c r="Q1646" s="5">
        <v>142</v>
      </c>
      <c r="R1646" s="17">
        <v>0.27659574151039118</v>
      </c>
      <c r="S1646" s="5">
        <v>546</v>
      </c>
      <c r="T1646" s="17">
        <v>0.37193763256072998</v>
      </c>
      <c r="U1646" s="5">
        <v>142</v>
      </c>
      <c r="V1646" s="17">
        <v>0.2021276652812958</v>
      </c>
      <c r="W1646" s="17">
        <v>2.5000000000000001E-2</v>
      </c>
      <c r="X1646" s="17">
        <v>4.5999999999999999E-2</v>
      </c>
      <c r="Y1646" s="17">
        <v>6.0000000000000001E-3</v>
      </c>
      <c r="Z1646" s="17">
        <v>0.88900000000000001</v>
      </c>
      <c r="AA1646" s="17">
        <v>3.4000000000000002E-2</v>
      </c>
      <c r="AB1646" s="17">
        <v>1.0000000474974511E-3</v>
      </c>
      <c r="AC1646" s="17"/>
      <c r="AD1646" s="17">
        <v>0.114</v>
      </c>
      <c r="AE1646" s="17">
        <v>8.2000000000000003E-2</v>
      </c>
      <c r="AF1646" s="5">
        <v>0</v>
      </c>
      <c r="AG1646" s="31">
        <v>10036.169921875</v>
      </c>
      <c r="AH1646" s="31">
        <v>10191.36</v>
      </c>
    </row>
    <row r="1647" spans="1:34" x14ac:dyDescent="0.3">
      <c r="A1647" s="4">
        <v>920894100</v>
      </c>
      <c r="B1647" s="3" t="s">
        <v>429</v>
      </c>
      <c r="C1647" s="3" t="s">
        <v>1725</v>
      </c>
      <c r="D1647" s="14">
        <v>83.846046447753906</v>
      </c>
      <c r="E1647" s="14">
        <v>81.057334899902344</v>
      </c>
      <c r="F1647" s="14">
        <v>82.377700805664063</v>
      </c>
      <c r="G1647" s="14">
        <v>79.63177490234375</v>
      </c>
      <c r="H1647" s="5">
        <v>662</v>
      </c>
      <c r="I1647" s="15" t="s">
        <v>3981</v>
      </c>
      <c r="J1647" s="15">
        <v>6</v>
      </c>
      <c r="K1647" s="3" t="s">
        <v>3883</v>
      </c>
      <c r="L1647" s="3" t="s">
        <v>3915</v>
      </c>
      <c r="M1647" s="3" t="s">
        <v>3919</v>
      </c>
      <c r="N1647" s="3" t="s">
        <v>3922</v>
      </c>
      <c r="O1647" s="5">
        <v>466</v>
      </c>
      <c r="P1647" s="17">
        <v>0.42048516869544977</v>
      </c>
      <c r="Q1647" s="5">
        <v>165</v>
      </c>
      <c r="R1647" s="17">
        <v>0.15151515603065491</v>
      </c>
      <c r="S1647" s="5">
        <v>465</v>
      </c>
      <c r="T1647" s="17">
        <v>0.39622640609741211</v>
      </c>
      <c r="U1647" s="5">
        <v>165</v>
      </c>
      <c r="V1647" s="17">
        <v>0.14393939077854159</v>
      </c>
      <c r="W1647" s="17">
        <v>0.106</v>
      </c>
      <c r="X1647" s="17">
        <v>2.5999999999999999E-2</v>
      </c>
      <c r="Y1647" s="17">
        <v>8.0000000000000002E-3</v>
      </c>
      <c r="Z1647" s="17">
        <v>0.80700000000000005</v>
      </c>
      <c r="AA1647" s="17">
        <v>5.3999999999999999E-2</v>
      </c>
      <c r="AB1647" s="17">
        <v>0</v>
      </c>
      <c r="AC1647" s="17">
        <v>1.2E-2</v>
      </c>
      <c r="AD1647" s="17">
        <v>0.14099999999999999</v>
      </c>
      <c r="AE1647" s="17">
        <v>0.184</v>
      </c>
      <c r="AF1647" s="5">
        <v>0</v>
      </c>
      <c r="AG1647" s="31">
        <v>10944.759765625</v>
      </c>
      <c r="AH1647" s="31">
        <v>11397.34</v>
      </c>
    </row>
    <row r="1648" spans="1:34" x14ac:dyDescent="0.3">
      <c r="A1648" s="4">
        <v>920894110</v>
      </c>
      <c r="B1648" s="3" t="s">
        <v>429</v>
      </c>
      <c r="C1648" s="3" t="s">
        <v>1726</v>
      </c>
      <c r="D1648" s="14">
        <v>84.314117431640625</v>
      </c>
      <c r="E1648" s="14">
        <v>82.894325256347656</v>
      </c>
      <c r="F1648" s="14">
        <v>83.578575134277344</v>
      </c>
      <c r="G1648" s="14">
        <v>81.214027404785156</v>
      </c>
      <c r="H1648" s="5">
        <v>759</v>
      </c>
      <c r="I1648" s="15" t="s">
        <v>3981</v>
      </c>
      <c r="J1648" s="15">
        <v>6</v>
      </c>
      <c r="K1648" s="3" t="s">
        <v>3883</v>
      </c>
      <c r="L1648" s="3" t="s">
        <v>3915</v>
      </c>
      <c r="M1648" s="3" t="s">
        <v>3919</v>
      </c>
      <c r="N1648" s="3" t="s">
        <v>3922</v>
      </c>
      <c r="O1648" s="5">
        <v>473</v>
      </c>
      <c r="P1648" s="17">
        <v>0.62094765901565552</v>
      </c>
      <c r="Q1648" s="5">
        <v>140</v>
      </c>
      <c r="R1648" s="17">
        <v>0.35849055647850042</v>
      </c>
      <c r="S1648" s="5">
        <v>473</v>
      </c>
      <c r="T1648" s="17">
        <v>0.52369076013565063</v>
      </c>
      <c r="U1648" s="5">
        <v>141</v>
      </c>
      <c r="V1648" s="17">
        <v>0.2358490526676178</v>
      </c>
      <c r="W1648" s="17">
        <v>0.03</v>
      </c>
      <c r="X1648" s="17">
        <v>5.0999999999999997E-2</v>
      </c>
      <c r="Y1648" s="17">
        <v>3.6999999999999998E-2</v>
      </c>
      <c r="Z1648" s="17">
        <v>0.84799999999999998</v>
      </c>
      <c r="AA1648" s="17">
        <v>3.3000000000000002E-2</v>
      </c>
      <c r="AB1648" s="17">
        <v>0</v>
      </c>
      <c r="AC1648" s="17">
        <v>3.3000000000000002E-2</v>
      </c>
      <c r="AD1648" s="17">
        <v>0.11700000000000001</v>
      </c>
      <c r="AE1648" s="17">
        <v>9.4E-2</v>
      </c>
      <c r="AF1648" s="5">
        <v>0</v>
      </c>
      <c r="AG1648" s="31">
        <v>11212</v>
      </c>
      <c r="AH1648" s="31">
        <v>11388.6</v>
      </c>
    </row>
    <row r="1649" spans="1:34" x14ac:dyDescent="0.3">
      <c r="A1649" s="4">
        <v>920894120</v>
      </c>
      <c r="B1649" s="3" t="s">
        <v>429</v>
      </c>
      <c r="C1649" s="3" t="s">
        <v>1727</v>
      </c>
      <c r="D1649" s="14">
        <v>86.288894653320313</v>
      </c>
      <c r="E1649" s="14">
        <v>88.902420043945313</v>
      </c>
      <c r="F1649" s="14">
        <v>85.068534851074219</v>
      </c>
      <c r="G1649" s="14">
        <v>81.116104125976563</v>
      </c>
      <c r="H1649" s="5">
        <v>722</v>
      </c>
      <c r="I1649" s="15" t="s">
        <v>3981</v>
      </c>
      <c r="J1649" s="15">
        <v>6</v>
      </c>
      <c r="K1649" s="3" t="s">
        <v>3883</v>
      </c>
      <c r="L1649" s="3" t="s">
        <v>3915</v>
      </c>
      <c r="M1649" s="3" t="s">
        <v>3919</v>
      </c>
      <c r="N1649" s="3" t="s">
        <v>3922</v>
      </c>
      <c r="O1649" s="5">
        <v>503</v>
      </c>
      <c r="P1649" s="17">
        <v>0.56084656715393066</v>
      </c>
      <c r="Q1649" s="5">
        <v>167</v>
      </c>
      <c r="R1649" s="17">
        <v>0.43999999761581421</v>
      </c>
      <c r="S1649" s="5">
        <v>502</v>
      </c>
      <c r="T1649" s="17">
        <v>0.50526314973831177</v>
      </c>
      <c r="U1649" s="5">
        <v>166</v>
      </c>
      <c r="V1649" s="17">
        <v>0.27559053897857672</v>
      </c>
      <c r="W1649" s="17">
        <v>8.7000000000000008E-2</v>
      </c>
      <c r="X1649" s="17">
        <v>5.0999999999999997E-2</v>
      </c>
      <c r="Y1649" s="17">
        <v>8.0000000000000002E-3</v>
      </c>
      <c r="Z1649" s="17">
        <v>0.78500000000000003</v>
      </c>
      <c r="AA1649" s="17">
        <v>6.5000000000000002E-2</v>
      </c>
      <c r="AB1649" s="17">
        <v>3.0000000260770321E-3</v>
      </c>
      <c r="AC1649" s="17">
        <v>2.1999999999999999E-2</v>
      </c>
      <c r="AD1649" s="17">
        <v>0.129</v>
      </c>
      <c r="AE1649" s="17">
        <v>0.12</v>
      </c>
      <c r="AF1649" s="5">
        <v>0</v>
      </c>
      <c r="AG1649" s="31">
        <v>11379.41015625</v>
      </c>
      <c r="AH1649" s="31">
        <v>11766.56</v>
      </c>
    </row>
    <row r="1650" spans="1:34" x14ac:dyDescent="0.3">
      <c r="A1650" s="4">
        <v>920894130</v>
      </c>
      <c r="B1650" s="3" t="s">
        <v>429</v>
      </c>
      <c r="C1650" s="3" t="s">
        <v>1728</v>
      </c>
      <c r="D1650" s="14">
        <v>85.784393310546875</v>
      </c>
      <c r="E1650" s="14">
        <v>84.434883117675781</v>
      </c>
      <c r="F1650" s="14">
        <v>80.247909545898438</v>
      </c>
      <c r="G1650" s="14">
        <v>78.42657470703125</v>
      </c>
      <c r="H1650" s="5">
        <v>610</v>
      </c>
      <c r="I1650" s="15" t="s">
        <v>3981</v>
      </c>
      <c r="J1650" s="15">
        <v>6</v>
      </c>
      <c r="K1650" s="3" t="s">
        <v>3883</v>
      </c>
      <c r="L1650" s="3" t="s">
        <v>3915</v>
      </c>
      <c r="M1650" s="3" t="s">
        <v>3919</v>
      </c>
      <c r="N1650" s="3" t="s">
        <v>3922</v>
      </c>
      <c r="O1650" s="5">
        <v>166</v>
      </c>
      <c r="P1650" s="17">
        <v>0.49691358208656311</v>
      </c>
      <c r="Q1650" s="5">
        <v>34</v>
      </c>
      <c r="R1650" s="17">
        <v>0.30136987566947943</v>
      </c>
      <c r="S1650" s="5">
        <v>165</v>
      </c>
      <c r="T1650" s="17">
        <v>0.38699689507484442</v>
      </c>
      <c r="U1650" s="5">
        <v>34</v>
      </c>
      <c r="V1650" s="17">
        <v>0.2054794579744339</v>
      </c>
      <c r="W1650" s="17">
        <v>3.9E-2</v>
      </c>
      <c r="X1650" s="17">
        <v>4.5999999999999999E-2</v>
      </c>
      <c r="Y1650" s="17">
        <v>2.1000000000000001E-2</v>
      </c>
      <c r="Z1650" s="17">
        <v>0.84399999999999997</v>
      </c>
      <c r="AA1650" s="17">
        <v>4.3999999999999997E-2</v>
      </c>
      <c r="AB1650" s="17">
        <v>4.999999888241291E-3</v>
      </c>
      <c r="AC1650" s="17">
        <v>0.02</v>
      </c>
      <c r="AD1650" s="17">
        <v>0.108</v>
      </c>
      <c r="AE1650" s="17">
        <v>7.9000000000000001E-2</v>
      </c>
      <c r="AF1650" s="5">
        <v>0</v>
      </c>
      <c r="AG1650" s="31">
        <v>11460.1103515625</v>
      </c>
      <c r="AH1650" s="31">
        <v>11520.94</v>
      </c>
    </row>
    <row r="1651" spans="1:34" x14ac:dyDescent="0.3">
      <c r="A1651" s="4">
        <v>741901050</v>
      </c>
      <c r="B1651" s="3" t="s">
        <v>351</v>
      </c>
      <c r="C1651" s="3" t="s">
        <v>1530</v>
      </c>
      <c r="D1651" s="14">
        <v>93.91241455078125</v>
      </c>
      <c r="E1651" s="14">
        <v>94.827201843261719</v>
      </c>
      <c r="F1651" s="14">
        <v>90.093055725097656</v>
      </c>
      <c r="G1651" s="14">
        <v>89.289031982421875</v>
      </c>
      <c r="H1651" s="5">
        <v>123</v>
      </c>
      <c r="I1651" s="15">
        <v>7</v>
      </c>
      <c r="J1651" s="15">
        <v>12</v>
      </c>
      <c r="K1651" s="3" t="s">
        <v>3824</v>
      </c>
      <c r="L1651" s="3" t="s">
        <v>3912</v>
      </c>
      <c r="M1651" s="3" t="s">
        <v>3917</v>
      </c>
      <c r="N1651" s="3" t="s">
        <v>3923</v>
      </c>
      <c r="O1651" s="5">
        <v>102</v>
      </c>
      <c r="P1651" s="17">
        <v>0.54285717010498047</v>
      </c>
      <c r="Q1651" s="5">
        <v>57</v>
      </c>
      <c r="R1651" s="17">
        <v>0.47058823704719538</v>
      </c>
      <c r="S1651" s="5">
        <v>102</v>
      </c>
      <c r="T1651" s="17">
        <v>0.5</v>
      </c>
      <c r="U1651" s="5">
        <v>57</v>
      </c>
      <c r="V1651" s="17">
        <v>0.29411765933036799</v>
      </c>
      <c r="W1651" s="17"/>
      <c r="X1651" s="17"/>
      <c r="Y1651" s="17"/>
      <c r="Z1651" s="17">
        <v>0.96699999999999997</v>
      </c>
      <c r="AA1651" s="17"/>
      <c r="AB1651" s="17">
        <v>3.2999999821186073E-2</v>
      </c>
      <c r="AC1651" s="17"/>
      <c r="AD1651" s="17">
        <v>0.17100000000000001</v>
      </c>
      <c r="AE1651" s="17">
        <v>0.34200000000000003</v>
      </c>
      <c r="AF1651" s="5">
        <v>0</v>
      </c>
      <c r="AG1651" s="31">
        <v>10305.1298828125</v>
      </c>
      <c r="AH1651" s="31">
        <v>13231.18</v>
      </c>
    </row>
    <row r="1652" spans="1:34" x14ac:dyDescent="0.3">
      <c r="A1652" s="4">
        <v>741904020</v>
      </c>
      <c r="B1652" s="3" t="s">
        <v>351</v>
      </c>
      <c r="C1652" s="3" t="s">
        <v>1531</v>
      </c>
      <c r="D1652" s="14">
        <v>83.030654907226563</v>
      </c>
      <c r="E1652" s="14">
        <v>84.09027099609375</v>
      </c>
      <c r="F1652" s="14">
        <v>88.159217834472656</v>
      </c>
      <c r="G1652" s="14">
        <v>86.539619445800781</v>
      </c>
      <c r="H1652" s="5">
        <v>101</v>
      </c>
      <c r="I1652" s="15" t="s">
        <v>3980</v>
      </c>
      <c r="J1652" s="15">
        <v>6</v>
      </c>
      <c r="K1652" s="3" t="s">
        <v>3824</v>
      </c>
      <c r="L1652" s="3" t="s">
        <v>3912</v>
      </c>
      <c r="M1652" s="3" t="s">
        <v>3917</v>
      </c>
      <c r="N1652" s="3" t="s">
        <v>3923</v>
      </c>
      <c r="O1652" s="5">
        <v>58</v>
      </c>
      <c r="P1652" s="17">
        <v>0.40425533056259161</v>
      </c>
      <c r="Q1652" s="5">
        <v>34</v>
      </c>
      <c r="R1652" s="17">
        <v>0</v>
      </c>
      <c r="S1652" s="5">
        <v>58</v>
      </c>
      <c r="T1652" s="17">
        <v>0.48936170339584351</v>
      </c>
      <c r="U1652" s="5">
        <v>34</v>
      </c>
      <c r="V1652" s="17">
        <v>0.2916666567325592</v>
      </c>
      <c r="W1652" s="17"/>
      <c r="X1652" s="17"/>
      <c r="Y1652" s="17"/>
      <c r="Z1652" s="17">
        <v>0.98</v>
      </c>
      <c r="AA1652" s="17"/>
      <c r="AB1652" s="17">
        <v>1.9999999552965161E-2</v>
      </c>
      <c r="AC1652" s="17"/>
      <c r="AD1652" s="17">
        <v>0.25700000000000001</v>
      </c>
      <c r="AE1652" s="17">
        <v>0.38</v>
      </c>
      <c r="AF1652" s="5">
        <v>0</v>
      </c>
      <c r="AG1652" s="31">
        <v>10451.5595703125</v>
      </c>
      <c r="AH1652" s="31">
        <v>11212</v>
      </c>
    </row>
    <row r="1653" spans="1:34" x14ac:dyDescent="0.3">
      <c r="A1653" s="4">
        <v>461343000</v>
      </c>
      <c r="B1653" s="3" t="s">
        <v>208</v>
      </c>
      <c r="C1653" s="3" t="s">
        <v>1120</v>
      </c>
      <c r="D1653" s="14">
        <v>87.297569274902344</v>
      </c>
      <c r="E1653" s="14">
        <v>88.466026306152344</v>
      </c>
      <c r="F1653" s="14">
        <v>86.831871032714844</v>
      </c>
      <c r="G1653" s="14">
        <v>87.862594604492188</v>
      </c>
      <c r="H1653" s="5">
        <v>631</v>
      </c>
      <c r="I1653" s="15">
        <v>5</v>
      </c>
      <c r="J1653" s="15">
        <v>8</v>
      </c>
      <c r="K1653" s="3" t="s">
        <v>3838</v>
      </c>
      <c r="L1653" s="3" t="s">
        <v>3913</v>
      </c>
      <c r="M1653" s="3" t="s">
        <v>3916</v>
      </c>
      <c r="N1653" s="3" t="s">
        <v>3921</v>
      </c>
      <c r="O1653" s="5">
        <v>1134</v>
      </c>
      <c r="P1653" s="17">
        <v>0.4010327160358429</v>
      </c>
      <c r="Q1653" s="5">
        <v>740</v>
      </c>
      <c r="R1653" s="17">
        <v>0.30894309282302862</v>
      </c>
      <c r="S1653" s="5">
        <v>1132</v>
      </c>
      <c r="T1653" s="17">
        <v>0.34310343861579901</v>
      </c>
      <c r="U1653" s="5">
        <v>738</v>
      </c>
      <c r="V1653" s="17">
        <v>0.26358696818351751</v>
      </c>
      <c r="W1653" s="17">
        <v>1.0999999999999999E-2</v>
      </c>
      <c r="X1653" s="17">
        <v>0.03</v>
      </c>
      <c r="Y1653" s="17">
        <v>8.0000000000000002E-3</v>
      </c>
      <c r="Z1653" s="17">
        <v>0.91600000000000004</v>
      </c>
      <c r="AA1653" s="17">
        <v>3.2000000000000001E-2</v>
      </c>
      <c r="AB1653" s="17">
        <v>3.0000000260770321E-3</v>
      </c>
      <c r="AC1653" s="17"/>
      <c r="AD1653" s="17">
        <v>0.16</v>
      </c>
      <c r="AE1653" s="17">
        <v>0.59299999999999997</v>
      </c>
      <c r="AF1653" s="5">
        <v>0</v>
      </c>
      <c r="AG1653" s="31">
        <v>7352.64990234375</v>
      </c>
      <c r="AH1653" s="31">
        <v>8533.17</v>
      </c>
    </row>
    <row r="1654" spans="1:34" x14ac:dyDescent="0.3">
      <c r="A1654" s="4">
        <v>461344030</v>
      </c>
      <c r="B1654" s="3" t="s">
        <v>208</v>
      </c>
      <c r="C1654" s="3" t="s">
        <v>1121</v>
      </c>
      <c r="D1654" s="14">
        <v>87.195236206054688</v>
      </c>
      <c r="E1654" s="14">
        <v>88.185562133789063</v>
      </c>
      <c r="F1654" s="14">
        <v>82.617630004882813</v>
      </c>
      <c r="G1654" s="14">
        <v>84.475502014160156</v>
      </c>
      <c r="H1654" s="5">
        <v>655</v>
      </c>
      <c r="I1654" s="15" t="s">
        <v>3980</v>
      </c>
      <c r="J1654" s="15">
        <v>4</v>
      </c>
      <c r="K1654" s="3" t="s">
        <v>3838</v>
      </c>
      <c r="L1654" s="3" t="s">
        <v>3913</v>
      </c>
      <c r="M1654" s="3" t="s">
        <v>3916</v>
      </c>
      <c r="N1654" s="3" t="s">
        <v>3921</v>
      </c>
      <c r="O1654" s="5">
        <v>176</v>
      </c>
      <c r="P1654" s="17">
        <v>0.41501975059509277</v>
      </c>
      <c r="Q1654" s="5">
        <v>126</v>
      </c>
      <c r="R1654" s="17">
        <v>0.34682080149650568</v>
      </c>
      <c r="S1654" s="5">
        <v>176</v>
      </c>
      <c r="T1654" s="17">
        <v>0.4268774688243866</v>
      </c>
      <c r="U1654" s="5">
        <v>126</v>
      </c>
      <c r="V1654" s="17">
        <v>0.3815028965473175</v>
      </c>
      <c r="W1654" s="17">
        <v>1.0999999999999999E-2</v>
      </c>
      <c r="X1654" s="17">
        <v>4.5999999999999999E-2</v>
      </c>
      <c r="Y1654" s="17"/>
      <c r="Z1654" s="17">
        <v>0.90400000000000003</v>
      </c>
      <c r="AA1654" s="17">
        <v>2.9000000000000001E-2</v>
      </c>
      <c r="AB1654" s="17">
        <v>1.099999994039536E-2</v>
      </c>
      <c r="AC1654" s="17">
        <v>1.4E-2</v>
      </c>
      <c r="AD1654" s="17">
        <v>0.17599999999999999</v>
      </c>
      <c r="AE1654" s="17">
        <v>0.66800000000000004</v>
      </c>
      <c r="AF1654" s="5">
        <v>0</v>
      </c>
      <c r="AG1654" s="31">
        <v>10344.240234375</v>
      </c>
      <c r="AH1654" s="31">
        <v>12159.44</v>
      </c>
    </row>
    <row r="1655" spans="1:34" x14ac:dyDescent="0.3">
      <c r="A1655" s="4">
        <v>461345000</v>
      </c>
      <c r="B1655" s="3" t="s">
        <v>208</v>
      </c>
      <c r="C1655" s="3" t="s">
        <v>1122</v>
      </c>
      <c r="D1655" s="14">
        <v>95.57550048828125</v>
      </c>
      <c r="E1655" s="14">
        <v>94.589546203613281</v>
      </c>
      <c r="F1655" s="14">
        <v>99.22186279296875</v>
      </c>
      <c r="G1655" s="14">
        <v>89.988693237304688</v>
      </c>
      <c r="H1655" s="5">
        <v>137</v>
      </c>
      <c r="I1655" s="15" t="s">
        <v>3981</v>
      </c>
      <c r="J1655" s="15">
        <v>6</v>
      </c>
      <c r="K1655" s="3" t="s">
        <v>3838</v>
      </c>
      <c r="L1655" s="3" t="s">
        <v>3913</v>
      </c>
      <c r="M1655" s="3" t="s">
        <v>3916</v>
      </c>
      <c r="N1655" s="3" t="s">
        <v>3921</v>
      </c>
      <c r="O1655" s="5">
        <v>100</v>
      </c>
      <c r="P1655" s="17">
        <v>0.515625</v>
      </c>
      <c r="Q1655" s="5">
        <v>68</v>
      </c>
      <c r="R1655" s="17">
        <v>0.3611111044883728</v>
      </c>
      <c r="S1655" s="5">
        <v>100</v>
      </c>
      <c r="T1655" s="17">
        <v>0.578125</v>
      </c>
      <c r="U1655" s="5">
        <v>68</v>
      </c>
      <c r="V1655" s="17">
        <v>0.3055555522441864</v>
      </c>
      <c r="W1655" s="17"/>
      <c r="X1655" s="17"/>
      <c r="Y1655" s="17"/>
      <c r="Z1655" s="17">
        <v>0.99299999999999999</v>
      </c>
      <c r="AA1655" s="17"/>
      <c r="AB1655" s="17">
        <v>7.0000002160668373E-3</v>
      </c>
      <c r="AC1655" s="17"/>
      <c r="AD1655" s="17">
        <v>0.161</v>
      </c>
      <c r="AE1655" s="17">
        <v>0.54900000000000004</v>
      </c>
      <c r="AF1655" s="5">
        <v>0</v>
      </c>
      <c r="AG1655" s="31">
        <v>9331.3798828125</v>
      </c>
      <c r="AH1655" s="31">
        <v>10857.58</v>
      </c>
    </row>
    <row r="1656" spans="1:34" x14ac:dyDescent="0.3">
      <c r="A1656" s="4">
        <v>830024020</v>
      </c>
      <c r="B1656" s="3" t="s">
        <v>393</v>
      </c>
      <c r="C1656" s="3" t="s">
        <v>976</v>
      </c>
      <c r="D1656" s="14">
        <v>91.490219116210938</v>
      </c>
      <c r="E1656" s="14">
        <v>86.137893676757813</v>
      </c>
      <c r="F1656" s="14">
        <v>89.397331237792969</v>
      </c>
      <c r="G1656" s="14">
        <v>88.198287963867188</v>
      </c>
      <c r="H1656" s="5">
        <v>321</v>
      </c>
      <c r="I1656" s="15" t="s">
        <v>3980</v>
      </c>
      <c r="J1656" s="15">
        <v>5</v>
      </c>
      <c r="K1656" s="3" t="s">
        <v>3834</v>
      </c>
      <c r="L1656" s="3" t="s">
        <v>3914</v>
      </c>
      <c r="M1656" s="3" t="s">
        <v>3916</v>
      </c>
      <c r="N1656" s="3" t="s">
        <v>3921</v>
      </c>
      <c r="O1656" s="5">
        <v>238</v>
      </c>
      <c r="P1656" s="17">
        <v>0.65284973382949829</v>
      </c>
      <c r="Q1656" s="5">
        <v>81</v>
      </c>
      <c r="R1656" s="17">
        <v>0.39215686917304993</v>
      </c>
      <c r="S1656" s="5">
        <v>237</v>
      </c>
      <c r="T1656" s="17">
        <v>0.56994819641113281</v>
      </c>
      <c r="U1656" s="5">
        <v>81</v>
      </c>
      <c r="V1656" s="17">
        <v>0.31372550129890442</v>
      </c>
      <c r="W1656" s="17"/>
      <c r="X1656" s="17">
        <v>1.9E-2</v>
      </c>
      <c r="Y1656" s="17"/>
      <c r="Z1656" s="17">
        <v>0.95600000000000007</v>
      </c>
      <c r="AA1656" s="17"/>
      <c r="AB1656" s="17">
        <v>2.500000037252903E-2</v>
      </c>
      <c r="AC1656" s="17"/>
      <c r="AD1656" s="17">
        <v>0.09</v>
      </c>
      <c r="AE1656" s="17">
        <v>0.193</v>
      </c>
      <c r="AF1656" s="5">
        <v>0</v>
      </c>
      <c r="AG1656" s="31">
        <v>14175.6103515625</v>
      </c>
      <c r="AH1656" s="31">
        <v>15392.07</v>
      </c>
    </row>
    <row r="1657" spans="1:34" x14ac:dyDescent="0.3">
      <c r="A1657" s="4">
        <v>940873000</v>
      </c>
      <c r="B1657" s="3" t="s">
        <v>440</v>
      </c>
      <c r="C1657" s="3" t="s">
        <v>1755</v>
      </c>
      <c r="D1657" s="14">
        <v>80.897056579589844</v>
      </c>
      <c r="E1657" s="14">
        <v>80.788055419921875</v>
      </c>
      <c r="F1657" s="14">
        <v>85.524116516113281</v>
      </c>
      <c r="G1657" s="14">
        <v>86.523429870605469</v>
      </c>
      <c r="H1657" s="5">
        <v>255</v>
      </c>
      <c r="I1657" s="15">
        <v>6</v>
      </c>
      <c r="J1657" s="15">
        <v>8</v>
      </c>
      <c r="K1657" s="3" t="s">
        <v>3867</v>
      </c>
      <c r="L1657" s="3" t="s">
        <v>3910</v>
      </c>
      <c r="M1657" s="3" t="s">
        <v>3917</v>
      </c>
      <c r="N1657" s="3" t="s">
        <v>3921</v>
      </c>
      <c r="O1657" s="5">
        <v>454</v>
      </c>
      <c r="P1657" s="17">
        <v>0.45814979076385498</v>
      </c>
      <c r="Q1657" s="5">
        <v>294</v>
      </c>
      <c r="R1657" s="17">
        <v>0.35820895433425898</v>
      </c>
      <c r="S1657" s="5">
        <v>453</v>
      </c>
      <c r="T1657" s="17">
        <v>0.44541484117507929</v>
      </c>
      <c r="U1657" s="5">
        <v>293</v>
      </c>
      <c r="V1657" s="17">
        <v>0.34328359365463262</v>
      </c>
      <c r="W1657" s="17"/>
      <c r="X1657" s="17"/>
      <c r="Y1657" s="17"/>
      <c r="Z1657" s="17">
        <v>0.98</v>
      </c>
      <c r="AA1657" s="17"/>
      <c r="AB1657" s="17">
        <v>1.9999999552965161E-2</v>
      </c>
      <c r="AC1657" s="17"/>
      <c r="AD1657" s="17">
        <v>0.14899999999999999</v>
      </c>
      <c r="AE1657" s="17">
        <v>0.56300000000000006</v>
      </c>
      <c r="AF1657" s="5">
        <v>0</v>
      </c>
      <c r="AG1657" s="31">
        <v>6284.22998046875</v>
      </c>
      <c r="AH1657" s="31">
        <v>8605.17</v>
      </c>
    </row>
    <row r="1658" spans="1:34" x14ac:dyDescent="0.3">
      <c r="A1658" s="4">
        <v>940874020</v>
      </c>
      <c r="B1658" s="3" t="s">
        <v>440</v>
      </c>
      <c r="C1658" s="3" t="s">
        <v>1756</v>
      </c>
      <c r="D1658" s="14">
        <v>79.316429138183594</v>
      </c>
      <c r="E1658" s="14">
        <v>78.861831665039063</v>
      </c>
      <c r="F1658" s="14">
        <v>79.064170837402344</v>
      </c>
      <c r="G1658" s="14">
        <v>77.834060668945313</v>
      </c>
      <c r="H1658" s="5">
        <v>406</v>
      </c>
      <c r="I1658" s="15" t="s">
        <v>3980</v>
      </c>
      <c r="J1658" s="15">
        <v>5</v>
      </c>
      <c r="K1658" s="3" t="s">
        <v>3867</v>
      </c>
      <c r="L1658" s="3" t="s">
        <v>3910</v>
      </c>
      <c r="M1658" s="3" t="s">
        <v>3917</v>
      </c>
      <c r="N1658" s="3" t="s">
        <v>3921</v>
      </c>
      <c r="O1658" s="5">
        <v>223</v>
      </c>
      <c r="P1658" s="17">
        <v>0.40594059228897089</v>
      </c>
      <c r="Q1658" s="5">
        <v>144</v>
      </c>
      <c r="R1658" s="17">
        <v>0.33050847053527832</v>
      </c>
      <c r="S1658" s="5">
        <v>222</v>
      </c>
      <c r="T1658" s="17">
        <v>0.26237624883651728</v>
      </c>
      <c r="U1658" s="5">
        <v>143</v>
      </c>
      <c r="V1658" s="17">
        <v>0.1864406764507294</v>
      </c>
      <c r="W1658" s="17"/>
      <c r="X1658" s="17"/>
      <c r="Y1658" s="17"/>
      <c r="Z1658" s="17">
        <v>0.98</v>
      </c>
      <c r="AA1658" s="17"/>
      <c r="AB1658" s="17">
        <v>1.9999999552965161E-2</v>
      </c>
      <c r="AC1658" s="17"/>
      <c r="AD1658" s="17">
        <v>0.19900000000000001</v>
      </c>
      <c r="AE1658" s="17">
        <v>0.58899999999999997</v>
      </c>
      <c r="AF1658" s="5">
        <v>0</v>
      </c>
      <c r="AG1658" s="31">
        <v>7929.740234375</v>
      </c>
      <c r="AH1658" s="31">
        <v>10247.19</v>
      </c>
    </row>
    <row r="1659" spans="1:34" x14ac:dyDescent="0.3">
      <c r="A1659" s="4">
        <v>880803000</v>
      </c>
      <c r="B1659" s="3" t="s">
        <v>413</v>
      </c>
      <c r="C1659" s="3" t="s">
        <v>1663</v>
      </c>
      <c r="D1659" s="14">
        <v>89.7843017578125</v>
      </c>
      <c r="E1659" s="14">
        <v>91.045326232910156</v>
      </c>
      <c r="F1659" s="14">
        <v>89.397224426269531</v>
      </c>
      <c r="G1659" s="14">
        <v>90.251235961914063</v>
      </c>
      <c r="H1659" s="5">
        <v>141</v>
      </c>
      <c r="I1659" s="15">
        <v>6</v>
      </c>
      <c r="J1659" s="15">
        <v>8</v>
      </c>
      <c r="K1659" s="3" t="s">
        <v>3833</v>
      </c>
      <c r="L1659" s="3" t="s">
        <v>3911</v>
      </c>
      <c r="M1659" s="3" t="s">
        <v>3917</v>
      </c>
      <c r="N1659" s="3" t="s">
        <v>3923</v>
      </c>
      <c r="O1659" s="5">
        <v>253</v>
      </c>
      <c r="P1659" s="17">
        <v>0.50370371341705322</v>
      </c>
      <c r="Q1659" s="5">
        <v>142</v>
      </c>
      <c r="R1659" s="17">
        <v>0.42028984427452087</v>
      </c>
      <c r="S1659" s="5">
        <v>253</v>
      </c>
      <c r="T1659" s="17">
        <v>0.45185184478759771</v>
      </c>
      <c r="U1659" s="5">
        <v>142</v>
      </c>
      <c r="V1659" s="17">
        <v>0.40579709410667419</v>
      </c>
      <c r="W1659" s="17"/>
      <c r="X1659" s="17"/>
      <c r="Y1659" s="17"/>
      <c r="Z1659" s="17">
        <v>0.95000000000000007</v>
      </c>
      <c r="AA1659" s="17"/>
      <c r="AB1659" s="17">
        <v>5.000000074505806E-2</v>
      </c>
      <c r="AC1659" s="17"/>
      <c r="AD1659" s="17">
        <v>0.128</v>
      </c>
      <c r="AE1659" s="17">
        <v>0.436</v>
      </c>
      <c r="AF1659" s="5">
        <v>0</v>
      </c>
      <c r="AG1659" s="31">
        <v>12349.849609375</v>
      </c>
      <c r="AH1659" s="31">
        <v>13562.91</v>
      </c>
    </row>
    <row r="1660" spans="1:34" x14ac:dyDescent="0.3">
      <c r="A1660" s="4">
        <v>880804020</v>
      </c>
      <c r="B1660" s="3" t="s">
        <v>413</v>
      </c>
      <c r="C1660" s="3" t="s">
        <v>1664</v>
      </c>
      <c r="D1660" s="14">
        <v>92.328338623046875</v>
      </c>
      <c r="E1660" s="14">
        <v>93.551322937011719</v>
      </c>
      <c r="F1660" s="14">
        <v>90.912788391113281</v>
      </c>
      <c r="G1660" s="14">
        <v>91.587539672851563</v>
      </c>
      <c r="H1660" s="5">
        <v>253</v>
      </c>
      <c r="I1660" s="15" t="s">
        <v>3980</v>
      </c>
      <c r="J1660" s="15">
        <v>5</v>
      </c>
      <c r="K1660" s="3" t="s">
        <v>3833</v>
      </c>
      <c r="L1660" s="3" t="s">
        <v>3911</v>
      </c>
      <c r="M1660" s="3" t="s">
        <v>3917</v>
      </c>
      <c r="N1660" s="3" t="s">
        <v>3923</v>
      </c>
      <c r="O1660" s="5">
        <v>130</v>
      </c>
      <c r="P1660" s="17">
        <v>0.45161288976669312</v>
      </c>
      <c r="Q1660" s="5">
        <v>85</v>
      </c>
      <c r="R1660" s="17">
        <v>0.38823530077934271</v>
      </c>
      <c r="S1660" s="5">
        <v>130</v>
      </c>
      <c r="T1660" s="17">
        <v>0.45967742800712591</v>
      </c>
      <c r="U1660" s="5">
        <v>85</v>
      </c>
      <c r="V1660" s="17">
        <v>0.364705890417099</v>
      </c>
      <c r="W1660" s="17"/>
      <c r="X1660" s="17">
        <v>2.4E-2</v>
      </c>
      <c r="Y1660" s="17"/>
      <c r="Z1660" s="17">
        <v>0.91700000000000004</v>
      </c>
      <c r="AA1660" s="17">
        <v>4.2999999999999997E-2</v>
      </c>
      <c r="AB1660" s="17">
        <v>1.6000000759959221E-2</v>
      </c>
      <c r="AC1660" s="17"/>
      <c r="AD1660" s="17">
        <v>0.17399999999999999</v>
      </c>
      <c r="AE1660" s="17">
        <v>0.624</v>
      </c>
      <c r="AF1660" s="5">
        <v>0</v>
      </c>
      <c r="AG1660" s="31">
        <v>12600.8095703125</v>
      </c>
      <c r="AH1660" s="31">
        <v>14031.96</v>
      </c>
    </row>
    <row r="1661" spans="1:34" x14ac:dyDescent="0.3">
      <c r="A1661" s="4">
        <v>731054020</v>
      </c>
      <c r="B1661" s="3" t="s">
        <v>347</v>
      </c>
      <c r="C1661" s="3" t="s">
        <v>1175</v>
      </c>
      <c r="D1661" s="14">
        <v>87.339317321777344</v>
      </c>
      <c r="E1661" s="14">
        <v>85.032119750976563</v>
      </c>
      <c r="F1661" s="14">
        <v>83.43634033203125</v>
      </c>
      <c r="G1661" s="14">
        <v>82.68878173828125</v>
      </c>
      <c r="H1661" s="5">
        <v>120</v>
      </c>
      <c r="I1661" s="15" t="s">
        <v>3981</v>
      </c>
      <c r="J1661" s="15">
        <v>8</v>
      </c>
      <c r="K1661" s="3" t="s">
        <v>3866</v>
      </c>
      <c r="L1661" s="3" t="s">
        <v>3907</v>
      </c>
      <c r="M1661" s="3" t="s">
        <v>3916</v>
      </c>
      <c r="N1661" s="3" t="s">
        <v>3921</v>
      </c>
      <c r="O1661" s="5">
        <v>90</v>
      </c>
      <c r="P1661" s="17">
        <v>0.45588234066963201</v>
      </c>
      <c r="Q1661" s="5">
        <v>63</v>
      </c>
      <c r="R1661" s="17">
        <v>0.34782609343528748</v>
      </c>
      <c r="S1661" s="5">
        <v>90</v>
      </c>
      <c r="T1661" s="17">
        <v>0.34848484396934509</v>
      </c>
      <c r="U1661" s="5">
        <v>63</v>
      </c>
      <c r="V1661" s="17">
        <v>0.26086956262588501</v>
      </c>
      <c r="W1661" s="17"/>
      <c r="X1661" s="17"/>
      <c r="Y1661" s="17"/>
      <c r="Z1661" s="17">
        <v>0.9</v>
      </c>
      <c r="AA1661" s="17"/>
      <c r="AB1661" s="17">
        <v>0.10000000149011611</v>
      </c>
      <c r="AC1661" s="17"/>
      <c r="AD1661" s="17">
        <v>0.183</v>
      </c>
      <c r="AE1661" s="17">
        <v>0.55500000000000005</v>
      </c>
      <c r="AF1661" s="5">
        <v>0</v>
      </c>
      <c r="AG1661" s="31">
        <v>9082.9296875</v>
      </c>
      <c r="AH1661" s="31">
        <v>10973.85</v>
      </c>
    </row>
    <row r="1662" spans="1:34" x14ac:dyDescent="0.3">
      <c r="A1662" s="4">
        <v>430021050</v>
      </c>
      <c r="B1662" s="3" t="s">
        <v>195</v>
      </c>
      <c r="C1662" s="3" t="s">
        <v>1095</v>
      </c>
      <c r="D1662" s="14">
        <v>78.894744873046875</v>
      </c>
      <c r="E1662" s="14">
        <v>79.084480285644531</v>
      </c>
      <c r="F1662" s="14">
        <v>85.899215698242188</v>
      </c>
      <c r="G1662" s="14">
        <v>84.792327880859375</v>
      </c>
      <c r="H1662" s="5">
        <v>149</v>
      </c>
      <c r="I1662" s="15">
        <v>7</v>
      </c>
      <c r="J1662" s="15">
        <v>12</v>
      </c>
      <c r="K1662" s="3" t="s">
        <v>3812</v>
      </c>
      <c r="L1662" s="3" t="s">
        <v>3908</v>
      </c>
      <c r="M1662" s="3" t="s">
        <v>3916</v>
      </c>
      <c r="N1662" s="3" t="s">
        <v>3921</v>
      </c>
      <c r="O1662" s="5">
        <v>101</v>
      </c>
      <c r="P1662" s="17">
        <v>0.30666667222976679</v>
      </c>
      <c r="Q1662" s="5">
        <v>66</v>
      </c>
      <c r="R1662" s="17">
        <v>0.25531914830207819</v>
      </c>
      <c r="S1662" s="5">
        <v>99</v>
      </c>
      <c r="T1662" s="17">
        <v>0.34246575832366938</v>
      </c>
      <c r="U1662" s="5">
        <v>64</v>
      </c>
      <c r="V1662" s="17">
        <v>0.27659574151039118</v>
      </c>
      <c r="W1662" s="17"/>
      <c r="X1662" s="17"/>
      <c r="Y1662" s="17"/>
      <c r="Z1662" s="17">
        <v>0.97299999999999998</v>
      </c>
      <c r="AA1662" s="17"/>
      <c r="AB1662" s="17">
        <v>2.700000070035458E-2</v>
      </c>
      <c r="AC1662" s="17"/>
      <c r="AD1662" s="17">
        <v>9.4E-2</v>
      </c>
      <c r="AE1662" s="17">
        <v>0.57999999999999996</v>
      </c>
      <c r="AF1662" s="5">
        <v>0</v>
      </c>
      <c r="AG1662" s="31">
        <v>9897.5498046875</v>
      </c>
      <c r="AH1662" s="31">
        <v>11454.16</v>
      </c>
    </row>
    <row r="1663" spans="1:34" x14ac:dyDescent="0.3">
      <c r="A1663" s="4">
        <v>430024020</v>
      </c>
      <c r="B1663" s="3" t="s">
        <v>195</v>
      </c>
      <c r="C1663" s="3" t="s">
        <v>1096</v>
      </c>
      <c r="D1663" s="14">
        <v>86.704902648925781</v>
      </c>
      <c r="E1663" s="14">
        <v>86.386817932128906</v>
      </c>
      <c r="F1663" s="14">
        <v>88.4521484375</v>
      </c>
      <c r="G1663" s="14">
        <v>90.715003967285156</v>
      </c>
      <c r="H1663" s="5">
        <v>149</v>
      </c>
      <c r="I1663" s="15" t="s">
        <v>3980</v>
      </c>
      <c r="J1663" s="15">
        <v>6</v>
      </c>
      <c r="K1663" s="3" t="s">
        <v>3812</v>
      </c>
      <c r="L1663" s="3" t="s">
        <v>3908</v>
      </c>
      <c r="M1663" s="3" t="s">
        <v>3916</v>
      </c>
      <c r="N1663" s="3" t="s">
        <v>3921</v>
      </c>
      <c r="O1663" s="5">
        <v>132</v>
      </c>
      <c r="P1663" s="17">
        <v>0.41860464215278631</v>
      </c>
      <c r="Q1663" s="5">
        <v>91</v>
      </c>
      <c r="R1663" s="17">
        <v>0.29824560880661011</v>
      </c>
      <c r="S1663" s="5">
        <v>132</v>
      </c>
      <c r="T1663" s="17">
        <v>0.32558140158653259</v>
      </c>
      <c r="U1663" s="5">
        <v>91</v>
      </c>
      <c r="V1663" s="17">
        <v>0.26315790414810181</v>
      </c>
      <c r="W1663" s="17"/>
      <c r="X1663" s="17"/>
      <c r="Y1663" s="17"/>
      <c r="Z1663" s="17">
        <v>0.99299999999999999</v>
      </c>
      <c r="AA1663" s="17"/>
      <c r="AB1663" s="17">
        <v>7.0000002160668373E-3</v>
      </c>
      <c r="AC1663" s="17"/>
      <c r="AD1663" s="17">
        <v>0.17399999999999999</v>
      </c>
      <c r="AE1663" s="17">
        <v>0.59099999999999997</v>
      </c>
      <c r="AF1663" s="5">
        <v>0</v>
      </c>
      <c r="AG1663" s="31">
        <v>8339.9296875</v>
      </c>
      <c r="AH1663" s="31">
        <v>10054.459999999999</v>
      </c>
    </row>
    <row r="1664" spans="1:34" x14ac:dyDescent="0.3">
      <c r="A1664" s="4">
        <v>51201050</v>
      </c>
      <c r="B1664" s="3" t="s">
        <v>14</v>
      </c>
      <c r="C1664" s="3" t="s">
        <v>576</v>
      </c>
      <c r="D1664" s="14">
        <v>90.169517517089844</v>
      </c>
      <c r="E1664" s="14">
        <v>91.302543640136719</v>
      </c>
      <c r="F1664" s="14">
        <v>87.439491271972656</v>
      </c>
      <c r="G1664" s="14">
        <v>85.980079650878906</v>
      </c>
      <c r="H1664" s="5">
        <v>190</v>
      </c>
      <c r="I1664" s="15">
        <v>7</v>
      </c>
      <c r="J1664" s="15">
        <v>12</v>
      </c>
      <c r="K1664" s="3" t="s">
        <v>3837</v>
      </c>
      <c r="L1664" s="3" t="s">
        <v>3907</v>
      </c>
      <c r="M1664" s="3" t="s">
        <v>3916</v>
      </c>
      <c r="N1664" s="3" t="s">
        <v>3923</v>
      </c>
      <c r="O1664" s="5">
        <v>112</v>
      </c>
      <c r="P1664" s="17">
        <v>0.31578946113586431</v>
      </c>
      <c r="Q1664" s="5">
        <v>80</v>
      </c>
      <c r="R1664" s="17">
        <v>0.27450981736183172</v>
      </c>
      <c r="S1664" s="5">
        <v>112</v>
      </c>
      <c r="T1664" s="17">
        <v>0.1617647111415863</v>
      </c>
      <c r="U1664" s="5">
        <v>80</v>
      </c>
      <c r="V1664" s="17">
        <v>0.1304347813129425</v>
      </c>
      <c r="W1664" s="17"/>
      <c r="X1664" s="17">
        <v>7.9000000000000001E-2</v>
      </c>
      <c r="Y1664" s="17">
        <v>0.189</v>
      </c>
      <c r="Z1664" s="17">
        <v>0.68900000000000006</v>
      </c>
      <c r="AA1664" s="17"/>
      <c r="AB1664" s="17">
        <v>4.1999999433755868E-2</v>
      </c>
      <c r="AC1664" s="17">
        <v>4.2000000000000003E-2</v>
      </c>
      <c r="AD1664" s="17">
        <v>0.09</v>
      </c>
      <c r="AE1664" s="17">
        <v>0.57999999999999996</v>
      </c>
      <c r="AF1664" s="5">
        <v>0</v>
      </c>
      <c r="AG1664" s="31">
        <v>7990.14013671875</v>
      </c>
      <c r="AH1664" s="31">
        <v>8567.73</v>
      </c>
    </row>
    <row r="1665" spans="1:34" x14ac:dyDescent="0.3">
      <c r="A1665" s="4">
        <v>51204020</v>
      </c>
      <c r="B1665" s="3" t="s">
        <v>14</v>
      </c>
      <c r="C1665" s="3" t="s">
        <v>577</v>
      </c>
      <c r="D1665" s="14">
        <v>87.1507568359375</v>
      </c>
      <c r="E1665" s="14">
        <v>86.466064453125</v>
      </c>
      <c r="F1665" s="14">
        <v>91.814018249511719</v>
      </c>
      <c r="G1665" s="14">
        <v>88.916038513183594</v>
      </c>
      <c r="H1665" s="5">
        <v>239</v>
      </c>
      <c r="I1665" s="15" t="s">
        <v>3980</v>
      </c>
      <c r="J1665" s="15">
        <v>6</v>
      </c>
      <c r="K1665" s="3" t="s">
        <v>3837</v>
      </c>
      <c r="L1665" s="3" t="s">
        <v>3907</v>
      </c>
      <c r="M1665" s="3" t="s">
        <v>3916</v>
      </c>
      <c r="N1665" s="3" t="s">
        <v>3923</v>
      </c>
      <c r="O1665" s="5">
        <v>135</v>
      </c>
      <c r="P1665" s="17">
        <v>0.3650793731212616</v>
      </c>
      <c r="Q1665" s="5">
        <v>86</v>
      </c>
      <c r="R1665" s="17">
        <v>0.30000001192092901</v>
      </c>
      <c r="S1665" s="5">
        <v>135</v>
      </c>
      <c r="T1665" s="17">
        <v>0.3174603283405304</v>
      </c>
      <c r="U1665" s="5">
        <v>86</v>
      </c>
      <c r="V1665" s="17">
        <v>0.23749999701976779</v>
      </c>
      <c r="W1665" s="17"/>
      <c r="X1665" s="17">
        <v>3.3000000000000002E-2</v>
      </c>
      <c r="Y1665" s="17">
        <v>0.20899999999999999</v>
      </c>
      <c r="Z1665" s="17">
        <v>0.65300000000000002</v>
      </c>
      <c r="AA1665" s="17">
        <v>6.7000000000000004E-2</v>
      </c>
      <c r="AB1665" s="17">
        <v>3.7999998778104782E-2</v>
      </c>
      <c r="AC1665" s="17">
        <v>0.16300000000000001</v>
      </c>
      <c r="AD1665" s="17">
        <v>0.14199999999999999</v>
      </c>
      <c r="AE1665" s="17">
        <v>0.61</v>
      </c>
      <c r="AF1665" s="5">
        <v>0</v>
      </c>
      <c r="AG1665" s="31">
        <v>7037.56982421875</v>
      </c>
      <c r="AH1665" s="31">
        <v>7835.02</v>
      </c>
    </row>
    <row r="1666" spans="1:34" x14ac:dyDescent="0.3">
      <c r="A1666" s="4">
        <v>391333050</v>
      </c>
      <c r="B1666" s="3" t="s">
        <v>169</v>
      </c>
      <c r="C1666" s="3" t="s">
        <v>1004</v>
      </c>
      <c r="D1666" s="14">
        <v>87.209770202636719</v>
      </c>
      <c r="E1666" s="14">
        <v>85.101104736328125</v>
      </c>
      <c r="F1666" s="14">
        <v>87.157546997070313</v>
      </c>
      <c r="G1666" s="14">
        <v>85.511497497558594</v>
      </c>
      <c r="H1666" s="5">
        <v>766</v>
      </c>
      <c r="I1666" s="15">
        <v>7</v>
      </c>
      <c r="J1666" s="15">
        <v>8</v>
      </c>
      <c r="K1666" s="3" t="s">
        <v>3823</v>
      </c>
      <c r="L1666" s="3" t="s">
        <v>3907</v>
      </c>
      <c r="M1666" s="3" t="s">
        <v>3916</v>
      </c>
      <c r="N1666" s="3" t="s">
        <v>3922</v>
      </c>
      <c r="O1666" s="5">
        <v>1372</v>
      </c>
      <c r="P1666" s="17">
        <v>0.48555707931518549</v>
      </c>
      <c r="Q1666" s="5">
        <v>643</v>
      </c>
      <c r="R1666" s="17">
        <v>0.30059522390365601</v>
      </c>
      <c r="S1666" s="5">
        <v>1370</v>
      </c>
      <c r="T1666" s="17">
        <v>0.44566711783409119</v>
      </c>
      <c r="U1666" s="5">
        <v>641</v>
      </c>
      <c r="V1666" s="17">
        <v>0.30059522390365601</v>
      </c>
      <c r="W1666" s="17">
        <v>2.3E-2</v>
      </c>
      <c r="X1666" s="17">
        <v>7.2999999999999995E-2</v>
      </c>
      <c r="Y1666" s="17">
        <v>0.01</v>
      </c>
      <c r="Z1666" s="17">
        <v>0.84699999999999998</v>
      </c>
      <c r="AA1666" s="17">
        <v>3.6999999999999998E-2</v>
      </c>
      <c r="AB1666" s="17">
        <v>8.999999612569809E-3</v>
      </c>
      <c r="AC1666" s="17">
        <v>2.1000000000000001E-2</v>
      </c>
      <c r="AD1666" s="17">
        <v>0.11899999999999999</v>
      </c>
      <c r="AE1666" s="17">
        <v>0.35799999999999998</v>
      </c>
      <c r="AF1666" s="5">
        <v>0</v>
      </c>
      <c r="AG1666" s="31">
        <v>7879.41015625</v>
      </c>
      <c r="AH1666" s="31">
        <v>8340.81</v>
      </c>
    </row>
    <row r="1667" spans="1:34" x14ac:dyDescent="0.3">
      <c r="A1667" s="4">
        <v>391334000</v>
      </c>
      <c r="B1667" s="3" t="s">
        <v>169</v>
      </c>
      <c r="C1667" s="3" t="s">
        <v>1005</v>
      </c>
      <c r="D1667" s="14">
        <v>80.412918090820313</v>
      </c>
      <c r="E1667" s="14">
        <v>81.715858459472656</v>
      </c>
      <c r="F1667" s="14">
        <v>83.773567199707031</v>
      </c>
      <c r="G1667" s="14">
        <v>84.474014282226563</v>
      </c>
      <c r="H1667" s="5">
        <v>433</v>
      </c>
      <c r="I1667" s="15">
        <v>5</v>
      </c>
      <c r="J1667" s="15">
        <v>6</v>
      </c>
      <c r="K1667" s="3" t="s">
        <v>3823</v>
      </c>
      <c r="L1667" s="3" t="s">
        <v>3907</v>
      </c>
      <c r="M1667" s="3" t="s">
        <v>3916</v>
      </c>
      <c r="N1667" s="3" t="s">
        <v>3922</v>
      </c>
      <c r="O1667" s="5">
        <v>1147</v>
      </c>
      <c r="P1667" s="17">
        <v>0.53140097856521606</v>
      </c>
      <c r="Q1667" s="5">
        <v>528</v>
      </c>
      <c r="R1667" s="17">
        <v>0.3680555522441864</v>
      </c>
      <c r="S1667" s="5">
        <v>1145</v>
      </c>
      <c r="T1667" s="17">
        <v>0.47101449966430659</v>
      </c>
      <c r="U1667" s="5">
        <v>526</v>
      </c>
      <c r="V1667" s="17">
        <v>0.2916666567325592</v>
      </c>
      <c r="W1667" s="17"/>
      <c r="X1667" s="17">
        <v>3.2000000000000001E-2</v>
      </c>
      <c r="Y1667" s="17"/>
      <c r="Z1667" s="17">
        <v>0.91700000000000004</v>
      </c>
      <c r="AA1667" s="17">
        <v>2.5000000000000001E-2</v>
      </c>
      <c r="AB1667" s="17">
        <v>2.500000037252903E-2</v>
      </c>
      <c r="AC1667" s="17">
        <v>1.2E-2</v>
      </c>
      <c r="AD1667" s="17">
        <v>0.12</v>
      </c>
      <c r="AE1667" s="17">
        <v>0.28799999999999998</v>
      </c>
      <c r="AF1667" s="5">
        <v>0</v>
      </c>
      <c r="AG1667" s="31">
        <v>8024.60009765625</v>
      </c>
      <c r="AH1667" s="31">
        <v>8309.39</v>
      </c>
    </row>
    <row r="1668" spans="1:34" x14ac:dyDescent="0.3">
      <c r="A1668" s="4">
        <v>391334020</v>
      </c>
      <c r="B1668" s="3" t="s">
        <v>169</v>
      </c>
      <c r="C1668" s="3" t="s">
        <v>1006</v>
      </c>
      <c r="D1668" s="14">
        <v>73.50103759765625</v>
      </c>
      <c r="E1668" s="14">
        <v>73.276603698730469</v>
      </c>
      <c r="F1668" s="14">
        <v>71.515388488769531</v>
      </c>
      <c r="G1668" s="14">
        <v>68.178550720214844</v>
      </c>
      <c r="H1668" s="5">
        <v>385</v>
      </c>
      <c r="I1668" s="15" t="s">
        <v>3980</v>
      </c>
      <c r="J1668" s="15">
        <v>4</v>
      </c>
      <c r="K1668" s="3" t="s">
        <v>3823</v>
      </c>
      <c r="L1668" s="3" t="s">
        <v>3907</v>
      </c>
      <c r="M1668" s="3" t="s">
        <v>3916</v>
      </c>
      <c r="N1668" s="3" t="s">
        <v>3922</v>
      </c>
      <c r="O1668" s="5">
        <v>72</v>
      </c>
      <c r="P1668" s="17">
        <v>0.57051283121109009</v>
      </c>
      <c r="Q1668" s="5">
        <v>34</v>
      </c>
      <c r="R1668" s="17">
        <v>0.41333332657814031</v>
      </c>
      <c r="S1668" s="5">
        <v>72</v>
      </c>
      <c r="T1668" s="17">
        <v>0.52564102411270142</v>
      </c>
      <c r="U1668" s="5">
        <v>34</v>
      </c>
      <c r="V1668" s="17">
        <v>0.3333333432674408</v>
      </c>
      <c r="W1668" s="17">
        <v>1.6E-2</v>
      </c>
      <c r="X1668" s="17">
        <v>4.3999999999999997E-2</v>
      </c>
      <c r="Y1668" s="17"/>
      <c r="Z1668" s="17">
        <v>0.90600000000000003</v>
      </c>
      <c r="AA1668" s="17">
        <v>2.3E-2</v>
      </c>
      <c r="AB1668" s="17">
        <v>9.9999997764825821E-3</v>
      </c>
      <c r="AC1668" s="17">
        <v>4.7E-2</v>
      </c>
      <c r="AD1668" s="17">
        <v>0.14799999999999999</v>
      </c>
      <c r="AE1668" s="17">
        <v>0.41899999999999998</v>
      </c>
      <c r="AF1668" s="5">
        <v>0</v>
      </c>
      <c r="AG1668" s="31">
        <v>8820.7900390625</v>
      </c>
      <c r="AH1668" s="31">
        <v>9437.44</v>
      </c>
    </row>
    <row r="1669" spans="1:34" x14ac:dyDescent="0.3">
      <c r="A1669" s="4">
        <v>391334040</v>
      </c>
      <c r="B1669" s="3" t="s">
        <v>169</v>
      </c>
      <c r="C1669" s="3" t="s">
        <v>1007</v>
      </c>
      <c r="D1669" s="14">
        <v>89.29241943359375</v>
      </c>
      <c r="E1669" s="14">
        <v>91.830253601074219</v>
      </c>
      <c r="F1669" s="14">
        <v>83.102645874023438</v>
      </c>
      <c r="G1669" s="14">
        <v>84.996894836425781</v>
      </c>
      <c r="H1669" s="5">
        <v>378</v>
      </c>
      <c r="I1669" s="15" t="s">
        <v>3980</v>
      </c>
      <c r="J1669" s="15">
        <v>4</v>
      </c>
      <c r="K1669" s="3" t="s">
        <v>3823</v>
      </c>
      <c r="L1669" s="3" t="s">
        <v>3907</v>
      </c>
      <c r="M1669" s="3" t="s">
        <v>3916</v>
      </c>
      <c r="N1669" s="3" t="s">
        <v>3922</v>
      </c>
      <c r="O1669" s="5">
        <v>113</v>
      </c>
      <c r="P1669" s="17">
        <v>0.47133758664131159</v>
      </c>
      <c r="Q1669" s="5">
        <v>85</v>
      </c>
      <c r="R1669" s="17">
        <v>0.40566039085388178</v>
      </c>
      <c r="S1669" s="5">
        <v>113</v>
      </c>
      <c r="T1669" s="17">
        <v>0.48407644033432012</v>
      </c>
      <c r="U1669" s="5">
        <v>85</v>
      </c>
      <c r="V1669" s="17">
        <v>0.46226415038108831</v>
      </c>
      <c r="W1669" s="17">
        <v>1.6E-2</v>
      </c>
      <c r="X1669" s="17">
        <v>0.13200000000000001</v>
      </c>
      <c r="Y1669" s="17"/>
      <c r="Z1669" s="17">
        <v>0.75900000000000001</v>
      </c>
      <c r="AA1669" s="17">
        <v>7.9000000000000001E-2</v>
      </c>
      <c r="AB1669" s="17">
        <v>1.30000002682209E-2</v>
      </c>
      <c r="AC1669" s="17">
        <v>4.8000000000000001E-2</v>
      </c>
      <c r="AD1669" s="17">
        <v>0.14000000000000001</v>
      </c>
      <c r="AE1669" s="17">
        <v>0.57600000000000007</v>
      </c>
      <c r="AF1669" s="5">
        <v>0</v>
      </c>
      <c r="AG1669" s="31">
        <v>9729.1103515625</v>
      </c>
      <c r="AH1669" s="31">
        <v>10101.99</v>
      </c>
    </row>
    <row r="1670" spans="1:34" x14ac:dyDescent="0.3">
      <c r="A1670" s="4">
        <v>391334060</v>
      </c>
      <c r="B1670" s="3" t="s">
        <v>169</v>
      </c>
      <c r="C1670" s="3" t="s">
        <v>1008</v>
      </c>
      <c r="D1670" s="14">
        <v>92.961830139160156</v>
      </c>
      <c r="E1670" s="14">
        <v>89.8055419921875</v>
      </c>
      <c r="F1670" s="14">
        <v>97.139877319335938</v>
      </c>
      <c r="G1670" s="14">
        <v>92.774887084960938</v>
      </c>
      <c r="H1670" s="5">
        <v>290</v>
      </c>
      <c r="I1670" s="15" t="s">
        <v>3980</v>
      </c>
      <c r="J1670" s="15">
        <v>4</v>
      </c>
      <c r="K1670" s="3" t="s">
        <v>3823</v>
      </c>
      <c r="L1670" s="3" t="s">
        <v>3907</v>
      </c>
      <c r="M1670" s="3" t="s">
        <v>3916</v>
      </c>
      <c r="N1670" s="3" t="s">
        <v>3922</v>
      </c>
      <c r="O1670" s="5">
        <v>66</v>
      </c>
      <c r="P1670" s="17">
        <v>0.5546875</v>
      </c>
      <c r="Q1670" s="5">
        <v>19</v>
      </c>
      <c r="R1670" s="17">
        <v>0.29090908169746399</v>
      </c>
      <c r="S1670" s="5">
        <v>66</v>
      </c>
      <c r="T1670" s="17">
        <v>0.59842520952224731</v>
      </c>
      <c r="U1670" s="5">
        <v>19</v>
      </c>
      <c r="V1670" s="17">
        <v>0.3333333432674408</v>
      </c>
      <c r="W1670" s="17"/>
      <c r="X1670" s="17">
        <v>1.7000000000000001E-2</v>
      </c>
      <c r="Y1670" s="17"/>
      <c r="Z1670" s="17">
        <v>0.93800000000000006</v>
      </c>
      <c r="AA1670" s="17">
        <v>2.8000000000000001E-2</v>
      </c>
      <c r="AB1670" s="17">
        <v>1.7000000923871991E-2</v>
      </c>
      <c r="AC1670" s="17">
        <v>3.1E-2</v>
      </c>
      <c r="AD1670" s="17">
        <v>9.2999999999999999E-2</v>
      </c>
      <c r="AE1670" s="17">
        <v>0.318</v>
      </c>
      <c r="AF1670" s="5">
        <v>0</v>
      </c>
      <c r="AG1670" s="31">
        <v>9217.2099609375</v>
      </c>
      <c r="AH1670" s="31">
        <v>9483.6299999999992</v>
      </c>
    </row>
    <row r="1671" spans="1:34" x14ac:dyDescent="0.3">
      <c r="A1671" s="4">
        <v>391334080</v>
      </c>
      <c r="B1671" s="3" t="s">
        <v>169</v>
      </c>
      <c r="C1671" s="3" t="s">
        <v>1009</v>
      </c>
      <c r="D1671" s="14">
        <v>84.131111145019531</v>
      </c>
      <c r="E1671" s="14">
        <v>81.930656433105469</v>
      </c>
      <c r="F1671" s="14">
        <v>79.989280700683594</v>
      </c>
      <c r="G1671" s="14">
        <v>80.120025634765625</v>
      </c>
      <c r="H1671" s="5">
        <v>260</v>
      </c>
      <c r="I1671" s="15" t="s">
        <v>3980</v>
      </c>
      <c r="J1671" s="15">
        <v>4</v>
      </c>
      <c r="K1671" s="3" t="s">
        <v>3823</v>
      </c>
      <c r="L1671" s="3" t="s">
        <v>3907</v>
      </c>
      <c r="M1671" s="3" t="s">
        <v>3916</v>
      </c>
      <c r="N1671" s="3" t="s">
        <v>3922</v>
      </c>
      <c r="O1671" s="5">
        <v>63</v>
      </c>
      <c r="P1671" s="17">
        <v>0.41836735606193542</v>
      </c>
      <c r="Q1671" s="5">
        <v>24</v>
      </c>
      <c r="R1671" s="17">
        <v>0.30612245202064509</v>
      </c>
      <c r="S1671" s="5">
        <v>63</v>
      </c>
      <c r="T1671" s="17">
        <v>0.28571429848670959</v>
      </c>
      <c r="U1671" s="5">
        <v>24</v>
      </c>
      <c r="V1671" s="17">
        <v>0.2040816396474838</v>
      </c>
      <c r="W1671" s="17"/>
      <c r="X1671" s="17">
        <v>4.2000000000000003E-2</v>
      </c>
      <c r="Y1671" s="17"/>
      <c r="Z1671" s="17">
        <v>0.90400000000000003</v>
      </c>
      <c r="AA1671" s="17">
        <v>2.7E-2</v>
      </c>
      <c r="AB1671" s="17">
        <v>2.700000070035458E-2</v>
      </c>
      <c r="AC1671" s="17"/>
      <c r="AD1671" s="17">
        <v>0.13100000000000001</v>
      </c>
      <c r="AE1671" s="17">
        <v>0.45600000000000002</v>
      </c>
      <c r="AF1671" s="5">
        <v>0</v>
      </c>
      <c r="AG1671" s="31">
        <v>12079.1201171875</v>
      </c>
      <c r="AH1671" s="31">
        <v>12443.29</v>
      </c>
    </row>
    <row r="1672" spans="1:34" x14ac:dyDescent="0.3">
      <c r="A1672" s="4">
        <v>391334090</v>
      </c>
      <c r="B1672" s="3" t="s">
        <v>169</v>
      </c>
      <c r="C1672" s="3" t="s">
        <v>1010</v>
      </c>
      <c r="D1672" s="14">
        <v>83.495643615722656</v>
      </c>
      <c r="E1672" s="14">
        <v>83.636428833007813</v>
      </c>
      <c r="F1672" s="14">
        <v>77.005134582519531</v>
      </c>
      <c r="G1672" s="14">
        <v>76.390403747558594</v>
      </c>
      <c r="H1672" s="5">
        <v>317</v>
      </c>
      <c r="I1672" s="15">
        <v>5</v>
      </c>
      <c r="J1672" s="15">
        <v>6</v>
      </c>
      <c r="K1672" s="3" t="s">
        <v>3823</v>
      </c>
      <c r="L1672" s="3" t="s">
        <v>3907</v>
      </c>
      <c r="M1672" s="3" t="s">
        <v>3916</v>
      </c>
      <c r="N1672" s="3" t="s">
        <v>3922</v>
      </c>
      <c r="O1672" s="5">
        <v>283</v>
      </c>
      <c r="P1672" s="17">
        <v>0.42517006397247309</v>
      </c>
      <c r="Q1672" s="5">
        <v>163</v>
      </c>
      <c r="R1672" s="17">
        <v>0.3511904776096344</v>
      </c>
      <c r="S1672" s="5">
        <v>283</v>
      </c>
      <c r="T1672" s="17">
        <v>0.248299315571785</v>
      </c>
      <c r="U1672" s="5">
        <v>163</v>
      </c>
      <c r="V1672" s="17">
        <v>0.1666666716337204</v>
      </c>
      <c r="W1672" s="17">
        <v>3.7999999999999999E-2</v>
      </c>
      <c r="X1672" s="17">
        <v>0.11</v>
      </c>
      <c r="Y1672" s="17"/>
      <c r="Z1672" s="17">
        <v>0.76700000000000002</v>
      </c>
      <c r="AA1672" s="17">
        <v>7.2999999999999995E-2</v>
      </c>
      <c r="AB1672" s="17">
        <v>1.30000002682209E-2</v>
      </c>
      <c r="AC1672" s="17">
        <v>1.9E-2</v>
      </c>
      <c r="AD1672" s="17">
        <v>0.129</v>
      </c>
      <c r="AE1672" s="17">
        <v>0.51400000000000001</v>
      </c>
      <c r="AF1672" s="5">
        <v>0</v>
      </c>
      <c r="AG1672" s="31">
        <v>9133.3701171875</v>
      </c>
      <c r="AH1672" s="31">
        <v>9636.1</v>
      </c>
    </row>
    <row r="1673" spans="1:34" x14ac:dyDescent="0.3">
      <c r="A1673" s="4">
        <v>391335000</v>
      </c>
      <c r="B1673" s="3" t="s">
        <v>169</v>
      </c>
      <c r="C1673" s="3" t="s">
        <v>1011</v>
      </c>
      <c r="D1673" s="14">
        <v>88.817802429199219</v>
      </c>
      <c r="E1673" s="14">
        <v>87.202926635742188</v>
      </c>
      <c r="F1673" s="14">
        <v>90.418121337890625</v>
      </c>
      <c r="G1673" s="14">
        <v>90.995147705078125</v>
      </c>
      <c r="H1673" s="5">
        <v>320</v>
      </c>
      <c r="I1673" s="15" t="s">
        <v>3980</v>
      </c>
      <c r="J1673" s="15">
        <v>4</v>
      </c>
      <c r="K1673" s="3" t="s">
        <v>3823</v>
      </c>
      <c r="L1673" s="3" t="s">
        <v>3907</v>
      </c>
      <c r="M1673" s="3" t="s">
        <v>3916</v>
      </c>
      <c r="N1673" s="3" t="s">
        <v>3922</v>
      </c>
      <c r="O1673" s="5">
        <v>71</v>
      </c>
      <c r="P1673" s="17">
        <v>0.5446428656578064</v>
      </c>
      <c r="Q1673" s="5">
        <v>35</v>
      </c>
      <c r="R1673" s="17">
        <v>0.41379311680793762</v>
      </c>
      <c r="S1673" s="5">
        <v>71</v>
      </c>
      <c r="T1673" s="17">
        <v>0.3839285671710968</v>
      </c>
      <c r="U1673" s="5">
        <v>35</v>
      </c>
      <c r="V1673" s="17">
        <v>0.29310345649719238</v>
      </c>
      <c r="W1673" s="17">
        <v>0.05</v>
      </c>
      <c r="X1673" s="17">
        <v>0.1</v>
      </c>
      <c r="Y1673" s="17">
        <v>1.9E-2</v>
      </c>
      <c r="Z1673" s="17">
        <v>0.76600000000000001</v>
      </c>
      <c r="AA1673" s="17">
        <v>5.8999999999999997E-2</v>
      </c>
      <c r="AB1673" s="17">
        <v>6.0000000521540642E-3</v>
      </c>
      <c r="AC1673" s="17">
        <v>5.2999999999999999E-2</v>
      </c>
      <c r="AD1673" s="17">
        <v>0.113</v>
      </c>
      <c r="AE1673" s="17">
        <v>0.42499999999999999</v>
      </c>
      <c r="AF1673" s="5">
        <v>0</v>
      </c>
      <c r="AG1673" s="31">
        <v>10607.3203125</v>
      </c>
      <c r="AH1673" s="31">
        <v>11131.84</v>
      </c>
    </row>
    <row r="1674" spans="1:34" x14ac:dyDescent="0.3">
      <c r="A1674" s="4">
        <v>461313000</v>
      </c>
      <c r="B1674" s="3" t="s">
        <v>206</v>
      </c>
      <c r="C1674" s="3" t="s">
        <v>1117</v>
      </c>
      <c r="D1674" s="14">
        <v>88.983444213867188</v>
      </c>
      <c r="E1674" s="14">
        <v>87.859901428222656</v>
      </c>
      <c r="F1674" s="14">
        <v>84.471084594726563</v>
      </c>
      <c r="G1674" s="14">
        <v>83.575538635253906</v>
      </c>
      <c r="H1674" s="5">
        <v>377</v>
      </c>
      <c r="I1674" s="15">
        <v>5</v>
      </c>
      <c r="J1674" s="15">
        <v>8</v>
      </c>
      <c r="K1674" s="3" t="s">
        <v>3838</v>
      </c>
      <c r="L1674" s="3" t="s">
        <v>3913</v>
      </c>
      <c r="M1674" s="3" t="s">
        <v>3916</v>
      </c>
      <c r="N1674" s="3" t="s">
        <v>3921</v>
      </c>
      <c r="O1674" s="5">
        <v>714</v>
      </c>
      <c r="P1674" s="17">
        <v>0.52478134632110596</v>
      </c>
      <c r="Q1674" s="5">
        <v>465</v>
      </c>
      <c r="R1674" s="17">
        <v>0.41203704476356512</v>
      </c>
      <c r="S1674" s="5">
        <v>714</v>
      </c>
      <c r="T1674" s="17">
        <v>0.35174417495727539</v>
      </c>
      <c r="U1674" s="5">
        <v>466</v>
      </c>
      <c r="V1674" s="17">
        <v>0.28110599517822271</v>
      </c>
      <c r="W1674" s="17"/>
      <c r="X1674" s="17">
        <v>3.4000000000000002E-2</v>
      </c>
      <c r="Y1674" s="17"/>
      <c r="Z1674" s="17">
        <v>0.92600000000000005</v>
      </c>
      <c r="AA1674" s="17">
        <v>2.1000000000000001E-2</v>
      </c>
      <c r="AB1674" s="17">
        <v>1.8999999389052391E-2</v>
      </c>
      <c r="AC1674" s="17">
        <v>3.2000000000000001E-2</v>
      </c>
      <c r="AD1674" s="17">
        <v>0.183</v>
      </c>
      <c r="AE1674" s="17">
        <v>0.57000000000000006</v>
      </c>
      <c r="AF1674" s="5">
        <v>0</v>
      </c>
      <c r="AG1674" s="31">
        <v>8300.900390625</v>
      </c>
      <c r="AH1674" s="31">
        <v>9139.25</v>
      </c>
    </row>
    <row r="1675" spans="1:34" x14ac:dyDescent="0.3">
      <c r="A1675" s="4">
        <v>461314040</v>
      </c>
      <c r="B1675" s="3" t="s">
        <v>206</v>
      </c>
      <c r="C1675" s="3" t="s">
        <v>1118</v>
      </c>
      <c r="D1675" s="14">
        <v>78.520027160644531</v>
      </c>
      <c r="E1675" s="14">
        <v>77.490348815917969</v>
      </c>
      <c r="F1675" s="14">
        <v>85.433708190917969</v>
      </c>
      <c r="G1675" s="14">
        <v>85.653961181640625</v>
      </c>
      <c r="H1675" s="5">
        <v>455</v>
      </c>
      <c r="I1675" s="15" t="s">
        <v>3980</v>
      </c>
      <c r="J1675" s="15">
        <v>4</v>
      </c>
      <c r="K1675" s="3" t="s">
        <v>3838</v>
      </c>
      <c r="L1675" s="3" t="s">
        <v>3913</v>
      </c>
      <c r="M1675" s="3" t="s">
        <v>3916</v>
      </c>
      <c r="N1675" s="3" t="s">
        <v>3921</v>
      </c>
      <c r="O1675" s="5">
        <v>92</v>
      </c>
      <c r="P1675" s="17">
        <v>0.42307692766189581</v>
      </c>
      <c r="Q1675" s="5">
        <v>65</v>
      </c>
      <c r="R1675" s="17">
        <v>0.35779815912246699</v>
      </c>
      <c r="S1675" s="5">
        <v>92</v>
      </c>
      <c r="T1675" s="17">
        <v>0.39102563261985779</v>
      </c>
      <c r="U1675" s="5">
        <v>65</v>
      </c>
      <c r="V1675" s="17">
        <v>0.31192660331726069</v>
      </c>
      <c r="W1675" s="17"/>
      <c r="X1675" s="17">
        <v>1.4999999999999999E-2</v>
      </c>
      <c r="Y1675" s="17"/>
      <c r="Z1675" s="17">
        <v>0.94500000000000006</v>
      </c>
      <c r="AA1675" s="17">
        <v>3.1E-2</v>
      </c>
      <c r="AB1675" s="17">
        <v>8.999999612569809E-3</v>
      </c>
      <c r="AC1675" s="17">
        <v>9.1999999999999998E-2</v>
      </c>
      <c r="AD1675" s="17">
        <v>0.182</v>
      </c>
      <c r="AE1675" s="17">
        <v>0.60899999999999999</v>
      </c>
      <c r="AF1675" s="5">
        <v>0</v>
      </c>
      <c r="AG1675" s="31">
        <v>8099.740234375</v>
      </c>
      <c r="AH1675" s="31">
        <v>8959.1200000000008</v>
      </c>
    </row>
    <row r="1676" spans="1:34" x14ac:dyDescent="0.3">
      <c r="A1676" s="4">
        <v>500103000</v>
      </c>
      <c r="B1676" s="3" t="s">
        <v>261</v>
      </c>
      <c r="C1676" s="3" t="s">
        <v>1337</v>
      </c>
      <c r="D1676" s="14">
        <v>78.4520263671875</v>
      </c>
      <c r="E1676" s="14">
        <v>77.806137084960938</v>
      </c>
      <c r="F1676" s="14">
        <v>73.554344177246094</v>
      </c>
      <c r="G1676" s="14">
        <v>71.985481262207031</v>
      </c>
      <c r="H1676" s="5">
        <v>710</v>
      </c>
      <c r="I1676" s="15">
        <v>6</v>
      </c>
      <c r="J1676" s="15">
        <v>8</v>
      </c>
      <c r="K1676" s="3" t="s">
        <v>3897</v>
      </c>
      <c r="L1676" s="3" t="s">
        <v>3915</v>
      </c>
      <c r="M1676" s="3" t="s">
        <v>3919</v>
      </c>
      <c r="N1676" s="3" t="s">
        <v>3922</v>
      </c>
      <c r="O1676" s="5">
        <v>1297</v>
      </c>
      <c r="P1676" s="17">
        <v>0.40366971492767328</v>
      </c>
      <c r="Q1676" s="5">
        <v>459</v>
      </c>
      <c r="R1676" s="17">
        <v>0.203125</v>
      </c>
      <c r="S1676" s="5">
        <v>1295</v>
      </c>
      <c r="T1676" s="17">
        <v>0.296012282371521</v>
      </c>
      <c r="U1676" s="5">
        <v>459</v>
      </c>
      <c r="V1676" s="17">
        <v>0.140625</v>
      </c>
      <c r="W1676" s="17">
        <v>1.2999999999999999E-2</v>
      </c>
      <c r="X1676" s="17">
        <v>5.0999999999999997E-2</v>
      </c>
      <c r="Y1676" s="17"/>
      <c r="Z1676" s="17">
        <v>0.89900000000000002</v>
      </c>
      <c r="AA1676" s="17">
        <v>3.4000000000000002E-2</v>
      </c>
      <c r="AB1676" s="17">
        <v>4.0000001899898052E-3</v>
      </c>
      <c r="AC1676" s="17"/>
      <c r="AD1676" s="17">
        <v>0.114</v>
      </c>
      <c r="AE1676" s="17">
        <v>0.19600000000000001</v>
      </c>
      <c r="AF1676" s="5">
        <v>0</v>
      </c>
      <c r="AG1676" s="31">
        <v>7893.68017578125</v>
      </c>
      <c r="AH1676" s="31">
        <v>8039.5</v>
      </c>
    </row>
    <row r="1677" spans="1:34" x14ac:dyDescent="0.3">
      <c r="A1677" s="4">
        <v>500104020</v>
      </c>
      <c r="B1677" s="3" t="s">
        <v>261</v>
      </c>
      <c r="C1677" s="3" t="s">
        <v>1338</v>
      </c>
      <c r="D1677" s="14">
        <v>84.436141967773438</v>
      </c>
      <c r="E1677" s="14">
        <v>80.777656555175781</v>
      </c>
      <c r="F1677" s="14">
        <v>83.037101745605469</v>
      </c>
      <c r="G1677" s="14">
        <v>81.512260437011719</v>
      </c>
      <c r="H1677" s="5">
        <v>646</v>
      </c>
      <c r="I1677" s="15">
        <v>3</v>
      </c>
      <c r="J1677" s="15">
        <v>5</v>
      </c>
      <c r="K1677" s="3" t="s">
        <v>3897</v>
      </c>
      <c r="L1677" s="3" t="s">
        <v>3915</v>
      </c>
      <c r="M1677" s="3" t="s">
        <v>3919</v>
      </c>
      <c r="N1677" s="3" t="s">
        <v>3922</v>
      </c>
      <c r="O1677" s="5">
        <v>631</v>
      </c>
      <c r="P1677" s="17">
        <v>0.43304347991943359</v>
      </c>
      <c r="Q1677" s="5">
        <v>249</v>
      </c>
      <c r="R1677" s="17">
        <v>0.24873095750808721</v>
      </c>
      <c r="S1677" s="5">
        <v>631</v>
      </c>
      <c r="T1677" s="17">
        <v>0.31999999284744263</v>
      </c>
      <c r="U1677" s="5">
        <v>249</v>
      </c>
      <c r="V1677" s="17">
        <v>0.16243654489517209</v>
      </c>
      <c r="W1677" s="17">
        <v>1.7000000000000001E-2</v>
      </c>
      <c r="X1677" s="17">
        <v>3.5999999999999997E-2</v>
      </c>
      <c r="Y1677" s="17"/>
      <c r="Z1677" s="17">
        <v>0.91800000000000004</v>
      </c>
      <c r="AA1677" s="17">
        <v>2.5999999999999999E-2</v>
      </c>
      <c r="AB1677" s="17">
        <v>3.0000000260770321E-3</v>
      </c>
      <c r="AC1677" s="17"/>
      <c r="AD1677" s="17">
        <v>0.14399999999999999</v>
      </c>
      <c r="AE1677" s="17">
        <v>0.23400000000000001</v>
      </c>
      <c r="AF1677" s="5">
        <v>0</v>
      </c>
      <c r="AG1677" s="31">
        <v>7784.72021484375</v>
      </c>
      <c r="AH1677" s="31">
        <v>8687.92</v>
      </c>
    </row>
    <row r="1678" spans="1:34" x14ac:dyDescent="0.3">
      <c r="A1678" s="4">
        <v>570043000</v>
      </c>
      <c r="B1678" s="3" t="s">
        <v>294</v>
      </c>
      <c r="C1678" s="3" t="s">
        <v>1418</v>
      </c>
      <c r="D1678" s="14">
        <v>87.029296875</v>
      </c>
      <c r="E1678" s="14">
        <v>87.939605712890625</v>
      </c>
      <c r="F1678" s="14">
        <v>83.038215637207031</v>
      </c>
      <c r="G1678" s="14">
        <v>81.645820617675781</v>
      </c>
      <c r="H1678" s="5">
        <v>400</v>
      </c>
      <c r="I1678" s="15">
        <v>6</v>
      </c>
      <c r="J1678" s="15">
        <v>8</v>
      </c>
      <c r="K1678" s="3" t="s">
        <v>3880</v>
      </c>
      <c r="L1678" s="3" t="s">
        <v>3909</v>
      </c>
      <c r="M1678" s="3" t="s">
        <v>3918</v>
      </c>
      <c r="N1678" s="3" t="s">
        <v>3923</v>
      </c>
      <c r="O1678" s="5">
        <v>711</v>
      </c>
      <c r="P1678" s="17">
        <v>0.40710383653640753</v>
      </c>
      <c r="Q1678" s="5">
        <v>371</v>
      </c>
      <c r="R1678" s="17">
        <v>0.27218934893608088</v>
      </c>
      <c r="S1678" s="5">
        <v>711</v>
      </c>
      <c r="T1678" s="17">
        <v>0.2767123281955719</v>
      </c>
      <c r="U1678" s="5">
        <v>371</v>
      </c>
      <c r="V1678" s="17">
        <v>0.184523805975914</v>
      </c>
      <c r="W1678" s="17">
        <v>2.5000000000000001E-2</v>
      </c>
      <c r="X1678" s="17">
        <v>0.02</v>
      </c>
      <c r="Y1678" s="17"/>
      <c r="Z1678" s="17">
        <v>0.92</v>
      </c>
      <c r="AA1678" s="17">
        <v>3.3000000000000002E-2</v>
      </c>
      <c r="AB1678" s="17">
        <v>2.000000094994903E-3</v>
      </c>
      <c r="AC1678" s="17"/>
      <c r="AD1678" s="17">
        <v>0.17</v>
      </c>
      <c r="AE1678" s="17">
        <v>0.375</v>
      </c>
      <c r="AF1678" s="5">
        <v>0</v>
      </c>
      <c r="AG1678" s="31">
        <v>7086.81005859375</v>
      </c>
      <c r="AH1678" s="31">
        <v>8637.41</v>
      </c>
    </row>
    <row r="1679" spans="1:34" x14ac:dyDescent="0.3">
      <c r="A1679" s="4">
        <v>570044040</v>
      </c>
      <c r="B1679" s="3" t="s">
        <v>294</v>
      </c>
      <c r="C1679" s="3" t="s">
        <v>1419</v>
      </c>
      <c r="D1679" s="14">
        <v>91.707908630371094</v>
      </c>
      <c r="E1679" s="14">
        <v>88.976806640625</v>
      </c>
      <c r="F1679" s="14">
        <v>89.576568603515625</v>
      </c>
      <c r="G1679" s="14">
        <v>86.659774780273438</v>
      </c>
      <c r="H1679" s="5">
        <v>320</v>
      </c>
      <c r="I1679" s="15">
        <v>3</v>
      </c>
      <c r="J1679" s="15">
        <v>5</v>
      </c>
      <c r="K1679" s="3" t="s">
        <v>3880</v>
      </c>
      <c r="L1679" s="3" t="s">
        <v>3909</v>
      </c>
      <c r="M1679" s="3" t="s">
        <v>3918</v>
      </c>
      <c r="N1679" s="3" t="s">
        <v>3923</v>
      </c>
      <c r="O1679" s="5">
        <v>348</v>
      </c>
      <c r="P1679" s="17">
        <v>0.39007091522216802</v>
      </c>
      <c r="Q1679" s="5">
        <v>194</v>
      </c>
      <c r="R1679" s="17">
        <v>0.25174826383590698</v>
      </c>
      <c r="S1679" s="5">
        <v>350</v>
      </c>
      <c r="T1679" s="17">
        <v>0.32978722453117371</v>
      </c>
      <c r="U1679" s="5">
        <v>196</v>
      </c>
      <c r="V1679" s="17">
        <v>0.16783216595649719</v>
      </c>
      <c r="W1679" s="17"/>
      <c r="X1679" s="17">
        <v>2.1999999999999999E-2</v>
      </c>
      <c r="Y1679" s="17"/>
      <c r="Z1679" s="17">
        <v>0.93100000000000005</v>
      </c>
      <c r="AA1679" s="17">
        <v>3.1E-2</v>
      </c>
      <c r="AB1679" s="17">
        <v>1.6000000759959221E-2</v>
      </c>
      <c r="AC1679" s="17"/>
      <c r="AD1679" s="17">
        <v>0.191</v>
      </c>
      <c r="AE1679" s="17">
        <v>0.40300000000000002</v>
      </c>
      <c r="AF1679" s="5">
        <v>0</v>
      </c>
      <c r="AG1679" s="31">
        <v>8387.5498046875</v>
      </c>
      <c r="AH1679" s="31">
        <v>9839.24</v>
      </c>
    </row>
    <row r="1680" spans="1:34" x14ac:dyDescent="0.3">
      <c r="A1680" s="4">
        <v>1011054020</v>
      </c>
      <c r="B1680" s="3" t="s">
        <v>480</v>
      </c>
      <c r="C1680" s="3" t="s">
        <v>1957</v>
      </c>
      <c r="D1680" s="14">
        <v>83.412376403808594</v>
      </c>
      <c r="E1680" s="14">
        <v>83.965553283691406</v>
      </c>
      <c r="F1680" s="14">
        <v>91.344932556152344</v>
      </c>
      <c r="G1680" s="14">
        <v>93.009284973144531</v>
      </c>
      <c r="H1680" s="5">
        <v>320</v>
      </c>
      <c r="I1680" s="15" t="s">
        <v>3980</v>
      </c>
      <c r="J1680" s="15">
        <v>8</v>
      </c>
      <c r="K1680" s="3" t="s">
        <v>3891</v>
      </c>
      <c r="L1680" s="3" t="s">
        <v>3913</v>
      </c>
      <c r="M1680" s="3" t="s">
        <v>3917</v>
      </c>
      <c r="N1680" s="3" t="s">
        <v>3921</v>
      </c>
      <c r="O1680" s="5">
        <v>296</v>
      </c>
      <c r="P1680" s="17">
        <v>0.48571428656578058</v>
      </c>
      <c r="Q1680" s="5">
        <v>229</v>
      </c>
      <c r="R1680" s="17">
        <v>0.42038217186927801</v>
      </c>
      <c r="S1680" s="5">
        <v>296</v>
      </c>
      <c r="T1680" s="17">
        <v>0.40952381491661072</v>
      </c>
      <c r="U1680" s="5">
        <v>229</v>
      </c>
      <c r="V1680" s="17">
        <v>0.35031846165657038</v>
      </c>
      <c r="W1680" s="17"/>
      <c r="X1680" s="17">
        <v>1.9E-2</v>
      </c>
      <c r="Y1680" s="17"/>
      <c r="Z1680" s="17">
        <v>0.96899999999999997</v>
      </c>
      <c r="AA1680" s="17"/>
      <c r="AB1680" s="17">
        <v>1.30000002682209E-2</v>
      </c>
      <c r="AC1680" s="17"/>
      <c r="AD1680" s="17">
        <v>0.156</v>
      </c>
      <c r="AE1680" s="17">
        <v>0.72399999999999998</v>
      </c>
      <c r="AF1680" s="5">
        <v>0</v>
      </c>
      <c r="AG1680" s="31">
        <v>5487.2998046875</v>
      </c>
      <c r="AH1680" s="31">
        <v>7776.05</v>
      </c>
    </row>
    <row r="1681" spans="1:34" x14ac:dyDescent="0.3">
      <c r="A1681" s="4">
        <v>311171050</v>
      </c>
      <c r="B1681" s="3" t="s">
        <v>131</v>
      </c>
      <c r="C1681" s="3" t="s">
        <v>927</v>
      </c>
      <c r="D1681" s="14">
        <v>90.015716552734375</v>
      </c>
      <c r="E1681" s="14">
        <v>87.159339904785156</v>
      </c>
      <c r="F1681" s="14">
        <v>92.623321533203125</v>
      </c>
      <c r="G1681" s="14">
        <v>87.499946594238281</v>
      </c>
      <c r="H1681" s="5">
        <v>80</v>
      </c>
      <c r="I1681" s="15">
        <v>7</v>
      </c>
      <c r="J1681" s="15">
        <v>12</v>
      </c>
      <c r="K1681" s="3" t="s">
        <v>3842</v>
      </c>
      <c r="L1681" s="3" t="s">
        <v>3912</v>
      </c>
      <c r="M1681" s="3" t="s">
        <v>3917</v>
      </c>
      <c r="N1681" s="3" t="s">
        <v>3921</v>
      </c>
      <c r="O1681" s="5">
        <v>45</v>
      </c>
      <c r="P1681" s="17">
        <v>0.3888888955116272</v>
      </c>
      <c r="Q1681" s="5">
        <v>19</v>
      </c>
      <c r="R1681" s="17">
        <v>0</v>
      </c>
      <c r="S1681" s="5">
        <v>45</v>
      </c>
      <c r="T1681" s="17">
        <v>0.34210526943206793</v>
      </c>
      <c r="U1681" s="5">
        <v>19</v>
      </c>
      <c r="V1681" s="17">
        <v>0</v>
      </c>
      <c r="W1681" s="17"/>
      <c r="X1681" s="17"/>
      <c r="Y1681" s="17"/>
      <c r="Z1681" s="17">
        <v>0.97499999999999998</v>
      </c>
      <c r="AA1681" s="17"/>
      <c r="AB1681" s="17">
        <v>2.500000037252903E-2</v>
      </c>
      <c r="AC1681" s="17"/>
      <c r="AD1681" s="17">
        <v>0.13800000000000001</v>
      </c>
      <c r="AE1681" s="17">
        <v>0.29499999999999998</v>
      </c>
      <c r="AF1681" s="5">
        <v>0</v>
      </c>
      <c r="AG1681" s="31">
        <v>12926.0703125</v>
      </c>
      <c r="AH1681" s="31">
        <v>14065.15</v>
      </c>
    </row>
    <row r="1682" spans="1:34" x14ac:dyDescent="0.3">
      <c r="A1682" s="4">
        <v>311174020</v>
      </c>
      <c r="B1682" s="3" t="s">
        <v>131</v>
      </c>
      <c r="C1682" s="3" t="s">
        <v>928</v>
      </c>
      <c r="D1682" s="14">
        <v>89.538711547851563</v>
      </c>
      <c r="E1682" s="14">
        <v>89.306167602539063</v>
      </c>
      <c r="F1682" s="14">
        <v>90.459976196289063</v>
      </c>
      <c r="G1682" s="14">
        <v>85.924346923828125</v>
      </c>
      <c r="H1682" s="5">
        <v>49</v>
      </c>
      <c r="I1682" s="15" t="s">
        <v>3980</v>
      </c>
      <c r="J1682" s="15">
        <v>6</v>
      </c>
      <c r="K1682" s="3" t="s">
        <v>3842</v>
      </c>
      <c r="L1682" s="3" t="s">
        <v>3912</v>
      </c>
      <c r="M1682" s="3" t="s">
        <v>3917</v>
      </c>
      <c r="N1682" s="3" t="s">
        <v>3921</v>
      </c>
      <c r="O1682" s="5">
        <v>53</v>
      </c>
      <c r="P1682" s="17">
        <v>0.30000001192092901</v>
      </c>
      <c r="Q1682" s="5">
        <v>27</v>
      </c>
      <c r="R1682" s="17">
        <v>0</v>
      </c>
      <c r="S1682" s="5">
        <v>53</v>
      </c>
      <c r="T1682" s="17">
        <v>0.26666668057441711</v>
      </c>
      <c r="U1682" s="5">
        <v>27</v>
      </c>
      <c r="V1682" s="17">
        <v>0</v>
      </c>
      <c r="W1682" s="17"/>
      <c r="X1682" s="17"/>
      <c r="Y1682" s="17"/>
      <c r="Z1682" s="17">
        <v>0.98</v>
      </c>
      <c r="AA1682" s="17"/>
      <c r="AB1682" s="17">
        <v>1.9999999552965161E-2</v>
      </c>
      <c r="AC1682" s="17"/>
      <c r="AD1682" s="17">
        <v>0.14299999999999999</v>
      </c>
      <c r="AE1682" s="17">
        <v>0.29399999999999998</v>
      </c>
      <c r="AF1682" s="5">
        <v>0</v>
      </c>
      <c r="AG1682" s="31">
        <v>13988.6396484375</v>
      </c>
      <c r="AH1682" s="31">
        <v>20273.810000000001</v>
      </c>
    </row>
    <row r="1683" spans="1:34" x14ac:dyDescent="0.3">
      <c r="A1683" s="4">
        <v>90803000</v>
      </c>
      <c r="B1683" s="3" t="s">
        <v>37</v>
      </c>
      <c r="C1683" s="3" t="s">
        <v>621</v>
      </c>
      <c r="D1683" s="14">
        <v>94.701904296875</v>
      </c>
      <c r="E1683" s="14">
        <v>94.128982543945313</v>
      </c>
      <c r="F1683" s="14">
        <v>88.454010009765625</v>
      </c>
      <c r="G1683" s="14">
        <v>88.473823547363281</v>
      </c>
      <c r="H1683" s="5">
        <v>271</v>
      </c>
      <c r="I1683" s="15">
        <v>5</v>
      </c>
      <c r="J1683" s="15">
        <v>8</v>
      </c>
      <c r="K1683" s="3" t="s">
        <v>3829</v>
      </c>
      <c r="L1683" s="3" t="s">
        <v>3910</v>
      </c>
      <c r="M1683" s="3" t="s">
        <v>3916</v>
      </c>
      <c r="N1683" s="3" t="s">
        <v>3921</v>
      </c>
      <c r="O1683" s="5">
        <v>503</v>
      </c>
      <c r="P1683" s="17">
        <v>0.47843137383460999</v>
      </c>
      <c r="Q1683" s="5">
        <v>330</v>
      </c>
      <c r="R1683" s="17">
        <v>0.41317364573478699</v>
      </c>
      <c r="S1683" s="5">
        <v>503</v>
      </c>
      <c r="T1683" s="17">
        <v>0.30980393290519709</v>
      </c>
      <c r="U1683" s="5">
        <v>330</v>
      </c>
      <c r="V1683" s="17">
        <v>0.27544909715652471</v>
      </c>
      <c r="W1683" s="17"/>
      <c r="X1683" s="17"/>
      <c r="Y1683" s="17"/>
      <c r="Z1683" s="17">
        <v>0.98499999999999999</v>
      </c>
      <c r="AA1683" s="17"/>
      <c r="AB1683" s="17">
        <v>1.499999966472387E-2</v>
      </c>
      <c r="AC1683" s="17"/>
      <c r="AD1683" s="17">
        <v>0.14799999999999999</v>
      </c>
      <c r="AE1683" s="17">
        <v>0.61599999999999999</v>
      </c>
      <c r="AF1683" s="5">
        <v>0</v>
      </c>
      <c r="AG1683" s="31">
        <v>6502.47998046875</v>
      </c>
      <c r="AH1683" s="31">
        <v>8690.58</v>
      </c>
    </row>
    <row r="1684" spans="1:34" x14ac:dyDescent="0.3">
      <c r="A1684" s="4">
        <v>90804040</v>
      </c>
      <c r="B1684" s="3" t="s">
        <v>37</v>
      </c>
      <c r="C1684" s="3" t="s">
        <v>622</v>
      </c>
      <c r="D1684" s="14">
        <v>82.009178161621094</v>
      </c>
      <c r="E1684" s="14">
        <v>80.84228515625</v>
      </c>
      <c r="F1684" s="14">
        <v>87.873336791992188</v>
      </c>
      <c r="G1684" s="14">
        <v>86.045059204101563</v>
      </c>
      <c r="H1684" s="5">
        <v>288</v>
      </c>
      <c r="I1684" s="15" t="s">
        <v>3980</v>
      </c>
      <c r="J1684" s="15">
        <v>4</v>
      </c>
      <c r="K1684" s="3" t="s">
        <v>3829</v>
      </c>
      <c r="L1684" s="3" t="s">
        <v>3910</v>
      </c>
      <c r="M1684" s="3" t="s">
        <v>3916</v>
      </c>
      <c r="N1684" s="3" t="s">
        <v>3921</v>
      </c>
      <c r="O1684" s="5">
        <v>72</v>
      </c>
      <c r="P1684" s="17">
        <v>0.35344827175140381</v>
      </c>
      <c r="Q1684" s="5">
        <v>51</v>
      </c>
      <c r="R1684" s="17">
        <v>0.3194444477558136</v>
      </c>
      <c r="S1684" s="5">
        <v>72</v>
      </c>
      <c r="T1684" s="17">
        <v>0.31034481525421143</v>
      </c>
      <c r="U1684" s="5">
        <v>51</v>
      </c>
      <c r="V1684" s="17">
        <v>0.2638888955116272</v>
      </c>
      <c r="W1684" s="17"/>
      <c r="X1684" s="17"/>
      <c r="Y1684" s="17"/>
      <c r="Z1684" s="17">
        <v>1</v>
      </c>
      <c r="AA1684" s="17"/>
      <c r="AB1684" s="17">
        <v>0</v>
      </c>
      <c r="AC1684" s="17"/>
      <c r="AD1684" s="17">
        <v>0.13900000000000001</v>
      </c>
      <c r="AE1684" s="17">
        <v>0.59899999999999998</v>
      </c>
      <c r="AF1684" s="5">
        <v>0</v>
      </c>
      <c r="AG1684" s="31">
        <v>7169.7900390625</v>
      </c>
      <c r="AH1684" s="31">
        <v>9342.5499999999993</v>
      </c>
    </row>
    <row r="1685" spans="1:34" x14ac:dyDescent="0.3">
      <c r="A1685" s="4">
        <v>1130011050</v>
      </c>
      <c r="B1685" s="3" t="s">
        <v>529</v>
      </c>
      <c r="C1685" s="3" t="s">
        <v>2046</v>
      </c>
      <c r="D1685" s="14">
        <v>82.138412475585938</v>
      </c>
      <c r="E1685" s="14">
        <v>82.278556823730469</v>
      </c>
      <c r="F1685" s="14">
        <v>77.895698547363281</v>
      </c>
      <c r="G1685" s="14">
        <v>77.229949951171875</v>
      </c>
      <c r="H1685" s="5">
        <v>130</v>
      </c>
      <c r="I1685" s="15">
        <v>7</v>
      </c>
      <c r="J1685" s="15">
        <v>12</v>
      </c>
      <c r="K1685" s="3" t="s">
        <v>3890</v>
      </c>
      <c r="L1685" s="3" t="s">
        <v>3912</v>
      </c>
      <c r="M1685" s="3" t="s">
        <v>3917</v>
      </c>
      <c r="N1685" s="3" t="s">
        <v>3921</v>
      </c>
      <c r="O1685" s="5">
        <v>79</v>
      </c>
      <c r="P1685" s="17">
        <v>0.29230770468711847</v>
      </c>
      <c r="Q1685" s="5">
        <v>35</v>
      </c>
      <c r="R1685" s="17">
        <v>0.18518517911434171</v>
      </c>
      <c r="S1685" s="5">
        <v>79</v>
      </c>
      <c r="T1685" s="17">
        <v>0.10000000149011611</v>
      </c>
      <c r="U1685" s="5">
        <v>35</v>
      </c>
      <c r="V1685" s="17">
        <v>0.17391304671764371</v>
      </c>
      <c r="W1685" s="17"/>
      <c r="X1685" s="17"/>
      <c r="Y1685" s="17"/>
      <c r="Z1685" s="17">
        <v>0.99199999999999999</v>
      </c>
      <c r="AA1685" s="17"/>
      <c r="AB1685" s="17">
        <v>8.0000003799796104E-3</v>
      </c>
      <c r="AC1685" s="17"/>
      <c r="AD1685" s="17">
        <v>0.123</v>
      </c>
      <c r="AE1685" s="17">
        <v>0.34699999999999998</v>
      </c>
      <c r="AF1685" s="5">
        <v>0</v>
      </c>
      <c r="AG1685" s="31">
        <v>12730.83984375</v>
      </c>
      <c r="AH1685" s="31">
        <v>13393.23</v>
      </c>
    </row>
    <row r="1686" spans="1:34" x14ac:dyDescent="0.3">
      <c r="A1686" s="4">
        <v>1130014020</v>
      </c>
      <c r="B1686" s="3" t="s">
        <v>529</v>
      </c>
      <c r="C1686" s="3" t="s">
        <v>2047</v>
      </c>
      <c r="D1686" s="14">
        <v>85.675758361816406</v>
      </c>
      <c r="E1686" s="14">
        <v>85.699943542480469</v>
      </c>
      <c r="F1686" s="14">
        <v>87.979515075683594</v>
      </c>
      <c r="G1686" s="14">
        <v>85.466270446777344</v>
      </c>
      <c r="H1686" s="5">
        <v>149</v>
      </c>
      <c r="I1686" s="15" t="s">
        <v>3980</v>
      </c>
      <c r="J1686" s="15">
        <v>6</v>
      </c>
      <c r="K1686" s="3" t="s">
        <v>3890</v>
      </c>
      <c r="L1686" s="3" t="s">
        <v>3912</v>
      </c>
      <c r="M1686" s="3" t="s">
        <v>3917</v>
      </c>
      <c r="N1686" s="3" t="s">
        <v>3921</v>
      </c>
      <c r="O1686" s="5">
        <v>108</v>
      </c>
      <c r="P1686" s="17">
        <v>0.5517241358757019</v>
      </c>
      <c r="Q1686" s="5">
        <v>46</v>
      </c>
      <c r="R1686" s="17">
        <v>0.5</v>
      </c>
      <c r="S1686" s="5">
        <v>108</v>
      </c>
      <c r="T1686" s="17">
        <v>0.39080458879470831</v>
      </c>
      <c r="U1686" s="5">
        <v>46</v>
      </c>
      <c r="V1686" s="17">
        <v>0.2380952388048172</v>
      </c>
      <c r="W1686" s="17"/>
      <c r="X1686" s="17"/>
      <c r="Y1686" s="17"/>
      <c r="Z1686" s="17">
        <v>0.98</v>
      </c>
      <c r="AA1686" s="17"/>
      <c r="AB1686" s="17">
        <v>1.9999999552965161E-2</v>
      </c>
      <c r="AC1686" s="17"/>
      <c r="AD1686" s="17">
        <v>0.14099999999999999</v>
      </c>
      <c r="AE1686" s="17">
        <v>0.42899999999999999</v>
      </c>
      <c r="AF1686" s="5">
        <v>0</v>
      </c>
      <c r="AG1686" s="31">
        <v>8926.7001953125</v>
      </c>
      <c r="AH1686" s="31">
        <v>9852.76</v>
      </c>
    </row>
    <row r="1687" spans="1:34" x14ac:dyDescent="0.3">
      <c r="A1687" s="4">
        <v>1090023000</v>
      </c>
      <c r="B1687" s="3" t="s">
        <v>517</v>
      </c>
      <c r="C1687" s="3" t="s">
        <v>2022</v>
      </c>
      <c r="D1687" s="14">
        <v>81.779541015625</v>
      </c>
      <c r="E1687" s="14">
        <v>83.728256225585938</v>
      </c>
      <c r="F1687" s="14">
        <v>82.594833374023438</v>
      </c>
      <c r="G1687" s="14">
        <v>82.049217224121094</v>
      </c>
      <c r="H1687" s="5">
        <v>401</v>
      </c>
      <c r="I1687" s="15">
        <v>6</v>
      </c>
      <c r="J1687" s="15">
        <v>8</v>
      </c>
      <c r="K1687" s="3" t="s">
        <v>3895</v>
      </c>
      <c r="L1687" s="3" t="s">
        <v>3909</v>
      </c>
      <c r="M1687" s="3" t="s">
        <v>3917</v>
      </c>
      <c r="N1687" s="3" t="s">
        <v>3923</v>
      </c>
      <c r="O1687" s="5">
        <v>769</v>
      </c>
      <c r="P1687" s="17">
        <v>0.41066667437553411</v>
      </c>
      <c r="Q1687" s="5">
        <v>384</v>
      </c>
      <c r="R1687" s="17">
        <v>0.29281768202781677</v>
      </c>
      <c r="S1687" s="5">
        <v>767</v>
      </c>
      <c r="T1687" s="17">
        <v>0.27345845103263849</v>
      </c>
      <c r="U1687" s="5">
        <v>383</v>
      </c>
      <c r="V1687" s="17">
        <v>0.14444445073604581</v>
      </c>
      <c r="W1687" s="17">
        <v>4.2000000000000003E-2</v>
      </c>
      <c r="X1687" s="17">
        <v>0.112</v>
      </c>
      <c r="Y1687" s="17"/>
      <c r="Z1687" s="17">
        <v>0.79600000000000004</v>
      </c>
      <c r="AA1687" s="17">
        <v>0.05</v>
      </c>
      <c r="AB1687" s="17">
        <v>0</v>
      </c>
      <c r="AC1687" s="17">
        <v>0.04</v>
      </c>
      <c r="AD1687" s="17">
        <v>0.155</v>
      </c>
      <c r="AE1687" s="17">
        <v>0.32600000000000001</v>
      </c>
      <c r="AF1687" s="5">
        <v>0</v>
      </c>
      <c r="AG1687" s="31">
        <v>9213.9501953125</v>
      </c>
      <c r="AH1687" s="31">
        <v>11031.09</v>
      </c>
    </row>
    <row r="1688" spans="1:34" x14ac:dyDescent="0.3">
      <c r="A1688" s="4">
        <v>1090024020</v>
      </c>
      <c r="B1688" s="3" t="s">
        <v>517</v>
      </c>
      <c r="C1688" s="3" t="s">
        <v>2023</v>
      </c>
      <c r="D1688" s="14">
        <v>87.910148620605469</v>
      </c>
      <c r="E1688" s="14">
        <v>87.191093444824219</v>
      </c>
      <c r="F1688" s="14">
        <v>84.35760498046875</v>
      </c>
      <c r="G1688" s="14">
        <v>81.203742980957031</v>
      </c>
      <c r="H1688" s="5">
        <v>498</v>
      </c>
      <c r="I1688" s="15">
        <v>2</v>
      </c>
      <c r="J1688" s="15">
        <v>5</v>
      </c>
      <c r="K1688" s="3" t="s">
        <v>3895</v>
      </c>
      <c r="L1688" s="3" t="s">
        <v>3909</v>
      </c>
      <c r="M1688" s="3" t="s">
        <v>3917</v>
      </c>
      <c r="N1688" s="3" t="s">
        <v>3923</v>
      </c>
      <c r="O1688" s="5">
        <v>354</v>
      </c>
      <c r="P1688" s="17">
        <v>0.43714284896850591</v>
      </c>
      <c r="Q1688" s="5">
        <v>209</v>
      </c>
      <c r="R1688" s="17">
        <v>0.33830845355987549</v>
      </c>
      <c r="S1688" s="5">
        <v>354</v>
      </c>
      <c r="T1688" s="17">
        <v>0.43999999761581421</v>
      </c>
      <c r="U1688" s="5">
        <v>209</v>
      </c>
      <c r="V1688" s="17">
        <v>0.34328359365463262</v>
      </c>
      <c r="W1688" s="17">
        <v>3.2000000000000001E-2</v>
      </c>
      <c r="X1688" s="17">
        <v>0.151</v>
      </c>
      <c r="Y1688" s="17"/>
      <c r="Z1688" s="17">
        <v>0.755</v>
      </c>
      <c r="AA1688" s="17">
        <v>0.06</v>
      </c>
      <c r="AB1688" s="17">
        <v>2.000000094994903E-3</v>
      </c>
      <c r="AC1688" s="17">
        <v>9.8000000000000004E-2</v>
      </c>
      <c r="AD1688" s="17">
        <v>0.20100000000000001</v>
      </c>
      <c r="AE1688" s="17">
        <v>0.434</v>
      </c>
      <c r="AF1688" s="5">
        <v>0</v>
      </c>
      <c r="AG1688" s="31">
        <v>10023.6103515625</v>
      </c>
      <c r="AH1688" s="31">
        <v>10874.24</v>
      </c>
    </row>
    <row r="1689" spans="1:34" x14ac:dyDescent="0.3">
      <c r="A1689" s="4">
        <v>90791050</v>
      </c>
      <c r="B1689" s="3" t="s">
        <v>36</v>
      </c>
      <c r="C1689" s="3" t="s">
        <v>619</v>
      </c>
      <c r="D1689" s="14">
        <v>80.441917419433594</v>
      </c>
      <c r="E1689" s="14">
        <v>80.13751220703125</v>
      </c>
      <c r="F1689" s="14">
        <v>83.770729064941406</v>
      </c>
      <c r="G1689" s="14">
        <v>84.724929809570313</v>
      </c>
      <c r="H1689" s="5">
        <v>99</v>
      </c>
      <c r="I1689" s="15">
        <v>7</v>
      </c>
      <c r="J1689" s="15">
        <v>12</v>
      </c>
      <c r="K1689" s="3" t="s">
        <v>3829</v>
      </c>
      <c r="L1689" s="3" t="s">
        <v>3910</v>
      </c>
      <c r="M1689" s="3" t="s">
        <v>3917</v>
      </c>
      <c r="N1689" s="3" t="s">
        <v>3921</v>
      </c>
      <c r="O1689" s="5">
        <v>70</v>
      </c>
      <c r="P1689" s="17">
        <v>0.21621622145175931</v>
      </c>
      <c r="Q1689" s="5">
        <v>58</v>
      </c>
      <c r="R1689" s="17">
        <v>0.21621622145175931</v>
      </c>
      <c r="S1689" s="5">
        <v>70</v>
      </c>
      <c r="T1689" s="17">
        <v>0.380952388048172</v>
      </c>
      <c r="U1689" s="5">
        <v>58</v>
      </c>
      <c r="V1689" s="17">
        <v>0.380952388048172</v>
      </c>
      <c r="W1689" s="17"/>
      <c r="X1689" s="17"/>
      <c r="Y1689" s="17"/>
      <c r="Z1689" s="17">
        <v>0.94900000000000007</v>
      </c>
      <c r="AA1689" s="17"/>
      <c r="AB1689" s="17">
        <v>5.0999999046325677E-2</v>
      </c>
      <c r="AC1689" s="17"/>
      <c r="AD1689" s="17">
        <v>0.14099999999999999</v>
      </c>
      <c r="AE1689" s="17">
        <v>0.41959999999999997</v>
      </c>
      <c r="AF1689" s="5">
        <v>1</v>
      </c>
      <c r="AG1689" s="31">
        <v>9529.23046875</v>
      </c>
      <c r="AH1689" s="31">
        <v>11370.12</v>
      </c>
    </row>
    <row r="1690" spans="1:34" x14ac:dyDescent="0.3">
      <c r="A1690" s="4">
        <v>90794020</v>
      </c>
      <c r="B1690" s="3" t="s">
        <v>36</v>
      </c>
      <c r="C1690" s="3" t="s">
        <v>620</v>
      </c>
      <c r="D1690" s="14">
        <v>96.509117126464844</v>
      </c>
      <c r="E1690" s="14">
        <v>96.649192810058594</v>
      </c>
      <c r="F1690" s="14">
        <v>91.128028869628906</v>
      </c>
      <c r="G1690" s="14">
        <v>93.571784973144531</v>
      </c>
      <c r="H1690" s="5">
        <v>109</v>
      </c>
      <c r="I1690" s="15" t="s">
        <v>3980</v>
      </c>
      <c r="J1690" s="15">
        <v>6</v>
      </c>
      <c r="K1690" s="3" t="s">
        <v>3829</v>
      </c>
      <c r="L1690" s="3" t="s">
        <v>3910</v>
      </c>
      <c r="M1690" s="3" t="s">
        <v>3917</v>
      </c>
      <c r="N1690" s="3" t="s">
        <v>3921</v>
      </c>
      <c r="O1690" s="5">
        <v>78</v>
      </c>
      <c r="P1690" s="17">
        <v>0.34328359365463262</v>
      </c>
      <c r="Q1690" s="5">
        <v>62</v>
      </c>
      <c r="R1690" s="17">
        <v>0.34328359365463262</v>
      </c>
      <c r="S1690" s="5">
        <v>78</v>
      </c>
      <c r="T1690" s="17">
        <v>0.2985074520111084</v>
      </c>
      <c r="U1690" s="5">
        <v>62</v>
      </c>
      <c r="V1690" s="17">
        <v>0.2985074520111084</v>
      </c>
      <c r="W1690" s="17"/>
      <c r="X1690" s="17"/>
      <c r="Y1690" s="17"/>
      <c r="Z1690" s="17">
        <v>1</v>
      </c>
      <c r="AA1690" s="17"/>
      <c r="AB1690" s="17">
        <v>0</v>
      </c>
      <c r="AC1690" s="17"/>
      <c r="AD1690" s="17">
        <v>0.20200000000000001</v>
      </c>
      <c r="AE1690" s="17">
        <v>0.54210000000000003</v>
      </c>
      <c r="AF1690" s="5">
        <v>1</v>
      </c>
      <c r="AG1690" s="31">
        <v>8272.330078125</v>
      </c>
      <c r="AH1690" s="31">
        <v>9917.9699999999993</v>
      </c>
    </row>
  </sheetData>
  <autoFilter ref="A12:AH1690" xr:uid="{00000000-0001-0000-0000-000000000000}">
    <sortState xmlns:xlrd2="http://schemas.microsoft.com/office/spreadsheetml/2017/richdata2" ref="A13:AH1690">
      <sortCondition ref="B12:B1690"/>
    </sortState>
  </autoFilter>
  <pageMargins left="0.7" right="0.7" top="0.75" bottom="0.75" header="0.3" footer="0.3"/>
  <pageSetup orientation="portrait" horizontalDpi="1200" verticalDpi="1200" r:id="rId1"/>
  <ignoredErrors>
    <ignoredError sqref="O2 Q2 S2 U2:U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ABAFC-5163-4913-8E09-718E49C6B97F}">
  <dimension ref="A1:AC1680"/>
  <sheetViews>
    <sheetView topLeftCell="H1" workbookViewId="0">
      <selection activeCell="O40" sqref="O40"/>
    </sheetView>
  </sheetViews>
  <sheetFormatPr defaultRowHeight="14.4" x14ac:dyDescent="0.3"/>
  <cols>
    <col min="1" max="1" width="9.44140625" bestFit="1" customWidth="1"/>
    <col min="2" max="2" width="13.33203125" bestFit="1" customWidth="1"/>
    <col min="3" max="3" width="12.6640625" bestFit="1" customWidth="1"/>
    <col min="4" max="4" width="10" bestFit="1" customWidth="1"/>
    <col min="5" max="5" width="16.6640625" bestFit="1" customWidth="1"/>
    <col min="6" max="6" width="10" bestFit="1" customWidth="1"/>
    <col min="7" max="7" width="16.6640625" bestFit="1" customWidth="1"/>
    <col min="8" max="8" width="12.88671875" bestFit="1" customWidth="1"/>
    <col min="9" max="9" width="14.5546875" bestFit="1" customWidth="1"/>
    <col min="10" max="10" width="12.88671875" bestFit="1" customWidth="1"/>
    <col min="11" max="11" width="14.5546875" bestFit="1" customWidth="1"/>
    <col min="12" max="13" width="14.5546875" customWidth="1"/>
  </cols>
  <sheetData>
    <row r="1" spans="1:29" x14ac:dyDescent="0.3">
      <c r="A1" t="s">
        <v>0</v>
      </c>
      <c r="B1" t="s">
        <v>4053</v>
      </c>
      <c r="C1" t="s">
        <v>4054</v>
      </c>
      <c r="D1" s="125" t="s">
        <v>4055</v>
      </c>
      <c r="E1" s="128" t="s">
        <v>4073</v>
      </c>
      <c r="F1" s="125" t="s">
        <v>4056</v>
      </c>
      <c r="G1" s="128" t="s">
        <v>4074</v>
      </c>
      <c r="H1" s="128" t="s">
        <v>4043</v>
      </c>
      <c r="I1" s="128" t="s">
        <v>4057</v>
      </c>
      <c r="J1" s="128" t="s">
        <v>2113</v>
      </c>
      <c r="K1" s="128" t="s">
        <v>4058</v>
      </c>
      <c r="L1" s="125" t="s">
        <v>4071</v>
      </c>
      <c r="M1" s="125" t="s">
        <v>4072</v>
      </c>
      <c r="O1" s="182" t="s">
        <v>4059</v>
      </c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</row>
    <row r="2" spans="1:29" ht="15" thickBot="1" x14ac:dyDescent="0.35">
      <c r="A2" s="4">
        <v>1060024020</v>
      </c>
      <c r="B2" s="3" t="s">
        <v>500</v>
      </c>
      <c r="C2" s="3" t="s">
        <v>1994</v>
      </c>
      <c r="D2" s="125">
        <f>VLOOKUP($A2,'Supporting Data'!$A$2:$BH$1679,5,FALSE)</f>
        <v>88.200836181640625</v>
      </c>
      <c r="E2" s="128">
        <f>VLOOKUP($A2,'Supporting Data'!$A$2:$BH$1679,16,FALSE)</f>
        <v>0.38202247023582458</v>
      </c>
      <c r="F2" s="125">
        <f>VLOOKUP($A2,'Supporting Data'!$A$2:$BH$1679,7,FALSE)</f>
        <v>85.425674438476563</v>
      </c>
      <c r="G2" s="128">
        <f>VLOOKUP($A2,'Supporting Data'!$A$2:$BH$1679,49,FALSE)</f>
        <v>0.23728813230991361</v>
      </c>
      <c r="H2" s="125">
        <f>VLOOKUP($A2,'Supporting Data'!$A$2:$BH$1679,6,FALSE)</f>
        <v>86.809211730957031</v>
      </c>
      <c r="I2" s="128">
        <f>VLOOKUP($A2,'Supporting Data'!$A$2:$BH$1679,22,FALSE)</f>
        <v>0.23728813230991361</v>
      </c>
      <c r="J2" s="125">
        <f>VLOOKUP($A2,'Supporting Data'!$A$2:$BH$1679,8,FALSE)</f>
        <v>88.022789001464844</v>
      </c>
      <c r="K2" s="128">
        <f>VLOOKUP($A2,'Supporting Data'!$A$2:$BH$1679,49,FALSE)</f>
        <v>0.23728813230991361</v>
      </c>
      <c r="L2" s="125">
        <f>VLOOKUP($A2,'Supporting Data'!$A$2:$BH$1679,26,FALSE)</f>
        <v>95.493850708007813</v>
      </c>
      <c r="M2" s="125">
        <f>VLOOKUP($A2,'Supporting Data'!$A$2:$BH$1679,53,FALSE)</f>
        <v>91.062690734863281</v>
      </c>
      <c r="O2" s="183" t="s">
        <v>4060</v>
      </c>
      <c r="P2" s="183"/>
      <c r="Q2" s="183"/>
      <c r="R2" s="183"/>
      <c r="S2" s="183"/>
      <c r="T2" s="183"/>
      <c r="W2" s="183" t="s">
        <v>4061</v>
      </c>
      <c r="X2" s="182"/>
      <c r="Y2" s="182"/>
      <c r="Z2" s="182"/>
      <c r="AA2" s="182"/>
      <c r="AB2" s="182"/>
      <c r="AC2" s="182"/>
    </row>
    <row r="3" spans="1:29" x14ac:dyDescent="0.3">
      <c r="A3" s="4">
        <v>491354020</v>
      </c>
      <c r="B3" s="3" t="s">
        <v>248</v>
      </c>
      <c r="C3" s="3" t="s">
        <v>1291</v>
      </c>
      <c r="D3" s="125">
        <f>VLOOKUP($A3,'Supporting Data'!$A$2:$BH$1679,5,FALSE)</f>
        <v>87.426483154296875</v>
      </c>
      <c r="E3" s="128">
        <f>VLOOKUP($A3,'Supporting Data'!$A$2:$BH$1679,16,FALSE)</f>
        <v>0.33750000596046448</v>
      </c>
      <c r="F3" s="125">
        <f>VLOOKUP($A3,'Supporting Data'!$A$2:$BH$1679,7,FALSE)</f>
        <v>83.13916015625</v>
      </c>
      <c r="G3" s="128">
        <f>VLOOKUP($A3,'Supporting Data'!$A$2:$BH$1679,49,FALSE)</f>
        <v>0.27659574151039118</v>
      </c>
      <c r="H3" s="125">
        <f>VLOOKUP($A3,'Supporting Data'!$A$2:$BH$1679,6,FALSE)</f>
        <v>87.053672790527344</v>
      </c>
      <c r="I3" s="128">
        <f>VLOOKUP($A3,'Supporting Data'!$A$2:$BH$1679,22,FALSE)</f>
        <v>0.2127659618854523</v>
      </c>
      <c r="J3" s="125">
        <f>VLOOKUP($A3,'Supporting Data'!$A$2:$BH$1679,8,FALSE)</f>
        <v>85.008598327636719</v>
      </c>
      <c r="K3" s="128">
        <f>VLOOKUP($A3,'Supporting Data'!$A$2:$BH$1679,49,FALSE)</f>
        <v>0.27659574151039118</v>
      </c>
      <c r="L3" s="125">
        <f>VLOOKUP($A3,'Supporting Data'!$A$2:$BH$1679,26,FALSE)</f>
        <v>91.264564514160156</v>
      </c>
      <c r="M3" s="125">
        <f>VLOOKUP($A3,'Supporting Data'!$A$2:$BH$1679,53,FALSE)</f>
        <v>90.382240295410156</v>
      </c>
      <c r="O3" s="129" t="s">
        <v>4062</v>
      </c>
      <c r="P3" s="130">
        <v>50</v>
      </c>
      <c r="Q3" s="131">
        <v>0</v>
      </c>
      <c r="W3" s="129" t="s">
        <v>4062</v>
      </c>
      <c r="X3" s="130">
        <v>50</v>
      </c>
      <c r="Y3" s="131">
        <v>0</v>
      </c>
    </row>
    <row r="4" spans="1:29" x14ac:dyDescent="0.3">
      <c r="A4" s="4">
        <v>171261050</v>
      </c>
      <c r="B4" s="3" t="s">
        <v>76</v>
      </c>
      <c r="C4" s="3" t="s">
        <v>751</v>
      </c>
      <c r="D4" s="125">
        <f>VLOOKUP($A4,'Supporting Data'!$A$2:$BH$1679,5,FALSE)</f>
        <v>84.953292846679688</v>
      </c>
      <c r="E4" s="128">
        <f>VLOOKUP($A4,'Supporting Data'!$A$2:$BH$1679,16,FALSE)</f>
        <v>0.3695652186870575</v>
      </c>
      <c r="F4" s="125">
        <f>VLOOKUP($A4,'Supporting Data'!$A$2:$BH$1679,7,FALSE)</f>
        <v>88.106582641601563</v>
      </c>
      <c r="G4" s="128">
        <f>VLOOKUP($A4,'Supporting Data'!$A$2:$BH$1679,49,FALSE)</f>
        <v>0</v>
      </c>
      <c r="H4" s="125">
        <f>VLOOKUP($A4,'Supporting Data'!$A$2:$BH$1679,6,FALSE)</f>
        <v>84.048721313476563</v>
      </c>
      <c r="I4" s="128">
        <f>VLOOKUP($A4,'Supporting Data'!$A$2:$BH$1679,22,FALSE)</f>
        <v>0.25</v>
      </c>
      <c r="J4" s="125">
        <f>VLOOKUP($A4,'Supporting Data'!$A$2:$BH$1679,8,FALSE)</f>
        <v>88.74078369140625</v>
      </c>
      <c r="K4" s="128">
        <f>VLOOKUP($A4,'Supporting Data'!$A$2:$BH$1679,49,FALSE)</f>
        <v>0</v>
      </c>
      <c r="L4" s="125">
        <f>VLOOKUP($A4,'Supporting Data'!$A$2:$BH$1679,26,FALSE)</f>
        <v>84.618545532226563</v>
      </c>
      <c r="M4" s="125">
        <f>VLOOKUP($A4,'Supporting Data'!$A$2:$BH$1679,53,FALSE)</f>
        <v>76.9381103515625</v>
      </c>
      <c r="O4" s="132" t="s">
        <v>4063</v>
      </c>
      <c r="P4" s="133">
        <v>85</v>
      </c>
      <c r="Q4" s="134">
        <v>0.45300000000000001</v>
      </c>
      <c r="W4" s="132" t="s">
        <v>4063</v>
      </c>
      <c r="X4" s="133">
        <v>85</v>
      </c>
      <c r="Y4" s="134">
        <v>0.35299999999999998</v>
      </c>
    </row>
    <row r="5" spans="1:29" ht="15" thickBot="1" x14ac:dyDescent="0.35">
      <c r="A5" s="4">
        <v>41061050</v>
      </c>
      <c r="B5" s="3" t="s">
        <v>11</v>
      </c>
      <c r="C5" s="3" t="s">
        <v>569</v>
      </c>
      <c r="D5" s="125">
        <f>VLOOKUP($A5,'Supporting Data'!$A$2:$BH$1679,5,FALSE)</f>
        <v>82.833419799804688</v>
      </c>
      <c r="E5" s="128">
        <f>VLOOKUP($A5,'Supporting Data'!$A$2:$BH$1679,16,FALSE)</f>
        <v>0.45652174949646002</v>
      </c>
      <c r="F5" s="125">
        <f>VLOOKUP($A5,'Supporting Data'!$A$2:$BH$1679,7,FALSE)</f>
        <v>79.155288696289063</v>
      </c>
      <c r="G5" s="128">
        <f>VLOOKUP($A5,'Supporting Data'!$A$2:$BH$1679,49,FALSE)</f>
        <v>0.18333333730697629</v>
      </c>
      <c r="H5" s="125">
        <f>VLOOKUP($A5,'Supporting Data'!$A$2:$BH$1679,6,FALSE)</f>
        <v>81.981948852539063</v>
      </c>
      <c r="I5" s="128">
        <f>VLOOKUP($A5,'Supporting Data'!$A$2:$BH$1679,22,FALSE)</f>
        <v>0.40350878238677979</v>
      </c>
      <c r="J5" s="125">
        <f>VLOOKUP($A5,'Supporting Data'!$A$2:$BH$1679,8,FALSE)</f>
        <v>78.881866455078125</v>
      </c>
      <c r="K5" s="128">
        <f>VLOOKUP($A5,'Supporting Data'!$A$2:$BH$1679,49,FALSE)</f>
        <v>0.18333333730697629</v>
      </c>
      <c r="L5" s="125">
        <f>VLOOKUP($A5,'Supporting Data'!$A$2:$BH$1679,26,FALSE)</f>
        <v>82.50390625</v>
      </c>
      <c r="M5" s="125">
        <f>VLOOKUP($A5,'Supporting Data'!$A$2:$BH$1679,53,FALSE)</f>
        <v>78.81451416015625</v>
      </c>
      <c r="O5" s="135" t="s">
        <v>4064</v>
      </c>
      <c r="P5" s="136">
        <v>110</v>
      </c>
      <c r="Q5" s="137">
        <v>1</v>
      </c>
      <c r="W5" s="135" t="s">
        <v>4064</v>
      </c>
      <c r="X5" s="136">
        <v>110</v>
      </c>
      <c r="Y5" s="137">
        <v>1</v>
      </c>
    </row>
    <row r="6" spans="1:29" x14ac:dyDescent="0.3">
      <c r="A6" s="4">
        <v>350971050</v>
      </c>
      <c r="B6" s="3" t="s">
        <v>150</v>
      </c>
      <c r="C6" s="3" t="s">
        <v>959</v>
      </c>
      <c r="D6" s="125">
        <f>VLOOKUP($A6,'Supporting Data'!$A$2:$BH$1679,5,FALSE)</f>
        <v>78.907402038574219</v>
      </c>
      <c r="E6" s="128">
        <f>VLOOKUP($A6,'Supporting Data'!$A$2:$BH$1679,16,FALSE)</f>
        <v>0.1911764740943909</v>
      </c>
      <c r="F6" s="125">
        <f>VLOOKUP($A6,'Supporting Data'!$A$2:$BH$1679,7,FALSE)</f>
        <v>85.646835327148438</v>
      </c>
      <c r="G6" s="128">
        <f>VLOOKUP($A6,'Supporting Data'!$A$2:$BH$1679,49,FALSE)</f>
        <v>9.2307694256305695E-2</v>
      </c>
      <c r="H6" s="125">
        <f>VLOOKUP($A6,'Supporting Data'!$A$2:$BH$1679,6,FALSE)</f>
        <v>80.3958740234375</v>
      </c>
      <c r="I6" s="128">
        <f>VLOOKUP($A6,'Supporting Data'!$A$2:$BH$1679,22,FALSE)</f>
        <v>0.1911764740943909</v>
      </c>
      <c r="J6" s="125">
        <f>VLOOKUP($A6,'Supporting Data'!$A$2:$BH$1679,8,FALSE)</f>
        <v>86.93743896484375</v>
      </c>
      <c r="K6" s="128">
        <f>VLOOKUP($A6,'Supporting Data'!$A$2:$BH$1679,49,FALSE)</f>
        <v>9.2307694256305695E-2</v>
      </c>
      <c r="L6" s="125">
        <f>VLOOKUP($A6,'Supporting Data'!$A$2:$BH$1679,26,FALSE)</f>
        <v>93.681297302246094</v>
      </c>
      <c r="M6" s="125">
        <f>VLOOKUP($A6,'Supporting Data'!$A$2:$BH$1679,53,FALSE)</f>
        <v>88.340873718261719</v>
      </c>
    </row>
    <row r="7" spans="1:29" x14ac:dyDescent="0.3">
      <c r="A7" s="4">
        <v>491401050</v>
      </c>
      <c r="B7" s="3" t="s">
        <v>250</v>
      </c>
      <c r="C7" s="3" t="s">
        <v>1294</v>
      </c>
      <c r="D7" s="125">
        <f>VLOOKUP($A7,'Supporting Data'!$A$2:$BH$1679,5,FALSE)</f>
        <v>83.129615783691406</v>
      </c>
      <c r="E7" s="128">
        <f>VLOOKUP($A7,'Supporting Data'!$A$2:$BH$1679,16,FALSE)</f>
        <v>0.29613733291625982</v>
      </c>
      <c r="F7" s="125">
        <f>VLOOKUP($A7,'Supporting Data'!$A$2:$BH$1679,7,FALSE)</f>
        <v>85.827568054199219</v>
      </c>
      <c r="G7" s="128">
        <f>VLOOKUP($A7,'Supporting Data'!$A$2:$BH$1679,49,FALSE)</f>
        <v>0.2079207897186279</v>
      </c>
      <c r="H7" s="125">
        <f>VLOOKUP($A7,'Supporting Data'!$A$2:$BH$1679,6,FALSE)</f>
        <v>84.08935546875</v>
      </c>
      <c r="I7" s="128">
        <f>VLOOKUP($A7,'Supporting Data'!$A$2:$BH$1679,22,FALSE)</f>
        <v>0.2469879537820816</v>
      </c>
      <c r="J7" s="125">
        <f>VLOOKUP($A7,'Supporting Data'!$A$2:$BH$1679,8,FALSE)</f>
        <v>85.402664184570313</v>
      </c>
      <c r="K7" s="128">
        <f>VLOOKUP($A7,'Supporting Data'!$A$2:$BH$1679,49,FALSE)</f>
        <v>0.2079207897186279</v>
      </c>
      <c r="L7" s="125">
        <f>VLOOKUP($A7,'Supporting Data'!$A$2:$BH$1679,26,FALSE)</f>
        <v>84.618545532226563</v>
      </c>
      <c r="M7" s="125">
        <f>VLOOKUP($A7,'Supporting Data'!$A$2:$BH$1679,53,FALSE)</f>
        <v>83.144676208496094</v>
      </c>
      <c r="P7" s="121" t="s">
        <v>4065</v>
      </c>
      <c r="Q7" s="121" t="s">
        <v>4066</v>
      </c>
      <c r="R7" s="121" t="s">
        <v>4067</v>
      </c>
      <c r="S7" s="121" t="s">
        <v>4068</v>
      </c>
      <c r="T7" s="121" t="s">
        <v>4069</v>
      </c>
      <c r="X7" s="121" t="s">
        <v>4065</v>
      </c>
      <c r="Y7" s="121" t="s">
        <v>4066</v>
      </c>
      <c r="Z7" s="121" t="s">
        <v>4067</v>
      </c>
      <c r="AA7" s="121" t="s">
        <v>4068</v>
      </c>
      <c r="AB7" s="121" t="s">
        <v>4069</v>
      </c>
    </row>
    <row r="8" spans="1:29" x14ac:dyDescent="0.3">
      <c r="A8" s="4">
        <v>661024040</v>
      </c>
      <c r="B8" s="3" t="s">
        <v>319</v>
      </c>
      <c r="C8" s="3" t="s">
        <v>1472</v>
      </c>
      <c r="D8" s="125">
        <f>VLOOKUP($A8,'Supporting Data'!$A$2:$BH$1679,5,FALSE)</f>
        <v>89.887535095214844</v>
      </c>
      <c r="E8" s="128">
        <f>VLOOKUP($A8,'Supporting Data'!$A$2:$BH$1679,16,FALSE)</f>
        <v>0.56135767698287964</v>
      </c>
      <c r="F8" s="125">
        <f>VLOOKUP($A8,'Supporting Data'!$A$2:$BH$1679,7,FALSE)</f>
        <v>89.585212707519531</v>
      </c>
      <c r="G8" s="128">
        <f>VLOOKUP($A8,'Supporting Data'!$A$2:$BH$1679,49,FALSE)</f>
        <v>0.46428570151329041</v>
      </c>
      <c r="H8" s="125">
        <f>VLOOKUP($A8,'Supporting Data'!$A$2:$BH$1679,6,FALSE)</f>
        <v>90.492691040039063</v>
      </c>
      <c r="I8" s="128">
        <f>VLOOKUP($A8,'Supporting Data'!$A$2:$BH$1679,22,FALSE)</f>
        <v>0.45918366312980652</v>
      </c>
      <c r="J8" s="125">
        <f>VLOOKUP($A8,'Supporting Data'!$A$2:$BH$1679,8,FALSE)</f>
        <v>90.420303344726563</v>
      </c>
      <c r="K8" s="128">
        <f>VLOOKUP($A8,'Supporting Data'!$A$2:$BH$1679,49,FALSE)</f>
        <v>0.46428570151329041</v>
      </c>
      <c r="L8" s="125">
        <f>VLOOKUP($A8,'Supporting Data'!$A$2:$BH$1679,26,FALSE)</f>
        <v>90.056198120117188</v>
      </c>
      <c r="M8" s="125">
        <f>VLOOKUP($A8,'Supporting Data'!$A$2:$BH$1679,53,FALSE)</f>
        <v>89.392486572265625</v>
      </c>
      <c r="O8">
        <v>50</v>
      </c>
      <c r="P8">
        <v>0</v>
      </c>
      <c r="Q8">
        <v>0</v>
      </c>
      <c r="S8">
        <v>0</v>
      </c>
      <c r="W8">
        <v>50</v>
      </c>
      <c r="X8">
        <v>0</v>
      </c>
      <c r="Y8">
        <v>0</v>
      </c>
      <c r="AA8">
        <v>0</v>
      </c>
    </row>
    <row r="9" spans="1:29" x14ac:dyDescent="0.3">
      <c r="A9" s="4">
        <v>840043010</v>
      </c>
      <c r="B9" s="3" t="s">
        <v>399</v>
      </c>
      <c r="C9" s="3" t="s">
        <v>1633</v>
      </c>
      <c r="D9" s="125">
        <f>VLOOKUP($A9,'Supporting Data'!$A$2:$BH$1679,5,FALSE)</f>
        <v>89.658271789550781</v>
      </c>
      <c r="E9" s="128">
        <f>VLOOKUP($A9,'Supporting Data'!$A$2:$BH$1679,16,FALSE)</f>
        <v>0.39743590354919428</v>
      </c>
      <c r="F9" s="125">
        <f>VLOOKUP($A9,'Supporting Data'!$A$2:$BH$1679,7,FALSE)</f>
        <v>89.991111755371094</v>
      </c>
      <c r="G9" s="128">
        <f>VLOOKUP($A9,'Supporting Data'!$A$2:$BH$1679,49,FALSE)</f>
        <v>0.32051283121109009</v>
      </c>
      <c r="H9" s="125">
        <f>VLOOKUP($A9,'Supporting Data'!$A$2:$BH$1679,6,FALSE)</f>
        <v>91.262794494628906</v>
      </c>
      <c r="I9" s="128">
        <f>VLOOKUP($A9,'Supporting Data'!$A$2:$BH$1679,22,FALSE)</f>
        <v>0.39743590354919428</v>
      </c>
      <c r="J9" s="125">
        <f>VLOOKUP($A9,'Supporting Data'!$A$2:$BH$1679,8,FALSE)</f>
        <v>90.768478393554688</v>
      </c>
      <c r="K9" s="128">
        <f>VLOOKUP($A9,'Supporting Data'!$A$2:$BH$1679,49,FALSE)</f>
        <v>0.32051283121109009</v>
      </c>
      <c r="L9" s="125">
        <f>VLOOKUP($A9,'Supporting Data'!$A$2:$BH$1679,26,FALSE)</f>
        <v>88.545738220214844</v>
      </c>
      <c r="M9" s="125">
        <f>VLOOKUP($A9,'Supporting Data'!$A$2:$BH$1679,53,FALSE)</f>
        <v>90.093559265136719</v>
      </c>
      <c r="O9">
        <v>50</v>
      </c>
      <c r="P9">
        <v>0</v>
      </c>
      <c r="Q9">
        <f>Q4-Q3</f>
        <v>0.45300000000000001</v>
      </c>
      <c r="S9">
        <f>Q5-Q4</f>
        <v>0.54699999999999993</v>
      </c>
      <c r="W9">
        <v>50</v>
      </c>
      <c r="X9">
        <v>0</v>
      </c>
      <c r="Y9">
        <f>Y4-Y3</f>
        <v>0.35299999999999998</v>
      </c>
      <c r="AA9">
        <f>Y5-Y4</f>
        <v>0.64700000000000002</v>
      </c>
    </row>
    <row r="10" spans="1:29" x14ac:dyDescent="0.3">
      <c r="A10" s="4">
        <v>1051234020</v>
      </c>
      <c r="B10" s="3" t="s">
        <v>496</v>
      </c>
      <c r="C10" s="3" t="s">
        <v>1987</v>
      </c>
      <c r="D10" s="125">
        <f>VLOOKUP($A10,'Supporting Data'!$A$2:$BH$1679,5,FALSE)</f>
        <v>77.31365966796875</v>
      </c>
      <c r="E10" s="128">
        <f>VLOOKUP($A10,'Supporting Data'!$A$2:$BH$1679,16,FALSE)</f>
        <v>0.3815789520740509</v>
      </c>
      <c r="F10" s="125">
        <f>VLOOKUP($A10,'Supporting Data'!$A$2:$BH$1679,7,FALSE)</f>
        <v>86.6544189453125</v>
      </c>
      <c r="G10" s="128">
        <f>VLOOKUP($A10,'Supporting Data'!$A$2:$BH$1679,49,FALSE)</f>
        <v>0.36734694242477423</v>
      </c>
      <c r="H10" s="125">
        <f>VLOOKUP($A10,'Supporting Data'!$A$2:$BH$1679,6,FALSE)</f>
        <v>78.221771240234375</v>
      </c>
      <c r="I10" s="128">
        <f>VLOOKUP($A10,'Supporting Data'!$A$2:$BH$1679,22,FALSE)</f>
        <v>0.26530611515045172</v>
      </c>
      <c r="J10" s="125">
        <f>VLOOKUP($A10,'Supporting Data'!$A$2:$BH$1679,8,FALSE)</f>
        <v>85.469955444335938</v>
      </c>
      <c r="K10" s="128">
        <f>VLOOKUP($A10,'Supporting Data'!$A$2:$BH$1679,49,FALSE)</f>
        <v>0.36734694242477423</v>
      </c>
      <c r="L10" s="125">
        <f>VLOOKUP($A10,'Supporting Data'!$A$2:$BH$1679,26,FALSE)</f>
        <v>78.878799438476563</v>
      </c>
      <c r="M10" s="125">
        <f>VLOOKUP($A10,'Supporting Data'!$A$2:$BH$1679,53,FALSE)</f>
        <v>83.412734985351563</v>
      </c>
      <c r="O10">
        <v>85</v>
      </c>
      <c r="P10">
        <v>0</v>
      </c>
      <c r="Q10">
        <f>Q9</f>
        <v>0.45300000000000001</v>
      </c>
      <c r="S10">
        <f>S9</f>
        <v>0.54699999999999993</v>
      </c>
      <c r="W10">
        <v>85</v>
      </c>
      <c r="X10">
        <v>0</v>
      </c>
      <c r="Y10">
        <f>Y9</f>
        <v>0.35299999999999998</v>
      </c>
      <c r="AA10">
        <f>AA9</f>
        <v>0.64700000000000002</v>
      </c>
    </row>
    <row r="11" spans="1:29" x14ac:dyDescent="0.3">
      <c r="A11" s="4">
        <v>81064020</v>
      </c>
      <c r="B11" s="3" t="s">
        <v>31</v>
      </c>
      <c r="C11" s="3" t="s">
        <v>609</v>
      </c>
      <c r="D11" s="125">
        <f>VLOOKUP($A11,'Supporting Data'!$A$2:$BH$1679,5,FALSE)</f>
        <v>88.143547058105469</v>
      </c>
      <c r="E11" s="128">
        <f>VLOOKUP($A11,'Supporting Data'!$A$2:$BH$1679,16,FALSE)</f>
        <v>0.52631580829620361</v>
      </c>
      <c r="F11" s="125">
        <f>VLOOKUP($A11,'Supporting Data'!$A$2:$BH$1679,7,FALSE)</f>
        <v>87.836479187011719</v>
      </c>
      <c r="G11" s="128">
        <f>VLOOKUP($A11,'Supporting Data'!$A$2:$BH$1679,49,FALSE)</f>
        <v>0.51111114025115967</v>
      </c>
      <c r="H11" s="125">
        <f>VLOOKUP($A11,'Supporting Data'!$A$2:$BH$1679,6,FALSE)</f>
        <v>91.732460021972656</v>
      </c>
      <c r="I11" s="128">
        <f>VLOOKUP($A11,'Supporting Data'!$A$2:$BH$1679,22,FALSE)</f>
        <v>0.52631580829620361</v>
      </c>
      <c r="J11" s="125">
        <f>VLOOKUP($A11,'Supporting Data'!$A$2:$BH$1679,8,FALSE)</f>
        <v>88.351432800292969</v>
      </c>
      <c r="K11" s="128">
        <f>VLOOKUP($A11,'Supporting Data'!$A$2:$BH$1679,49,FALSE)</f>
        <v>0.51111114025115967</v>
      </c>
      <c r="L11" s="125">
        <f>VLOOKUP($A11,'Supporting Data'!$A$2:$BH$1679,26,FALSE)</f>
        <v>82.201812744140625</v>
      </c>
      <c r="M11" s="125">
        <f>VLOOKUP($A11,'Supporting Data'!$A$2:$BH$1679,53,FALSE)</f>
        <v>89.969841003417969</v>
      </c>
      <c r="O11">
        <v>85</v>
      </c>
      <c r="P11">
        <v>0</v>
      </c>
      <c r="Q11">
        <v>0</v>
      </c>
      <c r="R11">
        <v>0</v>
      </c>
      <c r="S11">
        <v>0</v>
      </c>
      <c r="T11">
        <v>0</v>
      </c>
      <c r="W11">
        <v>85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9" x14ac:dyDescent="0.3">
      <c r="A12" s="4">
        <v>121084060</v>
      </c>
      <c r="B12" s="3" t="s">
        <v>48</v>
      </c>
      <c r="C12" s="3" t="s">
        <v>686</v>
      </c>
      <c r="D12" s="125">
        <f>VLOOKUP($A12,'Supporting Data'!$A$2:$BH$1679,5,FALSE)</f>
        <v>97.62347412109375</v>
      </c>
      <c r="E12" s="128">
        <f>VLOOKUP($A12,'Supporting Data'!$A$2:$BH$1679,16,FALSE)</f>
        <v>0.58791208267211914</v>
      </c>
      <c r="F12" s="125">
        <f>VLOOKUP($A12,'Supporting Data'!$A$2:$BH$1679,7,FALSE)</f>
        <v>91.411491394042969</v>
      </c>
      <c r="G12" s="128">
        <f>VLOOKUP($A12,'Supporting Data'!$A$2:$BH$1679,49,FALSE)</f>
        <v>0.48031497001647949</v>
      </c>
      <c r="H12" s="125">
        <f>VLOOKUP($A12,'Supporting Data'!$A$2:$BH$1679,6,FALSE)</f>
        <v>97.302444458007813</v>
      </c>
      <c r="I12" s="128">
        <f>VLOOKUP($A12,'Supporting Data'!$A$2:$BH$1679,22,FALSE)</f>
        <v>0.5118110179901123</v>
      </c>
      <c r="J12" s="125">
        <f>VLOOKUP($A12,'Supporting Data'!$A$2:$BH$1679,8,FALSE)</f>
        <v>92.6541748046875</v>
      </c>
      <c r="K12" s="128">
        <f>VLOOKUP($A12,'Supporting Data'!$A$2:$BH$1679,49,FALSE)</f>
        <v>0.48031497001647949</v>
      </c>
      <c r="L12" s="125">
        <f>VLOOKUP($A12,'Supporting Data'!$A$2:$BH$1679,26,FALSE)</f>
        <v>97.004310607910156</v>
      </c>
      <c r="M12" s="125">
        <f>VLOOKUP($A12,'Supporting Data'!$A$2:$BH$1679,53,FALSE)</f>
        <v>98.423973083496094</v>
      </c>
      <c r="O12">
        <v>85</v>
      </c>
      <c r="P12">
        <v>0</v>
      </c>
      <c r="R12">
        <f>Q9</f>
        <v>0.45300000000000001</v>
      </c>
      <c r="T12">
        <f>S9</f>
        <v>0.54699999999999993</v>
      </c>
      <c r="W12">
        <f>W10</f>
        <v>85</v>
      </c>
      <c r="X12">
        <v>0</v>
      </c>
      <c r="Z12">
        <f>Y9</f>
        <v>0.35299999999999998</v>
      </c>
      <c r="AB12">
        <f>AA9</f>
        <v>0.64700000000000002</v>
      </c>
    </row>
    <row r="13" spans="1:29" x14ac:dyDescent="0.3">
      <c r="A13" s="4">
        <v>710924020</v>
      </c>
      <c r="B13" s="3" t="s">
        <v>340</v>
      </c>
      <c r="C13" s="3" t="s">
        <v>1508</v>
      </c>
      <c r="D13" s="125">
        <f>VLOOKUP($A13,'Supporting Data'!$A$2:$BH$1679,5,FALSE)</f>
        <v>92.030899047851563</v>
      </c>
      <c r="E13" s="128">
        <f>VLOOKUP($A13,'Supporting Data'!$A$2:$BH$1679,16,FALSE)</f>
        <v>0.44360902905464172</v>
      </c>
      <c r="F13" s="125">
        <f>VLOOKUP($A13,'Supporting Data'!$A$2:$BH$1679,7,FALSE)</f>
        <v>86.325836181640625</v>
      </c>
      <c r="G13" s="128">
        <f>VLOOKUP($A13,'Supporting Data'!$A$2:$BH$1679,49,FALSE)</f>
        <v>0.1941176503896713</v>
      </c>
      <c r="H13" s="125">
        <f>VLOOKUP($A13,'Supporting Data'!$A$2:$BH$1679,6,FALSE)</f>
        <v>92.70635986328125</v>
      </c>
      <c r="I13" s="128">
        <f>VLOOKUP($A13,'Supporting Data'!$A$2:$BH$1679,22,FALSE)</f>
        <v>0.34502923488616938</v>
      </c>
      <c r="J13" s="125">
        <f>VLOOKUP($A13,'Supporting Data'!$A$2:$BH$1679,8,FALSE)</f>
        <v>89.582496643066406</v>
      </c>
      <c r="K13" s="128">
        <f>VLOOKUP($A13,'Supporting Data'!$A$2:$BH$1679,49,FALSE)</f>
        <v>0.1941176503896713</v>
      </c>
      <c r="L13" s="125">
        <f>VLOOKUP($A13,'Supporting Data'!$A$2:$BH$1679,26,FALSE)</f>
        <v>88.243644714355469</v>
      </c>
      <c r="M13" s="125">
        <f>VLOOKUP($A13,'Supporting Data'!$A$2:$BH$1679,53,FALSE)</f>
        <v>88.010955810546875</v>
      </c>
      <c r="O13">
        <v>110</v>
      </c>
      <c r="P13">
        <v>0</v>
      </c>
      <c r="R13">
        <f>Q9</f>
        <v>0.45300000000000001</v>
      </c>
      <c r="T13">
        <f>S9</f>
        <v>0.54699999999999993</v>
      </c>
      <c r="W13">
        <v>110</v>
      </c>
      <c r="X13">
        <v>0</v>
      </c>
      <c r="Z13">
        <f>Y9</f>
        <v>0.35299999999999998</v>
      </c>
      <c r="AB13">
        <f>AA9</f>
        <v>0.64700000000000002</v>
      </c>
    </row>
    <row r="14" spans="1:29" x14ac:dyDescent="0.3">
      <c r="A14" s="4">
        <v>401034020</v>
      </c>
      <c r="B14" s="3" t="s">
        <v>179</v>
      </c>
      <c r="C14" s="3" t="s">
        <v>1053</v>
      </c>
      <c r="D14" s="125">
        <f>VLOOKUP($A14,'Supporting Data'!$A$2:$BH$1679,5,FALSE)</f>
        <v>85.224021911621094</v>
      </c>
      <c r="E14" s="128">
        <f>VLOOKUP($A14,'Supporting Data'!$A$2:$BH$1679,16,FALSE)</f>
        <v>0.63235294818878174</v>
      </c>
      <c r="F14" s="125">
        <f>VLOOKUP($A14,'Supporting Data'!$A$2:$BH$1679,7,FALSE)</f>
        <v>87.268699645996094</v>
      </c>
      <c r="G14" s="128">
        <f>VLOOKUP($A14,'Supporting Data'!$A$2:$BH$1679,49,FALSE)</f>
        <v>0.3125</v>
      </c>
      <c r="H14" s="125">
        <f>VLOOKUP($A14,'Supporting Data'!$A$2:$BH$1679,6,FALSE)</f>
        <v>82.704093933105469</v>
      </c>
      <c r="I14" s="128">
        <f>VLOOKUP($A14,'Supporting Data'!$A$2:$BH$1679,22,FALSE)</f>
        <v>0.34375</v>
      </c>
      <c r="J14" s="125">
        <f>VLOOKUP($A14,'Supporting Data'!$A$2:$BH$1679,8,FALSE)</f>
        <v>86.646316528320313</v>
      </c>
      <c r="K14" s="128">
        <f>VLOOKUP($A14,'Supporting Data'!$A$2:$BH$1679,49,FALSE)</f>
        <v>0.3125</v>
      </c>
      <c r="L14" s="125">
        <f>VLOOKUP($A14,'Supporting Data'!$A$2:$BH$1679,26,FALSE)</f>
        <v>89.452011108398438</v>
      </c>
      <c r="M14" s="125">
        <f>VLOOKUP($A14,'Supporting Data'!$A$2:$BH$1679,53,FALSE)</f>
        <v>93.062812805175781</v>
      </c>
      <c r="O14">
        <v>110</v>
      </c>
      <c r="P14">
        <v>0</v>
      </c>
      <c r="R14">
        <v>0</v>
      </c>
      <c r="T14">
        <v>0</v>
      </c>
      <c r="W14">
        <v>110</v>
      </c>
      <c r="X14">
        <v>0</v>
      </c>
      <c r="Z14">
        <v>0</v>
      </c>
      <c r="AB14">
        <v>0</v>
      </c>
    </row>
    <row r="15" spans="1:29" x14ac:dyDescent="0.3">
      <c r="A15" s="4">
        <v>1031354020</v>
      </c>
      <c r="B15" s="3" t="s">
        <v>490</v>
      </c>
      <c r="C15" s="3" t="s">
        <v>1974</v>
      </c>
      <c r="D15" s="125">
        <f>VLOOKUP($A15,'Supporting Data'!$A$2:$BH$1679,5,FALSE)</f>
        <v>93.080116271972656</v>
      </c>
      <c r="E15" s="128">
        <f>VLOOKUP($A15,'Supporting Data'!$A$2:$BH$1679,16,FALSE)</f>
        <v>0.65131580829620361</v>
      </c>
      <c r="F15" s="125">
        <f>VLOOKUP($A15,'Supporting Data'!$A$2:$BH$1679,7,FALSE)</f>
        <v>83.015304565429688</v>
      </c>
      <c r="G15" s="128">
        <f>VLOOKUP($A15,'Supporting Data'!$A$2:$BH$1679,49,FALSE)</f>
        <v>0.41121494770050049</v>
      </c>
      <c r="H15" s="125">
        <f>VLOOKUP($A15,'Supporting Data'!$A$2:$BH$1679,6,FALSE)</f>
        <v>93.097862243652344</v>
      </c>
      <c r="I15" s="128">
        <f>VLOOKUP($A15,'Supporting Data'!$A$2:$BH$1679,22,FALSE)</f>
        <v>0.60747665166854858</v>
      </c>
      <c r="J15" s="125">
        <f>VLOOKUP($A15,'Supporting Data'!$A$2:$BH$1679,8,FALSE)</f>
        <v>85.492576599121094</v>
      </c>
      <c r="K15" s="128">
        <f>VLOOKUP($A15,'Supporting Data'!$A$2:$BH$1679,49,FALSE)</f>
        <v>0.41121494770050049</v>
      </c>
      <c r="L15" s="125">
        <f>VLOOKUP($A15,'Supporting Data'!$A$2:$BH$1679,26,FALSE)</f>
        <v>100.62940979003911</v>
      </c>
      <c r="M15" s="125">
        <f>VLOOKUP($A15,'Supporting Data'!$A$2:$BH$1679,53,FALSE)</f>
        <v>91.000831604003906</v>
      </c>
    </row>
    <row r="16" spans="1:29" x14ac:dyDescent="0.3">
      <c r="A16" s="4">
        <v>300934020</v>
      </c>
      <c r="B16" s="3" t="s">
        <v>129</v>
      </c>
      <c r="C16" s="3" t="s">
        <v>924</v>
      </c>
      <c r="D16" s="125">
        <f>VLOOKUP($A16,'Supporting Data'!$A$2:$BH$1679,5,FALSE)</f>
        <v>85.430831909179688</v>
      </c>
      <c r="E16" s="128">
        <f>VLOOKUP($A16,'Supporting Data'!$A$2:$BH$1679,16,FALSE)</f>
        <v>0.32275131344795233</v>
      </c>
      <c r="F16" s="125">
        <f>VLOOKUP($A16,'Supporting Data'!$A$2:$BH$1679,7,FALSE)</f>
        <v>81.212242126464844</v>
      </c>
      <c r="G16" s="128">
        <f>VLOOKUP($A16,'Supporting Data'!$A$2:$BH$1679,49,FALSE)</f>
        <v>0.20512820780277249</v>
      </c>
      <c r="H16" s="125">
        <f>VLOOKUP($A16,'Supporting Data'!$A$2:$BH$1679,6,FALSE)</f>
        <v>85.830558776855469</v>
      </c>
      <c r="I16" s="128">
        <f>VLOOKUP($A16,'Supporting Data'!$A$2:$BH$1679,22,FALSE)</f>
        <v>0.25641027092933649</v>
      </c>
      <c r="J16" s="125">
        <f>VLOOKUP($A16,'Supporting Data'!$A$2:$BH$1679,8,FALSE)</f>
        <v>82.231781005859375</v>
      </c>
      <c r="K16" s="128">
        <f>VLOOKUP($A16,'Supporting Data'!$A$2:$BH$1679,49,FALSE)</f>
        <v>0.20512820780277249</v>
      </c>
      <c r="L16" s="125">
        <f>VLOOKUP($A16,'Supporting Data'!$A$2:$BH$1679,26,FALSE)</f>
        <v>84.014358520507813</v>
      </c>
      <c r="M16" s="125">
        <f>VLOOKUP($A16,'Supporting Data'!$A$2:$BH$1679,53,FALSE)</f>
        <v>82.794143676757813</v>
      </c>
      <c r="O16" s="182" t="s">
        <v>4070</v>
      </c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</row>
    <row r="17" spans="1:29" ht="15" thickBot="1" x14ac:dyDescent="0.35">
      <c r="A17" s="4">
        <v>980801050</v>
      </c>
      <c r="B17" s="3" t="s">
        <v>471</v>
      </c>
      <c r="C17" s="3" t="s">
        <v>1938</v>
      </c>
      <c r="D17" s="125">
        <f>VLOOKUP($A17,'Supporting Data'!$A$2:$BH$1679,5,FALSE)</f>
        <v>84.405914306640625</v>
      </c>
      <c r="E17" s="128">
        <f>VLOOKUP($A17,'Supporting Data'!$A$2:$BH$1679,16,FALSE)</f>
        <v>0.46341463923454279</v>
      </c>
      <c r="F17" s="125">
        <f>VLOOKUP($A17,'Supporting Data'!$A$2:$BH$1679,7,FALSE)</f>
        <v>90.874343872070313</v>
      </c>
      <c r="G17" s="128">
        <f>VLOOKUP($A17,'Supporting Data'!$A$2:$BH$1679,49,FALSE)</f>
        <v>0.1587301641702652</v>
      </c>
      <c r="H17" s="125">
        <f>VLOOKUP($A17,'Supporting Data'!$A$2:$BH$1679,6,FALSE)</f>
        <v>80.485977172851563</v>
      </c>
      <c r="I17" s="128">
        <f>VLOOKUP($A17,'Supporting Data'!$A$2:$BH$1679,22,FALSE)</f>
        <v>0.2452830225229263</v>
      </c>
      <c r="J17" s="125">
        <f>VLOOKUP($A17,'Supporting Data'!$A$2:$BH$1679,8,FALSE)</f>
        <v>91.960281372070313</v>
      </c>
      <c r="K17" s="128">
        <f>VLOOKUP($A17,'Supporting Data'!$A$2:$BH$1679,49,FALSE)</f>
        <v>0.1587301641702652</v>
      </c>
      <c r="L17" s="125">
        <f>VLOOKUP($A17,'Supporting Data'!$A$2:$BH$1679,26,FALSE)</f>
        <v>87.941551208496094</v>
      </c>
      <c r="M17" s="125">
        <f>VLOOKUP($A17,'Supporting Data'!$A$2:$BH$1679,53,FALSE)</f>
        <v>89.186286926269531</v>
      </c>
      <c r="O17" s="183" t="s">
        <v>4060</v>
      </c>
      <c r="P17" s="183"/>
      <c r="Q17" s="183"/>
      <c r="R17" s="183"/>
      <c r="S17" s="183"/>
      <c r="T17" s="183"/>
      <c r="W17" s="183" t="s">
        <v>4061</v>
      </c>
      <c r="X17" s="182"/>
      <c r="Y17" s="182"/>
      <c r="Z17" s="182"/>
      <c r="AA17" s="182"/>
      <c r="AB17" s="182"/>
      <c r="AC17" s="182"/>
    </row>
    <row r="18" spans="1:29" x14ac:dyDescent="0.3">
      <c r="A18" s="4">
        <v>220911050</v>
      </c>
      <c r="B18" s="3" t="s">
        <v>98</v>
      </c>
      <c r="C18" s="3" t="s">
        <v>810</v>
      </c>
      <c r="D18" s="125">
        <f>VLOOKUP($A18,'Supporting Data'!$A$2:$BH$1679,5,FALSE)</f>
        <v>78.601760864257813</v>
      </c>
      <c r="E18" s="128">
        <f>VLOOKUP($A18,'Supporting Data'!$A$2:$BH$1679,16,FALSE)</f>
        <v>0.48051947355270391</v>
      </c>
      <c r="F18" s="125">
        <f>VLOOKUP($A18,'Supporting Data'!$A$2:$BH$1679,7,FALSE)</f>
        <v>79.496109008789063</v>
      </c>
      <c r="G18" s="128">
        <f>VLOOKUP($A18,'Supporting Data'!$A$2:$BH$1679,49,FALSE)</f>
        <v>0.25</v>
      </c>
      <c r="H18" s="125">
        <f>VLOOKUP($A18,'Supporting Data'!$A$2:$BH$1679,6,FALSE)</f>
        <v>78.409965515136719</v>
      </c>
      <c r="I18" s="128">
        <f>VLOOKUP($A18,'Supporting Data'!$A$2:$BH$1679,22,FALSE)</f>
        <v>0.32352942228317261</v>
      </c>
      <c r="J18" s="125">
        <f>VLOOKUP($A18,'Supporting Data'!$A$2:$BH$1679,8,FALSE)</f>
        <v>79.148536682128906</v>
      </c>
      <c r="K18" s="128">
        <f>VLOOKUP($A18,'Supporting Data'!$A$2:$BH$1679,49,FALSE)</f>
        <v>0.25</v>
      </c>
      <c r="L18" s="125">
        <f>VLOOKUP($A18,'Supporting Data'!$A$2:$BH$1679,26,FALSE)</f>
        <v>76.462066650390625</v>
      </c>
      <c r="M18" s="125">
        <f>VLOOKUP($A18,'Supporting Data'!$A$2:$BH$1679,53,FALSE)</f>
        <v>80.855873107910156</v>
      </c>
      <c r="O18" s="129" t="s">
        <v>4062</v>
      </c>
      <c r="P18" s="130">
        <v>50</v>
      </c>
      <c r="Q18" s="131">
        <v>0</v>
      </c>
      <c r="W18" s="129" t="s">
        <v>4062</v>
      </c>
      <c r="X18" s="130">
        <v>50</v>
      </c>
      <c r="Y18" s="131">
        <v>0</v>
      </c>
    </row>
    <row r="19" spans="1:29" x14ac:dyDescent="0.3">
      <c r="A19" s="4">
        <v>20893000</v>
      </c>
      <c r="B19" s="3" t="s">
        <v>5</v>
      </c>
      <c r="C19" s="3" t="s">
        <v>555</v>
      </c>
      <c r="D19" s="125">
        <f>VLOOKUP($A19,'Supporting Data'!$A$2:$BH$1679,5,FALSE)</f>
        <v>80.503623962402344</v>
      </c>
      <c r="E19" s="128">
        <f>VLOOKUP($A19,'Supporting Data'!$A$2:$BH$1679,16,FALSE)</f>
        <v>0.4444444477558136</v>
      </c>
      <c r="F19" s="125">
        <f>VLOOKUP($A19,'Supporting Data'!$A$2:$BH$1679,7,FALSE)</f>
        <v>79.965377807617188</v>
      </c>
      <c r="G19" s="128">
        <f>VLOOKUP($A19,'Supporting Data'!$A$2:$BH$1679,49,FALSE)</f>
        <v>0.18181818723678589</v>
      </c>
      <c r="H19" s="125">
        <f>VLOOKUP($A19,'Supporting Data'!$A$2:$BH$1679,6,FALSE)</f>
        <v>85.946014404296875</v>
      </c>
      <c r="I19" s="128">
        <f>VLOOKUP($A19,'Supporting Data'!$A$2:$BH$1679,22,FALSE)</f>
        <v>0.31818181276321411</v>
      </c>
      <c r="J19" s="125">
        <f>VLOOKUP($A19,'Supporting Data'!$A$2:$BH$1679,8,FALSE)</f>
        <v>82.638320922851563</v>
      </c>
      <c r="K19" s="128">
        <f>VLOOKUP($A19,'Supporting Data'!$A$2:$BH$1679,49,FALSE)</f>
        <v>0.18181818723678589</v>
      </c>
      <c r="L19" s="125">
        <f>VLOOKUP($A19,'Supporting Data'!$A$2:$BH$1679,26,FALSE)</f>
        <v>83.410179138183594</v>
      </c>
      <c r="M19" s="125">
        <f>VLOOKUP($A19,'Supporting Data'!$A$2:$BH$1679,53,FALSE)</f>
        <v>84.010711669921875</v>
      </c>
      <c r="O19" s="132" t="s">
        <v>4063</v>
      </c>
      <c r="P19" s="133">
        <v>85</v>
      </c>
      <c r="Q19" s="134">
        <v>0.30599999999999999</v>
      </c>
      <c r="W19" s="132" t="s">
        <v>4063</v>
      </c>
      <c r="X19" s="133">
        <v>85</v>
      </c>
      <c r="Y19" s="134">
        <v>0.22700000000000001</v>
      </c>
    </row>
    <row r="20" spans="1:29" ht="15" thickBot="1" x14ac:dyDescent="0.35">
      <c r="A20" s="4">
        <v>430014020</v>
      </c>
      <c r="B20" s="3" t="s">
        <v>194</v>
      </c>
      <c r="C20" s="3" t="s">
        <v>949</v>
      </c>
      <c r="D20" s="125">
        <f>VLOOKUP($A20,'Supporting Data'!$A$2:$BH$1679,5,FALSE)</f>
        <v>87.417816162109375</v>
      </c>
      <c r="E20" s="128">
        <f>VLOOKUP($A20,'Supporting Data'!$A$2:$BH$1679,16,FALSE)</f>
        <v>0.82716047763824463</v>
      </c>
      <c r="F20" s="125">
        <f>VLOOKUP($A20,'Supporting Data'!$A$2:$BH$1679,7,FALSE)</f>
        <v>87.232215881347656</v>
      </c>
      <c r="G20" s="128">
        <f>VLOOKUP($A20,'Supporting Data'!$A$2:$BH$1679,49,FALSE)</f>
        <v>0.71794873476028442</v>
      </c>
      <c r="H20" s="125">
        <f>VLOOKUP($A20,'Supporting Data'!$A$2:$BH$1679,6,FALSE)</f>
        <v>87.6900634765625</v>
      </c>
      <c r="I20" s="128">
        <f>VLOOKUP($A20,'Supporting Data'!$A$2:$BH$1679,22,FALSE)</f>
        <v>0.66666668653488159</v>
      </c>
      <c r="J20" s="125">
        <f>VLOOKUP($A20,'Supporting Data'!$A$2:$BH$1679,8,FALSE)</f>
        <v>88.153251647949219</v>
      </c>
      <c r="K20" s="128">
        <f>VLOOKUP($A20,'Supporting Data'!$A$2:$BH$1679,49,FALSE)</f>
        <v>0.71794873476028442</v>
      </c>
      <c r="L20" s="125">
        <f>VLOOKUP($A20,'Supporting Data'!$A$2:$BH$1679,26,FALSE)</f>
        <v>94.285484313964844</v>
      </c>
      <c r="M20" s="125">
        <f>VLOOKUP($A20,'Supporting Data'!$A$2:$BH$1679,53,FALSE)</f>
        <v>90.609054565429688</v>
      </c>
      <c r="O20" s="135" t="s">
        <v>4064</v>
      </c>
      <c r="P20" s="136">
        <v>110</v>
      </c>
      <c r="Q20" s="137">
        <v>1</v>
      </c>
      <c r="W20" s="135" t="s">
        <v>4064</v>
      </c>
      <c r="X20" s="136">
        <v>110</v>
      </c>
      <c r="Y20" s="137">
        <v>1</v>
      </c>
    </row>
    <row r="21" spans="1:29" x14ac:dyDescent="0.3">
      <c r="A21" s="4">
        <v>61034020</v>
      </c>
      <c r="B21" s="3" t="s">
        <v>22</v>
      </c>
      <c r="C21" s="3" t="s">
        <v>592</v>
      </c>
      <c r="D21" s="125">
        <f>VLOOKUP($A21,'Supporting Data'!$A$2:$BH$1679,5,FALSE)</f>
        <v>86.034317016601563</v>
      </c>
      <c r="E21" s="128">
        <f>VLOOKUP($A21,'Supporting Data'!$A$2:$BH$1679,16,FALSE)</f>
        <v>0.31818181276321411</v>
      </c>
      <c r="F21" s="125">
        <f>VLOOKUP($A21,'Supporting Data'!$A$2:$BH$1679,7,FALSE)</f>
        <v>82.116195678710938</v>
      </c>
      <c r="G21" s="128">
        <f>VLOOKUP($A21,'Supporting Data'!$A$2:$BH$1679,49,FALSE)</f>
        <v>0.19354838132858279</v>
      </c>
      <c r="H21" s="125">
        <f>VLOOKUP($A21,'Supporting Data'!$A$2:$BH$1679,6,FALSE)</f>
        <v>86.727760314941406</v>
      </c>
      <c r="I21" s="128">
        <f>VLOOKUP($A21,'Supporting Data'!$A$2:$BH$1679,22,FALSE)</f>
        <v>0.32258063554763788</v>
      </c>
      <c r="J21" s="125">
        <f>VLOOKUP($A21,'Supporting Data'!$A$2:$BH$1679,8,FALSE)</f>
        <v>81.808128356933594</v>
      </c>
      <c r="K21" s="128">
        <f>VLOOKUP($A21,'Supporting Data'!$A$2:$BH$1679,49,FALSE)</f>
        <v>0.19354838132858279</v>
      </c>
      <c r="L21" s="125">
        <f>VLOOKUP($A21,'Supporting Data'!$A$2:$BH$1679,26,FALSE)</f>
        <v>86.431098937988281</v>
      </c>
      <c r="M21" s="125">
        <f>VLOOKUP($A21,'Supporting Data'!$A$2:$BH$1679,53,FALSE)</f>
        <v>87.557319641113281</v>
      </c>
    </row>
    <row r="22" spans="1:29" x14ac:dyDescent="0.3">
      <c r="A22" s="4">
        <v>160974020</v>
      </c>
      <c r="B22" s="3" t="s">
        <v>71</v>
      </c>
      <c r="C22" s="3" t="s">
        <v>743</v>
      </c>
      <c r="D22" s="125">
        <f>VLOOKUP($A22,'Supporting Data'!$A$2:$BH$1679,5,FALSE)</f>
        <v>85.59906005859375</v>
      </c>
      <c r="E22" s="128">
        <f>VLOOKUP($A22,'Supporting Data'!$A$2:$BH$1679,16,FALSE)</f>
        <v>0.46835443377494812</v>
      </c>
      <c r="F22" s="125">
        <f>VLOOKUP($A22,'Supporting Data'!$A$2:$BH$1679,7,FALSE)</f>
        <v>79.601364135742188</v>
      </c>
      <c r="G22" s="128">
        <f>VLOOKUP($A22,'Supporting Data'!$A$2:$BH$1679,49,FALSE)</f>
        <v>0.28395062685012817</v>
      </c>
      <c r="H22" s="125">
        <f>VLOOKUP($A22,'Supporting Data'!$A$2:$BH$1679,6,FALSE)</f>
        <v>86.8482666015625</v>
      </c>
      <c r="I22" s="128">
        <f>VLOOKUP($A22,'Supporting Data'!$A$2:$BH$1679,22,FALSE)</f>
        <v>0.41975307464599609</v>
      </c>
      <c r="J22" s="125">
        <f>VLOOKUP($A22,'Supporting Data'!$A$2:$BH$1679,8,FALSE)</f>
        <v>81.640327453613281</v>
      </c>
      <c r="K22" s="128">
        <f>VLOOKUP($A22,'Supporting Data'!$A$2:$BH$1679,49,FALSE)</f>
        <v>0.28395062685012817</v>
      </c>
      <c r="L22" s="125">
        <f>VLOOKUP($A22,'Supporting Data'!$A$2:$BH$1679,26,FALSE)</f>
        <v>86.129005432128906</v>
      </c>
      <c r="M22" s="125">
        <f>VLOOKUP($A22,'Supporting Data'!$A$2:$BH$1679,53,FALSE)</f>
        <v>81.4332275390625</v>
      </c>
      <c r="P22" s="121" t="s">
        <v>4065</v>
      </c>
      <c r="Q22" s="121" t="s">
        <v>4066</v>
      </c>
      <c r="R22" s="121" t="s">
        <v>4067</v>
      </c>
      <c r="S22" s="121" t="s">
        <v>4068</v>
      </c>
      <c r="T22" s="121" t="s">
        <v>4069</v>
      </c>
      <c r="X22" s="121" t="s">
        <v>4065</v>
      </c>
      <c r="Y22" s="121" t="s">
        <v>4066</v>
      </c>
      <c r="Z22" s="121" t="s">
        <v>4067</v>
      </c>
      <c r="AA22" s="121" t="s">
        <v>4068</v>
      </c>
      <c r="AB22" s="121" t="s">
        <v>4069</v>
      </c>
    </row>
    <row r="23" spans="1:29" x14ac:dyDescent="0.3">
      <c r="A23" s="4">
        <v>220943000</v>
      </c>
      <c r="B23" s="3" t="s">
        <v>101</v>
      </c>
      <c r="C23" s="3" t="s">
        <v>817</v>
      </c>
      <c r="D23" s="125">
        <f>VLOOKUP($A23,'Supporting Data'!$A$2:$BH$1679,5,FALSE)</f>
        <v>84.6014404296875</v>
      </c>
      <c r="E23" s="128">
        <f>VLOOKUP($A23,'Supporting Data'!$A$2:$BH$1679,16,FALSE)</f>
        <v>0.38571429252624512</v>
      </c>
      <c r="F23" s="125">
        <f>VLOOKUP($A23,'Supporting Data'!$A$2:$BH$1679,7,FALSE)</f>
        <v>87.672462463378906</v>
      </c>
      <c r="G23" s="128">
        <f>VLOOKUP($A23,'Supporting Data'!$A$2:$BH$1679,49,FALSE)</f>
        <v>0.22641509771347049</v>
      </c>
      <c r="H23" s="125">
        <f>VLOOKUP($A23,'Supporting Data'!$A$2:$BH$1679,6,FALSE)</f>
        <v>86.242988586425781</v>
      </c>
      <c r="I23" s="128">
        <f>VLOOKUP($A23,'Supporting Data'!$A$2:$BH$1679,22,FALSE)</f>
        <v>0.2641509473323822</v>
      </c>
      <c r="J23" s="125">
        <f>VLOOKUP($A23,'Supporting Data'!$A$2:$BH$1679,8,FALSE)</f>
        <v>90.450912475585938</v>
      </c>
      <c r="K23" s="128">
        <f>VLOOKUP($A23,'Supporting Data'!$A$2:$BH$1679,49,FALSE)</f>
        <v>0.22641509771347049</v>
      </c>
      <c r="L23" s="125">
        <f>VLOOKUP($A23,'Supporting Data'!$A$2:$BH$1679,26,FALSE)</f>
        <v>92.472930908203125</v>
      </c>
      <c r="M23" s="125">
        <f>VLOOKUP($A23,'Supporting Data'!$A$2:$BH$1679,53,FALSE)</f>
        <v>93.433975219726563</v>
      </c>
      <c r="O23">
        <v>50</v>
      </c>
      <c r="P23">
        <v>0</v>
      </c>
      <c r="Q23">
        <v>0</v>
      </c>
      <c r="S23">
        <v>0</v>
      </c>
      <c r="W23">
        <v>50</v>
      </c>
      <c r="X23">
        <v>0</v>
      </c>
      <c r="Y23">
        <v>0</v>
      </c>
      <c r="AA23">
        <v>0</v>
      </c>
    </row>
    <row r="24" spans="1:29" x14ac:dyDescent="0.3">
      <c r="A24" s="4">
        <v>680703000</v>
      </c>
      <c r="B24" s="3" t="s">
        <v>326</v>
      </c>
      <c r="C24" s="3" t="s">
        <v>1483</v>
      </c>
      <c r="D24" s="125">
        <f>VLOOKUP($A24,'Supporting Data'!$A$2:$BH$1679,5,FALSE)</f>
        <v>89.259490966796875</v>
      </c>
      <c r="E24" s="128">
        <f>VLOOKUP($A24,'Supporting Data'!$A$2:$BH$1679,16,FALSE)</f>
        <v>0.55799371004104614</v>
      </c>
      <c r="F24" s="125">
        <f>VLOOKUP($A24,'Supporting Data'!$A$2:$BH$1679,7,FALSE)</f>
        <v>89.238609313964844</v>
      </c>
      <c r="G24" s="128">
        <f>VLOOKUP($A24,'Supporting Data'!$A$2:$BH$1679,49,FALSE)</f>
        <v>0.31168830394744867</v>
      </c>
      <c r="H24" s="125">
        <f>VLOOKUP($A24,'Supporting Data'!$A$2:$BH$1679,6,FALSE)</f>
        <v>86.54803466796875</v>
      </c>
      <c r="I24" s="128">
        <f>VLOOKUP($A24,'Supporting Data'!$A$2:$BH$1679,22,FALSE)</f>
        <v>0.40259739756584167</v>
      </c>
      <c r="J24" s="125">
        <f>VLOOKUP($A24,'Supporting Data'!$A$2:$BH$1679,8,FALSE)</f>
        <v>87.526878356933594</v>
      </c>
      <c r="K24" s="128">
        <f>VLOOKUP($A24,'Supporting Data'!$A$2:$BH$1679,49,FALSE)</f>
        <v>0.31168830394744867</v>
      </c>
      <c r="L24" s="125">
        <f>VLOOKUP($A24,'Supporting Data'!$A$2:$BH$1679,26,FALSE)</f>
        <v>79.482986450195313</v>
      </c>
      <c r="M24" s="125">
        <f>VLOOKUP($A24,'Supporting Data'!$A$2:$BH$1679,53,FALSE)</f>
        <v>86.897483825683594</v>
      </c>
      <c r="O24">
        <v>50</v>
      </c>
      <c r="P24">
        <v>0</v>
      </c>
      <c r="Q24">
        <f>Q19-Q18</f>
        <v>0.30599999999999999</v>
      </c>
      <c r="S24">
        <f>Q20-Q19</f>
        <v>0.69399999999999995</v>
      </c>
      <c r="W24">
        <v>50</v>
      </c>
      <c r="X24">
        <v>0</v>
      </c>
      <c r="Y24">
        <f>Y19-Y18</f>
        <v>0.22700000000000001</v>
      </c>
      <c r="AA24">
        <f>Y20-Y19</f>
        <v>0.77300000000000002</v>
      </c>
    </row>
    <row r="25" spans="1:29" x14ac:dyDescent="0.3">
      <c r="A25" s="4">
        <v>1121014020</v>
      </c>
      <c r="B25" s="3" t="s">
        <v>526</v>
      </c>
      <c r="C25" s="3" t="s">
        <v>2041</v>
      </c>
      <c r="D25" s="125">
        <f>VLOOKUP($A25,'Supporting Data'!$A$2:$BH$1679,5,FALSE)</f>
        <v>81.091705322265625</v>
      </c>
      <c r="E25" s="128">
        <f>VLOOKUP($A25,'Supporting Data'!$A$2:$BH$1679,16,FALSE)</f>
        <v>0.32203391194343572</v>
      </c>
      <c r="F25" s="125">
        <f>VLOOKUP($A25,'Supporting Data'!$A$2:$BH$1679,7,FALSE)</f>
        <v>81.361640930175781</v>
      </c>
      <c r="G25" s="128">
        <f>VLOOKUP($A25,'Supporting Data'!$A$2:$BH$1679,49,FALSE)</f>
        <v>0.25</v>
      </c>
      <c r="H25" s="125">
        <f>VLOOKUP($A25,'Supporting Data'!$A$2:$BH$1679,6,FALSE)</f>
        <v>81.413185119628906</v>
      </c>
      <c r="I25" s="128">
        <f>VLOOKUP($A25,'Supporting Data'!$A$2:$BH$1679,22,FALSE)</f>
        <v>0.26760563254356379</v>
      </c>
      <c r="J25" s="125">
        <f>VLOOKUP($A25,'Supporting Data'!$A$2:$BH$1679,8,FALSE)</f>
        <v>79.380592346191406</v>
      </c>
      <c r="K25" s="128">
        <f>VLOOKUP($A25,'Supporting Data'!$A$2:$BH$1679,49,FALSE)</f>
        <v>0.25</v>
      </c>
      <c r="L25" s="125">
        <f>VLOOKUP($A25,'Supporting Data'!$A$2:$BH$1679,26,FALSE)</f>
        <v>81.597625732421875</v>
      </c>
      <c r="M25" s="125">
        <f>VLOOKUP($A25,'Supporting Data'!$A$2:$BH$1679,53,FALSE)</f>
        <v>77.577323913574219</v>
      </c>
      <c r="O25">
        <v>85</v>
      </c>
      <c r="P25">
        <v>0</v>
      </c>
      <c r="Q25">
        <f>Q24</f>
        <v>0.30599999999999999</v>
      </c>
      <c r="S25">
        <f>S24</f>
        <v>0.69399999999999995</v>
      </c>
      <c r="W25">
        <v>85</v>
      </c>
      <c r="X25">
        <v>0</v>
      </c>
      <c r="Y25">
        <f>Y24</f>
        <v>0.22700000000000001</v>
      </c>
      <c r="AA25">
        <f>AA24</f>
        <v>0.77300000000000002</v>
      </c>
    </row>
    <row r="26" spans="1:29" x14ac:dyDescent="0.3">
      <c r="A26" s="4">
        <v>900781050</v>
      </c>
      <c r="B26" s="3" t="s">
        <v>422</v>
      </c>
      <c r="C26" s="3" t="s">
        <v>1678</v>
      </c>
      <c r="D26" s="125">
        <f>VLOOKUP($A26,'Supporting Data'!$A$2:$BH$1679,5,FALSE)</f>
        <v>79.331642150878906</v>
      </c>
      <c r="E26" s="128">
        <f>VLOOKUP($A26,'Supporting Data'!$A$2:$BH$1679,16,FALSE)</f>
        <v>0.44186046719551092</v>
      </c>
      <c r="F26" s="125">
        <f>VLOOKUP($A26,'Supporting Data'!$A$2:$BH$1679,7,FALSE)</f>
        <v>87.814567565917969</v>
      </c>
      <c r="G26" s="128">
        <f>VLOOKUP($A26,'Supporting Data'!$A$2:$BH$1679,49,FALSE)</f>
        <v>0.29032257199287409</v>
      </c>
      <c r="H26" s="125">
        <f>VLOOKUP($A26,'Supporting Data'!$A$2:$BH$1679,6,FALSE)</f>
        <v>82.259101867675781</v>
      </c>
      <c r="I26" s="128">
        <f>VLOOKUP($A26,'Supporting Data'!$A$2:$BH$1679,22,FALSE)</f>
        <v>0.30434781312942499</v>
      </c>
      <c r="J26" s="125">
        <f>VLOOKUP($A26,'Supporting Data'!$A$2:$BH$1679,8,FALSE)</f>
        <v>92.426895141601563</v>
      </c>
      <c r="K26" s="128">
        <f>VLOOKUP($A26,'Supporting Data'!$A$2:$BH$1679,49,FALSE)</f>
        <v>0.29032257199287409</v>
      </c>
      <c r="L26" s="125">
        <f>VLOOKUP($A26,'Supporting Data'!$A$2:$BH$1679,26,FALSE)</f>
        <v>78.576705932617188</v>
      </c>
      <c r="M26" s="125">
        <f>VLOOKUP($A26,'Supporting Data'!$A$2:$BH$1679,53,FALSE)</f>
        <v>88.402732849121094</v>
      </c>
      <c r="O26">
        <v>85</v>
      </c>
      <c r="P26">
        <v>0</v>
      </c>
      <c r="Q26">
        <v>0</v>
      </c>
      <c r="R26">
        <v>0</v>
      </c>
      <c r="S26">
        <v>0</v>
      </c>
      <c r="T26">
        <v>0</v>
      </c>
      <c r="W26">
        <v>85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9" x14ac:dyDescent="0.3">
      <c r="A27" s="4">
        <v>281024020</v>
      </c>
      <c r="B27" s="3" t="s">
        <v>123</v>
      </c>
      <c r="C27" s="3" t="s">
        <v>912</v>
      </c>
      <c r="D27" s="125">
        <f>VLOOKUP($A27,'Supporting Data'!$A$2:$BH$1679,5,FALSE)</f>
        <v>85.5999755859375</v>
      </c>
      <c r="E27" s="128">
        <f>VLOOKUP($A27,'Supporting Data'!$A$2:$BH$1679,16,FALSE)</f>
        <v>0.63636362552642822</v>
      </c>
      <c r="F27" s="125">
        <f>VLOOKUP($A27,'Supporting Data'!$A$2:$BH$1679,7,FALSE)</f>
        <v>87.90447998046875</v>
      </c>
      <c r="G27" s="128">
        <f>VLOOKUP($A27,'Supporting Data'!$A$2:$BH$1679,49,FALSE)</f>
        <v>0.47474747896194458</v>
      </c>
      <c r="H27" s="125">
        <f>VLOOKUP($A27,'Supporting Data'!$A$2:$BH$1679,6,FALSE)</f>
        <v>86.975753784179688</v>
      </c>
      <c r="I27" s="128">
        <f>VLOOKUP($A27,'Supporting Data'!$A$2:$BH$1679,22,FALSE)</f>
        <v>0.50505048036575317</v>
      </c>
      <c r="J27" s="125">
        <f>VLOOKUP($A27,'Supporting Data'!$A$2:$BH$1679,8,FALSE)</f>
        <v>87.470252990722656</v>
      </c>
      <c r="K27" s="128">
        <f>VLOOKUP($A27,'Supporting Data'!$A$2:$BH$1679,49,FALSE)</f>
        <v>0.47474747896194458</v>
      </c>
      <c r="L27" s="125">
        <f>VLOOKUP($A27,'Supporting Data'!$A$2:$BH$1679,26,FALSE)</f>
        <v>87.0352783203125</v>
      </c>
      <c r="M27" s="125">
        <f>VLOOKUP($A27,'Supporting Data'!$A$2:$BH$1679,53,FALSE)</f>
        <v>85.000465393066406</v>
      </c>
      <c r="O27">
        <v>85</v>
      </c>
      <c r="P27">
        <v>0</v>
      </c>
      <c r="R27">
        <f>Q24</f>
        <v>0.30599999999999999</v>
      </c>
      <c r="T27">
        <f>S24</f>
        <v>0.69399999999999995</v>
      </c>
      <c r="W27">
        <f>W25</f>
        <v>85</v>
      </c>
      <c r="X27">
        <v>0</v>
      </c>
      <c r="Z27">
        <f>Y24</f>
        <v>0.22700000000000001</v>
      </c>
      <c r="AB27">
        <f>AA24</f>
        <v>0.77300000000000002</v>
      </c>
    </row>
    <row r="28" spans="1:29" x14ac:dyDescent="0.3">
      <c r="A28" s="4">
        <v>850494020</v>
      </c>
      <c r="B28" s="3" t="s">
        <v>407</v>
      </c>
      <c r="C28" s="3" t="s">
        <v>1653</v>
      </c>
      <c r="D28" s="125">
        <f>VLOOKUP($A28,'Supporting Data'!$A$2:$BH$1679,5,FALSE)</f>
        <v>74.709503173828125</v>
      </c>
      <c r="E28" s="128">
        <f>VLOOKUP($A28,'Supporting Data'!$A$2:$BH$1679,16,FALSE)</f>
        <v>0.27868852019309998</v>
      </c>
      <c r="F28" s="125">
        <f>VLOOKUP($A28,'Supporting Data'!$A$2:$BH$1679,7,FALSE)</f>
        <v>80.611503601074219</v>
      </c>
      <c r="G28" s="128">
        <f>VLOOKUP($A28,'Supporting Data'!$A$2:$BH$1679,49,FALSE)</f>
        <v>0.2213114798069</v>
      </c>
      <c r="H28" s="125">
        <f>VLOOKUP($A28,'Supporting Data'!$A$2:$BH$1679,6,FALSE)</f>
        <v>76.180030822753906</v>
      </c>
      <c r="I28" s="128">
        <f>VLOOKUP($A28,'Supporting Data'!$A$2:$BH$1679,22,FALSE)</f>
        <v>0.27868852019309998</v>
      </c>
      <c r="J28" s="125">
        <f>VLOOKUP($A28,'Supporting Data'!$A$2:$BH$1679,8,FALSE)</f>
        <v>78.777076721191406</v>
      </c>
      <c r="K28" s="128">
        <f>VLOOKUP($A28,'Supporting Data'!$A$2:$BH$1679,49,FALSE)</f>
        <v>0.2213114798069</v>
      </c>
      <c r="L28" s="125">
        <f>VLOOKUP($A28,'Supporting Data'!$A$2:$BH$1679,26,FALSE)</f>
        <v>77.670433044433594</v>
      </c>
      <c r="M28" s="125">
        <f>VLOOKUP($A28,'Supporting Data'!$A$2:$BH$1679,53,FALSE)</f>
        <v>77.886619567871094</v>
      </c>
      <c r="O28">
        <v>110</v>
      </c>
      <c r="P28">
        <v>0</v>
      </c>
      <c r="R28">
        <f>Q24</f>
        <v>0.30599999999999999</v>
      </c>
      <c r="T28">
        <f>S24</f>
        <v>0.69399999999999995</v>
      </c>
      <c r="W28">
        <v>110</v>
      </c>
      <c r="X28">
        <v>0</v>
      </c>
      <c r="Z28">
        <f>Y24</f>
        <v>0.22700000000000001</v>
      </c>
      <c r="AB28">
        <f>AA24</f>
        <v>0.77300000000000002</v>
      </c>
    </row>
    <row r="29" spans="1:29" x14ac:dyDescent="0.3">
      <c r="A29" s="4">
        <v>581074020</v>
      </c>
      <c r="B29" s="3" t="s">
        <v>296</v>
      </c>
      <c r="C29" s="3" t="s">
        <v>1423</v>
      </c>
      <c r="D29" s="125">
        <f>VLOOKUP($A29,'Supporting Data'!$A$2:$BH$1679,5,FALSE)</f>
        <v>83.830787658691406</v>
      </c>
      <c r="E29" s="128">
        <f>VLOOKUP($A29,'Supporting Data'!$A$2:$BH$1679,16,FALSE)</f>
        <v>0.51851850748062134</v>
      </c>
      <c r="F29" s="125">
        <f>VLOOKUP($A29,'Supporting Data'!$A$2:$BH$1679,7,FALSE)</f>
        <v>88.780136108398438</v>
      </c>
      <c r="G29" s="128">
        <f>VLOOKUP($A29,'Supporting Data'!$A$2:$BH$1679,49,FALSE)</f>
        <v>0.62962961196899414</v>
      </c>
      <c r="H29" s="125">
        <f>VLOOKUP($A29,'Supporting Data'!$A$2:$BH$1679,6,FALSE)</f>
        <v>83.865959167480469</v>
      </c>
      <c r="I29" s="128">
        <f>VLOOKUP($A29,'Supporting Data'!$A$2:$BH$1679,22,FALSE)</f>
        <v>0.51851850748062134</v>
      </c>
      <c r="J29" s="125">
        <f>VLOOKUP($A29,'Supporting Data'!$A$2:$BH$1679,8,FALSE)</f>
        <v>88.333457946777344</v>
      </c>
      <c r="K29" s="128">
        <f>VLOOKUP($A29,'Supporting Data'!$A$2:$BH$1679,49,FALSE)</f>
        <v>0.62962961196899414</v>
      </c>
      <c r="L29" s="125">
        <f>VLOOKUP($A29,'Supporting Data'!$A$2:$BH$1679,26,FALSE)</f>
        <v>86.431098937988281</v>
      </c>
      <c r="M29" s="125">
        <f>VLOOKUP($A29,'Supporting Data'!$A$2:$BH$1679,53,FALSE)</f>
        <v>92.980339050292969</v>
      </c>
      <c r="O29">
        <v>110</v>
      </c>
      <c r="P29">
        <v>0</v>
      </c>
      <c r="R29">
        <v>0</v>
      </c>
      <c r="T29">
        <v>0</v>
      </c>
      <c r="W29">
        <v>110</v>
      </c>
      <c r="X29">
        <v>0</v>
      </c>
      <c r="Z29">
        <v>0</v>
      </c>
      <c r="AB29">
        <v>0</v>
      </c>
    </row>
    <row r="30" spans="1:29" x14ac:dyDescent="0.3">
      <c r="A30" s="4">
        <v>100924020</v>
      </c>
      <c r="B30" s="3" t="s">
        <v>42</v>
      </c>
      <c r="C30" s="3" t="s">
        <v>632</v>
      </c>
      <c r="D30" s="125">
        <f>VLOOKUP($A30,'Supporting Data'!$A$2:$BH$1679,5,FALSE)</f>
        <v>85.8458251953125</v>
      </c>
      <c r="E30" s="128">
        <f>VLOOKUP($A30,'Supporting Data'!$A$2:$BH$1679,16,FALSE)</f>
        <v>0.49137932062149048</v>
      </c>
      <c r="F30" s="125">
        <f>VLOOKUP($A30,'Supporting Data'!$A$2:$BH$1679,7,FALSE)</f>
        <v>91.765190124511719</v>
      </c>
      <c r="G30" s="128">
        <f>VLOOKUP($A30,'Supporting Data'!$A$2:$BH$1679,49,FALSE)</f>
        <v>0.17777778208255771</v>
      </c>
      <c r="H30" s="125">
        <f>VLOOKUP($A30,'Supporting Data'!$A$2:$BH$1679,6,FALSE)</f>
        <v>86.757675170898438</v>
      </c>
      <c r="I30" s="128">
        <f>VLOOKUP($A30,'Supporting Data'!$A$2:$BH$1679,22,FALSE)</f>
        <v>0</v>
      </c>
      <c r="J30" s="125">
        <f>VLOOKUP($A30,'Supporting Data'!$A$2:$BH$1679,8,FALSE)</f>
        <v>86.845268249511719</v>
      </c>
      <c r="K30" s="128">
        <f>VLOOKUP($A30,'Supporting Data'!$A$2:$BH$1679,49,FALSE)</f>
        <v>0.17777778208255771</v>
      </c>
      <c r="L30" s="125">
        <f>VLOOKUP($A30,'Supporting Data'!$A$2:$BH$1679,26,FALSE)</f>
        <v>80.389259338378906</v>
      </c>
      <c r="M30" s="125">
        <f>VLOOKUP($A30,'Supporting Data'!$A$2:$BH$1679,53,FALSE)</f>
        <v>79.268150329589844</v>
      </c>
    </row>
    <row r="31" spans="1:29" x14ac:dyDescent="0.3">
      <c r="A31" s="4">
        <v>100923000</v>
      </c>
      <c r="B31" s="3" t="s">
        <v>42</v>
      </c>
      <c r="C31" s="3" t="s">
        <v>631</v>
      </c>
      <c r="D31" s="125">
        <f>VLOOKUP($A31,'Supporting Data'!$A$2:$BH$1679,5,FALSE)</f>
        <v>78.721321105957031</v>
      </c>
      <c r="E31" s="128">
        <f>VLOOKUP($A31,'Supporting Data'!$A$2:$BH$1679,16,FALSE)</f>
        <v>0.32876712083816528</v>
      </c>
      <c r="F31" s="125">
        <f>VLOOKUP($A31,'Supporting Data'!$A$2:$BH$1679,7,FALSE)</f>
        <v>88.36181640625</v>
      </c>
      <c r="G31" s="128">
        <f>VLOOKUP($A31,'Supporting Data'!$A$2:$BH$1679,49,FALSE)</f>
        <v>0.18333333730697629</v>
      </c>
      <c r="H31" s="125">
        <f>VLOOKUP($A31,'Supporting Data'!$A$2:$BH$1679,6,FALSE)</f>
        <v>79.205650329589844</v>
      </c>
      <c r="I31" s="128">
        <f>VLOOKUP($A31,'Supporting Data'!$A$2:$BH$1679,22,FALSE)</f>
        <v>0.18333333730697629</v>
      </c>
      <c r="J31" s="125">
        <f>VLOOKUP($A31,'Supporting Data'!$A$2:$BH$1679,8,FALSE)</f>
        <v>87.871597290039063</v>
      </c>
      <c r="K31" s="128">
        <f>VLOOKUP($A31,'Supporting Data'!$A$2:$BH$1679,49,FALSE)</f>
        <v>0.18333333730697629</v>
      </c>
      <c r="L31" s="125">
        <f>VLOOKUP($A31,'Supporting Data'!$A$2:$BH$1679,26,FALSE)</f>
        <v>80.389259338378906</v>
      </c>
      <c r="M31" s="125">
        <f>VLOOKUP($A31,'Supporting Data'!$A$2:$BH$1679,53,FALSE)</f>
        <v>84.113807678222656</v>
      </c>
      <c r="O31" s="182" t="s">
        <v>4636</v>
      </c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</row>
    <row r="32" spans="1:29" ht="15" thickBot="1" x14ac:dyDescent="0.35">
      <c r="A32" s="4">
        <v>1071524020</v>
      </c>
      <c r="B32" s="3" t="s">
        <v>507</v>
      </c>
      <c r="C32" s="3" t="s">
        <v>2005</v>
      </c>
      <c r="D32" s="125">
        <f>VLOOKUP($A32,'Supporting Data'!$A$2:$BH$1679,5,FALSE)</f>
        <v>86.74664306640625</v>
      </c>
      <c r="E32" s="128">
        <f>VLOOKUP($A32,'Supporting Data'!$A$2:$BH$1679,16,FALSE)</f>
        <v>0.37634408473968511</v>
      </c>
      <c r="F32" s="125">
        <f>VLOOKUP($A32,'Supporting Data'!$A$2:$BH$1679,7,FALSE)</f>
        <v>84.16058349609375</v>
      </c>
      <c r="G32" s="128">
        <f>VLOOKUP($A32,'Supporting Data'!$A$2:$BH$1679,49,FALSE)</f>
        <v>0.1962616890668869</v>
      </c>
      <c r="H32" s="125">
        <f>VLOOKUP($A32,'Supporting Data'!$A$2:$BH$1679,6,FALSE)</f>
        <v>87.470703125</v>
      </c>
      <c r="I32" s="128">
        <f>VLOOKUP($A32,'Supporting Data'!$A$2:$BH$1679,22,FALSE)</f>
        <v>0.24299065768718719</v>
      </c>
      <c r="J32" s="125">
        <f>VLOOKUP($A32,'Supporting Data'!$A$2:$BH$1679,8,FALSE)</f>
        <v>85.764976501464844</v>
      </c>
      <c r="K32" s="128">
        <f>VLOOKUP($A32,'Supporting Data'!$A$2:$BH$1679,49,FALSE)</f>
        <v>0.1962616890668869</v>
      </c>
      <c r="L32" s="125">
        <f>VLOOKUP($A32,'Supporting Data'!$A$2:$BH$1679,26,FALSE)</f>
        <v>79.785079956054688</v>
      </c>
      <c r="M32" s="125">
        <f>VLOOKUP($A32,'Supporting Data'!$A$2:$BH$1679,53,FALSE)</f>
        <v>80.876495361328125</v>
      </c>
      <c r="O32" s="183" t="s">
        <v>4060</v>
      </c>
      <c r="P32" s="183"/>
      <c r="Q32" s="183"/>
      <c r="R32" s="183"/>
      <c r="S32" s="183"/>
      <c r="T32" s="183"/>
      <c r="W32" s="183" t="s">
        <v>4061</v>
      </c>
      <c r="X32" s="182"/>
      <c r="Y32" s="182"/>
      <c r="Z32" s="182"/>
      <c r="AA32" s="182"/>
      <c r="AB32" s="182"/>
      <c r="AC32" s="182"/>
    </row>
    <row r="33" spans="1:28" x14ac:dyDescent="0.3">
      <c r="A33" s="4">
        <v>20904020</v>
      </c>
      <c r="B33" s="3" t="s">
        <v>6</v>
      </c>
      <c r="C33" s="3" t="s">
        <v>557</v>
      </c>
      <c r="D33" s="125">
        <f>VLOOKUP($A33,'Supporting Data'!$A$2:$BH$1679,5,FALSE)</f>
        <v>90.46435546875</v>
      </c>
      <c r="E33" s="128">
        <f>VLOOKUP($A33,'Supporting Data'!$A$2:$BH$1679,16,FALSE)</f>
        <v>0.75471699237823486</v>
      </c>
      <c r="F33" s="125">
        <f>VLOOKUP($A33,'Supporting Data'!$A$2:$BH$1679,7,FALSE)</f>
        <v>85.024467468261719</v>
      </c>
      <c r="G33" s="128">
        <f>VLOOKUP($A33,'Supporting Data'!$A$2:$BH$1679,49,FALSE)</f>
        <v>0.65094339847564697</v>
      </c>
      <c r="H33" s="125">
        <f>VLOOKUP($A33,'Supporting Data'!$A$2:$BH$1679,6,FALSE)</f>
        <v>90.454620361328125</v>
      </c>
      <c r="I33" s="128">
        <f>VLOOKUP($A33,'Supporting Data'!$A$2:$BH$1679,22,FALSE)</f>
        <v>0.75471699237823486</v>
      </c>
      <c r="J33" s="125">
        <f>VLOOKUP($A33,'Supporting Data'!$A$2:$BH$1679,8,FALSE)</f>
        <v>85.7235107421875</v>
      </c>
      <c r="K33" s="128">
        <f>VLOOKUP($A33,'Supporting Data'!$A$2:$BH$1679,49,FALSE)</f>
        <v>0.65094339847564697</v>
      </c>
      <c r="L33" s="125">
        <f>VLOOKUP($A33,'Supporting Data'!$A$2:$BH$1679,26,FALSE)</f>
        <v>87.337371826171875</v>
      </c>
      <c r="M33" s="125">
        <f>VLOOKUP($A33,'Supporting Data'!$A$2:$BH$1679,53,FALSE)</f>
        <v>84.670547485351563</v>
      </c>
      <c r="O33" s="129" t="s">
        <v>4062</v>
      </c>
      <c r="P33" s="130">
        <v>55</v>
      </c>
      <c r="Q33" s="131">
        <v>55</v>
      </c>
      <c r="W33" s="129" t="s">
        <v>4062</v>
      </c>
      <c r="X33" s="130">
        <v>60</v>
      </c>
      <c r="Y33" s="131">
        <v>60</v>
      </c>
    </row>
    <row r="34" spans="1:28" x14ac:dyDescent="0.3">
      <c r="A34" s="4">
        <v>391334020</v>
      </c>
      <c r="B34" s="3" t="s">
        <v>169</v>
      </c>
      <c r="C34" s="3" t="s">
        <v>1006</v>
      </c>
      <c r="D34" s="125">
        <f>VLOOKUP($A34,'Supporting Data'!$A$2:$BH$1679,5,FALSE)</f>
        <v>73.50103759765625</v>
      </c>
      <c r="E34" s="128">
        <f>VLOOKUP($A34,'Supporting Data'!$A$2:$BH$1679,16,FALSE)</f>
        <v>0.57051283121109009</v>
      </c>
      <c r="F34" s="125">
        <f>VLOOKUP($A34,'Supporting Data'!$A$2:$BH$1679,7,FALSE)</f>
        <v>71.515388488769531</v>
      </c>
      <c r="G34" s="128">
        <f>VLOOKUP($A34,'Supporting Data'!$A$2:$BH$1679,49,FALSE)</f>
        <v>0.3333333432674408</v>
      </c>
      <c r="H34" s="125">
        <f>VLOOKUP($A34,'Supporting Data'!$A$2:$BH$1679,6,FALSE)</f>
        <v>73.276603698730469</v>
      </c>
      <c r="I34" s="128">
        <f>VLOOKUP($A34,'Supporting Data'!$A$2:$BH$1679,22,FALSE)</f>
        <v>0.41333332657814031</v>
      </c>
      <c r="J34" s="125">
        <f>VLOOKUP($A34,'Supporting Data'!$A$2:$BH$1679,8,FALSE)</f>
        <v>68.178550720214844</v>
      </c>
      <c r="K34" s="128">
        <f>VLOOKUP($A34,'Supporting Data'!$A$2:$BH$1679,49,FALSE)</f>
        <v>0.3333333432674408</v>
      </c>
      <c r="L34" s="125">
        <f>VLOOKUP($A34,'Supporting Data'!$A$2:$BH$1679,26,FALSE)</f>
        <v>73.139060974121094</v>
      </c>
      <c r="M34" s="125">
        <f>VLOOKUP($A34,'Supporting Data'!$A$2:$BH$1679,53,FALSE)</f>
        <v>73.288398742675781</v>
      </c>
      <c r="O34" s="132" t="s">
        <v>4063</v>
      </c>
      <c r="P34" s="133">
        <v>85</v>
      </c>
      <c r="Q34" s="134">
        <v>85</v>
      </c>
      <c r="W34" s="132" t="s">
        <v>4063</v>
      </c>
      <c r="X34" s="133">
        <v>85</v>
      </c>
      <c r="Y34" s="134">
        <v>85</v>
      </c>
    </row>
    <row r="35" spans="1:28" ht="15" thickBot="1" x14ac:dyDescent="0.35">
      <c r="A35" s="4">
        <v>741871050</v>
      </c>
      <c r="B35" s="3" t="s">
        <v>350</v>
      </c>
      <c r="C35" s="3" t="s">
        <v>1528</v>
      </c>
      <c r="D35" s="125">
        <f>VLOOKUP($A35,'Supporting Data'!$A$2:$BH$1679,5,FALSE)</f>
        <v>81.311172485351563</v>
      </c>
      <c r="E35" s="128">
        <f>VLOOKUP($A35,'Supporting Data'!$A$2:$BH$1679,16,FALSE)</f>
        <v>0.38636362552642822</v>
      </c>
      <c r="F35" s="125">
        <f>VLOOKUP($A35,'Supporting Data'!$A$2:$BH$1679,7,FALSE)</f>
        <v>86.972213745117188</v>
      </c>
      <c r="G35" s="128">
        <f>VLOOKUP($A35,'Supporting Data'!$A$2:$BH$1679,49,FALSE)</f>
        <v>0</v>
      </c>
      <c r="H35" s="125">
        <f>VLOOKUP($A35,'Supporting Data'!$A$2:$BH$1679,6,FALSE)</f>
        <v>80.854331970214844</v>
      </c>
      <c r="I35" s="128">
        <f>VLOOKUP($A35,'Supporting Data'!$A$2:$BH$1679,22,FALSE)</f>
        <v>0</v>
      </c>
      <c r="J35" s="125">
        <f>VLOOKUP($A35,'Supporting Data'!$A$2:$BH$1679,8,FALSE)</f>
        <v>87.129867553710938</v>
      </c>
      <c r="K35" s="128">
        <f>VLOOKUP($A35,'Supporting Data'!$A$2:$BH$1679,49,FALSE)</f>
        <v>0</v>
      </c>
      <c r="L35" s="125">
        <f>VLOOKUP($A35,'Supporting Data'!$A$2:$BH$1679,26,FALSE)</f>
        <v>72.534873962402344</v>
      </c>
      <c r="M35" s="125">
        <f>VLOOKUP($A35,'Supporting Data'!$A$2:$BH$1679,53,FALSE)</f>
        <v>75.597816467285156</v>
      </c>
      <c r="O35" s="135" t="s">
        <v>4064</v>
      </c>
      <c r="P35" s="136">
        <v>105</v>
      </c>
      <c r="Q35" s="137">
        <v>105</v>
      </c>
      <c r="W35" s="135" t="s">
        <v>4064</v>
      </c>
      <c r="X35" s="136">
        <v>110</v>
      </c>
      <c r="Y35" s="137">
        <v>110</v>
      </c>
    </row>
    <row r="36" spans="1:28" x14ac:dyDescent="0.3">
      <c r="A36" s="4">
        <v>661044020</v>
      </c>
      <c r="B36" s="3" t="s">
        <v>321</v>
      </c>
      <c r="C36" s="3" t="s">
        <v>1475</v>
      </c>
      <c r="D36" s="125">
        <f>VLOOKUP($A36,'Supporting Data'!$A$2:$BH$1679,5,FALSE)</f>
        <v>77.160957336425781</v>
      </c>
      <c r="E36" s="128">
        <f>VLOOKUP($A36,'Supporting Data'!$A$2:$BH$1679,16,FALSE)</f>
        <v>0.78333336114883423</v>
      </c>
      <c r="F36" s="125">
        <f>VLOOKUP($A36,'Supporting Data'!$A$2:$BH$1679,7,FALSE)</f>
        <v>83.025283813476563</v>
      </c>
      <c r="G36" s="128">
        <f>VLOOKUP($A36,'Supporting Data'!$A$2:$BH$1679,49,FALSE)</f>
        <v>0.45454546809196472</v>
      </c>
      <c r="H36" s="125">
        <f>VLOOKUP($A36,'Supporting Data'!$A$2:$BH$1679,6,FALSE)</f>
        <v>82.084152221679688</v>
      </c>
      <c r="I36" s="128">
        <f>VLOOKUP($A36,'Supporting Data'!$A$2:$BH$1679,22,FALSE)</f>
        <v>0.45454546809196472</v>
      </c>
      <c r="J36" s="125">
        <f>VLOOKUP($A36,'Supporting Data'!$A$2:$BH$1679,8,FALSE)</f>
        <v>82.455863952636719</v>
      </c>
      <c r="K36" s="128">
        <f>VLOOKUP($A36,'Supporting Data'!$A$2:$BH$1679,49,FALSE)</f>
        <v>0.45454546809196472</v>
      </c>
      <c r="L36" s="125">
        <f>VLOOKUP($A36,'Supporting Data'!$A$2:$BH$1679,26,FALSE)</f>
        <v>76.15997314453125</v>
      </c>
      <c r="M36" s="125">
        <f>VLOOKUP($A36,'Supporting Data'!$A$2:$BH$1679,53,FALSE)</f>
        <v>82.773521423339844</v>
      </c>
    </row>
    <row r="37" spans="1:28" x14ac:dyDescent="0.3">
      <c r="A37" s="4">
        <v>741941050</v>
      </c>
      <c r="B37" s="3" t="s">
        <v>352</v>
      </c>
      <c r="C37" s="3" t="s">
        <v>1532</v>
      </c>
      <c r="D37" s="125">
        <f>VLOOKUP($A37,'Supporting Data'!$A$2:$BH$1679,5,FALSE)</f>
        <v>92.139862060546875</v>
      </c>
      <c r="E37" s="128">
        <f>VLOOKUP($A37,'Supporting Data'!$A$2:$BH$1679,16,FALSE)</f>
        <v>0.41509434580802917</v>
      </c>
      <c r="F37" s="125">
        <f>VLOOKUP($A37,'Supporting Data'!$A$2:$BH$1679,7,FALSE)</f>
        <v>86.446304321289063</v>
      </c>
      <c r="G37" s="128">
        <f>VLOOKUP($A37,'Supporting Data'!$A$2:$BH$1679,49,FALSE)</f>
        <v>0.3333333432674408</v>
      </c>
      <c r="H37" s="125">
        <f>VLOOKUP($A37,'Supporting Data'!$A$2:$BH$1679,6,FALSE)</f>
        <v>91.589729309082031</v>
      </c>
      <c r="I37" s="128">
        <f>VLOOKUP($A37,'Supporting Data'!$A$2:$BH$1679,22,FALSE)</f>
        <v>0.23076923191547391</v>
      </c>
      <c r="J37" s="125">
        <f>VLOOKUP($A37,'Supporting Data'!$A$2:$BH$1679,8,FALSE)</f>
        <v>84.6156005859375</v>
      </c>
      <c r="K37" s="128">
        <f>VLOOKUP($A37,'Supporting Data'!$A$2:$BH$1679,49,FALSE)</f>
        <v>0.3333333432674408</v>
      </c>
      <c r="L37" s="125">
        <f>VLOOKUP($A37,'Supporting Data'!$A$2:$BH$1679,26,FALSE)</f>
        <v>87.337371826171875</v>
      </c>
      <c r="M37" s="125">
        <f>VLOOKUP($A37,'Supporting Data'!$A$2:$BH$1679,53,FALSE)</f>
        <v>93.598930358886719</v>
      </c>
      <c r="P37" s="121" t="s">
        <v>4065</v>
      </c>
      <c r="Q37" s="121" t="s">
        <v>4066</v>
      </c>
      <c r="R37" s="121" t="s">
        <v>4067</v>
      </c>
      <c r="S37" s="121" t="s">
        <v>4068</v>
      </c>
      <c r="T37" s="121" t="s">
        <v>4069</v>
      </c>
      <c r="X37" s="121" t="s">
        <v>4065</v>
      </c>
      <c r="Y37" s="121" t="s">
        <v>4066</v>
      </c>
      <c r="Z37" s="121" t="s">
        <v>4067</v>
      </c>
      <c r="AA37" s="121" t="s">
        <v>4068</v>
      </c>
      <c r="AB37" s="121" t="s">
        <v>4069</v>
      </c>
    </row>
    <row r="38" spans="1:28" x14ac:dyDescent="0.3">
      <c r="A38" s="4">
        <v>910934040</v>
      </c>
      <c r="B38" s="3" t="s">
        <v>425</v>
      </c>
      <c r="C38" s="3" t="s">
        <v>1684</v>
      </c>
      <c r="D38" s="125">
        <f>VLOOKUP($A38,'Supporting Data'!$A$2:$BH$1679,5,FALSE)</f>
        <v>82.070732116699219</v>
      </c>
      <c r="E38" s="128">
        <f>VLOOKUP($A38,'Supporting Data'!$A$2:$BH$1679,16,FALSE)</f>
        <v>0.26666668057441711</v>
      </c>
      <c r="F38" s="125">
        <f>VLOOKUP($A38,'Supporting Data'!$A$2:$BH$1679,7,FALSE)</f>
        <v>80.885398864746094</v>
      </c>
      <c r="G38" s="128">
        <f>VLOOKUP($A38,'Supporting Data'!$A$2:$BH$1679,49,FALSE)</f>
        <v>0.1162790730595589</v>
      </c>
      <c r="H38" s="125">
        <f>VLOOKUP($A38,'Supporting Data'!$A$2:$BH$1679,6,FALSE)</f>
        <v>79.673721313476563</v>
      </c>
      <c r="I38" s="128">
        <f>VLOOKUP($A38,'Supporting Data'!$A$2:$BH$1679,22,FALSE)</f>
        <v>0.18604651093482971</v>
      </c>
      <c r="J38" s="125">
        <f>VLOOKUP($A38,'Supporting Data'!$A$2:$BH$1679,8,FALSE)</f>
        <v>79.387519836425781</v>
      </c>
      <c r="K38" s="128">
        <f>VLOOKUP($A38,'Supporting Data'!$A$2:$BH$1679,49,FALSE)</f>
        <v>0.1162790730595589</v>
      </c>
      <c r="L38" s="125">
        <f>VLOOKUP($A38,'Supporting Data'!$A$2:$BH$1679,26,FALSE)</f>
        <v>87.337371826171875</v>
      </c>
      <c r="M38" s="125">
        <f>VLOOKUP($A38,'Supporting Data'!$A$2:$BH$1679,53,FALSE)</f>
        <v>83.309638977050781</v>
      </c>
      <c r="O38">
        <v>55</v>
      </c>
      <c r="P38">
        <v>0</v>
      </c>
      <c r="Q38">
        <v>0</v>
      </c>
      <c r="S38">
        <v>0</v>
      </c>
      <c r="W38">
        <v>60</v>
      </c>
      <c r="X38">
        <v>0</v>
      </c>
      <c r="Y38">
        <v>60</v>
      </c>
      <c r="AA38">
        <v>60</v>
      </c>
    </row>
    <row r="39" spans="1:28" x14ac:dyDescent="0.3">
      <c r="A39" s="4">
        <v>410041050</v>
      </c>
      <c r="B39" s="3" t="s">
        <v>185</v>
      </c>
      <c r="C39" s="3" t="s">
        <v>1080</v>
      </c>
      <c r="D39" s="125">
        <f>VLOOKUP($A39,'Supporting Data'!$A$2:$BH$1679,5,FALSE)</f>
        <v>80.30419921875</v>
      </c>
      <c r="E39" s="128">
        <f>VLOOKUP($A39,'Supporting Data'!$A$2:$BH$1679,16,FALSE)</f>
        <v>0.29032257199287409</v>
      </c>
      <c r="F39" s="125">
        <f>VLOOKUP($A39,'Supporting Data'!$A$2:$BH$1679,7,FALSE)</f>
        <v>94.523788452148438</v>
      </c>
      <c r="G39" s="128">
        <f>VLOOKUP($A39,'Supporting Data'!$A$2:$BH$1679,49,FALSE)</f>
        <v>0.40540540218353271</v>
      </c>
      <c r="H39" s="125">
        <f>VLOOKUP($A39,'Supporting Data'!$A$2:$BH$1679,6,FALSE)</f>
        <v>81.934516906738281</v>
      </c>
      <c r="I39" s="128">
        <f>VLOOKUP($A39,'Supporting Data'!$A$2:$BH$1679,22,FALSE)</f>
        <v>0.29032257199287409</v>
      </c>
      <c r="J39" s="125">
        <f>VLOOKUP($A39,'Supporting Data'!$A$2:$BH$1679,8,FALSE)</f>
        <v>96.020393371582031</v>
      </c>
      <c r="K39" s="128">
        <f>VLOOKUP($A39,'Supporting Data'!$A$2:$BH$1679,49,FALSE)</f>
        <v>0.40540540218353271</v>
      </c>
      <c r="L39" s="125">
        <f>VLOOKUP($A39,'Supporting Data'!$A$2:$BH$1679,26,FALSE)</f>
        <v>85.222724914550781</v>
      </c>
      <c r="M39" s="125">
        <f>VLOOKUP($A39,'Supporting Data'!$A$2:$BH$1679,53,FALSE)</f>
        <v>97.619796752929688</v>
      </c>
      <c r="O39">
        <v>55</v>
      </c>
      <c r="P39">
        <v>0</v>
      </c>
      <c r="Q39">
        <v>85</v>
      </c>
      <c r="S39">
        <v>85</v>
      </c>
      <c r="W39">
        <v>60</v>
      </c>
      <c r="X39">
        <v>0</v>
      </c>
      <c r="Y39">
        <v>85</v>
      </c>
      <c r="AA39">
        <v>85</v>
      </c>
    </row>
    <row r="40" spans="1:28" x14ac:dyDescent="0.3">
      <c r="A40" s="4">
        <v>771021050</v>
      </c>
      <c r="B40" s="3" t="s">
        <v>366</v>
      </c>
      <c r="C40" s="3" t="s">
        <v>1555</v>
      </c>
      <c r="D40" s="125">
        <f>VLOOKUP($A40,'Supporting Data'!$A$2:$BH$1679,5,FALSE)</f>
        <v>78.741523742675781</v>
      </c>
      <c r="E40" s="128">
        <f>VLOOKUP($A40,'Supporting Data'!$A$2:$BH$1679,16,FALSE)</f>
        <v>0.50704222917556763</v>
      </c>
      <c r="F40" s="125">
        <f>VLOOKUP($A40,'Supporting Data'!$A$2:$BH$1679,7,FALSE)</f>
        <v>82.399757385253906</v>
      </c>
      <c r="G40" s="128">
        <f>VLOOKUP($A40,'Supporting Data'!$A$2:$BH$1679,49,FALSE)</f>
        <v>0.39534884691238398</v>
      </c>
      <c r="H40" s="125">
        <f>VLOOKUP($A40,'Supporting Data'!$A$2:$BH$1679,6,FALSE)</f>
        <v>79.5426025390625</v>
      </c>
      <c r="I40" s="128">
        <f>VLOOKUP($A40,'Supporting Data'!$A$2:$BH$1679,22,FALSE)</f>
        <v>0.37931033968925482</v>
      </c>
      <c r="J40" s="125">
        <f>VLOOKUP($A40,'Supporting Data'!$A$2:$BH$1679,8,FALSE)</f>
        <v>79.786750793457031</v>
      </c>
      <c r="K40" s="128">
        <f>VLOOKUP($A40,'Supporting Data'!$A$2:$BH$1679,49,FALSE)</f>
        <v>0.39534884691238398</v>
      </c>
      <c r="L40" s="125">
        <f>VLOOKUP($A40,'Supporting Data'!$A$2:$BH$1679,26,FALSE)</f>
        <v>78.878799438476563</v>
      </c>
      <c r="M40" s="125">
        <f>VLOOKUP($A40,'Supporting Data'!$A$2:$BH$1679,53,FALSE)</f>
        <v>80.4434814453125</v>
      </c>
      <c r="O40">
        <v>85</v>
      </c>
      <c r="P40">
        <v>0</v>
      </c>
      <c r="Q40">
        <f>Q39</f>
        <v>85</v>
      </c>
      <c r="S40">
        <f>S39</f>
        <v>85</v>
      </c>
      <c r="W40">
        <v>85</v>
      </c>
      <c r="X40">
        <v>0</v>
      </c>
      <c r="Y40">
        <f>Y39</f>
        <v>85</v>
      </c>
      <c r="AA40">
        <f>AA39</f>
        <v>85</v>
      </c>
    </row>
    <row r="41" spans="1:28" x14ac:dyDescent="0.3">
      <c r="A41" s="4">
        <v>211501050</v>
      </c>
      <c r="B41" s="3" t="s">
        <v>93</v>
      </c>
      <c r="C41" s="3" t="s">
        <v>795</v>
      </c>
      <c r="D41" s="125">
        <f>VLOOKUP($A41,'Supporting Data'!$A$2:$BH$1679,5,FALSE)</f>
        <v>79.367691040039063</v>
      </c>
      <c r="E41" s="128">
        <f>VLOOKUP($A41,'Supporting Data'!$A$2:$BH$1679,16,FALSE)</f>
        <v>0</v>
      </c>
      <c r="F41" s="125">
        <f>VLOOKUP($A41,'Supporting Data'!$A$2:$BH$1679,7,FALSE)</f>
        <v>80.599609375</v>
      </c>
      <c r="G41" s="128">
        <f>VLOOKUP($A41,'Supporting Data'!$A$2:$BH$1679,49,FALSE)</f>
        <v>0.1111111119389534</v>
      </c>
      <c r="H41" s="125">
        <f>VLOOKUP($A41,'Supporting Data'!$A$2:$BH$1679,6,FALSE)</f>
        <v>82.266754150390625</v>
      </c>
      <c r="I41" s="128">
        <f>VLOOKUP($A41,'Supporting Data'!$A$2:$BH$1679,22,FALSE)</f>
        <v>0</v>
      </c>
      <c r="J41" s="125">
        <f>VLOOKUP($A41,'Supporting Data'!$A$2:$BH$1679,8,FALSE)</f>
        <v>83.498085021972656</v>
      </c>
      <c r="K41" s="128">
        <f>VLOOKUP($A41,'Supporting Data'!$A$2:$BH$1679,49,FALSE)</f>
        <v>0.1111111119389534</v>
      </c>
      <c r="L41" s="125">
        <f>VLOOKUP($A41,'Supporting Data'!$A$2:$BH$1679,26,FALSE)</f>
        <v>74.951606750488281</v>
      </c>
      <c r="M41" s="125">
        <f>VLOOKUP($A41,'Supporting Data'!$A$2:$BH$1679,53,FALSE)</f>
        <v>70.154182434082031</v>
      </c>
      <c r="O41">
        <v>85</v>
      </c>
      <c r="P41">
        <v>0</v>
      </c>
      <c r="Q41">
        <v>0</v>
      </c>
      <c r="R41">
        <v>0</v>
      </c>
      <c r="S41">
        <v>0</v>
      </c>
      <c r="T41">
        <v>0</v>
      </c>
      <c r="W41">
        <v>85</v>
      </c>
      <c r="X41">
        <v>0</v>
      </c>
      <c r="Y41">
        <v>60</v>
      </c>
      <c r="Z41">
        <v>60</v>
      </c>
      <c r="AA41">
        <v>60</v>
      </c>
      <c r="AB41">
        <v>60</v>
      </c>
    </row>
    <row r="42" spans="1:28" x14ac:dyDescent="0.3">
      <c r="A42" s="4">
        <v>211504020</v>
      </c>
      <c r="B42" s="3" t="s">
        <v>93</v>
      </c>
      <c r="C42" s="3" t="s">
        <v>796</v>
      </c>
      <c r="D42" s="125">
        <f>VLOOKUP($A42,'Supporting Data'!$A$2:$BH$1679,5,FALSE)</f>
        <v>81.964157104492188</v>
      </c>
      <c r="E42" s="128">
        <f>VLOOKUP($A42,'Supporting Data'!$A$2:$BH$1679,16,FALSE)</f>
        <v>0.31034481525421143</v>
      </c>
      <c r="F42" s="125">
        <f>VLOOKUP($A42,'Supporting Data'!$A$2:$BH$1679,7,FALSE)</f>
        <v>84.745697021484375</v>
      </c>
      <c r="G42" s="128">
        <f>VLOOKUP($A42,'Supporting Data'!$A$2:$BH$1679,49,FALSE)</f>
        <v>0</v>
      </c>
      <c r="H42" s="125">
        <f>VLOOKUP($A42,'Supporting Data'!$A$2:$BH$1679,6,FALSE)</f>
        <v>85.199752807617188</v>
      </c>
      <c r="I42" s="128">
        <f>VLOOKUP($A42,'Supporting Data'!$A$2:$BH$1679,22,FALSE)</f>
        <v>0</v>
      </c>
      <c r="J42" s="125">
        <f>VLOOKUP($A42,'Supporting Data'!$A$2:$BH$1679,8,FALSE)</f>
        <v>87.273887634277344</v>
      </c>
      <c r="K42" s="128">
        <f>VLOOKUP($A42,'Supporting Data'!$A$2:$BH$1679,49,FALSE)</f>
        <v>0</v>
      </c>
      <c r="L42" s="125">
        <f>VLOOKUP($A42,'Supporting Data'!$A$2:$BH$1679,26,FALSE)</f>
        <v>84.920639038085938</v>
      </c>
      <c r="M42" s="125">
        <f>VLOOKUP($A42,'Supporting Data'!$A$2:$BH$1679,53,FALSE)</f>
        <v>85.144798278808594</v>
      </c>
      <c r="O42">
        <v>85</v>
      </c>
      <c r="P42">
        <v>0</v>
      </c>
      <c r="R42">
        <f>Q39</f>
        <v>85</v>
      </c>
      <c r="T42">
        <f>S39</f>
        <v>85</v>
      </c>
      <c r="W42">
        <v>85</v>
      </c>
      <c r="X42">
        <v>0</v>
      </c>
      <c r="Z42">
        <f>Y39</f>
        <v>85</v>
      </c>
      <c r="AB42">
        <f>AA39</f>
        <v>85</v>
      </c>
    </row>
    <row r="43" spans="1:28" x14ac:dyDescent="0.3">
      <c r="A43" s="4">
        <v>171211050</v>
      </c>
      <c r="B43" s="3" t="s">
        <v>72</v>
      </c>
      <c r="C43" s="3" t="s">
        <v>744</v>
      </c>
      <c r="D43" s="125">
        <f>VLOOKUP($A43,'Supporting Data'!$A$2:$BH$1679,5,FALSE)</f>
        <v>85.823341369628906</v>
      </c>
      <c r="E43" s="128">
        <f>VLOOKUP($A43,'Supporting Data'!$A$2:$BH$1679,16,FALSE)</f>
        <v>0.46666666865348821</v>
      </c>
      <c r="F43" s="125">
        <f>VLOOKUP($A43,'Supporting Data'!$A$2:$BH$1679,7,FALSE)</f>
        <v>81.497093200683594</v>
      </c>
      <c r="G43" s="128">
        <f>VLOOKUP($A43,'Supporting Data'!$A$2:$BH$1679,49,FALSE)</f>
        <v>0.17647059261798859</v>
      </c>
      <c r="H43" s="125">
        <f>VLOOKUP($A43,'Supporting Data'!$A$2:$BH$1679,6,FALSE)</f>
        <v>88.903419494628906</v>
      </c>
      <c r="I43" s="128">
        <f>VLOOKUP($A43,'Supporting Data'!$A$2:$BH$1679,22,FALSE)</f>
        <v>0.3333333432674408</v>
      </c>
      <c r="J43" s="125">
        <f>VLOOKUP($A43,'Supporting Data'!$A$2:$BH$1679,8,FALSE)</f>
        <v>84.992759704589844</v>
      </c>
      <c r="K43" s="128">
        <f>VLOOKUP($A43,'Supporting Data'!$A$2:$BH$1679,49,FALSE)</f>
        <v>0.17647059261798859</v>
      </c>
      <c r="L43" s="125">
        <f>VLOOKUP($A43,'Supporting Data'!$A$2:$BH$1679,26,FALSE)</f>
        <v>85.222724914550781</v>
      </c>
      <c r="M43" s="125">
        <f>VLOOKUP($A43,'Supporting Data'!$A$2:$BH$1679,53,FALSE)</f>
        <v>78.56707763671875</v>
      </c>
      <c r="O43">
        <v>105</v>
      </c>
      <c r="P43">
        <v>0</v>
      </c>
      <c r="R43">
        <f>Q39</f>
        <v>85</v>
      </c>
      <c r="T43">
        <f>S39</f>
        <v>85</v>
      </c>
      <c r="W43">
        <v>110</v>
      </c>
      <c r="X43">
        <v>0</v>
      </c>
      <c r="Z43">
        <f>Y39</f>
        <v>85</v>
      </c>
      <c r="AB43">
        <f>AA39</f>
        <v>85</v>
      </c>
    </row>
    <row r="44" spans="1:28" x14ac:dyDescent="0.3">
      <c r="A44" s="4">
        <v>90784020</v>
      </c>
      <c r="B44" s="3" t="s">
        <v>35</v>
      </c>
      <c r="C44" s="3" t="s">
        <v>618</v>
      </c>
      <c r="D44" s="125">
        <f>VLOOKUP($A44,'Supporting Data'!$A$2:$BH$1679,5,FALSE)</f>
        <v>84.891166687011719</v>
      </c>
      <c r="E44" s="128">
        <f>VLOOKUP($A44,'Supporting Data'!$A$2:$BH$1679,16,FALSE)</f>
        <v>0.5625</v>
      </c>
      <c r="F44" s="125">
        <f>VLOOKUP($A44,'Supporting Data'!$A$2:$BH$1679,7,FALSE)</f>
        <v>87.719497680664063</v>
      </c>
      <c r="G44" s="128">
        <f>VLOOKUP($A44,'Supporting Data'!$A$2:$BH$1679,49,FALSE)</f>
        <v>0.28571429848670959</v>
      </c>
      <c r="H44" s="125">
        <f>VLOOKUP($A44,'Supporting Data'!$A$2:$BH$1679,6,FALSE)</f>
        <v>81.61785888671875</v>
      </c>
      <c r="I44" s="128">
        <f>VLOOKUP($A44,'Supporting Data'!$A$2:$BH$1679,22,FALSE)</f>
        <v>0</v>
      </c>
      <c r="J44" s="125">
        <f>VLOOKUP($A44,'Supporting Data'!$A$2:$BH$1679,8,FALSE)</f>
        <v>85.172698974609375</v>
      </c>
      <c r="K44" s="128">
        <f>VLOOKUP($A44,'Supporting Data'!$A$2:$BH$1679,49,FALSE)</f>
        <v>0.28571429848670959</v>
      </c>
      <c r="L44" s="125">
        <f>VLOOKUP($A44,'Supporting Data'!$A$2:$BH$1679,26,FALSE)</f>
        <v>85.524818420410156</v>
      </c>
      <c r="M44" s="125">
        <f>VLOOKUP($A44,'Supporting Data'!$A$2:$BH$1679,53,FALSE)</f>
        <v>87.124305725097656</v>
      </c>
      <c r="O44">
        <v>105</v>
      </c>
      <c r="P44">
        <v>0</v>
      </c>
      <c r="R44">
        <v>0</v>
      </c>
      <c r="T44">
        <v>0</v>
      </c>
      <c r="W44">
        <v>110</v>
      </c>
      <c r="X44">
        <v>0</v>
      </c>
      <c r="Z44">
        <v>60</v>
      </c>
      <c r="AB44">
        <v>60</v>
      </c>
    </row>
    <row r="45" spans="1:28" x14ac:dyDescent="0.3">
      <c r="A45" s="4">
        <v>290031050</v>
      </c>
      <c r="B45" s="3" t="s">
        <v>127</v>
      </c>
      <c r="C45" s="3" t="s">
        <v>919</v>
      </c>
      <c r="D45" s="125">
        <f>VLOOKUP($A45,'Supporting Data'!$A$2:$BH$1679,5,FALSE)</f>
        <v>85.557868957519531</v>
      </c>
      <c r="E45" s="128">
        <f>VLOOKUP($A45,'Supporting Data'!$A$2:$BH$1679,16,FALSE)</f>
        <v>0.47368422150611877</v>
      </c>
      <c r="F45" s="125">
        <f>VLOOKUP($A45,'Supporting Data'!$A$2:$BH$1679,7,FALSE)</f>
        <v>84.737190246582031</v>
      </c>
      <c r="G45" s="128">
        <f>VLOOKUP($A45,'Supporting Data'!$A$2:$BH$1679,49,FALSE)</f>
        <v>9.3023255467414856E-2</v>
      </c>
      <c r="H45" s="125">
        <f>VLOOKUP($A45,'Supporting Data'!$A$2:$BH$1679,6,FALSE)</f>
        <v>86.806350708007813</v>
      </c>
      <c r="I45" s="128">
        <f>VLOOKUP($A45,'Supporting Data'!$A$2:$BH$1679,22,FALSE)</f>
        <v>0.47368422150611877</v>
      </c>
      <c r="J45" s="125">
        <f>VLOOKUP($A45,'Supporting Data'!$A$2:$BH$1679,8,FALSE)</f>
        <v>85.295211791992188</v>
      </c>
      <c r="K45" s="128">
        <f>VLOOKUP($A45,'Supporting Data'!$A$2:$BH$1679,49,FALSE)</f>
        <v>9.3023255467414856E-2</v>
      </c>
      <c r="L45" s="125">
        <f>VLOOKUP($A45,'Supporting Data'!$A$2:$BH$1679,26,FALSE)</f>
        <v>79.180892944335938</v>
      </c>
      <c r="M45" s="125">
        <f>VLOOKUP($A45,'Supporting Data'!$A$2:$BH$1679,53,FALSE)</f>
        <v>76.628807067871094</v>
      </c>
    </row>
    <row r="46" spans="1:28" x14ac:dyDescent="0.3">
      <c r="A46" s="4">
        <v>780054020</v>
      </c>
      <c r="B46" s="3" t="s">
        <v>373</v>
      </c>
      <c r="C46" s="3" t="s">
        <v>1569</v>
      </c>
      <c r="D46" s="125">
        <f>VLOOKUP($A46,'Supporting Data'!$A$2:$BH$1679,5,FALSE)</f>
        <v>77.008903503417969</v>
      </c>
      <c r="E46" s="128">
        <f>VLOOKUP($A46,'Supporting Data'!$A$2:$BH$1679,16,FALSE)</f>
        <v>0.24550898373126981</v>
      </c>
      <c r="F46" s="125">
        <f>VLOOKUP($A46,'Supporting Data'!$A$2:$BH$1679,7,FALSE)</f>
        <v>79.040763854980469</v>
      </c>
      <c r="G46" s="128">
        <f>VLOOKUP($A46,'Supporting Data'!$A$2:$BH$1679,49,FALSE)</f>
        <v>0.14371258020401001</v>
      </c>
      <c r="H46" s="125">
        <f>VLOOKUP($A46,'Supporting Data'!$A$2:$BH$1679,6,FALSE)</f>
        <v>78.503067016601563</v>
      </c>
      <c r="I46" s="128">
        <f>VLOOKUP($A46,'Supporting Data'!$A$2:$BH$1679,22,FALSE)</f>
        <v>0.24550898373126981</v>
      </c>
      <c r="J46" s="125">
        <f>VLOOKUP($A46,'Supporting Data'!$A$2:$BH$1679,8,FALSE)</f>
        <v>75.743202209472656</v>
      </c>
      <c r="K46" s="128">
        <f>VLOOKUP($A46,'Supporting Data'!$A$2:$BH$1679,49,FALSE)</f>
        <v>0.14371258020401001</v>
      </c>
      <c r="L46" s="125">
        <f>VLOOKUP($A46,'Supporting Data'!$A$2:$BH$1679,26,FALSE)</f>
        <v>74.347427368164063</v>
      </c>
      <c r="M46" s="125">
        <f>VLOOKUP($A46,'Supporting Data'!$A$2:$BH$1679,53,FALSE)</f>
        <v>76.133934020996094</v>
      </c>
    </row>
    <row r="47" spans="1:28" x14ac:dyDescent="0.3">
      <c r="A47" s="4">
        <v>1071554020</v>
      </c>
      <c r="B47" s="3" t="s">
        <v>510</v>
      </c>
      <c r="C47" s="3" t="s">
        <v>2011</v>
      </c>
      <c r="D47" s="125">
        <f>VLOOKUP($A47,'Supporting Data'!$A$2:$BH$1679,5,FALSE)</f>
        <v>84.317840576171875</v>
      </c>
      <c r="E47" s="128">
        <f>VLOOKUP($A47,'Supporting Data'!$A$2:$BH$1679,16,FALSE)</f>
        <v>0.43037974834442139</v>
      </c>
      <c r="F47" s="125">
        <f>VLOOKUP($A47,'Supporting Data'!$A$2:$BH$1679,7,FALSE)</f>
        <v>82.421401977539063</v>
      </c>
      <c r="G47" s="128">
        <f>VLOOKUP($A47,'Supporting Data'!$A$2:$BH$1679,49,FALSE)</f>
        <v>0.26582279801368708</v>
      </c>
      <c r="H47" s="125">
        <f>VLOOKUP($A47,'Supporting Data'!$A$2:$BH$1679,6,FALSE)</f>
        <v>85.835456848144531</v>
      </c>
      <c r="I47" s="128">
        <f>VLOOKUP($A47,'Supporting Data'!$A$2:$BH$1679,22,FALSE)</f>
        <v>0.43037974834442139</v>
      </c>
      <c r="J47" s="125">
        <f>VLOOKUP($A47,'Supporting Data'!$A$2:$BH$1679,8,FALSE)</f>
        <v>83.520469665527344</v>
      </c>
      <c r="K47" s="128">
        <f>VLOOKUP($A47,'Supporting Data'!$A$2:$BH$1679,49,FALSE)</f>
        <v>0.26582279801368708</v>
      </c>
      <c r="L47" s="125">
        <f>VLOOKUP($A47,'Supporting Data'!$A$2:$BH$1679,26,FALSE)</f>
        <v>91.566658020019531</v>
      </c>
      <c r="M47" s="125">
        <f>VLOOKUP($A47,'Supporting Data'!$A$2:$BH$1679,53,FALSE)</f>
        <v>83.9488525390625</v>
      </c>
    </row>
    <row r="48" spans="1:28" x14ac:dyDescent="0.3">
      <c r="A48" s="4">
        <v>171221050</v>
      </c>
      <c r="B48" s="3" t="s">
        <v>73</v>
      </c>
      <c r="C48" s="3" t="s">
        <v>746</v>
      </c>
      <c r="D48" s="125">
        <f>VLOOKUP($A48,'Supporting Data'!$A$2:$BH$1679,5,FALSE)</f>
        <v>88.345001220703125</v>
      </c>
      <c r="E48" s="128">
        <f>VLOOKUP($A48,'Supporting Data'!$A$2:$BH$1679,16,FALSE)</f>
        <v>0.22857142984867099</v>
      </c>
      <c r="F48" s="125">
        <f>VLOOKUP($A48,'Supporting Data'!$A$2:$BH$1679,7,FALSE)</f>
        <v>83.167716979980469</v>
      </c>
      <c r="G48" s="128">
        <f>VLOOKUP($A48,'Supporting Data'!$A$2:$BH$1679,49,FALSE)</f>
        <v>0</v>
      </c>
      <c r="H48" s="125">
        <f>VLOOKUP($A48,'Supporting Data'!$A$2:$BH$1679,6,FALSE)</f>
        <v>88.61767578125</v>
      </c>
      <c r="I48" s="128">
        <f>VLOOKUP($A48,'Supporting Data'!$A$2:$BH$1679,22,FALSE)</f>
        <v>0</v>
      </c>
      <c r="J48" s="125">
        <f>VLOOKUP($A48,'Supporting Data'!$A$2:$BH$1679,8,FALSE)</f>
        <v>81.377357482910156</v>
      </c>
      <c r="K48" s="128">
        <f>VLOOKUP($A48,'Supporting Data'!$A$2:$BH$1679,49,FALSE)</f>
        <v>0</v>
      </c>
      <c r="L48" s="125">
        <f>VLOOKUP($A48,'Supporting Data'!$A$2:$BH$1679,26,FALSE)</f>
        <v>87.337371826171875</v>
      </c>
      <c r="M48" s="125">
        <f>VLOOKUP($A48,'Supporting Data'!$A$2:$BH$1679,53,FALSE)</f>
        <v>87.866615295410156</v>
      </c>
    </row>
    <row r="49" spans="1:13" x14ac:dyDescent="0.3">
      <c r="A49" s="4">
        <v>171224020</v>
      </c>
      <c r="B49" s="3" t="s">
        <v>73</v>
      </c>
      <c r="C49" s="3" t="s">
        <v>747</v>
      </c>
      <c r="D49" s="125">
        <f>VLOOKUP($A49,'Supporting Data'!$A$2:$BH$1679,5,FALSE)</f>
        <v>84.57098388671875</v>
      </c>
      <c r="E49" s="128">
        <f>VLOOKUP($A49,'Supporting Data'!$A$2:$BH$1679,16,FALSE)</f>
        <v>0.42105263471603388</v>
      </c>
      <c r="F49" s="125">
        <f>VLOOKUP($A49,'Supporting Data'!$A$2:$BH$1679,7,FALSE)</f>
        <v>93.090385437011719</v>
      </c>
      <c r="G49" s="128">
        <f>VLOOKUP($A49,'Supporting Data'!$A$2:$BH$1679,49,FALSE)</f>
        <v>0.20000000298023221</v>
      </c>
      <c r="H49" s="125">
        <f>VLOOKUP($A49,'Supporting Data'!$A$2:$BH$1679,6,FALSE)</f>
        <v>82.146766662597656</v>
      </c>
      <c r="I49" s="128">
        <f>VLOOKUP($A49,'Supporting Data'!$A$2:$BH$1679,22,FALSE)</f>
        <v>0</v>
      </c>
      <c r="J49" s="125">
        <f>VLOOKUP($A49,'Supporting Data'!$A$2:$BH$1679,8,FALSE)</f>
        <v>89.858909606933594</v>
      </c>
      <c r="K49" s="128">
        <f>VLOOKUP($A49,'Supporting Data'!$A$2:$BH$1679,49,FALSE)</f>
        <v>0.20000000298023221</v>
      </c>
      <c r="L49" s="125">
        <f>VLOOKUP($A49,'Supporting Data'!$A$2:$BH$1679,26,FALSE)</f>
        <v>85.826911926269531</v>
      </c>
      <c r="M49" s="125">
        <f>VLOOKUP($A49,'Supporting Data'!$A$2:$BH$1679,53,FALSE)</f>
        <v>93.104057312011719</v>
      </c>
    </row>
    <row r="50" spans="1:13" x14ac:dyDescent="0.3">
      <c r="A50" s="4">
        <v>801161050</v>
      </c>
      <c r="B50" s="3" t="s">
        <v>378</v>
      </c>
      <c r="C50" s="3" t="s">
        <v>1577</v>
      </c>
      <c r="D50" s="125">
        <f>VLOOKUP($A50,'Supporting Data'!$A$2:$BH$1679,5,FALSE)</f>
        <v>92.406837463378906</v>
      </c>
      <c r="E50" s="128">
        <f>VLOOKUP($A50,'Supporting Data'!$A$2:$BH$1679,16,FALSE)</f>
        <v>0.53731346130371094</v>
      </c>
      <c r="F50" s="125">
        <f>VLOOKUP($A50,'Supporting Data'!$A$2:$BH$1679,7,FALSE)</f>
        <v>104.8695983886719</v>
      </c>
      <c r="G50" s="128">
        <f>VLOOKUP($A50,'Supporting Data'!$A$2:$BH$1679,49,FALSE)</f>
        <v>0.40000000596046448</v>
      </c>
      <c r="H50" s="125">
        <f>VLOOKUP($A50,'Supporting Data'!$A$2:$BH$1679,6,FALSE)</f>
        <v>89.553863525390625</v>
      </c>
      <c r="I50" s="128">
        <f>VLOOKUP($A50,'Supporting Data'!$A$2:$BH$1679,22,FALSE)</f>
        <v>0.34375</v>
      </c>
      <c r="J50" s="125">
        <f>VLOOKUP($A50,'Supporting Data'!$A$2:$BH$1679,8,FALSE)</f>
        <v>108.3823623657227</v>
      </c>
      <c r="K50" s="128">
        <f>VLOOKUP($A50,'Supporting Data'!$A$2:$BH$1679,49,FALSE)</f>
        <v>0.40000000596046448</v>
      </c>
      <c r="L50" s="125">
        <f>VLOOKUP($A50,'Supporting Data'!$A$2:$BH$1679,26,FALSE)</f>
        <v>82.805992126464844</v>
      </c>
      <c r="M50" s="125">
        <f>VLOOKUP($A50,'Supporting Data'!$A$2:$BH$1679,53,FALSE)</f>
        <v>103.0840530395508</v>
      </c>
    </row>
    <row r="51" spans="1:13" x14ac:dyDescent="0.3">
      <c r="A51" s="4">
        <v>391333050</v>
      </c>
      <c r="B51" s="3" t="s">
        <v>169</v>
      </c>
      <c r="C51" s="3" t="s">
        <v>1004</v>
      </c>
      <c r="D51" s="125">
        <f>VLOOKUP($A51,'Supporting Data'!$A$2:$BH$1679,5,FALSE)</f>
        <v>87.209770202636719</v>
      </c>
      <c r="E51" s="128">
        <f>VLOOKUP($A51,'Supporting Data'!$A$2:$BH$1679,16,FALSE)</f>
        <v>0.48555707931518549</v>
      </c>
      <c r="F51" s="125">
        <f>VLOOKUP($A51,'Supporting Data'!$A$2:$BH$1679,7,FALSE)</f>
        <v>87.157546997070313</v>
      </c>
      <c r="G51" s="128">
        <f>VLOOKUP($A51,'Supporting Data'!$A$2:$BH$1679,49,FALSE)</f>
        <v>0.30059522390365601</v>
      </c>
      <c r="H51" s="125">
        <f>VLOOKUP($A51,'Supporting Data'!$A$2:$BH$1679,6,FALSE)</f>
        <v>85.101104736328125</v>
      </c>
      <c r="I51" s="128">
        <f>VLOOKUP($A51,'Supporting Data'!$A$2:$BH$1679,22,FALSE)</f>
        <v>0.30059522390365601</v>
      </c>
      <c r="J51" s="125">
        <f>VLOOKUP($A51,'Supporting Data'!$A$2:$BH$1679,8,FALSE)</f>
        <v>85.511497497558594</v>
      </c>
      <c r="K51" s="128">
        <f>VLOOKUP($A51,'Supporting Data'!$A$2:$BH$1679,49,FALSE)</f>
        <v>0.30059522390365601</v>
      </c>
      <c r="L51" s="125">
        <f>VLOOKUP($A51,'Supporting Data'!$A$2:$BH$1679,26,FALSE)</f>
        <v>83.712272644042969</v>
      </c>
      <c r="M51" s="125">
        <f>VLOOKUP($A51,'Supporting Data'!$A$2:$BH$1679,53,FALSE)</f>
        <v>85.186042785644531</v>
      </c>
    </row>
    <row r="52" spans="1:13" x14ac:dyDescent="0.3">
      <c r="A52" s="4">
        <v>880754020</v>
      </c>
      <c r="B52" s="3" t="s">
        <v>412</v>
      </c>
      <c r="C52" s="3" t="s">
        <v>1662</v>
      </c>
      <c r="D52" s="125">
        <f>VLOOKUP($A52,'Supporting Data'!$A$2:$BH$1679,5,FALSE)</f>
        <v>96.6026611328125</v>
      </c>
      <c r="E52" s="128">
        <f>VLOOKUP($A52,'Supporting Data'!$A$2:$BH$1679,16,FALSE)</f>
        <v>0.3333333432674408</v>
      </c>
      <c r="F52" s="125">
        <f>VLOOKUP($A52,'Supporting Data'!$A$2:$BH$1679,7,FALSE)</f>
        <v>92.704216003417969</v>
      </c>
      <c r="G52" s="128">
        <f>VLOOKUP($A52,'Supporting Data'!$A$2:$BH$1679,49,FALSE)</f>
        <v>0.25</v>
      </c>
      <c r="H52" s="125">
        <f>VLOOKUP($A52,'Supporting Data'!$A$2:$BH$1679,6,FALSE)</f>
        <v>96.158111572265625</v>
      </c>
      <c r="I52" s="128">
        <f>VLOOKUP($A52,'Supporting Data'!$A$2:$BH$1679,22,FALSE)</f>
        <v>0.34999999403953552</v>
      </c>
      <c r="J52" s="125">
        <f>VLOOKUP($A52,'Supporting Data'!$A$2:$BH$1679,8,FALSE)</f>
        <v>92.881797790527344</v>
      </c>
      <c r="K52" s="128">
        <f>VLOOKUP($A52,'Supporting Data'!$A$2:$BH$1679,49,FALSE)</f>
        <v>0.25</v>
      </c>
      <c r="L52" s="125">
        <f>VLOOKUP($A52,'Supporting Data'!$A$2:$BH$1679,26,FALSE)</f>
        <v>88.545738220214844</v>
      </c>
      <c r="M52" s="125">
        <f>VLOOKUP($A52,'Supporting Data'!$A$2:$BH$1679,53,FALSE)</f>
        <v>87.969718933105469</v>
      </c>
    </row>
    <row r="53" spans="1:13" x14ac:dyDescent="0.3">
      <c r="A53" s="4">
        <v>830014030</v>
      </c>
      <c r="B53" s="3" t="s">
        <v>392</v>
      </c>
      <c r="C53" s="3" t="s">
        <v>1607</v>
      </c>
      <c r="D53" s="125">
        <f>VLOOKUP($A53,'Supporting Data'!$A$2:$BH$1679,5,FALSE)</f>
        <v>73.33184814453125</v>
      </c>
      <c r="E53" s="128">
        <f>VLOOKUP($A53,'Supporting Data'!$A$2:$BH$1679,16,FALSE)</f>
        <v>0.50769233703613281</v>
      </c>
      <c r="F53" s="125">
        <f>VLOOKUP($A53,'Supporting Data'!$A$2:$BH$1679,7,FALSE)</f>
        <v>81.5234375</v>
      </c>
      <c r="G53" s="128">
        <f>VLOOKUP($A53,'Supporting Data'!$A$2:$BH$1679,49,FALSE)</f>
        <v>0.19565217196941381</v>
      </c>
      <c r="H53" s="125">
        <f>VLOOKUP($A53,'Supporting Data'!$A$2:$BH$1679,6,FALSE)</f>
        <v>77.159828186035156</v>
      </c>
      <c r="I53" s="128">
        <f>VLOOKUP($A53,'Supporting Data'!$A$2:$BH$1679,22,FALSE)</f>
        <v>0.39130434393882751</v>
      </c>
      <c r="J53" s="125">
        <f>VLOOKUP($A53,'Supporting Data'!$A$2:$BH$1679,8,FALSE)</f>
        <v>83.257041931152344</v>
      </c>
      <c r="K53" s="128">
        <f>VLOOKUP($A53,'Supporting Data'!$A$2:$BH$1679,49,FALSE)</f>
        <v>0.19565217196941381</v>
      </c>
      <c r="L53" s="125">
        <f>VLOOKUP($A53,'Supporting Data'!$A$2:$BH$1679,26,FALSE)</f>
        <v>74.045333862304688</v>
      </c>
      <c r="M53" s="125">
        <f>VLOOKUP($A53,'Supporting Data'!$A$2:$BH$1679,53,FALSE)</f>
        <v>79.824882507324219</v>
      </c>
    </row>
    <row r="54" spans="1:13" x14ac:dyDescent="0.3">
      <c r="A54" s="4">
        <v>71241050</v>
      </c>
      <c r="B54" s="3" t="s">
        <v>27</v>
      </c>
      <c r="C54" s="3" t="s">
        <v>601</v>
      </c>
      <c r="D54" s="125">
        <f>VLOOKUP($A54,'Supporting Data'!$A$2:$BH$1679,5,FALSE)</f>
        <v>79.502532958984375</v>
      </c>
      <c r="E54" s="128">
        <f>VLOOKUP($A54,'Supporting Data'!$A$2:$BH$1679,16,FALSE)</f>
        <v>0.48076921701431269</v>
      </c>
      <c r="F54" s="125">
        <f>VLOOKUP($A54,'Supporting Data'!$A$2:$BH$1679,7,FALSE)</f>
        <v>83.279083251953125</v>
      </c>
      <c r="G54" s="128">
        <f>VLOOKUP($A54,'Supporting Data'!$A$2:$BH$1679,49,FALSE)</f>
        <v>0.4716981053352356</v>
      </c>
      <c r="H54" s="125">
        <f>VLOOKUP($A54,'Supporting Data'!$A$2:$BH$1679,6,FALSE)</f>
        <v>80.959968566894531</v>
      </c>
      <c r="I54" s="128">
        <f>VLOOKUP($A54,'Supporting Data'!$A$2:$BH$1679,22,FALSE)</f>
        <v>0.3571428656578064</v>
      </c>
      <c r="J54" s="125">
        <f>VLOOKUP($A54,'Supporting Data'!$A$2:$BH$1679,8,FALSE)</f>
        <v>84.546409606933594</v>
      </c>
      <c r="K54" s="128">
        <f>VLOOKUP($A54,'Supporting Data'!$A$2:$BH$1679,49,FALSE)</f>
        <v>0.4716981053352356</v>
      </c>
      <c r="L54" s="125">
        <f>VLOOKUP($A54,'Supporting Data'!$A$2:$BH$1679,26,FALSE)</f>
        <v>77.066253662109375</v>
      </c>
      <c r="M54" s="125">
        <f>VLOOKUP($A54,'Supporting Data'!$A$2:$BH$1679,53,FALSE)</f>
        <v>81.94873046875</v>
      </c>
    </row>
    <row r="55" spans="1:13" x14ac:dyDescent="0.3">
      <c r="A55" s="4">
        <v>240873000</v>
      </c>
      <c r="B55" s="3" t="s">
        <v>104</v>
      </c>
      <c r="C55" s="3" t="s">
        <v>828</v>
      </c>
      <c r="D55" s="125">
        <f>VLOOKUP($A55,'Supporting Data'!$A$2:$BH$1679,5,FALSE)</f>
        <v>87.590141296386719</v>
      </c>
      <c r="E55" s="128">
        <f>VLOOKUP($A55,'Supporting Data'!$A$2:$BH$1679,16,FALSE)</f>
        <v>0.48641976714134222</v>
      </c>
      <c r="F55" s="125">
        <f>VLOOKUP($A55,'Supporting Data'!$A$2:$BH$1679,7,FALSE)</f>
        <v>87.918365478515625</v>
      </c>
      <c r="G55" s="128">
        <f>VLOOKUP($A55,'Supporting Data'!$A$2:$BH$1679,49,FALSE)</f>
        <v>0.32941177487373352</v>
      </c>
      <c r="H55" s="125">
        <f>VLOOKUP($A55,'Supporting Data'!$A$2:$BH$1679,6,FALSE)</f>
        <v>86.759811401367188</v>
      </c>
      <c r="I55" s="128">
        <f>VLOOKUP($A55,'Supporting Data'!$A$2:$BH$1679,22,FALSE)</f>
        <v>0.30588236451148992</v>
      </c>
      <c r="J55" s="125">
        <f>VLOOKUP($A55,'Supporting Data'!$A$2:$BH$1679,8,FALSE)</f>
        <v>83.790992736816406</v>
      </c>
      <c r="K55" s="128">
        <f>VLOOKUP($A55,'Supporting Data'!$A$2:$BH$1679,49,FALSE)</f>
        <v>0.32941177487373352</v>
      </c>
      <c r="L55" s="125">
        <f>VLOOKUP($A55,'Supporting Data'!$A$2:$BH$1679,26,FALSE)</f>
        <v>89.754104614257813</v>
      </c>
      <c r="M55" s="125">
        <f>VLOOKUP($A55,'Supporting Data'!$A$2:$BH$1679,53,FALSE)</f>
        <v>87.804756164550781</v>
      </c>
    </row>
    <row r="56" spans="1:13" x14ac:dyDescent="0.3">
      <c r="A56" s="4">
        <v>90803000</v>
      </c>
      <c r="B56" s="3" t="s">
        <v>37</v>
      </c>
      <c r="C56" s="3" t="s">
        <v>621</v>
      </c>
      <c r="D56" s="125">
        <f>VLOOKUP($A56,'Supporting Data'!$A$2:$BH$1679,5,FALSE)</f>
        <v>94.701904296875</v>
      </c>
      <c r="E56" s="128">
        <f>VLOOKUP($A56,'Supporting Data'!$A$2:$BH$1679,16,FALSE)</f>
        <v>0.47843137383460999</v>
      </c>
      <c r="F56" s="125">
        <f>VLOOKUP($A56,'Supporting Data'!$A$2:$BH$1679,7,FALSE)</f>
        <v>88.454010009765625</v>
      </c>
      <c r="G56" s="128">
        <f>VLOOKUP($A56,'Supporting Data'!$A$2:$BH$1679,49,FALSE)</f>
        <v>0.27544909715652471</v>
      </c>
      <c r="H56" s="125">
        <f>VLOOKUP($A56,'Supporting Data'!$A$2:$BH$1679,6,FALSE)</f>
        <v>94.128982543945313</v>
      </c>
      <c r="I56" s="128">
        <f>VLOOKUP($A56,'Supporting Data'!$A$2:$BH$1679,22,FALSE)</f>
        <v>0.41317364573478699</v>
      </c>
      <c r="J56" s="125">
        <f>VLOOKUP($A56,'Supporting Data'!$A$2:$BH$1679,8,FALSE)</f>
        <v>88.473823547363281</v>
      </c>
      <c r="K56" s="128">
        <f>VLOOKUP($A56,'Supporting Data'!$A$2:$BH$1679,49,FALSE)</f>
        <v>0.27544909715652471</v>
      </c>
      <c r="L56" s="125">
        <f>VLOOKUP($A56,'Supporting Data'!$A$2:$BH$1679,26,FALSE)</f>
        <v>88.243644714355469</v>
      </c>
      <c r="M56" s="125">
        <f>VLOOKUP($A56,'Supporting Data'!$A$2:$BH$1679,53,FALSE)</f>
        <v>85.021080017089844</v>
      </c>
    </row>
    <row r="57" spans="1:13" x14ac:dyDescent="0.3">
      <c r="A57" s="4">
        <v>51204020</v>
      </c>
      <c r="B57" s="3" t="s">
        <v>14</v>
      </c>
      <c r="C57" s="3" t="s">
        <v>577</v>
      </c>
      <c r="D57" s="125">
        <f>VLOOKUP($A57,'Supporting Data'!$A$2:$BH$1679,5,FALSE)</f>
        <v>87.1507568359375</v>
      </c>
      <c r="E57" s="128">
        <f>VLOOKUP($A57,'Supporting Data'!$A$2:$BH$1679,16,FALSE)</f>
        <v>0.3650793731212616</v>
      </c>
      <c r="F57" s="125">
        <f>VLOOKUP($A57,'Supporting Data'!$A$2:$BH$1679,7,FALSE)</f>
        <v>91.814018249511719</v>
      </c>
      <c r="G57" s="128">
        <f>VLOOKUP($A57,'Supporting Data'!$A$2:$BH$1679,49,FALSE)</f>
        <v>0.23749999701976779</v>
      </c>
      <c r="H57" s="125">
        <f>VLOOKUP($A57,'Supporting Data'!$A$2:$BH$1679,6,FALSE)</f>
        <v>86.466064453125</v>
      </c>
      <c r="I57" s="128">
        <f>VLOOKUP($A57,'Supporting Data'!$A$2:$BH$1679,22,FALSE)</f>
        <v>0.30000001192092901</v>
      </c>
      <c r="J57" s="125">
        <f>VLOOKUP($A57,'Supporting Data'!$A$2:$BH$1679,8,FALSE)</f>
        <v>88.916038513183594</v>
      </c>
      <c r="K57" s="128">
        <f>VLOOKUP($A57,'Supporting Data'!$A$2:$BH$1679,49,FALSE)</f>
        <v>0.23749999701976779</v>
      </c>
      <c r="L57" s="125">
        <f>VLOOKUP($A57,'Supporting Data'!$A$2:$BH$1679,26,FALSE)</f>
        <v>83.712272644042969</v>
      </c>
      <c r="M57" s="125">
        <f>VLOOKUP($A57,'Supporting Data'!$A$2:$BH$1679,53,FALSE)</f>
        <v>85.82525634765625</v>
      </c>
    </row>
    <row r="58" spans="1:13" x14ac:dyDescent="0.3">
      <c r="A58" s="4">
        <v>661041050</v>
      </c>
      <c r="B58" s="3" t="s">
        <v>321</v>
      </c>
      <c r="C58" s="3" t="s">
        <v>1474</v>
      </c>
      <c r="D58" s="125">
        <f>VLOOKUP($A58,'Supporting Data'!$A$2:$BH$1679,5,FALSE)</f>
        <v>91.49444580078125</v>
      </c>
      <c r="E58" s="128">
        <f>VLOOKUP($A58,'Supporting Data'!$A$2:$BH$1679,16,FALSE)</f>
        <v>0.74418604373931885</v>
      </c>
      <c r="F58" s="125">
        <f>VLOOKUP($A58,'Supporting Data'!$A$2:$BH$1679,7,FALSE)</f>
        <v>90.990638732910156</v>
      </c>
      <c r="G58" s="128">
        <f>VLOOKUP($A58,'Supporting Data'!$A$2:$BH$1679,49,FALSE)</f>
        <v>0.42105263471603388</v>
      </c>
      <c r="H58" s="125">
        <f>VLOOKUP($A58,'Supporting Data'!$A$2:$BH$1679,6,FALSE)</f>
        <v>87.913017272949219</v>
      </c>
      <c r="I58" s="128">
        <f>VLOOKUP($A58,'Supporting Data'!$A$2:$BH$1679,22,FALSE)</f>
        <v>0.3333333432674408</v>
      </c>
      <c r="J58" s="125">
        <f>VLOOKUP($A58,'Supporting Data'!$A$2:$BH$1679,8,FALSE)</f>
        <v>87.969650268554688</v>
      </c>
      <c r="K58" s="128">
        <f>VLOOKUP($A58,'Supporting Data'!$A$2:$BH$1679,49,FALSE)</f>
        <v>0.42105263471603388</v>
      </c>
      <c r="L58" s="125">
        <f>VLOOKUP($A58,'Supporting Data'!$A$2:$BH$1679,26,FALSE)</f>
        <v>91.566658020019531</v>
      </c>
      <c r="M58" s="125">
        <f>VLOOKUP($A58,'Supporting Data'!$A$2:$BH$1679,53,FALSE)</f>
        <v>91.82562255859375</v>
      </c>
    </row>
    <row r="59" spans="1:13" x14ac:dyDescent="0.3">
      <c r="A59" s="4">
        <v>240874020</v>
      </c>
      <c r="B59" s="3" t="s">
        <v>104</v>
      </c>
      <c r="C59" s="3" t="s">
        <v>829</v>
      </c>
      <c r="D59" s="125">
        <f>VLOOKUP($A59,'Supporting Data'!$A$2:$BH$1679,5,FALSE)</f>
        <v>84.096038818359375</v>
      </c>
      <c r="E59" s="128">
        <f>VLOOKUP($A59,'Supporting Data'!$A$2:$BH$1679,16,FALSE)</f>
        <v>0.4739130437374115</v>
      </c>
      <c r="F59" s="125">
        <f>VLOOKUP($A59,'Supporting Data'!$A$2:$BH$1679,7,FALSE)</f>
        <v>87.775596618652344</v>
      </c>
      <c r="G59" s="128">
        <f>VLOOKUP($A59,'Supporting Data'!$A$2:$BH$1679,49,FALSE)</f>
        <v>0.1379310339689255</v>
      </c>
      <c r="H59" s="125">
        <f>VLOOKUP($A59,'Supporting Data'!$A$2:$BH$1679,6,FALSE)</f>
        <v>84.167259216308594</v>
      </c>
      <c r="I59" s="128">
        <f>VLOOKUP($A59,'Supporting Data'!$A$2:$BH$1679,22,FALSE)</f>
        <v>0</v>
      </c>
      <c r="J59" s="125">
        <f>VLOOKUP($A59,'Supporting Data'!$A$2:$BH$1679,8,FALSE)</f>
        <v>86.919258117675781</v>
      </c>
      <c r="K59" s="128">
        <f>VLOOKUP($A59,'Supporting Data'!$A$2:$BH$1679,49,FALSE)</f>
        <v>0.1379310339689255</v>
      </c>
      <c r="L59" s="125">
        <f>VLOOKUP($A59,'Supporting Data'!$A$2:$BH$1679,26,FALSE)</f>
        <v>86.733184814453125</v>
      </c>
      <c r="M59" s="125">
        <f>VLOOKUP($A59,'Supporting Data'!$A$2:$BH$1679,53,FALSE)</f>
        <v>91.310127258300781</v>
      </c>
    </row>
    <row r="60" spans="1:13" x14ac:dyDescent="0.3">
      <c r="A60" s="4">
        <v>1100314040</v>
      </c>
      <c r="B60" s="3" t="s">
        <v>522</v>
      </c>
      <c r="C60" s="3" t="s">
        <v>2032</v>
      </c>
      <c r="D60" s="125">
        <f>VLOOKUP($A60,'Supporting Data'!$A$2:$BH$1679,5,FALSE)</f>
        <v>83.245574951171875</v>
      </c>
      <c r="E60" s="128">
        <f>VLOOKUP($A60,'Supporting Data'!$A$2:$BH$1679,16,FALSE)</f>
        <v>0.44230768084526062</v>
      </c>
      <c r="F60" s="125">
        <f>VLOOKUP($A60,'Supporting Data'!$A$2:$BH$1679,7,FALSE)</f>
        <v>76.324470520019531</v>
      </c>
      <c r="G60" s="128">
        <f>VLOOKUP($A60,'Supporting Data'!$A$2:$BH$1679,49,FALSE)</f>
        <v>0.234375</v>
      </c>
      <c r="H60" s="125">
        <f>VLOOKUP($A60,'Supporting Data'!$A$2:$BH$1679,6,FALSE)</f>
        <v>84.111503601074219</v>
      </c>
      <c r="I60" s="128">
        <f>VLOOKUP($A60,'Supporting Data'!$A$2:$BH$1679,22,FALSE)</f>
        <v>0.359375</v>
      </c>
      <c r="J60" s="125">
        <f>VLOOKUP($A60,'Supporting Data'!$A$2:$BH$1679,8,FALSE)</f>
        <v>79.309127807617188</v>
      </c>
      <c r="K60" s="128">
        <f>VLOOKUP($A60,'Supporting Data'!$A$2:$BH$1679,49,FALSE)</f>
        <v>0.234375</v>
      </c>
      <c r="L60" s="125">
        <f>VLOOKUP($A60,'Supporting Data'!$A$2:$BH$1679,26,FALSE)</f>
        <v>88.545738220214844</v>
      </c>
      <c r="M60" s="125">
        <f>VLOOKUP($A60,'Supporting Data'!$A$2:$BH$1679,53,FALSE)</f>
        <v>86.938728332519531</v>
      </c>
    </row>
    <row r="61" spans="1:13" x14ac:dyDescent="0.3">
      <c r="A61" s="4">
        <v>1031271050</v>
      </c>
      <c r="B61" s="3" t="s">
        <v>484</v>
      </c>
      <c r="C61" s="3" t="s">
        <v>1640</v>
      </c>
      <c r="D61" s="125">
        <f>VLOOKUP($A61,'Supporting Data'!$A$2:$BH$1679,5,FALSE)</f>
        <v>59.062023162841797</v>
      </c>
      <c r="E61" s="128">
        <f>VLOOKUP($A61,'Supporting Data'!$A$2:$BH$1679,16,FALSE)</f>
        <v>0.42424243688583368</v>
      </c>
      <c r="F61" s="125">
        <f>VLOOKUP($A61,'Supporting Data'!$A$2:$BH$1679,7,FALSE)</f>
        <v>62.69085693359375</v>
      </c>
      <c r="G61" s="128">
        <f>VLOOKUP($A61,'Supporting Data'!$A$2:$BH$1679,49,FALSE)</f>
        <v>0.1627907007932663</v>
      </c>
      <c r="H61" s="125">
        <f>VLOOKUP($A61,'Supporting Data'!$A$2:$BH$1679,6,FALSE)</f>
        <v>61.571857452392578</v>
      </c>
      <c r="I61" s="128">
        <f>VLOOKUP($A61,'Supporting Data'!$A$2:$BH$1679,22,FALSE)</f>
        <v>0.3541666567325592</v>
      </c>
      <c r="J61" s="125">
        <f>VLOOKUP($A61,'Supporting Data'!$A$2:$BH$1679,8,FALSE)</f>
        <v>67.725440979003906</v>
      </c>
      <c r="K61" s="128">
        <f>VLOOKUP($A61,'Supporting Data'!$A$2:$BH$1679,49,FALSE)</f>
        <v>0.1627907007932663</v>
      </c>
      <c r="L61" s="125">
        <f>VLOOKUP($A61,'Supporting Data'!$A$2:$BH$1679,26,FALSE)</f>
        <v>61.357479095458977</v>
      </c>
      <c r="M61" s="125">
        <f>VLOOKUP($A61,'Supporting Data'!$A$2:$BH$1679,53,FALSE)</f>
        <v>82.835380554199219</v>
      </c>
    </row>
    <row r="62" spans="1:13" x14ac:dyDescent="0.3">
      <c r="A62" s="4">
        <v>461344030</v>
      </c>
      <c r="B62" s="3" t="s">
        <v>208</v>
      </c>
      <c r="C62" s="3" t="s">
        <v>1121</v>
      </c>
      <c r="D62" s="125">
        <f>VLOOKUP($A62,'Supporting Data'!$A$2:$BH$1679,5,FALSE)</f>
        <v>87.195236206054688</v>
      </c>
      <c r="E62" s="128">
        <f>VLOOKUP($A62,'Supporting Data'!$A$2:$BH$1679,16,FALSE)</f>
        <v>0.41501975059509277</v>
      </c>
      <c r="F62" s="125">
        <f>VLOOKUP($A62,'Supporting Data'!$A$2:$BH$1679,7,FALSE)</f>
        <v>82.617630004882813</v>
      </c>
      <c r="G62" s="128">
        <f>VLOOKUP($A62,'Supporting Data'!$A$2:$BH$1679,49,FALSE)</f>
        <v>0.3815028965473175</v>
      </c>
      <c r="H62" s="125">
        <f>VLOOKUP($A62,'Supporting Data'!$A$2:$BH$1679,6,FALSE)</f>
        <v>88.185562133789063</v>
      </c>
      <c r="I62" s="128">
        <f>VLOOKUP($A62,'Supporting Data'!$A$2:$BH$1679,22,FALSE)</f>
        <v>0.34682080149650568</v>
      </c>
      <c r="J62" s="125">
        <f>VLOOKUP($A62,'Supporting Data'!$A$2:$BH$1679,8,FALSE)</f>
        <v>84.475502014160156</v>
      </c>
      <c r="K62" s="128">
        <f>VLOOKUP($A62,'Supporting Data'!$A$2:$BH$1679,49,FALSE)</f>
        <v>0.3815028965473175</v>
      </c>
      <c r="L62" s="125">
        <f>VLOOKUP($A62,'Supporting Data'!$A$2:$BH$1679,26,FALSE)</f>
        <v>80.691352844238281</v>
      </c>
      <c r="M62" s="125">
        <f>VLOOKUP($A62,'Supporting Data'!$A$2:$BH$1679,53,FALSE)</f>
        <v>76.793769836425781</v>
      </c>
    </row>
    <row r="63" spans="1:13" x14ac:dyDescent="0.3">
      <c r="A63" s="4">
        <v>680724020</v>
      </c>
      <c r="B63" s="3" t="s">
        <v>328</v>
      </c>
      <c r="C63" s="3" t="s">
        <v>1486</v>
      </c>
      <c r="D63" s="125">
        <f>VLOOKUP($A63,'Supporting Data'!$A$2:$BH$1679,5,FALSE)</f>
        <v>90.998435974121094</v>
      </c>
      <c r="E63" s="128">
        <f>VLOOKUP($A63,'Supporting Data'!$A$2:$BH$1679,16,FALSE)</f>
        <v>0.37037035822868353</v>
      </c>
      <c r="F63" s="125">
        <f>VLOOKUP($A63,'Supporting Data'!$A$2:$BH$1679,7,FALSE)</f>
        <v>92.638076782226563</v>
      </c>
      <c r="G63" s="128">
        <f>VLOOKUP($A63,'Supporting Data'!$A$2:$BH$1679,49,FALSE)</f>
        <v>0</v>
      </c>
      <c r="H63" s="125">
        <f>VLOOKUP($A63,'Supporting Data'!$A$2:$BH$1679,6,FALSE)</f>
        <v>91.356796264648438</v>
      </c>
      <c r="I63" s="128">
        <f>VLOOKUP($A63,'Supporting Data'!$A$2:$BH$1679,22,FALSE)</f>
        <v>0.37037035822868353</v>
      </c>
      <c r="J63" s="125">
        <f>VLOOKUP($A63,'Supporting Data'!$A$2:$BH$1679,8,FALSE)</f>
        <v>95.243614196777344</v>
      </c>
      <c r="K63" s="128">
        <f>VLOOKUP($A63,'Supporting Data'!$A$2:$BH$1679,49,FALSE)</f>
        <v>0</v>
      </c>
      <c r="L63" s="125">
        <f>VLOOKUP($A63,'Supporting Data'!$A$2:$BH$1679,26,FALSE)</f>
        <v>88.847831726074219</v>
      </c>
      <c r="M63" s="125">
        <f>VLOOKUP($A63,'Supporting Data'!$A$2:$BH$1679,53,FALSE)</f>
        <v>84.010711669921875</v>
      </c>
    </row>
    <row r="64" spans="1:13" x14ac:dyDescent="0.3">
      <c r="A64" s="4">
        <v>1071534020</v>
      </c>
      <c r="B64" s="3" t="s">
        <v>508</v>
      </c>
      <c r="C64" s="3" t="s">
        <v>2007</v>
      </c>
      <c r="D64" s="125">
        <f>VLOOKUP($A64,'Supporting Data'!$A$2:$BH$1679,5,FALSE)</f>
        <v>86.365257263183594</v>
      </c>
      <c r="E64" s="128">
        <f>VLOOKUP($A64,'Supporting Data'!$A$2:$BH$1679,16,FALSE)</f>
        <v>0.43548387289047241</v>
      </c>
      <c r="F64" s="125">
        <f>VLOOKUP($A64,'Supporting Data'!$A$2:$BH$1679,7,FALSE)</f>
        <v>83.512153625488281</v>
      </c>
      <c r="G64" s="128">
        <f>VLOOKUP($A64,'Supporting Data'!$A$2:$BH$1679,49,FALSE)</f>
        <v>0.24285714328289029</v>
      </c>
      <c r="H64" s="125">
        <f>VLOOKUP($A64,'Supporting Data'!$A$2:$BH$1679,6,FALSE)</f>
        <v>84.511993408203125</v>
      </c>
      <c r="I64" s="128">
        <f>VLOOKUP($A64,'Supporting Data'!$A$2:$BH$1679,22,FALSE)</f>
        <v>0.32857143878936768</v>
      </c>
      <c r="J64" s="125">
        <f>VLOOKUP($A64,'Supporting Data'!$A$2:$BH$1679,8,FALSE)</f>
        <v>84.4730224609375</v>
      </c>
      <c r="K64" s="128">
        <f>VLOOKUP($A64,'Supporting Data'!$A$2:$BH$1679,49,FALSE)</f>
        <v>0.24285714328289029</v>
      </c>
      <c r="L64" s="125">
        <f>VLOOKUP($A64,'Supporting Data'!$A$2:$BH$1679,26,FALSE)</f>
        <v>87.337371826171875</v>
      </c>
      <c r="M64" s="125">
        <f>VLOOKUP($A64,'Supporting Data'!$A$2:$BH$1679,53,FALSE)</f>
        <v>85.474716186523438</v>
      </c>
    </row>
    <row r="65" spans="1:13" x14ac:dyDescent="0.3">
      <c r="A65" s="4">
        <v>421194020</v>
      </c>
      <c r="B65" s="3" t="s">
        <v>191</v>
      </c>
      <c r="C65" s="3" t="s">
        <v>1090</v>
      </c>
      <c r="D65" s="125">
        <f>VLOOKUP($A65,'Supporting Data'!$A$2:$BH$1679,5,FALSE)</f>
        <v>93.56060791015625</v>
      </c>
      <c r="E65" s="128">
        <f>VLOOKUP($A65,'Supporting Data'!$A$2:$BH$1679,16,FALSE)</f>
        <v>0.42307692766189581</v>
      </c>
      <c r="F65" s="125">
        <f>VLOOKUP($A65,'Supporting Data'!$A$2:$BH$1679,7,FALSE)</f>
        <v>93.434730529785156</v>
      </c>
      <c r="G65" s="128">
        <f>VLOOKUP($A65,'Supporting Data'!$A$2:$BH$1679,49,FALSE)</f>
        <v>0.6538461446762085</v>
      </c>
      <c r="H65" s="125">
        <f>VLOOKUP($A65,'Supporting Data'!$A$2:$BH$1679,6,FALSE)</f>
        <v>93.990386962890625</v>
      </c>
      <c r="I65" s="128">
        <f>VLOOKUP($A65,'Supporting Data'!$A$2:$BH$1679,22,FALSE)</f>
        <v>0.42307692766189581</v>
      </c>
      <c r="J65" s="125">
        <f>VLOOKUP($A65,'Supporting Data'!$A$2:$BH$1679,8,FALSE)</f>
        <v>94.52276611328125</v>
      </c>
      <c r="K65" s="128">
        <f>VLOOKUP($A65,'Supporting Data'!$A$2:$BH$1679,49,FALSE)</f>
        <v>0.6538461446762085</v>
      </c>
      <c r="L65" s="125">
        <f>VLOOKUP($A65,'Supporting Data'!$A$2:$BH$1679,26,FALSE)</f>
        <v>90.962471008300781</v>
      </c>
      <c r="M65" s="125">
        <f>VLOOKUP($A65,'Supporting Data'!$A$2:$BH$1679,53,FALSE)</f>
        <v>91.619430541992188</v>
      </c>
    </row>
    <row r="66" spans="1:13" x14ac:dyDescent="0.3">
      <c r="A66" s="4">
        <v>361354020</v>
      </c>
      <c r="B66" s="3" t="s">
        <v>159</v>
      </c>
      <c r="C66" s="3" t="s">
        <v>979</v>
      </c>
      <c r="D66" s="125">
        <f>VLOOKUP($A66,'Supporting Data'!$A$2:$BH$1679,5,FALSE)</f>
        <v>87.567710876464844</v>
      </c>
      <c r="E66" s="128">
        <f>VLOOKUP($A66,'Supporting Data'!$A$2:$BH$1679,16,FALSE)</f>
        <v>0.707317054271698</v>
      </c>
      <c r="F66" s="125">
        <f>VLOOKUP($A66,'Supporting Data'!$A$2:$BH$1679,7,FALSE)</f>
        <v>84.458488464355469</v>
      </c>
      <c r="G66" s="128">
        <f>VLOOKUP($A66,'Supporting Data'!$A$2:$BH$1679,49,FALSE)</f>
        <v>0.46341463923454279</v>
      </c>
      <c r="H66" s="125">
        <f>VLOOKUP($A66,'Supporting Data'!$A$2:$BH$1679,6,FALSE)</f>
        <v>85.410102844238281</v>
      </c>
      <c r="I66" s="128">
        <f>VLOOKUP($A66,'Supporting Data'!$A$2:$BH$1679,22,FALSE)</f>
        <v>0.707317054271698</v>
      </c>
      <c r="J66" s="125">
        <f>VLOOKUP($A66,'Supporting Data'!$A$2:$BH$1679,8,FALSE)</f>
        <v>86.984344482421875</v>
      </c>
      <c r="K66" s="128">
        <f>VLOOKUP($A66,'Supporting Data'!$A$2:$BH$1679,49,FALSE)</f>
        <v>0.46341463923454279</v>
      </c>
      <c r="L66" s="125">
        <f>VLOOKUP($A66,'Supporting Data'!$A$2:$BH$1679,26,FALSE)</f>
        <v>86.733184814453125</v>
      </c>
      <c r="M66" s="125">
        <f>VLOOKUP($A66,'Supporting Data'!$A$2:$BH$1679,53,FALSE)</f>
        <v>82.959098815917969</v>
      </c>
    </row>
    <row r="67" spans="1:13" x14ac:dyDescent="0.3">
      <c r="A67" s="4">
        <v>51201050</v>
      </c>
      <c r="B67" s="3" t="s">
        <v>14</v>
      </c>
      <c r="C67" s="3" t="s">
        <v>576</v>
      </c>
      <c r="D67" s="125">
        <f>VLOOKUP($A67,'Supporting Data'!$A$2:$BH$1679,5,FALSE)</f>
        <v>90.169517517089844</v>
      </c>
      <c r="E67" s="128">
        <f>VLOOKUP($A67,'Supporting Data'!$A$2:$BH$1679,16,FALSE)</f>
        <v>0.31578946113586431</v>
      </c>
      <c r="F67" s="125">
        <f>VLOOKUP($A67,'Supporting Data'!$A$2:$BH$1679,7,FALSE)</f>
        <v>87.439491271972656</v>
      </c>
      <c r="G67" s="128">
        <f>VLOOKUP($A67,'Supporting Data'!$A$2:$BH$1679,49,FALSE)</f>
        <v>0.1304347813129425</v>
      </c>
      <c r="H67" s="125">
        <f>VLOOKUP($A67,'Supporting Data'!$A$2:$BH$1679,6,FALSE)</f>
        <v>91.302543640136719</v>
      </c>
      <c r="I67" s="128">
        <f>VLOOKUP($A67,'Supporting Data'!$A$2:$BH$1679,22,FALSE)</f>
        <v>0.27450981736183172</v>
      </c>
      <c r="J67" s="125">
        <f>VLOOKUP($A67,'Supporting Data'!$A$2:$BH$1679,8,FALSE)</f>
        <v>85.980079650878906</v>
      </c>
      <c r="K67" s="128">
        <f>VLOOKUP($A67,'Supporting Data'!$A$2:$BH$1679,49,FALSE)</f>
        <v>0.1304347813129425</v>
      </c>
      <c r="L67" s="125">
        <f>VLOOKUP($A67,'Supporting Data'!$A$2:$BH$1679,26,FALSE)</f>
        <v>84.014358520507813</v>
      </c>
      <c r="M67" s="125">
        <f>VLOOKUP($A67,'Supporting Data'!$A$2:$BH$1679,53,FALSE)</f>
        <v>84.897361755371094</v>
      </c>
    </row>
    <row r="68" spans="1:13" x14ac:dyDescent="0.3">
      <c r="A68" s="4">
        <v>391334090</v>
      </c>
      <c r="B68" s="3" t="s">
        <v>169</v>
      </c>
      <c r="C68" s="3" t="s">
        <v>1010</v>
      </c>
      <c r="D68" s="125">
        <f>VLOOKUP($A68,'Supporting Data'!$A$2:$BH$1679,5,FALSE)</f>
        <v>83.495643615722656</v>
      </c>
      <c r="E68" s="128">
        <f>VLOOKUP($A68,'Supporting Data'!$A$2:$BH$1679,16,FALSE)</f>
        <v>0.42517006397247309</v>
      </c>
      <c r="F68" s="125">
        <f>VLOOKUP($A68,'Supporting Data'!$A$2:$BH$1679,7,FALSE)</f>
        <v>77.005134582519531</v>
      </c>
      <c r="G68" s="128">
        <f>VLOOKUP($A68,'Supporting Data'!$A$2:$BH$1679,49,FALSE)</f>
        <v>0.1666666716337204</v>
      </c>
      <c r="H68" s="125">
        <f>VLOOKUP($A68,'Supporting Data'!$A$2:$BH$1679,6,FALSE)</f>
        <v>83.636428833007813</v>
      </c>
      <c r="I68" s="128">
        <f>VLOOKUP($A68,'Supporting Data'!$A$2:$BH$1679,22,FALSE)</f>
        <v>0.3511904776096344</v>
      </c>
      <c r="J68" s="125">
        <f>VLOOKUP($A68,'Supporting Data'!$A$2:$BH$1679,8,FALSE)</f>
        <v>76.390403747558594</v>
      </c>
      <c r="K68" s="128">
        <f>VLOOKUP($A68,'Supporting Data'!$A$2:$BH$1679,49,FALSE)</f>
        <v>0.1666666716337204</v>
      </c>
      <c r="L68" s="125">
        <f>VLOOKUP($A68,'Supporting Data'!$A$2:$BH$1679,26,FALSE)</f>
        <v>0</v>
      </c>
      <c r="M68" s="125">
        <f>VLOOKUP($A68,'Supporting Data'!$A$2:$BH$1679,53,FALSE)</f>
        <v>0</v>
      </c>
    </row>
    <row r="69" spans="1:13" x14ac:dyDescent="0.3">
      <c r="A69" s="4">
        <v>401014020</v>
      </c>
      <c r="B69" s="3" t="s">
        <v>178</v>
      </c>
      <c r="C69" s="3" t="s">
        <v>1070</v>
      </c>
      <c r="D69" s="125">
        <f>VLOOKUP($A69,'Supporting Data'!$A$2:$BH$1679,5,FALSE)</f>
        <v>79.777809143066406</v>
      </c>
      <c r="E69" s="128">
        <f>VLOOKUP($A69,'Supporting Data'!$A$2:$BH$1679,16,FALSE)</f>
        <v>0</v>
      </c>
      <c r="F69" s="125">
        <f>VLOOKUP($A69,'Supporting Data'!$A$2:$BH$1679,7,FALSE)</f>
        <v>81.277725219726563</v>
      </c>
      <c r="G69" s="128">
        <f>VLOOKUP($A69,'Supporting Data'!$A$2:$BH$1679,49,FALSE)</f>
        <v>7.1428574621677399E-2</v>
      </c>
      <c r="H69" s="125">
        <f>VLOOKUP($A69,'Supporting Data'!$A$2:$BH$1679,6,FALSE)</f>
        <v>80.692253112792969</v>
      </c>
      <c r="I69" s="128">
        <f>VLOOKUP($A69,'Supporting Data'!$A$2:$BH$1679,22,FALSE)</f>
        <v>0</v>
      </c>
      <c r="J69" s="125">
        <f>VLOOKUP($A69,'Supporting Data'!$A$2:$BH$1679,8,FALSE)</f>
        <v>82.619499206542969</v>
      </c>
      <c r="K69" s="128">
        <f>VLOOKUP($A69,'Supporting Data'!$A$2:$BH$1679,49,FALSE)</f>
        <v>7.1428574621677399E-2</v>
      </c>
      <c r="L69" s="125">
        <f>VLOOKUP($A69,'Supporting Data'!$A$2:$BH$1679,26,FALSE)</f>
        <v>87.63946533203125</v>
      </c>
      <c r="M69" s="125">
        <f>VLOOKUP($A69,'Supporting Data'!$A$2:$BH$1679,53,FALSE)</f>
        <v>84.588066101074219</v>
      </c>
    </row>
    <row r="70" spans="1:13" x14ac:dyDescent="0.3">
      <c r="A70" s="4">
        <v>630664020</v>
      </c>
      <c r="B70" s="3" t="s">
        <v>312</v>
      </c>
      <c r="C70" s="3" t="s">
        <v>1456</v>
      </c>
      <c r="D70" s="125">
        <f>VLOOKUP($A70,'Supporting Data'!$A$2:$BH$1679,5,FALSE)</f>
        <v>86.0927734375</v>
      </c>
      <c r="E70" s="128">
        <f>VLOOKUP($A70,'Supporting Data'!$A$2:$BH$1679,16,FALSE)</f>
        <v>0.36170211434364319</v>
      </c>
      <c r="F70" s="125">
        <f>VLOOKUP($A70,'Supporting Data'!$A$2:$BH$1679,7,FALSE)</f>
        <v>87.255813598632813</v>
      </c>
      <c r="G70" s="128">
        <f>VLOOKUP($A70,'Supporting Data'!$A$2:$BH$1679,49,FALSE)</f>
        <v>0.1111111119389534</v>
      </c>
      <c r="H70" s="125">
        <f>VLOOKUP($A70,'Supporting Data'!$A$2:$BH$1679,6,FALSE)</f>
        <v>85.587318420410156</v>
      </c>
      <c r="I70" s="128">
        <f>VLOOKUP($A70,'Supporting Data'!$A$2:$BH$1679,22,FALSE)</f>
        <v>0.27777779102325439</v>
      </c>
      <c r="J70" s="125">
        <f>VLOOKUP($A70,'Supporting Data'!$A$2:$BH$1679,8,FALSE)</f>
        <v>89.263816833496094</v>
      </c>
      <c r="K70" s="128">
        <f>VLOOKUP($A70,'Supporting Data'!$A$2:$BH$1679,49,FALSE)</f>
        <v>0.1111111119389534</v>
      </c>
      <c r="L70" s="125">
        <f>VLOOKUP($A70,'Supporting Data'!$A$2:$BH$1679,26,FALSE)</f>
        <v>87.337371826171875</v>
      </c>
      <c r="M70" s="125">
        <f>VLOOKUP($A70,'Supporting Data'!$A$2:$BH$1679,53,FALSE)</f>
        <v>85.928352355957031</v>
      </c>
    </row>
    <row r="71" spans="1:13" x14ac:dyDescent="0.3">
      <c r="A71" s="4">
        <v>661034020</v>
      </c>
      <c r="B71" s="3" t="s">
        <v>320</v>
      </c>
      <c r="C71" s="3" t="s">
        <v>1473</v>
      </c>
      <c r="D71" s="125">
        <f>VLOOKUP($A71,'Supporting Data'!$A$2:$BH$1679,5,FALSE)</f>
        <v>93.270896911621094</v>
      </c>
      <c r="E71" s="128">
        <f>VLOOKUP($A71,'Supporting Data'!$A$2:$BH$1679,16,FALSE)</f>
        <v>0.40243902802467352</v>
      </c>
      <c r="F71" s="125">
        <f>VLOOKUP($A71,'Supporting Data'!$A$2:$BH$1679,7,FALSE)</f>
        <v>88.300308227539063</v>
      </c>
      <c r="G71" s="128">
        <f>VLOOKUP($A71,'Supporting Data'!$A$2:$BH$1679,49,FALSE)</f>
        <v>0.22727273404598239</v>
      </c>
      <c r="H71" s="125">
        <f>VLOOKUP($A71,'Supporting Data'!$A$2:$BH$1679,6,FALSE)</f>
        <v>92.699447631835938</v>
      </c>
      <c r="I71" s="128">
        <f>VLOOKUP($A71,'Supporting Data'!$A$2:$BH$1679,22,FALSE)</f>
        <v>0.27272728085517878</v>
      </c>
      <c r="J71" s="125">
        <f>VLOOKUP($A71,'Supporting Data'!$A$2:$BH$1679,8,FALSE)</f>
        <v>85.487052917480469</v>
      </c>
      <c r="K71" s="128">
        <f>VLOOKUP($A71,'Supporting Data'!$A$2:$BH$1679,49,FALSE)</f>
        <v>0.22727273404598239</v>
      </c>
      <c r="L71" s="125">
        <f>VLOOKUP($A71,'Supporting Data'!$A$2:$BH$1679,26,FALSE)</f>
        <v>91.868743896484375</v>
      </c>
      <c r="M71" s="125">
        <f>VLOOKUP($A71,'Supporting Data'!$A$2:$BH$1679,53,FALSE)</f>
        <v>83.350875854492188</v>
      </c>
    </row>
    <row r="72" spans="1:13" x14ac:dyDescent="0.3">
      <c r="A72" s="4">
        <v>300933000</v>
      </c>
      <c r="B72" s="3" t="s">
        <v>129</v>
      </c>
      <c r="C72" s="3" t="s">
        <v>923</v>
      </c>
      <c r="D72" s="125">
        <f>VLOOKUP($A72,'Supporting Data'!$A$2:$BH$1679,5,FALSE)</f>
        <v>86.195175170898438</v>
      </c>
      <c r="E72" s="128">
        <f>VLOOKUP($A72,'Supporting Data'!$A$2:$BH$1679,16,FALSE)</f>
        <v>0.36491936445236212</v>
      </c>
      <c r="F72" s="125">
        <f>VLOOKUP($A72,'Supporting Data'!$A$2:$BH$1679,7,FALSE)</f>
        <v>84.840011596679688</v>
      </c>
      <c r="G72" s="128">
        <f>VLOOKUP($A72,'Supporting Data'!$A$2:$BH$1679,49,FALSE)</f>
        <v>0.1608832776546478</v>
      </c>
      <c r="H72" s="125">
        <f>VLOOKUP($A72,'Supporting Data'!$A$2:$BH$1679,6,FALSE)</f>
        <v>87.941329956054688</v>
      </c>
      <c r="I72" s="128">
        <f>VLOOKUP($A72,'Supporting Data'!$A$2:$BH$1679,22,FALSE)</f>
        <v>0.29430380463600159</v>
      </c>
      <c r="J72" s="125">
        <f>VLOOKUP($A72,'Supporting Data'!$A$2:$BH$1679,8,FALSE)</f>
        <v>84.980636596679688</v>
      </c>
      <c r="K72" s="128">
        <f>VLOOKUP($A72,'Supporting Data'!$A$2:$BH$1679,49,FALSE)</f>
        <v>0.1608832776546478</v>
      </c>
      <c r="L72" s="125">
        <f>VLOOKUP($A72,'Supporting Data'!$A$2:$BH$1679,26,FALSE)</f>
        <v>84.014358520507813</v>
      </c>
      <c r="M72" s="125">
        <f>VLOOKUP($A72,'Supporting Data'!$A$2:$BH$1679,53,FALSE)</f>
        <v>82.381744384765625</v>
      </c>
    </row>
    <row r="73" spans="1:13" x14ac:dyDescent="0.3">
      <c r="A73" s="4">
        <v>311161050</v>
      </c>
      <c r="B73" s="3" t="s">
        <v>130</v>
      </c>
      <c r="C73" s="3" t="s">
        <v>925</v>
      </c>
      <c r="D73" s="125">
        <f>VLOOKUP($A73,'Supporting Data'!$A$2:$BH$1679,5,FALSE)</f>
        <v>89.472427368164063</v>
      </c>
      <c r="E73" s="128">
        <f>VLOOKUP($A73,'Supporting Data'!$A$2:$BH$1679,16,FALSE)</f>
        <v>0.5476190447807312</v>
      </c>
      <c r="F73" s="125">
        <f>VLOOKUP($A73,'Supporting Data'!$A$2:$BH$1679,7,FALSE)</f>
        <v>80.902610778808594</v>
      </c>
      <c r="G73" s="128">
        <f>VLOOKUP($A73,'Supporting Data'!$A$2:$BH$1679,49,FALSE)</f>
        <v>0.44067797064781189</v>
      </c>
      <c r="H73" s="125">
        <f>VLOOKUP($A73,'Supporting Data'!$A$2:$BH$1679,6,FALSE)</f>
        <v>91.661888122558594</v>
      </c>
      <c r="I73" s="128">
        <f>VLOOKUP($A73,'Supporting Data'!$A$2:$BH$1679,22,FALSE)</f>
        <v>0.5476190447807312</v>
      </c>
      <c r="J73" s="125">
        <f>VLOOKUP($A73,'Supporting Data'!$A$2:$BH$1679,8,FALSE)</f>
        <v>80.705039978027344</v>
      </c>
      <c r="K73" s="128">
        <f>VLOOKUP($A73,'Supporting Data'!$A$2:$BH$1679,49,FALSE)</f>
        <v>0.44067797064781189</v>
      </c>
      <c r="L73" s="125">
        <f>VLOOKUP($A73,'Supporting Data'!$A$2:$BH$1679,26,FALSE)</f>
        <v>83.410179138183594</v>
      </c>
      <c r="M73" s="125">
        <f>VLOOKUP($A73,'Supporting Data'!$A$2:$BH$1679,53,FALSE)</f>
        <v>80.958976745605469</v>
      </c>
    </row>
    <row r="74" spans="1:13" x14ac:dyDescent="0.3">
      <c r="A74" s="4">
        <v>880753000</v>
      </c>
      <c r="B74" s="3" t="s">
        <v>412</v>
      </c>
      <c r="C74" s="3" t="s">
        <v>1661</v>
      </c>
      <c r="D74" s="125">
        <f>VLOOKUP($A74,'Supporting Data'!$A$2:$BH$1679,5,FALSE)</f>
        <v>77.510810852050781</v>
      </c>
      <c r="E74" s="128">
        <f>VLOOKUP($A74,'Supporting Data'!$A$2:$BH$1679,16,FALSE)</f>
        <v>0.23076923191547391</v>
      </c>
      <c r="F74" s="125">
        <f>VLOOKUP($A74,'Supporting Data'!$A$2:$BH$1679,7,FALSE)</f>
        <v>81.708419799804688</v>
      </c>
      <c r="G74" s="128">
        <f>VLOOKUP($A74,'Supporting Data'!$A$2:$BH$1679,49,FALSE)</f>
        <v>6.4516127109527588E-2</v>
      </c>
      <c r="H74" s="125">
        <f>VLOOKUP($A74,'Supporting Data'!$A$2:$BH$1679,6,FALSE)</f>
        <v>81.209068298339844</v>
      </c>
      <c r="I74" s="128">
        <f>VLOOKUP($A74,'Supporting Data'!$A$2:$BH$1679,22,FALSE)</f>
        <v>0.25806450843811041</v>
      </c>
      <c r="J74" s="125">
        <f>VLOOKUP($A74,'Supporting Data'!$A$2:$BH$1679,8,FALSE)</f>
        <v>81.518287658691406</v>
      </c>
      <c r="K74" s="128">
        <f>VLOOKUP($A74,'Supporting Data'!$A$2:$BH$1679,49,FALSE)</f>
        <v>6.4516127109527588E-2</v>
      </c>
      <c r="L74" s="125">
        <f>VLOOKUP($A74,'Supporting Data'!$A$2:$BH$1679,26,FALSE)</f>
        <v>0</v>
      </c>
      <c r="M74" s="125">
        <f>VLOOKUP($A74,'Supporting Data'!$A$2:$BH$1679,53,FALSE)</f>
        <v>0</v>
      </c>
    </row>
    <row r="75" spans="1:13" x14ac:dyDescent="0.3">
      <c r="A75" s="4">
        <v>311184020</v>
      </c>
      <c r="B75" s="3" t="s">
        <v>132</v>
      </c>
      <c r="C75" s="3" t="s">
        <v>930</v>
      </c>
      <c r="D75" s="125">
        <f>VLOOKUP($A75,'Supporting Data'!$A$2:$BH$1679,5,FALSE)</f>
        <v>89.108070373535156</v>
      </c>
      <c r="E75" s="128">
        <f>VLOOKUP($A75,'Supporting Data'!$A$2:$BH$1679,16,FALSE)</f>
        <v>0</v>
      </c>
      <c r="F75" s="125">
        <f>VLOOKUP($A75,'Supporting Data'!$A$2:$BH$1679,7,FALSE)</f>
        <v>86.738395690917969</v>
      </c>
      <c r="G75" s="128">
        <f>VLOOKUP($A75,'Supporting Data'!$A$2:$BH$1679,49,FALSE)</f>
        <v>0</v>
      </c>
      <c r="H75" s="125">
        <f>VLOOKUP($A75,'Supporting Data'!$A$2:$BH$1679,6,FALSE)</f>
        <v>90.259254455566406</v>
      </c>
      <c r="I75" s="128">
        <f>VLOOKUP($A75,'Supporting Data'!$A$2:$BH$1679,22,FALSE)</f>
        <v>0</v>
      </c>
      <c r="J75" s="125">
        <f>VLOOKUP($A75,'Supporting Data'!$A$2:$BH$1679,8,FALSE)</f>
        <v>86.202537536621094</v>
      </c>
      <c r="K75" s="128">
        <f>VLOOKUP($A75,'Supporting Data'!$A$2:$BH$1679,49,FALSE)</f>
        <v>0</v>
      </c>
      <c r="L75" s="125">
        <f>VLOOKUP($A75,'Supporting Data'!$A$2:$BH$1679,26,FALSE)</f>
        <v>84.316452026367188</v>
      </c>
      <c r="M75" s="125">
        <f>VLOOKUP($A75,'Supporting Data'!$A$2:$BH$1679,53,FALSE)</f>
        <v>85.619056701660156</v>
      </c>
    </row>
    <row r="76" spans="1:13" x14ac:dyDescent="0.3">
      <c r="A76" s="4">
        <v>771041050</v>
      </c>
      <c r="B76" s="3" t="s">
        <v>368</v>
      </c>
      <c r="C76" s="3" t="s">
        <v>1559</v>
      </c>
      <c r="D76" s="125">
        <f>VLOOKUP($A76,'Supporting Data'!$A$2:$BH$1679,5,FALSE)</f>
        <v>88.112106323242188</v>
      </c>
      <c r="E76" s="128">
        <f>VLOOKUP($A76,'Supporting Data'!$A$2:$BH$1679,16,FALSE)</f>
        <v>0.4583333432674408</v>
      </c>
      <c r="F76" s="125">
        <f>VLOOKUP($A76,'Supporting Data'!$A$2:$BH$1679,7,FALSE)</f>
        <v>85.589454650878906</v>
      </c>
      <c r="G76" s="128">
        <f>VLOOKUP($A76,'Supporting Data'!$A$2:$BH$1679,49,FALSE)</f>
        <v>0.35483869910240168</v>
      </c>
      <c r="H76" s="125">
        <f>VLOOKUP($A76,'Supporting Data'!$A$2:$BH$1679,6,FALSE)</f>
        <v>89.443916320800781</v>
      </c>
      <c r="I76" s="128">
        <f>VLOOKUP($A76,'Supporting Data'!$A$2:$BH$1679,22,FALSE)</f>
        <v>0.4583333432674408</v>
      </c>
      <c r="J76" s="125">
        <f>VLOOKUP($A76,'Supporting Data'!$A$2:$BH$1679,8,FALSE)</f>
        <v>85.917755126953125</v>
      </c>
      <c r="K76" s="128">
        <f>VLOOKUP($A76,'Supporting Data'!$A$2:$BH$1679,49,FALSE)</f>
        <v>0.35483869910240168</v>
      </c>
      <c r="L76" s="125">
        <f>VLOOKUP($A76,'Supporting Data'!$A$2:$BH$1679,26,FALSE)</f>
        <v>87.0352783203125</v>
      </c>
      <c r="M76" s="125">
        <f>VLOOKUP($A76,'Supporting Data'!$A$2:$BH$1679,53,FALSE)</f>
        <v>80.134178161621094</v>
      </c>
    </row>
    <row r="77" spans="1:13" x14ac:dyDescent="0.3">
      <c r="A77" s="4">
        <v>150011050</v>
      </c>
      <c r="B77" s="3" t="s">
        <v>63</v>
      </c>
      <c r="C77" s="3" t="s">
        <v>716</v>
      </c>
      <c r="D77" s="125">
        <f>VLOOKUP($A77,'Supporting Data'!$A$2:$BH$1679,5,FALSE)</f>
        <v>77.882476806640625</v>
      </c>
      <c r="E77" s="128">
        <f>VLOOKUP($A77,'Supporting Data'!$A$2:$BH$1679,16,FALSE)</f>
        <v>0.30120483040809631</v>
      </c>
      <c r="F77" s="125">
        <f>VLOOKUP($A77,'Supporting Data'!$A$2:$BH$1679,7,FALSE)</f>
        <v>83.098220825195313</v>
      </c>
      <c r="G77" s="128">
        <f>VLOOKUP($A77,'Supporting Data'!$A$2:$BH$1679,49,FALSE)</f>
        <v>0.1617647111415863</v>
      </c>
      <c r="H77" s="125">
        <f>VLOOKUP($A77,'Supporting Data'!$A$2:$BH$1679,6,FALSE)</f>
        <v>79.496749877929688</v>
      </c>
      <c r="I77" s="128">
        <f>VLOOKUP($A77,'Supporting Data'!$A$2:$BH$1679,22,FALSE)</f>
        <v>0.23636363446712491</v>
      </c>
      <c r="J77" s="125">
        <f>VLOOKUP($A77,'Supporting Data'!$A$2:$BH$1679,8,FALSE)</f>
        <v>82.60400390625</v>
      </c>
      <c r="K77" s="128">
        <f>VLOOKUP($A77,'Supporting Data'!$A$2:$BH$1679,49,FALSE)</f>
        <v>0.1617647111415863</v>
      </c>
      <c r="L77" s="125">
        <f>VLOOKUP($A77,'Supporting Data'!$A$2:$BH$1679,26,FALSE)</f>
        <v>80.993446350097656</v>
      </c>
      <c r="M77" s="125">
        <f>VLOOKUP($A77,'Supporting Data'!$A$2:$BH$1679,53,FALSE)</f>
        <v>81.495094299316406</v>
      </c>
    </row>
    <row r="78" spans="1:13" x14ac:dyDescent="0.3">
      <c r="A78" s="4">
        <v>90804040</v>
      </c>
      <c r="B78" s="3" t="s">
        <v>37</v>
      </c>
      <c r="C78" s="3" t="s">
        <v>622</v>
      </c>
      <c r="D78" s="125">
        <f>VLOOKUP($A78,'Supporting Data'!$A$2:$BH$1679,5,FALSE)</f>
        <v>82.009178161621094</v>
      </c>
      <c r="E78" s="128">
        <f>VLOOKUP($A78,'Supporting Data'!$A$2:$BH$1679,16,FALSE)</f>
        <v>0.35344827175140381</v>
      </c>
      <c r="F78" s="125">
        <f>VLOOKUP($A78,'Supporting Data'!$A$2:$BH$1679,7,FALSE)</f>
        <v>87.873336791992188</v>
      </c>
      <c r="G78" s="128">
        <f>VLOOKUP($A78,'Supporting Data'!$A$2:$BH$1679,49,FALSE)</f>
        <v>0.2638888955116272</v>
      </c>
      <c r="H78" s="125">
        <f>VLOOKUP($A78,'Supporting Data'!$A$2:$BH$1679,6,FALSE)</f>
        <v>80.84228515625</v>
      </c>
      <c r="I78" s="128">
        <f>VLOOKUP($A78,'Supporting Data'!$A$2:$BH$1679,22,FALSE)</f>
        <v>0.3194444477558136</v>
      </c>
      <c r="J78" s="125">
        <f>VLOOKUP($A78,'Supporting Data'!$A$2:$BH$1679,8,FALSE)</f>
        <v>86.045059204101563</v>
      </c>
      <c r="K78" s="128">
        <f>VLOOKUP($A78,'Supporting Data'!$A$2:$BH$1679,49,FALSE)</f>
        <v>0.2638888955116272</v>
      </c>
      <c r="L78" s="125">
        <f>VLOOKUP($A78,'Supporting Data'!$A$2:$BH$1679,26,FALSE)</f>
        <v>82.805992126464844</v>
      </c>
      <c r="M78" s="125">
        <f>VLOOKUP($A78,'Supporting Data'!$A$2:$BH$1679,53,FALSE)</f>
        <v>91.743148803710938</v>
      </c>
    </row>
    <row r="79" spans="1:13" x14ac:dyDescent="0.3">
      <c r="A79" s="4">
        <v>760824020</v>
      </c>
      <c r="B79" s="3" t="s">
        <v>362</v>
      </c>
      <c r="C79" s="3" t="s">
        <v>1548</v>
      </c>
      <c r="D79" s="125">
        <f>VLOOKUP($A79,'Supporting Data'!$A$2:$BH$1679,5,FALSE)</f>
        <v>91.322860717773438</v>
      </c>
      <c r="E79" s="128">
        <f>VLOOKUP($A79,'Supporting Data'!$A$2:$BH$1679,16,FALSE)</f>
        <v>0.47741934657096857</v>
      </c>
      <c r="F79" s="125">
        <f>VLOOKUP($A79,'Supporting Data'!$A$2:$BH$1679,7,FALSE)</f>
        <v>89.354873657226563</v>
      </c>
      <c r="G79" s="128">
        <f>VLOOKUP($A79,'Supporting Data'!$A$2:$BH$1679,49,FALSE)</f>
        <v>0.32499998807907099</v>
      </c>
      <c r="H79" s="125">
        <f>VLOOKUP($A79,'Supporting Data'!$A$2:$BH$1679,6,FALSE)</f>
        <v>91.155067443847656</v>
      </c>
      <c r="I79" s="128">
        <f>VLOOKUP($A79,'Supporting Data'!$A$2:$BH$1679,22,FALSE)</f>
        <v>0.41249999403953552</v>
      </c>
      <c r="J79" s="125">
        <f>VLOOKUP($A79,'Supporting Data'!$A$2:$BH$1679,8,FALSE)</f>
        <v>87.948188781738281</v>
      </c>
      <c r="K79" s="128">
        <f>VLOOKUP($A79,'Supporting Data'!$A$2:$BH$1679,49,FALSE)</f>
        <v>0.32499998807907099</v>
      </c>
      <c r="L79" s="125">
        <f>VLOOKUP($A79,'Supporting Data'!$A$2:$BH$1679,26,FALSE)</f>
        <v>87.337371826171875</v>
      </c>
      <c r="M79" s="125">
        <f>VLOOKUP($A79,'Supporting Data'!$A$2:$BH$1679,53,FALSE)</f>
        <v>87.516082763671875</v>
      </c>
    </row>
    <row r="80" spans="1:13" x14ac:dyDescent="0.3">
      <c r="A80" s="4">
        <v>551054020</v>
      </c>
      <c r="B80" s="3" t="s">
        <v>284</v>
      </c>
      <c r="C80" s="3" t="s">
        <v>976</v>
      </c>
      <c r="D80" s="125">
        <f>VLOOKUP($A80,'Supporting Data'!$A$2:$BH$1679,5,FALSE)</f>
        <v>82.106452941894531</v>
      </c>
      <c r="E80" s="128">
        <f>VLOOKUP($A80,'Supporting Data'!$A$2:$BH$1679,16,FALSE)</f>
        <v>0.37878787517547607</v>
      </c>
      <c r="F80" s="125">
        <f>VLOOKUP($A80,'Supporting Data'!$A$2:$BH$1679,7,FALSE)</f>
        <v>87.125907897949219</v>
      </c>
      <c r="G80" s="128">
        <f>VLOOKUP($A80,'Supporting Data'!$A$2:$BH$1679,49,FALSE)</f>
        <v>0.1071428582072258</v>
      </c>
      <c r="H80" s="125">
        <f>VLOOKUP($A80,'Supporting Data'!$A$2:$BH$1679,6,FALSE)</f>
        <v>81.782424926757813</v>
      </c>
      <c r="I80" s="128">
        <f>VLOOKUP($A80,'Supporting Data'!$A$2:$BH$1679,22,FALSE)</f>
        <v>0.2738095223903656</v>
      </c>
      <c r="J80" s="125">
        <f>VLOOKUP($A80,'Supporting Data'!$A$2:$BH$1679,8,FALSE)</f>
        <v>87.31219482421875</v>
      </c>
      <c r="K80" s="128">
        <f>VLOOKUP($A80,'Supporting Data'!$A$2:$BH$1679,49,FALSE)</f>
        <v>0.1071428582072258</v>
      </c>
      <c r="L80" s="125">
        <f>VLOOKUP($A80,'Supporting Data'!$A$2:$BH$1679,26,FALSE)</f>
        <v>91.566658020019531</v>
      </c>
      <c r="M80" s="125">
        <f>VLOOKUP($A80,'Supporting Data'!$A$2:$BH$1679,53,FALSE)</f>
        <v>85.412857055664063</v>
      </c>
    </row>
    <row r="81" spans="1:13" x14ac:dyDescent="0.3">
      <c r="A81" s="4">
        <v>630663000</v>
      </c>
      <c r="B81" s="3" t="s">
        <v>312</v>
      </c>
      <c r="C81" s="3" t="s">
        <v>1455</v>
      </c>
      <c r="D81" s="125">
        <f>VLOOKUP($A81,'Supporting Data'!$A$2:$BH$1679,5,FALSE)</f>
        <v>82.245841979980469</v>
      </c>
      <c r="E81" s="128">
        <f>VLOOKUP($A81,'Supporting Data'!$A$2:$BH$1679,16,FALSE)</f>
        <v>0.33695653080940252</v>
      </c>
      <c r="F81" s="125">
        <f>VLOOKUP($A81,'Supporting Data'!$A$2:$BH$1679,7,FALSE)</f>
        <v>81.335594177246094</v>
      </c>
      <c r="G81" s="128">
        <f>VLOOKUP($A81,'Supporting Data'!$A$2:$BH$1679,49,FALSE)</f>
        <v>0.11363636702299119</v>
      </c>
      <c r="H81" s="125">
        <f>VLOOKUP($A81,'Supporting Data'!$A$2:$BH$1679,6,FALSE)</f>
        <v>83.320159912109375</v>
      </c>
      <c r="I81" s="128">
        <f>VLOOKUP($A81,'Supporting Data'!$A$2:$BH$1679,22,FALSE)</f>
        <v>0.29545453190803528</v>
      </c>
      <c r="J81" s="125">
        <f>VLOOKUP($A81,'Supporting Data'!$A$2:$BH$1679,8,FALSE)</f>
        <v>82.402908325195313</v>
      </c>
      <c r="K81" s="128">
        <f>VLOOKUP($A81,'Supporting Data'!$A$2:$BH$1679,49,FALSE)</f>
        <v>0.11363636702299119</v>
      </c>
      <c r="L81" s="125">
        <f>VLOOKUP($A81,'Supporting Data'!$A$2:$BH$1679,26,FALSE)</f>
        <v>86.431098937988281</v>
      </c>
      <c r="M81" s="125">
        <f>VLOOKUP($A81,'Supporting Data'!$A$2:$BH$1679,53,FALSE)</f>
        <v>82.732276916503906</v>
      </c>
    </row>
    <row r="82" spans="1:13" x14ac:dyDescent="0.3">
      <c r="A82" s="4">
        <v>971194020</v>
      </c>
      <c r="B82" s="3" t="s">
        <v>465</v>
      </c>
      <c r="C82" s="3" t="s">
        <v>1930</v>
      </c>
      <c r="D82" s="125">
        <f>VLOOKUP($A82,'Supporting Data'!$A$2:$BH$1679,5,FALSE)</f>
        <v>80.887283325195313</v>
      </c>
      <c r="E82" s="128">
        <f>VLOOKUP($A82,'Supporting Data'!$A$2:$BH$1679,16,FALSE)</f>
        <v>0.190476194024086</v>
      </c>
      <c r="F82" s="125">
        <f>VLOOKUP($A82,'Supporting Data'!$A$2:$BH$1679,7,FALSE)</f>
        <v>91.481681823730469</v>
      </c>
      <c r="G82" s="128">
        <f>VLOOKUP($A82,'Supporting Data'!$A$2:$BH$1679,49,FALSE)</f>
        <v>0</v>
      </c>
      <c r="H82" s="125">
        <f>VLOOKUP($A82,'Supporting Data'!$A$2:$BH$1679,6,FALSE)</f>
        <v>81.866569519042969</v>
      </c>
      <c r="I82" s="128">
        <f>VLOOKUP($A82,'Supporting Data'!$A$2:$BH$1679,22,FALSE)</f>
        <v>0.190476194024086</v>
      </c>
      <c r="J82" s="125">
        <f>VLOOKUP($A82,'Supporting Data'!$A$2:$BH$1679,8,FALSE)</f>
        <v>93.638450622558594</v>
      </c>
      <c r="K82" s="128">
        <f>VLOOKUP($A82,'Supporting Data'!$A$2:$BH$1679,49,FALSE)</f>
        <v>0</v>
      </c>
      <c r="L82" s="125">
        <f>VLOOKUP($A82,'Supporting Data'!$A$2:$BH$1679,26,FALSE)</f>
        <v>84.920639038085938</v>
      </c>
      <c r="M82" s="125">
        <f>VLOOKUP($A82,'Supporting Data'!$A$2:$BH$1679,53,FALSE)</f>
        <v>89.474967956542969</v>
      </c>
    </row>
    <row r="83" spans="1:13" x14ac:dyDescent="0.3">
      <c r="A83" s="4">
        <v>430044020</v>
      </c>
      <c r="B83" s="3" t="s">
        <v>197</v>
      </c>
      <c r="C83" s="3" t="s">
        <v>1100</v>
      </c>
      <c r="D83" s="125">
        <f>VLOOKUP($A83,'Supporting Data'!$A$2:$BH$1679,5,FALSE)</f>
        <v>81.480667114257813</v>
      </c>
      <c r="E83" s="128">
        <f>VLOOKUP($A83,'Supporting Data'!$A$2:$BH$1679,16,FALSE)</f>
        <v>0.54716980457305908</v>
      </c>
      <c r="F83" s="125">
        <f>VLOOKUP($A83,'Supporting Data'!$A$2:$BH$1679,7,FALSE)</f>
        <v>91.210250854492188</v>
      </c>
      <c r="G83" s="128">
        <f>VLOOKUP($A83,'Supporting Data'!$A$2:$BH$1679,49,FALSE)</f>
        <v>0.3214285671710968</v>
      </c>
      <c r="H83" s="125">
        <f>VLOOKUP($A83,'Supporting Data'!$A$2:$BH$1679,6,FALSE)</f>
        <v>82.723396301269531</v>
      </c>
      <c r="I83" s="128">
        <f>VLOOKUP($A83,'Supporting Data'!$A$2:$BH$1679,22,FALSE)</f>
        <v>0.3571428656578064</v>
      </c>
      <c r="J83" s="125">
        <f>VLOOKUP($A83,'Supporting Data'!$A$2:$BH$1679,8,FALSE)</f>
        <v>89.603126525878906</v>
      </c>
      <c r="K83" s="128">
        <f>VLOOKUP($A83,'Supporting Data'!$A$2:$BH$1679,49,FALSE)</f>
        <v>0.3214285671710968</v>
      </c>
      <c r="L83" s="125">
        <f>VLOOKUP($A83,'Supporting Data'!$A$2:$BH$1679,26,FALSE)</f>
        <v>87.63946533203125</v>
      </c>
      <c r="M83" s="125">
        <f>VLOOKUP($A83,'Supporting Data'!$A$2:$BH$1679,53,FALSE)</f>
        <v>94.403106689453125</v>
      </c>
    </row>
    <row r="84" spans="1:13" x14ac:dyDescent="0.3">
      <c r="A84" s="4">
        <v>350974020</v>
      </c>
      <c r="B84" s="3" t="s">
        <v>150</v>
      </c>
      <c r="C84" s="3" t="s">
        <v>960</v>
      </c>
      <c r="D84" s="125">
        <f>VLOOKUP($A84,'Supporting Data'!$A$2:$BH$1679,5,FALSE)</f>
        <v>80.293136596679688</v>
      </c>
      <c r="E84" s="128">
        <f>VLOOKUP($A84,'Supporting Data'!$A$2:$BH$1679,16,FALSE)</f>
        <v>0.10999999940395359</v>
      </c>
      <c r="F84" s="125">
        <f>VLOOKUP($A84,'Supporting Data'!$A$2:$BH$1679,7,FALSE)</f>
        <v>84.052597045898438</v>
      </c>
      <c r="G84" s="128">
        <f>VLOOKUP($A84,'Supporting Data'!$A$2:$BH$1679,49,FALSE)</f>
        <v>2.999999932944775E-2</v>
      </c>
      <c r="H84" s="125">
        <f>VLOOKUP($A84,'Supporting Data'!$A$2:$BH$1679,6,FALSE)</f>
        <v>81.528106689453125</v>
      </c>
      <c r="I84" s="128">
        <f>VLOOKUP($A84,'Supporting Data'!$A$2:$BH$1679,22,FALSE)</f>
        <v>0.10999999940395359</v>
      </c>
      <c r="J84" s="125">
        <f>VLOOKUP($A84,'Supporting Data'!$A$2:$BH$1679,8,FALSE)</f>
        <v>85.714942932128906</v>
      </c>
      <c r="K84" s="128">
        <f>VLOOKUP($A84,'Supporting Data'!$A$2:$BH$1679,49,FALSE)</f>
        <v>2.999999932944775E-2</v>
      </c>
      <c r="L84" s="125">
        <f>VLOOKUP($A84,'Supporting Data'!$A$2:$BH$1679,26,FALSE)</f>
        <v>87.337371826171875</v>
      </c>
      <c r="M84" s="125">
        <f>VLOOKUP($A84,'Supporting Data'!$A$2:$BH$1679,53,FALSE)</f>
        <v>84.9385986328125</v>
      </c>
    </row>
    <row r="85" spans="1:13" x14ac:dyDescent="0.3">
      <c r="A85" s="4">
        <v>1040434020</v>
      </c>
      <c r="B85" s="3" t="s">
        <v>493</v>
      </c>
      <c r="C85" s="3" t="s">
        <v>1980</v>
      </c>
      <c r="D85" s="125">
        <f>VLOOKUP($A85,'Supporting Data'!$A$2:$BH$1679,5,FALSE)</f>
        <v>88.919761657714844</v>
      </c>
      <c r="E85" s="128">
        <f>VLOOKUP($A85,'Supporting Data'!$A$2:$BH$1679,16,FALSE)</f>
        <v>0.4154929518699646</v>
      </c>
      <c r="F85" s="125">
        <f>VLOOKUP($A85,'Supporting Data'!$A$2:$BH$1679,7,FALSE)</f>
        <v>87.462631225585938</v>
      </c>
      <c r="G85" s="128">
        <f>VLOOKUP($A85,'Supporting Data'!$A$2:$BH$1679,49,FALSE)</f>
        <v>0.31168830394744867</v>
      </c>
      <c r="H85" s="125">
        <f>VLOOKUP($A85,'Supporting Data'!$A$2:$BH$1679,6,FALSE)</f>
        <v>90.071823120117188</v>
      </c>
      <c r="I85" s="128">
        <f>VLOOKUP($A85,'Supporting Data'!$A$2:$BH$1679,22,FALSE)</f>
        <v>0.35064935684204102</v>
      </c>
      <c r="J85" s="125">
        <f>VLOOKUP($A85,'Supporting Data'!$A$2:$BH$1679,8,FALSE)</f>
        <v>88.197288513183594</v>
      </c>
      <c r="K85" s="128">
        <f>VLOOKUP($A85,'Supporting Data'!$A$2:$BH$1679,49,FALSE)</f>
        <v>0.31168830394744867</v>
      </c>
      <c r="L85" s="125">
        <f>VLOOKUP($A85,'Supporting Data'!$A$2:$BH$1679,26,FALSE)</f>
        <v>86.129005432128906</v>
      </c>
      <c r="M85" s="125">
        <f>VLOOKUP($A85,'Supporting Data'!$A$2:$BH$1679,53,FALSE)</f>
        <v>81.825004577636719</v>
      </c>
    </row>
    <row r="86" spans="1:13" x14ac:dyDescent="0.3">
      <c r="A86" s="4">
        <v>81113000</v>
      </c>
      <c r="B86" s="3" t="s">
        <v>33</v>
      </c>
      <c r="C86" s="3" t="s">
        <v>613</v>
      </c>
      <c r="D86" s="125">
        <f>VLOOKUP($A86,'Supporting Data'!$A$2:$BH$1679,5,FALSE)</f>
        <v>81.531585693359375</v>
      </c>
      <c r="E86" s="128">
        <f>VLOOKUP($A86,'Supporting Data'!$A$2:$BH$1679,16,FALSE)</f>
        <v>0.49748742580413818</v>
      </c>
      <c r="F86" s="125">
        <f>VLOOKUP($A86,'Supporting Data'!$A$2:$BH$1679,7,FALSE)</f>
        <v>87.537841796875</v>
      </c>
      <c r="G86" s="128">
        <f>VLOOKUP($A86,'Supporting Data'!$A$2:$BH$1679,49,FALSE)</f>
        <v>0.375</v>
      </c>
      <c r="H86" s="125">
        <f>VLOOKUP($A86,'Supporting Data'!$A$2:$BH$1679,6,FALSE)</f>
        <v>81.259605407714844</v>
      </c>
      <c r="I86" s="128">
        <f>VLOOKUP($A86,'Supporting Data'!$A$2:$BH$1679,22,FALSE)</f>
        <v>0.39423078298568731</v>
      </c>
      <c r="J86" s="125">
        <f>VLOOKUP($A86,'Supporting Data'!$A$2:$BH$1679,8,FALSE)</f>
        <v>88.33245849609375</v>
      </c>
      <c r="K86" s="128">
        <f>VLOOKUP($A86,'Supporting Data'!$A$2:$BH$1679,49,FALSE)</f>
        <v>0.375</v>
      </c>
      <c r="L86" s="125">
        <f>VLOOKUP($A86,'Supporting Data'!$A$2:$BH$1679,26,FALSE)</f>
        <v>83.108085632324219</v>
      </c>
      <c r="M86" s="125">
        <f>VLOOKUP($A86,'Supporting Data'!$A$2:$BH$1679,53,FALSE)</f>
        <v>94.258766174316406</v>
      </c>
    </row>
    <row r="87" spans="1:13" x14ac:dyDescent="0.3">
      <c r="A87" s="4">
        <v>270584020</v>
      </c>
      <c r="B87" s="3" t="s">
        <v>119</v>
      </c>
      <c r="C87" s="3" t="s">
        <v>904</v>
      </c>
      <c r="D87" s="125">
        <f>VLOOKUP($A87,'Supporting Data'!$A$2:$BH$1679,5,FALSE)</f>
        <v>83.476181030273438</v>
      </c>
      <c r="E87" s="128">
        <f>VLOOKUP($A87,'Supporting Data'!$A$2:$BH$1679,16,FALSE)</f>
        <v>0.30232557654380798</v>
      </c>
      <c r="F87" s="125">
        <f>VLOOKUP($A87,'Supporting Data'!$A$2:$BH$1679,7,FALSE)</f>
        <v>86.891258239746094</v>
      </c>
      <c r="G87" s="128">
        <f>VLOOKUP($A87,'Supporting Data'!$A$2:$BH$1679,49,FALSE)</f>
        <v>0.13636364042758939</v>
      </c>
      <c r="H87" s="125">
        <f>VLOOKUP($A87,'Supporting Data'!$A$2:$BH$1679,6,FALSE)</f>
        <v>80.416793823242188</v>
      </c>
      <c r="I87" s="128">
        <f>VLOOKUP($A87,'Supporting Data'!$A$2:$BH$1679,22,FALSE)</f>
        <v>0.27272728085517878</v>
      </c>
      <c r="J87" s="125">
        <f>VLOOKUP($A87,'Supporting Data'!$A$2:$BH$1679,8,FALSE)</f>
        <v>85.260696411132813</v>
      </c>
      <c r="K87" s="128">
        <f>VLOOKUP($A87,'Supporting Data'!$A$2:$BH$1679,49,FALSE)</f>
        <v>0.13636364042758939</v>
      </c>
      <c r="L87" s="125">
        <f>VLOOKUP($A87,'Supporting Data'!$A$2:$BH$1679,26,FALSE)</f>
        <v>82.805992126464844</v>
      </c>
      <c r="M87" s="125">
        <f>VLOOKUP($A87,'Supporting Data'!$A$2:$BH$1679,53,FALSE)</f>
        <v>84.959220886230469</v>
      </c>
    </row>
    <row r="88" spans="1:13" x14ac:dyDescent="0.3">
      <c r="A88" s="4">
        <v>1040431050</v>
      </c>
      <c r="B88" s="3" t="s">
        <v>493</v>
      </c>
      <c r="C88" s="3" t="s">
        <v>1979</v>
      </c>
      <c r="D88" s="125">
        <f>VLOOKUP($A88,'Supporting Data'!$A$2:$BH$1679,5,FALSE)</f>
        <v>80.717582702636719</v>
      </c>
      <c r="E88" s="128">
        <f>VLOOKUP($A88,'Supporting Data'!$A$2:$BH$1679,16,FALSE)</f>
        <v>0.341269850730896</v>
      </c>
      <c r="F88" s="125">
        <f>VLOOKUP($A88,'Supporting Data'!$A$2:$BH$1679,7,FALSE)</f>
        <v>87.198318481445313</v>
      </c>
      <c r="G88" s="128">
        <f>VLOOKUP($A88,'Supporting Data'!$A$2:$BH$1679,49,FALSE)</f>
        <v>0.28301885724067688</v>
      </c>
      <c r="H88" s="125">
        <f>VLOOKUP($A88,'Supporting Data'!$A$2:$BH$1679,6,FALSE)</f>
        <v>82.290557861328125</v>
      </c>
      <c r="I88" s="128">
        <f>VLOOKUP($A88,'Supporting Data'!$A$2:$BH$1679,22,FALSE)</f>
        <v>0</v>
      </c>
      <c r="J88" s="125">
        <f>VLOOKUP($A88,'Supporting Data'!$A$2:$BH$1679,8,FALSE)</f>
        <v>86.708183288574219</v>
      </c>
      <c r="K88" s="128">
        <f>VLOOKUP($A88,'Supporting Data'!$A$2:$BH$1679,49,FALSE)</f>
        <v>0.28301885724067688</v>
      </c>
      <c r="L88" s="125">
        <f>VLOOKUP($A88,'Supporting Data'!$A$2:$BH$1679,26,FALSE)</f>
        <v>81.89971923828125</v>
      </c>
      <c r="M88" s="125">
        <f>VLOOKUP($A88,'Supporting Data'!$A$2:$BH$1679,53,FALSE)</f>
        <v>83.990089416503906</v>
      </c>
    </row>
    <row r="89" spans="1:13" x14ac:dyDescent="0.3">
      <c r="A89" s="4">
        <v>421171050</v>
      </c>
      <c r="B89" s="3" t="s">
        <v>189</v>
      </c>
      <c r="C89" s="3" t="s">
        <v>1087</v>
      </c>
      <c r="D89" s="125">
        <f>VLOOKUP($A89,'Supporting Data'!$A$2:$BH$1679,5,FALSE)</f>
        <v>91.865249633789063</v>
      </c>
      <c r="E89" s="128">
        <f>VLOOKUP($A89,'Supporting Data'!$A$2:$BH$1679,16,FALSE)</f>
        <v>0.190476194024086</v>
      </c>
      <c r="F89" s="125">
        <f>VLOOKUP($A89,'Supporting Data'!$A$2:$BH$1679,7,FALSE)</f>
        <v>91.957382202148438</v>
      </c>
      <c r="G89" s="128">
        <f>VLOOKUP($A89,'Supporting Data'!$A$2:$BH$1679,49,FALSE)</f>
        <v>0</v>
      </c>
      <c r="H89" s="125">
        <f>VLOOKUP($A89,'Supporting Data'!$A$2:$BH$1679,6,FALSE)</f>
        <v>92.978706359863281</v>
      </c>
      <c r="I89" s="128">
        <f>VLOOKUP($A89,'Supporting Data'!$A$2:$BH$1679,22,FALSE)</f>
        <v>0.190476194024086</v>
      </c>
      <c r="J89" s="125">
        <f>VLOOKUP($A89,'Supporting Data'!$A$2:$BH$1679,8,FALSE)</f>
        <v>91.9886474609375</v>
      </c>
      <c r="K89" s="128">
        <f>VLOOKUP($A89,'Supporting Data'!$A$2:$BH$1679,49,FALSE)</f>
        <v>0</v>
      </c>
      <c r="L89" s="125">
        <f>VLOOKUP($A89,'Supporting Data'!$A$2:$BH$1679,26,FALSE)</f>
        <v>87.0352783203125</v>
      </c>
      <c r="M89" s="125">
        <f>VLOOKUP($A89,'Supporting Data'!$A$2:$BH$1679,53,FALSE)</f>
        <v>84.113807678222656</v>
      </c>
    </row>
    <row r="90" spans="1:13" x14ac:dyDescent="0.3">
      <c r="A90" s="4">
        <v>890881050</v>
      </c>
      <c r="B90" s="3" t="s">
        <v>417</v>
      </c>
      <c r="C90" s="3" t="s">
        <v>1670</v>
      </c>
      <c r="D90" s="125">
        <f>VLOOKUP($A90,'Supporting Data'!$A$2:$BH$1679,5,FALSE)</f>
        <v>79.517181396484375</v>
      </c>
      <c r="E90" s="128">
        <f>VLOOKUP($A90,'Supporting Data'!$A$2:$BH$1679,16,FALSE)</f>
        <v>0.3541666567325592</v>
      </c>
      <c r="F90" s="125">
        <f>VLOOKUP($A90,'Supporting Data'!$A$2:$BH$1679,7,FALSE)</f>
        <v>85.146903991699219</v>
      </c>
      <c r="G90" s="128">
        <f>VLOOKUP($A90,'Supporting Data'!$A$2:$BH$1679,49,FALSE)</f>
        <v>0.34545454382896418</v>
      </c>
      <c r="H90" s="125">
        <f>VLOOKUP($A90,'Supporting Data'!$A$2:$BH$1679,6,FALSE)</f>
        <v>81.492904663085938</v>
      </c>
      <c r="I90" s="128">
        <f>VLOOKUP($A90,'Supporting Data'!$A$2:$BH$1679,22,FALSE)</f>
        <v>0.3541666567325592</v>
      </c>
      <c r="J90" s="125">
        <f>VLOOKUP($A90,'Supporting Data'!$A$2:$BH$1679,8,FALSE)</f>
        <v>87.489761352539063</v>
      </c>
      <c r="K90" s="128">
        <f>VLOOKUP($A90,'Supporting Data'!$A$2:$BH$1679,49,FALSE)</f>
        <v>0.34545454382896418</v>
      </c>
      <c r="L90" s="125">
        <f>VLOOKUP($A90,'Supporting Data'!$A$2:$BH$1679,26,FALSE)</f>
        <v>76.76416015625</v>
      </c>
      <c r="M90" s="125">
        <f>VLOOKUP($A90,'Supporting Data'!$A$2:$BH$1679,53,FALSE)</f>
        <v>82.959098815917969</v>
      </c>
    </row>
    <row r="91" spans="1:13" x14ac:dyDescent="0.3">
      <c r="A91" s="4">
        <v>41064020</v>
      </c>
      <c r="B91" s="3" t="s">
        <v>11</v>
      </c>
      <c r="C91" s="3" t="s">
        <v>570</v>
      </c>
      <c r="D91" s="125">
        <f>VLOOKUP($A91,'Supporting Data'!$A$2:$BH$1679,5,FALSE)</f>
        <v>89.609771728515625</v>
      </c>
      <c r="E91" s="128">
        <f>VLOOKUP($A91,'Supporting Data'!$A$2:$BH$1679,16,FALSE)</f>
        <v>0.37999999523162842</v>
      </c>
      <c r="F91" s="125">
        <f>VLOOKUP($A91,'Supporting Data'!$A$2:$BH$1679,7,FALSE)</f>
        <v>91.997077941894531</v>
      </c>
      <c r="G91" s="128">
        <f>VLOOKUP($A91,'Supporting Data'!$A$2:$BH$1679,49,FALSE)</f>
        <v>0.54545456171035767</v>
      </c>
      <c r="H91" s="125">
        <f>VLOOKUP($A91,'Supporting Data'!$A$2:$BH$1679,6,FALSE)</f>
        <v>88.400344848632813</v>
      </c>
      <c r="I91" s="128">
        <f>VLOOKUP($A91,'Supporting Data'!$A$2:$BH$1679,22,FALSE)</f>
        <v>0.30303031206130981</v>
      </c>
      <c r="J91" s="125">
        <f>VLOOKUP($A91,'Supporting Data'!$A$2:$BH$1679,8,FALSE)</f>
        <v>90.62255859375</v>
      </c>
      <c r="K91" s="128">
        <f>VLOOKUP($A91,'Supporting Data'!$A$2:$BH$1679,49,FALSE)</f>
        <v>0.54545456171035767</v>
      </c>
      <c r="L91" s="125">
        <f>VLOOKUP($A91,'Supporting Data'!$A$2:$BH$1679,26,FALSE)</f>
        <v>85.524818420410156</v>
      </c>
      <c r="M91" s="125">
        <f>VLOOKUP($A91,'Supporting Data'!$A$2:$BH$1679,53,FALSE)</f>
        <v>84.237525939941406</v>
      </c>
    </row>
    <row r="92" spans="1:13" x14ac:dyDescent="0.3">
      <c r="A92" s="4">
        <v>1141143000</v>
      </c>
      <c r="B92" s="3" t="s">
        <v>532</v>
      </c>
      <c r="C92" s="3" t="s">
        <v>2053</v>
      </c>
      <c r="D92" s="125">
        <f>VLOOKUP($A92,'Supporting Data'!$A$2:$BH$1679,5,FALSE)</f>
        <v>86.054847717285156</v>
      </c>
      <c r="E92" s="128">
        <f>VLOOKUP($A92,'Supporting Data'!$A$2:$BH$1679,16,FALSE)</f>
        <v>0.48711943626403809</v>
      </c>
      <c r="F92" s="125">
        <f>VLOOKUP($A92,'Supporting Data'!$A$2:$BH$1679,7,FALSE)</f>
        <v>87.57928466796875</v>
      </c>
      <c r="G92" s="128">
        <f>VLOOKUP($A92,'Supporting Data'!$A$2:$BH$1679,49,FALSE)</f>
        <v>0.3651452362537384</v>
      </c>
      <c r="H92" s="125">
        <f>VLOOKUP($A92,'Supporting Data'!$A$2:$BH$1679,6,FALSE)</f>
        <v>85.115493774414063</v>
      </c>
      <c r="I92" s="128">
        <f>VLOOKUP($A92,'Supporting Data'!$A$2:$BH$1679,22,FALSE)</f>
        <v>0.37344399094581598</v>
      </c>
      <c r="J92" s="125">
        <f>VLOOKUP($A92,'Supporting Data'!$A$2:$BH$1679,8,FALSE)</f>
        <v>87.883964538574219</v>
      </c>
      <c r="K92" s="128">
        <f>VLOOKUP($A92,'Supporting Data'!$A$2:$BH$1679,49,FALSE)</f>
        <v>0.3651452362537384</v>
      </c>
      <c r="L92" s="125">
        <f>VLOOKUP($A92,'Supporting Data'!$A$2:$BH$1679,26,FALSE)</f>
        <v>88.545738220214844</v>
      </c>
      <c r="M92" s="125">
        <f>VLOOKUP($A92,'Supporting Data'!$A$2:$BH$1679,53,FALSE)</f>
        <v>90.258522033691406</v>
      </c>
    </row>
    <row r="93" spans="1:13" x14ac:dyDescent="0.3">
      <c r="A93" s="4">
        <v>430021050</v>
      </c>
      <c r="B93" s="3" t="s">
        <v>195</v>
      </c>
      <c r="C93" s="3" t="s">
        <v>1095</v>
      </c>
      <c r="D93" s="125">
        <f>VLOOKUP($A93,'Supporting Data'!$A$2:$BH$1679,5,FALSE)</f>
        <v>78.894744873046875</v>
      </c>
      <c r="E93" s="128">
        <f>VLOOKUP($A93,'Supporting Data'!$A$2:$BH$1679,16,FALSE)</f>
        <v>0.30666667222976679</v>
      </c>
      <c r="F93" s="125">
        <f>VLOOKUP($A93,'Supporting Data'!$A$2:$BH$1679,7,FALSE)</f>
        <v>85.899215698242188</v>
      </c>
      <c r="G93" s="128">
        <f>VLOOKUP($A93,'Supporting Data'!$A$2:$BH$1679,49,FALSE)</f>
        <v>0.27659574151039118</v>
      </c>
      <c r="H93" s="125">
        <f>VLOOKUP($A93,'Supporting Data'!$A$2:$BH$1679,6,FALSE)</f>
        <v>79.084480285644531</v>
      </c>
      <c r="I93" s="128">
        <f>VLOOKUP($A93,'Supporting Data'!$A$2:$BH$1679,22,FALSE)</f>
        <v>0.25531914830207819</v>
      </c>
      <c r="J93" s="125">
        <f>VLOOKUP($A93,'Supporting Data'!$A$2:$BH$1679,8,FALSE)</f>
        <v>84.792327880859375</v>
      </c>
      <c r="K93" s="128">
        <f>VLOOKUP($A93,'Supporting Data'!$A$2:$BH$1679,49,FALSE)</f>
        <v>0.27659574151039118</v>
      </c>
      <c r="L93" s="125">
        <f>VLOOKUP($A93,'Supporting Data'!$A$2:$BH$1679,26,FALSE)</f>
        <v>87.941551208496094</v>
      </c>
      <c r="M93" s="125">
        <f>VLOOKUP($A93,'Supporting Data'!$A$2:$BH$1679,53,FALSE)</f>
        <v>84.794265747070313</v>
      </c>
    </row>
    <row r="94" spans="1:13" x14ac:dyDescent="0.3">
      <c r="A94" s="4">
        <v>410014020</v>
      </c>
      <c r="B94" s="3" t="s">
        <v>182</v>
      </c>
      <c r="C94" s="3" t="s">
        <v>1075</v>
      </c>
      <c r="D94" s="125">
        <f>VLOOKUP($A94,'Supporting Data'!$A$2:$BH$1679,5,FALSE)</f>
        <v>77.515090942382813</v>
      </c>
      <c r="E94" s="128">
        <f>VLOOKUP($A94,'Supporting Data'!$A$2:$BH$1679,16,FALSE)</f>
        <v>0</v>
      </c>
      <c r="F94" s="125">
        <f>VLOOKUP($A94,'Supporting Data'!$A$2:$BH$1679,7,FALSE)</f>
        <v>79.045921325683594</v>
      </c>
      <c r="G94" s="128">
        <f>VLOOKUP($A94,'Supporting Data'!$A$2:$BH$1679,49,FALSE)</f>
        <v>0</v>
      </c>
      <c r="H94" s="125">
        <f>VLOOKUP($A94,'Supporting Data'!$A$2:$BH$1679,6,FALSE)</f>
        <v>79.337722778320313</v>
      </c>
      <c r="I94" s="128">
        <f>VLOOKUP($A94,'Supporting Data'!$A$2:$BH$1679,22,FALSE)</f>
        <v>0</v>
      </c>
      <c r="J94" s="125">
        <f>VLOOKUP($A94,'Supporting Data'!$A$2:$BH$1679,8,FALSE)</f>
        <v>80.85540771484375</v>
      </c>
      <c r="K94" s="128">
        <f>VLOOKUP($A94,'Supporting Data'!$A$2:$BH$1679,49,FALSE)</f>
        <v>0</v>
      </c>
      <c r="L94" s="125">
        <f>VLOOKUP($A94,'Supporting Data'!$A$2:$BH$1679,26,FALSE)</f>
        <v>86.431098937988281</v>
      </c>
      <c r="M94" s="125">
        <f>VLOOKUP($A94,'Supporting Data'!$A$2:$BH$1679,53,FALSE)</f>
        <v>87.866615295410156</v>
      </c>
    </row>
    <row r="95" spans="1:13" x14ac:dyDescent="0.3">
      <c r="A95" s="4">
        <v>611581050</v>
      </c>
      <c r="B95" s="3" t="s">
        <v>309</v>
      </c>
      <c r="C95" s="3" t="s">
        <v>1449</v>
      </c>
      <c r="D95" s="125">
        <f>VLOOKUP($A95,'Supporting Data'!$A$2:$BH$1679,5,FALSE)</f>
        <v>85.74945068359375</v>
      </c>
      <c r="E95" s="128">
        <f>VLOOKUP($A95,'Supporting Data'!$A$2:$BH$1679,16,FALSE)</f>
        <v>0.39130434393882751</v>
      </c>
      <c r="F95" s="125">
        <f>VLOOKUP($A95,'Supporting Data'!$A$2:$BH$1679,7,FALSE)</f>
        <v>85.42816162109375</v>
      </c>
      <c r="G95" s="128">
        <f>VLOOKUP($A95,'Supporting Data'!$A$2:$BH$1679,49,FALSE)</f>
        <v>0.20000000298023221</v>
      </c>
      <c r="H95" s="125">
        <f>VLOOKUP($A95,'Supporting Data'!$A$2:$BH$1679,6,FALSE)</f>
        <v>86.362449645996094</v>
      </c>
      <c r="I95" s="128">
        <f>VLOOKUP($A95,'Supporting Data'!$A$2:$BH$1679,22,FALSE)</f>
        <v>0.39130434393882751</v>
      </c>
      <c r="J95" s="125">
        <f>VLOOKUP($A95,'Supporting Data'!$A$2:$BH$1679,8,FALSE)</f>
        <v>86.960609436035156</v>
      </c>
      <c r="K95" s="128">
        <f>VLOOKUP($A95,'Supporting Data'!$A$2:$BH$1679,49,FALSE)</f>
        <v>0.20000000298023221</v>
      </c>
      <c r="L95" s="125">
        <f>VLOOKUP($A95,'Supporting Data'!$A$2:$BH$1679,26,FALSE)</f>
        <v>83.712272644042969</v>
      </c>
      <c r="M95" s="125">
        <f>VLOOKUP($A95,'Supporting Data'!$A$2:$BH$1679,53,FALSE)</f>
        <v>82.237403869628906</v>
      </c>
    </row>
    <row r="96" spans="1:13" x14ac:dyDescent="0.3">
      <c r="A96" s="4">
        <v>341224020</v>
      </c>
      <c r="B96" s="3" t="s">
        <v>145</v>
      </c>
      <c r="C96" s="3" t="s">
        <v>950</v>
      </c>
      <c r="D96" s="125">
        <f>VLOOKUP($A96,'Supporting Data'!$A$2:$BH$1679,5,FALSE)</f>
        <v>86.515449523925781</v>
      </c>
      <c r="E96" s="128">
        <f>VLOOKUP($A96,'Supporting Data'!$A$2:$BH$1679,16,FALSE)</f>
        <v>0.23076923191547391</v>
      </c>
      <c r="F96" s="125">
        <f>VLOOKUP($A96,'Supporting Data'!$A$2:$BH$1679,7,FALSE)</f>
        <v>86.898704528808594</v>
      </c>
      <c r="G96" s="128">
        <f>VLOOKUP($A96,'Supporting Data'!$A$2:$BH$1679,49,FALSE)</f>
        <v>0.3333333432674408</v>
      </c>
      <c r="H96" s="125">
        <f>VLOOKUP($A96,'Supporting Data'!$A$2:$BH$1679,6,FALSE)</f>
        <v>88.156234741210938</v>
      </c>
      <c r="I96" s="128">
        <f>VLOOKUP($A96,'Supporting Data'!$A$2:$BH$1679,22,FALSE)</f>
        <v>0</v>
      </c>
      <c r="J96" s="125">
        <f>VLOOKUP($A96,'Supporting Data'!$A$2:$BH$1679,8,FALSE)</f>
        <v>85.165771484375</v>
      </c>
      <c r="K96" s="128">
        <f>VLOOKUP($A96,'Supporting Data'!$A$2:$BH$1679,49,FALSE)</f>
        <v>0.3333333432674408</v>
      </c>
      <c r="L96" s="125">
        <f>VLOOKUP($A96,'Supporting Data'!$A$2:$BH$1679,26,FALSE)</f>
        <v>87.337371826171875</v>
      </c>
      <c r="M96" s="125">
        <f>VLOOKUP($A96,'Supporting Data'!$A$2:$BH$1679,53,FALSE)</f>
        <v>84.546829223632813</v>
      </c>
    </row>
    <row r="97" spans="1:13" x14ac:dyDescent="0.3">
      <c r="A97" s="4">
        <v>771004020</v>
      </c>
      <c r="B97" s="3" t="s">
        <v>364</v>
      </c>
      <c r="C97" s="3" t="s">
        <v>1552</v>
      </c>
      <c r="D97" s="125">
        <f>VLOOKUP($A97,'Supporting Data'!$A$2:$BH$1679,5,FALSE)</f>
        <v>90.195693969726563</v>
      </c>
      <c r="E97" s="128">
        <f>VLOOKUP($A97,'Supporting Data'!$A$2:$BH$1679,16,FALSE)</f>
        <v>0.2800000011920929</v>
      </c>
      <c r="F97" s="125">
        <f>VLOOKUP($A97,'Supporting Data'!$A$2:$BH$1679,7,FALSE)</f>
        <v>94.907096862792969</v>
      </c>
      <c r="G97" s="128">
        <f>VLOOKUP($A97,'Supporting Data'!$A$2:$BH$1679,49,FALSE)</f>
        <v>0.3125</v>
      </c>
      <c r="H97" s="125">
        <f>VLOOKUP($A97,'Supporting Data'!$A$2:$BH$1679,6,FALSE)</f>
        <v>88.184829711914063</v>
      </c>
      <c r="I97" s="128">
        <f>VLOOKUP($A97,'Supporting Data'!$A$2:$BH$1679,22,FALSE)</f>
        <v>0</v>
      </c>
      <c r="J97" s="125">
        <f>VLOOKUP($A97,'Supporting Data'!$A$2:$BH$1679,8,FALSE)</f>
        <v>95.0157470703125</v>
      </c>
      <c r="K97" s="128">
        <f>VLOOKUP($A97,'Supporting Data'!$A$2:$BH$1679,49,FALSE)</f>
        <v>0.3125</v>
      </c>
      <c r="L97" s="125">
        <f>VLOOKUP($A97,'Supporting Data'!$A$2:$BH$1679,26,FALSE)</f>
        <v>85.524818420410156</v>
      </c>
      <c r="M97" s="125">
        <f>VLOOKUP($A97,'Supporting Data'!$A$2:$BH$1679,53,FALSE)</f>
        <v>96.176406860351563</v>
      </c>
    </row>
    <row r="98" spans="1:13" x14ac:dyDescent="0.3">
      <c r="A98" s="4">
        <v>581071050</v>
      </c>
      <c r="B98" s="3" t="s">
        <v>296</v>
      </c>
      <c r="C98" s="3" t="s">
        <v>1422</v>
      </c>
      <c r="D98" s="125">
        <f>VLOOKUP($A98,'Supporting Data'!$A$2:$BH$1679,5,FALSE)</f>
        <v>87.243545532226563</v>
      </c>
      <c r="E98" s="128">
        <f>VLOOKUP($A98,'Supporting Data'!$A$2:$BH$1679,16,FALSE)</f>
        <v>0.40000000596046448</v>
      </c>
      <c r="F98" s="125">
        <f>VLOOKUP($A98,'Supporting Data'!$A$2:$BH$1679,7,FALSE)</f>
        <v>77.414115905761719</v>
      </c>
      <c r="G98" s="128">
        <f>VLOOKUP($A98,'Supporting Data'!$A$2:$BH$1679,49,FALSE)</f>
        <v>0.4166666567325592</v>
      </c>
      <c r="H98" s="125">
        <f>VLOOKUP($A98,'Supporting Data'!$A$2:$BH$1679,6,FALSE)</f>
        <v>87.895057678222656</v>
      </c>
      <c r="I98" s="128">
        <f>VLOOKUP($A98,'Supporting Data'!$A$2:$BH$1679,22,FALSE)</f>
        <v>0.40000000596046448</v>
      </c>
      <c r="J98" s="125">
        <f>VLOOKUP($A98,'Supporting Data'!$A$2:$BH$1679,8,FALSE)</f>
        <v>75.970985412597656</v>
      </c>
      <c r="K98" s="128">
        <f>VLOOKUP($A98,'Supporting Data'!$A$2:$BH$1679,49,FALSE)</f>
        <v>0.4166666567325592</v>
      </c>
      <c r="L98" s="125">
        <f>VLOOKUP($A98,'Supporting Data'!$A$2:$BH$1679,26,FALSE)</f>
        <v>82.50390625</v>
      </c>
      <c r="M98" s="125">
        <f>VLOOKUP($A98,'Supporting Data'!$A$2:$BH$1679,53,FALSE)</f>
        <v>77.164924621582031</v>
      </c>
    </row>
    <row r="99" spans="1:13" x14ac:dyDescent="0.3">
      <c r="A99" s="4">
        <v>1081441050</v>
      </c>
      <c r="B99" s="3" t="s">
        <v>515</v>
      </c>
      <c r="C99" s="3" t="s">
        <v>2018</v>
      </c>
      <c r="D99" s="125">
        <f>VLOOKUP($A99,'Supporting Data'!$A$2:$BH$1679,5,FALSE)</f>
        <v>88.31768798828125</v>
      </c>
      <c r="E99" s="128">
        <f>VLOOKUP($A99,'Supporting Data'!$A$2:$BH$1679,16,FALSE)</f>
        <v>0.46341463923454279</v>
      </c>
      <c r="F99" s="125">
        <f>VLOOKUP($A99,'Supporting Data'!$A$2:$BH$1679,7,FALSE)</f>
        <v>95.148017883300781</v>
      </c>
      <c r="G99" s="128">
        <f>VLOOKUP($A99,'Supporting Data'!$A$2:$BH$1679,49,FALSE)</f>
        <v>0.3333333432674408</v>
      </c>
      <c r="H99" s="125">
        <f>VLOOKUP($A99,'Supporting Data'!$A$2:$BH$1679,6,FALSE)</f>
        <v>91.831497192382813</v>
      </c>
      <c r="I99" s="128">
        <f>VLOOKUP($A99,'Supporting Data'!$A$2:$BH$1679,22,FALSE)</f>
        <v>0.47999998927116388</v>
      </c>
      <c r="J99" s="125">
        <f>VLOOKUP($A99,'Supporting Data'!$A$2:$BH$1679,8,FALSE)</f>
        <v>94.619071960449219</v>
      </c>
      <c r="K99" s="128">
        <f>VLOOKUP($A99,'Supporting Data'!$A$2:$BH$1679,49,FALSE)</f>
        <v>0.3333333432674408</v>
      </c>
      <c r="L99" s="125">
        <f>VLOOKUP($A99,'Supporting Data'!$A$2:$BH$1679,26,FALSE)</f>
        <v>80.993446350097656</v>
      </c>
      <c r="M99" s="125">
        <f>VLOOKUP($A99,'Supporting Data'!$A$2:$BH$1679,53,FALSE)</f>
        <v>86.876869201660156</v>
      </c>
    </row>
    <row r="100" spans="1:13" x14ac:dyDescent="0.3">
      <c r="A100" s="4">
        <v>971164020</v>
      </c>
      <c r="B100" s="3" t="s">
        <v>24</v>
      </c>
      <c r="C100" s="3" t="s">
        <v>596</v>
      </c>
      <c r="D100" s="125">
        <f>VLOOKUP($A100,'Supporting Data'!$A$2:$BH$1679,5,FALSE)</f>
        <v>82.778091430664063</v>
      </c>
      <c r="E100" s="128">
        <f>VLOOKUP($A100,'Supporting Data'!$A$2:$BH$1679,16,FALSE)</f>
        <v>0.26470589637756348</v>
      </c>
      <c r="F100" s="125">
        <f>VLOOKUP($A100,'Supporting Data'!$A$2:$BH$1679,7,FALSE)</f>
        <v>82.469291687011719</v>
      </c>
      <c r="G100" s="128">
        <f>VLOOKUP($A100,'Supporting Data'!$A$2:$BH$1679,49,FALSE)</f>
        <v>0.1666666716337204</v>
      </c>
      <c r="H100" s="125">
        <f>VLOOKUP($A100,'Supporting Data'!$A$2:$BH$1679,6,FALSE)</f>
        <v>82.222137451171875</v>
      </c>
      <c r="I100" s="128">
        <f>VLOOKUP($A100,'Supporting Data'!$A$2:$BH$1679,22,FALSE)</f>
        <v>0.2083333283662796</v>
      </c>
      <c r="J100" s="125">
        <f>VLOOKUP($A100,'Supporting Data'!$A$2:$BH$1679,8,FALSE)</f>
        <v>81.865379333496094</v>
      </c>
      <c r="K100" s="128">
        <f>VLOOKUP($A100,'Supporting Data'!$A$2:$BH$1679,49,FALSE)</f>
        <v>0.1666666716337204</v>
      </c>
      <c r="L100" s="125">
        <f>VLOOKUP($A100,'Supporting Data'!$A$2:$BH$1679,26,FALSE)</f>
        <v>77.368339538574219</v>
      </c>
      <c r="M100" s="125">
        <f>VLOOKUP($A100,'Supporting Data'!$A$2:$BH$1679,53,FALSE)</f>
        <v>79.536209106445313</v>
      </c>
    </row>
    <row r="101" spans="1:13" x14ac:dyDescent="0.3">
      <c r="A101" s="4">
        <v>470604020</v>
      </c>
      <c r="B101" s="3" t="s">
        <v>212</v>
      </c>
      <c r="C101" s="3" t="s">
        <v>1126</v>
      </c>
      <c r="D101" s="125">
        <f>VLOOKUP($A101,'Supporting Data'!$A$2:$BH$1679,5,FALSE)</f>
        <v>85.056686401367188</v>
      </c>
      <c r="E101" s="128">
        <f>VLOOKUP($A101,'Supporting Data'!$A$2:$BH$1679,16,FALSE)</f>
        <v>0.3333333432674408</v>
      </c>
      <c r="F101" s="125">
        <f>VLOOKUP($A101,'Supporting Data'!$A$2:$BH$1679,7,FALSE)</f>
        <v>83.749496459960938</v>
      </c>
      <c r="G101" s="128">
        <f>VLOOKUP($A101,'Supporting Data'!$A$2:$BH$1679,49,FALSE)</f>
        <v>0.23333333432674411</v>
      </c>
      <c r="H101" s="125">
        <f>VLOOKUP($A101,'Supporting Data'!$A$2:$BH$1679,6,FALSE)</f>
        <v>85.9434814453125</v>
      </c>
      <c r="I101" s="128">
        <f>VLOOKUP($A101,'Supporting Data'!$A$2:$BH$1679,22,FALSE)</f>
        <v>0</v>
      </c>
      <c r="J101" s="125">
        <f>VLOOKUP($A101,'Supporting Data'!$A$2:$BH$1679,8,FALSE)</f>
        <v>85.741836547851563</v>
      </c>
      <c r="K101" s="128">
        <f>VLOOKUP($A101,'Supporting Data'!$A$2:$BH$1679,49,FALSE)</f>
        <v>0.23333333432674411</v>
      </c>
      <c r="L101" s="125">
        <f>VLOOKUP($A101,'Supporting Data'!$A$2:$BH$1679,26,FALSE)</f>
        <v>84.316452026367188</v>
      </c>
      <c r="M101" s="125">
        <f>VLOOKUP($A101,'Supporting Data'!$A$2:$BH$1679,53,FALSE)</f>
        <v>86.010833740234375</v>
      </c>
    </row>
    <row r="102" spans="1:13" x14ac:dyDescent="0.3">
      <c r="A102" s="4">
        <v>361384020</v>
      </c>
      <c r="B102" s="3" t="s">
        <v>162</v>
      </c>
      <c r="C102" s="3" t="s">
        <v>652</v>
      </c>
      <c r="D102" s="125">
        <f>VLOOKUP($A102,'Supporting Data'!$A$2:$BH$1679,5,FALSE)</f>
        <v>86.833549499511719</v>
      </c>
      <c r="E102" s="128">
        <f>VLOOKUP($A102,'Supporting Data'!$A$2:$BH$1679,16,FALSE)</f>
        <v>0.48148149251937872</v>
      </c>
      <c r="F102" s="125">
        <f>VLOOKUP($A102,'Supporting Data'!$A$2:$BH$1679,7,FALSE)</f>
        <v>90.264060974121094</v>
      </c>
      <c r="G102" s="128">
        <f>VLOOKUP($A102,'Supporting Data'!$A$2:$BH$1679,49,FALSE)</f>
        <v>0.23684211075305939</v>
      </c>
      <c r="H102" s="125">
        <f>VLOOKUP($A102,'Supporting Data'!$A$2:$BH$1679,6,FALSE)</f>
        <v>83.783821105957031</v>
      </c>
      <c r="I102" s="128">
        <f>VLOOKUP($A102,'Supporting Data'!$A$2:$BH$1679,22,FALSE)</f>
        <v>0.32894736528396612</v>
      </c>
      <c r="J102" s="125">
        <f>VLOOKUP($A102,'Supporting Data'!$A$2:$BH$1679,8,FALSE)</f>
        <v>88.602180480957031</v>
      </c>
      <c r="K102" s="128">
        <f>VLOOKUP($A102,'Supporting Data'!$A$2:$BH$1679,49,FALSE)</f>
        <v>0.23684211075305939</v>
      </c>
      <c r="L102" s="125">
        <f>VLOOKUP($A102,'Supporting Data'!$A$2:$BH$1679,26,FALSE)</f>
        <v>87.0352783203125</v>
      </c>
      <c r="M102" s="125">
        <f>VLOOKUP($A102,'Supporting Data'!$A$2:$BH$1679,53,FALSE)</f>
        <v>90.83587646484375</v>
      </c>
    </row>
    <row r="103" spans="1:13" x14ac:dyDescent="0.3">
      <c r="A103" s="4">
        <v>180501050</v>
      </c>
      <c r="B103" s="3" t="s">
        <v>78</v>
      </c>
      <c r="C103" s="3" t="s">
        <v>755</v>
      </c>
      <c r="D103" s="125">
        <f>VLOOKUP($A103,'Supporting Data'!$A$2:$BH$1679,5,FALSE)</f>
        <v>76.528045654296875</v>
      </c>
      <c r="E103" s="128">
        <f>VLOOKUP($A103,'Supporting Data'!$A$2:$BH$1679,16,FALSE)</f>
        <v>0.3909091055393219</v>
      </c>
      <c r="F103" s="125">
        <f>VLOOKUP($A103,'Supporting Data'!$A$2:$BH$1679,7,FALSE)</f>
        <v>69.014190673828125</v>
      </c>
      <c r="G103" s="128">
        <f>VLOOKUP($A103,'Supporting Data'!$A$2:$BH$1679,49,FALSE)</f>
        <v>0.17721518874168399</v>
      </c>
      <c r="H103" s="125">
        <f>VLOOKUP($A103,'Supporting Data'!$A$2:$BH$1679,6,FALSE)</f>
        <v>77.8699951171875</v>
      </c>
      <c r="I103" s="128">
        <f>VLOOKUP($A103,'Supporting Data'!$A$2:$BH$1679,22,FALSE)</f>
        <v>0.34210526943206793</v>
      </c>
      <c r="J103" s="125">
        <f>VLOOKUP($A103,'Supporting Data'!$A$2:$BH$1679,8,FALSE)</f>
        <v>70.145622253417969</v>
      </c>
      <c r="K103" s="128">
        <f>VLOOKUP($A103,'Supporting Data'!$A$2:$BH$1679,49,FALSE)</f>
        <v>0.17721518874168399</v>
      </c>
      <c r="L103" s="125">
        <f>VLOOKUP($A103,'Supporting Data'!$A$2:$BH$1679,26,FALSE)</f>
        <v>80.087165832519531</v>
      </c>
      <c r="M103" s="125">
        <f>VLOOKUP($A103,'Supporting Data'!$A$2:$BH$1679,53,FALSE)</f>
        <v>71.226417541503906</v>
      </c>
    </row>
    <row r="104" spans="1:13" x14ac:dyDescent="0.3">
      <c r="A104" s="4">
        <v>461374020</v>
      </c>
      <c r="B104" s="3" t="s">
        <v>210</v>
      </c>
      <c r="C104" s="3" t="s">
        <v>1124</v>
      </c>
      <c r="D104" s="125">
        <f>VLOOKUP($A104,'Supporting Data'!$A$2:$BH$1679,5,FALSE)</f>
        <v>85.392074584960938</v>
      </c>
      <c r="E104" s="128">
        <f>VLOOKUP($A104,'Supporting Data'!$A$2:$BH$1679,16,FALSE)</f>
        <v>0.35294118523597717</v>
      </c>
      <c r="F104" s="125">
        <f>VLOOKUP($A104,'Supporting Data'!$A$2:$BH$1679,7,FALSE)</f>
        <v>85.965423583984375</v>
      </c>
      <c r="G104" s="128">
        <f>VLOOKUP($A104,'Supporting Data'!$A$2:$BH$1679,49,FALSE)</f>
        <v>0.17073170840740201</v>
      </c>
      <c r="H104" s="125">
        <f>VLOOKUP($A104,'Supporting Data'!$A$2:$BH$1679,6,FALSE)</f>
        <v>87.058708190917969</v>
      </c>
      <c r="I104" s="128">
        <f>VLOOKUP($A104,'Supporting Data'!$A$2:$BH$1679,22,FALSE)</f>
        <v>0.26829269528388983</v>
      </c>
      <c r="J104" s="125">
        <f>VLOOKUP($A104,'Supporting Data'!$A$2:$BH$1679,8,FALSE)</f>
        <v>88.194175720214844</v>
      </c>
      <c r="K104" s="128">
        <f>VLOOKUP($A104,'Supporting Data'!$A$2:$BH$1679,49,FALSE)</f>
        <v>0.17073170840740201</v>
      </c>
      <c r="L104" s="125">
        <f>VLOOKUP($A104,'Supporting Data'!$A$2:$BH$1679,26,FALSE)</f>
        <v>87.0352783203125</v>
      </c>
      <c r="M104" s="125">
        <f>VLOOKUP($A104,'Supporting Data'!$A$2:$BH$1679,53,FALSE)</f>
        <v>85.948974609375</v>
      </c>
    </row>
    <row r="105" spans="1:13" x14ac:dyDescent="0.3">
      <c r="A105" s="4">
        <v>200013000</v>
      </c>
      <c r="B105" s="3" t="s">
        <v>89</v>
      </c>
      <c r="C105" s="3" t="s">
        <v>787</v>
      </c>
      <c r="D105" s="125">
        <f>VLOOKUP($A105,'Supporting Data'!$A$2:$BH$1679,5,FALSE)</f>
        <v>86.457725524902344</v>
      </c>
      <c r="E105" s="128">
        <f>VLOOKUP($A105,'Supporting Data'!$A$2:$BH$1679,16,FALSE)</f>
        <v>0.47955390810966492</v>
      </c>
      <c r="F105" s="125">
        <f>VLOOKUP($A105,'Supporting Data'!$A$2:$BH$1679,7,FALSE)</f>
        <v>86.136543273925781</v>
      </c>
      <c r="G105" s="128">
        <f>VLOOKUP($A105,'Supporting Data'!$A$2:$BH$1679,49,FALSE)</f>
        <v>0.30434781312942499</v>
      </c>
      <c r="H105" s="125">
        <f>VLOOKUP($A105,'Supporting Data'!$A$2:$BH$1679,6,FALSE)</f>
        <v>85.279197692871094</v>
      </c>
      <c r="I105" s="128">
        <f>VLOOKUP($A105,'Supporting Data'!$A$2:$BH$1679,22,FALSE)</f>
        <v>0.35403725504875178</v>
      </c>
      <c r="J105" s="125">
        <f>VLOOKUP($A105,'Supporting Data'!$A$2:$BH$1679,8,FALSE)</f>
        <v>85.462501525878906</v>
      </c>
      <c r="K105" s="128">
        <f>VLOOKUP($A105,'Supporting Data'!$A$2:$BH$1679,49,FALSE)</f>
        <v>0.30434781312942499</v>
      </c>
      <c r="L105" s="125">
        <f>VLOOKUP($A105,'Supporting Data'!$A$2:$BH$1679,26,FALSE)</f>
        <v>88.243644714355469</v>
      </c>
      <c r="M105" s="125">
        <f>VLOOKUP($A105,'Supporting Data'!$A$2:$BH$1679,53,FALSE)</f>
        <v>85.041702270507813</v>
      </c>
    </row>
    <row r="106" spans="1:13" x14ac:dyDescent="0.3">
      <c r="A106" s="4">
        <v>491484170</v>
      </c>
      <c r="B106" s="3" t="s">
        <v>253</v>
      </c>
      <c r="C106" s="3" t="s">
        <v>1312</v>
      </c>
      <c r="D106" s="125">
        <f>VLOOKUP($A106,'Supporting Data'!$A$2:$BH$1679,5,FALSE)</f>
        <v>82.130973815917969</v>
      </c>
      <c r="E106" s="128">
        <f>VLOOKUP($A106,'Supporting Data'!$A$2:$BH$1679,16,FALSE)</f>
        <v>0.3227272629737854</v>
      </c>
      <c r="F106" s="125">
        <f>VLOOKUP($A106,'Supporting Data'!$A$2:$BH$1679,7,FALSE)</f>
        <v>86.487800598144531</v>
      </c>
      <c r="G106" s="128">
        <f>VLOOKUP($A106,'Supporting Data'!$A$2:$BH$1679,49,FALSE)</f>
        <v>0.20253165066242221</v>
      </c>
      <c r="H106" s="125">
        <f>VLOOKUP($A106,'Supporting Data'!$A$2:$BH$1679,6,FALSE)</f>
        <v>82.076919555664063</v>
      </c>
      <c r="I106" s="128">
        <f>VLOOKUP($A106,'Supporting Data'!$A$2:$BH$1679,22,FALSE)</f>
        <v>0.20000000298023221</v>
      </c>
      <c r="J106" s="125">
        <f>VLOOKUP($A106,'Supporting Data'!$A$2:$BH$1679,8,FALSE)</f>
        <v>85.224044799804688</v>
      </c>
      <c r="K106" s="128">
        <f>VLOOKUP($A106,'Supporting Data'!$A$2:$BH$1679,49,FALSE)</f>
        <v>0.20253165066242221</v>
      </c>
      <c r="L106" s="125">
        <f>VLOOKUP($A106,'Supporting Data'!$A$2:$BH$1679,26,FALSE)</f>
        <v>80.993446350097656</v>
      </c>
      <c r="M106" s="125">
        <f>VLOOKUP($A106,'Supporting Data'!$A$2:$BH$1679,53,FALSE)</f>
        <v>81.4332275390625</v>
      </c>
    </row>
    <row r="107" spans="1:13" x14ac:dyDescent="0.3">
      <c r="A107" s="4">
        <v>90781050</v>
      </c>
      <c r="B107" s="3" t="s">
        <v>35</v>
      </c>
      <c r="C107" s="3" t="s">
        <v>617</v>
      </c>
      <c r="D107" s="125">
        <f>VLOOKUP($A107,'Supporting Data'!$A$2:$BH$1679,5,FALSE)</f>
        <v>87.17236328125</v>
      </c>
      <c r="E107" s="128">
        <f>VLOOKUP($A107,'Supporting Data'!$A$2:$BH$1679,16,FALSE)</f>
        <v>0.3333333432674408</v>
      </c>
      <c r="F107" s="125">
        <f>VLOOKUP($A107,'Supporting Data'!$A$2:$BH$1679,7,FALSE)</f>
        <v>91.309051513671875</v>
      </c>
      <c r="G107" s="128">
        <f>VLOOKUP($A107,'Supporting Data'!$A$2:$BH$1679,49,FALSE)</f>
        <v>0</v>
      </c>
      <c r="H107" s="125">
        <f>VLOOKUP($A107,'Supporting Data'!$A$2:$BH$1679,6,FALSE)</f>
        <v>82.128852844238281</v>
      </c>
      <c r="I107" s="128">
        <f>VLOOKUP($A107,'Supporting Data'!$A$2:$BH$1679,22,FALSE)</f>
        <v>0</v>
      </c>
      <c r="J107" s="125">
        <f>VLOOKUP($A107,'Supporting Data'!$A$2:$BH$1679,8,FALSE)</f>
        <v>87.968147277832031</v>
      </c>
      <c r="K107" s="128">
        <f>VLOOKUP($A107,'Supporting Data'!$A$2:$BH$1679,49,FALSE)</f>
        <v>0</v>
      </c>
      <c r="L107" s="125">
        <f>VLOOKUP($A107,'Supporting Data'!$A$2:$BH$1679,26,FALSE)</f>
        <v>84.618545532226563</v>
      </c>
      <c r="M107" s="125">
        <f>VLOOKUP($A107,'Supporting Data'!$A$2:$BH$1679,53,FALSE)</f>
        <v>86.670669555664063</v>
      </c>
    </row>
    <row r="108" spans="1:13" x14ac:dyDescent="0.3">
      <c r="A108" s="4">
        <v>61013000</v>
      </c>
      <c r="B108" s="3" t="s">
        <v>21</v>
      </c>
      <c r="C108" s="3" t="s">
        <v>589</v>
      </c>
      <c r="D108" s="125">
        <f>VLOOKUP($A108,'Supporting Data'!$A$2:$BH$1679,5,FALSE)</f>
        <v>82.698234558105469</v>
      </c>
      <c r="E108" s="128">
        <f>VLOOKUP($A108,'Supporting Data'!$A$2:$BH$1679,16,FALSE)</f>
        <v>0.40697672963142401</v>
      </c>
      <c r="F108" s="125">
        <f>VLOOKUP($A108,'Supporting Data'!$A$2:$BH$1679,7,FALSE)</f>
        <v>78.92999267578125</v>
      </c>
      <c r="G108" s="128">
        <f>VLOOKUP($A108,'Supporting Data'!$A$2:$BH$1679,49,FALSE)</f>
        <v>0.17948718369007111</v>
      </c>
      <c r="H108" s="125">
        <f>VLOOKUP($A108,'Supporting Data'!$A$2:$BH$1679,6,FALSE)</f>
        <v>83.85980224609375</v>
      </c>
      <c r="I108" s="128">
        <f>VLOOKUP($A108,'Supporting Data'!$A$2:$BH$1679,22,FALSE)</f>
        <v>0</v>
      </c>
      <c r="J108" s="125">
        <f>VLOOKUP($A108,'Supporting Data'!$A$2:$BH$1679,8,FALSE)</f>
        <v>77.764320373535156</v>
      </c>
      <c r="K108" s="128">
        <f>VLOOKUP($A108,'Supporting Data'!$A$2:$BH$1679,49,FALSE)</f>
        <v>0.17948718369007111</v>
      </c>
      <c r="L108" s="125">
        <f>VLOOKUP($A108,'Supporting Data'!$A$2:$BH$1679,26,FALSE)</f>
        <v>79.482986450195313</v>
      </c>
      <c r="M108" s="125">
        <f>VLOOKUP($A108,'Supporting Data'!$A$2:$BH$1679,53,FALSE)</f>
        <v>75.927734375</v>
      </c>
    </row>
    <row r="109" spans="1:13" x14ac:dyDescent="0.3">
      <c r="A109" s="4">
        <v>260051050</v>
      </c>
      <c r="B109" s="3" t="s">
        <v>114</v>
      </c>
      <c r="C109" s="3" t="s">
        <v>887</v>
      </c>
      <c r="D109" s="125">
        <f>VLOOKUP($A109,'Supporting Data'!$A$2:$BH$1679,5,FALSE)</f>
        <v>87.213462829589844</v>
      </c>
      <c r="E109" s="128">
        <f>VLOOKUP($A109,'Supporting Data'!$A$2:$BH$1679,16,FALSE)</f>
        <v>0.4761904776096344</v>
      </c>
      <c r="F109" s="125">
        <f>VLOOKUP($A109,'Supporting Data'!$A$2:$BH$1679,7,FALSE)</f>
        <v>83.517158508300781</v>
      </c>
      <c r="G109" s="128">
        <f>VLOOKUP($A109,'Supporting Data'!$A$2:$BH$1679,49,FALSE)</f>
        <v>0.19354838132858279</v>
      </c>
      <c r="H109" s="125">
        <f>VLOOKUP($A109,'Supporting Data'!$A$2:$BH$1679,6,FALSE)</f>
        <v>86.979034423828125</v>
      </c>
      <c r="I109" s="128">
        <f>VLOOKUP($A109,'Supporting Data'!$A$2:$BH$1679,22,FALSE)</f>
        <v>0.26086956262588501</v>
      </c>
      <c r="J109" s="125">
        <f>VLOOKUP($A109,'Supporting Data'!$A$2:$BH$1679,8,FALSE)</f>
        <v>83.155105590820313</v>
      </c>
      <c r="K109" s="128">
        <f>VLOOKUP($A109,'Supporting Data'!$A$2:$BH$1679,49,FALSE)</f>
        <v>0.19354838132858279</v>
      </c>
      <c r="L109" s="125">
        <f>VLOOKUP($A109,'Supporting Data'!$A$2:$BH$1679,26,FALSE)</f>
        <v>86.431098937988281</v>
      </c>
      <c r="M109" s="125">
        <f>VLOOKUP($A109,'Supporting Data'!$A$2:$BH$1679,53,FALSE)</f>
        <v>81.103317260742188</v>
      </c>
    </row>
    <row r="110" spans="1:13" x14ac:dyDescent="0.3">
      <c r="A110" s="4">
        <v>90774020</v>
      </c>
      <c r="B110" s="3" t="s">
        <v>34</v>
      </c>
      <c r="C110" s="3" t="s">
        <v>616</v>
      </c>
      <c r="D110" s="125">
        <f>VLOOKUP($A110,'Supporting Data'!$A$2:$BH$1679,5,FALSE)</f>
        <v>90.120162963867188</v>
      </c>
      <c r="E110" s="128">
        <f>VLOOKUP($A110,'Supporting Data'!$A$2:$BH$1679,16,FALSE)</f>
        <v>0.41739130020141602</v>
      </c>
      <c r="F110" s="125">
        <f>VLOOKUP($A110,'Supporting Data'!$A$2:$BH$1679,7,FALSE)</f>
        <v>80.24639892578125</v>
      </c>
      <c r="G110" s="128">
        <f>VLOOKUP($A110,'Supporting Data'!$A$2:$BH$1679,49,FALSE)</f>
        <v>0.234375</v>
      </c>
      <c r="H110" s="125">
        <f>VLOOKUP($A110,'Supporting Data'!$A$2:$BH$1679,6,FALSE)</f>
        <v>88.069404602050781</v>
      </c>
      <c r="I110" s="128">
        <f>VLOOKUP($A110,'Supporting Data'!$A$2:$BH$1679,22,FALSE)</f>
        <v>0.3125</v>
      </c>
      <c r="J110" s="125">
        <f>VLOOKUP($A110,'Supporting Data'!$A$2:$BH$1679,8,FALSE)</f>
        <v>78.733047485351563</v>
      </c>
      <c r="K110" s="128">
        <f>VLOOKUP($A110,'Supporting Data'!$A$2:$BH$1679,49,FALSE)</f>
        <v>0.234375</v>
      </c>
      <c r="L110" s="125">
        <f>VLOOKUP($A110,'Supporting Data'!$A$2:$BH$1679,26,FALSE)</f>
        <v>82.201812744140625</v>
      </c>
      <c r="M110" s="125">
        <f>VLOOKUP($A110,'Supporting Data'!$A$2:$BH$1679,53,FALSE)</f>
        <v>83.103439331054688</v>
      </c>
    </row>
    <row r="111" spans="1:13" x14ac:dyDescent="0.3">
      <c r="A111" s="4">
        <v>491484100</v>
      </c>
      <c r="B111" s="3" t="s">
        <v>253</v>
      </c>
      <c r="C111" s="3" t="s">
        <v>1311</v>
      </c>
      <c r="D111" s="125">
        <f>VLOOKUP($A111,'Supporting Data'!$A$2:$BH$1679,5,FALSE)</f>
        <v>87.075736999511719</v>
      </c>
      <c r="E111" s="128">
        <f>VLOOKUP($A111,'Supporting Data'!$A$2:$BH$1679,16,FALSE)</f>
        <v>0.43010753393173218</v>
      </c>
      <c r="F111" s="125">
        <f>VLOOKUP($A111,'Supporting Data'!$A$2:$BH$1679,7,FALSE)</f>
        <v>84.822288513183594</v>
      </c>
      <c r="G111" s="128">
        <f>VLOOKUP($A111,'Supporting Data'!$A$2:$BH$1679,49,FALSE)</f>
        <v>0.20689655840396881</v>
      </c>
      <c r="H111" s="125">
        <f>VLOOKUP($A111,'Supporting Data'!$A$2:$BH$1679,6,FALSE)</f>
        <v>86.071113586425781</v>
      </c>
      <c r="I111" s="128">
        <f>VLOOKUP($A111,'Supporting Data'!$A$2:$BH$1679,22,FALSE)</f>
        <v>0.25862067937850952</v>
      </c>
      <c r="J111" s="125">
        <f>VLOOKUP($A111,'Supporting Data'!$A$2:$BH$1679,8,FALSE)</f>
        <v>83.864631652832031</v>
      </c>
      <c r="K111" s="128">
        <f>VLOOKUP($A111,'Supporting Data'!$A$2:$BH$1679,49,FALSE)</f>
        <v>0.20689655840396881</v>
      </c>
      <c r="L111" s="125">
        <f>VLOOKUP($A111,'Supporting Data'!$A$2:$BH$1679,26,FALSE)</f>
        <v>92.472930908203125</v>
      </c>
      <c r="M111" s="125">
        <f>VLOOKUP($A111,'Supporting Data'!$A$2:$BH$1679,53,FALSE)</f>
        <v>94.568061828613281</v>
      </c>
    </row>
    <row r="112" spans="1:13" x14ac:dyDescent="0.3">
      <c r="A112" s="4">
        <v>491483000</v>
      </c>
      <c r="B112" s="3" t="s">
        <v>253</v>
      </c>
      <c r="C112" s="3" t="s">
        <v>1306</v>
      </c>
      <c r="D112" s="125">
        <f>VLOOKUP($A112,'Supporting Data'!$A$2:$BH$1679,5,FALSE)</f>
        <v>86.60888671875</v>
      </c>
      <c r="E112" s="128">
        <f>VLOOKUP($A112,'Supporting Data'!$A$2:$BH$1679,16,FALSE)</f>
        <v>0.40046295523643488</v>
      </c>
      <c r="F112" s="125">
        <f>VLOOKUP($A112,'Supporting Data'!$A$2:$BH$1679,7,FALSE)</f>
        <v>89.574089050292969</v>
      </c>
      <c r="G112" s="128">
        <f>VLOOKUP($A112,'Supporting Data'!$A$2:$BH$1679,49,FALSE)</f>
        <v>0.22629968822002411</v>
      </c>
      <c r="H112" s="125">
        <f>VLOOKUP($A112,'Supporting Data'!$A$2:$BH$1679,6,FALSE)</f>
        <v>86.400871276855469</v>
      </c>
      <c r="I112" s="128">
        <f>VLOOKUP($A112,'Supporting Data'!$A$2:$BH$1679,22,FALSE)</f>
        <v>0.31498470902442932</v>
      </c>
      <c r="J112" s="125">
        <f>VLOOKUP($A112,'Supporting Data'!$A$2:$BH$1679,8,FALSE)</f>
        <v>89.723770141601563</v>
      </c>
      <c r="K112" s="128">
        <f>VLOOKUP($A112,'Supporting Data'!$A$2:$BH$1679,49,FALSE)</f>
        <v>0.22629968822002411</v>
      </c>
      <c r="L112" s="125">
        <f>VLOOKUP($A112,'Supporting Data'!$A$2:$BH$1679,26,FALSE)</f>
        <v>90.660377502441406</v>
      </c>
      <c r="M112" s="125">
        <f>VLOOKUP($A112,'Supporting Data'!$A$2:$BH$1679,53,FALSE)</f>
        <v>91.433845520019531</v>
      </c>
    </row>
    <row r="113" spans="1:13" x14ac:dyDescent="0.3">
      <c r="A113" s="4">
        <v>531144020</v>
      </c>
      <c r="B113" s="3" t="s">
        <v>276</v>
      </c>
      <c r="C113" s="3" t="s">
        <v>1381</v>
      </c>
      <c r="D113" s="125">
        <f>VLOOKUP($A113,'Supporting Data'!$A$2:$BH$1679,5,FALSE)</f>
        <v>82.92724609375</v>
      </c>
      <c r="E113" s="128">
        <f>VLOOKUP($A113,'Supporting Data'!$A$2:$BH$1679,16,FALSE)</f>
        <v>0.29457363486289978</v>
      </c>
      <c r="F113" s="125">
        <f>VLOOKUP($A113,'Supporting Data'!$A$2:$BH$1679,7,FALSE)</f>
        <v>81.979301452636719</v>
      </c>
      <c r="G113" s="128">
        <f>VLOOKUP($A113,'Supporting Data'!$A$2:$BH$1679,49,FALSE)</f>
        <v>0.2209302335977554</v>
      </c>
      <c r="H113" s="125">
        <f>VLOOKUP($A113,'Supporting Data'!$A$2:$BH$1679,6,FALSE)</f>
        <v>84.565940856933594</v>
      </c>
      <c r="I113" s="128">
        <f>VLOOKUP($A113,'Supporting Data'!$A$2:$BH$1679,22,FALSE)</f>
        <v>0.29457363486289978</v>
      </c>
      <c r="J113" s="125">
        <f>VLOOKUP($A113,'Supporting Data'!$A$2:$BH$1679,8,FALSE)</f>
        <v>83.225624084472656</v>
      </c>
      <c r="K113" s="128">
        <f>VLOOKUP($A113,'Supporting Data'!$A$2:$BH$1679,49,FALSE)</f>
        <v>0.2209302335977554</v>
      </c>
      <c r="L113" s="125">
        <f>VLOOKUP($A113,'Supporting Data'!$A$2:$BH$1679,26,FALSE)</f>
        <v>82.805992126464844</v>
      </c>
      <c r="M113" s="125">
        <f>VLOOKUP($A113,'Supporting Data'!$A$2:$BH$1679,53,FALSE)</f>
        <v>86.381988525390625</v>
      </c>
    </row>
    <row r="114" spans="1:13" x14ac:dyDescent="0.3">
      <c r="A114" s="4">
        <v>81074040</v>
      </c>
      <c r="B114" s="3" t="s">
        <v>32</v>
      </c>
      <c r="C114" s="3" t="s">
        <v>612</v>
      </c>
      <c r="D114" s="125">
        <f>VLOOKUP($A114,'Supporting Data'!$A$2:$BH$1679,5,FALSE)</f>
        <v>85.713760375976563</v>
      </c>
      <c r="E114" s="128">
        <f>VLOOKUP($A114,'Supporting Data'!$A$2:$BH$1679,16,FALSE)</f>
        <v>0.51428574323654175</v>
      </c>
      <c r="F114" s="125">
        <f>VLOOKUP($A114,'Supporting Data'!$A$2:$BH$1679,7,FALSE)</f>
        <v>86.738029479980469</v>
      </c>
      <c r="G114" s="128">
        <f>VLOOKUP($A114,'Supporting Data'!$A$2:$BH$1679,49,FALSE)</f>
        <v>0.31428572535514832</v>
      </c>
      <c r="H114" s="125">
        <f>VLOOKUP($A114,'Supporting Data'!$A$2:$BH$1679,6,FALSE)</f>
        <v>87.148277282714844</v>
      </c>
      <c r="I114" s="128">
        <f>VLOOKUP($A114,'Supporting Data'!$A$2:$BH$1679,22,FALSE)</f>
        <v>0.51428574323654175</v>
      </c>
      <c r="J114" s="125">
        <f>VLOOKUP($A114,'Supporting Data'!$A$2:$BH$1679,8,FALSE)</f>
        <v>87.50640869140625</v>
      </c>
      <c r="K114" s="128">
        <f>VLOOKUP($A114,'Supporting Data'!$A$2:$BH$1679,49,FALSE)</f>
        <v>0.31428572535514832</v>
      </c>
      <c r="L114" s="125">
        <f>VLOOKUP($A114,'Supporting Data'!$A$2:$BH$1679,26,FALSE)</f>
        <v>84.618545532226563</v>
      </c>
      <c r="M114" s="125">
        <f>VLOOKUP($A114,'Supporting Data'!$A$2:$BH$1679,53,FALSE)</f>
        <v>87.928474426269531</v>
      </c>
    </row>
    <row r="115" spans="1:13" x14ac:dyDescent="0.3">
      <c r="A115" s="4">
        <v>790784020</v>
      </c>
      <c r="B115" s="3" t="s">
        <v>377</v>
      </c>
      <c r="C115" s="3" t="s">
        <v>1576</v>
      </c>
      <c r="D115" s="125">
        <f>VLOOKUP($A115,'Supporting Data'!$A$2:$BH$1679,5,FALSE)</f>
        <v>84.525733947753906</v>
      </c>
      <c r="E115" s="128">
        <f>VLOOKUP($A115,'Supporting Data'!$A$2:$BH$1679,16,FALSE)</f>
        <v>0.71428573131561279</v>
      </c>
      <c r="F115" s="125">
        <f>VLOOKUP($A115,'Supporting Data'!$A$2:$BH$1679,7,FALSE)</f>
        <v>86.944801330566406</v>
      </c>
      <c r="G115" s="128">
        <f>VLOOKUP($A115,'Supporting Data'!$A$2:$BH$1679,49,FALSE)</f>
        <v>0.3333333432674408</v>
      </c>
      <c r="H115" s="125">
        <f>VLOOKUP($A115,'Supporting Data'!$A$2:$BH$1679,6,FALSE)</f>
        <v>85.238471984863281</v>
      </c>
      <c r="I115" s="128">
        <f>VLOOKUP($A115,'Supporting Data'!$A$2:$BH$1679,22,FALSE)</f>
        <v>0.3333333432674408</v>
      </c>
      <c r="J115" s="125">
        <f>VLOOKUP($A115,'Supporting Data'!$A$2:$BH$1679,8,FALSE)</f>
        <v>85.925369262695313</v>
      </c>
      <c r="K115" s="128">
        <f>VLOOKUP($A115,'Supporting Data'!$A$2:$BH$1679,49,FALSE)</f>
        <v>0.3333333432674408</v>
      </c>
      <c r="L115" s="125">
        <f>VLOOKUP($A115,'Supporting Data'!$A$2:$BH$1679,26,FALSE)</f>
        <v>84.920639038085938</v>
      </c>
      <c r="M115" s="125">
        <f>VLOOKUP($A115,'Supporting Data'!$A$2:$BH$1679,53,FALSE)</f>
        <v>83.082817077636719</v>
      </c>
    </row>
    <row r="116" spans="1:13" x14ac:dyDescent="0.3">
      <c r="A116" s="4">
        <v>491484200</v>
      </c>
      <c r="B116" s="3" t="s">
        <v>253</v>
      </c>
      <c r="C116" s="3" t="s">
        <v>1313</v>
      </c>
      <c r="D116" s="125">
        <f>VLOOKUP($A116,'Supporting Data'!$A$2:$BH$1679,5,FALSE)</f>
        <v>88.733894348144531</v>
      </c>
      <c r="E116" s="128">
        <f>VLOOKUP($A116,'Supporting Data'!$A$2:$BH$1679,16,FALSE)</f>
        <v>0.48760330677032471</v>
      </c>
      <c r="F116" s="125">
        <f>VLOOKUP($A116,'Supporting Data'!$A$2:$BH$1679,7,FALSE)</f>
        <v>90.726333618164063</v>
      </c>
      <c r="G116" s="128">
        <f>VLOOKUP($A116,'Supporting Data'!$A$2:$BH$1679,49,FALSE)</f>
        <v>0.4583333432674408</v>
      </c>
      <c r="H116" s="125">
        <f>VLOOKUP($A116,'Supporting Data'!$A$2:$BH$1679,6,FALSE)</f>
        <v>88.548812866210938</v>
      </c>
      <c r="I116" s="128">
        <f>VLOOKUP($A116,'Supporting Data'!$A$2:$BH$1679,22,FALSE)</f>
        <v>0.40277779102325439</v>
      </c>
      <c r="J116" s="125">
        <f>VLOOKUP($A116,'Supporting Data'!$A$2:$BH$1679,8,FALSE)</f>
        <v>89.874832153320313</v>
      </c>
      <c r="K116" s="128">
        <f>VLOOKUP($A116,'Supporting Data'!$A$2:$BH$1679,49,FALSE)</f>
        <v>0.4583333432674408</v>
      </c>
      <c r="L116" s="125">
        <f>VLOOKUP($A116,'Supporting Data'!$A$2:$BH$1679,26,FALSE)</f>
        <v>87.0352783203125</v>
      </c>
      <c r="M116" s="125">
        <f>VLOOKUP($A116,'Supporting Data'!$A$2:$BH$1679,53,FALSE)</f>
        <v>86.340751647949219</v>
      </c>
    </row>
    <row r="117" spans="1:13" x14ac:dyDescent="0.3">
      <c r="A117" s="4">
        <v>461304010</v>
      </c>
      <c r="B117" s="3" t="s">
        <v>205</v>
      </c>
      <c r="C117" s="3" t="s">
        <v>1115</v>
      </c>
      <c r="D117" s="125">
        <f>VLOOKUP($A117,'Supporting Data'!$A$2:$BH$1679,5,FALSE)</f>
        <v>83.75146484375</v>
      </c>
      <c r="E117" s="128">
        <f>VLOOKUP($A117,'Supporting Data'!$A$2:$BH$1679,16,FALSE)</f>
        <v>0.3382352888584137</v>
      </c>
      <c r="F117" s="125">
        <f>VLOOKUP($A117,'Supporting Data'!$A$2:$BH$1679,7,FALSE)</f>
        <v>85.361442565917969</v>
      </c>
      <c r="G117" s="128">
        <f>VLOOKUP($A117,'Supporting Data'!$A$2:$BH$1679,49,FALSE)</f>
        <v>0.27941176295280462</v>
      </c>
      <c r="H117" s="125">
        <f>VLOOKUP($A117,'Supporting Data'!$A$2:$BH$1679,6,FALSE)</f>
        <v>84.905967712402344</v>
      </c>
      <c r="I117" s="128">
        <f>VLOOKUP($A117,'Supporting Data'!$A$2:$BH$1679,22,FALSE)</f>
        <v>0.3382352888584137</v>
      </c>
      <c r="J117" s="125">
        <f>VLOOKUP($A117,'Supporting Data'!$A$2:$BH$1679,8,FALSE)</f>
        <v>86.053337097167969</v>
      </c>
      <c r="K117" s="128">
        <f>VLOOKUP($A117,'Supporting Data'!$A$2:$BH$1679,49,FALSE)</f>
        <v>0.27941176295280462</v>
      </c>
      <c r="L117" s="125">
        <f>VLOOKUP($A117,'Supporting Data'!$A$2:$BH$1679,26,FALSE)</f>
        <v>79.482986450195313</v>
      </c>
      <c r="M117" s="125">
        <f>VLOOKUP($A117,'Supporting Data'!$A$2:$BH$1679,53,FALSE)</f>
        <v>90.650291442871094</v>
      </c>
    </row>
    <row r="118" spans="1:13" x14ac:dyDescent="0.3">
      <c r="A118" s="4">
        <v>620704020</v>
      </c>
      <c r="B118" s="3" t="s">
        <v>310</v>
      </c>
      <c r="C118" s="3" t="s">
        <v>1452</v>
      </c>
      <c r="D118" s="125">
        <f>VLOOKUP($A118,'Supporting Data'!$A$2:$BH$1679,5,FALSE)</f>
        <v>84.387840270996094</v>
      </c>
      <c r="E118" s="128">
        <f>VLOOKUP($A118,'Supporting Data'!$A$2:$BH$1679,16,FALSE)</f>
        <v>0.34482759237289429</v>
      </c>
      <c r="F118" s="125">
        <f>VLOOKUP($A118,'Supporting Data'!$A$2:$BH$1679,7,FALSE)</f>
        <v>77.999343872070313</v>
      </c>
      <c r="G118" s="128">
        <f>VLOOKUP($A118,'Supporting Data'!$A$2:$BH$1679,49,FALSE)</f>
        <v>0.31034481525421143</v>
      </c>
      <c r="H118" s="125">
        <f>VLOOKUP($A118,'Supporting Data'!$A$2:$BH$1679,6,FALSE)</f>
        <v>85.458915710449219</v>
      </c>
      <c r="I118" s="128">
        <f>VLOOKUP($A118,'Supporting Data'!$A$2:$BH$1679,22,FALSE)</f>
        <v>0.34482759237289429</v>
      </c>
      <c r="J118" s="125">
        <f>VLOOKUP($A118,'Supporting Data'!$A$2:$BH$1679,8,FALSE)</f>
        <v>81.095314025878906</v>
      </c>
      <c r="K118" s="128">
        <f>VLOOKUP($A118,'Supporting Data'!$A$2:$BH$1679,49,FALSE)</f>
        <v>0.31034481525421143</v>
      </c>
      <c r="L118" s="125">
        <f>VLOOKUP($A118,'Supporting Data'!$A$2:$BH$1679,26,FALSE)</f>
        <v>80.993446350097656</v>
      </c>
      <c r="M118" s="125">
        <f>VLOOKUP($A118,'Supporting Data'!$A$2:$BH$1679,53,FALSE)</f>
        <v>87.846000671386719</v>
      </c>
    </row>
    <row r="119" spans="1:13" x14ac:dyDescent="0.3">
      <c r="A119" s="4">
        <v>1081431050</v>
      </c>
      <c r="B119" s="3" t="s">
        <v>514</v>
      </c>
      <c r="C119" s="3" t="s">
        <v>2016</v>
      </c>
      <c r="D119" s="125">
        <f>VLOOKUP($A119,'Supporting Data'!$A$2:$BH$1679,5,FALSE)</f>
        <v>91.09661865234375</v>
      </c>
      <c r="E119" s="128">
        <f>VLOOKUP($A119,'Supporting Data'!$A$2:$BH$1679,16,FALSE)</f>
        <v>0.3333333432674408</v>
      </c>
      <c r="F119" s="125">
        <f>VLOOKUP($A119,'Supporting Data'!$A$2:$BH$1679,7,FALSE)</f>
        <v>88.289726257324219</v>
      </c>
      <c r="G119" s="128">
        <f>VLOOKUP($A119,'Supporting Data'!$A$2:$BH$1679,49,FALSE)</f>
        <v>4.1666667908430099E-2</v>
      </c>
      <c r="H119" s="125">
        <f>VLOOKUP($A119,'Supporting Data'!$A$2:$BH$1679,6,FALSE)</f>
        <v>89.784324645996094</v>
      </c>
      <c r="I119" s="128">
        <f>VLOOKUP($A119,'Supporting Data'!$A$2:$BH$1679,22,FALSE)</f>
        <v>0.25925925374031072</v>
      </c>
      <c r="J119" s="125">
        <f>VLOOKUP($A119,'Supporting Data'!$A$2:$BH$1679,8,FALSE)</f>
        <v>90.9234619140625</v>
      </c>
      <c r="K119" s="128">
        <f>VLOOKUP($A119,'Supporting Data'!$A$2:$BH$1679,49,FALSE)</f>
        <v>4.1666667908430099E-2</v>
      </c>
      <c r="L119" s="125">
        <f>VLOOKUP($A119,'Supporting Data'!$A$2:$BH$1679,26,FALSE)</f>
        <v>84.014358520507813</v>
      </c>
      <c r="M119" s="125">
        <f>VLOOKUP($A119,'Supporting Data'!$A$2:$BH$1679,53,FALSE)</f>
        <v>82.56732177734375</v>
      </c>
    </row>
    <row r="120" spans="1:13" x14ac:dyDescent="0.3">
      <c r="A120" s="4">
        <v>461314040</v>
      </c>
      <c r="B120" s="3" t="s">
        <v>206</v>
      </c>
      <c r="C120" s="3" t="s">
        <v>1118</v>
      </c>
      <c r="D120" s="125">
        <f>VLOOKUP($A120,'Supporting Data'!$A$2:$BH$1679,5,FALSE)</f>
        <v>78.520027160644531</v>
      </c>
      <c r="E120" s="128">
        <f>VLOOKUP($A120,'Supporting Data'!$A$2:$BH$1679,16,FALSE)</f>
        <v>0.42307692766189581</v>
      </c>
      <c r="F120" s="125">
        <f>VLOOKUP($A120,'Supporting Data'!$A$2:$BH$1679,7,FALSE)</f>
        <v>85.433708190917969</v>
      </c>
      <c r="G120" s="128">
        <f>VLOOKUP($A120,'Supporting Data'!$A$2:$BH$1679,49,FALSE)</f>
        <v>0.31192660331726069</v>
      </c>
      <c r="H120" s="125">
        <f>VLOOKUP($A120,'Supporting Data'!$A$2:$BH$1679,6,FALSE)</f>
        <v>77.490348815917969</v>
      </c>
      <c r="I120" s="128">
        <f>VLOOKUP($A120,'Supporting Data'!$A$2:$BH$1679,22,FALSE)</f>
        <v>0.35779815912246699</v>
      </c>
      <c r="J120" s="125">
        <f>VLOOKUP($A120,'Supporting Data'!$A$2:$BH$1679,8,FALSE)</f>
        <v>85.653961181640625</v>
      </c>
      <c r="K120" s="128">
        <f>VLOOKUP($A120,'Supporting Data'!$A$2:$BH$1679,49,FALSE)</f>
        <v>0.31192660331726069</v>
      </c>
      <c r="L120" s="125">
        <f>VLOOKUP($A120,'Supporting Data'!$A$2:$BH$1679,26,FALSE)</f>
        <v>81.2955322265625</v>
      </c>
      <c r="M120" s="125">
        <f>VLOOKUP($A120,'Supporting Data'!$A$2:$BH$1679,53,FALSE)</f>
        <v>89.371864318847656</v>
      </c>
    </row>
    <row r="121" spans="1:13" x14ac:dyDescent="0.3">
      <c r="A121" s="4">
        <v>540421050</v>
      </c>
      <c r="B121" s="3" t="s">
        <v>280</v>
      </c>
      <c r="C121" s="3" t="s">
        <v>1387</v>
      </c>
      <c r="D121" s="125">
        <f>VLOOKUP($A121,'Supporting Data'!$A$2:$BH$1679,5,FALSE)</f>
        <v>86.647895812988281</v>
      </c>
      <c r="E121" s="128">
        <f>VLOOKUP($A121,'Supporting Data'!$A$2:$BH$1679,16,FALSE)</f>
        <v>0.45121949911117548</v>
      </c>
      <c r="F121" s="125">
        <f>VLOOKUP($A121,'Supporting Data'!$A$2:$BH$1679,7,FALSE)</f>
        <v>83.49237060546875</v>
      </c>
      <c r="G121" s="128">
        <f>VLOOKUP($A121,'Supporting Data'!$A$2:$BH$1679,49,FALSE)</f>
        <v>0.2708333432674408</v>
      </c>
      <c r="H121" s="125">
        <f>VLOOKUP($A121,'Supporting Data'!$A$2:$BH$1679,6,FALSE)</f>
        <v>88.293411254882813</v>
      </c>
      <c r="I121" s="128">
        <f>VLOOKUP($A121,'Supporting Data'!$A$2:$BH$1679,22,FALSE)</f>
        <v>0.25641027092933649</v>
      </c>
      <c r="J121" s="125">
        <f>VLOOKUP($A121,'Supporting Data'!$A$2:$BH$1679,8,FALSE)</f>
        <v>83.390357971191406</v>
      </c>
      <c r="K121" s="128">
        <f>VLOOKUP($A121,'Supporting Data'!$A$2:$BH$1679,49,FALSE)</f>
        <v>0.2708333432674408</v>
      </c>
      <c r="L121" s="125">
        <f>VLOOKUP($A121,'Supporting Data'!$A$2:$BH$1679,26,FALSE)</f>
        <v>87.63946533203125</v>
      </c>
      <c r="M121" s="125">
        <f>VLOOKUP($A121,'Supporting Data'!$A$2:$BH$1679,53,FALSE)</f>
        <v>76.835006713867188</v>
      </c>
    </row>
    <row r="122" spans="1:13" x14ac:dyDescent="0.3">
      <c r="A122" s="4">
        <v>440781050</v>
      </c>
      <c r="B122" s="3" t="s">
        <v>198</v>
      </c>
      <c r="C122" s="3" t="s">
        <v>1101</v>
      </c>
      <c r="D122" s="125">
        <f>VLOOKUP($A122,'Supporting Data'!$A$2:$BH$1679,5,FALSE)</f>
        <v>82.633590698242188</v>
      </c>
      <c r="E122" s="128">
        <f>VLOOKUP($A122,'Supporting Data'!$A$2:$BH$1679,16,FALSE)</f>
        <v>0</v>
      </c>
      <c r="F122" s="125">
        <f>VLOOKUP($A122,'Supporting Data'!$A$2:$BH$1679,7,FALSE)</f>
        <v>91.260063171386719</v>
      </c>
      <c r="G122" s="128">
        <f>VLOOKUP($A122,'Supporting Data'!$A$2:$BH$1679,49,FALSE)</f>
        <v>0</v>
      </c>
      <c r="H122" s="125">
        <f>VLOOKUP($A122,'Supporting Data'!$A$2:$BH$1679,6,FALSE)</f>
        <v>83.658210754394531</v>
      </c>
      <c r="I122" s="128">
        <f>VLOOKUP($A122,'Supporting Data'!$A$2:$BH$1679,22,FALSE)</f>
        <v>0</v>
      </c>
      <c r="J122" s="125">
        <f>VLOOKUP($A122,'Supporting Data'!$A$2:$BH$1679,8,FALSE)</f>
        <v>91.910530090332031</v>
      </c>
      <c r="K122" s="128">
        <f>VLOOKUP($A122,'Supporting Data'!$A$2:$BH$1679,49,FALSE)</f>
        <v>0</v>
      </c>
      <c r="L122" s="125">
        <f>VLOOKUP($A122,'Supporting Data'!$A$2:$BH$1679,26,FALSE)</f>
        <v>82.50390625</v>
      </c>
      <c r="M122" s="125">
        <f>VLOOKUP($A122,'Supporting Data'!$A$2:$BH$1679,53,FALSE)</f>
        <v>84.835502624511719</v>
      </c>
    </row>
    <row r="123" spans="1:13" x14ac:dyDescent="0.3">
      <c r="A123" s="4">
        <v>691074020</v>
      </c>
      <c r="B123" s="3" t="s">
        <v>334</v>
      </c>
      <c r="C123" s="3" t="s">
        <v>1495</v>
      </c>
      <c r="D123" s="125">
        <f>VLOOKUP($A123,'Supporting Data'!$A$2:$BH$1679,5,FALSE)</f>
        <v>86.884132385253906</v>
      </c>
      <c r="E123" s="128">
        <f>VLOOKUP($A123,'Supporting Data'!$A$2:$BH$1679,16,FALSE)</f>
        <v>0.5</v>
      </c>
      <c r="F123" s="125">
        <f>VLOOKUP($A123,'Supporting Data'!$A$2:$BH$1679,7,FALSE)</f>
        <v>85.40753173828125</v>
      </c>
      <c r="G123" s="128">
        <f>VLOOKUP($A123,'Supporting Data'!$A$2:$BH$1679,49,FALSE)</f>
        <v>0.31034481525421143</v>
      </c>
      <c r="H123" s="125">
        <f>VLOOKUP($A123,'Supporting Data'!$A$2:$BH$1679,6,FALSE)</f>
        <v>88.187889099121094</v>
      </c>
      <c r="I123" s="128">
        <f>VLOOKUP($A123,'Supporting Data'!$A$2:$BH$1679,22,FALSE)</f>
        <v>0.4482758641242981</v>
      </c>
      <c r="J123" s="125">
        <f>VLOOKUP($A123,'Supporting Data'!$A$2:$BH$1679,8,FALSE)</f>
        <v>85.917579650878906</v>
      </c>
      <c r="K123" s="128">
        <f>VLOOKUP($A123,'Supporting Data'!$A$2:$BH$1679,49,FALSE)</f>
        <v>0.31034481525421143</v>
      </c>
      <c r="L123" s="125">
        <f>VLOOKUP($A123,'Supporting Data'!$A$2:$BH$1679,26,FALSE)</f>
        <v>78.576705932617188</v>
      </c>
      <c r="M123" s="125">
        <f>VLOOKUP($A123,'Supporting Data'!$A$2:$BH$1679,53,FALSE)</f>
        <v>79.659927368164063</v>
      </c>
    </row>
    <row r="124" spans="1:13" x14ac:dyDescent="0.3">
      <c r="A124" s="4">
        <v>141293000</v>
      </c>
      <c r="B124" s="3" t="s">
        <v>61</v>
      </c>
      <c r="C124" s="3" t="s">
        <v>710</v>
      </c>
      <c r="D124" s="125">
        <f>VLOOKUP($A124,'Supporting Data'!$A$2:$BH$1679,5,FALSE)</f>
        <v>77.372756958007813</v>
      </c>
      <c r="E124" s="128">
        <f>VLOOKUP($A124,'Supporting Data'!$A$2:$BH$1679,16,FALSE)</f>
        <v>0.38347458839416498</v>
      </c>
      <c r="F124" s="125">
        <f>VLOOKUP($A124,'Supporting Data'!$A$2:$BH$1679,7,FALSE)</f>
        <v>80.16693115234375</v>
      </c>
      <c r="G124" s="128">
        <f>VLOOKUP($A124,'Supporting Data'!$A$2:$BH$1679,49,FALSE)</f>
        <v>0.27433627843856812</v>
      </c>
      <c r="H124" s="125">
        <f>VLOOKUP($A124,'Supporting Data'!$A$2:$BH$1679,6,FALSE)</f>
        <v>77.042678833007813</v>
      </c>
      <c r="I124" s="128">
        <f>VLOOKUP($A124,'Supporting Data'!$A$2:$BH$1679,22,FALSE)</f>
        <v>0.25221237540245062</v>
      </c>
      <c r="J124" s="125">
        <f>VLOOKUP($A124,'Supporting Data'!$A$2:$BH$1679,8,FALSE)</f>
        <v>77.707954406738281</v>
      </c>
      <c r="K124" s="128">
        <f>VLOOKUP($A124,'Supporting Data'!$A$2:$BH$1679,49,FALSE)</f>
        <v>0.27433627843856812</v>
      </c>
      <c r="L124" s="125">
        <f>VLOOKUP($A124,'Supporting Data'!$A$2:$BH$1679,26,FALSE)</f>
        <v>81.89971923828125</v>
      </c>
      <c r="M124" s="125">
        <f>VLOOKUP($A124,'Supporting Data'!$A$2:$BH$1679,53,FALSE)</f>
        <v>77.268028259277344</v>
      </c>
    </row>
    <row r="125" spans="1:13" x14ac:dyDescent="0.3">
      <c r="A125" s="4">
        <v>211511050</v>
      </c>
      <c r="B125" s="3" t="s">
        <v>94</v>
      </c>
      <c r="C125" s="3" t="s">
        <v>797</v>
      </c>
      <c r="D125" s="125">
        <f>VLOOKUP($A125,'Supporting Data'!$A$2:$BH$1679,5,FALSE)</f>
        <v>78.642341613769531</v>
      </c>
      <c r="E125" s="128">
        <f>VLOOKUP($A125,'Supporting Data'!$A$2:$BH$1679,16,FALSE)</f>
        <v>0.48076921701431269</v>
      </c>
      <c r="F125" s="125">
        <f>VLOOKUP($A125,'Supporting Data'!$A$2:$BH$1679,7,FALSE)</f>
        <v>80.283370971679688</v>
      </c>
      <c r="G125" s="128">
        <f>VLOOKUP($A125,'Supporting Data'!$A$2:$BH$1679,49,FALSE)</f>
        <v>0.2127659618854523</v>
      </c>
      <c r="H125" s="125">
        <f>VLOOKUP($A125,'Supporting Data'!$A$2:$BH$1679,6,FALSE)</f>
        <v>79.243820190429688</v>
      </c>
      <c r="I125" s="128">
        <f>VLOOKUP($A125,'Supporting Data'!$A$2:$BH$1679,22,FALSE)</f>
        <v>0.3333333432674408</v>
      </c>
      <c r="J125" s="125">
        <f>VLOOKUP($A125,'Supporting Data'!$A$2:$BH$1679,8,FALSE)</f>
        <v>77.2427978515625</v>
      </c>
      <c r="K125" s="128">
        <f>VLOOKUP($A125,'Supporting Data'!$A$2:$BH$1679,49,FALSE)</f>
        <v>0.2127659618854523</v>
      </c>
      <c r="L125" s="125">
        <f>VLOOKUP($A125,'Supporting Data'!$A$2:$BH$1679,26,FALSE)</f>
        <v>76.76416015625</v>
      </c>
      <c r="M125" s="125">
        <f>VLOOKUP($A125,'Supporting Data'!$A$2:$BH$1679,53,FALSE)</f>
        <v>75.144180297851563</v>
      </c>
    </row>
    <row r="126" spans="1:13" x14ac:dyDescent="0.3">
      <c r="A126" s="4">
        <v>470601050</v>
      </c>
      <c r="B126" s="3" t="s">
        <v>212</v>
      </c>
      <c r="C126" s="3" t="s">
        <v>1125</v>
      </c>
      <c r="D126" s="125">
        <f>VLOOKUP($A126,'Supporting Data'!$A$2:$BH$1679,5,FALSE)</f>
        <v>87.088340759277344</v>
      </c>
      <c r="E126" s="128">
        <f>VLOOKUP($A126,'Supporting Data'!$A$2:$BH$1679,16,FALSE)</f>
        <v>0.40740740299224848</v>
      </c>
      <c r="F126" s="125">
        <f>VLOOKUP($A126,'Supporting Data'!$A$2:$BH$1679,7,FALSE)</f>
        <v>83.300865173339844</v>
      </c>
      <c r="G126" s="128">
        <f>VLOOKUP($A126,'Supporting Data'!$A$2:$BH$1679,49,FALSE)</f>
        <v>0.18421052396297449</v>
      </c>
      <c r="H126" s="125">
        <f>VLOOKUP($A126,'Supporting Data'!$A$2:$BH$1679,6,FALSE)</f>
        <v>86.249267578125</v>
      </c>
      <c r="I126" s="128">
        <f>VLOOKUP($A126,'Supporting Data'!$A$2:$BH$1679,22,FALSE)</f>
        <v>0.2800000011920929</v>
      </c>
      <c r="J126" s="125">
        <f>VLOOKUP($A126,'Supporting Data'!$A$2:$BH$1679,8,FALSE)</f>
        <v>79.584037780761719</v>
      </c>
      <c r="K126" s="128">
        <f>VLOOKUP($A126,'Supporting Data'!$A$2:$BH$1679,49,FALSE)</f>
        <v>0.18421052396297449</v>
      </c>
      <c r="L126" s="125">
        <f>VLOOKUP($A126,'Supporting Data'!$A$2:$BH$1679,26,FALSE)</f>
        <v>84.316452026367188</v>
      </c>
      <c r="M126" s="125">
        <f>VLOOKUP($A126,'Supporting Data'!$A$2:$BH$1679,53,FALSE)</f>
        <v>79.43310546875</v>
      </c>
    </row>
    <row r="127" spans="1:13" x14ac:dyDescent="0.3">
      <c r="A127" s="4">
        <v>461404020</v>
      </c>
      <c r="B127" s="3" t="s">
        <v>211</v>
      </c>
      <c r="C127" s="3" t="s">
        <v>645</v>
      </c>
      <c r="D127" s="125">
        <f>VLOOKUP($A127,'Supporting Data'!$A$2:$BH$1679,5,FALSE)</f>
        <v>89.1822509765625</v>
      </c>
      <c r="E127" s="128">
        <f>VLOOKUP($A127,'Supporting Data'!$A$2:$BH$1679,16,FALSE)</f>
        <v>0.48453608155250549</v>
      </c>
      <c r="F127" s="125">
        <f>VLOOKUP($A127,'Supporting Data'!$A$2:$BH$1679,7,FALSE)</f>
        <v>92.138496398925781</v>
      </c>
      <c r="G127" s="128">
        <f>VLOOKUP($A127,'Supporting Data'!$A$2:$BH$1679,49,FALSE)</f>
        <v>0.26315790414810181</v>
      </c>
      <c r="H127" s="125">
        <f>VLOOKUP($A127,'Supporting Data'!$A$2:$BH$1679,6,FALSE)</f>
        <v>87.367095947265625</v>
      </c>
      <c r="I127" s="128">
        <f>VLOOKUP($A127,'Supporting Data'!$A$2:$BH$1679,22,FALSE)</f>
        <v>0.32236841320991522</v>
      </c>
      <c r="J127" s="125">
        <f>VLOOKUP($A127,'Supporting Data'!$A$2:$BH$1679,8,FALSE)</f>
        <v>90.169792175292969</v>
      </c>
      <c r="K127" s="128">
        <f>VLOOKUP($A127,'Supporting Data'!$A$2:$BH$1679,49,FALSE)</f>
        <v>0.26315790414810181</v>
      </c>
      <c r="L127" s="125">
        <f>VLOOKUP($A127,'Supporting Data'!$A$2:$BH$1679,26,FALSE)</f>
        <v>88.545738220214844</v>
      </c>
      <c r="M127" s="125">
        <f>VLOOKUP($A127,'Supporting Data'!$A$2:$BH$1679,53,FALSE)</f>
        <v>88.567695617675781</v>
      </c>
    </row>
    <row r="128" spans="1:13" x14ac:dyDescent="0.3">
      <c r="A128" s="4">
        <v>780021050</v>
      </c>
      <c r="B128" s="3" t="s">
        <v>370</v>
      </c>
      <c r="C128" s="3" t="s">
        <v>1563</v>
      </c>
      <c r="D128" s="125">
        <f>VLOOKUP($A128,'Supporting Data'!$A$2:$BH$1679,5,FALSE)</f>
        <v>83.208351135253906</v>
      </c>
      <c r="E128" s="128">
        <f>VLOOKUP($A128,'Supporting Data'!$A$2:$BH$1679,16,FALSE)</f>
        <v>0.17000000178813929</v>
      </c>
      <c r="F128" s="125">
        <f>VLOOKUP($A128,'Supporting Data'!$A$2:$BH$1679,7,FALSE)</f>
        <v>79.196250915527344</v>
      </c>
      <c r="G128" s="128">
        <f>VLOOKUP($A128,'Supporting Data'!$A$2:$BH$1679,49,FALSE)</f>
        <v>2.4691358208656311E-2</v>
      </c>
      <c r="H128" s="125">
        <f>VLOOKUP($A128,'Supporting Data'!$A$2:$BH$1679,6,FALSE)</f>
        <v>84.666450500488281</v>
      </c>
      <c r="I128" s="128">
        <f>VLOOKUP($A128,'Supporting Data'!$A$2:$BH$1679,22,FALSE)</f>
        <v>0.17000000178813929</v>
      </c>
      <c r="J128" s="125">
        <f>VLOOKUP($A128,'Supporting Data'!$A$2:$BH$1679,8,FALSE)</f>
        <v>77.947830200195313</v>
      </c>
      <c r="K128" s="128">
        <f>VLOOKUP($A128,'Supporting Data'!$A$2:$BH$1679,49,FALSE)</f>
        <v>2.4691358208656311E-2</v>
      </c>
      <c r="L128" s="125">
        <f>VLOOKUP($A128,'Supporting Data'!$A$2:$BH$1679,26,FALSE)</f>
        <v>78.878799438476563</v>
      </c>
      <c r="M128" s="125">
        <f>VLOOKUP($A128,'Supporting Data'!$A$2:$BH$1679,53,FALSE)</f>
        <v>71.968727111816406</v>
      </c>
    </row>
    <row r="129" spans="1:13" x14ac:dyDescent="0.3">
      <c r="A129" s="4">
        <v>850491050</v>
      </c>
      <c r="B129" s="3" t="s">
        <v>407</v>
      </c>
      <c r="C129" s="3" t="s">
        <v>1652</v>
      </c>
      <c r="D129" s="125">
        <f>VLOOKUP($A129,'Supporting Data'!$A$2:$BH$1679,5,FALSE)</f>
        <v>86.081275939941406</v>
      </c>
      <c r="E129" s="128">
        <f>VLOOKUP($A129,'Supporting Data'!$A$2:$BH$1679,16,FALSE)</f>
        <v>0.44354838132858282</v>
      </c>
      <c r="F129" s="125">
        <f>VLOOKUP($A129,'Supporting Data'!$A$2:$BH$1679,7,FALSE)</f>
        <v>88.391807556152344</v>
      </c>
      <c r="G129" s="128">
        <f>VLOOKUP($A129,'Supporting Data'!$A$2:$BH$1679,49,FALSE)</f>
        <v>0.1041666641831398</v>
      </c>
      <c r="H129" s="125">
        <f>VLOOKUP($A129,'Supporting Data'!$A$2:$BH$1679,6,FALSE)</f>
        <v>89.152900695800781</v>
      </c>
      <c r="I129" s="128">
        <f>VLOOKUP($A129,'Supporting Data'!$A$2:$BH$1679,22,FALSE)</f>
        <v>0.375</v>
      </c>
      <c r="J129" s="125">
        <f>VLOOKUP($A129,'Supporting Data'!$A$2:$BH$1679,8,FALSE)</f>
        <v>87.920982360839844</v>
      </c>
      <c r="K129" s="128">
        <f>VLOOKUP($A129,'Supporting Data'!$A$2:$BH$1679,49,FALSE)</f>
        <v>0.1041666641831398</v>
      </c>
      <c r="L129" s="125">
        <f>VLOOKUP($A129,'Supporting Data'!$A$2:$BH$1679,26,FALSE)</f>
        <v>77.368339538574219</v>
      </c>
      <c r="M129" s="125">
        <f>VLOOKUP($A129,'Supporting Data'!$A$2:$BH$1679,53,FALSE)</f>
        <v>82.258026123046875</v>
      </c>
    </row>
    <row r="130" spans="1:13" x14ac:dyDescent="0.3">
      <c r="A130" s="4">
        <v>141294010</v>
      </c>
      <c r="B130" s="3" t="s">
        <v>61</v>
      </c>
      <c r="C130" s="3" t="s">
        <v>711</v>
      </c>
      <c r="D130" s="125">
        <f>VLOOKUP($A130,'Supporting Data'!$A$2:$BH$1679,5,FALSE)</f>
        <v>87.387985229492188</v>
      </c>
      <c r="E130" s="128">
        <f>VLOOKUP($A130,'Supporting Data'!$A$2:$BH$1679,16,FALSE)</f>
        <v>0.5350877046585083</v>
      </c>
      <c r="F130" s="125">
        <f>VLOOKUP($A130,'Supporting Data'!$A$2:$BH$1679,7,FALSE)</f>
        <v>86.001007080078125</v>
      </c>
      <c r="G130" s="128">
        <f>VLOOKUP($A130,'Supporting Data'!$A$2:$BH$1679,49,FALSE)</f>
        <v>0.26086956262588501</v>
      </c>
      <c r="H130" s="125">
        <f>VLOOKUP($A130,'Supporting Data'!$A$2:$BH$1679,6,FALSE)</f>
        <v>86.630973815917969</v>
      </c>
      <c r="I130" s="128">
        <f>VLOOKUP($A130,'Supporting Data'!$A$2:$BH$1679,22,FALSE)</f>
        <v>0.28260868787765497</v>
      </c>
      <c r="J130" s="125">
        <f>VLOOKUP($A130,'Supporting Data'!$A$2:$BH$1679,8,FALSE)</f>
        <v>84.050773620605469</v>
      </c>
      <c r="K130" s="128">
        <f>VLOOKUP($A130,'Supporting Data'!$A$2:$BH$1679,49,FALSE)</f>
        <v>0.26086956262588501</v>
      </c>
      <c r="L130" s="125">
        <f>VLOOKUP($A130,'Supporting Data'!$A$2:$BH$1679,26,FALSE)</f>
        <v>90.660377502441406</v>
      </c>
      <c r="M130" s="125">
        <f>VLOOKUP($A130,'Supporting Data'!$A$2:$BH$1679,53,FALSE)</f>
        <v>89.041946411132813</v>
      </c>
    </row>
    <row r="131" spans="1:13" x14ac:dyDescent="0.3">
      <c r="A131" s="4">
        <v>780094020</v>
      </c>
      <c r="B131" s="3" t="s">
        <v>374</v>
      </c>
      <c r="C131" s="3" t="s">
        <v>1571</v>
      </c>
      <c r="D131" s="125">
        <f>VLOOKUP($A131,'Supporting Data'!$A$2:$BH$1679,5,FALSE)</f>
        <v>86.91156005859375</v>
      </c>
      <c r="E131" s="128">
        <f>VLOOKUP($A131,'Supporting Data'!$A$2:$BH$1679,16,FALSE)</f>
        <v>0.33962264657020569</v>
      </c>
      <c r="F131" s="125">
        <f>VLOOKUP($A131,'Supporting Data'!$A$2:$BH$1679,7,FALSE)</f>
        <v>83.871452331542969</v>
      </c>
      <c r="G131" s="128">
        <f>VLOOKUP($A131,'Supporting Data'!$A$2:$BH$1679,49,FALSE)</f>
        <v>0.17142857611179349</v>
      </c>
      <c r="H131" s="125">
        <f>VLOOKUP($A131,'Supporting Data'!$A$2:$BH$1679,6,FALSE)</f>
        <v>87.901802062988281</v>
      </c>
      <c r="I131" s="128">
        <f>VLOOKUP($A131,'Supporting Data'!$A$2:$BH$1679,22,FALSE)</f>
        <v>0.20000000298023221</v>
      </c>
      <c r="J131" s="125">
        <f>VLOOKUP($A131,'Supporting Data'!$A$2:$BH$1679,8,FALSE)</f>
        <v>87.408805847167969</v>
      </c>
      <c r="K131" s="128">
        <f>VLOOKUP($A131,'Supporting Data'!$A$2:$BH$1679,49,FALSE)</f>
        <v>0.17142857611179349</v>
      </c>
      <c r="L131" s="125">
        <f>VLOOKUP($A131,'Supporting Data'!$A$2:$BH$1679,26,FALSE)</f>
        <v>85.524818420410156</v>
      </c>
      <c r="M131" s="125">
        <f>VLOOKUP($A131,'Supporting Data'!$A$2:$BH$1679,53,FALSE)</f>
        <v>90.382240295410156</v>
      </c>
    </row>
    <row r="132" spans="1:13" x14ac:dyDescent="0.3">
      <c r="A132" s="4">
        <v>491371050</v>
      </c>
      <c r="B132" s="3" t="s">
        <v>249</v>
      </c>
      <c r="C132" s="3" t="s">
        <v>1292</v>
      </c>
      <c r="D132" s="125">
        <f>VLOOKUP($A132,'Supporting Data'!$A$2:$BH$1679,5,FALSE)</f>
        <v>78.582504272460938</v>
      </c>
      <c r="E132" s="128">
        <f>VLOOKUP($A132,'Supporting Data'!$A$2:$BH$1679,16,FALSE)</f>
        <v>0.32258063554763788</v>
      </c>
      <c r="F132" s="125">
        <f>VLOOKUP($A132,'Supporting Data'!$A$2:$BH$1679,7,FALSE)</f>
        <v>87.643157958984375</v>
      </c>
      <c r="G132" s="128">
        <f>VLOOKUP($A132,'Supporting Data'!$A$2:$BH$1679,49,FALSE)</f>
        <v>0.25352111458778381</v>
      </c>
      <c r="H132" s="125">
        <f>VLOOKUP($A132,'Supporting Data'!$A$2:$BH$1679,6,FALSE)</f>
        <v>78.16485595703125</v>
      </c>
      <c r="I132" s="128">
        <f>VLOOKUP($A132,'Supporting Data'!$A$2:$BH$1679,22,FALSE)</f>
        <v>0.24390244483947751</v>
      </c>
      <c r="J132" s="125">
        <f>VLOOKUP($A132,'Supporting Data'!$A$2:$BH$1679,8,FALSE)</f>
        <v>88.168449401855469</v>
      </c>
      <c r="K132" s="128">
        <f>VLOOKUP($A132,'Supporting Data'!$A$2:$BH$1679,49,FALSE)</f>
        <v>0.25352111458778381</v>
      </c>
      <c r="L132" s="125">
        <f>VLOOKUP($A132,'Supporting Data'!$A$2:$BH$1679,26,FALSE)</f>
        <v>81.2955322265625</v>
      </c>
      <c r="M132" s="125">
        <f>VLOOKUP($A132,'Supporting Data'!$A$2:$BH$1679,53,FALSE)</f>
        <v>86.32012939453125</v>
      </c>
    </row>
    <row r="133" spans="1:13" x14ac:dyDescent="0.3">
      <c r="A133" s="4">
        <v>780034020</v>
      </c>
      <c r="B133" s="3" t="s">
        <v>371</v>
      </c>
      <c r="C133" s="3" t="s">
        <v>1565</v>
      </c>
      <c r="D133" s="125">
        <f>VLOOKUP($A133,'Supporting Data'!$A$2:$BH$1679,5,FALSE)</f>
        <v>88.133232116699219</v>
      </c>
      <c r="E133" s="128">
        <f>VLOOKUP($A133,'Supporting Data'!$A$2:$BH$1679,16,FALSE)</f>
        <v>0.36986300349235529</v>
      </c>
      <c r="F133" s="125">
        <f>VLOOKUP($A133,'Supporting Data'!$A$2:$BH$1679,7,FALSE)</f>
        <v>91.108894348144531</v>
      </c>
      <c r="G133" s="128">
        <f>VLOOKUP($A133,'Supporting Data'!$A$2:$BH$1679,49,FALSE)</f>
        <v>0.1951219439506531</v>
      </c>
      <c r="H133" s="125">
        <f>VLOOKUP($A133,'Supporting Data'!$A$2:$BH$1679,6,FALSE)</f>
        <v>87.842971801757813</v>
      </c>
      <c r="I133" s="128">
        <f>VLOOKUP($A133,'Supporting Data'!$A$2:$BH$1679,22,FALSE)</f>
        <v>0.21951219439506531</v>
      </c>
      <c r="J133" s="125">
        <f>VLOOKUP($A133,'Supporting Data'!$A$2:$BH$1679,8,FALSE)</f>
        <v>87.733718872070313</v>
      </c>
      <c r="K133" s="128">
        <f>VLOOKUP($A133,'Supporting Data'!$A$2:$BH$1679,49,FALSE)</f>
        <v>0.1951219439506531</v>
      </c>
      <c r="L133" s="125">
        <f>VLOOKUP($A133,'Supporting Data'!$A$2:$BH$1679,26,FALSE)</f>
        <v>86.431098937988281</v>
      </c>
      <c r="M133" s="125">
        <f>VLOOKUP($A133,'Supporting Data'!$A$2:$BH$1679,53,FALSE)</f>
        <v>82.897239685058594</v>
      </c>
    </row>
    <row r="134" spans="1:13" x14ac:dyDescent="0.3">
      <c r="A134" s="4">
        <v>270554020</v>
      </c>
      <c r="B134" s="3" t="s">
        <v>116</v>
      </c>
      <c r="C134" s="3" t="s">
        <v>898</v>
      </c>
      <c r="D134" s="125">
        <f>VLOOKUP($A134,'Supporting Data'!$A$2:$BH$1679,5,FALSE)</f>
        <v>79.787567138671875</v>
      </c>
      <c r="E134" s="128">
        <f>VLOOKUP($A134,'Supporting Data'!$A$2:$BH$1679,16,FALSE)</f>
        <v>0.50847458839416504</v>
      </c>
      <c r="F134" s="125">
        <f>VLOOKUP($A134,'Supporting Data'!$A$2:$BH$1679,7,FALSE)</f>
        <v>83.733360290527344</v>
      </c>
      <c r="G134" s="128">
        <f>VLOOKUP($A134,'Supporting Data'!$A$2:$BH$1679,49,FALSE)</f>
        <v>0.27118644118309021</v>
      </c>
      <c r="H134" s="125">
        <f>VLOOKUP($A134,'Supporting Data'!$A$2:$BH$1679,6,FALSE)</f>
        <v>81.456657409667969</v>
      </c>
      <c r="I134" s="128">
        <f>VLOOKUP($A134,'Supporting Data'!$A$2:$BH$1679,22,FALSE)</f>
        <v>0.50847458839416504</v>
      </c>
      <c r="J134" s="125">
        <f>VLOOKUP($A134,'Supporting Data'!$A$2:$BH$1679,8,FALSE)</f>
        <v>83.401603698730469</v>
      </c>
      <c r="K134" s="128">
        <f>VLOOKUP($A134,'Supporting Data'!$A$2:$BH$1679,49,FALSE)</f>
        <v>0.27118644118309021</v>
      </c>
      <c r="L134" s="125">
        <f>VLOOKUP($A134,'Supporting Data'!$A$2:$BH$1679,26,FALSE)</f>
        <v>77.670433044433594</v>
      </c>
      <c r="M134" s="125">
        <f>VLOOKUP($A134,'Supporting Data'!$A$2:$BH$1679,53,FALSE)</f>
        <v>85.474716186523438</v>
      </c>
    </row>
    <row r="135" spans="1:13" x14ac:dyDescent="0.3">
      <c r="A135" s="4">
        <v>81114020</v>
      </c>
      <c r="B135" s="3" t="s">
        <v>33</v>
      </c>
      <c r="C135" s="3" t="s">
        <v>614</v>
      </c>
      <c r="D135" s="125">
        <f>VLOOKUP($A135,'Supporting Data'!$A$2:$BH$1679,5,FALSE)</f>
        <v>82.769927978515625</v>
      </c>
      <c r="E135" s="128">
        <f>VLOOKUP($A135,'Supporting Data'!$A$2:$BH$1679,16,FALSE)</f>
        <v>0.42105263471603388</v>
      </c>
      <c r="F135" s="125">
        <f>VLOOKUP($A135,'Supporting Data'!$A$2:$BH$1679,7,FALSE)</f>
        <v>92.276191711425781</v>
      </c>
      <c r="G135" s="128">
        <f>VLOOKUP($A135,'Supporting Data'!$A$2:$BH$1679,49,FALSE)</f>
        <v>0.3174603283405304</v>
      </c>
      <c r="H135" s="125">
        <f>VLOOKUP($A135,'Supporting Data'!$A$2:$BH$1679,6,FALSE)</f>
        <v>83.078453063964844</v>
      </c>
      <c r="I135" s="128">
        <f>VLOOKUP($A135,'Supporting Data'!$A$2:$BH$1679,22,FALSE)</f>
        <v>0.3492063581943512</v>
      </c>
      <c r="J135" s="125">
        <f>VLOOKUP($A135,'Supporting Data'!$A$2:$BH$1679,8,FALSE)</f>
        <v>90.559539794921875</v>
      </c>
      <c r="K135" s="128">
        <f>VLOOKUP($A135,'Supporting Data'!$A$2:$BH$1679,49,FALSE)</f>
        <v>0.3174603283405304</v>
      </c>
      <c r="L135" s="125">
        <f>VLOOKUP($A135,'Supporting Data'!$A$2:$BH$1679,26,FALSE)</f>
        <v>91.566658020019531</v>
      </c>
      <c r="M135" s="125">
        <f>VLOOKUP($A135,'Supporting Data'!$A$2:$BH$1679,53,FALSE)</f>
        <v>98.609550476074219</v>
      </c>
    </row>
    <row r="136" spans="1:13" x14ac:dyDescent="0.3">
      <c r="A136" s="4">
        <v>750874020</v>
      </c>
      <c r="B136" s="3" t="s">
        <v>360</v>
      </c>
      <c r="C136" s="3" t="s">
        <v>1546</v>
      </c>
      <c r="D136" s="125">
        <f>VLOOKUP($A136,'Supporting Data'!$A$2:$BH$1679,5,FALSE)</f>
        <v>83.905853271484375</v>
      </c>
      <c r="E136" s="128">
        <f>VLOOKUP($A136,'Supporting Data'!$A$2:$BH$1679,16,FALSE)</f>
        <v>0.3888888955116272</v>
      </c>
      <c r="F136" s="125">
        <f>VLOOKUP($A136,'Supporting Data'!$A$2:$BH$1679,7,FALSE)</f>
        <v>88.501472473144531</v>
      </c>
      <c r="G136" s="128">
        <f>VLOOKUP($A136,'Supporting Data'!$A$2:$BH$1679,49,FALSE)</f>
        <v>0.15584415197372439</v>
      </c>
      <c r="H136" s="125">
        <f>VLOOKUP($A136,'Supporting Data'!$A$2:$BH$1679,6,FALSE)</f>
        <v>81.382957458496094</v>
      </c>
      <c r="I136" s="128">
        <f>VLOOKUP($A136,'Supporting Data'!$A$2:$BH$1679,22,FALSE)</f>
        <v>0.28571429848670959</v>
      </c>
      <c r="J136" s="125">
        <f>VLOOKUP($A136,'Supporting Data'!$A$2:$BH$1679,8,FALSE)</f>
        <v>84.028945922851563</v>
      </c>
      <c r="K136" s="128">
        <f>VLOOKUP($A136,'Supporting Data'!$A$2:$BH$1679,49,FALSE)</f>
        <v>0.15584415197372439</v>
      </c>
      <c r="L136" s="125">
        <f>VLOOKUP($A136,'Supporting Data'!$A$2:$BH$1679,26,FALSE)</f>
        <v>84.920639038085938</v>
      </c>
      <c r="M136" s="125">
        <f>VLOOKUP($A136,'Supporting Data'!$A$2:$BH$1679,53,FALSE)</f>
        <v>83.907608032226563</v>
      </c>
    </row>
    <row r="137" spans="1:13" x14ac:dyDescent="0.3">
      <c r="A137" s="4">
        <v>461343000</v>
      </c>
      <c r="B137" s="3" t="s">
        <v>208</v>
      </c>
      <c r="C137" s="3" t="s">
        <v>1120</v>
      </c>
      <c r="D137" s="125">
        <f>VLOOKUP($A137,'Supporting Data'!$A$2:$BH$1679,5,FALSE)</f>
        <v>87.297569274902344</v>
      </c>
      <c r="E137" s="128">
        <f>VLOOKUP($A137,'Supporting Data'!$A$2:$BH$1679,16,FALSE)</f>
        <v>0.4010327160358429</v>
      </c>
      <c r="F137" s="125">
        <f>VLOOKUP($A137,'Supporting Data'!$A$2:$BH$1679,7,FALSE)</f>
        <v>86.831871032714844</v>
      </c>
      <c r="G137" s="128">
        <f>VLOOKUP($A137,'Supporting Data'!$A$2:$BH$1679,49,FALSE)</f>
        <v>0.26358696818351751</v>
      </c>
      <c r="H137" s="125">
        <f>VLOOKUP($A137,'Supporting Data'!$A$2:$BH$1679,6,FALSE)</f>
        <v>88.466026306152344</v>
      </c>
      <c r="I137" s="128">
        <f>VLOOKUP($A137,'Supporting Data'!$A$2:$BH$1679,22,FALSE)</f>
        <v>0.30894309282302862</v>
      </c>
      <c r="J137" s="125">
        <f>VLOOKUP($A137,'Supporting Data'!$A$2:$BH$1679,8,FALSE)</f>
        <v>87.862594604492188</v>
      </c>
      <c r="K137" s="128">
        <f>VLOOKUP($A137,'Supporting Data'!$A$2:$BH$1679,49,FALSE)</f>
        <v>0.26358696818351751</v>
      </c>
      <c r="L137" s="125">
        <f>VLOOKUP($A137,'Supporting Data'!$A$2:$BH$1679,26,FALSE)</f>
        <v>84.014358520507813</v>
      </c>
      <c r="M137" s="125">
        <f>VLOOKUP($A137,'Supporting Data'!$A$2:$BH$1679,53,FALSE)</f>
        <v>83.804512023925781</v>
      </c>
    </row>
    <row r="138" spans="1:13" x14ac:dyDescent="0.3">
      <c r="A138" s="4">
        <v>731054020</v>
      </c>
      <c r="B138" s="3" t="s">
        <v>347</v>
      </c>
      <c r="C138" s="3" t="s">
        <v>1175</v>
      </c>
      <c r="D138" s="125">
        <f>VLOOKUP($A138,'Supporting Data'!$A$2:$BH$1679,5,FALSE)</f>
        <v>87.339317321777344</v>
      </c>
      <c r="E138" s="128">
        <f>VLOOKUP($A138,'Supporting Data'!$A$2:$BH$1679,16,FALSE)</f>
        <v>0.45588234066963201</v>
      </c>
      <c r="F138" s="125">
        <f>VLOOKUP($A138,'Supporting Data'!$A$2:$BH$1679,7,FALSE)</f>
        <v>83.43634033203125</v>
      </c>
      <c r="G138" s="128">
        <f>VLOOKUP($A138,'Supporting Data'!$A$2:$BH$1679,49,FALSE)</f>
        <v>0.26086956262588501</v>
      </c>
      <c r="H138" s="125">
        <f>VLOOKUP($A138,'Supporting Data'!$A$2:$BH$1679,6,FALSE)</f>
        <v>85.032119750976563</v>
      </c>
      <c r="I138" s="128">
        <f>VLOOKUP($A138,'Supporting Data'!$A$2:$BH$1679,22,FALSE)</f>
        <v>0.34782609343528748</v>
      </c>
      <c r="J138" s="125">
        <f>VLOOKUP($A138,'Supporting Data'!$A$2:$BH$1679,8,FALSE)</f>
        <v>82.68878173828125</v>
      </c>
      <c r="K138" s="128">
        <f>VLOOKUP($A138,'Supporting Data'!$A$2:$BH$1679,49,FALSE)</f>
        <v>0.26086956262588501</v>
      </c>
      <c r="L138" s="125">
        <f>VLOOKUP($A138,'Supporting Data'!$A$2:$BH$1679,26,FALSE)</f>
        <v>86.431098937988281</v>
      </c>
      <c r="M138" s="125">
        <f>VLOOKUP($A138,'Supporting Data'!$A$2:$BH$1679,53,FALSE)</f>
        <v>81.247650146484375</v>
      </c>
    </row>
    <row r="139" spans="1:13" x14ac:dyDescent="0.3">
      <c r="A139" s="4">
        <v>760834060</v>
      </c>
      <c r="B139" s="3" t="s">
        <v>363</v>
      </c>
      <c r="C139" s="3" t="s">
        <v>1551</v>
      </c>
      <c r="D139" s="125">
        <f>VLOOKUP($A139,'Supporting Data'!$A$2:$BH$1679,5,FALSE)</f>
        <v>80.7884521484375</v>
      </c>
      <c r="E139" s="128">
        <f>VLOOKUP($A139,'Supporting Data'!$A$2:$BH$1679,16,FALSE)</f>
        <v>0.52517986297607422</v>
      </c>
      <c r="F139" s="125">
        <f>VLOOKUP($A139,'Supporting Data'!$A$2:$BH$1679,7,FALSE)</f>
        <v>83.297966003417969</v>
      </c>
      <c r="G139" s="128">
        <f>VLOOKUP($A139,'Supporting Data'!$A$2:$BH$1679,49,FALSE)</f>
        <v>0.25</v>
      </c>
      <c r="H139" s="125">
        <f>VLOOKUP($A139,'Supporting Data'!$A$2:$BH$1679,6,FALSE)</f>
        <v>79.46990966796875</v>
      </c>
      <c r="I139" s="128">
        <f>VLOOKUP($A139,'Supporting Data'!$A$2:$BH$1679,22,FALSE)</f>
        <v>0.32692307233810419</v>
      </c>
      <c r="J139" s="125">
        <f>VLOOKUP($A139,'Supporting Data'!$A$2:$BH$1679,8,FALSE)</f>
        <v>82.507598876953125</v>
      </c>
      <c r="K139" s="128">
        <f>VLOOKUP($A139,'Supporting Data'!$A$2:$BH$1679,49,FALSE)</f>
        <v>0.25</v>
      </c>
      <c r="L139" s="125">
        <f>VLOOKUP($A139,'Supporting Data'!$A$2:$BH$1679,26,FALSE)</f>
        <v>82.201812744140625</v>
      </c>
      <c r="M139" s="125">
        <f>VLOOKUP($A139,'Supporting Data'!$A$2:$BH$1679,53,FALSE)</f>
        <v>83.557075500488281</v>
      </c>
    </row>
    <row r="140" spans="1:13" x14ac:dyDescent="0.3">
      <c r="A140" s="4">
        <v>1071531050</v>
      </c>
      <c r="B140" s="3" t="s">
        <v>508</v>
      </c>
      <c r="C140" s="3" t="s">
        <v>2006</v>
      </c>
      <c r="D140" s="125">
        <f>VLOOKUP($A140,'Supporting Data'!$A$2:$BH$1679,5,FALSE)</f>
        <v>92.594879150390625</v>
      </c>
      <c r="E140" s="128">
        <f>VLOOKUP($A140,'Supporting Data'!$A$2:$BH$1679,16,FALSE)</f>
        <v>0.48571428656578058</v>
      </c>
      <c r="F140" s="125">
        <f>VLOOKUP($A140,'Supporting Data'!$A$2:$BH$1679,7,FALSE)</f>
        <v>88.972526550292969</v>
      </c>
      <c r="G140" s="128">
        <f>VLOOKUP($A140,'Supporting Data'!$A$2:$BH$1679,49,FALSE)</f>
        <v>0.1578947305679321</v>
      </c>
      <c r="H140" s="125">
        <f>VLOOKUP($A140,'Supporting Data'!$A$2:$BH$1679,6,FALSE)</f>
        <v>94.134849548339844</v>
      </c>
      <c r="I140" s="128">
        <f>VLOOKUP($A140,'Supporting Data'!$A$2:$BH$1679,22,FALSE)</f>
        <v>0.26315790414810181</v>
      </c>
      <c r="J140" s="125">
        <f>VLOOKUP($A140,'Supporting Data'!$A$2:$BH$1679,8,FALSE)</f>
        <v>87.493438720703125</v>
      </c>
      <c r="K140" s="128">
        <f>VLOOKUP($A140,'Supporting Data'!$A$2:$BH$1679,49,FALSE)</f>
        <v>0.1578947305679321</v>
      </c>
      <c r="L140" s="125">
        <f>VLOOKUP($A140,'Supporting Data'!$A$2:$BH$1679,26,FALSE)</f>
        <v>92.7750244140625</v>
      </c>
      <c r="M140" s="125">
        <f>VLOOKUP($A140,'Supporting Data'!$A$2:$BH$1679,53,FALSE)</f>
        <v>89.804885864257813</v>
      </c>
    </row>
    <row r="141" spans="1:13" x14ac:dyDescent="0.3">
      <c r="A141" s="4">
        <v>780041050</v>
      </c>
      <c r="B141" s="3" t="s">
        <v>372</v>
      </c>
      <c r="C141" s="3" t="s">
        <v>1566</v>
      </c>
      <c r="D141" s="125">
        <f>VLOOKUP($A141,'Supporting Data'!$A$2:$BH$1679,5,FALSE)</f>
        <v>89.157508850097656</v>
      </c>
      <c r="E141" s="128">
        <f>VLOOKUP($A141,'Supporting Data'!$A$2:$BH$1679,16,FALSE)</f>
        <v>0.54098361730575562</v>
      </c>
      <c r="F141" s="125">
        <f>VLOOKUP($A141,'Supporting Data'!$A$2:$BH$1679,7,FALSE)</f>
        <v>71.808631896972656</v>
      </c>
      <c r="G141" s="128">
        <f>VLOOKUP($A141,'Supporting Data'!$A$2:$BH$1679,49,FALSE)</f>
        <v>0</v>
      </c>
      <c r="H141" s="125">
        <f>VLOOKUP($A141,'Supporting Data'!$A$2:$BH$1679,6,FALSE)</f>
        <v>88.512229919433594</v>
      </c>
      <c r="I141" s="128">
        <f>VLOOKUP($A141,'Supporting Data'!$A$2:$BH$1679,22,FALSE)</f>
        <v>0.34482759237289429</v>
      </c>
      <c r="J141" s="125">
        <f>VLOOKUP($A141,'Supporting Data'!$A$2:$BH$1679,8,FALSE)</f>
        <v>73.490875244140625</v>
      </c>
      <c r="K141" s="128">
        <f>VLOOKUP($A141,'Supporting Data'!$A$2:$BH$1679,49,FALSE)</f>
        <v>0</v>
      </c>
      <c r="L141" s="125">
        <f>VLOOKUP($A141,'Supporting Data'!$A$2:$BH$1679,26,FALSE)</f>
        <v>84.014358520507813</v>
      </c>
      <c r="M141" s="125">
        <f>VLOOKUP($A141,'Supporting Data'!$A$2:$BH$1679,53,FALSE)</f>
        <v>78.979469299316406</v>
      </c>
    </row>
    <row r="142" spans="1:13" x14ac:dyDescent="0.3">
      <c r="A142" s="4">
        <v>611574020</v>
      </c>
      <c r="B142" s="3" t="s">
        <v>308</v>
      </c>
      <c r="C142" s="3" t="s">
        <v>1448</v>
      </c>
      <c r="D142" s="125">
        <f>VLOOKUP($A142,'Supporting Data'!$A$2:$BH$1679,5,FALSE)</f>
        <v>86.155189514160156</v>
      </c>
      <c r="E142" s="128">
        <f>VLOOKUP($A142,'Supporting Data'!$A$2:$BH$1679,16,FALSE)</f>
        <v>0.43589743971824652</v>
      </c>
      <c r="F142" s="125">
        <f>VLOOKUP($A142,'Supporting Data'!$A$2:$BH$1679,7,FALSE)</f>
        <v>77.431312561035156</v>
      </c>
      <c r="G142" s="128">
        <f>VLOOKUP($A142,'Supporting Data'!$A$2:$BH$1679,49,FALSE)</f>
        <v>0.20512820780277249</v>
      </c>
      <c r="H142" s="125">
        <f>VLOOKUP($A142,'Supporting Data'!$A$2:$BH$1679,6,FALSE)</f>
        <v>86.504608154296875</v>
      </c>
      <c r="I142" s="128">
        <f>VLOOKUP($A142,'Supporting Data'!$A$2:$BH$1679,22,FALSE)</f>
        <v>0.43589743971824652</v>
      </c>
      <c r="J142" s="125">
        <f>VLOOKUP($A142,'Supporting Data'!$A$2:$BH$1679,8,FALSE)</f>
        <v>77.780563354492188</v>
      </c>
      <c r="K142" s="128">
        <f>VLOOKUP($A142,'Supporting Data'!$A$2:$BH$1679,49,FALSE)</f>
        <v>0.20512820780277249</v>
      </c>
      <c r="L142" s="125">
        <f>VLOOKUP($A142,'Supporting Data'!$A$2:$BH$1679,26,FALSE)</f>
        <v>86.431098937988281</v>
      </c>
      <c r="M142" s="125">
        <f>VLOOKUP($A142,'Supporting Data'!$A$2:$BH$1679,53,FALSE)</f>
        <v>85.619056701660156</v>
      </c>
    </row>
    <row r="143" spans="1:13" x14ac:dyDescent="0.3">
      <c r="A143" s="4">
        <v>491483030</v>
      </c>
      <c r="B143" s="3" t="s">
        <v>253</v>
      </c>
      <c r="C143" s="3" t="s">
        <v>1192</v>
      </c>
      <c r="D143" s="125">
        <f>VLOOKUP($A143,'Supporting Data'!$A$2:$BH$1679,5,FALSE)</f>
        <v>88.64453125</v>
      </c>
      <c r="E143" s="128">
        <f>VLOOKUP($A143,'Supporting Data'!$A$2:$BH$1679,16,FALSE)</f>
        <v>0.51546388864517212</v>
      </c>
      <c r="F143" s="125">
        <f>VLOOKUP($A143,'Supporting Data'!$A$2:$BH$1679,7,FALSE)</f>
        <v>89.380393981933594</v>
      </c>
      <c r="G143" s="128">
        <f>VLOOKUP($A143,'Supporting Data'!$A$2:$BH$1679,49,FALSE)</f>
        <v>0.30188679695129389</v>
      </c>
      <c r="H143" s="125">
        <f>VLOOKUP($A143,'Supporting Data'!$A$2:$BH$1679,6,FALSE)</f>
        <v>87.226951599121094</v>
      </c>
      <c r="I143" s="128">
        <f>VLOOKUP($A143,'Supporting Data'!$A$2:$BH$1679,22,FALSE)</f>
        <v>0.38113206624984741</v>
      </c>
      <c r="J143" s="125">
        <f>VLOOKUP($A143,'Supporting Data'!$A$2:$BH$1679,8,FALSE)</f>
        <v>88.478195190429688</v>
      </c>
      <c r="K143" s="128">
        <f>VLOOKUP($A143,'Supporting Data'!$A$2:$BH$1679,49,FALSE)</f>
        <v>0.30188679695129389</v>
      </c>
      <c r="L143" s="125">
        <f>VLOOKUP($A143,'Supporting Data'!$A$2:$BH$1679,26,FALSE)</f>
        <v>89.754104614257813</v>
      </c>
      <c r="M143" s="125">
        <f>VLOOKUP($A143,'Supporting Data'!$A$2:$BH$1679,53,FALSE)</f>
        <v>84.32000732421875</v>
      </c>
    </row>
    <row r="144" spans="1:13" x14ac:dyDescent="0.3">
      <c r="A144" s="4">
        <v>20894020</v>
      </c>
      <c r="B144" s="3" t="s">
        <v>5</v>
      </c>
      <c r="C144" s="3" t="s">
        <v>556</v>
      </c>
      <c r="D144" s="125">
        <f>VLOOKUP($A144,'Supporting Data'!$A$2:$BH$1679,5,FALSE)</f>
        <v>83.980766296386719</v>
      </c>
      <c r="E144" s="128">
        <f>VLOOKUP($A144,'Supporting Data'!$A$2:$BH$1679,16,FALSE)</f>
        <v>0.58666664361953735</v>
      </c>
      <c r="F144" s="125">
        <f>VLOOKUP($A144,'Supporting Data'!$A$2:$BH$1679,7,FALSE)</f>
        <v>88.323776245117188</v>
      </c>
      <c r="G144" s="128">
        <f>VLOOKUP($A144,'Supporting Data'!$A$2:$BH$1679,49,FALSE)</f>
        <v>0.3333333432674408</v>
      </c>
      <c r="H144" s="125">
        <f>VLOOKUP($A144,'Supporting Data'!$A$2:$BH$1679,6,FALSE)</f>
        <v>83.263900756835938</v>
      </c>
      <c r="I144" s="128">
        <f>VLOOKUP($A144,'Supporting Data'!$A$2:$BH$1679,22,FALSE)</f>
        <v>0.25</v>
      </c>
      <c r="J144" s="125">
        <f>VLOOKUP($A144,'Supporting Data'!$A$2:$BH$1679,8,FALSE)</f>
        <v>88.352310180664063</v>
      </c>
      <c r="K144" s="128">
        <f>VLOOKUP($A144,'Supporting Data'!$A$2:$BH$1679,49,FALSE)</f>
        <v>0.3333333432674408</v>
      </c>
      <c r="L144" s="125">
        <f>VLOOKUP($A144,'Supporting Data'!$A$2:$BH$1679,26,FALSE)</f>
        <v>88.243644714355469</v>
      </c>
      <c r="M144" s="125">
        <f>VLOOKUP($A144,'Supporting Data'!$A$2:$BH$1679,53,FALSE)</f>
        <v>91.928726196289063</v>
      </c>
    </row>
    <row r="145" spans="1:13" x14ac:dyDescent="0.3">
      <c r="A145" s="4">
        <v>491483050</v>
      </c>
      <c r="B145" s="3" t="s">
        <v>253</v>
      </c>
      <c r="C145" s="3" t="s">
        <v>1307</v>
      </c>
      <c r="D145" s="125">
        <f>VLOOKUP($A145,'Supporting Data'!$A$2:$BH$1679,5,FALSE)</f>
        <v>92.223068237304688</v>
      </c>
      <c r="E145" s="128">
        <f>VLOOKUP($A145,'Supporting Data'!$A$2:$BH$1679,16,FALSE)</f>
        <v>0.43827161192893982</v>
      </c>
      <c r="F145" s="125">
        <f>VLOOKUP($A145,'Supporting Data'!$A$2:$BH$1679,7,FALSE)</f>
        <v>89.442863464355469</v>
      </c>
      <c r="G145" s="128">
        <f>VLOOKUP($A145,'Supporting Data'!$A$2:$BH$1679,49,FALSE)</f>
        <v>0.16913945972919461</v>
      </c>
      <c r="H145" s="125">
        <f>VLOOKUP($A145,'Supporting Data'!$A$2:$BH$1679,6,FALSE)</f>
        <v>92.857101440429688</v>
      </c>
      <c r="I145" s="128">
        <f>VLOOKUP($A145,'Supporting Data'!$A$2:$BH$1679,22,FALSE)</f>
        <v>0.3571428656578064</v>
      </c>
      <c r="J145" s="125">
        <f>VLOOKUP($A145,'Supporting Data'!$A$2:$BH$1679,8,FALSE)</f>
        <v>90.068717956542969</v>
      </c>
      <c r="K145" s="128">
        <f>VLOOKUP($A145,'Supporting Data'!$A$2:$BH$1679,49,FALSE)</f>
        <v>0.16913945972919461</v>
      </c>
      <c r="L145" s="125">
        <f>VLOOKUP($A145,'Supporting Data'!$A$2:$BH$1679,26,FALSE)</f>
        <v>89.149925231933594</v>
      </c>
      <c r="M145" s="125">
        <f>VLOOKUP($A145,'Supporting Data'!$A$2:$BH$1679,53,FALSE)</f>
        <v>85.371620178222656</v>
      </c>
    </row>
    <row r="146" spans="1:13" x14ac:dyDescent="0.3">
      <c r="A146" s="4">
        <v>200014020</v>
      </c>
      <c r="B146" s="3" t="s">
        <v>89</v>
      </c>
      <c r="C146" s="3" t="s">
        <v>788</v>
      </c>
      <c r="D146" s="125">
        <f>VLOOKUP($A146,'Supporting Data'!$A$2:$BH$1679,5,FALSE)</f>
        <v>85.161376953125</v>
      </c>
      <c r="E146" s="128">
        <f>VLOOKUP($A146,'Supporting Data'!$A$2:$BH$1679,16,FALSE)</f>
        <v>0.56603771448135376</v>
      </c>
      <c r="F146" s="125">
        <f>VLOOKUP($A146,'Supporting Data'!$A$2:$BH$1679,7,FALSE)</f>
        <v>86.273704528808594</v>
      </c>
      <c r="G146" s="128">
        <f>VLOOKUP($A146,'Supporting Data'!$A$2:$BH$1679,49,FALSE)</f>
        <v>0.56338030099868774</v>
      </c>
      <c r="H146" s="125">
        <f>VLOOKUP($A146,'Supporting Data'!$A$2:$BH$1679,6,FALSE)</f>
        <v>85.663803100585938</v>
      </c>
      <c r="I146" s="128">
        <f>VLOOKUP($A146,'Supporting Data'!$A$2:$BH$1679,22,FALSE)</f>
        <v>0.50704222917556763</v>
      </c>
      <c r="J146" s="125">
        <f>VLOOKUP($A146,'Supporting Data'!$A$2:$BH$1679,8,FALSE)</f>
        <v>87.015846252441406</v>
      </c>
      <c r="K146" s="128">
        <f>VLOOKUP($A146,'Supporting Data'!$A$2:$BH$1679,49,FALSE)</f>
        <v>0.56338030099868774</v>
      </c>
      <c r="L146" s="125">
        <f>VLOOKUP($A146,'Supporting Data'!$A$2:$BH$1679,26,FALSE)</f>
        <v>90.962471008300781</v>
      </c>
      <c r="M146" s="125">
        <f>VLOOKUP($A146,'Supporting Data'!$A$2:$BH$1679,53,FALSE)</f>
        <v>92.856620788574219</v>
      </c>
    </row>
    <row r="147" spans="1:13" x14ac:dyDescent="0.3">
      <c r="A147" s="4">
        <v>430043000</v>
      </c>
      <c r="B147" s="3" t="s">
        <v>197</v>
      </c>
      <c r="C147" s="3" t="s">
        <v>1099</v>
      </c>
      <c r="D147" s="125">
        <f>VLOOKUP($A147,'Supporting Data'!$A$2:$BH$1679,5,FALSE)</f>
        <v>87.941574096679688</v>
      </c>
      <c r="E147" s="128">
        <f>VLOOKUP($A147,'Supporting Data'!$A$2:$BH$1679,16,FALSE)</f>
        <v>0.4375</v>
      </c>
      <c r="F147" s="125">
        <f>VLOOKUP($A147,'Supporting Data'!$A$2:$BH$1679,7,FALSE)</f>
        <v>79.503227233886719</v>
      </c>
      <c r="G147" s="128">
        <f>VLOOKUP($A147,'Supporting Data'!$A$2:$BH$1679,49,FALSE)</f>
        <v>0.29032257199287409</v>
      </c>
      <c r="H147" s="125">
        <f>VLOOKUP($A147,'Supporting Data'!$A$2:$BH$1679,6,FALSE)</f>
        <v>90.546867370605469</v>
      </c>
      <c r="I147" s="128">
        <f>VLOOKUP($A147,'Supporting Data'!$A$2:$BH$1679,22,FALSE)</f>
        <v>0.38709676265716553</v>
      </c>
      <c r="J147" s="125">
        <f>VLOOKUP($A147,'Supporting Data'!$A$2:$BH$1679,8,FALSE)</f>
        <v>85.486915588378906</v>
      </c>
      <c r="K147" s="128">
        <f>VLOOKUP($A147,'Supporting Data'!$A$2:$BH$1679,49,FALSE)</f>
        <v>0.29032257199287409</v>
      </c>
      <c r="L147" s="125">
        <f>VLOOKUP($A147,'Supporting Data'!$A$2:$BH$1679,26,FALSE)</f>
        <v>89.754104614257813</v>
      </c>
      <c r="M147" s="125">
        <f>VLOOKUP($A147,'Supporting Data'!$A$2:$BH$1679,53,FALSE)</f>
        <v>85.907737731933594</v>
      </c>
    </row>
    <row r="148" spans="1:13" x14ac:dyDescent="0.3">
      <c r="A148" s="4">
        <v>940862050</v>
      </c>
      <c r="B148" s="3" t="s">
        <v>439</v>
      </c>
      <c r="C148" s="3" t="s">
        <v>742</v>
      </c>
      <c r="D148" s="125">
        <f>VLOOKUP($A148,'Supporting Data'!$A$2:$BH$1679,5,FALSE)</f>
        <v>86.163055419921875</v>
      </c>
      <c r="E148" s="128">
        <f>VLOOKUP($A148,'Supporting Data'!$A$2:$BH$1679,16,FALSE)</f>
        <v>0.44588744640350342</v>
      </c>
      <c r="F148" s="125">
        <f>VLOOKUP($A148,'Supporting Data'!$A$2:$BH$1679,7,FALSE)</f>
        <v>83.261337280273438</v>
      </c>
      <c r="G148" s="128">
        <f>VLOOKUP($A148,'Supporting Data'!$A$2:$BH$1679,49,FALSE)</f>
        <v>0.32584270834922791</v>
      </c>
      <c r="H148" s="125">
        <f>VLOOKUP($A148,'Supporting Data'!$A$2:$BH$1679,6,FALSE)</f>
        <v>84.392311096191406</v>
      </c>
      <c r="I148" s="128">
        <f>VLOOKUP($A148,'Supporting Data'!$A$2:$BH$1679,22,FALSE)</f>
        <v>0.31086140871047968</v>
      </c>
      <c r="J148" s="125">
        <f>VLOOKUP($A148,'Supporting Data'!$A$2:$BH$1679,8,FALSE)</f>
        <v>83.075080871582031</v>
      </c>
      <c r="K148" s="128">
        <f>VLOOKUP($A148,'Supporting Data'!$A$2:$BH$1679,49,FALSE)</f>
        <v>0.32584270834922791</v>
      </c>
      <c r="L148" s="125">
        <f>VLOOKUP($A148,'Supporting Data'!$A$2:$BH$1679,26,FALSE)</f>
        <v>86.129005432128906</v>
      </c>
      <c r="M148" s="125">
        <f>VLOOKUP($A148,'Supporting Data'!$A$2:$BH$1679,53,FALSE)</f>
        <v>87.598564147949219</v>
      </c>
    </row>
    <row r="149" spans="1:13" x14ac:dyDescent="0.3">
      <c r="A149" s="4">
        <v>810974020</v>
      </c>
      <c r="B149" s="3" t="s">
        <v>387</v>
      </c>
      <c r="C149" s="3" t="s">
        <v>1597</v>
      </c>
      <c r="D149" s="125">
        <f>VLOOKUP($A149,'Supporting Data'!$A$2:$BH$1679,5,FALSE)</f>
        <v>83.774276733398438</v>
      </c>
      <c r="E149" s="128">
        <f>VLOOKUP($A149,'Supporting Data'!$A$2:$BH$1679,16,FALSE)</f>
        <v>0.58426964282989502</v>
      </c>
      <c r="F149" s="125">
        <f>VLOOKUP($A149,'Supporting Data'!$A$2:$BH$1679,7,FALSE)</f>
        <v>76.148025512695313</v>
      </c>
      <c r="G149" s="128">
        <f>VLOOKUP($A149,'Supporting Data'!$A$2:$BH$1679,49,FALSE)</f>
        <v>0.3214285671710968</v>
      </c>
      <c r="H149" s="125">
        <f>VLOOKUP($A149,'Supporting Data'!$A$2:$BH$1679,6,FALSE)</f>
        <v>82.915603637695313</v>
      </c>
      <c r="I149" s="128">
        <f>VLOOKUP($A149,'Supporting Data'!$A$2:$BH$1679,22,FALSE)</f>
        <v>0.4464285671710968</v>
      </c>
      <c r="J149" s="125">
        <f>VLOOKUP($A149,'Supporting Data'!$A$2:$BH$1679,8,FALSE)</f>
        <v>78.505546569824219</v>
      </c>
      <c r="K149" s="128">
        <f>VLOOKUP($A149,'Supporting Data'!$A$2:$BH$1679,49,FALSE)</f>
        <v>0.3214285671710968</v>
      </c>
      <c r="L149" s="125">
        <f>VLOOKUP($A149,'Supporting Data'!$A$2:$BH$1679,26,FALSE)</f>
        <v>90.056198120117188</v>
      </c>
      <c r="M149" s="125">
        <f>VLOOKUP($A149,'Supporting Data'!$A$2:$BH$1679,53,FALSE)</f>
        <v>87.846000671386719</v>
      </c>
    </row>
    <row r="150" spans="1:13" x14ac:dyDescent="0.3">
      <c r="A150" s="4">
        <v>1141164020</v>
      </c>
      <c r="B150" s="3" t="s">
        <v>534</v>
      </c>
      <c r="C150" s="3" t="s">
        <v>3793</v>
      </c>
      <c r="D150" s="125">
        <f>VLOOKUP($A150,'Supporting Data'!$A$2:$BH$1679,5,FALSE)</f>
        <v>91.981246948242188</v>
      </c>
      <c r="E150" s="128">
        <f>VLOOKUP($A150,'Supporting Data'!$A$2:$BH$1679,16,FALSE)</f>
        <v>0.3125</v>
      </c>
      <c r="F150" s="125">
        <f>VLOOKUP($A150,'Supporting Data'!$A$2:$BH$1679,7,FALSE)</f>
        <v>101.0981063842773</v>
      </c>
      <c r="G150" s="128">
        <f>VLOOKUP($A150,'Supporting Data'!$A$2:$BH$1679,49,FALSE)</f>
        <v>0.4166666567325592</v>
      </c>
      <c r="H150" s="125">
        <f>VLOOKUP($A150,'Supporting Data'!$A$2:$BH$1679,6,FALSE)</f>
        <v>94.485076904296875</v>
      </c>
      <c r="I150" s="128">
        <f>VLOOKUP($A150,'Supporting Data'!$A$2:$BH$1679,22,FALSE)</f>
        <v>0.25</v>
      </c>
      <c r="J150" s="125">
        <f>VLOOKUP($A150,'Supporting Data'!$A$2:$BH$1679,8,FALSE)</f>
        <v>106.5298690795898</v>
      </c>
      <c r="K150" s="128">
        <f>VLOOKUP($A150,'Supporting Data'!$A$2:$BH$1679,49,FALSE)</f>
        <v>0.4166666567325592</v>
      </c>
      <c r="L150" s="125">
        <f>VLOOKUP($A150,'Supporting Data'!$A$2:$BH$1679,26,FALSE)</f>
        <v>85.222724914550781</v>
      </c>
      <c r="M150" s="125">
        <f>VLOOKUP($A150,'Supporting Data'!$A$2:$BH$1679,53,FALSE)</f>
        <v>92.877235412597656</v>
      </c>
    </row>
    <row r="151" spans="1:13" x14ac:dyDescent="0.3">
      <c r="A151" s="4">
        <v>130624020</v>
      </c>
      <c r="B151" s="3" t="s">
        <v>58</v>
      </c>
      <c r="C151" s="3" t="s">
        <v>704</v>
      </c>
      <c r="D151" s="125">
        <f>VLOOKUP($A151,'Supporting Data'!$A$2:$BH$1679,5,FALSE)</f>
        <v>85.497917175292969</v>
      </c>
      <c r="E151" s="128">
        <f>VLOOKUP($A151,'Supporting Data'!$A$2:$BH$1679,16,FALSE)</f>
        <v>0</v>
      </c>
      <c r="F151" s="125">
        <f>VLOOKUP($A151,'Supporting Data'!$A$2:$BH$1679,7,FALSE)</f>
        <v>90.191215515136719</v>
      </c>
      <c r="G151" s="128">
        <f>VLOOKUP($A151,'Supporting Data'!$A$2:$BH$1679,49,FALSE)</f>
        <v>0</v>
      </c>
      <c r="H151" s="125">
        <f>VLOOKUP($A151,'Supporting Data'!$A$2:$BH$1679,6,FALSE)</f>
        <v>86.974868774414063</v>
      </c>
      <c r="I151" s="128">
        <f>VLOOKUP($A151,'Supporting Data'!$A$2:$BH$1679,22,FALSE)</f>
        <v>0</v>
      </c>
      <c r="J151" s="125">
        <f>VLOOKUP($A151,'Supporting Data'!$A$2:$BH$1679,8,FALSE)</f>
        <v>92.296836853027344</v>
      </c>
      <c r="K151" s="128">
        <f>VLOOKUP($A151,'Supporting Data'!$A$2:$BH$1679,49,FALSE)</f>
        <v>0</v>
      </c>
      <c r="L151" s="125">
        <f>VLOOKUP($A151,'Supporting Data'!$A$2:$BH$1679,26,FALSE)</f>
        <v>83.410179138183594</v>
      </c>
      <c r="M151" s="125">
        <f>VLOOKUP($A151,'Supporting Data'!$A$2:$BH$1679,53,FALSE)</f>
        <v>90.340995788574219</v>
      </c>
    </row>
    <row r="152" spans="1:13" x14ac:dyDescent="0.3">
      <c r="A152" s="4">
        <v>971191050</v>
      </c>
      <c r="B152" s="3" t="s">
        <v>465</v>
      </c>
      <c r="C152" s="3" t="s">
        <v>1929</v>
      </c>
      <c r="D152" s="125">
        <f>VLOOKUP($A152,'Supporting Data'!$A$2:$BH$1679,5,FALSE)</f>
        <v>83.601783752441406</v>
      </c>
      <c r="E152" s="128">
        <f>VLOOKUP($A152,'Supporting Data'!$A$2:$BH$1679,16,FALSE)</f>
        <v>0.61538463830947876</v>
      </c>
      <c r="F152" s="125">
        <f>VLOOKUP($A152,'Supporting Data'!$A$2:$BH$1679,7,FALSE)</f>
        <v>88.185707092285156</v>
      </c>
      <c r="G152" s="128">
        <f>VLOOKUP($A152,'Supporting Data'!$A$2:$BH$1679,49,FALSE)</f>
        <v>0</v>
      </c>
      <c r="H152" s="125">
        <f>VLOOKUP($A152,'Supporting Data'!$A$2:$BH$1679,6,FALSE)</f>
        <v>84.34710693359375</v>
      </c>
      <c r="I152" s="128">
        <f>VLOOKUP($A152,'Supporting Data'!$A$2:$BH$1679,22,FALSE)</f>
        <v>0.61538463830947876</v>
      </c>
      <c r="J152" s="125">
        <f>VLOOKUP($A152,'Supporting Data'!$A$2:$BH$1679,8,FALSE)</f>
        <v>88.292335510253906</v>
      </c>
      <c r="K152" s="128">
        <f>VLOOKUP($A152,'Supporting Data'!$A$2:$BH$1679,49,FALSE)</f>
        <v>0</v>
      </c>
      <c r="L152" s="125">
        <f>VLOOKUP($A152,'Supporting Data'!$A$2:$BH$1679,26,FALSE)</f>
        <v>80.087165832519531</v>
      </c>
      <c r="M152" s="125">
        <f>VLOOKUP($A152,'Supporting Data'!$A$2:$BH$1679,53,FALSE)</f>
        <v>80.855873107910156</v>
      </c>
    </row>
    <row r="153" spans="1:13" x14ac:dyDescent="0.3">
      <c r="A153" s="4">
        <v>450781050</v>
      </c>
      <c r="B153" s="3" t="s">
        <v>203</v>
      </c>
      <c r="C153" s="3" t="s">
        <v>1111</v>
      </c>
      <c r="D153" s="125">
        <f>VLOOKUP($A153,'Supporting Data'!$A$2:$BH$1679,5,FALSE)</f>
        <v>91.639312744140625</v>
      </c>
      <c r="E153" s="128">
        <f>VLOOKUP($A153,'Supporting Data'!$A$2:$BH$1679,16,FALSE)</f>
        <v>0.3333333432674408</v>
      </c>
      <c r="F153" s="125">
        <f>VLOOKUP($A153,'Supporting Data'!$A$2:$BH$1679,7,FALSE)</f>
        <v>95.337783813476563</v>
      </c>
      <c r="G153" s="128">
        <f>VLOOKUP($A153,'Supporting Data'!$A$2:$BH$1679,49,FALSE)</f>
        <v>0.27906978130340582</v>
      </c>
      <c r="H153" s="125">
        <f>VLOOKUP($A153,'Supporting Data'!$A$2:$BH$1679,6,FALSE)</f>
        <v>90.876853942871094</v>
      </c>
      <c r="I153" s="128">
        <f>VLOOKUP($A153,'Supporting Data'!$A$2:$BH$1679,22,FALSE)</f>
        <v>0.2093023210763931</v>
      </c>
      <c r="J153" s="125">
        <f>VLOOKUP($A153,'Supporting Data'!$A$2:$BH$1679,8,FALSE)</f>
        <v>91.719902038574219</v>
      </c>
      <c r="K153" s="128">
        <f>VLOOKUP($A153,'Supporting Data'!$A$2:$BH$1679,49,FALSE)</f>
        <v>0.27906978130340582</v>
      </c>
      <c r="L153" s="125">
        <f>VLOOKUP($A153,'Supporting Data'!$A$2:$BH$1679,26,FALSE)</f>
        <v>92.17083740234375</v>
      </c>
      <c r="M153" s="125">
        <f>VLOOKUP($A153,'Supporting Data'!$A$2:$BH$1679,53,FALSE)</f>
        <v>82.402366638183594</v>
      </c>
    </row>
    <row r="154" spans="1:13" x14ac:dyDescent="0.3">
      <c r="A154" s="4">
        <v>491484260</v>
      </c>
      <c r="B154" s="3" t="s">
        <v>253</v>
      </c>
      <c r="C154" s="3" t="s">
        <v>1314</v>
      </c>
      <c r="D154" s="125">
        <f>VLOOKUP($A154,'Supporting Data'!$A$2:$BH$1679,5,FALSE)</f>
        <v>82.896141052246094</v>
      </c>
      <c r="E154" s="128">
        <f>VLOOKUP($A154,'Supporting Data'!$A$2:$BH$1679,16,FALSE)</f>
        <v>0.28695651888847351</v>
      </c>
      <c r="F154" s="125">
        <f>VLOOKUP($A154,'Supporting Data'!$A$2:$BH$1679,7,FALSE)</f>
        <v>86.914703369140625</v>
      </c>
      <c r="G154" s="128">
        <f>VLOOKUP($A154,'Supporting Data'!$A$2:$BH$1679,49,FALSE)</f>
        <v>0.2099999934434891</v>
      </c>
      <c r="H154" s="125">
        <f>VLOOKUP($A154,'Supporting Data'!$A$2:$BH$1679,6,FALSE)</f>
        <v>84.602668762207031</v>
      </c>
      <c r="I154" s="128">
        <f>VLOOKUP($A154,'Supporting Data'!$A$2:$BH$1679,22,FALSE)</f>
        <v>0.239999994635582</v>
      </c>
      <c r="J154" s="125">
        <f>VLOOKUP($A154,'Supporting Data'!$A$2:$BH$1679,8,FALSE)</f>
        <v>88.212120056152344</v>
      </c>
      <c r="K154" s="128">
        <f>VLOOKUP($A154,'Supporting Data'!$A$2:$BH$1679,49,FALSE)</f>
        <v>0.2099999934434891</v>
      </c>
      <c r="L154" s="125">
        <f>VLOOKUP($A154,'Supporting Data'!$A$2:$BH$1679,26,FALSE)</f>
        <v>82.805992126464844</v>
      </c>
      <c r="M154" s="125">
        <f>VLOOKUP($A154,'Supporting Data'!$A$2:$BH$1679,53,FALSE)</f>
        <v>76.401992797851563</v>
      </c>
    </row>
    <row r="155" spans="1:13" x14ac:dyDescent="0.3">
      <c r="A155" s="4">
        <v>1051231050</v>
      </c>
      <c r="B155" s="3" t="s">
        <v>496</v>
      </c>
      <c r="C155" s="3" t="s">
        <v>1986</v>
      </c>
      <c r="D155" s="125">
        <f>VLOOKUP($A155,'Supporting Data'!$A$2:$BH$1679,5,FALSE)</f>
        <v>86.650230407714844</v>
      </c>
      <c r="E155" s="128">
        <f>VLOOKUP($A155,'Supporting Data'!$A$2:$BH$1679,16,FALSE)</f>
        <v>0.58928573131561279</v>
      </c>
      <c r="F155" s="125">
        <f>VLOOKUP($A155,'Supporting Data'!$A$2:$BH$1679,7,FALSE)</f>
        <v>91.260482788085938</v>
      </c>
      <c r="G155" s="128">
        <f>VLOOKUP($A155,'Supporting Data'!$A$2:$BH$1679,49,FALSE)</f>
        <v>0.43243244290351868</v>
      </c>
      <c r="H155" s="125">
        <f>VLOOKUP($A155,'Supporting Data'!$A$2:$BH$1679,6,FALSE)</f>
        <v>86.420166015625</v>
      </c>
      <c r="I155" s="128">
        <f>VLOOKUP($A155,'Supporting Data'!$A$2:$BH$1679,22,FALSE)</f>
        <v>0.5</v>
      </c>
      <c r="J155" s="125">
        <f>VLOOKUP($A155,'Supporting Data'!$A$2:$BH$1679,8,FALSE)</f>
        <v>89.196937561035156</v>
      </c>
      <c r="K155" s="128">
        <f>VLOOKUP($A155,'Supporting Data'!$A$2:$BH$1679,49,FALSE)</f>
        <v>0.43243244290351868</v>
      </c>
      <c r="L155" s="125">
        <f>VLOOKUP($A155,'Supporting Data'!$A$2:$BH$1679,26,FALSE)</f>
        <v>84.014358520507813</v>
      </c>
      <c r="M155" s="125">
        <f>VLOOKUP($A155,'Supporting Data'!$A$2:$BH$1679,53,FALSE)</f>
        <v>83.701416015625</v>
      </c>
    </row>
    <row r="156" spans="1:13" x14ac:dyDescent="0.3">
      <c r="A156" s="4">
        <v>100873000</v>
      </c>
      <c r="B156" s="3" t="s">
        <v>38</v>
      </c>
      <c r="C156" s="3" t="s">
        <v>623</v>
      </c>
      <c r="D156" s="125">
        <f>VLOOKUP($A156,'Supporting Data'!$A$2:$BH$1679,5,FALSE)</f>
        <v>81.980575561523438</v>
      </c>
      <c r="E156" s="128">
        <f>VLOOKUP($A156,'Supporting Data'!$A$2:$BH$1679,16,FALSE)</f>
        <v>0.44471743702888489</v>
      </c>
      <c r="F156" s="125">
        <f>VLOOKUP($A156,'Supporting Data'!$A$2:$BH$1679,7,FALSE)</f>
        <v>85.013069152832031</v>
      </c>
      <c r="G156" s="128">
        <f>VLOOKUP($A156,'Supporting Data'!$A$2:$BH$1679,49,FALSE)</f>
        <v>0.18811881542205811</v>
      </c>
      <c r="H156" s="125">
        <f>VLOOKUP($A156,'Supporting Data'!$A$2:$BH$1679,6,FALSE)</f>
        <v>81.6927490234375</v>
      </c>
      <c r="I156" s="128">
        <f>VLOOKUP($A156,'Supporting Data'!$A$2:$BH$1679,22,FALSE)</f>
        <v>0.22772277891635889</v>
      </c>
      <c r="J156" s="125">
        <f>VLOOKUP($A156,'Supporting Data'!$A$2:$BH$1679,8,FALSE)</f>
        <v>86.112289428710938</v>
      </c>
      <c r="K156" s="128">
        <f>VLOOKUP($A156,'Supporting Data'!$A$2:$BH$1679,49,FALSE)</f>
        <v>0.18811881542205811</v>
      </c>
      <c r="L156" s="125">
        <f>VLOOKUP($A156,'Supporting Data'!$A$2:$BH$1679,26,FALSE)</f>
        <v>81.2955322265625</v>
      </c>
      <c r="M156" s="125">
        <f>VLOOKUP($A156,'Supporting Data'!$A$2:$BH$1679,53,FALSE)</f>
        <v>86.093315124511719</v>
      </c>
    </row>
    <row r="157" spans="1:13" x14ac:dyDescent="0.3">
      <c r="A157" s="4">
        <v>421174020</v>
      </c>
      <c r="B157" s="3" t="s">
        <v>189</v>
      </c>
      <c r="C157" s="3" t="s">
        <v>1088</v>
      </c>
      <c r="D157" s="125">
        <f>VLOOKUP($A157,'Supporting Data'!$A$2:$BH$1679,5,FALSE)</f>
        <v>81.265090942382813</v>
      </c>
      <c r="E157" s="128">
        <f>VLOOKUP($A157,'Supporting Data'!$A$2:$BH$1679,16,FALSE)</f>
        <v>0.1111111119389534</v>
      </c>
      <c r="F157" s="125">
        <f>VLOOKUP($A157,'Supporting Data'!$A$2:$BH$1679,7,FALSE)</f>
        <v>87.521430969238281</v>
      </c>
      <c r="G157" s="128">
        <f>VLOOKUP($A157,'Supporting Data'!$A$2:$BH$1679,49,FALSE)</f>
        <v>0.1111111119389534</v>
      </c>
      <c r="H157" s="125">
        <f>VLOOKUP($A157,'Supporting Data'!$A$2:$BH$1679,6,FALSE)</f>
        <v>81.800735473632813</v>
      </c>
      <c r="I157" s="128">
        <f>VLOOKUP($A157,'Supporting Data'!$A$2:$BH$1679,22,FALSE)</f>
        <v>0.1111111119389534</v>
      </c>
      <c r="J157" s="125">
        <f>VLOOKUP($A157,'Supporting Data'!$A$2:$BH$1679,8,FALSE)</f>
        <v>85.422981262207031</v>
      </c>
      <c r="K157" s="128">
        <f>VLOOKUP($A157,'Supporting Data'!$A$2:$BH$1679,49,FALSE)</f>
        <v>0.1111111119389534</v>
      </c>
      <c r="L157" s="125">
        <f>VLOOKUP($A157,'Supporting Data'!$A$2:$BH$1679,26,FALSE)</f>
        <v>83.108085632324219</v>
      </c>
      <c r="M157" s="125">
        <f>VLOOKUP($A157,'Supporting Data'!$A$2:$BH$1679,53,FALSE)</f>
        <v>87.165542602539063</v>
      </c>
    </row>
    <row r="158" spans="1:13" x14ac:dyDescent="0.3">
      <c r="A158" s="4">
        <v>430013000</v>
      </c>
      <c r="B158" s="3" t="s">
        <v>194</v>
      </c>
      <c r="C158" s="3" t="s">
        <v>1094</v>
      </c>
      <c r="D158" s="125">
        <f>VLOOKUP($A158,'Supporting Data'!$A$2:$BH$1679,5,FALSE)</f>
        <v>81.039390563964844</v>
      </c>
      <c r="E158" s="128">
        <f>VLOOKUP($A158,'Supporting Data'!$A$2:$BH$1679,16,FALSE)</f>
        <v>0.58215963840484619</v>
      </c>
      <c r="F158" s="125">
        <f>VLOOKUP($A158,'Supporting Data'!$A$2:$BH$1679,7,FALSE)</f>
        <v>80.341300964355469</v>
      </c>
      <c r="G158" s="128">
        <f>VLOOKUP($A158,'Supporting Data'!$A$2:$BH$1679,49,FALSE)</f>
        <v>0.46086955070495611</v>
      </c>
      <c r="H158" s="125">
        <f>VLOOKUP($A158,'Supporting Data'!$A$2:$BH$1679,6,FALSE)</f>
        <v>81.869400024414063</v>
      </c>
      <c r="I158" s="128">
        <f>VLOOKUP($A158,'Supporting Data'!$A$2:$BH$1679,22,FALSE)</f>
        <v>0.48695650696754461</v>
      </c>
      <c r="J158" s="125">
        <f>VLOOKUP($A158,'Supporting Data'!$A$2:$BH$1679,8,FALSE)</f>
        <v>82.744827270507813</v>
      </c>
      <c r="K158" s="128">
        <f>VLOOKUP($A158,'Supporting Data'!$A$2:$BH$1679,49,FALSE)</f>
        <v>0.46086955070495611</v>
      </c>
      <c r="L158" s="125">
        <f>VLOOKUP($A158,'Supporting Data'!$A$2:$BH$1679,26,FALSE)</f>
        <v>81.2955322265625</v>
      </c>
      <c r="M158" s="125">
        <f>VLOOKUP($A158,'Supporting Data'!$A$2:$BH$1679,53,FALSE)</f>
        <v>87.227401733398438</v>
      </c>
    </row>
    <row r="159" spans="1:13" x14ac:dyDescent="0.3">
      <c r="A159" s="4">
        <v>931244020</v>
      </c>
      <c r="B159" s="3" t="s">
        <v>435</v>
      </c>
      <c r="C159" s="3" t="s">
        <v>1745</v>
      </c>
      <c r="D159" s="125">
        <f>VLOOKUP($A159,'Supporting Data'!$A$2:$BH$1679,5,FALSE)</f>
        <v>91.955116271972656</v>
      </c>
      <c r="E159" s="128">
        <f>VLOOKUP($A159,'Supporting Data'!$A$2:$BH$1679,16,FALSE)</f>
        <v>0.4444444477558136</v>
      </c>
      <c r="F159" s="125">
        <f>VLOOKUP($A159,'Supporting Data'!$A$2:$BH$1679,7,FALSE)</f>
        <v>93.675727844238281</v>
      </c>
      <c r="G159" s="128">
        <f>VLOOKUP($A159,'Supporting Data'!$A$2:$BH$1679,49,FALSE)</f>
        <v>0.47222220897674561</v>
      </c>
      <c r="H159" s="125">
        <f>VLOOKUP($A159,'Supporting Data'!$A$2:$BH$1679,6,FALSE)</f>
        <v>93.705924987792969</v>
      </c>
      <c r="I159" s="128">
        <f>VLOOKUP($A159,'Supporting Data'!$A$2:$BH$1679,22,FALSE)</f>
        <v>0.3888888955116272</v>
      </c>
      <c r="J159" s="125">
        <f>VLOOKUP($A159,'Supporting Data'!$A$2:$BH$1679,8,FALSE)</f>
        <v>93.394584655761719</v>
      </c>
      <c r="K159" s="128">
        <f>VLOOKUP($A159,'Supporting Data'!$A$2:$BH$1679,49,FALSE)</f>
        <v>0.47222220897674561</v>
      </c>
      <c r="L159" s="125">
        <f>VLOOKUP($A159,'Supporting Data'!$A$2:$BH$1679,26,FALSE)</f>
        <v>91.868743896484375</v>
      </c>
      <c r="M159" s="125">
        <f>VLOOKUP($A159,'Supporting Data'!$A$2:$BH$1679,53,FALSE)</f>
        <v>90.382240295410156</v>
      </c>
    </row>
    <row r="160" spans="1:13" x14ac:dyDescent="0.3">
      <c r="A160" s="4">
        <v>801164020</v>
      </c>
      <c r="B160" s="3" t="s">
        <v>378</v>
      </c>
      <c r="C160" s="3" t="s">
        <v>1578</v>
      </c>
      <c r="D160" s="125">
        <f>VLOOKUP($A160,'Supporting Data'!$A$2:$BH$1679,5,FALSE)</f>
        <v>89.492813110351563</v>
      </c>
      <c r="E160" s="128">
        <f>VLOOKUP($A160,'Supporting Data'!$A$2:$BH$1679,16,FALSE)</f>
        <v>0.34313726425170898</v>
      </c>
      <c r="F160" s="125">
        <f>VLOOKUP($A160,'Supporting Data'!$A$2:$BH$1679,7,FALSE)</f>
        <v>86.108573913574219</v>
      </c>
      <c r="G160" s="128">
        <f>VLOOKUP($A160,'Supporting Data'!$A$2:$BH$1679,49,FALSE)</f>
        <v>0.171875</v>
      </c>
      <c r="H160" s="125">
        <f>VLOOKUP($A160,'Supporting Data'!$A$2:$BH$1679,6,FALSE)</f>
        <v>90.978561401367188</v>
      </c>
      <c r="I160" s="128">
        <f>VLOOKUP($A160,'Supporting Data'!$A$2:$BH$1679,22,FALSE)</f>
        <v>0.28125</v>
      </c>
      <c r="J160" s="125">
        <f>VLOOKUP($A160,'Supporting Data'!$A$2:$BH$1679,8,FALSE)</f>
        <v>87.110870361328125</v>
      </c>
      <c r="K160" s="128">
        <f>VLOOKUP($A160,'Supporting Data'!$A$2:$BH$1679,49,FALSE)</f>
        <v>0.171875</v>
      </c>
      <c r="L160" s="125">
        <f>VLOOKUP($A160,'Supporting Data'!$A$2:$BH$1679,26,FALSE)</f>
        <v>84.316452026367188</v>
      </c>
      <c r="M160" s="125">
        <f>VLOOKUP($A160,'Supporting Data'!$A$2:$BH$1679,53,FALSE)</f>
        <v>84.856124877929688</v>
      </c>
    </row>
    <row r="161" spans="1:13" x14ac:dyDescent="0.3">
      <c r="A161" s="4">
        <v>391344090</v>
      </c>
      <c r="B161" s="3" t="s">
        <v>170</v>
      </c>
      <c r="C161" s="3" t="s">
        <v>1017</v>
      </c>
      <c r="D161" s="125">
        <f>VLOOKUP($A161,'Supporting Data'!$A$2:$BH$1679,5,FALSE)</f>
        <v>94.594558715820313</v>
      </c>
      <c r="E161" s="128">
        <f>VLOOKUP($A161,'Supporting Data'!$A$2:$BH$1679,16,FALSE)</f>
        <v>0.65499997138977051</v>
      </c>
      <c r="F161" s="125">
        <f>VLOOKUP($A161,'Supporting Data'!$A$2:$BH$1679,7,FALSE)</f>
        <v>92.974617004394531</v>
      </c>
      <c r="G161" s="128">
        <f>VLOOKUP($A161,'Supporting Data'!$A$2:$BH$1679,49,FALSE)</f>
        <v>0.49523809552192688</v>
      </c>
      <c r="H161" s="125">
        <f>VLOOKUP($A161,'Supporting Data'!$A$2:$BH$1679,6,FALSE)</f>
        <v>89.158821105957031</v>
      </c>
      <c r="I161" s="128">
        <f>VLOOKUP($A161,'Supporting Data'!$A$2:$BH$1679,22,FALSE)</f>
        <v>0.51428574323654175</v>
      </c>
      <c r="J161" s="125">
        <f>VLOOKUP($A161,'Supporting Data'!$A$2:$BH$1679,8,FALSE)</f>
        <v>89.163520812988281</v>
      </c>
      <c r="K161" s="128">
        <f>VLOOKUP($A161,'Supporting Data'!$A$2:$BH$1679,49,FALSE)</f>
        <v>0.49523809552192688</v>
      </c>
      <c r="L161" s="125">
        <f>VLOOKUP($A161,'Supporting Data'!$A$2:$BH$1679,26,FALSE)</f>
        <v>96.400123596191406</v>
      </c>
      <c r="M161" s="125">
        <f>VLOOKUP($A161,'Supporting Data'!$A$2:$BH$1679,53,FALSE)</f>
        <v>95.475334167480469</v>
      </c>
    </row>
    <row r="162" spans="1:13" x14ac:dyDescent="0.3">
      <c r="A162" s="4">
        <v>260023000</v>
      </c>
      <c r="B162" s="3" t="s">
        <v>113</v>
      </c>
      <c r="C162" s="3" t="s">
        <v>886</v>
      </c>
      <c r="D162" s="125">
        <f>VLOOKUP($A162,'Supporting Data'!$A$2:$BH$1679,5,FALSE)</f>
        <v>83.129257202148438</v>
      </c>
      <c r="E162" s="128">
        <f>VLOOKUP($A162,'Supporting Data'!$A$2:$BH$1679,16,FALSE)</f>
        <v>0.6082192063331604</v>
      </c>
      <c r="F162" s="125">
        <f>VLOOKUP($A162,'Supporting Data'!$A$2:$BH$1679,7,FALSE)</f>
        <v>86.618881225585938</v>
      </c>
      <c r="G162" s="128">
        <f>VLOOKUP($A162,'Supporting Data'!$A$2:$BH$1679,49,FALSE)</f>
        <v>0.40845069289207458</v>
      </c>
      <c r="H162" s="125">
        <f>VLOOKUP($A162,'Supporting Data'!$A$2:$BH$1679,6,FALSE)</f>
        <v>79.376045227050781</v>
      </c>
      <c r="I162" s="128">
        <f>VLOOKUP($A162,'Supporting Data'!$A$2:$BH$1679,22,FALSE)</f>
        <v>0.29577463865280151</v>
      </c>
      <c r="J162" s="125">
        <f>VLOOKUP($A162,'Supporting Data'!$A$2:$BH$1679,8,FALSE)</f>
        <v>86.134346008300781</v>
      </c>
      <c r="K162" s="128">
        <f>VLOOKUP($A162,'Supporting Data'!$A$2:$BH$1679,49,FALSE)</f>
        <v>0.40845069289207458</v>
      </c>
      <c r="L162" s="125">
        <f>VLOOKUP($A162,'Supporting Data'!$A$2:$BH$1679,26,FALSE)</f>
        <v>81.2955322265625</v>
      </c>
      <c r="M162" s="125">
        <f>VLOOKUP($A162,'Supporting Data'!$A$2:$BH$1679,53,FALSE)</f>
        <v>82.134307861328125</v>
      </c>
    </row>
    <row r="163" spans="1:13" x14ac:dyDescent="0.3">
      <c r="A163" s="4">
        <v>290024020</v>
      </c>
      <c r="B163" s="3" t="s">
        <v>126</v>
      </c>
      <c r="C163" s="3" t="s">
        <v>918</v>
      </c>
      <c r="D163" s="125">
        <f>VLOOKUP($A163,'Supporting Data'!$A$2:$BH$1679,5,FALSE)</f>
        <v>89.2861328125</v>
      </c>
      <c r="E163" s="128">
        <f>VLOOKUP($A163,'Supporting Data'!$A$2:$BH$1679,16,FALSE)</f>
        <v>0.60416668653488159</v>
      </c>
      <c r="F163" s="125">
        <f>VLOOKUP($A163,'Supporting Data'!$A$2:$BH$1679,7,FALSE)</f>
        <v>90.709396362304688</v>
      </c>
      <c r="G163" s="128">
        <f>VLOOKUP($A163,'Supporting Data'!$A$2:$BH$1679,49,FALSE)</f>
        <v>0</v>
      </c>
      <c r="H163" s="125">
        <f>VLOOKUP($A163,'Supporting Data'!$A$2:$BH$1679,6,FALSE)</f>
        <v>89.473678588867188</v>
      </c>
      <c r="I163" s="128">
        <f>VLOOKUP($A163,'Supporting Data'!$A$2:$BH$1679,22,FALSE)</f>
        <v>0.26086956262588501</v>
      </c>
      <c r="J163" s="125">
        <f>VLOOKUP($A163,'Supporting Data'!$A$2:$BH$1679,8,FALSE)</f>
        <v>88.646026611328125</v>
      </c>
      <c r="K163" s="128">
        <f>VLOOKUP($A163,'Supporting Data'!$A$2:$BH$1679,49,FALSE)</f>
        <v>0</v>
      </c>
      <c r="L163" s="125">
        <f>VLOOKUP($A163,'Supporting Data'!$A$2:$BH$1679,26,FALSE)</f>
        <v>80.389259338378906</v>
      </c>
      <c r="M163" s="125">
        <f>VLOOKUP($A163,'Supporting Data'!$A$2:$BH$1679,53,FALSE)</f>
        <v>84.526206970214844</v>
      </c>
    </row>
    <row r="164" spans="1:13" x14ac:dyDescent="0.3">
      <c r="A164" s="4">
        <v>410011050</v>
      </c>
      <c r="B164" s="3" t="s">
        <v>182</v>
      </c>
      <c r="C164" s="3" t="s">
        <v>1074</v>
      </c>
      <c r="D164" s="125">
        <f>VLOOKUP($A164,'Supporting Data'!$A$2:$BH$1679,5,FALSE)</f>
        <v>86.097877502441406</v>
      </c>
      <c r="E164" s="128">
        <f>VLOOKUP($A164,'Supporting Data'!$A$2:$BH$1679,16,FALSE)</f>
        <v>0.32258063554763788</v>
      </c>
      <c r="F164" s="125">
        <f>VLOOKUP($A164,'Supporting Data'!$A$2:$BH$1679,7,FALSE)</f>
        <v>92.546714782714844</v>
      </c>
      <c r="G164" s="128">
        <f>VLOOKUP($A164,'Supporting Data'!$A$2:$BH$1679,49,FALSE)</f>
        <v>0.28571429848670959</v>
      </c>
      <c r="H164" s="125">
        <f>VLOOKUP($A164,'Supporting Data'!$A$2:$BH$1679,6,FALSE)</f>
        <v>85.52447509765625</v>
      </c>
      <c r="I164" s="128">
        <f>VLOOKUP($A164,'Supporting Data'!$A$2:$BH$1679,22,FALSE)</f>
        <v>0.25</v>
      </c>
      <c r="J164" s="125">
        <f>VLOOKUP($A164,'Supporting Data'!$A$2:$BH$1679,8,FALSE)</f>
        <v>89.300750732421875</v>
      </c>
      <c r="K164" s="128">
        <f>VLOOKUP($A164,'Supporting Data'!$A$2:$BH$1679,49,FALSE)</f>
        <v>0.28571429848670959</v>
      </c>
      <c r="L164" s="125">
        <f>VLOOKUP($A164,'Supporting Data'!$A$2:$BH$1679,26,FALSE)</f>
        <v>91.566658020019531</v>
      </c>
      <c r="M164" s="125">
        <f>VLOOKUP($A164,'Supporting Data'!$A$2:$BH$1679,53,FALSE)</f>
        <v>91.371986389160156</v>
      </c>
    </row>
    <row r="165" spans="1:13" x14ac:dyDescent="0.3">
      <c r="A165" s="4">
        <v>1031304020</v>
      </c>
      <c r="B165" s="3" t="s">
        <v>487</v>
      </c>
      <c r="C165" s="3" t="s">
        <v>1969</v>
      </c>
      <c r="D165" s="125">
        <f>VLOOKUP($A165,'Supporting Data'!$A$2:$BH$1679,5,FALSE)</f>
        <v>81.457115173339844</v>
      </c>
      <c r="E165" s="128">
        <f>VLOOKUP($A165,'Supporting Data'!$A$2:$BH$1679,16,FALSE)</f>
        <v>0.45394736528396612</v>
      </c>
      <c r="F165" s="125">
        <f>VLOOKUP($A165,'Supporting Data'!$A$2:$BH$1679,7,FALSE)</f>
        <v>82.967880249023438</v>
      </c>
      <c r="G165" s="128">
        <f>VLOOKUP($A165,'Supporting Data'!$A$2:$BH$1679,49,FALSE)</f>
        <v>0.43820226192474371</v>
      </c>
      <c r="H165" s="125">
        <f>VLOOKUP($A165,'Supporting Data'!$A$2:$BH$1679,6,FALSE)</f>
        <v>84.10650634765625</v>
      </c>
      <c r="I165" s="128">
        <f>VLOOKUP($A165,'Supporting Data'!$A$2:$BH$1679,22,FALSE)</f>
        <v>0.33707866072654719</v>
      </c>
      <c r="J165" s="125">
        <f>VLOOKUP($A165,'Supporting Data'!$A$2:$BH$1679,8,FALSE)</f>
        <v>83.644737243652344</v>
      </c>
      <c r="K165" s="128">
        <f>VLOOKUP($A165,'Supporting Data'!$A$2:$BH$1679,49,FALSE)</f>
        <v>0.43820226192474371</v>
      </c>
      <c r="L165" s="125">
        <f>VLOOKUP($A165,'Supporting Data'!$A$2:$BH$1679,26,FALSE)</f>
        <v>82.50390625</v>
      </c>
      <c r="M165" s="125">
        <f>VLOOKUP($A165,'Supporting Data'!$A$2:$BH$1679,53,FALSE)</f>
        <v>76.257652282714844</v>
      </c>
    </row>
    <row r="166" spans="1:13" x14ac:dyDescent="0.3">
      <c r="A166" s="4">
        <v>81074020</v>
      </c>
      <c r="B166" s="3" t="s">
        <v>32</v>
      </c>
      <c r="C166" s="3" t="s">
        <v>611</v>
      </c>
      <c r="D166" s="125">
        <f>VLOOKUP($A166,'Supporting Data'!$A$2:$BH$1679,5,FALSE)</f>
        <v>75.275161743164063</v>
      </c>
      <c r="E166" s="128">
        <f>VLOOKUP($A166,'Supporting Data'!$A$2:$BH$1679,16,FALSE)</f>
        <v>0.353658527135849</v>
      </c>
      <c r="F166" s="125">
        <f>VLOOKUP($A166,'Supporting Data'!$A$2:$BH$1679,7,FALSE)</f>
        <v>77.308113098144531</v>
      </c>
      <c r="G166" s="128">
        <f>VLOOKUP($A166,'Supporting Data'!$A$2:$BH$1679,49,FALSE)</f>
        <v>0.17073170840740201</v>
      </c>
      <c r="H166" s="125">
        <f>VLOOKUP($A166,'Supporting Data'!$A$2:$BH$1679,6,FALSE)</f>
        <v>76.680877685546875</v>
      </c>
      <c r="I166" s="128">
        <f>VLOOKUP($A166,'Supporting Data'!$A$2:$BH$1679,22,FALSE)</f>
        <v>0.353658527135849</v>
      </c>
      <c r="J166" s="125">
        <f>VLOOKUP($A166,'Supporting Data'!$A$2:$BH$1679,8,FALSE)</f>
        <v>78.003089904785156</v>
      </c>
      <c r="K166" s="128">
        <f>VLOOKUP($A166,'Supporting Data'!$A$2:$BH$1679,49,FALSE)</f>
        <v>0.17073170840740201</v>
      </c>
      <c r="L166" s="125">
        <f>VLOOKUP($A166,'Supporting Data'!$A$2:$BH$1679,26,FALSE)</f>
        <v>79.482986450195313</v>
      </c>
      <c r="M166" s="125">
        <f>VLOOKUP($A166,'Supporting Data'!$A$2:$BH$1679,53,FALSE)</f>
        <v>79.000091552734375</v>
      </c>
    </row>
    <row r="167" spans="1:13" x14ac:dyDescent="0.3">
      <c r="A167" s="4">
        <v>531124020</v>
      </c>
      <c r="B167" s="3" t="s">
        <v>274</v>
      </c>
      <c r="C167" s="3" t="s">
        <v>1378</v>
      </c>
      <c r="D167" s="125">
        <f>VLOOKUP($A167,'Supporting Data'!$A$2:$BH$1679,5,FALSE)</f>
        <v>96.252731323242188</v>
      </c>
      <c r="E167" s="128">
        <f>VLOOKUP($A167,'Supporting Data'!$A$2:$BH$1679,16,FALSE)</f>
        <v>0.29268291592597961</v>
      </c>
      <c r="F167" s="125">
        <f>VLOOKUP($A167,'Supporting Data'!$A$2:$BH$1679,7,FALSE)</f>
        <v>92.0775146484375</v>
      </c>
      <c r="G167" s="128">
        <f>VLOOKUP($A167,'Supporting Data'!$A$2:$BH$1679,49,FALSE)</f>
        <v>0.34146341681480408</v>
      </c>
      <c r="H167" s="125">
        <f>VLOOKUP($A167,'Supporting Data'!$A$2:$BH$1679,6,FALSE)</f>
        <v>97.108116149902344</v>
      </c>
      <c r="I167" s="128">
        <f>VLOOKUP($A167,'Supporting Data'!$A$2:$BH$1679,22,FALSE)</f>
        <v>0.29268291592597961</v>
      </c>
      <c r="J167" s="125">
        <f>VLOOKUP($A167,'Supporting Data'!$A$2:$BH$1679,8,FALSE)</f>
        <v>91.828781127929688</v>
      </c>
      <c r="K167" s="128">
        <f>VLOOKUP($A167,'Supporting Data'!$A$2:$BH$1679,49,FALSE)</f>
        <v>0.34146341681480408</v>
      </c>
      <c r="L167" s="125">
        <f>VLOOKUP($A167,'Supporting Data'!$A$2:$BH$1679,26,FALSE)</f>
        <v>90.056198120117188</v>
      </c>
      <c r="M167" s="125">
        <f>VLOOKUP($A167,'Supporting Data'!$A$2:$BH$1679,53,FALSE)</f>
        <v>85.948974609375</v>
      </c>
    </row>
    <row r="168" spans="1:13" x14ac:dyDescent="0.3">
      <c r="A168" s="4">
        <v>760814020</v>
      </c>
      <c r="B168" s="3" t="s">
        <v>361</v>
      </c>
      <c r="C168" s="3" t="s">
        <v>1548</v>
      </c>
      <c r="D168" s="125">
        <f>VLOOKUP($A168,'Supporting Data'!$A$2:$BH$1679,5,FALSE)</f>
        <v>80.329017639160156</v>
      </c>
      <c r="E168" s="128">
        <f>VLOOKUP($A168,'Supporting Data'!$A$2:$BH$1679,16,FALSE)</f>
        <v>0.3055555522441864</v>
      </c>
      <c r="F168" s="125">
        <f>VLOOKUP($A168,'Supporting Data'!$A$2:$BH$1679,7,FALSE)</f>
        <v>83.439666748046875</v>
      </c>
      <c r="G168" s="128">
        <f>VLOOKUP($A168,'Supporting Data'!$A$2:$BH$1679,49,FALSE)</f>
        <v>9.0909093618392944E-2</v>
      </c>
      <c r="H168" s="125">
        <f>VLOOKUP($A168,'Supporting Data'!$A$2:$BH$1679,6,FALSE)</f>
        <v>77.544570922851563</v>
      </c>
      <c r="I168" s="128">
        <f>VLOOKUP($A168,'Supporting Data'!$A$2:$BH$1679,22,FALSE)</f>
        <v>0.18181818723678589</v>
      </c>
      <c r="J168" s="125">
        <f>VLOOKUP($A168,'Supporting Data'!$A$2:$BH$1679,8,FALSE)</f>
        <v>83.465751647949219</v>
      </c>
      <c r="K168" s="128">
        <f>VLOOKUP($A168,'Supporting Data'!$A$2:$BH$1679,49,FALSE)</f>
        <v>9.0909093618392944E-2</v>
      </c>
      <c r="L168" s="125">
        <f>VLOOKUP($A168,'Supporting Data'!$A$2:$BH$1679,26,FALSE)</f>
        <v>79.180892944335938</v>
      </c>
      <c r="M168" s="125">
        <f>VLOOKUP($A168,'Supporting Data'!$A$2:$BH$1679,53,FALSE)</f>
        <v>85.639678955078125</v>
      </c>
    </row>
    <row r="169" spans="1:13" x14ac:dyDescent="0.3">
      <c r="A169" s="4">
        <v>150041050</v>
      </c>
      <c r="B169" s="3" t="s">
        <v>66</v>
      </c>
      <c r="C169" s="3" t="s">
        <v>725</v>
      </c>
      <c r="D169" s="125">
        <f>VLOOKUP($A169,'Supporting Data'!$A$2:$BH$1679,5,FALSE)</f>
        <v>83.1324462890625</v>
      </c>
      <c r="E169" s="128">
        <f>VLOOKUP($A169,'Supporting Data'!$A$2:$BH$1679,16,FALSE)</f>
        <v>0.43939393758773798</v>
      </c>
      <c r="F169" s="125">
        <f>VLOOKUP($A169,'Supporting Data'!$A$2:$BH$1679,7,FALSE)</f>
        <v>84.512283325195313</v>
      </c>
      <c r="G169" s="128">
        <f>VLOOKUP($A169,'Supporting Data'!$A$2:$BH$1679,49,FALSE)</f>
        <v>0.33898305892944341</v>
      </c>
      <c r="H169" s="125">
        <f>VLOOKUP($A169,'Supporting Data'!$A$2:$BH$1679,6,FALSE)</f>
        <v>84.497894287109375</v>
      </c>
      <c r="I169" s="128">
        <f>VLOOKUP($A169,'Supporting Data'!$A$2:$BH$1679,22,FALSE)</f>
        <v>0.43939393758773798</v>
      </c>
      <c r="J169" s="125">
        <f>VLOOKUP($A169,'Supporting Data'!$A$2:$BH$1679,8,FALSE)</f>
        <v>86.762123107910156</v>
      </c>
      <c r="K169" s="128">
        <f>VLOOKUP($A169,'Supporting Data'!$A$2:$BH$1679,49,FALSE)</f>
        <v>0.33898305892944341</v>
      </c>
      <c r="L169" s="125">
        <f>VLOOKUP($A169,'Supporting Data'!$A$2:$BH$1679,26,FALSE)</f>
        <v>86.129005432128906</v>
      </c>
      <c r="M169" s="125">
        <f>VLOOKUP($A169,'Supporting Data'!$A$2:$BH$1679,53,FALSE)</f>
        <v>79.721786499023438</v>
      </c>
    </row>
    <row r="170" spans="1:13" x14ac:dyDescent="0.3">
      <c r="A170" s="4">
        <v>830012050</v>
      </c>
      <c r="B170" s="3" t="s">
        <v>392</v>
      </c>
      <c r="C170" s="3" t="s">
        <v>1606</v>
      </c>
      <c r="D170" s="125">
        <f>VLOOKUP($A170,'Supporting Data'!$A$2:$BH$1679,5,FALSE)</f>
        <v>89.292366027832031</v>
      </c>
      <c r="E170" s="128">
        <f>VLOOKUP($A170,'Supporting Data'!$A$2:$BH$1679,16,FALSE)</f>
        <v>0.54929578304290771</v>
      </c>
      <c r="F170" s="125">
        <f>VLOOKUP($A170,'Supporting Data'!$A$2:$BH$1679,7,FALSE)</f>
        <v>81.397689819335938</v>
      </c>
      <c r="G170" s="128">
        <f>VLOOKUP($A170,'Supporting Data'!$A$2:$BH$1679,49,FALSE)</f>
        <v>0.25</v>
      </c>
      <c r="H170" s="125">
        <f>VLOOKUP($A170,'Supporting Data'!$A$2:$BH$1679,6,FALSE)</f>
        <v>88.120429992675781</v>
      </c>
      <c r="I170" s="128">
        <f>VLOOKUP($A170,'Supporting Data'!$A$2:$BH$1679,22,FALSE)</f>
        <v>0.29545453190803528</v>
      </c>
      <c r="J170" s="125">
        <f>VLOOKUP($A170,'Supporting Data'!$A$2:$BH$1679,8,FALSE)</f>
        <v>83.783660888671875</v>
      </c>
      <c r="K170" s="128">
        <f>VLOOKUP($A170,'Supporting Data'!$A$2:$BH$1679,49,FALSE)</f>
        <v>0.25</v>
      </c>
      <c r="L170" s="125">
        <f>VLOOKUP($A170,'Supporting Data'!$A$2:$BH$1679,26,FALSE)</f>
        <v>90.056198120117188</v>
      </c>
      <c r="M170" s="125">
        <f>VLOOKUP($A170,'Supporting Data'!$A$2:$BH$1679,53,FALSE)</f>
        <v>82.237403869628906</v>
      </c>
    </row>
    <row r="171" spans="1:13" x14ac:dyDescent="0.3">
      <c r="A171" s="4">
        <v>410044020</v>
      </c>
      <c r="B171" s="3" t="s">
        <v>185</v>
      </c>
      <c r="C171" s="3" t="s">
        <v>1081</v>
      </c>
      <c r="D171" s="125">
        <f>VLOOKUP($A171,'Supporting Data'!$A$2:$BH$1679,5,FALSE)</f>
        <v>83.880645751953125</v>
      </c>
      <c r="E171" s="128">
        <f>VLOOKUP($A171,'Supporting Data'!$A$2:$BH$1679,16,FALSE)</f>
        <v>0.27027025818824768</v>
      </c>
      <c r="F171" s="125">
        <f>VLOOKUP($A171,'Supporting Data'!$A$2:$BH$1679,7,FALSE)</f>
        <v>83.421310424804688</v>
      </c>
      <c r="G171" s="128">
        <f>VLOOKUP($A171,'Supporting Data'!$A$2:$BH$1679,49,FALSE)</f>
        <v>0.27027025818824768</v>
      </c>
      <c r="H171" s="125">
        <f>VLOOKUP($A171,'Supporting Data'!$A$2:$BH$1679,6,FALSE)</f>
        <v>82.192779541015625</v>
      </c>
      <c r="I171" s="128">
        <f>VLOOKUP($A171,'Supporting Data'!$A$2:$BH$1679,22,FALSE)</f>
        <v>0.27027025818824768</v>
      </c>
      <c r="J171" s="125">
        <f>VLOOKUP($A171,'Supporting Data'!$A$2:$BH$1679,8,FALSE)</f>
        <v>85.274909973144531</v>
      </c>
      <c r="K171" s="128">
        <f>VLOOKUP($A171,'Supporting Data'!$A$2:$BH$1679,49,FALSE)</f>
        <v>0.27027025818824768</v>
      </c>
      <c r="L171" s="125">
        <f>VLOOKUP($A171,'Supporting Data'!$A$2:$BH$1679,26,FALSE)</f>
        <v>85.826911926269531</v>
      </c>
      <c r="M171" s="125">
        <f>VLOOKUP($A171,'Supporting Data'!$A$2:$BH$1679,53,FALSE)</f>
        <v>88.835746765136719</v>
      </c>
    </row>
    <row r="172" spans="1:13" x14ac:dyDescent="0.3">
      <c r="A172" s="4">
        <v>760831050</v>
      </c>
      <c r="B172" s="3" t="s">
        <v>363</v>
      </c>
      <c r="C172" s="3" t="s">
        <v>1550</v>
      </c>
      <c r="D172" s="125">
        <f>VLOOKUP($A172,'Supporting Data'!$A$2:$BH$1679,5,FALSE)</f>
        <v>79.299850463867188</v>
      </c>
      <c r="E172" s="128">
        <f>VLOOKUP($A172,'Supporting Data'!$A$2:$BH$1679,16,FALSE)</f>
        <v>0.5</v>
      </c>
      <c r="F172" s="125">
        <f>VLOOKUP($A172,'Supporting Data'!$A$2:$BH$1679,7,FALSE)</f>
        <v>82.286056518554688</v>
      </c>
      <c r="G172" s="128">
        <f>VLOOKUP($A172,'Supporting Data'!$A$2:$BH$1679,49,FALSE)</f>
        <v>0.19672131538391111</v>
      </c>
      <c r="H172" s="125">
        <f>VLOOKUP($A172,'Supporting Data'!$A$2:$BH$1679,6,FALSE)</f>
        <v>82.942802429199219</v>
      </c>
      <c r="I172" s="128">
        <f>VLOOKUP($A172,'Supporting Data'!$A$2:$BH$1679,22,FALSE)</f>
        <v>0.20000000298023221</v>
      </c>
      <c r="J172" s="125">
        <f>VLOOKUP($A172,'Supporting Data'!$A$2:$BH$1679,8,FALSE)</f>
        <v>80.145217895507813</v>
      </c>
      <c r="K172" s="128">
        <f>VLOOKUP($A172,'Supporting Data'!$A$2:$BH$1679,49,FALSE)</f>
        <v>0.19672131538391111</v>
      </c>
      <c r="L172" s="125">
        <f>VLOOKUP($A172,'Supporting Data'!$A$2:$BH$1679,26,FALSE)</f>
        <v>80.993446350097656</v>
      </c>
      <c r="M172" s="125">
        <f>VLOOKUP($A172,'Supporting Data'!$A$2:$BH$1679,53,FALSE)</f>
        <v>73.618316650390625</v>
      </c>
    </row>
    <row r="173" spans="1:13" x14ac:dyDescent="0.3">
      <c r="A173" s="4">
        <v>211514040</v>
      </c>
      <c r="B173" s="3" t="s">
        <v>94</v>
      </c>
      <c r="C173" s="3" t="s">
        <v>798</v>
      </c>
      <c r="D173" s="125">
        <f>VLOOKUP($A173,'Supporting Data'!$A$2:$BH$1679,5,FALSE)</f>
        <v>83.427108764648438</v>
      </c>
      <c r="E173" s="128">
        <f>VLOOKUP($A173,'Supporting Data'!$A$2:$BH$1679,16,FALSE)</f>
        <v>0.38016527891159058</v>
      </c>
      <c r="F173" s="125">
        <f>VLOOKUP($A173,'Supporting Data'!$A$2:$BH$1679,7,FALSE)</f>
        <v>83.161163330078125</v>
      </c>
      <c r="G173" s="128">
        <f>VLOOKUP($A173,'Supporting Data'!$A$2:$BH$1679,49,FALSE)</f>
        <v>0.17777778208255771</v>
      </c>
      <c r="H173" s="125">
        <f>VLOOKUP($A173,'Supporting Data'!$A$2:$BH$1679,6,FALSE)</f>
        <v>82.153953552246094</v>
      </c>
      <c r="I173" s="128">
        <f>VLOOKUP($A173,'Supporting Data'!$A$2:$BH$1679,22,FALSE)</f>
        <v>0.26666668057441711</v>
      </c>
      <c r="J173" s="125">
        <f>VLOOKUP($A173,'Supporting Data'!$A$2:$BH$1679,8,FALSE)</f>
        <v>85.354118347167969</v>
      </c>
      <c r="K173" s="128">
        <f>VLOOKUP($A173,'Supporting Data'!$A$2:$BH$1679,49,FALSE)</f>
        <v>0.17777778208255771</v>
      </c>
      <c r="L173" s="125">
        <f>VLOOKUP($A173,'Supporting Data'!$A$2:$BH$1679,26,FALSE)</f>
        <v>80.389259338378906</v>
      </c>
      <c r="M173" s="125">
        <f>VLOOKUP($A173,'Supporting Data'!$A$2:$BH$1679,53,FALSE)</f>
        <v>81.247650146484375</v>
      </c>
    </row>
    <row r="174" spans="1:13" x14ac:dyDescent="0.3">
      <c r="A174" s="4">
        <v>531111050</v>
      </c>
      <c r="B174" s="3" t="s">
        <v>273</v>
      </c>
      <c r="C174" s="3" t="s">
        <v>1376</v>
      </c>
      <c r="D174" s="125">
        <f>VLOOKUP($A174,'Supporting Data'!$A$2:$BH$1679,5,FALSE)</f>
        <v>68.48150634765625</v>
      </c>
      <c r="E174" s="128">
        <f>VLOOKUP($A174,'Supporting Data'!$A$2:$BH$1679,16,FALSE)</f>
        <v>0.36931818723678589</v>
      </c>
      <c r="F174" s="125">
        <f>VLOOKUP($A174,'Supporting Data'!$A$2:$BH$1679,7,FALSE)</f>
        <v>79.155769348144531</v>
      </c>
      <c r="G174" s="128">
        <f>VLOOKUP($A174,'Supporting Data'!$A$2:$BH$1679,49,FALSE)</f>
        <v>0.1630434840917587</v>
      </c>
      <c r="H174" s="125">
        <f>VLOOKUP($A174,'Supporting Data'!$A$2:$BH$1679,6,FALSE)</f>
        <v>70.51666259765625</v>
      </c>
      <c r="I174" s="128">
        <f>VLOOKUP($A174,'Supporting Data'!$A$2:$BH$1679,22,FALSE)</f>
        <v>0.32584270834922791</v>
      </c>
      <c r="J174" s="125">
        <f>VLOOKUP($A174,'Supporting Data'!$A$2:$BH$1679,8,FALSE)</f>
        <v>80.554695129394531</v>
      </c>
      <c r="K174" s="128">
        <f>VLOOKUP($A174,'Supporting Data'!$A$2:$BH$1679,49,FALSE)</f>
        <v>0.1630434840917587</v>
      </c>
      <c r="L174" s="125">
        <f>VLOOKUP($A174,'Supporting Data'!$A$2:$BH$1679,26,FALSE)</f>
        <v>70.118141174316406</v>
      </c>
      <c r="M174" s="125">
        <f>VLOOKUP($A174,'Supporting Data'!$A$2:$BH$1679,53,FALSE)</f>
        <v>77.845382690429688</v>
      </c>
    </row>
    <row r="175" spans="1:13" x14ac:dyDescent="0.3">
      <c r="A175" s="4">
        <v>890884020</v>
      </c>
      <c r="B175" s="3" t="s">
        <v>417</v>
      </c>
      <c r="C175" s="3" t="s">
        <v>1671</v>
      </c>
      <c r="D175" s="125">
        <f>VLOOKUP($A175,'Supporting Data'!$A$2:$BH$1679,5,FALSE)</f>
        <v>89.333244323730469</v>
      </c>
      <c r="E175" s="128">
        <f>VLOOKUP($A175,'Supporting Data'!$A$2:$BH$1679,16,FALSE)</f>
        <v>0.375</v>
      </c>
      <c r="F175" s="125">
        <f>VLOOKUP($A175,'Supporting Data'!$A$2:$BH$1679,7,FALSE)</f>
        <v>91.5528564453125</v>
      </c>
      <c r="G175" s="128">
        <f>VLOOKUP($A175,'Supporting Data'!$A$2:$BH$1679,49,FALSE)</f>
        <v>0.32258063554763788</v>
      </c>
      <c r="H175" s="125">
        <f>VLOOKUP($A175,'Supporting Data'!$A$2:$BH$1679,6,FALSE)</f>
        <v>91.886222839355469</v>
      </c>
      <c r="I175" s="128">
        <f>VLOOKUP($A175,'Supporting Data'!$A$2:$BH$1679,22,FALSE)</f>
        <v>0.37096774578094482</v>
      </c>
      <c r="J175" s="125">
        <f>VLOOKUP($A175,'Supporting Data'!$A$2:$BH$1679,8,FALSE)</f>
        <v>93.090202331542969</v>
      </c>
      <c r="K175" s="128">
        <f>VLOOKUP($A175,'Supporting Data'!$A$2:$BH$1679,49,FALSE)</f>
        <v>0.32258063554763788</v>
      </c>
      <c r="L175" s="125">
        <f>VLOOKUP($A175,'Supporting Data'!$A$2:$BH$1679,26,FALSE)</f>
        <v>93.681297302246094</v>
      </c>
      <c r="M175" s="125">
        <f>VLOOKUP($A175,'Supporting Data'!$A$2:$BH$1679,53,FALSE)</f>
        <v>92.258644104003906</v>
      </c>
    </row>
    <row r="176" spans="1:13" x14ac:dyDescent="0.3">
      <c r="A176" s="4">
        <v>540424040</v>
      </c>
      <c r="B176" s="3" t="s">
        <v>280</v>
      </c>
      <c r="C176" s="3" t="s">
        <v>1388</v>
      </c>
      <c r="D176" s="125">
        <f>VLOOKUP($A176,'Supporting Data'!$A$2:$BH$1679,5,FALSE)</f>
        <v>91.564651489257813</v>
      </c>
      <c r="E176" s="128">
        <f>VLOOKUP($A176,'Supporting Data'!$A$2:$BH$1679,16,FALSE)</f>
        <v>0.47368422150611877</v>
      </c>
      <c r="F176" s="125">
        <f>VLOOKUP($A176,'Supporting Data'!$A$2:$BH$1679,7,FALSE)</f>
        <v>87.31329345703125</v>
      </c>
      <c r="G176" s="128">
        <f>VLOOKUP($A176,'Supporting Data'!$A$2:$BH$1679,49,FALSE)</f>
        <v>0.3571428656578064</v>
      </c>
      <c r="H176" s="125">
        <f>VLOOKUP($A176,'Supporting Data'!$A$2:$BH$1679,6,FALSE)</f>
        <v>90.223007202148438</v>
      </c>
      <c r="I176" s="128">
        <f>VLOOKUP($A176,'Supporting Data'!$A$2:$BH$1679,22,FALSE)</f>
        <v>0.4285714328289032</v>
      </c>
      <c r="J176" s="125">
        <f>VLOOKUP($A176,'Supporting Data'!$A$2:$BH$1679,8,FALSE)</f>
        <v>86.831871032714844</v>
      </c>
      <c r="K176" s="128">
        <f>VLOOKUP($A176,'Supporting Data'!$A$2:$BH$1679,49,FALSE)</f>
        <v>0.3571428656578064</v>
      </c>
      <c r="L176" s="125">
        <f>VLOOKUP($A176,'Supporting Data'!$A$2:$BH$1679,26,FALSE)</f>
        <v>87.941551208496094</v>
      </c>
      <c r="M176" s="125">
        <f>VLOOKUP($A176,'Supporting Data'!$A$2:$BH$1679,53,FALSE)</f>
        <v>85.845878601074219</v>
      </c>
    </row>
    <row r="177" spans="1:13" x14ac:dyDescent="0.3">
      <c r="A177" s="4">
        <v>780024040</v>
      </c>
      <c r="B177" s="3" t="s">
        <v>370</v>
      </c>
      <c r="C177" s="3" t="s">
        <v>1564</v>
      </c>
      <c r="D177" s="125">
        <f>VLOOKUP($A177,'Supporting Data'!$A$2:$BH$1679,5,FALSE)</f>
        <v>74.89385986328125</v>
      </c>
      <c r="E177" s="128">
        <f>VLOOKUP($A177,'Supporting Data'!$A$2:$BH$1679,16,FALSE)</f>
        <v>0.22891566157341001</v>
      </c>
      <c r="F177" s="125">
        <f>VLOOKUP($A177,'Supporting Data'!$A$2:$BH$1679,7,FALSE)</f>
        <v>74.776725769042969</v>
      </c>
      <c r="G177" s="128">
        <f>VLOOKUP($A177,'Supporting Data'!$A$2:$BH$1679,49,FALSE)</f>
        <v>0.13333334028720861</v>
      </c>
      <c r="H177" s="125">
        <f>VLOOKUP($A177,'Supporting Data'!$A$2:$BH$1679,6,FALSE)</f>
        <v>76.2630615234375</v>
      </c>
      <c r="I177" s="128">
        <f>VLOOKUP($A177,'Supporting Data'!$A$2:$BH$1679,22,FALSE)</f>
        <v>0.22891566157341001</v>
      </c>
      <c r="J177" s="125">
        <f>VLOOKUP($A177,'Supporting Data'!$A$2:$BH$1679,8,FALSE)</f>
        <v>73.540573120117188</v>
      </c>
      <c r="K177" s="128">
        <f>VLOOKUP($A177,'Supporting Data'!$A$2:$BH$1679,49,FALSE)</f>
        <v>0.13333334028720861</v>
      </c>
      <c r="L177" s="125">
        <f>VLOOKUP($A177,'Supporting Data'!$A$2:$BH$1679,26,FALSE)</f>
        <v>52.596817016601563</v>
      </c>
      <c r="M177" s="125">
        <f>VLOOKUP($A177,'Supporting Data'!$A$2:$BH$1679,53,FALSE)</f>
        <v>57.101833343505859</v>
      </c>
    </row>
    <row r="178" spans="1:13" x14ac:dyDescent="0.3">
      <c r="A178" s="4">
        <v>61014020</v>
      </c>
      <c r="B178" s="3" t="s">
        <v>21</v>
      </c>
      <c r="C178" s="3" t="s">
        <v>590</v>
      </c>
      <c r="D178" s="125">
        <f>VLOOKUP($A178,'Supporting Data'!$A$2:$BH$1679,5,FALSE)</f>
        <v>87.086990356445313</v>
      </c>
      <c r="E178" s="128">
        <f>VLOOKUP($A178,'Supporting Data'!$A$2:$BH$1679,16,FALSE)</f>
        <v>0.5</v>
      </c>
      <c r="F178" s="125">
        <f>VLOOKUP($A178,'Supporting Data'!$A$2:$BH$1679,7,FALSE)</f>
        <v>86.21856689453125</v>
      </c>
      <c r="G178" s="128">
        <f>VLOOKUP($A178,'Supporting Data'!$A$2:$BH$1679,49,FALSE)</f>
        <v>0.28571429848670959</v>
      </c>
      <c r="H178" s="125">
        <f>VLOOKUP($A178,'Supporting Data'!$A$2:$BH$1679,6,FALSE)</f>
        <v>87.210014343261719</v>
      </c>
      <c r="I178" s="128">
        <f>VLOOKUP($A178,'Supporting Data'!$A$2:$BH$1679,22,FALSE)</f>
        <v>0</v>
      </c>
      <c r="J178" s="125">
        <f>VLOOKUP($A178,'Supporting Data'!$A$2:$BH$1679,8,FALSE)</f>
        <v>83.940505981445313</v>
      </c>
      <c r="K178" s="128">
        <f>VLOOKUP($A178,'Supporting Data'!$A$2:$BH$1679,49,FALSE)</f>
        <v>0.28571429848670959</v>
      </c>
      <c r="L178" s="125">
        <f>VLOOKUP($A178,'Supporting Data'!$A$2:$BH$1679,26,FALSE)</f>
        <v>83.712272644042969</v>
      </c>
      <c r="M178" s="125">
        <f>VLOOKUP($A178,'Supporting Data'!$A$2:$BH$1679,53,FALSE)</f>
        <v>82.608558654785156</v>
      </c>
    </row>
    <row r="179" spans="1:13" x14ac:dyDescent="0.3">
      <c r="A179" s="4">
        <v>160921050</v>
      </c>
      <c r="B179" s="3" t="s">
        <v>68</v>
      </c>
      <c r="C179" s="3" t="s">
        <v>732</v>
      </c>
      <c r="D179" s="125">
        <f>VLOOKUP($A179,'Supporting Data'!$A$2:$BH$1679,5,FALSE)</f>
        <v>85.793861389160156</v>
      </c>
      <c r="E179" s="128">
        <f>VLOOKUP($A179,'Supporting Data'!$A$2:$BH$1679,16,FALSE)</f>
        <v>0.37837839126586909</v>
      </c>
      <c r="F179" s="125">
        <f>VLOOKUP($A179,'Supporting Data'!$A$2:$BH$1679,7,FALSE)</f>
        <v>89.598037719726563</v>
      </c>
      <c r="G179" s="128">
        <f>VLOOKUP($A179,'Supporting Data'!$A$2:$BH$1679,49,FALSE)</f>
        <v>0.2142857164144516</v>
      </c>
      <c r="H179" s="125">
        <f>VLOOKUP($A179,'Supporting Data'!$A$2:$BH$1679,6,FALSE)</f>
        <v>85.579559326171875</v>
      </c>
      <c r="I179" s="128">
        <f>VLOOKUP($A179,'Supporting Data'!$A$2:$BH$1679,22,FALSE)</f>
        <v>0.28571429848670959</v>
      </c>
      <c r="J179" s="125">
        <f>VLOOKUP($A179,'Supporting Data'!$A$2:$BH$1679,8,FALSE)</f>
        <v>86.668563842773438</v>
      </c>
      <c r="K179" s="128">
        <f>VLOOKUP($A179,'Supporting Data'!$A$2:$BH$1679,49,FALSE)</f>
        <v>0.2142857164144516</v>
      </c>
      <c r="L179" s="125">
        <f>VLOOKUP($A179,'Supporting Data'!$A$2:$BH$1679,26,FALSE)</f>
        <v>83.410179138183594</v>
      </c>
      <c r="M179" s="125">
        <f>VLOOKUP($A179,'Supporting Data'!$A$2:$BH$1679,53,FALSE)</f>
        <v>85.062324523925781</v>
      </c>
    </row>
    <row r="180" spans="1:13" x14ac:dyDescent="0.3">
      <c r="A180" s="4">
        <v>71244020</v>
      </c>
      <c r="B180" s="3" t="s">
        <v>27</v>
      </c>
      <c r="C180" s="3" t="s">
        <v>602</v>
      </c>
      <c r="D180" s="125">
        <f>VLOOKUP($A180,'Supporting Data'!$A$2:$BH$1679,5,FALSE)</f>
        <v>84.900550842285156</v>
      </c>
      <c r="E180" s="128">
        <f>VLOOKUP($A180,'Supporting Data'!$A$2:$BH$1679,16,FALSE)</f>
        <v>0.43835616111755371</v>
      </c>
      <c r="F180" s="125">
        <f>VLOOKUP($A180,'Supporting Data'!$A$2:$BH$1679,7,FALSE)</f>
        <v>92.744338989257813</v>
      </c>
      <c r="G180" s="128">
        <f>VLOOKUP($A180,'Supporting Data'!$A$2:$BH$1679,49,FALSE)</f>
        <v>0.4117647111415863</v>
      </c>
      <c r="H180" s="125">
        <f>VLOOKUP($A180,'Supporting Data'!$A$2:$BH$1679,6,FALSE)</f>
        <v>81.57305908203125</v>
      </c>
      <c r="I180" s="128">
        <f>VLOOKUP($A180,'Supporting Data'!$A$2:$BH$1679,22,FALSE)</f>
        <v>0.39215686917304993</v>
      </c>
      <c r="J180" s="125">
        <f>VLOOKUP($A180,'Supporting Data'!$A$2:$BH$1679,8,FALSE)</f>
        <v>91.040298461914063</v>
      </c>
      <c r="K180" s="128">
        <f>VLOOKUP($A180,'Supporting Data'!$A$2:$BH$1679,49,FALSE)</f>
        <v>0.4117647111415863</v>
      </c>
      <c r="L180" s="125">
        <f>VLOOKUP($A180,'Supporting Data'!$A$2:$BH$1679,26,FALSE)</f>
        <v>84.618545532226563</v>
      </c>
      <c r="M180" s="125">
        <f>VLOOKUP($A180,'Supporting Data'!$A$2:$BH$1679,53,FALSE)</f>
        <v>85.7015380859375</v>
      </c>
    </row>
    <row r="181" spans="1:13" x14ac:dyDescent="0.3">
      <c r="A181" s="4">
        <v>560154020</v>
      </c>
      <c r="B181" s="3" t="s">
        <v>289</v>
      </c>
      <c r="C181" s="3" t="s">
        <v>1404</v>
      </c>
      <c r="D181" s="125">
        <f>VLOOKUP($A181,'Supporting Data'!$A$2:$BH$1679,5,FALSE)</f>
        <v>78.904106140136719</v>
      </c>
      <c r="E181" s="128">
        <f>VLOOKUP($A181,'Supporting Data'!$A$2:$BH$1679,16,FALSE)</f>
        <v>0.41025641560554499</v>
      </c>
      <c r="F181" s="125">
        <f>VLOOKUP($A181,'Supporting Data'!$A$2:$BH$1679,7,FALSE)</f>
        <v>77.29815673828125</v>
      </c>
      <c r="G181" s="128">
        <f>VLOOKUP($A181,'Supporting Data'!$A$2:$BH$1679,49,FALSE)</f>
        <v>0.14117647707462311</v>
      </c>
      <c r="H181" s="125">
        <f>VLOOKUP($A181,'Supporting Data'!$A$2:$BH$1679,6,FALSE)</f>
        <v>78.533798217773438</v>
      </c>
      <c r="I181" s="128">
        <f>VLOOKUP($A181,'Supporting Data'!$A$2:$BH$1679,22,FALSE)</f>
        <v>0.27058824896812439</v>
      </c>
      <c r="J181" s="125">
        <f>VLOOKUP($A181,'Supporting Data'!$A$2:$BH$1679,8,FALSE)</f>
        <v>77.519363403320313</v>
      </c>
      <c r="K181" s="128">
        <f>VLOOKUP($A181,'Supporting Data'!$A$2:$BH$1679,49,FALSE)</f>
        <v>0.14117647707462311</v>
      </c>
      <c r="L181" s="125">
        <f>VLOOKUP($A181,'Supporting Data'!$A$2:$BH$1679,26,FALSE)</f>
        <v>78.878799438476563</v>
      </c>
      <c r="M181" s="125">
        <f>VLOOKUP($A181,'Supporting Data'!$A$2:$BH$1679,53,FALSE)</f>
        <v>79.639305114746094</v>
      </c>
    </row>
    <row r="182" spans="1:13" x14ac:dyDescent="0.3">
      <c r="A182" s="4">
        <v>440784020</v>
      </c>
      <c r="B182" s="3" t="s">
        <v>198</v>
      </c>
      <c r="C182" s="3" t="s">
        <v>1102</v>
      </c>
      <c r="D182" s="125">
        <f>VLOOKUP($A182,'Supporting Data'!$A$2:$BH$1679,5,FALSE)</f>
        <v>81.385528564453125</v>
      </c>
      <c r="E182" s="128">
        <f>VLOOKUP($A182,'Supporting Data'!$A$2:$BH$1679,16,FALSE)</f>
        <v>0.28571429848670959</v>
      </c>
      <c r="F182" s="125">
        <f>VLOOKUP($A182,'Supporting Data'!$A$2:$BH$1679,7,FALSE)</f>
        <v>96.191299438476563</v>
      </c>
      <c r="G182" s="128">
        <f>VLOOKUP($A182,'Supporting Data'!$A$2:$BH$1679,49,FALSE)</f>
        <v>0</v>
      </c>
      <c r="H182" s="125">
        <f>VLOOKUP($A182,'Supporting Data'!$A$2:$BH$1679,6,FALSE)</f>
        <v>82.250350952148438</v>
      </c>
      <c r="I182" s="128">
        <f>VLOOKUP($A182,'Supporting Data'!$A$2:$BH$1679,22,FALSE)</f>
        <v>0.30000001192092901</v>
      </c>
      <c r="J182" s="125">
        <f>VLOOKUP($A182,'Supporting Data'!$A$2:$BH$1679,8,FALSE)</f>
        <v>95.207420349121094</v>
      </c>
      <c r="K182" s="128">
        <f>VLOOKUP($A182,'Supporting Data'!$A$2:$BH$1679,49,FALSE)</f>
        <v>0</v>
      </c>
      <c r="L182" s="125">
        <f>VLOOKUP($A182,'Supporting Data'!$A$2:$BH$1679,26,FALSE)</f>
        <v>83.410179138183594</v>
      </c>
      <c r="M182" s="125">
        <f>VLOOKUP($A182,'Supporting Data'!$A$2:$BH$1679,53,FALSE)</f>
        <v>87.619178771972656</v>
      </c>
    </row>
    <row r="183" spans="1:13" x14ac:dyDescent="0.3">
      <c r="A183" s="4">
        <v>361383000</v>
      </c>
      <c r="B183" s="3" t="s">
        <v>162</v>
      </c>
      <c r="C183" s="3" t="s">
        <v>984</v>
      </c>
      <c r="D183" s="125">
        <f>VLOOKUP($A183,'Supporting Data'!$A$2:$BH$1679,5,FALSE)</f>
        <v>92.930145263671875</v>
      </c>
      <c r="E183" s="128">
        <f>VLOOKUP($A183,'Supporting Data'!$A$2:$BH$1679,16,FALSE)</f>
        <v>0.35185185074806208</v>
      </c>
      <c r="F183" s="125">
        <f>VLOOKUP($A183,'Supporting Data'!$A$2:$BH$1679,7,FALSE)</f>
        <v>95.193504333496094</v>
      </c>
      <c r="G183" s="128">
        <f>VLOOKUP($A183,'Supporting Data'!$A$2:$BH$1679,49,FALSE)</f>
        <v>0.26315790414810181</v>
      </c>
      <c r="H183" s="125">
        <f>VLOOKUP($A183,'Supporting Data'!$A$2:$BH$1679,6,FALSE)</f>
        <v>93.213287353515625</v>
      </c>
      <c r="I183" s="128">
        <f>VLOOKUP($A183,'Supporting Data'!$A$2:$BH$1679,22,FALSE)</f>
        <v>0</v>
      </c>
      <c r="J183" s="125">
        <f>VLOOKUP($A183,'Supporting Data'!$A$2:$BH$1679,8,FALSE)</f>
        <v>92.941619873046875</v>
      </c>
      <c r="K183" s="128">
        <f>VLOOKUP($A183,'Supporting Data'!$A$2:$BH$1679,49,FALSE)</f>
        <v>0.26315790414810181</v>
      </c>
      <c r="L183" s="125">
        <f>VLOOKUP($A183,'Supporting Data'!$A$2:$BH$1679,26,FALSE)</f>
        <v>90.358291625976563</v>
      </c>
      <c r="M183" s="125">
        <f>VLOOKUP($A183,'Supporting Data'!$A$2:$BH$1679,53,FALSE)</f>
        <v>90.567817687988281</v>
      </c>
    </row>
    <row r="184" spans="1:13" x14ac:dyDescent="0.3">
      <c r="A184" s="4">
        <v>160924020</v>
      </c>
      <c r="B184" s="3" t="s">
        <v>68</v>
      </c>
      <c r="C184" s="3" t="s">
        <v>733</v>
      </c>
      <c r="D184" s="125">
        <f>VLOOKUP($A184,'Supporting Data'!$A$2:$BH$1679,5,FALSE)</f>
        <v>80.295700073242188</v>
      </c>
      <c r="E184" s="128">
        <f>VLOOKUP($A184,'Supporting Data'!$A$2:$BH$1679,16,FALSE)</f>
        <v>0.17647059261798859</v>
      </c>
      <c r="F184" s="125">
        <f>VLOOKUP($A184,'Supporting Data'!$A$2:$BH$1679,7,FALSE)</f>
        <v>83.429855346679688</v>
      </c>
      <c r="G184" s="128">
        <f>VLOOKUP($A184,'Supporting Data'!$A$2:$BH$1679,49,FALSE)</f>
        <v>0</v>
      </c>
      <c r="H184" s="125">
        <f>VLOOKUP($A184,'Supporting Data'!$A$2:$BH$1679,6,FALSE)</f>
        <v>81.067375183105469</v>
      </c>
      <c r="I184" s="128">
        <f>VLOOKUP($A184,'Supporting Data'!$A$2:$BH$1679,22,FALSE)</f>
        <v>0</v>
      </c>
      <c r="J184" s="125">
        <f>VLOOKUP($A184,'Supporting Data'!$A$2:$BH$1679,8,FALSE)</f>
        <v>82.357185363769531</v>
      </c>
      <c r="K184" s="128">
        <f>VLOOKUP($A184,'Supporting Data'!$A$2:$BH$1679,49,FALSE)</f>
        <v>0</v>
      </c>
      <c r="L184" s="125">
        <f>VLOOKUP($A184,'Supporting Data'!$A$2:$BH$1679,26,FALSE)</f>
        <v>80.993446350097656</v>
      </c>
      <c r="M184" s="125">
        <f>VLOOKUP($A184,'Supporting Data'!$A$2:$BH$1679,53,FALSE)</f>
        <v>84.773643493652344</v>
      </c>
    </row>
    <row r="185" spans="1:13" x14ac:dyDescent="0.3">
      <c r="A185" s="4">
        <v>710923000</v>
      </c>
      <c r="B185" s="3" t="s">
        <v>340</v>
      </c>
      <c r="C185" s="3" t="s">
        <v>1507</v>
      </c>
      <c r="D185" s="125">
        <f>VLOOKUP($A185,'Supporting Data'!$A$2:$BH$1679,5,FALSE)</f>
        <v>87.48358154296875</v>
      </c>
      <c r="E185" s="128">
        <f>VLOOKUP($A185,'Supporting Data'!$A$2:$BH$1679,16,FALSE)</f>
        <v>0.39426523447036738</v>
      </c>
      <c r="F185" s="125">
        <f>VLOOKUP($A185,'Supporting Data'!$A$2:$BH$1679,7,FALSE)</f>
        <v>85.673324584960938</v>
      </c>
      <c r="G185" s="128">
        <f>VLOOKUP($A185,'Supporting Data'!$A$2:$BH$1679,49,FALSE)</f>
        <v>0.16455696523189539</v>
      </c>
      <c r="H185" s="125">
        <f>VLOOKUP($A185,'Supporting Data'!$A$2:$BH$1679,6,FALSE)</f>
        <v>89.009963989257813</v>
      </c>
      <c r="I185" s="128">
        <f>VLOOKUP($A185,'Supporting Data'!$A$2:$BH$1679,22,FALSE)</f>
        <v>0.29113924503326422</v>
      </c>
      <c r="J185" s="125">
        <f>VLOOKUP($A185,'Supporting Data'!$A$2:$BH$1679,8,FALSE)</f>
        <v>86.567588806152344</v>
      </c>
      <c r="K185" s="128">
        <f>VLOOKUP($A185,'Supporting Data'!$A$2:$BH$1679,49,FALSE)</f>
        <v>0.16455696523189539</v>
      </c>
      <c r="L185" s="125">
        <f>VLOOKUP($A185,'Supporting Data'!$A$2:$BH$1679,26,FALSE)</f>
        <v>83.108085632324219</v>
      </c>
      <c r="M185" s="125">
        <f>VLOOKUP($A185,'Supporting Data'!$A$2:$BH$1679,53,FALSE)</f>
        <v>91.000831604003906</v>
      </c>
    </row>
    <row r="186" spans="1:13" x14ac:dyDescent="0.3">
      <c r="A186" s="4">
        <v>741874020</v>
      </c>
      <c r="B186" s="3" t="s">
        <v>350</v>
      </c>
      <c r="C186" s="3" t="s">
        <v>1529</v>
      </c>
      <c r="D186" s="125">
        <f>VLOOKUP($A186,'Supporting Data'!$A$2:$BH$1679,5,FALSE)</f>
        <v>83.621566772460938</v>
      </c>
      <c r="E186" s="128">
        <f>VLOOKUP($A186,'Supporting Data'!$A$2:$BH$1679,16,FALSE)</f>
        <v>0.40625</v>
      </c>
      <c r="F186" s="125">
        <f>VLOOKUP($A186,'Supporting Data'!$A$2:$BH$1679,7,FALSE)</f>
        <v>89.081443786621094</v>
      </c>
      <c r="G186" s="128">
        <f>VLOOKUP($A186,'Supporting Data'!$A$2:$BH$1679,49,FALSE)</f>
        <v>0.35135135054588318</v>
      </c>
      <c r="H186" s="125">
        <f>VLOOKUP($A186,'Supporting Data'!$A$2:$BH$1679,6,FALSE)</f>
        <v>84.075477600097656</v>
      </c>
      <c r="I186" s="128">
        <f>VLOOKUP($A186,'Supporting Data'!$A$2:$BH$1679,22,FALSE)</f>
        <v>0.35135135054588318</v>
      </c>
      <c r="J186" s="125">
        <f>VLOOKUP($A186,'Supporting Data'!$A$2:$BH$1679,8,FALSE)</f>
        <v>89.320281982421875</v>
      </c>
      <c r="K186" s="128">
        <f>VLOOKUP($A186,'Supporting Data'!$A$2:$BH$1679,49,FALSE)</f>
        <v>0.35135135054588318</v>
      </c>
      <c r="L186" s="125">
        <f>VLOOKUP($A186,'Supporting Data'!$A$2:$BH$1679,26,FALSE)</f>
        <v>83.108085632324219</v>
      </c>
      <c r="M186" s="125">
        <f>VLOOKUP($A186,'Supporting Data'!$A$2:$BH$1679,53,FALSE)</f>
        <v>90.485336303710938</v>
      </c>
    </row>
    <row r="187" spans="1:13" x14ac:dyDescent="0.3">
      <c r="A187" s="4">
        <v>391424020</v>
      </c>
      <c r="B187" s="3" t="s">
        <v>176</v>
      </c>
      <c r="C187" s="3" t="s">
        <v>1067</v>
      </c>
      <c r="D187" s="125">
        <f>VLOOKUP($A187,'Supporting Data'!$A$2:$BH$1679,5,FALSE)</f>
        <v>82.872825622558594</v>
      </c>
      <c r="E187" s="128">
        <f>VLOOKUP($A187,'Supporting Data'!$A$2:$BH$1679,16,FALSE)</f>
        <v>0.56097561120986938</v>
      </c>
      <c r="F187" s="125">
        <f>VLOOKUP($A187,'Supporting Data'!$A$2:$BH$1679,7,FALSE)</f>
        <v>85.996086120605469</v>
      </c>
      <c r="G187" s="128">
        <f>VLOOKUP($A187,'Supporting Data'!$A$2:$BH$1679,49,FALSE)</f>
        <v>0.26666668057441711</v>
      </c>
      <c r="H187" s="125">
        <f>VLOOKUP($A187,'Supporting Data'!$A$2:$BH$1679,6,FALSE)</f>
        <v>83.669929504394531</v>
      </c>
      <c r="I187" s="128">
        <f>VLOOKUP($A187,'Supporting Data'!$A$2:$BH$1679,22,FALSE)</f>
        <v>0.38333332538604742</v>
      </c>
      <c r="J187" s="125">
        <f>VLOOKUP($A187,'Supporting Data'!$A$2:$BH$1679,8,FALSE)</f>
        <v>88.659439086914063</v>
      </c>
      <c r="K187" s="128">
        <f>VLOOKUP($A187,'Supporting Data'!$A$2:$BH$1679,49,FALSE)</f>
        <v>0.26666668057441711</v>
      </c>
      <c r="L187" s="125">
        <f>VLOOKUP($A187,'Supporting Data'!$A$2:$BH$1679,26,FALSE)</f>
        <v>80.389259338378906</v>
      </c>
      <c r="M187" s="125">
        <f>VLOOKUP($A187,'Supporting Data'!$A$2:$BH$1679,53,FALSE)</f>
        <v>81.804389953613281</v>
      </c>
    </row>
    <row r="188" spans="1:13" x14ac:dyDescent="0.3">
      <c r="A188" s="4">
        <v>821054020</v>
      </c>
      <c r="B188" s="3" t="s">
        <v>390</v>
      </c>
      <c r="C188" s="3" t="s">
        <v>1603</v>
      </c>
      <c r="D188" s="125">
        <f>VLOOKUP($A188,'Supporting Data'!$A$2:$BH$1679,5,FALSE)</f>
        <v>95.7745361328125</v>
      </c>
      <c r="E188" s="128">
        <f>VLOOKUP($A188,'Supporting Data'!$A$2:$BH$1679,16,FALSE)</f>
        <v>0.76923078298568726</v>
      </c>
      <c r="F188" s="125">
        <f>VLOOKUP($A188,'Supporting Data'!$A$2:$BH$1679,7,FALSE)</f>
        <v>87.929855346679688</v>
      </c>
      <c r="G188" s="128">
        <f>VLOOKUP($A188,'Supporting Data'!$A$2:$BH$1679,49,FALSE)</f>
        <v>0</v>
      </c>
      <c r="H188" s="125">
        <f>VLOOKUP($A188,'Supporting Data'!$A$2:$BH$1679,6,FALSE)</f>
        <v>92.642799377441406</v>
      </c>
      <c r="I188" s="128">
        <f>VLOOKUP($A188,'Supporting Data'!$A$2:$BH$1679,22,FALSE)</f>
        <v>0.5</v>
      </c>
      <c r="J188" s="125">
        <f>VLOOKUP($A188,'Supporting Data'!$A$2:$BH$1679,8,FALSE)</f>
        <v>86.35968017578125</v>
      </c>
      <c r="K188" s="128">
        <f>VLOOKUP($A188,'Supporting Data'!$A$2:$BH$1679,49,FALSE)</f>
        <v>0</v>
      </c>
      <c r="L188" s="125">
        <f>VLOOKUP($A188,'Supporting Data'!$A$2:$BH$1679,26,FALSE)</f>
        <v>93.077117919921875</v>
      </c>
      <c r="M188" s="125">
        <f>VLOOKUP($A188,'Supporting Data'!$A$2:$BH$1679,53,FALSE)</f>
        <v>88.876991271972656</v>
      </c>
    </row>
    <row r="189" spans="1:13" x14ac:dyDescent="0.3">
      <c r="A189" s="4">
        <v>630674020</v>
      </c>
      <c r="B189" s="3" t="s">
        <v>313</v>
      </c>
      <c r="C189" s="3" t="s">
        <v>1458</v>
      </c>
      <c r="D189" s="125">
        <f>VLOOKUP($A189,'Supporting Data'!$A$2:$BH$1679,5,FALSE)</f>
        <v>72.983078002929688</v>
      </c>
      <c r="E189" s="128">
        <f>VLOOKUP($A189,'Supporting Data'!$A$2:$BH$1679,16,FALSE)</f>
        <v>0.47826087474822998</v>
      </c>
      <c r="F189" s="125">
        <f>VLOOKUP($A189,'Supporting Data'!$A$2:$BH$1679,7,FALSE)</f>
        <v>74.886299133300781</v>
      </c>
      <c r="G189" s="128">
        <f>VLOOKUP($A189,'Supporting Data'!$A$2:$BH$1679,49,FALSE)</f>
        <v>0.45652174949646002</v>
      </c>
      <c r="H189" s="125">
        <f>VLOOKUP($A189,'Supporting Data'!$A$2:$BH$1679,6,FALSE)</f>
        <v>73.7470703125</v>
      </c>
      <c r="I189" s="128">
        <f>VLOOKUP($A189,'Supporting Data'!$A$2:$BH$1679,22,FALSE)</f>
        <v>0.47826087474822998</v>
      </c>
      <c r="J189" s="125">
        <f>VLOOKUP($A189,'Supporting Data'!$A$2:$BH$1679,8,FALSE)</f>
        <v>75.336837768554688</v>
      </c>
      <c r="K189" s="128">
        <f>VLOOKUP($A189,'Supporting Data'!$A$2:$BH$1679,49,FALSE)</f>
        <v>0.45652174949646002</v>
      </c>
      <c r="L189" s="125">
        <f>VLOOKUP($A189,'Supporting Data'!$A$2:$BH$1679,26,FALSE)</f>
        <v>86.129005432128906</v>
      </c>
      <c r="M189" s="125">
        <f>VLOOKUP($A189,'Supporting Data'!$A$2:$BH$1679,53,FALSE)</f>
        <v>90.794631958007813</v>
      </c>
    </row>
    <row r="190" spans="1:13" x14ac:dyDescent="0.3">
      <c r="A190" s="4">
        <v>150044020</v>
      </c>
      <c r="B190" s="3" t="s">
        <v>66</v>
      </c>
      <c r="C190" s="3" t="s">
        <v>726</v>
      </c>
      <c r="D190" s="125">
        <f>VLOOKUP($A190,'Supporting Data'!$A$2:$BH$1679,5,FALSE)</f>
        <v>91.087356567382813</v>
      </c>
      <c r="E190" s="128">
        <f>VLOOKUP($A190,'Supporting Data'!$A$2:$BH$1679,16,FALSE)</f>
        <v>0.40776699781417852</v>
      </c>
      <c r="F190" s="125">
        <f>VLOOKUP($A190,'Supporting Data'!$A$2:$BH$1679,7,FALSE)</f>
        <v>93.019195556640625</v>
      </c>
      <c r="G190" s="128">
        <f>VLOOKUP($A190,'Supporting Data'!$A$2:$BH$1679,49,FALSE)</f>
        <v>0.33009707927703857</v>
      </c>
      <c r="H190" s="125">
        <f>VLOOKUP($A190,'Supporting Data'!$A$2:$BH$1679,6,FALSE)</f>
        <v>92.725967407226563</v>
      </c>
      <c r="I190" s="128">
        <f>VLOOKUP($A190,'Supporting Data'!$A$2:$BH$1679,22,FALSE)</f>
        <v>0.40776699781417852</v>
      </c>
      <c r="J190" s="125">
        <f>VLOOKUP($A190,'Supporting Data'!$A$2:$BH$1679,8,FALSE)</f>
        <v>94.510574340820313</v>
      </c>
      <c r="K190" s="128">
        <f>VLOOKUP($A190,'Supporting Data'!$A$2:$BH$1679,49,FALSE)</f>
        <v>0.33009707927703857</v>
      </c>
      <c r="L190" s="125">
        <f>VLOOKUP($A190,'Supporting Data'!$A$2:$BH$1679,26,FALSE)</f>
        <v>88.847831726074219</v>
      </c>
      <c r="M190" s="125">
        <f>VLOOKUP($A190,'Supporting Data'!$A$2:$BH$1679,53,FALSE)</f>
        <v>89.536827087402344</v>
      </c>
    </row>
    <row r="191" spans="1:13" x14ac:dyDescent="0.3">
      <c r="A191" s="4">
        <v>290021050</v>
      </c>
      <c r="B191" s="3" t="s">
        <v>126</v>
      </c>
      <c r="C191" s="3" t="s">
        <v>917</v>
      </c>
      <c r="D191" s="125">
        <f>VLOOKUP($A191,'Supporting Data'!$A$2:$BH$1679,5,FALSE)</f>
        <v>89.032508850097656</v>
      </c>
      <c r="E191" s="128">
        <f>VLOOKUP($A191,'Supporting Data'!$A$2:$BH$1679,16,FALSE)</f>
        <v>0.70588237047195435</v>
      </c>
      <c r="F191" s="125">
        <f>VLOOKUP($A191,'Supporting Data'!$A$2:$BH$1679,7,FALSE)</f>
        <v>82.7340087890625</v>
      </c>
      <c r="G191" s="128">
        <f>VLOOKUP($A191,'Supporting Data'!$A$2:$BH$1679,49,FALSE)</f>
        <v>0.34999999403953552</v>
      </c>
      <c r="H191" s="125">
        <f>VLOOKUP($A191,'Supporting Data'!$A$2:$BH$1679,6,FALSE)</f>
        <v>90.201187133789063</v>
      </c>
      <c r="I191" s="128">
        <f>VLOOKUP($A191,'Supporting Data'!$A$2:$BH$1679,22,FALSE)</f>
        <v>0.66666668653488159</v>
      </c>
      <c r="J191" s="125">
        <f>VLOOKUP($A191,'Supporting Data'!$A$2:$BH$1679,8,FALSE)</f>
        <v>83.836952209472656</v>
      </c>
      <c r="K191" s="128">
        <f>VLOOKUP($A191,'Supporting Data'!$A$2:$BH$1679,49,FALSE)</f>
        <v>0.34999999403953552</v>
      </c>
      <c r="L191" s="125">
        <f>VLOOKUP($A191,'Supporting Data'!$A$2:$BH$1679,26,FALSE)</f>
        <v>92.17083740234375</v>
      </c>
      <c r="M191" s="125">
        <f>VLOOKUP($A191,'Supporting Data'!$A$2:$BH$1679,53,FALSE)</f>
        <v>89.103805541992188</v>
      </c>
    </row>
    <row r="192" spans="1:13" x14ac:dyDescent="0.3">
      <c r="A192" s="4">
        <v>810954020</v>
      </c>
      <c r="B192" s="3" t="s">
        <v>385</v>
      </c>
      <c r="C192" s="3" t="s">
        <v>1594</v>
      </c>
      <c r="D192" s="125">
        <f>VLOOKUP($A192,'Supporting Data'!$A$2:$BH$1679,5,FALSE)</f>
        <v>76.09130859375</v>
      </c>
      <c r="E192" s="128">
        <f>VLOOKUP($A192,'Supporting Data'!$A$2:$BH$1679,16,FALSE)</f>
        <v>0.24509803950786591</v>
      </c>
      <c r="F192" s="125">
        <f>VLOOKUP($A192,'Supporting Data'!$A$2:$BH$1679,7,FALSE)</f>
        <v>81.342002868652344</v>
      </c>
      <c r="G192" s="128">
        <f>VLOOKUP($A192,'Supporting Data'!$A$2:$BH$1679,49,FALSE)</f>
        <v>0.14492753148078921</v>
      </c>
      <c r="H192" s="125">
        <f>VLOOKUP($A192,'Supporting Data'!$A$2:$BH$1679,6,FALSE)</f>
        <v>76.942153930664063</v>
      </c>
      <c r="I192" s="128">
        <f>VLOOKUP($A192,'Supporting Data'!$A$2:$BH$1679,22,FALSE)</f>
        <v>0.2028985470533371</v>
      </c>
      <c r="J192" s="125">
        <f>VLOOKUP($A192,'Supporting Data'!$A$2:$BH$1679,8,FALSE)</f>
        <v>81.941925048828125</v>
      </c>
      <c r="K192" s="128">
        <f>VLOOKUP($A192,'Supporting Data'!$A$2:$BH$1679,49,FALSE)</f>
        <v>0.14492753148078921</v>
      </c>
      <c r="L192" s="125">
        <f>VLOOKUP($A192,'Supporting Data'!$A$2:$BH$1679,26,FALSE)</f>
        <v>83.108085632324219</v>
      </c>
      <c r="M192" s="125">
        <f>VLOOKUP($A192,'Supporting Data'!$A$2:$BH$1679,53,FALSE)</f>
        <v>83.536453247070313</v>
      </c>
    </row>
    <row r="193" spans="1:13" x14ac:dyDescent="0.3">
      <c r="A193" s="4">
        <v>391354040</v>
      </c>
      <c r="B193" s="3" t="s">
        <v>171</v>
      </c>
      <c r="C193" s="3" t="s">
        <v>1019</v>
      </c>
      <c r="D193" s="125">
        <f>VLOOKUP($A193,'Supporting Data'!$A$2:$BH$1679,5,FALSE)</f>
        <v>84.027969360351563</v>
      </c>
      <c r="E193" s="128">
        <f>VLOOKUP($A193,'Supporting Data'!$A$2:$BH$1679,16,FALSE)</f>
        <v>0.51006710529327393</v>
      </c>
      <c r="F193" s="125">
        <f>VLOOKUP($A193,'Supporting Data'!$A$2:$BH$1679,7,FALSE)</f>
        <v>84.857025146484375</v>
      </c>
      <c r="G193" s="128">
        <f>VLOOKUP($A193,'Supporting Data'!$A$2:$BH$1679,49,FALSE)</f>
        <v>0.27160492539405823</v>
      </c>
      <c r="H193" s="125">
        <f>VLOOKUP($A193,'Supporting Data'!$A$2:$BH$1679,6,FALSE)</f>
        <v>83.321479797363281</v>
      </c>
      <c r="I193" s="128">
        <f>VLOOKUP($A193,'Supporting Data'!$A$2:$BH$1679,22,FALSE)</f>
        <v>0.41975307464599609</v>
      </c>
      <c r="J193" s="125">
        <f>VLOOKUP($A193,'Supporting Data'!$A$2:$BH$1679,8,FALSE)</f>
        <v>84.771171569824219</v>
      </c>
      <c r="K193" s="128">
        <f>VLOOKUP($A193,'Supporting Data'!$A$2:$BH$1679,49,FALSE)</f>
        <v>0.27160492539405823</v>
      </c>
      <c r="L193" s="125">
        <f>VLOOKUP($A193,'Supporting Data'!$A$2:$BH$1679,26,FALSE)</f>
        <v>85.222724914550781</v>
      </c>
      <c r="M193" s="125">
        <f>VLOOKUP($A193,'Supporting Data'!$A$2:$BH$1679,53,FALSE)</f>
        <v>83.020957946777344</v>
      </c>
    </row>
    <row r="194" spans="1:13" x14ac:dyDescent="0.3">
      <c r="A194" s="4">
        <v>801191050</v>
      </c>
      <c r="B194" s="3" t="s">
        <v>380</v>
      </c>
      <c r="C194" s="3" t="s">
        <v>1581</v>
      </c>
      <c r="D194" s="125">
        <f>VLOOKUP($A194,'Supporting Data'!$A$2:$BH$1679,5,FALSE)</f>
        <v>77.313125610351563</v>
      </c>
      <c r="E194" s="128">
        <f>VLOOKUP($A194,'Supporting Data'!$A$2:$BH$1679,16,FALSE)</f>
        <v>0.39344263076782232</v>
      </c>
      <c r="F194" s="125">
        <f>VLOOKUP($A194,'Supporting Data'!$A$2:$BH$1679,7,FALSE)</f>
        <v>84.090225219726563</v>
      </c>
      <c r="G194" s="128">
        <f>VLOOKUP($A194,'Supporting Data'!$A$2:$BH$1679,49,FALSE)</f>
        <v>0.32758620381355291</v>
      </c>
      <c r="H194" s="125">
        <f>VLOOKUP($A194,'Supporting Data'!$A$2:$BH$1679,6,FALSE)</f>
        <v>77.285758972167969</v>
      </c>
      <c r="I194" s="128">
        <f>VLOOKUP($A194,'Supporting Data'!$A$2:$BH$1679,22,FALSE)</f>
        <v>0.31481480598449713</v>
      </c>
      <c r="J194" s="125">
        <f>VLOOKUP($A194,'Supporting Data'!$A$2:$BH$1679,8,FALSE)</f>
        <v>86.153572082519531</v>
      </c>
      <c r="K194" s="128">
        <f>VLOOKUP($A194,'Supporting Data'!$A$2:$BH$1679,49,FALSE)</f>
        <v>0.32758620381355291</v>
      </c>
      <c r="L194" s="125">
        <f>VLOOKUP($A194,'Supporting Data'!$A$2:$BH$1679,26,FALSE)</f>
        <v>78.274620056152344</v>
      </c>
      <c r="M194" s="125">
        <f>VLOOKUP($A194,'Supporting Data'!$A$2:$BH$1679,53,FALSE)</f>
        <v>87.248023986816406</v>
      </c>
    </row>
    <row r="195" spans="1:13" x14ac:dyDescent="0.3">
      <c r="A195" s="4">
        <v>850454020</v>
      </c>
      <c r="B195" s="3" t="s">
        <v>404</v>
      </c>
      <c r="C195" s="3" t="s">
        <v>1643</v>
      </c>
      <c r="D195" s="125">
        <f>VLOOKUP($A195,'Supporting Data'!$A$2:$BH$1679,5,FALSE)</f>
        <v>86.871223449707031</v>
      </c>
      <c r="E195" s="128">
        <f>VLOOKUP($A195,'Supporting Data'!$A$2:$BH$1679,16,FALSE)</f>
        <v>0.24858756363391879</v>
      </c>
      <c r="F195" s="125">
        <f>VLOOKUP($A195,'Supporting Data'!$A$2:$BH$1679,7,FALSE)</f>
        <v>83.747833251953125</v>
      </c>
      <c r="G195" s="128">
        <f>VLOOKUP($A195,'Supporting Data'!$A$2:$BH$1679,49,FALSE)</f>
        <v>8.6956523358821869E-2</v>
      </c>
      <c r="H195" s="125">
        <f>VLOOKUP($A195,'Supporting Data'!$A$2:$BH$1679,6,FALSE)</f>
        <v>88.266937255859375</v>
      </c>
      <c r="I195" s="128">
        <f>VLOOKUP($A195,'Supporting Data'!$A$2:$BH$1679,22,FALSE)</f>
        <v>0.18115942180156711</v>
      </c>
      <c r="J195" s="125">
        <f>VLOOKUP($A195,'Supporting Data'!$A$2:$BH$1679,8,FALSE)</f>
        <v>84.018470764160156</v>
      </c>
      <c r="K195" s="128">
        <f>VLOOKUP($A195,'Supporting Data'!$A$2:$BH$1679,49,FALSE)</f>
        <v>8.6956523358821869E-2</v>
      </c>
      <c r="L195" s="125">
        <f>VLOOKUP($A195,'Supporting Data'!$A$2:$BH$1679,26,FALSE)</f>
        <v>87.941551208496094</v>
      </c>
      <c r="M195" s="125">
        <f>VLOOKUP($A195,'Supporting Data'!$A$2:$BH$1679,53,FALSE)</f>
        <v>92.155540466308594</v>
      </c>
    </row>
    <row r="196" spans="1:13" x14ac:dyDescent="0.3">
      <c r="A196" s="4">
        <v>150014020</v>
      </c>
      <c r="B196" s="3" t="s">
        <v>63</v>
      </c>
      <c r="C196" s="3" t="s">
        <v>717</v>
      </c>
      <c r="D196" s="125">
        <f>VLOOKUP($A196,'Supporting Data'!$A$2:$BH$1679,5,FALSE)</f>
        <v>81.418968200683594</v>
      </c>
      <c r="E196" s="128">
        <f>VLOOKUP($A196,'Supporting Data'!$A$2:$BH$1679,16,FALSE)</f>
        <v>0.23655913770198819</v>
      </c>
      <c r="F196" s="125">
        <f>VLOOKUP($A196,'Supporting Data'!$A$2:$BH$1679,7,FALSE)</f>
        <v>84.389030456542969</v>
      </c>
      <c r="G196" s="128">
        <f>VLOOKUP($A196,'Supporting Data'!$A$2:$BH$1679,49,FALSE)</f>
        <v>0.18461538851261139</v>
      </c>
      <c r="H196" s="125">
        <f>VLOOKUP($A196,'Supporting Data'!$A$2:$BH$1679,6,FALSE)</f>
        <v>82.616409301757813</v>
      </c>
      <c r="I196" s="128">
        <f>VLOOKUP($A196,'Supporting Data'!$A$2:$BH$1679,22,FALSE)</f>
        <v>0.16923077404499051</v>
      </c>
      <c r="J196" s="125">
        <f>VLOOKUP($A196,'Supporting Data'!$A$2:$BH$1679,8,FALSE)</f>
        <v>85.916282653808594</v>
      </c>
      <c r="K196" s="128">
        <f>VLOOKUP($A196,'Supporting Data'!$A$2:$BH$1679,49,FALSE)</f>
        <v>0.18461538851261139</v>
      </c>
      <c r="L196" s="125">
        <f>VLOOKUP($A196,'Supporting Data'!$A$2:$BH$1679,26,FALSE)</f>
        <v>87.337371826171875</v>
      </c>
      <c r="M196" s="125">
        <f>VLOOKUP($A196,'Supporting Data'!$A$2:$BH$1679,53,FALSE)</f>
        <v>86.505706787109375</v>
      </c>
    </row>
    <row r="197" spans="1:13" x14ac:dyDescent="0.3">
      <c r="A197" s="4">
        <v>180504020</v>
      </c>
      <c r="B197" s="3" t="s">
        <v>78</v>
      </c>
      <c r="C197" s="3" t="s">
        <v>756</v>
      </c>
      <c r="D197" s="125">
        <f>VLOOKUP($A197,'Supporting Data'!$A$2:$BH$1679,5,FALSE)</f>
        <v>87.914299011230469</v>
      </c>
      <c r="E197" s="128">
        <f>VLOOKUP($A197,'Supporting Data'!$A$2:$BH$1679,16,FALSE)</f>
        <v>0.43939393758773798</v>
      </c>
      <c r="F197" s="125">
        <f>VLOOKUP($A197,'Supporting Data'!$A$2:$BH$1679,7,FALSE)</f>
        <v>93.421943664550781</v>
      </c>
      <c r="G197" s="128">
        <f>VLOOKUP($A197,'Supporting Data'!$A$2:$BH$1679,49,FALSE)</f>
        <v>0.4285714328289032</v>
      </c>
      <c r="H197" s="125">
        <f>VLOOKUP($A197,'Supporting Data'!$A$2:$BH$1679,6,FALSE)</f>
        <v>89.229278564453125</v>
      </c>
      <c r="I197" s="128">
        <f>VLOOKUP($A197,'Supporting Data'!$A$2:$BH$1679,22,FALSE)</f>
        <v>0.38775509595870972</v>
      </c>
      <c r="J197" s="125">
        <f>VLOOKUP($A197,'Supporting Data'!$A$2:$BH$1679,8,FALSE)</f>
        <v>94.624069213867188</v>
      </c>
      <c r="K197" s="128">
        <f>VLOOKUP($A197,'Supporting Data'!$A$2:$BH$1679,49,FALSE)</f>
        <v>0.4285714328289032</v>
      </c>
      <c r="L197" s="125">
        <f>VLOOKUP($A197,'Supporting Data'!$A$2:$BH$1679,26,FALSE)</f>
        <v>89.754104614257813</v>
      </c>
      <c r="M197" s="125">
        <f>VLOOKUP($A197,'Supporting Data'!$A$2:$BH$1679,53,FALSE)</f>
        <v>91.640045166015625</v>
      </c>
    </row>
    <row r="198" spans="1:13" x14ac:dyDescent="0.3">
      <c r="A198" s="4">
        <v>220914020</v>
      </c>
      <c r="B198" s="3" t="s">
        <v>98</v>
      </c>
      <c r="C198" s="3" t="s">
        <v>811</v>
      </c>
      <c r="D198" s="125">
        <f>VLOOKUP($A198,'Supporting Data'!$A$2:$BH$1679,5,FALSE)</f>
        <v>86.871055603027344</v>
      </c>
      <c r="E198" s="128">
        <f>VLOOKUP($A198,'Supporting Data'!$A$2:$BH$1679,16,FALSE)</f>
        <v>0.36538460850715643</v>
      </c>
      <c r="F198" s="125">
        <f>VLOOKUP($A198,'Supporting Data'!$A$2:$BH$1679,7,FALSE)</f>
        <v>82.540817260742188</v>
      </c>
      <c r="G198" s="128">
        <f>VLOOKUP($A198,'Supporting Data'!$A$2:$BH$1679,49,FALSE)</f>
        <v>0.12962962687015531</v>
      </c>
      <c r="H198" s="125">
        <f>VLOOKUP($A198,'Supporting Data'!$A$2:$BH$1679,6,FALSE)</f>
        <v>88.851531982421875</v>
      </c>
      <c r="I198" s="128">
        <f>VLOOKUP($A198,'Supporting Data'!$A$2:$BH$1679,22,FALSE)</f>
        <v>0.2037037014961243</v>
      </c>
      <c r="J198" s="125">
        <f>VLOOKUP($A198,'Supporting Data'!$A$2:$BH$1679,8,FALSE)</f>
        <v>86.521873474121094</v>
      </c>
      <c r="K198" s="128">
        <f>VLOOKUP($A198,'Supporting Data'!$A$2:$BH$1679,49,FALSE)</f>
        <v>0.12962962687015531</v>
      </c>
      <c r="L198" s="125">
        <f>VLOOKUP($A198,'Supporting Data'!$A$2:$BH$1679,26,FALSE)</f>
        <v>88.847831726074219</v>
      </c>
      <c r="M198" s="125">
        <f>VLOOKUP($A198,'Supporting Data'!$A$2:$BH$1679,53,FALSE)</f>
        <v>88.031578063964844</v>
      </c>
    </row>
    <row r="199" spans="1:13" x14ac:dyDescent="0.3">
      <c r="A199" s="4">
        <v>491484300</v>
      </c>
      <c r="B199" s="3" t="s">
        <v>253</v>
      </c>
      <c r="C199" s="3" t="s">
        <v>1315</v>
      </c>
      <c r="D199" s="125">
        <f>VLOOKUP($A199,'Supporting Data'!$A$2:$BH$1679,5,FALSE)</f>
        <v>87.050193786621094</v>
      </c>
      <c r="E199" s="128">
        <f>VLOOKUP($A199,'Supporting Data'!$A$2:$BH$1679,16,FALSE)</f>
        <v>0.3404255211353302</v>
      </c>
      <c r="F199" s="125">
        <f>VLOOKUP($A199,'Supporting Data'!$A$2:$BH$1679,7,FALSE)</f>
        <v>84.859764099121094</v>
      </c>
      <c r="G199" s="128">
        <f>VLOOKUP($A199,'Supporting Data'!$A$2:$BH$1679,49,FALSE)</f>
        <v>0.20895522832870481</v>
      </c>
      <c r="H199" s="125">
        <f>VLOOKUP($A199,'Supporting Data'!$A$2:$BH$1679,6,FALSE)</f>
        <v>85.994560241699219</v>
      </c>
      <c r="I199" s="128">
        <f>VLOOKUP($A199,'Supporting Data'!$A$2:$BH$1679,22,FALSE)</f>
        <v>0.31343284249305731</v>
      </c>
      <c r="J199" s="125">
        <f>VLOOKUP($A199,'Supporting Data'!$A$2:$BH$1679,8,FALSE)</f>
        <v>84.560630798339844</v>
      </c>
      <c r="K199" s="128">
        <f>VLOOKUP($A199,'Supporting Data'!$A$2:$BH$1679,49,FALSE)</f>
        <v>0.20895522832870481</v>
      </c>
      <c r="L199" s="125">
        <f>VLOOKUP($A199,'Supporting Data'!$A$2:$BH$1679,26,FALSE)</f>
        <v>91.566658020019531</v>
      </c>
      <c r="M199" s="125">
        <f>VLOOKUP($A199,'Supporting Data'!$A$2:$BH$1679,53,FALSE)</f>
        <v>78.257774353027344</v>
      </c>
    </row>
    <row r="200" spans="1:13" x14ac:dyDescent="0.3">
      <c r="A200" s="4">
        <v>890893000</v>
      </c>
      <c r="B200" s="3" t="s">
        <v>418</v>
      </c>
      <c r="C200" s="3" t="s">
        <v>1672</v>
      </c>
      <c r="D200" s="125">
        <f>VLOOKUP($A200,'Supporting Data'!$A$2:$BH$1679,5,FALSE)</f>
        <v>86.484176635742188</v>
      </c>
      <c r="E200" s="128">
        <f>VLOOKUP($A200,'Supporting Data'!$A$2:$BH$1679,16,FALSE)</f>
        <v>0.39402985572814941</v>
      </c>
      <c r="F200" s="125">
        <f>VLOOKUP($A200,'Supporting Data'!$A$2:$BH$1679,7,FALSE)</f>
        <v>88.261573791503906</v>
      </c>
      <c r="G200" s="128">
        <f>VLOOKUP($A200,'Supporting Data'!$A$2:$BH$1679,49,FALSE)</f>
        <v>0.21468926966190341</v>
      </c>
      <c r="H200" s="125">
        <f>VLOOKUP($A200,'Supporting Data'!$A$2:$BH$1679,6,FALSE)</f>
        <v>85.720390319824219</v>
      </c>
      <c r="I200" s="128">
        <f>VLOOKUP($A200,'Supporting Data'!$A$2:$BH$1679,22,FALSE)</f>
        <v>0.27683615684509277</v>
      </c>
      <c r="J200" s="125">
        <f>VLOOKUP($A200,'Supporting Data'!$A$2:$BH$1679,8,FALSE)</f>
        <v>90.484306335449219</v>
      </c>
      <c r="K200" s="128">
        <f>VLOOKUP($A200,'Supporting Data'!$A$2:$BH$1679,49,FALSE)</f>
        <v>0.21468926966190341</v>
      </c>
      <c r="L200" s="125">
        <f>VLOOKUP($A200,'Supporting Data'!$A$2:$BH$1679,26,FALSE)</f>
        <v>88.243644714355469</v>
      </c>
      <c r="M200" s="125">
        <f>VLOOKUP($A200,'Supporting Data'!$A$2:$BH$1679,53,FALSE)</f>
        <v>94.83612060546875</v>
      </c>
    </row>
    <row r="201" spans="1:13" x14ac:dyDescent="0.3">
      <c r="A201" s="4">
        <v>391344070</v>
      </c>
      <c r="B201" s="3" t="s">
        <v>170</v>
      </c>
      <c r="C201" s="3" t="s">
        <v>1015</v>
      </c>
      <c r="D201" s="125">
        <f>VLOOKUP($A201,'Supporting Data'!$A$2:$BH$1679,5,FALSE)</f>
        <v>89.700782775878906</v>
      </c>
      <c r="E201" s="128">
        <f>VLOOKUP($A201,'Supporting Data'!$A$2:$BH$1679,16,FALSE)</f>
        <v>0.66055047512054443</v>
      </c>
      <c r="F201" s="125">
        <f>VLOOKUP($A201,'Supporting Data'!$A$2:$BH$1679,7,FALSE)</f>
        <v>93.754035949707031</v>
      </c>
      <c r="G201" s="128">
        <f>VLOOKUP($A201,'Supporting Data'!$A$2:$BH$1679,49,FALSE)</f>
        <v>0.5899999737739563</v>
      </c>
      <c r="H201" s="125">
        <f>VLOOKUP($A201,'Supporting Data'!$A$2:$BH$1679,6,FALSE)</f>
        <v>89.267288208007813</v>
      </c>
      <c r="I201" s="128">
        <f>VLOOKUP($A201,'Supporting Data'!$A$2:$BH$1679,22,FALSE)</f>
        <v>0.56999999284744263</v>
      </c>
      <c r="J201" s="125">
        <f>VLOOKUP($A201,'Supporting Data'!$A$2:$BH$1679,8,FALSE)</f>
        <v>94.442665100097656</v>
      </c>
      <c r="K201" s="128">
        <f>VLOOKUP($A201,'Supporting Data'!$A$2:$BH$1679,49,FALSE)</f>
        <v>0.5899999737739563</v>
      </c>
      <c r="L201" s="125">
        <f>VLOOKUP($A201,'Supporting Data'!$A$2:$BH$1679,26,FALSE)</f>
        <v>93.983390808105469</v>
      </c>
      <c r="M201" s="125">
        <f>VLOOKUP($A201,'Supporting Data'!$A$2:$BH$1679,53,FALSE)</f>
        <v>94.794883728027344</v>
      </c>
    </row>
    <row r="202" spans="1:13" x14ac:dyDescent="0.3">
      <c r="A202" s="4">
        <v>741944020</v>
      </c>
      <c r="B202" s="3" t="s">
        <v>352</v>
      </c>
      <c r="C202" s="3" t="s">
        <v>1533</v>
      </c>
      <c r="D202" s="125">
        <f>VLOOKUP($A202,'Supporting Data'!$A$2:$BH$1679,5,FALSE)</f>
        <v>82.43072509765625</v>
      </c>
      <c r="E202" s="128">
        <f>VLOOKUP($A202,'Supporting Data'!$A$2:$BH$1679,16,FALSE)</f>
        <v>0.47272726893424988</v>
      </c>
      <c r="F202" s="125">
        <f>VLOOKUP($A202,'Supporting Data'!$A$2:$BH$1679,7,FALSE)</f>
        <v>86.965904235839844</v>
      </c>
      <c r="G202" s="128">
        <f>VLOOKUP($A202,'Supporting Data'!$A$2:$BH$1679,49,FALSE)</f>
        <v>0.58620691299438477</v>
      </c>
      <c r="H202" s="125">
        <f>VLOOKUP($A202,'Supporting Data'!$A$2:$BH$1679,6,FALSE)</f>
        <v>85.037513732910156</v>
      </c>
      <c r="I202" s="128">
        <f>VLOOKUP($A202,'Supporting Data'!$A$2:$BH$1679,22,FALSE)</f>
        <v>0.37931033968925482</v>
      </c>
      <c r="J202" s="125">
        <f>VLOOKUP($A202,'Supporting Data'!$A$2:$BH$1679,8,FALSE)</f>
        <v>87.964439392089844</v>
      </c>
      <c r="K202" s="128">
        <f>VLOOKUP($A202,'Supporting Data'!$A$2:$BH$1679,49,FALSE)</f>
        <v>0.58620691299438477</v>
      </c>
      <c r="L202" s="125">
        <f>VLOOKUP($A202,'Supporting Data'!$A$2:$BH$1679,26,FALSE)</f>
        <v>87.941551208496094</v>
      </c>
      <c r="M202" s="125">
        <f>VLOOKUP($A202,'Supporting Data'!$A$2:$BH$1679,53,FALSE)</f>
        <v>89.268768310546875</v>
      </c>
    </row>
    <row r="203" spans="1:13" x14ac:dyDescent="0.3">
      <c r="A203" s="4">
        <v>900774020</v>
      </c>
      <c r="B203" s="3" t="s">
        <v>421</v>
      </c>
      <c r="C203" s="3" t="s">
        <v>1677</v>
      </c>
      <c r="D203" s="125">
        <f>VLOOKUP($A203,'Supporting Data'!$A$2:$BH$1679,5,FALSE)</f>
        <v>78.999214172363281</v>
      </c>
      <c r="E203" s="128">
        <f>VLOOKUP($A203,'Supporting Data'!$A$2:$BH$1679,16,FALSE)</f>
        <v>0.25531914830207819</v>
      </c>
      <c r="F203" s="125">
        <f>VLOOKUP($A203,'Supporting Data'!$A$2:$BH$1679,7,FALSE)</f>
        <v>84.880393981933594</v>
      </c>
      <c r="G203" s="128">
        <f>VLOOKUP($A203,'Supporting Data'!$A$2:$BH$1679,49,FALSE)</f>
        <v>2.777777798473835E-2</v>
      </c>
      <c r="H203" s="125">
        <f>VLOOKUP($A203,'Supporting Data'!$A$2:$BH$1679,6,FALSE)</f>
        <v>78.087532043457031</v>
      </c>
      <c r="I203" s="128">
        <f>VLOOKUP($A203,'Supporting Data'!$A$2:$BH$1679,22,FALSE)</f>
        <v>0.1666666716337204</v>
      </c>
      <c r="J203" s="125">
        <f>VLOOKUP($A203,'Supporting Data'!$A$2:$BH$1679,8,FALSE)</f>
        <v>83.406135559082031</v>
      </c>
      <c r="K203" s="128">
        <f>VLOOKUP($A203,'Supporting Data'!$A$2:$BH$1679,49,FALSE)</f>
        <v>2.777777798473835E-2</v>
      </c>
      <c r="L203" s="125">
        <f>VLOOKUP($A203,'Supporting Data'!$A$2:$BH$1679,26,FALSE)</f>
        <v>83.108085632324219</v>
      </c>
      <c r="M203" s="125">
        <f>VLOOKUP($A203,'Supporting Data'!$A$2:$BH$1679,53,FALSE)</f>
        <v>84.361244201660156</v>
      </c>
    </row>
    <row r="204" spans="1:13" x14ac:dyDescent="0.3">
      <c r="A204" s="4">
        <v>171264020</v>
      </c>
      <c r="B204" s="3" t="s">
        <v>76</v>
      </c>
      <c r="C204" s="3" t="s">
        <v>752</v>
      </c>
      <c r="D204" s="125">
        <f>VLOOKUP($A204,'Supporting Data'!$A$2:$BH$1679,5,FALSE)</f>
        <v>80.440193176269531</v>
      </c>
      <c r="E204" s="128">
        <f>VLOOKUP($A204,'Supporting Data'!$A$2:$BH$1679,16,FALSE)</f>
        <v>0.31034481525421143</v>
      </c>
      <c r="F204" s="125">
        <f>VLOOKUP($A204,'Supporting Data'!$A$2:$BH$1679,7,FALSE)</f>
        <v>86.873786926269531</v>
      </c>
      <c r="G204" s="128">
        <f>VLOOKUP($A204,'Supporting Data'!$A$2:$BH$1679,49,FALSE)</f>
        <v>0.1176470592617989</v>
      </c>
      <c r="H204" s="125">
        <f>VLOOKUP($A204,'Supporting Data'!$A$2:$BH$1679,6,FALSE)</f>
        <v>81.0062255859375</v>
      </c>
      <c r="I204" s="128">
        <f>VLOOKUP($A204,'Supporting Data'!$A$2:$BH$1679,22,FALSE)</f>
        <v>0</v>
      </c>
      <c r="J204" s="125">
        <f>VLOOKUP($A204,'Supporting Data'!$A$2:$BH$1679,8,FALSE)</f>
        <v>82.960746765136719</v>
      </c>
      <c r="K204" s="128">
        <f>VLOOKUP($A204,'Supporting Data'!$A$2:$BH$1679,49,FALSE)</f>
        <v>0.1176470592617989</v>
      </c>
      <c r="L204" s="125">
        <f>VLOOKUP($A204,'Supporting Data'!$A$2:$BH$1679,26,FALSE)</f>
        <v>82.805992126464844</v>
      </c>
      <c r="M204" s="125">
        <f>VLOOKUP($A204,'Supporting Data'!$A$2:$BH$1679,53,FALSE)</f>
        <v>82.959098815917969</v>
      </c>
    </row>
    <row r="205" spans="1:13" x14ac:dyDescent="0.3">
      <c r="A205" s="4">
        <v>130584020</v>
      </c>
      <c r="B205" s="3" t="s">
        <v>54</v>
      </c>
      <c r="C205" s="3" t="s">
        <v>698</v>
      </c>
      <c r="D205" s="125">
        <f>VLOOKUP($A205,'Supporting Data'!$A$2:$BH$1679,5,FALSE)</f>
        <v>90.011268615722656</v>
      </c>
      <c r="E205" s="128">
        <f>VLOOKUP($A205,'Supporting Data'!$A$2:$BH$1679,16,FALSE)</f>
        <v>0.23333333432674411</v>
      </c>
      <c r="F205" s="125">
        <f>VLOOKUP($A205,'Supporting Data'!$A$2:$BH$1679,7,FALSE)</f>
        <v>92.634918212890625</v>
      </c>
      <c r="G205" s="128">
        <f>VLOOKUP($A205,'Supporting Data'!$A$2:$BH$1679,49,FALSE)</f>
        <v>0.3333333432674408</v>
      </c>
      <c r="H205" s="125">
        <f>VLOOKUP($A205,'Supporting Data'!$A$2:$BH$1679,6,FALSE)</f>
        <v>90.598487854003906</v>
      </c>
      <c r="I205" s="128">
        <f>VLOOKUP($A205,'Supporting Data'!$A$2:$BH$1679,22,FALSE)</f>
        <v>0.23333333432674411</v>
      </c>
      <c r="J205" s="125">
        <f>VLOOKUP($A205,'Supporting Data'!$A$2:$BH$1679,8,FALSE)</f>
        <v>93.533454895019531</v>
      </c>
      <c r="K205" s="128">
        <f>VLOOKUP($A205,'Supporting Data'!$A$2:$BH$1679,49,FALSE)</f>
        <v>0.3333333432674408</v>
      </c>
      <c r="L205" s="125">
        <f>VLOOKUP($A205,'Supporting Data'!$A$2:$BH$1679,26,FALSE)</f>
        <v>84.316452026367188</v>
      </c>
      <c r="M205" s="125">
        <f>VLOOKUP($A205,'Supporting Data'!$A$2:$BH$1679,53,FALSE)</f>
        <v>86.32012939453125</v>
      </c>
    </row>
    <row r="206" spans="1:13" x14ac:dyDescent="0.3">
      <c r="A206" s="4">
        <v>141294080</v>
      </c>
      <c r="B206" s="3" t="s">
        <v>61</v>
      </c>
      <c r="C206" s="3" t="s">
        <v>713</v>
      </c>
      <c r="D206" s="125">
        <f>VLOOKUP($A206,'Supporting Data'!$A$2:$BH$1679,5,FALSE)</f>
        <v>84.911827087402344</v>
      </c>
      <c r="E206" s="128">
        <f>VLOOKUP($A206,'Supporting Data'!$A$2:$BH$1679,16,FALSE)</f>
        <v>0.49090909957885742</v>
      </c>
      <c r="F206" s="125">
        <f>VLOOKUP($A206,'Supporting Data'!$A$2:$BH$1679,7,FALSE)</f>
        <v>83.03851318359375</v>
      </c>
      <c r="G206" s="128">
        <f>VLOOKUP($A206,'Supporting Data'!$A$2:$BH$1679,49,FALSE)</f>
        <v>0.27551019191741938</v>
      </c>
      <c r="H206" s="125">
        <f>VLOOKUP($A206,'Supporting Data'!$A$2:$BH$1679,6,FALSE)</f>
        <v>82.5306396484375</v>
      </c>
      <c r="I206" s="128">
        <f>VLOOKUP($A206,'Supporting Data'!$A$2:$BH$1679,22,FALSE)</f>
        <v>0.31313130259513849</v>
      </c>
      <c r="J206" s="125">
        <f>VLOOKUP($A206,'Supporting Data'!$A$2:$BH$1679,8,FALSE)</f>
        <v>81.967803955078125</v>
      </c>
      <c r="K206" s="128">
        <f>VLOOKUP($A206,'Supporting Data'!$A$2:$BH$1679,49,FALSE)</f>
        <v>0.27551019191741938</v>
      </c>
      <c r="L206" s="125">
        <f>VLOOKUP($A206,'Supporting Data'!$A$2:$BH$1679,26,FALSE)</f>
        <v>84.920639038085938</v>
      </c>
      <c r="M206" s="125">
        <f>VLOOKUP($A206,'Supporting Data'!$A$2:$BH$1679,53,FALSE)</f>
        <v>85.82525634765625</v>
      </c>
    </row>
    <row r="207" spans="1:13" x14ac:dyDescent="0.3">
      <c r="A207" s="4">
        <v>1031324020</v>
      </c>
      <c r="B207" s="3" t="s">
        <v>489</v>
      </c>
      <c r="C207" s="3" t="s">
        <v>976</v>
      </c>
      <c r="D207" s="125">
        <f>VLOOKUP($A207,'Supporting Data'!$A$2:$BH$1679,5,FALSE)</f>
        <v>89.04620361328125</v>
      </c>
      <c r="E207" s="128">
        <f>VLOOKUP($A207,'Supporting Data'!$A$2:$BH$1679,16,FALSE)</f>
        <v>0.48623853921890259</v>
      </c>
      <c r="F207" s="125">
        <f>VLOOKUP($A207,'Supporting Data'!$A$2:$BH$1679,7,FALSE)</f>
        <v>91.507568359375</v>
      </c>
      <c r="G207" s="128">
        <f>VLOOKUP($A207,'Supporting Data'!$A$2:$BH$1679,49,FALSE)</f>
        <v>0.30165287852287292</v>
      </c>
      <c r="H207" s="125">
        <f>VLOOKUP($A207,'Supporting Data'!$A$2:$BH$1679,6,FALSE)</f>
        <v>88.17059326171875</v>
      </c>
      <c r="I207" s="128">
        <f>VLOOKUP($A207,'Supporting Data'!$A$2:$BH$1679,22,FALSE)</f>
        <v>0.33884298801422119</v>
      </c>
      <c r="J207" s="125">
        <f>VLOOKUP($A207,'Supporting Data'!$A$2:$BH$1679,8,FALSE)</f>
        <v>89.984382629394531</v>
      </c>
      <c r="K207" s="128">
        <f>VLOOKUP($A207,'Supporting Data'!$A$2:$BH$1679,49,FALSE)</f>
        <v>0.30165287852287292</v>
      </c>
      <c r="L207" s="125">
        <f>VLOOKUP($A207,'Supporting Data'!$A$2:$BH$1679,26,FALSE)</f>
        <v>86.733184814453125</v>
      </c>
      <c r="M207" s="125">
        <f>VLOOKUP($A207,'Supporting Data'!$A$2:$BH$1679,53,FALSE)</f>
        <v>84.691162109375</v>
      </c>
    </row>
    <row r="208" spans="1:13" x14ac:dyDescent="0.3">
      <c r="A208" s="4">
        <v>760811050</v>
      </c>
      <c r="B208" s="3" t="s">
        <v>361</v>
      </c>
      <c r="C208" s="3" t="s">
        <v>1547</v>
      </c>
      <c r="D208" s="125">
        <f>VLOOKUP($A208,'Supporting Data'!$A$2:$BH$1679,5,FALSE)</f>
        <v>86.468917846679688</v>
      </c>
      <c r="E208" s="128">
        <f>VLOOKUP($A208,'Supporting Data'!$A$2:$BH$1679,16,FALSE)</f>
        <v>0.70370370149612427</v>
      </c>
      <c r="F208" s="125">
        <f>VLOOKUP($A208,'Supporting Data'!$A$2:$BH$1679,7,FALSE)</f>
        <v>89.431663513183594</v>
      </c>
      <c r="G208" s="128">
        <f>VLOOKUP($A208,'Supporting Data'!$A$2:$BH$1679,49,FALSE)</f>
        <v>0</v>
      </c>
      <c r="H208" s="125">
        <f>VLOOKUP($A208,'Supporting Data'!$A$2:$BH$1679,6,FALSE)</f>
        <v>82.203025817871094</v>
      </c>
      <c r="I208" s="128">
        <f>VLOOKUP($A208,'Supporting Data'!$A$2:$BH$1679,22,FALSE)</f>
        <v>0</v>
      </c>
      <c r="J208" s="125">
        <f>VLOOKUP($A208,'Supporting Data'!$A$2:$BH$1679,8,FALSE)</f>
        <v>84.134162902832031</v>
      </c>
      <c r="K208" s="128">
        <f>VLOOKUP($A208,'Supporting Data'!$A$2:$BH$1679,49,FALSE)</f>
        <v>0</v>
      </c>
      <c r="L208" s="125">
        <f>VLOOKUP($A208,'Supporting Data'!$A$2:$BH$1679,26,FALSE)</f>
        <v>83.410179138183594</v>
      </c>
      <c r="M208" s="125">
        <f>VLOOKUP($A208,'Supporting Data'!$A$2:$BH$1679,53,FALSE)</f>
        <v>83.701416015625</v>
      </c>
    </row>
    <row r="209" spans="1:13" x14ac:dyDescent="0.3">
      <c r="A209" s="4">
        <v>1071553000</v>
      </c>
      <c r="B209" s="3" t="s">
        <v>510</v>
      </c>
      <c r="C209" s="3" t="s">
        <v>2010</v>
      </c>
      <c r="D209" s="125">
        <f>VLOOKUP($A209,'Supporting Data'!$A$2:$BH$1679,5,FALSE)</f>
        <v>83.298934936523438</v>
      </c>
      <c r="E209" s="128">
        <f>VLOOKUP($A209,'Supporting Data'!$A$2:$BH$1679,16,FALSE)</f>
        <v>0.4086538553237915</v>
      </c>
      <c r="F209" s="125">
        <f>VLOOKUP($A209,'Supporting Data'!$A$2:$BH$1679,7,FALSE)</f>
        <v>83.445594787597656</v>
      </c>
      <c r="G209" s="128">
        <f>VLOOKUP($A209,'Supporting Data'!$A$2:$BH$1679,49,FALSE)</f>
        <v>0.2115384638309479</v>
      </c>
      <c r="H209" s="125">
        <f>VLOOKUP($A209,'Supporting Data'!$A$2:$BH$1679,6,FALSE)</f>
        <v>84.900985717773438</v>
      </c>
      <c r="I209" s="128">
        <f>VLOOKUP($A209,'Supporting Data'!$A$2:$BH$1679,22,FALSE)</f>
        <v>0.4086538553237915</v>
      </c>
      <c r="J209" s="125">
        <f>VLOOKUP($A209,'Supporting Data'!$A$2:$BH$1679,8,FALSE)</f>
        <v>84.258682250976563</v>
      </c>
      <c r="K209" s="128">
        <f>VLOOKUP($A209,'Supporting Data'!$A$2:$BH$1679,49,FALSE)</f>
        <v>0.2115384638309479</v>
      </c>
      <c r="L209" s="125">
        <f>VLOOKUP($A209,'Supporting Data'!$A$2:$BH$1679,26,FALSE)</f>
        <v>79.180892944335938</v>
      </c>
      <c r="M209" s="125">
        <f>VLOOKUP($A209,'Supporting Data'!$A$2:$BH$1679,53,FALSE)</f>
        <v>80.794013977050781</v>
      </c>
    </row>
    <row r="210" spans="1:13" x14ac:dyDescent="0.3">
      <c r="A210" s="4">
        <v>1071584020</v>
      </c>
      <c r="B210" s="3" t="s">
        <v>512</v>
      </c>
      <c r="C210" s="3" t="s">
        <v>2014</v>
      </c>
      <c r="D210" s="125">
        <f>VLOOKUP($A210,'Supporting Data'!$A$2:$BH$1679,5,FALSE)</f>
        <v>83.120025634765625</v>
      </c>
      <c r="E210" s="128">
        <f>VLOOKUP($A210,'Supporting Data'!$A$2:$BH$1679,16,FALSE)</f>
        <v>0.36585366725921631</v>
      </c>
      <c r="F210" s="125">
        <f>VLOOKUP($A210,'Supporting Data'!$A$2:$BH$1679,7,FALSE)</f>
        <v>94.281448364257813</v>
      </c>
      <c r="G210" s="128">
        <f>VLOOKUP($A210,'Supporting Data'!$A$2:$BH$1679,49,FALSE)</f>
        <v>0.42424243688583368</v>
      </c>
      <c r="H210" s="125">
        <f>VLOOKUP($A210,'Supporting Data'!$A$2:$BH$1679,6,FALSE)</f>
        <v>83.505767822265625</v>
      </c>
      <c r="I210" s="128">
        <f>VLOOKUP($A210,'Supporting Data'!$A$2:$BH$1679,22,FALSE)</f>
        <v>0.28787878155708307</v>
      </c>
      <c r="J210" s="125">
        <f>VLOOKUP($A210,'Supporting Data'!$A$2:$BH$1679,8,FALSE)</f>
        <v>94.208908081054688</v>
      </c>
      <c r="K210" s="128">
        <f>VLOOKUP($A210,'Supporting Data'!$A$2:$BH$1679,49,FALSE)</f>
        <v>0.42424243688583368</v>
      </c>
      <c r="L210" s="125">
        <f>VLOOKUP($A210,'Supporting Data'!$A$2:$BH$1679,26,FALSE)</f>
        <v>84.920639038085938</v>
      </c>
      <c r="M210" s="125">
        <f>VLOOKUP($A210,'Supporting Data'!$A$2:$BH$1679,53,FALSE)</f>
        <v>96.506324768066406</v>
      </c>
    </row>
    <row r="211" spans="1:13" x14ac:dyDescent="0.3">
      <c r="A211" s="4">
        <v>680744020</v>
      </c>
      <c r="B211" s="3" t="s">
        <v>330</v>
      </c>
      <c r="C211" s="3" t="s">
        <v>1490</v>
      </c>
      <c r="D211" s="125">
        <f>VLOOKUP($A211,'Supporting Data'!$A$2:$BH$1679,5,FALSE)</f>
        <v>95.971458435058594</v>
      </c>
      <c r="E211" s="128">
        <f>VLOOKUP($A211,'Supporting Data'!$A$2:$BH$1679,16,FALSE)</f>
        <v>0.43181818723678589</v>
      </c>
      <c r="F211" s="125">
        <f>VLOOKUP($A211,'Supporting Data'!$A$2:$BH$1679,7,FALSE)</f>
        <v>90.493133544921875</v>
      </c>
      <c r="G211" s="128">
        <f>VLOOKUP($A211,'Supporting Data'!$A$2:$BH$1679,49,FALSE)</f>
        <v>0</v>
      </c>
      <c r="H211" s="125">
        <f>VLOOKUP($A211,'Supporting Data'!$A$2:$BH$1679,6,FALSE)</f>
        <v>94.005073547363281</v>
      </c>
      <c r="I211" s="128">
        <f>VLOOKUP($A211,'Supporting Data'!$A$2:$BH$1679,22,FALSE)</f>
        <v>0</v>
      </c>
      <c r="J211" s="125">
        <f>VLOOKUP($A211,'Supporting Data'!$A$2:$BH$1679,8,FALSE)</f>
        <v>87.773979187011719</v>
      </c>
      <c r="K211" s="128">
        <f>VLOOKUP($A211,'Supporting Data'!$A$2:$BH$1679,49,FALSE)</f>
        <v>0</v>
      </c>
      <c r="L211" s="125">
        <f>VLOOKUP($A211,'Supporting Data'!$A$2:$BH$1679,26,FALSE)</f>
        <v>92.17083740234375</v>
      </c>
      <c r="M211" s="125">
        <f>VLOOKUP($A211,'Supporting Data'!$A$2:$BH$1679,53,FALSE)</f>
        <v>91.495704650878906</v>
      </c>
    </row>
    <row r="212" spans="1:13" x14ac:dyDescent="0.3">
      <c r="A212" s="4">
        <v>830024020</v>
      </c>
      <c r="B212" s="3" t="s">
        <v>393</v>
      </c>
      <c r="C212" s="3" t="s">
        <v>976</v>
      </c>
      <c r="D212" s="125">
        <f>VLOOKUP($A212,'Supporting Data'!$A$2:$BH$1679,5,FALSE)</f>
        <v>91.490219116210938</v>
      </c>
      <c r="E212" s="128">
        <f>VLOOKUP($A212,'Supporting Data'!$A$2:$BH$1679,16,FALSE)</f>
        <v>0.65284973382949829</v>
      </c>
      <c r="F212" s="125">
        <f>VLOOKUP($A212,'Supporting Data'!$A$2:$BH$1679,7,FALSE)</f>
        <v>89.397331237792969</v>
      </c>
      <c r="G212" s="128">
        <f>VLOOKUP($A212,'Supporting Data'!$A$2:$BH$1679,49,FALSE)</f>
        <v>0.31372550129890442</v>
      </c>
      <c r="H212" s="125">
        <f>VLOOKUP($A212,'Supporting Data'!$A$2:$BH$1679,6,FALSE)</f>
        <v>86.137893676757813</v>
      </c>
      <c r="I212" s="128">
        <f>VLOOKUP($A212,'Supporting Data'!$A$2:$BH$1679,22,FALSE)</f>
        <v>0.39215686917304993</v>
      </c>
      <c r="J212" s="125">
        <f>VLOOKUP($A212,'Supporting Data'!$A$2:$BH$1679,8,FALSE)</f>
        <v>88.198287963867188</v>
      </c>
      <c r="K212" s="128">
        <f>VLOOKUP($A212,'Supporting Data'!$A$2:$BH$1679,49,FALSE)</f>
        <v>0.31372550129890442</v>
      </c>
      <c r="L212" s="125">
        <f>VLOOKUP($A212,'Supporting Data'!$A$2:$BH$1679,26,FALSE)</f>
        <v>88.847831726074219</v>
      </c>
      <c r="M212" s="125">
        <f>VLOOKUP($A212,'Supporting Data'!$A$2:$BH$1679,53,FALSE)</f>
        <v>86.423233032226563</v>
      </c>
    </row>
    <row r="213" spans="1:13" x14ac:dyDescent="0.3">
      <c r="A213" s="4">
        <v>611541050</v>
      </c>
      <c r="B213" s="3" t="s">
        <v>306</v>
      </c>
      <c r="C213" s="3" t="s">
        <v>1444</v>
      </c>
      <c r="D213" s="125">
        <f>VLOOKUP($A213,'Supporting Data'!$A$2:$BH$1679,5,FALSE)</f>
        <v>80.588722229003906</v>
      </c>
      <c r="E213" s="128">
        <f>VLOOKUP($A213,'Supporting Data'!$A$2:$BH$1679,16,FALSE)</f>
        <v>0.39240506291389471</v>
      </c>
      <c r="F213" s="125">
        <f>VLOOKUP($A213,'Supporting Data'!$A$2:$BH$1679,7,FALSE)</f>
        <v>77.2764892578125</v>
      </c>
      <c r="G213" s="128">
        <f>VLOOKUP($A213,'Supporting Data'!$A$2:$BH$1679,49,FALSE)</f>
        <v>9.6774190664291382E-2</v>
      </c>
      <c r="H213" s="125">
        <f>VLOOKUP($A213,'Supporting Data'!$A$2:$BH$1679,6,FALSE)</f>
        <v>82.614921569824219</v>
      </c>
      <c r="I213" s="128">
        <f>VLOOKUP($A213,'Supporting Data'!$A$2:$BH$1679,22,FALSE)</f>
        <v>0</v>
      </c>
      <c r="J213" s="125">
        <f>VLOOKUP($A213,'Supporting Data'!$A$2:$BH$1679,8,FALSE)</f>
        <v>78.526687622070313</v>
      </c>
      <c r="K213" s="128">
        <f>VLOOKUP($A213,'Supporting Data'!$A$2:$BH$1679,49,FALSE)</f>
        <v>9.6774190664291382E-2</v>
      </c>
      <c r="L213" s="125">
        <f>VLOOKUP($A213,'Supporting Data'!$A$2:$BH$1679,26,FALSE)</f>
        <v>85.524818420410156</v>
      </c>
      <c r="M213" s="125">
        <f>VLOOKUP($A213,'Supporting Data'!$A$2:$BH$1679,53,FALSE)</f>
        <v>74.401870727539063</v>
      </c>
    </row>
    <row r="214" spans="1:13" x14ac:dyDescent="0.3">
      <c r="A214" s="4">
        <v>81061050</v>
      </c>
      <c r="B214" s="3" t="s">
        <v>31</v>
      </c>
      <c r="C214" s="3" t="s">
        <v>608</v>
      </c>
      <c r="D214" s="125">
        <f>VLOOKUP($A214,'Supporting Data'!$A$2:$BH$1679,5,FALSE)</f>
        <v>80.380615234375</v>
      </c>
      <c r="E214" s="128">
        <f>VLOOKUP($A214,'Supporting Data'!$A$2:$BH$1679,16,FALSE)</f>
        <v>0.48648649454116821</v>
      </c>
      <c r="F214" s="125">
        <f>VLOOKUP($A214,'Supporting Data'!$A$2:$BH$1679,7,FALSE)</f>
        <v>84.861618041992188</v>
      </c>
      <c r="G214" s="128">
        <f>VLOOKUP($A214,'Supporting Data'!$A$2:$BH$1679,49,FALSE)</f>
        <v>0.3684210479259491</v>
      </c>
      <c r="H214" s="125">
        <f>VLOOKUP($A214,'Supporting Data'!$A$2:$BH$1679,6,FALSE)</f>
        <v>81.454811096191406</v>
      </c>
      <c r="I214" s="128">
        <f>VLOOKUP($A214,'Supporting Data'!$A$2:$BH$1679,22,FALSE)</f>
        <v>0.48648649454116821</v>
      </c>
      <c r="J214" s="125">
        <f>VLOOKUP($A214,'Supporting Data'!$A$2:$BH$1679,8,FALSE)</f>
        <v>85.768547058105469</v>
      </c>
      <c r="K214" s="128">
        <f>VLOOKUP($A214,'Supporting Data'!$A$2:$BH$1679,49,FALSE)</f>
        <v>0.3684210479259491</v>
      </c>
      <c r="L214" s="125">
        <f>VLOOKUP($A214,'Supporting Data'!$A$2:$BH$1679,26,FALSE)</f>
        <v>83.410179138183594</v>
      </c>
      <c r="M214" s="125">
        <f>VLOOKUP($A214,'Supporting Data'!$A$2:$BH$1679,53,FALSE)</f>
        <v>75.247283935546875</v>
      </c>
    </row>
    <row r="215" spans="1:13" x14ac:dyDescent="0.3">
      <c r="A215" s="4">
        <v>890894030</v>
      </c>
      <c r="B215" s="3" t="s">
        <v>418</v>
      </c>
      <c r="C215" s="3" t="s">
        <v>1336</v>
      </c>
      <c r="D215" s="125">
        <f>VLOOKUP($A215,'Supporting Data'!$A$2:$BH$1679,5,FALSE)</f>
        <v>85.852249145507813</v>
      </c>
      <c r="E215" s="128">
        <f>VLOOKUP($A215,'Supporting Data'!$A$2:$BH$1679,16,FALSE)</f>
        <v>0.37133550643920898</v>
      </c>
      <c r="F215" s="125">
        <f>VLOOKUP($A215,'Supporting Data'!$A$2:$BH$1679,7,FALSE)</f>
        <v>87.055221557617188</v>
      </c>
      <c r="G215" s="128">
        <f>VLOOKUP($A215,'Supporting Data'!$A$2:$BH$1679,49,FALSE)</f>
        <v>0.20338982343673709</v>
      </c>
      <c r="H215" s="125">
        <f>VLOOKUP($A215,'Supporting Data'!$A$2:$BH$1679,6,FALSE)</f>
        <v>83.655044555664063</v>
      </c>
      <c r="I215" s="128">
        <f>VLOOKUP($A215,'Supporting Data'!$A$2:$BH$1679,22,FALSE)</f>
        <v>0.24858756363391879</v>
      </c>
      <c r="J215" s="125">
        <f>VLOOKUP($A215,'Supporting Data'!$A$2:$BH$1679,8,FALSE)</f>
        <v>86.94775390625</v>
      </c>
      <c r="K215" s="128">
        <f>VLOOKUP($A215,'Supporting Data'!$A$2:$BH$1679,49,FALSE)</f>
        <v>0.20338982343673709</v>
      </c>
      <c r="L215" s="125">
        <f>VLOOKUP($A215,'Supporting Data'!$A$2:$BH$1679,26,FALSE)</f>
        <v>87.63946533203125</v>
      </c>
      <c r="M215" s="125">
        <f>VLOOKUP($A215,'Supporting Data'!$A$2:$BH$1679,53,FALSE)</f>
        <v>89.103805541992188</v>
      </c>
    </row>
    <row r="216" spans="1:13" x14ac:dyDescent="0.3">
      <c r="A216" s="4">
        <v>491404020</v>
      </c>
      <c r="B216" s="3" t="s">
        <v>250</v>
      </c>
      <c r="C216" s="3" t="s">
        <v>1295</v>
      </c>
      <c r="D216" s="125">
        <f>VLOOKUP($A216,'Supporting Data'!$A$2:$BH$1679,5,FALSE)</f>
        <v>93.753799438476563</v>
      </c>
      <c r="E216" s="128">
        <f>VLOOKUP($A216,'Supporting Data'!$A$2:$BH$1679,16,FALSE)</f>
        <v>0.35971224308013922</v>
      </c>
      <c r="F216" s="125">
        <f>VLOOKUP($A216,'Supporting Data'!$A$2:$BH$1679,7,FALSE)</f>
        <v>89.373008728027344</v>
      </c>
      <c r="G216" s="128">
        <f>VLOOKUP($A216,'Supporting Data'!$A$2:$BH$1679,49,FALSE)</f>
        <v>0.3451327383518219</v>
      </c>
      <c r="H216" s="125">
        <f>VLOOKUP($A216,'Supporting Data'!$A$2:$BH$1679,6,FALSE)</f>
        <v>94.466140747070313</v>
      </c>
      <c r="I216" s="128">
        <f>VLOOKUP($A216,'Supporting Data'!$A$2:$BH$1679,22,FALSE)</f>
        <v>0.3097345232963562</v>
      </c>
      <c r="J216" s="125">
        <f>VLOOKUP($A216,'Supporting Data'!$A$2:$BH$1679,8,FALSE)</f>
        <v>88.111923217773438</v>
      </c>
      <c r="K216" s="128">
        <f>VLOOKUP($A216,'Supporting Data'!$A$2:$BH$1679,49,FALSE)</f>
        <v>0.3451327383518219</v>
      </c>
      <c r="L216" s="125">
        <f>VLOOKUP($A216,'Supporting Data'!$A$2:$BH$1679,26,FALSE)</f>
        <v>87.941551208496094</v>
      </c>
      <c r="M216" s="125">
        <f>VLOOKUP($A216,'Supporting Data'!$A$2:$BH$1679,53,FALSE)</f>
        <v>84.010711669921875</v>
      </c>
    </row>
    <row r="217" spans="1:13" x14ac:dyDescent="0.3">
      <c r="A217" s="4">
        <v>1060011050</v>
      </c>
      <c r="B217" s="3" t="s">
        <v>499</v>
      </c>
      <c r="C217" s="3" t="s">
        <v>1992</v>
      </c>
      <c r="D217" s="125">
        <f>VLOOKUP($A217,'Supporting Data'!$A$2:$BH$1679,5,FALSE)</f>
        <v>79.685523986816406</v>
      </c>
      <c r="E217" s="128">
        <f>VLOOKUP($A217,'Supporting Data'!$A$2:$BH$1679,16,FALSE)</f>
        <v>0.48076921701431269</v>
      </c>
      <c r="F217" s="125">
        <f>VLOOKUP($A217,'Supporting Data'!$A$2:$BH$1679,7,FALSE)</f>
        <v>74.735816955566406</v>
      </c>
      <c r="G217" s="128">
        <f>VLOOKUP($A217,'Supporting Data'!$A$2:$BH$1679,49,FALSE)</f>
        <v>0.13333334028720861</v>
      </c>
      <c r="H217" s="125">
        <f>VLOOKUP($A217,'Supporting Data'!$A$2:$BH$1679,6,FALSE)</f>
        <v>77.041419982910156</v>
      </c>
      <c r="I217" s="128">
        <f>VLOOKUP($A217,'Supporting Data'!$A$2:$BH$1679,22,FALSE)</f>
        <v>0.31428572535514832</v>
      </c>
      <c r="J217" s="125">
        <f>VLOOKUP($A217,'Supporting Data'!$A$2:$BH$1679,8,FALSE)</f>
        <v>75.771263122558594</v>
      </c>
      <c r="K217" s="128">
        <f>VLOOKUP($A217,'Supporting Data'!$A$2:$BH$1679,49,FALSE)</f>
        <v>0.13333334028720861</v>
      </c>
      <c r="L217" s="125">
        <f>VLOOKUP($A217,'Supporting Data'!$A$2:$BH$1679,26,FALSE)</f>
        <v>89.754104614257813</v>
      </c>
      <c r="M217" s="125">
        <f>VLOOKUP($A217,'Supporting Data'!$A$2:$BH$1679,53,FALSE)</f>
        <v>71.102699279785156</v>
      </c>
    </row>
    <row r="218" spans="1:13" x14ac:dyDescent="0.3">
      <c r="A218" s="4">
        <v>491484320</v>
      </c>
      <c r="B218" s="3" t="s">
        <v>253</v>
      </c>
      <c r="C218" s="3" t="s">
        <v>1316</v>
      </c>
      <c r="D218" s="125">
        <f>VLOOKUP($A218,'Supporting Data'!$A$2:$BH$1679,5,FALSE)</f>
        <v>82.907501220703125</v>
      </c>
      <c r="E218" s="128">
        <f>VLOOKUP($A218,'Supporting Data'!$A$2:$BH$1679,16,FALSE)</f>
        <v>0.46875</v>
      </c>
      <c r="F218" s="125">
        <f>VLOOKUP($A218,'Supporting Data'!$A$2:$BH$1679,7,FALSE)</f>
        <v>86.320762634277344</v>
      </c>
      <c r="G218" s="128">
        <f>VLOOKUP($A218,'Supporting Data'!$A$2:$BH$1679,49,FALSE)</f>
        <v>0.26881721615791321</v>
      </c>
      <c r="H218" s="125">
        <f>VLOOKUP($A218,'Supporting Data'!$A$2:$BH$1679,6,FALSE)</f>
        <v>82.077217102050781</v>
      </c>
      <c r="I218" s="128">
        <f>VLOOKUP($A218,'Supporting Data'!$A$2:$BH$1679,22,FALSE)</f>
        <v>0.3404255211353302</v>
      </c>
      <c r="J218" s="125">
        <f>VLOOKUP($A218,'Supporting Data'!$A$2:$BH$1679,8,FALSE)</f>
        <v>83.705062866210938</v>
      </c>
      <c r="K218" s="128">
        <f>VLOOKUP($A218,'Supporting Data'!$A$2:$BH$1679,49,FALSE)</f>
        <v>0.26881721615791321</v>
      </c>
      <c r="L218" s="125">
        <f>VLOOKUP($A218,'Supporting Data'!$A$2:$BH$1679,26,FALSE)</f>
        <v>87.0352783203125</v>
      </c>
      <c r="M218" s="125">
        <f>VLOOKUP($A218,'Supporting Data'!$A$2:$BH$1679,53,FALSE)</f>
        <v>85.722152709960938</v>
      </c>
    </row>
    <row r="219" spans="1:13" x14ac:dyDescent="0.3">
      <c r="A219" s="4">
        <v>391351050</v>
      </c>
      <c r="B219" s="3" t="s">
        <v>171</v>
      </c>
      <c r="C219" s="3" t="s">
        <v>1018</v>
      </c>
      <c r="D219" s="125">
        <f>VLOOKUP($A219,'Supporting Data'!$A$2:$BH$1679,5,FALSE)</f>
        <v>81.088935852050781</v>
      </c>
      <c r="E219" s="128">
        <f>VLOOKUP($A219,'Supporting Data'!$A$2:$BH$1679,16,FALSE)</f>
        <v>0.51369863748550415</v>
      </c>
      <c r="F219" s="125">
        <f>VLOOKUP($A219,'Supporting Data'!$A$2:$BH$1679,7,FALSE)</f>
        <v>88.90435791015625</v>
      </c>
      <c r="G219" s="128">
        <f>VLOOKUP($A219,'Supporting Data'!$A$2:$BH$1679,49,FALSE)</f>
        <v>0.1304347813129425</v>
      </c>
      <c r="H219" s="125">
        <f>VLOOKUP($A219,'Supporting Data'!$A$2:$BH$1679,6,FALSE)</f>
        <v>81.234390258789063</v>
      </c>
      <c r="I219" s="128">
        <f>VLOOKUP($A219,'Supporting Data'!$A$2:$BH$1679,22,FALSE)</f>
        <v>0.30508473515510559</v>
      </c>
      <c r="J219" s="125">
        <f>VLOOKUP($A219,'Supporting Data'!$A$2:$BH$1679,8,FALSE)</f>
        <v>88.979499816894531</v>
      </c>
      <c r="K219" s="128">
        <f>VLOOKUP($A219,'Supporting Data'!$A$2:$BH$1679,49,FALSE)</f>
        <v>0.1304347813129425</v>
      </c>
      <c r="L219" s="125">
        <f>VLOOKUP($A219,'Supporting Data'!$A$2:$BH$1679,26,FALSE)</f>
        <v>83.712272644042969</v>
      </c>
      <c r="M219" s="125">
        <f>VLOOKUP($A219,'Supporting Data'!$A$2:$BH$1679,53,FALSE)</f>
        <v>85.000465393066406</v>
      </c>
    </row>
    <row r="220" spans="1:13" x14ac:dyDescent="0.3">
      <c r="A220" s="4">
        <v>450773000</v>
      </c>
      <c r="B220" s="3" t="s">
        <v>202</v>
      </c>
      <c r="C220" s="3" t="s">
        <v>1109</v>
      </c>
      <c r="D220" s="125">
        <f>VLOOKUP($A220,'Supporting Data'!$A$2:$BH$1679,5,FALSE)</f>
        <v>81.276100158691406</v>
      </c>
      <c r="E220" s="128">
        <f>VLOOKUP($A220,'Supporting Data'!$A$2:$BH$1679,16,FALSE)</f>
        <v>0.38167938590049738</v>
      </c>
      <c r="F220" s="125">
        <f>VLOOKUP($A220,'Supporting Data'!$A$2:$BH$1679,7,FALSE)</f>
        <v>79.861480712890625</v>
      </c>
      <c r="G220" s="128">
        <f>VLOOKUP($A220,'Supporting Data'!$A$2:$BH$1679,49,FALSE)</f>
        <v>0.2380952388048172</v>
      </c>
      <c r="H220" s="125">
        <f>VLOOKUP($A220,'Supporting Data'!$A$2:$BH$1679,6,FALSE)</f>
        <v>80.701225280761719</v>
      </c>
      <c r="I220" s="128">
        <f>VLOOKUP($A220,'Supporting Data'!$A$2:$BH$1679,22,FALSE)</f>
        <v>0.28571429848670959</v>
      </c>
      <c r="J220" s="125">
        <f>VLOOKUP($A220,'Supporting Data'!$A$2:$BH$1679,8,FALSE)</f>
        <v>81.834526062011719</v>
      </c>
      <c r="K220" s="128">
        <f>VLOOKUP($A220,'Supporting Data'!$A$2:$BH$1679,49,FALSE)</f>
        <v>0.2380952388048172</v>
      </c>
      <c r="L220" s="125">
        <f>VLOOKUP($A220,'Supporting Data'!$A$2:$BH$1679,26,FALSE)</f>
        <v>85.826911926269531</v>
      </c>
      <c r="M220" s="125">
        <f>VLOOKUP($A220,'Supporting Data'!$A$2:$BH$1679,53,FALSE)</f>
        <v>84.897361755371094</v>
      </c>
    </row>
    <row r="221" spans="1:13" x14ac:dyDescent="0.3">
      <c r="A221" s="4">
        <v>760821050</v>
      </c>
      <c r="B221" s="3" t="s">
        <v>362</v>
      </c>
      <c r="C221" s="3" t="s">
        <v>1549</v>
      </c>
      <c r="D221" s="125">
        <f>VLOOKUP($A221,'Supporting Data'!$A$2:$BH$1679,5,FALSE)</f>
        <v>90.224662780761719</v>
      </c>
      <c r="E221" s="128">
        <f>VLOOKUP($A221,'Supporting Data'!$A$2:$BH$1679,16,FALSE)</f>
        <v>0.52173912525177002</v>
      </c>
      <c r="F221" s="125">
        <f>VLOOKUP($A221,'Supporting Data'!$A$2:$BH$1679,7,FALSE)</f>
        <v>95.840789794921875</v>
      </c>
      <c r="G221" s="128">
        <f>VLOOKUP($A221,'Supporting Data'!$A$2:$BH$1679,49,FALSE)</f>
        <v>0.2916666567325592</v>
      </c>
      <c r="H221" s="125">
        <f>VLOOKUP($A221,'Supporting Data'!$A$2:$BH$1679,6,FALSE)</f>
        <v>92.236557006835938</v>
      </c>
      <c r="I221" s="128">
        <f>VLOOKUP($A221,'Supporting Data'!$A$2:$BH$1679,22,FALSE)</f>
        <v>0.42592594027519232</v>
      </c>
      <c r="J221" s="125">
        <f>VLOOKUP($A221,'Supporting Data'!$A$2:$BH$1679,8,FALSE)</f>
        <v>95.434333801269531</v>
      </c>
      <c r="K221" s="128">
        <f>VLOOKUP($A221,'Supporting Data'!$A$2:$BH$1679,49,FALSE)</f>
        <v>0.2916666567325592</v>
      </c>
      <c r="L221" s="125">
        <f>VLOOKUP($A221,'Supporting Data'!$A$2:$BH$1679,26,FALSE)</f>
        <v>88.545738220214844</v>
      </c>
      <c r="M221" s="125">
        <f>VLOOKUP($A221,'Supporting Data'!$A$2:$BH$1679,53,FALSE)</f>
        <v>91.433845520019531</v>
      </c>
    </row>
    <row r="222" spans="1:13" x14ac:dyDescent="0.3">
      <c r="A222" s="4">
        <v>491484360</v>
      </c>
      <c r="B222" s="3" t="s">
        <v>253</v>
      </c>
      <c r="C222" s="3" t="s">
        <v>1317</v>
      </c>
      <c r="D222" s="125">
        <f>VLOOKUP($A222,'Supporting Data'!$A$2:$BH$1679,5,FALSE)</f>
        <v>81.943878173828125</v>
      </c>
      <c r="E222" s="128">
        <f>VLOOKUP($A222,'Supporting Data'!$A$2:$BH$1679,16,FALSE)</f>
        <v>0.31428572535514832</v>
      </c>
      <c r="F222" s="125">
        <f>VLOOKUP($A222,'Supporting Data'!$A$2:$BH$1679,7,FALSE)</f>
        <v>85.884803771972656</v>
      </c>
      <c r="G222" s="128">
        <f>VLOOKUP($A222,'Supporting Data'!$A$2:$BH$1679,49,FALSE)</f>
        <v>0.24590164422988889</v>
      </c>
      <c r="H222" s="125">
        <f>VLOOKUP($A222,'Supporting Data'!$A$2:$BH$1679,6,FALSE)</f>
        <v>82.820960998535156</v>
      </c>
      <c r="I222" s="128">
        <f>VLOOKUP($A222,'Supporting Data'!$A$2:$BH$1679,22,FALSE)</f>
        <v>0.31147539615631098</v>
      </c>
      <c r="J222" s="125">
        <f>VLOOKUP($A222,'Supporting Data'!$A$2:$BH$1679,8,FALSE)</f>
        <v>86.280326843261719</v>
      </c>
      <c r="K222" s="128">
        <f>VLOOKUP($A222,'Supporting Data'!$A$2:$BH$1679,49,FALSE)</f>
        <v>0.24590164422988889</v>
      </c>
      <c r="L222" s="125">
        <f>VLOOKUP($A222,'Supporting Data'!$A$2:$BH$1679,26,FALSE)</f>
        <v>84.618545532226563</v>
      </c>
      <c r="M222" s="125">
        <f>VLOOKUP($A222,'Supporting Data'!$A$2:$BH$1679,53,FALSE)</f>
        <v>90.629676818847656</v>
      </c>
    </row>
    <row r="223" spans="1:13" x14ac:dyDescent="0.3">
      <c r="A223" s="4">
        <v>240874040</v>
      </c>
      <c r="B223" s="3" t="s">
        <v>104</v>
      </c>
      <c r="C223" s="3" t="s">
        <v>831</v>
      </c>
      <c r="D223" s="125">
        <f>VLOOKUP($A223,'Supporting Data'!$A$2:$BH$1679,5,FALSE)</f>
        <v>88.610565185546875</v>
      </c>
      <c r="E223" s="128">
        <f>VLOOKUP($A223,'Supporting Data'!$A$2:$BH$1679,16,FALSE)</f>
        <v>0.60330575704574585</v>
      </c>
      <c r="F223" s="125">
        <f>VLOOKUP($A223,'Supporting Data'!$A$2:$BH$1679,7,FALSE)</f>
        <v>91.73577880859375</v>
      </c>
      <c r="G223" s="128">
        <f>VLOOKUP($A223,'Supporting Data'!$A$2:$BH$1679,49,FALSE)</f>
        <v>0.27906978130340582</v>
      </c>
      <c r="H223" s="125">
        <f>VLOOKUP($A223,'Supporting Data'!$A$2:$BH$1679,6,FALSE)</f>
        <v>87.8941650390625</v>
      </c>
      <c r="I223" s="128">
        <f>VLOOKUP($A223,'Supporting Data'!$A$2:$BH$1679,22,FALSE)</f>
        <v>0.27906978130340582</v>
      </c>
      <c r="J223" s="125">
        <f>VLOOKUP($A223,'Supporting Data'!$A$2:$BH$1679,8,FALSE)</f>
        <v>91.355384826660156</v>
      </c>
      <c r="K223" s="128">
        <f>VLOOKUP($A223,'Supporting Data'!$A$2:$BH$1679,49,FALSE)</f>
        <v>0.27906978130340582</v>
      </c>
      <c r="L223" s="125">
        <f>VLOOKUP($A223,'Supporting Data'!$A$2:$BH$1679,26,FALSE)</f>
        <v>87.941551208496094</v>
      </c>
      <c r="M223" s="125">
        <f>VLOOKUP($A223,'Supporting Data'!$A$2:$BH$1679,53,FALSE)</f>
        <v>86.175788879394531</v>
      </c>
    </row>
    <row r="224" spans="1:13" x14ac:dyDescent="0.3">
      <c r="A224" s="4">
        <v>421184020</v>
      </c>
      <c r="B224" s="3" t="s">
        <v>190</v>
      </c>
      <c r="C224" s="3" t="s">
        <v>1089</v>
      </c>
      <c r="D224" s="125">
        <f>VLOOKUP($A224,'Supporting Data'!$A$2:$BH$1679,5,FALSE)</f>
        <v>80.762016296386719</v>
      </c>
      <c r="E224" s="128">
        <f>VLOOKUP($A224,'Supporting Data'!$A$2:$BH$1679,16,FALSE)</f>
        <v>0.23728813230991361</v>
      </c>
      <c r="F224" s="125">
        <f>VLOOKUP($A224,'Supporting Data'!$A$2:$BH$1679,7,FALSE)</f>
        <v>89.272567749023438</v>
      </c>
      <c r="G224" s="128">
        <f>VLOOKUP($A224,'Supporting Data'!$A$2:$BH$1679,49,FALSE)</f>
        <v>8.474576473236084E-2</v>
      </c>
      <c r="H224" s="125">
        <f>VLOOKUP($A224,'Supporting Data'!$A$2:$BH$1679,6,FALSE)</f>
        <v>82.017715454101563</v>
      </c>
      <c r="I224" s="128">
        <f>VLOOKUP($A224,'Supporting Data'!$A$2:$BH$1679,22,FALSE)</f>
        <v>0.23728813230991361</v>
      </c>
      <c r="J224" s="125">
        <f>VLOOKUP($A224,'Supporting Data'!$A$2:$BH$1679,8,FALSE)</f>
        <v>91.259109497070313</v>
      </c>
      <c r="K224" s="128">
        <f>VLOOKUP($A224,'Supporting Data'!$A$2:$BH$1679,49,FALSE)</f>
        <v>8.474576473236084E-2</v>
      </c>
      <c r="L224" s="125">
        <f>VLOOKUP($A224,'Supporting Data'!$A$2:$BH$1679,26,FALSE)</f>
        <v>81.597625732421875</v>
      </c>
      <c r="M224" s="125">
        <f>VLOOKUP($A224,'Supporting Data'!$A$2:$BH$1679,53,FALSE)</f>
        <v>84.917984008789063</v>
      </c>
    </row>
    <row r="225" spans="1:13" x14ac:dyDescent="0.3">
      <c r="A225" s="4">
        <v>611584020</v>
      </c>
      <c r="B225" s="3" t="s">
        <v>309</v>
      </c>
      <c r="C225" s="3" t="s">
        <v>1450</v>
      </c>
      <c r="D225" s="125">
        <f>VLOOKUP($A225,'Supporting Data'!$A$2:$BH$1679,5,FALSE)</f>
        <v>86.122016906738281</v>
      </c>
      <c r="E225" s="128">
        <f>VLOOKUP($A225,'Supporting Data'!$A$2:$BH$1679,16,FALSE)</f>
        <v>0.2916666567325592</v>
      </c>
      <c r="F225" s="125">
        <f>VLOOKUP($A225,'Supporting Data'!$A$2:$BH$1679,7,FALSE)</f>
        <v>80.577430725097656</v>
      </c>
      <c r="G225" s="128">
        <f>VLOOKUP($A225,'Supporting Data'!$A$2:$BH$1679,49,FALSE)</f>
        <v>0</v>
      </c>
      <c r="H225" s="125">
        <f>VLOOKUP($A225,'Supporting Data'!$A$2:$BH$1679,6,FALSE)</f>
        <v>85.21234130859375</v>
      </c>
      <c r="I225" s="128">
        <f>VLOOKUP($A225,'Supporting Data'!$A$2:$BH$1679,22,FALSE)</f>
        <v>0.2916666567325592</v>
      </c>
      <c r="J225" s="125">
        <f>VLOOKUP($A225,'Supporting Data'!$A$2:$BH$1679,8,FALSE)</f>
        <v>79.717788696289063</v>
      </c>
      <c r="K225" s="128">
        <f>VLOOKUP($A225,'Supporting Data'!$A$2:$BH$1679,49,FALSE)</f>
        <v>0</v>
      </c>
      <c r="L225" s="125">
        <f>VLOOKUP($A225,'Supporting Data'!$A$2:$BH$1679,26,FALSE)</f>
        <v>90.056198120117188</v>
      </c>
      <c r="M225" s="125">
        <f>VLOOKUP($A225,'Supporting Data'!$A$2:$BH$1679,53,FALSE)</f>
        <v>84.876739501953125</v>
      </c>
    </row>
    <row r="226" spans="1:13" x14ac:dyDescent="0.3">
      <c r="A226" s="4">
        <v>771044020</v>
      </c>
      <c r="B226" s="3" t="s">
        <v>368</v>
      </c>
      <c r="C226" s="3" t="s">
        <v>1560</v>
      </c>
      <c r="D226" s="125">
        <f>VLOOKUP($A226,'Supporting Data'!$A$2:$BH$1679,5,FALSE)</f>
        <v>80.355545043945313</v>
      </c>
      <c r="E226" s="128">
        <f>VLOOKUP($A226,'Supporting Data'!$A$2:$BH$1679,16,FALSE)</f>
        <v>0.20000000298023221</v>
      </c>
      <c r="F226" s="125">
        <f>VLOOKUP($A226,'Supporting Data'!$A$2:$BH$1679,7,FALSE)</f>
        <v>80.503990173339844</v>
      </c>
      <c r="G226" s="128">
        <f>VLOOKUP($A226,'Supporting Data'!$A$2:$BH$1679,49,FALSE)</f>
        <v>0.17142857611179349</v>
      </c>
      <c r="H226" s="125">
        <f>VLOOKUP($A226,'Supporting Data'!$A$2:$BH$1679,6,FALSE)</f>
        <v>81.43157958984375</v>
      </c>
      <c r="I226" s="128">
        <f>VLOOKUP($A226,'Supporting Data'!$A$2:$BH$1679,22,FALSE)</f>
        <v>0.20000000298023221</v>
      </c>
      <c r="J226" s="125">
        <f>VLOOKUP($A226,'Supporting Data'!$A$2:$BH$1679,8,FALSE)</f>
        <v>81.99542236328125</v>
      </c>
      <c r="K226" s="128">
        <f>VLOOKUP($A226,'Supporting Data'!$A$2:$BH$1679,49,FALSE)</f>
        <v>0.17142857611179349</v>
      </c>
      <c r="L226" s="125">
        <f>VLOOKUP($A226,'Supporting Data'!$A$2:$BH$1679,26,FALSE)</f>
        <v>80.389259338378906</v>
      </c>
      <c r="M226" s="125">
        <f>VLOOKUP($A226,'Supporting Data'!$A$2:$BH$1679,53,FALSE)</f>
        <v>83.082817077636719</v>
      </c>
    </row>
    <row r="227" spans="1:13" x14ac:dyDescent="0.3">
      <c r="A227" s="4">
        <v>940864060</v>
      </c>
      <c r="B227" s="3" t="s">
        <v>439</v>
      </c>
      <c r="C227" s="3" t="s">
        <v>815</v>
      </c>
      <c r="D227" s="125">
        <f>VLOOKUP($A227,'Supporting Data'!$A$2:$BH$1679,5,FALSE)</f>
        <v>89.584793090820313</v>
      </c>
      <c r="E227" s="128">
        <f>VLOOKUP($A227,'Supporting Data'!$A$2:$BH$1679,16,FALSE)</f>
        <v>0.4444444477558136</v>
      </c>
      <c r="F227" s="125">
        <f>VLOOKUP($A227,'Supporting Data'!$A$2:$BH$1679,7,FALSE)</f>
        <v>81.336380004882813</v>
      </c>
      <c r="G227" s="128">
        <f>VLOOKUP($A227,'Supporting Data'!$A$2:$BH$1679,49,FALSE)</f>
        <v>0.2049180269241333</v>
      </c>
      <c r="H227" s="125">
        <f>VLOOKUP($A227,'Supporting Data'!$A$2:$BH$1679,6,FALSE)</f>
        <v>89.679130554199219</v>
      </c>
      <c r="I227" s="128">
        <f>VLOOKUP($A227,'Supporting Data'!$A$2:$BH$1679,22,FALSE)</f>
        <v>0.33196720480918879</v>
      </c>
      <c r="J227" s="125">
        <f>VLOOKUP($A227,'Supporting Data'!$A$2:$BH$1679,8,FALSE)</f>
        <v>84.598098754882813</v>
      </c>
      <c r="K227" s="128">
        <f>VLOOKUP($A227,'Supporting Data'!$A$2:$BH$1679,49,FALSE)</f>
        <v>0.2049180269241333</v>
      </c>
      <c r="L227" s="125">
        <f>VLOOKUP($A227,'Supporting Data'!$A$2:$BH$1679,26,FALSE)</f>
        <v>88.545738220214844</v>
      </c>
      <c r="M227" s="125">
        <f>VLOOKUP($A227,'Supporting Data'!$A$2:$BH$1679,53,FALSE)</f>
        <v>87.392364501953125</v>
      </c>
    </row>
    <row r="228" spans="1:13" x14ac:dyDescent="0.3">
      <c r="A228" s="4">
        <v>260054020</v>
      </c>
      <c r="B228" s="3" t="s">
        <v>114</v>
      </c>
      <c r="C228" s="3" t="s">
        <v>888</v>
      </c>
      <c r="D228" s="125">
        <f>VLOOKUP($A228,'Supporting Data'!$A$2:$BH$1679,5,FALSE)</f>
        <v>84.83074951171875</v>
      </c>
      <c r="E228" s="128">
        <f>VLOOKUP($A228,'Supporting Data'!$A$2:$BH$1679,16,FALSE)</f>
        <v>0.3273809552192688</v>
      </c>
      <c r="F228" s="125">
        <f>VLOOKUP($A228,'Supporting Data'!$A$2:$BH$1679,7,FALSE)</f>
        <v>89.009025573730469</v>
      </c>
      <c r="G228" s="128">
        <f>VLOOKUP($A228,'Supporting Data'!$A$2:$BH$1679,49,FALSE)</f>
        <v>0.25490197539329529</v>
      </c>
      <c r="H228" s="125">
        <f>VLOOKUP($A228,'Supporting Data'!$A$2:$BH$1679,6,FALSE)</f>
        <v>84.8037109375</v>
      </c>
      <c r="I228" s="128">
        <f>VLOOKUP($A228,'Supporting Data'!$A$2:$BH$1679,22,FALSE)</f>
        <v>0.25490197539329529</v>
      </c>
      <c r="J228" s="125">
        <f>VLOOKUP($A228,'Supporting Data'!$A$2:$BH$1679,8,FALSE)</f>
        <v>86.135749816894531</v>
      </c>
      <c r="K228" s="128">
        <f>VLOOKUP($A228,'Supporting Data'!$A$2:$BH$1679,49,FALSE)</f>
        <v>0.25490197539329529</v>
      </c>
      <c r="L228" s="125">
        <f>VLOOKUP($A228,'Supporting Data'!$A$2:$BH$1679,26,FALSE)</f>
        <v>84.920639038085938</v>
      </c>
      <c r="M228" s="125">
        <f>VLOOKUP($A228,'Supporting Data'!$A$2:$BH$1679,53,FALSE)</f>
        <v>86.031455993652344</v>
      </c>
    </row>
    <row r="229" spans="1:13" x14ac:dyDescent="0.3">
      <c r="A229" s="4">
        <v>391334080</v>
      </c>
      <c r="B229" s="3" t="s">
        <v>169</v>
      </c>
      <c r="C229" s="3" t="s">
        <v>1009</v>
      </c>
      <c r="D229" s="125">
        <f>VLOOKUP($A229,'Supporting Data'!$A$2:$BH$1679,5,FALSE)</f>
        <v>84.131111145019531</v>
      </c>
      <c r="E229" s="128">
        <f>VLOOKUP($A229,'Supporting Data'!$A$2:$BH$1679,16,FALSE)</f>
        <v>0.41836735606193542</v>
      </c>
      <c r="F229" s="125">
        <f>VLOOKUP($A229,'Supporting Data'!$A$2:$BH$1679,7,FALSE)</f>
        <v>79.989280700683594</v>
      </c>
      <c r="G229" s="128">
        <f>VLOOKUP($A229,'Supporting Data'!$A$2:$BH$1679,49,FALSE)</f>
        <v>0.2040816396474838</v>
      </c>
      <c r="H229" s="125">
        <f>VLOOKUP($A229,'Supporting Data'!$A$2:$BH$1679,6,FALSE)</f>
        <v>81.930656433105469</v>
      </c>
      <c r="I229" s="128">
        <f>VLOOKUP($A229,'Supporting Data'!$A$2:$BH$1679,22,FALSE)</f>
        <v>0.30612245202064509</v>
      </c>
      <c r="J229" s="125">
        <f>VLOOKUP($A229,'Supporting Data'!$A$2:$BH$1679,8,FALSE)</f>
        <v>80.120025634765625</v>
      </c>
      <c r="K229" s="128">
        <f>VLOOKUP($A229,'Supporting Data'!$A$2:$BH$1679,49,FALSE)</f>
        <v>0.2040816396474838</v>
      </c>
      <c r="L229" s="125">
        <f>VLOOKUP($A229,'Supporting Data'!$A$2:$BH$1679,26,FALSE)</f>
        <v>83.712272644042969</v>
      </c>
      <c r="M229" s="125">
        <f>VLOOKUP($A229,'Supporting Data'!$A$2:$BH$1679,53,FALSE)</f>
        <v>81.886863708496094</v>
      </c>
    </row>
    <row r="230" spans="1:13" x14ac:dyDescent="0.3">
      <c r="A230" s="4">
        <v>1051254020</v>
      </c>
      <c r="B230" s="3" t="s">
        <v>498</v>
      </c>
      <c r="C230" s="3" t="s">
        <v>1991</v>
      </c>
      <c r="D230" s="125">
        <f>VLOOKUP($A230,'Supporting Data'!$A$2:$BH$1679,5,FALSE)</f>
        <v>91.112762451171875</v>
      </c>
      <c r="E230" s="128">
        <f>VLOOKUP($A230,'Supporting Data'!$A$2:$BH$1679,16,FALSE)</f>
        <v>0.27272728085517878</v>
      </c>
      <c r="F230" s="125">
        <f>VLOOKUP($A230,'Supporting Data'!$A$2:$BH$1679,7,FALSE)</f>
        <v>90.894607543945313</v>
      </c>
      <c r="G230" s="128">
        <f>VLOOKUP($A230,'Supporting Data'!$A$2:$BH$1679,49,FALSE)</f>
        <v>0.1428571492433548</v>
      </c>
      <c r="H230" s="125">
        <f>VLOOKUP($A230,'Supporting Data'!$A$2:$BH$1679,6,FALSE)</f>
        <v>88.322845458984375</v>
      </c>
      <c r="I230" s="128">
        <f>VLOOKUP($A230,'Supporting Data'!$A$2:$BH$1679,22,FALSE)</f>
        <v>0</v>
      </c>
      <c r="J230" s="125">
        <f>VLOOKUP($A230,'Supporting Data'!$A$2:$BH$1679,8,FALSE)</f>
        <v>90.92987060546875</v>
      </c>
      <c r="K230" s="128">
        <f>VLOOKUP($A230,'Supporting Data'!$A$2:$BH$1679,49,FALSE)</f>
        <v>0.1428571492433548</v>
      </c>
      <c r="L230" s="125">
        <f>VLOOKUP($A230,'Supporting Data'!$A$2:$BH$1679,26,FALSE)</f>
        <v>90.056198120117188</v>
      </c>
      <c r="M230" s="125">
        <f>VLOOKUP($A230,'Supporting Data'!$A$2:$BH$1679,53,FALSE)</f>
        <v>89.907981872558594</v>
      </c>
    </row>
    <row r="231" spans="1:13" x14ac:dyDescent="0.3">
      <c r="A231" s="4">
        <v>1031274040</v>
      </c>
      <c r="B231" s="3" t="s">
        <v>484</v>
      </c>
      <c r="C231" s="3" t="s">
        <v>1641</v>
      </c>
      <c r="D231" s="125">
        <f>VLOOKUP($A231,'Supporting Data'!$A$2:$BH$1679,5,FALSE)</f>
        <v>100.3058776855469</v>
      </c>
      <c r="E231" s="128">
        <f>VLOOKUP($A231,'Supporting Data'!$A$2:$BH$1679,16,FALSE)</f>
        <v>0.87671232223510742</v>
      </c>
      <c r="F231" s="125">
        <f>VLOOKUP($A231,'Supporting Data'!$A$2:$BH$1679,7,FALSE)</f>
        <v>94.25433349609375</v>
      </c>
      <c r="G231" s="128">
        <f>VLOOKUP($A231,'Supporting Data'!$A$2:$BH$1679,49,FALSE)</f>
        <v>0.76923078298568726</v>
      </c>
      <c r="H231" s="125">
        <f>VLOOKUP($A231,'Supporting Data'!$A$2:$BH$1679,6,FALSE)</f>
        <v>102.08567047119141</v>
      </c>
      <c r="I231" s="128">
        <f>VLOOKUP($A231,'Supporting Data'!$A$2:$BH$1679,22,FALSE)</f>
        <v>0.86538463830947876</v>
      </c>
      <c r="J231" s="125">
        <f>VLOOKUP($A231,'Supporting Data'!$A$2:$BH$1679,8,FALSE)</f>
        <v>96.837799072265625</v>
      </c>
      <c r="K231" s="128">
        <f>VLOOKUP($A231,'Supporting Data'!$A$2:$BH$1679,49,FALSE)</f>
        <v>0.76923078298568726</v>
      </c>
      <c r="L231" s="125">
        <f>VLOOKUP($A231,'Supporting Data'!$A$2:$BH$1679,26,FALSE)</f>
        <v>110.5984344482422</v>
      </c>
      <c r="M231" s="125">
        <f>VLOOKUP($A231,'Supporting Data'!$A$2:$BH$1679,53,FALSE)</f>
        <v>102.6097946166992</v>
      </c>
    </row>
    <row r="232" spans="1:13" x14ac:dyDescent="0.3">
      <c r="A232" s="4">
        <v>361364040</v>
      </c>
      <c r="B232" s="3" t="s">
        <v>160</v>
      </c>
      <c r="C232" s="3" t="s">
        <v>981</v>
      </c>
      <c r="D232" s="125">
        <f>VLOOKUP($A232,'Supporting Data'!$A$2:$BH$1679,5,FALSE)</f>
        <v>86.2000732421875</v>
      </c>
      <c r="E232" s="128">
        <f>VLOOKUP($A232,'Supporting Data'!$A$2:$BH$1679,16,FALSE)</f>
        <v>0.43935927748680109</v>
      </c>
      <c r="F232" s="125">
        <f>VLOOKUP($A232,'Supporting Data'!$A$2:$BH$1679,7,FALSE)</f>
        <v>86.914016723632813</v>
      </c>
      <c r="G232" s="128">
        <f>VLOOKUP($A232,'Supporting Data'!$A$2:$BH$1679,49,FALSE)</f>
        <v>0.2071713209152222</v>
      </c>
      <c r="H232" s="125">
        <f>VLOOKUP($A232,'Supporting Data'!$A$2:$BH$1679,6,FALSE)</f>
        <v>83.933624267578125</v>
      </c>
      <c r="I232" s="128">
        <f>VLOOKUP($A232,'Supporting Data'!$A$2:$BH$1679,22,FALSE)</f>
        <v>0.34262949228286738</v>
      </c>
      <c r="J232" s="125">
        <f>VLOOKUP($A232,'Supporting Data'!$A$2:$BH$1679,8,FALSE)</f>
        <v>85.362625122070313</v>
      </c>
      <c r="K232" s="128">
        <f>VLOOKUP($A232,'Supporting Data'!$A$2:$BH$1679,49,FALSE)</f>
        <v>0.2071713209152222</v>
      </c>
      <c r="L232" s="125">
        <f>VLOOKUP($A232,'Supporting Data'!$A$2:$BH$1679,26,FALSE)</f>
        <v>85.222724914550781</v>
      </c>
      <c r="M232" s="125">
        <f>VLOOKUP($A232,'Supporting Data'!$A$2:$BH$1679,53,FALSE)</f>
        <v>82.56732177734375</v>
      </c>
    </row>
    <row r="233" spans="1:13" x14ac:dyDescent="0.3">
      <c r="A233" s="4">
        <v>260013000</v>
      </c>
      <c r="B233" s="3" t="s">
        <v>112</v>
      </c>
      <c r="C233" s="3" t="s">
        <v>884</v>
      </c>
      <c r="D233" s="125">
        <f>VLOOKUP($A233,'Supporting Data'!$A$2:$BH$1679,5,FALSE)</f>
        <v>88.671714782714844</v>
      </c>
      <c r="E233" s="128">
        <f>VLOOKUP($A233,'Supporting Data'!$A$2:$BH$1679,16,FALSE)</f>
        <v>0.42253521084785461</v>
      </c>
      <c r="F233" s="125">
        <f>VLOOKUP($A233,'Supporting Data'!$A$2:$BH$1679,7,FALSE)</f>
        <v>89.768211364746094</v>
      </c>
      <c r="G233" s="128">
        <f>VLOOKUP($A233,'Supporting Data'!$A$2:$BH$1679,49,FALSE)</f>
        <v>0.27419355511665339</v>
      </c>
      <c r="H233" s="125">
        <f>VLOOKUP($A233,'Supporting Data'!$A$2:$BH$1679,6,FALSE)</f>
        <v>88.28594970703125</v>
      </c>
      <c r="I233" s="128">
        <f>VLOOKUP($A233,'Supporting Data'!$A$2:$BH$1679,22,FALSE)</f>
        <v>0</v>
      </c>
      <c r="J233" s="125">
        <f>VLOOKUP($A233,'Supporting Data'!$A$2:$BH$1679,8,FALSE)</f>
        <v>90.906448364257813</v>
      </c>
      <c r="K233" s="128">
        <f>VLOOKUP($A233,'Supporting Data'!$A$2:$BH$1679,49,FALSE)</f>
        <v>0.27419355511665339</v>
      </c>
      <c r="L233" s="125">
        <f>VLOOKUP($A233,'Supporting Data'!$A$2:$BH$1679,26,FALSE)</f>
        <v>86.431098937988281</v>
      </c>
      <c r="M233" s="125">
        <f>VLOOKUP($A233,'Supporting Data'!$A$2:$BH$1679,53,FALSE)</f>
        <v>89.392486572265625</v>
      </c>
    </row>
    <row r="234" spans="1:13" x14ac:dyDescent="0.3">
      <c r="A234" s="4">
        <v>780091050</v>
      </c>
      <c r="B234" s="3" t="s">
        <v>374</v>
      </c>
      <c r="C234" s="3" t="s">
        <v>1570</v>
      </c>
      <c r="D234" s="125">
        <f>VLOOKUP($A234,'Supporting Data'!$A$2:$BH$1679,5,FALSE)</f>
        <v>88.536491394042969</v>
      </c>
      <c r="E234" s="128">
        <f>VLOOKUP($A234,'Supporting Data'!$A$2:$BH$1679,16,FALSE)</f>
        <v>0.32558140158653259</v>
      </c>
      <c r="F234" s="125">
        <f>VLOOKUP($A234,'Supporting Data'!$A$2:$BH$1679,7,FALSE)</f>
        <v>93.972808837890625</v>
      </c>
      <c r="G234" s="128">
        <f>VLOOKUP($A234,'Supporting Data'!$A$2:$BH$1679,49,FALSE)</f>
        <v>0.35294118523597717</v>
      </c>
      <c r="H234" s="125">
        <f>VLOOKUP($A234,'Supporting Data'!$A$2:$BH$1679,6,FALSE)</f>
        <v>88.236892700195313</v>
      </c>
      <c r="I234" s="128">
        <f>VLOOKUP($A234,'Supporting Data'!$A$2:$BH$1679,22,FALSE)</f>
        <v>0.29411765933036799</v>
      </c>
      <c r="J234" s="125">
        <f>VLOOKUP($A234,'Supporting Data'!$A$2:$BH$1679,8,FALSE)</f>
        <v>95.007408142089844</v>
      </c>
      <c r="K234" s="128">
        <f>VLOOKUP($A234,'Supporting Data'!$A$2:$BH$1679,49,FALSE)</f>
        <v>0.35294118523597717</v>
      </c>
      <c r="L234" s="125">
        <f>VLOOKUP($A234,'Supporting Data'!$A$2:$BH$1679,26,FALSE)</f>
        <v>80.087165832519531</v>
      </c>
      <c r="M234" s="125">
        <f>VLOOKUP($A234,'Supporting Data'!$A$2:$BH$1679,53,FALSE)</f>
        <v>85.948974609375</v>
      </c>
    </row>
    <row r="235" spans="1:13" x14ac:dyDescent="0.3">
      <c r="A235" s="4">
        <v>290041050</v>
      </c>
      <c r="B235" s="3" t="s">
        <v>128</v>
      </c>
      <c r="C235" s="3" t="s">
        <v>921</v>
      </c>
      <c r="D235" s="125">
        <f>VLOOKUP($A235,'Supporting Data'!$A$2:$BH$1679,5,FALSE)</f>
        <v>96.655967712402344</v>
      </c>
      <c r="E235" s="128">
        <f>VLOOKUP($A235,'Supporting Data'!$A$2:$BH$1679,16,FALSE)</f>
        <v>0.55056178569793701</v>
      </c>
      <c r="F235" s="125">
        <f>VLOOKUP($A235,'Supporting Data'!$A$2:$BH$1679,7,FALSE)</f>
        <v>89.03656005859375</v>
      </c>
      <c r="G235" s="128">
        <f>VLOOKUP($A235,'Supporting Data'!$A$2:$BH$1679,49,FALSE)</f>
        <v>0.1578947305679321</v>
      </c>
      <c r="H235" s="125">
        <f>VLOOKUP($A235,'Supporting Data'!$A$2:$BH$1679,6,FALSE)</f>
        <v>98.250701904296875</v>
      </c>
      <c r="I235" s="128">
        <f>VLOOKUP($A235,'Supporting Data'!$A$2:$BH$1679,22,FALSE)</f>
        <v>0.48529410362243652</v>
      </c>
      <c r="J235" s="125">
        <f>VLOOKUP($A235,'Supporting Data'!$A$2:$BH$1679,8,FALSE)</f>
        <v>91.014991760253906</v>
      </c>
      <c r="K235" s="128">
        <f>VLOOKUP($A235,'Supporting Data'!$A$2:$BH$1679,49,FALSE)</f>
        <v>0.1578947305679321</v>
      </c>
      <c r="L235" s="125">
        <f>VLOOKUP($A235,'Supporting Data'!$A$2:$BH$1679,26,FALSE)</f>
        <v>99.118949890136719</v>
      </c>
      <c r="M235" s="125">
        <f>VLOOKUP($A235,'Supporting Data'!$A$2:$BH$1679,53,FALSE)</f>
        <v>97.805374145507813</v>
      </c>
    </row>
    <row r="236" spans="1:13" x14ac:dyDescent="0.3">
      <c r="A236" s="4">
        <v>1081434020</v>
      </c>
      <c r="B236" s="3" t="s">
        <v>514</v>
      </c>
      <c r="C236" s="3" t="s">
        <v>2017</v>
      </c>
      <c r="D236" s="125">
        <f>VLOOKUP($A236,'Supporting Data'!$A$2:$BH$1679,5,FALSE)</f>
        <v>78.61602783203125</v>
      </c>
      <c r="E236" s="128">
        <f>VLOOKUP($A236,'Supporting Data'!$A$2:$BH$1679,16,FALSE)</f>
        <v>0.24444444477558139</v>
      </c>
      <c r="F236" s="125">
        <f>VLOOKUP($A236,'Supporting Data'!$A$2:$BH$1679,7,FALSE)</f>
        <v>83.867347717285156</v>
      </c>
      <c r="G236" s="128">
        <f>VLOOKUP($A236,'Supporting Data'!$A$2:$BH$1679,49,FALSE)</f>
        <v>0.15999999642372131</v>
      </c>
      <c r="H236" s="125">
        <f>VLOOKUP($A236,'Supporting Data'!$A$2:$BH$1679,6,FALSE)</f>
        <v>78.9715576171875</v>
      </c>
      <c r="I236" s="128">
        <f>VLOOKUP($A236,'Supporting Data'!$A$2:$BH$1679,22,FALSE)</f>
        <v>0.239999994635582</v>
      </c>
      <c r="J236" s="125">
        <f>VLOOKUP($A236,'Supporting Data'!$A$2:$BH$1679,8,FALSE)</f>
        <v>82.669815063476563</v>
      </c>
      <c r="K236" s="128">
        <f>VLOOKUP($A236,'Supporting Data'!$A$2:$BH$1679,49,FALSE)</f>
        <v>0.15999999642372131</v>
      </c>
      <c r="L236" s="125">
        <f>VLOOKUP($A236,'Supporting Data'!$A$2:$BH$1679,26,FALSE)</f>
        <v>77.066253662109375</v>
      </c>
      <c r="M236" s="125">
        <f>VLOOKUP($A236,'Supporting Data'!$A$2:$BH$1679,53,FALSE)</f>
        <v>78.835136413574219</v>
      </c>
    </row>
    <row r="237" spans="1:13" x14ac:dyDescent="0.3">
      <c r="A237" s="4">
        <v>320544020</v>
      </c>
      <c r="B237" s="3" t="s">
        <v>135</v>
      </c>
      <c r="C237" s="3" t="s">
        <v>936</v>
      </c>
      <c r="D237" s="125">
        <f>VLOOKUP($A237,'Supporting Data'!$A$2:$BH$1679,5,FALSE)</f>
        <v>82.643051147460938</v>
      </c>
      <c r="E237" s="128">
        <f>VLOOKUP($A237,'Supporting Data'!$A$2:$BH$1679,16,FALSE)</f>
        <v>0.3888888955116272</v>
      </c>
      <c r="F237" s="125">
        <f>VLOOKUP($A237,'Supporting Data'!$A$2:$BH$1679,7,FALSE)</f>
        <v>81.134681701660156</v>
      </c>
      <c r="G237" s="128">
        <f>VLOOKUP($A237,'Supporting Data'!$A$2:$BH$1679,49,FALSE)</f>
        <v>0</v>
      </c>
      <c r="H237" s="125">
        <f>VLOOKUP($A237,'Supporting Data'!$A$2:$BH$1679,6,FALSE)</f>
        <v>82.442276000976563</v>
      </c>
      <c r="I237" s="128">
        <f>VLOOKUP($A237,'Supporting Data'!$A$2:$BH$1679,22,FALSE)</f>
        <v>0.5</v>
      </c>
      <c r="J237" s="125">
        <f>VLOOKUP($A237,'Supporting Data'!$A$2:$BH$1679,8,FALSE)</f>
        <v>84.279823303222656</v>
      </c>
      <c r="K237" s="128">
        <f>VLOOKUP($A237,'Supporting Data'!$A$2:$BH$1679,49,FALSE)</f>
        <v>0</v>
      </c>
      <c r="L237" s="125">
        <f>VLOOKUP($A237,'Supporting Data'!$A$2:$BH$1679,26,FALSE)</f>
        <v>86.733184814453125</v>
      </c>
      <c r="M237" s="125">
        <f>VLOOKUP($A237,'Supporting Data'!$A$2:$BH$1679,53,FALSE)</f>
        <v>85.7015380859375</v>
      </c>
    </row>
    <row r="238" spans="1:13" x14ac:dyDescent="0.3">
      <c r="A238" s="4">
        <v>391423000</v>
      </c>
      <c r="B238" s="3" t="s">
        <v>176</v>
      </c>
      <c r="C238" s="3" t="s">
        <v>1066</v>
      </c>
      <c r="D238" s="125">
        <f>VLOOKUP($A238,'Supporting Data'!$A$2:$BH$1679,5,FALSE)</f>
        <v>89.163818359375</v>
      </c>
      <c r="E238" s="128">
        <f>VLOOKUP($A238,'Supporting Data'!$A$2:$BH$1679,16,FALSE)</f>
        <v>0.52710843086242676</v>
      </c>
      <c r="F238" s="125">
        <f>VLOOKUP($A238,'Supporting Data'!$A$2:$BH$1679,7,FALSE)</f>
        <v>89.969284057617188</v>
      </c>
      <c r="G238" s="128">
        <f>VLOOKUP($A238,'Supporting Data'!$A$2:$BH$1679,49,FALSE)</f>
        <v>0.28318583965301508</v>
      </c>
      <c r="H238" s="125">
        <f>VLOOKUP($A238,'Supporting Data'!$A$2:$BH$1679,6,FALSE)</f>
        <v>88.514297485351563</v>
      </c>
      <c r="I238" s="128">
        <f>VLOOKUP($A238,'Supporting Data'!$A$2:$BH$1679,22,FALSE)</f>
        <v>0.31858408451080322</v>
      </c>
      <c r="J238" s="125">
        <f>VLOOKUP($A238,'Supporting Data'!$A$2:$BH$1679,8,FALSE)</f>
        <v>91.228843688964844</v>
      </c>
      <c r="K238" s="128">
        <f>VLOOKUP($A238,'Supporting Data'!$A$2:$BH$1679,49,FALSE)</f>
        <v>0.28318583965301508</v>
      </c>
      <c r="L238" s="125">
        <f>VLOOKUP($A238,'Supporting Data'!$A$2:$BH$1679,26,FALSE)</f>
        <v>92.17083740234375</v>
      </c>
      <c r="M238" s="125">
        <f>VLOOKUP($A238,'Supporting Data'!$A$2:$BH$1679,53,FALSE)</f>
        <v>87.619178771972656</v>
      </c>
    </row>
    <row r="239" spans="1:13" x14ac:dyDescent="0.3">
      <c r="A239" s="4">
        <v>1000644020</v>
      </c>
      <c r="B239" s="3" t="s">
        <v>478</v>
      </c>
      <c r="C239" s="3" t="s">
        <v>1954</v>
      </c>
      <c r="D239" s="125">
        <f>VLOOKUP($A239,'Supporting Data'!$A$2:$BH$1679,5,FALSE)</f>
        <v>92.839889526367188</v>
      </c>
      <c r="E239" s="128">
        <f>VLOOKUP($A239,'Supporting Data'!$A$2:$BH$1679,16,FALSE)</f>
        <v>0.38961037993431091</v>
      </c>
      <c r="F239" s="125">
        <f>VLOOKUP($A239,'Supporting Data'!$A$2:$BH$1679,7,FALSE)</f>
        <v>88.456153869628906</v>
      </c>
      <c r="G239" s="128">
        <f>VLOOKUP($A239,'Supporting Data'!$A$2:$BH$1679,49,FALSE)</f>
        <v>0.29629629850387568</v>
      </c>
      <c r="H239" s="125">
        <f>VLOOKUP($A239,'Supporting Data'!$A$2:$BH$1679,6,FALSE)</f>
        <v>87.314598083496094</v>
      </c>
      <c r="I239" s="128">
        <f>VLOOKUP($A239,'Supporting Data'!$A$2:$BH$1679,22,FALSE)</f>
        <v>0.3333333432674408</v>
      </c>
      <c r="J239" s="125">
        <f>VLOOKUP($A239,'Supporting Data'!$A$2:$BH$1679,8,FALSE)</f>
        <v>86.761947631835938</v>
      </c>
      <c r="K239" s="128">
        <f>VLOOKUP($A239,'Supporting Data'!$A$2:$BH$1679,49,FALSE)</f>
        <v>0.29629629850387568</v>
      </c>
      <c r="L239" s="125">
        <f>VLOOKUP($A239,'Supporting Data'!$A$2:$BH$1679,26,FALSE)</f>
        <v>85.826911926269531</v>
      </c>
      <c r="M239" s="125">
        <f>VLOOKUP($A239,'Supporting Data'!$A$2:$BH$1679,53,FALSE)</f>
        <v>86.258270263671875</v>
      </c>
    </row>
    <row r="240" spans="1:13" x14ac:dyDescent="0.3">
      <c r="A240" s="4">
        <v>171214020</v>
      </c>
      <c r="B240" s="3" t="s">
        <v>72</v>
      </c>
      <c r="C240" s="3" t="s">
        <v>745</v>
      </c>
      <c r="D240" s="125">
        <f>VLOOKUP($A240,'Supporting Data'!$A$2:$BH$1679,5,FALSE)</f>
        <v>88.415992736816406</v>
      </c>
      <c r="E240" s="128">
        <f>VLOOKUP($A240,'Supporting Data'!$A$2:$BH$1679,16,FALSE)</f>
        <v>0.25</v>
      </c>
      <c r="F240" s="125">
        <f>VLOOKUP($A240,'Supporting Data'!$A$2:$BH$1679,7,FALSE)</f>
        <v>86.428108215332031</v>
      </c>
      <c r="G240" s="128">
        <f>VLOOKUP($A240,'Supporting Data'!$A$2:$BH$1679,49,FALSE)</f>
        <v>0.36000001430511469</v>
      </c>
      <c r="H240" s="125">
        <f>VLOOKUP($A240,'Supporting Data'!$A$2:$BH$1679,6,FALSE)</f>
        <v>85.501739501953125</v>
      </c>
      <c r="I240" s="128">
        <f>VLOOKUP($A240,'Supporting Data'!$A$2:$BH$1679,22,FALSE)</f>
        <v>0.2800000011920929</v>
      </c>
      <c r="J240" s="125">
        <f>VLOOKUP($A240,'Supporting Data'!$A$2:$BH$1679,8,FALSE)</f>
        <v>84.003990173339844</v>
      </c>
      <c r="K240" s="128">
        <f>VLOOKUP($A240,'Supporting Data'!$A$2:$BH$1679,49,FALSE)</f>
        <v>0.36000001430511469</v>
      </c>
      <c r="L240" s="125">
        <f>VLOOKUP($A240,'Supporting Data'!$A$2:$BH$1679,26,FALSE)</f>
        <v>82.50390625</v>
      </c>
      <c r="M240" s="125">
        <f>VLOOKUP($A240,'Supporting Data'!$A$2:$BH$1679,53,FALSE)</f>
        <v>92.46484375</v>
      </c>
    </row>
    <row r="241" spans="1:13" x14ac:dyDescent="0.3">
      <c r="A241" s="4">
        <v>361362050</v>
      </c>
      <c r="B241" s="3" t="s">
        <v>160</v>
      </c>
      <c r="C241" s="3" t="s">
        <v>980</v>
      </c>
      <c r="D241" s="125">
        <f>VLOOKUP($A241,'Supporting Data'!$A$2:$BH$1679,5,FALSE)</f>
        <v>88.397300720214844</v>
      </c>
      <c r="E241" s="128">
        <f>VLOOKUP($A241,'Supporting Data'!$A$2:$BH$1679,16,FALSE)</f>
        <v>0.45747125148773188</v>
      </c>
      <c r="F241" s="125">
        <f>VLOOKUP($A241,'Supporting Data'!$A$2:$BH$1679,7,FALSE)</f>
        <v>89.85797119140625</v>
      </c>
      <c r="G241" s="128">
        <f>VLOOKUP($A241,'Supporting Data'!$A$2:$BH$1679,49,FALSE)</f>
        <v>0.28409090638160711</v>
      </c>
      <c r="H241" s="125">
        <f>VLOOKUP($A241,'Supporting Data'!$A$2:$BH$1679,6,FALSE)</f>
        <v>88.666290283203125</v>
      </c>
      <c r="I241" s="128">
        <f>VLOOKUP($A241,'Supporting Data'!$A$2:$BH$1679,22,FALSE)</f>
        <v>0.375</v>
      </c>
      <c r="J241" s="125">
        <f>VLOOKUP($A241,'Supporting Data'!$A$2:$BH$1679,8,FALSE)</f>
        <v>90.536567687988281</v>
      </c>
      <c r="K241" s="128">
        <f>VLOOKUP($A241,'Supporting Data'!$A$2:$BH$1679,49,FALSE)</f>
        <v>0.28409090638160711</v>
      </c>
      <c r="L241" s="125">
        <f>VLOOKUP($A241,'Supporting Data'!$A$2:$BH$1679,26,FALSE)</f>
        <v>92.7750244140625</v>
      </c>
      <c r="M241" s="125">
        <f>VLOOKUP($A241,'Supporting Data'!$A$2:$BH$1679,53,FALSE)</f>
        <v>90.237899780273438</v>
      </c>
    </row>
    <row r="242" spans="1:13" x14ac:dyDescent="0.3">
      <c r="A242" s="4">
        <v>840044020</v>
      </c>
      <c r="B242" s="3" t="s">
        <v>399</v>
      </c>
      <c r="C242" s="3" t="s">
        <v>1634</v>
      </c>
      <c r="D242" s="125">
        <f>VLOOKUP($A242,'Supporting Data'!$A$2:$BH$1679,5,FALSE)</f>
        <v>96.1334228515625</v>
      </c>
      <c r="E242" s="128">
        <f>VLOOKUP($A242,'Supporting Data'!$A$2:$BH$1679,16,FALSE)</f>
        <v>0.301075279712677</v>
      </c>
      <c r="F242" s="125">
        <f>VLOOKUP($A242,'Supporting Data'!$A$2:$BH$1679,7,FALSE)</f>
        <v>98.278282165527344</v>
      </c>
      <c r="G242" s="128">
        <f>VLOOKUP($A242,'Supporting Data'!$A$2:$BH$1679,49,FALSE)</f>
        <v>0.2043010741472244</v>
      </c>
      <c r="H242" s="125">
        <f>VLOOKUP($A242,'Supporting Data'!$A$2:$BH$1679,6,FALSE)</f>
        <v>97.778076171875</v>
      </c>
      <c r="I242" s="128">
        <f>VLOOKUP($A242,'Supporting Data'!$A$2:$BH$1679,22,FALSE)</f>
        <v>0.301075279712677</v>
      </c>
      <c r="J242" s="125">
        <f>VLOOKUP($A242,'Supporting Data'!$A$2:$BH$1679,8,FALSE)</f>
        <v>102.4508743286133</v>
      </c>
      <c r="K242" s="128">
        <f>VLOOKUP($A242,'Supporting Data'!$A$2:$BH$1679,49,FALSE)</f>
        <v>0.2043010741472244</v>
      </c>
      <c r="L242" s="125">
        <f>VLOOKUP($A242,'Supporting Data'!$A$2:$BH$1679,26,FALSE)</f>
        <v>96.400123596191406</v>
      </c>
      <c r="M242" s="125">
        <f>VLOOKUP($A242,'Supporting Data'!$A$2:$BH$1679,53,FALSE)</f>
        <v>97.392982482910156</v>
      </c>
    </row>
    <row r="243" spans="1:13" x14ac:dyDescent="0.3">
      <c r="A243" s="4">
        <v>900771050</v>
      </c>
      <c r="B243" s="3" t="s">
        <v>421</v>
      </c>
      <c r="C243" s="3" t="s">
        <v>1676</v>
      </c>
      <c r="D243" s="125">
        <f>VLOOKUP($A243,'Supporting Data'!$A$2:$BH$1679,5,FALSE)</f>
        <v>86.754150390625</v>
      </c>
      <c r="E243" s="128">
        <f>VLOOKUP($A243,'Supporting Data'!$A$2:$BH$1679,16,FALSE)</f>
        <v>0.49122807383537292</v>
      </c>
      <c r="F243" s="125">
        <f>VLOOKUP($A243,'Supporting Data'!$A$2:$BH$1679,7,FALSE)</f>
        <v>80.211151123046875</v>
      </c>
      <c r="G243" s="128">
        <f>VLOOKUP($A243,'Supporting Data'!$A$2:$BH$1679,49,FALSE)</f>
        <v>0.14705882966518399</v>
      </c>
      <c r="H243" s="125">
        <f>VLOOKUP($A243,'Supporting Data'!$A$2:$BH$1679,6,FALSE)</f>
        <v>86.031898498535156</v>
      </c>
      <c r="I243" s="128">
        <f>VLOOKUP($A243,'Supporting Data'!$A$2:$BH$1679,22,FALSE)</f>
        <v>0.40540540218353271</v>
      </c>
      <c r="J243" s="125">
        <f>VLOOKUP($A243,'Supporting Data'!$A$2:$BH$1679,8,FALSE)</f>
        <v>81.009239196777344</v>
      </c>
      <c r="K243" s="128">
        <f>VLOOKUP($A243,'Supporting Data'!$A$2:$BH$1679,49,FALSE)</f>
        <v>0.14705882966518399</v>
      </c>
      <c r="L243" s="125">
        <f>VLOOKUP($A243,'Supporting Data'!$A$2:$BH$1679,26,FALSE)</f>
        <v>83.410179138183594</v>
      </c>
      <c r="M243" s="125">
        <f>VLOOKUP($A243,'Supporting Data'!$A$2:$BH$1679,53,FALSE)</f>
        <v>82.546699523925781</v>
      </c>
    </row>
    <row r="244" spans="1:13" x14ac:dyDescent="0.3">
      <c r="A244" s="4">
        <v>391334040</v>
      </c>
      <c r="B244" s="3" t="s">
        <v>169</v>
      </c>
      <c r="C244" s="3" t="s">
        <v>1007</v>
      </c>
      <c r="D244" s="125">
        <f>VLOOKUP($A244,'Supporting Data'!$A$2:$BH$1679,5,FALSE)</f>
        <v>89.29241943359375</v>
      </c>
      <c r="E244" s="128">
        <f>VLOOKUP($A244,'Supporting Data'!$A$2:$BH$1679,16,FALSE)</f>
        <v>0.47133758664131159</v>
      </c>
      <c r="F244" s="125">
        <f>VLOOKUP($A244,'Supporting Data'!$A$2:$BH$1679,7,FALSE)</f>
        <v>83.102645874023438</v>
      </c>
      <c r="G244" s="128">
        <f>VLOOKUP($A244,'Supporting Data'!$A$2:$BH$1679,49,FALSE)</f>
        <v>0.46226415038108831</v>
      </c>
      <c r="H244" s="125">
        <f>VLOOKUP($A244,'Supporting Data'!$A$2:$BH$1679,6,FALSE)</f>
        <v>91.830253601074219</v>
      </c>
      <c r="I244" s="128">
        <f>VLOOKUP($A244,'Supporting Data'!$A$2:$BH$1679,22,FALSE)</f>
        <v>0.40566039085388178</v>
      </c>
      <c r="J244" s="125">
        <f>VLOOKUP($A244,'Supporting Data'!$A$2:$BH$1679,8,FALSE)</f>
        <v>84.996894836425781</v>
      </c>
      <c r="K244" s="128">
        <f>VLOOKUP($A244,'Supporting Data'!$A$2:$BH$1679,49,FALSE)</f>
        <v>0.46226415038108831</v>
      </c>
      <c r="L244" s="125">
        <f>VLOOKUP($A244,'Supporting Data'!$A$2:$BH$1679,26,FALSE)</f>
        <v>89.149925231933594</v>
      </c>
      <c r="M244" s="125">
        <f>VLOOKUP($A244,'Supporting Data'!$A$2:$BH$1679,53,FALSE)</f>
        <v>87.351119995117188</v>
      </c>
    </row>
    <row r="245" spans="1:13" x14ac:dyDescent="0.3">
      <c r="A245" s="4">
        <v>980804020</v>
      </c>
      <c r="B245" s="3" t="s">
        <v>471</v>
      </c>
      <c r="C245" s="3" t="s">
        <v>1939</v>
      </c>
      <c r="D245" s="125">
        <f>VLOOKUP($A245,'Supporting Data'!$A$2:$BH$1679,5,FALSE)</f>
        <v>82.628578186035156</v>
      </c>
      <c r="E245" s="128">
        <f>VLOOKUP($A245,'Supporting Data'!$A$2:$BH$1679,16,FALSE)</f>
        <v>0.39873418211936951</v>
      </c>
      <c r="F245" s="125">
        <f>VLOOKUP($A245,'Supporting Data'!$A$2:$BH$1679,7,FALSE)</f>
        <v>80.54534912109375</v>
      </c>
      <c r="G245" s="128">
        <f>VLOOKUP($A245,'Supporting Data'!$A$2:$BH$1679,49,FALSE)</f>
        <v>0.20000000298023221</v>
      </c>
      <c r="H245" s="125">
        <f>VLOOKUP($A245,'Supporting Data'!$A$2:$BH$1679,6,FALSE)</f>
        <v>80.788581848144531</v>
      </c>
      <c r="I245" s="128">
        <f>VLOOKUP($A245,'Supporting Data'!$A$2:$BH$1679,22,FALSE)</f>
        <v>0.24705882370471949</v>
      </c>
      <c r="J245" s="125">
        <f>VLOOKUP($A245,'Supporting Data'!$A$2:$BH$1679,8,FALSE)</f>
        <v>81.345138549804688</v>
      </c>
      <c r="K245" s="128">
        <f>VLOOKUP($A245,'Supporting Data'!$A$2:$BH$1679,49,FALSE)</f>
        <v>0.20000000298023221</v>
      </c>
      <c r="L245" s="125">
        <f>VLOOKUP($A245,'Supporting Data'!$A$2:$BH$1679,26,FALSE)</f>
        <v>77.066253662109375</v>
      </c>
      <c r="M245" s="125">
        <f>VLOOKUP($A245,'Supporting Data'!$A$2:$BH$1679,53,FALSE)</f>
        <v>79.041328430175781</v>
      </c>
    </row>
    <row r="246" spans="1:13" x14ac:dyDescent="0.3">
      <c r="A246" s="4">
        <v>391344050</v>
      </c>
      <c r="B246" s="3" t="s">
        <v>170</v>
      </c>
      <c r="C246" s="3" t="s">
        <v>1013</v>
      </c>
      <c r="D246" s="125">
        <f>VLOOKUP($A246,'Supporting Data'!$A$2:$BH$1679,5,FALSE)</f>
        <v>90.363540649414063</v>
      </c>
      <c r="E246" s="128">
        <f>VLOOKUP($A246,'Supporting Data'!$A$2:$BH$1679,16,FALSE)</f>
        <v>0.66028708219528198</v>
      </c>
      <c r="F246" s="125">
        <f>VLOOKUP($A246,'Supporting Data'!$A$2:$BH$1679,7,FALSE)</f>
        <v>93.303504943847656</v>
      </c>
      <c r="G246" s="128">
        <f>VLOOKUP($A246,'Supporting Data'!$A$2:$BH$1679,49,FALSE)</f>
        <v>0.55000001192092896</v>
      </c>
      <c r="H246" s="125">
        <f>VLOOKUP($A246,'Supporting Data'!$A$2:$BH$1679,6,FALSE)</f>
        <v>91.03936767578125</v>
      </c>
      <c r="I246" s="128">
        <f>VLOOKUP($A246,'Supporting Data'!$A$2:$BH$1679,22,FALSE)</f>
        <v>0.52999997138977051</v>
      </c>
      <c r="J246" s="125">
        <f>VLOOKUP($A246,'Supporting Data'!$A$2:$BH$1679,8,FALSE)</f>
        <v>94.918220520019531</v>
      </c>
      <c r="K246" s="128">
        <f>VLOOKUP($A246,'Supporting Data'!$A$2:$BH$1679,49,FALSE)</f>
        <v>0.55000001192092896</v>
      </c>
      <c r="L246" s="125">
        <f>VLOOKUP($A246,'Supporting Data'!$A$2:$BH$1679,26,FALSE)</f>
        <v>94.889663696289063</v>
      </c>
      <c r="M246" s="125">
        <f>VLOOKUP($A246,'Supporting Data'!$A$2:$BH$1679,53,FALSE)</f>
        <v>92.58856201171875</v>
      </c>
    </row>
    <row r="247" spans="1:13" x14ac:dyDescent="0.3">
      <c r="A247" s="4">
        <v>71264020</v>
      </c>
      <c r="B247" s="3" t="s">
        <v>29</v>
      </c>
      <c r="C247" s="3" t="s">
        <v>605</v>
      </c>
      <c r="D247" s="125">
        <f>VLOOKUP($A247,'Supporting Data'!$A$2:$BH$1679,5,FALSE)</f>
        <v>88.651809692382813</v>
      </c>
      <c r="E247" s="128">
        <f>VLOOKUP($A247,'Supporting Data'!$A$2:$BH$1679,16,FALSE)</f>
        <v>0.3333333432674408</v>
      </c>
      <c r="F247" s="125">
        <f>VLOOKUP($A247,'Supporting Data'!$A$2:$BH$1679,7,FALSE)</f>
        <v>89.553955078125</v>
      </c>
      <c r="G247" s="128">
        <f>VLOOKUP($A247,'Supporting Data'!$A$2:$BH$1679,49,FALSE)</f>
        <v>0</v>
      </c>
      <c r="H247" s="125">
        <f>VLOOKUP($A247,'Supporting Data'!$A$2:$BH$1679,6,FALSE)</f>
        <v>87.615989685058594</v>
      </c>
      <c r="I247" s="128">
        <f>VLOOKUP($A247,'Supporting Data'!$A$2:$BH$1679,22,FALSE)</f>
        <v>0</v>
      </c>
      <c r="J247" s="125">
        <f>VLOOKUP($A247,'Supporting Data'!$A$2:$BH$1679,8,FALSE)</f>
        <v>88.179481506347656</v>
      </c>
      <c r="K247" s="128">
        <f>VLOOKUP($A247,'Supporting Data'!$A$2:$BH$1679,49,FALSE)</f>
        <v>0</v>
      </c>
      <c r="L247" s="125">
        <f>VLOOKUP($A247,'Supporting Data'!$A$2:$BH$1679,26,FALSE)</f>
        <v>85.826911926269531</v>
      </c>
      <c r="M247" s="125">
        <f>VLOOKUP($A247,'Supporting Data'!$A$2:$BH$1679,53,FALSE)</f>
        <v>87.660423278808594</v>
      </c>
    </row>
    <row r="248" spans="1:13" x14ac:dyDescent="0.3">
      <c r="A248" s="4">
        <v>810951050</v>
      </c>
      <c r="B248" s="3" t="s">
        <v>385</v>
      </c>
      <c r="C248" s="3" t="s">
        <v>1593</v>
      </c>
      <c r="D248" s="125">
        <f>VLOOKUP($A248,'Supporting Data'!$A$2:$BH$1679,5,FALSE)</f>
        <v>80.152000427246094</v>
      </c>
      <c r="E248" s="128">
        <f>VLOOKUP($A248,'Supporting Data'!$A$2:$BH$1679,16,FALSE)</f>
        <v>0.31730768084526062</v>
      </c>
      <c r="F248" s="125">
        <f>VLOOKUP($A248,'Supporting Data'!$A$2:$BH$1679,7,FALSE)</f>
        <v>80.979766845703125</v>
      </c>
      <c r="G248" s="128">
        <f>VLOOKUP($A248,'Supporting Data'!$A$2:$BH$1679,49,FALSE)</f>
        <v>0.1029411777853966</v>
      </c>
      <c r="H248" s="125">
        <f>VLOOKUP($A248,'Supporting Data'!$A$2:$BH$1679,6,FALSE)</f>
        <v>80.041175842285156</v>
      </c>
      <c r="I248" s="128">
        <f>VLOOKUP($A248,'Supporting Data'!$A$2:$BH$1679,22,FALSE)</f>
        <v>0.27777779102325439</v>
      </c>
      <c r="J248" s="125">
        <f>VLOOKUP($A248,'Supporting Data'!$A$2:$BH$1679,8,FALSE)</f>
        <v>80.190040588378906</v>
      </c>
      <c r="K248" s="128">
        <f>VLOOKUP($A248,'Supporting Data'!$A$2:$BH$1679,49,FALSE)</f>
        <v>0.1029411777853966</v>
      </c>
      <c r="L248" s="125">
        <f>VLOOKUP($A248,'Supporting Data'!$A$2:$BH$1679,26,FALSE)</f>
        <v>81.89971923828125</v>
      </c>
      <c r="M248" s="125">
        <f>VLOOKUP($A248,'Supporting Data'!$A$2:$BH$1679,53,FALSE)</f>
        <v>80.773399353027344</v>
      </c>
    </row>
    <row r="249" spans="1:13" x14ac:dyDescent="0.3">
      <c r="A249" s="4">
        <v>81073000</v>
      </c>
      <c r="B249" s="3" t="s">
        <v>32</v>
      </c>
      <c r="C249" s="3" t="s">
        <v>610</v>
      </c>
      <c r="D249" s="125">
        <f>VLOOKUP($A249,'Supporting Data'!$A$2:$BH$1679,5,FALSE)</f>
        <v>90.212203979492188</v>
      </c>
      <c r="E249" s="128">
        <f>VLOOKUP($A249,'Supporting Data'!$A$2:$BH$1679,16,FALSE)</f>
        <v>0.40298506617546082</v>
      </c>
      <c r="F249" s="125">
        <f>VLOOKUP($A249,'Supporting Data'!$A$2:$BH$1679,7,FALSE)</f>
        <v>93.370796203613281</v>
      </c>
      <c r="G249" s="128">
        <f>VLOOKUP($A249,'Supporting Data'!$A$2:$BH$1679,49,FALSE)</f>
        <v>0.38661709427833563</v>
      </c>
      <c r="H249" s="125">
        <f>VLOOKUP($A249,'Supporting Data'!$A$2:$BH$1679,6,FALSE)</f>
        <v>91.931610107421875</v>
      </c>
      <c r="I249" s="128">
        <f>VLOOKUP($A249,'Supporting Data'!$A$2:$BH$1679,22,FALSE)</f>
        <v>0.40298506617546082</v>
      </c>
      <c r="J249" s="125">
        <f>VLOOKUP($A249,'Supporting Data'!$A$2:$BH$1679,8,FALSE)</f>
        <v>93.543289184570313</v>
      </c>
      <c r="K249" s="128">
        <f>VLOOKUP($A249,'Supporting Data'!$A$2:$BH$1679,49,FALSE)</f>
        <v>0.38661709427833563</v>
      </c>
      <c r="L249" s="125">
        <f>VLOOKUP($A249,'Supporting Data'!$A$2:$BH$1679,26,FALSE)</f>
        <v>82.50390625</v>
      </c>
      <c r="M249" s="125">
        <f>VLOOKUP($A249,'Supporting Data'!$A$2:$BH$1679,53,FALSE)</f>
        <v>84.608688354492188</v>
      </c>
    </row>
    <row r="250" spans="1:13" x14ac:dyDescent="0.3">
      <c r="A250" s="4">
        <v>461354020</v>
      </c>
      <c r="B250" s="3" t="s">
        <v>209</v>
      </c>
      <c r="C250" s="3" t="s">
        <v>1123</v>
      </c>
      <c r="D250" s="125">
        <f>VLOOKUP($A250,'Supporting Data'!$A$2:$BH$1679,5,FALSE)</f>
        <v>90.376373291015625</v>
      </c>
      <c r="E250" s="128">
        <f>VLOOKUP($A250,'Supporting Data'!$A$2:$BH$1679,16,FALSE)</f>
        <v>0.37096774578094482</v>
      </c>
      <c r="F250" s="125">
        <f>VLOOKUP($A250,'Supporting Data'!$A$2:$BH$1679,7,FALSE)</f>
        <v>85.48663330078125</v>
      </c>
      <c r="G250" s="128">
        <f>VLOOKUP($A250,'Supporting Data'!$A$2:$BH$1679,49,FALSE)</f>
        <v>0.26086956262588501</v>
      </c>
      <c r="H250" s="125">
        <f>VLOOKUP($A250,'Supporting Data'!$A$2:$BH$1679,6,FALSE)</f>
        <v>91.006629943847656</v>
      </c>
      <c r="I250" s="128">
        <f>VLOOKUP($A250,'Supporting Data'!$A$2:$BH$1679,22,FALSE)</f>
        <v>0.30434781312942499</v>
      </c>
      <c r="J250" s="125">
        <f>VLOOKUP($A250,'Supporting Data'!$A$2:$BH$1679,8,FALSE)</f>
        <v>84.959922790527344</v>
      </c>
      <c r="K250" s="128">
        <f>VLOOKUP($A250,'Supporting Data'!$A$2:$BH$1679,49,FALSE)</f>
        <v>0.26086956262588501</v>
      </c>
      <c r="L250" s="125">
        <f>VLOOKUP($A250,'Supporting Data'!$A$2:$BH$1679,26,FALSE)</f>
        <v>97.306396484375</v>
      </c>
      <c r="M250" s="125">
        <f>VLOOKUP($A250,'Supporting Data'!$A$2:$BH$1679,53,FALSE)</f>
        <v>91.124549865722656</v>
      </c>
    </row>
    <row r="251" spans="1:13" x14ac:dyDescent="0.3">
      <c r="A251" s="4">
        <v>320541050</v>
      </c>
      <c r="B251" s="3" t="s">
        <v>135</v>
      </c>
      <c r="C251" s="3" t="s">
        <v>935</v>
      </c>
      <c r="D251" s="125">
        <f>VLOOKUP($A251,'Supporting Data'!$A$2:$BH$1679,5,FALSE)</f>
        <v>90.972732543945313</v>
      </c>
      <c r="E251" s="128">
        <f>VLOOKUP($A251,'Supporting Data'!$A$2:$BH$1679,16,FALSE)</f>
        <v>0.73076921701431274</v>
      </c>
      <c r="F251" s="125">
        <f>VLOOKUP($A251,'Supporting Data'!$A$2:$BH$1679,7,FALSE)</f>
        <v>89.428901672363281</v>
      </c>
      <c r="G251" s="128">
        <f>VLOOKUP($A251,'Supporting Data'!$A$2:$BH$1679,49,FALSE)</f>
        <v>0</v>
      </c>
      <c r="H251" s="125">
        <f>VLOOKUP($A251,'Supporting Data'!$A$2:$BH$1679,6,FALSE)</f>
        <v>90.955841064453125</v>
      </c>
      <c r="I251" s="128">
        <f>VLOOKUP($A251,'Supporting Data'!$A$2:$BH$1679,22,FALSE)</f>
        <v>0</v>
      </c>
      <c r="J251" s="125">
        <f>VLOOKUP($A251,'Supporting Data'!$A$2:$BH$1679,8,FALSE)</f>
        <v>86.706428527832031</v>
      </c>
      <c r="K251" s="128">
        <f>VLOOKUP($A251,'Supporting Data'!$A$2:$BH$1679,49,FALSE)</f>
        <v>0</v>
      </c>
      <c r="L251" s="125">
        <f>VLOOKUP($A251,'Supporting Data'!$A$2:$BH$1679,26,FALSE)</f>
        <v>87.63946533203125</v>
      </c>
      <c r="M251" s="125">
        <f>VLOOKUP($A251,'Supporting Data'!$A$2:$BH$1679,53,FALSE)</f>
        <v>86.464469909667969</v>
      </c>
    </row>
    <row r="252" spans="1:13" x14ac:dyDescent="0.3">
      <c r="A252" s="4">
        <v>391344080</v>
      </c>
      <c r="B252" s="3" t="s">
        <v>170</v>
      </c>
      <c r="C252" s="3" t="s">
        <v>1016</v>
      </c>
      <c r="D252" s="125">
        <f>VLOOKUP($A252,'Supporting Data'!$A$2:$BH$1679,5,FALSE)</f>
        <v>94.031471252441406</v>
      </c>
      <c r="E252" s="128">
        <f>VLOOKUP($A252,'Supporting Data'!$A$2:$BH$1679,16,FALSE)</f>
        <v>0.55744683742523193</v>
      </c>
      <c r="F252" s="125">
        <f>VLOOKUP($A252,'Supporting Data'!$A$2:$BH$1679,7,FALSE)</f>
        <v>94.409385681152344</v>
      </c>
      <c r="G252" s="128">
        <f>VLOOKUP($A252,'Supporting Data'!$A$2:$BH$1679,49,FALSE)</f>
        <v>0.44881889224052429</v>
      </c>
      <c r="H252" s="125">
        <f>VLOOKUP($A252,'Supporting Data'!$A$2:$BH$1679,6,FALSE)</f>
        <v>93.433135986328125</v>
      </c>
      <c r="I252" s="128">
        <f>VLOOKUP($A252,'Supporting Data'!$A$2:$BH$1679,22,FALSE)</f>
        <v>0.4645669162273407</v>
      </c>
      <c r="J252" s="125">
        <f>VLOOKUP($A252,'Supporting Data'!$A$2:$BH$1679,8,FALSE)</f>
        <v>93.770843505859375</v>
      </c>
      <c r="K252" s="128">
        <f>VLOOKUP($A252,'Supporting Data'!$A$2:$BH$1679,49,FALSE)</f>
        <v>0.44881889224052429</v>
      </c>
      <c r="L252" s="125">
        <f>VLOOKUP($A252,'Supporting Data'!$A$2:$BH$1679,26,FALSE)</f>
        <v>89.754104614257813</v>
      </c>
      <c r="M252" s="125">
        <f>VLOOKUP($A252,'Supporting Data'!$A$2:$BH$1679,53,FALSE)</f>
        <v>89.516204833984375</v>
      </c>
    </row>
    <row r="253" spans="1:13" x14ac:dyDescent="0.3">
      <c r="A253" s="4">
        <v>630673000</v>
      </c>
      <c r="B253" s="3" t="s">
        <v>313</v>
      </c>
      <c r="C253" s="3" t="s">
        <v>1457</v>
      </c>
      <c r="D253" s="125">
        <f>VLOOKUP($A253,'Supporting Data'!$A$2:$BH$1679,5,FALSE)</f>
        <v>76.917747497558594</v>
      </c>
      <c r="E253" s="128">
        <f>VLOOKUP($A253,'Supporting Data'!$A$2:$BH$1679,16,FALSE)</f>
        <v>0.32300883531570429</v>
      </c>
      <c r="F253" s="125">
        <f>VLOOKUP($A253,'Supporting Data'!$A$2:$BH$1679,7,FALSE)</f>
        <v>77.738861083984375</v>
      </c>
      <c r="G253" s="128">
        <f>VLOOKUP($A253,'Supporting Data'!$A$2:$BH$1679,49,FALSE)</f>
        <v>0.26106193661689758</v>
      </c>
      <c r="H253" s="125">
        <f>VLOOKUP($A253,'Supporting Data'!$A$2:$BH$1679,6,FALSE)</f>
        <v>77.766410827636719</v>
      </c>
      <c r="I253" s="128">
        <f>VLOOKUP($A253,'Supporting Data'!$A$2:$BH$1679,22,FALSE)</f>
        <v>0.32300883531570429</v>
      </c>
      <c r="J253" s="125">
        <f>VLOOKUP($A253,'Supporting Data'!$A$2:$BH$1679,8,FALSE)</f>
        <v>78.930801391601563</v>
      </c>
      <c r="K253" s="128">
        <f>VLOOKUP($A253,'Supporting Data'!$A$2:$BH$1679,49,FALSE)</f>
        <v>0.26106193661689758</v>
      </c>
      <c r="L253" s="125">
        <f>VLOOKUP($A253,'Supporting Data'!$A$2:$BH$1679,26,FALSE)</f>
        <v>85.524818420410156</v>
      </c>
      <c r="M253" s="125">
        <f>VLOOKUP($A253,'Supporting Data'!$A$2:$BH$1679,53,FALSE)</f>
        <v>79.103187561035156</v>
      </c>
    </row>
    <row r="254" spans="1:13" x14ac:dyDescent="0.3">
      <c r="A254" s="4">
        <v>220944020</v>
      </c>
      <c r="B254" s="3" t="s">
        <v>101</v>
      </c>
      <c r="C254" s="3" t="s">
        <v>818</v>
      </c>
      <c r="D254" s="125">
        <f>VLOOKUP($A254,'Supporting Data'!$A$2:$BH$1679,5,FALSE)</f>
        <v>89.317840576171875</v>
      </c>
      <c r="E254" s="128">
        <f>VLOOKUP($A254,'Supporting Data'!$A$2:$BH$1679,16,FALSE)</f>
        <v>0.44680851697921747</v>
      </c>
      <c r="F254" s="125">
        <f>VLOOKUP($A254,'Supporting Data'!$A$2:$BH$1679,7,FALSE)</f>
        <v>88.803939819335938</v>
      </c>
      <c r="G254" s="128">
        <f>VLOOKUP($A254,'Supporting Data'!$A$2:$BH$1679,49,FALSE)</f>
        <v>0.25806450843811041</v>
      </c>
      <c r="H254" s="125">
        <f>VLOOKUP($A254,'Supporting Data'!$A$2:$BH$1679,6,FALSE)</f>
        <v>87.412254333496094</v>
      </c>
      <c r="I254" s="128">
        <f>VLOOKUP($A254,'Supporting Data'!$A$2:$BH$1679,22,FALSE)</f>
        <v>0.25806450843811041</v>
      </c>
      <c r="J254" s="125">
        <f>VLOOKUP($A254,'Supporting Data'!$A$2:$BH$1679,8,FALSE)</f>
        <v>87.187820434570313</v>
      </c>
      <c r="K254" s="128">
        <f>VLOOKUP($A254,'Supporting Data'!$A$2:$BH$1679,49,FALSE)</f>
        <v>0.25806450843811041</v>
      </c>
      <c r="L254" s="125">
        <f>VLOOKUP($A254,'Supporting Data'!$A$2:$BH$1679,26,FALSE)</f>
        <v>93.681297302246094</v>
      </c>
      <c r="M254" s="125">
        <f>VLOOKUP($A254,'Supporting Data'!$A$2:$BH$1679,53,FALSE)</f>
        <v>86.299514770507813</v>
      </c>
    </row>
    <row r="255" spans="1:13" x14ac:dyDescent="0.3">
      <c r="A255" s="4">
        <v>780051050</v>
      </c>
      <c r="B255" s="3" t="s">
        <v>373</v>
      </c>
      <c r="C255" s="3" t="s">
        <v>1568</v>
      </c>
      <c r="D255" s="125">
        <f>VLOOKUP($A255,'Supporting Data'!$A$2:$BH$1679,5,FALSE)</f>
        <v>86.194625854492188</v>
      </c>
      <c r="E255" s="128">
        <f>VLOOKUP($A255,'Supporting Data'!$A$2:$BH$1679,16,FALSE)</f>
        <v>0.4117647111415863</v>
      </c>
      <c r="F255" s="125">
        <f>VLOOKUP($A255,'Supporting Data'!$A$2:$BH$1679,7,FALSE)</f>
        <v>76.497238159179688</v>
      </c>
      <c r="G255" s="128">
        <f>VLOOKUP($A255,'Supporting Data'!$A$2:$BH$1679,49,FALSE)</f>
        <v>5.128205195069313E-2</v>
      </c>
      <c r="H255" s="125">
        <f>VLOOKUP($A255,'Supporting Data'!$A$2:$BH$1679,6,FALSE)</f>
        <v>87.665641784667969</v>
      </c>
      <c r="I255" s="128">
        <f>VLOOKUP($A255,'Supporting Data'!$A$2:$BH$1679,22,FALSE)</f>
        <v>0.4117647111415863</v>
      </c>
      <c r="J255" s="125">
        <f>VLOOKUP($A255,'Supporting Data'!$A$2:$BH$1679,8,FALSE)</f>
        <v>76.714073181152344</v>
      </c>
      <c r="K255" s="128">
        <f>VLOOKUP($A255,'Supporting Data'!$A$2:$BH$1679,49,FALSE)</f>
        <v>5.128205195069313E-2</v>
      </c>
      <c r="L255" s="125">
        <f>VLOOKUP($A255,'Supporting Data'!$A$2:$BH$1679,26,FALSE)</f>
        <v>87.0352783203125</v>
      </c>
      <c r="M255" s="125">
        <f>VLOOKUP($A255,'Supporting Data'!$A$2:$BH$1679,53,FALSE)</f>
        <v>80.237281799316406</v>
      </c>
    </row>
    <row r="256" spans="1:13" x14ac:dyDescent="0.3">
      <c r="A256" s="4">
        <v>1071564020</v>
      </c>
      <c r="B256" s="3" t="s">
        <v>511</v>
      </c>
      <c r="C256" s="3" t="s">
        <v>2013</v>
      </c>
      <c r="D256" s="125">
        <f>VLOOKUP($A256,'Supporting Data'!$A$2:$BH$1679,5,FALSE)</f>
        <v>89.866531372070313</v>
      </c>
      <c r="E256" s="128">
        <f>VLOOKUP($A256,'Supporting Data'!$A$2:$BH$1679,16,FALSE)</f>
        <v>0.4636363685131073</v>
      </c>
      <c r="F256" s="125">
        <f>VLOOKUP($A256,'Supporting Data'!$A$2:$BH$1679,7,FALSE)</f>
        <v>88.964874267578125</v>
      </c>
      <c r="G256" s="128">
        <f>VLOOKUP($A256,'Supporting Data'!$A$2:$BH$1679,49,FALSE)</f>
        <v>0.25</v>
      </c>
      <c r="H256" s="125">
        <f>VLOOKUP($A256,'Supporting Data'!$A$2:$BH$1679,6,FALSE)</f>
        <v>86.913963317871094</v>
      </c>
      <c r="I256" s="128">
        <f>VLOOKUP($A256,'Supporting Data'!$A$2:$BH$1679,22,FALSE)</f>
        <v>0.3571428656578064</v>
      </c>
      <c r="J256" s="125">
        <f>VLOOKUP($A256,'Supporting Data'!$A$2:$BH$1679,8,FALSE)</f>
        <v>86.98406982421875</v>
      </c>
      <c r="K256" s="128">
        <f>VLOOKUP($A256,'Supporting Data'!$A$2:$BH$1679,49,FALSE)</f>
        <v>0.25</v>
      </c>
      <c r="L256" s="125">
        <f>VLOOKUP($A256,'Supporting Data'!$A$2:$BH$1679,26,FALSE)</f>
        <v>86.431098937988281</v>
      </c>
      <c r="M256" s="125">
        <f>VLOOKUP($A256,'Supporting Data'!$A$2:$BH$1679,53,FALSE)</f>
        <v>83.722030639648438</v>
      </c>
    </row>
    <row r="257" spans="1:13" x14ac:dyDescent="0.3">
      <c r="A257" s="4">
        <v>931214020</v>
      </c>
      <c r="B257" s="3" t="s">
        <v>433</v>
      </c>
      <c r="C257" s="3" t="s">
        <v>1741</v>
      </c>
      <c r="D257" s="125">
        <f>VLOOKUP($A257,'Supporting Data'!$A$2:$BH$1679,5,FALSE)</f>
        <v>87.699264526367188</v>
      </c>
      <c r="E257" s="128">
        <f>VLOOKUP($A257,'Supporting Data'!$A$2:$BH$1679,16,FALSE)</f>
        <v>0.2222222238779068</v>
      </c>
      <c r="F257" s="125">
        <f>VLOOKUP($A257,'Supporting Data'!$A$2:$BH$1679,7,FALSE)</f>
        <v>84.114860534667969</v>
      </c>
      <c r="G257" s="128">
        <f>VLOOKUP($A257,'Supporting Data'!$A$2:$BH$1679,49,FALSE)</f>
        <v>0.20689655840396881</v>
      </c>
      <c r="H257" s="125">
        <f>VLOOKUP($A257,'Supporting Data'!$A$2:$BH$1679,6,FALSE)</f>
        <v>89.019142150878906</v>
      </c>
      <c r="I257" s="128">
        <f>VLOOKUP($A257,'Supporting Data'!$A$2:$BH$1679,22,FALSE)</f>
        <v>0.24137930572032931</v>
      </c>
      <c r="J257" s="125">
        <f>VLOOKUP($A257,'Supporting Data'!$A$2:$BH$1679,8,FALSE)</f>
        <v>85.542274475097656</v>
      </c>
      <c r="K257" s="128">
        <f>VLOOKUP($A257,'Supporting Data'!$A$2:$BH$1679,49,FALSE)</f>
        <v>0.20689655840396881</v>
      </c>
      <c r="L257" s="125">
        <f>VLOOKUP($A257,'Supporting Data'!$A$2:$BH$1679,26,FALSE)</f>
        <v>91.264564514160156</v>
      </c>
      <c r="M257" s="125">
        <f>VLOOKUP($A257,'Supporting Data'!$A$2:$BH$1679,53,FALSE)</f>
        <v>86.010833740234375</v>
      </c>
    </row>
    <row r="258" spans="1:13" x14ac:dyDescent="0.3">
      <c r="A258" s="4">
        <v>1071541050</v>
      </c>
      <c r="B258" s="3" t="s">
        <v>509</v>
      </c>
      <c r="C258" s="3" t="s">
        <v>2008</v>
      </c>
      <c r="D258" s="125">
        <f>VLOOKUP($A258,'Supporting Data'!$A$2:$BH$1679,5,FALSE)</f>
        <v>89.927970886230469</v>
      </c>
      <c r="E258" s="128">
        <f>VLOOKUP($A258,'Supporting Data'!$A$2:$BH$1679,16,FALSE)</f>
        <v>0.51891893148422241</v>
      </c>
      <c r="F258" s="125">
        <f>VLOOKUP($A258,'Supporting Data'!$A$2:$BH$1679,7,FALSE)</f>
        <v>87.6168212890625</v>
      </c>
      <c r="G258" s="128">
        <f>VLOOKUP($A258,'Supporting Data'!$A$2:$BH$1679,49,FALSE)</f>
        <v>0.28977271914482122</v>
      </c>
      <c r="H258" s="125">
        <f>VLOOKUP($A258,'Supporting Data'!$A$2:$BH$1679,6,FALSE)</f>
        <v>90.47607421875</v>
      </c>
      <c r="I258" s="128">
        <f>VLOOKUP($A258,'Supporting Data'!$A$2:$BH$1679,22,FALSE)</f>
        <v>0.51891893148422241</v>
      </c>
      <c r="J258" s="125">
        <f>VLOOKUP($A258,'Supporting Data'!$A$2:$BH$1679,8,FALSE)</f>
        <v>90.021369934082031</v>
      </c>
      <c r="K258" s="128">
        <f>VLOOKUP($A258,'Supporting Data'!$A$2:$BH$1679,49,FALSE)</f>
        <v>0.28977271914482122</v>
      </c>
      <c r="L258" s="125">
        <f>VLOOKUP($A258,'Supporting Data'!$A$2:$BH$1679,26,FALSE)</f>
        <v>93.983390808105469</v>
      </c>
      <c r="M258" s="125">
        <f>VLOOKUP($A258,'Supporting Data'!$A$2:$BH$1679,53,FALSE)</f>
        <v>93.660789489746094</v>
      </c>
    </row>
    <row r="259" spans="1:13" x14ac:dyDescent="0.3">
      <c r="A259" s="4">
        <v>1071523000</v>
      </c>
      <c r="B259" s="3" t="s">
        <v>507</v>
      </c>
      <c r="C259" s="3" t="s">
        <v>2004</v>
      </c>
      <c r="D259" s="125">
        <f>VLOOKUP($A259,'Supporting Data'!$A$2:$BH$1679,5,FALSE)</f>
        <v>84.401016235351563</v>
      </c>
      <c r="E259" s="128">
        <f>VLOOKUP($A259,'Supporting Data'!$A$2:$BH$1679,16,FALSE)</f>
        <v>0.35135135054588318</v>
      </c>
      <c r="F259" s="125">
        <f>VLOOKUP($A259,'Supporting Data'!$A$2:$BH$1679,7,FALSE)</f>
        <v>80.394477844238281</v>
      </c>
      <c r="G259" s="128">
        <f>VLOOKUP($A259,'Supporting Data'!$A$2:$BH$1679,49,FALSE)</f>
        <v>0.1525423675775528</v>
      </c>
      <c r="H259" s="125">
        <f>VLOOKUP($A259,'Supporting Data'!$A$2:$BH$1679,6,FALSE)</f>
        <v>85.714141845703125</v>
      </c>
      <c r="I259" s="128">
        <f>VLOOKUP($A259,'Supporting Data'!$A$2:$BH$1679,22,FALSE)</f>
        <v>0.26271185278892523</v>
      </c>
      <c r="J259" s="125">
        <f>VLOOKUP($A259,'Supporting Data'!$A$2:$BH$1679,8,FALSE)</f>
        <v>81.658027648925781</v>
      </c>
      <c r="K259" s="128">
        <f>VLOOKUP($A259,'Supporting Data'!$A$2:$BH$1679,49,FALSE)</f>
        <v>0.1525423675775528</v>
      </c>
      <c r="L259" s="125">
        <f>VLOOKUP($A259,'Supporting Data'!$A$2:$BH$1679,26,FALSE)</f>
        <v>87.337371826171875</v>
      </c>
      <c r="M259" s="125">
        <f>VLOOKUP($A259,'Supporting Data'!$A$2:$BH$1679,53,FALSE)</f>
        <v>85.433479309082031</v>
      </c>
    </row>
    <row r="260" spans="1:13" x14ac:dyDescent="0.3">
      <c r="A260" s="4">
        <v>240874030</v>
      </c>
      <c r="B260" s="3" t="s">
        <v>104</v>
      </c>
      <c r="C260" s="3" t="s">
        <v>830</v>
      </c>
      <c r="D260" s="125">
        <f>VLOOKUP($A260,'Supporting Data'!$A$2:$BH$1679,5,FALSE)</f>
        <v>82.195137023925781</v>
      </c>
      <c r="E260" s="128">
        <f>VLOOKUP($A260,'Supporting Data'!$A$2:$BH$1679,16,FALSE)</f>
        <v>0.57466065883636475</v>
      </c>
      <c r="F260" s="125">
        <f>VLOOKUP($A260,'Supporting Data'!$A$2:$BH$1679,7,FALSE)</f>
        <v>85.235038757324219</v>
      </c>
      <c r="G260" s="128">
        <f>VLOOKUP($A260,'Supporting Data'!$A$2:$BH$1679,49,FALSE)</f>
        <v>0.3333333432674408</v>
      </c>
      <c r="H260" s="125">
        <f>VLOOKUP($A260,'Supporting Data'!$A$2:$BH$1679,6,FALSE)</f>
        <v>77.378227233886719</v>
      </c>
      <c r="I260" s="128">
        <f>VLOOKUP($A260,'Supporting Data'!$A$2:$BH$1679,22,FALSE)</f>
        <v>0.3571428656578064</v>
      </c>
      <c r="J260" s="125">
        <f>VLOOKUP($A260,'Supporting Data'!$A$2:$BH$1679,8,FALSE)</f>
        <v>86.267631530761719</v>
      </c>
      <c r="K260" s="128">
        <f>VLOOKUP($A260,'Supporting Data'!$A$2:$BH$1679,49,FALSE)</f>
        <v>0.3333333432674408</v>
      </c>
      <c r="L260" s="125">
        <f>VLOOKUP($A260,'Supporting Data'!$A$2:$BH$1679,26,FALSE)</f>
        <v>79.785079956054688</v>
      </c>
      <c r="M260" s="125">
        <f>VLOOKUP($A260,'Supporting Data'!$A$2:$BH$1679,53,FALSE)</f>
        <v>87.412979125976563</v>
      </c>
    </row>
    <row r="261" spans="1:13" x14ac:dyDescent="0.3">
      <c r="A261" s="4">
        <v>551053000</v>
      </c>
      <c r="B261" s="3" t="s">
        <v>284</v>
      </c>
      <c r="C261" s="3" t="s">
        <v>1394</v>
      </c>
      <c r="D261" s="125">
        <f>VLOOKUP($A261,'Supporting Data'!$A$2:$BH$1679,5,FALSE)</f>
        <v>81.875495910644531</v>
      </c>
      <c r="E261" s="128">
        <f>VLOOKUP($A261,'Supporting Data'!$A$2:$BH$1679,16,FALSE)</f>
        <v>0.45384615659713751</v>
      </c>
      <c r="F261" s="125">
        <f>VLOOKUP($A261,'Supporting Data'!$A$2:$BH$1679,7,FALSE)</f>
        <v>84.662315368652344</v>
      </c>
      <c r="G261" s="128">
        <f>VLOOKUP($A261,'Supporting Data'!$A$2:$BH$1679,49,FALSE)</f>
        <v>0.27142858505249018</v>
      </c>
      <c r="H261" s="125">
        <f>VLOOKUP($A261,'Supporting Data'!$A$2:$BH$1679,6,FALSE)</f>
        <v>81.941497802734375</v>
      </c>
      <c r="I261" s="128">
        <f>VLOOKUP($A261,'Supporting Data'!$A$2:$BH$1679,22,FALSE)</f>
        <v>0.34285715222358698</v>
      </c>
      <c r="J261" s="125">
        <f>VLOOKUP($A261,'Supporting Data'!$A$2:$BH$1679,8,FALSE)</f>
        <v>83.847000122070313</v>
      </c>
      <c r="K261" s="128">
        <f>VLOOKUP($A261,'Supporting Data'!$A$2:$BH$1679,49,FALSE)</f>
        <v>0.27142858505249018</v>
      </c>
      <c r="L261" s="125">
        <f>VLOOKUP($A261,'Supporting Data'!$A$2:$BH$1679,26,FALSE)</f>
        <v>81.89971923828125</v>
      </c>
      <c r="M261" s="125">
        <f>VLOOKUP($A261,'Supporting Data'!$A$2:$BH$1679,53,FALSE)</f>
        <v>84.732406616210938</v>
      </c>
    </row>
    <row r="262" spans="1:13" x14ac:dyDescent="0.3">
      <c r="A262" s="4">
        <v>461345000</v>
      </c>
      <c r="B262" s="3" t="s">
        <v>208</v>
      </c>
      <c r="C262" s="3" t="s">
        <v>1122</v>
      </c>
      <c r="D262" s="125">
        <f>VLOOKUP($A262,'Supporting Data'!$A$2:$BH$1679,5,FALSE)</f>
        <v>95.57550048828125</v>
      </c>
      <c r="E262" s="128">
        <f>VLOOKUP($A262,'Supporting Data'!$A$2:$BH$1679,16,FALSE)</f>
        <v>0.515625</v>
      </c>
      <c r="F262" s="125">
        <f>VLOOKUP($A262,'Supporting Data'!$A$2:$BH$1679,7,FALSE)</f>
        <v>99.22186279296875</v>
      </c>
      <c r="G262" s="128">
        <f>VLOOKUP($A262,'Supporting Data'!$A$2:$BH$1679,49,FALSE)</f>
        <v>0.3055555522441864</v>
      </c>
      <c r="H262" s="125">
        <f>VLOOKUP($A262,'Supporting Data'!$A$2:$BH$1679,6,FALSE)</f>
        <v>94.589546203613281</v>
      </c>
      <c r="I262" s="128">
        <f>VLOOKUP($A262,'Supporting Data'!$A$2:$BH$1679,22,FALSE)</f>
        <v>0.3611111044883728</v>
      </c>
      <c r="J262" s="125">
        <f>VLOOKUP($A262,'Supporting Data'!$A$2:$BH$1679,8,FALSE)</f>
        <v>89.988693237304688</v>
      </c>
      <c r="K262" s="128">
        <f>VLOOKUP($A262,'Supporting Data'!$A$2:$BH$1679,49,FALSE)</f>
        <v>0.3055555522441864</v>
      </c>
      <c r="L262" s="125">
        <f>VLOOKUP($A262,'Supporting Data'!$A$2:$BH$1679,26,FALSE)</f>
        <v>84.014358520507813</v>
      </c>
      <c r="M262" s="125">
        <f>VLOOKUP($A262,'Supporting Data'!$A$2:$BH$1679,53,FALSE)</f>
        <v>90.402854919433594</v>
      </c>
    </row>
    <row r="263" spans="1:13" x14ac:dyDescent="0.3">
      <c r="A263" s="4">
        <v>461303000</v>
      </c>
      <c r="B263" s="3" t="s">
        <v>205</v>
      </c>
      <c r="C263" s="3" t="s">
        <v>1114</v>
      </c>
      <c r="D263" s="125">
        <f>VLOOKUP($A263,'Supporting Data'!$A$2:$BH$1679,5,FALSE)</f>
        <v>84.024009704589844</v>
      </c>
      <c r="E263" s="128">
        <f>VLOOKUP($A263,'Supporting Data'!$A$2:$BH$1679,16,FALSE)</f>
        <v>0.38007381558418268</v>
      </c>
      <c r="F263" s="125">
        <f>VLOOKUP($A263,'Supporting Data'!$A$2:$BH$1679,7,FALSE)</f>
        <v>92.210502624511719</v>
      </c>
      <c r="G263" s="128">
        <f>VLOOKUP($A263,'Supporting Data'!$A$2:$BH$1679,49,FALSE)</f>
        <v>0.30000001192092901</v>
      </c>
      <c r="H263" s="125">
        <f>VLOOKUP($A263,'Supporting Data'!$A$2:$BH$1679,6,FALSE)</f>
        <v>82.979438781738281</v>
      </c>
      <c r="I263" s="128">
        <f>VLOOKUP($A263,'Supporting Data'!$A$2:$BH$1679,22,FALSE)</f>
        <v>0.3125</v>
      </c>
      <c r="J263" s="125">
        <f>VLOOKUP($A263,'Supporting Data'!$A$2:$BH$1679,8,FALSE)</f>
        <v>90.467430114746094</v>
      </c>
      <c r="K263" s="128">
        <f>VLOOKUP($A263,'Supporting Data'!$A$2:$BH$1679,49,FALSE)</f>
        <v>0.30000001192092901</v>
      </c>
      <c r="L263" s="125">
        <f>VLOOKUP($A263,'Supporting Data'!$A$2:$BH$1679,26,FALSE)</f>
        <v>84.618545532226563</v>
      </c>
      <c r="M263" s="125">
        <f>VLOOKUP($A263,'Supporting Data'!$A$2:$BH$1679,53,FALSE)</f>
        <v>84.81488037109375</v>
      </c>
    </row>
    <row r="264" spans="1:13" x14ac:dyDescent="0.3">
      <c r="A264" s="4">
        <v>491484180</v>
      </c>
      <c r="B264" s="3" t="s">
        <v>253</v>
      </c>
      <c r="C264" s="3" t="s">
        <v>741</v>
      </c>
      <c r="D264" s="125">
        <f>VLOOKUP($A264,'Supporting Data'!$A$2:$BH$1679,5,FALSE)</f>
        <v>93.518463134765625</v>
      </c>
      <c r="E264" s="128">
        <f>VLOOKUP($A264,'Supporting Data'!$A$2:$BH$1679,16,FALSE)</f>
        <v>0.42105263471603388</v>
      </c>
      <c r="F264" s="125">
        <f>VLOOKUP($A264,'Supporting Data'!$A$2:$BH$1679,7,FALSE)</f>
        <v>93.68511962890625</v>
      </c>
      <c r="G264" s="128">
        <f>VLOOKUP($A264,'Supporting Data'!$A$2:$BH$1679,49,FALSE)</f>
        <v>0.32758620381355291</v>
      </c>
      <c r="H264" s="125">
        <f>VLOOKUP($A264,'Supporting Data'!$A$2:$BH$1679,6,FALSE)</f>
        <v>93.904624938964844</v>
      </c>
      <c r="I264" s="128">
        <f>VLOOKUP($A264,'Supporting Data'!$A$2:$BH$1679,22,FALSE)</f>
        <v>0.38983049988746638</v>
      </c>
      <c r="J264" s="125">
        <f>VLOOKUP($A264,'Supporting Data'!$A$2:$BH$1679,8,FALSE)</f>
        <v>92.939544677734375</v>
      </c>
      <c r="K264" s="128">
        <f>VLOOKUP($A264,'Supporting Data'!$A$2:$BH$1679,49,FALSE)</f>
        <v>0.32758620381355291</v>
      </c>
      <c r="L264" s="125">
        <f>VLOOKUP($A264,'Supporting Data'!$A$2:$BH$1679,26,FALSE)</f>
        <v>89.452011108398438</v>
      </c>
      <c r="M264" s="125">
        <f>VLOOKUP($A264,'Supporting Data'!$A$2:$BH$1679,53,FALSE)</f>
        <v>90.856491088867188</v>
      </c>
    </row>
    <row r="265" spans="1:13" x14ac:dyDescent="0.3">
      <c r="A265" s="4">
        <v>1121013000</v>
      </c>
      <c r="B265" s="3" t="s">
        <v>526</v>
      </c>
      <c r="C265" s="3" t="s">
        <v>2040</v>
      </c>
      <c r="D265" s="125">
        <f>VLOOKUP($A265,'Supporting Data'!$A$2:$BH$1679,5,FALSE)</f>
        <v>87.172576904296875</v>
      </c>
      <c r="E265" s="128">
        <f>VLOOKUP($A265,'Supporting Data'!$A$2:$BH$1679,16,FALSE)</f>
        <v>0.36290323734283447</v>
      </c>
      <c r="F265" s="125">
        <f>VLOOKUP($A265,'Supporting Data'!$A$2:$BH$1679,7,FALSE)</f>
        <v>88.713165283203125</v>
      </c>
      <c r="G265" s="128">
        <f>VLOOKUP($A265,'Supporting Data'!$A$2:$BH$1679,49,FALSE)</f>
        <v>0.328125</v>
      </c>
      <c r="H265" s="125">
        <f>VLOOKUP($A265,'Supporting Data'!$A$2:$BH$1679,6,FALSE)</f>
        <v>89.246879577636719</v>
      </c>
      <c r="I265" s="128">
        <f>VLOOKUP($A265,'Supporting Data'!$A$2:$BH$1679,22,FALSE)</f>
        <v>0.28125</v>
      </c>
      <c r="J265" s="125">
        <f>VLOOKUP($A265,'Supporting Data'!$A$2:$BH$1679,8,FALSE)</f>
        <v>89.331253051757813</v>
      </c>
      <c r="K265" s="128">
        <f>VLOOKUP($A265,'Supporting Data'!$A$2:$BH$1679,49,FALSE)</f>
        <v>0.328125</v>
      </c>
      <c r="L265" s="125">
        <f>VLOOKUP($A265,'Supporting Data'!$A$2:$BH$1679,26,FALSE)</f>
        <v>86.129005432128906</v>
      </c>
      <c r="M265" s="125">
        <f>VLOOKUP($A265,'Supporting Data'!$A$2:$BH$1679,53,FALSE)</f>
        <v>82.6910400390625</v>
      </c>
    </row>
    <row r="266" spans="1:13" x14ac:dyDescent="0.3">
      <c r="A266" s="4">
        <v>391334000</v>
      </c>
      <c r="B266" s="3" t="s">
        <v>169</v>
      </c>
      <c r="C266" s="3" t="s">
        <v>1005</v>
      </c>
      <c r="D266" s="125">
        <f>VLOOKUP($A266,'Supporting Data'!$A$2:$BH$1679,5,FALSE)</f>
        <v>80.412918090820313</v>
      </c>
      <c r="E266" s="128">
        <f>VLOOKUP($A266,'Supporting Data'!$A$2:$BH$1679,16,FALSE)</f>
        <v>0.53140097856521606</v>
      </c>
      <c r="F266" s="125">
        <f>VLOOKUP($A266,'Supporting Data'!$A$2:$BH$1679,7,FALSE)</f>
        <v>83.773567199707031</v>
      </c>
      <c r="G266" s="128">
        <f>VLOOKUP($A266,'Supporting Data'!$A$2:$BH$1679,49,FALSE)</f>
        <v>0.2916666567325592</v>
      </c>
      <c r="H266" s="125">
        <f>VLOOKUP($A266,'Supporting Data'!$A$2:$BH$1679,6,FALSE)</f>
        <v>81.715858459472656</v>
      </c>
      <c r="I266" s="128">
        <f>VLOOKUP($A266,'Supporting Data'!$A$2:$BH$1679,22,FALSE)</f>
        <v>0.3680555522441864</v>
      </c>
      <c r="J266" s="125">
        <f>VLOOKUP($A266,'Supporting Data'!$A$2:$BH$1679,8,FALSE)</f>
        <v>84.474014282226563</v>
      </c>
      <c r="K266" s="128">
        <f>VLOOKUP($A266,'Supporting Data'!$A$2:$BH$1679,49,FALSE)</f>
        <v>0.2916666567325592</v>
      </c>
      <c r="L266" s="125">
        <f>VLOOKUP($A266,'Supporting Data'!$A$2:$BH$1679,26,FALSE)</f>
        <v>81.89971923828125</v>
      </c>
      <c r="M266" s="125">
        <f>VLOOKUP($A266,'Supporting Data'!$A$2:$BH$1679,53,FALSE)</f>
        <v>83.206535339355469</v>
      </c>
    </row>
    <row r="267" spans="1:13" x14ac:dyDescent="0.3">
      <c r="A267" s="4">
        <v>391334060</v>
      </c>
      <c r="B267" s="3" t="s">
        <v>169</v>
      </c>
      <c r="C267" s="3" t="s">
        <v>1008</v>
      </c>
      <c r="D267" s="125">
        <f>VLOOKUP($A267,'Supporting Data'!$A$2:$BH$1679,5,FALSE)</f>
        <v>92.961830139160156</v>
      </c>
      <c r="E267" s="128">
        <f>VLOOKUP($A267,'Supporting Data'!$A$2:$BH$1679,16,FALSE)</f>
        <v>0.5546875</v>
      </c>
      <c r="F267" s="125">
        <f>VLOOKUP($A267,'Supporting Data'!$A$2:$BH$1679,7,FALSE)</f>
        <v>97.139877319335938</v>
      </c>
      <c r="G267" s="128">
        <f>VLOOKUP($A267,'Supporting Data'!$A$2:$BH$1679,49,FALSE)</f>
        <v>0.3333333432674408</v>
      </c>
      <c r="H267" s="125">
        <f>VLOOKUP($A267,'Supporting Data'!$A$2:$BH$1679,6,FALSE)</f>
        <v>89.8055419921875</v>
      </c>
      <c r="I267" s="128">
        <f>VLOOKUP($A267,'Supporting Data'!$A$2:$BH$1679,22,FALSE)</f>
        <v>0.29090908169746399</v>
      </c>
      <c r="J267" s="125">
        <f>VLOOKUP($A267,'Supporting Data'!$A$2:$BH$1679,8,FALSE)</f>
        <v>92.774887084960938</v>
      </c>
      <c r="K267" s="128">
        <f>VLOOKUP($A267,'Supporting Data'!$A$2:$BH$1679,49,FALSE)</f>
        <v>0.3333333432674408</v>
      </c>
      <c r="L267" s="125">
        <f>VLOOKUP($A267,'Supporting Data'!$A$2:$BH$1679,26,FALSE)</f>
        <v>92.7750244140625</v>
      </c>
      <c r="M267" s="125">
        <f>VLOOKUP($A267,'Supporting Data'!$A$2:$BH$1679,53,FALSE)</f>
        <v>97.372360229492188</v>
      </c>
    </row>
    <row r="268" spans="1:13" x14ac:dyDescent="0.3">
      <c r="A268" s="4">
        <v>391335000</v>
      </c>
      <c r="B268" s="3" t="s">
        <v>169</v>
      </c>
      <c r="C268" s="3" t="s">
        <v>1011</v>
      </c>
      <c r="D268" s="125">
        <f>VLOOKUP($A268,'Supporting Data'!$A$2:$BH$1679,5,FALSE)</f>
        <v>88.817802429199219</v>
      </c>
      <c r="E268" s="128">
        <f>VLOOKUP($A268,'Supporting Data'!$A$2:$BH$1679,16,FALSE)</f>
        <v>0.5446428656578064</v>
      </c>
      <c r="F268" s="125">
        <f>VLOOKUP($A268,'Supporting Data'!$A$2:$BH$1679,7,FALSE)</f>
        <v>90.418121337890625</v>
      </c>
      <c r="G268" s="128">
        <f>VLOOKUP($A268,'Supporting Data'!$A$2:$BH$1679,49,FALSE)</f>
        <v>0.29310345649719238</v>
      </c>
      <c r="H268" s="125">
        <f>VLOOKUP($A268,'Supporting Data'!$A$2:$BH$1679,6,FALSE)</f>
        <v>87.202926635742188</v>
      </c>
      <c r="I268" s="128">
        <f>VLOOKUP($A268,'Supporting Data'!$A$2:$BH$1679,22,FALSE)</f>
        <v>0.41379311680793762</v>
      </c>
      <c r="J268" s="125">
        <f>VLOOKUP($A268,'Supporting Data'!$A$2:$BH$1679,8,FALSE)</f>
        <v>90.995147705078125</v>
      </c>
      <c r="K268" s="128">
        <f>VLOOKUP($A268,'Supporting Data'!$A$2:$BH$1679,49,FALSE)</f>
        <v>0.29310345649719238</v>
      </c>
      <c r="L268" s="125">
        <f>VLOOKUP($A268,'Supporting Data'!$A$2:$BH$1679,26,FALSE)</f>
        <v>88.545738220214844</v>
      </c>
      <c r="M268" s="125">
        <f>VLOOKUP($A268,'Supporting Data'!$A$2:$BH$1679,53,FALSE)</f>
        <v>93.990707397460938</v>
      </c>
    </row>
    <row r="269" spans="1:13" x14ac:dyDescent="0.3">
      <c r="A269" s="4">
        <v>900764020</v>
      </c>
      <c r="B269" s="3" t="s">
        <v>420</v>
      </c>
      <c r="C269" s="3" t="s">
        <v>1675</v>
      </c>
      <c r="D269" s="125">
        <f>VLOOKUP($A269,'Supporting Data'!$A$2:$BH$1679,5,FALSE)</f>
        <v>89.098335266113281</v>
      </c>
      <c r="E269" s="128">
        <f>VLOOKUP($A269,'Supporting Data'!$A$2:$BH$1679,16,FALSE)</f>
        <v>0.31034481525421143</v>
      </c>
      <c r="F269" s="125">
        <f>VLOOKUP($A269,'Supporting Data'!$A$2:$BH$1679,7,FALSE)</f>
        <v>85.537879943847656</v>
      </c>
      <c r="G269" s="128">
        <f>VLOOKUP($A269,'Supporting Data'!$A$2:$BH$1679,49,FALSE)</f>
        <v>0.43636363744735718</v>
      </c>
      <c r="H269" s="125">
        <f>VLOOKUP($A269,'Supporting Data'!$A$2:$BH$1679,6,FALSE)</f>
        <v>87.508628845214844</v>
      </c>
      <c r="I269" s="128">
        <f>VLOOKUP($A269,'Supporting Data'!$A$2:$BH$1679,22,FALSE)</f>
        <v>0.29090908169746399</v>
      </c>
      <c r="J269" s="125">
        <f>VLOOKUP($A269,'Supporting Data'!$A$2:$BH$1679,8,FALSE)</f>
        <v>83.758590698242188</v>
      </c>
      <c r="K269" s="128">
        <f>VLOOKUP($A269,'Supporting Data'!$A$2:$BH$1679,49,FALSE)</f>
        <v>0.43636363744735718</v>
      </c>
      <c r="L269" s="125">
        <f>VLOOKUP($A269,'Supporting Data'!$A$2:$BH$1679,26,FALSE)</f>
        <v>91.264564514160156</v>
      </c>
      <c r="M269" s="125">
        <f>VLOOKUP($A269,'Supporting Data'!$A$2:$BH$1679,53,FALSE)</f>
        <v>84.381866455078125</v>
      </c>
    </row>
    <row r="270" spans="1:13" x14ac:dyDescent="0.3">
      <c r="A270" s="4">
        <v>680704020</v>
      </c>
      <c r="B270" s="3" t="s">
        <v>326</v>
      </c>
      <c r="C270" s="3" t="s">
        <v>1484</v>
      </c>
      <c r="D270" s="125">
        <f>VLOOKUP($A270,'Supporting Data'!$A$2:$BH$1679,5,FALSE)</f>
        <v>88.416740417480469</v>
      </c>
      <c r="E270" s="128">
        <f>VLOOKUP($A270,'Supporting Data'!$A$2:$BH$1679,16,FALSE)</f>
        <v>0.51623374223709106</v>
      </c>
      <c r="F270" s="125">
        <f>VLOOKUP($A270,'Supporting Data'!$A$2:$BH$1679,7,FALSE)</f>
        <v>89.2867431640625</v>
      </c>
      <c r="G270" s="128">
        <f>VLOOKUP($A270,'Supporting Data'!$A$2:$BH$1679,49,FALSE)</f>
        <v>0.38036808371543879</v>
      </c>
      <c r="H270" s="125">
        <f>VLOOKUP($A270,'Supporting Data'!$A$2:$BH$1679,6,FALSE)</f>
        <v>87.471237182617188</v>
      </c>
      <c r="I270" s="128">
        <f>VLOOKUP($A270,'Supporting Data'!$A$2:$BH$1679,22,FALSE)</f>
        <v>0.38650307059288019</v>
      </c>
      <c r="J270" s="125">
        <f>VLOOKUP($A270,'Supporting Data'!$A$2:$BH$1679,8,FALSE)</f>
        <v>86.887008666992188</v>
      </c>
      <c r="K270" s="128">
        <f>VLOOKUP($A270,'Supporting Data'!$A$2:$BH$1679,49,FALSE)</f>
        <v>0.38036808371543879</v>
      </c>
      <c r="L270" s="125">
        <f>VLOOKUP($A270,'Supporting Data'!$A$2:$BH$1679,26,FALSE)</f>
        <v>82.201812744140625</v>
      </c>
      <c r="M270" s="125">
        <f>VLOOKUP($A270,'Supporting Data'!$A$2:$BH$1679,53,FALSE)</f>
        <v>81.515708923339844</v>
      </c>
    </row>
    <row r="271" spans="1:13" x14ac:dyDescent="0.3">
      <c r="A271" s="4">
        <v>801194020</v>
      </c>
      <c r="B271" s="3" t="s">
        <v>380</v>
      </c>
      <c r="C271" s="3" t="s">
        <v>1582</v>
      </c>
      <c r="D271" s="125">
        <f>VLOOKUP($A271,'Supporting Data'!$A$2:$BH$1679,5,FALSE)</f>
        <v>79.719459533691406</v>
      </c>
      <c r="E271" s="128">
        <f>VLOOKUP($A271,'Supporting Data'!$A$2:$BH$1679,16,FALSE)</f>
        <v>0.35135135054588318</v>
      </c>
      <c r="F271" s="125">
        <f>VLOOKUP($A271,'Supporting Data'!$A$2:$BH$1679,7,FALSE)</f>
        <v>80.158660888671875</v>
      </c>
      <c r="G271" s="128">
        <f>VLOOKUP($A271,'Supporting Data'!$A$2:$BH$1679,49,FALSE)</f>
        <v>0.2261904776096344</v>
      </c>
      <c r="H271" s="125">
        <f>VLOOKUP($A271,'Supporting Data'!$A$2:$BH$1679,6,FALSE)</f>
        <v>80.154449462890625</v>
      </c>
      <c r="I271" s="128">
        <f>VLOOKUP($A271,'Supporting Data'!$A$2:$BH$1679,22,FALSE)</f>
        <v>0.2261904776096344</v>
      </c>
      <c r="J271" s="125">
        <f>VLOOKUP($A271,'Supporting Data'!$A$2:$BH$1679,8,FALSE)</f>
        <v>80.932792663574219</v>
      </c>
      <c r="K271" s="128">
        <f>VLOOKUP($A271,'Supporting Data'!$A$2:$BH$1679,49,FALSE)</f>
        <v>0.2261904776096344</v>
      </c>
      <c r="L271" s="125">
        <f>VLOOKUP($A271,'Supporting Data'!$A$2:$BH$1679,26,FALSE)</f>
        <v>81.597625732421875</v>
      </c>
      <c r="M271" s="125">
        <f>VLOOKUP($A271,'Supporting Data'!$A$2:$BH$1679,53,FALSE)</f>
        <v>80.711540222167969</v>
      </c>
    </row>
    <row r="272" spans="1:13" x14ac:dyDescent="0.3">
      <c r="A272" s="4">
        <v>771024020</v>
      </c>
      <c r="B272" s="3" t="s">
        <v>366</v>
      </c>
      <c r="C272" s="3" t="s">
        <v>1556</v>
      </c>
      <c r="D272" s="125">
        <f>VLOOKUP($A272,'Supporting Data'!$A$2:$BH$1679,5,FALSE)</f>
        <v>91.398956298828125</v>
      </c>
      <c r="E272" s="128">
        <f>VLOOKUP($A272,'Supporting Data'!$A$2:$BH$1679,16,FALSE)</f>
        <v>0.47435897588729858</v>
      </c>
      <c r="F272" s="125">
        <f>VLOOKUP($A272,'Supporting Data'!$A$2:$BH$1679,7,FALSE)</f>
        <v>86.8316650390625</v>
      </c>
      <c r="G272" s="128">
        <f>VLOOKUP($A272,'Supporting Data'!$A$2:$BH$1679,49,FALSE)</f>
        <v>0.27619048953056341</v>
      </c>
      <c r="H272" s="125">
        <f>VLOOKUP($A272,'Supporting Data'!$A$2:$BH$1679,6,FALSE)</f>
        <v>91.811561584472656</v>
      </c>
      <c r="I272" s="128">
        <f>VLOOKUP($A272,'Supporting Data'!$A$2:$BH$1679,22,FALSE)</f>
        <v>0.36190477013587952</v>
      </c>
      <c r="J272" s="125">
        <f>VLOOKUP($A272,'Supporting Data'!$A$2:$BH$1679,8,FALSE)</f>
        <v>86.190460205078125</v>
      </c>
      <c r="K272" s="128">
        <f>VLOOKUP($A272,'Supporting Data'!$A$2:$BH$1679,49,FALSE)</f>
        <v>0.27619048953056341</v>
      </c>
      <c r="L272" s="125">
        <f>VLOOKUP($A272,'Supporting Data'!$A$2:$BH$1679,26,FALSE)</f>
        <v>89.452011108398438</v>
      </c>
      <c r="M272" s="125">
        <f>VLOOKUP($A272,'Supporting Data'!$A$2:$BH$1679,53,FALSE)</f>
        <v>86.815010070800781</v>
      </c>
    </row>
    <row r="273" spans="1:13" x14ac:dyDescent="0.3">
      <c r="A273" s="4">
        <v>71221050</v>
      </c>
      <c r="B273" s="3" t="s">
        <v>25</v>
      </c>
      <c r="C273" s="3" t="s">
        <v>597</v>
      </c>
      <c r="D273" s="125">
        <f>VLOOKUP($A273,'Supporting Data'!$A$2:$BH$1679,5,FALSE)</f>
        <v>94.619766235351563</v>
      </c>
      <c r="E273" s="128">
        <f>VLOOKUP($A273,'Supporting Data'!$A$2:$BH$1679,16,FALSE)</f>
        <v>0.25</v>
      </c>
      <c r="F273" s="125">
        <f>VLOOKUP($A273,'Supporting Data'!$A$2:$BH$1679,7,FALSE)</f>
        <v>89.317794799804688</v>
      </c>
      <c r="G273" s="128">
        <f>VLOOKUP($A273,'Supporting Data'!$A$2:$BH$1679,49,FALSE)</f>
        <v>0.4166666567325592</v>
      </c>
      <c r="H273" s="125">
        <f>VLOOKUP($A273,'Supporting Data'!$A$2:$BH$1679,6,FALSE)</f>
        <v>93.938591003417969</v>
      </c>
      <c r="I273" s="128">
        <f>VLOOKUP($A273,'Supporting Data'!$A$2:$BH$1679,22,FALSE)</f>
        <v>0</v>
      </c>
      <c r="J273" s="125">
        <f>VLOOKUP($A273,'Supporting Data'!$A$2:$BH$1679,8,FALSE)</f>
        <v>90.410575866699219</v>
      </c>
      <c r="K273" s="128">
        <f>VLOOKUP($A273,'Supporting Data'!$A$2:$BH$1679,49,FALSE)</f>
        <v>0.4166666567325592</v>
      </c>
      <c r="L273" s="125">
        <f>VLOOKUP($A273,'Supporting Data'!$A$2:$BH$1679,26,FALSE)</f>
        <v>86.733184814453125</v>
      </c>
      <c r="M273" s="125">
        <f>VLOOKUP($A273,'Supporting Data'!$A$2:$BH$1679,53,FALSE)</f>
        <v>85.763397216796875</v>
      </c>
    </row>
    <row r="274" spans="1:13" x14ac:dyDescent="0.3">
      <c r="A274" s="4">
        <v>100874020</v>
      </c>
      <c r="B274" s="3" t="s">
        <v>38</v>
      </c>
      <c r="C274" s="3" t="s">
        <v>624</v>
      </c>
      <c r="D274" s="125">
        <f>VLOOKUP($A274,'Supporting Data'!$A$2:$BH$1679,5,FALSE)</f>
        <v>80.699653625488281</v>
      </c>
      <c r="E274" s="128">
        <f>VLOOKUP($A274,'Supporting Data'!$A$2:$BH$1679,16,FALSE)</f>
        <v>0.50228309631347656</v>
      </c>
      <c r="F274" s="125">
        <f>VLOOKUP($A274,'Supporting Data'!$A$2:$BH$1679,7,FALSE)</f>
        <v>85.89410400390625</v>
      </c>
      <c r="G274" s="128">
        <f>VLOOKUP($A274,'Supporting Data'!$A$2:$BH$1679,49,FALSE)</f>
        <v>0.25833332538604742</v>
      </c>
      <c r="H274" s="125">
        <f>VLOOKUP($A274,'Supporting Data'!$A$2:$BH$1679,6,FALSE)</f>
        <v>76.560882568359375</v>
      </c>
      <c r="I274" s="128">
        <f>VLOOKUP($A274,'Supporting Data'!$A$2:$BH$1679,22,FALSE)</f>
        <v>0.30000001192092901</v>
      </c>
      <c r="J274" s="125">
        <f>VLOOKUP($A274,'Supporting Data'!$A$2:$BH$1679,8,FALSE)</f>
        <v>83.297576904296875</v>
      </c>
      <c r="K274" s="128">
        <f>VLOOKUP($A274,'Supporting Data'!$A$2:$BH$1679,49,FALSE)</f>
        <v>0.25833332538604742</v>
      </c>
      <c r="L274" s="125">
        <f>VLOOKUP($A274,'Supporting Data'!$A$2:$BH$1679,26,FALSE)</f>
        <v>80.691352844238281</v>
      </c>
      <c r="M274" s="125">
        <f>VLOOKUP($A274,'Supporting Data'!$A$2:$BH$1679,53,FALSE)</f>
        <v>86.381988525390625</v>
      </c>
    </row>
    <row r="275" spans="1:13" x14ac:dyDescent="0.3">
      <c r="A275" s="4">
        <v>620701050</v>
      </c>
      <c r="B275" s="3" t="s">
        <v>310</v>
      </c>
      <c r="C275" s="3" t="s">
        <v>1451</v>
      </c>
      <c r="D275" s="125">
        <f>VLOOKUP($A275,'Supporting Data'!$A$2:$BH$1679,5,FALSE)</f>
        <v>87.204338073730469</v>
      </c>
      <c r="E275" s="128">
        <f>VLOOKUP($A275,'Supporting Data'!$A$2:$BH$1679,16,FALSE)</f>
        <v>0</v>
      </c>
      <c r="F275" s="125">
        <f>VLOOKUP($A275,'Supporting Data'!$A$2:$BH$1679,7,FALSE)</f>
        <v>87.112693786621094</v>
      </c>
      <c r="G275" s="128">
        <f>VLOOKUP($A275,'Supporting Data'!$A$2:$BH$1679,49,FALSE)</f>
        <v>0.3333333432674408</v>
      </c>
      <c r="H275" s="125">
        <f>VLOOKUP($A275,'Supporting Data'!$A$2:$BH$1679,6,FALSE)</f>
        <v>88.363517761230469</v>
      </c>
      <c r="I275" s="128">
        <f>VLOOKUP($A275,'Supporting Data'!$A$2:$BH$1679,22,FALSE)</f>
        <v>0</v>
      </c>
      <c r="J275" s="125">
        <f>VLOOKUP($A275,'Supporting Data'!$A$2:$BH$1679,8,FALSE)</f>
        <v>88.373908996582031</v>
      </c>
      <c r="K275" s="128">
        <f>VLOOKUP($A275,'Supporting Data'!$A$2:$BH$1679,49,FALSE)</f>
        <v>0.3333333432674408</v>
      </c>
      <c r="L275" s="125">
        <f>VLOOKUP($A275,'Supporting Data'!$A$2:$BH$1679,26,FALSE)</f>
        <v>83.712272644042969</v>
      </c>
      <c r="M275" s="125">
        <f>VLOOKUP($A275,'Supporting Data'!$A$2:$BH$1679,53,FALSE)</f>
        <v>83.639549255371094</v>
      </c>
    </row>
    <row r="276" spans="1:13" x14ac:dyDescent="0.3">
      <c r="A276" s="4">
        <v>130604020</v>
      </c>
      <c r="B276" s="3" t="s">
        <v>56</v>
      </c>
      <c r="C276" s="3" t="s">
        <v>701</v>
      </c>
      <c r="D276" s="125">
        <f>VLOOKUP($A276,'Supporting Data'!$A$2:$BH$1679,5,FALSE)</f>
        <v>78.989471435546875</v>
      </c>
      <c r="E276" s="128">
        <f>VLOOKUP($A276,'Supporting Data'!$A$2:$BH$1679,16,FALSE)</f>
        <v>0.30434781312942499</v>
      </c>
      <c r="F276" s="125">
        <f>VLOOKUP($A276,'Supporting Data'!$A$2:$BH$1679,7,FALSE)</f>
        <v>77.1805419921875</v>
      </c>
      <c r="G276" s="128">
        <f>VLOOKUP($A276,'Supporting Data'!$A$2:$BH$1679,49,FALSE)</f>
        <v>0</v>
      </c>
      <c r="H276" s="125">
        <f>VLOOKUP($A276,'Supporting Data'!$A$2:$BH$1679,6,FALSE)</f>
        <v>79.977851867675781</v>
      </c>
      <c r="I276" s="128">
        <f>VLOOKUP($A276,'Supporting Data'!$A$2:$BH$1679,22,FALSE)</f>
        <v>0</v>
      </c>
      <c r="J276" s="125">
        <f>VLOOKUP($A276,'Supporting Data'!$A$2:$BH$1679,8,FALSE)</f>
        <v>79.78350830078125</v>
      </c>
      <c r="K276" s="128">
        <f>VLOOKUP($A276,'Supporting Data'!$A$2:$BH$1679,49,FALSE)</f>
        <v>0</v>
      </c>
      <c r="L276" s="125">
        <f>VLOOKUP($A276,'Supporting Data'!$A$2:$BH$1679,26,FALSE)</f>
        <v>80.087165832519531</v>
      </c>
      <c r="M276" s="125">
        <f>VLOOKUP($A276,'Supporting Data'!$A$2:$BH$1679,53,FALSE)</f>
        <v>79.55682373046875</v>
      </c>
    </row>
    <row r="277" spans="1:13" x14ac:dyDescent="0.3">
      <c r="A277" s="4">
        <v>850451050</v>
      </c>
      <c r="B277" s="3" t="s">
        <v>404</v>
      </c>
      <c r="C277" s="3" t="s">
        <v>1642</v>
      </c>
      <c r="D277" s="125">
        <f>VLOOKUP($A277,'Supporting Data'!$A$2:$BH$1679,5,FALSE)</f>
        <v>66.18896484375</v>
      </c>
      <c r="E277" s="128">
        <f>VLOOKUP($A277,'Supporting Data'!$A$2:$BH$1679,16,FALSE)</f>
        <v>0.22516556084156039</v>
      </c>
      <c r="F277" s="125">
        <f>VLOOKUP($A277,'Supporting Data'!$A$2:$BH$1679,7,FALSE)</f>
        <v>79.435874938964844</v>
      </c>
      <c r="G277" s="128">
        <f>VLOOKUP($A277,'Supporting Data'!$A$2:$BH$1679,49,FALSE)</f>
        <v>0.1162790730595589</v>
      </c>
      <c r="H277" s="125">
        <f>VLOOKUP($A277,'Supporting Data'!$A$2:$BH$1679,6,FALSE)</f>
        <v>65.866310119628906</v>
      </c>
      <c r="I277" s="128">
        <f>VLOOKUP($A277,'Supporting Data'!$A$2:$BH$1679,22,FALSE)</f>
        <v>0.18691588938236239</v>
      </c>
      <c r="J277" s="125">
        <f>VLOOKUP($A277,'Supporting Data'!$A$2:$BH$1679,8,FALSE)</f>
        <v>78.566413879394531</v>
      </c>
      <c r="K277" s="128">
        <f>VLOOKUP($A277,'Supporting Data'!$A$2:$BH$1679,49,FALSE)</f>
        <v>0.1162790730595589</v>
      </c>
      <c r="L277" s="125">
        <f>VLOOKUP($A277,'Supporting Data'!$A$2:$BH$1679,26,FALSE)</f>
        <v>0</v>
      </c>
      <c r="M277" s="125">
        <f>VLOOKUP($A277,'Supporting Data'!$A$2:$BH$1679,53,FALSE)</f>
        <v>0</v>
      </c>
    </row>
    <row r="278" spans="1:13" x14ac:dyDescent="0.3">
      <c r="A278" s="4">
        <v>121081050</v>
      </c>
      <c r="B278" s="3" t="s">
        <v>48</v>
      </c>
      <c r="C278" s="3" t="s">
        <v>685</v>
      </c>
      <c r="D278" s="125">
        <f>VLOOKUP($A278,'Supporting Data'!$A$2:$BH$1679,5,FALSE)</f>
        <v>87.723579406738281</v>
      </c>
      <c r="E278" s="128">
        <f>VLOOKUP($A278,'Supporting Data'!$A$2:$BH$1679,16,FALSE)</f>
        <v>0.61029410362243652</v>
      </c>
      <c r="F278" s="125">
        <f>VLOOKUP($A278,'Supporting Data'!$A$2:$BH$1679,7,FALSE)</f>
        <v>79.570060729980469</v>
      </c>
      <c r="G278" s="128">
        <f>VLOOKUP($A278,'Supporting Data'!$A$2:$BH$1679,49,FALSE)</f>
        <v>0.32941177487373352</v>
      </c>
      <c r="H278" s="125">
        <f>VLOOKUP($A278,'Supporting Data'!$A$2:$BH$1679,6,FALSE)</f>
        <v>87.43798828125</v>
      </c>
      <c r="I278" s="128">
        <f>VLOOKUP($A278,'Supporting Data'!$A$2:$BH$1679,22,FALSE)</f>
        <v>0.53658539056777954</v>
      </c>
      <c r="J278" s="125">
        <f>VLOOKUP($A278,'Supporting Data'!$A$2:$BH$1679,8,FALSE)</f>
        <v>82.522392272949219</v>
      </c>
      <c r="K278" s="128">
        <f>VLOOKUP($A278,'Supporting Data'!$A$2:$BH$1679,49,FALSE)</f>
        <v>0.32941177487373352</v>
      </c>
      <c r="L278" s="125">
        <f>VLOOKUP($A278,'Supporting Data'!$A$2:$BH$1679,26,FALSE)</f>
        <v>82.201812744140625</v>
      </c>
      <c r="M278" s="125">
        <f>VLOOKUP($A278,'Supporting Data'!$A$2:$BH$1679,53,FALSE)</f>
        <v>83.309638977050781</v>
      </c>
    </row>
    <row r="279" spans="1:13" x14ac:dyDescent="0.3">
      <c r="A279" s="4">
        <v>421214020</v>
      </c>
      <c r="B279" s="3" t="s">
        <v>192</v>
      </c>
      <c r="C279" s="3" t="s">
        <v>1091</v>
      </c>
      <c r="D279" s="125">
        <f>VLOOKUP($A279,'Supporting Data'!$A$2:$BH$1679,5,FALSE)</f>
        <v>85.543060302734375</v>
      </c>
      <c r="E279" s="128">
        <f>VLOOKUP($A279,'Supporting Data'!$A$2:$BH$1679,16,FALSE)</f>
        <v>0.4285714328289032</v>
      </c>
      <c r="F279" s="125">
        <f>VLOOKUP($A279,'Supporting Data'!$A$2:$BH$1679,7,FALSE)</f>
        <v>85.183731079101563</v>
      </c>
      <c r="G279" s="128">
        <f>VLOOKUP($A279,'Supporting Data'!$A$2:$BH$1679,49,FALSE)</f>
        <v>9.5238097012042999E-2</v>
      </c>
      <c r="H279" s="125">
        <f>VLOOKUP($A279,'Supporting Data'!$A$2:$BH$1679,6,FALSE)</f>
        <v>84.274703979492188</v>
      </c>
      <c r="I279" s="128">
        <f>VLOOKUP($A279,'Supporting Data'!$A$2:$BH$1679,22,FALSE)</f>
        <v>0.3333333432674408</v>
      </c>
      <c r="J279" s="125">
        <f>VLOOKUP($A279,'Supporting Data'!$A$2:$BH$1679,8,FALSE)</f>
        <v>85.170066833496094</v>
      </c>
      <c r="K279" s="128">
        <f>VLOOKUP($A279,'Supporting Data'!$A$2:$BH$1679,49,FALSE)</f>
        <v>9.5238097012042999E-2</v>
      </c>
      <c r="L279" s="125">
        <f>VLOOKUP($A279,'Supporting Data'!$A$2:$BH$1679,26,FALSE)</f>
        <v>85.826911926269531</v>
      </c>
      <c r="M279" s="125">
        <f>VLOOKUP($A279,'Supporting Data'!$A$2:$BH$1679,53,FALSE)</f>
        <v>88.010955810546875</v>
      </c>
    </row>
    <row r="280" spans="1:13" x14ac:dyDescent="0.3">
      <c r="A280" s="4">
        <v>780044020</v>
      </c>
      <c r="B280" s="3" t="s">
        <v>372</v>
      </c>
      <c r="C280" s="3" t="s">
        <v>1567</v>
      </c>
      <c r="D280" s="125">
        <f>VLOOKUP($A280,'Supporting Data'!$A$2:$BH$1679,5,FALSE)</f>
        <v>77.316627502441406</v>
      </c>
      <c r="E280" s="128">
        <f>VLOOKUP($A280,'Supporting Data'!$A$2:$BH$1679,16,FALSE)</f>
        <v>0.25</v>
      </c>
      <c r="F280" s="125">
        <f>VLOOKUP($A280,'Supporting Data'!$A$2:$BH$1679,7,FALSE)</f>
        <v>88.738265991210938</v>
      </c>
      <c r="G280" s="128">
        <f>VLOOKUP($A280,'Supporting Data'!$A$2:$BH$1679,49,FALSE)</f>
        <v>0.30434781312942499</v>
      </c>
      <c r="H280" s="125">
        <f>VLOOKUP($A280,'Supporting Data'!$A$2:$BH$1679,6,FALSE)</f>
        <v>79.628486633300781</v>
      </c>
      <c r="I280" s="128">
        <f>VLOOKUP($A280,'Supporting Data'!$A$2:$BH$1679,22,FALSE)</f>
        <v>0.2173912972211838</v>
      </c>
      <c r="J280" s="125">
        <f>VLOOKUP($A280,'Supporting Data'!$A$2:$BH$1679,8,FALSE)</f>
        <v>85.271263122558594</v>
      </c>
      <c r="K280" s="128">
        <f>VLOOKUP($A280,'Supporting Data'!$A$2:$BH$1679,49,FALSE)</f>
        <v>0.30434781312942499</v>
      </c>
      <c r="L280" s="125">
        <f>VLOOKUP($A280,'Supporting Data'!$A$2:$BH$1679,26,FALSE)</f>
        <v>87.0352783203125</v>
      </c>
      <c r="M280" s="125">
        <f>VLOOKUP($A280,'Supporting Data'!$A$2:$BH$1679,53,FALSE)</f>
        <v>92.176162719726563</v>
      </c>
    </row>
    <row r="281" spans="1:13" x14ac:dyDescent="0.3">
      <c r="A281" s="4">
        <v>861004040</v>
      </c>
      <c r="B281" s="3" t="s">
        <v>408</v>
      </c>
      <c r="C281" s="3" t="s">
        <v>1655</v>
      </c>
      <c r="D281" s="125">
        <f>VLOOKUP($A281,'Supporting Data'!$A$2:$BH$1679,5,FALSE)</f>
        <v>83.159652709960938</v>
      </c>
      <c r="E281" s="128">
        <f>VLOOKUP($A281,'Supporting Data'!$A$2:$BH$1679,16,FALSE)</f>
        <v>0.5158730149269104</v>
      </c>
      <c r="F281" s="125">
        <f>VLOOKUP($A281,'Supporting Data'!$A$2:$BH$1679,7,FALSE)</f>
        <v>86.984893798828125</v>
      </c>
      <c r="G281" s="128">
        <f>VLOOKUP($A281,'Supporting Data'!$A$2:$BH$1679,49,FALSE)</f>
        <v>0.31666666269302368</v>
      </c>
      <c r="H281" s="125">
        <f>VLOOKUP($A281,'Supporting Data'!$A$2:$BH$1679,6,FALSE)</f>
        <v>85.956710815429688</v>
      </c>
      <c r="I281" s="128">
        <f>VLOOKUP($A281,'Supporting Data'!$A$2:$BH$1679,22,FALSE)</f>
        <v>0.40000000596046448</v>
      </c>
      <c r="J281" s="125">
        <f>VLOOKUP($A281,'Supporting Data'!$A$2:$BH$1679,8,FALSE)</f>
        <v>86.347091674804688</v>
      </c>
      <c r="K281" s="128">
        <f>VLOOKUP($A281,'Supporting Data'!$A$2:$BH$1679,49,FALSE)</f>
        <v>0.31666666269302368</v>
      </c>
      <c r="L281" s="125">
        <f>VLOOKUP($A281,'Supporting Data'!$A$2:$BH$1679,26,FALSE)</f>
        <v>78.878799438476563</v>
      </c>
      <c r="M281" s="125">
        <f>VLOOKUP($A281,'Supporting Data'!$A$2:$BH$1679,53,FALSE)</f>
        <v>79.845504760742188</v>
      </c>
    </row>
    <row r="282" spans="1:13" x14ac:dyDescent="0.3">
      <c r="A282" s="4">
        <v>171241050</v>
      </c>
      <c r="B282" s="3" t="s">
        <v>74</v>
      </c>
      <c r="C282" s="3" t="s">
        <v>748</v>
      </c>
      <c r="D282" s="125">
        <f>VLOOKUP($A282,'Supporting Data'!$A$2:$BH$1679,5,FALSE)</f>
        <v>82.415718078613281</v>
      </c>
      <c r="E282" s="128">
        <f>VLOOKUP($A282,'Supporting Data'!$A$2:$BH$1679,16,FALSE)</f>
        <v>0.46153846383094788</v>
      </c>
      <c r="F282" s="125">
        <f>VLOOKUP($A282,'Supporting Data'!$A$2:$BH$1679,7,FALSE)</f>
        <v>76.852325439453125</v>
      </c>
      <c r="G282" s="128">
        <f>VLOOKUP($A282,'Supporting Data'!$A$2:$BH$1679,49,FALSE)</f>
        <v>7.1428574621677399E-2</v>
      </c>
      <c r="H282" s="125">
        <f>VLOOKUP($A282,'Supporting Data'!$A$2:$BH$1679,6,FALSE)</f>
        <v>82.848663330078125</v>
      </c>
      <c r="I282" s="128">
        <f>VLOOKUP($A282,'Supporting Data'!$A$2:$BH$1679,22,FALSE)</f>
        <v>0.46153846383094788</v>
      </c>
      <c r="J282" s="125">
        <f>VLOOKUP($A282,'Supporting Data'!$A$2:$BH$1679,8,FALSE)</f>
        <v>77.555015563964844</v>
      </c>
      <c r="K282" s="128">
        <f>VLOOKUP($A282,'Supporting Data'!$A$2:$BH$1679,49,FALSE)</f>
        <v>7.1428574621677399E-2</v>
      </c>
      <c r="L282" s="125">
        <f>VLOOKUP($A282,'Supporting Data'!$A$2:$BH$1679,26,FALSE)</f>
        <v>82.805992126464844</v>
      </c>
      <c r="M282" s="125">
        <f>VLOOKUP($A282,'Supporting Data'!$A$2:$BH$1679,53,FALSE)</f>
        <v>79.639305114746094</v>
      </c>
    </row>
    <row r="283" spans="1:13" x14ac:dyDescent="0.3">
      <c r="A283" s="4">
        <v>281023000</v>
      </c>
      <c r="B283" s="3" t="s">
        <v>123</v>
      </c>
      <c r="C283" s="3" t="s">
        <v>911</v>
      </c>
      <c r="D283" s="125">
        <f>VLOOKUP($A283,'Supporting Data'!$A$2:$BH$1679,5,FALSE)</f>
        <v>89.921134948730469</v>
      </c>
      <c r="E283" s="128">
        <f>VLOOKUP($A283,'Supporting Data'!$A$2:$BH$1679,16,FALSE)</f>
        <v>0.49754902720451349</v>
      </c>
      <c r="F283" s="125">
        <f>VLOOKUP($A283,'Supporting Data'!$A$2:$BH$1679,7,FALSE)</f>
        <v>85.80108642578125</v>
      </c>
      <c r="G283" s="128">
        <f>VLOOKUP($A283,'Supporting Data'!$A$2:$BH$1679,49,FALSE)</f>
        <v>0.31557378172874451</v>
      </c>
      <c r="H283" s="125">
        <f>VLOOKUP($A283,'Supporting Data'!$A$2:$BH$1679,6,FALSE)</f>
        <v>90.550064086914063</v>
      </c>
      <c r="I283" s="128">
        <f>VLOOKUP($A283,'Supporting Data'!$A$2:$BH$1679,22,FALSE)</f>
        <v>0.40816327929496771</v>
      </c>
      <c r="J283" s="125">
        <f>VLOOKUP($A283,'Supporting Data'!$A$2:$BH$1679,8,FALSE)</f>
        <v>85.626907348632813</v>
      </c>
      <c r="K283" s="128">
        <f>VLOOKUP($A283,'Supporting Data'!$A$2:$BH$1679,49,FALSE)</f>
        <v>0.31557378172874451</v>
      </c>
      <c r="L283" s="125">
        <f>VLOOKUP($A283,'Supporting Data'!$A$2:$BH$1679,26,FALSE)</f>
        <v>84.316452026367188</v>
      </c>
      <c r="M283" s="125">
        <f>VLOOKUP($A283,'Supporting Data'!$A$2:$BH$1679,53,FALSE)</f>
        <v>86.052070617675781</v>
      </c>
    </row>
    <row r="284" spans="1:13" x14ac:dyDescent="0.3">
      <c r="A284" s="4">
        <v>680754020</v>
      </c>
      <c r="B284" s="3" t="s">
        <v>331</v>
      </c>
      <c r="C284" s="3" t="s">
        <v>1491</v>
      </c>
      <c r="D284" s="125">
        <f>VLOOKUP($A284,'Supporting Data'!$A$2:$BH$1679,5,FALSE)</f>
        <v>80.407966613769531</v>
      </c>
      <c r="E284" s="128">
        <f>VLOOKUP($A284,'Supporting Data'!$A$2:$BH$1679,16,FALSE)</f>
        <v>0.35135135054588318</v>
      </c>
      <c r="F284" s="125">
        <f>VLOOKUP($A284,'Supporting Data'!$A$2:$BH$1679,7,FALSE)</f>
        <v>85.027015686035156</v>
      </c>
      <c r="G284" s="128">
        <f>VLOOKUP($A284,'Supporting Data'!$A$2:$BH$1679,49,FALSE)</f>
        <v>0.190476194024086</v>
      </c>
      <c r="H284" s="125">
        <f>VLOOKUP($A284,'Supporting Data'!$A$2:$BH$1679,6,FALSE)</f>
        <v>80.782707214355469</v>
      </c>
      <c r="I284" s="128">
        <f>VLOOKUP($A284,'Supporting Data'!$A$2:$BH$1679,22,FALSE)</f>
        <v>0.28571429848670959</v>
      </c>
      <c r="J284" s="125">
        <f>VLOOKUP($A284,'Supporting Data'!$A$2:$BH$1679,8,FALSE)</f>
        <v>83.600265502929688</v>
      </c>
      <c r="K284" s="128">
        <f>VLOOKUP($A284,'Supporting Data'!$A$2:$BH$1679,49,FALSE)</f>
        <v>0.190476194024086</v>
      </c>
      <c r="L284" s="125">
        <f>VLOOKUP($A284,'Supporting Data'!$A$2:$BH$1679,26,FALSE)</f>
        <v>80.691352844238281</v>
      </c>
      <c r="M284" s="125">
        <f>VLOOKUP($A284,'Supporting Data'!$A$2:$BH$1679,53,FALSE)</f>
        <v>88.361495971679688</v>
      </c>
    </row>
    <row r="285" spans="1:13" x14ac:dyDescent="0.3">
      <c r="A285" s="4">
        <v>1031302050</v>
      </c>
      <c r="B285" s="3" t="s">
        <v>487</v>
      </c>
      <c r="C285" s="3" t="s">
        <v>1968</v>
      </c>
      <c r="D285" s="125">
        <f>VLOOKUP($A285,'Supporting Data'!$A$2:$BH$1679,5,FALSE)</f>
        <v>91.980461120605469</v>
      </c>
      <c r="E285" s="128">
        <f>VLOOKUP($A285,'Supporting Data'!$A$2:$BH$1679,16,FALSE)</f>
        <v>0.50625002384185791</v>
      </c>
      <c r="F285" s="125">
        <f>VLOOKUP($A285,'Supporting Data'!$A$2:$BH$1679,7,FALSE)</f>
        <v>89.724411010742188</v>
      </c>
      <c r="G285" s="128">
        <f>VLOOKUP($A285,'Supporting Data'!$A$2:$BH$1679,49,FALSE)</f>
        <v>0.28571429848670959</v>
      </c>
      <c r="H285" s="125">
        <f>VLOOKUP($A285,'Supporting Data'!$A$2:$BH$1679,6,FALSE)</f>
        <v>92.761177062988281</v>
      </c>
      <c r="I285" s="128">
        <f>VLOOKUP($A285,'Supporting Data'!$A$2:$BH$1679,22,FALSE)</f>
        <v>0.52747255563735962</v>
      </c>
      <c r="J285" s="125">
        <f>VLOOKUP($A285,'Supporting Data'!$A$2:$BH$1679,8,FALSE)</f>
        <v>88.390396118164063</v>
      </c>
      <c r="K285" s="128">
        <f>VLOOKUP($A285,'Supporting Data'!$A$2:$BH$1679,49,FALSE)</f>
        <v>0.28571429848670959</v>
      </c>
      <c r="L285" s="125">
        <f>VLOOKUP($A285,'Supporting Data'!$A$2:$BH$1679,26,FALSE)</f>
        <v>85.524818420410156</v>
      </c>
      <c r="M285" s="125">
        <f>VLOOKUP($A285,'Supporting Data'!$A$2:$BH$1679,53,FALSE)</f>
        <v>86.794387817382813</v>
      </c>
    </row>
    <row r="286" spans="1:13" x14ac:dyDescent="0.3">
      <c r="A286" s="4">
        <v>1071561050</v>
      </c>
      <c r="B286" s="3" t="s">
        <v>511</v>
      </c>
      <c r="C286" s="3" t="s">
        <v>2012</v>
      </c>
      <c r="D286" s="125">
        <f>VLOOKUP($A286,'Supporting Data'!$A$2:$BH$1679,5,FALSE)</f>
        <v>77.591232299804688</v>
      </c>
      <c r="E286" s="128">
        <f>VLOOKUP($A286,'Supporting Data'!$A$2:$BH$1679,16,FALSE)</f>
        <v>0.39552238583564758</v>
      </c>
      <c r="F286" s="125">
        <f>VLOOKUP($A286,'Supporting Data'!$A$2:$BH$1679,7,FALSE)</f>
        <v>80.601585388183594</v>
      </c>
      <c r="G286" s="128">
        <f>VLOOKUP($A286,'Supporting Data'!$A$2:$BH$1679,49,FALSE)</f>
        <v>0.15151515603065491</v>
      </c>
      <c r="H286" s="125">
        <f>VLOOKUP($A286,'Supporting Data'!$A$2:$BH$1679,6,FALSE)</f>
        <v>79.384956359863281</v>
      </c>
      <c r="I286" s="128">
        <f>VLOOKUP($A286,'Supporting Data'!$A$2:$BH$1679,22,FALSE)</f>
        <v>0.3125</v>
      </c>
      <c r="J286" s="125">
        <f>VLOOKUP($A286,'Supporting Data'!$A$2:$BH$1679,8,FALSE)</f>
        <v>78.715599060058594</v>
      </c>
      <c r="K286" s="128">
        <f>VLOOKUP($A286,'Supporting Data'!$A$2:$BH$1679,49,FALSE)</f>
        <v>0.15151515603065491</v>
      </c>
      <c r="L286" s="125">
        <f>VLOOKUP($A286,'Supporting Data'!$A$2:$BH$1679,26,FALSE)</f>
        <v>76.15997314453125</v>
      </c>
      <c r="M286" s="125">
        <f>VLOOKUP($A286,'Supporting Data'!$A$2:$BH$1679,53,FALSE)</f>
        <v>79.618682861328125</v>
      </c>
    </row>
    <row r="287" spans="1:13" x14ac:dyDescent="0.3">
      <c r="A287" s="4">
        <v>560151050</v>
      </c>
      <c r="B287" s="3" t="s">
        <v>289</v>
      </c>
      <c r="C287" s="3" t="s">
        <v>1403</v>
      </c>
      <c r="D287" s="125">
        <f>VLOOKUP($A287,'Supporting Data'!$A$2:$BH$1679,5,FALSE)</f>
        <v>91.526504516601563</v>
      </c>
      <c r="E287" s="128">
        <f>VLOOKUP($A287,'Supporting Data'!$A$2:$BH$1679,16,FALSE)</f>
        <v>0.46938776969909668</v>
      </c>
      <c r="F287" s="125">
        <f>VLOOKUP($A287,'Supporting Data'!$A$2:$BH$1679,7,FALSE)</f>
        <v>87.530746459960938</v>
      </c>
      <c r="G287" s="128">
        <f>VLOOKUP($A287,'Supporting Data'!$A$2:$BH$1679,49,FALSE)</f>
        <v>0.13333334028720861</v>
      </c>
      <c r="H287" s="125">
        <f>VLOOKUP($A287,'Supporting Data'!$A$2:$BH$1679,6,FALSE)</f>
        <v>89.009757995605469</v>
      </c>
      <c r="I287" s="128">
        <f>VLOOKUP($A287,'Supporting Data'!$A$2:$BH$1679,22,FALSE)</f>
        <v>0.1666666716337204</v>
      </c>
      <c r="J287" s="125">
        <f>VLOOKUP($A287,'Supporting Data'!$A$2:$BH$1679,8,FALSE)</f>
        <v>83.019790649414063</v>
      </c>
      <c r="K287" s="128">
        <f>VLOOKUP($A287,'Supporting Data'!$A$2:$BH$1679,49,FALSE)</f>
        <v>0.13333334028720861</v>
      </c>
      <c r="L287" s="125">
        <f>VLOOKUP($A287,'Supporting Data'!$A$2:$BH$1679,26,FALSE)</f>
        <v>91.264564514160156</v>
      </c>
      <c r="M287" s="125">
        <f>VLOOKUP($A287,'Supporting Data'!$A$2:$BH$1679,53,FALSE)</f>
        <v>83.680793762207031</v>
      </c>
    </row>
    <row r="288" spans="1:13" x14ac:dyDescent="0.3">
      <c r="A288" s="4">
        <v>391343000</v>
      </c>
      <c r="B288" s="3" t="s">
        <v>170</v>
      </c>
      <c r="C288" s="3" t="s">
        <v>1012</v>
      </c>
      <c r="D288" s="125">
        <f>VLOOKUP($A288,'Supporting Data'!$A$2:$BH$1679,5,FALSE)</f>
        <v>86.885322570800781</v>
      </c>
      <c r="E288" s="128">
        <f>VLOOKUP($A288,'Supporting Data'!$A$2:$BH$1679,16,FALSE)</f>
        <v>0.53924286365509033</v>
      </c>
      <c r="F288" s="125">
        <f>VLOOKUP($A288,'Supporting Data'!$A$2:$BH$1679,7,FALSE)</f>
        <v>84.725143432617188</v>
      </c>
      <c r="G288" s="128">
        <f>VLOOKUP($A288,'Supporting Data'!$A$2:$BH$1679,49,FALSE)</f>
        <v>0.39300411939620972</v>
      </c>
      <c r="H288" s="125">
        <f>VLOOKUP($A288,'Supporting Data'!$A$2:$BH$1679,6,FALSE)</f>
        <v>88.008071899414063</v>
      </c>
      <c r="I288" s="128">
        <f>VLOOKUP($A288,'Supporting Data'!$A$2:$BH$1679,22,FALSE)</f>
        <v>0.41067761182785029</v>
      </c>
      <c r="J288" s="125">
        <f>VLOOKUP($A288,'Supporting Data'!$A$2:$BH$1679,8,FALSE)</f>
        <v>84.570343017578125</v>
      </c>
      <c r="K288" s="128">
        <f>VLOOKUP($A288,'Supporting Data'!$A$2:$BH$1679,49,FALSE)</f>
        <v>0.39300411939620972</v>
      </c>
      <c r="L288" s="125">
        <f>VLOOKUP($A288,'Supporting Data'!$A$2:$BH$1679,26,FALSE)</f>
        <v>88.847831726074219</v>
      </c>
      <c r="M288" s="125">
        <f>VLOOKUP($A288,'Supporting Data'!$A$2:$BH$1679,53,FALSE)</f>
        <v>86.031455993652344</v>
      </c>
    </row>
    <row r="289" spans="1:13" x14ac:dyDescent="0.3">
      <c r="A289" s="4">
        <v>491484030</v>
      </c>
      <c r="B289" s="3" t="s">
        <v>253</v>
      </c>
      <c r="C289" s="3" t="s">
        <v>1308</v>
      </c>
      <c r="D289" s="125">
        <f>VLOOKUP($A289,'Supporting Data'!$A$2:$BH$1679,5,FALSE)</f>
        <v>90.768829345703125</v>
      </c>
      <c r="E289" s="128">
        <f>VLOOKUP($A289,'Supporting Data'!$A$2:$BH$1679,16,FALSE)</f>
        <v>0.35746607184410101</v>
      </c>
      <c r="F289" s="125">
        <f>VLOOKUP($A289,'Supporting Data'!$A$2:$BH$1679,7,FALSE)</f>
        <v>88.25360107421875</v>
      </c>
      <c r="G289" s="128">
        <f>VLOOKUP($A289,'Supporting Data'!$A$2:$BH$1679,49,FALSE)</f>
        <v>0.17567567527294159</v>
      </c>
      <c r="H289" s="125">
        <f>VLOOKUP($A289,'Supporting Data'!$A$2:$BH$1679,6,FALSE)</f>
        <v>89.989654541015625</v>
      </c>
      <c r="I289" s="128">
        <f>VLOOKUP($A289,'Supporting Data'!$A$2:$BH$1679,22,FALSE)</f>
        <v>0.27027025818824768</v>
      </c>
      <c r="J289" s="125">
        <f>VLOOKUP($A289,'Supporting Data'!$A$2:$BH$1679,8,FALSE)</f>
        <v>86.175865173339844</v>
      </c>
      <c r="K289" s="128">
        <f>VLOOKUP($A289,'Supporting Data'!$A$2:$BH$1679,49,FALSE)</f>
        <v>0.17567567527294159</v>
      </c>
      <c r="L289" s="125">
        <f>VLOOKUP($A289,'Supporting Data'!$A$2:$BH$1679,26,FALSE)</f>
        <v>85.826911926269531</v>
      </c>
      <c r="M289" s="125">
        <f>VLOOKUP($A289,'Supporting Data'!$A$2:$BH$1679,53,FALSE)</f>
        <v>84.753021240234375</v>
      </c>
    </row>
    <row r="290" spans="1:13" x14ac:dyDescent="0.3">
      <c r="A290" s="4">
        <v>61031050</v>
      </c>
      <c r="B290" s="3" t="s">
        <v>22</v>
      </c>
      <c r="C290" s="3" t="s">
        <v>591</v>
      </c>
      <c r="D290" s="125">
        <f>VLOOKUP($A290,'Supporting Data'!$A$2:$BH$1679,5,FALSE)</f>
        <v>73.443656921386719</v>
      </c>
      <c r="E290" s="128">
        <f>VLOOKUP($A290,'Supporting Data'!$A$2:$BH$1679,16,FALSE)</f>
        <v>0.32432430982589722</v>
      </c>
      <c r="F290" s="125">
        <f>VLOOKUP($A290,'Supporting Data'!$A$2:$BH$1679,7,FALSE)</f>
        <v>78.159576416015625</v>
      </c>
      <c r="G290" s="128">
        <f>VLOOKUP($A290,'Supporting Data'!$A$2:$BH$1679,49,FALSE)</f>
        <v>0.1785714328289032</v>
      </c>
      <c r="H290" s="125">
        <f>VLOOKUP($A290,'Supporting Data'!$A$2:$BH$1679,6,FALSE)</f>
        <v>72.310432434082031</v>
      </c>
      <c r="I290" s="128">
        <f>VLOOKUP($A290,'Supporting Data'!$A$2:$BH$1679,22,FALSE)</f>
        <v>0.31034481525421143</v>
      </c>
      <c r="J290" s="125">
        <f>VLOOKUP($A290,'Supporting Data'!$A$2:$BH$1679,8,FALSE)</f>
        <v>76.833877563476563</v>
      </c>
      <c r="K290" s="128">
        <f>VLOOKUP($A290,'Supporting Data'!$A$2:$BH$1679,49,FALSE)</f>
        <v>0.1785714328289032</v>
      </c>
      <c r="L290" s="125">
        <f>VLOOKUP($A290,'Supporting Data'!$A$2:$BH$1679,26,FALSE)</f>
        <v>80.993446350097656</v>
      </c>
      <c r="M290" s="125">
        <f>VLOOKUP($A290,'Supporting Data'!$A$2:$BH$1679,53,FALSE)</f>
        <v>83.763275146484375</v>
      </c>
    </row>
    <row r="291" spans="1:13" x14ac:dyDescent="0.3">
      <c r="A291" s="4">
        <v>1071544020</v>
      </c>
      <c r="B291" s="3" t="s">
        <v>509</v>
      </c>
      <c r="C291" s="3" t="s">
        <v>2009</v>
      </c>
      <c r="D291" s="125">
        <f>VLOOKUP($A291,'Supporting Data'!$A$2:$BH$1679,5,FALSE)</f>
        <v>91.738075256347656</v>
      </c>
      <c r="E291" s="128">
        <f>VLOOKUP($A291,'Supporting Data'!$A$2:$BH$1679,16,FALSE)</f>
        <v>0.39800995588302612</v>
      </c>
      <c r="F291" s="125">
        <f>VLOOKUP($A291,'Supporting Data'!$A$2:$BH$1679,7,FALSE)</f>
        <v>87.770805358886719</v>
      </c>
      <c r="G291" s="128">
        <f>VLOOKUP($A291,'Supporting Data'!$A$2:$BH$1679,49,FALSE)</f>
        <v>0.33830845355987549</v>
      </c>
      <c r="H291" s="125">
        <f>VLOOKUP($A291,'Supporting Data'!$A$2:$BH$1679,6,FALSE)</f>
        <v>90.768302917480469</v>
      </c>
      <c r="I291" s="128">
        <f>VLOOKUP($A291,'Supporting Data'!$A$2:$BH$1679,22,FALSE)</f>
        <v>0.39800995588302612</v>
      </c>
      <c r="J291" s="125">
        <f>VLOOKUP($A291,'Supporting Data'!$A$2:$BH$1679,8,FALSE)</f>
        <v>88.069534301757813</v>
      </c>
      <c r="K291" s="128">
        <f>VLOOKUP($A291,'Supporting Data'!$A$2:$BH$1679,49,FALSE)</f>
        <v>0.33830845355987549</v>
      </c>
      <c r="L291" s="125">
        <f>VLOOKUP($A291,'Supporting Data'!$A$2:$BH$1679,26,FALSE)</f>
        <v>89.149925231933594</v>
      </c>
      <c r="M291" s="125">
        <f>VLOOKUP($A291,'Supporting Data'!$A$2:$BH$1679,53,FALSE)</f>
        <v>82.959098815917969</v>
      </c>
    </row>
    <row r="292" spans="1:13" x14ac:dyDescent="0.3">
      <c r="A292" s="4">
        <v>71211050</v>
      </c>
      <c r="B292" s="3" t="s">
        <v>24</v>
      </c>
      <c r="C292" s="3" t="s">
        <v>595</v>
      </c>
      <c r="D292" s="125">
        <f>VLOOKUP($A292,'Supporting Data'!$A$2:$BH$1679,5,FALSE)</f>
        <v>90.805732727050781</v>
      </c>
      <c r="E292" s="128">
        <f>VLOOKUP($A292,'Supporting Data'!$A$2:$BH$1679,16,FALSE)</f>
        <v>0.39024388790130621</v>
      </c>
      <c r="F292" s="125">
        <f>VLOOKUP($A292,'Supporting Data'!$A$2:$BH$1679,7,FALSE)</f>
        <v>83.368865966796875</v>
      </c>
      <c r="G292" s="128">
        <f>VLOOKUP($A292,'Supporting Data'!$A$2:$BH$1679,49,FALSE)</f>
        <v>0</v>
      </c>
      <c r="H292" s="125">
        <f>VLOOKUP($A292,'Supporting Data'!$A$2:$BH$1679,6,FALSE)</f>
        <v>89.612678527832031</v>
      </c>
      <c r="I292" s="128">
        <f>VLOOKUP($A292,'Supporting Data'!$A$2:$BH$1679,22,FALSE)</f>
        <v>0.3125</v>
      </c>
      <c r="J292" s="125">
        <f>VLOOKUP($A292,'Supporting Data'!$A$2:$BH$1679,8,FALSE)</f>
        <v>84.601715087890625</v>
      </c>
      <c r="K292" s="128">
        <f>VLOOKUP($A292,'Supporting Data'!$A$2:$BH$1679,49,FALSE)</f>
        <v>0</v>
      </c>
      <c r="L292" s="125">
        <f>VLOOKUP($A292,'Supporting Data'!$A$2:$BH$1679,26,FALSE)</f>
        <v>89.754104614257813</v>
      </c>
      <c r="M292" s="125">
        <f>VLOOKUP($A292,'Supporting Data'!$A$2:$BH$1679,53,FALSE)</f>
        <v>81.989967346191406</v>
      </c>
    </row>
    <row r="293" spans="1:13" x14ac:dyDescent="0.3">
      <c r="A293" s="4">
        <v>461304020</v>
      </c>
      <c r="B293" s="3" t="s">
        <v>205</v>
      </c>
      <c r="C293" s="3" t="s">
        <v>1116</v>
      </c>
      <c r="D293" s="125">
        <f>VLOOKUP($A293,'Supporting Data'!$A$2:$BH$1679,5,FALSE)</f>
        <v>86.20654296875</v>
      </c>
      <c r="E293" s="128">
        <f>VLOOKUP($A293,'Supporting Data'!$A$2:$BH$1679,16,FALSE)</f>
        <v>0.41999998688697809</v>
      </c>
      <c r="F293" s="125">
        <f>VLOOKUP($A293,'Supporting Data'!$A$2:$BH$1679,7,FALSE)</f>
        <v>88.992202758789063</v>
      </c>
      <c r="G293" s="128">
        <f>VLOOKUP($A293,'Supporting Data'!$A$2:$BH$1679,49,FALSE)</f>
        <v>0.40703517198562622</v>
      </c>
      <c r="H293" s="125">
        <f>VLOOKUP($A293,'Supporting Data'!$A$2:$BH$1679,6,FALSE)</f>
        <v>87.817070007324219</v>
      </c>
      <c r="I293" s="128">
        <f>VLOOKUP($A293,'Supporting Data'!$A$2:$BH$1679,22,FALSE)</f>
        <v>0.41999998688697809</v>
      </c>
      <c r="J293" s="125">
        <f>VLOOKUP($A293,'Supporting Data'!$A$2:$BH$1679,8,FALSE)</f>
        <v>87.5709228515625</v>
      </c>
      <c r="K293" s="128">
        <f>VLOOKUP($A293,'Supporting Data'!$A$2:$BH$1679,49,FALSE)</f>
        <v>0.40703517198562622</v>
      </c>
      <c r="L293" s="125">
        <f>VLOOKUP($A293,'Supporting Data'!$A$2:$BH$1679,26,FALSE)</f>
        <v>78.576705932617188</v>
      </c>
      <c r="M293" s="125">
        <f>VLOOKUP($A293,'Supporting Data'!$A$2:$BH$1679,53,FALSE)</f>
        <v>76.216415405273438</v>
      </c>
    </row>
    <row r="294" spans="1:13" x14ac:dyDescent="0.3">
      <c r="A294" s="4">
        <v>311181050</v>
      </c>
      <c r="B294" s="3" t="s">
        <v>132</v>
      </c>
      <c r="C294" s="3" t="s">
        <v>929</v>
      </c>
      <c r="D294" s="125">
        <f>VLOOKUP($A294,'Supporting Data'!$A$2:$BH$1679,5,FALSE)</f>
        <v>85.720832824707031</v>
      </c>
      <c r="E294" s="128">
        <f>VLOOKUP($A294,'Supporting Data'!$A$2:$BH$1679,16,FALSE)</f>
        <v>0</v>
      </c>
      <c r="F294" s="125">
        <f>VLOOKUP($A294,'Supporting Data'!$A$2:$BH$1679,7,FALSE)</f>
        <v>84.466827392578125</v>
      </c>
      <c r="G294" s="128">
        <f>VLOOKUP($A294,'Supporting Data'!$A$2:$BH$1679,49,FALSE)</f>
        <v>0</v>
      </c>
      <c r="H294" s="125">
        <f>VLOOKUP($A294,'Supporting Data'!$A$2:$BH$1679,6,FALSE)</f>
        <v>86.801185607910156</v>
      </c>
      <c r="I294" s="128">
        <f>VLOOKUP($A294,'Supporting Data'!$A$2:$BH$1679,22,FALSE)</f>
        <v>0</v>
      </c>
      <c r="J294" s="125">
        <f>VLOOKUP($A294,'Supporting Data'!$A$2:$BH$1679,8,FALSE)</f>
        <v>84.804862976074219</v>
      </c>
      <c r="K294" s="128">
        <f>VLOOKUP($A294,'Supporting Data'!$A$2:$BH$1679,49,FALSE)</f>
        <v>0</v>
      </c>
      <c r="L294" s="125">
        <f>VLOOKUP($A294,'Supporting Data'!$A$2:$BH$1679,26,FALSE)</f>
        <v>90.358291625976563</v>
      </c>
      <c r="M294" s="125">
        <f>VLOOKUP($A294,'Supporting Data'!$A$2:$BH$1679,53,FALSE)</f>
        <v>88.175918579101563</v>
      </c>
    </row>
    <row r="295" spans="1:13" x14ac:dyDescent="0.3">
      <c r="A295" s="4">
        <v>1000654020</v>
      </c>
      <c r="B295" s="3" t="s">
        <v>479</v>
      </c>
      <c r="C295" s="3" t="s">
        <v>1956</v>
      </c>
      <c r="D295" s="125">
        <f>VLOOKUP($A295,'Supporting Data'!$A$2:$BH$1679,5,FALSE)</f>
        <v>89.469795227050781</v>
      </c>
      <c r="E295" s="128">
        <f>VLOOKUP($A295,'Supporting Data'!$A$2:$BH$1679,16,FALSE)</f>
        <v>0.30000001192092901</v>
      </c>
      <c r="F295" s="125">
        <f>VLOOKUP($A295,'Supporting Data'!$A$2:$BH$1679,7,FALSE)</f>
        <v>90.885673522949219</v>
      </c>
      <c r="G295" s="128">
        <f>VLOOKUP($A295,'Supporting Data'!$A$2:$BH$1679,49,FALSE)</f>
        <v>0.46666666865348821</v>
      </c>
      <c r="H295" s="125">
        <f>VLOOKUP($A295,'Supporting Data'!$A$2:$BH$1679,6,FALSE)</f>
        <v>89.127754211425781</v>
      </c>
      <c r="I295" s="128">
        <f>VLOOKUP($A295,'Supporting Data'!$A$2:$BH$1679,22,FALSE)</f>
        <v>0</v>
      </c>
      <c r="J295" s="125">
        <f>VLOOKUP($A295,'Supporting Data'!$A$2:$BH$1679,8,FALSE)</f>
        <v>92.058822631835938</v>
      </c>
      <c r="K295" s="128">
        <f>VLOOKUP($A295,'Supporting Data'!$A$2:$BH$1679,49,FALSE)</f>
        <v>0.46666666865348821</v>
      </c>
      <c r="L295" s="125">
        <f>VLOOKUP($A295,'Supporting Data'!$A$2:$BH$1679,26,FALSE)</f>
        <v>88.545738220214844</v>
      </c>
      <c r="M295" s="125">
        <f>VLOOKUP($A295,'Supporting Data'!$A$2:$BH$1679,53,FALSE)</f>
        <v>90.712158203125</v>
      </c>
    </row>
    <row r="296" spans="1:13" x14ac:dyDescent="0.3">
      <c r="A296" s="4">
        <v>1060084020</v>
      </c>
      <c r="B296" s="3" t="s">
        <v>505</v>
      </c>
      <c r="C296" s="3" t="s">
        <v>680</v>
      </c>
      <c r="D296" s="125">
        <f>VLOOKUP($A296,'Supporting Data'!$A$2:$BH$1679,5,FALSE)</f>
        <v>98.0645751953125</v>
      </c>
      <c r="E296" s="128">
        <f>VLOOKUP($A296,'Supporting Data'!$A$2:$BH$1679,16,FALSE)</f>
        <v>0</v>
      </c>
      <c r="F296" s="125">
        <f>VLOOKUP($A296,'Supporting Data'!$A$2:$BH$1679,7,FALSE)</f>
        <v>99.81915283203125</v>
      </c>
      <c r="G296" s="128">
        <f>VLOOKUP($A296,'Supporting Data'!$A$2:$BH$1679,49,FALSE)</f>
        <v>0.57894736528396606</v>
      </c>
      <c r="H296" s="125">
        <f>VLOOKUP($A296,'Supporting Data'!$A$2:$BH$1679,6,FALSE)</f>
        <v>99.404640197753906</v>
      </c>
      <c r="I296" s="128">
        <f>VLOOKUP($A296,'Supporting Data'!$A$2:$BH$1679,22,FALSE)</f>
        <v>0</v>
      </c>
      <c r="J296" s="125">
        <f>VLOOKUP($A296,'Supporting Data'!$A$2:$BH$1679,8,FALSE)</f>
        <v>102.87261962890631</v>
      </c>
      <c r="K296" s="128">
        <f>VLOOKUP($A296,'Supporting Data'!$A$2:$BH$1679,49,FALSE)</f>
        <v>0.57894736528396606</v>
      </c>
      <c r="L296" s="125">
        <f>VLOOKUP($A296,'Supporting Data'!$A$2:$BH$1679,26,FALSE)</f>
        <v>85.826911926269531</v>
      </c>
      <c r="M296" s="125">
        <f>VLOOKUP($A296,'Supporting Data'!$A$2:$BH$1679,53,FALSE)</f>
        <v>95.516578674316406</v>
      </c>
    </row>
    <row r="297" spans="1:13" x14ac:dyDescent="0.3">
      <c r="A297" s="4">
        <v>1060063000</v>
      </c>
      <c r="B297" s="3" t="s">
        <v>504</v>
      </c>
      <c r="C297" s="3" t="s">
        <v>2002</v>
      </c>
      <c r="D297" s="125">
        <f>VLOOKUP($A297,'Supporting Data'!$A$2:$BH$1679,5,FALSE)</f>
        <v>83.034530639648438</v>
      </c>
      <c r="E297" s="128">
        <f>VLOOKUP($A297,'Supporting Data'!$A$2:$BH$1679,16,FALSE)</f>
        <v>0.49557521939277649</v>
      </c>
      <c r="F297" s="125">
        <f>VLOOKUP($A297,'Supporting Data'!$A$2:$BH$1679,7,FALSE)</f>
        <v>83.358283996582031</v>
      </c>
      <c r="G297" s="128">
        <f>VLOOKUP($A297,'Supporting Data'!$A$2:$BH$1679,49,FALSE)</f>
        <v>0.18309858441352839</v>
      </c>
      <c r="H297" s="125">
        <f>VLOOKUP($A297,'Supporting Data'!$A$2:$BH$1679,6,FALSE)</f>
        <v>82.796394348144531</v>
      </c>
      <c r="I297" s="128">
        <f>VLOOKUP($A297,'Supporting Data'!$A$2:$BH$1679,22,FALSE)</f>
        <v>0.3333333432674408</v>
      </c>
      <c r="J297" s="125">
        <f>VLOOKUP($A297,'Supporting Data'!$A$2:$BH$1679,8,FALSE)</f>
        <v>83.880661010742188</v>
      </c>
      <c r="K297" s="128">
        <f>VLOOKUP($A297,'Supporting Data'!$A$2:$BH$1679,49,FALSE)</f>
        <v>0.18309858441352839</v>
      </c>
      <c r="L297" s="125">
        <f>VLOOKUP($A297,'Supporting Data'!$A$2:$BH$1679,26,FALSE)</f>
        <v>81.89971923828125</v>
      </c>
      <c r="M297" s="125">
        <f>VLOOKUP($A297,'Supporting Data'!$A$2:$BH$1679,53,FALSE)</f>
        <v>84.691162109375</v>
      </c>
    </row>
    <row r="298" spans="1:13" x14ac:dyDescent="0.3">
      <c r="A298" s="4">
        <v>591144020</v>
      </c>
      <c r="B298" s="3" t="s">
        <v>301</v>
      </c>
      <c r="C298" s="3" t="s">
        <v>1431</v>
      </c>
      <c r="D298" s="125">
        <f>VLOOKUP($A298,'Supporting Data'!$A$2:$BH$1679,5,FALSE)</f>
        <v>101.7336502075195</v>
      </c>
      <c r="E298" s="128">
        <f>VLOOKUP($A298,'Supporting Data'!$A$2:$BH$1679,16,FALSE)</f>
        <v>0.32432430982589722</v>
      </c>
      <c r="F298" s="125">
        <f>VLOOKUP($A298,'Supporting Data'!$A$2:$BH$1679,7,FALSE)</f>
        <v>94.013626098632813</v>
      </c>
      <c r="G298" s="128">
        <f>VLOOKUP($A298,'Supporting Data'!$A$2:$BH$1679,49,FALSE)</f>
        <v>0.125</v>
      </c>
      <c r="H298" s="125">
        <f>VLOOKUP($A298,'Supporting Data'!$A$2:$BH$1679,6,FALSE)</f>
        <v>100.25523376464839</v>
      </c>
      <c r="I298" s="128">
        <f>VLOOKUP($A298,'Supporting Data'!$A$2:$BH$1679,22,FALSE)</f>
        <v>0</v>
      </c>
      <c r="J298" s="125">
        <f>VLOOKUP($A298,'Supporting Data'!$A$2:$BH$1679,8,FALSE)</f>
        <v>91.867080688476563</v>
      </c>
      <c r="K298" s="128">
        <f>VLOOKUP($A298,'Supporting Data'!$A$2:$BH$1679,49,FALSE)</f>
        <v>0.125</v>
      </c>
      <c r="L298" s="125">
        <f>VLOOKUP($A298,'Supporting Data'!$A$2:$BH$1679,26,FALSE)</f>
        <v>91.566658020019531</v>
      </c>
      <c r="M298" s="125">
        <f>VLOOKUP($A298,'Supporting Data'!$A$2:$BH$1679,53,FALSE)</f>
        <v>88.608932495117188</v>
      </c>
    </row>
    <row r="299" spans="1:13" x14ac:dyDescent="0.3">
      <c r="A299" s="4">
        <v>391344060</v>
      </c>
      <c r="B299" s="3" t="s">
        <v>170</v>
      </c>
      <c r="C299" s="3" t="s">
        <v>1014</v>
      </c>
      <c r="D299" s="125">
        <f>VLOOKUP($A299,'Supporting Data'!$A$2:$BH$1679,5,FALSE)</f>
        <v>84.907234191894531</v>
      </c>
      <c r="E299" s="128">
        <f>VLOOKUP($A299,'Supporting Data'!$A$2:$BH$1679,16,FALSE)</f>
        <v>0.52173912525177002</v>
      </c>
      <c r="F299" s="125">
        <f>VLOOKUP($A299,'Supporting Data'!$A$2:$BH$1679,7,FALSE)</f>
        <v>85.154716491699219</v>
      </c>
      <c r="G299" s="128">
        <f>VLOOKUP($A299,'Supporting Data'!$A$2:$BH$1679,49,FALSE)</f>
        <v>0.32978722453117371</v>
      </c>
      <c r="H299" s="125">
        <f>VLOOKUP($A299,'Supporting Data'!$A$2:$BH$1679,6,FALSE)</f>
        <v>83.741958618164063</v>
      </c>
      <c r="I299" s="128">
        <f>VLOOKUP($A299,'Supporting Data'!$A$2:$BH$1679,22,FALSE)</f>
        <v>0.35789474844932562</v>
      </c>
      <c r="J299" s="125">
        <f>VLOOKUP($A299,'Supporting Data'!$A$2:$BH$1679,8,FALSE)</f>
        <v>85.930755615234375</v>
      </c>
      <c r="K299" s="128">
        <f>VLOOKUP($A299,'Supporting Data'!$A$2:$BH$1679,49,FALSE)</f>
        <v>0.32978722453117371</v>
      </c>
      <c r="L299" s="125">
        <f>VLOOKUP($A299,'Supporting Data'!$A$2:$BH$1679,26,FALSE)</f>
        <v>90.358291625976563</v>
      </c>
      <c r="M299" s="125">
        <f>VLOOKUP($A299,'Supporting Data'!$A$2:$BH$1679,53,FALSE)</f>
        <v>91.124549865722656</v>
      </c>
    </row>
    <row r="300" spans="1:13" x14ac:dyDescent="0.3">
      <c r="A300" s="4">
        <v>900784020</v>
      </c>
      <c r="B300" s="3" t="s">
        <v>422</v>
      </c>
      <c r="C300" s="3" t="s">
        <v>1679</v>
      </c>
      <c r="D300" s="125">
        <f>VLOOKUP($A300,'Supporting Data'!$A$2:$BH$1679,5,FALSE)</f>
        <v>83.627754211425781</v>
      </c>
      <c r="E300" s="128">
        <f>VLOOKUP($A300,'Supporting Data'!$A$2:$BH$1679,16,FALSE)</f>
        <v>0.375</v>
      </c>
      <c r="F300" s="125">
        <f>VLOOKUP($A300,'Supporting Data'!$A$2:$BH$1679,7,FALSE)</f>
        <v>85.044143676757813</v>
      </c>
      <c r="G300" s="128">
        <f>VLOOKUP($A300,'Supporting Data'!$A$2:$BH$1679,49,FALSE)</f>
        <v>0.3571428656578064</v>
      </c>
      <c r="H300" s="125">
        <f>VLOOKUP($A300,'Supporting Data'!$A$2:$BH$1679,6,FALSE)</f>
        <v>85.662437438964844</v>
      </c>
      <c r="I300" s="128">
        <f>VLOOKUP($A300,'Supporting Data'!$A$2:$BH$1679,22,FALSE)</f>
        <v>0</v>
      </c>
      <c r="J300" s="125">
        <f>VLOOKUP($A300,'Supporting Data'!$A$2:$BH$1679,8,FALSE)</f>
        <v>83.977813720703125</v>
      </c>
      <c r="K300" s="128">
        <f>VLOOKUP($A300,'Supporting Data'!$A$2:$BH$1679,49,FALSE)</f>
        <v>0.3571428656578064</v>
      </c>
      <c r="L300" s="125">
        <f>VLOOKUP($A300,'Supporting Data'!$A$2:$BH$1679,26,FALSE)</f>
        <v>81.597625732421875</v>
      </c>
      <c r="M300" s="125">
        <f>VLOOKUP($A300,'Supporting Data'!$A$2:$BH$1679,53,FALSE)</f>
        <v>87.186164855957031</v>
      </c>
    </row>
    <row r="301" spans="1:13" x14ac:dyDescent="0.3">
      <c r="A301" s="4">
        <v>750871050</v>
      </c>
      <c r="B301" s="3" t="s">
        <v>360</v>
      </c>
      <c r="C301" s="3" t="s">
        <v>1545</v>
      </c>
      <c r="D301" s="125">
        <f>VLOOKUP($A301,'Supporting Data'!$A$2:$BH$1679,5,FALSE)</f>
        <v>88.480728149414063</v>
      </c>
      <c r="E301" s="128">
        <f>VLOOKUP($A301,'Supporting Data'!$A$2:$BH$1679,16,FALSE)</f>
        <v>0.37804877758026117</v>
      </c>
      <c r="F301" s="125">
        <f>VLOOKUP($A301,'Supporting Data'!$A$2:$BH$1679,7,FALSE)</f>
        <v>83.656013488769531</v>
      </c>
      <c r="G301" s="128">
        <f>VLOOKUP($A301,'Supporting Data'!$A$2:$BH$1679,49,FALSE)</f>
        <v>0.1030927821993828</v>
      </c>
      <c r="H301" s="125">
        <f>VLOOKUP($A301,'Supporting Data'!$A$2:$BH$1679,6,FALSE)</f>
        <v>88.904808044433594</v>
      </c>
      <c r="I301" s="128">
        <f>VLOOKUP($A301,'Supporting Data'!$A$2:$BH$1679,22,FALSE)</f>
        <v>0.26923078298568731</v>
      </c>
      <c r="J301" s="125">
        <f>VLOOKUP($A301,'Supporting Data'!$A$2:$BH$1679,8,FALSE)</f>
        <v>85.135452270507813</v>
      </c>
      <c r="K301" s="128">
        <f>VLOOKUP($A301,'Supporting Data'!$A$2:$BH$1679,49,FALSE)</f>
        <v>0.1030927821993828</v>
      </c>
      <c r="L301" s="125">
        <f>VLOOKUP($A301,'Supporting Data'!$A$2:$BH$1679,26,FALSE)</f>
        <v>88.545738220214844</v>
      </c>
      <c r="M301" s="125">
        <f>VLOOKUP($A301,'Supporting Data'!$A$2:$BH$1679,53,FALSE)</f>
        <v>83.330253601074219</v>
      </c>
    </row>
    <row r="302" spans="1:13" x14ac:dyDescent="0.3">
      <c r="A302" s="4">
        <v>971184020</v>
      </c>
      <c r="B302" s="3" t="s">
        <v>464</v>
      </c>
      <c r="C302" s="3" t="s">
        <v>1928</v>
      </c>
      <c r="D302" s="125">
        <f>VLOOKUP($A302,'Supporting Data'!$A$2:$BH$1679,5,FALSE)</f>
        <v>87.092002868652344</v>
      </c>
      <c r="E302" s="128">
        <f>VLOOKUP($A302,'Supporting Data'!$A$2:$BH$1679,16,FALSE)</f>
        <v>0.28571429848670959</v>
      </c>
      <c r="F302" s="125">
        <f>VLOOKUP($A302,'Supporting Data'!$A$2:$BH$1679,7,FALSE)</f>
        <v>84.130073547363281</v>
      </c>
      <c r="G302" s="128">
        <f>VLOOKUP($A302,'Supporting Data'!$A$2:$BH$1679,49,FALSE)</f>
        <v>0.119999997317791</v>
      </c>
      <c r="H302" s="125">
        <f>VLOOKUP($A302,'Supporting Data'!$A$2:$BH$1679,6,FALSE)</f>
        <v>87.552825927734375</v>
      </c>
      <c r="I302" s="128">
        <f>VLOOKUP($A302,'Supporting Data'!$A$2:$BH$1679,22,FALSE)</f>
        <v>0.119999997317791</v>
      </c>
      <c r="J302" s="125">
        <f>VLOOKUP($A302,'Supporting Data'!$A$2:$BH$1679,8,FALSE)</f>
        <v>83.67413330078125</v>
      </c>
      <c r="K302" s="128">
        <f>VLOOKUP($A302,'Supporting Data'!$A$2:$BH$1679,49,FALSE)</f>
        <v>0.119999997317791</v>
      </c>
      <c r="L302" s="125">
        <f>VLOOKUP($A302,'Supporting Data'!$A$2:$BH$1679,26,FALSE)</f>
        <v>80.087165832519531</v>
      </c>
      <c r="M302" s="125">
        <f>VLOOKUP($A302,'Supporting Data'!$A$2:$BH$1679,53,FALSE)</f>
        <v>74.484352111816406</v>
      </c>
    </row>
    <row r="303" spans="1:13" x14ac:dyDescent="0.3">
      <c r="A303" s="4">
        <v>341214020</v>
      </c>
      <c r="B303" s="3" t="s">
        <v>144</v>
      </c>
      <c r="C303" s="3" t="s">
        <v>949</v>
      </c>
      <c r="D303" s="125">
        <f>VLOOKUP($A303,'Supporting Data'!$A$2:$BH$1679,5,FALSE)</f>
        <v>86.7371826171875</v>
      </c>
      <c r="E303" s="128">
        <f>VLOOKUP($A303,'Supporting Data'!$A$2:$BH$1679,16,FALSE)</f>
        <v>0.28888890147209167</v>
      </c>
      <c r="F303" s="125">
        <f>VLOOKUP($A303,'Supporting Data'!$A$2:$BH$1679,7,FALSE)</f>
        <v>94.698539733886719</v>
      </c>
      <c r="G303" s="128">
        <f>VLOOKUP($A303,'Supporting Data'!$A$2:$BH$1679,49,FALSE)</f>
        <v>0.53125</v>
      </c>
      <c r="H303" s="125">
        <f>VLOOKUP($A303,'Supporting Data'!$A$2:$BH$1679,6,FALSE)</f>
        <v>87.774864196777344</v>
      </c>
      <c r="I303" s="128">
        <f>VLOOKUP($A303,'Supporting Data'!$A$2:$BH$1679,22,FALSE)</f>
        <v>0.28125</v>
      </c>
      <c r="J303" s="125">
        <f>VLOOKUP($A303,'Supporting Data'!$A$2:$BH$1679,8,FALSE)</f>
        <v>92.5306396484375</v>
      </c>
      <c r="K303" s="128">
        <f>VLOOKUP($A303,'Supporting Data'!$A$2:$BH$1679,49,FALSE)</f>
        <v>0.53125</v>
      </c>
      <c r="L303" s="125">
        <f>VLOOKUP($A303,'Supporting Data'!$A$2:$BH$1679,26,FALSE)</f>
        <v>82.805992126464844</v>
      </c>
      <c r="M303" s="125">
        <f>VLOOKUP($A303,'Supporting Data'!$A$2:$BH$1679,53,FALSE)</f>
        <v>84.608688354492188</v>
      </c>
    </row>
    <row r="304" spans="1:13" x14ac:dyDescent="0.3">
      <c r="A304" s="4">
        <v>311164020</v>
      </c>
      <c r="B304" s="3" t="s">
        <v>130</v>
      </c>
      <c r="C304" s="3" t="s">
        <v>926</v>
      </c>
      <c r="D304" s="125">
        <f>VLOOKUP($A304,'Supporting Data'!$A$2:$BH$1679,5,FALSE)</f>
        <v>88.31329345703125</v>
      </c>
      <c r="E304" s="128">
        <f>VLOOKUP($A304,'Supporting Data'!$A$2:$BH$1679,16,FALSE)</f>
        <v>0.29032257199287409</v>
      </c>
      <c r="F304" s="125">
        <f>VLOOKUP($A304,'Supporting Data'!$A$2:$BH$1679,7,FALSE)</f>
        <v>88.451850891113281</v>
      </c>
      <c r="G304" s="128">
        <f>VLOOKUP($A304,'Supporting Data'!$A$2:$BH$1679,49,FALSE)</f>
        <v>0.43548387289047241</v>
      </c>
      <c r="H304" s="125">
        <f>VLOOKUP($A304,'Supporting Data'!$A$2:$BH$1679,6,FALSE)</f>
        <v>92.214424133300781</v>
      </c>
      <c r="I304" s="128">
        <f>VLOOKUP($A304,'Supporting Data'!$A$2:$BH$1679,22,FALSE)</f>
        <v>0.29032257199287409</v>
      </c>
      <c r="J304" s="125">
        <f>VLOOKUP($A304,'Supporting Data'!$A$2:$BH$1679,8,FALSE)</f>
        <v>89.7540283203125</v>
      </c>
      <c r="K304" s="128">
        <f>VLOOKUP($A304,'Supporting Data'!$A$2:$BH$1679,49,FALSE)</f>
        <v>0.43548387289047241</v>
      </c>
      <c r="L304" s="125">
        <f>VLOOKUP($A304,'Supporting Data'!$A$2:$BH$1679,26,FALSE)</f>
        <v>85.524818420410156</v>
      </c>
      <c r="M304" s="125">
        <f>VLOOKUP($A304,'Supporting Data'!$A$2:$BH$1679,53,FALSE)</f>
        <v>97.063064575195313</v>
      </c>
    </row>
    <row r="305" spans="1:13" x14ac:dyDescent="0.3">
      <c r="A305" s="4">
        <v>850434020</v>
      </c>
      <c r="B305" s="3" t="s">
        <v>402</v>
      </c>
      <c r="C305" s="3" t="s">
        <v>1639</v>
      </c>
      <c r="D305" s="125">
        <f>VLOOKUP($A305,'Supporting Data'!$A$2:$BH$1679,5,FALSE)</f>
        <v>90.256790161132813</v>
      </c>
      <c r="E305" s="128">
        <f>VLOOKUP($A305,'Supporting Data'!$A$2:$BH$1679,16,FALSE)</f>
        <v>0.38709676265716553</v>
      </c>
      <c r="F305" s="125">
        <f>VLOOKUP($A305,'Supporting Data'!$A$2:$BH$1679,7,FALSE)</f>
        <v>97.409309387207031</v>
      </c>
      <c r="G305" s="128">
        <f>VLOOKUP($A305,'Supporting Data'!$A$2:$BH$1679,49,FALSE)</f>
        <v>0.25</v>
      </c>
      <c r="H305" s="125">
        <f>VLOOKUP($A305,'Supporting Data'!$A$2:$BH$1679,6,FALSE)</f>
        <v>88.10528564453125</v>
      </c>
      <c r="I305" s="128">
        <f>VLOOKUP($A305,'Supporting Data'!$A$2:$BH$1679,22,FALSE)</f>
        <v>0.30000001192092901</v>
      </c>
      <c r="J305" s="125">
        <f>VLOOKUP($A305,'Supporting Data'!$A$2:$BH$1679,8,FALSE)</f>
        <v>92.175460815429688</v>
      </c>
      <c r="K305" s="128">
        <f>VLOOKUP($A305,'Supporting Data'!$A$2:$BH$1679,49,FALSE)</f>
        <v>0.25</v>
      </c>
      <c r="L305" s="125">
        <f>VLOOKUP($A305,'Supporting Data'!$A$2:$BH$1679,26,FALSE)</f>
        <v>81.597625732421875</v>
      </c>
      <c r="M305" s="125">
        <f>VLOOKUP($A305,'Supporting Data'!$A$2:$BH$1679,53,FALSE)</f>
        <v>85.763397216796875</v>
      </c>
    </row>
    <row r="306" spans="1:13" x14ac:dyDescent="0.3">
      <c r="A306" s="4">
        <v>1060014020</v>
      </c>
      <c r="B306" s="3" t="s">
        <v>499</v>
      </c>
      <c r="C306" s="3" t="s">
        <v>1993</v>
      </c>
      <c r="D306" s="125">
        <f>VLOOKUP($A306,'Supporting Data'!$A$2:$BH$1679,5,FALSE)</f>
        <v>83.274642944335938</v>
      </c>
      <c r="E306" s="128">
        <f>VLOOKUP($A306,'Supporting Data'!$A$2:$BH$1679,16,FALSE)</f>
        <v>0.3333333432674408</v>
      </c>
      <c r="F306" s="125">
        <f>VLOOKUP($A306,'Supporting Data'!$A$2:$BH$1679,7,FALSE)</f>
        <v>78.936859130859375</v>
      </c>
      <c r="G306" s="128">
        <f>VLOOKUP($A306,'Supporting Data'!$A$2:$BH$1679,49,FALSE)</f>
        <v>0.55555558204650879</v>
      </c>
      <c r="H306" s="125">
        <f>VLOOKUP($A306,'Supporting Data'!$A$2:$BH$1679,6,FALSE)</f>
        <v>85.382003784179688</v>
      </c>
      <c r="I306" s="128">
        <f>VLOOKUP($A306,'Supporting Data'!$A$2:$BH$1679,22,FALSE)</f>
        <v>0.25925925374031072</v>
      </c>
      <c r="J306" s="125">
        <f>VLOOKUP($A306,'Supporting Data'!$A$2:$BH$1679,8,FALSE)</f>
        <v>84.511001586914063</v>
      </c>
      <c r="K306" s="128">
        <f>VLOOKUP($A306,'Supporting Data'!$A$2:$BH$1679,49,FALSE)</f>
        <v>0.55555558204650879</v>
      </c>
      <c r="L306" s="125">
        <f>VLOOKUP($A306,'Supporting Data'!$A$2:$BH$1679,26,FALSE)</f>
        <v>85.524818420410156</v>
      </c>
      <c r="M306" s="125">
        <f>VLOOKUP($A306,'Supporting Data'!$A$2:$BH$1679,53,FALSE)</f>
        <v>86.979965209960938</v>
      </c>
    </row>
    <row r="307" spans="1:13" x14ac:dyDescent="0.3">
      <c r="A307" s="4">
        <v>90773000</v>
      </c>
      <c r="B307" s="3" t="s">
        <v>34</v>
      </c>
      <c r="C307" s="3" t="s">
        <v>615</v>
      </c>
      <c r="D307" s="125">
        <f>VLOOKUP($A307,'Supporting Data'!$A$2:$BH$1679,5,FALSE)</f>
        <v>84.820526123046875</v>
      </c>
      <c r="E307" s="128">
        <f>VLOOKUP($A307,'Supporting Data'!$A$2:$BH$1679,16,FALSE)</f>
        <v>0.40000000596046448</v>
      </c>
      <c r="F307" s="125">
        <f>VLOOKUP($A307,'Supporting Data'!$A$2:$BH$1679,7,FALSE)</f>
        <v>81.51141357421875</v>
      </c>
      <c r="G307" s="128">
        <f>VLOOKUP($A307,'Supporting Data'!$A$2:$BH$1679,49,FALSE)</f>
        <v>0.13432836532592771</v>
      </c>
      <c r="H307" s="125">
        <f>VLOOKUP($A307,'Supporting Data'!$A$2:$BH$1679,6,FALSE)</f>
        <v>85.103919982910156</v>
      </c>
      <c r="I307" s="128">
        <f>VLOOKUP($A307,'Supporting Data'!$A$2:$BH$1679,22,FALSE)</f>
        <v>0.25373134016990662</v>
      </c>
      <c r="J307" s="125">
        <f>VLOOKUP($A307,'Supporting Data'!$A$2:$BH$1679,8,FALSE)</f>
        <v>80.155807495117188</v>
      </c>
      <c r="K307" s="128">
        <f>VLOOKUP($A307,'Supporting Data'!$A$2:$BH$1679,49,FALSE)</f>
        <v>0.13432836532592771</v>
      </c>
      <c r="L307" s="125">
        <f>VLOOKUP($A307,'Supporting Data'!$A$2:$BH$1679,26,FALSE)</f>
        <v>81.597625732421875</v>
      </c>
      <c r="M307" s="125">
        <f>VLOOKUP($A307,'Supporting Data'!$A$2:$BH$1679,53,FALSE)</f>
        <v>76.731910705566406</v>
      </c>
    </row>
    <row r="308" spans="1:13" x14ac:dyDescent="0.3">
      <c r="A308" s="4">
        <v>410054020</v>
      </c>
      <c r="B308" s="3" t="s">
        <v>186</v>
      </c>
      <c r="C308" s="3" t="s">
        <v>1083</v>
      </c>
      <c r="D308" s="125">
        <f>VLOOKUP($A308,'Supporting Data'!$A$2:$BH$1679,5,FALSE)</f>
        <v>83.075889587402344</v>
      </c>
      <c r="E308" s="128">
        <f>VLOOKUP($A308,'Supporting Data'!$A$2:$BH$1679,16,FALSE)</f>
        <v>0</v>
      </c>
      <c r="F308" s="125">
        <f>VLOOKUP($A308,'Supporting Data'!$A$2:$BH$1679,7,FALSE)</f>
        <v>77.233535766601563</v>
      </c>
      <c r="G308" s="128">
        <f>VLOOKUP($A308,'Supporting Data'!$A$2:$BH$1679,49,FALSE)</f>
        <v>5.2631579339504242E-2</v>
      </c>
      <c r="H308" s="125">
        <f>VLOOKUP($A308,'Supporting Data'!$A$2:$BH$1679,6,FALSE)</f>
        <v>83.59283447265625</v>
      </c>
      <c r="I308" s="128">
        <f>VLOOKUP($A308,'Supporting Data'!$A$2:$BH$1679,22,FALSE)</f>
        <v>0</v>
      </c>
      <c r="J308" s="125">
        <f>VLOOKUP($A308,'Supporting Data'!$A$2:$BH$1679,8,FALSE)</f>
        <v>79.097923278808594</v>
      </c>
      <c r="K308" s="128">
        <f>VLOOKUP($A308,'Supporting Data'!$A$2:$BH$1679,49,FALSE)</f>
        <v>5.2631579339504242E-2</v>
      </c>
      <c r="L308" s="125">
        <f>VLOOKUP($A308,'Supporting Data'!$A$2:$BH$1679,26,FALSE)</f>
        <v>84.920639038085938</v>
      </c>
      <c r="M308" s="125">
        <f>VLOOKUP($A308,'Supporting Data'!$A$2:$BH$1679,53,FALSE)</f>
        <v>86.093315124511719</v>
      </c>
    </row>
    <row r="309" spans="1:13" x14ac:dyDescent="0.3">
      <c r="A309" s="4">
        <v>1051251050</v>
      </c>
      <c r="B309" s="3" t="s">
        <v>498</v>
      </c>
      <c r="C309" s="3" t="s">
        <v>1990</v>
      </c>
      <c r="D309" s="125">
        <f>VLOOKUP($A309,'Supporting Data'!$A$2:$BH$1679,5,FALSE)</f>
        <v>89.039947509765625</v>
      </c>
      <c r="E309" s="128">
        <f>VLOOKUP($A309,'Supporting Data'!$A$2:$BH$1679,16,FALSE)</f>
        <v>0.35294118523597717</v>
      </c>
      <c r="F309" s="125">
        <f>VLOOKUP($A309,'Supporting Data'!$A$2:$BH$1679,7,FALSE)</f>
        <v>86.139930725097656</v>
      </c>
      <c r="G309" s="128">
        <f>VLOOKUP($A309,'Supporting Data'!$A$2:$BH$1679,49,FALSE)</f>
        <v>0</v>
      </c>
      <c r="H309" s="125">
        <f>VLOOKUP($A309,'Supporting Data'!$A$2:$BH$1679,6,FALSE)</f>
        <v>87.939125061035156</v>
      </c>
      <c r="I309" s="128">
        <f>VLOOKUP($A309,'Supporting Data'!$A$2:$BH$1679,22,FALSE)</f>
        <v>0</v>
      </c>
      <c r="J309" s="125">
        <f>VLOOKUP($A309,'Supporting Data'!$A$2:$BH$1679,8,FALSE)</f>
        <v>89.091880798339844</v>
      </c>
      <c r="K309" s="128">
        <f>VLOOKUP($A309,'Supporting Data'!$A$2:$BH$1679,49,FALSE)</f>
        <v>0</v>
      </c>
      <c r="L309" s="125">
        <f>VLOOKUP($A309,'Supporting Data'!$A$2:$BH$1679,26,FALSE)</f>
        <v>89.452011108398438</v>
      </c>
      <c r="M309" s="125">
        <f>VLOOKUP($A309,'Supporting Data'!$A$2:$BH$1679,53,FALSE)</f>
        <v>85.4541015625</v>
      </c>
    </row>
    <row r="310" spans="1:13" x14ac:dyDescent="0.3">
      <c r="A310" s="4">
        <v>611544020</v>
      </c>
      <c r="B310" s="3" t="s">
        <v>306</v>
      </c>
      <c r="C310" s="3" t="s">
        <v>1445</v>
      </c>
      <c r="D310" s="125">
        <f>VLOOKUP($A310,'Supporting Data'!$A$2:$BH$1679,5,FALSE)</f>
        <v>81.085113525390625</v>
      </c>
      <c r="E310" s="128">
        <f>VLOOKUP($A310,'Supporting Data'!$A$2:$BH$1679,16,FALSE)</f>
        <v>0.45348837971687322</v>
      </c>
      <c r="F310" s="125">
        <f>VLOOKUP($A310,'Supporting Data'!$A$2:$BH$1679,7,FALSE)</f>
        <v>84.751594543457031</v>
      </c>
      <c r="G310" s="128">
        <f>VLOOKUP($A310,'Supporting Data'!$A$2:$BH$1679,49,FALSE)</f>
        <v>0.32558140158653259</v>
      </c>
      <c r="H310" s="125">
        <f>VLOOKUP($A310,'Supporting Data'!$A$2:$BH$1679,6,FALSE)</f>
        <v>80.123756408691406</v>
      </c>
      <c r="I310" s="128">
        <f>VLOOKUP($A310,'Supporting Data'!$A$2:$BH$1679,22,FALSE)</f>
        <v>0.27906978130340582</v>
      </c>
      <c r="J310" s="125">
        <f>VLOOKUP($A310,'Supporting Data'!$A$2:$BH$1679,8,FALSE)</f>
        <v>86.230720520019531</v>
      </c>
      <c r="K310" s="128">
        <f>VLOOKUP($A310,'Supporting Data'!$A$2:$BH$1679,49,FALSE)</f>
        <v>0.32558140158653259</v>
      </c>
      <c r="L310" s="125">
        <f>VLOOKUP($A310,'Supporting Data'!$A$2:$BH$1679,26,FALSE)</f>
        <v>85.524818420410156</v>
      </c>
      <c r="M310" s="125">
        <f>VLOOKUP($A310,'Supporting Data'!$A$2:$BH$1679,53,FALSE)</f>
        <v>88.670791625976563</v>
      </c>
    </row>
    <row r="311" spans="1:13" x14ac:dyDescent="0.3">
      <c r="A311" s="4">
        <v>1031313000</v>
      </c>
      <c r="B311" s="3" t="s">
        <v>488</v>
      </c>
      <c r="C311" s="3" t="s">
        <v>1970</v>
      </c>
      <c r="D311" s="125">
        <f>VLOOKUP($A311,'Supporting Data'!$A$2:$BH$1679,5,FALSE)</f>
        <v>83.201278686523438</v>
      </c>
      <c r="E311" s="128">
        <f>VLOOKUP($A311,'Supporting Data'!$A$2:$BH$1679,16,FALSE)</f>
        <v>0.52352941036224365</v>
      </c>
      <c r="F311" s="125">
        <f>VLOOKUP($A311,'Supporting Data'!$A$2:$BH$1679,7,FALSE)</f>
        <v>86.508209228515625</v>
      </c>
      <c r="G311" s="128">
        <f>VLOOKUP($A311,'Supporting Data'!$A$2:$BH$1679,49,FALSE)</f>
        <v>0.43809524178504938</v>
      </c>
      <c r="H311" s="125">
        <f>VLOOKUP($A311,'Supporting Data'!$A$2:$BH$1679,6,FALSE)</f>
        <v>83.355300903320313</v>
      </c>
      <c r="I311" s="128">
        <f>VLOOKUP($A311,'Supporting Data'!$A$2:$BH$1679,22,FALSE)</f>
        <v>0.44761905074119568</v>
      </c>
      <c r="J311" s="125">
        <f>VLOOKUP($A311,'Supporting Data'!$A$2:$BH$1679,8,FALSE)</f>
        <v>87.976371765136719</v>
      </c>
      <c r="K311" s="128">
        <f>VLOOKUP($A311,'Supporting Data'!$A$2:$BH$1679,49,FALSE)</f>
        <v>0.43809524178504938</v>
      </c>
      <c r="L311" s="125">
        <f>VLOOKUP($A311,'Supporting Data'!$A$2:$BH$1679,26,FALSE)</f>
        <v>86.431098937988281</v>
      </c>
      <c r="M311" s="125">
        <f>VLOOKUP($A311,'Supporting Data'!$A$2:$BH$1679,53,FALSE)</f>
        <v>88.588310241699219</v>
      </c>
    </row>
    <row r="312" spans="1:13" x14ac:dyDescent="0.3">
      <c r="A312" s="4">
        <v>71224020</v>
      </c>
      <c r="B312" s="3" t="s">
        <v>25</v>
      </c>
      <c r="C312" s="3" t="s">
        <v>598</v>
      </c>
      <c r="D312" s="125">
        <f>VLOOKUP($A312,'Supporting Data'!$A$2:$BH$1679,5,FALSE)</f>
        <v>84.096588134765625</v>
      </c>
      <c r="E312" s="128">
        <f>VLOOKUP($A312,'Supporting Data'!$A$2:$BH$1679,16,FALSE)</f>
        <v>0.26829269528388983</v>
      </c>
      <c r="F312" s="125">
        <f>VLOOKUP($A312,'Supporting Data'!$A$2:$BH$1679,7,FALSE)</f>
        <v>89.488151550292969</v>
      </c>
      <c r="G312" s="128">
        <f>VLOOKUP($A312,'Supporting Data'!$A$2:$BH$1679,49,FALSE)</f>
        <v>0.1304347813129425</v>
      </c>
      <c r="H312" s="125">
        <f>VLOOKUP($A312,'Supporting Data'!$A$2:$BH$1679,6,FALSE)</f>
        <v>82.967155456542969</v>
      </c>
      <c r="I312" s="128">
        <f>VLOOKUP($A312,'Supporting Data'!$A$2:$BH$1679,22,FALSE)</f>
        <v>0.17391304671764371</v>
      </c>
      <c r="J312" s="125">
        <f>VLOOKUP($A312,'Supporting Data'!$A$2:$BH$1679,8,FALSE)</f>
        <v>89.66619873046875</v>
      </c>
      <c r="K312" s="128">
        <f>VLOOKUP($A312,'Supporting Data'!$A$2:$BH$1679,49,FALSE)</f>
        <v>0.1304347813129425</v>
      </c>
      <c r="L312" s="125">
        <f>VLOOKUP($A312,'Supporting Data'!$A$2:$BH$1679,26,FALSE)</f>
        <v>84.014358520507813</v>
      </c>
      <c r="M312" s="125">
        <f>VLOOKUP($A312,'Supporting Data'!$A$2:$BH$1679,53,FALSE)</f>
        <v>84.608688354492188</v>
      </c>
    </row>
    <row r="313" spans="1:13" x14ac:dyDescent="0.3">
      <c r="A313" s="4">
        <v>141294020</v>
      </c>
      <c r="B313" s="3" t="s">
        <v>61</v>
      </c>
      <c r="C313" s="3" t="s">
        <v>712</v>
      </c>
      <c r="D313" s="125">
        <f>VLOOKUP($A313,'Supporting Data'!$A$2:$BH$1679,5,FALSE)</f>
        <v>80.662147521972656</v>
      </c>
      <c r="E313" s="128">
        <f>VLOOKUP($A313,'Supporting Data'!$A$2:$BH$1679,16,FALSE)</f>
        <v>0.44078946113586431</v>
      </c>
      <c r="F313" s="125">
        <f>VLOOKUP($A313,'Supporting Data'!$A$2:$BH$1679,7,FALSE)</f>
        <v>82.563796997070313</v>
      </c>
      <c r="G313" s="128">
        <f>VLOOKUP($A313,'Supporting Data'!$A$2:$BH$1679,49,FALSE)</f>
        <v>0.27272728085517878</v>
      </c>
      <c r="H313" s="125">
        <f>VLOOKUP($A313,'Supporting Data'!$A$2:$BH$1679,6,FALSE)</f>
        <v>80.260757446289063</v>
      </c>
      <c r="I313" s="128">
        <f>VLOOKUP($A313,'Supporting Data'!$A$2:$BH$1679,22,FALSE)</f>
        <v>0.32467532157897949</v>
      </c>
      <c r="J313" s="125">
        <f>VLOOKUP($A313,'Supporting Data'!$A$2:$BH$1679,8,FALSE)</f>
        <v>80.01068115234375</v>
      </c>
      <c r="K313" s="128">
        <f>VLOOKUP($A313,'Supporting Data'!$A$2:$BH$1679,49,FALSE)</f>
        <v>0.27272728085517878</v>
      </c>
      <c r="L313" s="125">
        <f>VLOOKUP($A313,'Supporting Data'!$A$2:$BH$1679,26,FALSE)</f>
        <v>80.993446350097656</v>
      </c>
      <c r="M313" s="125">
        <f>VLOOKUP($A313,'Supporting Data'!$A$2:$BH$1679,53,FALSE)</f>
        <v>85.557197570800781</v>
      </c>
    </row>
    <row r="314" spans="1:13" x14ac:dyDescent="0.3">
      <c r="A314" s="4">
        <v>220881050</v>
      </c>
      <c r="B314" s="3" t="s">
        <v>95</v>
      </c>
      <c r="C314" s="3" t="s">
        <v>799</v>
      </c>
      <c r="D314" s="125">
        <f>VLOOKUP($A314,'Supporting Data'!$A$2:$BH$1679,5,FALSE)</f>
        <v>90.7041015625</v>
      </c>
      <c r="E314" s="128">
        <f>VLOOKUP($A314,'Supporting Data'!$A$2:$BH$1679,16,FALSE)</f>
        <v>0.578125</v>
      </c>
      <c r="F314" s="125">
        <f>VLOOKUP($A314,'Supporting Data'!$A$2:$BH$1679,7,FALSE)</f>
        <v>90.190650939941406</v>
      </c>
      <c r="G314" s="128">
        <f>VLOOKUP($A314,'Supporting Data'!$A$2:$BH$1679,49,FALSE)</f>
        <v>0.210526317358017</v>
      </c>
      <c r="H314" s="125">
        <f>VLOOKUP($A314,'Supporting Data'!$A$2:$BH$1679,6,FALSE)</f>
        <v>86.764991760253906</v>
      </c>
      <c r="I314" s="128">
        <f>VLOOKUP($A314,'Supporting Data'!$A$2:$BH$1679,22,FALSE)</f>
        <v>0.37142857909202581</v>
      </c>
      <c r="J314" s="125">
        <f>VLOOKUP($A314,'Supporting Data'!$A$2:$BH$1679,8,FALSE)</f>
        <v>87.986549377441406</v>
      </c>
      <c r="K314" s="128">
        <f>VLOOKUP($A314,'Supporting Data'!$A$2:$BH$1679,49,FALSE)</f>
        <v>0.210526317358017</v>
      </c>
      <c r="L314" s="125">
        <f>VLOOKUP($A314,'Supporting Data'!$A$2:$BH$1679,26,FALSE)</f>
        <v>90.962471008300781</v>
      </c>
      <c r="M314" s="125">
        <f>VLOOKUP($A314,'Supporting Data'!$A$2:$BH$1679,53,FALSE)</f>
        <v>89.846122741699219</v>
      </c>
    </row>
    <row r="315" spans="1:13" x14ac:dyDescent="0.3">
      <c r="A315" s="4">
        <v>900761050</v>
      </c>
      <c r="B315" s="3" t="s">
        <v>420</v>
      </c>
      <c r="C315" s="3" t="s">
        <v>1674</v>
      </c>
      <c r="D315" s="125">
        <f>VLOOKUP($A315,'Supporting Data'!$A$2:$BH$1679,5,FALSE)</f>
        <v>79.432456970214844</v>
      </c>
      <c r="E315" s="128">
        <f>VLOOKUP($A315,'Supporting Data'!$A$2:$BH$1679,16,FALSE)</f>
        <v>0.48529410362243652</v>
      </c>
      <c r="F315" s="125">
        <f>VLOOKUP($A315,'Supporting Data'!$A$2:$BH$1679,7,FALSE)</f>
        <v>83.740402221679688</v>
      </c>
      <c r="G315" s="128">
        <f>VLOOKUP($A315,'Supporting Data'!$A$2:$BH$1679,49,FALSE)</f>
        <v>0.25999999046325678</v>
      </c>
      <c r="H315" s="125">
        <f>VLOOKUP($A315,'Supporting Data'!$A$2:$BH$1679,6,FALSE)</f>
        <v>77.410858154296875</v>
      </c>
      <c r="I315" s="128">
        <f>VLOOKUP($A315,'Supporting Data'!$A$2:$BH$1679,22,FALSE)</f>
        <v>0.37349396944046021</v>
      </c>
      <c r="J315" s="125">
        <f>VLOOKUP($A315,'Supporting Data'!$A$2:$BH$1679,8,FALSE)</f>
        <v>84.388877868652344</v>
      </c>
      <c r="K315" s="128">
        <f>VLOOKUP($A315,'Supporting Data'!$A$2:$BH$1679,49,FALSE)</f>
        <v>0.25999999046325678</v>
      </c>
      <c r="L315" s="125">
        <f>VLOOKUP($A315,'Supporting Data'!$A$2:$BH$1679,26,FALSE)</f>
        <v>80.389259338378906</v>
      </c>
      <c r="M315" s="125">
        <f>VLOOKUP($A315,'Supporting Data'!$A$2:$BH$1679,53,FALSE)</f>
        <v>87.371742248535156</v>
      </c>
    </row>
    <row r="316" spans="1:13" x14ac:dyDescent="0.3">
      <c r="A316" s="4">
        <v>491484040</v>
      </c>
      <c r="B316" s="3" t="s">
        <v>253</v>
      </c>
      <c r="C316" s="3" t="s">
        <v>1309</v>
      </c>
      <c r="D316" s="125">
        <f>VLOOKUP($A316,'Supporting Data'!$A$2:$BH$1679,5,FALSE)</f>
        <v>91.877433776855469</v>
      </c>
      <c r="E316" s="128">
        <f>VLOOKUP($A316,'Supporting Data'!$A$2:$BH$1679,16,FALSE)</f>
        <v>0.39130434393882751</v>
      </c>
      <c r="F316" s="125">
        <f>VLOOKUP($A316,'Supporting Data'!$A$2:$BH$1679,7,FALSE)</f>
        <v>90.388519287109375</v>
      </c>
      <c r="G316" s="128">
        <f>VLOOKUP($A316,'Supporting Data'!$A$2:$BH$1679,49,FALSE)</f>
        <v>0.30000001192092901</v>
      </c>
      <c r="H316" s="125">
        <f>VLOOKUP($A316,'Supporting Data'!$A$2:$BH$1679,6,FALSE)</f>
        <v>89.756332397460938</v>
      </c>
      <c r="I316" s="128">
        <f>VLOOKUP($A316,'Supporting Data'!$A$2:$BH$1679,22,FALSE)</f>
        <v>0.20000000298023221</v>
      </c>
      <c r="J316" s="125">
        <f>VLOOKUP($A316,'Supporting Data'!$A$2:$BH$1679,8,FALSE)</f>
        <v>89.81427001953125</v>
      </c>
      <c r="K316" s="128">
        <f>VLOOKUP($A316,'Supporting Data'!$A$2:$BH$1679,49,FALSE)</f>
        <v>0.30000001192092901</v>
      </c>
      <c r="L316" s="125">
        <f>VLOOKUP($A316,'Supporting Data'!$A$2:$BH$1679,26,FALSE)</f>
        <v>88.545738220214844</v>
      </c>
      <c r="M316" s="125">
        <f>VLOOKUP($A316,'Supporting Data'!$A$2:$BH$1679,53,FALSE)</f>
        <v>87.907859802246094</v>
      </c>
    </row>
    <row r="317" spans="1:13" x14ac:dyDescent="0.3">
      <c r="A317" s="4">
        <v>220884020</v>
      </c>
      <c r="B317" s="3" t="s">
        <v>95</v>
      </c>
      <c r="C317" s="3" t="s">
        <v>800</v>
      </c>
      <c r="D317" s="125">
        <f>VLOOKUP($A317,'Supporting Data'!$A$2:$BH$1679,5,FALSE)</f>
        <v>94.10711669921875</v>
      </c>
      <c r="E317" s="128">
        <f>VLOOKUP($A317,'Supporting Data'!$A$2:$BH$1679,16,FALSE)</f>
        <v>0.43835616111755371</v>
      </c>
      <c r="F317" s="125">
        <f>VLOOKUP($A317,'Supporting Data'!$A$2:$BH$1679,7,FALSE)</f>
        <v>90.829216003417969</v>
      </c>
      <c r="G317" s="128">
        <f>VLOOKUP($A317,'Supporting Data'!$A$2:$BH$1679,49,FALSE)</f>
        <v>0.3333333432674408</v>
      </c>
      <c r="H317" s="125">
        <f>VLOOKUP($A317,'Supporting Data'!$A$2:$BH$1679,6,FALSE)</f>
        <v>94.47235107421875</v>
      </c>
      <c r="I317" s="128">
        <f>VLOOKUP($A317,'Supporting Data'!$A$2:$BH$1679,22,FALSE)</f>
        <v>0.28205129504203802</v>
      </c>
      <c r="J317" s="125">
        <f>VLOOKUP($A317,'Supporting Data'!$A$2:$BH$1679,8,FALSE)</f>
        <v>89.294586181640625</v>
      </c>
      <c r="K317" s="128">
        <f>VLOOKUP($A317,'Supporting Data'!$A$2:$BH$1679,49,FALSE)</f>
        <v>0.3333333432674408</v>
      </c>
      <c r="L317" s="125">
        <f>VLOOKUP($A317,'Supporting Data'!$A$2:$BH$1679,26,FALSE)</f>
        <v>87.941551208496094</v>
      </c>
      <c r="M317" s="125">
        <f>VLOOKUP($A317,'Supporting Data'!$A$2:$BH$1679,53,FALSE)</f>
        <v>83.804512023925781</v>
      </c>
    </row>
    <row r="318" spans="1:13" x14ac:dyDescent="0.3">
      <c r="A318" s="4">
        <v>461313000</v>
      </c>
      <c r="B318" s="3" t="s">
        <v>206</v>
      </c>
      <c r="C318" s="3" t="s">
        <v>1117</v>
      </c>
      <c r="D318" s="125">
        <f>VLOOKUP($A318,'Supporting Data'!$A$2:$BH$1679,5,FALSE)</f>
        <v>88.983444213867188</v>
      </c>
      <c r="E318" s="128">
        <f>VLOOKUP($A318,'Supporting Data'!$A$2:$BH$1679,16,FALSE)</f>
        <v>0.52478134632110596</v>
      </c>
      <c r="F318" s="125">
        <f>VLOOKUP($A318,'Supporting Data'!$A$2:$BH$1679,7,FALSE)</f>
        <v>84.471084594726563</v>
      </c>
      <c r="G318" s="128">
        <f>VLOOKUP($A318,'Supporting Data'!$A$2:$BH$1679,49,FALSE)</f>
        <v>0.28110599517822271</v>
      </c>
      <c r="H318" s="125">
        <f>VLOOKUP($A318,'Supporting Data'!$A$2:$BH$1679,6,FALSE)</f>
        <v>87.859901428222656</v>
      </c>
      <c r="I318" s="128">
        <f>VLOOKUP($A318,'Supporting Data'!$A$2:$BH$1679,22,FALSE)</f>
        <v>0.41203704476356512</v>
      </c>
      <c r="J318" s="125">
        <f>VLOOKUP($A318,'Supporting Data'!$A$2:$BH$1679,8,FALSE)</f>
        <v>83.575538635253906</v>
      </c>
      <c r="K318" s="128">
        <f>VLOOKUP($A318,'Supporting Data'!$A$2:$BH$1679,49,FALSE)</f>
        <v>0.28110599517822271</v>
      </c>
      <c r="L318" s="125">
        <f>VLOOKUP($A318,'Supporting Data'!$A$2:$BH$1679,26,FALSE)</f>
        <v>86.733184814453125</v>
      </c>
      <c r="M318" s="125">
        <f>VLOOKUP($A318,'Supporting Data'!$A$2:$BH$1679,53,FALSE)</f>
        <v>81.886863708496094</v>
      </c>
    </row>
    <row r="319" spans="1:13" x14ac:dyDescent="0.3">
      <c r="A319" s="4">
        <v>450774040</v>
      </c>
      <c r="B319" s="3" t="s">
        <v>202</v>
      </c>
      <c r="C319" s="3" t="s">
        <v>1110</v>
      </c>
      <c r="D319" s="125">
        <f>VLOOKUP($A319,'Supporting Data'!$A$2:$BH$1679,5,FALSE)</f>
        <v>83.496849060058594</v>
      </c>
      <c r="E319" s="128">
        <f>VLOOKUP($A319,'Supporting Data'!$A$2:$BH$1679,16,FALSE)</f>
        <v>0.39849624037742609</v>
      </c>
      <c r="F319" s="125">
        <f>VLOOKUP($A319,'Supporting Data'!$A$2:$BH$1679,7,FALSE)</f>
        <v>82.811363220214844</v>
      </c>
      <c r="G319" s="128">
        <f>VLOOKUP($A319,'Supporting Data'!$A$2:$BH$1679,49,FALSE)</f>
        <v>0.2976190447807312</v>
      </c>
      <c r="H319" s="125">
        <f>VLOOKUP($A319,'Supporting Data'!$A$2:$BH$1679,6,FALSE)</f>
        <v>84.427001953125</v>
      </c>
      <c r="I319" s="128">
        <f>VLOOKUP($A319,'Supporting Data'!$A$2:$BH$1679,22,FALSE)</f>
        <v>0.3095238208770752</v>
      </c>
      <c r="J319" s="125">
        <f>VLOOKUP($A319,'Supporting Data'!$A$2:$BH$1679,8,FALSE)</f>
        <v>83.6629638671875</v>
      </c>
      <c r="K319" s="128">
        <f>VLOOKUP($A319,'Supporting Data'!$A$2:$BH$1679,49,FALSE)</f>
        <v>0.2976190447807312</v>
      </c>
      <c r="L319" s="125">
        <f>VLOOKUP($A319,'Supporting Data'!$A$2:$BH$1679,26,FALSE)</f>
        <v>81.89971923828125</v>
      </c>
      <c r="M319" s="125">
        <f>VLOOKUP($A319,'Supporting Data'!$A$2:$BH$1679,53,FALSE)</f>
        <v>82.670417785644531</v>
      </c>
    </row>
    <row r="320" spans="1:13" x14ac:dyDescent="0.3">
      <c r="A320" s="4">
        <v>1031323000</v>
      </c>
      <c r="B320" s="3" t="s">
        <v>489</v>
      </c>
      <c r="C320" s="3" t="s">
        <v>1972</v>
      </c>
      <c r="D320" s="125">
        <f>VLOOKUP($A320,'Supporting Data'!$A$2:$BH$1679,5,FALSE)</f>
        <v>81.490615844726563</v>
      </c>
      <c r="E320" s="128">
        <f>VLOOKUP($A320,'Supporting Data'!$A$2:$BH$1679,16,FALSE)</f>
        <v>0.36622807383537292</v>
      </c>
      <c r="F320" s="125">
        <f>VLOOKUP($A320,'Supporting Data'!$A$2:$BH$1679,7,FALSE)</f>
        <v>87.495536804199219</v>
      </c>
      <c r="G320" s="128">
        <f>VLOOKUP($A320,'Supporting Data'!$A$2:$BH$1679,49,FALSE)</f>
        <v>0.32098764181137079</v>
      </c>
      <c r="H320" s="125">
        <f>VLOOKUP($A320,'Supporting Data'!$A$2:$BH$1679,6,FALSE)</f>
        <v>80.384506225585938</v>
      </c>
      <c r="I320" s="128">
        <f>VLOOKUP($A320,'Supporting Data'!$A$2:$BH$1679,22,FALSE)</f>
        <v>0.24691358208656311</v>
      </c>
      <c r="J320" s="125">
        <f>VLOOKUP($A320,'Supporting Data'!$A$2:$BH$1679,8,FALSE)</f>
        <v>84.916732788085938</v>
      </c>
      <c r="K320" s="128">
        <f>VLOOKUP($A320,'Supporting Data'!$A$2:$BH$1679,49,FALSE)</f>
        <v>0.32098764181137079</v>
      </c>
      <c r="L320" s="125">
        <f>VLOOKUP($A320,'Supporting Data'!$A$2:$BH$1679,26,FALSE)</f>
        <v>81.89971923828125</v>
      </c>
      <c r="M320" s="125">
        <f>VLOOKUP($A320,'Supporting Data'!$A$2:$BH$1679,53,FALSE)</f>
        <v>82.031204223632813</v>
      </c>
    </row>
    <row r="321" spans="1:13" x14ac:dyDescent="0.3">
      <c r="A321" s="4">
        <v>1081444020</v>
      </c>
      <c r="B321" s="3" t="s">
        <v>515</v>
      </c>
      <c r="C321" s="3" t="s">
        <v>2019</v>
      </c>
      <c r="D321" s="125">
        <f>VLOOKUP($A321,'Supporting Data'!$A$2:$BH$1679,5,FALSE)</f>
        <v>86.9608154296875</v>
      </c>
      <c r="E321" s="128">
        <f>VLOOKUP($A321,'Supporting Data'!$A$2:$BH$1679,16,FALSE)</f>
        <v>0.25</v>
      </c>
      <c r="F321" s="125">
        <f>VLOOKUP($A321,'Supporting Data'!$A$2:$BH$1679,7,FALSE)</f>
        <v>92.020256042480469</v>
      </c>
      <c r="G321" s="128">
        <f>VLOOKUP($A321,'Supporting Data'!$A$2:$BH$1679,49,FALSE)</f>
        <v>0.36363637447357178</v>
      </c>
      <c r="H321" s="125">
        <f>VLOOKUP($A321,'Supporting Data'!$A$2:$BH$1679,6,FALSE)</f>
        <v>86.599868774414063</v>
      </c>
      <c r="I321" s="128">
        <f>VLOOKUP($A321,'Supporting Data'!$A$2:$BH$1679,22,FALSE)</f>
        <v>0.30303031206130981</v>
      </c>
      <c r="J321" s="125">
        <f>VLOOKUP($A321,'Supporting Data'!$A$2:$BH$1679,8,FALSE)</f>
        <v>89.104339599609375</v>
      </c>
      <c r="K321" s="128">
        <f>VLOOKUP($A321,'Supporting Data'!$A$2:$BH$1679,49,FALSE)</f>
        <v>0.36363637447357178</v>
      </c>
      <c r="L321" s="125">
        <f>VLOOKUP($A321,'Supporting Data'!$A$2:$BH$1679,26,FALSE)</f>
        <v>88.243644714355469</v>
      </c>
      <c r="M321" s="125">
        <f>VLOOKUP($A321,'Supporting Data'!$A$2:$BH$1679,53,FALSE)</f>
        <v>91.186408996582031</v>
      </c>
    </row>
    <row r="322" spans="1:13" x14ac:dyDescent="0.3">
      <c r="A322" s="4">
        <v>1031314020</v>
      </c>
      <c r="B322" s="3" t="s">
        <v>488</v>
      </c>
      <c r="C322" s="3" t="s">
        <v>1971</v>
      </c>
      <c r="D322" s="125">
        <f>VLOOKUP($A322,'Supporting Data'!$A$2:$BH$1679,5,FALSE)</f>
        <v>69.772735595703125</v>
      </c>
      <c r="E322" s="128">
        <f>VLOOKUP($A322,'Supporting Data'!$A$2:$BH$1679,16,FALSE)</f>
        <v>0.34666666388511658</v>
      </c>
      <c r="F322" s="125">
        <f>VLOOKUP($A322,'Supporting Data'!$A$2:$BH$1679,7,FALSE)</f>
        <v>71.073165893554688</v>
      </c>
      <c r="G322" s="128">
        <f>VLOOKUP($A322,'Supporting Data'!$A$2:$BH$1679,49,FALSE)</f>
        <v>0.5116279125213623</v>
      </c>
      <c r="H322" s="125">
        <f>VLOOKUP($A322,'Supporting Data'!$A$2:$BH$1679,6,FALSE)</f>
        <v>72.264396667480469</v>
      </c>
      <c r="I322" s="128">
        <f>VLOOKUP($A322,'Supporting Data'!$A$2:$BH$1679,22,FALSE)</f>
        <v>0.37209302186965942</v>
      </c>
      <c r="J322" s="125">
        <f>VLOOKUP($A322,'Supporting Data'!$A$2:$BH$1679,8,FALSE)</f>
        <v>72.845848083496094</v>
      </c>
      <c r="K322" s="128">
        <f>VLOOKUP($A322,'Supporting Data'!$A$2:$BH$1679,49,FALSE)</f>
        <v>0.5116279125213623</v>
      </c>
      <c r="L322" s="125">
        <f>VLOOKUP($A322,'Supporting Data'!$A$2:$BH$1679,26,FALSE)</f>
        <v>72.534873962402344</v>
      </c>
      <c r="M322" s="125">
        <f>VLOOKUP($A322,'Supporting Data'!$A$2:$BH$1679,53,FALSE)</f>
        <v>78.422737121582031</v>
      </c>
    </row>
    <row r="323" spans="1:13" x14ac:dyDescent="0.3">
      <c r="A323" s="4">
        <v>861003000</v>
      </c>
      <c r="B323" s="3" t="s">
        <v>408</v>
      </c>
      <c r="C323" s="3" t="s">
        <v>1654</v>
      </c>
      <c r="D323" s="125">
        <f>VLOOKUP($A323,'Supporting Data'!$A$2:$BH$1679,5,FALSE)</f>
        <v>87.687370300292969</v>
      </c>
      <c r="E323" s="128">
        <f>VLOOKUP($A323,'Supporting Data'!$A$2:$BH$1679,16,FALSE)</f>
        <v>0.41481480002403259</v>
      </c>
      <c r="F323" s="125">
        <f>VLOOKUP($A323,'Supporting Data'!$A$2:$BH$1679,7,FALSE)</f>
        <v>96.382476806640625</v>
      </c>
      <c r="G323" s="128">
        <f>VLOOKUP($A323,'Supporting Data'!$A$2:$BH$1679,49,FALSE)</f>
        <v>0.24590164422988889</v>
      </c>
      <c r="H323" s="125">
        <f>VLOOKUP($A323,'Supporting Data'!$A$2:$BH$1679,6,FALSE)</f>
        <v>90.356491088867188</v>
      </c>
      <c r="I323" s="128">
        <f>VLOOKUP($A323,'Supporting Data'!$A$2:$BH$1679,22,FALSE)</f>
        <v>0.31147539615631098</v>
      </c>
      <c r="J323" s="125">
        <f>VLOOKUP($A323,'Supporting Data'!$A$2:$BH$1679,8,FALSE)</f>
        <v>94.823509216308594</v>
      </c>
      <c r="K323" s="128">
        <f>VLOOKUP($A323,'Supporting Data'!$A$2:$BH$1679,49,FALSE)</f>
        <v>0.24590164422988889</v>
      </c>
      <c r="L323" s="125">
        <f>VLOOKUP($A323,'Supporting Data'!$A$2:$BH$1679,26,FALSE)</f>
        <v>87.337371826171875</v>
      </c>
      <c r="M323" s="125">
        <f>VLOOKUP($A323,'Supporting Data'!$A$2:$BH$1679,53,FALSE)</f>
        <v>90.897735595703125</v>
      </c>
    </row>
    <row r="324" spans="1:13" x14ac:dyDescent="0.3">
      <c r="A324" s="4">
        <v>971224020</v>
      </c>
      <c r="B324" s="3" t="s">
        <v>466</v>
      </c>
      <c r="C324" s="3" t="s">
        <v>1931</v>
      </c>
      <c r="D324" s="125">
        <f>VLOOKUP($A324,'Supporting Data'!$A$2:$BH$1679,5,FALSE)</f>
        <v>90.387466430664063</v>
      </c>
      <c r="E324" s="128">
        <f>VLOOKUP($A324,'Supporting Data'!$A$2:$BH$1679,16,FALSE)</f>
        <v>0.42424243688583368</v>
      </c>
      <c r="F324" s="125">
        <f>VLOOKUP($A324,'Supporting Data'!$A$2:$BH$1679,7,FALSE)</f>
        <v>84.748733520507813</v>
      </c>
      <c r="G324" s="128">
        <f>VLOOKUP($A324,'Supporting Data'!$A$2:$BH$1679,49,FALSE)</f>
        <v>0.36363637447357178</v>
      </c>
      <c r="H324" s="125">
        <f>VLOOKUP($A324,'Supporting Data'!$A$2:$BH$1679,6,FALSE)</f>
        <v>89.095001220703125</v>
      </c>
      <c r="I324" s="128">
        <f>VLOOKUP($A324,'Supporting Data'!$A$2:$BH$1679,22,FALSE)</f>
        <v>0.42424243688583368</v>
      </c>
      <c r="J324" s="125">
        <f>VLOOKUP($A324,'Supporting Data'!$A$2:$BH$1679,8,FALSE)</f>
        <v>83.323921203613281</v>
      </c>
      <c r="K324" s="128">
        <f>VLOOKUP($A324,'Supporting Data'!$A$2:$BH$1679,49,FALSE)</f>
        <v>0.36363637447357178</v>
      </c>
      <c r="L324" s="125">
        <f>VLOOKUP($A324,'Supporting Data'!$A$2:$BH$1679,26,FALSE)</f>
        <v>96.702217102050781</v>
      </c>
      <c r="M324" s="125">
        <f>VLOOKUP($A324,'Supporting Data'!$A$2:$BH$1679,53,FALSE)</f>
        <v>87.804756164550781</v>
      </c>
    </row>
    <row r="325" spans="1:13" x14ac:dyDescent="0.3">
      <c r="A325" s="4">
        <v>270581050</v>
      </c>
      <c r="B325" s="3" t="s">
        <v>119</v>
      </c>
      <c r="C325" s="3" t="s">
        <v>903</v>
      </c>
      <c r="D325" s="125">
        <f>VLOOKUP($A325,'Supporting Data'!$A$2:$BH$1679,5,FALSE)</f>
        <v>78.295646667480469</v>
      </c>
      <c r="E325" s="128">
        <f>VLOOKUP($A325,'Supporting Data'!$A$2:$BH$1679,16,FALSE)</f>
        <v>0</v>
      </c>
      <c r="F325" s="125">
        <f>VLOOKUP($A325,'Supporting Data'!$A$2:$BH$1679,7,FALSE)</f>
        <v>74.916725158691406</v>
      </c>
      <c r="G325" s="128">
        <f>VLOOKUP($A325,'Supporting Data'!$A$2:$BH$1679,49,FALSE)</f>
        <v>8.3333335816860199E-2</v>
      </c>
      <c r="H325" s="125">
        <f>VLOOKUP($A325,'Supporting Data'!$A$2:$BH$1679,6,FALSE)</f>
        <v>80.026329040527344</v>
      </c>
      <c r="I325" s="128">
        <f>VLOOKUP($A325,'Supporting Data'!$A$2:$BH$1679,22,FALSE)</f>
        <v>0.25806450843811041</v>
      </c>
      <c r="J325" s="125">
        <f>VLOOKUP($A325,'Supporting Data'!$A$2:$BH$1679,8,FALSE)</f>
        <v>76.279991149902344</v>
      </c>
      <c r="K325" s="128">
        <f>VLOOKUP($A325,'Supporting Data'!$A$2:$BH$1679,49,FALSE)</f>
        <v>8.3333335816860199E-2</v>
      </c>
      <c r="L325" s="125">
        <f>VLOOKUP($A325,'Supporting Data'!$A$2:$BH$1679,26,FALSE)</f>
        <v>79.482986450195313</v>
      </c>
      <c r="M325" s="125">
        <f>VLOOKUP($A325,'Supporting Data'!$A$2:$BH$1679,53,FALSE)</f>
        <v>77.144309997558594</v>
      </c>
    </row>
    <row r="326" spans="1:13" x14ac:dyDescent="0.3">
      <c r="A326" s="4">
        <v>290044020</v>
      </c>
      <c r="B326" s="3" t="s">
        <v>128</v>
      </c>
      <c r="C326" s="3" t="s">
        <v>922</v>
      </c>
      <c r="D326" s="125">
        <f>VLOOKUP($A326,'Supporting Data'!$A$2:$BH$1679,5,FALSE)</f>
        <v>91.315971374511719</v>
      </c>
      <c r="E326" s="128">
        <f>VLOOKUP($A326,'Supporting Data'!$A$2:$BH$1679,16,FALSE)</f>
        <v>0.38297873735427862</v>
      </c>
      <c r="F326" s="125">
        <f>VLOOKUP($A326,'Supporting Data'!$A$2:$BH$1679,7,FALSE)</f>
        <v>88.966972351074219</v>
      </c>
      <c r="G326" s="128">
        <f>VLOOKUP($A326,'Supporting Data'!$A$2:$BH$1679,49,FALSE)</f>
        <v>0.3333333432674408</v>
      </c>
      <c r="H326" s="125">
        <f>VLOOKUP($A326,'Supporting Data'!$A$2:$BH$1679,6,FALSE)</f>
        <v>91.604103088378906</v>
      </c>
      <c r="I326" s="128">
        <f>VLOOKUP($A326,'Supporting Data'!$A$2:$BH$1679,22,FALSE)</f>
        <v>0.27272728085517878</v>
      </c>
      <c r="J326" s="125">
        <f>VLOOKUP($A326,'Supporting Data'!$A$2:$BH$1679,8,FALSE)</f>
        <v>85.679908752441406</v>
      </c>
      <c r="K326" s="128">
        <f>VLOOKUP($A326,'Supporting Data'!$A$2:$BH$1679,49,FALSE)</f>
        <v>0.3333333432674408</v>
      </c>
      <c r="L326" s="125">
        <f>VLOOKUP($A326,'Supporting Data'!$A$2:$BH$1679,26,FALSE)</f>
        <v>87.337371826171875</v>
      </c>
      <c r="M326" s="125">
        <f>VLOOKUP($A326,'Supporting Data'!$A$2:$BH$1679,53,FALSE)</f>
        <v>85.124183654785156</v>
      </c>
    </row>
    <row r="327" spans="1:13" x14ac:dyDescent="0.3">
      <c r="A327" s="4">
        <v>691044020</v>
      </c>
      <c r="B327" s="3" t="s">
        <v>332</v>
      </c>
      <c r="C327" s="3" t="s">
        <v>1492</v>
      </c>
      <c r="D327" s="125">
        <f>VLOOKUP($A327,'Supporting Data'!$A$2:$BH$1679,5,FALSE)</f>
        <v>92.822731018066406</v>
      </c>
      <c r="E327" s="128">
        <f>VLOOKUP($A327,'Supporting Data'!$A$2:$BH$1679,16,FALSE)</f>
        <v>0.31578946113586431</v>
      </c>
      <c r="F327" s="125">
        <f>VLOOKUP($A327,'Supporting Data'!$A$2:$BH$1679,7,FALSE)</f>
        <v>91.112533569335938</v>
      </c>
      <c r="G327" s="128">
        <f>VLOOKUP($A327,'Supporting Data'!$A$2:$BH$1679,49,FALSE)</f>
        <v>0.38461539149284357</v>
      </c>
      <c r="H327" s="125">
        <f>VLOOKUP($A327,'Supporting Data'!$A$2:$BH$1679,6,FALSE)</f>
        <v>90.268707275390625</v>
      </c>
      <c r="I327" s="128">
        <f>VLOOKUP($A327,'Supporting Data'!$A$2:$BH$1679,22,FALSE)</f>
        <v>0</v>
      </c>
      <c r="J327" s="125">
        <f>VLOOKUP($A327,'Supporting Data'!$A$2:$BH$1679,8,FALSE)</f>
        <v>91.045120239257813</v>
      </c>
      <c r="K327" s="128">
        <f>VLOOKUP($A327,'Supporting Data'!$A$2:$BH$1679,49,FALSE)</f>
        <v>0.38461539149284357</v>
      </c>
      <c r="L327" s="125">
        <f>VLOOKUP($A327,'Supporting Data'!$A$2:$BH$1679,26,FALSE)</f>
        <v>87.337371826171875</v>
      </c>
      <c r="M327" s="125">
        <f>VLOOKUP($A327,'Supporting Data'!$A$2:$BH$1679,53,FALSE)</f>
        <v>81.783767700195313</v>
      </c>
    </row>
    <row r="328" spans="1:13" x14ac:dyDescent="0.3">
      <c r="A328" s="4">
        <v>531114020</v>
      </c>
      <c r="B328" s="3" t="s">
        <v>273</v>
      </c>
      <c r="C328" s="3" t="s">
        <v>1377</v>
      </c>
      <c r="D328" s="125">
        <f>VLOOKUP($A328,'Supporting Data'!$A$2:$BH$1679,5,FALSE)</f>
        <v>87.759956359863281</v>
      </c>
      <c r="E328" s="128">
        <f>VLOOKUP($A328,'Supporting Data'!$A$2:$BH$1679,16,FALSE)</f>
        <v>0.53072625398635864</v>
      </c>
      <c r="F328" s="125">
        <f>VLOOKUP($A328,'Supporting Data'!$A$2:$BH$1679,7,FALSE)</f>
        <v>92.481689453125</v>
      </c>
      <c r="G328" s="128">
        <f>VLOOKUP($A328,'Supporting Data'!$A$2:$BH$1679,49,FALSE)</f>
        <v>0.51851850748062134</v>
      </c>
      <c r="H328" s="125">
        <f>VLOOKUP($A328,'Supporting Data'!$A$2:$BH$1679,6,FALSE)</f>
        <v>87.679176330566406</v>
      </c>
      <c r="I328" s="128">
        <f>VLOOKUP($A328,'Supporting Data'!$A$2:$BH$1679,22,FALSE)</f>
        <v>0.47222220897674561</v>
      </c>
      <c r="J328" s="125">
        <f>VLOOKUP($A328,'Supporting Data'!$A$2:$BH$1679,8,FALSE)</f>
        <v>92.595298767089844</v>
      </c>
      <c r="K328" s="128">
        <f>VLOOKUP($A328,'Supporting Data'!$A$2:$BH$1679,49,FALSE)</f>
        <v>0.51851850748062134</v>
      </c>
      <c r="L328" s="125">
        <f>VLOOKUP($A328,'Supporting Data'!$A$2:$BH$1679,26,FALSE)</f>
        <v>85.524818420410156</v>
      </c>
      <c r="M328" s="125">
        <f>VLOOKUP($A328,'Supporting Data'!$A$2:$BH$1679,53,FALSE)</f>
        <v>90.9595947265625</v>
      </c>
    </row>
    <row r="329" spans="1:13" x14ac:dyDescent="0.3">
      <c r="A329" s="4">
        <v>680741050</v>
      </c>
      <c r="B329" s="3" t="s">
        <v>330</v>
      </c>
      <c r="C329" s="3" t="s">
        <v>1489</v>
      </c>
      <c r="D329" s="125">
        <f>VLOOKUP($A329,'Supporting Data'!$A$2:$BH$1679,5,FALSE)</f>
        <v>83.5472412109375</v>
      </c>
      <c r="E329" s="128">
        <f>VLOOKUP($A329,'Supporting Data'!$A$2:$BH$1679,16,FALSE)</f>
        <v>0.5</v>
      </c>
      <c r="F329" s="125">
        <f>VLOOKUP($A329,'Supporting Data'!$A$2:$BH$1679,7,FALSE)</f>
        <v>85.530494689941406</v>
      </c>
      <c r="G329" s="128">
        <f>VLOOKUP($A329,'Supporting Data'!$A$2:$BH$1679,49,FALSE)</f>
        <v>0.36666667461395258</v>
      </c>
      <c r="H329" s="125">
        <f>VLOOKUP($A329,'Supporting Data'!$A$2:$BH$1679,6,FALSE)</f>
        <v>83.291366577148438</v>
      </c>
      <c r="I329" s="128">
        <f>VLOOKUP($A329,'Supporting Data'!$A$2:$BH$1679,22,FALSE)</f>
        <v>0.30434781312942499</v>
      </c>
      <c r="J329" s="125">
        <f>VLOOKUP($A329,'Supporting Data'!$A$2:$BH$1679,8,FALSE)</f>
        <v>83.437355041503906</v>
      </c>
      <c r="K329" s="128">
        <f>VLOOKUP($A329,'Supporting Data'!$A$2:$BH$1679,49,FALSE)</f>
        <v>0.36666667461395258</v>
      </c>
      <c r="L329" s="125">
        <f>VLOOKUP($A329,'Supporting Data'!$A$2:$BH$1679,26,FALSE)</f>
        <v>78.274620056152344</v>
      </c>
      <c r="M329" s="125">
        <f>VLOOKUP($A329,'Supporting Data'!$A$2:$BH$1679,53,FALSE)</f>
        <v>81.783767700195313</v>
      </c>
    </row>
    <row r="330" spans="1:13" x14ac:dyDescent="0.3">
      <c r="A330" s="4">
        <v>1000651050</v>
      </c>
      <c r="B330" s="3" t="s">
        <v>479</v>
      </c>
      <c r="C330" s="3" t="s">
        <v>1955</v>
      </c>
      <c r="D330" s="125">
        <f>VLOOKUP($A330,'Supporting Data'!$A$2:$BH$1679,5,FALSE)</f>
        <v>84.304153442382813</v>
      </c>
      <c r="E330" s="128">
        <f>VLOOKUP($A330,'Supporting Data'!$A$2:$BH$1679,16,FALSE)</f>
        <v>0.72151899337768555</v>
      </c>
      <c r="F330" s="125">
        <f>VLOOKUP($A330,'Supporting Data'!$A$2:$BH$1679,7,FALSE)</f>
        <v>82.747520446777344</v>
      </c>
      <c r="G330" s="128">
        <f>VLOOKUP($A330,'Supporting Data'!$A$2:$BH$1679,49,FALSE)</f>
        <v>0.48888888955116272</v>
      </c>
      <c r="H330" s="125">
        <f>VLOOKUP($A330,'Supporting Data'!$A$2:$BH$1679,6,FALSE)</f>
        <v>86.247703552246094</v>
      </c>
      <c r="I330" s="128">
        <f>VLOOKUP($A330,'Supporting Data'!$A$2:$BH$1679,22,FALSE)</f>
        <v>0.42105263471603388</v>
      </c>
      <c r="J330" s="125">
        <f>VLOOKUP($A330,'Supporting Data'!$A$2:$BH$1679,8,FALSE)</f>
        <v>81.011123657226563</v>
      </c>
      <c r="K330" s="128">
        <f>VLOOKUP($A330,'Supporting Data'!$A$2:$BH$1679,49,FALSE)</f>
        <v>0.48888888955116272</v>
      </c>
      <c r="L330" s="125">
        <f>VLOOKUP($A330,'Supporting Data'!$A$2:$BH$1679,26,FALSE)</f>
        <v>82.201812744140625</v>
      </c>
      <c r="M330" s="125">
        <f>VLOOKUP($A330,'Supporting Data'!$A$2:$BH$1679,53,FALSE)</f>
        <v>80.773399353027344</v>
      </c>
    </row>
    <row r="331" spans="1:13" x14ac:dyDescent="0.3">
      <c r="A331" s="4">
        <v>1141144020</v>
      </c>
      <c r="B331" s="3" t="s">
        <v>532</v>
      </c>
      <c r="C331" s="3" t="s">
        <v>2054</v>
      </c>
      <c r="D331" s="125">
        <f>VLOOKUP($A331,'Supporting Data'!$A$2:$BH$1679,5,FALSE)</f>
        <v>71.649253845214844</v>
      </c>
      <c r="E331" s="128">
        <f>VLOOKUP($A331,'Supporting Data'!$A$2:$BH$1679,16,FALSE)</f>
        <v>0.52631580829620361</v>
      </c>
      <c r="F331" s="125">
        <f>VLOOKUP($A331,'Supporting Data'!$A$2:$BH$1679,7,FALSE)</f>
        <v>84.2696533203125</v>
      </c>
      <c r="G331" s="128">
        <f>VLOOKUP($A331,'Supporting Data'!$A$2:$BH$1679,49,FALSE)</f>
        <v>0.43243244290351868</v>
      </c>
      <c r="H331" s="125">
        <f>VLOOKUP($A331,'Supporting Data'!$A$2:$BH$1679,6,FALSE)</f>
        <v>74.105720520019531</v>
      </c>
      <c r="I331" s="128">
        <f>VLOOKUP($A331,'Supporting Data'!$A$2:$BH$1679,22,FALSE)</f>
        <v>0.4234234094619751</v>
      </c>
      <c r="J331" s="125">
        <f>VLOOKUP($A331,'Supporting Data'!$A$2:$BH$1679,8,FALSE)</f>
        <v>85.133193969726563</v>
      </c>
      <c r="K331" s="128">
        <f>VLOOKUP($A331,'Supporting Data'!$A$2:$BH$1679,49,FALSE)</f>
        <v>0.43243244290351868</v>
      </c>
      <c r="L331" s="125">
        <f>VLOOKUP($A331,'Supporting Data'!$A$2:$BH$1679,26,FALSE)</f>
        <v>67.701408386230469</v>
      </c>
      <c r="M331" s="125">
        <f>VLOOKUP($A331,'Supporting Data'!$A$2:$BH$1679,53,FALSE)</f>
        <v>80.917732238769531</v>
      </c>
    </row>
    <row r="332" spans="1:13" x14ac:dyDescent="0.3">
      <c r="A332" s="4">
        <v>491374020</v>
      </c>
      <c r="B332" s="3" t="s">
        <v>249</v>
      </c>
      <c r="C332" s="3" t="s">
        <v>1293</v>
      </c>
      <c r="D332" s="125">
        <f>VLOOKUP($A332,'Supporting Data'!$A$2:$BH$1679,5,FALSE)</f>
        <v>88.127494812011719</v>
      </c>
      <c r="E332" s="128">
        <f>VLOOKUP($A332,'Supporting Data'!$A$2:$BH$1679,16,FALSE)</f>
        <v>0.40944883227348328</v>
      </c>
      <c r="F332" s="125">
        <f>VLOOKUP($A332,'Supporting Data'!$A$2:$BH$1679,7,FALSE)</f>
        <v>82.431571960449219</v>
      </c>
      <c r="G332" s="128">
        <f>VLOOKUP($A332,'Supporting Data'!$A$2:$BH$1679,49,FALSE)</f>
        <v>0.24705882370471949</v>
      </c>
      <c r="H332" s="125">
        <f>VLOOKUP($A332,'Supporting Data'!$A$2:$BH$1679,6,FALSE)</f>
        <v>88.515800476074219</v>
      </c>
      <c r="I332" s="128">
        <f>VLOOKUP($A332,'Supporting Data'!$A$2:$BH$1679,22,FALSE)</f>
        <v>0.32941177487373352</v>
      </c>
      <c r="J332" s="125">
        <f>VLOOKUP($A332,'Supporting Data'!$A$2:$BH$1679,8,FALSE)</f>
        <v>84.213699340820313</v>
      </c>
      <c r="K332" s="128">
        <f>VLOOKUP($A332,'Supporting Data'!$A$2:$BH$1679,49,FALSE)</f>
        <v>0.24705882370471949</v>
      </c>
      <c r="L332" s="125">
        <f>VLOOKUP($A332,'Supporting Data'!$A$2:$BH$1679,26,FALSE)</f>
        <v>90.660377502441406</v>
      </c>
      <c r="M332" s="125">
        <f>VLOOKUP($A332,'Supporting Data'!$A$2:$BH$1679,53,FALSE)</f>
        <v>87.124305725097656</v>
      </c>
    </row>
    <row r="333" spans="1:13" x14ac:dyDescent="0.3">
      <c r="A333" s="4">
        <v>290034020</v>
      </c>
      <c r="B333" s="3" t="s">
        <v>127</v>
      </c>
      <c r="C333" s="3" t="s">
        <v>920</v>
      </c>
      <c r="D333" s="125">
        <f>VLOOKUP($A333,'Supporting Data'!$A$2:$BH$1679,5,FALSE)</f>
        <v>84.291435241699219</v>
      </c>
      <c r="E333" s="128">
        <f>VLOOKUP($A333,'Supporting Data'!$A$2:$BH$1679,16,FALSE)</f>
        <v>0.52272725105285645</v>
      </c>
      <c r="F333" s="125">
        <f>VLOOKUP($A333,'Supporting Data'!$A$2:$BH$1679,7,FALSE)</f>
        <v>83.677940368652344</v>
      </c>
      <c r="G333" s="128">
        <f>VLOOKUP($A333,'Supporting Data'!$A$2:$BH$1679,49,FALSE)</f>
        <v>0.34090909361839289</v>
      </c>
      <c r="H333" s="125">
        <f>VLOOKUP($A333,'Supporting Data'!$A$2:$BH$1679,6,FALSE)</f>
        <v>85.618309020996094</v>
      </c>
      <c r="I333" s="128">
        <f>VLOOKUP($A333,'Supporting Data'!$A$2:$BH$1679,22,FALSE)</f>
        <v>0.52272725105285645</v>
      </c>
      <c r="J333" s="125">
        <f>VLOOKUP($A333,'Supporting Data'!$A$2:$BH$1679,8,FALSE)</f>
        <v>83.447662353515625</v>
      </c>
      <c r="K333" s="128">
        <f>VLOOKUP($A333,'Supporting Data'!$A$2:$BH$1679,49,FALSE)</f>
        <v>0.34090909361839289</v>
      </c>
      <c r="L333" s="125">
        <f>VLOOKUP($A333,'Supporting Data'!$A$2:$BH$1679,26,FALSE)</f>
        <v>83.108085632324219</v>
      </c>
      <c r="M333" s="125">
        <f>VLOOKUP($A333,'Supporting Data'!$A$2:$BH$1679,53,FALSE)</f>
        <v>84.402488708496094</v>
      </c>
    </row>
    <row r="334" spans="1:13" x14ac:dyDescent="0.3">
      <c r="A334" s="4">
        <v>260014020</v>
      </c>
      <c r="B334" s="3" t="s">
        <v>112</v>
      </c>
      <c r="C334" s="3" t="s">
        <v>885</v>
      </c>
      <c r="D334" s="125">
        <f>VLOOKUP($A334,'Supporting Data'!$A$2:$BH$1679,5,FALSE)</f>
        <v>81.096969604492188</v>
      </c>
      <c r="E334" s="128">
        <f>VLOOKUP($A334,'Supporting Data'!$A$2:$BH$1679,16,FALSE)</f>
        <v>0.47517731785774231</v>
      </c>
      <c r="F334" s="125">
        <f>VLOOKUP($A334,'Supporting Data'!$A$2:$BH$1679,7,FALSE)</f>
        <v>84.718719482421875</v>
      </c>
      <c r="G334" s="128">
        <f>VLOOKUP($A334,'Supporting Data'!$A$2:$BH$1679,49,FALSE)</f>
        <v>0.4285714328289032</v>
      </c>
      <c r="H334" s="125">
        <f>VLOOKUP($A334,'Supporting Data'!$A$2:$BH$1679,6,FALSE)</f>
        <v>79.467788696289063</v>
      </c>
      <c r="I334" s="128">
        <f>VLOOKUP($A334,'Supporting Data'!$A$2:$BH$1679,22,FALSE)</f>
        <v>0.30158731341362</v>
      </c>
      <c r="J334" s="125">
        <f>VLOOKUP($A334,'Supporting Data'!$A$2:$BH$1679,8,FALSE)</f>
        <v>82.925956726074219</v>
      </c>
      <c r="K334" s="128">
        <f>VLOOKUP($A334,'Supporting Data'!$A$2:$BH$1679,49,FALSE)</f>
        <v>0.4285714328289032</v>
      </c>
      <c r="L334" s="125">
        <f>VLOOKUP($A334,'Supporting Data'!$A$2:$BH$1679,26,FALSE)</f>
        <v>84.014358520507813</v>
      </c>
      <c r="M334" s="125">
        <f>VLOOKUP($A334,'Supporting Data'!$A$2:$BH$1679,53,FALSE)</f>
        <v>85.247901916503906</v>
      </c>
    </row>
    <row r="335" spans="1:13" x14ac:dyDescent="0.3">
      <c r="A335" s="4">
        <v>1031284020</v>
      </c>
      <c r="B335" s="3" t="s">
        <v>485</v>
      </c>
      <c r="C335" s="3" t="s">
        <v>1965</v>
      </c>
      <c r="D335" s="125">
        <f>VLOOKUP($A335,'Supporting Data'!$A$2:$BH$1679,5,FALSE)</f>
        <v>80.014961242675781</v>
      </c>
      <c r="E335" s="128">
        <f>VLOOKUP($A335,'Supporting Data'!$A$2:$BH$1679,16,FALSE)</f>
        <v>0.47457626461982733</v>
      </c>
      <c r="F335" s="125">
        <f>VLOOKUP($A335,'Supporting Data'!$A$2:$BH$1679,7,FALSE)</f>
        <v>80.171371459960938</v>
      </c>
      <c r="G335" s="128">
        <f>VLOOKUP($A335,'Supporting Data'!$A$2:$BH$1679,49,FALSE)</f>
        <v>0.27777779102325439</v>
      </c>
      <c r="H335" s="125">
        <f>VLOOKUP($A335,'Supporting Data'!$A$2:$BH$1679,6,FALSE)</f>
        <v>79.769065856933594</v>
      </c>
      <c r="I335" s="128">
        <f>VLOOKUP($A335,'Supporting Data'!$A$2:$BH$1679,22,FALSE)</f>
        <v>0.25</v>
      </c>
      <c r="J335" s="125">
        <f>VLOOKUP($A335,'Supporting Data'!$A$2:$BH$1679,8,FALSE)</f>
        <v>83.162132263183594</v>
      </c>
      <c r="K335" s="128">
        <f>VLOOKUP($A335,'Supporting Data'!$A$2:$BH$1679,49,FALSE)</f>
        <v>0.27777779102325439</v>
      </c>
      <c r="L335" s="125">
        <f>VLOOKUP($A335,'Supporting Data'!$A$2:$BH$1679,26,FALSE)</f>
        <v>79.482986450195313</v>
      </c>
      <c r="M335" s="125">
        <f>VLOOKUP($A335,'Supporting Data'!$A$2:$BH$1679,53,FALSE)</f>
        <v>83.144676208496094</v>
      </c>
    </row>
    <row r="336" spans="1:13" x14ac:dyDescent="0.3">
      <c r="A336" s="4">
        <v>1031281050</v>
      </c>
      <c r="B336" s="3" t="s">
        <v>485</v>
      </c>
      <c r="C336" s="3" t="s">
        <v>1964</v>
      </c>
      <c r="D336" s="125">
        <f>VLOOKUP($A336,'Supporting Data'!$A$2:$BH$1679,5,FALSE)</f>
        <v>83.19525146484375</v>
      </c>
      <c r="E336" s="128">
        <f>VLOOKUP($A336,'Supporting Data'!$A$2:$BH$1679,16,FALSE)</f>
        <v>0.3571428656578064</v>
      </c>
      <c r="F336" s="125">
        <f>VLOOKUP($A336,'Supporting Data'!$A$2:$BH$1679,7,FALSE)</f>
        <v>79.437095642089844</v>
      </c>
      <c r="G336" s="128">
        <f>VLOOKUP($A336,'Supporting Data'!$A$2:$BH$1679,49,FALSE)</f>
        <v>0.2142857164144516</v>
      </c>
      <c r="H336" s="125">
        <f>VLOOKUP($A336,'Supporting Data'!$A$2:$BH$1679,6,FALSE)</f>
        <v>85.497093200683594</v>
      </c>
      <c r="I336" s="128">
        <f>VLOOKUP($A336,'Supporting Data'!$A$2:$BH$1679,22,FALSE)</f>
        <v>0.25</v>
      </c>
      <c r="J336" s="125">
        <f>VLOOKUP($A336,'Supporting Data'!$A$2:$BH$1679,8,FALSE)</f>
        <v>84.459869384765625</v>
      </c>
      <c r="K336" s="128">
        <f>VLOOKUP($A336,'Supporting Data'!$A$2:$BH$1679,49,FALSE)</f>
        <v>0.2142857164144516</v>
      </c>
      <c r="L336" s="125">
        <f>VLOOKUP($A336,'Supporting Data'!$A$2:$BH$1679,26,FALSE)</f>
        <v>79.482986450195313</v>
      </c>
      <c r="M336" s="125">
        <f>VLOOKUP($A336,'Supporting Data'!$A$2:$BH$1679,53,FALSE)</f>
        <v>82.773521423339844</v>
      </c>
    </row>
    <row r="337" spans="1:13" x14ac:dyDescent="0.3">
      <c r="A337" s="4">
        <v>240914020</v>
      </c>
      <c r="B337" s="3" t="s">
        <v>107</v>
      </c>
      <c r="C337" s="3" t="s">
        <v>850</v>
      </c>
      <c r="D337" s="125">
        <f>VLOOKUP($A337,'Supporting Data'!$A$2:$BH$1679,5,FALSE)</f>
        <v>87.410202026367188</v>
      </c>
      <c r="E337" s="128">
        <f>VLOOKUP($A337,'Supporting Data'!$A$2:$BH$1679,16,FALSE)</f>
        <v>0.3571428656578064</v>
      </c>
      <c r="F337" s="125">
        <f>VLOOKUP($A337,'Supporting Data'!$A$2:$BH$1679,7,FALSE)</f>
        <v>82.818717956542969</v>
      </c>
      <c r="G337" s="128">
        <f>VLOOKUP($A337,'Supporting Data'!$A$2:$BH$1679,49,FALSE)</f>
        <v>0</v>
      </c>
      <c r="H337" s="125">
        <f>VLOOKUP($A337,'Supporting Data'!$A$2:$BH$1679,6,FALSE)</f>
        <v>89.863128662109375</v>
      </c>
      <c r="I337" s="128">
        <f>VLOOKUP($A337,'Supporting Data'!$A$2:$BH$1679,22,FALSE)</f>
        <v>0</v>
      </c>
      <c r="J337" s="125">
        <f>VLOOKUP($A337,'Supporting Data'!$A$2:$BH$1679,8,FALSE)</f>
        <v>83.511466979980469</v>
      </c>
      <c r="K337" s="128">
        <f>VLOOKUP($A337,'Supporting Data'!$A$2:$BH$1679,49,FALSE)</f>
        <v>0</v>
      </c>
      <c r="L337" s="125">
        <f>VLOOKUP($A337,'Supporting Data'!$A$2:$BH$1679,26,FALSE)</f>
        <v>80.389259338378906</v>
      </c>
      <c r="M337" s="125">
        <f>VLOOKUP($A337,'Supporting Data'!$A$2:$BH$1679,53,FALSE)</f>
        <v>83.680793762207031</v>
      </c>
    </row>
    <row r="338" spans="1:13" x14ac:dyDescent="0.3">
      <c r="A338" s="4">
        <v>931241050</v>
      </c>
      <c r="B338" s="3" t="s">
        <v>435</v>
      </c>
      <c r="C338" s="3" t="s">
        <v>1744</v>
      </c>
      <c r="D338" s="125">
        <f>VLOOKUP($A338,'Supporting Data'!$A$2:$BH$1679,5,FALSE)</f>
        <v>80.140968322753906</v>
      </c>
      <c r="E338" s="128">
        <f>VLOOKUP($A338,'Supporting Data'!$A$2:$BH$1679,16,FALSE)</f>
        <v>0.42990654706954962</v>
      </c>
      <c r="F338" s="125">
        <f>VLOOKUP($A338,'Supporting Data'!$A$2:$BH$1679,7,FALSE)</f>
        <v>82.395980834960938</v>
      </c>
      <c r="G338" s="128">
        <f>VLOOKUP($A338,'Supporting Data'!$A$2:$BH$1679,49,FALSE)</f>
        <v>0.19672131538391111</v>
      </c>
      <c r="H338" s="125">
        <f>VLOOKUP($A338,'Supporting Data'!$A$2:$BH$1679,6,FALSE)</f>
        <v>80.926948547363281</v>
      </c>
      <c r="I338" s="128">
        <f>VLOOKUP($A338,'Supporting Data'!$A$2:$BH$1679,22,FALSE)</f>
        <v>0.24137930572032931</v>
      </c>
      <c r="J338" s="125">
        <f>VLOOKUP($A338,'Supporting Data'!$A$2:$BH$1679,8,FALSE)</f>
        <v>79.544540405273438</v>
      </c>
      <c r="K338" s="128">
        <f>VLOOKUP($A338,'Supporting Data'!$A$2:$BH$1679,49,FALSE)</f>
        <v>0.19672131538391111</v>
      </c>
      <c r="L338" s="125">
        <f>VLOOKUP($A338,'Supporting Data'!$A$2:$BH$1679,26,FALSE)</f>
        <v>83.108085632324219</v>
      </c>
      <c r="M338" s="125">
        <f>VLOOKUP($A338,'Supporting Data'!$A$2:$BH$1679,53,FALSE)</f>
        <v>82.876617431640625</v>
      </c>
    </row>
    <row r="339" spans="1:13" x14ac:dyDescent="0.3">
      <c r="A339" s="4">
        <v>430024020</v>
      </c>
      <c r="B339" s="3" t="s">
        <v>195</v>
      </c>
      <c r="C339" s="3" t="s">
        <v>1096</v>
      </c>
      <c r="D339" s="125">
        <f>VLOOKUP($A339,'Supporting Data'!$A$2:$BH$1679,5,FALSE)</f>
        <v>86.704902648925781</v>
      </c>
      <c r="E339" s="128">
        <f>VLOOKUP($A339,'Supporting Data'!$A$2:$BH$1679,16,FALSE)</f>
        <v>0.41860464215278631</v>
      </c>
      <c r="F339" s="125">
        <f>VLOOKUP($A339,'Supporting Data'!$A$2:$BH$1679,7,FALSE)</f>
        <v>88.4521484375</v>
      </c>
      <c r="G339" s="128">
        <f>VLOOKUP($A339,'Supporting Data'!$A$2:$BH$1679,49,FALSE)</f>
        <v>0.26315790414810181</v>
      </c>
      <c r="H339" s="125">
        <f>VLOOKUP($A339,'Supporting Data'!$A$2:$BH$1679,6,FALSE)</f>
        <v>86.386817932128906</v>
      </c>
      <c r="I339" s="128">
        <f>VLOOKUP($A339,'Supporting Data'!$A$2:$BH$1679,22,FALSE)</f>
        <v>0.29824560880661011</v>
      </c>
      <c r="J339" s="125">
        <f>VLOOKUP($A339,'Supporting Data'!$A$2:$BH$1679,8,FALSE)</f>
        <v>90.715003967285156</v>
      </c>
      <c r="K339" s="128">
        <f>VLOOKUP($A339,'Supporting Data'!$A$2:$BH$1679,49,FALSE)</f>
        <v>0.26315790414810181</v>
      </c>
      <c r="L339" s="125">
        <f>VLOOKUP($A339,'Supporting Data'!$A$2:$BH$1679,26,FALSE)</f>
        <v>93.681297302246094</v>
      </c>
      <c r="M339" s="125">
        <f>VLOOKUP($A339,'Supporting Data'!$A$2:$BH$1679,53,FALSE)</f>
        <v>92.629798889160156</v>
      </c>
    </row>
    <row r="340" spans="1:13" x14ac:dyDescent="0.3">
      <c r="A340" s="4">
        <v>450784020</v>
      </c>
      <c r="B340" s="3" t="s">
        <v>203</v>
      </c>
      <c r="C340" s="3" t="s">
        <v>1112</v>
      </c>
      <c r="D340" s="125">
        <f>VLOOKUP($A340,'Supporting Data'!$A$2:$BH$1679,5,FALSE)</f>
        <v>92.548126220703125</v>
      </c>
      <c r="E340" s="128">
        <f>VLOOKUP($A340,'Supporting Data'!$A$2:$BH$1679,16,FALSE)</f>
        <v>0.26153847575187678</v>
      </c>
      <c r="F340" s="125">
        <f>VLOOKUP($A340,'Supporting Data'!$A$2:$BH$1679,7,FALSE)</f>
        <v>89.992355346679688</v>
      </c>
      <c r="G340" s="128">
        <f>VLOOKUP($A340,'Supporting Data'!$A$2:$BH$1679,49,FALSE)</f>
        <v>8.5714288055896759E-2</v>
      </c>
      <c r="H340" s="125">
        <f>VLOOKUP($A340,'Supporting Data'!$A$2:$BH$1679,6,FALSE)</f>
        <v>91.40472412109375</v>
      </c>
      <c r="I340" s="128">
        <f>VLOOKUP($A340,'Supporting Data'!$A$2:$BH$1679,22,FALSE)</f>
        <v>0.17142857611179349</v>
      </c>
      <c r="J340" s="125">
        <f>VLOOKUP($A340,'Supporting Data'!$A$2:$BH$1679,8,FALSE)</f>
        <v>83.187950134277344</v>
      </c>
      <c r="K340" s="128">
        <f>VLOOKUP($A340,'Supporting Data'!$A$2:$BH$1679,49,FALSE)</f>
        <v>8.5714288055896759E-2</v>
      </c>
      <c r="L340" s="125">
        <f>VLOOKUP($A340,'Supporting Data'!$A$2:$BH$1679,26,FALSE)</f>
        <v>81.2955322265625</v>
      </c>
      <c r="M340" s="125">
        <f>VLOOKUP($A340,'Supporting Data'!$A$2:$BH$1679,53,FALSE)</f>
        <v>80.361000061035156</v>
      </c>
    </row>
    <row r="341" spans="1:13" x14ac:dyDescent="0.3">
      <c r="A341" s="4">
        <v>491484060</v>
      </c>
      <c r="B341" s="3" t="s">
        <v>253</v>
      </c>
      <c r="C341" s="3" t="s">
        <v>1310</v>
      </c>
      <c r="D341" s="125">
        <f>VLOOKUP($A341,'Supporting Data'!$A$2:$BH$1679,5,FALSE)</f>
        <v>86.339309692382813</v>
      </c>
      <c r="E341" s="128">
        <f>VLOOKUP($A341,'Supporting Data'!$A$2:$BH$1679,16,FALSE)</f>
        <v>0.23888888955116269</v>
      </c>
      <c r="F341" s="125">
        <f>VLOOKUP($A341,'Supporting Data'!$A$2:$BH$1679,7,FALSE)</f>
        <v>86.540847778320313</v>
      </c>
      <c r="G341" s="128">
        <f>VLOOKUP($A341,'Supporting Data'!$A$2:$BH$1679,49,FALSE)</f>
        <v>0.1260504275560379</v>
      </c>
      <c r="H341" s="125">
        <f>VLOOKUP($A341,'Supporting Data'!$A$2:$BH$1679,6,FALSE)</f>
        <v>87.522056579589844</v>
      </c>
      <c r="I341" s="128">
        <f>VLOOKUP($A341,'Supporting Data'!$A$2:$BH$1679,22,FALSE)</f>
        <v>0.16806723177433011</v>
      </c>
      <c r="J341" s="125">
        <f>VLOOKUP($A341,'Supporting Data'!$A$2:$BH$1679,8,FALSE)</f>
        <v>83.865585327148438</v>
      </c>
      <c r="K341" s="128">
        <f>VLOOKUP($A341,'Supporting Data'!$A$2:$BH$1679,49,FALSE)</f>
        <v>0.1260504275560379</v>
      </c>
      <c r="L341" s="125">
        <f>VLOOKUP($A341,'Supporting Data'!$A$2:$BH$1679,26,FALSE)</f>
        <v>85.222724914550781</v>
      </c>
      <c r="M341" s="125">
        <f>VLOOKUP($A341,'Supporting Data'!$A$2:$BH$1679,53,FALSE)</f>
        <v>82.237403869628906</v>
      </c>
    </row>
    <row r="342" spans="1:13" x14ac:dyDescent="0.3">
      <c r="A342" s="4">
        <v>680714020</v>
      </c>
      <c r="B342" s="3" t="s">
        <v>327</v>
      </c>
      <c r="C342" s="3" t="s">
        <v>1485</v>
      </c>
      <c r="D342" s="125">
        <f>VLOOKUP($A342,'Supporting Data'!$A$2:$BH$1679,5,FALSE)</f>
        <v>88.278945922851563</v>
      </c>
      <c r="E342" s="128">
        <f>VLOOKUP($A342,'Supporting Data'!$A$2:$BH$1679,16,FALSE)</f>
        <v>0.27659574151039118</v>
      </c>
      <c r="F342" s="125">
        <f>VLOOKUP($A342,'Supporting Data'!$A$2:$BH$1679,7,FALSE)</f>
        <v>85.663978576660156</v>
      </c>
      <c r="G342" s="128">
        <f>VLOOKUP($A342,'Supporting Data'!$A$2:$BH$1679,49,FALSE)</f>
        <v>0</v>
      </c>
      <c r="H342" s="125">
        <f>VLOOKUP($A342,'Supporting Data'!$A$2:$BH$1679,6,FALSE)</f>
        <v>86.752731323242188</v>
      </c>
      <c r="I342" s="128">
        <f>VLOOKUP($A342,'Supporting Data'!$A$2:$BH$1679,22,FALSE)</f>
        <v>0</v>
      </c>
      <c r="J342" s="125">
        <f>VLOOKUP($A342,'Supporting Data'!$A$2:$BH$1679,8,FALSE)</f>
        <v>82.294609069824219</v>
      </c>
      <c r="K342" s="128">
        <f>VLOOKUP($A342,'Supporting Data'!$A$2:$BH$1679,49,FALSE)</f>
        <v>0</v>
      </c>
      <c r="L342" s="125">
        <f>VLOOKUP($A342,'Supporting Data'!$A$2:$BH$1679,26,FALSE)</f>
        <v>90.660377502441406</v>
      </c>
      <c r="M342" s="125">
        <f>VLOOKUP($A342,'Supporting Data'!$A$2:$BH$1679,53,FALSE)</f>
        <v>89.103805541992188</v>
      </c>
    </row>
    <row r="343" spans="1:13" x14ac:dyDescent="0.3">
      <c r="A343" s="4">
        <v>661023000</v>
      </c>
      <c r="B343" s="3" t="s">
        <v>319</v>
      </c>
      <c r="C343" s="3" t="s">
        <v>1471</v>
      </c>
      <c r="D343" s="125">
        <f>VLOOKUP($A343,'Supporting Data'!$A$2:$BH$1679,5,FALSE)</f>
        <v>87.827262878417969</v>
      </c>
      <c r="E343" s="128">
        <f>VLOOKUP($A343,'Supporting Data'!$A$2:$BH$1679,16,FALSE)</f>
        <v>0.56097561120986938</v>
      </c>
      <c r="F343" s="125">
        <f>VLOOKUP($A343,'Supporting Data'!$A$2:$BH$1679,7,FALSE)</f>
        <v>84.858146667480469</v>
      </c>
      <c r="G343" s="128">
        <f>VLOOKUP($A343,'Supporting Data'!$A$2:$BH$1679,49,FALSE)</f>
        <v>0.34265735745429993</v>
      </c>
      <c r="H343" s="125">
        <f>VLOOKUP($A343,'Supporting Data'!$A$2:$BH$1679,6,FALSE)</f>
        <v>87.768417358398438</v>
      </c>
      <c r="I343" s="128">
        <f>VLOOKUP($A343,'Supporting Data'!$A$2:$BH$1679,22,FALSE)</f>
        <v>0.41258740425109858</v>
      </c>
      <c r="J343" s="125">
        <f>VLOOKUP($A343,'Supporting Data'!$A$2:$BH$1679,8,FALSE)</f>
        <v>85.299034118652344</v>
      </c>
      <c r="K343" s="128">
        <f>VLOOKUP($A343,'Supporting Data'!$A$2:$BH$1679,49,FALSE)</f>
        <v>0.34265735745429993</v>
      </c>
      <c r="L343" s="125">
        <f>VLOOKUP($A343,'Supporting Data'!$A$2:$BH$1679,26,FALSE)</f>
        <v>81.89971923828125</v>
      </c>
      <c r="M343" s="125">
        <f>VLOOKUP($A343,'Supporting Data'!$A$2:$BH$1679,53,FALSE)</f>
        <v>81.350753784179688</v>
      </c>
    </row>
    <row r="344" spans="1:13" x14ac:dyDescent="0.3">
      <c r="A344" s="4">
        <v>71214020</v>
      </c>
      <c r="B344" s="3" t="s">
        <v>24</v>
      </c>
      <c r="C344" s="3" t="s">
        <v>596</v>
      </c>
      <c r="D344" s="125">
        <f>VLOOKUP($A344,'Supporting Data'!$A$2:$BH$1679,5,FALSE)</f>
        <v>84.362510681152344</v>
      </c>
      <c r="E344" s="128">
        <f>VLOOKUP($A344,'Supporting Data'!$A$2:$BH$1679,16,FALSE)</f>
        <v>0.28947368264198298</v>
      </c>
      <c r="F344" s="125">
        <f>VLOOKUP($A344,'Supporting Data'!$A$2:$BH$1679,7,FALSE)</f>
        <v>87.03021240234375</v>
      </c>
      <c r="G344" s="128">
        <f>VLOOKUP($A344,'Supporting Data'!$A$2:$BH$1679,49,FALSE)</f>
        <v>0.31818181276321411</v>
      </c>
      <c r="H344" s="125">
        <f>VLOOKUP($A344,'Supporting Data'!$A$2:$BH$1679,6,FALSE)</f>
        <v>84.48614501953125</v>
      </c>
      <c r="I344" s="128">
        <f>VLOOKUP($A344,'Supporting Data'!$A$2:$BH$1679,22,FALSE)</f>
        <v>0.22727273404598239</v>
      </c>
      <c r="J344" s="125">
        <f>VLOOKUP($A344,'Supporting Data'!$A$2:$BH$1679,8,FALSE)</f>
        <v>88.665611267089844</v>
      </c>
      <c r="K344" s="128">
        <f>VLOOKUP($A344,'Supporting Data'!$A$2:$BH$1679,49,FALSE)</f>
        <v>0.31818181276321411</v>
      </c>
      <c r="L344" s="125">
        <f>VLOOKUP($A344,'Supporting Data'!$A$2:$BH$1679,26,FALSE)</f>
        <v>82.50390625</v>
      </c>
      <c r="M344" s="125">
        <f>VLOOKUP($A344,'Supporting Data'!$A$2:$BH$1679,53,FALSE)</f>
        <v>87.742897033691406</v>
      </c>
    </row>
    <row r="345" spans="1:13" x14ac:dyDescent="0.3">
      <c r="A345" s="4">
        <v>1031351050</v>
      </c>
      <c r="B345" s="3" t="s">
        <v>490</v>
      </c>
      <c r="C345" s="3" t="s">
        <v>1973</v>
      </c>
      <c r="D345" s="125">
        <f>VLOOKUP($A345,'Supporting Data'!$A$2:$BH$1679,5,FALSE)</f>
        <v>84.504180908203125</v>
      </c>
      <c r="E345" s="128">
        <f>VLOOKUP($A345,'Supporting Data'!$A$2:$BH$1679,16,FALSE)</f>
        <v>0.68421053886413574</v>
      </c>
      <c r="F345" s="125">
        <f>VLOOKUP($A345,'Supporting Data'!$A$2:$BH$1679,7,FALSE)</f>
        <v>77.293434143066406</v>
      </c>
      <c r="G345" s="128">
        <f>VLOOKUP($A345,'Supporting Data'!$A$2:$BH$1679,49,FALSE)</f>
        <v>0.20270270109176641</v>
      </c>
      <c r="H345" s="125">
        <f>VLOOKUP($A345,'Supporting Data'!$A$2:$BH$1679,6,FALSE)</f>
        <v>82.568710327148438</v>
      </c>
      <c r="I345" s="128">
        <f>VLOOKUP($A345,'Supporting Data'!$A$2:$BH$1679,22,FALSE)</f>
        <v>0.57894736528396606</v>
      </c>
      <c r="J345" s="125">
        <f>VLOOKUP($A345,'Supporting Data'!$A$2:$BH$1679,8,FALSE)</f>
        <v>75.445045471191406</v>
      </c>
      <c r="K345" s="128">
        <f>VLOOKUP($A345,'Supporting Data'!$A$2:$BH$1679,49,FALSE)</f>
        <v>0.20270270109176641</v>
      </c>
      <c r="L345" s="125">
        <f>VLOOKUP($A345,'Supporting Data'!$A$2:$BH$1679,26,FALSE)</f>
        <v>90.358291625976563</v>
      </c>
      <c r="M345" s="125">
        <f>VLOOKUP($A345,'Supporting Data'!$A$2:$BH$1679,53,FALSE)</f>
        <v>80.175422668457031</v>
      </c>
    </row>
    <row r="346" spans="1:13" x14ac:dyDescent="0.3">
      <c r="A346" s="4">
        <v>1100311050</v>
      </c>
      <c r="B346" s="3" t="s">
        <v>522</v>
      </c>
      <c r="C346" s="3" t="s">
        <v>2031</v>
      </c>
      <c r="D346" s="125">
        <f>VLOOKUP($A346,'Supporting Data'!$A$2:$BH$1679,5,FALSE)</f>
        <v>75.888259887695313</v>
      </c>
      <c r="E346" s="128">
        <f>VLOOKUP($A346,'Supporting Data'!$A$2:$BH$1679,16,FALSE)</f>
        <v>0.39361703395843511</v>
      </c>
      <c r="F346" s="125">
        <f>VLOOKUP($A346,'Supporting Data'!$A$2:$BH$1679,7,FALSE)</f>
        <v>81.642021179199219</v>
      </c>
      <c r="G346" s="128">
        <f>VLOOKUP($A346,'Supporting Data'!$A$2:$BH$1679,49,FALSE)</f>
        <v>0.16949152946472171</v>
      </c>
      <c r="H346" s="125">
        <f>VLOOKUP($A346,'Supporting Data'!$A$2:$BH$1679,6,FALSE)</f>
        <v>72.612495422363281</v>
      </c>
      <c r="I346" s="128">
        <f>VLOOKUP($A346,'Supporting Data'!$A$2:$BH$1679,22,FALSE)</f>
        <v>0.32203391194343572</v>
      </c>
      <c r="J346" s="125">
        <f>VLOOKUP($A346,'Supporting Data'!$A$2:$BH$1679,8,FALSE)</f>
        <v>78.799636840820313</v>
      </c>
      <c r="K346" s="128">
        <f>VLOOKUP($A346,'Supporting Data'!$A$2:$BH$1679,49,FALSE)</f>
        <v>0.16949152946472171</v>
      </c>
      <c r="L346" s="125">
        <f>VLOOKUP($A346,'Supporting Data'!$A$2:$BH$1679,26,FALSE)</f>
        <v>75.253700256347656</v>
      </c>
      <c r="M346" s="125">
        <f>VLOOKUP($A346,'Supporting Data'!$A$2:$BH$1679,53,FALSE)</f>
        <v>75.535957336425781</v>
      </c>
    </row>
    <row r="347" spans="1:13" x14ac:dyDescent="0.3">
      <c r="A347" s="4">
        <v>410051050</v>
      </c>
      <c r="B347" s="3" t="s">
        <v>186</v>
      </c>
      <c r="C347" s="3" t="s">
        <v>1082</v>
      </c>
      <c r="D347" s="125">
        <f>VLOOKUP($A347,'Supporting Data'!$A$2:$BH$1679,5,FALSE)</f>
        <v>83.04742431640625</v>
      </c>
      <c r="E347" s="128">
        <f>VLOOKUP($A347,'Supporting Data'!$A$2:$BH$1679,16,FALSE)</f>
        <v>0.1578947305679321</v>
      </c>
      <c r="F347" s="125">
        <f>VLOOKUP($A347,'Supporting Data'!$A$2:$BH$1679,7,FALSE)</f>
        <v>81.91888427734375</v>
      </c>
      <c r="G347" s="128">
        <f>VLOOKUP($A347,'Supporting Data'!$A$2:$BH$1679,49,FALSE)</f>
        <v>0.15000000596046451</v>
      </c>
      <c r="H347" s="125">
        <f>VLOOKUP($A347,'Supporting Data'!$A$2:$BH$1679,6,FALSE)</f>
        <v>83.73992919921875</v>
      </c>
      <c r="I347" s="128">
        <f>VLOOKUP($A347,'Supporting Data'!$A$2:$BH$1679,22,FALSE)</f>
        <v>0.1578947305679321</v>
      </c>
      <c r="J347" s="125">
        <f>VLOOKUP($A347,'Supporting Data'!$A$2:$BH$1679,8,FALSE)</f>
        <v>83.796348571777344</v>
      </c>
      <c r="K347" s="128">
        <f>VLOOKUP($A347,'Supporting Data'!$A$2:$BH$1679,49,FALSE)</f>
        <v>0.15000000596046451</v>
      </c>
      <c r="L347" s="125">
        <f>VLOOKUP($A347,'Supporting Data'!$A$2:$BH$1679,26,FALSE)</f>
        <v>81.89971923828125</v>
      </c>
      <c r="M347" s="125">
        <f>VLOOKUP($A347,'Supporting Data'!$A$2:$BH$1679,53,FALSE)</f>
        <v>88.691413879394531</v>
      </c>
    </row>
    <row r="348" spans="1:13" x14ac:dyDescent="0.3">
      <c r="A348" s="4">
        <v>191521055</v>
      </c>
      <c r="B348" s="3" t="s">
        <v>88</v>
      </c>
      <c r="C348" s="3" t="s">
        <v>781</v>
      </c>
      <c r="D348" s="125">
        <f>VLOOKUP($A348,'Supporting Data'!$A$2:$BH$1679,5,FALSE)</f>
        <v>79.850486755371094</v>
      </c>
      <c r="E348" s="128">
        <f>VLOOKUP($A348,'Supporting Data'!$A$2:$BH$1679,16,FALSE)</f>
        <v>0.36333879828453058</v>
      </c>
      <c r="F348" s="125">
        <f>VLOOKUP($A348,'Supporting Data'!$A$2:$BH$1679,7,FALSE)</f>
        <v>80.569442749023438</v>
      </c>
      <c r="G348" s="128">
        <f>VLOOKUP($A348,'Supporting Data'!$A$2:$BH$1679,49,FALSE)</f>
        <v>0.1485714316368103</v>
      </c>
      <c r="H348" s="125">
        <f>VLOOKUP($A348,'Supporting Data'!$A$2:$BH$1679,6,FALSE)</f>
        <v>80.818290710449219</v>
      </c>
      <c r="I348" s="128">
        <f>VLOOKUP($A348,'Supporting Data'!$A$2:$BH$1679,22,FALSE)</f>
        <v>0.27142858505249018</v>
      </c>
      <c r="J348" s="125">
        <f>VLOOKUP($A348,'Supporting Data'!$A$2:$BH$1679,8,FALSE)</f>
        <v>80.433418273925781</v>
      </c>
      <c r="K348" s="128">
        <f>VLOOKUP($A348,'Supporting Data'!$A$2:$BH$1679,49,FALSE)</f>
        <v>0.1485714316368103</v>
      </c>
      <c r="L348" s="125">
        <f>VLOOKUP($A348,'Supporting Data'!$A$2:$BH$1679,26,FALSE)</f>
        <v>81.89971923828125</v>
      </c>
      <c r="M348" s="125">
        <f>VLOOKUP($A348,'Supporting Data'!$A$2:$BH$1679,53,FALSE)</f>
        <v>82.299263000488281</v>
      </c>
    </row>
    <row r="349" spans="1:13" x14ac:dyDescent="0.3">
      <c r="A349" s="4">
        <v>401073000</v>
      </c>
      <c r="B349" s="3" t="s">
        <v>181</v>
      </c>
      <c r="C349" s="3" t="s">
        <v>1072</v>
      </c>
      <c r="D349" s="125">
        <f>VLOOKUP($A349,'Supporting Data'!$A$2:$BH$1679,5,FALSE)</f>
        <v>80.582855224609375</v>
      </c>
      <c r="E349" s="128">
        <f>VLOOKUP($A349,'Supporting Data'!$A$2:$BH$1679,16,FALSE)</f>
        <v>0.37543860077857971</v>
      </c>
      <c r="F349" s="125">
        <f>VLOOKUP($A349,'Supporting Data'!$A$2:$BH$1679,7,FALSE)</f>
        <v>83.513595581054688</v>
      </c>
      <c r="G349" s="128">
        <f>VLOOKUP($A349,'Supporting Data'!$A$2:$BH$1679,49,FALSE)</f>
        <v>0.21818181872367859</v>
      </c>
      <c r="H349" s="125">
        <f>VLOOKUP($A349,'Supporting Data'!$A$2:$BH$1679,6,FALSE)</f>
        <v>80.35687255859375</v>
      </c>
      <c r="I349" s="128">
        <f>VLOOKUP($A349,'Supporting Data'!$A$2:$BH$1679,22,FALSE)</f>
        <v>0.27272728085517878</v>
      </c>
      <c r="J349" s="125">
        <f>VLOOKUP($A349,'Supporting Data'!$A$2:$BH$1679,8,FALSE)</f>
        <v>84.126876831054688</v>
      </c>
      <c r="K349" s="128">
        <f>VLOOKUP($A349,'Supporting Data'!$A$2:$BH$1679,49,FALSE)</f>
        <v>0.21818181872367859</v>
      </c>
      <c r="L349" s="125">
        <f>VLOOKUP($A349,'Supporting Data'!$A$2:$BH$1679,26,FALSE)</f>
        <v>81.2955322265625</v>
      </c>
      <c r="M349" s="125">
        <f>VLOOKUP($A349,'Supporting Data'!$A$2:$BH$1679,53,FALSE)</f>
        <v>83.680793762207031</v>
      </c>
    </row>
    <row r="350" spans="1:13" x14ac:dyDescent="0.3">
      <c r="A350" s="4">
        <v>320561050</v>
      </c>
      <c r="B350" s="3" t="s">
        <v>137</v>
      </c>
      <c r="C350" s="3" t="s">
        <v>939</v>
      </c>
      <c r="D350" s="125">
        <f>VLOOKUP($A350,'Supporting Data'!$A$2:$BH$1679,5,FALSE)</f>
        <v>82.396286010742188</v>
      </c>
      <c r="E350" s="128">
        <f>VLOOKUP($A350,'Supporting Data'!$A$2:$BH$1679,16,FALSE)</f>
        <v>0.38297873735427862</v>
      </c>
      <c r="F350" s="125">
        <f>VLOOKUP($A350,'Supporting Data'!$A$2:$BH$1679,7,FALSE)</f>
        <v>89.919288635253906</v>
      </c>
      <c r="G350" s="128">
        <f>VLOOKUP($A350,'Supporting Data'!$A$2:$BH$1679,49,FALSE)</f>
        <v>0</v>
      </c>
      <c r="H350" s="125">
        <f>VLOOKUP($A350,'Supporting Data'!$A$2:$BH$1679,6,FALSE)</f>
        <v>86.337921142578125</v>
      </c>
      <c r="I350" s="128">
        <f>VLOOKUP($A350,'Supporting Data'!$A$2:$BH$1679,22,FALSE)</f>
        <v>0.36363637447357178</v>
      </c>
      <c r="J350" s="125">
        <f>VLOOKUP($A350,'Supporting Data'!$A$2:$BH$1679,8,FALSE)</f>
        <v>90.933113098144531</v>
      </c>
      <c r="K350" s="128">
        <f>VLOOKUP($A350,'Supporting Data'!$A$2:$BH$1679,49,FALSE)</f>
        <v>0</v>
      </c>
      <c r="L350" s="125">
        <f>VLOOKUP($A350,'Supporting Data'!$A$2:$BH$1679,26,FALSE)</f>
        <v>84.618545532226563</v>
      </c>
      <c r="M350" s="125">
        <f>VLOOKUP($A350,'Supporting Data'!$A$2:$BH$1679,53,FALSE)</f>
        <v>92.897857666015625</v>
      </c>
    </row>
    <row r="351" spans="1:13" x14ac:dyDescent="0.3">
      <c r="A351" s="4">
        <v>480714040</v>
      </c>
      <c r="B351" s="3" t="s">
        <v>220</v>
      </c>
      <c r="C351" s="3" t="s">
        <v>1169</v>
      </c>
      <c r="D351" s="125">
        <f>VLOOKUP($A351,'Supporting Data'!$A$2:$BH$1679,5,FALSE)</f>
        <v>85.231956481933594</v>
      </c>
      <c r="E351" s="128">
        <f>VLOOKUP($A351,'Supporting Data'!$A$2:$BH$1679,16,FALSE)</f>
        <v>0.51794874668121338</v>
      </c>
      <c r="F351" s="125">
        <f>VLOOKUP($A351,'Supporting Data'!$A$2:$BH$1679,7,FALSE)</f>
        <v>83.717292785644531</v>
      </c>
      <c r="G351" s="128">
        <f>VLOOKUP($A351,'Supporting Data'!$A$2:$BH$1679,49,FALSE)</f>
        <v>0.1428571492433548</v>
      </c>
      <c r="H351" s="125">
        <f>VLOOKUP($A351,'Supporting Data'!$A$2:$BH$1679,6,FALSE)</f>
        <v>82.743949890136719</v>
      </c>
      <c r="I351" s="128">
        <f>VLOOKUP($A351,'Supporting Data'!$A$2:$BH$1679,22,FALSE)</f>
        <v>0.2678571343421936</v>
      </c>
      <c r="J351" s="125">
        <f>VLOOKUP($A351,'Supporting Data'!$A$2:$BH$1679,8,FALSE)</f>
        <v>79.804473876953125</v>
      </c>
      <c r="K351" s="128">
        <f>VLOOKUP($A351,'Supporting Data'!$A$2:$BH$1679,49,FALSE)</f>
        <v>0.1428571492433548</v>
      </c>
      <c r="L351" s="125">
        <f>VLOOKUP($A351,'Supporting Data'!$A$2:$BH$1679,26,FALSE)</f>
        <v>83.410179138183594</v>
      </c>
      <c r="M351" s="125">
        <f>VLOOKUP($A351,'Supporting Data'!$A$2:$BH$1679,53,FALSE)</f>
        <v>81.886863708496094</v>
      </c>
    </row>
    <row r="352" spans="1:13" x14ac:dyDescent="0.3">
      <c r="A352" s="4">
        <v>570024020</v>
      </c>
      <c r="B352" s="3" t="s">
        <v>292</v>
      </c>
      <c r="C352" s="3" t="s">
        <v>1410</v>
      </c>
      <c r="D352" s="125">
        <f>VLOOKUP($A352,'Supporting Data'!$A$2:$BH$1679,5,FALSE)</f>
        <v>79.6923828125</v>
      </c>
      <c r="E352" s="128">
        <f>VLOOKUP($A352,'Supporting Data'!$A$2:$BH$1679,16,FALSE)</f>
        <v>0.38983049988746638</v>
      </c>
      <c r="F352" s="125">
        <f>VLOOKUP($A352,'Supporting Data'!$A$2:$BH$1679,7,FALSE)</f>
        <v>90.708656311035156</v>
      </c>
      <c r="G352" s="128">
        <f>VLOOKUP($A352,'Supporting Data'!$A$2:$BH$1679,49,FALSE)</f>
        <v>0.14754098653793329</v>
      </c>
      <c r="H352" s="125">
        <f>VLOOKUP($A352,'Supporting Data'!$A$2:$BH$1679,6,FALSE)</f>
        <v>80.653701782226563</v>
      </c>
      <c r="I352" s="128">
        <f>VLOOKUP($A352,'Supporting Data'!$A$2:$BH$1679,22,FALSE)</f>
        <v>0.21311475336551669</v>
      </c>
      <c r="J352" s="125">
        <f>VLOOKUP($A352,'Supporting Data'!$A$2:$BH$1679,8,FALSE)</f>
        <v>90.136894226074219</v>
      </c>
      <c r="K352" s="128">
        <f>VLOOKUP($A352,'Supporting Data'!$A$2:$BH$1679,49,FALSE)</f>
        <v>0.14754098653793329</v>
      </c>
      <c r="L352" s="125">
        <f>VLOOKUP($A352,'Supporting Data'!$A$2:$BH$1679,26,FALSE)</f>
        <v>84.316452026367188</v>
      </c>
      <c r="M352" s="125">
        <f>VLOOKUP($A352,'Supporting Data'!$A$2:$BH$1679,53,FALSE)</f>
        <v>91.908103942871094</v>
      </c>
    </row>
    <row r="353" spans="1:13" x14ac:dyDescent="0.3">
      <c r="A353" s="4">
        <v>380454020</v>
      </c>
      <c r="B353" s="3" t="s">
        <v>167</v>
      </c>
      <c r="C353" s="3" t="s">
        <v>1001</v>
      </c>
      <c r="D353" s="125">
        <f>VLOOKUP($A353,'Supporting Data'!$A$2:$BH$1679,5,FALSE)</f>
        <v>87.894317626953125</v>
      </c>
      <c r="E353" s="128">
        <f>VLOOKUP($A353,'Supporting Data'!$A$2:$BH$1679,16,FALSE)</f>
        <v>0.46296295523643488</v>
      </c>
      <c r="F353" s="125">
        <f>VLOOKUP($A353,'Supporting Data'!$A$2:$BH$1679,7,FALSE)</f>
        <v>86.635101318359375</v>
      </c>
      <c r="G353" s="128">
        <f>VLOOKUP($A353,'Supporting Data'!$A$2:$BH$1679,49,FALSE)</f>
        <v>0.31481480598449713</v>
      </c>
      <c r="H353" s="125">
        <f>VLOOKUP($A353,'Supporting Data'!$A$2:$BH$1679,6,FALSE)</f>
        <v>88.130943298339844</v>
      </c>
      <c r="I353" s="128">
        <f>VLOOKUP($A353,'Supporting Data'!$A$2:$BH$1679,22,FALSE)</f>
        <v>0.46296295523643488</v>
      </c>
      <c r="J353" s="125">
        <f>VLOOKUP($A353,'Supporting Data'!$A$2:$BH$1679,8,FALSE)</f>
        <v>87.394844055175781</v>
      </c>
      <c r="K353" s="128">
        <f>VLOOKUP($A353,'Supporting Data'!$A$2:$BH$1679,49,FALSE)</f>
        <v>0.31481480598449713</v>
      </c>
      <c r="L353" s="125">
        <f>VLOOKUP($A353,'Supporting Data'!$A$2:$BH$1679,26,FALSE)</f>
        <v>90.660377502441406</v>
      </c>
      <c r="M353" s="125">
        <f>VLOOKUP($A353,'Supporting Data'!$A$2:$BH$1679,53,FALSE)</f>
        <v>88.237777709960938</v>
      </c>
    </row>
    <row r="354" spans="1:13" x14ac:dyDescent="0.3">
      <c r="A354" s="4">
        <v>180474020</v>
      </c>
      <c r="B354" s="3" t="s">
        <v>77</v>
      </c>
      <c r="C354" s="3" t="s">
        <v>754</v>
      </c>
      <c r="D354" s="125">
        <f>VLOOKUP($A354,'Supporting Data'!$A$2:$BH$1679,5,FALSE)</f>
        <v>84.520858764648438</v>
      </c>
      <c r="E354" s="128">
        <f>VLOOKUP($A354,'Supporting Data'!$A$2:$BH$1679,16,FALSE)</f>
        <v>0.57377046346664429</v>
      </c>
      <c r="F354" s="125">
        <f>VLOOKUP($A354,'Supporting Data'!$A$2:$BH$1679,7,FALSE)</f>
        <v>84.328407287597656</v>
      </c>
      <c r="G354" s="128">
        <f>VLOOKUP($A354,'Supporting Data'!$A$2:$BH$1679,49,FALSE)</f>
        <v>0.4285714328289032</v>
      </c>
      <c r="H354" s="125">
        <f>VLOOKUP($A354,'Supporting Data'!$A$2:$BH$1679,6,FALSE)</f>
        <v>85.483039855957031</v>
      </c>
      <c r="I354" s="128">
        <f>VLOOKUP($A354,'Supporting Data'!$A$2:$BH$1679,22,FALSE)</f>
        <v>0.52380955219268799</v>
      </c>
      <c r="J354" s="125">
        <f>VLOOKUP($A354,'Supporting Data'!$A$2:$BH$1679,8,FALSE)</f>
        <v>81.003959655761719</v>
      </c>
      <c r="K354" s="128">
        <f>VLOOKUP($A354,'Supporting Data'!$A$2:$BH$1679,49,FALSE)</f>
        <v>0.4285714328289032</v>
      </c>
      <c r="L354" s="125">
        <f>VLOOKUP($A354,'Supporting Data'!$A$2:$BH$1679,26,FALSE)</f>
        <v>85.826911926269531</v>
      </c>
      <c r="M354" s="125">
        <f>VLOOKUP($A354,'Supporting Data'!$A$2:$BH$1679,53,FALSE)</f>
        <v>82.113685607910156</v>
      </c>
    </row>
    <row r="355" spans="1:13" x14ac:dyDescent="0.3">
      <c r="A355" s="4">
        <v>1000601050</v>
      </c>
      <c r="B355" s="3" t="s">
        <v>474</v>
      </c>
      <c r="C355" s="3" t="s">
        <v>1944</v>
      </c>
      <c r="D355" s="125">
        <f>VLOOKUP($A355,'Supporting Data'!$A$2:$BH$1679,5,FALSE)</f>
        <v>82.129623413085938</v>
      </c>
      <c r="E355" s="128">
        <f>VLOOKUP($A355,'Supporting Data'!$A$2:$BH$1679,16,FALSE)</f>
        <v>0.38129496574401861</v>
      </c>
      <c r="F355" s="125">
        <f>VLOOKUP($A355,'Supporting Data'!$A$2:$BH$1679,7,FALSE)</f>
        <v>84.00653076171875</v>
      </c>
      <c r="G355" s="128">
        <f>VLOOKUP($A355,'Supporting Data'!$A$2:$BH$1679,49,FALSE)</f>
        <v>0.15151515603065491</v>
      </c>
      <c r="H355" s="125">
        <f>VLOOKUP($A355,'Supporting Data'!$A$2:$BH$1679,6,FALSE)</f>
        <v>82.47918701171875</v>
      </c>
      <c r="I355" s="128">
        <f>VLOOKUP($A355,'Supporting Data'!$A$2:$BH$1679,22,FALSE)</f>
        <v>0.24285714328289029</v>
      </c>
      <c r="J355" s="125">
        <f>VLOOKUP($A355,'Supporting Data'!$A$2:$BH$1679,8,FALSE)</f>
        <v>82.274803161621094</v>
      </c>
      <c r="K355" s="128">
        <f>VLOOKUP($A355,'Supporting Data'!$A$2:$BH$1679,49,FALSE)</f>
        <v>0.15151515603065491</v>
      </c>
      <c r="L355" s="125">
        <f>VLOOKUP($A355,'Supporting Data'!$A$2:$BH$1679,26,FALSE)</f>
        <v>76.76416015625</v>
      </c>
      <c r="M355" s="125">
        <f>VLOOKUP($A355,'Supporting Data'!$A$2:$BH$1679,53,FALSE)</f>
        <v>77.247406005859375</v>
      </c>
    </row>
    <row r="356" spans="1:13" x14ac:dyDescent="0.3">
      <c r="A356" s="4">
        <v>840034020</v>
      </c>
      <c r="B356" s="3" t="s">
        <v>398</v>
      </c>
      <c r="C356" s="3" t="s">
        <v>1632</v>
      </c>
      <c r="D356" s="125">
        <f>VLOOKUP($A356,'Supporting Data'!$A$2:$BH$1679,5,FALSE)</f>
        <v>88.685447692871094</v>
      </c>
      <c r="E356" s="128">
        <f>VLOOKUP($A356,'Supporting Data'!$A$2:$BH$1679,16,FALSE)</f>
        <v>0.40259739756584167</v>
      </c>
      <c r="F356" s="125">
        <f>VLOOKUP($A356,'Supporting Data'!$A$2:$BH$1679,7,FALSE)</f>
        <v>87.3033447265625</v>
      </c>
      <c r="G356" s="128">
        <f>VLOOKUP($A356,'Supporting Data'!$A$2:$BH$1679,49,FALSE)</f>
        <v>0.1190476194024086</v>
      </c>
      <c r="H356" s="125">
        <f>VLOOKUP($A356,'Supporting Data'!$A$2:$BH$1679,6,FALSE)</f>
        <v>89.700210571289063</v>
      </c>
      <c r="I356" s="128">
        <f>VLOOKUP($A356,'Supporting Data'!$A$2:$BH$1679,22,FALSE)</f>
        <v>0.1428571492433548</v>
      </c>
      <c r="J356" s="125">
        <f>VLOOKUP($A356,'Supporting Data'!$A$2:$BH$1679,8,FALSE)</f>
        <v>88.532417297363281</v>
      </c>
      <c r="K356" s="128">
        <f>VLOOKUP($A356,'Supporting Data'!$A$2:$BH$1679,49,FALSE)</f>
        <v>0.1190476194024086</v>
      </c>
      <c r="L356" s="125">
        <f>VLOOKUP($A356,'Supporting Data'!$A$2:$BH$1679,26,FALSE)</f>
        <v>87.941551208496094</v>
      </c>
      <c r="M356" s="125">
        <f>VLOOKUP($A356,'Supporting Data'!$A$2:$BH$1679,53,FALSE)</f>
        <v>88.4439697265625</v>
      </c>
    </row>
    <row r="357" spans="1:13" x14ac:dyDescent="0.3">
      <c r="A357" s="4">
        <v>100913000</v>
      </c>
      <c r="B357" s="3" t="s">
        <v>41</v>
      </c>
      <c r="C357" s="3" t="s">
        <v>629</v>
      </c>
      <c r="D357" s="125">
        <f>VLOOKUP($A357,'Supporting Data'!$A$2:$BH$1679,5,FALSE)</f>
        <v>81.007499694824219</v>
      </c>
      <c r="E357" s="128">
        <f>VLOOKUP($A357,'Supporting Data'!$A$2:$BH$1679,16,FALSE)</f>
        <v>0.40390878915786738</v>
      </c>
      <c r="F357" s="125">
        <f>VLOOKUP($A357,'Supporting Data'!$A$2:$BH$1679,7,FALSE)</f>
        <v>85.459403991699219</v>
      </c>
      <c r="G357" s="128">
        <f>VLOOKUP($A357,'Supporting Data'!$A$2:$BH$1679,49,FALSE)</f>
        <v>0.18947368860244751</v>
      </c>
      <c r="H357" s="125">
        <f>VLOOKUP($A357,'Supporting Data'!$A$2:$BH$1679,6,FALSE)</f>
        <v>80.980781555175781</v>
      </c>
      <c r="I357" s="128">
        <f>VLOOKUP($A357,'Supporting Data'!$A$2:$BH$1679,22,FALSE)</f>
        <v>0.20000000298023221</v>
      </c>
      <c r="J357" s="125">
        <f>VLOOKUP($A357,'Supporting Data'!$A$2:$BH$1679,8,FALSE)</f>
        <v>85.015380859375</v>
      </c>
      <c r="K357" s="128">
        <f>VLOOKUP($A357,'Supporting Data'!$A$2:$BH$1679,49,FALSE)</f>
        <v>0.18947368860244751</v>
      </c>
      <c r="L357" s="125">
        <f>VLOOKUP($A357,'Supporting Data'!$A$2:$BH$1679,26,FALSE)</f>
        <v>86.733184814453125</v>
      </c>
      <c r="M357" s="125">
        <f>VLOOKUP($A357,'Supporting Data'!$A$2:$BH$1679,53,FALSE)</f>
        <v>88.918228149414063</v>
      </c>
    </row>
    <row r="358" spans="1:13" x14ac:dyDescent="0.3">
      <c r="A358" s="4">
        <v>961094160</v>
      </c>
      <c r="B358" s="3" t="s">
        <v>458</v>
      </c>
      <c r="C358" s="3" t="s">
        <v>1590</v>
      </c>
      <c r="D358" s="125">
        <f>VLOOKUP($A358,'Supporting Data'!$A$2:$BH$1679,5,FALSE)</f>
        <v>78.23016357421875</v>
      </c>
      <c r="E358" s="128">
        <f>VLOOKUP($A358,'Supporting Data'!$A$2:$BH$1679,16,FALSE)</f>
        <v>0.1398305147886276</v>
      </c>
      <c r="F358" s="125">
        <f>VLOOKUP($A358,'Supporting Data'!$A$2:$BH$1679,7,FALSE)</f>
        <v>80.650077819824219</v>
      </c>
      <c r="G358" s="128">
        <f>VLOOKUP($A358,'Supporting Data'!$A$2:$BH$1679,49,FALSE)</f>
        <v>6.808510422706604E-2</v>
      </c>
      <c r="H358" s="125">
        <f>VLOOKUP($A358,'Supporting Data'!$A$2:$BH$1679,6,FALSE)</f>
        <v>79.775741577148438</v>
      </c>
      <c r="I358" s="128">
        <f>VLOOKUP($A358,'Supporting Data'!$A$2:$BH$1679,22,FALSE)</f>
        <v>0.1398305147886276</v>
      </c>
      <c r="J358" s="125">
        <f>VLOOKUP($A358,'Supporting Data'!$A$2:$BH$1679,8,FALSE)</f>
        <v>81.717628479003906</v>
      </c>
      <c r="K358" s="128">
        <f>VLOOKUP($A358,'Supporting Data'!$A$2:$BH$1679,49,FALSE)</f>
        <v>6.808510422706604E-2</v>
      </c>
      <c r="L358" s="125">
        <f>VLOOKUP($A358,'Supporting Data'!$A$2:$BH$1679,26,FALSE)</f>
        <v>83.108085632324219</v>
      </c>
      <c r="M358" s="125">
        <f>VLOOKUP($A358,'Supporting Data'!$A$2:$BH$1679,53,FALSE)</f>
        <v>84.093193054199219</v>
      </c>
    </row>
    <row r="359" spans="1:13" x14ac:dyDescent="0.3">
      <c r="A359" s="4">
        <v>100894020</v>
      </c>
      <c r="B359" s="3" t="s">
        <v>39</v>
      </c>
      <c r="C359" s="3" t="s">
        <v>626</v>
      </c>
      <c r="D359" s="125">
        <f>VLOOKUP($A359,'Supporting Data'!$A$2:$BH$1679,5,FALSE)</f>
        <v>85.752639770507813</v>
      </c>
      <c r="E359" s="128">
        <f>VLOOKUP($A359,'Supporting Data'!$A$2:$BH$1679,16,FALSE)</f>
        <v>0.45454546809196472</v>
      </c>
      <c r="F359" s="125">
        <f>VLOOKUP($A359,'Supporting Data'!$A$2:$BH$1679,7,FALSE)</f>
        <v>87.302131652832031</v>
      </c>
      <c r="G359" s="128">
        <f>VLOOKUP($A359,'Supporting Data'!$A$2:$BH$1679,49,FALSE)</f>
        <v>0.25742575526237488</v>
      </c>
      <c r="H359" s="125">
        <f>VLOOKUP($A359,'Supporting Data'!$A$2:$BH$1679,6,FALSE)</f>
        <v>86.160171508789063</v>
      </c>
      <c r="I359" s="128">
        <f>VLOOKUP($A359,'Supporting Data'!$A$2:$BH$1679,22,FALSE)</f>
        <v>0.32673266530036932</v>
      </c>
      <c r="J359" s="125">
        <f>VLOOKUP($A359,'Supporting Data'!$A$2:$BH$1679,8,FALSE)</f>
        <v>87.223556518554688</v>
      </c>
      <c r="K359" s="128">
        <f>VLOOKUP($A359,'Supporting Data'!$A$2:$BH$1679,49,FALSE)</f>
        <v>0.25742575526237488</v>
      </c>
      <c r="L359" s="125">
        <f>VLOOKUP($A359,'Supporting Data'!$A$2:$BH$1679,26,FALSE)</f>
        <v>83.410179138183594</v>
      </c>
      <c r="M359" s="125">
        <f>VLOOKUP($A359,'Supporting Data'!$A$2:$BH$1679,53,FALSE)</f>
        <v>87.021202087402344</v>
      </c>
    </row>
    <row r="360" spans="1:13" x14ac:dyDescent="0.3">
      <c r="A360" s="4">
        <v>920874080</v>
      </c>
      <c r="B360" s="3" t="s">
        <v>427</v>
      </c>
      <c r="C360" s="3" t="s">
        <v>1624</v>
      </c>
      <c r="D360" s="125">
        <f>VLOOKUP($A360,'Supporting Data'!$A$2:$BH$1679,5,FALSE)</f>
        <v>88.522285461425781</v>
      </c>
      <c r="E360" s="128">
        <f>VLOOKUP($A360,'Supporting Data'!$A$2:$BH$1679,16,FALSE)</f>
        <v>0.50731706619262695</v>
      </c>
      <c r="F360" s="125">
        <f>VLOOKUP($A360,'Supporting Data'!$A$2:$BH$1679,7,FALSE)</f>
        <v>85.830673217773438</v>
      </c>
      <c r="G360" s="128">
        <f>VLOOKUP($A360,'Supporting Data'!$A$2:$BH$1679,49,FALSE)</f>
        <v>0.26190477609634399</v>
      </c>
      <c r="H360" s="125">
        <f>VLOOKUP($A360,'Supporting Data'!$A$2:$BH$1679,6,FALSE)</f>
        <v>86.217842102050781</v>
      </c>
      <c r="I360" s="128">
        <f>VLOOKUP($A360,'Supporting Data'!$A$2:$BH$1679,22,FALSE)</f>
        <v>0.3571428656578064</v>
      </c>
      <c r="J360" s="125">
        <f>VLOOKUP($A360,'Supporting Data'!$A$2:$BH$1679,8,FALSE)</f>
        <v>83.982200622558594</v>
      </c>
      <c r="K360" s="128">
        <f>VLOOKUP($A360,'Supporting Data'!$A$2:$BH$1679,49,FALSE)</f>
        <v>0.26190477609634399</v>
      </c>
      <c r="L360" s="125">
        <f>VLOOKUP($A360,'Supporting Data'!$A$2:$BH$1679,26,FALSE)</f>
        <v>89.754104614257813</v>
      </c>
      <c r="M360" s="125">
        <f>VLOOKUP($A360,'Supporting Data'!$A$2:$BH$1679,53,FALSE)</f>
        <v>89.907981872558594</v>
      </c>
    </row>
    <row r="361" spans="1:13" x14ac:dyDescent="0.3">
      <c r="A361" s="4">
        <v>670553000</v>
      </c>
      <c r="B361" s="3" t="s">
        <v>324</v>
      </c>
      <c r="C361" s="3" t="s">
        <v>1480</v>
      </c>
      <c r="D361" s="125">
        <f>VLOOKUP($A361,'Supporting Data'!$A$2:$BH$1679,5,FALSE)</f>
        <v>79.359130859375</v>
      </c>
      <c r="E361" s="128">
        <f>VLOOKUP($A361,'Supporting Data'!$A$2:$BH$1679,16,FALSE)</f>
        <v>0.29305136203765869</v>
      </c>
      <c r="F361" s="125">
        <f>VLOOKUP($A361,'Supporting Data'!$A$2:$BH$1679,7,FALSE)</f>
        <v>78.967292785644531</v>
      </c>
      <c r="G361" s="128">
        <f>VLOOKUP($A361,'Supporting Data'!$A$2:$BH$1679,49,FALSE)</f>
        <v>0.1575757563114166</v>
      </c>
      <c r="H361" s="125">
        <f>VLOOKUP($A361,'Supporting Data'!$A$2:$BH$1679,6,FALSE)</f>
        <v>80.903533935546875</v>
      </c>
      <c r="I361" s="128">
        <f>VLOOKUP($A361,'Supporting Data'!$A$2:$BH$1679,22,FALSE)</f>
        <v>0.29305136203765869</v>
      </c>
      <c r="J361" s="125">
        <f>VLOOKUP($A361,'Supporting Data'!$A$2:$BH$1679,8,FALSE)</f>
        <v>79.901817321777344</v>
      </c>
      <c r="K361" s="128">
        <f>VLOOKUP($A361,'Supporting Data'!$A$2:$BH$1679,49,FALSE)</f>
        <v>0.1575757563114166</v>
      </c>
      <c r="L361" s="125">
        <f>VLOOKUP($A361,'Supporting Data'!$A$2:$BH$1679,26,FALSE)</f>
        <v>0</v>
      </c>
      <c r="M361" s="125">
        <f>VLOOKUP($A361,'Supporting Data'!$A$2:$BH$1679,53,FALSE)</f>
        <v>0</v>
      </c>
    </row>
    <row r="362" spans="1:13" x14ac:dyDescent="0.3">
      <c r="A362" s="4">
        <v>731063000</v>
      </c>
      <c r="B362" s="3" t="s">
        <v>348</v>
      </c>
      <c r="C362" s="3" t="s">
        <v>1521</v>
      </c>
      <c r="D362" s="125">
        <f>VLOOKUP($A362,'Supporting Data'!$A$2:$BH$1679,5,FALSE)</f>
        <v>75.876106262207031</v>
      </c>
      <c r="E362" s="128">
        <f>VLOOKUP($A362,'Supporting Data'!$A$2:$BH$1679,16,FALSE)</f>
        <v>0.31999999284744263</v>
      </c>
      <c r="F362" s="125">
        <f>VLOOKUP($A362,'Supporting Data'!$A$2:$BH$1679,7,FALSE)</f>
        <v>85.768119812011719</v>
      </c>
      <c r="G362" s="128">
        <f>VLOOKUP($A362,'Supporting Data'!$A$2:$BH$1679,49,FALSE)</f>
        <v>0.16822430491447449</v>
      </c>
      <c r="H362" s="125">
        <f>VLOOKUP($A362,'Supporting Data'!$A$2:$BH$1679,6,FALSE)</f>
        <v>79.000907897949219</v>
      </c>
      <c r="I362" s="128">
        <f>VLOOKUP($A362,'Supporting Data'!$A$2:$BH$1679,22,FALSE)</f>
        <v>0.23364485800266269</v>
      </c>
      <c r="J362" s="125">
        <f>VLOOKUP($A362,'Supporting Data'!$A$2:$BH$1679,8,FALSE)</f>
        <v>85.373641967773438</v>
      </c>
      <c r="K362" s="128">
        <f>VLOOKUP($A362,'Supporting Data'!$A$2:$BH$1679,49,FALSE)</f>
        <v>0.16822430491447449</v>
      </c>
      <c r="L362" s="125">
        <f>VLOOKUP($A362,'Supporting Data'!$A$2:$BH$1679,26,FALSE)</f>
        <v>70.118141174316406</v>
      </c>
      <c r="M362" s="125">
        <f>VLOOKUP($A362,'Supporting Data'!$A$2:$BH$1679,53,FALSE)</f>
        <v>80.092941284179688</v>
      </c>
    </row>
    <row r="363" spans="1:13" x14ac:dyDescent="0.3">
      <c r="A363" s="4">
        <v>1141134040</v>
      </c>
      <c r="B363" s="3" t="s">
        <v>531</v>
      </c>
      <c r="C363" s="3" t="s">
        <v>2052</v>
      </c>
      <c r="D363" s="125">
        <f>VLOOKUP($A363,'Supporting Data'!$A$2:$BH$1679,5,FALSE)</f>
        <v>81.964340209960938</v>
      </c>
      <c r="E363" s="128">
        <f>VLOOKUP($A363,'Supporting Data'!$A$2:$BH$1679,16,FALSE)</f>
        <v>0.44961240887641912</v>
      </c>
      <c r="F363" s="125">
        <f>VLOOKUP($A363,'Supporting Data'!$A$2:$BH$1679,7,FALSE)</f>
        <v>82.794273376464844</v>
      </c>
      <c r="G363" s="128">
        <f>VLOOKUP($A363,'Supporting Data'!$A$2:$BH$1679,49,FALSE)</f>
        <v>0.18309858441352839</v>
      </c>
      <c r="H363" s="125">
        <f>VLOOKUP($A363,'Supporting Data'!$A$2:$BH$1679,6,FALSE)</f>
        <v>81.246849060058594</v>
      </c>
      <c r="I363" s="128">
        <f>VLOOKUP($A363,'Supporting Data'!$A$2:$BH$1679,22,FALSE)</f>
        <v>0.36619716882705688</v>
      </c>
      <c r="J363" s="125">
        <f>VLOOKUP($A363,'Supporting Data'!$A$2:$BH$1679,8,FALSE)</f>
        <v>83.209403991699219</v>
      </c>
      <c r="K363" s="128">
        <f>VLOOKUP($A363,'Supporting Data'!$A$2:$BH$1679,49,FALSE)</f>
        <v>0.18309858441352839</v>
      </c>
      <c r="L363" s="125">
        <f>VLOOKUP($A363,'Supporting Data'!$A$2:$BH$1679,26,FALSE)</f>
        <v>84.014358520507813</v>
      </c>
      <c r="M363" s="125">
        <f>VLOOKUP($A363,'Supporting Data'!$A$2:$BH$1679,53,FALSE)</f>
        <v>83.289016723632813</v>
      </c>
    </row>
    <row r="364" spans="1:13" x14ac:dyDescent="0.3">
      <c r="A364" s="4">
        <v>560171050</v>
      </c>
      <c r="B364" s="3" t="s">
        <v>290</v>
      </c>
      <c r="C364" s="3" t="s">
        <v>1405</v>
      </c>
      <c r="D364" s="125">
        <f>VLOOKUP($A364,'Supporting Data'!$A$2:$BH$1679,5,FALSE)</f>
        <v>70.084976196289063</v>
      </c>
      <c r="E364" s="128">
        <f>VLOOKUP($A364,'Supporting Data'!$A$2:$BH$1679,16,FALSE)</f>
        <v>0.37368419766426092</v>
      </c>
      <c r="F364" s="125">
        <f>VLOOKUP($A364,'Supporting Data'!$A$2:$BH$1679,7,FALSE)</f>
        <v>73.733154296875</v>
      </c>
      <c r="G364" s="128">
        <f>VLOOKUP($A364,'Supporting Data'!$A$2:$BH$1679,49,FALSE)</f>
        <v>0.10344827920198441</v>
      </c>
      <c r="H364" s="125">
        <f>VLOOKUP($A364,'Supporting Data'!$A$2:$BH$1679,6,FALSE)</f>
        <v>74.784782409667969</v>
      </c>
      <c r="I364" s="128">
        <f>VLOOKUP($A364,'Supporting Data'!$A$2:$BH$1679,22,FALSE)</f>
        <v>0.20270270109176641</v>
      </c>
      <c r="J364" s="125">
        <f>VLOOKUP($A364,'Supporting Data'!$A$2:$BH$1679,8,FALSE)</f>
        <v>76.93951416015625</v>
      </c>
      <c r="K364" s="128">
        <f>VLOOKUP($A364,'Supporting Data'!$A$2:$BH$1679,49,FALSE)</f>
        <v>0.10344827920198441</v>
      </c>
      <c r="L364" s="125">
        <f>VLOOKUP($A364,'Supporting Data'!$A$2:$BH$1679,26,FALSE)</f>
        <v>72.836967468261719</v>
      </c>
      <c r="M364" s="125">
        <f>VLOOKUP($A364,'Supporting Data'!$A$2:$BH$1679,53,FALSE)</f>
        <v>76.608192443847656</v>
      </c>
    </row>
    <row r="365" spans="1:13" x14ac:dyDescent="0.3">
      <c r="A365" s="4">
        <v>540454040</v>
      </c>
      <c r="B365" s="3" t="s">
        <v>282</v>
      </c>
      <c r="C365" s="3" t="s">
        <v>1392</v>
      </c>
      <c r="D365" s="125">
        <f>VLOOKUP($A365,'Supporting Data'!$A$2:$BH$1679,5,FALSE)</f>
        <v>95.577407836914063</v>
      </c>
      <c r="E365" s="128">
        <f>VLOOKUP($A365,'Supporting Data'!$A$2:$BH$1679,16,FALSE)</f>
        <v>0.335999995470047</v>
      </c>
      <c r="F365" s="125">
        <f>VLOOKUP($A365,'Supporting Data'!$A$2:$BH$1679,7,FALSE)</f>
        <v>94.35894775390625</v>
      </c>
      <c r="G365" s="128">
        <f>VLOOKUP($A365,'Supporting Data'!$A$2:$BH$1679,49,FALSE)</f>
        <v>0.2054794579744339</v>
      </c>
      <c r="H365" s="125">
        <f>VLOOKUP($A365,'Supporting Data'!$A$2:$BH$1679,6,FALSE)</f>
        <v>92.771064758300781</v>
      </c>
      <c r="I365" s="128">
        <f>VLOOKUP($A365,'Supporting Data'!$A$2:$BH$1679,22,FALSE)</f>
        <v>0.17567567527294159</v>
      </c>
      <c r="J365" s="125">
        <f>VLOOKUP($A365,'Supporting Data'!$A$2:$BH$1679,8,FALSE)</f>
        <v>95.891105651855469</v>
      </c>
      <c r="K365" s="128">
        <f>VLOOKUP($A365,'Supporting Data'!$A$2:$BH$1679,49,FALSE)</f>
        <v>0.2054794579744339</v>
      </c>
      <c r="L365" s="125">
        <f>VLOOKUP($A365,'Supporting Data'!$A$2:$BH$1679,26,FALSE)</f>
        <v>86.733184814453125</v>
      </c>
      <c r="M365" s="125">
        <f>VLOOKUP($A365,'Supporting Data'!$A$2:$BH$1679,53,FALSE)</f>
        <v>88.815132141113281</v>
      </c>
    </row>
    <row r="366" spans="1:13" x14ac:dyDescent="0.3">
      <c r="A366" s="4">
        <v>100914050</v>
      </c>
      <c r="B366" s="3" t="s">
        <v>41</v>
      </c>
      <c r="C366" s="3" t="s">
        <v>630</v>
      </c>
      <c r="D366" s="125">
        <f>VLOOKUP($A366,'Supporting Data'!$A$2:$BH$1679,5,FALSE)</f>
        <v>78.154609680175781</v>
      </c>
      <c r="E366" s="128">
        <f>VLOOKUP($A366,'Supporting Data'!$A$2:$BH$1679,16,FALSE)</f>
        <v>0.5116279125213623</v>
      </c>
      <c r="F366" s="125">
        <f>VLOOKUP($A366,'Supporting Data'!$A$2:$BH$1679,7,FALSE)</f>
        <v>83.048851013183594</v>
      </c>
      <c r="G366" s="128">
        <f>VLOOKUP($A366,'Supporting Data'!$A$2:$BH$1679,49,FALSE)</f>
        <v>0.20588235557079321</v>
      </c>
      <c r="H366" s="125">
        <f>VLOOKUP($A366,'Supporting Data'!$A$2:$BH$1679,6,FALSE)</f>
        <v>78.612693786621094</v>
      </c>
      <c r="I366" s="128">
        <f>VLOOKUP($A366,'Supporting Data'!$A$2:$BH$1679,22,FALSE)</f>
        <v>0.27941176295280462</v>
      </c>
      <c r="J366" s="125">
        <f>VLOOKUP($A366,'Supporting Data'!$A$2:$BH$1679,8,FALSE)</f>
        <v>84.182136535644531</v>
      </c>
      <c r="K366" s="128">
        <f>VLOOKUP($A366,'Supporting Data'!$A$2:$BH$1679,49,FALSE)</f>
        <v>0.20588235557079321</v>
      </c>
      <c r="L366" s="125">
        <f>VLOOKUP($A366,'Supporting Data'!$A$2:$BH$1679,26,FALSE)</f>
        <v>80.087165832519531</v>
      </c>
      <c r="M366" s="125">
        <f>VLOOKUP($A366,'Supporting Data'!$A$2:$BH$1679,53,FALSE)</f>
        <v>81.412612915039063</v>
      </c>
    </row>
    <row r="367" spans="1:13" x14ac:dyDescent="0.3">
      <c r="A367" s="4">
        <v>430034040</v>
      </c>
      <c r="B367" s="3" t="s">
        <v>196</v>
      </c>
      <c r="C367" s="3" t="s">
        <v>1098</v>
      </c>
      <c r="D367" s="125">
        <f>VLOOKUP($A367,'Supporting Data'!$A$2:$BH$1679,5,FALSE)</f>
        <v>89.674934387207031</v>
      </c>
      <c r="E367" s="128">
        <f>VLOOKUP($A367,'Supporting Data'!$A$2:$BH$1679,16,FALSE)</f>
        <v>0.36559140682220459</v>
      </c>
      <c r="F367" s="125">
        <f>VLOOKUP($A367,'Supporting Data'!$A$2:$BH$1679,7,FALSE)</f>
        <v>85.679336547851563</v>
      </c>
      <c r="G367" s="128">
        <f>VLOOKUP($A367,'Supporting Data'!$A$2:$BH$1679,49,FALSE)</f>
        <v>0.36363637447357178</v>
      </c>
      <c r="H367" s="125">
        <f>VLOOKUP($A367,'Supporting Data'!$A$2:$BH$1679,6,FALSE)</f>
        <v>90.014854431152344</v>
      </c>
      <c r="I367" s="128">
        <f>VLOOKUP($A367,'Supporting Data'!$A$2:$BH$1679,22,FALSE)</f>
        <v>0.38181817531585688</v>
      </c>
      <c r="J367" s="125">
        <f>VLOOKUP($A367,'Supporting Data'!$A$2:$BH$1679,8,FALSE)</f>
        <v>83.837997436523438</v>
      </c>
      <c r="K367" s="128">
        <f>VLOOKUP($A367,'Supporting Data'!$A$2:$BH$1679,49,FALSE)</f>
        <v>0.36363637447357178</v>
      </c>
      <c r="L367" s="125">
        <f>VLOOKUP($A367,'Supporting Data'!$A$2:$BH$1679,26,FALSE)</f>
        <v>85.524818420410156</v>
      </c>
      <c r="M367" s="125">
        <f>VLOOKUP($A367,'Supporting Data'!$A$2:$BH$1679,53,FALSE)</f>
        <v>77.907241821289063</v>
      </c>
    </row>
    <row r="368" spans="1:13" x14ac:dyDescent="0.3">
      <c r="A368" s="4">
        <v>920914030</v>
      </c>
      <c r="B368" s="3" t="s">
        <v>431</v>
      </c>
      <c r="C368" s="3" t="s">
        <v>1738</v>
      </c>
      <c r="D368" s="125">
        <f>VLOOKUP($A368,'Supporting Data'!$A$2:$BH$1679,5,FALSE)</f>
        <v>90.469673156738281</v>
      </c>
      <c r="E368" s="128">
        <f>VLOOKUP($A368,'Supporting Data'!$A$2:$BH$1679,16,FALSE)</f>
        <v>0.53072625398635864</v>
      </c>
      <c r="F368" s="125">
        <f>VLOOKUP($A368,'Supporting Data'!$A$2:$BH$1679,7,FALSE)</f>
        <v>90.648269653320313</v>
      </c>
      <c r="G368" s="128">
        <f>VLOOKUP($A368,'Supporting Data'!$A$2:$BH$1679,49,FALSE)</f>
        <v>0.29268291592597961</v>
      </c>
      <c r="H368" s="125">
        <f>VLOOKUP($A368,'Supporting Data'!$A$2:$BH$1679,6,FALSE)</f>
        <v>91.217658996582031</v>
      </c>
      <c r="I368" s="128">
        <f>VLOOKUP($A368,'Supporting Data'!$A$2:$BH$1679,22,FALSE)</f>
        <v>0.32499998807907099</v>
      </c>
      <c r="J368" s="125">
        <f>VLOOKUP($A368,'Supporting Data'!$A$2:$BH$1679,8,FALSE)</f>
        <v>90.127609252929688</v>
      </c>
      <c r="K368" s="128">
        <f>VLOOKUP($A368,'Supporting Data'!$A$2:$BH$1679,49,FALSE)</f>
        <v>0.29268291592597961</v>
      </c>
      <c r="L368" s="125">
        <f>VLOOKUP($A368,'Supporting Data'!$A$2:$BH$1679,26,FALSE)</f>
        <v>81.597625732421875</v>
      </c>
      <c r="M368" s="125">
        <f>VLOOKUP($A368,'Supporting Data'!$A$2:$BH$1679,53,FALSE)</f>
        <v>85.928352355957031</v>
      </c>
    </row>
    <row r="369" spans="1:13" x14ac:dyDescent="0.3">
      <c r="A369" s="4">
        <v>71254020</v>
      </c>
      <c r="B369" s="3" t="s">
        <v>28</v>
      </c>
      <c r="C369" s="3" t="s">
        <v>604</v>
      </c>
      <c r="D369" s="125">
        <f>VLOOKUP($A369,'Supporting Data'!$A$2:$BH$1679,5,FALSE)</f>
        <v>78.0804443359375</v>
      </c>
      <c r="E369" s="128">
        <f>VLOOKUP($A369,'Supporting Data'!$A$2:$BH$1679,16,FALSE)</f>
        <v>0</v>
      </c>
      <c r="F369" s="125">
        <f>VLOOKUP($A369,'Supporting Data'!$A$2:$BH$1679,7,FALSE)</f>
        <v>83.499053955078125</v>
      </c>
      <c r="G369" s="128">
        <f>VLOOKUP($A369,'Supporting Data'!$A$2:$BH$1679,49,FALSE)</f>
        <v>0</v>
      </c>
      <c r="H369" s="125">
        <f>VLOOKUP($A369,'Supporting Data'!$A$2:$BH$1679,6,FALSE)</f>
        <v>78.655097961425781</v>
      </c>
      <c r="I369" s="128">
        <f>VLOOKUP($A369,'Supporting Data'!$A$2:$BH$1679,22,FALSE)</f>
        <v>0.31578946113586431</v>
      </c>
      <c r="J369" s="125">
        <f>VLOOKUP($A369,'Supporting Data'!$A$2:$BH$1679,8,FALSE)</f>
        <v>84.419235229492188</v>
      </c>
      <c r="K369" s="128">
        <f>VLOOKUP($A369,'Supporting Data'!$A$2:$BH$1679,49,FALSE)</f>
        <v>0</v>
      </c>
      <c r="L369" s="125">
        <f>VLOOKUP($A369,'Supporting Data'!$A$2:$BH$1679,26,FALSE)</f>
        <v>77.972526550292969</v>
      </c>
      <c r="M369" s="125">
        <f>VLOOKUP($A369,'Supporting Data'!$A$2:$BH$1679,53,FALSE)</f>
        <v>79.742408752441406</v>
      </c>
    </row>
    <row r="370" spans="1:13" x14ac:dyDescent="0.3">
      <c r="A370" s="4">
        <v>640724020</v>
      </c>
      <c r="B370" s="3" t="s">
        <v>314</v>
      </c>
      <c r="C370" s="3" t="s">
        <v>1460</v>
      </c>
      <c r="D370" s="125">
        <f>VLOOKUP($A370,'Supporting Data'!$A$2:$BH$1679,5,FALSE)</f>
        <v>86.498291015625</v>
      </c>
      <c r="E370" s="128">
        <f>VLOOKUP($A370,'Supporting Data'!$A$2:$BH$1679,16,FALSE)</f>
        <v>0.23913043737411499</v>
      </c>
      <c r="F370" s="125">
        <f>VLOOKUP($A370,'Supporting Data'!$A$2:$BH$1679,7,FALSE)</f>
        <v>81.717353820800781</v>
      </c>
      <c r="G370" s="128">
        <f>VLOOKUP($A370,'Supporting Data'!$A$2:$BH$1679,49,FALSE)</f>
        <v>0</v>
      </c>
      <c r="H370" s="125">
        <f>VLOOKUP($A370,'Supporting Data'!$A$2:$BH$1679,6,FALSE)</f>
        <v>84.312225341796875</v>
      </c>
      <c r="I370" s="128">
        <f>VLOOKUP($A370,'Supporting Data'!$A$2:$BH$1679,22,FALSE)</f>
        <v>0.3125</v>
      </c>
      <c r="J370" s="125">
        <f>VLOOKUP($A370,'Supporting Data'!$A$2:$BH$1679,8,FALSE)</f>
        <v>80.735748291015625</v>
      </c>
      <c r="K370" s="128">
        <f>VLOOKUP($A370,'Supporting Data'!$A$2:$BH$1679,49,FALSE)</f>
        <v>0</v>
      </c>
      <c r="L370" s="125">
        <f>VLOOKUP($A370,'Supporting Data'!$A$2:$BH$1679,26,FALSE)</f>
        <v>87.0352783203125</v>
      </c>
      <c r="M370" s="125">
        <f>VLOOKUP($A370,'Supporting Data'!$A$2:$BH$1679,53,FALSE)</f>
        <v>91.640045166015625</v>
      </c>
    </row>
    <row r="371" spans="1:13" x14ac:dyDescent="0.3">
      <c r="A371" s="4">
        <v>591131050</v>
      </c>
      <c r="B371" s="3" t="s">
        <v>300</v>
      </c>
      <c r="C371" s="3" t="s">
        <v>1429</v>
      </c>
      <c r="D371" s="125">
        <f>VLOOKUP($A371,'Supporting Data'!$A$2:$BH$1679,5,FALSE)</f>
        <v>81.987312316894531</v>
      </c>
      <c r="E371" s="128">
        <f>VLOOKUP($A371,'Supporting Data'!$A$2:$BH$1679,16,FALSE)</f>
        <v>0.30232557654380798</v>
      </c>
      <c r="F371" s="125">
        <f>VLOOKUP($A371,'Supporting Data'!$A$2:$BH$1679,7,FALSE)</f>
        <v>77.488441467285156</v>
      </c>
      <c r="G371" s="128">
        <f>VLOOKUP($A371,'Supporting Data'!$A$2:$BH$1679,49,FALSE)</f>
        <v>0.125</v>
      </c>
      <c r="H371" s="125">
        <f>VLOOKUP($A371,'Supporting Data'!$A$2:$BH$1679,6,FALSE)</f>
        <v>81.38739013671875</v>
      </c>
      <c r="I371" s="128">
        <f>VLOOKUP($A371,'Supporting Data'!$A$2:$BH$1679,22,FALSE)</f>
        <v>0</v>
      </c>
      <c r="J371" s="125">
        <f>VLOOKUP($A371,'Supporting Data'!$A$2:$BH$1679,8,FALSE)</f>
        <v>75.340003967285156</v>
      </c>
      <c r="K371" s="128">
        <f>VLOOKUP($A371,'Supporting Data'!$A$2:$BH$1679,49,FALSE)</f>
        <v>0.125</v>
      </c>
      <c r="L371" s="125">
        <f>VLOOKUP($A371,'Supporting Data'!$A$2:$BH$1679,26,FALSE)</f>
        <v>84.316452026367188</v>
      </c>
      <c r="M371" s="125">
        <f>VLOOKUP($A371,'Supporting Data'!$A$2:$BH$1679,53,FALSE)</f>
        <v>77.020584106445313</v>
      </c>
    </row>
    <row r="372" spans="1:13" x14ac:dyDescent="0.3">
      <c r="A372" s="4">
        <v>600775020</v>
      </c>
      <c r="B372" s="3" t="s">
        <v>303</v>
      </c>
      <c r="C372" s="3" t="s">
        <v>1440</v>
      </c>
      <c r="D372" s="125">
        <f>VLOOKUP($A372,'Supporting Data'!$A$2:$BH$1679,5,FALSE)</f>
        <v>82.563949584960938</v>
      </c>
      <c r="E372" s="128">
        <f>VLOOKUP($A372,'Supporting Data'!$A$2:$BH$1679,16,FALSE)</f>
        <v>0.40088105201721191</v>
      </c>
      <c r="F372" s="125">
        <f>VLOOKUP($A372,'Supporting Data'!$A$2:$BH$1679,7,FALSE)</f>
        <v>88.140853881835938</v>
      </c>
      <c r="G372" s="128">
        <f>VLOOKUP($A372,'Supporting Data'!$A$2:$BH$1679,49,FALSE)</f>
        <v>0.35428571701049799</v>
      </c>
      <c r="H372" s="125">
        <f>VLOOKUP($A372,'Supporting Data'!$A$2:$BH$1679,6,FALSE)</f>
        <v>82.209213256835938</v>
      </c>
      <c r="I372" s="128">
        <f>VLOOKUP($A372,'Supporting Data'!$A$2:$BH$1679,22,FALSE)</f>
        <v>0.33714285492897028</v>
      </c>
      <c r="J372" s="125">
        <f>VLOOKUP($A372,'Supporting Data'!$A$2:$BH$1679,8,FALSE)</f>
        <v>87.103538513183594</v>
      </c>
      <c r="K372" s="128">
        <f>VLOOKUP($A372,'Supporting Data'!$A$2:$BH$1679,49,FALSE)</f>
        <v>0.35428571701049799</v>
      </c>
      <c r="L372" s="125">
        <f>VLOOKUP($A372,'Supporting Data'!$A$2:$BH$1679,26,FALSE)</f>
        <v>86.431098937988281</v>
      </c>
      <c r="M372" s="125">
        <f>VLOOKUP($A372,'Supporting Data'!$A$2:$BH$1679,53,FALSE)</f>
        <v>89.062568664550781</v>
      </c>
    </row>
    <row r="373" spans="1:13" x14ac:dyDescent="0.3">
      <c r="A373" s="4">
        <v>480684070</v>
      </c>
      <c r="B373" s="3" t="s">
        <v>217</v>
      </c>
      <c r="C373" s="3" t="s">
        <v>1147</v>
      </c>
      <c r="D373" s="125">
        <f>VLOOKUP($A373,'Supporting Data'!$A$2:$BH$1679,5,FALSE)</f>
        <v>87.1124267578125</v>
      </c>
      <c r="E373" s="128">
        <f>VLOOKUP($A373,'Supporting Data'!$A$2:$BH$1679,16,FALSE)</f>
        <v>0.68831169605255127</v>
      </c>
      <c r="F373" s="125">
        <f>VLOOKUP($A373,'Supporting Data'!$A$2:$BH$1679,7,FALSE)</f>
        <v>85.944770812988281</v>
      </c>
      <c r="G373" s="128">
        <f>VLOOKUP($A373,'Supporting Data'!$A$2:$BH$1679,49,FALSE)</f>
        <v>0.4761904776096344</v>
      </c>
      <c r="H373" s="125">
        <f>VLOOKUP($A373,'Supporting Data'!$A$2:$BH$1679,6,FALSE)</f>
        <v>86.626556396484375</v>
      </c>
      <c r="I373" s="128">
        <f>VLOOKUP($A373,'Supporting Data'!$A$2:$BH$1679,22,FALSE)</f>
        <v>0.48571428656578058</v>
      </c>
      <c r="J373" s="125">
        <f>VLOOKUP($A373,'Supporting Data'!$A$2:$BH$1679,8,FALSE)</f>
        <v>85.286041259765625</v>
      </c>
      <c r="K373" s="128">
        <f>VLOOKUP($A373,'Supporting Data'!$A$2:$BH$1679,49,FALSE)</f>
        <v>0.4761904776096344</v>
      </c>
      <c r="L373" s="125">
        <f>VLOOKUP($A373,'Supporting Data'!$A$2:$BH$1679,26,FALSE)</f>
        <v>84.316452026367188</v>
      </c>
      <c r="M373" s="125">
        <f>VLOOKUP($A373,'Supporting Data'!$A$2:$BH$1679,53,FALSE)</f>
        <v>84.773643493652344</v>
      </c>
    </row>
    <row r="374" spans="1:13" x14ac:dyDescent="0.3">
      <c r="A374" s="4">
        <v>61044020</v>
      </c>
      <c r="B374" s="3" t="s">
        <v>23</v>
      </c>
      <c r="C374" s="3" t="s">
        <v>594</v>
      </c>
      <c r="D374" s="125">
        <f>VLOOKUP($A374,'Supporting Data'!$A$2:$BH$1679,5,FALSE)</f>
        <v>83.304649353027344</v>
      </c>
      <c r="E374" s="128">
        <f>VLOOKUP($A374,'Supporting Data'!$A$2:$BH$1679,16,FALSE)</f>
        <v>0.34599155187606812</v>
      </c>
      <c r="F374" s="125">
        <f>VLOOKUP($A374,'Supporting Data'!$A$2:$BH$1679,7,FALSE)</f>
        <v>85.971160888671875</v>
      </c>
      <c r="G374" s="128">
        <f>VLOOKUP($A374,'Supporting Data'!$A$2:$BH$1679,49,FALSE)</f>
        <v>0.26811593770980829</v>
      </c>
      <c r="H374" s="125">
        <f>VLOOKUP($A374,'Supporting Data'!$A$2:$BH$1679,6,FALSE)</f>
        <v>83.889366149902344</v>
      </c>
      <c r="I374" s="128">
        <f>VLOOKUP($A374,'Supporting Data'!$A$2:$BH$1679,22,FALSE)</f>
        <v>0.23913043737411499</v>
      </c>
      <c r="J374" s="125">
        <f>VLOOKUP($A374,'Supporting Data'!$A$2:$BH$1679,8,FALSE)</f>
        <v>85.989913940429688</v>
      </c>
      <c r="K374" s="128">
        <f>VLOOKUP($A374,'Supporting Data'!$A$2:$BH$1679,49,FALSE)</f>
        <v>0.26811593770980829</v>
      </c>
      <c r="L374" s="125">
        <f>VLOOKUP($A374,'Supporting Data'!$A$2:$BH$1679,26,FALSE)</f>
        <v>87.0352783203125</v>
      </c>
      <c r="M374" s="125">
        <f>VLOOKUP($A374,'Supporting Data'!$A$2:$BH$1679,53,FALSE)</f>
        <v>91.9493408203125</v>
      </c>
    </row>
    <row r="375" spans="1:13" x14ac:dyDescent="0.3">
      <c r="A375" s="4">
        <v>410034020</v>
      </c>
      <c r="B375" s="3" t="s">
        <v>184</v>
      </c>
      <c r="C375" s="3" t="s">
        <v>1079</v>
      </c>
      <c r="D375" s="125">
        <f>VLOOKUP($A375,'Supporting Data'!$A$2:$BH$1679,5,FALSE)</f>
        <v>94.013046264648438</v>
      </c>
      <c r="E375" s="128">
        <f>VLOOKUP($A375,'Supporting Data'!$A$2:$BH$1679,16,FALSE)</f>
        <v>0.53333336114883423</v>
      </c>
      <c r="F375" s="125">
        <f>VLOOKUP($A375,'Supporting Data'!$A$2:$BH$1679,7,FALSE)</f>
        <v>95.617401123046875</v>
      </c>
      <c r="G375" s="128">
        <f>VLOOKUP($A375,'Supporting Data'!$A$2:$BH$1679,49,FALSE)</f>
        <v>0.28125</v>
      </c>
      <c r="H375" s="125">
        <f>VLOOKUP($A375,'Supporting Data'!$A$2:$BH$1679,6,FALSE)</f>
        <v>91.65863037109375</v>
      </c>
      <c r="I375" s="128">
        <f>VLOOKUP($A375,'Supporting Data'!$A$2:$BH$1679,22,FALSE)</f>
        <v>0.25</v>
      </c>
      <c r="J375" s="125">
        <f>VLOOKUP($A375,'Supporting Data'!$A$2:$BH$1679,8,FALSE)</f>
        <v>90.716278076171875</v>
      </c>
      <c r="K375" s="128">
        <f>VLOOKUP($A375,'Supporting Data'!$A$2:$BH$1679,49,FALSE)</f>
        <v>0.28125</v>
      </c>
      <c r="L375" s="125">
        <f>VLOOKUP($A375,'Supporting Data'!$A$2:$BH$1679,26,FALSE)</f>
        <v>87.941551208496094</v>
      </c>
      <c r="M375" s="125">
        <f>VLOOKUP($A375,'Supporting Data'!$A$2:$BH$1679,53,FALSE)</f>
        <v>89.103805541992188</v>
      </c>
    </row>
    <row r="376" spans="1:13" x14ac:dyDescent="0.3">
      <c r="A376" s="4">
        <v>160904140</v>
      </c>
      <c r="B376" s="3" t="s">
        <v>67</v>
      </c>
      <c r="C376" s="3" t="s">
        <v>730</v>
      </c>
      <c r="D376" s="125">
        <f>VLOOKUP($A376,'Supporting Data'!$A$2:$BH$1679,5,FALSE)</f>
        <v>88.266609191894531</v>
      </c>
      <c r="E376" s="128">
        <f>VLOOKUP($A376,'Supporting Data'!$A$2:$BH$1679,16,FALSE)</f>
        <v>0.51829266548156738</v>
      </c>
      <c r="F376" s="125">
        <f>VLOOKUP($A376,'Supporting Data'!$A$2:$BH$1679,7,FALSE)</f>
        <v>87.747627258300781</v>
      </c>
      <c r="G376" s="128">
        <f>VLOOKUP($A376,'Supporting Data'!$A$2:$BH$1679,49,FALSE)</f>
        <v>0.27659574151039118</v>
      </c>
      <c r="H376" s="125">
        <f>VLOOKUP($A376,'Supporting Data'!$A$2:$BH$1679,6,FALSE)</f>
        <v>86.1654052734375</v>
      </c>
      <c r="I376" s="128">
        <f>VLOOKUP($A376,'Supporting Data'!$A$2:$BH$1679,22,FALSE)</f>
        <v>0</v>
      </c>
      <c r="J376" s="125">
        <f>VLOOKUP($A376,'Supporting Data'!$A$2:$BH$1679,8,FALSE)</f>
        <v>90.084915161132813</v>
      </c>
      <c r="K376" s="128">
        <f>VLOOKUP($A376,'Supporting Data'!$A$2:$BH$1679,49,FALSE)</f>
        <v>0.27659574151039118</v>
      </c>
      <c r="L376" s="125">
        <f>VLOOKUP($A376,'Supporting Data'!$A$2:$BH$1679,26,FALSE)</f>
        <v>85.524818420410156</v>
      </c>
      <c r="M376" s="125">
        <f>VLOOKUP($A376,'Supporting Data'!$A$2:$BH$1679,53,FALSE)</f>
        <v>83.82513427734375</v>
      </c>
    </row>
    <row r="377" spans="1:13" x14ac:dyDescent="0.3">
      <c r="A377" s="4">
        <v>801252000</v>
      </c>
      <c r="B377" s="3" t="s">
        <v>383</v>
      </c>
      <c r="C377" s="3" t="s">
        <v>1586</v>
      </c>
      <c r="D377" s="125">
        <f>VLOOKUP($A377,'Supporting Data'!$A$2:$BH$1679,5,FALSE)</f>
        <v>78.002647399902344</v>
      </c>
      <c r="E377" s="128">
        <f>VLOOKUP($A377,'Supporting Data'!$A$2:$BH$1679,16,FALSE)</f>
        <v>0.38209816813468928</v>
      </c>
      <c r="F377" s="125">
        <f>VLOOKUP($A377,'Supporting Data'!$A$2:$BH$1679,7,FALSE)</f>
        <v>86.812614440917969</v>
      </c>
      <c r="G377" s="128">
        <f>VLOOKUP($A377,'Supporting Data'!$A$2:$BH$1679,49,FALSE)</f>
        <v>0.40544629096984858</v>
      </c>
      <c r="H377" s="125">
        <f>VLOOKUP($A377,'Supporting Data'!$A$2:$BH$1679,6,FALSE)</f>
        <v>78.295661926269531</v>
      </c>
      <c r="I377" s="128">
        <f>VLOOKUP($A377,'Supporting Data'!$A$2:$BH$1679,22,FALSE)</f>
        <v>0.27963525056838989</v>
      </c>
      <c r="J377" s="125">
        <f>VLOOKUP($A377,'Supporting Data'!$A$2:$BH$1679,8,FALSE)</f>
        <v>86.736259460449219</v>
      </c>
      <c r="K377" s="128">
        <f>VLOOKUP($A377,'Supporting Data'!$A$2:$BH$1679,49,FALSE)</f>
        <v>0.40544629096984858</v>
      </c>
      <c r="L377" s="125">
        <f>VLOOKUP($A377,'Supporting Data'!$A$2:$BH$1679,26,FALSE)</f>
        <v>82.805992126464844</v>
      </c>
      <c r="M377" s="125">
        <f>VLOOKUP($A377,'Supporting Data'!$A$2:$BH$1679,53,FALSE)</f>
        <v>83.412734985351563</v>
      </c>
    </row>
    <row r="378" spans="1:13" x14ac:dyDescent="0.3">
      <c r="A378" s="4">
        <v>51284000</v>
      </c>
      <c r="B378" s="3" t="s">
        <v>20</v>
      </c>
      <c r="C378" s="3" t="s">
        <v>587</v>
      </c>
      <c r="D378" s="125">
        <f>VLOOKUP($A378,'Supporting Data'!$A$2:$BH$1679,5,FALSE)</f>
        <v>87.617446899414063</v>
      </c>
      <c r="E378" s="128">
        <f>VLOOKUP($A378,'Supporting Data'!$A$2:$BH$1679,16,FALSE)</f>
        <v>0.34876543283462519</v>
      </c>
      <c r="F378" s="125">
        <f>VLOOKUP($A378,'Supporting Data'!$A$2:$BH$1679,7,FALSE)</f>
        <v>79.660285949707031</v>
      </c>
      <c r="G378" s="128">
        <f>VLOOKUP($A378,'Supporting Data'!$A$2:$BH$1679,49,FALSE)</f>
        <v>0.22088353335857391</v>
      </c>
      <c r="H378" s="125">
        <f>VLOOKUP($A378,'Supporting Data'!$A$2:$BH$1679,6,FALSE)</f>
        <v>89.240921020507813</v>
      </c>
      <c r="I378" s="128">
        <f>VLOOKUP($A378,'Supporting Data'!$A$2:$BH$1679,22,FALSE)</f>
        <v>0.2449799180030823</v>
      </c>
      <c r="J378" s="125">
        <f>VLOOKUP($A378,'Supporting Data'!$A$2:$BH$1679,8,FALSE)</f>
        <v>80.31622314453125</v>
      </c>
      <c r="K378" s="128">
        <f>VLOOKUP($A378,'Supporting Data'!$A$2:$BH$1679,49,FALSE)</f>
        <v>0.22088353335857391</v>
      </c>
      <c r="L378" s="125">
        <f>VLOOKUP($A378,'Supporting Data'!$A$2:$BH$1679,26,FALSE)</f>
        <v>82.805992126464844</v>
      </c>
      <c r="M378" s="125">
        <f>VLOOKUP($A378,'Supporting Data'!$A$2:$BH$1679,53,FALSE)</f>
        <v>79.30938720703125</v>
      </c>
    </row>
    <row r="379" spans="1:13" x14ac:dyDescent="0.3">
      <c r="A379" s="4">
        <v>920913000</v>
      </c>
      <c r="B379" s="3" t="s">
        <v>431</v>
      </c>
      <c r="C379" s="3" t="s">
        <v>1736</v>
      </c>
      <c r="D379" s="125">
        <f>VLOOKUP($A379,'Supporting Data'!$A$2:$BH$1679,5,FALSE)</f>
        <v>82.320518493652344</v>
      </c>
      <c r="E379" s="128">
        <f>VLOOKUP($A379,'Supporting Data'!$A$2:$BH$1679,16,FALSE)</f>
        <v>0.46341463923454279</v>
      </c>
      <c r="F379" s="125">
        <f>VLOOKUP($A379,'Supporting Data'!$A$2:$BH$1679,7,FALSE)</f>
        <v>80.213066101074219</v>
      </c>
      <c r="G379" s="128">
        <f>VLOOKUP($A379,'Supporting Data'!$A$2:$BH$1679,49,FALSE)</f>
        <v>0.23976607620716089</v>
      </c>
      <c r="H379" s="125">
        <f>VLOOKUP($A379,'Supporting Data'!$A$2:$BH$1679,6,FALSE)</f>
        <v>81.22430419921875</v>
      </c>
      <c r="I379" s="128">
        <f>VLOOKUP($A379,'Supporting Data'!$A$2:$BH$1679,22,FALSE)</f>
        <v>0.29069766402244568</v>
      </c>
      <c r="J379" s="125">
        <f>VLOOKUP($A379,'Supporting Data'!$A$2:$BH$1679,8,FALSE)</f>
        <v>76.832221984863281</v>
      </c>
      <c r="K379" s="128">
        <f>VLOOKUP($A379,'Supporting Data'!$A$2:$BH$1679,49,FALSE)</f>
        <v>0.23976607620716089</v>
      </c>
      <c r="L379" s="125">
        <f>VLOOKUP($A379,'Supporting Data'!$A$2:$BH$1679,26,FALSE)</f>
        <v>85.826911926269531</v>
      </c>
      <c r="M379" s="125">
        <f>VLOOKUP($A379,'Supporting Data'!$A$2:$BH$1679,53,FALSE)</f>
        <v>79.948600769042969</v>
      </c>
    </row>
    <row r="380" spans="1:13" x14ac:dyDescent="0.3">
      <c r="A380" s="4">
        <v>51234030</v>
      </c>
      <c r="B380" s="3" t="s">
        <v>17</v>
      </c>
      <c r="C380" s="3" t="s">
        <v>582</v>
      </c>
      <c r="D380" s="125">
        <f>VLOOKUP($A380,'Supporting Data'!$A$2:$BH$1679,5,FALSE)</f>
        <v>94.599311828613281</v>
      </c>
      <c r="E380" s="128">
        <f>VLOOKUP($A380,'Supporting Data'!$A$2:$BH$1679,16,FALSE)</f>
        <v>0.53887397050857544</v>
      </c>
      <c r="F380" s="125">
        <f>VLOOKUP($A380,'Supporting Data'!$A$2:$BH$1679,7,FALSE)</f>
        <v>93.252105712890625</v>
      </c>
      <c r="G380" s="128">
        <f>VLOOKUP($A380,'Supporting Data'!$A$2:$BH$1679,49,FALSE)</f>
        <v>0.36986300349235529</v>
      </c>
      <c r="H380" s="125">
        <f>VLOOKUP($A380,'Supporting Data'!$A$2:$BH$1679,6,FALSE)</f>
        <v>95.341514587402344</v>
      </c>
      <c r="I380" s="128">
        <f>VLOOKUP($A380,'Supporting Data'!$A$2:$BH$1679,22,FALSE)</f>
        <v>0.47945204377174377</v>
      </c>
      <c r="J380" s="125">
        <f>VLOOKUP($A380,'Supporting Data'!$A$2:$BH$1679,8,FALSE)</f>
        <v>93.296531677246094</v>
      </c>
      <c r="K380" s="128">
        <f>VLOOKUP($A380,'Supporting Data'!$A$2:$BH$1679,49,FALSE)</f>
        <v>0.36986300349235529</v>
      </c>
      <c r="L380" s="125">
        <f>VLOOKUP($A380,'Supporting Data'!$A$2:$BH$1679,26,FALSE)</f>
        <v>89.149925231933594</v>
      </c>
      <c r="M380" s="125">
        <f>VLOOKUP($A380,'Supporting Data'!$A$2:$BH$1679,53,FALSE)</f>
        <v>87.000587463378906</v>
      </c>
    </row>
    <row r="381" spans="1:13" x14ac:dyDescent="0.3">
      <c r="A381" s="4">
        <v>720734020</v>
      </c>
      <c r="B381" s="3" t="s">
        <v>343</v>
      </c>
      <c r="C381" s="3" t="s">
        <v>1514</v>
      </c>
      <c r="D381" s="125">
        <f>VLOOKUP($A381,'Supporting Data'!$A$2:$BH$1679,5,FALSE)</f>
        <v>82.073631286621094</v>
      </c>
      <c r="E381" s="128">
        <f>VLOOKUP($A381,'Supporting Data'!$A$2:$BH$1679,16,FALSE)</f>
        <v>0.40000000596046448</v>
      </c>
      <c r="F381" s="125">
        <f>VLOOKUP($A381,'Supporting Data'!$A$2:$BH$1679,7,FALSE)</f>
        <v>88.587394714355469</v>
      </c>
      <c r="G381" s="128">
        <f>VLOOKUP($A381,'Supporting Data'!$A$2:$BH$1679,49,FALSE)</f>
        <v>0.3333333432674408</v>
      </c>
      <c r="H381" s="125">
        <f>VLOOKUP($A381,'Supporting Data'!$A$2:$BH$1679,6,FALSE)</f>
        <v>83.46954345703125</v>
      </c>
      <c r="I381" s="128">
        <f>VLOOKUP($A381,'Supporting Data'!$A$2:$BH$1679,22,FALSE)</f>
        <v>0.40000000596046448</v>
      </c>
      <c r="J381" s="125">
        <f>VLOOKUP($A381,'Supporting Data'!$A$2:$BH$1679,8,FALSE)</f>
        <v>87.43939208984375</v>
      </c>
      <c r="K381" s="128">
        <f>VLOOKUP($A381,'Supporting Data'!$A$2:$BH$1679,49,FALSE)</f>
        <v>0.3333333432674408</v>
      </c>
      <c r="L381" s="125">
        <f>VLOOKUP($A381,'Supporting Data'!$A$2:$BH$1679,26,FALSE)</f>
        <v>85.222724914550781</v>
      </c>
      <c r="M381" s="125">
        <f>VLOOKUP($A381,'Supporting Data'!$A$2:$BH$1679,53,FALSE)</f>
        <v>87.083061218261719</v>
      </c>
    </row>
    <row r="382" spans="1:13" x14ac:dyDescent="0.3">
      <c r="A382" s="4">
        <v>350983000</v>
      </c>
      <c r="B382" s="3" t="s">
        <v>151</v>
      </c>
      <c r="C382" s="3" t="s">
        <v>961</v>
      </c>
      <c r="D382" s="125">
        <f>VLOOKUP($A382,'Supporting Data'!$A$2:$BH$1679,5,FALSE)</f>
        <v>87.027473449707031</v>
      </c>
      <c r="E382" s="128">
        <f>VLOOKUP($A382,'Supporting Data'!$A$2:$BH$1679,16,FALSE)</f>
        <v>0.33495146036148071</v>
      </c>
      <c r="F382" s="125">
        <f>VLOOKUP($A382,'Supporting Data'!$A$2:$BH$1679,7,FALSE)</f>
        <v>79.956809997558594</v>
      </c>
      <c r="G382" s="128">
        <f>VLOOKUP($A382,'Supporting Data'!$A$2:$BH$1679,49,FALSE)</f>
        <v>0.18446601927280429</v>
      </c>
      <c r="H382" s="125">
        <f>VLOOKUP($A382,'Supporting Data'!$A$2:$BH$1679,6,FALSE)</f>
        <v>88.713539123535156</v>
      </c>
      <c r="I382" s="128">
        <f>VLOOKUP($A382,'Supporting Data'!$A$2:$BH$1679,22,FALSE)</f>
        <v>0.33495146036148071</v>
      </c>
      <c r="J382" s="125">
        <f>VLOOKUP($A382,'Supporting Data'!$A$2:$BH$1679,8,FALSE)</f>
        <v>80.912605285644531</v>
      </c>
      <c r="K382" s="128">
        <f>VLOOKUP($A382,'Supporting Data'!$A$2:$BH$1679,49,FALSE)</f>
        <v>0.18446601927280429</v>
      </c>
      <c r="L382" s="125">
        <f>VLOOKUP($A382,'Supporting Data'!$A$2:$BH$1679,26,FALSE)</f>
        <v>91.868743896484375</v>
      </c>
      <c r="M382" s="125">
        <f>VLOOKUP($A382,'Supporting Data'!$A$2:$BH$1679,53,FALSE)</f>
        <v>81.701286315917969</v>
      </c>
    </row>
    <row r="383" spans="1:13" x14ac:dyDescent="0.3">
      <c r="A383" s="4">
        <v>920874090</v>
      </c>
      <c r="B383" s="3" t="s">
        <v>427</v>
      </c>
      <c r="C383" s="3" t="s">
        <v>1693</v>
      </c>
      <c r="D383" s="125">
        <f>VLOOKUP($A383,'Supporting Data'!$A$2:$BH$1679,5,FALSE)</f>
        <v>89.339866638183594</v>
      </c>
      <c r="E383" s="128">
        <f>VLOOKUP($A383,'Supporting Data'!$A$2:$BH$1679,16,FALSE)</f>
        <v>0.53987729549407959</v>
      </c>
      <c r="F383" s="125">
        <f>VLOOKUP($A383,'Supporting Data'!$A$2:$BH$1679,7,FALSE)</f>
        <v>89.317802429199219</v>
      </c>
      <c r="G383" s="128">
        <f>VLOOKUP($A383,'Supporting Data'!$A$2:$BH$1679,49,FALSE)</f>
        <v>0.375</v>
      </c>
      <c r="H383" s="125">
        <f>VLOOKUP($A383,'Supporting Data'!$A$2:$BH$1679,6,FALSE)</f>
        <v>86.891120910644531</v>
      </c>
      <c r="I383" s="128">
        <f>VLOOKUP($A383,'Supporting Data'!$A$2:$BH$1679,22,FALSE)</f>
        <v>0.42307692766189581</v>
      </c>
      <c r="J383" s="125">
        <f>VLOOKUP($A383,'Supporting Data'!$A$2:$BH$1679,8,FALSE)</f>
        <v>88.779937744140625</v>
      </c>
      <c r="K383" s="128">
        <f>VLOOKUP($A383,'Supporting Data'!$A$2:$BH$1679,49,FALSE)</f>
        <v>0.375</v>
      </c>
      <c r="L383" s="125">
        <f>VLOOKUP($A383,'Supporting Data'!$A$2:$BH$1679,26,FALSE)</f>
        <v>93.077117919921875</v>
      </c>
      <c r="M383" s="125">
        <f>VLOOKUP($A383,'Supporting Data'!$A$2:$BH$1679,53,FALSE)</f>
        <v>90.320381164550781</v>
      </c>
    </row>
    <row r="384" spans="1:13" x14ac:dyDescent="0.3">
      <c r="A384" s="4">
        <v>51244020</v>
      </c>
      <c r="B384" s="3" t="s">
        <v>18</v>
      </c>
      <c r="C384" s="3" t="s">
        <v>584</v>
      </c>
      <c r="D384" s="125">
        <f>VLOOKUP($A384,'Supporting Data'!$A$2:$BH$1679,5,FALSE)</f>
        <v>86.745155334472656</v>
      </c>
      <c r="E384" s="128">
        <f>VLOOKUP($A384,'Supporting Data'!$A$2:$BH$1679,16,FALSE)</f>
        <v>0.35151514410972601</v>
      </c>
      <c r="F384" s="125">
        <f>VLOOKUP($A384,'Supporting Data'!$A$2:$BH$1679,7,FALSE)</f>
        <v>84.88348388671875</v>
      </c>
      <c r="G384" s="128">
        <f>VLOOKUP($A384,'Supporting Data'!$A$2:$BH$1679,49,FALSE)</f>
        <v>0.1228070184588432</v>
      </c>
      <c r="H384" s="125">
        <f>VLOOKUP($A384,'Supporting Data'!$A$2:$BH$1679,6,FALSE)</f>
        <v>87.883140563964844</v>
      </c>
      <c r="I384" s="128">
        <f>VLOOKUP($A384,'Supporting Data'!$A$2:$BH$1679,22,FALSE)</f>
        <v>0.26086956262588501</v>
      </c>
      <c r="J384" s="125">
        <f>VLOOKUP($A384,'Supporting Data'!$A$2:$BH$1679,8,FALSE)</f>
        <v>86.575103759765625</v>
      </c>
      <c r="K384" s="128">
        <f>VLOOKUP($A384,'Supporting Data'!$A$2:$BH$1679,49,FALSE)</f>
        <v>0.1228070184588432</v>
      </c>
      <c r="L384" s="125">
        <f>VLOOKUP($A384,'Supporting Data'!$A$2:$BH$1679,26,FALSE)</f>
        <v>87.941551208496094</v>
      </c>
      <c r="M384" s="125">
        <f>VLOOKUP($A384,'Supporting Data'!$A$2:$BH$1679,53,FALSE)</f>
        <v>88.464591979980469</v>
      </c>
    </row>
    <row r="385" spans="1:13" x14ac:dyDescent="0.3">
      <c r="A385" s="4">
        <v>41104060</v>
      </c>
      <c r="B385" s="3" t="s">
        <v>13</v>
      </c>
      <c r="C385" s="3" t="s">
        <v>575</v>
      </c>
      <c r="D385" s="125">
        <f>VLOOKUP($A385,'Supporting Data'!$A$2:$BH$1679,5,FALSE)</f>
        <v>87.5103759765625</v>
      </c>
      <c r="E385" s="128">
        <f>VLOOKUP($A385,'Supporting Data'!$A$2:$BH$1679,16,FALSE)</f>
        <v>0.37442922592163091</v>
      </c>
      <c r="F385" s="125">
        <f>VLOOKUP($A385,'Supporting Data'!$A$2:$BH$1679,7,FALSE)</f>
        <v>84.740447998046875</v>
      </c>
      <c r="G385" s="128">
        <f>VLOOKUP($A385,'Supporting Data'!$A$2:$BH$1679,49,FALSE)</f>
        <v>0.29223743081092829</v>
      </c>
      <c r="H385" s="125">
        <f>VLOOKUP($A385,'Supporting Data'!$A$2:$BH$1679,6,FALSE)</f>
        <v>89.153488159179688</v>
      </c>
      <c r="I385" s="128">
        <f>VLOOKUP($A385,'Supporting Data'!$A$2:$BH$1679,22,FALSE)</f>
        <v>0.37442922592163091</v>
      </c>
      <c r="J385" s="125">
        <f>VLOOKUP($A385,'Supporting Data'!$A$2:$BH$1679,8,FALSE)</f>
        <v>84.917083740234375</v>
      </c>
      <c r="K385" s="128">
        <f>VLOOKUP($A385,'Supporting Data'!$A$2:$BH$1679,49,FALSE)</f>
        <v>0.29223743081092829</v>
      </c>
      <c r="L385" s="125">
        <f>VLOOKUP($A385,'Supporting Data'!$A$2:$BH$1679,26,FALSE)</f>
        <v>89.149925231933594</v>
      </c>
      <c r="M385" s="125">
        <f>VLOOKUP($A385,'Supporting Data'!$A$2:$BH$1679,53,FALSE)</f>
        <v>85.907737731933594</v>
      </c>
    </row>
    <row r="386" spans="1:13" x14ac:dyDescent="0.3">
      <c r="A386" s="4">
        <v>41094020</v>
      </c>
      <c r="B386" s="3" t="s">
        <v>12</v>
      </c>
      <c r="C386" s="3" t="s">
        <v>572</v>
      </c>
      <c r="D386" s="125">
        <f>VLOOKUP($A386,'Supporting Data'!$A$2:$BH$1679,5,FALSE)</f>
        <v>78.040214538574219</v>
      </c>
      <c r="E386" s="128">
        <f>VLOOKUP($A386,'Supporting Data'!$A$2:$BH$1679,16,FALSE)</f>
        <v>0.38235294818878168</v>
      </c>
      <c r="F386" s="125">
        <f>VLOOKUP($A386,'Supporting Data'!$A$2:$BH$1679,7,FALSE)</f>
        <v>81.899818420410156</v>
      </c>
      <c r="G386" s="128">
        <f>VLOOKUP($A386,'Supporting Data'!$A$2:$BH$1679,49,FALSE)</f>
        <v>0.22666667401790619</v>
      </c>
      <c r="H386" s="125">
        <f>VLOOKUP($A386,'Supporting Data'!$A$2:$BH$1679,6,FALSE)</f>
        <v>77.980888366699219</v>
      </c>
      <c r="I386" s="128">
        <f>VLOOKUP($A386,'Supporting Data'!$A$2:$BH$1679,22,FALSE)</f>
        <v>0.2800000011920929</v>
      </c>
      <c r="J386" s="125">
        <f>VLOOKUP($A386,'Supporting Data'!$A$2:$BH$1679,8,FALSE)</f>
        <v>81.089515686035156</v>
      </c>
      <c r="K386" s="128">
        <f>VLOOKUP($A386,'Supporting Data'!$A$2:$BH$1679,49,FALSE)</f>
        <v>0.22666667401790619</v>
      </c>
      <c r="L386" s="125">
        <f>VLOOKUP($A386,'Supporting Data'!$A$2:$BH$1679,26,FALSE)</f>
        <v>78.274620056152344</v>
      </c>
      <c r="M386" s="125">
        <f>VLOOKUP($A386,'Supporting Data'!$A$2:$BH$1679,53,FALSE)</f>
        <v>79.721786499023438</v>
      </c>
    </row>
    <row r="387" spans="1:13" x14ac:dyDescent="0.3">
      <c r="A387" s="4">
        <v>410024020</v>
      </c>
      <c r="B387" s="3" t="s">
        <v>183</v>
      </c>
      <c r="C387" s="3" t="s">
        <v>1077</v>
      </c>
      <c r="D387" s="125">
        <f>VLOOKUP($A387,'Supporting Data'!$A$2:$BH$1679,5,FALSE)</f>
        <v>96.617866516113281</v>
      </c>
      <c r="E387" s="128">
        <f>VLOOKUP($A387,'Supporting Data'!$A$2:$BH$1679,16,FALSE)</f>
        <v>0.5</v>
      </c>
      <c r="F387" s="125">
        <f>VLOOKUP($A387,'Supporting Data'!$A$2:$BH$1679,7,FALSE)</f>
        <v>91.948020935058594</v>
      </c>
      <c r="G387" s="128">
        <f>VLOOKUP($A387,'Supporting Data'!$A$2:$BH$1679,49,FALSE)</f>
        <v>0.34999999403953552</v>
      </c>
      <c r="H387" s="125">
        <f>VLOOKUP($A387,'Supporting Data'!$A$2:$BH$1679,6,FALSE)</f>
        <v>92.346076965332031</v>
      </c>
      <c r="I387" s="128">
        <f>VLOOKUP($A387,'Supporting Data'!$A$2:$BH$1679,22,FALSE)</f>
        <v>0.48333331942558289</v>
      </c>
      <c r="J387" s="125">
        <f>VLOOKUP($A387,'Supporting Data'!$A$2:$BH$1679,8,FALSE)</f>
        <v>92.280479431152344</v>
      </c>
      <c r="K387" s="128">
        <f>VLOOKUP($A387,'Supporting Data'!$A$2:$BH$1679,49,FALSE)</f>
        <v>0.34999999403953552</v>
      </c>
      <c r="L387" s="125">
        <f>VLOOKUP($A387,'Supporting Data'!$A$2:$BH$1679,26,FALSE)</f>
        <v>95.493850708007813</v>
      </c>
      <c r="M387" s="125">
        <f>VLOOKUP($A387,'Supporting Data'!$A$2:$BH$1679,53,FALSE)</f>
        <v>93.516448974609375</v>
      </c>
    </row>
    <row r="388" spans="1:13" x14ac:dyDescent="0.3">
      <c r="A388" s="4">
        <v>401001050</v>
      </c>
      <c r="B388" s="3" t="s">
        <v>177</v>
      </c>
      <c r="C388" s="3" t="s">
        <v>1068</v>
      </c>
      <c r="D388" s="125">
        <f>VLOOKUP($A388,'Supporting Data'!$A$2:$BH$1679,5,FALSE)</f>
        <v>78.394218444824219</v>
      </c>
      <c r="E388" s="128">
        <f>VLOOKUP($A388,'Supporting Data'!$A$2:$BH$1679,16,FALSE)</f>
        <v>0.28571429848670959</v>
      </c>
      <c r="F388" s="125">
        <f>VLOOKUP($A388,'Supporting Data'!$A$2:$BH$1679,7,FALSE)</f>
        <v>85.981819152832031</v>
      </c>
      <c r="G388" s="128">
        <f>VLOOKUP($A388,'Supporting Data'!$A$2:$BH$1679,49,FALSE)</f>
        <v>0</v>
      </c>
      <c r="H388" s="125">
        <f>VLOOKUP($A388,'Supporting Data'!$A$2:$BH$1679,6,FALSE)</f>
        <v>79.550132751464844</v>
      </c>
      <c r="I388" s="128">
        <f>VLOOKUP($A388,'Supporting Data'!$A$2:$BH$1679,22,FALSE)</f>
        <v>0</v>
      </c>
      <c r="J388" s="125">
        <f>VLOOKUP($A388,'Supporting Data'!$A$2:$BH$1679,8,FALSE)</f>
        <v>86.639251708984375</v>
      </c>
      <c r="K388" s="128">
        <f>VLOOKUP($A388,'Supporting Data'!$A$2:$BH$1679,49,FALSE)</f>
        <v>0</v>
      </c>
      <c r="L388" s="125">
        <f>VLOOKUP($A388,'Supporting Data'!$A$2:$BH$1679,26,FALSE)</f>
        <v>75.857887268066406</v>
      </c>
      <c r="M388" s="125">
        <f>VLOOKUP($A388,'Supporting Data'!$A$2:$BH$1679,53,FALSE)</f>
        <v>78.092819213867188</v>
      </c>
    </row>
    <row r="389" spans="1:13" x14ac:dyDescent="0.3">
      <c r="A389" s="4">
        <v>320581050</v>
      </c>
      <c r="B389" s="3" t="s">
        <v>138</v>
      </c>
      <c r="C389" s="3" t="s">
        <v>941</v>
      </c>
      <c r="D389" s="125">
        <f>VLOOKUP($A389,'Supporting Data'!$A$2:$BH$1679,5,FALSE)</f>
        <v>88.091636657714844</v>
      </c>
      <c r="E389" s="128">
        <f>VLOOKUP($A389,'Supporting Data'!$A$2:$BH$1679,16,FALSE)</f>
        <v>0.3684210479259491</v>
      </c>
      <c r="F389" s="125">
        <f>VLOOKUP($A389,'Supporting Data'!$A$2:$BH$1679,7,FALSE)</f>
        <v>87.761299133300781</v>
      </c>
      <c r="G389" s="128">
        <f>VLOOKUP($A389,'Supporting Data'!$A$2:$BH$1679,49,FALSE)</f>
        <v>0.25</v>
      </c>
      <c r="H389" s="125">
        <f>VLOOKUP($A389,'Supporting Data'!$A$2:$BH$1679,6,FALSE)</f>
        <v>88.897125244140625</v>
      </c>
      <c r="I389" s="128">
        <f>VLOOKUP($A389,'Supporting Data'!$A$2:$BH$1679,22,FALSE)</f>
        <v>0.3684210479259491</v>
      </c>
      <c r="J389" s="125">
        <f>VLOOKUP($A389,'Supporting Data'!$A$2:$BH$1679,8,FALSE)</f>
        <v>85.030593872070313</v>
      </c>
      <c r="K389" s="128">
        <f>VLOOKUP($A389,'Supporting Data'!$A$2:$BH$1679,49,FALSE)</f>
        <v>0.25</v>
      </c>
      <c r="L389" s="125">
        <f>VLOOKUP($A389,'Supporting Data'!$A$2:$BH$1679,26,FALSE)</f>
        <v>80.993446350097656</v>
      </c>
      <c r="M389" s="125">
        <f>VLOOKUP($A389,'Supporting Data'!$A$2:$BH$1679,53,FALSE)</f>
        <v>84.629302978515625</v>
      </c>
    </row>
    <row r="390" spans="1:13" x14ac:dyDescent="0.3">
      <c r="A390" s="4">
        <v>370374020</v>
      </c>
      <c r="B390" s="3" t="s">
        <v>164</v>
      </c>
      <c r="C390" s="3" t="s">
        <v>994</v>
      </c>
      <c r="D390" s="125">
        <f>VLOOKUP($A390,'Supporting Data'!$A$2:$BH$1679,5,FALSE)</f>
        <v>79.539283752441406</v>
      </c>
      <c r="E390" s="128">
        <f>VLOOKUP($A390,'Supporting Data'!$A$2:$BH$1679,16,FALSE)</f>
        <v>0.52631580829620361</v>
      </c>
      <c r="F390" s="125">
        <f>VLOOKUP($A390,'Supporting Data'!$A$2:$BH$1679,7,FALSE)</f>
        <v>78.979499816894531</v>
      </c>
      <c r="G390" s="128">
        <f>VLOOKUP($A390,'Supporting Data'!$A$2:$BH$1679,49,FALSE)</f>
        <v>0.33783784508705139</v>
      </c>
      <c r="H390" s="125">
        <f>VLOOKUP($A390,'Supporting Data'!$A$2:$BH$1679,6,FALSE)</f>
        <v>79.211601257324219</v>
      </c>
      <c r="I390" s="128">
        <f>VLOOKUP($A390,'Supporting Data'!$A$2:$BH$1679,22,FALSE)</f>
        <v>0.37837839126586909</v>
      </c>
      <c r="J390" s="125">
        <f>VLOOKUP($A390,'Supporting Data'!$A$2:$BH$1679,8,FALSE)</f>
        <v>78.924537658691406</v>
      </c>
      <c r="K390" s="128">
        <f>VLOOKUP($A390,'Supporting Data'!$A$2:$BH$1679,49,FALSE)</f>
        <v>0.33783784508705139</v>
      </c>
      <c r="L390" s="125">
        <f>VLOOKUP($A390,'Supporting Data'!$A$2:$BH$1679,26,FALSE)</f>
        <v>80.691352844238281</v>
      </c>
      <c r="M390" s="125">
        <f>VLOOKUP($A390,'Supporting Data'!$A$2:$BH$1679,53,FALSE)</f>
        <v>82.237403869628906</v>
      </c>
    </row>
    <row r="391" spans="1:13" x14ac:dyDescent="0.3">
      <c r="A391" s="4">
        <v>611504020</v>
      </c>
      <c r="B391" s="3" t="s">
        <v>304</v>
      </c>
      <c r="C391" s="3" t="s">
        <v>1442</v>
      </c>
      <c r="D391" s="125">
        <f>VLOOKUP($A391,'Supporting Data'!$A$2:$BH$1679,5,FALSE)</f>
        <v>78.930747985839844</v>
      </c>
      <c r="E391" s="128">
        <f>VLOOKUP($A391,'Supporting Data'!$A$2:$BH$1679,16,FALSE)</f>
        <v>0.3333333432674408</v>
      </c>
      <c r="F391" s="125">
        <f>VLOOKUP($A391,'Supporting Data'!$A$2:$BH$1679,7,FALSE)</f>
        <v>80.315765380859375</v>
      </c>
      <c r="G391" s="128">
        <f>VLOOKUP($A391,'Supporting Data'!$A$2:$BH$1679,49,FALSE)</f>
        <v>0.74074071645736694</v>
      </c>
      <c r="H391" s="125">
        <f>VLOOKUP($A391,'Supporting Data'!$A$2:$BH$1679,6,FALSE)</f>
        <v>82.153663635253906</v>
      </c>
      <c r="I391" s="128">
        <f>VLOOKUP($A391,'Supporting Data'!$A$2:$BH$1679,22,FALSE)</f>
        <v>0.3333333432674408</v>
      </c>
      <c r="J391" s="125">
        <f>VLOOKUP($A391,'Supporting Data'!$A$2:$BH$1679,8,FALSE)</f>
        <v>86.585540771484375</v>
      </c>
      <c r="K391" s="128">
        <f>VLOOKUP($A391,'Supporting Data'!$A$2:$BH$1679,49,FALSE)</f>
        <v>0.74074071645736694</v>
      </c>
      <c r="L391" s="125">
        <f>VLOOKUP($A391,'Supporting Data'!$A$2:$BH$1679,26,FALSE)</f>
        <v>85.524818420410156</v>
      </c>
      <c r="M391" s="125">
        <f>VLOOKUP($A391,'Supporting Data'!$A$2:$BH$1679,53,FALSE)</f>
        <v>87.4542236328125</v>
      </c>
    </row>
    <row r="392" spans="1:13" x14ac:dyDescent="0.3">
      <c r="A392" s="4">
        <v>821011050</v>
      </c>
      <c r="B392" s="3" t="s">
        <v>389</v>
      </c>
      <c r="C392" s="3" t="s">
        <v>1601</v>
      </c>
      <c r="D392" s="125">
        <f>VLOOKUP($A392,'Supporting Data'!$A$2:$BH$1679,5,FALSE)</f>
        <v>84.878700256347656</v>
      </c>
      <c r="E392" s="128">
        <f>VLOOKUP($A392,'Supporting Data'!$A$2:$BH$1679,16,FALSE)</f>
        <v>0.32653060555458069</v>
      </c>
      <c r="F392" s="125">
        <f>VLOOKUP($A392,'Supporting Data'!$A$2:$BH$1679,7,FALSE)</f>
        <v>85.731681823730469</v>
      </c>
      <c r="G392" s="128">
        <f>VLOOKUP($A392,'Supporting Data'!$A$2:$BH$1679,49,FALSE)</f>
        <v>0.25</v>
      </c>
      <c r="H392" s="125">
        <f>VLOOKUP($A392,'Supporting Data'!$A$2:$BH$1679,6,FALSE)</f>
        <v>86.990219116210938</v>
      </c>
      <c r="I392" s="128">
        <f>VLOOKUP($A392,'Supporting Data'!$A$2:$BH$1679,22,FALSE)</f>
        <v>0.23684211075305939</v>
      </c>
      <c r="J392" s="125">
        <f>VLOOKUP($A392,'Supporting Data'!$A$2:$BH$1679,8,FALSE)</f>
        <v>88.9447021484375</v>
      </c>
      <c r="K392" s="128">
        <f>VLOOKUP($A392,'Supporting Data'!$A$2:$BH$1679,49,FALSE)</f>
        <v>0.25</v>
      </c>
      <c r="L392" s="125">
        <f>VLOOKUP($A392,'Supporting Data'!$A$2:$BH$1679,26,FALSE)</f>
        <v>89.149925231933594</v>
      </c>
      <c r="M392" s="125">
        <f>VLOOKUP($A392,'Supporting Data'!$A$2:$BH$1679,53,FALSE)</f>
        <v>90.815254211425781</v>
      </c>
    </row>
    <row r="393" spans="1:13" x14ac:dyDescent="0.3">
      <c r="A393" s="4">
        <v>1040444040</v>
      </c>
      <c r="B393" s="3" t="s">
        <v>494</v>
      </c>
      <c r="C393" s="3" t="s">
        <v>1983</v>
      </c>
      <c r="D393" s="125">
        <f>VLOOKUP($A393,'Supporting Data'!$A$2:$BH$1679,5,FALSE)</f>
        <v>82.001358032226563</v>
      </c>
      <c r="E393" s="128">
        <f>VLOOKUP($A393,'Supporting Data'!$A$2:$BH$1679,16,FALSE)</f>
        <v>0.39676111936569208</v>
      </c>
      <c r="F393" s="125">
        <f>VLOOKUP($A393,'Supporting Data'!$A$2:$BH$1679,7,FALSE)</f>
        <v>83.109474182128906</v>
      </c>
      <c r="G393" s="128">
        <f>VLOOKUP($A393,'Supporting Data'!$A$2:$BH$1679,49,FALSE)</f>
        <v>0.27741935849189758</v>
      </c>
      <c r="H393" s="125">
        <f>VLOOKUP($A393,'Supporting Data'!$A$2:$BH$1679,6,FALSE)</f>
        <v>80.99847412109375</v>
      </c>
      <c r="I393" s="128">
        <f>VLOOKUP($A393,'Supporting Data'!$A$2:$BH$1679,22,FALSE)</f>
        <v>0.29032257199287409</v>
      </c>
      <c r="J393" s="125">
        <f>VLOOKUP($A393,'Supporting Data'!$A$2:$BH$1679,8,FALSE)</f>
        <v>80.616470336914063</v>
      </c>
      <c r="K393" s="128">
        <f>VLOOKUP($A393,'Supporting Data'!$A$2:$BH$1679,49,FALSE)</f>
        <v>0.27741935849189758</v>
      </c>
      <c r="L393" s="125">
        <f>VLOOKUP($A393,'Supporting Data'!$A$2:$BH$1679,26,FALSE)</f>
        <v>83.108085632324219</v>
      </c>
      <c r="M393" s="125">
        <f>VLOOKUP($A393,'Supporting Data'!$A$2:$BH$1679,53,FALSE)</f>
        <v>82.402366638183594</v>
      </c>
    </row>
    <row r="394" spans="1:13" x14ac:dyDescent="0.3">
      <c r="A394" s="4">
        <v>20974010</v>
      </c>
      <c r="B394" s="3" t="s">
        <v>7</v>
      </c>
      <c r="C394" s="3" t="s">
        <v>559</v>
      </c>
      <c r="D394" s="125">
        <f>VLOOKUP($A394,'Supporting Data'!$A$2:$BH$1679,5,FALSE)</f>
        <v>76.683319091796875</v>
      </c>
      <c r="E394" s="128">
        <f>VLOOKUP($A394,'Supporting Data'!$A$2:$BH$1679,16,FALSE)</f>
        <v>0.24390244483947751</v>
      </c>
      <c r="F394" s="125">
        <f>VLOOKUP($A394,'Supporting Data'!$A$2:$BH$1679,7,FALSE)</f>
        <v>82.457099914550781</v>
      </c>
      <c r="G394" s="128">
        <f>VLOOKUP($A394,'Supporting Data'!$A$2:$BH$1679,49,FALSE)</f>
        <v>0.20000000298023221</v>
      </c>
      <c r="H394" s="125">
        <f>VLOOKUP($A394,'Supporting Data'!$A$2:$BH$1679,6,FALSE)</f>
        <v>74.76983642578125</v>
      </c>
      <c r="I394" s="128">
        <f>VLOOKUP($A394,'Supporting Data'!$A$2:$BH$1679,22,FALSE)</f>
        <v>0</v>
      </c>
      <c r="J394" s="125">
        <f>VLOOKUP($A394,'Supporting Data'!$A$2:$BH$1679,8,FALSE)</f>
        <v>81.857200622558594</v>
      </c>
      <c r="K394" s="128">
        <f>VLOOKUP($A394,'Supporting Data'!$A$2:$BH$1679,49,FALSE)</f>
        <v>0.20000000298023221</v>
      </c>
      <c r="L394" s="125">
        <f>VLOOKUP($A394,'Supporting Data'!$A$2:$BH$1679,26,FALSE)</f>
        <v>78.878799438476563</v>
      </c>
      <c r="M394" s="125">
        <f>VLOOKUP($A394,'Supporting Data'!$A$2:$BH$1679,53,FALSE)</f>
        <v>82.1961669921875</v>
      </c>
    </row>
    <row r="395" spans="1:13" x14ac:dyDescent="0.3">
      <c r="A395" s="4">
        <v>20973000</v>
      </c>
      <c r="B395" s="3" t="s">
        <v>7</v>
      </c>
      <c r="C395" s="3" t="s">
        <v>558</v>
      </c>
      <c r="D395" s="125">
        <f>VLOOKUP($A395,'Supporting Data'!$A$2:$BH$1679,5,FALSE)</f>
        <v>86.978218078613281</v>
      </c>
      <c r="E395" s="128">
        <f>VLOOKUP($A395,'Supporting Data'!$A$2:$BH$1679,16,FALSE)</f>
        <v>0.51544404029846191</v>
      </c>
      <c r="F395" s="125">
        <f>VLOOKUP($A395,'Supporting Data'!$A$2:$BH$1679,7,FALSE)</f>
        <v>88.844070434570313</v>
      </c>
      <c r="G395" s="128">
        <f>VLOOKUP($A395,'Supporting Data'!$A$2:$BH$1679,49,FALSE)</f>
        <v>0.35514017939567571</v>
      </c>
      <c r="H395" s="125">
        <f>VLOOKUP($A395,'Supporting Data'!$A$2:$BH$1679,6,FALSE)</f>
        <v>86.584953308105469</v>
      </c>
      <c r="I395" s="128">
        <f>VLOOKUP($A395,'Supporting Data'!$A$2:$BH$1679,22,FALSE)</f>
        <v>0.37037035822868353</v>
      </c>
      <c r="J395" s="125">
        <f>VLOOKUP($A395,'Supporting Data'!$A$2:$BH$1679,8,FALSE)</f>
        <v>88.572410583496094</v>
      </c>
      <c r="K395" s="128">
        <f>VLOOKUP($A395,'Supporting Data'!$A$2:$BH$1679,49,FALSE)</f>
        <v>0.35514017939567571</v>
      </c>
      <c r="L395" s="125">
        <f>VLOOKUP($A395,'Supporting Data'!$A$2:$BH$1679,26,FALSE)</f>
        <v>80.691352844238281</v>
      </c>
      <c r="M395" s="125">
        <f>VLOOKUP($A395,'Supporting Data'!$A$2:$BH$1679,53,FALSE)</f>
        <v>83.598312377929688</v>
      </c>
    </row>
    <row r="396" spans="1:13" x14ac:dyDescent="0.3">
      <c r="A396" s="4">
        <v>10921050</v>
      </c>
      <c r="B396" s="3" t="s">
        <v>4</v>
      </c>
      <c r="C396" s="3" t="s">
        <v>551</v>
      </c>
      <c r="D396" s="125">
        <f>VLOOKUP($A396,'Supporting Data'!$A$2:$BH$1679,5,FALSE)</f>
        <v>92.360633850097656</v>
      </c>
      <c r="E396" s="128">
        <f>VLOOKUP($A396,'Supporting Data'!$A$2:$BH$1679,16,FALSE)</f>
        <v>0.54054051637649536</v>
      </c>
      <c r="F396" s="125">
        <f>VLOOKUP($A396,'Supporting Data'!$A$2:$BH$1679,7,FALSE)</f>
        <v>98.449546813964844</v>
      </c>
      <c r="G396" s="128">
        <f>VLOOKUP($A396,'Supporting Data'!$A$2:$BH$1679,49,FALSE)</f>
        <v>0.3333333432674408</v>
      </c>
      <c r="H396" s="125">
        <f>VLOOKUP($A396,'Supporting Data'!$A$2:$BH$1679,6,FALSE)</f>
        <v>90.70733642578125</v>
      </c>
      <c r="I396" s="128">
        <f>VLOOKUP($A396,'Supporting Data'!$A$2:$BH$1679,22,FALSE)</f>
        <v>0</v>
      </c>
      <c r="J396" s="125">
        <f>VLOOKUP($A396,'Supporting Data'!$A$2:$BH$1679,8,FALSE)</f>
        <v>94.55914306640625</v>
      </c>
      <c r="K396" s="128">
        <f>VLOOKUP($A396,'Supporting Data'!$A$2:$BH$1679,49,FALSE)</f>
        <v>0.3333333432674408</v>
      </c>
      <c r="L396" s="125">
        <f>VLOOKUP($A396,'Supporting Data'!$A$2:$BH$1679,26,FALSE)</f>
        <v>87.63946533203125</v>
      </c>
      <c r="M396" s="125">
        <f>VLOOKUP($A396,'Supporting Data'!$A$2:$BH$1679,53,FALSE)</f>
        <v>96.011451721191406</v>
      </c>
    </row>
    <row r="397" spans="1:13" x14ac:dyDescent="0.3">
      <c r="A397" s="4">
        <v>10901050</v>
      </c>
      <c r="B397" s="3" t="s">
        <v>2</v>
      </c>
      <c r="C397" s="3" t="s">
        <v>551</v>
      </c>
      <c r="D397" s="125">
        <f>VLOOKUP($A397,'Supporting Data'!$A$2:$BH$1679,5,FALSE)</f>
        <v>84.784912109375</v>
      </c>
      <c r="E397" s="128">
        <f>VLOOKUP($A397,'Supporting Data'!$A$2:$BH$1679,16,FALSE)</f>
        <v>0.328125</v>
      </c>
      <c r="F397" s="125">
        <f>VLOOKUP($A397,'Supporting Data'!$A$2:$BH$1679,7,FALSE)</f>
        <v>87.650802612304688</v>
      </c>
      <c r="G397" s="128">
        <f>VLOOKUP($A397,'Supporting Data'!$A$2:$BH$1679,49,FALSE)</f>
        <v>0.26530611515045172</v>
      </c>
      <c r="H397" s="125">
        <f>VLOOKUP($A397,'Supporting Data'!$A$2:$BH$1679,6,FALSE)</f>
        <v>86.170257568359375</v>
      </c>
      <c r="I397" s="128">
        <f>VLOOKUP($A397,'Supporting Data'!$A$2:$BH$1679,22,FALSE)</f>
        <v>0.27027025818824768</v>
      </c>
      <c r="J397" s="125">
        <f>VLOOKUP($A397,'Supporting Data'!$A$2:$BH$1679,8,FALSE)</f>
        <v>85.171485900878906</v>
      </c>
      <c r="K397" s="128">
        <f>VLOOKUP($A397,'Supporting Data'!$A$2:$BH$1679,49,FALSE)</f>
        <v>0.26530611515045172</v>
      </c>
      <c r="L397" s="125">
        <f>VLOOKUP($A397,'Supporting Data'!$A$2:$BH$1679,26,FALSE)</f>
        <v>84.316452026367188</v>
      </c>
      <c r="M397" s="125">
        <f>VLOOKUP($A397,'Supporting Data'!$A$2:$BH$1679,53,FALSE)</f>
        <v>88.07281494140625</v>
      </c>
    </row>
    <row r="398" spans="1:13" x14ac:dyDescent="0.3">
      <c r="A398" s="4">
        <v>191524020</v>
      </c>
      <c r="B398" s="3" t="s">
        <v>88</v>
      </c>
      <c r="C398" s="3" t="s">
        <v>782</v>
      </c>
      <c r="D398" s="125">
        <f>VLOOKUP($A398,'Supporting Data'!$A$2:$BH$1679,5,FALSE)</f>
        <v>96.5391845703125</v>
      </c>
      <c r="E398" s="128">
        <f>VLOOKUP($A398,'Supporting Data'!$A$2:$BH$1679,16,FALSE)</f>
        <v>0.28225806355476379</v>
      </c>
      <c r="F398" s="125">
        <f>VLOOKUP($A398,'Supporting Data'!$A$2:$BH$1679,7,FALSE)</f>
        <v>88.600730895996094</v>
      </c>
      <c r="G398" s="128">
        <f>VLOOKUP($A398,'Supporting Data'!$A$2:$BH$1679,49,FALSE)</f>
        <v>0.18666666746139529</v>
      </c>
      <c r="H398" s="125">
        <f>VLOOKUP($A398,'Supporting Data'!$A$2:$BH$1679,6,FALSE)</f>
        <v>96.398681640625</v>
      </c>
      <c r="I398" s="128">
        <f>VLOOKUP($A398,'Supporting Data'!$A$2:$BH$1679,22,FALSE)</f>
        <v>0.26315790414810181</v>
      </c>
      <c r="J398" s="125">
        <f>VLOOKUP($A398,'Supporting Data'!$A$2:$BH$1679,8,FALSE)</f>
        <v>88.0989990234375</v>
      </c>
      <c r="K398" s="128">
        <f>VLOOKUP($A398,'Supporting Data'!$A$2:$BH$1679,49,FALSE)</f>
        <v>0.18666666746139529</v>
      </c>
      <c r="L398" s="125">
        <f>VLOOKUP($A398,'Supporting Data'!$A$2:$BH$1679,26,FALSE)</f>
        <v>102.13986968994141</v>
      </c>
      <c r="M398" s="125">
        <f>VLOOKUP($A398,'Supporting Data'!$A$2:$BH$1679,53,FALSE)</f>
        <v>98.774505615234375</v>
      </c>
    </row>
    <row r="399" spans="1:13" x14ac:dyDescent="0.3">
      <c r="A399" s="4">
        <v>850464050</v>
      </c>
      <c r="B399" s="3" t="s">
        <v>405</v>
      </c>
      <c r="C399" s="3" t="s">
        <v>1647</v>
      </c>
      <c r="D399" s="125">
        <f>VLOOKUP($A399,'Supporting Data'!$A$2:$BH$1679,5,FALSE)</f>
        <v>88.339973449707031</v>
      </c>
      <c r="E399" s="128">
        <f>VLOOKUP($A399,'Supporting Data'!$A$2:$BH$1679,16,FALSE)</f>
        <v>0.45657569169998169</v>
      </c>
      <c r="F399" s="125">
        <f>VLOOKUP($A399,'Supporting Data'!$A$2:$BH$1679,7,FALSE)</f>
        <v>89.706558227539063</v>
      </c>
      <c r="G399" s="128">
        <f>VLOOKUP($A399,'Supporting Data'!$A$2:$BH$1679,49,FALSE)</f>
        <v>0.34600761532783508</v>
      </c>
      <c r="H399" s="125">
        <f>VLOOKUP($A399,'Supporting Data'!$A$2:$BH$1679,6,FALSE)</f>
        <v>88.681449890136719</v>
      </c>
      <c r="I399" s="128">
        <f>VLOOKUP($A399,'Supporting Data'!$A$2:$BH$1679,22,FALSE)</f>
        <v>0.36121672391891479</v>
      </c>
      <c r="J399" s="125">
        <f>VLOOKUP($A399,'Supporting Data'!$A$2:$BH$1679,8,FALSE)</f>
        <v>91.25677490234375</v>
      </c>
      <c r="K399" s="128">
        <f>VLOOKUP($A399,'Supporting Data'!$A$2:$BH$1679,49,FALSE)</f>
        <v>0.34600761532783508</v>
      </c>
      <c r="L399" s="125">
        <f>VLOOKUP($A399,'Supporting Data'!$A$2:$BH$1679,26,FALSE)</f>
        <v>86.129005432128906</v>
      </c>
      <c r="M399" s="125">
        <f>VLOOKUP($A399,'Supporting Data'!$A$2:$BH$1679,53,FALSE)</f>
        <v>90.114181518554688</v>
      </c>
    </row>
    <row r="400" spans="1:13" x14ac:dyDescent="0.3">
      <c r="A400" s="4">
        <v>220934070</v>
      </c>
      <c r="B400" s="3" t="s">
        <v>100</v>
      </c>
      <c r="C400" s="3" t="s">
        <v>815</v>
      </c>
      <c r="D400" s="125">
        <f>VLOOKUP($A400,'Supporting Data'!$A$2:$BH$1679,5,FALSE)</f>
        <v>91.8291015625</v>
      </c>
      <c r="E400" s="128">
        <f>VLOOKUP($A400,'Supporting Data'!$A$2:$BH$1679,16,FALSE)</f>
        <v>0.67905408143997192</v>
      </c>
      <c r="F400" s="125">
        <f>VLOOKUP($A400,'Supporting Data'!$A$2:$BH$1679,7,FALSE)</f>
        <v>88.325935363769531</v>
      </c>
      <c r="G400" s="128">
        <f>VLOOKUP($A400,'Supporting Data'!$A$2:$BH$1679,49,FALSE)</f>
        <v>0.49038460850715643</v>
      </c>
      <c r="H400" s="125">
        <f>VLOOKUP($A400,'Supporting Data'!$A$2:$BH$1679,6,FALSE)</f>
        <v>90.558692932128906</v>
      </c>
      <c r="I400" s="128">
        <f>VLOOKUP($A400,'Supporting Data'!$A$2:$BH$1679,22,FALSE)</f>
        <v>0.55769228935241699</v>
      </c>
      <c r="J400" s="125">
        <f>VLOOKUP($A400,'Supporting Data'!$A$2:$BH$1679,8,FALSE)</f>
        <v>85.926139831542969</v>
      </c>
      <c r="K400" s="128">
        <f>VLOOKUP($A400,'Supporting Data'!$A$2:$BH$1679,49,FALSE)</f>
        <v>0.49038460850715643</v>
      </c>
      <c r="L400" s="125">
        <f>VLOOKUP($A400,'Supporting Data'!$A$2:$BH$1679,26,FALSE)</f>
        <v>93.681297302246094</v>
      </c>
      <c r="M400" s="125">
        <f>VLOOKUP($A400,'Supporting Data'!$A$2:$BH$1679,53,FALSE)</f>
        <v>85.57781982421875</v>
      </c>
    </row>
    <row r="401" spans="1:13" x14ac:dyDescent="0.3">
      <c r="A401" s="4">
        <v>191404020</v>
      </c>
      <c r="B401" s="3" t="s">
        <v>80</v>
      </c>
      <c r="C401" s="3" t="s">
        <v>759</v>
      </c>
      <c r="D401" s="125">
        <f>VLOOKUP($A401,'Supporting Data'!$A$2:$BH$1679,5,FALSE)</f>
        <v>80.866424560546875</v>
      </c>
      <c r="E401" s="128">
        <f>VLOOKUP($A401,'Supporting Data'!$A$2:$BH$1679,16,FALSE)</f>
        <v>0.38709676265716553</v>
      </c>
      <c r="F401" s="125">
        <f>VLOOKUP($A401,'Supporting Data'!$A$2:$BH$1679,7,FALSE)</f>
        <v>81.511711120605469</v>
      </c>
      <c r="G401" s="128">
        <f>VLOOKUP($A401,'Supporting Data'!$A$2:$BH$1679,49,FALSE)</f>
        <v>0.25</v>
      </c>
      <c r="H401" s="125">
        <f>VLOOKUP($A401,'Supporting Data'!$A$2:$BH$1679,6,FALSE)</f>
        <v>83.337265014648438</v>
      </c>
      <c r="I401" s="128">
        <f>VLOOKUP($A401,'Supporting Data'!$A$2:$BH$1679,22,FALSE)</f>
        <v>0.28125</v>
      </c>
      <c r="J401" s="125">
        <f>VLOOKUP($A401,'Supporting Data'!$A$2:$BH$1679,8,FALSE)</f>
        <v>83.702911376953125</v>
      </c>
      <c r="K401" s="128">
        <f>VLOOKUP($A401,'Supporting Data'!$A$2:$BH$1679,49,FALSE)</f>
        <v>0.25</v>
      </c>
      <c r="L401" s="125">
        <f>VLOOKUP($A401,'Supporting Data'!$A$2:$BH$1679,26,FALSE)</f>
        <v>83.712272644042969</v>
      </c>
      <c r="M401" s="125">
        <f>VLOOKUP($A401,'Supporting Data'!$A$2:$BH$1679,53,FALSE)</f>
        <v>83.289016723632813</v>
      </c>
    </row>
    <row r="402" spans="1:13" x14ac:dyDescent="0.3">
      <c r="A402" s="4">
        <v>1130011050</v>
      </c>
      <c r="B402" s="3" t="s">
        <v>529</v>
      </c>
      <c r="C402" s="3" t="s">
        <v>2046</v>
      </c>
      <c r="D402" s="125">
        <f>VLOOKUP($A402,'Supporting Data'!$A$2:$BH$1679,5,FALSE)</f>
        <v>82.138412475585938</v>
      </c>
      <c r="E402" s="128">
        <f>VLOOKUP($A402,'Supporting Data'!$A$2:$BH$1679,16,FALSE)</f>
        <v>0.29230770468711847</v>
      </c>
      <c r="F402" s="125">
        <f>VLOOKUP($A402,'Supporting Data'!$A$2:$BH$1679,7,FALSE)</f>
        <v>77.895698547363281</v>
      </c>
      <c r="G402" s="128">
        <f>VLOOKUP($A402,'Supporting Data'!$A$2:$BH$1679,49,FALSE)</f>
        <v>0.17391304671764371</v>
      </c>
      <c r="H402" s="125">
        <f>VLOOKUP($A402,'Supporting Data'!$A$2:$BH$1679,6,FALSE)</f>
        <v>82.278556823730469</v>
      </c>
      <c r="I402" s="128">
        <f>VLOOKUP($A402,'Supporting Data'!$A$2:$BH$1679,22,FALSE)</f>
        <v>0.18518517911434171</v>
      </c>
      <c r="J402" s="125">
        <f>VLOOKUP($A402,'Supporting Data'!$A$2:$BH$1679,8,FALSE)</f>
        <v>77.229949951171875</v>
      </c>
      <c r="K402" s="128">
        <f>VLOOKUP($A402,'Supporting Data'!$A$2:$BH$1679,49,FALSE)</f>
        <v>0.17391304671764371</v>
      </c>
      <c r="L402" s="125">
        <f>VLOOKUP($A402,'Supporting Data'!$A$2:$BH$1679,26,FALSE)</f>
        <v>83.410179138183594</v>
      </c>
      <c r="M402" s="125">
        <f>VLOOKUP($A402,'Supporting Data'!$A$2:$BH$1679,53,FALSE)</f>
        <v>77.721664428710938</v>
      </c>
    </row>
    <row r="403" spans="1:13" x14ac:dyDescent="0.3">
      <c r="A403" s="4">
        <v>551084040</v>
      </c>
      <c r="B403" s="3" t="s">
        <v>286</v>
      </c>
      <c r="C403" s="3" t="s">
        <v>1398</v>
      </c>
      <c r="D403" s="125">
        <f>VLOOKUP($A403,'Supporting Data'!$A$2:$BH$1679,5,FALSE)</f>
        <v>86.698089599609375</v>
      </c>
      <c r="E403" s="128">
        <f>VLOOKUP($A403,'Supporting Data'!$A$2:$BH$1679,16,FALSE)</f>
        <v>0.52063494920730591</v>
      </c>
      <c r="F403" s="125">
        <f>VLOOKUP($A403,'Supporting Data'!$A$2:$BH$1679,7,FALSE)</f>
        <v>84.783668518066406</v>
      </c>
      <c r="G403" s="128">
        <f>VLOOKUP($A403,'Supporting Data'!$A$2:$BH$1679,49,FALSE)</f>
        <v>0.32298135757446289</v>
      </c>
      <c r="H403" s="125">
        <f>VLOOKUP($A403,'Supporting Data'!$A$2:$BH$1679,6,FALSE)</f>
        <v>87.880722045898438</v>
      </c>
      <c r="I403" s="128">
        <f>VLOOKUP($A403,'Supporting Data'!$A$2:$BH$1679,22,FALSE)</f>
        <v>0.48447203636169428</v>
      </c>
      <c r="J403" s="125">
        <f>VLOOKUP($A403,'Supporting Data'!$A$2:$BH$1679,8,FALSE)</f>
        <v>83.615470886230469</v>
      </c>
      <c r="K403" s="128">
        <f>VLOOKUP($A403,'Supporting Data'!$A$2:$BH$1679,49,FALSE)</f>
        <v>0.32298135757446289</v>
      </c>
      <c r="L403" s="125">
        <f>VLOOKUP($A403,'Supporting Data'!$A$2:$BH$1679,26,FALSE)</f>
        <v>84.618545532226563</v>
      </c>
      <c r="M403" s="125">
        <f>VLOOKUP($A403,'Supporting Data'!$A$2:$BH$1679,53,FALSE)</f>
        <v>80.196044921875</v>
      </c>
    </row>
    <row r="404" spans="1:13" x14ac:dyDescent="0.3">
      <c r="A404" s="4">
        <v>1011071050</v>
      </c>
      <c r="B404" s="3" t="s">
        <v>481</v>
      </c>
      <c r="C404" s="3" t="s">
        <v>1958</v>
      </c>
      <c r="D404" s="125">
        <f>VLOOKUP($A404,'Supporting Data'!$A$2:$BH$1679,5,FALSE)</f>
        <v>87.61737060546875</v>
      </c>
      <c r="E404" s="128">
        <f>VLOOKUP($A404,'Supporting Data'!$A$2:$BH$1679,16,FALSE)</f>
        <v>0.54237288236618042</v>
      </c>
      <c r="F404" s="125">
        <f>VLOOKUP($A404,'Supporting Data'!$A$2:$BH$1679,7,FALSE)</f>
        <v>88.297782897949219</v>
      </c>
      <c r="G404" s="128">
        <f>VLOOKUP($A404,'Supporting Data'!$A$2:$BH$1679,49,FALSE)</f>
        <v>0.25396826863288879</v>
      </c>
      <c r="H404" s="125">
        <f>VLOOKUP($A404,'Supporting Data'!$A$2:$BH$1679,6,FALSE)</f>
        <v>88.899337768554688</v>
      </c>
      <c r="I404" s="128">
        <f>VLOOKUP($A404,'Supporting Data'!$A$2:$BH$1679,22,FALSE)</f>
        <v>0.54237288236618042</v>
      </c>
      <c r="J404" s="125">
        <f>VLOOKUP($A404,'Supporting Data'!$A$2:$BH$1679,8,FALSE)</f>
        <v>90.891036987304688</v>
      </c>
      <c r="K404" s="128">
        <f>VLOOKUP($A404,'Supporting Data'!$A$2:$BH$1679,49,FALSE)</f>
        <v>0.25396826863288879</v>
      </c>
      <c r="L404" s="125">
        <f>VLOOKUP($A404,'Supporting Data'!$A$2:$BH$1679,26,FALSE)</f>
        <v>88.545738220214844</v>
      </c>
      <c r="M404" s="125">
        <f>VLOOKUP($A404,'Supporting Data'!$A$2:$BH$1679,53,FALSE)</f>
        <v>95.021697998046875</v>
      </c>
    </row>
    <row r="405" spans="1:13" x14ac:dyDescent="0.3">
      <c r="A405" s="4">
        <v>220894080</v>
      </c>
      <c r="B405" s="3" t="s">
        <v>96</v>
      </c>
      <c r="C405" s="3" t="s">
        <v>805</v>
      </c>
      <c r="D405" s="125">
        <f>VLOOKUP($A405,'Supporting Data'!$A$2:$BH$1679,5,FALSE)</f>
        <v>88.8807373046875</v>
      </c>
      <c r="E405" s="128">
        <f>VLOOKUP($A405,'Supporting Data'!$A$2:$BH$1679,16,FALSE)</f>
        <v>0.61328792572021484</v>
      </c>
      <c r="F405" s="125">
        <f>VLOOKUP($A405,'Supporting Data'!$A$2:$BH$1679,7,FALSE)</f>
        <v>87.509315490722656</v>
      </c>
      <c r="G405" s="128">
        <f>VLOOKUP($A405,'Supporting Data'!$A$2:$BH$1679,49,FALSE)</f>
        <v>0.39662447571754461</v>
      </c>
      <c r="H405" s="125">
        <f>VLOOKUP($A405,'Supporting Data'!$A$2:$BH$1679,6,FALSE)</f>
        <v>86.574226379394531</v>
      </c>
      <c r="I405" s="128">
        <f>VLOOKUP($A405,'Supporting Data'!$A$2:$BH$1679,22,FALSE)</f>
        <v>0.42194092273712158</v>
      </c>
      <c r="J405" s="125">
        <f>VLOOKUP($A405,'Supporting Data'!$A$2:$BH$1679,8,FALSE)</f>
        <v>85.52978515625</v>
      </c>
      <c r="K405" s="128">
        <f>VLOOKUP($A405,'Supporting Data'!$A$2:$BH$1679,49,FALSE)</f>
        <v>0.39662447571754461</v>
      </c>
      <c r="L405" s="125">
        <f>VLOOKUP($A405,'Supporting Data'!$A$2:$BH$1679,26,FALSE)</f>
        <v>84.920639038085938</v>
      </c>
      <c r="M405" s="125">
        <f>VLOOKUP($A405,'Supporting Data'!$A$2:$BH$1679,53,FALSE)</f>
        <v>82.917861938476563</v>
      </c>
    </row>
    <row r="406" spans="1:13" x14ac:dyDescent="0.3">
      <c r="A406" s="4">
        <v>330944020</v>
      </c>
      <c r="B406" s="3" t="s">
        <v>143</v>
      </c>
      <c r="C406" s="3" t="s">
        <v>948</v>
      </c>
      <c r="D406" s="125">
        <f>VLOOKUP($A406,'Supporting Data'!$A$2:$BH$1679,5,FALSE)</f>
        <v>92.178794860839844</v>
      </c>
      <c r="E406" s="128">
        <f>VLOOKUP($A406,'Supporting Data'!$A$2:$BH$1679,16,FALSE)</f>
        <v>0.47107437252998352</v>
      </c>
      <c r="F406" s="125">
        <f>VLOOKUP($A406,'Supporting Data'!$A$2:$BH$1679,7,FALSE)</f>
        <v>100.5790481567383</v>
      </c>
      <c r="G406" s="128">
        <f>VLOOKUP($A406,'Supporting Data'!$A$2:$BH$1679,49,FALSE)</f>
        <v>0.32857143878936768</v>
      </c>
      <c r="H406" s="125">
        <f>VLOOKUP($A406,'Supporting Data'!$A$2:$BH$1679,6,FALSE)</f>
        <v>93.035415649414063</v>
      </c>
      <c r="I406" s="128">
        <f>VLOOKUP($A406,'Supporting Data'!$A$2:$BH$1679,22,FALSE)</f>
        <v>0.34285715222358698</v>
      </c>
      <c r="J406" s="125">
        <f>VLOOKUP($A406,'Supporting Data'!$A$2:$BH$1679,8,FALSE)</f>
        <v>99.703079223632813</v>
      </c>
      <c r="K406" s="128">
        <f>VLOOKUP($A406,'Supporting Data'!$A$2:$BH$1679,49,FALSE)</f>
        <v>0.32857143878936768</v>
      </c>
      <c r="L406" s="125">
        <f>VLOOKUP($A406,'Supporting Data'!$A$2:$BH$1679,26,FALSE)</f>
        <v>84.014358520507813</v>
      </c>
      <c r="M406" s="125">
        <f>VLOOKUP($A406,'Supporting Data'!$A$2:$BH$1679,53,FALSE)</f>
        <v>94.279388427734375</v>
      </c>
    </row>
    <row r="407" spans="1:13" x14ac:dyDescent="0.3">
      <c r="A407" s="4">
        <v>220894060</v>
      </c>
      <c r="B407" s="3" t="s">
        <v>96</v>
      </c>
      <c r="C407" s="3" t="s">
        <v>803</v>
      </c>
      <c r="D407" s="125">
        <f>VLOOKUP($A407,'Supporting Data'!$A$2:$BH$1679,5,FALSE)</f>
        <v>84.589225769042969</v>
      </c>
      <c r="E407" s="128">
        <f>VLOOKUP($A407,'Supporting Data'!$A$2:$BH$1679,16,FALSE)</f>
        <v>0.64010989665985107</v>
      </c>
      <c r="F407" s="125">
        <f>VLOOKUP($A407,'Supporting Data'!$A$2:$BH$1679,7,FALSE)</f>
        <v>86.486862182617188</v>
      </c>
      <c r="G407" s="128">
        <f>VLOOKUP($A407,'Supporting Data'!$A$2:$BH$1679,49,FALSE)</f>
        <v>0.42405062913894648</v>
      </c>
      <c r="H407" s="125">
        <f>VLOOKUP($A407,'Supporting Data'!$A$2:$BH$1679,6,FALSE)</f>
        <v>82.132789611816406</v>
      </c>
      <c r="I407" s="128">
        <f>VLOOKUP($A407,'Supporting Data'!$A$2:$BH$1679,22,FALSE)</f>
        <v>0.48101267218589783</v>
      </c>
      <c r="J407" s="125">
        <f>VLOOKUP($A407,'Supporting Data'!$A$2:$BH$1679,8,FALSE)</f>
        <v>84.754791259765625</v>
      </c>
      <c r="K407" s="128">
        <f>VLOOKUP($A407,'Supporting Data'!$A$2:$BH$1679,49,FALSE)</f>
        <v>0.42405062913894648</v>
      </c>
      <c r="L407" s="125">
        <f>VLOOKUP($A407,'Supporting Data'!$A$2:$BH$1679,26,FALSE)</f>
        <v>79.785079956054688</v>
      </c>
      <c r="M407" s="125">
        <f>VLOOKUP($A407,'Supporting Data'!$A$2:$BH$1679,53,FALSE)</f>
        <v>78.855751037597656</v>
      </c>
    </row>
    <row r="408" spans="1:13" x14ac:dyDescent="0.3">
      <c r="A408" s="4">
        <v>821003000</v>
      </c>
      <c r="B408" s="3" t="s">
        <v>388</v>
      </c>
      <c r="C408" s="3" t="s">
        <v>1598</v>
      </c>
      <c r="D408" s="125">
        <f>VLOOKUP($A408,'Supporting Data'!$A$2:$BH$1679,5,FALSE)</f>
        <v>82.439292907714844</v>
      </c>
      <c r="E408" s="128">
        <f>VLOOKUP($A408,'Supporting Data'!$A$2:$BH$1679,16,FALSE)</f>
        <v>0.46551725268363953</v>
      </c>
      <c r="F408" s="125">
        <f>VLOOKUP($A408,'Supporting Data'!$A$2:$BH$1679,7,FALSE)</f>
        <v>84.541786193847656</v>
      </c>
      <c r="G408" s="128">
        <f>VLOOKUP($A408,'Supporting Data'!$A$2:$BH$1679,49,FALSE)</f>
        <v>0.2142857164144516</v>
      </c>
      <c r="H408" s="125">
        <f>VLOOKUP($A408,'Supporting Data'!$A$2:$BH$1679,6,FALSE)</f>
        <v>83.221710205078125</v>
      </c>
      <c r="I408" s="128">
        <f>VLOOKUP($A408,'Supporting Data'!$A$2:$BH$1679,22,FALSE)</f>
        <v>0.3650793731212616</v>
      </c>
      <c r="J408" s="125">
        <f>VLOOKUP($A408,'Supporting Data'!$A$2:$BH$1679,8,FALSE)</f>
        <v>82.96319580078125</v>
      </c>
      <c r="K408" s="128">
        <f>VLOOKUP($A408,'Supporting Data'!$A$2:$BH$1679,49,FALSE)</f>
        <v>0.2142857164144516</v>
      </c>
      <c r="L408" s="125">
        <f>VLOOKUP($A408,'Supporting Data'!$A$2:$BH$1679,26,FALSE)</f>
        <v>81.89971923828125</v>
      </c>
      <c r="M408" s="125">
        <f>VLOOKUP($A408,'Supporting Data'!$A$2:$BH$1679,53,FALSE)</f>
        <v>82.752899169921875</v>
      </c>
    </row>
    <row r="409" spans="1:13" x14ac:dyDescent="0.3">
      <c r="A409" s="4">
        <v>1081423000</v>
      </c>
      <c r="B409" s="3" t="s">
        <v>513</v>
      </c>
      <c r="C409" s="3" t="s">
        <v>2015</v>
      </c>
      <c r="D409" s="125">
        <f>VLOOKUP($A409,'Supporting Data'!$A$2:$BH$1679,5,FALSE)</f>
        <v>88.742408752441406</v>
      </c>
      <c r="E409" s="128">
        <f>VLOOKUP($A409,'Supporting Data'!$A$2:$BH$1679,16,FALSE)</f>
        <v>0.447265625</v>
      </c>
      <c r="F409" s="125">
        <f>VLOOKUP($A409,'Supporting Data'!$A$2:$BH$1679,7,FALSE)</f>
        <v>88.886016845703125</v>
      </c>
      <c r="G409" s="128">
        <f>VLOOKUP($A409,'Supporting Data'!$A$2:$BH$1679,49,FALSE)</f>
        <v>0.26104417443275452</v>
      </c>
      <c r="H409" s="125">
        <f>VLOOKUP($A409,'Supporting Data'!$A$2:$BH$1679,6,FALSE)</f>
        <v>88.5426025390625</v>
      </c>
      <c r="I409" s="128">
        <f>VLOOKUP($A409,'Supporting Data'!$A$2:$BH$1679,22,FALSE)</f>
        <v>0.30923694372177118</v>
      </c>
      <c r="J409" s="125">
        <f>VLOOKUP($A409,'Supporting Data'!$A$2:$BH$1679,8,FALSE)</f>
        <v>89.093223571777344</v>
      </c>
      <c r="K409" s="128">
        <f>VLOOKUP($A409,'Supporting Data'!$A$2:$BH$1679,49,FALSE)</f>
        <v>0.26104417443275452</v>
      </c>
      <c r="L409" s="125">
        <f>VLOOKUP($A409,'Supporting Data'!$A$2:$BH$1679,26,FALSE)</f>
        <v>88.847831726074219</v>
      </c>
      <c r="M409" s="125">
        <f>VLOOKUP($A409,'Supporting Data'!$A$2:$BH$1679,53,FALSE)</f>
        <v>85.227279663085938</v>
      </c>
    </row>
    <row r="410" spans="1:13" x14ac:dyDescent="0.3">
      <c r="A410" s="4">
        <v>581081050</v>
      </c>
      <c r="B410" s="3" t="s">
        <v>297</v>
      </c>
      <c r="C410" s="3" t="s">
        <v>1424</v>
      </c>
      <c r="D410" s="125">
        <f>VLOOKUP($A410,'Supporting Data'!$A$2:$BH$1679,5,FALSE)</f>
        <v>89.548957824707031</v>
      </c>
      <c r="E410" s="128">
        <f>VLOOKUP($A410,'Supporting Data'!$A$2:$BH$1679,16,FALSE)</f>
        <v>0.45614033937454218</v>
      </c>
      <c r="F410" s="125">
        <f>VLOOKUP($A410,'Supporting Data'!$A$2:$BH$1679,7,FALSE)</f>
        <v>86.169952392578125</v>
      </c>
      <c r="G410" s="128">
        <f>VLOOKUP($A410,'Supporting Data'!$A$2:$BH$1679,49,FALSE)</f>
        <v>0.3333333432674408</v>
      </c>
      <c r="H410" s="125">
        <f>VLOOKUP($A410,'Supporting Data'!$A$2:$BH$1679,6,FALSE)</f>
        <v>92.058990478515625</v>
      </c>
      <c r="I410" s="128">
        <f>VLOOKUP($A410,'Supporting Data'!$A$2:$BH$1679,22,FALSE)</f>
        <v>0.41379311680793762</v>
      </c>
      <c r="J410" s="125">
        <f>VLOOKUP($A410,'Supporting Data'!$A$2:$BH$1679,8,FALSE)</f>
        <v>84.847419738769531</v>
      </c>
      <c r="K410" s="128">
        <f>VLOOKUP($A410,'Supporting Data'!$A$2:$BH$1679,49,FALSE)</f>
        <v>0.3333333432674408</v>
      </c>
      <c r="L410" s="125">
        <f>VLOOKUP($A410,'Supporting Data'!$A$2:$BH$1679,26,FALSE)</f>
        <v>82.201812744140625</v>
      </c>
      <c r="M410" s="125">
        <f>VLOOKUP($A410,'Supporting Data'!$A$2:$BH$1679,53,FALSE)</f>
        <v>84.051948547363281</v>
      </c>
    </row>
    <row r="411" spans="1:13" x14ac:dyDescent="0.3">
      <c r="A411" s="4">
        <v>570034050</v>
      </c>
      <c r="B411" s="3" t="s">
        <v>293</v>
      </c>
      <c r="C411" s="3" t="s">
        <v>1415</v>
      </c>
      <c r="D411" s="125">
        <f>VLOOKUP($A411,'Supporting Data'!$A$2:$BH$1679,5,FALSE)</f>
        <v>82.340362548828125</v>
      </c>
      <c r="E411" s="128">
        <f>VLOOKUP($A411,'Supporting Data'!$A$2:$BH$1679,16,FALSE)</f>
        <v>0.39215686917304993</v>
      </c>
      <c r="F411" s="125">
        <f>VLOOKUP($A411,'Supporting Data'!$A$2:$BH$1679,7,FALSE)</f>
        <v>85.574386596679688</v>
      </c>
      <c r="G411" s="128">
        <f>VLOOKUP($A411,'Supporting Data'!$A$2:$BH$1679,49,FALSE)</f>
        <v>0.21875</v>
      </c>
      <c r="H411" s="125">
        <f>VLOOKUP($A411,'Supporting Data'!$A$2:$BH$1679,6,FALSE)</f>
        <v>81.141311645507813</v>
      </c>
      <c r="I411" s="128">
        <f>VLOOKUP($A411,'Supporting Data'!$A$2:$BH$1679,22,FALSE)</f>
        <v>0.25</v>
      </c>
      <c r="J411" s="125">
        <f>VLOOKUP($A411,'Supporting Data'!$A$2:$BH$1679,8,FALSE)</f>
        <v>85.010879516601563</v>
      </c>
      <c r="K411" s="128">
        <f>VLOOKUP($A411,'Supporting Data'!$A$2:$BH$1679,49,FALSE)</f>
        <v>0.21875</v>
      </c>
      <c r="L411" s="125">
        <f>VLOOKUP($A411,'Supporting Data'!$A$2:$BH$1679,26,FALSE)</f>
        <v>85.524818420410156</v>
      </c>
      <c r="M411" s="125">
        <f>VLOOKUP($A411,'Supporting Data'!$A$2:$BH$1679,53,FALSE)</f>
        <v>87.536697387695313</v>
      </c>
    </row>
    <row r="412" spans="1:13" x14ac:dyDescent="0.3">
      <c r="A412" s="4">
        <v>200024040</v>
      </c>
      <c r="B412" s="3" t="s">
        <v>90</v>
      </c>
      <c r="C412" s="3" t="s">
        <v>790</v>
      </c>
      <c r="D412" s="125">
        <f>VLOOKUP($A412,'Supporting Data'!$A$2:$BH$1679,5,FALSE)</f>
        <v>79.398811340332031</v>
      </c>
      <c r="E412" s="128">
        <f>VLOOKUP($A412,'Supporting Data'!$A$2:$BH$1679,16,FALSE)</f>
        <v>0.34928229451179499</v>
      </c>
      <c r="F412" s="125">
        <f>VLOOKUP($A412,'Supporting Data'!$A$2:$BH$1679,7,FALSE)</f>
        <v>82.698219299316406</v>
      </c>
      <c r="G412" s="128">
        <f>VLOOKUP($A412,'Supporting Data'!$A$2:$BH$1679,49,FALSE)</f>
        <v>0.2583732008934021</v>
      </c>
      <c r="H412" s="125">
        <f>VLOOKUP($A412,'Supporting Data'!$A$2:$BH$1679,6,FALSE)</f>
        <v>80.405830383300781</v>
      </c>
      <c r="I412" s="128">
        <f>VLOOKUP($A412,'Supporting Data'!$A$2:$BH$1679,22,FALSE)</f>
        <v>0.34928229451179499</v>
      </c>
      <c r="J412" s="125">
        <f>VLOOKUP($A412,'Supporting Data'!$A$2:$BH$1679,8,FALSE)</f>
        <v>83.514007568359375</v>
      </c>
      <c r="K412" s="128">
        <f>VLOOKUP($A412,'Supporting Data'!$A$2:$BH$1679,49,FALSE)</f>
        <v>0.2583732008934021</v>
      </c>
      <c r="L412" s="125">
        <f>VLOOKUP($A412,'Supporting Data'!$A$2:$BH$1679,26,FALSE)</f>
        <v>76.76416015625</v>
      </c>
      <c r="M412" s="125">
        <f>VLOOKUP($A412,'Supporting Data'!$A$2:$BH$1679,53,FALSE)</f>
        <v>79.391868591308594</v>
      </c>
    </row>
    <row r="413" spans="1:13" x14ac:dyDescent="0.3">
      <c r="A413" s="4">
        <v>160902050</v>
      </c>
      <c r="B413" s="3" t="s">
        <v>67</v>
      </c>
      <c r="C413" s="3" t="s">
        <v>727</v>
      </c>
      <c r="D413" s="125">
        <f>VLOOKUP($A413,'Supporting Data'!$A$2:$BH$1679,5,FALSE)</f>
        <v>85.872909545898438</v>
      </c>
      <c r="E413" s="128">
        <f>VLOOKUP($A413,'Supporting Data'!$A$2:$BH$1679,16,FALSE)</f>
        <v>0.44626167416572571</v>
      </c>
      <c r="F413" s="125">
        <f>VLOOKUP($A413,'Supporting Data'!$A$2:$BH$1679,7,FALSE)</f>
        <v>93.467765808105469</v>
      </c>
      <c r="G413" s="128">
        <f>VLOOKUP($A413,'Supporting Data'!$A$2:$BH$1679,49,FALSE)</f>
        <v>0.32208588719367981</v>
      </c>
      <c r="H413" s="125">
        <f>VLOOKUP($A413,'Supporting Data'!$A$2:$BH$1679,6,FALSE)</f>
        <v>86.946487426757813</v>
      </c>
      <c r="I413" s="128">
        <f>VLOOKUP($A413,'Supporting Data'!$A$2:$BH$1679,22,FALSE)</f>
        <v>0.30061349272727972</v>
      </c>
      <c r="J413" s="125">
        <f>VLOOKUP($A413,'Supporting Data'!$A$2:$BH$1679,8,FALSE)</f>
        <v>91.722320556640625</v>
      </c>
      <c r="K413" s="128">
        <f>VLOOKUP($A413,'Supporting Data'!$A$2:$BH$1679,49,FALSE)</f>
        <v>0.32208588719367981</v>
      </c>
      <c r="L413" s="125">
        <f>VLOOKUP($A413,'Supporting Data'!$A$2:$BH$1679,26,FALSE)</f>
        <v>84.618545532226563</v>
      </c>
      <c r="M413" s="125">
        <f>VLOOKUP($A413,'Supporting Data'!$A$2:$BH$1679,53,FALSE)</f>
        <v>98.898223876953125</v>
      </c>
    </row>
    <row r="414" spans="1:13" x14ac:dyDescent="0.3">
      <c r="A414" s="4">
        <v>850464130</v>
      </c>
      <c r="B414" s="3" t="s">
        <v>405</v>
      </c>
      <c r="C414" s="3" t="s">
        <v>1649</v>
      </c>
      <c r="D414" s="125">
        <f>VLOOKUP($A414,'Supporting Data'!$A$2:$BH$1679,5,FALSE)</f>
        <v>86.698509216308594</v>
      </c>
      <c r="E414" s="128">
        <f>VLOOKUP($A414,'Supporting Data'!$A$2:$BH$1679,16,FALSE)</f>
        <v>0.62790697813034058</v>
      </c>
      <c r="F414" s="125">
        <f>VLOOKUP($A414,'Supporting Data'!$A$2:$BH$1679,7,FALSE)</f>
        <v>90.208503723144531</v>
      </c>
      <c r="G414" s="128">
        <f>VLOOKUP($A414,'Supporting Data'!$A$2:$BH$1679,49,FALSE)</f>
        <v>0.56310677528381348</v>
      </c>
      <c r="H414" s="125">
        <f>VLOOKUP($A414,'Supporting Data'!$A$2:$BH$1679,6,FALSE)</f>
        <v>87.178802490234375</v>
      </c>
      <c r="I414" s="128">
        <f>VLOOKUP($A414,'Supporting Data'!$A$2:$BH$1679,22,FALSE)</f>
        <v>0.57843136787414551</v>
      </c>
      <c r="J414" s="125">
        <f>VLOOKUP($A414,'Supporting Data'!$A$2:$BH$1679,8,FALSE)</f>
        <v>91.488563537597656</v>
      </c>
      <c r="K414" s="128">
        <f>VLOOKUP($A414,'Supporting Data'!$A$2:$BH$1679,49,FALSE)</f>
        <v>0.56310677528381348</v>
      </c>
      <c r="L414" s="125">
        <f>VLOOKUP($A414,'Supporting Data'!$A$2:$BH$1679,26,FALSE)</f>
        <v>87.337371826171875</v>
      </c>
      <c r="M414" s="125">
        <f>VLOOKUP($A414,'Supporting Data'!$A$2:$BH$1679,53,FALSE)</f>
        <v>86.979965209960938</v>
      </c>
    </row>
    <row r="415" spans="1:13" x14ac:dyDescent="0.3">
      <c r="A415" s="4">
        <v>270591050</v>
      </c>
      <c r="B415" s="3" t="s">
        <v>120</v>
      </c>
      <c r="C415" s="3" t="s">
        <v>905</v>
      </c>
      <c r="D415" s="125">
        <f>VLOOKUP($A415,'Supporting Data'!$A$2:$BH$1679,5,FALSE)</f>
        <v>85.5341796875</v>
      </c>
      <c r="E415" s="128">
        <f>VLOOKUP($A415,'Supporting Data'!$A$2:$BH$1679,16,FALSE)</f>
        <v>0.41379311680793762</v>
      </c>
      <c r="F415" s="125">
        <f>VLOOKUP($A415,'Supporting Data'!$A$2:$BH$1679,7,FALSE)</f>
        <v>86.130882263183594</v>
      </c>
      <c r="G415" s="128">
        <f>VLOOKUP($A415,'Supporting Data'!$A$2:$BH$1679,49,FALSE)</f>
        <v>0.11428571492433549</v>
      </c>
      <c r="H415" s="125">
        <f>VLOOKUP($A415,'Supporting Data'!$A$2:$BH$1679,6,FALSE)</f>
        <v>82.748626708984375</v>
      </c>
      <c r="I415" s="128">
        <f>VLOOKUP($A415,'Supporting Data'!$A$2:$BH$1679,22,FALSE)</f>
        <v>0</v>
      </c>
      <c r="J415" s="125">
        <f>VLOOKUP($A415,'Supporting Data'!$A$2:$BH$1679,8,FALSE)</f>
        <v>87.516143798828125</v>
      </c>
      <c r="K415" s="128">
        <f>VLOOKUP($A415,'Supporting Data'!$A$2:$BH$1679,49,FALSE)</f>
        <v>0.11428571492433549</v>
      </c>
      <c r="L415" s="125">
        <f>VLOOKUP($A415,'Supporting Data'!$A$2:$BH$1679,26,FALSE)</f>
        <v>83.712272644042969</v>
      </c>
      <c r="M415" s="125">
        <f>VLOOKUP($A415,'Supporting Data'!$A$2:$BH$1679,53,FALSE)</f>
        <v>87.433601379394531</v>
      </c>
    </row>
    <row r="416" spans="1:13" x14ac:dyDescent="0.3">
      <c r="A416" s="4">
        <v>750851050</v>
      </c>
      <c r="B416" s="3" t="s">
        <v>358</v>
      </c>
      <c r="C416" s="3" t="s">
        <v>1542</v>
      </c>
      <c r="D416" s="125">
        <f>VLOOKUP($A416,'Supporting Data'!$A$2:$BH$1679,5,FALSE)</f>
        <v>79.132369995117188</v>
      </c>
      <c r="E416" s="128">
        <f>VLOOKUP($A416,'Supporting Data'!$A$2:$BH$1679,16,FALSE)</f>
        <v>0.46258503198623657</v>
      </c>
      <c r="F416" s="125">
        <f>VLOOKUP($A416,'Supporting Data'!$A$2:$BH$1679,7,FALSE)</f>
        <v>88.858535766601563</v>
      </c>
      <c r="G416" s="128">
        <f>VLOOKUP($A416,'Supporting Data'!$A$2:$BH$1679,49,FALSE)</f>
        <v>0.38775509595870972</v>
      </c>
      <c r="H416" s="125">
        <f>VLOOKUP($A416,'Supporting Data'!$A$2:$BH$1679,6,FALSE)</f>
        <v>81.981521606445313</v>
      </c>
      <c r="I416" s="128">
        <f>VLOOKUP($A416,'Supporting Data'!$A$2:$BH$1679,22,FALSE)</f>
        <v>0.4337349534034729</v>
      </c>
      <c r="J416" s="125">
        <f>VLOOKUP($A416,'Supporting Data'!$A$2:$BH$1679,8,FALSE)</f>
        <v>89.854232788085938</v>
      </c>
      <c r="K416" s="128">
        <f>VLOOKUP($A416,'Supporting Data'!$A$2:$BH$1679,49,FALSE)</f>
        <v>0.38775509595870972</v>
      </c>
      <c r="L416" s="125">
        <f>VLOOKUP($A416,'Supporting Data'!$A$2:$BH$1679,26,FALSE)</f>
        <v>84.618545532226563</v>
      </c>
      <c r="M416" s="125">
        <f>VLOOKUP($A416,'Supporting Data'!$A$2:$BH$1679,53,FALSE)</f>
        <v>88.753273010253906</v>
      </c>
    </row>
    <row r="417" spans="1:13" x14ac:dyDescent="0.3">
      <c r="A417" s="4">
        <v>551063000</v>
      </c>
      <c r="B417" s="3" t="s">
        <v>285</v>
      </c>
      <c r="C417" s="3" t="s">
        <v>1395</v>
      </c>
      <c r="D417" s="125">
        <f>VLOOKUP($A417,'Supporting Data'!$A$2:$BH$1679,5,FALSE)</f>
        <v>96.8671875</v>
      </c>
      <c r="E417" s="128">
        <f>VLOOKUP($A417,'Supporting Data'!$A$2:$BH$1679,16,FALSE)</f>
        <v>0.64670658111572266</v>
      </c>
      <c r="F417" s="125">
        <f>VLOOKUP($A417,'Supporting Data'!$A$2:$BH$1679,7,FALSE)</f>
        <v>90.751914978027344</v>
      </c>
      <c r="G417" s="128">
        <f>VLOOKUP($A417,'Supporting Data'!$A$2:$BH$1679,49,FALSE)</f>
        <v>0.40659341216087341</v>
      </c>
      <c r="H417" s="125">
        <f>VLOOKUP($A417,'Supporting Data'!$A$2:$BH$1679,6,FALSE)</f>
        <v>97.20062255859375</v>
      </c>
      <c r="I417" s="128">
        <f>VLOOKUP($A417,'Supporting Data'!$A$2:$BH$1679,22,FALSE)</f>
        <v>0.51648354530334473</v>
      </c>
      <c r="J417" s="125">
        <f>VLOOKUP($A417,'Supporting Data'!$A$2:$BH$1679,8,FALSE)</f>
        <v>91.15966796875</v>
      </c>
      <c r="K417" s="128">
        <f>VLOOKUP($A417,'Supporting Data'!$A$2:$BH$1679,49,FALSE)</f>
        <v>0.40659341216087341</v>
      </c>
      <c r="L417" s="125">
        <f>VLOOKUP($A417,'Supporting Data'!$A$2:$BH$1679,26,FALSE)</f>
        <v>95.795944213867188</v>
      </c>
      <c r="M417" s="125">
        <f>VLOOKUP($A417,'Supporting Data'!$A$2:$BH$1679,53,FALSE)</f>
        <v>94.238143920898438</v>
      </c>
    </row>
    <row r="418" spans="1:13" x14ac:dyDescent="0.3">
      <c r="A418" s="4">
        <v>570034090</v>
      </c>
      <c r="B418" s="3" t="s">
        <v>293</v>
      </c>
      <c r="C418" s="3" t="s">
        <v>1417</v>
      </c>
      <c r="D418" s="125">
        <f>VLOOKUP($A418,'Supporting Data'!$A$2:$BH$1679,5,FALSE)</f>
        <v>85.655265808105469</v>
      </c>
      <c r="E418" s="128">
        <f>VLOOKUP($A418,'Supporting Data'!$A$2:$BH$1679,16,FALSE)</f>
        <v>0.47777777910232538</v>
      </c>
      <c r="F418" s="125">
        <f>VLOOKUP($A418,'Supporting Data'!$A$2:$BH$1679,7,FALSE)</f>
        <v>81.180992126464844</v>
      </c>
      <c r="G418" s="128">
        <f>VLOOKUP($A418,'Supporting Data'!$A$2:$BH$1679,49,FALSE)</f>
        <v>0.1666666716337204</v>
      </c>
      <c r="H418" s="125">
        <f>VLOOKUP($A418,'Supporting Data'!$A$2:$BH$1679,6,FALSE)</f>
        <v>86.78729248046875</v>
      </c>
      <c r="I418" s="128">
        <f>VLOOKUP($A418,'Supporting Data'!$A$2:$BH$1679,22,FALSE)</f>
        <v>0.3541666567325592</v>
      </c>
      <c r="J418" s="125">
        <f>VLOOKUP($A418,'Supporting Data'!$A$2:$BH$1679,8,FALSE)</f>
        <v>80.129981994628906</v>
      </c>
      <c r="K418" s="128">
        <f>VLOOKUP($A418,'Supporting Data'!$A$2:$BH$1679,49,FALSE)</f>
        <v>0.1666666716337204</v>
      </c>
      <c r="L418" s="125">
        <f>VLOOKUP($A418,'Supporting Data'!$A$2:$BH$1679,26,FALSE)</f>
        <v>88.243644714355469</v>
      </c>
      <c r="M418" s="125">
        <f>VLOOKUP($A418,'Supporting Data'!$A$2:$BH$1679,53,FALSE)</f>
        <v>86.175788879394531</v>
      </c>
    </row>
    <row r="419" spans="1:13" x14ac:dyDescent="0.3">
      <c r="A419" s="4">
        <v>741974020</v>
      </c>
      <c r="B419" s="3" t="s">
        <v>354</v>
      </c>
      <c r="C419" s="3" t="s">
        <v>1536</v>
      </c>
      <c r="D419" s="125">
        <f>VLOOKUP($A419,'Supporting Data'!$A$2:$BH$1679,5,FALSE)</f>
        <v>77.735023498535156</v>
      </c>
      <c r="E419" s="128">
        <f>VLOOKUP($A419,'Supporting Data'!$A$2:$BH$1679,16,FALSE)</f>
        <v>0.37837839126586909</v>
      </c>
      <c r="F419" s="125">
        <f>VLOOKUP($A419,'Supporting Data'!$A$2:$BH$1679,7,FALSE)</f>
        <v>84.030372619628906</v>
      </c>
      <c r="G419" s="128">
        <f>VLOOKUP($A419,'Supporting Data'!$A$2:$BH$1679,49,FALSE)</f>
        <v>0.22727273404598239</v>
      </c>
      <c r="H419" s="125">
        <f>VLOOKUP($A419,'Supporting Data'!$A$2:$BH$1679,6,FALSE)</f>
        <v>81.217544555664063</v>
      </c>
      <c r="I419" s="128">
        <f>VLOOKUP($A419,'Supporting Data'!$A$2:$BH$1679,22,FALSE)</f>
        <v>0.31818181276321411</v>
      </c>
      <c r="J419" s="125">
        <f>VLOOKUP($A419,'Supporting Data'!$A$2:$BH$1679,8,FALSE)</f>
        <v>84.99017333984375</v>
      </c>
      <c r="K419" s="128">
        <f>VLOOKUP($A419,'Supporting Data'!$A$2:$BH$1679,49,FALSE)</f>
        <v>0.22727273404598239</v>
      </c>
      <c r="L419" s="125">
        <f>VLOOKUP($A419,'Supporting Data'!$A$2:$BH$1679,26,FALSE)</f>
        <v>80.993446350097656</v>
      </c>
      <c r="M419" s="125">
        <f>VLOOKUP($A419,'Supporting Data'!$A$2:$BH$1679,53,FALSE)</f>
        <v>80.958976745605469</v>
      </c>
    </row>
    <row r="420" spans="1:13" x14ac:dyDescent="0.3">
      <c r="A420" s="4">
        <v>270571050</v>
      </c>
      <c r="B420" s="3" t="s">
        <v>118</v>
      </c>
      <c r="C420" s="3" t="s">
        <v>901</v>
      </c>
      <c r="D420" s="125">
        <f>VLOOKUP($A420,'Supporting Data'!$A$2:$BH$1679,5,FALSE)</f>
        <v>76.238922119140625</v>
      </c>
      <c r="E420" s="128">
        <f>VLOOKUP($A420,'Supporting Data'!$A$2:$BH$1679,16,FALSE)</f>
        <v>0.24390244483947751</v>
      </c>
      <c r="F420" s="125">
        <f>VLOOKUP($A420,'Supporting Data'!$A$2:$BH$1679,7,FALSE)</f>
        <v>92.9901123046875</v>
      </c>
      <c r="G420" s="128">
        <f>VLOOKUP($A420,'Supporting Data'!$A$2:$BH$1679,49,FALSE)</f>
        <v>0</v>
      </c>
      <c r="H420" s="125">
        <f>VLOOKUP($A420,'Supporting Data'!$A$2:$BH$1679,6,FALSE)</f>
        <v>74.633888244628906</v>
      </c>
      <c r="I420" s="128">
        <f>VLOOKUP($A420,'Supporting Data'!$A$2:$BH$1679,22,FALSE)</f>
        <v>0</v>
      </c>
      <c r="J420" s="125">
        <f>VLOOKUP($A420,'Supporting Data'!$A$2:$BH$1679,8,FALSE)</f>
        <v>86.302177429199219</v>
      </c>
      <c r="K420" s="128">
        <f>VLOOKUP($A420,'Supporting Data'!$A$2:$BH$1679,49,FALSE)</f>
        <v>0</v>
      </c>
      <c r="L420" s="125">
        <f>VLOOKUP($A420,'Supporting Data'!$A$2:$BH$1679,26,FALSE)</f>
        <v>79.482986450195313</v>
      </c>
      <c r="M420" s="125">
        <f>VLOOKUP($A420,'Supporting Data'!$A$2:$BH$1679,53,FALSE)</f>
        <v>84.711784362792969</v>
      </c>
    </row>
    <row r="421" spans="1:13" x14ac:dyDescent="0.3">
      <c r="A421" s="4">
        <v>191444020</v>
      </c>
      <c r="B421" s="3" t="s">
        <v>82</v>
      </c>
      <c r="C421" s="3" t="s">
        <v>770</v>
      </c>
      <c r="D421" s="125">
        <f>VLOOKUP($A421,'Supporting Data'!$A$2:$BH$1679,5,FALSE)</f>
        <v>79.998794555664063</v>
      </c>
      <c r="E421" s="128">
        <f>VLOOKUP($A421,'Supporting Data'!$A$2:$BH$1679,16,FALSE)</f>
        <v>0.34193548560142523</v>
      </c>
      <c r="F421" s="125">
        <f>VLOOKUP($A421,'Supporting Data'!$A$2:$BH$1679,7,FALSE)</f>
        <v>84.867469787597656</v>
      </c>
      <c r="G421" s="128">
        <f>VLOOKUP($A421,'Supporting Data'!$A$2:$BH$1679,49,FALSE)</f>
        <v>0.25</v>
      </c>
      <c r="H421" s="125">
        <f>VLOOKUP($A421,'Supporting Data'!$A$2:$BH$1679,6,FALSE)</f>
        <v>79.459388732910156</v>
      </c>
      <c r="I421" s="128">
        <f>VLOOKUP($A421,'Supporting Data'!$A$2:$BH$1679,22,FALSE)</f>
        <v>0.26136362552642822</v>
      </c>
      <c r="J421" s="125">
        <f>VLOOKUP($A421,'Supporting Data'!$A$2:$BH$1679,8,FALSE)</f>
        <v>84.027168273925781</v>
      </c>
      <c r="K421" s="128">
        <f>VLOOKUP($A421,'Supporting Data'!$A$2:$BH$1679,49,FALSE)</f>
        <v>0.25</v>
      </c>
      <c r="L421" s="125">
        <f>VLOOKUP($A421,'Supporting Data'!$A$2:$BH$1679,26,FALSE)</f>
        <v>81.2955322265625</v>
      </c>
      <c r="M421" s="125">
        <f>VLOOKUP($A421,'Supporting Data'!$A$2:$BH$1679,53,FALSE)</f>
        <v>88.031578063964844</v>
      </c>
    </row>
    <row r="422" spans="1:13" x14ac:dyDescent="0.3">
      <c r="A422" s="4">
        <v>130611050</v>
      </c>
      <c r="B422" s="3" t="s">
        <v>57</v>
      </c>
      <c r="C422" s="3" t="s">
        <v>702</v>
      </c>
      <c r="D422" s="125">
        <f>VLOOKUP($A422,'Supporting Data'!$A$2:$BH$1679,5,FALSE)</f>
        <v>83.191001892089844</v>
      </c>
      <c r="E422" s="128">
        <f>VLOOKUP($A422,'Supporting Data'!$A$2:$BH$1679,16,FALSE)</f>
        <v>0.60759490728378296</v>
      </c>
      <c r="F422" s="125">
        <f>VLOOKUP($A422,'Supporting Data'!$A$2:$BH$1679,7,FALSE)</f>
        <v>86.535751342773438</v>
      </c>
      <c r="G422" s="128">
        <f>VLOOKUP($A422,'Supporting Data'!$A$2:$BH$1679,49,FALSE)</f>
        <v>0.24137930572032931</v>
      </c>
      <c r="H422" s="125">
        <f>VLOOKUP($A422,'Supporting Data'!$A$2:$BH$1679,6,FALSE)</f>
        <v>81.725067138671875</v>
      </c>
      <c r="I422" s="128">
        <f>VLOOKUP($A422,'Supporting Data'!$A$2:$BH$1679,22,FALSE)</f>
        <v>0.31428572535514832</v>
      </c>
      <c r="J422" s="125">
        <f>VLOOKUP($A422,'Supporting Data'!$A$2:$BH$1679,8,FALSE)</f>
        <v>88.37200927734375</v>
      </c>
      <c r="K422" s="128">
        <f>VLOOKUP($A422,'Supporting Data'!$A$2:$BH$1679,49,FALSE)</f>
        <v>0.24137930572032931</v>
      </c>
      <c r="L422" s="125">
        <f>VLOOKUP($A422,'Supporting Data'!$A$2:$BH$1679,26,FALSE)</f>
        <v>79.482986450195313</v>
      </c>
      <c r="M422" s="125">
        <f>VLOOKUP($A422,'Supporting Data'!$A$2:$BH$1679,53,FALSE)</f>
        <v>89.145050048828125</v>
      </c>
    </row>
    <row r="423" spans="1:13" x14ac:dyDescent="0.3">
      <c r="A423" s="4">
        <v>1040421050</v>
      </c>
      <c r="B423" s="3" t="s">
        <v>492</v>
      </c>
      <c r="C423" s="3" t="s">
        <v>1977</v>
      </c>
      <c r="D423" s="125">
        <f>VLOOKUP($A423,'Supporting Data'!$A$2:$BH$1679,5,FALSE)</f>
        <v>83.600173950195313</v>
      </c>
      <c r="E423" s="128">
        <f>VLOOKUP($A423,'Supporting Data'!$A$2:$BH$1679,16,FALSE)</f>
        <v>0.35398229956626892</v>
      </c>
      <c r="F423" s="125">
        <f>VLOOKUP($A423,'Supporting Data'!$A$2:$BH$1679,7,FALSE)</f>
        <v>79.540145874023438</v>
      </c>
      <c r="G423" s="128">
        <f>VLOOKUP($A423,'Supporting Data'!$A$2:$BH$1679,49,FALSE)</f>
        <v>0</v>
      </c>
      <c r="H423" s="125">
        <f>VLOOKUP($A423,'Supporting Data'!$A$2:$BH$1679,6,FALSE)</f>
        <v>82.936752319335938</v>
      </c>
      <c r="I423" s="128">
        <f>VLOOKUP($A423,'Supporting Data'!$A$2:$BH$1679,22,FALSE)</f>
        <v>0.1702127605676651</v>
      </c>
      <c r="J423" s="125">
        <f>VLOOKUP($A423,'Supporting Data'!$A$2:$BH$1679,8,FALSE)</f>
        <v>79.038993835449219</v>
      </c>
      <c r="K423" s="128">
        <f>VLOOKUP($A423,'Supporting Data'!$A$2:$BH$1679,49,FALSE)</f>
        <v>0</v>
      </c>
      <c r="L423" s="125">
        <f>VLOOKUP($A423,'Supporting Data'!$A$2:$BH$1679,26,FALSE)</f>
        <v>86.129005432128906</v>
      </c>
      <c r="M423" s="125">
        <f>VLOOKUP($A423,'Supporting Data'!$A$2:$BH$1679,53,FALSE)</f>
        <v>81.598190307617188</v>
      </c>
    </row>
    <row r="424" spans="1:13" x14ac:dyDescent="0.3">
      <c r="A424" s="4">
        <v>511594060</v>
      </c>
      <c r="B424" s="3" t="s">
        <v>271</v>
      </c>
      <c r="C424" s="3" t="s">
        <v>1373</v>
      </c>
      <c r="D424" s="125">
        <f>VLOOKUP($A424,'Supporting Data'!$A$2:$BH$1679,5,FALSE)</f>
        <v>83.691978454589844</v>
      </c>
      <c r="E424" s="128">
        <f>VLOOKUP($A424,'Supporting Data'!$A$2:$BH$1679,16,FALSE)</f>
        <v>0.39444443583488459</v>
      </c>
      <c r="F424" s="125">
        <f>VLOOKUP($A424,'Supporting Data'!$A$2:$BH$1679,7,FALSE)</f>
        <v>80.605796813964844</v>
      </c>
      <c r="G424" s="128">
        <f>VLOOKUP($A424,'Supporting Data'!$A$2:$BH$1679,49,FALSE)</f>
        <v>0.1767955869436264</v>
      </c>
      <c r="H424" s="125">
        <f>VLOOKUP($A424,'Supporting Data'!$A$2:$BH$1679,6,FALSE)</f>
        <v>82.902435302734375</v>
      </c>
      <c r="I424" s="128">
        <f>VLOOKUP($A424,'Supporting Data'!$A$2:$BH$1679,22,FALSE)</f>
        <v>0.26229506731033331</v>
      </c>
      <c r="J424" s="125">
        <f>VLOOKUP($A424,'Supporting Data'!$A$2:$BH$1679,8,FALSE)</f>
        <v>79.144416809082031</v>
      </c>
      <c r="K424" s="128">
        <f>VLOOKUP($A424,'Supporting Data'!$A$2:$BH$1679,49,FALSE)</f>
        <v>0.1767955869436264</v>
      </c>
      <c r="L424" s="125">
        <f>VLOOKUP($A424,'Supporting Data'!$A$2:$BH$1679,26,FALSE)</f>
        <v>87.941551208496094</v>
      </c>
      <c r="M424" s="125">
        <f>VLOOKUP($A424,'Supporting Data'!$A$2:$BH$1679,53,FALSE)</f>
        <v>86.835624694824219</v>
      </c>
    </row>
    <row r="425" spans="1:13" x14ac:dyDescent="0.3">
      <c r="A425" s="4">
        <v>30331050</v>
      </c>
      <c r="B425" s="3" t="s">
        <v>10</v>
      </c>
      <c r="C425" s="3" t="s">
        <v>567</v>
      </c>
      <c r="D425" s="125">
        <f>VLOOKUP($A425,'Supporting Data'!$A$2:$BH$1679,5,FALSE)</f>
        <v>75.4774169921875</v>
      </c>
      <c r="E425" s="128">
        <f>VLOOKUP($A425,'Supporting Data'!$A$2:$BH$1679,16,FALSE)</f>
        <v>0.4285714328289032</v>
      </c>
      <c r="F425" s="125">
        <f>VLOOKUP($A425,'Supporting Data'!$A$2:$BH$1679,7,FALSE)</f>
        <v>82.792037963867188</v>
      </c>
      <c r="G425" s="128">
        <f>VLOOKUP($A425,'Supporting Data'!$A$2:$BH$1679,49,FALSE)</f>
        <v>0.13333334028720861</v>
      </c>
      <c r="H425" s="125">
        <f>VLOOKUP($A425,'Supporting Data'!$A$2:$BH$1679,6,FALSE)</f>
        <v>72.345466613769531</v>
      </c>
      <c r="I425" s="128">
        <f>VLOOKUP($A425,'Supporting Data'!$A$2:$BH$1679,22,FALSE)</f>
        <v>0.29411765933036799</v>
      </c>
      <c r="J425" s="125">
        <f>VLOOKUP($A425,'Supporting Data'!$A$2:$BH$1679,8,FALSE)</f>
        <v>77.119415283203125</v>
      </c>
      <c r="K425" s="128">
        <f>VLOOKUP($A425,'Supporting Data'!$A$2:$BH$1679,49,FALSE)</f>
        <v>0.13333334028720861</v>
      </c>
      <c r="L425" s="125">
        <f>VLOOKUP($A425,'Supporting Data'!$A$2:$BH$1679,26,FALSE)</f>
        <v>82.805992126464844</v>
      </c>
      <c r="M425" s="125">
        <f>VLOOKUP($A425,'Supporting Data'!$A$2:$BH$1679,53,FALSE)</f>
        <v>85.784011840820313</v>
      </c>
    </row>
    <row r="426" spans="1:13" x14ac:dyDescent="0.3">
      <c r="A426" s="4">
        <v>570034080</v>
      </c>
      <c r="B426" s="3" t="s">
        <v>293</v>
      </c>
      <c r="C426" s="3" t="s">
        <v>1416</v>
      </c>
      <c r="D426" s="125">
        <f>VLOOKUP($A426,'Supporting Data'!$A$2:$BH$1679,5,FALSE)</f>
        <v>77.523368835449219</v>
      </c>
      <c r="E426" s="128">
        <f>VLOOKUP($A426,'Supporting Data'!$A$2:$BH$1679,16,FALSE)</f>
        <v>0.36868685483932501</v>
      </c>
      <c r="F426" s="125">
        <f>VLOOKUP($A426,'Supporting Data'!$A$2:$BH$1679,7,FALSE)</f>
        <v>81.035614013671875</v>
      </c>
      <c r="G426" s="128">
        <f>VLOOKUP($A426,'Supporting Data'!$A$2:$BH$1679,49,FALSE)</f>
        <v>0.2442748099565506</v>
      </c>
      <c r="H426" s="125">
        <f>VLOOKUP($A426,'Supporting Data'!$A$2:$BH$1679,6,FALSE)</f>
        <v>77.500556945800781</v>
      </c>
      <c r="I426" s="128">
        <f>VLOOKUP($A426,'Supporting Data'!$A$2:$BH$1679,22,FALSE)</f>
        <v>0.29770991206169128</v>
      </c>
      <c r="J426" s="125">
        <f>VLOOKUP($A426,'Supporting Data'!$A$2:$BH$1679,8,FALSE)</f>
        <v>81.282447814941406</v>
      </c>
      <c r="K426" s="128">
        <f>VLOOKUP($A426,'Supporting Data'!$A$2:$BH$1679,49,FALSE)</f>
        <v>0.2442748099565506</v>
      </c>
      <c r="L426" s="125">
        <f>VLOOKUP($A426,'Supporting Data'!$A$2:$BH$1679,26,FALSE)</f>
        <v>77.972526550292969</v>
      </c>
      <c r="M426" s="125">
        <f>VLOOKUP($A426,'Supporting Data'!$A$2:$BH$1679,53,FALSE)</f>
        <v>80.113563537597656</v>
      </c>
    </row>
    <row r="427" spans="1:13" x14ac:dyDescent="0.3">
      <c r="A427" s="4">
        <v>640754080</v>
      </c>
      <c r="B427" s="3" t="s">
        <v>316</v>
      </c>
      <c r="C427" s="3" t="s">
        <v>680</v>
      </c>
      <c r="D427" s="125">
        <f>VLOOKUP($A427,'Supporting Data'!$A$2:$BH$1679,5,FALSE)</f>
        <v>87.826309204101563</v>
      </c>
      <c r="E427" s="128">
        <f>VLOOKUP($A427,'Supporting Data'!$A$2:$BH$1679,16,FALSE)</f>
        <v>0.49264705181121832</v>
      </c>
      <c r="F427" s="125">
        <f>VLOOKUP($A427,'Supporting Data'!$A$2:$BH$1679,7,FALSE)</f>
        <v>86.580055236816406</v>
      </c>
      <c r="G427" s="128">
        <f>VLOOKUP($A427,'Supporting Data'!$A$2:$BH$1679,49,FALSE)</f>
        <v>0.32098764181137079</v>
      </c>
      <c r="H427" s="125">
        <f>VLOOKUP($A427,'Supporting Data'!$A$2:$BH$1679,6,FALSE)</f>
        <v>86.709709167480469</v>
      </c>
      <c r="I427" s="128">
        <f>VLOOKUP($A427,'Supporting Data'!$A$2:$BH$1679,22,FALSE)</f>
        <v>0.32098764181137079</v>
      </c>
      <c r="J427" s="125">
        <f>VLOOKUP($A427,'Supporting Data'!$A$2:$BH$1679,8,FALSE)</f>
        <v>87.30084228515625</v>
      </c>
      <c r="K427" s="128">
        <f>VLOOKUP($A427,'Supporting Data'!$A$2:$BH$1679,49,FALSE)</f>
        <v>0.32098764181137079</v>
      </c>
      <c r="L427" s="125">
        <f>VLOOKUP($A427,'Supporting Data'!$A$2:$BH$1679,26,FALSE)</f>
        <v>84.920639038085938</v>
      </c>
      <c r="M427" s="125">
        <f>VLOOKUP($A427,'Supporting Data'!$A$2:$BH$1679,53,FALSE)</f>
        <v>89.495582580566406</v>
      </c>
    </row>
    <row r="428" spans="1:13" x14ac:dyDescent="0.3">
      <c r="A428" s="4">
        <v>180473000</v>
      </c>
      <c r="B428" s="3" t="s">
        <v>77</v>
      </c>
      <c r="C428" s="3" t="s">
        <v>753</v>
      </c>
      <c r="D428" s="125">
        <f>VLOOKUP($A428,'Supporting Data'!$A$2:$BH$1679,5,FALSE)</f>
        <v>84.415931701660156</v>
      </c>
      <c r="E428" s="128">
        <f>VLOOKUP($A428,'Supporting Data'!$A$2:$BH$1679,16,FALSE)</f>
        <v>0.54135340452194214</v>
      </c>
      <c r="F428" s="125">
        <f>VLOOKUP($A428,'Supporting Data'!$A$2:$BH$1679,7,FALSE)</f>
        <v>81.626327514648438</v>
      </c>
      <c r="G428" s="128">
        <f>VLOOKUP($A428,'Supporting Data'!$A$2:$BH$1679,49,FALSE)</f>
        <v>0.30851063132286072</v>
      </c>
      <c r="H428" s="125">
        <f>VLOOKUP($A428,'Supporting Data'!$A$2:$BH$1679,6,FALSE)</f>
        <v>85.8939208984375</v>
      </c>
      <c r="I428" s="128">
        <f>VLOOKUP($A428,'Supporting Data'!$A$2:$BH$1679,22,FALSE)</f>
        <v>0.5</v>
      </c>
      <c r="J428" s="125">
        <f>VLOOKUP($A428,'Supporting Data'!$A$2:$BH$1679,8,FALSE)</f>
        <v>78.993217468261719</v>
      </c>
      <c r="K428" s="128">
        <f>VLOOKUP($A428,'Supporting Data'!$A$2:$BH$1679,49,FALSE)</f>
        <v>0.30851063132286072</v>
      </c>
      <c r="L428" s="125">
        <f>VLOOKUP($A428,'Supporting Data'!$A$2:$BH$1679,26,FALSE)</f>
        <v>86.733184814453125</v>
      </c>
      <c r="M428" s="125">
        <f>VLOOKUP($A428,'Supporting Data'!$A$2:$BH$1679,53,FALSE)</f>
        <v>77.329887390136719</v>
      </c>
    </row>
    <row r="429" spans="1:13" x14ac:dyDescent="0.3">
      <c r="A429" s="4">
        <v>250013000</v>
      </c>
      <c r="B429" s="3" t="s">
        <v>109</v>
      </c>
      <c r="C429" s="3" t="s">
        <v>878</v>
      </c>
      <c r="D429" s="125">
        <f>VLOOKUP($A429,'Supporting Data'!$A$2:$BH$1679,5,FALSE)</f>
        <v>87.684120178222656</v>
      </c>
      <c r="E429" s="128">
        <f>VLOOKUP($A429,'Supporting Data'!$A$2:$BH$1679,16,FALSE)</f>
        <v>0.47262248396873469</v>
      </c>
      <c r="F429" s="125">
        <f>VLOOKUP($A429,'Supporting Data'!$A$2:$BH$1679,7,FALSE)</f>
        <v>85.980186462402344</v>
      </c>
      <c r="G429" s="128">
        <f>VLOOKUP($A429,'Supporting Data'!$A$2:$BH$1679,49,FALSE)</f>
        <v>0.29251700639724731</v>
      </c>
      <c r="H429" s="125">
        <f>VLOOKUP($A429,'Supporting Data'!$A$2:$BH$1679,6,FALSE)</f>
        <v>86.90130615234375</v>
      </c>
      <c r="I429" s="128">
        <f>VLOOKUP($A429,'Supporting Data'!$A$2:$BH$1679,22,FALSE)</f>
        <v>0.34013605117797852</v>
      </c>
      <c r="J429" s="125">
        <f>VLOOKUP($A429,'Supporting Data'!$A$2:$BH$1679,8,FALSE)</f>
        <v>86.203704833984375</v>
      </c>
      <c r="K429" s="128">
        <f>VLOOKUP($A429,'Supporting Data'!$A$2:$BH$1679,49,FALSE)</f>
        <v>0.29251700639724731</v>
      </c>
      <c r="L429" s="125">
        <f>VLOOKUP($A429,'Supporting Data'!$A$2:$BH$1679,26,FALSE)</f>
        <v>85.524818420410156</v>
      </c>
      <c r="M429" s="125">
        <f>VLOOKUP($A429,'Supporting Data'!$A$2:$BH$1679,53,FALSE)</f>
        <v>85.103561401367188</v>
      </c>
    </row>
    <row r="430" spans="1:13" x14ac:dyDescent="0.3">
      <c r="A430" s="4">
        <v>1060044080</v>
      </c>
      <c r="B430" s="3" t="s">
        <v>502</v>
      </c>
      <c r="C430" s="3" t="s">
        <v>1999</v>
      </c>
      <c r="D430" s="125">
        <f>VLOOKUP($A430,'Supporting Data'!$A$2:$BH$1679,5,FALSE)</f>
        <v>90.876113891601563</v>
      </c>
      <c r="E430" s="128">
        <f>VLOOKUP($A430,'Supporting Data'!$A$2:$BH$1679,16,FALSE)</f>
        <v>0.51893937587738037</v>
      </c>
      <c r="F430" s="125">
        <f>VLOOKUP($A430,'Supporting Data'!$A$2:$BH$1679,7,FALSE)</f>
        <v>87.067222595214844</v>
      </c>
      <c r="G430" s="128">
        <f>VLOOKUP($A430,'Supporting Data'!$A$2:$BH$1679,49,FALSE)</f>
        <v>0.35428571701049799</v>
      </c>
      <c r="H430" s="125">
        <f>VLOOKUP($A430,'Supporting Data'!$A$2:$BH$1679,6,FALSE)</f>
        <v>90.82452392578125</v>
      </c>
      <c r="I430" s="128">
        <f>VLOOKUP($A430,'Supporting Data'!$A$2:$BH$1679,22,FALSE)</f>
        <v>0.44034090638160711</v>
      </c>
      <c r="J430" s="125">
        <f>VLOOKUP($A430,'Supporting Data'!$A$2:$BH$1679,8,FALSE)</f>
        <v>87.469879150390625</v>
      </c>
      <c r="K430" s="128">
        <f>VLOOKUP($A430,'Supporting Data'!$A$2:$BH$1679,49,FALSE)</f>
        <v>0.35428571701049799</v>
      </c>
      <c r="L430" s="125">
        <f>VLOOKUP($A430,'Supporting Data'!$A$2:$BH$1679,26,FALSE)</f>
        <v>89.452011108398438</v>
      </c>
      <c r="M430" s="125">
        <f>VLOOKUP($A430,'Supporting Data'!$A$2:$BH$1679,53,FALSE)</f>
        <v>89.536827087402344</v>
      </c>
    </row>
    <row r="431" spans="1:13" x14ac:dyDescent="0.3">
      <c r="A431" s="4">
        <v>160964090</v>
      </c>
      <c r="B431" s="3" t="s">
        <v>70</v>
      </c>
      <c r="C431" s="3" t="s">
        <v>742</v>
      </c>
      <c r="D431" s="125">
        <f>VLOOKUP($A431,'Supporting Data'!$A$2:$BH$1679,5,FALSE)</f>
        <v>86.624168395996094</v>
      </c>
      <c r="E431" s="128">
        <f>VLOOKUP($A431,'Supporting Data'!$A$2:$BH$1679,16,FALSE)</f>
        <v>0.42965778708457952</v>
      </c>
      <c r="F431" s="125">
        <f>VLOOKUP($A431,'Supporting Data'!$A$2:$BH$1679,7,FALSE)</f>
        <v>86.750572204589844</v>
      </c>
      <c r="G431" s="128">
        <f>VLOOKUP($A431,'Supporting Data'!$A$2:$BH$1679,49,FALSE)</f>
        <v>0.34469696879386902</v>
      </c>
      <c r="H431" s="125">
        <f>VLOOKUP($A431,'Supporting Data'!$A$2:$BH$1679,6,FALSE)</f>
        <v>88.339599609375</v>
      </c>
      <c r="I431" s="128">
        <f>VLOOKUP($A431,'Supporting Data'!$A$2:$BH$1679,22,FALSE)</f>
        <v>0.42965778708457952</v>
      </c>
      <c r="J431" s="125">
        <f>VLOOKUP($A431,'Supporting Data'!$A$2:$BH$1679,8,FALSE)</f>
        <v>88.511344909667969</v>
      </c>
      <c r="K431" s="128">
        <f>VLOOKUP($A431,'Supporting Data'!$A$2:$BH$1679,49,FALSE)</f>
        <v>0.34469696879386902</v>
      </c>
      <c r="L431" s="125">
        <f>VLOOKUP($A431,'Supporting Data'!$A$2:$BH$1679,26,FALSE)</f>
        <v>87.337371826171875</v>
      </c>
      <c r="M431" s="125">
        <f>VLOOKUP($A431,'Supporting Data'!$A$2:$BH$1679,53,FALSE)</f>
        <v>89.743019104003906</v>
      </c>
    </row>
    <row r="432" spans="1:13" x14ac:dyDescent="0.3">
      <c r="A432" s="4">
        <v>1090024020</v>
      </c>
      <c r="B432" s="3" t="s">
        <v>517</v>
      </c>
      <c r="C432" s="3" t="s">
        <v>2023</v>
      </c>
      <c r="D432" s="125">
        <f>VLOOKUP($A432,'Supporting Data'!$A$2:$BH$1679,5,FALSE)</f>
        <v>87.910148620605469</v>
      </c>
      <c r="E432" s="128">
        <f>VLOOKUP($A432,'Supporting Data'!$A$2:$BH$1679,16,FALSE)</f>
        <v>0.43714284896850591</v>
      </c>
      <c r="F432" s="125">
        <f>VLOOKUP($A432,'Supporting Data'!$A$2:$BH$1679,7,FALSE)</f>
        <v>84.35760498046875</v>
      </c>
      <c r="G432" s="128">
        <f>VLOOKUP($A432,'Supporting Data'!$A$2:$BH$1679,49,FALSE)</f>
        <v>0.34328359365463262</v>
      </c>
      <c r="H432" s="125">
        <f>VLOOKUP($A432,'Supporting Data'!$A$2:$BH$1679,6,FALSE)</f>
        <v>87.191093444824219</v>
      </c>
      <c r="I432" s="128">
        <f>VLOOKUP($A432,'Supporting Data'!$A$2:$BH$1679,22,FALSE)</f>
        <v>0.33830845355987549</v>
      </c>
      <c r="J432" s="125">
        <f>VLOOKUP($A432,'Supporting Data'!$A$2:$BH$1679,8,FALSE)</f>
        <v>81.203742980957031</v>
      </c>
      <c r="K432" s="128">
        <f>VLOOKUP($A432,'Supporting Data'!$A$2:$BH$1679,49,FALSE)</f>
        <v>0.34328359365463262</v>
      </c>
      <c r="L432" s="125">
        <f>VLOOKUP($A432,'Supporting Data'!$A$2:$BH$1679,26,FALSE)</f>
        <v>83.108085632324219</v>
      </c>
      <c r="M432" s="125">
        <f>VLOOKUP($A432,'Supporting Data'!$A$2:$BH$1679,53,FALSE)</f>
        <v>77.103065490722656</v>
      </c>
    </row>
    <row r="433" spans="1:13" x14ac:dyDescent="0.3">
      <c r="A433" s="4">
        <v>320564020</v>
      </c>
      <c r="B433" s="3" t="s">
        <v>137</v>
      </c>
      <c r="C433" s="3" t="s">
        <v>940</v>
      </c>
      <c r="D433" s="125">
        <f>VLOOKUP($A433,'Supporting Data'!$A$2:$BH$1679,5,FALSE)</f>
        <v>79.844650268554688</v>
      </c>
      <c r="E433" s="128">
        <f>VLOOKUP($A433,'Supporting Data'!$A$2:$BH$1679,16,FALSE)</f>
        <v>0.26315790414810181</v>
      </c>
      <c r="F433" s="125">
        <f>VLOOKUP($A433,'Supporting Data'!$A$2:$BH$1679,7,FALSE)</f>
        <v>80.622627258300781</v>
      </c>
      <c r="G433" s="128">
        <f>VLOOKUP($A433,'Supporting Data'!$A$2:$BH$1679,49,FALSE)</f>
        <v>5.55555559694767E-2</v>
      </c>
      <c r="H433" s="125">
        <f>VLOOKUP($A433,'Supporting Data'!$A$2:$BH$1679,6,FALSE)</f>
        <v>81.673225402832031</v>
      </c>
      <c r="I433" s="128">
        <f>VLOOKUP($A433,'Supporting Data'!$A$2:$BH$1679,22,FALSE)</f>
        <v>0</v>
      </c>
      <c r="J433" s="125">
        <f>VLOOKUP($A433,'Supporting Data'!$A$2:$BH$1679,8,FALSE)</f>
        <v>80.42919921875</v>
      </c>
      <c r="K433" s="128">
        <f>VLOOKUP($A433,'Supporting Data'!$A$2:$BH$1679,49,FALSE)</f>
        <v>5.55555559694767E-2</v>
      </c>
      <c r="L433" s="125">
        <f>VLOOKUP($A433,'Supporting Data'!$A$2:$BH$1679,26,FALSE)</f>
        <v>82.805992126464844</v>
      </c>
      <c r="M433" s="125">
        <f>VLOOKUP($A433,'Supporting Data'!$A$2:$BH$1679,53,FALSE)</f>
        <v>86.794387817382813</v>
      </c>
    </row>
    <row r="434" spans="1:13" x14ac:dyDescent="0.3">
      <c r="A434" s="4">
        <v>160964050</v>
      </c>
      <c r="B434" s="3" t="s">
        <v>70</v>
      </c>
      <c r="C434" s="3" t="s">
        <v>739</v>
      </c>
      <c r="D434" s="125">
        <f>VLOOKUP($A434,'Supporting Data'!$A$2:$BH$1679,5,FALSE)</f>
        <v>96.76513671875</v>
      </c>
      <c r="E434" s="128">
        <f>VLOOKUP($A434,'Supporting Data'!$A$2:$BH$1679,16,FALSE)</f>
        <v>0.66371679306030273</v>
      </c>
      <c r="F434" s="125">
        <f>VLOOKUP($A434,'Supporting Data'!$A$2:$BH$1679,7,FALSE)</f>
        <v>96.908889770507813</v>
      </c>
      <c r="G434" s="128">
        <f>VLOOKUP($A434,'Supporting Data'!$A$2:$BH$1679,49,FALSE)</f>
        <v>0.45132744312286383</v>
      </c>
      <c r="H434" s="125">
        <f>VLOOKUP($A434,'Supporting Data'!$A$2:$BH$1679,6,FALSE)</f>
        <v>98.378730773925781</v>
      </c>
      <c r="I434" s="128">
        <f>VLOOKUP($A434,'Supporting Data'!$A$2:$BH$1679,22,FALSE)</f>
        <v>0.66371679306030273</v>
      </c>
      <c r="J434" s="125">
        <f>VLOOKUP($A434,'Supporting Data'!$A$2:$BH$1679,8,FALSE)</f>
        <v>99.249092102050781</v>
      </c>
      <c r="K434" s="128">
        <f>VLOOKUP($A434,'Supporting Data'!$A$2:$BH$1679,49,FALSE)</f>
        <v>0.45132744312286383</v>
      </c>
      <c r="L434" s="125">
        <f>VLOOKUP($A434,'Supporting Data'!$A$2:$BH$1679,26,FALSE)</f>
        <v>100.93150329589839</v>
      </c>
      <c r="M434" s="125">
        <f>VLOOKUP($A434,'Supporting Data'!$A$2:$BH$1679,53,FALSE)</f>
        <v>101.92934417724609</v>
      </c>
    </row>
    <row r="435" spans="1:13" x14ac:dyDescent="0.3">
      <c r="A435" s="4">
        <v>220934040</v>
      </c>
      <c r="B435" s="3" t="s">
        <v>100</v>
      </c>
      <c r="C435" s="3" t="s">
        <v>612</v>
      </c>
      <c r="D435" s="125">
        <f>VLOOKUP($A435,'Supporting Data'!$A$2:$BH$1679,5,FALSE)</f>
        <v>87.497123718261719</v>
      </c>
      <c r="E435" s="128">
        <f>VLOOKUP($A435,'Supporting Data'!$A$2:$BH$1679,16,FALSE)</f>
        <v>0.62341773509979248</v>
      </c>
      <c r="F435" s="125">
        <f>VLOOKUP($A435,'Supporting Data'!$A$2:$BH$1679,7,FALSE)</f>
        <v>89.229286193847656</v>
      </c>
      <c r="G435" s="128">
        <f>VLOOKUP($A435,'Supporting Data'!$A$2:$BH$1679,49,FALSE)</f>
        <v>0.46710526943206793</v>
      </c>
      <c r="H435" s="125">
        <f>VLOOKUP($A435,'Supporting Data'!$A$2:$BH$1679,6,FALSE)</f>
        <v>90.29541015625</v>
      </c>
      <c r="I435" s="128">
        <f>VLOOKUP($A435,'Supporting Data'!$A$2:$BH$1679,22,FALSE)</f>
        <v>0.51315790414810181</v>
      </c>
      <c r="J435" s="125">
        <f>VLOOKUP($A435,'Supporting Data'!$A$2:$BH$1679,8,FALSE)</f>
        <v>91.293731689453125</v>
      </c>
      <c r="K435" s="128">
        <f>VLOOKUP($A435,'Supporting Data'!$A$2:$BH$1679,49,FALSE)</f>
        <v>0.46710526943206793</v>
      </c>
      <c r="L435" s="125">
        <f>VLOOKUP($A435,'Supporting Data'!$A$2:$BH$1679,26,FALSE)</f>
        <v>85.826911926269531</v>
      </c>
      <c r="M435" s="125">
        <f>VLOOKUP($A435,'Supporting Data'!$A$2:$BH$1679,53,FALSE)</f>
        <v>90.382240295410156</v>
      </c>
    </row>
    <row r="436" spans="1:13" x14ac:dyDescent="0.3">
      <c r="A436" s="4">
        <v>160964020</v>
      </c>
      <c r="B436" s="3" t="s">
        <v>70</v>
      </c>
      <c r="C436" s="3" t="s">
        <v>737</v>
      </c>
      <c r="D436" s="125">
        <f>VLOOKUP($A436,'Supporting Data'!$A$2:$BH$1679,5,FALSE)</f>
        <v>72.066490173339844</v>
      </c>
      <c r="E436" s="128">
        <f>VLOOKUP($A436,'Supporting Data'!$A$2:$BH$1679,16,FALSE)</f>
        <v>0.58139532804489136</v>
      </c>
      <c r="F436" s="125">
        <f>VLOOKUP($A436,'Supporting Data'!$A$2:$BH$1679,7,FALSE)</f>
        <v>74.916984558105469</v>
      </c>
      <c r="G436" s="128">
        <f>VLOOKUP($A436,'Supporting Data'!$A$2:$BH$1679,49,FALSE)</f>
        <v>0.41860464215278631</v>
      </c>
      <c r="H436" s="125">
        <f>VLOOKUP($A436,'Supporting Data'!$A$2:$BH$1679,6,FALSE)</f>
        <v>72.992782592773438</v>
      </c>
      <c r="I436" s="128">
        <f>VLOOKUP($A436,'Supporting Data'!$A$2:$BH$1679,22,FALSE)</f>
        <v>0.58139532804489136</v>
      </c>
      <c r="J436" s="125">
        <f>VLOOKUP($A436,'Supporting Data'!$A$2:$BH$1679,8,FALSE)</f>
        <v>75.419189453125</v>
      </c>
      <c r="K436" s="128">
        <f>VLOOKUP($A436,'Supporting Data'!$A$2:$BH$1679,49,FALSE)</f>
        <v>0.41860464215278631</v>
      </c>
      <c r="L436" s="125">
        <f>VLOOKUP($A436,'Supporting Data'!$A$2:$BH$1679,26,FALSE)</f>
        <v>82.50390625</v>
      </c>
      <c r="M436" s="125">
        <f>VLOOKUP($A436,'Supporting Data'!$A$2:$BH$1679,53,FALSE)</f>
        <v>81.412612915039063</v>
      </c>
    </row>
    <row r="437" spans="1:13" x14ac:dyDescent="0.3">
      <c r="A437" s="4">
        <v>520964020</v>
      </c>
      <c r="B437" s="3" t="s">
        <v>272</v>
      </c>
      <c r="C437" s="3" t="s">
        <v>1375</v>
      </c>
      <c r="D437" s="125">
        <f>VLOOKUP($A437,'Supporting Data'!$A$2:$BH$1679,5,FALSE)</f>
        <v>86.897552490234375</v>
      </c>
      <c r="E437" s="128">
        <f>VLOOKUP($A437,'Supporting Data'!$A$2:$BH$1679,16,FALSE)</f>
        <v>0.39473685622215271</v>
      </c>
      <c r="F437" s="125">
        <f>VLOOKUP($A437,'Supporting Data'!$A$2:$BH$1679,7,FALSE)</f>
        <v>84.909194946289063</v>
      </c>
      <c r="G437" s="128">
        <f>VLOOKUP($A437,'Supporting Data'!$A$2:$BH$1679,49,FALSE)</f>
        <v>0.27500000596046448</v>
      </c>
      <c r="H437" s="125">
        <f>VLOOKUP($A437,'Supporting Data'!$A$2:$BH$1679,6,FALSE)</f>
        <v>86.738800048828125</v>
      </c>
      <c r="I437" s="128">
        <f>VLOOKUP($A437,'Supporting Data'!$A$2:$BH$1679,22,FALSE)</f>
        <v>0.27500000596046448</v>
      </c>
      <c r="J437" s="125">
        <f>VLOOKUP($A437,'Supporting Data'!$A$2:$BH$1679,8,FALSE)</f>
        <v>83.368522644042969</v>
      </c>
      <c r="K437" s="128">
        <f>VLOOKUP($A437,'Supporting Data'!$A$2:$BH$1679,49,FALSE)</f>
        <v>0.27500000596046448</v>
      </c>
      <c r="L437" s="125">
        <f>VLOOKUP($A437,'Supporting Data'!$A$2:$BH$1679,26,FALSE)</f>
        <v>80.691352844238281</v>
      </c>
      <c r="M437" s="125">
        <f>VLOOKUP($A437,'Supporting Data'!$A$2:$BH$1679,53,FALSE)</f>
        <v>87.351119995117188</v>
      </c>
    </row>
    <row r="438" spans="1:13" x14ac:dyDescent="0.3">
      <c r="A438" s="4">
        <v>511524040</v>
      </c>
      <c r="B438" s="3" t="s">
        <v>266</v>
      </c>
      <c r="C438" s="3" t="s">
        <v>1361</v>
      </c>
      <c r="D438" s="125">
        <f>VLOOKUP($A438,'Supporting Data'!$A$2:$BH$1679,5,FALSE)</f>
        <v>77.115165710449219</v>
      </c>
      <c r="E438" s="128">
        <f>VLOOKUP($A438,'Supporting Data'!$A$2:$BH$1679,16,FALSE)</f>
        <v>0.47011953592300421</v>
      </c>
      <c r="F438" s="125">
        <f>VLOOKUP($A438,'Supporting Data'!$A$2:$BH$1679,7,FALSE)</f>
        <v>85.218353271484375</v>
      </c>
      <c r="G438" s="128">
        <f>VLOOKUP($A438,'Supporting Data'!$A$2:$BH$1679,49,FALSE)</f>
        <v>0.2252252250909805</v>
      </c>
      <c r="H438" s="125">
        <f>VLOOKUP($A438,'Supporting Data'!$A$2:$BH$1679,6,FALSE)</f>
        <v>78.299400329589844</v>
      </c>
      <c r="I438" s="128">
        <f>VLOOKUP($A438,'Supporting Data'!$A$2:$BH$1679,22,FALSE)</f>
        <v>0.36036035418510443</v>
      </c>
      <c r="J438" s="125">
        <f>VLOOKUP($A438,'Supporting Data'!$A$2:$BH$1679,8,FALSE)</f>
        <v>85.824951171875</v>
      </c>
      <c r="K438" s="128">
        <f>VLOOKUP($A438,'Supporting Data'!$A$2:$BH$1679,49,FALSE)</f>
        <v>0.2252252250909805</v>
      </c>
      <c r="L438" s="125">
        <f>VLOOKUP($A438,'Supporting Data'!$A$2:$BH$1679,26,FALSE)</f>
        <v>84.316452026367188</v>
      </c>
      <c r="M438" s="125">
        <f>VLOOKUP($A438,'Supporting Data'!$A$2:$BH$1679,53,FALSE)</f>
        <v>86.546951293945313</v>
      </c>
    </row>
    <row r="439" spans="1:13" x14ac:dyDescent="0.3">
      <c r="A439" s="4">
        <v>160904110</v>
      </c>
      <c r="B439" s="3" t="s">
        <v>67</v>
      </c>
      <c r="C439" s="3" t="s">
        <v>611</v>
      </c>
      <c r="D439" s="125">
        <f>VLOOKUP($A439,'Supporting Data'!$A$2:$BH$1679,5,FALSE)</f>
        <v>81.995521545410156</v>
      </c>
      <c r="E439" s="128">
        <f>VLOOKUP($A439,'Supporting Data'!$A$2:$BH$1679,16,FALSE)</f>
        <v>0.53846156597137451</v>
      </c>
      <c r="F439" s="125">
        <f>VLOOKUP($A439,'Supporting Data'!$A$2:$BH$1679,7,FALSE)</f>
        <v>81.387298583984375</v>
      </c>
      <c r="G439" s="128">
        <f>VLOOKUP($A439,'Supporting Data'!$A$2:$BH$1679,49,FALSE)</f>
        <v>0.35294118523597717</v>
      </c>
      <c r="H439" s="125">
        <f>VLOOKUP($A439,'Supporting Data'!$A$2:$BH$1679,6,FALSE)</f>
        <v>89.140777587890625</v>
      </c>
      <c r="I439" s="128">
        <f>VLOOKUP($A439,'Supporting Data'!$A$2:$BH$1679,22,FALSE)</f>
        <v>0.44117647409439092</v>
      </c>
      <c r="J439" s="125">
        <f>VLOOKUP($A439,'Supporting Data'!$A$2:$BH$1679,8,FALSE)</f>
        <v>81.734283447265625</v>
      </c>
      <c r="K439" s="128">
        <f>VLOOKUP($A439,'Supporting Data'!$A$2:$BH$1679,49,FALSE)</f>
        <v>0.35294118523597717</v>
      </c>
      <c r="L439" s="125">
        <f>VLOOKUP($A439,'Supporting Data'!$A$2:$BH$1679,26,FALSE)</f>
        <v>78.878799438476563</v>
      </c>
      <c r="M439" s="125">
        <f>VLOOKUP($A439,'Supporting Data'!$A$2:$BH$1679,53,FALSE)</f>
        <v>82.794143676757813</v>
      </c>
    </row>
    <row r="440" spans="1:13" x14ac:dyDescent="0.3">
      <c r="A440" s="4">
        <v>511564020</v>
      </c>
      <c r="B440" s="3" t="s">
        <v>270</v>
      </c>
      <c r="C440" s="3" t="s">
        <v>1370</v>
      </c>
      <c r="D440" s="125">
        <f>VLOOKUP($A440,'Supporting Data'!$A$2:$BH$1679,5,FALSE)</f>
        <v>84.16925048828125</v>
      </c>
      <c r="E440" s="128">
        <f>VLOOKUP($A440,'Supporting Data'!$A$2:$BH$1679,16,FALSE)</f>
        <v>0.4038461446762085</v>
      </c>
      <c r="F440" s="125">
        <f>VLOOKUP($A440,'Supporting Data'!$A$2:$BH$1679,7,FALSE)</f>
        <v>73.245063781738281</v>
      </c>
      <c r="G440" s="128">
        <f>VLOOKUP($A440,'Supporting Data'!$A$2:$BH$1679,49,FALSE)</f>
        <v>0.25</v>
      </c>
      <c r="H440" s="125">
        <f>VLOOKUP($A440,'Supporting Data'!$A$2:$BH$1679,6,FALSE)</f>
        <v>86.346870422363281</v>
      </c>
      <c r="I440" s="128">
        <f>VLOOKUP($A440,'Supporting Data'!$A$2:$BH$1679,22,FALSE)</f>
        <v>0.2916666567325592</v>
      </c>
      <c r="J440" s="125">
        <f>VLOOKUP($A440,'Supporting Data'!$A$2:$BH$1679,8,FALSE)</f>
        <v>74.408905029296875</v>
      </c>
      <c r="K440" s="128">
        <f>VLOOKUP($A440,'Supporting Data'!$A$2:$BH$1679,49,FALSE)</f>
        <v>0.25</v>
      </c>
      <c r="L440" s="125">
        <f>VLOOKUP($A440,'Supporting Data'!$A$2:$BH$1679,26,FALSE)</f>
        <v>90.660377502441406</v>
      </c>
      <c r="M440" s="125">
        <f>VLOOKUP($A440,'Supporting Data'!$A$2:$BH$1679,53,FALSE)</f>
        <v>83.474594116210938</v>
      </c>
    </row>
    <row r="441" spans="1:13" x14ac:dyDescent="0.3">
      <c r="A441" s="4">
        <v>150031050</v>
      </c>
      <c r="B441" s="3" t="s">
        <v>65</v>
      </c>
      <c r="C441" s="3" t="s">
        <v>723</v>
      </c>
      <c r="D441" s="125">
        <f>VLOOKUP($A441,'Supporting Data'!$A$2:$BH$1679,5,FALSE)</f>
        <v>84.5675048828125</v>
      </c>
      <c r="E441" s="128">
        <f>VLOOKUP($A441,'Supporting Data'!$A$2:$BH$1679,16,FALSE)</f>
        <v>0.5</v>
      </c>
      <c r="F441" s="125">
        <f>VLOOKUP($A441,'Supporting Data'!$A$2:$BH$1679,7,FALSE)</f>
        <v>92.435096740722656</v>
      </c>
      <c r="G441" s="128">
        <f>VLOOKUP($A441,'Supporting Data'!$A$2:$BH$1679,49,FALSE)</f>
        <v>0.28571429848670959</v>
      </c>
      <c r="H441" s="125">
        <f>VLOOKUP($A441,'Supporting Data'!$A$2:$BH$1679,6,FALSE)</f>
        <v>86.176994323730469</v>
      </c>
      <c r="I441" s="128">
        <f>VLOOKUP($A441,'Supporting Data'!$A$2:$BH$1679,22,FALSE)</f>
        <v>0.51219511032104492</v>
      </c>
      <c r="J441" s="125">
        <f>VLOOKUP($A441,'Supporting Data'!$A$2:$BH$1679,8,FALSE)</f>
        <v>90.507194519042969</v>
      </c>
      <c r="K441" s="128">
        <f>VLOOKUP($A441,'Supporting Data'!$A$2:$BH$1679,49,FALSE)</f>
        <v>0.28571429848670959</v>
      </c>
      <c r="L441" s="125">
        <f>VLOOKUP($A441,'Supporting Data'!$A$2:$BH$1679,26,FALSE)</f>
        <v>82.50390625</v>
      </c>
      <c r="M441" s="125">
        <f>VLOOKUP($A441,'Supporting Data'!$A$2:$BH$1679,53,FALSE)</f>
        <v>74.876121520996094</v>
      </c>
    </row>
    <row r="442" spans="1:13" x14ac:dyDescent="0.3">
      <c r="A442" s="4">
        <v>890871050</v>
      </c>
      <c r="B442" s="3" t="s">
        <v>416</v>
      </c>
      <c r="C442" s="3" t="s">
        <v>1668</v>
      </c>
      <c r="D442" s="125">
        <f>VLOOKUP($A442,'Supporting Data'!$A$2:$BH$1679,5,FALSE)</f>
        <v>89.156379699707031</v>
      </c>
      <c r="E442" s="128">
        <f>VLOOKUP($A442,'Supporting Data'!$A$2:$BH$1679,16,FALSE)</f>
        <v>0.36363637447357178</v>
      </c>
      <c r="F442" s="125">
        <f>VLOOKUP($A442,'Supporting Data'!$A$2:$BH$1679,7,FALSE)</f>
        <v>90.228355407714844</v>
      </c>
      <c r="G442" s="128">
        <f>VLOOKUP($A442,'Supporting Data'!$A$2:$BH$1679,49,FALSE)</f>
        <v>7.6923079788684845E-2</v>
      </c>
      <c r="H442" s="125">
        <f>VLOOKUP($A442,'Supporting Data'!$A$2:$BH$1679,6,FALSE)</f>
        <v>83.808403015136719</v>
      </c>
      <c r="I442" s="128">
        <f>VLOOKUP($A442,'Supporting Data'!$A$2:$BH$1679,22,FALSE)</f>
        <v>0.20000000298023221</v>
      </c>
      <c r="J442" s="125">
        <f>VLOOKUP($A442,'Supporting Data'!$A$2:$BH$1679,8,FALSE)</f>
        <v>87.36798095703125</v>
      </c>
      <c r="K442" s="128">
        <f>VLOOKUP($A442,'Supporting Data'!$A$2:$BH$1679,49,FALSE)</f>
        <v>7.6923079788684845E-2</v>
      </c>
      <c r="L442" s="125">
        <f>VLOOKUP($A442,'Supporting Data'!$A$2:$BH$1679,26,FALSE)</f>
        <v>76.462066650390625</v>
      </c>
      <c r="M442" s="125">
        <f>VLOOKUP($A442,'Supporting Data'!$A$2:$BH$1679,53,FALSE)</f>
        <v>83.082817077636719</v>
      </c>
    </row>
    <row r="443" spans="1:13" x14ac:dyDescent="0.3">
      <c r="A443" s="4">
        <v>150024040</v>
      </c>
      <c r="B443" s="3" t="s">
        <v>64</v>
      </c>
      <c r="C443" s="3" t="s">
        <v>720</v>
      </c>
      <c r="D443" s="125">
        <f>VLOOKUP($A443,'Supporting Data'!$A$2:$BH$1679,5,FALSE)</f>
        <v>82.776214599609375</v>
      </c>
      <c r="E443" s="128">
        <f>VLOOKUP($A443,'Supporting Data'!$A$2:$BH$1679,16,FALSE)</f>
        <v>0.44680851697921747</v>
      </c>
      <c r="F443" s="125">
        <f>VLOOKUP($A443,'Supporting Data'!$A$2:$BH$1679,7,FALSE)</f>
        <v>81.533088684082031</v>
      </c>
      <c r="G443" s="128">
        <f>VLOOKUP($A443,'Supporting Data'!$A$2:$BH$1679,49,FALSE)</f>
        <v>0.31999999284744263</v>
      </c>
      <c r="H443" s="125">
        <f>VLOOKUP($A443,'Supporting Data'!$A$2:$BH$1679,6,FALSE)</f>
        <v>80.635055541992188</v>
      </c>
      <c r="I443" s="128">
        <f>VLOOKUP($A443,'Supporting Data'!$A$2:$BH$1679,22,FALSE)</f>
        <v>0</v>
      </c>
      <c r="J443" s="125">
        <f>VLOOKUP($A443,'Supporting Data'!$A$2:$BH$1679,8,FALSE)</f>
        <v>81.511260986328125</v>
      </c>
      <c r="K443" s="128">
        <f>VLOOKUP($A443,'Supporting Data'!$A$2:$BH$1679,49,FALSE)</f>
        <v>0.31999999284744263</v>
      </c>
      <c r="L443" s="125">
        <f>VLOOKUP($A443,'Supporting Data'!$A$2:$BH$1679,26,FALSE)</f>
        <v>91.566658020019531</v>
      </c>
      <c r="M443" s="125">
        <f>VLOOKUP($A443,'Supporting Data'!$A$2:$BH$1679,53,FALSE)</f>
        <v>86.155174255371094</v>
      </c>
    </row>
    <row r="444" spans="1:13" x14ac:dyDescent="0.3">
      <c r="A444" s="4">
        <v>421111050</v>
      </c>
      <c r="B444" s="3" t="s">
        <v>187</v>
      </c>
      <c r="C444" s="3" t="s">
        <v>1084</v>
      </c>
      <c r="D444" s="125">
        <f>VLOOKUP($A444,'Supporting Data'!$A$2:$BH$1679,5,FALSE)</f>
        <v>79.9931640625</v>
      </c>
      <c r="E444" s="128">
        <f>VLOOKUP($A444,'Supporting Data'!$A$2:$BH$1679,16,FALSE)</f>
        <v>0.375</v>
      </c>
      <c r="F444" s="125">
        <f>VLOOKUP($A444,'Supporting Data'!$A$2:$BH$1679,7,FALSE)</f>
        <v>88.159385681152344</v>
      </c>
      <c r="G444" s="128">
        <f>VLOOKUP($A444,'Supporting Data'!$A$2:$BH$1679,49,FALSE)</f>
        <v>0.26213592290878301</v>
      </c>
      <c r="H444" s="125">
        <f>VLOOKUP($A444,'Supporting Data'!$A$2:$BH$1679,6,FALSE)</f>
        <v>82.578422546386719</v>
      </c>
      <c r="I444" s="128">
        <f>VLOOKUP($A444,'Supporting Data'!$A$2:$BH$1679,22,FALSE)</f>
        <v>0.3333333432674408</v>
      </c>
      <c r="J444" s="125">
        <f>VLOOKUP($A444,'Supporting Data'!$A$2:$BH$1679,8,FALSE)</f>
        <v>88.068031311035156</v>
      </c>
      <c r="K444" s="128">
        <f>VLOOKUP($A444,'Supporting Data'!$A$2:$BH$1679,49,FALSE)</f>
        <v>0.26213592290878301</v>
      </c>
      <c r="L444" s="125">
        <f>VLOOKUP($A444,'Supporting Data'!$A$2:$BH$1679,26,FALSE)</f>
        <v>83.108085632324219</v>
      </c>
      <c r="M444" s="125">
        <f>VLOOKUP($A444,'Supporting Data'!$A$2:$BH$1679,53,FALSE)</f>
        <v>85.206657409667969</v>
      </c>
    </row>
    <row r="445" spans="1:13" x14ac:dyDescent="0.3">
      <c r="A445" s="4">
        <v>500053000</v>
      </c>
      <c r="B445" s="3" t="s">
        <v>257</v>
      </c>
      <c r="C445" s="3" t="s">
        <v>1330</v>
      </c>
      <c r="D445" s="125">
        <f>VLOOKUP($A445,'Supporting Data'!$A$2:$BH$1679,5,FALSE)</f>
        <v>85.051025390625</v>
      </c>
      <c r="E445" s="128">
        <f>VLOOKUP($A445,'Supporting Data'!$A$2:$BH$1679,16,FALSE)</f>
        <v>0.39890709519386292</v>
      </c>
      <c r="F445" s="125">
        <f>VLOOKUP($A445,'Supporting Data'!$A$2:$BH$1679,7,FALSE)</f>
        <v>80.824089050292969</v>
      </c>
      <c r="G445" s="128">
        <f>VLOOKUP($A445,'Supporting Data'!$A$2:$BH$1679,49,FALSE)</f>
        <v>0.15591397881507871</v>
      </c>
      <c r="H445" s="125">
        <f>VLOOKUP($A445,'Supporting Data'!$A$2:$BH$1679,6,FALSE)</f>
        <v>83.665771484375</v>
      </c>
      <c r="I445" s="128">
        <f>VLOOKUP($A445,'Supporting Data'!$A$2:$BH$1679,22,FALSE)</f>
        <v>0.27956989407539368</v>
      </c>
      <c r="J445" s="125">
        <f>VLOOKUP($A445,'Supporting Data'!$A$2:$BH$1679,8,FALSE)</f>
        <v>81.038040161132813</v>
      </c>
      <c r="K445" s="128">
        <f>VLOOKUP($A445,'Supporting Data'!$A$2:$BH$1679,49,FALSE)</f>
        <v>0.15591397881507871</v>
      </c>
      <c r="L445" s="125">
        <f>VLOOKUP($A445,'Supporting Data'!$A$2:$BH$1679,26,FALSE)</f>
        <v>87.0352783203125</v>
      </c>
      <c r="M445" s="125">
        <f>VLOOKUP($A445,'Supporting Data'!$A$2:$BH$1679,53,FALSE)</f>
        <v>83.041580200195313</v>
      </c>
    </row>
    <row r="446" spans="1:13" x14ac:dyDescent="0.3">
      <c r="A446" s="4">
        <v>311171050</v>
      </c>
      <c r="B446" s="3" t="s">
        <v>131</v>
      </c>
      <c r="C446" s="3" t="s">
        <v>927</v>
      </c>
      <c r="D446" s="125">
        <f>VLOOKUP($A446,'Supporting Data'!$A$2:$BH$1679,5,FALSE)</f>
        <v>90.015716552734375</v>
      </c>
      <c r="E446" s="128">
        <f>VLOOKUP($A446,'Supporting Data'!$A$2:$BH$1679,16,FALSE)</f>
        <v>0.3888888955116272</v>
      </c>
      <c r="F446" s="125">
        <f>VLOOKUP($A446,'Supporting Data'!$A$2:$BH$1679,7,FALSE)</f>
        <v>92.623321533203125</v>
      </c>
      <c r="G446" s="128">
        <f>VLOOKUP($A446,'Supporting Data'!$A$2:$BH$1679,49,FALSE)</f>
        <v>0</v>
      </c>
      <c r="H446" s="125">
        <f>VLOOKUP($A446,'Supporting Data'!$A$2:$BH$1679,6,FALSE)</f>
        <v>87.159339904785156</v>
      </c>
      <c r="I446" s="128">
        <f>VLOOKUP($A446,'Supporting Data'!$A$2:$BH$1679,22,FALSE)</f>
        <v>0</v>
      </c>
      <c r="J446" s="125">
        <f>VLOOKUP($A446,'Supporting Data'!$A$2:$BH$1679,8,FALSE)</f>
        <v>87.499946594238281</v>
      </c>
      <c r="K446" s="128">
        <f>VLOOKUP($A446,'Supporting Data'!$A$2:$BH$1679,49,FALSE)</f>
        <v>0</v>
      </c>
      <c r="L446" s="125">
        <f>VLOOKUP($A446,'Supporting Data'!$A$2:$BH$1679,26,FALSE)</f>
        <v>85.222724914550781</v>
      </c>
      <c r="M446" s="125">
        <f>VLOOKUP($A446,'Supporting Data'!$A$2:$BH$1679,53,FALSE)</f>
        <v>84.278770446777344</v>
      </c>
    </row>
    <row r="447" spans="1:13" x14ac:dyDescent="0.3">
      <c r="A447" s="4">
        <v>141271050</v>
      </c>
      <c r="B447" s="3" t="s">
        <v>60</v>
      </c>
      <c r="C447" s="3" t="s">
        <v>708</v>
      </c>
      <c r="D447" s="125">
        <f>VLOOKUP($A447,'Supporting Data'!$A$2:$BH$1679,5,FALSE)</f>
        <v>86.184226989746094</v>
      </c>
      <c r="E447" s="128">
        <f>VLOOKUP($A447,'Supporting Data'!$A$2:$BH$1679,16,FALSE)</f>
        <v>0.46629214286804199</v>
      </c>
      <c r="F447" s="125">
        <f>VLOOKUP($A447,'Supporting Data'!$A$2:$BH$1679,7,FALSE)</f>
        <v>86.481048583984375</v>
      </c>
      <c r="G447" s="128">
        <f>VLOOKUP($A447,'Supporting Data'!$A$2:$BH$1679,49,FALSE)</f>
        <v>0.26829269528388983</v>
      </c>
      <c r="H447" s="125">
        <f>VLOOKUP($A447,'Supporting Data'!$A$2:$BH$1679,6,FALSE)</f>
        <v>85.570220947265625</v>
      </c>
      <c r="I447" s="128">
        <f>VLOOKUP($A447,'Supporting Data'!$A$2:$BH$1679,22,FALSE)</f>
        <v>0.28787878155708307</v>
      </c>
      <c r="J447" s="125">
        <f>VLOOKUP($A447,'Supporting Data'!$A$2:$BH$1679,8,FALSE)</f>
        <v>83.742134094238281</v>
      </c>
      <c r="K447" s="128">
        <f>VLOOKUP($A447,'Supporting Data'!$A$2:$BH$1679,49,FALSE)</f>
        <v>0.26829269528388983</v>
      </c>
      <c r="L447" s="125">
        <f>VLOOKUP($A447,'Supporting Data'!$A$2:$BH$1679,26,FALSE)</f>
        <v>74.045333862304688</v>
      </c>
      <c r="M447" s="125">
        <f>VLOOKUP($A447,'Supporting Data'!$A$2:$BH$1679,53,FALSE)</f>
        <v>89.310005187988281</v>
      </c>
    </row>
    <row r="448" spans="1:13" x14ac:dyDescent="0.3">
      <c r="A448" s="4">
        <v>110784020</v>
      </c>
      <c r="B448" s="3" t="s">
        <v>45</v>
      </c>
      <c r="C448" s="3" t="s">
        <v>664</v>
      </c>
      <c r="D448" s="125">
        <f>VLOOKUP($A448,'Supporting Data'!$A$2:$BH$1679,5,FALSE)</f>
        <v>88.011131286621094</v>
      </c>
      <c r="E448" s="128">
        <f>VLOOKUP($A448,'Supporting Data'!$A$2:$BH$1679,16,FALSE)</f>
        <v>0.51200002431869507</v>
      </c>
      <c r="F448" s="125">
        <f>VLOOKUP($A448,'Supporting Data'!$A$2:$BH$1679,7,FALSE)</f>
        <v>93.130020141601563</v>
      </c>
      <c r="G448" s="128">
        <f>VLOOKUP($A448,'Supporting Data'!$A$2:$BH$1679,49,FALSE)</f>
        <v>0.24561403691768649</v>
      </c>
      <c r="H448" s="125">
        <f>VLOOKUP($A448,'Supporting Data'!$A$2:$BH$1679,6,FALSE)</f>
        <v>83.787483215332031</v>
      </c>
      <c r="I448" s="128">
        <f>VLOOKUP($A448,'Supporting Data'!$A$2:$BH$1679,22,FALSE)</f>
        <v>0.29824560880661011</v>
      </c>
      <c r="J448" s="125">
        <f>VLOOKUP($A448,'Supporting Data'!$A$2:$BH$1679,8,FALSE)</f>
        <v>87.3865966796875</v>
      </c>
      <c r="K448" s="128">
        <f>VLOOKUP($A448,'Supporting Data'!$A$2:$BH$1679,49,FALSE)</f>
        <v>0.24561403691768649</v>
      </c>
      <c r="L448" s="125">
        <f>VLOOKUP($A448,'Supporting Data'!$A$2:$BH$1679,26,FALSE)</f>
        <v>84.316452026367188</v>
      </c>
      <c r="M448" s="125">
        <f>VLOOKUP($A448,'Supporting Data'!$A$2:$BH$1679,53,FALSE)</f>
        <v>87.412979125976563</v>
      </c>
    </row>
    <row r="449" spans="1:13" x14ac:dyDescent="0.3">
      <c r="A449" s="4">
        <v>551114020</v>
      </c>
      <c r="B449" s="3" t="s">
        <v>288</v>
      </c>
      <c r="C449" s="3" t="s">
        <v>1402</v>
      </c>
      <c r="D449" s="125">
        <f>VLOOKUP($A449,'Supporting Data'!$A$2:$BH$1679,5,FALSE)</f>
        <v>86.050979614257813</v>
      </c>
      <c r="E449" s="128">
        <f>VLOOKUP($A449,'Supporting Data'!$A$2:$BH$1679,16,FALSE)</f>
        <v>0.27272728085517878</v>
      </c>
      <c r="F449" s="125">
        <f>VLOOKUP($A449,'Supporting Data'!$A$2:$BH$1679,7,FALSE)</f>
        <v>87.569000244140625</v>
      </c>
      <c r="G449" s="128">
        <f>VLOOKUP($A449,'Supporting Data'!$A$2:$BH$1679,49,FALSE)</f>
        <v>0.1688311696052551</v>
      </c>
      <c r="H449" s="125">
        <f>VLOOKUP($A449,'Supporting Data'!$A$2:$BH$1679,6,FALSE)</f>
        <v>87.405967712402344</v>
      </c>
      <c r="I449" s="128">
        <f>VLOOKUP($A449,'Supporting Data'!$A$2:$BH$1679,22,FALSE)</f>
        <v>0.22077922523021701</v>
      </c>
      <c r="J449" s="125">
        <f>VLOOKUP($A449,'Supporting Data'!$A$2:$BH$1679,8,FALSE)</f>
        <v>87.736244201660156</v>
      </c>
      <c r="K449" s="128">
        <f>VLOOKUP($A449,'Supporting Data'!$A$2:$BH$1679,49,FALSE)</f>
        <v>0.1688311696052551</v>
      </c>
      <c r="L449" s="125">
        <f>VLOOKUP($A449,'Supporting Data'!$A$2:$BH$1679,26,FALSE)</f>
        <v>83.712272644042969</v>
      </c>
      <c r="M449" s="125">
        <f>VLOOKUP($A449,'Supporting Data'!$A$2:$BH$1679,53,FALSE)</f>
        <v>87.804756164550781</v>
      </c>
    </row>
    <row r="450" spans="1:13" x14ac:dyDescent="0.3">
      <c r="A450" s="4">
        <v>141274020</v>
      </c>
      <c r="B450" s="3" t="s">
        <v>60</v>
      </c>
      <c r="C450" s="3" t="s">
        <v>709</v>
      </c>
      <c r="D450" s="125">
        <f>VLOOKUP($A450,'Supporting Data'!$A$2:$BH$1679,5,FALSE)</f>
        <v>77.895484924316406</v>
      </c>
      <c r="E450" s="128">
        <f>VLOOKUP($A450,'Supporting Data'!$A$2:$BH$1679,16,FALSE)</f>
        <v>0.30726256966590881</v>
      </c>
      <c r="F450" s="125">
        <f>VLOOKUP($A450,'Supporting Data'!$A$2:$BH$1679,7,FALSE)</f>
        <v>81.420654296875</v>
      </c>
      <c r="G450" s="128">
        <f>VLOOKUP($A450,'Supporting Data'!$A$2:$BH$1679,49,FALSE)</f>
        <v>0.1159420311450958</v>
      </c>
      <c r="H450" s="125">
        <f>VLOOKUP($A450,'Supporting Data'!$A$2:$BH$1679,6,FALSE)</f>
        <v>78.175865173339844</v>
      </c>
      <c r="I450" s="128">
        <f>VLOOKUP($A450,'Supporting Data'!$A$2:$BH$1679,22,FALSE)</f>
        <v>0.14492753148078921</v>
      </c>
      <c r="J450" s="125">
        <f>VLOOKUP($A450,'Supporting Data'!$A$2:$BH$1679,8,FALSE)</f>
        <v>78.24945068359375</v>
      </c>
      <c r="K450" s="128">
        <f>VLOOKUP($A450,'Supporting Data'!$A$2:$BH$1679,49,FALSE)</f>
        <v>0.1159420311450958</v>
      </c>
      <c r="L450" s="125">
        <f>VLOOKUP($A450,'Supporting Data'!$A$2:$BH$1679,26,FALSE)</f>
        <v>83.410179138183594</v>
      </c>
      <c r="M450" s="125">
        <f>VLOOKUP($A450,'Supporting Data'!$A$2:$BH$1679,53,FALSE)</f>
        <v>80.422859191894531</v>
      </c>
    </row>
    <row r="451" spans="1:13" x14ac:dyDescent="0.3">
      <c r="A451" s="4">
        <v>141264060</v>
      </c>
      <c r="B451" s="3" t="s">
        <v>59</v>
      </c>
      <c r="C451" s="3" t="s">
        <v>707</v>
      </c>
      <c r="D451" s="125">
        <f>VLOOKUP($A451,'Supporting Data'!$A$2:$BH$1679,5,FALSE)</f>
        <v>84.40081787109375</v>
      </c>
      <c r="E451" s="128">
        <f>VLOOKUP($A451,'Supporting Data'!$A$2:$BH$1679,16,FALSE)</f>
        <v>0.36144578456878662</v>
      </c>
      <c r="F451" s="125">
        <f>VLOOKUP($A451,'Supporting Data'!$A$2:$BH$1679,7,FALSE)</f>
        <v>84.1790771484375</v>
      </c>
      <c r="G451" s="128">
        <f>VLOOKUP($A451,'Supporting Data'!$A$2:$BH$1679,49,FALSE)</f>
        <v>0.190476194024086</v>
      </c>
      <c r="H451" s="125">
        <f>VLOOKUP($A451,'Supporting Data'!$A$2:$BH$1679,6,FALSE)</f>
        <v>83.292236328125</v>
      </c>
      <c r="I451" s="128">
        <f>VLOOKUP($A451,'Supporting Data'!$A$2:$BH$1679,22,FALSE)</f>
        <v>0.2142857164144516</v>
      </c>
      <c r="J451" s="125">
        <f>VLOOKUP($A451,'Supporting Data'!$A$2:$BH$1679,8,FALSE)</f>
        <v>84.976516723632813</v>
      </c>
      <c r="K451" s="128">
        <f>VLOOKUP($A451,'Supporting Data'!$A$2:$BH$1679,49,FALSE)</f>
        <v>0.190476194024086</v>
      </c>
      <c r="L451" s="125">
        <f>VLOOKUP($A451,'Supporting Data'!$A$2:$BH$1679,26,FALSE)</f>
        <v>86.733184814453125</v>
      </c>
      <c r="M451" s="125">
        <f>VLOOKUP($A451,'Supporting Data'!$A$2:$BH$1679,53,FALSE)</f>
        <v>84.917984008789063</v>
      </c>
    </row>
    <row r="452" spans="1:13" x14ac:dyDescent="0.3">
      <c r="A452" s="4">
        <v>640721050</v>
      </c>
      <c r="B452" s="3" t="s">
        <v>314</v>
      </c>
      <c r="C452" s="3" t="s">
        <v>1459</v>
      </c>
      <c r="D452" s="125">
        <f>VLOOKUP($A452,'Supporting Data'!$A$2:$BH$1679,5,FALSE)</f>
        <v>85.6363525390625</v>
      </c>
      <c r="E452" s="128">
        <f>VLOOKUP($A452,'Supporting Data'!$A$2:$BH$1679,16,FALSE)</f>
        <v>0.6071428656578064</v>
      </c>
      <c r="F452" s="125">
        <f>VLOOKUP($A452,'Supporting Data'!$A$2:$BH$1679,7,FALSE)</f>
        <v>92.572547912597656</v>
      </c>
      <c r="G452" s="128">
        <f>VLOOKUP($A452,'Supporting Data'!$A$2:$BH$1679,49,FALSE)</f>
        <v>0.39393940567970281</v>
      </c>
      <c r="H452" s="125">
        <f>VLOOKUP($A452,'Supporting Data'!$A$2:$BH$1679,6,FALSE)</f>
        <v>83.274604797363281</v>
      </c>
      <c r="I452" s="128">
        <f>VLOOKUP($A452,'Supporting Data'!$A$2:$BH$1679,22,FALSE)</f>
        <v>0.31034481525421143</v>
      </c>
      <c r="J452" s="125">
        <f>VLOOKUP($A452,'Supporting Data'!$A$2:$BH$1679,8,FALSE)</f>
        <v>90.416664123535156</v>
      </c>
      <c r="K452" s="128">
        <f>VLOOKUP($A452,'Supporting Data'!$A$2:$BH$1679,49,FALSE)</f>
        <v>0.39393940567970281</v>
      </c>
      <c r="L452" s="125">
        <f>VLOOKUP($A452,'Supporting Data'!$A$2:$BH$1679,26,FALSE)</f>
        <v>80.993446350097656</v>
      </c>
      <c r="M452" s="125">
        <f>VLOOKUP($A452,'Supporting Data'!$A$2:$BH$1679,53,FALSE)</f>
        <v>87.887237548828125</v>
      </c>
    </row>
    <row r="453" spans="1:13" x14ac:dyDescent="0.3">
      <c r="A453" s="4">
        <v>940834040</v>
      </c>
      <c r="B453" s="3" t="s">
        <v>438</v>
      </c>
      <c r="C453" s="3" t="s">
        <v>1754</v>
      </c>
      <c r="D453" s="125">
        <f>VLOOKUP($A453,'Supporting Data'!$A$2:$BH$1679,5,FALSE)</f>
        <v>82.278495788574219</v>
      </c>
      <c r="E453" s="128">
        <f>VLOOKUP($A453,'Supporting Data'!$A$2:$BH$1679,16,FALSE)</f>
        <v>0.40883979201316828</v>
      </c>
      <c r="F453" s="125">
        <f>VLOOKUP($A453,'Supporting Data'!$A$2:$BH$1679,7,FALSE)</f>
        <v>87.130523681640625</v>
      </c>
      <c r="G453" s="128">
        <f>VLOOKUP($A453,'Supporting Data'!$A$2:$BH$1679,49,FALSE)</f>
        <v>0.25388601422309881</v>
      </c>
      <c r="H453" s="125">
        <f>VLOOKUP($A453,'Supporting Data'!$A$2:$BH$1679,6,FALSE)</f>
        <v>81.645210266113281</v>
      </c>
      <c r="I453" s="128">
        <f>VLOOKUP($A453,'Supporting Data'!$A$2:$BH$1679,22,FALSE)</f>
        <v>0.34196892380714422</v>
      </c>
      <c r="J453" s="125">
        <f>VLOOKUP($A453,'Supporting Data'!$A$2:$BH$1679,8,FALSE)</f>
        <v>88.059501647949219</v>
      </c>
      <c r="K453" s="128">
        <f>VLOOKUP($A453,'Supporting Data'!$A$2:$BH$1679,49,FALSE)</f>
        <v>0.25388601422309881</v>
      </c>
      <c r="L453" s="125">
        <f>VLOOKUP($A453,'Supporting Data'!$A$2:$BH$1679,26,FALSE)</f>
        <v>81.2955322265625</v>
      </c>
      <c r="M453" s="125">
        <f>VLOOKUP($A453,'Supporting Data'!$A$2:$BH$1679,53,FALSE)</f>
        <v>91.145172119140625</v>
      </c>
    </row>
    <row r="454" spans="1:13" x14ac:dyDescent="0.3">
      <c r="A454" s="4">
        <v>540413000</v>
      </c>
      <c r="B454" s="3" t="s">
        <v>279</v>
      </c>
      <c r="C454" s="3" t="s">
        <v>1385</v>
      </c>
      <c r="D454" s="125">
        <f>VLOOKUP($A454,'Supporting Data'!$A$2:$BH$1679,5,FALSE)</f>
        <v>89.270866394042969</v>
      </c>
      <c r="E454" s="128">
        <f>VLOOKUP($A454,'Supporting Data'!$A$2:$BH$1679,16,FALSE)</f>
        <v>0.4788418710231781</v>
      </c>
      <c r="F454" s="125">
        <f>VLOOKUP($A454,'Supporting Data'!$A$2:$BH$1679,7,FALSE)</f>
        <v>91.242660522460938</v>
      </c>
      <c r="G454" s="128">
        <f>VLOOKUP($A454,'Supporting Data'!$A$2:$BH$1679,49,FALSE)</f>
        <v>0.27528089284896851</v>
      </c>
      <c r="H454" s="125">
        <f>VLOOKUP($A454,'Supporting Data'!$A$2:$BH$1679,6,FALSE)</f>
        <v>87.599433898925781</v>
      </c>
      <c r="I454" s="128">
        <f>VLOOKUP($A454,'Supporting Data'!$A$2:$BH$1679,22,FALSE)</f>
        <v>0.29775279760360718</v>
      </c>
      <c r="J454" s="125">
        <f>VLOOKUP($A454,'Supporting Data'!$A$2:$BH$1679,8,FALSE)</f>
        <v>91.043792724609375</v>
      </c>
      <c r="K454" s="128">
        <f>VLOOKUP($A454,'Supporting Data'!$A$2:$BH$1679,49,FALSE)</f>
        <v>0.27528089284896851</v>
      </c>
      <c r="L454" s="125">
        <f>VLOOKUP($A454,'Supporting Data'!$A$2:$BH$1679,26,FALSE)</f>
        <v>87.941551208496094</v>
      </c>
      <c r="M454" s="125">
        <f>VLOOKUP($A454,'Supporting Data'!$A$2:$BH$1679,53,FALSE)</f>
        <v>89.227523803710938</v>
      </c>
    </row>
    <row r="455" spans="1:13" x14ac:dyDescent="0.3">
      <c r="A455" s="4">
        <v>130574020</v>
      </c>
      <c r="B455" s="3" t="s">
        <v>53</v>
      </c>
      <c r="C455" s="3" t="s">
        <v>697</v>
      </c>
      <c r="D455" s="125">
        <f>VLOOKUP($A455,'Supporting Data'!$A$2:$BH$1679,5,FALSE)</f>
        <v>83.204177856445313</v>
      </c>
      <c r="E455" s="128">
        <f>VLOOKUP($A455,'Supporting Data'!$A$2:$BH$1679,16,FALSE)</f>
        <v>0</v>
      </c>
      <c r="F455" s="125">
        <f>VLOOKUP($A455,'Supporting Data'!$A$2:$BH$1679,7,FALSE)</f>
        <v>83.626678466796875</v>
      </c>
      <c r="G455" s="128">
        <f>VLOOKUP($A455,'Supporting Data'!$A$2:$BH$1679,49,FALSE)</f>
        <v>0</v>
      </c>
      <c r="H455" s="125">
        <f>VLOOKUP($A455,'Supporting Data'!$A$2:$BH$1679,6,FALSE)</f>
        <v>85.3255615234375</v>
      </c>
      <c r="I455" s="128">
        <f>VLOOKUP($A455,'Supporting Data'!$A$2:$BH$1679,22,FALSE)</f>
        <v>0</v>
      </c>
      <c r="J455" s="125">
        <f>VLOOKUP($A455,'Supporting Data'!$A$2:$BH$1679,8,FALSE)</f>
        <v>84.927261352539063</v>
      </c>
      <c r="K455" s="128">
        <f>VLOOKUP($A455,'Supporting Data'!$A$2:$BH$1679,49,FALSE)</f>
        <v>0</v>
      </c>
      <c r="L455" s="125">
        <f>VLOOKUP($A455,'Supporting Data'!$A$2:$BH$1679,26,FALSE)</f>
        <v>86.129005432128906</v>
      </c>
      <c r="M455" s="125">
        <f>VLOOKUP($A455,'Supporting Data'!$A$2:$BH$1679,53,FALSE)</f>
        <v>85.639678955078125</v>
      </c>
    </row>
    <row r="456" spans="1:13" x14ac:dyDescent="0.3">
      <c r="A456" s="4">
        <v>191524060</v>
      </c>
      <c r="B456" s="3" t="s">
        <v>88</v>
      </c>
      <c r="C456" s="3" t="s">
        <v>784</v>
      </c>
      <c r="D456" s="125">
        <f>VLOOKUP($A456,'Supporting Data'!$A$2:$BH$1679,5,FALSE)</f>
        <v>87.905204772949219</v>
      </c>
      <c r="E456" s="128">
        <f>VLOOKUP($A456,'Supporting Data'!$A$2:$BH$1679,16,FALSE)</f>
        <v>0.28930819034576422</v>
      </c>
      <c r="F456" s="125">
        <f>VLOOKUP($A456,'Supporting Data'!$A$2:$BH$1679,7,FALSE)</f>
        <v>93.709869384765625</v>
      </c>
      <c r="G456" s="128">
        <f>VLOOKUP($A456,'Supporting Data'!$A$2:$BH$1679,49,FALSE)</f>
        <v>0.16513761878013611</v>
      </c>
      <c r="H456" s="125">
        <f>VLOOKUP($A456,'Supporting Data'!$A$2:$BH$1679,6,FALSE)</f>
        <v>89.799201965332031</v>
      </c>
      <c r="I456" s="128">
        <f>VLOOKUP($A456,'Supporting Data'!$A$2:$BH$1679,22,FALSE)</f>
        <v>0.21100917458534241</v>
      </c>
      <c r="J456" s="125">
        <f>VLOOKUP($A456,'Supporting Data'!$A$2:$BH$1679,8,FALSE)</f>
        <v>95.732391357421875</v>
      </c>
      <c r="K456" s="128">
        <f>VLOOKUP($A456,'Supporting Data'!$A$2:$BH$1679,49,FALSE)</f>
        <v>0.16513761878013611</v>
      </c>
      <c r="L456" s="125">
        <f>VLOOKUP($A456,'Supporting Data'!$A$2:$BH$1679,26,FALSE)</f>
        <v>93.077117919921875</v>
      </c>
      <c r="M456" s="125">
        <f>VLOOKUP($A456,'Supporting Data'!$A$2:$BH$1679,53,FALSE)</f>
        <v>98.114677429199219</v>
      </c>
    </row>
    <row r="457" spans="1:13" x14ac:dyDescent="0.3">
      <c r="A457" s="4">
        <v>90794020</v>
      </c>
      <c r="B457" s="3" t="s">
        <v>36</v>
      </c>
      <c r="C457" s="3" t="s">
        <v>620</v>
      </c>
      <c r="D457" s="125">
        <f>VLOOKUP($A457,'Supporting Data'!$A$2:$BH$1679,5,FALSE)</f>
        <v>96.509117126464844</v>
      </c>
      <c r="E457" s="128">
        <f>VLOOKUP($A457,'Supporting Data'!$A$2:$BH$1679,16,FALSE)</f>
        <v>0.34328359365463262</v>
      </c>
      <c r="F457" s="125">
        <f>VLOOKUP($A457,'Supporting Data'!$A$2:$BH$1679,7,FALSE)</f>
        <v>91.128028869628906</v>
      </c>
      <c r="G457" s="128">
        <f>VLOOKUP($A457,'Supporting Data'!$A$2:$BH$1679,49,FALSE)</f>
        <v>0.2985074520111084</v>
      </c>
      <c r="H457" s="125">
        <f>VLOOKUP($A457,'Supporting Data'!$A$2:$BH$1679,6,FALSE)</f>
        <v>96.649192810058594</v>
      </c>
      <c r="I457" s="128">
        <f>VLOOKUP($A457,'Supporting Data'!$A$2:$BH$1679,22,FALSE)</f>
        <v>0.34328359365463262</v>
      </c>
      <c r="J457" s="125">
        <f>VLOOKUP($A457,'Supporting Data'!$A$2:$BH$1679,8,FALSE)</f>
        <v>93.571784973144531</v>
      </c>
      <c r="K457" s="128">
        <f>VLOOKUP($A457,'Supporting Data'!$A$2:$BH$1679,49,FALSE)</f>
        <v>0.2985074520111084</v>
      </c>
      <c r="L457" s="125">
        <f>VLOOKUP($A457,'Supporting Data'!$A$2:$BH$1679,26,FALSE)</f>
        <v>88.545738220214844</v>
      </c>
      <c r="M457" s="125">
        <f>VLOOKUP($A457,'Supporting Data'!$A$2:$BH$1679,53,FALSE)</f>
        <v>93.743270874023438</v>
      </c>
    </row>
    <row r="458" spans="1:13" x14ac:dyDescent="0.3">
      <c r="A458" s="4">
        <v>121092050</v>
      </c>
      <c r="B458" s="3" t="s">
        <v>49</v>
      </c>
      <c r="C458" s="3" t="s">
        <v>687</v>
      </c>
      <c r="D458" s="125">
        <f>VLOOKUP($A458,'Supporting Data'!$A$2:$BH$1679,5,FALSE)</f>
        <v>90.670936584472656</v>
      </c>
      <c r="E458" s="128">
        <f>VLOOKUP($A458,'Supporting Data'!$A$2:$BH$1679,16,FALSE)</f>
        <v>0.49100968241691589</v>
      </c>
      <c r="F458" s="125">
        <f>VLOOKUP($A458,'Supporting Data'!$A$2:$BH$1679,7,FALSE)</f>
        <v>87.015953063964844</v>
      </c>
      <c r="G458" s="128">
        <f>VLOOKUP($A458,'Supporting Data'!$A$2:$BH$1679,49,FALSE)</f>
        <v>0.32444444298744202</v>
      </c>
      <c r="H458" s="125">
        <f>VLOOKUP($A458,'Supporting Data'!$A$2:$BH$1679,6,FALSE)</f>
        <v>91.783256530761719</v>
      </c>
      <c r="I458" s="128">
        <f>VLOOKUP($A458,'Supporting Data'!$A$2:$BH$1679,22,FALSE)</f>
        <v>0.40178570151329041</v>
      </c>
      <c r="J458" s="125">
        <f>VLOOKUP($A458,'Supporting Data'!$A$2:$BH$1679,8,FALSE)</f>
        <v>88.774192810058594</v>
      </c>
      <c r="K458" s="128">
        <f>VLOOKUP($A458,'Supporting Data'!$A$2:$BH$1679,49,FALSE)</f>
        <v>0.32444444298744202</v>
      </c>
      <c r="L458" s="125">
        <f>VLOOKUP($A458,'Supporting Data'!$A$2:$BH$1679,26,FALSE)</f>
        <v>84.316452026367188</v>
      </c>
      <c r="M458" s="125">
        <f>VLOOKUP($A458,'Supporting Data'!$A$2:$BH$1679,53,FALSE)</f>
        <v>83.371498107910156</v>
      </c>
    </row>
    <row r="459" spans="1:13" x14ac:dyDescent="0.3">
      <c r="A459" s="4">
        <v>110824420</v>
      </c>
      <c r="B459" s="3" t="s">
        <v>47</v>
      </c>
      <c r="C459" s="3" t="s">
        <v>683</v>
      </c>
      <c r="D459" s="125">
        <f>VLOOKUP($A459,'Supporting Data'!$A$2:$BH$1679,5,FALSE)</f>
        <v>87.097404479980469</v>
      </c>
      <c r="E459" s="128">
        <f>VLOOKUP($A459,'Supporting Data'!$A$2:$BH$1679,16,FALSE)</f>
        <v>0.43421053886413569</v>
      </c>
      <c r="F459" s="125">
        <f>VLOOKUP($A459,'Supporting Data'!$A$2:$BH$1679,7,FALSE)</f>
        <v>86.042396545410156</v>
      </c>
      <c r="G459" s="128">
        <f>VLOOKUP($A459,'Supporting Data'!$A$2:$BH$1679,49,FALSE)</f>
        <v>0.34868422150611877</v>
      </c>
      <c r="H459" s="125">
        <f>VLOOKUP($A459,'Supporting Data'!$A$2:$BH$1679,6,FALSE)</f>
        <v>88.732383728027344</v>
      </c>
      <c r="I459" s="128">
        <f>VLOOKUP($A459,'Supporting Data'!$A$2:$BH$1679,22,FALSE)</f>
        <v>0.43421053886413569</v>
      </c>
      <c r="J459" s="125">
        <f>VLOOKUP($A459,'Supporting Data'!$A$2:$BH$1679,8,FALSE)</f>
        <v>86.220191955566406</v>
      </c>
      <c r="K459" s="128">
        <f>VLOOKUP($A459,'Supporting Data'!$A$2:$BH$1679,49,FALSE)</f>
        <v>0.34868422150611877</v>
      </c>
      <c r="L459" s="125">
        <f>VLOOKUP($A459,'Supporting Data'!$A$2:$BH$1679,26,FALSE)</f>
        <v>81.89971923828125</v>
      </c>
      <c r="M459" s="125">
        <f>VLOOKUP($A459,'Supporting Data'!$A$2:$BH$1679,53,FALSE)</f>
        <v>80.299140930175781</v>
      </c>
    </row>
    <row r="460" spans="1:13" x14ac:dyDescent="0.3">
      <c r="A460" s="4">
        <v>910924040</v>
      </c>
      <c r="B460" s="3" t="s">
        <v>424</v>
      </c>
      <c r="C460" s="3" t="s">
        <v>1683</v>
      </c>
      <c r="D460" s="125">
        <f>VLOOKUP($A460,'Supporting Data'!$A$2:$BH$1679,5,FALSE)</f>
        <v>88.596572875976563</v>
      </c>
      <c r="E460" s="128">
        <f>VLOOKUP($A460,'Supporting Data'!$A$2:$BH$1679,16,FALSE)</f>
        <v>0.39696970582008362</v>
      </c>
      <c r="F460" s="125">
        <f>VLOOKUP($A460,'Supporting Data'!$A$2:$BH$1679,7,FALSE)</f>
        <v>87.822380065917969</v>
      </c>
      <c r="G460" s="128">
        <f>VLOOKUP($A460,'Supporting Data'!$A$2:$BH$1679,49,FALSE)</f>
        <v>0.36474165320396418</v>
      </c>
      <c r="H460" s="125">
        <f>VLOOKUP($A460,'Supporting Data'!$A$2:$BH$1679,6,FALSE)</f>
        <v>90.267311096191406</v>
      </c>
      <c r="I460" s="128">
        <f>VLOOKUP($A460,'Supporting Data'!$A$2:$BH$1679,22,FALSE)</f>
        <v>0.39696970582008362</v>
      </c>
      <c r="J460" s="125">
        <f>VLOOKUP($A460,'Supporting Data'!$A$2:$BH$1679,8,FALSE)</f>
        <v>89.084800720214844</v>
      </c>
      <c r="K460" s="128">
        <f>VLOOKUP($A460,'Supporting Data'!$A$2:$BH$1679,49,FALSE)</f>
        <v>0.36474165320396418</v>
      </c>
      <c r="L460" s="125">
        <f>VLOOKUP($A460,'Supporting Data'!$A$2:$BH$1679,26,FALSE)</f>
        <v>92.17083740234375</v>
      </c>
      <c r="M460" s="125">
        <f>VLOOKUP($A460,'Supporting Data'!$A$2:$BH$1679,53,FALSE)</f>
        <v>88.134674072265625</v>
      </c>
    </row>
    <row r="461" spans="1:13" x14ac:dyDescent="0.3">
      <c r="A461" s="4">
        <v>351024080</v>
      </c>
      <c r="B461" s="3" t="s">
        <v>153</v>
      </c>
      <c r="C461" s="3" t="s">
        <v>612</v>
      </c>
      <c r="D461" s="125">
        <f>VLOOKUP($A461,'Supporting Data'!$A$2:$BH$1679,5,FALSE)</f>
        <v>72.875595092773438</v>
      </c>
      <c r="E461" s="128">
        <f>VLOOKUP($A461,'Supporting Data'!$A$2:$BH$1679,16,FALSE)</f>
        <v>0.39506173133850098</v>
      </c>
      <c r="F461" s="125">
        <f>VLOOKUP($A461,'Supporting Data'!$A$2:$BH$1679,7,FALSE)</f>
        <v>79.859451293945313</v>
      </c>
      <c r="G461" s="128">
        <f>VLOOKUP($A461,'Supporting Data'!$A$2:$BH$1679,49,FALSE)</f>
        <v>0.36543211340904241</v>
      </c>
      <c r="H461" s="125">
        <f>VLOOKUP($A461,'Supporting Data'!$A$2:$BH$1679,6,FALSE)</f>
        <v>74.196075439453125</v>
      </c>
      <c r="I461" s="128">
        <f>VLOOKUP($A461,'Supporting Data'!$A$2:$BH$1679,22,FALSE)</f>
        <v>0.39506173133850098</v>
      </c>
      <c r="J461" s="125">
        <f>VLOOKUP($A461,'Supporting Data'!$A$2:$BH$1679,8,FALSE)</f>
        <v>79.511520385742188</v>
      </c>
      <c r="K461" s="128">
        <f>VLOOKUP($A461,'Supporting Data'!$A$2:$BH$1679,49,FALSE)</f>
        <v>0.36543211340904241</v>
      </c>
      <c r="L461" s="125">
        <f>VLOOKUP($A461,'Supporting Data'!$A$2:$BH$1679,26,FALSE)</f>
        <v>80.691352844238281</v>
      </c>
      <c r="M461" s="125">
        <f>VLOOKUP($A461,'Supporting Data'!$A$2:$BH$1679,53,FALSE)</f>
        <v>85.804634094238281</v>
      </c>
    </row>
    <row r="462" spans="1:13" x14ac:dyDescent="0.3">
      <c r="A462" s="4">
        <v>480684050</v>
      </c>
      <c r="B462" s="3" t="s">
        <v>217</v>
      </c>
      <c r="C462" s="3" t="s">
        <v>1145</v>
      </c>
      <c r="D462" s="125">
        <f>VLOOKUP($A462,'Supporting Data'!$A$2:$BH$1679,5,FALSE)</f>
        <v>86.058433532714844</v>
      </c>
      <c r="E462" s="128">
        <f>VLOOKUP($A462,'Supporting Data'!$A$2:$BH$1679,16,FALSE)</f>
        <v>0.64705884456634521</v>
      </c>
      <c r="F462" s="125">
        <f>VLOOKUP($A462,'Supporting Data'!$A$2:$BH$1679,7,FALSE)</f>
        <v>83.602485656738281</v>
      </c>
      <c r="G462" s="128">
        <f>VLOOKUP($A462,'Supporting Data'!$A$2:$BH$1679,49,FALSE)</f>
        <v>0.39473685622215271</v>
      </c>
      <c r="H462" s="125">
        <f>VLOOKUP($A462,'Supporting Data'!$A$2:$BH$1679,6,FALSE)</f>
        <v>85.265251159667969</v>
      </c>
      <c r="I462" s="128">
        <f>VLOOKUP($A462,'Supporting Data'!$A$2:$BH$1679,22,FALSE)</f>
        <v>0.43421053886413569</v>
      </c>
      <c r="J462" s="125">
        <f>VLOOKUP($A462,'Supporting Data'!$A$2:$BH$1679,8,FALSE)</f>
        <v>83.661048889160156</v>
      </c>
      <c r="K462" s="128">
        <f>VLOOKUP($A462,'Supporting Data'!$A$2:$BH$1679,49,FALSE)</f>
        <v>0.39473685622215271</v>
      </c>
      <c r="L462" s="125">
        <f>VLOOKUP($A462,'Supporting Data'!$A$2:$BH$1679,26,FALSE)</f>
        <v>85.826911926269531</v>
      </c>
      <c r="M462" s="125">
        <f>VLOOKUP($A462,'Supporting Data'!$A$2:$BH$1679,53,FALSE)</f>
        <v>87.619178771972656</v>
      </c>
    </row>
    <row r="463" spans="1:13" x14ac:dyDescent="0.3">
      <c r="A463" s="4">
        <v>1060042050</v>
      </c>
      <c r="B463" s="3" t="s">
        <v>502</v>
      </c>
      <c r="C463" s="3" t="s">
        <v>1997</v>
      </c>
      <c r="D463" s="125">
        <f>VLOOKUP($A463,'Supporting Data'!$A$2:$BH$1679,5,FALSE)</f>
        <v>78.063316345214844</v>
      </c>
      <c r="E463" s="128">
        <f>VLOOKUP($A463,'Supporting Data'!$A$2:$BH$1679,16,FALSE)</f>
        <v>0.49696049094200129</v>
      </c>
      <c r="F463" s="125">
        <f>VLOOKUP($A463,'Supporting Data'!$A$2:$BH$1679,7,FALSE)</f>
        <v>83.303482055664063</v>
      </c>
      <c r="G463" s="128">
        <f>VLOOKUP($A463,'Supporting Data'!$A$2:$BH$1679,49,FALSE)</f>
        <v>0.38709676265716553</v>
      </c>
      <c r="H463" s="125">
        <f>VLOOKUP($A463,'Supporting Data'!$A$2:$BH$1679,6,FALSE)</f>
        <v>77.563606262207031</v>
      </c>
      <c r="I463" s="128">
        <f>VLOOKUP($A463,'Supporting Data'!$A$2:$BH$1679,22,FALSE)</f>
        <v>0.375</v>
      </c>
      <c r="J463" s="125">
        <f>VLOOKUP($A463,'Supporting Data'!$A$2:$BH$1679,8,FALSE)</f>
        <v>82.672050476074219</v>
      </c>
      <c r="K463" s="128">
        <f>VLOOKUP($A463,'Supporting Data'!$A$2:$BH$1679,49,FALSE)</f>
        <v>0.38709676265716553</v>
      </c>
      <c r="L463" s="125">
        <f>VLOOKUP($A463,'Supporting Data'!$A$2:$BH$1679,26,FALSE)</f>
        <v>80.993446350097656</v>
      </c>
      <c r="M463" s="125">
        <f>VLOOKUP($A463,'Supporting Data'!$A$2:$BH$1679,53,FALSE)</f>
        <v>81.350753784179688</v>
      </c>
    </row>
    <row r="464" spans="1:13" x14ac:dyDescent="0.3">
      <c r="A464" s="4">
        <v>731084040</v>
      </c>
      <c r="B464" s="3" t="s">
        <v>349</v>
      </c>
      <c r="C464" s="3" t="s">
        <v>976</v>
      </c>
      <c r="D464" s="125">
        <f>VLOOKUP($A464,'Supporting Data'!$A$2:$BH$1679,5,FALSE)</f>
        <v>95.237335205078125</v>
      </c>
      <c r="E464" s="128">
        <f>VLOOKUP($A464,'Supporting Data'!$A$2:$BH$1679,16,FALSE)</f>
        <v>0.31081080436706537</v>
      </c>
      <c r="F464" s="125">
        <f>VLOOKUP($A464,'Supporting Data'!$A$2:$BH$1679,7,FALSE)</f>
        <v>91.514938354492188</v>
      </c>
      <c r="G464" s="128">
        <f>VLOOKUP($A464,'Supporting Data'!$A$2:$BH$1679,49,FALSE)</f>
        <v>0.22950819134712219</v>
      </c>
      <c r="H464" s="125">
        <f>VLOOKUP($A464,'Supporting Data'!$A$2:$BH$1679,6,FALSE)</f>
        <v>95.964370727539063</v>
      </c>
      <c r="I464" s="128">
        <f>VLOOKUP($A464,'Supporting Data'!$A$2:$BH$1679,22,FALSE)</f>
        <v>0.26229506731033331</v>
      </c>
      <c r="J464" s="125">
        <f>VLOOKUP($A464,'Supporting Data'!$A$2:$BH$1679,8,FALSE)</f>
        <v>93.849998474121094</v>
      </c>
      <c r="K464" s="128">
        <f>VLOOKUP($A464,'Supporting Data'!$A$2:$BH$1679,49,FALSE)</f>
        <v>0.22950819134712219</v>
      </c>
      <c r="L464" s="125">
        <f>VLOOKUP($A464,'Supporting Data'!$A$2:$BH$1679,26,FALSE)</f>
        <v>94.889663696289063</v>
      </c>
      <c r="M464" s="125">
        <f>VLOOKUP($A464,'Supporting Data'!$A$2:$BH$1679,53,FALSE)</f>
        <v>93.351493835449219</v>
      </c>
    </row>
    <row r="465" spans="1:13" x14ac:dyDescent="0.3">
      <c r="A465" s="4">
        <v>920903010</v>
      </c>
      <c r="B465" s="3" t="s">
        <v>430</v>
      </c>
      <c r="C465" s="3" t="s">
        <v>1730</v>
      </c>
      <c r="D465" s="125">
        <f>VLOOKUP($A465,'Supporting Data'!$A$2:$BH$1679,5,FALSE)</f>
        <v>77.385780334472656</v>
      </c>
      <c r="E465" s="128">
        <f>VLOOKUP($A465,'Supporting Data'!$A$2:$BH$1679,16,FALSE)</f>
        <v>0.46229508519172668</v>
      </c>
      <c r="F465" s="125">
        <f>VLOOKUP($A465,'Supporting Data'!$A$2:$BH$1679,7,FALSE)</f>
        <v>80.545051574707031</v>
      </c>
      <c r="G465" s="128">
        <f>VLOOKUP($A465,'Supporting Data'!$A$2:$BH$1679,49,FALSE)</f>
        <v>0.20496894419193271</v>
      </c>
      <c r="H465" s="125">
        <f>VLOOKUP($A465,'Supporting Data'!$A$2:$BH$1679,6,FALSE)</f>
        <v>75.126655578613281</v>
      </c>
      <c r="I465" s="128">
        <f>VLOOKUP($A465,'Supporting Data'!$A$2:$BH$1679,22,FALSE)</f>
        <v>0.28125</v>
      </c>
      <c r="J465" s="125">
        <f>VLOOKUP($A465,'Supporting Data'!$A$2:$BH$1679,8,FALSE)</f>
        <v>79.244239807128906</v>
      </c>
      <c r="K465" s="128">
        <f>VLOOKUP($A465,'Supporting Data'!$A$2:$BH$1679,49,FALSE)</f>
        <v>0.20496894419193271</v>
      </c>
      <c r="L465" s="125">
        <f>VLOOKUP($A465,'Supporting Data'!$A$2:$BH$1679,26,FALSE)</f>
        <v>80.691352844238281</v>
      </c>
      <c r="M465" s="125">
        <f>VLOOKUP($A465,'Supporting Data'!$A$2:$BH$1679,53,FALSE)</f>
        <v>82.917861938476563</v>
      </c>
    </row>
    <row r="466" spans="1:13" x14ac:dyDescent="0.3">
      <c r="A466" s="4">
        <v>391364020</v>
      </c>
      <c r="B466" s="3" t="s">
        <v>172</v>
      </c>
      <c r="C466" s="3" t="s">
        <v>1021</v>
      </c>
      <c r="D466" s="125">
        <f>VLOOKUP($A466,'Supporting Data'!$A$2:$BH$1679,5,FALSE)</f>
        <v>83.665092468261719</v>
      </c>
      <c r="E466" s="128">
        <f>VLOOKUP($A466,'Supporting Data'!$A$2:$BH$1679,16,FALSE)</f>
        <v>0.45070421695709229</v>
      </c>
      <c r="F466" s="125">
        <f>VLOOKUP($A466,'Supporting Data'!$A$2:$BH$1679,7,FALSE)</f>
        <v>89.157356262207031</v>
      </c>
      <c r="G466" s="128">
        <f>VLOOKUP($A466,'Supporting Data'!$A$2:$BH$1679,49,FALSE)</f>
        <v>0.3055555522441864</v>
      </c>
      <c r="H466" s="125">
        <f>VLOOKUP($A466,'Supporting Data'!$A$2:$BH$1679,6,FALSE)</f>
        <v>82.968780517578125</v>
      </c>
      <c r="I466" s="128">
        <f>VLOOKUP($A466,'Supporting Data'!$A$2:$BH$1679,22,FALSE)</f>
        <v>0.3333333432674408</v>
      </c>
      <c r="J466" s="125">
        <f>VLOOKUP($A466,'Supporting Data'!$A$2:$BH$1679,8,FALSE)</f>
        <v>88.902130126953125</v>
      </c>
      <c r="K466" s="128">
        <f>VLOOKUP($A466,'Supporting Data'!$A$2:$BH$1679,49,FALSE)</f>
        <v>0.3055555522441864</v>
      </c>
      <c r="L466" s="125">
        <f>VLOOKUP($A466,'Supporting Data'!$A$2:$BH$1679,26,FALSE)</f>
        <v>81.89971923828125</v>
      </c>
      <c r="M466" s="125">
        <f>VLOOKUP($A466,'Supporting Data'!$A$2:$BH$1679,53,FALSE)</f>
        <v>88.237777709960938</v>
      </c>
    </row>
    <row r="467" spans="1:13" x14ac:dyDescent="0.3">
      <c r="A467" s="4">
        <v>500094020</v>
      </c>
      <c r="B467" s="3" t="s">
        <v>260</v>
      </c>
      <c r="C467" s="3" t="s">
        <v>1336</v>
      </c>
      <c r="D467" s="125">
        <f>VLOOKUP($A467,'Supporting Data'!$A$2:$BH$1679,5,FALSE)</f>
        <v>83.841957092285156</v>
      </c>
      <c r="E467" s="128">
        <f>VLOOKUP($A467,'Supporting Data'!$A$2:$BH$1679,16,FALSE)</f>
        <v>0.47120419144630432</v>
      </c>
      <c r="F467" s="125">
        <f>VLOOKUP($A467,'Supporting Data'!$A$2:$BH$1679,7,FALSE)</f>
        <v>85.285072326660156</v>
      </c>
      <c r="G467" s="128">
        <f>VLOOKUP($A467,'Supporting Data'!$A$2:$BH$1679,49,FALSE)</f>
        <v>0.29032257199287409</v>
      </c>
      <c r="H467" s="125">
        <f>VLOOKUP($A467,'Supporting Data'!$A$2:$BH$1679,6,FALSE)</f>
        <v>85.202125549316406</v>
      </c>
      <c r="I467" s="128">
        <f>VLOOKUP($A467,'Supporting Data'!$A$2:$BH$1679,22,FALSE)</f>
        <v>0.37634408473968511</v>
      </c>
      <c r="J467" s="125">
        <f>VLOOKUP($A467,'Supporting Data'!$A$2:$BH$1679,8,FALSE)</f>
        <v>86.009933471679688</v>
      </c>
      <c r="K467" s="128">
        <f>VLOOKUP($A467,'Supporting Data'!$A$2:$BH$1679,49,FALSE)</f>
        <v>0.29032257199287409</v>
      </c>
      <c r="L467" s="125">
        <f>VLOOKUP($A467,'Supporting Data'!$A$2:$BH$1679,26,FALSE)</f>
        <v>88.847831726074219</v>
      </c>
      <c r="M467" s="125">
        <f>VLOOKUP($A467,'Supporting Data'!$A$2:$BH$1679,53,FALSE)</f>
        <v>84.031326293945313</v>
      </c>
    </row>
    <row r="468" spans="1:13" x14ac:dyDescent="0.3">
      <c r="A468" s="4">
        <v>110824080</v>
      </c>
      <c r="B468" s="3" t="s">
        <v>47</v>
      </c>
      <c r="C468" s="3" t="s">
        <v>674</v>
      </c>
      <c r="D468" s="125">
        <f>VLOOKUP($A468,'Supporting Data'!$A$2:$BH$1679,5,FALSE)</f>
        <v>82.840476989746094</v>
      </c>
      <c r="E468" s="128">
        <f>VLOOKUP($A468,'Supporting Data'!$A$2:$BH$1679,16,FALSE)</f>
        <v>0.57875460386276245</v>
      </c>
      <c r="F468" s="125">
        <f>VLOOKUP($A468,'Supporting Data'!$A$2:$BH$1679,7,FALSE)</f>
        <v>84.290016174316406</v>
      </c>
      <c r="G468" s="128">
        <f>VLOOKUP($A468,'Supporting Data'!$A$2:$BH$1679,49,FALSE)</f>
        <v>0.36893203854560852</v>
      </c>
      <c r="H468" s="125">
        <f>VLOOKUP($A468,'Supporting Data'!$A$2:$BH$1679,6,FALSE)</f>
        <v>78.9459228515625</v>
      </c>
      <c r="I468" s="128">
        <f>VLOOKUP($A468,'Supporting Data'!$A$2:$BH$1679,22,FALSE)</f>
        <v>0.44660192728042603</v>
      </c>
      <c r="J468" s="125">
        <f>VLOOKUP($A468,'Supporting Data'!$A$2:$BH$1679,8,FALSE)</f>
        <v>82.372039794921875</v>
      </c>
      <c r="K468" s="128">
        <f>VLOOKUP($A468,'Supporting Data'!$A$2:$BH$1679,49,FALSE)</f>
        <v>0.36893203854560852</v>
      </c>
      <c r="L468" s="125">
        <f>VLOOKUP($A468,'Supporting Data'!$A$2:$BH$1679,26,FALSE)</f>
        <v>85.826911926269531</v>
      </c>
      <c r="M468" s="125">
        <f>VLOOKUP($A468,'Supporting Data'!$A$2:$BH$1679,53,FALSE)</f>
        <v>81.763145446777344</v>
      </c>
    </row>
    <row r="469" spans="1:13" x14ac:dyDescent="0.3">
      <c r="A469" s="4">
        <v>110823050</v>
      </c>
      <c r="B469" s="3" t="s">
        <v>47</v>
      </c>
      <c r="C469" s="3" t="s">
        <v>670</v>
      </c>
      <c r="D469" s="125">
        <f>VLOOKUP($A469,'Supporting Data'!$A$2:$BH$1679,5,FALSE)</f>
        <v>72.230392456054688</v>
      </c>
      <c r="E469" s="128">
        <f>VLOOKUP($A469,'Supporting Data'!$A$2:$BH$1679,16,FALSE)</f>
        <v>0.27127659320831299</v>
      </c>
      <c r="F469" s="125">
        <f>VLOOKUP($A469,'Supporting Data'!$A$2:$BH$1679,7,FALSE)</f>
        <v>78.844886779785156</v>
      </c>
      <c r="G469" s="128">
        <f>VLOOKUP($A469,'Supporting Data'!$A$2:$BH$1679,49,FALSE)</f>
        <v>0.18302386999130249</v>
      </c>
      <c r="H469" s="125">
        <f>VLOOKUP($A469,'Supporting Data'!$A$2:$BH$1679,6,FALSE)</f>
        <v>73.822883605957031</v>
      </c>
      <c r="I469" s="128">
        <f>VLOOKUP($A469,'Supporting Data'!$A$2:$BH$1679,22,FALSE)</f>
        <v>0.27127659320831299</v>
      </c>
      <c r="J469" s="125">
        <f>VLOOKUP($A469,'Supporting Data'!$A$2:$BH$1679,8,FALSE)</f>
        <v>79.676185607910156</v>
      </c>
      <c r="K469" s="128">
        <f>VLOOKUP($A469,'Supporting Data'!$A$2:$BH$1679,49,FALSE)</f>
        <v>0.18302386999130249</v>
      </c>
      <c r="L469" s="125">
        <f>VLOOKUP($A469,'Supporting Data'!$A$2:$BH$1679,26,FALSE)</f>
        <v>71.0244140625</v>
      </c>
      <c r="M469" s="125">
        <f>VLOOKUP($A469,'Supporting Data'!$A$2:$BH$1679,53,FALSE)</f>
        <v>76.340133666992188</v>
      </c>
    </row>
    <row r="470" spans="1:13" x14ac:dyDescent="0.3">
      <c r="A470" s="4">
        <v>801254020</v>
      </c>
      <c r="B470" s="3" t="s">
        <v>383</v>
      </c>
      <c r="C470" s="3" t="s">
        <v>1588</v>
      </c>
      <c r="D470" s="125">
        <f>VLOOKUP($A470,'Supporting Data'!$A$2:$BH$1679,5,FALSE)</f>
        <v>84.242233276367188</v>
      </c>
      <c r="E470" s="128">
        <f>VLOOKUP($A470,'Supporting Data'!$A$2:$BH$1679,16,FALSE)</f>
        <v>0.4787878692150116</v>
      </c>
      <c r="F470" s="125">
        <f>VLOOKUP($A470,'Supporting Data'!$A$2:$BH$1679,7,FALSE)</f>
        <v>88.974693298339844</v>
      </c>
      <c r="G470" s="128">
        <f>VLOOKUP($A470,'Supporting Data'!$A$2:$BH$1679,49,FALSE)</f>
        <v>0.39552238583564758</v>
      </c>
      <c r="H470" s="125">
        <f>VLOOKUP($A470,'Supporting Data'!$A$2:$BH$1679,6,FALSE)</f>
        <v>85.258956909179688</v>
      </c>
      <c r="I470" s="128">
        <f>VLOOKUP($A470,'Supporting Data'!$A$2:$BH$1679,22,FALSE)</f>
        <v>0.40909090638160711</v>
      </c>
      <c r="J470" s="125">
        <f>VLOOKUP($A470,'Supporting Data'!$A$2:$BH$1679,8,FALSE)</f>
        <v>89.65899658203125</v>
      </c>
      <c r="K470" s="128">
        <f>VLOOKUP($A470,'Supporting Data'!$A$2:$BH$1679,49,FALSE)</f>
        <v>0.39552238583564758</v>
      </c>
      <c r="L470" s="125">
        <f>VLOOKUP($A470,'Supporting Data'!$A$2:$BH$1679,26,FALSE)</f>
        <v>91.566658020019531</v>
      </c>
      <c r="M470" s="125">
        <f>VLOOKUP($A470,'Supporting Data'!$A$2:$BH$1679,53,FALSE)</f>
        <v>88.505836486816406</v>
      </c>
    </row>
    <row r="471" spans="1:13" x14ac:dyDescent="0.3">
      <c r="A471" s="4">
        <v>110791050</v>
      </c>
      <c r="B471" s="3" t="s">
        <v>46</v>
      </c>
      <c r="C471" s="3" t="s">
        <v>665</v>
      </c>
      <c r="D471" s="125">
        <f>VLOOKUP($A471,'Supporting Data'!$A$2:$BH$1679,5,FALSE)</f>
        <v>79.100135803222656</v>
      </c>
      <c r="E471" s="128">
        <f>VLOOKUP($A471,'Supporting Data'!$A$2:$BH$1679,16,FALSE)</f>
        <v>0.36363637447357178</v>
      </c>
      <c r="F471" s="125">
        <f>VLOOKUP($A471,'Supporting Data'!$A$2:$BH$1679,7,FALSE)</f>
        <v>69.505020141601563</v>
      </c>
      <c r="G471" s="128">
        <f>VLOOKUP($A471,'Supporting Data'!$A$2:$BH$1679,49,FALSE)</f>
        <v>0.1304347813129425</v>
      </c>
      <c r="H471" s="125">
        <f>VLOOKUP($A471,'Supporting Data'!$A$2:$BH$1679,6,FALSE)</f>
        <v>80.05340576171875</v>
      </c>
      <c r="I471" s="128">
        <f>VLOOKUP($A471,'Supporting Data'!$A$2:$BH$1679,22,FALSE)</f>
        <v>0.2142857164144516</v>
      </c>
      <c r="J471" s="125">
        <f>VLOOKUP($A471,'Supporting Data'!$A$2:$BH$1679,8,FALSE)</f>
        <v>69.991661071777344</v>
      </c>
      <c r="K471" s="128">
        <f>VLOOKUP($A471,'Supporting Data'!$A$2:$BH$1679,49,FALSE)</f>
        <v>0.1304347813129425</v>
      </c>
      <c r="L471" s="125">
        <f>VLOOKUP($A471,'Supporting Data'!$A$2:$BH$1679,26,FALSE)</f>
        <v>84.920639038085938</v>
      </c>
      <c r="M471" s="125">
        <f>VLOOKUP($A471,'Supporting Data'!$A$2:$BH$1679,53,FALSE)</f>
        <v>70.092323303222656</v>
      </c>
    </row>
    <row r="472" spans="1:13" x14ac:dyDescent="0.3">
      <c r="A472" s="4">
        <v>110764040</v>
      </c>
      <c r="B472" s="3" t="s">
        <v>44</v>
      </c>
      <c r="C472" s="3" t="s">
        <v>662</v>
      </c>
      <c r="D472" s="125">
        <f>VLOOKUP($A472,'Supporting Data'!$A$2:$BH$1679,5,FALSE)</f>
        <v>84.710227966308594</v>
      </c>
      <c r="E472" s="128">
        <f>VLOOKUP($A472,'Supporting Data'!$A$2:$BH$1679,16,FALSE)</f>
        <v>0.54794520139694214</v>
      </c>
      <c r="F472" s="125">
        <f>VLOOKUP($A472,'Supporting Data'!$A$2:$BH$1679,7,FALSE)</f>
        <v>85.604286193847656</v>
      </c>
      <c r="G472" s="128">
        <f>VLOOKUP($A472,'Supporting Data'!$A$2:$BH$1679,49,FALSE)</f>
        <v>0.2142857164144516</v>
      </c>
      <c r="H472" s="125">
        <f>VLOOKUP($A472,'Supporting Data'!$A$2:$BH$1679,6,FALSE)</f>
        <v>82.742042541503906</v>
      </c>
      <c r="I472" s="128">
        <f>VLOOKUP($A472,'Supporting Data'!$A$2:$BH$1679,22,FALSE)</f>
        <v>0.2678571343421936</v>
      </c>
      <c r="J472" s="125">
        <f>VLOOKUP($A472,'Supporting Data'!$A$2:$BH$1679,8,FALSE)</f>
        <v>81.009437561035156</v>
      </c>
      <c r="K472" s="128">
        <f>VLOOKUP($A472,'Supporting Data'!$A$2:$BH$1679,49,FALSE)</f>
        <v>0.2142857164144516</v>
      </c>
      <c r="L472" s="125">
        <f>VLOOKUP($A472,'Supporting Data'!$A$2:$BH$1679,26,FALSE)</f>
        <v>83.108085632324219</v>
      </c>
      <c r="M472" s="125">
        <f>VLOOKUP($A472,'Supporting Data'!$A$2:$BH$1679,53,FALSE)</f>
        <v>81.515708923339844</v>
      </c>
    </row>
    <row r="473" spans="1:13" x14ac:dyDescent="0.3">
      <c r="A473" s="4">
        <v>231014040</v>
      </c>
      <c r="B473" s="3" t="s">
        <v>102</v>
      </c>
      <c r="C473" s="3" t="s">
        <v>820</v>
      </c>
      <c r="D473" s="125">
        <f>VLOOKUP($A473,'Supporting Data'!$A$2:$BH$1679,5,FALSE)</f>
        <v>88.7613525390625</v>
      </c>
      <c r="E473" s="128">
        <f>VLOOKUP($A473,'Supporting Data'!$A$2:$BH$1679,16,FALSE)</f>
        <v>0.27868852019309998</v>
      </c>
      <c r="F473" s="125">
        <f>VLOOKUP($A473,'Supporting Data'!$A$2:$BH$1679,7,FALSE)</f>
        <v>93.493019104003906</v>
      </c>
      <c r="G473" s="128">
        <f>VLOOKUP($A473,'Supporting Data'!$A$2:$BH$1679,49,FALSE)</f>
        <v>0.20754717290401459</v>
      </c>
      <c r="H473" s="125">
        <f>VLOOKUP($A473,'Supporting Data'!$A$2:$BH$1679,6,FALSE)</f>
        <v>87.291999816894531</v>
      </c>
      <c r="I473" s="128">
        <f>VLOOKUP($A473,'Supporting Data'!$A$2:$BH$1679,22,FALSE)</f>
        <v>0.18867924809455869</v>
      </c>
      <c r="J473" s="125">
        <f>VLOOKUP($A473,'Supporting Data'!$A$2:$BH$1679,8,FALSE)</f>
        <v>92.797119140625</v>
      </c>
      <c r="K473" s="128">
        <f>VLOOKUP($A473,'Supporting Data'!$A$2:$BH$1679,49,FALSE)</f>
        <v>0.20754717290401459</v>
      </c>
      <c r="L473" s="125">
        <f>VLOOKUP($A473,'Supporting Data'!$A$2:$BH$1679,26,FALSE)</f>
        <v>85.222724914550781</v>
      </c>
      <c r="M473" s="125">
        <f>VLOOKUP($A473,'Supporting Data'!$A$2:$BH$1679,53,FALSE)</f>
        <v>88.938850402832031</v>
      </c>
    </row>
    <row r="474" spans="1:13" x14ac:dyDescent="0.3">
      <c r="A474" s="4">
        <v>480715045</v>
      </c>
      <c r="B474" s="3" t="s">
        <v>220</v>
      </c>
      <c r="C474" s="3" t="s">
        <v>1180</v>
      </c>
      <c r="D474" s="125">
        <f>VLOOKUP($A474,'Supporting Data'!$A$2:$BH$1679,5,FALSE)</f>
        <v>84.318824768066406</v>
      </c>
      <c r="E474" s="128">
        <f>VLOOKUP($A474,'Supporting Data'!$A$2:$BH$1679,16,FALSE)</f>
        <v>0.56542056798934937</v>
      </c>
      <c r="F474" s="125">
        <f>VLOOKUP($A474,'Supporting Data'!$A$2:$BH$1679,7,FALSE)</f>
        <v>84.077362060546875</v>
      </c>
      <c r="G474" s="128">
        <f>VLOOKUP($A474,'Supporting Data'!$A$2:$BH$1679,49,FALSE)</f>
        <v>0.23076923191547391</v>
      </c>
      <c r="H474" s="125">
        <f>VLOOKUP($A474,'Supporting Data'!$A$2:$BH$1679,6,FALSE)</f>
        <v>80.643814086914063</v>
      </c>
      <c r="I474" s="128">
        <f>VLOOKUP($A474,'Supporting Data'!$A$2:$BH$1679,22,FALSE)</f>
        <v>0.28787878155708307</v>
      </c>
      <c r="J474" s="125">
        <f>VLOOKUP($A474,'Supporting Data'!$A$2:$BH$1679,8,FALSE)</f>
        <v>81.518203735351563</v>
      </c>
      <c r="K474" s="128">
        <f>VLOOKUP($A474,'Supporting Data'!$A$2:$BH$1679,49,FALSE)</f>
        <v>0.23076923191547391</v>
      </c>
      <c r="L474" s="125">
        <f>VLOOKUP($A474,'Supporting Data'!$A$2:$BH$1679,26,FALSE)</f>
        <v>89.149925231933594</v>
      </c>
      <c r="M474" s="125">
        <f>VLOOKUP($A474,'Supporting Data'!$A$2:$BH$1679,53,FALSE)</f>
        <v>91.062690734863281</v>
      </c>
    </row>
    <row r="475" spans="1:13" x14ac:dyDescent="0.3">
      <c r="A475" s="4">
        <v>211494020</v>
      </c>
      <c r="B475" s="3" t="s">
        <v>92</v>
      </c>
      <c r="C475" s="3" t="s">
        <v>794</v>
      </c>
      <c r="D475" s="125">
        <f>VLOOKUP($A475,'Supporting Data'!$A$2:$BH$1679,5,FALSE)</f>
        <v>84.102943420410156</v>
      </c>
      <c r="E475" s="128">
        <f>VLOOKUP($A475,'Supporting Data'!$A$2:$BH$1679,16,FALSE)</f>
        <v>0.48051947355270391</v>
      </c>
      <c r="F475" s="125">
        <f>VLOOKUP($A475,'Supporting Data'!$A$2:$BH$1679,7,FALSE)</f>
        <v>87.276878356933594</v>
      </c>
      <c r="G475" s="128">
        <f>VLOOKUP($A475,'Supporting Data'!$A$2:$BH$1679,49,FALSE)</f>
        <v>0.37142857909202581</v>
      </c>
      <c r="H475" s="125">
        <f>VLOOKUP($A475,'Supporting Data'!$A$2:$BH$1679,6,FALSE)</f>
        <v>82.860275268554688</v>
      </c>
      <c r="I475" s="128">
        <f>VLOOKUP($A475,'Supporting Data'!$A$2:$BH$1679,22,FALSE)</f>
        <v>0.22857142984867099</v>
      </c>
      <c r="J475" s="125">
        <f>VLOOKUP($A475,'Supporting Data'!$A$2:$BH$1679,8,FALSE)</f>
        <v>87.988883972167969</v>
      </c>
      <c r="K475" s="128">
        <f>VLOOKUP($A475,'Supporting Data'!$A$2:$BH$1679,49,FALSE)</f>
        <v>0.37142857909202581</v>
      </c>
      <c r="L475" s="125">
        <f>VLOOKUP($A475,'Supporting Data'!$A$2:$BH$1679,26,FALSE)</f>
        <v>81.89971923828125</v>
      </c>
      <c r="M475" s="125">
        <f>VLOOKUP($A475,'Supporting Data'!$A$2:$BH$1679,53,FALSE)</f>
        <v>79.742408752441406</v>
      </c>
    </row>
    <row r="476" spans="1:13" x14ac:dyDescent="0.3">
      <c r="A476" s="4">
        <v>260065010</v>
      </c>
      <c r="B476" s="3" t="s">
        <v>115</v>
      </c>
      <c r="C476" s="3" t="s">
        <v>896</v>
      </c>
      <c r="D476" s="125">
        <f>VLOOKUP($A476,'Supporting Data'!$A$2:$BH$1679,5,FALSE)</f>
        <v>85.139533996582031</v>
      </c>
      <c r="E476" s="128">
        <f>VLOOKUP($A476,'Supporting Data'!$A$2:$BH$1679,16,FALSE)</f>
        <v>0.55603450536727905</v>
      </c>
      <c r="F476" s="125">
        <f>VLOOKUP($A476,'Supporting Data'!$A$2:$BH$1679,7,FALSE)</f>
        <v>84.276779174804688</v>
      </c>
      <c r="G476" s="128">
        <f>VLOOKUP($A476,'Supporting Data'!$A$2:$BH$1679,49,FALSE)</f>
        <v>0.26399999856948853</v>
      </c>
      <c r="H476" s="125">
        <f>VLOOKUP($A476,'Supporting Data'!$A$2:$BH$1679,6,FALSE)</f>
        <v>83.273208618164063</v>
      </c>
      <c r="I476" s="128">
        <f>VLOOKUP($A476,'Supporting Data'!$A$2:$BH$1679,22,FALSE)</f>
        <v>0.40799999237060552</v>
      </c>
      <c r="J476" s="125">
        <f>VLOOKUP($A476,'Supporting Data'!$A$2:$BH$1679,8,FALSE)</f>
        <v>80.623649597167969</v>
      </c>
      <c r="K476" s="128">
        <f>VLOOKUP($A476,'Supporting Data'!$A$2:$BH$1679,49,FALSE)</f>
        <v>0.26399999856948853</v>
      </c>
      <c r="L476" s="125">
        <f>VLOOKUP($A476,'Supporting Data'!$A$2:$BH$1679,26,FALSE)</f>
        <v>84.618545532226563</v>
      </c>
      <c r="M476" s="125">
        <f>VLOOKUP($A476,'Supporting Data'!$A$2:$BH$1679,53,FALSE)</f>
        <v>85.371620178222656</v>
      </c>
    </row>
    <row r="477" spans="1:13" x14ac:dyDescent="0.3">
      <c r="A477" s="4">
        <v>260064060</v>
      </c>
      <c r="B477" s="3" t="s">
        <v>115</v>
      </c>
      <c r="C477" s="3" t="s">
        <v>895</v>
      </c>
      <c r="D477" s="125">
        <f>VLOOKUP($A477,'Supporting Data'!$A$2:$BH$1679,5,FALSE)</f>
        <v>85.115013122558594</v>
      </c>
      <c r="E477" s="128">
        <f>VLOOKUP($A477,'Supporting Data'!$A$2:$BH$1679,16,FALSE)</f>
        <v>0.38961037993431091</v>
      </c>
      <c r="F477" s="125">
        <f>VLOOKUP($A477,'Supporting Data'!$A$2:$BH$1679,7,FALSE)</f>
        <v>83.708763122558594</v>
      </c>
      <c r="G477" s="128">
        <f>VLOOKUP($A477,'Supporting Data'!$A$2:$BH$1679,49,FALSE)</f>
        <v>0.17821782827377319</v>
      </c>
      <c r="H477" s="125">
        <f>VLOOKUP($A477,'Supporting Data'!$A$2:$BH$1679,6,FALSE)</f>
        <v>83.025566101074219</v>
      </c>
      <c r="I477" s="128">
        <f>VLOOKUP($A477,'Supporting Data'!$A$2:$BH$1679,22,FALSE)</f>
        <v>0.2772277295589447</v>
      </c>
      <c r="J477" s="125">
        <f>VLOOKUP($A477,'Supporting Data'!$A$2:$BH$1679,8,FALSE)</f>
        <v>80.903022766113281</v>
      </c>
      <c r="K477" s="128">
        <f>VLOOKUP($A477,'Supporting Data'!$A$2:$BH$1679,49,FALSE)</f>
        <v>0.17821782827377319</v>
      </c>
      <c r="L477" s="125">
        <f>VLOOKUP($A477,'Supporting Data'!$A$2:$BH$1679,26,FALSE)</f>
        <v>81.2955322265625</v>
      </c>
      <c r="M477" s="125">
        <f>VLOOKUP($A477,'Supporting Data'!$A$2:$BH$1679,53,FALSE)</f>
        <v>79.659927368164063</v>
      </c>
    </row>
    <row r="478" spans="1:13" x14ac:dyDescent="0.3">
      <c r="A478" s="4">
        <v>611564020</v>
      </c>
      <c r="B478" s="3" t="s">
        <v>307</v>
      </c>
      <c r="C478" s="3" t="s">
        <v>1447</v>
      </c>
      <c r="D478" s="125">
        <f>VLOOKUP($A478,'Supporting Data'!$A$2:$BH$1679,5,FALSE)</f>
        <v>80.1722412109375</v>
      </c>
      <c r="E478" s="128">
        <f>VLOOKUP($A478,'Supporting Data'!$A$2:$BH$1679,16,FALSE)</f>
        <v>0.51063829660415649</v>
      </c>
      <c r="F478" s="125">
        <f>VLOOKUP($A478,'Supporting Data'!$A$2:$BH$1679,7,FALSE)</f>
        <v>82.273841857910156</v>
      </c>
      <c r="G478" s="128">
        <f>VLOOKUP($A478,'Supporting Data'!$A$2:$BH$1679,49,FALSE)</f>
        <v>0.32352942228317261</v>
      </c>
      <c r="H478" s="125">
        <f>VLOOKUP($A478,'Supporting Data'!$A$2:$BH$1679,6,FALSE)</f>
        <v>81.8604736328125</v>
      </c>
      <c r="I478" s="128">
        <f>VLOOKUP($A478,'Supporting Data'!$A$2:$BH$1679,22,FALSE)</f>
        <v>0.37254902720451349</v>
      </c>
      <c r="J478" s="125">
        <f>VLOOKUP($A478,'Supporting Data'!$A$2:$BH$1679,8,FALSE)</f>
        <v>85.770401000976563</v>
      </c>
      <c r="K478" s="128">
        <f>VLOOKUP($A478,'Supporting Data'!$A$2:$BH$1679,49,FALSE)</f>
        <v>0.32352942228317261</v>
      </c>
      <c r="L478" s="125">
        <f>VLOOKUP($A478,'Supporting Data'!$A$2:$BH$1679,26,FALSE)</f>
        <v>83.108085632324219</v>
      </c>
      <c r="M478" s="125">
        <f>VLOOKUP($A478,'Supporting Data'!$A$2:$BH$1679,53,FALSE)</f>
        <v>85.289138793945313</v>
      </c>
    </row>
    <row r="479" spans="1:13" x14ac:dyDescent="0.3">
      <c r="A479" s="4">
        <v>260064030</v>
      </c>
      <c r="B479" s="3" t="s">
        <v>115</v>
      </c>
      <c r="C479" s="3" t="s">
        <v>893</v>
      </c>
      <c r="D479" s="125">
        <f>VLOOKUP($A479,'Supporting Data'!$A$2:$BH$1679,5,FALSE)</f>
        <v>73.445449829101563</v>
      </c>
      <c r="E479" s="128">
        <f>VLOOKUP($A479,'Supporting Data'!$A$2:$BH$1679,16,FALSE)</f>
        <v>0.47058823704719538</v>
      </c>
      <c r="F479" s="125">
        <f>VLOOKUP($A479,'Supporting Data'!$A$2:$BH$1679,7,FALSE)</f>
        <v>79.363922119140625</v>
      </c>
      <c r="G479" s="128">
        <f>VLOOKUP($A479,'Supporting Data'!$A$2:$BH$1679,49,FALSE)</f>
        <v>0.2222222238779068</v>
      </c>
      <c r="H479" s="125">
        <f>VLOOKUP($A479,'Supporting Data'!$A$2:$BH$1679,6,FALSE)</f>
        <v>74.98297119140625</v>
      </c>
      <c r="I479" s="128">
        <f>VLOOKUP($A479,'Supporting Data'!$A$2:$BH$1679,22,FALSE)</f>
        <v>0.34444445371627808</v>
      </c>
      <c r="J479" s="125">
        <f>VLOOKUP($A479,'Supporting Data'!$A$2:$BH$1679,8,FALSE)</f>
        <v>78.089942932128906</v>
      </c>
      <c r="K479" s="128">
        <f>VLOOKUP($A479,'Supporting Data'!$A$2:$BH$1679,49,FALSE)</f>
        <v>0.2222222238779068</v>
      </c>
      <c r="L479" s="125">
        <f>VLOOKUP($A479,'Supporting Data'!$A$2:$BH$1679,26,FALSE)</f>
        <v>76.76416015625</v>
      </c>
      <c r="M479" s="125">
        <f>VLOOKUP($A479,'Supporting Data'!$A$2:$BH$1679,53,FALSE)</f>
        <v>78.092819213867188</v>
      </c>
    </row>
    <row r="480" spans="1:13" x14ac:dyDescent="0.3">
      <c r="A480" s="4">
        <v>311214020</v>
      </c>
      <c r="B480" s="3" t="s">
        <v>133</v>
      </c>
      <c r="C480" s="3" t="s">
        <v>932</v>
      </c>
      <c r="D480" s="125">
        <f>VLOOKUP($A480,'Supporting Data'!$A$2:$BH$1679,5,FALSE)</f>
        <v>85.150016784667969</v>
      </c>
      <c r="E480" s="128">
        <f>VLOOKUP($A480,'Supporting Data'!$A$2:$BH$1679,16,FALSE)</f>
        <v>0.58441555500030518</v>
      </c>
      <c r="F480" s="125">
        <f>VLOOKUP($A480,'Supporting Data'!$A$2:$BH$1679,7,FALSE)</f>
        <v>74.445075988769531</v>
      </c>
      <c r="G480" s="128">
        <f>VLOOKUP($A480,'Supporting Data'!$A$2:$BH$1679,49,FALSE)</f>
        <v>0.47499999403953552</v>
      </c>
      <c r="H480" s="125">
        <f>VLOOKUP($A480,'Supporting Data'!$A$2:$BH$1679,6,FALSE)</f>
        <v>87.955848693847656</v>
      </c>
      <c r="I480" s="128">
        <f>VLOOKUP($A480,'Supporting Data'!$A$2:$BH$1679,22,FALSE)</f>
        <v>0.52499997615814209</v>
      </c>
      <c r="J480" s="125">
        <f>VLOOKUP($A480,'Supporting Data'!$A$2:$BH$1679,8,FALSE)</f>
        <v>75.417015075683594</v>
      </c>
      <c r="K480" s="128">
        <f>VLOOKUP($A480,'Supporting Data'!$A$2:$BH$1679,49,FALSE)</f>
        <v>0.47499999403953552</v>
      </c>
      <c r="L480" s="125">
        <f>VLOOKUP($A480,'Supporting Data'!$A$2:$BH$1679,26,FALSE)</f>
        <v>77.670433044433594</v>
      </c>
      <c r="M480" s="125">
        <f>VLOOKUP($A480,'Supporting Data'!$A$2:$BH$1679,53,FALSE)</f>
        <v>70.504722595214844</v>
      </c>
    </row>
    <row r="481" spans="1:13" x14ac:dyDescent="0.3">
      <c r="A481" s="4">
        <v>211481050</v>
      </c>
      <c r="B481" s="3" t="s">
        <v>91</v>
      </c>
      <c r="C481" s="3" t="s">
        <v>791</v>
      </c>
      <c r="D481" s="125">
        <f>VLOOKUP($A481,'Supporting Data'!$A$2:$BH$1679,5,FALSE)</f>
        <v>89.822364807128906</v>
      </c>
      <c r="E481" s="128">
        <f>VLOOKUP($A481,'Supporting Data'!$A$2:$BH$1679,16,FALSE)</f>
        <v>0.31818181276321411</v>
      </c>
      <c r="F481" s="125">
        <f>VLOOKUP($A481,'Supporting Data'!$A$2:$BH$1679,7,FALSE)</f>
        <v>84.546142578125</v>
      </c>
      <c r="G481" s="128">
        <f>VLOOKUP($A481,'Supporting Data'!$A$2:$BH$1679,49,FALSE)</f>
        <v>0</v>
      </c>
      <c r="H481" s="125">
        <f>VLOOKUP($A481,'Supporting Data'!$A$2:$BH$1679,6,FALSE)</f>
        <v>89.095375061035156</v>
      </c>
      <c r="I481" s="128">
        <f>VLOOKUP($A481,'Supporting Data'!$A$2:$BH$1679,22,FALSE)</f>
        <v>0</v>
      </c>
      <c r="J481" s="125">
        <f>VLOOKUP($A481,'Supporting Data'!$A$2:$BH$1679,8,FALSE)</f>
        <v>82.124473571777344</v>
      </c>
      <c r="K481" s="128">
        <f>VLOOKUP($A481,'Supporting Data'!$A$2:$BH$1679,49,FALSE)</f>
        <v>0</v>
      </c>
      <c r="L481" s="125">
        <f>VLOOKUP($A481,'Supporting Data'!$A$2:$BH$1679,26,FALSE)</f>
        <v>79.785079956054688</v>
      </c>
      <c r="M481" s="125">
        <f>VLOOKUP($A481,'Supporting Data'!$A$2:$BH$1679,53,FALSE)</f>
        <v>79.721786499023438</v>
      </c>
    </row>
    <row r="482" spans="1:13" x14ac:dyDescent="0.3">
      <c r="A482" s="4">
        <v>71251050</v>
      </c>
      <c r="B482" s="3" t="s">
        <v>28</v>
      </c>
      <c r="C482" s="3" t="s">
        <v>603</v>
      </c>
      <c r="D482" s="125">
        <f>VLOOKUP($A482,'Supporting Data'!$A$2:$BH$1679,5,FALSE)</f>
        <v>92.355056762695313</v>
      </c>
      <c r="E482" s="128">
        <f>VLOOKUP($A482,'Supporting Data'!$A$2:$BH$1679,16,FALSE)</f>
        <v>0.29411765933036799</v>
      </c>
      <c r="F482" s="125">
        <f>VLOOKUP($A482,'Supporting Data'!$A$2:$BH$1679,7,FALSE)</f>
        <v>78.717597961425781</v>
      </c>
      <c r="G482" s="128">
        <f>VLOOKUP($A482,'Supporting Data'!$A$2:$BH$1679,49,FALSE)</f>
        <v>0.1875</v>
      </c>
      <c r="H482" s="125">
        <f>VLOOKUP($A482,'Supporting Data'!$A$2:$BH$1679,6,FALSE)</f>
        <v>90.434310913085938</v>
      </c>
      <c r="I482" s="128">
        <f>VLOOKUP($A482,'Supporting Data'!$A$2:$BH$1679,22,FALSE)</f>
        <v>0</v>
      </c>
      <c r="J482" s="125">
        <f>VLOOKUP($A482,'Supporting Data'!$A$2:$BH$1679,8,FALSE)</f>
        <v>81.741058349609375</v>
      </c>
      <c r="K482" s="128">
        <f>VLOOKUP($A482,'Supporting Data'!$A$2:$BH$1679,49,FALSE)</f>
        <v>0.1875</v>
      </c>
      <c r="L482" s="125">
        <f>VLOOKUP($A482,'Supporting Data'!$A$2:$BH$1679,26,FALSE)</f>
        <v>90.660377502441406</v>
      </c>
      <c r="M482" s="125">
        <f>VLOOKUP($A482,'Supporting Data'!$A$2:$BH$1679,53,FALSE)</f>
        <v>83.1859130859375</v>
      </c>
    </row>
    <row r="483" spans="1:13" x14ac:dyDescent="0.3">
      <c r="A483" s="4">
        <v>700921050</v>
      </c>
      <c r="B483" s="3" t="s">
        <v>337</v>
      </c>
      <c r="C483" s="3" t="s">
        <v>1500</v>
      </c>
      <c r="D483" s="125">
        <f>VLOOKUP($A483,'Supporting Data'!$A$2:$BH$1679,5,FALSE)</f>
        <v>81.072029113769531</v>
      </c>
      <c r="E483" s="128">
        <f>VLOOKUP($A483,'Supporting Data'!$A$2:$BH$1679,16,FALSE)</f>
        <v>0.42307692766189581</v>
      </c>
      <c r="F483" s="125">
        <f>VLOOKUP($A483,'Supporting Data'!$A$2:$BH$1679,7,FALSE)</f>
        <v>89.474746704101563</v>
      </c>
      <c r="G483" s="128">
        <f>VLOOKUP($A483,'Supporting Data'!$A$2:$BH$1679,49,FALSE)</f>
        <v>0.39534884691238398</v>
      </c>
      <c r="H483" s="125">
        <f>VLOOKUP($A483,'Supporting Data'!$A$2:$BH$1679,6,FALSE)</f>
        <v>79.793907165527344</v>
      </c>
      <c r="I483" s="128">
        <f>VLOOKUP($A483,'Supporting Data'!$A$2:$BH$1679,22,FALSE)</f>
        <v>0.34146341681480408</v>
      </c>
      <c r="J483" s="125">
        <f>VLOOKUP($A483,'Supporting Data'!$A$2:$BH$1679,8,FALSE)</f>
        <v>84.063751220703125</v>
      </c>
      <c r="K483" s="128">
        <f>VLOOKUP($A483,'Supporting Data'!$A$2:$BH$1679,49,FALSE)</f>
        <v>0.39534884691238398</v>
      </c>
      <c r="L483" s="125">
        <f>VLOOKUP($A483,'Supporting Data'!$A$2:$BH$1679,26,FALSE)</f>
        <v>83.712272644042969</v>
      </c>
      <c r="M483" s="125">
        <f>VLOOKUP($A483,'Supporting Data'!$A$2:$BH$1679,53,FALSE)</f>
        <v>80.9383544921875</v>
      </c>
    </row>
    <row r="484" spans="1:13" x14ac:dyDescent="0.3">
      <c r="A484" s="4">
        <v>270564020</v>
      </c>
      <c r="B484" s="3" t="s">
        <v>117</v>
      </c>
      <c r="C484" s="3" t="s">
        <v>900</v>
      </c>
      <c r="D484" s="125">
        <f>VLOOKUP($A484,'Supporting Data'!$A$2:$BH$1679,5,FALSE)</f>
        <v>88.709068298339844</v>
      </c>
      <c r="E484" s="128">
        <f>VLOOKUP($A484,'Supporting Data'!$A$2:$BH$1679,16,FALSE)</f>
        <v>0.3214285671710968</v>
      </c>
      <c r="F484" s="125">
        <f>VLOOKUP($A484,'Supporting Data'!$A$2:$BH$1679,7,FALSE)</f>
        <v>87.594802856445313</v>
      </c>
      <c r="G484" s="128">
        <f>VLOOKUP($A484,'Supporting Data'!$A$2:$BH$1679,49,FALSE)</f>
        <v>0.25</v>
      </c>
      <c r="H484" s="125">
        <f>VLOOKUP($A484,'Supporting Data'!$A$2:$BH$1679,6,FALSE)</f>
        <v>88.090156555175781</v>
      </c>
      <c r="I484" s="128">
        <f>VLOOKUP($A484,'Supporting Data'!$A$2:$BH$1679,22,FALSE)</f>
        <v>0.3214285671710968</v>
      </c>
      <c r="J484" s="125">
        <f>VLOOKUP($A484,'Supporting Data'!$A$2:$BH$1679,8,FALSE)</f>
        <v>88.370002746582031</v>
      </c>
      <c r="K484" s="128">
        <f>VLOOKUP($A484,'Supporting Data'!$A$2:$BH$1679,49,FALSE)</f>
        <v>0.25</v>
      </c>
      <c r="L484" s="125">
        <f>VLOOKUP($A484,'Supporting Data'!$A$2:$BH$1679,26,FALSE)</f>
        <v>85.524818420410156</v>
      </c>
      <c r="M484" s="125">
        <f>VLOOKUP($A484,'Supporting Data'!$A$2:$BH$1679,53,FALSE)</f>
        <v>85.7015380859375</v>
      </c>
    </row>
    <row r="485" spans="1:13" x14ac:dyDescent="0.3">
      <c r="A485" s="4">
        <v>1120993000</v>
      </c>
      <c r="B485" s="3" t="s">
        <v>525</v>
      </c>
      <c r="C485" s="3" t="s">
        <v>2038</v>
      </c>
      <c r="D485" s="125">
        <f>VLOOKUP($A485,'Supporting Data'!$A$2:$BH$1679,5,FALSE)</f>
        <v>78.770042419433594</v>
      </c>
      <c r="E485" s="128">
        <f>VLOOKUP($A485,'Supporting Data'!$A$2:$BH$1679,16,FALSE)</f>
        <v>0.16393442451953891</v>
      </c>
      <c r="F485" s="125">
        <f>VLOOKUP($A485,'Supporting Data'!$A$2:$BH$1679,7,FALSE)</f>
        <v>83.273323059082031</v>
      </c>
      <c r="G485" s="128">
        <f>VLOOKUP($A485,'Supporting Data'!$A$2:$BH$1679,49,FALSE)</f>
        <v>5.128205195069313E-2</v>
      </c>
      <c r="H485" s="125">
        <f>VLOOKUP($A485,'Supporting Data'!$A$2:$BH$1679,6,FALSE)</f>
        <v>80.010795593261719</v>
      </c>
      <c r="I485" s="128">
        <f>VLOOKUP($A485,'Supporting Data'!$A$2:$BH$1679,22,FALSE)</f>
        <v>7.5000002980232239E-2</v>
      </c>
      <c r="J485" s="125">
        <f>VLOOKUP($A485,'Supporting Data'!$A$2:$BH$1679,8,FALSE)</f>
        <v>83.9151611328125</v>
      </c>
      <c r="K485" s="128">
        <f>VLOOKUP($A485,'Supporting Data'!$A$2:$BH$1679,49,FALSE)</f>
        <v>5.128205195069313E-2</v>
      </c>
      <c r="L485" s="125">
        <f>VLOOKUP($A485,'Supporting Data'!$A$2:$BH$1679,26,FALSE)</f>
        <v>76.76416015625</v>
      </c>
      <c r="M485" s="125">
        <f>VLOOKUP($A485,'Supporting Data'!$A$2:$BH$1679,53,FALSE)</f>
        <v>79.371246337890625</v>
      </c>
    </row>
    <row r="486" spans="1:13" x14ac:dyDescent="0.3">
      <c r="A486" s="4">
        <v>491422050</v>
      </c>
      <c r="B486" s="3" t="s">
        <v>251</v>
      </c>
      <c r="C486" s="3" t="s">
        <v>1296</v>
      </c>
      <c r="D486" s="125">
        <f>VLOOKUP($A486,'Supporting Data'!$A$2:$BH$1679,5,FALSE)</f>
        <v>84.626708984375</v>
      </c>
      <c r="E486" s="128">
        <f>VLOOKUP($A486,'Supporting Data'!$A$2:$BH$1679,16,FALSE)</f>
        <v>0.42213642597198492</v>
      </c>
      <c r="F486" s="125">
        <f>VLOOKUP($A486,'Supporting Data'!$A$2:$BH$1679,7,FALSE)</f>
        <v>97.04461669921875</v>
      </c>
      <c r="G486" s="128">
        <f>VLOOKUP($A486,'Supporting Data'!$A$2:$BH$1679,49,FALSE)</f>
        <v>0.30508473515510559</v>
      </c>
      <c r="H486" s="125">
        <f>VLOOKUP($A486,'Supporting Data'!$A$2:$BH$1679,6,FALSE)</f>
        <v>86.6126708984375</v>
      </c>
      <c r="I486" s="128">
        <f>VLOOKUP($A486,'Supporting Data'!$A$2:$BH$1679,22,FALSE)</f>
        <v>0.32452830672264099</v>
      </c>
      <c r="J486" s="125">
        <f>VLOOKUP($A486,'Supporting Data'!$A$2:$BH$1679,8,FALSE)</f>
        <v>97.131393432617188</v>
      </c>
      <c r="K486" s="128">
        <f>VLOOKUP($A486,'Supporting Data'!$A$2:$BH$1679,49,FALSE)</f>
        <v>0.30508473515510559</v>
      </c>
      <c r="L486" s="125">
        <f>VLOOKUP($A486,'Supporting Data'!$A$2:$BH$1679,26,FALSE)</f>
        <v>83.410179138183594</v>
      </c>
      <c r="M486" s="125">
        <f>VLOOKUP($A486,'Supporting Data'!$A$2:$BH$1679,53,FALSE)</f>
        <v>88.134674072265625</v>
      </c>
    </row>
    <row r="487" spans="1:13" x14ac:dyDescent="0.3">
      <c r="A487" s="4">
        <v>121094040</v>
      </c>
      <c r="B487" s="3" t="s">
        <v>49</v>
      </c>
      <c r="C487" s="3" t="s">
        <v>688</v>
      </c>
      <c r="D487" s="125">
        <f>VLOOKUP($A487,'Supporting Data'!$A$2:$BH$1679,5,FALSE)</f>
        <v>78.793624877929688</v>
      </c>
      <c r="E487" s="128">
        <f>VLOOKUP($A487,'Supporting Data'!$A$2:$BH$1679,16,FALSE)</f>
        <v>0.40343347191810608</v>
      </c>
      <c r="F487" s="125">
        <f>VLOOKUP($A487,'Supporting Data'!$A$2:$BH$1679,7,FALSE)</f>
        <v>83.91510009765625</v>
      </c>
      <c r="G487" s="128">
        <f>VLOOKUP($A487,'Supporting Data'!$A$2:$BH$1679,49,FALSE)</f>
        <v>0.27453988790512079</v>
      </c>
      <c r="H487" s="125">
        <f>VLOOKUP($A487,'Supporting Data'!$A$2:$BH$1679,6,FALSE)</f>
        <v>77.147262573242188</v>
      </c>
      <c r="I487" s="128">
        <f>VLOOKUP($A487,'Supporting Data'!$A$2:$BH$1679,22,FALSE)</f>
        <v>0.31441718339920038</v>
      </c>
      <c r="J487" s="125">
        <f>VLOOKUP($A487,'Supporting Data'!$A$2:$BH$1679,8,FALSE)</f>
        <v>84.208015441894531</v>
      </c>
      <c r="K487" s="128">
        <f>VLOOKUP($A487,'Supporting Data'!$A$2:$BH$1679,49,FALSE)</f>
        <v>0.27453988790512079</v>
      </c>
      <c r="L487" s="125">
        <f>VLOOKUP($A487,'Supporting Data'!$A$2:$BH$1679,26,FALSE)</f>
        <v>77.066253662109375</v>
      </c>
      <c r="M487" s="125">
        <f>VLOOKUP($A487,'Supporting Data'!$A$2:$BH$1679,53,FALSE)</f>
        <v>85.000465393066406</v>
      </c>
    </row>
    <row r="488" spans="1:13" x14ac:dyDescent="0.3">
      <c r="A488" s="4">
        <v>361313000</v>
      </c>
      <c r="B488" s="3" t="s">
        <v>156</v>
      </c>
      <c r="C488" s="3" t="s">
        <v>973</v>
      </c>
      <c r="D488" s="125">
        <f>VLOOKUP($A488,'Supporting Data'!$A$2:$BH$1679,5,FALSE)</f>
        <v>86.540306091308594</v>
      </c>
      <c r="E488" s="128">
        <f>VLOOKUP($A488,'Supporting Data'!$A$2:$BH$1679,16,FALSE)</f>
        <v>0.42982456088066101</v>
      </c>
      <c r="F488" s="125">
        <f>VLOOKUP($A488,'Supporting Data'!$A$2:$BH$1679,7,FALSE)</f>
        <v>86.35028076171875</v>
      </c>
      <c r="G488" s="128">
        <f>VLOOKUP($A488,'Supporting Data'!$A$2:$BH$1679,49,FALSE)</f>
        <v>0.27796611189842219</v>
      </c>
      <c r="H488" s="125">
        <f>VLOOKUP($A488,'Supporting Data'!$A$2:$BH$1679,6,FALSE)</f>
        <v>87.99267578125</v>
      </c>
      <c r="I488" s="128">
        <f>VLOOKUP($A488,'Supporting Data'!$A$2:$BH$1679,22,FALSE)</f>
        <v>0.3254237174987793</v>
      </c>
      <c r="J488" s="125">
        <f>VLOOKUP($A488,'Supporting Data'!$A$2:$BH$1679,8,FALSE)</f>
        <v>85.9071044921875</v>
      </c>
      <c r="K488" s="128">
        <f>VLOOKUP($A488,'Supporting Data'!$A$2:$BH$1679,49,FALSE)</f>
        <v>0.27796611189842219</v>
      </c>
      <c r="L488" s="125">
        <f>VLOOKUP($A488,'Supporting Data'!$A$2:$BH$1679,26,FALSE)</f>
        <v>84.920639038085938</v>
      </c>
      <c r="M488" s="125">
        <f>VLOOKUP($A488,'Supporting Data'!$A$2:$BH$1679,53,FALSE)</f>
        <v>83.886993408203125</v>
      </c>
    </row>
    <row r="489" spans="1:13" x14ac:dyDescent="0.3">
      <c r="A489" s="4">
        <v>489126930</v>
      </c>
      <c r="B489" s="3" t="s">
        <v>234</v>
      </c>
      <c r="C489" s="3" t="s">
        <v>1272</v>
      </c>
      <c r="D489" s="125">
        <f>VLOOKUP($A489,'Supporting Data'!$A$2:$BH$1679,5,FALSE)</f>
        <v>86.5360107421875</v>
      </c>
      <c r="E489" s="128">
        <f>VLOOKUP($A489,'Supporting Data'!$A$2:$BH$1679,16,FALSE)</f>
        <v>0.1510791331529617</v>
      </c>
      <c r="F489" s="125">
        <f>VLOOKUP($A489,'Supporting Data'!$A$2:$BH$1679,7,FALSE)</f>
        <v>86.898574829101563</v>
      </c>
      <c r="G489" s="128">
        <f>VLOOKUP($A489,'Supporting Data'!$A$2:$BH$1679,49,FALSE)</f>
        <v>6.9377988576889038E-2</v>
      </c>
      <c r="H489" s="125">
        <f>VLOOKUP($A489,'Supporting Data'!$A$2:$BH$1679,6,FALSE)</f>
        <v>88.228973388671875</v>
      </c>
      <c r="I489" s="128">
        <f>VLOOKUP($A489,'Supporting Data'!$A$2:$BH$1679,22,FALSE)</f>
        <v>0.1510791331529617</v>
      </c>
      <c r="J489" s="125">
        <f>VLOOKUP($A489,'Supporting Data'!$A$2:$BH$1679,8,FALSE)</f>
        <v>88.226112365722656</v>
      </c>
      <c r="K489" s="128">
        <f>VLOOKUP($A489,'Supporting Data'!$A$2:$BH$1679,49,FALSE)</f>
        <v>6.9377988576889038E-2</v>
      </c>
      <c r="L489" s="125">
        <f>VLOOKUP($A489,'Supporting Data'!$A$2:$BH$1679,26,FALSE)</f>
        <v>95.191757202148438</v>
      </c>
      <c r="M489" s="125">
        <f>VLOOKUP($A489,'Supporting Data'!$A$2:$BH$1679,53,FALSE)</f>
        <v>91.042068481445313</v>
      </c>
    </row>
    <row r="490" spans="1:13" x14ac:dyDescent="0.3">
      <c r="A490" s="4">
        <v>51214020</v>
      </c>
      <c r="B490" s="3" t="s">
        <v>15</v>
      </c>
      <c r="C490" s="3" t="s">
        <v>579</v>
      </c>
      <c r="D490" s="125">
        <f>VLOOKUP($A490,'Supporting Data'!$A$2:$BH$1679,5,FALSE)</f>
        <v>82.193489074707031</v>
      </c>
      <c r="E490" s="128">
        <f>VLOOKUP($A490,'Supporting Data'!$A$2:$BH$1679,16,FALSE)</f>
        <v>0.30263158679008478</v>
      </c>
      <c r="F490" s="125">
        <f>VLOOKUP($A490,'Supporting Data'!$A$2:$BH$1679,7,FALSE)</f>
        <v>82.07891845703125</v>
      </c>
      <c r="G490" s="128">
        <f>VLOOKUP($A490,'Supporting Data'!$A$2:$BH$1679,49,FALSE)</f>
        <v>0.2127659618854523</v>
      </c>
      <c r="H490" s="125">
        <f>VLOOKUP($A490,'Supporting Data'!$A$2:$BH$1679,6,FALSE)</f>
        <v>81.666893005371094</v>
      </c>
      <c r="I490" s="128">
        <f>VLOOKUP($A490,'Supporting Data'!$A$2:$BH$1679,22,FALSE)</f>
        <v>0.29787233471870422</v>
      </c>
      <c r="J490" s="125">
        <f>VLOOKUP($A490,'Supporting Data'!$A$2:$BH$1679,8,FALSE)</f>
        <v>81.580551147460938</v>
      </c>
      <c r="K490" s="128">
        <f>VLOOKUP($A490,'Supporting Data'!$A$2:$BH$1679,49,FALSE)</f>
        <v>0.2127659618854523</v>
      </c>
      <c r="L490" s="125">
        <f>VLOOKUP($A490,'Supporting Data'!$A$2:$BH$1679,26,FALSE)</f>
        <v>88.545738220214844</v>
      </c>
      <c r="M490" s="125">
        <f>VLOOKUP($A490,'Supporting Data'!$A$2:$BH$1679,53,FALSE)</f>
        <v>88.650169372558594</v>
      </c>
    </row>
    <row r="491" spans="1:13" x14ac:dyDescent="0.3">
      <c r="A491" s="4">
        <v>910911050</v>
      </c>
      <c r="B491" s="3" t="s">
        <v>423</v>
      </c>
      <c r="C491" s="3" t="s">
        <v>1680</v>
      </c>
      <c r="D491" s="125">
        <f>VLOOKUP($A491,'Supporting Data'!$A$2:$BH$1679,5,FALSE)</f>
        <v>84.094642639160156</v>
      </c>
      <c r="E491" s="128">
        <f>VLOOKUP($A491,'Supporting Data'!$A$2:$BH$1679,16,FALSE)</f>
        <v>0.47540983557701111</v>
      </c>
      <c r="F491" s="125">
        <f>VLOOKUP($A491,'Supporting Data'!$A$2:$BH$1679,7,FALSE)</f>
        <v>78.483604431152344</v>
      </c>
      <c r="G491" s="128">
        <f>VLOOKUP($A491,'Supporting Data'!$A$2:$BH$1679,49,FALSE)</f>
        <v>0.13953489065170291</v>
      </c>
      <c r="H491" s="125">
        <f>VLOOKUP($A491,'Supporting Data'!$A$2:$BH$1679,6,FALSE)</f>
        <v>85.594978332519531</v>
      </c>
      <c r="I491" s="128">
        <f>VLOOKUP($A491,'Supporting Data'!$A$2:$BH$1679,22,FALSE)</f>
        <v>0.34285715222358698</v>
      </c>
      <c r="J491" s="125">
        <f>VLOOKUP($A491,'Supporting Data'!$A$2:$BH$1679,8,FALSE)</f>
        <v>77.701728820800781</v>
      </c>
      <c r="K491" s="128">
        <f>VLOOKUP($A491,'Supporting Data'!$A$2:$BH$1679,49,FALSE)</f>
        <v>0.13953489065170291</v>
      </c>
      <c r="L491" s="125">
        <f>VLOOKUP($A491,'Supporting Data'!$A$2:$BH$1679,26,FALSE)</f>
        <v>77.066253662109375</v>
      </c>
      <c r="M491" s="125">
        <f>VLOOKUP($A491,'Supporting Data'!$A$2:$BH$1679,53,FALSE)</f>
        <v>82.051826477050781</v>
      </c>
    </row>
    <row r="492" spans="1:13" x14ac:dyDescent="0.3">
      <c r="A492" s="4">
        <v>30311050</v>
      </c>
      <c r="B492" s="3" t="s">
        <v>8</v>
      </c>
      <c r="C492" s="3" t="s">
        <v>563</v>
      </c>
      <c r="D492" s="125">
        <f>VLOOKUP($A492,'Supporting Data'!$A$2:$BH$1679,5,FALSE)</f>
        <v>85.370254516601563</v>
      </c>
      <c r="E492" s="128">
        <f>VLOOKUP($A492,'Supporting Data'!$A$2:$BH$1679,16,FALSE)</f>
        <v>0.50515460968017578</v>
      </c>
      <c r="F492" s="125">
        <f>VLOOKUP($A492,'Supporting Data'!$A$2:$BH$1679,7,FALSE)</f>
        <v>85.691009521484375</v>
      </c>
      <c r="G492" s="128">
        <f>VLOOKUP($A492,'Supporting Data'!$A$2:$BH$1679,49,FALSE)</f>
        <v>0.2708333432674408</v>
      </c>
      <c r="H492" s="125">
        <f>VLOOKUP($A492,'Supporting Data'!$A$2:$BH$1679,6,FALSE)</f>
        <v>78.026023864746094</v>
      </c>
      <c r="I492" s="128">
        <f>VLOOKUP($A492,'Supporting Data'!$A$2:$BH$1679,22,FALSE)</f>
        <v>0.25</v>
      </c>
      <c r="J492" s="125">
        <f>VLOOKUP($A492,'Supporting Data'!$A$2:$BH$1679,8,FALSE)</f>
        <v>82.915290832519531</v>
      </c>
      <c r="K492" s="128">
        <f>VLOOKUP($A492,'Supporting Data'!$A$2:$BH$1679,49,FALSE)</f>
        <v>0.2708333432674408</v>
      </c>
      <c r="L492" s="125">
        <f>VLOOKUP($A492,'Supporting Data'!$A$2:$BH$1679,26,FALSE)</f>
        <v>74.347427368164063</v>
      </c>
      <c r="M492" s="125">
        <f>VLOOKUP($A492,'Supporting Data'!$A$2:$BH$1679,53,FALSE)</f>
        <v>75.494720458984375</v>
      </c>
    </row>
    <row r="493" spans="1:13" x14ac:dyDescent="0.3">
      <c r="A493" s="4">
        <v>731064040</v>
      </c>
      <c r="B493" s="3" t="s">
        <v>348</v>
      </c>
      <c r="C493" s="3" t="s">
        <v>1522</v>
      </c>
      <c r="D493" s="125">
        <f>VLOOKUP($A493,'Supporting Data'!$A$2:$BH$1679,5,FALSE)</f>
        <v>93.24859619140625</v>
      </c>
      <c r="E493" s="128">
        <f>VLOOKUP($A493,'Supporting Data'!$A$2:$BH$1679,16,FALSE)</f>
        <v>0.51590108871459961</v>
      </c>
      <c r="F493" s="125">
        <f>VLOOKUP($A493,'Supporting Data'!$A$2:$BH$1679,7,FALSE)</f>
        <v>88.343711853027344</v>
      </c>
      <c r="G493" s="128">
        <f>VLOOKUP($A493,'Supporting Data'!$A$2:$BH$1679,49,FALSE)</f>
        <v>0.31333333253860468</v>
      </c>
      <c r="H493" s="125">
        <f>VLOOKUP($A493,'Supporting Data'!$A$2:$BH$1679,6,FALSE)</f>
        <v>92.610359191894531</v>
      </c>
      <c r="I493" s="128">
        <f>VLOOKUP($A493,'Supporting Data'!$A$2:$BH$1679,22,FALSE)</f>
        <v>0.37999999523162842</v>
      </c>
      <c r="J493" s="125">
        <f>VLOOKUP($A493,'Supporting Data'!$A$2:$BH$1679,8,FALSE)</f>
        <v>86.109260559082031</v>
      </c>
      <c r="K493" s="128">
        <f>VLOOKUP($A493,'Supporting Data'!$A$2:$BH$1679,49,FALSE)</f>
        <v>0.31333333253860468</v>
      </c>
      <c r="L493" s="125">
        <f>VLOOKUP($A493,'Supporting Data'!$A$2:$BH$1679,26,FALSE)</f>
        <v>87.63946533203125</v>
      </c>
      <c r="M493" s="125">
        <f>VLOOKUP($A493,'Supporting Data'!$A$2:$BH$1679,53,FALSE)</f>
        <v>84.56744384765625</v>
      </c>
    </row>
    <row r="494" spans="1:13" x14ac:dyDescent="0.3">
      <c r="A494" s="4">
        <v>750854020</v>
      </c>
      <c r="B494" s="3" t="s">
        <v>358</v>
      </c>
      <c r="C494" s="3" t="s">
        <v>1543</v>
      </c>
      <c r="D494" s="125">
        <f>VLOOKUP($A494,'Supporting Data'!$A$2:$BH$1679,5,FALSE)</f>
        <v>96.030570983886719</v>
      </c>
      <c r="E494" s="128">
        <f>VLOOKUP($A494,'Supporting Data'!$A$2:$BH$1679,16,FALSE)</f>
        <v>0.58235293626785278</v>
      </c>
      <c r="F494" s="125">
        <f>VLOOKUP($A494,'Supporting Data'!$A$2:$BH$1679,7,FALSE)</f>
        <v>93.706199645996094</v>
      </c>
      <c r="G494" s="128">
        <f>VLOOKUP($A494,'Supporting Data'!$A$2:$BH$1679,49,FALSE)</f>
        <v>0.48387095332145691</v>
      </c>
      <c r="H494" s="125">
        <f>VLOOKUP($A494,'Supporting Data'!$A$2:$BH$1679,6,FALSE)</f>
        <v>92.999588012695313</v>
      </c>
      <c r="I494" s="128">
        <f>VLOOKUP($A494,'Supporting Data'!$A$2:$BH$1679,22,FALSE)</f>
        <v>0.36559140682220459</v>
      </c>
      <c r="J494" s="125">
        <f>VLOOKUP($A494,'Supporting Data'!$A$2:$BH$1679,8,FALSE)</f>
        <v>94.251907348632813</v>
      </c>
      <c r="K494" s="128">
        <f>VLOOKUP($A494,'Supporting Data'!$A$2:$BH$1679,49,FALSE)</f>
        <v>0.48387095332145691</v>
      </c>
      <c r="L494" s="125">
        <f>VLOOKUP($A494,'Supporting Data'!$A$2:$BH$1679,26,FALSE)</f>
        <v>89.754104614257813</v>
      </c>
      <c r="M494" s="125">
        <f>VLOOKUP($A494,'Supporting Data'!$A$2:$BH$1679,53,FALSE)</f>
        <v>89.969841003417969</v>
      </c>
    </row>
    <row r="495" spans="1:13" x14ac:dyDescent="0.3">
      <c r="A495" s="4">
        <v>570033000</v>
      </c>
      <c r="B495" s="3" t="s">
        <v>293</v>
      </c>
      <c r="C495" s="3" t="s">
        <v>1411</v>
      </c>
      <c r="D495" s="125">
        <f>VLOOKUP($A495,'Supporting Data'!$A$2:$BH$1679,5,FALSE)</f>
        <v>83.534164428710938</v>
      </c>
      <c r="E495" s="128">
        <f>VLOOKUP($A495,'Supporting Data'!$A$2:$BH$1679,16,FALSE)</f>
        <v>0.46463245153427118</v>
      </c>
      <c r="F495" s="125">
        <f>VLOOKUP($A495,'Supporting Data'!$A$2:$BH$1679,7,FALSE)</f>
        <v>89.975593566894531</v>
      </c>
      <c r="G495" s="128">
        <f>VLOOKUP($A495,'Supporting Data'!$A$2:$BH$1679,49,FALSE)</f>
        <v>0.23529411852359769</v>
      </c>
      <c r="H495" s="125">
        <f>VLOOKUP($A495,'Supporting Data'!$A$2:$BH$1679,6,FALSE)</f>
        <v>82.244850158691406</v>
      </c>
      <c r="I495" s="128">
        <f>VLOOKUP($A495,'Supporting Data'!$A$2:$BH$1679,22,FALSE)</f>
        <v>0.29411765933036799</v>
      </c>
      <c r="J495" s="125">
        <f>VLOOKUP($A495,'Supporting Data'!$A$2:$BH$1679,8,FALSE)</f>
        <v>88.895034790039063</v>
      </c>
      <c r="K495" s="128">
        <f>VLOOKUP($A495,'Supporting Data'!$A$2:$BH$1679,49,FALSE)</f>
        <v>0.23529411852359769</v>
      </c>
      <c r="L495" s="125">
        <f>VLOOKUP($A495,'Supporting Data'!$A$2:$BH$1679,26,FALSE)</f>
        <v>81.597625732421875</v>
      </c>
      <c r="M495" s="125">
        <f>VLOOKUP($A495,'Supporting Data'!$A$2:$BH$1679,53,FALSE)</f>
        <v>88.093437194824219</v>
      </c>
    </row>
    <row r="496" spans="1:13" x14ac:dyDescent="0.3">
      <c r="A496" s="4">
        <v>920873090</v>
      </c>
      <c r="B496" s="3" t="s">
        <v>427</v>
      </c>
      <c r="C496" s="3" t="s">
        <v>1688</v>
      </c>
      <c r="D496" s="125">
        <f>VLOOKUP($A496,'Supporting Data'!$A$2:$BH$1679,5,FALSE)</f>
        <v>87.341102600097656</v>
      </c>
      <c r="E496" s="128">
        <f>VLOOKUP($A496,'Supporting Data'!$A$2:$BH$1679,16,FALSE)</f>
        <v>0.63080894947052002</v>
      </c>
      <c r="F496" s="125">
        <f>VLOOKUP($A496,'Supporting Data'!$A$2:$BH$1679,7,FALSE)</f>
        <v>89.049446105957031</v>
      </c>
      <c r="G496" s="128">
        <f>VLOOKUP($A496,'Supporting Data'!$A$2:$BH$1679,49,FALSE)</f>
        <v>0.35809019207954412</v>
      </c>
      <c r="H496" s="125">
        <f>VLOOKUP($A496,'Supporting Data'!$A$2:$BH$1679,6,FALSE)</f>
        <v>86.777320861816406</v>
      </c>
      <c r="I496" s="128">
        <f>VLOOKUP($A496,'Supporting Data'!$A$2:$BH$1679,22,FALSE)</f>
        <v>0.39627659320831299</v>
      </c>
      <c r="J496" s="125">
        <f>VLOOKUP($A496,'Supporting Data'!$A$2:$BH$1679,8,FALSE)</f>
        <v>87.026199340820313</v>
      </c>
      <c r="K496" s="128">
        <f>VLOOKUP($A496,'Supporting Data'!$A$2:$BH$1679,49,FALSE)</f>
        <v>0.35809019207954412</v>
      </c>
      <c r="L496" s="125">
        <f>VLOOKUP($A496,'Supporting Data'!$A$2:$BH$1679,26,FALSE)</f>
        <v>87.63946533203125</v>
      </c>
      <c r="M496" s="125">
        <f>VLOOKUP($A496,'Supporting Data'!$A$2:$BH$1679,53,FALSE)</f>
        <v>89.784263610839844</v>
      </c>
    </row>
    <row r="497" spans="1:13" x14ac:dyDescent="0.3">
      <c r="A497" s="4">
        <v>370374050</v>
      </c>
      <c r="B497" s="3" t="s">
        <v>164</v>
      </c>
      <c r="C497" s="3" t="s">
        <v>995</v>
      </c>
      <c r="D497" s="125">
        <f>VLOOKUP($A497,'Supporting Data'!$A$2:$BH$1679,5,FALSE)</f>
        <v>84.173759460449219</v>
      </c>
      <c r="E497" s="128">
        <f>VLOOKUP($A497,'Supporting Data'!$A$2:$BH$1679,16,FALSE)</f>
        <v>0.39545455574989319</v>
      </c>
      <c r="F497" s="125">
        <f>VLOOKUP($A497,'Supporting Data'!$A$2:$BH$1679,7,FALSE)</f>
        <v>87.011016845703125</v>
      </c>
      <c r="G497" s="128">
        <f>VLOOKUP($A497,'Supporting Data'!$A$2:$BH$1679,49,FALSE)</f>
        <v>0.30476191639900208</v>
      </c>
      <c r="H497" s="125">
        <f>VLOOKUP($A497,'Supporting Data'!$A$2:$BH$1679,6,FALSE)</f>
        <v>83.976715087890625</v>
      </c>
      <c r="I497" s="128">
        <f>VLOOKUP($A497,'Supporting Data'!$A$2:$BH$1679,22,FALSE)</f>
        <v>0.28301885724067688</v>
      </c>
      <c r="J497" s="125">
        <f>VLOOKUP($A497,'Supporting Data'!$A$2:$BH$1679,8,FALSE)</f>
        <v>82.904342651367188</v>
      </c>
      <c r="K497" s="128">
        <f>VLOOKUP($A497,'Supporting Data'!$A$2:$BH$1679,49,FALSE)</f>
        <v>0.30476191639900208</v>
      </c>
      <c r="L497" s="125">
        <f>VLOOKUP($A497,'Supporting Data'!$A$2:$BH$1679,26,FALSE)</f>
        <v>87.63946533203125</v>
      </c>
      <c r="M497" s="125">
        <f>VLOOKUP($A497,'Supporting Data'!$A$2:$BH$1679,53,FALSE)</f>
        <v>87.619178771972656</v>
      </c>
    </row>
    <row r="498" spans="1:13" x14ac:dyDescent="0.3">
      <c r="A498" s="4">
        <v>110823010</v>
      </c>
      <c r="B498" s="3" t="s">
        <v>47</v>
      </c>
      <c r="C498" s="3" t="s">
        <v>668</v>
      </c>
      <c r="D498" s="125">
        <f>VLOOKUP($A498,'Supporting Data'!$A$2:$BH$1679,5,FALSE)</f>
        <v>77.762168884277344</v>
      </c>
      <c r="E498" s="128">
        <f>VLOOKUP($A498,'Supporting Data'!$A$2:$BH$1679,16,FALSE)</f>
        <v>0.45815899968147278</v>
      </c>
      <c r="F498" s="125">
        <f>VLOOKUP($A498,'Supporting Data'!$A$2:$BH$1679,7,FALSE)</f>
        <v>77.328964233398438</v>
      </c>
      <c r="G498" s="128">
        <f>VLOOKUP($A498,'Supporting Data'!$A$2:$BH$1679,49,FALSE)</f>
        <v>0.1441441476345062</v>
      </c>
      <c r="H498" s="125">
        <f>VLOOKUP($A498,'Supporting Data'!$A$2:$BH$1679,6,FALSE)</f>
        <v>75.822273254394531</v>
      </c>
      <c r="I498" s="128">
        <f>VLOOKUP($A498,'Supporting Data'!$A$2:$BH$1679,22,FALSE)</f>
        <v>0.29411765933036799</v>
      </c>
      <c r="J498" s="125">
        <f>VLOOKUP($A498,'Supporting Data'!$A$2:$BH$1679,8,FALSE)</f>
        <v>74.934860229492188</v>
      </c>
      <c r="K498" s="128">
        <f>VLOOKUP($A498,'Supporting Data'!$A$2:$BH$1679,49,FALSE)</f>
        <v>0.1441441476345062</v>
      </c>
      <c r="L498" s="125">
        <f>VLOOKUP($A498,'Supporting Data'!$A$2:$BH$1679,26,FALSE)</f>
        <v>79.482986450195313</v>
      </c>
      <c r="M498" s="125">
        <f>VLOOKUP($A498,'Supporting Data'!$A$2:$BH$1679,53,FALSE)</f>
        <v>80.4434814453125</v>
      </c>
    </row>
    <row r="499" spans="1:13" x14ac:dyDescent="0.3">
      <c r="A499" s="4">
        <v>920904060</v>
      </c>
      <c r="B499" s="3" t="s">
        <v>430</v>
      </c>
      <c r="C499" s="3" t="s">
        <v>1733</v>
      </c>
      <c r="D499" s="125">
        <f>VLOOKUP($A499,'Supporting Data'!$A$2:$BH$1679,5,FALSE)</f>
        <v>82.286712646484375</v>
      </c>
      <c r="E499" s="128">
        <f>VLOOKUP($A499,'Supporting Data'!$A$2:$BH$1679,16,FALSE)</f>
        <v>0.56097561120986938</v>
      </c>
      <c r="F499" s="125">
        <f>VLOOKUP($A499,'Supporting Data'!$A$2:$BH$1679,7,FALSE)</f>
        <v>77.579338073730469</v>
      </c>
      <c r="G499" s="128">
        <f>VLOOKUP($A499,'Supporting Data'!$A$2:$BH$1679,49,FALSE)</f>
        <v>0.28169015049934393</v>
      </c>
      <c r="H499" s="125">
        <f>VLOOKUP($A499,'Supporting Data'!$A$2:$BH$1679,6,FALSE)</f>
        <v>82.957305908203125</v>
      </c>
      <c r="I499" s="128">
        <f>VLOOKUP($A499,'Supporting Data'!$A$2:$BH$1679,22,FALSE)</f>
        <v>0.30000001192092901</v>
      </c>
      <c r="J499" s="125">
        <f>VLOOKUP($A499,'Supporting Data'!$A$2:$BH$1679,8,FALSE)</f>
        <v>80.083229064941406</v>
      </c>
      <c r="K499" s="128">
        <f>VLOOKUP($A499,'Supporting Data'!$A$2:$BH$1679,49,FALSE)</f>
        <v>0.28169015049934393</v>
      </c>
      <c r="L499" s="125">
        <f>VLOOKUP($A499,'Supporting Data'!$A$2:$BH$1679,26,FALSE)</f>
        <v>79.482986450195313</v>
      </c>
      <c r="M499" s="125">
        <f>VLOOKUP($A499,'Supporting Data'!$A$2:$BH$1679,53,FALSE)</f>
        <v>78.484596252441406</v>
      </c>
    </row>
    <row r="500" spans="1:13" x14ac:dyDescent="0.3">
      <c r="A500" s="4">
        <v>551064020</v>
      </c>
      <c r="B500" s="3" t="s">
        <v>285</v>
      </c>
      <c r="C500" s="3" t="s">
        <v>1396</v>
      </c>
      <c r="D500" s="125">
        <f>VLOOKUP($A500,'Supporting Data'!$A$2:$BH$1679,5,FALSE)</f>
        <v>89.323165893554688</v>
      </c>
      <c r="E500" s="128">
        <f>VLOOKUP($A500,'Supporting Data'!$A$2:$BH$1679,16,FALSE)</f>
        <v>0.60689657926559448</v>
      </c>
      <c r="F500" s="125">
        <f>VLOOKUP($A500,'Supporting Data'!$A$2:$BH$1679,7,FALSE)</f>
        <v>90.621330261230469</v>
      </c>
      <c r="G500" s="128">
        <f>VLOOKUP($A500,'Supporting Data'!$A$2:$BH$1679,49,FALSE)</f>
        <v>0.33734938502311712</v>
      </c>
      <c r="H500" s="125">
        <f>VLOOKUP($A500,'Supporting Data'!$A$2:$BH$1679,6,FALSE)</f>
        <v>86.6591796875</v>
      </c>
      <c r="I500" s="128">
        <f>VLOOKUP($A500,'Supporting Data'!$A$2:$BH$1679,22,FALSE)</f>
        <v>0.55421686172485352</v>
      </c>
      <c r="J500" s="125">
        <f>VLOOKUP($A500,'Supporting Data'!$A$2:$BH$1679,8,FALSE)</f>
        <v>91.974044799804688</v>
      </c>
      <c r="K500" s="128">
        <f>VLOOKUP($A500,'Supporting Data'!$A$2:$BH$1679,49,FALSE)</f>
        <v>0.33734938502311712</v>
      </c>
      <c r="L500" s="125">
        <f>VLOOKUP($A500,'Supporting Data'!$A$2:$BH$1679,26,FALSE)</f>
        <v>88.847831726074219</v>
      </c>
      <c r="M500" s="125">
        <f>VLOOKUP($A500,'Supporting Data'!$A$2:$BH$1679,53,FALSE)</f>
        <v>88.279014587402344</v>
      </c>
    </row>
    <row r="501" spans="1:13" x14ac:dyDescent="0.3">
      <c r="A501" s="4">
        <v>350991050</v>
      </c>
      <c r="B501" s="3" t="s">
        <v>152</v>
      </c>
      <c r="C501" s="3" t="s">
        <v>963</v>
      </c>
      <c r="D501" s="125">
        <f>VLOOKUP($A501,'Supporting Data'!$A$2:$BH$1679,5,FALSE)</f>
        <v>85.850357055664063</v>
      </c>
      <c r="E501" s="128">
        <f>VLOOKUP($A501,'Supporting Data'!$A$2:$BH$1679,16,FALSE)</f>
        <v>0.31147539615631098</v>
      </c>
      <c r="F501" s="125">
        <f>VLOOKUP($A501,'Supporting Data'!$A$2:$BH$1679,7,FALSE)</f>
        <v>81.09454345703125</v>
      </c>
      <c r="G501" s="128">
        <f>VLOOKUP($A501,'Supporting Data'!$A$2:$BH$1679,49,FALSE)</f>
        <v>0.14545454084873199</v>
      </c>
      <c r="H501" s="125">
        <f>VLOOKUP($A501,'Supporting Data'!$A$2:$BH$1679,6,FALSE)</f>
        <v>87.192901611328125</v>
      </c>
      <c r="I501" s="128">
        <f>VLOOKUP($A501,'Supporting Data'!$A$2:$BH$1679,22,FALSE)</f>
        <v>0.31147539615631098</v>
      </c>
      <c r="J501" s="125">
        <f>VLOOKUP($A501,'Supporting Data'!$A$2:$BH$1679,8,FALSE)</f>
        <v>80.9990234375</v>
      </c>
      <c r="K501" s="128">
        <f>VLOOKUP($A501,'Supporting Data'!$A$2:$BH$1679,49,FALSE)</f>
        <v>0.14545454084873199</v>
      </c>
      <c r="L501" s="125">
        <f>VLOOKUP($A501,'Supporting Data'!$A$2:$BH$1679,26,FALSE)</f>
        <v>84.014358520507813</v>
      </c>
      <c r="M501" s="125">
        <f>VLOOKUP($A501,'Supporting Data'!$A$2:$BH$1679,53,FALSE)</f>
        <v>81.969345092773438</v>
      </c>
    </row>
    <row r="502" spans="1:13" x14ac:dyDescent="0.3">
      <c r="A502" s="4">
        <v>370393000</v>
      </c>
      <c r="B502" s="3" t="s">
        <v>165</v>
      </c>
      <c r="C502" s="3" t="s">
        <v>996</v>
      </c>
      <c r="D502" s="125">
        <f>VLOOKUP($A502,'Supporting Data'!$A$2:$BH$1679,5,FALSE)</f>
        <v>84.374374389648438</v>
      </c>
      <c r="E502" s="128">
        <f>VLOOKUP($A502,'Supporting Data'!$A$2:$BH$1679,16,FALSE)</f>
        <v>0.45296168327331537</v>
      </c>
      <c r="F502" s="125">
        <f>VLOOKUP($A502,'Supporting Data'!$A$2:$BH$1679,7,FALSE)</f>
        <v>86.850746154785156</v>
      </c>
      <c r="G502" s="128">
        <f>VLOOKUP($A502,'Supporting Data'!$A$2:$BH$1679,49,FALSE)</f>
        <v>0.3125</v>
      </c>
      <c r="H502" s="125">
        <f>VLOOKUP($A502,'Supporting Data'!$A$2:$BH$1679,6,FALSE)</f>
        <v>82.251327514648438</v>
      </c>
      <c r="I502" s="128">
        <f>VLOOKUP($A502,'Supporting Data'!$A$2:$BH$1679,22,FALSE)</f>
        <v>0.2986111044883728</v>
      </c>
      <c r="J502" s="125">
        <f>VLOOKUP($A502,'Supporting Data'!$A$2:$BH$1679,8,FALSE)</f>
        <v>84.747901916503906</v>
      </c>
      <c r="K502" s="128">
        <f>VLOOKUP($A502,'Supporting Data'!$A$2:$BH$1679,49,FALSE)</f>
        <v>0.3125</v>
      </c>
      <c r="L502" s="125">
        <f>VLOOKUP($A502,'Supporting Data'!$A$2:$BH$1679,26,FALSE)</f>
        <v>84.316452026367188</v>
      </c>
      <c r="M502" s="125">
        <f>VLOOKUP($A502,'Supporting Data'!$A$2:$BH$1679,53,FALSE)</f>
        <v>85.165420532226563</v>
      </c>
    </row>
    <row r="503" spans="1:13" x14ac:dyDescent="0.3">
      <c r="A503" s="4">
        <v>260064040</v>
      </c>
      <c r="B503" s="3" t="s">
        <v>115</v>
      </c>
      <c r="C503" s="3" t="s">
        <v>816</v>
      </c>
      <c r="D503" s="125">
        <f>VLOOKUP($A503,'Supporting Data'!$A$2:$BH$1679,5,FALSE)</f>
        <v>86.671798706054688</v>
      </c>
      <c r="E503" s="128">
        <f>VLOOKUP($A503,'Supporting Data'!$A$2:$BH$1679,16,FALSE)</f>
        <v>0.37037035822868353</v>
      </c>
      <c r="F503" s="125">
        <f>VLOOKUP($A503,'Supporting Data'!$A$2:$BH$1679,7,FALSE)</f>
        <v>89.554489135742188</v>
      </c>
      <c r="G503" s="128">
        <f>VLOOKUP($A503,'Supporting Data'!$A$2:$BH$1679,49,FALSE)</f>
        <v>0.26851850748062128</v>
      </c>
      <c r="H503" s="125">
        <f>VLOOKUP($A503,'Supporting Data'!$A$2:$BH$1679,6,FALSE)</f>
        <v>88.207939147949219</v>
      </c>
      <c r="I503" s="128">
        <f>VLOOKUP($A503,'Supporting Data'!$A$2:$BH$1679,22,FALSE)</f>
        <v>0.37037035822868353</v>
      </c>
      <c r="J503" s="125">
        <f>VLOOKUP($A503,'Supporting Data'!$A$2:$BH$1679,8,FALSE)</f>
        <v>87.870292663574219</v>
      </c>
      <c r="K503" s="128">
        <f>VLOOKUP($A503,'Supporting Data'!$A$2:$BH$1679,49,FALSE)</f>
        <v>0.26851850748062128</v>
      </c>
      <c r="L503" s="125">
        <f>VLOOKUP($A503,'Supporting Data'!$A$2:$BH$1679,26,FALSE)</f>
        <v>86.733184814453125</v>
      </c>
      <c r="M503" s="125">
        <f>VLOOKUP($A503,'Supporting Data'!$A$2:$BH$1679,53,FALSE)</f>
        <v>85.82525634765625</v>
      </c>
    </row>
    <row r="504" spans="1:13" x14ac:dyDescent="0.3">
      <c r="A504" s="4">
        <v>160964040</v>
      </c>
      <c r="B504" s="3" t="s">
        <v>70</v>
      </c>
      <c r="C504" s="3" t="s">
        <v>738</v>
      </c>
      <c r="D504" s="125">
        <f>VLOOKUP($A504,'Supporting Data'!$A$2:$BH$1679,5,FALSE)</f>
        <v>82.048713684082031</v>
      </c>
      <c r="E504" s="128">
        <f>VLOOKUP($A504,'Supporting Data'!$A$2:$BH$1679,16,FALSE)</f>
        <v>0.41739130020141602</v>
      </c>
      <c r="F504" s="125">
        <f>VLOOKUP($A504,'Supporting Data'!$A$2:$BH$1679,7,FALSE)</f>
        <v>78.85687255859375</v>
      </c>
      <c r="G504" s="128">
        <f>VLOOKUP($A504,'Supporting Data'!$A$2:$BH$1679,49,FALSE)</f>
        <v>0.33043476939201349</v>
      </c>
      <c r="H504" s="125">
        <f>VLOOKUP($A504,'Supporting Data'!$A$2:$BH$1679,6,FALSE)</f>
        <v>83.093482971191406</v>
      </c>
      <c r="I504" s="128">
        <f>VLOOKUP($A504,'Supporting Data'!$A$2:$BH$1679,22,FALSE)</f>
        <v>0.41739130020141602</v>
      </c>
      <c r="J504" s="125">
        <f>VLOOKUP($A504,'Supporting Data'!$A$2:$BH$1679,8,FALSE)</f>
        <v>79.474510192871094</v>
      </c>
      <c r="K504" s="128">
        <f>VLOOKUP($A504,'Supporting Data'!$A$2:$BH$1679,49,FALSE)</f>
        <v>0.33043476939201349</v>
      </c>
      <c r="L504" s="125">
        <f>VLOOKUP($A504,'Supporting Data'!$A$2:$BH$1679,26,FALSE)</f>
        <v>87.0352783203125</v>
      </c>
      <c r="M504" s="125">
        <f>VLOOKUP($A504,'Supporting Data'!$A$2:$BH$1679,53,FALSE)</f>
        <v>83.557075500488281</v>
      </c>
    </row>
    <row r="505" spans="1:13" x14ac:dyDescent="0.3">
      <c r="A505" s="4">
        <v>801211050</v>
      </c>
      <c r="B505" s="3" t="s">
        <v>381</v>
      </c>
      <c r="C505" s="3" t="s">
        <v>1583</v>
      </c>
      <c r="D505" s="125">
        <f>VLOOKUP($A505,'Supporting Data'!$A$2:$BH$1679,5,FALSE)</f>
        <v>90.665451049804688</v>
      </c>
      <c r="E505" s="128">
        <f>VLOOKUP($A505,'Supporting Data'!$A$2:$BH$1679,16,FALSE)</f>
        <v>0.53750002384185791</v>
      </c>
      <c r="F505" s="125">
        <f>VLOOKUP($A505,'Supporting Data'!$A$2:$BH$1679,7,FALSE)</f>
        <v>91.903053283691406</v>
      </c>
      <c r="G505" s="128">
        <f>VLOOKUP($A505,'Supporting Data'!$A$2:$BH$1679,49,FALSE)</f>
        <v>0.22807016968727109</v>
      </c>
      <c r="H505" s="125">
        <f>VLOOKUP($A505,'Supporting Data'!$A$2:$BH$1679,6,FALSE)</f>
        <v>92.959182739257813</v>
      </c>
      <c r="I505" s="128">
        <f>VLOOKUP($A505,'Supporting Data'!$A$2:$BH$1679,22,FALSE)</f>
        <v>0.4285714328289032</v>
      </c>
      <c r="J505" s="125">
        <f>VLOOKUP($A505,'Supporting Data'!$A$2:$BH$1679,8,FALSE)</f>
        <v>94.6925048828125</v>
      </c>
      <c r="K505" s="128">
        <f>VLOOKUP($A505,'Supporting Data'!$A$2:$BH$1679,49,FALSE)</f>
        <v>0.22807016968727109</v>
      </c>
      <c r="L505" s="125">
        <f>VLOOKUP($A505,'Supporting Data'!$A$2:$BH$1679,26,FALSE)</f>
        <v>81.89971923828125</v>
      </c>
      <c r="M505" s="125">
        <f>VLOOKUP($A505,'Supporting Data'!$A$2:$BH$1679,53,FALSE)</f>
        <v>81.020835876464844</v>
      </c>
    </row>
    <row r="506" spans="1:13" x14ac:dyDescent="0.3">
      <c r="A506" s="4">
        <v>480715040</v>
      </c>
      <c r="B506" s="3" t="s">
        <v>220</v>
      </c>
      <c r="C506" s="3" t="s">
        <v>1179</v>
      </c>
      <c r="D506" s="125">
        <f>VLOOKUP($A506,'Supporting Data'!$A$2:$BH$1679,5,FALSE)</f>
        <v>86.520599365234375</v>
      </c>
      <c r="E506" s="128">
        <f>VLOOKUP($A506,'Supporting Data'!$A$2:$BH$1679,16,FALSE)</f>
        <v>0.53928571939468384</v>
      </c>
      <c r="F506" s="125">
        <f>VLOOKUP($A506,'Supporting Data'!$A$2:$BH$1679,7,FALSE)</f>
        <v>83.088714599609375</v>
      </c>
      <c r="G506" s="128">
        <f>VLOOKUP($A506,'Supporting Data'!$A$2:$BH$1679,49,FALSE)</f>
        <v>0.19200000166893011</v>
      </c>
      <c r="H506" s="125">
        <f>VLOOKUP($A506,'Supporting Data'!$A$2:$BH$1679,6,FALSE)</f>
        <v>85.607467651367188</v>
      </c>
      <c r="I506" s="128">
        <f>VLOOKUP($A506,'Supporting Data'!$A$2:$BH$1679,22,FALSE)</f>
        <v>0.3492063581943512</v>
      </c>
      <c r="J506" s="125">
        <f>VLOOKUP($A506,'Supporting Data'!$A$2:$BH$1679,8,FALSE)</f>
        <v>82.126846313476563</v>
      </c>
      <c r="K506" s="128">
        <f>VLOOKUP($A506,'Supporting Data'!$A$2:$BH$1679,49,FALSE)</f>
        <v>0.19200000166893011</v>
      </c>
      <c r="L506" s="125">
        <f>VLOOKUP($A506,'Supporting Data'!$A$2:$BH$1679,26,FALSE)</f>
        <v>89.149925231933594</v>
      </c>
      <c r="M506" s="125">
        <f>VLOOKUP($A506,'Supporting Data'!$A$2:$BH$1679,53,FALSE)</f>
        <v>86.155174255371094</v>
      </c>
    </row>
    <row r="507" spans="1:13" x14ac:dyDescent="0.3">
      <c r="A507" s="4">
        <v>351023000</v>
      </c>
      <c r="B507" s="3" t="s">
        <v>153</v>
      </c>
      <c r="C507" s="3" t="s">
        <v>965</v>
      </c>
      <c r="D507" s="125">
        <f>VLOOKUP($A507,'Supporting Data'!$A$2:$BH$1679,5,FALSE)</f>
        <v>71.134346008300781</v>
      </c>
      <c r="E507" s="128">
        <f>VLOOKUP($A507,'Supporting Data'!$A$2:$BH$1679,16,FALSE)</f>
        <v>0.27461141347885132</v>
      </c>
      <c r="F507" s="125">
        <f>VLOOKUP($A507,'Supporting Data'!$A$2:$BH$1679,7,FALSE)</f>
        <v>74.284111022949219</v>
      </c>
      <c r="G507" s="128">
        <f>VLOOKUP($A507,'Supporting Data'!$A$2:$BH$1679,49,FALSE)</f>
        <v>0.21391752362251279</v>
      </c>
      <c r="H507" s="125">
        <f>VLOOKUP($A507,'Supporting Data'!$A$2:$BH$1679,6,FALSE)</f>
        <v>72.220527648925781</v>
      </c>
      <c r="I507" s="128">
        <f>VLOOKUP($A507,'Supporting Data'!$A$2:$BH$1679,22,FALSE)</f>
        <v>0.27461141347885132</v>
      </c>
      <c r="J507" s="125">
        <f>VLOOKUP($A507,'Supporting Data'!$A$2:$BH$1679,8,FALSE)</f>
        <v>74.899658203125</v>
      </c>
      <c r="K507" s="128">
        <f>VLOOKUP($A507,'Supporting Data'!$A$2:$BH$1679,49,FALSE)</f>
        <v>0.21391752362251279</v>
      </c>
      <c r="L507" s="125">
        <f>VLOOKUP($A507,'Supporting Data'!$A$2:$BH$1679,26,FALSE)</f>
        <v>86.733184814453125</v>
      </c>
      <c r="M507" s="125">
        <f>VLOOKUP($A507,'Supporting Data'!$A$2:$BH$1679,53,FALSE)</f>
        <v>84.299385070800781</v>
      </c>
    </row>
    <row r="508" spans="1:13" x14ac:dyDescent="0.3">
      <c r="A508" s="4">
        <v>511544020</v>
      </c>
      <c r="B508" s="3" t="s">
        <v>268</v>
      </c>
      <c r="C508" s="3" t="s">
        <v>1365</v>
      </c>
      <c r="D508" s="125">
        <f>VLOOKUP($A508,'Supporting Data'!$A$2:$BH$1679,5,FALSE)</f>
        <v>85.658470153808594</v>
      </c>
      <c r="E508" s="128">
        <f>VLOOKUP($A508,'Supporting Data'!$A$2:$BH$1679,16,FALSE)</f>
        <v>0.46728971600532532</v>
      </c>
      <c r="F508" s="125">
        <f>VLOOKUP($A508,'Supporting Data'!$A$2:$BH$1679,7,FALSE)</f>
        <v>90.420219421386719</v>
      </c>
      <c r="G508" s="128">
        <f>VLOOKUP($A508,'Supporting Data'!$A$2:$BH$1679,49,FALSE)</f>
        <v>0.30769231915473938</v>
      </c>
      <c r="H508" s="125">
        <f>VLOOKUP($A508,'Supporting Data'!$A$2:$BH$1679,6,FALSE)</f>
        <v>87.059898376464844</v>
      </c>
      <c r="I508" s="128">
        <f>VLOOKUP($A508,'Supporting Data'!$A$2:$BH$1679,22,FALSE)</f>
        <v>0</v>
      </c>
      <c r="J508" s="125">
        <f>VLOOKUP($A508,'Supporting Data'!$A$2:$BH$1679,8,FALSE)</f>
        <v>90.069091796875</v>
      </c>
      <c r="K508" s="128">
        <f>VLOOKUP($A508,'Supporting Data'!$A$2:$BH$1679,49,FALSE)</f>
        <v>0.30769231915473938</v>
      </c>
      <c r="L508" s="125">
        <f>VLOOKUP($A508,'Supporting Data'!$A$2:$BH$1679,26,FALSE)</f>
        <v>82.805992126464844</v>
      </c>
      <c r="M508" s="125">
        <f>VLOOKUP($A508,'Supporting Data'!$A$2:$BH$1679,53,FALSE)</f>
        <v>87.309883117675781</v>
      </c>
    </row>
    <row r="509" spans="1:13" x14ac:dyDescent="0.3">
      <c r="A509" s="4">
        <v>500024020</v>
      </c>
      <c r="B509" s="3" t="s">
        <v>255</v>
      </c>
      <c r="C509" s="3" t="s">
        <v>1326</v>
      </c>
      <c r="D509" s="125">
        <f>VLOOKUP($A509,'Supporting Data'!$A$2:$BH$1679,5,FALSE)</f>
        <v>87.777580261230469</v>
      </c>
      <c r="E509" s="128">
        <f>VLOOKUP($A509,'Supporting Data'!$A$2:$BH$1679,16,FALSE)</f>
        <v>0.53012049198150635</v>
      </c>
      <c r="F509" s="125">
        <f>VLOOKUP($A509,'Supporting Data'!$A$2:$BH$1679,7,FALSE)</f>
        <v>86.485725402832031</v>
      </c>
      <c r="G509" s="128">
        <f>VLOOKUP($A509,'Supporting Data'!$A$2:$BH$1679,49,FALSE)</f>
        <v>0.28571429848670959</v>
      </c>
      <c r="H509" s="125">
        <f>VLOOKUP($A509,'Supporting Data'!$A$2:$BH$1679,6,FALSE)</f>
        <v>89.141868591308594</v>
      </c>
      <c r="I509" s="128">
        <f>VLOOKUP($A509,'Supporting Data'!$A$2:$BH$1679,22,FALSE)</f>
        <v>0.26190477609634399</v>
      </c>
      <c r="J509" s="125">
        <f>VLOOKUP($A509,'Supporting Data'!$A$2:$BH$1679,8,FALSE)</f>
        <v>88.833358764648438</v>
      </c>
      <c r="K509" s="128">
        <f>VLOOKUP($A509,'Supporting Data'!$A$2:$BH$1679,49,FALSE)</f>
        <v>0.28571429848670959</v>
      </c>
      <c r="L509" s="125">
        <f>VLOOKUP($A509,'Supporting Data'!$A$2:$BH$1679,26,FALSE)</f>
        <v>85.524818420410156</v>
      </c>
      <c r="M509" s="125">
        <f>VLOOKUP($A509,'Supporting Data'!$A$2:$BH$1679,53,FALSE)</f>
        <v>82.649803161621094</v>
      </c>
    </row>
    <row r="510" spans="1:13" x14ac:dyDescent="0.3">
      <c r="A510" s="4">
        <v>421134020</v>
      </c>
      <c r="B510" s="3" t="s">
        <v>188</v>
      </c>
      <c r="C510" s="3" t="s">
        <v>1086</v>
      </c>
      <c r="D510" s="125">
        <f>VLOOKUP($A510,'Supporting Data'!$A$2:$BH$1679,5,FALSE)</f>
        <v>88.806350708007813</v>
      </c>
      <c r="E510" s="128">
        <f>VLOOKUP($A510,'Supporting Data'!$A$2:$BH$1679,16,FALSE)</f>
        <v>0.53846156597137451</v>
      </c>
      <c r="F510" s="125">
        <f>VLOOKUP($A510,'Supporting Data'!$A$2:$BH$1679,7,FALSE)</f>
        <v>90.343605041503906</v>
      </c>
      <c r="G510" s="128">
        <f>VLOOKUP($A510,'Supporting Data'!$A$2:$BH$1679,49,FALSE)</f>
        <v>0.3333333432674408</v>
      </c>
      <c r="H510" s="125">
        <f>VLOOKUP($A510,'Supporting Data'!$A$2:$BH$1679,6,FALSE)</f>
        <v>86.93572998046875</v>
      </c>
      <c r="I510" s="128">
        <f>VLOOKUP($A510,'Supporting Data'!$A$2:$BH$1679,22,FALSE)</f>
        <v>0.3333333432674408</v>
      </c>
      <c r="J510" s="125">
        <f>VLOOKUP($A510,'Supporting Data'!$A$2:$BH$1679,8,FALSE)</f>
        <v>91.469886779785156</v>
      </c>
      <c r="K510" s="128">
        <f>VLOOKUP($A510,'Supporting Data'!$A$2:$BH$1679,49,FALSE)</f>
        <v>0.3333333432674408</v>
      </c>
      <c r="L510" s="125">
        <f>VLOOKUP($A510,'Supporting Data'!$A$2:$BH$1679,26,FALSE)</f>
        <v>87.0352783203125</v>
      </c>
      <c r="M510" s="125">
        <f>VLOOKUP($A510,'Supporting Data'!$A$2:$BH$1679,53,FALSE)</f>
        <v>91.289512634277344</v>
      </c>
    </row>
    <row r="511" spans="1:13" x14ac:dyDescent="0.3">
      <c r="A511" s="4">
        <v>650964020</v>
      </c>
      <c r="B511" s="3" t="s">
        <v>317</v>
      </c>
      <c r="C511" s="3" t="s">
        <v>1468</v>
      </c>
      <c r="D511" s="125">
        <f>VLOOKUP($A511,'Supporting Data'!$A$2:$BH$1679,5,FALSE)</f>
        <v>81.974327087402344</v>
      </c>
      <c r="E511" s="128">
        <f>VLOOKUP($A511,'Supporting Data'!$A$2:$BH$1679,16,FALSE)</f>
        <v>0.4444444477558136</v>
      </c>
      <c r="F511" s="125">
        <f>VLOOKUP($A511,'Supporting Data'!$A$2:$BH$1679,7,FALSE)</f>
        <v>77.201873779296875</v>
      </c>
      <c r="G511" s="128">
        <f>VLOOKUP($A511,'Supporting Data'!$A$2:$BH$1679,49,FALSE)</f>
        <v>0</v>
      </c>
      <c r="H511" s="125">
        <f>VLOOKUP($A511,'Supporting Data'!$A$2:$BH$1679,6,FALSE)</f>
        <v>85.70391845703125</v>
      </c>
      <c r="I511" s="128">
        <f>VLOOKUP($A511,'Supporting Data'!$A$2:$BH$1679,22,FALSE)</f>
        <v>0.4444444477558136</v>
      </c>
      <c r="J511" s="125">
        <f>VLOOKUP($A511,'Supporting Data'!$A$2:$BH$1679,8,FALSE)</f>
        <v>78.002532958984375</v>
      </c>
      <c r="K511" s="128">
        <f>VLOOKUP($A511,'Supporting Data'!$A$2:$BH$1679,49,FALSE)</f>
        <v>0</v>
      </c>
      <c r="L511" s="125">
        <f>VLOOKUP($A511,'Supporting Data'!$A$2:$BH$1679,26,FALSE)</f>
        <v>84.316452026367188</v>
      </c>
      <c r="M511" s="125">
        <f>VLOOKUP($A511,'Supporting Data'!$A$2:$BH$1679,53,FALSE)</f>
        <v>80.402236938476563</v>
      </c>
    </row>
    <row r="512" spans="1:13" x14ac:dyDescent="0.3">
      <c r="A512" s="4">
        <v>361373000</v>
      </c>
      <c r="B512" s="3" t="s">
        <v>161</v>
      </c>
      <c r="C512" s="3" t="s">
        <v>982</v>
      </c>
      <c r="D512" s="125">
        <f>VLOOKUP($A512,'Supporting Data'!$A$2:$BH$1679,5,FALSE)</f>
        <v>87.591117858886719</v>
      </c>
      <c r="E512" s="128">
        <f>VLOOKUP($A512,'Supporting Data'!$A$2:$BH$1679,16,FALSE)</f>
        <v>0.55860346555709839</v>
      </c>
      <c r="F512" s="125">
        <f>VLOOKUP($A512,'Supporting Data'!$A$2:$BH$1679,7,FALSE)</f>
        <v>83.54248046875</v>
      </c>
      <c r="G512" s="128">
        <f>VLOOKUP($A512,'Supporting Data'!$A$2:$BH$1679,49,FALSE)</f>
        <v>0.31836733222007751</v>
      </c>
      <c r="H512" s="125">
        <f>VLOOKUP($A512,'Supporting Data'!$A$2:$BH$1679,6,FALSE)</f>
        <v>88.541000366210938</v>
      </c>
      <c r="I512" s="128">
        <f>VLOOKUP($A512,'Supporting Data'!$A$2:$BH$1679,22,FALSE)</f>
        <v>0.46963563561439509</v>
      </c>
      <c r="J512" s="125">
        <f>VLOOKUP($A512,'Supporting Data'!$A$2:$BH$1679,8,FALSE)</f>
        <v>82.828590393066406</v>
      </c>
      <c r="K512" s="128">
        <f>VLOOKUP($A512,'Supporting Data'!$A$2:$BH$1679,49,FALSE)</f>
        <v>0.31836733222007751</v>
      </c>
      <c r="L512" s="125">
        <f>VLOOKUP($A512,'Supporting Data'!$A$2:$BH$1679,26,FALSE)</f>
        <v>90.660377502441406</v>
      </c>
      <c r="M512" s="125">
        <f>VLOOKUP($A512,'Supporting Data'!$A$2:$BH$1679,53,FALSE)</f>
        <v>82.258026123046875</v>
      </c>
    </row>
    <row r="513" spans="1:13" x14ac:dyDescent="0.3">
      <c r="A513" s="4">
        <v>920874050</v>
      </c>
      <c r="B513" s="3" t="s">
        <v>427</v>
      </c>
      <c r="C513" s="3" t="s">
        <v>1691</v>
      </c>
      <c r="D513" s="125">
        <f>VLOOKUP($A513,'Supporting Data'!$A$2:$BH$1679,5,FALSE)</f>
        <v>87.523971557617188</v>
      </c>
      <c r="E513" s="128">
        <f>VLOOKUP($A513,'Supporting Data'!$A$2:$BH$1679,16,FALSE)</f>
        <v>0.66190475225448608</v>
      </c>
      <c r="F513" s="125">
        <f>VLOOKUP($A513,'Supporting Data'!$A$2:$BH$1679,7,FALSE)</f>
        <v>83.994102478027344</v>
      </c>
      <c r="G513" s="128">
        <f>VLOOKUP($A513,'Supporting Data'!$A$2:$BH$1679,49,FALSE)</f>
        <v>0.47058823704719538</v>
      </c>
      <c r="H513" s="125">
        <f>VLOOKUP($A513,'Supporting Data'!$A$2:$BH$1679,6,FALSE)</f>
        <v>84.92303466796875</v>
      </c>
      <c r="I513" s="128">
        <f>VLOOKUP($A513,'Supporting Data'!$A$2:$BH$1679,22,FALSE)</f>
        <v>0.56716418266296387</v>
      </c>
      <c r="J513" s="125">
        <f>VLOOKUP($A513,'Supporting Data'!$A$2:$BH$1679,8,FALSE)</f>
        <v>82.727005004882813</v>
      </c>
      <c r="K513" s="128">
        <f>VLOOKUP($A513,'Supporting Data'!$A$2:$BH$1679,49,FALSE)</f>
        <v>0.47058823704719538</v>
      </c>
      <c r="L513" s="125">
        <f>VLOOKUP($A513,'Supporting Data'!$A$2:$BH$1679,26,FALSE)</f>
        <v>88.847831726074219</v>
      </c>
      <c r="M513" s="125">
        <f>VLOOKUP($A513,'Supporting Data'!$A$2:$BH$1679,53,FALSE)</f>
        <v>87.846000671386719</v>
      </c>
    </row>
    <row r="514" spans="1:13" x14ac:dyDescent="0.3">
      <c r="A514" s="4">
        <v>650981050</v>
      </c>
      <c r="B514" s="3" t="s">
        <v>318</v>
      </c>
      <c r="C514" s="3" t="s">
        <v>1469</v>
      </c>
      <c r="D514" s="125">
        <f>VLOOKUP($A514,'Supporting Data'!$A$2:$BH$1679,5,FALSE)</f>
        <v>87.16534423828125</v>
      </c>
      <c r="E514" s="128">
        <f>VLOOKUP($A514,'Supporting Data'!$A$2:$BH$1679,16,FALSE)</f>
        <v>0.42045453190803528</v>
      </c>
      <c r="F514" s="125">
        <f>VLOOKUP($A514,'Supporting Data'!$A$2:$BH$1679,7,FALSE)</f>
        <v>79.076866149902344</v>
      </c>
      <c r="G514" s="128">
        <f>VLOOKUP($A514,'Supporting Data'!$A$2:$BH$1679,49,FALSE)</f>
        <v>0.22033898532390589</v>
      </c>
      <c r="H514" s="125">
        <f>VLOOKUP($A514,'Supporting Data'!$A$2:$BH$1679,6,FALSE)</f>
        <v>87.493736267089844</v>
      </c>
      <c r="I514" s="128">
        <f>VLOOKUP($A514,'Supporting Data'!$A$2:$BH$1679,22,FALSE)</f>
        <v>0.31914892792701721</v>
      </c>
      <c r="J514" s="125">
        <f>VLOOKUP($A514,'Supporting Data'!$A$2:$BH$1679,8,FALSE)</f>
        <v>80.492462158203125</v>
      </c>
      <c r="K514" s="128">
        <f>VLOOKUP($A514,'Supporting Data'!$A$2:$BH$1679,49,FALSE)</f>
        <v>0.22033898532390589</v>
      </c>
      <c r="L514" s="125">
        <f>VLOOKUP($A514,'Supporting Data'!$A$2:$BH$1679,26,FALSE)</f>
        <v>82.50390625</v>
      </c>
      <c r="M514" s="125">
        <f>VLOOKUP($A514,'Supporting Data'!$A$2:$BH$1679,53,FALSE)</f>
        <v>83.928230285644531</v>
      </c>
    </row>
    <row r="515" spans="1:13" x14ac:dyDescent="0.3">
      <c r="A515" s="4">
        <v>940833000</v>
      </c>
      <c r="B515" s="3" t="s">
        <v>438</v>
      </c>
      <c r="C515" s="3" t="s">
        <v>1752</v>
      </c>
      <c r="D515" s="125">
        <f>VLOOKUP($A515,'Supporting Data'!$A$2:$BH$1679,5,FALSE)</f>
        <v>77.417121887207031</v>
      </c>
      <c r="E515" s="128">
        <f>VLOOKUP($A515,'Supporting Data'!$A$2:$BH$1679,16,FALSE)</f>
        <v>0.38952162861824041</v>
      </c>
      <c r="F515" s="125">
        <f>VLOOKUP($A515,'Supporting Data'!$A$2:$BH$1679,7,FALSE)</f>
        <v>72.146827697753906</v>
      </c>
      <c r="G515" s="128">
        <f>VLOOKUP($A515,'Supporting Data'!$A$2:$BH$1679,49,FALSE)</f>
        <v>0.17156863212585449</v>
      </c>
      <c r="H515" s="125">
        <f>VLOOKUP($A515,'Supporting Data'!$A$2:$BH$1679,6,FALSE)</f>
        <v>78.191841125488281</v>
      </c>
      <c r="I515" s="128">
        <f>VLOOKUP($A515,'Supporting Data'!$A$2:$BH$1679,22,FALSE)</f>
        <v>0.30731707811355591</v>
      </c>
      <c r="J515" s="125">
        <f>VLOOKUP($A515,'Supporting Data'!$A$2:$BH$1679,8,FALSE)</f>
        <v>70.66656494140625</v>
      </c>
      <c r="K515" s="128">
        <f>VLOOKUP($A515,'Supporting Data'!$A$2:$BH$1679,49,FALSE)</f>
        <v>0.17156863212585449</v>
      </c>
      <c r="L515" s="125">
        <f>VLOOKUP($A515,'Supporting Data'!$A$2:$BH$1679,26,FALSE)</f>
        <v>76.15997314453125</v>
      </c>
      <c r="M515" s="125">
        <f>VLOOKUP($A515,'Supporting Data'!$A$2:$BH$1679,53,FALSE)</f>
        <v>73.886375427246094</v>
      </c>
    </row>
    <row r="516" spans="1:13" x14ac:dyDescent="0.3">
      <c r="A516" s="4">
        <v>480714060</v>
      </c>
      <c r="B516" s="3" t="s">
        <v>220</v>
      </c>
      <c r="C516" s="3" t="s">
        <v>1170</v>
      </c>
      <c r="D516" s="125">
        <f>VLOOKUP($A516,'Supporting Data'!$A$2:$BH$1679,5,FALSE)</f>
        <v>83.186515808105469</v>
      </c>
      <c r="E516" s="128">
        <f>VLOOKUP($A516,'Supporting Data'!$A$2:$BH$1679,16,FALSE)</f>
        <v>0.37864077091217041</v>
      </c>
      <c r="F516" s="125">
        <f>VLOOKUP($A516,'Supporting Data'!$A$2:$BH$1679,7,FALSE)</f>
        <v>77.852638244628906</v>
      </c>
      <c r="G516" s="128">
        <f>VLOOKUP($A516,'Supporting Data'!$A$2:$BH$1679,49,FALSE)</f>
        <v>0.15000000596046451</v>
      </c>
      <c r="H516" s="125">
        <f>VLOOKUP($A516,'Supporting Data'!$A$2:$BH$1679,6,FALSE)</f>
        <v>82.336318969726563</v>
      </c>
      <c r="I516" s="128">
        <f>VLOOKUP($A516,'Supporting Data'!$A$2:$BH$1679,22,FALSE)</f>
        <v>0.17741934955120089</v>
      </c>
      <c r="J516" s="125">
        <f>VLOOKUP($A516,'Supporting Data'!$A$2:$BH$1679,8,FALSE)</f>
        <v>77.214363098144531</v>
      </c>
      <c r="K516" s="128">
        <f>VLOOKUP($A516,'Supporting Data'!$A$2:$BH$1679,49,FALSE)</f>
        <v>0.15000000596046451</v>
      </c>
      <c r="L516" s="125">
        <f>VLOOKUP($A516,'Supporting Data'!$A$2:$BH$1679,26,FALSE)</f>
        <v>86.733184814453125</v>
      </c>
      <c r="M516" s="125">
        <f>VLOOKUP($A516,'Supporting Data'!$A$2:$BH$1679,53,FALSE)</f>
        <v>81.06207275390625</v>
      </c>
    </row>
    <row r="517" spans="1:13" x14ac:dyDescent="0.3">
      <c r="A517" s="4">
        <v>480685080</v>
      </c>
      <c r="B517" s="3" t="s">
        <v>217</v>
      </c>
      <c r="C517" s="3" t="s">
        <v>1155</v>
      </c>
      <c r="D517" s="125">
        <f>VLOOKUP($A517,'Supporting Data'!$A$2:$BH$1679,5,FALSE)</f>
        <v>89.184066772460938</v>
      </c>
      <c r="E517" s="128">
        <f>VLOOKUP($A517,'Supporting Data'!$A$2:$BH$1679,16,FALSE)</f>
        <v>0.74000000953674316</v>
      </c>
      <c r="F517" s="125">
        <f>VLOOKUP($A517,'Supporting Data'!$A$2:$BH$1679,7,FALSE)</f>
        <v>85.197830200195313</v>
      </c>
      <c r="G517" s="128">
        <f>VLOOKUP($A517,'Supporting Data'!$A$2:$BH$1679,49,FALSE)</f>
        <v>0.52499997615814209</v>
      </c>
      <c r="H517" s="125">
        <f>VLOOKUP($A517,'Supporting Data'!$A$2:$BH$1679,6,FALSE)</f>
        <v>88.583389282226563</v>
      </c>
      <c r="I517" s="128">
        <f>VLOOKUP($A517,'Supporting Data'!$A$2:$BH$1679,22,FALSE)</f>
        <v>0.52499997615814209</v>
      </c>
      <c r="J517" s="125">
        <f>VLOOKUP($A517,'Supporting Data'!$A$2:$BH$1679,8,FALSE)</f>
        <v>86.054100036621094</v>
      </c>
      <c r="K517" s="128">
        <f>VLOOKUP($A517,'Supporting Data'!$A$2:$BH$1679,49,FALSE)</f>
        <v>0.52499997615814209</v>
      </c>
      <c r="L517" s="125">
        <f>VLOOKUP($A517,'Supporting Data'!$A$2:$BH$1679,26,FALSE)</f>
        <v>91.868743896484375</v>
      </c>
      <c r="M517" s="125">
        <f>VLOOKUP($A517,'Supporting Data'!$A$2:$BH$1679,53,FALSE)</f>
        <v>90.155418395996094</v>
      </c>
    </row>
    <row r="518" spans="1:13" x14ac:dyDescent="0.3">
      <c r="A518" s="4">
        <v>880803000</v>
      </c>
      <c r="B518" s="3" t="s">
        <v>413</v>
      </c>
      <c r="C518" s="3" t="s">
        <v>1663</v>
      </c>
      <c r="D518" s="125">
        <f>VLOOKUP($A518,'Supporting Data'!$A$2:$BH$1679,5,FALSE)</f>
        <v>89.7843017578125</v>
      </c>
      <c r="E518" s="128">
        <f>VLOOKUP($A518,'Supporting Data'!$A$2:$BH$1679,16,FALSE)</f>
        <v>0.50370371341705322</v>
      </c>
      <c r="F518" s="125">
        <f>VLOOKUP($A518,'Supporting Data'!$A$2:$BH$1679,7,FALSE)</f>
        <v>89.397224426269531</v>
      </c>
      <c r="G518" s="128">
        <f>VLOOKUP($A518,'Supporting Data'!$A$2:$BH$1679,49,FALSE)</f>
        <v>0.40579709410667419</v>
      </c>
      <c r="H518" s="125">
        <f>VLOOKUP($A518,'Supporting Data'!$A$2:$BH$1679,6,FALSE)</f>
        <v>91.045326232910156</v>
      </c>
      <c r="I518" s="128">
        <f>VLOOKUP($A518,'Supporting Data'!$A$2:$BH$1679,22,FALSE)</f>
        <v>0.42028984427452087</v>
      </c>
      <c r="J518" s="125">
        <f>VLOOKUP($A518,'Supporting Data'!$A$2:$BH$1679,8,FALSE)</f>
        <v>90.251235961914063</v>
      </c>
      <c r="K518" s="128">
        <f>VLOOKUP($A518,'Supporting Data'!$A$2:$BH$1679,49,FALSE)</f>
        <v>0.40579709410667419</v>
      </c>
      <c r="L518" s="125">
        <f>VLOOKUP($A518,'Supporting Data'!$A$2:$BH$1679,26,FALSE)</f>
        <v>91.566658020019531</v>
      </c>
      <c r="M518" s="125">
        <f>VLOOKUP($A518,'Supporting Data'!$A$2:$BH$1679,53,FALSE)</f>
        <v>94.83612060546875</v>
      </c>
    </row>
    <row r="519" spans="1:13" x14ac:dyDescent="0.3">
      <c r="A519" s="4">
        <v>780011050</v>
      </c>
      <c r="B519" s="3" t="s">
        <v>369</v>
      </c>
      <c r="C519" s="3" t="s">
        <v>1561</v>
      </c>
      <c r="D519" s="125">
        <f>VLOOKUP($A519,'Supporting Data'!$A$2:$BH$1679,5,FALSE)</f>
        <v>78.844795227050781</v>
      </c>
      <c r="E519" s="128">
        <f>VLOOKUP($A519,'Supporting Data'!$A$2:$BH$1679,16,FALSE)</f>
        <v>0.23333333432674411</v>
      </c>
      <c r="F519" s="125">
        <f>VLOOKUP($A519,'Supporting Data'!$A$2:$BH$1679,7,FALSE)</f>
        <v>76.873626708984375</v>
      </c>
      <c r="G519" s="128">
        <f>VLOOKUP($A519,'Supporting Data'!$A$2:$BH$1679,49,FALSE)</f>
        <v>4.5454546809196472E-2</v>
      </c>
      <c r="H519" s="125">
        <f>VLOOKUP($A519,'Supporting Data'!$A$2:$BH$1679,6,FALSE)</f>
        <v>79.779090881347656</v>
      </c>
      <c r="I519" s="128">
        <f>VLOOKUP($A519,'Supporting Data'!$A$2:$BH$1679,22,FALSE)</f>
        <v>0.23333333432674411</v>
      </c>
      <c r="J519" s="125">
        <f>VLOOKUP($A519,'Supporting Data'!$A$2:$BH$1679,8,FALSE)</f>
        <v>77.059150695800781</v>
      </c>
      <c r="K519" s="128">
        <f>VLOOKUP($A519,'Supporting Data'!$A$2:$BH$1679,49,FALSE)</f>
        <v>4.5454546809196472E-2</v>
      </c>
      <c r="L519" s="125">
        <f>VLOOKUP($A519,'Supporting Data'!$A$2:$BH$1679,26,FALSE)</f>
        <v>78.878799438476563</v>
      </c>
      <c r="M519" s="125">
        <f>VLOOKUP($A519,'Supporting Data'!$A$2:$BH$1679,53,FALSE)</f>
        <v>77.020584106445313</v>
      </c>
    </row>
    <row r="520" spans="1:13" x14ac:dyDescent="0.3">
      <c r="A520" s="4">
        <v>380463000</v>
      </c>
      <c r="B520" s="3" t="s">
        <v>168</v>
      </c>
      <c r="C520" s="3" t="s">
        <v>1002</v>
      </c>
      <c r="D520" s="125">
        <f>VLOOKUP($A520,'Supporting Data'!$A$2:$BH$1679,5,FALSE)</f>
        <v>84.149269104003906</v>
      </c>
      <c r="E520" s="128">
        <f>VLOOKUP($A520,'Supporting Data'!$A$2:$BH$1679,16,FALSE)</f>
        <v>0.32608696818351751</v>
      </c>
      <c r="F520" s="125">
        <f>VLOOKUP($A520,'Supporting Data'!$A$2:$BH$1679,7,FALSE)</f>
        <v>80.087562561035156</v>
      </c>
      <c r="G520" s="128">
        <f>VLOOKUP($A520,'Supporting Data'!$A$2:$BH$1679,49,FALSE)</f>
        <v>0.1186440661549568</v>
      </c>
      <c r="H520" s="125">
        <f>VLOOKUP($A520,'Supporting Data'!$A$2:$BH$1679,6,FALSE)</f>
        <v>83.581428527832031</v>
      </c>
      <c r="I520" s="128">
        <f>VLOOKUP($A520,'Supporting Data'!$A$2:$BH$1679,22,FALSE)</f>
        <v>0.23728813230991361</v>
      </c>
      <c r="J520" s="125">
        <f>VLOOKUP($A520,'Supporting Data'!$A$2:$BH$1679,8,FALSE)</f>
        <v>83.00958251953125</v>
      </c>
      <c r="K520" s="128">
        <f>VLOOKUP($A520,'Supporting Data'!$A$2:$BH$1679,49,FALSE)</f>
        <v>0.1186440661549568</v>
      </c>
      <c r="L520" s="125">
        <f>VLOOKUP($A520,'Supporting Data'!$A$2:$BH$1679,26,FALSE)</f>
        <v>82.805992126464844</v>
      </c>
      <c r="M520" s="125">
        <f>VLOOKUP($A520,'Supporting Data'!$A$2:$BH$1679,53,FALSE)</f>
        <v>80.670295715332031</v>
      </c>
    </row>
    <row r="521" spans="1:13" x14ac:dyDescent="0.3">
      <c r="A521" s="4">
        <v>551104060</v>
      </c>
      <c r="B521" s="3" t="s">
        <v>287</v>
      </c>
      <c r="C521" s="3" t="s">
        <v>1400</v>
      </c>
      <c r="D521" s="125">
        <f>VLOOKUP($A521,'Supporting Data'!$A$2:$BH$1679,5,FALSE)</f>
        <v>84.030624389648438</v>
      </c>
      <c r="E521" s="128">
        <f>VLOOKUP($A521,'Supporting Data'!$A$2:$BH$1679,16,FALSE)</f>
        <v>0.42640691995620728</v>
      </c>
      <c r="F521" s="125">
        <f>VLOOKUP($A521,'Supporting Data'!$A$2:$BH$1679,7,FALSE)</f>
        <v>84.326629638671875</v>
      </c>
      <c r="G521" s="128">
        <f>VLOOKUP($A521,'Supporting Data'!$A$2:$BH$1679,49,FALSE)</f>
        <v>0.28164556622505188</v>
      </c>
      <c r="H521" s="125">
        <f>VLOOKUP($A521,'Supporting Data'!$A$2:$BH$1679,6,FALSE)</f>
        <v>83.216690063476563</v>
      </c>
      <c r="I521" s="128">
        <f>VLOOKUP($A521,'Supporting Data'!$A$2:$BH$1679,22,FALSE)</f>
        <v>0.34493669867515558</v>
      </c>
      <c r="J521" s="125">
        <f>VLOOKUP($A521,'Supporting Data'!$A$2:$BH$1679,8,FALSE)</f>
        <v>84.061500549316406</v>
      </c>
      <c r="K521" s="128">
        <f>VLOOKUP($A521,'Supporting Data'!$A$2:$BH$1679,49,FALSE)</f>
        <v>0.28164556622505188</v>
      </c>
      <c r="L521" s="125">
        <f>VLOOKUP($A521,'Supporting Data'!$A$2:$BH$1679,26,FALSE)</f>
        <v>78.576705932617188</v>
      </c>
      <c r="M521" s="125">
        <f>VLOOKUP($A521,'Supporting Data'!$A$2:$BH$1679,53,FALSE)</f>
        <v>83.495216369628906</v>
      </c>
    </row>
    <row r="522" spans="1:13" x14ac:dyDescent="0.3">
      <c r="A522" s="4">
        <v>920884040</v>
      </c>
      <c r="B522" s="3" t="s">
        <v>428</v>
      </c>
      <c r="C522" s="3" t="s">
        <v>976</v>
      </c>
      <c r="D522" s="125">
        <f>VLOOKUP($A522,'Supporting Data'!$A$2:$BH$1679,5,FALSE)</f>
        <v>81.439704895019531</v>
      </c>
      <c r="E522" s="128">
        <f>VLOOKUP($A522,'Supporting Data'!$A$2:$BH$1679,16,FALSE)</f>
        <v>0.52531647682189941</v>
      </c>
      <c r="F522" s="125">
        <f>VLOOKUP($A522,'Supporting Data'!$A$2:$BH$1679,7,FALSE)</f>
        <v>80.697288513183594</v>
      </c>
      <c r="G522" s="128">
        <f>VLOOKUP($A522,'Supporting Data'!$A$2:$BH$1679,49,FALSE)</f>
        <v>0.27350428700447083</v>
      </c>
      <c r="H522" s="125">
        <f>VLOOKUP($A522,'Supporting Data'!$A$2:$BH$1679,6,FALSE)</f>
        <v>83.609397888183594</v>
      </c>
      <c r="I522" s="128">
        <f>VLOOKUP($A522,'Supporting Data'!$A$2:$BH$1679,22,FALSE)</f>
        <v>0.35897436738014221</v>
      </c>
      <c r="J522" s="125">
        <f>VLOOKUP($A522,'Supporting Data'!$A$2:$BH$1679,8,FALSE)</f>
        <v>81.45257568359375</v>
      </c>
      <c r="K522" s="128">
        <f>VLOOKUP($A522,'Supporting Data'!$A$2:$BH$1679,49,FALSE)</f>
        <v>0.27350428700447083</v>
      </c>
      <c r="L522" s="125">
        <f>VLOOKUP($A522,'Supporting Data'!$A$2:$BH$1679,26,FALSE)</f>
        <v>85.826911926269531</v>
      </c>
      <c r="M522" s="125">
        <f>VLOOKUP($A522,'Supporting Data'!$A$2:$BH$1679,53,FALSE)</f>
        <v>84.979843139648438</v>
      </c>
    </row>
    <row r="523" spans="1:13" x14ac:dyDescent="0.3">
      <c r="A523" s="4">
        <v>191524090</v>
      </c>
      <c r="B523" s="3" t="s">
        <v>88</v>
      </c>
      <c r="C523" s="3" t="s">
        <v>786</v>
      </c>
      <c r="D523" s="125">
        <f>VLOOKUP($A523,'Supporting Data'!$A$2:$BH$1679,5,FALSE)</f>
        <v>79.518531799316406</v>
      </c>
      <c r="E523" s="128">
        <f>VLOOKUP($A523,'Supporting Data'!$A$2:$BH$1679,16,FALSE)</f>
        <v>0.3695652186870575</v>
      </c>
      <c r="F523" s="125">
        <f>VLOOKUP($A523,'Supporting Data'!$A$2:$BH$1679,7,FALSE)</f>
        <v>82.927597045898438</v>
      </c>
      <c r="G523" s="128">
        <f>VLOOKUP($A523,'Supporting Data'!$A$2:$BH$1679,49,FALSE)</f>
        <v>0.27160492539405823</v>
      </c>
      <c r="H523" s="125">
        <f>VLOOKUP($A523,'Supporting Data'!$A$2:$BH$1679,6,FALSE)</f>
        <v>82.315406799316406</v>
      </c>
      <c r="I523" s="128">
        <f>VLOOKUP($A523,'Supporting Data'!$A$2:$BH$1679,22,FALSE)</f>
        <v>0.21951219439506531</v>
      </c>
      <c r="J523" s="125">
        <f>VLOOKUP($A523,'Supporting Data'!$A$2:$BH$1679,8,FALSE)</f>
        <v>82.966827392578125</v>
      </c>
      <c r="K523" s="128">
        <f>VLOOKUP($A523,'Supporting Data'!$A$2:$BH$1679,49,FALSE)</f>
        <v>0.27160492539405823</v>
      </c>
      <c r="L523" s="125">
        <f>VLOOKUP($A523,'Supporting Data'!$A$2:$BH$1679,26,FALSE)</f>
        <v>73.139060974121094</v>
      </c>
      <c r="M523" s="125">
        <f>VLOOKUP($A523,'Supporting Data'!$A$2:$BH$1679,53,FALSE)</f>
        <v>84.856124877929688</v>
      </c>
    </row>
    <row r="524" spans="1:13" x14ac:dyDescent="0.3">
      <c r="A524" s="4">
        <v>1040411050</v>
      </c>
      <c r="B524" s="3" t="s">
        <v>491</v>
      </c>
      <c r="C524" s="3" t="s">
        <v>1975</v>
      </c>
      <c r="D524" s="125">
        <f>VLOOKUP($A524,'Supporting Data'!$A$2:$BH$1679,5,FALSE)</f>
        <v>99.36566162109375</v>
      </c>
      <c r="E524" s="128">
        <f>VLOOKUP($A524,'Supporting Data'!$A$2:$BH$1679,16,FALSE)</f>
        <v>0.37209302186965942</v>
      </c>
      <c r="F524" s="125">
        <f>VLOOKUP($A524,'Supporting Data'!$A$2:$BH$1679,7,FALSE)</f>
        <v>100.9379806518555</v>
      </c>
      <c r="G524" s="128">
        <f>VLOOKUP($A524,'Supporting Data'!$A$2:$BH$1679,49,FALSE)</f>
        <v>0.5</v>
      </c>
      <c r="H524" s="125">
        <f>VLOOKUP($A524,'Supporting Data'!$A$2:$BH$1679,6,FALSE)</f>
        <v>97.03680419921875</v>
      </c>
      <c r="I524" s="128">
        <f>VLOOKUP($A524,'Supporting Data'!$A$2:$BH$1679,22,FALSE)</f>
        <v>0.35483869910240168</v>
      </c>
      <c r="J524" s="125">
        <f>VLOOKUP($A524,'Supporting Data'!$A$2:$BH$1679,8,FALSE)</f>
        <v>98.309425354003906</v>
      </c>
      <c r="K524" s="128">
        <f>VLOOKUP($A524,'Supporting Data'!$A$2:$BH$1679,49,FALSE)</f>
        <v>0.5</v>
      </c>
      <c r="L524" s="125">
        <f>VLOOKUP($A524,'Supporting Data'!$A$2:$BH$1679,26,FALSE)</f>
        <v>87.0352783203125</v>
      </c>
      <c r="M524" s="125">
        <f>VLOOKUP($A524,'Supporting Data'!$A$2:$BH$1679,53,FALSE)</f>
        <v>81.330131530761719</v>
      </c>
    </row>
    <row r="525" spans="1:13" x14ac:dyDescent="0.3">
      <c r="A525" s="4">
        <v>1040453000</v>
      </c>
      <c r="B525" s="3" t="s">
        <v>495</v>
      </c>
      <c r="C525" s="3" t="s">
        <v>1984</v>
      </c>
      <c r="D525" s="125">
        <f>VLOOKUP($A525,'Supporting Data'!$A$2:$BH$1679,5,FALSE)</f>
        <v>86.258636474609375</v>
      </c>
      <c r="E525" s="128">
        <f>VLOOKUP($A525,'Supporting Data'!$A$2:$BH$1679,16,FALSE)</f>
        <v>0.4076923131942749</v>
      </c>
      <c r="F525" s="125">
        <f>VLOOKUP($A525,'Supporting Data'!$A$2:$BH$1679,7,FALSE)</f>
        <v>88.005699157714844</v>
      </c>
      <c r="G525" s="128">
        <f>VLOOKUP($A525,'Supporting Data'!$A$2:$BH$1679,49,FALSE)</f>
        <v>0.28947368264198298</v>
      </c>
      <c r="H525" s="125">
        <f>VLOOKUP($A525,'Supporting Data'!$A$2:$BH$1679,6,FALSE)</f>
        <v>87.984535217285156</v>
      </c>
      <c r="I525" s="128">
        <f>VLOOKUP($A525,'Supporting Data'!$A$2:$BH$1679,22,FALSE)</f>
        <v>0.28947368264198298</v>
      </c>
      <c r="J525" s="125">
        <f>VLOOKUP($A525,'Supporting Data'!$A$2:$BH$1679,8,FALSE)</f>
        <v>85.9908447265625</v>
      </c>
      <c r="K525" s="128">
        <f>VLOOKUP($A525,'Supporting Data'!$A$2:$BH$1679,49,FALSE)</f>
        <v>0.28947368264198298</v>
      </c>
      <c r="L525" s="125">
        <f>VLOOKUP($A525,'Supporting Data'!$A$2:$BH$1679,26,FALSE)</f>
        <v>89.149925231933594</v>
      </c>
      <c r="M525" s="125">
        <f>VLOOKUP($A525,'Supporting Data'!$A$2:$BH$1679,53,FALSE)</f>
        <v>86.217033386230469</v>
      </c>
    </row>
    <row r="526" spans="1:13" x14ac:dyDescent="0.3">
      <c r="A526" s="4">
        <v>480715080</v>
      </c>
      <c r="B526" s="3" t="s">
        <v>220</v>
      </c>
      <c r="C526" s="3" t="s">
        <v>1182</v>
      </c>
      <c r="D526" s="125">
        <f>VLOOKUP($A526,'Supporting Data'!$A$2:$BH$1679,5,FALSE)</f>
        <v>90.838287353515625</v>
      </c>
      <c r="E526" s="128">
        <f>VLOOKUP($A526,'Supporting Data'!$A$2:$BH$1679,16,FALSE)</f>
        <v>0.64748203754425049</v>
      </c>
      <c r="F526" s="125">
        <f>VLOOKUP($A526,'Supporting Data'!$A$2:$BH$1679,7,FALSE)</f>
        <v>88.679740905761719</v>
      </c>
      <c r="G526" s="128">
        <f>VLOOKUP($A526,'Supporting Data'!$A$2:$BH$1679,49,FALSE)</f>
        <v>0.30882352590560908</v>
      </c>
      <c r="H526" s="125">
        <f>VLOOKUP($A526,'Supporting Data'!$A$2:$BH$1679,6,FALSE)</f>
        <v>85.888755798339844</v>
      </c>
      <c r="I526" s="128">
        <f>VLOOKUP($A526,'Supporting Data'!$A$2:$BH$1679,22,FALSE)</f>
        <v>0.39705881476402283</v>
      </c>
      <c r="J526" s="125">
        <f>VLOOKUP($A526,'Supporting Data'!$A$2:$BH$1679,8,FALSE)</f>
        <v>84.480720520019531</v>
      </c>
      <c r="K526" s="128">
        <f>VLOOKUP($A526,'Supporting Data'!$A$2:$BH$1679,49,FALSE)</f>
        <v>0.30882352590560908</v>
      </c>
      <c r="L526" s="125">
        <f>VLOOKUP($A526,'Supporting Data'!$A$2:$BH$1679,26,FALSE)</f>
        <v>90.056198120117188</v>
      </c>
      <c r="M526" s="125">
        <f>VLOOKUP($A526,'Supporting Data'!$A$2:$BH$1679,53,FALSE)</f>
        <v>87.041824340820313</v>
      </c>
    </row>
    <row r="527" spans="1:13" x14ac:dyDescent="0.3">
      <c r="A527" s="4">
        <v>1040414020</v>
      </c>
      <c r="B527" s="3" t="s">
        <v>491</v>
      </c>
      <c r="C527" s="3" t="s">
        <v>1976</v>
      </c>
      <c r="D527" s="125">
        <f>VLOOKUP($A527,'Supporting Data'!$A$2:$BH$1679,5,FALSE)</f>
        <v>83.400001525878906</v>
      </c>
      <c r="E527" s="128">
        <f>VLOOKUP($A527,'Supporting Data'!$A$2:$BH$1679,16,FALSE)</f>
        <v>0.28571429848670959</v>
      </c>
      <c r="F527" s="125">
        <f>VLOOKUP($A527,'Supporting Data'!$A$2:$BH$1679,7,FALSE)</f>
        <v>85.684295654296875</v>
      </c>
      <c r="G527" s="128">
        <f>VLOOKUP($A527,'Supporting Data'!$A$2:$BH$1679,49,FALSE)</f>
        <v>0.24137930572032931</v>
      </c>
      <c r="H527" s="125">
        <f>VLOOKUP($A527,'Supporting Data'!$A$2:$BH$1679,6,FALSE)</f>
        <v>82.114776611328125</v>
      </c>
      <c r="I527" s="128">
        <f>VLOOKUP($A527,'Supporting Data'!$A$2:$BH$1679,22,FALSE)</f>
        <v>0.20689655840396881</v>
      </c>
      <c r="J527" s="125">
        <f>VLOOKUP($A527,'Supporting Data'!$A$2:$BH$1679,8,FALSE)</f>
        <v>86.839942932128906</v>
      </c>
      <c r="K527" s="128">
        <f>VLOOKUP($A527,'Supporting Data'!$A$2:$BH$1679,49,FALSE)</f>
        <v>0.24137930572032931</v>
      </c>
      <c r="L527" s="125">
        <f>VLOOKUP($A527,'Supporting Data'!$A$2:$BH$1679,26,FALSE)</f>
        <v>77.368339538574219</v>
      </c>
      <c r="M527" s="125">
        <f>VLOOKUP($A527,'Supporting Data'!$A$2:$BH$1679,53,FALSE)</f>
        <v>86.44384765625</v>
      </c>
    </row>
    <row r="528" spans="1:13" x14ac:dyDescent="0.3">
      <c r="A528" s="4">
        <v>940874020</v>
      </c>
      <c r="B528" s="3" t="s">
        <v>440</v>
      </c>
      <c r="C528" s="3" t="s">
        <v>1756</v>
      </c>
      <c r="D528" s="125">
        <f>VLOOKUP($A528,'Supporting Data'!$A$2:$BH$1679,5,FALSE)</f>
        <v>79.316429138183594</v>
      </c>
      <c r="E528" s="128">
        <f>VLOOKUP($A528,'Supporting Data'!$A$2:$BH$1679,16,FALSE)</f>
        <v>0.40594059228897089</v>
      </c>
      <c r="F528" s="125">
        <f>VLOOKUP($A528,'Supporting Data'!$A$2:$BH$1679,7,FALSE)</f>
        <v>79.064170837402344</v>
      </c>
      <c r="G528" s="128">
        <f>VLOOKUP($A528,'Supporting Data'!$A$2:$BH$1679,49,FALSE)</f>
        <v>0.1864406764507294</v>
      </c>
      <c r="H528" s="125">
        <f>VLOOKUP($A528,'Supporting Data'!$A$2:$BH$1679,6,FALSE)</f>
        <v>78.861831665039063</v>
      </c>
      <c r="I528" s="128">
        <f>VLOOKUP($A528,'Supporting Data'!$A$2:$BH$1679,22,FALSE)</f>
        <v>0.33050847053527832</v>
      </c>
      <c r="J528" s="125">
        <f>VLOOKUP($A528,'Supporting Data'!$A$2:$BH$1679,8,FALSE)</f>
        <v>77.834060668945313</v>
      </c>
      <c r="K528" s="128">
        <f>VLOOKUP($A528,'Supporting Data'!$A$2:$BH$1679,49,FALSE)</f>
        <v>0.1864406764507294</v>
      </c>
      <c r="L528" s="125">
        <f>VLOOKUP($A528,'Supporting Data'!$A$2:$BH$1679,26,FALSE)</f>
        <v>80.389259338378906</v>
      </c>
      <c r="M528" s="125">
        <f>VLOOKUP($A528,'Supporting Data'!$A$2:$BH$1679,53,FALSE)</f>
        <v>84.753021240234375</v>
      </c>
    </row>
    <row r="529" spans="1:13" x14ac:dyDescent="0.3">
      <c r="A529" s="4">
        <v>600775000</v>
      </c>
      <c r="B529" s="3" t="s">
        <v>303</v>
      </c>
      <c r="C529" s="3" t="s">
        <v>1439</v>
      </c>
      <c r="D529" s="125">
        <f>VLOOKUP($A529,'Supporting Data'!$A$2:$BH$1679,5,FALSE)</f>
        <v>80.447395324707031</v>
      </c>
      <c r="E529" s="128">
        <f>VLOOKUP($A529,'Supporting Data'!$A$2:$BH$1679,16,FALSE)</f>
        <v>0.41545894742012018</v>
      </c>
      <c r="F529" s="125">
        <f>VLOOKUP($A529,'Supporting Data'!$A$2:$BH$1679,7,FALSE)</f>
        <v>86.281028747558594</v>
      </c>
      <c r="G529" s="128">
        <f>VLOOKUP($A529,'Supporting Data'!$A$2:$BH$1679,49,FALSE)</f>
        <v>0.28160920739173889</v>
      </c>
      <c r="H529" s="125">
        <f>VLOOKUP($A529,'Supporting Data'!$A$2:$BH$1679,6,FALSE)</f>
        <v>81.366279602050781</v>
      </c>
      <c r="I529" s="128">
        <f>VLOOKUP($A529,'Supporting Data'!$A$2:$BH$1679,22,FALSE)</f>
        <v>0.37931033968925482</v>
      </c>
      <c r="J529" s="125">
        <f>VLOOKUP($A529,'Supporting Data'!$A$2:$BH$1679,8,FALSE)</f>
        <v>86.964485168457031</v>
      </c>
      <c r="K529" s="128">
        <f>VLOOKUP($A529,'Supporting Data'!$A$2:$BH$1679,49,FALSE)</f>
        <v>0.28160920739173889</v>
      </c>
      <c r="L529" s="125">
        <f>VLOOKUP($A529,'Supporting Data'!$A$2:$BH$1679,26,FALSE)</f>
        <v>90.660377502441406</v>
      </c>
      <c r="M529" s="125">
        <f>VLOOKUP($A529,'Supporting Data'!$A$2:$BH$1679,53,FALSE)</f>
        <v>92.485458374023438</v>
      </c>
    </row>
    <row r="530" spans="1:13" x14ac:dyDescent="0.3">
      <c r="A530" s="4">
        <v>160962050</v>
      </c>
      <c r="B530" s="3" t="s">
        <v>70</v>
      </c>
      <c r="C530" s="3" t="s">
        <v>736</v>
      </c>
      <c r="D530" s="125">
        <f>VLOOKUP($A530,'Supporting Data'!$A$2:$BH$1679,5,FALSE)</f>
        <v>78.266410827636719</v>
      </c>
      <c r="E530" s="128">
        <f>VLOOKUP($A530,'Supporting Data'!$A$2:$BH$1679,16,FALSE)</f>
        <v>0.42262893915176392</v>
      </c>
      <c r="F530" s="125">
        <f>VLOOKUP($A530,'Supporting Data'!$A$2:$BH$1679,7,FALSE)</f>
        <v>81.2398681640625</v>
      </c>
      <c r="G530" s="128">
        <f>VLOOKUP($A530,'Supporting Data'!$A$2:$BH$1679,49,FALSE)</f>
        <v>0.37333333492279053</v>
      </c>
      <c r="H530" s="125">
        <f>VLOOKUP($A530,'Supporting Data'!$A$2:$BH$1679,6,FALSE)</f>
        <v>79.938323974609375</v>
      </c>
      <c r="I530" s="128">
        <f>VLOOKUP($A530,'Supporting Data'!$A$2:$BH$1679,22,FALSE)</f>
        <v>0.42262893915176392</v>
      </c>
      <c r="J530" s="125">
        <f>VLOOKUP($A530,'Supporting Data'!$A$2:$BH$1679,8,FALSE)</f>
        <v>81.73602294921875</v>
      </c>
      <c r="K530" s="128">
        <f>VLOOKUP($A530,'Supporting Data'!$A$2:$BH$1679,49,FALSE)</f>
        <v>0.37333333492279053</v>
      </c>
      <c r="L530" s="125">
        <f>VLOOKUP($A530,'Supporting Data'!$A$2:$BH$1679,26,FALSE)</f>
        <v>80.993446350097656</v>
      </c>
      <c r="M530" s="125">
        <f>VLOOKUP($A530,'Supporting Data'!$A$2:$BH$1679,53,FALSE)</f>
        <v>79.268150329589844</v>
      </c>
    </row>
    <row r="531" spans="1:13" x14ac:dyDescent="0.3">
      <c r="A531" s="4">
        <v>1000624020</v>
      </c>
      <c r="B531" s="3" t="s">
        <v>476</v>
      </c>
      <c r="C531" s="3" t="s">
        <v>1949</v>
      </c>
      <c r="D531" s="125">
        <f>VLOOKUP($A531,'Supporting Data'!$A$2:$BH$1679,5,FALSE)</f>
        <v>86.52325439453125</v>
      </c>
      <c r="E531" s="128">
        <f>VLOOKUP($A531,'Supporting Data'!$A$2:$BH$1679,16,FALSE)</f>
        <v>0.22077922523021701</v>
      </c>
      <c r="F531" s="125">
        <f>VLOOKUP($A531,'Supporting Data'!$A$2:$BH$1679,7,FALSE)</f>
        <v>89.515998840332031</v>
      </c>
      <c r="G531" s="128">
        <f>VLOOKUP($A531,'Supporting Data'!$A$2:$BH$1679,49,FALSE)</f>
        <v>0.32467532157897949</v>
      </c>
      <c r="H531" s="125">
        <f>VLOOKUP($A531,'Supporting Data'!$A$2:$BH$1679,6,FALSE)</f>
        <v>88.055915832519531</v>
      </c>
      <c r="I531" s="128">
        <f>VLOOKUP($A531,'Supporting Data'!$A$2:$BH$1679,22,FALSE)</f>
        <v>0.22077922523021701</v>
      </c>
      <c r="J531" s="125">
        <f>VLOOKUP($A531,'Supporting Data'!$A$2:$BH$1679,8,FALSE)</f>
        <v>89.181648254394531</v>
      </c>
      <c r="K531" s="128">
        <f>VLOOKUP($A531,'Supporting Data'!$A$2:$BH$1679,49,FALSE)</f>
        <v>0.32467532157897949</v>
      </c>
      <c r="L531" s="125">
        <f>VLOOKUP($A531,'Supporting Data'!$A$2:$BH$1679,26,FALSE)</f>
        <v>82.201812744140625</v>
      </c>
      <c r="M531" s="125">
        <f>VLOOKUP($A531,'Supporting Data'!$A$2:$BH$1679,53,FALSE)</f>
        <v>84.093193054199219</v>
      </c>
    </row>
    <row r="532" spans="1:13" x14ac:dyDescent="0.3">
      <c r="A532" s="4">
        <v>361234020</v>
      </c>
      <c r="B532" s="3" t="s">
        <v>154</v>
      </c>
      <c r="C532" s="3" t="s">
        <v>966</v>
      </c>
      <c r="D532" s="125">
        <f>VLOOKUP($A532,'Supporting Data'!$A$2:$BH$1679,5,FALSE)</f>
        <v>86.056137084960938</v>
      </c>
      <c r="E532" s="128">
        <f>VLOOKUP($A532,'Supporting Data'!$A$2:$BH$1679,16,FALSE)</f>
        <v>0.61428570747375488</v>
      </c>
      <c r="F532" s="125">
        <f>VLOOKUP($A532,'Supporting Data'!$A$2:$BH$1679,7,FALSE)</f>
        <v>90.303352355957031</v>
      </c>
      <c r="G532" s="128">
        <f>VLOOKUP($A532,'Supporting Data'!$A$2:$BH$1679,49,FALSE)</f>
        <v>0.43333333730697632</v>
      </c>
      <c r="H532" s="125">
        <f>VLOOKUP($A532,'Supporting Data'!$A$2:$BH$1679,6,FALSE)</f>
        <v>81.565467834472656</v>
      </c>
      <c r="I532" s="128">
        <f>VLOOKUP($A532,'Supporting Data'!$A$2:$BH$1679,22,FALSE)</f>
        <v>0.30000001192092901</v>
      </c>
      <c r="J532" s="125">
        <f>VLOOKUP($A532,'Supporting Data'!$A$2:$BH$1679,8,FALSE)</f>
        <v>87.839912414550781</v>
      </c>
      <c r="K532" s="128">
        <f>VLOOKUP($A532,'Supporting Data'!$A$2:$BH$1679,49,FALSE)</f>
        <v>0.43333333730697632</v>
      </c>
      <c r="L532" s="125">
        <f>VLOOKUP($A532,'Supporting Data'!$A$2:$BH$1679,26,FALSE)</f>
        <v>83.712272644042969</v>
      </c>
      <c r="M532" s="125">
        <f>VLOOKUP($A532,'Supporting Data'!$A$2:$BH$1679,53,FALSE)</f>
        <v>89.495582580566406</v>
      </c>
    </row>
    <row r="533" spans="1:13" x14ac:dyDescent="0.3">
      <c r="A533" s="4">
        <v>480683000</v>
      </c>
      <c r="B533" s="3" t="s">
        <v>217</v>
      </c>
      <c r="C533" s="3" t="s">
        <v>1139</v>
      </c>
      <c r="D533" s="125">
        <f>VLOOKUP($A533,'Supporting Data'!$A$2:$BH$1679,5,FALSE)</f>
        <v>85.106468200683594</v>
      </c>
      <c r="E533" s="128">
        <f>VLOOKUP($A533,'Supporting Data'!$A$2:$BH$1679,16,FALSE)</f>
        <v>0.57518798112869263</v>
      </c>
      <c r="F533" s="125">
        <f>VLOOKUP($A533,'Supporting Data'!$A$2:$BH$1679,7,FALSE)</f>
        <v>81.585731506347656</v>
      </c>
      <c r="G533" s="128">
        <f>VLOOKUP($A533,'Supporting Data'!$A$2:$BH$1679,49,FALSE)</f>
        <v>0.3214285671710968</v>
      </c>
      <c r="H533" s="125">
        <f>VLOOKUP($A533,'Supporting Data'!$A$2:$BH$1679,6,FALSE)</f>
        <v>84.809768676757813</v>
      </c>
      <c r="I533" s="128">
        <f>VLOOKUP($A533,'Supporting Data'!$A$2:$BH$1679,22,FALSE)</f>
        <v>0.38311687111854548</v>
      </c>
      <c r="J533" s="125">
        <f>VLOOKUP($A533,'Supporting Data'!$A$2:$BH$1679,8,FALSE)</f>
        <v>81.293601989746094</v>
      </c>
      <c r="K533" s="128">
        <f>VLOOKUP($A533,'Supporting Data'!$A$2:$BH$1679,49,FALSE)</f>
        <v>0.3214285671710968</v>
      </c>
      <c r="L533" s="125">
        <f>VLOOKUP($A533,'Supporting Data'!$A$2:$BH$1679,26,FALSE)</f>
        <v>86.733184814453125</v>
      </c>
      <c r="M533" s="125">
        <f>VLOOKUP($A533,'Supporting Data'!$A$2:$BH$1679,53,FALSE)</f>
        <v>84.402488708496094</v>
      </c>
    </row>
    <row r="534" spans="1:13" x14ac:dyDescent="0.3">
      <c r="A534" s="4">
        <v>391374020</v>
      </c>
      <c r="B534" s="3" t="s">
        <v>173</v>
      </c>
      <c r="C534" s="3" t="s">
        <v>1023</v>
      </c>
      <c r="D534" s="125">
        <f>VLOOKUP($A534,'Supporting Data'!$A$2:$BH$1679,5,FALSE)</f>
        <v>94.690711975097656</v>
      </c>
      <c r="E534" s="128">
        <f>VLOOKUP($A534,'Supporting Data'!$A$2:$BH$1679,16,FALSE)</f>
        <v>0.56783920526504517</v>
      </c>
      <c r="F534" s="125">
        <f>VLOOKUP($A534,'Supporting Data'!$A$2:$BH$1679,7,FALSE)</f>
        <v>88.190826416015625</v>
      </c>
      <c r="G534" s="128">
        <f>VLOOKUP($A534,'Supporting Data'!$A$2:$BH$1679,49,FALSE)</f>
        <v>0.3684210479259491</v>
      </c>
      <c r="H534" s="125">
        <f>VLOOKUP($A534,'Supporting Data'!$A$2:$BH$1679,6,FALSE)</f>
        <v>94.388908386230469</v>
      </c>
      <c r="I534" s="128">
        <f>VLOOKUP($A534,'Supporting Data'!$A$2:$BH$1679,22,FALSE)</f>
        <v>0.40789473056793207</v>
      </c>
      <c r="J534" s="125">
        <f>VLOOKUP($A534,'Supporting Data'!$A$2:$BH$1679,8,FALSE)</f>
        <v>88.990623474121094</v>
      </c>
      <c r="K534" s="128">
        <f>VLOOKUP($A534,'Supporting Data'!$A$2:$BH$1679,49,FALSE)</f>
        <v>0.3684210479259491</v>
      </c>
      <c r="L534" s="125">
        <f>VLOOKUP($A534,'Supporting Data'!$A$2:$BH$1679,26,FALSE)</f>
        <v>93.379203796386719</v>
      </c>
      <c r="M534" s="125">
        <f>VLOOKUP($A534,'Supporting Data'!$A$2:$BH$1679,53,FALSE)</f>
        <v>86.1964111328125</v>
      </c>
    </row>
    <row r="535" spans="1:13" x14ac:dyDescent="0.3">
      <c r="A535" s="4">
        <v>391373000</v>
      </c>
      <c r="B535" s="3" t="s">
        <v>173</v>
      </c>
      <c r="C535" s="3" t="s">
        <v>1022</v>
      </c>
      <c r="D535" s="125">
        <f>VLOOKUP($A535,'Supporting Data'!$A$2:$BH$1679,5,FALSE)</f>
        <v>82.542282104492188</v>
      </c>
      <c r="E535" s="128">
        <f>VLOOKUP($A535,'Supporting Data'!$A$2:$BH$1679,16,FALSE)</f>
        <v>0.50742572546005249</v>
      </c>
      <c r="F535" s="125">
        <f>VLOOKUP($A535,'Supporting Data'!$A$2:$BH$1679,7,FALSE)</f>
        <v>84.175323486328125</v>
      </c>
      <c r="G535" s="128">
        <f>VLOOKUP($A535,'Supporting Data'!$A$2:$BH$1679,49,FALSE)</f>
        <v>0.33519554138183588</v>
      </c>
      <c r="H535" s="125">
        <f>VLOOKUP($A535,'Supporting Data'!$A$2:$BH$1679,6,FALSE)</f>
        <v>82.109291076660156</v>
      </c>
      <c r="I535" s="128">
        <f>VLOOKUP($A535,'Supporting Data'!$A$2:$BH$1679,22,FALSE)</f>
        <v>0.38202247023582458</v>
      </c>
      <c r="J535" s="125">
        <f>VLOOKUP($A535,'Supporting Data'!$A$2:$BH$1679,8,FALSE)</f>
        <v>83.855476379394531</v>
      </c>
      <c r="K535" s="128">
        <f>VLOOKUP($A535,'Supporting Data'!$A$2:$BH$1679,49,FALSE)</f>
        <v>0.33519554138183588</v>
      </c>
      <c r="L535" s="125">
        <f>VLOOKUP($A535,'Supporting Data'!$A$2:$BH$1679,26,FALSE)</f>
        <v>86.733184814453125</v>
      </c>
      <c r="M535" s="125">
        <f>VLOOKUP($A535,'Supporting Data'!$A$2:$BH$1679,53,FALSE)</f>
        <v>85.722152709960938</v>
      </c>
    </row>
    <row r="536" spans="1:13" x14ac:dyDescent="0.3">
      <c r="A536" s="4">
        <v>480714030</v>
      </c>
      <c r="B536" s="3" t="s">
        <v>220</v>
      </c>
      <c r="C536" s="3" t="s">
        <v>1168</v>
      </c>
      <c r="D536" s="125">
        <f>VLOOKUP($A536,'Supporting Data'!$A$2:$BH$1679,5,FALSE)</f>
        <v>85.043388366699219</v>
      </c>
      <c r="E536" s="128">
        <f>VLOOKUP($A536,'Supporting Data'!$A$2:$BH$1679,16,FALSE)</f>
        <v>0.64492756128311157</v>
      </c>
      <c r="F536" s="125">
        <f>VLOOKUP($A536,'Supporting Data'!$A$2:$BH$1679,7,FALSE)</f>
        <v>85.349159240722656</v>
      </c>
      <c r="G536" s="128">
        <f>VLOOKUP($A536,'Supporting Data'!$A$2:$BH$1679,49,FALSE)</f>
        <v>0.23076923191547391</v>
      </c>
      <c r="H536" s="125">
        <f>VLOOKUP($A536,'Supporting Data'!$A$2:$BH$1679,6,FALSE)</f>
        <v>85.471199035644531</v>
      </c>
      <c r="I536" s="128">
        <f>VLOOKUP($A536,'Supporting Data'!$A$2:$BH$1679,22,FALSE)</f>
        <v>0.44230768084526062</v>
      </c>
      <c r="J536" s="125">
        <f>VLOOKUP($A536,'Supporting Data'!$A$2:$BH$1679,8,FALSE)</f>
        <v>83.449134826660156</v>
      </c>
      <c r="K536" s="128">
        <f>VLOOKUP($A536,'Supporting Data'!$A$2:$BH$1679,49,FALSE)</f>
        <v>0.23076923191547391</v>
      </c>
      <c r="L536" s="125">
        <f>VLOOKUP($A536,'Supporting Data'!$A$2:$BH$1679,26,FALSE)</f>
        <v>85.826911926269531</v>
      </c>
      <c r="M536" s="125">
        <f>VLOOKUP($A536,'Supporting Data'!$A$2:$BH$1679,53,FALSE)</f>
        <v>82.381744384765625</v>
      </c>
    </row>
    <row r="537" spans="1:13" x14ac:dyDescent="0.3">
      <c r="A537" s="4">
        <v>370394060</v>
      </c>
      <c r="B537" s="3" t="s">
        <v>165</v>
      </c>
      <c r="C537" s="3" t="s">
        <v>997</v>
      </c>
      <c r="D537" s="125">
        <f>VLOOKUP($A537,'Supporting Data'!$A$2:$BH$1679,5,FALSE)</f>
        <v>89.44964599609375</v>
      </c>
      <c r="E537" s="128">
        <f>VLOOKUP($A537,'Supporting Data'!$A$2:$BH$1679,16,FALSE)</f>
        <v>0.37735849618911738</v>
      </c>
      <c r="F537" s="125">
        <f>VLOOKUP($A537,'Supporting Data'!$A$2:$BH$1679,7,FALSE)</f>
        <v>91.753433227539063</v>
      </c>
      <c r="G537" s="128">
        <f>VLOOKUP($A537,'Supporting Data'!$A$2:$BH$1679,49,FALSE)</f>
        <v>0.19230769574642179</v>
      </c>
      <c r="H537" s="125">
        <f>VLOOKUP($A537,'Supporting Data'!$A$2:$BH$1679,6,FALSE)</f>
        <v>90.115135192871094</v>
      </c>
      <c r="I537" s="128">
        <f>VLOOKUP($A537,'Supporting Data'!$A$2:$BH$1679,22,FALSE)</f>
        <v>0.38461539149284357</v>
      </c>
      <c r="J537" s="125">
        <f>VLOOKUP($A537,'Supporting Data'!$A$2:$BH$1679,8,FALSE)</f>
        <v>89.718498229980469</v>
      </c>
      <c r="K537" s="128">
        <f>VLOOKUP($A537,'Supporting Data'!$A$2:$BH$1679,49,FALSE)</f>
        <v>0.19230769574642179</v>
      </c>
      <c r="L537" s="125">
        <f>VLOOKUP($A537,'Supporting Data'!$A$2:$BH$1679,26,FALSE)</f>
        <v>92.7750244140625</v>
      </c>
      <c r="M537" s="125">
        <f>VLOOKUP($A537,'Supporting Data'!$A$2:$BH$1679,53,FALSE)</f>
        <v>93.413352966308594</v>
      </c>
    </row>
    <row r="538" spans="1:13" x14ac:dyDescent="0.3">
      <c r="A538" s="4">
        <v>920874150</v>
      </c>
      <c r="B538" s="3" t="s">
        <v>427</v>
      </c>
      <c r="C538" s="3" t="s">
        <v>1698</v>
      </c>
      <c r="D538" s="125">
        <f>VLOOKUP($A538,'Supporting Data'!$A$2:$BH$1679,5,FALSE)</f>
        <v>88.18182373046875</v>
      </c>
      <c r="E538" s="128">
        <f>VLOOKUP($A538,'Supporting Data'!$A$2:$BH$1679,16,FALSE)</f>
        <v>0.5252918004989624</v>
      </c>
      <c r="F538" s="125">
        <f>VLOOKUP($A538,'Supporting Data'!$A$2:$BH$1679,7,FALSE)</f>
        <v>87.6290283203125</v>
      </c>
      <c r="G538" s="128">
        <f>VLOOKUP($A538,'Supporting Data'!$A$2:$BH$1679,49,FALSE)</f>
        <v>0.2417582422494888</v>
      </c>
      <c r="H538" s="125">
        <f>VLOOKUP($A538,'Supporting Data'!$A$2:$BH$1679,6,FALSE)</f>
        <v>84.642356872558594</v>
      </c>
      <c r="I538" s="128">
        <f>VLOOKUP($A538,'Supporting Data'!$A$2:$BH$1679,22,FALSE)</f>
        <v>0.29670330882072449</v>
      </c>
      <c r="J538" s="125">
        <f>VLOOKUP($A538,'Supporting Data'!$A$2:$BH$1679,8,FALSE)</f>
        <v>87.101181030273438</v>
      </c>
      <c r="K538" s="128">
        <f>VLOOKUP($A538,'Supporting Data'!$A$2:$BH$1679,49,FALSE)</f>
        <v>0.2417582422494888</v>
      </c>
      <c r="L538" s="125">
        <f>VLOOKUP($A538,'Supporting Data'!$A$2:$BH$1679,26,FALSE)</f>
        <v>88.545738220214844</v>
      </c>
      <c r="M538" s="125">
        <f>VLOOKUP($A538,'Supporting Data'!$A$2:$BH$1679,53,FALSE)</f>
        <v>88.485214233398438</v>
      </c>
    </row>
    <row r="539" spans="1:13" x14ac:dyDescent="0.3">
      <c r="A539" s="4">
        <v>370373000</v>
      </c>
      <c r="B539" s="3" t="s">
        <v>164</v>
      </c>
      <c r="C539" s="3" t="s">
        <v>993</v>
      </c>
      <c r="D539" s="125">
        <f>VLOOKUP($A539,'Supporting Data'!$A$2:$BH$1679,5,FALSE)</f>
        <v>88.875457763671875</v>
      </c>
      <c r="E539" s="128">
        <f>VLOOKUP($A539,'Supporting Data'!$A$2:$BH$1679,16,FALSE)</f>
        <v>0.45316454768180853</v>
      </c>
      <c r="F539" s="125">
        <f>VLOOKUP($A539,'Supporting Data'!$A$2:$BH$1679,7,FALSE)</f>
        <v>91.601570129394531</v>
      </c>
      <c r="G539" s="128">
        <f>VLOOKUP($A539,'Supporting Data'!$A$2:$BH$1679,49,FALSE)</f>
        <v>0.27906978130340582</v>
      </c>
      <c r="H539" s="125">
        <f>VLOOKUP($A539,'Supporting Data'!$A$2:$BH$1679,6,FALSE)</f>
        <v>86.842010498046875</v>
      </c>
      <c r="I539" s="128">
        <f>VLOOKUP($A539,'Supporting Data'!$A$2:$BH$1679,22,FALSE)</f>
        <v>0.31395348906517029</v>
      </c>
      <c r="J539" s="125">
        <f>VLOOKUP($A539,'Supporting Data'!$A$2:$BH$1679,8,FALSE)</f>
        <v>89.469215393066406</v>
      </c>
      <c r="K539" s="128">
        <f>VLOOKUP($A539,'Supporting Data'!$A$2:$BH$1679,49,FALSE)</f>
        <v>0.27906978130340582</v>
      </c>
      <c r="L539" s="125">
        <f>VLOOKUP($A539,'Supporting Data'!$A$2:$BH$1679,26,FALSE)</f>
        <v>86.129005432128906</v>
      </c>
      <c r="M539" s="125">
        <f>VLOOKUP($A539,'Supporting Data'!$A$2:$BH$1679,53,FALSE)</f>
        <v>90.320381164550781</v>
      </c>
    </row>
    <row r="540" spans="1:13" x14ac:dyDescent="0.3">
      <c r="A540" s="4">
        <v>1060053000</v>
      </c>
      <c r="B540" s="3" t="s">
        <v>503</v>
      </c>
      <c r="C540" s="3" t="s">
        <v>2000</v>
      </c>
      <c r="D540" s="125">
        <f>VLOOKUP($A540,'Supporting Data'!$A$2:$BH$1679,5,FALSE)</f>
        <v>85.951576232910156</v>
      </c>
      <c r="E540" s="128">
        <f>VLOOKUP($A540,'Supporting Data'!$A$2:$BH$1679,16,FALSE)</f>
        <v>0.44363635778427118</v>
      </c>
      <c r="F540" s="125">
        <f>VLOOKUP($A540,'Supporting Data'!$A$2:$BH$1679,7,FALSE)</f>
        <v>83.968254089355469</v>
      </c>
      <c r="G540" s="128">
        <f>VLOOKUP($A540,'Supporting Data'!$A$2:$BH$1679,49,FALSE)</f>
        <v>0.25510203838348389</v>
      </c>
      <c r="H540" s="125">
        <f>VLOOKUP($A540,'Supporting Data'!$A$2:$BH$1679,6,FALSE)</f>
        <v>86.834396362304688</v>
      </c>
      <c r="I540" s="128">
        <f>VLOOKUP($A540,'Supporting Data'!$A$2:$BH$1679,22,FALSE)</f>
        <v>0.38461539149284357</v>
      </c>
      <c r="J540" s="125">
        <f>VLOOKUP($A540,'Supporting Data'!$A$2:$BH$1679,8,FALSE)</f>
        <v>82.32049560546875</v>
      </c>
      <c r="K540" s="128">
        <f>VLOOKUP($A540,'Supporting Data'!$A$2:$BH$1679,49,FALSE)</f>
        <v>0.25510203838348389</v>
      </c>
      <c r="L540" s="125">
        <f>VLOOKUP($A540,'Supporting Data'!$A$2:$BH$1679,26,FALSE)</f>
        <v>82.805992126464844</v>
      </c>
      <c r="M540" s="125">
        <f>VLOOKUP($A540,'Supporting Data'!$A$2:$BH$1679,53,FALSE)</f>
        <v>79.000091552734375</v>
      </c>
    </row>
    <row r="541" spans="1:13" x14ac:dyDescent="0.3">
      <c r="A541" s="4">
        <v>731083000</v>
      </c>
      <c r="B541" s="3" t="s">
        <v>349</v>
      </c>
      <c r="C541" s="3" t="s">
        <v>1524</v>
      </c>
      <c r="D541" s="125">
        <f>VLOOKUP($A541,'Supporting Data'!$A$2:$BH$1679,5,FALSE)</f>
        <v>90.641983032226563</v>
      </c>
      <c r="E541" s="128">
        <f>VLOOKUP($A541,'Supporting Data'!$A$2:$BH$1679,16,FALSE)</f>
        <v>0.48948949575424189</v>
      </c>
      <c r="F541" s="125">
        <f>VLOOKUP($A541,'Supporting Data'!$A$2:$BH$1679,7,FALSE)</f>
        <v>89.612861633300781</v>
      </c>
      <c r="G541" s="128">
        <f>VLOOKUP($A541,'Supporting Data'!$A$2:$BH$1679,49,FALSE)</f>
        <v>0.29637527465820313</v>
      </c>
      <c r="H541" s="125">
        <f>VLOOKUP($A541,'Supporting Data'!$A$2:$BH$1679,6,FALSE)</f>
        <v>90.3050537109375</v>
      </c>
      <c r="I541" s="128">
        <f>VLOOKUP($A541,'Supporting Data'!$A$2:$BH$1679,22,FALSE)</f>
        <v>0.39445629715919489</v>
      </c>
      <c r="J541" s="125">
        <f>VLOOKUP($A541,'Supporting Data'!$A$2:$BH$1679,8,FALSE)</f>
        <v>89.578926086425781</v>
      </c>
      <c r="K541" s="128">
        <f>VLOOKUP($A541,'Supporting Data'!$A$2:$BH$1679,49,FALSE)</f>
        <v>0.29637527465820313</v>
      </c>
      <c r="L541" s="125">
        <f>VLOOKUP($A541,'Supporting Data'!$A$2:$BH$1679,26,FALSE)</f>
        <v>80.691352844238281</v>
      </c>
      <c r="M541" s="125">
        <f>VLOOKUP($A541,'Supporting Data'!$A$2:$BH$1679,53,FALSE)</f>
        <v>78.958854675292969</v>
      </c>
    </row>
    <row r="542" spans="1:13" x14ac:dyDescent="0.3">
      <c r="A542" s="4">
        <v>211484020</v>
      </c>
      <c r="B542" s="3" t="s">
        <v>91</v>
      </c>
      <c r="C542" s="3" t="s">
        <v>792</v>
      </c>
      <c r="D542" s="125">
        <f>VLOOKUP($A542,'Supporting Data'!$A$2:$BH$1679,5,FALSE)</f>
        <v>76.527542114257813</v>
      </c>
      <c r="E542" s="128">
        <f>VLOOKUP($A542,'Supporting Data'!$A$2:$BH$1679,16,FALSE)</f>
        <v>0.3571428656578064</v>
      </c>
      <c r="F542" s="125">
        <f>VLOOKUP($A542,'Supporting Data'!$A$2:$BH$1679,7,FALSE)</f>
        <v>72.521888732910156</v>
      </c>
      <c r="G542" s="128">
        <f>VLOOKUP($A542,'Supporting Data'!$A$2:$BH$1679,49,FALSE)</f>
        <v>0</v>
      </c>
      <c r="H542" s="125">
        <f>VLOOKUP($A542,'Supporting Data'!$A$2:$BH$1679,6,FALSE)</f>
        <v>77.805412292480469</v>
      </c>
      <c r="I542" s="128">
        <f>VLOOKUP($A542,'Supporting Data'!$A$2:$BH$1679,22,FALSE)</f>
        <v>0</v>
      </c>
      <c r="J542" s="125">
        <f>VLOOKUP($A542,'Supporting Data'!$A$2:$BH$1679,8,FALSE)</f>
        <v>76.740425109863281</v>
      </c>
      <c r="K542" s="128">
        <f>VLOOKUP($A542,'Supporting Data'!$A$2:$BH$1679,49,FALSE)</f>
        <v>0</v>
      </c>
      <c r="L542" s="125">
        <f>VLOOKUP($A542,'Supporting Data'!$A$2:$BH$1679,26,FALSE)</f>
        <v>80.691352844238281</v>
      </c>
      <c r="M542" s="125">
        <f>VLOOKUP($A542,'Supporting Data'!$A$2:$BH$1679,53,FALSE)</f>
        <v>80.81463623046875</v>
      </c>
    </row>
    <row r="543" spans="1:13" x14ac:dyDescent="0.3">
      <c r="A543" s="4">
        <v>920874160</v>
      </c>
      <c r="B543" s="3" t="s">
        <v>427</v>
      </c>
      <c r="C543" s="3" t="s">
        <v>1699</v>
      </c>
      <c r="D543" s="125">
        <f>VLOOKUP($A543,'Supporting Data'!$A$2:$BH$1679,5,FALSE)</f>
        <v>81.6842041015625</v>
      </c>
      <c r="E543" s="128">
        <f>VLOOKUP($A543,'Supporting Data'!$A$2:$BH$1679,16,FALSE)</f>
        <v>0.54634147882461548</v>
      </c>
      <c r="F543" s="125">
        <f>VLOOKUP($A543,'Supporting Data'!$A$2:$BH$1679,7,FALSE)</f>
        <v>80.744163513183594</v>
      </c>
      <c r="G543" s="128">
        <f>VLOOKUP($A543,'Supporting Data'!$A$2:$BH$1679,49,FALSE)</f>
        <v>0.30303031206130981</v>
      </c>
      <c r="H543" s="125">
        <f>VLOOKUP($A543,'Supporting Data'!$A$2:$BH$1679,6,FALSE)</f>
        <v>78.329399108886719</v>
      </c>
      <c r="I543" s="128">
        <f>VLOOKUP($A543,'Supporting Data'!$A$2:$BH$1679,22,FALSE)</f>
        <v>0.34328359365463262</v>
      </c>
      <c r="J543" s="125">
        <f>VLOOKUP($A543,'Supporting Data'!$A$2:$BH$1679,8,FALSE)</f>
        <v>76.80120849609375</v>
      </c>
      <c r="K543" s="128">
        <f>VLOOKUP($A543,'Supporting Data'!$A$2:$BH$1679,49,FALSE)</f>
        <v>0.30303031206130981</v>
      </c>
      <c r="L543" s="125">
        <f>VLOOKUP($A543,'Supporting Data'!$A$2:$BH$1679,26,FALSE)</f>
        <v>94.889663696289063</v>
      </c>
      <c r="M543" s="125">
        <f>VLOOKUP($A543,'Supporting Data'!$A$2:$BH$1679,53,FALSE)</f>
        <v>90.279136657714844</v>
      </c>
    </row>
    <row r="544" spans="1:13" x14ac:dyDescent="0.3">
      <c r="A544" s="4">
        <v>491443000</v>
      </c>
      <c r="B544" s="3" t="s">
        <v>252</v>
      </c>
      <c r="C544" s="3" t="s">
        <v>1303</v>
      </c>
      <c r="D544" s="125">
        <f>VLOOKUP($A544,'Supporting Data'!$A$2:$BH$1679,5,FALSE)</f>
        <v>79.391494750976563</v>
      </c>
      <c r="E544" s="128">
        <f>VLOOKUP($A544,'Supporting Data'!$A$2:$BH$1679,16,FALSE)</f>
        <v>0.56125354766845703</v>
      </c>
      <c r="F544" s="125">
        <f>VLOOKUP($A544,'Supporting Data'!$A$2:$BH$1679,7,FALSE)</f>
        <v>78.448043823242188</v>
      </c>
      <c r="G544" s="128">
        <f>VLOOKUP($A544,'Supporting Data'!$A$2:$BH$1679,49,FALSE)</f>
        <v>0.40314134955406189</v>
      </c>
      <c r="H544" s="125">
        <f>VLOOKUP($A544,'Supporting Data'!$A$2:$BH$1679,6,FALSE)</f>
        <v>78.091598510742188</v>
      </c>
      <c r="I544" s="128">
        <f>VLOOKUP($A544,'Supporting Data'!$A$2:$BH$1679,22,FALSE)</f>
        <v>0.44240838289260859</v>
      </c>
      <c r="J544" s="125">
        <f>VLOOKUP($A544,'Supporting Data'!$A$2:$BH$1679,8,FALSE)</f>
        <v>76.547660827636719</v>
      </c>
      <c r="K544" s="128">
        <f>VLOOKUP($A544,'Supporting Data'!$A$2:$BH$1679,49,FALSE)</f>
        <v>0.40314134955406189</v>
      </c>
      <c r="L544" s="125">
        <f>VLOOKUP($A544,'Supporting Data'!$A$2:$BH$1679,26,FALSE)</f>
        <v>78.878799438476563</v>
      </c>
      <c r="M544" s="125">
        <f>VLOOKUP($A544,'Supporting Data'!$A$2:$BH$1679,53,FALSE)</f>
        <v>72.1749267578125</v>
      </c>
    </row>
    <row r="545" spans="1:13" x14ac:dyDescent="0.3">
      <c r="A545" s="4">
        <v>741904020</v>
      </c>
      <c r="B545" s="3" t="s">
        <v>351</v>
      </c>
      <c r="C545" s="3" t="s">
        <v>1531</v>
      </c>
      <c r="D545" s="125">
        <f>VLOOKUP($A545,'Supporting Data'!$A$2:$BH$1679,5,FALSE)</f>
        <v>83.030654907226563</v>
      </c>
      <c r="E545" s="128">
        <f>VLOOKUP($A545,'Supporting Data'!$A$2:$BH$1679,16,FALSE)</f>
        <v>0.40425533056259161</v>
      </c>
      <c r="F545" s="125">
        <f>VLOOKUP($A545,'Supporting Data'!$A$2:$BH$1679,7,FALSE)</f>
        <v>88.159217834472656</v>
      </c>
      <c r="G545" s="128">
        <f>VLOOKUP($A545,'Supporting Data'!$A$2:$BH$1679,49,FALSE)</f>
        <v>0.2916666567325592</v>
      </c>
      <c r="H545" s="125">
        <f>VLOOKUP($A545,'Supporting Data'!$A$2:$BH$1679,6,FALSE)</f>
        <v>84.09027099609375</v>
      </c>
      <c r="I545" s="128">
        <f>VLOOKUP($A545,'Supporting Data'!$A$2:$BH$1679,22,FALSE)</f>
        <v>0</v>
      </c>
      <c r="J545" s="125">
        <f>VLOOKUP($A545,'Supporting Data'!$A$2:$BH$1679,8,FALSE)</f>
        <v>86.539619445800781</v>
      </c>
      <c r="K545" s="128">
        <f>VLOOKUP($A545,'Supporting Data'!$A$2:$BH$1679,49,FALSE)</f>
        <v>0.2916666567325592</v>
      </c>
      <c r="L545" s="125">
        <f>VLOOKUP($A545,'Supporting Data'!$A$2:$BH$1679,26,FALSE)</f>
        <v>82.50390625</v>
      </c>
      <c r="M545" s="125">
        <f>VLOOKUP($A545,'Supporting Data'!$A$2:$BH$1679,53,FALSE)</f>
        <v>88.980087280273438</v>
      </c>
    </row>
    <row r="546" spans="1:13" x14ac:dyDescent="0.3">
      <c r="A546" s="4">
        <v>51274020</v>
      </c>
      <c r="B546" s="3" t="s">
        <v>19</v>
      </c>
      <c r="C546" s="3" t="s">
        <v>585</v>
      </c>
      <c r="D546" s="125">
        <f>VLOOKUP($A546,'Supporting Data'!$A$2:$BH$1679,5,FALSE)</f>
        <v>94.341567993164063</v>
      </c>
      <c r="E546" s="128">
        <f>VLOOKUP($A546,'Supporting Data'!$A$2:$BH$1679,16,FALSE)</f>
        <v>0.42647057771682739</v>
      </c>
      <c r="F546" s="125">
        <f>VLOOKUP($A546,'Supporting Data'!$A$2:$BH$1679,7,FALSE)</f>
        <v>95.325874328613281</v>
      </c>
      <c r="G546" s="128">
        <f>VLOOKUP($A546,'Supporting Data'!$A$2:$BH$1679,49,FALSE)</f>
        <v>0.3382352888584137</v>
      </c>
      <c r="H546" s="125">
        <f>VLOOKUP($A546,'Supporting Data'!$A$2:$BH$1679,6,FALSE)</f>
        <v>96.015586853027344</v>
      </c>
      <c r="I546" s="128">
        <f>VLOOKUP($A546,'Supporting Data'!$A$2:$BH$1679,22,FALSE)</f>
        <v>0.42647057771682739</v>
      </c>
      <c r="J546" s="125">
        <f>VLOOKUP($A546,'Supporting Data'!$A$2:$BH$1679,8,FALSE)</f>
        <v>95.533454895019531</v>
      </c>
      <c r="K546" s="128">
        <f>VLOOKUP($A546,'Supporting Data'!$A$2:$BH$1679,49,FALSE)</f>
        <v>0.3382352888584137</v>
      </c>
      <c r="L546" s="125">
        <f>VLOOKUP($A546,'Supporting Data'!$A$2:$BH$1679,26,FALSE)</f>
        <v>94.285484313964844</v>
      </c>
      <c r="M546" s="125">
        <f>VLOOKUP($A546,'Supporting Data'!$A$2:$BH$1679,53,FALSE)</f>
        <v>94.011329650878906</v>
      </c>
    </row>
    <row r="547" spans="1:13" x14ac:dyDescent="0.3">
      <c r="A547" s="4">
        <v>361264080</v>
      </c>
      <c r="B547" s="3" t="s">
        <v>155</v>
      </c>
      <c r="C547" s="3" t="s">
        <v>972</v>
      </c>
      <c r="D547" s="125">
        <f>VLOOKUP($A547,'Supporting Data'!$A$2:$BH$1679,5,FALSE)</f>
        <v>86.791160583496094</v>
      </c>
      <c r="E547" s="128">
        <f>VLOOKUP($A547,'Supporting Data'!$A$2:$BH$1679,16,FALSE)</f>
        <v>0.48684209585189819</v>
      </c>
      <c r="F547" s="125">
        <f>VLOOKUP($A547,'Supporting Data'!$A$2:$BH$1679,7,FALSE)</f>
        <v>83.417625427246094</v>
      </c>
      <c r="G547" s="128">
        <f>VLOOKUP($A547,'Supporting Data'!$A$2:$BH$1679,49,FALSE)</f>
        <v>0.3333333432674408</v>
      </c>
      <c r="H547" s="125">
        <f>VLOOKUP($A547,'Supporting Data'!$A$2:$BH$1679,6,FALSE)</f>
        <v>88.181846618652344</v>
      </c>
      <c r="I547" s="128">
        <f>VLOOKUP($A547,'Supporting Data'!$A$2:$BH$1679,22,FALSE)</f>
        <v>0.43589743971824652</v>
      </c>
      <c r="J547" s="125">
        <f>VLOOKUP($A547,'Supporting Data'!$A$2:$BH$1679,8,FALSE)</f>
        <v>83.552192687988281</v>
      </c>
      <c r="K547" s="128">
        <f>VLOOKUP($A547,'Supporting Data'!$A$2:$BH$1679,49,FALSE)</f>
        <v>0.3333333432674408</v>
      </c>
      <c r="L547" s="125">
        <f>VLOOKUP($A547,'Supporting Data'!$A$2:$BH$1679,26,FALSE)</f>
        <v>79.785079956054688</v>
      </c>
      <c r="M547" s="125">
        <f>VLOOKUP($A547,'Supporting Data'!$A$2:$BH$1679,53,FALSE)</f>
        <v>80.402236938476563</v>
      </c>
    </row>
    <row r="548" spans="1:13" x14ac:dyDescent="0.3">
      <c r="A548" s="4">
        <v>480714070</v>
      </c>
      <c r="B548" s="3" t="s">
        <v>220</v>
      </c>
      <c r="C548" s="3" t="s">
        <v>1171</v>
      </c>
      <c r="D548" s="125">
        <f>VLOOKUP($A548,'Supporting Data'!$A$2:$BH$1679,5,FALSE)</f>
        <v>82.925010681152344</v>
      </c>
      <c r="E548" s="128">
        <f>VLOOKUP($A548,'Supporting Data'!$A$2:$BH$1679,16,FALSE)</f>
        <v>0.60227274894714355</v>
      </c>
      <c r="F548" s="125">
        <f>VLOOKUP($A548,'Supporting Data'!$A$2:$BH$1679,7,FALSE)</f>
        <v>87.412803649902344</v>
      </c>
      <c r="G548" s="128">
        <f>VLOOKUP($A548,'Supporting Data'!$A$2:$BH$1679,49,FALSE)</f>
        <v>0.34693878889083862</v>
      </c>
      <c r="H548" s="125">
        <f>VLOOKUP($A548,'Supporting Data'!$A$2:$BH$1679,6,FALSE)</f>
        <v>81.611137390136719</v>
      </c>
      <c r="I548" s="128">
        <f>VLOOKUP($A548,'Supporting Data'!$A$2:$BH$1679,22,FALSE)</f>
        <v>0.28571429848670959</v>
      </c>
      <c r="J548" s="125">
        <f>VLOOKUP($A548,'Supporting Data'!$A$2:$BH$1679,8,FALSE)</f>
        <v>86.121513366699219</v>
      </c>
      <c r="K548" s="128">
        <f>VLOOKUP($A548,'Supporting Data'!$A$2:$BH$1679,49,FALSE)</f>
        <v>0.34693878889083862</v>
      </c>
      <c r="L548" s="125">
        <f>VLOOKUP($A548,'Supporting Data'!$A$2:$BH$1679,26,FALSE)</f>
        <v>83.712272644042969</v>
      </c>
      <c r="M548" s="125">
        <f>VLOOKUP($A548,'Supporting Data'!$A$2:$BH$1679,53,FALSE)</f>
        <v>85.289138793945313</v>
      </c>
    </row>
    <row r="549" spans="1:13" x14ac:dyDescent="0.3">
      <c r="A549" s="4">
        <v>380451050</v>
      </c>
      <c r="B549" s="3" t="s">
        <v>167</v>
      </c>
      <c r="C549" s="3" t="s">
        <v>1000</v>
      </c>
      <c r="D549" s="125">
        <f>VLOOKUP($A549,'Supporting Data'!$A$2:$BH$1679,5,FALSE)</f>
        <v>92.399505615234375</v>
      </c>
      <c r="E549" s="128">
        <f>VLOOKUP($A549,'Supporting Data'!$A$2:$BH$1679,16,FALSE)</f>
        <v>0.36065572500228882</v>
      </c>
      <c r="F549" s="125">
        <f>VLOOKUP($A549,'Supporting Data'!$A$2:$BH$1679,7,FALSE)</f>
        <v>92.965652465820313</v>
      </c>
      <c r="G549" s="128">
        <f>VLOOKUP($A549,'Supporting Data'!$A$2:$BH$1679,49,FALSE)</f>
        <v>0.58823531866073608</v>
      </c>
      <c r="H549" s="125">
        <f>VLOOKUP($A549,'Supporting Data'!$A$2:$BH$1679,6,FALSE)</f>
        <v>97.442985534667969</v>
      </c>
      <c r="I549" s="128">
        <f>VLOOKUP($A549,'Supporting Data'!$A$2:$BH$1679,22,FALSE)</f>
        <v>0.36065572500228882</v>
      </c>
      <c r="J549" s="125">
        <f>VLOOKUP($A549,'Supporting Data'!$A$2:$BH$1679,8,FALSE)</f>
        <v>95.687240600585938</v>
      </c>
      <c r="K549" s="128">
        <f>VLOOKUP($A549,'Supporting Data'!$A$2:$BH$1679,49,FALSE)</f>
        <v>0.58823531866073608</v>
      </c>
      <c r="L549" s="125">
        <f>VLOOKUP($A549,'Supporting Data'!$A$2:$BH$1679,26,FALSE)</f>
        <v>89.149925231933594</v>
      </c>
      <c r="M549" s="125">
        <f>VLOOKUP($A549,'Supporting Data'!$A$2:$BH$1679,53,FALSE)</f>
        <v>87.866615295410156</v>
      </c>
    </row>
    <row r="550" spans="1:13" x14ac:dyDescent="0.3">
      <c r="A550" s="4">
        <v>290014020</v>
      </c>
      <c r="B550" s="3" t="s">
        <v>125</v>
      </c>
      <c r="C550" s="3" t="s">
        <v>916</v>
      </c>
      <c r="D550" s="125">
        <f>VLOOKUP($A550,'Supporting Data'!$A$2:$BH$1679,5,FALSE)</f>
        <v>85.829696655273438</v>
      </c>
      <c r="E550" s="128">
        <f>VLOOKUP($A550,'Supporting Data'!$A$2:$BH$1679,16,FALSE)</f>
        <v>0.39772728085517878</v>
      </c>
      <c r="F550" s="125">
        <f>VLOOKUP($A550,'Supporting Data'!$A$2:$BH$1679,7,FALSE)</f>
        <v>86.549446105957031</v>
      </c>
      <c r="G550" s="128">
        <f>VLOOKUP($A550,'Supporting Data'!$A$2:$BH$1679,49,FALSE)</f>
        <v>0.25</v>
      </c>
      <c r="H550" s="125">
        <f>VLOOKUP($A550,'Supporting Data'!$A$2:$BH$1679,6,FALSE)</f>
        <v>86.712638854980469</v>
      </c>
      <c r="I550" s="128">
        <f>VLOOKUP($A550,'Supporting Data'!$A$2:$BH$1679,22,FALSE)</f>
        <v>0.3214285671710968</v>
      </c>
      <c r="J550" s="125">
        <f>VLOOKUP($A550,'Supporting Data'!$A$2:$BH$1679,8,FALSE)</f>
        <v>87.079437255859375</v>
      </c>
      <c r="K550" s="128">
        <f>VLOOKUP($A550,'Supporting Data'!$A$2:$BH$1679,49,FALSE)</f>
        <v>0.25</v>
      </c>
      <c r="L550" s="125">
        <f>VLOOKUP($A550,'Supporting Data'!$A$2:$BH$1679,26,FALSE)</f>
        <v>80.691352844238281</v>
      </c>
      <c r="M550" s="125">
        <f>VLOOKUP($A550,'Supporting Data'!$A$2:$BH$1679,53,FALSE)</f>
        <v>84.588066101074219</v>
      </c>
    </row>
    <row r="551" spans="1:13" x14ac:dyDescent="0.3">
      <c r="A551" s="4">
        <v>421243000</v>
      </c>
      <c r="B551" s="3" t="s">
        <v>193</v>
      </c>
      <c r="C551" s="3" t="s">
        <v>1092</v>
      </c>
      <c r="D551" s="125">
        <f>VLOOKUP($A551,'Supporting Data'!$A$2:$BH$1679,5,FALSE)</f>
        <v>78.830558776855469</v>
      </c>
      <c r="E551" s="128">
        <f>VLOOKUP($A551,'Supporting Data'!$A$2:$BH$1679,16,FALSE)</f>
        <v>0.27131783962249761</v>
      </c>
      <c r="F551" s="125">
        <f>VLOOKUP($A551,'Supporting Data'!$A$2:$BH$1679,7,FALSE)</f>
        <v>85.141242980957031</v>
      </c>
      <c r="G551" s="128">
        <f>VLOOKUP($A551,'Supporting Data'!$A$2:$BH$1679,49,FALSE)</f>
        <v>0.21674877405166629</v>
      </c>
      <c r="H551" s="125">
        <f>VLOOKUP($A551,'Supporting Data'!$A$2:$BH$1679,6,FALSE)</f>
        <v>81.6405029296875</v>
      </c>
      <c r="I551" s="128">
        <f>VLOOKUP($A551,'Supporting Data'!$A$2:$BH$1679,22,FALSE)</f>
        <v>0.24137930572032931</v>
      </c>
      <c r="J551" s="125">
        <f>VLOOKUP($A551,'Supporting Data'!$A$2:$BH$1679,8,FALSE)</f>
        <v>86.580818176269531</v>
      </c>
      <c r="K551" s="128">
        <f>VLOOKUP($A551,'Supporting Data'!$A$2:$BH$1679,49,FALSE)</f>
        <v>0.21674877405166629</v>
      </c>
      <c r="L551" s="125">
        <f>VLOOKUP($A551,'Supporting Data'!$A$2:$BH$1679,26,FALSE)</f>
        <v>81.89971923828125</v>
      </c>
      <c r="M551" s="125">
        <f>VLOOKUP($A551,'Supporting Data'!$A$2:$BH$1679,53,FALSE)</f>
        <v>81.206413269042969</v>
      </c>
    </row>
    <row r="552" spans="1:13" x14ac:dyDescent="0.3">
      <c r="A552" s="4">
        <v>1120994020</v>
      </c>
      <c r="B552" s="3" t="s">
        <v>525</v>
      </c>
      <c r="C552" s="3" t="s">
        <v>2039</v>
      </c>
      <c r="D552" s="125">
        <f>VLOOKUP($A552,'Supporting Data'!$A$2:$BH$1679,5,FALSE)</f>
        <v>82.687149047851563</v>
      </c>
      <c r="E552" s="128">
        <f>VLOOKUP($A552,'Supporting Data'!$A$2:$BH$1679,16,FALSE)</f>
        <v>0.20987653732299799</v>
      </c>
      <c r="F552" s="125">
        <f>VLOOKUP($A552,'Supporting Data'!$A$2:$BH$1679,7,FALSE)</f>
        <v>97.581733703613281</v>
      </c>
      <c r="G552" s="128">
        <f>VLOOKUP($A552,'Supporting Data'!$A$2:$BH$1679,49,FALSE)</f>
        <v>7.0175439119338989E-2</v>
      </c>
      <c r="H552" s="125">
        <f>VLOOKUP($A552,'Supporting Data'!$A$2:$BH$1679,6,FALSE)</f>
        <v>82.001152038574219</v>
      </c>
      <c r="I552" s="128">
        <f>VLOOKUP($A552,'Supporting Data'!$A$2:$BH$1679,22,FALSE)</f>
        <v>0.14035087823867801</v>
      </c>
      <c r="J552" s="125">
        <f>VLOOKUP($A552,'Supporting Data'!$A$2:$BH$1679,8,FALSE)</f>
        <v>95.658981323242188</v>
      </c>
      <c r="K552" s="128">
        <f>VLOOKUP($A552,'Supporting Data'!$A$2:$BH$1679,49,FALSE)</f>
        <v>7.0175439119338989E-2</v>
      </c>
      <c r="L552" s="125">
        <f>VLOOKUP($A552,'Supporting Data'!$A$2:$BH$1679,26,FALSE)</f>
        <v>84.014358520507813</v>
      </c>
      <c r="M552" s="125">
        <f>VLOOKUP($A552,'Supporting Data'!$A$2:$BH$1679,53,FALSE)</f>
        <v>90.732772827148438</v>
      </c>
    </row>
    <row r="553" spans="1:13" x14ac:dyDescent="0.3">
      <c r="A553" s="4">
        <v>150023000</v>
      </c>
      <c r="B553" s="3" t="s">
        <v>64</v>
      </c>
      <c r="C553" s="3" t="s">
        <v>718</v>
      </c>
      <c r="D553" s="125">
        <f>VLOOKUP($A553,'Supporting Data'!$A$2:$BH$1679,5,FALSE)</f>
        <v>85.965599060058594</v>
      </c>
      <c r="E553" s="128">
        <f>VLOOKUP($A553,'Supporting Data'!$A$2:$BH$1679,16,FALSE)</f>
        <v>0.45068028569221502</v>
      </c>
      <c r="F553" s="125">
        <f>VLOOKUP($A553,'Supporting Data'!$A$2:$BH$1679,7,FALSE)</f>
        <v>90.853355407714844</v>
      </c>
      <c r="G553" s="128">
        <f>VLOOKUP($A553,'Supporting Data'!$A$2:$BH$1679,49,FALSE)</f>
        <v>0.42605632543563843</v>
      </c>
      <c r="H553" s="125">
        <f>VLOOKUP($A553,'Supporting Data'!$A$2:$BH$1679,6,FALSE)</f>
        <v>87.58135986328125</v>
      </c>
      <c r="I553" s="128">
        <f>VLOOKUP($A553,'Supporting Data'!$A$2:$BH$1679,22,FALSE)</f>
        <v>0.326241135597229</v>
      </c>
      <c r="J553" s="125">
        <f>VLOOKUP($A553,'Supporting Data'!$A$2:$BH$1679,8,FALSE)</f>
        <v>87.831069946289063</v>
      </c>
      <c r="K553" s="128">
        <f>VLOOKUP($A553,'Supporting Data'!$A$2:$BH$1679,49,FALSE)</f>
        <v>0.42605632543563843</v>
      </c>
      <c r="L553" s="125">
        <f>VLOOKUP($A553,'Supporting Data'!$A$2:$BH$1679,26,FALSE)</f>
        <v>84.920639038085938</v>
      </c>
      <c r="M553" s="125">
        <f>VLOOKUP($A553,'Supporting Data'!$A$2:$BH$1679,53,FALSE)</f>
        <v>80.773399353027344</v>
      </c>
    </row>
    <row r="554" spans="1:13" x14ac:dyDescent="0.3">
      <c r="A554" s="4">
        <v>551044020</v>
      </c>
      <c r="B554" s="3" t="s">
        <v>283</v>
      </c>
      <c r="C554" s="3" t="s">
        <v>976</v>
      </c>
      <c r="D554" s="125">
        <f>VLOOKUP($A554,'Supporting Data'!$A$2:$BH$1679,5,FALSE)</f>
        <v>91.962562561035156</v>
      </c>
      <c r="E554" s="128">
        <f>VLOOKUP($A554,'Supporting Data'!$A$2:$BH$1679,16,FALSE)</f>
        <v>0.35185185074806208</v>
      </c>
      <c r="F554" s="125">
        <f>VLOOKUP($A554,'Supporting Data'!$A$2:$BH$1679,7,FALSE)</f>
        <v>90.778724670410156</v>
      </c>
      <c r="G554" s="128">
        <f>VLOOKUP($A554,'Supporting Data'!$A$2:$BH$1679,49,FALSE)</f>
        <v>0.29213482141494751</v>
      </c>
      <c r="H554" s="125">
        <f>VLOOKUP($A554,'Supporting Data'!$A$2:$BH$1679,6,FALSE)</f>
        <v>92.110671997070313</v>
      </c>
      <c r="I554" s="128">
        <f>VLOOKUP($A554,'Supporting Data'!$A$2:$BH$1679,22,FALSE)</f>
        <v>0.28089886903762817</v>
      </c>
      <c r="J554" s="125">
        <f>VLOOKUP($A554,'Supporting Data'!$A$2:$BH$1679,8,FALSE)</f>
        <v>91.338066101074219</v>
      </c>
      <c r="K554" s="128">
        <f>VLOOKUP($A554,'Supporting Data'!$A$2:$BH$1679,49,FALSE)</f>
        <v>0.29213482141494751</v>
      </c>
      <c r="L554" s="125">
        <f>VLOOKUP($A554,'Supporting Data'!$A$2:$BH$1679,26,FALSE)</f>
        <v>92.17083740234375</v>
      </c>
      <c r="M554" s="125">
        <f>VLOOKUP($A554,'Supporting Data'!$A$2:$BH$1679,53,FALSE)</f>
        <v>89.227523803710938</v>
      </c>
    </row>
    <row r="555" spans="1:13" x14ac:dyDescent="0.3">
      <c r="A555" s="4">
        <v>30321050</v>
      </c>
      <c r="B555" s="3" t="s">
        <v>9</v>
      </c>
      <c r="C555" s="3" t="s">
        <v>565</v>
      </c>
      <c r="D555" s="125">
        <f>VLOOKUP($A555,'Supporting Data'!$A$2:$BH$1679,5,FALSE)</f>
        <v>77.058120727539063</v>
      </c>
      <c r="E555" s="128">
        <f>VLOOKUP($A555,'Supporting Data'!$A$2:$BH$1679,16,FALSE)</f>
        <v>0.40845069289207458</v>
      </c>
      <c r="F555" s="125">
        <f>VLOOKUP($A555,'Supporting Data'!$A$2:$BH$1679,7,FALSE)</f>
        <v>76.784637451171875</v>
      </c>
      <c r="G555" s="128">
        <f>VLOOKUP($A555,'Supporting Data'!$A$2:$BH$1679,49,FALSE)</f>
        <v>0.21875</v>
      </c>
      <c r="H555" s="125">
        <f>VLOOKUP($A555,'Supporting Data'!$A$2:$BH$1679,6,FALSE)</f>
        <v>82.058349609375</v>
      </c>
      <c r="I555" s="128">
        <f>VLOOKUP($A555,'Supporting Data'!$A$2:$BH$1679,22,FALSE)</f>
        <v>0.31034481525421143</v>
      </c>
      <c r="J555" s="125">
        <f>VLOOKUP($A555,'Supporting Data'!$A$2:$BH$1679,8,FALSE)</f>
        <v>78.936012268066406</v>
      </c>
      <c r="K555" s="128">
        <f>VLOOKUP($A555,'Supporting Data'!$A$2:$BH$1679,49,FALSE)</f>
        <v>0.21875</v>
      </c>
      <c r="L555" s="125">
        <f>VLOOKUP($A555,'Supporting Data'!$A$2:$BH$1679,26,FALSE)</f>
        <v>80.087165832519531</v>
      </c>
      <c r="M555" s="125">
        <f>VLOOKUP($A555,'Supporting Data'!$A$2:$BH$1679,53,FALSE)</f>
        <v>86.175788879394531</v>
      </c>
    </row>
    <row r="556" spans="1:13" x14ac:dyDescent="0.3">
      <c r="A556" s="4">
        <v>361344020</v>
      </c>
      <c r="B556" s="3" t="s">
        <v>158</v>
      </c>
      <c r="C556" s="3" t="s">
        <v>978</v>
      </c>
      <c r="D556" s="125">
        <f>VLOOKUP($A556,'Supporting Data'!$A$2:$BH$1679,5,FALSE)</f>
        <v>90.333992004394531</v>
      </c>
      <c r="E556" s="128">
        <f>VLOOKUP($A556,'Supporting Data'!$A$2:$BH$1679,16,FALSE)</f>
        <v>0.7421875</v>
      </c>
      <c r="F556" s="125">
        <f>VLOOKUP($A556,'Supporting Data'!$A$2:$BH$1679,7,FALSE)</f>
        <v>86.376258850097656</v>
      </c>
      <c r="G556" s="128">
        <f>VLOOKUP($A556,'Supporting Data'!$A$2:$BH$1679,49,FALSE)</f>
        <v>0.40000000596046448</v>
      </c>
      <c r="H556" s="125">
        <f>VLOOKUP($A556,'Supporting Data'!$A$2:$BH$1679,6,FALSE)</f>
        <v>90.805702209472656</v>
      </c>
      <c r="I556" s="128">
        <f>VLOOKUP($A556,'Supporting Data'!$A$2:$BH$1679,22,FALSE)</f>
        <v>0.3333333432674408</v>
      </c>
      <c r="J556" s="125">
        <f>VLOOKUP($A556,'Supporting Data'!$A$2:$BH$1679,8,FALSE)</f>
        <v>87.776161193847656</v>
      </c>
      <c r="K556" s="128">
        <f>VLOOKUP($A556,'Supporting Data'!$A$2:$BH$1679,49,FALSE)</f>
        <v>0.40000000596046448</v>
      </c>
      <c r="L556" s="125">
        <f>VLOOKUP($A556,'Supporting Data'!$A$2:$BH$1679,26,FALSE)</f>
        <v>91.264564514160156</v>
      </c>
      <c r="M556" s="125">
        <f>VLOOKUP($A556,'Supporting Data'!$A$2:$BH$1679,53,FALSE)</f>
        <v>91.557571411132813</v>
      </c>
    </row>
    <row r="557" spans="1:13" x14ac:dyDescent="0.3">
      <c r="A557" s="4">
        <v>361314040</v>
      </c>
      <c r="B557" s="3" t="s">
        <v>156</v>
      </c>
      <c r="C557" s="3" t="s">
        <v>976</v>
      </c>
      <c r="D557" s="125">
        <f>VLOOKUP($A557,'Supporting Data'!$A$2:$BH$1679,5,FALSE)</f>
        <v>75.570884704589844</v>
      </c>
      <c r="E557" s="128">
        <f>VLOOKUP($A557,'Supporting Data'!$A$2:$BH$1679,16,FALSE)</f>
        <v>0.3928571343421936</v>
      </c>
      <c r="F557" s="125">
        <f>VLOOKUP($A557,'Supporting Data'!$A$2:$BH$1679,7,FALSE)</f>
        <v>76.350120544433594</v>
      </c>
      <c r="G557" s="128">
        <f>VLOOKUP($A557,'Supporting Data'!$A$2:$BH$1679,49,FALSE)</f>
        <v>0.25190839171409612</v>
      </c>
      <c r="H557" s="125">
        <f>VLOOKUP($A557,'Supporting Data'!$A$2:$BH$1679,6,FALSE)</f>
        <v>77.458030700683594</v>
      </c>
      <c r="I557" s="128">
        <f>VLOOKUP($A557,'Supporting Data'!$A$2:$BH$1679,22,FALSE)</f>
        <v>0.29545453190803528</v>
      </c>
      <c r="J557" s="125">
        <f>VLOOKUP($A557,'Supporting Data'!$A$2:$BH$1679,8,FALSE)</f>
        <v>80.092376708984375</v>
      </c>
      <c r="K557" s="128">
        <f>VLOOKUP($A557,'Supporting Data'!$A$2:$BH$1679,49,FALSE)</f>
        <v>0.25190839171409612</v>
      </c>
      <c r="L557" s="125">
        <f>VLOOKUP($A557,'Supporting Data'!$A$2:$BH$1679,26,FALSE)</f>
        <v>0</v>
      </c>
      <c r="M557" s="125">
        <f>VLOOKUP($A557,'Supporting Data'!$A$2:$BH$1679,53,FALSE)</f>
        <v>0</v>
      </c>
    </row>
    <row r="558" spans="1:13" x14ac:dyDescent="0.3">
      <c r="A558" s="4">
        <v>350921050</v>
      </c>
      <c r="B558" s="3" t="s">
        <v>147</v>
      </c>
      <c r="C558" s="3" t="s">
        <v>953</v>
      </c>
      <c r="D558" s="125">
        <f>VLOOKUP($A558,'Supporting Data'!$A$2:$BH$1679,5,FALSE)</f>
        <v>73.719841003417969</v>
      </c>
      <c r="E558" s="128">
        <f>VLOOKUP($A558,'Supporting Data'!$A$2:$BH$1679,16,FALSE)</f>
        <v>0.26344084739685059</v>
      </c>
      <c r="F558" s="125">
        <f>VLOOKUP($A558,'Supporting Data'!$A$2:$BH$1679,7,FALSE)</f>
        <v>75.315925598144531</v>
      </c>
      <c r="G558" s="128">
        <f>VLOOKUP($A558,'Supporting Data'!$A$2:$BH$1679,49,FALSE)</f>
        <v>0.1485714316368103</v>
      </c>
      <c r="H558" s="125">
        <f>VLOOKUP($A558,'Supporting Data'!$A$2:$BH$1679,6,FALSE)</f>
        <v>75.209831237792969</v>
      </c>
      <c r="I558" s="128">
        <f>VLOOKUP($A558,'Supporting Data'!$A$2:$BH$1679,22,FALSE)</f>
        <v>0.26344084739685059</v>
      </c>
      <c r="J558" s="125">
        <f>VLOOKUP($A558,'Supporting Data'!$A$2:$BH$1679,8,FALSE)</f>
        <v>75.238212585449219</v>
      </c>
      <c r="K558" s="128">
        <f>VLOOKUP($A558,'Supporting Data'!$A$2:$BH$1679,49,FALSE)</f>
        <v>0.1485714316368103</v>
      </c>
      <c r="L558" s="125">
        <f>VLOOKUP($A558,'Supporting Data'!$A$2:$BH$1679,26,FALSE)</f>
        <v>64.378395080566406</v>
      </c>
      <c r="M558" s="125">
        <f>VLOOKUP($A558,'Supporting Data'!$A$2:$BH$1679,53,FALSE)</f>
        <v>67.906623840332031</v>
      </c>
    </row>
    <row r="559" spans="1:13" x14ac:dyDescent="0.3">
      <c r="A559" s="4">
        <v>1130014020</v>
      </c>
      <c r="B559" s="3" t="s">
        <v>529</v>
      </c>
      <c r="C559" s="3" t="s">
        <v>2047</v>
      </c>
      <c r="D559" s="125">
        <f>VLOOKUP($A559,'Supporting Data'!$A$2:$BH$1679,5,FALSE)</f>
        <v>85.675758361816406</v>
      </c>
      <c r="E559" s="128">
        <f>VLOOKUP($A559,'Supporting Data'!$A$2:$BH$1679,16,FALSE)</f>
        <v>0.5517241358757019</v>
      </c>
      <c r="F559" s="125">
        <f>VLOOKUP($A559,'Supporting Data'!$A$2:$BH$1679,7,FALSE)</f>
        <v>87.979515075683594</v>
      </c>
      <c r="G559" s="128">
        <f>VLOOKUP($A559,'Supporting Data'!$A$2:$BH$1679,49,FALSE)</f>
        <v>0.2380952388048172</v>
      </c>
      <c r="H559" s="125">
        <f>VLOOKUP($A559,'Supporting Data'!$A$2:$BH$1679,6,FALSE)</f>
        <v>85.699943542480469</v>
      </c>
      <c r="I559" s="128">
        <f>VLOOKUP($A559,'Supporting Data'!$A$2:$BH$1679,22,FALSE)</f>
        <v>0.5</v>
      </c>
      <c r="J559" s="125">
        <f>VLOOKUP($A559,'Supporting Data'!$A$2:$BH$1679,8,FALSE)</f>
        <v>85.466270446777344</v>
      </c>
      <c r="K559" s="128">
        <f>VLOOKUP($A559,'Supporting Data'!$A$2:$BH$1679,49,FALSE)</f>
        <v>0.2380952388048172</v>
      </c>
      <c r="L559" s="125">
        <f>VLOOKUP($A559,'Supporting Data'!$A$2:$BH$1679,26,FALSE)</f>
        <v>82.201812744140625</v>
      </c>
      <c r="M559" s="125">
        <f>VLOOKUP($A559,'Supporting Data'!$A$2:$BH$1679,53,FALSE)</f>
        <v>81.907485961914063</v>
      </c>
    </row>
    <row r="560" spans="1:13" x14ac:dyDescent="0.3">
      <c r="A560" s="4">
        <v>480714020</v>
      </c>
      <c r="B560" s="3" t="s">
        <v>220</v>
      </c>
      <c r="C560" s="3" t="s">
        <v>1167</v>
      </c>
      <c r="D560" s="125">
        <f>VLOOKUP($A560,'Supporting Data'!$A$2:$BH$1679,5,FALSE)</f>
        <v>82.866081237792969</v>
      </c>
      <c r="E560" s="128">
        <f>VLOOKUP($A560,'Supporting Data'!$A$2:$BH$1679,16,FALSE)</f>
        <v>0.55276381969451904</v>
      </c>
      <c r="F560" s="125">
        <f>VLOOKUP($A560,'Supporting Data'!$A$2:$BH$1679,7,FALSE)</f>
        <v>84.590324401855469</v>
      </c>
      <c r="G560" s="128">
        <f>VLOOKUP($A560,'Supporting Data'!$A$2:$BH$1679,49,FALSE)</f>
        <v>0.3333333432674408</v>
      </c>
      <c r="H560" s="125">
        <f>VLOOKUP($A560,'Supporting Data'!$A$2:$BH$1679,6,FALSE)</f>
        <v>80.990554809570313</v>
      </c>
      <c r="I560" s="128">
        <f>VLOOKUP($A560,'Supporting Data'!$A$2:$BH$1679,22,FALSE)</f>
        <v>0.27777779102325439</v>
      </c>
      <c r="J560" s="125">
        <f>VLOOKUP($A560,'Supporting Data'!$A$2:$BH$1679,8,FALSE)</f>
        <v>81.735153198242188</v>
      </c>
      <c r="K560" s="128">
        <f>VLOOKUP($A560,'Supporting Data'!$A$2:$BH$1679,49,FALSE)</f>
        <v>0.3333333432674408</v>
      </c>
      <c r="L560" s="125">
        <f>VLOOKUP($A560,'Supporting Data'!$A$2:$BH$1679,26,FALSE)</f>
        <v>84.014358520507813</v>
      </c>
      <c r="M560" s="125">
        <f>VLOOKUP($A560,'Supporting Data'!$A$2:$BH$1679,53,FALSE)</f>
        <v>86.299514770507813</v>
      </c>
    </row>
    <row r="561" spans="1:13" x14ac:dyDescent="0.3">
      <c r="A561" s="4">
        <v>350994020</v>
      </c>
      <c r="B561" s="3" t="s">
        <v>152</v>
      </c>
      <c r="C561" s="3" t="s">
        <v>964</v>
      </c>
      <c r="D561" s="125">
        <f>VLOOKUP($A561,'Supporting Data'!$A$2:$BH$1679,5,FALSE)</f>
        <v>89.259025573730469</v>
      </c>
      <c r="E561" s="128">
        <f>VLOOKUP($A561,'Supporting Data'!$A$2:$BH$1679,16,FALSE)</f>
        <v>9.0909093618392944E-2</v>
      </c>
      <c r="F561" s="125">
        <f>VLOOKUP($A561,'Supporting Data'!$A$2:$BH$1679,7,FALSE)</f>
        <v>88.270271301269531</v>
      </c>
      <c r="G561" s="128">
        <f>VLOOKUP($A561,'Supporting Data'!$A$2:$BH$1679,49,FALSE)</f>
        <v>2.272727340459824E-2</v>
      </c>
      <c r="H561" s="125">
        <f>VLOOKUP($A561,'Supporting Data'!$A$2:$BH$1679,6,FALSE)</f>
        <v>90.652297973632813</v>
      </c>
      <c r="I561" s="128">
        <f>VLOOKUP($A561,'Supporting Data'!$A$2:$BH$1679,22,FALSE)</f>
        <v>9.0909093618392944E-2</v>
      </c>
      <c r="J561" s="125">
        <f>VLOOKUP($A561,'Supporting Data'!$A$2:$BH$1679,8,FALSE)</f>
        <v>89.961517333984375</v>
      </c>
      <c r="K561" s="128">
        <f>VLOOKUP($A561,'Supporting Data'!$A$2:$BH$1679,49,FALSE)</f>
        <v>2.272727340459824E-2</v>
      </c>
      <c r="L561" s="125">
        <f>VLOOKUP($A561,'Supporting Data'!$A$2:$BH$1679,26,FALSE)</f>
        <v>90.056198120117188</v>
      </c>
      <c r="M561" s="125">
        <f>VLOOKUP($A561,'Supporting Data'!$A$2:$BH$1679,53,FALSE)</f>
        <v>87.907859802246094</v>
      </c>
    </row>
    <row r="562" spans="1:13" x14ac:dyDescent="0.3">
      <c r="A562" s="4">
        <v>311213000</v>
      </c>
      <c r="B562" s="3" t="s">
        <v>133</v>
      </c>
      <c r="C562" s="3" t="s">
        <v>931</v>
      </c>
      <c r="D562" s="125">
        <f>VLOOKUP($A562,'Supporting Data'!$A$2:$BH$1679,5,FALSE)</f>
        <v>84.387542724609375</v>
      </c>
      <c r="E562" s="128">
        <f>VLOOKUP($A562,'Supporting Data'!$A$2:$BH$1679,16,FALSE)</f>
        <v>0.3819444477558136</v>
      </c>
      <c r="F562" s="125">
        <f>VLOOKUP($A562,'Supporting Data'!$A$2:$BH$1679,7,FALSE)</f>
        <v>90.709671020507813</v>
      </c>
      <c r="G562" s="128">
        <f>VLOOKUP($A562,'Supporting Data'!$A$2:$BH$1679,49,FALSE)</f>
        <v>0.22535210847854609</v>
      </c>
      <c r="H562" s="125">
        <f>VLOOKUP($A562,'Supporting Data'!$A$2:$BH$1679,6,FALSE)</f>
        <v>81.861885070800781</v>
      </c>
      <c r="I562" s="128">
        <f>VLOOKUP($A562,'Supporting Data'!$A$2:$BH$1679,22,FALSE)</f>
        <v>0.2394366264343262</v>
      </c>
      <c r="J562" s="125">
        <f>VLOOKUP($A562,'Supporting Data'!$A$2:$BH$1679,8,FALSE)</f>
        <v>89.032203674316406</v>
      </c>
      <c r="K562" s="128">
        <f>VLOOKUP($A562,'Supporting Data'!$A$2:$BH$1679,49,FALSE)</f>
        <v>0.22535210847854609</v>
      </c>
      <c r="L562" s="125">
        <f>VLOOKUP($A562,'Supporting Data'!$A$2:$BH$1679,26,FALSE)</f>
        <v>81.597625732421875</v>
      </c>
      <c r="M562" s="125">
        <f>VLOOKUP($A562,'Supporting Data'!$A$2:$BH$1679,53,FALSE)</f>
        <v>82.587944030761719</v>
      </c>
    </row>
    <row r="563" spans="1:13" x14ac:dyDescent="0.3">
      <c r="A563" s="4">
        <v>350984010</v>
      </c>
      <c r="B563" s="3" t="s">
        <v>151</v>
      </c>
      <c r="C563" s="3" t="s">
        <v>962</v>
      </c>
      <c r="D563" s="125">
        <f>VLOOKUP($A563,'Supporting Data'!$A$2:$BH$1679,5,FALSE)</f>
        <v>98.226997375488281</v>
      </c>
      <c r="E563" s="128">
        <f>VLOOKUP($A563,'Supporting Data'!$A$2:$BH$1679,16,FALSE)</f>
        <v>0.50515460968017578</v>
      </c>
      <c r="F563" s="125">
        <f>VLOOKUP($A563,'Supporting Data'!$A$2:$BH$1679,7,FALSE)</f>
        <v>91.625717163085938</v>
      </c>
      <c r="G563" s="128">
        <f>VLOOKUP($A563,'Supporting Data'!$A$2:$BH$1679,49,FALSE)</f>
        <v>0.53608244657516479</v>
      </c>
      <c r="H563" s="125">
        <f>VLOOKUP($A563,'Supporting Data'!$A$2:$BH$1679,6,FALSE)</f>
        <v>99.836753845214844</v>
      </c>
      <c r="I563" s="128">
        <f>VLOOKUP($A563,'Supporting Data'!$A$2:$BH$1679,22,FALSE)</f>
        <v>0.50515460968017578</v>
      </c>
      <c r="J563" s="125">
        <f>VLOOKUP($A563,'Supporting Data'!$A$2:$BH$1679,8,FALSE)</f>
        <v>93.492591857910156</v>
      </c>
      <c r="K563" s="128">
        <f>VLOOKUP($A563,'Supporting Data'!$A$2:$BH$1679,49,FALSE)</f>
        <v>0.53608244657516479</v>
      </c>
      <c r="L563" s="125">
        <f>VLOOKUP($A563,'Supporting Data'!$A$2:$BH$1679,26,FALSE)</f>
        <v>84.618545532226563</v>
      </c>
      <c r="M563" s="125">
        <f>VLOOKUP($A563,'Supporting Data'!$A$2:$BH$1679,53,FALSE)</f>
        <v>85.680915832519531</v>
      </c>
    </row>
    <row r="564" spans="1:13" x14ac:dyDescent="0.3">
      <c r="A564" s="4">
        <v>191474020</v>
      </c>
      <c r="B564" s="3" t="s">
        <v>83</v>
      </c>
      <c r="C564" s="3" t="s">
        <v>771</v>
      </c>
      <c r="D564" s="125">
        <f>VLOOKUP($A564,'Supporting Data'!$A$2:$BH$1679,5,FALSE)</f>
        <v>86.601043701171875</v>
      </c>
      <c r="E564" s="128">
        <f>VLOOKUP($A564,'Supporting Data'!$A$2:$BH$1679,16,FALSE)</f>
        <v>0.49315068125724792</v>
      </c>
      <c r="F564" s="125">
        <f>VLOOKUP($A564,'Supporting Data'!$A$2:$BH$1679,7,FALSE)</f>
        <v>83.326164245605469</v>
      </c>
      <c r="G564" s="128">
        <f>VLOOKUP($A564,'Supporting Data'!$A$2:$BH$1679,49,FALSE)</f>
        <v>0.3461538553237915</v>
      </c>
      <c r="H564" s="125">
        <f>VLOOKUP($A564,'Supporting Data'!$A$2:$BH$1679,6,FALSE)</f>
        <v>88.861137390136719</v>
      </c>
      <c r="I564" s="128">
        <f>VLOOKUP($A564,'Supporting Data'!$A$2:$BH$1679,22,FALSE)</f>
        <v>0.26923078298568731</v>
      </c>
      <c r="J564" s="125">
        <f>VLOOKUP($A564,'Supporting Data'!$A$2:$BH$1679,8,FALSE)</f>
        <v>85.170310974121094</v>
      </c>
      <c r="K564" s="128">
        <f>VLOOKUP($A564,'Supporting Data'!$A$2:$BH$1679,49,FALSE)</f>
        <v>0.3461538553237915</v>
      </c>
      <c r="L564" s="125">
        <f>VLOOKUP($A564,'Supporting Data'!$A$2:$BH$1679,26,FALSE)</f>
        <v>89.149925231933594</v>
      </c>
      <c r="M564" s="125">
        <f>VLOOKUP($A564,'Supporting Data'!$A$2:$BH$1679,53,FALSE)</f>
        <v>83.124053955078125</v>
      </c>
    </row>
    <row r="565" spans="1:13" x14ac:dyDescent="0.3">
      <c r="A565" s="4">
        <v>720684020</v>
      </c>
      <c r="B565" s="3" t="s">
        <v>342</v>
      </c>
      <c r="C565" s="3" t="s">
        <v>1512</v>
      </c>
      <c r="D565" s="125">
        <f>VLOOKUP($A565,'Supporting Data'!$A$2:$BH$1679,5,FALSE)</f>
        <v>78.346878051757813</v>
      </c>
      <c r="E565" s="128">
        <f>VLOOKUP($A565,'Supporting Data'!$A$2:$BH$1679,16,FALSE)</f>
        <v>0.5223880410194397</v>
      </c>
      <c r="F565" s="125">
        <f>VLOOKUP($A565,'Supporting Data'!$A$2:$BH$1679,7,FALSE)</f>
        <v>84.811546325683594</v>
      </c>
      <c r="G565" s="128">
        <f>VLOOKUP($A565,'Supporting Data'!$A$2:$BH$1679,49,FALSE)</f>
        <v>0.54477614164352417</v>
      </c>
      <c r="H565" s="125">
        <f>VLOOKUP($A565,'Supporting Data'!$A$2:$BH$1679,6,FALSE)</f>
        <v>79.804306030273438</v>
      </c>
      <c r="I565" s="128">
        <f>VLOOKUP($A565,'Supporting Data'!$A$2:$BH$1679,22,FALSE)</f>
        <v>0.5223880410194397</v>
      </c>
      <c r="J565" s="125">
        <f>VLOOKUP($A565,'Supporting Data'!$A$2:$BH$1679,8,FALSE)</f>
        <v>85.72222900390625</v>
      </c>
      <c r="K565" s="128">
        <f>VLOOKUP($A565,'Supporting Data'!$A$2:$BH$1679,49,FALSE)</f>
        <v>0.54477614164352417</v>
      </c>
      <c r="L565" s="125">
        <f>VLOOKUP($A565,'Supporting Data'!$A$2:$BH$1679,26,FALSE)</f>
        <v>74.045333862304688</v>
      </c>
      <c r="M565" s="125">
        <f>VLOOKUP($A565,'Supporting Data'!$A$2:$BH$1679,53,FALSE)</f>
        <v>82.856002807617188</v>
      </c>
    </row>
    <row r="566" spans="1:13" x14ac:dyDescent="0.3">
      <c r="A566" s="4">
        <v>500065020</v>
      </c>
      <c r="B566" s="3" t="s">
        <v>258</v>
      </c>
      <c r="C566" s="3" t="s">
        <v>1333</v>
      </c>
      <c r="D566" s="125">
        <f>VLOOKUP($A566,'Supporting Data'!$A$2:$BH$1679,5,FALSE)</f>
        <v>82.269844055175781</v>
      </c>
      <c r="E566" s="128">
        <f>VLOOKUP($A566,'Supporting Data'!$A$2:$BH$1679,16,FALSE)</f>
        <v>0.65550905466079712</v>
      </c>
      <c r="F566" s="125">
        <f>VLOOKUP($A566,'Supporting Data'!$A$2:$BH$1679,7,FALSE)</f>
        <v>78.178688049316406</v>
      </c>
      <c r="G566" s="128">
        <f>VLOOKUP($A566,'Supporting Data'!$A$2:$BH$1679,49,FALSE)</f>
        <v>0.44329896569252009</v>
      </c>
      <c r="H566" s="125">
        <f>VLOOKUP($A566,'Supporting Data'!$A$2:$BH$1679,6,FALSE)</f>
        <v>80.708984375</v>
      </c>
      <c r="I566" s="128">
        <f>VLOOKUP($A566,'Supporting Data'!$A$2:$BH$1679,22,FALSE)</f>
        <v>0.51034480333328247</v>
      </c>
      <c r="J566" s="125">
        <f>VLOOKUP($A566,'Supporting Data'!$A$2:$BH$1679,8,FALSE)</f>
        <v>78.703620910644531</v>
      </c>
      <c r="K566" s="128">
        <f>VLOOKUP($A566,'Supporting Data'!$A$2:$BH$1679,49,FALSE)</f>
        <v>0.44329896569252009</v>
      </c>
      <c r="L566" s="125">
        <f>VLOOKUP($A566,'Supporting Data'!$A$2:$BH$1679,26,FALSE)</f>
        <v>82.201812744140625</v>
      </c>
      <c r="M566" s="125">
        <f>VLOOKUP($A566,'Supporting Data'!$A$2:$BH$1679,53,FALSE)</f>
        <v>82.794143676757813</v>
      </c>
    </row>
    <row r="567" spans="1:13" x14ac:dyDescent="0.3">
      <c r="A567" s="4">
        <v>520961050</v>
      </c>
      <c r="B567" s="3" t="s">
        <v>272</v>
      </c>
      <c r="C567" s="3" t="s">
        <v>1374</v>
      </c>
      <c r="D567" s="125">
        <f>VLOOKUP($A567,'Supporting Data'!$A$2:$BH$1679,5,FALSE)</f>
        <v>88.443855285644531</v>
      </c>
      <c r="E567" s="128">
        <f>VLOOKUP($A567,'Supporting Data'!$A$2:$BH$1679,16,FALSE)</f>
        <v>0.50746268033981323</v>
      </c>
      <c r="F567" s="125">
        <f>VLOOKUP($A567,'Supporting Data'!$A$2:$BH$1679,7,FALSE)</f>
        <v>85.734870910644531</v>
      </c>
      <c r="G567" s="128">
        <f>VLOOKUP($A567,'Supporting Data'!$A$2:$BH$1679,49,FALSE)</f>
        <v>0.22727273404598239</v>
      </c>
      <c r="H567" s="125">
        <f>VLOOKUP($A567,'Supporting Data'!$A$2:$BH$1679,6,FALSE)</f>
        <v>87.360488891601563</v>
      </c>
      <c r="I567" s="128">
        <f>VLOOKUP($A567,'Supporting Data'!$A$2:$BH$1679,22,FALSE)</f>
        <v>0.38461539149284357</v>
      </c>
      <c r="J567" s="125">
        <f>VLOOKUP($A567,'Supporting Data'!$A$2:$BH$1679,8,FALSE)</f>
        <v>84.799087524414063</v>
      </c>
      <c r="K567" s="128">
        <f>VLOOKUP($A567,'Supporting Data'!$A$2:$BH$1679,49,FALSE)</f>
        <v>0.22727273404598239</v>
      </c>
      <c r="L567" s="125">
        <f>VLOOKUP($A567,'Supporting Data'!$A$2:$BH$1679,26,FALSE)</f>
        <v>84.014358520507813</v>
      </c>
      <c r="M567" s="125">
        <f>VLOOKUP($A567,'Supporting Data'!$A$2:$BH$1679,53,FALSE)</f>
        <v>81.288894653320313</v>
      </c>
    </row>
    <row r="568" spans="1:13" x14ac:dyDescent="0.3">
      <c r="A568" s="4">
        <v>341243000</v>
      </c>
      <c r="B568" s="3" t="s">
        <v>146</v>
      </c>
      <c r="C568" s="3" t="s">
        <v>951</v>
      </c>
      <c r="D568" s="125">
        <f>VLOOKUP($A568,'Supporting Data'!$A$2:$BH$1679,5,FALSE)</f>
        <v>81.985527038574219</v>
      </c>
      <c r="E568" s="128">
        <f>VLOOKUP($A568,'Supporting Data'!$A$2:$BH$1679,16,FALSE)</f>
        <v>0.37815126776695251</v>
      </c>
      <c r="F568" s="125">
        <f>VLOOKUP($A568,'Supporting Data'!$A$2:$BH$1679,7,FALSE)</f>
        <v>85.382392883300781</v>
      </c>
      <c r="G568" s="128">
        <f>VLOOKUP($A568,'Supporting Data'!$A$2:$BH$1679,49,FALSE)</f>
        <v>0.31223627924919128</v>
      </c>
      <c r="H568" s="125">
        <f>VLOOKUP($A568,'Supporting Data'!$A$2:$BH$1679,6,FALSE)</f>
        <v>81.510322570800781</v>
      </c>
      <c r="I568" s="128">
        <f>VLOOKUP($A568,'Supporting Data'!$A$2:$BH$1679,22,FALSE)</f>
        <v>0.3333333432674408</v>
      </c>
      <c r="J568" s="125">
        <f>VLOOKUP($A568,'Supporting Data'!$A$2:$BH$1679,8,FALSE)</f>
        <v>83.260032653808594</v>
      </c>
      <c r="K568" s="128">
        <f>VLOOKUP($A568,'Supporting Data'!$A$2:$BH$1679,49,FALSE)</f>
        <v>0.31223627924919128</v>
      </c>
      <c r="L568" s="125">
        <f>VLOOKUP($A568,'Supporting Data'!$A$2:$BH$1679,26,FALSE)</f>
        <v>83.108085632324219</v>
      </c>
      <c r="M568" s="125">
        <f>VLOOKUP($A568,'Supporting Data'!$A$2:$BH$1679,53,FALSE)</f>
        <v>81.350753784179688</v>
      </c>
    </row>
    <row r="569" spans="1:13" x14ac:dyDescent="0.3">
      <c r="A569" s="4">
        <v>330934020</v>
      </c>
      <c r="B569" s="3" t="s">
        <v>142</v>
      </c>
      <c r="C569" s="3" t="s">
        <v>947</v>
      </c>
      <c r="D569" s="125">
        <f>VLOOKUP($A569,'Supporting Data'!$A$2:$BH$1679,5,FALSE)</f>
        <v>95.207786560058594</v>
      </c>
      <c r="E569" s="128">
        <f>VLOOKUP($A569,'Supporting Data'!$A$2:$BH$1679,16,FALSE)</f>
        <v>0.42666667699813843</v>
      </c>
      <c r="F569" s="125">
        <f>VLOOKUP($A569,'Supporting Data'!$A$2:$BH$1679,7,FALSE)</f>
        <v>91.208915710449219</v>
      </c>
      <c r="G569" s="128">
        <f>VLOOKUP($A569,'Supporting Data'!$A$2:$BH$1679,49,FALSE)</f>
        <v>0.17499999701976779</v>
      </c>
      <c r="H569" s="125">
        <f>VLOOKUP($A569,'Supporting Data'!$A$2:$BH$1679,6,FALSE)</f>
        <v>93.8922119140625</v>
      </c>
      <c r="I569" s="128">
        <f>VLOOKUP($A569,'Supporting Data'!$A$2:$BH$1679,22,FALSE)</f>
        <v>0.375</v>
      </c>
      <c r="J569" s="125">
        <f>VLOOKUP($A569,'Supporting Data'!$A$2:$BH$1679,8,FALSE)</f>
        <v>87.988365173339844</v>
      </c>
      <c r="K569" s="128">
        <f>VLOOKUP($A569,'Supporting Data'!$A$2:$BH$1679,49,FALSE)</f>
        <v>0.17499999701976779</v>
      </c>
      <c r="L569" s="125">
        <f>VLOOKUP($A569,'Supporting Data'!$A$2:$BH$1679,26,FALSE)</f>
        <v>86.431098937988281</v>
      </c>
      <c r="M569" s="125">
        <f>VLOOKUP($A569,'Supporting Data'!$A$2:$BH$1679,53,FALSE)</f>
        <v>87.000587463378906</v>
      </c>
    </row>
    <row r="570" spans="1:13" x14ac:dyDescent="0.3">
      <c r="A570" s="4">
        <v>320584020</v>
      </c>
      <c r="B570" s="3" t="s">
        <v>138</v>
      </c>
      <c r="C570" s="3" t="s">
        <v>942</v>
      </c>
      <c r="D570" s="125">
        <f>VLOOKUP($A570,'Supporting Data'!$A$2:$BH$1679,5,FALSE)</f>
        <v>86.67327880859375</v>
      </c>
      <c r="E570" s="128">
        <f>VLOOKUP($A570,'Supporting Data'!$A$2:$BH$1679,16,FALSE)</f>
        <v>0.38271605968475342</v>
      </c>
      <c r="F570" s="125">
        <f>VLOOKUP($A570,'Supporting Data'!$A$2:$BH$1679,7,FALSE)</f>
        <v>85.652679443359375</v>
      </c>
      <c r="G570" s="128">
        <f>VLOOKUP($A570,'Supporting Data'!$A$2:$BH$1679,49,FALSE)</f>
        <v>0.29032257199287409</v>
      </c>
      <c r="H570" s="125">
        <f>VLOOKUP($A570,'Supporting Data'!$A$2:$BH$1679,6,FALSE)</f>
        <v>83.082389831542969</v>
      </c>
      <c r="I570" s="128">
        <f>VLOOKUP($A570,'Supporting Data'!$A$2:$BH$1679,22,FALSE)</f>
        <v>0.29032257199287409</v>
      </c>
      <c r="J570" s="125">
        <f>VLOOKUP($A570,'Supporting Data'!$A$2:$BH$1679,8,FALSE)</f>
        <v>86.05914306640625</v>
      </c>
      <c r="K570" s="128">
        <f>VLOOKUP($A570,'Supporting Data'!$A$2:$BH$1679,49,FALSE)</f>
        <v>0.29032257199287409</v>
      </c>
      <c r="L570" s="125">
        <f>VLOOKUP($A570,'Supporting Data'!$A$2:$BH$1679,26,FALSE)</f>
        <v>81.2955322265625</v>
      </c>
      <c r="M570" s="125">
        <f>VLOOKUP($A570,'Supporting Data'!$A$2:$BH$1679,53,FALSE)</f>
        <v>87.742897033691406</v>
      </c>
    </row>
    <row r="571" spans="1:13" x14ac:dyDescent="0.3">
      <c r="A571" s="4">
        <v>480684040</v>
      </c>
      <c r="B571" s="3" t="s">
        <v>217</v>
      </c>
      <c r="C571" s="3" t="s">
        <v>1144</v>
      </c>
      <c r="D571" s="125">
        <f>VLOOKUP($A571,'Supporting Data'!$A$2:$BH$1679,5,FALSE)</f>
        <v>81.680229187011719</v>
      </c>
      <c r="E571" s="128">
        <f>VLOOKUP($A571,'Supporting Data'!$A$2:$BH$1679,16,FALSE)</f>
        <v>0.55154639482498169</v>
      </c>
      <c r="F571" s="125">
        <f>VLOOKUP($A571,'Supporting Data'!$A$2:$BH$1679,7,FALSE)</f>
        <v>85.411842346191406</v>
      </c>
      <c r="G571" s="128">
        <f>VLOOKUP($A571,'Supporting Data'!$A$2:$BH$1679,49,FALSE)</f>
        <v>0.4699999988079071</v>
      </c>
      <c r="H571" s="125">
        <f>VLOOKUP($A571,'Supporting Data'!$A$2:$BH$1679,6,FALSE)</f>
        <v>83.23541259765625</v>
      </c>
      <c r="I571" s="128">
        <f>VLOOKUP($A571,'Supporting Data'!$A$2:$BH$1679,22,FALSE)</f>
        <v>0.43999999761581421</v>
      </c>
      <c r="J571" s="125">
        <f>VLOOKUP($A571,'Supporting Data'!$A$2:$BH$1679,8,FALSE)</f>
        <v>84.011932373046875</v>
      </c>
      <c r="K571" s="128">
        <f>VLOOKUP($A571,'Supporting Data'!$A$2:$BH$1679,49,FALSE)</f>
        <v>0.4699999988079071</v>
      </c>
      <c r="L571" s="125">
        <f>VLOOKUP($A571,'Supporting Data'!$A$2:$BH$1679,26,FALSE)</f>
        <v>83.712272644042969</v>
      </c>
      <c r="M571" s="125">
        <f>VLOOKUP($A571,'Supporting Data'!$A$2:$BH$1679,53,FALSE)</f>
        <v>86.56756591796875</v>
      </c>
    </row>
    <row r="572" spans="1:13" x14ac:dyDescent="0.3">
      <c r="A572" s="4">
        <v>361264020</v>
      </c>
      <c r="B572" s="3" t="s">
        <v>155</v>
      </c>
      <c r="C572" s="3" t="s">
        <v>676</v>
      </c>
      <c r="D572" s="125">
        <f>VLOOKUP($A572,'Supporting Data'!$A$2:$BH$1679,5,FALSE)</f>
        <v>72.383689880371094</v>
      </c>
      <c r="E572" s="128">
        <f>VLOOKUP($A572,'Supporting Data'!$A$2:$BH$1679,16,FALSE)</f>
        <v>0.50649350881576538</v>
      </c>
      <c r="F572" s="125">
        <f>VLOOKUP($A572,'Supporting Data'!$A$2:$BH$1679,7,FALSE)</f>
        <v>77.980171203613281</v>
      </c>
      <c r="G572" s="128">
        <f>VLOOKUP($A572,'Supporting Data'!$A$2:$BH$1679,49,FALSE)</f>
        <v>0.42105263471603388</v>
      </c>
      <c r="H572" s="125">
        <f>VLOOKUP($A572,'Supporting Data'!$A$2:$BH$1679,6,FALSE)</f>
        <v>75.616256713867188</v>
      </c>
      <c r="I572" s="128">
        <f>VLOOKUP($A572,'Supporting Data'!$A$2:$BH$1679,22,FALSE)</f>
        <v>0.31578946113586431</v>
      </c>
      <c r="J572" s="125">
        <f>VLOOKUP($A572,'Supporting Data'!$A$2:$BH$1679,8,FALSE)</f>
        <v>80.012672424316406</v>
      </c>
      <c r="K572" s="128">
        <f>VLOOKUP($A572,'Supporting Data'!$A$2:$BH$1679,49,FALSE)</f>
        <v>0.42105263471603388</v>
      </c>
      <c r="L572" s="125">
        <f>VLOOKUP($A572,'Supporting Data'!$A$2:$BH$1679,26,FALSE)</f>
        <v>79.482986450195313</v>
      </c>
      <c r="M572" s="125">
        <f>VLOOKUP($A572,'Supporting Data'!$A$2:$BH$1679,53,FALSE)</f>
        <v>82.56732177734375</v>
      </c>
    </row>
    <row r="573" spans="1:13" x14ac:dyDescent="0.3">
      <c r="A573" s="4">
        <v>600774060</v>
      </c>
      <c r="B573" s="3" t="s">
        <v>303</v>
      </c>
      <c r="C573" s="3" t="s">
        <v>1437</v>
      </c>
      <c r="D573" s="125">
        <f>VLOOKUP($A573,'Supporting Data'!$A$2:$BH$1679,5,FALSE)</f>
        <v>83.986831665039063</v>
      </c>
      <c r="E573" s="128">
        <f>VLOOKUP($A573,'Supporting Data'!$A$2:$BH$1679,16,FALSE)</f>
        <v>0.47286820411682129</v>
      </c>
      <c r="F573" s="125">
        <f>VLOOKUP($A573,'Supporting Data'!$A$2:$BH$1679,7,FALSE)</f>
        <v>81.337959289550781</v>
      </c>
      <c r="G573" s="128">
        <f>VLOOKUP($A573,'Supporting Data'!$A$2:$BH$1679,49,FALSE)</f>
        <v>0.3333333432674408</v>
      </c>
      <c r="H573" s="125">
        <f>VLOOKUP($A573,'Supporting Data'!$A$2:$BH$1679,6,FALSE)</f>
        <v>83.688995361328125</v>
      </c>
      <c r="I573" s="128">
        <f>VLOOKUP($A573,'Supporting Data'!$A$2:$BH$1679,22,FALSE)</f>
        <v>0.38461539149284357</v>
      </c>
      <c r="J573" s="125">
        <f>VLOOKUP($A573,'Supporting Data'!$A$2:$BH$1679,8,FALSE)</f>
        <v>85.278533935546875</v>
      </c>
      <c r="K573" s="128">
        <f>VLOOKUP($A573,'Supporting Data'!$A$2:$BH$1679,49,FALSE)</f>
        <v>0.3333333432674408</v>
      </c>
      <c r="L573" s="125">
        <f>VLOOKUP($A573,'Supporting Data'!$A$2:$BH$1679,26,FALSE)</f>
        <v>96.098030090332031</v>
      </c>
      <c r="M573" s="125">
        <f>VLOOKUP($A573,'Supporting Data'!$A$2:$BH$1679,53,FALSE)</f>
        <v>91.413230895996094</v>
      </c>
    </row>
    <row r="574" spans="1:13" x14ac:dyDescent="0.3">
      <c r="A574" s="4">
        <v>920884060</v>
      </c>
      <c r="B574" s="3" t="s">
        <v>428</v>
      </c>
      <c r="C574" s="3" t="s">
        <v>1709</v>
      </c>
      <c r="D574" s="125">
        <f>VLOOKUP($A574,'Supporting Data'!$A$2:$BH$1679,5,FALSE)</f>
        <v>93.109146118164063</v>
      </c>
      <c r="E574" s="128">
        <f>VLOOKUP($A574,'Supporting Data'!$A$2:$BH$1679,16,FALSE)</f>
        <v>0.64251208305358887</v>
      </c>
      <c r="F574" s="125">
        <f>VLOOKUP($A574,'Supporting Data'!$A$2:$BH$1679,7,FALSE)</f>
        <v>88.9151611328125</v>
      </c>
      <c r="G574" s="128">
        <f>VLOOKUP($A574,'Supporting Data'!$A$2:$BH$1679,49,FALSE)</f>
        <v>0.32432430982589722</v>
      </c>
      <c r="H574" s="125">
        <f>VLOOKUP($A574,'Supporting Data'!$A$2:$BH$1679,6,FALSE)</f>
        <v>89.225151062011719</v>
      </c>
      <c r="I574" s="128">
        <f>VLOOKUP($A574,'Supporting Data'!$A$2:$BH$1679,22,FALSE)</f>
        <v>0.40540540218353271</v>
      </c>
      <c r="J574" s="125">
        <f>VLOOKUP($A574,'Supporting Data'!$A$2:$BH$1679,8,FALSE)</f>
        <v>85.131851196289063</v>
      </c>
      <c r="K574" s="128">
        <f>VLOOKUP($A574,'Supporting Data'!$A$2:$BH$1679,49,FALSE)</f>
        <v>0.32432430982589722</v>
      </c>
      <c r="L574" s="125">
        <f>VLOOKUP($A574,'Supporting Data'!$A$2:$BH$1679,26,FALSE)</f>
        <v>93.379203796386719</v>
      </c>
      <c r="M574" s="125">
        <f>VLOOKUP($A574,'Supporting Data'!$A$2:$BH$1679,53,FALSE)</f>
        <v>91.042068481445313</v>
      </c>
    </row>
    <row r="575" spans="1:13" x14ac:dyDescent="0.3">
      <c r="A575" s="4">
        <v>581093050</v>
      </c>
      <c r="B575" s="3" t="s">
        <v>298</v>
      </c>
      <c r="C575" s="3" t="s">
        <v>1426</v>
      </c>
      <c r="D575" s="125">
        <f>VLOOKUP($A575,'Supporting Data'!$A$2:$BH$1679,5,FALSE)</f>
        <v>86.222053527832031</v>
      </c>
      <c r="E575" s="128">
        <f>VLOOKUP($A575,'Supporting Data'!$A$2:$BH$1679,16,FALSE)</f>
        <v>0.58267718553543091</v>
      </c>
      <c r="F575" s="125">
        <f>VLOOKUP($A575,'Supporting Data'!$A$2:$BH$1679,7,FALSE)</f>
        <v>90.504592895507813</v>
      </c>
      <c r="G575" s="128">
        <f>VLOOKUP($A575,'Supporting Data'!$A$2:$BH$1679,49,FALSE)</f>
        <v>0.46428570151329041</v>
      </c>
      <c r="H575" s="125">
        <f>VLOOKUP($A575,'Supporting Data'!$A$2:$BH$1679,6,FALSE)</f>
        <v>86.953163146972656</v>
      </c>
      <c r="I575" s="128">
        <f>VLOOKUP($A575,'Supporting Data'!$A$2:$BH$1679,22,FALSE)</f>
        <v>0.4464285671710968</v>
      </c>
      <c r="J575" s="125">
        <f>VLOOKUP($A575,'Supporting Data'!$A$2:$BH$1679,8,FALSE)</f>
        <v>87.322357177734375</v>
      </c>
      <c r="K575" s="128">
        <f>VLOOKUP($A575,'Supporting Data'!$A$2:$BH$1679,49,FALSE)</f>
        <v>0.46428570151329041</v>
      </c>
      <c r="L575" s="125">
        <f>VLOOKUP($A575,'Supporting Data'!$A$2:$BH$1679,26,FALSE)</f>
        <v>85.826911926269531</v>
      </c>
      <c r="M575" s="125">
        <f>VLOOKUP($A575,'Supporting Data'!$A$2:$BH$1679,53,FALSE)</f>
        <v>90.485336303710938</v>
      </c>
    </row>
    <row r="576" spans="1:13" x14ac:dyDescent="0.3">
      <c r="A576" s="4">
        <v>1110873000</v>
      </c>
      <c r="B576" s="3" t="s">
        <v>524</v>
      </c>
      <c r="C576" s="3" t="s">
        <v>2036</v>
      </c>
      <c r="D576" s="125">
        <f>VLOOKUP($A576,'Supporting Data'!$A$2:$BH$1679,5,FALSE)</f>
        <v>81.770858764648438</v>
      </c>
      <c r="E576" s="128">
        <f>VLOOKUP($A576,'Supporting Data'!$A$2:$BH$1679,16,FALSE)</f>
        <v>0.26839825510978699</v>
      </c>
      <c r="F576" s="125">
        <f>VLOOKUP($A576,'Supporting Data'!$A$2:$BH$1679,7,FALSE)</f>
        <v>82.995735168457031</v>
      </c>
      <c r="G576" s="128">
        <f>VLOOKUP($A576,'Supporting Data'!$A$2:$BH$1679,49,FALSE)</f>
        <v>0.19374999403953549</v>
      </c>
      <c r="H576" s="125">
        <f>VLOOKUP($A576,'Supporting Data'!$A$2:$BH$1679,6,FALSE)</f>
        <v>80.972373962402344</v>
      </c>
      <c r="I576" s="128">
        <f>VLOOKUP($A576,'Supporting Data'!$A$2:$BH$1679,22,FALSE)</f>
        <v>0.20624999701976779</v>
      </c>
      <c r="J576" s="125">
        <f>VLOOKUP($A576,'Supporting Data'!$A$2:$BH$1679,8,FALSE)</f>
        <v>81.794746398925781</v>
      </c>
      <c r="K576" s="128">
        <f>VLOOKUP($A576,'Supporting Data'!$A$2:$BH$1679,49,FALSE)</f>
        <v>0.19374999403953549</v>
      </c>
      <c r="L576" s="125">
        <f>VLOOKUP($A576,'Supporting Data'!$A$2:$BH$1679,26,FALSE)</f>
        <v>84.618545532226563</v>
      </c>
      <c r="M576" s="125">
        <f>VLOOKUP($A576,'Supporting Data'!$A$2:$BH$1679,53,FALSE)</f>
        <v>79.30938720703125</v>
      </c>
    </row>
    <row r="577" spans="1:13" x14ac:dyDescent="0.3">
      <c r="A577" s="4">
        <v>1110864010</v>
      </c>
      <c r="B577" s="3" t="s">
        <v>523</v>
      </c>
      <c r="C577" s="3" t="s">
        <v>2034</v>
      </c>
      <c r="D577" s="125">
        <f>VLOOKUP($A577,'Supporting Data'!$A$2:$BH$1679,5,FALSE)</f>
        <v>86.91204833984375</v>
      </c>
      <c r="E577" s="128">
        <f>VLOOKUP($A577,'Supporting Data'!$A$2:$BH$1679,16,FALSE)</f>
        <v>0.30625000596046448</v>
      </c>
      <c r="F577" s="125">
        <f>VLOOKUP($A577,'Supporting Data'!$A$2:$BH$1679,7,FALSE)</f>
        <v>89.337867736816406</v>
      </c>
      <c r="G577" s="128">
        <f>VLOOKUP($A577,'Supporting Data'!$A$2:$BH$1679,49,FALSE)</f>
        <v>0.30392158031463617</v>
      </c>
      <c r="H577" s="125">
        <f>VLOOKUP($A577,'Supporting Data'!$A$2:$BH$1679,6,FALSE)</f>
        <v>86.429901123046875</v>
      </c>
      <c r="I577" s="128">
        <f>VLOOKUP($A577,'Supporting Data'!$A$2:$BH$1679,22,FALSE)</f>
        <v>0.2330097109079361</v>
      </c>
      <c r="J577" s="125">
        <f>VLOOKUP($A577,'Supporting Data'!$A$2:$BH$1679,8,FALSE)</f>
        <v>89.509071350097656</v>
      </c>
      <c r="K577" s="128">
        <f>VLOOKUP($A577,'Supporting Data'!$A$2:$BH$1679,49,FALSE)</f>
        <v>0.30392158031463617</v>
      </c>
      <c r="L577" s="125">
        <f>VLOOKUP($A577,'Supporting Data'!$A$2:$BH$1679,26,FALSE)</f>
        <v>84.618545532226563</v>
      </c>
      <c r="M577" s="125">
        <f>VLOOKUP($A577,'Supporting Data'!$A$2:$BH$1679,53,FALSE)</f>
        <v>84.278770446777344</v>
      </c>
    </row>
    <row r="578" spans="1:13" x14ac:dyDescent="0.3">
      <c r="A578" s="4">
        <v>30324020</v>
      </c>
      <c r="B578" s="3" t="s">
        <v>9</v>
      </c>
      <c r="C578" s="3" t="s">
        <v>566</v>
      </c>
      <c r="D578" s="125">
        <f>VLOOKUP($A578,'Supporting Data'!$A$2:$BH$1679,5,FALSE)</f>
        <v>90.352058410644531</v>
      </c>
      <c r="E578" s="128">
        <f>VLOOKUP($A578,'Supporting Data'!$A$2:$BH$1679,16,FALSE)</f>
        <v>0.56603771448135376</v>
      </c>
      <c r="F578" s="125">
        <f>VLOOKUP($A578,'Supporting Data'!$A$2:$BH$1679,7,FALSE)</f>
        <v>89.829437255859375</v>
      </c>
      <c r="G578" s="128">
        <f>VLOOKUP($A578,'Supporting Data'!$A$2:$BH$1679,49,FALSE)</f>
        <v>0.58536583185195923</v>
      </c>
      <c r="H578" s="125">
        <f>VLOOKUP($A578,'Supporting Data'!$A$2:$BH$1679,6,FALSE)</f>
        <v>86.596351623535156</v>
      </c>
      <c r="I578" s="128">
        <f>VLOOKUP($A578,'Supporting Data'!$A$2:$BH$1679,22,FALSE)</f>
        <v>0.24390244483947751</v>
      </c>
      <c r="J578" s="125">
        <f>VLOOKUP($A578,'Supporting Data'!$A$2:$BH$1679,8,FALSE)</f>
        <v>85.722175598144531</v>
      </c>
      <c r="K578" s="128">
        <f>VLOOKUP($A578,'Supporting Data'!$A$2:$BH$1679,49,FALSE)</f>
        <v>0.58536583185195923</v>
      </c>
      <c r="L578" s="125">
        <f>VLOOKUP($A578,'Supporting Data'!$A$2:$BH$1679,26,FALSE)</f>
        <v>89.452011108398438</v>
      </c>
      <c r="M578" s="125">
        <f>VLOOKUP($A578,'Supporting Data'!$A$2:$BH$1679,53,FALSE)</f>
        <v>85.227279663085938</v>
      </c>
    </row>
    <row r="579" spans="1:13" x14ac:dyDescent="0.3">
      <c r="A579" s="4">
        <v>920904045</v>
      </c>
      <c r="B579" s="3" t="s">
        <v>430</v>
      </c>
      <c r="C579" s="3" t="s">
        <v>1732</v>
      </c>
      <c r="D579" s="125">
        <f>VLOOKUP($A579,'Supporting Data'!$A$2:$BH$1679,5,FALSE)</f>
        <v>82.426338195800781</v>
      </c>
      <c r="E579" s="128">
        <f>VLOOKUP($A579,'Supporting Data'!$A$2:$BH$1679,16,FALSE)</f>
        <v>0.516853928565979</v>
      </c>
      <c r="F579" s="125">
        <f>VLOOKUP($A579,'Supporting Data'!$A$2:$BH$1679,7,FALSE)</f>
        <v>83.771171569824219</v>
      </c>
      <c r="G579" s="128">
        <f>VLOOKUP($A579,'Supporting Data'!$A$2:$BH$1679,49,FALSE)</f>
        <v>0.30232557654380798</v>
      </c>
      <c r="H579" s="125">
        <f>VLOOKUP($A579,'Supporting Data'!$A$2:$BH$1679,6,FALSE)</f>
        <v>83.835105895996094</v>
      </c>
      <c r="I579" s="128">
        <f>VLOOKUP($A579,'Supporting Data'!$A$2:$BH$1679,22,FALSE)</f>
        <v>0.38636362552642822</v>
      </c>
      <c r="J579" s="125">
        <f>VLOOKUP($A579,'Supporting Data'!$A$2:$BH$1679,8,FALSE)</f>
        <v>83.380477905273438</v>
      </c>
      <c r="K579" s="128">
        <f>VLOOKUP($A579,'Supporting Data'!$A$2:$BH$1679,49,FALSE)</f>
        <v>0.30232557654380798</v>
      </c>
      <c r="L579" s="125">
        <f>VLOOKUP($A579,'Supporting Data'!$A$2:$BH$1679,26,FALSE)</f>
        <v>75.253700256347656</v>
      </c>
      <c r="M579" s="125">
        <f>VLOOKUP($A579,'Supporting Data'!$A$2:$BH$1679,53,FALSE)</f>
        <v>85.103561401367188</v>
      </c>
    </row>
    <row r="580" spans="1:13" x14ac:dyDescent="0.3">
      <c r="A580" s="4">
        <v>480715010</v>
      </c>
      <c r="B580" s="3" t="s">
        <v>220</v>
      </c>
      <c r="C580" s="3" t="s">
        <v>1174</v>
      </c>
      <c r="D580" s="125">
        <f>VLOOKUP($A580,'Supporting Data'!$A$2:$BH$1679,5,FALSE)</f>
        <v>81.472648620605469</v>
      </c>
      <c r="E580" s="128">
        <f>VLOOKUP($A580,'Supporting Data'!$A$2:$BH$1679,16,FALSE)</f>
        <v>0.40234375</v>
      </c>
      <c r="F580" s="125">
        <f>VLOOKUP($A580,'Supporting Data'!$A$2:$BH$1679,7,FALSE)</f>
        <v>84.632713317871094</v>
      </c>
      <c r="G580" s="128">
        <f>VLOOKUP($A580,'Supporting Data'!$A$2:$BH$1679,49,FALSE)</f>
        <v>0.13978494703769681</v>
      </c>
      <c r="H580" s="125">
        <f>VLOOKUP($A580,'Supporting Data'!$A$2:$BH$1679,6,FALSE)</f>
        <v>81.530845642089844</v>
      </c>
      <c r="I580" s="128">
        <f>VLOOKUP($A580,'Supporting Data'!$A$2:$BH$1679,22,FALSE)</f>
        <v>0.19354838132858279</v>
      </c>
      <c r="J580" s="125">
        <f>VLOOKUP($A580,'Supporting Data'!$A$2:$BH$1679,8,FALSE)</f>
        <v>85.698333740234375</v>
      </c>
      <c r="K580" s="128">
        <f>VLOOKUP($A580,'Supporting Data'!$A$2:$BH$1679,49,FALSE)</f>
        <v>0.13978494703769681</v>
      </c>
      <c r="L580" s="125">
        <f>VLOOKUP($A580,'Supporting Data'!$A$2:$BH$1679,26,FALSE)</f>
        <v>83.108085632324219</v>
      </c>
      <c r="M580" s="125">
        <f>VLOOKUP($A580,'Supporting Data'!$A$2:$BH$1679,53,FALSE)</f>
        <v>84.423103332519531</v>
      </c>
    </row>
    <row r="581" spans="1:13" x14ac:dyDescent="0.3">
      <c r="A581" s="4">
        <v>480715060</v>
      </c>
      <c r="B581" s="3" t="s">
        <v>220</v>
      </c>
      <c r="C581" s="3" t="s">
        <v>1181</v>
      </c>
      <c r="D581" s="125">
        <f>VLOOKUP($A581,'Supporting Data'!$A$2:$BH$1679,5,FALSE)</f>
        <v>84.132232666015625</v>
      </c>
      <c r="E581" s="128">
        <f>VLOOKUP($A581,'Supporting Data'!$A$2:$BH$1679,16,FALSE)</f>
        <v>0.57278478145599365</v>
      </c>
      <c r="F581" s="125">
        <f>VLOOKUP($A581,'Supporting Data'!$A$2:$BH$1679,7,FALSE)</f>
        <v>85.184341430664063</v>
      </c>
      <c r="G581" s="128">
        <f>VLOOKUP($A581,'Supporting Data'!$A$2:$BH$1679,49,FALSE)</f>
        <v>0.25925925374031072</v>
      </c>
      <c r="H581" s="125">
        <f>VLOOKUP($A581,'Supporting Data'!$A$2:$BH$1679,6,FALSE)</f>
        <v>82.127487182617188</v>
      </c>
      <c r="I581" s="128">
        <f>VLOOKUP($A581,'Supporting Data'!$A$2:$BH$1679,22,FALSE)</f>
        <v>0.25925925374031072</v>
      </c>
      <c r="J581" s="125">
        <f>VLOOKUP($A581,'Supporting Data'!$A$2:$BH$1679,8,FALSE)</f>
        <v>83.019172668457031</v>
      </c>
      <c r="K581" s="128">
        <f>VLOOKUP($A581,'Supporting Data'!$A$2:$BH$1679,49,FALSE)</f>
        <v>0.25925925374031072</v>
      </c>
      <c r="L581" s="125">
        <f>VLOOKUP($A581,'Supporting Data'!$A$2:$BH$1679,26,FALSE)</f>
        <v>87.63946533203125</v>
      </c>
      <c r="M581" s="125">
        <f>VLOOKUP($A581,'Supporting Data'!$A$2:$BH$1679,53,FALSE)</f>
        <v>88.980087280273438</v>
      </c>
    </row>
    <row r="582" spans="1:13" x14ac:dyDescent="0.3">
      <c r="A582" s="4">
        <v>1040454020</v>
      </c>
      <c r="B582" s="3" t="s">
        <v>495</v>
      </c>
      <c r="C582" s="3" t="s">
        <v>1985</v>
      </c>
      <c r="D582" s="125">
        <f>VLOOKUP($A582,'Supporting Data'!$A$2:$BH$1679,5,FALSE)</f>
        <v>90.175010681152344</v>
      </c>
      <c r="E582" s="128">
        <f>VLOOKUP($A582,'Supporting Data'!$A$2:$BH$1679,16,FALSE)</f>
        <v>0.48051947355270391</v>
      </c>
      <c r="F582" s="125">
        <f>VLOOKUP($A582,'Supporting Data'!$A$2:$BH$1679,7,FALSE)</f>
        <v>92.91864013671875</v>
      </c>
      <c r="G582" s="128">
        <f>VLOOKUP($A582,'Supporting Data'!$A$2:$BH$1679,49,FALSE)</f>
        <v>0.28260868787765497</v>
      </c>
      <c r="H582" s="125">
        <f>VLOOKUP($A582,'Supporting Data'!$A$2:$BH$1679,6,FALSE)</f>
        <v>90.302406311035156</v>
      </c>
      <c r="I582" s="128">
        <f>VLOOKUP($A582,'Supporting Data'!$A$2:$BH$1679,22,FALSE)</f>
        <v>0.42553192377090449</v>
      </c>
      <c r="J582" s="125">
        <f>VLOOKUP($A582,'Supporting Data'!$A$2:$BH$1679,8,FALSE)</f>
        <v>93.551712036132813</v>
      </c>
      <c r="K582" s="128">
        <f>VLOOKUP($A582,'Supporting Data'!$A$2:$BH$1679,49,FALSE)</f>
        <v>0.28260868787765497</v>
      </c>
      <c r="L582" s="125">
        <f>VLOOKUP($A582,'Supporting Data'!$A$2:$BH$1679,26,FALSE)</f>
        <v>91.868743896484375</v>
      </c>
      <c r="M582" s="125">
        <f>VLOOKUP($A582,'Supporting Data'!$A$2:$BH$1679,53,FALSE)</f>
        <v>94.485580444335938</v>
      </c>
    </row>
    <row r="583" spans="1:13" x14ac:dyDescent="0.3">
      <c r="A583" s="4">
        <v>480715025</v>
      </c>
      <c r="B583" s="3" t="s">
        <v>220</v>
      </c>
      <c r="C583" s="3" t="s">
        <v>1176</v>
      </c>
      <c r="D583" s="125">
        <f>VLOOKUP($A583,'Supporting Data'!$A$2:$BH$1679,5,FALSE)</f>
        <v>79.21234130859375</v>
      </c>
      <c r="E583" s="128">
        <f>VLOOKUP($A583,'Supporting Data'!$A$2:$BH$1679,16,FALSE)</f>
        <v>0.56313991546630859</v>
      </c>
      <c r="F583" s="125">
        <f>VLOOKUP($A583,'Supporting Data'!$A$2:$BH$1679,7,FALSE)</f>
        <v>87.216316223144531</v>
      </c>
      <c r="G583" s="128">
        <f>VLOOKUP($A583,'Supporting Data'!$A$2:$BH$1679,49,FALSE)</f>
        <v>0.42105263471603388</v>
      </c>
      <c r="H583" s="125">
        <f>VLOOKUP($A583,'Supporting Data'!$A$2:$BH$1679,6,FALSE)</f>
        <v>77.0712890625</v>
      </c>
      <c r="I583" s="128">
        <f>VLOOKUP($A583,'Supporting Data'!$A$2:$BH$1679,22,FALSE)</f>
        <v>0.31578946113586431</v>
      </c>
      <c r="J583" s="125">
        <f>VLOOKUP($A583,'Supporting Data'!$A$2:$BH$1679,8,FALSE)</f>
        <v>84.631942749023438</v>
      </c>
      <c r="K583" s="128">
        <f>VLOOKUP($A583,'Supporting Data'!$A$2:$BH$1679,49,FALSE)</f>
        <v>0.42105263471603388</v>
      </c>
      <c r="L583" s="125">
        <f>VLOOKUP($A583,'Supporting Data'!$A$2:$BH$1679,26,FALSE)</f>
        <v>79.180892944335938</v>
      </c>
      <c r="M583" s="125">
        <f>VLOOKUP($A583,'Supporting Data'!$A$2:$BH$1679,53,FALSE)</f>
        <v>85.57781982421875</v>
      </c>
    </row>
    <row r="584" spans="1:13" x14ac:dyDescent="0.3">
      <c r="A584" s="4">
        <v>600774040</v>
      </c>
      <c r="B584" s="3" t="s">
        <v>303</v>
      </c>
      <c r="C584" s="3" t="s">
        <v>1436</v>
      </c>
      <c r="D584" s="125">
        <f>VLOOKUP($A584,'Supporting Data'!$A$2:$BH$1679,5,FALSE)</f>
        <v>84.654861450195313</v>
      </c>
      <c r="E584" s="128">
        <f>VLOOKUP($A584,'Supporting Data'!$A$2:$BH$1679,16,FALSE)</f>
        <v>0.22471910715103149</v>
      </c>
      <c r="F584" s="125">
        <f>VLOOKUP($A584,'Supporting Data'!$A$2:$BH$1679,7,FALSE)</f>
        <v>83.332298278808594</v>
      </c>
      <c r="G584" s="128">
        <f>VLOOKUP($A584,'Supporting Data'!$A$2:$BH$1679,49,FALSE)</f>
        <v>0.2127659618854523</v>
      </c>
      <c r="H584" s="125">
        <f>VLOOKUP($A584,'Supporting Data'!$A$2:$BH$1679,6,FALSE)</f>
        <v>85.790878295898438</v>
      </c>
      <c r="I584" s="128">
        <f>VLOOKUP($A584,'Supporting Data'!$A$2:$BH$1679,22,FALSE)</f>
        <v>0.20060789585113531</v>
      </c>
      <c r="J584" s="125">
        <f>VLOOKUP($A584,'Supporting Data'!$A$2:$BH$1679,8,FALSE)</f>
        <v>85.729263305664063</v>
      </c>
      <c r="K584" s="128">
        <f>VLOOKUP($A584,'Supporting Data'!$A$2:$BH$1679,49,FALSE)</f>
        <v>0.2127659618854523</v>
      </c>
      <c r="L584" s="125">
        <f>VLOOKUP($A584,'Supporting Data'!$A$2:$BH$1679,26,FALSE)</f>
        <v>90.660377502441406</v>
      </c>
      <c r="M584" s="125">
        <f>VLOOKUP($A584,'Supporting Data'!$A$2:$BH$1679,53,FALSE)</f>
        <v>88.361495971679688</v>
      </c>
    </row>
    <row r="585" spans="1:13" x14ac:dyDescent="0.3">
      <c r="A585" s="4">
        <v>71291050</v>
      </c>
      <c r="B585" s="3" t="s">
        <v>30</v>
      </c>
      <c r="C585" s="3" t="s">
        <v>606</v>
      </c>
      <c r="D585" s="125">
        <f>VLOOKUP($A585,'Supporting Data'!$A$2:$BH$1679,5,FALSE)</f>
        <v>87.503959655761719</v>
      </c>
      <c r="E585" s="128">
        <f>VLOOKUP($A585,'Supporting Data'!$A$2:$BH$1679,16,FALSE)</f>
        <v>0.47345131635665888</v>
      </c>
      <c r="F585" s="125">
        <f>VLOOKUP($A585,'Supporting Data'!$A$2:$BH$1679,7,FALSE)</f>
        <v>86.235725402832031</v>
      </c>
      <c r="G585" s="128">
        <f>VLOOKUP($A585,'Supporting Data'!$A$2:$BH$1679,49,FALSE)</f>
        <v>0.26351350545883179</v>
      </c>
      <c r="H585" s="125">
        <f>VLOOKUP($A585,'Supporting Data'!$A$2:$BH$1679,6,FALSE)</f>
        <v>86.278144836425781</v>
      </c>
      <c r="I585" s="128">
        <f>VLOOKUP($A585,'Supporting Data'!$A$2:$BH$1679,22,FALSE)</f>
        <v>0.43283581733703608</v>
      </c>
      <c r="J585" s="125">
        <f>VLOOKUP($A585,'Supporting Data'!$A$2:$BH$1679,8,FALSE)</f>
        <v>86.610519409179688</v>
      </c>
      <c r="K585" s="128">
        <f>VLOOKUP($A585,'Supporting Data'!$A$2:$BH$1679,49,FALSE)</f>
        <v>0.26351350545883179</v>
      </c>
      <c r="L585" s="125">
        <f>VLOOKUP($A585,'Supporting Data'!$A$2:$BH$1679,26,FALSE)</f>
        <v>83.712272644042969</v>
      </c>
      <c r="M585" s="125">
        <f>VLOOKUP($A585,'Supporting Data'!$A$2:$BH$1679,53,FALSE)</f>
        <v>82.484840393066406</v>
      </c>
    </row>
    <row r="586" spans="1:13" x14ac:dyDescent="0.3">
      <c r="A586" s="4">
        <v>480684060</v>
      </c>
      <c r="B586" s="3" t="s">
        <v>217</v>
      </c>
      <c r="C586" s="3" t="s">
        <v>1146</v>
      </c>
      <c r="D586" s="125">
        <f>VLOOKUP($A586,'Supporting Data'!$A$2:$BH$1679,5,FALSE)</f>
        <v>86.041267395019531</v>
      </c>
      <c r="E586" s="128">
        <f>VLOOKUP($A586,'Supporting Data'!$A$2:$BH$1679,16,FALSE)</f>
        <v>0.59281438589096069</v>
      </c>
      <c r="F586" s="125">
        <f>VLOOKUP($A586,'Supporting Data'!$A$2:$BH$1679,7,FALSE)</f>
        <v>96.594192504882813</v>
      </c>
      <c r="G586" s="128">
        <f>VLOOKUP($A586,'Supporting Data'!$A$2:$BH$1679,49,FALSE)</f>
        <v>0.54081630706787109</v>
      </c>
      <c r="H586" s="125">
        <f>VLOOKUP($A586,'Supporting Data'!$A$2:$BH$1679,6,FALSE)</f>
        <v>85.259605407714844</v>
      </c>
      <c r="I586" s="128">
        <f>VLOOKUP($A586,'Supporting Data'!$A$2:$BH$1679,22,FALSE)</f>
        <v>0.46938776969909668</v>
      </c>
      <c r="J586" s="125">
        <f>VLOOKUP($A586,'Supporting Data'!$A$2:$BH$1679,8,FALSE)</f>
        <v>95.634605407714844</v>
      </c>
      <c r="K586" s="128">
        <f>VLOOKUP($A586,'Supporting Data'!$A$2:$BH$1679,49,FALSE)</f>
        <v>0.54081630706787109</v>
      </c>
      <c r="L586" s="125">
        <f>VLOOKUP($A586,'Supporting Data'!$A$2:$BH$1679,26,FALSE)</f>
        <v>83.712272644042969</v>
      </c>
      <c r="M586" s="125">
        <f>VLOOKUP($A586,'Supporting Data'!$A$2:$BH$1679,53,FALSE)</f>
        <v>91.145172119140625</v>
      </c>
    </row>
    <row r="587" spans="1:13" x14ac:dyDescent="0.3">
      <c r="A587" s="4">
        <v>720681050</v>
      </c>
      <c r="B587" s="3" t="s">
        <v>342</v>
      </c>
      <c r="C587" s="3" t="s">
        <v>1511</v>
      </c>
      <c r="D587" s="125">
        <f>VLOOKUP($A587,'Supporting Data'!$A$2:$BH$1679,5,FALSE)</f>
        <v>81.589988708496094</v>
      </c>
      <c r="E587" s="128">
        <f>VLOOKUP($A587,'Supporting Data'!$A$2:$BH$1679,16,FALSE)</f>
        <v>0.5</v>
      </c>
      <c r="F587" s="125">
        <f>VLOOKUP($A587,'Supporting Data'!$A$2:$BH$1679,7,FALSE)</f>
        <v>85.495628356933594</v>
      </c>
      <c r="G587" s="128">
        <f>VLOOKUP($A587,'Supporting Data'!$A$2:$BH$1679,49,FALSE)</f>
        <v>0.30000001192092901</v>
      </c>
      <c r="H587" s="125">
        <f>VLOOKUP($A587,'Supporting Data'!$A$2:$BH$1679,6,FALSE)</f>
        <v>81.998207092285156</v>
      </c>
      <c r="I587" s="128">
        <f>VLOOKUP($A587,'Supporting Data'!$A$2:$BH$1679,22,FALSE)</f>
        <v>0.42028984427452087</v>
      </c>
      <c r="J587" s="125">
        <f>VLOOKUP($A587,'Supporting Data'!$A$2:$BH$1679,8,FALSE)</f>
        <v>87.362800598144531</v>
      </c>
      <c r="K587" s="128">
        <f>VLOOKUP($A587,'Supporting Data'!$A$2:$BH$1679,49,FALSE)</f>
        <v>0.30000001192092901</v>
      </c>
      <c r="L587" s="125">
        <f>VLOOKUP($A587,'Supporting Data'!$A$2:$BH$1679,26,FALSE)</f>
        <v>83.108085632324219</v>
      </c>
      <c r="M587" s="125">
        <f>VLOOKUP($A587,'Supporting Data'!$A$2:$BH$1679,53,FALSE)</f>
        <v>81.680671691894531</v>
      </c>
    </row>
    <row r="588" spans="1:13" x14ac:dyDescent="0.3">
      <c r="A588" s="4">
        <v>480713080</v>
      </c>
      <c r="B588" s="3" t="s">
        <v>220</v>
      </c>
      <c r="C588" s="3" t="s">
        <v>1166</v>
      </c>
      <c r="D588" s="125">
        <f>VLOOKUP($A588,'Supporting Data'!$A$2:$BH$1679,5,FALSE)</f>
        <v>81.3961181640625</v>
      </c>
      <c r="E588" s="128">
        <f>VLOOKUP($A588,'Supporting Data'!$A$2:$BH$1679,16,FALSE)</f>
        <v>0.486887127161026</v>
      </c>
      <c r="F588" s="125">
        <f>VLOOKUP($A588,'Supporting Data'!$A$2:$BH$1679,7,FALSE)</f>
        <v>86.340141296386719</v>
      </c>
      <c r="G588" s="128">
        <f>VLOOKUP($A588,'Supporting Data'!$A$2:$BH$1679,49,FALSE)</f>
        <v>0.20257234573364261</v>
      </c>
      <c r="H588" s="125">
        <f>VLOOKUP($A588,'Supporting Data'!$A$2:$BH$1679,6,FALSE)</f>
        <v>83.453353881835938</v>
      </c>
      <c r="I588" s="128">
        <f>VLOOKUP($A588,'Supporting Data'!$A$2:$BH$1679,22,FALSE)</f>
        <v>0.30225080251693731</v>
      </c>
      <c r="J588" s="125">
        <f>VLOOKUP($A588,'Supporting Data'!$A$2:$BH$1679,8,FALSE)</f>
        <v>86.83209228515625</v>
      </c>
      <c r="K588" s="128">
        <f>VLOOKUP($A588,'Supporting Data'!$A$2:$BH$1679,49,FALSE)</f>
        <v>0.20257234573364261</v>
      </c>
      <c r="L588" s="125">
        <f>VLOOKUP($A588,'Supporting Data'!$A$2:$BH$1679,26,FALSE)</f>
        <v>81.597625732421875</v>
      </c>
      <c r="M588" s="125">
        <f>VLOOKUP($A588,'Supporting Data'!$A$2:$BH$1679,53,FALSE)</f>
        <v>88.712028503417969</v>
      </c>
    </row>
    <row r="589" spans="1:13" x14ac:dyDescent="0.3">
      <c r="A589" s="4">
        <v>480713050</v>
      </c>
      <c r="B589" s="3" t="s">
        <v>220</v>
      </c>
      <c r="C589" s="3" t="s">
        <v>1165</v>
      </c>
      <c r="D589" s="125">
        <f>VLOOKUP($A589,'Supporting Data'!$A$2:$BH$1679,5,FALSE)</f>
        <v>81.536636352539063</v>
      </c>
      <c r="E589" s="128">
        <f>VLOOKUP($A589,'Supporting Data'!$A$2:$BH$1679,16,FALSE)</f>
        <v>0.57392317056655884</v>
      </c>
      <c r="F589" s="125">
        <f>VLOOKUP($A589,'Supporting Data'!$A$2:$BH$1679,7,FALSE)</f>
        <v>85.033149719238281</v>
      </c>
      <c r="G589" s="128">
        <f>VLOOKUP($A589,'Supporting Data'!$A$2:$BH$1679,49,FALSE)</f>
        <v>0.31999999284744263</v>
      </c>
      <c r="H589" s="125">
        <f>VLOOKUP($A589,'Supporting Data'!$A$2:$BH$1679,6,FALSE)</f>
        <v>82.985374450683594</v>
      </c>
      <c r="I589" s="128">
        <f>VLOOKUP($A589,'Supporting Data'!$A$2:$BH$1679,22,FALSE)</f>
        <v>0.39500001072883612</v>
      </c>
      <c r="J589" s="125">
        <f>VLOOKUP($A589,'Supporting Data'!$A$2:$BH$1679,8,FALSE)</f>
        <v>84.496963500976563</v>
      </c>
      <c r="K589" s="128">
        <f>VLOOKUP($A589,'Supporting Data'!$A$2:$BH$1679,49,FALSE)</f>
        <v>0.31999999284744263</v>
      </c>
      <c r="L589" s="125">
        <f>VLOOKUP($A589,'Supporting Data'!$A$2:$BH$1679,26,FALSE)</f>
        <v>83.712272644042969</v>
      </c>
      <c r="M589" s="125">
        <f>VLOOKUP($A589,'Supporting Data'!$A$2:$BH$1679,53,FALSE)</f>
        <v>88.237777709960938</v>
      </c>
    </row>
    <row r="590" spans="1:13" x14ac:dyDescent="0.3">
      <c r="A590" s="4">
        <v>1110864020</v>
      </c>
      <c r="B590" s="3" t="s">
        <v>523</v>
      </c>
      <c r="C590" s="3" t="s">
        <v>2035</v>
      </c>
      <c r="D590" s="125">
        <f>VLOOKUP($A590,'Supporting Data'!$A$2:$BH$1679,5,FALSE)</f>
        <v>87.52764892578125</v>
      </c>
      <c r="E590" s="128">
        <f>VLOOKUP($A590,'Supporting Data'!$A$2:$BH$1679,16,FALSE)</f>
        <v>0.17241379618644709</v>
      </c>
      <c r="F590" s="125">
        <f>VLOOKUP($A590,'Supporting Data'!$A$2:$BH$1679,7,FALSE)</f>
        <v>86.995292663574219</v>
      </c>
      <c r="G590" s="128">
        <f>VLOOKUP($A590,'Supporting Data'!$A$2:$BH$1679,49,FALSE)</f>
        <v>0.190476194024086</v>
      </c>
      <c r="H590" s="125">
        <f>VLOOKUP($A590,'Supporting Data'!$A$2:$BH$1679,6,FALSE)</f>
        <v>86.933357238769531</v>
      </c>
      <c r="I590" s="128">
        <f>VLOOKUP($A590,'Supporting Data'!$A$2:$BH$1679,22,FALSE)</f>
        <v>0</v>
      </c>
      <c r="J590" s="125">
        <f>VLOOKUP($A590,'Supporting Data'!$A$2:$BH$1679,8,FALSE)</f>
        <v>86.621635437011719</v>
      </c>
      <c r="K590" s="128">
        <f>VLOOKUP($A590,'Supporting Data'!$A$2:$BH$1679,49,FALSE)</f>
        <v>0.190476194024086</v>
      </c>
      <c r="L590" s="125">
        <f>VLOOKUP($A590,'Supporting Data'!$A$2:$BH$1679,26,FALSE)</f>
        <v>89.149925231933594</v>
      </c>
      <c r="M590" s="125">
        <f>VLOOKUP($A590,'Supporting Data'!$A$2:$BH$1679,53,FALSE)</f>
        <v>92.196784973144531</v>
      </c>
    </row>
    <row r="591" spans="1:13" x14ac:dyDescent="0.3">
      <c r="A591" s="4">
        <v>130553000</v>
      </c>
      <c r="B591" s="3" t="s">
        <v>52</v>
      </c>
      <c r="C591" s="3" t="s">
        <v>695</v>
      </c>
      <c r="D591" s="125">
        <f>VLOOKUP($A591,'Supporting Data'!$A$2:$BH$1679,5,FALSE)</f>
        <v>88.640190124511719</v>
      </c>
      <c r="E591" s="128">
        <f>VLOOKUP($A591,'Supporting Data'!$A$2:$BH$1679,16,FALSE)</f>
        <v>0.39849624037742609</v>
      </c>
      <c r="F591" s="125">
        <f>VLOOKUP($A591,'Supporting Data'!$A$2:$BH$1679,7,FALSE)</f>
        <v>84.755699157714844</v>
      </c>
      <c r="G591" s="128">
        <f>VLOOKUP($A591,'Supporting Data'!$A$2:$BH$1679,49,FALSE)</f>
        <v>0.40000000596046448</v>
      </c>
      <c r="H591" s="125">
        <f>VLOOKUP($A591,'Supporting Data'!$A$2:$BH$1679,6,FALSE)</f>
        <v>88.702690124511719</v>
      </c>
      <c r="I591" s="128">
        <f>VLOOKUP($A591,'Supporting Data'!$A$2:$BH$1679,22,FALSE)</f>
        <v>0.36000001430511469</v>
      </c>
      <c r="J591" s="125">
        <f>VLOOKUP($A591,'Supporting Data'!$A$2:$BH$1679,8,FALSE)</f>
        <v>85.99383544921875</v>
      </c>
      <c r="K591" s="128">
        <f>VLOOKUP($A591,'Supporting Data'!$A$2:$BH$1679,49,FALSE)</f>
        <v>0.40000000596046448</v>
      </c>
      <c r="L591" s="125">
        <f>VLOOKUP($A591,'Supporting Data'!$A$2:$BH$1679,26,FALSE)</f>
        <v>84.316452026367188</v>
      </c>
      <c r="M591" s="125">
        <f>VLOOKUP($A591,'Supporting Data'!$A$2:$BH$1679,53,FALSE)</f>
        <v>86.134552001953125</v>
      </c>
    </row>
    <row r="592" spans="1:13" x14ac:dyDescent="0.3">
      <c r="A592" s="4">
        <v>940873000</v>
      </c>
      <c r="B592" s="3" t="s">
        <v>440</v>
      </c>
      <c r="C592" s="3" t="s">
        <v>1755</v>
      </c>
      <c r="D592" s="125">
        <f>VLOOKUP($A592,'Supporting Data'!$A$2:$BH$1679,5,FALSE)</f>
        <v>80.897056579589844</v>
      </c>
      <c r="E592" s="128">
        <f>VLOOKUP($A592,'Supporting Data'!$A$2:$BH$1679,16,FALSE)</f>
        <v>0.45814979076385498</v>
      </c>
      <c r="F592" s="125">
        <f>VLOOKUP($A592,'Supporting Data'!$A$2:$BH$1679,7,FALSE)</f>
        <v>85.524116516113281</v>
      </c>
      <c r="G592" s="128">
        <f>VLOOKUP($A592,'Supporting Data'!$A$2:$BH$1679,49,FALSE)</f>
        <v>0.34328359365463262</v>
      </c>
      <c r="H592" s="125">
        <f>VLOOKUP($A592,'Supporting Data'!$A$2:$BH$1679,6,FALSE)</f>
        <v>80.788055419921875</v>
      </c>
      <c r="I592" s="128">
        <f>VLOOKUP($A592,'Supporting Data'!$A$2:$BH$1679,22,FALSE)</f>
        <v>0.35820895433425898</v>
      </c>
      <c r="J592" s="125">
        <f>VLOOKUP($A592,'Supporting Data'!$A$2:$BH$1679,8,FALSE)</f>
        <v>86.523429870605469</v>
      </c>
      <c r="K592" s="128">
        <f>VLOOKUP($A592,'Supporting Data'!$A$2:$BH$1679,49,FALSE)</f>
        <v>0.34328359365463262</v>
      </c>
      <c r="L592" s="125">
        <f>VLOOKUP($A592,'Supporting Data'!$A$2:$BH$1679,26,FALSE)</f>
        <v>81.89971923828125</v>
      </c>
      <c r="M592" s="125">
        <f>VLOOKUP($A592,'Supporting Data'!$A$2:$BH$1679,53,FALSE)</f>
        <v>86.113929748535156</v>
      </c>
    </row>
    <row r="593" spans="1:13" x14ac:dyDescent="0.3">
      <c r="A593" s="4">
        <v>461324020</v>
      </c>
      <c r="B593" s="3" t="s">
        <v>207</v>
      </c>
      <c r="C593" s="3" t="s">
        <v>1119</v>
      </c>
      <c r="D593" s="125">
        <f>VLOOKUP($A593,'Supporting Data'!$A$2:$BH$1679,5,FALSE)</f>
        <v>90.833770751953125</v>
      </c>
      <c r="E593" s="128">
        <f>VLOOKUP($A593,'Supporting Data'!$A$2:$BH$1679,16,FALSE)</f>
        <v>0.39512196183204651</v>
      </c>
      <c r="F593" s="125">
        <f>VLOOKUP($A593,'Supporting Data'!$A$2:$BH$1679,7,FALSE)</f>
        <v>88.274169921875</v>
      </c>
      <c r="G593" s="128">
        <f>VLOOKUP($A593,'Supporting Data'!$A$2:$BH$1679,49,FALSE)</f>
        <v>0.35877862572669977</v>
      </c>
      <c r="H593" s="125">
        <f>VLOOKUP($A593,'Supporting Data'!$A$2:$BH$1679,6,FALSE)</f>
        <v>90.711814880371094</v>
      </c>
      <c r="I593" s="128">
        <f>VLOOKUP($A593,'Supporting Data'!$A$2:$BH$1679,22,FALSE)</f>
        <v>0.29770991206169128</v>
      </c>
      <c r="J593" s="125">
        <f>VLOOKUP($A593,'Supporting Data'!$A$2:$BH$1679,8,FALSE)</f>
        <v>89.152725219726563</v>
      </c>
      <c r="K593" s="128">
        <f>VLOOKUP($A593,'Supporting Data'!$A$2:$BH$1679,49,FALSE)</f>
        <v>0.35877862572669977</v>
      </c>
      <c r="L593" s="125">
        <f>VLOOKUP($A593,'Supporting Data'!$A$2:$BH$1679,26,FALSE)</f>
        <v>88.243644714355469</v>
      </c>
      <c r="M593" s="125">
        <f>VLOOKUP($A593,'Supporting Data'!$A$2:$BH$1679,53,FALSE)</f>
        <v>86.278892517089844</v>
      </c>
    </row>
    <row r="594" spans="1:13" x14ac:dyDescent="0.3">
      <c r="A594" s="4">
        <v>191493000</v>
      </c>
      <c r="B594" s="3" t="s">
        <v>85</v>
      </c>
      <c r="C594" s="3" t="s">
        <v>775</v>
      </c>
      <c r="D594" s="125">
        <f>VLOOKUP($A594,'Supporting Data'!$A$2:$BH$1679,5,FALSE)</f>
        <v>87.276824951171875</v>
      </c>
      <c r="E594" s="128">
        <f>VLOOKUP($A594,'Supporting Data'!$A$2:$BH$1679,16,FALSE)</f>
        <v>0.47142857313156128</v>
      </c>
      <c r="F594" s="125">
        <f>VLOOKUP($A594,'Supporting Data'!$A$2:$BH$1679,7,FALSE)</f>
        <v>86.846153259277344</v>
      </c>
      <c r="G594" s="128">
        <f>VLOOKUP($A594,'Supporting Data'!$A$2:$BH$1679,49,FALSE)</f>
        <v>0.26190477609634399</v>
      </c>
      <c r="H594" s="125">
        <f>VLOOKUP($A594,'Supporting Data'!$A$2:$BH$1679,6,FALSE)</f>
        <v>86.330841064453125</v>
      </c>
      <c r="I594" s="128">
        <f>VLOOKUP($A594,'Supporting Data'!$A$2:$BH$1679,22,FALSE)</f>
        <v>0.37142857909202581</v>
      </c>
      <c r="J594" s="125">
        <f>VLOOKUP($A594,'Supporting Data'!$A$2:$BH$1679,8,FALSE)</f>
        <v>86.3702392578125</v>
      </c>
      <c r="K594" s="128">
        <f>VLOOKUP($A594,'Supporting Data'!$A$2:$BH$1679,49,FALSE)</f>
        <v>0.26190477609634399</v>
      </c>
      <c r="L594" s="125">
        <f>VLOOKUP($A594,'Supporting Data'!$A$2:$BH$1679,26,FALSE)</f>
        <v>88.545738220214844</v>
      </c>
      <c r="M594" s="125">
        <f>VLOOKUP($A594,'Supporting Data'!$A$2:$BH$1679,53,FALSE)</f>
        <v>88.464591979980469</v>
      </c>
    </row>
    <row r="595" spans="1:13" x14ac:dyDescent="0.3">
      <c r="A595" s="4">
        <v>20974015</v>
      </c>
      <c r="B595" s="3" t="s">
        <v>7</v>
      </c>
      <c r="C595" s="3" t="s">
        <v>560</v>
      </c>
      <c r="D595" s="125">
        <f>VLOOKUP($A595,'Supporting Data'!$A$2:$BH$1679,5,FALSE)</f>
        <v>85.675003051757813</v>
      </c>
      <c r="E595" s="128">
        <f>VLOOKUP($A595,'Supporting Data'!$A$2:$BH$1679,16,FALSE)</f>
        <v>0.77499997615814209</v>
      </c>
      <c r="F595" s="125">
        <f>VLOOKUP($A595,'Supporting Data'!$A$2:$BH$1679,7,FALSE)</f>
        <v>85.836013793945313</v>
      </c>
      <c r="G595" s="128">
        <f>VLOOKUP($A595,'Supporting Data'!$A$2:$BH$1679,49,FALSE)</f>
        <v>0</v>
      </c>
      <c r="H595" s="125">
        <f>VLOOKUP($A595,'Supporting Data'!$A$2:$BH$1679,6,FALSE)</f>
        <v>84.287887573242188</v>
      </c>
      <c r="I595" s="128">
        <f>VLOOKUP($A595,'Supporting Data'!$A$2:$BH$1679,22,FALSE)</f>
        <v>0</v>
      </c>
      <c r="J595" s="125">
        <f>VLOOKUP($A595,'Supporting Data'!$A$2:$BH$1679,8,FALSE)</f>
        <v>83.777587890625</v>
      </c>
      <c r="K595" s="128">
        <f>VLOOKUP($A595,'Supporting Data'!$A$2:$BH$1679,49,FALSE)</f>
        <v>0</v>
      </c>
      <c r="L595" s="125">
        <f>VLOOKUP($A595,'Supporting Data'!$A$2:$BH$1679,26,FALSE)</f>
        <v>90.358291625976563</v>
      </c>
      <c r="M595" s="125">
        <f>VLOOKUP($A595,'Supporting Data'!$A$2:$BH$1679,53,FALSE)</f>
        <v>87.186164855957031</v>
      </c>
    </row>
    <row r="596" spans="1:13" x14ac:dyDescent="0.3">
      <c r="A596" s="4">
        <v>480684090</v>
      </c>
      <c r="B596" s="3" t="s">
        <v>217</v>
      </c>
      <c r="C596" s="3" t="s">
        <v>1149</v>
      </c>
      <c r="D596" s="125">
        <f>VLOOKUP($A596,'Supporting Data'!$A$2:$BH$1679,5,FALSE)</f>
        <v>87.502189636230469</v>
      </c>
      <c r="E596" s="128">
        <f>VLOOKUP($A596,'Supporting Data'!$A$2:$BH$1679,16,FALSE)</f>
        <v>0.6428571343421936</v>
      </c>
      <c r="F596" s="125">
        <f>VLOOKUP($A596,'Supporting Data'!$A$2:$BH$1679,7,FALSE)</f>
        <v>86.702552795410156</v>
      </c>
      <c r="G596" s="128">
        <f>VLOOKUP($A596,'Supporting Data'!$A$2:$BH$1679,49,FALSE)</f>
        <v>0.51546388864517212</v>
      </c>
      <c r="H596" s="125">
        <f>VLOOKUP($A596,'Supporting Data'!$A$2:$BH$1679,6,FALSE)</f>
        <v>89.112617492675781</v>
      </c>
      <c r="I596" s="128">
        <f>VLOOKUP($A596,'Supporting Data'!$A$2:$BH$1679,22,FALSE)</f>
        <v>0.46391752362251282</v>
      </c>
      <c r="J596" s="125">
        <f>VLOOKUP($A596,'Supporting Data'!$A$2:$BH$1679,8,FALSE)</f>
        <v>89.662185668945313</v>
      </c>
      <c r="K596" s="128">
        <f>VLOOKUP($A596,'Supporting Data'!$A$2:$BH$1679,49,FALSE)</f>
        <v>0.51546388864517212</v>
      </c>
      <c r="L596" s="125">
        <f>VLOOKUP($A596,'Supporting Data'!$A$2:$BH$1679,26,FALSE)</f>
        <v>87.941551208496094</v>
      </c>
      <c r="M596" s="125">
        <f>VLOOKUP($A596,'Supporting Data'!$A$2:$BH$1679,53,FALSE)</f>
        <v>94.196907043457031</v>
      </c>
    </row>
    <row r="597" spans="1:13" x14ac:dyDescent="0.3">
      <c r="A597" s="4">
        <v>480684080</v>
      </c>
      <c r="B597" s="3" t="s">
        <v>217</v>
      </c>
      <c r="C597" s="3" t="s">
        <v>1148</v>
      </c>
      <c r="D597" s="125">
        <f>VLOOKUP($A597,'Supporting Data'!$A$2:$BH$1679,5,FALSE)</f>
        <v>81.048797607421875</v>
      </c>
      <c r="E597" s="128">
        <f>VLOOKUP($A597,'Supporting Data'!$A$2:$BH$1679,16,FALSE)</f>
        <v>0.59487181901931763</v>
      </c>
      <c r="F597" s="125">
        <f>VLOOKUP($A597,'Supporting Data'!$A$2:$BH$1679,7,FALSE)</f>
        <v>82.523017883300781</v>
      </c>
      <c r="G597" s="128">
        <f>VLOOKUP($A597,'Supporting Data'!$A$2:$BH$1679,49,FALSE)</f>
        <v>0.3333333432674408</v>
      </c>
      <c r="H597" s="125">
        <f>VLOOKUP($A597,'Supporting Data'!$A$2:$BH$1679,6,FALSE)</f>
        <v>79.251724243164063</v>
      </c>
      <c r="I597" s="128">
        <f>VLOOKUP($A597,'Supporting Data'!$A$2:$BH$1679,22,FALSE)</f>
        <v>0.38518518209457397</v>
      </c>
      <c r="J597" s="125">
        <f>VLOOKUP($A597,'Supporting Data'!$A$2:$BH$1679,8,FALSE)</f>
        <v>80.128189086914063</v>
      </c>
      <c r="K597" s="128">
        <f>VLOOKUP($A597,'Supporting Data'!$A$2:$BH$1679,49,FALSE)</f>
        <v>0.3333333432674408</v>
      </c>
      <c r="L597" s="125">
        <f>VLOOKUP($A597,'Supporting Data'!$A$2:$BH$1679,26,FALSE)</f>
        <v>81.2955322265625</v>
      </c>
      <c r="M597" s="125">
        <f>VLOOKUP($A597,'Supporting Data'!$A$2:$BH$1679,53,FALSE)</f>
        <v>85.268516540527344</v>
      </c>
    </row>
    <row r="598" spans="1:13" x14ac:dyDescent="0.3">
      <c r="A598" s="4">
        <v>480685000</v>
      </c>
      <c r="B598" s="3" t="s">
        <v>217</v>
      </c>
      <c r="C598" s="3" t="s">
        <v>1150</v>
      </c>
      <c r="D598" s="125">
        <f>VLOOKUP($A598,'Supporting Data'!$A$2:$BH$1679,5,FALSE)</f>
        <v>81.911392211914063</v>
      </c>
      <c r="E598" s="128">
        <f>VLOOKUP($A598,'Supporting Data'!$A$2:$BH$1679,16,FALSE)</f>
        <v>0.56744188070297241</v>
      </c>
      <c r="F598" s="125">
        <f>VLOOKUP($A598,'Supporting Data'!$A$2:$BH$1679,7,FALSE)</f>
        <v>78.974090576171875</v>
      </c>
      <c r="G598" s="128">
        <f>VLOOKUP($A598,'Supporting Data'!$A$2:$BH$1679,49,FALSE)</f>
        <v>0.35353535413742071</v>
      </c>
      <c r="H598" s="125">
        <f>VLOOKUP($A598,'Supporting Data'!$A$2:$BH$1679,6,FALSE)</f>
        <v>81.997512817382813</v>
      </c>
      <c r="I598" s="128">
        <f>VLOOKUP($A598,'Supporting Data'!$A$2:$BH$1679,22,FALSE)</f>
        <v>0.46464645862579351</v>
      </c>
      <c r="J598" s="125">
        <f>VLOOKUP($A598,'Supporting Data'!$A$2:$BH$1679,8,FALSE)</f>
        <v>78.623207092285156</v>
      </c>
      <c r="K598" s="128">
        <f>VLOOKUP($A598,'Supporting Data'!$A$2:$BH$1679,49,FALSE)</f>
        <v>0.35353535413742071</v>
      </c>
      <c r="L598" s="125">
        <f>VLOOKUP($A598,'Supporting Data'!$A$2:$BH$1679,26,FALSE)</f>
        <v>85.826911926269531</v>
      </c>
      <c r="M598" s="125">
        <f>VLOOKUP($A598,'Supporting Data'!$A$2:$BH$1679,53,FALSE)</f>
        <v>88.423355102539063</v>
      </c>
    </row>
    <row r="599" spans="1:13" x14ac:dyDescent="0.3">
      <c r="A599" s="4">
        <v>480684020</v>
      </c>
      <c r="B599" s="3" t="s">
        <v>217</v>
      </c>
      <c r="C599" s="3" t="s">
        <v>1143</v>
      </c>
      <c r="D599" s="125">
        <f>VLOOKUP($A599,'Supporting Data'!$A$2:$BH$1679,5,FALSE)</f>
        <v>101.5192794799805</v>
      </c>
      <c r="E599" s="128">
        <f>VLOOKUP($A599,'Supporting Data'!$A$2:$BH$1679,16,FALSE)</f>
        <v>0.60563379526138306</v>
      </c>
      <c r="F599" s="125">
        <f>VLOOKUP($A599,'Supporting Data'!$A$2:$BH$1679,7,FALSE)</f>
        <v>91.908668518066406</v>
      </c>
      <c r="G599" s="128">
        <f>VLOOKUP($A599,'Supporting Data'!$A$2:$BH$1679,49,FALSE)</f>
        <v>0.52040815353393555</v>
      </c>
      <c r="H599" s="125">
        <f>VLOOKUP($A599,'Supporting Data'!$A$2:$BH$1679,6,FALSE)</f>
        <v>98.188331604003906</v>
      </c>
      <c r="I599" s="128">
        <f>VLOOKUP($A599,'Supporting Data'!$A$2:$BH$1679,22,FALSE)</f>
        <v>0.53535354137420654</v>
      </c>
      <c r="J599" s="125">
        <f>VLOOKUP($A599,'Supporting Data'!$A$2:$BH$1679,8,FALSE)</f>
        <v>94.461387634277344</v>
      </c>
      <c r="K599" s="128">
        <f>VLOOKUP($A599,'Supporting Data'!$A$2:$BH$1679,49,FALSE)</f>
        <v>0.52040815353393555</v>
      </c>
      <c r="L599" s="125">
        <f>VLOOKUP($A599,'Supporting Data'!$A$2:$BH$1679,26,FALSE)</f>
        <v>99.421043395996094</v>
      </c>
      <c r="M599" s="125">
        <f>VLOOKUP($A599,'Supporting Data'!$A$2:$BH$1679,53,FALSE)</f>
        <v>95.660911560058594</v>
      </c>
    </row>
    <row r="600" spans="1:13" x14ac:dyDescent="0.3">
      <c r="A600" s="4">
        <v>260065020</v>
      </c>
      <c r="B600" s="3" t="s">
        <v>115</v>
      </c>
      <c r="C600" s="3" t="s">
        <v>897</v>
      </c>
      <c r="D600" s="125">
        <f>VLOOKUP($A600,'Supporting Data'!$A$2:$BH$1679,5,FALSE)</f>
        <v>78.837081909179688</v>
      </c>
      <c r="E600" s="128">
        <f>VLOOKUP($A600,'Supporting Data'!$A$2:$BH$1679,16,FALSE)</f>
        <v>0.28070175647735601</v>
      </c>
      <c r="F600" s="125">
        <f>VLOOKUP($A600,'Supporting Data'!$A$2:$BH$1679,7,FALSE)</f>
        <v>77.090446472167969</v>
      </c>
      <c r="G600" s="128">
        <f>VLOOKUP($A600,'Supporting Data'!$A$2:$BH$1679,49,FALSE)</f>
        <v>0.1666666716337204</v>
      </c>
      <c r="H600" s="125">
        <f>VLOOKUP($A600,'Supporting Data'!$A$2:$BH$1679,6,FALSE)</f>
        <v>80.186279296875</v>
      </c>
      <c r="I600" s="128">
        <f>VLOOKUP($A600,'Supporting Data'!$A$2:$BH$1679,22,FALSE)</f>
        <v>0.28070175647735601</v>
      </c>
      <c r="J600" s="125">
        <f>VLOOKUP($A600,'Supporting Data'!$A$2:$BH$1679,8,FALSE)</f>
        <v>77.360282897949219</v>
      </c>
      <c r="K600" s="128">
        <f>VLOOKUP($A600,'Supporting Data'!$A$2:$BH$1679,49,FALSE)</f>
        <v>0.1666666716337204</v>
      </c>
      <c r="L600" s="125">
        <f>VLOOKUP($A600,'Supporting Data'!$A$2:$BH$1679,26,FALSE)</f>
        <v>84.014358520507813</v>
      </c>
      <c r="M600" s="125">
        <f>VLOOKUP($A600,'Supporting Data'!$A$2:$BH$1679,53,FALSE)</f>
        <v>79.721786499023438</v>
      </c>
    </row>
    <row r="601" spans="1:13" x14ac:dyDescent="0.3">
      <c r="A601" s="4">
        <v>141303000</v>
      </c>
      <c r="B601" s="3" t="s">
        <v>62</v>
      </c>
      <c r="C601" s="3" t="s">
        <v>714</v>
      </c>
      <c r="D601" s="125">
        <f>VLOOKUP($A601,'Supporting Data'!$A$2:$BH$1679,5,FALSE)</f>
        <v>86.926033020019531</v>
      </c>
      <c r="E601" s="128">
        <f>VLOOKUP($A601,'Supporting Data'!$A$2:$BH$1679,16,FALSE)</f>
        <v>0.5</v>
      </c>
      <c r="F601" s="125">
        <f>VLOOKUP($A601,'Supporting Data'!$A$2:$BH$1679,7,FALSE)</f>
        <v>82.561653137207031</v>
      </c>
      <c r="G601" s="128">
        <f>VLOOKUP($A601,'Supporting Data'!$A$2:$BH$1679,49,FALSE)</f>
        <v>6.4516127109527588E-2</v>
      </c>
      <c r="H601" s="125">
        <f>VLOOKUP($A601,'Supporting Data'!$A$2:$BH$1679,6,FALSE)</f>
        <v>83.5001220703125</v>
      </c>
      <c r="I601" s="128">
        <f>VLOOKUP($A601,'Supporting Data'!$A$2:$BH$1679,22,FALSE)</f>
        <v>0.26984128355979919</v>
      </c>
      <c r="J601" s="125">
        <f>VLOOKUP($A601,'Supporting Data'!$A$2:$BH$1679,8,FALSE)</f>
        <v>80.647102355957031</v>
      </c>
      <c r="K601" s="128">
        <f>VLOOKUP($A601,'Supporting Data'!$A$2:$BH$1679,49,FALSE)</f>
        <v>6.4516127109527588E-2</v>
      </c>
      <c r="L601" s="125">
        <f>VLOOKUP($A601,'Supporting Data'!$A$2:$BH$1679,26,FALSE)</f>
        <v>91.264564514160156</v>
      </c>
      <c r="M601" s="125">
        <f>VLOOKUP($A601,'Supporting Data'!$A$2:$BH$1679,53,FALSE)</f>
        <v>90.155418395996094</v>
      </c>
    </row>
    <row r="602" spans="1:13" x14ac:dyDescent="0.3">
      <c r="A602" s="4">
        <v>920874140</v>
      </c>
      <c r="B602" s="3" t="s">
        <v>427</v>
      </c>
      <c r="C602" s="3" t="s">
        <v>1697</v>
      </c>
      <c r="D602" s="125">
        <f>VLOOKUP($A602,'Supporting Data'!$A$2:$BH$1679,5,FALSE)</f>
        <v>90.040489196777344</v>
      </c>
      <c r="E602" s="128">
        <f>VLOOKUP($A602,'Supporting Data'!$A$2:$BH$1679,16,FALSE)</f>
        <v>0.66063350439071655</v>
      </c>
      <c r="F602" s="125">
        <f>VLOOKUP($A602,'Supporting Data'!$A$2:$BH$1679,7,FALSE)</f>
        <v>86.627784729003906</v>
      </c>
      <c r="G602" s="128">
        <f>VLOOKUP($A602,'Supporting Data'!$A$2:$BH$1679,49,FALSE)</f>
        <v>0.36250001192092901</v>
      </c>
      <c r="H602" s="125">
        <f>VLOOKUP($A602,'Supporting Data'!$A$2:$BH$1679,6,FALSE)</f>
        <v>87.160324096679688</v>
      </c>
      <c r="I602" s="128">
        <f>VLOOKUP($A602,'Supporting Data'!$A$2:$BH$1679,22,FALSE)</f>
        <v>0.43037974834442139</v>
      </c>
      <c r="J602" s="125">
        <f>VLOOKUP($A602,'Supporting Data'!$A$2:$BH$1679,8,FALSE)</f>
        <v>86.869720458984375</v>
      </c>
      <c r="K602" s="128">
        <f>VLOOKUP($A602,'Supporting Data'!$A$2:$BH$1679,49,FALSE)</f>
        <v>0.36250001192092901</v>
      </c>
      <c r="L602" s="125">
        <f>VLOOKUP($A602,'Supporting Data'!$A$2:$BH$1679,26,FALSE)</f>
        <v>96.702217102050781</v>
      </c>
      <c r="M602" s="125">
        <f>VLOOKUP($A602,'Supporting Data'!$A$2:$BH$1679,53,FALSE)</f>
        <v>89.57806396484375</v>
      </c>
    </row>
    <row r="603" spans="1:13" x14ac:dyDescent="0.3">
      <c r="A603" s="4">
        <v>870834040</v>
      </c>
      <c r="B603" s="3" t="s">
        <v>409</v>
      </c>
      <c r="C603" s="3" t="s">
        <v>1657</v>
      </c>
      <c r="D603" s="125">
        <f>VLOOKUP($A603,'Supporting Data'!$A$2:$BH$1679,5,FALSE)</f>
        <v>82.621101379394531</v>
      </c>
      <c r="E603" s="128">
        <f>VLOOKUP($A603,'Supporting Data'!$A$2:$BH$1679,16,FALSE)</f>
        <v>0.49390244483947748</v>
      </c>
      <c r="F603" s="125">
        <f>VLOOKUP($A603,'Supporting Data'!$A$2:$BH$1679,7,FALSE)</f>
        <v>81.531913757324219</v>
      </c>
      <c r="G603" s="128">
        <f>VLOOKUP($A603,'Supporting Data'!$A$2:$BH$1679,49,FALSE)</f>
        <v>0.26666668057441711</v>
      </c>
      <c r="H603" s="125">
        <f>VLOOKUP($A603,'Supporting Data'!$A$2:$BH$1679,6,FALSE)</f>
        <v>82.475059509277344</v>
      </c>
      <c r="I603" s="128">
        <f>VLOOKUP($A603,'Supporting Data'!$A$2:$BH$1679,22,FALSE)</f>
        <v>0.37333333492279053</v>
      </c>
      <c r="J603" s="125">
        <f>VLOOKUP($A603,'Supporting Data'!$A$2:$BH$1679,8,FALSE)</f>
        <v>82.4398193359375</v>
      </c>
      <c r="K603" s="128">
        <f>VLOOKUP($A603,'Supporting Data'!$A$2:$BH$1679,49,FALSE)</f>
        <v>0.26666668057441711</v>
      </c>
      <c r="L603" s="125">
        <f>VLOOKUP($A603,'Supporting Data'!$A$2:$BH$1679,26,FALSE)</f>
        <v>85.826911926269531</v>
      </c>
      <c r="M603" s="125">
        <f>VLOOKUP($A603,'Supporting Data'!$A$2:$BH$1679,53,FALSE)</f>
        <v>85.309761047363281</v>
      </c>
    </row>
    <row r="604" spans="1:13" x14ac:dyDescent="0.3">
      <c r="A604" s="4">
        <v>500054040</v>
      </c>
      <c r="B604" s="3" t="s">
        <v>257</v>
      </c>
      <c r="C604" s="3" t="s">
        <v>1331</v>
      </c>
      <c r="D604" s="125">
        <f>VLOOKUP($A604,'Supporting Data'!$A$2:$BH$1679,5,FALSE)</f>
        <v>83.213607788085938</v>
      </c>
      <c r="E604" s="128">
        <f>VLOOKUP($A604,'Supporting Data'!$A$2:$BH$1679,16,FALSE)</f>
        <v>0.46583852171897888</v>
      </c>
      <c r="F604" s="125">
        <f>VLOOKUP($A604,'Supporting Data'!$A$2:$BH$1679,7,FALSE)</f>
        <v>86.794075012207031</v>
      </c>
      <c r="G604" s="128">
        <f>VLOOKUP($A604,'Supporting Data'!$A$2:$BH$1679,49,FALSE)</f>
        <v>0.24193547666072851</v>
      </c>
      <c r="H604" s="125">
        <f>VLOOKUP($A604,'Supporting Data'!$A$2:$BH$1679,6,FALSE)</f>
        <v>83.214889526367188</v>
      </c>
      <c r="I604" s="128">
        <f>VLOOKUP($A604,'Supporting Data'!$A$2:$BH$1679,22,FALSE)</f>
        <v>0.36756756901741028</v>
      </c>
      <c r="J604" s="125">
        <f>VLOOKUP($A604,'Supporting Data'!$A$2:$BH$1679,8,FALSE)</f>
        <v>88.060523986816406</v>
      </c>
      <c r="K604" s="128">
        <f>VLOOKUP($A604,'Supporting Data'!$A$2:$BH$1679,49,FALSE)</f>
        <v>0.24193547666072851</v>
      </c>
      <c r="L604" s="125">
        <f>VLOOKUP($A604,'Supporting Data'!$A$2:$BH$1679,26,FALSE)</f>
        <v>84.316452026367188</v>
      </c>
      <c r="M604" s="125">
        <f>VLOOKUP($A604,'Supporting Data'!$A$2:$BH$1679,53,FALSE)</f>
        <v>85.990211486816406</v>
      </c>
    </row>
    <row r="605" spans="1:13" x14ac:dyDescent="0.3">
      <c r="A605" s="4">
        <v>380464020</v>
      </c>
      <c r="B605" s="3" t="s">
        <v>168</v>
      </c>
      <c r="C605" s="3" t="s">
        <v>1003</v>
      </c>
      <c r="D605" s="125">
        <f>VLOOKUP($A605,'Supporting Data'!$A$2:$BH$1679,5,FALSE)</f>
        <v>92.376953125</v>
      </c>
      <c r="E605" s="128">
        <f>VLOOKUP($A605,'Supporting Data'!$A$2:$BH$1679,16,FALSE)</f>
        <v>0.55555558204650879</v>
      </c>
      <c r="F605" s="125">
        <f>VLOOKUP($A605,'Supporting Data'!$A$2:$BH$1679,7,FALSE)</f>
        <v>86.186325073242188</v>
      </c>
      <c r="G605" s="128">
        <f>VLOOKUP($A605,'Supporting Data'!$A$2:$BH$1679,49,FALSE)</f>
        <v>0.32075470685958862</v>
      </c>
      <c r="H605" s="125">
        <f>VLOOKUP($A605,'Supporting Data'!$A$2:$BH$1679,6,FALSE)</f>
        <v>92.574851989746094</v>
      </c>
      <c r="I605" s="128">
        <f>VLOOKUP($A605,'Supporting Data'!$A$2:$BH$1679,22,FALSE)</f>
        <v>0.5283018946647644</v>
      </c>
      <c r="J605" s="125">
        <f>VLOOKUP($A605,'Supporting Data'!$A$2:$BH$1679,8,FALSE)</f>
        <v>85.633216857910156</v>
      </c>
      <c r="K605" s="128">
        <f>VLOOKUP($A605,'Supporting Data'!$A$2:$BH$1679,49,FALSE)</f>
        <v>0.32075470685958862</v>
      </c>
      <c r="L605" s="125">
        <f>VLOOKUP($A605,'Supporting Data'!$A$2:$BH$1679,26,FALSE)</f>
        <v>83.712272644042969</v>
      </c>
      <c r="M605" s="125">
        <f>VLOOKUP($A605,'Supporting Data'!$A$2:$BH$1679,53,FALSE)</f>
        <v>78.711410522460938</v>
      </c>
    </row>
    <row r="606" spans="1:13" x14ac:dyDescent="0.3">
      <c r="A606" s="4">
        <v>640754060</v>
      </c>
      <c r="B606" s="3" t="s">
        <v>316</v>
      </c>
      <c r="C606" s="3" t="s">
        <v>574</v>
      </c>
      <c r="D606" s="125">
        <f>VLOOKUP($A606,'Supporting Data'!$A$2:$BH$1679,5,FALSE)</f>
        <v>75.763214111328125</v>
      </c>
      <c r="E606" s="128">
        <f>VLOOKUP($A606,'Supporting Data'!$A$2:$BH$1679,16,FALSE)</f>
        <v>0.17647059261798859</v>
      </c>
      <c r="F606" s="125">
        <f>VLOOKUP($A606,'Supporting Data'!$A$2:$BH$1679,7,FALSE)</f>
        <v>79.317131042480469</v>
      </c>
      <c r="G606" s="128">
        <f>VLOOKUP($A606,'Supporting Data'!$A$2:$BH$1679,49,FALSE)</f>
        <v>0.1311475336551666</v>
      </c>
      <c r="H606" s="125">
        <f>VLOOKUP($A606,'Supporting Data'!$A$2:$BH$1679,6,FALSE)</f>
        <v>76.991325378417969</v>
      </c>
      <c r="I606" s="128">
        <f>VLOOKUP($A606,'Supporting Data'!$A$2:$BH$1679,22,FALSE)</f>
        <v>0.16393442451953891</v>
      </c>
      <c r="J606" s="125">
        <f>VLOOKUP($A606,'Supporting Data'!$A$2:$BH$1679,8,FALSE)</f>
        <v>80.47796630859375</v>
      </c>
      <c r="K606" s="128">
        <f>VLOOKUP($A606,'Supporting Data'!$A$2:$BH$1679,49,FALSE)</f>
        <v>0.1311475336551666</v>
      </c>
      <c r="L606" s="125">
        <f>VLOOKUP($A606,'Supporting Data'!$A$2:$BH$1679,26,FALSE)</f>
        <v>87.0352783203125</v>
      </c>
      <c r="M606" s="125">
        <f>VLOOKUP($A606,'Supporting Data'!$A$2:$BH$1679,53,FALSE)</f>
        <v>85.722152709960938</v>
      </c>
    </row>
    <row r="607" spans="1:13" x14ac:dyDescent="0.3">
      <c r="A607" s="4">
        <v>410031050</v>
      </c>
      <c r="B607" s="3" t="s">
        <v>184</v>
      </c>
      <c r="C607" s="3" t="s">
        <v>1078</v>
      </c>
      <c r="D607" s="125">
        <f>VLOOKUP($A607,'Supporting Data'!$A$2:$BH$1679,5,FALSE)</f>
        <v>80.219291687011719</v>
      </c>
      <c r="E607" s="128">
        <f>VLOOKUP($A607,'Supporting Data'!$A$2:$BH$1679,16,FALSE)</f>
        <v>0.31818181276321411</v>
      </c>
      <c r="F607" s="125">
        <f>VLOOKUP($A607,'Supporting Data'!$A$2:$BH$1679,7,FALSE)</f>
        <v>89.102653503417969</v>
      </c>
      <c r="G607" s="128">
        <f>VLOOKUP($A607,'Supporting Data'!$A$2:$BH$1679,49,FALSE)</f>
        <v>0.54166668653488159</v>
      </c>
      <c r="H607" s="125">
        <f>VLOOKUP($A607,'Supporting Data'!$A$2:$BH$1679,6,FALSE)</f>
        <v>84.167686462402344</v>
      </c>
      <c r="I607" s="128">
        <f>VLOOKUP($A607,'Supporting Data'!$A$2:$BH$1679,22,FALSE)</f>
        <v>0.239999994635582</v>
      </c>
      <c r="J607" s="125">
        <f>VLOOKUP($A607,'Supporting Data'!$A$2:$BH$1679,8,FALSE)</f>
        <v>89.019889831542969</v>
      </c>
      <c r="K607" s="128">
        <f>VLOOKUP($A607,'Supporting Data'!$A$2:$BH$1679,49,FALSE)</f>
        <v>0.54166668653488159</v>
      </c>
      <c r="L607" s="125">
        <f>VLOOKUP($A607,'Supporting Data'!$A$2:$BH$1679,26,FALSE)</f>
        <v>78.274620056152344</v>
      </c>
      <c r="M607" s="125">
        <f>VLOOKUP($A607,'Supporting Data'!$A$2:$BH$1679,53,FALSE)</f>
        <v>85.845878601074219</v>
      </c>
    </row>
    <row r="608" spans="1:13" x14ac:dyDescent="0.3">
      <c r="A608" s="4">
        <v>1100294040</v>
      </c>
      <c r="B608" s="3" t="s">
        <v>520</v>
      </c>
      <c r="C608" s="3" t="s">
        <v>2029</v>
      </c>
      <c r="D608" s="125">
        <f>VLOOKUP($A608,'Supporting Data'!$A$2:$BH$1679,5,FALSE)</f>
        <v>99.44720458984375</v>
      </c>
      <c r="E608" s="128">
        <f>VLOOKUP($A608,'Supporting Data'!$A$2:$BH$1679,16,FALSE)</f>
        <v>0.64456236362457275</v>
      </c>
      <c r="F608" s="125">
        <f>VLOOKUP($A608,'Supporting Data'!$A$2:$BH$1679,7,FALSE)</f>
        <v>90.200721740722656</v>
      </c>
      <c r="G608" s="128">
        <f>VLOOKUP($A608,'Supporting Data'!$A$2:$BH$1679,49,FALSE)</f>
        <v>0.50663131475448608</v>
      </c>
      <c r="H608" s="125">
        <f>VLOOKUP($A608,'Supporting Data'!$A$2:$BH$1679,6,FALSE)</f>
        <v>101.2347793579102</v>
      </c>
      <c r="I608" s="128">
        <f>VLOOKUP($A608,'Supporting Data'!$A$2:$BH$1679,22,FALSE)</f>
        <v>0.64456236362457275</v>
      </c>
      <c r="J608" s="125">
        <f>VLOOKUP($A608,'Supporting Data'!$A$2:$BH$1679,8,FALSE)</f>
        <v>95.263282775878906</v>
      </c>
      <c r="K608" s="128">
        <f>VLOOKUP($A608,'Supporting Data'!$A$2:$BH$1679,49,FALSE)</f>
        <v>0.50663131475448608</v>
      </c>
      <c r="L608" s="125">
        <f>VLOOKUP($A608,'Supporting Data'!$A$2:$BH$1679,26,FALSE)</f>
        <v>96.400123596191406</v>
      </c>
      <c r="M608" s="125">
        <f>VLOOKUP($A608,'Supporting Data'!$A$2:$BH$1679,53,FALSE)</f>
        <v>93.289634704589844</v>
      </c>
    </row>
    <row r="609" spans="1:13" x14ac:dyDescent="0.3">
      <c r="A609" s="4">
        <v>661071050</v>
      </c>
      <c r="B609" s="3" t="s">
        <v>323</v>
      </c>
      <c r="C609" s="3" t="s">
        <v>1478</v>
      </c>
      <c r="D609" s="125">
        <f>VLOOKUP($A609,'Supporting Data'!$A$2:$BH$1679,5,FALSE)</f>
        <v>76.96832275390625</v>
      </c>
      <c r="E609" s="128">
        <f>VLOOKUP($A609,'Supporting Data'!$A$2:$BH$1679,16,FALSE)</f>
        <v>0.37426900863647461</v>
      </c>
      <c r="F609" s="125">
        <f>VLOOKUP($A609,'Supporting Data'!$A$2:$BH$1679,7,FALSE)</f>
        <v>82.106239318847656</v>
      </c>
      <c r="G609" s="128">
        <f>VLOOKUP($A609,'Supporting Data'!$A$2:$BH$1679,49,FALSE)</f>
        <v>0.16363635659217829</v>
      </c>
      <c r="H609" s="125">
        <f>VLOOKUP($A609,'Supporting Data'!$A$2:$BH$1679,6,FALSE)</f>
        <v>78.5677490234375</v>
      </c>
      <c r="I609" s="128">
        <f>VLOOKUP($A609,'Supporting Data'!$A$2:$BH$1679,22,FALSE)</f>
        <v>0.26744186878204351</v>
      </c>
      <c r="J609" s="125">
        <f>VLOOKUP($A609,'Supporting Data'!$A$2:$BH$1679,8,FALSE)</f>
        <v>80.874969482421875</v>
      </c>
      <c r="K609" s="128">
        <f>VLOOKUP($A609,'Supporting Data'!$A$2:$BH$1679,49,FALSE)</f>
        <v>0.16363635659217829</v>
      </c>
      <c r="L609" s="125">
        <f>VLOOKUP($A609,'Supporting Data'!$A$2:$BH$1679,26,FALSE)</f>
        <v>71.326507568359375</v>
      </c>
      <c r="M609" s="125">
        <f>VLOOKUP($A609,'Supporting Data'!$A$2:$BH$1679,53,FALSE)</f>
        <v>76.133934020996094</v>
      </c>
    </row>
    <row r="610" spans="1:13" x14ac:dyDescent="0.3">
      <c r="A610" s="4">
        <v>920884035</v>
      </c>
      <c r="B610" s="3" t="s">
        <v>428</v>
      </c>
      <c r="C610" s="3" t="s">
        <v>1708</v>
      </c>
      <c r="D610" s="125">
        <f>VLOOKUP($A610,'Supporting Data'!$A$2:$BH$1679,5,FALSE)</f>
        <v>81.87127685546875</v>
      </c>
      <c r="E610" s="128">
        <f>VLOOKUP($A610,'Supporting Data'!$A$2:$BH$1679,16,FALSE)</f>
        <v>0.66369044780731201</v>
      </c>
      <c r="F610" s="125">
        <f>VLOOKUP($A610,'Supporting Data'!$A$2:$BH$1679,7,FALSE)</f>
        <v>82.095634460449219</v>
      </c>
      <c r="G610" s="128">
        <f>VLOOKUP($A610,'Supporting Data'!$A$2:$BH$1679,49,FALSE)</f>
        <v>0.3888888955116272</v>
      </c>
      <c r="H610" s="125">
        <f>VLOOKUP($A610,'Supporting Data'!$A$2:$BH$1679,6,FALSE)</f>
        <v>82.645919799804688</v>
      </c>
      <c r="I610" s="128">
        <f>VLOOKUP($A610,'Supporting Data'!$A$2:$BH$1679,22,FALSE)</f>
        <v>0.55045872926712036</v>
      </c>
      <c r="J610" s="125">
        <f>VLOOKUP($A610,'Supporting Data'!$A$2:$BH$1679,8,FALSE)</f>
        <v>83.764549255371094</v>
      </c>
      <c r="K610" s="128">
        <f>VLOOKUP($A610,'Supporting Data'!$A$2:$BH$1679,49,FALSE)</f>
        <v>0.3888888955116272</v>
      </c>
      <c r="L610" s="125">
        <f>VLOOKUP($A610,'Supporting Data'!$A$2:$BH$1679,26,FALSE)</f>
        <v>84.316452026367188</v>
      </c>
      <c r="M610" s="125">
        <f>VLOOKUP($A610,'Supporting Data'!$A$2:$BH$1679,53,FALSE)</f>
        <v>84.464347839355469</v>
      </c>
    </row>
    <row r="611" spans="1:13" x14ac:dyDescent="0.3">
      <c r="A611" s="4">
        <v>511541050</v>
      </c>
      <c r="B611" s="3" t="s">
        <v>268</v>
      </c>
      <c r="C611" s="3" t="s">
        <v>1364</v>
      </c>
      <c r="D611" s="125">
        <f>VLOOKUP($A611,'Supporting Data'!$A$2:$BH$1679,5,FALSE)</f>
        <v>89.695785522460938</v>
      </c>
      <c r="E611" s="128">
        <f>VLOOKUP($A611,'Supporting Data'!$A$2:$BH$1679,16,FALSE)</f>
        <v>0.36619716882705688</v>
      </c>
      <c r="F611" s="125">
        <f>VLOOKUP($A611,'Supporting Data'!$A$2:$BH$1679,7,FALSE)</f>
        <v>86.797233581542969</v>
      </c>
      <c r="G611" s="128">
        <f>VLOOKUP($A611,'Supporting Data'!$A$2:$BH$1679,49,FALSE)</f>
        <v>0.1527777761220932</v>
      </c>
      <c r="H611" s="125">
        <f>VLOOKUP($A611,'Supporting Data'!$A$2:$BH$1679,6,FALSE)</f>
        <v>86.412017822265625</v>
      </c>
      <c r="I611" s="128">
        <f>VLOOKUP($A611,'Supporting Data'!$A$2:$BH$1679,22,FALSE)</f>
        <v>0.25373134016990662</v>
      </c>
      <c r="J611" s="125">
        <f>VLOOKUP($A611,'Supporting Data'!$A$2:$BH$1679,8,FALSE)</f>
        <v>87.164115905761719</v>
      </c>
      <c r="K611" s="128">
        <f>VLOOKUP($A611,'Supporting Data'!$A$2:$BH$1679,49,FALSE)</f>
        <v>0.1527777761220932</v>
      </c>
      <c r="L611" s="125">
        <f>VLOOKUP($A611,'Supporting Data'!$A$2:$BH$1679,26,FALSE)</f>
        <v>95.795944213867188</v>
      </c>
      <c r="M611" s="125">
        <f>VLOOKUP($A611,'Supporting Data'!$A$2:$BH$1679,53,FALSE)</f>
        <v>92.939094543457031</v>
      </c>
    </row>
    <row r="612" spans="1:13" x14ac:dyDescent="0.3">
      <c r="A612" s="4">
        <v>920874170</v>
      </c>
      <c r="B612" s="3" t="s">
        <v>427</v>
      </c>
      <c r="C612" s="3" t="s">
        <v>1700</v>
      </c>
      <c r="D612" s="125">
        <f>VLOOKUP($A612,'Supporting Data'!$A$2:$BH$1679,5,FALSE)</f>
        <v>86.386924743652344</v>
      </c>
      <c r="E612" s="128">
        <f>VLOOKUP($A612,'Supporting Data'!$A$2:$BH$1679,16,FALSE)</f>
        <v>0.67052024602890015</v>
      </c>
      <c r="F612" s="125">
        <f>VLOOKUP($A612,'Supporting Data'!$A$2:$BH$1679,7,FALSE)</f>
        <v>85.892219543457031</v>
      </c>
      <c r="G612" s="128">
        <f>VLOOKUP($A612,'Supporting Data'!$A$2:$BH$1679,49,FALSE)</f>
        <v>0.29787233471870422</v>
      </c>
      <c r="H612" s="125">
        <f>VLOOKUP($A612,'Supporting Data'!$A$2:$BH$1679,6,FALSE)</f>
        <v>85.827911376953125</v>
      </c>
      <c r="I612" s="128">
        <f>VLOOKUP($A612,'Supporting Data'!$A$2:$BH$1679,22,FALSE)</f>
        <v>0.3404255211353302</v>
      </c>
      <c r="J612" s="125">
        <f>VLOOKUP($A612,'Supporting Data'!$A$2:$BH$1679,8,FALSE)</f>
        <v>89.698074340820313</v>
      </c>
      <c r="K612" s="128">
        <f>VLOOKUP($A612,'Supporting Data'!$A$2:$BH$1679,49,FALSE)</f>
        <v>0.29787233471870422</v>
      </c>
      <c r="L612" s="125">
        <f>VLOOKUP($A612,'Supporting Data'!$A$2:$BH$1679,26,FALSE)</f>
        <v>88.847831726074219</v>
      </c>
      <c r="M612" s="125">
        <f>VLOOKUP($A612,'Supporting Data'!$A$2:$BH$1679,53,FALSE)</f>
        <v>86.505706787109375</v>
      </c>
    </row>
    <row r="613" spans="1:13" x14ac:dyDescent="0.3">
      <c r="A613" s="4">
        <v>440844020</v>
      </c>
      <c r="B613" s="3" t="s">
        <v>200</v>
      </c>
      <c r="C613" s="3" t="s">
        <v>1106</v>
      </c>
      <c r="D613" s="125">
        <f>VLOOKUP($A613,'Supporting Data'!$A$2:$BH$1679,5,FALSE)</f>
        <v>78.980857849121094</v>
      </c>
      <c r="E613" s="128">
        <f>VLOOKUP($A613,'Supporting Data'!$A$2:$BH$1679,16,FALSE)</f>
        <v>0.5058823823928833</v>
      </c>
      <c r="F613" s="125">
        <f>VLOOKUP($A613,'Supporting Data'!$A$2:$BH$1679,7,FALSE)</f>
        <v>79.9599609375</v>
      </c>
      <c r="G613" s="128">
        <f>VLOOKUP($A613,'Supporting Data'!$A$2:$BH$1679,49,FALSE)</f>
        <v>0.42424243688583368</v>
      </c>
      <c r="H613" s="125">
        <f>VLOOKUP($A613,'Supporting Data'!$A$2:$BH$1679,6,FALSE)</f>
        <v>83.372413635253906</v>
      </c>
      <c r="I613" s="128">
        <f>VLOOKUP($A613,'Supporting Data'!$A$2:$BH$1679,22,FALSE)</f>
        <v>0.24242424964904791</v>
      </c>
      <c r="J613" s="125">
        <f>VLOOKUP($A613,'Supporting Data'!$A$2:$BH$1679,8,FALSE)</f>
        <v>81.025863647460938</v>
      </c>
      <c r="K613" s="128">
        <f>VLOOKUP($A613,'Supporting Data'!$A$2:$BH$1679,49,FALSE)</f>
        <v>0.42424243688583368</v>
      </c>
      <c r="L613" s="125">
        <f>VLOOKUP($A613,'Supporting Data'!$A$2:$BH$1679,26,FALSE)</f>
        <v>84.014358520507813</v>
      </c>
      <c r="M613" s="125">
        <f>VLOOKUP($A613,'Supporting Data'!$A$2:$BH$1679,53,FALSE)</f>
        <v>84.010711669921875</v>
      </c>
    </row>
    <row r="614" spans="1:13" x14ac:dyDescent="0.3">
      <c r="A614" s="4">
        <v>440833000</v>
      </c>
      <c r="B614" s="3" t="s">
        <v>199</v>
      </c>
      <c r="C614" s="3" t="s">
        <v>1103</v>
      </c>
      <c r="D614" s="125">
        <f>VLOOKUP($A614,'Supporting Data'!$A$2:$BH$1679,5,FALSE)</f>
        <v>83.270538330078125</v>
      </c>
      <c r="E614" s="128">
        <f>VLOOKUP($A614,'Supporting Data'!$A$2:$BH$1679,16,FALSE)</f>
        <v>0.55421686172485352</v>
      </c>
      <c r="F614" s="125">
        <f>VLOOKUP($A614,'Supporting Data'!$A$2:$BH$1679,7,FALSE)</f>
        <v>72.556892395019531</v>
      </c>
      <c r="G614" s="128">
        <f>VLOOKUP($A614,'Supporting Data'!$A$2:$BH$1679,49,FALSE)</f>
        <v>0.1212121248245239</v>
      </c>
      <c r="H614" s="125">
        <f>VLOOKUP($A614,'Supporting Data'!$A$2:$BH$1679,6,FALSE)</f>
        <v>79.921867370605469</v>
      </c>
      <c r="I614" s="128">
        <f>VLOOKUP($A614,'Supporting Data'!$A$2:$BH$1679,22,FALSE)</f>
        <v>0.36363637447357178</v>
      </c>
      <c r="J614" s="125">
        <f>VLOOKUP($A614,'Supporting Data'!$A$2:$BH$1679,8,FALSE)</f>
        <v>71.520317077636719</v>
      </c>
      <c r="K614" s="128">
        <f>VLOOKUP($A614,'Supporting Data'!$A$2:$BH$1679,49,FALSE)</f>
        <v>0.1212121248245239</v>
      </c>
      <c r="L614" s="125">
        <f>VLOOKUP($A614,'Supporting Data'!$A$2:$BH$1679,26,FALSE)</f>
        <v>83.108085632324219</v>
      </c>
      <c r="M614" s="125">
        <f>VLOOKUP($A614,'Supporting Data'!$A$2:$BH$1679,53,FALSE)</f>
        <v>77.824760437011719</v>
      </c>
    </row>
    <row r="615" spans="1:13" x14ac:dyDescent="0.3">
      <c r="A615" s="4">
        <v>110763000</v>
      </c>
      <c r="B615" s="3" t="s">
        <v>44</v>
      </c>
      <c r="C615" s="3" t="s">
        <v>661</v>
      </c>
      <c r="D615" s="125">
        <f>VLOOKUP($A615,'Supporting Data'!$A$2:$BH$1679,5,FALSE)</f>
        <v>85.827995300292969</v>
      </c>
      <c r="E615" s="128">
        <f>VLOOKUP($A615,'Supporting Data'!$A$2:$BH$1679,16,FALSE)</f>
        <v>0.51381218433380127</v>
      </c>
      <c r="F615" s="125">
        <f>VLOOKUP($A615,'Supporting Data'!$A$2:$BH$1679,7,FALSE)</f>
        <v>86.918502807617188</v>
      </c>
      <c r="G615" s="128">
        <f>VLOOKUP($A615,'Supporting Data'!$A$2:$BH$1679,49,FALSE)</f>
        <v>0.18181818723678589</v>
      </c>
      <c r="H615" s="125">
        <f>VLOOKUP($A615,'Supporting Data'!$A$2:$BH$1679,6,FALSE)</f>
        <v>85.290695190429688</v>
      </c>
      <c r="I615" s="128">
        <f>VLOOKUP($A615,'Supporting Data'!$A$2:$BH$1679,22,FALSE)</f>
        <v>0.28787878155708307</v>
      </c>
      <c r="J615" s="125">
        <f>VLOOKUP($A615,'Supporting Data'!$A$2:$BH$1679,8,FALSE)</f>
        <v>82.892982482910156</v>
      </c>
      <c r="K615" s="128">
        <f>VLOOKUP($A615,'Supporting Data'!$A$2:$BH$1679,49,FALSE)</f>
        <v>0.18181818723678589</v>
      </c>
      <c r="L615" s="125">
        <f>VLOOKUP($A615,'Supporting Data'!$A$2:$BH$1679,26,FALSE)</f>
        <v>85.524818420410156</v>
      </c>
      <c r="M615" s="125">
        <f>VLOOKUP($A615,'Supporting Data'!$A$2:$BH$1679,53,FALSE)</f>
        <v>83.866371154785156</v>
      </c>
    </row>
    <row r="616" spans="1:13" x14ac:dyDescent="0.3">
      <c r="A616" s="4">
        <v>500144010</v>
      </c>
      <c r="B616" s="3" t="s">
        <v>264</v>
      </c>
      <c r="C616" s="3" t="s">
        <v>1356</v>
      </c>
      <c r="D616" s="125">
        <f>VLOOKUP($A616,'Supporting Data'!$A$2:$BH$1679,5,FALSE)</f>
        <v>79.376823425292969</v>
      </c>
      <c r="E616" s="128">
        <f>VLOOKUP($A616,'Supporting Data'!$A$2:$BH$1679,16,FALSE)</f>
        <v>0.39483395218849182</v>
      </c>
      <c r="F616" s="125">
        <f>VLOOKUP($A616,'Supporting Data'!$A$2:$BH$1679,7,FALSE)</f>
        <v>81.258171081542969</v>
      </c>
      <c r="G616" s="128">
        <f>VLOOKUP($A616,'Supporting Data'!$A$2:$BH$1679,49,FALSE)</f>
        <v>0.25490197539329529</v>
      </c>
      <c r="H616" s="125">
        <f>VLOOKUP($A616,'Supporting Data'!$A$2:$BH$1679,6,FALSE)</f>
        <v>79.604515075683594</v>
      </c>
      <c r="I616" s="128">
        <f>VLOOKUP($A616,'Supporting Data'!$A$2:$BH$1679,22,FALSE)</f>
        <v>0.30718955397605902</v>
      </c>
      <c r="J616" s="125">
        <f>VLOOKUP($A616,'Supporting Data'!$A$2:$BH$1679,8,FALSE)</f>
        <v>81.223976135253906</v>
      </c>
      <c r="K616" s="128">
        <f>VLOOKUP($A616,'Supporting Data'!$A$2:$BH$1679,49,FALSE)</f>
        <v>0.25490197539329529</v>
      </c>
      <c r="L616" s="125">
        <f>VLOOKUP($A616,'Supporting Data'!$A$2:$BH$1679,26,FALSE)</f>
        <v>78.878799438476563</v>
      </c>
      <c r="M616" s="125">
        <f>VLOOKUP($A616,'Supporting Data'!$A$2:$BH$1679,53,FALSE)</f>
        <v>79.55682373046875</v>
      </c>
    </row>
    <row r="617" spans="1:13" x14ac:dyDescent="0.3">
      <c r="A617" s="4">
        <v>421244080</v>
      </c>
      <c r="B617" s="3" t="s">
        <v>193</v>
      </c>
      <c r="C617" s="3" t="s">
        <v>1093</v>
      </c>
      <c r="D617" s="125">
        <f>VLOOKUP($A617,'Supporting Data'!$A$2:$BH$1679,5,FALSE)</f>
        <v>79.900703430175781</v>
      </c>
      <c r="E617" s="128">
        <f>VLOOKUP($A617,'Supporting Data'!$A$2:$BH$1679,16,FALSE)</f>
        <v>0.40247678756713873</v>
      </c>
      <c r="F617" s="125">
        <f>VLOOKUP($A617,'Supporting Data'!$A$2:$BH$1679,7,FALSE)</f>
        <v>86.677009582519531</v>
      </c>
      <c r="G617" s="128">
        <f>VLOOKUP($A617,'Supporting Data'!$A$2:$BH$1679,49,FALSE)</f>
        <v>0.30102041363716131</v>
      </c>
      <c r="H617" s="125">
        <f>VLOOKUP($A617,'Supporting Data'!$A$2:$BH$1679,6,FALSE)</f>
        <v>81.023918151855469</v>
      </c>
      <c r="I617" s="128">
        <f>VLOOKUP($A617,'Supporting Data'!$A$2:$BH$1679,22,FALSE)</f>
        <v>0.29591837525367742</v>
      </c>
      <c r="J617" s="125">
        <f>VLOOKUP($A617,'Supporting Data'!$A$2:$BH$1679,8,FALSE)</f>
        <v>85.869453430175781</v>
      </c>
      <c r="K617" s="128">
        <f>VLOOKUP($A617,'Supporting Data'!$A$2:$BH$1679,49,FALSE)</f>
        <v>0.30102041363716131</v>
      </c>
      <c r="L617" s="125">
        <f>VLOOKUP($A617,'Supporting Data'!$A$2:$BH$1679,26,FALSE)</f>
        <v>84.316452026367188</v>
      </c>
      <c r="M617" s="125">
        <f>VLOOKUP($A617,'Supporting Data'!$A$2:$BH$1679,53,FALSE)</f>
        <v>85.474716186523438</v>
      </c>
    </row>
    <row r="618" spans="1:13" x14ac:dyDescent="0.3">
      <c r="A618" s="4">
        <v>110824040</v>
      </c>
      <c r="B618" s="3" t="s">
        <v>47</v>
      </c>
      <c r="C618" s="3" t="s">
        <v>671</v>
      </c>
      <c r="D618" s="125">
        <f>VLOOKUP($A618,'Supporting Data'!$A$2:$BH$1679,5,FALSE)</f>
        <v>85.42742919921875</v>
      </c>
      <c r="E618" s="128">
        <f>VLOOKUP($A618,'Supporting Data'!$A$2:$BH$1679,16,FALSE)</f>
        <v>0.26760563254356379</v>
      </c>
      <c r="F618" s="125">
        <f>VLOOKUP($A618,'Supporting Data'!$A$2:$BH$1679,7,FALSE)</f>
        <v>86.555625915527344</v>
      </c>
      <c r="G618" s="128">
        <f>VLOOKUP($A618,'Supporting Data'!$A$2:$BH$1679,49,FALSE)</f>
        <v>0.16197183728218079</v>
      </c>
      <c r="H618" s="125">
        <f>VLOOKUP($A618,'Supporting Data'!$A$2:$BH$1679,6,FALSE)</f>
        <v>87.011787414550781</v>
      </c>
      <c r="I618" s="128">
        <f>VLOOKUP($A618,'Supporting Data'!$A$2:$BH$1679,22,FALSE)</f>
        <v>0.26760563254356379</v>
      </c>
      <c r="J618" s="125">
        <f>VLOOKUP($A618,'Supporting Data'!$A$2:$BH$1679,8,FALSE)</f>
        <v>86.965705871582031</v>
      </c>
      <c r="K618" s="128">
        <f>VLOOKUP($A618,'Supporting Data'!$A$2:$BH$1679,49,FALSE)</f>
        <v>0.16197183728218079</v>
      </c>
      <c r="L618" s="125">
        <f>VLOOKUP($A618,'Supporting Data'!$A$2:$BH$1679,26,FALSE)</f>
        <v>82.805992126464844</v>
      </c>
      <c r="M618" s="125">
        <f>VLOOKUP($A618,'Supporting Data'!$A$2:$BH$1679,53,FALSE)</f>
        <v>83.701416015625</v>
      </c>
    </row>
    <row r="619" spans="1:13" x14ac:dyDescent="0.3">
      <c r="A619" s="4">
        <v>141263000</v>
      </c>
      <c r="B619" s="3" t="s">
        <v>59</v>
      </c>
      <c r="C619" s="3" t="s">
        <v>705</v>
      </c>
      <c r="D619" s="125">
        <f>VLOOKUP($A619,'Supporting Data'!$A$2:$BH$1679,5,FALSE)</f>
        <v>81.77301025390625</v>
      </c>
      <c r="E619" s="128">
        <f>VLOOKUP($A619,'Supporting Data'!$A$2:$BH$1679,16,FALSE)</f>
        <v>0.32653060555458069</v>
      </c>
      <c r="F619" s="125">
        <f>VLOOKUP($A619,'Supporting Data'!$A$2:$BH$1679,7,FALSE)</f>
        <v>90.160995483398438</v>
      </c>
      <c r="G619" s="128">
        <f>VLOOKUP($A619,'Supporting Data'!$A$2:$BH$1679,49,FALSE)</f>
        <v>0.16101695597171781</v>
      </c>
      <c r="H619" s="125">
        <f>VLOOKUP($A619,'Supporting Data'!$A$2:$BH$1679,6,FALSE)</f>
        <v>79.077522277832031</v>
      </c>
      <c r="I619" s="128">
        <f>VLOOKUP($A619,'Supporting Data'!$A$2:$BH$1679,22,FALSE)</f>
        <v>0.20338982343673709</v>
      </c>
      <c r="J619" s="125">
        <f>VLOOKUP($A619,'Supporting Data'!$A$2:$BH$1679,8,FALSE)</f>
        <v>88.695335388183594</v>
      </c>
      <c r="K619" s="128">
        <f>VLOOKUP($A619,'Supporting Data'!$A$2:$BH$1679,49,FALSE)</f>
        <v>0.16101695597171781</v>
      </c>
      <c r="L619" s="125">
        <f>VLOOKUP($A619,'Supporting Data'!$A$2:$BH$1679,26,FALSE)</f>
        <v>0</v>
      </c>
      <c r="M619" s="125">
        <f>VLOOKUP($A619,'Supporting Data'!$A$2:$BH$1679,53,FALSE)</f>
        <v>0</v>
      </c>
    </row>
    <row r="620" spans="1:13" x14ac:dyDescent="0.3">
      <c r="A620" s="4">
        <v>311174020</v>
      </c>
      <c r="B620" s="3" t="s">
        <v>131</v>
      </c>
      <c r="C620" s="3" t="s">
        <v>928</v>
      </c>
      <c r="D620" s="125">
        <f>VLOOKUP($A620,'Supporting Data'!$A$2:$BH$1679,5,FALSE)</f>
        <v>89.538711547851563</v>
      </c>
      <c r="E620" s="128">
        <f>VLOOKUP($A620,'Supporting Data'!$A$2:$BH$1679,16,FALSE)</f>
        <v>0.30000001192092901</v>
      </c>
      <c r="F620" s="125">
        <f>VLOOKUP($A620,'Supporting Data'!$A$2:$BH$1679,7,FALSE)</f>
        <v>90.459976196289063</v>
      </c>
      <c r="G620" s="128">
        <f>VLOOKUP($A620,'Supporting Data'!$A$2:$BH$1679,49,FALSE)</f>
        <v>0</v>
      </c>
      <c r="H620" s="125">
        <f>VLOOKUP($A620,'Supporting Data'!$A$2:$BH$1679,6,FALSE)</f>
        <v>89.306167602539063</v>
      </c>
      <c r="I620" s="128">
        <f>VLOOKUP($A620,'Supporting Data'!$A$2:$BH$1679,22,FALSE)</f>
        <v>0</v>
      </c>
      <c r="J620" s="125">
        <f>VLOOKUP($A620,'Supporting Data'!$A$2:$BH$1679,8,FALSE)</f>
        <v>85.924346923828125</v>
      </c>
      <c r="K620" s="128">
        <f>VLOOKUP($A620,'Supporting Data'!$A$2:$BH$1679,49,FALSE)</f>
        <v>0</v>
      </c>
      <c r="L620" s="125">
        <f>VLOOKUP($A620,'Supporting Data'!$A$2:$BH$1679,26,FALSE)</f>
        <v>86.431098937988281</v>
      </c>
      <c r="M620" s="125">
        <f>VLOOKUP($A620,'Supporting Data'!$A$2:$BH$1679,53,FALSE)</f>
        <v>91.660667419433594</v>
      </c>
    </row>
    <row r="621" spans="1:13" x14ac:dyDescent="0.3">
      <c r="A621" s="4">
        <v>350944020</v>
      </c>
      <c r="B621" s="3" t="s">
        <v>149</v>
      </c>
      <c r="C621" s="3" t="s">
        <v>958</v>
      </c>
      <c r="D621" s="125">
        <f>VLOOKUP($A621,'Supporting Data'!$A$2:$BH$1679,5,FALSE)</f>
        <v>87.396041870117188</v>
      </c>
      <c r="E621" s="128">
        <f>VLOOKUP($A621,'Supporting Data'!$A$2:$BH$1679,16,FALSE)</f>
        <v>0.38524588942527771</v>
      </c>
      <c r="F621" s="125">
        <f>VLOOKUP($A621,'Supporting Data'!$A$2:$BH$1679,7,FALSE)</f>
        <v>86.0389404296875</v>
      </c>
      <c r="G621" s="128">
        <f>VLOOKUP($A621,'Supporting Data'!$A$2:$BH$1679,49,FALSE)</f>
        <v>0.27049180865287781</v>
      </c>
      <c r="H621" s="125">
        <f>VLOOKUP($A621,'Supporting Data'!$A$2:$BH$1679,6,FALSE)</f>
        <v>89.023521423339844</v>
      </c>
      <c r="I621" s="128">
        <f>VLOOKUP($A621,'Supporting Data'!$A$2:$BH$1679,22,FALSE)</f>
        <v>0.38524588942527771</v>
      </c>
      <c r="J621" s="125">
        <f>VLOOKUP($A621,'Supporting Data'!$A$2:$BH$1679,8,FALSE)</f>
        <v>86.630302429199219</v>
      </c>
      <c r="K621" s="128">
        <f>VLOOKUP($A621,'Supporting Data'!$A$2:$BH$1679,49,FALSE)</f>
        <v>0.27049180865287781</v>
      </c>
      <c r="L621" s="125">
        <f>VLOOKUP($A621,'Supporting Data'!$A$2:$BH$1679,26,FALSE)</f>
        <v>86.129005432128906</v>
      </c>
      <c r="M621" s="125">
        <f>VLOOKUP($A621,'Supporting Data'!$A$2:$BH$1679,53,FALSE)</f>
        <v>84.608688354492188</v>
      </c>
    </row>
    <row r="622" spans="1:13" x14ac:dyDescent="0.3">
      <c r="A622" s="4">
        <v>731023000</v>
      </c>
      <c r="B622" s="3" t="s">
        <v>346</v>
      </c>
      <c r="C622" s="3" t="s">
        <v>1519</v>
      </c>
      <c r="D622" s="125">
        <f>VLOOKUP($A622,'Supporting Data'!$A$2:$BH$1679,5,FALSE)</f>
        <v>87.960639953613281</v>
      </c>
      <c r="E622" s="128">
        <f>VLOOKUP($A622,'Supporting Data'!$A$2:$BH$1679,16,FALSE)</f>
        <v>0.38554215431213379</v>
      </c>
      <c r="F622" s="125">
        <f>VLOOKUP($A622,'Supporting Data'!$A$2:$BH$1679,7,FALSE)</f>
        <v>84.359687805175781</v>
      </c>
      <c r="G622" s="128">
        <f>VLOOKUP($A622,'Supporting Data'!$A$2:$BH$1679,49,FALSE)</f>
        <v>0.1666666716337204</v>
      </c>
      <c r="H622" s="125">
        <f>VLOOKUP($A622,'Supporting Data'!$A$2:$BH$1679,6,FALSE)</f>
        <v>87.905967712402344</v>
      </c>
      <c r="I622" s="128">
        <f>VLOOKUP($A622,'Supporting Data'!$A$2:$BH$1679,22,FALSE)</f>
        <v>0.30392158031463617</v>
      </c>
      <c r="J622" s="125">
        <f>VLOOKUP($A622,'Supporting Data'!$A$2:$BH$1679,8,FALSE)</f>
        <v>85.161514282226563</v>
      </c>
      <c r="K622" s="128">
        <f>VLOOKUP($A622,'Supporting Data'!$A$2:$BH$1679,49,FALSE)</f>
        <v>0.1666666716337204</v>
      </c>
      <c r="L622" s="125">
        <f>VLOOKUP($A622,'Supporting Data'!$A$2:$BH$1679,26,FALSE)</f>
        <v>87.941551208496094</v>
      </c>
      <c r="M622" s="125">
        <f>VLOOKUP($A622,'Supporting Data'!$A$2:$BH$1679,53,FALSE)</f>
        <v>90.361618041992188</v>
      </c>
    </row>
    <row r="623" spans="1:13" x14ac:dyDescent="0.3">
      <c r="A623" s="4">
        <v>401004020</v>
      </c>
      <c r="B623" s="3" t="s">
        <v>177</v>
      </c>
      <c r="C623" s="3" t="s">
        <v>1069</v>
      </c>
      <c r="D623" s="125">
        <f>VLOOKUP($A623,'Supporting Data'!$A$2:$BH$1679,5,FALSE)</f>
        <v>92.877967834472656</v>
      </c>
      <c r="E623" s="128">
        <f>VLOOKUP($A623,'Supporting Data'!$A$2:$BH$1679,16,FALSE)</f>
        <v>0.29629629850387568</v>
      </c>
      <c r="F623" s="125">
        <f>VLOOKUP($A623,'Supporting Data'!$A$2:$BH$1679,7,FALSE)</f>
        <v>91.424179077148438</v>
      </c>
      <c r="G623" s="128">
        <f>VLOOKUP($A623,'Supporting Data'!$A$2:$BH$1679,49,FALSE)</f>
        <v>0.2380952388048172</v>
      </c>
      <c r="H623" s="125">
        <f>VLOOKUP($A623,'Supporting Data'!$A$2:$BH$1679,6,FALSE)</f>
        <v>89.985877990722656</v>
      </c>
      <c r="I623" s="128">
        <f>VLOOKUP($A623,'Supporting Data'!$A$2:$BH$1679,22,FALSE)</f>
        <v>0</v>
      </c>
      <c r="J623" s="125">
        <f>VLOOKUP($A623,'Supporting Data'!$A$2:$BH$1679,8,FALSE)</f>
        <v>86.861000061035156</v>
      </c>
      <c r="K623" s="128">
        <f>VLOOKUP($A623,'Supporting Data'!$A$2:$BH$1679,49,FALSE)</f>
        <v>0.2380952388048172</v>
      </c>
      <c r="L623" s="125">
        <f>VLOOKUP($A623,'Supporting Data'!$A$2:$BH$1679,26,FALSE)</f>
        <v>92.7750244140625</v>
      </c>
      <c r="M623" s="125">
        <f>VLOOKUP($A623,'Supporting Data'!$A$2:$BH$1679,53,FALSE)</f>
        <v>93.825752258300781</v>
      </c>
    </row>
    <row r="624" spans="1:13" x14ac:dyDescent="0.3">
      <c r="A624" s="4">
        <v>840021050</v>
      </c>
      <c r="B624" s="3" t="s">
        <v>397</v>
      </c>
      <c r="C624" s="3" t="s">
        <v>1629</v>
      </c>
      <c r="D624" s="125">
        <f>VLOOKUP($A624,'Supporting Data'!$A$2:$BH$1679,5,FALSE)</f>
        <v>82.352310180664063</v>
      </c>
      <c r="E624" s="128">
        <f>VLOOKUP($A624,'Supporting Data'!$A$2:$BH$1679,16,FALSE)</f>
        <v>0.49152541160583502</v>
      </c>
      <c r="F624" s="125">
        <f>VLOOKUP($A624,'Supporting Data'!$A$2:$BH$1679,7,FALSE)</f>
        <v>79.831710815429688</v>
      </c>
      <c r="G624" s="128">
        <f>VLOOKUP($A624,'Supporting Data'!$A$2:$BH$1679,49,FALSE)</f>
        <v>0.33898305892944341</v>
      </c>
      <c r="H624" s="125">
        <f>VLOOKUP($A624,'Supporting Data'!$A$2:$BH$1679,6,FALSE)</f>
        <v>83.574371337890625</v>
      </c>
      <c r="I624" s="128">
        <f>VLOOKUP($A624,'Supporting Data'!$A$2:$BH$1679,22,FALSE)</f>
        <v>0.49152541160583502</v>
      </c>
      <c r="J624" s="125">
        <f>VLOOKUP($A624,'Supporting Data'!$A$2:$BH$1679,8,FALSE)</f>
        <v>82.774017333984375</v>
      </c>
      <c r="K624" s="128">
        <f>VLOOKUP($A624,'Supporting Data'!$A$2:$BH$1679,49,FALSE)</f>
        <v>0.33898305892944341</v>
      </c>
      <c r="L624" s="125">
        <f>VLOOKUP($A624,'Supporting Data'!$A$2:$BH$1679,26,FALSE)</f>
        <v>87.63946533203125</v>
      </c>
      <c r="M624" s="125">
        <f>VLOOKUP($A624,'Supporting Data'!$A$2:$BH$1679,53,FALSE)</f>
        <v>85.186042785644531</v>
      </c>
    </row>
    <row r="625" spans="1:13" x14ac:dyDescent="0.3">
      <c r="A625" s="4">
        <v>150034020</v>
      </c>
      <c r="B625" s="3" t="s">
        <v>65</v>
      </c>
      <c r="C625" s="3" t="s">
        <v>724</v>
      </c>
      <c r="D625" s="125">
        <f>VLOOKUP($A625,'Supporting Data'!$A$2:$BH$1679,5,FALSE)</f>
        <v>84.832984924316406</v>
      </c>
      <c r="E625" s="128">
        <f>VLOOKUP($A625,'Supporting Data'!$A$2:$BH$1679,16,FALSE)</f>
        <v>0.3684210479259491</v>
      </c>
      <c r="F625" s="125">
        <f>VLOOKUP($A625,'Supporting Data'!$A$2:$BH$1679,7,FALSE)</f>
        <v>89.241973876953125</v>
      </c>
      <c r="G625" s="128">
        <f>VLOOKUP($A625,'Supporting Data'!$A$2:$BH$1679,49,FALSE)</f>
        <v>0.18518517911434171</v>
      </c>
      <c r="H625" s="125">
        <f>VLOOKUP($A625,'Supporting Data'!$A$2:$BH$1679,6,FALSE)</f>
        <v>86.801910400390625</v>
      </c>
      <c r="I625" s="128">
        <f>VLOOKUP($A625,'Supporting Data'!$A$2:$BH$1679,22,FALSE)</f>
        <v>0.37037035822868353</v>
      </c>
      <c r="J625" s="125">
        <f>VLOOKUP($A625,'Supporting Data'!$A$2:$BH$1679,8,FALSE)</f>
        <v>86.481376647949219</v>
      </c>
      <c r="K625" s="128">
        <f>VLOOKUP($A625,'Supporting Data'!$A$2:$BH$1679,49,FALSE)</f>
        <v>0.18518517911434171</v>
      </c>
      <c r="L625" s="125">
        <f>VLOOKUP($A625,'Supporting Data'!$A$2:$BH$1679,26,FALSE)</f>
        <v>79.180892944335938</v>
      </c>
      <c r="M625" s="125">
        <f>VLOOKUP($A625,'Supporting Data'!$A$2:$BH$1679,53,FALSE)</f>
        <v>77.144309997558594</v>
      </c>
    </row>
    <row r="626" spans="1:13" x14ac:dyDescent="0.3">
      <c r="A626" s="4">
        <v>1110862050</v>
      </c>
      <c r="B626" s="3" t="s">
        <v>523</v>
      </c>
      <c r="C626" s="3" t="s">
        <v>2033</v>
      </c>
      <c r="D626" s="125">
        <f>VLOOKUP($A626,'Supporting Data'!$A$2:$BH$1679,5,FALSE)</f>
        <v>86.502601623535156</v>
      </c>
      <c r="E626" s="128">
        <f>VLOOKUP($A626,'Supporting Data'!$A$2:$BH$1679,16,FALSE)</f>
        <v>0.43434342741966248</v>
      </c>
      <c r="F626" s="125">
        <f>VLOOKUP($A626,'Supporting Data'!$A$2:$BH$1679,7,FALSE)</f>
        <v>90.0174560546875</v>
      </c>
      <c r="G626" s="128">
        <f>VLOOKUP($A626,'Supporting Data'!$A$2:$BH$1679,49,FALSE)</f>
        <v>0.31481480598449713</v>
      </c>
      <c r="H626" s="125">
        <f>VLOOKUP($A626,'Supporting Data'!$A$2:$BH$1679,6,FALSE)</f>
        <v>86.124382019042969</v>
      </c>
      <c r="I626" s="128">
        <f>VLOOKUP($A626,'Supporting Data'!$A$2:$BH$1679,22,FALSE)</f>
        <v>0.29629629850387568</v>
      </c>
      <c r="J626" s="125">
        <f>VLOOKUP($A626,'Supporting Data'!$A$2:$BH$1679,8,FALSE)</f>
        <v>85.1646728515625</v>
      </c>
      <c r="K626" s="128">
        <f>VLOOKUP($A626,'Supporting Data'!$A$2:$BH$1679,49,FALSE)</f>
        <v>0.31481480598449713</v>
      </c>
      <c r="L626" s="125">
        <f>VLOOKUP($A626,'Supporting Data'!$A$2:$BH$1679,26,FALSE)</f>
        <v>80.691352844238281</v>
      </c>
      <c r="M626" s="125">
        <f>VLOOKUP($A626,'Supporting Data'!$A$2:$BH$1679,53,FALSE)</f>
        <v>76.793769836425781</v>
      </c>
    </row>
    <row r="627" spans="1:13" x14ac:dyDescent="0.3">
      <c r="A627" s="4">
        <v>110824140</v>
      </c>
      <c r="B627" s="3" t="s">
        <v>47</v>
      </c>
      <c r="C627" s="3" t="s">
        <v>676</v>
      </c>
      <c r="D627" s="125">
        <f>VLOOKUP($A627,'Supporting Data'!$A$2:$BH$1679,5,FALSE)</f>
        <v>87.617408752441406</v>
      </c>
      <c r="E627" s="128">
        <f>VLOOKUP($A627,'Supporting Data'!$A$2:$BH$1679,16,FALSE)</f>
        <v>0.41401273012161249</v>
      </c>
      <c r="F627" s="125">
        <f>VLOOKUP($A627,'Supporting Data'!$A$2:$BH$1679,7,FALSE)</f>
        <v>87.202667236328125</v>
      </c>
      <c r="G627" s="128">
        <f>VLOOKUP($A627,'Supporting Data'!$A$2:$BH$1679,49,FALSE)</f>
        <v>0.28662419319152832</v>
      </c>
      <c r="H627" s="125">
        <f>VLOOKUP($A627,'Supporting Data'!$A$2:$BH$1679,6,FALSE)</f>
        <v>89.228355407714844</v>
      </c>
      <c r="I627" s="128">
        <f>VLOOKUP($A627,'Supporting Data'!$A$2:$BH$1679,22,FALSE)</f>
        <v>0.41401273012161249</v>
      </c>
      <c r="J627" s="125">
        <f>VLOOKUP($A627,'Supporting Data'!$A$2:$BH$1679,8,FALSE)</f>
        <v>87.377532958984375</v>
      </c>
      <c r="K627" s="128">
        <f>VLOOKUP($A627,'Supporting Data'!$A$2:$BH$1679,49,FALSE)</f>
        <v>0.28662419319152832</v>
      </c>
      <c r="L627" s="125">
        <f>VLOOKUP($A627,'Supporting Data'!$A$2:$BH$1679,26,FALSE)</f>
        <v>84.618545532226563</v>
      </c>
      <c r="M627" s="125">
        <f>VLOOKUP($A627,'Supporting Data'!$A$2:$BH$1679,53,FALSE)</f>
        <v>83.412734985351563</v>
      </c>
    </row>
    <row r="628" spans="1:13" x14ac:dyDescent="0.3">
      <c r="A628" s="4">
        <v>500063020</v>
      </c>
      <c r="B628" s="3" t="s">
        <v>258</v>
      </c>
      <c r="C628" s="3" t="s">
        <v>1332</v>
      </c>
      <c r="D628" s="125">
        <f>VLOOKUP($A628,'Supporting Data'!$A$2:$BH$1679,5,FALSE)</f>
        <v>87.89837646484375</v>
      </c>
      <c r="E628" s="128">
        <f>VLOOKUP($A628,'Supporting Data'!$A$2:$BH$1679,16,FALSE)</f>
        <v>0.62004172801971436</v>
      </c>
      <c r="F628" s="125">
        <f>VLOOKUP($A628,'Supporting Data'!$A$2:$BH$1679,7,FALSE)</f>
        <v>82.092903137207031</v>
      </c>
      <c r="G628" s="128">
        <f>VLOOKUP($A628,'Supporting Data'!$A$2:$BH$1679,49,FALSE)</f>
        <v>0.34254142642021179</v>
      </c>
      <c r="H628" s="125">
        <f>VLOOKUP($A628,'Supporting Data'!$A$2:$BH$1679,6,FALSE)</f>
        <v>86.994377136230469</v>
      </c>
      <c r="I628" s="128">
        <f>VLOOKUP($A628,'Supporting Data'!$A$2:$BH$1679,22,FALSE)</f>
        <v>0.45303866267204279</v>
      </c>
      <c r="J628" s="125">
        <f>VLOOKUP($A628,'Supporting Data'!$A$2:$BH$1679,8,FALSE)</f>
        <v>80.846298217773438</v>
      </c>
      <c r="K628" s="128">
        <f>VLOOKUP($A628,'Supporting Data'!$A$2:$BH$1679,49,FALSE)</f>
        <v>0.34254142642021179</v>
      </c>
      <c r="L628" s="125">
        <f>VLOOKUP($A628,'Supporting Data'!$A$2:$BH$1679,26,FALSE)</f>
        <v>81.597625732421875</v>
      </c>
      <c r="M628" s="125">
        <f>VLOOKUP($A628,'Supporting Data'!$A$2:$BH$1679,53,FALSE)</f>
        <v>79.43310546875</v>
      </c>
    </row>
    <row r="629" spans="1:13" x14ac:dyDescent="0.3">
      <c r="A629" s="4">
        <v>1000604020</v>
      </c>
      <c r="B629" s="3" t="s">
        <v>474</v>
      </c>
      <c r="C629" s="3" t="s">
        <v>1945</v>
      </c>
      <c r="D629" s="125">
        <f>VLOOKUP($A629,'Supporting Data'!$A$2:$BH$1679,5,FALSE)</f>
        <v>78.348312377929688</v>
      </c>
      <c r="E629" s="128">
        <f>VLOOKUP($A629,'Supporting Data'!$A$2:$BH$1679,16,FALSE)</f>
        <v>0.33155080676078802</v>
      </c>
      <c r="F629" s="125">
        <f>VLOOKUP($A629,'Supporting Data'!$A$2:$BH$1679,7,FALSE)</f>
        <v>81.748207092285156</v>
      </c>
      <c r="G629" s="128">
        <f>VLOOKUP($A629,'Supporting Data'!$A$2:$BH$1679,49,FALSE)</f>
        <v>0.34574466943740839</v>
      </c>
      <c r="H629" s="125">
        <f>VLOOKUP($A629,'Supporting Data'!$A$2:$BH$1679,6,FALSE)</f>
        <v>79.855216979980469</v>
      </c>
      <c r="I629" s="128">
        <f>VLOOKUP($A629,'Supporting Data'!$A$2:$BH$1679,22,FALSE)</f>
        <v>0.33155080676078802</v>
      </c>
      <c r="J629" s="125">
        <f>VLOOKUP($A629,'Supporting Data'!$A$2:$BH$1679,8,FALSE)</f>
        <v>81.797744750976563</v>
      </c>
      <c r="K629" s="128">
        <f>VLOOKUP($A629,'Supporting Data'!$A$2:$BH$1679,49,FALSE)</f>
        <v>0.34574466943740839</v>
      </c>
      <c r="L629" s="125">
        <f>VLOOKUP($A629,'Supporting Data'!$A$2:$BH$1679,26,FALSE)</f>
        <v>84.014358520507813</v>
      </c>
      <c r="M629" s="125">
        <f>VLOOKUP($A629,'Supporting Data'!$A$2:$BH$1679,53,FALSE)</f>
        <v>80.010459899902344</v>
      </c>
    </row>
    <row r="630" spans="1:13" x14ac:dyDescent="0.3">
      <c r="A630" s="4">
        <v>920874180</v>
      </c>
      <c r="B630" s="3" t="s">
        <v>427</v>
      </c>
      <c r="C630" s="3" t="s">
        <v>1701</v>
      </c>
      <c r="D630" s="125">
        <f>VLOOKUP($A630,'Supporting Data'!$A$2:$BH$1679,5,FALSE)</f>
        <v>86.589126586914063</v>
      </c>
      <c r="E630" s="128">
        <f>VLOOKUP($A630,'Supporting Data'!$A$2:$BH$1679,16,FALSE)</f>
        <v>0.65161287784576416</v>
      </c>
      <c r="F630" s="125">
        <f>VLOOKUP($A630,'Supporting Data'!$A$2:$BH$1679,7,FALSE)</f>
        <v>85.745491027832031</v>
      </c>
      <c r="G630" s="128">
        <f>VLOOKUP($A630,'Supporting Data'!$A$2:$BH$1679,49,FALSE)</f>
        <v>0.3695652186870575</v>
      </c>
      <c r="H630" s="125">
        <f>VLOOKUP($A630,'Supporting Data'!$A$2:$BH$1679,6,FALSE)</f>
        <v>85.997673034667969</v>
      </c>
      <c r="I630" s="128">
        <f>VLOOKUP($A630,'Supporting Data'!$A$2:$BH$1679,22,FALSE)</f>
        <v>0.32608696818351751</v>
      </c>
      <c r="J630" s="125">
        <f>VLOOKUP($A630,'Supporting Data'!$A$2:$BH$1679,8,FALSE)</f>
        <v>86.351966857910156</v>
      </c>
      <c r="K630" s="128">
        <f>VLOOKUP($A630,'Supporting Data'!$A$2:$BH$1679,49,FALSE)</f>
        <v>0.3695652186870575</v>
      </c>
      <c r="L630" s="125">
        <f>VLOOKUP($A630,'Supporting Data'!$A$2:$BH$1679,26,FALSE)</f>
        <v>92.472930908203125</v>
      </c>
      <c r="M630" s="125">
        <f>VLOOKUP($A630,'Supporting Data'!$A$2:$BH$1679,53,FALSE)</f>
        <v>87.887237548828125</v>
      </c>
    </row>
    <row r="631" spans="1:13" x14ac:dyDescent="0.3">
      <c r="A631" s="4">
        <v>281013000</v>
      </c>
      <c r="B631" s="3" t="s">
        <v>122</v>
      </c>
      <c r="C631" s="3" t="s">
        <v>909</v>
      </c>
      <c r="D631" s="125">
        <f>VLOOKUP($A631,'Supporting Data'!$A$2:$BH$1679,5,FALSE)</f>
        <v>90.199195861816406</v>
      </c>
      <c r="E631" s="128">
        <f>VLOOKUP($A631,'Supporting Data'!$A$2:$BH$1679,16,FALSE)</f>
        <v>0.49603173136711121</v>
      </c>
      <c r="F631" s="125">
        <f>VLOOKUP($A631,'Supporting Data'!$A$2:$BH$1679,7,FALSE)</f>
        <v>90.798110961914063</v>
      </c>
      <c r="G631" s="128">
        <f>VLOOKUP($A631,'Supporting Data'!$A$2:$BH$1679,49,FALSE)</f>
        <v>0.26666668057441711</v>
      </c>
      <c r="H631" s="125">
        <f>VLOOKUP($A631,'Supporting Data'!$A$2:$BH$1679,6,FALSE)</f>
        <v>89.984580993652344</v>
      </c>
      <c r="I631" s="128">
        <f>VLOOKUP($A631,'Supporting Data'!$A$2:$BH$1679,22,FALSE)</f>
        <v>0.4253731369972229</v>
      </c>
      <c r="J631" s="125">
        <f>VLOOKUP($A631,'Supporting Data'!$A$2:$BH$1679,8,FALSE)</f>
        <v>91.009101867675781</v>
      </c>
      <c r="K631" s="128">
        <f>VLOOKUP($A631,'Supporting Data'!$A$2:$BH$1679,49,FALSE)</f>
        <v>0.26666668057441711</v>
      </c>
      <c r="L631" s="125">
        <f>VLOOKUP($A631,'Supporting Data'!$A$2:$BH$1679,26,FALSE)</f>
        <v>89.754104614257813</v>
      </c>
      <c r="M631" s="125">
        <f>VLOOKUP($A631,'Supporting Data'!$A$2:$BH$1679,53,FALSE)</f>
        <v>88.815132141113281</v>
      </c>
    </row>
    <row r="632" spans="1:13" x14ac:dyDescent="0.3">
      <c r="A632" s="4">
        <v>491424030</v>
      </c>
      <c r="B632" s="3" t="s">
        <v>251</v>
      </c>
      <c r="C632" s="3" t="s">
        <v>1300</v>
      </c>
      <c r="D632" s="125">
        <f>VLOOKUP($A632,'Supporting Data'!$A$2:$BH$1679,5,FALSE)</f>
        <v>82.804336547851563</v>
      </c>
      <c r="E632" s="128">
        <f>VLOOKUP($A632,'Supporting Data'!$A$2:$BH$1679,16,FALSE)</f>
        <v>0.44117647409439092</v>
      </c>
      <c r="F632" s="125">
        <f>VLOOKUP($A632,'Supporting Data'!$A$2:$BH$1679,7,FALSE)</f>
        <v>84.114791870117188</v>
      </c>
      <c r="G632" s="128">
        <f>VLOOKUP($A632,'Supporting Data'!$A$2:$BH$1679,49,FALSE)</f>
        <v>0.34482759237289429</v>
      </c>
      <c r="H632" s="125">
        <f>VLOOKUP($A632,'Supporting Data'!$A$2:$BH$1679,6,FALSE)</f>
        <v>80.635650634765625</v>
      </c>
      <c r="I632" s="128">
        <f>VLOOKUP($A632,'Supporting Data'!$A$2:$BH$1679,22,FALSE)</f>
        <v>0.29310345649719238</v>
      </c>
      <c r="J632" s="125">
        <f>VLOOKUP($A632,'Supporting Data'!$A$2:$BH$1679,8,FALSE)</f>
        <v>82.952041625976563</v>
      </c>
      <c r="K632" s="128">
        <f>VLOOKUP($A632,'Supporting Data'!$A$2:$BH$1679,49,FALSE)</f>
        <v>0.34482759237289429</v>
      </c>
      <c r="L632" s="125">
        <f>VLOOKUP($A632,'Supporting Data'!$A$2:$BH$1679,26,FALSE)</f>
        <v>80.389259338378906</v>
      </c>
      <c r="M632" s="125">
        <f>VLOOKUP($A632,'Supporting Data'!$A$2:$BH$1679,53,FALSE)</f>
        <v>84.9385986328125</v>
      </c>
    </row>
    <row r="633" spans="1:13" x14ac:dyDescent="0.3">
      <c r="A633" s="4">
        <v>350931050</v>
      </c>
      <c r="B633" s="3" t="s">
        <v>148</v>
      </c>
      <c r="C633" s="3" t="s">
        <v>955</v>
      </c>
      <c r="D633" s="125">
        <f>VLOOKUP($A633,'Supporting Data'!$A$2:$BH$1679,5,FALSE)</f>
        <v>86.773948669433594</v>
      </c>
      <c r="E633" s="128">
        <f>VLOOKUP($A633,'Supporting Data'!$A$2:$BH$1679,16,FALSE)</f>
        <v>0.41592919826507568</v>
      </c>
      <c r="F633" s="125">
        <f>VLOOKUP($A633,'Supporting Data'!$A$2:$BH$1679,7,FALSE)</f>
        <v>93.90228271484375</v>
      </c>
      <c r="G633" s="128">
        <f>VLOOKUP($A633,'Supporting Data'!$A$2:$BH$1679,49,FALSE)</f>
        <v>0.28169015049934393</v>
      </c>
      <c r="H633" s="125">
        <f>VLOOKUP($A633,'Supporting Data'!$A$2:$BH$1679,6,FALSE)</f>
        <v>87.25543212890625</v>
      </c>
      <c r="I633" s="128">
        <f>VLOOKUP($A633,'Supporting Data'!$A$2:$BH$1679,22,FALSE)</f>
        <v>0.3382352888584137</v>
      </c>
      <c r="J633" s="125">
        <f>VLOOKUP($A633,'Supporting Data'!$A$2:$BH$1679,8,FALSE)</f>
        <v>93.538871765136719</v>
      </c>
      <c r="K633" s="128">
        <f>VLOOKUP($A633,'Supporting Data'!$A$2:$BH$1679,49,FALSE)</f>
        <v>0.28169015049934393</v>
      </c>
      <c r="L633" s="125">
        <f>VLOOKUP($A633,'Supporting Data'!$A$2:$BH$1679,26,FALSE)</f>
        <v>84.920639038085938</v>
      </c>
      <c r="M633" s="125">
        <f>VLOOKUP($A633,'Supporting Data'!$A$2:$BH$1679,53,FALSE)</f>
        <v>89.186286926269531</v>
      </c>
    </row>
    <row r="634" spans="1:13" x14ac:dyDescent="0.3">
      <c r="A634" s="4">
        <v>720661050</v>
      </c>
      <c r="B634" s="3" t="s">
        <v>341</v>
      </c>
      <c r="C634" s="3" t="s">
        <v>1509</v>
      </c>
      <c r="D634" s="125">
        <f>VLOOKUP($A634,'Supporting Data'!$A$2:$BH$1679,5,FALSE)</f>
        <v>84.084030151367188</v>
      </c>
      <c r="E634" s="128">
        <f>VLOOKUP($A634,'Supporting Data'!$A$2:$BH$1679,16,FALSE)</f>
        <v>0.34426230192184448</v>
      </c>
      <c r="F634" s="125">
        <f>VLOOKUP($A634,'Supporting Data'!$A$2:$BH$1679,7,FALSE)</f>
        <v>83.085105895996094</v>
      </c>
      <c r="G634" s="128">
        <f>VLOOKUP($A634,'Supporting Data'!$A$2:$BH$1679,49,FALSE)</f>
        <v>0.23684211075305939</v>
      </c>
      <c r="H634" s="125">
        <f>VLOOKUP($A634,'Supporting Data'!$A$2:$BH$1679,6,FALSE)</f>
        <v>87.175796508789063</v>
      </c>
      <c r="I634" s="128">
        <f>VLOOKUP($A634,'Supporting Data'!$A$2:$BH$1679,22,FALSE)</f>
        <v>0.18181818723678589</v>
      </c>
      <c r="J634" s="125">
        <f>VLOOKUP($A634,'Supporting Data'!$A$2:$BH$1679,8,FALSE)</f>
        <v>84.423316955566406</v>
      </c>
      <c r="K634" s="128">
        <f>VLOOKUP($A634,'Supporting Data'!$A$2:$BH$1679,49,FALSE)</f>
        <v>0.23684211075305939</v>
      </c>
      <c r="L634" s="125">
        <f>VLOOKUP($A634,'Supporting Data'!$A$2:$BH$1679,26,FALSE)</f>
        <v>81.2955322265625</v>
      </c>
      <c r="M634" s="125">
        <f>VLOOKUP($A634,'Supporting Data'!$A$2:$BH$1679,53,FALSE)</f>
        <v>83.866371154785156</v>
      </c>
    </row>
    <row r="635" spans="1:13" x14ac:dyDescent="0.3">
      <c r="A635" s="4">
        <v>742013000</v>
      </c>
      <c r="B635" s="3" t="s">
        <v>355</v>
      </c>
      <c r="C635" s="3" t="s">
        <v>1537</v>
      </c>
      <c r="D635" s="125">
        <f>VLOOKUP($A635,'Supporting Data'!$A$2:$BH$1679,5,FALSE)</f>
        <v>87.728805541992188</v>
      </c>
      <c r="E635" s="128">
        <f>VLOOKUP($A635,'Supporting Data'!$A$2:$BH$1679,16,FALSE)</f>
        <v>0.50113379955291748</v>
      </c>
      <c r="F635" s="125">
        <f>VLOOKUP($A635,'Supporting Data'!$A$2:$BH$1679,7,FALSE)</f>
        <v>85.636329650878906</v>
      </c>
      <c r="G635" s="128">
        <f>VLOOKUP($A635,'Supporting Data'!$A$2:$BH$1679,49,FALSE)</f>
        <v>0.21782177686691279</v>
      </c>
      <c r="H635" s="125">
        <f>VLOOKUP($A635,'Supporting Data'!$A$2:$BH$1679,6,FALSE)</f>
        <v>85.195793151855469</v>
      </c>
      <c r="I635" s="128">
        <f>VLOOKUP($A635,'Supporting Data'!$A$2:$BH$1679,22,FALSE)</f>
        <v>0.29702970385551453</v>
      </c>
      <c r="J635" s="125">
        <f>VLOOKUP($A635,'Supporting Data'!$A$2:$BH$1679,8,FALSE)</f>
        <v>84.161865234375</v>
      </c>
      <c r="K635" s="128">
        <f>VLOOKUP($A635,'Supporting Data'!$A$2:$BH$1679,49,FALSE)</f>
        <v>0.21782177686691279</v>
      </c>
      <c r="L635" s="125">
        <f>VLOOKUP($A635,'Supporting Data'!$A$2:$BH$1679,26,FALSE)</f>
        <v>84.920639038085938</v>
      </c>
      <c r="M635" s="125">
        <f>VLOOKUP($A635,'Supporting Data'!$A$2:$BH$1679,53,FALSE)</f>
        <v>80.917732238769531</v>
      </c>
    </row>
    <row r="636" spans="1:13" x14ac:dyDescent="0.3">
      <c r="A636" s="4">
        <v>260064080</v>
      </c>
      <c r="B636" s="3" t="s">
        <v>115</v>
      </c>
      <c r="C636" s="3" t="s">
        <v>612</v>
      </c>
      <c r="D636" s="125">
        <f>VLOOKUP($A636,'Supporting Data'!$A$2:$BH$1679,5,FALSE)</f>
        <v>91.74169921875</v>
      </c>
      <c r="E636" s="128">
        <f>VLOOKUP($A636,'Supporting Data'!$A$2:$BH$1679,16,FALSE)</f>
        <v>0.36792454123497009</v>
      </c>
      <c r="F636" s="125">
        <f>VLOOKUP($A636,'Supporting Data'!$A$2:$BH$1679,7,FALSE)</f>
        <v>91.245613098144531</v>
      </c>
      <c r="G636" s="128">
        <f>VLOOKUP($A636,'Supporting Data'!$A$2:$BH$1679,49,FALSE)</f>
        <v>0.31428572535514832</v>
      </c>
      <c r="H636" s="125">
        <f>VLOOKUP($A636,'Supporting Data'!$A$2:$BH$1679,6,FALSE)</f>
        <v>93.240753173828125</v>
      </c>
      <c r="I636" s="128">
        <f>VLOOKUP($A636,'Supporting Data'!$A$2:$BH$1679,22,FALSE)</f>
        <v>0.36792454123497009</v>
      </c>
      <c r="J636" s="125">
        <f>VLOOKUP($A636,'Supporting Data'!$A$2:$BH$1679,8,FALSE)</f>
        <v>91.605300903320313</v>
      </c>
      <c r="K636" s="128">
        <f>VLOOKUP($A636,'Supporting Data'!$A$2:$BH$1679,49,FALSE)</f>
        <v>0.31428572535514832</v>
      </c>
      <c r="L636" s="125">
        <f>VLOOKUP($A636,'Supporting Data'!$A$2:$BH$1679,26,FALSE)</f>
        <v>91.264564514160156</v>
      </c>
      <c r="M636" s="125">
        <f>VLOOKUP($A636,'Supporting Data'!$A$2:$BH$1679,53,FALSE)</f>
        <v>91.371986389160156</v>
      </c>
    </row>
    <row r="637" spans="1:13" x14ac:dyDescent="0.3">
      <c r="A637" s="4">
        <v>480685070</v>
      </c>
      <c r="B637" s="3" t="s">
        <v>217</v>
      </c>
      <c r="C637" s="3" t="s">
        <v>1154</v>
      </c>
      <c r="D637" s="125">
        <f>VLOOKUP($A637,'Supporting Data'!$A$2:$BH$1679,5,FALSE)</f>
        <v>85.0928955078125</v>
      </c>
      <c r="E637" s="128">
        <f>VLOOKUP($A637,'Supporting Data'!$A$2:$BH$1679,16,FALSE)</f>
        <v>0.62921351194381714</v>
      </c>
      <c r="F637" s="125">
        <f>VLOOKUP($A637,'Supporting Data'!$A$2:$BH$1679,7,FALSE)</f>
        <v>84.625526428222656</v>
      </c>
      <c r="G637" s="128">
        <f>VLOOKUP($A637,'Supporting Data'!$A$2:$BH$1679,49,FALSE)</f>
        <v>0.42608696222305298</v>
      </c>
      <c r="H637" s="125">
        <f>VLOOKUP($A637,'Supporting Data'!$A$2:$BH$1679,6,FALSE)</f>
        <v>86.063957214355469</v>
      </c>
      <c r="I637" s="128">
        <f>VLOOKUP($A637,'Supporting Data'!$A$2:$BH$1679,22,FALSE)</f>
        <v>0.42608696222305298</v>
      </c>
      <c r="J637" s="125">
        <f>VLOOKUP($A637,'Supporting Data'!$A$2:$BH$1679,8,FALSE)</f>
        <v>87.294242858886719</v>
      </c>
      <c r="K637" s="128">
        <f>VLOOKUP($A637,'Supporting Data'!$A$2:$BH$1679,49,FALSE)</f>
        <v>0.42608696222305298</v>
      </c>
      <c r="L637" s="125">
        <f>VLOOKUP($A637,'Supporting Data'!$A$2:$BH$1679,26,FALSE)</f>
        <v>86.431098937988281</v>
      </c>
      <c r="M637" s="125">
        <f>VLOOKUP($A637,'Supporting Data'!$A$2:$BH$1679,53,FALSE)</f>
        <v>83.000335693359375</v>
      </c>
    </row>
    <row r="638" spans="1:13" x14ac:dyDescent="0.3">
      <c r="A638" s="4">
        <v>220934080</v>
      </c>
      <c r="B638" s="3" t="s">
        <v>100</v>
      </c>
      <c r="C638" s="3" t="s">
        <v>816</v>
      </c>
      <c r="D638" s="125">
        <f>VLOOKUP($A638,'Supporting Data'!$A$2:$BH$1679,5,FALSE)</f>
        <v>88.357002258300781</v>
      </c>
      <c r="E638" s="128">
        <f>VLOOKUP($A638,'Supporting Data'!$A$2:$BH$1679,16,FALSE)</f>
        <v>0.70710057020187378</v>
      </c>
      <c r="F638" s="125">
        <f>VLOOKUP($A638,'Supporting Data'!$A$2:$BH$1679,7,FALSE)</f>
        <v>88.821266174316406</v>
      </c>
      <c r="G638" s="128">
        <f>VLOOKUP($A638,'Supporting Data'!$A$2:$BH$1679,49,FALSE)</f>
        <v>0.54621851444244385</v>
      </c>
      <c r="H638" s="125">
        <f>VLOOKUP($A638,'Supporting Data'!$A$2:$BH$1679,6,FALSE)</f>
        <v>86.961418151855469</v>
      </c>
      <c r="I638" s="128">
        <f>VLOOKUP($A638,'Supporting Data'!$A$2:$BH$1679,22,FALSE)</f>
        <v>0.48739495873451227</v>
      </c>
      <c r="J638" s="125">
        <f>VLOOKUP($A638,'Supporting Data'!$A$2:$BH$1679,8,FALSE)</f>
        <v>89.1468505859375</v>
      </c>
      <c r="K638" s="128">
        <f>VLOOKUP($A638,'Supporting Data'!$A$2:$BH$1679,49,FALSE)</f>
        <v>0.54621851444244385</v>
      </c>
      <c r="L638" s="125">
        <f>VLOOKUP($A638,'Supporting Data'!$A$2:$BH$1679,26,FALSE)</f>
        <v>90.358291625976563</v>
      </c>
      <c r="M638" s="125">
        <f>VLOOKUP($A638,'Supporting Data'!$A$2:$BH$1679,53,FALSE)</f>
        <v>88.485214233398438</v>
      </c>
    </row>
    <row r="639" spans="1:13" x14ac:dyDescent="0.3">
      <c r="A639" s="4">
        <v>961094010</v>
      </c>
      <c r="B639" s="3" t="s">
        <v>458</v>
      </c>
      <c r="C639" s="3" t="s">
        <v>1896</v>
      </c>
      <c r="D639" s="125">
        <f>VLOOKUP($A639,'Supporting Data'!$A$2:$BH$1679,5,FALSE)</f>
        <v>72.886787414550781</v>
      </c>
      <c r="E639" s="128">
        <f>VLOOKUP($A639,'Supporting Data'!$A$2:$BH$1679,16,FALSE)</f>
        <v>0.1022222191095352</v>
      </c>
      <c r="F639" s="125">
        <f>VLOOKUP($A639,'Supporting Data'!$A$2:$BH$1679,7,FALSE)</f>
        <v>75.24365234375</v>
      </c>
      <c r="G639" s="128">
        <f>VLOOKUP($A639,'Supporting Data'!$A$2:$BH$1679,49,FALSE)</f>
        <v>3.6036036908626563E-2</v>
      </c>
      <c r="H639" s="125">
        <f>VLOOKUP($A639,'Supporting Data'!$A$2:$BH$1679,6,FALSE)</f>
        <v>74.382293701171875</v>
      </c>
      <c r="I639" s="128">
        <f>VLOOKUP($A639,'Supporting Data'!$A$2:$BH$1679,22,FALSE)</f>
        <v>0.1022222191095352</v>
      </c>
      <c r="J639" s="125">
        <f>VLOOKUP($A639,'Supporting Data'!$A$2:$BH$1679,8,FALSE)</f>
        <v>74.3226318359375</v>
      </c>
      <c r="K639" s="128">
        <f>VLOOKUP($A639,'Supporting Data'!$A$2:$BH$1679,49,FALSE)</f>
        <v>3.6036036908626563E-2</v>
      </c>
      <c r="L639" s="125">
        <f>VLOOKUP($A639,'Supporting Data'!$A$2:$BH$1679,26,FALSE)</f>
        <v>69.816047668457031</v>
      </c>
      <c r="M639" s="125">
        <f>VLOOKUP($A639,'Supporting Data'!$A$2:$BH$1679,53,FALSE)</f>
        <v>70.236663818359375</v>
      </c>
    </row>
    <row r="640" spans="1:13" x14ac:dyDescent="0.3">
      <c r="A640" s="4">
        <v>920874070</v>
      </c>
      <c r="B640" s="3" t="s">
        <v>427</v>
      </c>
      <c r="C640" s="3" t="s">
        <v>1692</v>
      </c>
      <c r="D640" s="125">
        <f>VLOOKUP($A640,'Supporting Data'!$A$2:$BH$1679,5,FALSE)</f>
        <v>90.509078979492188</v>
      </c>
      <c r="E640" s="128">
        <f>VLOOKUP($A640,'Supporting Data'!$A$2:$BH$1679,16,FALSE)</f>
        <v>0.5901639461517334</v>
      </c>
      <c r="F640" s="125">
        <f>VLOOKUP($A640,'Supporting Data'!$A$2:$BH$1679,7,FALSE)</f>
        <v>90.345718383789063</v>
      </c>
      <c r="G640" s="128">
        <f>VLOOKUP($A640,'Supporting Data'!$A$2:$BH$1679,49,FALSE)</f>
        <v>0.39230769872665411</v>
      </c>
      <c r="H640" s="125">
        <f>VLOOKUP($A640,'Supporting Data'!$A$2:$BH$1679,6,FALSE)</f>
        <v>87.192527770996094</v>
      </c>
      <c r="I640" s="128">
        <f>VLOOKUP($A640,'Supporting Data'!$A$2:$BH$1679,22,FALSE)</f>
        <v>0.37878787517547607</v>
      </c>
      <c r="J640" s="125">
        <f>VLOOKUP($A640,'Supporting Data'!$A$2:$BH$1679,8,FALSE)</f>
        <v>87.676063537597656</v>
      </c>
      <c r="K640" s="128">
        <f>VLOOKUP($A640,'Supporting Data'!$A$2:$BH$1679,49,FALSE)</f>
        <v>0.39230769872665411</v>
      </c>
      <c r="L640" s="125">
        <f>VLOOKUP($A640,'Supporting Data'!$A$2:$BH$1679,26,FALSE)</f>
        <v>95.191757202148438</v>
      </c>
      <c r="M640" s="125">
        <f>VLOOKUP($A640,'Supporting Data'!$A$2:$BH$1679,53,FALSE)</f>
        <v>90.464714050292969</v>
      </c>
    </row>
    <row r="641" spans="1:13" x14ac:dyDescent="0.3">
      <c r="A641" s="4">
        <v>260065040</v>
      </c>
      <c r="B641" s="3" t="s">
        <v>115</v>
      </c>
      <c r="C641" s="3" t="s">
        <v>815</v>
      </c>
      <c r="D641" s="125">
        <f>VLOOKUP($A641,'Supporting Data'!$A$2:$BH$1679,5,FALSE)</f>
        <v>86.491157531738281</v>
      </c>
      <c r="E641" s="128">
        <f>VLOOKUP($A641,'Supporting Data'!$A$2:$BH$1679,16,FALSE)</f>
        <v>0.3984375</v>
      </c>
      <c r="F641" s="125">
        <f>VLOOKUP($A641,'Supporting Data'!$A$2:$BH$1679,7,FALSE)</f>
        <v>88.773117065429688</v>
      </c>
      <c r="G641" s="128">
        <f>VLOOKUP($A641,'Supporting Data'!$A$2:$BH$1679,49,FALSE)</f>
        <v>0.28723403811454767</v>
      </c>
      <c r="H641" s="125">
        <f>VLOOKUP($A641,'Supporting Data'!$A$2:$BH$1679,6,FALSE)</f>
        <v>87.784683227539063</v>
      </c>
      <c r="I641" s="128">
        <f>VLOOKUP($A641,'Supporting Data'!$A$2:$BH$1679,22,FALSE)</f>
        <v>0.39361703395843511</v>
      </c>
      <c r="J641" s="125">
        <f>VLOOKUP($A641,'Supporting Data'!$A$2:$BH$1679,8,FALSE)</f>
        <v>88.506294250488281</v>
      </c>
      <c r="K641" s="128">
        <f>VLOOKUP($A641,'Supporting Data'!$A$2:$BH$1679,49,FALSE)</f>
        <v>0.28723403811454767</v>
      </c>
      <c r="L641" s="125">
        <f>VLOOKUP($A641,'Supporting Data'!$A$2:$BH$1679,26,FALSE)</f>
        <v>87.63946533203125</v>
      </c>
      <c r="M641" s="125">
        <f>VLOOKUP($A641,'Supporting Data'!$A$2:$BH$1679,53,FALSE)</f>
        <v>87.206787109375</v>
      </c>
    </row>
    <row r="642" spans="1:13" x14ac:dyDescent="0.3">
      <c r="A642" s="4">
        <v>391393050</v>
      </c>
      <c r="B642" s="3" t="s">
        <v>174</v>
      </c>
      <c r="C642" s="3" t="s">
        <v>1024</v>
      </c>
      <c r="D642" s="125">
        <f>VLOOKUP($A642,'Supporting Data'!$A$2:$BH$1679,5,FALSE)</f>
        <v>84.820098876953125</v>
      </c>
      <c r="E642" s="128">
        <f>VLOOKUP($A642,'Supporting Data'!$A$2:$BH$1679,16,FALSE)</f>
        <v>0.52321982383728027</v>
      </c>
      <c r="F642" s="125">
        <f>VLOOKUP($A642,'Supporting Data'!$A$2:$BH$1679,7,FALSE)</f>
        <v>89.01190185546875</v>
      </c>
      <c r="G642" s="128">
        <f>VLOOKUP($A642,'Supporting Data'!$A$2:$BH$1679,49,FALSE)</f>
        <v>0.2689075767993927</v>
      </c>
      <c r="H642" s="125">
        <f>VLOOKUP($A642,'Supporting Data'!$A$2:$BH$1679,6,FALSE)</f>
        <v>83.850914001464844</v>
      </c>
      <c r="I642" s="128">
        <f>VLOOKUP($A642,'Supporting Data'!$A$2:$BH$1679,22,FALSE)</f>
        <v>0.36440679430961609</v>
      </c>
      <c r="J642" s="125">
        <f>VLOOKUP($A642,'Supporting Data'!$A$2:$BH$1679,8,FALSE)</f>
        <v>87.13311767578125</v>
      </c>
      <c r="K642" s="128">
        <f>VLOOKUP($A642,'Supporting Data'!$A$2:$BH$1679,49,FALSE)</f>
        <v>0.2689075767993927</v>
      </c>
      <c r="L642" s="125">
        <f>VLOOKUP($A642,'Supporting Data'!$A$2:$BH$1679,26,FALSE)</f>
        <v>76.76416015625</v>
      </c>
      <c r="M642" s="125">
        <f>VLOOKUP($A642,'Supporting Data'!$A$2:$BH$1679,53,FALSE)</f>
        <v>80.69091796875</v>
      </c>
    </row>
    <row r="643" spans="1:13" x14ac:dyDescent="0.3">
      <c r="A643" s="4">
        <v>491445000</v>
      </c>
      <c r="B643" s="3" t="s">
        <v>252</v>
      </c>
      <c r="C643" s="3" t="s">
        <v>1304</v>
      </c>
      <c r="D643" s="125">
        <f>VLOOKUP($A643,'Supporting Data'!$A$2:$BH$1679,5,FALSE)</f>
        <v>88.355110168457031</v>
      </c>
      <c r="E643" s="128">
        <f>VLOOKUP($A643,'Supporting Data'!$A$2:$BH$1679,16,FALSE)</f>
        <v>0.76595747470855713</v>
      </c>
      <c r="F643" s="125">
        <f>VLOOKUP($A643,'Supporting Data'!$A$2:$BH$1679,7,FALSE)</f>
        <v>86.73760986328125</v>
      </c>
      <c r="G643" s="128">
        <f>VLOOKUP($A643,'Supporting Data'!$A$2:$BH$1679,49,FALSE)</f>
        <v>0.6619718074798584</v>
      </c>
      <c r="H643" s="125">
        <f>VLOOKUP($A643,'Supporting Data'!$A$2:$BH$1679,6,FALSE)</f>
        <v>90.490097045898438</v>
      </c>
      <c r="I643" s="128">
        <f>VLOOKUP($A643,'Supporting Data'!$A$2:$BH$1679,22,FALSE)</f>
        <v>0.47887325286865229</v>
      </c>
      <c r="J643" s="125">
        <f>VLOOKUP($A643,'Supporting Data'!$A$2:$BH$1679,8,FALSE)</f>
        <v>89.617118835449219</v>
      </c>
      <c r="K643" s="128">
        <f>VLOOKUP($A643,'Supporting Data'!$A$2:$BH$1679,49,FALSE)</f>
        <v>0.6619718074798584</v>
      </c>
      <c r="L643" s="125">
        <f>VLOOKUP($A643,'Supporting Data'!$A$2:$BH$1679,26,FALSE)</f>
        <v>83.108085632324219</v>
      </c>
      <c r="M643" s="125">
        <f>VLOOKUP($A643,'Supporting Data'!$A$2:$BH$1679,53,FALSE)</f>
        <v>86.588188171386719</v>
      </c>
    </row>
    <row r="644" spans="1:13" x14ac:dyDescent="0.3">
      <c r="A644" s="4">
        <v>491444020</v>
      </c>
      <c r="B644" s="3" t="s">
        <v>252</v>
      </c>
      <c r="C644" s="3" t="s">
        <v>574</v>
      </c>
      <c r="D644" s="125">
        <f>VLOOKUP($A644,'Supporting Data'!$A$2:$BH$1679,5,FALSE)</f>
        <v>81.569267272949219</v>
      </c>
      <c r="E644" s="128">
        <f>VLOOKUP($A644,'Supporting Data'!$A$2:$BH$1679,16,FALSE)</f>
        <v>0.73255813121795654</v>
      </c>
      <c r="F644" s="125">
        <f>VLOOKUP($A644,'Supporting Data'!$A$2:$BH$1679,7,FALSE)</f>
        <v>87.152046203613281</v>
      </c>
      <c r="G644" s="128">
        <f>VLOOKUP($A644,'Supporting Data'!$A$2:$BH$1679,49,FALSE)</f>
        <v>0.62745100259780884</v>
      </c>
      <c r="H644" s="125">
        <f>VLOOKUP($A644,'Supporting Data'!$A$2:$BH$1679,6,FALSE)</f>
        <v>85.218315124511719</v>
      </c>
      <c r="I644" s="128">
        <f>VLOOKUP($A644,'Supporting Data'!$A$2:$BH$1679,22,FALSE)</f>
        <v>0.65686273574829102</v>
      </c>
      <c r="J644" s="125">
        <f>VLOOKUP($A644,'Supporting Data'!$A$2:$BH$1679,8,FALSE)</f>
        <v>89.919082641601563</v>
      </c>
      <c r="K644" s="128">
        <f>VLOOKUP($A644,'Supporting Data'!$A$2:$BH$1679,49,FALSE)</f>
        <v>0.62745100259780884</v>
      </c>
      <c r="L644" s="125">
        <f>VLOOKUP($A644,'Supporting Data'!$A$2:$BH$1679,26,FALSE)</f>
        <v>81.89971923828125</v>
      </c>
      <c r="M644" s="125">
        <f>VLOOKUP($A644,'Supporting Data'!$A$2:$BH$1679,53,FALSE)</f>
        <v>86.897483825683594</v>
      </c>
    </row>
    <row r="645" spans="1:13" x14ac:dyDescent="0.3">
      <c r="A645" s="4">
        <v>910954020</v>
      </c>
      <c r="B645" s="3" t="s">
        <v>426</v>
      </c>
      <c r="C645" s="3" t="s">
        <v>1684</v>
      </c>
      <c r="D645" s="125">
        <f>VLOOKUP($A645,'Supporting Data'!$A$2:$BH$1679,5,FALSE)</f>
        <v>83.665359497070313</v>
      </c>
      <c r="E645" s="128">
        <f>VLOOKUP($A645,'Supporting Data'!$A$2:$BH$1679,16,FALSE)</f>
        <v>0.27419355511665339</v>
      </c>
      <c r="F645" s="125">
        <f>VLOOKUP($A645,'Supporting Data'!$A$2:$BH$1679,7,FALSE)</f>
        <v>87.53839111328125</v>
      </c>
      <c r="G645" s="128">
        <f>VLOOKUP($A645,'Supporting Data'!$A$2:$BH$1679,49,FALSE)</f>
        <v>0.17741934955120089</v>
      </c>
      <c r="H645" s="125">
        <f>VLOOKUP($A645,'Supporting Data'!$A$2:$BH$1679,6,FALSE)</f>
        <v>85.056343078613281</v>
      </c>
      <c r="I645" s="128">
        <f>VLOOKUP($A645,'Supporting Data'!$A$2:$BH$1679,22,FALSE)</f>
        <v>0.27419355511665339</v>
      </c>
      <c r="J645" s="125">
        <f>VLOOKUP($A645,'Supporting Data'!$A$2:$BH$1679,8,FALSE)</f>
        <v>90.252082824707031</v>
      </c>
      <c r="K645" s="128">
        <f>VLOOKUP($A645,'Supporting Data'!$A$2:$BH$1679,49,FALSE)</f>
        <v>0.17741934955120089</v>
      </c>
      <c r="L645" s="125">
        <f>VLOOKUP($A645,'Supporting Data'!$A$2:$BH$1679,26,FALSE)</f>
        <v>85.826911926269531</v>
      </c>
      <c r="M645" s="125">
        <f>VLOOKUP($A645,'Supporting Data'!$A$2:$BH$1679,53,FALSE)</f>
        <v>89.000709533691406</v>
      </c>
    </row>
    <row r="646" spans="1:13" x14ac:dyDescent="0.3">
      <c r="A646" s="4">
        <v>361314030</v>
      </c>
      <c r="B646" s="3" t="s">
        <v>156</v>
      </c>
      <c r="C646" s="3" t="s">
        <v>975</v>
      </c>
      <c r="D646" s="125">
        <f>VLOOKUP($A646,'Supporting Data'!$A$2:$BH$1679,5,FALSE)</f>
        <v>80.439033508300781</v>
      </c>
      <c r="E646" s="128">
        <f>VLOOKUP($A646,'Supporting Data'!$A$2:$BH$1679,16,FALSE)</f>
        <v>0.5</v>
      </c>
      <c r="F646" s="125">
        <f>VLOOKUP($A646,'Supporting Data'!$A$2:$BH$1679,7,FALSE)</f>
        <v>78.247749328613281</v>
      </c>
      <c r="G646" s="128">
        <f>VLOOKUP($A646,'Supporting Data'!$A$2:$BH$1679,49,FALSE)</f>
        <v>0.32467532157897949</v>
      </c>
      <c r="H646" s="125">
        <f>VLOOKUP($A646,'Supporting Data'!$A$2:$BH$1679,6,FALSE)</f>
        <v>80.519111633300781</v>
      </c>
      <c r="I646" s="128">
        <f>VLOOKUP($A646,'Supporting Data'!$A$2:$BH$1679,22,FALSE)</f>
        <v>0.36363637447357178</v>
      </c>
      <c r="J646" s="125">
        <f>VLOOKUP($A646,'Supporting Data'!$A$2:$BH$1679,8,FALSE)</f>
        <v>78.081756591796875</v>
      </c>
      <c r="K646" s="128">
        <f>VLOOKUP($A646,'Supporting Data'!$A$2:$BH$1679,49,FALSE)</f>
        <v>0.32467532157897949</v>
      </c>
      <c r="L646" s="125">
        <f>VLOOKUP($A646,'Supporting Data'!$A$2:$BH$1679,26,FALSE)</f>
        <v>0</v>
      </c>
      <c r="M646" s="125">
        <f>VLOOKUP($A646,'Supporting Data'!$A$2:$BH$1679,53,FALSE)</f>
        <v>0</v>
      </c>
    </row>
    <row r="647" spans="1:13" x14ac:dyDescent="0.3">
      <c r="A647" s="4">
        <v>220934085</v>
      </c>
      <c r="B647" s="3" t="s">
        <v>100</v>
      </c>
      <c r="C647" s="3" t="s">
        <v>611</v>
      </c>
      <c r="D647" s="125">
        <f>VLOOKUP($A647,'Supporting Data'!$A$2:$BH$1679,5,FALSE)</f>
        <v>89.04815673828125</v>
      </c>
      <c r="E647" s="128">
        <f>VLOOKUP($A647,'Supporting Data'!$A$2:$BH$1679,16,FALSE)</f>
        <v>0.72277230024337769</v>
      </c>
      <c r="F647" s="125">
        <f>VLOOKUP($A647,'Supporting Data'!$A$2:$BH$1679,7,FALSE)</f>
        <v>86.81268310546875</v>
      </c>
      <c r="G647" s="128">
        <f>VLOOKUP($A647,'Supporting Data'!$A$2:$BH$1679,49,FALSE)</f>
        <v>0.4444444477558136</v>
      </c>
      <c r="H647" s="125">
        <f>VLOOKUP($A647,'Supporting Data'!$A$2:$BH$1679,6,FALSE)</f>
        <v>87.281486511230469</v>
      </c>
      <c r="I647" s="128">
        <f>VLOOKUP($A647,'Supporting Data'!$A$2:$BH$1679,22,FALSE)</f>
        <v>0.55555558204650879</v>
      </c>
      <c r="J647" s="125">
        <f>VLOOKUP($A647,'Supporting Data'!$A$2:$BH$1679,8,FALSE)</f>
        <v>86.806098937988281</v>
      </c>
      <c r="K647" s="128">
        <f>VLOOKUP($A647,'Supporting Data'!$A$2:$BH$1679,49,FALSE)</f>
        <v>0.4444444477558136</v>
      </c>
      <c r="L647" s="125">
        <f>VLOOKUP($A647,'Supporting Data'!$A$2:$BH$1679,26,FALSE)</f>
        <v>91.566658020019531</v>
      </c>
      <c r="M647" s="125">
        <f>VLOOKUP($A647,'Supporting Data'!$A$2:$BH$1679,53,FALSE)</f>
        <v>87.103683471679688</v>
      </c>
    </row>
    <row r="648" spans="1:13" x14ac:dyDescent="0.3">
      <c r="A648" s="4">
        <v>491425000</v>
      </c>
      <c r="B648" s="3" t="s">
        <v>251</v>
      </c>
      <c r="C648" s="3" t="s">
        <v>680</v>
      </c>
      <c r="D648" s="125">
        <f>VLOOKUP($A648,'Supporting Data'!$A$2:$BH$1679,5,FALSE)</f>
        <v>79.430557250976563</v>
      </c>
      <c r="E648" s="128">
        <f>VLOOKUP($A648,'Supporting Data'!$A$2:$BH$1679,16,FALSE)</f>
        <v>0.41463413834571838</v>
      </c>
      <c r="F648" s="125">
        <f>VLOOKUP($A648,'Supporting Data'!$A$2:$BH$1679,7,FALSE)</f>
        <v>79.622444152832031</v>
      </c>
      <c r="G648" s="128">
        <f>VLOOKUP($A648,'Supporting Data'!$A$2:$BH$1679,49,FALSE)</f>
        <v>0.2083333283662796</v>
      </c>
      <c r="H648" s="125">
        <f>VLOOKUP($A648,'Supporting Data'!$A$2:$BH$1679,6,FALSE)</f>
        <v>80.7916259765625</v>
      </c>
      <c r="I648" s="128">
        <f>VLOOKUP($A648,'Supporting Data'!$A$2:$BH$1679,22,FALSE)</f>
        <v>0.1666666716337204</v>
      </c>
      <c r="J648" s="125">
        <f>VLOOKUP($A648,'Supporting Data'!$A$2:$BH$1679,8,FALSE)</f>
        <v>79.104705810546875</v>
      </c>
      <c r="K648" s="128">
        <f>VLOOKUP($A648,'Supporting Data'!$A$2:$BH$1679,49,FALSE)</f>
        <v>0.2083333283662796</v>
      </c>
      <c r="L648" s="125">
        <f>VLOOKUP($A648,'Supporting Data'!$A$2:$BH$1679,26,FALSE)</f>
        <v>79.180892944335938</v>
      </c>
      <c r="M648" s="125">
        <f>VLOOKUP($A648,'Supporting Data'!$A$2:$BH$1679,53,FALSE)</f>
        <v>77.515464782714844</v>
      </c>
    </row>
    <row r="649" spans="1:13" x14ac:dyDescent="0.3">
      <c r="A649" s="4">
        <v>491424060</v>
      </c>
      <c r="B649" s="3" t="s">
        <v>251</v>
      </c>
      <c r="C649" s="3" t="s">
        <v>645</v>
      </c>
      <c r="D649" s="125">
        <f>VLOOKUP($A649,'Supporting Data'!$A$2:$BH$1679,5,FALSE)</f>
        <v>87.906272888183594</v>
      </c>
      <c r="E649" s="128">
        <f>VLOOKUP($A649,'Supporting Data'!$A$2:$BH$1679,16,FALSE)</f>
        <v>0.15999999642372131</v>
      </c>
      <c r="F649" s="125">
        <f>VLOOKUP($A649,'Supporting Data'!$A$2:$BH$1679,7,FALSE)</f>
        <v>87.428268432617188</v>
      </c>
      <c r="G649" s="128">
        <f>VLOOKUP($A649,'Supporting Data'!$A$2:$BH$1679,49,FALSE)</f>
        <v>0.28915661573410029</v>
      </c>
      <c r="H649" s="125">
        <f>VLOOKUP($A649,'Supporting Data'!$A$2:$BH$1679,6,FALSE)</f>
        <v>88.004531860351563</v>
      </c>
      <c r="I649" s="128">
        <f>VLOOKUP($A649,'Supporting Data'!$A$2:$BH$1679,22,FALSE)</f>
        <v>0.1084337383508682</v>
      </c>
      <c r="J649" s="125">
        <f>VLOOKUP($A649,'Supporting Data'!$A$2:$BH$1679,8,FALSE)</f>
        <v>88.939682006835938</v>
      </c>
      <c r="K649" s="128">
        <f>VLOOKUP($A649,'Supporting Data'!$A$2:$BH$1679,49,FALSE)</f>
        <v>0.28915661573410029</v>
      </c>
      <c r="L649" s="125">
        <f>VLOOKUP($A649,'Supporting Data'!$A$2:$BH$1679,26,FALSE)</f>
        <v>84.014358520507813</v>
      </c>
      <c r="M649" s="125">
        <f>VLOOKUP($A649,'Supporting Data'!$A$2:$BH$1679,53,FALSE)</f>
        <v>88.670791625976563</v>
      </c>
    </row>
    <row r="650" spans="1:13" x14ac:dyDescent="0.3">
      <c r="A650" s="4">
        <v>780014020</v>
      </c>
      <c r="B650" s="3" t="s">
        <v>369</v>
      </c>
      <c r="C650" s="3" t="s">
        <v>1562</v>
      </c>
      <c r="D650" s="125">
        <f>VLOOKUP($A650,'Supporting Data'!$A$2:$BH$1679,5,FALSE)</f>
        <v>79.574050903320313</v>
      </c>
      <c r="E650" s="128">
        <f>VLOOKUP($A650,'Supporting Data'!$A$2:$BH$1679,16,FALSE)</f>
        <v>0.2452830225229263</v>
      </c>
      <c r="F650" s="125">
        <f>VLOOKUP($A650,'Supporting Data'!$A$2:$BH$1679,7,FALSE)</f>
        <v>71.362236022949219</v>
      </c>
      <c r="G650" s="128">
        <f>VLOOKUP($A650,'Supporting Data'!$A$2:$BH$1679,49,FALSE)</f>
        <v>9.4339624047279358E-2</v>
      </c>
      <c r="H650" s="125">
        <f>VLOOKUP($A650,'Supporting Data'!$A$2:$BH$1679,6,FALSE)</f>
        <v>80.575942993164063</v>
      </c>
      <c r="I650" s="128">
        <f>VLOOKUP($A650,'Supporting Data'!$A$2:$BH$1679,22,FALSE)</f>
        <v>0.2452830225229263</v>
      </c>
      <c r="J650" s="125">
        <f>VLOOKUP($A650,'Supporting Data'!$A$2:$BH$1679,8,FALSE)</f>
        <v>73.339546203613281</v>
      </c>
      <c r="K650" s="128">
        <f>VLOOKUP($A650,'Supporting Data'!$A$2:$BH$1679,49,FALSE)</f>
        <v>9.4339624047279358E-2</v>
      </c>
      <c r="L650" s="125">
        <f>VLOOKUP($A650,'Supporting Data'!$A$2:$BH$1679,26,FALSE)</f>
        <v>80.087165832519531</v>
      </c>
      <c r="M650" s="125">
        <f>VLOOKUP($A650,'Supporting Data'!$A$2:$BH$1679,53,FALSE)</f>
        <v>78.752655029296875</v>
      </c>
    </row>
    <row r="651" spans="1:13" x14ac:dyDescent="0.3">
      <c r="A651" s="4">
        <v>491424020</v>
      </c>
      <c r="B651" s="3" t="s">
        <v>251</v>
      </c>
      <c r="C651" s="3" t="s">
        <v>1299</v>
      </c>
      <c r="D651" s="125">
        <f>VLOOKUP($A651,'Supporting Data'!$A$2:$BH$1679,5,FALSE)</f>
        <v>88.807853698730469</v>
      </c>
      <c r="E651" s="128">
        <f>VLOOKUP($A651,'Supporting Data'!$A$2:$BH$1679,16,FALSE)</f>
        <v>0.2199999988079071</v>
      </c>
      <c r="F651" s="125">
        <f>VLOOKUP($A651,'Supporting Data'!$A$2:$BH$1679,7,FALSE)</f>
        <v>87.499923706054688</v>
      </c>
      <c r="G651" s="128">
        <f>VLOOKUP($A651,'Supporting Data'!$A$2:$BH$1679,49,FALSE)</f>
        <v>0.2022471874952316</v>
      </c>
      <c r="H651" s="125">
        <f>VLOOKUP($A651,'Supporting Data'!$A$2:$BH$1679,6,FALSE)</f>
        <v>89.886207580566406</v>
      </c>
      <c r="I651" s="128">
        <f>VLOOKUP($A651,'Supporting Data'!$A$2:$BH$1679,22,FALSE)</f>
        <v>0.16853933036327359</v>
      </c>
      <c r="J651" s="125">
        <f>VLOOKUP($A651,'Supporting Data'!$A$2:$BH$1679,8,FALSE)</f>
        <v>89.293754577636719</v>
      </c>
      <c r="K651" s="128">
        <f>VLOOKUP($A651,'Supporting Data'!$A$2:$BH$1679,49,FALSE)</f>
        <v>0.2022471874952316</v>
      </c>
      <c r="L651" s="125">
        <f>VLOOKUP($A651,'Supporting Data'!$A$2:$BH$1679,26,FALSE)</f>
        <v>88.243644714355469</v>
      </c>
      <c r="M651" s="125">
        <f>VLOOKUP($A651,'Supporting Data'!$A$2:$BH$1679,53,FALSE)</f>
        <v>90.052322387695313</v>
      </c>
    </row>
    <row r="652" spans="1:13" x14ac:dyDescent="0.3">
      <c r="A652" s="4">
        <v>350924020</v>
      </c>
      <c r="B652" s="3" t="s">
        <v>147</v>
      </c>
      <c r="C652" s="3" t="s">
        <v>954</v>
      </c>
      <c r="D652" s="125">
        <f>VLOOKUP($A652,'Supporting Data'!$A$2:$BH$1679,5,FALSE)</f>
        <v>80.02093505859375</v>
      </c>
      <c r="E652" s="128">
        <f>VLOOKUP($A652,'Supporting Data'!$A$2:$BH$1679,16,FALSE)</f>
        <v>0.36290323734283447</v>
      </c>
      <c r="F652" s="125">
        <f>VLOOKUP($A652,'Supporting Data'!$A$2:$BH$1679,7,FALSE)</f>
        <v>77.674064636230469</v>
      </c>
      <c r="G652" s="128">
        <f>VLOOKUP($A652,'Supporting Data'!$A$2:$BH$1679,49,FALSE)</f>
        <v>0.2338709682226181</v>
      </c>
      <c r="H652" s="125">
        <f>VLOOKUP($A652,'Supporting Data'!$A$2:$BH$1679,6,FALSE)</f>
        <v>81.601295471191406</v>
      </c>
      <c r="I652" s="128">
        <f>VLOOKUP($A652,'Supporting Data'!$A$2:$BH$1679,22,FALSE)</f>
        <v>0.36290323734283447</v>
      </c>
      <c r="J652" s="125">
        <f>VLOOKUP($A652,'Supporting Data'!$A$2:$BH$1679,8,FALSE)</f>
        <v>78.340011596679688</v>
      </c>
      <c r="K652" s="128">
        <f>VLOOKUP($A652,'Supporting Data'!$A$2:$BH$1679,49,FALSE)</f>
        <v>0.2338709682226181</v>
      </c>
      <c r="L652" s="125">
        <f>VLOOKUP($A652,'Supporting Data'!$A$2:$BH$1679,26,FALSE)</f>
        <v>86.431098937988281</v>
      </c>
      <c r="M652" s="125">
        <f>VLOOKUP($A652,'Supporting Data'!$A$2:$BH$1679,53,FALSE)</f>
        <v>86.217033386230469</v>
      </c>
    </row>
    <row r="653" spans="1:13" x14ac:dyDescent="0.3">
      <c r="A653" s="4">
        <v>250014040</v>
      </c>
      <c r="B653" s="3" t="s">
        <v>109</v>
      </c>
      <c r="C653" s="3" t="s">
        <v>879</v>
      </c>
      <c r="D653" s="125">
        <f>VLOOKUP($A653,'Supporting Data'!$A$2:$BH$1679,5,FALSE)</f>
        <v>80.747108459472656</v>
      </c>
      <c r="E653" s="128">
        <f>VLOOKUP($A653,'Supporting Data'!$A$2:$BH$1679,16,FALSE)</f>
        <v>0.39871382713317871</v>
      </c>
      <c r="F653" s="125">
        <f>VLOOKUP($A653,'Supporting Data'!$A$2:$BH$1679,7,FALSE)</f>
        <v>86.48114013671875</v>
      </c>
      <c r="G653" s="128">
        <f>VLOOKUP($A653,'Supporting Data'!$A$2:$BH$1679,49,FALSE)</f>
        <v>0.34591194987297058</v>
      </c>
      <c r="H653" s="125">
        <f>VLOOKUP($A653,'Supporting Data'!$A$2:$BH$1679,6,FALSE)</f>
        <v>80.243972778320313</v>
      </c>
      <c r="I653" s="128">
        <f>VLOOKUP($A653,'Supporting Data'!$A$2:$BH$1679,22,FALSE)</f>
        <v>0.30817610025405878</v>
      </c>
      <c r="J653" s="125">
        <f>VLOOKUP($A653,'Supporting Data'!$A$2:$BH$1679,8,FALSE)</f>
        <v>87.210281372070313</v>
      </c>
      <c r="K653" s="128">
        <f>VLOOKUP($A653,'Supporting Data'!$A$2:$BH$1679,49,FALSE)</f>
        <v>0.34591194987297058</v>
      </c>
      <c r="L653" s="125">
        <f>VLOOKUP($A653,'Supporting Data'!$A$2:$BH$1679,26,FALSE)</f>
        <v>78.878799438476563</v>
      </c>
      <c r="M653" s="125">
        <f>VLOOKUP($A653,'Supporting Data'!$A$2:$BH$1679,53,FALSE)</f>
        <v>84.56744384765625</v>
      </c>
    </row>
    <row r="654" spans="1:13" x14ac:dyDescent="0.3">
      <c r="A654" s="4">
        <v>270614040</v>
      </c>
      <c r="B654" s="3" t="s">
        <v>121</v>
      </c>
      <c r="C654" s="3" t="s">
        <v>908</v>
      </c>
      <c r="D654" s="125">
        <f>VLOOKUP($A654,'Supporting Data'!$A$2:$BH$1679,5,FALSE)</f>
        <v>93.389801025390625</v>
      </c>
      <c r="E654" s="128">
        <f>VLOOKUP($A654,'Supporting Data'!$A$2:$BH$1679,16,FALSE)</f>
        <v>0.3505154550075531</v>
      </c>
      <c r="F654" s="125">
        <f>VLOOKUP($A654,'Supporting Data'!$A$2:$BH$1679,7,FALSE)</f>
        <v>90.900131225585938</v>
      </c>
      <c r="G654" s="128">
        <f>VLOOKUP($A654,'Supporting Data'!$A$2:$BH$1679,49,FALSE)</f>
        <v>0.29209622740745539</v>
      </c>
      <c r="H654" s="125">
        <f>VLOOKUP($A654,'Supporting Data'!$A$2:$BH$1679,6,FALSE)</f>
        <v>95.098442077636719</v>
      </c>
      <c r="I654" s="128">
        <f>VLOOKUP($A654,'Supporting Data'!$A$2:$BH$1679,22,FALSE)</f>
        <v>0.3505154550075531</v>
      </c>
      <c r="J654" s="125">
        <f>VLOOKUP($A654,'Supporting Data'!$A$2:$BH$1679,8,FALSE)</f>
        <v>92.803390502929688</v>
      </c>
      <c r="K654" s="128">
        <f>VLOOKUP($A654,'Supporting Data'!$A$2:$BH$1679,49,FALSE)</f>
        <v>0.29209622740745539</v>
      </c>
      <c r="L654" s="125">
        <f>VLOOKUP($A654,'Supporting Data'!$A$2:$BH$1679,26,FALSE)</f>
        <v>92.17083740234375</v>
      </c>
      <c r="M654" s="125">
        <f>VLOOKUP($A654,'Supporting Data'!$A$2:$BH$1679,53,FALSE)</f>
        <v>91.371986389160156</v>
      </c>
    </row>
    <row r="655" spans="1:13" x14ac:dyDescent="0.3">
      <c r="A655" s="4">
        <v>771014020</v>
      </c>
      <c r="B655" s="3" t="s">
        <v>365</v>
      </c>
      <c r="C655" s="3" t="s">
        <v>1554</v>
      </c>
      <c r="D655" s="125">
        <f>VLOOKUP($A655,'Supporting Data'!$A$2:$BH$1679,5,FALSE)</f>
        <v>78.999107360839844</v>
      </c>
      <c r="E655" s="128">
        <f>VLOOKUP($A655,'Supporting Data'!$A$2:$BH$1679,16,FALSE)</f>
        <v>0.38461539149284357</v>
      </c>
      <c r="F655" s="125">
        <f>VLOOKUP($A655,'Supporting Data'!$A$2:$BH$1679,7,FALSE)</f>
        <v>88.247634887695313</v>
      </c>
      <c r="G655" s="128">
        <f>VLOOKUP($A655,'Supporting Data'!$A$2:$BH$1679,49,FALSE)</f>
        <v>0.18181818723678589</v>
      </c>
      <c r="H655" s="125">
        <f>VLOOKUP($A655,'Supporting Data'!$A$2:$BH$1679,6,FALSE)</f>
        <v>79.763298034667969</v>
      </c>
      <c r="I655" s="128">
        <f>VLOOKUP($A655,'Supporting Data'!$A$2:$BH$1679,22,FALSE)</f>
        <v>0.2045454531908035</v>
      </c>
      <c r="J655" s="125">
        <f>VLOOKUP($A655,'Supporting Data'!$A$2:$BH$1679,8,FALSE)</f>
        <v>90.009033203125</v>
      </c>
      <c r="K655" s="128">
        <f>VLOOKUP($A655,'Supporting Data'!$A$2:$BH$1679,49,FALSE)</f>
        <v>0.18181818723678589</v>
      </c>
      <c r="L655" s="125">
        <f>VLOOKUP($A655,'Supporting Data'!$A$2:$BH$1679,26,FALSE)</f>
        <v>77.368339538574219</v>
      </c>
      <c r="M655" s="125">
        <f>VLOOKUP($A655,'Supporting Data'!$A$2:$BH$1679,53,FALSE)</f>
        <v>94.093803405761719</v>
      </c>
    </row>
    <row r="656" spans="1:13" x14ac:dyDescent="0.3">
      <c r="A656" s="4">
        <v>591174020</v>
      </c>
      <c r="B656" s="3" t="s">
        <v>302</v>
      </c>
      <c r="C656" s="3" t="s">
        <v>1433</v>
      </c>
      <c r="D656" s="125">
        <f>VLOOKUP($A656,'Supporting Data'!$A$2:$BH$1679,5,FALSE)</f>
        <v>86.250389099121094</v>
      </c>
      <c r="E656" s="128">
        <f>VLOOKUP($A656,'Supporting Data'!$A$2:$BH$1679,16,FALSE)</f>
        <v>0.65909093618392944</v>
      </c>
      <c r="F656" s="125">
        <f>VLOOKUP($A656,'Supporting Data'!$A$2:$BH$1679,7,FALSE)</f>
        <v>92.433456420898438</v>
      </c>
      <c r="G656" s="128">
        <f>VLOOKUP($A656,'Supporting Data'!$A$2:$BH$1679,49,FALSE)</f>
        <v>0.6388888955116272</v>
      </c>
      <c r="H656" s="125">
        <f>VLOOKUP($A656,'Supporting Data'!$A$2:$BH$1679,6,FALSE)</f>
        <v>84.547515869140625</v>
      </c>
      <c r="I656" s="128">
        <f>VLOOKUP($A656,'Supporting Data'!$A$2:$BH$1679,22,FALSE)</f>
        <v>0.27777779102325439</v>
      </c>
      <c r="J656" s="125">
        <f>VLOOKUP($A656,'Supporting Data'!$A$2:$BH$1679,8,FALSE)</f>
        <v>89.476448059082031</v>
      </c>
      <c r="K656" s="128">
        <f>VLOOKUP($A656,'Supporting Data'!$A$2:$BH$1679,49,FALSE)</f>
        <v>0.6388888955116272</v>
      </c>
      <c r="L656" s="125">
        <f>VLOOKUP($A656,'Supporting Data'!$A$2:$BH$1679,26,FALSE)</f>
        <v>81.2955322265625</v>
      </c>
      <c r="M656" s="125">
        <f>VLOOKUP($A656,'Supporting Data'!$A$2:$BH$1679,53,FALSE)</f>
        <v>79.6805419921875</v>
      </c>
    </row>
    <row r="657" spans="1:13" x14ac:dyDescent="0.3">
      <c r="A657" s="4">
        <v>551111050</v>
      </c>
      <c r="B657" s="3" t="s">
        <v>288</v>
      </c>
      <c r="C657" s="3" t="s">
        <v>1401</v>
      </c>
      <c r="D657" s="125">
        <f>VLOOKUP($A657,'Supporting Data'!$A$2:$BH$1679,5,FALSE)</f>
        <v>81.023330688476563</v>
      </c>
      <c r="E657" s="128">
        <f>VLOOKUP($A657,'Supporting Data'!$A$2:$BH$1679,16,FALSE)</f>
        <v>0.35869565606117249</v>
      </c>
      <c r="F657" s="125">
        <f>VLOOKUP($A657,'Supporting Data'!$A$2:$BH$1679,7,FALSE)</f>
        <v>77.489677429199219</v>
      </c>
      <c r="G657" s="128">
        <f>VLOOKUP($A657,'Supporting Data'!$A$2:$BH$1679,49,FALSE)</f>
        <v>0.1170212775468826</v>
      </c>
      <c r="H657" s="125">
        <f>VLOOKUP($A657,'Supporting Data'!$A$2:$BH$1679,6,FALSE)</f>
        <v>80.966484069824219</v>
      </c>
      <c r="I657" s="128">
        <f>VLOOKUP($A657,'Supporting Data'!$A$2:$BH$1679,22,FALSE)</f>
        <v>0.3333333432674408</v>
      </c>
      <c r="J657" s="125">
        <f>VLOOKUP($A657,'Supporting Data'!$A$2:$BH$1679,8,FALSE)</f>
        <v>75.812110900878906</v>
      </c>
      <c r="K657" s="128">
        <f>VLOOKUP($A657,'Supporting Data'!$A$2:$BH$1679,49,FALSE)</f>
        <v>0.1170212775468826</v>
      </c>
      <c r="L657" s="125">
        <f>VLOOKUP($A657,'Supporting Data'!$A$2:$BH$1679,26,FALSE)</f>
        <v>77.066253662109375</v>
      </c>
      <c r="M657" s="125">
        <f>VLOOKUP($A657,'Supporting Data'!$A$2:$BH$1679,53,FALSE)</f>
        <v>72.278030395507813</v>
      </c>
    </row>
    <row r="658" spans="1:13" x14ac:dyDescent="0.3">
      <c r="A658" s="4">
        <v>480685040</v>
      </c>
      <c r="B658" s="3" t="s">
        <v>217</v>
      </c>
      <c r="C658" s="3" t="s">
        <v>1153</v>
      </c>
      <c r="D658" s="125">
        <f>VLOOKUP($A658,'Supporting Data'!$A$2:$BH$1679,5,FALSE)</f>
        <v>88.8707275390625</v>
      </c>
      <c r="E658" s="128">
        <f>VLOOKUP($A658,'Supporting Data'!$A$2:$BH$1679,16,FALSE)</f>
        <v>0.71936756372451782</v>
      </c>
      <c r="F658" s="125">
        <f>VLOOKUP($A658,'Supporting Data'!$A$2:$BH$1679,7,FALSE)</f>
        <v>89.8997802734375</v>
      </c>
      <c r="G658" s="128">
        <f>VLOOKUP($A658,'Supporting Data'!$A$2:$BH$1679,49,FALSE)</f>
        <v>0.52499997615814209</v>
      </c>
      <c r="H658" s="125">
        <f>VLOOKUP($A658,'Supporting Data'!$A$2:$BH$1679,6,FALSE)</f>
        <v>85.533706665039063</v>
      </c>
      <c r="I658" s="128">
        <f>VLOOKUP($A658,'Supporting Data'!$A$2:$BH$1679,22,FALSE)</f>
        <v>0.55000001192092896</v>
      </c>
      <c r="J658" s="125">
        <f>VLOOKUP($A658,'Supporting Data'!$A$2:$BH$1679,8,FALSE)</f>
        <v>85.744659423828125</v>
      </c>
      <c r="K658" s="128">
        <f>VLOOKUP($A658,'Supporting Data'!$A$2:$BH$1679,49,FALSE)</f>
        <v>0.52499997615814209</v>
      </c>
      <c r="L658" s="125">
        <f>VLOOKUP($A658,'Supporting Data'!$A$2:$BH$1679,26,FALSE)</f>
        <v>88.847831726074219</v>
      </c>
      <c r="M658" s="125">
        <f>VLOOKUP($A658,'Supporting Data'!$A$2:$BH$1679,53,FALSE)</f>
        <v>92.732894897460938</v>
      </c>
    </row>
    <row r="659" spans="1:13" x14ac:dyDescent="0.3">
      <c r="A659" s="4">
        <v>51284040</v>
      </c>
      <c r="B659" s="3" t="s">
        <v>20</v>
      </c>
      <c r="C659" s="3" t="s">
        <v>588</v>
      </c>
      <c r="D659" s="125">
        <f>VLOOKUP($A659,'Supporting Data'!$A$2:$BH$1679,5,FALSE)</f>
        <v>99.657501220703125</v>
      </c>
      <c r="E659" s="128">
        <f>VLOOKUP($A659,'Supporting Data'!$A$2:$BH$1679,16,FALSE)</f>
        <v>0.48231512308120728</v>
      </c>
      <c r="F659" s="125">
        <f>VLOOKUP($A659,'Supporting Data'!$A$2:$BH$1679,7,FALSE)</f>
        <v>94.486968994140625</v>
      </c>
      <c r="G659" s="128">
        <f>VLOOKUP($A659,'Supporting Data'!$A$2:$BH$1679,49,FALSE)</f>
        <v>0.28193831443786621</v>
      </c>
      <c r="H659" s="125">
        <f>VLOOKUP($A659,'Supporting Data'!$A$2:$BH$1679,6,FALSE)</f>
        <v>99.047286987304688</v>
      </c>
      <c r="I659" s="128">
        <f>VLOOKUP($A659,'Supporting Data'!$A$2:$BH$1679,22,FALSE)</f>
        <v>0.41409692168235779</v>
      </c>
      <c r="J659" s="125">
        <f>VLOOKUP($A659,'Supporting Data'!$A$2:$BH$1679,8,FALSE)</f>
        <v>94.915519714355469</v>
      </c>
      <c r="K659" s="128">
        <f>VLOOKUP($A659,'Supporting Data'!$A$2:$BH$1679,49,FALSE)</f>
        <v>0.28193831443786621</v>
      </c>
      <c r="L659" s="125">
        <f>VLOOKUP($A659,'Supporting Data'!$A$2:$BH$1679,26,FALSE)</f>
        <v>99.723136901855469</v>
      </c>
      <c r="M659" s="125">
        <f>VLOOKUP($A659,'Supporting Data'!$A$2:$BH$1679,53,FALSE)</f>
        <v>92.320503234863281</v>
      </c>
    </row>
    <row r="660" spans="1:13" x14ac:dyDescent="0.3">
      <c r="A660" s="4">
        <v>551083000</v>
      </c>
      <c r="B660" s="3" t="s">
        <v>286</v>
      </c>
      <c r="C660" s="3" t="s">
        <v>1397</v>
      </c>
      <c r="D660" s="125">
        <f>VLOOKUP($A660,'Supporting Data'!$A$2:$BH$1679,5,FALSE)</f>
        <v>83.299285888671875</v>
      </c>
      <c r="E660" s="128">
        <f>VLOOKUP($A660,'Supporting Data'!$A$2:$BH$1679,16,FALSE)</f>
        <v>0.43026706576347351</v>
      </c>
      <c r="F660" s="125">
        <f>VLOOKUP($A660,'Supporting Data'!$A$2:$BH$1679,7,FALSE)</f>
        <v>87.538986206054688</v>
      </c>
      <c r="G660" s="128">
        <f>VLOOKUP($A660,'Supporting Data'!$A$2:$BH$1679,49,FALSE)</f>
        <v>0.2407407462596893</v>
      </c>
      <c r="H660" s="125">
        <f>VLOOKUP($A660,'Supporting Data'!$A$2:$BH$1679,6,FALSE)</f>
        <v>83.445159912109375</v>
      </c>
      <c r="I660" s="128">
        <f>VLOOKUP($A660,'Supporting Data'!$A$2:$BH$1679,22,FALSE)</f>
        <v>0.30246913433074951</v>
      </c>
      <c r="J660" s="125">
        <f>VLOOKUP($A660,'Supporting Data'!$A$2:$BH$1679,8,FALSE)</f>
        <v>86.650032043457031</v>
      </c>
      <c r="K660" s="128">
        <f>VLOOKUP($A660,'Supporting Data'!$A$2:$BH$1679,49,FALSE)</f>
        <v>0.2407407462596893</v>
      </c>
      <c r="L660" s="125">
        <f>VLOOKUP($A660,'Supporting Data'!$A$2:$BH$1679,26,FALSE)</f>
        <v>80.993446350097656</v>
      </c>
      <c r="M660" s="125">
        <f>VLOOKUP($A660,'Supporting Data'!$A$2:$BH$1679,53,FALSE)</f>
        <v>87.103683471679688</v>
      </c>
    </row>
    <row r="661" spans="1:13" x14ac:dyDescent="0.3">
      <c r="A661" s="4">
        <v>110824070</v>
      </c>
      <c r="B661" s="3" t="s">
        <v>47</v>
      </c>
      <c r="C661" s="3" t="s">
        <v>673</v>
      </c>
      <c r="D661" s="125">
        <f>VLOOKUP($A661,'Supporting Data'!$A$2:$BH$1679,5,FALSE)</f>
        <v>83.430938720703125</v>
      </c>
      <c r="E661" s="128">
        <f>VLOOKUP($A661,'Supporting Data'!$A$2:$BH$1679,16,FALSE)</f>
        <v>0.34701493382453918</v>
      </c>
      <c r="F661" s="125">
        <f>VLOOKUP($A661,'Supporting Data'!$A$2:$BH$1679,7,FALSE)</f>
        <v>91.146774291992188</v>
      </c>
      <c r="G661" s="128">
        <f>VLOOKUP($A661,'Supporting Data'!$A$2:$BH$1679,49,FALSE)</f>
        <v>0.36567163467407232</v>
      </c>
      <c r="H661" s="125">
        <f>VLOOKUP($A661,'Supporting Data'!$A$2:$BH$1679,6,FALSE)</f>
        <v>85.056694030761719</v>
      </c>
      <c r="I661" s="128">
        <f>VLOOKUP($A661,'Supporting Data'!$A$2:$BH$1679,22,FALSE)</f>
        <v>0.34701493382453918</v>
      </c>
      <c r="J661" s="125">
        <f>VLOOKUP($A661,'Supporting Data'!$A$2:$BH$1679,8,FALSE)</f>
        <v>92.666130065917969</v>
      </c>
      <c r="K661" s="128">
        <f>VLOOKUP($A661,'Supporting Data'!$A$2:$BH$1679,49,FALSE)</f>
        <v>0.36567163467407232</v>
      </c>
      <c r="L661" s="125">
        <f>VLOOKUP($A661,'Supporting Data'!$A$2:$BH$1679,26,FALSE)</f>
        <v>80.691352844238281</v>
      </c>
      <c r="M661" s="125">
        <f>VLOOKUP($A661,'Supporting Data'!$A$2:$BH$1679,53,FALSE)</f>
        <v>84.608688354492188</v>
      </c>
    </row>
    <row r="662" spans="1:13" x14ac:dyDescent="0.3">
      <c r="A662" s="4">
        <v>731085020</v>
      </c>
      <c r="B662" s="3" t="s">
        <v>349</v>
      </c>
      <c r="C662" s="3" t="s">
        <v>612</v>
      </c>
      <c r="D662" s="125">
        <f>VLOOKUP($A662,'Supporting Data'!$A$2:$BH$1679,5,FALSE)</f>
        <v>88.89501953125</v>
      </c>
      <c r="E662" s="128">
        <f>VLOOKUP($A662,'Supporting Data'!$A$2:$BH$1679,16,FALSE)</f>
        <v>0.55813956260681152</v>
      </c>
      <c r="F662" s="125">
        <f>VLOOKUP($A662,'Supporting Data'!$A$2:$BH$1679,7,FALSE)</f>
        <v>84.612808227539063</v>
      </c>
      <c r="G662" s="128">
        <f>VLOOKUP($A662,'Supporting Data'!$A$2:$BH$1679,49,FALSE)</f>
        <v>0.2678571343421936</v>
      </c>
      <c r="H662" s="125">
        <f>VLOOKUP($A662,'Supporting Data'!$A$2:$BH$1679,6,FALSE)</f>
        <v>88.041046142578125</v>
      </c>
      <c r="I662" s="128">
        <f>VLOOKUP($A662,'Supporting Data'!$A$2:$BH$1679,22,FALSE)</f>
        <v>0.46428570151329041</v>
      </c>
      <c r="J662" s="125">
        <f>VLOOKUP($A662,'Supporting Data'!$A$2:$BH$1679,8,FALSE)</f>
        <v>86.844146728515625</v>
      </c>
      <c r="K662" s="128">
        <f>VLOOKUP($A662,'Supporting Data'!$A$2:$BH$1679,49,FALSE)</f>
        <v>0.2678571343421936</v>
      </c>
      <c r="L662" s="125">
        <f>VLOOKUP($A662,'Supporting Data'!$A$2:$BH$1679,26,FALSE)</f>
        <v>85.826911926269531</v>
      </c>
      <c r="M662" s="125">
        <f>VLOOKUP($A662,'Supporting Data'!$A$2:$BH$1679,53,FALSE)</f>
        <v>80.835258483886719</v>
      </c>
    </row>
    <row r="663" spans="1:13" x14ac:dyDescent="0.3">
      <c r="A663" s="4">
        <v>130554020</v>
      </c>
      <c r="B663" s="3" t="s">
        <v>52</v>
      </c>
      <c r="C663" s="3" t="s">
        <v>696</v>
      </c>
      <c r="D663" s="125">
        <f>VLOOKUP($A663,'Supporting Data'!$A$2:$BH$1679,5,FALSE)</f>
        <v>90.99066162109375</v>
      </c>
      <c r="E663" s="128">
        <f>VLOOKUP($A663,'Supporting Data'!$A$2:$BH$1679,16,FALSE)</f>
        <v>0.4609375</v>
      </c>
      <c r="F663" s="125">
        <f>VLOOKUP($A663,'Supporting Data'!$A$2:$BH$1679,7,FALSE)</f>
        <v>89.239128112792969</v>
      </c>
      <c r="G663" s="128">
        <f>VLOOKUP($A663,'Supporting Data'!$A$2:$BH$1679,49,FALSE)</f>
        <v>0.36619716882705688</v>
      </c>
      <c r="H663" s="125">
        <f>VLOOKUP($A663,'Supporting Data'!$A$2:$BH$1679,6,FALSE)</f>
        <v>86.597084045410156</v>
      </c>
      <c r="I663" s="128">
        <f>VLOOKUP($A663,'Supporting Data'!$A$2:$BH$1679,22,FALSE)</f>
        <v>0.33802816271781921</v>
      </c>
      <c r="J663" s="125">
        <f>VLOOKUP($A663,'Supporting Data'!$A$2:$BH$1679,8,FALSE)</f>
        <v>92.882255554199219</v>
      </c>
      <c r="K663" s="128">
        <f>VLOOKUP($A663,'Supporting Data'!$A$2:$BH$1679,49,FALSE)</f>
        <v>0.36619716882705688</v>
      </c>
      <c r="L663" s="125">
        <f>VLOOKUP($A663,'Supporting Data'!$A$2:$BH$1679,26,FALSE)</f>
        <v>87.337371826171875</v>
      </c>
      <c r="M663" s="125">
        <f>VLOOKUP($A663,'Supporting Data'!$A$2:$BH$1679,53,FALSE)</f>
        <v>96.320747375488281</v>
      </c>
    </row>
    <row r="664" spans="1:13" x14ac:dyDescent="0.3">
      <c r="A664" s="4">
        <v>750844020</v>
      </c>
      <c r="B664" s="3" t="s">
        <v>357</v>
      </c>
      <c r="C664" s="3" t="s">
        <v>1541</v>
      </c>
      <c r="D664" s="125">
        <f>VLOOKUP($A664,'Supporting Data'!$A$2:$BH$1679,5,FALSE)</f>
        <v>86.15771484375</v>
      </c>
      <c r="E664" s="128">
        <f>VLOOKUP($A664,'Supporting Data'!$A$2:$BH$1679,16,FALSE)</f>
        <v>0.44736841320991522</v>
      </c>
      <c r="F664" s="125">
        <f>VLOOKUP($A664,'Supporting Data'!$A$2:$BH$1679,7,FALSE)</f>
        <v>78.893630981445313</v>
      </c>
      <c r="G664" s="128">
        <f>VLOOKUP($A664,'Supporting Data'!$A$2:$BH$1679,49,FALSE)</f>
        <v>0.23684211075305939</v>
      </c>
      <c r="H664" s="125">
        <f>VLOOKUP($A664,'Supporting Data'!$A$2:$BH$1679,6,FALSE)</f>
        <v>87.313026428222656</v>
      </c>
      <c r="I664" s="128">
        <f>VLOOKUP($A664,'Supporting Data'!$A$2:$BH$1679,22,FALSE)</f>
        <v>0.44736841320991522</v>
      </c>
      <c r="J664" s="125">
        <f>VLOOKUP($A664,'Supporting Data'!$A$2:$BH$1679,8,FALSE)</f>
        <v>78.875534057617188</v>
      </c>
      <c r="K664" s="128">
        <f>VLOOKUP($A664,'Supporting Data'!$A$2:$BH$1679,49,FALSE)</f>
        <v>0.23684211075305939</v>
      </c>
      <c r="L664" s="125">
        <f>VLOOKUP($A664,'Supporting Data'!$A$2:$BH$1679,26,FALSE)</f>
        <v>89.754104614257813</v>
      </c>
      <c r="M664" s="125">
        <f>VLOOKUP($A664,'Supporting Data'!$A$2:$BH$1679,53,FALSE)</f>
        <v>82.361122131347656</v>
      </c>
    </row>
    <row r="665" spans="1:13" x14ac:dyDescent="0.3">
      <c r="A665" s="4">
        <v>500023000</v>
      </c>
      <c r="B665" s="3" t="s">
        <v>255</v>
      </c>
      <c r="C665" s="3" t="s">
        <v>1203</v>
      </c>
      <c r="D665" s="125">
        <f>VLOOKUP($A665,'Supporting Data'!$A$2:$BH$1679,5,FALSE)</f>
        <v>78.210075378417969</v>
      </c>
      <c r="E665" s="128">
        <f>VLOOKUP($A665,'Supporting Data'!$A$2:$BH$1679,16,FALSE)</f>
        <v>0.33928570151329041</v>
      </c>
      <c r="F665" s="125">
        <f>VLOOKUP($A665,'Supporting Data'!$A$2:$BH$1679,7,FALSE)</f>
        <v>78.169540405273438</v>
      </c>
      <c r="G665" s="128">
        <f>VLOOKUP($A665,'Supporting Data'!$A$2:$BH$1679,49,FALSE)</f>
        <v>0.1527777761220932</v>
      </c>
      <c r="H665" s="125">
        <f>VLOOKUP($A665,'Supporting Data'!$A$2:$BH$1679,6,FALSE)</f>
        <v>75.98614501953125</v>
      </c>
      <c r="I665" s="128">
        <f>VLOOKUP($A665,'Supporting Data'!$A$2:$BH$1679,22,FALSE)</f>
        <v>0.2083333283662796</v>
      </c>
      <c r="J665" s="125">
        <f>VLOOKUP($A665,'Supporting Data'!$A$2:$BH$1679,8,FALSE)</f>
        <v>78.261032104492188</v>
      </c>
      <c r="K665" s="128">
        <f>VLOOKUP($A665,'Supporting Data'!$A$2:$BH$1679,49,FALSE)</f>
        <v>0.1527777761220932</v>
      </c>
      <c r="L665" s="125">
        <f>VLOOKUP($A665,'Supporting Data'!$A$2:$BH$1679,26,FALSE)</f>
        <v>80.389259338378906</v>
      </c>
      <c r="M665" s="125">
        <f>VLOOKUP($A665,'Supporting Data'!$A$2:$BH$1679,53,FALSE)</f>
        <v>82.484840393066406</v>
      </c>
    </row>
    <row r="666" spans="1:13" x14ac:dyDescent="0.3">
      <c r="A666" s="4">
        <v>570023000</v>
      </c>
      <c r="B666" s="3" t="s">
        <v>292</v>
      </c>
      <c r="C666" s="3" t="s">
        <v>1409</v>
      </c>
      <c r="D666" s="125">
        <f>VLOOKUP($A666,'Supporting Data'!$A$2:$BH$1679,5,FALSE)</f>
        <v>90.064659118652344</v>
      </c>
      <c r="E666" s="128">
        <f>VLOOKUP($A666,'Supporting Data'!$A$2:$BH$1679,16,FALSE)</f>
        <v>0.43981480598449713</v>
      </c>
      <c r="F666" s="125">
        <f>VLOOKUP($A666,'Supporting Data'!$A$2:$BH$1679,7,FALSE)</f>
        <v>88.454185485839844</v>
      </c>
      <c r="G666" s="128">
        <f>VLOOKUP($A666,'Supporting Data'!$A$2:$BH$1679,49,FALSE)</f>
        <v>0.2947368323802948</v>
      </c>
      <c r="H666" s="125">
        <f>VLOOKUP($A666,'Supporting Data'!$A$2:$BH$1679,6,FALSE)</f>
        <v>91.064056396484375</v>
      </c>
      <c r="I666" s="128">
        <f>VLOOKUP($A666,'Supporting Data'!$A$2:$BH$1679,22,FALSE)</f>
        <v>0.3684210479259491</v>
      </c>
      <c r="J666" s="125">
        <f>VLOOKUP($A666,'Supporting Data'!$A$2:$BH$1679,8,FALSE)</f>
        <v>89.463752746582031</v>
      </c>
      <c r="K666" s="128">
        <f>VLOOKUP($A666,'Supporting Data'!$A$2:$BH$1679,49,FALSE)</f>
        <v>0.2947368323802948</v>
      </c>
      <c r="L666" s="125">
        <f>VLOOKUP($A666,'Supporting Data'!$A$2:$BH$1679,26,FALSE)</f>
        <v>87.63946533203125</v>
      </c>
      <c r="M666" s="125">
        <f>VLOOKUP($A666,'Supporting Data'!$A$2:$BH$1679,53,FALSE)</f>
        <v>83.722030639648438</v>
      </c>
    </row>
    <row r="667" spans="1:13" x14ac:dyDescent="0.3">
      <c r="A667" s="4">
        <v>1159126961</v>
      </c>
      <c r="B667" s="3" t="s">
        <v>539</v>
      </c>
      <c r="C667" s="3" t="s">
        <v>2097</v>
      </c>
      <c r="D667" s="125">
        <f>VLOOKUP($A667,'Supporting Data'!$A$2:$BH$1679,5,FALSE)</f>
        <v>92.7818603515625</v>
      </c>
      <c r="E667" s="128">
        <f>VLOOKUP($A667,'Supporting Data'!$A$2:$BH$1679,16,FALSE)</f>
        <v>0.3991769552230835</v>
      </c>
      <c r="F667" s="125">
        <f>VLOOKUP($A667,'Supporting Data'!$A$2:$BH$1679,7,FALSE)</f>
        <v>87.581146240234375</v>
      </c>
      <c r="G667" s="128">
        <f>VLOOKUP($A667,'Supporting Data'!$A$2:$BH$1679,49,FALSE)</f>
        <v>0.27500000596046448</v>
      </c>
      <c r="H667" s="125">
        <f>VLOOKUP($A667,'Supporting Data'!$A$2:$BH$1679,6,FALSE)</f>
        <v>93.162406921386719</v>
      </c>
      <c r="I667" s="128">
        <f>VLOOKUP($A667,'Supporting Data'!$A$2:$BH$1679,22,FALSE)</f>
        <v>0.31343284249305731</v>
      </c>
      <c r="J667" s="125">
        <f>VLOOKUP($A667,'Supporting Data'!$A$2:$BH$1679,8,FALSE)</f>
        <v>87.426155090332031</v>
      </c>
      <c r="K667" s="128">
        <f>VLOOKUP($A667,'Supporting Data'!$A$2:$BH$1679,49,FALSE)</f>
        <v>0.27500000596046448</v>
      </c>
      <c r="L667" s="125">
        <f>VLOOKUP($A667,'Supporting Data'!$A$2:$BH$1679,26,FALSE)</f>
        <v>93.077117919921875</v>
      </c>
      <c r="M667" s="125">
        <f>VLOOKUP($A667,'Supporting Data'!$A$2:$BH$1679,53,FALSE)</f>
        <v>88.464591979980469</v>
      </c>
    </row>
    <row r="668" spans="1:13" x14ac:dyDescent="0.3">
      <c r="A668" s="4">
        <v>840064020</v>
      </c>
      <c r="B668" s="3" t="s">
        <v>401</v>
      </c>
      <c r="C668" s="3" t="s">
        <v>1638</v>
      </c>
      <c r="D668" s="125">
        <f>VLOOKUP($A668,'Supporting Data'!$A$2:$BH$1679,5,FALSE)</f>
        <v>76.66571044921875</v>
      </c>
      <c r="E668" s="128">
        <f>VLOOKUP($A668,'Supporting Data'!$A$2:$BH$1679,16,FALSE)</f>
        <v>0.38028168678283691</v>
      </c>
      <c r="F668" s="125">
        <f>VLOOKUP($A668,'Supporting Data'!$A$2:$BH$1679,7,FALSE)</f>
        <v>79.681838989257813</v>
      </c>
      <c r="G668" s="128">
        <f>VLOOKUP($A668,'Supporting Data'!$A$2:$BH$1679,49,FALSE)</f>
        <v>0.1666666716337204</v>
      </c>
      <c r="H668" s="125">
        <f>VLOOKUP($A668,'Supporting Data'!$A$2:$BH$1679,6,FALSE)</f>
        <v>76.680145263671875</v>
      </c>
      <c r="I668" s="128">
        <f>VLOOKUP($A668,'Supporting Data'!$A$2:$BH$1679,22,FALSE)</f>
        <v>0.28571429848670959</v>
      </c>
      <c r="J668" s="125">
        <f>VLOOKUP($A668,'Supporting Data'!$A$2:$BH$1679,8,FALSE)</f>
        <v>80.795478820800781</v>
      </c>
      <c r="K668" s="128">
        <f>VLOOKUP($A668,'Supporting Data'!$A$2:$BH$1679,49,FALSE)</f>
        <v>0.1666666716337204</v>
      </c>
      <c r="L668" s="125">
        <f>VLOOKUP($A668,'Supporting Data'!$A$2:$BH$1679,26,FALSE)</f>
        <v>80.993446350097656</v>
      </c>
      <c r="M668" s="125">
        <f>VLOOKUP($A668,'Supporting Data'!$A$2:$BH$1679,53,FALSE)</f>
        <v>80.134178161621094</v>
      </c>
    </row>
    <row r="669" spans="1:13" x14ac:dyDescent="0.3">
      <c r="A669" s="4">
        <v>410023000</v>
      </c>
      <c r="B669" s="3" t="s">
        <v>183</v>
      </c>
      <c r="C669" s="3" t="s">
        <v>1076</v>
      </c>
      <c r="D669" s="125">
        <f>VLOOKUP($A669,'Supporting Data'!$A$2:$BH$1679,5,FALSE)</f>
        <v>79.324943542480469</v>
      </c>
      <c r="E669" s="128">
        <f>VLOOKUP($A669,'Supporting Data'!$A$2:$BH$1679,16,FALSE)</f>
        <v>0.33992093801498408</v>
      </c>
      <c r="F669" s="125">
        <f>VLOOKUP($A669,'Supporting Data'!$A$2:$BH$1679,7,FALSE)</f>
        <v>89.006462097167969</v>
      </c>
      <c r="G669" s="128">
        <f>VLOOKUP($A669,'Supporting Data'!$A$2:$BH$1679,49,FALSE)</f>
        <v>0.34677419066429138</v>
      </c>
      <c r="H669" s="125">
        <f>VLOOKUP($A669,'Supporting Data'!$A$2:$BH$1679,6,FALSE)</f>
        <v>78.234481811523438</v>
      </c>
      <c r="I669" s="128">
        <f>VLOOKUP($A669,'Supporting Data'!$A$2:$BH$1679,22,FALSE)</f>
        <v>0.25203251838684082</v>
      </c>
      <c r="J669" s="125">
        <f>VLOOKUP($A669,'Supporting Data'!$A$2:$BH$1679,8,FALSE)</f>
        <v>87.966743469238281</v>
      </c>
      <c r="K669" s="128">
        <f>VLOOKUP($A669,'Supporting Data'!$A$2:$BH$1679,49,FALSE)</f>
        <v>0.34677419066429138</v>
      </c>
      <c r="L669" s="125">
        <f>VLOOKUP($A669,'Supporting Data'!$A$2:$BH$1679,26,FALSE)</f>
        <v>68.909774780273438</v>
      </c>
      <c r="M669" s="125">
        <f>VLOOKUP($A669,'Supporting Data'!$A$2:$BH$1679,53,FALSE)</f>
        <v>78.608314514160156</v>
      </c>
    </row>
    <row r="670" spans="1:13" x14ac:dyDescent="0.3">
      <c r="A670" s="4">
        <v>160904015</v>
      </c>
      <c r="B670" s="3" t="s">
        <v>67</v>
      </c>
      <c r="C670" s="3" t="s">
        <v>729</v>
      </c>
      <c r="D670" s="125">
        <f>VLOOKUP($A670,'Supporting Data'!$A$2:$BH$1679,5,FALSE)</f>
        <v>87.519386291503906</v>
      </c>
      <c r="E670" s="128">
        <f>VLOOKUP($A670,'Supporting Data'!$A$2:$BH$1679,16,FALSE)</f>
        <v>0.42580646276473999</v>
      </c>
      <c r="F670" s="125">
        <f>VLOOKUP($A670,'Supporting Data'!$A$2:$BH$1679,7,FALSE)</f>
        <v>76.991989135742188</v>
      </c>
      <c r="G670" s="128">
        <f>VLOOKUP($A670,'Supporting Data'!$A$2:$BH$1679,49,FALSE)</f>
        <v>0.23529411852359769</v>
      </c>
      <c r="H670" s="125">
        <f>VLOOKUP($A670,'Supporting Data'!$A$2:$BH$1679,6,FALSE)</f>
        <v>88.936988830566406</v>
      </c>
      <c r="I670" s="128">
        <f>VLOOKUP($A670,'Supporting Data'!$A$2:$BH$1679,22,FALSE)</f>
        <v>0.34117648005485529</v>
      </c>
      <c r="J670" s="125">
        <f>VLOOKUP($A670,'Supporting Data'!$A$2:$BH$1679,8,FALSE)</f>
        <v>77.364326477050781</v>
      </c>
      <c r="K670" s="128">
        <f>VLOOKUP($A670,'Supporting Data'!$A$2:$BH$1679,49,FALSE)</f>
        <v>0.23529411852359769</v>
      </c>
      <c r="L670" s="125">
        <f>VLOOKUP($A670,'Supporting Data'!$A$2:$BH$1679,26,FALSE)</f>
        <v>88.243644714355469</v>
      </c>
      <c r="M670" s="125">
        <f>VLOOKUP($A670,'Supporting Data'!$A$2:$BH$1679,53,FALSE)</f>
        <v>75.432861328125</v>
      </c>
    </row>
    <row r="671" spans="1:13" x14ac:dyDescent="0.3">
      <c r="A671" s="4">
        <v>489276995</v>
      </c>
      <c r="B671" s="3" t="s">
        <v>244</v>
      </c>
      <c r="C671" s="3" t="s">
        <v>244</v>
      </c>
      <c r="D671" s="125">
        <f>VLOOKUP($A671,'Supporting Data'!$A$2:$BH$1679,5,FALSE)</f>
        <v>94.797225952148438</v>
      </c>
      <c r="E671" s="128">
        <f>VLOOKUP($A671,'Supporting Data'!$A$2:$BH$1679,16,FALSE)</f>
        <v>0.22857142984867099</v>
      </c>
      <c r="F671" s="125">
        <f>VLOOKUP($A671,'Supporting Data'!$A$2:$BH$1679,7,FALSE)</f>
        <v>86.9578857421875</v>
      </c>
      <c r="G671" s="128">
        <f>VLOOKUP($A671,'Supporting Data'!$A$2:$BH$1679,49,FALSE)</f>
        <v>0.16190476715564731</v>
      </c>
      <c r="H671" s="125">
        <f>VLOOKUP($A671,'Supporting Data'!$A$2:$BH$1679,6,FALSE)</f>
        <v>96.462478637695313</v>
      </c>
      <c r="I671" s="128">
        <f>VLOOKUP($A671,'Supporting Data'!$A$2:$BH$1679,22,FALSE)</f>
        <v>0.22857142984867099</v>
      </c>
      <c r="J671" s="125">
        <f>VLOOKUP($A671,'Supporting Data'!$A$2:$BH$1679,8,FALSE)</f>
        <v>90.001876831054688</v>
      </c>
      <c r="K671" s="128">
        <f>VLOOKUP($A671,'Supporting Data'!$A$2:$BH$1679,49,FALSE)</f>
        <v>0.16190476715564731</v>
      </c>
      <c r="L671" s="125">
        <f>VLOOKUP($A671,'Supporting Data'!$A$2:$BH$1679,26,FALSE)</f>
        <v>93.983390808105469</v>
      </c>
      <c r="M671" s="125">
        <f>VLOOKUP($A671,'Supporting Data'!$A$2:$BH$1679,53,FALSE)</f>
        <v>92.299880981445313</v>
      </c>
    </row>
    <row r="672" spans="1:13" x14ac:dyDescent="0.3">
      <c r="A672" s="4">
        <v>850464040</v>
      </c>
      <c r="B672" s="3" t="s">
        <v>405</v>
      </c>
      <c r="C672" s="3" t="s">
        <v>1646</v>
      </c>
      <c r="D672" s="125">
        <f>VLOOKUP($A672,'Supporting Data'!$A$2:$BH$1679,5,FALSE)</f>
        <v>93.49462890625</v>
      </c>
      <c r="E672" s="128">
        <f>VLOOKUP($A672,'Supporting Data'!$A$2:$BH$1679,16,FALSE)</f>
        <v>0.53810626268386841</v>
      </c>
      <c r="F672" s="125">
        <f>VLOOKUP($A672,'Supporting Data'!$A$2:$BH$1679,7,FALSE)</f>
        <v>94.365959167480469</v>
      </c>
      <c r="G672" s="128">
        <f>VLOOKUP($A672,'Supporting Data'!$A$2:$BH$1679,49,FALSE)</f>
        <v>0.42205321788787842</v>
      </c>
      <c r="H672" s="125">
        <f>VLOOKUP($A672,'Supporting Data'!$A$2:$BH$1679,6,FALSE)</f>
        <v>92.310073852539063</v>
      </c>
      <c r="I672" s="128">
        <f>VLOOKUP($A672,'Supporting Data'!$A$2:$BH$1679,22,FALSE)</f>
        <v>0.45454546809196472</v>
      </c>
      <c r="J672" s="125">
        <f>VLOOKUP($A672,'Supporting Data'!$A$2:$BH$1679,8,FALSE)</f>
        <v>93.038406372070313</v>
      </c>
      <c r="K672" s="128">
        <f>VLOOKUP($A672,'Supporting Data'!$A$2:$BH$1679,49,FALSE)</f>
        <v>0.42205321788787842</v>
      </c>
      <c r="L672" s="125">
        <f>VLOOKUP($A672,'Supporting Data'!$A$2:$BH$1679,26,FALSE)</f>
        <v>91.868743896484375</v>
      </c>
      <c r="M672" s="125">
        <f>VLOOKUP($A672,'Supporting Data'!$A$2:$BH$1679,53,FALSE)</f>
        <v>93.351493835449219</v>
      </c>
    </row>
    <row r="673" spans="1:13" x14ac:dyDescent="0.3">
      <c r="A673" s="4">
        <v>110824260</v>
      </c>
      <c r="B673" s="3" t="s">
        <v>47</v>
      </c>
      <c r="C673" s="3" t="s">
        <v>679</v>
      </c>
      <c r="D673" s="125">
        <f>VLOOKUP($A673,'Supporting Data'!$A$2:$BH$1679,5,FALSE)</f>
        <v>72.122695922851563</v>
      </c>
      <c r="E673" s="128">
        <f>VLOOKUP($A673,'Supporting Data'!$A$2:$BH$1679,16,FALSE)</f>
        <v>0.2488038241863251</v>
      </c>
      <c r="F673" s="125">
        <f>VLOOKUP($A673,'Supporting Data'!$A$2:$BH$1679,7,FALSE)</f>
        <v>78.9019775390625</v>
      </c>
      <c r="G673" s="128">
        <f>VLOOKUP($A673,'Supporting Data'!$A$2:$BH$1679,49,FALSE)</f>
        <v>0.16746412217617029</v>
      </c>
      <c r="H673" s="125">
        <f>VLOOKUP($A673,'Supporting Data'!$A$2:$BH$1679,6,FALSE)</f>
        <v>73.552299499511719</v>
      </c>
      <c r="I673" s="128">
        <f>VLOOKUP($A673,'Supporting Data'!$A$2:$BH$1679,22,FALSE)</f>
        <v>0.2488038241863251</v>
      </c>
      <c r="J673" s="125">
        <f>VLOOKUP($A673,'Supporting Data'!$A$2:$BH$1679,8,FALSE)</f>
        <v>79.470375061035156</v>
      </c>
      <c r="K673" s="128">
        <f>VLOOKUP($A673,'Supporting Data'!$A$2:$BH$1679,49,FALSE)</f>
        <v>0.16746412217617029</v>
      </c>
      <c r="L673" s="125">
        <f>VLOOKUP($A673,'Supporting Data'!$A$2:$BH$1679,26,FALSE)</f>
        <v>75.555793762207031</v>
      </c>
      <c r="M673" s="125">
        <f>VLOOKUP($A673,'Supporting Data'!$A$2:$BH$1679,53,FALSE)</f>
        <v>80.4434814453125</v>
      </c>
    </row>
    <row r="674" spans="1:13" x14ac:dyDescent="0.3">
      <c r="A674" s="4">
        <v>1090032050</v>
      </c>
      <c r="B674" s="3" t="s">
        <v>518</v>
      </c>
      <c r="C674" s="3" t="s">
        <v>2024</v>
      </c>
      <c r="D674" s="125">
        <f>VLOOKUP($A674,'Supporting Data'!$A$2:$BH$1679,5,FALSE)</f>
        <v>79.009376525878906</v>
      </c>
      <c r="E674" s="128">
        <f>VLOOKUP($A674,'Supporting Data'!$A$2:$BH$1679,16,FALSE)</f>
        <v>0.43553009629249573</v>
      </c>
      <c r="F674" s="125">
        <f>VLOOKUP($A674,'Supporting Data'!$A$2:$BH$1679,7,FALSE)</f>
        <v>74.817497253417969</v>
      </c>
      <c r="G674" s="128">
        <f>VLOOKUP($A674,'Supporting Data'!$A$2:$BH$1679,49,FALSE)</f>
        <v>0.14006514847278589</v>
      </c>
      <c r="H674" s="125">
        <f>VLOOKUP($A674,'Supporting Data'!$A$2:$BH$1679,6,FALSE)</f>
        <v>78.946662902832031</v>
      </c>
      <c r="I674" s="128">
        <f>VLOOKUP($A674,'Supporting Data'!$A$2:$BH$1679,22,FALSE)</f>
        <v>0.29411765933036799</v>
      </c>
      <c r="J674" s="125">
        <f>VLOOKUP($A674,'Supporting Data'!$A$2:$BH$1679,8,FALSE)</f>
        <v>76.051383972167969</v>
      </c>
      <c r="K674" s="128">
        <f>VLOOKUP($A674,'Supporting Data'!$A$2:$BH$1679,49,FALSE)</f>
        <v>0.14006514847278589</v>
      </c>
      <c r="L674" s="125">
        <f>VLOOKUP($A674,'Supporting Data'!$A$2:$BH$1679,26,FALSE)</f>
        <v>82.201812744140625</v>
      </c>
      <c r="M674" s="125">
        <f>VLOOKUP($A674,'Supporting Data'!$A$2:$BH$1679,53,FALSE)</f>
        <v>77.701042175292969</v>
      </c>
    </row>
    <row r="675" spans="1:13" x14ac:dyDescent="0.3">
      <c r="A675" s="4">
        <v>491326010</v>
      </c>
      <c r="B675" s="3" t="s">
        <v>247</v>
      </c>
      <c r="C675" s="3" t="s">
        <v>1290</v>
      </c>
      <c r="D675" s="125">
        <f>VLOOKUP($A675,'Supporting Data'!$A$2:$BH$1679,5,FALSE)</f>
        <v>87.844657897949219</v>
      </c>
      <c r="E675" s="128">
        <f>VLOOKUP($A675,'Supporting Data'!$A$2:$BH$1679,16,FALSE)</f>
        <v>0</v>
      </c>
      <c r="F675" s="125">
        <f>VLOOKUP($A675,'Supporting Data'!$A$2:$BH$1679,7,FALSE)</f>
        <v>90.578514099121094</v>
      </c>
      <c r="G675" s="128">
        <f>VLOOKUP($A675,'Supporting Data'!$A$2:$BH$1679,49,FALSE)</f>
        <v>0</v>
      </c>
      <c r="H675" s="125">
        <f>VLOOKUP($A675,'Supporting Data'!$A$2:$BH$1679,6,FALSE)</f>
        <v>89.764419555664063</v>
      </c>
      <c r="I675" s="128">
        <f>VLOOKUP($A675,'Supporting Data'!$A$2:$BH$1679,22,FALSE)</f>
        <v>0</v>
      </c>
      <c r="J675" s="125">
        <f>VLOOKUP($A675,'Supporting Data'!$A$2:$BH$1679,8,FALSE)</f>
        <v>87.662559509277344</v>
      </c>
      <c r="K675" s="128">
        <f>VLOOKUP($A675,'Supporting Data'!$A$2:$BH$1679,49,FALSE)</f>
        <v>0</v>
      </c>
      <c r="L675" s="125">
        <f>VLOOKUP($A675,'Supporting Data'!$A$2:$BH$1679,26,FALSE)</f>
        <v>0</v>
      </c>
      <c r="M675" s="125">
        <f>VLOOKUP($A675,'Supporting Data'!$A$2:$BH$1679,53,FALSE)</f>
        <v>0</v>
      </c>
    </row>
    <row r="676" spans="1:13" x14ac:dyDescent="0.3">
      <c r="A676" s="4">
        <v>220934060</v>
      </c>
      <c r="B676" s="3" t="s">
        <v>100</v>
      </c>
      <c r="C676" s="3" t="s">
        <v>814</v>
      </c>
      <c r="D676" s="125">
        <f>VLOOKUP($A676,'Supporting Data'!$A$2:$BH$1679,5,FALSE)</f>
        <v>83.148735046386719</v>
      </c>
      <c r="E676" s="128">
        <f>VLOOKUP($A676,'Supporting Data'!$A$2:$BH$1679,16,FALSE)</f>
        <v>0.56126022338867188</v>
      </c>
      <c r="F676" s="125">
        <f>VLOOKUP($A676,'Supporting Data'!$A$2:$BH$1679,7,FALSE)</f>
        <v>86.050514221191406</v>
      </c>
      <c r="G676" s="128">
        <f>VLOOKUP($A676,'Supporting Data'!$A$2:$BH$1679,49,FALSE)</f>
        <v>0.46372240781784058</v>
      </c>
      <c r="H676" s="125">
        <f>VLOOKUP($A676,'Supporting Data'!$A$2:$BH$1679,6,FALSE)</f>
        <v>83.279449462890625</v>
      </c>
      <c r="I676" s="128">
        <f>VLOOKUP($A676,'Supporting Data'!$A$2:$BH$1679,22,FALSE)</f>
        <v>0.42767295241355902</v>
      </c>
      <c r="J676" s="125">
        <f>VLOOKUP($A676,'Supporting Data'!$A$2:$BH$1679,8,FALSE)</f>
        <v>85.165092468261719</v>
      </c>
      <c r="K676" s="128">
        <f>VLOOKUP($A676,'Supporting Data'!$A$2:$BH$1679,49,FALSE)</f>
        <v>0.46372240781784058</v>
      </c>
      <c r="L676" s="125">
        <f>VLOOKUP($A676,'Supporting Data'!$A$2:$BH$1679,26,FALSE)</f>
        <v>85.826911926269531</v>
      </c>
      <c r="M676" s="125">
        <f>VLOOKUP($A676,'Supporting Data'!$A$2:$BH$1679,53,FALSE)</f>
        <v>85.990211486816406</v>
      </c>
    </row>
    <row r="677" spans="1:13" x14ac:dyDescent="0.3">
      <c r="A677" s="4">
        <v>691063000</v>
      </c>
      <c r="B677" s="3" t="s">
        <v>333</v>
      </c>
      <c r="C677" s="3" t="s">
        <v>1493</v>
      </c>
      <c r="D677" s="125">
        <f>VLOOKUP($A677,'Supporting Data'!$A$2:$BH$1679,5,FALSE)</f>
        <v>92.154930114746094</v>
      </c>
      <c r="E677" s="128">
        <f>VLOOKUP($A677,'Supporting Data'!$A$2:$BH$1679,16,FALSE)</f>
        <v>0.52150535583496094</v>
      </c>
      <c r="F677" s="125">
        <f>VLOOKUP($A677,'Supporting Data'!$A$2:$BH$1679,7,FALSE)</f>
        <v>89.662918090820313</v>
      </c>
      <c r="G677" s="128">
        <f>VLOOKUP($A677,'Supporting Data'!$A$2:$BH$1679,49,FALSE)</f>
        <v>0.33000001311302191</v>
      </c>
      <c r="H677" s="125">
        <f>VLOOKUP($A677,'Supporting Data'!$A$2:$BH$1679,6,FALSE)</f>
        <v>90.602241516113281</v>
      </c>
      <c r="I677" s="128">
        <f>VLOOKUP($A677,'Supporting Data'!$A$2:$BH$1679,22,FALSE)</f>
        <v>0.41999998688697809</v>
      </c>
      <c r="J677" s="125">
        <f>VLOOKUP($A677,'Supporting Data'!$A$2:$BH$1679,8,FALSE)</f>
        <v>88.837127685546875</v>
      </c>
      <c r="K677" s="128">
        <f>VLOOKUP($A677,'Supporting Data'!$A$2:$BH$1679,49,FALSE)</f>
        <v>0.33000001311302191</v>
      </c>
      <c r="L677" s="125">
        <f>VLOOKUP($A677,'Supporting Data'!$A$2:$BH$1679,26,FALSE)</f>
        <v>83.410179138183594</v>
      </c>
      <c r="M677" s="125">
        <f>VLOOKUP($A677,'Supporting Data'!$A$2:$BH$1679,53,FALSE)</f>
        <v>82.443603515625</v>
      </c>
    </row>
    <row r="678" spans="1:13" x14ac:dyDescent="0.3">
      <c r="A678" s="4">
        <v>191524080</v>
      </c>
      <c r="B678" s="3" t="s">
        <v>88</v>
      </c>
      <c r="C678" s="3" t="s">
        <v>785</v>
      </c>
      <c r="D678" s="125">
        <f>VLOOKUP($A678,'Supporting Data'!$A$2:$BH$1679,5,FALSE)</f>
        <v>85.733711242675781</v>
      </c>
      <c r="E678" s="128">
        <f>VLOOKUP($A678,'Supporting Data'!$A$2:$BH$1679,16,FALSE)</f>
        <v>0.34065935015678411</v>
      </c>
      <c r="F678" s="125">
        <f>VLOOKUP($A678,'Supporting Data'!$A$2:$BH$1679,7,FALSE)</f>
        <v>84.925941467285156</v>
      </c>
      <c r="G678" s="128">
        <f>VLOOKUP($A678,'Supporting Data'!$A$2:$BH$1679,49,FALSE)</f>
        <v>0.21088434755802149</v>
      </c>
      <c r="H678" s="125">
        <f>VLOOKUP($A678,'Supporting Data'!$A$2:$BH$1679,6,FALSE)</f>
        <v>86.41485595703125</v>
      </c>
      <c r="I678" s="128">
        <f>VLOOKUP($A678,'Supporting Data'!$A$2:$BH$1679,22,FALSE)</f>
        <v>0.26190477609634399</v>
      </c>
      <c r="J678" s="125">
        <f>VLOOKUP($A678,'Supporting Data'!$A$2:$BH$1679,8,FALSE)</f>
        <v>84.989753723144531</v>
      </c>
      <c r="K678" s="128">
        <f>VLOOKUP($A678,'Supporting Data'!$A$2:$BH$1679,49,FALSE)</f>
        <v>0.21088434755802149</v>
      </c>
      <c r="L678" s="125">
        <f>VLOOKUP($A678,'Supporting Data'!$A$2:$BH$1679,26,FALSE)</f>
        <v>87.337371826171875</v>
      </c>
      <c r="M678" s="125">
        <f>VLOOKUP($A678,'Supporting Data'!$A$2:$BH$1679,53,FALSE)</f>
        <v>85.412857055664063</v>
      </c>
    </row>
    <row r="679" spans="1:13" x14ac:dyDescent="0.3">
      <c r="A679" s="4">
        <v>10924020</v>
      </c>
      <c r="B679" s="3" t="s">
        <v>4</v>
      </c>
      <c r="C679" s="3" t="s">
        <v>552</v>
      </c>
      <c r="D679" s="125">
        <f>VLOOKUP($A679,'Supporting Data'!$A$2:$BH$1679,5,FALSE)</f>
        <v>87.153274536132813</v>
      </c>
      <c r="E679" s="128">
        <f>VLOOKUP($A679,'Supporting Data'!$A$2:$BH$1679,16,FALSE)</f>
        <v>0.54285717010498047</v>
      </c>
      <c r="F679" s="125">
        <f>VLOOKUP($A679,'Supporting Data'!$A$2:$BH$1679,7,FALSE)</f>
        <v>85.988609313964844</v>
      </c>
      <c r="G679" s="128">
        <f>VLOOKUP($A679,'Supporting Data'!$A$2:$BH$1679,49,FALSE)</f>
        <v>0</v>
      </c>
      <c r="H679" s="125">
        <f>VLOOKUP($A679,'Supporting Data'!$A$2:$BH$1679,6,FALSE)</f>
        <v>86.104736328125</v>
      </c>
      <c r="I679" s="128">
        <f>VLOOKUP($A679,'Supporting Data'!$A$2:$BH$1679,22,FALSE)</f>
        <v>0.375</v>
      </c>
      <c r="J679" s="125">
        <f>VLOOKUP($A679,'Supporting Data'!$A$2:$BH$1679,8,FALSE)</f>
        <v>83.780441284179688</v>
      </c>
      <c r="K679" s="128">
        <f>VLOOKUP($A679,'Supporting Data'!$A$2:$BH$1679,49,FALSE)</f>
        <v>0</v>
      </c>
      <c r="L679" s="125">
        <f>VLOOKUP($A679,'Supporting Data'!$A$2:$BH$1679,26,FALSE)</f>
        <v>83.712272644042969</v>
      </c>
      <c r="M679" s="125">
        <f>VLOOKUP($A679,'Supporting Data'!$A$2:$BH$1679,53,FALSE)</f>
        <v>84.959220886230469</v>
      </c>
    </row>
    <row r="680" spans="1:13" x14ac:dyDescent="0.3">
      <c r="A680" s="4">
        <v>570034040</v>
      </c>
      <c r="B680" s="3" t="s">
        <v>293</v>
      </c>
      <c r="C680" s="3" t="s">
        <v>1414</v>
      </c>
      <c r="D680" s="125">
        <f>VLOOKUP($A680,'Supporting Data'!$A$2:$BH$1679,5,FALSE)</f>
        <v>83.106132507324219</v>
      </c>
      <c r="E680" s="128">
        <f>VLOOKUP($A680,'Supporting Data'!$A$2:$BH$1679,16,FALSE)</f>
        <v>0.4170040488243103</v>
      </c>
      <c r="F680" s="125">
        <f>VLOOKUP($A680,'Supporting Data'!$A$2:$BH$1679,7,FALSE)</f>
        <v>91.818092346191406</v>
      </c>
      <c r="G680" s="128">
        <f>VLOOKUP($A680,'Supporting Data'!$A$2:$BH$1679,49,FALSE)</f>
        <v>0.2155172377824783</v>
      </c>
      <c r="H680" s="125">
        <f>VLOOKUP($A680,'Supporting Data'!$A$2:$BH$1679,6,FALSE)</f>
        <v>79.534126281738281</v>
      </c>
      <c r="I680" s="128">
        <f>VLOOKUP($A680,'Supporting Data'!$A$2:$BH$1679,22,FALSE)</f>
        <v>0.23275862634181979</v>
      </c>
      <c r="J680" s="125">
        <f>VLOOKUP($A680,'Supporting Data'!$A$2:$BH$1679,8,FALSE)</f>
        <v>91.290740966796875</v>
      </c>
      <c r="K680" s="128">
        <f>VLOOKUP($A680,'Supporting Data'!$A$2:$BH$1679,49,FALSE)</f>
        <v>0.2155172377824783</v>
      </c>
      <c r="L680" s="125">
        <f>VLOOKUP($A680,'Supporting Data'!$A$2:$BH$1679,26,FALSE)</f>
        <v>84.618545532226563</v>
      </c>
      <c r="M680" s="125">
        <f>VLOOKUP($A680,'Supporting Data'!$A$2:$BH$1679,53,FALSE)</f>
        <v>86.711906433105469</v>
      </c>
    </row>
    <row r="681" spans="1:13" x14ac:dyDescent="0.3">
      <c r="A681" s="4">
        <v>801254050</v>
      </c>
      <c r="B681" s="3" t="s">
        <v>383</v>
      </c>
      <c r="C681" s="3" t="s">
        <v>949</v>
      </c>
      <c r="D681" s="125">
        <f>VLOOKUP($A681,'Supporting Data'!$A$2:$BH$1679,5,FALSE)</f>
        <v>85.072273254394531</v>
      </c>
      <c r="E681" s="128">
        <f>VLOOKUP($A681,'Supporting Data'!$A$2:$BH$1679,16,FALSE)</f>
        <v>0.56962025165557861</v>
      </c>
      <c r="F681" s="125">
        <f>VLOOKUP($A681,'Supporting Data'!$A$2:$BH$1679,7,FALSE)</f>
        <v>83.170654296875</v>
      </c>
      <c r="G681" s="128">
        <f>VLOOKUP($A681,'Supporting Data'!$A$2:$BH$1679,49,FALSE)</f>
        <v>0.29545453190803528</v>
      </c>
      <c r="H681" s="125">
        <f>VLOOKUP($A681,'Supporting Data'!$A$2:$BH$1679,6,FALSE)</f>
        <v>84.265373229980469</v>
      </c>
      <c r="I681" s="128">
        <f>VLOOKUP($A681,'Supporting Data'!$A$2:$BH$1679,22,FALSE)</f>
        <v>0.43820226192474371</v>
      </c>
      <c r="J681" s="125">
        <f>VLOOKUP($A681,'Supporting Data'!$A$2:$BH$1679,8,FALSE)</f>
        <v>84.075180053710938</v>
      </c>
      <c r="K681" s="128">
        <f>VLOOKUP($A681,'Supporting Data'!$A$2:$BH$1679,49,FALSE)</f>
        <v>0.29545453190803528</v>
      </c>
      <c r="L681" s="125">
        <f>VLOOKUP($A681,'Supporting Data'!$A$2:$BH$1679,26,FALSE)</f>
        <v>82.50390625</v>
      </c>
      <c r="M681" s="125">
        <f>VLOOKUP($A681,'Supporting Data'!$A$2:$BH$1679,53,FALSE)</f>
        <v>88.258392333984375</v>
      </c>
    </row>
    <row r="682" spans="1:13" x14ac:dyDescent="0.3">
      <c r="A682" s="4">
        <v>350941050</v>
      </c>
      <c r="B682" s="3" t="s">
        <v>149</v>
      </c>
      <c r="C682" s="3" t="s">
        <v>957</v>
      </c>
      <c r="D682" s="125">
        <f>VLOOKUP($A682,'Supporting Data'!$A$2:$BH$1679,5,FALSE)</f>
        <v>84.025749206542969</v>
      </c>
      <c r="E682" s="128">
        <f>VLOOKUP($A682,'Supporting Data'!$A$2:$BH$1679,16,FALSE)</f>
        <v>0.37614679336547852</v>
      </c>
      <c r="F682" s="125">
        <f>VLOOKUP($A682,'Supporting Data'!$A$2:$BH$1679,7,FALSE)</f>
        <v>85.122100830078125</v>
      </c>
      <c r="G682" s="128">
        <f>VLOOKUP($A682,'Supporting Data'!$A$2:$BH$1679,49,FALSE)</f>
        <v>0.21238937973976141</v>
      </c>
      <c r="H682" s="125">
        <f>VLOOKUP($A682,'Supporting Data'!$A$2:$BH$1679,6,FALSE)</f>
        <v>84.019760131835938</v>
      </c>
      <c r="I682" s="128">
        <f>VLOOKUP($A682,'Supporting Data'!$A$2:$BH$1679,22,FALSE)</f>
        <v>0.37614679336547852</v>
      </c>
      <c r="J682" s="125">
        <f>VLOOKUP($A682,'Supporting Data'!$A$2:$BH$1679,8,FALSE)</f>
        <v>86.123161315917969</v>
      </c>
      <c r="K682" s="128">
        <f>VLOOKUP($A682,'Supporting Data'!$A$2:$BH$1679,49,FALSE)</f>
        <v>0.21238937973976141</v>
      </c>
      <c r="L682" s="125">
        <f>VLOOKUP($A682,'Supporting Data'!$A$2:$BH$1679,26,FALSE)</f>
        <v>83.108085632324219</v>
      </c>
      <c r="M682" s="125">
        <f>VLOOKUP($A682,'Supporting Data'!$A$2:$BH$1679,53,FALSE)</f>
        <v>82.216781616210938</v>
      </c>
    </row>
    <row r="683" spans="1:13" x14ac:dyDescent="0.3">
      <c r="A683" s="4">
        <v>880734020</v>
      </c>
      <c r="B683" s="3" t="s">
        <v>411</v>
      </c>
      <c r="C683" s="3" t="s">
        <v>1660</v>
      </c>
      <c r="D683" s="125">
        <f>VLOOKUP($A683,'Supporting Data'!$A$2:$BH$1679,5,FALSE)</f>
        <v>92.002067565917969</v>
      </c>
      <c r="E683" s="128">
        <f>VLOOKUP($A683,'Supporting Data'!$A$2:$BH$1679,16,FALSE)</f>
        <v>0.43103447556495672</v>
      </c>
      <c r="F683" s="125">
        <f>VLOOKUP($A683,'Supporting Data'!$A$2:$BH$1679,7,FALSE)</f>
        <v>85.211036682128906</v>
      </c>
      <c r="G683" s="128">
        <f>VLOOKUP($A683,'Supporting Data'!$A$2:$BH$1679,49,FALSE)</f>
        <v>3.0303031206130981E-2</v>
      </c>
      <c r="H683" s="125">
        <f>VLOOKUP($A683,'Supporting Data'!$A$2:$BH$1679,6,FALSE)</f>
        <v>91.814842224121094</v>
      </c>
      <c r="I683" s="128">
        <f>VLOOKUP($A683,'Supporting Data'!$A$2:$BH$1679,22,FALSE)</f>
        <v>0.24242424964904791</v>
      </c>
      <c r="J683" s="125">
        <f>VLOOKUP($A683,'Supporting Data'!$A$2:$BH$1679,8,FALSE)</f>
        <v>87.709335327148438</v>
      </c>
      <c r="K683" s="128">
        <f>VLOOKUP($A683,'Supporting Data'!$A$2:$BH$1679,49,FALSE)</f>
        <v>3.0303031206130981E-2</v>
      </c>
      <c r="L683" s="125">
        <f>VLOOKUP($A683,'Supporting Data'!$A$2:$BH$1679,26,FALSE)</f>
        <v>88.545738220214844</v>
      </c>
      <c r="M683" s="125">
        <f>VLOOKUP($A683,'Supporting Data'!$A$2:$BH$1679,53,FALSE)</f>
        <v>83.144676208496094</v>
      </c>
    </row>
    <row r="684" spans="1:13" x14ac:dyDescent="0.3">
      <c r="A684" s="4">
        <v>20974020</v>
      </c>
      <c r="B684" s="3" t="s">
        <v>7</v>
      </c>
      <c r="C684" s="3" t="s">
        <v>561</v>
      </c>
      <c r="D684" s="125">
        <f>VLOOKUP($A684,'Supporting Data'!$A$2:$BH$1679,5,FALSE)</f>
        <v>85.241500854492188</v>
      </c>
      <c r="E684" s="128">
        <f>VLOOKUP($A684,'Supporting Data'!$A$2:$BH$1679,16,FALSE)</f>
        <v>0.55199998617172241</v>
      </c>
      <c r="F684" s="125">
        <f>VLOOKUP($A684,'Supporting Data'!$A$2:$BH$1679,7,FALSE)</f>
        <v>85.539024353027344</v>
      </c>
      <c r="G684" s="128">
        <f>VLOOKUP($A684,'Supporting Data'!$A$2:$BH$1679,49,FALSE)</f>
        <v>0.22950819134712219</v>
      </c>
      <c r="H684" s="125">
        <f>VLOOKUP($A684,'Supporting Data'!$A$2:$BH$1679,6,FALSE)</f>
        <v>81.209335327148438</v>
      </c>
      <c r="I684" s="128">
        <f>VLOOKUP($A684,'Supporting Data'!$A$2:$BH$1679,22,FALSE)</f>
        <v>0.32786884903907781</v>
      </c>
      <c r="J684" s="125">
        <f>VLOOKUP($A684,'Supporting Data'!$A$2:$BH$1679,8,FALSE)</f>
        <v>85.467918395996094</v>
      </c>
      <c r="K684" s="128">
        <f>VLOOKUP($A684,'Supporting Data'!$A$2:$BH$1679,49,FALSE)</f>
        <v>0.22950819134712219</v>
      </c>
      <c r="L684" s="125">
        <f>VLOOKUP($A684,'Supporting Data'!$A$2:$BH$1679,26,FALSE)</f>
        <v>84.920639038085938</v>
      </c>
      <c r="M684" s="125">
        <f>VLOOKUP($A684,'Supporting Data'!$A$2:$BH$1679,53,FALSE)</f>
        <v>88.567695617675781</v>
      </c>
    </row>
    <row r="685" spans="1:13" x14ac:dyDescent="0.3">
      <c r="A685" s="4">
        <v>470623000</v>
      </c>
      <c r="B685" s="3" t="s">
        <v>213</v>
      </c>
      <c r="C685" s="3" t="s">
        <v>1127</v>
      </c>
      <c r="D685" s="125">
        <f>VLOOKUP($A685,'Supporting Data'!$A$2:$BH$1679,5,FALSE)</f>
        <v>81.443191528320313</v>
      </c>
      <c r="E685" s="128">
        <f>VLOOKUP($A685,'Supporting Data'!$A$2:$BH$1679,16,FALSE)</f>
        <v>0.46721312403678888</v>
      </c>
      <c r="F685" s="125">
        <f>VLOOKUP($A685,'Supporting Data'!$A$2:$BH$1679,7,FALSE)</f>
        <v>81.615058898925781</v>
      </c>
      <c r="G685" s="128">
        <f>VLOOKUP($A685,'Supporting Data'!$A$2:$BH$1679,49,FALSE)</f>
        <v>0.3333333432674408</v>
      </c>
      <c r="H685" s="125">
        <f>VLOOKUP($A685,'Supporting Data'!$A$2:$BH$1679,6,FALSE)</f>
        <v>81.629096984863281</v>
      </c>
      <c r="I685" s="128">
        <f>VLOOKUP($A685,'Supporting Data'!$A$2:$BH$1679,22,FALSE)</f>
        <v>0.38775509595870972</v>
      </c>
      <c r="J685" s="125">
        <f>VLOOKUP($A685,'Supporting Data'!$A$2:$BH$1679,8,FALSE)</f>
        <v>81.700996398925781</v>
      </c>
      <c r="K685" s="128">
        <f>VLOOKUP($A685,'Supporting Data'!$A$2:$BH$1679,49,FALSE)</f>
        <v>0.3333333432674408</v>
      </c>
      <c r="L685" s="125">
        <f>VLOOKUP($A685,'Supporting Data'!$A$2:$BH$1679,26,FALSE)</f>
        <v>77.972526550292969</v>
      </c>
      <c r="M685" s="125">
        <f>VLOOKUP($A685,'Supporting Data'!$A$2:$BH$1679,53,FALSE)</f>
        <v>82.629180908203125</v>
      </c>
    </row>
    <row r="686" spans="1:13" x14ac:dyDescent="0.3">
      <c r="A686" s="4">
        <v>480714090</v>
      </c>
      <c r="B686" s="3" t="s">
        <v>220</v>
      </c>
      <c r="C686" s="3" t="s">
        <v>1173</v>
      </c>
      <c r="D686" s="125">
        <f>VLOOKUP($A686,'Supporting Data'!$A$2:$BH$1679,5,FALSE)</f>
        <v>82.110183715820313</v>
      </c>
      <c r="E686" s="128">
        <f>VLOOKUP($A686,'Supporting Data'!$A$2:$BH$1679,16,FALSE)</f>
        <v>0.3968254029750824</v>
      </c>
      <c r="F686" s="125">
        <f>VLOOKUP($A686,'Supporting Data'!$A$2:$BH$1679,7,FALSE)</f>
        <v>79.440345764160156</v>
      </c>
      <c r="G686" s="128">
        <f>VLOOKUP($A686,'Supporting Data'!$A$2:$BH$1679,49,FALSE)</f>
        <v>0.21290323138237</v>
      </c>
      <c r="H686" s="125">
        <f>VLOOKUP($A686,'Supporting Data'!$A$2:$BH$1679,6,FALSE)</f>
        <v>81.376983642578125</v>
      </c>
      <c r="I686" s="128">
        <f>VLOOKUP($A686,'Supporting Data'!$A$2:$BH$1679,22,FALSE)</f>
        <v>0.29487180709838873</v>
      </c>
      <c r="J686" s="125">
        <f>VLOOKUP($A686,'Supporting Data'!$A$2:$BH$1679,8,FALSE)</f>
        <v>79.849662780761719</v>
      </c>
      <c r="K686" s="128">
        <f>VLOOKUP($A686,'Supporting Data'!$A$2:$BH$1679,49,FALSE)</f>
        <v>0.21290323138237</v>
      </c>
      <c r="L686" s="125">
        <f>VLOOKUP($A686,'Supporting Data'!$A$2:$BH$1679,26,FALSE)</f>
        <v>86.129005432128906</v>
      </c>
      <c r="M686" s="125">
        <f>VLOOKUP($A686,'Supporting Data'!$A$2:$BH$1679,53,FALSE)</f>
        <v>81.660049438476563</v>
      </c>
    </row>
    <row r="687" spans="1:13" x14ac:dyDescent="0.3">
      <c r="A687" s="4">
        <v>211491050</v>
      </c>
      <c r="B687" s="3" t="s">
        <v>92</v>
      </c>
      <c r="C687" s="3" t="s">
        <v>793</v>
      </c>
      <c r="D687" s="125">
        <f>VLOOKUP($A687,'Supporting Data'!$A$2:$BH$1679,5,FALSE)</f>
        <v>87.112129211425781</v>
      </c>
      <c r="E687" s="128">
        <f>VLOOKUP($A687,'Supporting Data'!$A$2:$BH$1679,16,FALSE)</f>
        <v>0.37999999523162842</v>
      </c>
      <c r="F687" s="125">
        <f>VLOOKUP($A687,'Supporting Data'!$A$2:$BH$1679,7,FALSE)</f>
        <v>87.1026611328125</v>
      </c>
      <c r="G687" s="128">
        <f>VLOOKUP($A687,'Supporting Data'!$A$2:$BH$1679,49,FALSE)</f>
        <v>0.2142857164144516</v>
      </c>
      <c r="H687" s="125">
        <f>VLOOKUP($A687,'Supporting Data'!$A$2:$BH$1679,6,FALSE)</f>
        <v>86.011978149414063</v>
      </c>
      <c r="I687" s="128">
        <f>VLOOKUP($A687,'Supporting Data'!$A$2:$BH$1679,22,FALSE)</f>
        <v>0.3333333432674408</v>
      </c>
      <c r="J687" s="125">
        <f>VLOOKUP($A687,'Supporting Data'!$A$2:$BH$1679,8,FALSE)</f>
        <v>85.435585021972656</v>
      </c>
      <c r="K687" s="128">
        <f>VLOOKUP($A687,'Supporting Data'!$A$2:$BH$1679,49,FALSE)</f>
        <v>0.2142857164144516</v>
      </c>
      <c r="L687" s="125">
        <f>VLOOKUP($A687,'Supporting Data'!$A$2:$BH$1679,26,FALSE)</f>
        <v>92.472930908203125</v>
      </c>
      <c r="M687" s="125">
        <f>VLOOKUP($A687,'Supporting Data'!$A$2:$BH$1679,53,FALSE)</f>
        <v>93.825752258300781</v>
      </c>
    </row>
    <row r="688" spans="1:13" x14ac:dyDescent="0.3">
      <c r="A688" s="4">
        <v>470644020</v>
      </c>
      <c r="B688" s="3" t="s">
        <v>214</v>
      </c>
      <c r="C688" s="3" t="s">
        <v>1129</v>
      </c>
      <c r="D688" s="125">
        <f>VLOOKUP($A688,'Supporting Data'!$A$2:$BH$1679,5,FALSE)</f>
        <v>78.824447631835938</v>
      </c>
      <c r="E688" s="128">
        <f>VLOOKUP($A688,'Supporting Data'!$A$2:$BH$1679,16,FALSE)</f>
        <v>0.28985506296157842</v>
      </c>
      <c r="F688" s="125">
        <f>VLOOKUP($A688,'Supporting Data'!$A$2:$BH$1679,7,FALSE)</f>
        <v>86.600395202636719</v>
      </c>
      <c r="G688" s="128">
        <f>VLOOKUP($A688,'Supporting Data'!$A$2:$BH$1679,49,FALSE)</f>
        <v>0.28985506296157842</v>
      </c>
      <c r="H688" s="125">
        <f>VLOOKUP($A688,'Supporting Data'!$A$2:$BH$1679,6,FALSE)</f>
        <v>78.40069580078125</v>
      </c>
      <c r="I688" s="128">
        <f>VLOOKUP($A688,'Supporting Data'!$A$2:$BH$1679,22,FALSE)</f>
        <v>0.28985506296157842</v>
      </c>
      <c r="J688" s="125">
        <f>VLOOKUP($A688,'Supporting Data'!$A$2:$BH$1679,8,FALSE)</f>
        <v>87.430084228515625</v>
      </c>
      <c r="K688" s="128">
        <f>VLOOKUP($A688,'Supporting Data'!$A$2:$BH$1679,49,FALSE)</f>
        <v>0.28985506296157842</v>
      </c>
      <c r="L688" s="125">
        <f>VLOOKUP($A688,'Supporting Data'!$A$2:$BH$1679,26,FALSE)</f>
        <v>84.618545532226563</v>
      </c>
      <c r="M688" s="125">
        <f>VLOOKUP($A688,'Supporting Data'!$A$2:$BH$1679,53,FALSE)</f>
        <v>85.969596862792969</v>
      </c>
    </row>
    <row r="689" spans="1:13" x14ac:dyDescent="0.3">
      <c r="A689" s="4">
        <v>731084080</v>
      </c>
      <c r="B689" s="3" t="s">
        <v>349</v>
      </c>
      <c r="C689" s="3" t="s">
        <v>1526</v>
      </c>
      <c r="D689" s="125">
        <f>VLOOKUP($A689,'Supporting Data'!$A$2:$BH$1679,5,FALSE)</f>
        <v>87.005195617675781</v>
      </c>
      <c r="E689" s="128">
        <f>VLOOKUP($A689,'Supporting Data'!$A$2:$BH$1679,16,FALSE)</f>
        <v>0.4883720874786377</v>
      </c>
      <c r="F689" s="125">
        <f>VLOOKUP($A689,'Supporting Data'!$A$2:$BH$1679,7,FALSE)</f>
        <v>85.585067749023438</v>
      </c>
      <c r="G689" s="128">
        <f>VLOOKUP($A689,'Supporting Data'!$A$2:$BH$1679,49,FALSE)</f>
        <v>0.37681159377098078</v>
      </c>
      <c r="H689" s="125">
        <f>VLOOKUP($A689,'Supporting Data'!$A$2:$BH$1679,6,FALSE)</f>
        <v>87.966659545898438</v>
      </c>
      <c r="I689" s="128">
        <f>VLOOKUP($A689,'Supporting Data'!$A$2:$BH$1679,22,FALSE)</f>
        <v>0.44927537441253662</v>
      </c>
      <c r="J689" s="125">
        <f>VLOOKUP($A689,'Supporting Data'!$A$2:$BH$1679,8,FALSE)</f>
        <v>85.491470336914063</v>
      </c>
      <c r="K689" s="128">
        <f>VLOOKUP($A689,'Supporting Data'!$A$2:$BH$1679,49,FALSE)</f>
        <v>0.37681159377098078</v>
      </c>
      <c r="L689" s="125">
        <f>VLOOKUP($A689,'Supporting Data'!$A$2:$BH$1679,26,FALSE)</f>
        <v>76.15997314453125</v>
      </c>
      <c r="M689" s="125">
        <f>VLOOKUP($A689,'Supporting Data'!$A$2:$BH$1679,53,FALSE)</f>
        <v>81.680671691894531</v>
      </c>
    </row>
    <row r="690" spans="1:13" x14ac:dyDescent="0.3">
      <c r="A690" s="4">
        <v>480714080</v>
      </c>
      <c r="B690" s="3" t="s">
        <v>220</v>
      </c>
      <c r="C690" s="3" t="s">
        <v>1172</v>
      </c>
      <c r="D690" s="125">
        <f>VLOOKUP($A690,'Supporting Data'!$A$2:$BH$1679,5,FALSE)</f>
        <v>81.220703125</v>
      </c>
      <c r="E690" s="128">
        <f>VLOOKUP($A690,'Supporting Data'!$A$2:$BH$1679,16,FALSE)</f>
        <v>0.55776894092559814</v>
      </c>
      <c r="F690" s="125">
        <f>VLOOKUP($A690,'Supporting Data'!$A$2:$BH$1679,7,FALSE)</f>
        <v>83.479644775390625</v>
      </c>
      <c r="G690" s="128">
        <f>VLOOKUP($A690,'Supporting Data'!$A$2:$BH$1679,49,FALSE)</f>
        <v>0.24193547666072851</v>
      </c>
      <c r="H690" s="125">
        <f>VLOOKUP($A690,'Supporting Data'!$A$2:$BH$1679,6,FALSE)</f>
        <v>80.086875915527344</v>
      </c>
      <c r="I690" s="128">
        <f>VLOOKUP($A690,'Supporting Data'!$A$2:$BH$1679,22,FALSE)</f>
        <v>0.22580644488334661</v>
      </c>
      <c r="J690" s="125">
        <f>VLOOKUP($A690,'Supporting Data'!$A$2:$BH$1679,8,FALSE)</f>
        <v>80.409477233886719</v>
      </c>
      <c r="K690" s="128">
        <f>VLOOKUP($A690,'Supporting Data'!$A$2:$BH$1679,49,FALSE)</f>
        <v>0.24193547666072851</v>
      </c>
      <c r="L690" s="125">
        <f>VLOOKUP($A690,'Supporting Data'!$A$2:$BH$1679,26,FALSE)</f>
        <v>83.712272644042969</v>
      </c>
      <c r="M690" s="125">
        <f>VLOOKUP($A690,'Supporting Data'!$A$2:$BH$1679,53,FALSE)</f>
        <v>84.464347839355469</v>
      </c>
    </row>
    <row r="691" spans="1:13" x14ac:dyDescent="0.3">
      <c r="A691" s="4">
        <v>281014020</v>
      </c>
      <c r="B691" s="3" t="s">
        <v>122</v>
      </c>
      <c r="C691" s="3" t="s">
        <v>910</v>
      </c>
      <c r="D691" s="125">
        <f>VLOOKUP($A691,'Supporting Data'!$A$2:$BH$1679,5,FALSE)</f>
        <v>79.1756591796875</v>
      </c>
      <c r="E691" s="128">
        <f>VLOOKUP($A691,'Supporting Data'!$A$2:$BH$1679,16,FALSE)</f>
        <v>0.43809524178504938</v>
      </c>
      <c r="F691" s="125">
        <f>VLOOKUP($A691,'Supporting Data'!$A$2:$BH$1679,7,FALSE)</f>
        <v>80.921684265136719</v>
      </c>
      <c r="G691" s="128">
        <f>VLOOKUP($A691,'Supporting Data'!$A$2:$BH$1679,49,FALSE)</f>
        <v>0.2361111044883728</v>
      </c>
      <c r="H691" s="125">
        <f>VLOOKUP($A691,'Supporting Data'!$A$2:$BH$1679,6,FALSE)</f>
        <v>80.023971557617188</v>
      </c>
      <c r="I691" s="128">
        <f>VLOOKUP($A691,'Supporting Data'!$A$2:$BH$1679,22,FALSE)</f>
        <v>0.31081080436706537</v>
      </c>
      <c r="J691" s="125">
        <f>VLOOKUP($A691,'Supporting Data'!$A$2:$BH$1679,8,FALSE)</f>
        <v>82.392715454101563</v>
      </c>
      <c r="K691" s="128">
        <f>VLOOKUP($A691,'Supporting Data'!$A$2:$BH$1679,49,FALSE)</f>
        <v>0.2361111044883728</v>
      </c>
      <c r="L691" s="125">
        <f>VLOOKUP($A691,'Supporting Data'!$A$2:$BH$1679,26,FALSE)</f>
        <v>80.691352844238281</v>
      </c>
      <c r="M691" s="125">
        <f>VLOOKUP($A691,'Supporting Data'!$A$2:$BH$1679,53,FALSE)</f>
        <v>81.556953430175781</v>
      </c>
    </row>
    <row r="692" spans="1:13" x14ac:dyDescent="0.3">
      <c r="A692" s="4">
        <v>110824460</v>
      </c>
      <c r="B692" s="3" t="s">
        <v>47</v>
      </c>
      <c r="C692" s="3" t="s">
        <v>684</v>
      </c>
      <c r="D692" s="125">
        <f>VLOOKUP($A692,'Supporting Data'!$A$2:$BH$1679,5,FALSE)</f>
        <v>83.938529968261719</v>
      </c>
      <c r="E692" s="128">
        <f>VLOOKUP($A692,'Supporting Data'!$A$2:$BH$1679,16,FALSE)</f>
        <v>0.40000000596046448</v>
      </c>
      <c r="F692" s="125">
        <f>VLOOKUP($A692,'Supporting Data'!$A$2:$BH$1679,7,FALSE)</f>
        <v>89.692726135253906</v>
      </c>
      <c r="G692" s="128">
        <f>VLOOKUP($A692,'Supporting Data'!$A$2:$BH$1679,49,FALSE)</f>
        <v>0.29347825050353998</v>
      </c>
      <c r="H692" s="125">
        <f>VLOOKUP($A692,'Supporting Data'!$A$2:$BH$1679,6,FALSE)</f>
        <v>84.5460205078125</v>
      </c>
      <c r="I692" s="128">
        <f>VLOOKUP($A692,'Supporting Data'!$A$2:$BH$1679,22,FALSE)</f>
        <v>0.31521740555763239</v>
      </c>
      <c r="J692" s="125">
        <f>VLOOKUP($A692,'Supporting Data'!$A$2:$BH$1679,8,FALSE)</f>
        <v>87.026206970214844</v>
      </c>
      <c r="K692" s="128">
        <f>VLOOKUP($A692,'Supporting Data'!$A$2:$BH$1679,49,FALSE)</f>
        <v>0.29347825050353998</v>
      </c>
      <c r="L692" s="125">
        <f>VLOOKUP($A692,'Supporting Data'!$A$2:$BH$1679,26,FALSE)</f>
        <v>84.014358520507813</v>
      </c>
      <c r="M692" s="125">
        <f>VLOOKUP($A692,'Supporting Data'!$A$2:$BH$1679,53,FALSE)</f>
        <v>84.155052185058594</v>
      </c>
    </row>
    <row r="693" spans="1:13" x14ac:dyDescent="0.3">
      <c r="A693" s="4">
        <v>260063020</v>
      </c>
      <c r="B693" s="3" t="s">
        <v>115</v>
      </c>
      <c r="C693" s="3" t="s">
        <v>890</v>
      </c>
      <c r="D693" s="125">
        <f>VLOOKUP($A693,'Supporting Data'!$A$2:$BH$1679,5,FALSE)</f>
        <v>80.351158142089844</v>
      </c>
      <c r="E693" s="128">
        <f>VLOOKUP($A693,'Supporting Data'!$A$2:$BH$1679,16,FALSE)</f>
        <v>0.44831115007400513</v>
      </c>
      <c r="F693" s="125">
        <f>VLOOKUP($A693,'Supporting Data'!$A$2:$BH$1679,7,FALSE)</f>
        <v>88.3631591796875</v>
      </c>
      <c r="G693" s="128">
        <f>VLOOKUP($A693,'Supporting Data'!$A$2:$BH$1679,49,FALSE)</f>
        <v>0.1979166716337204</v>
      </c>
      <c r="H693" s="125">
        <f>VLOOKUP($A693,'Supporting Data'!$A$2:$BH$1679,6,FALSE)</f>
        <v>77.8919677734375</v>
      </c>
      <c r="I693" s="128">
        <f>VLOOKUP($A693,'Supporting Data'!$A$2:$BH$1679,22,FALSE)</f>
        <v>0.29391303658485413</v>
      </c>
      <c r="J693" s="125">
        <f>VLOOKUP($A693,'Supporting Data'!$A$2:$BH$1679,8,FALSE)</f>
        <v>86.879196166992188</v>
      </c>
      <c r="K693" s="128">
        <f>VLOOKUP($A693,'Supporting Data'!$A$2:$BH$1679,49,FALSE)</f>
        <v>0.1979166716337204</v>
      </c>
      <c r="L693" s="125">
        <f>VLOOKUP($A693,'Supporting Data'!$A$2:$BH$1679,26,FALSE)</f>
        <v>78.878799438476563</v>
      </c>
      <c r="M693" s="125">
        <f>VLOOKUP($A693,'Supporting Data'!$A$2:$BH$1679,53,FALSE)</f>
        <v>84.835502624511719</v>
      </c>
    </row>
    <row r="694" spans="1:13" x14ac:dyDescent="0.3">
      <c r="A694" s="4">
        <v>920873050</v>
      </c>
      <c r="B694" s="3" t="s">
        <v>427</v>
      </c>
      <c r="C694" s="3" t="s">
        <v>1686</v>
      </c>
      <c r="D694" s="125">
        <f>VLOOKUP($A694,'Supporting Data'!$A$2:$BH$1679,5,FALSE)</f>
        <v>88.494117736816406</v>
      </c>
      <c r="E694" s="128">
        <f>VLOOKUP($A694,'Supporting Data'!$A$2:$BH$1679,16,FALSE)</f>
        <v>0.5802919864654541</v>
      </c>
      <c r="F694" s="125">
        <f>VLOOKUP($A694,'Supporting Data'!$A$2:$BH$1679,7,FALSE)</f>
        <v>88.32061767578125</v>
      </c>
      <c r="G694" s="128">
        <f>VLOOKUP($A694,'Supporting Data'!$A$2:$BH$1679,49,FALSE)</f>
        <v>0.35542169213294977</v>
      </c>
      <c r="H694" s="125">
        <f>VLOOKUP($A694,'Supporting Data'!$A$2:$BH$1679,6,FALSE)</f>
        <v>87.553749084472656</v>
      </c>
      <c r="I694" s="128">
        <f>VLOOKUP($A694,'Supporting Data'!$A$2:$BH$1679,22,FALSE)</f>
        <v>0.38855421543121338</v>
      </c>
      <c r="J694" s="125">
        <f>VLOOKUP($A694,'Supporting Data'!$A$2:$BH$1679,8,FALSE)</f>
        <v>87.788162231445313</v>
      </c>
      <c r="K694" s="128">
        <f>VLOOKUP($A694,'Supporting Data'!$A$2:$BH$1679,49,FALSE)</f>
        <v>0.35542169213294977</v>
      </c>
      <c r="L694" s="125">
        <f>VLOOKUP($A694,'Supporting Data'!$A$2:$BH$1679,26,FALSE)</f>
        <v>88.243644714355469</v>
      </c>
      <c r="M694" s="125">
        <f>VLOOKUP($A694,'Supporting Data'!$A$2:$BH$1679,53,FALSE)</f>
        <v>87.681037902832031</v>
      </c>
    </row>
    <row r="695" spans="1:13" x14ac:dyDescent="0.3">
      <c r="A695" s="4">
        <v>910914020</v>
      </c>
      <c r="B695" s="3" t="s">
        <v>423</v>
      </c>
      <c r="C695" s="3" t="s">
        <v>1681</v>
      </c>
      <c r="D695" s="125">
        <f>VLOOKUP($A695,'Supporting Data'!$A$2:$BH$1679,5,FALSE)</f>
        <v>81.778289794921875</v>
      </c>
      <c r="E695" s="128">
        <f>VLOOKUP($A695,'Supporting Data'!$A$2:$BH$1679,16,FALSE)</f>
        <v>0.42735043168067932</v>
      </c>
      <c r="F695" s="125">
        <f>VLOOKUP($A695,'Supporting Data'!$A$2:$BH$1679,7,FALSE)</f>
        <v>85.3475341796875</v>
      </c>
      <c r="G695" s="128">
        <f>VLOOKUP($A695,'Supporting Data'!$A$2:$BH$1679,49,FALSE)</f>
        <v>0.35064935684204102</v>
      </c>
      <c r="H695" s="125">
        <f>VLOOKUP($A695,'Supporting Data'!$A$2:$BH$1679,6,FALSE)</f>
        <v>81.268325805664063</v>
      </c>
      <c r="I695" s="128">
        <f>VLOOKUP($A695,'Supporting Data'!$A$2:$BH$1679,22,FALSE)</f>
        <v>0.35064935684204102</v>
      </c>
      <c r="J695" s="125">
        <f>VLOOKUP($A695,'Supporting Data'!$A$2:$BH$1679,8,FALSE)</f>
        <v>87.339019775390625</v>
      </c>
      <c r="K695" s="128">
        <f>VLOOKUP($A695,'Supporting Data'!$A$2:$BH$1679,49,FALSE)</f>
        <v>0.35064935684204102</v>
      </c>
      <c r="L695" s="125">
        <f>VLOOKUP($A695,'Supporting Data'!$A$2:$BH$1679,26,FALSE)</f>
        <v>79.785079956054688</v>
      </c>
      <c r="M695" s="125">
        <f>VLOOKUP($A695,'Supporting Data'!$A$2:$BH$1679,53,FALSE)</f>
        <v>87.412979125976563</v>
      </c>
    </row>
    <row r="696" spans="1:13" x14ac:dyDescent="0.3">
      <c r="A696" s="4">
        <v>281034020</v>
      </c>
      <c r="B696" s="3" t="s">
        <v>124</v>
      </c>
      <c r="C696" s="3" t="s">
        <v>914</v>
      </c>
      <c r="D696" s="125">
        <f>VLOOKUP($A696,'Supporting Data'!$A$2:$BH$1679,5,FALSE)</f>
        <v>81.2122802734375</v>
      </c>
      <c r="E696" s="128">
        <f>VLOOKUP($A696,'Supporting Data'!$A$2:$BH$1679,16,FALSE)</f>
        <v>0.28448274731636047</v>
      </c>
      <c r="F696" s="125">
        <f>VLOOKUP($A696,'Supporting Data'!$A$2:$BH$1679,7,FALSE)</f>
        <v>79.509292602539063</v>
      </c>
      <c r="G696" s="128">
        <f>VLOOKUP($A696,'Supporting Data'!$A$2:$BH$1679,49,FALSE)</f>
        <v>0.18666666746139529</v>
      </c>
      <c r="H696" s="125">
        <f>VLOOKUP($A696,'Supporting Data'!$A$2:$BH$1679,6,FALSE)</f>
        <v>78.710350036621094</v>
      </c>
      <c r="I696" s="128">
        <f>VLOOKUP($A696,'Supporting Data'!$A$2:$BH$1679,22,FALSE)</f>
        <v>0.21333333849906921</v>
      </c>
      <c r="J696" s="125">
        <f>VLOOKUP($A696,'Supporting Data'!$A$2:$BH$1679,8,FALSE)</f>
        <v>80.838470458984375</v>
      </c>
      <c r="K696" s="128">
        <f>VLOOKUP($A696,'Supporting Data'!$A$2:$BH$1679,49,FALSE)</f>
        <v>0.18666666746139529</v>
      </c>
      <c r="L696" s="125">
        <f>VLOOKUP($A696,'Supporting Data'!$A$2:$BH$1679,26,FALSE)</f>
        <v>84.920639038085938</v>
      </c>
      <c r="M696" s="125">
        <f>VLOOKUP($A696,'Supporting Data'!$A$2:$BH$1679,53,FALSE)</f>
        <v>86.56756591796875</v>
      </c>
    </row>
    <row r="697" spans="1:13" x14ac:dyDescent="0.3">
      <c r="A697" s="4">
        <v>260063000</v>
      </c>
      <c r="B697" s="3" t="s">
        <v>115</v>
      </c>
      <c r="C697" s="3" t="s">
        <v>889</v>
      </c>
      <c r="D697" s="125">
        <f>VLOOKUP($A697,'Supporting Data'!$A$2:$BH$1679,5,FALSE)</f>
        <v>89.454429626464844</v>
      </c>
      <c r="E697" s="128">
        <f>VLOOKUP($A697,'Supporting Data'!$A$2:$BH$1679,16,FALSE)</f>
        <v>0.4427570104598999</v>
      </c>
      <c r="F697" s="125">
        <f>VLOOKUP($A697,'Supporting Data'!$A$2:$BH$1679,7,FALSE)</f>
        <v>85.804489135742188</v>
      </c>
      <c r="G697" s="128">
        <f>VLOOKUP($A697,'Supporting Data'!$A$2:$BH$1679,49,FALSE)</f>
        <v>0.175889328122139</v>
      </c>
      <c r="H697" s="125">
        <f>VLOOKUP($A697,'Supporting Data'!$A$2:$BH$1679,6,FALSE)</f>
        <v>89.071235656738281</v>
      </c>
      <c r="I697" s="128">
        <f>VLOOKUP($A697,'Supporting Data'!$A$2:$BH$1679,22,FALSE)</f>
        <v>0.30891087651252752</v>
      </c>
      <c r="J697" s="125">
        <f>VLOOKUP($A697,'Supporting Data'!$A$2:$BH$1679,8,FALSE)</f>
        <v>85.249214172363281</v>
      </c>
      <c r="K697" s="128">
        <f>VLOOKUP($A697,'Supporting Data'!$A$2:$BH$1679,49,FALSE)</f>
        <v>0.175889328122139</v>
      </c>
      <c r="L697" s="125">
        <f>VLOOKUP($A697,'Supporting Data'!$A$2:$BH$1679,26,FALSE)</f>
        <v>84.618545532226563</v>
      </c>
      <c r="M697" s="125">
        <f>VLOOKUP($A697,'Supporting Data'!$A$2:$BH$1679,53,FALSE)</f>
        <v>82.422981262207031</v>
      </c>
    </row>
    <row r="698" spans="1:13" x14ac:dyDescent="0.3">
      <c r="A698" s="4">
        <v>260064020</v>
      </c>
      <c r="B698" s="3" t="s">
        <v>115</v>
      </c>
      <c r="C698" s="3" t="s">
        <v>891</v>
      </c>
      <c r="D698" s="125">
        <f>VLOOKUP($A698,'Supporting Data'!$A$2:$BH$1679,5,FALSE)</f>
        <v>86.749053955078125</v>
      </c>
      <c r="E698" s="128">
        <f>VLOOKUP($A698,'Supporting Data'!$A$2:$BH$1679,16,FALSE)</f>
        <v>0.59473681449890137</v>
      </c>
      <c r="F698" s="125">
        <f>VLOOKUP($A698,'Supporting Data'!$A$2:$BH$1679,7,FALSE)</f>
        <v>80.489494323730469</v>
      </c>
      <c r="G698" s="128">
        <f>VLOOKUP($A698,'Supporting Data'!$A$2:$BH$1679,49,FALSE)</f>
        <v>0.20202019810676569</v>
      </c>
      <c r="H698" s="125">
        <f>VLOOKUP($A698,'Supporting Data'!$A$2:$BH$1679,6,FALSE)</f>
        <v>85.173805236816406</v>
      </c>
      <c r="I698" s="128">
        <f>VLOOKUP($A698,'Supporting Data'!$A$2:$BH$1679,22,FALSE)</f>
        <v>0.42424243688583368</v>
      </c>
      <c r="J698" s="125">
        <f>VLOOKUP($A698,'Supporting Data'!$A$2:$BH$1679,8,FALSE)</f>
        <v>80.592269897460938</v>
      </c>
      <c r="K698" s="128">
        <f>VLOOKUP($A698,'Supporting Data'!$A$2:$BH$1679,49,FALSE)</f>
        <v>0.20202019810676569</v>
      </c>
      <c r="L698" s="125">
        <f>VLOOKUP($A698,'Supporting Data'!$A$2:$BH$1679,26,FALSE)</f>
        <v>84.014358520507813</v>
      </c>
      <c r="M698" s="125">
        <f>VLOOKUP($A698,'Supporting Data'!$A$2:$BH$1679,53,FALSE)</f>
        <v>80.010459899902344</v>
      </c>
    </row>
    <row r="699" spans="1:13" x14ac:dyDescent="0.3">
      <c r="A699" s="4">
        <v>500144020</v>
      </c>
      <c r="B699" s="3" t="s">
        <v>264</v>
      </c>
      <c r="C699" s="3" t="s">
        <v>1357</v>
      </c>
      <c r="D699" s="125">
        <f>VLOOKUP($A699,'Supporting Data'!$A$2:$BH$1679,5,FALSE)</f>
        <v>84.371902465820313</v>
      </c>
      <c r="E699" s="128">
        <f>VLOOKUP($A699,'Supporting Data'!$A$2:$BH$1679,16,FALSE)</f>
        <v>0.44801980257034302</v>
      </c>
      <c r="F699" s="125">
        <f>VLOOKUP($A699,'Supporting Data'!$A$2:$BH$1679,7,FALSE)</f>
        <v>89.4161376953125</v>
      </c>
      <c r="G699" s="128">
        <f>VLOOKUP($A699,'Supporting Data'!$A$2:$BH$1679,49,FALSE)</f>
        <v>0.28229665756225591</v>
      </c>
      <c r="H699" s="125">
        <f>VLOOKUP($A699,'Supporting Data'!$A$2:$BH$1679,6,FALSE)</f>
        <v>85.609336853027344</v>
      </c>
      <c r="I699" s="128">
        <f>VLOOKUP($A699,'Supporting Data'!$A$2:$BH$1679,22,FALSE)</f>
        <v>0.34928229451179499</v>
      </c>
      <c r="J699" s="125">
        <f>VLOOKUP($A699,'Supporting Data'!$A$2:$BH$1679,8,FALSE)</f>
        <v>87.211051940917969</v>
      </c>
      <c r="K699" s="128">
        <f>VLOOKUP($A699,'Supporting Data'!$A$2:$BH$1679,49,FALSE)</f>
        <v>0.28229665756225591</v>
      </c>
      <c r="L699" s="125">
        <f>VLOOKUP($A699,'Supporting Data'!$A$2:$BH$1679,26,FALSE)</f>
        <v>85.524818420410156</v>
      </c>
      <c r="M699" s="125">
        <f>VLOOKUP($A699,'Supporting Data'!$A$2:$BH$1679,53,FALSE)</f>
        <v>87.144920349121094</v>
      </c>
    </row>
    <row r="700" spans="1:13" x14ac:dyDescent="0.3">
      <c r="A700" s="4">
        <v>1100143000</v>
      </c>
      <c r="B700" s="3" t="s">
        <v>519</v>
      </c>
      <c r="C700" s="3" t="s">
        <v>2027</v>
      </c>
      <c r="D700" s="125">
        <f>VLOOKUP($A700,'Supporting Data'!$A$2:$BH$1679,5,FALSE)</f>
        <v>75.62469482421875</v>
      </c>
      <c r="E700" s="128">
        <f>VLOOKUP($A700,'Supporting Data'!$A$2:$BH$1679,16,FALSE)</f>
        <v>0.45251396298408508</v>
      </c>
      <c r="F700" s="125">
        <f>VLOOKUP($A700,'Supporting Data'!$A$2:$BH$1679,7,FALSE)</f>
        <v>73.011116027832031</v>
      </c>
      <c r="G700" s="128">
        <f>VLOOKUP($A700,'Supporting Data'!$A$2:$BH$1679,49,FALSE)</f>
        <v>0.29608938097953802</v>
      </c>
      <c r="H700" s="125">
        <f>VLOOKUP($A700,'Supporting Data'!$A$2:$BH$1679,6,FALSE)</f>
        <v>77.189529418945313</v>
      </c>
      <c r="I700" s="128">
        <f>VLOOKUP($A700,'Supporting Data'!$A$2:$BH$1679,22,FALSE)</f>
        <v>0.45251396298408508</v>
      </c>
      <c r="J700" s="125">
        <f>VLOOKUP($A700,'Supporting Data'!$A$2:$BH$1679,8,FALSE)</f>
        <v>74.123725891113281</v>
      </c>
      <c r="K700" s="128">
        <f>VLOOKUP($A700,'Supporting Data'!$A$2:$BH$1679,49,FALSE)</f>
        <v>0.29608938097953802</v>
      </c>
      <c r="L700" s="125">
        <f>VLOOKUP($A700,'Supporting Data'!$A$2:$BH$1679,26,FALSE)</f>
        <v>78.274620056152344</v>
      </c>
      <c r="M700" s="125">
        <f>VLOOKUP($A700,'Supporting Data'!$A$2:$BH$1679,53,FALSE)</f>
        <v>76.608192443847656</v>
      </c>
    </row>
    <row r="701" spans="1:13" x14ac:dyDescent="0.3">
      <c r="A701" s="4">
        <v>480685030</v>
      </c>
      <c r="B701" s="3" t="s">
        <v>217</v>
      </c>
      <c r="C701" s="3" t="s">
        <v>1152</v>
      </c>
      <c r="D701" s="125">
        <f>VLOOKUP($A701,'Supporting Data'!$A$2:$BH$1679,5,FALSE)</f>
        <v>82.655670166015625</v>
      </c>
      <c r="E701" s="128">
        <f>VLOOKUP($A701,'Supporting Data'!$A$2:$BH$1679,16,FALSE)</f>
        <v>0.48019802570343018</v>
      </c>
      <c r="F701" s="125">
        <f>VLOOKUP($A701,'Supporting Data'!$A$2:$BH$1679,7,FALSE)</f>
        <v>84.092735290527344</v>
      </c>
      <c r="G701" s="128">
        <f>VLOOKUP($A701,'Supporting Data'!$A$2:$BH$1679,49,FALSE)</f>
        <v>0.3125</v>
      </c>
      <c r="H701" s="125">
        <f>VLOOKUP($A701,'Supporting Data'!$A$2:$BH$1679,6,FALSE)</f>
        <v>82.246917724609375</v>
      </c>
      <c r="I701" s="128">
        <f>VLOOKUP($A701,'Supporting Data'!$A$2:$BH$1679,22,FALSE)</f>
        <v>0.3020833432674408</v>
      </c>
      <c r="J701" s="125">
        <f>VLOOKUP($A701,'Supporting Data'!$A$2:$BH$1679,8,FALSE)</f>
        <v>85.287971496582031</v>
      </c>
      <c r="K701" s="128">
        <f>VLOOKUP($A701,'Supporting Data'!$A$2:$BH$1679,49,FALSE)</f>
        <v>0.3125</v>
      </c>
      <c r="L701" s="125">
        <f>VLOOKUP($A701,'Supporting Data'!$A$2:$BH$1679,26,FALSE)</f>
        <v>90.358291625976563</v>
      </c>
      <c r="M701" s="125">
        <f>VLOOKUP($A701,'Supporting Data'!$A$2:$BH$1679,53,FALSE)</f>
        <v>92.134925842285156</v>
      </c>
    </row>
    <row r="702" spans="1:13" x14ac:dyDescent="0.3">
      <c r="A702" s="4">
        <v>511563000</v>
      </c>
      <c r="B702" s="3" t="s">
        <v>270</v>
      </c>
      <c r="C702" s="3" t="s">
        <v>1369</v>
      </c>
      <c r="D702" s="125">
        <f>VLOOKUP($A702,'Supporting Data'!$A$2:$BH$1679,5,FALSE)</f>
        <v>81.402359008789063</v>
      </c>
      <c r="E702" s="128">
        <f>VLOOKUP($A702,'Supporting Data'!$A$2:$BH$1679,16,FALSE)</f>
        <v>0.44615384936332703</v>
      </c>
      <c r="F702" s="125">
        <f>VLOOKUP($A702,'Supporting Data'!$A$2:$BH$1679,7,FALSE)</f>
        <v>93.247383117675781</v>
      </c>
      <c r="G702" s="128">
        <f>VLOOKUP($A702,'Supporting Data'!$A$2:$BH$1679,49,FALSE)</f>
        <v>0.2800000011920929</v>
      </c>
      <c r="H702" s="125">
        <f>VLOOKUP($A702,'Supporting Data'!$A$2:$BH$1679,6,FALSE)</f>
        <v>77.513229370117188</v>
      </c>
      <c r="I702" s="128">
        <f>VLOOKUP($A702,'Supporting Data'!$A$2:$BH$1679,22,FALSE)</f>
        <v>0.2800000011920929</v>
      </c>
      <c r="J702" s="125">
        <f>VLOOKUP($A702,'Supporting Data'!$A$2:$BH$1679,8,FALSE)</f>
        <v>91.297187805175781</v>
      </c>
      <c r="K702" s="128">
        <f>VLOOKUP($A702,'Supporting Data'!$A$2:$BH$1679,49,FALSE)</f>
        <v>0.2800000011920929</v>
      </c>
      <c r="L702" s="125">
        <f>VLOOKUP($A702,'Supporting Data'!$A$2:$BH$1679,26,FALSE)</f>
        <v>82.201812744140625</v>
      </c>
      <c r="M702" s="125">
        <f>VLOOKUP($A702,'Supporting Data'!$A$2:$BH$1679,53,FALSE)</f>
        <v>94.794883728027344</v>
      </c>
    </row>
    <row r="703" spans="1:13" x14ac:dyDescent="0.3">
      <c r="A703" s="4">
        <v>511504020</v>
      </c>
      <c r="B703" s="3" t="s">
        <v>265</v>
      </c>
      <c r="C703" s="3" t="s">
        <v>1359</v>
      </c>
      <c r="D703" s="125">
        <f>VLOOKUP($A703,'Supporting Data'!$A$2:$BH$1679,5,FALSE)</f>
        <v>79.615310668945313</v>
      </c>
      <c r="E703" s="128">
        <f>VLOOKUP($A703,'Supporting Data'!$A$2:$BH$1679,16,FALSE)</f>
        <v>0.33783784508705139</v>
      </c>
      <c r="F703" s="125">
        <f>VLOOKUP($A703,'Supporting Data'!$A$2:$BH$1679,7,FALSE)</f>
        <v>80.077911376953125</v>
      </c>
      <c r="G703" s="128">
        <f>VLOOKUP($A703,'Supporting Data'!$A$2:$BH$1679,49,FALSE)</f>
        <v>0.1388888955116272</v>
      </c>
      <c r="H703" s="125">
        <f>VLOOKUP($A703,'Supporting Data'!$A$2:$BH$1679,6,FALSE)</f>
        <v>80.867439270019531</v>
      </c>
      <c r="I703" s="128">
        <f>VLOOKUP($A703,'Supporting Data'!$A$2:$BH$1679,22,FALSE)</f>
        <v>0.1944444477558136</v>
      </c>
      <c r="J703" s="125">
        <f>VLOOKUP($A703,'Supporting Data'!$A$2:$BH$1679,8,FALSE)</f>
        <v>81.059158325195313</v>
      </c>
      <c r="K703" s="128">
        <f>VLOOKUP($A703,'Supporting Data'!$A$2:$BH$1679,49,FALSE)</f>
        <v>0.1388888955116272</v>
      </c>
      <c r="L703" s="125">
        <f>VLOOKUP($A703,'Supporting Data'!$A$2:$BH$1679,26,FALSE)</f>
        <v>78.878799438476563</v>
      </c>
      <c r="M703" s="125">
        <f>VLOOKUP($A703,'Supporting Data'!$A$2:$BH$1679,53,FALSE)</f>
        <v>81.474472045898438</v>
      </c>
    </row>
    <row r="704" spans="1:13" x14ac:dyDescent="0.3">
      <c r="A704" s="4">
        <v>821083000</v>
      </c>
      <c r="B704" s="3" t="s">
        <v>391</v>
      </c>
      <c r="C704" s="3" t="s">
        <v>1604</v>
      </c>
      <c r="D704" s="125">
        <f>VLOOKUP($A704,'Supporting Data'!$A$2:$BH$1679,5,FALSE)</f>
        <v>87.786705017089844</v>
      </c>
      <c r="E704" s="128">
        <f>VLOOKUP($A704,'Supporting Data'!$A$2:$BH$1679,16,FALSE)</f>
        <v>0.42953020334243769</v>
      </c>
      <c r="F704" s="125">
        <f>VLOOKUP($A704,'Supporting Data'!$A$2:$BH$1679,7,FALSE)</f>
        <v>90.924324035644531</v>
      </c>
      <c r="G704" s="128">
        <f>VLOOKUP($A704,'Supporting Data'!$A$2:$BH$1679,49,FALSE)</f>
        <v>0.28865978121757507</v>
      </c>
      <c r="H704" s="125">
        <f>VLOOKUP($A704,'Supporting Data'!$A$2:$BH$1679,6,FALSE)</f>
        <v>86.724945068359375</v>
      </c>
      <c r="I704" s="128">
        <f>VLOOKUP($A704,'Supporting Data'!$A$2:$BH$1679,22,FALSE)</f>
        <v>0.37113401293754578</v>
      </c>
      <c r="J704" s="125">
        <f>VLOOKUP($A704,'Supporting Data'!$A$2:$BH$1679,8,FALSE)</f>
        <v>91.007614135742188</v>
      </c>
      <c r="K704" s="128">
        <f>VLOOKUP($A704,'Supporting Data'!$A$2:$BH$1679,49,FALSE)</f>
        <v>0.28865978121757507</v>
      </c>
      <c r="L704" s="125">
        <f>VLOOKUP($A704,'Supporting Data'!$A$2:$BH$1679,26,FALSE)</f>
        <v>83.712272644042969</v>
      </c>
      <c r="M704" s="125">
        <f>VLOOKUP($A704,'Supporting Data'!$A$2:$BH$1679,53,FALSE)</f>
        <v>85.680915832519531</v>
      </c>
    </row>
    <row r="705" spans="1:13" x14ac:dyDescent="0.3">
      <c r="A705" s="4">
        <v>130594020</v>
      </c>
      <c r="B705" s="3" t="s">
        <v>55</v>
      </c>
      <c r="C705" s="3" t="s">
        <v>700</v>
      </c>
      <c r="D705" s="125">
        <f>VLOOKUP($A705,'Supporting Data'!$A$2:$BH$1679,5,FALSE)</f>
        <v>87.894493103027344</v>
      </c>
      <c r="E705" s="128">
        <f>VLOOKUP($A705,'Supporting Data'!$A$2:$BH$1679,16,FALSE)</f>
        <v>0.44680851697921747</v>
      </c>
      <c r="F705" s="125">
        <f>VLOOKUP($A705,'Supporting Data'!$A$2:$BH$1679,7,FALSE)</f>
        <v>89.293128967285156</v>
      </c>
      <c r="G705" s="128">
        <f>VLOOKUP($A705,'Supporting Data'!$A$2:$BH$1679,49,FALSE)</f>
        <v>0.1111111119389534</v>
      </c>
      <c r="H705" s="125">
        <f>VLOOKUP($A705,'Supporting Data'!$A$2:$BH$1679,6,FALSE)</f>
        <v>92.485580444335938</v>
      </c>
      <c r="I705" s="128">
        <f>VLOOKUP($A705,'Supporting Data'!$A$2:$BH$1679,22,FALSE)</f>
        <v>0.29629629850387568</v>
      </c>
      <c r="J705" s="125">
        <f>VLOOKUP($A705,'Supporting Data'!$A$2:$BH$1679,8,FALSE)</f>
        <v>98.0340576171875</v>
      </c>
      <c r="K705" s="128">
        <f>VLOOKUP($A705,'Supporting Data'!$A$2:$BH$1679,49,FALSE)</f>
        <v>0.1111111119389534</v>
      </c>
      <c r="L705" s="125">
        <f>VLOOKUP($A705,'Supporting Data'!$A$2:$BH$1679,26,FALSE)</f>
        <v>87.0352783203125</v>
      </c>
      <c r="M705" s="125">
        <f>VLOOKUP($A705,'Supporting Data'!$A$2:$BH$1679,53,FALSE)</f>
        <v>85.639678955078125</v>
      </c>
    </row>
    <row r="706" spans="1:13" x14ac:dyDescent="0.3">
      <c r="A706" s="4">
        <v>920883300</v>
      </c>
      <c r="B706" s="3" t="s">
        <v>428</v>
      </c>
      <c r="C706" s="3" t="s">
        <v>1705</v>
      </c>
      <c r="D706" s="125">
        <f>VLOOKUP($A706,'Supporting Data'!$A$2:$BH$1679,5,FALSE)</f>
        <v>85.682037353515625</v>
      </c>
      <c r="E706" s="128">
        <f>VLOOKUP($A706,'Supporting Data'!$A$2:$BH$1679,16,FALSE)</f>
        <v>0.62689077854156494</v>
      </c>
      <c r="F706" s="125">
        <f>VLOOKUP($A706,'Supporting Data'!$A$2:$BH$1679,7,FALSE)</f>
        <v>84.026321411132813</v>
      </c>
      <c r="G706" s="128">
        <f>VLOOKUP($A706,'Supporting Data'!$A$2:$BH$1679,49,FALSE)</f>
        <v>0.37790697813034058</v>
      </c>
      <c r="H706" s="125">
        <f>VLOOKUP($A706,'Supporting Data'!$A$2:$BH$1679,6,FALSE)</f>
        <v>85.157608032226563</v>
      </c>
      <c r="I706" s="128">
        <f>VLOOKUP($A706,'Supporting Data'!$A$2:$BH$1679,22,FALSE)</f>
        <v>0.42441859841346741</v>
      </c>
      <c r="J706" s="125">
        <f>VLOOKUP($A706,'Supporting Data'!$A$2:$BH$1679,8,FALSE)</f>
        <v>82.285194396972656</v>
      </c>
      <c r="K706" s="128">
        <f>VLOOKUP($A706,'Supporting Data'!$A$2:$BH$1679,49,FALSE)</f>
        <v>0.37790697813034058</v>
      </c>
      <c r="L706" s="125">
        <f>VLOOKUP($A706,'Supporting Data'!$A$2:$BH$1679,26,FALSE)</f>
        <v>88.243644714355469</v>
      </c>
      <c r="M706" s="125">
        <f>VLOOKUP($A706,'Supporting Data'!$A$2:$BH$1679,53,FALSE)</f>
        <v>84.711784362792969</v>
      </c>
    </row>
    <row r="707" spans="1:13" x14ac:dyDescent="0.3">
      <c r="A707" s="4">
        <v>90791050</v>
      </c>
      <c r="B707" s="3" t="s">
        <v>36</v>
      </c>
      <c r="C707" s="3" t="s">
        <v>619</v>
      </c>
      <c r="D707" s="125">
        <f>VLOOKUP($A707,'Supporting Data'!$A$2:$BH$1679,5,FALSE)</f>
        <v>80.441917419433594</v>
      </c>
      <c r="E707" s="128">
        <f>VLOOKUP($A707,'Supporting Data'!$A$2:$BH$1679,16,FALSE)</f>
        <v>0.21621622145175931</v>
      </c>
      <c r="F707" s="125">
        <f>VLOOKUP($A707,'Supporting Data'!$A$2:$BH$1679,7,FALSE)</f>
        <v>83.770729064941406</v>
      </c>
      <c r="G707" s="128">
        <f>VLOOKUP($A707,'Supporting Data'!$A$2:$BH$1679,49,FALSE)</f>
        <v>0.380952388048172</v>
      </c>
      <c r="H707" s="125">
        <f>VLOOKUP($A707,'Supporting Data'!$A$2:$BH$1679,6,FALSE)</f>
        <v>80.13751220703125</v>
      </c>
      <c r="I707" s="128">
        <f>VLOOKUP($A707,'Supporting Data'!$A$2:$BH$1679,22,FALSE)</f>
        <v>0.21621622145175931</v>
      </c>
      <c r="J707" s="125">
        <f>VLOOKUP($A707,'Supporting Data'!$A$2:$BH$1679,8,FALSE)</f>
        <v>84.724929809570313</v>
      </c>
      <c r="K707" s="128">
        <f>VLOOKUP($A707,'Supporting Data'!$A$2:$BH$1679,49,FALSE)</f>
        <v>0.380952388048172</v>
      </c>
      <c r="L707" s="125">
        <f>VLOOKUP($A707,'Supporting Data'!$A$2:$BH$1679,26,FALSE)</f>
        <v>80.691352844238281</v>
      </c>
      <c r="M707" s="125">
        <f>VLOOKUP($A707,'Supporting Data'!$A$2:$BH$1679,53,FALSE)</f>
        <v>77.041206359863281</v>
      </c>
    </row>
    <row r="708" spans="1:13" x14ac:dyDescent="0.3">
      <c r="A708" s="4">
        <v>880721050</v>
      </c>
      <c r="B708" s="3" t="s">
        <v>410</v>
      </c>
      <c r="C708" s="3" t="s">
        <v>1658</v>
      </c>
      <c r="D708" s="125">
        <f>VLOOKUP($A708,'Supporting Data'!$A$2:$BH$1679,5,FALSE)</f>
        <v>84.339096069335938</v>
      </c>
      <c r="E708" s="128">
        <f>VLOOKUP($A708,'Supporting Data'!$A$2:$BH$1679,16,FALSE)</f>
        <v>0.53097343444824219</v>
      </c>
      <c r="F708" s="125">
        <f>VLOOKUP($A708,'Supporting Data'!$A$2:$BH$1679,7,FALSE)</f>
        <v>86.163070678710938</v>
      </c>
      <c r="G708" s="128">
        <f>VLOOKUP($A708,'Supporting Data'!$A$2:$BH$1679,49,FALSE)</f>
        <v>0</v>
      </c>
      <c r="H708" s="125">
        <f>VLOOKUP($A708,'Supporting Data'!$A$2:$BH$1679,6,FALSE)</f>
        <v>84.288162231445313</v>
      </c>
      <c r="I708" s="128">
        <f>VLOOKUP($A708,'Supporting Data'!$A$2:$BH$1679,22,FALSE)</f>
        <v>0.25</v>
      </c>
      <c r="J708" s="125">
        <f>VLOOKUP($A708,'Supporting Data'!$A$2:$BH$1679,8,FALSE)</f>
        <v>87.326309204101563</v>
      </c>
      <c r="K708" s="128">
        <f>VLOOKUP($A708,'Supporting Data'!$A$2:$BH$1679,49,FALSE)</f>
        <v>0</v>
      </c>
      <c r="L708" s="125">
        <f>VLOOKUP($A708,'Supporting Data'!$A$2:$BH$1679,26,FALSE)</f>
        <v>84.618545532226563</v>
      </c>
      <c r="M708" s="125">
        <f>VLOOKUP($A708,'Supporting Data'!$A$2:$BH$1679,53,FALSE)</f>
        <v>85.309761047363281</v>
      </c>
    </row>
    <row r="709" spans="1:13" x14ac:dyDescent="0.3">
      <c r="A709" s="4">
        <v>401044020</v>
      </c>
      <c r="B709" s="3" t="s">
        <v>180</v>
      </c>
      <c r="C709" s="3" t="s">
        <v>1071</v>
      </c>
      <c r="D709" s="125">
        <f>VLOOKUP($A709,'Supporting Data'!$A$2:$BH$1679,5,FALSE)</f>
        <v>89.901496887207031</v>
      </c>
      <c r="E709" s="128">
        <f>VLOOKUP($A709,'Supporting Data'!$A$2:$BH$1679,16,FALSE)</f>
        <v>0.25806450843811041</v>
      </c>
      <c r="F709" s="125">
        <f>VLOOKUP($A709,'Supporting Data'!$A$2:$BH$1679,7,FALSE)</f>
        <v>95.385665893554688</v>
      </c>
      <c r="G709" s="128">
        <f>VLOOKUP($A709,'Supporting Data'!$A$2:$BH$1679,49,FALSE)</f>
        <v>0.625</v>
      </c>
      <c r="H709" s="125">
        <f>VLOOKUP($A709,'Supporting Data'!$A$2:$BH$1679,6,FALSE)</f>
        <v>91.328392028808594</v>
      </c>
      <c r="I709" s="128">
        <f>VLOOKUP($A709,'Supporting Data'!$A$2:$BH$1679,22,FALSE)</f>
        <v>0</v>
      </c>
      <c r="J709" s="125">
        <f>VLOOKUP($A709,'Supporting Data'!$A$2:$BH$1679,8,FALSE)</f>
        <v>96.775352478027344</v>
      </c>
      <c r="K709" s="128">
        <f>VLOOKUP($A709,'Supporting Data'!$A$2:$BH$1679,49,FALSE)</f>
        <v>0.625</v>
      </c>
      <c r="L709" s="125">
        <f>VLOOKUP($A709,'Supporting Data'!$A$2:$BH$1679,26,FALSE)</f>
        <v>86.733184814453125</v>
      </c>
      <c r="M709" s="125">
        <f>VLOOKUP($A709,'Supporting Data'!$A$2:$BH$1679,53,FALSE)</f>
        <v>90.918350219726563</v>
      </c>
    </row>
    <row r="710" spans="1:13" x14ac:dyDescent="0.3">
      <c r="A710" s="4">
        <v>110781050</v>
      </c>
      <c r="B710" s="3" t="s">
        <v>45</v>
      </c>
      <c r="C710" s="3" t="s">
        <v>663</v>
      </c>
      <c r="D710" s="125">
        <f>VLOOKUP($A710,'Supporting Data'!$A$2:$BH$1679,5,FALSE)</f>
        <v>78.569679260253906</v>
      </c>
      <c r="E710" s="128">
        <f>VLOOKUP($A710,'Supporting Data'!$A$2:$BH$1679,16,FALSE)</f>
        <v>0.44623655080795288</v>
      </c>
      <c r="F710" s="125">
        <f>VLOOKUP($A710,'Supporting Data'!$A$2:$BH$1679,7,FALSE)</f>
        <v>82.670806884765625</v>
      </c>
      <c r="G710" s="128">
        <f>VLOOKUP($A710,'Supporting Data'!$A$2:$BH$1679,49,FALSE)</f>
        <v>0.1702127605676651</v>
      </c>
      <c r="H710" s="125">
        <f>VLOOKUP($A710,'Supporting Data'!$A$2:$BH$1679,6,FALSE)</f>
        <v>78.060691833496094</v>
      </c>
      <c r="I710" s="128">
        <f>VLOOKUP($A710,'Supporting Data'!$A$2:$BH$1679,22,FALSE)</f>
        <v>0.25641027092933649</v>
      </c>
      <c r="J710" s="125">
        <f>VLOOKUP($A710,'Supporting Data'!$A$2:$BH$1679,8,FALSE)</f>
        <v>80.280158996582031</v>
      </c>
      <c r="K710" s="128">
        <f>VLOOKUP($A710,'Supporting Data'!$A$2:$BH$1679,49,FALSE)</f>
        <v>0.1702127605676651</v>
      </c>
      <c r="L710" s="125">
        <f>VLOOKUP($A710,'Supporting Data'!$A$2:$BH$1679,26,FALSE)</f>
        <v>82.50390625</v>
      </c>
      <c r="M710" s="125">
        <f>VLOOKUP($A710,'Supporting Data'!$A$2:$BH$1679,53,FALSE)</f>
        <v>80.711540222167969</v>
      </c>
    </row>
    <row r="711" spans="1:13" x14ac:dyDescent="0.3">
      <c r="A711" s="4">
        <v>500131050</v>
      </c>
      <c r="B711" s="3" t="s">
        <v>263</v>
      </c>
      <c r="C711" s="3" t="s">
        <v>1353</v>
      </c>
      <c r="D711" s="125">
        <f>VLOOKUP($A711,'Supporting Data'!$A$2:$BH$1679,5,FALSE)</f>
        <v>82.301216125488281</v>
      </c>
      <c r="E711" s="128">
        <f>VLOOKUP($A711,'Supporting Data'!$A$2:$BH$1679,16,FALSE)</f>
        <v>0.56481480598449707</v>
      </c>
      <c r="F711" s="125">
        <f>VLOOKUP($A711,'Supporting Data'!$A$2:$BH$1679,7,FALSE)</f>
        <v>75.833198547363281</v>
      </c>
      <c r="G711" s="128">
        <f>VLOOKUP($A711,'Supporting Data'!$A$2:$BH$1679,49,FALSE)</f>
        <v>0.13333334028720861</v>
      </c>
      <c r="H711" s="125">
        <f>VLOOKUP($A711,'Supporting Data'!$A$2:$BH$1679,6,FALSE)</f>
        <v>76.992279052734375</v>
      </c>
      <c r="I711" s="128">
        <f>VLOOKUP($A711,'Supporting Data'!$A$2:$BH$1679,22,FALSE)</f>
        <v>0.36363637447357178</v>
      </c>
      <c r="J711" s="125">
        <f>VLOOKUP($A711,'Supporting Data'!$A$2:$BH$1679,8,FALSE)</f>
        <v>76.135986328125</v>
      </c>
      <c r="K711" s="128">
        <f>VLOOKUP($A711,'Supporting Data'!$A$2:$BH$1679,49,FALSE)</f>
        <v>0.13333334028720861</v>
      </c>
      <c r="L711" s="125">
        <f>VLOOKUP($A711,'Supporting Data'!$A$2:$BH$1679,26,FALSE)</f>
        <v>0</v>
      </c>
      <c r="M711" s="125">
        <f>VLOOKUP($A711,'Supporting Data'!$A$2:$BH$1679,53,FALSE)</f>
        <v>0</v>
      </c>
    </row>
    <row r="712" spans="1:13" x14ac:dyDescent="0.3">
      <c r="A712" s="4">
        <v>480715020</v>
      </c>
      <c r="B712" s="3" t="s">
        <v>220</v>
      </c>
      <c r="C712" s="3" t="s">
        <v>1175</v>
      </c>
      <c r="D712" s="125">
        <f>VLOOKUP($A712,'Supporting Data'!$A$2:$BH$1679,5,FALSE)</f>
        <v>82.1561279296875</v>
      </c>
      <c r="E712" s="128">
        <f>VLOOKUP($A712,'Supporting Data'!$A$2:$BH$1679,16,FALSE)</f>
        <v>0.31578946113586431</v>
      </c>
      <c r="F712" s="125">
        <f>VLOOKUP($A712,'Supporting Data'!$A$2:$BH$1679,7,FALSE)</f>
        <v>81.546562194824219</v>
      </c>
      <c r="G712" s="128">
        <f>VLOOKUP($A712,'Supporting Data'!$A$2:$BH$1679,49,FALSE)</f>
        <v>0.23529411852359769</v>
      </c>
      <c r="H712" s="125">
        <f>VLOOKUP($A712,'Supporting Data'!$A$2:$BH$1679,6,FALSE)</f>
        <v>81.609794616699219</v>
      </c>
      <c r="I712" s="128">
        <f>VLOOKUP($A712,'Supporting Data'!$A$2:$BH$1679,22,FALSE)</f>
        <v>0.17441859841346741</v>
      </c>
      <c r="J712" s="125">
        <f>VLOOKUP($A712,'Supporting Data'!$A$2:$BH$1679,8,FALSE)</f>
        <v>83.900314331054688</v>
      </c>
      <c r="K712" s="128">
        <f>VLOOKUP($A712,'Supporting Data'!$A$2:$BH$1679,49,FALSE)</f>
        <v>0.23529411852359769</v>
      </c>
      <c r="L712" s="125">
        <f>VLOOKUP($A712,'Supporting Data'!$A$2:$BH$1679,26,FALSE)</f>
        <v>84.618545532226563</v>
      </c>
      <c r="M712" s="125">
        <f>VLOOKUP($A712,'Supporting Data'!$A$2:$BH$1679,53,FALSE)</f>
        <v>83.82513427734375</v>
      </c>
    </row>
    <row r="713" spans="1:13" x14ac:dyDescent="0.3">
      <c r="A713" s="4">
        <v>491322050</v>
      </c>
      <c r="B713" s="3" t="s">
        <v>247</v>
      </c>
      <c r="C713" s="3" t="s">
        <v>1288</v>
      </c>
      <c r="D713" s="125">
        <f>VLOOKUP($A713,'Supporting Data'!$A$2:$BH$1679,5,FALSE)</f>
        <v>88.584403991699219</v>
      </c>
      <c r="E713" s="128">
        <f>VLOOKUP($A713,'Supporting Data'!$A$2:$BH$1679,16,FALSE)</f>
        <v>0.50427353382110596</v>
      </c>
      <c r="F713" s="125">
        <f>VLOOKUP($A713,'Supporting Data'!$A$2:$BH$1679,7,FALSE)</f>
        <v>84.691848754882813</v>
      </c>
      <c r="G713" s="128">
        <f>VLOOKUP($A713,'Supporting Data'!$A$2:$BH$1679,49,FALSE)</f>
        <v>0.22826087474823001</v>
      </c>
      <c r="H713" s="125">
        <f>VLOOKUP($A713,'Supporting Data'!$A$2:$BH$1679,6,FALSE)</f>
        <v>85.864524841308594</v>
      </c>
      <c r="I713" s="128">
        <f>VLOOKUP($A713,'Supporting Data'!$A$2:$BH$1679,22,FALSE)</f>
        <v>0.29347825050353998</v>
      </c>
      <c r="J713" s="125">
        <f>VLOOKUP($A713,'Supporting Data'!$A$2:$BH$1679,8,FALSE)</f>
        <v>79.35797119140625</v>
      </c>
      <c r="K713" s="128">
        <f>VLOOKUP($A713,'Supporting Data'!$A$2:$BH$1679,49,FALSE)</f>
        <v>0.22826087474823001</v>
      </c>
      <c r="L713" s="125">
        <f>VLOOKUP($A713,'Supporting Data'!$A$2:$BH$1679,26,FALSE)</f>
        <v>85.826911926269531</v>
      </c>
      <c r="M713" s="125">
        <f>VLOOKUP($A713,'Supporting Data'!$A$2:$BH$1679,53,FALSE)</f>
        <v>81.30950927734375</v>
      </c>
    </row>
    <row r="714" spans="1:13" x14ac:dyDescent="0.3">
      <c r="A714" s="4">
        <v>801253000</v>
      </c>
      <c r="B714" s="3" t="s">
        <v>383</v>
      </c>
      <c r="C714" s="3" t="s">
        <v>1587</v>
      </c>
      <c r="D714" s="125">
        <f>VLOOKUP($A714,'Supporting Data'!$A$2:$BH$1679,5,FALSE)</f>
        <v>85.30352783203125</v>
      </c>
      <c r="E714" s="128">
        <f>VLOOKUP($A714,'Supporting Data'!$A$2:$BH$1679,16,FALSE)</f>
        <v>0.43965518474578857</v>
      </c>
      <c r="F714" s="125">
        <f>VLOOKUP($A714,'Supporting Data'!$A$2:$BH$1679,7,FALSE)</f>
        <v>86.236282348632813</v>
      </c>
      <c r="G714" s="128">
        <f>VLOOKUP($A714,'Supporting Data'!$A$2:$BH$1679,49,FALSE)</f>
        <v>0.26267281174659729</v>
      </c>
      <c r="H714" s="125">
        <f>VLOOKUP($A714,'Supporting Data'!$A$2:$BH$1679,6,FALSE)</f>
        <v>84.797706604003906</v>
      </c>
      <c r="I714" s="128">
        <f>VLOOKUP($A714,'Supporting Data'!$A$2:$BH$1679,22,FALSE)</f>
        <v>0.28037384152412409</v>
      </c>
      <c r="J714" s="125">
        <f>VLOOKUP($A714,'Supporting Data'!$A$2:$BH$1679,8,FALSE)</f>
        <v>87.612632751464844</v>
      </c>
      <c r="K714" s="128">
        <f>VLOOKUP($A714,'Supporting Data'!$A$2:$BH$1679,49,FALSE)</f>
        <v>0.26267281174659729</v>
      </c>
      <c r="L714" s="125">
        <f>VLOOKUP($A714,'Supporting Data'!$A$2:$BH$1679,26,FALSE)</f>
        <v>81.597625732421875</v>
      </c>
      <c r="M714" s="125">
        <f>VLOOKUP($A714,'Supporting Data'!$A$2:$BH$1679,53,FALSE)</f>
        <v>89.392486572265625</v>
      </c>
    </row>
    <row r="715" spans="1:13" x14ac:dyDescent="0.3">
      <c r="A715" s="4">
        <v>620723000</v>
      </c>
      <c r="B715" s="3" t="s">
        <v>311</v>
      </c>
      <c r="C715" s="3" t="s">
        <v>1453</v>
      </c>
      <c r="D715" s="125">
        <f>VLOOKUP($A715,'Supporting Data'!$A$2:$BH$1679,5,FALSE)</f>
        <v>83.769195556640625</v>
      </c>
      <c r="E715" s="128">
        <f>VLOOKUP($A715,'Supporting Data'!$A$2:$BH$1679,16,FALSE)</f>
        <v>0.44054579734802252</v>
      </c>
      <c r="F715" s="125">
        <f>VLOOKUP($A715,'Supporting Data'!$A$2:$BH$1679,7,FALSE)</f>
        <v>81.986778259277344</v>
      </c>
      <c r="G715" s="128">
        <f>VLOOKUP($A715,'Supporting Data'!$A$2:$BH$1679,49,FALSE)</f>
        <v>0.1741935461759567</v>
      </c>
      <c r="H715" s="125">
        <f>VLOOKUP($A715,'Supporting Data'!$A$2:$BH$1679,6,FALSE)</f>
        <v>81.850517272949219</v>
      </c>
      <c r="I715" s="128">
        <f>VLOOKUP($A715,'Supporting Data'!$A$2:$BH$1679,22,FALSE)</f>
        <v>0.30128204822540278</v>
      </c>
      <c r="J715" s="125">
        <f>VLOOKUP($A715,'Supporting Data'!$A$2:$BH$1679,8,FALSE)</f>
        <v>82.228424072265625</v>
      </c>
      <c r="K715" s="128">
        <f>VLOOKUP($A715,'Supporting Data'!$A$2:$BH$1679,49,FALSE)</f>
        <v>0.1741935461759567</v>
      </c>
      <c r="L715" s="125">
        <f>VLOOKUP($A715,'Supporting Data'!$A$2:$BH$1679,26,FALSE)</f>
        <v>83.410179138183594</v>
      </c>
      <c r="M715" s="125">
        <f>VLOOKUP($A715,'Supporting Data'!$A$2:$BH$1679,53,FALSE)</f>
        <v>84.56744384765625</v>
      </c>
    </row>
    <row r="716" spans="1:13" x14ac:dyDescent="0.3">
      <c r="A716" s="4">
        <v>611563000</v>
      </c>
      <c r="B716" s="3" t="s">
        <v>307</v>
      </c>
      <c r="C716" s="3" t="s">
        <v>1446</v>
      </c>
      <c r="D716" s="125">
        <f>VLOOKUP($A716,'Supporting Data'!$A$2:$BH$1679,5,FALSE)</f>
        <v>83.280891418457031</v>
      </c>
      <c r="E716" s="128">
        <f>VLOOKUP($A716,'Supporting Data'!$A$2:$BH$1679,16,FALSE)</f>
        <v>0.44128113985061651</v>
      </c>
      <c r="F716" s="125">
        <f>VLOOKUP($A716,'Supporting Data'!$A$2:$BH$1679,7,FALSE)</f>
        <v>88.27215576171875</v>
      </c>
      <c r="G716" s="128">
        <f>VLOOKUP($A716,'Supporting Data'!$A$2:$BH$1679,49,FALSE)</f>
        <v>0.37719297409057623</v>
      </c>
      <c r="H716" s="125">
        <f>VLOOKUP($A716,'Supporting Data'!$A$2:$BH$1679,6,FALSE)</f>
        <v>82.609405517578125</v>
      </c>
      <c r="I716" s="128">
        <f>VLOOKUP($A716,'Supporting Data'!$A$2:$BH$1679,22,FALSE)</f>
        <v>0.30701753497123718</v>
      </c>
      <c r="J716" s="125">
        <f>VLOOKUP($A716,'Supporting Data'!$A$2:$BH$1679,8,FALSE)</f>
        <v>88.79522705078125</v>
      </c>
      <c r="K716" s="128">
        <f>VLOOKUP($A716,'Supporting Data'!$A$2:$BH$1679,49,FALSE)</f>
        <v>0.37719297409057623</v>
      </c>
      <c r="L716" s="125">
        <f>VLOOKUP($A716,'Supporting Data'!$A$2:$BH$1679,26,FALSE)</f>
        <v>81.89971923828125</v>
      </c>
      <c r="M716" s="125">
        <f>VLOOKUP($A716,'Supporting Data'!$A$2:$BH$1679,53,FALSE)</f>
        <v>87.639801025390625</v>
      </c>
    </row>
    <row r="717" spans="1:13" x14ac:dyDescent="0.3">
      <c r="A717" s="4">
        <v>511523000</v>
      </c>
      <c r="B717" s="3" t="s">
        <v>266</v>
      </c>
      <c r="C717" s="3" t="s">
        <v>1360</v>
      </c>
      <c r="D717" s="125">
        <f>VLOOKUP($A717,'Supporting Data'!$A$2:$BH$1679,5,FALSE)</f>
        <v>81.912239074707031</v>
      </c>
      <c r="E717" s="128">
        <f>VLOOKUP($A717,'Supporting Data'!$A$2:$BH$1679,16,FALSE)</f>
        <v>0.37121212482452393</v>
      </c>
      <c r="F717" s="125">
        <f>VLOOKUP($A717,'Supporting Data'!$A$2:$BH$1679,7,FALSE)</f>
        <v>87.933448791503906</v>
      </c>
      <c r="G717" s="128">
        <f>VLOOKUP($A717,'Supporting Data'!$A$2:$BH$1679,49,FALSE)</f>
        <v>0.2100840359926224</v>
      </c>
      <c r="H717" s="125">
        <f>VLOOKUP($A717,'Supporting Data'!$A$2:$BH$1679,6,FALSE)</f>
        <v>79.380020141601563</v>
      </c>
      <c r="I717" s="128">
        <f>VLOOKUP($A717,'Supporting Data'!$A$2:$BH$1679,22,FALSE)</f>
        <v>0.23529411852359769</v>
      </c>
      <c r="J717" s="125">
        <f>VLOOKUP($A717,'Supporting Data'!$A$2:$BH$1679,8,FALSE)</f>
        <v>83.902091979980469</v>
      </c>
      <c r="K717" s="128">
        <f>VLOOKUP($A717,'Supporting Data'!$A$2:$BH$1679,49,FALSE)</f>
        <v>0.2100840359926224</v>
      </c>
      <c r="L717" s="125">
        <f>VLOOKUP($A717,'Supporting Data'!$A$2:$BH$1679,26,FALSE)</f>
        <v>80.993446350097656</v>
      </c>
      <c r="M717" s="125">
        <f>VLOOKUP($A717,'Supporting Data'!$A$2:$BH$1679,53,FALSE)</f>
        <v>82.134307861328125</v>
      </c>
    </row>
    <row r="718" spans="1:13" x14ac:dyDescent="0.3">
      <c r="A718" s="4">
        <v>890803000</v>
      </c>
      <c r="B718" s="3" t="s">
        <v>415</v>
      </c>
      <c r="C718" s="3" t="s">
        <v>1667</v>
      </c>
      <c r="D718" s="125">
        <f>VLOOKUP($A718,'Supporting Data'!$A$2:$BH$1679,5,FALSE)</f>
        <v>84.360084533691406</v>
      </c>
      <c r="E718" s="128">
        <f>VLOOKUP($A718,'Supporting Data'!$A$2:$BH$1679,16,FALSE)</f>
        <v>0.54302668571472168</v>
      </c>
      <c r="F718" s="125">
        <f>VLOOKUP($A718,'Supporting Data'!$A$2:$BH$1679,7,FALSE)</f>
        <v>85.667884826660156</v>
      </c>
      <c r="G718" s="128">
        <f>VLOOKUP($A718,'Supporting Data'!$A$2:$BH$1679,49,FALSE)</f>
        <v>0.2680412232875824</v>
      </c>
      <c r="H718" s="125">
        <f>VLOOKUP($A718,'Supporting Data'!$A$2:$BH$1679,6,FALSE)</f>
        <v>80.019302368164063</v>
      </c>
      <c r="I718" s="128">
        <f>VLOOKUP($A718,'Supporting Data'!$A$2:$BH$1679,22,FALSE)</f>
        <v>0.36082473397254938</v>
      </c>
      <c r="J718" s="125">
        <f>VLOOKUP($A718,'Supporting Data'!$A$2:$BH$1679,8,FALSE)</f>
        <v>83.161384582519531</v>
      </c>
      <c r="K718" s="128">
        <f>VLOOKUP($A718,'Supporting Data'!$A$2:$BH$1679,49,FALSE)</f>
        <v>0.2680412232875824</v>
      </c>
      <c r="L718" s="125">
        <f>VLOOKUP($A718,'Supporting Data'!$A$2:$BH$1679,26,FALSE)</f>
        <v>85.222724914550781</v>
      </c>
      <c r="M718" s="125">
        <f>VLOOKUP($A718,'Supporting Data'!$A$2:$BH$1679,53,FALSE)</f>
        <v>86.010833740234375</v>
      </c>
    </row>
    <row r="719" spans="1:13" x14ac:dyDescent="0.3">
      <c r="A719" s="4">
        <v>110824280</v>
      </c>
      <c r="B719" s="3" t="s">
        <v>47</v>
      </c>
      <c r="C719" s="3" t="s">
        <v>680</v>
      </c>
      <c r="D719" s="125">
        <f>VLOOKUP($A719,'Supporting Data'!$A$2:$BH$1679,5,FALSE)</f>
        <v>87.491806030273438</v>
      </c>
      <c r="E719" s="128">
        <f>VLOOKUP($A719,'Supporting Data'!$A$2:$BH$1679,16,FALSE)</f>
        <v>0.31210190057754522</v>
      </c>
      <c r="F719" s="125">
        <f>VLOOKUP($A719,'Supporting Data'!$A$2:$BH$1679,7,FALSE)</f>
        <v>87.559577941894531</v>
      </c>
      <c r="G719" s="128">
        <f>VLOOKUP($A719,'Supporting Data'!$A$2:$BH$1679,49,FALSE)</f>
        <v>0.13291139900684359</v>
      </c>
      <c r="H719" s="125">
        <f>VLOOKUP($A719,'Supporting Data'!$A$2:$BH$1679,6,FALSE)</f>
        <v>89.087005615234375</v>
      </c>
      <c r="I719" s="128">
        <f>VLOOKUP($A719,'Supporting Data'!$A$2:$BH$1679,22,FALSE)</f>
        <v>0.31210190057754522</v>
      </c>
      <c r="J719" s="125">
        <f>VLOOKUP($A719,'Supporting Data'!$A$2:$BH$1679,8,FALSE)</f>
        <v>87.516464233398438</v>
      </c>
      <c r="K719" s="128">
        <f>VLOOKUP($A719,'Supporting Data'!$A$2:$BH$1679,49,FALSE)</f>
        <v>0.13291139900684359</v>
      </c>
      <c r="L719" s="125">
        <f>VLOOKUP($A719,'Supporting Data'!$A$2:$BH$1679,26,FALSE)</f>
        <v>78.576705932617188</v>
      </c>
      <c r="M719" s="125">
        <f>VLOOKUP($A719,'Supporting Data'!$A$2:$BH$1679,53,FALSE)</f>
        <v>80.505340576171875</v>
      </c>
    </row>
    <row r="720" spans="1:13" x14ac:dyDescent="0.3">
      <c r="A720" s="4">
        <v>150024080</v>
      </c>
      <c r="B720" s="3" t="s">
        <v>64</v>
      </c>
      <c r="C720" s="3" t="s">
        <v>722</v>
      </c>
      <c r="D720" s="125">
        <f>VLOOKUP($A720,'Supporting Data'!$A$2:$BH$1679,5,FALSE)</f>
        <v>86.375869750976563</v>
      </c>
      <c r="E720" s="128">
        <f>VLOOKUP($A720,'Supporting Data'!$A$2:$BH$1679,16,FALSE)</f>
        <v>0.53846156597137451</v>
      </c>
      <c r="F720" s="125">
        <f>VLOOKUP($A720,'Supporting Data'!$A$2:$BH$1679,7,FALSE)</f>
        <v>80.627029418945313</v>
      </c>
      <c r="G720" s="128">
        <f>VLOOKUP($A720,'Supporting Data'!$A$2:$BH$1679,49,FALSE)</f>
        <v>0.38297873735427862</v>
      </c>
      <c r="H720" s="125">
        <f>VLOOKUP($A720,'Supporting Data'!$A$2:$BH$1679,6,FALSE)</f>
        <v>87.449913024902344</v>
      </c>
      <c r="I720" s="128">
        <f>VLOOKUP($A720,'Supporting Data'!$A$2:$BH$1679,22,FALSE)</f>
        <v>0.53191488981246948</v>
      </c>
      <c r="J720" s="125">
        <f>VLOOKUP($A720,'Supporting Data'!$A$2:$BH$1679,8,FALSE)</f>
        <v>80.342254638671875</v>
      </c>
      <c r="K720" s="128">
        <f>VLOOKUP($A720,'Supporting Data'!$A$2:$BH$1679,49,FALSE)</f>
        <v>0.38297873735427862</v>
      </c>
      <c r="L720" s="125">
        <f>VLOOKUP($A720,'Supporting Data'!$A$2:$BH$1679,26,FALSE)</f>
        <v>89.452011108398438</v>
      </c>
      <c r="M720" s="125">
        <f>VLOOKUP($A720,'Supporting Data'!$A$2:$BH$1679,53,FALSE)</f>
        <v>85.619056701660156</v>
      </c>
    </row>
    <row r="721" spans="1:13" x14ac:dyDescent="0.3">
      <c r="A721" s="4">
        <v>840053000</v>
      </c>
      <c r="B721" s="3" t="s">
        <v>400</v>
      </c>
      <c r="C721" s="3" t="s">
        <v>1635</v>
      </c>
      <c r="D721" s="125">
        <f>VLOOKUP($A721,'Supporting Data'!$A$2:$BH$1679,5,FALSE)</f>
        <v>79.11566162109375</v>
      </c>
      <c r="E721" s="128">
        <f>VLOOKUP($A721,'Supporting Data'!$A$2:$BH$1679,16,FALSE)</f>
        <v>0.31205675005912781</v>
      </c>
      <c r="F721" s="125">
        <f>VLOOKUP($A721,'Supporting Data'!$A$2:$BH$1679,7,FALSE)</f>
        <v>86.672935485839844</v>
      </c>
      <c r="G721" s="128">
        <f>VLOOKUP($A721,'Supporting Data'!$A$2:$BH$1679,49,FALSE)</f>
        <v>0.28735631704330439</v>
      </c>
      <c r="H721" s="125">
        <f>VLOOKUP($A721,'Supporting Data'!$A$2:$BH$1679,6,FALSE)</f>
        <v>78.4163818359375</v>
      </c>
      <c r="I721" s="128">
        <f>VLOOKUP($A721,'Supporting Data'!$A$2:$BH$1679,22,FALSE)</f>
        <v>0.1954022943973541</v>
      </c>
      <c r="J721" s="125">
        <f>VLOOKUP($A721,'Supporting Data'!$A$2:$BH$1679,8,FALSE)</f>
        <v>87.489128112792969</v>
      </c>
      <c r="K721" s="128">
        <f>VLOOKUP($A721,'Supporting Data'!$A$2:$BH$1679,49,FALSE)</f>
        <v>0.28735631704330439</v>
      </c>
      <c r="L721" s="125">
        <f>VLOOKUP($A721,'Supporting Data'!$A$2:$BH$1679,26,FALSE)</f>
        <v>79.180892944335938</v>
      </c>
      <c r="M721" s="125">
        <f>VLOOKUP($A721,'Supporting Data'!$A$2:$BH$1679,53,FALSE)</f>
        <v>84.1962890625</v>
      </c>
    </row>
    <row r="722" spans="1:13" x14ac:dyDescent="0.3">
      <c r="A722" s="4">
        <v>720664020</v>
      </c>
      <c r="B722" s="3" t="s">
        <v>341</v>
      </c>
      <c r="C722" s="3" t="s">
        <v>1510</v>
      </c>
      <c r="D722" s="125">
        <f>VLOOKUP($A722,'Supporting Data'!$A$2:$BH$1679,5,FALSE)</f>
        <v>91.630409240722656</v>
      </c>
      <c r="E722" s="128">
        <f>VLOOKUP($A722,'Supporting Data'!$A$2:$BH$1679,16,FALSE)</f>
        <v>0.3571428656578064</v>
      </c>
      <c r="F722" s="125">
        <f>VLOOKUP($A722,'Supporting Data'!$A$2:$BH$1679,7,FALSE)</f>
        <v>95.807998657226563</v>
      </c>
      <c r="G722" s="128">
        <f>VLOOKUP($A722,'Supporting Data'!$A$2:$BH$1679,49,FALSE)</f>
        <v>0.23255814611911771</v>
      </c>
      <c r="H722" s="125">
        <f>VLOOKUP($A722,'Supporting Data'!$A$2:$BH$1679,6,FALSE)</f>
        <v>90.6185302734375</v>
      </c>
      <c r="I722" s="128">
        <f>VLOOKUP($A722,'Supporting Data'!$A$2:$BH$1679,22,FALSE)</f>
        <v>0.30232557654380798</v>
      </c>
      <c r="J722" s="125">
        <f>VLOOKUP($A722,'Supporting Data'!$A$2:$BH$1679,8,FALSE)</f>
        <v>95.615028381347656</v>
      </c>
      <c r="K722" s="128">
        <f>VLOOKUP($A722,'Supporting Data'!$A$2:$BH$1679,49,FALSE)</f>
        <v>0.23255814611911771</v>
      </c>
      <c r="L722" s="125">
        <f>VLOOKUP($A722,'Supporting Data'!$A$2:$BH$1679,26,FALSE)</f>
        <v>90.358291625976563</v>
      </c>
      <c r="M722" s="125">
        <f>VLOOKUP($A722,'Supporting Data'!$A$2:$BH$1679,53,FALSE)</f>
        <v>91.928726196289063</v>
      </c>
    </row>
    <row r="723" spans="1:13" x14ac:dyDescent="0.3">
      <c r="A723" s="4">
        <v>110824100</v>
      </c>
      <c r="B723" s="3" t="s">
        <v>47</v>
      </c>
      <c r="C723" s="3" t="s">
        <v>675</v>
      </c>
      <c r="D723" s="125">
        <f>VLOOKUP($A723,'Supporting Data'!$A$2:$BH$1679,5,FALSE)</f>
        <v>81.654922485351563</v>
      </c>
      <c r="E723" s="128">
        <f>VLOOKUP($A723,'Supporting Data'!$A$2:$BH$1679,16,FALSE)</f>
        <v>0.58579879999160767</v>
      </c>
      <c r="F723" s="125">
        <f>VLOOKUP($A723,'Supporting Data'!$A$2:$BH$1679,7,FALSE)</f>
        <v>90.31219482421875</v>
      </c>
      <c r="G723" s="128">
        <f>VLOOKUP($A723,'Supporting Data'!$A$2:$BH$1679,49,FALSE)</f>
        <v>0.41333332657814031</v>
      </c>
      <c r="H723" s="125">
        <f>VLOOKUP($A723,'Supporting Data'!$A$2:$BH$1679,6,FALSE)</f>
        <v>83.737876892089844</v>
      </c>
      <c r="I723" s="128">
        <f>VLOOKUP($A723,'Supporting Data'!$A$2:$BH$1679,22,FALSE)</f>
        <v>0.47999998927116388</v>
      </c>
      <c r="J723" s="125">
        <f>VLOOKUP($A723,'Supporting Data'!$A$2:$BH$1679,8,FALSE)</f>
        <v>93.283378601074219</v>
      </c>
      <c r="K723" s="128">
        <f>VLOOKUP($A723,'Supporting Data'!$A$2:$BH$1679,49,FALSE)</f>
        <v>0.41333332657814031</v>
      </c>
      <c r="L723" s="125">
        <f>VLOOKUP($A723,'Supporting Data'!$A$2:$BH$1679,26,FALSE)</f>
        <v>79.180892944335938</v>
      </c>
      <c r="M723" s="125">
        <f>VLOOKUP($A723,'Supporting Data'!$A$2:$BH$1679,53,FALSE)</f>
        <v>85.680915832519531</v>
      </c>
    </row>
    <row r="724" spans="1:13" x14ac:dyDescent="0.3">
      <c r="A724" s="4">
        <v>821084040</v>
      </c>
      <c r="B724" s="3" t="s">
        <v>391</v>
      </c>
      <c r="C724" s="3" t="s">
        <v>1605</v>
      </c>
      <c r="D724" s="125">
        <f>VLOOKUP($A724,'Supporting Data'!$A$2:$BH$1679,5,FALSE)</f>
        <v>84.855804443359375</v>
      </c>
      <c r="E724" s="128">
        <f>VLOOKUP($A724,'Supporting Data'!$A$2:$BH$1679,16,FALSE)</f>
        <v>0.3571428656578064</v>
      </c>
      <c r="F724" s="125">
        <f>VLOOKUP($A724,'Supporting Data'!$A$2:$BH$1679,7,FALSE)</f>
        <v>84.599227905273438</v>
      </c>
      <c r="G724" s="128">
        <f>VLOOKUP($A724,'Supporting Data'!$A$2:$BH$1679,49,FALSE)</f>
        <v>0.2330097109079361</v>
      </c>
      <c r="H724" s="125">
        <f>VLOOKUP($A724,'Supporting Data'!$A$2:$BH$1679,6,FALSE)</f>
        <v>85.616630554199219</v>
      </c>
      <c r="I724" s="128">
        <f>VLOOKUP($A724,'Supporting Data'!$A$2:$BH$1679,22,FALSE)</f>
        <v>0.30097088217735291</v>
      </c>
      <c r="J724" s="125">
        <f>VLOOKUP($A724,'Supporting Data'!$A$2:$BH$1679,8,FALSE)</f>
        <v>83.61712646484375</v>
      </c>
      <c r="K724" s="128">
        <f>VLOOKUP($A724,'Supporting Data'!$A$2:$BH$1679,49,FALSE)</f>
        <v>0.2330097109079361</v>
      </c>
      <c r="L724" s="125">
        <f>VLOOKUP($A724,'Supporting Data'!$A$2:$BH$1679,26,FALSE)</f>
        <v>84.014358520507813</v>
      </c>
      <c r="M724" s="125">
        <f>VLOOKUP($A724,'Supporting Data'!$A$2:$BH$1679,53,FALSE)</f>
        <v>84.897361755371094</v>
      </c>
    </row>
    <row r="725" spans="1:13" x14ac:dyDescent="0.3">
      <c r="A725" s="4">
        <v>801224020</v>
      </c>
      <c r="B725" s="3" t="s">
        <v>382</v>
      </c>
      <c r="C725" s="3" t="s">
        <v>1585</v>
      </c>
      <c r="D725" s="125">
        <f>VLOOKUP($A725,'Supporting Data'!$A$2:$BH$1679,5,FALSE)</f>
        <v>87.258018493652344</v>
      </c>
      <c r="E725" s="128">
        <f>VLOOKUP($A725,'Supporting Data'!$A$2:$BH$1679,16,FALSE)</f>
        <v>0.38749998807907099</v>
      </c>
      <c r="F725" s="125">
        <f>VLOOKUP($A725,'Supporting Data'!$A$2:$BH$1679,7,FALSE)</f>
        <v>85.404945373535156</v>
      </c>
      <c r="G725" s="128">
        <f>VLOOKUP($A725,'Supporting Data'!$A$2:$BH$1679,49,FALSE)</f>
        <v>0.32499998807907099</v>
      </c>
      <c r="H725" s="125">
        <f>VLOOKUP($A725,'Supporting Data'!$A$2:$BH$1679,6,FALSE)</f>
        <v>88.840461730957031</v>
      </c>
      <c r="I725" s="128">
        <f>VLOOKUP($A725,'Supporting Data'!$A$2:$BH$1679,22,FALSE)</f>
        <v>0.38749998807907099</v>
      </c>
      <c r="J725" s="125">
        <f>VLOOKUP($A725,'Supporting Data'!$A$2:$BH$1679,8,FALSE)</f>
        <v>88.6533203125</v>
      </c>
      <c r="K725" s="128">
        <f>VLOOKUP($A725,'Supporting Data'!$A$2:$BH$1679,49,FALSE)</f>
        <v>0.32499998807907099</v>
      </c>
      <c r="L725" s="125">
        <f>VLOOKUP($A725,'Supporting Data'!$A$2:$BH$1679,26,FALSE)</f>
        <v>88.243644714355469</v>
      </c>
      <c r="M725" s="125">
        <f>VLOOKUP($A725,'Supporting Data'!$A$2:$BH$1679,53,FALSE)</f>
        <v>88.217155456542969</v>
      </c>
    </row>
    <row r="726" spans="1:13" x14ac:dyDescent="0.3">
      <c r="A726" s="4">
        <v>710911050</v>
      </c>
      <c r="B726" s="3" t="s">
        <v>339</v>
      </c>
      <c r="C726" s="3" t="s">
        <v>1505</v>
      </c>
      <c r="D726" s="125">
        <f>VLOOKUP($A726,'Supporting Data'!$A$2:$BH$1679,5,FALSE)</f>
        <v>83.335174560546875</v>
      </c>
      <c r="E726" s="128">
        <f>VLOOKUP($A726,'Supporting Data'!$A$2:$BH$1679,16,FALSE)</f>
        <v>0.5</v>
      </c>
      <c r="F726" s="125">
        <f>VLOOKUP($A726,'Supporting Data'!$A$2:$BH$1679,7,FALSE)</f>
        <v>86.332618713378906</v>
      </c>
      <c r="G726" s="128">
        <f>VLOOKUP($A726,'Supporting Data'!$A$2:$BH$1679,49,FALSE)</f>
        <v>0.4079602062702179</v>
      </c>
      <c r="H726" s="125">
        <f>VLOOKUP($A726,'Supporting Data'!$A$2:$BH$1679,6,FALSE)</f>
        <v>84.912826538085938</v>
      </c>
      <c r="I726" s="128">
        <f>VLOOKUP($A726,'Supporting Data'!$A$2:$BH$1679,22,FALSE)</f>
        <v>0.5</v>
      </c>
      <c r="J726" s="125">
        <f>VLOOKUP($A726,'Supporting Data'!$A$2:$BH$1679,8,FALSE)</f>
        <v>86.668159484863281</v>
      </c>
      <c r="K726" s="128">
        <f>VLOOKUP($A726,'Supporting Data'!$A$2:$BH$1679,49,FALSE)</f>
        <v>0.4079602062702179</v>
      </c>
      <c r="L726" s="125">
        <f>VLOOKUP($A726,'Supporting Data'!$A$2:$BH$1679,26,FALSE)</f>
        <v>84.618545532226563</v>
      </c>
      <c r="M726" s="125">
        <f>VLOOKUP($A726,'Supporting Data'!$A$2:$BH$1679,53,FALSE)</f>
        <v>88.361495971679688</v>
      </c>
    </row>
    <row r="727" spans="1:13" x14ac:dyDescent="0.3">
      <c r="A727" s="4">
        <v>1040444030</v>
      </c>
      <c r="B727" s="3" t="s">
        <v>494</v>
      </c>
      <c r="C727" s="3" t="s">
        <v>1982</v>
      </c>
      <c r="D727" s="125">
        <f>VLOOKUP($A727,'Supporting Data'!$A$2:$BH$1679,5,FALSE)</f>
        <v>78.9324951171875</v>
      </c>
      <c r="E727" s="128">
        <f>VLOOKUP($A727,'Supporting Data'!$A$2:$BH$1679,16,FALSE)</f>
        <v>0.3288288414478302</v>
      </c>
      <c r="F727" s="125">
        <f>VLOOKUP($A727,'Supporting Data'!$A$2:$BH$1679,7,FALSE)</f>
        <v>82.203399658203125</v>
      </c>
      <c r="G727" s="128">
        <f>VLOOKUP($A727,'Supporting Data'!$A$2:$BH$1679,49,FALSE)</f>
        <v>0.2361111044883728</v>
      </c>
      <c r="H727" s="125">
        <f>VLOOKUP($A727,'Supporting Data'!$A$2:$BH$1679,6,FALSE)</f>
        <v>77.562416076660156</v>
      </c>
      <c r="I727" s="128">
        <f>VLOOKUP($A727,'Supporting Data'!$A$2:$BH$1679,22,FALSE)</f>
        <v>0.2291666716337204</v>
      </c>
      <c r="J727" s="125">
        <f>VLOOKUP($A727,'Supporting Data'!$A$2:$BH$1679,8,FALSE)</f>
        <v>82.245048522949219</v>
      </c>
      <c r="K727" s="128">
        <f>VLOOKUP($A727,'Supporting Data'!$A$2:$BH$1679,49,FALSE)</f>
        <v>0.2361111044883728</v>
      </c>
      <c r="L727" s="125">
        <f>VLOOKUP($A727,'Supporting Data'!$A$2:$BH$1679,26,FALSE)</f>
        <v>80.389259338378906</v>
      </c>
      <c r="M727" s="125">
        <f>VLOOKUP($A727,'Supporting Data'!$A$2:$BH$1679,53,FALSE)</f>
        <v>81.989967346191406</v>
      </c>
    </row>
    <row r="728" spans="1:13" x14ac:dyDescent="0.3">
      <c r="A728" s="4">
        <v>870832050</v>
      </c>
      <c r="B728" s="3" t="s">
        <v>409</v>
      </c>
      <c r="C728" s="3" t="s">
        <v>1656</v>
      </c>
      <c r="D728" s="125">
        <f>VLOOKUP($A728,'Supporting Data'!$A$2:$BH$1679,5,FALSE)</f>
        <v>81.048072814941406</v>
      </c>
      <c r="E728" s="128">
        <f>VLOOKUP($A728,'Supporting Data'!$A$2:$BH$1679,16,FALSE)</f>
        <v>0.40109890699386602</v>
      </c>
      <c r="F728" s="125">
        <f>VLOOKUP($A728,'Supporting Data'!$A$2:$BH$1679,7,FALSE)</f>
        <v>81.239669799804688</v>
      </c>
      <c r="G728" s="128">
        <f>VLOOKUP($A728,'Supporting Data'!$A$2:$BH$1679,49,FALSE)</f>
        <v>0.17777778208255771</v>
      </c>
      <c r="H728" s="125">
        <f>VLOOKUP($A728,'Supporting Data'!$A$2:$BH$1679,6,FALSE)</f>
        <v>78.944831848144531</v>
      </c>
      <c r="I728" s="128">
        <f>VLOOKUP($A728,'Supporting Data'!$A$2:$BH$1679,22,FALSE)</f>
        <v>0.25555557012557978</v>
      </c>
      <c r="J728" s="125">
        <f>VLOOKUP($A728,'Supporting Data'!$A$2:$BH$1679,8,FALSE)</f>
        <v>80.334449768066406</v>
      </c>
      <c r="K728" s="128">
        <f>VLOOKUP($A728,'Supporting Data'!$A$2:$BH$1679,49,FALSE)</f>
        <v>0.17777778208255771</v>
      </c>
      <c r="L728" s="125">
        <f>VLOOKUP($A728,'Supporting Data'!$A$2:$BH$1679,26,FALSE)</f>
        <v>82.50390625</v>
      </c>
      <c r="M728" s="125">
        <f>VLOOKUP($A728,'Supporting Data'!$A$2:$BH$1679,53,FALSE)</f>
        <v>79.639305114746094</v>
      </c>
    </row>
    <row r="729" spans="1:13" x14ac:dyDescent="0.3">
      <c r="A729" s="4">
        <v>880813000</v>
      </c>
      <c r="B729" s="3" t="s">
        <v>414</v>
      </c>
      <c r="C729" s="3" t="s">
        <v>1665</v>
      </c>
      <c r="D729" s="125">
        <f>VLOOKUP($A729,'Supporting Data'!$A$2:$BH$1679,5,FALSE)</f>
        <v>86.397453308105469</v>
      </c>
      <c r="E729" s="128">
        <f>VLOOKUP($A729,'Supporting Data'!$A$2:$BH$1679,16,FALSE)</f>
        <v>0.36046510934829712</v>
      </c>
      <c r="F729" s="125">
        <f>VLOOKUP($A729,'Supporting Data'!$A$2:$BH$1679,7,FALSE)</f>
        <v>89.779251098632813</v>
      </c>
      <c r="G729" s="128">
        <f>VLOOKUP($A729,'Supporting Data'!$A$2:$BH$1679,49,FALSE)</f>
        <v>0.2385321110486984</v>
      </c>
      <c r="H729" s="125">
        <f>VLOOKUP($A729,'Supporting Data'!$A$2:$BH$1679,6,FALSE)</f>
        <v>86.815338134765625</v>
      </c>
      <c r="I729" s="128">
        <f>VLOOKUP($A729,'Supporting Data'!$A$2:$BH$1679,22,FALSE)</f>
        <v>0.2237442880868912</v>
      </c>
      <c r="J729" s="125">
        <f>VLOOKUP($A729,'Supporting Data'!$A$2:$BH$1679,8,FALSE)</f>
        <v>88.074592590332031</v>
      </c>
      <c r="K729" s="128">
        <f>VLOOKUP($A729,'Supporting Data'!$A$2:$BH$1679,49,FALSE)</f>
        <v>0.2385321110486984</v>
      </c>
      <c r="L729" s="125">
        <f>VLOOKUP($A729,'Supporting Data'!$A$2:$BH$1679,26,FALSE)</f>
        <v>85.222724914550781</v>
      </c>
      <c r="M729" s="125">
        <f>VLOOKUP($A729,'Supporting Data'!$A$2:$BH$1679,53,FALSE)</f>
        <v>85.433479309082031</v>
      </c>
    </row>
    <row r="730" spans="1:13" x14ac:dyDescent="0.3">
      <c r="A730" s="4">
        <v>801254030</v>
      </c>
      <c r="B730" s="3" t="s">
        <v>383</v>
      </c>
      <c r="C730" s="3" t="s">
        <v>1589</v>
      </c>
      <c r="D730" s="125">
        <f>VLOOKUP($A730,'Supporting Data'!$A$2:$BH$1679,5,FALSE)</f>
        <v>96.158966064453125</v>
      </c>
      <c r="E730" s="128">
        <f>VLOOKUP($A730,'Supporting Data'!$A$2:$BH$1679,16,FALSE)</f>
        <v>0.55747127532958984</v>
      </c>
      <c r="F730" s="125">
        <f>VLOOKUP($A730,'Supporting Data'!$A$2:$BH$1679,7,FALSE)</f>
        <v>94.678565979003906</v>
      </c>
      <c r="G730" s="128">
        <f>VLOOKUP($A730,'Supporting Data'!$A$2:$BH$1679,49,FALSE)</f>
        <v>0.42735043168067932</v>
      </c>
      <c r="H730" s="125">
        <f>VLOOKUP($A730,'Supporting Data'!$A$2:$BH$1679,6,FALSE)</f>
        <v>96.368156433105469</v>
      </c>
      <c r="I730" s="128">
        <f>VLOOKUP($A730,'Supporting Data'!$A$2:$BH$1679,22,FALSE)</f>
        <v>0.48275861144065862</v>
      </c>
      <c r="J730" s="125">
        <f>VLOOKUP($A730,'Supporting Data'!$A$2:$BH$1679,8,FALSE)</f>
        <v>94.783432006835938</v>
      </c>
      <c r="K730" s="128">
        <f>VLOOKUP($A730,'Supporting Data'!$A$2:$BH$1679,49,FALSE)</f>
        <v>0.42735043168067932</v>
      </c>
      <c r="L730" s="125">
        <f>VLOOKUP($A730,'Supporting Data'!$A$2:$BH$1679,26,FALSE)</f>
        <v>87.941551208496094</v>
      </c>
      <c r="M730" s="125">
        <f>VLOOKUP($A730,'Supporting Data'!$A$2:$BH$1679,53,FALSE)</f>
        <v>85.804634094238281</v>
      </c>
    </row>
    <row r="731" spans="1:13" x14ac:dyDescent="0.3">
      <c r="A731" s="4">
        <v>750841050</v>
      </c>
      <c r="B731" s="3" t="s">
        <v>357</v>
      </c>
      <c r="C731" s="3" t="s">
        <v>1540</v>
      </c>
      <c r="D731" s="125">
        <f>VLOOKUP($A731,'Supporting Data'!$A$2:$BH$1679,5,FALSE)</f>
        <v>77.144729614257813</v>
      </c>
      <c r="E731" s="128">
        <f>VLOOKUP($A731,'Supporting Data'!$A$2:$BH$1679,16,FALSE)</f>
        <v>0.25641027092933649</v>
      </c>
      <c r="F731" s="125">
        <f>VLOOKUP($A731,'Supporting Data'!$A$2:$BH$1679,7,FALSE)</f>
        <v>80.170501708984375</v>
      </c>
      <c r="G731" s="128">
        <f>VLOOKUP($A731,'Supporting Data'!$A$2:$BH$1679,49,FALSE)</f>
        <v>0.2142857164144516</v>
      </c>
      <c r="H731" s="125">
        <f>VLOOKUP($A731,'Supporting Data'!$A$2:$BH$1679,6,FALSE)</f>
        <v>76.907424926757813</v>
      </c>
      <c r="I731" s="128">
        <f>VLOOKUP($A731,'Supporting Data'!$A$2:$BH$1679,22,FALSE)</f>
        <v>0.27586206793785101</v>
      </c>
      <c r="J731" s="125">
        <f>VLOOKUP($A731,'Supporting Data'!$A$2:$BH$1679,8,FALSE)</f>
        <v>79.631362915039063</v>
      </c>
      <c r="K731" s="128">
        <f>VLOOKUP($A731,'Supporting Data'!$A$2:$BH$1679,49,FALSE)</f>
        <v>0.2142857164144516</v>
      </c>
      <c r="L731" s="125">
        <f>VLOOKUP($A731,'Supporting Data'!$A$2:$BH$1679,26,FALSE)</f>
        <v>82.201812744140625</v>
      </c>
      <c r="M731" s="125">
        <f>VLOOKUP($A731,'Supporting Data'!$A$2:$BH$1679,53,FALSE)</f>
        <v>82.917861938476563</v>
      </c>
    </row>
    <row r="732" spans="1:13" x14ac:dyDescent="0.3">
      <c r="A732" s="4">
        <v>10904020</v>
      </c>
      <c r="B732" s="3" t="s">
        <v>2</v>
      </c>
      <c r="C732" s="3" t="s">
        <v>552</v>
      </c>
      <c r="D732" s="125">
        <f>VLOOKUP($A732,'Supporting Data'!$A$2:$BH$1679,5,FALSE)</f>
        <v>85.72900390625</v>
      </c>
      <c r="E732" s="128">
        <f>VLOOKUP($A732,'Supporting Data'!$A$2:$BH$1679,16,FALSE)</f>
        <v>0.4038461446762085</v>
      </c>
      <c r="F732" s="125">
        <f>VLOOKUP($A732,'Supporting Data'!$A$2:$BH$1679,7,FALSE)</f>
        <v>84.126327514648438</v>
      </c>
      <c r="G732" s="128">
        <f>VLOOKUP($A732,'Supporting Data'!$A$2:$BH$1679,49,FALSE)</f>
        <v>0.25</v>
      </c>
      <c r="H732" s="125">
        <f>VLOOKUP($A732,'Supporting Data'!$A$2:$BH$1679,6,FALSE)</f>
        <v>87.261642456054688</v>
      </c>
      <c r="I732" s="128">
        <f>VLOOKUP($A732,'Supporting Data'!$A$2:$BH$1679,22,FALSE)</f>
        <v>0.4038461446762085</v>
      </c>
      <c r="J732" s="125">
        <f>VLOOKUP($A732,'Supporting Data'!$A$2:$BH$1679,8,FALSE)</f>
        <v>83.874732971191406</v>
      </c>
      <c r="K732" s="128">
        <f>VLOOKUP($A732,'Supporting Data'!$A$2:$BH$1679,49,FALSE)</f>
        <v>0.25</v>
      </c>
      <c r="L732" s="125">
        <f>VLOOKUP($A732,'Supporting Data'!$A$2:$BH$1679,26,FALSE)</f>
        <v>83.410179138183594</v>
      </c>
      <c r="M732" s="125">
        <f>VLOOKUP($A732,'Supporting Data'!$A$2:$BH$1679,53,FALSE)</f>
        <v>86.650047302246094</v>
      </c>
    </row>
    <row r="733" spans="1:13" x14ac:dyDescent="0.3">
      <c r="A733" s="4">
        <v>920883400</v>
      </c>
      <c r="B733" s="3" t="s">
        <v>428</v>
      </c>
      <c r="C733" s="3" t="s">
        <v>1706</v>
      </c>
      <c r="D733" s="125">
        <f>VLOOKUP($A733,'Supporting Data'!$A$2:$BH$1679,5,FALSE)</f>
        <v>86.187568664550781</v>
      </c>
      <c r="E733" s="128">
        <f>VLOOKUP($A733,'Supporting Data'!$A$2:$BH$1679,16,FALSE)</f>
        <v>0.6454545259475708</v>
      </c>
      <c r="F733" s="125">
        <f>VLOOKUP($A733,'Supporting Data'!$A$2:$BH$1679,7,FALSE)</f>
        <v>84.146499633789063</v>
      </c>
      <c r="G733" s="128">
        <f>VLOOKUP($A733,'Supporting Data'!$A$2:$BH$1679,49,FALSE)</f>
        <v>0.32804232835769648</v>
      </c>
      <c r="H733" s="125">
        <f>VLOOKUP($A733,'Supporting Data'!$A$2:$BH$1679,6,FALSE)</f>
        <v>85.732398986816406</v>
      </c>
      <c r="I733" s="128">
        <f>VLOOKUP($A733,'Supporting Data'!$A$2:$BH$1679,22,FALSE)</f>
        <v>0.42487046122550959</v>
      </c>
      <c r="J733" s="125">
        <f>VLOOKUP($A733,'Supporting Data'!$A$2:$BH$1679,8,FALSE)</f>
        <v>83.702423095703125</v>
      </c>
      <c r="K733" s="128">
        <f>VLOOKUP($A733,'Supporting Data'!$A$2:$BH$1679,49,FALSE)</f>
        <v>0.32804232835769648</v>
      </c>
      <c r="L733" s="125">
        <f>VLOOKUP($A733,'Supporting Data'!$A$2:$BH$1679,26,FALSE)</f>
        <v>85.524818420410156</v>
      </c>
      <c r="M733" s="125">
        <f>VLOOKUP($A733,'Supporting Data'!$A$2:$BH$1679,53,FALSE)</f>
        <v>83.536453247070313</v>
      </c>
    </row>
    <row r="734" spans="1:13" x14ac:dyDescent="0.3">
      <c r="A734" s="4">
        <v>1141134020</v>
      </c>
      <c r="B734" s="3" t="s">
        <v>531</v>
      </c>
      <c r="C734" s="3" t="s">
        <v>2051</v>
      </c>
      <c r="D734" s="125">
        <f>VLOOKUP($A734,'Supporting Data'!$A$2:$BH$1679,5,FALSE)</f>
        <v>88.226715087890625</v>
      </c>
      <c r="E734" s="128">
        <f>VLOOKUP($A734,'Supporting Data'!$A$2:$BH$1679,16,FALSE)</f>
        <v>0.36666667461395258</v>
      </c>
      <c r="F734" s="125">
        <f>VLOOKUP($A734,'Supporting Data'!$A$2:$BH$1679,7,FALSE)</f>
        <v>86.330192565917969</v>
      </c>
      <c r="G734" s="128">
        <f>VLOOKUP($A734,'Supporting Data'!$A$2:$BH$1679,49,FALSE)</f>
        <v>0.6538461446762085</v>
      </c>
      <c r="H734" s="125">
        <f>VLOOKUP($A734,'Supporting Data'!$A$2:$BH$1679,6,FALSE)</f>
        <v>88.519645690917969</v>
      </c>
      <c r="I734" s="128">
        <f>VLOOKUP($A734,'Supporting Data'!$A$2:$BH$1679,22,FALSE)</f>
        <v>0.3461538553237915</v>
      </c>
      <c r="J734" s="125">
        <f>VLOOKUP($A734,'Supporting Data'!$A$2:$BH$1679,8,FALSE)</f>
        <v>88.08856201171875</v>
      </c>
      <c r="K734" s="128">
        <f>VLOOKUP($A734,'Supporting Data'!$A$2:$BH$1679,49,FALSE)</f>
        <v>0.6538461446762085</v>
      </c>
      <c r="L734" s="125">
        <f>VLOOKUP($A734,'Supporting Data'!$A$2:$BH$1679,26,FALSE)</f>
        <v>95.795944213867188</v>
      </c>
      <c r="M734" s="125">
        <f>VLOOKUP($A734,'Supporting Data'!$A$2:$BH$1679,53,FALSE)</f>
        <v>90.093559265136719</v>
      </c>
    </row>
    <row r="735" spans="1:13" x14ac:dyDescent="0.3">
      <c r="A735" s="4">
        <v>560174070</v>
      </c>
      <c r="B735" s="3" t="s">
        <v>290</v>
      </c>
      <c r="C735" s="3" t="s">
        <v>1406</v>
      </c>
      <c r="D735" s="125">
        <f>VLOOKUP($A735,'Supporting Data'!$A$2:$BH$1679,5,FALSE)</f>
        <v>90.489173889160156</v>
      </c>
      <c r="E735" s="128">
        <f>VLOOKUP($A735,'Supporting Data'!$A$2:$BH$1679,16,FALSE)</f>
        <v>0.43621399998664862</v>
      </c>
      <c r="F735" s="125">
        <f>VLOOKUP($A735,'Supporting Data'!$A$2:$BH$1679,7,FALSE)</f>
        <v>88.3760986328125</v>
      </c>
      <c r="G735" s="128">
        <f>VLOOKUP($A735,'Supporting Data'!$A$2:$BH$1679,49,FALSE)</f>
        <v>0.13934426009654999</v>
      </c>
      <c r="H735" s="125">
        <f>VLOOKUP($A735,'Supporting Data'!$A$2:$BH$1679,6,FALSE)</f>
        <v>88.363166809082031</v>
      </c>
      <c r="I735" s="128">
        <f>VLOOKUP($A735,'Supporting Data'!$A$2:$BH$1679,22,FALSE)</f>
        <v>0.27049180865287781</v>
      </c>
      <c r="J735" s="125">
        <f>VLOOKUP($A735,'Supporting Data'!$A$2:$BH$1679,8,FALSE)</f>
        <v>88.203567504882813</v>
      </c>
      <c r="K735" s="128">
        <f>VLOOKUP($A735,'Supporting Data'!$A$2:$BH$1679,49,FALSE)</f>
        <v>0.13934426009654999</v>
      </c>
      <c r="L735" s="125">
        <f>VLOOKUP($A735,'Supporting Data'!$A$2:$BH$1679,26,FALSE)</f>
        <v>87.63946533203125</v>
      </c>
      <c r="M735" s="125">
        <f>VLOOKUP($A735,'Supporting Data'!$A$2:$BH$1679,53,FALSE)</f>
        <v>85.639678955078125</v>
      </c>
    </row>
    <row r="736" spans="1:13" x14ac:dyDescent="0.3">
      <c r="A736" s="4">
        <v>540434020</v>
      </c>
      <c r="B736" s="3" t="s">
        <v>281</v>
      </c>
      <c r="C736" s="3" t="s">
        <v>1390</v>
      </c>
      <c r="D736" s="125">
        <f>VLOOKUP($A736,'Supporting Data'!$A$2:$BH$1679,5,FALSE)</f>
        <v>82.736396789550781</v>
      </c>
      <c r="E736" s="128">
        <f>VLOOKUP($A736,'Supporting Data'!$A$2:$BH$1679,16,FALSE)</f>
        <v>0.42222222685813898</v>
      </c>
      <c r="F736" s="125">
        <f>VLOOKUP($A736,'Supporting Data'!$A$2:$BH$1679,7,FALSE)</f>
        <v>88.7833251953125</v>
      </c>
      <c r="G736" s="128">
        <f>VLOOKUP($A736,'Supporting Data'!$A$2:$BH$1679,49,FALSE)</f>
        <v>0.1428571492433548</v>
      </c>
      <c r="H736" s="125">
        <f>VLOOKUP($A736,'Supporting Data'!$A$2:$BH$1679,6,FALSE)</f>
        <v>81.454315185546875</v>
      </c>
      <c r="I736" s="128">
        <f>VLOOKUP($A736,'Supporting Data'!$A$2:$BH$1679,22,FALSE)</f>
        <v>0.20000000298023221</v>
      </c>
      <c r="J736" s="125">
        <f>VLOOKUP($A736,'Supporting Data'!$A$2:$BH$1679,8,FALSE)</f>
        <v>88.092491149902344</v>
      </c>
      <c r="K736" s="128">
        <f>VLOOKUP($A736,'Supporting Data'!$A$2:$BH$1679,49,FALSE)</f>
        <v>0.1428571492433548</v>
      </c>
      <c r="L736" s="125">
        <f>VLOOKUP($A736,'Supporting Data'!$A$2:$BH$1679,26,FALSE)</f>
        <v>83.712272644042969</v>
      </c>
      <c r="M736" s="125">
        <f>VLOOKUP($A736,'Supporting Data'!$A$2:$BH$1679,53,FALSE)</f>
        <v>84.155052185058594</v>
      </c>
    </row>
    <row r="737" spans="1:13" x14ac:dyDescent="0.3">
      <c r="A737" s="4">
        <v>1090034040</v>
      </c>
      <c r="B737" s="3" t="s">
        <v>518</v>
      </c>
      <c r="C737" s="3" t="s">
        <v>2025</v>
      </c>
      <c r="D737" s="125">
        <f>VLOOKUP($A737,'Supporting Data'!$A$2:$BH$1679,5,FALSE)</f>
        <v>84.501113891601563</v>
      </c>
      <c r="E737" s="128">
        <f>VLOOKUP($A737,'Supporting Data'!$A$2:$BH$1679,16,FALSE)</f>
        <v>0.36898395419120789</v>
      </c>
      <c r="F737" s="125">
        <f>VLOOKUP($A737,'Supporting Data'!$A$2:$BH$1679,7,FALSE)</f>
        <v>82.615447998046875</v>
      </c>
      <c r="G737" s="128">
        <f>VLOOKUP($A737,'Supporting Data'!$A$2:$BH$1679,49,FALSE)</f>
        <v>0.12727272510528559</v>
      </c>
      <c r="H737" s="125">
        <f>VLOOKUP($A737,'Supporting Data'!$A$2:$BH$1679,6,FALSE)</f>
        <v>84.725212097167969</v>
      </c>
      <c r="I737" s="128">
        <f>VLOOKUP($A737,'Supporting Data'!$A$2:$BH$1679,22,FALSE)</f>
        <v>0.2385321110486984</v>
      </c>
      <c r="J737" s="125">
        <f>VLOOKUP($A737,'Supporting Data'!$A$2:$BH$1679,8,FALSE)</f>
        <v>84.225662231445313</v>
      </c>
      <c r="K737" s="128">
        <f>VLOOKUP($A737,'Supporting Data'!$A$2:$BH$1679,49,FALSE)</f>
        <v>0.12727272510528559</v>
      </c>
      <c r="L737" s="125">
        <f>VLOOKUP($A737,'Supporting Data'!$A$2:$BH$1679,26,FALSE)</f>
        <v>84.618545532226563</v>
      </c>
      <c r="M737" s="125">
        <f>VLOOKUP($A737,'Supporting Data'!$A$2:$BH$1679,53,FALSE)</f>
        <v>80.505340576171875</v>
      </c>
    </row>
    <row r="738" spans="1:13" x14ac:dyDescent="0.3">
      <c r="A738" s="4">
        <v>680734060</v>
      </c>
      <c r="B738" s="3" t="s">
        <v>329</v>
      </c>
      <c r="C738" s="3" t="s">
        <v>1488</v>
      </c>
      <c r="D738" s="125">
        <f>VLOOKUP($A738,'Supporting Data'!$A$2:$BH$1679,5,FALSE)</f>
        <v>90.827682495117188</v>
      </c>
      <c r="E738" s="128">
        <f>VLOOKUP($A738,'Supporting Data'!$A$2:$BH$1679,16,FALSE)</f>
        <v>0.38793104887008673</v>
      </c>
      <c r="F738" s="125">
        <f>VLOOKUP($A738,'Supporting Data'!$A$2:$BH$1679,7,FALSE)</f>
        <v>87.150230407714844</v>
      </c>
      <c r="G738" s="128">
        <f>VLOOKUP($A738,'Supporting Data'!$A$2:$BH$1679,49,FALSE)</f>
        <v>0.18965516984462741</v>
      </c>
      <c r="H738" s="125">
        <f>VLOOKUP($A738,'Supporting Data'!$A$2:$BH$1679,6,FALSE)</f>
        <v>90.863807678222656</v>
      </c>
      <c r="I738" s="128">
        <f>VLOOKUP($A738,'Supporting Data'!$A$2:$BH$1679,22,FALSE)</f>
        <v>0.22413793206214899</v>
      </c>
      <c r="J738" s="125">
        <f>VLOOKUP($A738,'Supporting Data'!$A$2:$BH$1679,8,FALSE)</f>
        <v>87.815261840820313</v>
      </c>
      <c r="K738" s="128">
        <f>VLOOKUP($A738,'Supporting Data'!$A$2:$BH$1679,49,FALSE)</f>
        <v>0.18965516984462741</v>
      </c>
      <c r="L738" s="125">
        <f>VLOOKUP($A738,'Supporting Data'!$A$2:$BH$1679,26,FALSE)</f>
        <v>85.524818420410156</v>
      </c>
      <c r="M738" s="125">
        <f>VLOOKUP($A738,'Supporting Data'!$A$2:$BH$1679,53,FALSE)</f>
        <v>84.134429931640625</v>
      </c>
    </row>
    <row r="739" spans="1:13" x14ac:dyDescent="0.3">
      <c r="A739" s="4">
        <v>880814020</v>
      </c>
      <c r="B739" s="3" t="s">
        <v>414</v>
      </c>
      <c r="C739" s="3" t="s">
        <v>1666</v>
      </c>
      <c r="D739" s="125">
        <f>VLOOKUP($A739,'Supporting Data'!$A$2:$BH$1679,5,FALSE)</f>
        <v>78.784225463867188</v>
      </c>
      <c r="E739" s="128">
        <f>VLOOKUP($A739,'Supporting Data'!$A$2:$BH$1679,16,FALSE)</f>
        <v>0.28282827138900762</v>
      </c>
      <c r="F739" s="125">
        <f>VLOOKUP($A739,'Supporting Data'!$A$2:$BH$1679,7,FALSE)</f>
        <v>84.165519714355469</v>
      </c>
      <c r="G739" s="128">
        <f>VLOOKUP($A739,'Supporting Data'!$A$2:$BH$1679,49,FALSE)</f>
        <v>0.1686746925115585</v>
      </c>
      <c r="H739" s="125">
        <f>VLOOKUP($A739,'Supporting Data'!$A$2:$BH$1679,6,FALSE)</f>
        <v>79.4942626953125</v>
      </c>
      <c r="I739" s="128">
        <f>VLOOKUP($A739,'Supporting Data'!$A$2:$BH$1679,22,FALSE)</f>
        <v>0.17599999904632571</v>
      </c>
      <c r="J739" s="125">
        <f>VLOOKUP($A739,'Supporting Data'!$A$2:$BH$1679,8,FALSE)</f>
        <v>83.950828552246094</v>
      </c>
      <c r="K739" s="128">
        <f>VLOOKUP($A739,'Supporting Data'!$A$2:$BH$1679,49,FALSE)</f>
        <v>0.1686746925115585</v>
      </c>
      <c r="L739" s="125">
        <f>VLOOKUP($A739,'Supporting Data'!$A$2:$BH$1679,26,FALSE)</f>
        <v>79.482986450195313</v>
      </c>
      <c r="M739" s="125">
        <f>VLOOKUP($A739,'Supporting Data'!$A$2:$BH$1679,53,FALSE)</f>
        <v>82.010589599609375</v>
      </c>
    </row>
    <row r="740" spans="1:13" x14ac:dyDescent="0.3">
      <c r="A740" s="4">
        <v>1000593000</v>
      </c>
      <c r="B740" s="3" t="s">
        <v>473</v>
      </c>
      <c r="C740" s="3" t="s">
        <v>1942</v>
      </c>
      <c r="D740" s="125">
        <f>VLOOKUP($A740,'Supporting Data'!$A$2:$BH$1679,5,FALSE)</f>
        <v>89.200355529785156</v>
      </c>
      <c r="E740" s="128">
        <f>VLOOKUP($A740,'Supporting Data'!$A$2:$BH$1679,16,FALSE)</f>
        <v>0.50607287883758545</v>
      </c>
      <c r="F740" s="125">
        <f>VLOOKUP($A740,'Supporting Data'!$A$2:$BH$1679,7,FALSE)</f>
        <v>91.156631469726563</v>
      </c>
      <c r="G740" s="128">
        <f>VLOOKUP($A740,'Supporting Data'!$A$2:$BH$1679,49,FALSE)</f>
        <v>0.25352111458778381</v>
      </c>
      <c r="H740" s="125">
        <f>VLOOKUP($A740,'Supporting Data'!$A$2:$BH$1679,6,FALSE)</f>
        <v>88.243988037109375</v>
      </c>
      <c r="I740" s="128">
        <f>VLOOKUP($A740,'Supporting Data'!$A$2:$BH$1679,22,FALSE)</f>
        <v>0.36619716882705688</v>
      </c>
      <c r="J740" s="125">
        <f>VLOOKUP($A740,'Supporting Data'!$A$2:$BH$1679,8,FALSE)</f>
        <v>92.024917602539063</v>
      </c>
      <c r="K740" s="128">
        <f>VLOOKUP($A740,'Supporting Data'!$A$2:$BH$1679,49,FALSE)</f>
        <v>0.25352111458778381</v>
      </c>
      <c r="L740" s="125">
        <f>VLOOKUP($A740,'Supporting Data'!$A$2:$BH$1679,26,FALSE)</f>
        <v>81.597625732421875</v>
      </c>
      <c r="M740" s="125">
        <f>VLOOKUP($A740,'Supporting Data'!$A$2:$BH$1679,53,FALSE)</f>
        <v>87.144920349121094</v>
      </c>
    </row>
    <row r="741" spans="1:13" x14ac:dyDescent="0.3">
      <c r="A741" s="4">
        <v>260064025</v>
      </c>
      <c r="B741" s="3" t="s">
        <v>115</v>
      </c>
      <c r="C741" s="3" t="s">
        <v>892</v>
      </c>
      <c r="D741" s="125">
        <f>VLOOKUP($A741,'Supporting Data'!$A$2:$BH$1679,5,FALSE)</f>
        <v>91.178924560546875</v>
      </c>
      <c r="E741" s="128">
        <f>VLOOKUP($A741,'Supporting Data'!$A$2:$BH$1679,16,FALSE)</f>
        <v>0.45112782716751099</v>
      </c>
      <c r="F741" s="125">
        <f>VLOOKUP($A741,'Supporting Data'!$A$2:$BH$1679,7,FALSE)</f>
        <v>90.592376708984375</v>
      </c>
      <c r="G741" s="128">
        <f>VLOOKUP($A741,'Supporting Data'!$A$2:$BH$1679,49,FALSE)</f>
        <v>0.308270663022995</v>
      </c>
      <c r="H741" s="125">
        <f>VLOOKUP($A741,'Supporting Data'!$A$2:$BH$1679,6,FALSE)</f>
        <v>92.626701354980469</v>
      </c>
      <c r="I741" s="128">
        <f>VLOOKUP($A741,'Supporting Data'!$A$2:$BH$1679,22,FALSE)</f>
        <v>0.45112782716751099</v>
      </c>
      <c r="J741" s="125">
        <f>VLOOKUP($A741,'Supporting Data'!$A$2:$BH$1679,8,FALSE)</f>
        <v>92.365058898925781</v>
      </c>
      <c r="K741" s="128">
        <f>VLOOKUP($A741,'Supporting Data'!$A$2:$BH$1679,49,FALSE)</f>
        <v>0.308270663022995</v>
      </c>
      <c r="L741" s="125">
        <f>VLOOKUP($A741,'Supporting Data'!$A$2:$BH$1679,26,FALSE)</f>
        <v>91.868743896484375</v>
      </c>
      <c r="M741" s="125">
        <f>VLOOKUP($A741,'Supporting Data'!$A$2:$BH$1679,53,FALSE)</f>
        <v>91.536949157714844</v>
      </c>
    </row>
    <row r="742" spans="1:13" x14ac:dyDescent="0.3">
      <c r="A742" s="4">
        <v>691081050</v>
      </c>
      <c r="B742" s="3" t="s">
        <v>335</v>
      </c>
      <c r="C742" s="3" t="s">
        <v>1496</v>
      </c>
      <c r="D742" s="125">
        <f>VLOOKUP($A742,'Supporting Data'!$A$2:$BH$1679,5,FALSE)</f>
        <v>78.149337768554688</v>
      </c>
      <c r="E742" s="128">
        <f>VLOOKUP($A742,'Supporting Data'!$A$2:$BH$1679,16,FALSE)</f>
        <v>0.27272728085517878</v>
      </c>
      <c r="F742" s="125">
        <f>VLOOKUP($A742,'Supporting Data'!$A$2:$BH$1679,7,FALSE)</f>
        <v>77.155670166015625</v>
      </c>
      <c r="G742" s="128">
        <f>VLOOKUP($A742,'Supporting Data'!$A$2:$BH$1679,49,FALSE)</f>
        <v>0.15000000596046451</v>
      </c>
      <c r="H742" s="125">
        <f>VLOOKUP($A742,'Supporting Data'!$A$2:$BH$1679,6,FALSE)</f>
        <v>79.391273498535156</v>
      </c>
      <c r="I742" s="128">
        <f>VLOOKUP($A742,'Supporting Data'!$A$2:$BH$1679,22,FALSE)</f>
        <v>0.31578946113586431</v>
      </c>
      <c r="J742" s="125">
        <f>VLOOKUP($A742,'Supporting Data'!$A$2:$BH$1679,8,FALSE)</f>
        <v>76.154205322265625</v>
      </c>
      <c r="K742" s="128">
        <f>VLOOKUP($A742,'Supporting Data'!$A$2:$BH$1679,49,FALSE)</f>
        <v>0.15000000596046451</v>
      </c>
      <c r="L742" s="125">
        <f>VLOOKUP($A742,'Supporting Data'!$A$2:$BH$1679,26,FALSE)</f>
        <v>79.785079956054688</v>
      </c>
      <c r="M742" s="125">
        <f>VLOOKUP($A742,'Supporting Data'!$A$2:$BH$1679,53,FALSE)</f>
        <v>79.474349975585938</v>
      </c>
    </row>
    <row r="743" spans="1:13" x14ac:dyDescent="0.3">
      <c r="A743" s="4">
        <v>691093000</v>
      </c>
      <c r="B743" s="3" t="s">
        <v>336</v>
      </c>
      <c r="C743" s="3" t="s">
        <v>1498</v>
      </c>
      <c r="D743" s="125">
        <f>VLOOKUP($A743,'Supporting Data'!$A$2:$BH$1679,5,FALSE)</f>
        <v>87.367942810058594</v>
      </c>
      <c r="E743" s="128">
        <f>VLOOKUP($A743,'Supporting Data'!$A$2:$BH$1679,16,FALSE)</f>
        <v>0.32727271318435669</v>
      </c>
      <c r="F743" s="125">
        <f>VLOOKUP($A743,'Supporting Data'!$A$2:$BH$1679,7,FALSE)</f>
        <v>86.339797973632813</v>
      </c>
      <c r="G743" s="128">
        <f>VLOOKUP($A743,'Supporting Data'!$A$2:$BH$1679,49,FALSE)</f>
        <v>0.1785714328289032</v>
      </c>
      <c r="H743" s="125">
        <f>VLOOKUP($A743,'Supporting Data'!$A$2:$BH$1679,6,FALSE)</f>
        <v>84.996742248535156</v>
      </c>
      <c r="I743" s="128">
        <f>VLOOKUP($A743,'Supporting Data'!$A$2:$BH$1679,22,FALSE)</f>
        <v>0.20689655840396881</v>
      </c>
      <c r="J743" s="125">
        <f>VLOOKUP($A743,'Supporting Data'!$A$2:$BH$1679,8,FALSE)</f>
        <v>83.928535461425781</v>
      </c>
      <c r="K743" s="128">
        <f>VLOOKUP($A743,'Supporting Data'!$A$2:$BH$1679,49,FALSE)</f>
        <v>0.1785714328289032</v>
      </c>
      <c r="L743" s="125">
        <f>VLOOKUP($A743,'Supporting Data'!$A$2:$BH$1679,26,FALSE)</f>
        <v>80.993446350097656</v>
      </c>
      <c r="M743" s="125">
        <f>VLOOKUP($A743,'Supporting Data'!$A$2:$BH$1679,53,FALSE)</f>
        <v>75.515342712402344</v>
      </c>
    </row>
    <row r="744" spans="1:13" x14ac:dyDescent="0.3">
      <c r="A744" s="4">
        <v>380441050</v>
      </c>
      <c r="B744" s="3" t="s">
        <v>166</v>
      </c>
      <c r="C744" s="3" t="s">
        <v>998</v>
      </c>
      <c r="D744" s="125">
        <f>VLOOKUP($A744,'Supporting Data'!$A$2:$BH$1679,5,FALSE)</f>
        <v>87.70086669921875</v>
      </c>
      <c r="E744" s="128">
        <f>VLOOKUP($A744,'Supporting Data'!$A$2:$BH$1679,16,FALSE)</f>
        <v>0.44999998807907099</v>
      </c>
      <c r="F744" s="125">
        <f>VLOOKUP($A744,'Supporting Data'!$A$2:$BH$1679,7,FALSE)</f>
        <v>81.412010192871094</v>
      </c>
      <c r="G744" s="128">
        <f>VLOOKUP($A744,'Supporting Data'!$A$2:$BH$1679,49,FALSE)</f>
        <v>0</v>
      </c>
      <c r="H744" s="125">
        <f>VLOOKUP($A744,'Supporting Data'!$A$2:$BH$1679,6,FALSE)</f>
        <v>88.995849609375</v>
      </c>
      <c r="I744" s="128">
        <f>VLOOKUP($A744,'Supporting Data'!$A$2:$BH$1679,22,FALSE)</f>
        <v>0.28571429848670959</v>
      </c>
      <c r="J744" s="125">
        <f>VLOOKUP($A744,'Supporting Data'!$A$2:$BH$1679,8,FALSE)</f>
        <v>85.066795349121094</v>
      </c>
      <c r="K744" s="128">
        <f>VLOOKUP($A744,'Supporting Data'!$A$2:$BH$1679,49,FALSE)</f>
        <v>0</v>
      </c>
      <c r="L744" s="125">
        <f>VLOOKUP($A744,'Supporting Data'!$A$2:$BH$1679,26,FALSE)</f>
        <v>85.826911926269531</v>
      </c>
      <c r="M744" s="125">
        <f>VLOOKUP($A744,'Supporting Data'!$A$2:$BH$1679,53,FALSE)</f>
        <v>78.835136413574219</v>
      </c>
    </row>
    <row r="745" spans="1:13" x14ac:dyDescent="0.3">
      <c r="A745" s="4">
        <v>41091050</v>
      </c>
      <c r="B745" s="3" t="s">
        <v>12</v>
      </c>
      <c r="C745" s="3" t="s">
        <v>571</v>
      </c>
      <c r="D745" s="125">
        <f>VLOOKUP($A745,'Supporting Data'!$A$2:$BH$1679,5,FALSE)</f>
        <v>87.663688659667969</v>
      </c>
      <c r="E745" s="128">
        <f>VLOOKUP($A745,'Supporting Data'!$A$2:$BH$1679,16,FALSE)</f>
        <v>0.43065693974494929</v>
      </c>
      <c r="F745" s="125">
        <f>VLOOKUP($A745,'Supporting Data'!$A$2:$BH$1679,7,FALSE)</f>
        <v>87.118927001953125</v>
      </c>
      <c r="G745" s="128">
        <f>VLOOKUP($A745,'Supporting Data'!$A$2:$BH$1679,49,FALSE)</f>
        <v>0.1320754736661911</v>
      </c>
      <c r="H745" s="125">
        <f>VLOOKUP($A745,'Supporting Data'!$A$2:$BH$1679,6,FALSE)</f>
        <v>85.624038696289063</v>
      </c>
      <c r="I745" s="128">
        <f>VLOOKUP($A745,'Supporting Data'!$A$2:$BH$1679,22,FALSE)</f>
        <v>0.25454545021057129</v>
      </c>
      <c r="J745" s="125">
        <f>VLOOKUP($A745,'Supporting Data'!$A$2:$BH$1679,8,FALSE)</f>
        <v>83.243728637695313</v>
      </c>
      <c r="K745" s="128">
        <f>VLOOKUP($A745,'Supporting Data'!$A$2:$BH$1679,49,FALSE)</f>
        <v>0.1320754736661911</v>
      </c>
      <c r="L745" s="125">
        <f>VLOOKUP($A745,'Supporting Data'!$A$2:$BH$1679,26,FALSE)</f>
        <v>87.63946533203125</v>
      </c>
      <c r="M745" s="125">
        <f>VLOOKUP($A745,'Supporting Data'!$A$2:$BH$1679,53,FALSE)</f>
        <v>89.619300842285156</v>
      </c>
    </row>
    <row r="746" spans="1:13" x14ac:dyDescent="0.3">
      <c r="A746" s="4">
        <v>470651050</v>
      </c>
      <c r="B746" s="3" t="s">
        <v>215</v>
      </c>
      <c r="C746" s="3" t="s">
        <v>1130</v>
      </c>
      <c r="D746" s="125">
        <f>VLOOKUP($A746,'Supporting Data'!$A$2:$BH$1679,5,FALSE)</f>
        <v>79.255241394042969</v>
      </c>
      <c r="E746" s="128">
        <f>VLOOKUP($A746,'Supporting Data'!$A$2:$BH$1679,16,FALSE)</f>
        <v>0.32608696818351751</v>
      </c>
      <c r="F746" s="125">
        <f>VLOOKUP($A746,'Supporting Data'!$A$2:$BH$1679,7,FALSE)</f>
        <v>84.411689758300781</v>
      </c>
      <c r="G746" s="128">
        <f>VLOOKUP($A746,'Supporting Data'!$A$2:$BH$1679,49,FALSE)</f>
        <v>0.18947368860244751</v>
      </c>
      <c r="H746" s="125">
        <f>VLOOKUP($A746,'Supporting Data'!$A$2:$BH$1679,6,FALSE)</f>
        <v>79.986259460449219</v>
      </c>
      <c r="I746" s="128">
        <f>VLOOKUP($A746,'Supporting Data'!$A$2:$BH$1679,22,FALSE)</f>
        <v>0.32608696818351751</v>
      </c>
      <c r="J746" s="125">
        <f>VLOOKUP($A746,'Supporting Data'!$A$2:$BH$1679,8,FALSE)</f>
        <v>86.133453369140625</v>
      </c>
      <c r="K746" s="128">
        <f>VLOOKUP($A746,'Supporting Data'!$A$2:$BH$1679,49,FALSE)</f>
        <v>0.18947368860244751</v>
      </c>
      <c r="L746" s="125">
        <f>VLOOKUP($A746,'Supporting Data'!$A$2:$BH$1679,26,FALSE)</f>
        <v>87.63946533203125</v>
      </c>
      <c r="M746" s="125">
        <f>VLOOKUP($A746,'Supporting Data'!$A$2:$BH$1679,53,FALSE)</f>
        <v>85.907737731933594</v>
      </c>
    </row>
    <row r="747" spans="1:13" x14ac:dyDescent="0.3">
      <c r="A747" s="4">
        <v>920873000</v>
      </c>
      <c r="B747" s="3" t="s">
        <v>427</v>
      </c>
      <c r="C747" s="3" t="s">
        <v>1685</v>
      </c>
      <c r="D747" s="125">
        <f>VLOOKUP($A747,'Supporting Data'!$A$2:$BH$1679,5,FALSE)</f>
        <v>86.791107177734375</v>
      </c>
      <c r="E747" s="128">
        <f>VLOOKUP($A747,'Supporting Data'!$A$2:$BH$1679,16,FALSE)</f>
        <v>0.55816328525543213</v>
      </c>
      <c r="F747" s="125">
        <f>VLOOKUP($A747,'Supporting Data'!$A$2:$BH$1679,7,FALSE)</f>
        <v>86.796401977539063</v>
      </c>
      <c r="G747" s="128">
        <f>VLOOKUP($A747,'Supporting Data'!$A$2:$BH$1679,49,FALSE)</f>
        <v>0.31176471710205078</v>
      </c>
      <c r="H747" s="125">
        <f>VLOOKUP($A747,'Supporting Data'!$A$2:$BH$1679,6,FALSE)</f>
        <v>86.303611755371094</v>
      </c>
      <c r="I747" s="128">
        <f>VLOOKUP($A747,'Supporting Data'!$A$2:$BH$1679,22,FALSE)</f>
        <v>0.36443150043487549</v>
      </c>
      <c r="J747" s="125">
        <f>VLOOKUP($A747,'Supporting Data'!$A$2:$BH$1679,8,FALSE)</f>
        <v>85.6298828125</v>
      </c>
      <c r="K747" s="128">
        <f>VLOOKUP($A747,'Supporting Data'!$A$2:$BH$1679,49,FALSE)</f>
        <v>0.31176471710205078</v>
      </c>
      <c r="L747" s="125">
        <f>VLOOKUP($A747,'Supporting Data'!$A$2:$BH$1679,26,FALSE)</f>
        <v>86.431098937988281</v>
      </c>
      <c r="M747" s="125">
        <f>VLOOKUP($A747,'Supporting Data'!$A$2:$BH$1679,53,FALSE)</f>
        <v>88.485214233398438</v>
      </c>
    </row>
    <row r="748" spans="1:13" x14ac:dyDescent="0.3">
      <c r="A748" s="4">
        <v>480685020</v>
      </c>
      <c r="B748" s="3" t="s">
        <v>217</v>
      </c>
      <c r="C748" s="3" t="s">
        <v>1151</v>
      </c>
      <c r="D748" s="125">
        <f>VLOOKUP($A748,'Supporting Data'!$A$2:$BH$1679,5,FALSE)</f>
        <v>94.512992858886719</v>
      </c>
      <c r="E748" s="128">
        <f>VLOOKUP($A748,'Supporting Data'!$A$2:$BH$1679,16,FALSE)</f>
        <v>0.55029582977294922</v>
      </c>
      <c r="F748" s="125">
        <f>VLOOKUP($A748,'Supporting Data'!$A$2:$BH$1679,7,FALSE)</f>
        <v>91.566780090332031</v>
      </c>
      <c r="G748" s="128">
        <f>VLOOKUP($A748,'Supporting Data'!$A$2:$BH$1679,49,FALSE)</f>
        <v>0.34848484396934509</v>
      </c>
      <c r="H748" s="125">
        <f>VLOOKUP($A748,'Supporting Data'!$A$2:$BH$1679,6,FALSE)</f>
        <v>91.336524963378906</v>
      </c>
      <c r="I748" s="128">
        <f>VLOOKUP($A748,'Supporting Data'!$A$2:$BH$1679,22,FALSE)</f>
        <v>0.37878787517547607</v>
      </c>
      <c r="J748" s="125">
        <f>VLOOKUP($A748,'Supporting Data'!$A$2:$BH$1679,8,FALSE)</f>
        <v>89.972267150878906</v>
      </c>
      <c r="K748" s="128">
        <f>VLOOKUP($A748,'Supporting Data'!$A$2:$BH$1679,49,FALSE)</f>
        <v>0.34848484396934509</v>
      </c>
      <c r="L748" s="125">
        <f>VLOOKUP($A748,'Supporting Data'!$A$2:$BH$1679,26,FALSE)</f>
        <v>87.337371826171875</v>
      </c>
      <c r="M748" s="125">
        <f>VLOOKUP($A748,'Supporting Data'!$A$2:$BH$1679,53,FALSE)</f>
        <v>89.743019104003906</v>
      </c>
    </row>
    <row r="749" spans="1:13" x14ac:dyDescent="0.3">
      <c r="A749" s="4">
        <v>1141131050</v>
      </c>
      <c r="B749" s="3" t="s">
        <v>531</v>
      </c>
      <c r="C749" s="3" t="s">
        <v>2050</v>
      </c>
      <c r="D749" s="125">
        <f>VLOOKUP($A749,'Supporting Data'!$A$2:$BH$1679,5,FALSE)</f>
        <v>82.456336975097656</v>
      </c>
      <c r="E749" s="128">
        <f>VLOOKUP($A749,'Supporting Data'!$A$2:$BH$1679,16,FALSE)</f>
        <v>0.38461539149284357</v>
      </c>
      <c r="F749" s="125">
        <f>VLOOKUP($A749,'Supporting Data'!$A$2:$BH$1679,7,FALSE)</f>
        <v>82.223892211914063</v>
      </c>
      <c r="G749" s="128">
        <f>VLOOKUP($A749,'Supporting Data'!$A$2:$BH$1679,49,FALSE)</f>
        <v>0.1392405033111572</v>
      </c>
      <c r="H749" s="125">
        <f>VLOOKUP($A749,'Supporting Data'!$A$2:$BH$1679,6,FALSE)</f>
        <v>83.569183349609375</v>
      </c>
      <c r="I749" s="128">
        <f>VLOOKUP($A749,'Supporting Data'!$A$2:$BH$1679,22,FALSE)</f>
        <v>0.3333333432674408</v>
      </c>
      <c r="J749" s="125">
        <f>VLOOKUP($A749,'Supporting Data'!$A$2:$BH$1679,8,FALSE)</f>
        <v>83.806800842285156</v>
      </c>
      <c r="K749" s="128">
        <f>VLOOKUP($A749,'Supporting Data'!$A$2:$BH$1679,49,FALSE)</f>
        <v>0.1392405033111572</v>
      </c>
      <c r="L749" s="125">
        <f>VLOOKUP($A749,'Supporting Data'!$A$2:$BH$1679,26,FALSE)</f>
        <v>86.129005432128906</v>
      </c>
      <c r="M749" s="125">
        <f>VLOOKUP($A749,'Supporting Data'!$A$2:$BH$1679,53,FALSE)</f>
        <v>86.650047302246094</v>
      </c>
    </row>
    <row r="750" spans="1:13" x14ac:dyDescent="0.3">
      <c r="A750" s="4">
        <v>650984020</v>
      </c>
      <c r="B750" s="3" t="s">
        <v>318</v>
      </c>
      <c r="C750" s="3" t="s">
        <v>1470</v>
      </c>
      <c r="D750" s="125">
        <f>VLOOKUP($A750,'Supporting Data'!$A$2:$BH$1679,5,FALSE)</f>
        <v>83.409172058105469</v>
      </c>
      <c r="E750" s="128">
        <f>VLOOKUP($A750,'Supporting Data'!$A$2:$BH$1679,16,FALSE)</f>
        <v>0.5157894492149353</v>
      </c>
      <c r="F750" s="125">
        <f>VLOOKUP($A750,'Supporting Data'!$A$2:$BH$1679,7,FALSE)</f>
        <v>93.752647399902344</v>
      </c>
      <c r="G750" s="128">
        <f>VLOOKUP($A750,'Supporting Data'!$A$2:$BH$1679,49,FALSE)</f>
        <v>0.53191488981246948</v>
      </c>
      <c r="H750" s="125">
        <f>VLOOKUP($A750,'Supporting Data'!$A$2:$BH$1679,6,FALSE)</f>
        <v>79.646240234375</v>
      </c>
      <c r="I750" s="128">
        <f>VLOOKUP($A750,'Supporting Data'!$A$2:$BH$1679,22,FALSE)</f>
        <v>0.44680851697921747</v>
      </c>
      <c r="J750" s="125">
        <f>VLOOKUP($A750,'Supporting Data'!$A$2:$BH$1679,8,FALSE)</f>
        <v>92.226104736328125</v>
      </c>
      <c r="K750" s="128">
        <f>VLOOKUP($A750,'Supporting Data'!$A$2:$BH$1679,49,FALSE)</f>
        <v>0.53191488981246948</v>
      </c>
      <c r="L750" s="125">
        <f>VLOOKUP($A750,'Supporting Data'!$A$2:$BH$1679,26,FALSE)</f>
        <v>81.597625732421875</v>
      </c>
      <c r="M750" s="125">
        <f>VLOOKUP($A750,'Supporting Data'!$A$2:$BH$1679,53,FALSE)</f>
        <v>90.732772827148438</v>
      </c>
    </row>
    <row r="751" spans="1:13" x14ac:dyDescent="0.3">
      <c r="A751" s="4">
        <v>551041050</v>
      </c>
      <c r="B751" s="3" t="s">
        <v>283</v>
      </c>
      <c r="C751" s="3" t="s">
        <v>1393</v>
      </c>
      <c r="D751" s="125">
        <f>VLOOKUP($A751,'Supporting Data'!$A$2:$BH$1679,5,FALSE)</f>
        <v>69.089637756347656</v>
      </c>
      <c r="E751" s="128">
        <f>VLOOKUP($A751,'Supporting Data'!$A$2:$BH$1679,16,FALSE)</f>
        <v>0.31446540355682367</v>
      </c>
      <c r="F751" s="125">
        <f>VLOOKUP($A751,'Supporting Data'!$A$2:$BH$1679,7,FALSE)</f>
        <v>75.559394836425781</v>
      </c>
      <c r="G751" s="128">
        <f>VLOOKUP($A751,'Supporting Data'!$A$2:$BH$1679,49,FALSE)</f>
        <v>0.1081081107258797</v>
      </c>
      <c r="H751" s="125">
        <f>VLOOKUP($A751,'Supporting Data'!$A$2:$BH$1679,6,FALSE)</f>
        <v>66.746620178222656</v>
      </c>
      <c r="I751" s="128">
        <f>VLOOKUP($A751,'Supporting Data'!$A$2:$BH$1679,22,FALSE)</f>
        <v>0.18181818723678589</v>
      </c>
      <c r="J751" s="125">
        <f>VLOOKUP($A751,'Supporting Data'!$A$2:$BH$1679,8,FALSE)</f>
        <v>77.363914489746094</v>
      </c>
      <c r="K751" s="128">
        <f>VLOOKUP($A751,'Supporting Data'!$A$2:$BH$1679,49,FALSE)</f>
        <v>0.1081081107258797</v>
      </c>
      <c r="L751" s="125">
        <f>VLOOKUP($A751,'Supporting Data'!$A$2:$BH$1679,26,FALSE)</f>
        <v>71.0244140625</v>
      </c>
      <c r="M751" s="125">
        <f>VLOOKUP($A751,'Supporting Data'!$A$2:$BH$1679,53,FALSE)</f>
        <v>78.299018859863281</v>
      </c>
    </row>
    <row r="752" spans="1:13" x14ac:dyDescent="0.3">
      <c r="A752" s="4">
        <v>191504020</v>
      </c>
      <c r="B752" s="3" t="s">
        <v>86</v>
      </c>
      <c r="C752" s="3" t="s">
        <v>778</v>
      </c>
      <c r="D752" s="125">
        <f>VLOOKUP($A752,'Supporting Data'!$A$2:$BH$1679,5,FALSE)</f>
        <v>82.802841186523438</v>
      </c>
      <c r="E752" s="128">
        <f>VLOOKUP($A752,'Supporting Data'!$A$2:$BH$1679,16,FALSE)</f>
        <v>0.3333333432674408</v>
      </c>
      <c r="F752" s="125">
        <f>VLOOKUP($A752,'Supporting Data'!$A$2:$BH$1679,7,FALSE)</f>
        <v>87.8646240234375</v>
      </c>
      <c r="G752" s="128">
        <f>VLOOKUP($A752,'Supporting Data'!$A$2:$BH$1679,49,FALSE)</f>
        <v>0.15909090638160711</v>
      </c>
      <c r="H752" s="125">
        <f>VLOOKUP($A752,'Supporting Data'!$A$2:$BH$1679,6,FALSE)</f>
        <v>84.413955688476563</v>
      </c>
      <c r="I752" s="128">
        <f>VLOOKUP($A752,'Supporting Data'!$A$2:$BH$1679,22,FALSE)</f>
        <v>0.34090909361839289</v>
      </c>
      <c r="J752" s="125">
        <f>VLOOKUP($A752,'Supporting Data'!$A$2:$BH$1679,8,FALSE)</f>
        <v>87.188255310058594</v>
      </c>
      <c r="K752" s="128">
        <f>VLOOKUP($A752,'Supporting Data'!$A$2:$BH$1679,49,FALSE)</f>
        <v>0.15909090638160711</v>
      </c>
      <c r="L752" s="125">
        <f>VLOOKUP($A752,'Supporting Data'!$A$2:$BH$1679,26,FALSE)</f>
        <v>87.337371826171875</v>
      </c>
      <c r="M752" s="125">
        <f>VLOOKUP($A752,'Supporting Data'!$A$2:$BH$1679,53,FALSE)</f>
        <v>94.733024597167969</v>
      </c>
    </row>
    <row r="753" spans="1:13" x14ac:dyDescent="0.3">
      <c r="A753" s="4">
        <v>801184020</v>
      </c>
      <c r="B753" s="3" t="s">
        <v>379</v>
      </c>
      <c r="C753" s="3" t="s">
        <v>1580</v>
      </c>
      <c r="D753" s="125">
        <f>VLOOKUP($A753,'Supporting Data'!$A$2:$BH$1679,5,FALSE)</f>
        <v>84.052642822265625</v>
      </c>
      <c r="E753" s="128">
        <f>VLOOKUP($A753,'Supporting Data'!$A$2:$BH$1679,16,FALSE)</f>
        <v>0.3452380895614624</v>
      </c>
      <c r="F753" s="125">
        <f>VLOOKUP($A753,'Supporting Data'!$A$2:$BH$1679,7,FALSE)</f>
        <v>83.112144470214844</v>
      </c>
      <c r="G753" s="128">
        <f>VLOOKUP($A753,'Supporting Data'!$A$2:$BH$1679,49,FALSE)</f>
        <v>0.24137930572032931</v>
      </c>
      <c r="H753" s="125">
        <f>VLOOKUP($A753,'Supporting Data'!$A$2:$BH$1679,6,FALSE)</f>
        <v>86.010520935058594</v>
      </c>
      <c r="I753" s="128">
        <f>VLOOKUP($A753,'Supporting Data'!$A$2:$BH$1679,22,FALSE)</f>
        <v>0.32758620381355291</v>
      </c>
      <c r="J753" s="125">
        <f>VLOOKUP($A753,'Supporting Data'!$A$2:$BH$1679,8,FALSE)</f>
        <v>86.030586242675781</v>
      </c>
      <c r="K753" s="128">
        <f>VLOOKUP($A753,'Supporting Data'!$A$2:$BH$1679,49,FALSE)</f>
        <v>0.24137930572032931</v>
      </c>
      <c r="L753" s="125">
        <f>VLOOKUP($A753,'Supporting Data'!$A$2:$BH$1679,26,FALSE)</f>
        <v>84.920639038085938</v>
      </c>
      <c r="M753" s="125">
        <f>VLOOKUP($A753,'Supporting Data'!$A$2:$BH$1679,53,FALSE)</f>
        <v>85.639678955078125</v>
      </c>
    </row>
    <row r="754" spans="1:13" x14ac:dyDescent="0.3">
      <c r="A754" s="4">
        <v>720731050</v>
      </c>
      <c r="B754" s="3" t="s">
        <v>343</v>
      </c>
      <c r="C754" s="3" t="s">
        <v>1513</v>
      </c>
      <c r="D754" s="125">
        <f>VLOOKUP($A754,'Supporting Data'!$A$2:$BH$1679,5,FALSE)</f>
        <v>84.222511291503906</v>
      </c>
      <c r="E754" s="128">
        <f>VLOOKUP($A754,'Supporting Data'!$A$2:$BH$1679,16,FALSE)</f>
        <v>0.24193547666072851</v>
      </c>
      <c r="F754" s="125">
        <f>VLOOKUP($A754,'Supporting Data'!$A$2:$BH$1679,7,FALSE)</f>
        <v>76.30511474609375</v>
      </c>
      <c r="G754" s="128">
        <f>VLOOKUP($A754,'Supporting Data'!$A$2:$BH$1679,49,FALSE)</f>
        <v>0.2297297269105911</v>
      </c>
      <c r="H754" s="125">
        <f>VLOOKUP($A754,'Supporting Data'!$A$2:$BH$1679,6,FALSE)</f>
        <v>85.547164916992188</v>
      </c>
      <c r="I754" s="128">
        <f>VLOOKUP($A754,'Supporting Data'!$A$2:$BH$1679,22,FALSE)</f>
        <v>0.24193547666072851</v>
      </c>
      <c r="J754" s="125">
        <f>VLOOKUP($A754,'Supporting Data'!$A$2:$BH$1679,8,FALSE)</f>
        <v>75.8905029296875</v>
      </c>
      <c r="K754" s="128">
        <f>VLOOKUP($A754,'Supporting Data'!$A$2:$BH$1679,49,FALSE)</f>
        <v>0.2297297269105911</v>
      </c>
      <c r="L754" s="125">
        <f>VLOOKUP($A754,'Supporting Data'!$A$2:$BH$1679,26,FALSE)</f>
        <v>80.993446350097656</v>
      </c>
      <c r="M754" s="125">
        <f>VLOOKUP($A754,'Supporting Data'!$A$2:$BH$1679,53,FALSE)</f>
        <v>81.474472045898438</v>
      </c>
    </row>
    <row r="755" spans="1:13" x14ac:dyDescent="0.3">
      <c r="A755" s="4">
        <v>661074020</v>
      </c>
      <c r="B755" s="3" t="s">
        <v>323</v>
      </c>
      <c r="C755" s="3" t="s">
        <v>1479</v>
      </c>
      <c r="D755" s="125">
        <f>VLOOKUP($A755,'Supporting Data'!$A$2:$BH$1679,5,FALSE)</f>
        <v>84.513893127441406</v>
      </c>
      <c r="E755" s="128">
        <f>VLOOKUP($A755,'Supporting Data'!$A$2:$BH$1679,16,FALSE)</f>
        <v>0.42105263471603388</v>
      </c>
      <c r="F755" s="125">
        <f>VLOOKUP($A755,'Supporting Data'!$A$2:$BH$1679,7,FALSE)</f>
        <v>84.859504699707031</v>
      </c>
      <c r="G755" s="128">
        <f>VLOOKUP($A755,'Supporting Data'!$A$2:$BH$1679,49,FALSE)</f>
        <v>0.19230769574642179</v>
      </c>
      <c r="H755" s="125">
        <f>VLOOKUP($A755,'Supporting Data'!$A$2:$BH$1679,6,FALSE)</f>
        <v>86.122047424316406</v>
      </c>
      <c r="I755" s="128">
        <f>VLOOKUP($A755,'Supporting Data'!$A$2:$BH$1679,22,FALSE)</f>
        <v>0.30769231915473938</v>
      </c>
      <c r="J755" s="125">
        <f>VLOOKUP($A755,'Supporting Data'!$A$2:$BH$1679,8,FALSE)</f>
        <v>86.628456115722656</v>
      </c>
      <c r="K755" s="128">
        <f>VLOOKUP($A755,'Supporting Data'!$A$2:$BH$1679,49,FALSE)</f>
        <v>0.19230769574642179</v>
      </c>
      <c r="L755" s="125">
        <f>VLOOKUP($A755,'Supporting Data'!$A$2:$BH$1679,26,FALSE)</f>
        <v>83.712272644042969</v>
      </c>
      <c r="M755" s="125">
        <f>VLOOKUP($A755,'Supporting Data'!$A$2:$BH$1679,53,FALSE)</f>
        <v>83.330253601074219</v>
      </c>
    </row>
    <row r="756" spans="1:13" x14ac:dyDescent="0.3">
      <c r="A756" s="4">
        <v>511554020</v>
      </c>
      <c r="B756" s="3" t="s">
        <v>269</v>
      </c>
      <c r="C756" s="3" t="s">
        <v>1367</v>
      </c>
      <c r="D756" s="125">
        <f>VLOOKUP($A756,'Supporting Data'!$A$2:$BH$1679,5,FALSE)</f>
        <v>90.827049255371094</v>
      </c>
      <c r="E756" s="128">
        <f>VLOOKUP($A756,'Supporting Data'!$A$2:$BH$1679,16,FALSE)</f>
        <v>0.49082568287849432</v>
      </c>
      <c r="F756" s="125">
        <f>VLOOKUP($A756,'Supporting Data'!$A$2:$BH$1679,7,FALSE)</f>
        <v>88.138168334960938</v>
      </c>
      <c r="G756" s="128">
        <f>VLOOKUP($A756,'Supporting Data'!$A$2:$BH$1679,49,FALSE)</f>
        <v>0.22935779392719269</v>
      </c>
      <c r="H756" s="125">
        <f>VLOOKUP($A756,'Supporting Data'!$A$2:$BH$1679,6,FALSE)</f>
        <v>87.856391906738281</v>
      </c>
      <c r="I756" s="128">
        <f>VLOOKUP($A756,'Supporting Data'!$A$2:$BH$1679,22,FALSE)</f>
        <v>0.26605504751205439</v>
      </c>
      <c r="J756" s="125">
        <f>VLOOKUP($A756,'Supporting Data'!$A$2:$BH$1679,8,FALSE)</f>
        <v>92.082611083984375</v>
      </c>
      <c r="K756" s="128">
        <f>VLOOKUP($A756,'Supporting Data'!$A$2:$BH$1679,49,FALSE)</f>
        <v>0.22935779392719269</v>
      </c>
      <c r="L756" s="125">
        <f>VLOOKUP($A756,'Supporting Data'!$A$2:$BH$1679,26,FALSE)</f>
        <v>97.004310607910156</v>
      </c>
      <c r="M756" s="125">
        <f>VLOOKUP($A756,'Supporting Data'!$A$2:$BH$1679,53,FALSE)</f>
        <v>98.444587707519531</v>
      </c>
    </row>
    <row r="757" spans="1:13" x14ac:dyDescent="0.3">
      <c r="A757" s="4">
        <v>890874020</v>
      </c>
      <c r="B757" s="3" t="s">
        <v>416</v>
      </c>
      <c r="C757" s="3" t="s">
        <v>1669</v>
      </c>
      <c r="D757" s="125">
        <f>VLOOKUP($A757,'Supporting Data'!$A$2:$BH$1679,5,FALSE)</f>
        <v>80.223983764648438</v>
      </c>
      <c r="E757" s="128">
        <f>VLOOKUP($A757,'Supporting Data'!$A$2:$BH$1679,16,FALSE)</f>
        <v>0.4237288236618042</v>
      </c>
      <c r="F757" s="125">
        <f>VLOOKUP($A757,'Supporting Data'!$A$2:$BH$1679,7,FALSE)</f>
        <v>84.934242248535156</v>
      </c>
      <c r="G757" s="128">
        <f>VLOOKUP($A757,'Supporting Data'!$A$2:$BH$1679,49,FALSE)</f>
        <v>0.21875</v>
      </c>
      <c r="H757" s="125">
        <f>VLOOKUP($A757,'Supporting Data'!$A$2:$BH$1679,6,FALSE)</f>
        <v>82.197181701660156</v>
      </c>
      <c r="I757" s="128">
        <f>VLOOKUP($A757,'Supporting Data'!$A$2:$BH$1679,22,FALSE)</f>
        <v>0.15625</v>
      </c>
      <c r="J757" s="125">
        <f>VLOOKUP($A757,'Supporting Data'!$A$2:$BH$1679,8,FALSE)</f>
        <v>85.993904113769531</v>
      </c>
      <c r="K757" s="128">
        <f>VLOOKUP($A757,'Supporting Data'!$A$2:$BH$1679,49,FALSE)</f>
        <v>0.21875</v>
      </c>
      <c r="L757" s="125">
        <f>VLOOKUP($A757,'Supporting Data'!$A$2:$BH$1679,26,FALSE)</f>
        <v>81.2955322265625</v>
      </c>
      <c r="M757" s="125">
        <f>VLOOKUP($A757,'Supporting Data'!$A$2:$BH$1679,53,FALSE)</f>
        <v>82.9384765625</v>
      </c>
    </row>
    <row r="758" spans="1:13" x14ac:dyDescent="0.3">
      <c r="A758" s="4">
        <v>30314020</v>
      </c>
      <c r="B758" s="3" t="s">
        <v>8</v>
      </c>
      <c r="C758" s="3" t="s">
        <v>564</v>
      </c>
      <c r="D758" s="125">
        <f>VLOOKUP($A758,'Supporting Data'!$A$2:$BH$1679,5,FALSE)</f>
        <v>83.864944458007813</v>
      </c>
      <c r="E758" s="128">
        <f>VLOOKUP($A758,'Supporting Data'!$A$2:$BH$1679,16,FALSE)</f>
        <v>0.45588234066963201</v>
      </c>
      <c r="F758" s="125">
        <f>VLOOKUP($A758,'Supporting Data'!$A$2:$BH$1679,7,FALSE)</f>
        <v>86.471099853515625</v>
      </c>
      <c r="G758" s="128">
        <f>VLOOKUP($A758,'Supporting Data'!$A$2:$BH$1679,49,FALSE)</f>
        <v>0.13513512909412381</v>
      </c>
      <c r="H758" s="125">
        <f>VLOOKUP($A758,'Supporting Data'!$A$2:$BH$1679,6,FALSE)</f>
        <v>83.668731689453125</v>
      </c>
      <c r="I758" s="128">
        <f>VLOOKUP($A758,'Supporting Data'!$A$2:$BH$1679,22,FALSE)</f>
        <v>0.29729729890823359</v>
      </c>
      <c r="J758" s="125">
        <f>VLOOKUP($A758,'Supporting Data'!$A$2:$BH$1679,8,FALSE)</f>
        <v>84.975906372070313</v>
      </c>
      <c r="K758" s="128">
        <f>VLOOKUP($A758,'Supporting Data'!$A$2:$BH$1679,49,FALSE)</f>
        <v>0.13513512909412381</v>
      </c>
      <c r="L758" s="125">
        <f>VLOOKUP($A758,'Supporting Data'!$A$2:$BH$1679,26,FALSE)</f>
        <v>80.087165832519531</v>
      </c>
      <c r="M758" s="125">
        <f>VLOOKUP($A758,'Supporting Data'!$A$2:$BH$1679,53,FALSE)</f>
        <v>84.340629577636719</v>
      </c>
    </row>
    <row r="759" spans="1:13" x14ac:dyDescent="0.3">
      <c r="A759" s="4">
        <v>480716000</v>
      </c>
      <c r="B759" s="3" t="s">
        <v>220</v>
      </c>
      <c r="C759" s="3" t="s">
        <v>622</v>
      </c>
      <c r="D759" s="125">
        <f>VLOOKUP($A759,'Supporting Data'!$A$2:$BH$1679,5,FALSE)</f>
        <v>83.204048156738281</v>
      </c>
      <c r="E759" s="128">
        <f>VLOOKUP($A759,'Supporting Data'!$A$2:$BH$1679,16,FALSE)</f>
        <v>0.60000002384185791</v>
      </c>
      <c r="F759" s="125">
        <f>VLOOKUP($A759,'Supporting Data'!$A$2:$BH$1679,7,FALSE)</f>
        <v>82.821601867675781</v>
      </c>
      <c r="G759" s="128">
        <f>VLOOKUP($A759,'Supporting Data'!$A$2:$BH$1679,49,FALSE)</f>
        <v>0.3333333432674408</v>
      </c>
      <c r="H759" s="125">
        <f>VLOOKUP($A759,'Supporting Data'!$A$2:$BH$1679,6,FALSE)</f>
        <v>81.669700622558594</v>
      </c>
      <c r="I759" s="128">
        <f>VLOOKUP($A759,'Supporting Data'!$A$2:$BH$1679,22,FALSE)</f>
        <v>0.31111112236976618</v>
      </c>
      <c r="J759" s="125">
        <f>VLOOKUP($A759,'Supporting Data'!$A$2:$BH$1679,8,FALSE)</f>
        <v>79.121009826660156</v>
      </c>
      <c r="K759" s="128">
        <f>VLOOKUP($A759,'Supporting Data'!$A$2:$BH$1679,49,FALSE)</f>
        <v>0.3333333432674408</v>
      </c>
      <c r="L759" s="125">
        <f>VLOOKUP($A759,'Supporting Data'!$A$2:$BH$1679,26,FALSE)</f>
        <v>87.941551208496094</v>
      </c>
      <c r="M759" s="125">
        <f>VLOOKUP($A759,'Supporting Data'!$A$2:$BH$1679,53,FALSE)</f>
        <v>88.114059448242188</v>
      </c>
    </row>
    <row r="760" spans="1:13" x14ac:dyDescent="0.3">
      <c r="A760" s="4">
        <v>730994040</v>
      </c>
      <c r="B760" s="3" t="s">
        <v>345</v>
      </c>
      <c r="C760" s="3" t="s">
        <v>1518</v>
      </c>
      <c r="D760" s="125">
        <f>VLOOKUP($A760,'Supporting Data'!$A$2:$BH$1679,5,FALSE)</f>
        <v>88.911636352539063</v>
      </c>
      <c r="E760" s="128">
        <f>VLOOKUP($A760,'Supporting Data'!$A$2:$BH$1679,16,FALSE)</f>
        <v>0.35135135054588318</v>
      </c>
      <c r="F760" s="125">
        <f>VLOOKUP($A760,'Supporting Data'!$A$2:$BH$1679,7,FALSE)</f>
        <v>94.409416198730469</v>
      </c>
      <c r="G760" s="128">
        <f>VLOOKUP($A760,'Supporting Data'!$A$2:$BH$1679,49,FALSE)</f>
        <v>0.27142858505249018</v>
      </c>
      <c r="H760" s="125">
        <f>VLOOKUP($A760,'Supporting Data'!$A$2:$BH$1679,6,FALSE)</f>
        <v>89.414794921875</v>
      </c>
      <c r="I760" s="128">
        <f>VLOOKUP($A760,'Supporting Data'!$A$2:$BH$1679,22,FALSE)</f>
        <v>0.28985506296157842</v>
      </c>
      <c r="J760" s="125">
        <f>VLOOKUP($A760,'Supporting Data'!$A$2:$BH$1679,8,FALSE)</f>
        <v>93.319190979003906</v>
      </c>
      <c r="K760" s="128">
        <f>VLOOKUP($A760,'Supporting Data'!$A$2:$BH$1679,49,FALSE)</f>
        <v>0.27142858505249018</v>
      </c>
      <c r="L760" s="125">
        <f>VLOOKUP($A760,'Supporting Data'!$A$2:$BH$1679,26,FALSE)</f>
        <v>84.316452026367188</v>
      </c>
      <c r="M760" s="125">
        <f>VLOOKUP($A760,'Supporting Data'!$A$2:$BH$1679,53,FALSE)</f>
        <v>85.000465393066406</v>
      </c>
    </row>
    <row r="761" spans="1:13" x14ac:dyDescent="0.3">
      <c r="A761" s="4">
        <v>191501050</v>
      </c>
      <c r="B761" s="3" t="s">
        <v>86</v>
      </c>
      <c r="C761" s="3" t="s">
        <v>777</v>
      </c>
      <c r="D761" s="125">
        <f>VLOOKUP($A761,'Supporting Data'!$A$2:$BH$1679,5,FALSE)</f>
        <v>83.248939514160156</v>
      </c>
      <c r="E761" s="128">
        <f>VLOOKUP($A761,'Supporting Data'!$A$2:$BH$1679,16,FALSE)</f>
        <v>0.36764705181121832</v>
      </c>
      <c r="F761" s="125">
        <f>VLOOKUP($A761,'Supporting Data'!$A$2:$BH$1679,7,FALSE)</f>
        <v>78.989356994628906</v>
      </c>
      <c r="G761" s="128">
        <f>VLOOKUP($A761,'Supporting Data'!$A$2:$BH$1679,49,FALSE)</f>
        <v>7.6923079788684845E-2</v>
      </c>
      <c r="H761" s="125">
        <f>VLOOKUP($A761,'Supporting Data'!$A$2:$BH$1679,6,FALSE)</f>
        <v>85.156219482421875</v>
      </c>
      <c r="I761" s="128">
        <f>VLOOKUP($A761,'Supporting Data'!$A$2:$BH$1679,22,FALSE)</f>
        <v>0</v>
      </c>
      <c r="J761" s="125">
        <f>VLOOKUP($A761,'Supporting Data'!$A$2:$BH$1679,8,FALSE)</f>
        <v>78.887741088867188</v>
      </c>
      <c r="K761" s="128">
        <f>VLOOKUP($A761,'Supporting Data'!$A$2:$BH$1679,49,FALSE)</f>
        <v>7.6923079788684845E-2</v>
      </c>
      <c r="L761" s="125">
        <f>VLOOKUP($A761,'Supporting Data'!$A$2:$BH$1679,26,FALSE)</f>
        <v>81.2955322265625</v>
      </c>
      <c r="M761" s="125">
        <f>VLOOKUP($A761,'Supporting Data'!$A$2:$BH$1679,53,FALSE)</f>
        <v>73.948234558105469</v>
      </c>
    </row>
    <row r="762" spans="1:13" x14ac:dyDescent="0.3">
      <c r="A762" s="4">
        <v>220924020</v>
      </c>
      <c r="B762" s="3" t="s">
        <v>99</v>
      </c>
      <c r="C762" s="3" t="s">
        <v>812</v>
      </c>
      <c r="D762" s="125">
        <f>VLOOKUP($A762,'Supporting Data'!$A$2:$BH$1679,5,FALSE)</f>
        <v>84.127586364746094</v>
      </c>
      <c r="E762" s="128">
        <f>VLOOKUP($A762,'Supporting Data'!$A$2:$BH$1679,16,FALSE)</f>
        <v>0.37545126676559448</v>
      </c>
      <c r="F762" s="125">
        <f>VLOOKUP($A762,'Supporting Data'!$A$2:$BH$1679,7,FALSE)</f>
        <v>91.444618225097656</v>
      </c>
      <c r="G762" s="128">
        <f>VLOOKUP($A762,'Supporting Data'!$A$2:$BH$1679,49,FALSE)</f>
        <v>0.28448274731636047</v>
      </c>
      <c r="H762" s="125">
        <f>VLOOKUP($A762,'Supporting Data'!$A$2:$BH$1679,6,FALSE)</f>
        <v>84.980491638183594</v>
      </c>
      <c r="I762" s="128">
        <f>VLOOKUP($A762,'Supporting Data'!$A$2:$BH$1679,22,FALSE)</f>
        <v>0.26180258393287659</v>
      </c>
      <c r="J762" s="125">
        <f>VLOOKUP($A762,'Supporting Data'!$A$2:$BH$1679,8,FALSE)</f>
        <v>89.627067565917969</v>
      </c>
      <c r="K762" s="128">
        <f>VLOOKUP($A762,'Supporting Data'!$A$2:$BH$1679,49,FALSE)</f>
        <v>0.28448274731636047</v>
      </c>
      <c r="L762" s="125">
        <f>VLOOKUP($A762,'Supporting Data'!$A$2:$BH$1679,26,FALSE)</f>
        <v>83.108085632324219</v>
      </c>
      <c r="M762" s="125">
        <f>VLOOKUP($A762,'Supporting Data'!$A$2:$BH$1679,53,FALSE)</f>
        <v>89.371864318847656</v>
      </c>
    </row>
    <row r="763" spans="1:13" x14ac:dyDescent="0.3">
      <c r="A763" s="4">
        <v>920904120</v>
      </c>
      <c r="B763" s="3" t="s">
        <v>430</v>
      </c>
      <c r="C763" s="3" t="s">
        <v>1734</v>
      </c>
      <c r="D763" s="125">
        <f>VLOOKUP($A763,'Supporting Data'!$A$2:$BH$1679,5,FALSE)</f>
        <v>87.976898193359375</v>
      </c>
      <c r="E763" s="128">
        <f>VLOOKUP($A763,'Supporting Data'!$A$2:$BH$1679,16,FALSE)</f>
        <v>0.4921875</v>
      </c>
      <c r="F763" s="125">
        <f>VLOOKUP($A763,'Supporting Data'!$A$2:$BH$1679,7,FALSE)</f>
        <v>91.550880432128906</v>
      </c>
      <c r="G763" s="128">
        <f>VLOOKUP($A763,'Supporting Data'!$A$2:$BH$1679,49,FALSE)</f>
        <v>0.43421053886413569</v>
      </c>
      <c r="H763" s="125">
        <f>VLOOKUP($A763,'Supporting Data'!$A$2:$BH$1679,6,FALSE)</f>
        <v>85.893257141113281</v>
      </c>
      <c r="I763" s="128">
        <f>VLOOKUP($A763,'Supporting Data'!$A$2:$BH$1679,22,FALSE)</f>
        <v>0.41333332657814031</v>
      </c>
      <c r="J763" s="125">
        <f>VLOOKUP($A763,'Supporting Data'!$A$2:$BH$1679,8,FALSE)</f>
        <v>92.8734130859375</v>
      </c>
      <c r="K763" s="128">
        <f>VLOOKUP($A763,'Supporting Data'!$A$2:$BH$1679,49,FALSE)</f>
        <v>0.43421053886413569</v>
      </c>
      <c r="L763" s="125">
        <f>VLOOKUP($A763,'Supporting Data'!$A$2:$BH$1679,26,FALSE)</f>
        <v>85.826911926269531</v>
      </c>
      <c r="M763" s="125">
        <f>VLOOKUP($A763,'Supporting Data'!$A$2:$BH$1679,53,FALSE)</f>
        <v>86.546951293945313</v>
      </c>
    </row>
    <row r="764" spans="1:13" x14ac:dyDescent="0.3">
      <c r="A764" s="4">
        <v>801181050</v>
      </c>
      <c r="B764" s="3" t="s">
        <v>379</v>
      </c>
      <c r="C764" s="3" t="s">
        <v>1579</v>
      </c>
      <c r="D764" s="125">
        <f>VLOOKUP($A764,'Supporting Data'!$A$2:$BH$1679,5,FALSE)</f>
        <v>85.030914306640625</v>
      </c>
      <c r="E764" s="128">
        <f>VLOOKUP($A764,'Supporting Data'!$A$2:$BH$1679,16,FALSE)</f>
        <v>0.40625</v>
      </c>
      <c r="F764" s="125">
        <f>VLOOKUP($A764,'Supporting Data'!$A$2:$BH$1679,7,FALSE)</f>
        <v>82.534378051757813</v>
      </c>
      <c r="G764" s="128">
        <f>VLOOKUP($A764,'Supporting Data'!$A$2:$BH$1679,49,FALSE)</f>
        <v>0.1607142835855484</v>
      </c>
      <c r="H764" s="125">
        <f>VLOOKUP($A764,'Supporting Data'!$A$2:$BH$1679,6,FALSE)</f>
        <v>87.449783325195313</v>
      </c>
      <c r="I764" s="128">
        <f>VLOOKUP($A764,'Supporting Data'!$A$2:$BH$1679,22,FALSE)</f>
        <v>0.38775509595870972</v>
      </c>
      <c r="J764" s="125">
        <f>VLOOKUP($A764,'Supporting Data'!$A$2:$BH$1679,8,FALSE)</f>
        <v>84.591506958007813</v>
      </c>
      <c r="K764" s="128">
        <f>VLOOKUP($A764,'Supporting Data'!$A$2:$BH$1679,49,FALSE)</f>
        <v>0.1607142835855484</v>
      </c>
      <c r="L764" s="125">
        <f>VLOOKUP($A764,'Supporting Data'!$A$2:$BH$1679,26,FALSE)</f>
        <v>85.826911926269531</v>
      </c>
      <c r="M764" s="125">
        <f>VLOOKUP($A764,'Supporting Data'!$A$2:$BH$1679,53,FALSE)</f>
        <v>85.4541015625</v>
      </c>
    </row>
    <row r="765" spans="1:13" x14ac:dyDescent="0.3">
      <c r="A765" s="4">
        <v>130593000</v>
      </c>
      <c r="B765" s="3" t="s">
        <v>55</v>
      </c>
      <c r="C765" s="3" t="s">
        <v>699</v>
      </c>
      <c r="D765" s="125">
        <f>VLOOKUP($A765,'Supporting Data'!$A$2:$BH$1679,5,FALSE)</f>
        <v>93.930595397949219</v>
      </c>
      <c r="E765" s="128">
        <f>VLOOKUP($A765,'Supporting Data'!$A$2:$BH$1679,16,FALSE)</f>
        <v>0.5595238208770752</v>
      </c>
      <c r="F765" s="125">
        <f>VLOOKUP($A765,'Supporting Data'!$A$2:$BH$1679,7,FALSE)</f>
        <v>91.949989318847656</v>
      </c>
      <c r="G765" s="128">
        <f>VLOOKUP($A765,'Supporting Data'!$A$2:$BH$1679,49,FALSE)</f>
        <v>0.42222222685813898</v>
      </c>
      <c r="H765" s="125">
        <f>VLOOKUP($A765,'Supporting Data'!$A$2:$BH$1679,6,FALSE)</f>
        <v>93.604377746582031</v>
      </c>
      <c r="I765" s="128">
        <f>VLOOKUP($A765,'Supporting Data'!$A$2:$BH$1679,22,FALSE)</f>
        <v>0.48888888955116272</v>
      </c>
      <c r="J765" s="125">
        <f>VLOOKUP($A765,'Supporting Data'!$A$2:$BH$1679,8,FALSE)</f>
        <v>91.599464416503906</v>
      </c>
      <c r="K765" s="128">
        <f>VLOOKUP($A765,'Supporting Data'!$A$2:$BH$1679,49,FALSE)</f>
        <v>0.42222222685813898</v>
      </c>
      <c r="L765" s="125">
        <f>VLOOKUP($A765,'Supporting Data'!$A$2:$BH$1679,26,FALSE)</f>
        <v>93.681297302246094</v>
      </c>
      <c r="M765" s="125">
        <f>VLOOKUP($A765,'Supporting Data'!$A$2:$BH$1679,53,FALSE)</f>
        <v>92.506080627441406</v>
      </c>
    </row>
    <row r="766" spans="1:13" x14ac:dyDescent="0.3">
      <c r="A766" s="4">
        <v>250033000</v>
      </c>
      <c r="B766" s="3" t="s">
        <v>111</v>
      </c>
      <c r="C766" s="3" t="s">
        <v>882</v>
      </c>
      <c r="D766" s="125">
        <f>VLOOKUP($A766,'Supporting Data'!$A$2:$BH$1679,5,FALSE)</f>
        <v>80.824127197265625</v>
      </c>
      <c r="E766" s="128">
        <f>VLOOKUP($A766,'Supporting Data'!$A$2:$BH$1679,16,FALSE)</f>
        <v>0.34883719682693481</v>
      </c>
      <c r="F766" s="125">
        <f>VLOOKUP($A766,'Supporting Data'!$A$2:$BH$1679,7,FALSE)</f>
        <v>81.340484619140625</v>
      </c>
      <c r="G766" s="128">
        <f>VLOOKUP($A766,'Supporting Data'!$A$2:$BH$1679,49,FALSE)</f>
        <v>0.1311475336551666</v>
      </c>
      <c r="H766" s="125">
        <f>VLOOKUP($A766,'Supporting Data'!$A$2:$BH$1679,6,FALSE)</f>
        <v>79.162483215332031</v>
      </c>
      <c r="I766" s="128">
        <f>VLOOKUP($A766,'Supporting Data'!$A$2:$BH$1679,22,FALSE)</f>
        <v>0.24590164422988889</v>
      </c>
      <c r="J766" s="125">
        <f>VLOOKUP($A766,'Supporting Data'!$A$2:$BH$1679,8,FALSE)</f>
        <v>81.208793640136719</v>
      </c>
      <c r="K766" s="128">
        <f>VLOOKUP($A766,'Supporting Data'!$A$2:$BH$1679,49,FALSE)</f>
        <v>0.1311475336551666</v>
      </c>
      <c r="L766" s="125">
        <f>VLOOKUP($A766,'Supporting Data'!$A$2:$BH$1679,26,FALSE)</f>
        <v>82.50390625</v>
      </c>
      <c r="M766" s="125">
        <f>VLOOKUP($A766,'Supporting Data'!$A$2:$BH$1679,53,FALSE)</f>
        <v>83.9488525390625</v>
      </c>
    </row>
    <row r="767" spans="1:13" x14ac:dyDescent="0.3">
      <c r="A767" s="4">
        <v>1100293000</v>
      </c>
      <c r="B767" s="3" t="s">
        <v>520</v>
      </c>
      <c r="C767" s="3" t="s">
        <v>2028</v>
      </c>
      <c r="D767" s="125">
        <f>VLOOKUP($A767,'Supporting Data'!$A$2:$BH$1679,5,FALSE)</f>
        <v>76.734046936035156</v>
      </c>
      <c r="E767" s="128">
        <f>VLOOKUP($A767,'Supporting Data'!$A$2:$BH$1679,16,FALSE)</f>
        <v>0.50598800182342529</v>
      </c>
      <c r="F767" s="125">
        <f>VLOOKUP($A767,'Supporting Data'!$A$2:$BH$1679,7,FALSE)</f>
        <v>77.15673828125</v>
      </c>
      <c r="G767" s="128">
        <f>VLOOKUP($A767,'Supporting Data'!$A$2:$BH$1679,49,FALSE)</f>
        <v>0.41017964482307429</v>
      </c>
      <c r="H767" s="125">
        <f>VLOOKUP($A767,'Supporting Data'!$A$2:$BH$1679,6,FALSE)</f>
        <v>78.335853576660156</v>
      </c>
      <c r="I767" s="128">
        <f>VLOOKUP($A767,'Supporting Data'!$A$2:$BH$1679,22,FALSE)</f>
        <v>0.50598800182342529</v>
      </c>
      <c r="J767" s="125">
        <f>VLOOKUP($A767,'Supporting Data'!$A$2:$BH$1679,8,FALSE)</f>
        <v>78.905792236328125</v>
      </c>
      <c r="K767" s="128">
        <f>VLOOKUP($A767,'Supporting Data'!$A$2:$BH$1679,49,FALSE)</f>
        <v>0.41017964482307429</v>
      </c>
      <c r="L767" s="125">
        <f>VLOOKUP($A767,'Supporting Data'!$A$2:$BH$1679,26,FALSE)</f>
        <v>89.452011108398438</v>
      </c>
      <c r="M767" s="125">
        <f>VLOOKUP($A767,'Supporting Data'!$A$2:$BH$1679,53,FALSE)</f>
        <v>86.052070617675781</v>
      </c>
    </row>
    <row r="768" spans="1:13" x14ac:dyDescent="0.3">
      <c r="A768" s="4">
        <v>691094020</v>
      </c>
      <c r="B768" s="3" t="s">
        <v>336</v>
      </c>
      <c r="C768" s="3" t="s">
        <v>1499</v>
      </c>
      <c r="D768" s="125">
        <f>VLOOKUP($A768,'Supporting Data'!$A$2:$BH$1679,5,FALSE)</f>
        <v>86.275337219238281</v>
      </c>
      <c r="E768" s="128">
        <f>VLOOKUP($A768,'Supporting Data'!$A$2:$BH$1679,16,FALSE)</f>
        <v>0.4117647111415863</v>
      </c>
      <c r="F768" s="125">
        <f>VLOOKUP($A768,'Supporting Data'!$A$2:$BH$1679,7,FALSE)</f>
        <v>90.547897338867188</v>
      </c>
      <c r="G768" s="128">
        <f>VLOOKUP($A768,'Supporting Data'!$A$2:$BH$1679,49,FALSE)</f>
        <v>0.24615384638309479</v>
      </c>
      <c r="H768" s="125">
        <f>VLOOKUP($A768,'Supporting Data'!$A$2:$BH$1679,6,FALSE)</f>
        <v>85.791999816894531</v>
      </c>
      <c r="I768" s="128">
        <f>VLOOKUP($A768,'Supporting Data'!$A$2:$BH$1679,22,FALSE)</f>
        <v>0.26153847575187678</v>
      </c>
      <c r="J768" s="125">
        <f>VLOOKUP($A768,'Supporting Data'!$A$2:$BH$1679,8,FALSE)</f>
        <v>86.400924682617188</v>
      </c>
      <c r="K768" s="128">
        <f>VLOOKUP($A768,'Supporting Data'!$A$2:$BH$1679,49,FALSE)</f>
        <v>0.24615384638309479</v>
      </c>
      <c r="L768" s="125">
        <f>VLOOKUP($A768,'Supporting Data'!$A$2:$BH$1679,26,FALSE)</f>
        <v>80.691352844238281</v>
      </c>
      <c r="M768" s="125">
        <f>VLOOKUP($A768,'Supporting Data'!$A$2:$BH$1679,53,FALSE)</f>
        <v>82.670417785644531</v>
      </c>
    </row>
    <row r="769" spans="1:13" x14ac:dyDescent="0.3">
      <c r="A769" s="4">
        <v>771031050</v>
      </c>
      <c r="B769" s="3" t="s">
        <v>367</v>
      </c>
      <c r="C769" s="3" t="s">
        <v>1557</v>
      </c>
      <c r="D769" s="125">
        <f>VLOOKUP($A769,'Supporting Data'!$A$2:$BH$1679,5,FALSE)</f>
        <v>86.171989440917969</v>
      </c>
      <c r="E769" s="128">
        <f>VLOOKUP($A769,'Supporting Data'!$A$2:$BH$1679,16,FALSE)</f>
        <v>0.38235294818878168</v>
      </c>
      <c r="F769" s="125">
        <f>VLOOKUP($A769,'Supporting Data'!$A$2:$BH$1679,7,FALSE)</f>
        <v>94.895927429199219</v>
      </c>
      <c r="G769" s="128">
        <f>VLOOKUP($A769,'Supporting Data'!$A$2:$BH$1679,49,FALSE)</f>
        <v>0.37037035822868353</v>
      </c>
      <c r="H769" s="125">
        <f>VLOOKUP($A769,'Supporting Data'!$A$2:$BH$1679,6,FALSE)</f>
        <v>87.569023132324219</v>
      </c>
      <c r="I769" s="128">
        <f>VLOOKUP($A769,'Supporting Data'!$A$2:$BH$1679,22,FALSE)</f>
        <v>0.23913043737411499</v>
      </c>
      <c r="J769" s="125">
        <f>VLOOKUP($A769,'Supporting Data'!$A$2:$BH$1679,8,FALSE)</f>
        <v>94.992904663085938</v>
      </c>
      <c r="K769" s="128">
        <f>VLOOKUP($A769,'Supporting Data'!$A$2:$BH$1679,49,FALSE)</f>
        <v>0.37037035822868353</v>
      </c>
      <c r="L769" s="125">
        <f>VLOOKUP($A769,'Supporting Data'!$A$2:$BH$1679,26,FALSE)</f>
        <v>77.670433044433594</v>
      </c>
      <c r="M769" s="125">
        <f>VLOOKUP($A769,'Supporting Data'!$A$2:$BH$1679,53,FALSE)</f>
        <v>80.546577453613281</v>
      </c>
    </row>
    <row r="770" spans="1:13" x14ac:dyDescent="0.3">
      <c r="A770" s="4">
        <v>581123000</v>
      </c>
      <c r="B770" s="3" t="s">
        <v>299</v>
      </c>
      <c r="C770" s="3" t="s">
        <v>1427</v>
      </c>
      <c r="D770" s="125">
        <f>VLOOKUP($A770,'Supporting Data'!$A$2:$BH$1679,5,FALSE)</f>
        <v>94.730064392089844</v>
      </c>
      <c r="E770" s="128">
        <f>VLOOKUP($A770,'Supporting Data'!$A$2:$BH$1679,16,FALSE)</f>
        <v>0.62453532218933105</v>
      </c>
      <c r="F770" s="125">
        <f>VLOOKUP($A770,'Supporting Data'!$A$2:$BH$1679,7,FALSE)</f>
        <v>90.434867858886719</v>
      </c>
      <c r="G770" s="128">
        <f>VLOOKUP($A770,'Supporting Data'!$A$2:$BH$1679,49,FALSE)</f>
        <v>0.44604316353797913</v>
      </c>
      <c r="H770" s="125">
        <f>VLOOKUP($A770,'Supporting Data'!$A$2:$BH$1679,6,FALSE)</f>
        <v>94.14019775390625</v>
      </c>
      <c r="I770" s="128">
        <f>VLOOKUP($A770,'Supporting Data'!$A$2:$BH$1679,22,FALSE)</f>
        <v>0.52517986297607422</v>
      </c>
      <c r="J770" s="125">
        <f>VLOOKUP($A770,'Supporting Data'!$A$2:$BH$1679,8,FALSE)</f>
        <v>92.300743103027344</v>
      </c>
      <c r="K770" s="128">
        <f>VLOOKUP($A770,'Supporting Data'!$A$2:$BH$1679,49,FALSE)</f>
        <v>0.44604316353797913</v>
      </c>
      <c r="L770" s="125">
        <f>VLOOKUP($A770,'Supporting Data'!$A$2:$BH$1679,26,FALSE)</f>
        <v>89.754104614257813</v>
      </c>
      <c r="M770" s="125">
        <f>VLOOKUP($A770,'Supporting Data'!$A$2:$BH$1679,53,FALSE)</f>
        <v>91.000831604003906</v>
      </c>
    </row>
    <row r="771" spans="1:13" x14ac:dyDescent="0.3">
      <c r="A771" s="4">
        <v>581094020</v>
      </c>
      <c r="B771" s="3" t="s">
        <v>298</v>
      </c>
      <c r="C771" s="3" t="s">
        <v>1049</v>
      </c>
      <c r="D771" s="125">
        <f>VLOOKUP($A771,'Supporting Data'!$A$2:$BH$1679,5,FALSE)</f>
        <v>81.789505004882813</v>
      </c>
      <c r="E771" s="128">
        <f>VLOOKUP($A771,'Supporting Data'!$A$2:$BH$1679,16,FALSE)</f>
        <v>0.57480317354202271</v>
      </c>
      <c r="F771" s="125">
        <f>VLOOKUP($A771,'Supporting Data'!$A$2:$BH$1679,7,FALSE)</f>
        <v>87.058662414550781</v>
      </c>
      <c r="G771" s="128">
        <f>VLOOKUP($A771,'Supporting Data'!$A$2:$BH$1679,49,FALSE)</f>
        <v>0.29310345649719238</v>
      </c>
      <c r="H771" s="125">
        <f>VLOOKUP($A771,'Supporting Data'!$A$2:$BH$1679,6,FALSE)</f>
        <v>81.778961181640625</v>
      </c>
      <c r="I771" s="128">
        <f>VLOOKUP($A771,'Supporting Data'!$A$2:$BH$1679,22,FALSE)</f>
        <v>0.29310345649719238</v>
      </c>
      <c r="J771" s="125">
        <f>VLOOKUP($A771,'Supporting Data'!$A$2:$BH$1679,8,FALSE)</f>
        <v>87.599288940429688</v>
      </c>
      <c r="K771" s="128">
        <f>VLOOKUP($A771,'Supporting Data'!$A$2:$BH$1679,49,FALSE)</f>
        <v>0.29310345649719238</v>
      </c>
      <c r="L771" s="125">
        <f>VLOOKUP($A771,'Supporting Data'!$A$2:$BH$1679,26,FALSE)</f>
        <v>82.805992126464844</v>
      </c>
      <c r="M771" s="125">
        <f>VLOOKUP($A771,'Supporting Data'!$A$2:$BH$1679,53,FALSE)</f>
        <v>83.722030639648438</v>
      </c>
    </row>
    <row r="772" spans="1:13" x14ac:dyDescent="0.3">
      <c r="A772" s="4">
        <v>640753000</v>
      </c>
      <c r="B772" s="3" t="s">
        <v>316</v>
      </c>
      <c r="C772" s="3" t="s">
        <v>1463</v>
      </c>
      <c r="D772" s="125">
        <f>VLOOKUP($A772,'Supporting Data'!$A$2:$BH$1679,5,FALSE)</f>
        <v>83.601249694824219</v>
      </c>
      <c r="E772" s="128">
        <f>VLOOKUP($A772,'Supporting Data'!$A$2:$BH$1679,16,FALSE)</f>
        <v>0.45569619536399841</v>
      </c>
      <c r="F772" s="125">
        <f>VLOOKUP($A772,'Supporting Data'!$A$2:$BH$1679,7,FALSE)</f>
        <v>84.416946411132813</v>
      </c>
      <c r="G772" s="128">
        <f>VLOOKUP($A772,'Supporting Data'!$A$2:$BH$1679,49,FALSE)</f>
        <v>0.26872247457504272</v>
      </c>
      <c r="H772" s="125">
        <f>VLOOKUP($A772,'Supporting Data'!$A$2:$BH$1679,6,FALSE)</f>
        <v>83.211265563964844</v>
      </c>
      <c r="I772" s="128">
        <f>VLOOKUP($A772,'Supporting Data'!$A$2:$BH$1679,22,FALSE)</f>
        <v>0.3149779736995697</v>
      </c>
      <c r="J772" s="125">
        <f>VLOOKUP($A772,'Supporting Data'!$A$2:$BH$1679,8,FALSE)</f>
        <v>84.174613952636719</v>
      </c>
      <c r="K772" s="128">
        <f>VLOOKUP($A772,'Supporting Data'!$A$2:$BH$1679,49,FALSE)</f>
        <v>0.26872247457504272</v>
      </c>
      <c r="L772" s="125">
        <f>VLOOKUP($A772,'Supporting Data'!$A$2:$BH$1679,26,FALSE)</f>
        <v>81.89971923828125</v>
      </c>
      <c r="M772" s="125">
        <f>VLOOKUP($A772,'Supporting Data'!$A$2:$BH$1679,53,FALSE)</f>
        <v>88.010955810546875</v>
      </c>
    </row>
    <row r="773" spans="1:13" x14ac:dyDescent="0.3">
      <c r="A773" s="4">
        <v>330904040</v>
      </c>
      <c r="B773" s="3" t="s">
        <v>139</v>
      </c>
      <c r="C773" s="3" t="s">
        <v>944</v>
      </c>
      <c r="D773" s="125">
        <f>VLOOKUP($A773,'Supporting Data'!$A$2:$BH$1679,5,FALSE)</f>
        <v>84.252510070800781</v>
      </c>
      <c r="E773" s="128">
        <f>VLOOKUP($A773,'Supporting Data'!$A$2:$BH$1679,16,FALSE)</f>
        <v>0.40277779102325439</v>
      </c>
      <c r="F773" s="125">
        <f>VLOOKUP($A773,'Supporting Data'!$A$2:$BH$1679,7,FALSE)</f>
        <v>81.834060668945313</v>
      </c>
      <c r="G773" s="128">
        <f>VLOOKUP($A773,'Supporting Data'!$A$2:$BH$1679,49,FALSE)</f>
        <v>0.28372094035148621</v>
      </c>
      <c r="H773" s="125">
        <f>VLOOKUP($A773,'Supporting Data'!$A$2:$BH$1679,6,FALSE)</f>
        <v>85.868865966796875</v>
      </c>
      <c r="I773" s="128">
        <f>VLOOKUP($A773,'Supporting Data'!$A$2:$BH$1679,22,FALSE)</f>
        <v>0.40277779102325439</v>
      </c>
      <c r="J773" s="125">
        <f>VLOOKUP($A773,'Supporting Data'!$A$2:$BH$1679,8,FALSE)</f>
        <v>82.94146728515625</v>
      </c>
      <c r="K773" s="128">
        <f>VLOOKUP($A773,'Supporting Data'!$A$2:$BH$1679,49,FALSE)</f>
        <v>0.28372094035148621</v>
      </c>
      <c r="L773" s="125">
        <f>VLOOKUP($A773,'Supporting Data'!$A$2:$BH$1679,26,FALSE)</f>
        <v>82.50390625</v>
      </c>
      <c r="M773" s="125">
        <f>VLOOKUP($A773,'Supporting Data'!$A$2:$BH$1679,53,FALSE)</f>
        <v>83.557075500488281</v>
      </c>
    </row>
    <row r="774" spans="1:13" x14ac:dyDescent="0.3">
      <c r="A774" s="4">
        <v>581064020</v>
      </c>
      <c r="B774" s="3" t="s">
        <v>295</v>
      </c>
      <c r="C774" s="3" t="s">
        <v>1421</v>
      </c>
      <c r="D774" s="125">
        <f>VLOOKUP($A774,'Supporting Data'!$A$2:$BH$1679,5,FALSE)</f>
        <v>78.483917236328125</v>
      </c>
      <c r="E774" s="128">
        <f>VLOOKUP($A774,'Supporting Data'!$A$2:$BH$1679,16,FALSE)</f>
        <v>0.44736841320991522</v>
      </c>
      <c r="F774" s="125">
        <f>VLOOKUP($A774,'Supporting Data'!$A$2:$BH$1679,7,FALSE)</f>
        <v>77.8531494140625</v>
      </c>
      <c r="G774" s="128">
        <f>VLOOKUP($A774,'Supporting Data'!$A$2:$BH$1679,49,FALSE)</f>
        <v>0.125</v>
      </c>
      <c r="H774" s="125">
        <f>VLOOKUP($A774,'Supporting Data'!$A$2:$BH$1679,6,FALSE)</f>
        <v>77.246139526367188</v>
      </c>
      <c r="I774" s="128">
        <f>VLOOKUP($A774,'Supporting Data'!$A$2:$BH$1679,22,FALSE)</f>
        <v>0.25</v>
      </c>
      <c r="J774" s="125">
        <f>VLOOKUP($A774,'Supporting Data'!$A$2:$BH$1679,8,FALSE)</f>
        <v>79.532943725585938</v>
      </c>
      <c r="K774" s="128">
        <f>VLOOKUP($A774,'Supporting Data'!$A$2:$BH$1679,49,FALSE)</f>
        <v>0.125</v>
      </c>
      <c r="L774" s="125">
        <f>VLOOKUP($A774,'Supporting Data'!$A$2:$BH$1679,26,FALSE)</f>
        <v>88.545738220214844</v>
      </c>
      <c r="M774" s="125">
        <f>VLOOKUP($A774,'Supporting Data'!$A$2:$BH$1679,53,FALSE)</f>
        <v>87.351119995117188</v>
      </c>
    </row>
    <row r="775" spans="1:13" x14ac:dyDescent="0.3">
      <c r="A775" s="4">
        <v>850464120</v>
      </c>
      <c r="B775" s="3" t="s">
        <v>405</v>
      </c>
      <c r="C775" s="3" t="s">
        <v>1543</v>
      </c>
      <c r="D775" s="125">
        <f>VLOOKUP($A775,'Supporting Data'!$A$2:$BH$1679,5,FALSE)</f>
        <v>88.181411743164063</v>
      </c>
      <c r="E775" s="128">
        <f>VLOOKUP($A775,'Supporting Data'!$A$2:$BH$1679,16,FALSE)</f>
        <v>0.73809522390365601</v>
      </c>
      <c r="F775" s="125">
        <f>VLOOKUP($A775,'Supporting Data'!$A$2:$BH$1679,7,FALSE)</f>
        <v>92.878135681152344</v>
      </c>
      <c r="G775" s="128">
        <f>VLOOKUP($A775,'Supporting Data'!$A$2:$BH$1679,49,FALSE)</f>
        <v>0.37837839126586909</v>
      </c>
      <c r="H775" s="125">
        <f>VLOOKUP($A775,'Supporting Data'!$A$2:$BH$1679,6,FALSE)</f>
        <v>86.003715515136719</v>
      </c>
      <c r="I775" s="128">
        <f>VLOOKUP($A775,'Supporting Data'!$A$2:$BH$1679,22,FALSE)</f>
        <v>0.35135135054588318</v>
      </c>
      <c r="J775" s="125">
        <f>VLOOKUP($A775,'Supporting Data'!$A$2:$BH$1679,8,FALSE)</f>
        <v>93.182731628417969</v>
      </c>
      <c r="K775" s="128">
        <f>VLOOKUP($A775,'Supporting Data'!$A$2:$BH$1679,49,FALSE)</f>
        <v>0.37837839126586909</v>
      </c>
      <c r="L775" s="125">
        <f>VLOOKUP($A775,'Supporting Data'!$A$2:$BH$1679,26,FALSE)</f>
        <v>83.108085632324219</v>
      </c>
      <c r="M775" s="125">
        <f>VLOOKUP($A775,'Supporting Data'!$A$2:$BH$1679,53,FALSE)</f>
        <v>87.660423278808594</v>
      </c>
    </row>
    <row r="776" spans="1:13" x14ac:dyDescent="0.3">
      <c r="A776" s="4">
        <v>470654050</v>
      </c>
      <c r="B776" s="3" t="s">
        <v>215</v>
      </c>
      <c r="C776" s="3" t="s">
        <v>1131</v>
      </c>
      <c r="D776" s="125">
        <f>VLOOKUP($A776,'Supporting Data'!$A$2:$BH$1679,5,FALSE)</f>
        <v>86.320610046386719</v>
      </c>
      <c r="E776" s="128">
        <f>VLOOKUP($A776,'Supporting Data'!$A$2:$BH$1679,16,FALSE)</f>
        <v>0.32835820317268372</v>
      </c>
      <c r="F776" s="125">
        <f>VLOOKUP($A776,'Supporting Data'!$A$2:$BH$1679,7,FALSE)</f>
        <v>85.731170654296875</v>
      </c>
      <c r="G776" s="128">
        <f>VLOOKUP($A776,'Supporting Data'!$A$2:$BH$1679,49,FALSE)</f>
        <v>0.35820895433425898</v>
      </c>
      <c r="H776" s="125">
        <f>VLOOKUP($A776,'Supporting Data'!$A$2:$BH$1679,6,FALSE)</f>
        <v>85.982398986816406</v>
      </c>
      <c r="I776" s="128">
        <f>VLOOKUP($A776,'Supporting Data'!$A$2:$BH$1679,22,FALSE)</f>
        <v>0.32835820317268372</v>
      </c>
      <c r="J776" s="125">
        <f>VLOOKUP($A776,'Supporting Data'!$A$2:$BH$1679,8,FALSE)</f>
        <v>85.662895202636719</v>
      </c>
      <c r="K776" s="128">
        <f>VLOOKUP($A776,'Supporting Data'!$A$2:$BH$1679,49,FALSE)</f>
        <v>0.35820895433425898</v>
      </c>
      <c r="L776" s="125">
        <f>VLOOKUP($A776,'Supporting Data'!$A$2:$BH$1679,26,FALSE)</f>
        <v>85.524818420410156</v>
      </c>
      <c r="M776" s="125">
        <f>VLOOKUP($A776,'Supporting Data'!$A$2:$BH$1679,53,FALSE)</f>
        <v>82.897239685058594</v>
      </c>
    </row>
    <row r="777" spans="1:13" x14ac:dyDescent="0.3">
      <c r="A777" s="4">
        <v>1051241050</v>
      </c>
      <c r="B777" s="3" t="s">
        <v>497</v>
      </c>
      <c r="C777" s="3" t="s">
        <v>1988</v>
      </c>
      <c r="D777" s="125">
        <f>VLOOKUP($A777,'Supporting Data'!$A$2:$BH$1679,5,FALSE)</f>
        <v>79.479812622070313</v>
      </c>
      <c r="E777" s="128">
        <f>VLOOKUP($A777,'Supporting Data'!$A$2:$BH$1679,16,FALSE)</f>
        <v>0.39873418211936951</v>
      </c>
      <c r="F777" s="125">
        <f>VLOOKUP($A777,'Supporting Data'!$A$2:$BH$1679,7,FALSE)</f>
        <v>89.858901977539063</v>
      </c>
      <c r="G777" s="128">
        <f>VLOOKUP($A777,'Supporting Data'!$A$2:$BH$1679,49,FALSE)</f>
        <v>0.22115384042263031</v>
      </c>
      <c r="H777" s="125">
        <f>VLOOKUP($A777,'Supporting Data'!$A$2:$BH$1679,6,FALSE)</f>
        <v>78.693840026855469</v>
      </c>
      <c r="I777" s="128">
        <f>VLOOKUP($A777,'Supporting Data'!$A$2:$BH$1679,22,FALSE)</f>
        <v>0.31531530618667603</v>
      </c>
      <c r="J777" s="125">
        <f>VLOOKUP($A777,'Supporting Data'!$A$2:$BH$1679,8,FALSE)</f>
        <v>85.699028015136719</v>
      </c>
      <c r="K777" s="128">
        <f>VLOOKUP($A777,'Supporting Data'!$A$2:$BH$1679,49,FALSE)</f>
        <v>0.22115384042263031</v>
      </c>
      <c r="L777" s="125">
        <f>VLOOKUP($A777,'Supporting Data'!$A$2:$BH$1679,26,FALSE)</f>
        <v>69.211868286132813</v>
      </c>
      <c r="M777" s="125">
        <f>VLOOKUP($A777,'Supporting Data'!$A$2:$BH$1679,53,FALSE)</f>
        <v>74.4224853515625</v>
      </c>
    </row>
    <row r="778" spans="1:13" x14ac:dyDescent="0.3">
      <c r="A778" s="4">
        <v>160944020</v>
      </c>
      <c r="B778" s="3" t="s">
        <v>69</v>
      </c>
      <c r="C778" s="3" t="s">
        <v>735</v>
      </c>
      <c r="D778" s="125">
        <f>VLOOKUP($A778,'Supporting Data'!$A$2:$BH$1679,5,FALSE)</f>
        <v>86.337043762207031</v>
      </c>
      <c r="E778" s="128">
        <f>VLOOKUP($A778,'Supporting Data'!$A$2:$BH$1679,16,FALSE)</f>
        <v>0.28421053290367132</v>
      </c>
      <c r="F778" s="125">
        <f>VLOOKUP($A778,'Supporting Data'!$A$2:$BH$1679,7,FALSE)</f>
        <v>88.526298522949219</v>
      </c>
      <c r="G778" s="128">
        <f>VLOOKUP($A778,'Supporting Data'!$A$2:$BH$1679,49,FALSE)</f>
        <v>0.17948718369007111</v>
      </c>
      <c r="H778" s="125">
        <f>VLOOKUP($A778,'Supporting Data'!$A$2:$BH$1679,6,FALSE)</f>
        <v>85.503097534179688</v>
      </c>
      <c r="I778" s="128">
        <f>VLOOKUP($A778,'Supporting Data'!$A$2:$BH$1679,22,FALSE)</f>
        <v>0.20512820780277249</v>
      </c>
      <c r="J778" s="125">
        <f>VLOOKUP($A778,'Supporting Data'!$A$2:$BH$1679,8,FALSE)</f>
        <v>86.795951843261719</v>
      </c>
      <c r="K778" s="128">
        <f>VLOOKUP($A778,'Supporting Data'!$A$2:$BH$1679,49,FALSE)</f>
        <v>0.17948718369007111</v>
      </c>
      <c r="L778" s="125">
        <f>VLOOKUP($A778,'Supporting Data'!$A$2:$BH$1679,26,FALSE)</f>
        <v>85.222724914550781</v>
      </c>
      <c r="M778" s="125">
        <f>VLOOKUP($A778,'Supporting Data'!$A$2:$BH$1679,53,FALSE)</f>
        <v>87.4542236328125</v>
      </c>
    </row>
    <row r="779" spans="1:13" x14ac:dyDescent="0.3">
      <c r="A779" s="4">
        <v>570034030</v>
      </c>
      <c r="B779" s="3" t="s">
        <v>293</v>
      </c>
      <c r="C779" s="3" t="s">
        <v>1260</v>
      </c>
      <c r="D779" s="125">
        <f>VLOOKUP($A779,'Supporting Data'!$A$2:$BH$1679,5,FALSE)</f>
        <v>86.137802124023438</v>
      </c>
      <c r="E779" s="128">
        <f>VLOOKUP($A779,'Supporting Data'!$A$2:$BH$1679,16,FALSE)</f>
        <v>0.50246304273605347</v>
      </c>
      <c r="F779" s="125">
        <f>VLOOKUP($A779,'Supporting Data'!$A$2:$BH$1679,7,FALSE)</f>
        <v>89.47552490234375</v>
      </c>
      <c r="G779" s="128">
        <f>VLOOKUP($A779,'Supporting Data'!$A$2:$BH$1679,49,FALSE)</f>
        <v>0.2083333283662796</v>
      </c>
      <c r="H779" s="125">
        <f>VLOOKUP($A779,'Supporting Data'!$A$2:$BH$1679,6,FALSE)</f>
        <v>83.986968994140625</v>
      </c>
      <c r="I779" s="128">
        <f>VLOOKUP($A779,'Supporting Data'!$A$2:$BH$1679,22,FALSE)</f>
        <v>0.2638888955116272</v>
      </c>
      <c r="J779" s="125">
        <f>VLOOKUP($A779,'Supporting Data'!$A$2:$BH$1679,8,FALSE)</f>
        <v>87.429656982421875</v>
      </c>
      <c r="K779" s="128">
        <f>VLOOKUP($A779,'Supporting Data'!$A$2:$BH$1679,49,FALSE)</f>
        <v>0.2083333283662796</v>
      </c>
      <c r="L779" s="125">
        <f>VLOOKUP($A779,'Supporting Data'!$A$2:$BH$1679,26,FALSE)</f>
        <v>81.89971923828125</v>
      </c>
      <c r="M779" s="125">
        <f>VLOOKUP($A779,'Supporting Data'!$A$2:$BH$1679,53,FALSE)</f>
        <v>83.474594116210938</v>
      </c>
    </row>
    <row r="780" spans="1:13" x14ac:dyDescent="0.3">
      <c r="A780" s="4">
        <v>680733000</v>
      </c>
      <c r="B780" s="3" t="s">
        <v>329</v>
      </c>
      <c r="C780" s="3" t="s">
        <v>1487</v>
      </c>
      <c r="D780" s="125">
        <f>VLOOKUP($A780,'Supporting Data'!$A$2:$BH$1679,5,FALSE)</f>
        <v>81.726806640625</v>
      </c>
      <c r="E780" s="128">
        <f>VLOOKUP($A780,'Supporting Data'!$A$2:$BH$1679,16,FALSE)</f>
        <v>0.3177570104598999</v>
      </c>
      <c r="F780" s="125">
        <f>VLOOKUP($A780,'Supporting Data'!$A$2:$BH$1679,7,FALSE)</f>
        <v>84.160507202148438</v>
      </c>
      <c r="G780" s="128">
        <f>VLOOKUP($A780,'Supporting Data'!$A$2:$BH$1679,49,FALSE)</f>
        <v>0.17647059261798859</v>
      </c>
      <c r="H780" s="125">
        <f>VLOOKUP($A780,'Supporting Data'!$A$2:$BH$1679,6,FALSE)</f>
        <v>83.779960632324219</v>
      </c>
      <c r="I780" s="128">
        <f>VLOOKUP($A780,'Supporting Data'!$A$2:$BH$1679,22,FALSE)</f>
        <v>0.25490197539329529</v>
      </c>
      <c r="J780" s="125">
        <f>VLOOKUP($A780,'Supporting Data'!$A$2:$BH$1679,8,FALSE)</f>
        <v>85.103897094726563</v>
      </c>
      <c r="K780" s="128">
        <f>VLOOKUP($A780,'Supporting Data'!$A$2:$BH$1679,49,FALSE)</f>
        <v>0.17647059261798859</v>
      </c>
      <c r="L780" s="125">
        <f>VLOOKUP($A780,'Supporting Data'!$A$2:$BH$1679,26,FALSE)</f>
        <v>0</v>
      </c>
      <c r="M780" s="125">
        <f>VLOOKUP($A780,'Supporting Data'!$A$2:$BH$1679,53,FALSE)</f>
        <v>0</v>
      </c>
    </row>
    <row r="781" spans="1:13" x14ac:dyDescent="0.3">
      <c r="A781" s="4">
        <v>570034070</v>
      </c>
      <c r="B781" s="3" t="s">
        <v>293</v>
      </c>
      <c r="C781" s="3" t="s">
        <v>609</v>
      </c>
      <c r="D781" s="125">
        <f>VLOOKUP($A781,'Supporting Data'!$A$2:$BH$1679,5,FALSE)</f>
        <v>87.530342102050781</v>
      </c>
      <c r="E781" s="128">
        <f>VLOOKUP($A781,'Supporting Data'!$A$2:$BH$1679,16,FALSE)</f>
        <v>0.55980861186981201</v>
      </c>
      <c r="F781" s="125">
        <f>VLOOKUP($A781,'Supporting Data'!$A$2:$BH$1679,7,FALSE)</f>
        <v>87.775016784667969</v>
      </c>
      <c r="G781" s="128">
        <f>VLOOKUP($A781,'Supporting Data'!$A$2:$BH$1679,49,FALSE)</f>
        <v>0.30158731341362</v>
      </c>
      <c r="H781" s="125">
        <f>VLOOKUP($A781,'Supporting Data'!$A$2:$BH$1679,6,FALSE)</f>
        <v>85.869590759277344</v>
      </c>
      <c r="I781" s="128">
        <f>VLOOKUP($A781,'Supporting Data'!$A$2:$BH$1679,22,FALSE)</f>
        <v>0.3968254029750824</v>
      </c>
      <c r="J781" s="125">
        <f>VLOOKUP($A781,'Supporting Data'!$A$2:$BH$1679,8,FALSE)</f>
        <v>85.455848693847656</v>
      </c>
      <c r="K781" s="128">
        <f>VLOOKUP($A781,'Supporting Data'!$A$2:$BH$1679,49,FALSE)</f>
        <v>0.30158731341362</v>
      </c>
      <c r="L781" s="125">
        <f>VLOOKUP($A781,'Supporting Data'!$A$2:$BH$1679,26,FALSE)</f>
        <v>88.545738220214844</v>
      </c>
      <c r="M781" s="125">
        <f>VLOOKUP($A781,'Supporting Data'!$A$2:$BH$1679,53,FALSE)</f>
        <v>87.083061218261719</v>
      </c>
    </row>
    <row r="782" spans="1:13" x14ac:dyDescent="0.3">
      <c r="A782" s="4">
        <v>220894100</v>
      </c>
      <c r="B782" s="3" t="s">
        <v>96</v>
      </c>
      <c r="C782" s="3" t="s">
        <v>807</v>
      </c>
      <c r="D782" s="125">
        <f>VLOOKUP($A782,'Supporting Data'!$A$2:$BH$1679,5,FALSE)</f>
        <v>87.645126342773438</v>
      </c>
      <c r="E782" s="128">
        <f>VLOOKUP($A782,'Supporting Data'!$A$2:$BH$1679,16,FALSE)</f>
        <v>0.68421053886413574</v>
      </c>
      <c r="F782" s="125">
        <f>VLOOKUP($A782,'Supporting Data'!$A$2:$BH$1679,7,FALSE)</f>
        <v>90.181198120117188</v>
      </c>
      <c r="G782" s="128">
        <f>VLOOKUP($A782,'Supporting Data'!$A$2:$BH$1679,49,FALSE)</f>
        <v>0.51851850748062134</v>
      </c>
      <c r="H782" s="125">
        <f>VLOOKUP($A782,'Supporting Data'!$A$2:$BH$1679,6,FALSE)</f>
        <v>84.692939758300781</v>
      </c>
      <c r="I782" s="128">
        <f>VLOOKUP($A782,'Supporting Data'!$A$2:$BH$1679,22,FALSE)</f>
        <v>0.56790125370025635</v>
      </c>
      <c r="J782" s="125">
        <f>VLOOKUP($A782,'Supporting Data'!$A$2:$BH$1679,8,FALSE)</f>
        <v>87.414070129394531</v>
      </c>
      <c r="K782" s="128">
        <f>VLOOKUP($A782,'Supporting Data'!$A$2:$BH$1679,49,FALSE)</f>
        <v>0.51851850748062134</v>
      </c>
      <c r="L782" s="125">
        <f>VLOOKUP($A782,'Supporting Data'!$A$2:$BH$1679,26,FALSE)</f>
        <v>83.410179138183594</v>
      </c>
      <c r="M782" s="125">
        <f>VLOOKUP($A782,'Supporting Data'!$A$2:$BH$1679,53,FALSE)</f>
        <v>86.093315124511719</v>
      </c>
    </row>
    <row r="783" spans="1:13" x14ac:dyDescent="0.3">
      <c r="A783" s="4">
        <v>570014020</v>
      </c>
      <c r="B783" s="3" t="s">
        <v>291</v>
      </c>
      <c r="C783" s="3" t="s">
        <v>1408</v>
      </c>
      <c r="D783" s="125">
        <f>VLOOKUP($A783,'Supporting Data'!$A$2:$BH$1679,5,FALSE)</f>
        <v>79.764877319335938</v>
      </c>
      <c r="E783" s="128">
        <f>VLOOKUP($A783,'Supporting Data'!$A$2:$BH$1679,16,FALSE)</f>
        <v>0.53488373756408691</v>
      </c>
      <c r="F783" s="125">
        <f>VLOOKUP($A783,'Supporting Data'!$A$2:$BH$1679,7,FALSE)</f>
        <v>80.147377014160156</v>
      </c>
      <c r="G783" s="128">
        <f>VLOOKUP($A783,'Supporting Data'!$A$2:$BH$1679,49,FALSE)</f>
        <v>0.22499999403953549</v>
      </c>
      <c r="H783" s="125">
        <f>VLOOKUP($A783,'Supporting Data'!$A$2:$BH$1679,6,FALSE)</f>
        <v>77.895881652832031</v>
      </c>
      <c r="I783" s="128">
        <f>VLOOKUP($A783,'Supporting Data'!$A$2:$BH$1679,22,FALSE)</f>
        <v>0.30000001192092901</v>
      </c>
      <c r="J783" s="125">
        <f>VLOOKUP($A783,'Supporting Data'!$A$2:$BH$1679,8,FALSE)</f>
        <v>83.033363342285156</v>
      </c>
      <c r="K783" s="128">
        <f>VLOOKUP($A783,'Supporting Data'!$A$2:$BH$1679,49,FALSE)</f>
        <v>0.22499999403953549</v>
      </c>
      <c r="L783" s="125">
        <f>VLOOKUP($A783,'Supporting Data'!$A$2:$BH$1679,26,FALSE)</f>
        <v>83.410179138183594</v>
      </c>
      <c r="M783" s="125">
        <f>VLOOKUP($A783,'Supporting Data'!$A$2:$BH$1679,53,FALSE)</f>
        <v>85.845878601074219</v>
      </c>
    </row>
    <row r="784" spans="1:13" x14ac:dyDescent="0.3">
      <c r="A784" s="4">
        <v>570011050</v>
      </c>
      <c r="B784" s="3" t="s">
        <v>291</v>
      </c>
      <c r="C784" s="3" t="s">
        <v>1407</v>
      </c>
      <c r="D784" s="125">
        <f>VLOOKUP($A784,'Supporting Data'!$A$2:$BH$1679,5,FALSE)</f>
        <v>81.369590759277344</v>
      </c>
      <c r="E784" s="128">
        <f>VLOOKUP($A784,'Supporting Data'!$A$2:$BH$1679,16,FALSE)</f>
        <v>0.49504950642585749</v>
      </c>
      <c r="F784" s="125">
        <f>VLOOKUP($A784,'Supporting Data'!$A$2:$BH$1679,7,FALSE)</f>
        <v>84.73077392578125</v>
      </c>
      <c r="G784" s="128">
        <f>VLOOKUP($A784,'Supporting Data'!$A$2:$BH$1679,49,FALSE)</f>
        <v>0.4375</v>
      </c>
      <c r="H784" s="125">
        <f>VLOOKUP($A784,'Supporting Data'!$A$2:$BH$1679,6,FALSE)</f>
        <v>80.743606567382813</v>
      </c>
      <c r="I784" s="128">
        <f>VLOOKUP($A784,'Supporting Data'!$A$2:$BH$1679,22,FALSE)</f>
        <v>0.32432430982589722</v>
      </c>
      <c r="J784" s="125">
        <f>VLOOKUP($A784,'Supporting Data'!$A$2:$BH$1679,8,FALSE)</f>
        <v>83.026626586914063</v>
      </c>
      <c r="K784" s="128">
        <f>VLOOKUP($A784,'Supporting Data'!$A$2:$BH$1679,49,FALSE)</f>
        <v>0.4375</v>
      </c>
      <c r="L784" s="125">
        <f>VLOOKUP($A784,'Supporting Data'!$A$2:$BH$1679,26,FALSE)</f>
        <v>85.826911926269531</v>
      </c>
      <c r="M784" s="125">
        <f>VLOOKUP($A784,'Supporting Data'!$A$2:$BH$1679,53,FALSE)</f>
        <v>82.526084899902344</v>
      </c>
    </row>
    <row r="785" spans="1:13" x14ac:dyDescent="0.3">
      <c r="A785" s="4">
        <v>320551050</v>
      </c>
      <c r="B785" s="3" t="s">
        <v>136</v>
      </c>
      <c r="C785" s="3" t="s">
        <v>937</v>
      </c>
      <c r="D785" s="125">
        <f>VLOOKUP($A785,'Supporting Data'!$A$2:$BH$1679,5,FALSE)</f>
        <v>79.037162780761719</v>
      </c>
      <c r="E785" s="128">
        <f>VLOOKUP($A785,'Supporting Data'!$A$2:$BH$1679,16,FALSE)</f>
        <v>0.44615384936332703</v>
      </c>
      <c r="F785" s="125">
        <f>VLOOKUP($A785,'Supporting Data'!$A$2:$BH$1679,7,FALSE)</f>
        <v>85.976272583007813</v>
      </c>
      <c r="G785" s="128">
        <f>VLOOKUP($A785,'Supporting Data'!$A$2:$BH$1679,49,FALSE)</f>
        <v>0.24137930572032931</v>
      </c>
      <c r="H785" s="125">
        <f>VLOOKUP($A785,'Supporting Data'!$A$2:$BH$1679,6,FALSE)</f>
        <v>78.668182373046875</v>
      </c>
      <c r="I785" s="128">
        <f>VLOOKUP($A785,'Supporting Data'!$A$2:$BH$1679,22,FALSE)</f>
        <v>0.26190477609634399</v>
      </c>
      <c r="J785" s="125">
        <f>VLOOKUP($A785,'Supporting Data'!$A$2:$BH$1679,8,FALSE)</f>
        <v>89.301544189453125</v>
      </c>
      <c r="K785" s="128">
        <f>VLOOKUP($A785,'Supporting Data'!$A$2:$BH$1679,49,FALSE)</f>
        <v>0.24137930572032931</v>
      </c>
      <c r="L785" s="125">
        <f>VLOOKUP($A785,'Supporting Data'!$A$2:$BH$1679,26,FALSE)</f>
        <v>75.253700256347656</v>
      </c>
      <c r="M785" s="125">
        <f>VLOOKUP($A785,'Supporting Data'!$A$2:$BH$1679,53,FALSE)</f>
        <v>82.587944030761719</v>
      </c>
    </row>
    <row r="786" spans="1:13" x14ac:dyDescent="0.3">
      <c r="A786" s="4">
        <v>110824390</v>
      </c>
      <c r="B786" s="3" t="s">
        <v>47</v>
      </c>
      <c r="C786" s="3" t="s">
        <v>681</v>
      </c>
      <c r="D786" s="125">
        <f>VLOOKUP($A786,'Supporting Data'!$A$2:$BH$1679,5,FALSE)</f>
        <v>84.367256164550781</v>
      </c>
      <c r="E786" s="128">
        <f>VLOOKUP($A786,'Supporting Data'!$A$2:$BH$1679,16,FALSE)</f>
        <v>0.39795917272567749</v>
      </c>
      <c r="F786" s="125">
        <f>VLOOKUP($A786,'Supporting Data'!$A$2:$BH$1679,7,FALSE)</f>
        <v>87.531990051269531</v>
      </c>
      <c r="G786" s="128">
        <f>VLOOKUP($A786,'Supporting Data'!$A$2:$BH$1679,49,FALSE)</f>
        <v>0.33673468232154852</v>
      </c>
      <c r="H786" s="125">
        <f>VLOOKUP($A786,'Supporting Data'!$A$2:$BH$1679,6,FALSE)</f>
        <v>85.992362976074219</v>
      </c>
      <c r="I786" s="128">
        <f>VLOOKUP($A786,'Supporting Data'!$A$2:$BH$1679,22,FALSE)</f>
        <v>0.39795917272567749</v>
      </c>
      <c r="J786" s="125">
        <f>VLOOKUP($A786,'Supporting Data'!$A$2:$BH$1679,8,FALSE)</f>
        <v>87.759071350097656</v>
      </c>
      <c r="K786" s="128">
        <f>VLOOKUP($A786,'Supporting Data'!$A$2:$BH$1679,49,FALSE)</f>
        <v>0.33673468232154852</v>
      </c>
      <c r="L786" s="125">
        <f>VLOOKUP($A786,'Supporting Data'!$A$2:$BH$1679,26,FALSE)</f>
        <v>81.89971923828125</v>
      </c>
      <c r="M786" s="125">
        <f>VLOOKUP($A786,'Supporting Data'!$A$2:$BH$1679,53,FALSE)</f>
        <v>79.701164245605469</v>
      </c>
    </row>
    <row r="787" spans="1:13" x14ac:dyDescent="0.3">
      <c r="A787" s="4">
        <v>220894070</v>
      </c>
      <c r="B787" s="3" t="s">
        <v>96</v>
      </c>
      <c r="C787" s="3" t="s">
        <v>804</v>
      </c>
      <c r="D787" s="125">
        <f>VLOOKUP($A787,'Supporting Data'!$A$2:$BH$1679,5,FALSE)</f>
        <v>85.538414001464844</v>
      </c>
      <c r="E787" s="128">
        <f>VLOOKUP($A787,'Supporting Data'!$A$2:$BH$1679,16,FALSE)</f>
        <v>0.75897437334060669</v>
      </c>
      <c r="F787" s="125">
        <f>VLOOKUP($A787,'Supporting Data'!$A$2:$BH$1679,7,FALSE)</f>
        <v>86.157508850097656</v>
      </c>
      <c r="G787" s="128">
        <f>VLOOKUP($A787,'Supporting Data'!$A$2:$BH$1679,49,FALSE)</f>
        <v>0.48648649454116821</v>
      </c>
      <c r="H787" s="125">
        <f>VLOOKUP($A787,'Supporting Data'!$A$2:$BH$1679,6,FALSE)</f>
        <v>86.99591064453125</v>
      </c>
      <c r="I787" s="128">
        <f>VLOOKUP($A787,'Supporting Data'!$A$2:$BH$1679,22,FALSE)</f>
        <v>0.55405408143997192</v>
      </c>
      <c r="J787" s="125">
        <f>VLOOKUP($A787,'Supporting Data'!$A$2:$BH$1679,8,FALSE)</f>
        <v>87.227027893066406</v>
      </c>
      <c r="K787" s="128">
        <f>VLOOKUP($A787,'Supporting Data'!$A$2:$BH$1679,49,FALSE)</f>
        <v>0.48648649454116821</v>
      </c>
      <c r="L787" s="125">
        <f>VLOOKUP($A787,'Supporting Data'!$A$2:$BH$1679,26,FALSE)</f>
        <v>86.431098937988281</v>
      </c>
      <c r="M787" s="125">
        <f>VLOOKUP($A787,'Supporting Data'!$A$2:$BH$1679,53,FALSE)</f>
        <v>85.412857055664063</v>
      </c>
    </row>
    <row r="788" spans="1:13" x14ac:dyDescent="0.3">
      <c r="A788" s="4">
        <v>540414060</v>
      </c>
      <c r="B788" s="3" t="s">
        <v>279</v>
      </c>
      <c r="C788" s="3" t="s">
        <v>1386</v>
      </c>
      <c r="D788" s="125">
        <f>VLOOKUP($A788,'Supporting Data'!$A$2:$BH$1679,5,FALSE)</f>
        <v>79.171882629394531</v>
      </c>
      <c r="E788" s="128">
        <f>VLOOKUP($A788,'Supporting Data'!$A$2:$BH$1679,16,FALSE)</f>
        <v>0.45098039507865911</v>
      </c>
      <c r="F788" s="125">
        <f>VLOOKUP($A788,'Supporting Data'!$A$2:$BH$1679,7,FALSE)</f>
        <v>84.116325378417969</v>
      </c>
      <c r="G788" s="128">
        <f>VLOOKUP($A788,'Supporting Data'!$A$2:$BH$1679,49,FALSE)</f>
        <v>0.2022471874952316</v>
      </c>
      <c r="H788" s="125">
        <f>VLOOKUP($A788,'Supporting Data'!$A$2:$BH$1679,6,FALSE)</f>
        <v>77.355781555175781</v>
      </c>
      <c r="I788" s="128">
        <f>VLOOKUP($A788,'Supporting Data'!$A$2:$BH$1679,22,FALSE)</f>
        <v>0.29213482141494751</v>
      </c>
      <c r="J788" s="125">
        <f>VLOOKUP($A788,'Supporting Data'!$A$2:$BH$1679,8,FALSE)</f>
        <v>82.690528869628906</v>
      </c>
      <c r="K788" s="128">
        <f>VLOOKUP($A788,'Supporting Data'!$A$2:$BH$1679,49,FALSE)</f>
        <v>0.2022471874952316</v>
      </c>
      <c r="L788" s="125">
        <f>VLOOKUP($A788,'Supporting Data'!$A$2:$BH$1679,26,FALSE)</f>
        <v>79.785079956054688</v>
      </c>
      <c r="M788" s="125">
        <f>VLOOKUP($A788,'Supporting Data'!$A$2:$BH$1679,53,FALSE)</f>
        <v>79.659927368164063</v>
      </c>
    </row>
    <row r="789" spans="1:13" x14ac:dyDescent="0.3">
      <c r="A789" s="4">
        <v>51241050</v>
      </c>
      <c r="B789" s="3" t="s">
        <v>18</v>
      </c>
      <c r="C789" s="3" t="s">
        <v>583</v>
      </c>
      <c r="D789" s="125">
        <f>VLOOKUP($A789,'Supporting Data'!$A$2:$BH$1679,5,FALSE)</f>
        <v>81.566139221191406</v>
      </c>
      <c r="E789" s="128">
        <f>VLOOKUP($A789,'Supporting Data'!$A$2:$BH$1679,16,FALSE)</f>
        <v>0.32278481125831598</v>
      </c>
      <c r="F789" s="125">
        <f>VLOOKUP($A789,'Supporting Data'!$A$2:$BH$1679,7,FALSE)</f>
        <v>75.783134460449219</v>
      </c>
      <c r="G789" s="128">
        <f>VLOOKUP($A789,'Supporting Data'!$A$2:$BH$1679,49,FALSE)</f>
        <v>0.10227272659540181</v>
      </c>
      <c r="H789" s="125">
        <f>VLOOKUP($A789,'Supporting Data'!$A$2:$BH$1679,6,FALSE)</f>
        <v>85.55517578125</v>
      </c>
      <c r="I789" s="128">
        <f>VLOOKUP($A789,'Supporting Data'!$A$2:$BH$1679,22,FALSE)</f>
        <v>0.27619048953056341</v>
      </c>
      <c r="J789" s="125">
        <f>VLOOKUP($A789,'Supporting Data'!$A$2:$BH$1679,8,FALSE)</f>
        <v>78.497756958007813</v>
      </c>
      <c r="K789" s="128">
        <f>VLOOKUP($A789,'Supporting Data'!$A$2:$BH$1679,49,FALSE)</f>
        <v>0.10227272659540181</v>
      </c>
      <c r="L789" s="125">
        <f>VLOOKUP($A789,'Supporting Data'!$A$2:$BH$1679,26,FALSE)</f>
        <v>78.274620056152344</v>
      </c>
      <c r="M789" s="125">
        <f>VLOOKUP($A789,'Supporting Data'!$A$2:$BH$1679,53,FALSE)</f>
        <v>78.896995544433594</v>
      </c>
    </row>
    <row r="790" spans="1:13" x14ac:dyDescent="0.3">
      <c r="A790" s="4">
        <v>110824220</v>
      </c>
      <c r="B790" s="3" t="s">
        <v>47</v>
      </c>
      <c r="C790" s="3" t="s">
        <v>678</v>
      </c>
      <c r="D790" s="125">
        <f>VLOOKUP($A790,'Supporting Data'!$A$2:$BH$1679,5,FALSE)</f>
        <v>77.101387023925781</v>
      </c>
      <c r="E790" s="128">
        <f>VLOOKUP($A790,'Supporting Data'!$A$2:$BH$1679,16,FALSE)</f>
        <v>0.4583333432674408</v>
      </c>
      <c r="F790" s="125">
        <f>VLOOKUP($A790,'Supporting Data'!$A$2:$BH$1679,7,FALSE)</f>
        <v>81.403640747070313</v>
      </c>
      <c r="G790" s="128">
        <f>VLOOKUP($A790,'Supporting Data'!$A$2:$BH$1679,49,FALSE)</f>
        <v>0.39156627655029302</v>
      </c>
      <c r="H790" s="125">
        <f>VLOOKUP($A790,'Supporting Data'!$A$2:$BH$1679,6,FALSE)</f>
        <v>80.720497131347656</v>
      </c>
      <c r="I790" s="128">
        <f>VLOOKUP($A790,'Supporting Data'!$A$2:$BH$1679,22,FALSE)</f>
        <v>0.4583333432674408</v>
      </c>
      <c r="J790" s="125">
        <f>VLOOKUP($A790,'Supporting Data'!$A$2:$BH$1679,8,FALSE)</f>
        <v>80.761749267578125</v>
      </c>
      <c r="K790" s="128">
        <f>VLOOKUP($A790,'Supporting Data'!$A$2:$BH$1679,49,FALSE)</f>
        <v>0.39156627655029302</v>
      </c>
      <c r="L790" s="125">
        <f>VLOOKUP($A790,'Supporting Data'!$A$2:$BH$1679,26,FALSE)</f>
        <v>72.232780456542969</v>
      </c>
      <c r="M790" s="125">
        <f>VLOOKUP($A790,'Supporting Data'!$A$2:$BH$1679,53,FALSE)</f>
        <v>74.958602905273438</v>
      </c>
    </row>
    <row r="791" spans="1:13" x14ac:dyDescent="0.3">
      <c r="A791" s="4">
        <v>260064070</v>
      </c>
      <c r="B791" s="3" t="s">
        <v>115</v>
      </c>
      <c r="C791" s="3" t="s">
        <v>611</v>
      </c>
      <c r="D791" s="125">
        <f>VLOOKUP($A791,'Supporting Data'!$A$2:$BH$1679,5,FALSE)</f>
        <v>86.449043273925781</v>
      </c>
      <c r="E791" s="128">
        <f>VLOOKUP($A791,'Supporting Data'!$A$2:$BH$1679,16,FALSE)</f>
        <v>0.59217876195907593</v>
      </c>
      <c r="F791" s="125">
        <f>VLOOKUP($A791,'Supporting Data'!$A$2:$BH$1679,7,FALSE)</f>
        <v>89.549530029296875</v>
      </c>
      <c r="G791" s="128">
        <f>VLOOKUP($A791,'Supporting Data'!$A$2:$BH$1679,49,FALSE)</f>
        <v>0.36000001430511469</v>
      </c>
      <c r="H791" s="125">
        <f>VLOOKUP($A791,'Supporting Data'!$A$2:$BH$1679,6,FALSE)</f>
        <v>85.502456665039063</v>
      </c>
      <c r="I791" s="128">
        <f>VLOOKUP($A791,'Supporting Data'!$A$2:$BH$1679,22,FALSE)</f>
        <v>0.38666665554046631</v>
      </c>
      <c r="J791" s="125">
        <f>VLOOKUP($A791,'Supporting Data'!$A$2:$BH$1679,8,FALSE)</f>
        <v>87.828147888183594</v>
      </c>
      <c r="K791" s="128">
        <f>VLOOKUP($A791,'Supporting Data'!$A$2:$BH$1679,49,FALSE)</f>
        <v>0.36000001430511469</v>
      </c>
      <c r="L791" s="125">
        <f>VLOOKUP($A791,'Supporting Data'!$A$2:$BH$1679,26,FALSE)</f>
        <v>85.826911926269531</v>
      </c>
      <c r="M791" s="125">
        <f>VLOOKUP($A791,'Supporting Data'!$A$2:$BH$1679,53,FALSE)</f>
        <v>85.330375671386719</v>
      </c>
    </row>
    <row r="792" spans="1:13" x14ac:dyDescent="0.3">
      <c r="A792" s="4">
        <v>611514020</v>
      </c>
      <c r="B792" s="3" t="s">
        <v>305</v>
      </c>
      <c r="C792" s="3" t="s">
        <v>1443</v>
      </c>
      <c r="D792" s="125">
        <f>VLOOKUP($A792,'Supporting Data'!$A$2:$BH$1679,5,FALSE)</f>
        <v>83.6466064453125</v>
      </c>
      <c r="E792" s="128">
        <f>VLOOKUP($A792,'Supporting Data'!$A$2:$BH$1679,16,FALSE)</f>
        <v>0.34285715222358698</v>
      </c>
      <c r="F792" s="125">
        <f>VLOOKUP($A792,'Supporting Data'!$A$2:$BH$1679,7,FALSE)</f>
        <v>82.271163940429688</v>
      </c>
      <c r="G792" s="128">
        <f>VLOOKUP($A792,'Supporting Data'!$A$2:$BH$1679,49,FALSE)</f>
        <v>0.2916666567325592</v>
      </c>
      <c r="H792" s="125">
        <f>VLOOKUP($A792,'Supporting Data'!$A$2:$BH$1679,6,FALSE)</f>
        <v>83.175613403320313</v>
      </c>
      <c r="I792" s="128">
        <f>VLOOKUP($A792,'Supporting Data'!$A$2:$BH$1679,22,FALSE)</f>
        <v>0.3125</v>
      </c>
      <c r="J792" s="125">
        <f>VLOOKUP($A792,'Supporting Data'!$A$2:$BH$1679,8,FALSE)</f>
        <v>85.430877685546875</v>
      </c>
      <c r="K792" s="128">
        <f>VLOOKUP($A792,'Supporting Data'!$A$2:$BH$1679,49,FALSE)</f>
        <v>0.2916666567325592</v>
      </c>
      <c r="L792" s="125">
        <f>VLOOKUP($A792,'Supporting Data'!$A$2:$BH$1679,26,FALSE)</f>
        <v>90.358291625976563</v>
      </c>
      <c r="M792" s="125">
        <f>VLOOKUP($A792,'Supporting Data'!$A$2:$BH$1679,53,FALSE)</f>
        <v>91.866867065429688</v>
      </c>
    </row>
    <row r="793" spans="1:13" x14ac:dyDescent="0.3">
      <c r="A793" s="4">
        <v>540453000</v>
      </c>
      <c r="B793" s="3" t="s">
        <v>282</v>
      </c>
      <c r="C793" s="3" t="s">
        <v>1391</v>
      </c>
      <c r="D793" s="125">
        <f>VLOOKUP($A793,'Supporting Data'!$A$2:$BH$1679,5,FALSE)</f>
        <v>75.783004760742188</v>
      </c>
      <c r="E793" s="128">
        <f>VLOOKUP($A793,'Supporting Data'!$A$2:$BH$1679,16,FALSE)</f>
        <v>0.17931035161018369</v>
      </c>
      <c r="F793" s="125">
        <f>VLOOKUP($A793,'Supporting Data'!$A$2:$BH$1679,7,FALSE)</f>
        <v>82.145637512207031</v>
      </c>
      <c r="G793" s="128">
        <f>VLOOKUP($A793,'Supporting Data'!$A$2:$BH$1679,49,FALSE)</f>
        <v>0.1096774190664291</v>
      </c>
      <c r="H793" s="125">
        <f>VLOOKUP($A793,'Supporting Data'!$A$2:$BH$1679,6,FALSE)</f>
        <v>77.716789245605469</v>
      </c>
      <c r="I793" s="128">
        <f>VLOOKUP($A793,'Supporting Data'!$A$2:$BH$1679,22,FALSE)</f>
        <v>0.1096774190664291</v>
      </c>
      <c r="J793" s="125">
        <f>VLOOKUP($A793,'Supporting Data'!$A$2:$BH$1679,8,FALSE)</f>
        <v>82.158180236816406</v>
      </c>
      <c r="K793" s="128">
        <f>VLOOKUP($A793,'Supporting Data'!$A$2:$BH$1679,49,FALSE)</f>
        <v>0.1096774190664291</v>
      </c>
      <c r="L793" s="125">
        <f>VLOOKUP($A793,'Supporting Data'!$A$2:$BH$1679,26,FALSE)</f>
        <v>87.0352783203125</v>
      </c>
      <c r="M793" s="125">
        <f>VLOOKUP($A793,'Supporting Data'!$A$2:$BH$1679,53,FALSE)</f>
        <v>80.361000061035156</v>
      </c>
    </row>
    <row r="794" spans="1:13" x14ac:dyDescent="0.3">
      <c r="A794" s="4">
        <v>1090034020</v>
      </c>
      <c r="B794" s="3" t="s">
        <v>518</v>
      </c>
      <c r="C794" s="3" t="s">
        <v>1709</v>
      </c>
      <c r="D794" s="125">
        <f>VLOOKUP($A794,'Supporting Data'!$A$2:$BH$1679,5,FALSE)</f>
        <v>81.490013122558594</v>
      </c>
      <c r="E794" s="128">
        <f>VLOOKUP($A794,'Supporting Data'!$A$2:$BH$1679,16,FALSE)</f>
        <v>0.43030303716659551</v>
      </c>
      <c r="F794" s="125">
        <f>VLOOKUP($A794,'Supporting Data'!$A$2:$BH$1679,7,FALSE)</f>
        <v>82.19891357421875</v>
      </c>
      <c r="G794" s="128">
        <f>VLOOKUP($A794,'Supporting Data'!$A$2:$BH$1679,49,FALSE)</f>
        <v>0.22352941334247589</v>
      </c>
      <c r="H794" s="125">
        <f>VLOOKUP($A794,'Supporting Data'!$A$2:$BH$1679,6,FALSE)</f>
        <v>82.498893737792969</v>
      </c>
      <c r="I794" s="128">
        <f>VLOOKUP($A794,'Supporting Data'!$A$2:$BH$1679,22,FALSE)</f>
        <v>0.23863635957241061</v>
      </c>
      <c r="J794" s="125">
        <f>VLOOKUP($A794,'Supporting Data'!$A$2:$BH$1679,8,FALSE)</f>
        <v>82.781654357910156</v>
      </c>
      <c r="K794" s="128">
        <f>VLOOKUP($A794,'Supporting Data'!$A$2:$BH$1679,49,FALSE)</f>
        <v>0.22352941334247589</v>
      </c>
      <c r="L794" s="125">
        <f>VLOOKUP($A794,'Supporting Data'!$A$2:$BH$1679,26,FALSE)</f>
        <v>87.941551208496094</v>
      </c>
      <c r="M794" s="125">
        <f>VLOOKUP($A794,'Supporting Data'!$A$2:$BH$1679,53,FALSE)</f>
        <v>90.588432312011719</v>
      </c>
    </row>
    <row r="795" spans="1:13" x14ac:dyDescent="0.3">
      <c r="A795" s="4">
        <v>71234020</v>
      </c>
      <c r="B795" s="3" t="s">
        <v>26</v>
      </c>
      <c r="C795" s="3" t="s">
        <v>600</v>
      </c>
      <c r="D795" s="125">
        <f>VLOOKUP($A795,'Supporting Data'!$A$2:$BH$1679,5,FALSE)</f>
        <v>81.638702392578125</v>
      </c>
      <c r="E795" s="128">
        <f>VLOOKUP($A795,'Supporting Data'!$A$2:$BH$1679,16,FALSE)</f>
        <v>0.52054792642593384</v>
      </c>
      <c r="F795" s="125">
        <f>VLOOKUP($A795,'Supporting Data'!$A$2:$BH$1679,7,FALSE)</f>
        <v>84.506736755371094</v>
      </c>
      <c r="G795" s="128">
        <f>VLOOKUP($A795,'Supporting Data'!$A$2:$BH$1679,49,FALSE)</f>
        <v>0.19230769574642179</v>
      </c>
      <c r="H795" s="125">
        <f>VLOOKUP($A795,'Supporting Data'!$A$2:$BH$1679,6,FALSE)</f>
        <v>80.197105407714844</v>
      </c>
      <c r="I795" s="128">
        <f>VLOOKUP($A795,'Supporting Data'!$A$2:$BH$1679,22,FALSE)</f>
        <v>0.4038461446762085</v>
      </c>
      <c r="J795" s="125">
        <f>VLOOKUP($A795,'Supporting Data'!$A$2:$BH$1679,8,FALSE)</f>
        <v>84.646125793457031</v>
      </c>
      <c r="K795" s="128">
        <f>VLOOKUP($A795,'Supporting Data'!$A$2:$BH$1679,49,FALSE)</f>
        <v>0.19230769574642179</v>
      </c>
      <c r="L795" s="125">
        <f>VLOOKUP($A795,'Supporting Data'!$A$2:$BH$1679,26,FALSE)</f>
        <v>77.368339538574219</v>
      </c>
      <c r="M795" s="125">
        <f>VLOOKUP($A795,'Supporting Data'!$A$2:$BH$1679,53,FALSE)</f>
        <v>83.515830993652344</v>
      </c>
    </row>
    <row r="796" spans="1:13" x14ac:dyDescent="0.3">
      <c r="A796" s="4">
        <v>771011050</v>
      </c>
      <c r="B796" s="3" t="s">
        <v>365</v>
      </c>
      <c r="C796" s="3" t="s">
        <v>1553</v>
      </c>
      <c r="D796" s="125">
        <f>VLOOKUP($A796,'Supporting Data'!$A$2:$BH$1679,5,FALSE)</f>
        <v>87.93853759765625</v>
      </c>
      <c r="E796" s="128">
        <f>VLOOKUP($A796,'Supporting Data'!$A$2:$BH$1679,16,FALSE)</f>
        <v>0.51999998092651367</v>
      </c>
      <c r="F796" s="125">
        <f>VLOOKUP($A796,'Supporting Data'!$A$2:$BH$1679,7,FALSE)</f>
        <v>82.141754150390625</v>
      </c>
      <c r="G796" s="128">
        <f>VLOOKUP($A796,'Supporting Data'!$A$2:$BH$1679,49,FALSE)</f>
        <v>0.29268291592597961</v>
      </c>
      <c r="H796" s="125">
        <f>VLOOKUP($A796,'Supporting Data'!$A$2:$BH$1679,6,FALSE)</f>
        <v>87.730712890625</v>
      </c>
      <c r="I796" s="128">
        <f>VLOOKUP($A796,'Supporting Data'!$A$2:$BH$1679,22,FALSE)</f>
        <v>0.42105263471603388</v>
      </c>
      <c r="J796" s="125">
        <f>VLOOKUP($A796,'Supporting Data'!$A$2:$BH$1679,8,FALSE)</f>
        <v>82.393646240234375</v>
      </c>
      <c r="K796" s="128">
        <f>VLOOKUP($A796,'Supporting Data'!$A$2:$BH$1679,49,FALSE)</f>
        <v>0.29268291592597961</v>
      </c>
      <c r="L796" s="125">
        <f>VLOOKUP($A796,'Supporting Data'!$A$2:$BH$1679,26,FALSE)</f>
        <v>83.410179138183594</v>
      </c>
      <c r="M796" s="125">
        <f>VLOOKUP($A796,'Supporting Data'!$A$2:$BH$1679,53,FALSE)</f>
        <v>81.330131530761719</v>
      </c>
    </row>
    <row r="797" spans="1:13" x14ac:dyDescent="0.3">
      <c r="A797" s="4">
        <v>780123000</v>
      </c>
      <c r="B797" s="3" t="s">
        <v>375</v>
      </c>
      <c r="C797" s="3" t="s">
        <v>1572</v>
      </c>
      <c r="D797" s="125">
        <f>VLOOKUP($A797,'Supporting Data'!$A$2:$BH$1679,5,FALSE)</f>
        <v>82.496971130371094</v>
      </c>
      <c r="E797" s="128">
        <f>VLOOKUP($A797,'Supporting Data'!$A$2:$BH$1679,16,FALSE)</f>
        <v>0.2184465974569321</v>
      </c>
      <c r="F797" s="125">
        <f>VLOOKUP($A797,'Supporting Data'!$A$2:$BH$1679,7,FALSE)</f>
        <v>79.928237915039063</v>
      </c>
      <c r="G797" s="128">
        <f>VLOOKUP($A797,'Supporting Data'!$A$2:$BH$1679,49,FALSE)</f>
        <v>0.12077295035123831</v>
      </c>
      <c r="H797" s="125">
        <f>VLOOKUP($A797,'Supporting Data'!$A$2:$BH$1679,6,FALSE)</f>
        <v>84.16357421875</v>
      </c>
      <c r="I797" s="128">
        <f>VLOOKUP($A797,'Supporting Data'!$A$2:$BH$1679,22,FALSE)</f>
        <v>0.2184465974569321</v>
      </c>
      <c r="J797" s="125">
        <f>VLOOKUP($A797,'Supporting Data'!$A$2:$BH$1679,8,FALSE)</f>
        <v>80.370033264160156</v>
      </c>
      <c r="K797" s="128">
        <f>VLOOKUP($A797,'Supporting Data'!$A$2:$BH$1679,49,FALSE)</f>
        <v>0.12077295035123831</v>
      </c>
      <c r="L797" s="125">
        <f>VLOOKUP($A797,'Supporting Data'!$A$2:$BH$1679,26,FALSE)</f>
        <v>71.930686950683594</v>
      </c>
      <c r="M797" s="125">
        <f>VLOOKUP($A797,'Supporting Data'!$A$2:$BH$1679,53,FALSE)</f>
        <v>71.638809204101563</v>
      </c>
    </row>
    <row r="798" spans="1:13" x14ac:dyDescent="0.3">
      <c r="A798" s="4">
        <v>821004020</v>
      </c>
      <c r="B798" s="3" t="s">
        <v>388</v>
      </c>
      <c r="C798" s="3" t="s">
        <v>1599</v>
      </c>
      <c r="D798" s="125">
        <f>VLOOKUP($A798,'Supporting Data'!$A$2:$BH$1679,5,FALSE)</f>
        <v>89.526756286621094</v>
      </c>
      <c r="E798" s="128">
        <f>VLOOKUP($A798,'Supporting Data'!$A$2:$BH$1679,16,FALSE)</f>
        <v>0.50251257419586182</v>
      </c>
      <c r="F798" s="125">
        <f>VLOOKUP($A798,'Supporting Data'!$A$2:$BH$1679,7,FALSE)</f>
        <v>85.46124267578125</v>
      </c>
      <c r="G798" s="128">
        <f>VLOOKUP($A798,'Supporting Data'!$A$2:$BH$1679,49,FALSE)</f>
        <v>0.19801980257034299</v>
      </c>
      <c r="H798" s="125">
        <f>VLOOKUP($A798,'Supporting Data'!$A$2:$BH$1679,6,FALSE)</f>
        <v>89.020843505859375</v>
      </c>
      <c r="I798" s="128">
        <f>VLOOKUP($A798,'Supporting Data'!$A$2:$BH$1679,22,FALSE)</f>
        <v>0.34653463959693909</v>
      </c>
      <c r="J798" s="125">
        <f>VLOOKUP($A798,'Supporting Data'!$A$2:$BH$1679,8,FALSE)</f>
        <v>86.396476745605469</v>
      </c>
      <c r="K798" s="128">
        <f>VLOOKUP($A798,'Supporting Data'!$A$2:$BH$1679,49,FALSE)</f>
        <v>0.19801980257034299</v>
      </c>
      <c r="L798" s="125">
        <f>VLOOKUP($A798,'Supporting Data'!$A$2:$BH$1679,26,FALSE)</f>
        <v>89.149925231933594</v>
      </c>
      <c r="M798" s="125">
        <f>VLOOKUP($A798,'Supporting Data'!$A$2:$BH$1679,53,FALSE)</f>
        <v>83.928230285644531</v>
      </c>
    </row>
    <row r="799" spans="1:13" x14ac:dyDescent="0.3">
      <c r="A799" s="4">
        <v>491423000</v>
      </c>
      <c r="B799" s="3" t="s">
        <v>251</v>
      </c>
      <c r="C799" s="3" t="s">
        <v>1297</v>
      </c>
      <c r="D799" s="125">
        <f>VLOOKUP($A799,'Supporting Data'!$A$2:$BH$1679,5,FALSE)</f>
        <v>84.263221740722656</v>
      </c>
      <c r="E799" s="128">
        <f>VLOOKUP($A799,'Supporting Data'!$A$2:$BH$1679,16,FALSE)</f>
        <v>0.37391304969787598</v>
      </c>
      <c r="F799" s="125">
        <f>VLOOKUP($A799,'Supporting Data'!$A$2:$BH$1679,7,FALSE)</f>
        <v>85.648765563964844</v>
      </c>
      <c r="G799" s="128">
        <f>VLOOKUP($A799,'Supporting Data'!$A$2:$BH$1679,49,FALSE)</f>
        <v>0.24096386134624481</v>
      </c>
      <c r="H799" s="125">
        <f>VLOOKUP($A799,'Supporting Data'!$A$2:$BH$1679,6,FALSE)</f>
        <v>84.304161071777344</v>
      </c>
      <c r="I799" s="128">
        <f>VLOOKUP($A799,'Supporting Data'!$A$2:$BH$1679,22,FALSE)</f>
        <v>0.27565392851829529</v>
      </c>
      <c r="J799" s="125">
        <f>VLOOKUP($A799,'Supporting Data'!$A$2:$BH$1679,8,FALSE)</f>
        <v>85.844703674316406</v>
      </c>
      <c r="K799" s="128">
        <f>VLOOKUP($A799,'Supporting Data'!$A$2:$BH$1679,49,FALSE)</f>
        <v>0.24096386134624481</v>
      </c>
      <c r="L799" s="125">
        <f>VLOOKUP($A799,'Supporting Data'!$A$2:$BH$1679,26,FALSE)</f>
        <v>80.389259338378906</v>
      </c>
      <c r="M799" s="125">
        <f>VLOOKUP($A799,'Supporting Data'!$A$2:$BH$1679,53,FALSE)</f>
        <v>82.113685607910156</v>
      </c>
    </row>
    <row r="800" spans="1:13" x14ac:dyDescent="0.3">
      <c r="A800" s="4">
        <v>130614020</v>
      </c>
      <c r="B800" s="3" t="s">
        <v>57</v>
      </c>
      <c r="C800" s="3" t="s">
        <v>703</v>
      </c>
      <c r="D800" s="125">
        <f>VLOOKUP($A800,'Supporting Data'!$A$2:$BH$1679,5,FALSE)</f>
        <v>82.077674865722656</v>
      </c>
      <c r="E800" s="128">
        <f>VLOOKUP($A800,'Supporting Data'!$A$2:$BH$1679,16,FALSE)</f>
        <v>0.49315068125724792</v>
      </c>
      <c r="F800" s="125">
        <f>VLOOKUP($A800,'Supporting Data'!$A$2:$BH$1679,7,FALSE)</f>
        <v>83.872688293457031</v>
      </c>
      <c r="G800" s="128">
        <f>VLOOKUP($A800,'Supporting Data'!$A$2:$BH$1679,49,FALSE)</f>
        <v>0.3333333432674408</v>
      </c>
      <c r="H800" s="125">
        <f>VLOOKUP($A800,'Supporting Data'!$A$2:$BH$1679,6,FALSE)</f>
        <v>79.00433349609375</v>
      </c>
      <c r="I800" s="128">
        <f>VLOOKUP($A800,'Supporting Data'!$A$2:$BH$1679,22,FALSE)</f>
        <v>0.35555556416511541</v>
      </c>
      <c r="J800" s="125">
        <f>VLOOKUP($A800,'Supporting Data'!$A$2:$BH$1679,8,FALSE)</f>
        <v>81.171134948730469</v>
      </c>
      <c r="K800" s="128">
        <f>VLOOKUP($A800,'Supporting Data'!$A$2:$BH$1679,49,FALSE)</f>
        <v>0.3333333432674408</v>
      </c>
      <c r="L800" s="125">
        <f>VLOOKUP($A800,'Supporting Data'!$A$2:$BH$1679,26,FALSE)</f>
        <v>79.785079956054688</v>
      </c>
      <c r="M800" s="125">
        <f>VLOOKUP($A800,'Supporting Data'!$A$2:$BH$1679,53,FALSE)</f>
        <v>80.897117614746094</v>
      </c>
    </row>
    <row r="801" spans="1:13" x14ac:dyDescent="0.3">
      <c r="A801" s="4">
        <v>540431050</v>
      </c>
      <c r="B801" s="3" t="s">
        <v>281</v>
      </c>
      <c r="C801" s="3" t="s">
        <v>1389</v>
      </c>
      <c r="D801" s="125">
        <f>VLOOKUP($A801,'Supporting Data'!$A$2:$BH$1679,5,FALSE)</f>
        <v>84.618698120117188</v>
      </c>
      <c r="E801" s="128">
        <f>VLOOKUP($A801,'Supporting Data'!$A$2:$BH$1679,16,FALSE)</f>
        <v>0.43478259444236761</v>
      </c>
      <c r="F801" s="125">
        <f>VLOOKUP($A801,'Supporting Data'!$A$2:$BH$1679,7,FALSE)</f>
        <v>83.386772155761719</v>
      </c>
      <c r="G801" s="128">
        <f>VLOOKUP($A801,'Supporting Data'!$A$2:$BH$1679,49,FALSE)</f>
        <v>0.1666666716337204</v>
      </c>
      <c r="H801" s="125">
        <f>VLOOKUP($A801,'Supporting Data'!$A$2:$BH$1679,6,FALSE)</f>
        <v>85.549476623535156</v>
      </c>
      <c r="I801" s="128">
        <f>VLOOKUP($A801,'Supporting Data'!$A$2:$BH$1679,22,FALSE)</f>
        <v>0.25</v>
      </c>
      <c r="J801" s="125">
        <f>VLOOKUP($A801,'Supporting Data'!$A$2:$BH$1679,8,FALSE)</f>
        <v>78.652877807617188</v>
      </c>
      <c r="K801" s="128">
        <f>VLOOKUP($A801,'Supporting Data'!$A$2:$BH$1679,49,FALSE)</f>
        <v>0.1666666716337204</v>
      </c>
      <c r="L801" s="125">
        <f>VLOOKUP($A801,'Supporting Data'!$A$2:$BH$1679,26,FALSE)</f>
        <v>87.337371826171875</v>
      </c>
      <c r="M801" s="125">
        <f>VLOOKUP($A801,'Supporting Data'!$A$2:$BH$1679,53,FALSE)</f>
        <v>80.608436584472656</v>
      </c>
    </row>
    <row r="802" spans="1:13" x14ac:dyDescent="0.3">
      <c r="A802" s="4">
        <v>742014020</v>
      </c>
      <c r="B802" s="3" t="s">
        <v>355</v>
      </c>
      <c r="C802" s="3" t="s">
        <v>574</v>
      </c>
      <c r="D802" s="125">
        <f>VLOOKUP($A802,'Supporting Data'!$A$2:$BH$1679,5,FALSE)</f>
        <v>87.582565307617188</v>
      </c>
      <c r="E802" s="128">
        <f>VLOOKUP($A802,'Supporting Data'!$A$2:$BH$1679,16,FALSE)</f>
        <v>0.50574713945388794</v>
      </c>
      <c r="F802" s="125">
        <f>VLOOKUP($A802,'Supporting Data'!$A$2:$BH$1679,7,FALSE)</f>
        <v>86.231414794921875</v>
      </c>
      <c r="G802" s="128">
        <f>VLOOKUP($A802,'Supporting Data'!$A$2:$BH$1679,49,FALSE)</f>
        <v>0.27272728085517878</v>
      </c>
      <c r="H802" s="125">
        <f>VLOOKUP($A802,'Supporting Data'!$A$2:$BH$1679,6,FALSE)</f>
        <v>85.603057861328125</v>
      </c>
      <c r="I802" s="128">
        <f>VLOOKUP($A802,'Supporting Data'!$A$2:$BH$1679,22,FALSE)</f>
        <v>0.35353535413742071</v>
      </c>
      <c r="J802" s="125">
        <f>VLOOKUP($A802,'Supporting Data'!$A$2:$BH$1679,8,FALSE)</f>
        <v>83.773849487304688</v>
      </c>
      <c r="K802" s="128">
        <f>VLOOKUP($A802,'Supporting Data'!$A$2:$BH$1679,49,FALSE)</f>
        <v>0.27272728085517878</v>
      </c>
      <c r="L802" s="125">
        <f>VLOOKUP($A802,'Supporting Data'!$A$2:$BH$1679,26,FALSE)</f>
        <v>90.660377502441406</v>
      </c>
      <c r="M802" s="125">
        <f>VLOOKUP($A802,'Supporting Data'!$A$2:$BH$1679,53,FALSE)</f>
        <v>87.165542602539063</v>
      </c>
    </row>
    <row r="803" spans="1:13" x14ac:dyDescent="0.3">
      <c r="A803" s="4">
        <v>511554040</v>
      </c>
      <c r="B803" s="3" t="s">
        <v>269</v>
      </c>
      <c r="C803" s="3" t="s">
        <v>1368</v>
      </c>
      <c r="D803" s="125">
        <f>VLOOKUP($A803,'Supporting Data'!$A$2:$BH$1679,5,FALSE)</f>
        <v>82.546783447265625</v>
      </c>
      <c r="E803" s="128">
        <f>VLOOKUP($A803,'Supporting Data'!$A$2:$BH$1679,16,FALSE)</f>
        <v>0.55414015054702759</v>
      </c>
      <c r="F803" s="125">
        <f>VLOOKUP($A803,'Supporting Data'!$A$2:$BH$1679,7,FALSE)</f>
        <v>86.603691101074219</v>
      </c>
      <c r="G803" s="128">
        <f>VLOOKUP($A803,'Supporting Data'!$A$2:$BH$1679,49,FALSE)</f>
        <v>0.31034481525421143</v>
      </c>
      <c r="H803" s="125">
        <f>VLOOKUP($A803,'Supporting Data'!$A$2:$BH$1679,6,FALSE)</f>
        <v>83.734642028808594</v>
      </c>
      <c r="I803" s="128">
        <f>VLOOKUP($A803,'Supporting Data'!$A$2:$BH$1679,22,FALSE)</f>
        <v>0.4367816150188446</v>
      </c>
      <c r="J803" s="125">
        <f>VLOOKUP($A803,'Supporting Data'!$A$2:$BH$1679,8,FALSE)</f>
        <v>86.422523498535156</v>
      </c>
      <c r="K803" s="128">
        <f>VLOOKUP($A803,'Supporting Data'!$A$2:$BH$1679,49,FALSE)</f>
        <v>0.31034481525421143</v>
      </c>
      <c r="L803" s="125">
        <f>VLOOKUP($A803,'Supporting Data'!$A$2:$BH$1679,26,FALSE)</f>
        <v>80.389259338378906</v>
      </c>
      <c r="M803" s="125">
        <f>VLOOKUP($A803,'Supporting Data'!$A$2:$BH$1679,53,FALSE)</f>
        <v>88.918228149414063</v>
      </c>
    </row>
    <row r="804" spans="1:13" x14ac:dyDescent="0.3">
      <c r="A804" s="4">
        <v>691064040</v>
      </c>
      <c r="B804" s="3" t="s">
        <v>333</v>
      </c>
      <c r="C804" s="3" t="s">
        <v>1494</v>
      </c>
      <c r="D804" s="125">
        <f>VLOOKUP($A804,'Supporting Data'!$A$2:$BH$1679,5,FALSE)</f>
        <v>76.366455078125</v>
      </c>
      <c r="E804" s="128">
        <f>VLOOKUP($A804,'Supporting Data'!$A$2:$BH$1679,16,FALSE)</f>
        <v>0.50537633895874023</v>
      </c>
      <c r="F804" s="125">
        <f>VLOOKUP($A804,'Supporting Data'!$A$2:$BH$1679,7,FALSE)</f>
        <v>88.959846496582031</v>
      </c>
      <c r="G804" s="128">
        <f>VLOOKUP($A804,'Supporting Data'!$A$2:$BH$1679,49,FALSE)</f>
        <v>0.52631580829620361</v>
      </c>
      <c r="H804" s="125">
        <f>VLOOKUP($A804,'Supporting Data'!$A$2:$BH$1679,6,FALSE)</f>
        <v>77.264106750488281</v>
      </c>
      <c r="I804" s="128">
        <f>VLOOKUP($A804,'Supporting Data'!$A$2:$BH$1679,22,FALSE)</f>
        <v>0.41379311680793762</v>
      </c>
      <c r="J804" s="125">
        <f>VLOOKUP($A804,'Supporting Data'!$A$2:$BH$1679,8,FALSE)</f>
        <v>86.829399108886719</v>
      </c>
      <c r="K804" s="128">
        <f>VLOOKUP($A804,'Supporting Data'!$A$2:$BH$1679,49,FALSE)</f>
        <v>0.52631580829620361</v>
      </c>
      <c r="L804" s="125">
        <f>VLOOKUP($A804,'Supporting Data'!$A$2:$BH$1679,26,FALSE)</f>
        <v>77.066253662109375</v>
      </c>
      <c r="M804" s="125">
        <f>VLOOKUP($A804,'Supporting Data'!$A$2:$BH$1679,53,FALSE)</f>
        <v>85.7015380859375</v>
      </c>
    </row>
    <row r="805" spans="1:13" x14ac:dyDescent="0.3">
      <c r="A805" s="4">
        <v>640744020</v>
      </c>
      <c r="B805" s="3" t="s">
        <v>315</v>
      </c>
      <c r="C805" s="3" t="s">
        <v>1462</v>
      </c>
      <c r="D805" s="125">
        <f>VLOOKUP($A805,'Supporting Data'!$A$2:$BH$1679,5,FALSE)</f>
        <v>87.428634643554688</v>
      </c>
      <c r="E805" s="128">
        <f>VLOOKUP($A805,'Supporting Data'!$A$2:$BH$1679,16,FALSE)</f>
        <v>0.53977274894714355</v>
      </c>
      <c r="F805" s="125">
        <f>VLOOKUP($A805,'Supporting Data'!$A$2:$BH$1679,7,FALSE)</f>
        <v>86.857582092285156</v>
      </c>
      <c r="G805" s="128">
        <f>VLOOKUP($A805,'Supporting Data'!$A$2:$BH$1679,49,FALSE)</f>
        <v>0.34328359365463262</v>
      </c>
      <c r="H805" s="125">
        <f>VLOOKUP($A805,'Supporting Data'!$A$2:$BH$1679,6,FALSE)</f>
        <v>90.385932922363281</v>
      </c>
      <c r="I805" s="128">
        <f>VLOOKUP($A805,'Supporting Data'!$A$2:$BH$1679,22,FALSE)</f>
        <v>0.31343284249305731</v>
      </c>
      <c r="J805" s="125">
        <f>VLOOKUP($A805,'Supporting Data'!$A$2:$BH$1679,8,FALSE)</f>
        <v>85.9725341796875</v>
      </c>
      <c r="K805" s="128">
        <f>VLOOKUP($A805,'Supporting Data'!$A$2:$BH$1679,49,FALSE)</f>
        <v>0.34328359365463262</v>
      </c>
      <c r="L805" s="125">
        <f>VLOOKUP($A805,'Supporting Data'!$A$2:$BH$1679,26,FALSE)</f>
        <v>79.785079956054688</v>
      </c>
      <c r="M805" s="125">
        <f>VLOOKUP($A805,'Supporting Data'!$A$2:$BH$1679,53,FALSE)</f>
        <v>85.680915832519531</v>
      </c>
    </row>
    <row r="806" spans="1:13" x14ac:dyDescent="0.3">
      <c r="A806" s="4">
        <v>741951050</v>
      </c>
      <c r="B806" s="3" t="s">
        <v>353</v>
      </c>
      <c r="C806" s="3" t="s">
        <v>1534</v>
      </c>
      <c r="D806" s="125">
        <f>VLOOKUP($A806,'Supporting Data'!$A$2:$BH$1679,5,FALSE)</f>
        <v>90.125228881835938</v>
      </c>
      <c r="E806" s="128">
        <f>VLOOKUP($A806,'Supporting Data'!$A$2:$BH$1679,16,FALSE)</f>
        <v>0.34375</v>
      </c>
      <c r="F806" s="125">
        <f>VLOOKUP($A806,'Supporting Data'!$A$2:$BH$1679,7,FALSE)</f>
        <v>87.83642578125</v>
      </c>
      <c r="G806" s="128">
        <f>VLOOKUP($A806,'Supporting Data'!$A$2:$BH$1679,49,FALSE)</f>
        <v>0.46153846383094788</v>
      </c>
      <c r="H806" s="125">
        <f>VLOOKUP($A806,'Supporting Data'!$A$2:$BH$1679,6,FALSE)</f>
        <v>90.831588745117188</v>
      </c>
      <c r="I806" s="128">
        <f>VLOOKUP($A806,'Supporting Data'!$A$2:$BH$1679,22,FALSE)</f>
        <v>0</v>
      </c>
      <c r="J806" s="125">
        <f>VLOOKUP($A806,'Supporting Data'!$A$2:$BH$1679,8,FALSE)</f>
        <v>88.431365966796875</v>
      </c>
      <c r="K806" s="128">
        <f>VLOOKUP($A806,'Supporting Data'!$A$2:$BH$1679,49,FALSE)</f>
        <v>0.46153846383094788</v>
      </c>
      <c r="L806" s="125">
        <f>VLOOKUP($A806,'Supporting Data'!$A$2:$BH$1679,26,FALSE)</f>
        <v>81.597625732421875</v>
      </c>
      <c r="M806" s="125">
        <f>VLOOKUP($A806,'Supporting Data'!$A$2:$BH$1679,53,FALSE)</f>
        <v>78.670173645019531</v>
      </c>
    </row>
    <row r="807" spans="1:13" x14ac:dyDescent="0.3">
      <c r="A807" s="4">
        <v>220893000</v>
      </c>
      <c r="B807" s="3" t="s">
        <v>96</v>
      </c>
      <c r="C807" s="3" t="s">
        <v>801</v>
      </c>
      <c r="D807" s="125">
        <f>VLOOKUP($A807,'Supporting Data'!$A$2:$BH$1679,5,FALSE)</f>
        <v>86.733680725097656</v>
      </c>
      <c r="E807" s="128">
        <f>VLOOKUP($A807,'Supporting Data'!$A$2:$BH$1679,16,FALSE)</f>
        <v>0.61858975887298584</v>
      </c>
      <c r="F807" s="125">
        <f>VLOOKUP($A807,'Supporting Data'!$A$2:$BH$1679,7,FALSE)</f>
        <v>98.131500244140625</v>
      </c>
      <c r="G807" s="128">
        <f>VLOOKUP($A807,'Supporting Data'!$A$2:$BH$1679,49,FALSE)</f>
        <v>0.54037266969680786</v>
      </c>
      <c r="H807" s="125">
        <f>VLOOKUP($A807,'Supporting Data'!$A$2:$BH$1679,6,FALSE)</f>
        <v>86.137306213378906</v>
      </c>
      <c r="I807" s="128">
        <f>VLOOKUP($A807,'Supporting Data'!$A$2:$BH$1679,22,FALSE)</f>
        <v>0.44891640543937678</v>
      </c>
      <c r="J807" s="125">
        <f>VLOOKUP($A807,'Supporting Data'!$A$2:$BH$1679,8,FALSE)</f>
        <v>94.326408386230469</v>
      </c>
      <c r="K807" s="128">
        <f>VLOOKUP($A807,'Supporting Data'!$A$2:$BH$1679,49,FALSE)</f>
        <v>0.54037266969680786</v>
      </c>
      <c r="L807" s="125">
        <f>VLOOKUP($A807,'Supporting Data'!$A$2:$BH$1679,26,FALSE)</f>
        <v>79.180892944335938</v>
      </c>
      <c r="M807" s="125">
        <f>VLOOKUP($A807,'Supporting Data'!$A$2:$BH$1679,53,FALSE)</f>
        <v>87.928474426269531</v>
      </c>
    </row>
    <row r="808" spans="1:13" x14ac:dyDescent="0.3">
      <c r="A808" s="4">
        <v>470624020</v>
      </c>
      <c r="B808" s="3" t="s">
        <v>213</v>
      </c>
      <c r="C808" s="3" t="s">
        <v>1128</v>
      </c>
      <c r="D808" s="125">
        <f>VLOOKUP($A808,'Supporting Data'!$A$2:$BH$1679,5,FALSE)</f>
        <v>80.786811828613281</v>
      </c>
      <c r="E808" s="128">
        <f>VLOOKUP($A808,'Supporting Data'!$A$2:$BH$1679,16,FALSE)</f>
        <v>0.3888888955116272</v>
      </c>
      <c r="F808" s="125">
        <f>VLOOKUP($A808,'Supporting Data'!$A$2:$BH$1679,7,FALSE)</f>
        <v>70.017463684082031</v>
      </c>
      <c r="G808" s="128">
        <f>VLOOKUP($A808,'Supporting Data'!$A$2:$BH$1679,49,FALSE)</f>
        <v>0.3888888955116272</v>
      </c>
      <c r="H808" s="125">
        <f>VLOOKUP($A808,'Supporting Data'!$A$2:$BH$1679,6,FALSE)</f>
        <v>78.644180297851563</v>
      </c>
      <c r="I808" s="128">
        <f>VLOOKUP($A808,'Supporting Data'!$A$2:$BH$1679,22,FALSE)</f>
        <v>0.3888888955116272</v>
      </c>
      <c r="J808" s="125">
        <f>VLOOKUP($A808,'Supporting Data'!$A$2:$BH$1679,8,FALSE)</f>
        <v>69.892021179199219</v>
      </c>
      <c r="K808" s="128">
        <f>VLOOKUP($A808,'Supporting Data'!$A$2:$BH$1679,49,FALSE)</f>
        <v>0.3888888955116272</v>
      </c>
      <c r="L808" s="125">
        <f>VLOOKUP($A808,'Supporting Data'!$A$2:$BH$1679,26,FALSE)</f>
        <v>95.191757202148438</v>
      </c>
      <c r="M808" s="125">
        <f>VLOOKUP($A808,'Supporting Data'!$A$2:$BH$1679,53,FALSE)</f>
        <v>78.299018859863281</v>
      </c>
    </row>
    <row r="809" spans="1:13" x14ac:dyDescent="0.3">
      <c r="A809" s="4">
        <v>1000613000</v>
      </c>
      <c r="B809" s="3" t="s">
        <v>475</v>
      </c>
      <c r="C809" s="3" t="s">
        <v>1946</v>
      </c>
      <c r="D809" s="125">
        <f>VLOOKUP($A809,'Supporting Data'!$A$2:$BH$1679,5,FALSE)</f>
        <v>81.052101135253906</v>
      </c>
      <c r="E809" s="128">
        <f>VLOOKUP($A809,'Supporting Data'!$A$2:$BH$1679,16,FALSE)</f>
        <v>0.32679739594459528</v>
      </c>
      <c r="F809" s="125">
        <f>VLOOKUP($A809,'Supporting Data'!$A$2:$BH$1679,7,FALSE)</f>
        <v>78.400581359863281</v>
      </c>
      <c r="G809" s="128">
        <f>VLOOKUP($A809,'Supporting Data'!$A$2:$BH$1679,49,FALSE)</f>
        <v>0.17441859841346741</v>
      </c>
      <c r="H809" s="125">
        <f>VLOOKUP($A809,'Supporting Data'!$A$2:$BH$1679,6,FALSE)</f>
        <v>82.565193176269531</v>
      </c>
      <c r="I809" s="128">
        <f>VLOOKUP($A809,'Supporting Data'!$A$2:$BH$1679,22,FALSE)</f>
        <v>0.24418604373931879</v>
      </c>
      <c r="J809" s="125">
        <f>VLOOKUP($A809,'Supporting Data'!$A$2:$BH$1679,8,FALSE)</f>
        <v>78.802665710449219</v>
      </c>
      <c r="K809" s="128">
        <f>VLOOKUP($A809,'Supporting Data'!$A$2:$BH$1679,49,FALSE)</f>
        <v>0.17441859841346741</v>
      </c>
      <c r="L809" s="125">
        <f>VLOOKUP($A809,'Supporting Data'!$A$2:$BH$1679,26,FALSE)</f>
        <v>82.805992126464844</v>
      </c>
      <c r="M809" s="125">
        <f>VLOOKUP($A809,'Supporting Data'!$A$2:$BH$1679,53,FALSE)</f>
        <v>81.247650146484375</v>
      </c>
    </row>
    <row r="810" spans="1:13" x14ac:dyDescent="0.3">
      <c r="A810" s="4">
        <v>171253000</v>
      </c>
      <c r="B810" s="3" t="s">
        <v>75</v>
      </c>
      <c r="C810" s="3" t="s">
        <v>749</v>
      </c>
      <c r="D810" s="125">
        <f>VLOOKUP($A810,'Supporting Data'!$A$2:$BH$1679,5,FALSE)</f>
        <v>82.268058776855469</v>
      </c>
      <c r="E810" s="128">
        <f>VLOOKUP($A810,'Supporting Data'!$A$2:$BH$1679,16,FALSE)</f>
        <v>0.46215140819549561</v>
      </c>
      <c r="F810" s="125">
        <f>VLOOKUP($A810,'Supporting Data'!$A$2:$BH$1679,7,FALSE)</f>
        <v>82.068595886230469</v>
      </c>
      <c r="G810" s="128">
        <f>VLOOKUP($A810,'Supporting Data'!$A$2:$BH$1679,49,FALSE)</f>
        <v>0.1775700896978378</v>
      </c>
      <c r="H810" s="125">
        <f>VLOOKUP($A810,'Supporting Data'!$A$2:$BH$1679,6,FALSE)</f>
        <v>81.932022094726563</v>
      </c>
      <c r="I810" s="128">
        <f>VLOOKUP($A810,'Supporting Data'!$A$2:$BH$1679,22,FALSE)</f>
        <v>0.29906541109085077</v>
      </c>
      <c r="J810" s="125">
        <f>VLOOKUP($A810,'Supporting Data'!$A$2:$BH$1679,8,FALSE)</f>
        <v>82.576728820800781</v>
      </c>
      <c r="K810" s="128">
        <f>VLOOKUP($A810,'Supporting Data'!$A$2:$BH$1679,49,FALSE)</f>
        <v>0.1775700896978378</v>
      </c>
      <c r="L810" s="125">
        <f>VLOOKUP($A810,'Supporting Data'!$A$2:$BH$1679,26,FALSE)</f>
        <v>80.087165832519531</v>
      </c>
      <c r="M810" s="125">
        <f>VLOOKUP($A810,'Supporting Data'!$A$2:$BH$1679,53,FALSE)</f>
        <v>81.247650146484375</v>
      </c>
    </row>
    <row r="811" spans="1:13" x14ac:dyDescent="0.3">
      <c r="A811" s="4">
        <v>461284020</v>
      </c>
      <c r="B811" s="3" t="s">
        <v>204</v>
      </c>
      <c r="C811" s="3" t="s">
        <v>1113</v>
      </c>
      <c r="D811" s="125">
        <f>VLOOKUP($A811,'Supporting Data'!$A$2:$BH$1679,5,FALSE)</f>
        <v>88.858993530273438</v>
      </c>
      <c r="E811" s="128">
        <f>VLOOKUP($A811,'Supporting Data'!$A$2:$BH$1679,16,FALSE)</f>
        <v>0.6875</v>
      </c>
      <c r="F811" s="125">
        <f>VLOOKUP($A811,'Supporting Data'!$A$2:$BH$1679,7,FALSE)</f>
        <v>86.889938354492188</v>
      </c>
      <c r="G811" s="128">
        <f>VLOOKUP($A811,'Supporting Data'!$A$2:$BH$1679,49,FALSE)</f>
        <v>0.53968256711959839</v>
      </c>
      <c r="H811" s="125">
        <f>VLOOKUP($A811,'Supporting Data'!$A$2:$BH$1679,6,FALSE)</f>
        <v>86.41180419921875</v>
      </c>
      <c r="I811" s="128">
        <f>VLOOKUP($A811,'Supporting Data'!$A$2:$BH$1679,22,FALSE)</f>
        <v>0.48387095332145691</v>
      </c>
      <c r="J811" s="125">
        <f>VLOOKUP($A811,'Supporting Data'!$A$2:$BH$1679,8,FALSE)</f>
        <v>87.20526123046875</v>
      </c>
      <c r="K811" s="128">
        <f>VLOOKUP($A811,'Supporting Data'!$A$2:$BH$1679,49,FALSE)</f>
        <v>0.53968256711959839</v>
      </c>
      <c r="L811" s="125">
        <f>VLOOKUP($A811,'Supporting Data'!$A$2:$BH$1679,26,FALSE)</f>
        <v>89.754104614257813</v>
      </c>
      <c r="M811" s="125">
        <f>VLOOKUP($A811,'Supporting Data'!$A$2:$BH$1679,53,FALSE)</f>
        <v>91.310127258300781</v>
      </c>
    </row>
    <row r="812" spans="1:13" x14ac:dyDescent="0.3">
      <c r="A812" s="4">
        <v>450761050</v>
      </c>
      <c r="B812" s="3" t="s">
        <v>201</v>
      </c>
      <c r="C812" s="3" t="s">
        <v>1107</v>
      </c>
      <c r="D812" s="125">
        <f>VLOOKUP($A812,'Supporting Data'!$A$2:$BH$1679,5,FALSE)</f>
        <v>82.165023803710938</v>
      </c>
      <c r="E812" s="128">
        <f>VLOOKUP($A812,'Supporting Data'!$A$2:$BH$1679,16,FALSE)</f>
        <v>0.58015269041061401</v>
      </c>
      <c r="F812" s="125">
        <f>VLOOKUP($A812,'Supporting Data'!$A$2:$BH$1679,7,FALSE)</f>
        <v>73.298393249511719</v>
      </c>
      <c r="G812" s="128">
        <f>VLOOKUP($A812,'Supporting Data'!$A$2:$BH$1679,49,FALSE)</f>
        <v>7.4074074625968933E-2</v>
      </c>
      <c r="H812" s="125">
        <f>VLOOKUP($A812,'Supporting Data'!$A$2:$BH$1679,6,FALSE)</f>
        <v>78.495780944824219</v>
      </c>
      <c r="I812" s="128">
        <f>VLOOKUP($A812,'Supporting Data'!$A$2:$BH$1679,22,FALSE)</f>
        <v>0.3333333432674408</v>
      </c>
      <c r="J812" s="125">
        <f>VLOOKUP($A812,'Supporting Data'!$A$2:$BH$1679,8,FALSE)</f>
        <v>74.825599670410156</v>
      </c>
      <c r="K812" s="128">
        <f>VLOOKUP($A812,'Supporting Data'!$A$2:$BH$1679,49,FALSE)</f>
        <v>7.4074074625968933E-2</v>
      </c>
      <c r="L812" s="125">
        <f>VLOOKUP($A812,'Supporting Data'!$A$2:$BH$1679,26,FALSE)</f>
        <v>83.712272644042969</v>
      </c>
      <c r="M812" s="125">
        <f>VLOOKUP($A812,'Supporting Data'!$A$2:$BH$1679,53,FALSE)</f>
        <v>81.866249084472656</v>
      </c>
    </row>
    <row r="813" spans="1:13" x14ac:dyDescent="0.3">
      <c r="A813" s="4">
        <v>1100144040</v>
      </c>
      <c r="B813" s="3" t="s">
        <v>519</v>
      </c>
      <c r="C813" s="3" t="s">
        <v>704</v>
      </c>
      <c r="D813" s="125">
        <f>VLOOKUP($A813,'Supporting Data'!$A$2:$BH$1679,5,FALSE)</f>
        <v>89.05694580078125</v>
      </c>
      <c r="E813" s="128">
        <f>VLOOKUP($A813,'Supporting Data'!$A$2:$BH$1679,16,FALSE)</f>
        <v>0.69325155019760132</v>
      </c>
      <c r="F813" s="125">
        <f>VLOOKUP($A813,'Supporting Data'!$A$2:$BH$1679,7,FALSE)</f>
        <v>90.145858764648438</v>
      </c>
      <c r="G813" s="128">
        <f>VLOOKUP($A813,'Supporting Data'!$A$2:$BH$1679,49,FALSE)</f>
        <v>0.60736197233200073</v>
      </c>
      <c r="H813" s="125">
        <f>VLOOKUP($A813,'Supporting Data'!$A$2:$BH$1679,6,FALSE)</f>
        <v>90.66064453125</v>
      </c>
      <c r="I813" s="128">
        <f>VLOOKUP($A813,'Supporting Data'!$A$2:$BH$1679,22,FALSE)</f>
        <v>0.69325155019760132</v>
      </c>
      <c r="J813" s="125">
        <f>VLOOKUP($A813,'Supporting Data'!$A$2:$BH$1679,8,FALSE)</f>
        <v>91.991653442382813</v>
      </c>
      <c r="K813" s="128">
        <f>VLOOKUP($A813,'Supporting Data'!$A$2:$BH$1679,49,FALSE)</f>
        <v>0.60736197233200073</v>
      </c>
      <c r="L813" s="125">
        <f>VLOOKUP($A813,'Supporting Data'!$A$2:$BH$1679,26,FALSE)</f>
        <v>86.733184814453125</v>
      </c>
      <c r="M813" s="125">
        <f>VLOOKUP($A813,'Supporting Data'!$A$2:$BH$1679,53,FALSE)</f>
        <v>94.279388427734375</v>
      </c>
    </row>
    <row r="814" spans="1:13" x14ac:dyDescent="0.3">
      <c r="A814" s="4">
        <v>920873070</v>
      </c>
      <c r="B814" s="3" t="s">
        <v>427</v>
      </c>
      <c r="C814" s="3" t="s">
        <v>1687</v>
      </c>
      <c r="D814" s="125">
        <f>VLOOKUP($A814,'Supporting Data'!$A$2:$BH$1679,5,FALSE)</f>
        <v>83.604377746582031</v>
      </c>
      <c r="E814" s="128">
        <f>VLOOKUP($A814,'Supporting Data'!$A$2:$BH$1679,16,FALSE)</f>
        <v>0.59020620584487915</v>
      </c>
      <c r="F814" s="125">
        <f>VLOOKUP($A814,'Supporting Data'!$A$2:$BH$1679,7,FALSE)</f>
        <v>88.583824157714844</v>
      </c>
      <c r="G814" s="128">
        <f>VLOOKUP($A814,'Supporting Data'!$A$2:$BH$1679,49,FALSE)</f>
        <v>0.36776858568191528</v>
      </c>
      <c r="H814" s="125">
        <f>VLOOKUP($A814,'Supporting Data'!$A$2:$BH$1679,6,FALSE)</f>
        <v>81.484184265136719</v>
      </c>
      <c r="I814" s="128">
        <f>VLOOKUP($A814,'Supporting Data'!$A$2:$BH$1679,22,FALSE)</f>
        <v>0.40663900971412659</v>
      </c>
      <c r="J814" s="125">
        <f>VLOOKUP($A814,'Supporting Data'!$A$2:$BH$1679,8,FALSE)</f>
        <v>87.456474304199219</v>
      </c>
      <c r="K814" s="128">
        <f>VLOOKUP($A814,'Supporting Data'!$A$2:$BH$1679,49,FALSE)</f>
        <v>0.36776858568191528</v>
      </c>
      <c r="L814" s="125">
        <f>VLOOKUP($A814,'Supporting Data'!$A$2:$BH$1679,26,FALSE)</f>
        <v>84.920639038085938</v>
      </c>
      <c r="M814" s="125">
        <f>VLOOKUP($A814,'Supporting Data'!$A$2:$BH$1679,53,FALSE)</f>
        <v>89.103805541992188</v>
      </c>
    </row>
    <row r="815" spans="1:13" x14ac:dyDescent="0.3">
      <c r="A815" s="4">
        <v>1020854040</v>
      </c>
      <c r="B815" s="3" t="s">
        <v>483</v>
      </c>
      <c r="C815" s="3" t="s">
        <v>1963</v>
      </c>
      <c r="D815" s="125">
        <f>VLOOKUP($A815,'Supporting Data'!$A$2:$BH$1679,5,FALSE)</f>
        <v>86.019294738769531</v>
      </c>
      <c r="E815" s="128">
        <f>VLOOKUP($A815,'Supporting Data'!$A$2:$BH$1679,16,FALSE)</f>
        <v>0.47058823704719538</v>
      </c>
      <c r="F815" s="125">
        <f>VLOOKUP($A815,'Supporting Data'!$A$2:$BH$1679,7,FALSE)</f>
        <v>84.915275573730469</v>
      </c>
      <c r="G815" s="128">
        <f>VLOOKUP($A815,'Supporting Data'!$A$2:$BH$1679,49,FALSE)</f>
        <v>0.190476194024086</v>
      </c>
      <c r="H815" s="125">
        <f>VLOOKUP($A815,'Supporting Data'!$A$2:$BH$1679,6,FALSE)</f>
        <v>85.839302062988281</v>
      </c>
      <c r="I815" s="128">
        <f>VLOOKUP($A815,'Supporting Data'!$A$2:$BH$1679,22,FALSE)</f>
        <v>0.3174603283405304</v>
      </c>
      <c r="J815" s="125">
        <f>VLOOKUP($A815,'Supporting Data'!$A$2:$BH$1679,8,FALSE)</f>
        <v>85.179435729980469</v>
      </c>
      <c r="K815" s="128">
        <f>VLOOKUP($A815,'Supporting Data'!$A$2:$BH$1679,49,FALSE)</f>
        <v>0.190476194024086</v>
      </c>
      <c r="L815" s="125">
        <f>VLOOKUP($A815,'Supporting Data'!$A$2:$BH$1679,26,FALSE)</f>
        <v>87.63946533203125</v>
      </c>
      <c r="M815" s="125">
        <f>VLOOKUP($A815,'Supporting Data'!$A$2:$BH$1679,53,FALSE)</f>
        <v>85.371620178222656</v>
      </c>
    </row>
    <row r="816" spans="1:13" x14ac:dyDescent="0.3">
      <c r="A816" s="4">
        <v>200023000</v>
      </c>
      <c r="B816" s="3" t="s">
        <v>90</v>
      </c>
      <c r="C816" s="3" t="s">
        <v>789</v>
      </c>
      <c r="D816" s="125">
        <f>VLOOKUP($A816,'Supporting Data'!$A$2:$BH$1679,5,FALSE)</f>
        <v>85.536308288574219</v>
      </c>
      <c r="E816" s="128">
        <f>VLOOKUP($A816,'Supporting Data'!$A$2:$BH$1679,16,FALSE)</f>
        <v>0.32302406430244451</v>
      </c>
      <c r="F816" s="125">
        <f>VLOOKUP($A816,'Supporting Data'!$A$2:$BH$1679,7,FALSE)</f>
        <v>84.863090515136719</v>
      </c>
      <c r="G816" s="128">
        <f>VLOOKUP($A816,'Supporting Data'!$A$2:$BH$1679,49,FALSE)</f>
        <v>0.19745223224163061</v>
      </c>
      <c r="H816" s="125">
        <f>VLOOKUP($A816,'Supporting Data'!$A$2:$BH$1679,6,FALSE)</f>
        <v>85.396347045898438</v>
      </c>
      <c r="I816" s="128">
        <f>VLOOKUP($A816,'Supporting Data'!$A$2:$BH$1679,22,FALSE)</f>
        <v>0.20382165908813479</v>
      </c>
      <c r="J816" s="125">
        <f>VLOOKUP($A816,'Supporting Data'!$A$2:$BH$1679,8,FALSE)</f>
        <v>84.7557373046875</v>
      </c>
      <c r="K816" s="128">
        <f>VLOOKUP($A816,'Supporting Data'!$A$2:$BH$1679,49,FALSE)</f>
        <v>0.19745223224163061</v>
      </c>
      <c r="L816" s="125">
        <f>VLOOKUP($A816,'Supporting Data'!$A$2:$BH$1679,26,FALSE)</f>
        <v>92.17083740234375</v>
      </c>
      <c r="M816" s="125">
        <f>VLOOKUP($A816,'Supporting Data'!$A$2:$BH$1679,53,FALSE)</f>
        <v>85.062324523925781</v>
      </c>
    </row>
    <row r="817" spans="1:13" x14ac:dyDescent="0.3">
      <c r="A817" s="4">
        <v>961094100</v>
      </c>
      <c r="B817" s="3" t="s">
        <v>458</v>
      </c>
      <c r="C817" s="3" t="s">
        <v>741</v>
      </c>
      <c r="D817" s="125">
        <f>VLOOKUP($A817,'Supporting Data'!$A$2:$BH$1679,5,FALSE)</f>
        <v>88.243698120117188</v>
      </c>
      <c r="E817" s="128">
        <f>VLOOKUP($A817,'Supporting Data'!$A$2:$BH$1679,16,FALSE)</f>
        <v>0.21524663269519809</v>
      </c>
      <c r="F817" s="125">
        <f>VLOOKUP($A817,'Supporting Data'!$A$2:$BH$1679,7,FALSE)</f>
        <v>82.825225830078125</v>
      </c>
      <c r="G817" s="128">
        <f>VLOOKUP($A817,'Supporting Data'!$A$2:$BH$1679,49,FALSE)</f>
        <v>0.10313901305198669</v>
      </c>
      <c r="H817" s="125">
        <f>VLOOKUP($A817,'Supporting Data'!$A$2:$BH$1679,6,FALSE)</f>
        <v>89.90594482421875</v>
      </c>
      <c r="I817" s="128">
        <f>VLOOKUP($A817,'Supporting Data'!$A$2:$BH$1679,22,FALSE)</f>
        <v>0.21524663269519809</v>
      </c>
      <c r="J817" s="125">
        <f>VLOOKUP($A817,'Supporting Data'!$A$2:$BH$1679,8,FALSE)</f>
        <v>83.381858825683594</v>
      </c>
      <c r="K817" s="128">
        <f>VLOOKUP($A817,'Supporting Data'!$A$2:$BH$1679,49,FALSE)</f>
        <v>0.10313901305198669</v>
      </c>
      <c r="L817" s="125">
        <f>VLOOKUP($A817,'Supporting Data'!$A$2:$BH$1679,26,FALSE)</f>
        <v>85.524818420410156</v>
      </c>
      <c r="M817" s="125">
        <f>VLOOKUP($A817,'Supporting Data'!$A$2:$BH$1679,53,FALSE)</f>
        <v>81.928108215332031</v>
      </c>
    </row>
    <row r="818" spans="1:13" x14ac:dyDescent="0.3">
      <c r="A818" s="4">
        <v>61043000</v>
      </c>
      <c r="B818" s="3" t="s">
        <v>23</v>
      </c>
      <c r="C818" s="3" t="s">
        <v>593</v>
      </c>
      <c r="D818" s="125">
        <f>VLOOKUP($A818,'Supporting Data'!$A$2:$BH$1679,5,FALSE)</f>
        <v>86.494239807128906</v>
      </c>
      <c r="E818" s="128">
        <f>VLOOKUP($A818,'Supporting Data'!$A$2:$BH$1679,16,FALSE)</f>
        <v>0.37634408473968511</v>
      </c>
      <c r="F818" s="125">
        <f>VLOOKUP($A818,'Supporting Data'!$A$2:$BH$1679,7,FALSE)</f>
        <v>86.937568664550781</v>
      </c>
      <c r="G818" s="128">
        <f>VLOOKUP($A818,'Supporting Data'!$A$2:$BH$1679,49,FALSE)</f>
        <v>0.23741006851196289</v>
      </c>
      <c r="H818" s="125">
        <f>VLOOKUP($A818,'Supporting Data'!$A$2:$BH$1679,6,FALSE)</f>
        <v>87.19921875</v>
      </c>
      <c r="I818" s="128">
        <f>VLOOKUP($A818,'Supporting Data'!$A$2:$BH$1679,22,FALSE)</f>
        <v>0.15000000596046451</v>
      </c>
      <c r="J818" s="125">
        <f>VLOOKUP($A818,'Supporting Data'!$A$2:$BH$1679,8,FALSE)</f>
        <v>86.651237487792969</v>
      </c>
      <c r="K818" s="128">
        <f>VLOOKUP($A818,'Supporting Data'!$A$2:$BH$1679,49,FALSE)</f>
        <v>0.23741006851196289</v>
      </c>
      <c r="L818" s="125">
        <f>VLOOKUP($A818,'Supporting Data'!$A$2:$BH$1679,26,FALSE)</f>
        <v>90.660377502441406</v>
      </c>
      <c r="M818" s="125">
        <f>VLOOKUP($A818,'Supporting Data'!$A$2:$BH$1679,53,FALSE)</f>
        <v>86.175788879394531</v>
      </c>
    </row>
    <row r="819" spans="1:13" x14ac:dyDescent="0.3">
      <c r="A819" s="4">
        <v>270613000</v>
      </c>
      <c r="B819" s="3" t="s">
        <v>121</v>
      </c>
      <c r="C819" s="3" t="s">
        <v>907</v>
      </c>
      <c r="D819" s="125">
        <f>VLOOKUP($A819,'Supporting Data'!$A$2:$BH$1679,5,FALSE)</f>
        <v>77.245704650878906</v>
      </c>
      <c r="E819" s="128">
        <f>VLOOKUP($A819,'Supporting Data'!$A$2:$BH$1679,16,FALSE)</f>
        <v>0.34713375568389893</v>
      </c>
      <c r="F819" s="125">
        <f>VLOOKUP($A819,'Supporting Data'!$A$2:$BH$1679,7,FALSE)</f>
        <v>82.753265380859375</v>
      </c>
      <c r="G819" s="128">
        <f>VLOOKUP($A819,'Supporting Data'!$A$2:$BH$1679,49,FALSE)</f>
        <v>0.31528663635253912</v>
      </c>
      <c r="H819" s="125">
        <f>VLOOKUP($A819,'Supporting Data'!$A$2:$BH$1679,6,FALSE)</f>
        <v>78.881309509277344</v>
      </c>
      <c r="I819" s="128">
        <f>VLOOKUP($A819,'Supporting Data'!$A$2:$BH$1679,22,FALSE)</f>
        <v>0.34713375568389893</v>
      </c>
      <c r="J819" s="125">
        <f>VLOOKUP($A819,'Supporting Data'!$A$2:$BH$1679,8,FALSE)</f>
        <v>83.952461242675781</v>
      </c>
      <c r="K819" s="128">
        <f>VLOOKUP($A819,'Supporting Data'!$A$2:$BH$1679,49,FALSE)</f>
        <v>0.31528663635253912</v>
      </c>
      <c r="L819" s="125">
        <f>VLOOKUP($A819,'Supporting Data'!$A$2:$BH$1679,26,FALSE)</f>
        <v>79.482986450195313</v>
      </c>
      <c r="M819" s="125">
        <f>VLOOKUP($A819,'Supporting Data'!$A$2:$BH$1679,53,FALSE)</f>
        <v>80.464096069335938</v>
      </c>
    </row>
    <row r="820" spans="1:13" x14ac:dyDescent="0.3">
      <c r="A820" s="4">
        <v>1040443000</v>
      </c>
      <c r="B820" s="3" t="s">
        <v>494</v>
      </c>
      <c r="C820" s="3" t="s">
        <v>1981</v>
      </c>
      <c r="D820" s="125">
        <f>VLOOKUP($A820,'Supporting Data'!$A$2:$BH$1679,5,FALSE)</f>
        <v>88.741752624511719</v>
      </c>
      <c r="E820" s="128">
        <f>VLOOKUP($A820,'Supporting Data'!$A$2:$BH$1679,16,FALSE)</f>
        <v>0.46640315651893621</v>
      </c>
      <c r="F820" s="125">
        <f>VLOOKUP($A820,'Supporting Data'!$A$2:$BH$1679,7,FALSE)</f>
        <v>84.051422119140625</v>
      </c>
      <c r="G820" s="128">
        <f>VLOOKUP($A820,'Supporting Data'!$A$2:$BH$1679,49,FALSE)</f>
        <v>0.1656050980091095</v>
      </c>
      <c r="H820" s="125">
        <f>VLOOKUP($A820,'Supporting Data'!$A$2:$BH$1679,6,FALSE)</f>
        <v>87.046127319335938</v>
      </c>
      <c r="I820" s="128">
        <f>VLOOKUP($A820,'Supporting Data'!$A$2:$BH$1679,22,FALSE)</f>
        <v>0.34591194987297058</v>
      </c>
      <c r="J820" s="125">
        <f>VLOOKUP($A820,'Supporting Data'!$A$2:$BH$1679,8,FALSE)</f>
        <v>82.238494873046875</v>
      </c>
      <c r="K820" s="128">
        <f>VLOOKUP($A820,'Supporting Data'!$A$2:$BH$1679,49,FALSE)</f>
        <v>0.1656050980091095</v>
      </c>
      <c r="L820" s="125">
        <f>VLOOKUP($A820,'Supporting Data'!$A$2:$BH$1679,26,FALSE)</f>
        <v>83.712272644042969</v>
      </c>
      <c r="M820" s="125">
        <f>VLOOKUP($A820,'Supporting Data'!$A$2:$BH$1679,53,FALSE)</f>
        <v>79.1856689453125</v>
      </c>
    </row>
    <row r="821" spans="1:13" x14ac:dyDescent="0.3">
      <c r="A821" s="4">
        <v>821014020</v>
      </c>
      <c r="B821" s="3" t="s">
        <v>389</v>
      </c>
      <c r="C821" s="3" t="s">
        <v>1602</v>
      </c>
      <c r="D821" s="125">
        <f>VLOOKUP($A821,'Supporting Data'!$A$2:$BH$1679,5,FALSE)</f>
        <v>85.413398742675781</v>
      </c>
      <c r="E821" s="128">
        <f>VLOOKUP($A821,'Supporting Data'!$A$2:$BH$1679,16,FALSE)</f>
        <v>0.50420171022415161</v>
      </c>
      <c r="F821" s="125">
        <f>VLOOKUP($A821,'Supporting Data'!$A$2:$BH$1679,7,FALSE)</f>
        <v>78.912445068359375</v>
      </c>
      <c r="G821" s="128">
        <f>VLOOKUP($A821,'Supporting Data'!$A$2:$BH$1679,49,FALSE)</f>
        <v>0.26530611515045172</v>
      </c>
      <c r="H821" s="125">
        <f>VLOOKUP($A821,'Supporting Data'!$A$2:$BH$1679,6,FALSE)</f>
        <v>83.834236145019531</v>
      </c>
      <c r="I821" s="128">
        <f>VLOOKUP($A821,'Supporting Data'!$A$2:$BH$1679,22,FALSE)</f>
        <v>0.26530611515045172</v>
      </c>
      <c r="J821" s="125">
        <f>VLOOKUP($A821,'Supporting Data'!$A$2:$BH$1679,8,FALSE)</f>
        <v>80.7725830078125</v>
      </c>
      <c r="K821" s="128">
        <f>VLOOKUP($A821,'Supporting Data'!$A$2:$BH$1679,49,FALSE)</f>
        <v>0.26530611515045172</v>
      </c>
      <c r="L821" s="125">
        <f>VLOOKUP($A821,'Supporting Data'!$A$2:$BH$1679,26,FALSE)</f>
        <v>79.785079956054688</v>
      </c>
      <c r="M821" s="125">
        <f>VLOOKUP($A821,'Supporting Data'!$A$2:$BH$1679,53,FALSE)</f>
        <v>81.453849792480469</v>
      </c>
    </row>
    <row r="822" spans="1:13" x14ac:dyDescent="0.3">
      <c r="A822" s="4">
        <v>731082050</v>
      </c>
      <c r="B822" s="3" t="s">
        <v>349</v>
      </c>
      <c r="C822" s="3" t="s">
        <v>1523</v>
      </c>
      <c r="D822" s="125">
        <f>VLOOKUP($A822,'Supporting Data'!$A$2:$BH$1679,5,FALSE)</f>
        <v>93.403968811035156</v>
      </c>
      <c r="E822" s="128">
        <f>VLOOKUP($A822,'Supporting Data'!$A$2:$BH$1679,16,FALSE)</f>
        <v>0.48554912209510798</v>
      </c>
      <c r="F822" s="125">
        <f>VLOOKUP($A822,'Supporting Data'!$A$2:$BH$1679,7,FALSE)</f>
        <v>93.747734069824219</v>
      </c>
      <c r="G822" s="128">
        <f>VLOOKUP($A822,'Supporting Data'!$A$2:$BH$1679,49,FALSE)</f>
        <v>0.30434781312942499</v>
      </c>
      <c r="H822" s="125">
        <f>VLOOKUP($A822,'Supporting Data'!$A$2:$BH$1679,6,FALSE)</f>
        <v>93.106010437011719</v>
      </c>
      <c r="I822" s="128">
        <f>VLOOKUP($A822,'Supporting Data'!$A$2:$BH$1679,22,FALSE)</f>
        <v>0.35853132605552668</v>
      </c>
      <c r="J822" s="125">
        <f>VLOOKUP($A822,'Supporting Data'!$A$2:$BH$1679,8,FALSE)</f>
        <v>93.7364501953125</v>
      </c>
      <c r="K822" s="128">
        <f>VLOOKUP($A822,'Supporting Data'!$A$2:$BH$1679,49,FALSE)</f>
        <v>0.30434781312942499</v>
      </c>
      <c r="L822" s="125">
        <f>VLOOKUP($A822,'Supporting Data'!$A$2:$BH$1679,26,FALSE)</f>
        <v>88.847831726074219</v>
      </c>
      <c r="M822" s="125">
        <f>VLOOKUP($A822,'Supporting Data'!$A$2:$BH$1679,53,FALSE)</f>
        <v>89.227523803710938</v>
      </c>
    </row>
    <row r="823" spans="1:13" x14ac:dyDescent="0.3">
      <c r="A823" s="4">
        <v>710914020</v>
      </c>
      <c r="B823" s="3" t="s">
        <v>339</v>
      </c>
      <c r="C823" s="3" t="s">
        <v>1506</v>
      </c>
      <c r="D823" s="125">
        <f>VLOOKUP($A823,'Supporting Data'!$A$2:$BH$1679,5,FALSE)</f>
        <v>85.430557250976563</v>
      </c>
      <c r="E823" s="128">
        <f>VLOOKUP($A823,'Supporting Data'!$A$2:$BH$1679,16,FALSE)</f>
        <v>0.36082473397254938</v>
      </c>
      <c r="F823" s="125">
        <f>VLOOKUP($A823,'Supporting Data'!$A$2:$BH$1679,7,FALSE)</f>
        <v>88.310249328613281</v>
      </c>
      <c r="G823" s="128">
        <f>VLOOKUP($A823,'Supporting Data'!$A$2:$BH$1679,49,FALSE)</f>
        <v>0.40206184983253479</v>
      </c>
      <c r="H823" s="125">
        <f>VLOOKUP($A823,'Supporting Data'!$A$2:$BH$1679,6,FALSE)</f>
        <v>87.032096862792969</v>
      </c>
      <c r="I823" s="128">
        <f>VLOOKUP($A823,'Supporting Data'!$A$2:$BH$1679,22,FALSE)</f>
        <v>0.36082473397254938</v>
      </c>
      <c r="J823" s="125">
        <f>VLOOKUP($A823,'Supporting Data'!$A$2:$BH$1679,8,FALSE)</f>
        <v>90.523246765136719</v>
      </c>
      <c r="K823" s="128">
        <f>VLOOKUP($A823,'Supporting Data'!$A$2:$BH$1679,49,FALSE)</f>
        <v>0.40206184983253479</v>
      </c>
      <c r="L823" s="125">
        <f>VLOOKUP($A823,'Supporting Data'!$A$2:$BH$1679,26,FALSE)</f>
        <v>86.431098937988281</v>
      </c>
      <c r="M823" s="125">
        <f>VLOOKUP($A823,'Supporting Data'!$A$2:$BH$1679,53,FALSE)</f>
        <v>86.402610778808594</v>
      </c>
    </row>
    <row r="824" spans="1:13" x14ac:dyDescent="0.3">
      <c r="A824" s="4">
        <v>920884020</v>
      </c>
      <c r="B824" s="3" t="s">
        <v>428</v>
      </c>
      <c r="C824" s="3" t="s">
        <v>1707</v>
      </c>
      <c r="D824" s="125">
        <f>VLOOKUP($A824,'Supporting Data'!$A$2:$BH$1679,5,FALSE)</f>
        <v>80.72943115234375</v>
      </c>
      <c r="E824" s="128">
        <f>VLOOKUP($A824,'Supporting Data'!$A$2:$BH$1679,16,FALSE)</f>
        <v>0.71556884050369263</v>
      </c>
      <c r="F824" s="125">
        <f>VLOOKUP($A824,'Supporting Data'!$A$2:$BH$1679,7,FALSE)</f>
        <v>74.437690734863281</v>
      </c>
      <c r="G824" s="128">
        <f>VLOOKUP($A824,'Supporting Data'!$A$2:$BH$1679,49,FALSE)</f>
        <v>0.46236559748649603</v>
      </c>
      <c r="H824" s="125">
        <f>VLOOKUP($A824,'Supporting Data'!$A$2:$BH$1679,6,FALSE)</f>
        <v>81.931343078613281</v>
      </c>
      <c r="I824" s="128">
        <f>VLOOKUP($A824,'Supporting Data'!$A$2:$BH$1679,22,FALSE)</f>
        <v>0.46739131212234503</v>
      </c>
      <c r="J824" s="125">
        <f>VLOOKUP($A824,'Supporting Data'!$A$2:$BH$1679,8,FALSE)</f>
        <v>74.304725646972656</v>
      </c>
      <c r="K824" s="128">
        <f>VLOOKUP($A824,'Supporting Data'!$A$2:$BH$1679,49,FALSE)</f>
        <v>0.46236559748649603</v>
      </c>
      <c r="L824" s="125">
        <f>VLOOKUP($A824,'Supporting Data'!$A$2:$BH$1679,26,FALSE)</f>
        <v>84.920639038085938</v>
      </c>
      <c r="M824" s="125">
        <f>VLOOKUP($A824,'Supporting Data'!$A$2:$BH$1679,53,FALSE)</f>
        <v>79.989845275878906</v>
      </c>
    </row>
    <row r="825" spans="1:13" x14ac:dyDescent="0.3">
      <c r="A825" s="4">
        <v>920883100</v>
      </c>
      <c r="B825" s="3" t="s">
        <v>428</v>
      </c>
      <c r="C825" s="3" t="s">
        <v>1703</v>
      </c>
      <c r="D825" s="125">
        <f>VLOOKUP($A825,'Supporting Data'!$A$2:$BH$1679,5,FALSE)</f>
        <v>82.007835388183594</v>
      </c>
      <c r="E825" s="128">
        <f>VLOOKUP($A825,'Supporting Data'!$A$2:$BH$1679,16,FALSE)</f>
        <v>0.57960641384124756</v>
      </c>
      <c r="F825" s="125">
        <f>VLOOKUP($A825,'Supporting Data'!$A$2:$BH$1679,7,FALSE)</f>
        <v>87.587966918945313</v>
      </c>
      <c r="G825" s="128">
        <f>VLOOKUP($A825,'Supporting Data'!$A$2:$BH$1679,49,FALSE)</f>
        <v>0.40000000596046448</v>
      </c>
      <c r="H825" s="125">
        <f>VLOOKUP($A825,'Supporting Data'!$A$2:$BH$1679,6,FALSE)</f>
        <v>80.544837951660156</v>
      </c>
      <c r="I825" s="128">
        <f>VLOOKUP($A825,'Supporting Data'!$A$2:$BH$1679,22,FALSE)</f>
        <v>0.34825870394706732</v>
      </c>
      <c r="J825" s="125">
        <f>VLOOKUP($A825,'Supporting Data'!$A$2:$BH$1679,8,FALSE)</f>
        <v>85.229331970214844</v>
      </c>
      <c r="K825" s="128">
        <f>VLOOKUP($A825,'Supporting Data'!$A$2:$BH$1679,49,FALSE)</f>
        <v>0.40000000596046448</v>
      </c>
      <c r="L825" s="125">
        <f>VLOOKUP($A825,'Supporting Data'!$A$2:$BH$1679,26,FALSE)</f>
        <v>80.993446350097656</v>
      </c>
      <c r="M825" s="125">
        <f>VLOOKUP($A825,'Supporting Data'!$A$2:$BH$1679,53,FALSE)</f>
        <v>89.433723449707031</v>
      </c>
    </row>
    <row r="826" spans="1:13" x14ac:dyDescent="0.3">
      <c r="A826" s="4">
        <v>110823020</v>
      </c>
      <c r="B826" s="3" t="s">
        <v>47</v>
      </c>
      <c r="C826" s="3" t="s">
        <v>669</v>
      </c>
      <c r="D826" s="125">
        <f>VLOOKUP($A826,'Supporting Data'!$A$2:$BH$1679,5,FALSE)</f>
        <v>81.756378173828125</v>
      </c>
      <c r="E826" s="128">
        <f>VLOOKUP($A826,'Supporting Data'!$A$2:$BH$1679,16,FALSE)</f>
        <v>0.25393259525299072</v>
      </c>
      <c r="F826" s="125">
        <f>VLOOKUP($A826,'Supporting Data'!$A$2:$BH$1679,7,FALSE)</f>
        <v>83.59796142578125</v>
      </c>
      <c r="G826" s="128">
        <f>VLOOKUP($A826,'Supporting Data'!$A$2:$BH$1679,49,FALSE)</f>
        <v>0.20000000298023221</v>
      </c>
      <c r="H826" s="125">
        <f>VLOOKUP($A826,'Supporting Data'!$A$2:$BH$1679,6,FALSE)</f>
        <v>83.440635681152344</v>
      </c>
      <c r="I826" s="128">
        <f>VLOOKUP($A826,'Supporting Data'!$A$2:$BH$1679,22,FALSE)</f>
        <v>0.25393259525299072</v>
      </c>
      <c r="J826" s="125">
        <f>VLOOKUP($A826,'Supporting Data'!$A$2:$BH$1679,8,FALSE)</f>
        <v>84.6505126953125</v>
      </c>
      <c r="K826" s="128">
        <f>VLOOKUP($A826,'Supporting Data'!$A$2:$BH$1679,49,FALSE)</f>
        <v>0.20000000298023221</v>
      </c>
      <c r="L826" s="125">
        <f>VLOOKUP($A826,'Supporting Data'!$A$2:$BH$1679,26,FALSE)</f>
        <v>90.660377502441406</v>
      </c>
      <c r="M826" s="125">
        <f>VLOOKUP($A826,'Supporting Data'!$A$2:$BH$1679,53,FALSE)</f>
        <v>80.773399353027344</v>
      </c>
    </row>
    <row r="827" spans="1:13" x14ac:dyDescent="0.3">
      <c r="A827" s="4">
        <v>600774020</v>
      </c>
      <c r="B827" s="3" t="s">
        <v>303</v>
      </c>
      <c r="C827" s="3" t="s">
        <v>1435</v>
      </c>
      <c r="D827" s="125">
        <f>VLOOKUP($A827,'Supporting Data'!$A$2:$BH$1679,5,FALSE)</f>
        <v>95.550437927246094</v>
      </c>
      <c r="E827" s="128">
        <f>VLOOKUP($A827,'Supporting Data'!$A$2:$BH$1679,16,FALSE)</f>
        <v>0.5522388219833374</v>
      </c>
      <c r="F827" s="125">
        <f>VLOOKUP($A827,'Supporting Data'!$A$2:$BH$1679,7,FALSE)</f>
        <v>86.539169311523438</v>
      </c>
      <c r="G827" s="128">
        <f>VLOOKUP($A827,'Supporting Data'!$A$2:$BH$1679,49,FALSE)</f>
        <v>0.46478873491287231</v>
      </c>
      <c r="H827" s="125">
        <f>VLOOKUP($A827,'Supporting Data'!$A$2:$BH$1679,6,FALSE)</f>
        <v>94.545097351074219</v>
      </c>
      <c r="I827" s="128">
        <f>VLOOKUP($A827,'Supporting Data'!$A$2:$BH$1679,22,FALSE)</f>
        <v>0.45070421695709229</v>
      </c>
      <c r="J827" s="125">
        <f>VLOOKUP($A827,'Supporting Data'!$A$2:$BH$1679,8,FALSE)</f>
        <v>87.393257141113281</v>
      </c>
      <c r="K827" s="128">
        <f>VLOOKUP($A827,'Supporting Data'!$A$2:$BH$1679,49,FALSE)</f>
        <v>0.46478873491287231</v>
      </c>
      <c r="L827" s="125">
        <f>VLOOKUP($A827,'Supporting Data'!$A$2:$BH$1679,26,FALSE)</f>
        <v>97.608489990234375</v>
      </c>
      <c r="M827" s="125">
        <f>VLOOKUP($A827,'Supporting Data'!$A$2:$BH$1679,53,FALSE)</f>
        <v>90.485336303710938</v>
      </c>
    </row>
    <row r="828" spans="1:13" x14ac:dyDescent="0.3">
      <c r="A828" s="4">
        <v>920874100</v>
      </c>
      <c r="B828" s="3" t="s">
        <v>427</v>
      </c>
      <c r="C828" s="3" t="s">
        <v>1694</v>
      </c>
      <c r="D828" s="125">
        <f>VLOOKUP($A828,'Supporting Data'!$A$2:$BH$1679,5,FALSE)</f>
        <v>87.661331176757813</v>
      </c>
      <c r="E828" s="128">
        <f>VLOOKUP($A828,'Supporting Data'!$A$2:$BH$1679,16,FALSE)</f>
        <v>0.6755555272102356</v>
      </c>
      <c r="F828" s="125">
        <f>VLOOKUP($A828,'Supporting Data'!$A$2:$BH$1679,7,FALSE)</f>
        <v>85.355323791503906</v>
      </c>
      <c r="G828" s="128">
        <f>VLOOKUP($A828,'Supporting Data'!$A$2:$BH$1679,49,FALSE)</f>
        <v>0.31428572535514832</v>
      </c>
      <c r="H828" s="125">
        <f>VLOOKUP($A828,'Supporting Data'!$A$2:$BH$1679,6,FALSE)</f>
        <v>87.442359924316406</v>
      </c>
      <c r="I828" s="128">
        <f>VLOOKUP($A828,'Supporting Data'!$A$2:$BH$1679,22,FALSE)</f>
        <v>0.38571429252624512</v>
      </c>
      <c r="J828" s="125">
        <f>VLOOKUP($A828,'Supporting Data'!$A$2:$BH$1679,8,FALSE)</f>
        <v>84.13336181640625</v>
      </c>
      <c r="K828" s="128">
        <f>VLOOKUP($A828,'Supporting Data'!$A$2:$BH$1679,49,FALSE)</f>
        <v>0.31428572535514832</v>
      </c>
      <c r="L828" s="125">
        <f>VLOOKUP($A828,'Supporting Data'!$A$2:$BH$1679,26,FALSE)</f>
        <v>93.983390808105469</v>
      </c>
      <c r="M828" s="125">
        <f>VLOOKUP($A828,'Supporting Data'!$A$2:$BH$1679,53,FALSE)</f>
        <v>87.227401733398438</v>
      </c>
    </row>
    <row r="829" spans="1:13" x14ac:dyDescent="0.3">
      <c r="A829" s="4">
        <v>51213000</v>
      </c>
      <c r="B829" s="3" t="s">
        <v>15</v>
      </c>
      <c r="C829" s="3" t="s">
        <v>578</v>
      </c>
      <c r="D829" s="125">
        <f>VLOOKUP($A829,'Supporting Data'!$A$2:$BH$1679,5,FALSE)</f>
        <v>80.121963500976563</v>
      </c>
      <c r="E829" s="128">
        <f>VLOOKUP($A829,'Supporting Data'!$A$2:$BH$1679,16,FALSE)</f>
        <v>0.28632479906082148</v>
      </c>
      <c r="F829" s="125">
        <f>VLOOKUP($A829,'Supporting Data'!$A$2:$BH$1679,7,FALSE)</f>
        <v>82.168350219726563</v>
      </c>
      <c r="G829" s="128">
        <f>VLOOKUP($A829,'Supporting Data'!$A$2:$BH$1679,49,FALSE)</f>
        <v>0.1666666716337204</v>
      </c>
      <c r="H829" s="125">
        <f>VLOOKUP($A829,'Supporting Data'!$A$2:$BH$1679,6,FALSE)</f>
        <v>80.119514465332031</v>
      </c>
      <c r="I829" s="128">
        <f>VLOOKUP($A829,'Supporting Data'!$A$2:$BH$1679,22,FALSE)</f>
        <v>0.22068965435028079</v>
      </c>
      <c r="J829" s="125">
        <f>VLOOKUP($A829,'Supporting Data'!$A$2:$BH$1679,8,FALSE)</f>
        <v>81.832450866699219</v>
      </c>
      <c r="K829" s="128">
        <f>VLOOKUP($A829,'Supporting Data'!$A$2:$BH$1679,49,FALSE)</f>
        <v>0.1666666716337204</v>
      </c>
      <c r="L829" s="125">
        <f>VLOOKUP($A829,'Supporting Data'!$A$2:$BH$1679,26,FALSE)</f>
        <v>80.993446350097656</v>
      </c>
      <c r="M829" s="125">
        <f>VLOOKUP($A829,'Supporting Data'!$A$2:$BH$1679,53,FALSE)</f>
        <v>77.06182861328125</v>
      </c>
    </row>
    <row r="830" spans="1:13" x14ac:dyDescent="0.3">
      <c r="A830" s="4">
        <v>270561050</v>
      </c>
      <c r="B830" s="3" t="s">
        <v>117</v>
      </c>
      <c r="C830" s="3" t="s">
        <v>899</v>
      </c>
      <c r="D830" s="125">
        <f>VLOOKUP($A830,'Supporting Data'!$A$2:$BH$1679,5,FALSE)</f>
        <v>82.42535400390625</v>
      </c>
      <c r="E830" s="128">
        <f>VLOOKUP($A830,'Supporting Data'!$A$2:$BH$1679,16,FALSE)</f>
        <v>0</v>
      </c>
      <c r="F830" s="125">
        <f>VLOOKUP($A830,'Supporting Data'!$A$2:$BH$1679,7,FALSE)</f>
        <v>85.105697631835938</v>
      </c>
      <c r="G830" s="128">
        <f>VLOOKUP($A830,'Supporting Data'!$A$2:$BH$1679,49,FALSE)</f>
        <v>5.8823529630899429E-2</v>
      </c>
      <c r="H830" s="125">
        <f>VLOOKUP($A830,'Supporting Data'!$A$2:$BH$1679,6,FALSE)</f>
        <v>81.987190246582031</v>
      </c>
      <c r="I830" s="128">
        <f>VLOOKUP($A830,'Supporting Data'!$A$2:$BH$1679,22,FALSE)</f>
        <v>0</v>
      </c>
      <c r="J830" s="125">
        <f>VLOOKUP($A830,'Supporting Data'!$A$2:$BH$1679,8,FALSE)</f>
        <v>84.912696838378906</v>
      </c>
      <c r="K830" s="128">
        <f>VLOOKUP($A830,'Supporting Data'!$A$2:$BH$1679,49,FALSE)</f>
        <v>5.8823529630899429E-2</v>
      </c>
      <c r="L830" s="125">
        <f>VLOOKUP($A830,'Supporting Data'!$A$2:$BH$1679,26,FALSE)</f>
        <v>84.618545532226563</v>
      </c>
      <c r="M830" s="125">
        <f>VLOOKUP($A830,'Supporting Data'!$A$2:$BH$1679,53,FALSE)</f>
        <v>80.257904052734375</v>
      </c>
    </row>
    <row r="831" spans="1:13" x14ac:dyDescent="0.3">
      <c r="A831" s="4">
        <v>51283000</v>
      </c>
      <c r="B831" s="3" t="s">
        <v>20</v>
      </c>
      <c r="C831" s="3" t="s">
        <v>586</v>
      </c>
      <c r="D831" s="125">
        <f>VLOOKUP($A831,'Supporting Data'!$A$2:$BH$1679,5,FALSE)</f>
        <v>82.03546142578125</v>
      </c>
      <c r="E831" s="128">
        <f>VLOOKUP($A831,'Supporting Data'!$A$2:$BH$1679,16,FALSE)</f>
        <v>0.47540983557701111</v>
      </c>
      <c r="F831" s="125">
        <f>VLOOKUP($A831,'Supporting Data'!$A$2:$BH$1679,7,FALSE)</f>
        <v>82.538307189941406</v>
      </c>
      <c r="G831" s="128">
        <f>VLOOKUP($A831,'Supporting Data'!$A$2:$BH$1679,49,FALSE)</f>
        <v>0.29803922772407532</v>
      </c>
      <c r="H831" s="125">
        <f>VLOOKUP($A831,'Supporting Data'!$A$2:$BH$1679,6,FALSE)</f>
        <v>82.83770751953125</v>
      </c>
      <c r="I831" s="128">
        <f>VLOOKUP($A831,'Supporting Data'!$A$2:$BH$1679,22,FALSE)</f>
        <v>0.3803921639919281</v>
      </c>
      <c r="J831" s="125">
        <f>VLOOKUP($A831,'Supporting Data'!$A$2:$BH$1679,8,FALSE)</f>
        <v>82.307647705078125</v>
      </c>
      <c r="K831" s="128">
        <f>VLOOKUP($A831,'Supporting Data'!$A$2:$BH$1679,49,FALSE)</f>
        <v>0.29803922772407532</v>
      </c>
      <c r="L831" s="125">
        <f>VLOOKUP($A831,'Supporting Data'!$A$2:$BH$1679,26,FALSE)</f>
        <v>77.972526550292969</v>
      </c>
      <c r="M831" s="125">
        <f>VLOOKUP($A831,'Supporting Data'!$A$2:$BH$1679,53,FALSE)</f>
        <v>73.700798034667969</v>
      </c>
    </row>
    <row r="832" spans="1:13" x14ac:dyDescent="0.3">
      <c r="A832" s="4">
        <v>920874030</v>
      </c>
      <c r="B832" s="3" t="s">
        <v>427</v>
      </c>
      <c r="C832" s="3" t="s">
        <v>1690</v>
      </c>
      <c r="D832" s="125">
        <f>VLOOKUP($A832,'Supporting Data'!$A$2:$BH$1679,5,FALSE)</f>
        <v>87.502799987792969</v>
      </c>
      <c r="E832" s="128">
        <f>VLOOKUP($A832,'Supporting Data'!$A$2:$BH$1679,16,FALSE)</f>
        <v>0.49166667461395258</v>
      </c>
      <c r="F832" s="125">
        <f>VLOOKUP($A832,'Supporting Data'!$A$2:$BH$1679,7,FALSE)</f>
        <v>86.026641845703125</v>
      </c>
      <c r="G832" s="128">
        <f>VLOOKUP($A832,'Supporting Data'!$A$2:$BH$1679,49,FALSE)</f>
        <v>0.2411764711141586</v>
      </c>
      <c r="H832" s="125">
        <f>VLOOKUP($A832,'Supporting Data'!$A$2:$BH$1679,6,FALSE)</f>
        <v>87.474006652832031</v>
      </c>
      <c r="I832" s="128">
        <f>VLOOKUP($A832,'Supporting Data'!$A$2:$BH$1679,22,FALSE)</f>
        <v>0.375</v>
      </c>
      <c r="J832" s="125">
        <f>VLOOKUP($A832,'Supporting Data'!$A$2:$BH$1679,8,FALSE)</f>
        <v>88.613601684570313</v>
      </c>
      <c r="K832" s="128">
        <f>VLOOKUP($A832,'Supporting Data'!$A$2:$BH$1679,49,FALSE)</f>
        <v>0.2411764711141586</v>
      </c>
      <c r="L832" s="125">
        <f>VLOOKUP($A832,'Supporting Data'!$A$2:$BH$1679,26,FALSE)</f>
        <v>89.754104614257813</v>
      </c>
      <c r="M832" s="125">
        <f>VLOOKUP($A832,'Supporting Data'!$A$2:$BH$1679,53,FALSE)</f>
        <v>90.423477172851563</v>
      </c>
    </row>
    <row r="833" spans="1:13" x14ac:dyDescent="0.3">
      <c r="A833" s="4">
        <v>121094080</v>
      </c>
      <c r="B833" s="3" t="s">
        <v>49</v>
      </c>
      <c r="C833" s="3" t="s">
        <v>689</v>
      </c>
      <c r="D833" s="125">
        <f>VLOOKUP($A833,'Supporting Data'!$A$2:$BH$1679,5,FALSE)</f>
        <v>83.500999450683594</v>
      </c>
      <c r="E833" s="128">
        <f>VLOOKUP($A833,'Supporting Data'!$A$2:$BH$1679,16,FALSE)</f>
        <v>0.56345176696777344</v>
      </c>
      <c r="F833" s="125">
        <f>VLOOKUP($A833,'Supporting Data'!$A$2:$BH$1679,7,FALSE)</f>
        <v>84.651168823242188</v>
      </c>
      <c r="G833" s="128">
        <f>VLOOKUP($A833,'Supporting Data'!$A$2:$BH$1679,49,FALSE)</f>
        <v>0.50253808498382568</v>
      </c>
      <c r="H833" s="125">
        <f>VLOOKUP($A833,'Supporting Data'!$A$2:$BH$1679,6,FALSE)</f>
        <v>84.898193359375</v>
      </c>
      <c r="I833" s="128">
        <f>VLOOKUP($A833,'Supporting Data'!$A$2:$BH$1679,22,FALSE)</f>
        <v>0.56345176696777344</v>
      </c>
      <c r="J833" s="125">
        <f>VLOOKUP($A833,'Supporting Data'!$A$2:$BH$1679,8,FALSE)</f>
        <v>86.832916259765625</v>
      </c>
      <c r="K833" s="128">
        <f>VLOOKUP($A833,'Supporting Data'!$A$2:$BH$1679,49,FALSE)</f>
        <v>0.50253808498382568</v>
      </c>
      <c r="L833" s="125">
        <f>VLOOKUP($A833,'Supporting Data'!$A$2:$BH$1679,26,FALSE)</f>
        <v>85.524818420410156</v>
      </c>
      <c r="M833" s="125">
        <f>VLOOKUP($A833,'Supporting Data'!$A$2:$BH$1679,53,FALSE)</f>
        <v>90.031700134277344</v>
      </c>
    </row>
    <row r="834" spans="1:13" x14ac:dyDescent="0.3">
      <c r="A834" s="4">
        <v>421114020</v>
      </c>
      <c r="B834" s="3" t="s">
        <v>187</v>
      </c>
      <c r="C834" s="3" t="s">
        <v>1085</v>
      </c>
      <c r="D834" s="125">
        <f>VLOOKUP($A834,'Supporting Data'!$A$2:$BH$1679,5,FALSE)</f>
        <v>87.016075134277344</v>
      </c>
      <c r="E834" s="128">
        <f>VLOOKUP($A834,'Supporting Data'!$A$2:$BH$1679,16,FALSE)</f>
        <v>0.32240438461303711</v>
      </c>
      <c r="F834" s="125">
        <f>VLOOKUP($A834,'Supporting Data'!$A$2:$BH$1679,7,FALSE)</f>
        <v>92.931571960449219</v>
      </c>
      <c r="G834" s="128">
        <f>VLOOKUP($A834,'Supporting Data'!$A$2:$BH$1679,49,FALSE)</f>
        <v>0.19166666269302371</v>
      </c>
      <c r="H834" s="125">
        <f>VLOOKUP($A834,'Supporting Data'!$A$2:$BH$1679,6,FALSE)</f>
        <v>88.09912109375</v>
      </c>
      <c r="I834" s="128">
        <f>VLOOKUP($A834,'Supporting Data'!$A$2:$BH$1679,22,FALSE)</f>
        <v>0.25</v>
      </c>
      <c r="J834" s="125">
        <f>VLOOKUP($A834,'Supporting Data'!$A$2:$BH$1679,8,FALSE)</f>
        <v>91.271240234375</v>
      </c>
      <c r="K834" s="128">
        <f>VLOOKUP($A834,'Supporting Data'!$A$2:$BH$1679,49,FALSE)</f>
        <v>0.19166666269302371</v>
      </c>
      <c r="L834" s="125">
        <f>VLOOKUP($A834,'Supporting Data'!$A$2:$BH$1679,26,FALSE)</f>
        <v>83.410179138183594</v>
      </c>
      <c r="M834" s="125">
        <f>VLOOKUP($A834,'Supporting Data'!$A$2:$BH$1679,53,FALSE)</f>
        <v>86.856246948242188</v>
      </c>
    </row>
    <row r="835" spans="1:13" x14ac:dyDescent="0.3">
      <c r="A835" s="4">
        <v>731024020</v>
      </c>
      <c r="B835" s="3" t="s">
        <v>346</v>
      </c>
      <c r="C835" s="3" t="s">
        <v>1520</v>
      </c>
      <c r="D835" s="125">
        <f>VLOOKUP($A835,'Supporting Data'!$A$2:$BH$1679,5,FALSE)</f>
        <v>89.337692260742188</v>
      </c>
      <c r="E835" s="128">
        <f>VLOOKUP($A835,'Supporting Data'!$A$2:$BH$1679,16,FALSE)</f>
        <v>0.39516130089759832</v>
      </c>
      <c r="F835" s="125">
        <f>VLOOKUP($A835,'Supporting Data'!$A$2:$BH$1679,7,FALSE)</f>
        <v>93.196517944335938</v>
      </c>
      <c r="G835" s="128">
        <f>VLOOKUP($A835,'Supporting Data'!$A$2:$BH$1679,49,FALSE)</f>
        <v>0.30769231915473938</v>
      </c>
      <c r="H835" s="125">
        <f>VLOOKUP($A835,'Supporting Data'!$A$2:$BH$1679,6,FALSE)</f>
        <v>89.666740417480469</v>
      </c>
      <c r="I835" s="128">
        <f>VLOOKUP($A835,'Supporting Data'!$A$2:$BH$1679,22,FALSE)</f>
        <v>0.38461539149284357</v>
      </c>
      <c r="J835" s="125">
        <f>VLOOKUP($A835,'Supporting Data'!$A$2:$BH$1679,8,FALSE)</f>
        <v>96.356796264648438</v>
      </c>
      <c r="K835" s="128">
        <f>VLOOKUP($A835,'Supporting Data'!$A$2:$BH$1679,49,FALSE)</f>
        <v>0.30769231915473938</v>
      </c>
      <c r="L835" s="125">
        <f>VLOOKUP($A835,'Supporting Data'!$A$2:$BH$1679,26,FALSE)</f>
        <v>81.89971923828125</v>
      </c>
      <c r="M835" s="125">
        <f>VLOOKUP($A835,'Supporting Data'!$A$2:$BH$1679,53,FALSE)</f>
        <v>90.237899780273438</v>
      </c>
    </row>
    <row r="836" spans="1:13" x14ac:dyDescent="0.3">
      <c r="A836" s="4">
        <v>850463000</v>
      </c>
      <c r="B836" s="3" t="s">
        <v>405</v>
      </c>
      <c r="C836" s="3" t="s">
        <v>1644</v>
      </c>
      <c r="D836" s="125">
        <f>VLOOKUP($A836,'Supporting Data'!$A$2:$BH$1679,5,FALSE)</f>
        <v>90.272109985351563</v>
      </c>
      <c r="E836" s="128">
        <f>VLOOKUP($A836,'Supporting Data'!$A$2:$BH$1679,16,FALSE)</f>
        <v>0.59034484624862671</v>
      </c>
      <c r="F836" s="125">
        <f>VLOOKUP($A836,'Supporting Data'!$A$2:$BH$1679,7,FALSE)</f>
        <v>87.199493408203125</v>
      </c>
      <c r="G836" s="128">
        <f>VLOOKUP($A836,'Supporting Data'!$A$2:$BH$1679,49,FALSE)</f>
        <v>0.34749999642372131</v>
      </c>
      <c r="H836" s="125">
        <f>VLOOKUP($A836,'Supporting Data'!$A$2:$BH$1679,6,FALSE)</f>
        <v>90.60601806640625</v>
      </c>
      <c r="I836" s="128">
        <f>VLOOKUP($A836,'Supporting Data'!$A$2:$BH$1679,22,FALSE)</f>
        <v>0.46867167949676508</v>
      </c>
      <c r="J836" s="125">
        <f>VLOOKUP($A836,'Supporting Data'!$A$2:$BH$1679,8,FALSE)</f>
        <v>87.019371032714844</v>
      </c>
      <c r="K836" s="128">
        <f>VLOOKUP($A836,'Supporting Data'!$A$2:$BH$1679,49,FALSE)</f>
        <v>0.34749999642372131</v>
      </c>
      <c r="L836" s="125">
        <f>VLOOKUP($A836,'Supporting Data'!$A$2:$BH$1679,26,FALSE)</f>
        <v>88.243644714355469</v>
      </c>
      <c r="M836" s="125">
        <f>VLOOKUP($A836,'Supporting Data'!$A$2:$BH$1679,53,FALSE)</f>
        <v>81.577568054199219</v>
      </c>
    </row>
    <row r="837" spans="1:13" x14ac:dyDescent="0.3">
      <c r="A837" s="4">
        <v>771034020</v>
      </c>
      <c r="B837" s="3" t="s">
        <v>367</v>
      </c>
      <c r="C837" s="3" t="s">
        <v>1558</v>
      </c>
      <c r="D837" s="125">
        <f>VLOOKUP($A837,'Supporting Data'!$A$2:$BH$1679,5,FALSE)</f>
        <v>82.680625915527344</v>
      </c>
      <c r="E837" s="128">
        <f>VLOOKUP($A837,'Supporting Data'!$A$2:$BH$1679,16,FALSE)</f>
        <v>0.42666667699813843</v>
      </c>
      <c r="F837" s="125">
        <f>VLOOKUP($A837,'Supporting Data'!$A$2:$BH$1679,7,FALSE)</f>
        <v>82.252449035644531</v>
      </c>
      <c r="G837" s="128">
        <f>VLOOKUP($A837,'Supporting Data'!$A$2:$BH$1679,49,FALSE)</f>
        <v>0.3333333432674408</v>
      </c>
      <c r="H837" s="125">
        <f>VLOOKUP($A837,'Supporting Data'!$A$2:$BH$1679,6,FALSE)</f>
        <v>83.806266784667969</v>
      </c>
      <c r="I837" s="128">
        <f>VLOOKUP($A837,'Supporting Data'!$A$2:$BH$1679,22,FALSE)</f>
        <v>0.40000000596046448</v>
      </c>
      <c r="J837" s="125">
        <f>VLOOKUP($A837,'Supporting Data'!$A$2:$BH$1679,8,FALSE)</f>
        <v>83.266021728515625</v>
      </c>
      <c r="K837" s="128">
        <f>VLOOKUP($A837,'Supporting Data'!$A$2:$BH$1679,49,FALSE)</f>
        <v>0.3333333432674408</v>
      </c>
      <c r="L837" s="125">
        <f>VLOOKUP($A837,'Supporting Data'!$A$2:$BH$1679,26,FALSE)</f>
        <v>84.920639038085938</v>
      </c>
      <c r="M837" s="125">
        <f>VLOOKUP($A837,'Supporting Data'!$A$2:$BH$1679,53,FALSE)</f>
        <v>84.031326293945313</v>
      </c>
    </row>
    <row r="838" spans="1:13" x14ac:dyDescent="0.3">
      <c r="A838" s="4">
        <v>1121034020</v>
      </c>
      <c r="B838" s="3" t="s">
        <v>528</v>
      </c>
      <c r="C838" s="3" t="s">
        <v>2045</v>
      </c>
      <c r="D838" s="125">
        <f>VLOOKUP($A838,'Supporting Data'!$A$2:$BH$1679,5,FALSE)</f>
        <v>86.799415588378906</v>
      </c>
      <c r="E838" s="128">
        <f>VLOOKUP($A838,'Supporting Data'!$A$2:$BH$1679,16,FALSE)</f>
        <v>0.48175182938575739</v>
      </c>
      <c r="F838" s="125">
        <f>VLOOKUP($A838,'Supporting Data'!$A$2:$BH$1679,7,FALSE)</f>
        <v>79.97796630859375</v>
      </c>
      <c r="G838" s="128">
        <f>VLOOKUP($A838,'Supporting Data'!$A$2:$BH$1679,49,FALSE)</f>
        <v>0.2121212184429169</v>
      </c>
      <c r="H838" s="125">
        <f>VLOOKUP($A838,'Supporting Data'!$A$2:$BH$1679,6,FALSE)</f>
        <v>87.147720336914063</v>
      </c>
      <c r="I838" s="128">
        <f>VLOOKUP($A838,'Supporting Data'!$A$2:$BH$1679,22,FALSE)</f>
        <v>0.45360824465751648</v>
      </c>
      <c r="J838" s="125">
        <f>VLOOKUP($A838,'Supporting Data'!$A$2:$BH$1679,8,FALSE)</f>
        <v>80.056144714355469</v>
      </c>
      <c r="K838" s="128">
        <f>VLOOKUP($A838,'Supporting Data'!$A$2:$BH$1679,49,FALSE)</f>
        <v>0.2121212184429169</v>
      </c>
      <c r="L838" s="125">
        <f>VLOOKUP($A838,'Supporting Data'!$A$2:$BH$1679,26,FALSE)</f>
        <v>90.358291625976563</v>
      </c>
      <c r="M838" s="125">
        <f>VLOOKUP($A838,'Supporting Data'!$A$2:$BH$1679,53,FALSE)</f>
        <v>84.897361755371094</v>
      </c>
    </row>
    <row r="839" spans="1:13" x14ac:dyDescent="0.3">
      <c r="A839" s="4">
        <v>691084020</v>
      </c>
      <c r="B839" s="3" t="s">
        <v>335</v>
      </c>
      <c r="C839" s="3" t="s">
        <v>1497</v>
      </c>
      <c r="D839" s="125">
        <f>VLOOKUP($A839,'Supporting Data'!$A$2:$BH$1679,5,FALSE)</f>
        <v>82.516685485839844</v>
      </c>
      <c r="E839" s="128">
        <f>VLOOKUP($A839,'Supporting Data'!$A$2:$BH$1679,16,FALSE)</f>
        <v>0.29411765933036799</v>
      </c>
      <c r="F839" s="125">
        <f>VLOOKUP($A839,'Supporting Data'!$A$2:$BH$1679,7,FALSE)</f>
        <v>87.641525268554688</v>
      </c>
      <c r="G839" s="128">
        <f>VLOOKUP($A839,'Supporting Data'!$A$2:$BH$1679,49,FALSE)</f>
        <v>0.1944444477558136</v>
      </c>
      <c r="H839" s="125">
        <f>VLOOKUP($A839,'Supporting Data'!$A$2:$BH$1679,6,FALSE)</f>
        <v>82.996421813964844</v>
      </c>
      <c r="I839" s="128">
        <f>VLOOKUP($A839,'Supporting Data'!$A$2:$BH$1679,22,FALSE)</f>
        <v>0.3055555522441864</v>
      </c>
      <c r="J839" s="125">
        <f>VLOOKUP($A839,'Supporting Data'!$A$2:$BH$1679,8,FALSE)</f>
        <v>85.243980407714844</v>
      </c>
      <c r="K839" s="128">
        <f>VLOOKUP($A839,'Supporting Data'!$A$2:$BH$1679,49,FALSE)</f>
        <v>0.1944444477558136</v>
      </c>
      <c r="L839" s="125">
        <f>VLOOKUP($A839,'Supporting Data'!$A$2:$BH$1679,26,FALSE)</f>
        <v>81.597625732421875</v>
      </c>
      <c r="M839" s="125">
        <f>VLOOKUP($A839,'Supporting Data'!$A$2:$BH$1679,53,FALSE)</f>
        <v>83.742652893066406</v>
      </c>
    </row>
    <row r="840" spans="1:13" x14ac:dyDescent="0.3">
      <c r="A840" s="4">
        <v>900754020</v>
      </c>
      <c r="B840" s="3" t="s">
        <v>419</v>
      </c>
      <c r="C840" s="3" t="s">
        <v>1673</v>
      </c>
      <c r="D840" s="125">
        <f>VLOOKUP($A840,'Supporting Data'!$A$2:$BH$1679,5,FALSE)</f>
        <v>85.806068420410156</v>
      </c>
      <c r="E840" s="128">
        <f>VLOOKUP($A840,'Supporting Data'!$A$2:$BH$1679,16,FALSE)</f>
        <v>0.26315790414810181</v>
      </c>
      <c r="F840" s="125">
        <f>VLOOKUP($A840,'Supporting Data'!$A$2:$BH$1679,7,FALSE)</f>
        <v>88.632606506347656</v>
      </c>
      <c r="G840" s="128">
        <f>VLOOKUP($A840,'Supporting Data'!$A$2:$BH$1679,49,FALSE)</f>
        <v>0.42105263471603388</v>
      </c>
      <c r="H840" s="125">
        <f>VLOOKUP($A840,'Supporting Data'!$A$2:$BH$1679,6,FALSE)</f>
        <v>87.233070373535156</v>
      </c>
      <c r="I840" s="128">
        <f>VLOOKUP($A840,'Supporting Data'!$A$2:$BH$1679,22,FALSE)</f>
        <v>0.26315790414810181</v>
      </c>
      <c r="J840" s="125">
        <f>VLOOKUP($A840,'Supporting Data'!$A$2:$BH$1679,8,FALSE)</f>
        <v>88.187431335449219</v>
      </c>
      <c r="K840" s="128">
        <f>VLOOKUP($A840,'Supporting Data'!$A$2:$BH$1679,49,FALSE)</f>
        <v>0.42105263471603388</v>
      </c>
      <c r="L840" s="125">
        <f>VLOOKUP($A840,'Supporting Data'!$A$2:$BH$1679,26,FALSE)</f>
        <v>82.201812744140625</v>
      </c>
      <c r="M840" s="125">
        <f>VLOOKUP($A840,'Supporting Data'!$A$2:$BH$1679,53,FALSE)</f>
        <v>82.773521423339844</v>
      </c>
    </row>
    <row r="841" spans="1:13" x14ac:dyDescent="0.3">
      <c r="A841" s="4">
        <v>491324060</v>
      </c>
      <c r="B841" s="3" t="s">
        <v>247</v>
      </c>
      <c r="C841" s="3" t="s">
        <v>1289</v>
      </c>
      <c r="D841" s="125">
        <f>VLOOKUP($A841,'Supporting Data'!$A$2:$BH$1679,5,FALSE)</f>
        <v>83.522369384765625</v>
      </c>
      <c r="E841" s="128">
        <f>VLOOKUP($A841,'Supporting Data'!$A$2:$BH$1679,16,FALSE)</f>
        <v>0.49554896354675287</v>
      </c>
      <c r="F841" s="125">
        <f>VLOOKUP($A841,'Supporting Data'!$A$2:$BH$1679,7,FALSE)</f>
        <v>80.401176452636719</v>
      </c>
      <c r="G841" s="128">
        <f>VLOOKUP($A841,'Supporting Data'!$A$2:$BH$1679,49,FALSE)</f>
        <v>0.22968198359012601</v>
      </c>
      <c r="H841" s="125">
        <f>VLOOKUP($A841,'Supporting Data'!$A$2:$BH$1679,6,FALSE)</f>
        <v>82.116058349609375</v>
      </c>
      <c r="I841" s="128">
        <f>VLOOKUP($A841,'Supporting Data'!$A$2:$BH$1679,22,FALSE)</f>
        <v>0.34385964274406428</v>
      </c>
      <c r="J841" s="125">
        <f>VLOOKUP($A841,'Supporting Data'!$A$2:$BH$1679,8,FALSE)</f>
        <v>78.824966430664063</v>
      </c>
      <c r="K841" s="128">
        <f>VLOOKUP($A841,'Supporting Data'!$A$2:$BH$1679,49,FALSE)</f>
        <v>0.22968198359012601</v>
      </c>
      <c r="L841" s="125">
        <f>VLOOKUP($A841,'Supporting Data'!$A$2:$BH$1679,26,FALSE)</f>
        <v>82.805992126464844</v>
      </c>
      <c r="M841" s="125">
        <f>VLOOKUP($A841,'Supporting Data'!$A$2:$BH$1679,53,FALSE)</f>
        <v>83.206535339355469</v>
      </c>
    </row>
    <row r="842" spans="1:13" x14ac:dyDescent="0.3">
      <c r="A842" s="4">
        <v>581084020</v>
      </c>
      <c r="B842" s="3" t="s">
        <v>297</v>
      </c>
      <c r="C842" s="3" t="s">
        <v>1425</v>
      </c>
      <c r="D842" s="125">
        <f>VLOOKUP($A842,'Supporting Data'!$A$2:$BH$1679,5,FALSE)</f>
        <v>85.159034729003906</v>
      </c>
      <c r="E842" s="128">
        <f>VLOOKUP($A842,'Supporting Data'!$A$2:$BH$1679,16,FALSE)</f>
        <v>0.52941179275512695</v>
      </c>
      <c r="F842" s="125">
        <f>VLOOKUP($A842,'Supporting Data'!$A$2:$BH$1679,7,FALSE)</f>
        <v>84.403465270996094</v>
      </c>
      <c r="G842" s="128">
        <f>VLOOKUP($A842,'Supporting Data'!$A$2:$BH$1679,49,FALSE)</f>
        <v>0.27272728085517878</v>
      </c>
      <c r="H842" s="125">
        <f>VLOOKUP($A842,'Supporting Data'!$A$2:$BH$1679,6,FALSE)</f>
        <v>85.273818969726563</v>
      </c>
      <c r="I842" s="128">
        <f>VLOOKUP($A842,'Supporting Data'!$A$2:$BH$1679,22,FALSE)</f>
        <v>0.22727273404598239</v>
      </c>
      <c r="J842" s="125">
        <f>VLOOKUP($A842,'Supporting Data'!$A$2:$BH$1679,8,FALSE)</f>
        <v>88.12213134765625</v>
      </c>
      <c r="K842" s="128">
        <f>VLOOKUP($A842,'Supporting Data'!$A$2:$BH$1679,49,FALSE)</f>
        <v>0.27272728085517878</v>
      </c>
      <c r="L842" s="125">
        <f>VLOOKUP($A842,'Supporting Data'!$A$2:$BH$1679,26,FALSE)</f>
        <v>82.201812744140625</v>
      </c>
      <c r="M842" s="125">
        <f>VLOOKUP($A842,'Supporting Data'!$A$2:$BH$1679,53,FALSE)</f>
        <v>81.94873046875</v>
      </c>
    </row>
    <row r="843" spans="1:13" x14ac:dyDescent="0.3">
      <c r="A843" s="4">
        <v>920874120</v>
      </c>
      <c r="B843" s="3" t="s">
        <v>427</v>
      </c>
      <c r="C843" s="3" t="s">
        <v>1695</v>
      </c>
      <c r="D843" s="125">
        <f>VLOOKUP($A843,'Supporting Data'!$A$2:$BH$1679,5,FALSE)</f>
        <v>88.771652221679688</v>
      </c>
      <c r="E843" s="128">
        <f>VLOOKUP($A843,'Supporting Data'!$A$2:$BH$1679,16,FALSE)</f>
        <v>0.61375659704208374</v>
      </c>
      <c r="F843" s="125">
        <f>VLOOKUP($A843,'Supporting Data'!$A$2:$BH$1679,7,FALSE)</f>
        <v>85.787399291992188</v>
      </c>
      <c r="G843" s="128">
        <f>VLOOKUP($A843,'Supporting Data'!$A$2:$BH$1679,49,FALSE)</f>
        <v>0.22535210847854609</v>
      </c>
      <c r="H843" s="125">
        <f>VLOOKUP($A843,'Supporting Data'!$A$2:$BH$1679,6,FALSE)</f>
        <v>84.403945922851563</v>
      </c>
      <c r="I843" s="128">
        <f>VLOOKUP($A843,'Supporting Data'!$A$2:$BH$1679,22,FALSE)</f>
        <v>0.41428571939468378</v>
      </c>
      <c r="J843" s="125">
        <f>VLOOKUP($A843,'Supporting Data'!$A$2:$BH$1679,8,FALSE)</f>
        <v>85.466545104980469</v>
      </c>
      <c r="K843" s="128">
        <f>VLOOKUP($A843,'Supporting Data'!$A$2:$BH$1679,49,FALSE)</f>
        <v>0.22535210847854609</v>
      </c>
      <c r="L843" s="125">
        <f>VLOOKUP($A843,'Supporting Data'!$A$2:$BH$1679,26,FALSE)</f>
        <v>92.472930908203125</v>
      </c>
      <c r="M843" s="125">
        <f>VLOOKUP($A843,'Supporting Data'!$A$2:$BH$1679,53,FALSE)</f>
        <v>88.217155456542969</v>
      </c>
    </row>
    <row r="844" spans="1:13" x14ac:dyDescent="0.3">
      <c r="A844" s="4">
        <v>840024020</v>
      </c>
      <c r="B844" s="3" t="s">
        <v>397</v>
      </c>
      <c r="C844" s="3" t="s">
        <v>1630</v>
      </c>
      <c r="D844" s="125">
        <f>VLOOKUP($A844,'Supporting Data'!$A$2:$BH$1679,5,FALSE)</f>
        <v>101.6064071655273</v>
      </c>
      <c r="E844" s="128">
        <f>VLOOKUP($A844,'Supporting Data'!$A$2:$BH$1679,16,FALSE)</f>
        <v>0.62025314569473267</v>
      </c>
      <c r="F844" s="125">
        <f>VLOOKUP($A844,'Supporting Data'!$A$2:$BH$1679,7,FALSE)</f>
        <v>101.97308349609381</v>
      </c>
      <c r="G844" s="128">
        <f>VLOOKUP($A844,'Supporting Data'!$A$2:$BH$1679,49,FALSE)</f>
        <v>0.53164559602737427</v>
      </c>
      <c r="H844" s="125">
        <f>VLOOKUP($A844,'Supporting Data'!$A$2:$BH$1679,6,FALSE)</f>
        <v>103.3725967407227</v>
      </c>
      <c r="I844" s="128">
        <f>VLOOKUP($A844,'Supporting Data'!$A$2:$BH$1679,22,FALSE)</f>
        <v>0.62025314569473267</v>
      </c>
      <c r="J844" s="125">
        <f>VLOOKUP($A844,'Supporting Data'!$A$2:$BH$1679,8,FALSE)</f>
        <v>103.5074844360352</v>
      </c>
      <c r="K844" s="128">
        <f>VLOOKUP($A844,'Supporting Data'!$A$2:$BH$1679,49,FALSE)</f>
        <v>0.53164559602737427</v>
      </c>
      <c r="L844" s="125">
        <f>VLOOKUP($A844,'Supporting Data'!$A$2:$BH$1679,26,FALSE)</f>
        <v>93.983390808105469</v>
      </c>
      <c r="M844" s="125">
        <f>VLOOKUP($A844,'Supporting Data'!$A$2:$BH$1679,53,FALSE)</f>
        <v>91.392608642578125</v>
      </c>
    </row>
    <row r="845" spans="1:13" x14ac:dyDescent="0.3">
      <c r="A845" s="4">
        <v>1040424020</v>
      </c>
      <c r="B845" s="3" t="s">
        <v>492</v>
      </c>
      <c r="C845" s="3" t="s">
        <v>1978</v>
      </c>
      <c r="D845" s="125">
        <f>VLOOKUP($A845,'Supporting Data'!$A$2:$BH$1679,5,FALSE)</f>
        <v>82.711677551269531</v>
      </c>
      <c r="E845" s="128">
        <f>VLOOKUP($A845,'Supporting Data'!$A$2:$BH$1679,16,FALSE)</f>
        <v>0.30303031206130981</v>
      </c>
      <c r="F845" s="125">
        <f>VLOOKUP($A845,'Supporting Data'!$A$2:$BH$1679,7,FALSE)</f>
        <v>81.544654846191406</v>
      </c>
      <c r="G845" s="128">
        <f>VLOOKUP($A845,'Supporting Data'!$A$2:$BH$1679,49,FALSE)</f>
        <v>0.1428571492433548</v>
      </c>
      <c r="H845" s="125">
        <f>VLOOKUP($A845,'Supporting Data'!$A$2:$BH$1679,6,FALSE)</f>
        <v>83.380645751953125</v>
      </c>
      <c r="I845" s="128">
        <f>VLOOKUP($A845,'Supporting Data'!$A$2:$BH$1679,22,FALSE)</f>
        <v>0.190476194024086</v>
      </c>
      <c r="J845" s="125">
        <f>VLOOKUP($A845,'Supporting Data'!$A$2:$BH$1679,8,FALSE)</f>
        <v>80.462600708007813</v>
      </c>
      <c r="K845" s="128">
        <f>VLOOKUP($A845,'Supporting Data'!$A$2:$BH$1679,49,FALSE)</f>
        <v>0.1428571492433548</v>
      </c>
      <c r="L845" s="125">
        <f>VLOOKUP($A845,'Supporting Data'!$A$2:$BH$1679,26,FALSE)</f>
        <v>81.2955322265625</v>
      </c>
      <c r="M845" s="125">
        <f>VLOOKUP($A845,'Supporting Data'!$A$2:$BH$1679,53,FALSE)</f>
        <v>84.856124877929688</v>
      </c>
    </row>
    <row r="846" spans="1:13" x14ac:dyDescent="0.3">
      <c r="A846" s="4">
        <v>160904160</v>
      </c>
      <c r="B846" s="3" t="s">
        <v>67</v>
      </c>
      <c r="C846" s="3" t="s">
        <v>731</v>
      </c>
      <c r="D846" s="125">
        <f>VLOOKUP($A846,'Supporting Data'!$A$2:$BH$1679,5,FALSE)</f>
        <v>90.507072448730469</v>
      </c>
      <c r="E846" s="128">
        <f>VLOOKUP($A846,'Supporting Data'!$A$2:$BH$1679,16,FALSE)</f>
        <v>0.60927152633666992</v>
      </c>
      <c r="F846" s="125">
        <f>VLOOKUP($A846,'Supporting Data'!$A$2:$BH$1679,7,FALSE)</f>
        <v>80.917655944824219</v>
      </c>
      <c r="G846" s="128">
        <f>VLOOKUP($A846,'Supporting Data'!$A$2:$BH$1679,49,FALSE)</f>
        <v>0.2641509473323822</v>
      </c>
      <c r="H846" s="125">
        <f>VLOOKUP($A846,'Supporting Data'!$A$2:$BH$1679,6,FALSE)</f>
        <v>86.070907592773438</v>
      </c>
      <c r="I846" s="128">
        <f>VLOOKUP($A846,'Supporting Data'!$A$2:$BH$1679,22,FALSE)</f>
        <v>0</v>
      </c>
      <c r="J846" s="125">
        <f>VLOOKUP($A846,'Supporting Data'!$A$2:$BH$1679,8,FALSE)</f>
        <v>81.714790344238281</v>
      </c>
      <c r="K846" s="128">
        <f>VLOOKUP($A846,'Supporting Data'!$A$2:$BH$1679,49,FALSE)</f>
        <v>0.2641509473323822</v>
      </c>
      <c r="L846" s="125">
        <f>VLOOKUP($A846,'Supporting Data'!$A$2:$BH$1679,26,FALSE)</f>
        <v>85.222724914550781</v>
      </c>
      <c r="M846" s="125">
        <f>VLOOKUP($A846,'Supporting Data'!$A$2:$BH$1679,53,FALSE)</f>
        <v>82.422981262207031</v>
      </c>
    </row>
    <row r="847" spans="1:13" x14ac:dyDescent="0.3">
      <c r="A847" s="4">
        <v>220894090</v>
      </c>
      <c r="B847" s="3" t="s">
        <v>96</v>
      </c>
      <c r="C847" s="3" t="s">
        <v>806</v>
      </c>
      <c r="D847" s="125">
        <f>VLOOKUP($A847,'Supporting Data'!$A$2:$BH$1679,5,FALSE)</f>
        <v>83.954933166503906</v>
      </c>
      <c r="E847" s="128">
        <f>VLOOKUP($A847,'Supporting Data'!$A$2:$BH$1679,16,FALSE)</f>
        <v>0.6428571343421936</v>
      </c>
      <c r="F847" s="125">
        <f>VLOOKUP($A847,'Supporting Data'!$A$2:$BH$1679,7,FALSE)</f>
        <v>84.511489868164063</v>
      </c>
      <c r="G847" s="128">
        <f>VLOOKUP($A847,'Supporting Data'!$A$2:$BH$1679,49,FALSE)</f>
        <v>0.60000002384185791</v>
      </c>
      <c r="H847" s="125">
        <f>VLOOKUP($A847,'Supporting Data'!$A$2:$BH$1679,6,FALSE)</f>
        <v>83.118827819824219</v>
      </c>
      <c r="I847" s="128">
        <f>VLOOKUP($A847,'Supporting Data'!$A$2:$BH$1679,22,FALSE)</f>
        <v>0.45555555820465088</v>
      </c>
      <c r="J847" s="125">
        <f>VLOOKUP($A847,'Supporting Data'!$A$2:$BH$1679,8,FALSE)</f>
        <v>83.466934204101563</v>
      </c>
      <c r="K847" s="128">
        <f>VLOOKUP($A847,'Supporting Data'!$A$2:$BH$1679,49,FALSE)</f>
        <v>0.60000002384185791</v>
      </c>
      <c r="L847" s="125">
        <f>VLOOKUP($A847,'Supporting Data'!$A$2:$BH$1679,26,FALSE)</f>
        <v>76.462066650390625</v>
      </c>
      <c r="M847" s="125">
        <f>VLOOKUP($A847,'Supporting Data'!$A$2:$BH$1679,53,FALSE)</f>
        <v>83.618934631347656</v>
      </c>
    </row>
    <row r="848" spans="1:13" x14ac:dyDescent="0.3">
      <c r="A848" s="4">
        <v>780124060</v>
      </c>
      <c r="B848" s="3" t="s">
        <v>375</v>
      </c>
      <c r="C848" s="3" t="s">
        <v>1573</v>
      </c>
      <c r="D848" s="125">
        <f>VLOOKUP($A848,'Supporting Data'!$A$2:$BH$1679,5,FALSE)</f>
        <v>77.883140563964844</v>
      </c>
      <c r="E848" s="128">
        <f>VLOOKUP($A848,'Supporting Data'!$A$2:$BH$1679,16,FALSE)</f>
        <v>0.234375</v>
      </c>
      <c r="F848" s="125">
        <f>VLOOKUP($A848,'Supporting Data'!$A$2:$BH$1679,7,FALSE)</f>
        <v>90.399147033691406</v>
      </c>
      <c r="G848" s="128">
        <f>VLOOKUP($A848,'Supporting Data'!$A$2:$BH$1679,49,FALSE)</f>
        <v>0.21761657297611239</v>
      </c>
      <c r="H848" s="125">
        <f>VLOOKUP($A848,'Supporting Data'!$A$2:$BH$1679,6,FALSE)</f>
        <v>79.287956237792969</v>
      </c>
      <c r="I848" s="128">
        <f>VLOOKUP($A848,'Supporting Data'!$A$2:$BH$1679,22,FALSE)</f>
        <v>0.234375</v>
      </c>
      <c r="J848" s="125">
        <f>VLOOKUP($A848,'Supporting Data'!$A$2:$BH$1679,8,FALSE)</f>
        <v>93.920989990234375</v>
      </c>
      <c r="K848" s="128">
        <f>VLOOKUP($A848,'Supporting Data'!$A$2:$BH$1679,49,FALSE)</f>
        <v>0.21761657297611239</v>
      </c>
      <c r="L848" s="125">
        <f>VLOOKUP($A848,'Supporting Data'!$A$2:$BH$1679,26,FALSE)</f>
        <v>77.972526550292969</v>
      </c>
      <c r="M848" s="125">
        <f>VLOOKUP($A848,'Supporting Data'!$A$2:$BH$1679,53,FALSE)</f>
        <v>101.7850036621094</v>
      </c>
    </row>
    <row r="849" spans="1:13" x14ac:dyDescent="0.3">
      <c r="A849" s="4">
        <v>731085040</v>
      </c>
      <c r="B849" s="3" t="s">
        <v>349</v>
      </c>
      <c r="C849" s="3" t="s">
        <v>1527</v>
      </c>
      <c r="D849" s="125">
        <f>VLOOKUP($A849,'Supporting Data'!$A$2:$BH$1679,5,FALSE)</f>
        <v>79.109321594238281</v>
      </c>
      <c r="E849" s="128">
        <f>VLOOKUP($A849,'Supporting Data'!$A$2:$BH$1679,16,FALSE)</f>
        <v>0.57009345293045044</v>
      </c>
      <c r="F849" s="125">
        <f>VLOOKUP($A849,'Supporting Data'!$A$2:$BH$1679,7,FALSE)</f>
        <v>90.475852966308594</v>
      </c>
      <c r="G849" s="128">
        <f>VLOOKUP($A849,'Supporting Data'!$A$2:$BH$1679,49,FALSE)</f>
        <v>0.34482759237289429</v>
      </c>
      <c r="H849" s="125">
        <f>VLOOKUP($A849,'Supporting Data'!$A$2:$BH$1679,6,FALSE)</f>
        <v>81.420608520507813</v>
      </c>
      <c r="I849" s="128">
        <f>VLOOKUP($A849,'Supporting Data'!$A$2:$BH$1679,22,FALSE)</f>
        <v>0.46551725268363953</v>
      </c>
      <c r="J849" s="125">
        <f>VLOOKUP($A849,'Supporting Data'!$A$2:$BH$1679,8,FALSE)</f>
        <v>92.339347839355469</v>
      </c>
      <c r="K849" s="128">
        <f>VLOOKUP($A849,'Supporting Data'!$A$2:$BH$1679,49,FALSE)</f>
        <v>0.34482759237289429</v>
      </c>
      <c r="L849" s="125">
        <f>VLOOKUP($A849,'Supporting Data'!$A$2:$BH$1679,26,FALSE)</f>
        <v>90.056198120117188</v>
      </c>
      <c r="M849" s="125">
        <f>VLOOKUP($A849,'Supporting Data'!$A$2:$BH$1679,53,FALSE)</f>
        <v>94.918601989746094</v>
      </c>
    </row>
    <row r="850" spans="1:13" x14ac:dyDescent="0.3">
      <c r="A850" s="4">
        <v>71294020</v>
      </c>
      <c r="B850" s="3" t="s">
        <v>30</v>
      </c>
      <c r="C850" s="3" t="s">
        <v>607</v>
      </c>
      <c r="D850" s="125">
        <f>VLOOKUP($A850,'Supporting Data'!$A$2:$BH$1679,5,FALSE)</f>
        <v>82.376304626464844</v>
      </c>
      <c r="E850" s="128">
        <f>VLOOKUP($A850,'Supporting Data'!$A$2:$BH$1679,16,FALSE)</f>
        <v>0.36475411057472229</v>
      </c>
      <c r="F850" s="125">
        <f>VLOOKUP($A850,'Supporting Data'!$A$2:$BH$1679,7,FALSE)</f>
        <v>81.865859985351563</v>
      </c>
      <c r="G850" s="128">
        <f>VLOOKUP($A850,'Supporting Data'!$A$2:$BH$1679,49,FALSE)</f>
        <v>0.23333333432674411</v>
      </c>
      <c r="H850" s="125">
        <f>VLOOKUP($A850,'Supporting Data'!$A$2:$BH$1679,6,FALSE)</f>
        <v>85.718902587890625</v>
      </c>
      <c r="I850" s="128">
        <f>VLOOKUP($A850,'Supporting Data'!$A$2:$BH$1679,22,FALSE)</f>
        <v>0.30000001192092901</v>
      </c>
      <c r="J850" s="125">
        <f>VLOOKUP($A850,'Supporting Data'!$A$2:$BH$1679,8,FALSE)</f>
        <v>84.018173217773438</v>
      </c>
      <c r="K850" s="128">
        <f>VLOOKUP($A850,'Supporting Data'!$A$2:$BH$1679,49,FALSE)</f>
        <v>0.23333333432674411</v>
      </c>
      <c r="L850" s="125">
        <f>VLOOKUP($A850,'Supporting Data'!$A$2:$BH$1679,26,FALSE)</f>
        <v>85.222724914550781</v>
      </c>
      <c r="M850" s="125">
        <f>VLOOKUP($A850,'Supporting Data'!$A$2:$BH$1679,53,FALSE)</f>
        <v>87.021202087402344</v>
      </c>
    </row>
    <row r="851" spans="1:13" x14ac:dyDescent="0.3">
      <c r="A851" s="4">
        <v>141264040</v>
      </c>
      <c r="B851" s="3" t="s">
        <v>59</v>
      </c>
      <c r="C851" s="3" t="s">
        <v>706</v>
      </c>
      <c r="D851" s="125">
        <f>VLOOKUP($A851,'Supporting Data'!$A$2:$BH$1679,5,FALSE)</f>
        <v>85.727775573730469</v>
      </c>
      <c r="E851" s="128">
        <f>VLOOKUP($A851,'Supporting Data'!$A$2:$BH$1679,16,FALSE)</f>
        <v>0.44915252923965449</v>
      </c>
      <c r="F851" s="125">
        <f>VLOOKUP($A851,'Supporting Data'!$A$2:$BH$1679,7,FALSE)</f>
        <v>85.214752197265625</v>
      </c>
      <c r="G851" s="128">
        <f>VLOOKUP($A851,'Supporting Data'!$A$2:$BH$1679,49,FALSE)</f>
        <v>0.22641509771347049</v>
      </c>
      <c r="H851" s="125">
        <f>VLOOKUP($A851,'Supporting Data'!$A$2:$BH$1679,6,FALSE)</f>
        <v>87.8992919921875</v>
      </c>
      <c r="I851" s="128">
        <f>VLOOKUP($A851,'Supporting Data'!$A$2:$BH$1679,22,FALSE)</f>
        <v>0.2452830225229263</v>
      </c>
      <c r="J851" s="125">
        <f>VLOOKUP($A851,'Supporting Data'!$A$2:$BH$1679,8,FALSE)</f>
        <v>83.63836669921875</v>
      </c>
      <c r="K851" s="128">
        <f>VLOOKUP($A851,'Supporting Data'!$A$2:$BH$1679,49,FALSE)</f>
        <v>0.22641509771347049</v>
      </c>
      <c r="L851" s="125">
        <f>VLOOKUP($A851,'Supporting Data'!$A$2:$BH$1679,26,FALSE)</f>
        <v>87.0352783203125</v>
      </c>
      <c r="M851" s="125">
        <f>VLOOKUP($A851,'Supporting Data'!$A$2:$BH$1679,53,FALSE)</f>
        <v>81.660049438476563</v>
      </c>
    </row>
    <row r="852" spans="1:13" x14ac:dyDescent="0.3">
      <c r="A852" s="4">
        <v>341244020</v>
      </c>
      <c r="B852" s="3" t="s">
        <v>146</v>
      </c>
      <c r="C852" s="3" t="s">
        <v>952</v>
      </c>
      <c r="D852" s="125">
        <f>VLOOKUP($A852,'Supporting Data'!$A$2:$BH$1679,5,FALSE)</f>
        <v>86.441246032714844</v>
      </c>
      <c r="E852" s="128">
        <f>VLOOKUP($A852,'Supporting Data'!$A$2:$BH$1679,16,FALSE)</f>
        <v>0.46551725268363953</v>
      </c>
      <c r="F852" s="125">
        <f>VLOOKUP($A852,'Supporting Data'!$A$2:$BH$1679,7,FALSE)</f>
        <v>86.216384887695313</v>
      </c>
      <c r="G852" s="128">
        <f>VLOOKUP($A852,'Supporting Data'!$A$2:$BH$1679,49,FALSE)</f>
        <v>0.34677419066429138</v>
      </c>
      <c r="H852" s="125">
        <f>VLOOKUP($A852,'Supporting Data'!$A$2:$BH$1679,6,FALSE)</f>
        <v>87.720436096191406</v>
      </c>
      <c r="I852" s="128">
        <f>VLOOKUP($A852,'Supporting Data'!$A$2:$BH$1679,22,FALSE)</f>
        <v>0.38709676265716553</v>
      </c>
      <c r="J852" s="125">
        <f>VLOOKUP($A852,'Supporting Data'!$A$2:$BH$1679,8,FALSE)</f>
        <v>87.333381652832031</v>
      </c>
      <c r="K852" s="128">
        <f>VLOOKUP($A852,'Supporting Data'!$A$2:$BH$1679,49,FALSE)</f>
        <v>0.34677419066429138</v>
      </c>
      <c r="L852" s="125">
        <f>VLOOKUP($A852,'Supporting Data'!$A$2:$BH$1679,26,FALSE)</f>
        <v>89.452011108398438</v>
      </c>
      <c r="M852" s="125">
        <f>VLOOKUP($A852,'Supporting Data'!$A$2:$BH$1679,53,FALSE)</f>
        <v>87.722282409667969</v>
      </c>
    </row>
    <row r="853" spans="1:13" x14ac:dyDescent="0.3">
      <c r="A853" s="4">
        <v>880724020</v>
      </c>
      <c r="B853" s="3" t="s">
        <v>410</v>
      </c>
      <c r="C853" s="3" t="s">
        <v>1659</v>
      </c>
      <c r="D853" s="125">
        <f>VLOOKUP($A853,'Supporting Data'!$A$2:$BH$1679,5,FALSE)</f>
        <v>89.419593811035156</v>
      </c>
      <c r="E853" s="128">
        <f>VLOOKUP($A853,'Supporting Data'!$A$2:$BH$1679,16,FALSE)</f>
        <v>0.42028984427452087</v>
      </c>
      <c r="F853" s="125">
        <f>VLOOKUP($A853,'Supporting Data'!$A$2:$BH$1679,7,FALSE)</f>
        <v>84.681663513183594</v>
      </c>
      <c r="G853" s="128">
        <f>VLOOKUP($A853,'Supporting Data'!$A$2:$BH$1679,49,FALSE)</f>
        <v>0.2800000011920929</v>
      </c>
      <c r="H853" s="125">
        <f>VLOOKUP($A853,'Supporting Data'!$A$2:$BH$1679,6,FALSE)</f>
        <v>92.86480712890625</v>
      </c>
      <c r="I853" s="128">
        <f>VLOOKUP($A853,'Supporting Data'!$A$2:$BH$1679,22,FALSE)</f>
        <v>0.36000001430511469</v>
      </c>
      <c r="J853" s="125">
        <f>VLOOKUP($A853,'Supporting Data'!$A$2:$BH$1679,8,FALSE)</f>
        <v>85.189643859863281</v>
      </c>
      <c r="K853" s="128">
        <f>VLOOKUP($A853,'Supporting Data'!$A$2:$BH$1679,49,FALSE)</f>
        <v>0.2800000011920929</v>
      </c>
      <c r="L853" s="125">
        <f>VLOOKUP($A853,'Supporting Data'!$A$2:$BH$1679,26,FALSE)</f>
        <v>89.149925231933594</v>
      </c>
      <c r="M853" s="125">
        <f>VLOOKUP($A853,'Supporting Data'!$A$2:$BH$1679,53,FALSE)</f>
        <v>81.185791015625</v>
      </c>
    </row>
    <row r="854" spans="1:13" x14ac:dyDescent="0.3">
      <c r="A854" s="4">
        <v>742021050</v>
      </c>
      <c r="B854" s="3" t="s">
        <v>356</v>
      </c>
      <c r="C854" s="3" t="s">
        <v>1538</v>
      </c>
      <c r="D854" s="125">
        <f>VLOOKUP($A854,'Supporting Data'!$A$2:$BH$1679,5,FALSE)</f>
        <v>86.417434692382813</v>
      </c>
      <c r="E854" s="128">
        <f>VLOOKUP($A854,'Supporting Data'!$A$2:$BH$1679,16,FALSE)</f>
        <v>0.36585366725921631</v>
      </c>
      <c r="F854" s="125">
        <f>VLOOKUP($A854,'Supporting Data'!$A$2:$BH$1679,7,FALSE)</f>
        <v>100.61252593994141</v>
      </c>
      <c r="G854" s="128">
        <f>VLOOKUP($A854,'Supporting Data'!$A$2:$BH$1679,49,FALSE)</f>
        <v>0</v>
      </c>
      <c r="H854" s="125">
        <f>VLOOKUP($A854,'Supporting Data'!$A$2:$BH$1679,6,FALSE)</f>
        <v>91.724197387695313</v>
      </c>
      <c r="I854" s="128">
        <f>VLOOKUP($A854,'Supporting Data'!$A$2:$BH$1679,22,FALSE)</f>
        <v>0</v>
      </c>
      <c r="J854" s="125">
        <f>VLOOKUP($A854,'Supporting Data'!$A$2:$BH$1679,8,FALSE)</f>
        <v>97.909103393554688</v>
      </c>
      <c r="K854" s="128">
        <f>VLOOKUP($A854,'Supporting Data'!$A$2:$BH$1679,49,FALSE)</f>
        <v>0</v>
      </c>
      <c r="L854" s="125">
        <f>VLOOKUP($A854,'Supporting Data'!$A$2:$BH$1679,26,FALSE)</f>
        <v>83.410179138183594</v>
      </c>
      <c r="M854" s="125">
        <f>VLOOKUP($A854,'Supporting Data'!$A$2:$BH$1679,53,FALSE)</f>
        <v>95.516578674316406</v>
      </c>
    </row>
    <row r="855" spans="1:13" x14ac:dyDescent="0.3">
      <c r="A855" s="4">
        <v>920885020</v>
      </c>
      <c r="B855" s="3" t="s">
        <v>428</v>
      </c>
      <c r="C855" s="3" t="s">
        <v>1712</v>
      </c>
      <c r="D855" s="125">
        <f>VLOOKUP($A855,'Supporting Data'!$A$2:$BH$1679,5,FALSE)</f>
        <v>86.047248840332031</v>
      </c>
      <c r="E855" s="128">
        <f>VLOOKUP($A855,'Supporting Data'!$A$2:$BH$1679,16,FALSE)</f>
        <v>0.70032572746276855</v>
      </c>
      <c r="F855" s="125">
        <f>VLOOKUP($A855,'Supporting Data'!$A$2:$BH$1679,7,FALSE)</f>
        <v>85.256378173828125</v>
      </c>
      <c r="G855" s="128">
        <f>VLOOKUP($A855,'Supporting Data'!$A$2:$BH$1679,49,FALSE)</f>
        <v>0.44705882668495178</v>
      </c>
      <c r="H855" s="125">
        <f>VLOOKUP($A855,'Supporting Data'!$A$2:$BH$1679,6,FALSE)</f>
        <v>88.89971923828125</v>
      </c>
      <c r="I855" s="128">
        <f>VLOOKUP($A855,'Supporting Data'!$A$2:$BH$1679,22,FALSE)</f>
        <v>0.55813956260681152</v>
      </c>
      <c r="J855" s="125">
        <f>VLOOKUP($A855,'Supporting Data'!$A$2:$BH$1679,8,FALSE)</f>
        <v>86.169609069824219</v>
      </c>
      <c r="K855" s="128">
        <f>VLOOKUP($A855,'Supporting Data'!$A$2:$BH$1679,49,FALSE)</f>
        <v>0.44705882668495178</v>
      </c>
      <c r="L855" s="125">
        <f>VLOOKUP($A855,'Supporting Data'!$A$2:$BH$1679,26,FALSE)</f>
        <v>87.63946533203125</v>
      </c>
      <c r="M855" s="125">
        <f>VLOOKUP($A855,'Supporting Data'!$A$2:$BH$1679,53,FALSE)</f>
        <v>88.423355102539063</v>
      </c>
    </row>
    <row r="856" spans="1:13" x14ac:dyDescent="0.3">
      <c r="A856" s="4">
        <v>450764020</v>
      </c>
      <c r="B856" s="3" t="s">
        <v>201</v>
      </c>
      <c r="C856" s="3" t="s">
        <v>1108</v>
      </c>
      <c r="D856" s="125">
        <f>VLOOKUP($A856,'Supporting Data'!$A$2:$BH$1679,5,FALSE)</f>
        <v>94.773223876953125</v>
      </c>
      <c r="E856" s="128">
        <f>VLOOKUP($A856,'Supporting Data'!$A$2:$BH$1679,16,FALSE)</f>
        <v>0.48514851927757258</v>
      </c>
      <c r="F856" s="125">
        <f>VLOOKUP($A856,'Supporting Data'!$A$2:$BH$1679,7,FALSE)</f>
        <v>95.722564697265625</v>
      </c>
      <c r="G856" s="128">
        <f>VLOOKUP($A856,'Supporting Data'!$A$2:$BH$1679,49,FALSE)</f>
        <v>0</v>
      </c>
      <c r="H856" s="125">
        <f>VLOOKUP($A856,'Supporting Data'!$A$2:$BH$1679,6,FALSE)</f>
        <v>88.436149597167969</v>
      </c>
      <c r="I856" s="128">
        <f>VLOOKUP($A856,'Supporting Data'!$A$2:$BH$1679,22,FALSE)</f>
        <v>0.23913043737411499</v>
      </c>
      <c r="J856" s="125">
        <f>VLOOKUP($A856,'Supporting Data'!$A$2:$BH$1679,8,FALSE)</f>
        <v>90.617851257324219</v>
      </c>
      <c r="K856" s="128">
        <f>VLOOKUP($A856,'Supporting Data'!$A$2:$BH$1679,49,FALSE)</f>
        <v>0</v>
      </c>
      <c r="L856" s="125">
        <f>VLOOKUP($A856,'Supporting Data'!$A$2:$BH$1679,26,FALSE)</f>
        <v>95.191757202148438</v>
      </c>
      <c r="M856" s="125">
        <f>VLOOKUP($A856,'Supporting Data'!$A$2:$BH$1679,53,FALSE)</f>
        <v>95.08355712890625</v>
      </c>
    </row>
    <row r="857" spans="1:13" x14ac:dyDescent="0.3">
      <c r="A857" s="4">
        <v>330924020</v>
      </c>
      <c r="B857" s="3" t="s">
        <v>141</v>
      </c>
      <c r="C857" s="3" t="s">
        <v>946</v>
      </c>
      <c r="D857" s="125">
        <f>VLOOKUP($A857,'Supporting Data'!$A$2:$BH$1679,5,FALSE)</f>
        <v>92.972068786621094</v>
      </c>
      <c r="E857" s="128">
        <f>VLOOKUP($A857,'Supporting Data'!$A$2:$BH$1679,16,FALSE)</f>
        <v>0.5765765905380249</v>
      </c>
      <c r="F857" s="125">
        <f>VLOOKUP($A857,'Supporting Data'!$A$2:$BH$1679,7,FALSE)</f>
        <v>94.99169921875</v>
      </c>
      <c r="G857" s="128">
        <f>VLOOKUP($A857,'Supporting Data'!$A$2:$BH$1679,49,FALSE)</f>
        <v>0.71428573131561279</v>
      </c>
      <c r="H857" s="125">
        <f>VLOOKUP($A857,'Supporting Data'!$A$2:$BH$1679,6,FALSE)</f>
        <v>94.293266296386719</v>
      </c>
      <c r="I857" s="128">
        <f>VLOOKUP($A857,'Supporting Data'!$A$2:$BH$1679,22,FALSE)</f>
        <v>0.53846156597137451</v>
      </c>
      <c r="J857" s="125">
        <f>VLOOKUP($A857,'Supporting Data'!$A$2:$BH$1679,8,FALSE)</f>
        <v>96.370033264160156</v>
      </c>
      <c r="K857" s="128">
        <f>VLOOKUP($A857,'Supporting Data'!$A$2:$BH$1679,49,FALSE)</f>
        <v>0.71428573131561279</v>
      </c>
      <c r="L857" s="125">
        <f>VLOOKUP($A857,'Supporting Data'!$A$2:$BH$1679,26,FALSE)</f>
        <v>87.0352783203125</v>
      </c>
      <c r="M857" s="125">
        <f>VLOOKUP($A857,'Supporting Data'!$A$2:$BH$1679,53,FALSE)</f>
        <v>92.526702880859375</v>
      </c>
    </row>
    <row r="858" spans="1:13" x14ac:dyDescent="0.3">
      <c r="A858" s="4">
        <v>220903000</v>
      </c>
      <c r="B858" s="3" t="s">
        <v>97</v>
      </c>
      <c r="C858" s="3" t="s">
        <v>808</v>
      </c>
      <c r="D858" s="125">
        <f>VLOOKUP($A858,'Supporting Data'!$A$2:$BH$1679,5,FALSE)</f>
        <v>82.549285888671875</v>
      </c>
      <c r="E858" s="128">
        <f>VLOOKUP($A858,'Supporting Data'!$A$2:$BH$1679,16,FALSE)</f>
        <v>0.4761904776096344</v>
      </c>
      <c r="F858" s="125">
        <f>VLOOKUP($A858,'Supporting Data'!$A$2:$BH$1679,7,FALSE)</f>
        <v>85.436935424804688</v>
      </c>
      <c r="G858" s="128">
        <f>VLOOKUP($A858,'Supporting Data'!$A$2:$BH$1679,49,FALSE)</f>
        <v>0.36567163467407232</v>
      </c>
      <c r="H858" s="125">
        <f>VLOOKUP($A858,'Supporting Data'!$A$2:$BH$1679,6,FALSE)</f>
        <v>82.259727478027344</v>
      </c>
      <c r="I858" s="128">
        <f>VLOOKUP($A858,'Supporting Data'!$A$2:$BH$1679,22,FALSE)</f>
        <v>0.40298506617546082</v>
      </c>
      <c r="J858" s="125">
        <f>VLOOKUP($A858,'Supporting Data'!$A$2:$BH$1679,8,FALSE)</f>
        <v>86.447357177734375</v>
      </c>
      <c r="K858" s="128">
        <f>VLOOKUP($A858,'Supporting Data'!$A$2:$BH$1679,49,FALSE)</f>
        <v>0.36567163467407232</v>
      </c>
      <c r="L858" s="125">
        <f>VLOOKUP($A858,'Supporting Data'!$A$2:$BH$1679,26,FALSE)</f>
        <v>83.108085632324219</v>
      </c>
      <c r="M858" s="125">
        <f>VLOOKUP($A858,'Supporting Data'!$A$2:$BH$1679,53,FALSE)</f>
        <v>84.155052185058594</v>
      </c>
    </row>
    <row r="859" spans="1:13" x14ac:dyDescent="0.3">
      <c r="A859" s="4">
        <v>391394040</v>
      </c>
      <c r="B859" s="3" t="s">
        <v>174</v>
      </c>
      <c r="C859" s="3" t="s">
        <v>1025</v>
      </c>
      <c r="D859" s="125">
        <f>VLOOKUP($A859,'Supporting Data'!$A$2:$BH$1679,5,FALSE)</f>
        <v>87.624443054199219</v>
      </c>
      <c r="E859" s="128">
        <f>VLOOKUP($A859,'Supporting Data'!$A$2:$BH$1679,16,FALSE)</f>
        <v>0.59322035312652588</v>
      </c>
      <c r="F859" s="125">
        <f>VLOOKUP($A859,'Supporting Data'!$A$2:$BH$1679,7,FALSE)</f>
        <v>86.220077514648438</v>
      </c>
      <c r="G859" s="128">
        <f>VLOOKUP($A859,'Supporting Data'!$A$2:$BH$1679,49,FALSE)</f>
        <v>0.26744186878204351</v>
      </c>
      <c r="H859" s="125">
        <f>VLOOKUP($A859,'Supporting Data'!$A$2:$BH$1679,6,FALSE)</f>
        <v>85.2666015625</v>
      </c>
      <c r="I859" s="128">
        <f>VLOOKUP($A859,'Supporting Data'!$A$2:$BH$1679,22,FALSE)</f>
        <v>0.41860464215278631</v>
      </c>
      <c r="J859" s="125">
        <f>VLOOKUP($A859,'Supporting Data'!$A$2:$BH$1679,8,FALSE)</f>
        <v>84.697128295898438</v>
      </c>
      <c r="K859" s="128">
        <f>VLOOKUP($A859,'Supporting Data'!$A$2:$BH$1679,49,FALSE)</f>
        <v>0.26744186878204351</v>
      </c>
      <c r="L859" s="125">
        <f>VLOOKUP($A859,'Supporting Data'!$A$2:$BH$1679,26,FALSE)</f>
        <v>82.201812744140625</v>
      </c>
      <c r="M859" s="125">
        <f>VLOOKUP($A859,'Supporting Data'!$A$2:$BH$1679,53,FALSE)</f>
        <v>83.660171508789063</v>
      </c>
    </row>
    <row r="860" spans="1:13" x14ac:dyDescent="0.3">
      <c r="A860" s="4">
        <v>1000594020</v>
      </c>
      <c r="B860" s="3" t="s">
        <v>473</v>
      </c>
      <c r="C860" s="3" t="s">
        <v>1943</v>
      </c>
      <c r="D860" s="125">
        <f>VLOOKUP($A860,'Supporting Data'!$A$2:$BH$1679,5,FALSE)</f>
        <v>82.748069763183594</v>
      </c>
      <c r="E860" s="128">
        <f>VLOOKUP($A860,'Supporting Data'!$A$2:$BH$1679,16,FALSE)</f>
        <v>0.25242719054222112</v>
      </c>
      <c r="F860" s="125">
        <f>VLOOKUP($A860,'Supporting Data'!$A$2:$BH$1679,7,FALSE)</f>
        <v>79.969200134277344</v>
      </c>
      <c r="G860" s="128">
        <f>VLOOKUP($A860,'Supporting Data'!$A$2:$BH$1679,49,FALSE)</f>
        <v>0.109375</v>
      </c>
      <c r="H860" s="125">
        <f>VLOOKUP($A860,'Supporting Data'!$A$2:$BH$1679,6,FALSE)</f>
        <v>83.581558227539063</v>
      </c>
      <c r="I860" s="128">
        <f>VLOOKUP($A860,'Supporting Data'!$A$2:$BH$1679,22,FALSE)</f>
        <v>0.140625</v>
      </c>
      <c r="J860" s="125">
        <f>VLOOKUP($A860,'Supporting Data'!$A$2:$BH$1679,8,FALSE)</f>
        <v>79.99383544921875</v>
      </c>
      <c r="K860" s="128">
        <f>VLOOKUP($A860,'Supporting Data'!$A$2:$BH$1679,49,FALSE)</f>
        <v>0.109375</v>
      </c>
      <c r="L860" s="125">
        <f>VLOOKUP($A860,'Supporting Data'!$A$2:$BH$1679,26,FALSE)</f>
        <v>89.754104614257813</v>
      </c>
      <c r="M860" s="125">
        <f>VLOOKUP($A860,'Supporting Data'!$A$2:$BH$1679,53,FALSE)</f>
        <v>81.742530822753906</v>
      </c>
    </row>
    <row r="861" spans="1:13" x14ac:dyDescent="0.3">
      <c r="A861" s="4">
        <v>971314020</v>
      </c>
      <c r="B861" s="3" t="s">
        <v>470</v>
      </c>
      <c r="C861" s="3" t="s">
        <v>1937</v>
      </c>
      <c r="D861" s="125">
        <f>VLOOKUP($A861,'Supporting Data'!$A$2:$BH$1679,5,FALSE)</f>
        <v>79.624595642089844</v>
      </c>
      <c r="E861" s="128">
        <f>VLOOKUP($A861,'Supporting Data'!$A$2:$BH$1679,16,FALSE)</f>
        <v>0.52100843191146851</v>
      </c>
      <c r="F861" s="125">
        <f>VLOOKUP($A861,'Supporting Data'!$A$2:$BH$1679,7,FALSE)</f>
        <v>83.647636413574219</v>
      </c>
      <c r="G861" s="128">
        <f>VLOOKUP($A861,'Supporting Data'!$A$2:$BH$1679,49,FALSE)</f>
        <v>0.3928571343421936</v>
      </c>
      <c r="H861" s="125">
        <f>VLOOKUP($A861,'Supporting Data'!$A$2:$BH$1679,6,FALSE)</f>
        <v>85.079055786132813</v>
      </c>
      <c r="I861" s="128">
        <f>VLOOKUP($A861,'Supporting Data'!$A$2:$BH$1679,22,FALSE)</f>
        <v>0.4464285671710968</v>
      </c>
      <c r="J861" s="125">
        <f>VLOOKUP($A861,'Supporting Data'!$A$2:$BH$1679,8,FALSE)</f>
        <v>82.072235107421875</v>
      </c>
      <c r="K861" s="128">
        <f>VLOOKUP($A861,'Supporting Data'!$A$2:$BH$1679,49,FALSE)</f>
        <v>0.3928571343421936</v>
      </c>
      <c r="L861" s="125">
        <f>VLOOKUP($A861,'Supporting Data'!$A$2:$BH$1679,26,FALSE)</f>
        <v>84.316452026367188</v>
      </c>
      <c r="M861" s="125">
        <f>VLOOKUP($A861,'Supporting Data'!$A$2:$BH$1679,53,FALSE)</f>
        <v>83.969467163085938</v>
      </c>
    </row>
    <row r="862" spans="1:13" x14ac:dyDescent="0.3">
      <c r="A862" s="4">
        <v>110824180</v>
      </c>
      <c r="B862" s="3" t="s">
        <v>47</v>
      </c>
      <c r="C862" s="3" t="s">
        <v>677</v>
      </c>
      <c r="D862" s="125">
        <f>VLOOKUP($A862,'Supporting Data'!$A$2:$BH$1679,5,FALSE)</f>
        <v>76.06304931640625</v>
      </c>
      <c r="E862" s="128">
        <f>VLOOKUP($A862,'Supporting Data'!$A$2:$BH$1679,16,FALSE)</f>
        <v>0.2097560912370682</v>
      </c>
      <c r="F862" s="125">
        <f>VLOOKUP($A862,'Supporting Data'!$A$2:$BH$1679,7,FALSE)</f>
        <v>83.873802185058594</v>
      </c>
      <c r="G862" s="128">
        <f>VLOOKUP($A862,'Supporting Data'!$A$2:$BH$1679,49,FALSE)</f>
        <v>0.12682926654815671</v>
      </c>
      <c r="H862" s="125">
        <f>VLOOKUP($A862,'Supporting Data'!$A$2:$BH$1679,6,FALSE)</f>
        <v>77.575752258300781</v>
      </c>
      <c r="I862" s="128">
        <f>VLOOKUP($A862,'Supporting Data'!$A$2:$BH$1679,22,FALSE)</f>
        <v>0.2097560912370682</v>
      </c>
      <c r="J862" s="125">
        <f>VLOOKUP($A862,'Supporting Data'!$A$2:$BH$1679,8,FALSE)</f>
        <v>82.544486999511719</v>
      </c>
      <c r="K862" s="128">
        <f>VLOOKUP($A862,'Supporting Data'!$A$2:$BH$1679,49,FALSE)</f>
        <v>0.12682926654815671</v>
      </c>
      <c r="L862" s="125">
        <f>VLOOKUP($A862,'Supporting Data'!$A$2:$BH$1679,26,FALSE)</f>
        <v>74.951606750488281</v>
      </c>
      <c r="M862" s="125">
        <f>VLOOKUP($A862,'Supporting Data'!$A$2:$BH$1679,53,FALSE)</f>
        <v>82.237403869628906</v>
      </c>
    </row>
    <row r="863" spans="1:13" x14ac:dyDescent="0.3">
      <c r="A863" s="4">
        <v>401074060</v>
      </c>
      <c r="B863" s="3" t="s">
        <v>181</v>
      </c>
      <c r="C863" s="3" t="s">
        <v>1073</v>
      </c>
      <c r="D863" s="125">
        <f>VLOOKUP($A863,'Supporting Data'!$A$2:$BH$1679,5,FALSE)</f>
        <v>90.720695495605469</v>
      </c>
      <c r="E863" s="128">
        <f>VLOOKUP($A863,'Supporting Data'!$A$2:$BH$1679,16,FALSE)</f>
        <v>0.45070421695709229</v>
      </c>
      <c r="F863" s="125">
        <f>VLOOKUP($A863,'Supporting Data'!$A$2:$BH$1679,7,FALSE)</f>
        <v>86.256355285644531</v>
      </c>
      <c r="G863" s="128">
        <f>VLOOKUP($A863,'Supporting Data'!$A$2:$BH$1679,49,FALSE)</f>
        <v>0.24691358208656311</v>
      </c>
      <c r="H863" s="125">
        <f>VLOOKUP($A863,'Supporting Data'!$A$2:$BH$1679,6,FALSE)</f>
        <v>90.102035522460938</v>
      </c>
      <c r="I863" s="128">
        <f>VLOOKUP($A863,'Supporting Data'!$A$2:$BH$1679,22,FALSE)</f>
        <v>0.29629629850387568</v>
      </c>
      <c r="J863" s="125">
        <f>VLOOKUP($A863,'Supporting Data'!$A$2:$BH$1679,8,FALSE)</f>
        <v>86.620780944824219</v>
      </c>
      <c r="K863" s="128">
        <f>VLOOKUP($A863,'Supporting Data'!$A$2:$BH$1679,49,FALSE)</f>
        <v>0.24691358208656311</v>
      </c>
      <c r="L863" s="125">
        <f>VLOOKUP($A863,'Supporting Data'!$A$2:$BH$1679,26,FALSE)</f>
        <v>85.826911926269531</v>
      </c>
      <c r="M863" s="125">
        <f>VLOOKUP($A863,'Supporting Data'!$A$2:$BH$1679,53,FALSE)</f>
        <v>80.649681091308594</v>
      </c>
    </row>
    <row r="864" spans="1:13" x14ac:dyDescent="0.3">
      <c r="A864" s="4">
        <v>591173000</v>
      </c>
      <c r="B864" s="3" t="s">
        <v>302</v>
      </c>
      <c r="C864" s="3" t="s">
        <v>1432</v>
      </c>
      <c r="D864" s="125">
        <f>VLOOKUP($A864,'Supporting Data'!$A$2:$BH$1679,5,FALSE)</f>
        <v>81.207000732421875</v>
      </c>
      <c r="E864" s="128">
        <f>VLOOKUP($A864,'Supporting Data'!$A$2:$BH$1679,16,FALSE)</f>
        <v>0.34340658783912659</v>
      </c>
      <c r="F864" s="125">
        <f>VLOOKUP($A864,'Supporting Data'!$A$2:$BH$1679,7,FALSE)</f>
        <v>85.551742553710938</v>
      </c>
      <c r="G864" s="128">
        <f>VLOOKUP($A864,'Supporting Data'!$A$2:$BH$1679,49,FALSE)</f>
        <v>0.1666666716337204</v>
      </c>
      <c r="H864" s="125">
        <f>VLOOKUP($A864,'Supporting Data'!$A$2:$BH$1679,6,FALSE)</f>
        <v>79.360221862792969</v>
      </c>
      <c r="I864" s="128">
        <f>VLOOKUP($A864,'Supporting Data'!$A$2:$BH$1679,22,FALSE)</f>
        <v>0.1864406764507294</v>
      </c>
      <c r="J864" s="125">
        <f>VLOOKUP($A864,'Supporting Data'!$A$2:$BH$1679,8,FALSE)</f>
        <v>83.234916687011719</v>
      </c>
      <c r="K864" s="128">
        <f>VLOOKUP($A864,'Supporting Data'!$A$2:$BH$1679,49,FALSE)</f>
        <v>0.1666666716337204</v>
      </c>
      <c r="L864" s="125">
        <f>VLOOKUP($A864,'Supporting Data'!$A$2:$BH$1679,26,FALSE)</f>
        <v>79.785079956054688</v>
      </c>
      <c r="M864" s="125">
        <f>VLOOKUP($A864,'Supporting Data'!$A$2:$BH$1679,53,FALSE)</f>
        <v>82.134307861328125</v>
      </c>
    </row>
    <row r="865" spans="1:13" x14ac:dyDescent="0.3">
      <c r="A865" s="4">
        <v>570034020</v>
      </c>
      <c r="B865" s="3" t="s">
        <v>293</v>
      </c>
      <c r="C865" s="3" t="s">
        <v>1413</v>
      </c>
      <c r="D865" s="125">
        <f>VLOOKUP($A865,'Supporting Data'!$A$2:$BH$1679,5,FALSE)</f>
        <v>90.639778137207031</v>
      </c>
      <c r="E865" s="128">
        <f>VLOOKUP($A865,'Supporting Data'!$A$2:$BH$1679,16,FALSE)</f>
        <v>0.50847458839416504</v>
      </c>
      <c r="F865" s="125">
        <f>VLOOKUP($A865,'Supporting Data'!$A$2:$BH$1679,7,FALSE)</f>
        <v>96.037895202636719</v>
      </c>
      <c r="G865" s="128">
        <f>VLOOKUP($A865,'Supporting Data'!$A$2:$BH$1679,49,FALSE)</f>
        <v>0.26086956262588501</v>
      </c>
      <c r="H865" s="125">
        <f>VLOOKUP($A865,'Supporting Data'!$A$2:$BH$1679,6,FALSE)</f>
        <v>87.883163452148438</v>
      </c>
      <c r="I865" s="128">
        <f>VLOOKUP($A865,'Supporting Data'!$A$2:$BH$1679,22,FALSE)</f>
        <v>0.30434781312942499</v>
      </c>
      <c r="J865" s="125">
        <f>VLOOKUP($A865,'Supporting Data'!$A$2:$BH$1679,8,FALSE)</f>
        <v>93.029190063476563</v>
      </c>
      <c r="K865" s="128">
        <f>VLOOKUP($A865,'Supporting Data'!$A$2:$BH$1679,49,FALSE)</f>
        <v>0.26086956262588501</v>
      </c>
      <c r="L865" s="125">
        <f>VLOOKUP($A865,'Supporting Data'!$A$2:$BH$1679,26,FALSE)</f>
        <v>87.337371826171875</v>
      </c>
      <c r="M865" s="125">
        <f>VLOOKUP($A865,'Supporting Data'!$A$2:$BH$1679,53,FALSE)</f>
        <v>94.918601989746094</v>
      </c>
    </row>
    <row r="866" spans="1:13" x14ac:dyDescent="0.3">
      <c r="A866" s="4">
        <v>281033000</v>
      </c>
      <c r="B866" s="3" t="s">
        <v>124</v>
      </c>
      <c r="C866" s="3" t="s">
        <v>913</v>
      </c>
      <c r="D866" s="125">
        <f>VLOOKUP($A866,'Supporting Data'!$A$2:$BH$1679,5,FALSE)</f>
        <v>83.861412048339844</v>
      </c>
      <c r="E866" s="128">
        <f>VLOOKUP($A866,'Supporting Data'!$A$2:$BH$1679,16,FALSE)</f>
        <v>0.45228216052055359</v>
      </c>
      <c r="F866" s="125">
        <f>VLOOKUP($A866,'Supporting Data'!$A$2:$BH$1679,7,FALSE)</f>
        <v>87.598228454589844</v>
      </c>
      <c r="G866" s="128">
        <f>VLOOKUP($A866,'Supporting Data'!$A$2:$BH$1679,49,FALSE)</f>
        <v>0.32867133617401117</v>
      </c>
      <c r="H866" s="125">
        <f>VLOOKUP($A866,'Supporting Data'!$A$2:$BH$1679,6,FALSE)</f>
        <v>84.360687255859375</v>
      </c>
      <c r="I866" s="128">
        <f>VLOOKUP($A866,'Supporting Data'!$A$2:$BH$1679,22,FALSE)</f>
        <v>0.35664334893226618</v>
      </c>
      <c r="J866" s="125">
        <f>VLOOKUP($A866,'Supporting Data'!$A$2:$BH$1679,8,FALSE)</f>
        <v>86.91265869140625</v>
      </c>
      <c r="K866" s="128">
        <f>VLOOKUP($A866,'Supporting Data'!$A$2:$BH$1679,49,FALSE)</f>
        <v>0.32867133617401117</v>
      </c>
      <c r="L866" s="125">
        <f>VLOOKUP($A866,'Supporting Data'!$A$2:$BH$1679,26,FALSE)</f>
        <v>89.149925231933594</v>
      </c>
      <c r="M866" s="125">
        <f>VLOOKUP($A866,'Supporting Data'!$A$2:$BH$1679,53,FALSE)</f>
        <v>85.021080017089844</v>
      </c>
    </row>
    <row r="867" spans="1:13" x14ac:dyDescent="0.3">
      <c r="A867" s="4">
        <v>850463010</v>
      </c>
      <c r="B867" s="3" t="s">
        <v>405</v>
      </c>
      <c r="C867" s="3" t="s">
        <v>1645</v>
      </c>
      <c r="D867" s="125">
        <f>VLOOKUP($A867,'Supporting Data'!$A$2:$BH$1679,5,FALSE)</f>
        <v>84.4088134765625</v>
      </c>
      <c r="E867" s="128">
        <f>VLOOKUP($A867,'Supporting Data'!$A$2:$BH$1679,16,FALSE)</f>
        <v>0.46214097738265991</v>
      </c>
      <c r="F867" s="125">
        <f>VLOOKUP($A867,'Supporting Data'!$A$2:$BH$1679,7,FALSE)</f>
        <v>85.138633728027344</v>
      </c>
      <c r="G867" s="128">
        <f>VLOOKUP($A867,'Supporting Data'!$A$2:$BH$1679,49,FALSE)</f>
        <v>0.34710744023323059</v>
      </c>
      <c r="H867" s="125">
        <f>VLOOKUP($A867,'Supporting Data'!$A$2:$BH$1679,6,FALSE)</f>
        <v>84.13458251953125</v>
      </c>
      <c r="I867" s="128">
        <f>VLOOKUP($A867,'Supporting Data'!$A$2:$BH$1679,22,FALSE)</f>
        <v>0.35390946269035339</v>
      </c>
      <c r="J867" s="125">
        <f>VLOOKUP($A867,'Supporting Data'!$A$2:$BH$1679,8,FALSE)</f>
        <v>84.646476745605469</v>
      </c>
      <c r="K867" s="128">
        <f>VLOOKUP($A867,'Supporting Data'!$A$2:$BH$1679,49,FALSE)</f>
        <v>0.34710744023323059</v>
      </c>
      <c r="L867" s="125">
        <f>VLOOKUP($A867,'Supporting Data'!$A$2:$BH$1679,26,FALSE)</f>
        <v>82.805992126464844</v>
      </c>
      <c r="M867" s="125">
        <f>VLOOKUP($A867,'Supporting Data'!$A$2:$BH$1679,53,FALSE)</f>
        <v>83.598312377929688</v>
      </c>
    </row>
    <row r="868" spans="1:13" x14ac:dyDescent="0.3">
      <c r="A868" s="4">
        <v>581124020</v>
      </c>
      <c r="B868" s="3" t="s">
        <v>299</v>
      </c>
      <c r="C868" s="3" t="s">
        <v>1428</v>
      </c>
      <c r="D868" s="125">
        <f>VLOOKUP($A868,'Supporting Data'!$A$2:$BH$1679,5,FALSE)</f>
        <v>72.236289978027344</v>
      </c>
      <c r="E868" s="128">
        <f>VLOOKUP($A868,'Supporting Data'!$A$2:$BH$1679,16,FALSE)</f>
        <v>0.42990654706954962</v>
      </c>
      <c r="F868" s="125">
        <f>VLOOKUP($A868,'Supporting Data'!$A$2:$BH$1679,7,FALSE)</f>
        <v>78.878654479980469</v>
      </c>
      <c r="G868" s="128">
        <f>VLOOKUP($A868,'Supporting Data'!$A$2:$BH$1679,49,FALSE)</f>
        <v>0.37931033968925482</v>
      </c>
      <c r="H868" s="125">
        <f>VLOOKUP($A868,'Supporting Data'!$A$2:$BH$1679,6,FALSE)</f>
        <v>74.262435913085938</v>
      </c>
      <c r="I868" s="128">
        <f>VLOOKUP($A868,'Supporting Data'!$A$2:$BH$1679,22,FALSE)</f>
        <v>0.31034481525421143</v>
      </c>
      <c r="J868" s="125">
        <f>VLOOKUP($A868,'Supporting Data'!$A$2:$BH$1679,8,FALSE)</f>
        <v>78.301017761230469</v>
      </c>
      <c r="K868" s="128">
        <f>VLOOKUP($A868,'Supporting Data'!$A$2:$BH$1679,49,FALSE)</f>
        <v>0.37931033968925482</v>
      </c>
      <c r="L868" s="125">
        <f>VLOOKUP($A868,'Supporting Data'!$A$2:$BH$1679,26,FALSE)</f>
        <v>71.930686950683594</v>
      </c>
      <c r="M868" s="125">
        <f>VLOOKUP($A868,'Supporting Data'!$A$2:$BH$1679,53,FALSE)</f>
        <v>73.412117004394531</v>
      </c>
    </row>
    <row r="869" spans="1:13" x14ac:dyDescent="0.3">
      <c r="A869" s="4">
        <v>1000614020</v>
      </c>
      <c r="B869" s="3" t="s">
        <v>475</v>
      </c>
      <c r="C869" s="3" t="s">
        <v>1947</v>
      </c>
      <c r="D869" s="125">
        <f>VLOOKUP($A869,'Supporting Data'!$A$2:$BH$1679,5,FALSE)</f>
        <v>81.599861145019531</v>
      </c>
      <c r="E869" s="128">
        <f>VLOOKUP($A869,'Supporting Data'!$A$2:$BH$1679,16,FALSE)</f>
        <v>0.42068964242935181</v>
      </c>
      <c r="F869" s="125">
        <f>VLOOKUP($A869,'Supporting Data'!$A$2:$BH$1679,7,FALSE)</f>
        <v>86.845703125</v>
      </c>
      <c r="G869" s="128">
        <f>VLOOKUP($A869,'Supporting Data'!$A$2:$BH$1679,49,FALSE)</f>
        <v>0.1954022943973541</v>
      </c>
      <c r="H869" s="125">
        <f>VLOOKUP($A869,'Supporting Data'!$A$2:$BH$1679,6,FALSE)</f>
        <v>80.587821960449219</v>
      </c>
      <c r="I869" s="128">
        <f>VLOOKUP($A869,'Supporting Data'!$A$2:$BH$1679,22,FALSE)</f>
        <v>0.28735631704330439</v>
      </c>
      <c r="J869" s="125">
        <f>VLOOKUP($A869,'Supporting Data'!$A$2:$BH$1679,8,FALSE)</f>
        <v>87.976707458496094</v>
      </c>
      <c r="K869" s="128">
        <f>VLOOKUP($A869,'Supporting Data'!$A$2:$BH$1679,49,FALSE)</f>
        <v>0.1954022943973541</v>
      </c>
      <c r="L869" s="125">
        <f>VLOOKUP($A869,'Supporting Data'!$A$2:$BH$1679,26,FALSE)</f>
        <v>86.129005432128906</v>
      </c>
      <c r="M869" s="125">
        <f>VLOOKUP($A869,'Supporting Data'!$A$2:$BH$1679,53,FALSE)</f>
        <v>87.846000671386719</v>
      </c>
    </row>
    <row r="870" spans="1:13" x14ac:dyDescent="0.3">
      <c r="A870" s="4">
        <v>931234020</v>
      </c>
      <c r="B870" s="3" t="s">
        <v>434</v>
      </c>
      <c r="C870" s="3" t="s">
        <v>1743</v>
      </c>
      <c r="D870" s="125">
        <f>VLOOKUP($A870,'Supporting Data'!$A$2:$BH$1679,5,FALSE)</f>
        <v>88.890312194824219</v>
      </c>
      <c r="E870" s="128">
        <f>VLOOKUP($A870,'Supporting Data'!$A$2:$BH$1679,16,FALSE)</f>
        <v>0.37864077091217041</v>
      </c>
      <c r="F870" s="125">
        <f>VLOOKUP($A870,'Supporting Data'!$A$2:$BH$1679,7,FALSE)</f>
        <v>86.520652770996094</v>
      </c>
      <c r="G870" s="128">
        <f>VLOOKUP($A870,'Supporting Data'!$A$2:$BH$1679,49,FALSE)</f>
        <v>0.2361111044883728</v>
      </c>
      <c r="H870" s="125">
        <f>VLOOKUP($A870,'Supporting Data'!$A$2:$BH$1679,6,FALSE)</f>
        <v>88.914344787597656</v>
      </c>
      <c r="I870" s="128">
        <f>VLOOKUP($A870,'Supporting Data'!$A$2:$BH$1679,22,FALSE)</f>
        <v>0.34722220897674561</v>
      </c>
      <c r="J870" s="125">
        <f>VLOOKUP($A870,'Supporting Data'!$A$2:$BH$1679,8,FALSE)</f>
        <v>87.534889221191406</v>
      </c>
      <c r="K870" s="128">
        <f>VLOOKUP($A870,'Supporting Data'!$A$2:$BH$1679,49,FALSE)</f>
        <v>0.2361111044883728</v>
      </c>
      <c r="L870" s="125">
        <f>VLOOKUP($A870,'Supporting Data'!$A$2:$BH$1679,26,FALSE)</f>
        <v>87.337371826171875</v>
      </c>
      <c r="M870" s="125">
        <f>VLOOKUP($A870,'Supporting Data'!$A$2:$BH$1679,53,FALSE)</f>
        <v>88.588310241699219</v>
      </c>
    </row>
    <row r="871" spans="1:13" x14ac:dyDescent="0.3">
      <c r="A871" s="4">
        <v>270594020</v>
      </c>
      <c r="B871" s="3" t="s">
        <v>120</v>
      </c>
      <c r="C871" s="3" t="s">
        <v>906</v>
      </c>
      <c r="D871" s="125">
        <f>VLOOKUP($A871,'Supporting Data'!$A$2:$BH$1679,5,FALSE)</f>
        <v>93.80322265625</v>
      </c>
      <c r="E871" s="128">
        <f>VLOOKUP($A871,'Supporting Data'!$A$2:$BH$1679,16,FALSE)</f>
        <v>0.50819671154022217</v>
      </c>
      <c r="F871" s="125">
        <f>VLOOKUP($A871,'Supporting Data'!$A$2:$BH$1679,7,FALSE)</f>
        <v>93.010978698730469</v>
      </c>
      <c r="G871" s="128">
        <f>VLOOKUP($A871,'Supporting Data'!$A$2:$BH$1679,49,FALSE)</f>
        <v>0.31034481525421143</v>
      </c>
      <c r="H871" s="125">
        <f>VLOOKUP($A871,'Supporting Data'!$A$2:$BH$1679,6,FALSE)</f>
        <v>90.190299987792969</v>
      </c>
      <c r="I871" s="128">
        <f>VLOOKUP($A871,'Supporting Data'!$A$2:$BH$1679,22,FALSE)</f>
        <v>0.4482758641242981</v>
      </c>
      <c r="J871" s="125">
        <f>VLOOKUP($A871,'Supporting Data'!$A$2:$BH$1679,8,FALSE)</f>
        <v>89.7005615234375</v>
      </c>
      <c r="K871" s="128">
        <f>VLOOKUP($A871,'Supporting Data'!$A$2:$BH$1679,49,FALSE)</f>
        <v>0.31034481525421143</v>
      </c>
      <c r="L871" s="125">
        <f>VLOOKUP($A871,'Supporting Data'!$A$2:$BH$1679,26,FALSE)</f>
        <v>86.733184814453125</v>
      </c>
      <c r="M871" s="125">
        <f>VLOOKUP($A871,'Supporting Data'!$A$2:$BH$1679,53,FALSE)</f>
        <v>85.619056701660156</v>
      </c>
    </row>
    <row r="872" spans="1:13" x14ac:dyDescent="0.3">
      <c r="A872" s="4">
        <v>150024050</v>
      </c>
      <c r="B872" s="3" t="s">
        <v>64</v>
      </c>
      <c r="C872" s="3" t="s">
        <v>721</v>
      </c>
      <c r="D872" s="125">
        <f>VLOOKUP($A872,'Supporting Data'!$A$2:$BH$1679,5,FALSE)</f>
        <v>77.941520690917969</v>
      </c>
      <c r="E872" s="128">
        <f>VLOOKUP($A872,'Supporting Data'!$A$2:$BH$1679,16,FALSE)</f>
        <v>0.4236760139465332</v>
      </c>
      <c r="F872" s="125">
        <f>VLOOKUP($A872,'Supporting Data'!$A$2:$BH$1679,7,FALSE)</f>
        <v>80.852447509765625</v>
      </c>
      <c r="G872" s="128">
        <f>VLOOKUP($A872,'Supporting Data'!$A$2:$BH$1679,49,FALSE)</f>
        <v>0.25827813148498541</v>
      </c>
      <c r="H872" s="125">
        <f>VLOOKUP($A872,'Supporting Data'!$A$2:$BH$1679,6,FALSE)</f>
        <v>79.803306579589844</v>
      </c>
      <c r="I872" s="128">
        <f>VLOOKUP($A872,'Supporting Data'!$A$2:$BH$1679,22,FALSE)</f>
        <v>0.25</v>
      </c>
      <c r="J872" s="125">
        <f>VLOOKUP($A872,'Supporting Data'!$A$2:$BH$1679,8,FALSE)</f>
        <v>81.55999755859375</v>
      </c>
      <c r="K872" s="128">
        <f>VLOOKUP($A872,'Supporting Data'!$A$2:$BH$1679,49,FALSE)</f>
        <v>0.25827813148498541</v>
      </c>
      <c r="L872" s="125">
        <f>VLOOKUP($A872,'Supporting Data'!$A$2:$BH$1679,26,FALSE)</f>
        <v>80.389259338378906</v>
      </c>
      <c r="M872" s="125">
        <f>VLOOKUP($A872,'Supporting Data'!$A$2:$BH$1679,53,FALSE)</f>
        <v>80.711540222167969</v>
      </c>
    </row>
    <row r="873" spans="1:13" x14ac:dyDescent="0.3">
      <c r="A873" s="4">
        <v>290013000</v>
      </c>
      <c r="B873" s="3" t="s">
        <v>125</v>
      </c>
      <c r="C873" s="3" t="s">
        <v>915</v>
      </c>
      <c r="D873" s="125">
        <f>VLOOKUP($A873,'Supporting Data'!$A$2:$BH$1679,5,FALSE)</f>
        <v>84.475395202636719</v>
      </c>
      <c r="E873" s="128">
        <f>VLOOKUP($A873,'Supporting Data'!$A$2:$BH$1679,16,FALSE)</f>
        <v>0.22857142984867099</v>
      </c>
      <c r="F873" s="125">
        <f>VLOOKUP($A873,'Supporting Data'!$A$2:$BH$1679,7,FALSE)</f>
        <v>83.130607604980469</v>
      </c>
      <c r="G873" s="128">
        <f>VLOOKUP($A873,'Supporting Data'!$A$2:$BH$1679,49,FALSE)</f>
        <v>6.25E-2</v>
      </c>
      <c r="H873" s="125">
        <f>VLOOKUP($A873,'Supporting Data'!$A$2:$BH$1679,6,FALSE)</f>
        <v>86.613136291503906</v>
      </c>
      <c r="I873" s="128">
        <f>VLOOKUP($A873,'Supporting Data'!$A$2:$BH$1679,22,FALSE)</f>
        <v>0</v>
      </c>
      <c r="J873" s="125">
        <f>VLOOKUP($A873,'Supporting Data'!$A$2:$BH$1679,8,FALSE)</f>
        <v>87.077224731445313</v>
      </c>
      <c r="K873" s="128">
        <f>VLOOKUP($A873,'Supporting Data'!$A$2:$BH$1679,49,FALSE)</f>
        <v>6.25E-2</v>
      </c>
      <c r="L873" s="125">
        <f>VLOOKUP($A873,'Supporting Data'!$A$2:$BH$1679,26,FALSE)</f>
        <v>86.129005432128906</v>
      </c>
      <c r="M873" s="125">
        <f>VLOOKUP($A873,'Supporting Data'!$A$2:$BH$1679,53,FALSE)</f>
        <v>84.423103332519531</v>
      </c>
    </row>
    <row r="874" spans="1:13" x14ac:dyDescent="0.3">
      <c r="A874" s="4">
        <v>931231050</v>
      </c>
      <c r="B874" s="3" t="s">
        <v>434</v>
      </c>
      <c r="C874" s="3" t="s">
        <v>1742</v>
      </c>
      <c r="D874" s="125">
        <f>VLOOKUP($A874,'Supporting Data'!$A$2:$BH$1679,5,FALSE)</f>
        <v>87.924949645996094</v>
      </c>
      <c r="E874" s="128">
        <f>VLOOKUP($A874,'Supporting Data'!$A$2:$BH$1679,16,FALSE)</f>
        <v>0.4285714328289032</v>
      </c>
      <c r="F874" s="125">
        <f>VLOOKUP($A874,'Supporting Data'!$A$2:$BH$1679,7,FALSE)</f>
        <v>89.518142700195313</v>
      </c>
      <c r="G874" s="128">
        <f>VLOOKUP($A874,'Supporting Data'!$A$2:$BH$1679,49,FALSE)</f>
        <v>0.1041666641831398</v>
      </c>
      <c r="H874" s="125">
        <f>VLOOKUP($A874,'Supporting Data'!$A$2:$BH$1679,6,FALSE)</f>
        <v>86.838752746582031</v>
      </c>
      <c r="I874" s="128">
        <f>VLOOKUP($A874,'Supporting Data'!$A$2:$BH$1679,22,FALSE)</f>
        <v>0.3333333432674408</v>
      </c>
      <c r="J874" s="125">
        <f>VLOOKUP($A874,'Supporting Data'!$A$2:$BH$1679,8,FALSE)</f>
        <v>87.605842590332031</v>
      </c>
      <c r="K874" s="128">
        <f>VLOOKUP($A874,'Supporting Data'!$A$2:$BH$1679,49,FALSE)</f>
        <v>0.1041666641831398</v>
      </c>
      <c r="L874" s="125">
        <f>VLOOKUP($A874,'Supporting Data'!$A$2:$BH$1679,26,FALSE)</f>
        <v>89.452011108398438</v>
      </c>
      <c r="M874" s="125">
        <f>VLOOKUP($A874,'Supporting Data'!$A$2:$BH$1679,53,FALSE)</f>
        <v>89.846122741699219</v>
      </c>
    </row>
    <row r="875" spans="1:13" x14ac:dyDescent="0.3">
      <c r="A875" s="4">
        <v>600773000</v>
      </c>
      <c r="B875" s="3" t="s">
        <v>303</v>
      </c>
      <c r="C875" s="3" t="s">
        <v>1434</v>
      </c>
      <c r="D875" s="125">
        <f>VLOOKUP($A875,'Supporting Data'!$A$2:$BH$1679,5,FALSE)</f>
        <v>81.451408386230469</v>
      </c>
      <c r="E875" s="128">
        <f>VLOOKUP($A875,'Supporting Data'!$A$2:$BH$1679,16,FALSE)</f>
        <v>0.43127962946891779</v>
      </c>
      <c r="F875" s="125">
        <f>VLOOKUP($A875,'Supporting Data'!$A$2:$BH$1679,7,FALSE)</f>
        <v>83.551216125488281</v>
      </c>
      <c r="G875" s="128">
        <f>VLOOKUP($A875,'Supporting Data'!$A$2:$BH$1679,49,FALSE)</f>
        <v>0.28666666150093079</v>
      </c>
      <c r="H875" s="125">
        <f>VLOOKUP($A875,'Supporting Data'!$A$2:$BH$1679,6,FALSE)</f>
        <v>82.471366882324219</v>
      </c>
      <c r="I875" s="128">
        <f>VLOOKUP($A875,'Supporting Data'!$A$2:$BH$1679,22,FALSE)</f>
        <v>0.33557048439979548</v>
      </c>
      <c r="J875" s="125">
        <f>VLOOKUP($A875,'Supporting Data'!$A$2:$BH$1679,8,FALSE)</f>
        <v>82.620040893554688</v>
      </c>
      <c r="K875" s="128">
        <f>VLOOKUP($A875,'Supporting Data'!$A$2:$BH$1679,49,FALSE)</f>
        <v>0.28666666150093079</v>
      </c>
      <c r="L875" s="125">
        <f>VLOOKUP($A875,'Supporting Data'!$A$2:$BH$1679,26,FALSE)</f>
        <v>91.868743896484375</v>
      </c>
      <c r="M875" s="125">
        <f>VLOOKUP($A875,'Supporting Data'!$A$2:$BH$1679,53,FALSE)</f>
        <v>86.093315124511719</v>
      </c>
    </row>
    <row r="876" spans="1:13" x14ac:dyDescent="0.3">
      <c r="A876" s="4">
        <v>920903000</v>
      </c>
      <c r="B876" s="3" t="s">
        <v>430</v>
      </c>
      <c r="C876" s="3" t="s">
        <v>1729</v>
      </c>
      <c r="D876" s="125">
        <f>VLOOKUP($A876,'Supporting Data'!$A$2:$BH$1679,5,FALSE)</f>
        <v>89.472061157226563</v>
      </c>
      <c r="E876" s="128">
        <f>VLOOKUP($A876,'Supporting Data'!$A$2:$BH$1679,16,FALSE)</f>
        <v>0.53918492794036865</v>
      </c>
      <c r="F876" s="125">
        <f>VLOOKUP($A876,'Supporting Data'!$A$2:$BH$1679,7,FALSE)</f>
        <v>89.558746337890625</v>
      </c>
      <c r="G876" s="128">
        <f>VLOOKUP($A876,'Supporting Data'!$A$2:$BH$1679,49,FALSE)</f>
        <v>0.31790122389793402</v>
      </c>
      <c r="H876" s="125">
        <f>VLOOKUP($A876,'Supporting Data'!$A$2:$BH$1679,6,FALSE)</f>
        <v>88.137290954589844</v>
      </c>
      <c r="I876" s="128">
        <f>VLOOKUP($A876,'Supporting Data'!$A$2:$BH$1679,22,FALSE)</f>
        <v>0.35603713989257813</v>
      </c>
      <c r="J876" s="125">
        <f>VLOOKUP($A876,'Supporting Data'!$A$2:$BH$1679,8,FALSE)</f>
        <v>88.631767272949219</v>
      </c>
      <c r="K876" s="128">
        <f>VLOOKUP($A876,'Supporting Data'!$A$2:$BH$1679,49,FALSE)</f>
        <v>0.31790122389793402</v>
      </c>
      <c r="L876" s="125">
        <f>VLOOKUP($A876,'Supporting Data'!$A$2:$BH$1679,26,FALSE)</f>
        <v>86.431098937988281</v>
      </c>
      <c r="M876" s="125">
        <f>VLOOKUP($A876,'Supporting Data'!$A$2:$BH$1679,53,FALSE)</f>
        <v>83.082817077636719</v>
      </c>
    </row>
    <row r="877" spans="1:13" x14ac:dyDescent="0.3">
      <c r="A877" s="4">
        <v>961094145</v>
      </c>
      <c r="B877" s="3" t="s">
        <v>458</v>
      </c>
      <c r="C877" s="3" t="s">
        <v>1898</v>
      </c>
      <c r="D877" s="125">
        <f>VLOOKUP($A877,'Supporting Data'!$A$2:$BH$1679,5,FALSE)</f>
        <v>81.887451171875</v>
      </c>
      <c r="E877" s="128">
        <f>VLOOKUP($A877,'Supporting Data'!$A$2:$BH$1679,16,FALSE)</f>
        <v>0.1002444997429848</v>
      </c>
      <c r="F877" s="125">
        <f>VLOOKUP($A877,'Supporting Data'!$A$2:$BH$1679,7,FALSE)</f>
        <v>77.710212707519531</v>
      </c>
      <c r="G877" s="128">
        <f>VLOOKUP($A877,'Supporting Data'!$A$2:$BH$1679,49,FALSE)</f>
        <v>1.2315270490944391E-2</v>
      </c>
      <c r="H877" s="125">
        <f>VLOOKUP($A877,'Supporting Data'!$A$2:$BH$1679,6,FALSE)</f>
        <v>83.556449890136719</v>
      </c>
      <c r="I877" s="128">
        <f>VLOOKUP($A877,'Supporting Data'!$A$2:$BH$1679,22,FALSE)</f>
        <v>0.1002444997429848</v>
      </c>
      <c r="J877" s="125">
        <f>VLOOKUP($A877,'Supporting Data'!$A$2:$BH$1679,8,FALSE)</f>
        <v>79.428749084472656</v>
      </c>
      <c r="K877" s="128">
        <f>VLOOKUP($A877,'Supporting Data'!$A$2:$BH$1679,49,FALSE)</f>
        <v>1.2315270490944391E-2</v>
      </c>
      <c r="L877" s="125">
        <f>VLOOKUP($A877,'Supporting Data'!$A$2:$BH$1679,26,FALSE)</f>
        <v>82.805992126464844</v>
      </c>
      <c r="M877" s="125">
        <f>VLOOKUP($A877,'Supporting Data'!$A$2:$BH$1679,53,FALSE)</f>
        <v>77.907241821289063</v>
      </c>
    </row>
    <row r="878" spans="1:13" x14ac:dyDescent="0.3">
      <c r="A878" s="4">
        <v>731084020</v>
      </c>
      <c r="B878" s="3" t="s">
        <v>349</v>
      </c>
      <c r="C878" s="3" t="s">
        <v>1525</v>
      </c>
      <c r="D878" s="125">
        <f>VLOOKUP($A878,'Supporting Data'!$A$2:$BH$1679,5,FALSE)</f>
        <v>96.754066467285156</v>
      </c>
      <c r="E878" s="128">
        <f>VLOOKUP($A878,'Supporting Data'!$A$2:$BH$1679,16,FALSE)</f>
        <v>0.40740740299224848</v>
      </c>
      <c r="F878" s="125">
        <f>VLOOKUP($A878,'Supporting Data'!$A$2:$BH$1679,7,FALSE)</f>
        <v>91.434272766113281</v>
      </c>
      <c r="G878" s="128">
        <f>VLOOKUP($A878,'Supporting Data'!$A$2:$BH$1679,49,FALSE)</f>
        <v>0.29139071702957148</v>
      </c>
      <c r="H878" s="125">
        <f>VLOOKUP($A878,'Supporting Data'!$A$2:$BH$1679,6,FALSE)</f>
        <v>97.890411376953125</v>
      </c>
      <c r="I878" s="128">
        <f>VLOOKUP($A878,'Supporting Data'!$A$2:$BH$1679,22,FALSE)</f>
        <v>0.34868422150611877</v>
      </c>
      <c r="J878" s="125">
        <f>VLOOKUP($A878,'Supporting Data'!$A$2:$BH$1679,8,FALSE)</f>
        <v>92.350738525390625</v>
      </c>
      <c r="K878" s="128">
        <f>VLOOKUP($A878,'Supporting Data'!$A$2:$BH$1679,49,FALSE)</f>
        <v>0.29139071702957148</v>
      </c>
      <c r="L878" s="125">
        <f>VLOOKUP($A878,'Supporting Data'!$A$2:$BH$1679,26,FALSE)</f>
        <v>90.962471008300781</v>
      </c>
      <c r="M878" s="125">
        <f>VLOOKUP($A878,'Supporting Data'!$A$2:$BH$1679,53,FALSE)</f>
        <v>89.94921875</v>
      </c>
    </row>
    <row r="879" spans="1:13" x14ac:dyDescent="0.3">
      <c r="A879" s="4">
        <v>1051244020</v>
      </c>
      <c r="B879" s="3" t="s">
        <v>497</v>
      </c>
      <c r="C879" s="3" t="s">
        <v>1989</v>
      </c>
      <c r="D879" s="125">
        <f>VLOOKUP($A879,'Supporting Data'!$A$2:$BH$1679,5,FALSE)</f>
        <v>88.727630615234375</v>
      </c>
      <c r="E879" s="128">
        <f>VLOOKUP($A879,'Supporting Data'!$A$2:$BH$1679,16,FALSE)</f>
        <v>0.34591194987297058</v>
      </c>
      <c r="F879" s="125">
        <f>VLOOKUP($A879,'Supporting Data'!$A$2:$BH$1679,7,FALSE)</f>
        <v>84.004058837890625</v>
      </c>
      <c r="G879" s="128">
        <f>VLOOKUP($A879,'Supporting Data'!$A$2:$BH$1679,49,FALSE)</f>
        <v>0.27500000596046448</v>
      </c>
      <c r="H879" s="125">
        <f>VLOOKUP($A879,'Supporting Data'!$A$2:$BH$1679,6,FALSE)</f>
        <v>88.514999389648438</v>
      </c>
      <c r="I879" s="128">
        <f>VLOOKUP($A879,'Supporting Data'!$A$2:$BH$1679,22,FALSE)</f>
        <v>0.32499998807907099</v>
      </c>
      <c r="J879" s="125">
        <f>VLOOKUP($A879,'Supporting Data'!$A$2:$BH$1679,8,FALSE)</f>
        <v>85.610076904296875</v>
      </c>
      <c r="K879" s="128">
        <f>VLOOKUP($A879,'Supporting Data'!$A$2:$BH$1679,49,FALSE)</f>
        <v>0.27500000596046448</v>
      </c>
      <c r="L879" s="125">
        <f>VLOOKUP($A879,'Supporting Data'!$A$2:$BH$1679,26,FALSE)</f>
        <v>89.149925231933594</v>
      </c>
      <c r="M879" s="125">
        <f>VLOOKUP($A879,'Supporting Data'!$A$2:$BH$1679,53,FALSE)</f>
        <v>85.680915832519531</v>
      </c>
    </row>
    <row r="880" spans="1:13" x14ac:dyDescent="0.3">
      <c r="A880" s="4">
        <v>850441050</v>
      </c>
      <c r="B880" s="3" t="s">
        <v>403</v>
      </c>
      <c r="C880" s="3" t="s">
        <v>1640</v>
      </c>
      <c r="D880" s="125">
        <f>VLOOKUP($A880,'Supporting Data'!$A$2:$BH$1679,5,FALSE)</f>
        <v>87.426109313964844</v>
      </c>
      <c r="E880" s="128">
        <f>VLOOKUP($A880,'Supporting Data'!$A$2:$BH$1679,16,FALSE)</f>
        <v>0.46666666865348821</v>
      </c>
      <c r="F880" s="125">
        <f>VLOOKUP($A880,'Supporting Data'!$A$2:$BH$1679,7,FALSE)</f>
        <v>89.559326171875</v>
      </c>
      <c r="G880" s="128">
        <f>VLOOKUP($A880,'Supporting Data'!$A$2:$BH$1679,49,FALSE)</f>
        <v>0.15000000596046451</v>
      </c>
      <c r="H880" s="125">
        <f>VLOOKUP($A880,'Supporting Data'!$A$2:$BH$1679,6,FALSE)</f>
        <v>85.401329040527344</v>
      </c>
      <c r="I880" s="128">
        <f>VLOOKUP($A880,'Supporting Data'!$A$2:$BH$1679,22,FALSE)</f>
        <v>0.29787233471870422</v>
      </c>
      <c r="J880" s="125">
        <f>VLOOKUP($A880,'Supporting Data'!$A$2:$BH$1679,8,FALSE)</f>
        <v>89.296989440917969</v>
      </c>
      <c r="K880" s="128">
        <f>VLOOKUP($A880,'Supporting Data'!$A$2:$BH$1679,49,FALSE)</f>
        <v>0.15000000596046451</v>
      </c>
      <c r="L880" s="125">
        <f>VLOOKUP($A880,'Supporting Data'!$A$2:$BH$1679,26,FALSE)</f>
        <v>88.545738220214844</v>
      </c>
      <c r="M880" s="125">
        <f>VLOOKUP($A880,'Supporting Data'!$A$2:$BH$1679,53,FALSE)</f>
        <v>92.46484375</v>
      </c>
    </row>
    <row r="881" spans="1:13" x14ac:dyDescent="0.3">
      <c r="A881" s="4">
        <v>910923000</v>
      </c>
      <c r="B881" s="3" t="s">
        <v>424</v>
      </c>
      <c r="C881" s="3" t="s">
        <v>1682</v>
      </c>
      <c r="D881" s="125">
        <f>VLOOKUP($A881,'Supporting Data'!$A$2:$BH$1679,5,FALSE)</f>
        <v>80.033355712890625</v>
      </c>
      <c r="E881" s="128">
        <f>VLOOKUP($A881,'Supporting Data'!$A$2:$BH$1679,16,FALSE)</f>
        <v>0.3333333432674408</v>
      </c>
      <c r="F881" s="125">
        <f>VLOOKUP($A881,'Supporting Data'!$A$2:$BH$1679,7,FALSE)</f>
        <v>77.04632568359375</v>
      </c>
      <c r="G881" s="128">
        <f>VLOOKUP($A881,'Supporting Data'!$A$2:$BH$1679,49,FALSE)</f>
        <v>0.1517857164144516</v>
      </c>
      <c r="H881" s="125">
        <f>VLOOKUP($A881,'Supporting Data'!$A$2:$BH$1679,6,FALSE)</f>
        <v>81.684234619140625</v>
      </c>
      <c r="I881" s="128">
        <f>VLOOKUP($A881,'Supporting Data'!$A$2:$BH$1679,22,FALSE)</f>
        <v>0.3333333432674408</v>
      </c>
      <c r="J881" s="125">
        <f>VLOOKUP($A881,'Supporting Data'!$A$2:$BH$1679,8,FALSE)</f>
        <v>79.508277893066406</v>
      </c>
      <c r="K881" s="128">
        <f>VLOOKUP($A881,'Supporting Data'!$A$2:$BH$1679,49,FALSE)</f>
        <v>0.1517857164144516</v>
      </c>
      <c r="L881" s="125">
        <f>VLOOKUP($A881,'Supporting Data'!$A$2:$BH$1679,26,FALSE)</f>
        <v>81.597625732421875</v>
      </c>
      <c r="M881" s="125">
        <f>VLOOKUP($A881,'Supporting Data'!$A$2:$BH$1679,53,FALSE)</f>
        <v>82.340507507324219</v>
      </c>
    </row>
    <row r="882" spans="1:13" x14ac:dyDescent="0.3">
      <c r="A882" s="4">
        <v>741971050</v>
      </c>
      <c r="B882" s="3" t="s">
        <v>354</v>
      </c>
      <c r="C882" s="3" t="s">
        <v>1535</v>
      </c>
      <c r="D882" s="125">
        <f>VLOOKUP($A882,'Supporting Data'!$A$2:$BH$1679,5,FALSE)</f>
        <v>74.350685119628906</v>
      </c>
      <c r="E882" s="128">
        <f>VLOOKUP($A882,'Supporting Data'!$A$2:$BH$1679,16,FALSE)</f>
        <v>0</v>
      </c>
      <c r="F882" s="125">
        <f>VLOOKUP($A882,'Supporting Data'!$A$2:$BH$1679,7,FALSE)</f>
        <v>81.744216918945313</v>
      </c>
      <c r="G882" s="128">
        <f>VLOOKUP($A882,'Supporting Data'!$A$2:$BH$1679,49,FALSE)</f>
        <v>0.125</v>
      </c>
      <c r="H882" s="125">
        <f>VLOOKUP($A882,'Supporting Data'!$A$2:$BH$1679,6,FALSE)</f>
        <v>72.866432189941406</v>
      </c>
      <c r="I882" s="128">
        <f>VLOOKUP($A882,'Supporting Data'!$A$2:$BH$1679,22,FALSE)</f>
        <v>7.1428574621677399E-2</v>
      </c>
      <c r="J882" s="125">
        <f>VLOOKUP($A882,'Supporting Data'!$A$2:$BH$1679,8,FALSE)</f>
        <v>81.130195617675781</v>
      </c>
      <c r="K882" s="128">
        <f>VLOOKUP($A882,'Supporting Data'!$A$2:$BH$1679,49,FALSE)</f>
        <v>0.125</v>
      </c>
      <c r="L882" s="125">
        <f>VLOOKUP($A882,'Supporting Data'!$A$2:$BH$1679,26,FALSE)</f>
        <v>83.712272644042969</v>
      </c>
      <c r="M882" s="125">
        <f>VLOOKUP($A882,'Supporting Data'!$A$2:$BH$1679,53,FALSE)</f>
        <v>86.918106079101563</v>
      </c>
    </row>
    <row r="883" spans="1:13" x14ac:dyDescent="0.3">
      <c r="A883" s="4">
        <v>840054020</v>
      </c>
      <c r="B883" s="3" t="s">
        <v>400</v>
      </c>
      <c r="C883" s="3" t="s">
        <v>1636</v>
      </c>
      <c r="D883" s="125">
        <f>VLOOKUP($A883,'Supporting Data'!$A$2:$BH$1679,5,FALSE)</f>
        <v>79.039260864257813</v>
      </c>
      <c r="E883" s="128">
        <f>VLOOKUP($A883,'Supporting Data'!$A$2:$BH$1679,16,FALSE)</f>
        <v>0.40517240762710571</v>
      </c>
      <c r="F883" s="125">
        <f>VLOOKUP($A883,'Supporting Data'!$A$2:$BH$1679,7,FALSE)</f>
        <v>80.823890686035156</v>
      </c>
      <c r="G883" s="128">
        <f>VLOOKUP($A883,'Supporting Data'!$A$2:$BH$1679,49,FALSE)</f>
        <v>0.28787878155708307</v>
      </c>
      <c r="H883" s="125">
        <f>VLOOKUP($A883,'Supporting Data'!$A$2:$BH$1679,6,FALSE)</f>
        <v>77.893112182617188</v>
      </c>
      <c r="I883" s="128">
        <f>VLOOKUP($A883,'Supporting Data'!$A$2:$BH$1679,22,FALSE)</f>
        <v>0.28787878155708307</v>
      </c>
      <c r="J883" s="125">
        <f>VLOOKUP($A883,'Supporting Data'!$A$2:$BH$1679,8,FALSE)</f>
        <v>79.481666564941406</v>
      </c>
      <c r="K883" s="128">
        <f>VLOOKUP($A883,'Supporting Data'!$A$2:$BH$1679,49,FALSE)</f>
        <v>0.28787878155708307</v>
      </c>
      <c r="L883" s="125">
        <f>VLOOKUP($A883,'Supporting Data'!$A$2:$BH$1679,26,FALSE)</f>
        <v>85.222724914550781</v>
      </c>
      <c r="M883" s="125">
        <f>VLOOKUP($A883,'Supporting Data'!$A$2:$BH$1679,53,FALSE)</f>
        <v>85.784011840820313</v>
      </c>
    </row>
    <row r="884" spans="1:13" x14ac:dyDescent="0.3">
      <c r="A884" s="4">
        <v>741954020</v>
      </c>
      <c r="B884" s="3" t="s">
        <v>353</v>
      </c>
      <c r="C884" s="3" t="s">
        <v>741</v>
      </c>
      <c r="D884" s="125">
        <f>VLOOKUP($A884,'Supporting Data'!$A$2:$BH$1679,5,FALSE)</f>
        <v>82.004043579101563</v>
      </c>
      <c r="E884" s="128">
        <f>VLOOKUP($A884,'Supporting Data'!$A$2:$BH$1679,16,FALSE)</f>
        <v>0.40000000596046448</v>
      </c>
      <c r="F884" s="125">
        <f>VLOOKUP($A884,'Supporting Data'!$A$2:$BH$1679,7,FALSE)</f>
        <v>85.884033203125</v>
      </c>
      <c r="G884" s="128">
        <f>VLOOKUP($A884,'Supporting Data'!$A$2:$BH$1679,49,FALSE)</f>
        <v>0.4285714328289032</v>
      </c>
      <c r="H884" s="125">
        <f>VLOOKUP($A884,'Supporting Data'!$A$2:$BH$1679,6,FALSE)</f>
        <v>82.374862670898438</v>
      </c>
      <c r="I884" s="128">
        <f>VLOOKUP($A884,'Supporting Data'!$A$2:$BH$1679,22,FALSE)</f>
        <v>0.3571428656578064</v>
      </c>
      <c r="J884" s="125">
        <f>VLOOKUP($A884,'Supporting Data'!$A$2:$BH$1679,8,FALSE)</f>
        <v>85.244651794433594</v>
      </c>
      <c r="K884" s="128">
        <f>VLOOKUP($A884,'Supporting Data'!$A$2:$BH$1679,49,FALSE)</f>
        <v>0.4285714328289032</v>
      </c>
      <c r="L884" s="125">
        <f>VLOOKUP($A884,'Supporting Data'!$A$2:$BH$1679,26,FALSE)</f>
        <v>85.222724914550781</v>
      </c>
      <c r="M884" s="125">
        <f>VLOOKUP($A884,'Supporting Data'!$A$2:$BH$1679,53,FALSE)</f>
        <v>86.608810424804688</v>
      </c>
    </row>
    <row r="885" spans="1:13" x14ac:dyDescent="0.3">
      <c r="A885" s="4">
        <v>480683090</v>
      </c>
      <c r="B885" s="3" t="s">
        <v>217</v>
      </c>
      <c r="C885" s="3" t="s">
        <v>1142</v>
      </c>
      <c r="D885" s="125">
        <f>VLOOKUP($A885,'Supporting Data'!$A$2:$BH$1679,5,FALSE)</f>
        <v>79.069740295410156</v>
      </c>
      <c r="E885" s="128">
        <f>VLOOKUP($A885,'Supporting Data'!$A$2:$BH$1679,16,FALSE)</f>
        <v>0.49808427691459661</v>
      </c>
      <c r="F885" s="125">
        <f>VLOOKUP($A885,'Supporting Data'!$A$2:$BH$1679,7,FALSE)</f>
        <v>80.796218872070313</v>
      </c>
      <c r="G885" s="128">
        <f>VLOOKUP($A885,'Supporting Data'!$A$2:$BH$1679,49,FALSE)</f>
        <v>0.23850575089454651</v>
      </c>
      <c r="H885" s="125">
        <f>VLOOKUP($A885,'Supporting Data'!$A$2:$BH$1679,6,FALSE)</f>
        <v>76.739799499511719</v>
      </c>
      <c r="I885" s="128">
        <f>VLOOKUP($A885,'Supporting Data'!$A$2:$BH$1679,22,FALSE)</f>
        <v>0.31896552443504328</v>
      </c>
      <c r="J885" s="125">
        <f>VLOOKUP($A885,'Supporting Data'!$A$2:$BH$1679,8,FALSE)</f>
        <v>79.037559509277344</v>
      </c>
      <c r="K885" s="128">
        <f>VLOOKUP($A885,'Supporting Data'!$A$2:$BH$1679,49,FALSE)</f>
        <v>0.23850575089454651</v>
      </c>
      <c r="L885" s="125">
        <f>VLOOKUP($A885,'Supporting Data'!$A$2:$BH$1679,26,FALSE)</f>
        <v>79.482986450195313</v>
      </c>
      <c r="M885" s="125">
        <f>VLOOKUP($A885,'Supporting Data'!$A$2:$BH$1679,53,FALSE)</f>
        <v>84.711784362792969</v>
      </c>
    </row>
    <row r="886" spans="1:13" x14ac:dyDescent="0.3">
      <c r="A886" s="4">
        <v>150024030</v>
      </c>
      <c r="B886" s="3" t="s">
        <v>64</v>
      </c>
      <c r="C886" s="3" t="s">
        <v>719</v>
      </c>
      <c r="D886" s="125">
        <f>VLOOKUP($A886,'Supporting Data'!$A$2:$BH$1679,5,FALSE)</f>
        <v>89.807777404785156</v>
      </c>
      <c r="E886" s="128">
        <f>VLOOKUP($A886,'Supporting Data'!$A$2:$BH$1679,16,FALSE)</f>
        <v>0.53505533933639526</v>
      </c>
      <c r="F886" s="125">
        <f>VLOOKUP($A886,'Supporting Data'!$A$2:$BH$1679,7,FALSE)</f>
        <v>90.08740234375</v>
      </c>
      <c r="G886" s="128">
        <f>VLOOKUP($A886,'Supporting Data'!$A$2:$BH$1679,49,FALSE)</f>
        <v>0.34782609343528748</v>
      </c>
      <c r="H886" s="125">
        <f>VLOOKUP($A886,'Supporting Data'!$A$2:$BH$1679,6,FALSE)</f>
        <v>88.9139404296875</v>
      </c>
      <c r="I886" s="128">
        <f>VLOOKUP($A886,'Supporting Data'!$A$2:$BH$1679,22,FALSE)</f>
        <v>0.3862815797328949</v>
      </c>
      <c r="J886" s="125">
        <f>VLOOKUP($A886,'Supporting Data'!$A$2:$BH$1679,8,FALSE)</f>
        <v>88.561637878417969</v>
      </c>
      <c r="K886" s="128">
        <f>VLOOKUP($A886,'Supporting Data'!$A$2:$BH$1679,49,FALSE)</f>
        <v>0.34782609343528748</v>
      </c>
      <c r="L886" s="125">
        <f>VLOOKUP($A886,'Supporting Data'!$A$2:$BH$1679,26,FALSE)</f>
        <v>85.524818420410156</v>
      </c>
      <c r="M886" s="125">
        <f>VLOOKUP($A886,'Supporting Data'!$A$2:$BH$1679,53,FALSE)</f>
        <v>84.402488708496094</v>
      </c>
    </row>
    <row r="887" spans="1:13" x14ac:dyDescent="0.3">
      <c r="A887" s="4">
        <v>850464060</v>
      </c>
      <c r="B887" s="3" t="s">
        <v>405</v>
      </c>
      <c r="C887" s="3" t="s">
        <v>1648</v>
      </c>
      <c r="D887" s="125">
        <f>VLOOKUP($A887,'Supporting Data'!$A$2:$BH$1679,5,FALSE)</f>
        <v>87.927116394042969</v>
      </c>
      <c r="E887" s="128">
        <f>VLOOKUP($A887,'Supporting Data'!$A$2:$BH$1679,16,FALSE)</f>
        <v>0.49541285634040833</v>
      </c>
      <c r="F887" s="125">
        <f>VLOOKUP($A887,'Supporting Data'!$A$2:$BH$1679,7,FALSE)</f>
        <v>87.33331298828125</v>
      </c>
      <c r="G887" s="128">
        <f>VLOOKUP($A887,'Supporting Data'!$A$2:$BH$1679,49,FALSE)</f>
        <v>0.38235294818878168</v>
      </c>
      <c r="H887" s="125">
        <f>VLOOKUP($A887,'Supporting Data'!$A$2:$BH$1679,6,FALSE)</f>
        <v>88.512725830078125</v>
      </c>
      <c r="I887" s="128">
        <f>VLOOKUP($A887,'Supporting Data'!$A$2:$BH$1679,22,FALSE)</f>
        <v>0.43283581733703608</v>
      </c>
      <c r="J887" s="125">
        <f>VLOOKUP($A887,'Supporting Data'!$A$2:$BH$1679,8,FALSE)</f>
        <v>88.781387329101563</v>
      </c>
      <c r="K887" s="128">
        <f>VLOOKUP($A887,'Supporting Data'!$A$2:$BH$1679,49,FALSE)</f>
        <v>0.38235294818878168</v>
      </c>
      <c r="L887" s="125">
        <f>VLOOKUP($A887,'Supporting Data'!$A$2:$BH$1679,26,FALSE)</f>
        <v>87.337371826171875</v>
      </c>
      <c r="M887" s="125">
        <f>VLOOKUP($A887,'Supporting Data'!$A$2:$BH$1679,53,FALSE)</f>
        <v>87.598564147949219</v>
      </c>
    </row>
    <row r="888" spans="1:13" x14ac:dyDescent="0.3">
      <c r="A888" s="4">
        <v>511501050</v>
      </c>
      <c r="B888" s="3" t="s">
        <v>265</v>
      </c>
      <c r="C888" s="3" t="s">
        <v>1358</v>
      </c>
      <c r="D888" s="125">
        <f>VLOOKUP($A888,'Supporting Data'!$A$2:$BH$1679,5,FALSE)</f>
        <v>82.094795227050781</v>
      </c>
      <c r="E888" s="128">
        <f>VLOOKUP($A888,'Supporting Data'!$A$2:$BH$1679,16,FALSE)</f>
        <v>0.36734694242477423</v>
      </c>
      <c r="F888" s="125">
        <f>VLOOKUP($A888,'Supporting Data'!$A$2:$BH$1679,7,FALSE)</f>
        <v>90.889915466308594</v>
      </c>
      <c r="G888" s="128">
        <f>VLOOKUP($A888,'Supporting Data'!$A$2:$BH$1679,49,FALSE)</f>
        <v>0</v>
      </c>
      <c r="H888" s="125">
        <f>VLOOKUP($A888,'Supporting Data'!$A$2:$BH$1679,6,FALSE)</f>
        <v>81.678421020507813</v>
      </c>
      <c r="I888" s="128">
        <f>VLOOKUP($A888,'Supporting Data'!$A$2:$BH$1679,22,FALSE)</f>
        <v>0</v>
      </c>
      <c r="J888" s="125">
        <f>VLOOKUP($A888,'Supporting Data'!$A$2:$BH$1679,8,FALSE)</f>
        <v>87.945823669433594</v>
      </c>
      <c r="K888" s="128">
        <f>VLOOKUP($A888,'Supporting Data'!$A$2:$BH$1679,49,FALSE)</f>
        <v>0</v>
      </c>
      <c r="L888" s="125">
        <f>VLOOKUP($A888,'Supporting Data'!$A$2:$BH$1679,26,FALSE)</f>
        <v>81.597625732421875</v>
      </c>
      <c r="M888" s="125">
        <f>VLOOKUP($A888,'Supporting Data'!$A$2:$BH$1679,53,FALSE)</f>
        <v>86.464469909667969</v>
      </c>
    </row>
    <row r="889" spans="1:13" x14ac:dyDescent="0.3">
      <c r="A889" s="4">
        <v>1121033000</v>
      </c>
      <c r="B889" s="3" t="s">
        <v>528</v>
      </c>
      <c r="C889" s="3" t="s">
        <v>2044</v>
      </c>
      <c r="D889" s="125">
        <f>VLOOKUP($A889,'Supporting Data'!$A$2:$BH$1679,5,FALSE)</f>
        <v>85.678817749023438</v>
      </c>
      <c r="E889" s="128">
        <f>VLOOKUP($A889,'Supporting Data'!$A$2:$BH$1679,16,FALSE)</f>
        <v>0.39189189672470093</v>
      </c>
      <c r="F889" s="125">
        <f>VLOOKUP($A889,'Supporting Data'!$A$2:$BH$1679,7,FALSE)</f>
        <v>83.967391967773438</v>
      </c>
      <c r="G889" s="128">
        <f>VLOOKUP($A889,'Supporting Data'!$A$2:$BH$1679,49,FALSE)</f>
        <v>0.17525772750377661</v>
      </c>
      <c r="H889" s="125">
        <f>VLOOKUP($A889,'Supporting Data'!$A$2:$BH$1679,6,FALSE)</f>
        <v>84.947341918945313</v>
      </c>
      <c r="I889" s="128">
        <f>VLOOKUP($A889,'Supporting Data'!$A$2:$BH$1679,22,FALSE)</f>
        <v>0.32989689707756042</v>
      </c>
      <c r="J889" s="125">
        <f>VLOOKUP($A889,'Supporting Data'!$A$2:$BH$1679,8,FALSE)</f>
        <v>83.346107482910156</v>
      </c>
      <c r="K889" s="128">
        <f>VLOOKUP($A889,'Supporting Data'!$A$2:$BH$1679,49,FALSE)</f>
        <v>0.17525772750377661</v>
      </c>
      <c r="L889" s="125">
        <f>VLOOKUP($A889,'Supporting Data'!$A$2:$BH$1679,26,FALSE)</f>
        <v>87.337371826171875</v>
      </c>
      <c r="M889" s="125">
        <f>VLOOKUP($A889,'Supporting Data'!$A$2:$BH$1679,53,FALSE)</f>
        <v>85.660293579101563</v>
      </c>
    </row>
    <row r="890" spans="1:13" x14ac:dyDescent="0.3">
      <c r="A890" s="4">
        <v>1060054020</v>
      </c>
      <c r="B890" s="3" t="s">
        <v>503</v>
      </c>
      <c r="C890" s="3" t="s">
        <v>2001</v>
      </c>
      <c r="D890" s="125">
        <f>VLOOKUP($A890,'Supporting Data'!$A$2:$BH$1679,5,FALSE)</f>
        <v>88.237403869628906</v>
      </c>
      <c r="E890" s="128">
        <f>VLOOKUP($A890,'Supporting Data'!$A$2:$BH$1679,16,FALSE)</f>
        <v>0.49808427691459661</v>
      </c>
      <c r="F890" s="125">
        <f>VLOOKUP($A890,'Supporting Data'!$A$2:$BH$1679,7,FALSE)</f>
        <v>89.797080993652344</v>
      </c>
      <c r="G890" s="128">
        <f>VLOOKUP($A890,'Supporting Data'!$A$2:$BH$1679,49,FALSE)</f>
        <v>0.37378641963005071</v>
      </c>
      <c r="H890" s="125">
        <f>VLOOKUP($A890,'Supporting Data'!$A$2:$BH$1679,6,FALSE)</f>
        <v>90.162918090820313</v>
      </c>
      <c r="I890" s="128">
        <f>VLOOKUP($A890,'Supporting Data'!$A$2:$BH$1679,22,FALSE)</f>
        <v>0.43902438879013062</v>
      </c>
      <c r="J890" s="125">
        <f>VLOOKUP($A890,'Supporting Data'!$A$2:$BH$1679,8,FALSE)</f>
        <v>89.549720764160156</v>
      </c>
      <c r="K890" s="128">
        <f>VLOOKUP($A890,'Supporting Data'!$A$2:$BH$1679,49,FALSE)</f>
        <v>0.37378641963005071</v>
      </c>
      <c r="L890" s="125">
        <f>VLOOKUP($A890,'Supporting Data'!$A$2:$BH$1679,26,FALSE)</f>
        <v>87.941551208496094</v>
      </c>
      <c r="M890" s="125">
        <f>VLOOKUP($A890,'Supporting Data'!$A$2:$BH$1679,53,FALSE)</f>
        <v>86.773765563964844</v>
      </c>
    </row>
    <row r="891" spans="1:13" x14ac:dyDescent="0.3">
      <c r="A891" s="4">
        <v>171254010</v>
      </c>
      <c r="B891" s="3" t="s">
        <v>75</v>
      </c>
      <c r="C891" s="3" t="s">
        <v>750</v>
      </c>
      <c r="D891" s="125">
        <f>VLOOKUP($A891,'Supporting Data'!$A$2:$BH$1679,5,FALSE)</f>
        <v>82.916694641113281</v>
      </c>
      <c r="E891" s="128">
        <f>VLOOKUP($A891,'Supporting Data'!$A$2:$BH$1679,16,FALSE)</f>
        <v>0.41860464215278631</v>
      </c>
      <c r="F891" s="125">
        <f>VLOOKUP($A891,'Supporting Data'!$A$2:$BH$1679,7,FALSE)</f>
        <v>84.497871398925781</v>
      </c>
      <c r="G891" s="128">
        <f>VLOOKUP($A891,'Supporting Data'!$A$2:$BH$1679,49,FALSE)</f>
        <v>7.8431375324726105E-2</v>
      </c>
      <c r="H891" s="125">
        <f>VLOOKUP($A891,'Supporting Data'!$A$2:$BH$1679,6,FALSE)</f>
        <v>84.379920959472656</v>
      </c>
      <c r="I891" s="128">
        <f>VLOOKUP($A891,'Supporting Data'!$A$2:$BH$1679,22,FALSE)</f>
        <v>0.21568627655506131</v>
      </c>
      <c r="J891" s="125">
        <f>VLOOKUP($A891,'Supporting Data'!$A$2:$BH$1679,8,FALSE)</f>
        <v>86.324058532714844</v>
      </c>
      <c r="K891" s="128">
        <f>VLOOKUP($A891,'Supporting Data'!$A$2:$BH$1679,49,FALSE)</f>
        <v>7.8431375324726105E-2</v>
      </c>
      <c r="L891" s="125">
        <f>VLOOKUP($A891,'Supporting Data'!$A$2:$BH$1679,26,FALSE)</f>
        <v>80.993446350097656</v>
      </c>
      <c r="M891" s="125">
        <f>VLOOKUP($A891,'Supporting Data'!$A$2:$BH$1679,53,FALSE)</f>
        <v>79.742408752441406</v>
      </c>
    </row>
    <row r="892" spans="1:13" x14ac:dyDescent="0.3">
      <c r="A892" s="4">
        <v>30334020</v>
      </c>
      <c r="B892" s="3" t="s">
        <v>10</v>
      </c>
      <c r="C892" s="3" t="s">
        <v>568</v>
      </c>
      <c r="D892" s="125">
        <f>VLOOKUP($A892,'Supporting Data'!$A$2:$BH$1679,5,FALSE)</f>
        <v>85.516403198242188</v>
      </c>
      <c r="E892" s="128">
        <f>VLOOKUP($A892,'Supporting Data'!$A$2:$BH$1679,16,FALSE)</f>
        <v>0.5476190447807312</v>
      </c>
      <c r="F892" s="125">
        <f>VLOOKUP($A892,'Supporting Data'!$A$2:$BH$1679,7,FALSE)</f>
        <v>86.592765808105469</v>
      </c>
      <c r="G892" s="128">
        <f>VLOOKUP($A892,'Supporting Data'!$A$2:$BH$1679,49,FALSE)</f>
        <v>0.29411765933036799</v>
      </c>
      <c r="H892" s="125">
        <f>VLOOKUP($A892,'Supporting Data'!$A$2:$BH$1679,6,FALSE)</f>
        <v>81.229774475097656</v>
      </c>
      <c r="I892" s="128">
        <f>VLOOKUP($A892,'Supporting Data'!$A$2:$BH$1679,22,FALSE)</f>
        <v>0</v>
      </c>
      <c r="J892" s="125">
        <f>VLOOKUP($A892,'Supporting Data'!$A$2:$BH$1679,8,FALSE)</f>
        <v>83.511573791503906</v>
      </c>
      <c r="K892" s="128">
        <f>VLOOKUP($A892,'Supporting Data'!$A$2:$BH$1679,49,FALSE)</f>
        <v>0.29411765933036799</v>
      </c>
      <c r="L892" s="125">
        <f>VLOOKUP($A892,'Supporting Data'!$A$2:$BH$1679,26,FALSE)</f>
        <v>85.222724914550781</v>
      </c>
      <c r="M892" s="125">
        <f>VLOOKUP($A892,'Supporting Data'!$A$2:$BH$1679,53,FALSE)</f>
        <v>90.505958557128906</v>
      </c>
    </row>
    <row r="893" spans="1:13" x14ac:dyDescent="0.3">
      <c r="A893" s="4">
        <v>1090034060</v>
      </c>
      <c r="B893" s="3" t="s">
        <v>518</v>
      </c>
      <c r="C893" s="3" t="s">
        <v>2026</v>
      </c>
      <c r="D893" s="125">
        <f>VLOOKUP($A893,'Supporting Data'!$A$2:$BH$1679,5,FALSE)</f>
        <v>93.509620666503906</v>
      </c>
      <c r="E893" s="128">
        <f>VLOOKUP($A893,'Supporting Data'!$A$2:$BH$1679,16,FALSE)</f>
        <v>0.59130436182022095</v>
      </c>
      <c r="F893" s="125">
        <f>VLOOKUP($A893,'Supporting Data'!$A$2:$BH$1679,7,FALSE)</f>
        <v>90.218894958496094</v>
      </c>
      <c r="G893" s="128">
        <f>VLOOKUP($A893,'Supporting Data'!$A$2:$BH$1679,49,FALSE)</f>
        <v>0.41414141654968262</v>
      </c>
      <c r="H893" s="125">
        <f>VLOOKUP($A893,'Supporting Data'!$A$2:$BH$1679,6,FALSE)</f>
        <v>93.121772766113281</v>
      </c>
      <c r="I893" s="128">
        <f>VLOOKUP($A893,'Supporting Data'!$A$2:$BH$1679,22,FALSE)</f>
        <v>0.56565654277801514</v>
      </c>
      <c r="J893" s="125">
        <f>VLOOKUP($A893,'Supporting Data'!$A$2:$BH$1679,8,FALSE)</f>
        <v>92.979988098144531</v>
      </c>
      <c r="K893" s="128">
        <f>VLOOKUP($A893,'Supporting Data'!$A$2:$BH$1679,49,FALSE)</f>
        <v>0.41414141654968262</v>
      </c>
      <c r="L893" s="125">
        <f>VLOOKUP($A893,'Supporting Data'!$A$2:$BH$1679,26,FALSE)</f>
        <v>92.17083740234375</v>
      </c>
      <c r="M893" s="125">
        <f>VLOOKUP($A893,'Supporting Data'!$A$2:$BH$1679,53,FALSE)</f>
        <v>88.07281494140625</v>
      </c>
    </row>
    <row r="894" spans="1:13" x14ac:dyDescent="0.3">
      <c r="A894" s="4">
        <v>810963000</v>
      </c>
      <c r="B894" s="3" t="s">
        <v>386</v>
      </c>
      <c r="C894" s="3" t="s">
        <v>1596</v>
      </c>
      <c r="D894" s="125">
        <f>VLOOKUP($A894,'Supporting Data'!$A$2:$BH$1679,5,FALSE)</f>
        <v>83.388206481933594</v>
      </c>
      <c r="E894" s="128">
        <f>VLOOKUP($A894,'Supporting Data'!$A$2:$BH$1679,16,FALSE)</f>
        <v>0.46570396423339838</v>
      </c>
      <c r="F894" s="125">
        <f>VLOOKUP($A894,'Supporting Data'!$A$2:$BH$1679,7,FALSE)</f>
        <v>82.766815185546875</v>
      </c>
      <c r="G894" s="128">
        <f>VLOOKUP($A894,'Supporting Data'!$A$2:$BH$1679,49,FALSE)</f>
        <v>0.22572815418243411</v>
      </c>
      <c r="H894" s="125">
        <f>VLOOKUP($A894,'Supporting Data'!$A$2:$BH$1679,6,FALSE)</f>
        <v>81.073234558105469</v>
      </c>
      <c r="I894" s="128">
        <f>VLOOKUP($A894,'Supporting Data'!$A$2:$BH$1679,22,FALSE)</f>
        <v>0.29197078943252558</v>
      </c>
      <c r="J894" s="125">
        <f>VLOOKUP($A894,'Supporting Data'!$A$2:$BH$1679,8,FALSE)</f>
        <v>82.09423828125</v>
      </c>
      <c r="K894" s="128">
        <f>VLOOKUP($A894,'Supporting Data'!$A$2:$BH$1679,49,FALSE)</f>
        <v>0.22572815418243411</v>
      </c>
      <c r="L894" s="125">
        <f>VLOOKUP($A894,'Supporting Data'!$A$2:$BH$1679,26,FALSE)</f>
        <v>83.410179138183594</v>
      </c>
      <c r="M894" s="125">
        <f>VLOOKUP($A894,'Supporting Data'!$A$2:$BH$1679,53,FALSE)</f>
        <v>82.010589599609375</v>
      </c>
    </row>
    <row r="895" spans="1:13" x14ac:dyDescent="0.3">
      <c r="A895" s="4">
        <v>160903000</v>
      </c>
      <c r="B895" s="3" t="s">
        <v>67</v>
      </c>
      <c r="C895" s="3" t="s">
        <v>728</v>
      </c>
      <c r="D895" s="125">
        <f>VLOOKUP($A895,'Supporting Data'!$A$2:$BH$1679,5,FALSE)</f>
        <v>86.455818176269531</v>
      </c>
      <c r="E895" s="128">
        <f>VLOOKUP($A895,'Supporting Data'!$A$2:$BH$1679,16,FALSE)</f>
        <v>0.54867255687713623</v>
      </c>
      <c r="F895" s="125">
        <f>VLOOKUP($A895,'Supporting Data'!$A$2:$BH$1679,7,FALSE)</f>
        <v>83.125877380371094</v>
      </c>
      <c r="G895" s="128">
        <f>VLOOKUP($A895,'Supporting Data'!$A$2:$BH$1679,49,FALSE)</f>
        <v>0.17647059261798859</v>
      </c>
      <c r="H895" s="125">
        <f>VLOOKUP($A895,'Supporting Data'!$A$2:$BH$1679,6,FALSE)</f>
        <v>83.903060913085938</v>
      </c>
      <c r="I895" s="128">
        <f>VLOOKUP($A895,'Supporting Data'!$A$2:$BH$1679,22,FALSE)</f>
        <v>0.36532506346702581</v>
      </c>
      <c r="J895" s="125">
        <f>VLOOKUP($A895,'Supporting Data'!$A$2:$BH$1679,8,FALSE)</f>
        <v>82.132003784179688</v>
      </c>
      <c r="K895" s="128">
        <f>VLOOKUP($A895,'Supporting Data'!$A$2:$BH$1679,49,FALSE)</f>
        <v>0.17647059261798859</v>
      </c>
      <c r="L895" s="125">
        <f>VLOOKUP($A895,'Supporting Data'!$A$2:$BH$1679,26,FALSE)</f>
        <v>82.201812744140625</v>
      </c>
      <c r="M895" s="125">
        <f>VLOOKUP($A895,'Supporting Data'!$A$2:$BH$1679,53,FALSE)</f>
        <v>84.856124877929688</v>
      </c>
    </row>
    <row r="896" spans="1:13" x14ac:dyDescent="0.3">
      <c r="A896" s="4">
        <v>971304020</v>
      </c>
      <c r="B896" s="3" t="s">
        <v>469</v>
      </c>
      <c r="C896" s="3" t="s">
        <v>1935</v>
      </c>
      <c r="D896" s="125">
        <f>VLOOKUP($A896,'Supporting Data'!$A$2:$BH$1679,5,FALSE)</f>
        <v>85.365699768066406</v>
      </c>
      <c r="E896" s="128">
        <f>VLOOKUP($A896,'Supporting Data'!$A$2:$BH$1679,16,FALSE)</f>
        <v>0.3684210479259491</v>
      </c>
      <c r="F896" s="125">
        <f>VLOOKUP($A896,'Supporting Data'!$A$2:$BH$1679,7,FALSE)</f>
        <v>84.657485961914063</v>
      </c>
      <c r="G896" s="128">
        <f>VLOOKUP($A896,'Supporting Data'!$A$2:$BH$1679,49,FALSE)</f>
        <v>0.1578947305679321</v>
      </c>
      <c r="H896" s="125">
        <f>VLOOKUP($A896,'Supporting Data'!$A$2:$BH$1679,6,FALSE)</f>
        <v>86.977012634277344</v>
      </c>
      <c r="I896" s="128">
        <f>VLOOKUP($A896,'Supporting Data'!$A$2:$BH$1679,22,FALSE)</f>
        <v>0.3684210479259491</v>
      </c>
      <c r="J896" s="125">
        <f>VLOOKUP($A896,'Supporting Data'!$A$2:$BH$1679,8,FALSE)</f>
        <v>83.672332763671875</v>
      </c>
      <c r="K896" s="128">
        <f>VLOOKUP($A896,'Supporting Data'!$A$2:$BH$1679,49,FALSE)</f>
        <v>0.1578947305679321</v>
      </c>
      <c r="L896" s="125">
        <f>VLOOKUP($A896,'Supporting Data'!$A$2:$BH$1679,26,FALSE)</f>
        <v>85.524818420410156</v>
      </c>
      <c r="M896" s="125">
        <f>VLOOKUP($A896,'Supporting Data'!$A$2:$BH$1679,53,FALSE)</f>
        <v>80.897117614746094</v>
      </c>
    </row>
    <row r="897" spans="1:13" x14ac:dyDescent="0.3">
      <c r="A897" s="4">
        <v>71231050</v>
      </c>
      <c r="B897" s="3" t="s">
        <v>26</v>
      </c>
      <c r="C897" s="3" t="s">
        <v>599</v>
      </c>
      <c r="D897" s="125">
        <f>VLOOKUP($A897,'Supporting Data'!$A$2:$BH$1679,5,FALSE)</f>
        <v>80.380874633789063</v>
      </c>
      <c r="E897" s="128">
        <f>VLOOKUP($A897,'Supporting Data'!$A$2:$BH$1679,16,FALSE)</f>
        <v>0.5</v>
      </c>
      <c r="F897" s="125">
        <f>VLOOKUP($A897,'Supporting Data'!$A$2:$BH$1679,7,FALSE)</f>
        <v>77.714973449707031</v>
      </c>
      <c r="G897" s="128">
        <f>VLOOKUP($A897,'Supporting Data'!$A$2:$BH$1679,49,FALSE)</f>
        <v>0.10638298094272609</v>
      </c>
      <c r="H897" s="125">
        <f>VLOOKUP($A897,'Supporting Data'!$A$2:$BH$1679,6,FALSE)</f>
        <v>80.709976196289063</v>
      </c>
      <c r="I897" s="128">
        <f>VLOOKUP($A897,'Supporting Data'!$A$2:$BH$1679,22,FALSE)</f>
        <v>0.32608696818351751</v>
      </c>
      <c r="J897" s="125">
        <f>VLOOKUP($A897,'Supporting Data'!$A$2:$BH$1679,8,FALSE)</f>
        <v>77.856483459472656</v>
      </c>
      <c r="K897" s="128">
        <f>VLOOKUP($A897,'Supporting Data'!$A$2:$BH$1679,49,FALSE)</f>
        <v>0.10638298094272609</v>
      </c>
      <c r="L897" s="125">
        <f>VLOOKUP($A897,'Supporting Data'!$A$2:$BH$1679,26,FALSE)</f>
        <v>82.805992126464844</v>
      </c>
      <c r="M897" s="125">
        <f>VLOOKUP($A897,'Supporting Data'!$A$2:$BH$1679,53,FALSE)</f>
        <v>76.443229675292969</v>
      </c>
    </row>
    <row r="898" spans="1:13" x14ac:dyDescent="0.3">
      <c r="A898" s="4">
        <v>1031294020</v>
      </c>
      <c r="B898" s="3" t="s">
        <v>486</v>
      </c>
      <c r="C898" s="3" t="s">
        <v>1967</v>
      </c>
      <c r="D898" s="125">
        <f>VLOOKUP($A898,'Supporting Data'!$A$2:$BH$1679,5,FALSE)</f>
        <v>92.341682434082031</v>
      </c>
      <c r="E898" s="128">
        <f>VLOOKUP($A898,'Supporting Data'!$A$2:$BH$1679,16,FALSE)</f>
        <v>0.63063061237335205</v>
      </c>
      <c r="F898" s="125">
        <f>VLOOKUP($A898,'Supporting Data'!$A$2:$BH$1679,7,FALSE)</f>
        <v>90.980827331542969</v>
      </c>
      <c r="G898" s="128">
        <f>VLOOKUP($A898,'Supporting Data'!$A$2:$BH$1679,49,FALSE)</f>
        <v>0.65151512622833252</v>
      </c>
      <c r="H898" s="125">
        <f>VLOOKUP($A898,'Supporting Data'!$A$2:$BH$1679,6,FALSE)</f>
        <v>93.49481201171875</v>
      </c>
      <c r="I898" s="128">
        <f>VLOOKUP($A898,'Supporting Data'!$A$2:$BH$1679,22,FALSE)</f>
        <v>0.53030300140380859</v>
      </c>
      <c r="J898" s="125">
        <f>VLOOKUP($A898,'Supporting Data'!$A$2:$BH$1679,8,FALSE)</f>
        <v>87.799476623535156</v>
      </c>
      <c r="K898" s="128">
        <f>VLOOKUP($A898,'Supporting Data'!$A$2:$BH$1679,49,FALSE)</f>
        <v>0.65151512622833252</v>
      </c>
      <c r="L898" s="125">
        <f>VLOOKUP($A898,'Supporting Data'!$A$2:$BH$1679,26,FALSE)</f>
        <v>94.285484313964844</v>
      </c>
      <c r="M898" s="125">
        <f>VLOOKUP($A898,'Supporting Data'!$A$2:$BH$1679,53,FALSE)</f>
        <v>95.269134521484375</v>
      </c>
    </row>
    <row r="899" spans="1:13" x14ac:dyDescent="0.3">
      <c r="A899" s="4">
        <v>920904080</v>
      </c>
      <c r="B899" s="3" t="s">
        <v>430</v>
      </c>
      <c r="C899" s="3" t="s">
        <v>609</v>
      </c>
      <c r="D899" s="125">
        <f>VLOOKUP($A899,'Supporting Data'!$A$2:$BH$1679,5,FALSE)</f>
        <v>87.871246337890625</v>
      </c>
      <c r="E899" s="128">
        <f>VLOOKUP($A899,'Supporting Data'!$A$2:$BH$1679,16,FALSE)</f>
        <v>0.8125</v>
      </c>
      <c r="F899" s="125">
        <f>VLOOKUP($A899,'Supporting Data'!$A$2:$BH$1679,7,FALSE)</f>
        <v>79.596954345703125</v>
      </c>
      <c r="G899" s="128">
        <f>VLOOKUP($A899,'Supporting Data'!$A$2:$BH$1679,49,FALSE)</f>
        <v>0.48387095332145691</v>
      </c>
      <c r="H899" s="125">
        <f>VLOOKUP($A899,'Supporting Data'!$A$2:$BH$1679,6,FALSE)</f>
        <v>89.760810852050781</v>
      </c>
      <c r="I899" s="128">
        <f>VLOOKUP($A899,'Supporting Data'!$A$2:$BH$1679,22,FALSE)</f>
        <v>0.45161288976669312</v>
      </c>
      <c r="J899" s="125">
        <f>VLOOKUP($A899,'Supporting Data'!$A$2:$BH$1679,8,FALSE)</f>
        <v>83.386863708496094</v>
      </c>
      <c r="K899" s="128">
        <f>VLOOKUP($A899,'Supporting Data'!$A$2:$BH$1679,49,FALSE)</f>
        <v>0.48387095332145691</v>
      </c>
      <c r="L899" s="125">
        <f>VLOOKUP($A899,'Supporting Data'!$A$2:$BH$1679,26,FALSE)</f>
        <v>87.63946533203125</v>
      </c>
      <c r="M899" s="125">
        <f>VLOOKUP($A899,'Supporting Data'!$A$2:$BH$1679,53,FALSE)</f>
        <v>86.423233032226563</v>
      </c>
    </row>
    <row r="900" spans="1:13" x14ac:dyDescent="0.3">
      <c r="A900" s="4">
        <v>480683080</v>
      </c>
      <c r="B900" s="3" t="s">
        <v>217</v>
      </c>
      <c r="C900" s="3" t="s">
        <v>1141</v>
      </c>
      <c r="D900" s="125">
        <f>VLOOKUP($A900,'Supporting Data'!$A$2:$BH$1679,5,FALSE)</f>
        <v>86.967689514160156</v>
      </c>
      <c r="E900" s="128">
        <f>VLOOKUP($A900,'Supporting Data'!$A$2:$BH$1679,16,FALSE)</f>
        <v>0.67108750343322754</v>
      </c>
      <c r="F900" s="125">
        <f>VLOOKUP($A900,'Supporting Data'!$A$2:$BH$1679,7,FALSE)</f>
        <v>84.104240417480469</v>
      </c>
      <c r="G900" s="128">
        <f>VLOOKUP($A900,'Supporting Data'!$A$2:$BH$1679,49,FALSE)</f>
        <v>0.38961037993431091</v>
      </c>
      <c r="H900" s="125">
        <f>VLOOKUP($A900,'Supporting Data'!$A$2:$BH$1679,6,FALSE)</f>
        <v>85.322807312011719</v>
      </c>
      <c r="I900" s="128">
        <f>VLOOKUP($A900,'Supporting Data'!$A$2:$BH$1679,22,FALSE)</f>
        <v>0.45454546809196472</v>
      </c>
      <c r="J900" s="125">
        <f>VLOOKUP($A900,'Supporting Data'!$A$2:$BH$1679,8,FALSE)</f>
        <v>81.537773132324219</v>
      </c>
      <c r="K900" s="128">
        <f>VLOOKUP($A900,'Supporting Data'!$A$2:$BH$1679,49,FALSE)</f>
        <v>0.38961037993431091</v>
      </c>
      <c r="L900" s="125">
        <f>VLOOKUP($A900,'Supporting Data'!$A$2:$BH$1679,26,FALSE)</f>
        <v>87.941551208496094</v>
      </c>
      <c r="M900" s="125">
        <f>VLOOKUP($A900,'Supporting Data'!$A$2:$BH$1679,53,FALSE)</f>
        <v>84.9385986328125</v>
      </c>
    </row>
    <row r="901" spans="1:13" x14ac:dyDescent="0.3">
      <c r="A901" s="4">
        <v>311224020</v>
      </c>
      <c r="B901" s="3" t="s">
        <v>134</v>
      </c>
      <c r="C901" s="3" t="s">
        <v>934</v>
      </c>
      <c r="D901" s="125">
        <f>VLOOKUP($A901,'Supporting Data'!$A$2:$BH$1679,5,FALSE)</f>
        <v>83.508834838867188</v>
      </c>
      <c r="E901" s="128">
        <f>VLOOKUP($A901,'Supporting Data'!$A$2:$BH$1679,16,FALSE)</f>
        <v>0</v>
      </c>
      <c r="F901" s="125">
        <f>VLOOKUP($A901,'Supporting Data'!$A$2:$BH$1679,7,FALSE)</f>
        <v>84.464286804199219</v>
      </c>
      <c r="G901" s="128">
        <f>VLOOKUP($A901,'Supporting Data'!$A$2:$BH$1679,49,FALSE)</f>
        <v>0</v>
      </c>
      <c r="H901" s="125">
        <f>VLOOKUP($A901,'Supporting Data'!$A$2:$BH$1679,6,FALSE)</f>
        <v>85.327354431152344</v>
      </c>
      <c r="I901" s="128">
        <f>VLOOKUP($A901,'Supporting Data'!$A$2:$BH$1679,22,FALSE)</f>
        <v>0</v>
      </c>
      <c r="J901" s="125">
        <f>VLOOKUP($A901,'Supporting Data'!$A$2:$BH$1679,8,FALSE)</f>
        <v>85.744300842285156</v>
      </c>
      <c r="K901" s="128">
        <f>VLOOKUP($A901,'Supporting Data'!$A$2:$BH$1679,49,FALSE)</f>
        <v>0</v>
      </c>
      <c r="L901" s="125">
        <f>VLOOKUP($A901,'Supporting Data'!$A$2:$BH$1679,26,FALSE)</f>
        <v>83.712272644042969</v>
      </c>
      <c r="M901" s="125">
        <f>VLOOKUP($A901,'Supporting Data'!$A$2:$BH$1679,53,FALSE)</f>
        <v>82.629180908203125</v>
      </c>
    </row>
    <row r="902" spans="1:13" x14ac:dyDescent="0.3">
      <c r="A902" s="4">
        <v>480713000</v>
      </c>
      <c r="B902" s="3" t="s">
        <v>220</v>
      </c>
      <c r="C902" s="3" t="s">
        <v>1164</v>
      </c>
      <c r="D902" s="125">
        <f>VLOOKUP($A902,'Supporting Data'!$A$2:$BH$1679,5,FALSE)</f>
        <v>78.093597412109375</v>
      </c>
      <c r="E902" s="128">
        <f>VLOOKUP($A902,'Supporting Data'!$A$2:$BH$1679,16,FALSE)</f>
        <v>0.48148149251937872</v>
      </c>
      <c r="F902" s="125">
        <f>VLOOKUP($A902,'Supporting Data'!$A$2:$BH$1679,7,FALSE)</f>
        <v>81.303581237792969</v>
      </c>
      <c r="G902" s="128">
        <f>VLOOKUP($A902,'Supporting Data'!$A$2:$BH$1679,49,FALSE)</f>
        <v>0.210191085934639</v>
      </c>
      <c r="H902" s="125">
        <f>VLOOKUP($A902,'Supporting Data'!$A$2:$BH$1679,6,FALSE)</f>
        <v>77.851951599121094</v>
      </c>
      <c r="I902" s="128">
        <f>VLOOKUP($A902,'Supporting Data'!$A$2:$BH$1679,22,FALSE)</f>
        <v>0.27936509251594538</v>
      </c>
      <c r="J902" s="125">
        <f>VLOOKUP($A902,'Supporting Data'!$A$2:$BH$1679,8,FALSE)</f>
        <v>80.342567443847656</v>
      </c>
      <c r="K902" s="128">
        <f>VLOOKUP($A902,'Supporting Data'!$A$2:$BH$1679,49,FALSE)</f>
        <v>0.210191085934639</v>
      </c>
      <c r="L902" s="125">
        <f>VLOOKUP($A902,'Supporting Data'!$A$2:$BH$1679,26,FALSE)</f>
        <v>80.993446350097656</v>
      </c>
      <c r="M902" s="125">
        <f>VLOOKUP($A902,'Supporting Data'!$A$2:$BH$1679,53,FALSE)</f>
        <v>85.866493225097656</v>
      </c>
    </row>
    <row r="903" spans="1:13" x14ac:dyDescent="0.3">
      <c r="A903" s="4">
        <v>100903000</v>
      </c>
      <c r="B903" s="3" t="s">
        <v>40</v>
      </c>
      <c r="C903" s="3" t="s">
        <v>627</v>
      </c>
      <c r="D903" s="125">
        <f>VLOOKUP($A903,'Supporting Data'!$A$2:$BH$1679,5,FALSE)</f>
        <v>89.383354187011719</v>
      </c>
      <c r="E903" s="128">
        <f>VLOOKUP($A903,'Supporting Data'!$A$2:$BH$1679,16,FALSE)</f>
        <v>0.50413221120834351</v>
      </c>
      <c r="F903" s="125">
        <f>VLOOKUP($A903,'Supporting Data'!$A$2:$BH$1679,7,FALSE)</f>
        <v>79.873832702636719</v>
      </c>
      <c r="G903" s="128">
        <f>VLOOKUP($A903,'Supporting Data'!$A$2:$BH$1679,49,FALSE)</f>
        <v>0.1428571492433548</v>
      </c>
      <c r="H903" s="125">
        <f>VLOOKUP($A903,'Supporting Data'!$A$2:$BH$1679,6,FALSE)</f>
        <v>88.665054321289063</v>
      </c>
      <c r="I903" s="128">
        <f>VLOOKUP($A903,'Supporting Data'!$A$2:$BH$1679,22,FALSE)</f>
        <v>0.40625</v>
      </c>
      <c r="J903" s="125">
        <f>VLOOKUP($A903,'Supporting Data'!$A$2:$BH$1679,8,FALSE)</f>
        <v>81.306716918945313</v>
      </c>
      <c r="K903" s="128">
        <f>VLOOKUP($A903,'Supporting Data'!$A$2:$BH$1679,49,FALSE)</f>
        <v>0.1428571492433548</v>
      </c>
      <c r="L903" s="125">
        <f>VLOOKUP($A903,'Supporting Data'!$A$2:$BH$1679,26,FALSE)</f>
        <v>89.754104614257813</v>
      </c>
      <c r="M903" s="125">
        <f>VLOOKUP($A903,'Supporting Data'!$A$2:$BH$1679,53,FALSE)</f>
        <v>85.969596862792969</v>
      </c>
    </row>
    <row r="904" spans="1:13" x14ac:dyDescent="0.3">
      <c r="A904" s="4">
        <v>480716010</v>
      </c>
      <c r="B904" s="3" t="s">
        <v>220</v>
      </c>
      <c r="C904" s="3" t="s">
        <v>1183</v>
      </c>
      <c r="D904" s="125">
        <f>VLOOKUP($A904,'Supporting Data'!$A$2:$BH$1679,5,FALSE)</f>
        <v>85.368011474609375</v>
      </c>
      <c r="E904" s="128">
        <f>VLOOKUP($A904,'Supporting Data'!$A$2:$BH$1679,16,FALSE)</f>
        <v>0.58862876892089844</v>
      </c>
      <c r="F904" s="125">
        <f>VLOOKUP($A904,'Supporting Data'!$A$2:$BH$1679,7,FALSE)</f>
        <v>87.643470764160156</v>
      </c>
      <c r="G904" s="128">
        <f>VLOOKUP($A904,'Supporting Data'!$A$2:$BH$1679,49,FALSE)</f>
        <v>0.31460675597190862</v>
      </c>
      <c r="H904" s="125">
        <f>VLOOKUP($A904,'Supporting Data'!$A$2:$BH$1679,6,FALSE)</f>
        <v>85.855667114257813</v>
      </c>
      <c r="I904" s="128">
        <f>VLOOKUP($A904,'Supporting Data'!$A$2:$BH$1679,22,FALSE)</f>
        <v>0.37777778506278992</v>
      </c>
      <c r="J904" s="125">
        <f>VLOOKUP($A904,'Supporting Data'!$A$2:$BH$1679,8,FALSE)</f>
        <v>84.925880432128906</v>
      </c>
      <c r="K904" s="128">
        <f>VLOOKUP($A904,'Supporting Data'!$A$2:$BH$1679,49,FALSE)</f>
        <v>0.31460675597190862</v>
      </c>
      <c r="L904" s="125">
        <f>VLOOKUP($A904,'Supporting Data'!$A$2:$BH$1679,26,FALSE)</f>
        <v>86.431098937988281</v>
      </c>
      <c r="M904" s="125">
        <f>VLOOKUP($A904,'Supporting Data'!$A$2:$BH$1679,53,FALSE)</f>
        <v>89.866744995117188</v>
      </c>
    </row>
    <row r="905" spans="1:13" x14ac:dyDescent="0.3">
      <c r="A905" s="4">
        <v>540374020</v>
      </c>
      <c r="B905" s="3" t="s">
        <v>277</v>
      </c>
      <c r="C905" s="3" t="s">
        <v>1383</v>
      </c>
      <c r="D905" s="125">
        <f>VLOOKUP($A905,'Supporting Data'!$A$2:$BH$1679,5,FALSE)</f>
        <v>90.116043090820313</v>
      </c>
      <c r="E905" s="128">
        <f>VLOOKUP($A905,'Supporting Data'!$A$2:$BH$1679,16,FALSE)</f>
        <v>0.40310078859329218</v>
      </c>
      <c r="F905" s="125">
        <f>VLOOKUP($A905,'Supporting Data'!$A$2:$BH$1679,7,FALSE)</f>
        <v>91.482673645019531</v>
      </c>
      <c r="G905" s="128">
        <f>VLOOKUP($A905,'Supporting Data'!$A$2:$BH$1679,49,FALSE)</f>
        <v>0.17910447716712949</v>
      </c>
      <c r="H905" s="125">
        <f>VLOOKUP($A905,'Supporting Data'!$A$2:$BH$1679,6,FALSE)</f>
        <v>88.675018310546875</v>
      </c>
      <c r="I905" s="128">
        <f>VLOOKUP($A905,'Supporting Data'!$A$2:$BH$1679,22,FALSE)</f>
        <v>0.27272728085517878</v>
      </c>
      <c r="J905" s="125">
        <f>VLOOKUP($A905,'Supporting Data'!$A$2:$BH$1679,8,FALSE)</f>
        <v>89.950889587402344</v>
      </c>
      <c r="K905" s="128">
        <f>VLOOKUP($A905,'Supporting Data'!$A$2:$BH$1679,49,FALSE)</f>
        <v>0.17910447716712949</v>
      </c>
      <c r="L905" s="125">
        <f>VLOOKUP($A905,'Supporting Data'!$A$2:$BH$1679,26,FALSE)</f>
        <v>82.201812744140625</v>
      </c>
      <c r="M905" s="125">
        <f>VLOOKUP($A905,'Supporting Data'!$A$2:$BH$1679,53,FALSE)</f>
        <v>83.763275146484375</v>
      </c>
    </row>
    <row r="906" spans="1:13" x14ac:dyDescent="0.3">
      <c r="A906" s="4">
        <v>1141121050</v>
      </c>
      <c r="B906" s="3" t="s">
        <v>530</v>
      </c>
      <c r="C906" s="3" t="s">
        <v>2048</v>
      </c>
      <c r="D906" s="125">
        <f>VLOOKUP($A906,'Supporting Data'!$A$2:$BH$1679,5,FALSE)</f>
        <v>87.626091003417969</v>
      </c>
      <c r="E906" s="128">
        <f>VLOOKUP($A906,'Supporting Data'!$A$2:$BH$1679,16,FALSE)</f>
        <v>0.45054945349693298</v>
      </c>
      <c r="F906" s="125">
        <f>VLOOKUP($A906,'Supporting Data'!$A$2:$BH$1679,7,FALSE)</f>
        <v>81.377700805664063</v>
      </c>
      <c r="G906" s="128">
        <f>VLOOKUP($A906,'Supporting Data'!$A$2:$BH$1679,49,FALSE)</f>
        <v>0.15686275064945221</v>
      </c>
      <c r="H906" s="125">
        <f>VLOOKUP($A906,'Supporting Data'!$A$2:$BH$1679,6,FALSE)</f>
        <v>86.043212890625</v>
      </c>
      <c r="I906" s="128">
        <f>VLOOKUP($A906,'Supporting Data'!$A$2:$BH$1679,22,FALSE)</f>
        <v>0.25</v>
      </c>
      <c r="J906" s="125">
        <f>VLOOKUP($A906,'Supporting Data'!$A$2:$BH$1679,8,FALSE)</f>
        <v>82.334175109863281</v>
      </c>
      <c r="K906" s="128">
        <f>VLOOKUP($A906,'Supporting Data'!$A$2:$BH$1679,49,FALSE)</f>
        <v>0.15686275064945221</v>
      </c>
      <c r="L906" s="125">
        <f>VLOOKUP($A906,'Supporting Data'!$A$2:$BH$1679,26,FALSE)</f>
        <v>87.337371826171875</v>
      </c>
      <c r="M906" s="125">
        <f>VLOOKUP($A906,'Supporting Data'!$A$2:$BH$1679,53,FALSE)</f>
        <v>89.227523803710938</v>
      </c>
    </row>
    <row r="907" spans="1:13" x14ac:dyDescent="0.3">
      <c r="A907" s="4">
        <v>640743000</v>
      </c>
      <c r="B907" s="3" t="s">
        <v>315</v>
      </c>
      <c r="C907" s="3" t="s">
        <v>1461</v>
      </c>
      <c r="D907" s="125">
        <f>VLOOKUP($A907,'Supporting Data'!$A$2:$BH$1679,5,FALSE)</f>
        <v>81.057571411132813</v>
      </c>
      <c r="E907" s="128">
        <f>VLOOKUP($A907,'Supporting Data'!$A$2:$BH$1679,16,FALSE)</f>
        <v>0.37419354915618902</v>
      </c>
      <c r="F907" s="125">
        <f>VLOOKUP($A907,'Supporting Data'!$A$2:$BH$1679,7,FALSE)</f>
        <v>82.35479736328125</v>
      </c>
      <c r="G907" s="128">
        <f>VLOOKUP($A907,'Supporting Data'!$A$2:$BH$1679,49,FALSE)</f>
        <v>0.1382113844156265</v>
      </c>
      <c r="H907" s="125">
        <f>VLOOKUP($A907,'Supporting Data'!$A$2:$BH$1679,6,FALSE)</f>
        <v>82.909858703613281</v>
      </c>
      <c r="I907" s="128">
        <f>VLOOKUP($A907,'Supporting Data'!$A$2:$BH$1679,22,FALSE)</f>
        <v>0.2601625919342041</v>
      </c>
      <c r="J907" s="125">
        <f>VLOOKUP($A907,'Supporting Data'!$A$2:$BH$1679,8,FALSE)</f>
        <v>80.699195861816406</v>
      </c>
      <c r="K907" s="128">
        <f>VLOOKUP($A907,'Supporting Data'!$A$2:$BH$1679,49,FALSE)</f>
        <v>0.1382113844156265</v>
      </c>
      <c r="L907" s="125">
        <f>VLOOKUP($A907,'Supporting Data'!$A$2:$BH$1679,26,FALSE)</f>
        <v>82.50390625</v>
      </c>
      <c r="M907" s="125">
        <f>VLOOKUP($A907,'Supporting Data'!$A$2:$BH$1679,53,FALSE)</f>
        <v>81.371368408203125</v>
      </c>
    </row>
    <row r="908" spans="1:13" x14ac:dyDescent="0.3">
      <c r="A908" s="4">
        <v>361264060</v>
      </c>
      <c r="B908" s="3" t="s">
        <v>155</v>
      </c>
      <c r="C908" s="3" t="s">
        <v>971</v>
      </c>
      <c r="D908" s="125">
        <f>VLOOKUP($A908,'Supporting Data'!$A$2:$BH$1679,5,FALSE)</f>
        <v>83.947494506835938</v>
      </c>
      <c r="E908" s="128">
        <f>VLOOKUP($A908,'Supporting Data'!$A$2:$BH$1679,16,FALSE)</f>
        <v>0.28888890147209167</v>
      </c>
      <c r="F908" s="125">
        <f>VLOOKUP($A908,'Supporting Data'!$A$2:$BH$1679,7,FALSE)</f>
        <v>89.828033447265625</v>
      </c>
      <c r="G908" s="128">
        <f>VLOOKUP($A908,'Supporting Data'!$A$2:$BH$1679,49,FALSE)</f>
        <v>0.3333333432674408</v>
      </c>
      <c r="H908" s="125">
        <f>VLOOKUP($A908,'Supporting Data'!$A$2:$BH$1679,6,FALSE)</f>
        <v>82.051124572753906</v>
      </c>
      <c r="I908" s="128">
        <f>VLOOKUP($A908,'Supporting Data'!$A$2:$BH$1679,22,FALSE)</f>
        <v>0.2222222238779068</v>
      </c>
      <c r="J908" s="125">
        <f>VLOOKUP($A908,'Supporting Data'!$A$2:$BH$1679,8,FALSE)</f>
        <v>89.144447326660156</v>
      </c>
      <c r="K908" s="128">
        <f>VLOOKUP($A908,'Supporting Data'!$A$2:$BH$1679,49,FALSE)</f>
        <v>0.3333333432674408</v>
      </c>
      <c r="L908" s="125">
        <f>VLOOKUP($A908,'Supporting Data'!$A$2:$BH$1679,26,FALSE)</f>
        <v>90.358291625976563</v>
      </c>
      <c r="M908" s="125">
        <f>VLOOKUP($A908,'Supporting Data'!$A$2:$BH$1679,53,FALSE)</f>
        <v>91.227653503417969</v>
      </c>
    </row>
    <row r="909" spans="1:13" x14ac:dyDescent="0.3">
      <c r="A909" s="4">
        <v>850444020</v>
      </c>
      <c r="B909" s="3" t="s">
        <v>403</v>
      </c>
      <c r="C909" s="3" t="s">
        <v>1641</v>
      </c>
      <c r="D909" s="125">
        <f>VLOOKUP($A909,'Supporting Data'!$A$2:$BH$1679,5,FALSE)</f>
        <v>90.513771057128906</v>
      </c>
      <c r="E909" s="128">
        <f>VLOOKUP($A909,'Supporting Data'!$A$2:$BH$1679,16,FALSE)</f>
        <v>0.49640288949012762</v>
      </c>
      <c r="F909" s="125">
        <f>VLOOKUP($A909,'Supporting Data'!$A$2:$BH$1679,7,FALSE)</f>
        <v>88.206077575683594</v>
      </c>
      <c r="G909" s="128">
        <f>VLOOKUP($A909,'Supporting Data'!$A$2:$BH$1679,49,FALSE)</f>
        <v>0.34532374143600458</v>
      </c>
      <c r="H909" s="125">
        <f>VLOOKUP($A909,'Supporting Data'!$A$2:$BH$1679,6,FALSE)</f>
        <v>92.169570922851563</v>
      </c>
      <c r="I909" s="128">
        <f>VLOOKUP($A909,'Supporting Data'!$A$2:$BH$1679,22,FALSE)</f>
        <v>0.49640288949012762</v>
      </c>
      <c r="J909" s="125">
        <f>VLOOKUP($A909,'Supporting Data'!$A$2:$BH$1679,8,FALSE)</f>
        <v>88.292755126953125</v>
      </c>
      <c r="K909" s="128">
        <f>VLOOKUP($A909,'Supporting Data'!$A$2:$BH$1679,49,FALSE)</f>
        <v>0.34532374143600458</v>
      </c>
      <c r="L909" s="125">
        <f>VLOOKUP($A909,'Supporting Data'!$A$2:$BH$1679,26,FALSE)</f>
        <v>88.243644714355469</v>
      </c>
      <c r="M909" s="125">
        <f>VLOOKUP($A909,'Supporting Data'!$A$2:$BH$1679,53,FALSE)</f>
        <v>84.732406616210938</v>
      </c>
    </row>
    <row r="910" spans="1:13" x14ac:dyDescent="0.3">
      <c r="A910" s="4">
        <v>890804040</v>
      </c>
      <c r="B910" s="3" t="s">
        <v>415</v>
      </c>
      <c r="C910" s="3" t="s">
        <v>579</v>
      </c>
      <c r="D910" s="125">
        <f>VLOOKUP($A910,'Supporting Data'!$A$2:$BH$1679,5,FALSE)</f>
        <v>82.794677734375</v>
      </c>
      <c r="E910" s="128">
        <f>VLOOKUP($A910,'Supporting Data'!$A$2:$BH$1679,16,FALSE)</f>
        <v>0.56462585926055908</v>
      </c>
      <c r="F910" s="125">
        <f>VLOOKUP($A910,'Supporting Data'!$A$2:$BH$1679,7,FALSE)</f>
        <v>78.541435241699219</v>
      </c>
      <c r="G910" s="128">
        <f>VLOOKUP($A910,'Supporting Data'!$A$2:$BH$1679,49,FALSE)</f>
        <v>0.3404255211353302</v>
      </c>
      <c r="H910" s="125">
        <f>VLOOKUP($A910,'Supporting Data'!$A$2:$BH$1679,6,FALSE)</f>
        <v>79.390342712402344</v>
      </c>
      <c r="I910" s="128">
        <f>VLOOKUP($A910,'Supporting Data'!$A$2:$BH$1679,22,FALSE)</f>
        <v>0.3404255211353302</v>
      </c>
      <c r="J910" s="125">
        <f>VLOOKUP($A910,'Supporting Data'!$A$2:$BH$1679,8,FALSE)</f>
        <v>75.437461853027344</v>
      </c>
      <c r="K910" s="128">
        <f>VLOOKUP($A910,'Supporting Data'!$A$2:$BH$1679,49,FALSE)</f>
        <v>0.3404255211353302</v>
      </c>
      <c r="L910" s="125">
        <f>VLOOKUP($A910,'Supporting Data'!$A$2:$BH$1679,26,FALSE)</f>
        <v>85.222724914550781</v>
      </c>
      <c r="M910" s="125">
        <f>VLOOKUP($A910,'Supporting Data'!$A$2:$BH$1679,53,FALSE)</f>
        <v>81.577568054199219</v>
      </c>
    </row>
    <row r="911" spans="1:13" x14ac:dyDescent="0.3">
      <c r="A911" s="4">
        <v>110823000</v>
      </c>
      <c r="B911" s="3" t="s">
        <v>47</v>
      </c>
      <c r="C911" s="3" t="s">
        <v>667</v>
      </c>
      <c r="D911" s="125">
        <f>VLOOKUP($A911,'Supporting Data'!$A$2:$BH$1679,5,FALSE)</f>
        <v>80.676429748535156</v>
      </c>
      <c r="E911" s="128">
        <f>VLOOKUP($A911,'Supporting Data'!$A$2:$BH$1679,16,FALSE)</f>
        <v>0.28695651888847351</v>
      </c>
      <c r="F911" s="125">
        <f>VLOOKUP($A911,'Supporting Data'!$A$2:$BH$1679,7,FALSE)</f>
        <v>83.645645141601563</v>
      </c>
      <c r="G911" s="128">
        <f>VLOOKUP($A911,'Supporting Data'!$A$2:$BH$1679,49,FALSE)</f>
        <v>0.19767442345619199</v>
      </c>
      <c r="H911" s="125">
        <f>VLOOKUP($A911,'Supporting Data'!$A$2:$BH$1679,6,FALSE)</f>
        <v>82.324089050292969</v>
      </c>
      <c r="I911" s="128">
        <f>VLOOKUP($A911,'Supporting Data'!$A$2:$BH$1679,22,FALSE)</f>
        <v>0.28695651888847351</v>
      </c>
      <c r="J911" s="125">
        <f>VLOOKUP($A911,'Supporting Data'!$A$2:$BH$1679,8,FALSE)</f>
        <v>84.551628112792969</v>
      </c>
      <c r="K911" s="128">
        <f>VLOOKUP($A911,'Supporting Data'!$A$2:$BH$1679,49,FALSE)</f>
        <v>0.19767442345619199</v>
      </c>
      <c r="L911" s="125">
        <f>VLOOKUP($A911,'Supporting Data'!$A$2:$BH$1679,26,FALSE)</f>
        <v>80.087165832519531</v>
      </c>
      <c r="M911" s="125">
        <f>VLOOKUP($A911,'Supporting Data'!$A$2:$BH$1679,53,FALSE)</f>
        <v>79.391868591308594</v>
      </c>
    </row>
    <row r="912" spans="1:13" x14ac:dyDescent="0.3">
      <c r="A912" s="4">
        <v>110794020</v>
      </c>
      <c r="B912" s="3" t="s">
        <v>46</v>
      </c>
      <c r="C912" s="3" t="s">
        <v>666</v>
      </c>
      <c r="D912" s="125">
        <f>VLOOKUP($A912,'Supporting Data'!$A$2:$BH$1679,5,FALSE)</f>
        <v>85.346664428710938</v>
      </c>
      <c r="E912" s="128">
        <f>VLOOKUP($A912,'Supporting Data'!$A$2:$BH$1679,16,FALSE)</f>
        <v>0.44318181276321411</v>
      </c>
      <c r="F912" s="125">
        <f>VLOOKUP($A912,'Supporting Data'!$A$2:$BH$1679,7,FALSE)</f>
        <v>85.646476745605469</v>
      </c>
      <c r="G912" s="128">
        <f>VLOOKUP($A912,'Supporting Data'!$A$2:$BH$1679,49,FALSE)</f>
        <v>0.2222222238779068</v>
      </c>
      <c r="H912" s="125">
        <f>VLOOKUP($A912,'Supporting Data'!$A$2:$BH$1679,6,FALSE)</f>
        <v>84.453155517578125</v>
      </c>
      <c r="I912" s="128">
        <f>VLOOKUP($A912,'Supporting Data'!$A$2:$BH$1679,22,FALSE)</f>
        <v>0.1944444477558136</v>
      </c>
      <c r="J912" s="125">
        <f>VLOOKUP($A912,'Supporting Data'!$A$2:$BH$1679,8,FALSE)</f>
        <v>86.530914306640625</v>
      </c>
      <c r="K912" s="128">
        <f>VLOOKUP($A912,'Supporting Data'!$A$2:$BH$1679,49,FALSE)</f>
        <v>0.2222222238779068</v>
      </c>
      <c r="L912" s="125">
        <f>VLOOKUP($A912,'Supporting Data'!$A$2:$BH$1679,26,FALSE)</f>
        <v>84.618545532226563</v>
      </c>
      <c r="M912" s="125">
        <f>VLOOKUP($A912,'Supporting Data'!$A$2:$BH$1679,53,FALSE)</f>
        <v>86.546951293945313</v>
      </c>
    </row>
    <row r="913" spans="1:13" x14ac:dyDescent="0.3">
      <c r="A913" s="4">
        <v>581061050</v>
      </c>
      <c r="B913" s="3" t="s">
        <v>295</v>
      </c>
      <c r="C913" s="3" t="s">
        <v>1420</v>
      </c>
      <c r="D913" s="125">
        <f>VLOOKUP($A913,'Supporting Data'!$A$2:$BH$1679,5,FALSE)</f>
        <v>80.782234191894531</v>
      </c>
      <c r="E913" s="128">
        <f>VLOOKUP($A913,'Supporting Data'!$A$2:$BH$1679,16,FALSE)</f>
        <v>0.42592594027519232</v>
      </c>
      <c r="F913" s="125">
        <f>VLOOKUP($A913,'Supporting Data'!$A$2:$BH$1679,7,FALSE)</f>
        <v>82.108146667480469</v>
      </c>
      <c r="G913" s="128">
        <f>VLOOKUP($A913,'Supporting Data'!$A$2:$BH$1679,49,FALSE)</f>
        <v>0.28571429848670959</v>
      </c>
      <c r="H913" s="125">
        <f>VLOOKUP($A913,'Supporting Data'!$A$2:$BH$1679,6,FALSE)</f>
        <v>80.411941528320313</v>
      </c>
      <c r="I913" s="128">
        <f>VLOOKUP($A913,'Supporting Data'!$A$2:$BH$1679,22,FALSE)</f>
        <v>0.375</v>
      </c>
      <c r="J913" s="125">
        <f>VLOOKUP($A913,'Supporting Data'!$A$2:$BH$1679,8,FALSE)</f>
        <v>83.510856628417969</v>
      </c>
      <c r="K913" s="128">
        <f>VLOOKUP($A913,'Supporting Data'!$A$2:$BH$1679,49,FALSE)</f>
        <v>0.28571429848670959</v>
      </c>
      <c r="L913" s="125">
        <f>VLOOKUP($A913,'Supporting Data'!$A$2:$BH$1679,26,FALSE)</f>
        <v>80.993446350097656</v>
      </c>
      <c r="M913" s="125">
        <f>VLOOKUP($A913,'Supporting Data'!$A$2:$BH$1679,53,FALSE)</f>
        <v>82.505462646484375</v>
      </c>
    </row>
    <row r="914" spans="1:13" x14ac:dyDescent="0.3">
      <c r="A914" s="4">
        <v>41104020</v>
      </c>
      <c r="B914" s="3" t="s">
        <v>13</v>
      </c>
      <c r="C914" s="3" t="s">
        <v>574</v>
      </c>
      <c r="D914" s="125">
        <f>VLOOKUP($A914,'Supporting Data'!$A$2:$BH$1679,5,FALSE)</f>
        <v>84.030540466308594</v>
      </c>
      <c r="E914" s="128">
        <f>VLOOKUP($A914,'Supporting Data'!$A$2:$BH$1679,16,FALSE)</f>
        <v>0.4285714328289032</v>
      </c>
      <c r="F914" s="125">
        <f>VLOOKUP($A914,'Supporting Data'!$A$2:$BH$1679,7,FALSE)</f>
        <v>82.570869445800781</v>
      </c>
      <c r="G914" s="128">
        <f>VLOOKUP($A914,'Supporting Data'!$A$2:$BH$1679,49,FALSE)</f>
        <v>0.3214285671710968</v>
      </c>
      <c r="H914" s="125">
        <f>VLOOKUP($A914,'Supporting Data'!$A$2:$BH$1679,6,FALSE)</f>
        <v>85.609870910644531</v>
      </c>
      <c r="I914" s="128">
        <f>VLOOKUP($A914,'Supporting Data'!$A$2:$BH$1679,22,FALSE)</f>
        <v>0.4285714328289032</v>
      </c>
      <c r="J914" s="125">
        <f>VLOOKUP($A914,'Supporting Data'!$A$2:$BH$1679,8,FALSE)</f>
        <v>82.381492614746094</v>
      </c>
      <c r="K914" s="128">
        <f>VLOOKUP($A914,'Supporting Data'!$A$2:$BH$1679,49,FALSE)</f>
        <v>0.3214285671710968</v>
      </c>
      <c r="L914" s="125">
        <f>VLOOKUP($A914,'Supporting Data'!$A$2:$BH$1679,26,FALSE)</f>
        <v>88.243644714355469</v>
      </c>
      <c r="M914" s="125">
        <f>VLOOKUP($A914,'Supporting Data'!$A$2:$BH$1679,53,FALSE)</f>
        <v>81.350753784179688</v>
      </c>
    </row>
    <row r="915" spans="1:13" x14ac:dyDescent="0.3">
      <c r="A915" s="4">
        <v>1141154020</v>
      </c>
      <c r="B915" s="3" t="s">
        <v>533</v>
      </c>
      <c r="C915" s="3" t="s">
        <v>1062</v>
      </c>
      <c r="D915" s="125">
        <f>VLOOKUP($A915,'Supporting Data'!$A$2:$BH$1679,5,FALSE)</f>
        <v>83.145294189453125</v>
      </c>
      <c r="E915" s="128">
        <f>VLOOKUP($A915,'Supporting Data'!$A$2:$BH$1679,16,FALSE)</f>
        <v>0.56800001859664917</v>
      </c>
      <c r="F915" s="125">
        <f>VLOOKUP($A915,'Supporting Data'!$A$2:$BH$1679,7,FALSE)</f>
        <v>83.096824645996094</v>
      </c>
      <c r="G915" s="128">
        <f>VLOOKUP($A915,'Supporting Data'!$A$2:$BH$1679,49,FALSE)</f>
        <v>0.28571429848670959</v>
      </c>
      <c r="H915" s="125">
        <f>VLOOKUP($A915,'Supporting Data'!$A$2:$BH$1679,6,FALSE)</f>
        <v>81.315376281738281</v>
      </c>
      <c r="I915" s="128">
        <f>VLOOKUP($A915,'Supporting Data'!$A$2:$BH$1679,22,FALSE)</f>
        <v>0.50649350881576538</v>
      </c>
      <c r="J915" s="125">
        <f>VLOOKUP($A915,'Supporting Data'!$A$2:$BH$1679,8,FALSE)</f>
        <v>84.692817687988281</v>
      </c>
      <c r="K915" s="128">
        <f>VLOOKUP($A915,'Supporting Data'!$A$2:$BH$1679,49,FALSE)</f>
        <v>0.28571429848670959</v>
      </c>
      <c r="L915" s="125">
        <f>VLOOKUP($A915,'Supporting Data'!$A$2:$BH$1679,26,FALSE)</f>
        <v>88.545738220214844</v>
      </c>
      <c r="M915" s="125">
        <f>VLOOKUP($A915,'Supporting Data'!$A$2:$BH$1679,53,FALSE)</f>
        <v>94.300003051757813</v>
      </c>
    </row>
    <row r="916" spans="1:13" x14ac:dyDescent="0.3">
      <c r="A916" s="4">
        <v>920904040</v>
      </c>
      <c r="B916" s="3" t="s">
        <v>430</v>
      </c>
      <c r="C916" s="3" t="s">
        <v>1731</v>
      </c>
      <c r="D916" s="125">
        <f>VLOOKUP($A916,'Supporting Data'!$A$2:$BH$1679,5,FALSE)</f>
        <v>80.148712158203125</v>
      </c>
      <c r="E916" s="128">
        <f>VLOOKUP($A916,'Supporting Data'!$A$2:$BH$1679,16,FALSE)</f>
        <v>0.47252747416496282</v>
      </c>
      <c r="F916" s="125">
        <f>VLOOKUP($A916,'Supporting Data'!$A$2:$BH$1679,7,FALSE)</f>
        <v>78.104072570800781</v>
      </c>
      <c r="G916" s="128">
        <f>VLOOKUP($A916,'Supporting Data'!$A$2:$BH$1679,49,FALSE)</f>
        <v>0.25423729419708252</v>
      </c>
      <c r="H916" s="125">
        <f>VLOOKUP($A916,'Supporting Data'!$A$2:$BH$1679,6,FALSE)</f>
        <v>79.735450744628906</v>
      </c>
      <c r="I916" s="128">
        <f>VLOOKUP($A916,'Supporting Data'!$A$2:$BH$1679,22,FALSE)</f>
        <v>0.32758620381355291</v>
      </c>
      <c r="J916" s="125">
        <f>VLOOKUP($A916,'Supporting Data'!$A$2:$BH$1679,8,FALSE)</f>
        <v>77.484649658203125</v>
      </c>
      <c r="K916" s="128">
        <f>VLOOKUP($A916,'Supporting Data'!$A$2:$BH$1679,49,FALSE)</f>
        <v>0.25423729419708252</v>
      </c>
      <c r="L916" s="125">
        <f>VLOOKUP($A916,'Supporting Data'!$A$2:$BH$1679,26,FALSE)</f>
        <v>81.89971923828125</v>
      </c>
      <c r="M916" s="125">
        <f>VLOOKUP($A916,'Supporting Data'!$A$2:$BH$1679,53,FALSE)</f>
        <v>74.484352111816406</v>
      </c>
    </row>
    <row r="917" spans="1:13" x14ac:dyDescent="0.3">
      <c r="A917" s="4">
        <v>591134020</v>
      </c>
      <c r="B917" s="3" t="s">
        <v>300</v>
      </c>
      <c r="C917" s="3" t="s">
        <v>1430</v>
      </c>
      <c r="D917" s="125">
        <f>VLOOKUP($A917,'Supporting Data'!$A$2:$BH$1679,5,FALSE)</f>
        <v>83.697517395019531</v>
      </c>
      <c r="E917" s="128">
        <f>VLOOKUP($A917,'Supporting Data'!$A$2:$BH$1679,16,FALSE)</f>
        <v>0.40740740299224848</v>
      </c>
      <c r="F917" s="125">
        <f>VLOOKUP($A917,'Supporting Data'!$A$2:$BH$1679,7,FALSE)</f>
        <v>86.954803466796875</v>
      </c>
      <c r="G917" s="128">
        <f>VLOOKUP($A917,'Supporting Data'!$A$2:$BH$1679,49,FALSE)</f>
        <v>0.25714287161827087</v>
      </c>
      <c r="H917" s="125">
        <f>VLOOKUP($A917,'Supporting Data'!$A$2:$BH$1679,6,FALSE)</f>
        <v>82.838600158691406</v>
      </c>
      <c r="I917" s="128">
        <f>VLOOKUP($A917,'Supporting Data'!$A$2:$BH$1679,22,FALSE)</f>
        <v>0.28571429848670959</v>
      </c>
      <c r="J917" s="125">
        <f>VLOOKUP($A917,'Supporting Data'!$A$2:$BH$1679,8,FALSE)</f>
        <v>86.442970275878906</v>
      </c>
      <c r="K917" s="128">
        <f>VLOOKUP($A917,'Supporting Data'!$A$2:$BH$1679,49,FALSE)</f>
        <v>0.25714287161827087</v>
      </c>
      <c r="L917" s="125">
        <f>VLOOKUP($A917,'Supporting Data'!$A$2:$BH$1679,26,FALSE)</f>
        <v>89.754104614257813</v>
      </c>
      <c r="M917" s="125">
        <f>VLOOKUP($A917,'Supporting Data'!$A$2:$BH$1679,53,FALSE)</f>
        <v>94.568061828613281</v>
      </c>
    </row>
    <row r="918" spans="1:13" x14ac:dyDescent="0.3">
      <c r="A918" s="4">
        <v>840063000</v>
      </c>
      <c r="B918" s="3" t="s">
        <v>401</v>
      </c>
      <c r="C918" s="3" t="s">
        <v>1637</v>
      </c>
      <c r="D918" s="125">
        <f>VLOOKUP($A918,'Supporting Data'!$A$2:$BH$1679,5,FALSE)</f>
        <v>79.857131958007813</v>
      </c>
      <c r="E918" s="128">
        <f>VLOOKUP($A918,'Supporting Data'!$A$2:$BH$1679,16,FALSE)</f>
        <v>0.34536081552505488</v>
      </c>
      <c r="F918" s="125">
        <f>VLOOKUP($A918,'Supporting Data'!$A$2:$BH$1679,7,FALSE)</f>
        <v>77.890472412109375</v>
      </c>
      <c r="G918" s="128">
        <f>VLOOKUP($A918,'Supporting Data'!$A$2:$BH$1679,49,FALSE)</f>
        <v>0.15652173757553101</v>
      </c>
      <c r="H918" s="125">
        <f>VLOOKUP($A918,'Supporting Data'!$A$2:$BH$1679,6,FALSE)</f>
        <v>79.743194580078125</v>
      </c>
      <c r="I918" s="128">
        <f>VLOOKUP($A918,'Supporting Data'!$A$2:$BH$1679,22,FALSE)</f>
        <v>0.27118644118309021</v>
      </c>
      <c r="J918" s="125">
        <f>VLOOKUP($A918,'Supporting Data'!$A$2:$BH$1679,8,FALSE)</f>
        <v>78.671356201171875</v>
      </c>
      <c r="K918" s="128">
        <f>VLOOKUP($A918,'Supporting Data'!$A$2:$BH$1679,49,FALSE)</f>
        <v>0.15652173757553101</v>
      </c>
      <c r="L918" s="125">
        <f>VLOOKUP($A918,'Supporting Data'!$A$2:$BH$1679,26,FALSE)</f>
        <v>81.2955322265625</v>
      </c>
      <c r="M918" s="125">
        <f>VLOOKUP($A918,'Supporting Data'!$A$2:$BH$1679,53,FALSE)</f>
        <v>78.463973999023438</v>
      </c>
    </row>
    <row r="919" spans="1:13" x14ac:dyDescent="0.3">
      <c r="A919" s="4">
        <v>920914020</v>
      </c>
      <c r="B919" s="3" t="s">
        <v>431</v>
      </c>
      <c r="C919" s="3" t="s">
        <v>1737</v>
      </c>
      <c r="D919" s="125">
        <f>VLOOKUP($A919,'Supporting Data'!$A$2:$BH$1679,5,FALSE)</f>
        <v>88.146133422851563</v>
      </c>
      <c r="E919" s="128">
        <f>VLOOKUP($A919,'Supporting Data'!$A$2:$BH$1679,16,FALSE)</f>
        <v>0.62040817737579346</v>
      </c>
      <c r="F919" s="125">
        <f>VLOOKUP($A919,'Supporting Data'!$A$2:$BH$1679,7,FALSE)</f>
        <v>89.762138366699219</v>
      </c>
      <c r="G919" s="128">
        <f>VLOOKUP($A919,'Supporting Data'!$A$2:$BH$1679,49,FALSE)</f>
        <v>0.34831461310386658</v>
      </c>
      <c r="H919" s="125">
        <f>VLOOKUP($A919,'Supporting Data'!$A$2:$BH$1679,6,FALSE)</f>
        <v>86.651779174804688</v>
      </c>
      <c r="I919" s="128">
        <f>VLOOKUP($A919,'Supporting Data'!$A$2:$BH$1679,22,FALSE)</f>
        <v>0.39325842261314392</v>
      </c>
      <c r="J919" s="125">
        <f>VLOOKUP($A919,'Supporting Data'!$A$2:$BH$1679,8,FALSE)</f>
        <v>88.661514282226563</v>
      </c>
      <c r="K919" s="128">
        <f>VLOOKUP($A919,'Supporting Data'!$A$2:$BH$1679,49,FALSE)</f>
        <v>0.34831461310386658</v>
      </c>
      <c r="L919" s="125">
        <f>VLOOKUP($A919,'Supporting Data'!$A$2:$BH$1679,26,FALSE)</f>
        <v>87.63946533203125</v>
      </c>
      <c r="M919" s="125">
        <f>VLOOKUP($A919,'Supporting Data'!$A$2:$BH$1679,53,FALSE)</f>
        <v>87.248023986816406</v>
      </c>
    </row>
    <row r="920" spans="1:13" x14ac:dyDescent="0.3">
      <c r="A920" s="4">
        <v>971274020</v>
      </c>
      <c r="B920" s="3" t="s">
        <v>467</v>
      </c>
      <c r="C920" s="3" t="s">
        <v>1932</v>
      </c>
      <c r="D920" s="125">
        <f>VLOOKUP($A920,'Supporting Data'!$A$2:$BH$1679,5,FALSE)</f>
        <v>86.200439453125</v>
      </c>
      <c r="E920" s="128">
        <f>VLOOKUP($A920,'Supporting Data'!$A$2:$BH$1679,16,FALSE)</f>
        <v>0.31999999284744263</v>
      </c>
      <c r="F920" s="125">
        <f>VLOOKUP($A920,'Supporting Data'!$A$2:$BH$1679,7,FALSE)</f>
        <v>88.439132690429688</v>
      </c>
      <c r="G920" s="128">
        <f>VLOOKUP($A920,'Supporting Data'!$A$2:$BH$1679,49,FALSE)</f>
        <v>0.119999997317791</v>
      </c>
      <c r="H920" s="125">
        <f>VLOOKUP($A920,'Supporting Data'!$A$2:$BH$1679,6,FALSE)</f>
        <v>87.314727783203125</v>
      </c>
      <c r="I920" s="128">
        <f>VLOOKUP($A920,'Supporting Data'!$A$2:$BH$1679,22,FALSE)</f>
        <v>0.31999999284744263</v>
      </c>
      <c r="J920" s="125">
        <f>VLOOKUP($A920,'Supporting Data'!$A$2:$BH$1679,8,FALSE)</f>
        <v>87.842498779296875</v>
      </c>
      <c r="K920" s="128">
        <f>VLOOKUP($A920,'Supporting Data'!$A$2:$BH$1679,49,FALSE)</f>
        <v>0.119999997317791</v>
      </c>
      <c r="L920" s="125">
        <f>VLOOKUP($A920,'Supporting Data'!$A$2:$BH$1679,26,FALSE)</f>
        <v>82.50390625</v>
      </c>
      <c r="M920" s="125">
        <f>VLOOKUP($A920,'Supporting Data'!$A$2:$BH$1679,53,FALSE)</f>
        <v>92.176162719726563</v>
      </c>
    </row>
    <row r="921" spans="1:13" x14ac:dyDescent="0.3">
      <c r="A921" s="4">
        <v>51233000</v>
      </c>
      <c r="B921" s="3" t="s">
        <v>17</v>
      </c>
      <c r="C921" s="3" t="s">
        <v>581</v>
      </c>
      <c r="D921" s="125">
        <f>VLOOKUP($A921,'Supporting Data'!$A$2:$BH$1679,5,FALSE)</f>
        <v>83.426902770996094</v>
      </c>
      <c r="E921" s="128">
        <f>VLOOKUP($A921,'Supporting Data'!$A$2:$BH$1679,16,FALSE)</f>
        <v>0.36476427316665649</v>
      </c>
      <c r="F921" s="125">
        <f>VLOOKUP($A921,'Supporting Data'!$A$2:$BH$1679,7,FALSE)</f>
        <v>82.705337524414063</v>
      </c>
      <c r="G921" s="128">
        <f>VLOOKUP($A921,'Supporting Data'!$A$2:$BH$1679,49,FALSE)</f>
        <v>0.17777778208255771</v>
      </c>
      <c r="H921" s="125">
        <f>VLOOKUP($A921,'Supporting Data'!$A$2:$BH$1679,6,FALSE)</f>
        <v>85.958656311035156</v>
      </c>
      <c r="I921" s="128">
        <f>VLOOKUP($A921,'Supporting Data'!$A$2:$BH$1679,22,FALSE)</f>
        <v>0.32444444298744202</v>
      </c>
      <c r="J921" s="125">
        <f>VLOOKUP($A921,'Supporting Data'!$A$2:$BH$1679,8,FALSE)</f>
        <v>83.045944213867188</v>
      </c>
      <c r="K921" s="128">
        <f>VLOOKUP($A921,'Supporting Data'!$A$2:$BH$1679,49,FALSE)</f>
        <v>0.17777778208255771</v>
      </c>
      <c r="L921" s="125">
        <f>VLOOKUP($A921,'Supporting Data'!$A$2:$BH$1679,26,FALSE)</f>
        <v>81.89971923828125</v>
      </c>
      <c r="M921" s="125">
        <f>VLOOKUP($A921,'Supporting Data'!$A$2:$BH$1679,53,FALSE)</f>
        <v>80.525955200195313</v>
      </c>
    </row>
    <row r="922" spans="1:13" x14ac:dyDescent="0.3">
      <c r="A922" s="4">
        <v>430031050</v>
      </c>
      <c r="B922" s="3" t="s">
        <v>196</v>
      </c>
      <c r="C922" s="3" t="s">
        <v>1097</v>
      </c>
      <c r="D922" s="125">
        <f>VLOOKUP($A922,'Supporting Data'!$A$2:$BH$1679,5,FALSE)</f>
        <v>87.850028991699219</v>
      </c>
      <c r="E922" s="128">
        <f>VLOOKUP($A922,'Supporting Data'!$A$2:$BH$1679,16,FALSE)</f>
        <v>0.5</v>
      </c>
      <c r="F922" s="125">
        <f>VLOOKUP($A922,'Supporting Data'!$A$2:$BH$1679,7,FALSE)</f>
        <v>86.056900024414063</v>
      </c>
      <c r="G922" s="128">
        <f>VLOOKUP($A922,'Supporting Data'!$A$2:$BH$1679,49,FALSE)</f>
        <v>0.1458333283662796</v>
      </c>
      <c r="H922" s="125">
        <f>VLOOKUP($A922,'Supporting Data'!$A$2:$BH$1679,6,FALSE)</f>
        <v>85.079376220703125</v>
      </c>
      <c r="I922" s="128">
        <f>VLOOKUP($A922,'Supporting Data'!$A$2:$BH$1679,22,FALSE)</f>
        <v>0.3695652186870575</v>
      </c>
      <c r="J922" s="125">
        <f>VLOOKUP($A922,'Supporting Data'!$A$2:$BH$1679,8,FALSE)</f>
        <v>83.035850524902344</v>
      </c>
      <c r="K922" s="128">
        <f>VLOOKUP($A922,'Supporting Data'!$A$2:$BH$1679,49,FALSE)</f>
        <v>0.1458333283662796</v>
      </c>
      <c r="L922" s="125">
        <f>VLOOKUP($A922,'Supporting Data'!$A$2:$BH$1679,26,FALSE)</f>
        <v>91.868743896484375</v>
      </c>
      <c r="M922" s="125">
        <f>VLOOKUP($A922,'Supporting Data'!$A$2:$BH$1679,53,FALSE)</f>
        <v>87.784141540527344</v>
      </c>
    </row>
    <row r="923" spans="1:13" x14ac:dyDescent="0.3">
      <c r="A923" s="4">
        <v>361374020</v>
      </c>
      <c r="B923" s="3" t="s">
        <v>161</v>
      </c>
      <c r="C923" s="3" t="s">
        <v>983</v>
      </c>
      <c r="D923" s="125">
        <f>VLOOKUP($A923,'Supporting Data'!$A$2:$BH$1679,5,FALSE)</f>
        <v>78.045028686523438</v>
      </c>
      <c r="E923" s="128">
        <f>VLOOKUP($A923,'Supporting Data'!$A$2:$BH$1679,16,FALSE)</f>
        <v>0.51815980672836304</v>
      </c>
      <c r="F923" s="125">
        <f>VLOOKUP($A923,'Supporting Data'!$A$2:$BH$1679,7,FALSE)</f>
        <v>83.243438720703125</v>
      </c>
      <c r="G923" s="128">
        <f>VLOOKUP($A923,'Supporting Data'!$A$2:$BH$1679,49,FALSE)</f>
        <v>0.3690987229347229</v>
      </c>
      <c r="H923" s="125">
        <f>VLOOKUP($A923,'Supporting Data'!$A$2:$BH$1679,6,FALSE)</f>
        <v>76.443115234375</v>
      </c>
      <c r="I923" s="128">
        <f>VLOOKUP($A923,'Supporting Data'!$A$2:$BH$1679,22,FALSE)</f>
        <v>0.42489269375801092</v>
      </c>
      <c r="J923" s="125">
        <f>VLOOKUP($A923,'Supporting Data'!$A$2:$BH$1679,8,FALSE)</f>
        <v>82.992607116699219</v>
      </c>
      <c r="K923" s="128">
        <f>VLOOKUP($A923,'Supporting Data'!$A$2:$BH$1679,49,FALSE)</f>
        <v>0.3690987229347229</v>
      </c>
      <c r="L923" s="125">
        <f>VLOOKUP($A923,'Supporting Data'!$A$2:$BH$1679,26,FALSE)</f>
        <v>79.785079956054688</v>
      </c>
      <c r="M923" s="125">
        <f>VLOOKUP($A923,'Supporting Data'!$A$2:$BH$1679,53,FALSE)</f>
        <v>84.732406616210938</v>
      </c>
    </row>
    <row r="924" spans="1:13" x14ac:dyDescent="0.3">
      <c r="A924" s="4">
        <v>350934020</v>
      </c>
      <c r="B924" s="3" t="s">
        <v>148</v>
      </c>
      <c r="C924" s="3" t="s">
        <v>956</v>
      </c>
      <c r="D924" s="125">
        <f>VLOOKUP($A924,'Supporting Data'!$A$2:$BH$1679,5,FALSE)</f>
        <v>74.351707458496094</v>
      </c>
      <c r="E924" s="128">
        <f>VLOOKUP($A924,'Supporting Data'!$A$2:$BH$1679,16,FALSE)</f>
        <v>0.29032257199287409</v>
      </c>
      <c r="F924" s="125">
        <f>VLOOKUP($A924,'Supporting Data'!$A$2:$BH$1679,7,FALSE)</f>
        <v>75.165443420410156</v>
      </c>
      <c r="G924" s="128">
        <f>VLOOKUP($A924,'Supporting Data'!$A$2:$BH$1679,49,FALSE)</f>
        <v>0.25454545021057129</v>
      </c>
      <c r="H924" s="125">
        <f>VLOOKUP($A924,'Supporting Data'!$A$2:$BH$1679,6,FALSE)</f>
        <v>74.769180297851563</v>
      </c>
      <c r="I924" s="128">
        <f>VLOOKUP($A924,'Supporting Data'!$A$2:$BH$1679,22,FALSE)</f>
        <v>0.20720720291137701</v>
      </c>
      <c r="J924" s="125">
        <f>VLOOKUP($A924,'Supporting Data'!$A$2:$BH$1679,8,FALSE)</f>
        <v>75.196266174316406</v>
      </c>
      <c r="K924" s="128">
        <f>VLOOKUP($A924,'Supporting Data'!$A$2:$BH$1679,49,FALSE)</f>
        <v>0.25454545021057129</v>
      </c>
      <c r="L924" s="125">
        <f>VLOOKUP($A924,'Supporting Data'!$A$2:$BH$1679,26,FALSE)</f>
        <v>81.597625732421875</v>
      </c>
      <c r="M924" s="125">
        <f>VLOOKUP($A924,'Supporting Data'!$A$2:$BH$1679,53,FALSE)</f>
        <v>81.577568054199219</v>
      </c>
    </row>
    <row r="925" spans="1:13" x14ac:dyDescent="0.3">
      <c r="A925" s="4">
        <v>801255020</v>
      </c>
      <c r="B925" s="3" t="s">
        <v>383</v>
      </c>
      <c r="C925" s="3" t="s">
        <v>1590</v>
      </c>
      <c r="D925" s="125">
        <f>VLOOKUP($A925,'Supporting Data'!$A$2:$BH$1679,5,FALSE)</f>
        <v>88.409248352050781</v>
      </c>
      <c r="E925" s="128">
        <f>VLOOKUP($A925,'Supporting Data'!$A$2:$BH$1679,16,FALSE)</f>
        <v>0.516853928565979</v>
      </c>
      <c r="F925" s="125">
        <f>VLOOKUP($A925,'Supporting Data'!$A$2:$BH$1679,7,FALSE)</f>
        <v>93.6246337890625</v>
      </c>
      <c r="G925" s="128">
        <f>VLOOKUP($A925,'Supporting Data'!$A$2:$BH$1679,49,FALSE)</f>
        <v>0.43589743971824652</v>
      </c>
      <c r="H925" s="125">
        <f>VLOOKUP($A925,'Supporting Data'!$A$2:$BH$1679,6,FALSE)</f>
        <v>90.914558410644531</v>
      </c>
      <c r="I925" s="128">
        <f>VLOOKUP($A925,'Supporting Data'!$A$2:$BH$1679,22,FALSE)</f>
        <v>0.54545456171035767</v>
      </c>
      <c r="J925" s="125">
        <f>VLOOKUP($A925,'Supporting Data'!$A$2:$BH$1679,8,FALSE)</f>
        <v>96.573387145996094</v>
      </c>
      <c r="K925" s="128">
        <f>VLOOKUP($A925,'Supporting Data'!$A$2:$BH$1679,49,FALSE)</f>
        <v>0.43589743971824652</v>
      </c>
      <c r="L925" s="125">
        <f>VLOOKUP($A925,'Supporting Data'!$A$2:$BH$1679,26,FALSE)</f>
        <v>84.920639038085938</v>
      </c>
      <c r="M925" s="125">
        <f>VLOOKUP($A925,'Supporting Data'!$A$2:$BH$1679,53,FALSE)</f>
        <v>90.1966552734375</v>
      </c>
    </row>
    <row r="926" spans="1:13" x14ac:dyDescent="0.3">
      <c r="A926" s="4">
        <v>330902050</v>
      </c>
      <c r="B926" s="3" t="s">
        <v>139</v>
      </c>
      <c r="C926" s="3" t="s">
        <v>943</v>
      </c>
      <c r="D926" s="125">
        <f>VLOOKUP($A926,'Supporting Data'!$A$2:$BH$1679,5,FALSE)</f>
        <v>84.500282287597656</v>
      </c>
      <c r="E926" s="128">
        <f>VLOOKUP($A926,'Supporting Data'!$A$2:$BH$1679,16,FALSE)</f>
        <v>0.40425533056259161</v>
      </c>
      <c r="F926" s="125">
        <f>VLOOKUP($A926,'Supporting Data'!$A$2:$BH$1679,7,FALSE)</f>
        <v>87.136802673339844</v>
      </c>
      <c r="G926" s="128">
        <f>VLOOKUP($A926,'Supporting Data'!$A$2:$BH$1679,49,FALSE)</f>
        <v>0.31914892792701721</v>
      </c>
      <c r="H926" s="125">
        <f>VLOOKUP($A926,'Supporting Data'!$A$2:$BH$1679,6,FALSE)</f>
        <v>86.16522216796875</v>
      </c>
      <c r="I926" s="128">
        <f>VLOOKUP($A926,'Supporting Data'!$A$2:$BH$1679,22,FALSE)</f>
        <v>0.40425533056259161</v>
      </c>
      <c r="J926" s="125">
        <f>VLOOKUP($A926,'Supporting Data'!$A$2:$BH$1679,8,FALSE)</f>
        <v>88.383460998535156</v>
      </c>
      <c r="K926" s="128">
        <f>VLOOKUP($A926,'Supporting Data'!$A$2:$BH$1679,49,FALSE)</f>
        <v>0.31914892792701721</v>
      </c>
      <c r="L926" s="125">
        <f>VLOOKUP($A926,'Supporting Data'!$A$2:$BH$1679,26,FALSE)</f>
        <v>83.410179138183594</v>
      </c>
      <c r="M926" s="125">
        <f>VLOOKUP($A926,'Supporting Data'!$A$2:$BH$1679,53,FALSE)</f>
        <v>84.649925231933594</v>
      </c>
    </row>
    <row r="927" spans="1:13" x14ac:dyDescent="0.3">
      <c r="A927" s="4">
        <v>640754090</v>
      </c>
      <c r="B927" s="3" t="s">
        <v>316</v>
      </c>
      <c r="C927" s="3" t="s">
        <v>1465</v>
      </c>
      <c r="D927" s="125">
        <f>VLOOKUP($A927,'Supporting Data'!$A$2:$BH$1679,5,FALSE)</f>
        <v>84.869041442871094</v>
      </c>
      <c r="E927" s="128">
        <f>VLOOKUP($A927,'Supporting Data'!$A$2:$BH$1679,16,FALSE)</f>
        <v>0.71969699859619141</v>
      </c>
      <c r="F927" s="125">
        <f>VLOOKUP($A927,'Supporting Data'!$A$2:$BH$1679,7,FALSE)</f>
        <v>86.015785217285156</v>
      </c>
      <c r="G927" s="128">
        <f>VLOOKUP($A927,'Supporting Data'!$A$2:$BH$1679,49,FALSE)</f>
        <v>0.44262295961379999</v>
      </c>
      <c r="H927" s="125">
        <f>VLOOKUP($A927,'Supporting Data'!$A$2:$BH$1679,6,FALSE)</f>
        <v>81.566261291503906</v>
      </c>
      <c r="I927" s="128">
        <f>VLOOKUP($A927,'Supporting Data'!$A$2:$BH$1679,22,FALSE)</f>
        <v>0.50819671154022217</v>
      </c>
      <c r="J927" s="125">
        <f>VLOOKUP($A927,'Supporting Data'!$A$2:$BH$1679,8,FALSE)</f>
        <v>85.240303039550781</v>
      </c>
      <c r="K927" s="128">
        <f>VLOOKUP($A927,'Supporting Data'!$A$2:$BH$1679,49,FALSE)</f>
        <v>0.44262295961379999</v>
      </c>
      <c r="L927" s="125">
        <f>VLOOKUP($A927,'Supporting Data'!$A$2:$BH$1679,26,FALSE)</f>
        <v>88.847831726074219</v>
      </c>
      <c r="M927" s="125">
        <f>VLOOKUP($A927,'Supporting Data'!$A$2:$BH$1679,53,FALSE)</f>
        <v>88.155296325683594</v>
      </c>
    </row>
    <row r="928" spans="1:13" x14ac:dyDescent="0.3">
      <c r="A928" s="4">
        <v>1000621050</v>
      </c>
      <c r="B928" s="3" t="s">
        <v>476</v>
      </c>
      <c r="C928" s="3" t="s">
        <v>1948</v>
      </c>
      <c r="D928" s="125">
        <f>VLOOKUP($A928,'Supporting Data'!$A$2:$BH$1679,5,FALSE)</f>
        <v>94.390121459960938</v>
      </c>
      <c r="E928" s="128">
        <f>VLOOKUP($A928,'Supporting Data'!$A$2:$BH$1679,16,FALSE)</f>
        <v>0.4237288236618042</v>
      </c>
      <c r="F928" s="125">
        <f>VLOOKUP($A928,'Supporting Data'!$A$2:$BH$1679,7,FALSE)</f>
        <v>91.640182495117188</v>
      </c>
      <c r="G928" s="128">
        <f>VLOOKUP($A928,'Supporting Data'!$A$2:$BH$1679,49,FALSE)</f>
        <v>0.29729729890823359</v>
      </c>
      <c r="H928" s="125">
        <f>VLOOKUP($A928,'Supporting Data'!$A$2:$BH$1679,6,FALSE)</f>
        <v>95.996414184570313</v>
      </c>
      <c r="I928" s="128">
        <f>VLOOKUP($A928,'Supporting Data'!$A$2:$BH$1679,22,FALSE)</f>
        <v>0.4237288236618042</v>
      </c>
      <c r="J928" s="125">
        <f>VLOOKUP($A928,'Supporting Data'!$A$2:$BH$1679,8,FALSE)</f>
        <v>90.759017944335938</v>
      </c>
      <c r="K928" s="128">
        <f>VLOOKUP($A928,'Supporting Data'!$A$2:$BH$1679,49,FALSE)</f>
        <v>0.29729729890823359</v>
      </c>
      <c r="L928" s="125">
        <f>VLOOKUP($A928,'Supporting Data'!$A$2:$BH$1679,26,FALSE)</f>
        <v>83.410179138183594</v>
      </c>
      <c r="M928" s="125">
        <f>VLOOKUP($A928,'Supporting Data'!$A$2:$BH$1679,53,FALSE)</f>
        <v>84.258148193359375</v>
      </c>
    </row>
    <row r="929" spans="1:13" x14ac:dyDescent="0.3">
      <c r="A929" s="4">
        <v>840031050</v>
      </c>
      <c r="B929" s="3" t="s">
        <v>398</v>
      </c>
      <c r="C929" s="3" t="s">
        <v>1631</v>
      </c>
      <c r="D929" s="125">
        <f>VLOOKUP($A929,'Supporting Data'!$A$2:$BH$1679,5,FALSE)</f>
        <v>82.841011047363281</v>
      </c>
      <c r="E929" s="128">
        <f>VLOOKUP($A929,'Supporting Data'!$A$2:$BH$1679,16,FALSE)</f>
        <v>0.39130434393882751</v>
      </c>
      <c r="F929" s="125">
        <f>VLOOKUP($A929,'Supporting Data'!$A$2:$BH$1679,7,FALSE)</f>
        <v>89.267974853515625</v>
      </c>
      <c r="G929" s="128">
        <f>VLOOKUP($A929,'Supporting Data'!$A$2:$BH$1679,49,FALSE)</f>
        <v>0.23529411852359769</v>
      </c>
      <c r="H929" s="125">
        <f>VLOOKUP($A929,'Supporting Data'!$A$2:$BH$1679,6,FALSE)</f>
        <v>80.482345581054688</v>
      </c>
      <c r="I929" s="128">
        <f>VLOOKUP($A929,'Supporting Data'!$A$2:$BH$1679,22,FALSE)</f>
        <v>0.375</v>
      </c>
      <c r="J929" s="125">
        <f>VLOOKUP($A929,'Supporting Data'!$A$2:$BH$1679,8,FALSE)</f>
        <v>86.835784912109375</v>
      </c>
      <c r="K929" s="128">
        <f>VLOOKUP($A929,'Supporting Data'!$A$2:$BH$1679,49,FALSE)</f>
        <v>0.23529411852359769</v>
      </c>
      <c r="L929" s="125">
        <f>VLOOKUP($A929,'Supporting Data'!$A$2:$BH$1679,26,FALSE)</f>
        <v>78.576705932617188</v>
      </c>
      <c r="M929" s="125">
        <f>VLOOKUP($A929,'Supporting Data'!$A$2:$BH$1679,53,FALSE)</f>
        <v>82.361122131347656</v>
      </c>
    </row>
    <row r="930" spans="1:13" x14ac:dyDescent="0.3">
      <c r="A930" s="4">
        <v>511593000</v>
      </c>
      <c r="B930" s="3" t="s">
        <v>271</v>
      </c>
      <c r="C930" s="3" t="s">
        <v>1371</v>
      </c>
      <c r="D930" s="125">
        <f>VLOOKUP($A930,'Supporting Data'!$A$2:$BH$1679,5,FALSE)</f>
        <v>83.014236450195313</v>
      </c>
      <c r="E930" s="128">
        <f>VLOOKUP($A930,'Supporting Data'!$A$2:$BH$1679,16,FALSE)</f>
        <v>0.44945356249809271</v>
      </c>
      <c r="F930" s="125">
        <f>VLOOKUP($A930,'Supporting Data'!$A$2:$BH$1679,7,FALSE)</f>
        <v>80.317649841308594</v>
      </c>
      <c r="G930" s="128">
        <f>VLOOKUP($A930,'Supporting Data'!$A$2:$BH$1679,49,FALSE)</f>
        <v>0.1876923143863678</v>
      </c>
      <c r="H930" s="125">
        <f>VLOOKUP($A930,'Supporting Data'!$A$2:$BH$1679,6,FALSE)</f>
        <v>82.012847900390625</v>
      </c>
      <c r="I930" s="128">
        <f>VLOOKUP($A930,'Supporting Data'!$A$2:$BH$1679,22,FALSE)</f>
        <v>0.26153847575187678</v>
      </c>
      <c r="J930" s="125">
        <f>VLOOKUP($A930,'Supporting Data'!$A$2:$BH$1679,8,FALSE)</f>
        <v>80.375053405761719</v>
      </c>
      <c r="K930" s="128">
        <f>VLOOKUP($A930,'Supporting Data'!$A$2:$BH$1679,49,FALSE)</f>
        <v>0.1876923143863678</v>
      </c>
      <c r="L930" s="125">
        <f>VLOOKUP($A930,'Supporting Data'!$A$2:$BH$1679,26,FALSE)</f>
        <v>85.222724914550781</v>
      </c>
      <c r="M930" s="125">
        <f>VLOOKUP($A930,'Supporting Data'!$A$2:$BH$1679,53,FALSE)</f>
        <v>82.1961669921875</v>
      </c>
    </row>
    <row r="931" spans="1:13" x14ac:dyDescent="0.3">
      <c r="A931" s="4">
        <v>220932050</v>
      </c>
      <c r="B931" s="3" t="s">
        <v>100</v>
      </c>
      <c r="C931" s="3" t="s">
        <v>813</v>
      </c>
      <c r="D931" s="125">
        <f>VLOOKUP($A931,'Supporting Data'!$A$2:$BH$1679,5,FALSE)</f>
        <v>89.034614562988281</v>
      </c>
      <c r="E931" s="128">
        <f>VLOOKUP($A931,'Supporting Data'!$A$2:$BH$1679,16,FALSE)</f>
        <v>0.60426539182662964</v>
      </c>
      <c r="F931" s="125">
        <f>VLOOKUP($A931,'Supporting Data'!$A$2:$BH$1679,7,FALSE)</f>
        <v>86.19537353515625</v>
      </c>
      <c r="G931" s="128">
        <f>VLOOKUP($A931,'Supporting Data'!$A$2:$BH$1679,49,FALSE)</f>
        <v>0.36328125</v>
      </c>
      <c r="H931" s="125">
        <f>VLOOKUP($A931,'Supporting Data'!$A$2:$BH$1679,6,FALSE)</f>
        <v>87.908935546875</v>
      </c>
      <c r="I931" s="128">
        <f>VLOOKUP($A931,'Supporting Data'!$A$2:$BH$1679,22,FALSE)</f>
        <v>0.40963855385780329</v>
      </c>
      <c r="J931" s="125">
        <f>VLOOKUP($A931,'Supporting Data'!$A$2:$BH$1679,8,FALSE)</f>
        <v>81.492866516113281</v>
      </c>
      <c r="K931" s="128">
        <f>VLOOKUP($A931,'Supporting Data'!$A$2:$BH$1679,49,FALSE)</f>
        <v>0.36328125</v>
      </c>
      <c r="L931" s="125">
        <f>VLOOKUP($A931,'Supporting Data'!$A$2:$BH$1679,26,FALSE)</f>
        <v>82.50390625</v>
      </c>
      <c r="M931" s="125">
        <f>VLOOKUP($A931,'Supporting Data'!$A$2:$BH$1679,53,FALSE)</f>
        <v>86.258270263671875</v>
      </c>
    </row>
    <row r="932" spans="1:13" x14ac:dyDescent="0.3">
      <c r="A932" s="4">
        <v>920885030</v>
      </c>
      <c r="B932" s="3" t="s">
        <v>428</v>
      </c>
      <c r="C932" s="3" t="s">
        <v>1713</v>
      </c>
      <c r="D932" s="125">
        <f>VLOOKUP($A932,'Supporting Data'!$A$2:$BH$1679,5,FALSE)</f>
        <v>89.176521301269531</v>
      </c>
      <c r="E932" s="128">
        <f>VLOOKUP($A932,'Supporting Data'!$A$2:$BH$1679,16,FALSE)</f>
        <v>0.69760477542877197</v>
      </c>
      <c r="F932" s="125">
        <f>VLOOKUP($A932,'Supporting Data'!$A$2:$BH$1679,7,FALSE)</f>
        <v>91.727294921875</v>
      </c>
      <c r="G932" s="128">
        <f>VLOOKUP($A932,'Supporting Data'!$A$2:$BH$1679,49,FALSE)</f>
        <v>0.37804877758026117</v>
      </c>
      <c r="H932" s="125">
        <f>VLOOKUP($A932,'Supporting Data'!$A$2:$BH$1679,6,FALSE)</f>
        <v>85.093910217285156</v>
      </c>
      <c r="I932" s="128">
        <f>VLOOKUP($A932,'Supporting Data'!$A$2:$BH$1679,22,FALSE)</f>
        <v>0.48192772269248962</v>
      </c>
      <c r="J932" s="125">
        <f>VLOOKUP($A932,'Supporting Data'!$A$2:$BH$1679,8,FALSE)</f>
        <v>86.258407592773438</v>
      </c>
      <c r="K932" s="128">
        <f>VLOOKUP($A932,'Supporting Data'!$A$2:$BH$1679,49,FALSE)</f>
        <v>0.37804877758026117</v>
      </c>
      <c r="L932" s="125">
        <f>VLOOKUP($A932,'Supporting Data'!$A$2:$BH$1679,26,FALSE)</f>
        <v>97.608489990234375</v>
      </c>
      <c r="M932" s="125">
        <f>VLOOKUP($A932,'Supporting Data'!$A$2:$BH$1679,53,FALSE)</f>
        <v>91.433845520019531</v>
      </c>
    </row>
    <row r="933" spans="1:13" x14ac:dyDescent="0.3">
      <c r="A933" s="4">
        <v>920885010</v>
      </c>
      <c r="B933" s="3" t="s">
        <v>428</v>
      </c>
      <c r="C933" s="3" t="s">
        <v>1711</v>
      </c>
      <c r="D933" s="125">
        <f>VLOOKUP($A933,'Supporting Data'!$A$2:$BH$1679,5,FALSE)</f>
        <v>83.572242736816406</v>
      </c>
      <c r="E933" s="128">
        <f>VLOOKUP($A933,'Supporting Data'!$A$2:$BH$1679,16,FALSE)</f>
        <v>0.63203465938568115</v>
      </c>
      <c r="F933" s="125">
        <f>VLOOKUP($A933,'Supporting Data'!$A$2:$BH$1679,7,FALSE)</f>
        <v>78.027435302734375</v>
      </c>
      <c r="G933" s="128">
        <f>VLOOKUP($A933,'Supporting Data'!$A$2:$BH$1679,49,FALSE)</f>
        <v>0.3020833432674408</v>
      </c>
      <c r="H933" s="125">
        <f>VLOOKUP($A933,'Supporting Data'!$A$2:$BH$1679,6,FALSE)</f>
        <v>83.681694030761719</v>
      </c>
      <c r="I933" s="128">
        <f>VLOOKUP($A933,'Supporting Data'!$A$2:$BH$1679,22,FALSE)</f>
        <v>0.38947367668151861</v>
      </c>
      <c r="J933" s="125">
        <f>VLOOKUP($A933,'Supporting Data'!$A$2:$BH$1679,8,FALSE)</f>
        <v>79.55816650390625</v>
      </c>
      <c r="K933" s="128">
        <f>VLOOKUP($A933,'Supporting Data'!$A$2:$BH$1679,49,FALSE)</f>
        <v>0.3020833432674408</v>
      </c>
      <c r="L933" s="125">
        <f>VLOOKUP($A933,'Supporting Data'!$A$2:$BH$1679,26,FALSE)</f>
        <v>85.222724914550781</v>
      </c>
      <c r="M933" s="125">
        <f>VLOOKUP($A933,'Supporting Data'!$A$2:$BH$1679,53,FALSE)</f>
        <v>78.278396606445313</v>
      </c>
    </row>
    <row r="934" spans="1:13" x14ac:dyDescent="0.3">
      <c r="A934" s="4">
        <v>920883200</v>
      </c>
      <c r="B934" s="3" t="s">
        <v>428</v>
      </c>
      <c r="C934" s="3" t="s">
        <v>1704</v>
      </c>
      <c r="D934" s="125">
        <f>VLOOKUP($A934,'Supporting Data'!$A$2:$BH$1679,5,FALSE)</f>
        <v>89.942680358886719</v>
      </c>
      <c r="E934" s="128">
        <f>VLOOKUP($A934,'Supporting Data'!$A$2:$BH$1679,16,FALSE)</f>
        <v>0.65679675340652466</v>
      </c>
      <c r="F934" s="125">
        <f>VLOOKUP($A934,'Supporting Data'!$A$2:$BH$1679,7,FALSE)</f>
        <v>88.398292541503906</v>
      </c>
      <c r="G934" s="128">
        <f>VLOOKUP($A934,'Supporting Data'!$A$2:$BH$1679,49,FALSE)</f>
        <v>0.34883719682693481</v>
      </c>
      <c r="H934" s="125">
        <f>VLOOKUP($A934,'Supporting Data'!$A$2:$BH$1679,6,FALSE)</f>
        <v>90.380462646484375</v>
      </c>
      <c r="I934" s="128">
        <f>VLOOKUP($A934,'Supporting Data'!$A$2:$BH$1679,22,FALSE)</f>
        <v>0.45348837971687322</v>
      </c>
      <c r="J934" s="125">
        <f>VLOOKUP($A934,'Supporting Data'!$A$2:$BH$1679,8,FALSE)</f>
        <v>87.680427551269531</v>
      </c>
      <c r="K934" s="128">
        <f>VLOOKUP($A934,'Supporting Data'!$A$2:$BH$1679,49,FALSE)</f>
        <v>0.34883719682693481</v>
      </c>
      <c r="L934" s="125">
        <f>VLOOKUP($A934,'Supporting Data'!$A$2:$BH$1679,26,FALSE)</f>
        <v>89.754104614257813</v>
      </c>
      <c r="M934" s="125">
        <f>VLOOKUP($A934,'Supporting Data'!$A$2:$BH$1679,53,FALSE)</f>
        <v>87.784141540527344</v>
      </c>
    </row>
    <row r="935" spans="1:13" x14ac:dyDescent="0.3">
      <c r="A935" s="4">
        <v>361264040</v>
      </c>
      <c r="B935" s="3" t="s">
        <v>155</v>
      </c>
      <c r="C935" s="3" t="s">
        <v>970</v>
      </c>
      <c r="D935" s="125">
        <f>VLOOKUP($A935,'Supporting Data'!$A$2:$BH$1679,5,FALSE)</f>
        <v>78.846138000488281</v>
      </c>
      <c r="E935" s="128">
        <f>VLOOKUP($A935,'Supporting Data'!$A$2:$BH$1679,16,FALSE)</f>
        <v>0.53424656391143799</v>
      </c>
      <c r="F935" s="125">
        <f>VLOOKUP($A935,'Supporting Data'!$A$2:$BH$1679,7,FALSE)</f>
        <v>81.449226379394531</v>
      </c>
      <c r="G935" s="128">
        <f>VLOOKUP($A935,'Supporting Data'!$A$2:$BH$1679,49,FALSE)</f>
        <v>0.27142858505249018</v>
      </c>
      <c r="H935" s="125">
        <f>VLOOKUP($A935,'Supporting Data'!$A$2:$BH$1679,6,FALSE)</f>
        <v>76.399002075195313</v>
      </c>
      <c r="I935" s="128">
        <f>VLOOKUP($A935,'Supporting Data'!$A$2:$BH$1679,22,FALSE)</f>
        <v>0.44285714626312261</v>
      </c>
      <c r="J935" s="125">
        <f>VLOOKUP($A935,'Supporting Data'!$A$2:$BH$1679,8,FALSE)</f>
        <v>79.9195556640625</v>
      </c>
      <c r="K935" s="128">
        <f>VLOOKUP($A935,'Supporting Data'!$A$2:$BH$1679,49,FALSE)</f>
        <v>0.27142858505249018</v>
      </c>
      <c r="L935" s="125">
        <f>VLOOKUP($A935,'Supporting Data'!$A$2:$BH$1679,26,FALSE)</f>
        <v>77.972526550292969</v>
      </c>
      <c r="M935" s="125">
        <f>VLOOKUP($A935,'Supporting Data'!$A$2:$BH$1679,53,FALSE)</f>
        <v>79.577445983886719</v>
      </c>
    </row>
    <row r="936" spans="1:13" x14ac:dyDescent="0.3">
      <c r="A936" s="4">
        <v>961094090</v>
      </c>
      <c r="B936" s="3" t="s">
        <v>458</v>
      </c>
      <c r="C936" s="3" t="s">
        <v>1897</v>
      </c>
      <c r="D936" s="125">
        <f>VLOOKUP($A936,'Supporting Data'!$A$2:$BH$1679,5,FALSE)</f>
        <v>82.215110778808594</v>
      </c>
      <c r="E936" s="128">
        <f>VLOOKUP($A936,'Supporting Data'!$A$2:$BH$1679,16,FALSE)</f>
        <v>6.976744532585144E-2</v>
      </c>
      <c r="F936" s="125">
        <f>VLOOKUP($A936,'Supporting Data'!$A$2:$BH$1679,7,FALSE)</f>
        <v>84.616416931152344</v>
      </c>
      <c r="G936" s="128">
        <f>VLOOKUP($A936,'Supporting Data'!$A$2:$BH$1679,49,FALSE)</f>
        <v>3.488372266292572E-2</v>
      </c>
      <c r="H936" s="125">
        <f>VLOOKUP($A936,'Supporting Data'!$A$2:$BH$1679,6,FALSE)</f>
        <v>83.073204040527344</v>
      </c>
      <c r="I936" s="128">
        <f>VLOOKUP($A936,'Supporting Data'!$A$2:$BH$1679,22,FALSE)</f>
        <v>6.976744532585144E-2</v>
      </c>
      <c r="J936" s="125">
        <f>VLOOKUP($A936,'Supporting Data'!$A$2:$BH$1679,8,FALSE)</f>
        <v>85.375</v>
      </c>
      <c r="K936" s="128">
        <f>VLOOKUP($A936,'Supporting Data'!$A$2:$BH$1679,49,FALSE)</f>
        <v>3.488372266292572E-2</v>
      </c>
      <c r="L936" s="125">
        <f>VLOOKUP($A936,'Supporting Data'!$A$2:$BH$1679,26,FALSE)</f>
        <v>0</v>
      </c>
      <c r="M936" s="125">
        <f>VLOOKUP($A936,'Supporting Data'!$A$2:$BH$1679,53,FALSE)</f>
        <v>0</v>
      </c>
    </row>
    <row r="937" spans="1:13" x14ac:dyDescent="0.3">
      <c r="A937" s="4">
        <v>440841050</v>
      </c>
      <c r="B937" s="3" t="s">
        <v>200</v>
      </c>
      <c r="C937" s="3" t="s">
        <v>1105</v>
      </c>
      <c r="D937" s="125">
        <f>VLOOKUP($A937,'Supporting Data'!$A$2:$BH$1679,5,FALSE)</f>
        <v>85.104339599609375</v>
      </c>
      <c r="E937" s="128">
        <f>VLOOKUP($A937,'Supporting Data'!$A$2:$BH$1679,16,FALSE)</f>
        <v>0.45588234066963201</v>
      </c>
      <c r="F937" s="125">
        <f>VLOOKUP($A937,'Supporting Data'!$A$2:$BH$1679,7,FALSE)</f>
        <v>87.74884033203125</v>
      </c>
      <c r="G937" s="128">
        <f>VLOOKUP($A937,'Supporting Data'!$A$2:$BH$1679,49,FALSE)</f>
        <v>0.15000000596046451</v>
      </c>
      <c r="H937" s="125">
        <f>VLOOKUP($A937,'Supporting Data'!$A$2:$BH$1679,6,FALSE)</f>
        <v>84.820625305175781</v>
      </c>
      <c r="I937" s="128">
        <f>VLOOKUP($A937,'Supporting Data'!$A$2:$BH$1679,22,FALSE)</f>
        <v>0</v>
      </c>
      <c r="J937" s="125">
        <f>VLOOKUP($A937,'Supporting Data'!$A$2:$BH$1679,8,FALSE)</f>
        <v>86.223945617675781</v>
      </c>
      <c r="K937" s="128">
        <f>VLOOKUP($A937,'Supporting Data'!$A$2:$BH$1679,49,FALSE)</f>
        <v>0.15000000596046451</v>
      </c>
      <c r="L937" s="125">
        <f>VLOOKUP($A937,'Supporting Data'!$A$2:$BH$1679,26,FALSE)</f>
        <v>84.618545532226563</v>
      </c>
      <c r="M937" s="125">
        <f>VLOOKUP($A937,'Supporting Data'!$A$2:$BH$1679,53,FALSE)</f>
        <v>81.825004577636719</v>
      </c>
    </row>
    <row r="938" spans="1:13" x14ac:dyDescent="0.3">
      <c r="A938" s="4">
        <v>191443000</v>
      </c>
      <c r="B938" s="3" t="s">
        <v>82</v>
      </c>
      <c r="C938" s="3" t="s">
        <v>769</v>
      </c>
      <c r="D938" s="125">
        <f>VLOOKUP($A938,'Supporting Data'!$A$2:$BH$1679,5,FALSE)</f>
        <v>84.488624572753906</v>
      </c>
      <c r="E938" s="128">
        <f>VLOOKUP($A938,'Supporting Data'!$A$2:$BH$1679,16,FALSE)</f>
        <v>0.39751553535461431</v>
      </c>
      <c r="F938" s="125">
        <f>VLOOKUP($A938,'Supporting Data'!$A$2:$BH$1679,7,FALSE)</f>
        <v>87.831924438476563</v>
      </c>
      <c r="G938" s="128">
        <f>VLOOKUP($A938,'Supporting Data'!$A$2:$BH$1679,49,FALSE)</f>
        <v>0.26506024599075317</v>
      </c>
      <c r="H938" s="125">
        <f>VLOOKUP($A938,'Supporting Data'!$A$2:$BH$1679,6,FALSE)</f>
        <v>86.645225524902344</v>
      </c>
      <c r="I938" s="128">
        <f>VLOOKUP($A938,'Supporting Data'!$A$2:$BH$1679,22,FALSE)</f>
        <v>0.26506024599075317</v>
      </c>
      <c r="J938" s="125">
        <f>VLOOKUP($A938,'Supporting Data'!$A$2:$BH$1679,8,FALSE)</f>
        <v>88.30126953125</v>
      </c>
      <c r="K938" s="128">
        <f>VLOOKUP($A938,'Supporting Data'!$A$2:$BH$1679,49,FALSE)</f>
        <v>0.26506024599075317</v>
      </c>
      <c r="L938" s="125">
        <f>VLOOKUP($A938,'Supporting Data'!$A$2:$BH$1679,26,FALSE)</f>
        <v>86.733184814453125</v>
      </c>
      <c r="M938" s="125">
        <f>VLOOKUP($A938,'Supporting Data'!$A$2:$BH$1679,53,FALSE)</f>
        <v>87.722282409667969</v>
      </c>
    </row>
    <row r="939" spans="1:13" x14ac:dyDescent="0.3">
      <c r="A939" s="4">
        <v>920885040</v>
      </c>
      <c r="B939" s="3" t="s">
        <v>428</v>
      </c>
      <c r="C939" s="3" t="s">
        <v>1714</v>
      </c>
      <c r="D939" s="125">
        <f>VLOOKUP($A939,'Supporting Data'!$A$2:$BH$1679,5,FALSE)</f>
        <v>89.047828674316406</v>
      </c>
      <c r="E939" s="128">
        <f>VLOOKUP($A939,'Supporting Data'!$A$2:$BH$1679,16,FALSE)</f>
        <v>0.70026522874832153</v>
      </c>
      <c r="F939" s="125">
        <f>VLOOKUP($A939,'Supporting Data'!$A$2:$BH$1679,7,FALSE)</f>
        <v>83.379844665527344</v>
      </c>
      <c r="G939" s="128">
        <f>VLOOKUP($A939,'Supporting Data'!$A$2:$BH$1679,49,FALSE)</f>
        <v>0.42391303181648249</v>
      </c>
      <c r="H939" s="125">
        <f>VLOOKUP($A939,'Supporting Data'!$A$2:$BH$1679,6,FALSE)</f>
        <v>87.378829956054688</v>
      </c>
      <c r="I939" s="128">
        <f>VLOOKUP($A939,'Supporting Data'!$A$2:$BH$1679,22,FALSE)</f>
        <v>0.53333336114883423</v>
      </c>
      <c r="J939" s="125">
        <f>VLOOKUP($A939,'Supporting Data'!$A$2:$BH$1679,8,FALSE)</f>
        <v>78.659248352050781</v>
      </c>
      <c r="K939" s="128">
        <f>VLOOKUP($A939,'Supporting Data'!$A$2:$BH$1679,49,FALSE)</f>
        <v>0.42391303181648249</v>
      </c>
      <c r="L939" s="125">
        <f>VLOOKUP($A939,'Supporting Data'!$A$2:$BH$1679,26,FALSE)</f>
        <v>89.149925231933594</v>
      </c>
      <c r="M939" s="125">
        <f>VLOOKUP($A939,'Supporting Data'!$A$2:$BH$1679,53,FALSE)</f>
        <v>84.1962890625</v>
      </c>
    </row>
    <row r="940" spans="1:13" x14ac:dyDescent="0.3">
      <c r="A940" s="4">
        <v>160941050</v>
      </c>
      <c r="B940" s="3" t="s">
        <v>69</v>
      </c>
      <c r="C940" s="3" t="s">
        <v>734</v>
      </c>
      <c r="D940" s="125">
        <f>VLOOKUP($A940,'Supporting Data'!$A$2:$BH$1679,5,FALSE)</f>
        <v>82.616401672363281</v>
      </c>
      <c r="E940" s="128">
        <f>VLOOKUP($A940,'Supporting Data'!$A$2:$BH$1679,16,FALSE)</f>
        <v>0.40000000596046448</v>
      </c>
      <c r="F940" s="125">
        <f>VLOOKUP($A940,'Supporting Data'!$A$2:$BH$1679,7,FALSE)</f>
        <v>77.978874206542969</v>
      </c>
      <c r="G940" s="128">
        <f>VLOOKUP($A940,'Supporting Data'!$A$2:$BH$1679,49,FALSE)</f>
        <v>0.1111111119389534</v>
      </c>
      <c r="H940" s="125">
        <f>VLOOKUP($A940,'Supporting Data'!$A$2:$BH$1679,6,FALSE)</f>
        <v>87.583015441894531</v>
      </c>
      <c r="I940" s="128">
        <f>VLOOKUP($A940,'Supporting Data'!$A$2:$BH$1679,22,FALSE)</f>
        <v>0.37142857909202581</v>
      </c>
      <c r="J940" s="125">
        <f>VLOOKUP($A940,'Supporting Data'!$A$2:$BH$1679,8,FALSE)</f>
        <v>80.839645385742188</v>
      </c>
      <c r="K940" s="128">
        <f>VLOOKUP($A940,'Supporting Data'!$A$2:$BH$1679,49,FALSE)</f>
        <v>0.1111111119389534</v>
      </c>
      <c r="L940" s="125">
        <f>VLOOKUP($A940,'Supporting Data'!$A$2:$BH$1679,26,FALSE)</f>
        <v>87.63946533203125</v>
      </c>
      <c r="M940" s="125">
        <f>VLOOKUP($A940,'Supporting Data'!$A$2:$BH$1679,53,FALSE)</f>
        <v>83.639549255371094</v>
      </c>
    </row>
    <row r="941" spans="1:13" x14ac:dyDescent="0.3">
      <c r="A941" s="4">
        <v>491423010</v>
      </c>
      <c r="B941" s="3" t="s">
        <v>251</v>
      </c>
      <c r="C941" s="3" t="s">
        <v>1298</v>
      </c>
      <c r="D941" s="125">
        <f>VLOOKUP($A941,'Supporting Data'!$A$2:$BH$1679,5,FALSE)</f>
        <v>87.35528564453125</v>
      </c>
      <c r="E941" s="128">
        <f>VLOOKUP($A941,'Supporting Data'!$A$2:$BH$1679,16,FALSE)</f>
        <v>0.40273973345756531</v>
      </c>
      <c r="F941" s="125">
        <f>VLOOKUP($A941,'Supporting Data'!$A$2:$BH$1679,7,FALSE)</f>
        <v>89.382621765136719</v>
      </c>
      <c r="G941" s="128">
        <f>VLOOKUP($A941,'Supporting Data'!$A$2:$BH$1679,49,FALSE)</f>
        <v>0.27049180865287781</v>
      </c>
      <c r="H941" s="125">
        <f>VLOOKUP($A941,'Supporting Data'!$A$2:$BH$1679,6,FALSE)</f>
        <v>85.739158630371094</v>
      </c>
      <c r="I941" s="128">
        <f>VLOOKUP($A941,'Supporting Data'!$A$2:$BH$1679,22,FALSE)</f>
        <v>0.27868852019309998</v>
      </c>
      <c r="J941" s="125">
        <f>VLOOKUP($A941,'Supporting Data'!$A$2:$BH$1679,8,FALSE)</f>
        <v>90.261581420898438</v>
      </c>
      <c r="K941" s="128">
        <f>VLOOKUP($A941,'Supporting Data'!$A$2:$BH$1679,49,FALSE)</f>
        <v>0.27049180865287781</v>
      </c>
      <c r="L941" s="125">
        <f>VLOOKUP($A941,'Supporting Data'!$A$2:$BH$1679,26,FALSE)</f>
        <v>0</v>
      </c>
      <c r="M941" s="125">
        <f>VLOOKUP($A941,'Supporting Data'!$A$2:$BH$1679,53,FALSE)</f>
        <v>0</v>
      </c>
    </row>
    <row r="942" spans="1:13" x14ac:dyDescent="0.3">
      <c r="A942" s="4">
        <v>620724080</v>
      </c>
      <c r="B942" s="3" t="s">
        <v>311</v>
      </c>
      <c r="C942" s="3" t="s">
        <v>1454</v>
      </c>
      <c r="D942" s="125">
        <f>VLOOKUP($A942,'Supporting Data'!$A$2:$BH$1679,5,FALSE)</f>
        <v>84.492546081542969</v>
      </c>
      <c r="E942" s="128">
        <f>VLOOKUP($A942,'Supporting Data'!$A$2:$BH$1679,16,FALSE)</f>
        <v>0.47149121761322021</v>
      </c>
      <c r="F942" s="125">
        <f>VLOOKUP($A942,'Supporting Data'!$A$2:$BH$1679,7,FALSE)</f>
        <v>83.610527038574219</v>
      </c>
      <c r="G942" s="128">
        <f>VLOOKUP($A942,'Supporting Data'!$A$2:$BH$1679,49,FALSE)</f>
        <v>0.33219179511070251</v>
      </c>
      <c r="H942" s="125">
        <f>VLOOKUP($A942,'Supporting Data'!$A$2:$BH$1679,6,FALSE)</f>
        <v>82.070747375488281</v>
      </c>
      <c r="I942" s="128">
        <f>VLOOKUP($A942,'Supporting Data'!$A$2:$BH$1679,22,FALSE)</f>
        <v>0.37201365828514099</v>
      </c>
      <c r="J942" s="125">
        <f>VLOOKUP($A942,'Supporting Data'!$A$2:$BH$1679,8,FALSE)</f>
        <v>81.815322875976563</v>
      </c>
      <c r="K942" s="128">
        <f>VLOOKUP($A942,'Supporting Data'!$A$2:$BH$1679,49,FALSE)</f>
        <v>0.33219179511070251</v>
      </c>
      <c r="L942" s="125">
        <f>VLOOKUP($A942,'Supporting Data'!$A$2:$BH$1679,26,FALSE)</f>
        <v>91.868743896484375</v>
      </c>
      <c r="M942" s="125">
        <f>VLOOKUP($A942,'Supporting Data'!$A$2:$BH$1679,53,FALSE)</f>
        <v>85.165420532226563</v>
      </c>
    </row>
    <row r="943" spans="1:13" x14ac:dyDescent="0.3">
      <c r="A943" s="4">
        <v>540371050</v>
      </c>
      <c r="B943" s="3" t="s">
        <v>277</v>
      </c>
      <c r="C943" s="3" t="s">
        <v>1382</v>
      </c>
      <c r="D943" s="125">
        <f>VLOOKUP($A943,'Supporting Data'!$A$2:$BH$1679,5,FALSE)</f>
        <v>82.340919494628906</v>
      </c>
      <c r="E943" s="128">
        <f>VLOOKUP($A943,'Supporting Data'!$A$2:$BH$1679,16,FALSE)</f>
        <v>0.52083331346511841</v>
      </c>
      <c r="F943" s="125">
        <f>VLOOKUP($A943,'Supporting Data'!$A$2:$BH$1679,7,FALSE)</f>
        <v>90.872650146484375</v>
      </c>
      <c r="G943" s="128">
        <f>VLOOKUP($A943,'Supporting Data'!$A$2:$BH$1679,49,FALSE)</f>
        <v>0.32075470685958862</v>
      </c>
      <c r="H943" s="125">
        <f>VLOOKUP($A943,'Supporting Data'!$A$2:$BH$1679,6,FALSE)</f>
        <v>82.457130432128906</v>
      </c>
      <c r="I943" s="128">
        <f>VLOOKUP($A943,'Supporting Data'!$A$2:$BH$1679,22,FALSE)</f>
        <v>0.25490197539329529</v>
      </c>
      <c r="J943" s="125">
        <f>VLOOKUP($A943,'Supporting Data'!$A$2:$BH$1679,8,FALSE)</f>
        <v>87.570693969726563</v>
      </c>
      <c r="K943" s="128">
        <f>VLOOKUP($A943,'Supporting Data'!$A$2:$BH$1679,49,FALSE)</f>
        <v>0.32075470685958862</v>
      </c>
      <c r="L943" s="125">
        <f>VLOOKUP($A943,'Supporting Data'!$A$2:$BH$1679,26,FALSE)</f>
        <v>74.951606750488281</v>
      </c>
      <c r="M943" s="125">
        <f>VLOOKUP($A943,'Supporting Data'!$A$2:$BH$1679,53,FALSE)</f>
        <v>86.546951293945313</v>
      </c>
    </row>
    <row r="944" spans="1:13" x14ac:dyDescent="0.3">
      <c r="A944" s="4">
        <v>640754020</v>
      </c>
      <c r="B944" s="3" t="s">
        <v>316</v>
      </c>
      <c r="C944" s="3" t="s">
        <v>1464</v>
      </c>
      <c r="D944" s="125">
        <f>VLOOKUP($A944,'Supporting Data'!$A$2:$BH$1679,5,FALSE)</f>
        <v>86.19061279296875</v>
      </c>
      <c r="E944" s="128">
        <f>VLOOKUP($A944,'Supporting Data'!$A$2:$BH$1679,16,FALSE)</f>
        <v>0.41052630543708801</v>
      </c>
      <c r="F944" s="125">
        <f>VLOOKUP($A944,'Supporting Data'!$A$2:$BH$1679,7,FALSE)</f>
        <v>85.547103881835938</v>
      </c>
      <c r="G944" s="128">
        <f>VLOOKUP($A944,'Supporting Data'!$A$2:$BH$1679,49,FALSE)</f>
        <v>0.234375</v>
      </c>
      <c r="H944" s="125">
        <f>VLOOKUP($A944,'Supporting Data'!$A$2:$BH$1679,6,FALSE)</f>
        <v>87.370521545410156</v>
      </c>
      <c r="I944" s="128">
        <f>VLOOKUP($A944,'Supporting Data'!$A$2:$BH$1679,22,FALSE)</f>
        <v>0.3125</v>
      </c>
      <c r="J944" s="125">
        <f>VLOOKUP($A944,'Supporting Data'!$A$2:$BH$1679,8,FALSE)</f>
        <v>87.299087524414063</v>
      </c>
      <c r="K944" s="128">
        <f>VLOOKUP($A944,'Supporting Data'!$A$2:$BH$1679,49,FALSE)</f>
        <v>0.234375</v>
      </c>
      <c r="L944" s="125">
        <f>VLOOKUP($A944,'Supporting Data'!$A$2:$BH$1679,26,FALSE)</f>
        <v>86.431098937988281</v>
      </c>
      <c r="M944" s="125">
        <f>VLOOKUP($A944,'Supporting Data'!$A$2:$BH$1679,53,FALSE)</f>
        <v>89.598686218261719</v>
      </c>
    </row>
    <row r="945" spans="1:13" x14ac:dyDescent="0.3">
      <c r="A945" s="4">
        <v>220894040</v>
      </c>
      <c r="B945" s="3" t="s">
        <v>96</v>
      </c>
      <c r="C945" s="3" t="s">
        <v>802</v>
      </c>
      <c r="D945" s="125">
        <f>VLOOKUP($A945,'Supporting Data'!$A$2:$BH$1679,5,FALSE)</f>
        <v>99.510215759277344</v>
      </c>
      <c r="E945" s="128">
        <f>VLOOKUP($A945,'Supporting Data'!$A$2:$BH$1679,16,FALSE)</f>
        <v>0.66433566808700562</v>
      </c>
      <c r="F945" s="125">
        <f>VLOOKUP($A945,'Supporting Data'!$A$2:$BH$1679,7,FALSE)</f>
        <v>91.653274536132813</v>
      </c>
      <c r="G945" s="128">
        <f>VLOOKUP($A945,'Supporting Data'!$A$2:$BH$1679,49,FALSE)</f>
        <v>0.54716980457305908</v>
      </c>
      <c r="H945" s="125">
        <f>VLOOKUP($A945,'Supporting Data'!$A$2:$BH$1679,6,FALSE)</f>
        <v>97.470008850097656</v>
      </c>
      <c r="I945" s="128">
        <f>VLOOKUP($A945,'Supporting Data'!$A$2:$BH$1679,22,FALSE)</f>
        <v>0.49056604504585272</v>
      </c>
      <c r="J945" s="125">
        <f>VLOOKUP($A945,'Supporting Data'!$A$2:$BH$1679,8,FALSE)</f>
        <v>89.98980712890625</v>
      </c>
      <c r="K945" s="128">
        <f>VLOOKUP($A945,'Supporting Data'!$A$2:$BH$1679,49,FALSE)</f>
        <v>0.54716980457305908</v>
      </c>
      <c r="L945" s="125">
        <f>VLOOKUP($A945,'Supporting Data'!$A$2:$BH$1679,26,FALSE)</f>
        <v>91.868743896484375</v>
      </c>
      <c r="M945" s="125">
        <f>VLOOKUP($A945,'Supporting Data'!$A$2:$BH$1679,53,FALSE)</f>
        <v>87.969718933105469</v>
      </c>
    </row>
    <row r="946" spans="1:13" x14ac:dyDescent="0.3">
      <c r="A946" s="4">
        <v>920884070</v>
      </c>
      <c r="B946" s="3" t="s">
        <v>428</v>
      </c>
      <c r="C946" s="3" t="s">
        <v>1219</v>
      </c>
      <c r="D946" s="125">
        <f>VLOOKUP($A946,'Supporting Data'!$A$2:$BH$1679,5,FALSE)</f>
        <v>81.527565002441406</v>
      </c>
      <c r="E946" s="128">
        <f>VLOOKUP($A946,'Supporting Data'!$A$2:$BH$1679,16,FALSE)</f>
        <v>0.55314534902572632</v>
      </c>
      <c r="F946" s="125">
        <f>VLOOKUP($A946,'Supporting Data'!$A$2:$BH$1679,7,FALSE)</f>
        <v>76.3035888671875</v>
      </c>
      <c r="G946" s="128">
        <f>VLOOKUP($A946,'Supporting Data'!$A$2:$BH$1679,49,FALSE)</f>
        <v>0.28289473056793207</v>
      </c>
      <c r="H946" s="125">
        <f>VLOOKUP($A946,'Supporting Data'!$A$2:$BH$1679,6,FALSE)</f>
        <v>82.059890747070313</v>
      </c>
      <c r="I946" s="128">
        <f>VLOOKUP($A946,'Supporting Data'!$A$2:$BH$1679,22,FALSE)</f>
        <v>0.3684210479259491</v>
      </c>
      <c r="J946" s="125">
        <f>VLOOKUP($A946,'Supporting Data'!$A$2:$BH$1679,8,FALSE)</f>
        <v>76.862373352050781</v>
      </c>
      <c r="K946" s="128">
        <f>VLOOKUP($A946,'Supporting Data'!$A$2:$BH$1679,49,FALSE)</f>
        <v>0.28289473056793207</v>
      </c>
      <c r="L946" s="125">
        <f>VLOOKUP($A946,'Supporting Data'!$A$2:$BH$1679,26,FALSE)</f>
        <v>82.50390625</v>
      </c>
      <c r="M946" s="125">
        <f>VLOOKUP($A946,'Supporting Data'!$A$2:$BH$1679,53,FALSE)</f>
        <v>81.268272399902344</v>
      </c>
    </row>
    <row r="947" spans="1:13" x14ac:dyDescent="0.3">
      <c r="A947" s="4">
        <v>130544020</v>
      </c>
      <c r="B947" s="3" t="s">
        <v>51</v>
      </c>
      <c r="C947" s="3" t="s">
        <v>694</v>
      </c>
      <c r="D947" s="125">
        <f>VLOOKUP($A947,'Supporting Data'!$A$2:$BH$1679,5,FALSE)</f>
        <v>79.538276672363281</v>
      </c>
      <c r="E947" s="128">
        <f>VLOOKUP($A947,'Supporting Data'!$A$2:$BH$1679,16,FALSE)</f>
        <v>0</v>
      </c>
      <c r="F947" s="125">
        <f>VLOOKUP($A947,'Supporting Data'!$A$2:$BH$1679,7,FALSE)</f>
        <v>84.130508422851563</v>
      </c>
      <c r="G947" s="128">
        <f>VLOOKUP($A947,'Supporting Data'!$A$2:$BH$1679,49,FALSE)</f>
        <v>0</v>
      </c>
      <c r="H947" s="125">
        <f>VLOOKUP($A947,'Supporting Data'!$A$2:$BH$1679,6,FALSE)</f>
        <v>81.896438598632813</v>
      </c>
      <c r="I947" s="128">
        <f>VLOOKUP($A947,'Supporting Data'!$A$2:$BH$1679,22,FALSE)</f>
        <v>0</v>
      </c>
      <c r="J947" s="125">
        <f>VLOOKUP($A947,'Supporting Data'!$A$2:$BH$1679,8,FALSE)</f>
        <v>85.713699340820313</v>
      </c>
      <c r="K947" s="128">
        <f>VLOOKUP($A947,'Supporting Data'!$A$2:$BH$1679,49,FALSE)</f>
        <v>0</v>
      </c>
      <c r="L947" s="125">
        <f>VLOOKUP($A947,'Supporting Data'!$A$2:$BH$1679,26,FALSE)</f>
        <v>82.50390625</v>
      </c>
      <c r="M947" s="125">
        <f>VLOOKUP($A947,'Supporting Data'!$A$2:$BH$1679,53,FALSE)</f>
        <v>81.804389953613281</v>
      </c>
    </row>
    <row r="948" spans="1:13" x14ac:dyDescent="0.3">
      <c r="A948" s="4">
        <v>500134020</v>
      </c>
      <c r="B948" s="3" t="s">
        <v>263</v>
      </c>
      <c r="C948" s="3" t="s">
        <v>1354</v>
      </c>
      <c r="D948" s="125">
        <f>VLOOKUP($A948,'Supporting Data'!$A$2:$BH$1679,5,FALSE)</f>
        <v>85.707565307617188</v>
      </c>
      <c r="E948" s="128">
        <f>VLOOKUP($A948,'Supporting Data'!$A$2:$BH$1679,16,FALSE)</f>
        <v>0.53787881135940552</v>
      </c>
      <c r="F948" s="125">
        <f>VLOOKUP($A948,'Supporting Data'!$A$2:$BH$1679,7,FALSE)</f>
        <v>82.212921142578125</v>
      </c>
      <c r="G948" s="128">
        <f>VLOOKUP($A948,'Supporting Data'!$A$2:$BH$1679,49,FALSE)</f>
        <v>0.2222222238779068</v>
      </c>
      <c r="H948" s="125">
        <f>VLOOKUP($A948,'Supporting Data'!$A$2:$BH$1679,6,FALSE)</f>
        <v>82.511878967285156</v>
      </c>
      <c r="I948" s="128">
        <f>VLOOKUP($A948,'Supporting Data'!$A$2:$BH$1679,22,FALSE)</f>
        <v>0.40277779102325439</v>
      </c>
      <c r="J948" s="125">
        <f>VLOOKUP($A948,'Supporting Data'!$A$2:$BH$1679,8,FALSE)</f>
        <v>79.831398010253906</v>
      </c>
      <c r="K948" s="128">
        <f>VLOOKUP($A948,'Supporting Data'!$A$2:$BH$1679,49,FALSE)</f>
        <v>0.2222222238779068</v>
      </c>
      <c r="L948" s="125">
        <f>VLOOKUP($A948,'Supporting Data'!$A$2:$BH$1679,26,FALSE)</f>
        <v>88.243644714355469</v>
      </c>
      <c r="M948" s="125">
        <f>VLOOKUP($A948,'Supporting Data'!$A$2:$BH$1679,53,FALSE)</f>
        <v>83.206535339355469</v>
      </c>
    </row>
    <row r="949" spans="1:13" x14ac:dyDescent="0.3">
      <c r="A949" s="4">
        <v>920874020</v>
      </c>
      <c r="B949" s="3" t="s">
        <v>427</v>
      </c>
      <c r="C949" s="3" t="s">
        <v>1689</v>
      </c>
      <c r="D949" s="125">
        <f>VLOOKUP($A949,'Supporting Data'!$A$2:$BH$1679,5,FALSE)</f>
        <v>87.261024475097656</v>
      </c>
      <c r="E949" s="128">
        <f>VLOOKUP($A949,'Supporting Data'!$A$2:$BH$1679,16,FALSE)</f>
        <v>0.54497355222702026</v>
      </c>
      <c r="F949" s="125">
        <f>VLOOKUP($A949,'Supporting Data'!$A$2:$BH$1679,7,FALSE)</f>
        <v>85.86322021484375</v>
      </c>
      <c r="G949" s="128">
        <f>VLOOKUP($A949,'Supporting Data'!$A$2:$BH$1679,49,FALSE)</f>
        <v>0.27011492848396301</v>
      </c>
      <c r="H949" s="125">
        <f>VLOOKUP($A949,'Supporting Data'!$A$2:$BH$1679,6,FALSE)</f>
        <v>85.476394653320313</v>
      </c>
      <c r="I949" s="128">
        <f>VLOOKUP($A949,'Supporting Data'!$A$2:$BH$1679,22,FALSE)</f>
        <v>0.33526012301445007</v>
      </c>
      <c r="J949" s="125">
        <f>VLOOKUP($A949,'Supporting Data'!$A$2:$BH$1679,8,FALSE)</f>
        <v>86.853912353515625</v>
      </c>
      <c r="K949" s="128">
        <f>VLOOKUP($A949,'Supporting Data'!$A$2:$BH$1679,49,FALSE)</f>
        <v>0.27011492848396301</v>
      </c>
      <c r="L949" s="125">
        <f>VLOOKUP($A949,'Supporting Data'!$A$2:$BH$1679,26,FALSE)</f>
        <v>95.191757202148438</v>
      </c>
      <c r="M949" s="125">
        <f>VLOOKUP($A949,'Supporting Data'!$A$2:$BH$1679,53,FALSE)</f>
        <v>93.908226013183594</v>
      </c>
    </row>
    <row r="950" spans="1:13" x14ac:dyDescent="0.3">
      <c r="A950" s="4">
        <v>100904020</v>
      </c>
      <c r="B950" s="3" t="s">
        <v>40</v>
      </c>
      <c r="C950" s="3" t="s">
        <v>628</v>
      </c>
      <c r="D950" s="125">
        <f>VLOOKUP($A950,'Supporting Data'!$A$2:$BH$1679,5,FALSE)</f>
        <v>84.588714599609375</v>
      </c>
      <c r="E950" s="128">
        <f>VLOOKUP($A950,'Supporting Data'!$A$2:$BH$1679,16,FALSE)</f>
        <v>0.375</v>
      </c>
      <c r="F950" s="125">
        <f>VLOOKUP($A950,'Supporting Data'!$A$2:$BH$1679,7,FALSE)</f>
        <v>83.662574768066406</v>
      </c>
      <c r="G950" s="128">
        <f>VLOOKUP($A950,'Supporting Data'!$A$2:$BH$1679,49,FALSE)</f>
        <v>0.1666666716337204</v>
      </c>
      <c r="H950" s="125">
        <f>VLOOKUP($A950,'Supporting Data'!$A$2:$BH$1679,6,FALSE)</f>
        <v>84.390724182128906</v>
      </c>
      <c r="I950" s="128">
        <f>VLOOKUP($A950,'Supporting Data'!$A$2:$BH$1679,22,FALSE)</f>
        <v>0.2916666567325592</v>
      </c>
      <c r="J950" s="125">
        <f>VLOOKUP($A950,'Supporting Data'!$A$2:$BH$1679,8,FALSE)</f>
        <v>84.7613525390625</v>
      </c>
      <c r="K950" s="128">
        <f>VLOOKUP($A950,'Supporting Data'!$A$2:$BH$1679,49,FALSE)</f>
        <v>0.1666666716337204</v>
      </c>
      <c r="L950" s="125">
        <f>VLOOKUP($A950,'Supporting Data'!$A$2:$BH$1679,26,FALSE)</f>
        <v>84.014358520507813</v>
      </c>
      <c r="M950" s="125">
        <f>VLOOKUP($A950,'Supporting Data'!$A$2:$BH$1679,53,FALSE)</f>
        <v>80.051704406738281</v>
      </c>
    </row>
    <row r="951" spans="1:13" x14ac:dyDescent="0.3">
      <c r="A951" s="4">
        <v>741901050</v>
      </c>
      <c r="B951" s="3" t="s">
        <v>351</v>
      </c>
      <c r="C951" s="3" t="s">
        <v>1530</v>
      </c>
      <c r="D951" s="125">
        <f>VLOOKUP($A951,'Supporting Data'!$A$2:$BH$1679,5,FALSE)</f>
        <v>93.91241455078125</v>
      </c>
      <c r="E951" s="128">
        <f>VLOOKUP($A951,'Supporting Data'!$A$2:$BH$1679,16,FALSE)</f>
        <v>0.54285717010498047</v>
      </c>
      <c r="F951" s="125">
        <f>VLOOKUP($A951,'Supporting Data'!$A$2:$BH$1679,7,FALSE)</f>
        <v>90.093055725097656</v>
      </c>
      <c r="G951" s="128">
        <f>VLOOKUP($A951,'Supporting Data'!$A$2:$BH$1679,49,FALSE)</f>
        <v>0.29411765933036799</v>
      </c>
      <c r="H951" s="125">
        <f>VLOOKUP($A951,'Supporting Data'!$A$2:$BH$1679,6,FALSE)</f>
        <v>94.827201843261719</v>
      </c>
      <c r="I951" s="128">
        <f>VLOOKUP($A951,'Supporting Data'!$A$2:$BH$1679,22,FALSE)</f>
        <v>0.47058823704719538</v>
      </c>
      <c r="J951" s="125">
        <f>VLOOKUP($A951,'Supporting Data'!$A$2:$BH$1679,8,FALSE)</f>
        <v>89.289031982421875</v>
      </c>
      <c r="K951" s="128">
        <f>VLOOKUP($A951,'Supporting Data'!$A$2:$BH$1679,49,FALSE)</f>
        <v>0.29411765933036799</v>
      </c>
      <c r="L951" s="125">
        <f>VLOOKUP($A951,'Supporting Data'!$A$2:$BH$1679,26,FALSE)</f>
        <v>85.222724914550781</v>
      </c>
      <c r="M951" s="125">
        <f>VLOOKUP($A951,'Supporting Data'!$A$2:$BH$1679,53,FALSE)</f>
        <v>86.361373901367188</v>
      </c>
    </row>
    <row r="952" spans="1:13" x14ac:dyDescent="0.3">
      <c r="A952" s="4">
        <v>491445020</v>
      </c>
      <c r="B952" s="3" t="s">
        <v>252</v>
      </c>
      <c r="C952" s="3" t="s">
        <v>1305</v>
      </c>
      <c r="D952" s="125">
        <f>VLOOKUP($A952,'Supporting Data'!$A$2:$BH$1679,5,FALSE)</f>
        <v>89.930038452148438</v>
      </c>
      <c r="E952" s="128">
        <f>VLOOKUP($A952,'Supporting Data'!$A$2:$BH$1679,16,FALSE)</f>
        <v>0.5436893105506897</v>
      </c>
      <c r="F952" s="125">
        <f>VLOOKUP($A952,'Supporting Data'!$A$2:$BH$1679,7,FALSE)</f>
        <v>88.342727661132813</v>
      </c>
      <c r="G952" s="128">
        <f>VLOOKUP($A952,'Supporting Data'!$A$2:$BH$1679,49,FALSE)</f>
        <v>0.35849055647850042</v>
      </c>
      <c r="H952" s="125">
        <f>VLOOKUP($A952,'Supporting Data'!$A$2:$BH$1679,6,FALSE)</f>
        <v>89.005966186523438</v>
      </c>
      <c r="I952" s="128">
        <f>VLOOKUP($A952,'Supporting Data'!$A$2:$BH$1679,22,FALSE)</f>
        <v>0.36363637447357178</v>
      </c>
      <c r="J952" s="125">
        <f>VLOOKUP($A952,'Supporting Data'!$A$2:$BH$1679,8,FALSE)</f>
        <v>87.611305236816406</v>
      </c>
      <c r="K952" s="128">
        <f>VLOOKUP($A952,'Supporting Data'!$A$2:$BH$1679,49,FALSE)</f>
        <v>0.35849055647850042</v>
      </c>
      <c r="L952" s="125">
        <f>VLOOKUP($A952,'Supporting Data'!$A$2:$BH$1679,26,FALSE)</f>
        <v>93.077117919921875</v>
      </c>
      <c r="M952" s="125">
        <f>VLOOKUP($A952,'Supporting Data'!$A$2:$BH$1679,53,FALSE)</f>
        <v>94.877357482910156</v>
      </c>
    </row>
    <row r="953" spans="1:13" x14ac:dyDescent="0.3">
      <c r="A953" s="4">
        <v>491425020</v>
      </c>
      <c r="B953" s="3" t="s">
        <v>251</v>
      </c>
      <c r="C953" s="3" t="s">
        <v>1301</v>
      </c>
      <c r="D953" s="125">
        <f>VLOOKUP($A953,'Supporting Data'!$A$2:$BH$1679,5,FALSE)</f>
        <v>93.562202453613281</v>
      </c>
      <c r="E953" s="128">
        <f>VLOOKUP($A953,'Supporting Data'!$A$2:$BH$1679,16,FALSE)</f>
        <v>0.73333334922790527</v>
      </c>
      <c r="F953" s="125">
        <f>VLOOKUP($A953,'Supporting Data'!$A$2:$BH$1679,7,FALSE)</f>
        <v>83.850479125976563</v>
      </c>
      <c r="G953" s="128">
        <f>VLOOKUP($A953,'Supporting Data'!$A$2:$BH$1679,49,FALSE)</f>
        <v>0.5</v>
      </c>
      <c r="H953" s="125">
        <f>VLOOKUP($A953,'Supporting Data'!$A$2:$BH$1679,6,FALSE)</f>
        <v>93.101066589355469</v>
      </c>
      <c r="I953" s="128">
        <f>VLOOKUP($A953,'Supporting Data'!$A$2:$BH$1679,22,FALSE)</f>
        <v>0.3571428656578064</v>
      </c>
      <c r="J953" s="125">
        <f>VLOOKUP($A953,'Supporting Data'!$A$2:$BH$1679,8,FALSE)</f>
        <v>83.064910888671875</v>
      </c>
      <c r="K953" s="128">
        <f>VLOOKUP($A953,'Supporting Data'!$A$2:$BH$1679,49,FALSE)</f>
        <v>0.5</v>
      </c>
      <c r="L953" s="125">
        <f>VLOOKUP($A953,'Supporting Data'!$A$2:$BH$1679,26,FALSE)</f>
        <v>94.587570190429688</v>
      </c>
      <c r="M953" s="125">
        <f>VLOOKUP($A953,'Supporting Data'!$A$2:$BH$1679,53,FALSE)</f>
        <v>84.979843139648438</v>
      </c>
    </row>
    <row r="954" spans="1:13" x14ac:dyDescent="0.3">
      <c r="A954" s="4">
        <v>480683060</v>
      </c>
      <c r="B954" s="3" t="s">
        <v>217</v>
      </c>
      <c r="C954" s="3" t="s">
        <v>1140</v>
      </c>
      <c r="D954" s="125">
        <f>VLOOKUP($A954,'Supporting Data'!$A$2:$BH$1679,5,FALSE)</f>
        <v>85.480522155761719</v>
      </c>
      <c r="E954" s="128">
        <f>VLOOKUP($A954,'Supporting Data'!$A$2:$BH$1679,16,FALSE)</f>
        <v>0.56237423419952393</v>
      </c>
      <c r="F954" s="125">
        <f>VLOOKUP($A954,'Supporting Data'!$A$2:$BH$1679,7,FALSE)</f>
        <v>82.946319580078125</v>
      </c>
      <c r="G954" s="128">
        <f>VLOOKUP($A954,'Supporting Data'!$A$2:$BH$1679,49,FALSE)</f>
        <v>0.31853786110877991</v>
      </c>
      <c r="H954" s="125">
        <f>VLOOKUP($A954,'Supporting Data'!$A$2:$BH$1679,6,FALSE)</f>
        <v>83.423957824707031</v>
      </c>
      <c r="I954" s="128">
        <f>VLOOKUP($A954,'Supporting Data'!$A$2:$BH$1679,22,FALSE)</f>
        <v>0.38642296195030212</v>
      </c>
      <c r="J954" s="125">
        <f>VLOOKUP($A954,'Supporting Data'!$A$2:$BH$1679,8,FALSE)</f>
        <v>81.788490295410156</v>
      </c>
      <c r="K954" s="128">
        <f>VLOOKUP($A954,'Supporting Data'!$A$2:$BH$1679,49,FALSE)</f>
        <v>0.31853786110877991</v>
      </c>
      <c r="L954" s="125">
        <f>VLOOKUP($A954,'Supporting Data'!$A$2:$BH$1679,26,FALSE)</f>
        <v>86.129005432128906</v>
      </c>
      <c r="M954" s="125">
        <f>VLOOKUP($A954,'Supporting Data'!$A$2:$BH$1679,53,FALSE)</f>
        <v>85.7015380859375</v>
      </c>
    </row>
    <row r="955" spans="1:13" x14ac:dyDescent="0.3">
      <c r="A955" s="4">
        <v>1060033000</v>
      </c>
      <c r="B955" s="3" t="s">
        <v>501</v>
      </c>
      <c r="C955" s="3" t="s">
        <v>1995</v>
      </c>
      <c r="D955" s="125">
        <f>VLOOKUP($A955,'Supporting Data'!$A$2:$BH$1679,5,FALSE)</f>
        <v>88.617095947265625</v>
      </c>
      <c r="E955" s="128">
        <f>VLOOKUP($A955,'Supporting Data'!$A$2:$BH$1679,16,FALSE)</f>
        <v>0.54220777750015259</v>
      </c>
      <c r="F955" s="125">
        <f>VLOOKUP($A955,'Supporting Data'!$A$2:$BH$1679,7,FALSE)</f>
        <v>90.317214965820313</v>
      </c>
      <c r="G955" s="128">
        <f>VLOOKUP($A955,'Supporting Data'!$A$2:$BH$1679,49,FALSE)</f>
        <v>0.3461538553237915</v>
      </c>
      <c r="H955" s="125">
        <f>VLOOKUP($A955,'Supporting Data'!$A$2:$BH$1679,6,FALSE)</f>
        <v>89.581077575683594</v>
      </c>
      <c r="I955" s="128">
        <f>VLOOKUP($A955,'Supporting Data'!$A$2:$BH$1679,22,FALSE)</f>
        <v>0.43406593799591059</v>
      </c>
      <c r="J955" s="125">
        <f>VLOOKUP($A955,'Supporting Data'!$A$2:$BH$1679,8,FALSE)</f>
        <v>89.467330932617188</v>
      </c>
      <c r="K955" s="128">
        <f>VLOOKUP($A955,'Supporting Data'!$A$2:$BH$1679,49,FALSE)</f>
        <v>0.3461538553237915</v>
      </c>
      <c r="L955" s="125">
        <f>VLOOKUP($A955,'Supporting Data'!$A$2:$BH$1679,26,FALSE)</f>
        <v>91.264564514160156</v>
      </c>
      <c r="M955" s="125">
        <f>VLOOKUP($A955,'Supporting Data'!$A$2:$BH$1679,53,FALSE)</f>
        <v>91.351371765136719</v>
      </c>
    </row>
    <row r="956" spans="1:13" x14ac:dyDescent="0.3">
      <c r="A956" s="4">
        <v>1060034020</v>
      </c>
      <c r="B956" s="3" t="s">
        <v>501</v>
      </c>
      <c r="C956" s="3" t="s">
        <v>1996</v>
      </c>
      <c r="D956" s="125">
        <f>VLOOKUP($A956,'Supporting Data'!$A$2:$BH$1679,5,FALSE)</f>
        <v>76.800949096679688</v>
      </c>
      <c r="E956" s="128">
        <f>VLOOKUP($A956,'Supporting Data'!$A$2:$BH$1679,16,FALSE)</f>
        <v>0.49242424964904791</v>
      </c>
      <c r="F956" s="125">
        <f>VLOOKUP($A956,'Supporting Data'!$A$2:$BH$1679,7,FALSE)</f>
        <v>78.859550476074219</v>
      </c>
      <c r="G956" s="128">
        <f>VLOOKUP($A956,'Supporting Data'!$A$2:$BH$1679,49,FALSE)</f>
        <v>0.28048780560493469</v>
      </c>
      <c r="H956" s="125">
        <f>VLOOKUP($A956,'Supporting Data'!$A$2:$BH$1679,6,FALSE)</f>
        <v>76.9141845703125</v>
      </c>
      <c r="I956" s="128">
        <f>VLOOKUP($A956,'Supporting Data'!$A$2:$BH$1679,22,FALSE)</f>
        <v>0.41463413834571838</v>
      </c>
      <c r="J956" s="125">
        <f>VLOOKUP($A956,'Supporting Data'!$A$2:$BH$1679,8,FALSE)</f>
        <v>80.060905456542969</v>
      </c>
      <c r="K956" s="128">
        <f>VLOOKUP($A956,'Supporting Data'!$A$2:$BH$1679,49,FALSE)</f>
        <v>0.28048780560493469</v>
      </c>
      <c r="L956" s="125">
        <f>VLOOKUP($A956,'Supporting Data'!$A$2:$BH$1679,26,FALSE)</f>
        <v>79.482986450195313</v>
      </c>
      <c r="M956" s="125">
        <f>VLOOKUP($A956,'Supporting Data'!$A$2:$BH$1679,53,FALSE)</f>
        <v>83.9488525390625</v>
      </c>
    </row>
    <row r="957" spans="1:13" x14ac:dyDescent="0.3">
      <c r="A957" s="4">
        <v>920904140</v>
      </c>
      <c r="B957" s="3" t="s">
        <v>430</v>
      </c>
      <c r="C957" s="3" t="s">
        <v>1735</v>
      </c>
      <c r="D957" s="125">
        <f>VLOOKUP($A957,'Supporting Data'!$A$2:$BH$1679,5,FALSE)</f>
        <v>88.419700622558594</v>
      </c>
      <c r="E957" s="128">
        <f>VLOOKUP($A957,'Supporting Data'!$A$2:$BH$1679,16,FALSE)</f>
        <v>0.59756100177764893</v>
      </c>
      <c r="F957" s="125">
        <f>VLOOKUP($A957,'Supporting Data'!$A$2:$BH$1679,7,FALSE)</f>
        <v>85.159744262695313</v>
      </c>
      <c r="G957" s="128">
        <f>VLOOKUP($A957,'Supporting Data'!$A$2:$BH$1679,49,FALSE)</f>
        <v>0.37777778506278992</v>
      </c>
      <c r="H957" s="125">
        <f>VLOOKUP($A957,'Supporting Data'!$A$2:$BH$1679,6,FALSE)</f>
        <v>87.964263916015625</v>
      </c>
      <c r="I957" s="128">
        <f>VLOOKUP($A957,'Supporting Data'!$A$2:$BH$1679,22,FALSE)</f>
        <v>0.35555556416511541</v>
      </c>
      <c r="J957" s="125">
        <f>VLOOKUP($A957,'Supporting Data'!$A$2:$BH$1679,8,FALSE)</f>
        <v>87.2010498046875</v>
      </c>
      <c r="K957" s="128">
        <f>VLOOKUP($A957,'Supporting Data'!$A$2:$BH$1679,49,FALSE)</f>
        <v>0.37777778506278992</v>
      </c>
      <c r="L957" s="125">
        <f>VLOOKUP($A957,'Supporting Data'!$A$2:$BH$1679,26,FALSE)</f>
        <v>88.243644714355469</v>
      </c>
      <c r="M957" s="125">
        <f>VLOOKUP($A957,'Supporting Data'!$A$2:$BH$1679,53,FALSE)</f>
        <v>92.650421142578125</v>
      </c>
    </row>
    <row r="958" spans="1:13" x14ac:dyDescent="0.3">
      <c r="A958" s="4">
        <v>1060044050</v>
      </c>
      <c r="B958" s="3" t="s">
        <v>502</v>
      </c>
      <c r="C958" s="3" t="s">
        <v>1998</v>
      </c>
      <c r="D958" s="125">
        <f>VLOOKUP($A958,'Supporting Data'!$A$2:$BH$1679,5,FALSE)</f>
        <v>92.068771362304688</v>
      </c>
      <c r="E958" s="128">
        <f>VLOOKUP($A958,'Supporting Data'!$A$2:$BH$1679,16,FALSE)</f>
        <v>0.53448277711868286</v>
      </c>
      <c r="F958" s="125">
        <f>VLOOKUP($A958,'Supporting Data'!$A$2:$BH$1679,7,FALSE)</f>
        <v>90.964202880859375</v>
      </c>
      <c r="G958" s="128">
        <f>VLOOKUP($A958,'Supporting Data'!$A$2:$BH$1679,49,FALSE)</f>
        <v>0.41155233979225159</v>
      </c>
      <c r="H958" s="125">
        <f>VLOOKUP($A958,'Supporting Data'!$A$2:$BH$1679,6,FALSE)</f>
        <v>92.145088195800781</v>
      </c>
      <c r="I958" s="128">
        <f>VLOOKUP($A958,'Supporting Data'!$A$2:$BH$1679,22,FALSE)</f>
        <v>0.39350181818008417</v>
      </c>
      <c r="J958" s="125">
        <f>VLOOKUP($A958,'Supporting Data'!$A$2:$BH$1679,8,FALSE)</f>
        <v>90.7039794921875</v>
      </c>
      <c r="K958" s="128">
        <f>VLOOKUP($A958,'Supporting Data'!$A$2:$BH$1679,49,FALSE)</f>
        <v>0.41155233979225159</v>
      </c>
      <c r="L958" s="125">
        <f>VLOOKUP($A958,'Supporting Data'!$A$2:$BH$1679,26,FALSE)</f>
        <v>94.587570190429688</v>
      </c>
      <c r="M958" s="125">
        <f>VLOOKUP($A958,'Supporting Data'!$A$2:$BH$1679,53,FALSE)</f>
        <v>93.660789489746094</v>
      </c>
    </row>
    <row r="959" spans="1:13" x14ac:dyDescent="0.3">
      <c r="A959" s="4">
        <v>880804020</v>
      </c>
      <c r="B959" s="3" t="s">
        <v>413</v>
      </c>
      <c r="C959" s="3" t="s">
        <v>1664</v>
      </c>
      <c r="D959" s="125">
        <f>VLOOKUP($A959,'Supporting Data'!$A$2:$BH$1679,5,FALSE)</f>
        <v>92.328338623046875</v>
      </c>
      <c r="E959" s="128">
        <f>VLOOKUP($A959,'Supporting Data'!$A$2:$BH$1679,16,FALSE)</f>
        <v>0.45161288976669312</v>
      </c>
      <c r="F959" s="125">
        <f>VLOOKUP($A959,'Supporting Data'!$A$2:$BH$1679,7,FALSE)</f>
        <v>90.912788391113281</v>
      </c>
      <c r="G959" s="128">
        <f>VLOOKUP($A959,'Supporting Data'!$A$2:$BH$1679,49,FALSE)</f>
        <v>0.364705890417099</v>
      </c>
      <c r="H959" s="125">
        <f>VLOOKUP($A959,'Supporting Data'!$A$2:$BH$1679,6,FALSE)</f>
        <v>93.551322937011719</v>
      </c>
      <c r="I959" s="128">
        <f>VLOOKUP($A959,'Supporting Data'!$A$2:$BH$1679,22,FALSE)</f>
        <v>0.38823530077934271</v>
      </c>
      <c r="J959" s="125">
        <f>VLOOKUP($A959,'Supporting Data'!$A$2:$BH$1679,8,FALSE)</f>
        <v>91.587539672851563</v>
      </c>
      <c r="K959" s="128">
        <f>VLOOKUP($A959,'Supporting Data'!$A$2:$BH$1679,49,FALSE)</f>
        <v>0.364705890417099</v>
      </c>
      <c r="L959" s="125">
        <f>VLOOKUP($A959,'Supporting Data'!$A$2:$BH$1679,26,FALSE)</f>
        <v>88.545738220214844</v>
      </c>
      <c r="M959" s="125">
        <f>VLOOKUP($A959,'Supporting Data'!$A$2:$BH$1679,53,FALSE)</f>
        <v>83.722030639648438</v>
      </c>
    </row>
    <row r="960" spans="1:13" x14ac:dyDescent="0.3">
      <c r="A960" s="4">
        <v>191524040</v>
      </c>
      <c r="B960" s="3" t="s">
        <v>88</v>
      </c>
      <c r="C960" s="3" t="s">
        <v>783</v>
      </c>
      <c r="D960" s="125">
        <f>VLOOKUP($A960,'Supporting Data'!$A$2:$BH$1679,5,FALSE)</f>
        <v>87.760459899902344</v>
      </c>
      <c r="E960" s="128">
        <f>VLOOKUP($A960,'Supporting Data'!$A$2:$BH$1679,16,FALSE)</f>
        <v>0.46853145956993097</v>
      </c>
      <c r="F960" s="125">
        <f>VLOOKUP($A960,'Supporting Data'!$A$2:$BH$1679,7,FALSE)</f>
        <v>88.347877502441406</v>
      </c>
      <c r="G960" s="128">
        <f>VLOOKUP($A960,'Supporting Data'!$A$2:$BH$1679,49,FALSE)</f>
        <v>0.30519479513168329</v>
      </c>
      <c r="H960" s="125">
        <f>VLOOKUP($A960,'Supporting Data'!$A$2:$BH$1679,6,FALSE)</f>
        <v>86.314170837402344</v>
      </c>
      <c r="I960" s="128">
        <f>VLOOKUP($A960,'Supporting Data'!$A$2:$BH$1679,22,FALSE)</f>
        <v>0.30519479513168329</v>
      </c>
      <c r="J960" s="125">
        <f>VLOOKUP($A960,'Supporting Data'!$A$2:$BH$1679,8,FALSE)</f>
        <v>88.841049194335938</v>
      </c>
      <c r="K960" s="128">
        <f>VLOOKUP($A960,'Supporting Data'!$A$2:$BH$1679,49,FALSE)</f>
        <v>0.30519479513168329</v>
      </c>
      <c r="L960" s="125">
        <f>VLOOKUP($A960,'Supporting Data'!$A$2:$BH$1679,26,FALSE)</f>
        <v>85.222724914550781</v>
      </c>
      <c r="M960" s="125">
        <f>VLOOKUP($A960,'Supporting Data'!$A$2:$BH$1679,53,FALSE)</f>
        <v>89.124427795410156</v>
      </c>
    </row>
    <row r="961" spans="1:13" x14ac:dyDescent="0.3">
      <c r="A961" s="4">
        <v>1071514020</v>
      </c>
      <c r="B961" s="3" t="s">
        <v>506</v>
      </c>
      <c r="C961" s="3" t="s">
        <v>2003</v>
      </c>
      <c r="D961" s="125">
        <f>VLOOKUP($A961,'Supporting Data'!$A$2:$BH$1679,5,FALSE)</f>
        <v>83.928848266601563</v>
      </c>
      <c r="E961" s="128">
        <f>VLOOKUP($A961,'Supporting Data'!$A$2:$BH$1679,16,FALSE)</f>
        <v>0.23255814611911771</v>
      </c>
      <c r="F961" s="125">
        <f>VLOOKUP($A961,'Supporting Data'!$A$2:$BH$1679,7,FALSE)</f>
        <v>91.232978820800781</v>
      </c>
      <c r="G961" s="128">
        <f>VLOOKUP($A961,'Supporting Data'!$A$2:$BH$1679,49,FALSE)</f>
        <v>0.37209302186965942</v>
      </c>
      <c r="H961" s="125">
        <f>VLOOKUP($A961,'Supporting Data'!$A$2:$BH$1679,6,FALSE)</f>
        <v>85.318450927734375</v>
      </c>
      <c r="I961" s="128">
        <f>VLOOKUP($A961,'Supporting Data'!$A$2:$BH$1679,22,FALSE)</f>
        <v>0.23255814611911771</v>
      </c>
      <c r="J961" s="125">
        <f>VLOOKUP($A961,'Supporting Data'!$A$2:$BH$1679,8,FALSE)</f>
        <v>92.276359558105469</v>
      </c>
      <c r="K961" s="128">
        <f>VLOOKUP($A961,'Supporting Data'!$A$2:$BH$1679,49,FALSE)</f>
        <v>0.37209302186965942</v>
      </c>
      <c r="L961" s="125">
        <f>VLOOKUP($A961,'Supporting Data'!$A$2:$BH$1679,26,FALSE)</f>
        <v>88.243644714355469</v>
      </c>
      <c r="M961" s="125">
        <f>VLOOKUP($A961,'Supporting Data'!$A$2:$BH$1679,53,FALSE)</f>
        <v>90.938972473144531</v>
      </c>
    </row>
    <row r="962" spans="1:13" x14ac:dyDescent="0.3">
      <c r="A962" s="4">
        <v>491442050</v>
      </c>
      <c r="B962" s="3" t="s">
        <v>252</v>
      </c>
      <c r="C962" s="3" t="s">
        <v>1302</v>
      </c>
      <c r="D962" s="125">
        <f>VLOOKUP($A962,'Supporting Data'!$A$2:$BH$1679,5,FALSE)</f>
        <v>86.202255249023438</v>
      </c>
      <c r="E962" s="128">
        <f>VLOOKUP($A962,'Supporting Data'!$A$2:$BH$1679,16,FALSE)</f>
        <v>0.56857144832611084</v>
      </c>
      <c r="F962" s="125">
        <f>VLOOKUP($A962,'Supporting Data'!$A$2:$BH$1679,7,FALSE)</f>
        <v>85.582954406738281</v>
      </c>
      <c r="G962" s="128">
        <f>VLOOKUP($A962,'Supporting Data'!$A$2:$BH$1679,49,FALSE)</f>
        <v>0.300283282995224</v>
      </c>
      <c r="H962" s="125">
        <f>VLOOKUP($A962,'Supporting Data'!$A$2:$BH$1679,6,FALSE)</f>
        <v>83.102188110351563</v>
      </c>
      <c r="I962" s="128">
        <f>VLOOKUP($A962,'Supporting Data'!$A$2:$BH$1679,22,FALSE)</f>
        <v>0.36827194690704351</v>
      </c>
      <c r="J962" s="125">
        <f>VLOOKUP($A962,'Supporting Data'!$A$2:$BH$1679,8,FALSE)</f>
        <v>84.312103271484375</v>
      </c>
      <c r="K962" s="128">
        <f>VLOOKUP($A962,'Supporting Data'!$A$2:$BH$1679,49,FALSE)</f>
        <v>0.300283282995224</v>
      </c>
      <c r="L962" s="125">
        <f>VLOOKUP($A962,'Supporting Data'!$A$2:$BH$1679,26,FALSE)</f>
        <v>82.50390625</v>
      </c>
      <c r="M962" s="125">
        <f>VLOOKUP($A962,'Supporting Data'!$A$2:$BH$1679,53,FALSE)</f>
        <v>82.81475830078125</v>
      </c>
    </row>
    <row r="963" spans="1:13" x14ac:dyDescent="0.3">
      <c r="A963" s="4">
        <v>801214020</v>
      </c>
      <c r="B963" s="3" t="s">
        <v>381</v>
      </c>
      <c r="C963" s="3" t="s">
        <v>1584</v>
      </c>
      <c r="D963" s="125">
        <f>VLOOKUP($A963,'Supporting Data'!$A$2:$BH$1679,5,FALSE)</f>
        <v>86.19024658203125</v>
      </c>
      <c r="E963" s="128">
        <f>VLOOKUP($A963,'Supporting Data'!$A$2:$BH$1679,16,FALSE)</f>
        <v>0.4711538553237915</v>
      </c>
      <c r="F963" s="125">
        <f>VLOOKUP($A963,'Supporting Data'!$A$2:$BH$1679,7,FALSE)</f>
        <v>89.797752380371094</v>
      </c>
      <c r="G963" s="128">
        <f>VLOOKUP($A963,'Supporting Data'!$A$2:$BH$1679,49,FALSE)</f>
        <v>0.40322580933570862</v>
      </c>
      <c r="H963" s="125">
        <f>VLOOKUP($A963,'Supporting Data'!$A$2:$BH$1679,6,FALSE)</f>
        <v>84.392608642578125</v>
      </c>
      <c r="I963" s="128">
        <f>VLOOKUP($A963,'Supporting Data'!$A$2:$BH$1679,22,FALSE)</f>
        <v>0.41935482621192932</v>
      </c>
      <c r="J963" s="125">
        <f>VLOOKUP($A963,'Supporting Data'!$A$2:$BH$1679,8,FALSE)</f>
        <v>87.634201049804688</v>
      </c>
      <c r="K963" s="128">
        <f>VLOOKUP($A963,'Supporting Data'!$A$2:$BH$1679,49,FALSE)</f>
        <v>0.40322580933570862</v>
      </c>
      <c r="L963" s="125">
        <f>VLOOKUP($A963,'Supporting Data'!$A$2:$BH$1679,26,FALSE)</f>
        <v>81.89971923828125</v>
      </c>
      <c r="M963" s="125">
        <f>VLOOKUP($A963,'Supporting Data'!$A$2:$BH$1679,53,FALSE)</f>
        <v>84.278770446777344</v>
      </c>
    </row>
    <row r="964" spans="1:13" x14ac:dyDescent="0.3">
      <c r="A964" s="4">
        <v>920883000</v>
      </c>
      <c r="B964" s="3" t="s">
        <v>428</v>
      </c>
      <c r="C964" s="3" t="s">
        <v>1702</v>
      </c>
      <c r="D964" s="125">
        <f>VLOOKUP($A964,'Supporting Data'!$A$2:$BH$1679,5,FALSE)</f>
        <v>84.775604248046875</v>
      </c>
      <c r="E964" s="128">
        <f>VLOOKUP($A964,'Supporting Data'!$A$2:$BH$1679,16,FALSE)</f>
        <v>0.66608995199203491</v>
      </c>
      <c r="F964" s="125">
        <f>VLOOKUP($A964,'Supporting Data'!$A$2:$BH$1679,7,FALSE)</f>
        <v>83.5311279296875</v>
      </c>
      <c r="G964" s="128">
        <f>VLOOKUP($A964,'Supporting Data'!$A$2:$BH$1679,49,FALSE)</f>
        <v>0.27173912525177002</v>
      </c>
      <c r="H964" s="125">
        <f>VLOOKUP($A964,'Supporting Data'!$A$2:$BH$1679,6,FALSE)</f>
        <v>83.353919982910156</v>
      </c>
      <c r="I964" s="128">
        <f>VLOOKUP($A964,'Supporting Data'!$A$2:$BH$1679,22,FALSE)</f>
        <v>0.43478259444236761</v>
      </c>
      <c r="J964" s="125">
        <f>VLOOKUP($A964,'Supporting Data'!$A$2:$BH$1679,8,FALSE)</f>
        <v>82.587966918945313</v>
      </c>
      <c r="K964" s="128">
        <f>VLOOKUP($A964,'Supporting Data'!$A$2:$BH$1679,49,FALSE)</f>
        <v>0.27173912525177002</v>
      </c>
      <c r="L964" s="125">
        <f>VLOOKUP($A964,'Supporting Data'!$A$2:$BH$1679,26,FALSE)</f>
        <v>82.50390625</v>
      </c>
      <c r="M964" s="125">
        <f>VLOOKUP($A964,'Supporting Data'!$A$2:$BH$1679,53,FALSE)</f>
        <v>85.165420532226563</v>
      </c>
    </row>
    <row r="965" spans="1:13" x14ac:dyDescent="0.3">
      <c r="A965" s="4">
        <v>380444020</v>
      </c>
      <c r="B965" s="3" t="s">
        <v>166</v>
      </c>
      <c r="C965" s="3" t="s">
        <v>999</v>
      </c>
      <c r="D965" s="125">
        <f>VLOOKUP($A965,'Supporting Data'!$A$2:$BH$1679,5,FALSE)</f>
        <v>79.439506530761719</v>
      </c>
      <c r="E965" s="128">
        <f>VLOOKUP($A965,'Supporting Data'!$A$2:$BH$1679,16,FALSE)</f>
        <v>0.50458717346191406</v>
      </c>
      <c r="F965" s="125">
        <f>VLOOKUP($A965,'Supporting Data'!$A$2:$BH$1679,7,FALSE)</f>
        <v>83.223976135253906</v>
      </c>
      <c r="G965" s="128">
        <f>VLOOKUP($A965,'Supporting Data'!$A$2:$BH$1679,49,FALSE)</f>
        <v>0.36000001430511469</v>
      </c>
      <c r="H965" s="125">
        <f>VLOOKUP($A965,'Supporting Data'!$A$2:$BH$1679,6,FALSE)</f>
        <v>80.260162353515625</v>
      </c>
      <c r="I965" s="128">
        <f>VLOOKUP($A965,'Supporting Data'!$A$2:$BH$1679,22,FALSE)</f>
        <v>0.30000001192092901</v>
      </c>
      <c r="J965" s="125">
        <f>VLOOKUP($A965,'Supporting Data'!$A$2:$BH$1679,8,FALSE)</f>
        <v>84.563850402832031</v>
      </c>
      <c r="K965" s="128">
        <f>VLOOKUP($A965,'Supporting Data'!$A$2:$BH$1679,49,FALSE)</f>
        <v>0.36000001430511469</v>
      </c>
      <c r="L965" s="125">
        <f>VLOOKUP($A965,'Supporting Data'!$A$2:$BH$1679,26,FALSE)</f>
        <v>82.50390625</v>
      </c>
      <c r="M965" s="125">
        <f>VLOOKUP($A965,'Supporting Data'!$A$2:$BH$1679,53,FALSE)</f>
        <v>85.144798278808594</v>
      </c>
    </row>
    <row r="966" spans="1:13" x14ac:dyDescent="0.3">
      <c r="A966" s="4">
        <v>361263020</v>
      </c>
      <c r="B966" s="3" t="s">
        <v>155</v>
      </c>
      <c r="C966" s="3" t="s">
        <v>968</v>
      </c>
      <c r="D966" s="125">
        <f>VLOOKUP($A966,'Supporting Data'!$A$2:$BH$1679,5,FALSE)</f>
        <v>75.408843994140625</v>
      </c>
      <c r="E966" s="128">
        <f>VLOOKUP($A966,'Supporting Data'!$A$2:$BH$1679,16,FALSE)</f>
        <v>0.33109620213508612</v>
      </c>
      <c r="F966" s="125">
        <f>VLOOKUP($A966,'Supporting Data'!$A$2:$BH$1679,7,FALSE)</f>
        <v>85.534782409667969</v>
      </c>
      <c r="G966" s="128">
        <f>VLOOKUP($A966,'Supporting Data'!$A$2:$BH$1679,49,FALSE)</f>
        <v>0.27947598695754999</v>
      </c>
      <c r="H966" s="125">
        <f>VLOOKUP($A966,'Supporting Data'!$A$2:$BH$1679,6,FALSE)</f>
        <v>75.584136962890625</v>
      </c>
      <c r="I966" s="128">
        <f>VLOOKUP($A966,'Supporting Data'!$A$2:$BH$1679,22,FALSE)</f>
        <v>0.24782608449459079</v>
      </c>
      <c r="J966" s="125">
        <f>VLOOKUP($A966,'Supporting Data'!$A$2:$BH$1679,8,FALSE)</f>
        <v>85.155792236328125</v>
      </c>
      <c r="K966" s="128">
        <f>VLOOKUP($A966,'Supporting Data'!$A$2:$BH$1679,49,FALSE)</f>
        <v>0.27947598695754999</v>
      </c>
      <c r="L966" s="125">
        <f>VLOOKUP($A966,'Supporting Data'!$A$2:$BH$1679,26,FALSE)</f>
        <v>77.368339538574219</v>
      </c>
      <c r="M966" s="125">
        <f>VLOOKUP($A966,'Supporting Data'!$A$2:$BH$1679,53,FALSE)</f>
        <v>79.886741638183594</v>
      </c>
    </row>
    <row r="967" spans="1:13" x14ac:dyDescent="0.3">
      <c r="A967" s="4">
        <v>920874130</v>
      </c>
      <c r="B967" s="3" t="s">
        <v>427</v>
      </c>
      <c r="C967" s="3" t="s">
        <v>1696</v>
      </c>
      <c r="D967" s="125">
        <f>VLOOKUP($A967,'Supporting Data'!$A$2:$BH$1679,5,FALSE)</f>
        <v>86.7777099609375</v>
      </c>
      <c r="E967" s="128">
        <f>VLOOKUP($A967,'Supporting Data'!$A$2:$BH$1679,16,FALSE)</f>
        <v>0.65470850467681885</v>
      </c>
      <c r="F967" s="125">
        <f>VLOOKUP($A967,'Supporting Data'!$A$2:$BH$1679,7,FALSE)</f>
        <v>87.852066040039063</v>
      </c>
      <c r="G967" s="128">
        <f>VLOOKUP($A967,'Supporting Data'!$A$2:$BH$1679,49,FALSE)</f>
        <v>0.43478259444236761</v>
      </c>
      <c r="H967" s="125">
        <f>VLOOKUP($A967,'Supporting Data'!$A$2:$BH$1679,6,FALSE)</f>
        <v>85.115631103515625</v>
      </c>
      <c r="I967" s="128">
        <f>VLOOKUP($A967,'Supporting Data'!$A$2:$BH$1679,22,FALSE)</f>
        <v>0.43478259444236761</v>
      </c>
      <c r="J967" s="125">
        <f>VLOOKUP($A967,'Supporting Data'!$A$2:$BH$1679,8,FALSE)</f>
        <v>82.800056457519531</v>
      </c>
      <c r="K967" s="128">
        <f>VLOOKUP($A967,'Supporting Data'!$A$2:$BH$1679,49,FALSE)</f>
        <v>0.43478259444236761</v>
      </c>
      <c r="L967" s="125">
        <f>VLOOKUP($A967,'Supporting Data'!$A$2:$BH$1679,26,FALSE)</f>
        <v>92.7750244140625</v>
      </c>
      <c r="M967" s="125">
        <f>VLOOKUP($A967,'Supporting Data'!$A$2:$BH$1679,53,FALSE)</f>
        <v>88.753273010253906</v>
      </c>
    </row>
    <row r="968" spans="1:13" x14ac:dyDescent="0.3">
      <c r="A968" s="4">
        <v>1020853000</v>
      </c>
      <c r="B968" s="3" t="s">
        <v>483</v>
      </c>
      <c r="C968" s="3" t="s">
        <v>1962</v>
      </c>
      <c r="D968" s="125">
        <f>VLOOKUP($A968,'Supporting Data'!$A$2:$BH$1679,5,FALSE)</f>
        <v>81.228729248046875</v>
      </c>
      <c r="E968" s="128">
        <f>VLOOKUP($A968,'Supporting Data'!$A$2:$BH$1679,16,FALSE)</f>
        <v>0.39080458879470831</v>
      </c>
      <c r="F968" s="125">
        <f>VLOOKUP($A968,'Supporting Data'!$A$2:$BH$1679,7,FALSE)</f>
        <v>83.737228393554688</v>
      </c>
      <c r="G968" s="128">
        <f>VLOOKUP($A968,'Supporting Data'!$A$2:$BH$1679,49,FALSE)</f>
        <v>0.2022471874952316</v>
      </c>
      <c r="H968" s="125">
        <f>VLOOKUP($A968,'Supporting Data'!$A$2:$BH$1679,6,FALSE)</f>
        <v>78.807205200195313</v>
      </c>
      <c r="I968" s="128">
        <f>VLOOKUP($A968,'Supporting Data'!$A$2:$BH$1679,22,FALSE)</f>
        <v>0.21348313987255099</v>
      </c>
      <c r="J968" s="125">
        <f>VLOOKUP($A968,'Supporting Data'!$A$2:$BH$1679,8,FALSE)</f>
        <v>85.013809204101563</v>
      </c>
      <c r="K968" s="128">
        <f>VLOOKUP($A968,'Supporting Data'!$A$2:$BH$1679,49,FALSE)</f>
        <v>0.2022471874952316</v>
      </c>
      <c r="L968" s="125">
        <f>VLOOKUP($A968,'Supporting Data'!$A$2:$BH$1679,26,FALSE)</f>
        <v>82.50390625</v>
      </c>
      <c r="M968" s="125">
        <f>VLOOKUP($A968,'Supporting Data'!$A$2:$BH$1679,53,FALSE)</f>
        <v>85.082939147949219</v>
      </c>
    </row>
    <row r="969" spans="1:13" x14ac:dyDescent="0.3">
      <c r="A969" s="4">
        <v>130541050</v>
      </c>
      <c r="B969" s="3" t="s">
        <v>51</v>
      </c>
      <c r="C969" s="3" t="s">
        <v>693</v>
      </c>
      <c r="D969" s="125">
        <f>VLOOKUP($A969,'Supporting Data'!$A$2:$BH$1679,5,FALSE)</f>
        <v>83.726531982421875</v>
      </c>
      <c r="E969" s="128">
        <f>VLOOKUP($A969,'Supporting Data'!$A$2:$BH$1679,16,FALSE)</f>
        <v>0</v>
      </c>
      <c r="F969" s="125">
        <f>VLOOKUP($A969,'Supporting Data'!$A$2:$BH$1679,7,FALSE)</f>
        <v>79.652503967285156</v>
      </c>
      <c r="G969" s="128">
        <f>VLOOKUP($A969,'Supporting Data'!$A$2:$BH$1679,49,FALSE)</f>
        <v>0</v>
      </c>
      <c r="H969" s="125">
        <f>VLOOKUP($A969,'Supporting Data'!$A$2:$BH$1679,6,FALSE)</f>
        <v>85.744361877441406</v>
      </c>
      <c r="I969" s="128">
        <f>VLOOKUP($A969,'Supporting Data'!$A$2:$BH$1679,22,FALSE)</f>
        <v>0</v>
      </c>
      <c r="J969" s="125">
        <f>VLOOKUP($A969,'Supporting Data'!$A$2:$BH$1679,8,FALSE)</f>
        <v>82.157127380371094</v>
      </c>
      <c r="K969" s="128">
        <f>VLOOKUP($A969,'Supporting Data'!$A$2:$BH$1679,49,FALSE)</f>
        <v>0</v>
      </c>
      <c r="L969" s="125">
        <f>VLOOKUP($A969,'Supporting Data'!$A$2:$BH$1679,26,FALSE)</f>
        <v>83.108085632324219</v>
      </c>
      <c r="M969" s="125">
        <f>VLOOKUP($A969,'Supporting Data'!$A$2:$BH$1679,53,FALSE)</f>
        <v>78.154678344726563</v>
      </c>
    </row>
    <row r="970" spans="1:13" x14ac:dyDescent="0.3">
      <c r="A970" s="4">
        <v>1020811050</v>
      </c>
      <c r="B970" s="3" t="s">
        <v>482</v>
      </c>
      <c r="C970" s="3" t="s">
        <v>1960</v>
      </c>
      <c r="D970" s="125">
        <f>VLOOKUP($A970,'Supporting Data'!$A$2:$BH$1679,5,FALSE)</f>
        <v>91.398399353027344</v>
      </c>
      <c r="E970" s="128">
        <f>VLOOKUP($A970,'Supporting Data'!$A$2:$BH$1679,16,FALSE)</f>
        <v>0.59677422046661377</v>
      </c>
      <c r="F970" s="125">
        <f>VLOOKUP($A970,'Supporting Data'!$A$2:$BH$1679,7,FALSE)</f>
        <v>89.405509948730469</v>
      </c>
      <c r="G970" s="128">
        <f>VLOOKUP($A970,'Supporting Data'!$A$2:$BH$1679,49,FALSE)</f>
        <v>0</v>
      </c>
      <c r="H970" s="125">
        <f>VLOOKUP($A970,'Supporting Data'!$A$2:$BH$1679,6,FALSE)</f>
        <v>90.442794799804688</v>
      </c>
      <c r="I970" s="128">
        <f>VLOOKUP($A970,'Supporting Data'!$A$2:$BH$1679,22,FALSE)</f>
        <v>0.76923078298568726</v>
      </c>
      <c r="J970" s="125">
        <f>VLOOKUP($A970,'Supporting Data'!$A$2:$BH$1679,8,FALSE)</f>
        <v>89.040809631347656</v>
      </c>
      <c r="K970" s="128">
        <f>VLOOKUP($A970,'Supporting Data'!$A$2:$BH$1679,49,FALSE)</f>
        <v>0</v>
      </c>
      <c r="L970" s="125">
        <f>VLOOKUP($A970,'Supporting Data'!$A$2:$BH$1679,26,FALSE)</f>
        <v>82.805992126464844</v>
      </c>
      <c r="M970" s="125">
        <f>VLOOKUP($A970,'Supporting Data'!$A$2:$BH$1679,53,FALSE)</f>
        <v>81.30950927734375</v>
      </c>
    </row>
    <row r="971" spans="1:13" x14ac:dyDescent="0.3">
      <c r="A971" s="4">
        <v>1011074020</v>
      </c>
      <c r="B971" s="3" t="s">
        <v>481</v>
      </c>
      <c r="C971" s="3" t="s">
        <v>1959</v>
      </c>
      <c r="D971" s="125">
        <f>VLOOKUP($A971,'Supporting Data'!$A$2:$BH$1679,5,FALSE)</f>
        <v>81.694999694824219</v>
      </c>
      <c r="E971" s="128">
        <f>VLOOKUP($A971,'Supporting Data'!$A$2:$BH$1679,16,FALSE)</f>
        <v>0.2976190447807312</v>
      </c>
      <c r="F971" s="125">
        <f>VLOOKUP($A971,'Supporting Data'!$A$2:$BH$1679,7,FALSE)</f>
        <v>80.199264526367188</v>
      </c>
      <c r="G971" s="128">
        <f>VLOOKUP($A971,'Supporting Data'!$A$2:$BH$1679,49,FALSE)</f>
        <v>0.25</v>
      </c>
      <c r="H971" s="125">
        <f>VLOOKUP($A971,'Supporting Data'!$A$2:$BH$1679,6,FALSE)</f>
        <v>83.068855285644531</v>
      </c>
      <c r="I971" s="128">
        <f>VLOOKUP($A971,'Supporting Data'!$A$2:$BH$1679,22,FALSE)</f>
        <v>0.2976190447807312</v>
      </c>
      <c r="J971" s="125">
        <f>VLOOKUP($A971,'Supporting Data'!$A$2:$BH$1679,8,FALSE)</f>
        <v>80.623580932617188</v>
      </c>
      <c r="K971" s="128">
        <f>VLOOKUP($A971,'Supporting Data'!$A$2:$BH$1679,49,FALSE)</f>
        <v>0.25</v>
      </c>
      <c r="L971" s="125">
        <f>VLOOKUP($A971,'Supporting Data'!$A$2:$BH$1679,26,FALSE)</f>
        <v>81.89971923828125</v>
      </c>
      <c r="M971" s="125">
        <f>VLOOKUP($A971,'Supporting Data'!$A$2:$BH$1679,53,FALSE)</f>
        <v>83.763275146484375</v>
      </c>
    </row>
    <row r="972" spans="1:13" x14ac:dyDescent="0.3">
      <c r="A972" s="4">
        <v>361263000</v>
      </c>
      <c r="B972" s="3" t="s">
        <v>155</v>
      </c>
      <c r="C972" s="3" t="s">
        <v>967</v>
      </c>
      <c r="D972" s="125">
        <f>VLOOKUP($A972,'Supporting Data'!$A$2:$BH$1679,5,FALSE)</f>
        <v>81.473159790039063</v>
      </c>
      <c r="E972" s="128">
        <f>VLOOKUP($A972,'Supporting Data'!$A$2:$BH$1679,16,FALSE)</f>
        <v>0.44954127073287958</v>
      </c>
      <c r="F972" s="125">
        <f>VLOOKUP($A972,'Supporting Data'!$A$2:$BH$1679,7,FALSE)</f>
        <v>80.245109558105469</v>
      </c>
      <c r="G972" s="128">
        <f>VLOOKUP($A972,'Supporting Data'!$A$2:$BH$1679,49,FALSE)</f>
        <v>0.30131003260612488</v>
      </c>
      <c r="H972" s="125">
        <f>VLOOKUP($A972,'Supporting Data'!$A$2:$BH$1679,6,FALSE)</f>
        <v>80.739791870117188</v>
      </c>
      <c r="I972" s="128">
        <f>VLOOKUP($A972,'Supporting Data'!$A$2:$BH$1679,22,FALSE)</f>
        <v>0.32751092314720148</v>
      </c>
      <c r="J972" s="125">
        <f>VLOOKUP($A972,'Supporting Data'!$A$2:$BH$1679,8,FALSE)</f>
        <v>79.036567687988281</v>
      </c>
      <c r="K972" s="128">
        <f>VLOOKUP($A972,'Supporting Data'!$A$2:$BH$1679,49,FALSE)</f>
        <v>0.30131003260612488</v>
      </c>
      <c r="L972" s="125">
        <f>VLOOKUP($A972,'Supporting Data'!$A$2:$BH$1679,26,FALSE)</f>
        <v>83.108085632324219</v>
      </c>
      <c r="M972" s="125">
        <f>VLOOKUP($A972,'Supporting Data'!$A$2:$BH$1679,53,FALSE)</f>
        <v>79.866127014160156</v>
      </c>
    </row>
    <row r="973" spans="1:13" x14ac:dyDescent="0.3">
      <c r="A973" s="4">
        <v>270574020</v>
      </c>
      <c r="B973" s="3" t="s">
        <v>118</v>
      </c>
      <c r="C973" s="3" t="s">
        <v>902</v>
      </c>
      <c r="D973" s="125">
        <f>VLOOKUP($A973,'Supporting Data'!$A$2:$BH$1679,5,FALSE)</f>
        <v>89.196174621582031</v>
      </c>
      <c r="E973" s="128">
        <f>VLOOKUP($A973,'Supporting Data'!$A$2:$BH$1679,16,FALSE)</f>
        <v>0.34210526943206793</v>
      </c>
      <c r="F973" s="125">
        <f>VLOOKUP($A973,'Supporting Data'!$A$2:$BH$1679,7,FALSE)</f>
        <v>97.332321166992188</v>
      </c>
      <c r="G973" s="128">
        <f>VLOOKUP($A973,'Supporting Data'!$A$2:$BH$1679,49,FALSE)</f>
        <v>0.25</v>
      </c>
      <c r="H973" s="125">
        <f>VLOOKUP($A973,'Supporting Data'!$A$2:$BH$1679,6,FALSE)</f>
        <v>89.041526794433594</v>
      </c>
      <c r="I973" s="128">
        <f>VLOOKUP($A973,'Supporting Data'!$A$2:$BH$1679,22,FALSE)</f>
        <v>0</v>
      </c>
      <c r="J973" s="125">
        <f>VLOOKUP($A973,'Supporting Data'!$A$2:$BH$1679,8,FALSE)</f>
        <v>97.138946533203125</v>
      </c>
      <c r="K973" s="128">
        <f>VLOOKUP($A973,'Supporting Data'!$A$2:$BH$1679,49,FALSE)</f>
        <v>0.25</v>
      </c>
      <c r="L973" s="125">
        <f>VLOOKUP($A973,'Supporting Data'!$A$2:$BH$1679,26,FALSE)</f>
        <v>78.576705932617188</v>
      </c>
      <c r="M973" s="125">
        <f>VLOOKUP($A973,'Supporting Data'!$A$2:$BH$1679,53,FALSE)</f>
        <v>83.557075500488281</v>
      </c>
    </row>
    <row r="974" spans="1:13" x14ac:dyDescent="0.3">
      <c r="A974" s="4">
        <v>1020814060</v>
      </c>
      <c r="B974" s="3" t="s">
        <v>482</v>
      </c>
      <c r="C974" s="3" t="s">
        <v>1961</v>
      </c>
      <c r="D974" s="125">
        <f>VLOOKUP($A974,'Supporting Data'!$A$2:$BH$1679,5,FALSE)</f>
        <v>81.515190124511719</v>
      </c>
      <c r="E974" s="128">
        <f>VLOOKUP($A974,'Supporting Data'!$A$2:$BH$1679,16,FALSE)</f>
        <v>0.625</v>
      </c>
      <c r="F974" s="125">
        <f>VLOOKUP($A974,'Supporting Data'!$A$2:$BH$1679,7,FALSE)</f>
        <v>85.353614807128906</v>
      </c>
      <c r="G974" s="128">
        <f>VLOOKUP($A974,'Supporting Data'!$A$2:$BH$1679,49,FALSE)</f>
        <v>0</v>
      </c>
      <c r="H974" s="125">
        <f>VLOOKUP($A974,'Supporting Data'!$A$2:$BH$1679,6,FALSE)</f>
        <v>82.034072875976563</v>
      </c>
      <c r="I974" s="128">
        <f>VLOOKUP($A974,'Supporting Data'!$A$2:$BH$1679,22,FALSE)</f>
        <v>0.2380952388048172</v>
      </c>
      <c r="J974" s="125">
        <f>VLOOKUP($A974,'Supporting Data'!$A$2:$BH$1679,8,FALSE)</f>
        <v>84.421478271484375</v>
      </c>
      <c r="K974" s="128">
        <f>VLOOKUP($A974,'Supporting Data'!$A$2:$BH$1679,49,FALSE)</f>
        <v>0</v>
      </c>
      <c r="L974" s="125">
        <f>VLOOKUP($A974,'Supporting Data'!$A$2:$BH$1679,26,FALSE)</f>
        <v>83.108085632324219</v>
      </c>
      <c r="M974" s="125">
        <f>VLOOKUP($A974,'Supporting Data'!$A$2:$BH$1679,53,FALSE)</f>
        <v>89.660545349121094</v>
      </c>
    </row>
    <row r="975" spans="1:13" x14ac:dyDescent="0.3">
      <c r="A975" s="4">
        <v>1081424080</v>
      </c>
      <c r="B975" s="3" t="s">
        <v>513</v>
      </c>
      <c r="C975" s="3" t="s">
        <v>972</v>
      </c>
      <c r="D975" s="125">
        <f>VLOOKUP($A975,'Supporting Data'!$A$2:$BH$1679,5,FALSE)</f>
        <v>91.190658569335938</v>
      </c>
      <c r="E975" s="128">
        <f>VLOOKUP($A975,'Supporting Data'!$A$2:$BH$1679,16,FALSE)</f>
        <v>0.41612198948860168</v>
      </c>
      <c r="F975" s="125">
        <f>VLOOKUP($A975,'Supporting Data'!$A$2:$BH$1679,7,FALSE)</f>
        <v>85.871742248535156</v>
      </c>
      <c r="G975" s="128">
        <f>VLOOKUP($A975,'Supporting Data'!$A$2:$BH$1679,49,FALSE)</f>
        <v>0.16393442451953891</v>
      </c>
      <c r="H975" s="125">
        <f>VLOOKUP($A975,'Supporting Data'!$A$2:$BH$1679,6,FALSE)</f>
        <v>91.575347900390625</v>
      </c>
      <c r="I975" s="128">
        <f>VLOOKUP($A975,'Supporting Data'!$A$2:$BH$1679,22,FALSE)</f>
        <v>0.30041152238845831</v>
      </c>
      <c r="J975" s="125">
        <f>VLOOKUP($A975,'Supporting Data'!$A$2:$BH$1679,8,FALSE)</f>
        <v>85.354965209960938</v>
      </c>
      <c r="K975" s="128">
        <f>VLOOKUP($A975,'Supporting Data'!$A$2:$BH$1679,49,FALSE)</f>
        <v>0.16393442451953891</v>
      </c>
      <c r="L975" s="125">
        <f>VLOOKUP($A975,'Supporting Data'!$A$2:$BH$1679,26,FALSE)</f>
        <v>85.524818420410156</v>
      </c>
      <c r="M975" s="125">
        <f>VLOOKUP($A975,'Supporting Data'!$A$2:$BH$1679,53,FALSE)</f>
        <v>87.041824340820313</v>
      </c>
    </row>
    <row r="976" spans="1:13" x14ac:dyDescent="0.3">
      <c r="A976" s="4">
        <v>231013000</v>
      </c>
      <c r="B976" s="3" t="s">
        <v>102</v>
      </c>
      <c r="C976" s="3" t="s">
        <v>819</v>
      </c>
      <c r="D976" s="125">
        <f>VLOOKUP($A976,'Supporting Data'!$A$2:$BH$1679,5,FALSE)</f>
        <v>80.976554870605469</v>
      </c>
      <c r="E976" s="128">
        <f>VLOOKUP($A976,'Supporting Data'!$A$2:$BH$1679,16,FALSE)</f>
        <v>0.28085106611251831</v>
      </c>
      <c r="F976" s="125">
        <f>VLOOKUP($A976,'Supporting Data'!$A$2:$BH$1679,7,FALSE)</f>
        <v>79.559646606445313</v>
      </c>
      <c r="G976" s="128">
        <f>VLOOKUP($A976,'Supporting Data'!$A$2:$BH$1679,49,FALSE)</f>
        <v>0.10833333432674409</v>
      </c>
      <c r="H976" s="125">
        <f>VLOOKUP($A976,'Supporting Data'!$A$2:$BH$1679,6,FALSE)</f>
        <v>80.48028564453125</v>
      </c>
      <c r="I976" s="128">
        <f>VLOOKUP($A976,'Supporting Data'!$A$2:$BH$1679,22,FALSE)</f>
        <v>0.17499999701976779</v>
      </c>
      <c r="J976" s="125">
        <f>VLOOKUP($A976,'Supporting Data'!$A$2:$BH$1679,8,FALSE)</f>
        <v>79.3902587890625</v>
      </c>
      <c r="K976" s="128">
        <f>VLOOKUP($A976,'Supporting Data'!$A$2:$BH$1679,49,FALSE)</f>
        <v>0.10833333432674409</v>
      </c>
      <c r="L976" s="125">
        <f>VLOOKUP($A976,'Supporting Data'!$A$2:$BH$1679,26,FALSE)</f>
        <v>82.805992126464844</v>
      </c>
      <c r="M976" s="125">
        <f>VLOOKUP($A976,'Supporting Data'!$A$2:$BH$1679,53,FALSE)</f>
        <v>80.9383544921875</v>
      </c>
    </row>
    <row r="977" spans="1:13" x14ac:dyDescent="0.3">
      <c r="A977" s="4">
        <v>1121024060</v>
      </c>
      <c r="B977" s="3" t="s">
        <v>527</v>
      </c>
      <c r="C977" s="3" t="s">
        <v>2043</v>
      </c>
      <c r="D977" s="125">
        <f>VLOOKUP($A977,'Supporting Data'!$A$2:$BH$1679,5,FALSE)</f>
        <v>78.04998779296875</v>
      </c>
      <c r="E977" s="128">
        <f>VLOOKUP($A977,'Supporting Data'!$A$2:$BH$1679,16,FALSE)</f>
        <v>0.37402597069740301</v>
      </c>
      <c r="F977" s="125">
        <f>VLOOKUP($A977,'Supporting Data'!$A$2:$BH$1679,7,FALSE)</f>
        <v>82.179367065429688</v>
      </c>
      <c r="G977" s="128">
        <f>VLOOKUP($A977,'Supporting Data'!$A$2:$BH$1679,49,FALSE)</f>
        <v>0.159203976392746</v>
      </c>
      <c r="H977" s="125">
        <f>VLOOKUP($A977,'Supporting Data'!$A$2:$BH$1679,6,FALSE)</f>
        <v>77.061111450195313</v>
      </c>
      <c r="I977" s="128">
        <f>VLOOKUP($A977,'Supporting Data'!$A$2:$BH$1679,22,FALSE)</f>
        <v>0.2487562149763107</v>
      </c>
      <c r="J977" s="125">
        <f>VLOOKUP($A977,'Supporting Data'!$A$2:$BH$1679,8,FALSE)</f>
        <v>82.390083312988281</v>
      </c>
      <c r="K977" s="128">
        <f>VLOOKUP($A977,'Supporting Data'!$A$2:$BH$1679,49,FALSE)</f>
        <v>0.159203976392746</v>
      </c>
      <c r="L977" s="125">
        <f>VLOOKUP($A977,'Supporting Data'!$A$2:$BH$1679,26,FALSE)</f>
        <v>79.482986450195313</v>
      </c>
      <c r="M977" s="125">
        <f>VLOOKUP($A977,'Supporting Data'!$A$2:$BH$1679,53,FALSE)</f>
        <v>83.907608032226563</v>
      </c>
    </row>
    <row r="978" spans="1:13" x14ac:dyDescent="0.3">
      <c r="A978" s="4">
        <v>141304020</v>
      </c>
      <c r="B978" s="3" t="s">
        <v>62</v>
      </c>
      <c r="C978" s="3" t="s">
        <v>715</v>
      </c>
      <c r="D978" s="125">
        <f>VLOOKUP($A978,'Supporting Data'!$A$2:$BH$1679,5,FALSE)</f>
        <v>89.124626159667969</v>
      </c>
      <c r="E978" s="128">
        <f>VLOOKUP($A978,'Supporting Data'!$A$2:$BH$1679,16,FALSE)</f>
        <v>0.5476190447807312</v>
      </c>
      <c r="F978" s="125">
        <f>VLOOKUP($A978,'Supporting Data'!$A$2:$BH$1679,7,FALSE)</f>
        <v>88.546737670898438</v>
      </c>
      <c r="G978" s="128">
        <f>VLOOKUP($A978,'Supporting Data'!$A$2:$BH$1679,49,FALSE)</f>
        <v>0.20754717290401459</v>
      </c>
      <c r="H978" s="125">
        <f>VLOOKUP($A978,'Supporting Data'!$A$2:$BH$1679,6,FALSE)</f>
        <v>85.879371643066406</v>
      </c>
      <c r="I978" s="128">
        <f>VLOOKUP($A978,'Supporting Data'!$A$2:$BH$1679,22,FALSE)</f>
        <v>0.20754717290401459</v>
      </c>
      <c r="J978" s="125">
        <f>VLOOKUP($A978,'Supporting Data'!$A$2:$BH$1679,8,FALSE)</f>
        <v>85.486373901367188</v>
      </c>
      <c r="K978" s="128">
        <f>VLOOKUP($A978,'Supporting Data'!$A$2:$BH$1679,49,FALSE)</f>
        <v>0.20754717290401459</v>
      </c>
      <c r="L978" s="125">
        <f>VLOOKUP($A978,'Supporting Data'!$A$2:$BH$1679,26,FALSE)</f>
        <v>83.410179138183594</v>
      </c>
      <c r="M978" s="125">
        <f>VLOOKUP($A978,'Supporting Data'!$A$2:$BH$1679,53,FALSE)</f>
        <v>83.701416015625</v>
      </c>
    </row>
    <row r="979" spans="1:13" x14ac:dyDescent="0.3">
      <c r="A979" s="4">
        <v>361264030</v>
      </c>
      <c r="B979" s="3" t="s">
        <v>155</v>
      </c>
      <c r="C979" s="3" t="s">
        <v>969</v>
      </c>
      <c r="D979" s="125">
        <f>VLOOKUP($A979,'Supporting Data'!$A$2:$BH$1679,5,FALSE)</f>
        <v>88.809913635253906</v>
      </c>
      <c r="E979" s="128">
        <f>VLOOKUP($A979,'Supporting Data'!$A$2:$BH$1679,16,FALSE)</f>
        <v>0.69387757778167725</v>
      </c>
      <c r="F979" s="125">
        <f>VLOOKUP($A979,'Supporting Data'!$A$2:$BH$1679,7,FALSE)</f>
        <v>87.679130554199219</v>
      </c>
      <c r="G979" s="128">
        <f>VLOOKUP($A979,'Supporting Data'!$A$2:$BH$1679,49,FALSE)</f>
        <v>0.4285714328289032</v>
      </c>
      <c r="H979" s="125">
        <f>VLOOKUP($A979,'Supporting Data'!$A$2:$BH$1679,6,FALSE)</f>
        <v>90.26983642578125</v>
      </c>
      <c r="I979" s="128">
        <f>VLOOKUP($A979,'Supporting Data'!$A$2:$BH$1679,22,FALSE)</f>
        <v>0.3571428656578064</v>
      </c>
      <c r="J979" s="125">
        <f>VLOOKUP($A979,'Supporting Data'!$A$2:$BH$1679,8,FALSE)</f>
        <v>89.981864929199219</v>
      </c>
      <c r="K979" s="128">
        <f>VLOOKUP($A979,'Supporting Data'!$A$2:$BH$1679,49,FALSE)</f>
        <v>0.4285714328289032</v>
      </c>
      <c r="L979" s="125">
        <f>VLOOKUP($A979,'Supporting Data'!$A$2:$BH$1679,26,FALSE)</f>
        <v>84.316452026367188</v>
      </c>
      <c r="M979" s="125">
        <f>VLOOKUP($A979,'Supporting Data'!$A$2:$BH$1679,53,FALSE)</f>
        <v>89.000709533691406</v>
      </c>
    </row>
    <row r="980" spans="1:13" x14ac:dyDescent="0.3">
      <c r="A980" s="4">
        <v>810962050</v>
      </c>
      <c r="B980" s="3" t="s">
        <v>386</v>
      </c>
      <c r="C980" s="3" t="s">
        <v>1595</v>
      </c>
      <c r="D980" s="125">
        <f>VLOOKUP($A980,'Supporting Data'!$A$2:$BH$1679,5,FALSE)</f>
        <v>79.302688598632813</v>
      </c>
      <c r="E980" s="128">
        <f>VLOOKUP($A980,'Supporting Data'!$A$2:$BH$1679,16,FALSE)</f>
        <v>0.44310346245765692</v>
      </c>
      <c r="F980" s="125">
        <f>VLOOKUP($A980,'Supporting Data'!$A$2:$BH$1679,7,FALSE)</f>
        <v>86.050811767578125</v>
      </c>
      <c r="G980" s="128">
        <f>VLOOKUP($A980,'Supporting Data'!$A$2:$BH$1679,49,FALSE)</f>
        <v>0.26249998807907099</v>
      </c>
      <c r="H980" s="125">
        <f>VLOOKUP($A980,'Supporting Data'!$A$2:$BH$1679,6,FALSE)</f>
        <v>80.301582336425781</v>
      </c>
      <c r="I980" s="128">
        <f>VLOOKUP($A980,'Supporting Data'!$A$2:$BH$1679,22,FALSE)</f>
        <v>0.30290457606315607</v>
      </c>
      <c r="J980" s="125">
        <f>VLOOKUP($A980,'Supporting Data'!$A$2:$BH$1679,8,FALSE)</f>
        <v>86.227401733398438</v>
      </c>
      <c r="K980" s="128">
        <f>VLOOKUP($A980,'Supporting Data'!$A$2:$BH$1679,49,FALSE)</f>
        <v>0.26249998807907099</v>
      </c>
      <c r="L980" s="125">
        <f>VLOOKUP($A980,'Supporting Data'!$A$2:$BH$1679,26,FALSE)</f>
        <v>73.139060974121094</v>
      </c>
      <c r="M980" s="125">
        <f>VLOOKUP($A980,'Supporting Data'!$A$2:$BH$1679,53,FALSE)</f>
        <v>82.979721069335938</v>
      </c>
    </row>
    <row r="981" spans="1:13" x14ac:dyDescent="0.3">
      <c r="A981" s="4">
        <v>600774080</v>
      </c>
      <c r="B981" s="3" t="s">
        <v>303</v>
      </c>
      <c r="C981" s="3" t="s">
        <v>1438</v>
      </c>
      <c r="D981" s="125">
        <f>VLOOKUP($A981,'Supporting Data'!$A$2:$BH$1679,5,FALSE)</f>
        <v>89.201347351074219</v>
      </c>
      <c r="E981" s="128">
        <f>VLOOKUP($A981,'Supporting Data'!$A$2:$BH$1679,16,FALSE)</f>
        <v>0.29670330882072449</v>
      </c>
      <c r="F981" s="125">
        <f>VLOOKUP($A981,'Supporting Data'!$A$2:$BH$1679,7,FALSE)</f>
        <v>92.447021484375</v>
      </c>
      <c r="G981" s="128">
        <f>VLOOKUP($A981,'Supporting Data'!$A$2:$BH$1679,49,FALSE)</f>
        <v>0.42592594027519232</v>
      </c>
      <c r="H981" s="125">
        <f>VLOOKUP($A981,'Supporting Data'!$A$2:$BH$1679,6,FALSE)</f>
        <v>88.866340637207031</v>
      </c>
      <c r="I981" s="128">
        <f>VLOOKUP($A981,'Supporting Data'!$A$2:$BH$1679,22,FALSE)</f>
        <v>0.27777779102325439</v>
      </c>
      <c r="J981" s="125">
        <f>VLOOKUP($A981,'Supporting Data'!$A$2:$BH$1679,8,FALSE)</f>
        <v>92.904289245605469</v>
      </c>
      <c r="K981" s="128">
        <f>VLOOKUP($A981,'Supporting Data'!$A$2:$BH$1679,49,FALSE)</f>
        <v>0.42592594027519232</v>
      </c>
      <c r="L981" s="125">
        <f>VLOOKUP($A981,'Supporting Data'!$A$2:$BH$1679,26,FALSE)</f>
        <v>90.660377502441406</v>
      </c>
      <c r="M981" s="125">
        <f>VLOOKUP($A981,'Supporting Data'!$A$2:$BH$1679,53,FALSE)</f>
        <v>89.928604125976563</v>
      </c>
    </row>
    <row r="982" spans="1:13" x14ac:dyDescent="0.3">
      <c r="A982" s="4">
        <v>990824040</v>
      </c>
      <c r="B982" s="3" t="s">
        <v>472</v>
      </c>
      <c r="C982" s="3" t="s">
        <v>1941</v>
      </c>
      <c r="D982" s="125">
        <f>VLOOKUP($A982,'Supporting Data'!$A$2:$BH$1679,5,FALSE)</f>
        <v>87.538963317871094</v>
      </c>
      <c r="E982" s="128">
        <f>VLOOKUP($A982,'Supporting Data'!$A$2:$BH$1679,16,FALSE)</f>
        <v>0.43478259444236761</v>
      </c>
      <c r="F982" s="125">
        <f>VLOOKUP($A982,'Supporting Data'!$A$2:$BH$1679,7,FALSE)</f>
        <v>84.05908203125</v>
      </c>
      <c r="G982" s="128">
        <f>VLOOKUP($A982,'Supporting Data'!$A$2:$BH$1679,49,FALSE)</f>
        <v>0.1979166716337204</v>
      </c>
      <c r="H982" s="125">
        <f>VLOOKUP($A982,'Supporting Data'!$A$2:$BH$1679,6,FALSE)</f>
        <v>86.720947265625</v>
      </c>
      <c r="I982" s="128">
        <f>VLOOKUP($A982,'Supporting Data'!$A$2:$BH$1679,22,FALSE)</f>
        <v>0.3333333432674408</v>
      </c>
      <c r="J982" s="125">
        <f>VLOOKUP($A982,'Supporting Data'!$A$2:$BH$1679,8,FALSE)</f>
        <v>83.849334716796875</v>
      </c>
      <c r="K982" s="128">
        <f>VLOOKUP($A982,'Supporting Data'!$A$2:$BH$1679,49,FALSE)</f>
        <v>0.1979166716337204</v>
      </c>
      <c r="L982" s="125">
        <f>VLOOKUP($A982,'Supporting Data'!$A$2:$BH$1679,26,FALSE)</f>
        <v>85.222724914550781</v>
      </c>
      <c r="M982" s="125">
        <f>VLOOKUP($A982,'Supporting Data'!$A$2:$BH$1679,53,FALSE)</f>
        <v>82.175544738769531</v>
      </c>
    </row>
    <row r="983" spans="1:13" x14ac:dyDescent="0.3">
      <c r="A983" s="4">
        <v>231014060</v>
      </c>
      <c r="B983" s="3" t="s">
        <v>102</v>
      </c>
      <c r="C983" s="3" t="s">
        <v>821</v>
      </c>
      <c r="D983" s="125">
        <f>VLOOKUP($A983,'Supporting Data'!$A$2:$BH$1679,5,FALSE)</f>
        <v>82.909385681152344</v>
      </c>
      <c r="E983" s="128">
        <f>VLOOKUP($A983,'Supporting Data'!$A$2:$BH$1679,16,FALSE)</f>
        <v>0.30232557654380798</v>
      </c>
      <c r="F983" s="125">
        <f>VLOOKUP($A983,'Supporting Data'!$A$2:$BH$1679,7,FALSE)</f>
        <v>89.015571594238281</v>
      </c>
      <c r="G983" s="128">
        <f>VLOOKUP($A983,'Supporting Data'!$A$2:$BH$1679,49,FALSE)</f>
        <v>0</v>
      </c>
      <c r="H983" s="125">
        <f>VLOOKUP($A983,'Supporting Data'!$A$2:$BH$1679,6,FALSE)</f>
        <v>80.085533142089844</v>
      </c>
      <c r="I983" s="128">
        <f>VLOOKUP($A983,'Supporting Data'!$A$2:$BH$1679,22,FALSE)</f>
        <v>0</v>
      </c>
      <c r="J983" s="125">
        <f>VLOOKUP($A983,'Supporting Data'!$A$2:$BH$1679,8,FALSE)</f>
        <v>83.897201538085938</v>
      </c>
      <c r="K983" s="128">
        <f>VLOOKUP($A983,'Supporting Data'!$A$2:$BH$1679,49,FALSE)</f>
        <v>0</v>
      </c>
      <c r="L983" s="125">
        <f>VLOOKUP($A983,'Supporting Data'!$A$2:$BH$1679,26,FALSE)</f>
        <v>84.316452026367188</v>
      </c>
      <c r="M983" s="125">
        <f>VLOOKUP($A983,'Supporting Data'!$A$2:$BH$1679,53,FALSE)</f>
        <v>87.371742248535156</v>
      </c>
    </row>
    <row r="984" spans="1:13" x14ac:dyDescent="0.3">
      <c r="A984" s="4">
        <v>220904020</v>
      </c>
      <c r="B984" s="3" t="s">
        <v>97</v>
      </c>
      <c r="C984" s="3" t="s">
        <v>809</v>
      </c>
      <c r="D984" s="125">
        <f>VLOOKUP($A984,'Supporting Data'!$A$2:$BH$1679,5,FALSE)</f>
        <v>90.086624145507813</v>
      </c>
      <c r="E984" s="128">
        <f>VLOOKUP($A984,'Supporting Data'!$A$2:$BH$1679,16,FALSE)</f>
        <v>0.58024692535400391</v>
      </c>
      <c r="F984" s="125">
        <f>VLOOKUP($A984,'Supporting Data'!$A$2:$BH$1679,7,FALSE)</f>
        <v>81.274879455566406</v>
      </c>
      <c r="G984" s="128">
        <f>VLOOKUP($A984,'Supporting Data'!$A$2:$BH$1679,49,FALSE)</f>
        <v>0.39534884691238398</v>
      </c>
      <c r="H984" s="125">
        <f>VLOOKUP($A984,'Supporting Data'!$A$2:$BH$1679,6,FALSE)</f>
        <v>94.357109069824219</v>
      </c>
      <c r="I984" s="128">
        <f>VLOOKUP($A984,'Supporting Data'!$A$2:$BH$1679,22,FALSE)</f>
        <v>0.46511629223823547</v>
      </c>
      <c r="J984" s="125">
        <f>VLOOKUP($A984,'Supporting Data'!$A$2:$BH$1679,8,FALSE)</f>
        <v>83.260566711425781</v>
      </c>
      <c r="K984" s="128">
        <f>VLOOKUP($A984,'Supporting Data'!$A$2:$BH$1679,49,FALSE)</f>
        <v>0.39534884691238398</v>
      </c>
      <c r="L984" s="125">
        <f>VLOOKUP($A984,'Supporting Data'!$A$2:$BH$1679,26,FALSE)</f>
        <v>95.191757202148438</v>
      </c>
      <c r="M984" s="125">
        <f>VLOOKUP($A984,'Supporting Data'!$A$2:$BH$1679,53,FALSE)</f>
        <v>92.918479919433594</v>
      </c>
    </row>
    <row r="985" spans="1:13" x14ac:dyDescent="0.3">
      <c r="A985" s="4">
        <v>480715030</v>
      </c>
      <c r="B985" s="3" t="s">
        <v>220</v>
      </c>
      <c r="C985" s="3" t="s">
        <v>1177</v>
      </c>
      <c r="D985" s="125">
        <f>VLOOKUP($A985,'Supporting Data'!$A$2:$BH$1679,5,FALSE)</f>
        <v>86.930061340332031</v>
      </c>
      <c r="E985" s="128">
        <f>VLOOKUP($A985,'Supporting Data'!$A$2:$BH$1679,16,FALSE)</f>
        <v>0.39782017469406128</v>
      </c>
      <c r="F985" s="125">
        <f>VLOOKUP($A985,'Supporting Data'!$A$2:$BH$1679,7,FALSE)</f>
        <v>83.700363159179688</v>
      </c>
      <c r="G985" s="128">
        <f>VLOOKUP($A985,'Supporting Data'!$A$2:$BH$1679,49,FALSE)</f>
        <v>9.6590906381607056E-2</v>
      </c>
      <c r="H985" s="125">
        <f>VLOOKUP($A985,'Supporting Data'!$A$2:$BH$1679,6,FALSE)</f>
        <v>88.364227294921875</v>
      </c>
      <c r="I985" s="128">
        <f>VLOOKUP($A985,'Supporting Data'!$A$2:$BH$1679,22,FALSE)</f>
        <v>0.24858756363391879</v>
      </c>
      <c r="J985" s="125">
        <f>VLOOKUP($A985,'Supporting Data'!$A$2:$BH$1679,8,FALSE)</f>
        <v>86.1966552734375</v>
      </c>
      <c r="K985" s="128">
        <f>VLOOKUP($A985,'Supporting Data'!$A$2:$BH$1679,49,FALSE)</f>
        <v>9.6590906381607056E-2</v>
      </c>
      <c r="L985" s="125">
        <f>VLOOKUP($A985,'Supporting Data'!$A$2:$BH$1679,26,FALSE)</f>
        <v>86.129005432128906</v>
      </c>
      <c r="M985" s="125">
        <f>VLOOKUP($A985,'Supporting Data'!$A$2:$BH$1679,53,FALSE)</f>
        <v>87.041824340820313</v>
      </c>
    </row>
    <row r="986" spans="1:13" x14ac:dyDescent="0.3">
      <c r="A986" s="4">
        <v>160964080</v>
      </c>
      <c r="B986" s="3" t="s">
        <v>70</v>
      </c>
      <c r="C986" s="3" t="s">
        <v>741</v>
      </c>
      <c r="D986" s="125">
        <f>VLOOKUP($A986,'Supporting Data'!$A$2:$BH$1679,5,FALSE)</f>
        <v>67.816513061523438</v>
      </c>
      <c r="E986" s="128">
        <f>VLOOKUP($A986,'Supporting Data'!$A$2:$BH$1679,16,FALSE)</f>
        <v>0.14634145796298981</v>
      </c>
      <c r="F986" s="125">
        <f>VLOOKUP($A986,'Supporting Data'!$A$2:$BH$1679,7,FALSE)</f>
        <v>76.976150512695313</v>
      </c>
      <c r="G986" s="128">
        <f>VLOOKUP($A986,'Supporting Data'!$A$2:$BH$1679,49,FALSE)</f>
        <v>6.5040647983551025E-2</v>
      </c>
      <c r="H986" s="125">
        <f>VLOOKUP($A986,'Supporting Data'!$A$2:$BH$1679,6,FALSE)</f>
        <v>68.698860168457031</v>
      </c>
      <c r="I986" s="128">
        <f>VLOOKUP($A986,'Supporting Data'!$A$2:$BH$1679,22,FALSE)</f>
        <v>0.14634145796298981</v>
      </c>
      <c r="J986" s="125">
        <f>VLOOKUP($A986,'Supporting Data'!$A$2:$BH$1679,8,FALSE)</f>
        <v>78.3385009765625</v>
      </c>
      <c r="K986" s="128">
        <f>VLOOKUP($A986,'Supporting Data'!$A$2:$BH$1679,49,FALSE)</f>
        <v>6.5040647983551025E-2</v>
      </c>
      <c r="L986" s="125">
        <f>VLOOKUP($A986,'Supporting Data'!$A$2:$BH$1679,26,FALSE)</f>
        <v>78.274620056152344</v>
      </c>
      <c r="M986" s="125">
        <f>VLOOKUP($A986,'Supporting Data'!$A$2:$BH$1679,53,FALSE)</f>
        <v>78.979469299316406</v>
      </c>
    </row>
    <row r="987" spans="1:13" x14ac:dyDescent="0.3">
      <c r="A987" s="4">
        <v>801254040</v>
      </c>
      <c r="B987" s="3" t="s">
        <v>383</v>
      </c>
      <c r="C987" s="3" t="s">
        <v>1047</v>
      </c>
      <c r="D987" s="125">
        <f>VLOOKUP($A987,'Supporting Data'!$A$2:$BH$1679,5,FALSE)</f>
        <v>84.682044982910156</v>
      </c>
      <c r="E987" s="128">
        <f>VLOOKUP($A987,'Supporting Data'!$A$2:$BH$1679,16,FALSE)</f>
        <v>0.59405940771102905</v>
      </c>
      <c r="F987" s="125">
        <f>VLOOKUP($A987,'Supporting Data'!$A$2:$BH$1679,7,FALSE)</f>
        <v>82.5518798828125</v>
      </c>
      <c r="G987" s="128">
        <f>VLOOKUP($A987,'Supporting Data'!$A$2:$BH$1679,49,FALSE)</f>
        <v>0.375</v>
      </c>
      <c r="H987" s="125">
        <f>VLOOKUP($A987,'Supporting Data'!$A$2:$BH$1679,6,FALSE)</f>
        <v>86.268852233886719</v>
      </c>
      <c r="I987" s="128">
        <f>VLOOKUP($A987,'Supporting Data'!$A$2:$BH$1679,22,FALSE)</f>
        <v>0.5138888955116272</v>
      </c>
      <c r="J987" s="125">
        <f>VLOOKUP($A987,'Supporting Data'!$A$2:$BH$1679,8,FALSE)</f>
        <v>83.746849060058594</v>
      </c>
      <c r="K987" s="128">
        <f>VLOOKUP($A987,'Supporting Data'!$A$2:$BH$1679,49,FALSE)</f>
        <v>0.375</v>
      </c>
      <c r="L987" s="125">
        <f>VLOOKUP($A987,'Supporting Data'!$A$2:$BH$1679,26,FALSE)</f>
        <v>85.222724914550781</v>
      </c>
      <c r="M987" s="125">
        <f>VLOOKUP($A987,'Supporting Data'!$A$2:$BH$1679,53,FALSE)</f>
        <v>85.062324523925781</v>
      </c>
    </row>
    <row r="988" spans="1:13" x14ac:dyDescent="0.3">
      <c r="A988" s="4">
        <v>320554060</v>
      </c>
      <c r="B988" s="3" t="s">
        <v>136</v>
      </c>
      <c r="C988" s="3" t="s">
        <v>938</v>
      </c>
      <c r="D988" s="125">
        <f>VLOOKUP($A988,'Supporting Data'!$A$2:$BH$1679,5,FALSE)</f>
        <v>89.91436767578125</v>
      </c>
      <c r="E988" s="128">
        <f>VLOOKUP($A988,'Supporting Data'!$A$2:$BH$1679,16,FALSE)</f>
        <v>0.61333334445953369</v>
      </c>
      <c r="F988" s="125">
        <f>VLOOKUP($A988,'Supporting Data'!$A$2:$BH$1679,7,FALSE)</f>
        <v>84.808769226074219</v>
      </c>
      <c r="G988" s="128">
        <f>VLOOKUP($A988,'Supporting Data'!$A$2:$BH$1679,49,FALSE)</f>
        <v>0.43333333730697632</v>
      </c>
      <c r="H988" s="125">
        <f>VLOOKUP($A988,'Supporting Data'!$A$2:$BH$1679,6,FALSE)</f>
        <v>88.185089111328125</v>
      </c>
      <c r="I988" s="128">
        <f>VLOOKUP($A988,'Supporting Data'!$A$2:$BH$1679,22,FALSE)</f>
        <v>0.48333331942558289</v>
      </c>
      <c r="J988" s="125">
        <f>VLOOKUP($A988,'Supporting Data'!$A$2:$BH$1679,8,FALSE)</f>
        <v>84.087799072265625</v>
      </c>
      <c r="K988" s="128">
        <f>VLOOKUP($A988,'Supporting Data'!$A$2:$BH$1679,49,FALSE)</f>
        <v>0.43333333730697632</v>
      </c>
      <c r="L988" s="125">
        <f>VLOOKUP($A988,'Supporting Data'!$A$2:$BH$1679,26,FALSE)</f>
        <v>88.847831726074219</v>
      </c>
      <c r="M988" s="125">
        <f>VLOOKUP($A988,'Supporting Data'!$A$2:$BH$1679,53,FALSE)</f>
        <v>84.093193054199219</v>
      </c>
    </row>
    <row r="989" spans="1:13" x14ac:dyDescent="0.3">
      <c r="A989" s="4">
        <v>940834030</v>
      </c>
      <c r="B989" s="3" t="s">
        <v>438</v>
      </c>
      <c r="C989" s="3" t="s">
        <v>1753</v>
      </c>
      <c r="D989" s="125">
        <f>VLOOKUP($A989,'Supporting Data'!$A$2:$BH$1679,5,FALSE)</f>
        <v>86.065017700195313</v>
      </c>
      <c r="E989" s="128">
        <f>VLOOKUP($A989,'Supporting Data'!$A$2:$BH$1679,16,FALSE)</f>
        <v>0.40157479047775269</v>
      </c>
      <c r="F989" s="125">
        <f>VLOOKUP($A989,'Supporting Data'!$A$2:$BH$1679,7,FALSE)</f>
        <v>85.289886474609375</v>
      </c>
      <c r="G989" s="128">
        <f>VLOOKUP($A989,'Supporting Data'!$A$2:$BH$1679,49,FALSE)</f>
        <v>0.28901734948158259</v>
      </c>
      <c r="H989" s="125">
        <f>VLOOKUP($A989,'Supporting Data'!$A$2:$BH$1679,6,FALSE)</f>
        <v>85.993362426757813</v>
      </c>
      <c r="I989" s="128">
        <f>VLOOKUP($A989,'Supporting Data'!$A$2:$BH$1679,22,FALSE)</f>
        <v>0.28323698043823242</v>
      </c>
      <c r="J989" s="125">
        <f>VLOOKUP($A989,'Supporting Data'!$A$2:$BH$1679,8,FALSE)</f>
        <v>85.44085693359375</v>
      </c>
      <c r="K989" s="128">
        <f>VLOOKUP($A989,'Supporting Data'!$A$2:$BH$1679,49,FALSE)</f>
        <v>0.28901734948158259</v>
      </c>
      <c r="L989" s="125">
        <f>VLOOKUP($A989,'Supporting Data'!$A$2:$BH$1679,26,FALSE)</f>
        <v>88.243644714355469</v>
      </c>
      <c r="M989" s="125">
        <f>VLOOKUP($A989,'Supporting Data'!$A$2:$BH$1679,53,FALSE)</f>
        <v>93.021575927734375</v>
      </c>
    </row>
    <row r="990" spans="1:13" x14ac:dyDescent="0.3">
      <c r="A990" s="4">
        <v>551102050</v>
      </c>
      <c r="B990" s="3" t="s">
        <v>287</v>
      </c>
      <c r="C990" s="3" t="s">
        <v>1399</v>
      </c>
      <c r="D990" s="125">
        <f>VLOOKUP($A990,'Supporting Data'!$A$2:$BH$1679,5,FALSE)</f>
        <v>83.10986328125</v>
      </c>
      <c r="E990" s="128">
        <f>VLOOKUP($A990,'Supporting Data'!$A$2:$BH$1679,16,FALSE)</f>
        <v>0.27165353298187261</v>
      </c>
      <c r="F990" s="125">
        <f>VLOOKUP($A990,'Supporting Data'!$A$2:$BH$1679,7,FALSE)</f>
        <v>82.00909423828125</v>
      </c>
      <c r="G990" s="128">
        <f>VLOOKUP($A990,'Supporting Data'!$A$2:$BH$1679,49,FALSE)</f>
        <v>0.13836477696895599</v>
      </c>
      <c r="H990" s="125">
        <f>VLOOKUP($A990,'Supporting Data'!$A$2:$BH$1679,6,FALSE)</f>
        <v>83.195426940917969</v>
      </c>
      <c r="I990" s="128">
        <f>VLOOKUP($A990,'Supporting Data'!$A$2:$BH$1679,22,FALSE)</f>
        <v>0.16981132328510279</v>
      </c>
      <c r="J990" s="125">
        <f>VLOOKUP($A990,'Supporting Data'!$A$2:$BH$1679,8,FALSE)</f>
        <v>82.963531494140625</v>
      </c>
      <c r="K990" s="128">
        <f>VLOOKUP($A990,'Supporting Data'!$A$2:$BH$1679,49,FALSE)</f>
        <v>0.13836477696895599</v>
      </c>
      <c r="L990" s="125">
        <f>VLOOKUP($A990,'Supporting Data'!$A$2:$BH$1679,26,FALSE)</f>
        <v>87.941551208496094</v>
      </c>
      <c r="M990" s="125">
        <f>VLOOKUP($A990,'Supporting Data'!$A$2:$BH$1679,53,FALSE)</f>
        <v>80.4434814453125</v>
      </c>
    </row>
    <row r="991" spans="1:13" x14ac:dyDescent="0.3">
      <c r="A991" s="4">
        <v>742024020</v>
      </c>
      <c r="B991" s="3" t="s">
        <v>356</v>
      </c>
      <c r="C991" s="3" t="s">
        <v>1539</v>
      </c>
      <c r="D991" s="125">
        <f>VLOOKUP($A991,'Supporting Data'!$A$2:$BH$1679,5,FALSE)</f>
        <v>90.511360168457031</v>
      </c>
      <c r="E991" s="128">
        <f>VLOOKUP($A991,'Supporting Data'!$A$2:$BH$1679,16,FALSE)</f>
        <v>0.3958333432674408</v>
      </c>
      <c r="F991" s="125">
        <f>VLOOKUP($A991,'Supporting Data'!$A$2:$BH$1679,7,FALSE)</f>
        <v>87.024642944335938</v>
      </c>
      <c r="G991" s="128">
        <f>VLOOKUP($A991,'Supporting Data'!$A$2:$BH$1679,49,FALSE)</f>
        <v>0.51851850748062134</v>
      </c>
      <c r="H991" s="125">
        <f>VLOOKUP($A991,'Supporting Data'!$A$2:$BH$1679,6,FALSE)</f>
        <v>89.66693115234375</v>
      </c>
      <c r="I991" s="128">
        <f>VLOOKUP($A991,'Supporting Data'!$A$2:$BH$1679,22,FALSE)</f>
        <v>0.37037035822868353</v>
      </c>
      <c r="J991" s="125">
        <f>VLOOKUP($A991,'Supporting Data'!$A$2:$BH$1679,8,FALSE)</f>
        <v>88.295745849609375</v>
      </c>
      <c r="K991" s="128">
        <f>VLOOKUP($A991,'Supporting Data'!$A$2:$BH$1679,49,FALSE)</f>
        <v>0.51851850748062134</v>
      </c>
      <c r="L991" s="125">
        <f>VLOOKUP($A991,'Supporting Data'!$A$2:$BH$1679,26,FALSE)</f>
        <v>86.431098937988281</v>
      </c>
      <c r="M991" s="125">
        <f>VLOOKUP($A991,'Supporting Data'!$A$2:$BH$1679,53,FALSE)</f>
        <v>83.990089416503906</v>
      </c>
    </row>
    <row r="992" spans="1:13" x14ac:dyDescent="0.3">
      <c r="A992" s="4">
        <v>650961050</v>
      </c>
      <c r="B992" s="3" t="s">
        <v>317</v>
      </c>
      <c r="C992" s="3" t="s">
        <v>1467</v>
      </c>
      <c r="D992" s="125">
        <f>VLOOKUP($A992,'Supporting Data'!$A$2:$BH$1679,5,FALSE)</f>
        <v>90.244964599609375</v>
      </c>
      <c r="E992" s="128">
        <f>VLOOKUP($A992,'Supporting Data'!$A$2:$BH$1679,16,FALSE)</f>
        <v>0.38235294818878168</v>
      </c>
      <c r="F992" s="125">
        <f>VLOOKUP($A992,'Supporting Data'!$A$2:$BH$1679,7,FALSE)</f>
        <v>85.415534973144531</v>
      </c>
      <c r="G992" s="128">
        <f>VLOOKUP($A992,'Supporting Data'!$A$2:$BH$1679,49,FALSE)</f>
        <v>0.1666666716337204</v>
      </c>
      <c r="H992" s="125">
        <f>VLOOKUP($A992,'Supporting Data'!$A$2:$BH$1679,6,FALSE)</f>
        <v>90.685325622558594</v>
      </c>
      <c r="I992" s="128">
        <f>VLOOKUP($A992,'Supporting Data'!$A$2:$BH$1679,22,FALSE)</f>
        <v>0.28571429848670959</v>
      </c>
      <c r="J992" s="125">
        <f>VLOOKUP($A992,'Supporting Data'!$A$2:$BH$1679,8,FALSE)</f>
        <v>86.435127258300781</v>
      </c>
      <c r="K992" s="128">
        <f>VLOOKUP($A992,'Supporting Data'!$A$2:$BH$1679,49,FALSE)</f>
        <v>0.1666666716337204</v>
      </c>
      <c r="L992" s="125">
        <f>VLOOKUP($A992,'Supporting Data'!$A$2:$BH$1679,26,FALSE)</f>
        <v>84.618545532226563</v>
      </c>
      <c r="M992" s="125">
        <f>VLOOKUP($A992,'Supporting Data'!$A$2:$BH$1679,53,FALSE)</f>
        <v>83.020957946777344</v>
      </c>
    </row>
    <row r="993" spans="1:13" x14ac:dyDescent="0.3">
      <c r="A993" s="4">
        <v>41102050</v>
      </c>
      <c r="B993" s="3" t="s">
        <v>13</v>
      </c>
      <c r="C993" s="3" t="s">
        <v>573</v>
      </c>
      <c r="D993" s="125">
        <f>VLOOKUP($A993,'Supporting Data'!$A$2:$BH$1679,5,FALSE)</f>
        <v>83.648208618164063</v>
      </c>
      <c r="E993" s="128">
        <f>VLOOKUP($A993,'Supporting Data'!$A$2:$BH$1679,16,FALSE)</f>
        <v>0.34530937671661383</v>
      </c>
      <c r="F993" s="125">
        <f>VLOOKUP($A993,'Supporting Data'!$A$2:$BH$1679,7,FALSE)</f>
        <v>87.082489013671875</v>
      </c>
      <c r="G993" s="128">
        <f>VLOOKUP($A993,'Supporting Data'!$A$2:$BH$1679,49,FALSE)</f>
        <v>0.33932134509086609</v>
      </c>
      <c r="H993" s="125">
        <f>VLOOKUP($A993,'Supporting Data'!$A$2:$BH$1679,6,FALSE)</f>
        <v>85.354232788085938</v>
      </c>
      <c r="I993" s="128">
        <f>VLOOKUP($A993,'Supporting Data'!$A$2:$BH$1679,22,FALSE)</f>
        <v>0.34530937671661383</v>
      </c>
      <c r="J993" s="125">
        <f>VLOOKUP($A993,'Supporting Data'!$A$2:$BH$1679,8,FALSE)</f>
        <v>88.047012329101563</v>
      </c>
      <c r="K993" s="128">
        <f>VLOOKUP($A993,'Supporting Data'!$A$2:$BH$1679,49,FALSE)</f>
        <v>0.33932134509086609</v>
      </c>
      <c r="L993" s="125">
        <f>VLOOKUP($A993,'Supporting Data'!$A$2:$BH$1679,26,FALSE)</f>
        <v>87.337371826171875</v>
      </c>
      <c r="M993" s="125">
        <f>VLOOKUP($A993,'Supporting Data'!$A$2:$BH$1679,53,FALSE)</f>
        <v>85.124183654785156</v>
      </c>
    </row>
    <row r="994" spans="1:13" x14ac:dyDescent="0.3">
      <c r="A994" s="4">
        <v>611501050</v>
      </c>
      <c r="B994" s="3" t="s">
        <v>304</v>
      </c>
      <c r="C994" s="3" t="s">
        <v>1441</v>
      </c>
      <c r="D994" s="125">
        <f>VLOOKUP($A994,'Supporting Data'!$A$2:$BH$1679,5,FALSE)</f>
        <v>77.371253967285156</v>
      </c>
      <c r="E994" s="128">
        <f>VLOOKUP($A994,'Supporting Data'!$A$2:$BH$1679,16,FALSE)</f>
        <v>0.51063829660415649</v>
      </c>
      <c r="F994" s="125">
        <f>VLOOKUP($A994,'Supporting Data'!$A$2:$BH$1679,7,FALSE)</f>
        <v>78.967849731445313</v>
      </c>
      <c r="G994" s="128">
        <f>VLOOKUP($A994,'Supporting Data'!$A$2:$BH$1679,49,FALSE)</f>
        <v>0.25</v>
      </c>
      <c r="H994" s="125">
        <f>VLOOKUP($A994,'Supporting Data'!$A$2:$BH$1679,6,FALSE)</f>
        <v>81.864387512207031</v>
      </c>
      <c r="I994" s="128">
        <f>VLOOKUP($A994,'Supporting Data'!$A$2:$BH$1679,22,FALSE)</f>
        <v>0.58823531866073608</v>
      </c>
      <c r="J994" s="125">
        <f>VLOOKUP($A994,'Supporting Data'!$A$2:$BH$1679,8,FALSE)</f>
        <v>79.049858093261719</v>
      </c>
      <c r="K994" s="128">
        <f>VLOOKUP($A994,'Supporting Data'!$A$2:$BH$1679,49,FALSE)</f>
        <v>0.25</v>
      </c>
      <c r="L994" s="125">
        <f>VLOOKUP($A994,'Supporting Data'!$A$2:$BH$1679,26,FALSE)</f>
        <v>80.087165832519531</v>
      </c>
      <c r="M994" s="125">
        <f>VLOOKUP($A994,'Supporting Data'!$A$2:$BH$1679,53,FALSE)</f>
        <v>80.649681091308594</v>
      </c>
    </row>
    <row r="995" spans="1:13" x14ac:dyDescent="0.3">
      <c r="A995" s="4">
        <v>100893000</v>
      </c>
      <c r="B995" s="3" t="s">
        <v>39</v>
      </c>
      <c r="C995" s="3" t="s">
        <v>625</v>
      </c>
      <c r="D995" s="125">
        <f>VLOOKUP($A995,'Supporting Data'!$A$2:$BH$1679,5,FALSE)</f>
        <v>80.824470520019531</v>
      </c>
      <c r="E995" s="128">
        <f>VLOOKUP($A995,'Supporting Data'!$A$2:$BH$1679,16,FALSE)</f>
        <v>0.44179105758666992</v>
      </c>
      <c r="F995" s="125">
        <f>VLOOKUP($A995,'Supporting Data'!$A$2:$BH$1679,7,FALSE)</f>
        <v>86.873428344726563</v>
      </c>
      <c r="G995" s="128">
        <f>VLOOKUP($A995,'Supporting Data'!$A$2:$BH$1679,49,FALSE)</f>
        <v>0.2380952388048172</v>
      </c>
      <c r="H995" s="125">
        <f>VLOOKUP($A995,'Supporting Data'!$A$2:$BH$1679,6,FALSE)</f>
        <v>78.590705871582031</v>
      </c>
      <c r="I995" s="128">
        <f>VLOOKUP($A995,'Supporting Data'!$A$2:$BH$1679,22,FALSE)</f>
        <v>0.24761904776096341</v>
      </c>
      <c r="J995" s="125">
        <f>VLOOKUP($A995,'Supporting Data'!$A$2:$BH$1679,8,FALSE)</f>
        <v>84.894798278808594</v>
      </c>
      <c r="K995" s="128">
        <f>VLOOKUP($A995,'Supporting Data'!$A$2:$BH$1679,49,FALSE)</f>
        <v>0.2380952388048172</v>
      </c>
      <c r="L995" s="125">
        <f>VLOOKUP($A995,'Supporting Data'!$A$2:$BH$1679,26,FALSE)</f>
        <v>83.108085632324219</v>
      </c>
      <c r="M995" s="125">
        <f>VLOOKUP($A995,'Supporting Data'!$A$2:$BH$1679,53,FALSE)</f>
        <v>83.639549255371094</v>
      </c>
    </row>
    <row r="996" spans="1:13" x14ac:dyDescent="0.3">
      <c r="A996" s="4">
        <v>391361050</v>
      </c>
      <c r="B996" s="3" t="s">
        <v>172</v>
      </c>
      <c r="C996" s="3" t="s">
        <v>1020</v>
      </c>
      <c r="D996" s="125">
        <f>VLOOKUP($A996,'Supporting Data'!$A$2:$BH$1679,5,FALSE)</f>
        <v>97.094352722167969</v>
      </c>
      <c r="E996" s="128">
        <f>VLOOKUP($A996,'Supporting Data'!$A$2:$BH$1679,16,FALSE)</f>
        <v>0.52941179275512695</v>
      </c>
      <c r="F996" s="125">
        <f>VLOOKUP($A996,'Supporting Data'!$A$2:$BH$1679,7,FALSE)</f>
        <v>98.667655944824219</v>
      </c>
      <c r="G996" s="128">
        <f>VLOOKUP($A996,'Supporting Data'!$A$2:$BH$1679,49,FALSE)</f>
        <v>0.3684210479259491</v>
      </c>
      <c r="H996" s="125">
        <f>VLOOKUP($A996,'Supporting Data'!$A$2:$BH$1679,6,FALSE)</f>
        <v>97.357803344726563</v>
      </c>
      <c r="I996" s="128">
        <f>VLOOKUP($A996,'Supporting Data'!$A$2:$BH$1679,22,FALSE)</f>
        <v>0.40000000596046448</v>
      </c>
      <c r="J996" s="125">
        <f>VLOOKUP($A996,'Supporting Data'!$A$2:$BH$1679,8,FALSE)</f>
        <v>96.308547973632813</v>
      </c>
      <c r="K996" s="128">
        <f>VLOOKUP($A996,'Supporting Data'!$A$2:$BH$1679,49,FALSE)</f>
        <v>0.3684210479259491</v>
      </c>
      <c r="L996" s="125">
        <f>VLOOKUP($A996,'Supporting Data'!$A$2:$BH$1679,26,FALSE)</f>
        <v>90.660377502441406</v>
      </c>
      <c r="M996" s="125">
        <f>VLOOKUP($A996,'Supporting Data'!$A$2:$BH$1679,53,FALSE)</f>
        <v>85.227279663085938</v>
      </c>
    </row>
    <row r="997" spans="1:13" x14ac:dyDescent="0.3">
      <c r="A997" s="4">
        <v>990821050</v>
      </c>
      <c r="B997" s="3" t="s">
        <v>472</v>
      </c>
      <c r="C997" s="3" t="s">
        <v>1940</v>
      </c>
      <c r="D997" s="125">
        <f>VLOOKUP($A997,'Supporting Data'!$A$2:$BH$1679,5,FALSE)</f>
        <v>79.093132019042969</v>
      </c>
      <c r="E997" s="128">
        <f>VLOOKUP($A997,'Supporting Data'!$A$2:$BH$1679,16,FALSE)</f>
        <v>0.50847458839416504</v>
      </c>
      <c r="F997" s="125">
        <f>VLOOKUP($A997,'Supporting Data'!$A$2:$BH$1679,7,FALSE)</f>
        <v>82.517356872558594</v>
      </c>
      <c r="G997" s="128">
        <f>VLOOKUP($A997,'Supporting Data'!$A$2:$BH$1679,49,FALSE)</f>
        <v>0.37704917788505549</v>
      </c>
      <c r="H997" s="125">
        <f>VLOOKUP($A997,'Supporting Data'!$A$2:$BH$1679,6,FALSE)</f>
        <v>82.943557739257813</v>
      </c>
      <c r="I997" s="128">
        <f>VLOOKUP($A997,'Supporting Data'!$A$2:$BH$1679,22,FALSE)</f>
        <v>0.4038461446762085</v>
      </c>
      <c r="J997" s="125">
        <f>VLOOKUP($A997,'Supporting Data'!$A$2:$BH$1679,8,FALSE)</f>
        <v>83.048812866210938</v>
      </c>
      <c r="K997" s="128">
        <f>VLOOKUP($A997,'Supporting Data'!$A$2:$BH$1679,49,FALSE)</f>
        <v>0.37704917788505549</v>
      </c>
      <c r="L997" s="125">
        <f>VLOOKUP($A997,'Supporting Data'!$A$2:$BH$1679,26,FALSE)</f>
        <v>77.972526550292969</v>
      </c>
      <c r="M997" s="125">
        <f>VLOOKUP($A997,'Supporting Data'!$A$2:$BH$1679,53,FALSE)</f>
        <v>80.69091796875</v>
      </c>
    </row>
    <row r="998" spans="1:13" x14ac:dyDescent="0.3">
      <c r="A998" s="4">
        <v>361334020</v>
      </c>
      <c r="B998" s="3" t="s">
        <v>157</v>
      </c>
      <c r="C998" s="3" t="s">
        <v>977</v>
      </c>
      <c r="D998" s="125">
        <f>VLOOKUP($A998,'Supporting Data'!$A$2:$BH$1679,5,FALSE)</f>
        <v>83.266571044921875</v>
      </c>
      <c r="E998" s="128">
        <f>VLOOKUP($A998,'Supporting Data'!$A$2:$BH$1679,16,FALSE)</f>
        <v>0.47593581676483149</v>
      </c>
      <c r="F998" s="125">
        <f>VLOOKUP($A998,'Supporting Data'!$A$2:$BH$1679,7,FALSE)</f>
        <v>77.271369934082031</v>
      </c>
      <c r="G998" s="128">
        <f>VLOOKUP($A998,'Supporting Data'!$A$2:$BH$1679,49,FALSE)</f>
        <v>0.2417582422494888</v>
      </c>
      <c r="H998" s="125">
        <f>VLOOKUP($A998,'Supporting Data'!$A$2:$BH$1679,6,FALSE)</f>
        <v>83.6319580078125</v>
      </c>
      <c r="I998" s="128">
        <f>VLOOKUP($A998,'Supporting Data'!$A$2:$BH$1679,22,FALSE)</f>
        <v>0.35164836049079901</v>
      </c>
      <c r="J998" s="125">
        <f>VLOOKUP($A998,'Supporting Data'!$A$2:$BH$1679,8,FALSE)</f>
        <v>79.018051147460938</v>
      </c>
      <c r="K998" s="128">
        <f>VLOOKUP($A998,'Supporting Data'!$A$2:$BH$1679,49,FALSE)</f>
        <v>0.2417582422494888</v>
      </c>
      <c r="L998" s="125">
        <f>VLOOKUP($A998,'Supporting Data'!$A$2:$BH$1679,26,FALSE)</f>
        <v>85.222724914550781</v>
      </c>
      <c r="M998" s="125">
        <f>VLOOKUP($A998,'Supporting Data'!$A$2:$BH$1679,53,FALSE)</f>
        <v>83.020957946777344</v>
      </c>
    </row>
    <row r="999" spans="1:13" x14ac:dyDescent="0.3">
      <c r="A999" s="4">
        <v>511553000</v>
      </c>
      <c r="B999" s="3" t="s">
        <v>269</v>
      </c>
      <c r="C999" s="3" t="s">
        <v>1366</v>
      </c>
      <c r="D999" s="125">
        <f>VLOOKUP($A999,'Supporting Data'!$A$2:$BH$1679,5,FALSE)</f>
        <v>85.654960632324219</v>
      </c>
      <c r="E999" s="128">
        <f>VLOOKUP($A999,'Supporting Data'!$A$2:$BH$1679,16,FALSE)</f>
        <v>0.53495442867279053</v>
      </c>
      <c r="F999" s="125">
        <f>VLOOKUP($A999,'Supporting Data'!$A$2:$BH$1679,7,FALSE)</f>
        <v>91.241401672363281</v>
      </c>
      <c r="G999" s="128">
        <f>VLOOKUP($A999,'Supporting Data'!$A$2:$BH$1679,49,FALSE)</f>
        <v>0.40000000596046448</v>
      </c>
      <c r="H999" s="125">
        <f>VLOOKUP($A999,'Supporting Data'!$A$2:$BH$1679,6,FALSE)</f>
        <v>84.900444030761719</v>
      </c>
      <c r="I999" s="128">
        <f>VLOOKUP($A999,'Supporting Data'!$A$2:$BH$1679,22,FALSE)</f>
        <v>0.39864864945411682</v>
      </c>
      <c r="J999" s="125">
        <f>VLOOKUP($A999,'Supporting Data'!$A$2:$BH$1679,8,FALSE)</f>
        <v>89.016212463378906</v>
      </c>
      <c r="K999" s="128">
        <f>VLOOKUP($A999,'Supporting Data'!$A$2:$BH$1679,49,FALSE)</f>
        <v>0.40000000596046448</v>
      </c>
      <c r="L999" s="125">
        <f>VLOOKUP($A999,'Supporting Data'!$A$2:$BH$1679,26,FALSE)</f>
        <v>80.389259338378906</v>
      </c>
      <c r="M999" s="125">
        <f>VLOOKUP($A999,'Supporting Data'!$A$2:$BH$1679,53,FALSE)</f>
        <v>84.979843139648438</v>
      </c>
    </row>
    <row r="1000" spans="1:13" x14ac:dyDescent="0.3">
      <c r="A1000" s="4">
        <v>20974040</v>
      </c>
      <c r="B1000" s="3" t="s">
        <v>7</v>
      </c>
      <c r="C1000" s="3" t="s">
        <v>562</v>
      </c>
      <c r="D1000" s="125">
        <f>VLOOKUP($A1000,'Supporting Data'!$A$2:$BH$1679,5,FALSE)</f>
        <v>87.957740783691406</v>
      </c>
      <c r="E1000" s="128">
        <f>VLOOKUP($A1000,'Supporting Data'!$A$2:$BH$1679,16,FALSE)</f>
        <v>0.32971015572547913</v>
      </c>
      <c r="F1000" s="125">
        <f>VLOOKUP($A1000,'Supporting Data'!$A$2:$BH$1679,7,FALSE)</f>
        <v>83.181114196777344</v>
      </c>
      <c r="G1000" s="128">
        <f>VLOOKUP($A1000,'Supporting Data'!$A$2:$BH$1679,49,FALSE)</f>
        <v>0.17164179682731631</v>
      </c>
      <c r="H1000" s="125">
        <f>VLOOKUP($A1000,'Supporting Data'!$A$2:$BH$1679,6,FALSE)</f>
        <v>87.179092407226563</v>
      </c>
      <c r="I1000" s="128">
        <f>VLOOKUP($A1000,'Supporting Data'!$A$2:$BH$1679,22,FALSE)</f>
        <v>0.20895522832870481</v>
      </c>
      <c r="J1000" s="125">
        <f>VLOOKUP($A1000,'Supporting Data'!$A$2:$BH$1679,8,FALSE)</f>
        <v>83.183082580566406</v>
      </c>
      <c r="K1000" s="128">
        <f>VLOOKUP($A1000,'Supporting Data'!$A$2:$BH$1679,49,FALSE)</f>
        <v>0.17164179682731631</v>
      </c>
      <c r="L1000" s="125">
        <f>VLOOKUP($A1000,'Supporting Data'!$A$2:$BH$1679,26,FALSE)</f>
        <v>85.524818420410156</v>
      </c>
      <c r="M1000" s="125">
        <f>VLOOKUP($A1000,'Supporting Data'!$A$2:$BH$1679,53,FALSE)</f>
        <v>87.392364501953125</v>
      </c>
    </row>
    <row r="1001" spans="1:13" x14ac:dyDescent="0.3">
      <c r="A1001" s="4">
        <v>191494040</v>
      </c>
      <c r="B1001" s="3" t="s">
        <v>85</v>
      </c>
      <c r="C1001" s="3" t="s">
        <v>776</v>
      </c>
      <c r="D1001" s="125">
        <f>VLOOKUP($A1001,'Supporting Data'!$A$2:$BH$1679,5,FALSE)</f>
        <v>79.507675170898438</v>
      </c>
      <c r="E1001" s="128">
        <f>VLOOKUP($A1001,'Supporting Data'!$A$2:$BH$1679,16,FALSE)</f>
        <v>0.43302181363105768</v>
      </c>
      <c r="F1001" s="125">
        <f>VLOOKUP($A1001,'Supporting Data'!$A$2:$BH$1679,7,FALSE)</f>
        <v>82.12994384765625</v>
      </c>
      <c r="G1001" s="128">
        <f>VLOOKUP($A1001,'Supporting Data'!$A$2:$BH$1679,49,FALSE)</f>
        <v>0.13953489065170291</v>
      </c>
      <c r="H1001" s="125">
        <f>VLOOKUP($A1001,'Supporting Data'!$A$2:$BH$1679,6,FALSE)</f>
        <v>77.805511474609375</v>
      </c>
      <c r="I1001" s="128">
        <f>VLOOKUP($A1001,'Supporting Data'!$A$2:$BH$1679,22,FALSE)</f>
        <v>0.27906978130340582</v>
      </c>
      <c r="J1001" s="125">
        <f>VLOOKUP($A1001,'Supporting Data'!$A$2:$BH$1679,8,FALSE)</f>
        <v>82.981918334960938</v>
      </c>
      <c r="K1001" s="128">
        <f>VLOOKUP($A1001,'Supporting Data'!$A$2:$BH$1679,49,FALSE)</f>
        <v>0.13953489065170291</v>
      </c>
      <c r="L1001" s="125">
        <f>VLOOKUP($A1001,'Supporting Data'!$A$2:$BH$1679,26,FALSE)</f>
        <v>80.993446350097656</v>
      </c>
      <c r="M1001" s="125">
        <f>VLOOKUP($A1001,'Supporting Data'!$A$2:$BH$1679,53,FALSE)</f>
        <v>81.268272399902344</v>
      </c>
    </row>
    <row r="1002" spans="1:13" x14ac:dyDescent="0.3">
      <c r="A1002" s="4">
        <v>330914020</v>
      </c>
      <c r="B1002" s="3" t="s">
        <v>140</v>
      </c>
      <c r="C1002" s="3" t="s">
        <v>945</v>
      </c>
      <c r="D1002" s="125">
        <f>VLOOKUP($A1002,'Supporting Data'!$A$2:$BH$1679,5,FALSE)</f>
        <v>92.617462158203125</v>
      </c>
      <c r="E1002" s="128">
        <f>VLOOKUP($A1002,'Supporting Data'!$A$2:$BH$1679,16,FALSE)</f>
        <v>0.31428572535514832</v>
      </c>
      <c r="F1002" s="125">
        <f>VLOOKUP($A1002,'Supporting Data'!$A$2:$BH$1679,7,FALSE)</f>
        <v>95.350593566894531</v>
      </c>
      <c r="G1002" s="128">
        <f>VLOOKUP($A1002,'Supporting Data'!$A$2:$BH$1679,49,FALSE)</f>
        <v>0.2708333432674408</v>
      </c>
      <c r="H1002" s="125">
        <f>VLOOKUP($A1002,'Supporting Data'!$A$2:$BH$1679,6,FALSE)</f>
        <v>92.664932250976563</v>
      </c>
      <c r="I1002" s="128">
        <f>VLOOKUP($A1002,'Supporting Data'!$A$2:$BH$1679,22,FALSE)</f>
        <v>0.1666666716337204</v>
      </c>
      <c r="J1002" s="125">
        <f>VLOOKUP($A1002,'Supporting Data'!$A$2:$BH$1679,8,FALSE)</f>
        <v>93.639480590820313</v>
      </c>
      <c r="K1002" s="128">
        <f>VLOOKUP($A1002,'Supporting Data'!$A$2:$BH$1679,49,FALSE)</f>
        <v>0.2708333432674408</v>
      </c>
      <c r="L1002" s="125">
        <f>VLOOKUP($A1002,'Supporting Data'!$A$2:$BH$1679,26,FALSE)</f>
        <v>85.826911926269531</v>
      </c>
      <c r="M1002" s="125">
        <f>VLOOKUP($A1002,'Supporting Data'!$A$2:$BH$1679,53,FALSE)</f>
        <v>86.505706787109375</v>
      </c>
    </row>
    <row r="1003" spans="1:13" x14ac:dyDescent="0.3">
      <c r="A1003" s="4">
        <v>570033010</v>
      </c>
      <c r="B1003" s="3" t="s">
        <v>293</v>
      </c>
      <c r="C1003" s="3" t="s">
        <v>1412</v>
      </c>
      <c r="D1003" s="125">
        <f>VLOOKUP($A1003,'Supporting Data'!$A$2:$BH$1679,5,FALSE)</f>
        <v>87.559860229492188</v>
      </c>
      <c r="E1003" s="128">
        <f>VLOOKUP($A1003,'Supporting Data'!$A$2:$BH$1679,16,FALSE)</f>
        <v>0.47448274493217468</v>
      </c>
      <c r="F1003" s="125">
        <f>VLOOKUP($A1003,'Supporting Data'!$A$2:$BH$1679,7,FALSE)</f>
        <v>85.437812805175781</v>
      </c>
      <c r="G1003" s="128">
        <f>VLOOKUP($A1003,'Supporting Data'!$A$2:$BH$1679,49,FALSE)</f>
        <v>0.23018868267536161</v>
      </c>
      <c r="H1003" s="125">
        <f>VLOOKUP($A1003,'Supporting Data'!$A$2:$BH$1679,6,FALSE)</f>
        <v>87.6365966796875</v>
      </c>
      <c r="I1003" s="128">
        <f>VLOOKUP($A1003,'Supporting Data'!$A$2:$BH$1679,22,FALSE)</f>
        <v>0.29104477167129522</v>
      </c>
      <c r="J1003" s="125">
        <f>VLOOKUP($A1003,'Supporting Data'!$A$2:$BH$1679,8,FALSE)</f>
        <v>84.148979187011719</v>
      </c>
      <c r="K1003" s="128">
        <f>VLOOKUP($A1003,'Supporting Data'!$A$2:$BH$1679,49,FALSE)</f>
        <v>0.23018868267536161</v>
      </c>
      <c r="L1003" s="125">
        <f>VLOOKUP($A1003,'Supporting Data'!$A$2:$BH$1679,26,FALSE)</f>
        <v>90.962471008300781</v>
      </c>
      <c r="M1003" s="125">
        <f>VLOOKUP($A1003,'Supporting Data'!$A$2:$BH$1679,53,FALSE)</f>
        <v>89.763641357421875</v>
      </c>
    </row>
    <row r="1004" spans="1:13" x14ac:dyDescent="0.3">
      <c r="A1004" s="4">
        <v>1090023000</v>
      </c>
      <c r="B1004" s="3" t="s">
        <v>517</v>
      </c>
      <c r="C1004" s="3" t="s">
        <v>2022</v>
      </c>
      <c r="D1004" s="125">
        <f>VLOOKUP($A1004,'Supporting Data'!$A$2:$BH$1679,5,FALSE)</f>
        <v>81.779541015625</v>
      </c>
      <c r="E1004" s="128">
        <f>VLOOKUP($A1004,'Supporting Data'!$A$2:$BH$1679,16,FALSE)</f>
        <v>0.41066667437553411</v>
      </c>
      <c r="F1004" s="125">
        <f>VLOOKUP($A1004,'Supporting Data'!$A$2:$BH$1679,7,FALSE)</f>
        <v>82.594833374023438</v>
      </c>
      <c r="G1004" s="128">
        <f>VLOOKUP($A1004,'Supporting Data'!$A$2:$BH$1679,49,FALSE)</f>
        <v>0.14444445073604581</v>
      </c>
      <c r="H1004" s="125">
        <f>VLOOKUP($A1004,'Supporting Data'!$A$2:$BH$1679,6,FALSE)</f>
        <v>83.728256225585938</v>
      </c>
      <c r="I1004" s="128">
        <f>VLOOKUP($A1004,'Supporting Data'!$A$2:$BH$1679,22,FALSE)</f>
        <v>0.29281768202781677</v>
      </c>
      <c r="J1004" s="125">
        <f>VLOOKUP($A1004,'Supporting Data'!$A$2:$BH$1679,8,FALSE)</f>
        <v>82.049217224121094</v>
      </c>
      <c r="K1004" s="128">
        <f>VLOOKUP($A1004,'Supporting Data'!$A$2:$BH$1679,49,FALSE)</f>
        <v>0.14444445073604581</v>
      </c>
      <c r="L1004" s="125">
        <f>VLOOKUP($A1004,'Supporting Data'!$A$2:$BH$1679,26,FALSE)</f>
        <v>84.920639038085938</v>
      </c>
      <c r="M1004" s="125">
        <f>VLOOKUP($A1004,'Supporting Data'!$A$2:$BH$1679,53,FALSE)</f>
        <v>82.258026123046875</v>
      </c>
    </row>
    <row r="1005" spans="1:13" x14ac:dyDescent="0.3">
      <c r="A1005" s="4">
        <v>640755010</v>
      </c>
      <c r="B1005" s="3" t="s">
        <v>316</v>
      </c>
      <c r="C1005" s="3" t="s">
        <v>1466</v>
      </c>
      <c r="D1005" s="125">
        <f>VLOOKUP($A1005,'Supporting Data'!$A$2:$BH$1679,5,FALSE)</f>
        <v>81.058006286621094</v>
      </c>
      <c r="E1005" s="128">
        <f>VLOOKUP($A1005,'Supporting Data'!$A$2:$BH$1679,16,FALSE)</f>
        <v>0.44117647409439092</v>
      </c>
      <c r="F1005" s="125">
        <f>VLOOKUP($A1005,'Supporting Data'!$A$2:$BH$1679,7,FALSE)</f>
        <v>80.377586364746094</v>
      </c>
      <c r="G1005" s="128">
        <f>VLOOKUP($A1005,'Supporting Data'!$A$2:$BH$1679,49,FALSE)</f>
        <v>0.20909090340137479</v>
      </c>
      <c r="H1005" s="125">
        <f>VLOOKUP($A1005,'Supporting Data'!$A$2:$BH$1679,6,FALSE)</f>
        <v>81.123786926269531</v>
      </c>
      <c r="I1005" s="128">
        <f>VLOOKUP($A1005,'Supporting Data'!$A$2:$BH$1679,22,FALSE)</f>
        <v>0.30909091234207148</v>
      </c>
      <c r="J1005" s="125">
        <f>VLOOKUP($A1005,'Supporting Data'!$A$2:$BH$1679,8,FALSE)</f>
        <v>78.466178894042969</v>
      </c>
      <c r="K1005" s="128">
        <f>VLOOKUP($A1005,'Supporting Data'!$A$2:$BH$1679,49,FALSE)</f>
        <v>0.20909090340137479</v>
      </c>
      <c r="L1005" s="125">
        <f>VLOOKUP($A1005,'Supporting Data'!$A$2:$BH$1679,26,FALSE)</f>
        <v>80.087165832519531</v>
      </c>
      <c r="M1005" s="125">
        <f>VLOOKUP($A1005,'Supporting Data'!$A$2:$BH$1679,53,FALSE)</f>
        <v>85.350997924804688</v>
      </c>
    </row>
    <row r="1006" spans="1:13" x14ac:dyDescent="0.3">
      <c r="A1006" s="4">
        <v>700924040</v>
      </c>
      <c r="B1006" s="3" t="s">
        <v>337</v>
      </c>
      <c r="C1006" s="3" t="s">
        <v>1501</v>
      </c>
      <c r="D1006" s="125">
        <f>VLOOKUP($A1006,'Supporting Data'!$A$2:$BH$1679,5,FALSE)</f>
        <v>82.331016540527344</v>
      </c>
      <c r="E1006" s="128">
        <f>VLOOKUP($A1006,'Supporting Data'!$A$2:$BH$1679,16,FALSE)</f>
        <v>0.25641027092933649</v>
      </c>
      <c r="F1006" s="125">
        <f>VLOOKUP($A1006,'Supporting Data'!$A$2:$BH$1679,7,FALSE)</f>
        <v>81.251670837402344</v>
      </c>
      <c r="G1006" s="128">
        <f>VLOOKUP($A1006,'Supporting Data'!$A$2:$BH$1679,49,FALSE)</f>
        <v>0.1951219439506531</v>
      </c>
      <c r="H1006" s="125">
        <f>VLOOKUP($A1006,'Supporting Data'!$A$2:$BH$1679,6,FALSE)</f>
        <v>81.975669860839844</v>
      </c>
      <c r="I1006" s="128">
        <f>VLOOKUP($A1006,'Supporting Data'!$A$2:$BH$1679,22,FALSE)</f>
        <v>0.1219512224197388</v>
      </c>
      <c r="J1006" s="125">
        <f>VLOOKUP($A1006,'Supporting Data'!$A$2:$BH$1679,8,FALSE)</f>
        <v>80.572967529296875</v>
      </c>
      <c r="K1006" s="128">
        <f>VLOOKUP($A1006,'Supporting Data'!$A$2:$BH$1679,49,FALSE)</f>
        <v>0.1951219439506531</v>
      </c>
      <c r="L1006" s="125">
        <f>VLOOKUP($A1006,'Supporting Data'!$A$2:$BH$1679,26,FALSE)</f>
        <v>85.826911926269531</v>
      </c>
      <c r="M1006" s="125">
        <f>VLOOKUP($A1006,'Supporting Data'!$A$2:$BH$1679,53,FALSE)</f>
        <v>87.846000671386719</v>
      </c>
    </row>
    <row r="1007" spans="1:13" x14ac:dyDescent="0.3">
      <c r="A1007" s="4">
        <v>920885000</v>
      </c>
      <c r="B1007" s="3" t="s">
        <v>428</v>
      </c>
      <c r="C1007" s="3" t="s">
        <v>1710</v>
      </c>
      <c r="D1007" s="125">
        <f>VLOOKUP($A1007,'Supporting Data'!$A$2:$BH$1679,5,FALSE)</f>
        <v>84.548614501953125</v>
      </c>
      <c r="E1007" s="128">
        <f>VLOOKUP($A1007,'Supporting Data'!$A$2:$BH$1679,16,FALSE)</f>
        <v>0.53378379344940186</v>
      </c>
      <c r="F1007" s="125">
        <f>VLOOKUP($A1007,'Supporting Data'!$A$2:$BH$1679,7,FALSE)</f>
        <v>81.064491271972656</v>
      </c>
      <c r="G1007" s="128">
        <f>VLOOKUP($A1007,'Supporting Data'!$A$2:$BH$1679,49,FALSE)</f>
        <v>0.27131783962249761</v>
      </c>
      <c r="H1007" s="125">
        <f>VLOOKUP($A1007,'Supporting Data'!$A$2:$BH$1679,6,FALSE)</f>
        <v>85.706977844238281</v>
      </c>
      <c r="I1007" s="128">
        <f>VLOOKUP($A1007,'Supporting Data'!$A$2:$BH$1679,22,FALSE)</f>
        <v>0.32558140158653259</v>
      </c>
      <c r="J1007" s="125">
        <f>VLOOKUP($A1007,'Supporting Data'!$A$2:$BH$1679,8,FALSE)</f>
        <v>79.678123474121094</v>
      </c>
      <c r="K1007" s="128">
        <f>VLOOKUP($A1007,'Supporting Data'!$A$2:$BH$1679,49,FALSE)</f>
        <v>0.27131783962249761</v>
      </c>
      <c r="L1007" s="125">
        <f>VLOOKUP($A1007,'Supporting Data'!$A$2:$BH$1679,26,FALSE)</f>
        <v>91.868743896484375</v>
      </c>
      <c r="M1007" s="125">
        <f>VLOOKUP($A1007,'Supporting Data'!$A$2:$BH$1679,53,FALSE)</f>
        <v>87.887237548828125</v>
      </c>
    </row>
    <row r="1008" spans="1:13" x14ac:dyDescent="0.3">
      <c r="A1008" s="4">
        <v>110824060</v>
      </c>
      <c r="B1008" s="3" t="s">
        <v>47</v>
      </c>
      <c r="C1008" s="3" t="s">
        <v>672</v>
      </c>
      <c r="D1008" s="125">
        <f>VLOOKUP($A1008,'Supporting Data'!$A$2:$BH$1679,5,FALSE)</f>
        <v>86.20782470703125</v>
      </c>
      <c r="E1008" s="128">
        <f>VLOOKUP($A1008,'Supporting Data'!$A$2:$BH$1679,16,FALSE)</f>
        <v>0.61458331346511841</v>
      </c>
      <c r="F1008" s="125">
        <f>VLOOKUP($A1008,'Supporting Data'!$A$2:$BH$1679,7,FALSE)</f>
        <v>90.550086975097656</v>
      </c>
      <c r="G1008" s="128">
        <f>VLOOKUP($A1008,'Supporting Data'!$A$2:$BH$1679,49,FALSE)</f>
        <v>0.39534884691238398</v>
      </c>
      <c r="H1008" s="125">
        <f>VLOOKUP($A1008,'Supporting Data'!$A$2:$BH$1679,6,FALSE)</f>
        <v>83.952964782714844</v>
      </c>
      <c r="I1008" s="128">
        <f>VLOOKUP($A1008,'Supporting Data'!$A$2:$BH$1679,22,FALSE)</f>
        <v>0.43023255467414862</v>
      </c>
      <c r="J1008" s="125">
        <f>VLOOKUP($A1008,'Supporting Data'!$A$2:$BH$1679,8,FALSE)</f>
        <v>86.325813293457031</v>
      </c>
      <c r="K1008" s="128">
        <f>VLOOKUP($A1008,'Supporting Data'!$A$2:$BH$1679,49,FALSE)</f>
        <v>0.39534884691238398</v>
      </c>
      <c r="L1008" s="125">
        <f>VLOOKUP($A1008,'Supporting Data'!$A$2:$BH$1679,26,FALSE)</f>
        <v>85.826911926269531</v>
      </c>
      <c r="M1008" s="125">
        <f>VLOOKUP($A1008,'Supporting Data'!$A$2:$BH$1679,53,FALSE)</f>
        <v>87.619178771972656</v>
      </c>
    </row>
    <row r="1009" spans="1:13" x14ac:dyDescent="0.3">
      <c r="A1009" s="4">
        <v>250034020</v>
      </c>
      <c r="B1009" s="3" t="s">
        <v>111</v>
      </c>
      <c r="C1009" s="3" t="s">
        <v>883</v>
      </c>
      <c r="D1009" s="125">
        <f>VLOOKUP($A1009,'Supporting Data'!$A$2:$BH$1679,5,FALSE)</f>
        <v>84.705543518066406</v>
      </c>
      <c r="E1009" s="128">
        <f>VLOOKUP($A1009,'Supporting Data'!$A$2:$BH$1679,16,FALSE)</f>
        <v>0.43609023094177252</v>
      </c>
      <c r="F1009" s="125">
        <f>VLOOKUP($A1009,'Supporting Data'!$A$2:$BH$1679,7,FALSE)</f>
        <v>78.105697631835938</v>
      </c>
      <c r="G1009" s="128">
        <f>VLOOKUP($A1009,'Supporting Data'!$A$2:$BH$1679,49,FALSE)</f>
        <v>0.1587301641702652</v>
      </c>
      <c r="H1009" s="125">
        <f>VLOOKUP($A1009,'Supporting Data'!$A$2:$BH$1679,6,FALSE)</f>
        <v>86.319358825683594</v>
      </c>
      <c r="I1009" s="128">
        <f>VLOOKUP($A1009,'Supporting Data'!$A$2:$BH$1679,22,FALSE)</f>
        <v>0.28571429848670959</v>
      </c>
      <c r="J1009" s="125">
        <f>VLOOKUP($A1009,'Supporting Data'!$A$2:$BH$1679,8,FALSE)</f>
        <v>79.663673400878906</v>
      </c>
      <c r="K1009" s="128">
        <f>VLOOKUP($A1009,'Supporting Data'!$A$2:$BH$1679,49,FALSE)</f>
        <v>0.1587301641702652</v>
      </c>
      <c r="L1009" s="125">
        <f>VLOOKUP($A1009,'Supporting Data'!$A$2:$BH$1679,26,FALSE)</f>
        <v>84.316452026367188</v>
      </c>
      <c r="M1009" s="125">
        <f>VLOOKUP($A1009,'Supporting Data'!$A$2:$BH$1679,53,FALSE)</f>
        <v>77.226783752441406</v>
      </c>
    </row>
    <row r="1010" spans="1:13" x14ac:dyDescent="0.3">
      <c r="A1010" s="4">
        <v>1031291050</v>
      </c>
      <c r="B1010" s="3" t="s">
        <v>486</v>
      </c>
      <c r="C1010" s="3" t="s">
        <v>1966</v>
      </c>
      <c r="D1010" s="125">
        <f>VLOOKUP($A1010,'Supporting Data'!$A$2:$BH$1679,5,FALSE)</f>
        <v>77.812103271484375</v>
      </c>
      <c r="E1010" s="128">
        <f>VLOOKUP($A1010,'Supporting Data'!$A$2:$BH$1679,16,FALSE)</f>
        <v>0.4444444477558136</v>
      </c>
      <c r="F1010" s="125">
        <f>VLOOKUP($A1010,'Supporting Data'!$A$2:$BH$1679,7,FALSE)</f>
        <v>74.016510009765625</v>
      </c>
      <c r="G1010" s="128">
        <f>VLOOKUP($A1010,'Supporting Data'!$A$2:$BH$1679,49,FALSE)</f>
        <v>0.17808219790458679</v>
      </c>
      <c r="H1010" s="125">
        <f>VLOOKUP($A1010,'Supporting Data'!$A$2:$BH$1679,6,FALSE)</f>
        <v>75.460365295410156</v>
      </c>
      <c r="I1010" s="128">
        <f>VLOOKUP($A1010,'Supporting Data'!$A$2:$BH$1679,22,FALSE)</f>
        <v>0.3404255211353302</v>
      </c>
      <c r="J1010" s="125">
        <f>VLOOKUP($A1010,'Supporting Data'!$A$2:$BH$1679,8,FALSE)</f>
        <v>73.226036071777344</v>
      </c>
      <c r="K1010" s="128">
        <f>VLOOKUP($A1010,'Supporting Data'!$A$2:$BH$1679,49,FALSE)</f>
        <v>0.17808219790458679</v>
      </c>
      <c r="L1010" s="125">
        <f>VLOOKUP($A1010,'Supporting Data'!$A$2:$BH$1679,26,FALSE)</f>
        <v>73.743240356445313</v>
      </c>
      <c r="M1010" s="125">
        <f>VLOOKUP($A1010,'Supporting Data'!$A$2:$BH$1679,53,FALSE)</f>
        <v>72.463607788085938</v>
      </c>
    </row>
    <row r="1011" spans="1:13" x14ac:dyDescent="0.3">
      <c r="A1011" s="4">
        <v>51224020</v>
      </c>
      <c r="B1011" s="3" t="s">
        <v>16</v>
      </c>
      <c r="C1011" s="3" t="s">
        <v>580</v>
      </c>
      <c r="D1011" s="125">
        <f>VLOOKUP($A1011,'Supporting Data'!$A$2:$BH$1679,5,FALSE)</f>
        <v>77.530517578125</v>
      </c>
      <c r="E1011" s="128">
        <f>VLOOKUP($A1011,'Supporting Data'!$A$2:$BH$1679,16,FALSE)</f>
        <v>0.24615384638309479</v>
      </c>
      <c r="F1011" s="125">
        <f>VLOOKUP($A1011,'Supporting Data'!$A$2:$BH$1679,7,FALSE)</f>
        <v>81.051612854003906</v>
      </c>
      <c r="G1011" s="128">
        <f>VLOOKUP($A1011,'Supporting Data'!$A$2:$BH$1679,49,FALSE)</f>
        <v>0.2222222238779068</v>
      </c>
      <c r="H1011" s="125">
        <f>VLOOKUP($A1011,'Supporting Data'!$A$2:$BH$1679,6,FALSE)</f>
        <v>78.460357666015625</v>
      </c>
      <c r="I1011" s="128">
        <f>VLOOKUP($A1011,'Supporting Data'!$A$2:$BH$1679,22,FALSE)</f>
        <v>0.25555557012557978</v>
      </c>
      <c r="J1011" s="125">
        <f>VLOOKUP($A1011,'Supporting Data'!$A$2:$BH$1679,8,FALSE)</f>
        <v>81.864349365234375</v>
      </c>
      <c r="K1011" s="128">
        <f>VLOOKUP($A1011,'Supporting Data'!$A$2:$BH$1679,49,FALSE)</f>
        <v>0.2222222238779068</v>
      </c>
      <c r="L1011" s="125">
        <f>VLOOKUP($A1011,'Supporting Data'!$A$2:$BH$1679,26,FALSE)</f>
        <v>77.670433044433594</v>
      </c>
      <c r="M1011" s="125">
        <f>VLOOKUP($A1011,'Supporting Data'!$A$2:$BH$1679,53,FALSE)</f>
        <v>80.608436584472656</v>
      </c>
    </row>
    <row r="1012" spans="1:13" x14ac:dyDescent="0.3">
      <c r="A1012" s="4">
        <v>971311050</v>
      </c>
      <c r="B1012" s="3" t="s">
        <v>470</v>
      </c>
      <c r="C1012" s="3" t="s">
        <v>1936</v>
      </c>
      <c r="D1012" s="125">
        <f>VLOOKUP($A1012,'Supporting Data'!$A$2:$BH$1679,5,FALSE)</f>
        <v>79.886512756347656</v>
      </c>
      <c r="E1012" s="128">
        <f>VLOOKUP($A1012,'Supporting Data'!$A$2:$BH$1679,16,FALSE)</f>
        <v>0.38947367668151861</v>
      </c>
      <c r="F1012" s="125">
        <f>VLOOKUP($A1012,'Supporting Data'!$A$2:$BH$1679,7,FALSE)</f>
        <v>81.722488403320313</v>
      </c>
      <c r="G1012" s="128">
        <f>VLOOKUP($A1012,'Supporting Data'!$A$2:$BH$1679,49,FALSE)</f>
        <v>0.1162790730595589</v>
      </c>
      <c r="H1012" s="125">
        <f>VLOOKUP($A1012,'Supporting Data'!$A$2:$BH$1679,6,FALSE)</f>
        <v>82.873695373535156</v>
      </c>
      <c r="I1012" s="128">
        <f>VLOOKUP($A1012,'Supporting Data'!$A$2:$BH$1679,22,FALSE)</f>
        <v>0.23913043737411499</v>
      </c>
      <c r="J1012" s="125">
        <f>VLOOKUP($A1012,'Supporting Data'!$A$2:$BH$1679,8,FALSE)</f>
        <v>84.346824645996094</v>
      </c>
      <c r="K1012" s="128">
        <f>VLOOKUP($A1012,'Supporting Data'!$A$2:$BH$1679,49,FALSE)</f>
        <v>0.1162790730595589</v>
      </c>
      <c r="L1012" s="125">
        <f>VLOOKUP($A1012,'Supporting Data'!$A$2:$BH$1679,26,FALSE)</f>
        <v>78.878799438476563</v>
      </c>
      <c r="M1012" s="125">
        <f>VLOOKUP($A1012,'Supporting Data'!$A$2:$BH$1679,53,FALSE)</f>
        <v>83.474594116210938</v>
      </c>
    </row>
    <row r="1013" spans="1:13" x14ac:dyDescent="0.3">
      <c r="A1013" s="4">
        <v>440834020</v>
      </c>
      <c r="B1013" s="3" t="s">
        <v>199</v>
      </c>
      <c r="C1013" s="3" t="s">
        <v>1104</v>
      </c>
      <c r="D1013" s="125">
        <f>VLOOKUP($A1013,'Supporting Data'!$A$2:$BH$1679,5,FALSE)</f>
        <v>96.079360961914063</v>
      </c>
      <c r="E1013" s="128">
        <f>VLOOKUP($A1013,'Supporting Data'!$A$2:$BH$1679,16,FALSE)</f>
        <v>0.90625</v>
      </c>
      <c r="F1013" s="125">
        <f>VLOOKUP($A1013,'Supporting Data'!$A$2:$BH$1679,7,FALSE)</f>
        <v>91.730499267578125</v>
      </c>
      <c r="G1013" s="128">
        <f>VLOOKUP($A1013,'Supporting Data'!$A$2:$BH$1679,49,FALSE)</f>
        <v>0</v>
      </c>
      <c r="H1013" s="125">
        <f>VLOOKUP($A1013,'Supporting Data'!$A$2:$BH$1679,6,FALSE)</f>
        <v>90.661933898925781</v>
      </c>
      <c r="I1013" s="128">
        <f>VLOOKUP($A1013,'Supporting Data'!$A$2:$BH$1679,22,FALSE)</f>
        <v>0.69230771064758301</v>
      </c>
      <c r="J1013" s="125">
        <f>VLOOKUP($A1013,'Supporting Data'!$A$2:$BH$1679,8,FALSE)</f>
        <v>95.175018310546875</v>
      </c>
      <c r="K1013" s="128">
        <f>VLOOKUP($A1013,'Supporting Data'!$A$2:$BH$1679,49,FALSE)</f>
        <v>0</v>
      </c>
      <c r="L1013" s="125">
        <f>VLOOKUP($A1013,'Supporting Data'!$A$2:$BH$1679,26,FALSE)</f>
        <v>93.077117919921875</v>
      </c>
      <c r="M1013" s="125">
        <f>VLOOKUP($A1013,'Supporting Data'!$A$2:$BH$1679,53,FALSE)</f>
        <v>89.598686218261719</v>
      </c>
    </row>
    <row r="1014" spans="1:13" x14ac:dyDescent="0.3">
      <c r="A1014" s="4">
        <v>1110874040</v>
      </c>
      <c r="B1014" s="3" t="s">
        <v>524</v>
      </c>
      <c r="C1014" s="3" t="s">
        <v>2037</v>
      </c>
      <c r="D1014" s="125">
        <f>VLOOKUP($A1014,'Supporting Data'!$A$2:$BH$1679,5,FALSE)</f>
        <v>86.47283935546875</v>
      </c>
      <c r="E1014" s="128">
        <f>VLOOKUP($A1014,'Supporting Data'!$A$2:$BH$1679,16,FALSE)</f>
        <v>0.35433071851730352</v>
      </c>
      <c r="F1014" s="125">
        <f>VLOOKUP($A1014,'Supporting Data'!$A$2:$BH$1679,7,FALSE)</f>
        <v>87.706146240234375</v>
      </c>
      <c r="G1014" s="128">
        <f>VLOOKUP($A1014,'Supporting Data'!$A$2:$BH$1679,49,FALSE)</f>
        <v>0.39361703395843511</v>
      </c>
      <c r="H1014" s="125">
        <f>VLOOKUP($A1014,'Supporting Data'!$A$2:$BH$1679,6,FALSE)</f>
        <v>87.701751708984375</v>
      </c>
      <c r="I1014" s="128">
        <f>VLOOKUP($A1014,'Supporting Data'!$A$2:$BH$1679,22,FALSE)</f>
        <v>0.28723403811454767</v>
      </c>
      <c r="J1014" s="125">
        <f>VLOOKUP($A1014,'Supporting Data'!$A$2:$BH$1679,8,FALSE)</f>
        <v>88.32611083984375</v>
      </c>
      <c r="K1014" s="128">
        <f>VLOOKUP($A1014,'Supporting Data'!$A$2:$BH$1679,49,FALSE)</f>
        <v>0.39361703395843511</v>
      </c>
      <c r="L1014" s="125">
        <f>VLOOKUP($A1014,'Supporting Data'!$A$2:$BH$1679,26,FALSE)</f>
        <v>88.545738220214844</v>
      </c>
      <c r="M1014" s="125">
        <f>VLOOKUP($A1014,'Supporting Data'!$A$2:$BH$1679,53,FALSE)</f>
        <v>93.495834350585938</v>
      </c>
    </row>
    <row r="1015" spans="1:13" x14ac:dyDescent="0.3">
      <c r="A1015" s="4">
        <v>1121022050</v>
      </c>
      <c r="B1015" s="3" t="s">
        <v>527</v>
      </c>
      <c r="C1015" s="3" t="s">
        <v>2042</v>
      </c>
      <c r="D1015" s="125">
        <f>VLOOKUP($A1015,'Supporting Data'!$A$2:$BH$1679,5,FALSE)</f>
        <v>86.502037048339844</v>
      </c>
      <c r="E1015" s="128">
        <f>VLOOKUP($A1015,'Supporting Data'!$A$2:$BH$1679,16,FALSE)</f>
        <v>0.40454545617103582</v>
      </c>
      <c r="F1015" s="125">
        <f>VLOOKUP($A1015,'Supporting Data'!$A$2:$BH$1679,7,FALSE)</f>
        <v>86.293777465820313</v>
      </c>
      <c r="G1015" s="128">
        <f>VLOOKUP($A1015,'Supporting Data'!$A$2:$BH$1679,49,FALSE)</f>
        <v>0.22658610343933111</v>
      </c>
      <c r="H1015" s="125">
        <f>VLOOKUP($A1015,'Supporting Data'!$A$2:$BH$1679,6,FALSE)</f>
        <v>85.985992431640625</v>
      </c>
      <c r="I1015" s="128">
        <f>VLOOKUP($A1015,'Supporting Data'!$A$2:$BH$1679,22,FALSE)</f>
        <v>0.29003021121025091</v>
      </c>
      <c r="J1015" s="125">
        <f>VLOOKUP($A1015,'Supporting Data'!$A$2:$BH$1679,8,FALSE)</f>
        <v>85.882736206054688</v>
      </c>
      <c r="K1015" s="128">
        <f>VLOOKUP($A1015,'Supporting Data'!$A$2:$BH$1679,49,FALSE)</f>
        <v>0.22658610343933111</v>
      </c>
      <c r="L1015" s="125">
        <f>VLOOKUP($A1015,'Supporting Data'!$A$2:$BH$1679,26,FALSE)</f>
        <v>87.0352783203125</v>
      </c>
      <c r="M1015" s="125">
        <f>VLOOKUP($A1015,'Supporting Data'!$A$2:$BH$1679,53,FALSE)</f>
        <v>86.423233032226563</v>
      </c>
    </row>
    <row r="1016" spans="1:13" x14ac:dyDescent="0.3">
      <c r="A1016" s="4">
        <v>500142050</v>
      </c>
      <c r="B1016" s="3" t="s">
        <v>264</v>
      </c>
      <c r="C1016" s="3" t="s">
        <v>1355</v>
      </c>
      <c r="D1016" s="125">
        <f>VLOOKUP($A1016,'Supporting Data'!$A$2:$BH$1679,5,FALSE)</f>
        <v>85.129371643066406</v>
      </c>
      <c r="E1016" s="128">
        <f>VLOOKUP($A1016,'Supporting Data'!$A$2:$BH$1679,16,FALSE)</f>
        <v>0.41397848725318909</v>
      </c>
      <c r="F1016" s="125">
        <f>VLOOKUP($A1016,'Supporting Data'!$A$2:$BH$1679,7,FALSE)</f>
        <v>87.317626953125</v>
      </c>
      <c r="G1016" s="128">
        <f>VLOOKUP($A1016,'Supporting Data'!$A$2:$BH$1679,49,FALSE)</f>
        <v>0.2261904776096344</v>
      </c>
      <c r="H1016" s="125">
        <f>VLOOKUP($A1016,'Supporting Data'!$A$2:$BH$1679,6,FALSE)</f>
        <v>84.790550231933594</v>
      </c>
      <c r="I1016" s="128">
        <f>VLOOKUP($A1016,'Supporting Data'!$A$2:$BH$1679,22,FALSE)</f>
        <v>0.2976190447807312</v>
      </c>
      <c r="J1016" s="125">
        <f>VLOOKUP($A1016,'Supporting Data'!$A$2:$BH$1679,8,FALSE)</f>
        <v>87.16387939453125</v>
      </c>
      <c r="K1016" s="128">
        <f>VLOOKUP($A1016,'Supporting Data'!$A$2:$BH$1679,49,FALSE)</f>
        <v>0.2261904776096344</v>
      </c>
      <c r="L1016" s="125">
        <f>VLOOKUP($A1016,'Supporting Data'!$A$2:$BH$1679,26,FALSE)</f>
        <v>78.274620056152344</v>
      </c>
      <c r="M1016" s="125">
        <f>VLOOKUP($A1016,'Supporting Data'!$A$2:$BH$1679,53,FALSE)</f>
        <v>83.165298461914063</v>
      </c>
    </row>
    <row r="1017" spans="1:13" x14ac:dyDescent="0.3">
      <c r="A1017" s="4">
        <v>511594050</v>
      </c>
      <c r="B1017" s="3" t="s">
        <v>271</v>
      </c>
      <c r="C1017" s="3" t="s">
        <v>1372</v>
      </c>
      <c r="D1017" s="125">
        <f>VLOOKUP($A1017,'Supporting Data'!$A$2:$BH$1679,5,FALSE)</f>
        <v>87.866264343261719</v>
      </c>
      <c r="E1017" s="128">
        <f>VLOOKUP($A1017,'Supporting Data'!$A$2:$BH$1679,16,FALSE)</f>
        <v>0.45276874303817749</v>
      </c>
      <c r="F1017" s="125">
        <f>VLOOKUP($A1017,'Supporting Data'!$A$2:$BH$1679,7,FALSE)</f>
        <v>85.52685546875</v>
      </c>
      <c r="G1017" s="128">
        <f>VLOOKUP($A1017,'Supporting Data'!$A$2:$BH$1679,49,FALSE)</f>
        <v>0.15568862855434421</v>
      </c>
      <c r="H1017" s="125">
        <f>VLOOKUP($A1017,'Supporting Data'!$A$2:$BH$1679,6,FALSE)</f>
        <v>84.529754638671875</v>
      </c>
      <c r="I1017" s="128">
        <f>VLOOKUP($A1017,'Supporting Data'!$A$2:$BH$1679,22,FALSE)</f>
        <v>0.28143712878227228</v>
      </c>
      <c r="J1017" s="125">
        <f>VLOOKUP($A1017,'Supporting Data'!$A$2:$BH$1679,8,FALSE)</f>
        <v>81.03839111328125</v>
      </c>
      <c r="K1017" s="128">
        <f>VLOOKUP($A1017,'Supporting Data'!$A$2:$BH$1679,49,FALSE)</f>
        <v>0.15568862855434421</v>
      </c>
      <c r="L1017" s="125">
        <f>VLOOKUP($A1017,'Supporting Data'!$A$2:$BH$1679,26,FALSE)</f>
        <v>87.63946533203125</v>
      </c>
      <c r="M1017" s="125">
        <f>VLOOKUP($A1017,'Supporting Data'!$A$2:$BH$1679,53,FALSE)</f>
        <v>85.557197570800781</v>
      </c>
    </row>
    <row r="1018" spans="1:13" x14ac:dyDescent="0.3">
      <c r="A1018" s="4">
        <v>160964060</v>
      </c>
      <c r="B1018" s="3" t="s">
        <v>70</v>
      </c>
      <c r="C1018" s="3" t="s">
        <v>740</v>
      </c>
      <c r="D1018" s="125">
        <f>VLOOKUP($A1018,'Supporting Data'!$A$2:$BH$1679,5,FALSE)</f>
        <v>78.764450073242188</v>
      </c>
      <c r="E1018" s="128">
        <f>VLOOKUP($A1018,'Supporting Data'!$A$2:$BH$1679,16,FALSE)</f>
        <v>0.30708661675453192</v>
      </c>
      <c r="F1018" s="125">
        <f>VLOOKUP($A1018,'Supporting Data'!$A$2:$BH$1679,7,FALSE)</f>
        <v>76.071647644042969</v>
      </c>
      <c r="G1018" s="128">
        <f>VLOOKUP($A1018,'Supporting Data'!$A$2:$BH$1679,49,FALSE)</f>
        <v>0.20472441613674161</v>
      </c>
      <c r="H1018" s="125">
        <f>VLOOKUP($A1018,'Supporting Data'!$A$2:$BH$1679,6,FALSE)</f>
        <v>79.870941162109375</v>
      </c>
      <c r="I1018" s="128">
        <f>VLOOKUP($A1018,'Supporting Data'!$A$2:$BH$1679,22,FALSE)</f>
        <v>0.30708661675453192</v>
      </c>
      <c r="J1018" s="125">
        <f>VLOOKUP($A1018,'Supporting Data'!$A$2:$BH$1679,8,FALSE)</f>
        <v>76.604057312011719</v>
      </c>
      <c r="K1018" s="128">
        <f>VLOOKUP($A1018,'Supporting Data'!$A$2:$BH$1679,49,FALSE)</f>
        <v>0.20472441613674161</v>
      </c>
      <c r="L1018" s="125">
        <f>VLOOKUP($A1018,'Supporting Data'!$A$2:$BH$1679,26,FALSE)</f>
        <v>83.410179138183594</v>
      </c>
      <c r="M1018" s="125">
        <f>VLOOKUP($A1018,'Supporting Data'!$A$2:$BH$1679,53,FALSE)</f>
        <v>84.546829223632813</v>
      </c>
    </row>
    <row r="1019" spans="1:13" x14ac:dyDescent="0.3">
      <c r="A1019" s="4">
        <v>311221050</v>
      </c>
      <c r="B1019" s="3" t="s">
        <v>134</v>
      </c>
      <c r="C1019" s="3" t="s">
        <v>933</v>
      </c>
      <c r="D1019" s="125">
        <f>VLOOKUP($A1019,'Supporting Data'!$A$2:$BH$1679,5,FALSE)</f>
        <v>82.813613891601563</v>
      </c>
      <c r="E1019" s="128">
        <f>VLOOKUP($A1019,'Supporting Data'!$A$2:$BH$1679,16,FALSE)</f>
        <v>0.48275861144065862</v>
      </c>
      <c r="F1019" s="125">
        <f>VLOOKUP($A1019,'Supporting Data'!$A$2:$BH$1679,7,FALSE)</f>
        <v>85.890106201171875</v>
      </c>
      <c r="G1019" s="128">
        <f>VLOOKUP($A1019,'Supporting Data'!$A$2:$BH$1679,49,FALSE)</f>
        <v>0.28333333134651179</v>
      </c>
      <c r="H1019" s="125">
        <f>VLOOKUP($A1019,'Supporting Data'!$A$2:$BH$1679,6,FALSE)</f>
        <v>82.159034729003906</v>
      </c>
      <c r="I1019" s="128">
        <f>VLOOKUP($A1019,'Supporting Data'!$A$2:$BH$1679,22,FALSE)</f>
        <v>0.48275861144065862</v>
      </c>
      <c r="J1019" s="125">
        <f>VLOOKUP($A1019,'Supporting Data'!$A$2:$BH$1679,8,FALSE)</f>
        <v>87.792762756347656</v>
      </c>
      <c r="K1019" s="128">
        <f>VLOOKUP($A1019,'Supporting Data'!$A$2:$BH$1679,49,FALSE)</f>
        <v>0.28333333134651179</v>
      </c>
      <c r="L1019" s="125">
        <f>VLOOKUP($A1019,'Supporting Data'!$A$2:$BH$1679,26,FALSE)</f>
        <v>90.358291625976563</v>
      </c>
      <c r="M1019" s="125">
        <f>VLOOKUP($A1019,'Supporting Data'!$A$2:$BH$1679,53,FALSE)</f>
        <v>87.371742248535156</v>
      </c>
    </row>
    <row r="1020" spans="1:13" x14ac:dyDescent="0.3">
      <c r="A1020" s="4">
        <v>361314020</v>
      </c>
      <c r="B1020" s="3" t="s">
        <v>156</v>
      </c>
      <c r="C1020" s="3" t="s">
        <v>974</v>
      </c>
      <c r="D1020" s="125">
        <f>VLOOKUP($A1020,'Supporting Data'!$A$2:$BH$1679,5,FALSE)</f>
        <v>81.693328857421875</v>
      </c>
      <c r="E1020" s="128">
        <f>VLOOKUP($A1020,'Supporting Data'!$A$2:$BH$1679,16,FALSE)</f>
        <v>0.47651007771491999</v>
      </c>
      <c r="F1020" s="125">
        <f>VLOOKUP($A1020,'Supporting Data'!$A$2:$BH$1679,7,FALSE)</f>
        <v>84.714424133300781</v>
      </c>
      <c r="G1020" s="128">
        <f>VLOOKUP($A1020,'Supporting Data'!$A$2:$BH$1679,49,FALSE)</f>
        <v>0.30769231915473938</v>
      </c>
      <c r="H1020" s="125">
        <f>VLOOKUP($A1020,'Supporting Data'!$A$2:$BH$1679,6,FALSE)</f>
        <v>83.729713439941406</v>
      </c>
      <c r="I1020" s="128">
        <f>VLOOKUP($A1020,'Supporting Data'!$A$2:$BH$1679,22,FALSE)</f>
        <v>0.2641509473323822</v>
      </c>
      <c r="J1020" s="125">
        <f>VLOOKUP($A1020,'Supporting Data'!$A$2:$BH$1679,8,FALSE)</f>
        <v>87.071403503417969</v>
      </c>
      <c r="K1020" s="128">
        <f>VLOOKUP($A1020,'Supporting Data'!$A$2:$BH$1679,49,FALSE)</f>
        <v>0.30769231915473938</v>
      </c>
      <c r="L1020" s="125">
        <f>VLOOKUP($A1020,'Supporting Data'!$A$2:$BH$1679,26,FALSE)</f>
        <v>84.618545532226563</v>
      </c>
      <c r="M1020" s="125">
        <f>VLOOKUP($A1020,'Supporting Data'!$A$2:$BH$1679,53,FALSE)</f>
        <v>87.536697387695313</v>
      </c>
    </row>
    <row r="1021" spans="1:13" x14ac:dyDescent="0.3">
      <c r="A1021" s="4">
        <v>1141124020</v>
      </c>
      <c r="B1021" s="3" t="s">
        <v>530</v>
      </c>
      <c r="C1021" s="3" t="s">
        <v>2049</v>
      </c>
      <c r="D1021" s="125">
        <f>VLOOKUP($A1021,'Supporting Data'!$A$2:$BH$1679,5,FALSE)</f>
        <v>83.825973510742188</v>
      </c>
      <c r="E1021" s="128">
        <f>VLOOKUP($A1021,'Supporting Data'!$A$2:$BH$1679,16,FALSE)</f>
        <v>0.52272725105285645</v>
      </c>
      <c r="F1021" s="125">
        <f>VLOOKUP($A1021,'Supporting Data'!$A$2:$BH$1679,7,FALSE)</f>
        <v>84.485076904296875</v>
      </c>
      <c r="G1021" s="128">
        <f>VLOOKUP($A1021,'Supporting Data'!$A$2:$BH$1679,49,FALSE)</f>
        <v>0.35185185074806208</v>
      </c>
      <c r="H1021" s="125">
        <f>VLOOKUP($A1021,'Supporting Data'!$A$2:$BH$1679,6,FALSE)</f>
        <v>82.655136108398438</v>
      </c>
      <c r="I1021" s="128">
        <f>VLOOKUP($A1021,'Supporting Data'!$A$2:$BH$1679,22,FALSE)</f>
        <v>0.31481480598449713</v>
      </c>
      <c r="J1021" s="125">
        <f>VLOOKUP($A1021,'Supporting Data'!$A$2:$BH$1679,8,FALSE)</f>
        <v>87.361946105957031</v>
      </c>
      <c r="K1021" s="128">
        <f>VLOOKUP($A1021,'Supporting Data'!$A$2:$BH$1679,49,FALSE)</f>
        <v>0.35185185074806208</v>
      </c>
      <c r="L1021" s="125">
        <f>VLOOKUP($A1021,'Supporting Data'!$A$2:$BH$1679,26,FALSE)</f>
        <v>87.0352783203125</v>
      </c>
      <c r="M1021" s="125">
        <f>VLOOKUP($A1021,'Supporting Data'!$A$2:$BH$1679,53,FALSE)</f>
        <v>86.010833740234375</v>
      </c>
    </row>
    <row r="1022" spans="1:13" x14ac:dyDescent="0.3">
      <c r="A1022" s="4">
        <v>260064050</v>
      </c>
      <c r="B1022" s="3" t="s">
        <v>115</v>
      </c>
      <c r="C1022" s="3" t="s">
        <v>894</v>
      </c>
      <c r="D1022" s="125">
        <f>VLOOKUP($A1022,'Supporting Data'!$A$2:$BH$1679,5,FALSE)</f>
        <v>85.146133422851563</v>
      </c>
      <c r="E1022" s="128">
        <f>VLOOKUP($A1022,'Supporting Data'!$A$2:$BH$1679,16,FALSE)</f>
        <v>0.5362318754196167</v>
      </c>
      <c r="F1022" s="125">
        <f>VLOOKUP($A1022,'Supporting Data'!$A$2:$BH$1679,7,FALSE)</f>
        <v>82.208580017089844</v>
      </c>
      <c r="G1022" s="128">
        <f>VLOOKUP($A1022,'Supporting Data'!$A$2:$BH$1679,49,FALSE)</f>
        <v>0.296875</v>
      </c>
      <c r="H1022" s="125">
        <f>VLOOKUP($A1022,'Supporting Data'!$A$2:$BH$1679,6,FALSE)</f>
        <v>83.910995483398438</v>
      </c>
      <c r="I1022" s="128">
        <f>VLOOKUP($A1022,'Supporting Data'!$A$2:$BH$1679,22,FALSE)</f>
        <v>0.3828125</v>
      </c>
      <c r="J1022" s="125">
        <f>VLOOKUP($A1022,'Supporting Data'!$A$2:$BH$1679,8,FALSE)</f>
        <v>80.636962890625</v>
      </c>
      <c r="K1022" s="128">
        <f>VLOOKUP($A1022,'Supporting Data'!$A$2:$BH$1679,49,FALSE)</f>
        <v>0.296875</v>
      </c>
      <c r="L1022" s="125">
        <f>VLOOKUP($A1022,'Supporting Data'!$A$2:$BH$1679,26,FALSE)</f>
        <v>87.941551208496094</v>
      </c>
      <c r="M1022" s="125">
        <f>VLOOKUP($A1022,'Supporting Data'!$A$2:$BH$1679,53,FALSE)</f>
        <v>85.165420532226563</v>
      </c>
    </row>
    <row r="1023" spans="1:13" x14ac:dyDescent="0.3">
      <c r="A1023" s="4">
        <v>110824400</v>
      </c>
      <c r="B1023" s="3" t="s">
        <v>47</v>
      </c>
      <c r="C1023" s="3" t="s">
        <v>682</v>
      </c>
      <c r="D1023" s="125">
        <f>VLOOKUP($A1023,'Supporting Data'!$A$2:$BH$1679,5,FALSE)</f>
        <v>90.665924072265625</v>
      </c>
      <c r="E1023" s="128">
        <f>VLOOKUP($A1023,'Supporting Data'!$A$2:$BH$1679,16,FALSE)</f>
        <v>0.45161288976669312</v>
      </c>
      <c r="F1023" s="125">
        <f>VLOOKUP($A1023,'Supporting Data'!$A$2:$BH$1679,7,FALSE)</f>
        <v>91.202178955078125</v>
      </c>
      <c r="G1023" s="128">
        <f>VLOOKUP($A1023,'Supporting Data'!$A$2:$BH$1679,49,FALSE)</f>
        <v>0.35443037748336792</v>
      </c>
      <c r="H1023" s="125">
        <f>VLOOKUP($A1023,'Supporting Data'!$A$2:$BH$1679,6,FALSE)</f>
        <v>92.303817749023438</v>
      </c>
      <c r="I1023" s="128">
        <f>VLOOKUP($A1023,'Supporting Data'!$A$2:$BH$1679,22,FALSE)</f>
        <v>0.36708861589431763</v>
      </c>
      <c r="J1023" s="125">
        <f>VLOOKUP($A1023,'Supporting Data'!$A$2:$BH$1679,8,FALSE)</f>
        <v>92.865325927734375</v>
      </c>
      <c r="K1023" s="128">
        <f>VLOOKUP($A1023,'Supporting Data'!$A$2:$BH$1679,49,FALSE)</f>
        <v>0.35443037748336792</v>
      </c>
      <c r="L1023" s="125">
        <f>VLOOKUP($A1023,'Supporting Data'!$A$2:$BH$1679,26,FALSE)</f>
        <v>89.149925231933594</v>
      </c>
      <c r="M1023" s="125">
        <f>VLOOKUP($A1023,'Supporting Data'!$A$2:$BH$1679,53,FALSE)</f>
        <v>91.33074951171875</v>
      </c>
    </row>
    <row r="1024" spans="1:13" x14ac:dyDescent="0.3">
      <c r="A1024" s="4">
        <v>821004060</v>
      </c>
      <c r="B1024" s="3" t="s">
        <v>388</v>
      </c>
      <c r="C1024" s="3" t="s">
        <v>1600</v>
      </c>
      <c r="D1024" s="125">
        <f>VLOOKUP($A1024,'Supporting Data'!$A$2:$BH$1679,5,FALSE)</f>
        <v>83.353179931640625</v>
      </c>
      <c r="E1024" s="128">
        <f>VLOOKUP($A1024,'Supporting Data'!$A$2:$BH$1679,16,FALSE)</f>
        <v>0.625</v>
      </c>
      <c r="F1024" s="125">
        <f>VLOOKUP($A1024,'Supporting Data'!$A$2:$BH$1679,7,FALSE)</f>
        <v>85.631599426269531</v>
      </c>
      <c r="G1024" s="128">
        <f>VLOOKUP($A1024,'Supporting Data'!$A$2:$BH$1679,49,FALSE)</f>
        <v>0.77777779102325439</v>
      </c>
      <c r="H1024" s="125">
        <f>VLOOKUP($A1024,'Supporting Data'!$A$2:$BH$1679,6,FALSE)</f>
        <v>84.582557678222656</v>
      </c>
      <c r="I1024" s="128">
        <f>VLOOKUP($A1024,'Supporting Data'!$A$2:$BH$1679,22,FALSE)</f>
        <v>0.6111111044883728</v>
      </c>
      <c r="J1024" s="125">
        <f>VLOOKUP($A1024,'Supporting Data'!$A$2:$BH$1679,8,FALSE)</f>
        <v>86.968727111816406</v>
      </c>
      <c r="K1024" s="128">
        <f>VLOOKUP($A1024,'Supporting Data'!$A$2:$BH$1679,49,FALSE)</f>
        <v>0.77777779102325439</v>
      </c>
      <c r="L1024" s="125">
        <f>VLOOKUP($A1024,'Supporting Data'!$A$2:$BH$1679,26,FALSE)</f>
        <v>82.805992126464844</v>
      </c>
      <c r="M1024" s="125">
        <f>VLOOKUP($A1024,'Supporting Data'!$A$2:$BH$1679,53,FALSE)</f>
        <v>88.691413879394531</v>
      </c>
    </row>
    <row r="1025" spans="1:13" x14ac:dyDescent="0.3">
      <c r="A1025" s="4">
        <v>1141152050</v>
      </c>
      <c r="B1025" s="3" t="s">
        <v>533</v>
      </c>
      <c r="C1025" s="3" t="s">
        <v>2055</v>
      </c>
      <c r="D1025" s="125">
        <f>VLOOKUP($A1025,'Supporting Data'!$A$2:$BH$1679,5,FALSE)</f>
        <v>91.730171203613281</v>
      </c>
      <c r="E1025" s="128">
        <f>VLOOKUP($A1025,'Supporting Data'!$A$2:$BH$1679,16,FALSE)</f>
        <v>0.67153286933898926</v>
      </c>
      <c r="F1025" s="125">
        <f>VLOOKUP($A1025,'Supporting Data'!$A$2:$BH$1679,7,FALSE)</f>
        <v>90.534133911132813</v>
      </c>
      <c r="G1025" s="128">
        <f>VLOOKUP($A1025,'Supporting Data'!$A$2:$BH$1679,49,FALSE)</f>
        <v>0.48684209585189819</v>
      </c>
      <c r="H1025" s="125">
        <f>VLOOKUP($A1025,'Supporting Data'!$A$2:$BH$1679,6,FALSE)</f>
        <v>93.021690368652344</v>
      </c>
      <c r="I1025" s="128">
        <f>VLOOKUP($A1025,'Supporting Data'!$A$2:$BH$1679,22,FALSE)</f>
        <v>0.53947371244430542</v>
      </c>
      <c r="J1025" s="125">
        <f>VLOOKUP($A1025,'Supporting Data'!$A$2:$BH$1679,8,FALSE)</f>
        <v>94.843269348144531</v>
      </c>
      <c r="K1025" s="128">
        <f>VLOOKUP($A1025,'Supporting Data'!$A$2:$BH$1679,49,FALSE)</f>
        <v>0.48684209585189819</v>
      </c>
      <c r="L1025" s="125">
        <f>VLOOKUP($A1025,'Supporting Data'!$A$2:$BH$1679,26,FALSE)</f>
        <v>97.306396484375</v>
      </c>
      <c r="M1025" s="125">
        <f>VLOOKUP($A1025,'Supporting Data'!$A$2:$BH$1679,53,FALSE)</f>
        <v>87.289260864257813</v>
      </c>
    </row>
    <row r="1026" spans="1:13" x14ac:dyDescent="0.3">
      <c r="A1026" s="4">
        <v>1011054020</v>
      </c>
      <c r="B1026" s="3" t="s">
        <v>480</v>
      </c>
      <c r="C1026" s="3" t="s">
        <v>1957</v>
      </c>
      <c r="D1026" s="125">
        <f>VLOOKUP($A1026,'Supporting Data'!$A$2:$BH$1679,5,FALSE)</f>
        <v>83.412376403808594</v>
      </c>
      <c r="E1026" s="128">
        <f>VLOOKUP($A1026,'Supporting Data'!$A$2:$BH$1679,16,FALSE)</f>
        <v>0.48571428656578058</v>
      </c>
      <c r="F1026" s="125">
        <f>VLOOKUP($A1026,'Supporting Data'!$A$2:$BH$1679,7,FALSE)</f>
        <v>91.344932556152344</v>
      </c>
      <c r="G1026" s="128">
        <f>VLOOKUP($A1026,'Supporting Data'!$A$2:$BH$1679,49,FALSE)</f>
        <v>0.35031846165657038</v>
      </c>
      <c r="H1026" s="125">
        <f>VLOOKUP($A1026,'Supporting Data'!$A$2:$BH$1679,6,FALSE)</f>
        <v>83.965553283691406</v>
      </c>
      <c r="I1026" s="128">
        <f>VLOOKUP($A1026,'Supporting Data'!$A$2:$BH$1679,22,FALSE)</f>
        <v>0.42038217186927801</v>
      </c>
      <c r="J1026" s="125">
        <f>VLOOKUP($A1026,'Supporting Data'!$A$2:$BH$1679,8,FALSE)</f>
        <v>93.009284973144531</v>
      </c>
      <c r="K1026" s="128">
        <f>VLOOKUP($A1026,'Supporting Data'!$A$2:$BH$1679,49,FALSE)</f>
        <v>0.35031846165657038</v>
      </c>
      <c r="L1026" s="125">
        <f>VLOOKUP($A1026,'Supporting Data'!$A$2:$BH$1679,26,FALSE)</f>
        <v>86.129005432128906</v>
      </c>
      <c r="M1026" s="125">
        <f>VLOOKUP($A1026,'Supporting Data'!$A$2:$BH$1679,53,FALSE)</f>
        <v>90.609054565429688</v>
      </c>
    </row>
    <row r="1027" spans="1:13" x14ac:dyDescent="0.3">
      <c r="A1027" s="4">
        <v>730994020</v>
      </c>
      <c r="B1027" s="3" t="s">
        <v>345</v>
      </c>
      <c r="C1027" s="3" t="s">
        <v>1517</v>
      </c>
      <c r="D1027" s="125">
        <f>VLOOKUP($A1027,'Supporting Data'!$A$2:$BH$1679,5,FALSE)</f>
        <v>82.1265869140625</v>
      </c>
      <c r="E1027" s="128">
        <f>VLOOKUP($A1027,'Supporting Data'!$A$2:$BH$1679,16,FALSE)</f>
        <v>0.3333333432674408</v>
      </c>
      <c r="F1027" s="125">
        <f>VLOOKUP($A1027,'Supporting Data'!$A$2:$BH$1679,7,FALSE)</f>
        <v>89.685867309570313</v>
      </c>
      <c r="G1027" s="128">
        <f>VLOOKUP($A1027,'Supporting Data'!$A$2:$BH$1679,49,FALSE)</f>
        <v>0.14975845813751221</v>
      </c>
      <c r="H1027" s="125">
        <f>VLOOKUP($A1027,'Supporting Data'!$A$2:$BH$1679,6,FALSE)</f>
        <v>82.015724182128906</v>
      </c>
      <c r="I1027" s="128">
        <f>VLOOKUP($A1027,'Supporting Data'!$A$2:$BH$1679,22,FALSE)</f>
        <v>0.20487804710865021</v>
      </c>
      <c r="J1027" s="125">
        <f>VLOOKUP($A1027,'Supporting Data'!$A$2:$BH$1679,8,FALSE)</f>
        <v>89.870849609375</v>
      </c>
      <c r="K1027" s="128">
        <f>VLOOKUP($A1027,'Supporting Data'!$A$2:$BH$1679,49,FALSE)</f>
        <v>0.14975845813751221</v>
      </c>
      <c r="L1027" s="125">
        <f>VLOOKUP($A1027,'Supporting Data'!$A$2:$BH$1679,26,FALSE)</f>
        <v>81.2955322265625</v>
      </c>
      <c r="M1027" s="125">
        <f>VLOOKUP($A1027,'Supporting Data'!$A$2:$BH$1679,53,FALSE)</f>
        <v>85.784011840820313</v>
      </c>
    </row>
    <row r="1028" spans="1:13" x14ac:dyDescent="0.3">
      <c r="A1028" s="4">
        <v>160904130</v>
      </c>
      <c r="B1028" s="3" t="s">
        <v>67</v>
      </c>
      <c r="C1028" s="3" t="s">
        <v>612</v>
      </c>
      <c r="D1028" s="125">
        <f>VLOOKUP($A1028,'Supporting Data'!$A$2:$BH$1679,5,FALSE)</f>
        <v>76.698570251464844</v>
      </c>
      <c r="E1028" s="128">
        <f>VLOOKUP($A1028,'Supporting Data'!$A$2:$BH$1679,16,FALSE)</f>
        <v>0.4117647111415863</v>
      </c>
      <c r="F1028" s="125">
        <f>VLOOKUP($A1028,'Supporting Data'!$A$2:$BH$1679,7,FALSE)</f>
        <v>79.075119018554688</v>
      </c>
      <c r="G1028" s="128">
        <f>VLOOKUP($A1028,'Supporting Data'!$A$2:$BH$1679,49,FALSE)</f>
        <v>0.1954022943973541</v>
      </c>
      <c r="H1028" s="125">
        <f>VLOOKUP($A1028,'Supporting Data'!$A$2:$BH$1679,6,FALSE)</f>
        <v>77.240150451660156</v>
      </c>
      <c r="I1028" s="128">
        <f>VLOOKUP($A1028,'Supporting Data'!$A$2:$BH$1679,22,FALSE)</f>
        <v>0.3218390941619873</v>
      </c>
      <c r="J1028" s="125">
        <f>VLOOKUP($A1028,'Supporting Data'!$A$2:$BH$1679,8,FALSE)</f>
        <v>77.689903259277344</v>
      </c>
      <c r="K1028" s="128">
        <f>VLOOKUP($A1028,'Supporting Data'!$A$2:$BH$1679,49,FALSE)</f>
        <v>0.1954022943973541</v>
      </c>
      <c r="L1028" s="125">
        <f>VLOOKUP($A1028,'Supporting Data'!$A$2:$BH$1679,26,FALSE)</f>
        <v>85.524818420410156</v>
      </c>
      <c r="M1028" s="125">
        <f>VLOOKUP($A1028,'Supporting Data'!$A$2:$BH$1679,53,FALSE)</f>
        <v>83.680793762207031</v>
      </c>
    </row>
    <row r="1029" spans="1:13" x14ac:dyDescent="0.3">
      <c r="A1029" s="4">
        <v>480715035</v>
      </c>
      <c r="B1029" s="3" t="s">
        <v>220</v>
      </c>
      <c r="C1029" s="3" t="s">
        <v>1178</v>
      </c>
      <c r="D1029" s="125">
        <f>VLOOKUP($A1029,'Supporting Data'!$A$2:$BH$1679,5,FALSE)</f>
        <v>87.576583862304688</v>
      </c>
      <c r="E1029" s="128">
        <f>VLOOKUP($A1029,'Supporting Data'!$A$2:$BH$1679,16,FALSE)</f>
        <v>0.63607597351074219</v>
      </c>
      <c r="F1029" s="125">
        <f>VLOOKUP($A1029,'Supporting Data'!$A$2:$BH$1679,7,FALSE)</f>
        <v>85.519943237304688</v>
      </c>
      <c r="G1029" s="128">
        <f>VLOOKUP($A1029,'Supporting Data'!$A$2:$BH$1679,49,FALSE)</f>
        <v>0.4166666567325592</v>
      </c>
      <c r="H1029" s="125">
        <f>VLOOKUP($A1029,'Supporting Data'!$A$2:$BH$1679,6,FALSE)</f>
        <v>85.891731262207031</v>
      </c>
      <c r="I1029" s="128">
        <f>VLOOKUP($A1029,'Supporting Data'!$A$2:$BH$1679,22,FALSE)</f>
        <v>0.44578313827514648</v>
      </c>
      <c r="J1029" s="125">
        <f>VLOOKUP($A1029,'Supporting Data'!$A$2:$BH$1679,8,FALSE)</f>
        <v>84.311614990234375</v>
      </c>
      <c r="K1029" s="128">
        <f>VLOOKUP($A1029,'Supporting Data'!$A$2:$BH$1679,49,FALSE)</f>
        <v>0.4166666567325592</v>
      </c>
      <c r="L1029" s="125">
        <f>VLOOKUP($A1029,'Supporting Data'!$A$2:$BH$1679,26,FALSE)</f>
        <v>84.920639038085938</v>
      </c>
      <c r="M1029" s="125">
        <f>VLOOKUP($A1029,'Supporting Data'!$A$2:$BH$1679,53,FALSE)</f>
        <v>85.887115478515625</v>
      </c>
    </row>
    <row r="1030" spans="1:13" x14ac:dyDescent="0.3">
      <c r="A1030" s="4">
        <v>100935020</v>
      </c>
      <c r="B1030" s="3" t="s">
        <v>43</v>
      </c>
      <c r="C1030" s="3" t="s">
        <v>649</v>
      </c>
      <c r="D1030" s="125">
        <f>VLOOKUP($A1030,'Supporting Data'!$A$2:$BH$1679,5,FALSE)</f>
        <v>93.287918090820313</v>
      </c>
      <c r="E1030" s="128">
        <f>VLOOKUP($A1030,'Supporting Data'!$A$2:$BH$1679,16,FALSE)</f>
        <v>0.47368422150611877</v>
      </c>
      <c r="F1030" s="125">
        <f>VLOOKUP($A1030,'Supporting Data'!$A$2:$BH$1679,7,FALSE)</f>
        <v>83.892791748046875</v>
      </c>
      <c r="G1030" s="128">
        <f>VLOOKUP($A1030,'Supporting Data'!$A$2:$BH$1679,49,FALSE)</f>
        <v>0.1525423675775528</v>
      </c>
      <c r="H1030" s="125">
        <f>VLOOKUP($A1030,'Supporting Data'!$A$2:$BH$1679,6,FALSE)</f>
        <v>92.781448364257813</v>
      </c>
      <c r="I1030" s="128">
        <f>VLOOKUP($A1030,'Supporting Data'!$A$2:$BH$1679,22,FALSE)</f>
        <v>0.30508473515510559</v>
      </c>
      <c r="J1030" s="125">
        <f>VLOOKUP($A1030,'Supporting Data'!$A$2:$BH$1679,8,FALSE)</f>
        <v>81.806900024414063</v>
      </c>
      <c r="K1030" s="128">
        <f>VLOOKUP($A1030,'Supporting Data'!$A$2:$BH$1679,49,FALSE)</f>
        <v>0.1525423675775528</v>
      </c>
      <c r="L1030" s="125">
        <f>VLOOKUP($A1030,'Supporting Data'!$A$2:$BH$1679,26,FALSE)</f>
        <v>92.472930908203125</v>
      </c>
      <c r="M1030" s="125">
        <f>VLOOKUP($A1030,'Supporting Data'!$A$2:$BH$1679,53,FALSE)</f>
        <v>89.351249694824219</v>
      </c>
    </row>
    <row r="1031" spans="1:13" x14ac:dyDescent="0.3">
      <c r="A1031" s="4">
        <v>960954035</v>
      </c>
      <c r="B1031" s="3" t="s">
        <v>449</v>
      </c>
      <c r="C1031" s="3" t="s">
        <v>1858</v>
      </c>
      <c r="D1031" s="125">
        <f>VLOOKUP($A1031,'Supporting Data'!$A$2:$BH$1679,5,FALSE)</f>
        <v>79.412239074707031</v>
      </c>
      <c r="E1031" s="128">
        <f>VLOOKUP($A1031,'Supporting Data'!$A$2:$BH$1679,16,FALSE)</f>
        <v>0.53142857551574707</v>
      </c>
      <c r="F1031" s="125">
        <f>VLOOKUP($A1031,'Supporting Data'!$A$2:$BH$1679,7,FALSE)</f>
        <v>78.845016479492188</v>
      </c>
      <c r="G1031" s="128">
        <f>VLOOKUP($A1031,'Supporting Data'!$A$2:$BH$1679,49,FALSE)</f>
        <v>0.28181818127632141</v>
      </c>
      <c r="H1031" s="125">
        <f>VLOOKUP($A1031,'Supporting Data'!$A$2:$BH$1679,6,FALSE)</f>
        <v>77.712913513183594</v>
      </c>
      <c r="I1031" s="128">
        <f>VLOOKUP($A1031,'Supporting Data'!$A$2:$BH$1679,22,FALSE)</f>
        <v>0.37272727489471441</v>
      </c>
      <c r="J1031" s="125">
        <f>VLOOKUP($A1031,'Supporting Data'!$A$2:$BH$1679,8,FALSE)</f>
        <v>80.365188598632813</v>
      </c>
      <c r="K1031" s="128">
        <f>VLOOKUP($A1031,'Supporting Data'!$A$2:$BH$1679,49,FALSE)</f>
        <v>0.28181818127632141</v>
      </c>
      <c r="L1031" s="125">
        <f>VLOOKUP($A1031,'Supporting Data'!$A$2:$BH$1679,26,FALSE)</f>
        <v>78.878799438476563</v>
      </c>
      <c r="M1031" s="125">
        <f>VLOOKUP($A1031,'Supporting Data'!$A$2:$BH$1679,53,FALSE)</f>
        <v>79.000091552734375</v>
      </c>
    </row>
    <row r="1032" spans="1:13" x14ac:dyDescent="0.3">
      <c r="A1032" s="4">
        <v>100936000</v>
      </c>
      <c r="B1032" s="3" t="s">
        <v>43</v>
      </c>
      <c r="C1032" s="3" t="s">
        <v>657</v>
      </c>
      <c r="D1032" s="125">
        <f>VLOOKUP($A1032,'Supporting Data'!$A$2:$BH$1679,5,FALSE)</f>
        <v>92.271377563476563</v>
      </c>
      <c r="E1032" s="128">
        <f>VLOOKUP($A1032,'Supporting Data'!$A$2:$BH$1679,16,FALSE)</f>
        <v>0.48404255509376531</v>
      </c>
      <c r="F1032" s="125">
        <f>VLOOKUP($A1032,'Supporting Data'!$A$2:$BH$1679,7,FALSE)</f>
        <v>87.742202758789063</v>
      </c>
      <c r="G1032" s="128">
        <f>VLOOKUP($A1032,'Supporting Data'!$A$2:$BH$1679,49,FALSE)</f>
        <v>0.2083333283662796</v>
      </c>
      <c r="H1032" s="125">
        <f>VLOOKUP($A1032,'Supporting Data'!$A$2:$BH$1679,6,FALSE)</f>
        <v>86.154510498046875</v>
      </c>
      <c r="I1032" s="128">
        <f>VLOOKUP($A1032,'Supporting Data'!$A$2:$BH$1679,22,FALSE)</f>
        <v>0.3020833432674408</v>
      </c>
      <c r="J1032" s="125">
        <f>VLOOKUP($A1032,'Supporting Data'!$A$2:$BH$1679,8,FALSE)</f>
        <v>85.679733276367188</v>
      </c>
      <c r="K1032" s="128">
        <f>VLOOKUP($A1032,'Supporting Data'!$A$2:$BH$1679,49,FALSE)</f>
        <v>0.2083333283662796</v>
      </c>
      <c r="L1032" s="125">
        <f>VLOOKUP($A1032,'Supporting Data'!$A$2:$BH$1679,26,FALSE)</f>
        <v>91.868743896484375</v>
      </c>
      <c r="M1032" s="125">
        <f>VLOOKUP($A1032,'Supporting Data'!$A$2:$BH$1679,53,FALSE)</f>
        <v>90.629676818847656</v>
      </c>
    </row>
    <row r="1033" spans="1:13" x14ac:dyDescent="0.3">
      <c r="A1033" s="4">
        <v>480724035</v>
      </c>
      <c r="B1033" s="3" t="s">
        <v>221</v>
      </c>
      <c r="C1033" s="3" t="s">
        <v>1187</v>
      </c>
      <c r="D1033" s="125">
        <f>VLOOKUP($A1033,'Supporting Data'!$A$2:$BH$1679,5,FALSE)</f>
        <v>91.168289184570313</v>
      </c>
      <c r="E1033" s="128">
        <f>VLOOKUP($A1033,'Supporting Data'!$A$2:$BH$1679,16,FALSE)</f>
        <v>0.15833333134651181</v>
      </c>
      <c r="F1033" s="125">
        <f>VLOOKUP($A1033,'Supporting Data'!$A$2:$BH$1679,7,FALSE)</f>
        <v>90.28076171875</v>
      </c>
      <c r="G1033" s="128">
        <f>VLOOKUP($A1033,'Supporting Data'!$A$2:$BH$1679,49,FALSE)</f>
        <v>0.1176470592617989</v>
      </c>
      <c r="H1033" s="125">
        <f>VLOOKUP($A1033,'Supporting Data'!$A$2:$BH$1679,6,FALSE)</f>
        <v>92.815231323242188</v>
      </c>
      <c r="I1033" s="128">
        <f>VLOOKUP($A1033,'Supporting Data'!$A$2:$BH$1679,22,FALSE)</f>
        <v>0.15833333134651181</v>
      </c>
      <c r="J1033" s="125">
        <f>VLOOKUP($A1033,'Supporting Data'!$A$2:$BH$1679,8,FALSE)</f>
        <v>94.213958740234375</v>
      </c>
      <c r="K1033" s="128">
        <f>VLOOKUP($A1033,'Supporting Data'!$A$2:$BH$1679,49,FALSE)</f>
        <v>0.1176470592617989</v>
      </c>
      <c r="L1033" s="125">
        <f>VLOOKUP($A1033,'Supporting Data'!$A$2:$BH$1679,26,FALSE)</f>
        <v>87.941551208496094</v>
      </c>
      <c r="M1033" s="125">
        <f>VLOOKUP($A1033,'Supporting Data'!$A$2:$BH$1679,53,FALSE)</f>
        <v>94.34124755859375</v>
      </c>
    </row>
    <row r="1034" spans="1:13" x14ac:dyDescent="0.3">
      <c r="A1034" s="4">
        <v>960882070</v>
      </c>
      <c r="B1034" s="3" t="s">
        <v>442</v>
      </c>
      <c r="C1034" s="3" t="s">
        <v>742</v>
      </c>
      <c r="D1034" s="125">
        <f>VLOOKUP($A1034,'Supporting Data'!$A$2:$BH$1679,5,FALSE)</f>
        <v>83.856124877929688</v>
      </c>
      <c r="E1034" s="128">
        <f>VLOOKUP($A1034,'Supporting Data'!$A$2:$BH$1679,16,FALSE)</f>
        <v>0.24780058860778811</v>
      </c>
      <c r="F1034" s="125">
        <f>VLOOKUP($A1034,'Supporting Data'!$A$2:$BH$1679,7,FALSE)</f>
        <v>84.063446044921875</v>
      </c>
      <c r="G1034" s="128">
        <f>VLOOKUP($A1034,'Supporting Data'!$A$2:$BH$1679,49,FALSE)</f>
        <v>0.1261127591133118</v>
      </c>
      <c r="H1034" s="125">
        <f>VLOOKUP($A1034,'Supporting Data'!$A$2:$BH$1679,6,FALSE)</f>
        <v>85.667915344238281</v>
      </c>
      <c r="I1034" s="128">
        <f>VLOOKUP($A1034,'Supporting Data'!$A$2:$BH$1679,22,FALSE)</f>
        <v>0.24852071702480319</v>
      </c>
      <c r="J1034" s="125">
        <f>VLOOKUP($A1034,'Supporting Data'!$A$2:$BH$1679,8,FALSE)</f>
        <v>87.630134582519531</v>
      </c>
      <c r="K1034" s="128">
        <f>VLOOKUP($A1034,'Supporting Data'!$A$2:$BH$1679,49,FALSE)</f>
        <v>0.1261127591133118</v>
      </c>
      <c r="L1034" s="125">
        <f>VLOOKUP($A1034,'Supporting Data'!$A$2:$BH$1679,26,FALSE)</f>
        <v>81.597625732421875</v>
      </c>
      <c r="M1034" s="125">
        <f>VLOOKUP($A1034,'Supporting Data'!$A$2:$BH$1679,53,FALSE)</f>
        <v>87.763519287109375</v>
      </c>
    </row>
    <row r="1035" spans="1:13" x14ac:dyDescent="0.3">
      <c r="A1035" s="4">
        <v>500122050</v>
      </c>
      <c r="B1035" s="3" t="s">
        <v>262</v>
      </c>
      <c r="C1035" s="3" t="s">
        <v>1339</v>
      </c>
      <c r="D1035" s="125">
        <f>VLOOKUP($A1035,'Supporting Data'!$A$2:$BH$1679,5,FALSE)</f>
        <v>80.030570983886719</v>
      </c>
      <c r="E1035" s="128">
        <f>VLOOKUP($A1035,'Supporting Data'!$A$2:$BH$1679,16,FALSE)</f>
        <v>0.43017655611038208</v>
      </c>
      <c r="F1035" s="125">
        <f>VLOOKUP($A1035,'Supporting Data'!$A$2:$BH$1679,7,FALSE)</f>
        <v>79.204383850097656</v>
      </c>
      <c r="G1035" s="128">
        <f>VLOOKUP($A1035,'Supporting Data'!$A$2:$BH$1679,49,FALSE)</f>
        <v>0.1406844109296799</v>
      </c>
      <c r="H1035" s="125">
        <f>VLOOKUP($A1035,'Supporting Data'!$A$2:$BH$1679,6,FALSE)</f>
        <v>78.414253234863281</v>
      </c>
      <c r="I1035" s="128">
        <f>VLOOKUP($A1035,'Supporting Data'!$A$2:$BH$1679,22,FALSE)</f>
        <v>0.29277566075325012</v>
      </c>
      <c r="J1035" s="125">
        <f>VLOOKUP($A1035,'Supporting Data'!$A$2:$BH$1679,8,FALSE)</f>
        <v>77.754798889160156</v>
      </c>
      <c r="K1035" s="128">
        <f>VLOOKUP($A1035,'Supporting Data'!$A$2:$BH$1679,49,FALSE)</f>
        <v>0.1406844109296799</v>
      </c>
      <c r="L1035" s="125">
        <f>VLOOKUP($A1035,'Supporting Data'!$A$2:$BH$1679,26,FALSE)</f>
        <v>75.857887268066406</v>
      </c>
      <c r="M1035" s="125">
        <f>VLOOKUP($A1035,'Supporting Data'!$A$2:$BH$1679,53,FALSE)</f>
        <v>77.845382690429688</v>
      </c>
    </row>
    <row r="1036" spans="1:13" x14ac:dyDescent="0.3">
      <c r="A1036" s="4">
        <v>480784450</v>
      </c>
      <c r="B1036" s="3" t="s">
        <v>226</v>
      </c>
      <c r="C1036" s="3" t="s">
        <v>1240</v>
      </c>
      <c r="D1036" s="125">
        <f>VLOOKUP($A1036,'Supporting Data'!$A$2:$BH$1679,5,FALSE)</f>
        <v>90.929000854492188</v>
      </c>
      <c r="E1036" s="128">
        <f>VLOOKUP($A1036,'Supporting Data'!$A$2:$BH$1679,16,FALSE)</f>
        <v>0.1382113844156265</v>
      </c>
      <c r="F1036" s="125">
        <f>VLOOKUP($A1036,'Supporting Data'!$A$2:$BH$1679,7,FALSE)</f>
        <v>86.982231140136719</v>
      </c>
      <c r="G1036" s="128">
        <f>VLOOKUP($A1036,'Supporting Data'!$A$2:$BH$1679,49,FALSE)</f>
        <v>5.7377047836780548E-2</v>
      </c>
      <c r="H1036" s="125">
        <f>VLOOKUP($A1036,'Supporting Data'!$A$2:$BH$1679,6,FALSE)</f>
        <v>92.547203063964844</v>
      </c>
      <c r="I1036" s="128">
        <f>VLOOKUP($A1036,'Supporting Data'!$A$2:$BH$1679,22,FALSE)</f>
        <v>0.1382113844156265</v>
      </c>
      <c r="J1036" s="125">
        <f>VLOOKUP($A1036,'Supporting Data'!$A$2:$BH$1679,8,FALSE)</f>
        <v>87.548934936523438</v>
      </c>
      <c r="K1036" s="128">
        <f>VLOOKUP($A1036,'Supporting Data'!$A$2:$BH$1679,49,FALSE)</f>
        <v>5.7377047836780548E-2</v>
      </c>
      <c r="L1036" s="125">
        <f>VLOOKUP($A1036,'Supporting Data'!$A$2:$BH$1679,26,FALSE)</f>
        <v>92.472930908203125</v>
      </c>
      <c r="M1036" s="125">
        <f>VLOOKUP($A1036,'Supporting Data'!$A$2:$BH$1679,53,FALSE)</f>
        <v>89.103805541992188</v>
      </c>
    </row>
    <row r="1037" spans="1:13" x14ac:dyDescent="0.3">
      <c r="A1037" s="4">
        <v>810943000</v>
      </c>
      <c r="B1037" s="3" t="s">
        <v>384</v>
      </c>
      <c r="C1037" s="3" t="s">
        <v>1591</v>
      </c>
      <c r="D1037" s="125">
        <f>VLOOKUP($A1037,'Supporting Data'!$A$2:$BH$1679,5,FALSE)</f>
        <v>89.309219360351563</v>
      </c>
      <c r="E1037" s="128">
        <f>VLOOKUP($A1037,'Supporting Data'!$A$2:$BH$1679,16,FALSE)</f>
        <v>0.48148149251937872</v>
      </c>
      <c r="F1037" s="125">
        <f>VLOOKUP($A1037,'Supporting Data'!$A$2:$BH$1679,7,FALSE)</f>
        <v>82.949195861816406</v>
      </c>
      <c r="G1037" s="128">
        <f>VLOOKUP($A1037,'Supporting Data'!$A$2:$BH$1679,49,FALSE)</f>
        <v>0.28440368175506592</v>
      </c>
      <c r="H1037" s="125">
        <f>VLOOKUP($A1037,'Supporting Data'!$A$2:$BH$1679,6,FALSE)</f>
        <v>88.968856811523438</v>
      </c>
      <c r="I1037" s="128">
        <f>VLOOKUP($A1037,'Supporting Data'!$A$2:$BH$1679,22,FALSE)</f>
        <v>0.42396312952041632</v>
      </c>
      <c r="J1037" s="125">
        <f>VLOOKUP($A1037,'Supporting Data'!$A$2:$BH$1679,8,FALSE)</f>
        <v>82.463813781738281</v>
      </c>
      <c r="K1037" s="128">
        <f>VLOOKUP($A1037,'Supporting Data'!$A$2:$BH$1679,49,FALSE)</f>
        <v>0.28440368175506592</v>
      </c>
      <c r="L1037" s="125">
        <f>VLOOKUP($A1037,'Supporting Data'!$A$2:$BH$1679,26,FALSE)</f>
        <v>88.243644714355469</v>
      </c>
      <c r="M1037" s="125">
        <f>VLOOKUP($A1037,'Supporting Data'!$A$2:$BH$1679,53,FALSE)</f>
        <v>79.350631713867188</v>
      </c>
    </row>
    <row r="1038" spans="1:13" x14ac:dyDescent="0.3">
      <c r="A1038" s="4">
        <v>960894180</v>
      </c>
      <c r="B1038" s="3" t="s">
        <v>443</v>
      </c>
      <c r="C1038" s="3" t="s">
        <v>1789</v>
      </c>
      <c r="D1038" s="125">
        <f>VLOOKUP($A1038,'Supporting Data'!$A$2:$BH$1679,5,FALSE)</f>
        <v>88.028495788574219</v>
      </c>
      <c r="E1038" s="128">
        <f>VLOOKUP($A1038,'Supporting Data'!$A$2:$BH$1679,16,FALSE)</f>
        <v>0.20401337742805481</v>
      </c>
      <c r="F1038" s="125">
        <f>VLOOKUP($A1038,'Supporting Data'!$A$2:$BH$1679,7,FALSE)</f>
        <v>82.908416748046875</v>
      </c>
      <c r="G1038" s="128">
        <f>VLOOKUP($A1038,'Supporting Data'!$A$2:$BH$1679,49,FALSE)</f>
        <v>7.0945948362350464E-2</v>
      </c>
      <c r="H1038" s="125">
        <f>VLOOKUP($A1038,'Supporting Data'!$A$2:$BH$1679,6,FALSE)</f>
        <v>89.678016662597656</v>
      </c>
      <c r="I1038" s="128">
        <f>VLOOKUP($A1038,'Supporting Data'!$A$2:$BH$1679,22,FALSE)</f>
        <v>0.20401337742805481</v>
      </c>
      <c r="J1038" s="125">
        <f>VLOOKUP($A1038,'Supporting Data'!$A$2:$BH$1679,8,FALSE)</f>
        <v>86.093978881835938</v>
      </c>
      <c r="K1038" s="128">
        <f>VLOOKUP($A1038,'Supporting Data'!$A$2:$BH$1679,49,FALSE)</f>
        <v>7.0945948362350464E-2</v>
      </c>
      <c r="L1038" s="125">
        <f>VLOOKUP($A1038,'Supporting Data'!$A$2:$BH$1679,26,FALSE)</f>
        <v>84.920639038085938</v>
      </c>
      <c r="M1038" s="125">
        <f>VLOOKUP($A1038,'Supporting Data'!$A$2:$BH$1679,53,FALSE)</f>
        <v>89.392486572265625</v>
      </c>
    </row>
    <row r="1039" spans="1:13" x14ac:dyDescent="0.3">
      <c r="A1039" s="4">
        <v>1151155860</v>
      </c>
      <c r="B1039" s="3" t="s">
        <v>3792</v>
      </c>
      <c r="C1039" s="3" t="s">
        <v>2089</v>
      </c>
      <c r="D1039" s="125">
        <f>VLOOKUP($A1039,'Supporting Data'!$A$2:$BH$1679,5,FALSE)</f>
        <v>83.948745727539063</v>
      </c>
      <c r="E1039" s="128">
        <f>VLOOKUP($A1039,'Supporting Data'!$A$2:$BH$1679,16,FALSE)</f>
        <v>5.7692307978868478E-2</v>
      </c>
      <c r="F1039" s="125">
        <f>VLOOKUP($A1039,'Supporting Data'!$A$2:$BH$1679,7,FALSE)</f>
        <v>86.489051818847656</v>
      </c>
      <c r="G1039" s="128">
        <f>VLOOKUP($A1039,'Supporting Data'!$A$2:$BH$1679,49,FALSE)</f>
        <v>2.9126213863492009E-2</v>
      </c>
      <c r="H1039" s="125">
        <f>VLOOKUP($A1039,'Supporting Data'!$A$2:$BH$1679,6,FALSE)</f>
        <v>85.278266906738281</v>
      </c>
      <c r="I1039" s="128">
        <f>VLOOKUP($A1039,'Supporting Data'!$A$2:$BH$1679,22,FALSE)</f>
        <v>5.7692307978868478E-2</v>
      </c>
      <c r="J1039" s="125">
        <f>VLOOKUP($A1039,'Supporting Data'!$A$2:$BH$1679,8,FALSE)</f>
        <v>87.663414001464844</v>
      </c>
      <c r="K1039" s="128">
        <f>VLOOKUP($A1039,'Supporting Data'!$A$2:$BH$1679,49,FALSE)</f>
        <v>2.9126213863492009E-2</v>
      </c>
      <c r="L1039" s="125">
        <f>VLOOKUP($A1039,'Supporting Data'!$A$2:$BH$1679,26,FALSE)</f>
        <v>86.733184814453125</v>
      </c>
      <c r="M1039" s="125">
        <f>VLOOKUP($A1039,'Supporting Data'!$A$2:$BH$1679,53,FALSE)</f>
        <v>90.1966552734375</v>
      </c>
    </row>
    <row r="1040" spans="1:13" x14ac:dyDescent="0.3">
      <c r="A1040" s="4">
        <v>500122150</v>
      </c>
      <c r="B1040" s="3" t="s">
        <v>262</v>
      </c>
      <c r="C1040" s="3" t="s">
        <v>1341</v>
      </c>
      <c r="D1040" s="125">
        <f>VLOOKUP($A1040,'Supporting Data'!$A$2:$BH$1679,5,FALSE)</f>
        <v>82.398582458496094</v>
      </c>
      <c r="E1040" s="128">
        <f>VLOOKUP($A1040,'Supporting Data'!$A$2:$BH$1679,16,FALSE)</f>
        <v>0.43792632222175598</v>
      </c>
      <c r="F1040" s="125">
        <f>VLOOKUP($A1040,'Supporting Data'!$A$2:$BH$1679,7,FALSE)</f>
        <v>82.225852966308594</v>
      </c>
      <c r="G1040" s="128">
        <f>VLOOKUP($A1040,'Supporting Data'!$A$2:$BH$1679,49,FALSE)</f>
        <v>0.18867924809455869</v>
      </c>
      <c r="H1040" s="125">
        <f>VLOOKUP($A1040,'Supporting Data'!$A$2:$BH$1679,6,FALSE)</f>
        <v>83.253700256347656</v>
      </c>
      <c r="I1040" s="128">
        <f>VLOOKUP($A1040,'Supporting Data'!$A$2:$BH$1679,22,FALSE)</f>
        <v>0.28773584961891169</v>
      </c>
      <c r="J1040" s="125">
        <f>VLOOKUP($A1040,'Supporting Data'!$A$2:$BH$1679,8,FALSE)</f>
        <v>82.298690795898438</v>
      </c>
      <c r="K1040" s="128">
        <f>VLOOKUP($A1040,'Supporting Data'!$A$2:$BH$1679,49,FALSE)</f>
        <v>0.18867924809455869</v>
      </c>
      <c r="L1040" s="125">
        <f>VLOOKUP($A1040,'Supporting Data'!$A$2:$BH$1679,26,FALSE)</f>
        <v>80.389259338378906</v>
      </c>
      <c r="M1040" s="125">
        <f>VLOOKUP($A1040,'Supporting Data'!$A$2:$BH$1679,53,FALSE)</f>
        <v>82.381744384765625</v>
      </c>
    </row>
    <row r="1041" spans="1:13" x14ac:dyDescent="0.3">
      <c r="A1041" s="4">
        <v>480785700</v>
      </c>
      <c r="B1041" s="3" t="s">
        <v>226</v>
      </c>
      <c r="C1041" s="3" t="s">
        <v>1257</v>
      </c>
      <c r="D1041" s="125">
        <f>VLOOKUP($A1041,'Supporting Data'!$A$2:$BH$1679,5,FALSE)</f>
        <v>84.400733947753906</v>
      </c>
      <c r="E1041" s="128">
        <f>VLOOKUP($A1041,'Supporting Data'!$A$2:$BH$1679,16,FALSE)</f>
        <v>0.18032786250114441</v>
      </c>
      <c r="F1041" s="125">
        <f>VLOOKUP($A1041,'Supporting Data'!$A$2:$BH$1679,7,FALSE)</f>
        <v>87.81005859375</v>
      </c>
      <c r="G1041" s="128">
        <f>VLOOKUP($A1041,'Supporting Data'!$A$2:$BH$1679,49,FALSE)</f>
        <v>0.11602210253477099</v>
      </c>
      <c r="H1041" s="125">
        <f>VLOOKUP($A1041,'Supporting Data'!$A$2:$BH$1679,6,FALSE)</f>
        <v>85.941841125488281</v>
      </c>
      <c r="I1041" s="128">
        <f>VLOOKUP($A1041,'Supporting Data'!$A$2:$BH$1679,22,FALSE)</f>
        <v>0.18232044577598569</v>
      </c>
      <c r="J1041" s="125">
        <f>VLOOKUP($A1041,'Supporting Data'!$A$2:$BH$1679,8,FALSE)</f>
        <v>87.650321960449219</v>
      </c>
      <c r="K1041" s="128">
        <f>VLOOKUP($A1041,'Supporting Data'!$A$2:$BH$1679,49,FALSE)</f>
        <v>0.11602210253477099</v>
      </c>
      <c r="L1041" s="125">
        <f>VLOOKUP($A1041,'Supporting Data'!$A$2:$BH$1679,26,FALSE)</f>
        <v>87.0352783203125</v>
      </c>
      <c r="M1041" s="125">
        <f>VLOOKUP($A1041,'Supporting Data'!$A$2:$BH$1679,53,FALSE)</f>
        <v>94.320625305175781</v>
      </c>
    </row>
    <row r="1042" spans="1:13" x14ac:dyDescent="0.3">
      <c r="A1042" s="4">
        <v>961122000</v>
      </c>
      <c r="B1042" s="3" t="s">
        <v>461</v>
      </c>
      <c r="C1042" s="3" t="s">
        <v>1916</v>
      </c>
      <c r="D1042" s="125">
        <f>VLOOKUP($A1042,'Supporting Data'!$A$2:$BH$1679,5,FALSE)</f>
        <v>74.494804382324219</v>
      </c>
      <c r="E1042" s="128">
        <f>VLOOKUP($A1042,'Supporting Data'!$A$2:$BH$1679,16,FALSE)</f>
        <v>0.20594966411590579</v>
      </c>
      <c r="F1042" s="125">
        <f>VLOOKUP($A1042,'Supporting Data'!$A$2:$BH$1679,7,FALSE)</f>
        <v>77.66314697265625</v>
      </c>
      <c r="G1042" s="128">
        <f>VLOOKUP($A1042,'Supporting Data'!$A$2:$BH$1679,49,FALSE)</f>
        <v>0.1620370298624039</v>
      </c>
      <c r="H1042" s="125">
        <f>VLOOKUP($A1042,'Supporting Data'!$A$2:$BH$1679,6,FALSE)</f>
        <v>76.13531494140625</v>
      </c>
      <c r="I1042" s="128">
        <f>VLOOKUP($A1042,'Supporting Data'!$A$2:$BH$1679,22,FALSE)</f>
        <v>0.20594966411590579</v>
      </c>
      <c r="J1042" s="125">
        <f>VLOOKUP($A1042,'Supporting Data'!$A$2:$BH$1679,8,FALSE)</f>
        <v>79.888404846191406</v>
      </c>
      <c r="K1042" s="128">
        <f>VLOOKUP($A1042,'Supporting Data'!$A$2:$BH$1679,49,FALSE)</f>
        <v>0.1620370298624039</v>
      </c>
      <c r="L1042" s="125">
        <f>VLOOKUP($A1042,'Supporting Data'!$A$2:$BH$1679,26,FALSE)</f>
        <v>77.066253662109375</v>
      </c>
      <c r="M1042" s="125">
        <f>VLOOKUP($A1042,'Supporting Data'!$A$2:$BH$1679,53,FALSE)</f>
        <v>82.010589599609375</v>
      </c>
    </row>
    <row r="1043" spans="1:13" x14ac:dyDescent="0.3">
      <c r="A1043" s="4">
        <v>100935030</v>
      </c>
      <c r="B1043" s="3" t="s">
        <v>43</v>
      </c>
      <c r="C1043" s="3" t="s">
        <v>651</v>
      </c>
      <c r="D1043" s="125">
        <f>VLOOKUP($A1043,'Supporting Data'!$A$2:$BH$1679,5,FALSE)</f>
        <v>87.922798156738281</v>
      </c>
      <c r="E1043" s="128">
        <f>VLOOKUP($A1043,'Supporting Data'!$A$2:$BH$1679,16,FALSE)</f>
        <v>0.62549799680709839</v>
      </c>
      <c r="F1043" s="125">
        <f>VLOOKUP($A1043,'Supporting Data'!$A$2:$BH$1679,7,FALSE)</f>
        <v>92.28179931640625</v>
      </c>
      <c r="G1043" s="128">
        <f>VLOOKUP($A1043,'Supporting Data'!$A$2:$BH$1679,49,FALSE)</f>
        <v>0.31578946113586431</v>
      </c>
      <c r="H1043" s="125">
        <f>VLOOKUP($A1043,'Supporting Data'!$A$2:$BH$1679,6,FALSE)</f>
        <v>82.952529907226563</v>
      </c>
      <c r="I1043" s="128">
        <f>VLOOKUP($A1043,'Supporting Data'!$A$2:$BH$1679,22,FALSE)</f>
        <v>0.30263158679008478</v>
      </c>
      <c r="J1043" s="125">
        <f>VLOOKUP($A1043,'Supporting Data'!$A$2:$BH$1679,8,FALSE)</f>
        <v>89.258659362792969</v>
      </c>
      <c r="K1043" s="128">
        <f>VLOOKUP($A1043,'Supporting Data'!$A$2:$BH$1679,49,FALSE)</f>
        <v>0.31578946113586431</v>
      </c>
      <c r="L1043" s="125">
        <f>VLOOKUP($A1043,'Supporting Data'!$A$2:$BH$1679,26,FALSE)</f>
        <v>90.962471008300781</v>
      </c>
      <c r="M1043" s="125">
        <f>VLOOKUP($A1043,'Supporting Data'!$A$2:$BH$1679,53,FALSE)</f>
        <v>95.124801635742188</v>
      </c>
    </row>
    <row r="1044" spans="1:13" x14ac:dyDescent="0.3">
      <c r="A1044" s="4">
        <v>480733000</v>
      </c>
      <c r="B1044" s="3" t="s">
        <v>222</v>
      </c>
      <c r="C1044" s="3" t="s">
        <v>1191</v>
      </c>
      <c r="D1044" s="125">
        <f>VLOOKUP($A1044,'Supporting Data'!$A$2:$BH$1679,5,FALSE)</f>
        <v>83.155113220214844</v>
      </c>
      <c r="E1044" s="128">
        <f>VLOOKUP($A1044,'Supporting Data'!$A$2:$BH$1679,16,FALSE)</f>
        <v>0.25165563821792603</v>
      </c>
      <c r="F1044" s="125">
        <f>VLOOKUP($A1044,'Supporting Data'!$A$2:$BH$1679,7,FALSE)</f>
        <v>81.302139282226563</v>
      </c>
      <c r="G1044" s="128">
        <f>VLOOKUP($A1044,'Supporting Data'!$A$2:$BH$1679,49,FALSE)</f>
        <v>8.4586463868618011E-2</v>
      </c>
      <c r="H1044" s="125">
        <f>VLOOKUP($A1044,'Supporting Data'!$A$2:$BH$1679,6,FALSE)</f>
        <v>84.68792724609375</v>
      </c>
      <c r="I1044" s="128">
        <f>VLOOKUP($A1044,'Supporting Data'!$A$2:$BH$1679,22,FALSE)</f>
        <v>0.2142857164144516</v>
      </c>
      <c r="J1044" s="125">
        <f>VLOOKUP($A1044,'Supporting Data'!$A$2:$BH$1679,8,FALSE)</f>
        <v>82.453720092773438</v>
      </c>
      <c r="K1044" s="128">
        <f>VLOOKUP($A1044,'Supporting Data'!$A$2:$BH$1679,49,FALSE)</f>
        <v>8.4586463868618011E-2</v>
      </c>
      <c r="L1044" s="125">
        <f>VLOOKUP($A1044,'Supporting Data'!$A$2:$BH$1679,26,FALSE)</f>
        <v>85.524818420410156</v>
      </c>
      <c r="M1044" s="125">
        <f>VLOOKUP($A1044,'Supporting Data'!$A$2:$BH$1679,53,FALSE)</f>
        <v>81.103317260742188</v>
      </c>
    </row>
    <row r="1045" spans="1:13" x14ac:dyDescent="0.3">
      <c r="A1045" s="4">
        <v>960994020</v>
      </c>
      <c r="B1045" s="3" t="s">
        <v>451</v>
      </c>
      <c r="C1045" s="3" t="s">
        <v>1875</v>
      </c>
      <c r="D1045" s="125">
        <f>VLOOKUP($A1045,'Supporting Data'!$A$2:$BH$1679,5,FALSE)</f>
        <v>83.635345458984375</v>
      </c>
      <c r="E1045" s="128">
        <f>VLOOKUP($A1045,'Supporting Data'!$A$2:$BH$1679,16,FALSE)</f>
        <v>0.39835163950920099</v>
      </c>
      <c r="F1045" s="125">
        <f>VLOOKUP($A1045,'Supporting Data'!$A$2:$BH$1679,7,FALSE)</f>
        <v>83.170097351074219</v>
      </c>
      <c r="G1045" s="128">
        <f>VLOOKUP($A1045,'Supporting Data'!$A$2:$BH$1679,49,FALSE)</f>
        <v>0.27058824896812439</v>
      </c>
      <c r="H1045" s="125">
        <f>VLOOKUP($A1045,'Supporting Data'!$A$2:$BH$1679,6,FALSE)</f>
        <v>86.73956298828125</v>
      </c>
      <c r="I1045" s="128">
        <f>VLOOKUP($A1045,'Supporting Data'!$A$2:$BH$1679,22,FALSE)</f>
        <v>0.32156863808631903</v>
      </c>
      <c r="J1045" s="125">
        <f>VLOOKUP($A1045,'Supporting Data'!$A$2:$BH$1679,8,FALSE)</f>
        <v>85.585838317871094</v>
      </c>
      <c r="K1045" s="128">
        <f>VLOOKUP($A1045,'Supporting Data'!$A$2:$BH$1679,49,FALSE)</f>
        <v>0.27058824896812439</v>
      </c>
      <c r="L1045" s="125">
        <f>VLOOKUP($A1045,'Supporting Data'!$A$2:$BH$1679,26,FALSE)</f>
        <v>88.243644714355469</v>
      </c>
      <c r="M1045" s="125">
        <f>VLOOKUP($A1045,'Supporting Data'!$A$2:$BH$1679,53,FALSE)</f>
        <v>81.866249084472656</v>
      </c>
    </row>
    <row r="1046" spans="1:13" x14ac:dyDescent="0.3">
      <c r="A1046" s="4">
        <v>1151154960</v>
      </c>
      <c r="B1046" s="3" t="s">
        <v>3792</v>
      </c>
      <c r="C1046" s="3" t="s">
        <v>2077</v>
      </c>
      <c r="D1046" s="125">
        <f>VLOOKUP($A1046,'Supporting Data'!$A$2:$BH$1679,5,FALSE)</f>
        <v>85.727958679199219</v>
      </c>
      <c r="E1046" s="128">
        <f>VLOOKUP($A1046,'Supporting Data'!$A$2:$BH$1679,16,FALSE)</f>
        <v>9.2024542391300201E-2</v>
      </c>
      <c r="F1046" s="125">
        <f>VLOOKUP($A1046,'Supporting Data'!$A$2:$BH$1679,7,FALSE)</f>
        <v>83.096733093261719</v>
      </c>
      <c r="G1046" s="128">
        <f>VLOOKUP($A1046,'Supporting Data'!$A$2:$BH$1679,49,FALSE)</f>
        <v>4.9079753458499908E-2</v>
      </c>
      <c r="H1046" s="125">
        <f>VLOOKUP($A1046,'Supporting Data'!$A$2:$BH$1679,6,FALSE)</f>
        <v>87.265220642089844</v>
      </c>
      <c r="I1046" s="128">
        <f>VLOOKUP($A1046,'Supporting Data'!$A$2:$BH$1679,22,FALSE)</f>
        <v>9.2024542391300201E-2</v>
      </c>
      <c r="J1046" s="125">
        <f>VLOOKUP($A1046,'Supporting Data'!$A$2:$BH$1679,8,FALSE)</f>
        <v>83.958023071289063</v>
      </c>
      <c r="K1046" s="128">
        <f>VLOOKUP($A1046,'Supporting Data'!$A$2:$BH$1679,49,FALSE)</f>
        <v>4.9079753458499908E-2</v>
      </c>
      <c r="L1046" s="125">
        <f>VLOOKUP($A1046,'Supporting Data'!$A$2:$BH$1679,26,FALSE)</f>
        <v>84.316452026367188</v>
      </c>
      <c r="M1046" s="125">
        <f>VLOOKUP($A1046,'Supporting Data'!$A$2:$BH$1679,53,FALSE)</f>
        <v>81.94873046875</v>
      </c>
    </row>
    <row r="1047" spans="1:13" x14ac:dyDescent="0.3">
      <c r="A1047" s="4">
        <v>100933040</v>
      </c>
      <c r="B1047" s="3" t="s">
        <v>43</v>
      </c>
      <c r="C1047" s="3" t="s">
        <v>637</v>
      </c>
      <c r="D1047" s="125">
        <f>VLOOKUP($A1047,'Supporting Data'!$A$2:$BH$1679,5,FALSE)</f>
        <v>86.452964782714844</v>
      </c>
      <c r="E1047" s="128">
        <f>VLOOKUP($A1047,'Supporting Data'!$A$2:$BH$1679,16,FALSE)</f>
        <v>0.48221343755722051</v>
      </c>
      <c r="F1047" s="125">
        <f>VLOOKUP($A1047,'Supporting Data'!$A$2:$BH$1679,7,FALSE)</f>
        <v>81.8751220703125</v>
      </c>
      <c r="G1047" s="128">
        <f>VLOOKUP($A1047,'Supporting Data'!$A$2:$BH$1679,49,FALSE)</f>
        <v>0.18309858441352839</v>
      </c>
      <c r="H1047" s="125">
        <f>VLOOKUP($A1047,'Supporting Data'!$A$2:$BH$1679,6,FALSE)</f>
        <v>86.182373046875</v>
      </c>
      <c r="I1047" s="128">
        <f>VLOOKUP($A1047,'Supporting Data'!$A$2:$BH$1679,22,FALSE)</f>
        <v>0.27230048179626459</v>
      </c>
      <c r="J1047" s="125">
        <f>VLOOKUP($A1047,'Supporting Data'!$A$2:$BH$1679,8,FALSE)</f>
        <v>81.318878173828125</v>
      </c>
      <c r="K1047" s="128">
        <f>VLOOKUP($A1047,'Supporting Data'!$A$2:$BH$1679,49,FALSE)</f>
        <v>0.18309858441352839</v>
      </c>
      <c r="L1047" s="125">
        <f>VLOOKUP($A1047,'Supporting Data'!$A$2:$BH$1679,26,FALSE)</f>
        <v>86.733184814453125</v>
      </c>
      <c r="M1047" s="125">
        <f>VLOOKUP($A1047,'Supporting Data'!$A$2:$BH$1679,53,FALSE)</f>
        <v>85.350997924804688</v>
      </c>
    </row>
    <row r="1048" spans="1:13" x14ac:dyDescent="0.3">
      <c r="A1048" s="4">
        <v>960914100</v>
      </c>
      <c r="B1048" s="3" t="s">
        <v>445</v>
      </c>
      <c r="C1048" s="3" t="s">
        <v>1813</v>
      </c>
      <c r="D1048" s="125">
        <f>VLOOKUP($A1048,'Supporting Data'!$A$2:$BH$1679,5,FALSE)</f>
        <v>82.281967163085938</v>
      </c>
      <c r="E1048" s="128">
        <f>VLOOKUP($A1048,'Supporting Data'!$A$2:$BH$1679,16,FALSE)</f>
        <v>0.55072462558746338</v>
      </c>
      <c r="F1048" s="125">
        <f>VLOOKUP($A1048,'Supporting Data'!$A$2:$BH$1679,7,FALSE)</f>
        <v>77.55230712890625</v>
      </c>
      <c r="G1048" s="128">
        <f>VLOOKUP($A1048,'Supporting Data'!$A$2:$BH$1679,49,FALSE)</f>
        <v>0.26315790414810181</v>
      </c>
      <c r="H1048" s="125">
        <f>VLOOKUP($A1048,'Supporting Data'!$A$2:$BH$1679,6,FALSE)</f>
        <v>81.133674621582031</v>
      </c>
      <c r="I1048" s="128">
        <f>VLOOKUP($A1048,'Supporting Data'!$A$2:$BH$1679,22,FALSE)</f>
        <v>0.3333333432674408</v>
      </c>
      <c r="J1048" s="125">
        <f>VLOOKUP($A1048,'Supporting Data'!$A$2:$BH$1679,8,FALSE)</f>
        <v>73.029350280761719</v>
      </c>
      <c r="K1048" s="128">
        <f>VLOOKUP($A1048,'Supporting Data'!$A$2:$BH$1679,49,FALSE)</f>
        <v>0.26315790414810181</v>
      </c>
      <c r="L1048" s="125">
        <f>VLOOKUP($A1048,'Supporting Data'!$A$2:$BH$1679,26,FALSE)</f>
        <v>80.691352844238281</v>
      </c>
      <c r="M1048" s="125">
        <f>VLOOKUP($A1048,'Supporting Data'!$A$2:$BH$1679,53,FALSE)</f>
        <v>76.608192443847656</v>
      </c>
    </row>
    <row r="1049" spans="1:13" x14ac:dyDescent="0.3">
      <c r="A1049" s="4">
        <v>960884340</v>
      </c>
      <c r="B1049" s="3" t="s">
        <v>442</v>
      </c>
      <c r="C1049" s="3" t="s">
        <v>1782</v>
      </c>
      <c r="D1049" s="125">
        <f>VLOOKUP($A1049,'Supporting Data'!$A$2:$BH$1679,5,FALSE)</f>
        <v>77.247116088867188</v>
      </c>
      <c r="E1049" s="128">
        <f>VLOOKUP($A1049,'Supporting Data'!$A$2:$BH$1679,16,FALSE)</f>
        <v>0.119999997317791</v>
      </c>
      <c r="F1049" s="125">
        <f>VLOOKUP($A1049,'Supporting Data'!$A$2:$BH$1679,7,FALSE)</f>
        <v>80.567085266113281</v>
      </c>
      <c r="G1049" s="128">
        <f>VLOOKUP($A1049,'Supporting Data'!$A$2:$BH$1679,49,FALSE)</f>
        <v>2.6666667312383652E-2</v>
      </c>
      <c r="H1049" s="125">
        <f>VLOOKUP($A1049,'Supporting Data'!$A$2:$BH$1679,6,FALSE)</f>
        <v>78.78271484375</v>
      </c>
      <c r="I1049" s="128">
        <f>VLOOKUP($A1049,'Supporting Data'!$A$2:$BH$1679,22,FALSE)</f>
        <v>0.119999997317791</v>
      </c>
      <c r="J1049" s="125">
        <f>VLOOKUP($A1049,'Supporting Data'!$A$2:$BH$1679,8,FALSE)</f>
        <v>81.549140930175781</v>
      </c>
      <c r="K1049" s="128">
        <f>VLOOKUP($A1049,'Supporting Data'!$A$2:$BH$1679,49,FALSE)</f>
        <v>2.6666667312383652E-2</v>
      </c>
      <c r="L1049" s="125">
        <f>VLOOKUP($A1049,'Supporting Data'!$A$2:$BH$1679,26,FALSE)</f>
        <v>83.712272644042969</v>
      </c>
      <c r="M1049" s="125">
        <f>VLOOKUP($A1049,'Supporting Data'!$A$2:$BH$1679,53,FALSE)</f>
        <v>79.020713806152344</v>
      </c>
    </row>
    <row r="1050" spans="1:13" x14ac:dyDescent="0.3">
      <c r="A1050" s="4">
        <v>1151155100</v>
      </c>
      <c r="B1050" s="3" t="s">
        <v>3792</v>
      </c>
      <c r="C1050" s="3" t="s">
        <v>2080</v>
      </c>
      <c r="D1050" s="125">
        <f>VLOOKUP($A1050,'Supporting Data'!$A$2:$BH$1679,5,FALSE)</f>
        <v>76.916633605957031</v>
      </c>
      <c r="E1050" s="128">
        <f>VLOOKUP($A1050,'Supporting Data'!$A$2:$BH$1679,16,FALSE)</f>
        <v>1.8181817606091499E-2</v>
      </c>
      <c r="F1050" s="125">
        <f>VLOOKUP($A1050,'Supporting Data'!$A$2:$BH$1679,7,FALSE)</f>
        <v>81.80084228515625</v>
      </c>
      <c r="G1050" s="128">
        <f>VLOOKUP($A1050,'Supporting Data'!$A$2:$BH$1679,49,FALSE)</f>
        <v>9.0909088030457497E-3</v>
      </c>
      <c r="H1050" s="125">
        <f>VLOOKUP($A1050,'Supporting Data'!$A$2:$BH$1679,6,FALSE)</f>
        <v>78.180496215820313</v>
      </c>
      <c r="I1050" s="128">
        <f>VLOOKUP($A1050,'Supporting Data'!$A$2:$BH$1679,22,FALSE)</f>
        <v>1.8181817606091499E-2</v>
      </c>
      <c r="J1050" s="125">
        <f>VLOOKUP($A1050,'Supporting Data'!$A$2:$BH$1679,8,FALSE)</f>
        <v>83.529762268066406</v>
      </c>
      <c r="K1050" s="128">
        <f>VLOOKUP($A1050,'Supporting Data'!$A$2:$BH$1679,49,FALSE)</f>
        <v>9.0909088030457497E-3</v>
      </c>
      <c r="L1050" s="125">
        <f>VLOOKUP($A1050,'Supporting Data'!$A$2:$BH$1679,26,FALSE)</f>
        <v>82.201812744140625</v>
      </c>
      <c r="M1050" s="125">
        <f>VLOOKUP($A1050,'Supporting Data'!$A$2:$BH$1679,53,FALSE)</f>
        <v>86.773765563964844</v>
      </c>
    </row>
    <row r="1051" spans="1:13" x14ac:dyDescent="0.3">
      <c r="A1051" s="4">
        <v>960943000</v>
      </c>
      <c r="B1051" s="3" t="s">
        <v>448</v>
      </c>
      <c r="C1051" s="3" t="s">
        <v>1841</v>
      </c>
      <c r="D1051" s="125">
        <f>VLOOKUP($A1051,'Supporting Data'!$A$2:$BH$1679,5,FALSE)</f>
        <v>84.335624694824219</v>
      </c>
      <c r="E1051" s="128">
        <f>VLOOKUP($A1051,'Supporting Data'!$A$2:$BH$1679,16,FALSE)</f>
        <v>0.40712946653366089</v>
      </c>
      <c r="F1051" s="125">
        <f>VLOOKUP($A1051,'Supporting Data'!$A$2:$BH$1679,7,FALSE)</f>
        <v>82.297714233398438</v>
      </c>
      <c r="G1051" s="128">
        <f>VLOOKUP($A1051,'Supporting Data'!$A$2:$BH$1679,49,FALSE)</f>
        <v>0.19714285433292389</v>
      </c>
      <c r="H1051" s="125">
        <f>VLOOKUP($A1051,'Supporting Data'!$A$2:$BH$1679,6,FALSE)</f>
        <v>83.732498168945313</v>
      </c>
      <c r="I1051" s="128">
        <f>VLOOKUP($A1051,'Supporting Data'!$A$2:$BH$1679,22,FALSE)</f>
        <v>0.27665707468986511</v>
      </c>
      <c r="J1051" s="125">
        <f>VLOOKUP($A1051,'Supporting Data'!$A$2:$BH$1679,8,FALSE)</f>
        <v>83.63623046875</v>
      </c>
      <c r="K1051" s="128">
        <f>VLOOKUP($A1051,'Supporting Data'!$A$2:$BH$1679,49,FALSE)</f>
        <v>0.19714285433292389</v>
      </c>
      <c r="L1051" s="125">
        <f>VLOOKUP($A1051,'Supporting Data'!$A$2:$BH$1679,26,FALSE)</f>
        <v>84.316452026367188</v>
      </c>
      <c r="M1051" s="125">
        <f>VLOOKUP($A1051,'Supporting Data'!$A$2:$BH$1679,53,FALSE)</f>
        <v>84.423103332519531</v>
      </c>
    </row>
    <row r="1052" spans="1:13" x14ac:dyDescent="0.3">
      <c r="A1052" s="4">
        <v>100932075</v>
      </c>
      <c r="B1052" s="3" t="s">
        <v>43</v>
      </c>
      <c r="C1052" s="3" t="s">
        <v>635</v>
      </c>
      <c r="D1052" s="125">
        <f>VLOOKUP($A1052,'Supporting Data'!$A$2:$BH$1679,5,FALSE)</f>
        <v>80.20855712890625</v>
      </c>
      <c r="E1052" s="128">
        <f>VLOOKUP($A1052,'Supporting Data'!$A$2:$BH$1679,16,FALSE)</f>
        <v>0.36873748898506159</v>
      </c>
      <c r="F1052" s="125">
        <f>VLOOKUP($A1052,'Supporting Data'!$A$2:$BH$1679,7,FALSE)</f>
        <v>76.410995483398438</v>
      </c>
      <c r="G1052" s="128">
        <f>VLOOKUP($A1052,'Supporting Data'!$A$2:$BH$1679,49,FALSE)</f>
        <v>0.1152647957205772</v>
      </c>
      <c r="H1052" s="125">
        <f>VLOOKUP($A1052,'Supporting Data'!$A$2:$BH$1679,6,FALSE)</f>
        <v>79.162933349609375</v>
      </c>
      <c r="I1052" s="128">
        <f>VLOOKUP($A1052,'Supporting Data'!$A$2:$BH$1679,22,FALSE)</f>
        <v>0.26168224215507507</v>
      </c>
      <c r="J1052" s="125">
        <f>VLOOKUP($A1052,'Supporting Data'!$A$2:$BH$1679,8,FALSE)</f>
        <v>74.822052001953125</v>
      </c>
      <c r="K1052" s="128">
        <f>VLOOKUP($A1052,'Supporting Data'!$A$2:$BH$1679,49,FALSE)</f>
        <v>0.1152647957205772</v>
      </c>
      <c r="L1052" s="125">
        <f>VLOOKUP($A1052,'Supporting Data'!$A$2:$BH$1679,26,FALSE)</f>
        <v>85.826911926269531</v>
      </c>
      <c r="M1052" s="125">
        <f>VLOOKUP($A1052,'Supporting Data'!$A$2:$BH$1679,53,FALSE)</f>
        <v>85.866493225097656</v>
      </c>
    </row>
    <row r="1053" spans="1:13" x14ac:dyDescent="0.3">
      <c r="A1053" s="4">
        <v>480784700</v>
      </c>
      <c r="B1053" s="3" t="s">
        <v>226</v>
      </c>
      <c r="C1053" s="3" t="s">
        <v>1244</v>
      </c>
      <c r="D1053" s="125">
        <f>VLOOKUP($A1053,'Supporting Data'!$A$2:$BH$1679,5,FALSE)</f>
        <v>84.139564514160156</v>
      </c>
      <c r="E1053" s="128">
        <f>VLOOKUP($A1053,'Supporting Data'!$A$2:$BH$1679,16,FALSE)</f>
        <v>9.7345136106014252E-2</v>
      </c>
      <c r="F1053" s="125">
        <f>VLOOKUP($A1053,'Supporting Data'!$A$2:$BH$1679,7,FALSE)</f>
        <v>86.842605590820313</v>
      </c>
      <c r="G1053" s="128">
        <f>VLOOKUP($A1053,'Supporting Data'!$A$2:$BH$1679,49,FALSE)</f>
        <v>4.4247787445783622E-2</v>
      </c>
      <c r="H1053" s="125">
        <f>VLOOKUP($A1053,'Supporting Data'!$A$2:$BH$1679,6,FALSE)</f>
        <v>85.645393371582031</v>
      </c>
      <c r="I1053" s="128">
        <f>VLOOKUP($A1053,'Supporting Data'!$A$2:$BH$1679,22,FALSE)</f>
        <v>9.7345136106014252E-2</v>
      </c>
      <c r="J1053" s="125">
        <f>VLOOKUP($A1053,'Supporting Data'!$A$2:$BH$1679,8,FALSE)</f>
        <v>88.281150817871094</v>
      </c>
      <c r="K1053" s="128">
        <f>VLOOKUP($A1053,'Supporting Data'!$A$2:$BH$1679,49,FALSE)</f>
        <v>4.4247787445783622E-2</v>
      </c>
      <c r="L1053" s="125">
        <f>VLOOKUP($A1053,'Supporting Data'!$A$2:$BH$1679,26,FALSE)</f>
        <v>86.431098937988281</v>
      </c>
      <c r="M1053" s="125">
        <f>VLOOKUP($A1053,'Supporting Data'!$A$2:$BH$1679,53,FALSE)</f>
        <v>91.908103942871094</v>
      </c>
    </row>
    <row r="1054" spans="1:13" x14ac:dyDescent="0.3">
      <c r="A1054" s="4">
        <v>570043000</v>
      </c>
      <c r="B1054" s="3" t="s">
        <v>294</v>
      </c>
      <c r="C1054" s="3" t="s">
        <v>1418</v>
      </c>
      <c r="D1054" s="125">
        <f>VLOOKUP($A1054,'Supporting Data'!$A$2:$BH$1679,5,FALSE)</f>
        <v>87.029296875</v>
      </c>
      <c r="E1054" s="128">
        <f>VLOOKUP($A1054,'Supporting Data'!$A$2:$BH$1679,16,FALSE)</f>
        <v>0.40710383653640753</v>
      </c>
      <c r="F1054" s="125">
        <f>VLOOKUP($A1054,'Supporting Data'!$A$2:$BH$1679,7,FALSE)</f>
        <v>83.038215637207031</v>
      </c>
      <c r="G1054" s="128">
        <f>VLOOKUP($A1054,'Supporting Data'!$A$2:$BH$1679,49,FALSE)</f>
        <v>0.184523805975914</v>
      </c>
      <c r="H1054" s="125">
        <f>VLOOKUP($A1054,'Supporting Data'!$A$2:$BH$1679,6,FALSE)</f>
        <v>87.939605712890625</v>
      </c>
      <c r="I1054" s="128">
        <f>VLOOKUP($A1054,'Supporting Data'!$A$2:$BH$1679,22,FALSE)</f>
        <v>0.27218934893608088</v>
      </c>
      <c r="J1054" s="125">
        <f>VLOOKUP($A1054,'Supporting Data'!$A$2:$BH$1679,8,FALSE)</f>
        <v>81.645820617675781</v>
      </c>
      <c r="K1054" s="128">
        <f>VLOOKUP($A1054,'Supporting Data'!$A$2:$BH$1679,49,FALSE)</f>
        <v>0.184523805975914</v>
      </c>
      <c r="L1054" s="125">
        <f>VLOOKUP($A1054,'Supporting Data'!$A$2:$BH$1679,26,FALSE)</f>
        <v>84.618545532226563</v>
      </c>
      <c r="M1054" s="125">
        <f>VLOOKUP($A1054,'Supporting Data'!$A$2:$BH$1679,53,FALSE)</f>
        <v>76.711288452148438</v>
      </c>
    </row>
    <row r="1055" spans="1:13" x14ac:dyDescent="0.3">
      <c r="A1055" s="4">
        <v>960992000</v>
      </c>
      <c r="B1055" s="3" t="s">
        <v>451</v>
      </c>
      <c r="C1055" s="3" t="s">
        <v>1874</v>
      </c>
      <c r="D1055" s="125">
        <f>VLOOKUP($A1055,'Supporting Data'!$A$2:$BH$1679,5,FALSE)</f>
        <v>87.519683837890625</v>
      </c>
      <c r="E1055" s="128">
        <f>VLOOKUP($A1055,'Supporting Data'!$A$2:$BH$1679,16,FALSE)</f>
        <v>0.45161288976669312</v>
      </c>
      <c r="F1055" s="125">
        <f>VLOOKUP($A1055,'Supporting Data'!$A$2:$BH$1679,7,FALSE)</f>
        <v>81.371917724609375</v>
      </c>
      <c r="G1055" s="128">
        <f>VLOOKUP($A1055,'Supporting Data'!$A$2:$BH$1679,49,FALSE)</f>
        <v>0.22857142984867099</v>
      </c>
      <c r="H1055" s="125">
        <f>VLOOKUP($A1055,'Supporting Data'!$A$2:$BH$1679,6,FALSE)</f>
        <v>88.2861328125</v>
      </c>
      <c r="I1055" s="128">
        <f>VLOOKUP($A1055,'Supporting Data'!$A$2:$BH$1679,22,FALSE)</f>
        <v>0.35510203242301941</v>
      </c>
      <c r="J1055" s="125">
        <f>VLOOKUP($A1055,'Supporting Data'!$A$2:$BH$1679,8,FALSE)</f>
        <v>82.702400207519531</v>
      </c>
      <c r="K1055" s="128">
        <f>VLOOKUP($A1055,'Supporting Data'!$A$2:$BH$1679,49,FALSE)</f>
        <v>0.22857142984867099</v>
      </c>
      <c r="L1055" s="125">
        <f>VLOOKUP($A1055,'Supporting Data'!$A$2:$BH$1679,26,FALSE)</f>
        <v>86.129005432128906</v>
      </c>
      <c r="M1055" s="125">
        <f>VLOOKUP($A1055,'Supporting Data'!$A$2:$BH$1679,53,FALSE)</f>
        <v>85.289138793945313</v>
      </c>
    </row>
    <row r="1056" spans="1:13" x14ac:dyDescent="0.3">
      <c r="A1056" s="4">
        <v>489043945</v>
      </c>
      <c r="B1056" s="3" t="s">
        <v>230</v>
      </c>
      <c r="C1056" s="3" t="s">
        <v>1268</v>
      </c>
      <c r="D1056" s="125">
        <f>VLOOKUP($A1056,'Supporting Data'!$A$2:$BH$1679,5,FALSE)</f>
        <v>80.61688232421875</v>
      </c>
      <c r="E1056" s="128">
        <f>VLOOKUP($A1056,'Supporting Data'!$A$2:$BH$1679,16,FALSE)</f>
        <v>5.6338027119636543E-2</v>
      </c>
      <c r="F1056" s="125">
        <f>VLOOKUP($A1056,'Supporting Data'!$A$2:$BH$1679,7,FALSE)</f>
        <v>75.975601196289063</v>
      </c>
      <c r="G1056" s="128">
        <f>VLOOKUP($A1056,'Supporting Data'!$A$2:$BH$1679,49,FALSE)</f>
        <v>0</v>
      </c>
      <c r="H1056" s="125">
        <f>VLOOKUP($A1056,'Supporting Data'!$A$2:$BH$1679,6,FALSE)</f>
        <v>82.277801513671875</v>
      </c>
      <c r="I1056" s="128">
        <f>VLOOKUP($A1056,'Supporting Data'!$A$2:$BH$1679,22,FALSE)</f>
        <v>5.6338027119636543E-2</v>
      </c>
      <c r="J1056" s="125">
        <f>VLOOKUP($A1056,'Supporting Data'!$A$2:$BH$1679,8,FALSE)</f>
        <v>76.405197143554688</v>
      </c>
      <c r="K1056" s="128">
        <f>VLOOKUP($A1056,'Supporting Data'!$A$2:$BH$1679,49,FALSE)</f>
        <v>0</v>
      </c>
      <c r="L1056" s="125">
        <f>VLOOKUP($A1056,'Supporting Data'!$A$2:$BH$1679,26,FALSE)</f>
        <v>83.410179138183594</v>
      </c>
      <c r="M1056" s="125">
        <f>VLOOKUP($A1056,'Supporting Data'!$A$2:$BH$1679,53,FALSE)</f>
        <v>77.969100952148438</v>
      </c>
    </row>
    <row r="1057" spans="1:13" x14ac:dyDescent="0.3">
      <c r="A1057" s="4">
        <v>100932060</v>
      </c>
      <c r="B1057" s="3" t="s">
        <v>43</v>
      </c>
      <c r="C1057" s="3" t="s">
        <v>634</v>
      </c>
      <c r="D1057" s="125">
        <f>VLOOKUP($A1057,'Supporting Data'!$A$2:$BH$1679,5,FALSE)</f>
        <v>81.615379333496094</v>
      </c>
      <c r="E1057" s="128">
        <f>VLOOKUP($A1057,'Supporting Data'!$A$2:$BH$1679,16,FALSE)</f>
        <v>0.25097274780273438</v>
      </c>
      <c r="F1057" s="125">
        <f>VLOOKUP($A1057,'Supporting Data'!$A$2:$BH$1679,7,FALSE)</f>
        <v>82.251419067382813</v>
      </c>
      <c r="G1057" s="128">
        <f>VLOOKUP($A1057,'Supporting Data'!$A$2:$BH$1679,49,FALSE)</f>
        <v>9.1370560228824615E-2</v>
      </c>
      <c r="H1057" s="125">
        <f>VLOOKUP($A1057,'Supporting Data'!$A$2:$BH$1679,6,FALSE)</f>
        <v>81.189949035644531</v>
      </c>
      <c r="I1057" s="128">
        <f>VLOOKUP($A1057,'Supporting Data'!$A$2:$BH$1679,22,FALSE)</f>
        <v>0.15949366986751559</v>
      </c>
      <c r="J1057" s="125">
        <f>VLOOKUP($A1057,'Supporting Data'!$A$2:$BH$1679,8,FALSE)</f>
        <v>82.012847900390625</v>
      </c>
      <c r="K1057" s="128">
        <f>VLOOKUP($A1057,'Supporting Data'!$A$2:$BH$1679,49,FALSE)</f>
        <v>9.1370560228824615E-2</v>
      </c>
      <c r="L1057" s="125">
        <f>VLOOKUP($A1057,'Supporting Data'!$A$2:$BH$1679,26,FALSE)</f>
        <v>85.222724914550781</v>
      </c>
      <c r="M1057" s="125">
        <f>VLOOKUP($A1057,'Supporting Data'!$A$2:$BH$1679,53,FALSE)</f>
        <v>88.526451110839844</v>
      </c>
    </row>
    <row r="1058" spans="1:13" x14ac:dyDescent="0.3">
      <c r="A1058" s="4">
        <v>960954040</v>
      </c>
      <c r="B1058" s="3" t="s">
        <v>449</v>
      </c>
      <c r="C1058" s="3" t="s">
        <v>1859</v>
      </c>
      <c r="D1058" s="125">
        <f>VLOOKUP($A1058,'Supporting Data'!$A$2:$BH$1679,5,FALSE)</f>
        <v>81.964263916015625</v>
      </c>
      <c r="E1058" s="128">
        <f>VLOOKUP($A1058,'Supporting Data'!$A$2:$BH$1679,16,FALSE)</f>
        <v>0.68780487775802612</v>
      </c>
      <c r="F1058" s="125">
        <f>VLOOKUP($A1058,'Supporting Data'!$A$2:$BH$1679,7,FALSE)</f>
        <v>83.40203857421875</v>
      </c>
      <c r="G1058" s="128">
        <f>VLOOKUP($A1058,'Supporting Data'!$A$2:$BH$1679,49,FALSE)</f>
        <v>0.25454545021057129</v>
      </c>
      <c r="H1058" s="125">
        <f>VLOOKUP($A1058,'Supporting Data'!$A$2:$BH$1679,6,FALSE)</f>
        <v>79.164337158203125</v>
      </c>
      <c r="I1058" s="128">
        <f>VLOOKUP($A1058,'Supporting Data'!$A$2:$BH$1679,22,FALSE)</f>
        <v>0.38181817531585688</v>
      </c>
      <c r="J1058" s="125">
        <f>VLOOKUP($A1058,'Supporting Data'!$A$2:$BH$1679,8,FALSE)</f>
        <v>80.245941162109375</v>
      </c>
      <c r="K1058" s="128">
        <f>VLOOKUP($A1058,'Supporting Data'!$A$2:$BH$1679,49,FALSE)</f>
        <v>0.25454545021057129</v>
      </c>
      <c r="L1058" s="125">
        <f>VLOOKUP($A1058,'Supporting Data'!$A$2:$BH$1679,26,FALSE)</f>
        <v>83.712272644042969</v>
      </c>
      <c r="M1058" s="125">
        <f>VLOOKUP($A1058,'Supporting Data'!$A$2:$BH$1679,53,FALSE)</f>
        <v>87.742897033691406</v>
      </c>
    </row>
    <row r="1059" spans="1:13" x14ac:dyDescent="0.3">
      <c r="A1059" s="4">
        <v>1151155560</v>
      </c>
      <c r="B1059" s="3" t="s">
        <v>3792</v>
      </c>
      <c r="C1059" s="3" t="s">
        <v>1734</v>
      </c>
      <c r="D1059" s="125">
        <f>VLOOKUP($A1059,'Supporting Data'!$A$2:$BH$1679,5,FALSE)</f>
        <v>89.687164306640625</v>
      </c>
      <c r="E1059" s="128">
        <f>VLOOKUP($A1059,'Supporting Data'!$A$2:$BH$1679,16,FALSE)</f>
        <v>5.0632912665605552E-2</v>
      </c>
      <c r="F1059" s="125">
        <f>VLOOKUP($A1059,'Supporting Data'!$A$2:$BH$1679,7,FALSE)</f>
        <v>87.039459228515625</v>
      </c>
      <c r="G1059" s="128">
        <f>VLOOKUP($A1059,'Supporting Data'!$A$2:$BH$1679,49,FALSE)</f>
        <v>3.7500001490116119E-2</v>
      </c>
      <c r="H1059" s="125">
        <f>VLOOKUP($A1059,'Supporting Data'!$A$2:$BH$1679,6,FALSE)</f>
        <v>91.206199645996094</v>
      </c>
      <c r="I1059" s="128">
        <f>VLOOKUP($A1059,'Supporting Data'!$A$2:$BH$1679,22,FALSE)</f>
        <v>5.0632912665605552E-2</v>
      </c>
      <c r="J1059" s="125">
        <f>VLOOKUP($A1059,'Supporting Data'!$A$2:$BH$1679,8,FALSE)</f>
        <v>88.361785888671875</v>
      </c>
      <c r="K1059" s="128">
        <f>VLOOKUP($A1059,'Supporting Data'!$A$2:$BH$1679,49,FALSE)</f>
        <v>3.7500001490116119E-2</v>
      </c>
      <c r="L1059" s="125">
        <f>VLOOKUP($A1059,'Supporting Data'!$A$2:$BH$1679,26,FALSE)</f>
        <v>85.222724914550781</v>
      </c>
      <c r="M1059" s="125">
        <f>VLOOKUP($A1059,'Supporting Data'!$A$2:$BH$1679,53,FALSE)</f>
        <v>85.206657409667969</v>
      </c>
    </row>
    <row r="1060" spans="1:13" x14ac:dyDescent="0.3">
      <c r="A1060" s="4">
        <v>961074040</v>
      </c>
      <c r="B1060" s="3" t="s">
        <v>457</v>
      </c>
      <c r="C1060" s="3" t="s">
        <v>1895</v>
      </c>
      <c r="D1060" s="125">
        <f>VLOOKUP($A1060,'Supporting Data'!$A$2:$BH$1679,5,FALSE)</f>
        <v>86.514839172363281</v>
      </c>
      <c r="E1060" s="128">
        <f>VLOOKUP($A1060,'Supporting Data'!$A$2:$BH$1679,16,FALSE)</f>
        <v>0.57035177946090698</v>
      </c>
      <c r="F1060" s="125">
        <f>VLOOKUP($A1060,'Supporting Data'!$A$2:$BH$1679,7,FALSE)</f>
        <v>85.468971252441406</v>
      </c>
      <c r="G1060" s="128">
        <f>VLOOKUP($A1060,'Supporting Data'!$A$2:$BH$1679,49,FALSE)</f>
        <v>0.24742268025875089</v>
      </c>
      <c r="H1060" s="125">
        <f>VLOOKUP($A1060,'Supporting Data'!$A$2:$BH$1679,6,FALSE)</f>
        <v>84.783515930175781</v>
      </c>
      <c r="I1060" s="128">
        <f>VLOOKUP($A1060,'Supporting Data'!$A$2:$BH$1679,22,FALSE)</f>
        <v>0.38860103487968439</v>
      </c>
      <c r="J1060" s="125">
        <f>VLOOKUP($A1060,'Supporting Data'!$A$2:$BH$1679,8,FALSE)</f>
        <v>83.285629272460938</v>
      </c>
      <c r="K1060" s="128">
        <f>VLOOKUP($A1060,'Supporting Data'!$A$2:$BH$1679,49,FALSE)</f>
        <v>0.24742268025875089</v>
      </c>
      <c r="L1060" s="125">
        <f>VLOOKUP($A1060,'Supporting Data'!$A$2:$BH$1679,26,FALSE)</f>
        <v>88.243644714355469</v>
      </c>
      <c r="M1060" s="125">
        <f>VLOOKUP($A1060,'Supporting Data'!$A$2:$BH$1679,53,FALSE)</f>
        <v>83.82513427734375</v>
      </c>
    </row>
    <row r="1061" spans="1:13" x14ac:dyDescent="0.3">
      <c r="A1061" s="4">
        <v>1151154200</v>
      </c>
      <c r="B1061" s="3" t="s">
        <v>3792</v>
      </c>
      <c r="C1061" s="3" t="s">
        <v>1901</v>
      </c>
      <c r="D1061" s="125">
        <f>VLOOKUP($A1061,'Supporting Data'!$A$2:$BH$1679,5,FALSE)</f>
        <v>85.018539428710938</v>
      </c>
      <c r="E1061" s="128">
        <f>VLOOKUP($A1061,'Supporting Data'!$A$2:$BH$1679,16,FALSE)</f>
        <v>0.23577235639095309</v>
      </c>
      <c r="F1061" s="125">
        <f>VLOOKUP($A1061,'Supporting Data'!$A$2:$BH$1679,7,FALSE)</f>
        <v>86.525177001953125</v>
      </c>
      <c r="G1061" s="128">
        <f>VLOOKUP($A1061,'Supporting Data'!$A$2:$BH$1679,49,FALSE)</f>
        <v>0.1382113844156265</v>
      </c>
      <c r="H1061" s="125">
        <f>VLOOKUP($A1061,'Supporting Data'!$A$2:$BH$1679,6,FALSE)</f>
        <v>86.426994323730469</v>
      </c>
      <c r="I1061" s="128">
        <f>VLOOKUP($A1061,'Supporting Data'!$A$2:$BH$1679,22,FALSE)</f>
        <v>0.23577235639095309</v>
      </c>
      <c r="J1061" s="125">
        <f>VLOOKUP($A1061,'Supporting Data'!$A$2:$BH$1679,8,FALSE)</f>
        <v>89.138671875</v>
      </c>
      <c r="K1061" s="128">
        <f>VLOOKUP($A1061,'Supporting Data'!$A$2:$BH$1679,49,FALSE)</f>
        <v>0.1382113844156265</v>
      </c>
      <c r="L1061" s="125">
        <f>VLOOKUP($A1061,'Supporting Data'!$A$2:$BH$1679,26,FALSE)</f>
        <v>86.129005432128906</v>
      </c>
      <c r="M1061" s="125">
        <f>VLOOKUP($A1061,'Supporting Data'!$A$2:$BH$1679,53,FALSE)</f>
        <v>93.805130004882813</v>
      </c>
    </row>
    <row r="1062" spans="1:13" x14ac:dyDescent="0.3">
      <c r="A1062" s="4">
        <v>961024020</v>
      </c>
      <c r="B1062" s="3" t="s">
        <v>453</v>
      </c>
      <c r="C1062" s="3" t="s">
        <v>1879</v>
      </c>
      <c r="D1062" s="125">
        <f>VLOOKUP($A1062,'Supporting Data'!$A$2:$BH$1679,5,FALSE)</f>
        <v>83.858978271484375</v>
      </c>
      <c r="E1062" s="128">
        <f>VLOOKUP($A1062,'Supporting Data'!$A$2:$BH$1679,16,FALSE)</f>
        <v>0.73053890466690063</v>
      </c>
      <c r="F1062" s="125">
        <f>VLOOKUP($A1062,'Supporting Data'!$A$2:$BH$1679,7,FALSE)</f>
        <v>82.22076416015625</v>
      </c>
      <c r="G1062" s="128">
        <f>VLOOKUP($A1062,'Supporting Data'!$A$2:$BH$1679,49,FALSE)</f>
        <v>0.30909091234207148</v>
      </c>
      <c r="H1062" s="125">
        <f>VLOOKUP($A1062,'Supporting Data'!$A$2:$BH$1679,6,FALSE)</f>
        <v>80.861488342285156</v>
      </c>
      <c r="I1062" s="128">
        <f>VLOOKUP($A1062,'Supporting Data'!$A$2:$BH$1679,22,FALSE)</f>
        <v>0.41818180680274958</v>
      </c>
      <c r="J1062" s="125">
        <f>VLOOKUP($A1062,'Supporting Data'!$A$2:$BH$1679,8,FALSE)</f>
        <v>78.830413818359375</v>
      </c>
      <c r="K1062" s="128">
        <f>VLOOKUP($A1062,'Supporting Data'!$A$2:$BH$1679,49,FALSE)</f>
        <v>0.30909091234207148</v>
      </c>
      <c r="L1062" s="125">
        <f>VLOOKUP($A1062,'Supporting Data'!$A$2:$BH$1679,26,FALSE)</f>
        <v>82.201812744140625</v>
      </c>
      <c r="M1062" s="125">
        <f>VLOOKUP($A1062,'Supporting Data'!$A$2:$BH$1679,53,FALSE)</f>
        <v>79.43310546875</v>
      </c>
    </row>
    <row r="1063" spans="1:13" x14ac:dyDescent="0.3">
      <c r="A1063" s="4">
        <v>1159253910</v>
      </c>
      <c r="B1063" s="3" t="s">
        <v>545</v>
      </c>
      <c r="C1063" s="3" t="s">
        <v>2109</v>
      </c>
      <c r="D1063" s="125">
        <f>VLOOKUP($A1063,'Supporting Data'!$A$2:$BH$1679,5,FALSE)</f>
        <v>88.2412109375</v>
      </c>
      <c r="E1063" s="128">
        <f>VLOOKUP($A1063,'Supporting Data'!$A$2:$BH$1679,16,FALSE)</f>
        <v>0.19565217196941381</v>
      </c>
      <c r="F1063" s="125">
        <f>VLOOKUP($A1063,'Supporting Data'!$A$2:$BH$1679,7,FALSE)</f>
        <v>96.198432922363281</v>
      </c>
      <c r="G1063" s="128">
        <f>VLOOKUP($A1063,'Supporting Data'!$A$2:$BH$1679,49,FALSE)</f>
        <v>0.1458333283662796</v>
      </c>
      <c r="H1063" s="125">
        <f>VLOOKUP($A1063,'Supporting Data'!$A$2:$BH$1679,6,FALSE)</f>
        <v>89.813491821289063</v>
      </c>
      <c r="I1063" s="128">
        <f>VLOOKUP($A1063,'Supporting Data'!$A$2:$BH$1679,22,FALSE)</f>
        <v>0.19565217196941381</v>
      </c>
      <c r="J1063" s="125">
        <f>VLOOKUP($A1063,'Supporting Data'!$A$2:$BH$1679,8,FALSE)</f>
        <v>96.0455322265625</v>
      </c>
      <c r="K1063" s="128">
        <f>VLOOKUP($A1063,'Supporting Data'!$A$2:$BH$1679,49,FALSE)</f>
        <v>0.1458333283662796</v>
      </c>
      <c r="L1063" s="125">
        <f>VLOOKUP($A1063,'Supporting Data'!$A$2:$BH$1679,26,FALSE)</f>
        <v>87.941551208496094</v>
      </c>
      <c r="M1063" s="125">
        <f>VLOOKUP($A1063,'Supporting Data'!$A$2:$BH$1679,53,FALSE)</f>
        <v>84.361244201660156</v>
      </c>
    </row>
    <row r="1064" spans="1:13" x14ac:dyDescent="0.3">
      <c r="A1064" s="4">
        <v>1159066932</v>
      </c>
      <c r="B1064" s="3" t="s">
        <v>538</v>
      </c>
      <c r="C1064" s="3" t="s">
        <v>2096</v>
      </c>
      <c r="D1064" s="125">
        <f>VLOOKUP($A1064,'Supporting Data'!$A$2:$BH$1679,5,FALSE)</f>
        <v>87.433845520019531</v>
      </c>
      <c r="E1064" s="128">
        <f>VLOOKUP($A1064,'Supporting Data'!$A$2:$BH$1679,16,FALSE)</f>
        <v>0.23503325879573819</v>
      </c>
      <c r="F1064" s="125">
        <f>VLOOKUP($A1064,'Supporting Data'!$A$2:$BH$1679,7,FALSE)</f>
        <v>90.826362609863281</v>
      </c>
      <c r="G1064" s="128">
        <f>VLOOKUP($A1064,'Supporting Data'!$A$2:$BH$1679,49,FALSE)</f>
        <v>0.18101544678211209</v>
      </c>
      <c r="H1064" s="125">
        <f>VLOOKUP($A1064,'Supporting Data'!$A$2:$BH$1679,6,FALSE)</f>
        <v>89.15789794921875</v>
      </c>
      <c r="I1064" s="128">
        <f>VLOOKUP($A1064,'Supporting Data'!$A$2:$BH$1679,22,FALSE)</f>
        <v>0.23503325879573819</v>
      </c>
      <c r="J1064" s="125">
        <f>VLOOKUP($A1064,'Supporting Data'!$A$2:$BH$1679,8,FALSE)</f>
        <v>91.118423461914063</v>
      </c>
      <c r="K1064" s="128">
        <f>VLOOKUP($A1064,'Supporting Data'!$A$2:$BH$1679,49,FALSE)</f>
        <v>0.18101544678211209</v>
      </c>
      <c r="L1064" s="125">
        <f>VLOOKUP($A1064,'Supporting Data'!$A$2:$BH$1679,26,FALSE)</f>
        <v>90.056198120117188</v>
      </c>
      <c r="M1064" s="125">
        <f>VLOOKUP($A1064,'Supporting Data'!$A$2:$BH$1679,53,FALSE)</f>
        <v>89.743019104003906</v>
      </c>
    </row>
    <row r="1065" spans="1:13" x14ac:dyDescent="0.3">
      <c r="A1065" s="4">
        <v>961073000</v>
      </c>
      <c r="B1065" s="3" t="s">
        <v>457</v>
      </c>
      <c r="C1065" s="3" t="s">
        <v>1894</v>
      </c>
      <c r="D1065" s="125">
        <f>VLOOKUP($A1065,'Supporting Data'!$A$2:$BH$1679,5,FALSE)</f>
        <v>82.504508972167969</v>
      </c>
      <c r="E1065" s="128">
        <f>VLOOKUP($A1065,'Supporting Data'!$A$2:$BH$1679,16,FALSE)</f>
        <v>0.51121073961257935</v>
      </c>
      <c r="F1065" s="125">
        <f>VLOOKUP($A1065,'Supporting Data'!$A$2:$BH$1679,7,FALSE)</f>
        <v>78.321525573730469</v>
      </c>
      <c r="G1065" s="128">
        <f>VLOOKUP($A1065,'Supporting Data'!$A$2:$BH$1679,49,FALSE)</f>
        <v>0.1428571492433548</v>
      </c>
      <c r="H1065" s="125">
        <f>VLOOKUP($A1065,'Supporting Data'!$A$2:$BH$1679,6,FALSE)</f>
        <v>78.228103637695313</v>
      </c>
      <c r="I1065" s="128">
        <f>VLOOKUP($A1065,'Supporting Data'!$A$2:$BH$1679,22,FALSE)</f>
        <v>0.31932774186134338</v>
      </c>
      <c r="J1065" s="125">
        <f>VLOOKUP($A1065,'Supporting Data'!$A$2:$BH$1679,8,FALSE)</f>
        <v>77.662895202636719</v>
      </c>
      <c r="K1065" s="128">
        <f>VLOOKUP($A1065,'Supporting Data'!$A$2:$BH$1679,49,FALSE)</f>
        <v>0.1428571492433548</v>
      </c>
      <c r="L1065" s="125">
        <f>VLOOKUP($A1065,'Supporting Data'!$A$2:$BH$1679,26,FALSE)</f>
        <v>84.920639038085938</v>
      </c>
      <c r="M1065" s="125">
        <f>VLOOKUP($A1065,'Supporting Data'!$A$2:$BH$1679,53,FALSE)</f>
        <v>84.4437255859375</v>
      </c>
    </row>
    <row r="1066" spans="1:13" x14ac:dyDescent="0.3">
      <c r="A1066" s="4">
        <v>960894200</v>
      </c>
      <c r="B1066" s="3" t="s">
        <v>443</v>
      </c>
      <c r="C1066" s="3" t="s">
        <v>1790</v>
      </c>
      <c r="D1066" s="125">
        <f>VLOOKUP($A1066,'Supporting Data'!$A$2:$BH$1679,5,FALSE)</f>
        <v>87.386611938476563</v>
      </c>
      <c r="E1066" s="128">
        <f>VLOOKUP($A1066,'Supporting Data'!$A$2:$BH$1679,16,FALSE)</f>
        <v>0.1652173846960068</v>
      </c>
      <c r="F1066" s="125">
        <f>VLOOKUP($A1066,'Supporting Data'!$A$2:$BH$1679,7,FALSE)</f>
        <v>84.556884765625</v>
      </c>
      <c r="G1066" s="128">
        <f>VLOOKUP($A1066,'Supporting Data'!$A$2:$BH$1679,49,FALSE)</f>
        <v>5.6521739810705178E-2</v>
      </c>
      <c r="H1066" s="125">
        <f>VLOOKUP($A1066,'Supporting Data'!$A$2:$BH$1679,6,FALSE)</f>
        <v>89.011932373046875</v>
      </c>
      <c r="I1066" s="128">
        <f>VLOOKUP($A1066,'Supporting Data'!$A$2:$BH$1679,22,FALSE)</f>
        <v>0.1652173846960068</v>
      </c>
      <c r="J1066" s="125">
        <f>VLOOKUP($A1066,'Supporting Data'!$A$2:$BH$1679,8,FALSE)</f>
        <v>88.350784301757813</v>
      </c>
      <c r="K1066" s="128">
        <f>VLOOKUP($A1066,'Supporting Data'!$A$2:$BH$1679,49,FALSE)</f>
        <v>5.6521739810705178E-2</v>
      </c>
      <c r="L1066" s="125">
        <f>VLOOKUP($A1066,'Supporting Data'!$A$2:$BH$1679,26,FALSE)</f>
        <v>92.17083740234375</v>
      </c>
      <c r="M1066" s="125">
        <f>VLOOKUP($A1066,'Supporting Data'!$A$2:$BH$1679,53,FALSE)</f>
        <v>87.371742248535156</v>
      </c>
    </row>
    <row r="1067" spans="1:13" x14ac:dyDescent="0.3">
      <c r="A1067" s="4">
        <v>960944070</v>
      </c>
      <c r="B1067" s="3" t="s">
        <v>448</v>
      </c>
      <c r="C1067" s="3" t="s">
        <v>1846</v>
      </c>
      <c r="D1067" s="125">
        <f>VLOOKUP($A1067,'Supporting Data'!$A$2:$BH$1679,5,FALSE)</f>
        <v>88.672981262207031</v>
      </c>
      <c r="E1067" s="128">
        <f>VLOOKUP($A1067,'Supporting Data'!$A$2:$BH$1679,16,FALSE)</f>
        <v>0.47938144207000732</v>
      </c>
      <c r="F1067" s="125">
        <f>VLOOKUP($A1067,'Supporting Data'!$A$2:$BH$1679,7,FALSE)</f>
        <v>90.956993103027344</v>
      </c>
      <c r="G1067" s="128">
        <f>VLOOKUP($A1067,'Supporting Data'!$A$2:$BH$1679,49,FALSE)</f>
        <v>0.23655913770198819</v>
      </c>
      <c r="H1067" s="125">
        <f>VLOOKUP($A1067,'Supporting Data'!$A$2:$BH$1679,6,FALSE)</f>
        <v>87.262031555175781</v>
      </c>
      <c r="I1067" s="128">
        <f>VLOOKUP($A1067,'Supporting Data'!$A$2:$BH$1679,22,FALSE)</f>
        <v>0.301075279712677</v>
      </c>
      <c r="J1067" s="125">
        <f>VLOOKUP($A1067,'Supporting Data'!$A$2:$BH$1679,8,FALSE)</f>
        <v>89.708908081054688</v>
      </c>
      <c r="K1067" s="128">
        <f>VLOOKUP($A1067,'Supporting Data'!$A$2:$BH$1679,49,FALSE)</f>
        <v>0.23655913770198819</v>
      </c>
      <c r="L1067" s="125">
        <f>VLOOKUP($A1067,'Supporting Data'!$A$2:$BH$1679,26,FALSE)</f>
        <v>84.920639038085938</v>
      </c>
      <c r="M1067" s="125">
        <f>VLOOKUP($A1067,'Supporting Data'!$A$2:$BH$1679,53,FALSE)</f>
        <v>84.464347839355469</v>
      </c>
    </row>
    <row r="1068" spans="1:13" x14ac:dyDescent="0.3">
      <c r="A1068" s="4">
        <v>500124080</v>
      </c>
      <c r="B1068" s="3" t="s">
        <v>262</v>
      </c>
      <c r="C1068" s="3" t="s">
        <v>1350</v>
      </c>
      <c r="D1068" s="125">
        <f>VLOOKUP($A1068,'Supporting Data'!$A$2:$BH$1679,5,FALSE)</f>
        <v>84.979827880859375</v>
      </c>
      <c r="E1068" s="128">
        <f>VLOOKUP($A1068,'Supporting Data'!$A$2:$BH$1679,16,FALSE)</f>
        <v>0.49565216898918152</v>
      </c>
      <c r="F1068" s="125">
        <f>VLOOKUP($A1068,'Supporting Data'!$A$2:$BH$1679,7,FALSE)</f>
        <v>87.272682189941406</v>
      </c>
      <c r="G1068" s="128">
        <f>VLOOKUP($A1068,'Supporting Data'!$A$2:$BH$1679,49,FALSE)</f>
        <v>0.27102804183959961</v>
      </c>
      <c r="H1068" s="125">
        <f>VLOOKUP($A1068,'Supporting Data'!$A$2:$BH$1679,6,FALSE)</f>
        <v>84.401626586914063</v>
      </c>
      <c r="I1068" s="128">
        <f>VLOOKUP($A1068,'Supporting Data'!$A$2:$BH$1679,22,FALSE)</f>
        <v>0.32710281014442438</v>
      </c>
      <c r="J1068" s="125">
        <f>VLOOKUP($A1068,'Supporting Data'!$A$2:$BH$1679,8,FALSE)</f>
        <v>86.035629272460938</v>
      </c>
      <c r="K1068" s="128">
        <f>VLOOKUP($A1068,'Supporting Data'!$A$2:$BH$1679,49,FALSE)</f>
        <v>0.27102804183959961</v>
      </c>
      <c r="L1068" s="125">
        <f>VLOOKUP($A1068,'Supporting Data'!$A$2:$BH$1679,26,FALSE)</f>
        <v>80.993446350097656</v>
      </c>
      <c r="M1068" s="125">
        <f>VLOOKUP($A1068,'Supporting Data'!$A$2:$BH$1679,53,FALSE)</f>
        <v>85.4541015625</v>
      </c>
    </row>
    <row r="1069" spans="1:13" x14ac:dyDescent="0.3">
      <c r="A1069" s="4">
        <v>1159236995</v>
      </c>
      <c r="B1069" s="3" t="s">
        <v>543</v>
      </c>
      <c r="C1069" s="3" t="s">
        <v>2105</v>
      </c>
      <c r="D1069" s="125">
        <f>VLOOKUP($A1069,'Supporting Data'!$A$2:$BH$1679,5,FALSE)</f>
        <v>85.513114929199219</v>
      </c>
      <c r="E1069" s="128">
        <f>VLOOKUP($A1069,'Supporting Data'!$A$2:$BH$1679,16,FALSE)</f>
        <v>0.19760479032993319</v>
      </c>
      <c r="F1069" s="125">
        <f>VLOOKUP($A1069,'Supporting Data'!$A$2:$BH$1679,7,FALSE)</f>
        <v>78.715599060058594</v>
      </c>
      <c r="G1069" s="128">
        <f>VLOOKUP($A1069,'Supporting Data'!$A$2:$BH$1679,49,FALSE)</f>
        <v>0.1017964035272598</v>
      </c>
      <c r="H1069" s="125">
        <f>VLOOKUP($A1069,'Supporting Data'!$A$2:$BH$1679,6,FALSE)</f>
        <v>87.097892761230469</v>
      </c>
      <c r="I1069" s="128">
        <f>VLOOKUP($A1069,'Supporting Data'!$A$2:$BH$1679,22,FALSE)</f>
        <v>0.19760479032993319</v>
      </c>
      <c r="J1069" s="125">
        <f>VLOOKUP($A1069,'Supporting Data'!$A$2:$BH$1679,8,FALSE)</f>
        <v>81.071624755859375</v>
      </c>
      <c r="K1069" s="128">
        <f>VLOOKUP($A1069,'Supporting Data'!$A$2:$BH$1679,49,FALSE)</f>
        <v>0.1017964035272598</v>
      </c>
      <c r="L1069" s="125">
        <f>VLOOKUP($A1069,'Supporting Data'!$A$2:$BH$1679,26,FALSE)</f>
        <v>84.618545532226563</v>
      </c>
      <c r="M1069" s="125">
        <f>VLOOKUP($A1069,'Supporting Data'!$A$2:$BH$1679,53,FALSE)</f>
        <v>83.495216369628906</v>
      </c>
    </row>
    <row r="1070" spans="1:13" x14ac:dyDescent="0.3">
      <c r="A1070" s="4">
        <v>480784330</v>
      </c>
      <c r="B1070" s="3" t="s">
        <v>226</v>
      </c>
      <c r="C1070" s="3" t="s">
        <v>1238</v>
      </c>
      <c r="D1070" s="125">
        <f>VLOOKUP($A1070,'Supporting Data'!$A$2:$BH$1679,5,FALSE)</f>
        <v>87.612968444824219</v>
      </c>
      <c r="E1070" s="128">
        <f>VLOOKUP($A1070,'Supporting Data'!$A$2:$BH$1679,16,FALSE)</f>
        <v>0.17647059261798859</v>
      </c>
      <c r="F1070" s="125">
        <f>VLOOKUP($A1070,'Supporting Data'!$A$2:$BH$1679,7,FALSE)</f>
        <v>83.996002197265625</v>
      </c>
      <c r="G1070" s="128">
        <f>VLOOKUP($A1070,'Supporting Data'!$A$2:$BH$1679,49,FALSE)</f>
        <v>8.5585586726665497E-2</v>
      </c>
      <c r="H1070" s="125">
        <f>VLOOKUP($A1070,'Supporting Data'!$A$2:$BH$1679,6,FALSE)</f>
        <v>89.260429382324219</v>
      </c>
      <c r="I1070" s="128">
        <f>VLOOKUP($A1070,'Supporting Data'!$A$2:$BH$1679,22,FALSE)</f>
        <v>0.17727272212505341</v>
      </c>
      <c r="J1070" s="125">
        <f>VLOOKUP($A1070,'Supporting Data'!$A$2:$BH$1679,8,FALSE)</f>
        <v>86.038436889648438</v>
      </c>
      <c r="K1070" s="128">
        <f>VLOOKUP($A1070,'Supporting Data'!$A$2:$BH$1679,49,FALSE)</f>
        <v>8.5585586726665497E-2</v>
      </c>
      <c r="L1070" s="125">
        <f>VLOOKUP($A1070,'Supporting Data'!$A$2:$BH$1679,26,FALSE)</f>
        <v>81.89971923828125</v>
      </c>
      <c r="M1070" s="125">
        <f>VLOOKUP($A1070,'Supporting Data'!$A$2:$BH$1679,53,FALSE)</f>
        <v>80.278518676757813</v>
      </c>
    </row>
    <row r="1071" spans="1:13" x14ac:dyDescent="0.3">
      <c r="A1071" s="4">
        <v>1159236997</v>
      </c>
      <c r="B1071" s="3" t="s">
        <v>543</v>
      </c>
      <c r="C1071" s="3" t="s">
        <v>2107</v>
      </c>
      <c r="D1071" s="125">
        <f>VLOOKUP($A1071,'Supporting Data'!$A$2:$BH$1679,5,FALSE)</f>
        <v>89.189132690429688</v>
      </c>
      <c r="E1071" s="128">
        <f>VLOOKUP($A1071,'Supporting Data'!$A$2:$BH$1679,16,FALSE)</f>
        <v>0.25263157486915588</v>
      </c>
      <c r="F1071" s="125">
        <f>VLOOKUP($A1071,'Supporting Data'!$A$2:$BH$1679,7,FALSE)</f>
        <v>88.401390075683594</v>
      </c>
      <c r="G1071" s="128">
        <f>VLOOKUP($A1071,'Supporting Data'!$A$2:$BH$1679,49,FALSE)</f>
        <v>0.1368421018123627</v>
      </c>
      <c r="H1071" s="125">
        <f>VLOOKUP($A1071,'Supporting Data'!$A$2:$BH$1679,6,FALSE)</f>
        <v>90.630607604980469</v>
      </c>
      <c r="I1071" s="128">
        <f>VLOOKUP($A1071,'Supporting Data'!$A$2:$BH$1679,22,FALSE)</f>
        <v>0.25263157486915588</v>
      </c>
      <c r="J1071" s="125">
        <f>VLOOKUP($A1071,'Supporting Data'!$A$2:$BH$1679,8,FALSE)</f>
        <v>91.371170043945313</v>
      </c>
      <c r="K1071" s="128">
        <f>VLOOKUP($A1071,'Supporting Data'!$A$2:$BH$1679,49,FALSE)</f>
        <v>0.1368421018123627</v>
      </c>
      <c r="L1071" s="125">
        <f>VLOOKUP($A1071,'Supporting Data'!$A$2:$BH$1679,26,FALSE)</f>
        <v>82.201812744140625</v>
      </c>
      <c r="M1071" s="125">
        <f>VLOOKUP($A1071,'Supporting Data'!$A$2:$BH$1679,53,FALSE)</f>
        <v>89.722404479980469</v>
      </c>
    </row>
    <row r="1072" spans="1:13" x14ac:dyDescent="0.3">
      <c r="A1072" s="4">
        <v>850484020</v>
      </c>
      <c r="B1072" s="3" t="s">
        <v>406</v>
      </c>
      <c r="C1072" s="3" t="s">
        <v>1651</v>
      </c>
      <c r="D1072" s="125">
        <f>VLOOKUP($A1072,'Supporting Data'!$A$2:$BH$1679,5,FALSE)</f>
        <v>90.607315063476563</v>
      </c>
      <c r="E1072" s="128">
        <f>VLOOKUP($A1072,'Supporting Data'!$A$2:$BH$1679,16,FALSE)</f>
        <v>0.45142856240272522</v>
      </c>
      <c r="F1072" s="125">
        <f>VLOOKUP($A1072,'Supporting Data'!$A$2:$BH$1679,7,FALSE)</f>
        <v>87.751998901367188</v>
      </c>
      <c r="G1072" s="128">
        <f>VLOOKUP($A1072,'Supporting Data'!$A$2:$BH$1679,49,FALSE)</f>
        <v>0.36290323734283447</v>
      </c>
      <c r="H1072" s="125">
        <f>VLOOKUP($A1072,'Supporting Data'!$A$2:$BH$1679,6,FALSE)</f>
        <v>92.448257446289063</v>
      </c>
      <c r="I1072" s="128">
        <f>VLOOKUP($A1072,'Supporting Data'!$A$2:$BH$1679,22,FALSE)</f>
        <v>0.41129031777381903</v>
      </c>
      <c r="J1072" s="125">
        <f>VLOOKUP($A1072,'Supporting Data'!$A$2:$BH$1679,8,FALSE)</f>
        <v>86.986320495605469</v>
      </c>
      <c r="K1072" s="128">
        <f>VLOOKUP($A1072,'Supporting Data'!$A$2:$BH$1679,49,FALSE)</f>
        <v>0.36290323734283447</v>
      </c>
      <c r="L1072" s="125">
        <f>VLOOKUP($A1072,'Supporting Data'!$A$2:$BH$1679,26,FALSE)</f>
        <v>85.222724914550781</v>
      </c>
      <c r="M1072" s="125">
        <f>VLOOKUP($A1072,'Supporting Data'!$A$2:$BH$1679,53,FALSE)</f>
        <v>83.000335693359375</v>
      </c>
    </row>
    <row r="1073" spans="1:13" x14ac:dyDescent="0.3">
      <c r="A1073" s="4">
        <v>960884170</v>
      </c>
      <c r="B1073" s="3" t="s">
        <v>442</v>
      </c>
      <c r="C1073" s="3" t="s">
        <v>1771</v>
      </c>
      <c r="D1073" s="125">
        <f>VLOOKUP($A1073,'Supporting Data'!$A$2:$BH$1679,5,FALSE)</f>
        <v>88.641860961914063</v>
      </c>
      <c r="E1073" s="128">
        <f>VLOOKUP($A1073,'Supporting Data'!$A$2:$BH$1679,16,FALSE)</f>
        <v>0.39610388875007629</v>
      </c>
      <c r="F1073" s="125">
        <f>VLOOKUP($A1073,'Supporting Data'!$A$2:$BH$1679,7,FALSE)</f>
        <v>77.677253723144531</v>
      </c>
      <c r="G1073" s="128">
        <f>VLOOKUP($A1073,'Supporting Data'!$A$2:$BH$1679,49,FALSE)</f>
        <v>2.6315789669752121E-2</v>
      </c>
      <c r="H1073" s="125">
        <f>VLOOKUP($A1073,'Supporting Data'!$A$2:$BH$1679,6,FALSE)</f>
        <v>90.188789367675781</v>
      </c>
      <c r="I1073" s="128">
        <f>VLOOKUP($A1073,'Supporting Data'!$A$2:$BH$1679,22,FALSE)</f>
        <v>0.39072847366333008</v>
      </c>
      <c r="J1073" s="125">
        <f>VLOOKUP($A1073,'Supporting Data'!$A$2:$BH$1679,8,FALSE)</f>
        <v>79.736991882324219</v>
      </c>
      <c r="K1073" s="128">
        <f>VLOOKUP($A1073,'Supporting Data'!$A$2:$BH$1679,49,FALSE)</f>
        <v>2.6315789669752121E-2</v>
      </c>
      <c r="L1073" s="125">
        <f>VLOOKUP($A1073,'Supporting Data'!$A$2:$BH$1679,26,FALSE)</f>
        <v>87.941551208496094</v>
      </c>
      <c r="M1073" s="125">
        <f>VLOOKUP($A1073,'Supporting Data'!$A$2:$BH$1679,53,FALSE)</f>
        <v>87.763519287109375</v>
      </c>
    </row>
    <row r="1074" spans="1:13" x14ac:dyDescent="0.3">
      <c r="A1074" s="4">
        <v>960923025</v>
      </c>
      <c r="B1074" s="3" t="s">
        <v>446</v>
      </c>
      <c r="C1074" s="3" t="s">
        <v>1827</v>
      </c>
      <c r="D1074" s="125">
        <f>VLOOKUP($A1074,'Supporting Data'!$A$2:$BH$1679,5,FALSE)</f>
        <v>84.133453369140625</v>
      </c>
      <c r="E1074" s="128">
        <f>VLOOKUP($A1074,'Supporting Data'!$A$2:$BH$1679,16,FALSE)</f>
        <v>0.67313915491104126</v>
      </c>
      <c r="F1074" s="125">
        <f>VLOOKUP($A1074,'Supporting Data'!$A$2:$BH$1679,7,FALSE)</f>
        <v>81.06195068359375</v>
      </c>
      <c r="G1074" s="128">
        <f>VLOOKUP($A1074,'Supporting Data'!$A$2:$BH$1679,49,FALSE)</f>
        <v>0.20496894419193271</v>
      </c>
      <c r="H1074" s="125">
        <f>VLOOKUP($A1074,'Supporting Data'!$A$2:$BH$1679,6,FALSE)</f>
        <v>79.171340942382813</v>
      </c>
      <c r="I1074" s="128">
        <f>VLOOKUP($A1074,'Supporting Data'!$A$2:$BH$1679,22,FALSE)</f>
        <v>0.33540374040603638</v>
      </c>
      <c r="J1074" s="125">
        <f>VLOOKUP($A1074,'Supporting Data'!$A$2:$BH$1679,8,FALSE)</f>
        <v>75.990707397460938</v>
      </c>
      <c r="K1074" s="128">
        <f>VLOOKUP($A1074,'Supporting Data'!$A$2:$BH$1679,49,FALSE)</f>
        <v>0.20496894419193271</v>
      </c>
      <c r="L1074" s="125">
        <f>VLOOKUP($A1074,'Supporting Data'!$A$2:$BH$1679,26,FALSE)</f>
        <v>85.222724914550781</v>
      </c>
      <c r="M1074" s="125">
        <f>VLOOKUP($A1074,'Supporting Data'!$A$2:$BH$1679,53,FALSE)</f>
        <v>81.866249084472656</v>
      </c>
    </row>
    <row r="1075" spans="1:13" x14ac:dyDescent="0.3">
      <c r="A1075" s="4">
        <v>500124060</v>
      </c>
      <c r="B1075" s="3" t="s">
        <v>262</v>
      </c>
      <c r="C1075" s="3" t="s">
        <v>1348</v>
      </c>
      <c r="D1075" s="125">
        <f>VLOOKUP($A1075,'Supporting Data'!$A$2:$BH$1679,5,FALSE)</f>
        <v>83.370338439941406</v>
      </c>
      <c r="E1075" s="128">
        <f>VLOOKUP($A1075,'Supporting Data'!$A$2:$BH$1679,16,FALSE)</f>
        <v>0.43307086825370789</v>
      </c>
      <c r="F1075" s="125">
        <f>VLOOKUP($A1075,'Supporting Data'!$A$2:$BH$1679,7,FALSE)</f>
        <v>85.691482543945313</v>
      </c>
      <c r="G1075" s="128">
        <f>VLOOKUP($A1075,'Supporting Data'!$A$2:$BH$1679,49,FALSE)</f>
        <v>0.25174826383590698</v>
      </c>
      <c r="H1075" s="125">
        <f>VLOOKUP($A1075,'Supporting Data'!$A$2:$BH$1679,6,FALSE)</f>
        <v>83.740325927734375</v>
      </c>
      <c r="I1075" s="128">
        <f>VLOOKUP($A1075,'Supporting Data'!$A$2:$BH$1679,22,FALSE)</f>
        <v>0.30069929361343378</v>
      </c>
      <c r="J1075" s="125">
        <f>VLOOKUP($A1075,'Supporting Data'!$A$2:$BH$1679,8,FALSE)</f>
        <v>87.654548645019531</v>
      </c>
      <c r="K1075" s="128">
        <f>VLOOKUP($A1075,'Supporting Data'!$A$2:$BH$1679,49,FALSE)</f>
        <v>0.25174826383590698</v>
      </c>
      <c r="L1075" s="125">
        <f>VLOOKUP($A1075,'Supporting Data'!$A$2:$BH$1679,26,FALSE)</f>
        <v>85.222724914550781</v>
      </c>
      <c r="M1075" s="125">
        <f>VLOOKUP($A1075,'Supporting Data'!$A$2:$BH$1679,53,FALSE)</f>
        <v>86.278892517089844</v>
      </c>
    </row>
    <row r="1076" spans="1:13" x14ac:dyDescent="0.3">
      <c r="A1076" s="4">
        <v>570044040</v>
      </c>
      <c r="B1076" s="3" t="s">
        <v>294</v>
      </c>
      <c r="C1076" s="3" t="s">
        <v>1419</v>
      </c>
      <c r="D1076" s="125">
        <f>VLOOKUP($A1076,'Supporting Data'!$A$2:$BH$1679,5,FALSE)</f>
        <v>91.707908630371094</v>
      </c>
      <c r="E1076" s="128">
        <f>VLOOKUP($A1076,'Supporting Data'!$A$2:$BH$1679,16,FALSE)</f>
        <v>0.39007091522216802</v>
      </c>
      <c r="F1076" s="125">
        <f>VLOOKUP($A1076,'Supporting Data'!$A$2:$BH$1679,7,FALSE)</f>
        <v>89.576568603515625</v>
      </c>
      <c r="G1076" s="128">
        <f>VLOOKUP($A1076,'Supporting Data'!$A$2:$BH$1679,49,FALSE)</f>
        <v>0.16783216595649719</v>
      </c>
      <c r="H1076" s="125">
        <f>VLOOKUP($A1076,'Supporting Data'!$A$2:$BH$1679,6,FALSE)</f>
        <v>88.976806640625</v>
      </c>
      <c r="I1076" s="128">
        <f>VLOOKUP($A1076,'Supporting Data'!$A$2:$BH$1679,22,FALSE)</f>
        <v>0.25174826383590698</v>
      </c>
      <c r="J1076" s="125">
        <f>VLOOKUP($A1076,'Supporting Data'!$A$2:$BH$1679,8,FALSE)</f>
        <v>86.659774780273438</v>
      </c>
      <c r="K1076" s="128">
        <f>VLOOKUP($A1076,'Supporting Data'!$A$2:$BH$1679,49,FALSE)</f>
        <v>0.16783216595649719</v>
      </c>
      <c r="L1076" s="125">
        <f>VLOOKUP($A1076,'Supporting Data'!$A$2:$BH$1679,26,FALSE)</f>
        <v>90.358291625976563</v>
      </c>
      <c r="M1076" s="125">
        <f>VLOOKUP($A1076,'Supporting Data'!$A$2:$BH$1679,53,FALSE)</f>
        <v>86.897483825683594</v>
      </c>
    </row>
    <row r="1077" spans="1:13" x14ac:dyDescent="0.3">
      <c r="A1077" s="4">
        <v>961103050</v>
      </c>
      <c r="B1077" s="3" t="s">
        <v>459</v>
      </c>
      <c r="C1077" s="3" t="s">
        <v>1900</v>
      </c>
      <c r="D1077" s="125">
        <f>VLOOKUP($A1077,'Supporting Data'!$A$2:$BH$1679,5,FALSE)</f>
        <v>84.190742492675781</v>
      </c>
      <c r="E1077" s="128">
        <f>VLOOKUP($A1077,'Supporting Data'!$A$2:$BH$1679,16,FALSE)</f>
        <v>0.28309571743011469</v>
      </c>
      <c r="F1077" s="125">
        <f>VLOOKUP($A1077,'Supporting Data'!$A$2:$BH$1679,7,FALSE)</f>
        <v>83.990516662597656</v>
      </c>
      <c r="G1077" s="128">
        <f>VLOOKUP($A1077,'Supporting Data'!$A$2:$BH$1679,49,FALSE)</f>
        <v>0.16122448444366461</v>
      </c>
      <c r="H1077" s="125">
        <f>VLOOKUP($A1077,'Supporting Data'!$A$2:$BH$1679,6,FALSE)</f>
        <v>85.905487060546875</v>
      </c>
      <c r="I1077" s="128">
        <f>VLOOKUP($A1077,'Supporting Data'!$A$2:$BH$1679,22,FALSE)</f>
        <v>0.28016358613967901</v>
      </c>
      <c r="J1077" s="125">
        <f>VLOOKUP($A1077,'Supporting Data'!$A$2:$BH$1679,8,FALSE)</f>
        <v>85.460166931152344</v>
      </c>
      <c r="K1077" s="128">
        <f>VLOOKUP($A1077,'Supporting Data'!$A$2:$BH$1679,49,FALSE)</f>
        <v>0.16122448444366461</v>
      </c>
      <c r="L1077" s="125">
        <f>VLOOKUP($A1077,'Supporting Data'!$A$2:$BH$1679,26,FALSE)</f>
        <v>82.805992126464844</v>
      </c>
      <c r="M1077" s="125">
        <f>VLOOKUP($A1077,'Supporting Data'!$A$2:$BH$1679,53,FALSE)</f>
        <v>83.474594116210938</v>
      </c>
    </row>
    <row r="1078" spans="1:13" x14ac:dyDescent="0.3">
      <c r="A1078" s="4">
        <v>1159246993</v>
      </c>
      <c r="B1078" s="3" t="s">
        <v>544</v>
      </c>
      <c r="C1078" s="3" t="s">
        <v>544</v>
      </c>
      <c r="D1078" s="125">
        <f>VLOOKUP($A1078,'Supporting Data'!$A$2:$BH$1679,5,FALSE)</f>
        <v>91.42071533203125</v>
      </c>
      <c r="E1078" s="128">
        <f>VLOOKUP($A1078,'Supporting Data'!$A$2:$BH$1679,16,FALSE)</f>
        <v>0.56888890266418457</v>
      </c>
      <c r="F1078" s="125">
        <f>VLOOKUP($A1078,'Supporting Data'!$A$2:$BH$1679,7,FALSE)</f>
        <v>84.865776062011719</v>
      </c>
      <c r="G1078" s="128">
        <f>VLOOKUP($A1078,'Supporting Data'!$A$2:$BH$1679,49,FALSE)</f>
        <v>0.22058823704719541</v>
      </c>
      <c r="H1078" s="125">
        <f>VLOOKUP($A1078,'Supporting Data'!$A$2:$BH$1679,6,FALSE)</f>
        <v>90.531394958496094</v>
      </c>
      <c r="I1078" s="128">
        <f>VLOOKUP($A1078,'Supporting Data'!$A$2:$BH$1679,22,FALSE)</f>
        <v>0.44117647409439092</v>
      </c>
      <c r="J1078" s="125">
        <f>VLOOKUP($A1078,'Supporting Data'!$A$2:$BH$1679,8,FALSE)</f>
        <v>86.09429931640625</v>
      </c>
      <c r="K1078" s="128">
        <f>VLOOKUP($A1078,'Supporting Data'!$A$2:$BH$1679,49,FALSE)</f>
        <v>0.22058823704719541</v>
      </c>
      <c r="L1078" s="125">
        <f>VLOOKUP($A1078,'Supporting Data'!$A$2:$BH$1679,26,FALSE)</f>
        <v>91.264564514160156</v>
      </c>
      <c r="M1078" s="125">
        <f>VLOOKUP($A1078,'Supporting Data'!$A$2:$BH$1679,53,FALSE)</f>
        <v>91.536949157714844</v>
      </c>
    </row>
    <row r="1079" spans="1:13" x14ac:dyDescent="0.3">
      <c r="A1079" s="4">
        <v>960913050</v>
      </c>
      <c r="B1079" s="3" t="s">
        <v>445</v>
      </c>
      <c r="C1079" s="3" t="s">
        <v>1805</v>
      </c>
      <c r="D1079" s="125">
        <f>VLOOKUP($A1079,'Supporting Data'!$A$2:$BH$1679,5,FALSE)</f>
        <v>88.597404479980469</v>
      </c>
      <c r="E1079" s="128">
        <f>VLOOKUP($A1079,'Supporting Data'!$A$2:$BH$1679,16,FALSE)</f>
        <v>0.67681896686553955</v>
      </c>
      <c r="F1079" s="125">
        <f>VLOOKUP($A1079,'Supporting Data'!$A$2:$BH$1679,7,FALSE)</f>
        <v>87.114730834960938</v>
      </c>
      <c r="G1079" s="128">
        <f>VLOOKUP($A1079,'Supporting Data'!$A$2:$BH$1679,49,FALSE)</f>
        <v>0.25806450843811041</v>
      </c>
      <c r="H1079" s="125">
        <f>VLOOKUP($A1079,'Supporting Data'!$A$2:$BH$1679,6,FALSE)</f>
        <v>85.334869384765625</v>
      </c>
      <c r="I1079" s="128">
        <f>VLOOKUP($A1079,'Supporting Data'!$A$2:$BH$1679,22,FALSE)</f>
        <v>0.32484075427055359</v>
      </c>
      <c r="J1079" s="125">
        <f>VLOOKUP($A1079,'Supporting Data'!$A$2:$BH$1679,8,FALSE)</f>
        <v>84.136489868164063</v>
      </c>
      <c r="K1079" s="128">
        <f>VLOOKUP($A1079,'Supporting Data'!$A$2:$BH$1679,49,FALSE)</f>
        <v>0.25806450843811041</v>
      </c>
      <c r="L1079" s="125">
        <f>VLOOKUP($A1079,'Supporting Data'!$A$2:$BH$1679,26,FALSE)</f>
        <v>84.316452026367188</v>
      </c>
      <c r="M1079" s="125">
        <f>VLOOKUP($A1079,'Supporting Data'!$A$2:$BH$1679,53,FALSE)</f>
        <v>83.1859130859375</v>
      </c>
    </row>
    <row r="1080" spans="1:13" x14ac:dyDescent="0.3">
      <c r="A1080" s="4">
        <v>850483000</v>
      </c>
      <c r="B1080" s="3" t="s">
        <v>406</v>
      </c>
      <c r="C1080" s="3" t="s">
        <v>1650</v>
      </c>
      <c r="D1080" s="125">
        <f>VLOOKUP($A1080,'Supporting Data'!$A$2:$BH$1679,5,FALSE)</f>
        <v>70.655586242675781</v>
      </c>
      <c r="E1080" s="128">
        <f>VLOOKUP($A1080,'Supporting Data'!$A$2:$BH$1679,16,FALSE)</f>
        <v>0.17391304671764371</v>
      </c>
      <c r="F1080" s="125">
        <f>VLOOKUP($A1080,'Supporting Data'!$A$2:$BH$1679,7,FALSE)</f>
        <v>74.585189819335938</v>
      </c>
      <c r="G1080" s="128">
        <f>VLOOKUP($A1080,'Supporting Data'!$A$2:$BH$1679,49,FALSE)</f>
        <v>6.7796610295772552E-2</v>
      </c>
      <c r="H1080" s="125">
        <f>VLOOKUP($A1080,'Supporting Data'!$A$2:$BH$1679,6,FALSE)</f>
        <v>70.515663146972656</v>
      </c>
      <c r="I1080" s="128">
        <f>VLOOKUP($A1080,'Supporting Data'!$A$2:$BH$1679,22,FALSE)</f>
        <v>0.12711864709854129</v>
      </c>
      <c r="J1080" s="125">
        <f>VLOOKUP($A1080,'Supporting Data'!$A$2:$BH$1679,8,FALSE)</f>
        <v>75.919723510742188</v>
      </c>
      <c r="K1080" s="128">
        <f>VLOOKUP($A1080,'Supporting Data'!$A$2:$BH$1679,49,FALSE)</f>
        <v>6.7796610295772552E-2</v>
      </c>
      <c r="L1080" s="125">
        <f>VLOOKUP($A1080,'Supporting Data'!$A$2:$BH$1679,26,FALSE)</f>
        <v>77.972526550292969</v>
      </c>
      <c r="M1080" s="125">
        <f>VLOOKUP($A1080,'Supporting Data'!$A$2:$BH$1679,53,FALSE)</f>
        <v>80.299140930175781</v>
      </c>
    </row>
    <row r="1081" spans="1:13" x14ac:dyDescent="0.3">
      <c r="A1081" s="4">
        <v>960953080</v>
      </c>
      <c r="B1081" s="3" t="s">
        <v>449</v>
      </c>
      <c r="C1081" s="3" t="s">
        <v>1761</v>
      </c>
      <c r="D1081" s="125">
        <f>VLOOKUP($A1081,'Supporting Data'!$A$2:$BH$1679,5,FALSE)</f>
        <v>88.079597473144531</v>
      </c>
      <c r="E1081" s="128">
        <f>VLOOKUP($A1081,'Supporting Data'!$A$2:$BH$1679,16,FALSE)</f>
        <v>0.67150837182998657</v>
      </c>
      <c r="F1081" s="125">
        <f>VLOOKUP($A1081,'Supporting Data'!$A$2:$BH$1679,7,FALSE)</f>
        <v>81.908645629882813</v>
      </c>
      <c r="G1081" s="128">
        <f>VLOOKUP($A1081,'Supporting Data'!$A$2:$BH$1679,49,FALSE)</f>
        <v>0.24285714328289029</v>
      </c>
      <c r="H1081" s="125">
        <f>VLOOKUP($A1081,'Supporting Data'!$A$2:$BH$1679,6,FALSE)</f>
        <v>86.665939331054688</v>
      </c>
      <c r="I1081" s="128">
        <f>VLOOKUP($A1081,'Supporting Data'!$A$2:$BH$1679,22,FALSE)</f>
        <v>0.41696113348007202</v>
      </c>
      <c r="J1081" s="125">
        <f>VLOOKUP($A1081,'Supporting Data'!$A$2:$BH$1679,8,FALSE)</f>
        <v>79.519332885742188</v>
      </c>
      <c r="K1081" s="128">
        <f>VLOOKUP($A1081,'Supporting Data'!$A$2:$BH$1679,49,FALSE)</f>
        <v>0.24285714328289029</v>
      </c>
      <c r="L1081" s="125">
        <f>VLOOKUP($A1081,'Supporting Data'!$A$2:$BH$1679,26,FALSE)</f>
        <v>85.222724914550781</v>
      </c>
      <c r="M1081" s="125">
        <f>VLOOKUP($A1081,'Supporting Data'!$A$2:$BH$1679,53,FALSE)</f>
        <v>82.484840393066406</v>
      </c>
    </row>
    <row r="1082" spans="1:13" x14ac:dyDescent="0.3">
      <c r="A1082" s="4">
        <v>100935000</v>
      </c>
      <c r="B1082" s="3" t="s">
        <v>43</v>
      </c>
      <c r="C1082" s="3" t="s">
        <v>647</v>
      </c>
      <c r="D1082" s="125">
        <f>VLOOKUP($A1082,'Supporting Data'!$A$2:$BH$1679,5,FALSE)</f>
        <v>83.542572021484375</v>
      </c>
      <c r="E1082" s="128">
        <f>VLOOKUP($A1082,'Supporting Data'!$A$2:$BH$1679,16,FALSE)</f>
        <v>0.48275861144065862</v>
      </c>
      <c r="F1082" s="125">
        <f>VLOOKUP($A1082,'Supporting Data'!$A$2:$BH$1679,7,FALSE)</f>
        <v>85.073554992675781</v>
      </c>
      <c r="G1082" s="128">
        <f>VLOOKUP($A1082,'Supporting Data'!$A$2:$BH$1679,49,FALSE)</f>
        <v>0.13333334028720861</v>
      </c>
      <c r="H1082" s="125">
        <f>VLOOKUP($A1082,'Supporting Data'!$A$2:$BH$1679,6,FALSE)</f>
        <v>81.384269714355469</v>
      </c>
      <c r="I1082" s="128">
        <f>VLOOKUP($A1082,'Supporting Data'!$A$2:$BH$1679,22,FALSE)</f>
        <v>0.18333333730697629</v>
      </c>
      <c r="J1082" s="125">
        <f>VLOOKUP($A1082,'Supporting Data'!$A$2:$BH$1679,8,FALSE)</f>
        <v>82.610969543457031</v>
      </c>
      <c r="K1082" s="128">
        <f>VLOOKUP($A1082,'Supporting Data'!$A$2:$BH$1679,49,FALSE)</f>
        <v>0.13333334028720861</v>
      </c>
      <c r="L1082" s="125">
        <f>VLOOKUP($A1082,'Supporting Data'!$A$2:$BH$1679,26,FALSE)</f>
        <v>88.847831726074219</v>
      </c>
      <c r="M1082" s="125">
        <f>VLOOKUP($A1082,'Supporting Data'!$A$2:$BH$1679,53,FALSE)</f>
        <v>91.289512634277344</v>
      </c>
    </row>
    <row r="1083" spans="1:13" x14ac:dyDescent="0.3">
      <c r="A1083" s="4">
        <v>1151155240</v>
      </c>
      <c r="B1083" s="3" t="s">
        <v>3792</v>
      </c>
      <c r="C1083" s="3" t="s">
        <v>2082</v>
      </c>
      <c r="D1083" s="125">
        <f>VLOOKUP($A1083,'Supporting Data'!$A$2:$BH$1679,5,FALSE)</f>
        <v>96.628997802734375</v>
      </c>
      <c r="E1083" s="128">
        <f>VLOOKUP($A1083,'Supporting Data'!$A$2:$BH$1679,16,FALSE)</f>
        <v>0.92682927846908569</v>
      </c>
      <c r="F1083" s="125">
        <f>VLOOKUP($A1083,'Supporting Data'!$A$2:$BH$1679,7,FALSE)</f>
        <v>93.767967224121094</v>
      </c>
      <c r="G1083" s="128">
        <f>VLOOKUP($A1083,'Supporting Data'!$A$2:$BH$1679,49,FALSE)</f>
        <v>0.88617885112762451</v>
      </c>
      <c r="H1083" s="125">
        <f>VLOOKUP($A1083,'Supporting Data'!$A$2:$BH$1679,6,FALSE)</f>
        <v>98.305465698242188</v>
      </c>
      <c r="I1083" s="128">
        <f>VLOOKUP($A1083,'Supporting Data'!$A$2:$BH$1679,22,FALSE)</f>
        <v>0.92682927846908569</v>
      </c>
      <c r="J1083" s="125">
        <f>VLOOKUP($A1083,'Supporting Data'!$A$2:$BH$1679,8,FALSE)</f>
        <v>93.084381103515625</v>
      </c>
      <c r="K1083" s="128">
        <f>VLOOKUP($A1083,'Supporting Data'!$A$2:$BH$1679,49,FALSE)</f>
        <v>0.88617885112762451</v>
      </c>
      <c r="L1083" s="125">
        <f>VLOOKUP($A1083,'Supporting Data'!$A$2:$BH$1679,26,FALSE)</f>
        <v>92.7750244140625</v>
      </c>
      <c r="M1083" s="125">
        <f>VLOOKUP($A1083,'Supporting Data'!$A$2:$BH$1679,53,FALSE)</f>
        <v>85.392234802246094</v>
      </c>
    </row>
    <row r="1084" spans="1:13" x14ac:dyDescent="0.3">
      <c r="A1084" s="4">
        <v>100933060</v>
      </c>
      <c r="B1084" s="3" t="s">
        <v>43</v>
      </c>
      <c r="C1084" s="3" t="s">
        <v>638</v>
      </c>
      <c r="D1084" s="125">
        <f>VLOOKUP($A1084,'Supporting Data'!$A$2:$BH$1679,5,FALSE)</f>
        <v>80.896903991699219</v>
      </c>
      <c r="E1084" s="128">
        <f>VLOOKUP($A1084,'Supporting Data'!$A$2:$BH$1679,16,FALSE)</f>
        <v>0.22365988790988919</v>
      </c>
      <c r="F1084" s="125">
        <f>VLOOKUP($A1084,'Supporting Data'!$A$2:$BH$1679,7,FALSE)</f>
        <v>77.316566467285156</v>
      </c>
      <c r="G1084" s="128">
        <f>VLOOKUP($A1084,'Supporting Data'!$A$2:$BH$1679,49,FALSE)</f>
        <v>8.314087986946106E-2</v>
      </c>
      <c r="H1084" s="125">
        <f>VLOOKUP($A1084,'Supporting Data'!$A$2:$BH$1679,6,FALSE)</f>
        <v>80.84368896484375</v>
      </c>
      <c r="I1084" s="128">
        <f>VLOOKUP($A1084,'Supporting Data'!$A$2:$BH$1679,22,FALSE)</f>
        <v>0.16091954708099371</v>
      </c>
      <c r="J1084" s="125">
        <f>VLOOKUP($A1084,'Supporting Data'!$A$2:$BH$1679,8,FALSE)</f>
        <v>78.697830200195313</v>
      </c>
      <c r="K1084" s="128">
        <f>VLOOKUP($A1084,'Supporting Data'!$A$2:$BH$1679,49,FALSE)</f>
        <v>8.314087986946106E-2</v>
      </c>
      <c r="L1084" s="125">
        <f>VLOOKUP($A1084,'Supporting Data'!$A$2:$BH$1679,26,FALSE)</f>
        <v>82.50390625</v>
      </c>
      <c r="M1084" s="125">
        <f>VLOOKUP($A1084,'Supporting Data'!$A$2:$BH$1679,53,FALSE)</f>
        <v>86.134552001953125</v>
      </c>
    </row>
    <row r="1085" spans="1:13" x14ac:dyDescent="0.3">
      <c r="A1085" s="4">
        <v>960884300</v>
      </c>
      <c r="B1085" s="3" t="s">
        <v>442</v>
      </c>
      <c r="C1085" s="3" t="s">
        <v>1780</v>
      </c>
      <c r="D1085" s="125">
        <f>VLOOKUP($A1085,'Supporting Data'!$A$2:$BH$1679,5,FALSE)</f>
        <v>78.700927734375</v>
      </c>
      <c r="E1085" s="128">
        <f>VLOOKUP($A1085,'Supporting Data'!$A$2:$BH$1679,16,FALSE)</f>
        <v>0.27322405576705933</v>
      </c>
      <c r="F1085" s="125">
        <f>VLOOKUP($A1085,'Supporting Data'!$A$2:$BH$1679,7,FALSE)</f>
        <v>77.761520385742188</v>
      </c>
      <c r="G1085" s="128">
        <f>VLOOKUP($A1085,'Supporting Data'!$A$2:$BH$1679,49,FALSE)</f>
        <v>7.1856290102005005E-2</v>
      </c>
      <c r="H1085" s="125">
        <f>VLOOKUP($A1085,'Supporting Data'!$A$2:$BH$1679,6,FALSE)</f>
        <v>80.249160766601563</v>
      </c>
      <c r="I1085" s="128">
        <f>VLOOKUP($A1085,'Supporting Data'!$A$2:$BH$1679,22,FALSE)</f>
        <v>0.257485032081604</v>
      </c>
      <c r="J1085" s="125">
        <f>VLOOKUP($A1085,'Supporting Data'!$A$2:$BH$1679,8,FALSE)</f>
        <v>79.155738830566406</v>
      </c>
      <c r="K1085" s="128">
        <f>VLOOKUP($A1085,'Supporting Data'!$A$2:$BH$1679,49,FALSE)</f>
        <v>7.1856290102005005E-2</v>
      </c>
      <c r="L1085" s="125">
        <f>VLOOKUP($A1085,'Supporting Data'!$A$2:$BH$1679,26,FALSE)</f>
        <v>86.733184814453125</v>
      </c>
      <c r="M1085" s="125">
        <f>VLOOKUP($A1085,'Supporting Data'!$A$2:$BH$1679,53,FALSE)</f>
        <v>89.062568664550781</v>
      </c>
    </row>
    <row r="1086" spans="1:13" x14ac:dyDescent="0.3">
      <c r="A1086" s="4">
        <v>1151154920</v>
      </c>
      <c r="B1086" s="3" t="s">
        <v>3792</v>
      </c>
      <c r="C1086" s="3" t="s">
        <v>2076</v>
      </c>
      <c r="D1086" s="125">
        <f>VLOOKUP($A1086,'Supporting Data'!$A$2:$BH$1679,5,FALSE)</f>
        <v>81.051406860351563</v>
      </c>
      <c r="E1086" s="128">
        <f>VLOOKUP($A1086,'Supporting Data'!$A$2:$BH$1679,16,FALSE)</f>
        <v>7.0422537624835968E-2</v>
      </c>
      <c r="F1086" s="125">
        <f>VLOOKUP($A1086,'Supporting Data'!$A$2:$BH$1679,7,FALSE)</f>
        <v>77.040725708007813</v>
      </c>
      <c r="G1086" s="128">
        <f>VLOOKUP($A1086,'Supporting Data'!$A$2:$BH$1679,49,FALSE)</f>
        <v>0</v>
      </c>
      <c r="H1086" s="125">
        <f>VLOOKUP($A1086,'Supporting Data'!$A$2:$BH$1679,6,FALSE)</f>
        <v>82.446273803710938</v>
      </c>
      <c r="I1086" s="128">
        <f>VLOOKUP($A1086,'Supporting Data'!$A$2:$BH$1679,22,FALSE)</f>
        <v>7.0422537624835968E-2</v>
      </c>
      <c r="J1086" s="125">
        <f>VLOOKUP($A1086,'Supporting Data'!$A$2:$BH$1679,8,FALSE)</f>
        <v>78.929336547851563</v>
      </c>
      <c r="K1086" s="128">
        <f>VLOOKUP($A1086,'Supporting Data'!$A$2:$BH$1679,49,FALSE)</f>
        <v>0</v>
      </c>
      <c r="L1086" s="125">
        <f>VLOOKUP($A1086,'Supporting Data'!$A$2:$BH$1679,26,FALSE)</f>
        <v>78.878799438476563</v>
      </c>
      <c r="M1086" s="125">
        <f>VLOOKUP($A1086,'Supporting Data'!$A$2:$BH$1679,53,FALSE)</f>
        <v>84.56744384765625</v>
      </c>
    </row>
    <row r="1087" spans="1:13" x14ac:dyDescent="0.3">
      <c r="A1087" s="4">
        <v>1151154250</v>
      </c>
      <c r="B1087" s="3" t="s">
        <v>3792</v>
      </c>
      <c r="C1087" s="3" t="s">
        <v>2067</v>
      </c>
      <c r="D1087" s="125">
        <f>VLOOKUP($A1087,'Supporting Data'!$A$2:$BH$1679,5,FALSE)</f>
        <v>89.121315002441406</v>
      </c>
      <c r="E1087" s="128">
        <f>VLOOKUP($A1087,'Supporting Data'!$A$2:$BH$1679,16,FALSE)</f>
        <v>8.4210529923439026E-2</v>
      </c>
      <c r="F1087" s="125">
        <f>VLOOKUP($A1087,'Supporting Data'!$A$2:$BH$1679,7,FALSE)</f>
        <v>87.257949829101563</v>
      </c>
      <c r="G1087" s="128">
        <f>VLOOKUP($A1087,'Supporting Data'!$A$2:$BH$1679,49,FALSE)</f>
        <v>3.1578946858644492E-2</v>
      </c>
      <c r="H1087" s="125">
        <f>VLOOKUP($A1087,'Supporting Data'!$A$2:$BH$1679,6,FALSE)</f>
        <v>90.6243896484375</v>
      </c>
      <c r="I1087" s="128">
        <f>VLOOKUP($A1087,'Supporting Data'!$A$2:$BH$1679,22,FALSE)</f>
        <v>8.4210529923439026E-2</v>
      </c>
      <c r="J1087" s="125">
        <f>VLOOKUP($A1087,'Supporting Data'!$A$2:$BH$1679,8,FALSE)</f>
        <v>87.1322021484375</v>
      </c>
      <c r="K1087" s="128">
        <f>VLOOKUP($A1087,'Supporting Data'!$A$2:$BH$1679,49,FALSE)</f>
        <v>3.1578946858644492E-2</v>
      </c>
      <c r="L1087" s="125">
        <f>VLOOKUP($A1087,'Supporting Data'!$A$2:$BH$1679,26,FALSE)</f>
        <v>83.108085632324219</v>
      </c>
      <c r="M1087" s="125">
        <f>VLOOKUP($A1087,'Supporting Data'!$A$2:$BH$1679,53,FALSE)</f>
        <v>88.732650756835938</v>
      </c>
    </row>
    <row r="1088" spans="1:13" x14ac:dyDescent="0.3">
      <c r="A1088" s="4">
        <v>480734060</v>
      </c>
      <c r="B1088" s="3" t="s">
        <v>222</v>
      </c>
      <c r="C1088" s="3" t="s">
        <v>1194</v>
      </c>
      <c r="D1088" s="125">
        <f>VLOOKUP($A1088,'Supporting Data'!$A$2:$BH$1679,5,FALSE)</f>
        <v>80.81475830078125</v>
      </c>
      <c r="E1088" s="128">
        <f>VLOOKUP($A1088,'Supporting Data'!$A$2:$BH$1679,16,FALSE)</f>
        <v>0.2402597367763519</v>
      </c>
      <c r="F1088" s="125">
        <f>VLOOKUP($A1088,'Supporting Data'!$A$2:$BH$1679,7,FALSE)</f>
        <v>80.348045349121094</v>
      </c>
      <c r="G1088" s="128">
        <f>VLOOKUP($A1088,'Supporting Data'!$A$2:$BH$1679,49,FALSE)</f>
        <v>7.3825500905513763E-2</v>
      </c>
      <c r="H1088" s="125">
        <f>VLOOKUP($A1088,'Supporting Data'!$A$2:$BH$1679,6,FALSE)</f>
        <v>81.682861328125</v>
      </c>
      <c r="I1088" s="128">
        <f>VLOOKUP($A1088,'Supporting Data'!$A$2:$BH$1679,22,FALSE)</f>
        <v>0.2297297269105911</v>
      </c>
      <c r="J1088" s="125">
        <f>VLOOKUP($A1088,'Supporting Data'!$A$2:$BH$1679,8,FALSE)</f>
        <v>82.221450805664063</v>
      </c>
      <c r="K1088" s="128">
        <f>VLOOKUP($A1088,'Supporting Data'!$A$2:$BH$1679,49,FALSE)</f>
        <v>7.3825500905513763E-2</v>
      </c>
      <c r="L1088" s="125">
        <f>VLOOKUP($A1088,'Supporting Data'!$A$2:$BH$1679,26,FALSE)</f>
        <v>81.2955322265625</v>
      </c>
      <c r="M1088" s="125">
        <f>VLOOKUP($A1088,'Supporting Data'!$A$2:$BH$1679,53,FALSE)</f>
        <v>81.350753784179688</v>
      </c>
    </row>
    <row r="1089" spans="1:13" x14ac:dyDescent="0.3">
      <c r="A1089" s="4">
        <v>1151155060</v>
      </c>
      <c r="B1089" s="3" t="s">
        <v>3792</v>
      </c>
      <c r="C1089" s="3" t="s">
        <v>2079</v>
      </c>
      <c r="D1089" s="125">
        <f>VLOOKUP($A1089,'Supporting Data'!$A$2:$BH$1679,5,FALSE)</f>
        <v>82.243278503417969</v>
      </c>
      <c r="E1089" s="128">
        <f>VLOOKUP($A1089,'Supporting Data'!$A$2:$BH$1679,16,FALSE)</f>
        <v>7.6923079788684845E-2</v>
      </c>
      <c r="F1089" s="125">
        <f>VLOOKUP($A1089,'Supporting Data'!$A$2:$BH$1679,7,FALSE)</f>
        <v>78.29547119140625</v>
      </c>
      <c r="G1089" s="128">
        <f>VLOOKUP($A1089,'Supporting Data'!$A$2:$BH$1679,49,FALSE)</f>
        <v>0</v>
      </c>
      <c r="H1089" s="125">
        <f>VLOOKUP($A1089,'Supporting Data'!$A$2:$BH$1679,6,FALSE)</f>
        <v>83.668998718261719</v>
      </c>
      <c r="I1089" s="128">
        <f>VLOOKUP($A1089,'Supporting Data'!$A$2:$BH$1679,22,FALSE)</f>
        <v>7.6923079788684845E-2</v>
      </c>
      <c r="J1089" s="125">
        <f>VLOOKUP($A1089,'Supporting Data'!$A$2:$BH$1679,8,FALSE)</f>
        <v>78.348587036132813</v>
      </c>
      <c r="K1089" s="128">
        <f>VLOOKUP($A1089,'Supporting Data'!$A$2:$BH$1679,49,FALSE)</f>
        <v>0</v>
      </c>
      <c r="L1089" s="125">
        <f>VLOOKUP($A1089,'Supporting Data'!$A$2:$BH$1679,26,FALSE)</f>
        <v>80.993446350097656</v>
      </c>
      <c r="M1089" s="125">
        <f>VLOOKUP($A1089,'Supporting Data'!$A$2:$BH$1679,53,FALSE)</f>
        <v>74.649307250976563</v>
      </c>
    </row>
    <row r="1090" spans="1:13" x14ac:dyDescent="0.3">
      <c r="A1090" s="4">
        <v>100934055</v>
      </c>
      <c r="B1090" s="3" t="s">
        <v>43</v>
      </c>
      <c r="C1090" s="3" t="s">
        <v>644</v>
      </c>
      <c r="D1090" s="125">
        <f>VLOOKUP($A1090,'Supporting Data'!$A$2:$BH$1679,5,FALSE)</f>
        <v>82.585685729980469</v>
      </c>
      <c r="E1090" s="128">
        <f>VLOOKUP($A1090,'Supporting Data'!$A$2:$BH$1679,16,FALSE)</f>
        <v>0.24309392273426059</v>
      </c>
      <c r="F1090" s="125">
        <f>VLOOKUP($A1090,'Supporting Data'!$A$2:$BH$1679,7,FALSE)</f>
        <v>83.255828857421875</v>
      </c>
      <c r="G1090" s="128">
        <f>VLOOKUP($A1090,'Supporting Data'!$A$2:$BH$1679,49,FALSE)</f>
        <v>0.13812154531478879</v>
      </c>
      <c r="H1090" s="125">
        <f>VLOOKUP($A1090,'Supporting Data'!$A$2:$BH$1679,6,FALSE)</f>
        <v>84.01141357421875</v>
      </c>
      <c r="I1090" s="128">
        <f>VLOOKUP($A1090,'Supporting Data'!$A$2:$BH$1679,22,FALSE)</f>
        <v>0.24309392273426059</v>
      </c>
      <c r="J1090" s="125">
        <f>VLOOKUP($A1090,'Supporting Data'!$A$2:$BH$1679,8,FALSE)</f>
        <v>84.08319091796875</v>
      </c>
      <c r="K1090" s="128">
        <f>VLOOKUP($A1090,'Supporting Data'!$A$2:$BH$1679,49,FALSE)</f>
        <v>0.13812154531478879</v>
      </c>
      <c r="L1090" s="125">
        <f>VLOOKUP($A1090,'Supporting Data'!$A$2:$BH$1679,26,FALSE)</f>
        <v>76.462066650390625</v>
      </c>
      <c r="M1090" s="125">
        <f>VLOOKUP($A1090,'Supporting Data'!$A$2:$BH$1679,53,FALSE)</f>
        <v>82.732276916503906</v>
      </c>
    </row>
    <row r="1091" spans="1:13" x14ac:dyDescent="0.3">
      <c r="A1091" s="4">
        <v>100936010</v>
      </c>
      <c r="B1091" s="3" t="s">
        <v>43</v>
      </c>
      <c r="C1091" s="3" t="s">
        <v>658</v>
      </c>
      <c r="D1091" s="125">
        <f>VLOOKUP($A1091,'Supporting Data'!$A$2:$BH$1679,5,FALSE)</f>
        <v>87.611854553222656</v>
      </c>
      <c r="E1091" s="128">
        <f>VLOOKUP($A1091,'Supporting Data'!$A$2:$BH$1679,16,FALSE)</f>
        <v>0.38068181276321411</v>
      </c>
      <c r="F1091" s="125">
        <f>VLOOKUP($A1091,'Supporting Data'!$A$2:$BH$1679,7,FALSE)</f>
        <v>87.070243835449219</v>
      </c>
      <c r="G1091" s="128">
        <f>VLOOKUP($A1091,'Supporting Data'!$A$2:$BH$1679,49,FALSE)</f>
        <v>0.12389380484819409</v>
      </c>
      <c r="H1091" s="125">
        <f>VLOOKUP($A1091,'Supporting Data'!$A$2:$BH$1679,6,FALSE)</f>
        <v>88.6514892578125</v>
      </c>
      <c r="I1091" s="128">
        <f>VLOOKUP($A1091,'Supporting Data'!$A$2:$BH$1679,22,FALSE)</f>
        <v>0.2321428507566452</v>
      </c>
      <c r="J1091" s="125">
        <f>VLOOKUP($A1091,'Supporting Data'!$A$2:$BH$1679,8,FALSE)</f>
        <v>87.408393859863281</v>
      </c>
      <c r="K1091" s="128">
        <f>VLOOKUP($A1091,'Supporting Data'!$A$2:$BH$1679,49,FALSE)</f>
        <v>0.12389380484819409</v>
      </c>
      <c r="L1091" s="125">
        <f>VLOOKUP($A1091,'Supporting Data'!$A$2:$BH$1679,26,FALSE)</f>
        <v>83.108085632324219</v>
      </c>
      <c r="M1091" s="125">
        <f>VLOOKUP($A1091,'Supporting Data'!$A$2:$BH$1679,53,FALSE)</f>
        <v>86.32012939453125</v>
      </c>
    </row>
    <row r="1092" spans="1:13" x14ac:dyDescent="0.3">
      <c r="A1092" s="4">
        <v>960884060</v>
      </c>
      <c r="B1092" s="3" t="s">
        <v>442</v>
      </c>
      <c r="C1092" s="3" t="s">
        <v>1765</v>
      </c>
      <c r="D1092" s="125">
        <f>VLOOKUP($A1092,'Supporting Data'!$A$2:$BH$1679,5,FALSE)</f>
        <v>90.778770446777344</v>
      </c>
      <c r="E1092" s="128">
        <f>VLOOKUP($A1092,'Supporting Data'!$A$2:$BH$1679,16,FALSE)</f>
        <v>0.22352941334247589</v>
      </c>
      <c r="F1092" s="125">
        <f>VLOOKUP($A1092,'Supporting Data'!$A$2:$BH$1679,7,FALSE)</f>
        <v>90.829948425292969</v>
      </c>
      <c r="G1092" s="128">
        <f>VLOOKUP($A1092,'Supporting Data'!$A$2:$BH$1679,49,FALSE)</f>
        <v>7.3619633913040161E-2</v>
      </c>
      <c r="H1092" s="125">
        <f>VLOOKUP($A1092,'Supporting Data'!$A$2:$BH$1679,6,FALSE)</f>
        <v>92.667243957519531</v>
      </c>
      <c r="I1092" s="128">
        <f>VLOOKUP($A1092,'Supporting Data'!$A$2:$BH$1679,22,FALSE)</f>
        <v>0.20858895778656009</v>
      </c>
      <c r="J1092" s="125">
        <f>VLOOKUP($A1092,'Supporting Data'!$A$2:$BH$1679,8,FALSE)</f>
        <v>95.374351501464844</v>
      </c>
      <c r="K1092" s="128">
        <f>VLOOKUP($A1092,'Supporting Data'!$A$2:$BH$1679,49,FALSE)</f>
        <v>7.3619633913040161E-2</v>
      </c>
      <c r="L1092" s="125">
        <f>VLOOKUP($A1092,'Supporting Data'!$A$2:$BH$1679,26,FALSE)</f>
        <v>94.587570190429688</v>
      </c>
      <c r="M1092" s="125">
        <f>VLOOKUP($A1092,'Supporting Data'!$A$2:$BH$1679,53,FALSE)</f>
        <v>95.289756774902344</v>
      </c>
    </row>
    <row r="1093" spans="1:13" x14ac:dyDescent="0.3">
      <c r="A1093" s="4">
        <v>480745040</v>
      </c>
      <c r="B1093" s="3" t="s">
        <v>223</v>
      </c>
      <c r="C1093" s="3" t="s">
        <v>1208</v>
      </c>
      <c r="D1093" s="125">
        <f>VLOOKUP($A1093,'Supporting Data'!$A$2:$BH$1679,5,FALSE)</f>
        <v>80.370704650878906</v>
      </c>
      <c r="E1093" s="128">
        <f>VLOOKUP($A1093,'Supporting Data'!$A$2:$BH$1679,16,FALSE)</f>
        <v>0.41447368264198298</v>
      </c>
      <c r="F1093" s="125">
        <f>VLOOKUP($A1093,'Supporting Data'!$A$2:$BH$1679,7,FALSE)</f>
        <v>81.924331665039063</v>
      </c>
      <c r="G1093" s="128">
        <f>VLOOKUP($A1093,'Supporting Data'!$A$2:$BH$1679,49,FALSE)</f>
        <v>0.30000001192092901</v>
      </c>
      <c r="H1093" s="125">
        <f>VLOOKUP($A1093,'Supporting Data'!$A$2:$BH$1679,6,FALSE)</f>
        <v>81.4725341796875</v>
      </c>
      <c r="I1093" s="128">
        <f>VLOOKUP($A1093,'Supporting Data'!$A$2:$BH$1679,22,FALSE)</f>
        <v>0.3769230842590332</v>
      </c>
      <c r="J1093" s="125">
        <f>VLOOKUP($A1093,'Supporting Data'!$A$2:$BH$1679,8,FALSE)</f>
        <v>83.801490783691406</v>
      </c>
      <c r="K1093" s="128">
        <f>VLOOKUP($A1093,'Supporting Data'!$A$2:$BH$1679,49,FALSE)</f>
        <v>0.30000001192092901</v>
      </c>
      <c r="L1093" s="125">
        <f>VLOOKUP($A1093,'Supporting Data'!$A$2:$BH$1679,26,FALSE)</f>
        <v>80.087165832519531</v>
      </c>
      <c r="M1093" s="125">
        <f>VLOOKUP($A1093,'Supporting Data'!$A$2:$BH$1679,53,FALSE)</f>
        <v>84.134429931640625</v>
      </c>
    </row>
    <row r="1094" spans="1:13" x14ac:dyDescent="0.3">
      <c r="A1094" s="4">
        <v>1151155970</v>
      </c>
      <c r="B1094" s="3" t="s">
        <v>3792</v>
      </c>
      <c r="C1094" s="3" t="s">
        <v>2091</v>
      </c>
      <c r="D1094" s="125">
        <f>VLOOKUP($A1094,'Supporting Data'!$A$2:$BH$1679,5,FALSE)</f>
        <v>81.379325866699219</v>
      </c>
      <c r="E1094" s="128">
        <f>VLOOKUP($A1094,'Supporting Data'!$A$2:$BH$1679,16,FALSE)</f>
        <v>0.15384615957736969</v>
      </c>
      <c r="F1094" s="125">
        <f>VLOOKUP($A1094,'Supporting Data'!$A$2:$BH$1679,7,FALSE)</f>
        <v>82.65228271484375</v>
      </c>
      <c r="G1094" s="128">
        <f>VLOOKUP($A1094,'Supporting Data'!$A$2:$BH$1679,49,FALSE)</f>
        <v>9.3406595289707184E-2</v>
      </c>
      <c r="H1094" s="125">
        <f>VLOOKUP($A1094,'Supporting Data'!$A$2:$BH$1679,6,FALSE)</f>
        <v>82.916267395019531</v>
      </c>
      <c r="I1094" s="128">
        <f>VLOOKUP($A1094,'Supporting Data'!$A$2:$BH$1679,22,FALSE)</f>
        <v>0.15384615957736969</v>
      </c>
      <c r="J1094" s="125">
        <f>VLOOKUP($A1094,'Supporting Data'!$A$2:$BH$1679,8,FALSE)</f>
        <v>80.8890380859375</v>
      </c>
      <c r="K1094" s="128">
        <f>VLOOKUP($A1094,'Supporting Data'!$A$2:$BH$1679,49,FALSE)</f>
        <v>9.3406595289707184E-2</v>
      </c>
      <c r="L1094" s="125">
        <f>VLOOKUP($A1094,'Supporting Data'!$A$2:$BH$1679,26,FALSE)</f>
        <v>84.618545532226563</v>
      </c>
      <c r="M1094" s="125">
        <f>VLOOKUP($A1094,'Supporting Data'!$A$2:$BH$1679,53,FALSE)</f>
        <v>76.154556274414063</v>
      </c>
    </row>
    <row r="1095" spans="1:13" x14ac:dyDescent="0.3">
      <c r="A1095" s="4">
        <v>960943020</v>
      </c>
      <c r="B1095" s="3" t="s">
        <v>448</v>
      </c>
      <c r="C1095" s="3" t="s">
        <v>1842</v>
      </c>
      <c r="D1095" s="125">
        <f>VLOOKUP($A1095,'Supporting Data'!$A$2:$BH$1679,5,FALSE)</f>
        <v>86.3831787109375</v>
      </c>
      <c r="E1095" s="128">
        <f>VLOOKUP($A1095,'Supporting Data'!$A$2:$BH$1679,16,FALSE)</f>
        <v>0.55520504713058472</v>
      </c>
      <c r="F1095" s="125">
        <f>VLOOKUP($A1095,'Supporting Data'!$A$2:$BH$1679,7,FALSE)</f>
        <v>80.594245910644531</v>
      </c>
      <c r="G1095" s="128">
        <f>VLOOKUP($A1095,'Supporting Data'!$A$2:$BH$1679,49,FALSE)</f>
        <v>0.16042780876159671</v>
      </c>
      <c r="H1095" s="125">
        <f>VLOOKUP($A1095,'Supporting Data'!$A$2:$BH$1679,6,FALSE)</f>
        <v>85.828910827636719</v>
      </c>
      <c r="I1095" s="128">
        <f>VLOOKUP($A1095,'Supporting Data'!$A$2:$BH$1679,22,FALSE)</f>
        <v>0.30158731341362</v>
      </c>
      <c r="J1095" s="125">
        <f>VLOOKUP($A1095,'Supporting Data'!$A$2:$BH$1679,8,FALSE)</f>
        <v>80.309173583984375</v>
      </c>
      <c r="K1095" s="128">
        <f>VLOOKUP($A1095,'Supporting Data'!$A$2:$BH$1679,49,FALSE)</f>
        <v>0.16042780876159671</v>
      </c>
      <c r="L1095" s="125">
        <f>VLOOKUP($A1095,'Supporting Data'!$A$2:$BH$1679,26,FALSE)</f>
        <v>86.431098937988281</v>
      </c>
      <c r="M1095" s="125">
        <f>VLOOKUP($A1095,'Supporting Data'!$A$2:$BH$1679,53,FALSE)</f>
        <v>86.237648010253906</v>
      </c>
    </row>
    <row r="1096" spans="1:13" x14ac:dyDescent="0.3">
      <c r="A1096" s="4">
        <v>961024040</v>
      </c>
      <c r="B1096" s="3" t="s">
        <v>453</v>
      </c>
      <c r="C1096" s="3" t="s">
        <v>1880</v>
      </c>
      <c r="D1096" s="125">
        <f>VLOOKUP($A1096,'Supporting Data'!$A$2:$BH$1679,5,FALSE)</f>
        <v>86.954795837402344</v>
      </c>
      <c r="E1096" s="128">
        <f>VLOOKUP($A1096,'Supporting Data'!$A$2:$BH$1679,16,FALSE)</f>
        <v>0.64705884456634521</v>
      </c>
      <c r="F1096" s="125">
        <f>VLOOKUP($A1096,'Supporting Data'!$A$2:$BH$1679,7,FALSE)</f>
        <v>87.616241455078125</v>
      </c>
      <c r="G1096" s="128">
        <f>VLOOKUP($A1096,'Supporting Data'!$A$2:$BH$1679,49,FALSE)</f>
        <v>0.4166666567325592</v>
      </c>
      <c r="H1096" s="125">
        <f>VLOOKUP($A1096,'Supporting Data'!$A$2:$BH$1679,6,FALSE)</f>
        <v>88.304473876953125</v>
      </c>
      <c r="I1096" s="128">
        <f>VLOOKUP($A1096,'Supporting Data'!$A$2:$BH$1679,22,FALSE)</f>
        <v>0.3958333432674408</v>
      </c>
      <c r="J1096" s="125">
        <f>VLOOKUP($A1096,'Supporting Data'!$A$2:$BH$1679,8,FALSE)</f>
        <v>86.108650207519531</v>
      </c>
      <c r="K1096" s="128">
        <f>VLOOKUP($A1096,'Supporting Data'!$A$2:$BH$1679,49,FALSE)</f>
        <v>0.4166666567325592</v>
      </c>
      <c r="L1096" s="125">
        <f>VLOOKUP($A1096,'Supporting Data'!$A$2:$BH$1679,26,FALSE)</f>
        <v>86.129005432128906</v>
      </c>
      <c r="M1096" s="125">
        <f>VLOOKUP($A1096,'Supporting Data'!$A$2:$BH$1679,53,FALSE)</f>
        <v>85.000465393066406</v>
      </c>
    </row>
    <row r="1097" spans="1:13" x14ac:dyDescent="0.3">
      <c r="A1097" s="4">
        <v>960884080</v>
      </c>
      <c r="B1097" s="3" t="s">
        <v>442</v>
      </c>
      <c r="C1097" s="3" t="s">
        <v>1766</v>
      </c>
      <c r="D1097" s="125">
        <f>VLOOKUP($A1097,'Supporting Data'!$A$2:$BH$1679,5,FALSE)</f>
        <v>84.9124755859375</v>
      </c>
      <c r="E1097" s="128">
        <f>VLOOKUP($A1097,'Supporting Data'!$A$2:$BH$1679,16,FALSE)</f>
        <v>0.27485379576683039</v>
      </c>
      <c r="F1097" s="125">
        <f>VLOOKUP($A1097,'Supporting Data'!$A$2:$BH$1679,7,FALSE)</f>
        <v>87.203903198242188</v>
      </c>
      <c r="G1097" s="128">
        <f>VLOOKUP($A1097,'Supporting Data'!$A$2:$BH$1679,49,FALSE)</f>
        <v>6.25E-2</v>
      </c>
      <c r="H1097" s="125">
        <f>VLOOKUP($A1097,'Supporting Data'!$A$2:$BH$1679,6,FALSE)</f>
        <v>85.765861511230469</v>
      </c>
      <c r="I1097" s="128">
        <f>VLOOKUP($A1097,'Supporting Data'!$A$2:$BH$1679,22,FALSE)</f>
        <v>0.2361111044883728</v>
      </c>
      <c r="J1097" s="125">
        <f>VLOOKUP($A1097,'Supporting Data'!$A$2:$BH$1679,8,FALSE)</f>
        <v>89.014663696289063</v>
      </c>
      <c r="K1097" s="128">
        <f>VLOOKUP($A1097,'Supporting Data'!$A$2:$BH$1679,49,FALSE)</f>
        <v>6.25E-2</v>
      </c>
      <c r="L1097" s="125">
        <f>VLOOKUP($A1097,'Supporting Data'!$A$2:$BH$1679,26,FALSE)</f>
        <v>90.660377502441406</v>
      </c>
      <c r="M1097" s="125">
        <f>VLOOKUP($A1097,'Supporting Data'!$A$2:$BH$1679,53,FALSE)</f>
        <v>93.763893127441406</v>
      </c>
    </row>
    <row r="1098" spans="1:13" x14ac:dyDescent="0.3">
      <c r="A1098" s="4">
        <v>100935050</v>
      </c>
      <c r="B1098" s="3" t="s">
        <v>43</v>
      </c>
      <c r="C1098" s="3" t="s">
        <v>654</v>
      </c>
      <c r="D1098" s="125">
        <f>VLOOKUP($A1098,'Supporting Data'!$A$2:$BH$1679,5,FALSE)</f>
        <v>83.610549926757813</v>
      </c>
      <c r="E1098" s="128">
        <f>VLOOKUP($A1098,'Supporting Data'!$A$2:$BH$1679,16,FALSE)</f>
        <v>0.60283690690994263</v>
      </c>
      <c r="F1098" s="125">
        <f>VLOOKUP($A1098,'Supporting Data'!$A$2:$BH$1679,7,FALSE)</f>
        <v>85.529388427734375</v>
      </c>
      <c r="G1098" s="128">
        <f>VLOOKUP($A1098,'Supporting Data'!$A$2:$BH$1679,49,FALSE)</f>
        <v>0.2300885021686554</v>
      </c>
      <c r="H1098" s="125">
        <f>VLOOKUP($A1098,'Supporting Data'!$A$2:$BH$1679,6,FALSE)</f>
        <v>82.449348449707031</v>
      </c>
      <c r="I1098" s="128">
        <f>VLOOKUP($A1098,'Supporting Data'!$A$2:$BH$1679,22,FALSE)</f>
        <v>0.3214285671710968</v>
      </c>
      <c r="J1098" s="125">
        <f>VLOOKUP($A1098,'Supporting Data'!$A$2:$BH$1679,8,FALSE)</f>
        <v>84.489067077636719</v>
      </c>
      <c r="K1098" s="128">
        <f>VLOOKUP($A1098,'Supporting Data'!$A$2:$BH$1679,49,FALSE)</f>
        <v>0.2300885021686554</v>
      </c>
      <c r="L1098" s="125">
        <f>VLOOKUP($A1098,'Supporting Data'!$A$2:$BH$1679,26,FALSE)</f>
        <v>89.754104614257813</v>
      </c>
      <c r="M1098" s="125">
        <f>VLOOKUP($A1098,'Supporting Data'!$A$2:$BH$1679,53,FALSE)</f>
        <v>88.32025146484375</v>
      </c>
    </row>
    <row r="1099" spans="1:13" x14ac:dyDescent="0.3">
      <c r="A1099" s="4">
        <v>1151155030</v>
      </c>
      <c r="B1099" s="3" t="s">
        <v>3792</v>
      </c>
      <c r="C1099" s="3" t="s">
        <v>3794</v>
      </c>
      <c r="D1099" s="125">
        <f>VLOOKUP($A1099,'Supporting Data'!$A$2:$BH$1679,5,FALSE)</f>
        <v>97.737533569335938</v>
      </c>
      <c r="E1099" s="128">
        <f>VLOOKUP($A1099,'Supporting Data'!$A$2:$BH$1679,16,FALSE)</f>
        <v>0.80794703960418701</v>
      </c>
      <c r="F1099" s="125">
        <f>VLOOKUP($A1099,'Supporting Data'!$A$2:$BH$1679,7,FALSE)</f>
        <v>95.030014038085938</v>
      </c>
      <c r="G1099" s="128">
        <f>VLOOKUP($A1099,'Supporting Data'!$A$2:$BH$1679,49,FALSE)</f>
        <v>0.76821190118789673</v>
      </c>
      <c r="H1099" s="125">
        <f>VLOOKUP($A1099,'Supporting Data'!$A$2:$BH$1679,6,FALSE)</f>
        <v>99.45635986328125</v>
      </c>
      <c r="I1099" s="128">
        <f>VLOOKUP($A1099,'Supporting Data'!$A$2:$BH$1679,22,FALSE)</f>
        <v>0.80794703960418701</v>
      </c>
      <c r="J1099" s="125">
        <f>VLOOKUP($A1099,'Supporting Data'!$A$2:$BH$1679,8,FALSE)</f>
        <v>92.817649841308594</v>
      </c>
      <c r="K1099" s="128">
        <f>VLOOKUP($A1099,'Supporting Data'!$A$2:$BH$1679,49,FALSE)</f>
        <v>0.76821190118789673</v>
      </c>
      <c r="L1099" s="125">
        <f>VLOOKUP($A1099,'Supporting Data'!$A$2:$BH$1679,26,FALSE)</f>
        <v>87.337371826171875</v>
      </c>
      <c r="M1099" s="125">
        <f>VLOOKUP($A1099,'Supporting Data'!$A$2:$BH$1679,53,FALSE)</f>
        <v>83.722030639648438</v>
      </c>
    </row>
    <row r="1100" spans="1:13" x14ac:dyDescent="0.3">
      <c r="A1100" s="4">
        <v>961063000</v>
      </c>
      <c r="B1100" s="3" t="s">
        <v>456</v>
      </c>
      <c r="C1100" s="3" t="s">
        <v>1888</v>
      </c>
      <c r="D1100" s="125">
        <f>VLOOKUP($A1100,'Supporting Data'!$A$2:$BH$1679,5,FALSE)</f>
        <v>82.628326416015625</v>
      </c>
      <c r="E1100" s="128">
        <f>VLOOKUP($A1100,'Supporting Data'!$A$2:$BH$1679,16,FALSE)</f>
        <v>0.67894738912582397</v>
      </c>
      <c r="F1100" s="125">
        <f>VLOOKUP($A1100,'Supporting Data'!$A$2:$BH$1679,7,FALSE)</f>
        <v>83.785781860351563</v>
      </c>
      <c r="G1100" s="128">
        <f>VLOOKUP($A1100,'Supporting Data'!$A$2:$BH$1679,49,FALSE)</f>
        <v>0.30188679695129389</v>
      </c>
      <c r="H1100" s="125">
        <f>VLOOKUP($A1100,'Supporting Data'!$A$2:$BH$1679,6,FALSE)</f>
        <v>80.22344970703125</v>
      </c>
      <c r="I1100" s="128">
        <f>VLOOKUP($A1100,'Supporting Data'!$A$2:$BH$1679,22,FALSE)</f>
        <v>0.41626793146133417</v>
      </c>
      <c r="J1100" s="125">
        <f>VLOOKUP($A1100,'Supporting Data'!$A$2:$BH$1679,8,FALSE)</f>
        <v>80.102935791015625</v>
      </c>
      <c r="K1100" s="128">
        <f>VLOOKUP($A1100,'Supporting Data'!$A$2:$BH$1679,49,FALSE)</f>
        <v>0.30188679695129389</v>
      </c>
      <c r="L1100" s="125">
        <f>VLOOKUP($A1100,'Supporting Data'!$A$2:$BH$1679,26,FALSE)</f>
        <v>83.410179138183594</v>
      </c>
      <c r="M1100" s="125">
        <f>VLOOKUP($A1100,'Supporting Data'!$A$2:$BH$1679,53,FALSE)</f>
        <v>83.722030639648438</v>
      </c>
    </row>
    <row r="1101" spans="1:13" x14ac:dyDescent="0.3">
      <c r="A1101" s="4">
        <v>961124100</v>
      </c>
      <c r="B1101" s="3" t="s">
        <v>461</v>
      </c>
      <c r="C1101" s="3" t="s">
        <v>1918</v>
      </c>
      <c r="D1101" s="125">
        <f>VLOOKUP($A1101,'Supporting Data'!$A$2:$BH$1679,5,FALSE)</f>
        <v>85.016845703125</v>
      </c>
      <c r="E1101" s="128">
        <f>VLOOKUP($A1101,'Supporting Data'!$A$2:$BH$1679,16,FALSE)</f>
        <v>0.46846845746040339</v>
      </c>
      <c r="F1101" s="125">
        <f>VLOOKUP($A1101,'Supporting Data'!$A$2:$BH$1679,7,FALSE)</f>
        <v>76.57061767578125</v>
      </c>
      <c r="G1101" s="128">
        <f>VLOOKUP($A1101,'Supporting Data'!$A$2:$BH$1679,49,FALSE)</f>
        <v>0.33928570151329041</v>
      </c>
      <c r="H1101" s="125">
        <f>VLOOKUP($A1101,'Supporting Data'!$A$2:$BH$1679,6,FALSE)</f>
        <v>86.457847595214844</v>
      </c>
      <c r="I1101" s="128">
        <f>VLOOKUP($A1101,'Supporting Data'!$A$2:$BH$1679,22,FALSE)</f>
        <v>0.46846845746040339</v>
      </c>
      <c r="J1101" s="125">
        <f>VLOOKUP($A1101,'Supporting Data'!$A$2:$BH$1679,8,FALSE)</f>
        <v>77.373359680175781</v>
      </c>
      <c r="K1101" s="128">
        <f>VLOOKUP($A1101,'Supporting Data'!$A$2:$BH$1679,49,FALSE)</f>
        <v>0.33928570151329041</v>
      </c>
      <c r="L1101" s="125">
        <f>VLOOKUP($A1101,'Supporting Data'!$A$2:$BH$1679,26,FALSE)</f>
        <v>89.452011108398438</v>
      </c>
      <c r="M1101" s="125">
        <f>VLOOKUP($A1101,'Supporting Data'!$A$2:$BH$1679,53,FALSE)</f>
        <v>77.948478698730469</v>
      </c>
    </row>
    <row r="1102" spans="1:13" x14ac:dyDescent="0.3">
      <c r="A1102" s="4">
        <v>1151154660</v>
      </c>
      <c r="B1102" s="3" t="s">
        <v>3792</v>
      </c>
      <c r="C1102" s="3" t="s">
        <v>2071</v>
      </c>
      <c r="D1102" s="125">
        <f>VLOOKUP($A1102,'Supporting Data'!$A$2:$BH$1679,5,FALSE)</f>
        <v>87.764747619628906</v>
      </c>
      <c r="E1102" s="128">
        <f>VLOOKUP($A1102,'Supporting Data'!$A$2:$BH$1679,16,FALSE)</f>
        <v>5.8823529630899429E-2</v>
      </c>
      <c r="F1102" s="125">
        <f>VLOOKUP($A1102,'Supporting Data'!$A$2:$BH$1679,7,FALSE)</f>
        <v>98.682846069335938</v>
      </c>
      <c r="G1102" s="128">
        <f>VLOOKUP($A1102,'Supporting Data'!$A$2:$BH$1679,49,FALSE)</f>
        <v>5.8823529630899429E-2</v>
      </c>
      <c r="H1102" s="125">
        <f>VLOOKUP($A1102,'Supporting Data'!$A$2:$BH$1679,6,FALSE)</f>
        <v>89.092559814453125</v>
      </c>
      <c r="I1102" s="128">
        <f>VLOOKUP($A1102,'Supporting Data'!$A$2:$BH$1679,22,FALSE)</f>
        <v>5.8823529630899429E-2</v>
      </c>
      <c r="J1102" s="125">
        <f>VLOOKUP($A1102,'Supporting Data'!$A$2:$BH$1679,8,FALSE)</f>
        <v>100.7263717651367</v>
      </c>
      <c r="K1102" s="128">
        <f>VLOOKUP($A1102,'Supporting Data'!$A$2:$BH$1679,49,FALSE)</f>
        <v>5.8823529630899429E-2</v>
      </c>
      <c r="L1102" s="125">
        <f>VLOOKUP($A1102,'Supporting Data'!$A$2:$BH$1679,26,FALSE)</f>
        <v>94.889663696289063</v>
      </c>
      <c r="M1102" s="125">
        <f>VLOOKUP($A1102,'Supporting Data'!$A$2:$BH$1679,53,FALSE)</f>
        <v>103.9088439941406</v>
      </c>
    </row>
    <row r="1103" spans="1:13" x14ac:dyDescent="0.3">
      <c r="A1103" s="4">
        <v>960953040</v>
      </c>
      <c r="B1103" s="3" t="s">
        <v>449</v>
      </c>
      <c r="C1103" s="3" t="s">
        <v>1855</v>
      </c>
      <c r="D1103" s="125">
        <f>VLOOKUP($A1103,'Supporting Data'!$A$2:$BH$1679,5,FALSE)</f>
        <v>75.427581787109375</v>
      </c>
      <c r="E1103" s="128">
        <f>VLOOKUP($A1103,'Supporting Data'!$A$2:$BH$1679,16,FALSE)</f>
        <v>0.4761904776096344</v>
      </c>
      <c r="F1103" s="125">
        <f>VLOOKUP($A1103,'Supporting Data'!$A$2:$BH$1679,7,FALSE)</f>
        <v>77.275222778320313</v>
      </c>
      <c r="G1103" s="128">
        <f>VLOOKUP($A1103,'Supporting Data'!$A$2:$BH$1679,49,FALSE)</f>
        <v>0.16494844853878021</v>
      </c>
      <c r="H1103" s="125">
        <f>VLOOKUP($A1103,'Supporting Data'!$A$2:$BH$1679,6,FALSE)</f>
        <v>73.8101806640625</v>
      </c>
      <c r="I1103" s="128">
        <f>VLOOKUP($A1103,'Supporting Data'!$A$2:$BH$1679,22,FALSE)</f>
        <v>0.2994791567325592</v>
      </c>
      <c r="J1103" s="125">
        <f>VLOOKUP($A1103,'Supporting Data'!$A$2:$BH$1679,8,FALSE)</f>
        <v>78.77996826171875</v>
      </c>
      <c r="K1103" s="128">
        <f>VLOOKUP($A1103,'Supporting Data'!$A$2:$BH$1679,49,FALSE)</f>
        <v>0.16494844853878021</v>
      </c>
      <c r="L1103" s="125">
        <f>VLOOKUP($A1103,'Supporting Data'!$A$2:$BH$1679,26,FALSE)</f>
        <v>78.274620056152344</v>
      </c>
      <c r="M1103" s="125">
        <f>VLOOKUP($A1103,'Supporting Data'!$A$2:$BH$1679,53,FALSE)</f>
        <v>81.495094299316406</v>
      </c>
    </row>
    <row r="1104" spans="1:13" x14ac:dyDescent="0.3">
      <c r="A1104" s="4">
        <v>960884220</v>
      </c>
      <c r="B1104" s="3" t="s">
        <v>442</v>
      </c>
      <c r="C1104" s="3" t="s">
        <v>1775</v>
      </c>
      <c r="D1104" s="125">
        <f>VLOOKUP($A1104,'Supporting Data'!$A$2:$BH$1679,5,FALSE)</f>
        <v>81.852279663085938</v>
      </c>
      <c r="E1104" s="128">
        <f>VLOOKUP($A1104,'Supporting Data'!$A$2:$BH$1679,16,FALSE)</f>
        <v>0.2835051417350769</v>
      </c>
      <c r="F1104" s="125">
        <f>VLOOKUP($A1104,'Supporting Data'!$A$2:$BH$1679,7,FALSE)</f>
        <v>75.565773010253906</v>
      </c>
      <c r="G1104" s="128">
        <f>VLOOKUP($A1104,'Supporting Data'!$A$2:$BH$1679,49,FALSE)</f>
        <v>4.516129195690155E-2</v>
      </c>
      <c r="H1104" s="125">
        <f>VLOOKUP($A1104,'Supporting Data'!$A$2:$BH$1679,6,FALSE)</f>
        <v>82.342094421386719</v>
      </c>
      <c r="I1104" s="128">
        <f>VLOOKUP($A1104,'Supporting Data'!$A$2:$BH$1679,22,FALSE)</f>
        <v>0.23870967328548429</v>
      </c>
      <c r="J1104" s="125">
        <f>VLOOKUP($A1104,'Supporting Data'!$A$2:$BH$1679,8,FALSE)</f>
        <v>77.545234680175781</v>
      </c>
      <c r="K1104" s="128">
        <f>VLOOKUP($A1104,'Supporting Data'!$A$2:$BH$1679,49,FALSE)</f>
        <v>4.516129195690155E-2</v>
      </c>
      <c r="L1104" s="125">
        <f>VLOOKUP($A1104,'Supporting Data'!$A$2:$BH$1679,26,FALSE)</f>
        <v>84.014358520507813</v>
      </c>
      <c r="M1104" s="125">
        <f>VLOOKUP($A1104,'Supporting Data'!$A$2:$BH$1679,53,FALSE)</f>
        <v>78.876373291015625</v>
      </c>
    </row>
    <row r="1105" spans="1:13" x14ac:dyDescent="0.3">
      <c r="A1105" s="4">
        <v>961104100</v>
      </c>
      <c r="B1105" s="3" t="s">
        <v>459</v>
      </c>
      <c r="C1105" s="3" t="s">
        <v>1902</v>
      </c>
      <c r="D1105" s="125">
        <f>VLOOKUP($A1105,'Supporting Data'!$A$2:$BH$1679,5,FALSE)</f>
        <v>85.882339477539063</v>
      </c>
      <c r="E1105" s="128">
        <f>VLOOKUP($A1105,'Supporting Data'!$A$2:$BH$1679,16,FALSE)</f>
        <v>0.26570048928260798</v>
      </c>
      <c r="F1105" s="125">
        <f>VLOOKUP($A1105,'Supporting Data'!$A$2:$BH$1679,7,FALSE)</f>
        <v>86.867279052734375</v>
      </c>
      <c r="G1105" s="128">
        <f>VLOOKUP($A1105,'Supporting Data'!$A$2:$BH$1679,49,FALSE)</f>
        <v>9.5693781971931458E-2</v>
      </c>
      <c r="H1105" s="125">
        <f>VLOOKUP($A1105,'Supporting Data'!$A$2:$BH$1679,6,FALSE)</f>
        <v>87.512908935546875</v>
      </c>
      <c r="I1105" s="128">
        <f>VLOOKUP($A1105,'Supporting Data'!$A$2:$BH$1679,22,FALSE)</f>
        <v>0.26570048928260798</v>
      </c>
      <c r="J1105" s="125">
        <f>VLOOKUP($A1105,'Supporting Data'!$A$2:$BH$1679,8,FALSE)</f>
        <v>90.132568359375</v>
      </c>
      <c r="K1105" s="128">
        <f>VLOOKUP($A1105,'Supporting Data'!$A$2:$BH$1679,49,FALSE)</f>
        <v>9.5693781971931458E-2</v>
      </c>
      <c r="L1105" s="125">
        <f>VLOOKUP($A1105,'Supporting Data'!$A$2:$BH$1679,26,FALSE)</f>
        <v>84.618545532226563</v>
      </c>
      <c r="M1105" s="125">
        <f>VLOOKUP($A1105,'Supporting Data'!$A$2:$BH$1679,53,FALSE)</f>
        <v>87.516082763671875</v>
      </c>
    </row>
    <row r="1106" spans="1:13" x14ac:dyDescent="0.3">
      <c r="A1106" s="4">
        <v>960894340</v>
      </c>
      <c r="B1106" s="3" t="s">
        <v>443</v>
      </c>
      <c r="C1106" s="3" t="s">
        <v>1793</v>
      </c>
      <c r="D1106" s="125">
        <f>VLOOKUP($A1106,'Supporting Data'!$A$2:$BH$1679,5,FALSE)</f>
        <v>86.270988464355469</v>
      </c>
      <c r="E1106" s="128">
        <f>VLOOKUP($A1106,'Supporting Data'!$A$2:$BH$1679,16,FALSE)</f>
        <v>0.19163763523101809</v>
      </c>
      <c r="F1106" s="125">
        <f>VLOOKUP($A1106,'Supporting Data'!$A$2:$BH$1679,7,FALSE)</f>
        <v>81.840904235839844</v>
      </c>
      <c r="G1106" s="128">
        <f>VLOOKUP($A1106,'Supporting Data'!$A$2:$BH$1679,49,FALSE)</f>
        <v>5.9027776122093201E-2</v>
      </c>
      <c r="H1106" s="125">
        <f>VLOOKUP($A1106,'Supporting Data'!$A$2:$BH$1679,6,FALSE)</f>
        <v>87.95867919921875</v>
      </c>
      <c r="I1106" s="128">
        <f>VLOOKUP($A1106,'Supporting Data'!$A$2:$BH$1679,22,FALSE)</f>
        <v>0.19163763523101809</v>
      </c>
      <c r="J1106" s="125">
        <f>VLOOKUP($A1106,'Supporting Data'!$A$2:$BH$1679,8,FALSE)</f>
        <v>84.1773681640625</v>
      </c>
      <c r="K1106" s="128">
        <f>VLOOKUP($A1106,'Supporting Data'!$A$2:$BH$1679,49,FALSE)</f>
        <v>5.9027776122093201E-2</v>
      </c>
      <c r="L1106" s="125">
        <f>VLOOKUP($A1106,'Supporting Data'!$A$2:$BH$1679,26,FALSE)</f>
        <v>87.0352783203125</v>
      </c>
      <c r="M1106" s="125">
        <f>VLOOKUP($A1106,'Supporting Data'!$A$2:$BH$1679,53,FALSE)</f>
        <v>88.279014587402344</v>
      </c>
    </row>
    <row r="1107" spans="1:13" x14ac:dyDescent="0.3">
      <c r="A1107" s="4">
        <v>480735040</v>
      </c>
      <c r="B1107" s="3" t="s">
        <v>222</v>
      </c>
      <c r="C1107" s="3" t="s">
        <v>1199</v>
      </c>
      <c r="D1107" s="125">
        <f>VLOOKUP($A1107,'Supporting Data'!$A$2:$BH$1679,5,FALSE)</f>
        <v>85.664939880371094</v>
      </c>
      <c r="E1107" s="128">
        <f>VLOOKUP($A1107,'Supporting Data'!$A$2:$BH$1679,16,FALSE)</f>
        <v>0.45390069484710688</v>
      </c>
      <c r="F1107" s="125">
        <f>VLOOKUP($A1107,'Supporting Data'!$A$2:$BH$1679,7,FALSE)</f>
        <v>81.054405212402344</v>
      </c>
      <c r="G1107" s="128">
        <f>VLOOKUP($A1107,'Supporting Data'!$A$2:$BH$1679,49,FALSE)</f>
        <v>0.24347825348377231</v>
      </c>
      <c r="H1107" s="125">
        <f>VLOOKUP($A1107,'Supporting Data'!$A$2:$BH$1679,6,FALSE)</f>
        <v>85.808815002441406</v>
      </c>
      <c r="I1107" s="128">
        <f>VLOOKUP($A1107,'Supporting Data'!$A$2:$BH$1679,22,FALSE)</f>
        <v>0.39130434393882751</v>
      </c>
      <c r="J1107" s="125">
        <f>VLOOKUP($A1107,'Supporting Data'!$A$2:$BH$1679,8,FALSE)</f>
        <v>82.13140869140625</v>
      </c>
      <c r="K1107" s="128">
        <f>VLOOKUP($A1107,'Supporting Data'!$A$2:$BH$1679,49,FALSE)</f>
        <v>0.24347825348377231</v>
      </c>
      <c r="L1107" s="125">
        <f>VLOOKUP($A1107,'Supporting Data'!$A$2:$BH$1679,26,FALSE)</f>
        <v>92.7750244140625</v>
      </c>
      <c r="M1107" s="125">
        <f>VLOOKUP($A1107,'Supporting Data'!$A$2:$BH$1679,53,FALSE)</f>
        <v>86.217033386230469</v>
      </c>
    </row>
    <row r="1108" spans="1:13" x14ac:dyDescent="0.3">
      <c r="A1108" s="4">
        <v>100935080</v>
      </c>
      <c r="B1108" s="3" t="s">
        <v>43</v>
      </c>
      <c r="C1108" s="3" t="s">
        <v>656</v>
      </c>
      <c r="D1108" s="125">
        <f>VLOOKUP($A1108,'Supporting Data'!$A$2:$BH$1679,5,FALSE)</f>
        <v>87.9776611328125</v>
      </c>
      <c r="E1108" s="128">
        <f>VLOOKUP($A1108,'Supporting Data'!$A$2:$BH$1679,16,FALSE)</f>
        <v>0.52849739789962769</v>
      </c>
      <c r="F1108" s="125">
        <f>VLOOKUP($A1108,'Supporting Data'!$A$2:$BH$1679,7,FALSE)</f>
        <v>87.690254211425781</v>
      </c>
      <c r="G1108" s="128">
        <f>VLOOKUP($A1108,'Supporting Data'!$A$2:$BH$1679,49,FALSE)</f>
        <v>0.27500000596046448</v>
      </c>
      <c r="H1108" s="125">
        <f>VLOOKUP($A1108,'Supporting Data'!$A$2:$BH$1679,6,FALSE)</f>
        <v>82.587837219238281</v>
      </c>
      <c r="I1108" s="128">
        <f>VLOOKUP($A1108,'Supporting Data'!$A$2:$BH$1679,22,FALSE)</f>
        <v>0.32894736528396612</v>
      </c>
      <c r="J1108" s="125">
        <f>VLOOKUP($A1108,'Supporting Data'!$A$2:$BH$1679,8,FALSE)</f>
        <v>86.749427795410156</v>
      </c>
      <c r="K1108" s="128">
        <f>VLOOKUP($A1108,'Supporting Data'!$A$2:$BH$1679,49,FALSE)</f>
        <v>0.27500000596046448</v>
      </c>
      <c r="L1108" s="125">
        <f>VLOOKUP($A1108,'Supporting Data'!$A$2:$BH$1679,26,FALSE)</f>
        <v>90.056198120117188</v>
      </c>
      <c r="M1108" s="125">
        <f>VLOOKUP($A1108,'Supporting Data'!$A$2:$BH$1679,53,FALSE)</f>
        <v>92.423599243164063</v>
      </c>
    </row>
    <row r="1109" spans="1:13" x14ac:dyDescent="0.3">
      <c r="A1109" s="4">
        <v>500122100</v>
      </c>
      <c r="B1109" s="3" t="s">
        <v>262</v>
      </c>
      <c r="C1109" s="3" t="s">
        <v>1340</v>
      </c>
      <c r="D1109" s="125">
        <f>VLOOKUP($A1109,'Supporting Data'!$A$2:$BH$1679,5,FALSE)</f>
        <v>84.932052612304688</v>
      </c>
      <c r="E1109" s="128">
        <f>VLOOKUP($A1109,'Supporting Data'!$A$2:$BH$1679,16,FALSE)</f>
        <v>0.50082916021347046</v>
      </c>
      <c r="F1109" s="125">
        <f>VLOOKUP($A1109,'Supporting Data'!$A$2:$BH$1679,7,FALSE)</f>
        <v>81.255989074707031</v>
      </c>
      <c r="G1109" s="128">
        <f>VLOOKUP($A1109,'Supporting Data'!$A$2:$BH$1679,49,FALSE)</f>
        <v>0.18531468510627749</v>
      </c>
      <c r="H1109" s="125">
        <f>VLOOKUP($A1109,'Supporting Data'!$A$2:$BH$1679,6,FALSE)</f>
        <v>84.531440734863281</v>
      </c>
      <c r="I1109" s="128">
        <f>VLOOKUP($A1109,'Supporting Data'!$A$2:$BH$1679,22,FALSE)</f>
        <v>0.31929823756217962</v>
      </c>
      <c r="J1109" s="125">
        <f>VLOOKUP($A1109,'Supporting Data'!$A$2:$BH$1679,8,FALSE)</f>
        <v>81.230514526367188</v>
      </c>
      <c r="K1109" s="128">
        <f>VLOOKUP($A1109,'Supporting Data'!$A$2:$BH$1679,49,FALSE)</f>
        <v>0.18531468510627749</v>
      </c>
      <c r="L1109" s="125">
        <f>VLOOKUP($A1109,'Supporting Data'!$A$2:$BH$1679,26,FALSE)</f>
        <v>84.316452026367188</v>
      </c>
      <c r="M1109" s="125">
        <f>VLOOKUP($A1109,'Supporting Data'!$A$2:$BH$1679,53,FALSE)</f>
        <v>79.804267883300781</v>
      </c>
    </row>
    <row r="1110" spans="1:13" x14ac:dyDescent="0.3">
      <c r="A1110" s="4">
        <v>100933000</v>
      </c>
      <c r="B1110" s="3" t="s">
        <v>43</v>
      </c>
      <c r="C1110" s="3" t="s">
        <v>636</v>
      </c>
      <c r="D1110" s="125">
        <f>VLOOKUP($A1110,'Supporting Data'!$A$2:$BH$1679,5,FALSE)</f>
        <v>82.381927490234375</v>
      </c>
      <c r="E1110" s="128">
        <f>VLOOKUP($A1110,'Supporting Data'!$A$2:$BH$1679,16,FALSE)</f>
        <v>0.48909658193588262</v>
      </c>
      <c r="F1110" s="125">
        <f>VLOOKUP($A1110,'Supporting Data'!$A$2:$BH$1679,7,FALSE)</f>
        <v>83.938339233398438</v>
      </c>
      <c r="G1110" s="128">
        <f>VLOOKUP($A1110,'Supporting Data'!$A$2:$BH$1679,49,FALSE)</f>
        <v>0.1786941587924957</v>
      </c>
      <c r="H1110" s="125">
        <f>VLOOKUP($A1110,'Supporting Data'!$A$2:$BH$1679,6,FALSE)</f>
        <v>81.757774353027344</v>
      </c>
      <c r="I1110" s="128">
        <f>VLOOKUP($A1110,'Supporting Data'!$A$2:$BH$1679,22,FALSE)</f>
        <v>0.26551723480224609</v>
      </c>
      <c r="J1110" s="125">
        <f>VLOOKUP($A1110,'Supporting Data'!$A$2:$BH$1679,8,FALSE)</f>
        <v>81.915435791015625</v>
      </c>
      <c r="K1110" s="128">
        <f>VLOOKUP($A1110,'Supporting Data'!$A$2:$BH$1679,49,FALSE)</f>
        <v>0.1786941587924957</v>
      </c>
      <c r="L1110" s="125">
        <f>VLOOKUP($A1110,'Supporting Data'!$A$2:$BH$1679,26,FALSE)</f>
        <v>83.712272644042969</v>
      </c>
      <c r="M1110" s="125">
        <f>VLOOKUP($A1110,'Supporting Data'!$A$2:$BH$1679,53,FALSE)</f>
        <v>89.062568664550781</v>
      </c>
    </row>
    <row r="1111" spans="1:13" x14ac:dyDescent="0.3">
      <c r="A1111" s="4">
        <v>960913080</v>
      </c>
      <c r="B1111" s="3" t="s">
        <v>445</v>
      </c>
      <c r="C1111" s="3" t="s">
        <v>1807</v>
      </c>
      <c r="D1111" s="125">
        <f>VLOOKUP($A1111,'Supporting Data'!$A$2:$BH$1679,5,FALSE)</f>
        <v>87.143608093261719</v>
      </c>
      <c r="E1111" s="128">
        <f>VLOOKUP($A1111,'Supporting Data'!$A$2:$BH$1679,16,FALSE)</f>
        <v>0.64176571369171143</v>
      </c>
      <c r="F1111" s="125">
        <f>VLOOKUP($A1111,'Supporting Data'!$A$2:$BH$1679,7,FALSE)</f>
        <v>84.245445251464844</v>
      </c>
      <c r="G1111" s="128">
        <f>VLOOKUP($A1111,'Supporting Data'!$A$2:$BH$1679,49,FALSE)</f>
        <v>0.20555555820465091</v>
      </c>
      <c r="H1111" s="125">
        <f>VLOOKUP($A1111,'Supporting Data'!$A$2:$BH$1679,6,FALSE)</f>
        <v>84.012504577636719</v>
      </c>
      <c r="I1111" s="128">
        <f>VLOOKUP($A1111,'Supporting Data'!$A$2:$BH$1679,22,FALSE)</f>
        <v>0.34999999403953552</v>
      </c>
      <c r="J1111" s="125">
        <f>VLOOKUP($A1111,'Supporting Data'!$A$2:$BH$1679,8,FALSE)</f>
        <v>81.462303161621094</v>
      </c>
      <c r="K1111" s="128">
        <f>VLOOKUP($A1111,'Supporting Data'!$A$2:$BH$1679,49,FALSE)</f>
        <v>0.20555555820465091</v>
      </c>
      <c r="L1111" s="125">
        <f>VLOOKUP($A1111,'Supporting Data'!$A$2:$BH$1679,26,FALSE)</f>
        <v>86.431098937988281</v>
      </c>
      <c r="M1111" s="125">
        <f>VLOOKUP($A1111,'Supporting Data'!$A$2:$BH$1679,53,FALSE)</f>
        <v>80.897117614746094</v>
      </c>
    </row>
    <row r="1112" spans="1:13" x14ac:dyDescent="0.3">
      <c r="A1112" s="4">
        <v>480783050</v>
      </c>
      <c r="B1112" s="3" t="s">
        <v>226</v>
      </c>
      <c r="C1112" s="3" t="s">
        <v>1233</v>
      </c>
      <c r="D1112" s="125">
        <f>VLOOKUP($A1112,'Supporting Data'!$A$2:$BH$1679,5,FALSE)</f>
        <v>84.224853515625</v>
      </c>
      <c r="E1112" s="128">
        <f>VLOOKUP($A1112,'Supporting Data'!$A$2:$BH$1679,16,FALSE)</f>
        <v>0.67318981885910034</v>
      </c>
      <c r="F1112" s="125">
        <f>VLOOKUP($A1112,'Supporting Data'!$A$2:$BH$1679,7,FALSE)</f>
        <v>83.600807189941406</v>
      </c>
      <c r="G1112" s="128">
        <f>VLOOKUP($A1112,'Supporting Data'!$A$2:$BH$1679,49,FALSE)</f>
        <v>0.45596867799758911</v>
      </c>
      <c r="H1112" s="125">
        <f>VLOOKUP($A1112,'Supporting Data'!$A$2:$BH$1679,6,FALSE)</f>
        <v>85.92120361328125</v>
      </c>
      <c r="I1112" s="128">
        <f>VLOOKUP($A1112,'Supporting Data'!$A$2:$BH$1679,22,FALSE)</f>
        <v>0.67318981885910034</v>
      </c>
      <c r="J1112" s="125">
        <f>VLOOKUP($A1112,'Supporting Data'!$A$2:$BH$1679,8,FALSE)</f>
        <v>84.195030212402344</v>
      </c>
      <c r="K1112" s="128">
        <f>VLOOKUP($A1112,'Supporting Data'!$A$2:$BH$1679,49,FALSE)</f>
        <v>0.45596867799758911</v>
      </c>
      <c r="L1112" s="125">
        <f>VLOOKUP($A1112,'Supporting Data'!$A$2:$BH$1679,26,FALSE)</f>
        <v>79.482986450195313</v>
      </c>
      <c r="M1112" s="125">
        <f>VLOOKUP($A1112,'Supporting Data'!$A$2:$BH$1679,53,FALSE)</f>
        <v>81.577568054199219</v>
      </c>
    </row>
    <row r="1113" spans="1:13" x14ac:dyDescent="0.3">
      <c r="A1113" s="4">
        <v>489013925</v>
      </c>
      <c r="B1113" s="3" t="s">
        <v>228</v>
      </c>
      <c r="C1113" s="3" t="s">
        <v>1264</v>
      </c>
      <c r="D1113" s="125">
        <f>VLOOKUP($A1113,'Supporting Data'!$A$2:$BH$1679,5,FALSE)</f>
        <v>82.10357666015625</v>
      </c>
      <c r="E1113" s="128">
        <f>VLOOKUP($A1113,'Supporting Data'!$A$2:$BH$1679,16,FALSE)</f>
        <v>0.3918367326259613</v>
      </c>
      <c r="F1113" s="125">
        <f>VLOOKUP($A1113,'Supporting Data'!$A$2:$BH$1679,7,FALSE)</f>
        <v>76.488037109375</v>
      </c>
      <c r="G1113" s="128">
        <f>VLOOKUP($A1113,'Supporting Data'!$A$2:$BH$1679,49,FALSE)</f>
        <v>0.16249999403953549</v>
      </c>
      <c r="H1113" s="125">
        <f>VLOOKUP($A1113,'Supporting Data'!$A$2:$BH$1679,6,FALSE)</f>
        <v>83.822708129882813</v>
      </c>
      <c r="I1113" s="128">
        <f>VLOOKUP($A1113,'Supporting Data'!$A$2:$BH$1679,22,FALSE)</f>
        <v>0.3958333432674408</v>
      </c>
      <c r="J1113" s="125">
        <f>VLOOKUP($A1113,'Supporting Data'!$A$2:$BH$1679,8,FALSE)</f>
        <v>78.431472778320313</v>
      </c>
      <c r="K1113" s="128">
        <f>VLOOKUP($A1113,'Supporting Data'!$A$2:$BH$1679,49,FALSE)</f>
        <v>0.16249999403953549</v>
      </c>
      <c r="L1113" s="125">
        <f>VLOOKUP($A1113,'Supporting Data'!$A$2:$BH$1679,26,FALSE)</f>
        <v>84.618545532226563</v>
      </c>
      <c r="M1113" s="125">
        <f>VLOOKUP($A1113,'Supporting Data'!$A$2:$BH$1679,53,FALSE)</f>
        <v>81.412612915039063</v>
      </c>
    </row>
    <row r="1114" spans="1:13" x14ac:dyDescent="0.3">
      <c r="A1114" s="4">
        <v>961014060</v>
      </c>
      <c r="B1114" s="3" t="s">
        <v>452</v>
      </c>
      <c r="C1114" s="3" t="s">
        <v>1877</v>
      </c>
      <c r="D1114" s="125">
        <f>VLOOKUP($A1114,'Supporting Data'!$A$2:$BH$1679,5,FALSE)</f>
        <v>93.814544677734375</v>
      </c>
      <c r="E1114" s="128">
        <f>VLOOKUP($A1114,'Supporting Data'!$A$2:$BH$1679,16,FALSE)</f>
        <v>0.67105263471603394</v>
      </c>
      <c r="F1114" s="125">
        <f>VLOOKUP($A1114,'Supporting Data'!$A$2:$BH$1679,7,FALSE)</f>
        <v>95.941596984863281</v>
      </c>
      <c r="G1114" s="128">
        <f>VLOOKUP($A1114,'Supporting Data'!$A$2:$BH$1679,49,FALSE)</f>
        <v>0.36000001430511469</v>
      </c>
      <c r="H1114" s="125">
        <f>VLOOKUP($A1114,'Supporting Data'!$A$2:$BH$1679,6,FALSE)</f>
        <v>87.385383605957031</v>
      </c>
      <c r="I1114" s="128">
        <f>VLOOKUP($A1114,'Supporting Data'!$A$2:$BH$1679,22,FALSE)</f>
        <v>0.2800000011920929</v>
      </c>
      <c r="J1114" s="125">
        <f>VLOOKUP($A1114,'Supporting Data'!$A$2:$BH$1679,8,FALSE)</f>
        <v>91.93267822265625</v>
      </c>
      <c r="K1114" s="128">
        <f>VLOOKUP($A1114,'Supporting Data'!$A$2:$BH$1679,49,FALSE)</f>
        <v>0.36000001430511469</v>
      </c>
      <c r="L1114" s="125">
        <f>VLOOKUP($A1114,'Supporting Data'!$A$2:$BH$1679,26,FALSE)</f>
        <v>90.056198120117188</v>
      </c>
      <c r="M1114" s="125">
        <f>VLOOKUP($A1114,'Supporting Data'!$A$2:$BH$1679,53,FALSE)</f>
        <v>92.423599243164063</v>
      </c>
    </row>
    <row r="1115" spans="1:13" x14ac:dyDescent="0.3">
      <c r="A1115" s="4">
        <v>960926000</v>
      </c>
      <c r="B1115" s="3" t="s">
        <v>446</v>
      </c>
      <c r="C1115" s="3" t="s">
        <v>1831</v>
      </c>
      <c r="D1115" s="125">
        <f>VLOOKUP($A1115,'Supporting Data'!$A$2:$BH$1679,5,FALSE)</f>
        <v>86.994384765625</v>
      </c>
      <c r="E1115" s="128">
        <f>VLOOKUP($A1115,'Supporting Data'!$A$2:$BH$1679,16,FALSE)</f>
        <v>0.72146117687225342</v>
      </c>
      <c r="F1115" s="125">
        <f>VLOOKUP($A1115,'Supporting Data'!$A$2:$BH$1679,7,FALSE)</f>
        <v>80.536430358886719</v>
      </c>
      <c r="G1115" s="128">
        <f>VLOOKUP($A1115,'Supporting Data'!$A$2:$BH$1679,49,FALSE)</f>
        <v>0.36065572500228882</v>
      </c>
      <c r="H1115" s="125">
        <f>VLOOKUP($A1115,'Supporting Data'!$A$2:$BH$1679,6,FALSE)</f>
        <v>75.959526062011719</v>
      </c>
      <c r="I1115" s="128">
        <f>VLOOKUP($A1115,'Supporting Data'!$A$2:$BH$1679,22,FALSE)</f>
        <v>0.42622950673103333</v>
      </c>
      <c r="J1115" s="125">
        <f>VLOOKUP($A1115,'Supporting Data'!$A$2:$BH$1679,8,FALSE)</f>
        <v>76.090690612792969</v>
      </c>
      <c r="K1115" s="128">
        <f>VLOOKUP($A1115,'Supporting Data'!$A$2:$BH$1679,49,FALSE)</f>
        <v>0.36065572500228882</v>
      </c>
      <c r="L1115" s="125">
        <f>VLOOKUP($A1115,'Supporting Data'!$A$2:$BH$1679,26,FALSE)</f>
        <v>86.431098937988281</v>
      </c>
      <c r="M1115" s="125">
        <f>VLOOKUP($A1115,'Supporting Data'!$A$2:$BH$1679,53,FALSE)</f>
        <v>83.453971862792969</v>
      </c>
    </row>
    <row r="1116" spans="1:13" x14ac:dyDescent="0.3">
      <c r="A1116" s="4">
        <v>960884210</v>
      </c>
      <c r="B1116" s="3" t="s">
        <v>442</v>
      </c>
      <c r="C1116" s="3" t="s">
        <v>1774</v>
      </c>
      <c r="D1116" s="125">
        <f>VLOOKUP($A1116,'Supporting Data'!$A$2:$BH$1679,5,FALSE)</f>
        <v>85.723655700683594</v>
      </c>
      <c r="E1116" s="128">
        <f>VLOOKUP($A1116,'Supporting Data'!$A$2:$BH$1679,16,FALSE)</f>
        <v>0.26174497604370123</v>
      </c>
      <c r="F1116" s="125">
        <f>VLOOKUP($A1116,'Supporting Data'!$A$2:$BH$1679,7,FALSE)</f>
        <v>83.986427307128906</v>
      </c>
      <c r="G1116" s="128">
        <f>VLOOKUP($A1116,'Supporting Data'!$A$2:$BH$1679,49,FALSE)</f>
        <v>9.375E-2</v>
      </c>
      <c r="H1116" s="125">
        <f>VLOOKUP($A1116,'Supporting Data'!$A$2:$BH$1679,6,FALSE)</f>
        <v>85.697914123535156</v>
      </c>
      <c r="I1116" s="128">
        <f>VLOOKUP($A1116,'Supporting Data'!$A$2:$BH$1679,22,FALSE)</f>
        <v>0.2170542627573013</v>
      </c>
      <c r="J1116" s="125">
        <f>VLOOKUP($A1116,'Supporting Data'!$A$2:$BH$1679,8,FALSE)</f>
        <v>85.56341552734375</v>
      </c>
      <c r="K1116" s="128">
        <f>VLOOKUP($A1116,'Supporting Data'!$A$2:$BH$1679,49,FALSE)</f>
        <v>9.375E-2</v>
      </c>
      <c r="L1116" s="125">
        <f>VLOOKUP($A1116,'Supporting Data'!$A$2:$BH$1679,26,FALSE)</f>
        <v>84.014358520507813</v>
      </c>
      <c r="M1116" s="125">
        <f>VLOOKUP($A1116,'Supporting Data'!$A$2:$BH$1679,53,FALSE)</f>
        <v>82.526084899902344</v>
      </c>
    </row>
    <row r="1117" spans="1:13" x14ac:dyDescent="0.3">
      <c r="A1117" s="4">
        <v>480784270</v>
      </c>
      <c r="B1117" s="3" t="s">
        <v>226</v>
      </c>
      <c r="C1117" s="3" t="s">
        <v>1236</v>
      </c>
      <c r="D1117" s="125">
        <f>VLOOKUP($A1117,'Supporting Data'!$A$2:$BH$1679,5,FALSE)</f>
        <v>90.816574096679688</v>
      </c>
      <c r="E1117" s="128">
        <f>VLOOKUP($A1117,'Supporting Data'!$A$2:$BH$1679,16,FALSE)</f>
        <v>0.52678573131561279</v>
      </c>
      <c r="F1117" s="125">
        <f>VLOOKUP($A1117,'Supporting Data'!$A$2:$BH$1679,7,FALSE)</f>
        <v>84.490478515625</v>
      </c>
      <c r="G1117" s="128">
        <f>VLOOKUP($A1117,'Supporting Data'!$A$2:$BH$1679,49,FALSE)</f>
        <v>0.30088496208190918</v>
      </c>
      <c r="H1117" s="125">
        <f>VLOOKUP($A1117,'Supporting Data'!$A$2:$BH$1679,6,FALSE)</f>
        <v>92.304847717285156</v>
      </c>
      <c r="I1117" s="128">
        <f>VLOOKUP($A1117,'Supporting Data'!$A$2:$BH$1679,22,FALSE)</f>
        <v>0.52678573131561279</v>
      </c>
      <c r="J1117" s="125">
        <f>VLOOKUP($A1117,'Supporting Data'!$A$2:$BH$1679,8,FALSE)</f>
        <v>85.587432861328125</v>
      </c>
      <c r="K1117" s="128">
        <f>VLOOKUP($A1117,'Supporting Data'!$A$2:$BH$1679,49,FALSE)</f>
        <v>0.30088496208190918</v>
      </c>
      <c r="L1117" s="125">
        <f>VLOOKUP($A1117,'Supporting Data'!$A$2:$BH$1679,26,FALSE)</f>
        <v>86.129005432128906</v>
      </c>
      <c r="M1117" s="125">
        <f>VLOOKUP($A1117,'Supporting Data'!$A$2:$BH$1679,53,FALSE)</f>
        <v>85.722152709960938</v>
      </c>
    </row>
    <row r="1118" spans="1:13" x14ac:dyDescent="0.3">
      <c r="A1118" s="4">
        <v>480785670</v>
      </c>
      <c r="B1118" s="3" t="s">
        <v>226</v>
      </c>
      <c r="C1118" s="3" t="s">
        <v>1256</v>
      </c>
      <c r="D1118" s="125">
        <f>VLOOKUP($A1118,'Supporting Data'!$A$2:$BH$1679,5,FALSE)</f>
        <v>84.996902465820313</v>
      </c>
      <c r="E1118" s="128">
        <f>VLOOKUP($A1118,'Supporting Data'!$A$2:$BH$1679,16,FALSE)</f>
        <v>0.25130888819694519</v>
      </c>
      <c r="F1118" s="125">
        <f>VLOOKUP($A1118,'Supporting Data'!$A$2:$BH$1679,7,FALSE)</f>
        <v>85.784584045410156</v>
      </c>
      <c r="G1118" s="128">
        <f>VLOOKUP($A1118,'Supporting Data'!$A$2:$BH$1679,49,FALSE)</f>
        <v>9.8445594310760498E-2</v>
      </c>
      <c r="H1118" s="125">
        <f>VLOOKUP($A1118,'Supporting Data'!$A$2:$BH$1679,6,FALSE)</f>
        <v>86.654876708984375</v>
      </c>
      <c r="I1118" s="128">
        <f>VLOOKUP($A1118,'Supporting Data'!$A$2:$BH$1679,22,FALSE)</f>
        <v>0.25130888819694519</v>
      </c>
      <c r="J1118" s="125">
        <f>VLOOKUP($A1118,'Supporting Data'!$A$2:$BH$1679,8,FALSE)</f>
        <v>85.953971862792969</v>
      </c>
      <c r="K1118" s="128">
        <f>VLOOKUP($A1118,'Supporting Data'!$A$2:$BH$1679,49,FALSE)</f>
        <v>9.8445594310760498E-2</v>
      </c>
      <c r="L1118" s="125">
        <f>VLOOKUP($A1118,'Supporting Data'!$A$2:$BH$1679,26,FALSE)</f>
        <v>84.316452026367188</v>
      </c>
      <c r="M1118" s="125">
        <f>VLOOKUP($A1118,'Supporting Data'!$A$2:$BH$1679,53,FALSE)</f>
        <v>84.093193054199219</v>
      </c>
    </row>
    <row r="1119" spans="1:13" x14ac:dyDescent="0.3">
      <c r="A1119" s="4">
        <v>960953020</v>
      </c>
      <c r="B1119" s="3" t="s">
        <v>449</v>
      </c>
      <c r="C1119" s="3" t="s">
        <v>742</v>
      </c>
      <c r="D1119" s="125">
        <f>VLOOKUP($A1119,'Supporting Data'!$A$2:$BH$1679,5,FALSE)</f>
        <v>84.442726135253906</v>
      </c>
      <c r="E1119" s="128">
        <f>VLOOKUP($A1119,'Supporting Data'!$A$2:$BH$1679,16,FALSE)</f>
        <v>0.64611262083053589</v>
      </c>
      <c r="F1119" s="125">
        <f>VLOOKUP($A1119,'Supporting Data'!$A$2:$BH$1679,7,FALSE)</f>
        <v>81.977920532226563</v>
      </c>
      <c r="G1119" s="128">
        <f>VLOOKUP($A1119,'Supporting Data'!$A$2:$BH$1679,49,FALSE)</f>
        <v>0.25773194432258612</v>
      </c>
      <c r="H1119" s="125">
        <f>VLOOKUP($A1119,'Supporting Data'!$A$2:$BH$1679,6,FALSE)</f>
        <v>82.244583129882813</v>
      </c>
      <c r="I1119" s="128">
        <f>VLOOKUP($A1119,'Supporting Data'!$A$2:$BH$1679,22,FALSE)</f>
        <v>0.39726027846336359</v>
      </c>
      <c r="J1119" s="125">
        <f>VLOOKUP($A1119,'Supporting Data'!$A$2:$BH$1679,8,FALSE)</f>
        <v>80.6729736328125</v>
      </c>
      <c r="K1119" s="128">
        <f>VLOOKUP($A1119,'Supporting Data'!$A$2:$BH$1679,49,FALSE)</f>
        <v>0.25773194432258612</v>
      </c>
      <c r="L1119" s="125">
        <f>VLOOKUP($A1119,'Supporting Data'!$A$2:$BH$1679,26,FALSE)</f>
        <v>82.805992126464844</v>
      </c>
      <c r="M1119" s="125">
        <f>VLOOKUP($A1119,'Supporting Data'!$A$2:$BH$1679,53,FALSE)</f>
        <v>84.9385986328125</v>
      </c>
    </row>
    <row r="1120" spans="1:13" x14ac:dyDescent="0.3">
      <c r="A1120" s="4">
        <v>489261905</v>
      </c>
      <c r="B1120" s="3" t="s">
        <v>243</v>
      </c>
      <c r="C1120" s="3" t="s">
        <v>1283</v>
      </c>
      <c r="D1120" s="125">
        <f>VLOOKUP($A1120,'Supporting Data'!$A$2:$BH$1679,5,FALSE)</f>
        <v>84.015380859375</v>
      </c>
      <c r="E1120" s="128">
        <f>VLOOKUP($A1120,'Supporting Data'!$A$2:$BH$1679,16,FALSE)</f>
        <v>0.34000000357627869</v>
      </c>
      <c r="F1120" s="125">
        <f>VLOOKUP($A1120,'Supporting Data'!$A$2:$BH$1679,7,FALSE)</f>
        <v>79.763832092285156</v>
      </c>
      <c r="G1120" s="128">
        <f>VLOOKUP($A1120,'Supporting Data'!$A$2:$BH$1679,49,FALSE)</f>
        <v>0.1038251370191574</v>
      </c>
      <c r="H1120" s="125">
        <f>VLOOKUP($A1120,'Supporting Data'!$A$2:$BH$1679,6,FALSE)</f>
        <v>84.512275695800781</v>
      </c>
      <c r="I1120" s="128">
        <f>VLOOKUP($A1120,'Supporting Data'!$A$2:$BH$1679,22,FALSE)</f>
        <v>0.26744186878204351</v>
      </c>
      <c r="J1120" s="125">
        <f>VLOOKUP($A1120,'Supporting Data'!$A$2:$BH$1679,8,FALSE)</f>
        <v>80.452072143554688</v>
      </c>
      <c r="K1120" s="128">
        <f>VLOOKUP($A1120,'Supporting Data'!$A$2:$BH$1679,49,FALSE)</f>
        <v>0.1038251370191574</v>
      </c>
      <c r="L1120" s="125">
        <f>VLOOKUP($A1120,'Supporting Data'!$A$2:$BH$1679,26,FALSE)</f>
        <v>79.180892944335938</v>
      </c>
      <c r="M1120" s="125">
        <f>VLOOKUP($A1120,'Supporting Data'!$A$2:$BH$1679,53,FALSE)</f>
        <v>82.752899169921875</v>
      </c>
    </row>
    <row r="1121" spans="1:13" x14ac:dyDescent="0.3">
      <c r="A1121" s="4">
        <v>1151151570</v>
      </c>
      <c r="B1121" s="3" t="s">
        <v>3792</v>
      </c>
      <c r="C1121" s="3" t="s">
        <v>2056</v>
      </c>
      <c r="D1121" s="125">
        <f>VLOOKUP($A1121,'Supporting Data'!$A$2:$BH$1679,5,FALSE)</f>
        <v>86.571456909179688</v>
      </c>
      <c r="E1121" s="128">
        <f>VLOOKUP($A1121,'Supporting Data'!$A$2:$BH$1679,16,FALSE)</f>
        <v>0.80697053670883179</v>
      </c>
      <c r="F1121" s="125">
        <f>VLOOKUP($A1121,'Supporting Data'!$A$2:$BH$1679,7,FALSE)</f>
        <v>84.012557983398438</v>
      </c>
      <c r="G1121" s="128">
        <f>VLOOKUP($A1121,'Supporting Data'!$A$2:$BH$1679,49,FALSE)</f>
        <v>0.57655501365661621</v>
      </c>
      <c r="H1121" s="125">
        <f>VLOOKUP($A1121,'Supporting Data'!$A$2:$BH$1679,6,FALSE)</f>
        <v>88.269355773925781</v>
      </c>
      <c r="I1121" s="128">
        <f>VLOOKUP($A1121,'Supporting Data'!$A$2:$BH$1679,22,FALSE)</f>
        <v>0.80697053670883179</v>
      </c>
      <c r="J1121" s="125">
        <f>VLOOKUP($A1121,'Supporting Data'!$A$2:$BH$1679,8,FALSE)</f>
        <v>85.846954345703125</v>
      </c>
      <c r="K1121" s="128">
        <f>VLOOKUP($A1121,'Supporting Data'!$A$2:$BH$1679,49,FALSE)</f>
        <v>0.57655501365661621</v>
      </c>
      <c r="L1121" s="125">
        <f>VLOOKUP($A1121,'Supporting Data'!$A$2:$BH$1679,26,FALSE)</f>
        <v>85.524818420410156</v>
      </c>
      <c r="M1121" s="125">
        <f>VLOOKUP($A1121,'Supporting Data'!$A$2:$BH$1679,53,FALSE)</f>
        <v>81.886863708496094</v>
      </c>
    </row>
    <row r="1122" spans="1:13" x14ac:dyDescent="0.3">
      <c r="A1122" s="4">
        <v>960914120</v>
      </c>
      <c r="B1122" s="3" t="s">
        <v>445</v>
      </c>
      <c r="C1122" s="3" t="s">
        <v>1815</v>
      </c>
      <c r="D1122" s="125">
        <f>VLOOKUP($A1122,'Supporting Data'!$A$2:$BH$1679,5,FALSE)</f>
        <v>85.222732543945313</v>
      </c>
      <c r="E1122" s="128">
        <f>VLOOKUP($A1122,'Supporting Data'!$A$2:$BH$1679,16,FALSE)</f>
        <v>0.60139858722686768</v>
      </c>
      <c r="F1122" s="125">
        <f>VLOOKUP($A1122,'Supporting Data'!$A$2:$BH$1679,7,FALSE)</f>
        <v>85.269798278808594</v>
      </c>
      <c r="G1122" s="128">
        <f>VLOOKUP($A1122,'Supporting Data'!$A$2:$BH$1679,49,FALSE)</f>
        <v>0.30769231915473938</v>
      </c>
      <c r="H1122" s="125">
        <f>VLOOKUP($A1122,'Supporting Data'!$A$2:$BH$1679,6,FALSE)</f>
        <v>83.669265747070313</v>
      </c>
      <c r="I1122" s="128">
        <f>VLOOKUP($A1122,'Supporting Data'!$A$2:$BH$1679,22,FALSE)</f>
        <v>0.43076923489570618</v>
      </c>
      <c r="J1122" s="125">
        <f>VLOOKUP($A1122,'Supporting Data'!$A$2:$BH$1679,8,FALSE)</f>
        <v>84.540855407714844</v>
      </c>
      <c r="K1122" s="128">
        <f>VLOOKUP($A1122,'Supporting Data'!$A$2:$BH$1679,49,FALSE)</f>
        <v>0.30769231915473938</v>
      </c>
      <c r="L1122" s="125">
        <f>VLOOKUP($A1122,'Supporting Data'!$A$2:$BH$1679,26,FALSE)</f>
        <v>86.129005432128906</v>
      </c>
      <c r="M1122" s="125">
        <f>VLOOKUP($A1122,'Supporting Data'!$A$2:$BH$1679,53,FALSE)</f>
        <v>81.020835876464844</v>
      </c>
    </row>
    <row r="1123" spans="1:13" x14ac:dyDescent="0.3">
      <c r="A1123" s="4">
        <v>500124030</v>
      </c>
      <c r="B1123" s="3" t="s">
        <v>262</v>
      </c>
      <c r="C1123" s="3" t="s">
        <v>1345</v>
      </c>
      <c r="D1123" s="125">
        <f>VLOOKUP($A1123,'Supporting Data'!$A$2:$BH$1679,5,FALSE)</f>
        <v>82.584739685058594</v>
      </c>
      <c r="E1123" s="128">
        <f>VLOOKUP($A1123,'Supporting Data'!$A$2:$BH$1679,16,FALSE)</f>
        <v>0.43157893419265753</v>
      </c>
      <c r="F1123" s="125">
        <f>VLOOKUP($A1123,'Supporting Data'!$A$2:$BH$1679,7,FALSE)</f>
        <v>85.203765869140625</v>
      </c>
      <c r="G1123" s="128">
        <f>VLOOKUP($A1123,'Supporting Data'!$A$2:$BH$1679,49,FALSE)</f>
        <v>0.30681818723678589</v>
      </c>
      <c r="H1123" s="125">
        <f>VLOOKUP($A1123,'Supporting Data'!$A$2:$BH$1679,6,FALSE)</f>
        <v>78.462814331054688</v>
      </c>
      <c r="I1123" s="128">
        <f>VLOOKUP($A1123,'Supporting Data'!$A$2:$BH$1679,22,FALSE)</f>
        <v>0.34090909361839289</v>
      </c>
      <c r="J1123" s="125">
        <f>VLOOKUP($A1123,'Supporting Data'!$A$2:$BH$1679,8,FALSE)</f>
        <v>81.274688720703125</v>
      </c>
      <c r="K1123" s="128">
        <f>VLOOKUP($A1123,'Supporting Data'!$A$2:$BH$1679,49,FALSE)</f>
        <v>0.30681818723678589</v>
      </c>
      <c r="L1123" s="125">
        <f>VLOOKUP($A1123,'Supporting Data'!$A$2:$BH$1679,26,FALSE)</f>
        <v>78.274620056152344</v>
      </c>
      <c r="M1123" s="125">
        <f>VLOOKUP($A1123,'Supporting Data'!$A$2:$BH$1679,53,FALSE)</f>
        <v>81.123931884765625</v>
      </c>
    </row>
    <row r="1124" spans="1:13" x14ac:dyDescent="0.3">
      <c r="A1124" s="4">
        <v>1151153070</v>
      </c>
      <c r="B1124" s="3" t="s">
        <v>3792</v>
      </c>
      <c r="C1124" s="3" t="s">
        <v>2059</v>
      </c>
      <c r="D1124" s="125">
        <f>VLOOKUP($A1124,'Supporting Data'!$A$2:$BH$1679,5,FALSE)</f>
        <v>88.228233337402344</v>
      </c>
      <c r="E1124" s="128">
        <f>VLOOKUP($A1124,'Supporting Data'!$A$2:$BH$1679,16,FALSE)</f>
        <v>0.1039260998368263</v>
      </c>
      <c r="F1124" s="125">
        <f>VLOOKUP($A1124,'Supporting Data'!$A$2:$BH$1679,7,FALSE)</f>
        <v>84.189704895019531</v>
      </c>
      <c r="G1124" s="128">
        <f>VLOOKUP($A1124,'Supporting Data'!$A$2:$BH$1679,49,FALSE)</f>
        <v>2.777777798473835E-2</v>
      </c>
      <c r="H1124" s="125">
        <f>VLOOKUP($A1124,'Supporting Data'!$A$2:$BH$1679,6,FALSE)</f>
        <v>89.951187133789063</v>
      </c>
      <c r="I1124" s="128">
        <f>VLOOKUP($A1124,'Supporting Data'!$A$2:$BH$1679,22,FALSE)</f>
        <v>0.1039260998368263</v>
      </c>
      <c r="J1124" s="125">
        <f>VLOOKUP($A1124,'Supporting Data'!$A$2:$BH$1679,8,FALSE)</f>
        <v>85.615135192871094</v>
      </c>
      <c r="K1124" s="128">
        <f>VLOOKUP($A1124,'Supporting Data'!$A$2:$BH$1679,49,FALSE)</f>
        <v>2.777777798473835E-2</v>
      </c>
      <c r="L1124" s="125">
        <f>VLOOKUP($A1124,'Supporting Data'!$A$2:$BH$1679,26,FALSE)</f>
        <v>77.368339538574219</v>
      </c>
      <c r="M1124" s="125">
        <f>VLOOKUP($A1124,'Supporting Data'!$A$2:$BH$1679,53,FALSE)</f>
        <v>80.505340576171875</v>
      </c>
    </row>
    <row r="1125" spans="1:13" x14ac:dyDescent="0.3">
      <c r="A1125" s="4">
        <v>480785240</v>
      </c>
      <c r="B1125" s="3" t="s">
        <v>226</v>
      </c>
      <c r="C1125" s="3" t="s">
        <v>1249</v>
      </c>
      <c r="D1125" s="125">
        <f>VLOOKUP($A1125,'Supporting Data'!$A$2:$BH$1679,5,FALSE)</f>
        <v>83.276199340820313</v>
      </c>
      <c r="E1125" s="128">
        <f>VLOOKUP($A1125,'Supporting Data'!$A$2:$BH$1679,16,FALSE)</f>
        <v>0.16216215491294861</v>
      </c>
      <c r="F1125" s="125">
        <f>VLOOKUP($A1125,'Supporting Data'!$A$2:$BH$1679,7,FALSE)</f>
        <v>89.4041748046875</v>
      </c>
      <c r="G1125" s="128">
        <f>VLOOKUP($A1125,'Supporting Data'!$A$2:$BH$1679,49,FALSE)</f>
        <v>0.17117117345333099</v>
      </c>
      <c r="H1125" s="125">
        <f>VLOOKUP($A1125,'Supporting Data'!$A$2:$BH$1679,6,FALSE)</f>
        <v>84.85919189453125</v>
      </c>
      <c r="I1125" s="128">
        <f>VLOOKUP($A1125,'Supporting Data'!$A$2:$BH$1679,22,FALSE)</f>
        <v>0.16363635659217829</v>
      </c>
      <c r="J1125" s="125">
        <f>VLOOKUP($A1125,'Supporting Data'!$A$2:$BH$1679,8,FALSE)</f>
        <v>91.204620361328125</v>
      </c>
      <c r="K1125" s="128">
        <f>VLOOKUP($A1125,'Supporting Data'!$A$2:$BH$1679,49,FALSE)</f>
        <v>0.17117117345333099</v>
      </c>
      <c r="L1125" s="125">
        <f>VLOOKUP($A1125,'Supporting Data'!$A$2:$BH$1679,26,FALSE)</f>
        <v>91.868743896484375</v>
      </c>
      <c r="M1125" s="125">
        <f>VLOOKUP($A1125,'Supporting Data'!$A$2:$BH$1679,53,FALSE)</f>
        <v>93.990707397460938</v>
      </c>
    </row>
    <row r="1126" spans="1:13" x14ac:dyDescent="0.3">
      <c r="A1126" s="4">
        <v>960906000</v>
      </c>
      <c r="B1126" s="3" t="s">
        <v>444</v>
      </c>
      <c r="C1126" s="3" t="s">
        <v>1799</v>
      </c>
      <c r="D1126" s="125">
        <f>VLOOKUP($A1126,'Supporting Data'!$A$2:$BH$1679,5,FALSE)</f>
        <v>86.498863220214844</v>
      </c>
      <c r="E1126" s="128">
        <f>VLOOKUP($A1126,'Supporting Data'!$A$2:$BH$1679,16,FALSE)</f>
        <v>0.6454545259475708</v>
      </c>
      <c r="F1126" s="125">
        <f>VLOOKUP($A1126,'Supporting Data'!$A$2:$BH$1679,7,FALSE)</f>
        <v>86.120132446289063</v>
      </c>
      <c r="G1126" s="128">
        <f>VLOOKUP($A1126,'Supporting Data'!$A$2:$BH$1679,49,FALSE)</f>
        <v>0.45762711763381958</v>
      </c>
      <c r="H1126" s="125">
        <f>VLOOKUP($A1126,'Supporting Data'!$A$2:$BH$1679,6,FALSE)</f>
        <v>85.720787048339844</v>
      </c>
      <c r="I1126" s="128">
        <f>VLOOKUP($A1126,'Supporting Data'!$A$2:$BH$1679,22,FALSE)</f>
        <v>0.52066117525100708</v>
      </c>
      <c r="J1126" s="125">
        <f>VLOOKUP($A1126,'Supporting Data'!$A$2:$BH$1679,8,FALSE)</f>
        <v>83.764923095703125</v>
      </c>
      <c r="K1126" s="128">
        <f>VLOOKUP($A1126,'Supporting Data'!$A$2:$BH$1679,49,FALSE)</f>
        <v>0.45762711763381958</v>
      </c>
      <c r="L1126" s="125">
        <f>VLOOKUP($A1126,'Supporting Data'!$A$2:$BH$1679,26,FALSE)</f>
        <v>85.222724914550781</v>
      </c>
      <c r="M1126" s="125">
        <f>VLOOKUP($A1126,'Supporting Data'!$A$2:$BH$1679,53,FALSE)</f>
        <v>83.701416015625</v>
      </c>
    </row>
    <row r="1127" spans="1:13" x14ac:dyDescent="0.3">
      <c r="A1127" s="4">
        <v>1159163935</v>
      </c>
      <c r="B1127" s="3" t="s">
        <v>542</v>
      </c>
      <c r="C1127" s="3" t="s">
        <v>2103</v>
      </c>
      <c r="D1127" s="125">
        <f>VLOOKUP($A1127,'Supporting Data'!$A$2:$BH$1679,5,FALSE)</f>
        <v>79.760383605957031</v>
      </c>
      <c r="E1127" s="128">
        <f>VLOOKUP($A1127,'Supporting Data'!$A$2:$BH$1679,16,FALSE)</f>
        <v>0.38526913523674011</v>
      </c>
      <c r="F1127" s="125">
        <f>VLOOKUP($A1127,'Supporting Data'!$A$2:$BH$1679,7,FALSE)</f>
        <v>86.654953002929688</v>
      </c>
      <c r="G1127" s="128">
        <f>VLOOKUP($A1127,'Supporting Data'!$A$2:$BH$1679,49,FALSE)</f>
        <v>0.18181818723678589</v>
      </c>
      <c r="H1127" s="125">
        <f>VLOOKUP($A1127,'Supporting Data'!$A$2:$BH$1679,6,FALSE)</f>
        <v>79.438690185546875</v>
      </c>
      <c r="I1127" s="128">
        <f>VLOOKUP($A1127,'Supporting Data'!$A$2:$BH$1679,22,FALSE)</f>
        <v>0.27860695123672491</v>
      </c>
      <c r="J1127" s="125">
        <f>VLOOKUP($A1127,'Supporting Data'!$A$2:$BH$1679,8,FALSE)</f>
        <v>88.920021057128906</v>
      </c>
      <c r="K1127" s="128">
        <f>VLOOKUP($A1127,'Supporting Data'!$A$2:$BH$1679,49,FALSE)</f>
        <v>0.18181818723678589</v>
      </c>
      <c r="L1127" s="125">
        <f>VLOOKUP($A1127,'Supporting Data'!$A$2:$BH$1679,26,FALSE)</f>
        <v>77.972526550292969</v>
      </c>
      <c r="M1127" s="125">
        <f>VLOOKUP($A1127,'Supporting Data'!$A$2:$BH$1679,53,FALSE)</f>
        <v>87.083061218261719</v>
      </c>
    </row>
    <row r="1128" spans="1:13" x14ac:dyDescent="0.3">
      <c r="A1128" s="4">
        <v>480735080</v>
      </c>
      <c r="B1128" s="3" t="s">
        <v>222</v>
      </c>
      <c r="C1128" s="3" t="s">
        <v>1201</v>
      </c>
      <c r="D1128" s="125">
        <f>VLOOKUP($A1128,'Supporting Data'!$A$2:$BH$1679,5,FALSE)</f>
        <v>88.268386840820313</v>
      </c>
      <c r="E1128" s="128">
        <f>VLOOKUP($A1128,'Supporting Data'!$A$2:$BH$1679,16,FALSE)</f>
        <v>0.14666666090488431</v>
      </c>
      <c r="F1128" s="125">
        <f>VLOOKUP($A1128,'Supporting Data'!$A$2:$BH$1679,7,FALSE)</f>
        <v>82.787300109863281</v>
      </c>
      <c r="G1128" s="128">
        <f>VLOOKUP($A1128,'Supporting Data'!$A$2:$BH$1679,49,FALSE)</f>
        <v>2.898550778627396E-2</v>
      </c>
      <c r="H1128" s="125">
        <f>VLOOKUP($A1128,'Supporting Data'!$A$2:$BH$1679,6,FALSE)</f>
        <v>89.590293884277344</v>
      </c>
      <c r="I1128" s="128">
        <f>VLOOKUP($A1128,'Supporting Data'!$A$2:$BH$1679,22,FALSE)</f>
        <v>0.12318840622901921</v>
      </c>
      <c r="J1128" s="125">
        <f>VLOOKUP($A1128,'Supporting Data'!$A$2:$BH$1679,8,FALSE)</f>
        <v>85.846961975097656</v>
      </c>
      <c r="K1128" s="128">
        <f>VLOOKUP($A1128,'Supporting Data'!$A$2:$BH$1679,49,FALSE)</f>
        <v>2.898550778627396E-2</v>
      </c>
      <c r="L1128" s="125">
        <f>VLOOKUP($A1128,'Supporting Data'!$A$2:$BH$1679,26,FALSE)</f>
        <v>90.056198120117188</v>
      </c>
      <c r="M1128" s="125">
        <f>VLOOKUP($A1128,'Supporting Data'!$A$2:$BH$1679,53,FALSE)</f>
        <v>85.268516540527344</v>
      </c>
    </row>
    <row r="1129" spans="1:13" x14ac:dyDescent="0.3">
      <c r="A1129" s="4">
        <v>480723050</v>
      </c>
      <c r="B1129" s="3" t="s">
        <v>221</v>
      </c>
      <c r="C1129" s="3" t="s">
        <v>1184</v>
      </c>
      <c r="D1129" s="125">
        <f>VLOOKUP($A1129,'Supporting Data'!$A$2:$BH$1679,5,FALSE)</f>
        <v>82.692131042480469</v>
      </c>
      <c r="E1129" s="128">
        <f>VLOOKUP($A1129,'Supporting Data'!$A$2:$BH$1679,16,FALSE)</f>
        <v>0.19483315944671631</v>
      </c>
      <c r="F1129" s="125">
        <f>VLOOKUP($A1129,'Supporting Data'!$A$2:$BH$1679,7,FALSE)</f>
        <v>81.535911560058594</v>
      </c>
      <c r="G1129" s="128">
        <f>VLOOKUP($A1129,'Supporting Data'!$A$2:$BH$1679,49,FALSE)</f>
        <v>7.3513515293598175E-2</v>
      </c>
      <c r="H1129" s="125">
        <f>VLOOKUP($A1129,'Supporting Data'!$A$2:$BH$1679,6,FALSE)</f>
        <v>84.400932312011719</v>
      </c>
      <c r="I1129" s="128">
        <f>VLOOKUP($A1129,'Supporting Data'!$A$2:$BH$1679,22,FALSE)</f>
        <v>0.19483315944671631</v>
      </c>
      <c r="J1129" s="125">
        <f>VLOOKUP($A1129,'Supporting Data'!$A$2:$BH$1679,8,FALSE)</f>
        <v>82.356109619140625</v>
      </c>
      <c r="K1129" s="128">
        <f>VLOOKUP($A1129,'Supporting Data'!$A$2:$BH$1679,49,FALSE)</f>
        <v>7.3513515293598175E-2</v>
      </c>
      <c r="L1129" s="125">
        <f>VLOOKUP($A1129,'Supporting Data'!$A$2:$BH$1679,26,FALSE)</f>
        <v>73.441146850585938</v>
      </c>
      <c r="M1129" s="125">
        <f>VLOOKUP($A1129,'Supporting Data'!$A$2:$BH$1679,53,FALSE)</f>
        <v>75.968978881835938</v>
      </c>
    </row>
    <row r="1130" spans="1:13" x14ac:dyDescent="0.3">
      <c r="A1130" s="4">
        <v>960884260</v>
      </c>
      <c r="B1130" s="3" t="s">
        <v>442</v>
      </c>
      <c r="C1130" s="3" t="s">
        <v>1778</v>
      </c>
      <c r="D1130" s="125">
        <f>VLOOKUP($A1130,'Supporting Data'!$A$2:$BH$1679,5,FALSE)</f>
        <v>84.156806945800781</v>
      </c>
      <c r="E1130" s="128">
        <f>VLOOKUP($A1130,'Supporting Data'!$A$2:$BH$1679,16,FALSE)</f>
        <v>8.1395350396633148E-2</v>
      </c>
      <c r="F1130" s="125">
        <f>VLOOKUP($A1130,'Supporting Data'!$A$2:$BH$1679,7,FALSE)</f>
        <v>78.918807983398438</v>
      </c>
      <c r="G1130" s="128">
        <f>VLOOKUP($A1130,'Supporting Data'!$A$2:$BH$1679,49,FALSE)</f>
        <v>2.9069768264889721E-2</v>
      </c>
      <c r="H1130" s="125">
        <f>VLOOKUP($A1130,'Supporting Data'!$A$2:$BH$1679,6,FALSE)</f>
        <v>85.714012145996094</v>
      </c>
      <c r="I1130" s="128">
        <f>VLOOKUP($A1130,'Supporting Data'!$A$2:$BH$1679,22,FALSE)</f>
        <v>8.1395350396633148E-2</v>
      </c>
      <c r="J1130" s="125">
        <f>VLOOKUP($A1130,'Supporting Data'!$A$2:$BH$1679,8,FALSE)</f>
        <v>82.782569885253906</v>
      </c>
      <c r="K1130" s="128">
        <f>VLOOKUP($A1130,'Supporting Data'!$A$2:$BH$1679,49,FALSE)</f>
        <v>2.9069768264889721E-2</v>
      </c>
      <c r="L1130" s="125">
        <f>VLOOKUP($A1130,'Supporting Data'!$A$2:$BH$1679,26,FALSE)</f>
        <v>83.108085632324219</v>
      </c>
      <c r="M1130" s="125">
        <f>VLOOKUP($A1130,'Supporting Data'!$A$2:$BH$1679,53,FALSE)</f>
        <v>84.1962890625</v>
      </c>
    </row>
    <row r="1131" spans="1:13" x14ac:dyDescent="0.3">
      <c r="A1131" s="4">
        <v>489046910</v>
      </c>
      <c r="B1131" s="3" t="s">
        <v>230</v>
      </c>
      <c r="C1131" s="3" t="s">
        <v>1269</v>
      </c>
      <c r="D1131" s="125">
        <f>VLOOKUP($A1131,'Supporting Data'!$A$2:$BH$1679,5,FALSE)</f>
        <v>87.511566162109375</v>
      </c>
      <c r="E1131" s="128">
        <f>VLOOKUP($A1131,'Supporting Data'!$A$2:$BH$1679,16,FALSE)</f>
        <v>0</v>
      </c>
      <c r="F1131" s="125">
        <f>VLOOKUP($A1131,'Supporting Data'!$A$2:$BH$1679,7,FALSE)</f>
        <v>86.073089599609375</v>
      </c>
      <c r="G1131" s="128">
        <f>VLOOKUP($A1131,'Supporting Data'!$A$2:$BH$1679,49,FALSE)</f>
        <v>0</v>
      </c>
      <c r="H1131" s="125">
        <f>VLOOKUP($A1131,'Supporting Data'!$A$2:$BH$1679,6,FALSE)</f>
        <v>89.116783142089844</v>
      </c>
      <c r="I1131" s="128">
        <f>VLOOKUP($A1131,'Supporting Data'!$A$2:$BH$1679,22,FALSE)</f>
        <v>0</v>
      </c>
      <c r="J1131" s="125">
        <f>VLOOKUP($A1131,'Supporting Data'!$A$2:$BH$1679,8,FALSE)</f>
        <v>89.970512390136719</v>
      </c>
      <c r="K1131" s="128">
        <f>VLOOKUP($A1131,'Supporting Data'!$A$2:$BH$1679,49,FALSE)</f>
        <v>0</v>
      </c>
      <c r="L1131" s="125">
        <f>VLOOKUP($A1131,'Supporting Data'!$A$2:$BH$1679,26,FALSE)</f>
        <v>87.0352783203125</v>
      </c>
      <c r="M1131" s="125">
        <f>VLOOKUP($A1131,'Supporting Data'!$A$2:$BH$1679,53,FALSE)</f>
        <v>88.608932495117188</v>
      </c>
    </row>
    <row r="1132" spans="1:13" x14ac:dyDescent="0.3">
      <c r="A1132" s="4">
        <v>960914020</v>
      </c>
      <c r="B1132" s="3" t="s">
        <v>445</v>
      </c>
      <c r="C1132" s="3" t="s">
        <v>1808</v>
      </c>
      <c r="D1132" s="125">
        <f>VLOOKUP($A1132,'Supporting Data'!$A$2:$BH$1679,5,FALSE)</f>
        <v>73.595619201660156</v>
      </c>
      <c r="E1132" s="128">
        <f>VLOOKUP($A1132,'Supporting Data'!$A$2:$BH$1679,16,FALSE)</f>
        <v>0.5727272629737854</v>
      </c>
      <c r="F1132" s="125">
        <f>VLOOKUP($A1132,'Supporting Data'!$A$2:$BH$1679,7,FALSE)</f>
        <v>78.516693115234375</v>
      </c>
      <c r="G1132" s="128">
        <f>VLOOKUP($A1132,'Supporting Data'!$A$2:$BH$1679,49,FALSE)</f>
        <v>0.32323232293128967</v>
      </c>
      <c r="H1132" s="125">
        <f>VLOOKUP($A1132,'Supporting Data'!$A$2:$BH$1679,6,FALSE)</f>
        <v>73.09735107421875</v>
      </c>
      <c r="I1132" s="128">
        <f>VLOOKUP($A1132,'Supporting Data'!$A$2:$BH$1679,22,FALSE)</f>
        <v>0.40999999642372131</v>
      </c>
      <c r="J1132" s="125">
        <f>VLOOKUP($A1132,'Supporting Data'!$A$2:$BH$1679,8,FALSE)</f>
        <v>81.180671691894531</v>
      </c>
      <c r="K1132" s="128">
        <f>VLOOKUP($A1132,'Supporting Data'!$A$2:$BH$1679,49,FALSE)</f>
        <v>0.32323232293128967</v>
      </c>
      <c r="L1132" s="125">
        <f>VLOOKUP($A1132,'Supporting Data'!$A$2:$BH$1679,26,FALSE)</f>
        <v>74.045333862304688</v>
      </c>
      <c r="M1132" s="125">
        <f>VLOOKUP($A1132,'Supporting Data'!$A$2:$BH$1679,53,FALSE)</f>
        <v>78.051582336425781</v>
      </c>
    </row>
    <row r="1133" spans="1:13" x14ac:dyDescent="0.3">
      <c r="A1133" s="4">
        <v>489256985</v>
      </c>
      <c r="B1133" s="3" t="s">
        <v>242</v>
      </c>
      <c r="C1133" s="3" t="s">
        <v>242</v>
      </c>
      <c r="D1133" s="125">
        <f>VLOOKUP($A1133,'Supporting Data'!$A$2:$BH$1679,5,FALSE)</f>
        <v>91.22442626953125</v>
      </c>
      <c r="E1133" s="128">
        <f>VLOOKUP($A1133,'Supporting Data'!$A$2:$BH$1679,16,FALSE)</f>
        <v>0.125</v>
      </c>
      <c r="F1133" s="125">
        <f>VLOOKUP($A1133,'Supporting Data'!$A$2:$BH$1679,7,FALSE)</f>
        <v>95.246238708496094</v>
      </c>
      <c r="G1133" s="128">
        <f>VLOOKUP($A1133,'Supporting Data'!$A$2:$BH$1679,49,FALSE)</f>
        <v>0</v>
      </c>
      <c r="H1133" s="125">
        <f>VLOOKUP($A1133,'Supporting Data'!$A$2:$BH$1679,6,FALSE)</f>
        <v>92.259544372558594</v>
      </c>
      <c r="I1133" s="128">
        <f>VLOOKUP($A1133,'Supporting Data'!$A$2:$BH$1679,22,FALSE)</f>
        <v>0.125</v>
      </c>
      <c r="J1133" s="125">
        <f>VLOOKUP($A1133,'Supporting Data'!$A$2:$BH$1679,8,FALSE)</f>
        <v>96.767822265625</v>
      </c>
      <c r="K1133" s="128">
        <f>VLOOKUP($A1133,'Supporting Data'!$A$2:$BH$1679,49,FALSE)</f>
        <v>0</v>
      </c>
      <c r="L1133" s="125">
        <f>VLOOKUP($A1133,'Supporting Data'!$A$2:$BH$1679,26,FALSE)</f>
        <v>88.847831726074219</v>
      </c>
      <c r="M1133" s="125">
        <f>VLOOKUP($A1133,'Supporting Data'!$A$2:$BH$1679,53,FALSE)</f>
        <v>95.062942504882813</v>
      </c>
    </row>
    <row r="1134" spans="1:13" x14ac:dyDescent="0.3">
      <c r="A1134" s="4">
        <v>960884180</v>
      </c>
      <c r="B1134" s="3" t="s">
        <v>442</v>
      </c>
      <c r="C1134" s="3" t="s">
        <v>1772</v>
      </c>
      <c r="D1134" s="125">
        <f>VLOOKUP($A1134,'Supporting Data'!$A$2:$BH$1679,5,FALSE)</f>
        <v>90.215278625488281</v>
      </c>
      <c r="E1134" s="128">
        <f>VLOOKUP($A1134,'Supporting Data'!$A$2:$BH$1679,16,FALSE)</f>
        <v>0.1103896126151085</v>
      </c>
      <c r="F1134" s="125">
        <f>VLOOKUP($A1134,'Supporting Data'!$A$2:$BH$1679,7,FALSE)</f>
        <v>86.63232421875</v>
      </c>
      <c r="G1134" s="128">
        <f>VLOOKUP($A1134,'Supporting Data'!$A$2:$BH$1679,49,FALSE)</f>
        <v>2.5974025949835781E-2</v>
      </c>
      <c r="H1134" s="125">
        <f>VLOOKUP($A1134,'Supporting Data'!$A$2:$BH$1679,6,FALSE)</f>
        <v>91.878852844238281</v>
      </c>
      <c r="I1134" s="128">
        <f>VLOOKUP($A1134,'Supporting Data'!$A$2:$BH$1679,22,FALSE)</f>
        <v>0.1103896126151085</v>
      </c>
      <c r="J1134" s="125">
        <f>VLOOKUP($A1134,'Supporting Data'!$A$2:$BH$1679,8,FALSE)</f>
        <v>91.036392211914063</v>
      </c>
      <c r="K1134" s="128">
        <f>VLOOKUP($A1134,'Supporting Data'!$A$2:$BH$1679,49,FALSE)</f>
        <v>2.5974025949835781E-2</v>
      </c>
      <c r="L1134" s="125">
        <f>VLOOKUP($A1134,'Supporting Data'!$A$2:$BH$1679,26,FALSE)</f>
        <v>92.7750244140625</v>
      </c>
      <c r="M1134" s="125">
        <f>VLOOKUP($A1134,'Supporting Data'!$A$2:$BH$1679,53,FALSE)</f>
        <v>87.33050537109375</v>
      </c>
    </row>
    <row r="1135" spans="1:13" x14ac:dyDescent="0.3">
      <c r="A1135" s="4">
        <v>960923000</v>
      </c>
      <c r="B1135" s="3" t="s">
        <v>446</v>
      </c>
      <c r="C1135" s="3" t="s">
        <v>1826</v>
      </c>
      <c r="D1135" s="125">
        <f>VLOOKUP($A1135,'Supporting Data'!$A$2:$BH$1679,5,FALSE)</f>
        <v>84.23486328125</v>
      </c>
      <c r="E1135" s="128">
        <f>VLOOKUP($A1135,'Supporting Data'!$A$2:$BH$1679,16,FALSE)</f>
        <v>0.62992125749588013</v>
      </c>
      <c r="F1135" s="125">
        <f>VLOOKUP($A1135,'Supporting Data'!$A$2:$BH$1679,7,FALSE)</f>
        <v>80.796371459960938</v>
      </c>
      <c r="G1135" s="128">
        <f>VLOOKUP($A1135,'Supporting Data'!$A$2:$BH$1679,49,FALSE)</f>
        <v>0.23936170339584351</v>
      </c>
      <c r="H1135" s="125">
        <f>VLOOKUP($A1135,'Supporting Data'!$A$2:$BH$1679,6,FALSE)</f>
        <v>82.435623168945313</v>
      </c>
      <c r="I1135" s="128">
        <f>VLOOKUP($A1135,'Supporting Data'!$A$2:$BH$1679,22,FALSE)</f>
        <v>0.35978835821151728</v>
      </c>
      <c r="J1135" s="125">
        <f>VLOOKUP($A1135,'Supporting Data'!$A$2:$BH$1679,8,FALSE)</f>
        <v>77.36785888671875</v>
      </c>
      <c r="K1135" s="128">
        <f>VLOOKUP($A1135,'Supporting Data'!$A$2:$BH$1679,49,FALSE)</f>
        <v>0.23936170339584351</v>
      </c>
      <c r="L1135" s="125">
        <f>VLOOKUP($A1135,'Supporting Data'!$A$2:$BH$1679,26,FALSE)</f>
        <v>83.108085632324219</v>
      </c>
      <c r="M1135" s="125">
        <f>VLOOKUP($A1135,'Supporting Data'!$A$2:$BH$1679,53,FALSE)</f>
        <v>80.051704406738281</v>
      </c>
    </row>
    <row r="1136" spans="1:13" x14ac:dyDescent="0.3">
      <c r="A1136" s="4">
        <v>500124040</v>
      </c>
      <c r="B1136" s="3" t="s">
        <v>262</v>
      </c>
      <c r="C1136" s="3" t="s">
        <v>1346</v>
      </c>
      <c r="D1136" s="125">
        <f>VLOOKUP($A1136,'Supporting Data'!$A$2:$BH$1679,5,FALSE)</f>
        <v>82.591545104980469</v>
      </c>
      <c r="E1136" s="128">
        <f>VLOOKUP($A1136,'Supporting Data'!$A$2:$BH$1679,16,FALSE)</f>
        <v>0.52380955219268799</v>
      </c>
      <c r="F1136" s="125">
        <f>VLOOKUP($A1136,'Supporting Data'!$A$2:$BH$1679,7,FALSE)</f>
        <v>85.734039306640625</v>
      </c>
      <c r="G1136" s="128">
        <f>VLOOKUP($A1136,'Supporting Data'!$A$2:$BH$1679,49,FALSE)</f>
        <v>0.32173913717269897</v>
      </c>
      <c r="H1136" s="125">
        <f>VLOOKUP($A1136,'Supporting Data'!$A$2:$BH$1679,6,FALSE)</f>
        <v>83.316673278808594</v>
      </c>
      <c r="I1136" s="128">
        <f>VLOOKUP($A1136,'Supporting Data'!$A$2:$BH$1679,22,FALSE)</f>
        <v>0.38260868191719061</v>
      </c>
      <c r="J1136" s="125">
        <f>VLOOKUP($A1136,'Supporting Data'!$A$2:$BH$1679,8,FALSE)</f>
        <v>86.654991149902344</v>
      </c>
      <c r="K1136" s="128">
        <f>VLOOKUP($A1136,'Supporting Data'!$A$2:$BH$1679,49,FALSE)</f>
        <v>0.32173913717269897</v>
      </c>
      <c r="L1136" s="125">
        <f>VLOOKUP($A1136,'Supporting Data'!$A$2:$BH$1679,26,FALSE)</f>
        <v>84.014358520507813</v>
      </c>
      <c r="M1136" s="125">
        <f>VLOOKUP($A1136,'Supporting Data'!$A$2:$BH$1679,53,FALSE)</f>
        <v>86.155174255371094</v>
      </c>
    </row>
    <row r="1137" spans="1:13" x14ac:dyDescent="0.3">
      <c r="A1137" s="4">
        <v>480744080</v>
      </c>
      <c r="B1137" s="3" t="s">
        <v>223</v>
      </c>
      <c r="C1137" s="3" t="s">
        <v>1206</v>
      </c>
      <c r="D1137" s="125">
        <f>VLOOKUP($A1137,'Supporting Data'!$A$2:$BH$1679,5,FALSE)</f>
        <v>86.417327880859375</v>
      </c>
      <c r="E1137" s="128">
        <f>VLOOKUP($A1137,'Supporting Data'!$A$2:$BH$1679,16,FALSE)</f>
        <v>0.20000000298023221</v>
      </c>
      <c r="F1137" s="125">
        <f>VLOOKUP($A1137,'Supporting Data'!$A$2:$BH$1679,7,FALSE)</f>
        <v>81.958427429199219</v>
      </c>
      <c r="G1137" s="128">
        <f>VLOOKUP($A1137,'Supporting Data'!$A$2:$BH$1679,49,FALSE)</f>
        <v>7.1942448616027832E-2</v>
      </c>
      <c r="H1137" s="125">
        <f>VLOOKUP($A1137,'Supporting Data'!$A$2:$BH$1679,6,FALSE)</f>
        <v>87.706298828125</v>
      </c>
      <c r="I1137" s="128">
        <f>VLOOKUP($A1137,'Supporting Data'!$A$2:$BH$1679,22,FALSE)</f>
        <v>0.16546761989593509</v>
      </c>
      <c r="J1137" s="125">
        <f>VLOOKUP($A1137,'Supporting Data'!$A$2:$BH$1679,8,FALSE)</f>
        <v>84.558525085449219</v>
      </c>
      <c r="K1137" s="128">
        <f>VLOOKUP($A1137,'Supporting Data'!$A$2:$BH$1679,49,FALSE)</f>
        <v>7.1942448616027832E-2</v>
      </c>
      <c r="L1137" s="125">
        <f>VLOOKUP($A1137,'Supporting Data'!$A$2:$BH$1679,26,FALSE)</f>
        <v>89.754104614257813</v>
      </c>
      <c r="M1137" s="125">
        <f>VLOOKUP($A1137,'Supporting Data'!$A$2:$BH$1679,53,FALSE)</f>
        <v>85.062324523925781</v>
      </c>
    </row>
    <row r="1138" spans="1:13" x14ac:dyDescent="0.3">
      <c r="A1138" s="4">
        <v>480785440</v>
      </c>
      <c r="B1138" s="3" t="s">
        <v>226</v>
      </c>
      <c r="C1138" s="3" t="s">
        <v>1250</v>
      </c>
      <c r="D1138" s="125">
        <f>VLOOKUP($A1138,'Supporting Data'!$A$2:$BH$1679,5,FALSE)</f>
        <v>87.125831604003906</v>
      </c>
      <c r="E1138" s="128">
        <f>VLOOKUP($A1138,'Supporting Data'!$A$2:$BH$1679,16,FALSE)</f>
        <v>8.3333335816860199E-2</v>
      </c>
      <c r="F1138" s="125">
        <f>VLOOKUP($A1138,'Supporting Data'!$A$2:$BH$1679,7,FALSE)</f>
        <v>83.258224487304688</v>
      </c>
      <c r="G1138" s="128">
        <f>VLOOKUP($A1138,'Supporting Data'!$A$2:$BH$1679,49,FALSE)</f>
        <v>3.2467532902956009E-2</v>
      </c>
      <c r="H1138" s="125">
        <f>VLOOKUP($A1138,'Supporting Data'!$A$2:$BH$1679,6,FALSE)</f>
        <v>88.687812805175781</v>
      </c>
      <c r="I1138" s="128">
        <f>VLOOKUP($A1138,'Supporting Data'!$A$2:$BH$1679,22,FALSE)</f>
        <v>8.3870969712734222E-2</v>
      </c>
      <c r="J1138" s="125">
        <f>VLOOKUP($A1138,'Supporting Data'!$A$2:$BH$1679,8,FALSE)</f>
        <v>85.035621643066406</v>
      </c>
      <c r="K1138" s="128">
        <f>VLOOKUP($A1138,'Supporting Data'!$A$2:$BH$1679,49,FALSE)</f>
        <v>3.2467532902956009E-2</v>
      </c>
      <c r="L1138" s="125">
        <f>VLOOKUP($A1138,'Supporting Data'!$A$2:$BH$1679,26,FALSE)</f>
        <v>89.452011108398438</v>
      </c>
      <c r="M1138" s="125">
        <f>VLOOKUP($A1138,'Supporting Data'!$A$2:$BH$1679,53,FALSE)</f>
        <v>89.887359619140625</v>
      </c>
    </row>
    <row r="1139" spans="1:13" x14ac:dyDescent="0.3">
      <c r="A1139" s="4">
        <v>961064040</v>
      </c>
      <c r="B1139" s="3" t="s">
        <v>456</v>
      </c>
      <c r="C1139" s="3" t="s">
        <v>1890</v>
      </c>
      <c r="D1139" s="125">
        <f>VLOOKUP($A1139,'Supporting Data'!$A$2:$BH$1679,5,FALSE)</f>
        <v>88.51898193359375</v>
      </c>
      <c r="E1139" s="128">
        <f>VLOOKUP($A1139,'Supporting Data'!$A$2:$BH$1679,16,FALSE)</f>
        <v>0.81102359294891357</v>
      </c>
      <c r="F1139" s="125">
        <f>VLOOKUP($A1139,'Supporting Data'!$A$2:$BH$1679,7,FALSE)</f>
        <v>85.648979187011719</v>
      </c>
      <c r="G1139" s="128">
        <f>VLOOKUP($A1139,'Supporting Data'!$A$2:$BH$1679,49,FALSE)</f>
        <v>0.63414633274078369</v>
      </c>
      <c r="H1139" s="125">
        <f>VLOOKUP($A1139,'Supporting Data'!$A$2:$BH$1679,6,FALSE)</f>
        <v>89.418663024902344</v>
      </c>
      <c r="I1139" s="128">
        <f>VLOOKUP($A1139,'Supporting Data'!$A$2:$BH$1679,22,FALSE)</f>
        <v>0.34146341681480408</v>
      </c>
      <c r="J1139" s="125">
        <f>VLOOKUP($A1139,'Supporting Data'!$A$2:$BH$1679,8,FALSE)</f>
        <v>89.115386962890625</v>
      </c>
      <c r="K1139" s="128">
        <f>VLOOKUP($A1139,'Supporting Data'!$A$2:$BH$1679,49,FALSE)</f>
        <v>0.63414633274078369</v>
      </c>
      <c r="L1139" s="125">
        <f>VLOOKUP($A1139,'Supporting Data'!$A$2:$BH$1679,26,FALSE)</f>
        <v>85.524818420410156</v>
      </c>
      <c r="M1139" s="125">
        <f>VLOOKUP($A1139,'Supporting Data'!$A$2:$BH$1679,53,FALSE)</f>
        <v>88.361495971679688</v>
      </c>
    </row>
    <row r="1140" spans="1:13" x14ac:dyDescent="0.3">
      <c r="A1140" s="4">
        <v>1159146970</v>
      </c>
      <c r="B1140" s="3" t="s">
        <v>541</v>
      </c>
      <c r="C1140" s="3" t="s">
        <v>2099</v>
      </c>
      <c r="D1140" s="125">
        <f>VLOOKUP($A1140,'Supporting Data'!$A$2:$BH$1679,5,FALSE)</f>
        <v>84.892448425292969</v>
      </c>
      <c r="E1140" s="128">
        <f>VLOOKUP($A1140,'Supporting Data'!$A$2:$BH$1679,16,FALSE)</f>
        <v>0.1218390837311745</v>
      </c>
      <c r="F1140" s="125">
        <f>VLOOKUP($A1140,'Supporting Data'!$A$2:$BH$1679,7,FALSE)</f>
        <v>80.610404968261719</v>
      </c>
      <c r="G1140" s="128">
        <f>VLOOKUP($A1140,'Supporting Data'!$A$2:$BH$1679,49,FALSE)</f>
        <v>5.517241358757019E-2</v>
      </c>
      <c r="H1140" s="125">
        <f>VLOOKUP($A1140,'Supporting Data'!$A$2:$BH$1679,6,FALSE)</f>
        <v>86.592864990234375</v>
      </c>
      <c r="I1140" s="128">
        <f>VLOOKUP($A1140,'Supporting Data'!$A$2:$BH$1679,22,FALSE)</f>
        <v>0.1218390837311745</v>
      </c>
      <c r="J1140" s="125">
        <f>VLOOKUP($A1140,'Supporting Data'!$A$2:$BH$1679,8,FALSE)</f>
        <v>83.244682312011719</v>
      </c>
      <c r="K1140" s="128">
        <f>VLOOKUP($A1140,'Supporting Data'!$A$2:$BH$1679,49,FALSE)</f>
        <v>5.517241358757019E-2</v>
      </c>
      <c r="L1140" s="125">
        <f>VLOOKUP($A1140,'Supporting Data'!$A$2:$BH$1679,26,FALSE)</f>
        <v>89.754104614257813</v>
      </c>
      <c r="M1140" s="125">
        <f>VLOOKUP($A1140,'Supporting Data'!$A$2:$BH$1679,53,FALSE)</f>
        <v>90.011077880859375</v>
      </c>
    </row>
    <row r="1141" spans="1:13" x14ac:dyDescent="0.3">
      <c r="A1141" s="4">
        <v>500124070</v>
      </c>
      <c r="B1141" s="3" t="s">
        <v>262</v>
      </c>
      <c r="C1141" s="3" t="s">
        <v>1349</v>
      </c>
      <c r="D1141" s="125">
        <f>VLOOKUP($A1141,'Supporting Data'!$A$2:$BH$1679,5,FALSE)</f>
        <v>77.612907409667969</v>
      </c>
      <c r="E1141" s="128">
        <f>VLOOKUP($A1141,'Supporting Data'!$A$2:$BH$1679,16,FALSE)</f>
        <v>0.53125</v>
      </c>
      <c r="F1141" s="125">
        <f>VLOOKUP($A1141,'Supporting Data'!$A$2:$BH$1679,7,FALSE)</f>
        <v>84.087944030761719</v>
      </c>
      <c r="G1141" s="128">
        <f>VLOOKUP($A1141,'Supporting Data'!$A$2:$BH$1679,49,FALSE)</f>
        <v>0.38554215431213379</v>
      </c>
      <c r="H1141" s="125">
        <f>VLOOKUP($A1141,'Supporting Data'!$A$2:$BH$1679,6,FALSE)</f>
        <v>77.145744323730469</v>
      </c>
      <c r="I1141" s="128">
        <f>VLOOKUP($A1141,'Supporting Data'!$A$2:$BH$1679,22,FALSE)</f>
        <v>0.39759036898612982</v>
      </c>
      <c r="J1141" s="125">
        <f>VLOOKUP($A1141,'Supporting Data'!$A$2:$BH$1679,8,FALSE)</f>
        <v>83.373825073242188</v>
      </c>
      <c r="K1141" s="128">
        <f>VLOOKUP($A1141,'Supporting Data'!$A$2:$BH$1679,49,FALSE)</f>
        <v>0.38554215431213379</v>
      </c>
      <c r="L1141" s="125">
        <f>VLOOKUP($A1141,'Supporting Data'!$A$2:$BH$1679,26,FALSE)</f>
        <v>77.972526550292969</v>
      </c>
      <c r="M1141" s="125">
        <f>VLOOKUP($A1141,'Supporting Data'!$A$2:$BH$1679,53,FALSE)</f>
        <v>82.897239685058594</v>
      </c>
    </row>
    <row r="1142" spans="1:13" x14ac:dyDescent="0.3">
      <c r="A1142" s="4">
        <v>1159236996</v>
      </c>
      <c r="B1142" s="3" t="s">
        <v>543</v>
      </c>
      <c r="C1142" s="3" t="s">
        <v>2106</v>
      </c>
      <c r="D1142" s="125">
        <f>VLOOKUP($A1142,'Supporting Data'!$A$2:$BH$1679,5,FALSE)</f>
        <v>79.722053527832031</v>
      </c>
      <c r="E1142" s="128">
        <f>VLOOKUP($A1142,'Supporting Data'!$A$2:$BH$1679,16,FALSE)</f>
        <v>0.1140350848436356</v>
      </c>
      <c r="F1142" s="125">
        <f>VLOOKUP($A1142,'Supporting Data'!$A$2:$BH$1679,7,FALSE)</f>
        <v>83.822616577148438</v>
      </c>
      <c r="G1142" s="128">
        <f>VLOOKUP($A1142,'Supporting Data'!$A$2:$BH$1679,49,FALSE)</f>
        <v>8.6956517770886421E-3</v>
      </c>
      <c r="H1142" s="125">
        <f>VLOOKUP($A1142,'Supporting Data'!$A$2:$BH$1679,6,FALSE)</f>
        <v>81.020118713378906</v>
      </c>
      <c r="I1142" s="128">
        <f>VLOOKUP($A1142,'Supporting Data'!$A$2:$BH$1679,22,FALSE)</f>
        <v>0.1140350848436356</v>
      </c>
      <c r="J1142" s="125">
        <f>VLOOKUP($A1142,'Supporting Data'!$A$2:$BH$1679,8,FALSE)</f>
        <v>86.905525207519531</v>
      </c>
      <c r="K1142" s="128">
        <f>VLOOKUP($A1142,'Supporting Data'!$A$2:$BH$1679,49,FALSE)</f>
        <v>8.6956517770886421E-3</v>
      </c>
      <c r="L1142" s="125">
        <f>VLOOKUP($A1142,'Supporting Data'!$A$2:$BH$1679,26,FALSE)</f>
        <v>74.045333862304688</v>
      </c>
      <c r="M1142" s="125">
        <f>VLOOKUP($A1142,'Supporting Data'!$A$2:$BH$1679,53,FALSE)</f>
        <v>81.701286315917969</v>
      </c>
    </row>
    <row r="1143" spans="1:13" x14ac:dyDescent="0.3">
      <c r="A1143" s="4">
        <v>1151154890</v>
      </c>
      <c r="B1143" s="3" t="s">
        <v>3792</v>
      </c>
      <c r="C1143" s="3" t="s">
        <v>2074</v>
      </c>
      <c r="D1143" s="125">
        <f>VLOOKUP($A1143,'Supporting Data'!$A$2:$BH$1679,5,FALSE)</f>
        <v>77.765754699707031</v>
      </c>
      <c r="E1143" s="128">
        <f>VLOOKUP($A1143,'Supporting Data'!$A$2:$BH$1679,16,FALSE)</f>
        <v>6.8181820213794708E-2</v>
      </c>
      <c r="F1143" s="125">
        <f>VLOOKUP($A1143,'Supporting Data'!$A$2:$BH$1679,7,FALSE)</f>
        <v>78.728805541992188</v>
      </c>
      <c r="G1143" s="128">
        <f>VLOOKUP($A1143,'Supporting Data'!$A$2:$BH$1679,49,FALSE)</f>
        <v>1.136363670229912E-2</v>
      </c>
      <c r="H1143" s="125">
        <f>VLOOKUP($A1143,'Supporting Data'!$A$2:$BH$1679,6,FALSE)</f>
        <v>78.789436340332031</v>
      </c>
      <c r="I1143" s="128">
        <f>VLOOKUP($A1143,'Supporting Data'!$A$2:$BH$1679,22,FALSE)</f>
        <v>6.8181820213794708E-2</v>
      </c>
      <c r="J1143" s="125">
        <f>VLOOKUP($A1143,'Supporting Data'!$A$2:$BH$1679,8,FALSE)</f>
        <v>79.096870422363281</v>
      </c>
      <c r="K1143" s="128">
        <f>VLOOKUP($A1143,'Supporting Data'!$A$2:$BH$1679,49,FALSE)</f>
        <v>1.136363670229912E-2</v>
      </c>
      <c r="L1143" s="125">
        <f>VLOOKUP($A1143,'Supporting Data'!$A$2:$BH$1679,26,FALSE)</f>
        <v>72.534873962402344</v>
      </c>
      <c r="M1143" s="125">
        <f>VLOOKUP($A1143,'Supporting Data'!$A$2:$BH$1679,53,FALSE)</f>
        <v>70.339759826660156</v>
      </c>
    </row>
    <row r="1144" spans="1:13" x14ac:dyDescent="0.3">
      <c r="A1144" s="4">
        <v>500124050</v>
      </c>
      <c r="B1144" s="3" t="s">
        <v>262</v>
      </c>
      <c r="C1144" s="3" t="s">
        <v>1347</v>
      </c>
      <c r="D1144" s="125">
        <f>VLOOKUP($A1144,'Supporting Data'!$A$2:$BH$1679,5,FALSE)</f>
        <v>84.420440673828125</v>
      </c>
      <c r="E1144" s="128">
        <f>VLOOKUP($A1144,'Supporting Data'!$A$2:$BH$1679,16,FALSE)</f>
        <v>0.5522388219833374</v>
      </c>
      <c r="F1144" s="125">
        <f>VLOOKUP($A1144,'Supporting Data'!$A$2:$BH$1679,7,FALSE)</f>
        <v>78.959228515625</v>
      </c>
      <c r="G1144" s="128">
        <f>VLOOKUP($A1144,'Supporting Data'!$A$2:$BH$1679,49,FALSE)</f>
        <v>0.33707866072654719</v>
      </c>
      <c r="H1144" s="125">
        <f>VLOOKUP($A1144,'Supporting Data'!$A$2:$BH$1679,6,FALSE)</f>
        <v>84.030342102050781</v>
      </c>
      <c r="I1144" s="128">
        <f>VLOOKUP($A1144,'Supporting Data'!$A$2:$BH$1679,22,FALSE)</f>
        <v>0.42696627974510187</v>
      </c>
      <c r="J1144" s="125">
        <f>VLOOKUP($A1144,'Supporting Data'!$A$2:$BH$1679,8,FALSE)</f>
        <v>79.2716064453125</v>
      </c>
      <c r="K1144" s="128">
        <f>VLOOKUP($A1144,'Supporting Data'!$A$2:$BH$1679,49,FALSE)</f>
        <v>0.33707866072654719</v>
      </c>
      <c r="L1144" s="125">
        <f>VLOOKUP($A1144,'Supporting Data'!$A$2:$BH$1679,26,FALSE)</f>
        <v>80.993446350097656</v>
      </c>
      <c r="M1144" s="125">
        <f>VLOOKUP($A1144,'Supporting Data'!$A$2:$BH$1679,53,FALSE)</f>
        <v>79.453727722167969</v>
      </c>
    </row>
    <row r="1145" spans="1:13" x14ac:dyDescent="0.3">
      <c r="A1145" s="4">
        <v>961014040</v>
      </c>
      <c r="B1145" s="3" t="s">
        <v>452</v>
      </c>
      <c r="C1145" s="3" t="s">
        <v>680</v>
      </c>
      <c r="D1145" s="125">
        <f>VLOOKUP($A1145,'Supporting Data'!$A$2:$BH$1679,5,FALSE)</f>
        <v>89.901443481445313</v>
      </c>
      <c r="E1145" s="128">
        <f>VLOOKUP($A1145,'Supporting Data'!$A$2:$BH$1679,16,FALSE)</f>
        <v>0.70270270109176636</v>
      </c>
      <c r="F1145" s="125">
        <f>VLOOKUP($A1145,'Supporting Data'!$A$2:$BH$1679,7,FALSE)</f>
        <v>82.523826599121094</v>
      </c>
      <c r="G1145" s="128">
        <f>VLOOKUP($A1145,'Supporting Data'!$A$2:$BH$1679,49,FALSE)</f>
        <v>0.31999999284744263</v>
      </c>
      <c r="H1145" s="125">
        <f>VLOOKUP($A1145,'Supporting Data'!$A$2:$BH$1679,6,FALSE)</f>
        <v>90.919685363769531</v>
      </c>
      <c r="I1145" s="128">
        <f>VLOOKUP($A1145,'Supporting Data'!$A$2:$BH$1679,22,FALSE)</f>
        <v>0.239999994635582</v>
      </c>
      <c r="J1145" s="125">
        <f>VLOOKUP($A1145,'Supporting Data'!$A$2:$BH$1679,8,FALSE)</f>
        <v>83.448684692382813</v>
      </c>
      <c r="K1145" s="128">
        <f>VLOOKUP($A1145,'Supporting Data'!$A$2:$BH$1679,49,FALSE)</f>
        <v>0.31999999284744263</v>
      </c>
      <c r="L1145" s="125">
        <f>VLOOKUP($A1145,'Supporting Data'!$A$2:$BH$1679,26,FALSE)</f>
        <v>85.826911926269531</v>
      </c>
      <c r="M1145" s="125">
        <f>VLOOKUP($A1145,'Supporting Data'!$A$2:$BH$1679,53,FALSE)</f>
        <v>82.526084899902344</v>
      </c>
    </row>
    <row r="1146" spans="1:13" x14ac:dyDescent="0.3">
      <c r="A1146" s="4">
        <v>480744020</v>
      </c>
      <c r="B1146" s="3" t="s">
        <v>223</v>
      </c>
      <c r="C1146" s="3" t="s">
        <v>1204</v>
      </c>
      <c r="D1146" s="125">
        <f>VLOOKUP($A1146,'Supporting Data'!$A$2:$BH$1679,5,FALSE)</f>
        <v>81.435340881347656</v>
      </c>
      <c r="E1146" s="128">
        <f>VLOOKUP($A1146,'Supporting Data'!$A$2:$BH$1679,16,FALSE)</f>
        <v>0.28925618529319758</v>
      </c>
      <c r="F1146" s="125">
        <f>VLOOKUP($A1146,'Supporting Data'!$A$2:$BH$1679,7,FALSE)</f>
        <v>82.744415283203125</v>
      </c>
      <c r="G1146" s="128">
        <f>VLOOKUP($A1146,'Supporting Data'!$A$2:$BH$1679,49,FALSE)</f>
        <v>0.18095238506793981</v>
      </c>
      <c r="H1146" s="125">
        <f>VLOOKUP($A1146,'Supporting Data'!$A$2:$BH$1679,6,FALSE)</f>
        <v>83.667732238769531</v>
      </c>
      <c r="I1146" s="128">
        <f>VLOOKUP($A1146,'Supporting Data'!$A$2:$BH$1679,22,FALSE)</f>
        <v>0.27619048953056341</v>
      </c>
      <c r="J1146" s="125">
        <f>VLOOKUP($A1146,'Supporting Data'!$A$2:$BH$1679,8,FALSE)</f>
        <v>86.079147338867188</v>
      </c>
      <c r="K1146" s="128">
        <f>VLOOKUP($A1146,'Supporting Data'!$A$2:$BH$1679,49,FALSE)</f>
        <v>0.18095238506793981</v>
      </c>
      <c r="L1146" s="125">
        <f>VLOOKUP($A1146,'Supporting Data'!$A$2:$BH$1679,26,FALSE)</f>
        <v>87.941551208496094</v>
      </c>
      <c r="M1146" s="125">
        <f>VLOOKUP($A1146,'Supporting Data'!$A$2:$BH$1679,53,FALSE)</f>
        <v>92.402976989746094</v>
      </c>
    </row>
    <row r="1147" spans="1:13" x14ac:dyDescent="0.3">
      <c r="A1147" s="4">
        <v>960905040</v>
      </c>
      <c r="B1147" s="3" t="s">
        <v>444</v>
      </c>
      <c r="C1147" s="3" t="s">
        <v>1797</v>
      </c>
      <c r="D1147" s="125">
        <f>VLOOKUP($A1147,'Supporting Data'!$A$2:$BH$1679,5,FALSE)</f>
        <v>80.978683471679688</v>
      </c>
      <c r="E1147" s="128">
        <f>VLOOKUP($A1147,'Supporting Data'!$A$2:$BH$1679,16,FALSE)</f>
        <v>0.38967135548591608</v>
      </c>
      <c r="F1147" s="125">
        <f>VLOOKUP($A1147,'Supporting Data'!$A$2:$BH$1679,7,FALSE)</f>
        <v>81.464523315429688</v>
      </c>
      <c r="G1147" s="128">
        <f>VLOOKUP($A1147,'Supporting Data'!$A$2:$BH$1679,49,FALSE)</f>
        <v>0.23448276519775391</v>
      </c>
      <c r="H1147" s="125">
        <f>VLOOKUP($A1147,'Supporting Data'!$A$2:$BH$1679,6,FALSE)</f>
        <v>80.466102600097656</v>
      </c>
      <c r="I1147" s="128">
        <f>VLOOKUP($A1147,'Supporting Data'!$A$2:$BH$1679,22,FALSE)</f>
        <v>0.30344828963279719</v>
      </c>
      <c r="J1147" s="125">
        <f>VLOOKUP($A1147,'Supporting Data'!$A$2:$BH$1679,8,FALSE)</f>
        <v>80.400245666503906</v>
      </c>
      <c r="K1147" s="128">
        <f>VLOOKUP($A1147,'Supporting Data'!$A$2:$BH$1679,49,FALSE)</f>
        <v>0.23448276519775391</v>
      </c>
      <c r="L1147" s="125">
        <f>VLOOKUP($A1147,'Supporting Data'!$A$2:$BH$1679,26,FALSE)</f>
        <v>83.712272644042969</v>
      </c>
      <c r="M1147" s="125">
        <f>VLOOKUP($A1147,'Supporting Data'!$A$2:$BH$1679,53,FALSE)</f>
        <v>82.629180908203125</v>
      </c>
    </row>
    <row r="1148" spans="1:13" x14ac:dyDescent="0.3">
      <c r="A1148" s="4">
        <v>480783100</v>
      </c>
      <c r="B1148" s="3" t="s">
        <v>226</v>
      </c>
      <c r="C1148" s="3" t="s">
        <v>1235</v>
      </c>
      <c r="D1148" s="125">
        <f>VLOOKUP($A1148,'Supporting Data'!$A$2:$BH$1679,5,FALSE)</f>
        <v>75.080230712890625</v>
      </c>
      <c r="E1148" s="128">
        <f>VLOOKUP($A1148,'Supporting Data'!$A$2:$BH$1679,16,FALSE)</f>
        <v>8.1395350396633148E-2</v>
      </c>
      <c r="F1148" s="125">
        <f>VLOOKUP($A1148,'Supporting Data'!$A$2:$BH$1679,7,FALSE)</f>
        <v>84.762603759765625</v>
      </c>
      <c r="G1148" s="128">
        <f>VLOOKUP($A1148,'Supporting Data'!$A$2:$BH$1679,49,FALSE)</f>
        <v>3.4682080149650567E-2</v>
      </c>
      <c r="H1148" s="125">
        <f>VLOOKUP($A1148,'Supporting Data'!$A$2:$BH$1679,6,FALSE)</f>
        <v>76.723945617675781</v>
      </c>
      <c r="I1148" s="128">
        <f>VLOOKUP($A1148,'Supporting Data'!$A$2:$BH$1679,22,FALSE)</f>
        <v>7.9611651599407196E-2</v>
      </c>
      <c r="J1148" s="125">
        <f>VLOOKUP($A1148,'Supporting Data'!$A$2:$BH$1679,8,FALSE)</f>
        <v>84.716453552246094</v>
      </c>
      <c r="K1148" s="128">
        <f>VLOOKUP($A1148,'Supporting Data'!$A$2:$BH$1679,49,FALSE)</f>
        <v>3.4682080149650567E-2</v>
      </c>
      <c r="L1148" s="125">
        <f>VLOOKUP($A1148,'Supporting Data'!$A$2:$BH$1679,26,FALSE)</f>
        <v>75.555793762207031</v>
      </c>
      <c r="M1148" s="125">
        <f>VLOOKUP($A1148,'Supporting Data'!$A$2:$BH$1679,53,FALSE)</f>
        <v>79.123809814453125</v>
      </c>
    </row>
    <row r="1149" spans="1:13" x14ac:dyDescent="0.3">
      <c r="A1149" s="4">
        <v>480804080</v>
      </c>
      <c r="B1149" s="3" t="s">
        <v>227</v>
      </c>
      <c r="C1149" s="3" t="s">
        <v>1263</v>
      </c>
      <c r="D1149" s="125">
        <f>VLOOKUP($A1149,'Supporting Data'!$A$2:$BH$1679,5,FALSE)</f>
        <v>89.40032958984375</v>
      </c>
      <c r="E1149" s="128">
        <f>VLOOKUP($A1149,'Supporting Data'!$A$2:$BH$1679,16,FALSE)</f>
        <v>0.5</v>
      </c>
      <c r="F1149" s="125">
        <f>VLOOKUP($A1149,'Supporting Data'!$A$2:$BH$1679,7,FALSE)</f>
        <v>88.252151489257813</v>
      </c>
      <c r="G1149" s="128">
        <f>VLOOKUP($A1149,'Supporting Data'!$A$2:$BH$1679,49,FALSE)</f>
        <v>0.28571429848670959</v>
      </c>
      <c r="H1149" s="125">
        <f>VLOOKUP($A1149,'Supporting Data'!$A$2:$BH$1679,6,FALSE)</f>
        <v>88.611373901367188</v>
      </c>
      <c r="I1149" s="128">
        <f>VLOOKUP($A1149,'Supporting Data'!$A$2:$BH$1679,22,FALSE)</f>
        <v>0.3095238208770752</v>
      </c>
      <c r="J1149" s="125">
        <f>VLOOKUP($A1149,'Supporting Data'!$A$2:$BH$1679,8,FALSE)</f>
        <v>88.021842956542969</v>
      </c>
      <c r="K1149" s="128">
        <f>VLOOKUP($A1149,'Supporting Data'!$A$2:$BH$1679,49,FALSE)</f>
        <v>0.28571429848670959</v>
      </c>
      <c r="L1149" s="125">
        <f>VLOOKUP($A1149,'Supporting Data'!$A$2:$BH$1679,26,FALSE)</f>
        <v>93.681297302246094</v>
      </c>
      <c r="M1149" s="125">
        <f>VLOOKUP($A1149,'Supporting Data'!$A$2:$BH$1679,53,FALSE)</f>
        <v>88.32025146484375</v>
      </c>
    </row>
    <row r="1150" spans="1:13" x14ac:dyDescent="0.3">
      <c r="A1150" s="4">
        <v>960954160</v>
      </c>
      <c r="B1150" s="3" t="s">
        <v>449</v>
      </c>
      <c r="C1150" s="3" t="s">
        <v>1864</v>
      </c>
      <c r="D1150" s="125">
        <f>VLOOKUP($A1150,'Supporting Data'!$A$2:$BH$1679,5,FALSE)</f>
        <v>86.535255432128906</v>
      </c>
      <c r="E1150" s="128">
        <f>VLOOKUP($A1150,'Supporting Data'!$A$2:$BH$1679,16,FALSE)</f>
        <v>0.69565218687057495</v>
      </c>
      <c r="F1150" s="125">
        <f>VLOOKUP($A1150,'Supporting Data'!$A$2:$BH$1679,7,FALSE)</f>
        <v>81.982696533203125</v>
      </c>
      <c r="G1150" s="128">
        <f>VLOOKUP($A1150,'Supporting Data'!$A$2:$BH$1679,49,FALSE)</f>
        <v>0.3382352888584137</v>
      </c>
      <c r="H1150" s="125">
        <f>VLOOKUP($A1150,'Supporting Data'!$A$2:$BH$1679,6,FALSE)</f>
        <v>82.703033447265625</v>
      </c>
      <c r="I1150" s="128">
        <f>VLOOKUP($A1150,'Supporting Data'!$A$2:$BH$1679,22,FALSE)</f>
        <v>0.34848484396934509</v>
      </c>
      <c r="J1150" s="125">
        <f>VLOOKUP($A1150,'Supporting Data'!$A$2:$BH$1679,8,FALSE)</f>
        <v>80.468208312988281</v>
      </c>
      <c r="K1150" s="128">
        <f>VLOOKUP($A1150,'Supporting Data'!$A$2:$BH$1679,49,FALSE)</f>
        <v>0.3382352888584137</v>
      </c>
      <c r="L1150" s="125">
        <f>VLOOKUP($A1150,'Supporting Data'!$A$2:$BH$1679,26,FALSE)</f>
        <v>84.618545532226563</v>
      </c>
      <c r="M1150" s="125">
        <f>VLOOKUP($A1150,'Supporting Data'!$A$2:$BH$1679,53,FALSE)</f>
        <v>87.227401733398438</v>
      </c>
    </row>
    <row r="1151" spans="1:13" x14ac:dyDescent="0.3">
      <c r="A1151" s="4">
        <v>480781400</v>
      </c>
      <c r="B1151" s="3" t="s">
        <v>226</v>
      </c>
      <c r="C1151" s="3" t="s">
        <v>1232</v>
      </c>
      <c r="D1151" s="125">
        <f>VLOOKUP($A1151,'Supporting Data'!$A$2:$BH$1679,5,FALSE)</f>
        <v>79.135604858398438</v>
      </c>
      <c r="E1151" s="128">
        <f>VLOOKUP($A1151,'Supporting Data'!$A$2:$BH$1679,16,FALSE)</f>
        <v>0.26440677046775818</v>
      </c>
      <c r="F1151" s="125">
        <f>VLOOKUP($A1151,'Supporting Data'!$A$2:$BH$1679,7,FALSE)</f>
        <v>80.790840148925781</v>
      </c>
      <c r="G1151" s="128">
        <f>VLOOKUP($A1151,'Supporting Data'!$A$2:$BH$1679,49,FALSE)</f>
        <v>5.8997049927711487E-2</v>
      </c>
      <c r="H1151" s="125">
        <f>VLOOKUP($A1151,'Supporting Data'!$A$2:$BH$1679,6,FALSE)</f>
        <v>80.730049133300781</v>
      </c>
      <c r="I1151" s="128">
        <f>VLOOKUP($A1151,'Supporting Data'!$A$2:$BH$1679,22,FALSE)</f>
        <v>0.26440677046775818</v>
      </c>
      <c r="J1151" s="125">
        <f>VLOOKUP($A1151,'Supporting Data'!$A$2:$BH$1679,8,FALSE)</f>
        <v>81.317878723144531</v>
      </c>
      <c r="K1151" s="128">
        <f>VLOOKUP($A1151,'Supporting Data'!$A$2:$BH$1679,49,FALSE)</f>
        <v>5.8997049927711487E-2</v>
      </c>
      <c r="L1151" s="125">
        <f>VLOOKUP($A1151,'Supporting Data'!$A$2:$BH$1679,26,FALSE)</f>
        <v>83.108085632324219</v>
      </c>
      <c r="M1151" s="125">
        <f>VLOOKUP($A1151,'Supporting Data'!$A$2:$BH$1679,53,FALSE)</f>
        <v>78.381492614746094</v>
      </c>
    </row>
    <row r="1152" spans="1:13" x14ac:dyDescent="0.3">
      <c r="A1152" s="4">
        <v>960954200</v>
      </c>
      <c r="B1152" s="3" t="s">
        <v>449</v>
      </c>
      <c r="C1152" s="3" t="s">
        <v>1867</v>
      </c>
      <c r="D1152" s="125">
        <f>VLOOKUP($A1152,'Supporting Data'!$A$2:$BH$1679,5,FALSE)</f>
        <v>87.270401000976563</v>
      </c>
      <c r="E1152" s="128">
        <f>VLOOKUP($A1152,'Supporting Data'!$A$2:$BH$1679,16,FALSE)</f>
        <v>0.7802690863609314</v>
      </c>
      <c r="F1152" s="125">
        <f>VLOOKUP($A1152,'Supporting Data'!$A$2:$BH$1679,7,FALSE)</f>
        <v>81.224723815917969</v>
      </c>
      <c r="G1152" s="128">
        <f>VLOOKUP($A1152,'Supporting Data'!$A$2:$BH$1679,49,FALSE)</f>
        <v>0.5</v>
      </c>
      <c r="H1152" s="125">
        <f>VLOOKUP($A1152,'Supporting Data'!$A$2:$BH$1679,6,FALSE)</f>
        <v>88.756034851074219</v>
      </c>
      <c r="I1152" s="128">
        <f>VLOOKUP($A1152,'Supporting Data'!$A$2:$BH$1679,22,FALSE)</f>
        <v>0.625</v>
      </c>
      <c r="J1152" s="125">
        <f>VLOOKUP($A1152,'Supporting Data'!$A$2:$BH$1679,8,FALSE)</f>
        <v>78.882698059082031</v>
      </c>
      <c r="K1152" s="128">
        <f>VLOOKUP($A1152,'Supporting Data'!$A$2:$BH$1679,49,FALSE)</f>
        <v>0.5</v>
      </c>
      <c r="L1152" s="125">
        <f>VLOOKUP($A1152,'Supporting Data'!$A$2:$BH$1679,26,FALSE)</f>
        <v>91.566658020019531</v>
      </c>
      <c r="M1152" s="125">
        <f>VLOOKUP($A1152,'Supporting Data'!$A$2:$BH$1679,53,FALSE)</f>
        <v>91.351371765136719</v>
      </c>
    </row>
    <row r="1153" spans="1:13" x14ac:dyDescent="0.3">
      <c r="A1153" s="4">
        <v>961133000</v>
      </c>
      <c r="B1153" s="3" t="s">
        <v>462</v>
      </c>
      <c r="C1153" s="3" t="s">
        <v>1920</v>
      </c>
      <c r="D1153" s="125">
        <f>VLOOKUP($A1153,'Supporting Data'!$A$2:$BH$1679,5,FALSE)</f>
        <v>85.160514831542969</v>
      </c>
      <c r="E1153" s="128">
        <f>VLOOKUP($A1153,'Supporting Data'!$A$2:$BH$1679,16,FALSE)</f>
        <v>0.44148936867713928</v>
      </c>
      <c r="F1153" s="125">
        <f>VLOOKUP($A1153,'Supporting Data'!$A$2:$BH$1679,7,FALSE)</f>
        <v>87.697479248046875</v>
      </c>
      <c r="G1153" s="128">
        <f>VLOOKUP($A1153,'Supporting Data'!$A$2:$BH$1679,49,FALSE)</f>
        <v>0.17777778208255771</v>
      </c>
      <c r="H1153" s="125">
        <f>VLOOKUP($A1153,'Supporting Data'!$A$2:$BH$1679,6,FALSE)</f>
        <v>84.326705932617188</v>
      </c>
      <c r="I1153" s="128">
        <f>VLOOKUP($A1153,'Supporting Data'!$A$2:$BH$1679,22,FALSE)</f>
        <v>0.28888890147209167</v>
      </c>
      <c r="J1153" s="125">
        <f>VLOOKUP($A1153,'Supporting Data'!$A$2:$BH$1679,8,FALSE)</f>
        <v>85.401458740234375</v>
      </c>
      <c r="K1153" s="128">
        <f>VLOOKUP($A1153,'Supporting Data'!$A$2:$BH$1679,49,FALSE)</f>
        <v>0.17777778208255771</v>
      </c>
      <c r="L1153" s="125">
        <f>VLOOKUP($A1153,'Supporting Data'!$A$2:$BH$1679,26,FALSE)</f>
        <v>83.108085632324219</v>
      </c>
      <c r="M1153" s="125">
        <f>VLOOKUP($A1153,'Supporting Data'!$A$2:$BH$1679,53,FALSE)</f>
        <v>82.979721069335938</v>
      </c>
    </row>
    <row r="1154" spans="1:13" x14ac:dyDescent="0.3">
      <c r="A1154" s="4">
        <v>960894030</v>
      </c>
      <c r="B1154" s="3" t="s">
        <v>443</v>
      </c>
      <c r="C1154" s="3" t="s">
        <v>1786</v>
      </c>
      <c r="D1154" s="125">
        <f>VLOOKUP($A1154,'Supporting Data'!$A$2:$BH$1679,5,FALSE)</f>
        <v>79.268714904785156</v>
      </c>
      <c r="E1154" s="128">
        <f>VLOOKUP($A1154,'Supporting Data'!$A$2:$BH$1679,16,FALSE)</f>
        <v>0.12169311940670011</v>
      </c>
      <c r="F1154" s="125">
        <f>VLOOKUP($A1154,'Supporting Data'!$A$2:$BH$1679,7,FALSE)</f>
        <v>74.908309936523438</v>
      </c>
      <c r="G1154" s="128">
        <f>VLOOKUP($A1154,'Supporting Data'!$A$2:$BH$1679,49,FALSE)</f>
        <v>4.2440317571163177E-2</v>
      </c>
      <c r="H1154" s="125">
        <f>VLOOKUP($A1154,'Supporting Data'!$A$2:$BH$1679,6,FALSE)</f>
        <v>80.668212890625</v>
      </c>
      <c r="I1154" s="128">
        <f>VLOOKUP($A1154,'Supporting Data'!$A$2:$BH$1679,22,FALSE)</f>
        <v>0.12169311940670011</v>
      </c>
      <c r="J1154" s="125">
        <f>VLOOKUP($A1154,'Supporting Data'!$A$2:$BH$1679,8,FALSE)</f>
        <v>75.409217834472656</v>
      </c>
      <c r="K1154" s="128">
        <f>VLOOKUP($A1154,'Supporting Data'!$A$2:$BH$1679,49,FALSE)</f>
        <v>4.2440317571163177E-2</v>
      </c>
      <c r="L1154" s="125">
        <f>VLOOKUP($A1154,'Supporting Data'!$A$2:$BH$1679,26,FALSE)</f>
        <v>0</v>
      </c>
      <c r="M1154" s="125">
        <f>VLOOKUP($A1154,'Supporting Data'!$A$2:$BH$1679,53,FALSE)</f>
        <v>0</v>
      </c>
    </row>
    <row r="1155" spans="1:13" x14ac:dyDescent="0.3">
      <c r="A1155" s="4">
        <v>480724050</v>
      </c>
      <c r="B1155" s="3" t="s">
        <v>221</v>
      </c>
      <c r="C1155" s="3" t="s">
        <v>1189</v>
      </c>
      <c r="D1155" s="125">
        <f>VLOOKUP($A1155,'Supporting Data'!$A$2:$BH$1679,5,FALSE)</f>
        <v>91.691741943359375</v>
      </c>
      <c r="E1155" s="128">
        <f>VLOOKUP($A1155,'Supporting Data'!$A$2:$BH$1679,16,FALSE)</f>
        <v>0.12307692319154739</v>
      </c>
      <c r="F1155" s="125">
        <f>VLOOKUP($A1155,'Supporting Data'!$A$2:$BH$1679,7,FALSE)</f>
        <v>85.149894714355469</v>
      </c>
      <c r="G1155" s="128">
        <f>VLOOKUP($A1155,'Supporting Data'!$A$2:$BH$1679,49,FALSE)</f>
        <v>0.10000000149011611</v>
      </c>
      <c r="H1155" s="125">
        <f>VLOOKUP($A1155,'Supporting Data'!$A$2:$BH$1679,6,FALSE)</f>
        <v>93.362495422363281</v>
      </c>
      <c r="I1155" s="128">
        <f>VLOOKUP($A1155,'Supporting Data'!$A$2:$BH$1679,22,FALSE)</f>
        <v>0.12307692319154739</v>
      </c>
      <c r="J1155" s="125">
        <f>VLOOKUP($A1155,'Supporting Data'!$A$2:$BH$1679,8,FALSE)</f>
        <v>87.640426635742188</v>
      </c>
      <c r="K1155" s="128">
        <f>VLOOKUP($A1155,'Supporting Data'!$A$2:$BH$1679,49,FALSE)</f>
        <v>0.10000000149011611</v>
      </c>
      <c r="L1155" s="125">
        <f>VLOOKUP($A1155,'Supporting Data'!$A$2:$BH$1679,26,FALSE)</f>
        <v>84.920639038085938</v>
      </c>
      <c r="M1155" s="125">
        <f>VLOOKUP($A1155,'Supporting Data'!$A$2:$BH$1679,53,FALSE)</f>
        <v>82.608558654785156</v>
      </c>
    </row>
    <row r="1156" spans="1:13" x14ac:dyDescent="0.3">
      <c r="A1156" s="4">
        <v>961144020</v>
      </c>
      <c r="B1156" s="3" t="s">
        <v>463</v>
      </c>
      <c r="C1156" s="3" t="s">
        <v>1923</v>
      </c>
      <c r="D1156" s="125">
        <f>VLOOKUP($A1156,'Supporting Data'!$A$2:$BH$1679,5,FALSE)</f>
        <v>91.16583251953125</v>
      </c>
      <c r="E1156" s="128">
        <f>VLOOKUP($A1156,'Supporting Data'!$A$2:$BH$1679,16,FALSE)</f>
        <v>0.68018019199371338</v>
      </c>
      <c r="F1156" s="125">
        <f>VLOOKUP($A1156,'Supporting Data'!$A$2:$BH$1679,7,FALSE)</f>
        <v>87.762672424316406</v>
      </c>
      <c r="G1156" s="128">
        <f>VLOOKUP($A1156,'Supporting Data'!$A$2:$BH$1679,49,FALSE)</f>
        <v>0.35185185074806208</v>
      </c>
      <c r="H1156" s="125">
        <f>VLOOKUP($A1156,'Supporting Data'!$A$2:$BH$1679,6,FALSE)</f>
        <v>83.613517761230469</v>
      </c>
      <c r="I1156" s="128">
        <f>VLOOKUP($A1156,'Supporting Data'!$A$2:$BH$1679,22,FALSE)</f>
        <v>0.42592594027519232</v>
      </c>
      <c r="J1156" s="125">
        <f>VLOOKUP($A1156,'Supporting Data'!$A$2:$BH$1679,8,FALSE)</f>
        <v>86.183403015136719</v>
      </c>
      <c r="K1156" s="128">
        <f>VLOOKUP($A1156,'Supporting Data'!$A$2:$BH$1679,49,FALSE)</f>
        <v>0.35185185074806208</v>
      </c>
      <c r="L1156" s="125">
        <f>VLOOKUP($A1156,'Supporting Data'!$A$2:$BH$1679,26,FALSE)</f>
        <v>92.472930908203125</v>
      </c>
      <c r="M1156" s="125">
        <f>VLOOKUP($A1156,'Supporting Data'!$A$2:$BH$1679,53,FALSE)</f>
        <v>91.371986389160156</v>
      </c>
    </row>
    <row r="1157" spans="1:13" x14ac:dyDescent="0.3">
      <c r="A1157" s="4">
        <v>1151154180</v>
      </c>
      <c r="B1157" s="3" t="s">
        <v>3792</v>
      </c>
      <c r="C1157" s="3" t="s">
        <v>2066</v>
      </c>
      <c r="D1157" s="125">
        <f>VLOOKUP($A1157,'Supporting Data'!$A$2:$BH$1679,5,FALSE)</f>
        <v>87.816184997558594</v>
      </c>
      <c r="E1157" s="128">
        <f>VLOOKUP($A1157,'Supporting Data'!$A$2:$BH$1679,16,FALSE)</f>
        <v>6.3829787075519562E-2</v>
      </c>
      <c r="F1157" s="125">
        <f>VLOOKUP($A1157,'Supporting Data'!$A$2:$BH$1679,7,FALSE)</f>
        <v>94.012680053710938</v>
      </c>
      <c r="G1157" s="128">
        <f>VLOOKUP($A1157,'Supporting Data'!$A$2:$BH$1679,49,FALSE)</f>
        <v>0</v>
      </c>
      <c r="H1157" s="125">
        <f>VLOOKUP($A1157,'Supporting Data'!$A$2:$BH$1679,6,FALSE)</f>
        <v>89.076828002929688</v>
      </c>
      <c r="I1157" s="128">
        <f>VLOOKUP($A1157,'Supporting Data'!$A$2:$BH$1679,22,FALSE)</f>
        <v>6.3829787075519562E-2</v>
      </c>
      <c r="J1157" s="125">
        <f>VLOOKUP($A1157,'Supporting Data'!$A$2:$BH$1679,8,FALSE)</f>
        <v>95.334869384765625</v>
      </c>
      <c r="K1157" s="128">
        <f>VLOOKUP($A1157,'Supporting Data'!$A$2:$BH$1679,49,FALSE)</f>
        <v>0</v>
      </c>
      <c r="L1157" s="125">
        <f>VLOOKUP($A1157,'Supporting Data'!$A$2:$BH$1679,26,FALSE)</f>
        <v>85.524818420410156</v>
      </c>
      <c r="M1157" s="125">
        <f>VLOOKUP($A1157,'Supporting Data'!$A$2:$BH$1679,53,FALSE)</f>
        <v>86.031455993652344</v>
      </c>
    </row>
    <row r="1158" spans="1:13" x14ac:dyDescent="0.3">
      <c r="A1158" s="4">
        <v>489226975</v>
      </c>
      <c r="B1158" s="3" t="s">
        <v>240</v>
      </c>
      <c r="C1158" s="3" t="s">
        <v>1281</v>
      </c>
      <c r="D1158" s="125">
        <f>VLOOKUP($A1158,'Supporting Data'!$A$2:$BH$1679,5,FALSE)</f>
        <v>79.473892211914063</v>
      </c>
      <c r="E1158" s="128">
        <f>VLOOKUP($A1158,'Supporting Data'!$A$2:$BH$1679,16,FALSE)</f>
        <v>0.2190812677145004</v>
      </c>
      <c r="F1158" s="125">
        <f>VLOOKUP($A1158,'Supporting Data'!$A$2:$BH$1679,7,FALSE)</f>
        <v>81.39447021484375</v>
      </c>
      <c r="G1158" s="128">
        <f>VLOOKUP($A1158,'Supporting Data'!$A$2:$BH$1679,49,FALSE)</f>
        <v>0.14963503181934359</v>
      </c>
      <c r="H1158" s="125">
        <f>VLOOKUP($A1158,'Supporting Data'!$A$2:$BH$1679,6,FALSE)</f>
        <v>81.042922973632813</v>
      </c>
      <c r="I1158" s="128">
        <f>VLOOKUP($A1158,'Supporting Data'!$A$2:$BH$1679,22,FALSE)</f>
        <v>0.21146953105926511</v>
      </c>
      <c r="J1158" s="125">
        <f>VLOOKUP($A1158,'Supporting Data'!$A$2:$BH$1679,8,FALSE)</f>
        <v>84.49755859375</v>
      </c>
      <c r="K1158" s="128">
        <f>VLOOKUP($A1158,'Supporting Data'!$A$2:$BH$1679,49,FALSE)</f>
        <v>0.14963503181934359</v>
      </c>
      <c r="L1158" s="125">
        <f>VLOOKUP($A1158,'Supporting Data'!$A$2:$BH$1679,26,FALSE)</f>
        <v>81.597625732421875</v>
      </c>
      <c r="M1158" s="125">
        <f>VLOOKUP($A1158,'Supporting Data'!$A$2:$BH$1679,53,FALSE)</f>
        <v>84.608688354492188</v>
      </c>
    </row>
    <row r="1159" spans="1:13" x14ac:dyDescent="0.3">
      <c r="A1159" s="4">
        <v>961104140</v>
      </c>
      <c r="B1159" s="3" t="s">
        <v>459</v>
      </c>
      <c r="C1159" s="3" t="s">
        <v>1904</v>
      </c>
      <c r="D1159" s="125">
        <f>VLOOKUP($A1159,'Supporting Data'!$A$2:$BH$1679,5,FALSE)</f>
        <v>89.738807678222656</v>
      </c>
      <c r="E1159" s="128">
        <f>VLOOKUP($A1159,'Supporting Data'!$A$2:$BH$1679,16,FALSE)</f>
        <v>0.31884059309959412</v>
      </c>
      <c r="F1159" s="125">
        <f>VLOOKUP($A1159,'Supporting Data'!$A$2:$BH$1679,7,FALSE)</f>
        <v>87.613273620605469</v>
      </c>
      <c r="G1159" s="128">
        <f>VLOOKUP($A1159,'Supporting Data'!$A$2:$BH$1679,49,FALSE)</f>
        <v>0.18269230425357821</v>
      </c>
      <c r="H1159" s="125">
        <f>VLOOKUP($A1159,'Supporting Data'!$A$2:$BH$1679,6,FALSE)</f>
        <v>91.392616271972656</v>
      </c>
      <c r="I1159" s="128">
        <f>VLOOKUP($A1159,'Supporting Data'!$A$2:$BH$1679,22,FALSE)</f>
        <v>0.31884059309959412</v>
      </c>
      <c r="J1159" s="125">
        <f>VLOOKUP($A1159,'Supporting Data'!$A$2:$BH$1679,8,FALSE)</f>
        <v>90.983673095703125</v>
      </c>
      <c r="K1159" s="128">
        <f>VLOOKUP($A1159,'Supporting Data'!$A$2:$BH$1679,49,FALSE)</f>
        <v>0.18269230425357821</v>
      </c>
      <c r="L1159" s="125">
        <f>VLOOKUP($A1159,'Supporting Data'!$A$2:$BH$1679,26,FALSE)</f>
        <v>94.285484313964844</v>
      </c>
      <c r="M1159" s="125">
        <f>VLOOKUP($A1159,'Supporting Data'!$A$2:$BH$1679,53,FALSE)</f>
        <v>94.568061828613281</v>
      </c>
    </row>
    <row r="1160" spans="1:13" x14ac:dyDescent="0.3">
      <c r="A1160" s="4">
        <v>480735000</v>
      </c>
      <c r="B1160" s="3" t="s">
        <v>222</v>
      </c>
      <c r="C1160" s="3" t="s">
        <v>1198</v>
      </c>
      <c r="D1160" s="125">
        <f>VLOOKUP($A1160,'Supporting Data'!$A$2:$BH$1679,5,FALSE)</f>
        <v>88.25341796875</v>
      </c>
      <c r="E1160" s="128">
        <f>VLOOKUP($A1160,'Supporting Data'!$A$2:$BH$1679,16,FALSE)</f>
        <v>0.28776979446411127</v>
      </c>
      <c r="F1160" s="125">
        <f>VLOOKUP($A1160,'Supporting Data'!$A$2:$BH$1679,7,FALSE)</f>
        <v>86.819740295410156</v>
      </c>
      <c r="G1160" s="128">
        <f>VLOOKUP($A1160,'Supporting Data'!$A$2:$BH$1679,49,FALSE)</f>
        <v>0.1228070184588432</v>
      </c>
      <c r="H1160" s="125">
        <f>VLOOKUP($A1160,'Supporting Data'!$A$2:$BH$1679,6,FALSE)</f>
        <v>89.256011962890625</v>
      </c>
      <c r="I1160" s="128">
        <f>VLOOKUP($A1160,'Supporting Data'!$A$2:$BH$1679,22,FALSE)</f>
        <v>0.2142857164144516</v>
      </c>
      <c r="J1160" s="125">
        <f>VLOOKUP($A1160,'Supporting Data'!$A$2:$BH$1679,8,FALSE)</f>
        <v>87.96868896484375</v>
      </c>
      <c r="K1160" s="128">
        <f>VLOOKUP($A1160,'Supporting Data'!$A$2:$BH$1679,49,FALSE)</f>
        <v>0.1228070184588432</v>
      </c>
      <c r="L1160" s="125">
        <f>VLOOKUP($A1160,'Supporting Data'!$A$2:$BH$1679,26,FALSE)</f>
        <v>88.243644714355469</v>
      </c>
      <c r="M1160" s="125">
        <f>VLOOKUP($A1160,'Supporting Data'!$A$2:$BH$1679,53,FALSE)</f>
        <v>81.701286315917969</v>
      </c>
    </row>
    <row r="1161" spans="1:13" x14ac:dyDescent="0.3">
      <c r="A1161" s="4">
        <v>489223935</v>
      </c>
      <c r="B1161" s="3" t="s">
        <v>240</v>
      </c>
      <c r="C1161" s="3" t="s">
        <v>1279</v>
      </c>
      <c r="D1161" s="125">
        <f>VLOOKUP($A1161,'Supporting Data'!$A$2:$BH$1679,5,FALSE)</f>
        <v>87.199813842773438</v>
      </c>
      <c r="E1161" s="128">
        <f>VLOOKUP($A1161,'Supporting Data'!$A$2:$BH$1679,16,FALSE)</f>
        <v>0.25170066952705378</v>
      </c>
      <c r="F1161" s="125">
        <f>VLOOKUP($A1161,'Supporting Data'!$A$2:$BH$1679,7,FALSE)</f>
        <v>88.313209533691406</v>
      </c>
      <c r="G1161" s="128">
        <f>VLOOKUP($A1161,'Supporting Data'!$A$2:$BH$1679,49,FALSE)</f>
        <v>0.1758241802453995</v>
      </c>
      <c r="H1161" s="125">
        <f>VLOOKUP($A1161,'Supporting Data'!$A$2:$BH$1679,6,FALSE)</f>
        <v>88.679176330566406</v>
      </c>
      <c r="I1161" s="128">
        <f>VLOOKUP($A1161,'Supporting Data'!$A$2:$BH$1679,22,FALSE)</f>
        <v>0.24125874042510989</v>
      </c>
      <c r="J1161" s="125">
        <f>VLOOKUP($A1161,'Supporting Data'!$A$2:$BH$1679,8,FALSE)</f>
        <v>92.234214782714844</v>
      </c>
      <c r="K1161" s="128">
        <f>VLOOKUP($A1161,'Supporting Data'!$A$2:$BH$1679,49,FALSE)</f>
        <v>0.1758241802453995</v>
      </c>
      <c r="L1161" s="125">
        <f>VLOOKUP($A1161,'Supporting Data'!$A$2:$BH$1679,26,FALSE)</f>
        <v>89.754104614257813</v>
      </c>
      <c r="M1161" s="125">
        <f>VLOOKUP($A1161,'Supporting Data'!$A$2:$BH$1679,53,FALSE)</f>
        <v>92.341117858886719</v>
      </c>
    </row>
    <row r="1162" spans="1:13" x14ac:dyDescent="0.3">
      <c r="A1162" s="4">
        <v>960914175</v>
      </c>
      <c r="B1162" s="3" t="s">
        <v>445</v>
      </c>
      <c r="C1162" s="3" t="s">
        <v>1825</v>
      </c>
      <c r="D1162" s="125">
        <f>VLOOKUP($A1162,'Supporting Data'!$A$2:$BH$1679,5,FALSE)</f>
        <v>89.730354309082031</v>
      </c>
      <c r="E1162" s="128">
        <f>VLOOKUP($A1162,'Supporting Data'!$A$2:$BH$1679,16,FALSE)</f>
        <v>0.67906975746154785</v>
      </c>
      <c r="F1162" s="125">
        <f>VLOOKUP($A1162,'Supporting Data'!$A$2:$BH$1679,7,FALSE)</f>
        <v>86.229904174804688</v>
      </c>
      <c r="G1162" s="128">
        <f>VLOOKUP($A1162,'Supporting Data'!$A$2:$BH$1679,49,FALSE)</f>
        <v>0.3125</v>
      </c>
      <c r="H1162" s="125">
        <f>VLOOKUP($A1162,'Supporting Data'!$A$2:$BH$1679,6,FALSE)</f>
        <v>89.213851928710938</v>
      </c>
      <c r="I1162" s="128">
        <f>VLOOKUP($A1162,'Supporting Data'!$A$2:$BH$1679,22,FALSE)</f>
        <v>0.3125</v>
      </c>
      <c r="J1162" s="125">
        <f>VLOOKUP($A1162,'Supporting Data'!$A$2:$BH$1679,8,FALSE)</f>
        <v>82.505729675292969</v>
      </c>
      <c r="K1162" s="128">
        <f>VLOOKUP($A1162,'Supporting Data'!$A$2:$BH$1679,49,FALSE)</f>
        <v>0.3125</v>
      </c>
      <c r="L1162" s="125">
        <f>VLOOKUP($A1162,'Supporting Data'!$A$2:$BH$1679,26,FALSE)</f>
        <v>87.0352783203125</v>
      </c>
      <c r="M1162" s="125">
        <f>VLOOKUP($A1162,'Supporting Data'!$A$2:$BH$1679,53,FALSE)</f>
        <v>83.000335693359375</v>
      </c>
    </row>
    <row r="1163" spans="1:13" x14ac:dyDescent="0.3">
      <c r="A1163" s="4">
        <v>961013000</v>
      </c>
      <c r="B1163" s="3" t="s">
        <v>452</v>
      </c>
      <c r="C1163" s="3" t="s">
        <v>1876</v>
      </c>
      <c r="D1163" s="125">
        <f>VLOOKUP($A1163,'Supporting Data'!$A$2:$BH$1679,5,FALSE)</f>
        <v>85.212547302246094</v>
      </c>
      <c r="E1163" s="128">
        <f>VLOOKUP($A1163,'Supporting Data'!$A$2:$BH$1679,16,FALSE)</f>
        <v>0.63749998807907104</v>
      </c>
      <c r="F1163" s="125">
        <f>VLOOKUP($A1163,'Supporting Data'!$A$2:$BH$1679,7,FALSE)</f>
        <v>88.45574951171875</v>
      </c>
      <c r="G1163" s="128">
        <f>VLOOKUP($A1163,'Supporting Data'!$A$2:$BH$1679,49,FALSE)</f>
        <v>0.5</v>
      </c>
      <c r="H1163" s="125">
        <f>VLOOKUP($A1163,'Supporting Data'!$A$2:$BH$1679,6,FALSE)</f>
        <v>84.499679565429688</v>
      </c>
      <c r="I1163" s="128">
        <f>VLOOKUP($A1163,'Supporting Data'!$A$2:$BH$1679,22,FALSE)</f>
        <v>0.51428574323654175</v>
      </c>
      <c r="J1163" s="125">
        <f>VLOOKUP($A1163,'Supporting Data'!$A$2:$BH$1679,8,FALSE)</f>
        <v>87.673927307128906</v>
      </c>
      <c r="K1163" s="128">
        <f>VLOOKUP($A1163,'Supporting Data'!$A$2:$BH$1679,49,FALSE)</f>
        <v>0.5</v>
      </c>
      <c r="L1163" s="125">
        <f>VLOOKUP($A1163,'Supporting Data'!$A$2:$BH$1679,26,FALSE)</f>
        <v>77.066253662109375</v>
      </c>
      <c r="M1163" s="125">
        <f>VLOOKUP($A1163,'Supporting Data'!$A$2:$BH$1679,53,FALSE)</f>
        <v>85.887115478515625</v>
      </c>
    </row>
    <row r="1164" spans="1:13" x14ac:dyDescent="0.3">
      <c r="A1164" s="4">
        <v>1151155800</v>
      </c>
      <c r="B1164" s="3" t="s">
        <v>3792</v>
      </c>
      <c r="C1164" s="3" t="s">
        <v>2088</v>
      </c>
      <c r="D1164" s="125">
        <f>VLOOKUP($A1164,'Supporting Data'!$A$2:$BH$1679,5,FALSE)</f>
        <v>83.474319458007813</v>
      </c>
      <c r="E1164" s="128">
        <f>VLOOKUP($A1164,'Supporting Data'!$A$2:$BH$1679,16,FALSE)</f>
        <v>1.8867924809455872E-2</v>
      </c>
      <c r="F1164" s="125">
        <f>VLOOKUP($A1164,'Supporting Data'!$A$2:$BH$1679,7,FALSE)</f>
        <v>82.078407287597656</v>
      </c>
      <c r="G1164" s="128">
        <f>VLOOKUP($A1164,'Supporting Data'!$A$2:$BH$1679,49,FALSE)</f>
        <v>1.8867924809455872E-2</v>
      </c>
      <c r="H1164" s="125">
        <f>VLOOKUP($A1164,'Supporting Data'!$A$2:$BH$1679,6,FALSE)</f>
        <v>84.837860107421875</v>
      </c>
      <c r="I1164" s="128">
        <f>VLOOKUP($A1164,'Supporting Data'!$A$2:$BH$1679,22,FALSE)</f>
        <v>1.8867924809455872E-2</v>
      </c>
      <c r="J1164" s="125">
        <f>VLOOKUP($A1164,'Supporting Data'!$A$2:$BH$1679,8,FALSE)</f>
        <v>83.986785888671875</v>
      </c>
      <c r="K1164" s="128">
        <f>VLOOKUP($A1164,'Supporting Data'!$A$2:$BH$1679,49,FALSE)</f>
        <v>1.8867924809455872E-2</v>
      </c>
      <c r="L1164" s="125">
        <f>VLOOKUP($A1164,'Supporting Data'!$A$2:$BH$1679,26,FALSE)</f>
        <v>82.50390625</v>
      </c>
      <c r="M1164" s="125">
        <f>VLOOKUP($A1164,'Supporting Data'!$A$2:$BH$1679,53,FALSE)</f>
        <v>87.103683471679688</v>
      </c>
    </row>
    <row r="1165" spans="1:13" x14ac:dyDescent="0.3">
      <c r="A1165" s="4">
        <v>480804070</v>
      </c>
      <c r="B1165" s="3" t="s">
        <v>227</v>
      </c>
      <c r="C1165" s="3" t="s">
        <v>1262</v>
      </c>
      <c r="D1165" s="125">
        <f>VLOOKUP($A1165,'Supporting Data'!$A$2:$BH$1679,5,FALSE)</f>
        <v>86.124740600585938</v>
      </c>
      <c r="E1165" s="128">
        <f>VLOOKUP($A1165,'Supporting Data'!$A$2:$BH$1679,16,FALSE)</f>
        <v>0.16393442451953891</v>
      </c>
      <c r="F1165" s="125">
        <f>VLOOKUP($A1165,'Supporting Data'!$A$2:$BH$1679,7,FALSE)</f>
        <v>81.2933349609375</v>
      </c>
      <c r="G1165" s="128">
        <f>VLOOKUP($A1165,'Supporting Data'!$A$2:$BH$1679,49,FALSE)</f>
        <v>9.8360657691955566E-2</v>
      </c>
      <c r="H1165" s="125">
        <f>VLOOKUP($A1165,'Supporting Data'!$A$2:$BH$1679,6,FALSE)</f>
        <v>87.643684387207031</v>
      </c>
      <c r="I1165" s="128">
        <f>VLOOKUP($A1165,'Supporting Data'!$A$2:$BH$1679,22,FALSE)</f>
        <v>0.16393442451953891</v>
      </c>
      <c r="J1165" s="125">
        <f>VLOOKUP($A1165,'Supporting Data'!$A$2:$BH$1679,8,FALSE)</f>
        <v>82.539031982421875</v>
      </c>
      <c r="K1165" s="128">
        <f>VLOOKUP($A1165,'Supporting Data'!$A$2:$BH$1679,49,FALSE)</f>
        <v>9.8360657691955566E-2</v>
      </c>
      <c r="L1165" s="125">
        <f>VLOOKUP($A1165,'Supporting Data'!$A$2:$BH$1679,26,FALSE)</f>
        <v>90.962471008300781</v>
      </c>
      <c r="M1165" s="125">
        <f>VLOOKUP($A1165,'Supporting Data'!$A$2:$BH$1679,53,FALSE)</f>
        <v>80.876495361328125</v>
      </c>
    </row>
    <row r="1166" spans="1:13" x14ac:dyDescent="0.3">
      <c r="A1166" s="4">
        <v>489266990</v>
      </c>
      <c r="B1166" s="3" t="s">
        <v>243</v>
      </c>
      <c r="C1166" s="3" t="s">
        <v>1285</v>
      </c>
      <c r="D1166" s="125">
        <f>VLOOKUP($A1166,'Supporting Data'!$A$2:$BH$1679,5,FALSE)</f>
        <v>87.390518188476563</v>
      </c>
      <c r="E1166" s="128">
        <f>VLOOKUP($A1166,'Supporting Data'!$A$2:$BH$1679,16,FALSE)</f>
        <v>0.42500001192092901</v>
      </c>
      <c r="F1166" s="125">
        <f>VLOOKUP($A1166,'Supporting Data'!$A$2:$BH$1679,7,FALSE)</f>
        <v>86.569381713867188</v>
      </c>
      <c r="G1166" s="128">
        <f>VLOOKUP($A1166,'Supporting Data'!$A$2:$BH$1679,49,FALSE)</f>
        <v>0.1111111119389534</v>
      </c>
      <c r="H1166" s="125">
        <f>VLOOKUP($A1166,'Supporting Data'!$A$2:$BH$1679,6,FALSE)</f>
        <v>86.887008666992188</v>
      </c>
      <c r="I1166" s="128">
        <f>VLOOKUP($A1166,'Supporting Data'!$A$2:$BH$1679,22,FALSE)</f>
        <v>0.26470589637756348</v>
      </c>
      <c r="J1166" s="125">
        <f>VLOOKUP($A1166,'Supporting Data'!$A$2:$BH$1679,8,FALSE)</f>
        <v>86.086563110351563</v>
      </c>
      <c r="K1166" s="128">
        <f>VLOOKUP($A1166,'Supporting Data'!$A$2:$BH$1679,49,FALSE)</f>
        <v>0.1111111119389534</v>
      </c>
      <c r="L1166" s="125">
        <f>VLOOKUP($A1166,'Supporting Data'!$A$2:$BH$1679,26,FALSE)</f>
        <v>90.056198120117188</v>
      </c>
      <c r="M1166" s="125">
        <f>VLOOKUP($A1166,'Supporting Data'!$A$2:$BH$1679,53,FALSE)</f>
        <v>85.82525634765625</v>
      </c>
    </row>
    <row r="1167" spans="1:13" x14ac:dyDescent="0.3">
      <c r="A1167" s="4">
        <v>960914145</v>
      </c>
      <c r="B1167" s="3" t="s">
        <v>445</v>
      </c>
      <c r="C1167" s="3" t="s">
        <v>1819</v>
      </c>
      <c r="D1167" s="125">
        <f>VLOOKUP($A1167,'Supporting Data'!$A$2:$BH$1679,5,FALSE)</f>
        <v>81.758346557617188</v>
      </c>
      <c r="E1167" s="128">
        <f>VLOOKUP($A1167,'Supporting Data'!$A$2:$BH$1679,16,FALSE)</f>
        <v>0.61044174432754517</v>
      </c>
      <c r="F1167" s="125">
        <f>VLOOKUP($A1167,'Supporting Data'!$A$2:$BH$1679,7,FALSE)</f>
        <v>83.858070373535156</v>
      </c>
      <c r="G1167" s="128">
        <f>VLOOKUP($A1167,'Supporting Data'!$A$2:$BH$1679,49,FALSE)</f>
        <v>0.2222222238779068</v>
      </c>
      <c r="H1167" s="125">
        <f>VLOOKUP($A1167,'Supporting Data'!$A$2:$BH$1679,6,FALSE)</f>
        <v>81.783912658691406</v>
      </c>
      <c r="I1167" s="128">
        <f>VLOOKUP($A1167,'Supporting Data'!$A$2:$BH$1679,22,FALSE)</f>
        <v>0.359375</v>
      </c>
      <c r="J1167" s="125">
        <f>VLOOKUP($A1167,'Supporting Data'!$A$2:$BH$1679,8,FALSE)</f>
        <v>80.939460754394531</v>
      </c>
      <c r="K1167" s="128">
        <f>VLOOKUP($A1167,'Supporting Data'!$A$2:$BH$1679,49,FALSE)</f>
        <v>0.2222222238779068</v>
      </c>
      <c r="L1167" s="125">
        <f>VLOOKUP($A1167,'Supporting Data'!$A$2:$BH$1679,26,FALSE)</f>
        <v>80.087165832519531</v>
      </c>
      <c r="M1167" s="125">
        <f>VLOOKUP($A1167,'Supporting Data'!$A$2:$BH$1679,53,FALSE)</f>
        <v>78.628936767578125</v>
      </c>
    </row>
    <row r="1168" spans="1:13" x14ac:dyDescent="0.3">
      <c r="A1168" s="4">
        <v>961023000</v>
      </c>
      <c r="B1168" s="3" t="s">
        <v>453</v>
      </c>
      <c r="C1168" s="3" t="s">
        <v>1878</v>
      </c>
      <c r="D1168" s="125">
        <f>VLOOKUP($A1168,'Supporting Data'!$A$2:$BH$1679,5,FALSE)</f>
        <v>87.538711547851563</v>
      </c>
      <c r="E1168" s="128">
        <f>VLOOKUP($A1168,'Supporting Data'!$A$2:$BH$1679,16,FALSE)</f>
        <v>0.72712147235870361</v>
      </c>
      <c r="F1168" s="125">
        <f>VLOOKUP($A1168,'Supporting Data'!$A$2:$BH$1679,7,FALSE)</f>
        <v>85.018707275390625</v>
      </c>
      <c r="G1168" s="128">
        <f>VLOOKUP($A1168,'Supporting Data'!$A$2:$BH$1679,49,FALSE)</f>
        <v>0.38586956262588501</v>
      </c>
      <c r="H1168" s="125">
        <f>VLOOKUP($A1168,'Supporting Data'!$A$2:$BH$1679,6,FALSE)</f>
        <v>85.675346374511719</v>
      </c>
      <c r="I1168" s="128">
        <f>VLOOKUP($A1168,'Supporting Data'!$A$2:$BH$1679,22,FALSE)</f>
        <v>0.42076501250267029</v>
      </c>
      <c r="J1168" s="125">
        <f>VLOOKUP($A1168,'Supporting Data'!$A$2:$BH$1679,8,FALSE)</f>
        <v>81.944877624511719</v>
      </c>
      <c r="K1168" s="128">
        <f>VLOOKUP($A1168,'Supporting Data'!$A$2:$BH$1679,49,FALSE)</f>
        <v>0.38586956262588501</v>
      </c>
      <c r="L1168" s="125">
        <f>VLOOKUP($A1168,'Supporting Data'!$A$2:$BH$1679,26,FALSE)</f>
        <v>86.431098937988281</v>
      </c>
      <c r="M1168" s="125">
        <f>VLOOKUP($A1168,'Supporting Data'!$A$2:$BH$1679,53,FALSE)</f>
        <v>85.598434448242188</v>
      </c>
    </row>
    <row r="1169" spans="1:13" x14ac:dyDescent="0.3">
      <c r="A1169" s="4">
        <v>1151155600</v>
      </c>
      <c r="B1169" s="3" t="s">
        <v>3792</v>
      </c>
      <c r="C1169" s="3" t="s">
        <v>945</v>
      </c>
      <c r="D1169" s="125">
        <f>VLOOKUP($A1169,'Supporting Data'!$A$2:$BH$1679,5,FALSE)</f>
        <v>91.846237182617188</v>
      </c>
      <c r="E1169" s="128">
        <f>VLOOKUP($A1169,'Supporting Data'!$A$2:$BH$1679,16,FALSE)</f>
        <v>0.1549295783042908</v>
      </c>
      <c r="F1169" s="125">
        <f>VLOOKUP($A1169,'Supporting Data'!$A$2:$BH$1679,7,FALSE)</f>
        <v>93.825210571289063</v>
      </c>
      <c r="G1169" s="128">
        <f>VLOOKUP($A1169,'Supporting Data'!$A$2:$BH$1679,49,FALSE)</f>
        <v>0.12676055729389191</v>
      </c>
      <c r="H1169" s="125">
        <f>VLOOKUP($A1169,'Supporting Data'!$A$2:$BH$1679,6,FALSE)</f>
        <v>93.35687255859375</v>
      </c>
      <c r="I1169" s="128">
        <f>VLOOKUP($A1169,'Supporting Data'!$A$2:$BH$1679,22,FALSE)</f>
        <v>0.1549295783042908</v>
      </c>
      <c r="J1169" s="125">
        <f>VLOOKUP($A1169,'Supporting Data'!$A$2:$BH$1679,8,FALSE)</f>
        <v>96.800491333007813</v>
      </c>
      <c r="K1169" s="128">
        <f>VLOOKUP($A1169,'Supporting Data'!$A$2:$BH$1679,49,FALSE)</f>
        <v>0.12676055729389191</v>
      </c>
      <c r="L1169" s="125">
        <f>VLOOKUP($A1169,'Supporting Data'!$A$2:$BH$1679,26,FALSE)</f>
        <v>87.941551208496094</v>
      </c>
      <c r="M1169" s="125">
        <f>VLOOKUP($A1169,'Supporting Data'!$A$2:$BH$1679,53,FALSE)</f>
        <v>94.300003051757813</v>
      </c>
    </row>
    <row r="1170" spans="1:13" x14ac:dyDescent="0.3">
      <c r="A1170" s="4">
        <v>960954190</v>
      </c>
      <c r="B1170" s="3" t="s">
        <v>449</v>
      </c>
      <c r="C1170" s="3" t="s">
        <v>1866</v>
      </c>
      <c r="D1170" s="125">
        <f>VLOOKUP($A1170,'Supporting Data'!$A$2:$BH$1679,5,FALSE)</f>
        <v>84.232872009277344</v>
      </c>
      <c r="E1170" s="128">
        <f>VLOOKUP($A1170,'Supporting Data'!$A$2:$BH$1679,16,FALSE)</f>
        <v>0.68510639667510986</v>
      </c>
      <c r="F1170" s="125">
        <f>VLOOKUP($A1170,'Supporting Data'!$A$2:$BH$1679,7,FALSE)</f>
        <v>83.188163757324219</v>
      </c>
      <c r="G1170" s="128">
        <f>VLOOKUP($A1170,'Supporting Data'!$A$2:$BH$1679,49,FALSE)</f>
        <v>0.35384616255760187</v>
      </c>
      <c r="H1170" s="125">
        <f>VLOOKUP($A1170,'Supporting Data'!$A$2:$BH$1679,6,FALSE)</f>
        <v>82.779289245605469</v>
      </c>
      <c r="I1170" s="128">
        <f>VLOOKUP($A1170,'Supporting Data'!$A$2:$BH$1679,22,FALSE)</f>
        <v>0.41538462042808533</v>
      </c>
      <c r="J1170" s="125">
        <f>VLOOKUP($A1170,'Supporting Data'!$A$2:$BH$1679,8,FALSE)</f>
        <v>82.304702758789063</v>
      </c>
      <c r="K1170" s="128">
        <f>VLOOKUP($A1170,'Supporting Data'!$A$2:$BH$1679,49,FALSE)</f>
        <v>0.35384616255760187</v>
      </c>
      <c r="L1170" s="125">
        <f>VLOOKUP($A1170,'Supporting Data'!$A$2:$BH$1679,26,FALSE)</f>
        <v>87.0352783203125</v>
      </c>
      <c r="M1170" s="125">
        <f>VLOOKUP($A1170,'Supporting Data'!$A$2:$BH$1679,53,FALSE)</f>
        <v>85.722152709960938</v>
      </c>
    </row>
    <row r="1171" spans="1:13" x14ac:dyDescent="0.3">
      <c r="A1171" s="4">
        <v>960882100</v>
      </c>
      <c r="B1171" s="3" t="s">
        <v>442</v>
      </c>
      <c r="C1171" s="3" t="s">
        <v>1307</v>
      </c>
      <c r="D1171" s="125">
        <f>VLOOKUP($A1171,'Supporting Data'!$A$2:$BH$1679,5,FALSE)</f>
        <v>87.129058837890625</v>
      </c>
      <c r="E1171" s="128">
        <f>VLOOKUP($A1171,'Supporting Data'!$A$2:$BH$1679,16,FALSE)</f>
        <v>0.29834255576133728</v>
      </c>
      <c r="F1171" s="125">
        <f>VLOOKUP($A1171,'Supporting Data'!$A$2:$BH$1679,7,FALSE)</f>
        <v>77.343185424804688</v>
      </c>
      <c r="G1171" s="128">
        <f>VLOOKUP($A1171,'Supporting Data'!$A$2:$BH$1679,49,FALSE)</f>
        <v>7.1823202073574066E-2</v>
      </c>
      <c r="H1171" s="125">
        <f>VLOOKUP($A1171,'Supporting Data'!$A$2:$BH$1679,6,FALSE)</f>
        <v>88.794441223144531</v>
      </c>
      <c r="I1171" s="128">
        <f>VLOOKUP($A1171,'Supporting Data'!$A$2:$BH$1679,22,FALSE)</f>
        <v>0.29834255576133728</v>
      </c>
      <c r="J1171" s="125">
        <f>VLOOKUP($A1171,'Supporting Data'!$A$2:$BH$1679,8,FALSE)</f>
        <v>79.073028564453125</v>
      </c>
      <c r="K1171" s="128">
        <f>VLOOKUP($A1171,'Supporting Data'!$A$2:$BH$1679,49,FALSE)</f>
        <v>7.1823202073574066E-2</v>
      </c>
      <c r="L1171" s="125">
        <f>VLOOKUP($A1171,'Supporting Data'!$A$2:$BH$1679,26,FALSE)</f>
        <v>87.0352783203125</v>
      </c>
      <c r="M1171" s="125">
        <f>VLOOKUP($A1171,'Supporting Data'!$A$2:$BH$1679,53,FALSE)</f>
        <v>85.144798278808594</v>
      </c>
    </row>
    <row r="1172" spans="1:13" x14ac:dyDescent="0.3">
      <c r="A1172" s="4">
        <v>961144060</v>
      </c>
      <c r="B1172" s="3" t="s">
        <v>463</v>
      </c>
      <c r="C1172" s="3" t="s">
        <v>1925</v>
      </c>
      <c r="D1172" s="125">
        <f>VLOOKUP($A1172,'Supporting Data'!$A$2:$BH$1679,5,FALSE)</f>
        <v>90.11083984375</v>
      </c>
      <c r="E1172" s="128">
        <f>VLOOKUP($A1172,'Supporting Data'!$A$2:$BH$1679,16,FALSE)</f>
        <v>0.73287671804428101</v>
      </c>
      <c r="F1172" s="125">
        <f>VLOOKUP($A1172,'Supporting Data'!$A$2:$BH$1679,7,FALSE)</f>
        <v>86.570365905761719</v>
      </c>
      <c r="G1172" s="128">
        <f>VLOOKUP($A1172,'Supporting Data'!$A$2:$BH$1679,49,FALSE)</f>
        <v>0.5</v>
      </c>
      <c r="H1172" s="125">
        <f>VLOOKUP($A1172,'Supporting Data'!$A$2:$BH$1679,6,FALSE)</f>
        <v>86.861625671386719</v>
      </c>
      <c r="I1172" s="128">
        <f>VLOOKUP($A1172,'Supporting Data'!$A$2:$BH$1679,22,FALSE)</f>
        <v>0.31034481525421143</v>
      </c>
      <c r="J1172" s="125">
        <f>VLOOKUP($A1172,'Supporting Data'!$A$2:$BH$1679,8,FALSE)</f>
        <v>83.788658142089844</v>
      </c>
      <c r="K1172" s="128">
        <f>VLOOKUP($A1172,'Supporting Data'!$A$2:$BH$1679,49,FALSE)</f>
        <v>0.5</v>
      </c>
      <c r="L1172" s="125">
        <f>VLOOKUP($A1172,'Supporting Data'!$A$2:$BH$1679,26,FALSE)</f>
        <v>84.618545532226563</v>
      </c>
      <c r="M1172" s="125">
        <f>VLOOKUP($A1172,'Supporting Data'!$A$2:$BH$1679,53,FALSE)</f>
        <v>83.247779846191406</v>
      </c>
    </row>
    <row r="1173" spans="1:13" x14ac:dyDescent="0.3">
      <c r="A1173" s="4">
        <v>1151155180</v>
      </c>
      <c r="B1173" s="3" t="s">
        <v>3792</v>
      </c>
      <c r="C1173" s="3" t="s">
        <v>2081</v>
      </c>
      <c r="D1173" s="125">
        <f>VLOOKUP($A1173,'Supporting Data'!$A$2:$BH$1679,5,FALSE)</f>
        <v>89.674766540527344</v>
      </c>
      <c r="E1173" s="128">
        <f>VLOOKUP($A1173,'Supporting Data'!$A$2:$BH$1679,16,FALSE)</f>
        <v>0.1025641039013863</v>
      </c>
      <c r="F1173" s="125">
        <f>VLOOKUP($A1173,'Supporting Data'!$A$2:$BH$1679,7,FALSE)</f>
        <v>87.551971435546875</v>
      </c>
      <c r="G1173" s="128">
        <f>VLOOKUP($A1173,'Supporting Data'!$A$2:$BH$1679,49,FALSE)</f>
        <v>5.128205195069313E-2</v>
      </c>
      <c r="H1173" s="125">
        <f>VLOOKUP($A1173,'Supporting Data'!$A$2:$BH$1679,6,FALSE)</f>
        <v>91.349838256835938</v>
      </c>
      <c r="I1173" s="128">
        <f>VLOOKUP($A1173,'Supporting Data'!$A$2:$BH$1679,22,FALSE)</f>
        <v>0.1025641039013863</v>
      </c>
      <c r="J1173" s="125">
        <f>VLOOKUP($A1173,'Supporting Data'!$A$2:$BH$1679,8,FALSE)</f>
        <v>88.832145690917969</v>
      </c>
      <c r="K1173" s="128">
        <f>VLOOKUP($A1173,'Supporting Data'!$A$2:$BH$1679,49,FALSE)</f>
        <v>5.128205195069313E-2</v>
      </c>
      <c r="L1173" s="125">
        <f>VLOOKUP($A1173,'Supporting Data'!$A$2:$BH$1679,26,FALSE)</f>
        <v>85.222724914550781</v>
      </c>
      <c r="M1173" s="125">
        <f>VLOOKUP($A1173,'Supporting Data'!$A$2:$BH$1679,53,FALSE)</f>
        <v>84.732406616210938</v>
      </c>
    </row>
    <row r="1174" spans="1:13" x14ac:dyDescent="0.3">
      <c r="A1174" s="4">
        <v>960893050</v>
      </c>
      <c r="B1174" s="3" t="s">
        <v>443</v>
      </c>
      <c r="C1174" s="3" t="s">
        <v>1785</v>
      </c>
      <c r="D1174" s="125">
        <f>VLOOKUP($A1174,'Supporting Data'!$A$2:$BH$1679,5,FALSE)</f>
        <v>79.329132080078125</v>
      </c>
      <c r="E1174" s="128">
        <f>VLOOKUP($A1174,'Supporting Data'!$A$2:$BH$1679,16,FALSE)</f>
        <v>0.1451612859964371</v>
      </c>
      <c r="F1174" s="125">
        <f>VLOOKUP($A1174,'Supporting Data'!$A$2:$BH$1679,7,FALSE)</f>
        <v>77.899223327636719</v>
      </c>
      <c r="G1174" s="128">
        <f>VLOOKUP($A1174,'Supporting Data'!$A$2:$BH$1679,49,FALSE)</f>
        <v>3.2258063554763787E-2</v>
      </c>
      <c r="H1174" s="125">
        <f>VLOOKUP($A1174,'Supporting Data'!$A$2:$BH$1679,6,FALSE)</f>
        <v>81.010177612304688</v>
      </c>
      <c r="I1174" s="128">
        <f>VLOOKUP($A1174,'Supporting Data'!$A$2:$BH$1679,22,FALSE)</f>
        <v>0.1451612859964371</v>
      </c>
      <c r="J1174" s="125">
        <f>VLOOKUP($A1174,'Supporting Data'!$A$2:$BH$1679,8,FALSE)</f>
        <v>80.524803161621094</v>
      </c>
      <c r="K1174" s="128">
        <f>VLOOKUP($A1174,'Supporting Data'!$A$2:$BH$1679,49,FALSE)</f>
        <v>3.2258063554763787E-2</v>
      </c>
      <c r="L1174" s="125">
        <f>VLOOKUP($A1174,'Supporting Data'!$A$2:$BH$1679,26,FALSE)</f>
        <v>82.805992126464844</v>
      </c>
      <c r="M1174" s="125">
        <f>VLOOKUP($A1174,'Supporting Data'!$A$2:$BH$1679,53,FALSE)</f>
        <v>82.216781616210938</v>
      </c>
    </row>
    <row r="1175" spans="1:13" x14ac:dyDescent="0.3">
      <c r="A1175" s="4">
        <v>1081474020</v>
      </c>
      <c r="B1175" s="3" t="s">
        <v>516</v>
      </c>
      <c r="C1175" s="3" t="s">
        <v>2021</v>
      </c>
      <c r="D1175" s="125">
        <f>VLOOKUP($A1175,'Supporting Data'!$A$2:$BH$1679,5,FALSE)</f>
        <v>81.211959838867188</v>
      </c>
      <c r="E1175" s="128">
        <f>VLOOKUP($A1175,'Supporting Data'!$A$2:$BH$1679,16,FALSE)</f>
        <v>0.25490197539329529</v>
      </c>
      <c r="F1175" s="125">
        <f>VLOOKUP($A1175,'Supporting Data'!$A$2:$BH$1679,7,FALSE)</f>
        <v>87.513359069824219</v>
      </c>
      <c r="G1175" s="128">
        <f>VLOOKUP($A1175,'Supporting Data'!$A$2:$BH$1679,49,FALSE)</f>
        <v>0.19607843458652499</v>
      </c>
      <c r="H1175" s="125">
        <f>VLOOKUP($A1175,'Supporting Data'!$A$2:$BH$1679,6,FALSE)</f>
        <v>83.213714599609375</v>
      </c>
      <c r="I1175" s="128">
        <f>VLOOKUP($A1175,'Supporting Data'!$A$2:$BH$1679,22,FALSE)</f>
        <v>0.25490197539329529</v>
      </c>
      <c r="J1175" s="125">
        <f>VLOOKUP($A1175,'Supporting Data'!$A$2:$BH$1679,8,FALSE)</f>
        <v>88.523162841796875</v>
      </c>
      <c r="K1175" s="128">
        <f>VLOOKUP($A1175,'Supporting Data'!$A$2:$BH$1679,49,FALSE)</f>
        <v>0.19607843458652499</v>
      </c>
      <c r="L1175" s="125">
        <f>VLOOKUP($A1175,'Supporting Data'!$A$2:$BH$1679,26,FALSE)</f>
        <v>88.847831726074219</v>
      </c>
      <c r="M1175" s="125">
        <f>VLOOKUP($A1175,'Supporting Data'!$A$2:$BH$1679,53,FALSE)</f>
        <v>83.82513427734375</v>
      </c>
    </row>
    <row r="1176" spans="1:13" x14ac:dyDescent="0.3">
      <c r="A1176" s="4">
        <v>960914155</v>
      </c>
      <c r="B1176" s="3" t="s">
        <v>445</v>
      </c>
      <c r="C1176" s="3" t="s">
        <v>1821</v>
      </c>
      <c r="D1176" s="125">
        <f>VLOOKUP($A1176,'Supporting Data'!$A$2:$BH$1679,5,FALSE)</f>
        <v>85.738121032714844</v>
      </c>
      <c r="E1176" s="128">
        <f>VLOOKUP($A1176,'Supporting Data'!$A$2:$BH$1679,16,FALSE)</f>
        <v>0.552173912525177</v>
      </c>
      <c r="F1176" s="125">
        <f>VLOOKUP($A1176,'Supporting Data'!$A$2:$BH$1679,7,FALSE)</f>
        <v>83.102859497070313</v>
      </c>
      <c r="G1176" s="128">
        <f>VLOOKUP($A1176,'Supporting Data'!$A$2:$BH$1679,49,FALSE)</f>
        <v>0.36263737082481379</v>
      </c>
      <c r="H1176" s="125">
        <f>VLOOKUP($A1176,'Supporting Data'!$A$2:$BH$1679,6,FALSE)</f>
        <v>83.145477294921875</v>
      </c>
      <c r="I1176" s="128">
        <f>VLOOKUP($A1176,'Supporting Data'!$A$2:$BH$1679,22,FALSE)</f>
        <v>0.40659341216087341</v>
      </c>
      <c r="J1176" s="125">
        <f>VLOOKUP($A1176,'Supporting Data'!$A$2:$BH$1679,8,FALSE)</f>
        <v>80.550468444824219</v>
      </c>
      <c r="K1176" s="128">
        <f>VLOOKUP($A1176,'Supporting Data'!$A$2:$BH$1679,49,FALSE)</f>
        <v>0.36263737082481379</v>
      </c>
      <c r="L1176" s="125">
        <f>VLOOKUP($A1176,'Supporting Data'!$A$2:$BH$1679,26,FALSE)</f>
        <v>82.201812744140625</v>
      </c>
      <c r="M1176" s="125">
        <f>VLOOKUP($A1176,'Supporting Data'!$A$2:$BH$1679,53,FALSE)</f>
        <v>81.391990661621094</v>
      </c>
    </row>
    <row r="1177" spans="1:13" x14ac:dyDescent="0.3">
      <c r="A1177" s="4">
        <v>480734020</v>
      </c>
      <c r="B1177" s="3" t="s">
        <v>222</v>
      </c>
      <c r="C1177" s="3" t="s">
        <v>642</v>
      </c>
      <c r="D1177" s="125">
        <f>VLOOKUP($A1177,'Supporting Data'!$A$2:$BH$1679,5,FALSE)</f>
        <v>88.003219604492188</v>
      </c>
      <c r="E1177" s="128">
        <f>VLOOKUP($A1177,'Supporting Data'!$A$2:$BH$1679,16,FALSE)</f>
        <v>0.32499998807907099</v>
      </c>
      <c r="F1177" s="125">
        <f>VLOOKUP($A1177,'Supporting Data'!$A$2:$BH$1679,7,FALSE)</f>
        <v>85.102561950683594</v>
      </c>
      <c r="G1177" s="128">
        <f>VLOOKUP($A1177,'Supporting Data'!$A$2:$BH$1679,49,FALSE)</f>
        <v>0.1224489808082581</v>
      </c>
      <c r="H1177" s="125">
        <f>VLOOKUP($A1177,'Supporting Data'!$A$2:$BH$1679,6,FALSE)</f>
        <v>88.894615173339844</v>
      </c>
      <c r="I1177" s="128">
        <f>VLOOKUP($A1177,'Supporting Data'!$A$2:$BH$1679,22,FALSE)</f>
        <v>0.25510203838348389</v>
      </c>
      <c r="J1177" s="125">
        <f>VLOOKUP($A1177,'Supporting Data'!$A$2:$BH$1679,8,FALSE)</f>
        <v>87.909767150878906</v>
      </c>
      <c r="K1177" s="128">
        <f>VLOOKUP($A1177,'Supporting Data'!$A$2:$BH$1679,49,FALSE)</f>
        <v>0.1224489808082581</v>
      </c>
      <c r="L1177" s="125">
        <f>VLOOKUP($A1177,'Supporting Data'!$A$2:$BH$1679,26,FALSE)</f>
        <v>89.754104614257813</v>
      </c>
      <c r="M1177" s="125">
        <f>VLOOKUP($A1177,'Supporting Data'!$A$2:$BH$1679,53,FALSE)</f>
        <v>90.320381164550781</v>
      </c>
    </row>
    <row r="1178" spans="1:13" x14ac:dyDescent="0.3">
      <c r="A1178" s="4">
        <v>489266905</v>
      </c>
      <c r="B1178" s="3" t="s">
        <v>243</v>
      </c>
      <c r="C1178" s="3" t="s">
        <v>1284</v>
      </c>
      <c r="D1178" s="125">
        <f>VLOOKUP($A1178,'Supporting Data'!$A$2:$BH$1679,5,FALSE)</f>
        <v>81.936058044433594</v>
      </c>
      <c r="E1178" s="128">
        <f>VLOOKUP($A1178,'Supporting Data'!$A$2:$BH$1679,16,FALSE)</f>
        <v>0.31147539615631098</v>
      </c>
      <c r="F1178" s="125">
        <f>VLOOKUP($A1178,'Supporting Data'!$A$2:$BH$1679,7,FALSE)</f>
        <v>80.170982360839844</v>
      </c>
      <c r="G1178" s="128">
        <f>VLOOKUP($A1178,'Supporting Data'!$A$2:$BH$1679,49,FALSE)</f>
        <v>0.1195652186870575</v>
      </c>
      <c r="H1178" s="125">
        <f>VLOOKUP($A1178,'Supporting Data'!$A$2:$BH$1679,6,FALSE)</f>
        <v>83.364753723144531</v>
      </c>
      <c r="I1178" s="128">
        <f>VLOOKUP($A1178,'Supporting Data'!$A$2:$BH$1679,22,FALSE)</f>
        <v>0.2395833283662796</v>
      </c>
      <c r="J1178" s="125">
        <f>VLOOKUP($A1178,'Supporting Data'!$A$2:$BH$1679,8,FALSE)</f>
        <v>81.31329345703125</v>
      </c>
      <c r="K1178" s="128">
        <f>VLOOKUP($A1178,'Supporting Data'!$A$2:$BH$1679,49,FALSE)</f>
        <v>0.1195652186870575</v>
      </c>
      <c r="L1178" s="125">
        <f>VLOOKUP($A1178,'Supporting Data'!$A$2:$BH$1679,26,FALSE)</f>
        <v>80.993446350097656</v>
      </c>
      <c r="M1178" s="125">
        <f>VLOOKUP($A1178,'Supporting Data'!$A$2:$BH$1679,53,FALSE)</f>
        <v>82.113685607910156</v>
      </c>
    </row>
    <row r="1179" spans="1:13" x14ac:dyDescent="0.3">
      <c r="A1179" s="4">
        <v>1159313945</v>
      </c>
      <c r="B1179" s="3" t="s">
        <v>549</v>
      </c>
      <c r="C1179" s="3" t="s">
        <v>549</v>
      </c>
      <c r="D1179" s="125">
        <f>VLOOKUP($A1179,'Supporting Data'!$A$2:$BH$1679,5,FALSE)</f>
        <v>85.110328674316406</v>
      </c>
      <c r="E1179" s="128">
        <f>VLOOKUP($A1179,'Supporting Data'!$A$2:$BH$1679,16,FALSE)</f>
        <v>0.35238096117973328</v>
      </c>
      <c r="F1179" s="125">
        <f>VLOOKUP($A1179,'Supporting Data'!$A$2:$BH$1679,7,FALSE)</f>
        <v>91.908096313476563</v>
      </c>
      <c r="G1179" s="128">
        <f>VLOOKUP($A1179,'Supporting Data'!$A$2:$BH$1679,49,FALSE)</f>
        <v>0.19760479032993319</v>
      </c>
      <c r="H1179" s="125">
        <f>VLOOKUP($A1179,'Supporting Data'!$A$2:$BH$1679,6,FALSE)</f>
        <v>84.828392028808594</v>
      </c>
      <c r="I1179" s="128">
        <f>VLOOKUP($A1179,'Supporting Data'!$A$2:$BH$1679,22,FALSE)</f>
        <v>0.23456789553165441</v>
      </c>
      <c r="J1179" s="125">
        <f>VLOOKUP($A1179,'Supporting Data'!$A$2:$BH$1679,8,FALSE)</f>
        <v>91.043647766113281</v>
      </c>
      <c r="K1179" s="128">
        <f>VLOOKUP($A1179,'Supporting Data'!$A$2:$BH$1679,49,FALSE)</f>
        <v>0.19760479032993319</v>
      </c>
      <c r="L1179" s="125">
        <f>VLOOKUP($A1179,'Supporting Data'!$A$2:$BH$1679,26,FALSE)</f>
        <v>0</v>
      </c>
      <c r="M1179" s="125">
        <f>VLOOKUP($A1179,'Supporting Data'!$A$2:$BH$1679,53,FALSE)</f>
        <v>0</v>
      </c>
    </row>
    <row r="1180" spans="1:13" x14ac:dyDescent="0.3">
      <c r="A1180" s="4">
        <v>480784350</v>
      </c>
      <c r="B1180" s="3" t="s">
        <v>226</v>
      </c>
      <c r="C1180" s="3" t="s">
        <v>1239</v>
      </c>
      <c r="D1180" s="125">
        <f>VLOOKUP($A1180,'Supporting Data'!$A$2:$BH$1679,5,FALSE)</f>
        <v>93.547439575195313</v>
      </c>
      <c r="E1180" s="128">
        <f>VLOOKUP($A1180,'Supporting Data'!$A$2:$BH$1679,16,FALSE)</f>
        <v>0.34659090638160711</v>
      </c>
      <c r="F1180" s="125">
        <f>VLOOKUP($A1180,'Supporting Data'!$A$2:$BH$1679,7,FALSE)</f>
        <v>90.613967895507813</v>
      </c>
      <c r="G1180" s="128">
        <f>VLOOKUP($A1180,'Supporting Data'!$A$2:$BH$1679,49,FALSE)</f>
        <v>0.220963180065155</v>
      </c>
      <c r="H1180" s="125">
        <f>VLOOKUP($A1180,'Supporting Data'!$A$2:$BH$1679,6,FALSE)</f>
        <v>95.297500610351563</v>
      </c>
      <c r="I1180" s="128">
        <f>VLOOKUP($A1180,'Supporting Data'!$A$2:$BH$1679,22,FALSE)</f>
        <v>0.34659090638160711</v>
      </c>
      <c r="J1180" s="125">
        <f>VLOOKUP($A1180,'Supporting Data'!$A$2:$BH$1679,8,FALSE)</f>
        <v>90.943275451660156</v>
      </c>
      <c r="K1180" s="128">
        <f>VLOOKUP($A1180,'Supporting Data'!$A$2:$BH$1679,49,FALSE)</f>
        <v>0.220963180065155</v>
      </c>
      <c r="L1180" s="125">
        <f>VLOOKUP($A1180,'Supporting Data'!$A$2:$BH$1679,26,FALSE)</f>
        <v>87.0352783203125</v>
      </c>
      <c r="M1180" s="125">
        <f>VLOOKUP($A1180,'Supporting Data'!$A$2:$BH$1679,53,FALSE)</f>
        <v>82.629180908203125</v>
      </c>
    </row>
    <row r="1181" spans="1:13" x14ac:dyDescent="0.3">
      <c r="A1181" s="4">
        <v>480784500</v>
      </c>
      <c r="B1181" s="3" t="s">
        <v>226</v>
      </c>
      <c r="C1181" s="3" t="s">
        <v>1242</v>
      </c>
      <c r="D1181" s="125">
        <f>VLOOKUP($A1181,'Supporting Data'!$A$2:$BH$1679,5,FALSE)</f>
        <v>94.528404235839844</v>
      </c>
      <c r="E1181" s="128">
        <f>VLOOKUP($A1181,'Supporting Data'!$A$2:$BH$1679,16,FALSE)</f>
        <v>0.25862067937850952</v>
      </c>
      <c r="F1181" s="125">
        <f>VLOOKUP($A1181,'Supporting Data'!$A$2:$BH$1679,7,FALSE)</f>
        <v>96.38470458984375</v>
      </c>
      <c r="G1181" s="128">
        <f>VLOOKUP($A1181,'Supporting Data'!$A$2:$BH$1679,49,FALSE)</f>
        <v>0.1627907007932663</v>
      </c>
      <c r="H1181" s="125">
        <f>VLOOKUP($A1181,'Supporting Data'!$A$2:$BH$1679,6,FALSE)</f>
        <v>96.117584228515625</v>
      </c>
      <c r="I1181" s="128">
        <f>VLOOKUP($A1181,'Supporting Data'!$A$2:$BH$1679,22,FALSE)</f>
        <v>0.25433525443077087</v>
      </c>
      <c r="J1181" s="125">
        <f>VLOOKUP($A1181,'Supporting Data'!$A$2:$BH$1679,8,FALSE)</f>
        <v>98.663749694824219</v>
      </c>
      <c r="K1181" s="128">
        <f>VLOOKUP($A1181,'Supporting Data'!$A$2:$BH$1679,49,FALSE)</f>
        <v>0.1627907007932663</v>
      </c>
      <c r="L1181" s="125">
        <f>VLOOKUP($A1181,'Supporting Data'!$A$2:$BH$1679,26,FALSE)</f>
        <v>90.358291625976563</v>
      </c>
      <c r="M1181" s="125">
        <f>VLOOKUP($A1181,'Supporting Data'!$A$2:$BH$1679,53,FALSE)</f>
        <v>90.691535949707031</v>
      </c>
    </row>
    <row r="1182" spans="1:13" x14ac:dyDescent="0.3">
      <c r="A1182" s="4">
        <v>960903025</v>
      </c>
      <c r="B1182" s="3" t="s">
        <v>444</v>
      </c>
      <c r="C1182" s="3" t="s">
        <v>1794</v>
      </c>
      <c r="D1182" s="125">
        <f>VLOOKUP($A1182,'Supporting Data'!$A$2:$BH$1679,5,FALSE)</f>
        <v>82.266448974609375</v>
      </c>
      <c r="E1182" s="128">
        <f>VLOOKUP($A1182,'Supporting Data'!$A$2:$BH$1679,16,FALSE)</f>
        <v>0.3991769552230835</v>
      </c>
      <c r="F1182" s="125">
        <f>VLOOKUP($A1182,'Supporting Data'!$A$2:$BH$1679,7,FALSE)</f>
        <v>82.591316223144531</v>
      </c>
      <c r="G1182" s="128">
        <f>VLOOKUP($A1182,'Supporting Data'!$A$2:$BH$1679,49,FALSE)</f>
        <v>0.16363635659217829</v>
      </c>
      <c r="H1182" s="125">
        <f>VLOOKUP($A1182,'Supporting Data'!$A$2:$BH$1679,6,FALSE)</f>
        <v>82.864875793457031</v>
      </c>
      <c r="I1182" s="128">
        <f>VLOOKUP($A1182,'Supporting Data'!$A$2:$BH$1679,22,FALSE)</f>
        <v>0.33030304312705988</v>
      </c>
      <c r="J1182" s="125">
        <f>VLOOKUP($A1182,'Supporting Data'!$A$2:$BH$1679,8,FALSE)</f>
        <v>83.943916320800781</v>
      </c>
      <c r="K1182" s="128">
        <f>VLOOKUP($A1182,'Supporting Data'!$A$2:$BH$1679,49,FALSE)</f>
        <v>0.16363635659217829</v>
      </c>
      <c r="L1182" s="125">
        <f>VLOOKUP($A1182,'Supporting Data'!$A$2:$BH$1679,26,FALSE)</f>
        <v>83.410179138183594</v>
      </c>
      <c r="M1182" s="125">
        <f>VLOOKUP($A1182,'Supporting Data'!$A$2:$BH$1679,53,FALSE)</f>
        <v>83.165298461914063</v>
      </c>
    </row>
    <row r="1183" spans="1:13" x14ac:dyDescent="0.3">
      <c r="A1183" s="4">
        <v>480784750</v>
      </c>
      <c r="B1183" s="3" t="s">
        <v>226</v>
      </c>
      <c r="C1183" s="3" t="s">
        <v>1245</v>
      </c>
      <c r="D1183" s="125">
        <f>VLOOKUP($A1183,'Supporting Data'!$A$2:$BH$1679,5,FALSE)</f>
        <v>90.839981079101563</v>
      </c>
      <c r="E1183" s="128">
        <f>VLOOKUP($A1183,'Supporting Data'!$A$2:$BH$1679,16,FALSE)</f>
        <v>7.3825500905513763E-2</v>
      </c>
      <c r="F1183" s="125">
        <f>VLOOKUP($A1183,'Supporting Data'!$A$2:$BH$1679,7,FALSE)</f>
        <v>91.423675537109375</v>
      </c>
      <c r="G1183" s="128">
        <f>VLOOKUP($A1183,'Supporting Data'!$A$2:$BH$1679,49,FALSE)</f>
        <v>3.378378227353096E-2</v>
      </c>
      <c r="H1183" s="125">
        <f>VLOOKUP($A1183,'Supporting Data'!$A$2:$BH$1679,6,FALSE)</f>
        <v>92.482086181640625</v>
      </c>
      <c r="I1183" s="128">
        <f>VLOOKUP($A1183,'Supporting Data'!$A$2:$BH$1679,22,FALSE)</f>
        <v>7.3825500905513763E-2</v>
      </c>
      <c r="J1183" s="125">
        <f>VLOOKUP($A1183,'Supporting Data'!$A$2:$BH$1679,8,FALSE)</f>
        <v>92.391647338867188</v>
      </c>
      <c r="K1183" s="128">
        <f>VLOOKUP($A1183,'Supporting Data'!$A$2:$BH$1679,49,FALSE)</f>
        <v>3.378378227353096E-2</v>
      </c>
      <c r="L1183" s="125">
        <f>VLOOKUP($A1183,'Supporting Data'!$A$2:$BH$1679,26,FALSE)</f>
        <v>89.149925231933594</v>
      </c>
      <c r="M1183" s="125">
        <f>VLOOKUP($A1183,'Supporting Data'!$A$2:$BH$1679,53,FALSE)</f>
        <v>80.422859191894531</v>
      </c>
    </row>
    <row r="1184" spans="1:13" x14ac:dyDescent="0.3">
      <c r="A1184" s="4">
        <v>960954110</v>
      </c>
      <c r="B1184" s="3" t="s">
        <v>449</v>
      </c>
      <c r="C1184" s="3" t="s">
        <v>1861</v>
      </c>
      <c r="D1184" s="125">
        <f>VLOOKUP($A1184,'Supporting Data'!$A$2:$BH$1679,5,FALSE)</f>
        <v>84.544830322265625</v>
      </c>
      <c r="E1184" s="128">
        <f>VLOOKUP($A1184,'Supporting Data'!$A$2:$BH$1679,16,FALSE)</f>
        <v>0.48868778347969061</v>
      </c>
      <c r="F1184" s="125">
        <f>VLOOKUP($A1184,'Supporting Data'!$A$2:$BH$1679,7,FALSE)</f>
        <v>83.613441467285156</v>
      </c>
      <c r="G1184" s="128">
        <f>VLOOKUP($A1184,'Supporting Data'!$A$2:$BH$1679,49,FALSE)</f>
        <v>0.31496062874794012</v>
      </c>
      <c r="H1184" s="125">
        <f>VLOOKUP($A1184,'Supporting Data'!$A$2:$BH$1679,6,FALSE)</f>
        <v>80.416976928710938</v>
      </c>
      <c r="I1184" s="128">
        <f>VLOOKUP($A1184,'Supporting Data'!$A$2:$BH$1679,22,FALSE)</f>
        <v>0.25984251499176031</v>
      </c>
      <c r="J1184" s="125">
        <f>VLOOKUP($A1184,'Supporting Data'!$A$2:$BH$1679,8,FALSE)</f>
        <v>80.600578308105469</v>
      </c>
      <c r="K1184" s="128">
        <f>VLOOKUP($A1184,'Supporting Data'!$A$2:$BH$1679,49,FALSE)</f>
        <v>0.31496062874794012</v>
      </c>
      <c r="L1184" s="125">
        <f>VLOOKUP($A1184,'Supporting Data'!$A$2:$BH$1679,26,FALSE)</f>
        <v>80.691352844238281</v>
      </c>
      <c r="M1184" s="125">
        <f>VLOOKUP($A1184,'Supporting Data'!$A$2:$BH$1679,53,FALSE)</f>
        <v>82.093063354492188</v>
      </c>
    </row>
    <row r="1185" spans="1:13" x14ac:dyDescent="0.3">
      <c r="A1185" s="4">
        <v>960906060</v>
      </c>
      <c r="B1185" s="3" t="s">
        <v>444</v>
      </c>
      <c r="C1185" s="3" t="s">
        <v>1801</v>
      </c>
      <c r="D1185" s="125">
        <f>VLOOKUP($A1185,'Supporting Data'!$A$2:$BH$1679,5,FALSE)</f>
        <v>82.432296752929688</v>
      </c>
      <c r="E1185" s="128">
        <f>VLOOKUP($A1185,'Supporting Data'!$A$2:$BH$1679,16,FALSE)</f>
        <v>0.47252747416496282</v>
      </c>
      <c r="F1185" s="125">
        <f>VLOOKUP($A1185,'Supporting Data'!$A$2:$BH$1679,7,FALSE)</f>
        <v>80.635398864746094</v>
      </c>
      <c r="G1185" s="128">
        <f>VLOOKUP($A1185,'Supporting Data'!$A$2:$BH$1679,49,FALSE)</f>
        <v>0.3046875</v>
      </c>
      <c r="H1185" s="125">
        <f>VLOOKUP($A1185,'Supporting Data'!$A$2:$BH$1679,6,FALSE)</f>
        <v>83.563583374023438</v>
      </c>
      <c r="I1185" s="128">
        <f>VLOOKUP($A1185,'Supporting Data'!$A$2:$BH$1679,22,FALSE)</f>
        <v>0.34645670652389532</v>
      </c>
      <c r="J1185" s="125">
        <f>VLOOKUP($A1185,'Supporting Data'!$A$2:$BH$1679,8,FALSE)</f>
        <v>80.693344116210938</v>
      </c>
      <c r="K1185" s="128">
        <f>VLOOKUP($A1185,'Supporting Data'!$A$2:$BH$1679,49,FALSE)</f>
        <v>0.3046875</v>
      </c>
      <c r="L1185" s="125">
        <f>VLOOKUP($A1185,'Supporting Data'!$A$2:$BH$1679,26,FALSE)</f>
        <v>87.941551208496094</v>
      </c>
      <c r="M1185" s="125">
        <f>VLOOKUP($A1185,'Supporting Data'!$A$2:$BH$1679,53,FALSE)</f>
        <v>84.07257080078125</v>
      </c>
    </row>
    <row r="1186" spans="1:13" x14ac:dyDescent="0.3">
      <c r="A1186" s="4">
        <v>500124010</v>
      </c>
      <c r="B1186" s="3" t="s">
        <v>262</v>
      </c>
      <c r="C1186" s="3" t="s">
        <v>1343</v>
      </c>
      <c r="D1186" s="125">
        <f>VLOOKUP($A1186,'Supporting Data'!$A$2:$BH$1679,5,FALSE)</f>
        <v>81.670845031738281</v>
      </c>
      <c r="E1186" s="128">
        <f>VLOOKUP($A1186,'Supporting Data'!$A$2:$BH$1679,16,FALSE)</f>
        <v>0.56431537866592407</v>
      </c>
      <c r="F1186" s="125">
        <f>VLOOKUP($A1186,'Supporting Data'!$A$2:$BH$1679,7,FALSE)</f>
        <v>78.019500732421875</v>
      </c>
      <c r="G1186" s="128">
        <f>VLOOKUP($A1186,'Supporting Data'!$A$2:$BH$1679,49,FALSE)</f>
        <v>0.30136987566947943</v>
      </c>
      <c r="H1186" s="125">
        <f>VLOOKUP($A1186,'Supporting Data'!$A$2:$BH$1679,6,FALSE)</f>
        <v>82.490982055664063</v>
      </c>
      <c r="I1186" s="128">
        <f>VLOOKUP($A1186,'Supporting Data'!$A$2:$BH$1679,22,FALSE)</f>
        <v>0.43835616111755371</v>
      </c>
      <c r="J1186" s="125">
        <f>VLOOKUP($A1186,'Supporting Data'!$A$2:$BH$1679,8,FALSE)</f>
        <v>78.467918395996094</v>
      </c>
      <c r="K1186" s="128">
        <f>VLOOKUP($A1186,'Supporting Data'!$A$2:$BH$1679,49,FALSE)</f>
        <v>0.30136987566947943</v>
      </c>
      <c r="L1186" s="125">
        <f>VLOOKUP($A1186,'Supporting Data'!$A$2:$BH$1679,26,FALSE)</f>
        <v>80.993446350097656</v>
      </c>
      <c r="M1186" s="125">
        <f>VLOOKUP($A1186,'Supporting Data'!$A$2:$BH$1679,53,FALSE)</f>
        <v>81.928108215332031</v>
      </c>
    </row>
    <row r="1187" spans="1:13" x14ac:dyDescent="0.3">
      <c r="A1187" s="4">
        <v>810944020</v>
      </c>
      <c r="B1187" s="3" t="s">
        <v>384</v>
      </c>
      <c r="C1187" s="3" t="s">
        <v>1592</v>
      </c>
      <c r="D1187" s="125">
        <f>VLOOKUP($A1187,'Supporting Data'!$A$2:$BH$1679,5,FALSE)</f>
        <v>86.918853759765625</v>
      </c>
      <c r="E1187" s="128">
        <f>VLOOKUP($A1187,'Supporting Data'!$A$2:$BH$1679,16,FALSE)</f>
        <v>0.53392332792282104</v>
      </c>
      <c r="F1187" s="125">
        <f>VLOOKUP($A1187,'Supporting Data'!$A$2:$BH$1679,7,FALSE)</f>
        <v>88.264015197753906</v>
      </c>
      <c r="G1187" s="128">
        <f>VLOOKUP($A1187,'Supporting Data'!$A$2:$BH$1679,49,FALSE)</f>
        <v>0.41584157943725591</v>
      </c>
      <c r="H1187" s="125">
        <f>VLOOKUP($A1187,'Supporting Data'!$A$2:$BH$1679,6,FALSE)</f>
        <v>86.568313598632813</v>
      </c>
      <c r="I1187" s="128">
        <f>VLOOKUP($A1187,'Supporting Data'!$A$2:$BH$1679,22,FALSE)</f>
        <v>0.41584157943725591</v>
      </c>
      <c r="J1187" s="125">
        <f>VLOOKUP($A1187,'Supporting Data'!$A$2:$BH$1679,8,FALSE)</f>
        <v>88.968597412109375</v>
      </c>
      <c r="K1187" s="128">
        <f>VLOOKUP($A1187,'Supporting Data'!$A$2:$BH$1679,49,FALSE)</f>
        <v>0.41584157943725591</v>
      </c>
      <c r="L1187" s="125">
        <f>VLOOKUP($A1187,'Supporting Data'!$A$2:$BH$1679,26,FALSE)</f>
        <v>82.805992126464844</v>
      </c>
      <c r="M1187" s="125">
        <f>VLOOKUP($A1187,'Supporting Data'!$A$2:$BH$1679,53,FALSE)</f>
        <v>88.629554748535156</v>
      </c>
    </row>
    <row r="1188" spans="1:13" x14ac:dyDescent="0.3">
      <c r="A1188" s="4">
        <v>960925020</v>
      </c>
      <c r="B1188" s="3" t="s">
        <v>446</v>
      </c>
      <c r="C1188" s="3" t="s">
        <v>1829</v>
      </c>
      <c r="D1188" s="125">
        <f>VLOOKUP($A1188,'Supporting Data'!$A$2:$BH$1679,5,FALSE)</f>
        <v>83.872413635253906</v>
      </c>
      <c r="E1188" s="128">
        <f>VLOOKUP($A1188,'Supporting Data'!$A$2:$BH$1679,16,FALSE)</f>
        <v>0.66412216424942017</v>
      </c>
      <c r="F1188" s="125">
        <f>VLOOKUP($A1188,'Supporting Data'!$A$2:$BH$1679,7,FALSE)</f>
        <v>81.796661376953125</v>
      </c>
      <c r="G1188" s="128">
        <f>VLOOKUP($A1188,'Supporting Data'!$A$2:$BH$1679,49,FALSE)</f>
        <v>0.26086956262588501</v>
      </c>
      <c r="H1188" s="125">
        <f>VLOOKUP($A1188,'Supporting Data'!$A$2:$BH$1679,6,FALSE)</f>
        <v>81.631393432617188</v>
      </c>
      <c r="I1188" s="128">
        <f>VLOOKUP($A1188,'Supporting Data'!$A$2:$BH$1679,22,FALSE)</f>
        <v>0.37681159377098078</v>
      </c>
      <c r="J1188" s="125">
        <f>VLOOKUP($A1188,'Supporting Data'!$A$2:$BH$1679,8,FALSE)</f>
        <v>76.851814270019531</v>
      </c>
      <c r="K1188" s="128">
        <f>VLOOKUP($A1188,'Supporting Data'!$A$2:$BH$1679,49,FALSE)</f>
        <v>0.26086956262588501</v>
      </c>
      <c r="L1188" s="125">
        <f>VLOOKUP($A1188,'Supporting Data'!$A$2:$BH$1679,26,FALSE)</f>
        <v>83.108085632324219</v>
      </c>
      <c r="M1188" s="125">
        <f>VLOOKUP($A1188,'Supporting Data'!$A$2:$BH$1679,53,FALSE)</f>
        <v>82.134307861328125</v>
      </c>
    </row>
    <row r="1189" spans="1:13" x14ac:dyDescent="0.3">
      <c r="A1189" s="4">
        <v>480785630</v>
      </c>
      <c r="B1189" s="3" t="s">
        <v>226</v>
      </c>
      <c r="C1189" s="3" t="s">
        <v>1254</v>
      </c>
      <c r="D1189" s="125">
        <f>VLOOKUP($A1189,'Supporting Data'!$A$2:$BH$1679,5,FALSE)</f>
        <v>84.100677490234375</v>
      </c>
      <c r="E1189" s="128">
        <f>VLOOKUP($A1189,'Supporting Data'!$A$2:$BH$1679,16,FALSE)</f>
        <v>0.1720430105924606</v>
      </c>
      <c r="F1189" s="125">
        <f>VLOOKUP($A1189,'Supporting Data'!$A$2:$BH$1679,7,FALSE)</f>
        <v>86.192184448242188</v>
      </c>
      <c r="G1189" s="128">
        <f>VLOOKUP($A1189,'Supporting Data'!$A$2:$BH$1679,49,FALSE)</f>
        <v>4.2553190141916282E-2</v>
      </c>
      <c r="H1189" s="125">
        <f>VLOOKUP($A1189,'Supporting Data'!$A$2:$BH$1679,6,FALSE)</f>
        <v>85.580619812011719</v>
      </c>
      <c r="I1189" s="128">
        <f>VLOOKUP($A1189,'Supporting Data'!$A$2:$BH$1679,22,FALSE)</f>
        <v>0.1720430105924606</v>
      </c>
      <c r="J1189" s="125">
        <f>VLOOKUP($A1189,'Supporting Data'!$A$2:$BH$1679,8,FALSE)</f>
        <v>84.749465942382813</v>
      </c>
      <c r="K1189" s="128">
        <f>VLOOKUP($A1189,'Supporting Data'!$A$2:$BH$1679,49,FALSE)</f>
        <v>4.2553190141916282E-2</v>
      </c>
      <c r="L1189" s="125">
        <f>VLOOKUP($A1189,'Supporting Data'!$A$2:$BH$1679,26,FALSE)</f>
        <v>80.389259338378906</v>
      </c>
      <c r="M1189" s="125">
        <f>VLOOKUP($A1189,'Supporting Data'!$A$2:$BH$1679,53,FALSE)</f>
        <v>77.701042175292969</v>
      </c>
    </row>
    <row r="1190" spans="1:13" x14ac:dyDescent="0.3">
      <c r="A1190" s="4">
        <v>960914135</v>
      </c>
      <c r="B1190" s="3" t="s">
        <v>445</v>
      </c>
      <c r="C1190" s="3" t="s">
        <v>1818</v>
      </c>
      <c r="D1190" s="125">
        <f>VLOOKUP($A1190,'Supporting Data'!$A$2:$BH$1679,5,FALSE)</f>
        <v>76.736663818359375</v>
      </c>
      <c r="E1190" s="128">
        <f>VLOOKUP($A1190,'Supporting Data'!$A$2:$BH$1679,16,FALSE)</f>
        <v>0.5876777172088623</v>
      </c>
      <c r="F1190" s="125">
        <f>VLOOKUP($A1190,'Supporting Data'!$A$2:$BH$1679,7,FALSE)</f>
        <v>86.764060974121094</v>
      </c>
      <c r="G1190" s="128">
        <f>VLOOKUP($A1190,'Supporting Data'!$A$2:$BH$1679,49,FALSE)</f>
        <v>0.3333333432674408</v>
      </c>
      <c r="H1190" s="125">
        <f>VLOOKUP($A1190,'Supporting Data'!$A$2:$BH$1679,6,FALSE)</f>
        <v>73.734291076660156</v>
      </c>
      <c r="I1190" s="128">
        <f>VLOOKUP($A1190,'Supporting Data'!$A$2:$BH$1679,22,FALSE)</f>
        <v>0.29629629850387568</v>
      </c>
      <c r="J1190" s="125">
        <f>VLOOKUP($A1190,'Supporting Data'!$A$2:$BH$1679,8,FALSE)</f>
        <v>82.130836486816406</v>
      </c>
      <c r="K1190" s="128">
        <f>VLOOKUP($A1190,'Supporting Data'!$A$2:$BH$1679,49,FALSE)</f>
        <v>0.3333333432674408</v>
      </c>
      <c r="L1190" s="125">
        <f>VLOOKUP($A1190,'Supporting Data'!$A$2:$BH$1679,26,FALSE)</f>
        <v>75.253700256347656</v>
      </c>
      <c r="M1190" s="125">
        <f>VLOOKUP($A1190,'Supporting Data'!$A$2:$BH$1679,53,FALSE)</f>
        <v>83.020957946777344</v>
      </c>
    </row>
    <row r="1191" spans="1:13" x14ac:dyDescent="0.3">
      <c r="A1191" s="4">
        <v>750864020</v>
      </c>
      <c r="B1191" s="3" t="s">
        <v>359</v>
      </c>
      <c r="C1191" s="3" t="s">
        <v>1544</v>
      </c>
      <c r="D1191" s="125">
        <f>VLOOKUP($A1191,'Supporting Data'!$A$2:$BH$1679,5,FALSE)</f>
        <v>87.458892822265625</v>
      </c>
      <c r="E1191" s="128">
        <f>VLOOKUP($A1191,'Supporting Data'!$A$2:$BH$1679,16,FALSE)</f>
        <v>0.31460675597190862</v>
      </c>
      <c r="F1191" s="125">
        <f>VLOOKUP($A1191,'Supporting Data'!$A$2:$BH$1679,7,FALSE)</f>
        <v>83.910736083984375</v>
      </c>
      <c r="G1191" s="128">
        <f>VLOOKUP($A1191,'Supporting Data'!$A$2:$BH$1679,49,FALSE)</f>
        <v>7.8125E-2</v>
      </c>
      <c r="H1191" s="125">
        <f>VLOOKUP($A1191,'Supporting Data'!$A$2:$BH$1679,6,FALSE)</f>
        <v>88.352973937988281</v>
      </c>
      <c r="I1191" s="128">
        <f>VLOOKUP($A1191,'Supporting Data'!$A$2:$BH$1679,22,FALSE)</f>
        <v>0.25</v>
      </c>
      <c r="J1191" s="125">
        <f>VLOOKUP($A1191,'Supporting Data'!$A$2:$BH$1679,8,FALSE)</f>
        <v>83.588714599609375</v>
      </c>
      <c r="K1191" s="128">
        <f>VLOOKUP($A1191,'Supporting Data'!$A$2:$BH$1679,49,FALSE)</f>
        <v>7.8125E-2</v>
      </c>
      <c r="L1191" s="125">
        <f>VLOOKUP($A1191,'Supporting Data'!$A$2:$BH$1679,26,FALSE)</f>
        <v>91.566658020019531</v>
      </c>
      <c r="M1191" s="125">
        <f>VLOOKUP($A1191,'Supporting Data'!$A$2:$BH$1679,53,FALSE)</f>
        <v>87.083061218261719</v>
      </c>
    </row>
    <row r="1192" spans="1:13" x14ac:dyDescent="0.3">
      <c r="A1192" s="4">
        <v>489243930</v>
      </c>
      <c r="B1192" s="3" t="s">
        <v>241</v>
      </c>
      <c r="C1192" s="3" t="s">
        <v>1282</v>
      </c>
      <c r="D1192" s="125">
        <f>VLOOKUP($A1192,'Supporting Data'!$A$2:$BH$1679,5,FALSE)</f>
        <v>83.115196228027344</v>
      </c>
      <c r="E1192" s="128">
        <f>VLOOKUP($A1192,'Supporting Data'!$A$2:$BH$1679,16,FALSE)</f>
        <v>0.1830601096153259</v>
      </c>
      <c r="F1192" s="125">
        <f>VLOOKUP($A1192,'Supporting Data'!$A$2:$BH$1679,7,FALSE)</f>
        <v>84.942787170410156</v>
      </c>
      <c r="G1192" s="128">
        <f>VLOOKUP($A1192,'Supporting Data'!$A$2:$BH$1679,49,FALSE)</f>
        <v>0.1513437032699585</v>
      </c>
      <c r="H1192" s="125">
        <f>VLOOKUP($A1192,'Supporting Data'!$A$2:$BH$1679,6,FALSE)</f>
        <v>84.654388427734375</v>
      </c>
      <c r="I1192" s="128">
        <f>VLOOKUP($A1192,'Supporting Data'!$A$2:$BH$1679,22,FALSE)</f>
        <v>0.17977528274059301</v>
      </c>
      <c r="J1192" s="125">
        <f>VLOOKUP($A1192,'Supporting Data'!$A$2:$BH$1679,8,FALSE)</f>
        <v>89.969245910644531</v>
      </c>
      <c r="K1192" s="128">
        <f>VLOOKUP($A1192,'Supporting Data'!$A$2:$BH$1679,49,FALSE)</f>
        <v>0.1513437032699585</v>
      </c>
      <c r="L1192" s="125">
        <f>VLOOKUP($A1192,'Supporting Data'!$A$2:$BH$1679,26,FALSE)</f>
        <v>93.077117919921875</v>
      </c>
      <c r="M1192" s="125">
        <f>VLOOKUP($A1192,'Supporting Data'!$A$2:$BH$1679,53,FALSE)</f>
        <v>98.568313598632813</v>
      </c>
    </row>
    <row r="1193" spans="1:13" x14ac:dyDescent="0.3">
      <c r="A1193" s="4">
        <v>100932050</v>
      </c>
      <c r="B1193" s="3" t="s">
        <v>43</v>
      </c>
      <c r="C1193" s="3" t="s">
        <v>633</v>
      </c>
      <c r="D1193" s="125">
        <f>VLOOKUP($A1193,'Supporting Data'!$A$2:$BH$1679,5,FALSE)</f>
        <v>85.097877502441406</v>
      </c>
      <c r="E1193" s="128">
        <f>VLOOKUP($A1193,'Supporting Data'!$A$2:$BH$1679,16,FALSE)</f>
        <v>0.55328798294067383</v>
      </c>
      <c r="F1193" s="125">
        <f>VLOOKUP($A1193,'Supporting Data'!$A$2:$BH$1679,7,FALSE)</f>
        <v>84.592025756835938</v>
      </c>
      <c r="G1193" s="128">
        <f>VLOOKUP($A1193,'Supporting Data'!$A$2:$BH$1679,49,FALSE)</f>
        <v>0.26940637826919561</v>
      </c>
      <c r="H1193" s="125">
        <f>VLOOKUP($A1193,'Supporting Data'!$A$2:$BH$1679,6,FALSE)</f>
        <v>83.363601684570313</v>
      </c>
      <c r="I1193" s="128">
        <f>VLOOKUP($A1193,'Supporting Data'!$A$2:$BH$1679,22,FALSE)</f>
        <v>0.35779815912246699</v>
      </c>
      <c r="J1193" s="125">
        <f>VLOOKUP($A1193,'Supporting Data'!$A$2:$BH$1679,8,FALSE)</f>
        <v>81.167037963867188</v>
      </c>
      <c r="K1193" s="128">
        <f>VLOOKUP($A1193,'Supporting Data'!$A$2:$BH$1679,49,FALSE)</f>
        <v>0.26940637826919561</v>
      </c>
      <c r="L1193" s="125">
        <f>VLOOKUP($A1193,'Supporting Data'!$A$2:$BH$1679,26,FALSE)</f>
        <v>85.222724914550781</v>
      </c>
      <c r="M1193" s="125">
        <f>VLOOKUP($A1193,'Supporting Data'!$A$2:$BH$1679,53,FALSE)</f>
        <v>84.258148193359375</v>
      </c>
    </row>
    <row r="1194" spans="1:13" x14ac:dyDescent="0.3">
      <c r="A1194" s="4">
        <v>960914165</v>
      </c>
      <c r="B1194" s="3" t="s">
        <v>445</v>
      </c>
      <c r="C1194" s="3" t="s">
        <v>1823</v>
      </c>
      <c r="D1194" s="125">
        <f>VLOOKUP($A1194,'Supporting Data'!$A$2:$BH$1679,5,FALSE)</f>
        <v>83.712730407714844</v>
      </c>
      <c r="E1194" s="128">
        <f>VLOOKUP($A1194,'Supporting Data'!$A$2:$BH$1679,16,FALSE)</f>
        <v>0.69655174016952515</v>
      </c>
      <c r="F1194" s="125">
        <f>VLOOKUP($A1194,'Supporting Data'!$A$2:$BH$1679,7,FALSE)</f>
        <v>89.345199584960938</v>
      </c>
      <c r="G1194" s="128">
        <f>VLOOKUP($A1194,'Supporting Data'!$A$2:$BH$1679,49,FALSE)</f>
        <v>0.37962964177131647</v>
      </c>
      <c r="H1194" s="125">
        <f>VLOOKUP($A1194,'Supporting Data'!$A$2:$BH$1679,6,FALSE)</f>
        <v>80.855079650878906</v>
      </c>
      <c r="I1194" s="128">
        <f>VLOOKUP($A1194,'Supporting Data'!$A$2:$BH$1679,22,FALSE)</f>
        <v>0.4166666567325592</v>
      </c>
      <c r="J1194" s="125">
        <f>VLOOKUP($A1194,'Supporting Data'!$A$2:$BH$1679,8,FALSE)</f>
        <v>87.746498107910156</v>
      </c>
      <c r="K1194" s="128">
        <f>VLOOKUP($A1194,'Supporting Data'!$A$2:$BH$1679,49,FALSE)</f>
        <v>0.37962964177131647</v>
      </c>
      <c r="L1194" s="125">
        <f>VLOOKUP($A1194,'Supporting Data'!$A$2:$BH$1679,26,FALSE)</f>
        <v>81.2955322265625</v>
      </c>
      <c r="M1194" s="125">
        <f>VLOOKUP($A1194,'Supporting Data'!$A$2:$BH$1679,53,FALSE)</f>
        <v>84.484962463378906</v>
      </c>
    </row>
    <row r="1195" spans="1:13" x14ac:dyDescent="0.3">
      <c r="A1195" s="4">
        <v>489016965</v>
      </c>
      <c r="B1195" s="3" t="s">
        <v>228</v>
      </c>
      <c r="C1195" s="3" t="s">
        <v>1265</v>
      </c>
      <c r="D1195" s="125">
        <f>VLOOKUP($A1195,'Supporting Data'!$A$2:$BH$1679,5,FALSE)</f>
        <v>78.006752014160156</v>
      </c>
      <c r="E1195" s="128">
        <f>VLOOKUP($A1195,'Supporting Data'!$A$2:$BH$1679,16,FALSE)</f>
        <v>0.2250803858041763</v>
      </c>
      <c r="F1195" s="125">
        <f>VLOOKUP($A1195,'Supporting Data'!$A$2:$BH$1679,7,FALSE)</f>
        <v>75.345726013183594</v>
      </c>
      <c r="G1195" s="128">
        <f>VLOOKUP($A1195,'Supporting Data'!$A$2:$BH$1679,49,FALSE)</f>
        <v>0.12131147831678391</v>
      </c>
      <c r="H1195" s="125">
        <f>VLOOKUP($A1195,'Supporting Data'!$A$2:$BH$1679,6,FALSE)</f>
        <v>79.452552795410156</v>
      </c>
      <c r="I1195" s="128">
        <f>VLOOKUP($A1195,'Supporting Data'!$A$2:$BH$1679,22,FALSE)</f>
        <v>0.22077922523021701</v>
      </c>
      <c r="J1195" s="125">
        <f>VLOOKUP($A1195,'Supporting Data'!$A$2:$BH$1679,8,FALSE)</f>
        <v>77.253730773925781</v>
      </c>
      <c r="K1195" s="128">
        <f>VLOOKUP($A1195,'Supporting Data'!$A$2:$BH$1679,49,FALSE)</f>
        <v>0.12131147831678391</v>
      </c>
      <c r="L1195" s="125">
        <f>VLOOKUP($A1195,'Supporting Data'!$A$2:$BH$1679,26,FALSE)</f>
        <v>80.691352844238281</v>
      </c>
      <c r="M1195" s="125">
        <f>VLOOKUP($A1195,'Supporting Data'!$A$2:$BH$1679,53,FALSE)</f>
        <v>84.588066101074219</v>
      </c>
    </row>
    <row r="1196" spans="1:13" x14ac:dyDescent="0.3">
      <c r="A1196" s="4">
        <v>960903050</v>
      </c>
      <c r="B1196" s="3" t="s">
        <v>444</v>
      </c>
      <c r="C1196" s="3" t="s">
        <v>1795</v>
      </c>
      <c r="D1196" s="125">
        <f>VLOOKUP($A1196,'Supporting Data'!$A$2:$BH$1679,5,FALSE)</f>
        <v>81.145515441894531</v>
      </c>
      <c r="E1196" s="128">
        <f>VLOOKUP($A1196,'Supporting Data'!$A$2:$BH$1679,16,FALSE)</f>
        <v>0.42258653044700623</v>
      </c>
      <c r="F1196" s="125">
        <f>VLOOKUP($A1196,'Supporting Data'!$A$2:$BH$1679,7,FALSE)</f>
        <v>79.820152282714844</v>
      </c>
      <c r="G1196" s="128">
        <f>VLOOKUP($A1196,'Supporting Data'!$A$2:$BH$1679,49,FALSE)</f>
        <v>0.17777778208255771</v>
      </c>
      <c r="H1196" s="125">
        <f>VLOOKUP($A1196,'Supporting Data'!$A$2:$BH$1679,6,FALSE)</f>
        <v>80.834510803222656</v>
      </c>
      <c r="I1196" s="128">
        <f>VLOOKUP($A1196,'Supporting Data'!$A$2:$BH$1679,22,FALSE)</f>
        <v>0.30939227342605591</v>
      </c>
      <c r="J1196" s="125">
        <f>VLOOKUP($A1196,'Supporting Data'!$A$2:$BH$1679,8,FALSE)</f>
        <v>79.848968505859375</v>
      </c>
      <c r="K1196" s="128">
        <f>VLOOKUP($A1196,'Supporting Data'!$A$2:$BH$1679,49,FALSE)</f>
        <v>0.17777778208255771</v>
      </c>
      <c r="L1196" s="125">
        <f>VLOOKUP($A1196,'Supporting Data'!$A$2:$BH$1679,26,FALSE)</f>
        <v>82.805992126464844</v>
      </c>
      <c r="M1196" s="125">
        <f>VLOOKUP($A1196,'Supporting Data'!$A$2:$BH$1679,53,FALSE)</f>
        <v>81.639427185058594</v>
      </c>
    </row>
    <row r="1197" spans="1:13" x14ac:dyDescent="0.3">
      <c r="A1197" s="4">
        <v>489096915</v>
      </c>
      <c r="B1197" s="3" t="s">
        <v>232</v>
      </c>
      <c r="C1197" s="3" t="s">
        <v>1271</v>
      </c>
      <c r="D1197" s="125">
        <f>VLOOKUP($A1197,'Supporting Data'!$A$2:$BH$1679,5,FALSE)</f>
        <v>82.656959533691406</v>
      </c>
      <c r="E1197" s="128">
        <f>VLOOKUP($A1197,'Supporting Data'!$A$2:$BH$1679,16,FALSE)</f>
        <v>0.15625</v>
      </c>
      <c r="F1197" s="125">
        <f>VLOOKUP($A1197,'Supporting Data'!$A$2:$BH$1679,7,FALSE)</f>
        <v>79.409027099609375</v>
      </c>
      <c r="G1197" s="128">
        <f>VLOOKUP($A1197,'Supporting Data'!$A$2:$BH$1679,49,FALSE)</f>
        <v>3.1578946858644492E-2</v>
      </c>
      <c r="H1197" s="125">
        <f>VLOOKUP($A1197,'Supporting Data'!$A$2:$BH$1679,6,FALSE)</f>
        <v>84.467453002929688</v>
      </c>
      <c r="I1197" s="128">
        <f>VLOOKUP($A1197,'Supporting Data'!$A$2:$BH$1679,22,FALSE)</f>
        <v>0.1473684161901474</v>
      </c>
      <c r="J1197" s="125">
        <f>VLOOKUP($A1197,'Supporting Data'!$A$2:$BH$1679,8,FALSE)</f>
        <v>81.268203735351563</v>
      </c>
      <c r="K1197" s="128">
        <f>VLOOKUP($A1197,'Supporting Data'!$A$2:$BH$1679,49,FALSE)</f>
        <v>3.1578946858644492E-2</v>
      </c>
      <c r="L1197" s="125">
        <f>VLOOKUP($A1197,'Supporting Data'!$A$2:$BH$1679,26,FALSE)</f>
        <v>86.129005432128906</v>
      </c>
      <c r="M1197" s="125">
        <f>VLOOKUP($A1197,'Supporting Data'!$A$2:$BH$1679,53,FALSE)</f>
        <v>83.165298461914063</v>
      </c>
    </row>
    <row r="1198" spans="1:13" x14ac:dyDescent="0.3">
      <c r="A1198" s="4">
        <v>489093930</v>
      </c>
      <c r="B1198" s="3" t="s">
        <v>232</v>
      </c>
      <c r="C1198" s="3" t="s">
        <v>1270</v>
      </c>
      <c r="D1198" s="125">
        <f>VLOOKUP($A1198,'Supporting Data'!$A$2:$BH$1679,5,FALSE)</f>
        <v>95.177703857421875</v>
      </c>
      <c r="E1198" s="128">
        <f>VLOOKUP($A1198,'Supporting Data'!$A$2:$BH$1679,16,FALSE)</f>
        <v>0.37984496355056763</v>
      </c>
      <c r="F1198" s="125">
        <f>VLOOKUP($A1198,'Supporting Data'!$A$2:$BH$1679,7,FALSE)</f>
        <v>85.508758544921875</v>
      </c>
      <c r="G1198" s="128">
        <f>VLOOKUP($A1198,'Supporting Data'!$A$2:$BH$1679,49,FALSE)</f>
        <v>0.15079365670681</v>
      </c>
      <c r="H1198" s="125">
        <f>VLOOKUP($A1198,'Supporting Data'!$A$2:$BH$1679,6,FALSE)</f>
        <v>97.025100708007813</v>
      </c>
      <c r="I1198" s="128">
        <f>VLOOKUP($A1198,'Supporting Data'!$A$2:$BH$1679,22,FALSE)</f>
        <v>0.3650793731212616</v>
      </c>
      <c r="J1198" s="125">
        <f>VLOOKUP($A1198,'Supporting Data'!$A$2:$BH$1679,8,FALSE)</f>
        <v>88.723396301269531</v>
      </c>
      <c r="K1198" s="128">
        <f>VLOOKUP($A1198,'Supporting Data'!$A$2:$BH$1679,49,FALSE)</f>
        <v>0.15079365670681</v>
      </c>
      <c r="L1198" s="125">
        <f>VLOOKUP($A1198,'Supporting Data'!$A$2:$BH$1679,26,FALSE)</f>
        <v>100.0252227783203</v>
      </c>
      <c r="M1198" s="125">
        <f>VLOOKUP($A1198,'Supporting Data'!$A$2:$BH$1679,53,FALSE)</f>
        <v>90.980209350585938</v>
      </c>
    </row>
    <row r="1199" spans="1:13" x14ac:dyDescent="0.3">
      <c r="A1199" s="4">
        <v>1151156120</v>
      </c>
      <c r="B1199" s="3" t="s">
        <v>3792</v>
      </c>
      <c r="C1199" s="3" t="s">
        <v>2093</v>
      </c>
      <c r="D1199" s="125">
        <f>VLOOKUP($A1199,'Supporting Data'!$A$2:$BH$1679,5,FALSE)</f>
        <v>86.43267822265625</v>
      </c>
      <c r="E1199" s="128">
        <f>VLOOKUP($A1199,'Supporting Data'!$A$2:$BH$1679,16,FALSE)</f>
        <v>7.7586203813552856E-2</v>
      </c>
      <c r="F1199" s="125">
        <f>VLOOKUP($A1199,'Supporting Data'!$A$2:$BH$1679,7,FALSE)</f>
        <v>76.486907958984375</v>
      </c>
      <c r="G1199" s="128">
        <f>VLOOKUP($A1199,'Supporting Data'!$A$2:$BH$1679,49,FALSE)</f>
        <v>1.7241379246115681E-2</v>
      </c>
      <c r="H1199" s="125">
        <f>VLOOKUP($A1199,'Supporting Data'!$A$2:$BH$1679,6,FALSE)</f>
        <v>87.896636962890625</v>
      </c>
      <c r="I1199" s="128">
        <f>VLOOKUP($A1199,'Supporting Data'!$A$2:$BH$1679,22,FALSE)</f>
        <v>7.7586203813552856E-2</v>
      </c>
      <c r="J1199" s="125">
        <f>VLOOKUP($A1199,'Supporting Data'!$A$2:$BH$1679,8,FALSE)</f>
        <v>76.873390197753906</v>
      </c>
      <c r="K1199" s="128">
        <f>VLOOKUP($A1199,'Supporting Data'!$A$2:$BH$1679,49,FALSE)</f>
        <v>1.7241379246115681E-2</v>
      </c>
      <c r="L1199" s="125">
        <f>VLOOKUP($A1199,'Supporting Data'!$A$2:$BH$1679,26,FALSE)</f>
        <v>79.180892944335938</v>
      </c>
      <c r="M1199" s="125">
        <f>VLOOKUP($A1199,'Supporting Data'!$A$2:$BH$1679,53,FALSE)</f>
        <v>75.206039428710938</v>
      </c>
    </row>
    <row r="1200" spans="1:13" x14ac:dyDescent="0.3">
      <c r="A1200" s="4">
        <v>960954210</v>
      </c>
      <c r="B1200" s="3" t="s">
        <v>449</v>
      </c>
      <c r="C1200" s="3" t="s">
        <v>1868</v>
      </c>
      <c r="D1200" s="125">
        <f>VLOOKUP($A1200,'Supporting Data'!$A$2:$BH$1679,5,FALSE)</f>
        <v>84.483924865722656</v>
      </c>
      <c r="E1200" s="128">
        <f>VLOOKUP($A1200,'Supporting Data'!$A$2:$BH$1679,16,FALSE)</f>
        <v>0.61739128828048706</v>
      </c>
      <c r="F1200" s="125">
        <f>VLOOKUP($A1200,'Supporting Data'!$A$2:$BH$1679,7,FALSE)</f>
        <v>77.676986694335938</v>
      </c>
      <c r="G1200" s="128">
        <f>VLOOKUP($A1200,'Supporting Data'!$A$2:$BH$1679,49,FALSE)</f>
        <v>0.29457363486289978</v>
      </c>
      <c r="H1200" s="125">
        <f>VLOOKUP($A1200,'Supporting Data'!$A$2:$BH$1679,6,FALSE)</f>
        <v>83.495796203613281</v>
      </c>
      <c r="I1200" s="128">
        <f>VLOOKUP($A1200,'Supporting Data'!$A$2:$BH$1679,22,FALSE)</f>
        <v>0.45384615659713751</v>
      </c>
      <c r="J1200" s="125">
        <f>VLOOKUP($A1200,'Supporting Data'!$A$2:$BH$1679,8,FALSE)</f>
        <v>81.053581237792969</v>
      </c>
      <c r="K1200" s="128">
        <f>VLOOKUP($A1200,'Supporting Data'!$A$2:$BH$1679,49,FALSE)</f>
        <v>0.29457363486289978</v>
      </c>
      <c r="L1200" s="125">
        <f>VLOOKUP($A1200,'Supporting Data'!$A$2:$BH$1679,26,FALSE)</f>
        <v>81.89971923828125</v>
      </c>
      <c r="M1200" s="125">
        <f>VLOOKUP($A1200,'Supporting Data'!$A$2:$BH$1679,53,FALSE)</f>
        <v>80.773399353027344</v>
      </c>
    </row>
    <row r="1201" spans="1:13" x14ac:dyDescent="0.3">
      <c r="A1201" s="4">
        <v>480724010</v>
      </c>
      <c r="B1201" s="3" t="s">
        <v>221</v>
      </c>
      <c r="C1201" s="3" t="s">
        <v>1185</v>
      </c>
      <c r="D1201" s="125">
        <f>VLOOKUP($A1201,'Supporting Data'!$A$2:$BH$1679,5,FALSE)</f>
        <v>86.115470886230469</v>
      </c>
      <c r="E1201" s="128">
        <f>VLOOKUP($A1201,'Supporting Data'!$A$2:$BH$1679,16,FALSE)</f>
        <v>7.6271183788776398E-2</v>
      </c>
      <c r="F1201" s="125">
        <f>VLOOKUP($A1201,'Supporting Data'!$A$2:$BH$1679,7,FALSE)</f>
        <v>80.752250671386719</v>
      </c>
      <c r="G1201" s="128">
        <f>VLOOKUP($A1201,'Supporting Data'!$A$2:$BH$1679,49,FALSE)</f>
        <v>9.3220338225364685E-2</v>
      </c>
      <c r="H1201" s="125">
        <f>VLOOKUP($A1201,'Supporting Data'!$A$2:$BH$1679,6,FALSE)</f>
        <v>87.659172058105469</v>
      </c>
      <c r="I1201" s="128">
        <f>VLOOKUP($A1201,'Supporting Data'!$A$2:$BH$1679,22,FALSE)</f>
        <v>7.6271183788776398E-2</v>
      </c>
      <c r="J1201" s="125">
        <f>VLOOKUP($A1201,'Supporting Data'!$A$2:$BH$1679,8,FALSE)</f>
        <v>82.493400573730469</v>
      </c>
      <c r="K1201" s="128">
        <f>VLOOKUP($A1201,'Supporting Data'!$A$2:$BH$1679,49,FALSE)</f>
        <v>9.3220338225364685E-2</v>
      </c>
      <c r="L1201" s="125">
        <f>VLOOKUP($A1201,'Supporting Data'!$A$2:$BH$1679,26,FALSE)</f>
        <v>84.316452026367188</v>
      </c>
      <c r="M1201" s="125">
        <f>VLOOKUP($A1201,'Supporting Data'!$A$2:$BH$1679,53,FALSE)</f>
        <v>82.051826477050781</v>
      </c>
    </row>
    <row r="1202" spans="1:13" x14ac:dyDescent="0.3">
      <c r="A1202" s="4">
        <v>1159136970</v>
      </c>
      <c r="B1202" s="3" t="s">
        <v>540</v>
      </c>
      <c r="C1202" s="3" t="s">
        <v>2098</v>
      </c>
      <c r="D1202" s="125">
        <f>VLOOKUP($A1202,'Supporting Data'!$A$2:$BH$1679,5,FALSE)</f>
        <v>77.626136779785156</v>
      </c>
      <c r="E1202" s="128">
        <f>VLOOKUP($A1202,'Supporting Data'!$A$2:$BH$1679,16,FALSE)</f>
        <v>0.25</v>
      </c>
      <c r="F1202" s="125">
        <f>VLOOKUP($A1202,'Supporting Data'!$A$2:$BH$1679,7,FALSE)</f>
        <v>74.820907592773438</v>
      </c>
      <c r="G1202" s="128">
        <f>VLOOKUP($A1202,'Supporting Data'!$A$2:$BH$1679,49,FALSE)</f>
        <v>0.119999997317791</v>
      </c>
      <c r="H1202" s="125">
        <f>VLOOKUP($A1202,'Supporting Data'!$A$2:$BH$1679,6,FALSE)</f>
        <v>79.175506591796875</v>
      </c>
      <c r="I1202" s="128">
        <f>VLOOKUP($A1202,'Supporting Data'!$A$2:$BH$1679,22,FALSE)</f>
        <v>0.25</v>
      </c>
      <c r="J1202" s="125">
        <f>VLOOKUP($A1202,'Supporting Data'!$A$2:$BH$1679,8,FALSE)</f>
        <v>76.528877258300781</v>
      </c>
      <c r="K1202" s="128">
        <f>VLOOKUP($A1202,'Supporting Data'!$A$2:$BH$1679,49,FALSE)</f>
        <v>0.119999997317791</v>
      </c>
      <c r="L1202" s="125">
        <f>VLOOKUP($A1202,'Supporting Data'!$A$2:$BH$1679,26,FALSE)</f>
        <v>87.941551208496094</v>
      </c>
      <c r="M1202" s="125">
        <f>VLOOKUP($A1202,'Supporting Data'!$A$2:$BH$1679,53,FALSE)</f>
        <v>81.660049438476563</v>
      </c>
    </row>
    <row r="1203" spans="1:13" x14ac:dyDescent="0.3">
      <c r="A1203" s="4">
        <v>489156945</v>
      </c>
      <c r="B1203" s="3" t="s">
        <v>237</v>
      </c>
      <c r="C1203" s="3" t="s">
        <v>1275</v>
      </c>
      <c r="D1203" s="125">
        <f>VLOOKUP($A1203,'Supporting Data'!$A$2:$BH$1679,5,FALSE)</f>
        <v>92.254997253417969</v>
      </c>
      <c r="E1203" s="128">
        <f>VLOOKUP($A1203,'Supporting Data'!$A$2:$BH$1679,16,FALSE)</f>
        <v>0.37435898184776312</v>
      </c>
      <c r="F1203" s="125">
        <f>VLOOKUP($A1203,'Supporting Data'!$A$2:$BH$1679,7,FALSE)</f>
        <v>93.332199096679688</v>
      </c>
      <c r="G1203" s="128">
        <f>VLOOKUP($A1203,'Supporting Data'!$A$2:$BH$1679,49,FALSE)</f>
        <v>0.28260868787765497</v>
      </c>
      <c r="H1203" s="125">
        <f>VLOOKUP($A1203,'Supporting Data'!$A$2:$BH$1679,6,FALSE)</f>
        <v>93.507583618164063</v>
      </c>
      <c r="I1203" s="128">
        <f>VLOOKUP($A1203,'Supporting Data'!$A$2:$BH$1679,22,FALSE)</f>
        <v>0.35135135054588318</v>
      </c>
      <c r="J1203" s="125">
        <f>VLOOKUP($A1203,'Supporting Data'!$A$2:$BH$1679,8,FALSE)</f>
        <v>94.284614562988281</v>
      </c>
      <c r="K1203" s="128">
        <f>VLOOKUP($A1203,'Supporting Data'!$A$2:$BH$1679,49,FALSE)</f>
        <v>0.28260868787765497</v>
      </c>
      <c r="L1203" s="125">
        <f>VLOOKUP($A1203,'Supporting Data'!$A$2:$BH$1679,26,FALSE)</f>
        <v>89.754104614257813</v>
      </c>
      <c r="M1203" s="125">
        <f>VLOOKUP($A1203,'Supporting Data'!$A$2:$BH$1679,53,FALSE)</f>
        <v>91.124549865722656</v>
      </c>
    </row>
    <row r="1204" spans="1:13" x14ac:dyDescent="0.3">
      <c r="A1204" s="4">
        <v>960914080</v>
      </c>
      <c r="B1204" s="3" t="s">
        <v>445</v>
      </c>
      <c r="C1204" s="3" t="s">
        <v>1811</v>
      </c>
      <c r="D1204" s="125">
        <f>VLOOKUP($A1204,'Supporting Data'!$A$2:$BH$1679,5,FALSE)</f>
        <v>84.960739135742188</v>
      </c>
      <c r="E1204" s="128">
        <f>VLOOKUP($A1204,'Supporting Data'!$A$2:$BH$1679,16,FALSE)</f>
        <v>0.5645756721496582</v>
      </c>
      <c r="F1204" s="125">
        <f>VLOOKUP($A1204,'Supporting Data'!$A$2:$BH$1679,7,FALSE)</f>
        <v>84.556488037109375</v>
      </c>
      <c r="G1204" s="128">
        <f>VLOOKUP($A1204,'Supporting Data'!$A$2:$BH$1679,49,FALSE)</f>
        <v>0.26315790414810181</v>
      </c>
      <c r="H1204" s="125">
        <f>VLOOKUP($A1204,'Supporting Data'!$A$2:$BH$1679,6,FALSE)</f>
        <v>83.092010498046875</v>
      </c>
      <c r="I1204" s="128">
        <f>VLOOKUP($A1204,'Supporting Data'!$A$2:$BH$1679,22,FALSE)</f>
        <v>0.37333333492279053</v>
      </c>
      <c r="J1204" s="125">
        <f>VLOOKUP($A1204,'Supporting Data'!$A$2:$BH$1679,8,FALSE)</f>
        <v>82.606971740722656</v>
      </c>
      <c r="K1204" s="128">
        <f>VLOOKUP($A1204,'Supporting Data'!$A$2:$BH$1679,49,FALSE)</f>
        <v>0.26315790414810181</v>
      </c>
      <c r="L1204" s="125">
        <f>VLOOKUP($A1204,'Supporting Data'!$A$2:$BH$1679,26,FALSE)</f>
        <v>86.431098937988281</v>
      </c>
      <c r="M1204" s="125">
        <f>VLOOKUP($A1204,'Supporting Data'!$A$2:$BH$1679,53,FALSE)</f>
        <v>84.526206970214844</v>
      </c>
    </row>
    <row r="1205" spans="1:13" x14ac:dyDescent="0.3">
      <c r="A1205" s="4">
        <v>100934030</v>
      </c>
      <c r="B1205" s="3" t="s">
        <v>43</v>
      </c>
      <c r="C1205" s="3" t="s">
        <v>641</v>
      </c>
      <c r="D1205" s="125">
        <f>VLOOKUP($A1205,'Supporting Data'!$A$2:$BH$1679,5,FALSE)</f>
        <v>83.594673156738281</v>
      </c>
      <c r="E1205" s="128">
        <f>VLOOKUP($A1205,'Supporting Data'!$A$2:$BH$1679,16,FALSE)</f>
        <v>0.2402234673500061</v>
      </c>
      <c r="F1205" s="125">
        <f>VLOOKUP($A1205,'Supporting Data'!$A$2:$BH$1679,7,FALSE)</f>
        <v>82.868118286132813</v>
      </c>
      <c r="G1205" s="128">
        <f>VLOOKUP($A1205,'Supporting Data'!$A$2:$BH$1679,49,FALSE)</f>
        <v>0.12429378181695939</v>
      </c>
      <c r="H1205" s="125">
        <f>VLOOKUP($A1205,'Supporting Data'!$A$2:$BH$1679,6,FALSE)</f>
        <v>85.030014038085938</v>
      </c>
      <c r="I1205" s="128">
        <f>VLOOKUP($A1205,'Supporting Data'!$A$2:$BH$1679,22,FALSE)</f>
        <v>0.2402234673500061</v>
      </c>
      <c r="J1205" s="125">
        <f>VLOOKUP($A1205,'Supporting Data'!$A$2:$BH$1679,8,FALSE)</f>
        <v>84.781333923339844</v>
      </c>
      <c r="K1205" s="128">
        <f>VLOOKUP($A1205,'Supporting Data'!$A$2:$BH$1679,49,FALSE)</f>
        <v>0.12429378181695939</v>
      </c>
      <c r="L1205" s="125">
        <f>VLOOKUP($A1205,'Supporting Data'!$A$2:$BH$1679,26,FALSE)</f>
        <v>76.15997314453125</v>
      </c>
      <c r="M1205" s="125">
        <f>VLOOKUP($A1205,'Supporting Data'!$A$2:$BH$1679,53,FALSE)</f>
        <v>80.711540222167969</v>
      </c>
    </row>
    <row r="1206" spans="1:13" x14ac:dyDescent="0.3">
      <c r="A1206" s="4">
        <v>100935035</v>
      </c>
      <c r="B1206" s="3" t="s">
        <v>43</v>
      </c>
      <c r="C1206" s="3" t="s">
        <v>652</v>
      </c>
      <c r="D1206" s="125">
        <f>VLOOKUP($A1206,'Supporting Data'!$A$2:$BH$1679,5,FALSE)</f>
        <v>87.040573120117188</v>
      </c>
      <c r="E1206" s="128">
        <f>VLOOKUP($A1206,'Supporting Data'!$A$2:$BH$1679,16,FALSE)</f>
        <v>0.28235295414924622</v>
      </c>
      <c r="F1206" s="125">
        <f>VLOOKUP($A1206,'Supporting Data'!$A$2:$BH$1679,7,FALSE)</f>
        <v>90.972145080566406</v>
      </c>
      <c r="G1206" s="128">
        <f>VLOOKUP($A1206,'Supporting Data'!$A$2:$BH$1679,49,FALSE)</f>
        <v>0.12941177189350131</v>
      </c>
      <c r="H1206" s="125">
        <f>VLOOKUP($A1206,'Supporting Data'!$A$2:$BH$1679,6,FALSE)</f>
        <v>88.520439147949219</v>
      </c>
      <c r="I1206" s="128">
        <f>VLOOKUP($A1206,'Supporting Data'!$A$2:$BH$1679,22,FALSE)</f>
        <v>0.28235295414924622</v>
      </c>
      <c r="J1206" s="125">
        <f>VLOOKUP($A1206,'Supporting Data'!$A$2:$BH$1679,8,FALSE)</f>
        <v>93.527786254882813</v>
      </c>
      <c r="K1206" s="128">
        <f>VLOOKUP($A1206,'Supporting Data'!$A$2:$BH$1679,49,FALSE)</f>
        <v>0.12941177189350131</v>
      </c>
      <c r="L1206" s="125">
        <f>VLOOKUP($A1206,'Supporting Data'!$A$2:$BH$1679,26,FALSE)</f>
        <v>87.337371826171875</v>
      </c>
      <c r="M1206" s="125">
        <f>VLOOKUP($A1206,'Supporting Data'!$A$2:$BH$1679,53,FALSE)</f>
        <v>91.042068481445313</v>
      </c>
    </row>
    <row r="1207" spans="1:13" x14ac:dyDescent="0.3">
      <c r="A1207" s="4">
        <v>1151153260</v>
      </c>
      <c r="B1207" s="3" t="s">
        <v>3792</v>
      </c>
      <c r="C1207" s="3" t="s">
        <v>2062</v>
      </c>
      <c r="D1207" s="125">
        <f>VLOOKUP($A1207,'Supporting Data'!$A$2:$BH$1679,5,FALSE)</f>
        <v>91.858726501464844</v>
      </c>
      <c r="E1207" s="128">
        <f>VLOOKUP($A1207,'Supporting Data'!$A$2:$BH$1679,16,FALSE)</f>
        <v>0.1510416716337204</v>
      </c>
      <c r="F1207" s="125">
        <f>VLOOKUP($A1207,'Supporting Data'!$A$2:$BH$1679,7,FALSE)</f>
        <v>92.538917541503906</v>
      </c>
      <c r="G1207" s="128">
        <f>VLOOKUP($A1207,'Supporting Data'!$A$2:$BH$1679,49,FALSE)</f>
        <v>2.604166604578495E-2</v>
      </c>
      <c r="H1207" s="125">
        <f>VLOOKUP($A1207,'Supporting Data'!$A$2:$BH$1679,6,FALSE)</f>
        <v>93.573577880859375</v>
      </c>
      <c r="I1207" s="128">
        <f>VLOOKUP($A1207,'Supporting Data'!$A$2:$BH$1679,22,FALSE)</f>
        <v>0.1510416716337204</v>
      </c>
      <c r="J1207" s="125">
        <f>VLOOKUP($A1207,'Supporting Data'!$A$2:$BH$1679,8,FALSE)</f>
        <v>94.94439697265625</v>
      </c>
      <c r="K1207" s="128">
        <f>VLOOKUP($A1207,'Supporting Data'!$A$2:$BH$1679,49,FALSE)</f>
        <v>2.604166604578495E-2</v>
      </c>
      <c r="L1207" s="125">
        <f>VLOOKUP($A1207,'Supporting Data'!$A$2:$BH$1679,26,FALSE)</f>
        <v>83.712272644042969</v>
      </c>
      <c r="M1207" s="125">
        <f>VLOOKUP($A1207,'Supporting Data'!$A$2:$BH$1679,53,FALSE)</f>
        <v>88.856369018554688</v>
      </c>
    </row>
    <row r="1208" spans="1:13" x14ac:dyDescent="0.3">
      <c r="A1208" s="4">
        <v>1151155960</v>
      </c>
      <c r="B1208" s="3" t="s">
        <v>3792</v>
      </c>
      <c r="C1208" s="3" t="s">
        <v>2090</v>
      </c>
      <c r="D1208" s="125">
        <f>VLOOKUP($A1208,'Supporting Data'!$A$2:$BH$1679,5,FALSE)</f>
        <v>82.099235534667969</v>
      </c>
      <c r="E1208" s="128">
        <f>VLOOKUP($A1208,'Supporting Data'!$A$2:$BH$1679,16,FALSE)</f>
        <v>1.7543859779834751E-2</v>
      </c>
      <c r="F1208" s="125">
        <f>VLOOKUP($A1208,'Supporting Data'!$A$2:$BH$1679,7,FALSE)</f>
        <v>77.85052490234375</v>
      </c>
      <c r="G1208" s="128">
        <f>VLOOKUP($A1208,'Supporting Data'!$A$2:$BH$1679,49,FALSE)</f>
        <v>0</v>
      </c>
      <c r="H1208" s="125">
        <f>VLOOKUP($A1208,'Supporting Data'!$A$2:$BH$1679,6,FALSE)</f>
        <v>83.432914733886719</v>
      </c>
      <c r="I1208" s="128">
        <f>VLOOKUP($A1208,'Supporting Data'!$A$2:$BH$1679,22,FALSE)</f>
        <v>1.7543859779834751E-2</v>
      </c>
      <c r="J1208" s="125">
        <f>VLOOKUP($A1208,'Supporting Data'!$A$2:$BH$1679,8,FALSE)</f>
        <v>77.23583984375</v>
      </c>
      <c r="K1208" s="128">
        <f>VLOOKUP($A1208,'Supporting Data'!$A$2:$BH$1679,49,FALSE)</f>
        <v>0</v>
      </c>
      <c r="L1208" s="125">
        <f>VLOOKUP($A1208,'Supporting Data'!$A$2:$BH$1679,26,FALSE)</f>
        <v>88.243644714355469</v>
      </c>
      <c r="M1208" s="125">
        <f>VLOOKUP($A1208,'Supporting Data'!$A$2:$BH$1679,53,FALSE)</f>
        <v>76.896865844726563</v>
      </c>
    </row>
    <row r="1209" spans="1:13" x14ac:dyDescent="0.3">
      <c r="A1209" s="4">
        <v>480724015</v>
      </c>
      <c r="B1209" s="3" t="s">
        <v>221</v>
      </c>
      <c r="C1209" s="3" t="s">
        <v>1186</v>
      </c>
      <c r="D1209" s="125">
        <f>VLOOKUP($A1209,'Supporting Data'!$A$2:$BH$1679,5,FALSE)</f>
        <v>87.889274597167969</v>
      </c>
      <c r="E1209" s="128">
        <f>VLOOKUP($A1209,'Supporting Data'!$A$2:$BH$1679,16,FALSE)</f>
        <v>0.140625</v>
      </c>
      <c r="F1209" s="125">
        <f>VLOOKUP($A1209,'Supporting Data'!$A$2:$BH$1679,7,FALSE)</f>
        <v>88.000274658203125</v>
      </c>
      <c r="G1209" s="128">
        <f>VLOOKUP($A1209,'Supporting Data'!$A$2:$BH$1679,49,FALSE)</f>
        <v>5.46875E-2</v>
      </c>
      <c r="H1209" s="125">
        <f>VLOOKUP($A1209,'Supporting Data'!$A$2:$BH$1679,6,FALSE)</f>
        <v>89.552291870117188</v>
      </c>
      <c r="I1209" s="128">
        <f>VLOOKUP($A1209,'Supporting Data'!$A$2:$BH$1679,22,FALSE)</f>
        <v>0.140625</v>
      </c>
      <c r="J1209" s="125">
        <f>VLOOKUP($A1209,'Supporting Data'!$A$2:$BH$1679,8,FALSE)</f>
        <v>91.231803894042969</v>
      </c>
      <c r="K1209" s="128">
        <f>VLOOKUP($A1209,'Supporting Data'!$A$2:$BH$1679,49,FALSE)</f>
        <v>5.46875E-2</v>
      </c>
      <c r="L1209" s="125">
        <f>VLOOKUP($A1209,'Supporting Data'!$A$2:$BH$1679,26,FALSE)</f>
        <v>90.660377502441406</v>
      </c>
      <c r="M1209" s="125">
        <f>VLOOKUP($A1209,'Supporting Data'!$A$2:$BH$1679,53,FALSE)</f>
        <v>93.186531066894531</v>
      </c>
    </row>
    <row r="1210" spans="1:13" x14ac:dyDescent="0.3">
      <c r="A1210" s="4">
        <v>489223940</v>
      </c>
      <c r="B1210" s="3" t="s">
        <v>240</v>
      </c>
      <c r="C1210" s="3" t="s">
        <v>1280</v>
      </c>
      <c r="D1210" s="125">
        <f>VLOOKUP($A1210,'Supporting Data'!$A$2:$BH$1679,5,FALSE)</f>
        <v>86.768356323242188</v>
      </c>
      <c r="E1210" s="128">
        <f>VLOOKUP($A1210,'Supporting Data'!$A$2:$BH$1679,16,FALSE)</f>
        <v>0.15625</v>
      </c>
      <c r="F1210" s="125">
        <f>VLOOKUP($A1210,'Supporting Data'!$A$2:$BH$1679,7,FALSE)</f>
        <v>85.140144348144531</v>
      </c>
      <c r="G1210" s="128">
        <f>VLOOKUP($A1210,'Supporting Data'!$A$2:$BH$1679,49,FALSE)</f>
        <v>7.0707067847251892E-2</v>
      </c>
      <c r="H1210" s="125">
        <f>VLOOKUP($A1210,'Supporting Data'!$A$2:$BH$1679,6,FALSE)</f>
        <v>88.359672546386719</v>
      </c>
      <c r="I1210" s="128">
        <f>VLOOKUP($A1210,'Supporting Data'!$A$2:$BH$1679,22,FALSE)</f>
        <v>0.15625</v>
      </c>
      <c r="J1210" s="125">
        <f>VLOOKUP($A1210,'Supporting Data'!$A$2:$BH$1679,8,FALSE)</f>
        <v>88.241767883300781</v>
      </c>
      <c r="K1210" s="128">
        <f>VLOOKUP($A1210,'Supporting Data'!$A$2:$BH$1679,49,FALSE)</f>
        <v>7.0707067847251892E-2</v>
      </c>
      <c r="L1210" s="125">
        <f>VLOOKUP($A1210,'Supporting Data'!$A$2:$BH$1679,26,FALSE)</f>
        <v>85.826911926269531</v>
      </c>
      <c r="M1210" s="125">
        <f>VLOOKUP($A1210,'Supporting Data'!$A$2:$BH$1679,53,FALSE)</f>
        <v>91.763763427734375</v>
      </c>
    </row>
    <row r="1211" spans="1:13" x14ac:dyDescent="0.3">
      <c r="A1211" s="4">
        <v>500125010</v>
      </c>
      <c r="B1211" s="3" t="s">
        <v>262</v>
      </c>
      <c r="C1211" s="3" t="s">
        <v>1352</v>
      </c>
      <c r="D1211" s="125">
        <f>VLOOKUP($A1211,'Supporting Data'!$A$2:$BH$1679,5,FALSE)</f>
        <v>84.264389038085938</v>
      </c>
      <c r="E1211" s="128">
        <f>VLOOKUP($A1211,'Supporting Data'!$A$2:$BH$1679,16,FALSE)</f>
        <v>0.542682945728302</v>
      </c>
      <c r="F1211" s="125">
        <f>VLOOKUP($A1211,'Supporting Data'!$A$2:$BH$1679,7,FALSE)</f>
        <v>87.390289306640625</v>
      </c>
      <c r="G1211" s="128">
        <f>VLOOKUP($A1211,'Supporting Data'!$A$2:$BH$1679,49,FALSE)</f>
        <v>0.39130434393882751</v>
      </c>
      <c r="H1211" s="125">
        <f>VLOOKUP($A1211,'Supporting Data'!$A$2:$BH$1679,6,FALSE)</f>
        <v>84.983879089355469</v>
      </c>
      <c r="I1211" s="128">
        <f>VLOOKUP($A1211,'Supporting Data'!$A$2:$BH$1679,22,FALSE)</f>
        <v>0.42028984427452087</v>
      </c>
      <c r="J1211" s="125">
        <f>VLOOKUP($A1211,'Supporting Data'!$A$2:$BH$1679,8,FALSE)</f>
        <v>86.495124816894531</v>
      </c>
      <c r="K1211" s="128">
        <f>VLOOKUP($A1211,'Supporting Data'!$A$2:$BH$1679,49,FALSE)</f>
        <v>0.39130434393882751</v>
      </c>
      <c r="L1211" s="125">
        <f>VLOOKUP($A1211,'Supporting Data'!$A$2:$BH$1679,26,FALSE)</f>
        <v>87.337371826171875</v>
      </c>
      <c r="M1211" s="125">
        <f>VLOOKUP($A1211,'Supporting Data'!$A$2:$BH$1679,53,FALSE)</f>
        <v>86.299514770507813</v>
      </c>
    </row>
    <row r="1212" spans="1:13" x14ac:dyDescent="0.3">
      <c r="A1212" s="4">
        <v>1159146973</v>
      </c>
      <c r="B1212" s="3" t="s">
        <v>541</v>
      </c>
      <c r="C1212" s="3" t="s">
        <v>2102</v>
      </c>
      <c r="D1212" s="125">
        <f>VLOOKUP($A1212,'Supporting Data'!$A$2:$BH$1679,5,FALSE)</f>
        <v>86.352943420410156</v>
      </c>
      <c r="E1212" s="128">
        <f>VLOOKUP($A1212,'Supporting Data'!$A$2:$BH$1679,16,FALSE)</f>
        <v>0.1580188721418381</v>
      </c>
      <c r="F1212" s="125">
        <f>VLOOKUP($A1212,'Supporting Data'!$A$2:$BH$1679,7,FALSE)</f>
        <v>82.092239379882813</v>
      </c>
      <c r="G1212" s="128">
        <f>VLOOKUP($A1212,'Supporting Data'!$A$2:$BH$1679,49,FALSE)</f>
        <v>7.0921987295150757E-2</v>
      </c>
      <c r="H1212" s="125">
        <f>VLOOKUP($A1212,'Supporting Data'!$A$2:$BH$1679,6,FALSE)</f>
        <v>88.060340881347656</v>
      </c>
      <c r="I1212" s="128">
        <f>VLOOKUP($A1212,'Supporting Data'!$A$2:$BH$1679,22,FALSE)</f>
        <v>0.1580188721418381</v>
      </c>
      <c r="J1212" s="125">
        <f>VLOOKUP($A1212,'Supporting Data'!$A$2:$BH$1679,8,FALSE)</f>
        <v>85.295639038085938</v>
      </c>
      <c r="K1212" s="128">
        <f>VLOOKUP($A1212,'Supporting Data'!$A$2:$BH$1679,49,FALSE)</f>
        <v>7.0921987295150757E-2</v>
      </c>
      <c r="L1212" s="125">
        <f>VLOOKUP($A1212,'Supporting Data'!$A$2:$BH$1679,26,FALSE)</f>
        <v>85.222724914550781</v>
      </c>
      <c r="M1212" s="125">
        <f>VLOOKUP($A1212,'Supporting Data'!$A$2:$BH$1679,53,FALSE)</f>
        <v>90.567817687988281</v>
      </c>
    </row>
    <row r="1213" spans="1:13" x14ac:dyDescent="0.3">
      <c r="A1213" s="4">
        <v>1151154470</v>
      </c>
      <c r="B1213" s="3" t="s">
        <v>3792</v>
      </c>
      <c r="C1213" s="3" t="s">
        <v>2070</v>
      </c>
      <c r="D1213" s="125">
        <f>VLOOKUP($A1213,'Supporting Data'!$A$2:$BH$1679,5,FALSE)</f>
        <v>83.531082153320313</v>
      </c>
      <c r="E1213" s="128">
        <f>VLOOKUP($A1213,'Supporting Data'!$A$2:$BH$1679,16,FALSE)</f>
        <v>0.14835165441036219</v>
      </c>
      <c r="F1213" s="125">
        <f>VLOOKUP($A1213,'Supporting Data'!$A$2:$BH$1679,7,FALSE)</f>
        <v>85.873855590820313</v>
      </c>
      <c r="G1213" s="128">
        <f>VLOOKUP($A1213,'Supporting Data'!$A$2:$BH$1679,49,FALSE)</f>
        <v>8.2417584955692291E-2</v>
      </c>
      <c r="H1213" s="125">
        <f>VLOOKUP($A1213,'Supporting Data'!$A$2:$BH$1679,6,FALSE)</f>
        <v>85.041923522949219</v>
      </c>
      <c r="I1213" s="128">
        <f>VLOOKUP($A1213,'Supporting Data'!$A$2:$BH$1679,22,FALSE)</f>
        <v>0.14835165441036219</v>
      </c>
      <c r="J1213" s="125">
        <f>VLOOKUP($A1213,'Supporting Data'!$A$2:$BH$1679,8,FALSE)</f>
        <v>86.290580749511719</v>
      </c>
      <c r="K1213" s="128">
        <f>VLOOKUP($A1213,'Supporting Data'!$A$2:$BH$1679,49,FALSE)</f>
        <v>8.2417584955692291E-2</v>
      </c>
      <c r="L1213" s="125">
        <f>VLOOKUP($A1213,'Supporting Data'!$A$2:$BH$1679,26,FALSE)</f>
        <v>84.920639038085938</v>
      </c>
      <c r="M1213" s="125">
        <f>VLOOKUP($A1213,'Supporting Data'!$A$2:$BH$1679,53,FALSE)</f>
        <v>82.959098815917969</v>
      </c>
    </row>
    <row r="1214" spans="1:13" x14ac:dyDescent="0.3">
      <c r="A1214" s="4">
        <v>480804060</v>
      </c>
      <c r="B1214" s="3" t="s">
        <v>227</v>
      </c>
      <c r="C1214" s="3" t="s">
        <v>1261</v>
      </c>
      <c r="D1214" s="125">
        <f>VLOOKUP($A1214,'Supporting Data'!$A$2:$BH$1679,5,FALSE)</f>
        <v>87.176223754882813</v>
      </c>
      <c r="E1214" s="128">
        <f>VLOOKUP($A1214,'Supporting Data'!$A$2:$BH$1679,16,FALSE)</f>
        <v>0.23270440101623541</v>
      </c>
      <c r="F1214" s="125">
        <f>VLOOKUP($A1214,'Supporting Data'!$A$2:$BH$1679,7,FALSE)</f>
        <v>82.5513916015625</v>
      </c>
      <c r="G1214" s="128">
        <f>VLOOKUP($A1214,'Supporting Data'!$A$2:$BH$1679,49,FALSE)</f>
        <v>8.2278482615947723E-2</v>
      </c>
      <c r="H1214" s="125">
        <f>VLOOKUP($A1214,'Supporting Data'!$A$2:$BH$1679,6,FALSE)</f>
        <v>88.781784057617188</v>
      </c>
      <c r="I1214" s="128">
        <f>VLOOKUP($A1214,'Supporting Data'!$A$2:$BH$1679,22,FALSE)</f>
        <v>0.23270440101623541</v>
      </c>
      <c r="J1214" s="125">
        <f>VLOOKUP($A1214,'Supporting Data'!$A$2:$BH$1679,8,FALSE)</f>
        <v>85.282981872558594</v>
      </c>
      <c r="K1214" s="128">
        <f>VLOOKUP($A1214,'Supporting Data'!$A$2:$BH$1679,49,FALSE)</f>
        <v>8.2278482615947723E-2</v>
      </c>
      <c r="L1214" s="125">
        <f>VLOOKUP($A1214,'Supporting Data'!$A$2:$BH$1679,26,FALSE)</f>
        <v>87.337371826171875</v>
      </c>
      <c r="M1214" s="125">
        <f>VLOOKUP($A1214,'Supporting Data'!$A$2:$BH$1679,53,FALSE)</f>
        <v>83.124053955078125</v>
      </c>
    </row>
    <row r="1215" spans="1:13" x14ac:dyDescent="0.3">
      <c r="A1215" s="4">
        <v>961064030</v>
      </c>
      <c r="B1215" s="3" t="s">
        <v>456</v>
      </c>
      <c r="C1215" s="3" t="s">
        <v>1889</v>
      </c>
      <c r="D1215" s="125">
        <f>VLOOKUP($A1215,'Supporting Data'!$A$2:$BH$1679,5,FALSE)</f>
        <v>88.704193115234375</v>
      </c>
      <c r="E1215" s="128">
        <f>VLOOKUP($A1215,'Supporting Data'!$A$2:$BH$1679,16,FALSE)</f>
        <v>0.6492537260055542</v>
      </c>
      <c r="F1215" s="125">
        <f>VLOOKUP($A1215,'Supporting Data'!$A$2:$BH$1679,7,FALSE)</f>
        <v>87.156036376953125</v>
      </c>
      <c r="G1215" s="128">
        <f>VLOOKUP($A1215,'Supporting Data'!$A$2:$BH$1679,49,FALSE)</f>
        <v>0.33750000596046448</v>
      </c>
      <c r="H1215" s="125">
        <f>VLOOKUP($A1215,'Supporting Data'!$A$2:$BH$1679,6,FALSE)</f>
        <v>85.251510620117188</v>
      </c>
      <c r="I1215" s="128">
        <f>VLOOKUP($A1215,'Supporting Data'!$A$2:$BH$1679,22,FALSE)</f>
        <v>0.38749998807907099</v>
      </c>
      <c r="J1215" s="125">
        <f>VLOOKUP($A1215,'Supporting Data'!$A$2:$BH$1679,8,FALSE)</f>
        <v>85.660362243652344</v>
      </c>
      <c r="K1215" s="128">
        <f>VLOOKUP($A1215,'Supporting Data'!$A$2:$BH$1679,49,FALSE)</f>
        <v>0.33750000596046448</v>
      </c>
      <c r="L1215" s="125">
        <f>VLOOKUP($A1215,'Supporting Data'!$A$2:$BH$1679,26,FALSE)</f>
        <v>84.920639038085938</v>
      </c>
      <c r="M1215" s="125">
        <f>VLOOKUP($A1215,'Supporting Data'!$A$2:$BH$1679,53,FALSE)</f>
        <v>85.021080017089844</v>
      </c>
    </row>
    <row r="1216" spans="1:13" x14ac:dyDescent="0.3">
      <c r="A1216" s="4">
        <v>961143000</v>
      </c>
      <c r="B1216" s="3" t="s">
        <v>463</v>
      </c>
      <c r="C1216" s="3" t="s">
        <v>1922</v>
      </c>
      <c r="D1216" s="125">
        <f>VLOOKUP($A1216,'Supporting Data'!$A$2:$BH$1679,5,FALSE)</f>
        <v>84.420913696289063</v>
      </c>
      <c r="E1216" s="128">
        <f>VLOOKUP($A1216,'Supporting Data'!$A$2:$BH$1679,16,FALSE)</f>
        <v>0.632027268409729</v>
      </c>
      <c r="F1216" s="125">
        <f>VLOOKUP($A1216,'Supporting Data'!$A$2:$BH$1679,7,FALSE)</f>
        <v>83.528327941894531</v>
      </c>
      <c r="G1216" s="128">
        <f>VLOOKUP($A1216,'Supporting Data'!$A$2:$BH$1679,49,FALSE)</f>
        <v>0.2402597367763519</v>
      </c>
      <c r="H1216" s="125">
        <f>VLOOKUP($A1216,'Supporting Data'!$A$2:$BH$1679,6,FALSE)</f>
        <v>82.773384094238281</v>
      </c>
      <c r="I1216" s="128">
        <f>VLOOKUP($A1216,'Supporting Data'!$A$2:$BH$1679,22,FALSE)</f>
        <v>0.38562092185020452</v>
      </c>
      <c r="J1216" s="125">
        <f>VLOOKUP($A1216,'Supporting Data'!$A$2:$BH$1679,8,FALSE)</f>
        <v>81.234550476074219</v>
      </c>
      <c r="K1216" s="128">
        <f>VLOOKUP($A1216,'Supporting Data'!$A$2:$BH$1679,49,FALSE)</f>
        <v>0.2402597367763519</v>
      </c>
      <c r="L1216" s="125">
        <f>VLOOKUP($A1216,'Supporting Data'!$A$2:$BH$1679,26,FALSE)</f>
        <v>78.274620056152344</v>
      </c>
      <c r="M1216" s="125">
        <f>VLOOKUP($A1216,'Supporting Data'!$A$2:$BH$1679,53,FALSE)</f>
        <v>82.010589599609375</v>
      </c>
    </row>
    <row r="1217" spans="1:13" x14ac:dyDescent="0.3">
      <c r="A1217" s="4">
        <v>480785200</v>
      </c>
      <c r="B1217" s="3" t="s">
        <v>226</v>
      </c>
      <c r="C1217" s="3" t="s">
        <v>1248</v>
      </c>
      <c r="D1217" s="125">
        <f>VLOOKUP($A1217,'Supporting Data'!$A$2:$BH$1679,5,FALSE)</f>
        <v>88.926910400390625</v>
      </c>
      <c r="E1217" s="128">
        <f>VLOOKUP($A1217,'Supporting Data'!$A$2:$BH$1679,16,FALSE)</f>
        <v>0.19090908765792849</v>
      </c>
      <c r="F1217" s="125">
        <f>VLOOKUP($A1217,'Supporting Data'!$A$2:$BH$1679,7,FALSE)</f>
        <v>86.056671142578125</v>
      </c>
      <c r="G1217" s="128">
        <f>VLOOKUP($A1217,'Supporting Data'!$A$2:$BH$1679,49,FALSE)</f>
        <v>6.3063062727451324E-2</v>
      </c>
      <c r="H1217" s="125">
        <f>VLOOKUP($A1217,'Supporting Data'!$A$2:$BH$1679,6,FALSE)</f>
        <v>90.477188110351563</v>
      </c>
      <c r="I1217" s="128">
        <f>VLOOKUP($A1217,'Supporting Data'!$A$2:$BH$1679,22,FALSE)</f>
        <v>0.19090908765792849</v>
      </c>
      <c r="J1217" s="125">
        <f>VLOOKUP($A1217,'Supporting Data'!$A$2:$BH$1679,8,FALSE)</f>
        <v>87.744659423828125</v>
      </c>
      <c r="K1217" s="128">
        <f>VLOOKUP($A1217,'Supporting Data'!$A$2:$BH$1679,49,FALSE)</f>
        <v>6.3063062727451324E-2</v>
      </c>
      <c r="L1217" s="125">
        <f>VLOOKUP($A1217,'Supporting Data'!$A$2:$BH$1679,26,FALSE)</f>
        <v>96.098030090332031</v>
      </c>
      <c r="M1217" s="125">
        <f>VLOOKUP($A1217,'Supporting Data'!$A$2:$BH$1679,53,FALSE)</f>
        <v>90.217277526855469</v>
      </c>
    </row>
    <row r="1218" spans="1:13" x14ac:dyDescent="0.3">
      <c r="A1218" s="4">
        <v>489166950</v>
      </c>
      <c r="B1218" s="3" t="s">
        <v>238</v>
      </c>
      <c r="C1218" s="3" t="s">
        <v>1277</v>
      </c>
      <c r="D1218" s="125">
        <f>VLOOKUP($A1218,'Supporting Data'!$A$2:$BH$1679,5,FALSE)</f>
        <v>82.877632141113281</v>
      </c>
      <c r="E1218" s="128">
        <f>VLOOKUP($A1218,'Supporting Data'!$A$2:$BH$1679,16,FALSE)</f>
        <v>0.14572864770889279</v>
      </c>
      <c r="F1218" s="125">
        <f>VLOOKUP($A1218,'Supporting Data'!$A$2:$BH$1679,7,FALSE)</f>
        <v>83.107292175292969</v>
      </c>
      <c r="G1218" s="128">
        <f>VLOOKUP($A1218,'Supporting Data'!$A$2:$BH$1679,49,FALSE)</f>
        <v>8.5858583450317383E-2</v>
      </c>
      <c r="H1218" s="125">
        <f>VLOOKUP($A1218,'Supporting Data'!$A$2:$BH$1679,6,FALSE)</f>
        <v>84.365577697753906</v>
      </c>
      <c r="I1218" s="128">
        <f>VLOOKUP($A1218,'Supporting Data'!$A$2:$BH$1679,22,FALSE)</f>
        <v>0.14572864770889279</v>
      </c>
      <c r="J1218" s="125">
        <f>VLOOKUP($A1218,'Supporting Data'!$A$2:$BH$1679,8,FALSE)</f>
        <v>87.99383544921875</v>
      </c>
      <c r="K1218" s="128">
        <f>VLOOKUP($A1218,'Supporting Data'!$A$2:$BH$1679,49,FALSE)</f>
        <v>8.5858583450317383E-2</v>
      </c>
      <c r="L1218" s="125">
        <f>VLOOKUP($A1218,'Supporting Data'!$A$2:$BH$1679,26,FALSE)</f>
        <v>84.618545532226563</v>
      </c>
      <c r="M1218" s="125">
        <f>VLOOKUP($A1218,'Supporting Data'!$A$2:$BH$1679,53,FALSE)</f>
        <v>90.423477172851563</v>
      </c>
    </row>
    <row r="1219" spans="1:13" x14ac:dyDescent="0.3">
      <c r="A1219" s="4">
        <v>961144120</v>
      </c>
      <c r="B1219" s="3" t="s">
        <v>463</v>
      </c>
      <c r="C1219" s="3" t="s">
        <v>605</v>
      </c>
      <c r="D1219" s="125">
        <f>VLOOKUP($A1219,'Supporting Data'!$A$2:$BH$1679,5,FALSE)</f>
        <v>80.362815856933594</v>
      </c>
      <c r="E1219" s="128">
        <f>VLOOKUP($A1219,'Supporting Data'!$A$2:$BH$1679,16,FALSE)</f>
        <v>0.55434781312942505</v>
      </c>
      <c r="F1219" s="125">
        <f>VLOOKUP($A1219,'Supporting Data'!$A$2:$BH$1679,7,FALSE)</f>
        <v>74.424942016601563</v>
      </c>
      <c r="G1219" s="128">
        <f>VLOOKUP($A1219,'Supporting Data'!$A$2:$BH$1679,49,FALSE)</f>
        <v>0</v>
      </c>
      <c r="H1219" s="125">
        <f>VLOOKUP($A1219,'Supporting Data'!$A$2:$BH$1679,6,FALSE)</f>
        <v>75.042617797851563</v>
      </c>
      <c r="I1219" s="128">
        <f>VLOOKUP($A1219,'Supporting Data'!$A$2:$BH$1679,22,FALSE)</f>
        <v>0.1785714328289032</v>
      </c>
      <c r="J1219" s="125">
        <f>VLOOKUP($A1219,'Supporting Data'!$A$2:$BH$1679,8,FALSE)</f>
        <v>74.205459594726563</v>
      </c>
      <c r="K1219" s="128">
        <f>VLOOKUP($A1219,'Supporting Data'!$A$2:$BH$1679,49,FALSE)</f>
        <v>0</v>
      </c>
      <c r="L1219" s="125">
        <f>VLOOKUP($A1219,'Supporting Data'!$A$2:$BH$1679,26,FALSE)</f>
        <v>82.201812744140625</v>
      </c>
      <c r="M1219" s="125">
        <f>VLOOKUP($A1219,'Supporting Data'!$A$2:$BH$1679,53,FALSE)</f>
        <v>76.835006713867188</v>
      </c>
    </row>
    <row r="1220" spans="1:13" x14ac:dyDescent="0.3">
      <c r="A1220" s="4">
        <v>480785020</v>
      </c>
      <c r="B1220" s="3" t="s">
        <v>226</v>
      </c>
      <c r="C1220" s="3" t="s">
        <v>1247</v>
      </c>
      <c r="D1220" s="125">
        <f>VLOOKUP($A1220,'Supporting Data'!$A$2:$BH$1679,5,FALSE)</f>
        <v>90.157081604003906</v>
      </c>
      <c r="E1220" s="128">
        <f>VLOOKUP($A1220,'Supporting Data'!$A$2:$BH$1679,16,FALSE)</f>
        <v>6.3694268465042114E-2</v>
      </c>
      <c r="F1220" s="125">
        <f>VLOOKUP($A1220,'Supporting Data'!$A$2:$BH$1679,7,FALSE)</f>
        <v>90.633499145507813</v>
      </c>
      <c r="G1220" s="128">
        <f>VLOOKUP($A1220,'Supporting Data'!$A$2:$BH$1679,49,FALSE)</f>
        <v>5.0955414772033691E-2</v>
      </c>
      <c r="H1220" s="125">
        <f>VLOOKUP($A1220,'Supporting Data'!$A$2:$BH$1679,6,FALSE)</f>
        <v>91.778266906738281</v>
      </c>
      <c r="I1220" s="128">
        <f>VLOOKUP($A1220,'Supporting Data'!$A$2:$BH$1679,22,FALSE)</f>
        <v>6.3694268465042114E-2</v>
      </c>
      <c r="J1220" s="125">
        <f>VLOOKUP($A1220,'Supporting Data'!$A$2:$BH$1679,8,FALSE)</f>
        <v>94.705757141113281</v>
      </c>
      <c r="K1220" s="128">
        <f>VLOOKUP($A1220,'Supporting Data'!$A$2:$BH$1679,49,FALSE)</f>
        <v>5.0955414772033691E-2</v>
      </c>
      <c r="L1220" s="125">
        <f>VLOOKUP($A1220,'Supporting Data'!$A$2:$BH$1679,26,FALSE)</f>
        <v>93.077117919921875</v>
      </c>
      <c r="M1220" s="125">
        <f>VLOOKUP($A1220,'Supporting Data'!$A$2:$BH$1679,53,FALSE)</f>
        <v>94.238143920898438</v>
      </c>
    </row>
    <row r="1221" spans="1:13" x14ac:dyDescent="0.3">
      <c r="A1221" s="4">
        <v>100935060</v>
      </c>
      <c r="B1221" s="3" t="s">
        <v>43</v>
      </c>
      <c r="C1221" s="3" t="s">
        <v>655</v>
      </c>
      <c r="D1221" s="125">
        <f>VLOOKUP($A1221,'Supporting Data'!$A$2:$BH$1679,5,FALSE)</f>
        <v>91.176666259765625</v>
      </c>
      <c r="E1221" s="128">
        <f>VLOOKUP($A1221,'Supporting Data'!$A$2:$BH$1679,16,FALSE)</f>
        <v>0.55913978815078735</v>
      </c>
      <c r="F1221" s="125">
        <f>VLOOKUP($A1221,'Supporting Data'!$A$2:$BH$1679,7,FALSE)</f>
        <v>89.213027954101563</v>
      </c>
      <c r="G1221" s="128">
        <f>VLOOKUP($A1221,'Supporting Data'!$A$2:$BH$1679,49,FALSE)</f>
        <v>0.31034481525421143</v>
      </c>
      <c r="H1221" s="125">
        <f>VLOOKUP($A1221,'Supporting Data'!$A$2:$BH$1679,6,FALSE)</f>
        <v>90.858016967773438</v>
      </c>
      <c r="I1221" s="128">
        <f>VLOOKUP($A1221,'Supporting Data'!$A$2:$BH$1679,22,FALSE)</f>
        <v>0.48275861144065862</v>
      </c>
      <c r="J1221" s="125">
        <f>VLOOKUP($A1221,'Supporting Data'!$A$2:$BH$1679,8,FALSE)</f>
        <v>91.666275024414063</v>
      </c>
      <c r="K1221" s="128">
        <f>VLOOKUP($A1221,'Supporting Data'!$A$2:$BH$1679,49,FALSE)</f>
        <v>0.31034481525421143</v>
      </c>
      <c r="L1221" s="125">
        <f>VLOOKUP($A1221,'Supporting Data'!$A$2:$BH$1679,26,FALSE)</f>
        <v>93.077117919921875</v>
      </c>
      <c r="M1221" s="125">
        <f>VLOOKUP($A1221,'Supporting Data'!$A$2:$BH$1679,53,FALSE)</f>
        <v>87.557319641113281</v>
      </c>
    </row>
    <row r="1222" spans="1:13" x14ac:dyDescent="0.3">
      <c r="A1222" s="4">
        <v>960884160</v>
      </c>
      <c r="B1222" s="3" t="s">
        <v>442</v>
      </c>
      <c r="C1222" s="3" t="s">
        <v>1770</v>
      </c>
      <c r="D1222" s="125">
        <f>VLOOKUP($A1222,'Supporting Data'!$A$2:$BH$1679,5,FALSE)</f>
        <v>86.822509765625</v>
      </c>
      <c r="E1222" s="128">
        <f>VLOOKUP($A1222,'Supporting Data'!$A$2:$BH$1679,16,FALSE)</f>
        <v>0.19473683834075931</v>
      </c>
      <c r="F1222" s="125">
        <f>VLOOKUP($A1222,'Supporting Data'!$A$2:$BH$1679,7,FALSE)</f>
        <v>78.99224853515625</v>
      </c>
      <c r="G1222" s="128">
        <f>VLOOKUP($A1222,'Supporting Data'!$A$2:$BH$1679,49,FALSE)</f>
        <v>5.8201059699058533E-2</v>
      </c>
      <c r="H1222" s="125">
        <f>VLOOKUP($A1222,'Supporting Data'!$A$2:$BH$1679,6,FALSE)</f>
        <v>88.4588623046875</v>
      </c>
      <c r="I1222" s="128">
        <f>VLOOKUP($A1222,'Supporting Data'!$A$2:$BH$1679,22,FALSE)</f>
        <v>0.19473683834075931</v>
      </c>
      <c r="J1222" s="125">
        <f>VLOOKUP($A1222,'Supporting Data'!$A$2:$BH$1679,8,FALSE)</f>
        <v>80.808670043945313</v>
      </c>
      <c r="K1222" s="128">
        <f>VLOOKUP($A1222,'Supporting Data'!$A$2:$BH$1679,49,FALSE)</f>
        <v>5.8201059699058533E-2</v>
      </c>
      <c r="L1222" s="125">
        <f>VLOOKUP($A1222,'Supporting Data'!$A$2:$BH$1679,26,FALSE)</f>
        <v>84.014358520507813</v>
      </c>
      <c r="M1222" s="125">
        <f>VLOOKUP($A1222,'Supporting Data'!$A$2:$BH$1679,53,FALSE)</f>
        <v>78.154678344726563</v>
      </c>
    </row>
    <row r="1223" spans="1:13" x14ac:dyDescent="0.3">
      <c r="A1223" s="4">
        <v>489051945</v>
      </c>
      <c r="B1223" s="3" t="s">
        <v>231</v>
      </c>
      <c r="C1223" s="3" t="s">
        <v>231</v>
      </c>
      <c r="D1223" s="125">
        <f>VLOOKUP($A1223,'Supporting Data'!$A$2:$BH$1679,5,FALSE)</f>
        <v>88.964561462402344</v>
      </c>
      <c r="E1223" s="128">
        <f>VLOOKUP($A1223,'Supporting Data'!$A$2:$BH$1679,16,FALSE)</f>
        <v>0.1048387065529823</v>
      </c>
      <c r="F1223" s="125">
        <f>VLOOKUP($A1223,'Supporting Data'!$A$2:$BH$1679,7,FALSE)</f>
        <v>88.856834411621094</v>
      </c>
      <c r="G1223" s="128">
        <f>VLOOKUP($A1223,'Supporting Data'!$A$2:$BH$1679,49,FALSE)</f>
        <v>8.8709674775600433E-2</v>
      </c>
      <c r="H1223" s="125">
        <f>VLOOKUP($A1223,'Supporting Data'!$A$2:$BH$1679,6,FALSE)</f>
        <v>90.6060791015625</v>
      </c>
      <c r="I1223" s="128">
        <f>VLOOKUP($A1223,'Supporting Data'!$A$2:$BH$1679,22,FALSE)</f>
        <v>0.1048387065529823</v>
      </c>
      <c r="J1223" s="125">
        <f>VLOOKUP($A1223,'Supporting Data'!$A$2:$BH$1679,8,FALSE)</f>
        <v>88.544929504394531</v>
      </c>
      <c r="K1223" s="128">
        <f>VLOOKUP($A1223,'Supporting Data'!$A$2:$BH$1679,49,FALSE)</f>
        <v>8.8709674775600433E-2</v>
      </c>
      <c r="L1223" s="125">
        <f>VLOOKUP($A1223,'Supporting Data'!$A$2:$BH$1679,26,FALSE)</f>
        <v>77.066253662109375</v>
      </c>
      <c r="M1223" s="125">
        <f>VLOOKUP($A1223,'Supporting Data'!$A$2:$BH$1679,53,FALSE)</f>
        <v>80.031082153320313</v>
      </c>
    </row>
    <row r="1224" spans="1:13" x14ac:dyDescent="0.3">
      <c r="A1224" s="4">
        <v>480802100</v>
      </c>
      <c r="B1224" s="3" t="s">
        <v>227</v>
      </c>
      <c r="C1224" s="3" t="s">
        <v>1259</v>
      </c>
      <c r="D1224" s="125">
        <f>VLOOKUP($A1224,'Supporting Data'!$A$2:$BH$1679,5,FALSE)</f>
        <v>78.753807067871094</v>
      </c>
      <c r="E1224" s="128">
        <f>VLOOKUP($A1224,'Supporting Data'!$A$2:$BH$1679,16,FALSE)</f>
        <v>0.28737863898277283</v>
      </c>
      <c r="F1224" s="125">
        <f>VLOOKUP($A1224,'Supporting Data'!$A$2:$BH$1679,7,FALSE)</f>
        <v>75.415496826171875</v>
      </c>
      <c r="G1224" s="128">
        <f>VLOOKUP($A1224,'Supporting Data'!$A$2:$BH$1679,49,FALSE)</f>
        <v>3.6781609058380127E-2</v>
      </c>
      <c r="H1224" s="125">
        <f>VLOOKUP($A1224,'Supporting Data'!$A$2:$BH$1679,6,FALSE)</f>
        <v>79.619255065917969</v>
      </c>
      <c r="I1224" s="128">
        <f>VLOOKUP($A1224,'Supporting Data'!$A$2:$BH$1679,22,FALSE)</f>
        <v>0.23129251599311829</v>
      </c>
      <c r="J1224" s="125">
        <f>VLOOKUP($A1224,'Supporting Data'!$A$2:$BH$1679,8,FALSE)</f>
        <v>78.179130554199219</v>
      </c>
      <c r="K1224" s="128">
        <f>VLOOKUP($A1224,'Supporting Data'!$A$2:$BH$1679,49,FALSE)</f>
        <v>3.6781609058380127E-2</v>
      </c>
      <c r="L1224" s="125">
        <f>VLOOKUP($A1224,'Supporting Data'!$A$2:$BH$1679,26,FALSE)</f>
        <v>82.805992126464844</v>
      </c>
      <c r="M1224" s="125">
        <f>VLOOKUP($A1224,'Supporting Data'!$A$2:$BH$1679,53,FALSE)</f>
        <v>82.505462646484375</v>
      </c>
    </row>
    <row r="1225" spans="1:13" x14ac:dyDescent="0.3">
      <c r="A1225" s="4">
        <v>1159063920</v>
      </c>
      <c r="B1225" s="3" t="s">
        <v>538</v>
      </c>
      <c r="C1225" s="3" t="s">
        <v>2094</v>
      </c>
      <c r="D1225" s="125">
        <f>VLOOKUP($A1225,'Supporting Data'!$A$2:$BH$1679,5,FALSE)</f>
        <v>84.362991333007813</v>
      </c>
      <c r="E1225" s="128">
        <f>VLOOKUP($A1225,'Supporting Data'!$A$2:$BH$1679,16,FALSE)</f>
        <v>0.30496454238891602</v>
      </c>
      <c r="F1225" s="125">
        <f>VLOOKUP($A1225,'Supporting Data'!$A$2:$BH$1679,7,FALSE)</f>
        <v>84.884254455566406</v>
      </c>
      <c r="G1225" s="128">
        <f>VLOOKUP($A1225,'Supporting Data'!$A$2:$BH$1679,49,FALSE)</f>
        <v>0.1240875944495201</v>
      </c>
      <c r="H1225" s="125">
        <f>VLOOKUP($A1225,'Supporting Data'!$A$2:$BH$1679,6,FALSE)</f>
        <v>86.005279541015625</v>
      </c>
      <c r="I1225" s="128">
        <f>VLOOKUP($A1225,'Supporting Data'!$A$2:$BH$1679,22,FALSE)</f>
        <v>0.30496454238891602</v>
      </c>
      <c r="J1225" s="125">
        <f>VLOOKUP($A1225,'Supporting Data'!$A$2:$BH$1679,8,FALSE)</f>
        <v>83.680877685546875</v>
      </c>
      <c r="K1225" s="128">
        <f>VLOOKUP($A1225,'Supporting Data'!$A$2:$BH$1679,49,FALSE)</f>
        <v>0.1240875944495201</v>
      </c>
      <c r="L1225" s="125">
        <f>VLOOKUP($A1225,'Supporting Data'!$A$2:$BH$1679,26,FALSE)</f>
        <v>83.410179138183594</v>
      </c>
      <c r="M1225" s="125">
        <f>VLOOKUP($A1225,'Supporting Data'!$A$2:$BH$1679,53,FALSE)</f>
        <v>76.422615051269531</v>
      </c>
    </row>
    <row r="1226" spans="1:13" x14ac:dyDescent="0.3">
      <c r="A1226" s="4">
        <v>1151155620</v>
      </c>
      <c r="B1226" s="3" t="s">
        <v>3792</v>
      </c>
      <c r="C1226" s="3" t="s">
        <v>2086</v>
      </c>
      <c r="D1226" s="125">
        <f>VLOOKUP($A1226,'Supporting Data'!$A$2:$BH$1679,5,FALSE)</f>
        <v>83.060066223144531</v>
      </c>
      <c r="E1226" s="128">
        <f>VLOOKUP($A1226,'Supporting Data'!$A$2:$BH$1679,16,FALSE)</f>
        <v>2.500000037252903E-2</v>
      </c>
      <c r="F1226" s="125">
        <f>VLOOKUP($A1226,'Supporting Data'!$A$2:$BH$1679,7,FALSE)</f>
        <v>81.98333740234375</v>
      </c>
      <c r="G1226" s="128">
        <f>VLOOKUP($A1226,'Supporting Data'!$A$2:$BH$1679,49,FALSE)</f>
        <v>0</v>
      </c>
      <c r="H1226" s="125">
        <f>VLOOKUP($A1226,'Supporting Data'!$A$2:$BH$1679,6,FALSE)</f>
        <v>84.052574157714844</v>
      </c>
      <c r="I1226" s="128">
        <f>VLOOKUP($A1226,'Supporting Data'!$A$2:$BH$1679,22,FALSE)</f>
        <v>2.500000037252903E-2</v>
      </c>
      <c r="J1226" s="125">
        <f>VLOOKUP($A1226,'Supporting Data'!$A$2:$BH$1679,8,FALSE)</f>
        <v>80.672592163085938</v>
      </c>
      <c r="K1226" s="128">
        <f>VLOOKUP($A1226,'Supporting Data'!$A$2:$BH$1679,49,FALSE)</f>
        <v>0</v>
      </c>
      <c r="L1226" s="125">
        <f>VLOOKUP($A1226,'Supporting Data'!$A$2:$BH$1679,26,FALSE)</f>
        <v>80.389259338378906</v>
      </c>
      <c r="M1226" s="125">
        <f>VLOOKUP($A1226,'Supporting Data'!$A$2:$BH$1679,53,FALSE)</f>
        <v>78.732032775878906</v>
      </c>
    </row>
    <row r="1227" spans="1:13" x14ac:dyDescent="0.3">
      <c r="A1227" s="4">
        <v>960945060</v>
      </c>
      <c r="B1227" s="3" t="s">
        <v>448</v>
      </c>
      <c r="C1227" s="3" t="s">
        <v>1852</v>
      </c>
      <c r="D1227" s="125">
        <f>VLOOKUP($A1227,'Supporting Data'!$A$2:$BH$1679,5,FALSE)</f>
        <v>89.171279907226563</v>
      </c>
      <c r="E1227" s="128">
        <f>VLOOKUP($A1227,'Supporting Data'!$A$2:$BH$1679,16,FALSE)</f>
        <v>0.34939759969711298</v>
      </c>
      <c r="F1227" s="125">
        <f>VLOOKUP($A1227,'Supporting Data'!$A$2:$BH$1679,7,FALSE)</f>
        <v>84.41314697265625</v>
      </c>
      <c r="G1227" s="128">
        <f>VLOOKUP($A1227,'Supporting Data'!$A$2:$BH$1679,49,FALSE)</f>
        <v>6.1855670064687729E-2</v>
      </c>
      <c r="H1227" s="125">
        <f>VLOOKUP($A1227,'Supporting Data'!$A$2:$BH$1679,6,FALSE)</f>
        <v>87.723678588867188</v>
      </c>
      <c r="I1227" s="128">
        <f>VLOOKUP($A1227,'Supporting Data'!$A$2:$BH$1679,22,FALSE)</f>
        <v>0.2121212184429169</v>
      </c>
      <c r="J1227" s="125">
        <f>VLOOKUP($A1227,'Supporting Data'!$A$2:$BH$1679,8,FALSE)</f>
        <v>83.577674865722656</v>
      </c>
      <c r="K1227" s="128">
        <f>VLOOKUP($A1227,'Supporting Data'!$A$2:$BH$1679,49,FALSE)</f>
        <v>6.1855670064687729E-2</v>
      </c>
      <c r="L1227" s="125">
        <f>VLOOKUP($A1227,'Supporting Data'!$A$2:$BH$1679,26,FALSE)</f>
        <v>84.316452026367188</v>
      </c>
      <c r="M1227" s="125">
        <f>VLOOKUP($A1227,'Supporting Data'!$A$2:$BH$1679,53,FALSE)</f>
        <v>83.804512023925781</v>
      </c>
    </row>
    <row r="1228" spans="1:13" x14ac:dyDescent="0.3">
      <c r="A1228" s="4">
        <v>961103000</v>
      </c>
      <c r="B1228" s="3" t="s">
        <v>459</v>
      </c>
      <c r="C1228" s="3" t="s">
        <v>1899</v>
      </c>
      <c r="D1228" s="125">
        <f>VLOOKUP($A1228,'Supporting Data'!$A$2:$BH$1679,5,FALSE)</f>
        <v>83.127906799316406</v>
      </c>
      <c r="E1228" s="128">
        <f>VLOOKUP($A1228,'Supporting Data'!$A$2:$BH$1679,16,FALSE)</f>
        <v>0.2834782600402832</v>
      </c>
      <c r="F1228" s="125">
        <f>VLOOKUP($A1228,'Supporting Data'!$A$2:$BH$1679,7,FALSE)</f>
        <v>80.148246765136719</v>
      </c>
      <c r="G1228" s="128">
        <f>VLOOKUP($A1228,'Supporting Data'!$A$2:$BH$1679,49,FALSE)</f>
        <v>0.16347825527191159</v>
      </c>
      <c r="H1228" s="125">
        <f>VLOOKUP($A1228,'Supporting Data'!$A$2:$BH$1679,6,FALSE)</f>
        <v>84.840660095214844</v>
      </c>
      <c r="I1228" s="128">
        <f>VLOOKUP($A1228,'Supporting Data'!$A$2:$BH$1679,22,FALSE)</f>
        <v>0.2834782600402832</v>
      </c>
      <c r="J1228" s="125">
        <f>VLOOKUP($A1228,'Supporting Data'!$A$2:$BH$1679,8,FALSE)</f>
        <v>81.359504699707031</v>
      </c>
      <c r="K1228" s="128">
        <f>VLOOKUP($A1228,'Supporting Data'!$A$2:$BH$1679,49,FALSE)</f>
        <v>0.16347825527191159</v>
      </c>
      <c r="L1228" s="125">
        <f>VLOOKUP($A1228,'Supporting Data'!$A$2:$BH$1679,26,FALSE)</f>
        <v>81.597625732421875</v>
      </c>
      <c r="M1228" s="125">
        <f>VLOOKUP($A1228,'Supporting Data'!$A$2:$BH$1679,53,FALSE)</f>
        <v>80.31976318359375</v>
      </c>
    </row>
    <row r="1229" spans="1:13" x14ac:dyDescent="0.3">
      <c r="A1229" s="4">
        <v>961065020</v>
      </c>
      <c r="B1229" s="3" t="s">
        <v>456</v>
      </c>
      <c r="C1229" s="3" t="s">
        <v>1891</v>
      </c>
      <c r="D1229" s="125">
        <f>VLOOKUP($A1229,'Supporting Data'!$A$2:$BH$1679,5,FALSE)</f>
        <v>92.073265075683594</v>
      </c>
      <c r="E1229" s="128">
        <f>VLOOKUP($A1229,'Supporting Data'!$A$2:$BH$1679,16,FALSE)</f>
        <v>0.75735294818878174</v>
      </c>
      <c r="F1229" s="125">
        <f>VLOOKUP($A1229,'Supporting Data'!$A$2:$BH$1679,7,FALSE)</f>
        <v>86.901908874511719</v>
      </c>
      <c r="G1229" s="128">
        <f>VLOOKUP($A1229,'Supporting Data'!$A$2:$BH$1679,49,FALSE)</f>
        <v>0.53658539056777954</v>
      </c>
      <c r="H1229" s="125">
        <f>VLOOKUP($A1229,'Supporting Data'!$A$2:$BH$1679,6,FALSE)</f>
        <v>86.924201965332031</v>
      </c>
      <c r="I1229" s="128">
        <f>VLOOKUP($A1229,'Supporting Data'!$A$2:$BH$1679,22,FALSE)</f>
        <v>0.53658539056777954</v>
      </c>
      <c r="J1229" s="125">
        <f>VLOOKUP($A1229,'Supporting Data'!$A$2:$BH$1679,8,FALSE)</f>
        <v>88.226387023925781</v>
      </c>
      <c r="K1229" s="128">
        <f>VLOOKUP($A1229,'Supporting Data'!$A$2:$BH$1679,49,FALSE)</f>
        <v>0.53658539056777954</v>
      </c>
      <c r="L1229" s="125">
        <f>VLOOKUP($A1229,'Supporting Data'!$A$2:$BH$1679,26,FALSE)</f>
        <v>93.983390808105469</v>
      </c>
      <c r="M1229" s="125">
        <f>VLOOKUP($A1229,'Supporting Data'!$A$2:$BH$1679,53,FALSE)</f>
        <v>88.980087280273438</v>
      </c>
    </row>
    <row r="1230" spans="1:13" x14ac:dyDescent="0.3">
      <c r="A1230" s="4">
        <v>489023925</v>
      </c>
      <c r="B1230" s="3" t="s">
        <v>229</v>
      </c>
      <c r="C1230" s="3" t="s">
        <v>1266</v>
      </c>
      <c r="D1230" s="125">
        <f>VLOOKUP($A1230,'Supporting Data'!$A$2:$BH$1679,5,FALSE)</f>
        <v>87.402366638183594</v>
      </c>
      <c r="E1230" s="128">
        <f>VLOOKUP($A1230,'Supporting Data'!$A$2:$BH$1679,16,FALSE)</f>
        <v>0.16556291282176969</v>
      </c>
      <c r="F1230" s="125">
        <f>VLOOKUP($A1230,'Supporting Data'!$A$2:$BH$1679,7,FALSE)</f>
        <v>88.924758911132813</v>
      </c>
      <c r="G1230" s="128">
        <f>VLOOKUP($A1230,'Supporting Data'!$A$2:$BH$1679,49,FALSE)</f>
        <v>6.2913909554481506E-2</v>
      </c>
      <c r="H1230" s="125">
        <f>VLOOKUP($A1230,'Supporting Data'!$A$2:$BH$1679,6,FALSE)</f>
        <v>89.111030578613281</v>
      </c>
      <c r="I1230" s="128">
        <f>VLOOKUP($A1230,'Supporting Data'!$A$2:$BH$1679,22,FALSE)</f>
        <v>0.16556291282176969</v>
      </c>
      <c r="J1230" s="125">
        <f>VLOOKUP($A1230,'Supporting Data'!$A$2:$BH$1679,8,FALSE)</f>
        <v>90.579780578613281</v>
      </c>
      <c r="K1230" s="128">
        <f>VLOOKUP($A1230,'Supporting Data'!$A$2:$BH$1679,49,FALSE)</f>
        <v>6.2913909554481506E-2</v>
      </c>
      <c r="L1230" s="125">
        <f>VLOOKUP($A1230,'Supporting Data'!$A$2:$BH$1679,26,FALSE)</f>
        <v>79.785079956054688</v>
      </c>
      <c r="M1230" s="125">
        <f>VLOOKUP($A1230,'Supporting Data'!$A$2:$BH$1679,53,FALSE)</f>
        <v>80.979591369628906</v>
      </c>
    </row>
    <row r="1231" spans="1:13" x14ac:dyDescent="0.3">
      <c r="A1231" s="4">
        <v>500122200</v>
      </c>
      <c r="B1231" s="3" t="s">
        <v>262</v>
      </c>
      <c r="C1231" s="3" t="s">
        <v>1342</v>
      </c>
      <c r="D1231" s="125">
        <f>VLOOKUP($A1231,'Supporting Data'!$A$2:$BH$1679,5,FALSE)</f>
        <v>88.190086364746094</v>
      </c>
      <c r="E1231" s="128">
        <f>VLOOKUP($A1231,'Supporting Data'!$A$2:$BH$1679,16,FALSE)</f>
        <v>0.5220000147819519</v>
      </c>
      <c r="F1231" s="125">
        <f>VLOOKUP($A1231,'Supporting Data'!$A$2:$BH$1679,7,FALSE)</f>
        <v>81.301544189453125</v>
      </c>
      <c r="G1231" s="128">
        <f>VLOOKUP($A1231,'Supporting Data'!$A$2:$BH$1679,49,FALSE)</f>
        <v>0.2452830225229263</v>
      </c>
      <c r="H1231" s="125">
        <f>VLOOKUP($A1231,'Supporting Data'!$A$2:$BH$1679,6,FALSE)</f>
        <v>86.433944702148438</v>
      </c>
      <c r="I1231" s="128">
        <f>VLOOKUP($A1231,'Supporting Data'!$A$2:$BH$1679,22,FALSE)</f>
        <v>0.37106919288635248</v>
      </c>
      <c r="J1231" s="125">
        <f>VLOOKUP($A1231,'Supporting Data'!$A$2:$BH$1679,8,FALSE)</f>
        <v>80.277748107910156</v>
      </c>
      <c r="K1231" s="128">
        <f>VLOOKUP($A1231,'Supporting Data'!$A$2:$BH$1679,49,FALSE)</f>
        <v>0.2452830225229263</v>
      </c>
      <c r="L1231" s="125">
        <f>VLOOKUP($A1231,'Supporting Data'!$A$2:$BH$1679,26,FALSE)</f>
        <v>87.0352783203125</v>
      </c>
      <c r="M1231" s="125">
        <f>VLOOKUP($A1231,'Supporting Data'!$A$2:$BH$1679,53,FALSE)</f>
        <v>79.6805419921875</v>
      </c>
    </row>
    <row r="1232" spans="1:13" x14ac:dyDescent="0.3">
      <c r="A1232" s="4">
        <v>1151154990</v>
      </c>
      <c r="B1232" s="3" t="s">
        <v>3792</v>
      </c>
      <c r="C1232" s="3" t="s">
        <v>2078</v>
      </c>
      <c r="D1232" s="125">
        <f>VLOOKUP($A1232,'Supporting Data'!$A$2:$BH$1679,5,FALSE)</f>
        <v>80.5528564453125</v>
      </c>
      <c r="E1232" s="128">
        <f>VLOOKUP($A1232,'Supporting Data'!$A$2:$BH$1679,16,FALSE)</f>
        <v>7.1428574621677399E-2</v>
      </c>
      <c r="F1232" s="125">
        <f>VLOOKUP($A1232,'Supporting Data'!$A$2:$BH$1679,7,FALSE)</f>
        <v>84.29290771484375</v>
      </c>
      <c r="G1232" s="128">
        <f>VLOOKUP($A1232,'Supporting Data'!$A$2:$BH$1679,49,FALSE)</f>
        <v>0</v>
      </c>
      <c r="H1232" s="125">
        <f>VLOOKUP($A1232,'Supporting Data'!$A$2:$BH$1679,6,FALSE)</f>
        <v>81.722213745117188</v>
      </c>
      <c r="I1232" s="128">
        <f>VLOOKUP($A1232,'Supporting Data'!$A$2:$BH$1679,22,FALSE)</f>
        <v>7.1428574621677399E-2</v>
      </c>
      <c r="J1232" s="125">
        <f>VLOOKUP($A1232,'Supporting Data'!$A$2:$BH$1679,8,FALSE)</f>
        <v>84.473251342773438</v>
      </c>
      <c r="K1232" s="128">
        <f>VLOOKUP($A1232,'Supporting Data'!$A$2:$BH$1679,49,FALSE)</f>
        <v>0</v>
      </c>
      <c r="L1232" s="125">
        <f>VLOOKUP($A1232,'Supporting Data'!$A$2:$BH$1679,26,FALSE)</f>
        <v>73.743240356445313</v>
      </c>
      <c r="M1232" s="125">
        <f>VLOOKUP($A1232,'Supporting Data'!$A$2:$BH$1679,53,FALSE)</f>
        <v>79.618682861328125</v>
      </c>
    </row>
    <row r="1233" spans="1:13" x14ac:dyDescent="0.3">
      <c r="A1233" s="4">
        <v>960953060</v>
      </c>
      <c r="B1233" s="3" t="s">
        <v>449</v>
      </c>
      <c r="C1233" s="3" t="s">
        <v>1192</v>
      </c>
      <c r="D1233" s="125">
        <f>VLOOKUP($A1233,'Supporting Data'!$A$2:$BH$1679,5,FALSE)</f>
        <v>91.085990905761719</v>
      </c>
      <c r="E1233" s="128">
        <f>VLOOKUP($A1233,'Supporting Data'!$A$2:$BH$1679,16,FALSE)</f>
        <v>0.56557375192642212</v>
      </c>
      <c r="F1233" s="125">
        <f>VLOOKUP($A1233,'Supporting Data'!$A$2:$BH$1679,7,FALSE)</f>
        <v>82.182785034179688</v>
      </c>
      <c r="G1233" s="128">
        <f>VLOOKUP($A1233,'Supporting Data'!$A$2:$BH$1679,49,FALSE)</f>
        <v>0.18181818723678589</v>
      </c>
      <c r="H1233" s="125">
        <f>VLOOKUP($A1233,'Supporting Data'!$A$2:$BH$1679,6,FALSE)</f>
        <v>88.296234130859375</v>
      </c>
      <c r="I1233" s="128">
        <f>VLOOKUP($A1233,'Supporting Data'!$A$2:$BH$1679,22,FALSE)</f>
        <v>0.28378379344940191</v>
      </c>
      <c r="J1233" s="125">
        <f>VLOOKUP($A1233,'Supporting Data'!$A$2:$BH$1679,8,FALSE)</f>
        <v>80.65509033203125</v>
      </c>
      <c r="K1233" s="128">
        <f>VLOOKUP($A1233,'Supporting Data'!$A$2:$BH$1679,49,FALSE)</f>
        <v>0.18181818723678589</v>
      </c>
      <c r="L1233" s="125">
        <f>VLOOKUP($A1233,'Supporting Data'!$A$2:$BH$1679,26,FALSE)</f>
        <v>90.358291625976563</v>
      </c>
      <c r="M1233" s="125">
        <f>VLOOKUP($A1233,'Supporting Data'!$A$2:$BH$1679,53,FALSE)</f>
        <v>85.515960693359375</v>
      </c>
    </row>
    <row r="1234" spans="1:13" x14ac:dyDescent="0.3">
      <c r="A1234" s="4">
        <v>960914130</v>
      </c>
      <c r="B1234" s="3" t="s">
        <v>445</v>
      </c>
      <c r="C1234" s="3" t="s">
        <v>1817</v>
      </c>
      <c r="D1234" s="125">
        <f>VLOOKUP($A1234,'Supporting Data'!$A$2:$BH$1679,5,FALSE)</f>
        <v>85.346572875976563</v>
      </c>
      <c r="E1234" s="128">
        <f>VLOOKUP($A1234,'Supporting Data'!$A$2:$BH$1679,16,FALSE)</f>
        <v>0.68306010961532593</v>
      </c>
      <c r="F1234" s="125">
        <f>VLOOKUP($A1234,'Supporting Data'!$A$2:$BH$1679,7,FALSE)</f>
        <v>84.09033203125</v>
      </c>
      <c r="G1234" s="128">
        <f>VLOOKUP($A1234,'Supporting Data'!$A$2:$BH$1679,49,FALSE)</f>
        <v>0.2115384638309479</v>
      </c>
      <c r="H1234" s="125">
        <f>VLOOKUP($A1234,'Supporting Data'!$A$2:$BH$1679,6,FALSE)</f>
        <v>84.862022399902344</v>
      </c>
      <c r="I1234" s="128">
        <f>VLOOKUP($A1234,'Supporting Data'!$A$2:$BH$1679,22,FALSE)</f>
        <v>0.38461539149284357</v>
      </c>
      <c r="J1234" s="125">
        <f>VLOOKUP($A1234,'Supporting Data'!$A$2:$BH$1679,8,FALSE)</f>
        <v>83.438697814941406</v>
      </c>
      <c r="K1234" s="128">
        <f>VLOOKUP($A1234,'Supporting Data'!$A$2:$BH$1679,49,FALSE)</f>
        <v>0.2115384638309479</v>
      </c>
      <c r="L1234" s="125">
        <f>VLOOKUP($A1234,'Supporting Data'!$A$2:$BH$1679,26,FALSE)</f>
        <v>85.222724914550781</v>
      </c>
      <c r="M1234" s="125">
        <f>VLOOKUP($A1234,'Supporting Data'!$A$2:$BH$1679,53,FALSE)</f>
        <v>80.9383544921875</v>
      </c>
    </row>
    <row r="1235" spans="1:13" x14ac:dyDescent="0.3">
      <c r="A1235" s="4">
        <v>960943060</v>
      </c>
      <c r="B1235" s="3" t="s">
        <v>448</v>
      </c>
      <c r="C1235" s="3" t="s">
        <v>1843</v>
      </c>
      <c r="D1235" s="125">
        <f>VLOOKUP($A1235,'Supporting Data'!$A$2:$BH$1679,5,FALSE)</f>
        <v>89.288604736328125</v>
      </c>
      <c r="E1235" s="128">
        <f>VLOOKUP($A1235,'Supporting Data'!$A$2:$BH$1679,16,FALSE)</f>
        <v>0.50967741012573242</v>
      </c>
      <c r="F1235" s="125">
        <f>VLOOKUP($A1235,'Supporting Data'!$A$2:$BH$1679,7,FALSE)</f>
        <v>82.929069519042969</v>
      </c>
      <c r="G1235" s="128">
        <f>VLOOKUP($A1235,'Supporting Data'!$A$2:$BH$1679,49,FALSE)</f>
        <v>0.15625</v>
      </c>
      <c r="H1235" s="125">
        <f>VLOOKUP($A1235,'Supporting Data'!$A$2:$BH$1679,6,FALSE)</f>
        <v>88.084175109863281</v>
      </c>
      <c r="I1235" s="128">
        <f>VLOOKUP($A1235,'Supporting Data'!$A$2:$BH$1679,22,FALSE)</f>
        <v>0.34722220897674561</v>
      </c>
      <c r="J1235" s="125">
        <f>VLOOKUP($A1235,'Supporting Data'!$A$2:$BH$1679,8,FALSE)</f>
        <v>82.648841857910156</v>
      </c>
      <c r="K1235" s="128">
        <f>VLOOKUP($A1235,'Supporting Data'!$A$2:$BH$1679,49,FALSE)</f>
        <v>0.15625</v>
      </c>
      <c r="L1235" s="125">
        <f>VLOOKUP($A1235,'Supporting Data'!$A$2:$BH$1679,26,FALSE)</f>
        <v>88.545738220214844</v>
      </c>
      <c r="M1235" s="125">
        <f>VLOOKUP($A1235,'Supporting Data'!$A$2:$BH$1679,53,FALSE)</f>
        <v>89.516204833984375</v>
      </c>
    </row>
    <row r="1236" spans="1:13" x14ac:dyDescent="0.3">
      <c r="A1236" s="4">
        <v>960913040</v>
      </c>
      <c r="B1236" s="3" t="s">
        <v>445</v>
      </c>
      <c r="C1236" s="3" t="s">
        <v>1804</v>
      </c>
      <c r="D1236" s="125">
        <f>VLOOKUP($A1236,'Supporting Data'!$A$2:$BH$1679,5,FALSE)</f>
        <v>83.531013488769531</v>
      </c>
      <c r="E1236" s="128">
        <f>VLOOKUP($A1236,'Supporting Data'!$A$2:$BH$1679,16,FALSE)</f>
        <v>0.59264123439788818</v>
      </c>
      <c r="F1236" s="125">
        <f>VLOOKUP($A1236,'Supporting Data'!$A$2:$BH$1679,7,FALSE)</f>
        <v>84.861221313476563</v>
      </c>
      <c r="G1236" s="128">
        <f>VLOOKUP($A1236,'Supporting Data'!$A$2:$BH$1679,49,FALSE)</f>
        <v>0.22274881601333621</v>
      </c>
      <c r="H1236" s="125">
        <f>VLOOKUP($A1236,'Supporting Data'!$A$2:$BH$1679,6,FALSE)</f>
        <v>82.688697814941406</v>
      </c>
      <c r="I1236" s="128">
        <f>VLOOKUP($A1236,'Supporting Data'!$A$2:$BH$1679,22,FALSE)</f>
        <v>0.34285715222358698</v>
      </c>
      <c r="J1236" s="125">
        <f>VLOOKUP($A1236,'Supporting Data'!$A$2:$BH$1679,8,FALSE)</f>
        <v>83.102668762207031</v>
      </c>
      <c r="K1236" s="128">
        <f>VLOOKUP($A1236,'Supporting Data'!$A$2:$BH$1679,49,FALSE)</f>
        <v>0.22274881601333621</v>
      </c>
      <c r="L1236" s="125">
        <f>VLOOKUP($A1236,'Supporting Data'!$A$2:$BH$1679,26,FALSE)</f>
        <v>81.89971923828125</v>
      </c>
      <c r="M1236" s="125">
        <f>VLOOKUP($A1236,'Supporting Data'!$A$2:$BH$1679,53,FALSE)</f>
        <v>83.515830993652344</v>
      </c>
    </row>
    <row r="1237" spans="1:13" x14ac:dyDescent="0.3">
      <c r="A1237" s="4">
        <v>100934040</v>
      </c>
      <c r="B1237" s="3" t="s">
        <v>43</v>
      </c>
      <c r="C1237" s="3" t="s">
        <v>642</v>
      </c>
      <c r="D1237" s="125">
        <f>VLOOKUP($A1237,'Supporting Data'!$A$2:$BH$1679,5,FALSE)</f>
        <v>81.100135803222656</v>
      </c>
      <c r="E1237" s="128">
        <f>VLOOKUP($A1237,'Supporting Data'!$A$2:$BH$1679,16,FALSE)</f>
        <v>0.1770833283662796</v>
      </c>
      <c r="F1237" s="125">
        <f>VLOOKUP($A1237,'Supporting Data'!$A$2:$BH$1679,7,FALSE)</f>
        <v>85.417839050292969</v>
      </c>
      <c r="G1237" s="128">
        <f>VLOOKUP($A1237,'Supporting Data'!$A$2:$BH$1679,49,FALSE)</f>
        <v>8.9005239307880402E-2</v>
      </c>
      <c r="H1237" s="125">
        <f>VLOOKUP($A1237,'Supporting Data'!$A$2:$BH$1679,6,FALSE)</f>
        <v>82.501426696777344</v>
      </c>
      <c r="I1237" s="128">
        <f>VLOOKUP($A1237,'Supporting Data'!$A$2:$BH$1679,22,FALSE)</f>
        <v>0.1770833283662796</v>
      </c>
      <c r="J1237" s="125">
        <f>VLOOKUP($A1237,'Supporting Data'!$A$2:$BH$1679,8,FALSE)</f>
        <v>87.084228515625</v>
      </c>
      <c r="K1237" s="128">
        <f>VLOOKUP($A1237,'Supporting Data'!$A$2:$BH$1679,49,FALSE)</f>
        <v>8.9005239307880402E-2</v>
      </c>
      <c r="L1237" s="125">
        <f>VLOOKUP($A1237,'Supporting Data'!$A$2:$BH$1679,26,FALSE)</f>
        <v>83.410179138183594</v>
      </c>
      <c r="M1237" s="125">
        <f>VLOOKUP($A1237,'Supporting Data'!$A$2:$BH$1679,53,FALSE)</f>
        <v>86.794387817382813</v>
      </c>
    </row>
    <row r="1238" spans="1:13" x14ac:dyDescent="0.3">
      <c r="A1238" s="4">
        <v>960882170</v>
      </c>
      <c r="B1238" s="3" t="s">
        <v>442</v>
      </c>
      <c r="C1238" s="3" t="s">
        <v>1762</v>
      </c>
      <c r="D1238" s="125">
        <f>VLOOKUP($A1238,'Supporting Data'!$A$2:$BH$1679,5,FALSE)</f>
        <v>85.011650085449219</v>
      </c>
      <c r="E1238" s="128">
        <f>VLOOKUP($A1238,'Supporting Data'!$A$2:$BH$1679,16,FALSE)</f>
        <v>0.18047882616519931</v>
      </c>
      <c r="F1238" s="125">
        <f>VLOOKUP($A1238,'Supporting Data'!$A$2:$BH$1679,7,FALSE)</f>
        <v>79.541770935058594</v>
      </c>
      <c r="G1238" s="128">
        <f>VLOOKUP($A1238,'Supporting Data'!$A$2:$BH$1679,49,FALSE)</f>
        <v>4.7445256263017647E-2</v>
      </c>
      <c r="H1238" s="125">
        <f>VLOOKUP($A1238,'Supporting Data'!$A$2:$BH$1679,6,FALSE)</f>
        <v>86.72613525390625</v>
      </c>
      <c r="I1238" s="128">
        <f>VLOOKUP($A1238,'Supporting Data'!$A$2:$BH$1679,22,FALSE)</f>
        <v>0.18047882616519931</v>
      </c>
      <c r="J1238" s="125">
        <f>VLOOKUP($A1238,'Supporting Data'!$A$2:$BH$1679,8,FALSE)</f>
        <v>81.164642333984375</v>
      </c>
      <c r="K1238" s="128">
        <f>VLOOKUP($A1238,'Supporting Data'!$A$2:$BH$1679,49,FALSE)</f>
        <v>4.7445256263017647E-2</v>
      </c>
      <c r="L1238" s="125">
        <f>VLOOKUP($A1238,'Supporting Data'!$A$2:$BH$1679,26,FALSE)</f>
        <v>80.389259338378906</v>
      </c>
      <c r="M1238" s="125">
        <f>VLOOKUP($A1238,'Supporting Data'!$A$2:$BH$1679,53,FALSE)</f>
        <v>80.979591369628906</v>
      </c>
    </row>
    <row r="1239" spans="1:13" x14ac:dyDescent="0.3">
      <c r="A1239" s="4">
        <v>480785580</v>
      </c>
      <c r="B1239" s="3" t="s">
        <v>226</v>
      </c>
      <c r="C1239" s="3" t="s">
        <v>1253</v>
      </c>
      <c r="D1239" s="125">
        <f>VLOOKUP($A1239,'Supporting Data'!$A$2:$BH$1679,5,FALSE)</f>
        <v>83.790199279785156</v>
      </c>
      <c r="E1239" s="128">
        <f>VLOOKUP($A1239,'Supporting Data'!$A$2:$BH$1679,16,FALSE)</f>
        <v>0.11290322244167331</v>
      </c>
      <c r="F1239" s="125">
        <f>VLOOKUP($A1239,'Supporting Data'!$A$2:$BH$1679,7,FALSE)</f>
        <v>82.918838500976563</v>
      </c>
      <c r="G1239" s="128">
        <f>VLOOKUP($A1239,'Supporting Data'!$A$2:$BH$1679,49,FALSE)</f>
        <v>5.7377047836780548E-2</v>
      </c>
      <c r="H1239" s="125">
        <f>VLOOKUP($A1239,'Supporting Data'!$A$2:$BH$1679,6,FALSE)</f>
        <v>85.316818237304688</v>
      </c>
      <c r="I1239" s="128">
        <f>VLOOKUP($A1239,'Supporting Data'!$A$2:$BH$1679,22,FALSE)</f>
        <v>0.11290322244167331</v>
      </c>
      <c r="J1239" s="125">
        <f>VLOOKUP($A1239,'Supporting Data'!$A$2:$BH$1679,8,FALSE)</f>
        <v>83.590835571289063</v>
      </c>
      <c r="K1239" s="128">
        <f>VLOOKUP($A1239,'Supporting Data'!$A$2:$BH$1679,49,FALSE)</f>
        <v>5.7377047836780548E-2</v>
      </c>
      <c r="L1239" s="125">
        <f>VLOOKUP($A1239,'Supporting Data'!$A$2:$BH$1679,26,FALSE)</f>
        <v>87.0352783203125</v>
      </c>
      <c r="M1239" s="125">
        <f>VLOOKUP($A1239,'Supporting Data'!$A$2:$BH$1679,53,FALSE)</f>
        <v>85.021080017089844</v>
      </c>
    </row>
    <row r="1240" spans="1:13" x14ac:dyDescent="0.3">
      <c r="A1240" s="4">
        <v>480734090</v>
      </c>
      <c r="B1240" s="3" t="s">
        <v>222</v>
      </c>
      <c r="C1240" s="3" t="s">
        <v>1197</v>
      </c>
      <c r="D1240" s="125">
        <f>VLOOKUP($A1240,'Supporting Data'!$A$2:$BH$1679,5,FALSE)</f>
        <v>82.314125061035156</v>
      </c>
      <c r="E1240" s="128">
        <f>VLOOKUP($A1240,'Supporting Data'!$A$2:$BH$1679,16,FALSE)</f>
        <v>0.31168830394744867</v>
      </c>
      <c r="F1240" s="125">
        <f>VLOOKUP($A1240,'Supporting Data'!$A$2:$BH$1679,7,FALSE)</f>
        <v>86.509986877441406</v>
      </c>
      <c r="G1240" s="128">
        <f>VLOOKUP($A1240,'Supporting Data'!$A$2:$BH$1679,49,FALSE)</f>
        <v>0.13235294818878171</v>
      </c>
      <c r="H1240" s="125">
        <f>VLOOKUP($A1240,'Supporting Data'!$A$2:$BH$1679,6,FALSE)</f>
        <v>83.279190063476563</v>
      </c>
      <c r="I1240" s="128">
        <f>VLOOKUP($A1240,'Supporting Data'!$A$2:$BH$1679,22,FALSE)</f>
        <v>0.28467154502868652</v>
      </c>
      <c r="J1240" s="125">
        <f>VLOOKUP($A1240,'Supporting Data'!$A$2:$BH$1679,8,FALSE)</f>
        <v>89.145240783691406</v>
      </c>
      <c r="K1240" s="128">
        <f>VLOOKUP($A1240,'Supporting Data'!$A$2:$BH$1679,49,FALSE)</f>
        <v>0.13235294818878171</v>
      </c>
      <c r="L1240" s="125">
        <f>VLOOKUP($A1240,'Supporting Data'!$A$2:$BH$1679,26,FALSE)</f>
        <v>86.733184814453125</v>
      </c>
      <c r="M1240" s="125">
        <f>VLOOKUP($A1240,'Supporting Data'!$A$2:$BH$1679,53,FALSE)</f>
        <v>88.691413879394531</v>
      </c>
    </row>
    <row r="1241" spans="1:13" x14ac:dyDescent="0.3">
      <c r="A1241" s="4">
        <v>100935025</v>
      </c>
      <c r="B1241" s="3" t="s">
        <v>43</v>
      </c>
      <c r="C1241" s="3" t="s">
        <v>650</v>
      </c>
      <c r="D1241" s="125">
        <f>VLOOKUP($A1241,'Supporting Data'!$A$2:$BH$1679,5,FALSE)</f>
        <v>85.362602233886719</v>
      </c>
      <c r="E1241" s="128">
        <f>VLOOKUP($A1241,'Supporting Data'!$A$2:$BH$1679,16,FALSE)</f>
        <v>0.56470590829849243</v>
      </c>
      <c r="F1241" s="125">
        <f>VLOOKUP($A1241,'Supporting Data'!$A$2:$BH$1679,7,FALSE)</f>
        <v>85.773323059082031</v>
      </c>
      <c r="G1241" s="128">
        <f>VLOOKUP($A1241,'Supporting Data'!$A$2:$BH$1679,49,FALSE)</f>
        <v>0.25925925374031072</v>
      </c>
      <c r="H1241" s="125">
        <f>VLOOKUP($A1241,'Supporting Data'!$A$2:$BH$1679,6,FALSE)</f>
        <v>85.084571838378906</v>
      </c>
      <c r="I1241" s="128">
        <f>VLOOKUP($A1241,'Supporting Data'!$A$2:$BH$1679,22,FALSE)</f>
        <v>0</v>
      </c>
      <c r="J1241" s="125">
        <f>VLOOKUP($A1241,'Supporting Data'!$A$2:$BH$1679,8,FALSE)</f>
        <v>83.868186950683594</v>
      </c>
      <c r="K1241" s="128">
        <f>VLOOKUP($A1241,'Supporting Data'!$A$2:$BH$1679,49,FALSE)</f>
        <v>0.25925925374031072</v>
      </c>
      <c r="L1241" s="125">
        <f>VLOOKUP($A1241,'Supporting Data'!$A$2:$BH$1679,26,FALSE)</f>
        <v>87.941551208496094</v>
      </c>
      <c r="M1241" s="125">
        <f>VLOOKUP($A1241,'Supporting Data'!$A$2:$BH$1679,53,FALSE)</f>
        <v>93.372116088867188</v>
      </c>
    </row>
    <row r="1242" spans="1:13" x14ac:dyDescent="0.3">
      <c r="A1242" s="4">
        <v>480785780</v>
      </c>
      <c r="B1242" s="3" t="s">
        <v>226</v>
      </c>
      <c r="C1242" s="3" t="s">
        <v>1258</v>
      </c>
      <c r="D1242" s="125">
        <f>VLOOKUP($A1242,'Supporting Data'!$A$2:$BH$1679,5,FALSE)</f>
        <v>96.781661987304688</v>
      </c>
      <c r="E1242" s="128">
        <f>VLOOKUP($A1242,'Supporting Data'!$A$2:$BH$1679,16,FALSE)</f>
        <v>0.5</v>
      </c>
      <c r="F1242" s="125">
        <f>VLOOKUP($A1242,'Supporting Data'!$A$2:$BH$1679,7,FALSE)</f>
        <v>92.113998413085938</v>
      </c>
      <c r="G1242" s="128">
        <f>VLOOKUP($A1242,'Supporting Data'!$A$2:$BH$1679,49,FALSE)</f>
        <v>0.34883719682693481</v>
      </c>
      <c r="H1242" s="125">
        <f>VLOOKUP($A1242,'Supporting Data'!$A$2:$BH$1679,6,FALSE)</f>
        <v>98.441268920898438</v>
      </c>
      <c r="I1242" s="128">
        <f>VLOOKUP($A1242,'Supporting Data'!$A$2:$BH$1679,22,FALSE)</f>
        <v>0.5</v>
      </c>
      <c r="J1242" s="125">
        <f>VLOOKUP($A1242,'Supporting Data'!$A$2:$BH$1679,8,FALSE)</f>
        <v>90.682991027832031</v>
      </c>
      <c r="K1242" s="128">
        <f>VLOOKUP($A1242,'Supporting Data'!$A$2:$BH$1679,49,FALSE)</f>
        <v>0.34883719682693481</v>
      </c>
      <c r="L1242" s="125">
        <f>VLOOKUP($A1242,'Supporting Data'!$A$2:$BH$1679,26,FALSE)</f>
        <v>96.400123596191406</v>
      </c>
      <c r="M1242" s="125">
        <f>VLOOKUP($A1242,'Supporting Data'!$A$2:$BH$1679,53,FALSE)</f>
        <v>82.422981262207031</v>
      </c>
    </row>
    <row r="1243" spans="1:13" x14ac:dyDescent="0.3">
      <c r="A1243" s="4">
        <v>480784310</v>
      </c>
      <c r="B1243" s="3" t="s">
        <v>226</v>
      </c>
      <c r="C1243" s="3" t="s">
        <v>1237</v>
      </c>
      <c r="D1243" s="125">
        <f>VLOOKUP($A1243,'Supporting Data'!$A$2:$BH$1679,5,FALSE)</f>
        <v>88.501472473144531</v>
      </c>
      <c r="E1243" s="128">
        <f>VLOOKUP($A1243,'Supporting Data'!$A$2:$BH$1679,16,FALSE)</f>
        <v>0.14482758939266199</v>
      </c>
      <c r="F1243" s="125">
        <f>VLOOKUP($A1243,'Supporting Data'!$A$2:$BH$1679,7,FALSE)</f>
        <v>91.448211669921875</v>
      </c>
      <c r="G1243" s="128">
        <f>VLOOKUP($A1243,'Supporting Data'!$A$2:$BH$1679,49,FALSE)</f>
        <v>0.11034482717514039</v>
      </c>
      <c r="H1243" s="125">
        <f>VLOOKUP($A1243,'Supporting Data'!$A$2:$BH$1679,6,FALSE)</f>
        <v>90.169441223144531</v>
      </c>
      <c r="I1243" s="128">
        <f>VLOOKUP($A1243,'Supporting Data'!$A$2:$BH$1679,22,FALSE)</f>
        <v>0.14482758939266199</v>
      </c>
      <c r="J1243" s="125">
        <f>VLOOKUP($A1243,'Supporting Data'!$A$2:$BH$1679,8,FALSE)</f>
        <v>92.296211242675781</v>
      </c>
      <c r="K1243" s="128">
        <f>VLOOKUP($A1243,'Supporting Data'!$A$2:$BH$1679,49,FALSE)</f>
        <v>0.11034482717514039</v>
      </c>
      <c r="L1243" s="125">
        <f>VLOOKUP($A1243,'Supporting Data'!$A$2:$BH$1679,26,FALSE)</f>
        <v>87.63946533203125</v>
      </c>
      <c r="M1243" s="125">
        <f>VLOOKUP($A1243,'Supporting Data'!$A$2:$BH$1679,53,FALSE)</f>
        <v>83.453971862792969</v>
      </c>
    </row>
    <row r="1244" spans="1:13" x14ac:dyDescent="0.3">
      <c r="A1244" s="4">
        <v>960914170</v>
      </c>
      <c r="B1244" s="3" t="s">
        <v>445</v>
      </c>
      <c r="C1244" s="3" t="s">
        <v>1824</v>
      </c>
      <c r="D1244" s="125">
        <f>VLOOKUP($A1244,'Supporting Data'!$A$2:$BH$1679,5,FALSE)</f>
        <v>89.264358520507813</v>
      </c>
      <c r="E1244" s="128">
        <f>VLOOKUP($A1244,'Supporting Data'!$A$2:$BH$1679,16,FALSE)</f>
        <v>0.54326921701431274</v>
      </c>
      <c r="F1244" s="125">
        <f>VLOOKUP($A1244,'Supporting Data'!$A$2:$BH$1679,7,FALSE)</f>
        <v>84.579917907714844</v>
      </c>
      <c r="G1244" s="128">
        <f>VLOOKUP($A1244,'Supporting Data'!$A$2:$BH$1679,49,FALSE)</f>
        <v>0.2173912972211838</v>
      </c>
      <c r="H1244" s="125">
        <f>VLOOKUP($A1244,'Supporting Data'!$A$2:$BH$1679,6,FALSE)</f>
        <v>88.313514709472656</v>
      </c>
      <c r="I1244" s="128">
        <f>VLOOKUP($A1244,'Supporting Data'!$A$2:$BH$1679,22,FALSE)</f>
        <v>0.28985506296157842</v>
      </c>
      <c r="J1244" s="125">
        <f>VLOOKUP($A1244,'Supporting Data'!$A$2:$BH$1679,8,FALSE)</f>
        <v>81.396072387695313</v>
      </c>
      <c r="K1244" s="128">
        <f>VLOOKUP($A1244,'Supporting Data'!$A$2:$BH$1679,49,FALSE)</f>
        <v>0.2173912972211838</v>
      </c>
      <c r="L1244" s="125">
        <f>VLOOKUP($A1244,'Supporting Data'!$A$2:$BH$1679,26,FALSE)</f>
        <v>87.337371826171875</v>
      </c>
      <c r="M1244" s="125">
        <f>VLOOKUP($A1244,'Supporting Data'!$A$2:$BH$1679,53,FALSE)</f>
        <v>81.825004577636719</v>
      </c>
    </row>
    <row r="1245" spans="1:13" x14ac:dyDescent="0.3">
      <c r="A1245" s="4">
        <v>961034020</v>
      </c>
      <c r="B1245" s="3" t="s">
        <v>454</v>
      </c>
      <c r="C1245" s="3" t="s">
        <v>1883</v>
      </c>
      <c r="D1245" s="125">
        <f>VLOOKUP($A1245,'Supporting Data'!$A$2:$BH$1679,5,FALSE)</f>
        <v>73.99566650390625</v>
      </c>
      <c r="E1245" s="128">
        <f>VLOOKUP($A1245,'Supporting Data'!$A$2:$BH$1679,16,FALSE)</f>
        <v>0.35254237055778498</v>
      </c>
      <c r="F1245" s="125">
        <f>VLOOKUP($A1245,'Supporting Data'!$A$2:$BH$1679,7,FALSE)</f>
        <v>77.688209533691406</v>
      </c>
      <c r="G1245" s="128">
        <f>VLOOKUP($A1245,'Supporting Data'!$A$2:$BH$1679,49,FALSE)</f>
        <v>0.34693878889083862</v>
      </c>
      <c r="H1245" s="125">
        <f>VLOOKUP($A1245,'Supporting Data'!$A$2:$BH$1679,6,FALSE)</f>
        <v>75.491828918457031</v>
      </c>
      <c r="I1245" s="128">
        <f>VLOOKUP($A1245,'Supporting Data'!$A$2:$BH$1679,22,FALSE)</f>
        <v>0.35254237055778498</v>
      </c>
      <c r="J1245" s="125">
        <f>VLOOKUP($A1245,'Supporting Data'!$A$2:$BH$1679,8,FALSE)</f>
        <v>80.516586303710938</v>
      </c>
      <c r="K1245" s="128">
        <f>VLOOKUP($A1245,'Supporting Data'!$A$2:$BH$1679,49,FALSE)</f>
        <v>0.34693878889083862</v>
      </c>
      <c r="L1245" s="125">
        <f>VLOOKUP($A1245,'Supporting Data'!$A$2:$BH$1679,26,FALSE)</f>
        <v>79.180892944335938</v>
      </c>
      <c r="M1245" s="125">
        <f>VLOOKUP($A1245,'Supporting Data'!$A$2:$BH$1679,53,FALSE)</f>
        <v>86.897483825683594</v>
      </c>
    </row>
    <row r="1246" spans="1:13" x14ac:dyDescent="0.3">
      <c r="A1246" s="4">
        <v>960945100</v>
      </c>
      <c r="B1246" s="3" t="s">
        <v>448</v>
      </c>
      <c r="C1246" s="3" t="s">
        <v>1854</v>
      </c>
      <c r="D1246" s="125">
        <f>VLOOKUP($A1246,'Supporting Data'!$A$2:$BH$1679,5,FALSE)</f>
        <v>82.032554626464844</v>
      </c>
      <c r="E1246" s="128">
        <f>VLOOKUP($A1246,'Supporting Data'!$A$2:$BH$1679,16,FALSE)</f>
        <v>0.43478259444236761</v>
      </c>
      <c r="F1246" s="125">
        <f>VLOOKUP($A1246,'Supporting Data'!$A$2:$BH$1679,7,FALSE)</f>
        <v>82.280906677246094</v>
      </c>
      <c r="G1246" s="128">
        <f>VLOOKUP($A1246,'Supporting Data'!$A$2:$BH$1679,49,FALSE)</f>
        <v>0.2121212184429169</v>
      </c>
      <c r="H1246" s="125">
        <f>VLOOKUP($A1246,'Supporting Data'!$A$2:$BH$1679,6,FALSE)</f>
        <v>81.150840759277344</v>
      </c>
      <c r="I1246" s="128">
        <f>VLOOKUP($A1246,'Supporting Data'!$A$2:$BH$1679,22,FALSE)</f>
        <v>0.37373736500740051</v>
      </c>
      <c r="J1246" s="125">
        <f>VLOOKUP($A1246,'Supporting Data'!$A$2:$BH$1679,8,FALSE)</f>
        <v>82.082168579101563</v>
      </c>
      <c r="K1246" s="128">
        <f>VLOOKUP($A1246,'Supporting Data'!$A$2:$BH$1679,49,FALSE)</f>
        <v>0.2121212184429169</v>
      </c>
      <c r="L1246" s="125">
        <f>VLOOKUP($A1246,'Supporting Data'!$A$2:$BH$1679,26,FALSE)</f>
        <v>87.941551208496094</v>
      </c>
      <c r="M1246" s="125">
        <f>VLOOKUP($A1246,'Supporting Data'!$A$2:$BH$1679,53,FALSE)</f>
        <v>81.330131530761719</v>
      </c>
    </row>
    <row r="1247" spans="1:13" x14ac:dyDescent="0.3">
      <c r="A1247" s="4">
        <v>960954020</v>
      </c>
      <c r="B1247" s="3" t="s">
        <v>449</v>
      </c>
      <c r="C1247" s="3" t="s">
        <v>1856</v>
      </c>
      <c r="D1247" s="125">
        <f>VLOOKUP($A1247,'Supporting Data'!$A$2:$BH$1679,5,FALSE)</f>
        <v>83.6954345703125</v>
      </c>
      <c r="E1247" s="128">
        <f>VLOOKUP($A1247,'Supporting Data'!$A$2:$BH$1679,16,FALSE)</f>
        <v>0.69277107715606689</v>
      </c>
      <c r="F1247" s="125">
        <f>VLOOKUP($A1247,'Supporting Data'!$A$2:$BH$1679,7,FALSE)</f>
        <v>81.523384094238281</v>
      </c>
      <c r="G1247" s="128">
        <f>VLOOKUP($A1247,'Supporting Data'!$A$2:$BH$1679,49,FALSE)</f>
        <v>0.28571429848670959</v>
      </c>
      <c r="H1247" s="125">
        <f>VLOOKUP($A1247,'Supporting Data'!$A$2:$BH$1679,6,FALSE)</f>
        <v>83.799201965332031</v>
      </c>
      <c r="I1247" s="128">
        <f>VLOOKUP($A1247,'Supporting Data'!$A$2:$BH$1679,22,FALSE)</f>
        <v>0.3214285671710968</v>
      </c>
      <c r="J1247" s="125">
        <f>VLOOKUP($A1247,'Supporting Data'!$A$2:$BH$1679,8,FALSE)</f>
        <v>79.634315490722656</v>
      </c>
      <c r="K1247" s="128">
        <f>VLOOKUP($A1247,'Supporting Data'!$A$2:$BH$1679,49,FALSE)</f>
        <v>0.28571429848670959</v>
      </c>
      <c r="L1247" s="125">
        <f>VLOOKUP($A1247,'Supporting Data'!$A$2:$BH$1679,26,FALSE)</f>
        <v>87.0352783203125</v>
      </c>
      <c r="M1247" s="125">
        <f>VLOOKUP($A1247,'Supporting Data'!$A$2:$BH$1679,53,FALSE)</f>
        <v>87.165542602539063</v>
      </c>
    </row>
    <row r="1248" spans="1:13" x14ac:dyDescent="0.3">
      <c r="A1248" s="4">
        <v>960884200</v>
      </c>
      <c r="B1248" s="3" t="s">
        <v>442</v>
      </c>
      <c r="C1248" s="3" t="s">
        <v>1773</v>
      </c>
      <c r="D1248" s="125">
        <f>VLOOKUP($A1248,'Supporting Data'!$A$2:$BH$1679,5,FALSE)</f>
        <v>87.737861633300781</v>
      </c>
      <c r="E1248" s="128">
        <f>VLOOKUP($A1248,'Supporting Data'!$A$2:$BH$1679,16,FALSE)</f>
        <v>0.20000000298023221</v>
      </c>
      <c r="F1248" s="125">
        <f>VLOOKUP($A1248,'Supporting Data'!$A$2:$BH$1679,7,FALSE)</f>
        <v>82.394058227539063</v>
      </c>
      <c r="G1248" s="128">
        <f>VLOOKUP($A1248,'Supporting Data'!$A$2:$BH$1679,49,FALSE)</f>
        <v>6.2068965286016457E-2</v>
      </c>
      <c r="H1248" s="125">
        <f>VLOOKUP($A1248,'Supporting Data'!$A$2:$BH$1679,6,FALSE)</f>
        <v>87.846458435058594</v>
      </c>
      <c r="I1248" s="128">
        <f>VLOOKUP($A1248,'Supporting Data'!$A$2:$BH$1679,22,FALSE)</f>
        <v>0.15172414481639859</v>
      </c>
      <c r="J1248" s="125">
        <f>VLOOKUP($A1248,'Supporting Data'!$A$2:$BH$1679,8,FALSE)</f>
        <v>83.031829833984375</v>
      </c>
      <c r="K1248" s="128">
        <f>VLOOKUP($A1248,'Supporting Data'!$A$2:$BH$1679,49,FALSE)</f>
        <v>6.2068965286016457E-2</v>
      </c>
      <c r="L1248" s="125">
        <f>VLOOKUP($A1248,'Supporting Data'!$A$2:$BH$1679,26,FALSE)</f>
        <v>87.0352783203125</v>
      </c>
      <c r="M1248" s="125">
        <f>VLOOKUP($A1248,'Supporting Data'!$A$2:$BH$1679,53,FALSE)</f>
        <v>82.649803161621094</v>
      </c>
    </row>
    <row r="1249" spans="1:13" x14ac:dyDescent="0.3">
      <c r="A1249" s="4">
        <v>961134020</v>
      </c>
      <c r="B1249" s="3" t="s">
        <v>462</v>
      </c>
      <c r="C1249" s="3" t="s">
        <v>1921</v>
      </c>
      <c r="D1249" s="125">
        <f>VLOOKUP($A1249,'Supporting Data'!$A$2:$BH$1679,5,FALSE)</f>
        <v>85.552749633789063</v>
      </c>
      <c r="E1249" s="128">
        <f>VLOOKUP($A1249,'Supporting Data'!$A$2:$BH$1679,16,FALSE)</f>
        <v>0.38181817531585688</v>
      </c>
      <c r="F1249" s="125">
        <f>VLOOKUP($A1249,'Supporting Data'!$A$2:$BH$1679,7,FALSE)</f>
        <v>92.345909118652344</v>
      </c>
      <c r="G1249" s="128">
        <f>VLOOKUP($A1249,'Supporting Data'!$A$2:$BH$1679,49,FALSE)</f>
        <v>9.890110045671463E-2</v>
      </c>
      <c r="H1249" s="125">
        <f>VLOOKUP($A1249,'Supporting Data'!$A$2:$BH$1679,6,FALSE)</f>
        <v>82.377838134765625</v>
      </c>
      <c r="I1249" s="128">
        <f>VLOOKUP($A1249,'Supporting Data'!$A$2:$BH$1679,22,FALSE)</f>
        <v>0.25274726748466492</v>
      </c>
      <c r="J1249" s="125">
        <f>VLOOKUP($A1249,'Supporting Data'!$A$2:$BH$1679,8,FALSE)</f>
        <v>93.698234558105469</v>
      </c>
      <c r="K1249" s="128">
        <f>VLOOKUP($A1249,'Supporting Data'!$A$2:$BH$1679,49,FALSE)</f>
        <v>9.890110045671463E-2</v>
      </c>
      <c r="L1249" s="125">
        <f>VLOOKUP($A1249,'Supporting Data'!$A$2:$BH$1679,26,FALSE)</f>
        <v>87.941551208496094</v>
      </c>
      <c r="M1249" s="125">
        <f>VLOOKUP($A1249,'Supporting Data'!$A$2:$BH$1679,53,FALSE)</f>
        <v>91.4544677734375</v>
      </c>
    </row>
    <row r="1250" spans="1:13" x14ac:dyDescent="0.3">
      <c r="A1250" s="4">
        <v>960954235</v>
      </c>
      <c r="B1250" s="3" t="s">
        <v>449</v>
      </c>
      <c r="C1250" s="3" t="s">
        <v>1869</v>
      </c>
      <c r="D1250" s="125">
        <f>VLOOKUP($A1250,'Supporting Data'!$A$2:$BH$1679,5,FALSE)</f>
        <v>80.635444641113281</v>
      </c>
      <c r="E1250" s="128">
        <f>VLOOKUP($A1250,'Supporting Data'!$A$2:$BH$1679,16,FALSE)</f>
        <v>0.46017700433731079</v>
      </c>
      <c r="F1250" s="125">
        <f>VLOOKUP($A1250,'Supporting Data'!$A$2:$BH$1679,7,FALSE)</f>
        <v>74.431037902832031</v>
      </c>
      <c r="G1250" s="128">
        <f>VLOOKUP($A1250,'Supporting Data'!$A$2:$BH$1679,49,FALSE)</f>
        <v>0.1132075488567352</v>
      </c>
      <c r="H1250" s="125">
        <f>VLOOKUP($A1250,'Supporting Data'!$A$2:$BH$1679,6,FALSE)</f>
        <v>80.199897766113281</v>
      </c>
      <c r="I1250" s="128">
        <f>VLOOKUP($A1250,'Supporting Data'!$A$2:$BH$1679,22,FALSE)</f>
        <v>0.28301885724067688</v>
      </c>
      <c r="J1250" s="125">
        <f>VLOOKUP($A1250,'Supporting Data'!$A$2:$BH$1679,8,FALSE)</f>
        <v>74.991867065429688</v>
      </c>
      <c r="K1250" s="128">
        <f>VLOOKUP($A1250,'Supporting Data'!$A$2:$BH$1679,49,FALSE)</f>
        <v>0.1132075488567352</v>
      </c>
      <c r="L1250" s="125">
        <f>VLOOKUP($A1250,'Supporting Data'!$A$2:$BH$1679,26,FALSE)</f>
        <v>83.712272644042969</v>
      </c>
      <c r="M1250" s="125">
        <f>VLOOKUP($A1250,'Supporting Data'!$A$2:$BH$1679,53,FALSE)</f>
        <v>84.856124877929688</v>
      </c>
    </row>
    <row r="1251" spans="1:13" x14ac:dyDescent="0.3">
      <c r="A1251" s="4">
        <v>1151153250</v>
      </c>
      <c r="B1251" s="3" t="s">
        <v>3792</v>
      </c>
      <c r="C1251" s="3" t="s">
        <v>2061</v>
      </c>
      <c r="D1251" s="125">
        <f>VLOOKUP($A1251,'Supporting Data'!$A$2:$BH$1679,5,FALSE)</f>
        <v>84.5684814453125</v>
      </c>
      <c r="E1251" s="128">
        <f>VLOOKUP($A1251,'Supporting Data'!$A$2:$BH$1679,16,FALSE)</f>
        <v>0.11065573990345</v>
      </c>
      <c r="F1251" s="125">
        <f>VLOOKUP($A1251,'Supporting Data'!$A$2:$BH$1679,7,FALSE)</f>
        <v>80.804389953613281</v>
      </c>
      <c r="G1251" s="128">
        <f>VLOOKUP($A1251,'Supporting Data'!$A$2:$BH$1679,49,FALSE)</f>
        <v>1.6393441706895832E-2</v>
      </c>
      <c r="H1251" s="125">
        <f>VLOOKUP($A1251,'Supporting Data'!$A$2:$BH$1679,6,FALSE)</f>
        <v>86.239952087402344</v>
      </c>
      <c r="I1251" s="128">
        <f>VLOOKUP($A1251,'Supporting Data'!$A$2:$BH$1679,22,FALSE)</f>
        <v>0.11065573990345</v>
      </c>
      <c r="J1251" s="125">
        <f>VLOOKUP($A1251,'Supporting Data'!$A$2:$BH$1679,8,FALSE)</f>
        <v>81.33843994140625</v>
      </c>
      <c r="K1251" s="128">
        <f>VLOOKUP($A1251,'Supporting Data'!$A$2:$BH$1679,49,FALSE)</f>
        <v>1.6393441706895832E-2</v>
      </c>
      <c r="L1251" s="125">
        <f>VLOOKUP($A1251,'Supporting Data'!$A$2:$BH$1679,26,FALSE)</f>
        <v>87.337371826171875</v>
      </c>
      <c r="M1251" s="125">
        <f>VLOOKUP($A1251,'Supporting Data'!$A$2:$BH$1679,53,FALSE)</f>
        <v>84.876739501953125</v>
      </c>
    </row>
    <row r="1252" spans="1:13" x14ac:dyDescent="0.3">
      <c r="A1252" s="4">
        <v>1151155610</v>
      </c>
      <c r="B1252" s="3" t="s">
        <v>3792</v>
      </c>
      <c r="C1252" s="3" t="s">
        <v>2085</v>
      </c>
      <c r="D1252" s="125">
        <f>VLOOKUP($A1252,'Supporting Data'!$A$2:$BH$1679,5,FALSE)</f>
        <v>83.126365661621094</v>
      </c>
      <c r="E1252" s="128">
        <f>VLOOKUP($A1252,'Supporting Data'!$A$2:$BH$1679,16,FALSE)</f>
        <v>5.55555559694767E-2</v>
      </c>
      <c r="F1252" s="125">
        <f>VLOOKUP($A1252,'Supporting Data'!$A$2:$BH$1679,7,FALSE)</f>
        <v>78.358543395996094</v>
      </c>
      <c r="G1252" s="128">
        <f>VLOOKUP($A1252,'Supporting Data'!$A$2:$BH$1679,49,FALSE)</f>
        <v>2.083333395421505E-2</v>
      </c>
      <c r="H1252" s="125">
        <f>VLOOKUP($A1252,'Supporting Data'!$A$2:$BH$1679,6,FALSE)</f>
        <v>84.668411254882813</v>
      </c>
      <c r="I1252" s="128">
        <f>VLOOKUP($A1252,'Supporting Data'!$A$2:$BH$1679,22,FALSE)</f>
        <v>5.55555559694767E-2</v>
      </c>
      <c r="J1252" s="125">
        <f>VLOOKUP($A1252,'Supporting Data'!$A$2:$BH$1679,8,FALSE)</f>
        <v>80.467056274414063</v>
      </c>
      <c r="K1252" s="128">
        <f>VLOOKUP($A1252,'Supporting Data'!$A$2:$BH$1679,49,FALSE)</f>
        <v>2.083333395421505E-2</v>
      </c>
      <c r="L1252" s="125">
        <f>VLOOKUP($A1252,'Supporting Data'!$A$2:$BH$1679,26,FALSE)</f>
        <v>82.805992126464844</v>
      </c>
      <c r="M1252" s="125">
        <f>VLOOKUP($A1252,'Supporting Data'!$A$2:$BH$1679,53,FALSE)</f>
        <v>82.361122131347656</v>
      </c>
    </row>
    <row r="1253" spans="1:13" x14ac:dyDescent="0.3">
      <c r="A1253" s="4">
        <v>960914110</v>
      </c>
      <c r="B1253" s="3" t="s">
        <v>445</v>
      </c>
      <c r="C1253" s="3" t="s">
        <v>1814</v>
      </c>
      <c r="D1253" s="125">
        <f>VLOOKUP($A1253,'Supporting Data'!$A$2:$BH$1679,5,FALSE)</f>
        <v>84.654998779296875</v>
      </c>
      <c r="E1253" s="128">
        <f>VLOOKUP($A1253,'Supporting Data'!$A$2:$BH$1679,16,FALSE)</f>
        <v>0.63507109880447388</v>
      </c>
      <c r="F1253" s="125">
        <f>VLOOKUP($A1253,'Supporting Data'!$A$2:$BH$1679,7,FALSE)</f>
        <v>85.108497619628906</v>
      </c>
      <c r="G1253" s="128">
        <f>VLOOKUP($A1253,'Supporting Data'!$A$2:$BH$1679,49,FALSE)</f>
        <v>0.29729729890823359</v>
      </c>
      <c r="H1253" s="125">
        <f>VLOOKUP($A1253,'Supporting Data'!$A$2:$BH$1679,6,FALSE)</f>
        <v>80.269721984863281</v>
      </c>
      <c r="I1253" s="128">
        <f>VLOOKUP($A1253,'Supporting Data'!$A$2:$BH$1679,22,FALSE)</f>
        <v>0.43243244290351868</v>
      </c>
      <c r="J1253" s="125">
        <f>VLOOKUP($A1253,'Supporting Data'!$A$2:$BH$1679,8,FALSE)</f>
        <v>80.736412048339844</v>
      </c>
      <c r="K1253" s="128">
        <f>VLOOKUP($A1253,'Supporting Data'!$A$2:$BH$1679,49,FALSE)</f>
        <v>0.29729729890823359</v>
      </c>
      <c r="L1253" s="125">
        <f>VLOOKUP($A1253,'Supporting Data'!$A$2:$BH$1679,26,FALSE)</f>
        <v>83.712272644042969</v>
      </c>
      <c r="M1253" s="125">
        <f>VLOOKUP($A1253,'Supporting Data'!$A$2:$BH$1679,53,FALSE)</f>
        <v>81.969345092773438</v>
      </c>
    </row>
    <row r="1254" spans="1:13" x14ac:dyDescent="0.3">
      <c r="A1254" s="4">
        <v>960954130</v>
      </c>
      <c r="B1254" s="3" t="s">
        <v>449</v>
      </c>
      <c r="C1254" s="3" t="s">
        <v>1863</v>
      </c>
      <c r="D1254" s="125">
        <f>VLOOKUP($A1254,'Supporting Data'!$A$2:$BH$1679,5,FALSE)</f>
        <v>83.485038757324219</v>
      </c>
      <c r="E1254" s="128">
        <f>VLOOKUP($A1254,'Supporting Data'!$A$2:$BH$1679,16,FALSE)</f>
        <v>0.64666664600372314</v>
      </c>
      <c r="F1254" s="125">
        <f>VLOOKUP($A1254,'Supporting Data'!$A$2:$BH$1679,7,FALSE)</f>
        <v>84.543769836425781</v>
      </c>
      <c r="G1254" s="128">
        <f>VLOOKUP($A1254,'Supporting Data'!$A$2:$BH$1679,49,FALSE)</f>
        <v>0.32692307233810419</v>
      </c>
      <c r="H1254" s="125">
        <f>VLOOKUP($A1254,'Supporting Data'!$A$2:$BH$1679,6,FALSE)</f>
        <v>78.686058044433594</v>
      </c>
      <c r="I1254" s="128">
        <f>VLOOKUP($A1254,'Supporting Data'!$A$2:$BH$1679,22,FALSE)</f>
        <v>0.38461539149284357</v>
      </c>
      <c r="J1254" s="125">
        <f>VLOOKUP($A1254,'Supporting Data'!$A$2:$BH$1679,8,FALSE)</f>
        <v>81.02557373046875</v>
      </c>
      <c r="K1254" s="128">
        <f>VLOOKUP($A1254,'Supporting Data'!$A$2:$BH$1679,49,FALSE)</f>
        <v>0.32692307233810419</v>
      </c>
      <c r="L1254" s="125">
        <f>VLOOKUP($A1254,'Supporting Data'!$A$2:$BH$1679,26,FALSE)</f>
        <v>84.316452026367188</v>
      </c>
      <c r="M1254" s="125">
        <f>VLOOKUP($A1254,'Supporting Data'!$A$2:$BH$1679,53,FALSE)</f>
        <v>88.196533203125</v>
      </c>
    </row>
    <row r="1255" spans="1:13" x14ac:dyDescent="0.3">
      <c r="A1255" s="4">
        <v>480804020</v>
      </c>
      <c r="B1255" s="3" t="s">
        <v>227</v>
      </c>
      <c r="C1255" s="3" t="s">
        <v>1260</v>
      </c>
      <c r="D1255" s="125">
        <f>VLOOKUP($A1255,'Supporting Data'!$A$2:$BH$1679,5,FALSE)</f>
        <v>90.666458129882813</v>
      </c>
      <c r="E1255" s="128">
        <f>VLOOKUP($A1255,'Supporting Data'!$A$2:$BH$1679,16,FALSE)</f>
        <v>0.2985074520111084</v>
      </c>
      <c r="F1255" s="125">
        <f>VLOOKUP($A1255,'Supporting Data'!$A$2:$BH$1679,7,FALSE)</f>
        <v>90.555335998535156</v>
      </c>
      <c r="G1255" s="128">
        <f>VLOOKUP($A1255,'Supporting Data'!$A$2:$BH$1679,49,FALSE)</f>
        <v>0.11235955357551571</v>
      </c>
      <c r="H1255" s="125">
        <f>VLOOKUP($A1255,'Supporting Data'!$A$2:$BH$1679,6,FALSE)</f>
        <v>91.182037353515625</v>
      </c>
      <c r="I1255" s="128">
        <f>VLOOKUP($A1255,'Supporting Data'!$A$2:$BH$1679,22,FALSE)</f>
        <v>0.14606741070747381</v>
      </c>
      <c r="J1255" s="125">
        <f>VLOOKUP($A1255,'Supporting Data'!$A$2:$BH$1679,8,FALSE)</f>
        <v>92.676719665527344</v>
      </c>
      <c r="K1255" s="128">
        <f>VLOOKUP($A1255,'Supporting Data'!$A$2:$BH$1679,49,FALSE)</f>
        <v>0.11235955357551571</v>
      </c>
      <c r="L1255" s="125">
        <f>VLOOKUP($A1255,'Supporting Data'!$A$2:$BH$1679,26,FALSE)</f>
        <v>90.358291625976563</v>
      </c>
      <c r="M1255" s="125">
        <f>VLOOKUP($A1255,'Supporting Data'!$A$2:$BH$1679,53,FALSE)</f>
        <v>91.310127258300781</v>
      </c>
    </row>
    <row r="1256" spans="1:13" x14ac:dyDescent="0.3">
      <c r="A1256" s="4">
        <v>960983000</v>
      </c>
      <c r="B1256" s="3" t="s">
        <v>450</v>
      </c>
      <c r="C1256" s="3" t="s">
        <v>1872</v>
      </c>
      <c r="D1256" s="125">
        <f>VLOOKUP($A1256,'Supporting Data'!$A$2:$BH$1679,5,FALSE)</f>
        <v>83.209877014160156</v>
      </c>
      <c r="E1256" s="128">
        <f>VLOOKUP($A1256,'Supporting Data'!$A$2:$BH$1679,16,FALSE)</f>
        <v>0.34947368502616882</v>
      </c>
      <c r="F1256" s="125">
        <f>VLOOKUP($A1256,'Supporting Data'!$A$2:$BH$1679,7,FALSE)</f>
        <v>79.771804809570313</v>
      </c>
      <c r="G1256" s="128">
        <f>VLOOKUP($A1256,'Supporting Data'!$A$2:$BH$1679,49,FALSE)</f>
        <v>7.2649575769901276E-2</v>
      </c>
      <c r="H1256" s="125">
        <f>VLOOKUP($A1256,'Supporting Data'!$A$2:$BH$1679,6,FALSE)</f>
        <v>82.907997131347656</v>
      </c>
      <c r="I1256" s="128">
        <f>VLOOKUP($A1256,'Supporting Data'!$A$2:$BH$1679,22,FALSE)</f>
        <v>0.20512820780277249</v>
      </c>
      <c r="J1256" s="125">
        <f>VLOOKUP($A1256,'Supporting Data'!$A$2:$BH$1679,8,FALSE)</f>
        <v>80.939949035644531</v>
      </c>
      <c r="K1256" s="128">
        <f>VLOOKUP($A1256,'Supporting Data'!$A$2:$BH$1679,49,FALSE)</f>
        <v>7.2649575769901276E-2</v>
      </c>
      <c r="L1256" s="125">
        <f>VLOOKUP($A1256,'Supporting Data'!$A$2:$BH$1679,26,FALSE)</f>
        <v>83.108085632324219</v>
      </c>
      <c r="M1256" s="125">
        <f>VLOOKUP($A1256,'Supporting Data'!$A$2:$BH$1679,53,FALSE)</f>
        <v>81.845626831054688</v>
      </c>
    </row>
    <row r="1257" spans="1:13" x14ac:dyDescent="0.3">
      <c r="A1257" s="4">
        <v>1151154880</v>
      </c>
      <c r="B1257" s="3" t="s">
        <v>3792</v>
      </c>
      <c r="C1257" s="3" t="s">
        <v>1862</v>
      </c>
      <c r="D1257" s="125">
        <f>VLOOKUP($A1257,'Supporting Data'!$A$2:$BH$1679,5,FALSE)</f>
        <v>87.775779724121094</v>
      </c>
      <c r="E1257" s="128">
        <f>VLOOKUP($A1257,'Supporting Data'!$A$2:$BH$1679,16,FALSE)</f>
        <v>4.6511627733707428E-2</v>
      </c>
      <c r="F1257" s="125">
        <f>VLOOKUP($A1257,'Supporting Data'!$A$2:$BH$1679,7,FALSE)</f>
        <v>82.731346130371094</v>
      </c>
      <c r="G1257" s="128">
        <f>VLOOKUP($A1257,'Supporting Data'!$A$2:$BH$1679,49,FALSE)</f>
        <v>4.6511627733707428E-2</v>
      </c>
      <c r="H1257" s="125">
        <f>VLOOKUP($A1257,'Supporting Data'!$A$2:$BH$1679,6,FALSE)</f>
        <v>89.236427307128906</v>
      </c>
      <c r="I1257" s="128">
        <f>VLOOKUP($A1257,'Supporting Data'!$A$2:$BH$1679,22,FALSE)</f>
        <v>4.6511627733707428E-2</v>
      </c>
      <c r="J1257" s="125">
        <f>VLOOKUP($A1257,'Supporting Data'!$A$2:$BH$1679,8,FALSE)</f>
        <v>84.77154541015625</v>
      </c>
      <c r="K1257" s="128">
        <f>VLOOKUP($A1257,'Supporting Data'!$A$2:$BH$1679,49,FALSE)</f>
        <v>4.6511627733707428E-2</v>
      </c>
      <c r="L1257" s="125">
        <f>VLOOKUP($A1257,'Supporting Data'!$A$2:$BH$1679,26,FALSE)</f>
        <v>83.712272644042969</v>
      </c>
      <c r="M1257" s="125">
        <f>VLOOKUP($A1257,'Supporting Data'!$A$2:$BH$1679,53,FALSE)</f>
        <v>89.145050048828125</v>
      </c>
    </row>
    <row r="1258" spans="1:13" x14ac:dyDescent="0.3">
      <c r="A1258" s="4">
        <v>960884150</v>
      </c>
      <c r="B1258" s="3" t="s">
        <v>442</v>
      </c>
      <c r="C1258" s="3" t="s">
        <v>1769</v>
      </c>
      <c r="D1258" s="125">
        <f>VLOOKUP($A1258,'Supporting Data'!$A$2:$BH$1679,5,FALSE)</f>
        <v>84.201873779296875</v>
      </c>
      <c r="E1258" s="128">
        <f>VLOOKUP($A1258,'Supporting Data'!$A$2:$BH$1679,16,FALSE)</f>
        <v>7.3033705353736877E-2</v>
      </c>
      <c r="F1258" s="125">
        <f>VLOOKUP($A1258,'Supporting Data'!$A$2:$BH$1679,7,FALSE)</f>
        <v>78.90167236328125</v>
      </c>
      <c r="G1258" s="128">
        <f>VLOOKUP($A1258,'Supporting Data'!$A$2:$BH$1679,49,FALSE)</f>
        <v>1.6853932291269299E-2</v>
      </c>
      <c r="H1258" s="125">
        <f>VLOOKUP($A1258,'Supporting Data'!$A$2:$BH$1679,6,FALSE)</f>
        <v>85.773880004882813</v>
      </c>
      <c r="I1258" s="128">
        <f>VLOOKUP($A1258,'Supporting Data'!$A$2:$BH$1679,22,FALSE)</f>
        <v>7.3033705353736877E-2</v>
      </c>
      <c r="J1258" s="125">
        <f>VLOOKUP($A1258,'Supporting Data'!$A$2:$BH$1679,8,FALSE)</f>
        <v>81.119964599609375</v>
      </c>
      <c r="K1258" s="128">
        <f>VLOOKUP($A1258,'Supporting Data'!$A$2:$BH$1679,49,FALSE)</f>
        <v>1.6853932291269299E-2</v>
      </c>
      <c r="L1258" s="125">
        <f>VLOOKUP($A1258,'Supporting Data'!$A$2:$BH$1679,26,FALSE)</f>
        <v>86.129005432128906</v>
      </c>
      <c r="M1258" s="125">
        <f>VLOOKUP($A1258,'Supporting Data'!$A$2:$BH$1679,53,FALSE)</f>
        <v>78.6907958984375</v>
      </c>
    </row>
    <row r="1259" spans="1:13" x14ac:dyDescent="0.3">
      <c r="A1259" s="4">
        <v>960884250</v>
      </c>
      <c r="B1259" s="3" t="s">
        <v>442</v>
      </c>
      <c r="C1259" s="3" t="s">
        <v>1777</v>
      </c>
      <c r="D1259" s="125">
        <f>VLOOKUP($A1259,'Supporting Data'!$A$2:$BH$1679,5,FALSE)</f>
        <v>84.976287841796875</v>
      </c>
      <c r="E1259" s="128">
        <f>VLOOKUP($A1259,'Supporting Data'!$A$2:$BH$1679,16,FALSE)</f>
        <v>0.19858156144618991</v>
      </c>
      <c r="F1259" s="125">
        <f>VLOOKUP($A1259,'Supporting Data'!$A$2:$BH$1679,7,FALSE)</f>
        <v>81.495903015136719</v>
      </c>
      <c r="G1259" s="128">
        <f>VLOOKUP($A1259,'Supporting Data'!$A$2:$BH$1679,49,FALSE)</f>
        <v>7.8014187514781952E-2</v>
      </c>
      <c r="H1259" s="125">
        <f>VLOOKUP($A1259,'Supporting Data'!$A$2:$BH$1679,6,FALSE)</f>
        <v>87.549362182617188</v>
      </c>
      <c r="I1259" s="128">
        <f>VLOOKUP($A1259,'Supporting Data'!$A$2:$BH$1679,22,FALSE)</f>
        <v>0.19858156144618991</v>
      </c>
      <c r="J1259" s="125">
        <f>VLOOKUP($A1259,'Supporting Data'!$A$2:$BH$1679,8,FALSE)</f>
        <v>84.589256286621094</v>
      </c>
      <c r="K1259" s="128">
        <f>VLOOKUP($A1259,'Supporting Data'!$A$2:$BH$1679,49,FALSE)</f>
        <v>7.8014187514781952E-2</v>
      </c>
      <c r="L1259" s="125">
        <f>VLOOKUP($A1259,'Supporting Data'!$A$2:$BH$1679,26,FALSE)</f>
        <v>83.712272644042969</v>
      </c>
      <c r="M1259" s="125">
        <f>VLOOKUP($A1259,'Supporting Data'!$A$2:$BH$1679,53,FALSE)</f>
        <v>79.907363891601563</v>
      </c>
    </row>
    <row r="1260" spans="1:13" x14ac:dyDescent="0.3">
      <c r="A1260" s="4">
        <v>960925000</v>
      </c>
      <c r="B1260" s="3" t="s">
        <v>446</v>
      </c>
      <c r="C1260" s="3" t="s">
        <v>1828</v>
      </c>
      <c r="D1260" s="125">
        <f>VLOOKUP($A1260,'Supporting Data'!$A$2:$BH$1679,5,FALSE)</f>
        <v>85.091583251953125</v>
      </c>
      <c r="E1260" s="128">
        <f>VLOOKUP($A1260,'Supporting Data'!$A$2:$BH$1679,16,FALSE)</f>
        <v>0.66523605585098267</v>
      </c>
      <c r="F1260" s="125">
        <f>VLOOKUP($A1260,'Supporting Data'!$A$2:$BH$1679,7,FALSE)</f>
        <v>85.252578735351563</v>
      </c>
      <c r="G1260" s="128">
        <f>VLOOKUP($A1260,'Supporting Data'!$A$2:$BH$1679,49,FALSE)</f>
        <v>0.32075470685958862</v>
      </c>
      <c r="H1260" s="125">
        <f>VLOOKUP($A1260,'Supporting Data'!$A$2:$BH$1679,6,FALSE)</f>
        <v>76.83294677734375</v>
      </c>
      <c r="I1260" s="128">
        <f>VLOOKUP($A1260,'Supporting Data'!$A$2:$BH$1679,22,FALSE)</f>
        <v>0.43396225571632391</v>
      </c>
      <c r="J1260" s="125">
        <f>VLOOKUP($A1260,'Supporting Data'!$A$2:$BH$1679,8,FALSE)</f>
        <v>80.919647216796875</v>
      </c>
      <c r="K1260" s="128">
        <f>VLOOKUP($A1260,'Supporting Data'!$A$2:$BH$1679,49,FALSE)</f>
        <v>0.32075470685958862</v>
      </c>
      <c r="L1260" s="125">
        <f>VLOOKUP($A1260,'Supporting Data'!$A$2:$BH$1679,26,FALSE)</f>
        <v>84.014358520507813</v>
      </c>
      <c r="M1260" s="125">
        <f>VLOOKUP($A1260,'Supporting Data'!$A$2:$BH$1679,53,FALSE)</f>
        <v>84.258148193359375</v>
      </c>
    </row>
    <row r="1261" spans="1:13" x14ac:dyDescent="0.3">
      <c r="A1261" s="4">
        <v>480724045</v>
      </c>
      <c r="B1261" s="3" t="s">
        <v>221</v>
      </c>
      <c r="C1261" s="3" t="s">
        <v>1188</v>
      </c>
      <c r="D1261" s="125">
        <f>VLOOKUP($A1261,'Supporting Data'!$A$2:$BH$1679,5,FALSE)</f>
        <v>90.259979248046875</v>
      </c>
      <c r="E1261" s="128">
        <f>VLOOKUP($A1261,'Supporting Data'!$A$2:$BH$1679,16,FALSE)</f>
        <v>0.2083333283662796</v>
      </c>
      <c r="F1261" s="125">
        <f>VLOOKUP($A1261,'Supporting Data'!$A$2:$BH$1679,7,FALSE)</f>
        <v>92.689773559570313</v>
      </c>
      <c r="G1261" s="128">
        <f>VLOOKUP($A1261,'Supporting Data'!$A$2:$BH$1679,49,FALSE)</f>
        <v>0.1570248007774353</v>
      </c>
      <c r="H1261" s="125">
        <f>VLOOKUP($A1261,'Supporting Data'!$A$2:$BH$1679,6,FALSE)</f>
        <v>91.886970520019531</v>
      </c>
      <c r="I1261" s="128">
        <f>VLOOKUP($A1261,'Supporting Data'!$A$2:$BH$1679,22,FALSE)</f>
        <v>0.2083333283662796</v>
      </c>
      <c r="J1261" s="125">
        <f>VLOOKUP($A1261,'Supporting Data'!$A$2:$BH$1679,8,FALSE)</f>
        <v>95.263626098632813</v>
      </c>
      <c r="K1261" s="128">
        <f>VLOOKUP($A1261,'Supporting Data'!$A$2:$BH$1679,49,FALSE)</f>
        <v>0.1570248007774353</v>
      </c>
      <c r="L1261" s="125">
        <f>VLOOKUP($A1261,'Supporting Data'!$A$2:$BH$1679,26,FALSE)</f>
        <v>94.285484313964844</v>
      </c>
      <c r="M1261" s="125">
        <f>VLOOKUP($A1261,'Supporting Data'!$A$2:$BH$1679,53,FALSE)</f>
        <v>94.4649658203125</v>
      </c>
    </row>
    <row r="1262" spans="1:13" x14ac:dyDescent="0.3">
      <c r="A1262" s="4">
        <v>489163950</v>
      </c>
      <c r="B1262" s="3" t="s">
        <v>238</v>
      </c>
      <c r="C1262" s="3" t="s">
        <v>1276</v>
      </c>
      <c r="D1262" s="125">
        <f>VLOOKUP($A1262,'Supporting Data'!$A$2:$BH$1679,5,FALSE)</f>
        <v>87.294158935546875</v>
      </c>
      <c r="E1262" s="128">
        <f>VLOOKUP($A1262,'Supporting Data'!$A$2:$BH$1679,16,FALSE)</f>
        <v>0.22413793206214899</v>
      </c>
      <c r="F1262" s="125">
        <f>VLOOKUP($A1262,'Supporting Data'!$A$2:$BH$1679,7,FALSE)</f>
        <v>80.840744018554688</v>
      </c>
      <c r="G1262" s="128">
        <f>VLOOKUP($A1262,'Supporting Data'!$A$2:$BH$1679,49,FALSE)</f>
        <v>0.1206896528601646</v>
      </c>
      <c r="H1262" s="125">
        <f>VLOOKUP($A1262,'Supporting Data'!$A$2:$BH$1679,6,FALSE)</f>
        <v>88.957550048828125</v>
      </c>
      <c r="I1262" s="128">
        <f>VLOOKUP($A1262,'Supporting Data'!$A$2:$BH$1679,22,FALSE)</f>
        <v>0.22413793206214899</v>
      </c>
      <c r="J1262" s="125">
        <f>VLOOKUP($A1262,'Supporting Data'!$A$2:$BH$1679,8,FALSE)</f>
        <v>82.868492126464844</v>
      </c>
      <c r="K1262" s="128">
        <f>VLOOKUP($A1262,'Supporting Data'!$A$2:$BH$1679,49,FALSE)</f>
        <v>0.1206896528601646</v>
      </c>
      <c r="L1262" s="125">
        <f>VLOOKUP($A1262,'Supporting Data'!$A$2:$BH$1679,26,FALSE)</f>
        <v>92.472930908203125</v>
      </c>
      <c r="M1262" s="125">
        <f>VLOOKUP($A1262,'Supporting Data'!$A$2:$BH$1679,53,FALSE)</f>
        <v>87.536697387695313</v>
      </c>
    </row>
    <row r="1263" spans="1:13" x14ac:dyDescent="0.3">
      <c r="A1263" s="4">
        <v>1159306905</v>
      </c>
      <c r="B1263" s="3" t="s">
        <v>548</v>
      </c>
      <c r="C1263" s="3" t="s">
        <v>548</v>
      </c>
      <c r="D1263" s="125">
        <f>VLOOKUP($A1263,'Supporting Data'!$A$2:$BH$1679,5,FALSE)</f>
        <v>86.006141662597656</v>
      </c>
      <c r="E1263" s="128">
        <f>VLOOKUP($A1263,'Supporting Data'!$A$2:$BH$1679,16,FALSE)</f>
        <v>0</v>
      </c>
      <c r="F1263" s="125">
        <f>VLOOKUP($A1263,'Supporting Data'!$A$2:$BH$1679,7,FALSE)</f>
        <v>93.255760192871094</v>
      </c>
      <c r="G1263" s="128">
        <f>VLOOKUP($A1263,'Supporting Data'!$A$2:$BH$1679,49,FALSE)</f>
        <v>0</v>
      </c>
      <c r="H1263" s="125">
        <f>VLOOKUP($A1263,'Supporting Data'!$A$2:$BH$1679,6,FALSE)</f>
        <v>87.320198059082031</v>
      </c>
      <c r="I1263" s="128">
        <f>VLOOKUP($A1263,'Supporting Data'!$A$2:$BH$1679,22,FALSE)</f>
        <v>0</v>
      </c>
      <c r="J1263" s="125">
        <f>VLOOKUP($A1263,'Supporting Data'!$A$2:$BH$1679,8,FALSE)</f>
        <v>91.359954833984375</v>
      </c>
      <c r="K1263" s="128">
        <f>VLOOKUP($A1263,'Supporting Data'!$A$2:$BH$1679,49,FALSE)</f>
        <v>0</v>
      </c>
      <c r="L1263" s="125">
        <f>VLOOKUP($A1263,'Supporting Data'!$A$2:$BH$1679,26,FALSE)</f>
        <v>87.337371826171875</v>
      </c>
      <c r="M1263" s="125">
        <f>VLOOKUP($A1263,'Supporting Data'!$A$2:$BH$1679,53,FALSE)</f>
        <v>84.711784362792969</v>
      </c>
    </row>
    <row r="1264" spans="1:13" x14ac:dyDescent="0.3">
      <c r="A1264" s="4">
        <v>960914150</v>
      </c>
      <c r="B1264" s="3" t="s">
        <v>445</v>
      </c>
      <c r="C1264" s="3" t="s">
        <v>1820</v>
      </c>
      <c r="D1264" s="125">
        <f>VLOOKUP($A1264,'Supporting Data'!$A$2:$BH$1679,5,FALSE)</f>
        <v>93.552200317382813</v>
      </c>
      <c r="E1264" s="128">
        <f>VLOOKUP($A1264,'Supporting Data'!$A$2:$BH$1679,16,FALSE)</f>
        <v>0.74814814329147339</v>
      </c>
      <c r="F1264" s="125">
        <f>VLOOKUP($A1264,'Supporting Data'!$A$2:$BH$1679,7,FALSE)</f>
        <v>97.343498229980469</v>
      </c>
      <c r="G1264" s="128">
        <f>VLOOKUP($A1264,'Supporting Data'!$A$2:$BH$1679,49,FALSE)</f>
        <v>0.42028984427452087</v>
      </c>
      <c r="H1264" s="125">
        <f>VLOOKUP($A1264,'Supporting Data'!$A$2:$BH$1679,6,FALSE)</f>
        <v>93.261695861816406</v>
      </c>
      <c r="I1264" s="128">
        <f>VLOOKUP($A1264,'Supporting Data'!$A$2:$BH$1679,22,FALSE)</f>
        <v>0.57971012592315674</v>
      </c>
      <c r="J1264" s="125">
        <f>VLOOKUP($A1264,'Supporting Data'!$A$2:$BH$1679,8,FALSE)</f>
        <v>92.302665710449219</v>
      </c>
      <c r="K1264" s="128">
        <f>VLOOKUP($A1264,'Supporting Data'!$A$2:$BH$1679,49,FALSE)</f>
        <v>0.42028984427452087</v>
      </c>
      <c r="L1264" s="125">
        <f>VLOOKUP($A1264,'Supporting Data'!$A$2:$BH$1679,26,FALSE)</f>
        <v>91.566658020019531</v>
      </c>
      <c r="M1264" s="125">
        <f>VLOOKUP($A1264,'Supporting Data'!$A$2:$BH$1679,53,FALSE)</f>
        <v>89.598686218261719</v>
      </c>
    </row>
    <row r="1265" spans="1:13" x14ac:dyDescent="0.3">
      <c r="A1265" s="4">
        <v>1159136965</v>
      </c>
      <c r="B1265" s="3" t="s">
        <v>540</v>
      </c>
      <c r="C1265" s="3" t="s">
        <v>540</v>
      </c>
      <c r="D1265" s="125">
        <f>VLOOKUP($A1265,'Supporting Data'!$A$2:$BH$1679,5,FALSE)</f>
        <v>90.010391235351563</v>
      </c>
      <c r="E1265" s="128">
        <f>VLOOKUP($A1265,'Supporting Data'!$A$2:$BH$1679,16,FALSE)</f>
        <v>0.26771652698516851</v>
      </c>
      <c r="F1265" s="125">
        <f>VLOOKUP($A1265,'Supporting Data'!$A$2:$BH$1679,7,FALSE)</f>
        <v>87.311302185058594</v>
      </c>
      <c r="G1265" s="128">
        <f>VLOOKUP($A1265,'Supporting Data'!$A$2:$BH$1679,49,FALSE)</f>
        <v>0.15748031437397</v>
      </c>
      <c r="H1265" s="125">
        <f>VLOOKUP($A1265,'Supporting Data'!$A$2:$BH$1679,6,FALSE)</f>
        <v>91.401611328125</v>
      </c>
      <c r="I1265" s="128">
        <f>VLOOKUP($A1265,'Supporting Data'!$A$2:$BH$1679,22,FALSE)</f>
        <v>0.26771652698516851</v>
      </c>
      <c r="J1265" s="125">
        <f>VLOOKUP($A1265,'Supporting Data'!$A$2:$BH$1679,8,FALSE)</f>
        <v>88.882698059082031</v>
      </c>
      <c r="K1265" s="128">
        <f>VLOOKUP($A1265,'Supporting Data'!$A$2:$BH$1679,49,FALSE)</f>
        <v>0.15748031437397</v>
      </c>
      <c r="L1265" s="125">
        <f>VLOOKUP($A1265,'Supporting Data'!$A$2:$BH$1679,26,FALSE)</f>
        <v>89.452011108398438</v>
      </c>
      <c r="M1265" s="125">
        <f>VLOOKUP($A1265,'Supporting Data'!$A$2:$BH$1679,53,FALSE)</f>
        <v>84.608688354492188</v>
      </c>
    </row>
    <row r="1266" spans="1:13" x14ac:dyDescent="0.3">
      <c r="A1266" s="4">
        <v>960954180</v>
      </c>
      <c r="B1266" s="3" t="s">
        <v>449</v>
      </c>
      <c r="C1266" s="3" t="s">
        <v>1865</v>
      </c>
      <c r="D1266" s="125">
        <f>VLOOKUP($A1266,'Supporting Data'!$A$2:$BH$1679,5,FALSE)</f>
        <v>89.622917175292969</v>
      </c>
      <c r="E1266" s="128">
        <f>VLOOKUP($A1266,'Supporting Data'!$A$2:$BH$1679,16,FALSE)</f>
        <v>0.71326166391372681</v>
      </c>
      <c r="F1266" s="125">
        <f>VLOOKUP($A1266,'Supporting Data'!$A$2:$BH$1679,7,FALSE)</f>
        <v>89.411369323730469</v>
      </c>
      <c r="G1266" s="128">
        <f>VLOOKUP($A1266,'Supporting Data'!$A$2:$BH$1679,49,FALSE)</f>
        <v>0.46835443377494812</v>
      </c>
      <c r="H1266" s="125">
        <f>VLOOKUP($A1266,'Supporting Data'!$A$2:$BH$1679,6,FALSE)</f>
        <v>90.284591674804688</v>
      </c>
      <c r="I1266" s="128">
        <f>VLOOKUP($A1266,'Supporting Data'!$A$2:$BH$1679,22,FALSE)</f>
        <v>0.57894736528396606</v>
      </c>
      <c r="J1266" s="125">
        <f>VLOOKUP($A1266,'Supporting Data'!$A$2:$BH$1679,8,FALSE)</f>
        <v>89.996330261230469</v>
      </c>
      <c r="K1266" s="128">
        <f>VLOOKUP($A1266,'Supporting Data'!$A$2:$BH$1679,49,FALSE)</f>
        <v>0.46835443377494812</v>
      </c>
      <c r="L1266" s="125">
        <f>VLOOKUP($A1266,'Supporting Data'!$A$2:$BH$1679,26,FALSE)</f>
        <v>88.243644714355469</v>
      </c>
      <c r="M1266" s="125">
        <f>VLOOKUP($A1266,'Supporting Data'!$A$2:$BH$1679,53,FALSE)</f>
        <v>92.794754028320313</v>
      </c>
    </row>
    <row r="1267" spans="1:13" x14ac:dyDescent="0.3">
      <c r="A1267" s="4">
        <v>100936020</v>
      </c>
      <c r="B1267" s="3" t="s">
        <v>43</v>
      </c>
      <c r="C1267" s="3" t="s">
        <v>659</v>
      </c>
      <c r="D1267" s="125">
        <f>VLOOKUP($A1267,'Supporting Data'!$A$2:$BH$1679,5,FALSE)</f>
        <v>85.7841796875</v>
      </c>
      <c r="E1267" s="128">
        <f>VLOOKUP($A1267,'Supporting Data'!$A$2:$BH$1679,16,FALSE)</f>
        <v>0.35245901346206671</v>
      </c>
      <c r="F1267" s="125">
        <f>VLOOKUP($A1267,'Supporting Data'!$A$2:$BH$1679,7,FALSE)</f>
        <v>83.46942138671875</v>
      </c>
      <c r="G1267" s="128">
        <f>VLOOKUP($A1267,'Supporting Data'!$A$2:$BH$1679,49,FALSE)</f>
        <v>0.2049180269241333</v>
      </c>
      <c r="H1267" s="125">
        <f>VLOOKUP($A1267,'Supporting Data'!$A$2:$BH$1679,6,FALSE)</f>
        <v>87.233665466308594</v>
      </c>
      <c r="I1267" s="128">
        <f>VLOOKUP($A1267,'Supporting Data'!$A$2:$BH$1679,22,FALSE)</f>
        <v>0.35245901346206671</v>
      </c>
      <c r="J1267" s="125">
        <f>VLOOKUP($A1267,'Supporting Data'!$A$2:$BH$1679,8,FALSE)</f>
        <v>87.830032348632813</v>
      </c>
      <c r="K1267" s="128">
        <f>VLOOKUP($A1267,'Supporting Data'!$A$2:$BH$1679,49,FALSE)</f>
        <v>0.2049180269241333</v>
      </c>
      <c r="L1267" s="125">
        <f>VLOOKUP($A1267,'Supporting Data'!$A$2:$BH$1679,26,FALSE)</f>
        <v>86.431098937988281</v>
      </c>
      <c r="M1267" s="125">
        <f>VLOOKUP($A1267,'Supporting Data'!$A$2:$BH$1679,53,FALSE)</f>
        <v>92.073066711425781</v>
      </c>
    </row>
    <row r="1268" spans="1:13" x14ac:dyDescent="0.3">
      <c r="A1268" s="4">
        <v>1151154420</v>
      </c>
      <c r="B1268" s="3" t="s">
        <v>3792</v>
      </c>
      <c r="C1268" s="3" t="s">
        <v>2069</v>
      </c>
      <c r="D1268" s="125">
        <f>VLOOKUP($A1268,'Supporting Data'!$A$2:$BH$1679,5,FALSE)</f>
        <v>78.232879638671875</v>
      </c>
      <c r="E1268" s="128">
        <f>VLOOKUP($A1268,'Supporting Data'!$A$2:$BH$1679,16,FALSE)</f>
        <v>0.1234567910432816</v>
      </c>
      <c r="F1268" s="125">
        <f>VLOOKUP($A1268,'Supporting Data'!$A$2:$BH$1679,7,FALSE)</f>
        <v>83.994125366210938</v>
      </c>
      <c r="G1268" s="128">
        <f>VLOOKUP($A1268,'Supporting Data'!$A$2:$BH$1679,49,FALSE)</f>
        <v>3.7037037312984467E-2</v>
      </c>
      <c r="H1268" s="125">
        <f>VLOOKUP($A1268,'Supporting Data'!$A$2:$BH$1679,6,FALSE)</f>
        <v>79.116134643554688</v>
      </c>
      <c r="I1268" s="128">
        <f>VLOOKUP($A1268,'Supporting Data'!$A$2:$BH$1679,22,FALSE)</f>
        <v>0.1234567910432816</v>
      </c>
      <c r="J1268" s="125">
        <f>VLOOKUP($A1268,'Supporting Data'!$A$2:$BH$1679,8,FALSE)</f>
        <v>84.652496337890625</v>
      </c>
      <c r="K1268" s="128">
        <f>VLOOKUP($A1268,'Supporting Data'!$A$2:$BH$1679,49,FALSE)</f>
        <v>3.7037037312984467E-2</v>
      </c>
      <c r="L1268" s="125">
        <f>VLOOKUP($A1268,'Supporting Data'!$A$2:$BH$1679,26,FALSE)</f>
        <v>81.597625732421875</v>
      </c>
      <c r="M1268" s="125">
        <f>VLOOKUP($A1268,'Supporting Data'!$A$2:$BH$1679,53,FALSE)</f>
        <v>81.536331176757813</v>
      </c>
    </row>
    <row r="1269" spans="1:13" x14ac:dyDescent="0.3">
      <c r="A1269" s="4">
        <v>480784580</v>
      </c>
      <c r="B1269" s="3" t="s">
        <v>226</v>
      </c>
      <c r="C1269" s="3" t="s">
        <v>1243</v>
      </c>
      <c r="D1269" s="125">
        <f>VLOOKUP($A1269,'Supporting Data'!$A$2:$BH$1679,5,FALSE)</f>
        <v>83.901695251464844</v>
      </c>
      <c r="E1269" s="128">
        <f>VLOOKUP($A1269,'Supporting Data'!$A$2:$BH$1679,16,FALSE)</f>
        <v>0.14876033365726471</v>
      </c>
      <c r="F1269" s="125">
        <f>VLOOKUP($A1269,'Supporting Data'!$A$2:$BH$1679,7,FALSE)</f>
        <v>87.7037353515625</v>
      </c>
      <c r="G1269" s="128">
        <f>VLOOKUP($A1269,'Supporting Data'!$A$2:$BH$1679,49,FALSE)</f>
        <v>0.190476194024086</v>
      </c>
      <c r="H1269" s="125">
        <f>VLOOKUP($A1269,'Supporting Data'!$A$2:$BH$1679,6,FALSE)</f>
        <v>85.208770751953125</v>
      </c>
      <c r="I1269" s="128">
        <f>VLOOKUP($A1269,'Supporting Data'!$A$2:$BH$1679,22,FALSE)</f>
        <v>0.14876033365726471</v>
      </c>
      <c r="J1269" s="125">
        <f>VLOOKUP($A1269,'Supporting Data'!$A$2:$BH$1679,8,FALSE)</f>
        <v>91.718742370605469</v>
      </c>
      <c r="K1269" s="128">
        <f>VLOOKUP($A1269,'Supporting Data'!$A$2:$BH$1679,49,FALSE)</f>
        <v>0.190476194024086</v>
      </c>
      <c r="L1269" s="125">
        <f>VLOOKUP($A1269,'Supporting Data'!$A$2:$BH$1679,26,FALSE)</f>
        <v>91.868743896484375</v>
      </c>
      <c r="M1269" s="125">
        <f>VLOOKUP($A1269,'Supporting Data'!$A$2:$BH$1679,53,FALSE)</f>
        <v>99.661163330078125</v>
      </c>
    </row>
    <row r="1270" spans="1:13" x14ac:dyDescent="0.3">
      <c r="A1270" s="4">
        <v>1159236998</v>
      </c>
      <c r="B1270" s="3" t="s">
        <v>543</v>
      </c>
      <c r="C1270" s="3" t="s">
        <v>2108</v>
      </c>
      <c r="D1270" s="125">
        <f>VLOOKUP($A1270,'Supporting Data'!$A$2:$BH$1679,5,FALSE)</f>
        <v>80.302536010742188</v>
      </c>
      <c r="E1270" s="128">
        <f>VLOOKUP($A1270,'Supporting Data'!$A$2:$BH$1679,16,FALSE)</f>
        <v>4.6511627733707428E-2</v>
      </c>
      <c r="F1270" s="125">
        <f>VLOOKUP($A1270,'Supporting Data'!$A$2:$BH$1679,7,FALSE)</f>
        <v>78.269096374511719</v>
      </c>
      <c r="G1270" s="128">
        <f>VLOOKUP($A1270,'Supporting Data'!$A$2:$BH$1679,49,FALSE)</f>
        <v>3.4482758492231369E-2</v>
      </c>
      <c r="H1270" s="125">
        <f>VLOOKUP($A1270,'Supporting Data'!$A$2:$BH$1679,6,FALSE)</f>
        <v>81.313941955566406</v>
      </c>
      <c r="I1270" s="128">
        <f>VLOOKUP($A1270,'Supporting Data'!$A$2:$BH$1679,22,FALSE)</f>
        <v>4.6511627733707428E-2</v>
      </c>
      <c r="J1270" s="125">
        <f>VLOOKUP($A1270,'Supporting Data'!$A$2:$BH$1679,8,FALSE)</f>
        <v>80.528182983398438</v>
      </c>
      <c r="K1270" s="128">
        <f>VLOOKUP($A1270,'Supporting Data'!$A$2:$BH$1679,49,FALSE)</f>
        <v>3.4482758492231369E-2</v>
      </c>
      <c r="L1270" s="125">
        <f>VLOOKUP($A1270,'Supporting Data'!$A$2:$BH$1679,26,FALSE)</f>
        <v>76.76416015625</v>
      </c>
      <c r="M1270" s="125">
        <f>VLOOKUP($A1270,'Supporting Data'!$A$2:$BH$1679,53,FALSE)</f>
        <v>74.93798828125</v>
      </c>
    </row>
    <row r="1271" spans="1:13" x14ac:dyDescent="0.3">
      <c r="A1271" s="4">
        <v>960906020</v>
      </c>
      <c r="B1271" s="3" t="s">
        <v>444</v>
      </c>
      <c r="C1271" s="3" t="s">
        <v>1800</v>
      </c>
      <c r="D1271" s="125">
        <f>VLOOKUP($A1271,'Supporting Data'!$A$2:$BH$1679,5,FALSE)</f>
        <v>83.1024169921875</v>
      </c>
      <c r="E1271" s="128">
        <f>VLOOKUP($A1271,'Supporting Data'!$A$2:$BH$1679,16,FALSE)</f>
        <v>0.70666664838790894</v>
      </c>
      <c r="F1271" s="125">
        <f>VLOOKUP($A1271,'Supporting Data'!$A$2:$BH$1679,7,FALSE)</f>
        <v>84.319709777832031</v>
      </c>
      <c r="G1271" s="128">
        <f>VLOOKUP($A1271,'Supporting Data'!$A$2:$BH$1679,49,FALSE)</f>
        <v>0.43209877610206598</v>
      </c>
      <c r="H1271" s="125">
        <f>VLOOKUP($A1271,'Supporting Data'!$A$2:$BH$1679,6,FALSE)</f>
        <v>86.132347106933594</v>
      </c>
      <c r="I1271" s="128">
        <f>VLOOKUP($A1271,'Supporting Data'!$A$2:$BH$1679,22,FALSE)</f>
        <v>0.5308641791343689</v>
      </c>
      <c r="J1271" s="125">
        <f>VLOOKUP($A1271,'Supporting Data'!$A$2:$BH$1679,8,FALSE)</f>
        <v>84.120513916015625</v>
      </c>
      <c r="K1271" s="128">
        <f>VLOOKUP($A1271,'Supporting Data'!$A$2:$BH$1679,49,FALSE)</f>
        <v>0.43209877610206598</v>
      </c>
      <c r="L1271" s="125">
        <f>VLOOKUP($A1271,'Supporting Data'!$A$2:$BH$1679,26,FALSE)</f>
        <v>87.63946533203125</v>
      </c>
      <c r="M1271" s="125">
        <f>VLOOKUP($A1271,'Supporting Data'!$A$2:$BH$1679,53,FALSE)</f>
        <v>83.453971862792969</v>
      </c>
    </row>
    <row r="1272" spans="1:13" x14ac:dyDescent="0.3">
      <c r="A1272" s="4">
        <v>960894160</v>
      </c>
      <c r="B1272" s="3" t="s">
        <v>443</v>
      </c>
      <c r="C1272" s="3" t="s">
        <v>1788</v>
      </c>
      <c r="D1272" s="125">
        <f>VLOOKUP($A1272,'Supporting Data'!$A$2:$BH$1679,5,FALSE)</f>
        <v>77.131553649902344</v>
      </c>
      <c r="E1272" s="128">
        <f>VLOOKUP($A1272,'Supporting Data'!$A$2:$BH$1679,16,FALSE)</f>
        <v>8.8235296308994293E-2</v>
      </c>
      <c r="F1272" s="125">
        <f>VLOOKUP($A1272,'Supporting Data'!$A$2:$BH$1679,7,FALSE)</f>
        <v>75.288063049316406</v>
      </c>
      <c r="G1272" s="128">
        <f>VLOOKUP($A1272,'Supporting Data'!$A$2:$BH$1679,49,FALSE)</f>
        <v>3.6065574735403061E-2</v>
      </c>
      <c r="H1272" s="125">
        <f>VLOOKUP($A1272,'Supporting Data'!$A$2:$BH$1679,6,FALSE)</f>
        <v>78.643035888671875</v>
      </c>
      <c r="I1272" s="128">
        <f>VLOOKUP($A1272,'Supporting Data'!$A$2:$BH$1679,22,FALSE)</f>
        <v>8.8235296308994293E-2</v>
      </c>
      <c r="J1272" s="125">
        <f>VLOOKUP($A1272,'Supporting Data'!$A$2:$BH$1679,8,FALSE)</f>
        <v>77.696380615234375</v>
      </c>
      <c r="K1272" s="128">
        <f>VLOOKUP($A1272,'Supporting Data'!$A$2:$BH$1679,49,FALSE)</f>
        <v>3.6065574735403061E-2</v>
      </c>
      <c r="L1272" s="125">
        <f>VLOOKUP($A1272,'Supporting Data'!$A$2:$BH$1679,26,FALSE)</f>
        <v>84.316452026367188</v>
      </c>
      <c r="M1272" s="125">
        <f>VLOOKUP($A1272,'Supporting Data'!$A$2:$BH$1679,53,FALSE)</f>
        <v>84.155052185058594</v>
      </c>
    </row>
    <row r="1273" spans="1:13" x14ac:dyDescent="0.3">
      <c r="A1273" s="4">
        <v>100934050</v>
      </c>
      <c r="B1273" s="3" t="s">
        <v>43</v>
      </c>
      <c r="C1273" s="3" t="s">
        <v>643</v>
      </c>
      <c r="D1273" s="125">
        <f>VLOOKUP($A1273,'Supporting Data'!$A$2:$BH$1679,5,FALSE)</f>
        <v>89.225074768066406</v>
      </c>
      <c r="E1273" s="128">
        <f>VLOOKUP($A1273,'Supporting Data'!$A$2:$BH$1679,16,FALSE)</f>
        <v>0.41059601306915278</v>
      </c>
      <c r="F1273" s="125">
        <f>VLOOKUP($A1273,'Supporting Data'!$A$2:$BH$1679,7,FALSE)</f>
        <v>87.652427673339844</v>
      </c>
      <c r="G1273" s="128">
        <f>VLOOKUP($A1273,'Supporting Data'!$A$2:$BH$1679,49,FALSE)</f>
        <v>0.10000000149011611</v>
      </c>
      <c r="H1273" s="125">
        <f>VLOOKUP($A1273,'Supporting Data'!$A$2:$BH$1679,6,FALSE)</f>
        <v>86.360000610351563</v>
      </c>
      <c r="I1273" s="128">
        <f>VLOOKUP($A1273,'Supporting Data'!$A$2:$BH$1679,22,FALSE)</f>
        <v>0.15714286267757421</v>
      </c>
      <c r="J1273" s="125">
        <f>VLOOKUP($A1273,'Supporting Data'!$A$2:$BH$1679,8,FALSE)</f>
        <v>88.404067993164063</v>
      </c>
      <c r="K1273" s="128">
        <f>VLOOKUP($A1273,'Supporting Data'!$A$2:$BH$1679,49,FALSE)</f>
        <v>0.10000000149011611</v>
      </c>
      <c r="L1273" s="125">
        <f>VLOOKUP($A1273,'Supporting Data'!$A$2:$BH$1679,26,FALSE)</f>
        <v>87.941551208496094</v>
      </c>
      <c r="M1273" s="125">
        <f>VLOOKUP($A1273,'Supporting Data'!$A$2:$BH$1679,53,FALSE)</f>
        <v>84.32000732421875</v>
      </c>
    </row>
    <row r="1274" spans="1:13" x14ac:dyDescent="0.3">
      <c r="A1274" s="4">
        <v>960894060</v>
      </c>
      <c r="B1274" s="3" t="s">
        <v>443</v>
      </c>
      <c r="C1274" s="3" t="s">
        <v>1787</v>
      </c>
      <c r="D1274" s="125">
        <f>VLOOKUP($A1274,'Supporting Data'!$A$2:$BH$1679,5,FALSE)</f>
        <v>81.561538696289063</v>
      </c>
      <c r="E1274" s="128">
        <f>VLOOKUP($A1274,'Supporting Data'!$A$2:$BH$1679,16,FALSE)</f>
        <v>0.17793594300746921</v>
      </c>
      <c r="F1274" s="125">
        <f>VLOOKUP($A1274,'Supporting Data'!$A$2:$BH$1679,7,FALSE)</f>
        <v>77.544967651367188</v>
      </c>
      <c r="G1274" s="128">
        <f>VLOOKUP($A1274,'Supporting Data'!$A$2:$BH$1679,49,FALSE)</f>
        <v>7.1174375712871552E-2</v>
      </c>
      <c r="H1274" s="125">
        <f>VLOOKUP($A1274,'Supporting Data'!$A$2:$BH$1679,6,FALSE)</f>
        <v>83.089714050292969</v>
      </c>
      <c r="I1274" s="128">
        <f>VLOOKUP($A1274,'Supporting Data'!$A$2:$BH$1679,22,FALSE)</f>
        <v>0.17793594300746921</v>
      </c>
      <c r="J1274" s="125">
        <f>VLOOKUP($A1274,'Supporting Data'!$A$2:$BH$1679,8,FALSE)</f>
        <v>79.960502624511719</v>
      </c>
      <c r="K1274" s="128">
        <f>VLOOKUP($A1274,'Supporting Data'!$A$2:$BH$1679,49,FALSE)</f>
        <v>7.1174375712871552E-2</v>
      </c>
      <c r="L1274" s="125">
        <f>VLOOKUP($A1274,'Supporting Data'!$A$2:$BH$1679,26,FALSE)</f>
        <v>87.0352783203125</v>
      </c>
      <c r="M1274" s="125">
        <f>VLOOKUP($A1274,'Supporting Data'!$A$2:$BH$1679,53,FALSE)</f>
        <v>84.897361755371094</v>
      </c>
    </row>
    <row r="1275" spans="1:13" x14ac:dyDescent="0.3">
      <c r="A1275" s="4">
        <v>1081471050</v>
      </c>
      <c r="B1275" s="3" t="s">
        <v>516</v>
      </c>
      <c r="C1275" s="3" t="s">
        <v>2020</v>
      </c>
      <c r="D1275" s="125">
        <f>VLOOKUP($A1275,'Supporting Data'!$A$2:$BH$1679,5,FALSE)</f>
        <v>78.040184020996094</v>
      </c>
      <c r="E1275" s="128">
        <f>VLOOKUP($A1275,'Supporting Data'!$A$2:$BH$1679,16,FALSE)</f>
        <v>0.28571429848670959</v>
      </c>
      <c r="F1275" s="125">
        <f>VLOOKUP($A1275,'Supporting Data'!$A$2:$BH$1679,7,FALSE)</f>
        <v>82.622505187988281</v>
      </c>
      <c r="G1275" s="128">
        <f>VLOOKUP($A1275,'Supporting Data'!$A$2:$BH$1679,49,FALSE)</f>
        <v>7.1428574621677399E-2</v>
      </c>
      <c r="H1275" s="125">
        <f>VLOOKUP($A1275,'Supporting Data'!$A$2:$BH$1679,6,FALSE)</f>
        <v>78.480499267578125</v>
      </c>
      <c r="I1275" s="128">
        <f>VLOOKUP($A1275,'Supporting Data'!$A$2:$BH$1679,22,FALSE)</f>
        <v>0.28571429848670959</v>
      </c>
      <c r="J1275" s="125">
        <f>VLOOKUP($A1275,'Supporting Data'!$A$2:$BH$1679,8,FALSE)</f>
        <v>82.501579284667969</v>
      </c>
      <c r="K1275" s="128">
        <f>VLOOKUP($A1275,'Supporting Data'!$A$2:$BH$1679,49,FALSE)</f>
        <v>7.1428574621677399E-2</v>
      </c>
      <c r="L1275" s="125">
        <f>VLOOKUP($A1275,'Supporting Data'!$A$2:$BH$1679,26,FALSE)</f>
        <v>79.180892944335938</v>
      </c>
      <c r="M1275" s="125">
        <f>VLOOKUP($A1275,'Supporting Data'!$A$2:$BH$1679,53,FALSE)</f>
        <v>81.763145446777344</v>
      </c>
    </row>
    <row r="1276" spans="1:13" x14ac:dyDescent="0.3">
      <c r="A1276" s="4">
        <v>960953000</v>
      </c>
      <c r="B1276" s="3" t="s">
        <v>449</v>
      </c>
      <c r="C1276" s="3" t="s">
        <v>578</v>
      </c>
      <c r="D1276" s="125">
        <f>VLOOKUP($A1276,'Supporting Data'!$A$2:$BH$1679,5,FALSE)</f>
        <v>86.775917053222656</v>
      </c>
      <c r="E1276" s="128">
        <f>VLOOKUP($A1276,'Supporting Data'!$A$2:$BH$1679,16,FALSE)</f>
        <v>0.58901512622833252</v>
      </c>
      <c r="F1276" s="125">
        <f>VLOOKUP($A1276,'Supporting Data'!$A$2:$BH$1679,7,FALSE)</f>
        <v>81.689346313476563</v>
      </c>
      <c r="G1276" s="128">
        <f>VLOOKUP($A1276,'Supporting Data'!$A$2:$BH$1679,49,FALSE)</f>
        <v>0.17989417910575869</v>
      </c>
      <c r="H1276" s="125">
        <f>VLOOKUP($A1276,'Supporting Data'!$A$2:$BH$1679,6,FALSE)</f>
        <v>82.897300720214844</v>
      </c>
      <c r="I1276" s="128">
        <f>VLOOKUP($A1276,'Supporting Data'!$A$2:$BH$1679,22,FALSE)</f>
        <v>0.3368421196937561</v>
      </c>
      <c r="J1276" s="125">
        <f>VLOOKUP($A1276,'Supporting Data'!$A$2:$BH$1679,8,FALSE)</f>
        <v>78.797462463378906</v>
      </c>
      <c r="K1276" s="128">
        <f>VLOOKUP($A1276,'Supporting Data'!$A$2:$BH$1679,49,FALSE)</f>
        <v>0.17989417910575869</v>
      </c>
      <c r="L1276" s="125">
        <f>VLOOKUP($A1276,'Supporting Data'!$A$2:$BH$1679,26,FALSE)</f>
        <v>82.201812744140625</v>
      </c>
      <c r="M1276" s="125">
        <f>VLOOKUP($A1276,'Supporting Data'!$A$2:$BH$1679,53,FALSE)</f>
        <v>80.608436584472656</v>
      </c>
    </row>
    <row r="1277" spans="1:13" x14ac:dyDescent="0.3">
      <c r="A1277" s="4">
        <v>960954100</v>
      </c>
      <c r="B1277" s="3" t="s">
        <v>449</v>
      </c>
      <c r="C1277" s="3" t="s">
        <v>1860</v>
      </c>
      <c r="D1277" s="125">
        <f>VLOOKUP($A1277,'Supporting Data'!$A$2:$BH$1679,5,FALSE)</f>
        <v>82.502433776855469</v>
      </c>
      <c r="E1277" s="128">
        <f>VLOOKUP($A1277,'Supporting Data'!$A$2:$BH$1679,16,FALSE)</f>
        <v>0.65445023775100708</v>
      </c>
      <c r="F1277" s="125">
        <f>VLOOKUP($A1277,'Supporting Data'!$A$2:$BH$1679,7,FALSE)</f>
        <v>84.5888671875</v>
      </c>
      <c r="G1277" s="128">
        <f>VLOOKUP($A1277,'Supporting Data'!$A$2:$BH$1679,49,FALSE)</f>
        <v>0.38028168678283691</v>
      </c>
      <c r="H1277" s="125">
        <f>VLOOKUP($A1277,'Supporting Data'!$A$2:$BH$1679,6,FALSE)</f>
        <v>83.424163818359375</v>
      </c>
      <c r="I1277" s="128">
        <f>VLOOKUP($A1277,'Supporting Data'!$A$2:$BH$1679,22,FALSE)</f>
        <v>0.4285714328289032</v>
      </c>
      <c r="J1277" s="125">
        <f>VLOOKUP($A1277,'Supporting Data'!$A$2:$BH$1679,8,FALSE)</f>
        <v>88.116096496582031</v>
      </c>
      <c r="K1277" s="128">
        <f>VLOOKUP($A1277,'Supporting Data'!$A$2:$BH$1679,49,FALSE)</f>
        <v>0.38028168678283691</v>
      </c>
      <c r="L1277" s="125">
        <f>VLOOKUP($A1277,'Supporting Data'!$A$2:$BH$1679,26,FALSE)</f>
        <v>85.826911926269531</v>
      </c>
      <c r="M1277" s="125">
        <f>VLOOKUP($A1277,'Supporting Data'!$A$2:$BH$1679,53,FALSE)</f>
        <v>90.774017333984375</v>
      </c>
    </row>
    <row r="1278" spans="1:13" x14ac:dyDescent="0.3">
      <c r="A1278" s="4">
        <v>1159146972</v>
      </c>
      <c r="B1278" s="3" t="s">
        <v>541</v>
      </c>
      <c r="C1278" s="3" t="s">
        <v>2101</v>
      </c>
      <c r="D1278" s="125">
        <f>VLOOKUP($A1278,'Supporting Data'!$A$2:$BH$1679,5,FALSE)</f>
        <v>82.4942626953125</v>
      </c>
      <c r="E1278" s="128">
        <f>VLOOKUP($A1278,'Supporting Data'!$A$2:$BH$1679,16,FALSE)</f>
        <v>0.1100917458534241</v>
      </c>
      <c r="F1278" s="125">
        <f>VLOOKUP($A1278,'Supporting Data'!$A$2:$BH$1679,7,FALSE)</f>
        <v>78.775955200195313</v>
      </c>
      <c r="G1278" s="128">
        <f>VLOOKUP($A1278,'Supporting Data'!$A$2:$BH$1679,49,FALSE)</f>
        <v>3.6697246134281158E-2</v>
      </c>
      <c r="H1278" s="125">
        <f>VLOOKUP($A1278,'Supporting Data'!$A$2:$BH$1679,6,FALSE)</f>
        <v>83.904327392578125</v>
      </c>
      <c r="I1278" s="128">
        <f>VLOOKUP($A1278,'Supporting Data'!$A$2:$BH$1679,22,FALSE)</f>
        <v>0.1100917458534241</v>
      </c>
      <c r="J1278" s="125">
        <f>VLOOKUP($A1278,'Supporting Data'!$A$2:$BH$1679,8,FALSE)</f>
        <v>79.617530822753906</v>
      </c>
      <c r="K1278" s="128">
        <f>VLOOKUP($A1278,'Supporting Data'!$A$2:$BH$1679,49,FALSE)</f>
        <v>3.6697246134281158E-2</v>
      </c>
      <c r="L1278" s="125">
        <f>VLOOKUP($A1278,'Supporting Data'!$A$2:$BH$1679,26,FALSE)</f>
        <v>82.50390625</v>
      </c>
      <c r="M1278" s="125">
        <f>VLOOKUP($A1278,'Supporting Data'!$A$2:$BH$1679,53,FALSE)</f>
        <v>77.80413818359375</v>
      </c>
    </row>
    <row r="1279" spans="1:13" x14ac:dyDescent="0.3">
      <c r="A1279" s="4">
        <v>960893010</v>
      </c>
      <c r="B1279" s="3" t="s">
        <v>443</v>
      </c>
      <c r="C1279" s="3" t="s">
        <v>1783</v>
      </c>
      <c r="D1279" s="125">
        <f>VLOOKUP($A1279,'Supporting Data'!$A$2:$BH$1679,5,FALSE)</f>
        <v>82.588981628417969</v>
      </c>
      <c r="E1279" s="128">
        <f>VLOOKUP($A1279,'Supporting Data'!$A$2:$BH$1679,16,FALSE)</f>
        <v>0.74889868497848511</v>
      </c>
      <c r="F1279" s="125">
        <f>VLOOKUP($A1279,'Supporting Data'!$A$2:$BH$1679,7,FALSE)</f>
        <v>82.897087097167969</v>
      </c>
      <c r="G1279" s="128">
        <f>VLOOKUP($A1279,'Supporting Data'!$A$2:$BH$1679,49,FALSE)</f>
        <v>0.52422904968261719</v>
      </c>
      <c r="H1279" s="125">
        <f>VLOOKUP($A1279,'Supporting Data'!$A$2:$BH$1679,6,FALSE)</f>
        <v>84.154144287109375</v>
      </c>
      <c r="I1279" s="128">
        <f>VLOOKUP($A1279,'Supporting Data'!$A$2:$BH$1679,22,FALSE)</f>
        <v>0.74889868497848511</v>
      </c>
      <c r="J1279" s="125">
        <f>VLOOKUP($A1279,'Supporting Data'!$A$2:$BH$1679,8,FALSE)</f>
        <v>84.193122863769531</v>
      </c>
      <c r="K1279" s="128">
        <f>VLOOKUP($A1279,'Supporting Data'!$A$2:$BH$1679,49,FALSE)</f>
        <v>0.52422904968261719</v>
      </c>
      <c r="L1279" s="125">
        <f>VLOOKUP($A1279,'Supporting Data'!$A$2:$BH$1679,26,FALSE)</f>
        <v>0</v>
      </c>
      <c r="M1279" s="125">
        <f>VLOOKUP($A1279,'Supporting Data'!$A$2:$BH$1679,53,FALSE)</f>
        <v>0</v>
      </c>
    </row>
    <row r="1280" spans="1:13" x14ac:dyDescent="0.3">
      <c r="A1280" s="4">
        <v>480785660</v>
      </c>
      <c r="B1280" s="3" t="s">
        <v>226</v>
      </c>
      <c r="C1280" s="3" t="s">
        <v>1255</v>
      </c>
      <c r="D1280" s="125">
        <f>VLOOKUP($A1280,'Supporting Data'!$A$2:$BH$1679,5,FALSE)</f>
        <v>80.786323547363281</v>
      </c>
      <c r="E1280" s="128">
        <f>VLOOKUP($A1280,'Supporting Data'!$A$2:$BH$1679,16,FALSE)</f>
        <v>9.7402594983577728E-2</v>
      </c>
      <c r="F1280" s="125">
        <f>VLOOKUP($A1280,'Supporting Data'!$A$2:$BH$1679,7,FALSE)</f>
        <v>82.998565673828125</v>
      </c>
      <c r="G1280" s="128">
        <f>VLOOKUP($A1280,'Supporting Data'!$A$2:$BH$1679,49,FALSE)</f>
        <v>3.2258063554763787E-2</v>
      </c>
      <c r="H1280" s="125">
        <f>VLOOKUP($A1280,'Supporting Data'!$A$2:$BH$1679,6,FALSE)</f>
        <v>82.342239379882813</v>
      </c>
      <c r="I1280" s="128">
        <f>VLOOKUP($A1280,'Supporting Data'!$A$2:$BH$1679,22,FALSE)</f>
        <v>9.7402594983577728E-2</v>
      </c>
      <c r="J1280" s="125">
        <f>VLOOKUP($A1280,'Supporting Data'!$A$2:$BH$1679,8,FALSE)</f>
        <v>86.01190185546875</v>
      </c>
      <c r="K1280" s="128">
        <f>VLOOKUP($A1280,'Supporting Data'!$A$2:$BH$1679,49,FALSE)</f>
        <v>3.2258063554763787E-2</v>
      </c>
      <c r="L1280" s="125">
        <f>VLOOKUP($A1280,'Supporting Data'!$A$2:$BH$1679,26,FALSE)</f>
        <v>83.410179138183594</v>
      </c>
      <c r="M1280" s="125">
        <f>VLOOKUP($A1280,'Supporting Data'!$A$2:$BH$1679,53,FALSE)</f>
        <v>82.031204223632813</v>
      </c>
    </row>
    <row r="1281" spans="1:13" x14ac:dyDescent="0.3">
      <c r="A1281" s="4">
        <v>960925060</v>
      </c>
      <c r="B1281" s="3" t="s">
        <v>446</v>
      </c>
      <c r="C1281" s="3" t="s">
        <v>1830</v>
      </c>
      <c r="D1281" s="125">
        <f>VLOOKUP($A1281,'Supporting Data'!$A$2:$BH$1679,5,FALSE)</f>
        <v>80.902923583984375</v>
      </c>
      <c r="E1281" s="128">
        <f>VLOOKUP($A1281,'Supporting Data'!$A$2:$BH$1679,16,FALSE)</f>
        <v>0.63485479354858398</v>
      </c>
      <c r="F1281" s="125">
        <f>VLOOKUP($A1281,'Supporting Data'!$A$2:$BH$1679,7,FALSE)</f>
        <v>86.0906982421875</v>
      </c>
      <c r="G1281" s="128">
        <f>VLOOKUP($A1281,'Supporting Data'!$A$2:$BH$1679,49,FALSE)</f>
        <v>0.24418604373931879</v>
      </c>
      <c r="H1281" s="125">
        <f>VLOOKUP($A1281,'Supporting Data'!$A$2:$BH$1679,6,FALSE)</f>
        <v>78.353843688964844</v>
      </c>
      <c r="I1281" s="128">
        <f>VLOOKUP($A1281,'Supporting Data'!$A$2:$BH$1679,22,FALSE)</f>
        <v>0.41860464215278631</v>
      </c>
      <c r="J1281" s="125">
        <f>VLOOKUP($A1281,'Supporting Data'!$A$2:$BH$1679,8,FALSE)</f>
        <v>84.510482788085938</v>
      </c>
      <c r="K1281" s="128">
        <f>VLOOKUP($A1281,'Supporting Data'!$A$2:$BH$1679,49,FALSE)</f>
        <v>0.24418604373931879</v>
      </c>
      <c r="L1281" s="125">
        <f>VLOOKUP($A1281,'Supporting Data'!$A$2:$BH$1679,26,FALSE)</f>
        <v>79.180892944335938</v>
      </c>
      <c r="M1281" s="125">
        <f>VLOOKUP($A1281,'Supporting Data'!$A$2:$BH$1679,53,FALSE)</f>
        <v>79.948600769042969</v>
      </c>
    </row>
    <row r="1282" spans="1:13" x14ac:dyDescent="0.3">
      <c r="A1282" s="4">
        <v>961065040</v>
      </c>
      <c r="B1282" s="3" t="s">
        <v>456</v>
      </c>
      <c r="C1282" s="3" t="s">
        <v>1892</v>
      </c>
      <c r="D1282" s="125">
        <f>VLOOKUP($A1282,'Supporting Data'!$A$2:$BH$1679,5,FALSE)</f>
        <v>83.687232971191406</v>
      </c>
      <c r="E1282" s="128">
        <f>VLOOKUP($A1282,'Supporting Data'!$A$2:$BH$1679,16,FALSE)</f>
        <v>0.66399997472763062</v>
      </c>
      <c r="F1282" s="125">
        <f>VLOOKUP($A1282,'Supporting Data'!$A$2:$BH$1679,7,FALSE)</f>
        <v>79.731300354003906</v>
      </c>
      <c r="G1282" s="128">
        <f>VLOOKUP($A1282,'Supporting Data'!$A$2:$BH$1679,49,FALSE)</f>
        <v>0.46000000834465032</v>
      </c>
      <c r="H1282" s="125">
        <f>VLOOKUP($A1282,'Supporting Data'!$A$2:$BH$1679,6,FALSE)</f>
        <v>83.3802490234375</v>
      </c>
      <c r="I1282" s="128">
        <f>VLOOKUP($A1282,'Supporting Data'!$A$2:$BH$1679,22,FALSE)</f>
        <v>0.47999998927116388</v>
      </c>
      <c r="J1282" s="125">
        <f>VLOOKUP($A1282,'Supporting Data'!$A$2:$BH$1679,8,FALSE)</f>
        <v>82.3175048828125</v>
      </c>
      <c r="K1282" s="128">
        <f>VLOOKUP($A1282,'Supporting Data'!$A$2:$BH$1679,49,FALSE)</f>
        <v>0.46000000834465032</v>
      </c>
      <c r="L1282" s="125">
        <f>VLOOKUP($A1282,'Supporting Data'!$A$2:$BH$1679,26,FALSE)</f>
        <v>80.389259338378906</v>
      </c>
      <c r="M1282" s="125">
        <f>VLOOKUP($A1282,'Supporting Data'!$A$2:$BH$1679,53,FALSE)</f>
        <v>77.618560791015625</v>
      </c>
    </row>
    <row r="1283" spans="1:13" x14ac:dyDescent="0.3">
      <c r="A1283" s="4">
        <v>960914140</v>
      </c>
      <c r="B1283" s="3" t="s">
        <v>445</v>
      </c>
      <c r="C1283" s="3" t="s">
        <v>1202</v>
      </c>
      <c r="D1283" s="125">
        <f>VLOOKUP($A1283,'Supporting Data'!$A$2:$BH$1679,5,FALSE)</f>
        <v>88.407943725585938</v>
      </c>
      <c r="E1283" s="128">
        <f>VLOOKUP($A1283,'Supporting Data'!$A$2:$BH$1679,16,FALSE)</f>
        <v>0.5935828685760498</v>
      </c>
      <c r="F1283" s="125">
        <f>VLOOKUP($A1283,'Supporting Data'!$A$2:$BH$1679,7,FALSE)</f>
        <v>89.223228454589844</v>
      </c>
      <c r="G1283" s="128">
        <f>VLOOKUP($A1283,'Supporting Data'!$A$2:$BH$1679,49,FALSE)</f>
        <v>0.30120483040809631</v>
      </c>
      <c r="H1283" s="125">
        <f>VLOOKUP($A1283,'Supporting Data'!$A$2:$BH$1679,6,FALSE)</f>
        <v>85.595497131347656</v>
      </c>
      <c r="I1283" s="128">
        <f>VLOOKUP($A1283,'Supporting Data'!$A$2:$BH$1679,22,FALSE)</f>
        <v>0.43902438879013062</v>
      </c>
      <c r="J1283" s="125">
        <f>VLOOKUP($A1283,'Supporting Data'!$A$2:$BH$1679,8,FALSE)</f>
        <v>85.79541015625</v>
      </c>
      <c r="K1283" s="128">
        <f>VLOOKUP($A1283,'Supporting Data'!$A$2:$BH$1679,49,FALSE)</f>
        <v>0.30120483040809631</v>
      </c>
      <c r="L1283" s="125">
        <f>VLOOKUP($A1283,'Supporting Data'!$A$2:$BH$1679,26,FALSE)</f>
        <v>86.733184814453125</v>
      </c>
      <c r="M1283" s="125">
        <f>VLOOKUP($A1283,'Supporting Data'!$A$2:$BH$1679,53,FALSE)</f>
        <v>86.938728332519531</v>
      </c>
    </row>
    <row r="1284" spans="1:13" x14ac:dyDescent="0.3">
      <c r="A1284" s="4">
        <v>500125000</v>
      </c>
      <c r="B1284" s="3" t="s">
        <v>262</v>
      </c>
      <c r="C1284" s="3" t="s">
        <v>770</v>
      </c>
      <c r="D1284" s="125">
        <f>VLOOKUP($A1284,'Supporting Data'!$A$2:$BH$1679,5,FALSE)</f>
        <v>81.504837036132813</v>
      </c>
      <c r="E1284" s="128">
        <f>VLOOKUP($A1284,'Supporting Data'!$A$2:$BH$1679,16,FALSE)</f>
        <v>0.52247190475463867</v>
      </c>
      <c r="F1284" s="125">
        <f>VLOOKUP($A1284,'Supporting Data'!$A$2:$BH$1679,7,FALSE)</f>
        <v>85.80096435546875</v>
      </c>
      <c r="G1284" s="128">
        <f>VLOOKUP($A1284,'Supporting Data'!$A$2:$BH$1679,49,FALSE)</f>
        <v>0.37349396944046021</v>
      </c>
      <c r="H1284" s="125">
        <f>VLOOKUP($A1284,'Supporting Data'!$A$2:$BH$1679,6,FALSE)</f>
        <v>81.840797424316406</v>
      </c>
      <c r="I1284" s="128">
        <f>VLOOKUP($A1284,'Supporting Data'!$A$2:$BH$1679,22,FALSE)</f>
        <v>0.4337349534034729</v>
      </c>
      <c r="J1284" s="125">
        <f>VLOOKUP($A1284,'Supporting Data'!$A$2:$BH$1679,8,FALSE)</f>
        <v>85.762367248535156</v>
      </c>
      <c r="K1284" s="128">
        <f>VLOOKUP($A1284,'Supporting Data'!$A$2:$BH$1679,49,FALSE)</f>
        <v>0.37349396944046021</v>
      </c>
      <c r="L1284" s="125">
        <f>VLOOKUP($A1284,'Supporting Data'!$A$2:$BH$1679,26,FALSE)</f>
        <v>82.805992126464844</v>
      </c>
      <c r="M1284" s="125">
        <f>VLOOKUP($A1284,'Supporting Data'!$A$2:$BH$1679,53,FALSE)</f>
        <v>85.247901916503906</v>
      </c>
    </row>
    <row r="1285" spans="1:13" x14ac:dyDescent="0.3">
      <c r="A1285" s="4">
        <v>489283905</v>
      </c>
      <c r="B1285" s="3" t="s">
        <v>245</v>
      </c>
      <c r="C1285" s="3" t="s">
        <v>1286</v>
      </c>
      <c r="D1285" s="125">
        <f>VLOOKUP($A1285,'Supporting Data'!$A$2:$BH$1679,5,FALSE)</f>
        <v>75.8045654296875</v>
      </c>
      <c r="E1285" s="128">
        <f>VLOOKUP($A1285,'Supporting Data'!$A$2:$BH$1679,16,FALSE)</f>
        <v>0.22807016968727109</v>
      </c>
      <c r="F1285" s="125">
        <f>VLOOKUP($A1285,'Supporting Data'!$A$2:$BH$1679,7,FALSE)</f>
        <v>72.489654541015625</v>
      </c>
      <c r="G1285" s="128">
        <f>VLOOKUP($A1285,'Supporting Data'!$A$2:$BH$1679,49,FALSE)</f>
        <v>4.76190485060215E-2</v>
      </c>
      <c r="H1285" s="125">
        <f>VLOOKUP($A1285,'Supporting Data'!$A$2:$BH$1679,6,FALSE)</f>
        <v>72.78350830078125</v>
      </c>
      <c r="I1285" s="128">
        <f>VLOOKUP($A1285,'Supporting Data'!$A$2:$BH$1679,22,FALSE)</f>
        <v>0.1162790730595589</v>
      </c>
      <c r="J1285" s="125">
        <f>VLOOKUP($A1285,'Supporting Data'!$A$2:$BH$1679,8,FALSE)</f>
        <v>73.966445922851563</v>
      </c>
      <c r="K1285" s="128">
        <f>VLOOKUP($A1285,'Supporting Data'!$A$2:$BH$1679,49,FALSE)</f>
        <v>4.76190485060215E-2</v>
      </c>
      <c r="L1285" s="125">
        <f>VLOOKUP($A1285,'Supporting Data'!$A$2:$BH$1679,26,FALSE)</f>
        <v>0</v>
      </c>
      <c r="M1285" s="125">
        <f>VLOOKUP($A1285,'Supporting Data'!$A$2:$BH$1679,53,FALSE)</f>
        <v>0</v>
      </c>
    </row>
    <row r="1286" spans="1:13" x14ac:dyDescent="0.3">
      <c r="A1286" s="4">
        <v>1159146971</v>
      </c>
      <c r="B1286" s="3" t="s">
        <v>541</v>
      </c>
      <c r="C1286" s="3" t="s">
        <v>2100</v>
      </c>
      <c r="D1286" s="125">
        <f>VLOOKUP($A1286,'Supporting Data'!$A$2:$BH$1679,5,FALSE)</f>
        <v>103.071403503418</v>
      </c>
      <c r="E1286" s="128">
        <f>VLOOKUP($A1286,'Supporting Data'!$A$2:$BH$1679,16,FALSE)</f>
        <v>0.1047619059681892</v>
      </c>
      <c r="F1286" s="125">
        <f>VLOOKUP($A1286,'Supporting Data'!$A$2:$BH$1679,7,FALSE)</f>
        <v>87.268829345703125</v>
      </c>
      <c r="G1286" s="128">
        <f>VLOOKUP($A1286,'Supporting Data'!$A$2:$BH$1679,49,FALSE)</f>
        <v>3.8095239549875259E-2</v>
      </c>
      <c r="H1286" s="125">
        <f>VLOOKUP($A1286,'Supporting Data'!$A$2:$BH$1679,6,FALSE)</f>
        <v>104.854118347168</v>
      </c>
      <c r="I1286" s="128">
        <f>VLOOKUP($A1286,'Supporting Data'!$A$2:$BH$1679,22,FALSE)</f>
        <v>0.1047619059681892</v>
      </c>
      <c r="J1286" s="125">
        <f>VLOOKUP($A1286,'Supporting Data'!$A$2:$BH$1679,8,FALSE)</f>
        <v>88.84478759765625</v>
      </c>
      <c r="K1286" s="128">
        <f>VLOOKUP($A1286,'Supporting Data'!$A$2:$BH$1679,49,FALSE)</f>
        <v>3.8095239549875259E-2</v>
      </c>
      <c r="L1286" s="125">
        <f>VLOOKUP($A1286,'Supporting Data'!$A$2:$BH$1679,26,FALSE)</f>
        <v>95.795944213867188</v>
      </c>
      <c r="M1286" s="125">
        <f>VLOOKUP($A1286,'Supporting Data'!$A$2:$BH$1679,53,FALSE)</f>
        <v>82.917861938476563</v>
      </c>
    </row>
    <row r="1287" spans="1:13" x14ac:dyDescent="0.3">
      <c r="A1287" s="4">
        <v>480733010</v>
      </c>
      <c r="B1287" s="3" t="s">
        <v>222</v>
      </c>
      <c r="C1287" s="3" t="s">
        <v>1192</v>
      </c>
      <c r="D1287" s="125">
        <f>VLOOKUP($A1287,'Supporting Data'!$A$2:$BH$1679,5,FALSE)</f>
        <v>84.371742248535156</v>
      </c>
      <c r="E1287" s="128">
        <f>VLOOKUP($A1287,'Supporting Data'!$A$2:$BH$1679,16,FALSE)</f>
        <v>0.26021504402160639</v>
      </c>
      <c r="F1287" s="125">
        <f>VLOOKUP($A1287,'Supporting Data'!$A$2:$BH$1679,7,FALSE)</f>
        <v>79.643180847167969</v>
      </c>
      <c r="G1287" s="128">
        <f>VLOOKUP($A1287,'Supporting Data'!$A$2:$BH$1679,49,FALSE)</f>
        <v>5.0239235162734992E-2</v>
      </c>
      <c r="H1287" s="125">
        <f>VLOOKUP($A1287,'Supporting Data'!$A$2:$BH$1679,6,FALSE)</f>
        <v>85.606605529785156</v>
      </c>
      <c r="I1287" s="128">
        <f>VLOOKUP($A1287,'Supporting Data'!$A$2:$BH$1679,22,FALSE)</f>
        <v>0.21770334243774411</v>
      </c>
      <c r="J1287" s="125">
        <f>VLOOKUP($A1287,'Supporting Data'!$A$2:$BH$1679,8,FALSE)</f>
        <v>82.156959533691406</v>
      </c>
      <c r="K1287" s="128">
        <f>VLOOKUP($A1287,'Supporting Data'!$A$2:$BH$1679,49,FALSE)</f>
        <v>5.0239235162734992E-2</v>
      </c>
      <c r="L1287" s="125">
        <f>VLOOKUP($A1287,'Supporting Data'!$A$2:$BH$1679,26,FALSE)</f>
        <v>84.618545532226563</v>
      </c>
      <c r="M1287" s="125">
        <f>VLOOKUP($A1287,'Supporting Data'!$A$2:$BH$1679,53,FALSE)</f>
        <v>82.752899169921875</v>
      </c>
    </row>
    <row r="1288" spans="1:13" x14ac:dyDescent="0.3">
      <c r="A1288" s="4">
        <v>960914090</v>
      </c>
      <c r="B1288" s="3" t="s">
        <v>445</v>
      </c>
      <c r="C1288" s="3" t="s">
        <v>1812</v>
      </c>
      <c r="D1288" s="125">
        <f>VLOOKUP($A1288,'Supporting Data'!$A$2:$BH$1679,5,FALSE)</f>
        <v>83.364692687988281</v>
      </c>
      <c r="E1288" s="128">
        <f>VLOOKUP($A1288,'Supporting Data'!$A$2:$BH$1679,16,FALSE)</f>
        <v>0.67924529314041138</v>
      </c>
      <c r="F1288" s="125">
        <f>VLOOKUP($A1288,'Supporting Data'!$A$2:$BH$1679,7,FALSE)</f>
        <v>87.827552795410156</v>
      </c>
      <c r="G1288" s="128">
        <f>VLOOKUP($A1288,'Supporting Data'!$A$2:$BH$1679,49,FALSE)</f>
        <v>0.30000001192092901</v>
      </c>
      <c r="H1288" s="125">
        <f>VLOOKUP($A1288,'Supporting Data'!$A$2:$BH$1679,6,FALSE)</f>
        <v>84.080307006835938</v>
      </c>
      <c r="I1288" s="128">
        <f>VLOOKUP($A1288,'Supporting Data'!$A$2:$BH$1679,22,FALSE)</f>
        <v>0.34999999403953552</v>
      </c>
      <c r="J1288" s="125">
        <f>VLOOKUP($A1288,'Supporting Data'!$A$2:$BH$1679,8,FALSE)</f>
        <v>81.509468078613281</v>
      </c>
      <c r="K1288" s="128">
        <f>VLOOKUP($A1288,'Supporting Data'!$A$2:$BH$1679,49,FALSE)</f>
        <v>0.30000001192092901</v>
      </c>
      <c r="L1288" s="125">
        <f>VLOOKUP($A1288,'Supporting Data'!$A$2:$BH$1679,26,FALSE)</f>
        <v>81.89971923828125</v>
      </c>
      <c r="M1288" s="125">
        <f>VLOOKUP($A1288,'Supporting Data'!$A$2:$BH$1679,53,FALSE)</f>
        <v>82.031204223632813</v>
      </c>
    </row>
    <row r="1289" spans="1:13" x14ac:dyDescent="0.3">
      <c r="A1289" s="4">
        <v>960884280</v>
      </c>
      <c r="B1289" s="3" t="s">
        <v>442</v>
      </c>
      <c r="C1289" s="3" t="s">
        <v>1779</v>
      </c>
      <c r="D1289" s="125">
        <f>VLOOKUP($A1289,'Supporting Data'!$A$2:$BH$1679,5,FALSE)</f>
        <v>87.883720397949219</v>
      </c>
      <c r="E1289" s="128">
        <f>VLOOKUP($A1289,'Supporting Data'!$A$2:$BH$1679,16,FALSE)</f>
        <v>0.34210526943206793</v>
      </c>
      <c r="F1289" s="125">
        <f>VLOOKUP($A1289,'Supporting Data'!$A$2:$BH$1679,7,FALSE)</f>
        <v>79.496986389160156</v>
      </c>
      <c r="G1289" s="128">
        <f>VLOOKUP($A1289,'Supporting Data'!$A$2:$BH$1679,49,FALSE)</f>
        <v>6.8750001490116119E-2</v>
      </c>
      <c r="H1289" s="125">
        <f>VLOOKUP($A1289,'Supporting Data'!$A$2:$BH$1679,6,FALSE)</f>
        <v>88.810096740722656</v>
      </c>
      <c r="I1289" s="128">
        <f>VLOOKUP($A1289,'Supporting Data'!$A$2:$BH$1679,22,FALSE)</f>
        <v>0.28749999403953552</v>
      </c>
      <c r="J1289" s="125">
        <f>VLOOKUP($A1289,'Supporting Data'!$A$2:$BH$1679,8,FALSE)</f>
        <v>80.90966796875</v>
      </c>
      <c r="K1289" s="128">
        <f>VLOOKUP($A1289,'Supporting Data'!$A$2:$BH$1679,49,FALSE)</f>
        <v>6.8750001490116119E-2</v>
      </c>
      <c r="L1289" s="125">
        <f>VLOOKUP($A1289,'Supporting Data'!$A$2:$BH$1679,26,FALSE)</f>
        <v>85.826911926269531</v>
      </c>
      <c r="M1289" s="125">
        <f>VLOOKUP($A1289,'Supporting Data'!$A$2:$BH$1679,53,FALSE)</f>
        <v>83.82513427734375</v>
      </c>
    </row>
    <row r="1290" spans="1:13" x14ac:dyDescent="0.3">
      <c r="A1290" s="4">
        <v>960913000</v>
      </c>
      <c r="B1290" s="3" t="s">
        <v>445</v>
      </c>
      <c r="C1290" s="3" t="s">
        <v>1802</v>
      </c>
      <c r="D1290" s="125">
        <f>VLOOKUP($A1290,'Supporting Data'!$A$2:$BH$1679,5,FALSE)</f>
        <v>83.849418640136719</v>
      </c>
      <c r="E1290" s="128">
        <f>VLOOKUP($A1290,'Supporting Data'!$A$2:$BH$1679,16,FALSE)</f>
        <v>0.64757710695266724</v>
      </c>
      <c r="F1290" s="125">
        <f>VLOOKUP($A1290,'Supporting Data'!$A$2:$BH$1679,7,FALSE)</f>
        <v>85.271461486816406</v>
      </c>
      <c r="G1290" s="128">
        <f>VLOOKUP($A1290,'Supporting Data'!$A$2:$BH$1679,49,FALSE)</f>
        <v>0.33121019601821899</v>
      </c>
      <c r="H1290" s="125">
        <f>VLOOKUP($A1290,'Supporting Data'!$A$2:$BH$1679,6,FALSE)</f>
        <v>78.308242797851563</v>
      </c>
      <c r="I1290" s="128">
        <f>VLOOKUP($A1290,'Supporting Data'!$A$2:$BH$1679,22,FALSE)</f>
        <v>0.31210190057754522</v>
      </c>
      <c r="J1290" s="125">
        <f>VLOOKUP($A1290,'Supporting Data'!$A$2:$BH$1679,8,FALSE)</f>
        <v>81.537750244140625</v>
      </c>
      <c r="K1290" s="128">
        <f>VLOOKUP($A1290,'Supporting Data'!$A$2:$BH$1679,49,FALSE)</f>
        <v>0.33121019601821899</v>
      </c>
      <c r="L1290" s="125">
        <f>VLOOKUP($A1290,'Supporting Data'!$A$2:$BH$1679,26,FALSE)</f>
        <v>82.805992126464844</v>
      </c>
      <c r="M1290" s="125">
        <f>VLOOKUP($A1290,'Supporting Data'!$A$2:$BH$1679,53,FALSE)</f>
        <v>82.031204223632813</v>
      </c>
    </row>
    <row r="1291" spans="1:13" x14ac:dyDescent="0.3">
      <c r="A1291" s="4">
        <v>960884100</v>
      </c>
      <c r="B1291" s="3" t="s">
        <v>442</v>
      </c>
      <c r="C1291" s="3" t="s">
        <v>1767</v>
      </c>
      <c r="D1291" s="125">
        <f>VLOOKUP($A1291,'Supporting Data'!$A$2:$BH$1679,5,FALSE)</f>
        <v>82.584732055664063</v>
      </c>
      <c r="E1291" s="128">
        <f>VLOOKUP($A1291,'Supporting Data'!$A$2:$BH$1679,16,FALSE)</f>
        <v>0.20108695328235629</v>
      </c>
      <c r="F1291" s="125">
        <f>VLOOKUP($A1291,'Supporting Data'!$A$2:$BH$1679,7,FALSE)</f>
        <v>77.591629028320313</v>
      </c>
      <c r="G1291" s="128">
        <f>VLOOKUP($A1291,'Supporting Data'!$A$2:$BH$1679,49,FALSE)</f>
        <v>8.3832338452339172E-2</v>
      </c>
      <c r="H1291" s="125">
        <f>VLOOKUP($A1291,'Supporting Data'!$A$2:$BH$1679,6,FALSE)</f>
        <v>83.62969970703125</v>
      </c>
      <c r="I1291" s="128">
        <f>VLOOKUP($A1291,'Supporting Data'!$A$2:$BH$1679,22,FALSE)</f>
        <v>0.1785714328289032</v>
      </c>
      <c r="J1291" s="125">
        <f>VLOOKUP($A1291,'Supporting Data'!$A$2:$BH$1679,8,FALSE)</f>
        <v>79.413528442382813</v>
      </c>
      <c r="K1291" s="128">
        <f>VLOOKUP($A1291,'Supporting Data'!$A$2:$BH$1679,49,FALSE)</f>
        <v>8.3832338452339172E-2</v>
      </c>
      <c r="L1291" s="125">
        <f>VLOOKUP($A1291,'Supporting Data'!$A$2:$BH$1679,26,FALSE)</f>
        <v>84.316452026367188</v>
      </c>
      <c r="M1291" s="125">
        <f>VLOOKUP($A1291,'Supporting Data'!$A$2:$BH$1679,53,FALSE)</f>
        <v>80.81463623046875</v>
      </c>
    </row>
    <row r="1292" spans="1:13" x14ac:dyDescent="0.3">
      <c r="A1292" s="4">
        <v>960914040</v>
      </c>
      <c r="B1292" s="3" t="s">
        <v>445</v>
      </c>
      <c r="C1292" s="3" t="s">
        <v>1809</v>
      </c>
      <c r="D1292" s="125">
        <f>VLOOKUP($A1292,'Supporting Data'!$A$2:$BH$1679,5,FALSE)</f>
        <v>84.431137084960938</v>
      </c>
      <c r="E1292" s="128">
        <f>VLOOKUP($A1292,'Supporting Data'!$A$2:$BH$1679,16,FALSE)</f>
        <v>0.46583852171897888</v>
      </c>
      <c r="F1292" s="125">
        <f>VLOOKUP($A1292,'Supporting Data'!$A$2:$BH$1679,7,FALSE)</f>
        <v>82.366287231445313</v>
      </c>
      <c r="G1292" s="128">
        <f>VLOOKUP($A1292,'Supporting Data'!$A$2:$BH$1679,49,FALSE)</f>
        <v>0.23728813230991361</v>
      </c>
      <c r="H1292" s="125">
        <f>VLOOKUP($A1292,'Supporting Data'!$A$2:$BH$1679,6,FALSE)</f>
        <v>81.543586730957031</v>
      </c>
      <c r="I1292" s="128">
        <f>VLOOKUP($A1292,'Supporting Data'!$A$2:$BH$1679,22,FALSE)</f>
        <v>0.27118644118309021</v>
      </c>
      <c r="J1292" s="125">
        <f>VLOOKUP($A1292,'Supporting Data'!$A$2:$BH$1679,8,FALSE)</f>
        <v>78.871063232421875</v>
      </c>
      <c r="K1292" s="128">
        <f>VLOOKUP($A1292,'Supporting Data'!$A$2:$BH$1679,49,FALSE)</f>
        <v>0.23728813230991361</v>
      </c>
      <c r="L1292" s="125">
        <f>VLOOKUP($A1292,'Supporting Data'!$A$2:$BH$1679,26,FALSE)</f>
        <v>83.410179138183594</v>
      </c>
      <c r="M1292" s="125">
        <f>VLOOKUP($A1292,'Supporting Data'!$A$2:$BH$1679,53,FALSE)</f>
        <v>82.422981262207031</v>
      </c>
    </row>
    <row r="1293" spans="1:13" x14ac:dyDescent="0.3">
      <c r="A1293" s="4">
        <v>960954120</v>
      </c>
      <c r="B1293" s="3" t="s">
        <v>449</v>
      </c>
      <c r="C1293" s="3" t="s">
        <v>1862</v>
      </c>
      <c r="D1293" s="125">
        <f>VLOOKUP($A1293,'Supporting Data'!$A$2:$BH$1679,5,FALSE)</f>
        <v>85.140113830566406</v>
      </c>
      <c r="E1293" s="128">
        <f>VLOOKUP($A1293,'Supporting Data'!$A$2:$BH$1679,16,FALSE)</f>
        <v>0.71705424785614014</v>
      </c>
      <c r="F1293" s="125">
        <f>VLOOKUP($A1293,'Supporting Data'!$A$2:$BH$1679,7,FALSE)</f>
        <v>85.677207946777344</v>
      </c>
      <c r="G1293" s="128">
        <f>VLOOKUP($A1293,'Supporting Data'!$A$2:$BH$1679,49,FALSE)</f>
        <v>0.36144578456878662</v>
      </c>
      <c r="H1293" s="125">
        <f>VLOOKUP($A1293,'Supporting Data'!$A$2:$BH$1679,6,FALSE)</f>
        <v>84.096412658691406</v>
      </c>
      <c r="I1293" s="128">
        <f>VLOOKUP($A1293,'Supporting Data'!$A$2:$BH$1679,22,FALSE)</f>
        <v>0.50602412223815918</v>
      </c>
      <c r="J1293" s="125">
        <f>VLOOKUP($A1293,'Supporting Data'!$A$2:$BH$1679,8,FALSE)</f>
        <v>82.894515991210938</v>
      </c>
      <c r="K1293" s="128">
        <f>VLOOKUP($A1293,'Supporting Data'!$A$2:$BH$1679,49,FALSE)</f>
        <v>0.36144578456878662</v>
      </c>
      <c r="L1293" s="125">
        <f>VLOOKUP($A1293,'Supporting Data'!$A$2:$BH$1679,26,FALSE)</f>
        <v>84.618545532226563</v>
      </c>
      <c r="M1293" s="125">
        <f>VLOOKUP($A1293,'Supporting Data'!$A$2:$BH$1679,53,FALSE)</f>
        <v>86.6912841796875</v>
      </c>
    </row>
    <row r="1294" spans="1:13" x14ac:dyDescent="0.3">
      <c r="A1294" s="4">
        <v>960944020</v>
      </c>
      <c r="B1294" s="3" t="s">
        <v>448</v>
      </c>
      <c r="C1294" s="3" t="s">
        <v>1844</v>
      </c>
      <c r="D1294" s="125">
        <f>VLOOKUP($A1294,'Supporting Data'!$A$2:$BH$1679,5,FALSE)</f>
        <v>91.603744506835938</v>
      </c>
      <c r="E1294" s="128">
        <f>VLOOKUP($A1294,'Supporting Data'!$A$2:$BH$1679,16,FALSE)</f>
        <v>0.47972974181175232</v>
      </c>
      <c r="F1294" s="125">
        <f>VLOOKUP($A1294,'Supporting Data'!$A$2:$BH$1679,7,FALSE)</f>
        <v>93.0052490234375</v>
      </c>
      <c r="G1294" s="128">
        <f>VLOOKUP($A1294,'Supporting Data'!$A$2:$BH$1679,49,FALSE)</f>
        <v>0.25961539149284357</v>
      </c>
      <c r="H1294" s="125">
        <f>VLOOKUP($A1294,'Supporting Data'!$A$2:$BH$1679,6,FALSE)</f>
        <v>90.820846557617188</v>
      </c>
      <c r="I1294" s="128">
        <f>VLOOKUP($A1294,'Supporting Data'!$A$2:$BH$1679,22,FALSE)</f>
        <v>0.38461539149284357</v>
      </c>
      <c r="J1294" s="125">
        <f>VLOOKUP($A1294,'Supporting Data'!$A$2:$BH$1679,8,FALSE)</f>
        <v>93.580070495605469</v>
      </c>
      <c r="K1294" s="128">
        <f>VLOOKUP($A1294,'Supporting Data'!$A$2:$BH$1679,49,FALSE)</f>
        <v>0.25961539149284357</v>
      </c>
      <c r="L1294" s="125">
        <f>VLOOKUP($A1294,'Supporting Data'!$A$2:$BH$1679,26,FALSE)</f>
        <v>89.754104614257813</v>
      </c>
      <c r="M1294" s="125">
        <f>VLOOKUP($A1294,'Supporting Data'!$A$2:$BH$1679,53,FALSE)</f>
        <v>90.938972473144531</v>
      </c>
    </row>
    <row r="1295" spans="1:13" x14ac:dyDescent="0.3">
      <c r="A1295" s="4">
        <v>961104020</v>
      </c>
      <c r="B1295" s="3" t="s">
        <v>459</v>
      </c>
      <c r="C1295" s="3" t="s">
        <v>1901</v>
      </c>
      <c r="D1295" s="125">
        <f>VLOOKUP($A1295,'Supporting Data'!$A$2:$BH$1679,5,FALSE)</f>
        <v>82.669578552246094</v>
      </c>
      <c r="E1295" s="128">
        <f>VLOOKUP($A1295,'Supporting Data'!$A$2:$BH$1679,16,FALSE)</f>
        <v>0.23428571224212649</v>
      </c>
      <c r="F1295" s="125">
        <f>VLOOKUP($A1295,'Supporting Data'!$A$2:$BH$1679,7,FALSE)</f>
        <v>86.446548461914063</v>
      </c>
      <c r="G1295" s="128">
        <f>VLOOKUP($A1295,'Supporting Data'!$A$2:$BH$1679,49,FALSE)</f>
        <v>0.12865497171878809</v>
      </c>
      <c r="H1295" s="125">
        <f>VLOOKUP($A1295,'Supporting Data'!$A$2:$BH$1679,6,FALSE)</f>
        <v>84.261878967285156</v>
      </c>
      <c r="I1295" s="128">
        <f>VLOOKUP($A1295,'Supporting Data'!$A$2:$BH$1679,22,FALSE)</f>
        <v>0.2209302335977554</v>
      </c>
      <c r="J1295" s="125">
        <f>VLOOKUP($A1295,'Supporting Data'!$A$2:$BH$1679,8,FALSE)</f>
        <v>88.926101684570313</v>
      </c>
      <c r="K1295" s="128">
        <f>VLOOKUP($A1295,'Supporting Data'!$A$2:$BH$1679,49,FALSE)</f>
        <v>0.12865497171878809</v>
      </c>
      <c r="L1295" s="125">
        <f>VLOOKUP($A1295,'Supporting Data'!$A$2:$BH$1679,26,FALSE)</f>
        <v>87.941551208496094</v>
      </c>
      <c r="M1295" s="125">
        <f>VLOOKUP($A1295,'Supporting Data'!$A$2:$BH$1679,53,FALSE)</f>
        <v>89.557441711425781</v>
      </c>
    </row>
    <row r="1296" spans="1:13" x14ac:dyDescent="0.3">
      <c r="A1296" s="4">
        <v>960914060</v>
      </c>
      <c r="B1296" s="3" t="s">
        <v>445</v>
      </c>
      <c r="C1296" s="3" t="s">
        <v>1810</v>
      </c>
      <c r="D1296" s="125">
        <f>VLOOKUP($A1296,'Supporting Data'!$A$2:$BH$1679,5,FALSE)</f>
        <v>94.452041625976563</v>
      </c>
      <c r="E1296" s="128">
        <f>VLOOKUP($A1296,'Supporting Data'!$A$2:$BH$1679,16,FALSE)</f>
        <v>0.74468082189559937</v>
      </c>
      <c r="F1296" s="125">
        <f>VLOOKUP($A1296,'Supporting Data'!$A$2:$BH$1679,7,FALSE)</f>
        <v>91.865966796875</v>
      </c>
      <c r="G1296" s="128">
        <f>VLOOKUP($A1296,'Supporting Data'!$A$2:$BH$1679,49,FALSE)</f>
        <v>0.4375</v>
      </c>
      <c r="H1296" s="125">
        <f>VLOOKUP($A1296,'Supporting Data'!$A$2:$BH$1679,6,FALSE)</f>
        <v>91.122306823730469</v>
      </c>
      <c r="I1296" s="128">
        <f>VLOOKUP($A1296,'Supporting Data'!$A$2:$BH$1679,22,FALSE)</f>
        <v>0.484375</v>
      </c>
      <c r="J1296" s="125">
        <f>VLOOKUP($A1296,'Supporting Data'!$A$2:$BH$1679,8,FALSE)</f>
        <v>92.394485473632813</v>
      </c>
      <c r="K1296" s="128">
        <f>VLOOKUP($A1296,'Supporting Data'!$A$2:$BH$1679,49,FALSE)</f>
        <v>0.4375</v>
      </c>
      <c r="L1296" s="125">
        <f>VLOOKUP($A1296,'Supporting Data'!$A$2:$BH$1679,26,FALSE)</f>
        <v>95.795944213867188</v>
      </c>
      <c r="M1296" s="125">
        <f>VLOOKUP($A1296,'Supporting Data'!$A$2:$BH$1679,53,FALSE)</f>
        <v>92.299880981445313</v>
      </c>
    </row>
    <row r="1297" spans="1:13" x14ac:dyDescent="0.3">
      <c r="A1297" s="4">
        <v>960914160</v>
      </c>
      <c r="B1297" s="3" t="s">
        <v>445</v>
      </c>
      <c r="C1297" s="3" t="s">
        <v>1822</v>
      </c>
      <c r="D1297" s="125">
        <f>VLOOKUP($A1297,'Supporting Data'!$A$2:$BH$1679,5,FALSE)</f>
        <v>86.169021606445313</v>
      </c>
      <c r="E1297" s="128">
        <f>VLOOKUP($A1297,'Supporting Data'!$A$2:$BH$1679,16,FALSE)</f>
        <v>0.61023622751235962</v>
      </c>
      <c r="F1297" s="125">
        <f>VLOOKUP($A1297,'Supporting Data'!$A$2:$BH$1679,7,FALSE)</f>
        <v>78.735633850097656</v>
      </c>
      <c r="G1297" s="128">
        <f>VLOOKUP($A1297,'Supporting Data'!$A$2:$BH$1679,49,FALSE)</f>
        <v>0.22727273404598239</v>
      </c>
      <c r="H1297" s="125">
        <f>VLOOKUP($A1297,'Supporting Data'!$A$2:$BH$1679,6,FALSE)</f>
        <v>81.897407531738281</v>
      </c>
      <c r="I1297" s="128">
        <f>VLOOKUP($A1297,'Supporting Data'!$A$2:$BH$1679,22,FALSE)</f>
        <v>0.32954546809196472</v>
      </c>
      <c r="J1297" s="125">
        <f>VLOOKUP($A1297,'Supporting Data'!$A$2:$BH$1679,8,FALSE)</f>
        <v>78.175514221191406</v>
      </c>
      <c r="K1297" s="128">
        <f>VLOOKUP($A1297,'Supporting Data'!$A$2:$BH$1679,49,FALSE)</f>
        <v>0.22727273404598239</v>
      </c>
      <c r="L1297" s="125">
        <f>VLOOKUP($A1297,'Supporting Data'!$A$2:$BH$1679,26,FALSE)</f>
        <v>87.337371826171875</v>
      </c>
      <c r="M1297" s="125">
        <f>VLOOKUP($A1297,'Supporting Data'!$A$2:$BH$1679,53,FALSE)</f>
        <v>77.597946166992188</v>
      </c>
    </row>
    <row r="1298" spans="1:13" x14ac:dyDescent="0.3">
      <c r="A1298" s="4">
        <v>480785500</v>
      </c>
      <c r="B1298" s="3" t="s">
        <v>226</v>
      </c>
      <c r="C1298" s="3" t="s">
        <v>1252</v>
      </c>
      <c r="D1298" s="125">
        <f>VLOOKUP($A1298,'Supporting Data'!$A$2:$BH$1679,5,FALSE)</f>
        <v>90.978874206542969</v>
      </c>
      <c r="E1298" s="128">
        <f>VLOOKUP($A1298,'Supporting Data'!$A$2:$BH$1679,16,FALSE)</f>
        <v>0.15517240762710571</v>
      </c>
      <c r="F1298" s="125">
        <f>VLOOKUP($A1298,'Supporting Data'!$A$2:$BH$1679,7,FALSE)</f>
        <v>95.170974731445313</v>
      </c>
      <c r="G1298" s="128">
        <f>VLOOKUP($A1298,'Supporting Data'!$A$2:$BH$1679,49,FALSE)</f>
        <v>0.1149425283074379</v>
      </c>
      <c r="H1298" s="125">
        <f>VLOOKUP($A1298,'Supporting Data'!$A$2:$BH$1679,6,FALSE)</f>
        <v>92.649139404296875</v>
      </c>
      <c r="I1298" s="128">
        <f>VLOOKUP($A1298,'Supporting Data'!$A$2:$BH$1679,22,FALSE)</f>
        <v>0.15517240762710571</v>
      </c>
      <c r="J1298" s="125">
        <f>VLOOKUP($A1298,'Supporting Data'!$A$2:$BH$1679,8,FALSE)</f>
        <v>96.565010070800781</v>
      </c>
      <c r="K1298" s="128">
        <f>VLOOKUP($A1298,'Supporting Data'!$A$2:$BH$1679,49,FALSE)</f>
        <v>0.1149425283074379</v>
      </c>
      <c r="L1298" s="125">
        <f>VLOOKUP($A1298,'Supporting Data'!$A$2:$BH$1679,26,FALSE)</f>
        <v>85.826911926269531</v>
      </c>
      <c r="M1298" s="125">
        <f>VLOOKUP($A1298,'Supporting Data'!$A$2:$BH$1679,53,FALSE)</f>
        <v>84.32000732421875</v>
      </c>
    </row>
    <row r="1299" spans="1:13" x14ac:dyDescent="0.3">
      <c r="A1299" s="4">
        <v>960954220</v>
      </c>
      <c r="B1299" s="3" t="s">
        <v>449</v>
      </c>
      <c r="C1299" s="3" t="s">
        <v>1562</v>
      </c>
      <c r="D1299" s="125">
        <f>VLOOKUP($A1299,'Supporting Data'!$A$2:$BH$1679,5,FALSE)</f>
        <v>90.482658386230469</v>
      </c>
      <c r="E1299" s="128">
        <f>VLOOKUP($A1299,'Supporting Data'!$A$2:$BH$1679,16,FALSE)</f>
        <v>0.40123456716537481</v>
      </c>
      <c r="F1299" s="125">
        <f>VLOOKUP($A1299,'Supporting Data'!$A$2:$BH$1679,7,FALSE)</f>
        <v>85.739158630371094</v>
      </c>
      <c r="G1299" s="128">
        <f>VLOOKUP($A1299,'Supporting Data'!$A$2:$BH$1679,49,FALSE)</f>
        <v>0.18260869383811951</v>
      </c>
      <c r="H1299" s="125">
        <f>VLOOKUP($A1299,'Supporting Data'!$A$2:$BH$1679,6,FALSE)</f>
        <v>89.306846618652344</v>
      </c>
      <c r="I1299" s="128">
        <f>VLOOKUP($A1299,'Supporting Data'!$A$2:$BH$1679,22,FALSE)</f>
        <v>0.32478633522987371</v>
      </c>
      <c r="J1299" s="125">
        <f>VLOOKUP($A1299,'Supporting Data'!$A$2:$BH$1679,8,FALSE)</f>
        <v>86.051116943359375</v>
      </c>
      <c r="K1299" s="128">
        <f>VLOOKUP($A1299,'Supporting Data'!$A$2:$BH$1679,49,FALSE)</f>
        <v>0.18260869383811951</v>
      </c>
      <c r="L1299" s="125">
        <f>VLOOKUP($A1299,'Supporting Data'!$A$2:$BH$1679,26,FALSE)</f>
        <v>87.63946533203125</v>
      </c>
      <c r="M1299" s="125">
        <f>VLOOKUP($A1299,'Supporting Data'!$A$2:$BH$1679,53,FALSE)</f>
        <v>92.629798889160156</v>
      </c>
    </row>
    <row r="1300" spans="1:13" x14ac:dyDescent="0.3">
      <c r="A1300" s="4">
        <v>960945080</v>
      </c>
      <c r="B1300" s="3" t="s">
        <v>448</v>
      </c>
      <c r="C1300" s="3" t="s">
        <v>1853</v>
      </c>
      <c r="D1300" s="125">
        <f>VLOOKUP($A1300,'Supporting Data'!$A$2:$BH$1679,5,FALSE)</f>
        <v>96.342124938964844</v>
      </c>
      <c r="E1300" s="128">
        <f>VLOOKUP($A1300,'Supporting Data'!$A$2:$BH$1679,16,FALSE)</f>
        <v>0.6239316463470459</v>
      </c>
      <c r="F1300" s="125">
        <f>VLOOKUP($A1300,'Supporting Data'!$A$2:$BH$1679,7,FALSE)</f>
        <v>94.01104736328125</v>
      </c>
      <c r="G1300" s="128">
        <f>VLOOKUP($A1300,'Supporting Data'!$A$2:$BH$1679,49,FALSE)</f>
        <v>0.35135135054588318</v>
      </c>
      <c r="H1300" s="125">
        <f>VLOOKUP($A1300,'Supporting Data'!$A$2:$BH$1679,6,FALSE)</f>
        <v>98.02099609375</v>
      </c>
      <c r="I1300" s="128">
        <f>VLOOKUP($A1300,'Supporting Data'!$A$2:$BH$1679,22,FALSE)</f>
        <v>0.56756758689880371</v>
      </c>
      <c r="J1300" s="125">
        <f>VLOOKUP($A1300,'Supporting Data'!$A$2:$BH$1679,8,FALSE)</f>
        <v>96.698333740234375</v>
      </c>
      <c r="K1300" s="128">
        <f>VLOOKUP($A1300,'Supporting Data'!$A$2:$BH$1679,49,FALSE)</f>
        <v>0.35135135054588318</v>
      </c>
      <c r="L1300" s="125">
        <f>VLOOKUP($A1300,'Supporting Data'!$A$2:$BH$1679,26,FALSE)</f>
        <v>91.868743896484375</v>
      </c>
      <c r="M1300" s="125">
        <f>VLOOKUP($A1300,'Supporting Data'!$A$2:$BH$1679,53,FALSE)</f>
        <v>98.795127868652344</v>
      </c>
    </row>
    <row r="1301" spans="1:13" x14ac:dyDescent="0.3">
      <c r="A1301" s="4">
        <v>480744040</v>
      </c>
      <c r="B1301" s="3" t="s">
        <v>223</v>
      </c>
      <c r="C1301" s="3" t="s">
        <v>1205</v>
      </c>
      <c r="D1301" s="125">
        <f>VLOOKUP($A1301,'Supporting Data'!$A$2:$BH$1679,5,FALSE)</f>
        <v>85.390647888183594</v>
      </c>
      <c r="E1301" s="128">
        <f>VLOOKUP($A1301,'Supporting Data'!$A$2:$BH$1679,16,FALSE)</f>
        <v>0.1666666716337204</v>
      </c>
      <c r="F1301" s="125">
        <f>VLOOKUP($A1301,'Supporting Data'!$A$2:$BH$1679,7,FALSE)</f>
        <v>86.477752685546875</v>
      </c>
      <c r="G1301" s="128">
        <f>VLOOKUP($A1301,'Supporting Data'!$A$2:$BH$1679,49,FALSE)</f>
        <v>0.1221374049782753</v>
      </c>
      <c r="H1301" s="125">
        <f>VLOOKUP($A1301,'Supporting Data'!$A$2:$BH$1679,6,FALSE)</f>
        <v>86.626533508300781</v>
      </c>
      <c r="I1301" s="128">
        <f>VLOOKUP($A1301,'Supporting Data'!$A$2:$BH$1679,22,FALSE)</f>
        <v>0.1666666716337204</v>
      </c>
      <c r="J1301" s="125">
        <f>VLOOKUP($A1301,'Supporting Data'!$A$2:$BH$1679,8,FALSE)</f>
        <v>89.137001037597656</v>
      </c>
      <c r="K1301" s="128">
        <f>VLOOKUP($A1301,'Supporting Data'!$A$2:$BH$1679,49,FALSE)</f>
        <v>0.1221374049782753</v>
      </c>
      <c r="L1301" s="125">
        <f>VLOOKUP($A1301,'Supporting Data'!$A$2:$BH$1679,26,FALSE)</f>
        <v>81.89971923828125</v>
      </c>
      <c r="M1301" s="125">
        <f>VLOOKUP($A1301,'Supporting Data'!$A$2:$BH$1679,53,FALSE)</f>
        <v>88.052200317382813</v>
      </c>
    </row>
    <row r="1302" spans="1:13" x14ac:dyDescent="0.3">
      <c r="A1302" s="4">
        <v>489293945</v>
      </c>
      <c r="B1302" s="3" t="s">
        <v>246</v>
      </c>
      <c r="C1302" s="3" t="s">
        <v>246</v>
      </c>
      <c r="D1302" s="125">
        <f>VLOOKUP($A1302,'Supporting Data'!$A$2:$BH$1679,5,FALSE)</f>
        <v>80.557762145996094</v>
      </c>
      <c r="E1302" s="128">
        <f>VLOOKUP($A1302,'Supporting Data'!$A$2:$BH$1679,16,FALSE)</f>
        <v>0.12931033968925479</v>
      </c>
      <c r="F1302" s="125">
        <f>VLOOKUP($A1302,'Supporting Data'!$A$2:$BH$1679,7,FALSE)</f>
        <v>78.157211303710938</v>
      </c>
      <c r="G1302" s="128">
        <f>VLOOKUP($A1302,'Supporting Data'!$A$2:$BH$1679,49,FALSE)</f>
        <v>3.4188035875558853E-2</v>
      </c>
      <c r="H1302" s="125">
        <f>VLOOKUP($A1302,'Supporting Data'!$A$2:$BH$1679,6,FALSE)</f>
        <v>81.903053283691406</v>
      </c>
      <c r="I1302" s="128">
        <f>VLOOKUP($A1302,'Supporting Data'!$A$2:$BH$1679,22,FALSE)</f>
        <v>0.12931033968925479</v>
      </c>
      <c r="J1302" s="125">
        <f>VLOOKUP($A1302,'Supporting Data'!$A$2:$BH$1679,8,FALSE)</f>
        <v>78.861763000488281</v>
      </c>
      <c r="K1302" s="128">
        <f>VLOOKUP($A1302,'Supporting Data'!$A$2:$BH$1679,49,FALSE)</f>
        <v>3.4188035875558853E-2</v>
      </c>
      <c r="L1302" s="125">
        <f>VLOOKUP($A1302,'Supporting Data'!$A$2:$BH$1679,26,FALSE)</f>
        <v>0</v>
      </c>
      <c r="M1302" s="125">
        <f>VLOOKUP($A1302,'Supporting Data'!$A$2:$BH$1679,53,FALSE)</f>
        <v>0</v>
      </c>
    </row>
    <row r="1303" spans="1:13" x14ac:dyDescent="0.3">
      <c r="A1303" s="4">
        <v>960944080</v>
      </c>
      <c r="B1303" s="3" t="s">
        <v>448</v>
      </c>
      <c r="C1303" s="3" t="s">
        <v>1847</v>
      </c>
      <c r="D1303" s="125">
        <f>VLOOKUP($A1303,'Supporting Data'!$A$2:$BH$1679,5,FALSE)</f>
        <v>79.636940002441406</v>
      </c>
      <c r="E1303" s="128">
        <f>VLOOKUP($A1303,'Supporting Data'!$A$2:$BH$1679,16,FALSE)</f>
        <v>0.2797619104385376</v>
      </c>
      <c r="F1303" s="125">
        <f>VLOOKUP($A1303,'Supporting Data'!$A$2:$BH$1679,7,FALSE)</f>
        <v>80.788925170898438</v>
      </c>
      <c r="G1303" s="128">
        <f>VLOOKUP($A1303,'Supporting Data'!$A$2:$BH$1679,49,FALSE)</f>
        <v>0.19327731430530551</v>
      </c>
      <c r="H1303" s="125">
        <f>VLOOKUP($A1303,'Supporting Data'!$A$2:$BH$1679,6,FALSE)</f>
        <v>81.099960327148438</v>
      </c>
      <c r="I1303" s="128">
        <f>VLOOKUP($A1303,'Supporting Data'!$A$2:$BH$1679,22,FALSE)</f>
        <v>0.22033898532390589</v>
      </c>
      <c r="J1303" s="125">
        <f>VLOOKUP($A1303,'Supporting Data'!$A$2:$BH$1679,8,FALSE)</f>
        <v>82.565391540527344</v>
      </c>
      <c r="K1303" s="128">
        <f>VLOOKUP($A1303,'Supporting Data'!$A$2:$BH$1679,49,FALSE)</f>
        <v>0.19327731430530551</v>
      </c>
      <c r="L1303" s="125">
        <f>VLOOKUP($A1303,'Supporting Data'!$A$2:$BH$1679,26,FALSE)</f>
        <v>84.920639038085938</v>
      </c>
      <c r="M1303" s="125">
        <f>VLOOKUP($A1303,'Supporting Data'!$A$2:$BH$1679,53,FALSE)</f>
        <v>88.279014587402344</v>
      </c>
    </row>
    <row r="1304" spans="1:13" x14ac:dyDescent="0.3">
      <c r="A1304" s="4">
        <v>489026905</v>
      </c>
      <c r="B1304" s="3" t="s">
        <v>229</v>
      </c>
      <c r="C1304" s="3" t="s">
        <v>1267</v>
      </c>
      <c r="D1304" s="125">
        <f>VLOOKUP($A1304,'Supporting Data'!$A$2:$BH$1679,5,FALSE)</f>
        <v>84.553382873535156</v>
      </c>
      <c r="E1304" s="128">
        <f>VLOOKUP($A1304,'Supporting Data'!$A$2:$BH$1679,16,FALSE)</f>
        <v>6.2271062284708023E-2</v>
      </c>
      <c r="F1304" s="125">
        <f>VLOOKUP($A1304,'Supporting Data'!$A$2:$BH$1679,7,FALSE)</f>
        <v>81.141197204589844</v>
      </c>
      <c r="G1304" s="128">
        <f>VLOOKUP($A1304,'Supporting Data'!$A$2:$BH$1679,49,FALSE)</f>
        <v>1.0989011265337471E-2</v>
      </c>
      <c r="H1304" s="125">
        <f>VLOOKUP($A1304,'Supporting Data'!$A$2:$BH$1679,6,FALSE)</f>
        <v>86.553855895996094</v>
      </c>
      <c r="I1304" s="128">
        <f>VLOOKUP($A1304,'Supporting Data'!$A$2:$BH$1679,22,FALSE)</f>
        <v>6.2271062284708023E-2</v>
      </c>
      <c r="J1304" s="125">
        <f>VLOOKUP($A1304,'Supporting Data'!$A$2:$BH$1679,8,FALSE)</f>
        <v>81.9674072265625</v>
      </c>
      <c r="K1304" s="128">
        <f>VLOOKUP($A1304,'Supporting Data'!$A$2:$BH$1679,49,FALSE)</f>
        <v>1.0989011265337471E-2</v>
      </c>
      <c r="L1304" s="125">
        <f>VLOOKUP($A1304,'Supporting Data'!$A$2:$BH$1679,26,FALSE)</f>
        <v>77.670433044433594</v>
      </c>
      <c r="M1304" s="125">
        <f>VLOOKUP($A1304,'Supporting Data'!$A$2:$BH$1679,53,FALSE)</f>
        <v>78.876373291015625</v>
      </c>
    </row>
    <row r="1305" spans="1:13" x14ac:dyDescent="0.3">
      <c r="A1305" s="4">
        <v>1159066930</v>
      </c>
      <c r="B1305" s="3" t="s">
        <v>538</v>
      </c>
      <c r="C1305" s="3" t="s">
        <v>2095</v>
      </c>
      <c r="D1305" s="125">
        <f>VLOOKUP($A1305,'Supporting Data'!$A$2:$BH$1679,5,FALSE)</f>
        <v>87.844078063964844</v>
      </c>
      <c r="E1305" s="128">
        <f>VLOOKUP($A1305,'Supporting Data'!$A$2:$BH$1679,16,FALSE)</f>
        <v>0.1732283532619476</v>
      </c>
      <c r="F1305" s="125">
        <f>VLOOKUP($A1305,'Supporting Data'!$A$2:$BH$1679,7,FALSE)</f>
        <v>89.115898132324219</v>
      </c>
      <c r="G1305" s="128">
        <f>VLOOKUP($A1305,'Supporting Data'!$A$2:$BH$1679,49,FALSE)</f>
        <v>8.0152668058872223E-2</v>
      </c>
      <c r="H1305" s="125">
        <f>VLOOKUP($A1305,'Supporting Data'!$A$2:$BH$1679,6,FALSE)</f>
        <v>89.493118286132813</v>
      </c>
      <c r="I1305" s="128">
        <f>VLOOKUP($A1305,'Supporting Data'!$A$2:$BH$1679,22,FALSE)</f>
        <v>0.1732283532619476</v>
      </c>
      <c r="J1305" s="125">
        <f>VLOOKUP($A1305,'Supporting Data'!$A$2:$BH$1679,8,FALSE)</f>
        <v>90.677490234375</v>
      </c>
      <c r="K1305" s="128">
        <f>VLOOKUP($A1305,'Supporting Data'!$A$2:$BH$1679,49,FALSE)</f>
        <v>8.0152668058872223E-2</v>
      </c>
      <c r="L1305" s="125">
        <f>VLOOKUP($A1305,'Supporting Data'!$A$2:$BH$1679,26,FALSE)</f>
        <v>84.014358520507813</v>
      </c>
      <c r="M1305" s="125">
        <f>VLOOKUP($A1305,'Supporting Data'!$A$2:$BH$1679,53,FALSE)</f>
        <v>85.866493225097656</v>
      </c>
    </row>
    <row r="1306" spans="1:13" x14ac:dyDescent="0.3">
      <c r="A1306" s="4">
        <v>960954260</v>
      </c>
      <c r="B1306" s="3" t="s">
        <v>449</v>
      </c>
      <c r="C1306" s="3" t="s">
        <v>1871</v>
      </c>
      <c r="D1306" s="125">
        <f>VLOOKUP($A1306,'Supporting Data'!$A$2:$BH$1679,5,FALSE)</f>
        <v>82.726943969726563</v>
      </c>
      <c r="E1306" s="128">
        <f>VLOOKUP($A1306,'Supporting Data'!$A$2:$BH$1679,16,FALSE)</f>
        <v>0.59574466943740845</v>
      </c>
      <c r="F1306" s="125">
        <f>VLOOKUP($A1306,'Supporting Data'!$A$2:$BH$1679,7,FALSE)</f>
        <v>81.169189453125</v>
      </c>
      <c r="G1306" s="128">
        <f>VLOOKUP($A1306,'Supporting Data'!$A$2:$BH$1679,49,FALSE)</f>
        <v>0.19672131538391111</v>
      </c>
      <c r="H1306" s="125">
        <f>VLOOKUP($A1306,'Supporting Data'!$A$2:$BH$1679,6,FALSE)</f>
        <v>81.791847229003906</v>
      </c>
      <c r="I1306" s="128">
        <f>VLOOKUP($A1306,'Supporting Data'!$A$2:$BH$1679,22,FALSE)</f>
        <v>0.2950819730758667</v>
      </c>
      <c r="J1306" s="125">
        <f>VLOOKUP($A1306,'Supporting Data'!$A$2:$BH$1679,8,FALSE)</f>
        <v>81.913543701171875</v>
      </c>
      <c r="K1306" s="128">
        <f>VLOOKUP($A1306,'Supporting Data'!$A$2:$BH$1679,49,FALSE)</f>
        <v>0.19672131538391111</v>
      </c>
      <c r="L1306" s="125">
        <f>VLOOKUP($A1306,'Supporting Data'!$A$2:$BH$1679,26,FALSE)</f>
        <v>77.670433044433594</v>
      </c>
      <c r="M1306" s="125">
        <f>VLOOKUP($A1306,'Supporting Data'!$A$2:$BH$1679,53,FALSE)</f>
        <v>80.525955200195313</v>
      </c>
    </row>
    <row r="1307" spans="1:13" x14ac:dyDescent="0.3">
      <c r="A1307" s="4">
        <v>480724055</v>
      </c>
      <c r="B1307" s="3" t="s">
        <v>221</v>
      </c>
      <c r="C1307" s="3" t="s">
        <v>1190</v>
      </c>
      <c r="D1307" s="125">
        <f>VLOOKUP($A1307,'Supporting Data'!$A$2:$BH$1679,5,FALSE)</f>
        <v>85.569297790527344</v>
      </c>
      <c r="E1307" s="128">
        <f>VLOOKUP($A1307,'Supporting Data'!$A$2:$BH$1679,16,FALSE)</f>
        <v>0.1311475336551666</v>
      </c>
      <c r="F1307" s="125">
        <f>VLOOKUP($A1307,'Supporting Data'!$A$2:$BH$1679,7,FALSE)</f>
        <v>79.626228332519531</v>
      </c>
      <c r="G1307" s="128">
        <f>VLOOKUP($A1307,'Supporting Data'!$A$2:$BH$1679,49,FALSE)</f>
        <v>6.0439560562372208E-2</v>
      </c>
      <c r="H1307" s="125">
        <f>VLOOKUP($A1307,'Supporting Data'!$A$2:$BH$1679,6,FALSE)</f>
        <v>86.704353332519531</v>
      </c>
      <c r="I1307" s="128">
        <f>VLOOKUP($A1307,'Supporting Data'!$A$2:$BH$1679,22,FALSE)</f>
        <v>0.1311475336551666</v>
      </c>
      <c r="J1307" s="125">
        <f>VLOOKUP($A1307,'Supporting Data'!$A$2:$BH$1679,8,FALSE)</f>
        <v>80.416641235351563</v>
      </c>
      <c r="K1307" s="128">
        <f>VLOOKUP($A1307,'Supporting Data'!$A$2:$BH$1679,49,FALSE)</f>
        <v>6.0439560562372208E-2</v>
      </c>
      <c r="L1307" s="125">
        <f>VLOOKUP($A1307,'Supporting Data'!$A$2:$BH$1679,26,FALSE)</f>
        <v>0</v>
      </c>
      <c r="M1307" s="125">
        <f>VLOOKUP($A1307,'Supporting Data'!$A$2:$BH$1679,53,FALSE)</f>
        <v>0</v>
      </c>
    </row>
    <row r="1308" spans="1:13" x14ac:dyDescent="0.3">
      <c r="A1308" s="4">
        <v>960944060</v>
      </c>
      <c r="B1308" s="3" t="s">
        <v>448</v>
      </c>
      <c r="C1308" s="3" t="s">
        <v>1845</v>
      </c>
      <c r="D1308" s="125">
        <f>VLOOKUP($A1308,'Supporting Data'!$A$2:$BH$1679,5,FALSE)</f>
        <v>84.341033935546875</v>
      </c>
      <c r="E1308" s="128">
        <f>VLOOKUP($A1308,'Supporting Data'!$A$2:$BH$1679,16,FALSE)</f>
        <v>0.4166666567325592</v>
      </c>
      <c r="F1308" s="125">
        <f>VLOOKUP($A1308,'Supporting Data'!$A$2:$BH$1679,7,FALSE)</f>
        <v>83.924140930175781</v>
      </c>
      <c r="G1308" s="128">
        <f>VLOOKUP($A1308,'Supporting Data'!$A$2:$BH$1679,49,FALSE)</f>
        <v>0.20903955399990079</v>
      </c>
      <c r="H1308" s="125">
        <f>VLOOKUP($A1308,'Supporting Data'!$A$2:$BH$1679,6,FALSE)</f>
        <v>84.792022705078125</v>
      </c>
      <c r="I1308" s="128">
        <f>VLOOKUP($A1308,'Supporting Data'!$A$2:$BH$1679,22,FALSE)</f>
        <v>0.34463277459144592</v>
      </c>
      <c r="J1308" s="125">
        <f>VLOOKUP($A1308,'Supporting Data'!$A$2:$BH$1679,8,FALSE)</f>
        <v>86.335838317871094</v>
      </c>
      <c r="K1308" s="128">
        <f>VLOOKUP($A1308,'Supporting Data'!$A$2:$BH$1679,49,FALSE)</f>
        <v>0.20903955399990079</v>
      </c>
      <c r="L1308" s="125">
        <f>VLOOKUP($A1308,'Supporting Data'!$A$2:$BH$1679,26,FALSE)</f>
        <v>85.222724914550781</v>
      </c>
      <c r="M1308" s="125">
        <f>VLOOKUP($A1308,'Supporting Data'!$A$2:$BH$1679,53,FALSE)</f>
        <v>89.103805541992188</v>
      </c>
    </row>
    <row r="1309" spans="1:13" x14ac:dyDescent="0.3">
      <c r="A1309" s="4">
        <v>1151152080</v>
      </c>
      <c r="B1309" s="3" t="s">
        <v>3792</v>
      </c>
      <c r="C1309" s="3" t="s">
        <v>2057</v>
      </c>
      <c r="D1309" s="125">
        <f>VLOOKUP($A1309,'Supporting Data'!$A$2:$BH$1679,5,FALSE)</f>
        <v>82.549407958984375</v>
      </c>
      <c r="E1309" s="128">
        <f>VLOOKUP($A1309,'Supporting Data'!$A$2:$BH$1679,16,FALSE)</f>
        <v>6.0483869165182107E-2</v>
      </c>
      <c r="F1309" s="125">
        <f>VLOOKUP($A1309,'Supporting Data'!$A$2:$BH$1679,7,FALSE)</f>
        <v>78.290977478027344</v>
      </c>
      <c r="G1309" s="128">
        <f>VLOOKUP($A1309,'Supporting Data'!$A$2:$BH$1679,49,FALSE)</f>
        <v>1.185770705342293E-2</v>
      </c>
      <c r="H1309" s="125">
        <f>VLOOKUP($A1309,'Supporting Data'!$A$2:$BH$1679,6,FALSE)</f>
        <v>84.197975158691406</v>
      </c>
      <c r="I1309" s="128">
        <f>VLOOKUP($A1309,'Supporting Data'!$A$2:$BH$1679,22,FALSE)</f>
        <v>6.0483869165182107E-2</v>
      </c>
      <c r="J1309" s="125">
        <f>VLOOKUP($A1309,'Supporting Data'!$A$2:$BH$1679,8,FALSE)</f>
        <v>79.411209106445313</v>
      </c>
      <c r="K1309" s="128">
        <f>VLOOKUP($A1309,'Supporting Data'!$A$2:$BH$1679,49,FALSE)</f>
        <v>1.185770705342293E-2</v>
      </c>
      <c r="L1309" s="125">
        <f>VLOOKUP($A1309,'Supporting Data'!$A$2:$BH$1679,26,FALSE)</f>
        <v>74.649513244628906</v>
      </c>
      <c r="M1309" s="125">
        <f>VLOOKUP($A1309,'Supporting Data'!$A$2:$BH$1679,53,FALSE)</f>
        <v>78.793891906738281</v>
      </c>
    </row>
    <row r="1310" spans="1:13" x14ac:dyDescent="0.3">
      <c r="A1310" s="4">
        <v>960984080</v>
      </c>
      <c r="B1310" s="3" t="s">
        <v>450</v>
      </c>
      <c r="C1310" s="3" t="s">
        <v>1873</v>
      </c>
      <c r="D1310" s="125">
        <f>VLOOKUP($A1310,'Supporting Data'!$A$2:$BH$1679,5,FALSE)</f>
        <v>76.340484619140625</v>
      </c>
      <c r="E1310" s="128">
        <f>VLOOKUP($A1310,'Supporting Data'!$A$2:$BH$1679,16,FALSE)</f>
        <v>0.3991769552230835</v>
      </c>
      <c r="F1310" s="125">
        <f>VLOOKUP($A1310,'Supporting Data'!$A$2:$BH$1679,7,FALSE)</f>
        <v>78.320960998535156</v>
      </c>
      <c r="G1310" s="128">
        <f>VLOOKUP($A1310,'Supporting Data'!$A$2:$BH$1679,49,FALSE)</f>
        <v>0.1627907007932663</v>
      </c>
      <c r="H1310" s="125">
        <f>VLOOKUP($A1310,'Supporting Data'!$A$2:$BH$1679,6,FALSE)</f>
        <v>76.018043518066406</v>
      </c>
      <c r="I1310" s="128">
        <f>VLOOKUP($A1310,'Supporting Data'!$A$2:$BH$1679,22,FALSE)</f>
        <v>0.22957198321819311</v>
      </c>
      <c r="J1310" s="125">
        <f>VLOOKUP($A1310,'Supporting Data'!$A$2:$BH$1679,8,FALSE)</f>
        <v>77.733772277832031</v>
      </c>
      <c r="K1310" s="128">
        <f>VLOOKUP($A1310,'Supporting Data'!$A$2:$BH$1679,49,FALSE)</f>
        <v>0.1627907007932663</v>
      </c>
      <c r="L1310" s="125">
        <f>VLOOKUP($A1310,'Supporting Data'!$A$2:$BH$1679,26,FALSE)</f>
        <v>77.972526550292969</v>
      </c>
      <c r="M1310" s="125">
        <f>VLOOKUP($A1310,'Supporting Data'!$A$2:$BH$1679,53,FALSE)</f>
        <v>79.103187561035156</v>
      </c>
    </row>
    <row r="1311" spans="1:13" x14ac:dyDescent="0.3">
      <c r="A1311" s="4">
        <v>960894210</v>
      </c>
      <c r="B1311" s="3" t="s">
        <v>443</v>
      </c>
      <c r="C1311" s="3" t="s">
        <v>1791</v>
      </c>
      <c r="D1311" s="125">
        <f>VLOOKUP($A1311,'Supporting Data'!$A$2:$BH$1679,5,FALSE)</f>
        <v>76.906898498535156</v>
      </c>
      <c r="E1311" s="128">
        <f>VLOOKUP($A1311,'Supporting Data'!$A$2:$BH$1679,16,FALSE)</f>
        <v>8.3601288497447968E-2</v>
      </c>
      <c r="F1311" s="125">
        <f>VLOOKUP($A1311,'Supporting Data'!$A$2:$BH$1679,7,FALSE)</f>
        <v>79.534698486328125</v>
      </c>
      <c r="G1311" s="128">
        <f>VLOOKUP($A1311,'Supporting Data'!$A$2:$BH$1679,49,FALSE)</f>
        <v>1.9292604178190231E-2</v>
      </c>
      <c r="H1311" s="125">
        <f>VLOOKUP($A1311,'Supporting Data'!$A$2:$BH$1679,6,FALSE)</f>
        <v>78.470466613769531</v>
      </c>
      <c r="I1311" s="128">
        <f>VLOOKUP($A1311,'Supporting Data'!$A$2:$BH$1679,22,FALSE)</f>
        <v>8.3601288497447968E-2</v>
      </c>
      <c r="J1311" s="125">
        <f>VLOOKUP($A1311,'Supporting Data'!$A$2:$BH$1679,8,FALSE)</f>
        <v>81.556747436523438</v>
      </c>
      <c r="K1311" s="128">
        <f>VLOOKUP($A1311,'Supporting Data'!$A$2:$BH$1679,49,FALSE)</f>
        <v>1.9292604178190231E-2</v>
      </c>
      <c r="L1311" s="125">
        <f>VLOOKUP($A1311,'Supporting Data'!$A$2:$BH$1679,26,FALSE)</f>
        <v>88.243644714355469</v>
      </c>
      <c r="M1311" s="125">
        <f>VLOOKUP($A1311,'Supporting Data'!$A$2:$BH$1679,53,FALSE)</f>
        <v>81.247650146484375</v>
      </c>
    </row>
    <row r="1312" spans="1:13" x14ac:dyDescent="0.3">
      <c r="A1312" s="4">
        <v>961104160</v>
      </c>
      <c r="B1312" s="3" t="s">
        <v>459</v>
      </c>
      <c r="C1312" s="3" t="s">
        <v>1905</v>
      </c>
      <c r="D1312" s="125">
        <f>VLOOKUP($A1312,'Supporting Data'!$A$2:$BH$1679,5,FALSE)</f>
        <v>80.075027465820313</v>
      </c>
      <c r="E1312" s="128">
        <f>VLOOKUP($A1312,'Supporting Data'!$A$2:$BH$1679,16,FALSE)</f>
        <v>0.17872340977191931</v>
      </c>
      <c r="F1312" s="125">
        <f>VLOOKUP($A1312,'Supporting Data'!$A$2:$BH$1679,7,FALSE)</f>
        <v>80.159126281738281</v>
      </c>
      <c r="G1312" s="128">
        <f>VLOOKUP($A1312,'Supporting Data'!$A$2:$BH$1679,49,FALSE)</f>
        <v>0.1186440661549568</v>
      </c>
      <c r="H1312" s="125">
        <f>VLOOKUP($A1312,'Supporting Data'!$A$2:$BH$1679,6,FALSE)</f>
        <v>81.624671936035156</v>
      </c>
      <c r="I1312" s="128">
        <f>VLOOKUP($A1312,'Supporting Data'!$A$2:$BH$1679,22,FALSE)</f>
        <v>0.17872340977191931</v>
      </c>
      <c r="J1312" s="125">
        <f>VLOOKUP($A1312,'Supporting Data'!$A$2:$BH$1679,8,FALSE)</f>
        <v>83.452346801757813</v>
      </c>
      <c r="K1312" s="128">
        <f>VLOOKUP($A1312,'Supporting Data'!$A$2:$BH$1679,49,FALSE)</f>
        <v>0.1186440661549568</v>
      </c>
      <c r="L1312" s="125">
        <f>VLOOKUP($A1312,'Supporting Data'!$A$2:$BH$1679,26,FALSE)</f>
        <v>85.826911926269531</v>
      </c>
      <c r="M1312" s="125">
        <f>VLOOKUP($A1312,'Supporting Data'!$A$2:$BH$1679,53,FALSE)</f>
        <v>86.608810424804688</v>
      </c>
    </row>
    <row r="1313" spans="1:13" x14ac:dyDescent="0.3">
      <c r="A1313" s="4">
        <v>960945040</v>
      </c>
      <c r="B1313" s="3" t="s">
        <v>448</v>
      </c>
      <c r="C1313" s="3" t="s">
        <v>1851</v>
      </c>
      <c r="D1313" s="125">
        <f>VLOOKUP($A1313,'Supporting Data'!$A$2:$BH$1679,5,FALSE)</f>
        <v>78.442245483398438</v>
      </c>
      <c r="E1313" s="128">
        <f>VLOOKUP($A1313,'Supporting Data'!$A$2:$BH$1679,16,FALSE)</f>
        <v>0.57766991853713989</v>
      </c>
      <c r="F1313" s="125">
        <f>VLOOKUP($A1313,'Supporting Data'!$A$2:$BH$1679,7,FALSE)</f>
        <v>80.692916870117188</v>
      </c>
      <c r="G1313" s="128">
        <f>VLOOKUP($A1313,'Supporting Data'!$A$2:$BH$1679,49,FALSE)</f>
        <v>0.27777779102325439</v>
      </c>
      <c r="H1313" s="125">
        <f>VLOOKUP($A1313,'Supporting Data'!$A$2:$BH$1679,6,FALSE)</f>
        <v>76.813316345214844</v>
      </c>
      <c r="I1313" s="128">
        <f>VLOOKUP($A1313,'Supporting Data'!$A$2:$BH$1679,22,FALSE)</f>
        <v>0.34722220897674561</v>
      </c>
      <c r="J1313" s="125">
        <f>VLOOKUP($A1313,'Supporting Data'!$A$2:$BH$1679,8,FALSE)</f>
        <v>81.791847229003906</v>
      </c>
      <c r="K1313" s="128">
        <f>VLOOKUP($A1313,'Supporting Data'!$A$2:$BH$1679,49,FALSE)</f>
        <v>0.27777779102325439</v>
      </c>
      <c r="L1313" s="125">
        <f>VLOOKUP($A1313,'Supporting Data'!$A$2:$BH$1679,26,FALSE)</f>
        <v>80.389259338378906</v>
      </c>
      <c r="M1313" s="125">
        <f>VLOOKUP($A1313,'Supporting Data'!$A$2:$BH$1679,53,FALSE)</f>
        <v>78.422737121582031</v>
      </c>
    </row>
    <row r="1314" spans="1:13" x14ac:dyDescent="0.3">
      <c r="A1314" s="4">
        <v>960945000</v>
      </c>
      <c r="B1314" s="3" t="s">
        <v>448</v>
      </c>
      <c r="C1314" s="3" t="s">
        <v>1849</v>
      </c>
      <c r="D1314" s="125">
        <f>VLOOKUP($A1314,'Supporting Data'!$A$2:$BH$1679,5,FALSE)</f>
        <v>83.202781677246094</v>
      </c>
      <c r="E1314" s="128">
        <f>VLOOKUP($A1314,'Supporting Data'!$A$2:$BH$1679,16,FALSE)</f>
        <v>0.48404255509376531</v>
      </c>
      <c r="F1314" s="125">
        <f>VLOOKUP($A1314,'Supporting Data'!$A$2:$BH$1679,7,FALSE)</f>
        <v>81.228988647460938</v>
      </c>
      <c r="G1314" s="128">
        <f>VLOOKUP($A1314,'Supporting Data'!$A$2:$BH$1679,49,FALSE)</f>
        <v>0.25581395626068121</v>
      </c>
      <c r="H1314" s="125">
        <f>VLOOKUP($A1314,'Supporting Data'!$A$2:$BH$1679,6,FALSE)</f>
        <v>82.529205322265625</v>
      </c>
      <c r="I1314" s="128">
        <f>VLOOKUP($A1314,'Supporting Data'!$A$2:$BH$1679,22,FALSE)</f>
        <v>0.34883719682693481</v>
      </c>
      <c r="J1314" s="125">
        <f>VLOOKUP($A1314,'Supporting Data'!$A$2:$BH$1679,8,FALSE)</f>
        <v>82.321647644042969</v>
      </c>
      <c r="K1314" s="128">
        <f>VLOOKUP($A1314,'Supporting Data'!$A$2:$BH$1679,49,FALSE)</f>
        <v>0.25581395626068121</v>
      </c>
      <c r="L1314" s="125">
        <f>VLOOKUP($A1314,'Supporting Data'!$A$2:$BH$1679,26,FALSE)</f>
        <v>85.222724914550781</v>
      </c>
      <c r="M1314" s="125">
        <f>VLOOKUP($A1314,'Supporting Data'!$A$2:$BH$1679,53,FALSE)</f>
        <v>83.969467163085938</v>
      </c>
    </row>
    <row r="1315" spans="1:13" x14ac:dyDescent="0.3">
      <c r="A1315" s="4">
        <v>500124020</v>
      </c>
      <c r="B1315" s="3" t="s">
        <v>262</v>
      </c>
      <c r="C1315" s="3" t="s">
        <v>1344</v>
      </c>
      <c r="D1315" s="125">
        <f>VLOOKUP($A1315,'Supporting Data'!$A$2:$BH$1679,5,FALSE)</f>
        <v>87.242416381835938</v>
      </c>
      <c r="E1315" s="128">
        <f>VLOOKUP($A1315,'Supporting Data'!$A$2:$BH$1679,16,FALSE)</f>
        <v>0.38636362552642822</v>
      </c>
      <c r="F1315" s="125">
        <f>VLOOKUP($A1315,'Supporting Data'!$A$2:$BH$1679,7,FALSE)</f>
        <v>86.539642333984375</v>
      </c>
      <c r="G1315" s="128">
        <f>VLOOKUP($A1315,'Supporting Data'!$A$2:$BH$1679,49,FALSE)</f>
        <v>0.27927929162979132</v>
      </c>
      <c r="H1315" s="125">
        <f>VLOOKUP($A1315,'Supporting Data'!$A$2:$BH$1679,6,FALSE)</f>
        <v>86.866035461425781</v>
      </c>
      <c r="I1315" s="128">
        <f>VLOOKUP($A1315,'Supporting Data'!$A$2:$BH$1679,22,FALSE)</f>
        <v>0.27027025818824768</v>
      </c>
      <c r="J1315" s="125">
        <f>VLOOKUP($A1315,'Supporting Data'!$A$2:$BH$1679,8,FALSE)</f>
        <v>88.679428100585938</v>
      </c>
      <c r="K1315" s="128">
        <f>VLOOKUP($A1315,'Supporting Data'!$A$2:$BH$1679,49,FALSE)</f>
        <v>0.27927929162979132</v>
      </c>
      <c r="L1315" s="125">
        <f>VLOOKUP($A1315,'Supporting Data'!$A$2:$BH$1679,26,FALSE)</f>
        <v>84.014358520507813</v>
      </c>
      <c r="M1315" s="125">
        <f>VLOOKUP($A1315,'Supporting Data'!$A$2:$BH$1679,53,FALSE)</f>
        <v>85.763397216796875</v>
      </c>
    </row>
    <row r="1316" spans="1:13" x14ac:dyDescent="0.3">
      <c r="A1316" s="4">
        <v>960944090</v>
      </c>
      <c r="B1316" s="3" t="s">
        <v>448</v>
      </c>
      <c r="C1316" s="3" t="s">
        <v>1848</v>
      </c>
      <c r="D1316" s="125">
        <f>VLOOKUP($A1316,'Supporting Data'!$A$2:$BH$1679,5,FALSE)</f>
        <v>84.505538940429688</v>
      </c>
      <c r="E1316" s="128">
        <f>VLOOKUP($A1316,'Supporting Data'!$A$2:$BH$1679,16,FALSE)</f>
        <v>0.52247190475463867</v>
      </c>
      <c r="F1316" s="125">
        <f>VLOOKUP($A1316,'Supporting Data'!$A$2:$BH$1679,7,FALSE)</f>
        <v>85.969886779785156</v>
      </c>
      <c r="G1316" s="128">
        <f>VLOOKUP($A1316,'Supporting Data'!$A$2:$BH$1679,49,FALSE)</f>
        <v>0.2291666716337204</v>
      </c>
      <c r="H1316" s="125">
        <f>VLOOKUP($A1316,'Supporting Data'!$A$2:$BH$1679,6,FALSE)</f>
        <v>83.189018249511719</v>
      </c>
      <c r="I1316" s="128">
        <f>VLOOKUP($A1316,'Supporting Data'!$A$2:$BH$1679,22,FALSE)</f>
        <v>0.3125</v>
      </c>
      <c r="J1316" s="125">
        <f>VLOOKUP($A1316,'Supporting Data'!$A$2:$BH$1679,8,FALSE)</f>
        <v>88.340690612792969</v>
      </c>
      <c r="K1316" s="128">
        <f>VLOOKUP($A1316,'Supporting Data'!$A$2:$BH$1679,49,FALSE)</f>
        <v>0.2291666716337204</v>
      </c>
      <c r="L1316" s="125">
        <f>VLOOKUP($A1316,'Supporting Data'!$A$2:$BH$1679,26,FALSE)</f>
        <v>83.108085632324219</v>
      </c>
      <c r="M1316" s="125">
        <f>VLOOKUP($A1316,'Supporting Data'!$A$2:$BH$1679,53,FALSE)</f>
        <v>84.423103332519531</v>
      </c>
    </row>
    <row r="1317" spans="1:13" x14ac:dyDescent="0.3">
      <c r="A1317" s="4">
        <v>960914125</v>
      </c>
      <c r="B1317" s="3" t="s">
        <v>445</v>
      </c>
      <c r="C1317" s="3" t="s">
        <v>1816</v>
      </c>
      <c r="D1317" s="125">
        <f>VLOOKUP($A1317,'Supporting Data'!$A$2:$BH$1679,5,FALSE)</f>
        <v>83.364944458007813</v>
      </c>
      <c r="E1317" s="128">
        <f>VLOOKUP($A1317,'Supporting Data'!$A$2:$BH$1679,16,FALSE)</f>
        <v>0.48387095332145691</v>
      </c>
      <c r="F1317" s="125">
        <f>VLOOKUP($A1317,'Supporting Data'!$A$2:$BH$1679,7,FALSE)</f>
        <v>89.250900268554688</v>
      </c>
      <c r="G1317" s="128">
        <f>VLOOKUP($A1317,'Supporting Data'!$A$2:$BH$1679,49,FALSE)</f>
        <v>0.20000000298023221</v>
      </c>
      <c r="H1317" s="125">
        <f>VLOOKUP($A1317,'Supporting Data'!$A$2:$BH$1679,6,FALSE)</f>
        <v>82.398727416992188</v>
      </c>
      <c r="I1317" s="128">
        <f>VLOOKUP($A1317,'Supporting Data'!$A$2:$BH$1679,22,FALSE)</f>
        <v>0.22352941334247589</v>
      </c>
      <c r="J1317" s="125">
        <f>VLOOKUP($A1317,'Supporting Data'!$A$2:$BH$1679,8,FALSE)</f>
        <v>87.482505798339844</v>
      </c>
      <c r="K1317" s="128">
        <f>VLOOKUP($A1317,'Supporting Data'!$A$2:$BH$1679,49,FALSE)</f>
        <v>0.20000000298023221</v>
      </c>
      <c r="L1317" s="125">
        <f>VLOOKUP($A1317,'Supporting Data'!$A$2:$BH$1679,26,FALSE)</f>
        <v>81.89971923828125</v>
      </c>
      <c r="M1317" s="125">
        <f>VLOOKUP($A1317,'Supporting Data'!$A$2:$BH$1679,53,FALSE)</f>
        <v>86.711906433105469</v>
      </c>
    </row>
    <row r="1318" spans="1:13" x14ac:dyDescent="0.3">
      <c r="A1318" s="4">
        <v>960913020</v>
      </c>
      <c r="B1318" s="3" t="s">
        <v>445</v>
      </c>
      <c r="C1318" s="3" t="s">
        <v>1803</v>
      </c>
      <c r="D1318" s="125">
        <f>VLOOKUP($A1318,'Supporting Data'!$A$2:$BH$1679,5,FALSE)</f>
        <v>87.838577270507813</v>
      </c>
      <c r="E1318" s="128">
        <f>VLOOKUP($A1318,'Supporting Data'!$A$2:$BH$1679,16,FALSE)</f>
        <v>0.70086288452148438</v>
      </c>
      <c r="F1318" s="125">
        <f>VLOOKUP($A1318,'Supporting Data'!$A$2:$BH$1679,7,FALSE)</f>
        <v>83.613327026367188</v>
      </c>
      <c r="G1318" s="128">
        <f>VLOOKUP($A1318,'Supporting Data'!$A$2:$BH$1679,49,FALSE)</f>
        <v>0.2968197762966156</v>
      </c>
      <c r="H1318" s="125">
        <f>VLOOKUP($A1318,'Supporting Data'!$A$2:$BH$1679,6,FALSE)</f>
        <v>87.138839721679688</v>
      </c>
      <c r="I1318" s="128">
        <f>VLOOKUP($A1318,'Supporting Data'!$A$2:$BH$1679,22,FALSE)</f>
        <v>0.43109539151191711</v>
      </c>
      <c r="J1318" s="125">
        <f>VLOOKUP($A1318,'Supporting Data'!$A$2:$BH$1679,8,FALSE)</f>
        <v>81.462089538574219</v>
      </c>
      <c r="K1318" s="128">
        <f>VLOOKUP($A1318,'Supporting Data'!$A$2:$BH$1679,49,FALSE)</f>
        <v>0.2968197762966156</v>
      </c>
      <c r="L1318" s="125">
        <f>VLOOKUP($A1318,'Supporting Data'!$A$2:$BH$1679,26,FALSE)</f>
        <v>88.243644714355469</v>
      </c>
      <c r="M1318" s="125">
        <f>VLOOKUP($A1318,'Supporting Data'!$A$2:$BH$1679,53,FALSE)</f>
        <v>82.670417785644531</v>
      </c>
    </row>
    <row r="1319" spans="1:13" x14ac:dyDescent="0.3">
      <c r="A1319" s="4">
        <v>100934070</v>
      </c>
      <c r="B1319" s="3" t="s">
        <v>43</v>
      </c>
      <c r="C1319" s="3" t="s">
        <v>646</v>
      </c>
      <c r="D1319" s="125">
        <f>VLOOKUP($A1319,'Supporting Data'!$A$2:$BH$1679,5,FALSE)</f>
        <v>84.035842895507813</v>
      </c>
      <c r="E1319" s="128">
        <f>VLOOKUP($A1319,'Supporting Data'!$A$2:$BH$1679,16,FALSE)</f>
        <v>0.28571429848670959</v>
      </c>
      <c r="F1319" s="125">
        <f>VLOOKUP($A1319,'Supporting Data'!$A$2:$BH$1679,7,FALSE)</f>
        <v>86.064308166503906</v>
      </c>
      <c r="G1319" s="128">
        <f>VLOOKUP($A1319,'Supporting Data'!$A$2:$BH$1679,49,FALSE)</f>
        <v>0.1726190447807312</v>
      </c>
      <c r="H1319" s="125">
        <f>VLOOKUP($A1319,'Supporting Data'!$A$2:$BH$1679,6,FALSE)</f>
        <v>85.516159057617188</v>
      </c>
      <c r="I1319" s="128">
        <f>VLOOKUP($A1319,'Supporting Data'!$A$2:$BH$1679,22,FALSE)</f>
        <v>0.28571429848670959</v>
      </c>
      <c r="J1319" s="125">
        <f>VLOOKUP($A1319,'Supporting Data'!$A$2:$BH$1679,8,FALSE)</f>
        <v>87.433113098144531</v>
      </c>
      <c r="K1319" s="128">
        <f>VLOOKUP($A1319,'Supporting Data'!$A$2:$BH$1679,49,FALSE)</f>
        <v>0.1726190447807312</v>
      </c>
      <c r="L1319" s="125">
        <f>VLOOKUP($A1319,'Supporting Data'!$A$2:$BH$1679,26,FALSE)</f>
        <v>82.805992126464844</v>
      </c>
      <c r="M1319" s="125">
        <f>VLOOKUP($A1319,'Supporting Data'!$A$2:$BH$1679,53,FALSE)</f>
        <v>86.299514770507813</v>
      </c>
    </row>
    <row r="1320" spans="1:13" x14ac:dyDescent="0.3">
      <c r="A1320" s="4">
        <v>489183920</v>
      </c>
      <c r="B1320" s="3" t="s">
        <v>239</v>
      </c>
      <c r="C1320" s="3" t="s">
        <v>1278</v>
      </c>
      <c r="D1320" s="125">
        <f>VLOOKUP($A1320,'Supporting Data'!$A$2:$BH$1679,5,FALSE)</f>
        <v>86.599929809570313</v>
      </c>
      <c r="E1320" s="128">
        <f>VLOOKUP($A1320,'Supporting Data'!$A$2:$BH$1679,16,FALSE)</f>
        <v>0.1550000011920929</v>
      </c>
      <c r="F1320" s="125">
        <f>VLOOKUP($A1320,'Supporting Data'!$A$2:$BH$1679,7,FALSE)</f>
        <v>85.151649475097656</v>
      </c>
      <c r="G1320" s="128">
        <f>VLOOKUP($A1320,'Supporting Data'!$A$2:$BH$1679,49,FALSE)</f>
        <v>9.4999998807907104E-2</v>
      </c>
      <c r="H1320" s="125">
        <f>VLOOKUP($A1320,'Supporting Data'!$A$2:$BH$1679,6,FALSE)</f>
        <v>88.288749694824219</v>
      </c>
      <c r="I1320" s="128">
        <f>VLOOKUP($A1320,'Supporting Data'!$A$2:$BH$1679,22,FALSE)</f>
        <v>0.1550000011920929</v>
      </c>
      <c r="J1320" s="125">
        <f>VLOOKUP($A1320,'Supporting Data'!$A$2:$BH$1679,8,FALSE)</f>
        <v>87.209846496582031</v>
      </c>
      <c r="K1320" s="128">
        <f>VLOOKUP($A1320,'Supporting Data'!$A$2:$BH$1679,49,FALSE)</f>
        <v>9.4999998807907104E-2</v>
      </c>
      <c r="L1320" s="125">
        <f>VLOOKUP($A1320,'Supporting Data'!$A$2:$BH$1679,26,FALSE)</f>
        <v>84.920639038085938</v>
      </c>
      <c r="M1320" s="125">
        <f>VLOOKUP($A1320,'Supporting Data'!$A$2:$BH$1679,53,FALSE)</f>
        <v>86.505706787109375</v>
      </c>
    </row>
    <row r="1321" spans="1:13" x14ac:dyDescent="0.3">
      <c r="A1321" s="4">
        <v>480736000</v>
      </c>
      <c r="B1321" s="3" t="s">
        <v>222</v>
      </c>
      <c r="C1321" s="3" t="s">
        <v>1202</v>
      </c>
      <c r="D1321" s="125">
        <f>VLOOKUP($A1321,'Supporting Data'!$A$2:$BH$1679,5,FALSE)</f>
        <v>92.007644653320313</v>
      </c>
      <c r="E1321" s="128">
        <f>VLOOKUP($A1321,'Supporting Data'!$A$2:$BH$1679,16,FALSE)</f>
        <v>0.1951219439506531</v>
      </c>
      <c r="F1321" s="125">
        <f>VLOOKUP($A1321,'Supporting Data'!$A$2:$BH$1679,7,FALSE)</f>
        <v>86.332229614257813</v>
      </c>
      <c r="G1321" s="128">
        <f>VLOOKUP($A1321,'Supporting Data'!$A$2:$BH$1679,49,FALSE)</f>
        <v>3.4188035875558853E-2</v>
      </c>
      <c r="H1321" s="125">
        <f>VLOOKUP($A1321,'Supporting Data'!$A$2:$BH$1679,6,FALSE)</f>
        <v>92.446586608886719</v>
      </c>
      <c r="I1321" s="128">
        <f>VLOOKUP($A1321,'Supporting Data'!$A$2:$BH$1679,22,FALSE)</f>
        <v>0.17241379618644709</v>
      </c>
      <c r="J1321" s="125">
        <f>VLOOKUP($A1321,'Supporting Data'!$A$2:$BH$1679,8,FALSE)</f>
        <v>86.669815063476563</v>
      </c>
      <c r="K1321" s="128">
        <f>VLOOKUP($A1321,'Supporting Data'!$A$2:$BH$1679,49,FALSE)</f>
        <v>3.4188035875558853E-2</v>
      </c>
      <c r="L1321" s="125">
        <f>VLOOKUP($A1321,'Supporting Data'!$A$2:$BH$1679,26,FALSE)</f>
        <v>87.941551208496094</v>
      </c>
      <c r="M1321" s="125">
        <f>VLOOKUP($A1321,'Supporting Data'!$A$2:$BH$1679,53,FALSE)</f>
        <v>86.237648010253906</v>
      </c>
    </row>
    <row r="1322" spans="1:13" x14ac:dyDescent="0.3">
      <c r="A1322" s="4">
        <v>960943040</v>
      </c>
      <c r="B1322" s="3" t="s">
        <v>448</v>
      </c>
      <c r="C1322" s="3" t="s">
        <v>985</v>
      </c>
      <c r="D1322" s="125">
        <f>VLOOKUP($A1322,'Supporting Data'!$A$2:$BH$1679,5,FALSE)</f>
        <v>85.435760498046875</v>
      </c>
      <c r="E1322" s="128">
        <f>VLOOKUP($A1322,'Supporting Data'!$A$2:$BH$1679,16,FALSE)</f>
        <v>0.47794118523597717</v>
      </c>
      <c r="F1322" s="125">
        <f>VLOOKUP($A1322,'Supporting Data'!$A$2:$BH$1679,7,FALSE)</f>
        <v>84.606544494628906</v>
      </c>
      <c r="G1322" s="128">
        <f>VLOOKUP($A1322,'Supporting Data'!$A$2:$BH$1679,49,FALSE)</f>
        <v>0.1761658042669296</v>
      </c>
      <c r="H1322" s="125">
        <f>VLOOKUP($A1322,'Supporting Data'!$A$2:$BH$1679,6,FALSE)</f>
        <v>84.830520629882813</v>
      </c>
      <c r="I1322" s="128">
        <f>VLOOKUP($A1322,'Supporting Data'!$A$2:$BH$1679,22,FALSE)</f>
        <v>0.32989689707756042</v>
      </c>
      <c r="J1322" s="125">
        <f>VLOOKUP($A1322,'Supporting Data'!$A$2:$BH$1679,8,FALSE)</f>
        <v>85.65313720703125</v>
      </c>
      <c r="K1322" s="128">
        <f>VLOOKUP($A1322,'Supporting Data'!$A$2:$BH$1679,49,FALSE)</f>
        <v>0.1761658042669296</v>
      </c>
      <c r="L1322" s="125">
        <f>VLOOKUP($A1322,'Supporting Data'!$A$2:$BH$1679,26,FALSE)</f>
        <v>88.847831726074219</v>
      </c>
      <c r="M1322" s="125">
        <f>VLOOKUP($A1322,'Supporting Data'!$A$2:$BH$1679,53,FALSE)</f>
        <v>88.95947265625</v>
      </c>
    </row>
    <row r="1323" spans="1:13" x14ac:dyDescent="0.3">
      <c r="A1323" s="4">
        <v>489286905</v>
      </c>
      <c r="B1323" s="3" t="s">
        <v>245</v>
      </c>
      <c r="C1323" s="3" t="s">
        <v>1287</v>
      </c>
      <c r="D1323" s="125">
        <f>VLOOKUP($A1323,'Supporting Data'!$A$2:$BH$1679,5,FALSE)</f>
        <v>93.751373291015625</v>
      </c>
      <c r="E1323" s="128">
        <f>VLOOKUP($A1323,'Supporting Data'!$A$2:$BH$1679,16,FALSE)</f>
        <v>0.3055555522441864</v>
      </c>
      <c r="F1323" s="125">
        <f>VLOOKUP($A1323,'Supporting Data'!$A$2:$BH$1679,7,FALSE)</f>
        <v>88.133102416992188</v>
      </c>
      <c r="G1323" s="128">
        <f>VLOOKUP($A1323,'Supporting Data'!$A$2:$BH$1679,49,FALSE)</f>
        <v>6.25E-2</v>
      </c>
      <c r="H1323" s="125">
        <f>VLOOKUP($A1323,'Supporting Data'!$A$2:$BH$1679,6,FALSE)</f>
        <v>90.52056884765625</v>
      </c>
      <c r="I1323" s="128">
        <f>VLOOKUP($A1323,'Supporting Data'!$A$2:$BH$1679,22,FALSE)</f>
        <v>0.17499999701976779</v>
      </c>
      <c r="J1323" s="125">
        <f>VLOOKUP($A1323,'Supporting Data'!$A$2:$BH$1679,8,FALSE)</f>
        <v>83.149642944335938</v>
      </c>
      <c r="K1323" s="128">
        <f>VLOOKUP($A1323,'Supporting Data'!$A$2:$BH$1679,49,FALSE)</f>
        <v>6.25E-2</v>
      </c>
      <c r="L1323" s="125">
        <f>VLOOKUP($A1323,'Supporting Data'!$A$2:$BH$1679,26,FALSE)</f>
        <v>0</v>
      </c>
      <c r="M1323" s="125">
        <f>VLOOKUP($A1323,'Supporting Data'!$A$2:$BH$1679,53,FALSE)</f>
        <v>0</v>
      </c>
    </row>
    <row r="1324" spans="1:13" x14ac:dyDescent="0.3">
      <c r="A1324" s="4">
        <v>960905060</v>
      </c>
      <c r="B1324" s="3" t="s">
        <v>444</v>
      </c>
      <c r="C1324" s="3" t="s">
        <v>1798</v>
      </c>
      <c r="D1324" s="125">
        <f>VLOOKUP($A1324,'Supporting Data'!$A$2:$BH$1679,5,FALSE)</f>
        <v>83.469528198242188</v>
      </c>
      <c r="E1324" s="128">
        <f>VLOOKUP($A1324,'Supporting Data'!$A$2:$BH$1679,16,FALSE)</f>
        <v>0.26690390706062322</v>
      </c>
      <c r="F1324" s="125">
        <f>VLOOKUP($A1324,'Supporting Data'!$A$2:$BH$1679,7,FALSE)</f>
        <v>81.028083801269531</v>
      </c>
      <c r="G1324" s="128">
        <f>VLOOKUP($A1324,'Supporting Data'!$A$2:$BH$1679,49,FALSE)</f>
        <v>0.1357466131448746</v>
      </c>
      <c r="H1324" s="125">
        <f>VLOOKUP($A1324,'Supporting Data'!$A$2:$BH$1679,6,FALSE)</f>
        <v>84.353050231933594</v>
      </c>
      <c r="I1324" s="128">
        <f>VLOOKUP($A1324,'Supporting Data'!$A$2:$BH$1679,22,FALSE)</f>
        <v>0.21266968548297879</v>
      </c>
      <c r="J1324" s="125">
        <f>VLOOKUP($A1324,'Supporting Data'!$A$2:$BH$1679,8,FALSE)</f>
        <v>82.473312377929688</v>
      </c>
      <c r="K1324" s="128">
        <f>VLOOKUP($A1324,'Supporting Data'!$A$2:$BH$1679,49,FALSE)</f>
        <v>0.1357466131448746</v>
      </c>
      <c r="L1324" s="125">
        <f>VLOOKUP($A1324,'Supporting Data'!$A$2:$BH$1679,26,FALSE)</f>
        <v>80.691352844238281</v>
      </c>
      <c r="M1324" s="125">
        <f>VLOOKUP($A1324,'Supporting Data'!$A$2:$BH$1679,53,FALSE)</f>
        <v>77.30926513671875</v>
      </c>
    </row>
    <row r="1325" spans="1:13" x14ac:dyDescent="0.3">
      <c r="A1325" s="4">
        <v>960894260</v>
      </c>
      <c r="B1325" s="3" t="s">
        <v>443</v>
      </c>
      <c r="C1325" s="3" t="s">
        <v>1792</v>
      </c>
      <c r="D1325" s="125">
        <f>VLOOKUP($A1325,'Supporting Data'!$A$2:$BH$1679,5,FALSE)</f>
        <v>83.554847717285156</v>
      </c>
      <c r="E1325" s="128">
        <f>VLOOKUP($A1325,'Supporting Data'!$A$2:$BH$1679,16,FALSE)</f>
        <v>0.26100629568099981</v>
      </c>
      <c r="F1325" s="125">
        <f>VLOOKUP($A1325,'Supporting Data'!$A$2:$BH$1679,7,FALSE)</f>
        <v>81.281234741210938</v>
      </c>
      <c r="G1325" s="128">
        <f>VLOOKUP($A1325,'Supporting Data'!$A$2:$BH$1679,49,FALSE)</f>
        <v>0.1128526628017426</v>
      </c>
      <c r="H1325" s="125">
        <f>VLOOKUP($A1325,'Supporting Data'!$A$2:$BH$1679,6,FALSE)</f>
        <v>85.188751220703125</v>
      </c>
      <c r="I1325" s="128">
        <f>VLOOKUP($A1325,'Supporting Data'!$A$2:$BH$1679,22,FALSE)</f>
        <v>0.26100629568099981</v>
      </c>
      <c r="J1325" s="125">
        <f>VLOOKUP($A1325,'Supporting Data'!$A$2:$BH$1679,8,FALSE)</f>
        <v>83.460517883300781</v>
      </c>
      <c r="K1325" s="128">
        <f>VLOOKUP($A1325,'Supporting Data'!$A$2:$BH$1679,49,FALSE)</f>
        <v>0.1128526628017426</v>
      </c>
      <c r="L1325" s="125">
        <f>VLOOKUP($A1325,'Supporting Data'!$A$2:$BH$1679,26,FALSE)</f>
        <v>86.129005432128906</v>
      </c>
      <c r="M1325" s="125">
        <f>VLOOKUP($A1325,'Supporting Data'!$A$2:$BH$1679,53,FALSE)</f>
        <v>83.886993408203125</v>
      </c>
    </row>
    <row r="1326" spans="1:13" x14ac:dyDescent="0.3">
      <c r="A1326" s="4">
        <v>960884020</v>
      </c>
      <c r="B1326" s="3" t="s">
        <v>442</v>
      </c>
      <c r="C1326" s="3" t="s">
        <v>1763</v>
      </c>
      <c r="D1326" s="125">
        <f>VLOOKUP($A1326,'Supporting Data'!$A$2:$BH$1679,5,FALSE)</f>
        <v>80.938217163085938</v>
      </c>
      <c r="E1326" s="128">
        <f>VLOOKUP($A1326,'Supporting Data'!$A$2:$BH$1679,16,FALSE)</f>
        <v>0.1510791331529617</v>
      </c>
      <c r="F1326" s="125">
        <f>VLOOKUP($A1326,'Supporting Data'!$A$2:$BH$1679,7,FALSE)</f>
        <v>79.373008728027344</v>
      </c>
      <c r="G1326" s="128">
        <f>VLOOKUP($A1326,'Supporting Data'!$A$2:$BH$1679,49,FALSE)</f>
        <v>2.238805964589119E-2</v>
      </c>
      <c r="H1326" s="125">
        <f>VLOOKUP($A1326,'Supporting Data'!$A$2:$BH$1679,6,FALSE)</f>
        <v>82.40484619140625</v>
      </c>
      <c r="I1326" s="128">
        <f>VLOOKUP($A1326,'Supporting Data'!$A$2:$BH$1679,22,FALSE)</f>
        <v>0.1510791331529617</v>
      </c>
      <c r="J1326" s="125">
        <f>VLOOKUP($A1326,'Supporting Data'!$A$2:$BH$1679,8,FALSE)</f>
        <v>80.360183715820313</v>
      </c>
      <c r="K1326" s="128">
        <f>VLOOKUP($A1326,'Supporting Data'!$A$2:$BH$1679,49,FALSE)</f>
        <v>2.238805964589119E-2</v>
      </c>
      <c r="L1326" s="125">
        <f>VLOOKUP($A1326,'Supporting Data'!$A$2:$BH$1679,26,FALSE)</f>
        <v>83.712272644042969</v>
      </c>
      <c r="M1326" s="125">
        <f>VLOOKUP($A1326,'Supporting Data'!$A$2:$BH$1679,53,FALSE)</f>
        <v>81.165176391601563</v>
      </c>
    </row>
    <row r="1327" spans="1:13" x14ac:dyDescent="0.3">
      <c r="A1327" s="4">
        <v>480734070</v>
      </c>
      <c r="B1327" s="3" t="s">
        <v>222</v>
      </c>
      <c r="C1327" s="3" t="s">
        <v>1195</v>
      </c>
      <c r="D1327" s="125">
        <f>VLOOKUP($A1327,'Supporting Data'!$A$2:$BH$1679,5,FALSE)</f>
        <v>90.624603271484375</v>
      </c>
      <c r="E1327" s="128">
        <f>VLOOKUP($A1327,'Supporting Data'!$A$2:$BH$1679,16,FALSE)</f>
        <v>0.35862070322036738</v>
      </c>
      <c r="F1327" s="125">
        <f>VLOOKUP($A1327,'Supporting Data'!$A$2:$BH$1679,7,FALSE)</f>
        <v>89.276870727539063</v>
      </c>
      <c r="G1327" s="128">
        <f>VLOOKUP($A1327,'Supporting Data'!$A$2:$BH$1679,49,FALSE)</f>
        <v>0.14166666567325589</v>
      </c>
      <c r="H1327" s="125">
        <f>VLOOKUP($A1327,'Supporting Data'!$A$2:$BH$1679,6,FALSE)</f>
        <v>91.389915466308594</v>
      </c>
      <c r="I1327" s="128">
        <f>VLOOKUP($A1327,'Supporting Data'!$A$2:$BH$1679,22,FALSE)</f>
        <v>0.31932774186134338</v>
      </c>
      <c r="J1327" s="125">
        <f>VLOOKUP($A1327,'Supporting Data'!$A$2:$BH$1679,8,FALSE)</f>
        <v>92.942611694335938</v>
      </c>
      <c r="K1327" s="128">
        <f>VLOOKUP($A1327,'Supporting Data'!$A$2:$BH$1679,49,FALSE)</f>
        <v>0.14166666567325589</v>
      </c>
      <c r="L1327" s="125">
        <f>VLOOKUP($A1327,'Supporting Data'!$A$2:$BH$1679,26,FALSE)</f>
        <v>92.472930908203125</v>
      </c>
      <c r="M1327" s="125">
        <f>VLOOKUP($A1327,'Supporting Data'!$A$2:$BH$1679,53,FALSE)</f>
        <v>89.969841003417969</v>
      </c>
    </row>
    <row r="1328" spans="1:13" x14ac:dyDescent="0.3">
      <c r="A1328" s="4">
        <v>480735060</v>
      </c>
      <c r="B1328" s="3" t="s">
        <v>222</v>
      </c>
      <c r="C1328" s="3" t="s">
        <v>1200</v>
      </c>
      <c r="D1328" s="125">
        <f>VLOOKUP($A1328,'Supporting Data'!$A$2:$BH$1679,5,FALSE)</f>
        <v>88.003028869628906</v>
      </c>
      <c r="E1328" s="128">
        <f>VLOOKUP($A1328,'Supporting Data'!$A$2:$BH$1679,16,FALSE)</f>
        <v>0.3928571343421936</v>
      </c>
      <c r="F1328" s="125">
        <f>VLOOKUP($A1328,'Supporting Data'!$A$2:$BH$1679,7,FALSE)</f>
        <v>88.899299621582031</v>
      </c>
      <c r="G1328" s="128">
        <f>VLOOKUP($A1328,'Supporting Data'!$A$2:$BH$1679,49,FALSE)</f>
        <v>0.15517240762710571</v>
      </c>
      <c r="H1328" s="125">
        <f>VLOOKUP($A1328,'Supporting Data'!$A$2:$BH$1679,6,FALSE)</f>
        <v>88.66357421875</v>
      </c>
      <c r="I1328" s="128">
        <f>VLOOKUP($A1328,'Supporting Data'!$A$2:$BH$1679,22,FALSE)</f>
        <v>0.32758620381355291</v>
      </c>
      <c r="J1328" s="125">
        <f>VLOOKUP($A1328,'Supporting Data'!$A$2:$BH$1679,8,FALSE)</f>
        <v>89.503959655761719</v>
      </c>
      <c r="K1328" s="128">
        <f>VLOOKUP($A1328,'Supporting Data'!$A$2:$BH$1679,49,FALSE)</f>
        <v>0.15517240762710571</v>
      </c>
      <c r="L1328" s="125">
        <f>VLOOKUP($A1328,'Supporting Data'!$A$2:$BH$1679,26,FALSE)</f>
        <v>87.63946533203125</v>
      </c>
      <c r="M1328" s="125">
        <f>VLOOKUP($A1328,'Supporting Data'!$A$2:$BH$1679,53,FALSE)</f>
        <v>87.57794189453125</v>
      </c>
    </row>
    <row r="1329" spans="1:13" x14ac:dyDescent="0.3">
      <c r="A1329" s="4">
        <v>1151154730</v>
      </c>
      <c r="B1329" s="3" t="s">
        <v>3792</v>
      </c>
      <c r="C1329" s="3" t="s">
        <v>2072</v>
      </c>
      <c r="D1329" s="125">
        <f>VLOOKUP($A1329,'Supporting Data'!$A$2:$BH$1679,5,FALSE)</f>
        <v>83.43121337890625</v>
      </c>
      <c r="E1329" s="128">
        <f>VLOOKUP($A1329,'Supporting Data'!$A$2:$BH$1679,16,FALSE)</f>
        <v>0.1044776141643524</v>
      </c>
      <c r="F1329" s="125">
        <f>VLOOKUP($A1329,'Supporting Data'!$A$2:$BH$1679,7,FALSE)</f>
        <v>85.379096984863281</v>
      </c>
      <c r="G1329" s="128">
        <f>VLOOKUP($A1329,'Supporting Data'!$A$2:$BH$1679,49,FALSE)</f>
        <v>5.2238807082176208E-2</v>
      </c>
      <c r="H1329" s="125">
        <f>VLOOKUP($A1329,'Supporting Data'!$A$2:$BH$1679,6,FALSE)</f>
        <v>85.043350219726563</v>
      </c>
      <c r="I1329" s="128">
        <f>VLOOKUP($A1329,'Supporting Data'!$A$2:$BH$1679,22,FALSE)</f>
        <v>0.1044776141643524</v>
      </c>
      <c r="J1329" s="125">
        <f>VLOOKUP($A1329,'Supporting Data'!$A$2:$BH$1679,8,FALSE)</f>
        <v>85.378982543945313</v>
      </c>
      <c r="K1329" s="128">
        <f>VLOOKUP($A1329,'Supporting Data'!$A$2:$BH$1679,49,FALSE)</f>
        <v>5.2238807082176208E-2</v>
      </c>
      <c r="L1329" s="125">
        <f>VLOOKUP($A1329,'Supporting Data'!$A$2:$BH$1679,26,FALSE)</f>
        <v>82.201812744140625</v>
      </c>
      <c r="M1329" s="125">
        <f>VLOOKUP($A1329,'Supporting Data'!$A$2:$BH$1679,53,FALSE)</f>
        <v>82.670417785644531</v>
      </c>
    </row>
    <row r="1330" spans="1:13" x14ac:dyDescent="0.3">
      <c r="A1330" s="4">
        <v>960926020</v>
      </c>
      <c r="B1330" s="3" t="s">
        <v>446</v>
      </c>
      <c r="C1330" s="3" t="s">
        <v>1832</v>
      </c>
      <c r="D1330" s="125">
        <f>VLOOKUP($A1330,'Supporting Data'!$A$2:$BH$1679,5,FALSE)</f>
        <v>84.084785461425781</v>
      </c>
      <c r="E1330" s="128">
        <f>VLOOKUP($A1330,'Supporting Data'!$A$2:$BH$1679,16,FALSE)</f>
        <v>0.70384615659713745</v>
      </c>
      <c r="F1330" s="125">
        <f>VLOOKUP($A1330,'Supporting Data'!$A$2:$BH$1679,7,FALSE)</f>
        <v>84.949211120605469</v>
      </c>
      <c r="G1330" s="128">
        <f>VLOOKUP($A1330,'Supporting Data'!$A$2:$BH$1679,49,FALSE)</f>
        <v>0.4444444477558136</v>
      </c>
      <c r="H1330" s="125">
        <f>VLOOKUP($A1330,'Supporting Data'!$A$2:$BH$1679,6,FALSE)</f>
        <v>82.588294982910156</v>
      </c>
      <c r="I1330" s="128">
        <f>VLOOKUP($A1330,'Supporting Data'!$A$2:$BH$1679,22,FALSE)</f>
        <v>0.60000002384185791</v>
      </c>
      <c r="J1330" s="125">
        <f>VLOOKUP($A1330,'Supporting Data'!$A$2:$BH$1679,8,FALSE)</f>
        <v>83.879714965820313</v>
      </c>
      <c r="K1330" s="128">
        <f>VLOOKUP($A1330,'Supporting Data'!$A$2:$BH$1679,49,FALSE)</f>
        <v>0.4444444477558136</v>
      </c>
      <c r="L1330" s="125">
        <f>VLOOKUP($A1330,'Supporting Data'!$A$2:$BH$1679,26,FALSE)</f>
        <v>87.0352783203125</v>
      </c>
      <c r="M1330" s="125">
        <f>VLOOKUP($A1330,'Supporting Data'!$A$2:$BH$1679,53,FALSE)</f>
        <v>87.062446594238281</v>
      </c>
    </row>
    <row r="1331" spans="1:13" x14ac:dyDescent="0.3">
      <c r="A1331" s="4">
        <v>489106920</v>
      </c>
      <c r="B1331" s="3" t="s">
        <v>233</v>
      </c>
      <c r="C1331" s="3" t="s">
        <v>233</v>
      </c>
      <c r="D1331" s="125">
        <f>VLOOKUP($A1331,'Supporting Data'!$A$2:$BH$1679,5,FALSE)</f>
        <v>84.861618041992188</v>
      </c>
      <c r="E1331" s="128">
        <f>VLOOKUP($A1331,'Supporting Data'!$A$2:$BH$1679,16,FALSE)</f>
        <v>0.15600000321865079</v>
      </c>
      <c r="F1331" s="125">
        <f>VLOOKUP($A1331,'Supporting Data'!$A$2:$BH$1679,7,FALSE)</f>
        <v>80.98785400390625</v>
      </c>
      <c r="G1331" s="128">
        <f>VLOOKUP($A1331,'Supporting Data'!$A$2:$BH$1679,49,FALSE)</f>
        <v>4.0322579443454742E-2</v>
      </c>
      <c r="H1331" s="125">
        <f>VLOOKUP($A1331,'Supporting Data'!$A$2:$BH$1679,6,FALSE)</f>
        <v>86.526069641113281</v>
      </c>
      <c r="I1331" s="128">
        <f>VLOOKUP($A1331,'Supporting Data'!$A$2:$BH$1679,22,FALSE)</f>
        <v>0.15600000321865079</v>
      </c>
      <c r="J1331" s="125">
        <f>VLOOKUP($A1331,'Supporting Data'!$A$2:$BH$1679,8,FALSE)</f>
        <v>82.024940490722656</v>
      </c>
      <c r="K1331" s="128">
        <f>VLOOKUP($A1331,'Supporting Data'!$A$2:$BH$1679,49,FALSE)</f>
        <v>4.0322579443454742E-2</v>
      </c>
      <c r="L1331" s="125">
        <f>VLOOKUP($A1331,'Supporting Data'!$A$2:$BH$1679,26,FALSE)</f>
        <v>84.316452026367188</v>
      </c>
      <c r="M1331" s="125">
        <f>VLOOKUP($A1331,'Supporting Data'!$A$2:$BH$1679,53,FALSE)</f>
        <v>83.206535339355469</v>
      </c>
    </row>
    <row r="1332" spans="1:13" x14ac:dyDescent="0.3">
      <c r="A1332" s="4">
        <v>961124060</v>
      </c>
      <c r="B1332" s="3" t="s">
        <v>461</v>
      </c>
      <c r="C1332" s="3" t="s">
        <v>1917</v>
      </c>
      <c r="D1332" s="125">
        <f>VLOOKUP($A1332,'Supporting Data'!$A$2:$BH$1679,5,FALSE)</f>
        <v>86.566886901855469</v>
      </c>
      <c r="E1332" s="128">
        <f>VLOOKUP($A1332,'Supporting Data'!$A$2:$BH$1679,16,FALSE)</f>
        <v>0.23529411852359769</v>
      </c>
      <c r="F1332" s="125">
        <f>VLOOKUP($A1332,'Supporting Data'!$A$2:$BH$1679,7,FALSE)</f>
        <v>81.490745544433594</v>
      </c>
      <c r="G1332" s="128">
        <f>VLOOKUP($A1332,'Supporting Data'!$A$2:$BH$1679,49,FALSE)</f>
        <v>8.403361588716507E-2</v>
      </c>
      <c r="H1332" s="125">
        <f>VLOOKUP($A1332,'Supporting Data'!$A$2:$BH$1679,6,FALSE)</f>
        <v>88.065689086914063</v>
      </c>
      <c r="I1332" s="128">
        <f>VLOOKUP($A1332,'Supporting Data'!$A$2:$BH$1679,22,FALSE)</f>
        <v>0.23529411852359769</v>
      </c>
      <c r="J1332" s="125">
        <f>VLOOKUP($A1332,'Supporting Data'!$A$2:$BH$1679,8,FALSE)</f>
        <v>84.69390869140625</v>
      </c>
      <c r="K1332" s="128">
        <f>VLOOKUP($A1332,'Supporting Data'!$A$2:$BH$1679,49,FALSE)</f>
        <v>8.403361588716507E-2</v>
      </c>
      <c r="L1332" s="125">
        <f>VLOOKUP($A1332,'Supporting Data'!$A$2:$BH$1679,26,FALSE)</f>
        <v>93.681297302246094</v>
      </c>
      <c r="M1332" s="125">
        <f>VLOOKUP($A1332,'Supporting Data'!$A$2:$BH$1679,53,FALSE)</f>
        <v>90.712158203125</v>
      </c>
    </row>
    <row r="1333" spans="1:13" x14ac:dyDescent="0.3">
      <c r="A1333" s="4">
        <v>100936040</v>
      </c>
      <c r="B1333" s="3" t="s">
        <v>43</v>
      </c>
      <c r="C1333" s="3" t="s">
        <v>660</v>
      </c>
      <c r="D1333" s="125">
        <f>VLOOKUP($A1333,'Supporting Data'!$A$2:$BH$1679,5,FALSE)</f>
        <v>80.307884216308594</v>
      </c>
      <c r="E1333" s="128">
        <f>VLOOKUP($A1333,'Supporting Data'!$A$2:$BH$1679,16,FALSE)</f>
        <v>0.39189189672470093</v>
      </c>
      <c r="F1333" s="125">
        <f>VLOOKUP($A1333,'Supporting Data'!$A$2:$BH$1679,7,FALSE)</f>
        <v>87.269912719726563</v>
      </c>
      <c r="G1333" s="128">
        <f>VLOOKUP($A1333,'Supporting Data'!$A$2:$BH$1679,49,FALSE)</f>
        <v>0.22727273404598239</v>
      </c>
      <c r="H1333" s="125">
        <f>VLOOKUP($A1333,'Supporting Data'!$A$2:$BH$1679,6,FALSE)</f>
        <v>79.80712890625</v>
      </c>
      <c r="I1333" s="128">
        <f>VLOOKUP($A1333,'Supporting Data'!$A$2:$BH$1679,22,FALSE)</f>
        <v>0.27272728085517878</v>
      </c>
      <c r="J1333" s="125">
        <f>VLOOKUP($A1333,'Supporting Data'!$A$2:$BH$1679,8,FALSE)</f>
        <v>85.454658508300781</v>
      </c>
      <c r="K1333" s="128">
        <f>VLOOKUP($A1333,'Supporting Data'!$A$2:$BH$1679,49,FALSE)</f>
        <v>0.22727273404598239</v>
      </c>
      <c r="L1333" s="125">
        <f>VLOOKUP($A1333,'Supporting Data'!$A$2:$BH$1679,26,FALSE)</f>
        <v>83.410179138183594</v>
      </c>
      <c r="M1333" s="125">
        <f>VLOOKUP($A1333,'Supporting Data'!$A$2:$BH$1679,53,FALSE)</f>
        <v>82.959098815917969</v>
      </c>
    </row>
    <row r="1334" spans="1:13" x14ac:dyDescent="0.3">
      <c r="A1334" s="4">
        <v>960904060</v>
      </c>
      <c r="B1334" s="3" t="s">
        <v>444</v>
      </c>
      <c r="C1334" s="3" t="s">
        <v>1796</v>
      </c>
      <c r="D1334" s="125">
        <f>VLOOKUP($A1334,'Supporting Data'!$A$2:$BH$1679,5,FALSE)</f>
        <v>87.534713745117188</v>
      </c>
      <c r="E1334" s="128">
        <f>VLOOKUP($A1334,'Supporting Data'!$A$2:$BH$1679,16,FALSE)</f>
        <v>0.35652172565460211</v>
      </c>
      <c r="F1334" s="125">
        <f>VLOOKUP($A1334,'Supporting Data'!$A$2:$BH$1679,7,FALSE)</f>
        <v>85.6588134765625</v>
      </c>
      <c r="G1334" s="128">
        <f>VLOOKUP($A1334,'Supporting Data'!$A$2:$BH$1679,49,FALSE)</f>
        <v>0.17241379618644709</v>
      </c>
      <c r="H1334" s="125">
        <f>VLOOKUP($A1334,'Supporting Data'!$A$2:$BH$1679,6,FALSE)</f>
        <v>88.416557312011719</v>
      </c>
      <c r="I1334" s="128">
        <f>VLOOKUP($A1334,'Supporting Data'!$A$2:$BH$1679,22,FALSE)</f>
        <v>0.25862067937850952</v>
      </c>
      <c r="J1334" s="125">
        <f>VLOOKUP($A1334,'Supporting Data'!$A$2:$BH$1679,8,FALSE)</f>
        <v>88.346168518066406</v>
      </c>
      <c r="K1334" s="128">
        <f>VLOOKUP($A1334,'Supporting Data'!$A$2:$BH$1679,49,FALSE)</f>
        <v>0.17241379618644709</v>
      </c>
      <c r="L1334" s="125">
        <f>VLOOKUP($A1334,'Supporting Data'!$A$2:$BH$1679,26,FALSE)</f>
        <v>90.962471008300781</v>
      </c>
      <c r="M1334" s="125">
        <f>VLOOKUP($A1334,'Supporting Data'!$A$2:$BH$1679,53,FALSE)</f>
        <v>89.887359619140625</v>
      </c>
    </row>
    <row r="1335" spans="1:13" x14ac:dyDescent="0.3">
      <c r="A1335" s="4">
        <v>500124090</v>
      </c>
      <c r="B1335" s="3" t="s">
        <v>262</v>
      </c>
      <c r="C1335" s="3" t="s">
        <v>1351</v>
      </c>
      <c r="D1335" s="125">
        <f>VLOOKUP($A1335,'Supporting Data'!$A$2:$BH$1679,5,FALSE)</f>
        <v>77.355987548828125</v>
      </c>
      <c r="E1335" s="128">
        <f>VLOOKUP($A1335,'Supporting Data'!$A$2:$BH$1679,16,FALSE)</f>
        <v>0.50902527570724487</v>
      </c>
      <c r="F1335" s="125">
        <f>VLOOKUP($A1335,'Supporting Data'!$A$2:$BH$1679,7,FALSE)</f>
        <v>81.180061340332031</v>
      </c>
      <c r="G1335" s="128">
        <f>VLOOKUP($A1335,'Supporting Data'!$A$2:$BH$1679,49,FALSE)</f>
        <v>0.25373134016990662</v>
      </c>
      <c r="H1335" s="125">
        <f>VLOOKUP($A1335,'Supporting Data'!$A$2:$BH$1679,6,FALSE)</f>
        <v>77.931221008300781</v>
      </c>
      <c r="I1335" s="128">
        <f>VLOOKUP($A1335,'Supporting Data'!$A$2:$BH$1679,22,FALSE)</f>
        <v>0.26865673065185552</v>
      </c>
      <c r="J1335" s="125">
        <f>VLOOKUP($A1335,'Supporting Data'!$A$2:$BH$1679,8,FALSE)</f>
        <v>83.935569763183594</v>
      </c>
      <c r="K1335" s="128">
        <f>VLOOKUP($A1335,'Supporting Data'!$A$2:$BH$1679,49,FALSE)</f>
        <v>0.25373134016990662</v>
      </c>
      <c r="L1335" s="125">
        <f>VLOOKUP($A1335,'Supporting Data'!$A$2:$BH$1679,26,FALSE)</f>
        <v>81.2955322265625</v>
      </c>
      <c r="M1335" s="125">
        <f>VLOOKUP($A1335,'Supporting Data'!$A$2:$BH$1679,53,FALSE)</f>
        <v>82.546699523925781</v>
      </c>
    </row>
    <row r="1336" spans="1:13" x14ac:dyDescent="0.3">
      <c r="A1336" s="4">
        <v>960954245</v>
      </c>
      <c r="B1336" s="3" t="s">
        <v>449</v>
      </c>
      <c r="C1336" s="3" t="s">
        <v>1870</v>
      </c>
      <c r="D1336" s="125">
        <f>VLOOKUP($A1336,'Supporting Data'!$A$2:$BH$1679,5,FALSE)</f>
        <v>89.3043212890625</v>
      </c>
      <c r="E1336" s="128">
        <f>VLOOKUP($A1336,'Supporting Data'!$A$2:$BH$1679,16,FALSE)</f>
        <v>0.72300469875335693</v>
      </c>
      <c r="F1336" s="125">
        <f>VLOOKUP($A1336,'Supporting Data'!$A$2:$BH$1679,7,FALSE)</f>
        <v>82.770698547363281</v>
      </c>
      <c r="G1336" s="128">
        <f>VLOOKUP($A1336,'Supporting Data'!$A$2:$BH$1679,49,FALSE)</f>
        <v>0.43243244290351868</v>
      </c>
      <c r="H1336" s="125">
        <f>VLOOKUP($A1336,'Supporting Data'!$A$2:$BH$1679,6,FALSE)</f>
        <v>82.144859313964844</v>
      </c>
      <c r="I1336" s="128">
        <f>VLOOKUP($A1336,'Supporting Data'!$A$2:$BH$1679,22,FALSE)</f>
        <v>0.47297295928001398</v>
      </c>
      <c r="J1336" s="125">
        <f>VLOOKUP($A1336,'Supporting Data'!$A$2:$BH$1679,8,FALSE)</f>
        <v>79.692161560058594</v>
      </c>
      <c r="K1336" s="128">
        <f>VLOOKUP($A1336,'Supporting Data'!$A$2:$BH$1679,49,FALSE)</f>
        <v>0.43243244290351868</v>
      </c>
      <c r="L1336" s="125">
        <f>VLOOKUP($A1336,'Supporting Data'!$A$2:$BH$1679,26,FALSE)</f>
        <v>90.962471008300781</v>
      </c>
      <c r="M1336" s="125">
        <f>VLOOKUP($A1336,'Supporting Data'!$A$2:$BH$1679,53,FALSE)</f>
        <v>90.402854919433594</v>
      </c>
    </row>
    <row r="1337" spans="1:13" x14ac:dyDescent="0.3">
      <c r="A1337" s="4">
        <v>480784880</v>
      </c>
      <c r="B1337" s="3" t="s">
        <v>226</v>
      </c>
      <c r="C1337" s="3" t="s">
        <v>1246</v>
      </c>
      <c r="D1337" s="125">
        <f>VLOOKUP($A1337,'Supporting Data'!$A$2:$BH$1679,5,FALSE)</f>
        <v>93.035934448242188</v>
      </c>
      <c r="E1337" s="128">
        <f>VLOOKUP($A1337,'Supporting Data'!$A$2:$BH$1679,16,FALSE)</f>
        <v>0.1585365831851959</v>
      </c>
      <c r="F1337" s="125">
        <f>VLOOKUP($A1337,'Supporting Data'!$A$2:$BH$1679,7,FALSE)</f>
        <v>93.463287353515625</v>
      </c>
      <c r="G1337" s="128">
        <f>VLOOKUP($A1337,'Supporting Data'!$A$2:$BH$1679,49,FALSE)</f>
        <v>9.5238097012042999E-2</v>
      </c>
      <c r="H1337" s="125">
        <f>VLOOKUP($A1337,'Supporting Data'!$A$2:$BH$1679,6,FALSE)</f>
        <v>94.665855407714844</v>
      </c>
      <c r="I1337" s="128">
        <f>VLOOKUP($A1337,'Supporting Data'!$A$2:$BH$1679,22,FALSE)</f>
        <v>0.1585365831851959</v>
      </c>
      <c r="J1337" s="125">
        <f>VLOOKUP($A1337,'Supporting Data'!$A$2:$BH$1679,8,FALSE)</f>
        <v>93.140480041503906</v>
      </c>
      <c r="K1337" s="128">
        <f>VLOOKUP($A1337,'Supporting Data'!$A$2:$BH$1679,49,FALSE)</f>
        <v>9.5238097012042999E-2</v>
      </c>
      <c r="L1337" s="125">
        <f>VLOOKUP($A1337,'Supporting Data'!$A$2:$BH$1679,26,FALSE)</f>
        <v>87.0352783203125</v>
      </c>
      <c r="M1337" s="125">
        <f>VLOOKUP($A1337,'Supporting Data'!$A$2:$BH$1679,53,FALSE)</f>
        <v>80.979591369628906</v>
      </c>
    </row>
    <row r="1338" spans="1:13" x14ac:dyDescent="0.3">
      <c r="A1338" s="4">
        <v>1151155590</v>
      </c>
      <c r="B1338" s="3" t="s">
        <v>3792</v>
      </c>
      <c r="C1338" s="3" t="s">
        <v>2084</v>
      </c>
      <c r="D1338" s="125">
        <f>VLOOKUP($A1338,'Supporting Data'!$A$2:$BH$1679,5,FALSE)</f>
        <v>86.453628540039063</v>
      </c>
      <c r="E1338" s="128">
        <f>VLOOKUP($A1338,'Supporting Data'!$A$2:$BH$1679,16,FALSE)</f>
        <v>0.1032608672976494</v>
      </c>
      <c r="F1338" s="125">
        <f>VLOOKUP($A1338,'Supporting Data'!$A$2:$BH$1679,7,FALSE)</f>
        <v>87.434799194335938</v>
      </c>
      <c r="G1338" s="128">
        <f>VLOOKUP($A1338,'Supporting Data'!$A$2:$BH$1679,49,FALSE)</f>
        <v>1.630434766411781E-2</v>
      </c>
      <c r="H1338" s="125">
        <f>VLOOKUP($A1338,'Supporting Data'!$A$2:$BH$1679,6,FALSE)</f>
        <v>88.018119812011719</v>
      </c>
      <c r="I1338" s="128">
        <f>VLOOKUP($A1338,'Supporting Data'!$A$2:$BH$1679,22,FALSE)</f>
        <v>0.1032608672976494</v>
      </c>
      <c r="J1338" s="125">
        <f>VLOOKUP($A1338,'Supporting Data'!$A$2:$BH$1679,8,FALSE)</f>
        <v>87.414215087890625</v>
      </c>
      <c r="K1338" s="128">
        <f>VLOOKUP($A1338,'Supporting Data'!$A$2:$BH$1679,49,FALSE)</f>
        <v>1.630434766411781E-2</v>
      </c>
      <c r="L1338" s="125">
        <f>VLOOKUP($A1338,'Supporting Data'!$A$2:$BH$1679,26,FALSE)</f>
        <v>84.920639038085938</v>
      </c>
      <c r="M1338" s="125">
        <f>VLOOKUP($A1338,'Supporting Data'!$A$2:$BH$1679,53,FALSE)</f>
        <v>85.103561401367188</v>
      </c>
    </row>
    <row r="1339" spans="1:13" x14ac:dyDescent="0.3">
      <c r="A1339" s="4">
        <v>480734080</v>
      </c>
      <c r="B1339" s="3" t="s">
        <v>222</v>
      </c>
      <c r="C1339" s="3" t="s">
        <v>1196</v>
      </c>
      <c r="D1339" s="125">
        <f>VLOOKUP($A1339,'Supporting Data'!$A$2:$BH$1679,5,FALSE)</f>
        <v>87.325569152832031</v>
      </c>
      <c r="E1339" s="128">
        <f>VLOOKUP($A1339,'Supporting Data'!$A$2:$BH$1679,16,FALSE)</f>
        <v>0.32584270834922791</v>
      </c>
      <c r="F1339" s="125">
        <f>VLOOKUP($A1339,'Supporting Data'!$A$2:$BH$1679,7,FALSE)</f>
        <v>85.48809814453125</v>
      </c>
      <c r="G1339" s="128">
        <f>VLOOKUP($A1339,'Supporting Data'!$A$2:$BH$1679,49,FALSE)</f>
        <v>9.5541402697563171E-2</v>
      </c>
      <c r="H1339" s="125">
        <f>VLOOKUP($A1339,'Supporting Data'!$A$2:$BH$1679,6,FALSE)</f>
        <v>88.009269714355469</v>
      </c>
      <c r="I1339" s="128">
        <f>VLOOKUP($A1339,'Supporting Data'!$A$2:$BH$1679,22,FALSE)</f>
        <v>0.29299363493919373</v>
      </c>
      <c r="J1339" s="125">
        <f>VLOOKUP($A1339,'Supporting Data'!$A$2:$BH$1679,8,FALSE)</f>
        <v>86.202407836914063</v>
      </c>
      <c r="K1339" s="128">
        <f>VLOOKUP($A1339,'Supporting Data'!$A$2:$BH$1679,49,FALSE)</f>
        <v>9.5541402697563171E-2</v>
      </c>
      <c r="L1339" s="125">
        <f>VLOOKUP($A1339,'Supporting Data'!$A$2:$BH$1679,26,FALSE)</f>
        <v>84.316452026367188</v>
      </c>
      <c r="M1339" s="125">
        <f>VLOOKUP($A1339,'Supporting Data'!$A$2:$BH$1679,53,FALSE)</f>
        <v>83.82513427734375</v>
      </c>
    </row>
    <row r="1340" spans="1:13" x14ac:dyDescent="0.3">
      <c r="A1340" s="4">
        <v>100934060</v>
      </c>
      <c r="B1340" s="3" t="s">
        <v>43</v>
      </c>
      <c r="C1340" s="3" t="s">
        <v>645</v>
      </c>
      <c r="D1340" s="125">
        <f>VLOOKUP($A1340,'Supporting Data'!$A$2:$BH$1679,5,FALSE)</f>
        <v>91.598495483398438</v>
      </c>
      <c r="E1340" s="128">
        <f>VLOOKUP($A1340,'Supporting Data'!$A$2:$BH$1679,16,FALSE)</f>
        <v>0.55232560634613037</v>
      </c>
      <c r="F1340" s="125">
        <f>VLOOKUP($A1340,'Supporting Data'!$A$2:$BH$1679,7,FALSE)</f>
        <v>87.808364868164063</v>
      </c>
      <c r="G1340" s="128">
        <f>VLOOKUP($A1340,'Supporting Data'!$A$2:$BH$1679,49,FALSE)</f>
        <v>0.24390244483947751</v>
      </c>
      <c r="H1340" s="125">
        <f>VLOOKUP($A1340,'Supporting Data'!$A$2:$BH$1679,6,FALSE)</f>
        <v>84.053054809570313</v>
      </c>
      <c r="I1340" s="128">
        <f>VLOOKUP($A1340,'Supporting Data'!$A$2:$BH$1679,22,FALSE)</f>
        <v>0.31707316637039179</v>
      </c>
      <c r="J1340" s="125">
        <f>VLOOKUP($A1340,'Supporting Data'!$A$2:$BH$1679,8,FALSE)</f>
        <v>84.912628173828125</v>
      </c>
      <c r="K1340" s="128">
        <f>VLOOKUP($A1340,'Supporting Data'!$A$2:$BH$1679,49,FALSE)</f>
        <v>0.24390244483947751</v>
      </c>
      <c r="L1340" s="125">
        <f>VLOOKUP($A1340,'Supporting Data'!$A$2:$BH$1679,26,FALSE)</f>
        <v>89.452011108398438</v>
      </c>
      <c r="M1340" s="125">
        <f>VLOOKUP($A1340,'Supporting Data'!$A$2:$BH$1679,53,FALSE)</f>
        <v>91.433845520019531</v>
      </c>
    </row>
    <row r="1341" spans="1:13" x14ac:dyDescent="0.3">
      <c r="A1341" s="4">
        <v>480742100</v>
      </c>
      <c r="B1341" s="3" t="s">
        <v>223</v>
      </c>
      <c r="C1341" s="3" t="s">
        <v>1203</v>
      </c>
      <c r="D1341" s="125">
        <f>VLOOKUP($A1341,'Supporting Data'!$A$2:$BH$1679,5,FALSE)</f>
        <v>90.983283996582031</v>
      </c>
      <c r="E1341" s="128">
        <f>VLOOKUP($A1341,'Supporting Data'!$A$2:$BH$1679,16,FALSE)</f>
        <v>0.40038684010505682</v>
      </c>
      <c r="F1341" s="125">
        <f>VLOOKUP($A1341,'Supporting Data'!$A$2:$BH$1679,7,FALSE)</f>
        <v>83.608543395996094</v>
      </c>
      <c r="G1341" s="128">
        <f>VLOOKUP($A1341,'Supporting Data'!$A$2:$BH$1679,49,FALSE)</f>
        <v>0.16344085335731509</v>
      </c>
      <c r="H1341" s="125">
        <f>VLOOKUP($A1341,'Supporting Data'!$A$2:$BH$1679,6,FALSE)</f>
        <v>92.248626708984375</v>
      </c>
      <c r="I1341" s="128">
        <f>VLOOKUP($A1341,'Supporting Data'!$A$2:$BH$1679,22,FALSE)</f>
        <v>0.3690987229347229</v>
      </c>
      <c r="J1341" s="125">
        <f>VLOOKUP($A1341,'Supporting Data'!$A$2:$BH$1679,8,FALSE)</f>
        <v>84.884208679199219</v>
      </c>
      <c r="K1341" s="128">
        <f>VLOOKUP($A1341,'Supporting Data'!$A$2:$BH$1679,49,FALSE)</f>
        <v>0.16344085335731509</v>
      </c>
      <c r="L1341" s="125">
        <f>VLOOKUP($A1341,'Supporting Data'!$A$2:$BH$1679,26,FALSE)</f>
        <v>89.754104614257813</v>
      </c>
      <c r="M1341" s="125">
        <f>VLOOKUP($A1341,'Supporting Data'!$A$2:$BH$1679,53,FALSE)</f>
        <v>80.031082153320313</v>
      </c>
    </row>
    <row r="1342" spans="1:13" x14ac:dyDescent="0.3">
      <c r="A1342" s="4">
        <v>100935040</v>
      </c>
      <c r="B1342" s="3" t="s">
        <v>43</v>
      </c>
      <c r="C1342" s="3" t="s">
        <v>653</v>
      </c>
      <c r="D1342" s="125">
        <f>VLOOKUP($A1342,'Supporting Data'!$A$2:$BH$1679,5,FALSE)</f>
        <v>84.028671264648438</v>
      </c>
      <c r="E1342" s="128">
        <f>VLOOKUP($A1342,'Supporting Data'!$A$2:$BH$1679,16,FALSE)</f>
        <v>0.2445652186870575</v>
      </c>
      <c r="F1342" s="125">
        <f>VLOOKUP($A1342,'Supporting Data'!$A$2:$BH$1679,7,FALSE)</f>
        <v>82.066162109375</v>
      </c>
      <c r="G1342" s="128">
        <f>VLOOKUP($A1342,'Supporting Data'!$A$2:$BH$1679,49,FALSE)</f>
        <v>5.9259258210659027E-2</v>
      </c>
      <c r="H1342" s="125">
        <f>VLOOKUP($A1342,'Supporting Data'!$A$2:$BH$1679,6,FALSE)</f>
        <v>84.079063415527344</v>
      </c>
      <c r="I1342" s="128">
        <f>VLOOKUP($A1342,'Supporting Data'!$A$2:$BH$1679,22,FALSE)</f>
        <v>0.13970588147640231</v>
      </c>
      <c r="J1342" s="125">
        <f>VLOOKUP($A1342,'Supporting Data'!$A$2:$BH$1679,8,FALSE)</f>
        <v>81.459945678710938</v>
      </c>
      <c r="K1342" s="128">
        <f>VLOOKUP($A1342,'Supporting Data'!$A$2:$BH$1679,49,FALSE)</f>
        <v>5.9259258210659027E-2</v>
      </c>
      <c r="L1342" s="125">
        <f>VLOOKUP($A1342,'Supporting Data'!$A$2:$BH$1679,26,FALSE)</f>
        <v>82.50390625</v>
      </c>
      <c r="M1342" s="125">
        <f>VLOOKUP($A1342,'Supporting Data'!$A$2:$BH$1679,53,FALSE)</f>
        <v>85.021080017089844</v>
      </c>
    </row>
    <row r="1343" spans="1:13" x14ac:dyDescent="0.3">
      <c r="A1343" s="4">
        <v>100933080</v>
      </c>
      <c r="B1343" s="3" t="s">
        <v>43</v>
      </c>
      <c r="C1343" s="3" t="s">
        <v>639</v>
      </c>
      <c r="D1343" s="125">
        <f>VLOOKUP($A1343,'Supporting Data'!$A$2:$BH$1679,5,FALSE)</f>
        <v>89.707130432128906</v>
      </c>
      <c r="E1343" s="128">
        <f>VLOOKUP($A1343,'Supporting Data'!$A$2:$BH$1679,16,FALSE)</f>
        <v>0.59221309423446655</v>
      </c>
      <c r="F1343" s="125">
        <f>VLOOKUP($A1343,'Supporting Data'!$A$2:$BH$1679,7,FALSE)</f>
        <v>81.43280029296875</v>
      </c>
      <c r="G1343" s="128">
        <f>VLOOKUP($A1343,'Supporting Data'!$A$2:$BH$1679,49,FALSE)</f>
        <v>0.15000000596046451</v>
      </c>
      <c r="H1343" s="125">
        <f>VLOOKUP($A1343,'Supporting Data'!$A$2:$BH$1679,6,FALSE)</f>
        <v>86.299079895019531</v>
      </c>
      <c r="I1343" s="128">
        <f>VLOOKUP($A1343,'Supporting Data'!$A$2:$BH$1679,22,FALSE)</f>
        <v>0.25</v>
      </c>
      <c r="J1343" s="125">
        <f>VLOOKUP($A1343,'Supporting Data'!$A$2:$BH$1679,8,FALSE)</f>
        <v>80.557121276855469</v>
      </c>
      <c r="K1343" s="128">
        <f>VLOOKUP($A1343,'Supporting Data'!$A$2:$BH$1679,49,FALSE)</f>
        <v>0.15000000596046451</v>
      </c>
      <c r="L1343" s="125">
        <f>VLOOKUP($A1343,'Supporting Data'!$A$2:$BH$1679,26,FALSE)</f>
        <v>0</v>
      </c>
      <c r="M1343" s="125">
        <f>VLOOKUP($A1343,'Supporting Data'!$A$2:$BH$1679,53,FALSE)</f>
        <v>0</v>
      </c>
    </row>
    <row r="1344" spans="1:13" x14ac:dyDescent="0.3">
      <c r="A1344" s="4">
        <v>480785450</v>
      </c>
      <c r="B1344" s="3" t="s">
        <v>226</v>
      </c>
      <c r="C1344" s="3" t="s">
        <v>1251</v>
      </c>
      <c r="D1344" s="125">
        <f>VLOOKUP($A1344,'Supporting Data'!$A$2:$BH$1679,5,FALSE)</f>
        <v>95.199485778808594</v>
      </c>
      <c r="E1344" s="128">
        <f>VLOOKUP($A1344,'Supporting Data'!$A$2:$BH$1679,16,FALSE)</f>
        <v>0.3174603283405304</v>
      </c>
      <c r="F1344" s="125">
        <f>VLOOKUP($A1344,'Supporting Data'!$A$2:$BH$1679,7,FALSE)</f>
        <v>94.847175598144531</v>
      </c>
      <c r="G1344" s="128">
        <f>VLOOKUP($A1344,'Supporting Data'!$A$2:$BH$1679,49,FALSE)</f>
        <v>0.2063492089509964</v>
      </c>
      <c r="H1344" s="125">
        <f>VLOOKUP($A1344,'Supporting Data'!$A$2:$BH$1679,6,FALSE)</f>
        <v>96.716110229492188</v>
      </c>
      <c r="I1344" s="128">
        <f>VLOOKUP($A1344,'Supporting Data'!$A$2:$BH$1679,22,FALSE)</f>
        <v>0.3174603283405304</v>
      </c>
      <c r="J1344" s="125">
        <f>VLOOKUP($A1344,'Supporting Data'!$A$2:$BH$1679,8,FALSE)</f>
        <v>97.017913818359375</v>
      </c>
      <c r="K1344" s="128">
        <f>VLOOKUP($A1344,'Supporting Data'!$A$2:$BH$1679,49,FALSE)</f>
        <v>0.2063492089509964</v>
      </c>
      <c r="L1344" s="125">
        <f>VLOOKUP($A1344,'Supporting Data'!$A$2:$BH$1679,26,FALSE)</f>
        <v>92.472930908203125</v>
      </c>
      <c r="M1344" s="125">
        <f>VLOOKUP($A1344,'Supporting Data'!$A$2:$BH$1679,53,FALSE)</f>
        <v>88.918228149414063</v>
      </c>
    </row>
    <row r="1345" spans="1:13" x14ac:dyDescent="0.3">
      <c r="A1345" s="4">
        <v>960893030</v>
      </c>
      <c r="B1345" s="3" t="s">
        <v>443</v>
      </c>
      <c r="C1345" s="3" t="s">
        <v>1784</v>
      </c>
      <c r="D1345" s="125">
        <f>VLOOKUP($A1345,'Supporting Data'!$A$2:$BH$1679,5,FALSE)</f>
        <v>68.489028930664063</v>
      </c>
      <c r="E1345" s="128">
        <f>VLOOKUP($A1345,'Supporting Data'!$A$2:$BH$1679,16,FALSE)</f>
        <v>0.10658307373523709</v>
      </c>
      <c r="F1345" s="125">
        <f>VLOOKUP($A1345,'Supporting Data'!$A$2:$BH$1679,7,FALSE)</f>
        <v>74.8773193359375</v>
      </c>
      <c r="G1345" s="128">
        <f>VLOOKUP($A1345,'Supporting Data'!$A$2:$BH$1679,49,FALSE)</f>
        <v>5.3712479770183563E-2</v>
      </c>
      <c r="H1345" s="125">
        <f>VLOOKUP($A1345,'Supporting Data'!$A$2:$BH$1679,6,FALSE)</f>
        <v>70.097793579101563</v>
      </c>
      <c r="I1345" s="128">
        <f>VLOOKUP($A1345,'Supporting Data'!$A$2:$BH$1679,22,FALSE)</f>
        <v>0.1051805317401886</v>
      </c>
      <c r="J1345" s="125">
        <f>VLOOKUP($A1345,'Supporting Data'!$A$2:$BH$1679,8,FALSE)</f>
        <v>76.696159362792969</v>
      </c>
      <c r="K1345" s="128">
        <f>VLOOKUP($A1345,'Supporting Data'!$A$2:$BH$1679,49,FALSE)</f>
        <v>5.3712479770183563E-2</v>
      </c>
      <c r="L1345" s="125">
        <f>VLOOKUP($A1345,'Supporting Data'!$A$2:$BH$1679,26,FALSE)</f>
        <v>80.691352844238281</v>
      </c>
      <c r="M1345" s="125">
        <f>VLOOKUP($A1345,'Supporting Data'!$A$2:$BH$1679,53,FALSE)</f>
        <v>79.866127014160156</v>
      </c>
    </row>
    <row r="1346" spans="1:13" x14ac:dyDescent="0.3">
      <c r="A1346" s="4">
        <v>480784460</v>
      </c>
      <c r="B1346" s="3" t="s">
        <v>226</v>
      </c>
      <c r="C1346" s="3" t="s">
        <v>1241</v>
      </c>
      <c r="D1346" s="125">
        <f>VLOOKUP($A1346,'Supporting Data'!$A$2:$BH$1679,5,FALSE)</f>
        <v>86.354393005371094</v>
      </c>
      <c r="E1346" s="128">
        <f>VLOOKUP($A1346,'Supporting Data'!$A$2:$BH$1679,16,FALSE)</f>
        <v>0.1393034756183624</v>
      </c>
      <c r="F1346" s="125">
        <f>VLOOKUP($A1346,'Supporting Data'!$A$2:$BH$1679,7,FALSE)</f>
        <v>86.669456481933594</v>
      </c>
      <c r="G1346" s="128">
        <f>VLOOKUP($A1346,'Supporting Data'!$A$2:$BH$1679,49,FALSE)</f>
        <v>9.9009901285171509E-2</v>
      </c>
      <c r="H1346" s="125">
        <f>VLOOKUP($A1346,'Supporting Data'!$A$2:$BH$1679,6,FALSE)</f>
        <v>87.997352600097656</v>
      </c>
      <c r="I1346" s="128">
        <f>VLOOKUP($A1346,'Supporting Data'!$A$2:$BH$1679,22,FALSE)</f>
        <v>0.14000000059604639</v>
      </c>
      <c r="J1346" s="125">
        <f>VLOOKUP($A1346,'Supporting Data'!$A$2:$BH$1679,8,FALSE)</f>
        <v>86.089912414550781</v>
      </c>
      <c r="K1346" s="128">
        <f>VLOOKUP($A1346,'Supporting Data'!$A$2:$BH$1679,49,FALSE)</f>
        <v>9.9009901285171509E-2</v>
      </c>
      <c r="L1346" s="125">
        <f>VLOOKUP($A1346,'Supporting Data'!$A$2:$BH$1679,26,FALSE)</f>
        <v>92.17083740234375</v>
      </c>
      <c r="M1346" s="125">
        <f>VLOOKUP($A1346,'Supporting Data'!$A$2:$BH$1679,53,FALSE)</f>
        <v>86.856246948242188</v>
      </c>
    </row>
    <row r="1347" spans="1:13" x14ac:dyDescent="0.3">
      <c r="A1347" s="4">
        <v>1151154400</v>
      </c>
      <c r="B1347" s="3" t="s">
        <v>3792</v>
      </c>
      <c r="C1347" s="3" t="s">
        <v>2068</v>
      </c>
      <c r="D1347" s="125">
        <f>VLOOKUP($A1347,'Supporting Data'!$A$2:$BH$1679,5,FALSE)</f>
        <v>82.555282592773438</v>
      </c>
      <c r="E1347" s="128">
        <f>VLOOKUP($A1347,'Supporting Data'!$A$2:$BH$1679,16,FALSE)</f>
        <v>1.8181817606091499E-2</v>
      </c>
      <c r="F1347" s="125">
        <f>VLOOKUP($A1347,'Supporting Data'!$A$2:$BH$1679,7,FALSE)</f>
        <v>85.620895385742188</v>
      </c>
      <c r="G1347" s="128">
        <f>VLOOKUP($A1347,'Supporting Data'!$A$2:$BH$1679,49,FALSE)</f>
        <v>6.0606058686971656E-3</v>
      </c>
      <c r="H1347" s="125">
        <f>VLOOKUP($A1347,'Supporting Data'!$A$2:$BH$1679,6,FALSE)</f>
        <v>84.048362731933594</v>
      </c>
      <c r="I1347" s="128">
        <f>VLOOKUP($A1347,'Supporting Data'!$A$2:$BH$1679,22,FALSE)</f>
        <v>1.8181817606091499E-2</v>
      </c>
      <c r="J1347" s="125">
        <f>VLOOKUP($A1347,'Supporting Data'!$A$2:$BH$1679,8,FALSE)</f>
        <v>85.120170593261719</v>
      </c>
      <c r="K1347" s="128">
        <f>VLOOKUP($A1347,'Supporting Data'!$A$2:$BH$1679,49,FALSE)</f>
        <v>6.0606058686971656E-3</v>
      </c>
      <c r="L1347" s="125">
        <f>VLOOKUP($A1347,'Supporting Data'!$A$2:$BH$1679,26,FALSE)</f>
        <v>85.524818420410156</v>
      </c>
      <c r="M1347" s="125">
        <f>VLOOKUP($A1347,'Supporting Data'!$A$2:$BH$1679,53,FALSE)</f>
        <v>87.990333557128906</v>
      </c>
    </row>
    <row r="1348" spans="1:13" x14ac:dyDescent="0.3">
      <c r="A1348" s="4">
        <v>960882150</v>
      </c>
      <c r="B1348" s="3" t="s">
        <v>442</v>
      </c>
      <c r="C1348" s="3" t="s">
        <v>1761</v>
      </c>
      <c r="D1348" s="125">
        <f>VLOOKUP($A1348,'Supporting Data'!$A$2:$BH$1679,5,FALSE)</f>
        <v>84.385177612304688</v>
      </c>
      <c r="E1348" s="128">
        <f>VLOOKUP($A1348,'Supporting Data'!$A$2:$BH$1679,16,FALSE)</f>
        <v>0.34214389324188232</v>
      </c>
      <c r="F1348" s="125">
        <f>VLOOKUP($A1348,'Supporting Data'!$A$2:$BH$1679,7,FALSE)</f>
        <v>81.727058410644531</v>
      </c>
      <c r="G1348" s="128">
        <f>VLOOKUP($A1348,'Supporting Data'!$A$2:$BH$1679,49,FALSE)</f>
        <v>0.13471502065658569</v>
      </c>
      <c r="H1348" s="125">
        <f>VLOOKUP($A1348,'Supporting Data'!$A$2:$BH$1679,6,FALSE)</f>
        <v>85.084800720214844</v>
      </c>
      <c r="I1348" s="128">
        <f>VLOOKUP($A1348,'Supporting Data'!$A$2:$BH$1679,22,FALSE)</f>
        <v>0.30086955428123469</v>
      </c>
      <c r="J1348" s="125">
        <f>VLOOKUP($A1348,'Supporting Data'!$A$2:$BH$1679,8,FALSE)</f>
        <v>82.432403564453125</v>
      </c>
      <c r="K1348" s="128">
        <f>VLOOKUP($A1348,'Supporting Data'!$A$2:$BH$1679,49,FALSE)</f>
        <v>0.13471502065658569</v>
      </c>
      <c r="L1348" s="125">
        <f>VLOOKUP($A1348,'Supporting Data'!$A$2:$BH$1679,26,FALSE)</f>
        <v>81.89971923828125</v>
      </c>
      <c r="M1348" s="125">
        <f>VLOOKUP($A1348,'Supporting Data'!$A$2:$BH$1679,53,FALSE)</f>
        <v>85.330375671386719</v>
      </c>
    </row>
    <row r="1349" spans="1:13" x14ac:dyDescent="0.3">
      <c r="A1349" s="4">
        <v>960954030</v>
      </c>
      <c r="B1349" s="3" t="s">
        <v>449</v>
      </c>
      <c r="C1349" s="3" t="s">
        <v>1857</v>
      </c>
      <c r="D1349" s="125">
        <f>VLOOKUP($A1349,'Supporting Data'!$A$2:$BH$1679,5,FALSE)</f>
        <v>82.869850158691406</v>
      </c>
      <c r="E1349" s="128">
        <f>VLOOKUP($A1349,'Supporting Data'!$A$2:$BH$1679,16,FALSE)</f>
        <v>0.53896105289459229</v>
      </c>
      <c r="F1349" s="125">
        <f>VLOOKUP($A1349,'Supporting Data'!$A$2:$BH$1679,7,FALSE)</f>
        <v>81.556259155273438</v>
      </c>
      <c r="G1349" s="128">
        <f>VLOOKUP($A1349,'Supporting Data'!$A$2:$BH$1679,49,FALSE)</f>
        <v>0.23762376606464389</v>
      </c>
      <c r="H1349" s="125">
        <f>VLOOKUP($A1349,'Supporting Data'!$A$2:$BH$1679,6,FALSE)</f>
        <v>81.799186706542969</v>
      </c>
      <c r="I1349" s="128">
        <f>VLOOKUP($A1349,'Supporting Data'!$A$2:$BH$1679,22,FALSE)</f>
        <v>0.37623763084411621</v>
      </c>
      <c r="J1349" s="125">
        <f>VLOOKUP($A1349,'Supporting Data'!$A$2:$BH$1679,8,FALSE)</f>
        <v>79.95123291015625</v>
      </c>
      <c r="K1349" s="128">
        <f>VLOOKUP($A1349,'Supporting Data'!$A$2:$BH$1679,49,FALSE)</f>
        <v>0.23762376606464389</v>
      </c>
      <c r="L1349" s="125">
        <f>VLOOKUP($A1349,'Supporting Data'!$A$2:$BH$1679,26,FALSE)</f>
        <v>79.785079956054688</v>
      </c>
      <c r="M1349" s="125">
        <f>VLOOKUP($A1349,'Supporting Data'!$A$2:$BH$1679,53,FALSE)</f>
        <v>84.299385070800781</v>
      </c>
    </row>
    <row r="1350" spans="1:13" x14ac:dyDescent="0.3">
      <c r="A1350" s="4">
        <v>961033000</v>
      </c>
      <c r="B1350" s="3" t="s">
        <v>454</v>
      </c>
      <c r="C1350" s="3" t="s">
        <v>1882</v>
      </c>
      <c r="D1350" s="125">
        <f>VLOOKUP($A1350,'Supporting Data'!$A$2:$BH$1679,5,FALSE)</f>
        <v>73.039802551269531</v>
      </c>
      <c r="E1350" s="128">
        <f>VLOOKUP($A1350,'Supporting Data'!$A$2:$BH$1679,16,FALSE)</f>
        <v>0.30944624543190002</v>
      </c>
      <c r="F1350" s="125">
        <f>VLOOKUP($A1350,'Supporting Data'!$A$2:$BH$1679,7,FALSE)</f>
        <v>79.6524658203125</v>
      </c>
      <c r="G1350" s="128">
        <f>VLOOKUP($A1350,'Supporting Data'!$A$2:$BH$1679,49,FALSE)</f>
        <v>0.30293160676956182</v>
      </c>
      <c r="H1350" s="125">
        <f>VLOOKUP($A1350,'Supporting Data'!$A$2:$BH$1679,6,FALSE)</f>
        <v>74.577438354492188</v>
      </c>
      <c r="I1350" s="128">
        <f>VLOOKUP($A1350,'Supporting Data'!$A$2:$BH$1679,22,FALSE)</f>
        <v>0.30944624543190002</v>
      </c>
      <c r="J1350" s="125">
        <f>VLOOKUP($A1350,'Supporting Data'!$A$2:$BH$1679,8,FALSE)</f>
        <v>81.481315612792969</v>
      </c>
      <c r="K1350" s="128">
        <f>VLOOKUP($A1350,'Supporting Data'!$A$2:$BH$1679,49,FALSE)</f>
        <v>0.30293160676956182</v>
      </c>
      <c r="L1350" s="125">
        <f>VLOOKUP($A1350,'Supporting Data'!$A$2:$BH$1679,26,FALSE)</f>
        <v>79.180892944335938</v>
      </c>
      <c r="M1350" s="125">
        <f>VLOOKUP($A1350,'Supporting Data'!$A$2:$BH$1679,53,FALSE)</f>
        <v>80.361000061035156</v>
      </c>
    </row>
    <row r="1351" spans="1:13" x14ac:dyDescent="0.3">
      <c r="A1351" s="4">
        <v>961144160</v>
      </c>
      <c r="B1351" s="3" t="s">
        <v>463</v>
      </c>
      <c r="C1351" s="3" t="s">
        <v>1927</v>
      </c>
      <c r="D1351" s="125">
        <f>VLOOKUP($A1351,'Supporting Data'!$A$2:$BH$1679,5,FALSE)</f>
        <v>89.439018249511719</v>
      </c>
      <c r="E1351" s="128">
        <f>VLOOKUP($A1351,'Supporting Data'!$A$2:$BH$1679,16,FALSE)</f>
        <v>0.63157892227172852</v>
      </c>
      <c r="F1351" s="125">
        <f>VLOOKUP($A1351,'Supporting Data'!$A$2:$BH$1679,7,FALSE)</f>
        <v>86.417221069335938</v>
      </c>
      <c r="G1351" s="128">
        <f>VLOOKUP($A1351,'Supporting Data'!$A$2:$BH$1679,49,FALSE)</f>
        <v>0.27586206793785101</v>
      </c>
      <c r="H1351" s="125">
        <f>VLOOKUP($A1351,'Supporting Data'!$A$2:$BH$1679,6,FALSE)</f>
        <v>86.189666748046875</v>
      </c>
      <c r="I1351" s="128">
        <f>VLOOKUP($A1351,'Supporting Data'!$A$2:$BH$1679,22,FALSE)</f>
        <v>0.37931033968925482</v>
      </c>
      <c r="J1351" s="125">
        <f>VLOOKUP($A1351,'Supporting Data'!$A$2:$BH$1679,8,FALSE)</f>
        <v>86.330558776855469</v>
      </c>
      <c r="K1351" s="128">
        <f>VLOOKUP($A1351,'Supporting Data'!$A$2:$BH$1679,49,FALSE)</f>
        <v>0.27586206793785101</v>
      </c>
      <c r="L1351" s="125">
        <f>VLOOKUP($A1351,'Supporting Data'!$A$2:$BH$1679,26,FALSE)</f>
        <v>87.337371826171875</v>
      </c>
      <c r="M1351" s="125">
        <f>VLOOKUP($A1351,'Supporting Data'!$A$2:$BH$1679,53,FALSE)</f>
        <v>92.011207580566406</v>
      </c>
    </row>
    <row r="1352" spans="1:13" x14ac:dyDescent="0.3">
      <c r="A1352" s="4">
        <v>961144100</v>
      </c>
      <c r="B1352" s="3" t="s">
        <v>463</v>
      </c>
      <c r="C1352" s="3" t="s">
        <v>1926</v>
      </c>
      <c r="D1352" s="125">
        <f>VLOOKUP($A1352,'Supporting Data'!$A$2:$BH$1679,5,FALSE)</f>
        <v>86.863395690917969</v>
      </c>
      <c r="E1352" s="128">
        <f>VLOOKUP($A1352,'Supporting Data'!$A$2:$BH$1679,16,FALSE)</f>
        <v>0.67251461744308472</v>
      </c>
      <c r="F1352" s="125">
        <f>VLOOKUP($A1352,'Supporting Data'!$A$2:$BH$1679,7,FALSE)</f>
        <v>83.001533508300781</v>
      </c>
      <c r="G1352" s="128">
        <f>VLOOKUP($A1352,'Supporting Data'!$A$2:$BH$1679,49,FALSE)</f>
        <v>0.3461538553237915</v>
      </c>
      <c r="H1352" s="125">
        <f>VLOOKUP($A1352,'Supporting Data'!$A$2:$BH$1679,6,FALSE)</f>
        <v>77.100929260253906</v>
      </c>
      <c r="I1352" s="128">
        <f>VLOOKUP($A1352,'Supporting Data'!$A$2:$BH$1679,22,FALSE)</f>
        <v>0.46153846383094788</v>
      </c>
      <c r="J1352" s="125">
        <f>VLOOKUP($A1352,'Supporting Data'!$A$2:$BH$1679,8,FALSE)</f>
        <v>76.192207336425781</v>
      </c>
      <c r="K1352" s="128">
        <f>VLOOKUP($A1352,'Supporting Data'!$A$2:$BH$1679,49,FALSE)</f>
        <v>0.3461538553237915</v>
      </c>
      <c r="L1352" s="125">
        <f>VLOOKUP($A1352,'Supporting Data'!$A$2:$BH$1679,26,FALSE)</f>
        <v>79.482986450195313</v>
      </c>
      <c r="M1352" s="125">
        <f>VLOOKUP($A1352,'Supporting Data'!$A$2:$BH$1679,53,FALSE)</f>
        <v>78.381492614746094</v>
      </c>
    </row>
    <row r="1353" spans="1:13" x14ac:dyDescent="0.3">
      <c r="A1353" s="4">
        <v>961144040</v>
      </c>
      <c r="B1353" s="3" t="s">
        <v>463</v>
      </c>
      <c r="C1353" s="3" t="s">
        <v>1924</v>
      </c>
      <c r="D1353" s="125">
        <f>VLOOKUP($A1353,'Supporting Data'!$A$2:$BH$1679,5,FALSE)</f>
        <v>86.046524047851563</v>
      </c>
      <c r="E1353" s="128">
        <f>VLOOKUP($A1353,'Supporting Data'!$A$2:$BH$1679,16,FALSE)</f>
        <v>0.72429907321929932</v>
      </c>
      <c r="F1353" s="125">
        <f>VLOOKUP($A1353,'Supporting Data'!$A$2:$BH$1679,7,FALSE)</f>
        <v>80.0269775390625</v>
      </c>
      <c r="G1353" s="128">
        <f>VLOOKUP($A1353,'Supporting Data'!$A$2:$BH$1679,49,FALSE)</f>
        <v>0.3928571343421936</v>
      </c>
      <c r="H1353" s="125">
        <f>VLOOKUP($A1353,'Supporting Data'!$A$2:$BH$1679,6,FALSE)</f>
        <v>82.934829711914063</v>
      </c>
      <c r="I1353" s="128">
        <f>VLOOKUP($A1353,'Supporting Data'!$A$2:$BH$1679,22,FALSE)</f>
        <v>0.4285714328289032</v>
      </c>
      <c r="J1353" s="125">
        <f>VLOOKUP($A1353,'Supporting Data'!$A$2:$BH$1679,8,FALSE)</f>
        <v>77.782386779785156</v>
      </c>
      <c r="K1353" s="128">
        <f>VLOOKUP($A1353,'Supporting Data'!$A$2:$BH$1679,49,FALSE)</f>
        <v>0.3928571343421936</v>
      </c>
      <c r="L1353" s="125">
        <f>VLOOKUP($A1353,'Supporting Data'!$A$2:$BH$1679,26,FALSE)</f>
        <v>80.087165832519531</v>
      </c>
      <c r="M1353" s="125">
        <f>VLOOKUP($A1353,'Supporting Data'!$A$2:$BH$1679,53,FALSE)</f>
        <v>76.133934020996094</v>
      </c>
    </row>
    <row r="1354" spans="1:13" x14ac:dyDescent="0.3">
      <c r="A1354" s="4">
        <v>961124200</v>
      </c>
      <c r="B1354" s="3" t="s">
        <v>461</v>
      </c>
      <c r="C1354" s="3" t="s">
        <v>682</v>
      </c>
      <c r="D1354" s="125">
        <f>VLOOKUP($A1354,'Supporting Data'!$A$2:$BH$1679,5,FALSE)</f>
        <v>83.177207946777344</v>
      </c>
      <c r="E1354" s="128">
        <f>VLOOKUP($A1354,'Supporting Data'!$A$2:$BH$1679,16,FALSE)</f>
        <v>0.15384615957736969</v>
      </c>
      <c r="F1354" s="125">
        <f>VLOOKUP($A1354,'Supporting Data'!$A$2:$BH$1679,7,FALSE)</f>
        <v>80.16802978515625</v>
      </c>
      <c r="G1354" s="128">
        <f>VLOOKUP($A1354,'Supporting Data'!$A$2:$BH$1679,49,FALSE)</f>
        <v>6.7415729165077209E-2</v>
      </c>
      <c r="H1354" s="125">
        <f>VLOOKUP($A1354,'Supporting Data'!$A$2:$BH$1679,6,FALSE)</f>
        <v>84.643211364746094</v>
      </c>
      <c r="I1354" s="128">
        <f>VLOOKUP($A1354,'Supporting Data'!$A$2:$BH$1679,22,FALSE)</f>
        <v>0.15384615957736969</v>
      </c>
      <c r="J1354" s="125">
        <f>VLOOKUP($A1354,'Supporting Data'!$A$2:$BH$1679,8,FALSE)</f>
        <v>81.056259155273438</v>
      </c>
      <c r="K1354" s="128">
        <f>VLOOKUP($A1354,'Supporting Data'!$A$2:$BH$1679,49,FALSE)</f>
        <v>6.7415729165077209E-2</v>
      </c>
      <c r="L1354" s="125">
        <f>VLOOKUP($A1354,'Supporting Data'!$A$2:$BH$1679,26,FALSE)</f>
        <v>80.993446350097656</v>
      </c>
      <c r="M1354" s="125">
        <f>VLOOKUP($A1354,'Supporting Data'!$A$2:$BH$1679,53,FALSE)</f>
        <v>83.536453247070313</v>
      </c>
    </row>
    <row r="1355" spans="1:13" x14ac:dyDescent="0.3">
      <c r="A1355" s="4">
        <v>961124140</v>
      </c>
      <c r="B1355" s="3" t="s">
        <v>461</v>
      </c>
      <c r="C1355" s="3" t="s">
        <v>1919</v>
      </c>
      <c r="D1355" s="125">
        <f>VLOOKUP($A1355,'Supporting Data'!$A$2:$BH$1679,5,FALSE)</f>
        <v>82.300857543945313</v>
      </c>
      <c r="E1355" s="128">
        <f>VLOOKUP($A1355,'Supporting Data'!$A$2:$BH$1679,16,FALSE)</f>
        <v>0.2212389409542084</v>
      </c>
      <c r="F1355" s="125">
        <f>VLOOKUP($A1355,'Supporting Data'!$A$2:$BH$1679,7,FALSE)</f>
        <v>77.141471862792969</v>
      </c>
      <c r="G1355" s="128">
        <f>VLOOKUP($A1355,'Supporting Data'!$A$2:$BH$1679,49,FALSE)</f>
        <v>0.13761468231678009</v>
      </c>
      <c r="H1355" s="125">
        <f>VLOOKUP($A1355,'Supporting Data'!$A$2:$BH$1679,6,FALSE)</f>
        <v>83.806327819824219</v>
      </c>
      <c r="I1355" s="128">
        <f>VLOOKUP($A1355,'Supporting Data'!$A$2:$BH$1679,22,FALSE)</f>
        <v>0.2212389409542084</v>
      </c>
      <c r="J1355" s="125">
        <f>VLOOKUP($A1355,'Supporting Data'!$A$2:$BH$1679,8,FALSE)</f>
        <v>77.057456970214844</v>
      </c>
      <c r="K1355" s="128">
        <f>VLOOKUP($A1355,'Supporting Data'!$A$2:$BH$1679,49,FALSE)</f>
        <v>0.13761468231678009</v>
      </c>
      <c r="L1355" s="125">
        <f>VLOOKUP($A1355,'Supporting Data'!$A$2:$BH$1679,26,FALSE)</f>
        <v>87.0352783203125</v>
      </c>
      <c r="M1355" s="125">
        <f>VLOOKUP($A1355,'Supporting Data'!$A$2:$BH$1679,53,FALSE)</f>
        <v>80.299140930175781</v>
      </c>
    </row>
    <row r="1356" spans="1:13" x14ac:dyDescent="0.3">
      <c r="A1356" s="4">
        <v>1151154000</v>
      </c>
      <c r="B1356" s="3" t="s">
        <v>3792</v>
      </c>
      <c r="C1356" s="3" t="s">
        <v>2064</v>
      </c>
      <c r="D1356" s="125">
        <f>VLOOKUP($A1356,'Supporting Data'!$A$2:$BH$1679,5,FALSE)</f>
        <v>80.118873596191406</v>
      </c>
      <c r="E1356" s="128">
        <f>VLOOKUP($A1356,'Supporting Data'!$A$2:$BH$1679,16,FALSE)</f>
        <v>7.2289153933525085E-2</v>
      </c>
      <c r="F1356" s="125">
        <f>VLOOKUP($A1356,'Supporting Data'!$A$2:$BH$1679,7,FALSE)</f>
        <v>83.048454284667969</v>
      </c>
      <c r="G1356" s="128">
        <f>VLOOKUP($A1356,'Supporting Data'!$A$2:$BH$1679,49,FALSE)</f>
        <v>3.6144576966762543E-2</v>
      </c>
      <c r="H1356" s="125">
        <f>VLOOKUP($A1356,'Supporting Data'!$A$2:$BH$1679,6,FALSE)</f>
        <v>81.478645324707031</v>
      </c>
      <c r="I1356" s="128">
        <f>VLOOKUP($A1356,'Supporting Data'!$A$2:$BH$1679,22,FALSE)</f>
        <v>7.2289153933525085E-2</v>
      </c>
      <c r="J1356" s="125">
        <f>VLOOKUP($A1356,'Supporting Data'!$A$2:$BH$1679,8,FALSE)</f>
        <v>82.815849304199219</v>
      </c>
      <c r="K1356" s="128">
        <f>VLOOKUP($A1356,'Supporting Data'!$A$2:$BH$1679,49,FALSE)</f>
        <v>3.6144576966762543E-2</v>
      </c>
      <c r="L1356" s="125">
        <f>VLOOKUP($A1356,'Supporting Data'!$A$2:$BH$1679,26,FALSE)</f>
        <v>86.129005432128906</v>
      </c>
      <c r="M1356" s="125">
        <f>VLOOKUP($A1356,'Supporting Data'!$A$2:$BH$1679,53,FALSE)</f>
        <v>82.154922485351563</v>
      </c>
    </row>
    <row r="1357" spans="1:13" x14ac:dyDescent="0.3">
      <c r="A1357" s="4">
        <v>960884140</v>
      </c>
      <c r="B1357" s="3" t="s">
        <v>442</v>
      </c>
      <c r="C1357" s="3" t="s">
        <v>1768</v>
      </c>
      <c r="D1357" s="125">
        <f>VLOOKUP($A1357,'Supporting Data'!$A$2:$BH$1679,5,FALSE)</f>
        <v>89.770126342773438</v>
      </c>
      <c r="E1357" s="128">
        <f>VLOOKUP($A1357,'Supporting Data'!$A$2:$BH$1679,16,FALSE)</f>
        <v>0.41221374273300171</v>
      </c>
      <c r="F1357" s="125">
        <f>VLOOKUP($A1357,'Supporting Data'!$A$2:$BH$1679,7,FALSE)</f>
        <v>81.126930236816406</v>
      </c>
      <c r="G1357" s="128">
        <f>VLOOKUP($A1357,'Supporting Data'!$A$2:$BH$1679,49,FALSE)</f>
        <v>8.4112152457237244E-2</v>
      </c>
      <c r="H1357" s="125">
        <f>VLOOKUP($A1357,'Supporting Data'!$A$2:$BH$1679,6,FALSE)</f>
        <v>91.402679443359375</v>
      </c>
      <c r="I1357" s="128">
        <f>VLOOKUP($A1357,'Supporting Data'!$A$2:$BH$1679,22,FALSE)</f>
        <v>0.3644859790802002</v>
      </c>
      <c r="J1357" s="125">
        <f>VLOOKUP($A1357,'Supporting Data'!$A$2:$BH$1679,8,FALSE)</f>
        <v>83.835517883300781</v>
      </c>
      <c r="K1357" s="128">
        <f>VLOOKUP($A1357,'Supporting Data'!$A$2:$BH$1679,49,FALSE)</f>
        <v>8.4112152457237244E-2</v>
      </c>
      <c r="L1357" s="125">
        <f>VLOOKUP($A1357,'Supporting Data'!$A$2:$BH$1679,26,FALSE)</f>
        <v>91.566658020019531</v>
      </c>
      <c r="M1357" s="125">
        <f>VLOOKUP($A1357,'Supporting Data'!$A$2:$BH$1679,53,FALSE)</f>
        <v>86.010833740234375</v>
      </c>
    </row>
    <row r="1358" spans="1:13" x14ac:dyDescent="0.3">
      <c r="A1358" s="4">
        <v>961025000</v>
      </c>
      <c r="B1358" s="3" t="s">
        <v>453</v>
      </c>
      <c r="C1358" s="3" t="s">
        <v>1881</v>
      </c>
      <c r="D1358" s="125">
        <f>VLOOKUP($A1358,'Supporting Data'!$A$2:$BH$1679,5,FALSE)</f>
        <v>84.404296875</v>
      </c>
      <c r="E1358" s="128">
        <f>VLOOKUP($A1358,'Supporting Data'!$A$2:$BH$1679,16,FALSE)</f>
        <v>0.73964494466781616</v>
      </c>
      <c r="F1358" s="125">
        <f>VLOOKUP($A1358,'Supporting Data'!$A$2:$BH$1679,7,FALSE)</f>
        <v>85.004859924316406</v>
      </c>
      <c r="G1358" s="128">
        <f>VLOOKUP($A1358,'Supporting Data'!$A$2:$BH$1679,49,FALSE)</f>
        <v>0.47540983557701111</v>
      </c>
      <c r="H1358" s="125">
        <f>VLOOKUP($A1358,'Supporting Data'!$A$2:$BH$1679,6,FALSE)</f>
        <v>84.534584045410156</v>
      </c>
      <c r="I1358" s="128">
        <f>VLOOKUP($A1358,'Supporting Data'!$A$2:$BH$1679,22,FALSE)</f>
        <v>0.54098361730575562</v>
      </c>
      <c r="J1358" s="125">
        <f>VLOOKUP($A1358,'Supporting Data'!$A$2:$BH$1679,8,FALSE)</f>
        <v>79.215217590332031</v>
      </c>
      <c r="K1358" s="128">
        <f>VLOOKUP($A1358,'Supporting Data'!$A$2:$BH$1679,49,FALSE)</f>
        <v>0.47540983557701111</v>
      </c>
      <c r="L1358" s="125">
        <f>VLOOKUP($A1358,'Supporting Data'!$A$2:$BH$1679,26,FALSE)</f>
        <v>85.826911926269531</v>
      </c>
      <c r="M1358" s="125">
        <f>VLOOKUP($A1358,'Supporting Data'!$A$2:$BH$1679,53,FALSE)</f>
        <v>83.433357238769531</v>
      </c>
    </row>
    <row r="1359" spans="1:13" x14ac:dyDescent="0.3">
      <c r="A1359" s="4">
        <v>960884040</v>
      </c>
      <c r="B1359" s="3" t="s">
        <v>442</v>
      </c>
      <c r="C1359" s="3" t="s">
        <v>1764</v>
      </c>
      <c r="D1359" s="125">
        <f>VLOOKUP($A1359,'Supporting Data'!$A$2:$BH$1679,5,FALSE)</f>
        <v>87.488494873046875</v>
      </c>
      <c r="E1359" s="128">
        <f>VLOOKUP($A1359,'Supporting Data'!$A$2:$BH$1679,16,FALSE)</f>
        <v>0.28755363821983337</v>
      </c>
      <c r="F1359" s="125">
        <f>VLOOKUP($A1359,'Supporting Data'!$A$2:$BH$1679,7,FALSE)</f>
        <v>79.049308776855469</v>
      </c>
      <c r="G1359" s="128">
        <f>VLOOKUP($A1359,'Supporting Data'!$A$2:$BH$1679,49,FALSE)</f>
        <v>9.3333333730697632E-2</v>
      </c>
      <c r="H1359" s="125">
        <f>VLOOKUP($A1359,'Supporting Data'!$A$2:$BH$1679,6,FALSE)</f>
        <v>88.361282348632813</v>
      </c>
      <c r="I1359" s="128">
        <f>VLOOKUP($A1359,'Supporting Data'!$A$2:$BH$1679,22,FALSE)</f>
        <v>0.27111110091209412</v>
      </c>
      <c r="J1359" s="125">
        <f>VLOOKUP($A1359,'Supporting Data'!$A$2:$BH$1679,8,FALSE)</f>
        <v>80.807762145996094</v>
      </c>
      <c r="K1359" s="128">
        <f>VLOOKUP($A1359,'Supporting Data'!$A$2:$BH$1679,49,FALSE)</f>
        <v>9.3333333730697632E-2</v>
      </c>
      <c r="L1359" s="125">
        <f>VLOOKUP($A1359,'Supporting Data'!$A$2:$BH$1679,26,FALSE)</f>
        <v>96.400123596191406</v>
      </c>
      <c r="M1359" s="125">
        <f>VLOOKUP($A1359,'Supporting Data'!$A$2:$BH$1679,53,FALSE)</f>
        <v>82.093063354492188</v>
      </c>
    </row>
    <row r="1360" spans="1:13" x14ac:dyDescent="0.3">
      <c r="A1360" s="4">
        <v>961104120</v>
      </c>
      <c r="B1360" s="3" t="s">
        <v>459</v>
      </c>
      <c r="C1360" s="3" t="s">
        <v>1903</v>
      </c>
      <c r="D1360" s="125">
        <f>VLOOKUP($A1360,'Supporting Data'!$A$2:$BH$1679,5,FALSE)</f>
        <v>84.681266784667969</v>
      </c>
      <c r="E1360" s="128">
        <f>VLOOKUP($A1360,'Supporting Data'!$A$2:$BH$1679,16,FALSE)</f>
        <v>0.25247526168823242</v>
      </c>
      <c r="F1360" s="125">
        <f>VLOOKUP($A1360,'Supporting Data'!$A$2:$BH$1679,7,FALSE)</f>
        <v>78.91748046875</v>
      </c>
      <c r="G1360" s="128">
        <f>VLOOKUP($A1360,'Supporting Data'!$A$2:$BH$1679,49,FALSE)</f>
        <v>0.1020408198237419</v>
      </c>
      <c r="H1360" s="125">
        <f>VLOOKUP($A1360,'Supporting Data'!$A$2:$BH$1679,6,FALSE)</f>
        <v>86.261703491210938</v>
      </c>
      <c r="I1360" s="128">
        <f>VLOOKUP($A1360,'Supporting Data'!$A$2:$BH$1679,22,FALSE)</f>
        <v>0.25247526168823242</v>
      </c>
      <c r="J1360" s="125">
        <f>VLOOKUP($A1360,'Supporting Data'!$A$2:$BH$1679,8,FALSE)</f>
        <v>81.363128662109375</v>
      </c>
      <c r="K1360" s="128">
        <f>VLOOKUP($A1360,'Supporting Data'!$A$2:$BH$1679,49,FALSE)</f>
        <v>0.1020408198237419</v>
      </c>
      <c r="L1360" s="125">
        <f>VLOOKUP($A1360,'Supporting Data'!$A$2:$BH$1679,26,FALSE)</f>
        <v>88.847831726074219</v>
      </c>
      <c r="M1360" s="125">
        <f>VLOOKUP($A1360,'Supporting Data'!$A$2:$BH$1679,53,FALSE)</f>
        <v>87.206787109375</v>
      </c>
    </row>
    <row r="1361" spans="1:13" x14ac:dyDescent="0.3">
      <c r="A1361" s="4">
        <v>960884320</v>
      </c>
      <c r="B1361" s="3" t="s">
        <v>442</v>
      </c>
      <c r="C1361" s="3" t="s">
        <v>1781</v>
      </c>
      <c r="D1361" s="125">
        <f>VLOOKUP($A1361,'Supporting Data'!$A$2:$BH$1679,5,FALSE)</f>
        <v>88.20977783203125</v>
      </c>
      <c r="E1361" s="128">
        <f>VLOOKUP($A1361,'Supporting Data'!$A$2:$BH$1679,16,FALSE)</f>
        <v>0.25</v>
      </c>
      <c r="F1361" s="125">
        <f>VLOOKUP($A1361,'Supporting Data'!$A$2:$BH$1679,7,FALSE)</f>
        <v>85.765243530273438</v>
      </c>
      <c r="G1361" s="128">
        <f>VLOOKUP($A1361,'Supporting Data'!$A$2:$BH$1679,49,FALSE)</f>
        <v>6.4748197793960571E-2</v>
      </c>
      <c r="H1361" s="125">
        <f>VLOOKUP($A1361,'Supporting Data'!$A$2:$BH$1679,6,FALSE)</f>
        <v>89.168563842773438</v>
      </c>
      <c r="I1361" s="128">
        <f>VLOOKUP($A1361,'Supporting Data'!$A$2:$BH$1679,22,FALSE)</f>
        <v>0.2302158325910568</v>
      </c>
      <c r="J1361" s="125">
        <f>VLOOKUP($A1361,'Supporting Data'!$A$2:$BH$1679,8,FALSE)</f>
        <v>89.099205017089844</v>
      </c>
      <c r="K1361" s="128">
        <f>VLOOKUP($A1361,'Supporting Data'!$A$2:$BH$1679,49,FALSE)</f>
        <v>6.4748197793960571E-2</v>
      </c>
      <c r="L1361" s="125">
        <f>VLOOKUP($A1361,'Supporting Data'!$A$2:$BH$1679,26,FALSE)</f>
        <v>89.452011108398438</v>
      </c>
      <c r="M1361" s="125">
        <f>VLOOKUP($A1361,'Supporting Data'!$A$2:$BH$1679,53,FALSE)</f>
        <v>85.350997924804688</v>
      </c>
    </row>
    <row r="1362" spans="1:13" x14ac:dyDescent="0.3">
      <c r="A1362" s="4">
        <v>960882050</v>
      </c>
      <c r="B1362" s="3" t="s">
        <v>442</v>
      </c>
      <c r="C1362" s="3" t="s">
        <v>1760</v>
      </c>
      <c r="D1362" s="125">
        <f>VLOOKUP($A1362,'Supporting Data'!$A$2:$BH$1679,5,FALSE)</f>
        <v>78.635086059570313</v>
      </c>
      <c r="E1362" s="128">
        <f>VLOOKUP($A1362,'Supporting Data'!$A$2:$BH$1679,16,FALSE)</f>
        <v>0.26721763610839838</v>
      </c>
      <c r="F1362" s="125">
        <f>VLOOKUP($A1362,'Supporting Data'!$A$2:$BH$1679,7,FALSE)</f>
        <v>82.767707824707031</v>
      </c>
      <c r="G1362" s="128">
        <f>VLOOKUP($A1362,'Supporting Data'!$A$2:$BH$1679,49,FALSE)</f>
        <v>0.14743590354919431</v>
      </c>
      <c r="H1362" s="125">
        <f>VLOOKUP($A1362,'Supporting Data'!$A$2:$BH$1679,6,FALSE)</f>
        <v>79.3095703125</v>
      </c>
      <c r="I1362" s="128">
        <f>VLOOKUP($A1362,'Supporting Data'!$A$2:$BH$1679,22,FALSE)</f>
        <v>0.22966507077217099</v>
      </c>
      <c r="J1362" s="125">
        <f>VLOOKUP($A1362,'Supporting Data'!$A$2:$BH$1679,8,FALSE)</f>
        <v>83.654624938964844</v>
      </c>
      <c r="K1362" s="128">
        <f>VLOOKUP($A1362,'Supporting Data'!$A$2:$BH$1679,49,FALSE)</f>
        <v>0.14743590354919431</v>
      </c>
      <c r="L1362" s="125">
        <f>VLOOKUP($A1362,'Supporting Data'!$A$2:$BH$1679,26,FALSE)</f>
        <v>78.274620056152344</v>
      </c>
      <c r="M1362" s="125">
        <f>VLOOKUP($A1362,'Supporting Data'!$A$2:$BH$1679,53,FALSE)</f>
        <v>85.82525634765625</v>
      </c>
    </row>
    <row r="1363" spans="1:13" x14ac:dyDescent="0.3">
      <c r="A1363" s="4">
        <v>961065080</v>
      </c>
      <c r="B1363" s="3" t="s">
        <v>456</v>
      </c>
      <c r="C1363" s="3" t="s">
        <v>1893</v>
      </c>
      <c r="D1363" s="125">
        <f>VLOOKUP($A1363,'Supporting Data'!$A$2:$BH$1679,5,FALSE)</f>
        <v>88.950859069824219</v>
      </c>
      <c r="E1363" s="128">
        <f>VLOOKUP($A1363,'Supporting Data'!$A$2:$BH$1679,16,FALSE)</f>
        <v>0.70700639486312866</v>
      </c>
      <c r="F1363" s="125">
        <f>VLOOKUP($A1363,'Supporting Data'!$A$2:$BH$1679,7,FALSE)</f>
        <v>88.89471435546875</v>
      </c>
      <c r="G1363" s="128">
        <f>VLOOKUP($A1363,'Supporting Data'!$A$2:$BH$1679,49,FALSE)</f>
        <v>0.53731346130371094</v>
      </c>
      <c r="H1363" s="125">
        <f>VLOOKUP($A1363,'Supporting Data'!$A$2:$BH$1679,6,FALSE)</f>
        <v>88.079696655273438</v>
      </c>
      <c r="I1363" s="128">
        <f>VLOOKUP($A1363,'Supporting Data'!$A$2:$BH$1679,22,FALSE)</f>
        <v>0.49253731966018682</v>
      </c>
      <c r="J1363" s="125">
        <f>VLOOKUP($A1363,'Supporting Data'!$A$2:$BH$1679,8,FALSE)</f>
        <v>90.881919860839844</v>
      </c>
      <c r="K1363" s="128">
        <f>VLOOKUP($A1363,'Supporting Data'!$A$2:$BH$1679,49,FALSE)</f>
        <v>0.53731346130371094</v>
      </c>
      <c r="L1363" s="125">
        <f>VLOOKUP($A1363,'Supporting Data'!$A$2:$BH$1679,26,FALSE)</f>
        <v>87.337371826171875</v>
      </c>
      <c r="M1363" s="125">
        <f>VLOOKUP($A1363,'Supporting Data'!$A$2:$BH$1679,53,FALSE)</f>
        <v>89.371864318847656</v>
      </c>
    </row>
    <row r="1364" spans="1:13" x14ac:dyDescent="0.3">
      <c r="A1364" s="4">
        <v>100935010</v>
      </c>
      <c r="B1364" s="3" t="s">
        <v>43</v>
      </c>
      <c r="C1364" s="3" t="s">
        <v>648</v>
      </c>
      <c r="D1364" s="125">
        <f>VLOOKUP($A1364,'Supporting Data'!$A$2:$BH$1679,5,FALSE)</f>
        <v>87.536392211914063</v>
      </c>
      <c r="E1364" s="128">
        <f>VLOOKUP($A1364,'Supporting Data'!$A$2:$BH$1679,16,FALSE)</f>
        <v>0.4944649338722229</v>
      </c>
      <c r="F1364" s="125">
        <f>VLOOKUP($A1364,'Supporting Data'!$A$2:$BH$1679,7,FALSE)</f>
        <v>87.327880859375</v>
      </c>
      <c r="G1364" s="128">
        <f>VLOOKUP($A1364,'Supporting Data'!$A$2:$BH$1679,49,FALSE)</f>
        <v>0.3214285671710968</v>
      </c>
      <c r="H1364" s="125">
        <f>VLOOKUP($A1364,'Supporting Data'!$A$2:$BH$1679,6,FALSE)</f>
        <v>90.147811889648438</v>
      </c>
      <c r="I1364" s="128">
        <f>VLOOKUP($A1364,'Supporting Data'!$A$2:$BH$1679,22,FALSE)</f>
        <v>0.35507246851921082</v>
      </c>
      <c r="J1364" s="125">
        <f>VLOOKUP($A1364,'Supporting Data'!$A$2:$BH$1679,8,FALSE)</f>
        <v>85.576522827148438</v>
      </c>
      <c r="K1364" s="128">
        <f>VLOOKUP($A1364,'Supporting Data'!$A$2:$BH$1679,49,FALSE)</f>
        <v>0.3214285671710968</v>
      </c>
      <c r="L1364" s="125">
        <f>VLOOKUP($A1364,'Supporting Data'!$A$2:$BH$1679,26,FALSE)</f>
        <v>87.63946533203125</v>
      </c>
      <c r="M1364" s="125">
        <f>VLOOKUP($A1364,'Supporting Data'!$A$2:$BH$1679,53,FALSE)</f>
        <v>89.7017822265625</v>
      </c>
    </row>
    <row r="1365" spans="1:13" x14ac:dyDescent="0.3">
      <c r="A1365" s="4">
        <v>960945020</v>
      </c>
      <c r="B1365" s="3" t="s">
        <v>448</v>
      </c>
      <c r="C1365" s="3" t="s">
        <v>1850</v>
      </c>
      <c r="D1365" s="125">
        <f>VLOOKUP($A1365,'Supporting Data'!$A$2:$BH$1679,5,FALSE)</f>
        <v>91.166206359863281</v>
      </c>
      <c r="E1365" s="128">
        <f>VLOOKUP($A1365,'Supporting Data'!$A$2:$BH$1679,16,FALSE)</f>
        <v>0.57575756311416626</v>
      </c>
      <c r="F1365" s="125">
        <f>VLOOKUP($A1365,'Supporting Data'!$A$2:$BH$1679,7,FALSE)</f>
        <v>92.203628540039063</v>
      </c>
      <c r="G1365" s="128">
        <f>VLOOKUP($A1365,'Supporting Data'!$A$2:$BH$1679,49,FALSE)</f>
        <v>0.21126760542392731</v>
      </c>
      <c r="H1365" s="125">
        <f>VLOOKUP($A1365,'Supporting Data'!$A$2:$BH$1679,6,FALSE)</f>
        <v>88.536201477050781</v>
      </c>
      <c r="I1365" s="128">
        <f>VLOOKUP($A1365,'Supporting Data'!$A$2:$BH$1679,22,FALSE)</f>
        <v>0.36619716882705688</v>
      </c>
      <c r="J1365" s="125">
        <f>VLOOKUP($A1365,'Supporting Data'!$A$2:$BH$1679,8,FALSE)</f>
        <v>91.925201416015625</v>
      </c>
      <c r="K1365" s="128">
        <f>VLOOKUP($A1365,'Supporting Data'!$A$2:$BH$1679,49,FALSE)</f>
        <v>0.21126760542392731</v>
      </c>
      <c r="L1365" s="125">
        <f>VLOOKUP($A1365,'Supporting Data'!$A$2:$BH$1679,26,FALSE)</f>
        <v>90.358291625976563</v>
      </c>
      <c r="M1365" s="125">
        <f>VLOOKUP($A1365,'Supporting Data'!$A$2:$BH$1679,53,FALSE)</f>
        <v>95.516578674316406</v>
      </c>
    </row>
    <row r="1366" spans="1:13" x14ac:dyDescent="0.3">
      <c r="A1366" s="4">
        <v>1159166980</v>
      </c>
      <c r="B1366" s="3" t="s">
        <v>542</v>
      </c>
      <c r="C1366" s="3" t="s">
        <v>542</v>
      </c>
      <c r="D1366" s="125">
        <f>VLOOKUP($A1366,'Supporting Data'!$A$2:$BH$1679,5,FALSE)</f>
        <v>76.335220336914063</v>
      </c>
      <c r="E1366" s="128">
        <f>VLOOKUP($A1366,'Supporting Data'!$A$2:$BH$1679,16,FALSE)</f>
        <v>0.46859902143478388</v>
      </c>
      <c r="F1366" s="125">
        <f>VLOOKUP($A1366,'Supporting Data'!$A$2:$BH$1679,7,FALSE)</f>
        <v>71.961875915527344</v>
      </c>
      <c r="G1366" s="128">
        <f>VLOOKUP($A1366,'Supporting Data'!$A$2:$BH$1679,49,FALSE)</f>
        <v>0.1025641039013863</v>
      </c>
      <c r="H1366" s="125">
        <f>VLOOKUP($A1366,'Supporting Data'!$A$2:$BH$1679,6,FALSE)</f>
        <v>75.778549194335938</v>
      </c>
      <c r="I1366" s="128">
        <f>VLOOKUP($A1366,'Supporting Data'!$A$2:$BH$1679,22,FALSE)</f>
        <v>0.2179487198591232</v>
      </c>
      <c r="J1366" s="125">
        <f>VLOOKUP($A1366,'Supporting Data'!$A$2:$BH$1679,8,FALSE)</f>
        <v>73.139030456542969</v>
      </c>
      <c r="K1366" s="128">
        <f>VLOOKUP($A1366,'Supporting Data'!$A$2:$BH$1679,49,FALSE)</f>
        <v>0.1025641039013863</v>
      </c>
      <c r="L1366" s="125">
        <f>VLOOKUP($A1366,'Supporting Data'!$A$2:$BH$1679,26,FALSE)</f>
        <v>84.014358520507813</v>
      </c>
      <c r="M1366" s="125">
        <f>VLOOKUP($A1366,'Supporting Data'!$A$2:$BH$1679,53,FALSE)</f>
        <v>75.371002197265625</v>
      </c>
    </row>
    <row r="1367" spans="1:13" x14ac:dyDescent="0.3">
      <c r="A1367" s="4">
        <v>480745020</v>
      </c>
      <c r="B1367" s="3" t="s">
        <v>223</v>
      </c>
      <c r="C1367" s="3" t="s">
        <v>1207</v>
      </c>
      <c r="D1367" s="125">
        <f>VLOOKUP($A1367,'Supporting Data'!$A$2:$BH$1679,5,FALSE)</f>
        <v>86.770484924316406</v>
      </c>
      <c r="E1367" s="128">
        <f>VLOOKUP($A1367,'Supporting Data'!$A$2:$BH$1679,16,FALSE)</f>
        <v>0.29411765933036799</v>
      </c>
      <c r="F1367" s="125">
        <f>VLOOKUP($A1367,'Supporting Data'!$A$2:$BH$1679,7,FALSE)</f>
        <v>83.068222045898438</v>
      </c>
      <c r="G1367" s="128">
        <f>VLOOKUP($A1367,'Supporting Data'!$A$2:$BH$1679,49,FALSE)</f>
        <v>0.13010203838348389</v>
      </c>
      <c r="H1367" s="125">
        <f>VLOOKUP($A1367,'Supporting Data'!$A$2:$BH$1679,6,FALSE)</f>
        <v>87.553642272949219</v>
      </c>
      <c r="I1367" s="128">
        <f>VLOOKUP($A1367,'Supporting Data'!$A$2:$BH$1679,22,FALSE)</f>
        <v>0.2671755850315094</v>
      </c>
      <c r="J1367" s="125">
        <f>VLOOKUP($A1367,'Supporting Data'!$A$2:$BH$1679,8,FALSE)</f>
        <v>83.853897094726563</v>
      </c>
      <c r="K1367" s="128">
        <f>VLOOKUP($A1367,'Supporting Data'!$A$2:$BH$1679,49,FALSE)</f>
        <v>0.13010203838348389</v>
      </c>
      <c r="L1367" s="125">
        <f>VLOOKUP($A1367,'Supporting Data'!$A$2:$BH$1679,26,FALSE)</f>
        <v>84.014358520507813</v>
      </c>
      <c r="M1367" s="125">
        <f>VLOOKUP($A1367,'Supporting Data'!$A$2:$BH$1679,53,FALSE)</f>
        <v>81.020835876464844</v>
      </c>
    </row>
    <row r="1368" spans="1:13" x14ac:dyDescent="0.3">
      <c r="A1368" s="4">
        <v>1151155020</v>
      </c>
      <c r="B1368" s="3" t="s">
        <v>3792</v>
      </c>
      <c r="C1368" s="3" t="s">
        <v>741</v>
      </c>
      <c r="D1368" s="125">
        <f>VLOOKUP($A1368,'Supporting Data'!$A$2:$BH$1679,5,FALSE)</f>
        <v>84.143402099609375</v>
      </c>
      <c r="E1368" s="128">
        <f>VLOOKUP($A1368,'Supporting Data'!$A$2:$BH$1679,16,FALSE)</f>
        <v>0</v>
      </c>
      <c r="F1368" s="125">
        <f>VLOOKUP($A1368,'Supporting Data'!$A$2:$BH$1679,7,FALSE)</f>
        <v>86.791130065917969</v>
      </c>
      <c r="G1368" s="128">
        <f>VLOOKUP($A1368,'Supporting Data'!$A$2:$BH$1679,49,FALSE)</f>
        <v>0</v>
      </c>
      <c r="H1368" s="125">
        <f>VLOOKUP($A1368,'Supporting Data'!$A$2:$BH$1679,6,FALSE)</f>
        <v>85.137184143066406</v>
      </c>
      <c r="I1368" s="128">
        <f>VLOOKUP($A1368,'Supporting Data'!$A$2:$BH$1679,22,FALSE)</f>
        <v>0</v>
      </c>
      <c r="J1368" s="125">
        <f>VLOOKUP($A1368,'Supporting Data'!$A$2:$BH$1679,8,FALSE)</f>
        <v>89.462356567382813</v>
      </c>
      <c r="K1368" s="128">
        <f>VLOOKUP($A1368,'Supporting Data'!$A$2:$BH$1679,49,FALSE)</f>
        <v>0</v>
      </c>
      <c r="L1368" s="125">
        <f>VLOOKUP($A1368,'Supporting Data'!$A$2:$BH$1679,26,FALSE)</f>
        <v>74.649513244628906</v>
      </c>
      <c r="M1368" s="125">
        <f>VLOOKUP($A1368,'Supporting Data'!$A$2:$BH$1679,53,FALSE)</f>
        <v>81.350753784179688</v>
      </c>
    </row>
    <row r="1369" spans="1:13" x14ac:dyDescent="0.3">
      <c r="A1369" s="4">
        <v>1159283910</v>
      </c>
      <c r="B1369" s="3" t="s">
        <v>547</v>
      </c>
      <c r="C1369" s="3" t="s">
        <v>547</v>
      </c>
      <c r="D1369" s="125">
        <f>VLOOKUP($A1369,'Supporting Data'!$A$2:$BH$1679,5,FALSE)</f>
        <v>90.244705200195313</v>
      </c>
      <c r="E1369" s="128">
        <f>VLOOKUP($A1369,'Supporting Data'!$A$2:$BH$1679,16,FALSE)</f>
        <v>0.20754717290401459</v>
      </c>
      <c r="F1369" s="125">
        <f>VLOOKUP($A1369,'Supporting Data'!$A$2:$BH$1679,7,FALSE)</f>
        <v>92.603691101074219</v>
      </c>
      <c r="G1369" s="128">
        <f>VLOOKUP($A1369,'Supporting Data'!$A$2:$BH$1679,49,FALSE)</f>
        <v>9.4339624047279358E-2</v>
      </c>
      <c r="H1369" s="125">
        <f>VLOOKUP($A1369,'Supporting Data'!$A$2:$BH$1679,6,FALSE)</f>
        <v>91.905105590820313</v>
      </c>
      <c r="I1369" s="128">
        <f>VLOOKUP($A1369,'Supporting Data'!$A$2:$BH$1679,22,FALSE)</f>
        <v>0.20754717290401459</v>
      </c>
      <c r="J1369" s="125">
        <f>VLOOKUP($A1369,'Supporting Data'!$A$2:$BH$1679,8,FALSE)</f>
        <v>95.953460693359375</v>
      </c>
      <c r="K1369" s="128">
        <f>VLOOKUP($A1369,'Supporting Data'!$A$2:$BH$1679,49,FALSE)</f>
        <v>9.4339624047279358E-2</v>
      </c>
      <c r="L1369" s="125">
        <f>VLOOKUP($A1369,'Supporting Data'!$A$2:$BH$1679,26,FALSE)</f>
        <v>86.431098937988281</v>
      </c>
      <c r="M1369" s="125">
        <f>VLOOKUP($A1369,'Supporting Data'!$A$2:$BH$1679,53,FALSE)</f>
        <v>84.010711669921875</v>
      </c>
    </row>
    <row r="1370" spans="1:13" x14ac:dyDescent="0.3">
      <c r="A1370" s="4">
        <v>961104220</v>
      </c>
      <c r="B1370" s="3" t="s">
        <v>459</v>
      </c>
      <c r="C1370" s="3" t="s">
        <v>1906</v>
      </c>
      <c r="D1370" s="125">
        <f>VLOOKUP($A1370,'Supporting Data'!$A$2:$BH$1679,5,FALSE)</f>
        <v>82.412918090820313</v>
      </c>
      <c r="E1370" s="128">
        <f>VLOOKUP($A1370,'Supporting Data'!$A$2:$BH$1679,16,FALSE)</f>
        <v>0.26190477609634399</v>
      </c>
      <c r="F1370" s="125">
        <f>VLOOKUP($A1370,'Supporting Data'!$A$2:$BH$1679,7,FALSE)</f>
        <v>78.439590454101563</v>
      </c>
      <c r="G1370" s="128">
        <f>VLOOKUP($A1370,'Supporting Data'!$A$2:$BH$1679,49,FALSE)</f>
        <v>0.14084507524967191</v>
      </c>
      <c r="H1370" s="125">
        <f>VLOOKUP($A1370,'Supporting Data'!$A$2:$BH$1679,6,FALSE)</f>
        <v>83.98126220703125</v>
      </c>
      <c r="I1370" s="128">
        <f>VLOOKUP($A1370,'Supporting Data'!$A$2:$BH$1679,22,FALSE)</f>
        <v>0.26190477609634399</v>
      </c>
      <c r="J1370" s="125">
        <f>VLOOKUP($A1370,'Supporting Data'!$A$2:$BH$1679,8,FALSE)</f>
        <v>80.780258178710938</v>
      </c>
      <c r="K1370" s="128">
        <f>VLOOKUP($A1370,'Supporting Data'!$A$2:$BH$1679,49,FALSE)</f>
        <v>0.14084507524967191</v>
      </c>
      <c r="L1370" s="125">
        <f>VLOOKUP($A1370,'Supporting Data'!$A$2:$BH$1679,26,FALSE)</f>
        <v>87.337371826171875</v>
      </c>
      <c r="M1370" s="125">
        <f>VLOOKUP($A1370,'Supporting Data'!$A$2:$BH$1679,53,FALSE)</f>
        <v>89.103805541992188</v>
      </c>
    </row>
    <row r="1371" spans="1:13" x14ac:dyDescent="0.3">
      <c r="A1371" s="4">
        <v>1159166997</v>
      </c>
      <c r="B1371" s="3" t="s">
        <v>542</v>
      </c>
      <c r="C1371" s="3" t="s">
        <v>2104</v>
      </c>
      <c r="D1371" s="125">
        <f>VLOOKUP($A1371,'Supporting Data'!$A$2:$BH$1679,5,FALSE)</f>
        <v>82.858421325683594</v>
      </c>
      <c r="E1371" s="128">
        <f>VLOOKUP($A1371,'Supporting Data'!$A$2:$BH$1679,16,FALSE)</f>
        <v>0.29126214981079102</v>
      </c>
      <c r="F1371" s="125">
        <f>VLOOKUP($A1371,'Supporting Data'!$A$2:$BH$1679,7,FALSE)</f>
        <v>83.560958862304688</v>
      </c>
      <c r="G1371" s="128">
        <f>VLOOKUP($A1371,'Supporting Data'!$A$2:$BH$1679,49,FALSE)</f>
        <v>0.13855421543121341</v>
      </c>
      <c r="H1371" s="125">
        <f>VLOOKUP($A1371,'Supporting Data'!$A$2:$BH$1679,6,FALSE)</f>
        <v>82.562248229980469</v>
      </c>
      <c r="I1371" s="128">
        <f>VLOOKUP($A1371,'Supporting Data'!$A$2:$BH$1679,22,FALSE)</f>
        <v>0.2349397540092468</v>
      </c>
      <c r="J1371" s="125">
        <f>VLOOKUP($A1371,'Supporting Data'!$A$2:$BH$1679,8,FALSE)</f>
        <v>82.751441955566406</v>
      </c>
      <c r="K1371" s="128">
        <f>VLOOKUP($A1371,'Supporting Data'!$A$2:$BH$1679,49,FALSE)</f>
        <v>0.13855421543121341</v>
      </c>
      <c r="L1371" s="125">
        <f>VLOOKUP($A1371,'Supporting Data'!$A$2:$BH$1679,26,FALSE)</f>
        <v>77.972526550292969</v>
      </c>
      <c r="M1371" s="125">
        <f>VLOOKUP($A1371,'Supporting Data'!$A$2:$BH$1679,53,FALSE)</f>
        <v>80.69091796875</v>
      </c>
    </row>
    <row r="1372" spans="1:13" x14ac:dyDescent="0.3">
      <c r="A1372" s="4">
        <v>1151153390</v>
      </c>
      <c r="B1372" s="3" t="s">
        <v>3792</v>
      </c>
      <c r="C1372" s="3" t="s">
        <v>2063</v>
      </c>
      <c r="D1372" s="125">
        <f>VLOOKUP($A1372,'Supporting Data'!$A$2:$BH$1679,5,FALSE)</f>
        <v>81.283721923828125</v>
      </c>
      <c r="E1372" s="128">
        <f>VLOOKUP($A1372,'Supporting Data'!$A$2:$BH$1679,16,FALSE)</f>
        <v>0.14107884466648099</v>
      </c>
      <c r="F1372" s="125">
        <f>VLOOKUP($A1372,'Supporting Data'!$A$2:$BH$1679,7,FALSE)</f>
        <v>80.434043884277344</v>
      </c>
      <c r="G1372" s="128">
        <f>VLOOKUP($A1372,'Supporting Data'!$A$2:$BH$1679,49,FALSE)</f>
        <v>4.5548655092716217E-2</v>
      </c>
      <c r="H1372" s="125">
        <f>VLOOKUP($A1372,'Supporting Data'!$A$2:$BH$1679,6,FALSE)</f>
        <v>82.970443725585938</v>
      </c>
      <c r="I1372" s="128">
        <f>VLOOKUP($A1372,'Supporting Data'!$A$2:$BH$1679,22,FALSE)</f>
        <v>0.14107884466648099</v>
      </c>
      <c r="J1372" s="125">
        <f>VLOOKUP($A1372,'Supporting Data'!$A$2:$BH$1679,8,FALSE)</f>
        <v>82.970947265625</v>
      </c>
      <c r="K1372" s="128">
        <f>VLOOKUP($A1372,'Supporting Data'!$A$2:$BH$1679,49,FALSE)</f>
        <v>4.5548655092716217E-2</v>
      </c>
      <c r="L1372" s="125">
        <f>VLOOKUP($A1372,'Supporting Data'!$A$2:$BH$1679,26,FALSE)</f>
        <v>80.993446350097656</v>
      </c>
      <c r="M1372" s="125">
        <f>VLOOKUP($A1372,'Supporting Data'!$A$2:$BH$1679,53,FALSE)</f>
        <v>86.402610778808594</v>
      </c>
    </row>
    <row r="1373" spans="1:13" x14ac:dyDescent="0.3">
      <c r="A1373" s="4">
        <v>1151155340</v>
      </c>
      <c r="B1373" s="3" t="s">
        <v>3792</v>
      </c>
      <c r="C1373" s="3" t="s">
        <v>1172</v>
      </c>
      <c r="D1373" s="125">
        <f>VLOOKUP($A1373,'Supporting Data'!$A$2:$BH$1679,5,FALSE)</f>
        <v>83.533607482910156</v>
      </c>
      <c r="E1373" s="128">
        <f>VLOOKUP($A1373,'Supporting Data'!$A$2:$BH$1679,16,FALSE)</f>
        <v>0.36419752240180969</v>
      </c>
      <c r="F1373" s="125">
        <f>VLOOKUP($A1373,'Supporting Data'!$A$2:$BH$1679,7,FALSE)</f>
        <v>82.798568725585938</v>
      </c>
      <c r="G1373" s="128">
        <f>VLOOKUP($A1373,'Supporting Data'!$A$2:$BH$1679,49,FALSE)</f>
        <v>0.20858895778656009</v>
      </c>
      <c r="H1373" s="125">
        <f>VLOOKUP($A1373,'Supporting Data'!$A$2:$BH$1679,6,FALSE)</f>
        <v>85.049308776855469</v>
      </c>
      <c r="I1373" s="128">
        <f>VLOOKUP($A1373,'Supporting Data'!$A$2:$BH$1679,22,FALSE)</f>
        <v>0.36419752240180969</v>
      </c>
      <c r="J1373" s="125">
        <f>VLOOKUP($A1373,'Supporting Data'!$A$2:$BH$1679,8,FALSE)</f>
        <v>83.6771240234375</v>
      </c>
      <c r="K1373" s="128">
        <f>VLOOKUP($A1373,'Supporting Data'!$A$2:$BH$1679,49,FALSE)</f>
        <v>0.20858895778656009</v>
      </c>
      <c r="L1373" s="125">
        <f>VLOOKUP($A1373,'Supporting Data'!$A$2:$BH$1679,26,FALSE)</f>
        <v>88.243644714355469</v>
      </c>
      <c r="M1373" s="125">
        <f>VLOOKUP($A1373,'Supporting Data'!$A$2:$BH$1679,53,FALSE)</f>
        <v>85.763397216796875</v>
      </c>
    </row>
    <row r="1374" spans="1:13" x14ac:dyDescent="0.3">
      <c r="A1374" s="4">
        <v>1151156010</v>
      </c>
      <c r="B1374" s="3" t="s">
        <v>3792</v>
      </c>
      <c r="C1374" s="3" t="s">
        <v>2092</v>
      </c>
      <c r="D1374" s="125">
        <f>VLOOKUP($A1374,'Supporting Data'!$A$2:$BH$1679,5,FALSE)</f>
        <v>81.363571166992188</v>
      </c>
      <c r="E1374" s="128">
        <f>VLOOKUP($A1374,'Supporting Data'!$A$2:$BH$1679,16,FALSE)</f>
        <v>0.12962962687015531</v>
      </c>
      <c r="F1374" s="125">
        <f>VLOOKUP($A1374,'Supporting Data'!$A$2:$BH$1679,7,FALSE)</f>
        <v>86.145973205566406</v>
      </c>
      <c r="G1374" s="128">
        <f>VLOOKUP($A1374,'Supporting Data'!$A$2:$BH$1679,49,FALSE)</f>
        <v>1.851851865649223E-2</v>
      </c>
      <c r="H1374" s="125">
        <f>VLOOKUP($A1374,'Supporting Data'!$A$2:$BH$1679,6,FALSE)</f>
        <v>82.509933471679688</v>
      </c>
      <c r="I1374" s="128">
        <f>VLOOKUP($A1374,'Supporting Data'!$A$2:$BH$1679,22,FALSE)</f>
        <v>0.12962962687015531</v>
      </c>
      <c r="J1374" s="125">
        <f>VLOOKUP($A1374,'Supporting Data'!$A$2:$BH$1679,8,FALSE)</f>
        <v>85.8568115234375</v>
      </c>
      <c r="K1374" s="128">
        <f>VLOOKUP($A1374,'Supporting Data'!$A$2:$BH$1679,49,FALSE)</f>
        <v>1.851851865649223E-2</v>
      </c>
      <c r="L1374" s="125">
        <f>VLOOKUP($A1374,'Supporting Data'!$A$2:$BH$1679,26,FALSE)</f>
        <v>73.139060974121094</v>
      </c>
      <c r="M1374" s="125">
        <f>VLOOKUP($A1374,'Supporting Data'!$A$2:$BH$1679,53,FALSE)</f>
        <v>80.732154846191406</v>
      </c>
    </row>
    <row r="1375" spans="1:13" x14ac:dyDescent="0.3">
      <c r="A1375" s="4">
        <v>100934020</v>
      </c>
      <c r="B1375" s="3" t="s">
        <v>43</v>
      </c>
      <c r="C1375" s="3" t="s">
        <v>640</v>
      </c>
      <c r="D1375" s="125">
        <f>VLOOKUP($A1375,'Supporting Data'!$A$2:$BH$1679,5,FALSE)</f>
        <v>88.702987670898438</v>
      </c>
      <c r="E1375" s="128">
        <f>VLOOKUP($A1375,'Supporting Data'!$A$2:$BH$1679,16,FALSE)</f>
        <v>0.28767123818397522</v>
      </c>
      <c r="F1375" s="125">
        <f>VLOOKUP($A1375,'Supporting Data'!$A$2:$BH$1679,7,FALSE)</f>
        <v>87.951560974121094</v>
      </c>
      <c r="G1375" s="128">
        <f>VLOOKUP($A1375,'Supporting Data'!$A$2:$BH$1679,49,FALSE)</f>
        <v>0.1095890402793884</v>
      </c>
      <c r="H1375" s="125">
        <f>VLOOKUP($A1375,'Supporting Data'!$A$2:$BH$1679,6,FALSE)</f>
        <v>90.213058471679688</v>
      </c>
      <c r="I1375" s="128">
        <f>VLOOKUP($A1375,'Supporting Data'!$A$2:$BH$1679,22,FALSE)</f>
        <v>0.28767123818397522</v>
      </c>
      <c r="J1375" s="125">
        <f>VLOOKUP($A1375,'Supporting Data'!$A$2:$BH$1679,8,FALSE)</f>
        <v>89.547760009765625</v>
      </c>
      <c r="K1375" s="128">
        <f>VLOOKUP($A1375,'Supporting Data'!$A$2:$BH$1679,49,FALSE)</f>
        <v>0.1095890402793884</v>
      </c>
      <c r="L1375" s="125">
        <f>VLOOKUP($A1375,'Supporting Data'!$A$2:$BH$1679,26,FALSE)</f>
        <v>91.566658020019531</v>
      </c>
      <c r="M1375" s="125">
        <f>VLOOKUP($A1375,'Supporting Data'!$A$2:$BH$1679,53,FALSE)</f>
        <v>88.010955810546875</v>
      </c>
    </row>
    <row r="1376" spans="1:13" x14ac:dyDescent="0.3">
      <c r="A1376" s="4">
        <v>1151155780</v>
      </c>
      <c r="B1376" s="3" t="s">
        <v>3792</v>
      </c>
      <c r="C1376" s="3" t="s">
        <v>2087</v>
      </c>
      <c r="D1376" s="125">
        <f>VLOOKUP($A1376,'Supporting Data'!$A$2:$BH$1679,5,FALSE)</f>
        <v>84.073013305664063</v>
      </c>
      <c r="E1376" s="128">
        <f>VLOOKUP($A1376,'Supporting Data'!$A$2:$BH$1679,16,FALSE)</f>
        <v>0.10160427540540699</v>
      </c>
      <c r="F1376" s="125">
        <f>VLOOKUP($A1376,'Supporting Data'!$A$2:$BH$1679,7,FALSE)</f>
        <v>89.053153991699219</v>
      </c>
      <c r="G1376" s="128">
        <f>VLOOKUP($A1376,'Supporting Data'!$A$2:$BH$1679,49,FALSE)</f>
        <v>5.8823529630899429E-2</v>
      </c>
      <c r="H1376" s="125">
        <f>VLOOKUP($A1376,'Supporting Data'!$A$2:$BH$1679,6,FALSE)</f>
        <v>85.643051147460938</v>
      </c>
      <c r="I1376" s="128">
        <f>VLOOKUP($A1376,'Supporting Data'!$A$2:$BH$1679,22,FALSE)</f>
        <v>0.10160427540540699</v>
      </c>
      <c r="J1376" s="125">
        <f>VLOOKUP($A1376,'Supporting Data'!$A$2:$BH$1679,8,FALSE)</f>
        <v>91.207756042480469</v>
      </c>
      <c r="K1376" s="128">
        <f>VLOOKUP($A1376,'Supporting Data'!$A$2:$BH$1679,49,FALSE)</f>
        <v>5.8823529630899429E-2</v>
      </c>
      <c r="L1376" s="125">
        <f>VLOOKUP($A1376,'Supporting Data'!$A$2:$BH$1679,26,FALSE)</f>
        <v>81.89971923828125</v>
      </c>
      <c r="M1376" s="125">
        <f>VLOOKUP($A1376,'Supporting Data'!$A$2:$BH$1679,53,FALSE)</f>
        <v>84.753021240234375</v>
      </c>
    </row>
    <row r="1377" spans="1:13" x14ac:dyDescent="0.3">
      <c r="A1377" s="4">
        <v>1151155500</v>
      </c>
      <c r="B1377" s="3" t="s">
        <v>3792</v>
      </c>
      <c r="C1377" s="3" t="s">
        <v>1881</v>
      </c>
      <c r="D1377" s="125">
        <f>VLOOKUP($A1377,'Supporting Data'!$A$2:$BH$1679,5,FALSE)</f>
        <v>82.374740600585938</v>
      </c>
      <c r="E1377" s="128">
        <f>VLOOKUP($A1377,'Supporting Data'!$A$2:$BH$1679,16,FALSE)</f>
        <v>9.1954022645950317E-2</v>
      </c>
      <c r="F1377" s="125">
        <f>VLOOKUP($A1377,'Supporting Data'!$A$2:$BH$1679,7,FALSE)</f>
        <v>85.499664306640625</v>
      </c>
      <c r="G1377" s="128">
        <f>VLOOKUP($A1377,'Supporting Data'!$A$2:$BH$1679,49,FALSE)</f>
        <v>3.4482758492231369E-2</v>
      </c>
      <c r="H1377" s="125">
        <f>VLOOKUP($A1377,'Supporting Data'!$A$2:$BH$1679,6,FALSE)</f>
        <v>83.65155029296875</v>
      </c>
      <c r="I1377" s="128">
        <f>VLOOKUP($A1377,'Supporting Data'!$A$2:$BH$1679,22,FALSE)</f>
        <v>9.1954022645950317E-2</v>
      </c>
      <c r="J1377" s="125">
        <f>VLOOKUP($A1377,'Supporting Data'!$A$2:$BH$1679,8,FALSE)</f>
        <v>84.118644714355469</v>
      </c>
      <c r="K1377" s="128">
        <f>VLOOKUP($A1377,'Supporting Data'!$A$2:$BH$1679,49,FALSE)</f>
        <v>3.4482758492231369E-2</v>
      </c>
      <c r="L1377" s="125">
        <f>VLOOKUP($A1377,'Supporting Data'!$A$2:$BH$1679,26,FALSE)</f>
        <v>80.993446350097656</v>
      </c>
      <c r="M1377" s="125">
        <f>VLOOKUP($A1377,'Supporting Data'!$A$2:$BH$1679,53,FALSE)</f>
        <v>73.68017578125</v>
      </c>
    </row>
    <row r="1378" spans="1:13" x14ac:dyDescent="0.3">
      <c r="A1378" s="4">
        <v>1151155260</v>
      </c>
      <c r="B1378" s="3" t="s">
        <v>3792</v>
      </c>
      <c r="C1378" s="3" t="s">
        <v>2083</v>
      </c>
      <c r="D1378" s="125">
        <f>VLOOKUP($A1378,'Supporting Data'!$A$2:$BH$1679,5,FALSE)</f>
        <v>94.536376953125</v>
      </c>
      <c r="E1378" s="128">
        <f>VLOOKUP($A1378,'Supporting Data'!$A$2:$BH$1679,16,FALSE)</f>
        <v>0.1217391267418861</v>
      </c>
      <c r="F1378" s="125">
        <f>VLOOKUP($A1378,'Supporting Data'!$A$2:$BH$1679,7,FALSE)</f>
        <v>86.475387573242188</v>
      </c>
      <c r="G1378" s="128">
        <f>VLOOKUP($A1378,'Supporting Data'!$A$2:$BH$1679,49,FALSE)</f>
        <v>6.0869563370943069E-2</v>
      </c>
      <c r="H1378" s="125">
        <f>VLOOKUP($A1378,'Supporting Data'!$A$2:$BH$1679,6,FALSE)</f>
        <v>96.158432006835938</v>
      </c>
      <c r="I1378" s="128">
        <f>VLOOKUP($A1378,'Supporting Data'!$A$2:$BH$1679,22,FALSE)</f>
        <v>0.1217391267418861</v>
      </c>
      <c r="J1378" s="125">
        <f>VLOOKUP($A1378,'Supporting Data'!$A$2:$BH$1679,8,FALSE)</f>
        <v>87.782920837402344</v>
      </c>
      <c r="K1378" s="128">
        <f>VLOOKUP($A1378,'Supporting Data'!$A$2:$BH$1679,49,FALSE)</f>
        <v>6.0869563370943069E-2</v>
      </c>
      <c r="L1378" s="125">
        <f>VLOOKUP($A1378,'Supporting Data'!$A$2:$BH$1679,26,FALSE)</f>
        <v>81.89971923828125</v>
      </c>
      <c r="M1378" s="125">
        <f>VLOOKUP($A1378,'Supporting Data'!$A$2:$BH$1679,53,FALSE)</f>
        <v>81.103317260742188</v>
      </c>
    </row>
    <row r="1379" spans="1:13" x14ac:dyDescent="0.3">
      <c r="A1379" s="4">
        <v>960954060</v>
      </c>
      <c r="B1379" s="3" t="s">
        <v>449</v>
      </c>
      <c r="C1379" s="3" t="s">
        <v>1102</v>
      </c>
      <c r="D1379" s="125">
        <f>VLOOKUP($A1379,'Supporting Data'!$A$2:$BH$1679,5,FALSE)</f>
        <v>87.26751708984375</v>
      </c>
      <c r="E1379" s="128">
        <f>VLOOKUP($A1379,'Supporting Data'!$A$2:$BH$1679,16,FALSE)</f>
        <v>0.59848487377166748</v>
      </c>
      <c r="F1379" s="125">
        <f>VLOOKUP($A1379,'Supporting Data'!$A$2:$BH$1679,7,FALSE)</f>
        <v>78.343177795410156</v>
      </c>
      <c r="G1379" s="128">
        <f>VLOOKUP($A1379,'Supporting Data'!$A$2:$BH$1679,49,FALSE)</f>
        <v>0.27500000596046448</v>
      </c>
      <c r="H1379" s="125">
        <f>VLOOKUP($A1379,'Supporting Data'!$A$2:$BH$1679,6,FALSE)</f>
        <v>86.147758483886719</v>
      </c>
      <c r="I1379" s="128">
        <f>VLOOKUP($A1379,'Supporting Data'!$A$2:$BH$1679,22,FALSE)</f>
        <v>0.47499999403953552</v>
      </c>
      <c r="J1379" s="125">
        <f>VLOOKUP($A1379,'Supporting Data'!$A$2:$BH$1679,8,FALSE)</f>
        <v>79.406822204589844</v>
      </c>
      <c r="K1379" s="128">
        <f>VLOOKUP($A1379,'Supporting Data'!$A$2:$BH$1679,49,FALSE)</f>
        <v>0.27500000596046448</v>
      </c>
      <c r="L1379" s="125">
        <f>VLOOKUP($A1379,'Supporting Data'!$A$2:$BH$1679,26,FALSE)</f>
        <v>84.014358520507813</v>
      </c>
      <c r="M1379" s="125">
        <f>VLOOKUP($A1379,'Supporting Data'!$A$2:$BH$1679,53,FALSE)</f>
        <v>84.588066101074219</v>
      </c>
    </row>
    <row r="1380" spans="1:13" x14ac:dyDescent="0.3">
      <c r="A1380" s="4">
        <v>960913060</v>
      </c>
      <c r="B1380" s="3" t="s">
        <v>445</v>
      </c>
      <c r="C1380" s="3" t="s">
        <v>1806</v>
      </c>
      <c r="D1380" s="125">
        <f>VLOOKUP($A1380,'Supporting Data'!$A$2:$BH$1679,5,FALSE)</f>
        <v>82.621467590332031</v>
      </c>
      <c r="E1380" s="128">
        <f>VLOOKUP($A1380,'Supporting Data'!$A$2:$BH$1679,16,FALSE)</f>
        <v>0.49830123782157898</v>
      </c>
      <c r="F1380" s="125">
        <f>VLOOKUP($A1380,'Supporting Data'!$A$2:$BH$1679,7,FALSE)</f>
        <v>81.543243408203125</v>
      </c>
      <c r="G1380" s="128">
        <f>VLOOKUP($A1380,'Supporting Data'!$A$2:$BH$1679,49,FALSE)</f>
        <v>0.24916943907737729</v>
      </c>
      <c r="H1380" s="125">
        <f>VLOOKUP($A1380,'Supporting Data'!$A$2:$BH$1679,6,FALSE)</f>
        <v>80.599952697753906</v>
      </c>
      <c r="I1380" s="128">
        <f>VLOOKUP($A1380,'Supporting Data'!$A$2:$BH$1679,22,FALSE)</f>
        <v>0.25418061017990112</v>
      </c>
      <c r="J1380" s="125">
        <f>VLOOKUP($A1380,'Supporting Data'!$A$2:$BH$1679,8,FALSE)</f>
        <v>78.567550659179688</v>
      </c>
      <c r="K1380" s="128">
        <f>VLOOKUP($A1380,'Supporting Data'!$A$2:$BH$1679,49,FALSE)</f>
        <v>0.24916943907737729</v>
      </c>
      <c r="L1380" s="125">
        <f>VLOOKUP($A1380,'Supporting Data'!$A$2:$BH$1679,26,FALSE)</f>
        <v>81.89971923828125</v>
      </c>
      <c r="M1380" s="125">
        <f>VLOOKUP($A1380,'Supporting Data'!$A$2:$BH$1679,53,FALSE)</f>
        <v>75.783401489257813</v>
      </c>
    </row>
    <row r="1381" spans="1:13" x14ac:dyDescent="0.3">
      <c r="A1381" s="4">
        <v>1151154900</v>
      </c>
      <c r="B1381" s="3" t="s">
        <v>3792</v>
      </c>
      <c r="C1381" s="3" t="s">
        <v>2075</v>
      </c>
      <c r="D1381" s="125">
        <f>VLOOKUP($A1381,'Supporting Data'!$A$2:$BH$1679,5,FALSE)</f>
        <v>87.29412841796875</v>
      </c>
      <c r="E1381" s="128">
        <f>VLOOKUP($A1381,'Supporting Data'!$A$2:$BH$1679,16,FALSE)</f>
        <v>7.5000002980232239E-2</v>
      </c>
      <c r="F1381" s="125">
        <f>VLOOKUP($A1381,'Supporting Data'!$A$2:$BH$1679,7,FALSE)</f>
        <v>84.130630493164063</v>
      </c>
      <c r="G1381" s="128">
        <f>VLOOKUP($A1381,'Supporting Data'!$A$2:$BH$1679,49,FALSE)</f>
        <v>0</v>
      </c>
      <c r="H1381" s="125">
        <f>VLOOKUP($A1381,'Supporting Data'!$A$2:$BH$1679,6,FALSE)</f>
        <v>88.7568359375</v>
      </c>
      <c r="I1381" s="128">
        <f>VLOOKUP($A1381,'Supporting Data'!$A$2:$BH$1679,22,FALSE)</f>
        <v>7.5000002980232239E-2</v>
      </c>
      <c r="J1381" s="125">
        <f>VLOOKUP($A1381,'Supporting Data'!$A$2:$BH$1679,8,FALSE)</f>
        <v>83.957313537597656</v>
      </c>
      <c r="K1381" s="128">
        <f>VLOOKUP($A1381,'Supporting Data'!$A$2:$BH$1679,49,FALSE)</f>
        <v>0</v>
      </c>
      <c r="L1381" s="125">
        <f>VLOOKUP($A1381,'Supporting Data'!$A$2:$BH$1679,26,FALSE)</f>
        <v>81.597625732421875</v>
      </c>
      <c r="M1381" s="125">
        <f>VLOOKUP($A1381,'Supporting Data'!$A$2:$BH$1679,53,FALSE)</f>
        <v>81.391990661621094</v>
      </c>
    </row>
    <row r="1382" spans="1:13" x14ac:dyDescent="0.3">
      <c r="A1382" s="4">
        <v>960884240</v>
      </c>
      <c r="B1382" s="3" t="s">
        <v>442</v>
      </c>
      <c r="C1382" s="3" t="s">
        <v>1776</v>
      </c>
      <c r="D1382" s="125">
        <f>VLOOKUP($A1382,'Supporting Data'!$A$2:$BH$1679,5,FALSE)</f>
        <v>87.625900268554688</v>
      </c>
      <c r="E1382" s="128">
        <f>VLOOKUP($A1382,'Supporting Data'!$A$2:$BH$1679,16,FALSE)</f>
        <v>0.36312848329544067</v>
      </c>
      <c r="F1382" s="125">
        <f>VLOOKUP($A1382,'Supporting Data'!$A$2:$BH$1679,7,FALSE)</f>
        <v>84.176162719726563</v>
      </c>
      <c r="G1382" s="128">
        <f>VLOOKUP($A1382,'Supporting Data'!$A$2:$BH$1679,49,FALSE)</f>
        <v>5.714285746216774E-2</v>
      </c>
      <c r="H1382" s="125">
        <f>VLOOKUP($A1382,'Supporting Data'!$A$2:$BH$1679,6,FALSE)</f>
        <v>88.606170654296875</v>
      </c>
      <c r="I1382" s="128">
        <f>VLOOKUP($A1382,'Supporting Data'!$A$2:$BH$1679,22,FALSE)</f>
        <v>0.28571429848670959</v>
      </c>
      <c r="J1382" s="125">
        <f>VLOOKUP($A1382,'Supporting Data'!$A$2:$BH$1679,8,FALSE)</f>
        <v>87.039665222167969</v>
      </c>
      <c r="K1382" s="128">
        <f>VLOOKUP($A1382,'Supporting Data'!$A$2:$BH$1679,49,FALSE)</f>
        <v>5.714285746216774E-2</v>
      </c>
      <c r="L1382" s="125">
        <f>VLOOKUP($A1382,'Supporting Data'!$A$2:$BH$1679,26,FALSE)</f>
        <v>86.733184814453125</v>
      </c>
      <c r="M1382" s="125">
        <f>VLOOKUP($A1382,'Supporting Data'!$A$2:$BH$1679,53,FALSE)</f>
        <v>87.639801025390625</v>
      </c>
    </row>
    <row r="1383" spans="1:13" x14ac:dyDescent="0.3">
      <c r="A1383" s="4">
        <v>960882130</v>
      </c>
      <c r="B1383" s="3" t="s">
        <v>442</v>
      </c>
      <c r="C1383" s="3" t="s">
        <v>1306</v>
      </c>
      <c r="D1383" s="125">
        <f>VLOOKUP($A1383,'Supporting Data'!$A$2:$BH$1679,5,FALSE)</f>
        <v>78.767913818359375</v>
      </c>
      <c r="E1383" s="128">
        <f>VLOOKUP($A1383,'Supporting Data'!$A$2:$BH$1679,16,FALSE)</f>
        <v>0.28935530781745911</v>
      </c>
      <c r="F1383" s="125">
        <f>VLOOKUP($A1383,'Supporting Data'!$A$2:$BH$1679,7,FALSE)</f>
        <v>79.048126220703125</v>
      </c>
      <c r="G1383" s="128">
        <f>VLOOKUP($A1383,'Supporting Data'!$A$2:$BH$1679,49,FALSE)</f>
        <v>0.14375987648963931</v>
      </c>
      <c r="H1383" s="125">
        <f>VLOOKUP($A1383,'Supporting Data'!$A$2:$BH$1679,6,FALSE)</f>
        <v>79.956382751464844</v>
      </c>
      <c r="I1383" s="128">
        <f>VLOOKUP($A1383,'Supporting Data'!$A$2:$BH$1679,22,FALSE)</f>
        <v>0.27142858505249018</v>
      </c>
      <c r="J1383" s="125">
        <f>VLOOKUP($A1383,'Supporting Data'!$A$2:$BH$1679,8,FALSE)</f>
        <v>80.230743408203125</v>
      </c>
      <c r="K1383" s="128">
        <f>VLOOKUP($A1383,'Supporting Data'!$A$2:$BH$1679,49,FALSE)</f>
        <v>0.14375987648963931</v>
      </c>
      <c r="L1383" s="125">
        <f>VLOOKUP($A1383,'Supporting Data'!$A$2:$BH$1679,26,FALSE)</f>
        <v>81.597625732421875</v>
      </c>
      <c r="M1383" s="125">
        <f>VLOOKUP($A1383,'Supporting Data'!$A$2:$BH$1679,53,FALSE)</f>
        <v>81.144554138183594</v>
      </c>
    </row>
    <row r="1384" spans="1:13" x14ac:dyDescent="0.3">
      <c r="A1384" s="4">
        <v>480783090</v>
      </c>
      <c r="B1384" s="3" t="s">
        <v>226</v>
      </c>
      <c r="C1384" s="3" t="s">
        <v>1234</v>
      </c>
      <c r="D1384" s="125">
        <f>VLOOKUP($A1384,'Supporting Data'!$A$2:$BH$1679,5,FALSE)</f>
        <v>74.073135375976563</v>
      </c>
      <c r="E1384" s="128">
        <f>VLOOKUP($A1384,'Supporting Data'!$A$2:$BH$1679,16,FALSE)</f>
        <v>9.8939932882785797E-2</v>
      </c>
      <c r="F1384" s="125">
        <f>VLOOKUP($A1384,'Supporting Data'!$A$2:$BH$1679,7,FALSE)</f>
        <v>80.259559631347656</v>
      </c>
      <c r="G1384" s="128">
        <f>VLOOKUP($A1384,'Supporting Data'!$A$2:$BH$1679,49,FALSE)</f>
        <v>1.428571436554193E-2</v>
      </c>
      <c r="H1384" s="125">
        <f>VLOOKUP($A1384,'Supporting Data'!$A$2:$BH$1679,6,FALSE)</f>
        <v>75.718505859375</v>
      </c>
      <c r="I1384" s="128">
        <f>VLOOKUP($A1384,'Supporting Data'!$A$2:$BH$1679,22,FALSE)</f>
        <v>9.8939932882785797E-2</v>
      </c>
      <c r="J1384" s="125">
        <f>VLOOKUP($A1384,'Supporting Data'!$A$2:$BH$1679,8,FALSE)</f>
        <v>82.899894714355469</v>
      </c>
      <c r="K1384" s="128">
        <f>VLOOKUP($A1384,'Supporting Data'!$A$2:$BH$1679,49,FALSE)</f>
        <v>1.428571436554193E-2</v>
      </c>
      <c r="L1384" s="125">
        <f>VLOOKUP($A1384,'Supporting Data'!$A$2:$BH$1679,26,FALSE)</f>
        <v>78.878799438476563</v>
      </c>
      <c r="M1384" s="125">
        <f>VLOOKUP($A1384,'Supporting Data'!$A$2:$BH$1679,53,FALSE)</f>
        <v>83.9488525390625</v>
      </c>
    </row>
    <row r="1385" spans="1:13" x14ac:dyDescent="0.3">
      <c r="A1385" s="4">
        <v>1151154060</v>
      </c>
      <c r="B1385" s="3" t="s">
        <v>3792</v>
      </c>
      <c r="C1385" s="3" t="s">
        <v>2065</v>
      </c>
      <c r="D1385" s="125">
        <f>VLOOKUP($A1385,'Supporting Data'!$A$2:$BH$1679,5,FALSE)</f>
        <v>82.369003295898438</v>
      </c>
      <c r="E1385" s="128">
        <f>VLOOKUP($A1385,'Supporting Data'!$A$2:$BH$1679,16,FALSE)</f>
        <v>5.4054055362939828E-2</v>
      </c>
      <c r="F1385" s="125">
        <f>VLOOKUP($A1385,'Supporting Data'!$A$2:$BH$1679,7,FALSE)</f>
        <v>81.610191345214844</v>
      </c>
      <c r="G1385" s="128">
        <f>VLOOKUP($A1385,'Supporting Data'!$A$2:$BH$1679,49,FALSE)</f>
        <v>0</v>
      </c>
      <c r="H1385" s="125">
        <f>VLOOKUP($A1385,'Supporting Data'!$A$2:$BH$1679,6,FALSE)</f>
        <v>83.548240661621094</v>
      </c>
      <c r="I1385" s="128">
        <f>VLOOKUP($A1385,'Supporting Data'!$A$2:$BH$1679,22,FALSE)</f>
        <v>5.4054055362939828E-2</v>
      </c>
      <c r="J1385" s="125">
        <f>VLOOKUP($A1385,'Supporting Data'!$A$2:$BH$1679,8,FALSE)</f>
        <v>81.831192016601563</v>
      </c>
      <c r="K1385" s="128">
        <f>VLOOKUP($A1385,'Supporting Data'!$A$2:$BH$1679,49,FALSE)</f>
        <v>0</v>
      </c>
      <c r="L1385" s="125">
        <f>VLOOKUP($A1385,'Supporting Data'!$A$2:$BH$1679,26,FALSE)</f>
        <v>80.993446350097656</v>
      </c>
      <c r="M1385" s="125">
        <f>VLOOKUP($A1385,'Supporting Data'!$A$2:$BH$1679,53,FALSE)</f>
        <v>78.752655029296875</v>
      </c>
    </row>
    <row r="1386" spans="1:13" x14ac:dyDescent="0.3">
      <c r="A1386" s="4">
        <v>1151154780</v>
      </c>
      <c r="B1386" s="3" t="s">
        <v>3792</v>
      </c>
      <c r="C1386" s="3" t="s">
        <v>2073</v>
      </c>
      <c r="D1386" s="125">
        <f>VLOOKUP($A1386,'Supporting Data'!$A$2:$BH$1679,5,FALSE)</f>
        <v>77.758331298828125</v>
      </c>
      <c r="E1386" s="128">
        <f>VLOOKUP($A1386,'Supporting Data'!$A$2:$BH$1679,16,FALSE)</f>
        <v>6.5934069454669952E-2</v>
      </c>
      <c r="F1386" s="125">
        <f>VLOOKUP($A1386,'Supporting Data'!$A$2:$BH$1679,7,FALSE)</f>
        <v>84.081649780273438</v>
      </c>
      <c r="G1386" s="128">
        <f>VLOOKUP($A1386,'Supporting Data'!$A$2:$BH$1679,49,FALSE)</f>
        <v>2.1978022530674931E-2</v>
      </c>
      <c r="H1386" s="125">
        <f>VLOOKUP($A1386,'Supporting Data'!$A$2:$BH$1679,6,FALSE)</f>
        <v>79.05328369140625</v>
      </c>
      <c r="I1386" s="128">
        <f>VLOOKUP($A1386,'Supporting Data'!$A$2:$BH$1679,22,FALSE)</f>
        <v>6.5934069454669952E-2</v>
      </c>
      <c r="J1386" s="125">
        <f>VLOOKUP($A1386,'Supporting Data'!$A$2:$BH$1679,8,FALSE)</f>
        <v>85.955924987792969</v>
      </c>
      <c r="K1386" s="128">
        <f>VLOOKUP($A1386,'Supporting Data'!$A$2:$BH$1679,49,FALSE)</f>
        <v>2.1978022530674931E-2</v>
      </c>
      <c r="L1386" s="125">
        <f>VLOOKUP($A1386,'Supporting Data'!$A$2:$BH$1679,26,FALSE)</f>
        <v>81.2955322265625</v>
      </c>
      <c r="M1386" s="125">
        <f>VLOOKUP($A1386,'Supporting Data'!$A$2:$BH$1679,53,FALSE)</f>
        <v>88.691413879394531</v>
      </c>
    </row>
    <row r="1387" spans="1:13" x14ac:dyDescent="0.3">
      <c r="A1387" s="4">
        <v>480733020</v>
      </c>
      <c r="B1387" s="3" t="s">
        <v>222</v>
      </c>
      <c r="C1387" s="3" t="s">
        <v>1193</v>
      </c>
      <c r="D1387" s="125">
        <f>VLOOKUP($A1387,'Supporting Data'!$A$2:$BH$1679,5,FALSE)</f>
        <v>82.833244323730469</v>
      </c>
      <c r="E1387" s="128">
        <f>VLOOKUP($A1387,'Supporting Data'!$A$2:$BH$1679,16,FALSE)</f>
        <v>0.32851240038871771</v>
      </c>
      <c r="F1387" s="125">
        <f>VLOOKUP($A1387,'Supporting Data'!$A$2:$BH$1679,7,FALSE)</f>
        <v>80.305816650390625</v>
      </c>
      <c r="G1387" s="128">
        <f>VLOOKUP($A1387,'Supporting Data'!$A$2:$BH$1679,49,FALSE)</f>
        <v>0.11735941469669341</v>
      </c>
      <c r="H1387" s="125">
        <f>VLOOKUP($A1387,'Supporting Data'!$A$2:$BH$1679,6,FALSE)</f>
        <v>83.90887451171875</v>
      </c>
      <c r="I1387" s="128">
        <f>VLOOKUP($A1387,'Supporting Data'!$A$2:$BH$1679,22,FALSE)</f>
        <v>0.2751842737197876</v>
      </c>
      <c r="J1387" s="125">
        <f>VLOOKUP($A1387,'Supporting Data'!$A$2:$BH$1679,8,FALSE)</f>
        <v>82.16064453125</v>
      </c>
      <c r="K1387" s="128">
        <f>VLOOKUP($A1387,'Supporting Data'!$A$2:$BH$1679,49,FALSE)</f>
        <v>0.11735941469669341</v>
      </c>
      <c r="L1387" s="125">
        <f>VLOOKUP($A1387,'Supporting Data'!$A$2:$BH$1679,26,FALSE)</f>
        <v>83.108085632324219</v>
      </c>
      <c r="M1387" s="125">
        <f>VLOOKUP($A1387,'Supporting Data'!$A$2:$BH$1679,53,FALSE)</f>
        <v>85.289138793945313</v>
      </c>
    </row>
    <row r="1388" spans="1:13" x14ac:dyDescent="0.3">
      <c r="A1388" s="4">
        <v>1151153230</v>
      </c>
      <c r="B1388" s="3" t="s">
        <v>3792</v>
      </c>
      <c r="C1388" s="3" t="s">
        <v>2060</v>
      </c>
      <c r="D1388" s="125">
        <f>VLOOKUP($A1388,'Supporting Data'!$A$2:$BH$1679,5,FALSE)</f>
        <v>81.989501953125</v>
      </c>
      <c r="E1388" s="128">
        <f>VLOOKUP($A1388,'Supporting Data'!$A$2:$BH$1679,16,FALSE)</f>
        <v>8.1188119947910309E-2</v>
      </c>
      <c r="F1388" s="125">
        <f>VLOOKUP($A1388,'Supporting Data'!$A$2:$BH$1679,7,FALSE)</f>
        <v>81.12396240234375</v>
      </c>
      <c r="G1388" s="128">
        <f>VLOOKUP($A1388,'Supporting Data'!$A$2:$BH$1679,49,FALSE)</f>
        <v>1.1976048350334169E-2</v>
      </c>
      <c r="H1388" s="125">
        <f>VLOOKUP($A1388,'Supporting Data'!$A$2:$BH$1679,6,FALSE)</f>
        <v>83.673294067382813</v>
      </c>
      <c r="I1388" s="128">
        <f>VLOOKUP($A1388,'Supporting Data'!$A$2:$BH$1679,22,FALSE)</f>
        <v>8.1188119947910309E-2</v>
      </c>
      <c r="J1388" s="125">
        <f>VLOOKUP($A1388,'Supporting Data'!$A$2:$BH$1679,8,FALSE)</f>
        <v>81.879127502441406</v>
      </c>
      <c r="K1388" s="128">
        <f>VLOOKUP($A1388,'Supporting Data'!$A$2:$BH$1679,49,FALSE)</f>
        <v>1.1976048350334169E-2</v>
      </c>
      <c r="L1388" s="125">
        <f>VLOOKUP($A1388,'Supporting Data'!$A$2:$BH$1679,26,FALSE)</f>
        <v>71.62860107421875</v>
      </c>
      <c r="M1388" s="125">
        <f>VLOOKUP($A1388,'Supporting Data'!$A$2:$BH$1679,53,FALSE)</f>
        <v>79.06195068359375</v>
      </c>
    </row>
    <row r="1389" spans="1:13" x14ac:dyDescent="0.3">
      <c r="A1389" s="4">
        <v>1151153050</v>
      </c>
      <c r="B1389" s="3" t="s">
        <v>3792</v>
      </c>
      <c r="C1389" s="3" t="s">
        <v>2058</v>
      </c>
      <c r="D1389" s="125">
        <f>VLOOKUP($A1389,'Supporting Data'!$A$2:$BH$1679,5,FALSE)</f>
        <v>85.369522094726563</v>
      </c>
      <c r="E1389" s="128">
        <f>VLOOKUP($A1389,'Supporting Data'!$A$2:$BH$1679,16,FALSE)</f>
        <v>0.1653333306312561</v>
      </c>
      <c r="F1389" s="125">
        <f>VLOOKUP($A1389,'Supporting Data'!$A$2:$BH$1679,7,FALSE)</f>
        <v>84.170425415039063</v>
      </c>
      <c r="G1389" s="128">
        <f>VLOOKUP($A1389,'Supporting Data'!$A$2:$BH$1679,49,FALSE)</f>
        <v>5.6149732321500778E-2</v>
      </c>
      <c r="H1389" s="125">
        <f>VLOOKUP($A1389,'Supporting Data'!$A$2:$BH$1679,6,FALSE)</f>
        <v>87.070396423339844</v>
      </c>
      <c r="I1389" s="128">
        <f>VLOOKUP($A1389,'Supporting Data'!$A$2:$BH$1679,22,FALSE)</f>
        <v>0.1653333306312561</v>
      </c>
      <c r="J1389" s="125">
        <f>VLOOKUP($A1389,'Supporting Data'!$A$2:$BH$1679,8,FALSE)</f>
        <v>85.910713195800781</v>
      </c>
      <c r="K1389" s="128">
        <f>VLOOKUP($A1389,'Supporting Data'!$A$2:$BH$1679,49,FALSE)</f>
        <v>5.6149732321500778E-2</v>
      </c>
      <c r="L1389" s="125">
        <f>VLOOKUP($A1389,'Supporting Data'!$A$2:$BH$1679,26,FALSE)</f>
        <v>83.410179138183594</v>
      </c>
      <c r="M1389" s="125">
        <f>VLOOKUP($A1389,'Supporting Data'!$A$2:$BH$1679,53,FALSE)</f>
        <v>84.361244201660156</v>
      </c>
    </row>
    <row r="1390" spans="1:13" x14ac:dyDescent="0.3">
      <c r="A1390" s="4">
        <v>480724030</v>
      </c>
      <c r="B1390" s="3" t="s">
        <v>221</v>
      </c>
      <c r="C1390" s="3" t="s">
        <v>972</v>
      </c>
      <c r="D1390" s="125">
        <f>VLOOKUP($A1390,'Supporting Data'!$A$2:$BH$1679,5,FALSE)</f>
        <v>87.955650329589844</v>
      </c>
      <c r="E1390" s="128">
        <f>VLOOKUP($A1390,'Supporting Data'!$A$2:$BH$1679,16,FALSE)</f>
        <v>0.19166666269302371</v>
      </c>
      <c r="F1390" s="125">
        <f>VLOOKUP($A1390,'Supporting Data'!$A$2:$BH$1679,7,FALSE)</f>
        <v>87.710899353027344</v>
      </c>
      <c r="G1390" s="128">
        <f>VLOOKUP($A1390,'Supporting Data'!$A$2:$BH$1679,49,FALSE)</f>
        <v>0.1092436984181404</v>
      </c>
      <c r="H1390" s="125">
        <f>VLOOKUP($A1390,'Supporting Data'!$A$2:$BH$1679,6,FALSE)</f>
        <v>89.607414245605469</v>
      </c>
      <c r="I1390" s="128">
        <f>VLOOKUP($A1390,'Supporting Data'!$A$2:$BH$1679,22,FALSE)</f>
        <v>0.19166666269302371</v>
      </c>
      <c r="J1390" s="125">
        <f>VLOOKUP($A1390,'Supporting Data'!$A$2:$BH$1679,8,FALSE)</f>
        <v>89.618537902832031</v>
      </c>
      <c r="K1390" s="128">
        <f>VLOOKUP($A1390,'Supporting Data'!$A$2:$BH$1679,49,FALSE)</f>
        <v>0.1092436984181404</v>
      </c>
      <c r="L1390" s="125">
        <f>VLOOKUP($A1390,'Supporting Data'!$A$2:$BH$1679,26,FALSE)</f>
        <v>83.410179138183594</v>
      </c>
      <c r="M1390" s="125">
        <f>VLOOKUP($A1390,'Supporting Data'!$A$2:$BH$1679,53,FALSE)</f>
        <v>87.062446594238281</v>
      </c>
    </row>
    <row r="1391" spans="1:13" x14ac:dyDescent="0.3">
      <c r="A1391" s="4">
        <v>480695000</v>
      </c>
      <c r="B1391" s="3" t="s">
        <v>218</v>
      </c>
      <c r="C1391" s="3" t="s">
        <v>1161</v>
      </c>
      <c r="D1391" s="125">
        <f>VLOOKUP($A1391,'Supporting Data'!$A$2:$BH$1679,5,FALSE)</f>
        <v>87.580574035644531</v>
      </c>
      <c r="E1391" s="128">
        <f>VLOOKUP($A1391,'Supporting Data'!$A$2:$BH$1679,16,FALSE)</f>
        <v>0.54320985078811646</v>
      </c>
      <c r="F1391" s="125">
        <f>VLOOKUP($A1391,'Supporting Data'!$A$2:$BH$1679,7,FALSE)</f>
        <v>85.344535827636719</v>
      </c>
      <c r="G1391" s="128">
        <f>VLOOKUP($A1391,'Supporting Data'!$A$2:$BH$1679,49,FALSE)</f>
        <v>0.32558140158653259</v>
      </c>
      <c r="H1391" s="125">
        <f>VLOOKUP($A1391,'Supporting Data'!$A$2:$BH$1679,6,FALSE)</f>
        <v>84.029747009277344</v>
      </c>
      <c r="I1391" s="128">
        <f>VLOOKUP($A1391,'Supporting Data'!$A$2:$BH$1679,22,FALSE)</f>
        <v>0.39534884691238398</v>
      </c>
      <c r="J1391" s="125">
        <f>VLOOKUP($A1391,'Supporting Data'!$A$2:$BH$1679,8,FALSE)</f>
        <v>84.814964294433594</v>
      </c>
      <c r="K1391" s="128">
        <f>VLOOKUP($A1391,'Supporting Data'!$A$2:$BH$1679,49,FALSE)</f>
        <v>0.32558140158653259</v>
      </c>
      <c r="L1391" s="125">
        <f>VLOOKUP($A1391,'Supporting Data'!$A$2:$BH$1679,26,FALSE)</f>
        <v>88.545738220214844</v>
      </c>
      <c r="M1391" s="125">
        <f>VLOOKUP($A1391,'Supporting Data'!$A$2:$BH$1679,53,FALSE)</f>
        <v>85.639678955078125</v>
      </c>
    </row>
    <row r="1392" spans="1:13" x14ac:dyDescent="0.3">
      <c r="A1392" s="4">
        <v>500034040</v>
      </c>
      <c r="B1392" s="3" t="s">
        <v>256</v>
      </c>
      <c r="C1392" s="3" t="s">
        <v>1329</v>
      </c>
      <c r="D1392" s="125">
        <f>VLOOKUP($A1392,'Supporting Data'!$A$2:$BH$1679,5,FALSE)</f>
        <v>82.970481872558594</v>
      </c>
      <c r="E1392" s="128">
        <f>VLOOKUP($A1392,'Supporting Data'!$A$2:$BH$1679,16,FALSE)</f>
        <v>0.37250995635986328</v>
      </c>
      <c r="F1392" s="125">
        <f>VLOOKUP($A1392,'Supporting Data'!$A$2:$BH$1679,7,FALSE)</f>
        <v>80.526130676269531</v>
      </c>
      <c r="G1392" s="128">
        <f>VLOOKUP($A1392,'Supporting Data'!$A$2:$BH$1679,49,FALSE)</f>
        <v>0.16113744676113129</v>
      </c>
      <c r="H1392" s="125">
        <f>VLOOKUP($A1392,'Supporting Data'!$A$2:$BH$1679,6,FALSE)</f>
        <v>83.487983703613281</v>
      </c>
      <c r="I1392" s="128">
        <f>VLOOKUP($A1392,'Supporting Data'!$A$2:$BH$1679,22,FALSE)</f>
        <v>0.26066350936889648</v>
      </c>
      <c r="J1392" s="125">
        <f>VLOOKUP($A1392,'Supporting Data'!$A$2:$BH$1679,8,FALSE)</f>
        <v>81.401222229003906</v>
      </c>
      <c r="K1392" s="128">
        <f>VLOOKUP($A1392,'Supporting Data'!$A$2:$BH$1679,49,FALSE)</f>
        <v>0.16113744676113129</v>
      </c>
      <c r="L1392" s="125">
        <f>VLOOKUP($A1392,'Supporting Data'!$A$2:$BH$1679,26,FALSE)</f>
        <v>89.452011108398438</v>
      </c>
      <c r="M1392" s="125">
        <f>VLOOKUP($A1392,'Supporting Data'!$A$2:$BH$1679,53,FALSE)</f>
        <v>89.907981872558594</v>
      </c>
    </row>
    <row r="1393" spans="1:13" x14ac:dyDescent="0.3">
      <c r="A1393" s="4">
        <v>191394020</v>
      </c>
      <c r="B1393" s="3" t="s">
        <v>79</v>
      </c>
      <c r="C1393" s="3" t="s">
        <v>758</v>
      </c>
      <c r="D1393" s="125">
        <f>VLOOKUP($A1393,'Supporting Data'!$A$2:$BH$1679,5,FALSE)</f>
        <v>87.553260803222656</v>
      </c>
      <c r="E1393" s="128">
        <f>VLOOKUP($A1393,'Supporting Data'!$A$2:$BH$1679,16,FALSE)</f>
        <v>0.48039215803146362</v>
      </c>
      <c r="F1393" s="125">
        <f>VLOOKUP($A1393,'Supporting Data'!$A$2:$BH$1679,7,FALSE)</f>
        <v>82.546722412109375</v>
      </c>
      <c r="G1393" s="128">
        <f>VLOOKUP($A1393,'Supporting Data'!$A$2:$BH$1679,49,FALSE)</f>
        <v>0.34285715222358698</v>
      </c>
      <c r="H1393" s="125">
        <f>VLOOKUP($A1393,'Supporting Data'!$A$2:$BH$1679,6,FALSE)</f>
        <v>87.670021057128906</v>
      </c>
      <c r="I1393" s="128">
        <f>VLOOKUP($A1393,'Supporting Data'!$A$2:$BH$1679,22,FALSE)</f>
        <v>0.22857142984867099</v>
      </c>
      <c r="J1393" s="125">
        <f>VLOOKUP($A1393,'Supporting Data'!$A$2:$BH$1679,8,FALSE)</f>
        <v>82.375320434570313</v>
      </c>
      <c r="K1393" s="128">
        <f>VLOOKUP($A1393,'Supporting Data'!$A$2:$BH$1679,49,FALSE)</f>
        <v>0.34285715222358698</v>
      </c>
      <c r="L1393" s="125">
        <f>VLOOKUP($A1393,'Supporting Data'!$A$2:$BH$1679,26,FALSE)</f>
        <v>86.129005432128906</v>
      </c>
      <c r="M1393" s="125">
        <f>VLOOKUP($A1393,'Supporting Data'!$A$2:$BH$1679,53,FALSE)</f>
        <v>83.9488525390625</v>
      </c>
    </row>
    <row r="1394" spans="1:13" x14ac:dyDescent="0.3">
      <c r="A1394" s="4">
        <v>840014040</v>
      </c>
      <c r="B1394" s="3" t="s">
        <v>396</v>
      </c>
      <c r="C1394" s="3" t="s">
        <v>1628</v>
      </c>
      <c r="D1394" s="125">
        <f>VLOOKUP($A1394,'Supporting Data'!$A$2:$BH$1679,5,FALSE)</f>
        <v>86.471290588378906</v>
      </c>
      <c r="E1394" s="128">
        <f>VLOOKUP($A1394,'Supporting Data'!$A$2:$BH$1679,16,FALSE)</f>
        <v>0.4841897189617157</v>
      </c>
      <c r="F1394" s="125">
        <f>VLOOKUP($A1394,'Supporting Data'!$A$2:$BH$1679,7,FALSE)</f>
        <v>89.875236511230469</v>
      </c>
      <c r="G1394" s="128">
        <f>VLOOKUP($A1394,'Supporting Data'!$A$2:$BH$1679,49,FALSE)</f>
        <v>0.37549406290054321</v>
      </c>
      <c r="H1394" s="125">
        <f>VLOOKUP($A1394,'Supporting Data'!$A$2:$BH$1679,6,FALSE)</f>
        <v>86.281639099121094</v>
      </c>
      <c r="I1394" s="128">
        <f>VLOOKUP($A1394,'Supporting Data'!$A$2:$BH$1679,22,FALSE)</f>
        <v>0.37154150009155268</v>
      </c>
      <c r="J1394" s="125">
        <f>VLOOKUP($A1394,'Supporting Data'!$A$2:$BH$1679,8,FALSE)</f>
        <v>89.08416748046875</v>
      </c>
      <c r="K1394" s="128">
        <f>VLOOKUP($A1394,'Supporting Data'!$A$2:$BH$1679,49,FALSE)</f>
        <v>0.37549406290054321</v>
      </c>
      <c r="L1394" s="125">
        <f>VLOOKUP($A1394,'Supporting Data'!$A$2:$BH$1679,26,FALSE)</f>
        <v>89.452011108398438</v>
      </c>
      <c r="M1394" s="125">
        <f>VLOOKUP($A1394,'Supporting Data'!$A$2:$BH$1679,53,FALSE)</f>
        <v>91.9493408203125</v>
      </c>
    </row>
    <row r="1395" spans="1:13" x14ac:dyDescent="0.3">
      <c r="A1395" s="4">
        <v>10913000</v>
      </c>
      <c r="B1395" s="3" t="s">
        <v>3</v>
      </c>
      <c r="C1395" s="3" t="s">
        <v>553</v>
      </c>
      <c r="D1395" s="125">
        <f>VLOOKUP($A1395,'Supporting Data'!$A$2:$BH$1679,5,FALSE)</f>
        <v>82.148200988769531</v>
      </c>
      <c r="E1395" s="128">
        <f>VLOOKUP($A1395,'Supporting Data'!$A$2:$BH$1679,16,FALSE)</f>
        <v>0.38133874535560608</v>
      </c>
      <c r="F1395" s="125">
        <f>VLOOKUP($A1395,'Supporting Data'!$A$2:$BH$1679,7,FALSE)</f>
        <v>85.436859130859375</v>
      </c>
      <c r="G1395" s="128">
        <f>VLOOKUP($A1395,'Supporting Data'!$A$2:$BH$1679,49,FALSE)</f>
        <v>0.15708811581134799</v>
      </c>
      <c r="H1395" s="125">
        <f>VLOOKUP($A1395,'Supporting Data'!$A$2:$BH$1679,6,FALSE)</f>
        <v>80.758842468261719</v>
      </c>
      <c r="I1395" s="128">
        <f>VLOOKUP($A1395,'Supporting Data'!$A$2:$BH$1679,22,FALSE)</f>
        <v>0.23371647298336029</v>
      </c>
      <c r="J1395" s="125">
        <f>VLOOKUP($A1395,'Supporting Data'!$A$2:$BH$1679,8,FALSE)</f>
        <v>85.680778503417969</v>
      </c>
      <c r="K1395" s="128">
        <f>VLOOKUP($A1395,'Supporting Data'!$A$2:$BH$1679,49,FALSE)</f>
        <v>0.15708811581134799</v>
      </c>
      <c r="L1395" s="125">
        <f>VLOOKUP($A1395,'Supporting Data'!$A$2:$BH$1679,26,FALSE)</f>
        <v>83.712272644042969</v>
      </c>
      <c r="M1395" s="125">
        <f>VLOOKUP($A1395,'Supporting Data'!$A$2:$BH$1679,53,FALSE)</f>
        <v>87.392364501953125</v>
      </c>
    </row>
    <row r="1396" spans="1:13" x14ac:dyDescent="0.3">
      <c r="A1396" s="4">
        <v>240862050</v>
      </c>
      <c r="B1396" s="3" t="s">
        <v>103</v>
      </c>
      <c r="C1396" s="3" t="s">
        <v>822</v>
      </c>
      <c r="D1396" s="125">
        <f>VLOOKUP($A1396,'Supporting Data'!$A$2:$BH$1679,5,FALSE)</f>
        <v>85.316497802734375</v>
      </c>
      <c r="E1396" s="128">
        <f>VLOOKUP($A1396,'Supporting Data'!$A$2:$BH$1679,16,FALSE)</f>
        <v>0.64312267303466797</v>
      </c>
      <c r="F1396" s="125">
        <f>VLOOKUP($A1396,'Supporting Data'!$A$2:$BH$1679,7,FALSE)</f>
        <v>81.423797607421875</v>
      </c>
      <c r="G1396" s="128">
        <f>VLOOKUP($A1396,'Supporting Data'!$A$2:$BH$1679,49,FALSE)</f>
        <v>0.3218390941619873</v>
      </c>
      <c r="H1396" s="125">
        <f>VLOOKUP($A1396,'Supporting Data'!$A$2:$BH$1679,6,FALSE)</f>
        <v>83.627700805664063</v>
      </c>
      <c r="I1396" s="128">
        <f>VLOOKUP($A1396,'Supporting Data'!$A$2:$BH$1679,22,FALSE)</f>
        <v>0.28260868787765497</v>
      </c>
      <c r="J1396" s="125">
        <f>VLOOKUP($A1396,'Supporting Data'!$A$2:$BH$1679,8,FALSE)</f>
        <v>87.100914001464844</v>
      </c>
      <c r="K1396" s="128">
        <f>VLOOKUP($A1396,'Supporting Data'!$A$2:$BH$1679,49,FALSE)</f>
        <v>0.3218390941619873</v>
      </c>
      <c r="L1396" s="125">
        <f>VLOOKUP($A1396,'Supporting Data'!$A$2:$BH$1679,26,FALSE)</f>
        <v>80.389259338378906</v>
      </c>
      <c r="M1396" s="125">
        <f>VLOOKUP($A1396,'Supporting Data'!$A$2:$BH$1679,53,FALSE)</f>
        <v>78.278396606445313</v>
      </c>
    </row>
    <row r="1397" spans="1:13" x14ac:dyDescent="0.3">
      <c r="A1397" s="4">
        <v>480754020</v>
      </c>
      <c r="B1397" s="3" t="s">
        <v>224</v>
      </c>
      <c r="C1397" s="3" t="s">
        <v>1210</v>
      </c>
      <c r="D1397" s="125">
        <f>VLOOKUP($A1397,'Supporting Data'!$A$2:$BH$1679,5,FALSE)</f>
        <v>73.753700256347656</v>
      </c>
      <c r="E1397" s="128">
        <f>VLOOKUP($A1397,'Supporting Data'!$A$2:$BH$1679,16,FALSE)</f>
        <v>0.39855071902275091</v>
      </c>
      <c r="F1397" s="125">
        <f>VLOOKUP($A1397,'Supporting Data'!$A$2:$BH$1679,7,FALSE)</f>
        <v>80.224769592285156</v>
      </c>
      <c r="G1397" s="128">
        <f>VLOOKUP($A1397,'Supporting Data'!$A$2:$BH$1679,49,FALSE)</f>
        <v>0.20689655840396881</v>
      </c>
      <c r="H1397" s="125">
        <f>VLOOKUP($A1397,'Supporting Data'!$A$2:$BH$1679,6,FALSE)</f>
        <v>74.216758728027344</v>
      </c>
      <c r="I1397" s="128">
        <f>VLOOKUP($A1397,'Supporting Data'!$A$2:$BH$1679,22,FALSE)</f>
        <v>0.17241379618644709</v>
      </c>
      <c r="J1397" s="125">
        <f>VLOOKUP($A1397,'Supporting Data'!$A$2:$BH$1679,8,FALSE)</f>
        <v>79.35955810546875</v>
      </c>
      <c r="K1397" s="128">
        <f>VLOOKUP($A1397,'Supporting Data'!$A$2:$BH$1679,49,FALSE)</f>
        <v>0.20689655840396881</v>
      </c>
      <c r="L1397" s="125">
        <f>VLOOKUP($A1397,'Supporting Data'!$A$2:$BH$1679,26,FALSE)</f>
        <v>81.89971923828125</v>
      </c>
      <c r="M1397" s="125">
        <f>VLOOKUP($A1397,'Supporting Data'!$A$2:$BH$1679,53,FALSE)</f>
        <v>79.1856689453125</v>
      </c>
    </row>
    <row r="1398" spans="1:13" x14ac:dyDescent="0.3">
      <c r="A1398" s="4">
        <v>191424060</v>
      </c>
      <c r="B1398" s="3" t="s">
        <v>81</v>
      </c>
      <c r="C1398" s="3" t="s">
        <v>764</v>
      </c>
      <c r="D1398" s="125">
        <f>VLOOKUP($A1398,'Supporting Data'!$A$2:$BH$1679,5,FALSE)</f>
        <v>88.659957885742188</v>
      </c>
      <c r="E1398" s="128">
        <f>VLOOKUP($A1398,'Supporting Data'!$A$2:$BH$1679,16,FALSE)</f>
        <v>0.54961830377578735</v>
      </c>
      <c r="F1398" s="125">
        <f>VLOOKUP($A1398,'Supporting Data'!$A$2:$BH$1679,7,FALSE)</f>
        <v>83.995185852050781</v>
      </c>
      <c r="G1398" s="128">
        <f>VLOOKUP($A1398,'Supporting Data'!$A$2:$BH$1679,49,FALSE)</f>
        <v>0.2380952388048172</v>
      </c>
      <c r="H1398" s="125">
        <f>VLOOKUP($A1398,'Supporting Data'!$A$2:$BH$1679,6,FALSE)</f>
        <v>87.252433776855469</v>
      </c>
      <c r="I1398" s="128">
        <f>VLOOKUP($A1398,'Supporting Data'!$A$2:$BH$1679,22,FALSE)</f>
        <v>0.28571429848670959</v>
      </c>
      <c r="J1398" s="125">
        <f>VLOOKUP($A1398,'Supporting Data'!$A$2:$BH$1679,8,FALSE)</f>
        <v>81.561759948730469</v>
      </c>
      <c r="K1398" s="128">
        <f>VLOOKUP($A1398,'Supporting Data'!$A$2:$BH$1679,49,FALSE)</f>
        <v>0.2380952388048172</v>
      </c>
      <c r="L1398" s="125">
        <f>VLOOKUP($A1398,'Supporting Data'!$A$2:$BH$1679,26,FALSE)</f>
        <v>85.524818420410156</v>
      </c>
      <c r="M1398" s="125">
        <f>VLOOKUP($A1398,'Supporting Data'!$A$2:$BH$1679,53,FALSE)</f>
        <v>82.608558654785156</v>
      </c>
    </row>
    <row r="1399" spans="1:13" x14ac:dyDescent="0.3">
      <c r="A1399" s="4">
        <v>920893000</v>
      </c>
      <c r="B1399" s="3" t="s">
        <v>429</v>
      </c>
      <c r="C1399" s="3" t="s">
        <v>1715</v>
      </c>
      <c r="D1399" s="125">
        <f>VLOOKUP($A1399,'Supporting Data'!$A$2:$BH$1679,5,FALSE)</f>
        <v>77.046226501464844</v>
      </c>
      <c r="E1399" s="128">
        <f>VLOOKUP($A1399,'Supporting Data'!$A$2:$BH$1679,16,FALSE)</f>
        <v>0.41875681281089783</v>
      </c>
      <c r="F1399" s="125">
        <f>VLOOKUP($A1399,'Supporting Data'!$A$2:$BH$1679,7,FALSE)</f>
        <v>82.438232421875</v>
      </c>
      <c r="G1399" s="128">
        <f>VLOOKUP($A1399,'Supporting Data'!$A$2:$BH$1679,49,FALSE)</f>
        <v>0.1823899298906326</v>
      </c>
      <c r="H1399" s="125">
        <f>VLOOKUP($A1399,'Supporting Data'!$A$2:$BH$1679,6,FALSE)</f>
        <v>77.819595336914063</v>
      </c>
      <c r="I1399" s="128">
        <f>VLOOKUP($A1399,'Supporting Data'!$A$2:$BH$1679,22,FALSE)</f>
        <v>0.22641509771347049</v>
      </c>
      <c r="J1399" s="125">
        <f>VLOOKUP($A1399,'Supporting Data'!$A$2:$BH$1679,8,FALSE)</f>
        <v>81.492355346679688</v>
      </c>
      <c r="K1399" s="128">
        <f>VLOOKUP($A1399,'Supporting Data'!$A$2:$BH$1679,49,FALSE)</f>
        <v>0.1823899298906326</v>
      </c>
      <c r="L1399" s="125">
        <f>VLOOKUP($A1399,'Supporting Data'!$A$2:$BH$1679,26,FALSE)</f>
        <v>79.785079956054688</v>
      </c>
      <c r="M1399" s="125">
        <f>VLOOKUP($A1399,'Supporting Data'!$A$2:$BH$1679,53,FALSE)</f>
        <v>81.928108215332031</v>
      </c>
    </row>
    <row r="1400" spans="1:13" x14ac:dyDescent="0.3">
      <c r="A1400" s="4">
        <v>961115000</v>
      </c>
      <c r="B1400" s="3" t="s">
        <v>460</v>
      </c>
      <c r="C1400" s="3" t="s">
        <v>1912</v>
      </c>
      <c r="D1400" s="125">
        <f>VLOOKUP($A1400,'Supporting Data'!$A$2:$BH$1679,5,FALSE)</f>
        <v>82.364891052246094</v>
      </c>
      <c r="E1400" s="128">
        <f>VLOOKUP($A1400,'Supporting Data'!$A$2:$BH$1679,16,FALSE)</f>
        <v>0.1052631586790085</v>
      </c>
      <c r="F1400" s="125">
        <f>VLOOKUP($A1400,'Supporting Data'!$A$2:$BH$1679,7,FALSE)</f>
        <v>80.217796325683594</v>
      </c>
      <c r="G1400" s="128">
        <f>VLOOKUP($A1400,'Supporting Data'!$A$2:$BH$1679,49,FALSE)</f>
        <v>3.5087719559669488E-2</v>
      </c>
      <c r="H1400" s="125">
        <f>VLOOKUP($A1400,'Supporting Data'!$A$2:$BH$1679,6,FALSE)</f>
        <v>83.673332214355469</v>
      </c>
      <c r="I1400" s="128">
        <f>VLOOKUP($A1400,'Supporting Data'!$A$2:$BH$1679,22,FALSE)</f>
        <v>0.1052631586790085</v>
      </c>
      <c r="J1400" s="125">
        <f>VLOOKUP($A1400,'Supporting Data'!$A$2:$BH$1679,8,FALSE)</f>
        <v>80.681907653808594</v>
      </c>
      <c r="K1400" s="128">
        <f>VLOOKUP($A1400,'Supporting Data'!$A$2:$BH$1679,49,FALSE)</f>
        <v>3.5087719559669488E-2</v>
      </c>
      <c r="L1400" s="125">
        <f>VLOOKUP($A1400,'Supporting Data'!$A$2:$BH$1679,26,FALSE)</f>
        <v>87.941551208496094</v>
      </c>
      <c r="M1400" s="125">
        <f>VLOOKUP($A1400,'Supporting Data'!$A$2:$BH$1679,53,FALSE)</f>
        <v>80.979591369628906</v>
      </c>
    </row>
    <row r="1401" spans="1:13" x14ac:dyDescent="0.3">
      <c r="A1401" s="4">
        <v>121104040</v>
      </c>
      <c r="B1401" s="3" t="s">
        <v>50</v>
      </c>
      <c r="C1401" s="3" t="s">
        <v>691</v>
      </c>
      <c r="D1401" s="125">
        <f>VLOOKUP($A1401,'Supporting Data'!$A$2:$BH$1679,5,FALSE)</f>
        <v>86.117584228515625</v>
      </c>
      <c r="E1401" s="128">
        <f>VLOOKUP($A1401,'Supporting Data'!$A$2:$BH$1679,16,FALSE)</f>
        <v>0.36190477013587952</v>
      </c>
      <c r="F1401" s="125">
        <f>VLOOKUP($A1401,'Supporting Data'!$A$2:$BH$1679,7,FALSE)</f>
        <v>86.510505676269531</v>
      </c>
      <c r="G1401" s="128">
        <f>VLOOKUP($A1401,'Supporting Data'!$A$2:$BH$1679,49,FALSE)</f>
        <v>0.24761904776096341</v>
      </c>
      <c r="H1401" s="125">
        <f>VLOOKUP($A1401,'Supporting Data'!$A$2:$BH$1679,6,FALSE)</f>
        <v>87.799224853515625</v>
      </c>
      <c r="I1401" s="128">
        <f>VLOOKUP($A1401,'Supporting Data'!$A$2:$BH$1679,22,FALSE)</f>
        <v>0.36190477013587952</v>
      </c>
      <c r="J1401" s="125">
        <f>VLOOKUP($A1401,'Supporting Data'!$A$2:$BH$1679,8,FALSE)</f>
        <v>88.336463928222656</v>
      </c>
      <c r="K1401" s="128">
        <f>VLOOKUP($A1401,'Supporting Data'!$A$2:$BH$1679,49,FALSE)</f>
        <v>0.24761904776096341</v>
      </c>
      <c r="L1401" s="125">
        <f>VLOOKUP($A1401,'Supporting Data'!$A$2:$BH$1679,26,FALSE)</f>
        <v>85.826911926269531</v>
      </c>
      <c r="M1401" s="125">
        <f>VLOOKUP($A1401,'Supporting Data'!$A$2:$BH$1679,53,FALSE)</f>
        <v>87.722282409667969</v>
      </c>
    </row>
    <row r="1402" spans="1:13" x14ac:dyDescent="0.3">
      <c r="A1402" s="4">
        <v>920894080</v>
      </c>
      <c r="B1402" s="3" t="s">
        <v>429</v>
      </c>
      <c r="C1402" s="3" t="s">
        <v>1177</v>
      </c>
      <c r="D1402" s="125">
        <f>VLOOKUP($A1402,'Supporting Data'!$A$2:$BH$1679,5,FALSE)</f>
        <v>83.962913513183594</v>
      </c>
      <c r="E1402" s="128">
        <f>VLOOKUP($A1402,'Supporting Data'!$A$2:$BH$1679,16,FALSE)</f>
        <v>0.49650350213050842</v>
      </c>
      <c r="F1402" s="125">
        <f>VLOOKUP($A1402,'Supporting Data'!$A$2:$BH$1679,7,FALSE)</f>
        <v>79.950698852539063</v>
      </c>
      <c r="G1402" s="128">
        <f>VLOOKUP($A1402,'Supporting Data'!$A$2:$BH$1679,49,FALSE)</f>
        <v>0.2179487198591232</v>
      </c>
      <c r="H1402" s="125">
        <f>VLOOKUP($A1402,'Supporting Data'!$A$2:$BH$1679,6,FALSE)</f>
        <v>82.792694091796875</v>
      </c>
      <c r="I1402" s="128">
        <f>VLOOKUP($A1402,'Supporting Data'!$A$2:$BH$1679,22,FALSE)</f>
        <v>0.29936304688453669</v>
      </c>
      <c r="J1402" s="125">
        <f>VLOOKUP($A1402,'Supporting Data'!$A$2:$BH$1679,8,FALSE)</f>
        <v>78.704658508300781</v>
      </c>
      <c r="K1402" s="128">
        <f>VLOOKUP($A1402,'Supporting Data'!$A$2:$BH$1679,49,FALSE)</f>
        <v>0.2179487198591232</v>
      </c>
      <c r="L1402" s="125">
        <f>VLOOKUP($A1402,'Supporting Data'!$A$2:$BH$1679,26,FALSE)</f>
        <v>83.108085632324219</v>
      </c>
      <c r="M1402" s="125">
        <f>VLOOKUP($A1402,'Supporting Data'!$A$2:$BH$1679,53,FALSE)</f>
        <v>79.742408752441406</v>
      </c>
    </row>
    <row r="1403" spans="1:13" x14ac:dyDescent="0.3">
      <c r="A1403" s="4">
        <v>700933000</v>
      </c>
      <c r="B1403" s="3" t="s">
        <v>338</v>
      </c>
      <c r="C1403" s="3" t="s">
        <v>1502</v>
      </c>
      <c r="D1403" s="125">
        <f>VLOOKUP($A1403,'Supporting Data'!$A$2:$BH$1679,5,FALSE)</f>
        <v>84.762847900390625</v>
      </c>
      <c r="E1403" s="128">
        <f>VLOOKUP($A1403,'Supporting Data'!$A$2:$BH$1679,16,FALSE)</f>
        <v>0.42500001192092901</v>
      </c>
      <c r="F1403" s="125">
        <f>VLOOKUP($A1403,'Supporting Data'!$A$2:$BH$1679,7,FALSE)</f>
        <v>83.301193237304688</v>
      </c>
      <c r="G1403" s="128">
        <f>VLOOKUP($A1403,'Supporting Data'!$A$2:$BH$1679,49,FALSE)</f>
        <v>0.21951219439506531</v>
      </c>
      <c r="H1403" s="125">
        <f>VLOOKUP($A1403,'Supporting Data'!$A$2:$BH$1679,6,FALSE)</f>
        <v>84.1573486328125</v>
      </c>
      <c r="I1403" s="128">
        <f>VLOOKUP($A1403,'Supporting Data'!$A$2:$BH$1679,22,FALSE)</f>
        <v>0.3333333432674408</v>
      </c>
      <c r="J1403" s="125">
        <f>VLOOKUP($A1403,'Supporting Data'!$A$2:$BH$1679,8,FALSE)</f>
        <v>82.549911499023438</v>
      </c>
      <c r="K1403" s="128">
        <f>VLOOKUP($A1403,'Supporting Data'!$A$2:$BH$1679,49,FALSE)</f>
        <v>0.21951219439506531</v>
      </c>
      <c r="L1403" s="125">
        <f>VLOOKUP($A1403,'Supporting Data'!$A$2:$BH$1679,26,FALSE)</f>
        <v>87.941551208496094</v>
      </c>
      <c r="M1403" s="125">
        <f>VLOOKUP($A1403,'Supporting Data'!$A$2:$BH$1679,53,FALSE)</f>
        <v>84.526206970214844</v>
      </c>
    </row>
    <row r="1404" spans="1:13" x14ac:dyDescent="0.3">
      <c r="A1404" s="4">
        <v>240903080</v>
      </c>
      <c r="B1404" s="3" t="s">
        <v>106</v>
      </c>
      <c r="C1404" s="3" t="s">
        <v>838</v>
      </c>
      <c r="D1404" s="125">
        <f>VLOOKUP($A1404,'Supporting Data'!$A$2:$BH$1679,5,FALSE)</f>
        <v>85.387855529785156</v>
      </c>
      <c r="E1404" s="128">
        <f>VLOOKUP($A1404,'Supporting Data'!$A$2:$BH$1679,16,FALSE)</f>
        <v>0.61502349376678467</v>
      </c>
      <c r="F1404" s="125">
        <f>VLOOKUP($A1404,'Supporting Data'!$A$2:$BH$1679,7,FALSE)</f>
        <v>79.766220092773438</v>
      </c>
      <c r="G1404" s="128">
        <f>VLOOKUP($A1404,'Supporting Data'!$A$2:$BH$1679,49,FALSE)</f>
        <v>0.17499999701976779</v>
      </c>
      <c r="H1404" s="125">
        <f>VLOOKUP($A1404,'Supporting Data'!$A$2:$BH$1679,6,FALSE)</f>
        <v>82.715187072753906</v>
      </c>
      <c r="I1404" s="128">
        <f>VLOOKUP($A1404,'Supporting Data'!$A$2:$BH$1679,22,FALSE)</f>
        <v>0.31874999403953552</v>
      </c>
      <c r="J1404" s="125">
        <f>VLOOKUP($A1404,'Supporting Data'!$A$2:$BH$1679,8,FALSE)</f>
        <v>78.733154296875</v>
      </c>
      <c r="K1404" s="128">
        <f>VLOOKUP($A1404,'Supporting Data'!$A$2:$BH$1679,49,FALSE)</f>
        <v>0.17499999701976779</v>
      </c>
      <c r="L1404" s="125">
        <f>VLOOKUP($A1404,'Supporting Data'!$A$2:$BH$1679,26,FALSE)</f>
        <v>85.524818420410156</v>
      </c>
      <c r="M1404" s="125">
        <f>VLOOKUP($A1404,'Supporting Data'!$A$2:$BH$1679,53,FALSE)</f>
        <v>89.062568664550781</v>
      </c>
    </row>
    <row r="1405" spans="1:13" x14ac:dyDescent="0.3">
      <c r="A1405" s="4">
        <v>240903090</v>
      </c>
      <c r="B1405" s="3" t="s">
        <v>106</v>
      </c>
      <c r="C1405" s="3" t="s">
        <v>839</v>
      </c>
      <c r="D1405" s="125">
        <f>VLOOKUP($A1405,'Supporting Data'!$A$2:$BH$1679,5,FALSE)</f>
        <v>78.459526062011719</v>
      </c>
      <c r="E1405" s="128">
        <f>VLOOKUP($A1405,'Supporting Data'!$A$2:$BH$1679,16,FALSE)</f>
        <v>0.49447512626647949</v>
      </c>
      <c r="F1405" s="125">
        <f>VLOOKUP($A1405,'Supporting Data'!$A$2:$BH$1679,7,FALSE)</f>
        <v>77.532577514648438</v>
      </c>
      <c r="G1405" s="128">
        <f>VLOOKUP($A1405,'Supporting Data'!$A$2:$BH$1679,49,FALSE)</f>
        <v>0.1891891956329346</v>
      </c>
      <c r="H1405" s="125">
        <f>VLOOKUP($A1405,'Supporting Data'!$A$2:$BH$1679,6,FALSE)</f>
        <v>78.331794738769531</v>
      </c>
      <c r="I1405" s="128">
        <f>VLOOKUP($A1405,'Supporting Data'!$A$2:$BH$1679,22,FALSE)</f>
        <v>0.31999999284744263</v>
      </c>
      <c r="J1405" s="125">
        <f>VLOOKUP($A1405,'Supporting Data'!$A$2:$BH$1679,8,FALSE)</f>
        <v>76.701034545898438</v>
      </c>
      <c r="K1405" s="128">
        <f>VLOOKUP($A1405,'Supporting Data'!$A$2:$BH$1679,49,FALSE)</f>
        <v>0.1891891956329346</v>
      </c>
      <c r="L1405" s="125">
        <f>VLOOKUP($A1405,'Supporting Data'!$A$2:$BH$1679,26,FALSE)</f>
        <v>81.89971923828125</v>
      </c>
      <c r="M1405" s="125">
        <f>VLOOKUP($A1405,'Supporting Data'!$A$2:$BH$1679,53,FALSE)</f>
        <v>80.897117614746094</v>
      </c>
    </row>
    <row r="1406" spans="1:13" x14ac:dyDescent="0.3">
      <c r="A1406" s="4">
        <v>830054040</v>
      </c>
      <c r="B1406" s="3" t="s">
        <v>395</v>
      </c>
      <c r="C1406" s="3" t="s">
        <v>1617</v>
      </c>
      <c r="D1406" s="125">
        <f>VLOOKUP($A1406,'Supporting Data'!$A$2:$BH$1679,5,FALSE)</f>
        <v>89.857025146484375</v>
      </c>
      <c r="E1406" s="128">
        <f>VLOOKUP($A1406,'Supporting Data'!$A$2:$BH$1679,16,FALSE)</f>
        <v>0.66386556625366211</v>
      </c>
      <c r="F1406" s="125">
        <f>VLOOKUP($A1406,'Supporting Data'!$A$2:$BH$1679,7,FALSE)</f>
        <v>88.19342041015625</v>
      </c>
      <c r="G1406" s="128">
        <f>VLOOKUP($A1406,'Supporting Data'!$A$2:$BH$1679,49,FALSE)</f>
        <v>0.42105263471603388</v>
      </c>
      <c r="H1406" s="125">
        <f>VLOOKUP($A1406,'Supporting Data'!$A$2:$BH$1679,6,FALSE)</f>
        <v>85.876930236816406</v>
      </c>
      <c r="I1406" s="128">
        <f>VLOOKUP($A1406,'Supporting Data'!$A$2:$BH$1679,22,FALSE)</f>
        <v>0.47999998927116388</v>
      </c>
      <c r="J1406" s="125">
        <f>VLOOKUP($A1406,'Supporting Data'!$A$2:$BH$1679,8,FALSE)</f>
        <v>89.084220886230469</v>
      </c>
      <c r="K1406" s="128">
        <f>VLOOKUP($A1406,'Supporting Data'!$A$2:$BH$1679,49,FALSE)</f>
        <v>0.42105263471603388</v>
      </c>
      <c r="L1406" s="125">
        <f>VLOOKUP($A1406,'Supporting Data'!$A$2:$BH$1679,26,FALSE)</f>
        <v>85.826911926269531</v>
      </c>
      <c r="M1406" s="125">
        <f>VLOOKUP($A1406,'Supporting Data'!$A$2:$BH$1679,53,FALSE)</f>
        <v>83.845748901367188</v>
      </c>
    </row>
    <row r="1407" spans="1:13" x14ac:dyDescent="0.3">
      <c r="A1407" s="4">
        <v>191423010</v>
      </c>
      <c r="B1407" s="3" t="s">
        <v>81</v>
      </c>
      <c r="C1407" s="3" t="s">
        <v>761</v>
      </c>
      <c r="D1407" s="125">
        <f>VLOOKUP($A1407,'Supporting Data'!$A$2:$BH$1679,5,FALSE)</f>
        <v>84.556755065917969</v>
      </c>
      <c r="E1407" s="128">
        <f>VLOOKUP($A1407,'Supporting Data'!$A$2:$BH$1679,16,FALSE)</f>
        <v>0.4829123318195343</v>
      </c>
      <c r="F1407" s="125">
        <f>VLOOKUP($A1407,'Supporting Data'!$A$2:$BH$1679,7,FALSE)</f>
        <v>82.143905639648438</v>
      </c>
      <c r="G1407" s="128">
        <f>VLOOKUP($A1407,'Supporting Data'!$A$2:$BH$1679,49,FALSE)</f>
        <v>0.20704846084117889</v>
      </c>
      <c r="H1407" s="125">
        <f>VLOOKUP($A1407,'Supporting Data'!$A$2:$BH$1679,6,FALSE)</f>
        <v>83.9512939453125</v>
      </c>
      <c r="I1407" s="128">
        <f>VLOOKUP($A1407,'Supporting Data'!$A$2:$BH$1679,22,FALSE)</f>
        <v>0.35398229956626892</v>
      </c>
      <c r="J1407" s="125">
        <f>VLOOKUP($A1407,'Supporting Data'!$A$2:$BH$1679,8,FALSE)</f>
        <v>83.143241882324219</v>
      </c>
      <c r="K1407" s="128">
        <f>VLOOKUP($A1407,'Supporting Data'!$A$2:$BH$1679,49,FALSE)</f>
        <v>0.20704846084117889</v>
      </c>
      <c r="L1407" s="125">
        <f>VLOOKUP($A1407,'Supporting Data'!$A$2:$BH$1679,26,FALSE)</f>
        <v>87.337371826171875</v>
      </c>
      <c r="M1407" s="125">
        <f>VLOOKUP($A1407,'Supporting Data'!$A$2:$BH$1679,53,FALSE)</f>
        <v>84.361244201660156</v>
      </c>
    </row>
    <row r="1408" spans="1:13" x14ac:dyDescent="0.3">
      <c r="A1408" s="4">
        <v>830034060</v>
      </c>
      <c r="B1408" s="3" t="s">
        <v>394</v>
      </c>
      <c r="C1408" s="3" t="s">
        <v>1185</v>
      </c>
      <c r="D1408" s="125">
        <f>VLOOKUP($A1408,'Supporting Data'!$A$2:$BH$1679,5,FALSE)</f>
        <v>80.607536315917969</v>
      </c>
      <c r="E1408" s="128">
        <f>VLOOKUP($A1408,'Supporting Data'!$A$2:$BH$1679,16,FALSE)</f>
        <v>0.64808362722396851</v>
      </c>
      <c r="F1408" s="125">
        <f>VLOOKUP($A1408,'Supporting Data'!$A$2:$BH$1679,7,FALSE)</f>
        <v>77.689559936523438</v>
      </c>
      <c r="G1408" s="128">
        <f>VLOOKUP($A1408,'Supporting Data'!$A$2:$BH$1679,49,FALSE)</f>
        <v>0.3333333432674408</v>
      </c>
      <c r="H1408" s="125">
        <f>VLOOKUP($A1408,'Supporting Data'!$A$2:$BH$1679,6,FALSE)</f>
        <v>79.344482421875</v>
      </c>
      <c r="I1408" s="128">
        <f>VLOOKUP($A1408,'Supporting Data'!$A$2:$BH$1679,22,FALSE)</f>
        <v>0.38709676265716553</v>
      </c>
      <c r="J1408" s="125">
        <f>VLOOKUP($A1408,'Supporting Data'!$A$2:$BH$1679,8,FALSE)</f>
        <v>75.28741455078125</v>
      </c>
      <c r="K1408" s="128">
        <f>VLOOKUP($A1408,'Supporting Data'!$A$2:$BH$1679,49,FALSE)</f>
        <v>0.3333333432674408</v>
      </c>
      <c r="L1408" s="125">
        <f>VLOOKUP($A1408,'Supporting Data'!$A$2:$BH$1679,26,FALSE)</f>
        <v>77.972526550292969</v>
      </c>
      <c r="M1408" s="125">
        <f>VLOOKUP($A1408,'Supporting Data'!$A$2:$BH$1679,53,FALSE)</f>
        <v>77.391746520996094</v>
      </c>
    </row>
    <row r="1409" spans="1:13" x14ac:dyDescent="0.3">
      <c r="A1409" s="4">
        <v>10914050</v>
      </c>
      <c r="B1409" s="3" t="s">
        <v>3</v>
      </c>
      <c r="C1409" s="3" t="s">
        <v>554</v>
      </c>
      <c r="D1409" s="125">
        <f>VLOOKUP($A1409,'Supporting Data'!$A$2:$BH$1679,5,FALSE)</f>
        <v>88.682159423828125</v>
      </c>
      <c r="E1409" s="128">
        <f>VLOOKUP($A1409,'Supporting Data'!$A$2:$BH$1679,16,FALSE)</f>
        <v>0.49183672666549683</v>
      </c>
      <c r="F1409" s="125">
        <f>VLOOKUP($A1409,'Supporting Data'!$A$2:$BH$1679,7,FALSE)</f>
        <v>89.445137023925781</v>
      </c>
      <c r="G1409" s="128">
        <f>VLOOKUP($A1409,'Supporting Data'!$A$2:$BH$1679,49,FALSE)</f>
        <v>0.24460431933403021</v>
      </c>
      <c r="H1409" s="125">
        <f>VLOOKUP($A1409,'Supporting Data'!$A$2:$BH$1679,6,FALSE)</f>
        <v>90.09381103515625</v>
      </c>
      <c r="I1409" s="128">
        <f>VLOOKUP($A1409,'Supporting Data'!$A$2:$BH$1679,22,FALSE)</f>
        <v>0.37545126676559448</v>
      </c>
      <c r="J1409" s="125">
        <f>VLOOKUP($A1409,'Supporting Data'!$A$2:$BH$1679,8,FALSE)</f>
        <v>91.6279296875</v>
      </c>
      <c r="K1409" s="128">
        <f>VLOOKUP($A1409,'Supporting Data'!$A$2:$BH$1679,49,FALSE)</f>
        <v>0.24460431933403021</v>
      </c>
      <c r="L1409" s="125">
        <f>VLOOKUP($A1409,'Supporting Data'!$A$2:$BH$1679,26,FALSE)</f>
        <v>84.920639038085938</v>
      </c>
      <c r="M1409" s="125">
        <f>VLOOKUP($A1409,'Supporting Data'!$A$2:$BH$1679,53,FALSE)</f>
        <v>84.299385070800781</v>
      </c>
    </row>
    <row r="1410" spans="1:13" x14ac:dyDescent="0.3">
      <c r="A1410" s="4">
        <v>361394100</v>
      </c>
      <c r="B1410" s="3" t="s">
        <v>163</v>
      </c>
      <c r="C1410" s="3" t="s">
        <v>989</v>
      </c>
      <c r="D1410" s="125">
        <f>VLOOKUP($A1410,'Supporting Data'!$A$2:$BH$1679,5,FALSE)</f>
        <v>83.441184997558594</v>
      </c>
      <c r="E1410" s="128">
        <f>VLOOKUP($A1410,'Supporting Data'!$A$2:$BH$1679,16,FALSE)</f>
        <v>0.5662650465965271</v>
      </c>
      <c r="F1410" s="125">
        <f>VLOOKUP($A1410,'Supporting Data'!$A$2:$BH$1679,7,FALSE)</f>
        <v>81.646141052246094</v>
      </c>
      <c r="G1410" s="128">
        <f>VLOOKUP($A1410,'Supporting Data'!$A$2:$BH$1679,49,FALSE)</f>
        <v>0.18181818723678589</v>
      </c>
      <c r="H1410" s="125">
        <f>VLOOKUP($A1410,'Supporting Data'!$A$2:$BH$1679,6,FALSE)</f>
        <v>77.036125183105469</v>
      </c>
      <c r="I1410" s="128">
        <f>VLOOKUP($A1410,'Supporting Data'!$A$2:$BH$1679,22,FALSE)</f>
        <v>0.31818181276321411</v>
      </c>
      <c r="J1410" s="125">
        <f>VLOOKUP($A1410,'Supporting Data'!$A$2:$BH$1679,8,FALSE)</f>
        <v>79.629913330078125</v>
      </c>
      <c r="K1410" s="128">
        <f>VLOOKUP($A1410,'Supporting Data'!$A$2:$BH$1679,49,FALSE)</f>
        <v>0.18181818723678589</v>
      </c>
      <c r="L1410" s="125">
        <f>VLOOKUP($A1410,'Supporting Data'!$A$2:$BH$1679,26,FALSE)</f>
        <v>78.576705932617188</v>
      </c>
      <c r="M1410" s="125">
        <f>VLOOKUP($A1410,'Supporting Data'!$A$2:$BH$1679,53,FALSE)</f>
        <v>79.907363891601563</v>
      </c>
    </row>
    <row r="1411" spans="1:13" x14ac:dyDescent="0.3">
      <c r="A1411" s="4">
        <v>391414040</v>
      </c>
      <c r="B1411" s="3" t="s">
        <v>175</v>
      </c>
      <c r="C1411" s="3" t="s">
        <v>1036</v>
      </c>
      <c r="D1411" s="125">
        <f>VLOOKUP($A1411,'Supporting Data'!$A$2:$BH$1679,5,FALSE)</f>
        <v>86.364486694335938</v>
      </c>
      <c r="E1411" s="128">
        <f>VLOOKUP($A1411,'Supporting Data'!$A$2:$BH$1679,16,FALSE)</f>
        <v>0.3828125</v>
      </c>
      <c r="F1411" s="125">
        <f>VLOOKUP($A1411,'Supporting Data'!$A$2:$BH$1679,7,FALSE)</f>
        <v>83.703498840332031</v>
      </c>
      <c r="G1411" s="128">
        <f>VLOOKUP($A1411,'Supporting Data'!$A$2:$BH$1679,49,FALSE)</f>
        <v>0.23529411852359769</v>
      </c>
      <c r="H1411" s="125">
        <f>VLOOKUP($A1411,'Supporting Data'!$A$2:$BH$1679,6,FALSE)</f>
        <v>87.614166259765625</v>
      </c>
      <c r="I1411" s="128">
        <f>VLOOKUP($A1411,'Supporting Data'!$A$2:$BH$1679,22,FALSE)</f>
        <v>0.32352942228317261</v>
      </c>
      <c r="J1411" s="125">
        <f>VLOOKUP($A1411,'Supporting Data'!$A$2:$BH$1679,8,FALSE)</f>
        <v>84.945854187011719</v>
      </c>
      <c r="K1411" s="128">
        <f>VLOOKUP($A1411,'Supporting Data'!$A$2:$BH$1679,49,FALSE)</f>
        <v>0.23529411852359769</v>
      </c>
      <c r="L1411" s="125">
        <f>VLOOKUP($A1411,'Supporting Data'!$A$2:$BH$1679,26,FALSE)</f>
        <v>80.993446350097656</v>
      </c>
      <c r="M1411" s="125">
        <f>VLOOKUP($A1411,'Supporting Data'!$A$2:$BH$1679,53,FALSE)</f>
        <v>85.887115478515625</v>
      </c>
    </row>
    <row r="1412" spans="1:13" x14ac:dyDescent="0.3">
      <c r="A1412" s="4">
        <v>191425000</v>
      </c>
      <c r="B1412" s="3" t="s">
        <v>81</v>
      </c>
      <c r="C1412" s="3" t="s">
        <v>768</v>
      </c>
      <c r="D1412" s="125">
        <f>VLOOKUP($A1412,'Supporting Data'!$A$2:$BH$1679,5,FALSE)</f>
        <v>83.241676330566406</v>
      </c>
      <c r="E1412" s="128">
        <f>VLOOKUP($A1412,'Supporting Data'!$A$2:$BH$1679,16,FALSE)</f>
        <v>0.43624159693717962</v>
      </c>
      <c r="F1412" s="125">
        <f>VLOOKUP($A1412,'Supporting Data'!$A$2:$BH$1679,7,FALSE)</f>
        <v>81.6534423828125</v>
      </c>
      <c r="G1412" s="128">
        <f>VLOOKUP($A1412,'Supporting Data'!$A$2:$BH$1679,49,FALSE)</f>
        <v>0.2127659618854523</v>
      </c>
      <c r="H1412" s="125">
        <f>VLOOKUP($A1412,'Supporting Data'!$A$2:$BH$1679,6,FALSE)</f>
        <v>85.825996398925781</v>
      </c>
      <c r="I1412" s="128">
        <f>VLOOKUP($A1412,'Supporting Data'!$A$2:$BH$1679,22,FALSE)</f>
        <v>0.3404255211353302</v>
      </c>
      <c r="J1412" s="125">
        <f>VLOOKUP($A1412,'Supporting Data'!$A$2:$BH$1679,8,FALSE)</f>
        <v>80.853782653808594</v>
      </c>
      <c r="K1412" s="128">
        <f>VLOOKUP($A1412,'Supporting Data'!$A$2:$BH$1679,49,FALSE)</f>
        <v>0.2127659618854523</v>
      </c>
      <c r="L1412" s="125">
        <f>VLOOKUP($A1412,'Supporting Data'!$A$2:$BH$1679,26,FALSE)</f>
        <v>83.712272644042969</v>
      </c>
      <c r="M1412" s="125">
        <f>VLOOKUP($A1412,'Supporting Data'!$A$2:$BH$1679,53,FALSE)</f>
        <v>82.608558654785156</v>
      </c>
    </row>
    <row r="1413" spans="1:13" x14ac:dyDescent="0.3">
      <c r="A1413" s="4">
        <v>191511050</v>
      </c>
      <c r="B1413" s="3" t="s">
        <v>87</v>
      </c>
      <c r="C1413" s="3" t="s">
        <v>779</v>
      </c>
      <c r="D1413" s="125">
        <f>VLOOKUP($A1413,'Supporting Data'!$A$2:$BH$1679,5,FALSE)</f>
        <v>79.036872863769531</v>
      </c>
      <c r="E1413" s="128">
        <f>VLOOKUP($A1413,'Supporting Data'!$A$2:$BH$1679,16,FALSE)</f>
        <v>0.38271605968475342</v>
      </c>
      <c r="F1413" s="125">
        <f>VLOOKUP($A1413,'Supporting Data'!$A$2:$BH$1679,7,FALSE)</f>
        <v>85.360664367675781</v>
      </c>
      <c r="G1413" s="128">
        <f>VLOOKUP($A1413,'Supporting Data'!$A$2:$BH$1679,49,FALSE)</f>
        <v>0.15384615957736969</v>
      </c>
      <c r="H1413" s="125">
        <f>VLOOKUP($A1413,'Supporting Data'!$A$2:$BH$1679,6,FALSE)</f>
        <v>75.548995971679688</v>
      </c>
      <c r="I1413" s="128">
        <f>VLOOKUP($A1413,'Supporting Data'!$A$2:$BH$1679,22,FALSE)</f>
        <v>0</v>
      </c>
      <c r="J1413" s="125">
        <f>VLOOKUP($A1413,'Supporting Data'!$A$2:$BH$1679,8,FALSE)</f>
        <v>82.1016845703125</v>
      </c>
      <c r="K1413" s="128">
        <f>VLOOKUP($A1413,'Supporting Data'!$A$2:$BH$1679,49,FALSE)</f>
        <v>0.15384615957736969</v>
      </c>
      <c r="L1413" s="125">
        <f>VLOOKUP($A1413,'Supporting Data'!$A$2:$BH$1679,26,FALSE)</f>
        <v>74.045333862304688</v>
      </c>
      <c r="M1413" s="125">
        <f>VLOOKUP($A1413,'Supporting Data'!$A$2:$BH$1679,53,FALSE)</f>
        <v>77.226783752441406</v>
      </c>
    </row>
    <row r="1414" spans="1:13" x14ac:dyDescent="0.3">
      <c r="A1414" s="4">
        <v>480694060</v>
      </c>
      <c r="B1414" s="3" t="s">
        <v>218</v>
      </c>
      <c r="C1414" s="3" t="s">
        <v>1159</v>
      </c>
      <c r="D1414" s="125">
        <f>VLOOKUP($A1414,'Supporting Data'!$A$2:$BH$1679,5,FALSE)</f>
        <v>87.919174194335938</v>
      </c>
      <c r="E1414" s="128">
        <f>VLOOKUP($A1414,'Supporting Data'!$A$2:$BH$1679,16,FALSE)</f>
        <v>0.46641790866851812</v>
      </c>
      <c r="F1414" s="125">
        <f>VLOOKUP($A1414,'Supporting Data'!$A$2:$BH$1679,7,FALSE)</f>
        <v>86.914161682128906</v>
      </c>
      <c r="G1414" s="128">
        <f>VLOOKUP($A1414,'Supporting Data'!$A$2:$BH$1679,49,FALSE)</f>
        <v>0.33898305892944341</v>
      </c>
      <c r="H1414" s="125">
        <f>VLOOKUP($A1414,'Supporting Data'!$A$2:$BH$1679,6,FALSE)</f>
        <v>87.850852966308594</v>
      </c>
      <c r="I1414" s="128">
        <f>VLOOKUP($A1414,'Supporting Data'!$A$2:$BH$1679,22,FALSE)</f>
        <v>0.40336135029792791</v>
      </c>
      <c r="J1414" s="125">
        <f>VLOOKUP($A1414,'Supporting Data'!$A$2:$BH$1679,8,FALSE)</f>
        <v>84.326629638671875</v>
      </c>
      <c r="K1414" s="128">
        <f>VLOOKUP($A1414,'Supporting Data'!$A$2:$BH$1679,49,FALSE)</f>
        <v>0.33898305892944341</v>
      </c>
      <c r="L1414" s="125">
        <f>VLOOKUP($A1414,'Supporting Data'!$A$2:$BH$1679,26,FALSE)</f>
        <v>83.108085632324219</v>
      </c>
      <c r="M1414" s="125">
        <f>VLOOKUP($A1414,'Supporting Data'!$A$2:$BH$1679,53,FALSE)</f>
        <v>80.876495361328125</v>
      </c>
    </row>
    <row r="1415" spans="1:13" x14ac:dyDescent="0.3">
      <c r="A1415" s="4">
        <v>480774090</v>
      </c>
      <c r="B1415" s="3" t="s">
        <v>225</v>
      </c>
      <c r="C1415" s="3" t="s">
        <v>1218</v>
      </c>
      <c r="D1415" s="125">
        <f>VLOOKUP($A1415,'Supporting Data'!$A$2:$BH$1679,5,FALSE)</f>
        <v>85.408096313476563</v>
      </c>
      <c r="E1415" s="128">
        <f>VLOOKUP($A1415,'Supporting Data'!$A$2:$BH$1679,16,FALSE)</f>
        <v>0.36054420471191412</v>
      </c>
      <c r="F1415" s="125">
        <f>VLOOKUP($A1415,'Supporting Data'!$A$2:$BH$1679,7,FALSE)</f>
        <v>87.162254333496094</v>
      </c>
      <c r="G1415" s="128">
        <f>VLOOKUP($A1415,'Supporting Data'!$A$2:$BH$1679,49,FALSE)</f>
        <v>0.28125</v>
      </c>
      <c r="H1415" s="125">
        <f>VLOOKUP($A1415,'Supporting Data'!$A$2:$BH$1679,6,FALSE)</f>
        <v>87.577560424804688</v>
      </c>
      <c r="I1415" s="128">
        <f>VLOOKUP($A1415,'Supporting Data'!$A$2:$BH$1679,22,FALSE)</f>
        <v>0.31782945990562439</v>
      </c>
      <c r="J1415" s="125">
        <f>VLOOKUP($A1415,'Supporting Data'!$A$2:$BH$1679,8,FALSE)</f>
        <v>89.264755249023438</v>
      </c>
      <c r="K1415" s="128">
        <f>VLOOKUP($A1415,'Supporting Data'!$A$2:$BH$1679,49,FALSE)</f>
        <v>0.28125</v>
      </c>
      <c r="L1415" s="125">
        <f>VLOOKUP($A1415,'Supporting Data'!$A$2:$BH$1679,26,FALSE)</f>
        <v>0</v>
      </c>
      <c r="M1415" s="125">
        <f>VLOOKUP($A1415,'Supporting Data'!$A$2:$BH$1679,53,FALSE)</f>
        <v>0</v>
      </c>
    </row>
    <row r="1416" spans="1:13" x14ac:dyDescent="0.3">
      <c r="A1416" s="4">
        <v>391413080</v>
      </c>
      <c r="B1416" s="3" t="s">
        <v>175</v>
      </c>
      <c r="C1416" s="3" t="s">
        <v>1031</v>
      </c>
      <c r="D1416" s="125">
        <f>VLOOKUP($A1416,'Supporting Data'!$A$2:$BH$1679,5,FALSE)</f>
        <v>89.189483642578125</v>
      </c>
      <c r="E1416" s="128">
        <f>VLOOKUP($A1416,'Supporting Data'!$A$2:$BH$1679,16,FALSE)</f>
        <v>0.52309983968734741</v>
      </c>
      <c r="F1416" s="125">
        <f>VLOOKUP($A1416,'Supporting Data'!$A$2:$BH$1679,7,FALSE)</f>
        <v>85.962509155273438</v>
      </c>
      <c r="G1416" s="128">
        <f>VLOOKUP($A1416,'Supporting Data'!$A$2:$BH$1679,49,FALSE)</f>
        <v>0.27508091926574713</v>
      </c>
      <c r="H1416" s="125">
        <f>VLOOKUP($A1416,'Supporting Data'!$A$2:$BH$1679,6,FALSE)</f>
        <v>88.1363525390625</v>
      </c>
      <c r="I1416" s="128">
        <f>VLOOKUP($A1416,'Supporting Data'!$A$2:$BH$1679,22,FALSE)</f>
        <v>0.35275080800056458</v>
      </c>
      <c r="J1416" s="125">
        <f>VLOOKUP($A1416,'Supporting Data'!$A$2:$BH$1679,8,FALSE)</f>
        <v>85.626625061035156</v>
      </c>
      <c r="K1416" s="128">
        <f>VLOOKUP($A1416,'Supporting Data'!$A$2:$BH$1679,49,FALSE)</f>
        <v>0.27508091926574713</v>
      </c>
      <c r="L1416" s="125">
        <f>VLOOKUP($A1416,'Supporting Data'!$A$2:$BH$1679,26,FALSE)</f>
        <v>87.941551208496094</v>
      </c>
      <c r="M1416" s="125">
        <f>VLOOKUP($A1416,'Supporting Data'!$A$2:$BH$1679,53,FALSE)</f>
        <v>85.639678955078125</v>
      </c>
    </row>
    <row r="1417" spans="1:13" x14ac:dyDescent="0.3">
      <c r="A1417" s="4">
        <v>361394060</v>
      </c>
      <c r="B1417" s="3" t="s">
        <v>163</v>
      </c>
      <c r="C1417" s="3" t="s">
        <v>988</v>
      </c>
      <c r="D1417" s="125">
        <f>VLOOKUP($A1417,'Supporting Data'!$A$2:$BH$1679,5,FALSE)</f>
        <v>82.8822021484375</v>
      </c>
      <c r="E1417" s="128">
        <f>VLOOKUP($A1417,'Supporting Data'!$A$2:$BH$1679,16,FALSE)</f>
        <v>0.57046979665756226</v>
      </c>
      <c r="F1417" s="125">
        <f>VLOOKUP($A1417,'Supporting Data'!$A$2:$BH$1679,7,FALSE)</f>
        <v>85.105598449707031</v>
      </c>
      <c r="G1417" s="128">
        <f>VLOOKUP($A1417,'Supporting Data'!$A$2:$BH$1679,49,FALSE)</f>
        <v>0.4285714328289032</v>
      </c>
      <c r="H1417" s="125">
        <f>VLOOKUP($A1417,'Supporting Data'!$A$2:$BH$1679,6,FALSE)</f>
        <v>86.251907348632813</v>
      </c>
      <c r="I1417" s="128">
        <f>VLOOKUP($A1417,'Supporting Data'!$A$2:$BH$1679,22,FALSE)</f>
        <v>0.380952388048172</v>
      </c>
      <c r="J1417" s="125">
        <f>VLOOKUP($A1417,'Supporting Data'!$A$2:$BH$1679,8,FALSE)</f>
        <v>84.070602416992188</v>
      </c>
      <c r="K1417" s="128">
        <f>VLOOKUP($A1417,'Supporting Data'!$A$2:$BH$1679,49,FALSE)</f>
        <v>0.4285714328289032</v>
      </c>
      <c r="L1417" s="125">
        <f>VLOOKUP($A1417,'Supporting Data'!$A$2:$BH$1679,26,FALSE)</f>
        <v>84.014358520507813</v>
      </c>
      <c r="M1417" s="125">
        <f>VLOOKUP($A1417,'Supporting Data'!$A$2:$BH$1679,53,FALSE)</f>
        <v>82.773521423339844</v>
      </c>
    </row>
    <row r="1418" spans="1:13" x14ac:dyDescent="0.3">
      <c r="A1418" s="4">
        <v>920893050</v>
      </c>
      <c r="B1418" s="3" t="s">
        <v>429</v>
      </c>
      <c r="C1418" s="3" t="s">
        <v>1717</v>
      </c>
      <c r="D1418" s="125">
        <f>VLOOKUP($A1418,'Supporting Data'!$A$2:$BH$1679,5,FALSE)</f>
        <v>84.46551513671875</v>
      </c>
      <c r="E1418" s="128">
        <f>VLOOKUP($A1418,'Supporting Data'!$A$2:$BH$1679,16,FALSE)</f>
        <v>0.55212920904159546</v>
      </c>
      <c r="F1418" s="125">
        <f>VLOOKUP($A1418,'Supporting Data'!$A$2:$BH$1679,7,FALSE)</f>
        <v>86.479972839355469</v>
      </c>
      <c r="G1418" s="128">
        <f>VLOOKUP($A1418,'Supporting Data'!$A$2:$BH$1679,49,FALSE)</f>
        <v>0.24137930572032931</v>
      </c>
      <c r="H1418" s="125">
        <f>VLOOKUP($A1418,'Supporting Data'!$A$2:$BH$1679,6,FALSE)</f>
        <v>82.671424865722656</v>
      </c>
      <c r="I1418" s="128">
        <f>VLOOKUP($A1418,'Supporting Data'!$A$2:$BH$1679,22,FALSE)</f>
        <v>0.33168315887451172</v>
      </c>
      <c r="J1418" s="125">
        <f>VLOOKUP($A1418,'Supporting Data'!$A$2:$BH$1679,8,FALSE)</f>
        <v>82.128791809082031</v>
      </c>
      <c r="K1418" s="128">
        <f>VLOOKUP($A1418,'Supporting Data'!$A$2:$BH$1679,49,FALSE)</f>
        <v>0.24137930572032931</v>
      </c>
      <c r="L1418" s="125">
        <f>VLOOKUP($A1418,'Supporting Data'!$A$2:$BH$1679,26,FALSE)</f>
        <v>85.222724914550781</v>
      </c>
      <c r="M1418" s="125">
        <f>VLOOKUP($A1418,'Supporting Data'!$A$2:$BH$1679,53,FALSE)</f>
        <v>87.268646240234375</v>
      </c>
    </row>
    <row r="1419" spans="1:13" x14ac:dyDescent="0.3">
      <c r="A1419" s="4">
        <v>920894130</v>
      </c>
      <c r="B1419" s="3" t="s">
        <v>429</v>
      </c>
      <c r="C1419" s="3" t="s">
        <v>1728</v>
      </c>
      <c r="D1419" s="125">
        <f>VLOOKUP($A1419,'Supporting Data'!$A$2:$BH$1679,5,FALSE)</f>
        <v>85.784393310546875</v>
      </c>
      <c r="E1419" s="128">
        <f>VLOOKUP($A1419,'Supporting Data'!$A$2:$BH$1679,16,FALSE)</f>
        <v>0.49691358208656311</v>
      </c>
      <c r="F1419" s="125">
        <f>VLOOKUP($A1419,'Supporting Data'!$A$2:$BH$1679,7,FALSE)</f>
        <v>80.247909545898438</v>
      </c>
      <c r="G1419" s="128">
        <f>VLOOKUP($A1419,'Supporting Data'!$A$2:$BH$1679,49,FALSE)</f>
        <v>0.2054794579744339</v>
      </c>
      <c r="H1419" s="125">
        <f>VLOOKUP($A1419,'Supporting Data'!$A$2:$BH$1679,6,FALSE)</f>
        <v>84.434883117675781</v>
      </c>
      <c r="I1419" s="128">
        <f>VLOOKUP($A1419,'Supporting Data'!$A$2:$BH$1679,22,FALSE)</f>
        <v>0.30136987566947943</v>
      </c>
      <c r="J1419" s="125">
        <f>VLOOKUP($A1419,'Supporting Data'!$A$2:$BH$1679,8,FALSE)</f>
        <v>78.42657470703125</v>
      </c>
      <c r="K1419" s="128">
        <f>VLOOKUP($A1419,'Supporting Data'!$A$2:$BH$1679,49,FALSE)</f>
        <v>0.2054794579744339</v>
      </c>
      <c r="L1419" s="125">
        <f>VLOOKUP($A1419,'Supporting Data'!$A$2:$BH$1679,26,FALSE)</f>
        <v>0</v>
      </c>
      <c r="M1419" s="125">
        <f>VLOOKUP($A1419,'Supporting Data'!$A$2:$BH$1679,53,FALSE)</f>
        <v>0</v>
      </c>
    </row>
    <row r="1420" spans="1:13" x14ac:dyDescent="0.3">
      <c r="A1420" s="4">
        <v>830034020</v>
      </c>
      <c r="B1420" s="3" t="s">
        <v>394</v>
      </c>
      <c r="C1420" s="3" t="s">
        <v>1610</v>
      </c>
      <c r="D1420" s="125">
        <f>VLOOKUP($A1420,'Supporting Data'!$A$2:$BH$1679,5,FALSE)</f>
        <v>80.728919982910156</v>
      </c>
      <c r="E1420" s="128">
        <f>VLOOKUP($A1420,'Supporting Data'!$A$2:$BH$1679,16,FALSE)</f>
        <v>0.61363637447357178</v>
      </c>
      <c r="F1420" s="125">
        <f>VLOOKUP($A1420,'Supporting Data'!$A$2:$BH$1679,7,FALSE)</f>
        <v>76.677520751953125</v>
      </c>
      <c r="G1420" s="128">
        <f>VLOOKUP($A1420,'Supporting Data'!$A$2:$BH$1679,49,FALSE)</f>
        <v>0.36486485600471502</v>
      </c>
      <c r="H1420" s="125">
        <f>VLOOKUP($A1420,'Supporting Data'!$A$2:$BH$1679,6,FALSE)</f>
        <v>79.929244995117188</v>
      </c>
      <c r="I1420" s="128">
        <f>VLOOKUP($A1420,'Supporting Data'!$A$2:$BH$1679,22,FALSE)</f>
        <v>0.55405408143997192</v>
      </c>
      <c r="J1420" s="125">
        <f>VLOOKUP($A1420,'Supporting Data'!$A$2:$BH$1679,8,FALSE)</f>
        <v>77.49139404296875</v>
      </c>
      <c r="K1420" s="128">
        <f>VLOOKUP($A1420,'Supporting Data'!$A$2:$BH$1679,49,FALSE)</f>
        <v>0.36486485600471502</v>
      </c>
      <c r="L1420" s="125">
        <f>VLOOKUP($A1420,'Supporting Data'!$A$2:$BH$1679,26,FALSE)</f>
        <v>80.087165832519531</v>
      </c>
      <c r="M1420" s="125">
        <f>VLOOKUP($A1420,'Supporting Data'!$A$2:$BH$1679,53,FALSE)</f>
        <v>78.381492614746094</v>
      </c>
    </row>
    <row r="1421" spans="1:13" x14ac:dyDescent="0.3">
      <c r="A1421" s="4">
        <v>240894080</v>
      </c>
      <c r="B1421" s="3" t="s">
        <v>105</v>
      </c>
      <c r="C1421" s="3" t="s">
        <v>835</v>
      </c>
      <c r="D1421" s="125">
        <f>VLOOKUP($A1421,'Supporting Data'!$A$2:$BH$1679,5,FALSE)</f>
        <v>86.949577331542969</v>
      </c>
      <c r="E1421" s="128">
        <f>VLOOKUP($A1421,'Supporting Data'!$A$2:$BH$1679,16,FALSE)</f>
        <v>0.40178570151329041</v>
      </c>
      <c r="F1421" s="125">
        <f>VLOOKUP($A1421,'Supporting Data'!$A$2:$BH$1679,7,FALSE)</f>
        <v>88.053024291992188</v>
      </c>
      <c r="G1421" s="128">
        <f>VLOOKUP($A1421,'Supporting Data'!$A$2:$BH$1679,49,FALSE)</f>
        <v>0.29661017656326288</v>
      </c>
      <c r="H1421" s="125">
        <f>VLOOKUP($A1421,'Supporting Data'!$A$2:$BH$1679,6,FALSE)</f>
        <v>87.374496459960938</v>
      </c>
      <c r="I1421" s="128">
        <f>VLOOKUP($A1421,'Supporting Data'!$A$2:$BH$1679,22,FALSE)</f>
        <v>0.28333333134651179</v>
      </c>
      <c r="J1421" s="125">
        <f>VLOOKUP($A1421,'Supporting Data'!$A$2:$BH$1679,8,FALSE)</f>
        <v>86.512992858886719</v>
      </c>
      <c r="K1421" s="128">
        <f>VLOOKUP($A1421,'Supporting Data'!$A$2:$BH$1679,49,FALSE)</f>
        <v>0.29661017656326288</v>
      </c>
      <c r="L1421" s="125">
        <f>VLOOKUP($A1421,'Supporting Data'!$A$2:$BH$1679,26,FALSE)</f>
        <v>83.108085632324219</v>
      </c>
      <c r="M1421" s="125">
        <f>VLOOKUP($A1421,'Supporting Data'!$A$2:$BH$1679,53,FALSE)</f>
        <v>81.30950927734375</v>
      </c>
    </row>
    <row r="1422" spans="1:13" x14ac:dyDescent="0.3">
      <c r="A1422" s="4">
        <v>191423000</v>
      </c>
      <c r="B1422" s="3" t="s">
        <v>81</v>
      </c>
      <c r="C1422" s="3" t="s">
        <v>760</v>
      </c>
      <c r="D1422" s="125">
        <f>VLOOKUP($A1422,'Supporting Data'!$A$2:$BH$1679,5,FALSE)</f>
        <v>84.357658386230469</v>
      </c>
      <c r="E1422" s="128">
        <f>VLOOKUP($A1422,'Supporting Data'!$A$2:$BH$1679,16,FALSE)</f>
        <v>0.51681959629058838</v>
      </c>
      <c r="F1422" s="125">
        <f>VLOOKUP($A1422,'Supporting Data'!$A$2:$BH$1679,7,FALSE)</f>
        <v>82.448112487792969</v>
      </c>
      <c r="G1422" s="128">
        <f>VLOOKUP($A1422,'Supporting Data'!$A$2:$BH$1679,49,FALSE)</f>
        <v>0.1834061145782471</v>
      </c>
      <c r="H1422" s="125">
        <f>VLOOKUP($A1422,'Supporting Data'!$A$2:$BH$1679,6,FALSE)</f>
        <v>83.607658386230469</v>
      </c>
      <c r="I1422" s="128">
        <f>VLOOKUP($A1422,'Supporting Data'!$A$2:$BH$1679,22,FALSE)</f>
        <v>0.30263158679008478</v>
      </c>
      <c r="J1422" s="125">
        <f>VLOOKUP($A1422,'Supporting Data'!$A$2:$BH$1679,8,FALSE)</f>
        <v>83.120491027832031</v>
      </c>
      <c r="K1422" s="128">
        <f>VLOOKUP($A1422,'Supporting Data'!$A$2:$BH$1679,49,FALSE)</f>
        <v>0.1834061145782471</v>
      </c>
      <c r="L1422" s="125">
        <f>VLOOKUP($A1422,'Supporting Data'!$A$2:$BH$1679,26,FALSE)</f>
        <v>83.712272644042969</v>
      </c>
      <c r="M1422" s="125">
        <f>VLOOKUP($A1422,'Supporting Data'!$A$2:$BH$1679,53,FALSE)</f>
        <v>79.6805419921875</v>
      </c>
    </row>
    <row r="1423" spans="1:13" x14ac:dyDescent="0.3">
      <c r="A1423" s="4">
        <v>830054020</v>
      </c>
      <c r="B1423" s="3" t="s">
        <v>395</v>
      </c>
      <c r="C1423" s="3" t="s">
        <v>1616</v>
      </c>
      <c r="D1423" s="125">
        <f>VLOOKUP($A1423,'Supporting Data'!$A$2:$BH$1679,5,FALSE)</f>
        <v>83.558448791503906</v>
      </c>
      <c r="E1423" s="128">
        <f>VLOOKUP($A1423,'Supporting Data'!$A$2:$BH$1679,16,FALSE)</f>
        <v>0.47058823704719538</v>
      </c>
      <c r="F1423" s="125">
        <f>VLOOKUP($A1423,'Supporting Data'!$A$2:$BH$1679,7,FALSE)</f>
        <v>87.335700988769531</v>
      </c>
      <c r="G1423" s="128">
        <f>VLOOKUP($A1423,'Supporting Data'!$A$2:$BH$1679,49,FALSE)</f>
        <v>0.23000000417232511</v>
      </c>
      <c r="H1423" s="125">
        <f>VLOOKUP($A1423,'Supporting Data'!$A$2:$BH$1679,6,FALSE)</f>
        <v>83.509712219238281</v>
      </c>
      <c r="I1423" s="128">
        <f>VLOOKUP($A1423,'Supporting Data'!$A$2:$BH$1679,22,FALSE)</f>
        <v>0.31000000238418579</v>
      </c>
      <c r="J1423" s="125">
        <f>VLOOKUP($A1423,'Supporting Data'!$A$2:$BH$1679,8,FALSE)</f>
        <v>89.904891967773438</v>
      </c>
      <c r="K1423" s="128">
        <f>VLOOKUP($A1423,'Supporting Data'!$A$2:$BH$1679,49,FALSE)</f>
        <v>0.23000000417232511</v>
      </c>
      <c r="L1423" s="125">
        <f>VLOOKUP($A1423,'Supporting Data'!$A$2:$BH$1679,26,FALSE)</f>
        <v>84.920639038085938</v>
      </c>
      <c r="M1423" s="125">
        <f>VLOOKUP($A1423,'Supporting Data'!$A$2:$BH$1679,53,FALSE)</f>
        <v>85.350997924804688</v>
      </c>
    </row>
    <row r="1424" spans="1:13" x14ac:dyDescent="0.3">
      <c r="A1424" s="4">
        <v>830033000</v>
      </c>
      <c r="B1424" s="3" t="s">
        <v>394</v>
      </c>
      <c r="C1424" s="3" t="s">
        <v>1608</v>
      </c>
      <c r="D1424" s="125">
        <f>VLOOKUP($A1424,'Supporting Data'!$A$2:$BH$1679,5,FALSE)</f>
        <v>85.453361511230469</v>
      </c>
      <c r="E1424" s="128">
        <f>VLOOKUP($A1424,'Supporting Data'!$A$2:$BH$1679,16,FALSE)</f>
        <v>0.64801442623138428</v>
      </c>
      <c r="F1424" s="125">
        <f>VLOOKUP($A1424,'Supporting Data'!$A$2:$BH$1679,7,FALSE)</f>
        <v>85.344100952148438</v>
      </c>
      <c r="G1424" s="128">
        <f>VLOOKUP($A1424,'Supporting Data'!$A$2:$BH$1679,49,FALSE)</f>
        <v>0.29113924503326422</v>
      </c>
      <c r="H1424" s="125">
        <f>VLOOKUP($A1424,'Supporting Data'!$A$2:$BH$1679,6,FALSE)</f>
        <v>83.952781677246094</v>
      </c>
      <c r="I1424" s="128">
        <f>VLOOKUP($A1424,'Supporting Data'!$A$2:$BH$1679,22,FALSE)</f>
        <v>0.37341773509979248</v>
      </c>
      <c r="J1424" s="125">
        <f>VLOOKUP($A1424,'Supporting Data'!$A$2:$BH$1679,8,FALSE)</f>
        <v>84.548698425292969</v>
      </c>
      <c r="K1424" s="128">
        <f>VLOOKUP($A1424,'Supporting Data'!$A$2:$BH$1679,49,FALSE)</f>
        <v>0.29113924503326422</v>
      </c>
      <c r="L1424" s="125">
        <f>VLOOKUP($A1424,'Supporting Data'!$A$2:$BH$1679,26,FALSE)</f>
        <v>85.222724914550781</v>
      </c>
      <c r="M1424" s="125">
        <f>VLOOKUP($A1424,'Supporting Data'!$A$2:$BH$1679,53,FALSE)</f>
        <v>82.216781616210938</v>
      </c>
    </row>
    <row r="1425" spans="1:13" x14ac:dyDescent="0.3">
      <c r="A1425" s="4">
        <v>500103000</v>
      </c>
      <c r="B1425" s="3" t="s">
        <v>261</v>
      </c>
      <c r="C1425" s="3" t="s">
        <v>1337</v>
      </c>
      <c r="D1425" s="125">
        <f>VLOOKUP($A1425,'Supporting Data'!$A$2:$BH$1679,5,FALSE)</f>
        <v>78.4520263671875</v>
      </c>
      <c r="E1425" s="128">
        <f>VLOOKUP($A1425,'Supporting Data'!$A$2:$BH$1679,16,FALSE)</f>
        <v>0.40366971492767328</v>
      </c>
      <c r="F1425" s="125">
        <f>VLOOKUP($A1425,'Supporting Data'!$A$2:$BH$1679,7,FALSE)</f>
        <v>73.554344177246094</v>
      </c>
      <c r="G1425" s="128">
        <f>VLOOKUP($A1425,'Supporting Data'!$A$2:$BH$1679,49,FALSE)</f>
        <v>0.140625</v>
      </c>
      <c r="H1425" s="125">
        <f>VLOOKUP($A1425,'Supporting Data'!$A$2:$BH$1679,6,FALSE)</f>
        <v>77.806137084960938</v>
      </c>
      <c r="I1425" s="128">
        <f>VLOOKUP($A1425,'Supporting Data'!$A$2:$BH$1679,22,FALSE)</f>
        <v>0.203125</v>
      </c>
      <c r="J1425" s="125">
        <f>VLOOKUP($A1425,'Supporting Data'!$A$2:$BH$1679,8,FALSE)</f>
        <v>71.985481262207031</v>
      </c>
      <c r="K1425" s="128">
        <f>VLOOKUP($A1425,'Supporting Data'!$A$2:$BH$1679,49,FALSE)</f>
        <v>0.140625</v>
      </c>
      <c r="L1425" s="125">
        <f>VLOOKUP($A1425,'Supporting Data'!$A$2:$BH$1679,26,FALSE)</f>
        <v>81.2955322265625</v>
      </c>
      <c r="M1425" s="125">
        <f>VLOOKUP($A1425,'Supporting Data'!$A$2:$BH$1679,53,FALSE)</f>
        <v>75.535957336425781</v>
      </c>
    </row>
    <row r="1426" spans="1:13" x14ac:dyDescent="0.3">
      <c r="A1426" s="4">
        <v>830034030</v>
      </c>
      <c r="B1426" s="3" t="s">
        <v>394</v>
      </c>
      <c r="C1426" s="3" t="s">
        <v>1611</v>
      </c>
      <c r="D1426" s="125">
        <f>VLOOKUP($A1426,'Supporting Data'!$A$2:$BH$1679,5,FALSE)</f>
        <v>88.707633972167969</v>
      </c>
      <c r="E1426" s="128">
        <f>VLOOKUP($A1426,'Supporting Data'!$A$2:$BH$1679,16,FALSE)</f>
        <v>0.62820512056350708</v>
      </c>
      <c r="F1426" s="125">
        <f>VLOOKUP($A1426,'Supporting Data'!$A$2:$BH$1679,7,FALSE)</f>
        <v>85.362495422363281</v>
      </c>
      <c r="G1426" s="128">
        <f>VLOOKUP($A1426,'Supporting Data'!$A$2:$BH$1679,49,FALSE)</f>
        <v>0.32786884903907781</v>
      </c>
      <c r="H1426" s="125">
        <f>VLOOKUP($A1426,'Supporting Data'!$A$2:$BH$1679,6,FALSE)</f>
        <v>84.927604675292969</v>
      </c>
      <c r="I1426" s="128">
        <f>VLOOKUP($A1426,'Supporting Data'!$A$2:$BH$1679,22,FALSE)</f>
        <v>0.34426230192184448</v>
      </c>
      <c r="J1426" s="125">
        <f>VLOOKUP($A1426,'Supporting Data'!$A$2:$BH$1679,8,FALSE)</f>
        <v>84.290351867675781</v>
      </c>
      <c r="K1426" s="128">
        <f>VLOOKUP($A1426,'Supporting Data'!$A$2:$BH$1679,49,FALSE)</f>
        <v>0.32786884903907781</v>
      </c>
      <c r="L1426" s="125">
        <f>VLOOKUP($A1426,'Supporting Data'!$A$2:$BH$1679,26,FALSE)</f>
        <v>84.618545532226563</v>
      </c>
      <c r="M1426" s="125">
        <f>VLOOKUP($A1426,'Supporting Data'!$A$2:$BH$1679,53,FALSE)</f>
        <v>83.433357238769531</v>
      </c>
    </row>
    <row r="1427" spans="1:13" x14ac:dyDescent="0.3">
      <c r="A1427" s="4">
        <v>391414760</v>
      </c>
      <c r="B1427" s="3" t="s">
        <v>175</v>
      </c>
      <c r="C1427" s="3" t="s">
        <v>1060</v>
      </c>
      <c r="D1427" s="125">
        <f>VLOOKUP($A1427,'Supporting Data'!$A$2:$BH$1679,5,FALSE)</f>
        <v>85.779075622558594</v>
      </c>
      <c r="E1427" s="128">
        <f>VLOOKUP($A1427,'Supporting Data'!$A$2:$BH$1679,16,FALSE)</f>
        <v>0.26315790414810181</v>
      </c>
      <c r="F1427" s="125">
        <f>VLOOKUP($A1427,'Supporting Data'!$A$2:$BH$1679,7,FALSE)</f>
        <v>85.266983032226563</v>
      </c>
      <c r="G1427" s="128">
        <f>VLOOKUP($A1427,'Supporting Data'!$A$2:$BH$1679,49,FALSE)</f>
        <v>0.17599999904632571</v>
      </c>
      <c r="H1427" s="125">
        <f>VLOOKUP($A1427,'Supporting Data'!$A$2:$BH$1679,6,FALSE)</f>
        <v>87.308326721191406</v>
      </c>
      <c r="I1427" s="128">
        <f>VLOOKUP($A1427,'Supporting Data'!$A$2:$BH$1679,22,FALSE)</f>
        <v>0.24193547666072851</v>
      </c>
      <c r="J1427" s="125">
        <f>VLOOKUP($A1427,'Supporting Data'!$A$2:$BH$1679,8,FALSE)</f>
        <v>86.116973876953125</v>
      </c>
      <c r="K1427" s="128">
        <f>VLOOKUP($A1427,'Supporting Data'!$A$2:$BH$1679,49,FALSE)</f>
        <v>0.17599999904632571</v>
      </c>
      <c r="L1427" s="125">
        <f>VLOOKUP($A1427,'Supporting Data'!$A$2:$BH$1679,26,FALSE)</f>
        <v>91.566658020019531</v>
      </c>
      <c r="M1427" s="125">
        <f>VLOOKUP($A1427,'Supporting Data'!$A$2:$BH$1679,53,FALSE)</f>
        <v>91.145172119140625</v>
      </c>
    </row>
    <row r="1428" spans="1:13" x14ac:dyDescent="0.3">
      <c r="A1428" s="4">
        <v>500015020</v>
      </c>
      <c r="B1428" s="3" t="s">
        <v>254</v>
      </c>
      <c r="C1428" s="3" t="s">
        <v>1325</v>
      </c>
      <c r="D1428" s="125">
        <f>VLOOKUP($A1428,'Supporting Data'!$A$2:$BH$1679,5,FALSE)</f>
        <v>92.36676025390625</v>
      </c>
      <c r="E1428" s="128">
        <f>VLOOKUP($A1428,'Supporting Data'!$A$2:$BH$1679,16,FALSE)</f>
        <v>0.51948052644729614</v>
      </c>
      <c r="F1428" s="125">
        <f>VLOOKUP($A1428,'Supporting Data'!$A$2:$BH$1679,7,FALSE)</f>
        <v>92.016914367675781</v>
      </c>
      <c r="G1428" s="128">
        <f>VLOOKUP($A1428,'Supporting Data'!$A$2:$BH$1679,49,FALSE)</f>
        <v>0.3888888955116272</v>
      </c>
      <c r="H1428" s="125">
        <f>VLOOKUP($A1428,'Supporting Data'!$A$2:$BH$1679,6,FALSE)</f>
        <v>92.639434814453125</v>
      </c>
      <c r="I1428" s="128">
        <f>VLOOKUP($A1428,'Supporting Data'!$A$2:$BH$1679,22,FALSE)</f>
        <v>0.27777779102325439</v>
      </c>
      <c r="J1428" s="125">
        <f>VLOOKUP($A1428,'Supporting Data'!$A$2:$BH$1679,8,FALSE)</f>
        <v>89.448638916015625</v>
      </c>
      <c r="K1428" s="128">
        <f>VLOOKUP($A1428,'Supporting Data'!$A$2:$BH$1679,49,FALSE)</f>
        <v>0.3888888955116272</v>
      </c>
      <c r="L1428" s="125">
        <f>VLOOKUP($A1428,'Supporting Data'!$A$2:$BH$1679,26,FALSE)</f>
        <v>90.056198120117188</v>
      </c>
      <c r="M1428" s="125">
        <f>VLOOKUP($A1428,'Supporting Data'!$A$2:$BH$1679,53,FALSE)</f>
        <v>88.547073364257813</v>
      </c>
    </row>
    <row r="1429" spans="1:13" x14ac:dyDescent="0.3">
      <c r="A1429" s="4">
        <v>920894120</v>
      </c>
      <c r="B1429" s="3" t="s">
        <v>429</v>
      </c>
      <c r="C1429" s="3" t="s">
        <v>1727</v>
      </c>
      <c r="D1429" s="125">
        <f>VLOOKUP($A1429,'Supporting Data'!$A$2:$BH$1679,5,FALSE)</f>
        <v>86.288894653320313</v>
      </c>
      <c r="E1429" s="128">
        <f>VLOOKUP($A1429,'Supporting Data'!$A$2:$BH$1679,16,FALSE)</f>
        <v>0.56084656715393066</v>
      </c>
      <c r="F1429" s="125">
        <f>VLOOKUP($A1429,'Supporting Data'!$A$2:$BH$1679,7,FALSE)</f>
        <v>85.068534851074219</v>
      </c>
      <c r="G1429" s="128">
        <f>VLOOKUP($A1429,'Supporting Data'!$A$2:$BH$1679,49,FALSE)</f>
        <v>0.27559053897857672</v>
      </c>
      <c r="H1429" s="125">
        <f>VLOOKUP($A1429,'Supporting Data'!$A$2:$BH$1679,6,FALSE)</f>
        <v>88.902420043945313</v>
      </c>
      <c r="I1429" s="128">
        <f>VLOOKUP($A1429,'Supporting Data'!$A$2:$BH$1679,22,FALSE)</f>
        <v>0.43999999761581421</v>
      </c>
      <c r="J1429" s="125">
        <f>VLOOKUP($A1429,'Supporting Data'!$A$2:$BH$1679,8,FALSE)</f>
        <v>81.116104125976563</v>
      </c>
      <c r="K1429" s="128">
        <f>VLOOKUP($A1429,'Supporting Data'!$A$2:$BH$1679,49,FALSE)</f>
        <v>0.27559053897857672</v>
      </c>
      <c r="L1429" s="125">
        <f>VLOOKUP($A1429,'Supporting Data'!$A$2:$BH$1679,26,FALSE)</f>
        <v>88.847831726074219</v>
      </c>
      <c r="M1429" s="125">
        <f>VLOOKUP($A1429,'Supporting Data'!$A$2:$BH$1679,53,FALSE)</f>
        <v>87.619178771972656</v>
      </c>
    </row>
    <row r="1430" spans="1:13" x14ac:dyDescent="0.3">
      <c r="A1430" s="4">
        <v>940784040</v>
      </c>
      <c r="B1430" s="3" t="s">
        <v>437</v>
      </c>
      <c r="C1430" s="3" t="s">
        <v>741</v>
      </c>
      <c r="D1430" s="125">
        <f>VLOOKUP($A1430,'Supporting Data'!$A$2:$BH$1679,5,FALSE)</f>
        <v>80.755943298339844</v>
      </c>
      <c r="E1430" s="128">
        <f>VLOOKUP($A1430,'Supporting Data'!$A$2:$BH$1679,16,FALSE)</f>
        <v>0.59854012727737427</v>
      </c>
      <c r="F1430" s="125">
        <f>VLOOKUP($A1430,'Supporting Data'!$A$2:$BH$1679,7,FALSE)</f>
        <v>84.7239990234375</v>
      </c>
      <c r="G1430" s="128">
        <f>VLOOKUP($A1430,'Supporting Data'!$A$2:$BH$1679,49,FALSE)</f>
        <v>0.3333333432674408</v>
      </c>
      <c r="H1430" s="125">
        <f>VLOOKUP($A1430,'Supporting Data'!$A$2:$BH$1679,6,FALSE)</f>
        <v>81.392318725585938</v>
      </c>
      <c r="I1430" s="128">
        <f>VLOOKUP($A1430,'Supporting Data'!$A$2:$BH$1679,22,FALSE)</f>
        <v>0.52222222089767456</v>
      </c>
      <c r="J1430" s="125">
        <f>VLOOKUP($A1430,'Supporting Data'!$A$2:$BH$1679,8,FALSE)</f>
        <v>83.954147338867188</v>
      </c>
      <c r="K1430" s="128">
        <f>VLOOKUP($A1430,'Supporting Data'!$A$2:$BH$1679,49,FALSE)</f>
        <v>0.3333333432674408</v>
      </c>
      <c r="L1430" s="125">
        <f>VLOOKUP($A1430,'Supporting Data'!$A$2:$BH$1679,26,FALSE)</f>
        <v>86.129005432128906</v>
      </c>
      <c r="M1430" s="125">
        <f>VLOOKUP($A1430,'Supporting Data'!$A$2:$BH$1679,53,FALSE)</f>
        <v>94.485580444335938</v>
      </c>
    </row>
    <row r="1431" spans="1:13" x14ac:dyDescent="0.3">
      <c r="A1431" s="4">
        <v>480776050</v>
      </c>
      <c r="B1431" s="3" t="s">
        <v>225</v>
      </c>
      <c r="C1431" s="3" t="s">
        <v>1226</v>
      </c>
      <c r="D1431" s="125">
        <f>VLOOKUP($A1431,'Supporting Data'!$A$2:$BH$1679,5,FALSE)</f>
        <v>90.578399658203125</v>
      </c>
      <c r="E1431" s="128">
        <f>VLOOKUP($A1431,'Supporting Data'!$A$2:$BH$1679,16,FALSE)</f>
        <v>0.50400000810623169</v>
      </c>
      <c r="F1431" s="125">
        <f>VLOOKUP($A1431,'Supporting Data'!$A$2:$BH$1679,7,FALSE)</f>
        <v>93.028190612792969</v>
      </c>
      <c r="G1431" s="128">
        <f>VLOOKUP($A1431,'Supporting Data'!$A$2:$BH$1679,49,FALSE)</f>
        <v>0.38679245114326483</v>
      </c>
      <c r="H1431" s="125">
        <f>VLOOKUP($A1431,'Supporting Data'!$A$2:$BH$1679,6,FALSE)</f>
        <v>91.99237060546875</v>
      </c>
      <c r="I1431" s="128">
        <f>VLOOKUP($A1431,'Supporting Data'!$A$2:$BH$1679,22,FALSE)</f>
        <v>0.49523809552192688</v>
      </c>
      <c r="J1431" s="125">
        <f>VLOOKUP($A1431,'Supporting Data'!$A$2:$BH$1679,8,FALSE)</f>
        <v>94.933021545410156</v>
      </c>
      <c r="K1431" s="128">
        <f>VLOOKUP($A1431,'Supporting Data'!$A$2:$BH$1679,49,FALSE)</f>
        <v>0.38679245114326483</v>
      </c>
      <c r="L1431" s="125">
        <f>VLOOKUP($A1431,'Supporting Data'!$A$2:$BH$1679,26,FALSE)</f>
        <v>91.566658020019531</v>
      </c>
      <c r="M1431" s="125">
        <f>VLOOKUP($A1431,'Supporting Data'!$A$2:$BH$1679,53,FALSE)</f>
        <v>92.794754028320313</v>
      </c>
    </row>
    <row r="1432" spans="1:13" x14ac:dyDescent="0.3">
      <c r="A1432" s="4">
        <v>191483000</v>
      </c>
      <c r="B1432" s="3" t="s">
        <v>84</v>
      </c>
      <c r="C1432" s="3" t="s">
        <v>772</v>
      </c>
      <c r="D1432" s="125">
        <f>VLOOKUP($A1432,'Supporting Data'!$A$2:$BH$1679,5,FALSE)</f>
        <v>86.0885009765625</v>
      </c>
      <c r="E1432" s="128">
        <f>VLOOKUP($A1432,'Supporting Data'!$A$2:$BH$1679,16,FALSE)</f>
        <v>0.5</v>
      </c>
      <c r="F1432" s="125">
        <f>VLOOKUP($A1432,'Supporting Data'!$A$2:$BH$1679,7,FALSE)</f>
        <v>78.012954711914063</v>
      </c>
      <c r="G1432" s="128">
        <f>VLOOKUP($A1432,'Supporting Data'!$A$2:$BH$1679,49,FALSE)</f>
        <v>0.2127659618854523</v>
      </c>
      <c r="H1432" s="125">
        <f>VLOOKUP($A1432,'Supporting Data'!$A$2:$BH$1679,6,FALSE)</f>
        <v>86.781158447265625</v>
      </c>
      <c r="I1432" s="128">
        <f>VLOOKUP($A1432,'Supporting Data'!$A$2:$BH$1679,22,FALSE)</f>
        <v>0.32978722453117371</v>
      </c>
      <c r="J1432" s="125">
        <f>VLOOKUP($A1432,'Supporting Data'!$A$2:$BH$1679,8,FALSE)</f>
        <v>82.174430847167969</v>
      </c>
      <c r="K1432" s="128">
        <f>VLOOKUP($A1432,'Supporting Data'!$A$2:$BH$1679,49,FALSE)</f>
        <v>0.2127659618854523</v>
      </c>
      <c r="L1432" s="125">
        <f>VLOOKUP($A1432,'Supporting Data'!$A$2:$BH$1679,26,FALSE)</f>
        <v>83.410179138183594</v>
      </c>
      <c r="M1432" s="125">
        <f>VLOOKUP($A1432,'Supporting Data'!$A$2:$BH$1679,53,FALSE)</f>
        <v>81.639427185058594</v>
      </c>
    </row>
    <row r="1433" spans="1:13" x14ac:dyDescent="0.3">
      <c r="A1433" s="4">
        <v>250024020</v>
      </c>
      <c r="B1433" s="3" t="s">
        <v>110</v>
      </c>
      <c r="C1433" s="3" t="s">
        <v>881</v>
      </c>
      <c r="D1433" s="125">
        <f>VLOOKUP($A1433,'Supporting Data'!$A$2:$BH$1679,5,FALSE)</f>
        <v>81.260818481445313</v>
      </c>
      <c r="E1433" s="128">
        <f>VLOOKUP($A1433,'Supporting Data'!$A$2:$BH$1679,16,FALSE)</f>
        <v>0.48087432980537409</v>
      </c>
      <c r="F1433" s="125">
        <f>VLOOKUP($A1433,'Supporting Data'!$A$2:$BH$1679,7,FALSE)</f>
        <v>83.466453552246094</v>
      </c>
      <c r="G1433" s="128">
        <f>VLOOKUP($A1433,'Supporting Data'!$A$2:$BH$1679,49,FALSE)</f>
        <v>0.26923078298568731</v>
      </c>
      <c r="H1433" s="125">
        <f>VLOOKUP($A1433,'Supporting Data'!$A$2:$BH$1679,6,FALSE)</f>
        <v>79.647171020507813</v>
      </c>
      <c r="I1433" s="128">
        <f>VLOOKUP($A1433,'Supporting Data'!$A$2:$BH$1679,22,FALSE)</f>
        <v>0.3333333432674408</v>
      </c>
      <c r="J1433" s="125">
        <f>VLOOKUP($A1433,'Supporting Data'!$A$2:$BH$1679,8,FALSE)</f>
        <v>82.941886901855469</v>
      </c>
      <c r="K1433" s="128">
        <f>VLOOKUP($A1433,'Supporting Data'!$A$2:$BH$1679,49,FALSE)</f>
        <v>0.26923078298568731</v>
      </c>
      <c r="L1433" s="125">
        <f>VLOOKUP($A1433,'Supporting Data'!$A$2:$BH$1679,26,FALSE)</f>
        <v>78.274620056152344</v>
      </c>
      <c r="M1433" s="125">
        <f>VLOOKUP($A1433,'Supporting Data'!$A$2:$BH$1679,53,FALSE)</f>
        <v>78.835136413574219</v>
      </c>
    </row>
    <row r="1434" spans="1:13" x14ac:dyDescent="0.3">
      <c r="A1434" s="4">
        <v>391413140</v>
      </c>
      <c r="B1434" s="3" t="s">
        <v>175</v>
      </c>
      <c r="C1434" s="3" t="s">
        <v>1034</v>
      </c>
      <c r="D1434" s="125">
        <f>VLOOKUP($A1434,'Supporting Data'!$A$2:$BH$1679,5,FALSE)</f>
        <v>90.061309814453125</v>
      </c>
      <c r="E1434" s="128">
        <f>VLOOKUP($A1434,'Supporting Data'!$A$2:$BH$1679,16,FALSE)</f>
        <v>0.45989304780960077</v>
      </c>
      <c r="F1434" s="125">
        <f>VLOOKUP($A1434,'Supporting Data'!$A$2:$BH$1679,7,FALSE)</f>
        <v>83.290077209472656</v>
      </c>
      <c r="G1434" s="128">
        <f>VLOOKUP($A1434,'Supporting Data'!$A$2:$BH$1679,49,FALSE)</f>
        <v>0.20873786509037021</v>
      </c>
      <c r="H1434" s="125">
        <f>VLOOKUP($A1434,'Supporting Data'!$A$2:$BH$1679,6,FALSE)</f>
        <v>87.89788818359375</v>
      </c>
      <c r="I1434" s="128">
        <f>VLOOKUP($A1434,'Supporting Data'!$A$2:$BH$1679,22,FALSE)</f>
        <v>0.33252426981925959</v>
      </c>
      <c r="J1434" s="125">
        <f>VLOOKUP($A1434,'Supporting Data'!$A$2:$BH$1679,8,FALSE)</f>
        <v>81.086990356445313</v>
      </c>
      <c r="K1434" s="128">
        <f>VLOOKUP($A1434,'Supporting Data'!$A$2:$BH$1679,49,FALSE)</f>
        <v>0.20873786509037021</v>
      </c>
      <c r="L1434" s="125">
        <f>VLOOKUP($A1434,'Supporting Data'!$A$2:$BH$1679,26,FALSE)</f>
        <v>88.243644714355469</v>
      </c>
      <c r="M1434" s="125">
        <f>VLOOKUP($A1434,'Supporting Data'!$A$2:$BH$1679,53,FALSE)</f>
        <v>84.526206970214844</v>
      </c>
    </row>
    <row r="1435" spans="1:13" x14ac:dyDescent="0.3">
      <c r="A1435" s="4">
        <v>391414260</v>
      </c>
      <c r="B1435" s="3" t="s">
        <v>175</v>
      </c>
      <c r="C1435" s="3" t="s">
        <v>1043</v>
      </c>
      <c r="D1435" s="125">
        <f>VLOOKUP($A1435,'Supporting Data'!$A$2:$BH$1679,5,FALSE)</f>
        <v>81.822601318359375</v>
      </c>
      <c r="E1435" s="128">
        <f>VLOOKUP($A1435,'Supporting Data'!$A$2:$BH$1679,16,FALSE)</f>
        <v>0.31506848335266108</v>
      </c>
      <c r="F1435" s="125">
        <f>VLOOKUP($A1435,'Supporting Data'!$A$2:$BH$1679,7,FALSE)</f>
        <v>85.443069458007813</v>
      </c>
      <c r="G1435" s="128">
        <f>VLOOKUP($A1435,'Supporting Data'!$A$2:$BH$1679,49,FALSE)</f>
        <v>0.14529915153980261</v>
      </c>
      <c r="H1435" s="125">
        <f>VLOOKUP($A1435,'Supporting Data'!$A$2:$BH$1679,6,FALSE)</f>
        <v>83.355033874511719</v>
      </c>
      <c r="I1435" s="128">
        <f>VLOOKUP($A1435,'Supporting Data'!$A$2:$BH$1679,22,FALSE)</f>
        <v>0.24786324799060819</v>
      </c>
      <c r="J1435" s="125">
        <f>VLOOKUP($A1435,'Supporting Data'!$A$2:$BH$1679,8,FALSE)</f>
        <v>84.359870910644531</v>
      </c>
      <c r="K1435" s="128">
        <f>VLOOKUP($A1435,'Supporting Data'!$A$2:$BH$1679,49,FALSE)</f>
        <v>0.14529915153980261</v>
      </c>
      <c r="L1435" s="125">
        <f>VLOOKUP($A1435,'Supporting Data'!$A$2:$BH$1679,26,FALSE)</f>
        <v>83.108085632324219</v>
      </c>
      <c r="M1435" s="125">
        <f>VLOOKUP($A1435,'Supporting Data'!$A$2:$BH$1679,53,FALSE)</f>
        <v>79.041328430175781</v>
      </c>
    </row>
    <row r="1436" spans="1:13" x14ac:dyDescent="0.3">
      <c r="A1436" s="4">
        <v>830055060</v>
      </c>
      <c r="B1436" s="3" t="s">
        <v>395</v>
      </c>
      <c r="C1436" s="3" t="s">
        <v>1623</v>
      </c>
      <c r="D1436" s="125">
        <f>VLOOKUP($A1436,'Supporting Data'!$A$2:$BH$1679,5,FALSE)</f>
        <v>91.100738525390625</v>
      </c>
      <c r="E1436" s="128">
        <f>VLOOKUP($A1436,'Supporting Data'!$A$2:$BH$1679,16,FALSE)</f>
        <v>0.49315068125724792</v>
      </c>
      <c r="F1436" s="125">
        <f>VLOOKUP($A1436,'Supporting Data'!$A$2:$BH$1679,7,FALSE)</f>
        <v>92.415451049804688</v>
      </c>
      <c r="G1436" s="128">
        <f>VLOOKUP($A1436,'Supporting Data'!$A$2:$BH$1679,49,FALSE)</f>
        <v>0.3684210479259491</v>
      </c>
      <c r="H1436" s="125">
        <f>VLOOKUP($A1436,'Supporting Data'!$A$2:$BH$1679,6,FALSE)</f>
        <v>94.307762145996094</v>
      </c>
      <c r="I1436" s="128">
        <f>VLOOKUP($A1436,'Supporting Data'!$A$2:$BH$1679,22,FALSE)</f>
        <v>0.375</v>
      </c>
      <c r="J1436" s="125">
        <f>VLOOKUP($A1436,'Supporting Data'!$A$2:$BH$1679,8,FALSE)</f>
        <v>96.230583190917969</v>
      </c>
      <c r="K1436" s="128">
        <f>VLOOKUP($A1436,'Supporting Data'!$A$2:$BH$1679,49,FALSE)</f>
        <v>0.3684210479259491</v>
      </c>
      <c r="L1436" s="125">
        <f>VLOOKUP($A1436,'Supporting Data'!$A$2:$BH$1679,26,FALSE)</f>
        <v>95.191757202148438</v>
      </c>
      <c r="M1436" s="125">
        <f>VLOOKUP($A1436,'Supporting Data'!$A$2:$BH$1679,53,FALSE)</f>
        <v>90.670913696289063</v>
      </c>
    </row>
    <row r="1437" spans="1:13" x14ac:dyDescent="0.3">
      <c r="A1437" s="4">
        <v>391414060</v>
      </c>
      <c r="B1437" s="3" t="s">
        <v>175</v>
      </c>
      <c r="C1437" s="3" t="s">
        <v>1037</v>
      </c>
      <c r="D1437" s="125">
        <f>VLOOKUP($A1437,'Supporting Data'!$A$2:$BH$1679,5,FALSE)</f>
        <v>84.857574462890625</v>
      </c>
      <c r="E1437" s="128">
        <f>VLOOKUP($A1437,'Supporting Data'!$A$2:$BH$1679,16,FALSE)</f>
        <v>0.31192660331726069</v>
      </c>
      <c r="F1437" s="125">
        <f>VLOOKUP($A1437,'Supporting Data'!$A$2:$BH$1679,7,FALSE)</f>
        <v>88.597297668457031</v>
      </c>
      <c r="G1437" s="128">
        <f>VLOOKUP($A1437,'Supporting Data'!$A$2:$BH$1679,49,FALSE)</f>
        <v>0.1720430105924606</v>
      </c>
      <c r="H1437" s="125">
        <f>VLOOKUP($A1437,'Supporting Data'!$A$2:$BH$1679,6,FALSE)</f>
        <v>85.937202453613281</v>
      </c>
      <c r="I1437" s="128">
        <f>VLOOKUP($A1437,'Supporting Data'!$A$2:$BH$1679,22,FALSE)</f>
        <v>0.24731183052062991</v>
      </c>
      <c r="J1437" s="125">
        <f>VLOOKUP($A1437,'Supporting Data'!$A$2:$BH$1679,8,FALSE)</f>
        <v>89.235267639160156</v>
      </c>
      <c r="K1437" s="128">
        <f>VLOOKUP($A1437,'Supporting Data'!$A$2:$BH$1679,49,FALSE)</f>
        <v>0.1720430105924606</v>
      </c>
      <c r="L1437" s="125">
        <f>VLOOKUP($A1437,'Supporting Data'!$A$2:$BH$1679,26,FALSE)</f>
        <v>79.785079956054688</v>
      </c>
      <c r="M1437" s="125">
        <f>VLOOKUP($A1437,'Supporting Data'!$A$2:$BH$1679,53,FALSE)</f>
        <v>85.124183654785156</v>
      </c>
    </row>
    <row r="1438" spans="1:13" x14ac:dyDescent="0.3">
      <c r="A1438" s="4">
        <v>240904200</v>
      </c>
      <c r="B1438" s="3" t="s">
        <v>106</v>
      </c>
      <c r="C1438" s="3" t="s">
        <v>848</v>
      </c>
      <c r="D1438" s="125">
        <f>VLOOKUP($A1438,'Supporting Data'!$A$2:$BH$1679,5,FALSE)</f>
        <v>79.571136474609375</v>
      </c>
      <c r="E1438" s="128">
        <f>VLOOKUP($A1438,'Supporting Data'!$A$2:$BH$1679,16,FALSE)</f>
        <v>0.47244095802307129</v>
      </c>
      <c r="F1438" s="125">
        <f>VLOOKUP($A1438,'Supporting Data'!$A$2:$BH$1679,7,FALSE)</f>
        <v>78.75909423828125</v>
      </c>
      <c r="G1438" s="128">
        <f>VLOOKUP($A1438,'Supporting Data'!$A$2:$BH$1679,49,FALSE)</f>
        <v>0.1666666716337204</v>
      </c>
      <c r="H1438" s="125">
        <f>VLOOKUP($A1438,'Supporting Data'!$A$2:$BH$1679,6,FALSE)</f>
        <v>79.143669128417969</v>
      </c>
      <c r="I1438" s="128">
        <f>VLOOKUP($A1438,'Supporting Data'!$A$2:$BH$1679,22,FALSE)</f>
        <v>0.31645569205284119</v>
      </c>
      <c r="J1438" s="125">
        <f>VLOOKUP($A1438,'Supporting Data'!$A$2:$BH$1679,8,FALSE)</f>
        <v>74.326942443847656</v>
      </c>
      <c r="K1438" s="128">
        <f>VLOOKUP($A1438,'Supporting Data'!$A$2:$BH$1679,49,FALSE)</f>
        <v>0.1666666716337204</v>
      </c>
      <c r="L1438" s="125">
        <f>VLOOKUP($A1438,'Supporting Data'!$A$2:$BH$1679,26,FALSE)</f>
        <v>83.108085632324219</v>
      </c>
      <c r="M1438" s="125">
        <f>VLOOKUP($A1438,'Supporting Data'!$A$2:$BH$1679,53,FALSE)</f>
        <v>77.659805297851563</v>
      </c>
    </row>
    <row r="1439" spans="1:13" x14ac:dyDescent="0.3">
      <c r="A1439" s="4">
        <v>920894050</v>
      </c>
      <c r="B1439" s="3" t="s">
        <v>429</v>
      </c>
      <c r="C1439" s="3" t="s">
        <v>1720</v>
      </c>
      <c r="D1439" s="125">
        <f>VLOOKUP($A1439,'Supporting Data'!$A$2:$BH$1679,5,FALSE)</f>
        <v>83.8778076171875</v>
      </c>
      <c r="E1439" s="128">
        <f>VLOOKUP($A1439,'Supporting Data'!$A$2:$BH$1679,16,FALSE)</f>
        <v>0.51826483011245728</v>
      </c>
      <c r="F1439" s="125">
        <f>VLOOKUP($A1439,'Supporting Data'!$A$2:$BH$1679,7,FALSE)</f>
        <v>86.061210632324219</v>
      </c>
      <c r="G1439" s="128">
        <f>VLOOKUP($A1439,'Supporting Data'!$A$2:$BH$1679,49,FALSE)</f>
        <v>0.22900763154029849</v>
      </c>
      <c r="H1439" s="125">
        <f>VLOOKUP($A1439,'Supporting Data'!$A$2:$BH$1679,6,FALSE)</f>
        <v>82.331771850585938</v>
      </c>
      <c r="I1439" s="128">
        <f>VLOOKUP($A1439,'Supporting Data'!$A$2:$BH$1679,22,FALSE)</f>
        <v>0.2671755850315094</v>
      </c>
      <c r="J1439" s="125">
        <f>VLOOKUP($A1439,'Supporting Data'!$A$2:$BH$1679,8,FALSE)</f>
        <v>83.606071472167969</v>
      </c>
      <c r="K1439" s="128">
        <f>VLOOKUP($A1439,'Supporting Data'!$A$2:$BH$1679,49,FALSE)</f>
        <v>0.22900763154029849</v>
      </c>
      <c r="L1439" s="125">
        <f>VLOOKUP($A1439,'Supporting Data'!$A$2:$BH$1679,26,FALSE)</f>
        <v>86.431098937988281</v>
      </c>
      <c r="M1439" s="125">
        <f>VLOOKUP($A1439,'Supporting Data'!$A$2:$BH$1679,53,FALSE)</f>
        <v>89.165664672851563</v>
      </c>
    </row>
    <row r="1440" spans="1:13" x14ac:dyDescent="0.3">
      <c r="A1440" s="4">
        <v>971293000</v>
      </c>
      <c r="B1440" s="3" t="s">
        <v>468</v>
      </c>
      <c r="C1440" s="3" t="s">
        <v>1933</v>
      </c>
      <c r="D1440" s="125">
        <f>VLOOKUP($A1440,'Supporting Data'!$A$2:$BH$1679,5,FALSE)</f>
        <v>83.330886840820313</v>
      </c>
      <c r="E1440" s="128">
        <f>VLOOKUP($A1440,'Supporting Data'!$A$2:$BH$1679,16,FALSE)</f>
        <v>0.29008746147155762</v>
      </c>
      <c r="F1440" s="125">
        <f>VLOOKUP($A1440,'Supporting Data'!$A$2:$BH$1679,7,FALSE)</f>
        <v>84.897239685058594</v>
      </c>
      <c r="G1440" s="128">
        <f>VLOOKUP($A1440,'Supporting Data'!$A$2:$BH$1679,49,FALSE)</f>
        <v>0.1056179776787758</v>
      </c>
      <c r="H1440" s="125">
        <f>VLOOKUP($A1440,'Supporting Data'!$A$2:$BH$1679,6,FALSE)</f>
        <v>83.445091247558594</v>
      </c>
      <c r="I1440" s="128">
        <f>VLOOKUP($A1440,'Supporting Data'!$A$2:$BH$1679,22,FALSE)</f>
        <v>0.22471910715103149</v>
      </c>
      <c r="J1440" s="125">
        <f>VLOOKUP($A1440,'Supporting Data'!$A$2:$BH$1679,8,FALSE)</f>
        <v>84.082740783691406</v>
      </c>
      <c r="K1440" s="128">
        <f>VLOOKUP($A1440,'Supporting Data'!$A$2:$BH$1679,49,FALSE)</f>
        <v>0.1056179776787758</v>
      </c>
      <c r="L1440" s="125">
        <f>VLOOKUP($A1440,'Supporting Data'!$A$2:$BH$1679,26,FALSE)</f>
        <v>82.805992126464844</v>
      </c>
      <c r="M1440" s="125">
        <f>VLOOKUP($A1440,'Supporting Data'!$A$2:$BH$1679,53,FALSE)</f>
        <v>83.082817077636719</v>
      </c>
    </row>
    <row r="1441" spans="1:13" x14ac:dyDescent="0.3">
      <c r="A1441" s="4">
        <v>191514020</v>
      </c>
      <c r="B1441" s="3" t="s">
        <v>87</v>
      </c>
      <c r="C1441" s="3" t="s">
        <v>780</v>
      </c>
      <c r="D1441" s="125">
        <f>VLOOKUP($A1441,'Supporting Data'!$A$2:$BH$1679,5,FALSE)</f>
        <v>83.734550476074219</v>
      </c>
      <c r="E1441" s="128">
        <f>VLOOKUP($A1441,'Supporting Data'!$A$2:$BH$1679,16,FALSE)</f>
        <v>0.4140625</v>
      </c>
      <c r="F1441" s="125">
        <f>VLOOKUP($A1441,'Supporting Data'!$A$2:$BH$1679,7,FALSE)</f>
        <v>87.113380432128906</v>
      </c>
      <c r="G1441" s="128">
        <f>VLOOKUP($A1441,'Supporting Data'!$A$2:$BH$1679,49,FALSE)</f>
        <v>0.1304347813129425</v>
      </c>
      <c r="H1441" s="125">
        <f>VLOOKUP($A1441,'Supporting Data'!$A$2:$BH$1679,6,FALSE)</f>
        <v>80.598762512207031</v>
      </c>
      <c r="I1441" s="128">
        <f>VLOOKUP($A1441,'Supporting Data'!$A$2:$BH$1679,22,FALSE)</f>
        <v>0.28260868787765497</v>
      </c>
      <c r="J1441" s="125">
        <f>VLOOKUP($A1441,'Supporting Data'!$A$2:$BH$1679,8,FALSE)</f>
        <v>81.726631164550781</v>
      </c>
      <c r="K1441" s="128">
        <f>VLOOKUP($A1441,'Supporting Data'!$A$2:$BH$1679,49,FALSE)</f>
        <v>0.1304347813129425</v>
      </c>
      <c r="L1441" s="125">
        <f>VLOOKUP($A1441,'Supporting Data'!$A$2:$BH$1679,26,FALSE)</f>
        <v>83.410179138183594</v>
      </c>
      <c r="M1441" s="125">
        <f>VLOOKUP($A1441,'Supporting Data'!$A$2:$BH$1679,53,FALSE)</f>
        <v>84.732406616210938</v>
      </c>
    </row>
    <row r="1442" spans="1:13" x14ac:dyDescent="0.3">
      <c r="A1442" s="4">
        <v>661053000</v>
      </c>
      <c r="B1442" s="3" t="s">
        <v>322</v>
      </c>
      <c r="C1442" s="3" t="s">
        <v>1477</v>
      </c>
      <c r="D1442" s="125">
        <f>VLOOKUP($A1442,'Supporting Data'!$A$2:$BH$1679,5,FALSE)</f>
        <v>83.925392150878906</v>
      </c>
      <c r="E1442" s="128">
        <f>VLOOKUP($A1442,'Supporting Data'!$A$2:$BH$1679,16,FALSE)</f>
        <v>0.45873785018920898</v>
      </c>
      <c r="F1442" s="125">
        <f>VLOOKUP($A1442,'Supporting Data'!$A$2:$BH$1679,7,FALSE)</f>
        <v>85.925582885742188</v>
      </c>
      <c r="G1442" s="128">
        <f>VLOOKUP($A1442,'Supporting Data'!$A$2:$BH$1679,49,FALSE)</f>
        <v>0.25757575035095209</v>
      </c>
      <c r="H1442" s="125">
        <f>VLOOKUP($A1442,'Supporting Data'!$A$2:$BH$1679,6,FALSE)</f>
        <v>83.992965698242188</v>
      </c>
      <c r="I1442" s="128">
        <f>VLOOKUP($A1442,'Supporting Data'!$A$2:$BH$1679,22,FALSE)</f>
        <v>0.30653265118598938</v>
      </c>
      <c r="J1442" s="125">
        <f>VLOOKUP($A1442,'Supporting Data'!$A$2:$BH$1679,8,FALSE)</f>
        <v>83.887855529785156</v>
      </c>
      <c r="K1442" s="128">
        <f>VLOOKUP($A1442,'Supporting Data'!$A$2:$BH$1679,49,FALSE)</f>
        <v>0.25757575035095209</v>
      </c>
      <c r="L1442" s="125">
        <f>VLOOKUP($A1442,'Supporting Data'!$A$2:$BH$1679,26,FALSE)</f>
        <v>84.014358520507813</v>
      </c>
      <c r="M1442" s="125">
        <f>VLOOKUP($A1442,'Supporting Data'!$A$2:$BH$1679,53,FALSE)</f>
        <v>85.392234802246094</v>
      </c>
    </row>
    <row r="1443" spans="1:13" x14ac:dyDescent="0.3">
      <c r="A1443" s="4">
        <v>830053060</v>
      </c>
      <c r="B1443" s="3" t="s">
        <v>395</v>
      </c>
      <c r="C1443" s="3" t="s">
        <v>1615</v>
      </c>
      <c r="D1443" s="125">
        <f>VLOOKUP($A1443,'Supporting Data'!$A$2:$BH$1679,5,FALSE)</f>
        <v>83.198654174804688</v>
      </c>
      <c r="E1443" s="128">
        <f>VLOOKUP($A1443,'Supporting Data'!$A$2:$BH$1679,16,FALSE)</f>
        <v>0.50367105007171631</v>
      </c>
      <c r="F1443" s="125">
        <f>VLOOKUP($A1443,'Supporting Data'!$A$2:$BH$1679,7,FALSE)</f>
        <v>81.485031127929688</v>
      </c>
      <c r="G1443" s="128">
        <f>VLOOKUP($A1443,'Supporting Data'!$A$2:$BH$1679,49,FALSE)</f>
        <v>0.20274914801120761</v>
      </c>
      <c r="H1443" s="125">
        <f>VLOOKUP($A1443,'Supporting Data'!$A$2:$BH$1679,6,FALSE)</f>
        <v>81.813362121582031</v>
      </c>
      <c r="I1443" s="128">
        <f>VLOOKUP($A1443,'Supporting Data'!$A$2:$BH$1679,22,FALSE)</f>
        <v>0.30927833914756769</v>
      </c>
      <c r="J1443" s="125">
        <f>VLOOKUP($A1443,'Supporting Data'!$A$2:$BH$1679,8,FALSE)</f>
        <v>80.252761840820313</v>
      </c>
      <c r="K1443" s="128">
        <f>VLOOKUP($A1443,'Supporting Data'!$A$2:$BH$1679,49,FALSE)</f>
        <v>0.20274914801120761</v>
      </c>
      <c r="L1443" s="125">
        <f>VLOOKUP($A1443,'Supporting Data'!$A$2:$BH$1679,26,FALSE)</f>
        <v>0</v>
      </c>
      <c r="M1443" s="125">
        <f>VLOOKUP($A1443,'Supporting Data'!$A$2:$BH$1679,53,FALSE)</f>
        <v>0</v>
      </c>
    </row>
    <row r="1444" spans="1:13" x14ac:dyDescent="0.3">
      <c r="A1444" s="4">
        <v>240904160</v>
      </c>
      <c r="B1444" s="3" t="s">
        <v>106</v>
      </c>
      <c r="C1444" s="3" t="s">
        <v>846</v>
      </c>
      <c r="D1444" s="125">
        <f>VLOOKUP($A1444,'Supporting Data'!$A$2:$BH$1679,5,FALSE)</f>
        <v>77.930252075195313</v>
      </c>
      <c r="E1444" s="128">
        <f>VLOOKUP($A1444,'Supporting Data'!$A$2:$BH$1679,16,FALSE)</f>
        <v>0.60747665166854858</v>
      </c>
      <c r="F1444" s="125">
        <f>VLOOKUP($A1444,'Supporting Data'!$A$2:$BH$1679,7,FALSE)</f>
        <v>75.657272338867188</v>
      </c>
      <c r="G1444" s="128">
        <f>VLOOKUP($A1444,'Supporting Data'!$A$2:$BH$1679,49,FALSE)</f>
        <v>0.2093023210763931</v>
      </c>
      <c r="H1444" s="125">
        <f>VLOOKUP($A1444,'Supporting Data'!$A$2:$BH$1679,6,FALSE)</f>
        <v>76.562644958496094</v>
      </c>
      <c r="I1444" s="128">
        <f>VLOOKUP($A1444,'Supporting Data'!$A$2:$BH$1679,22,FALSE)</f>
        <v>0.35294118523597717</v>
      </c>
      <c r="J1444" s="125">
        <f>VLOOKUP($A1444,'Supporting Data'!$A$2:$BH$1679,8,FALSE)</f>
        <v>76.8114013671875</v>
      </c>
      <c r="K1444" s="128">
        <f>VLOOKUP($A1444,'Supporting Data'!$A$2:$BH$1679,49,FALSE)</f>
        <v>0.2093023210763931</v>
      </c>
      <c r="L1444" s="125">
        <f>VLOOKUP($A1444,'Supporting Data'!$A$2:$BH$1679,26,FALSE)</f>
        <v>78.576705932617188</v>
      </c>
      <c r="M1444" s="125">
        <f>VLOOKUP($A1444,'Supporting Data'!$A$2:$BH$1679,53,FALSE)</f>
        <v>82.154922485351563</v>
      </c>
    </row>
    <row r="1445" spans="1:13" x14ac:dyDescent="0.3">
      <c r="A1445" s="4">
        <v>940784030</v>
      </c>
      <c r="B1445" s="3" t="s">
        <v>437</v>
      </c>
      <c r="C1445" s="3" t="s">
        <v>1749</v>
      </c>
      <c r="D1445" s="125">
        <f>VLOOKUP($A1445,'Supporting Data'!$A$2:$BH$1679,5,FALSE)</f>
        <v>80.73577880859375</v>
      </c>
      <c r="E1445" s="128">
        <f>VLOOKUP($A1445,'Supporting Data'!$A$2:$BH$1679,16,FALSE)</f>
        <v>0.4761904776096344</v>
      </c>
      <c r="F1445" s="125">
        <f>VLOOKUP($A1445,'Supporting Data'!$A$2:$BH$1679,7,FALSE)</f>
        <v>79.031669616699219</v>
      </c>
      <c r="G1445" s="128">
        <f>VLOOKUP($A1445,'Supporting Data'!$A$2:$BH$1679,49,FALSE)</f>
        <v>0.3194444477558136</v>
      </c>
      <c r="H1445" s="125">
        <f>VLOOKUP($A1445,'Supporting Data'!$A$2:$BH$1679,6,FALSE)</f>
        <v>84.933555603027344</v>
      </c>
      <c r="I1445" s="128">
        <f>VLOOKUP($A1445,'Supporting Data'!$A$2:$BH$1679,22,FALSE)</f>
        <v>0.3888888955116272</v>
      </c>
      <c r="J1445" s="125">
        <f>VLOOKUP($A1445,'Supporting Data'!$A$2:$BH$1679,8,FALSE)</f>
        <v>81.729881286621094</v>
      </c>
      <c r="K1445" s="128">
        <f>VLOOKUP($A1445,'Supporting Data'!$A$2:$BH$1679,49,FALSE)</f>
        <v>0.3194444477558136</v>
      </c>
      <c r="L1445" s="125">
        <f>VLOOKUP($A1445,'Supporting Data'!$A$2:$BH$1679,26,FALSE)</f>
        <v>83.108085632324219</v>
      </c>
      <c r="M1445" s="125">
        <f>VLOOKUP($A1445,'Supporting Data'!$A$2:$BH$1679,53,FALSE)</f>
        <v>80.031082153320313</v>
      </c>
    </row>
    <row r="1446" spans="1:13" x14ac:dyDescent="0.3">
      <c r="A1446" s="4">
        <v>240864080</v>
      </c>
      <c r="B1446" s="3" t="s">
        <v>103</v>
      </c>
      <c r="C1446" s="3" t="s">
        <v>825</v>
      </c>
      <c r="D1446" s="125">
        <f>VLOOKUP($A1446,'Supporting Data'!$A$2:$BH$1679,5,FALSE)</f>
        <v>86.835105895996094</v>
      </c>
      <c r="E1446" s="128">
        <f>VLOOKUP($A1446,'Supporting Data'!$A$2:$BH$1679,16,FALSE)</f>
        <v>0.60301506519317627</v>
      </c>
      <c r="F1446" s="125">
        <f>VLOOKUP($A1446,'Supporting Data'!$A$2:$BH$1679,7,FALSE)</f>
        <v>87.7904052734375</v>
      </c>
      <c r="G1446" s="128">
        <f>VLOOKUP($A1446,'Supporting Data'!$A$2:$BH$1679,49,FALSE)</f>
        <v>0.42553192377090449</v>
      </c>
      <c r="H1446" s="125">
        <f>VLOOKUP($A1446,'Supporting Data'!$A$2:$BH$1679,6,FALSE)</f>
        <v>85.452629089355469</v>
      </c>
      <c r="I1446" s="128">
        <f>VLOOKUP($A1446,'Supporting Data'!$A$2:$BH$1679,22,FALSE)</f>
        <v>0.42553192377090449</v>
      </c>
      <c r="J1446" s="125">
        <f>VLOOKUP($A1446,'Supporting Data'!$A$2:$BH$1679,8,FALSE)</f>
        <v>85.986335754394531</v>
      </c>
      <c r="K1446" s="128">
        <f>VLOOKUP($A1446,'Supporting Data'!$A$2:$BH$1679,49,FALSE)</f>
        <v>0.42553192377090449</v>
      </c>
      <c r="L1446" s="125">
        <f>VLOOKUP($A1446,'Supporting Data'!$A$2:$BH$1679,26,FALSE)</f>
        <v>86.733184814453125</v>
      </c>
      <c r="M1446" s="125">
        <f>VLOOKUP($A1446,'Supporting Data'!$A$2:$BH$1679,53,FALSE)</f>
        <v>88.134674072265625</v>
      </c>
    </row>
    <row r="1447" spans="1:13" x14ac:dyDescent="0.3">
      <c r="A1447" s="4">
        <v>940764020</v>
      </c>
      <c r="B1447" s="3" t="s">
        <v>436</v>
      </c>
      <c r="C1447" s="3" t="s">
        <v>1747</v>
      </c>
      <c r="D1447" s="125">
        <f>VLOOKUP($A1447,'Supporting Data'!$A$2:$BH$1679,5,FALSE)</f>
        <v>80.477920532226563</v>
      </c>
      <c r="E1447" s="128">
        <f>VLOOKUP($A1447,'Supporting Data'!$A$2:$BH$1679,16,FALSE)</f>
        <v>0.30392158031463617</v>
      </c>
      <c r="F1447" s="125">
        <f>VLOOKUP($A1447,'Supporting Data'!$A$2:$BH$1679,7,FALSE)</f>
        <v>88.818557739257813</v>
      </c>
      <c r="G1447" s="128">
        <f>VLOOKUP($A1447,'Supporting Data'!$A$2:$BH$1679,49,FALSE)</f>
        <v>0.28431373834609991</v>
      </c>
      <c r="H1447" s="125">
        <f>VLOOKUP($A1447,'Supporting Data'!$A$2:$BH$1679,6,FALSE)</f>
        <v>81.800666809082031</v>
      </c>
      <c r="I1447" s="128">
        <f>VLOOKUP($A1447,'Supporting Data'!$A$2:$BH$1679,22,FALSE)</f>
        <v>0.30392158031463617</v>
      </c>
      <c r="J1447" s="125">
        <f>VLOOKUP($A1447,'Supporting Data'!$A$2:$BH$1679,8,FALSE)</f>
        <v>90.085716247558594</v>
      </c>
      <c r="K1447" s="128">
        <f>VLOOKUP($A1447,'Supporting Data'!$A$2:$BH$1679,49,FALSE)</f>
        <v>0.28431373834609991</v>
      </c>
      <c r="L1447" s="125">
        <f>VLOOKUP($A1447,'Supporting Data'!$A$2:$BH$1679,26,FALSE)</f>
        <v>71.0244140625</v>
      </c>
      <c r="M1447" s="125">
        <f>VLOOKUP($A1447,'Supporting Data'!$A$2:$BH$1679,53,FALSE)</f>
        <v>78.360877990722656</v>
      </c>
    </row>
    <row r="1448" spans="1:13" x14ac:dyDescent="0.3">
      <c r="A1448" s="4">
        <v>391413100</v>
      </c>
      <c r="B1448" s="3" t="s">
        <v>175</v>
      </c>
      <c r="C1448" s="3" t="s">
        <v>1032</v>
      </c>
      <c r="D1448" s="125">
        <f>VLOOKUP($A1448,'Supporting Data'!$A$2:$BH$1679,5,FALSE)</f>
        <v>81.996681213378906</v>
      </c>
      <c r="E1448" s="128">
        <f>VLOOKUP($A1448,'Supporting Data'!$A$2:$BH$1679,16,FALSE)</f>
        <v>0.30637255311012268</v>
      </c>
      <c r="F1448" s="125">
        <f>VLOOKUP($A1448,'Supporting Data'!$A$2:$BH$1679,7,FALSE)</f>
        <v>80.774772644042969</v>
      </c>
      <c r="G1448" s="128">
        <f>VLOOKUP($A1448,'Supporting Data'!$A$2:$BH$1679,49,FALSE)</f>
        <v>0.14540059864521029</v>
      </c>
      <c r="H1448" s="125">
        <f>VLOOKUP($A1448,'Supporting Data'!$A$2:$BH$1679,6,FALSE)</f>
        <v>81.661231994628906</v>
      </c>
      <c r="I1448" s="128">
        <f>VLOOKUP($A1448,'Supporting Data'!$A$2:$BH$1679,22,FALSE)</f>
        <v>0.25222551822662348</v>
      </c>
      <c r="J1448" s="125">
        <f>VLOOKUP($A1448,'Supporting Data'!$A$2:$BH$1679,8,FALSE)</f>
        <v>79.0780029296875</v>
      </c>
      <c r="K1448" s="128">
        <f>VLOOKUP($A1448,'Supporting Data'!$A$2:$BH$1679,49,FALSE)</f>
        <v>0.14540059864521029</v>
      </c>
      <c r="L1448" s="125">
        <f>VLOOKUP($A1448,'Supporting Data'!$A$2:$BH$1679,26,FALSE)</f>
        <v>79.482986450195313</v>
      </c>
      <c r="M1448" s="125">
        <f>VLOOKUP($A1448,'Supporting Data'!$A$2:$BH$1679,53,FALSE)</f>
        <v>77.30926513671875</v>
      </c>
    </row>
    <row r="1449" spans="1:13" x14ac:dyDescent="0.3">
      <c r="A1449" s="4">
        <v>391414100</v>
      </c>
      <c r="B1449" s="3" t="s">
        <v>175</v>
      </c>
      <c r="C1449" s="3" t="s">
        <v>1039</v>
      </c>
      <c r="D1449" s="125">
        <f>VLOOKUP($A1449,'Supporting Data'!$A$2:$BH$1679,5,FALSE)</f>
        <v>76.095916748046875</v>
      </c>
      <c r="E1449" s="128">
        <f>VLOOKUP($A1449,'Supporting Data'!$A$2:$BH$1679,16,FALSE)</f>
        <v>0.25454545021057129</v>
      </c>
      <c r="F1449" s="125">
        <f>VLOOKUP($A1449,'Supporting Data'!$A$2:$BH$1679,7,FALSE)</f>
        <v>73.792739868164063</v>
      </c>
      <c r="G1449" s="128">
        <f>VLOOKUP($A1449,'Supporting Data'!$A$2:$BH$1679,49,FALSE)</f>
        <v>6.3829787075519562E-2</v>
      </c>
      <c r="H1449" s="125">
        <f>VLOOKUP($A1449,'Supporting Data'!$A$2:$BH$1679,6,FALSE)</f>
        <v>75.842445373535156</v>
      </c>
      <c r="I1449" s="128">
        <f>VLOOKUP($A1449,'Supporting Data'!$A$2:$BH$1679,22,FALSE)</f>
        <v>0.23404255509376529</v>
      </c>
      <c r="J1449" s="125">
        <f>VLOOKUP($A1449,'Supporting Data'!$A$2:$BH$1679,8,FALSE)</f>
        <v>72.68682861328125</v>
      </c>
      <c r="K1449" s="128">
        <f>VLOOKUP($A1449,'Supporting Data'!$A$2:$BH$1679,49,FALSE)</f>
        <v>6.3829787075519562E-2</v>
      </c>
      <c r="L1449" s="125">
        <f>VLOOKUP($A1449,'Supporting Data'!$A$2:$BH$1679,26,FALSE)</f>
        <v>82.50390625</v>
      </c>
      <c r="M1449" s="125">
        <f>VLOOKUP($A1449,'Supporting Data'!$A$2:$BH$1679,53,FALSE)</f>
        <v>78.938232421875</v>
      </c>
    </row>
    <row r="1450" spans="1:13" x14ac:dyDescent="0.3">
      <c r="A1450" s="4">
        <v>391414500</v>
      </c>
      <c r="B1450" s="3" t="s">
        <v>175</v>
      </c>
      <c r="C1450" s="3" t="s">
        <v>1052</v>
      </c>
      <c r="D1450" s="125">
        <f>VLOOKUP($A1450,'Supporting Data'!$A$2:$BH$1679,5,FALSE)</f>
        <v>89.6871337890625</v>
      </c>
      <c r="E1450" s="128">
        <f>VLOOKUP($A1450,'Supporting Data'!$A$2:$BH$1679,16,FALSE)</f>
        <v>0.41584157943725591</v>
      </c>
      <c r="F1450" s="125">
        <f>VLOOKUP($A1450,'Supporting Data'!$A$2:$BH$1679,7,FALSE)</f>
        <v>84.628456115722656</v>
      </c>
      <c r="G1450" s="128">
        <f>VLOOKUP($A1450,'Supporting Data'!$A$2:$BH$1679,49,FALSE)</f>
        <v>0.16216215491294861</v>
      </c>
      <c r="H1450" s="125">
        <f>VLOOKUP($A1450,'Supporting Data'!$A$2:$BH$1679,6,FALSE)</f>
        <v>90.203460693359375</v>
      </c>
      <c r="I1450" s="128">
        <f>VLOOKUP($A1450,'Supporting Data'!$A$2:$BH$1679,22,FALSE)</f>
        <v>0.39189189672470093</v>
      </c>
      <c r="J1450" s="125">
        <f>VLOOKUP($A1450,'Supporting Data'!$A$2:$BH$1679,8,FALSE)</f>
        <v>85.502914428710938</v>
      </c>
      <c r="K1450" s="128">
        <f>VLOOKUP($A1450,'Supporting Data'!$A$2:$BH$1679,49,FALSE)</f>
        <v>0.16216215491294861</v>
      </c>
      <c r="L1450" s="125">
        <f>VLOOKUP($A1450,'Supporting Data'!$A$2:$BH$1679,26,FALSE)</f>
        <v>89.754104614257813</v>
      </c>
      <c r="M1450" s="125">
        <f>VLOOKUP($A1450,'Supporting Data'!$A$2:$BH$1679,53,FALSE)</f>
        <v>85.330375671386719</v>
      </c>
    </row>
    <row r="1451" spans="1:13" x14ac:dyDescent="0.3">
      <c r="A1451" s="4">
        <v>489136935</v>
      </c>
      <c r="B1451" s="3" t="s">
        <v>235</v>
      </c>
      <c r="C1451" s="3" t="s">
        <v>235</v>
      </c>
      <c r="D1451" s="125">
        <f>VLOOKUP($A1451,'Supporting Data'!$A$2:$BH$1679,5,FALSE)</f>
        <v>77.402702331542969</v>
      </c>
      <c r="E1451" s="128">
        <f>VLOOKUP($A1451,'Supporting Data'!$A$2:$BH$1679,16,FALSE)</f>
        <v>0.1666666716337204</v>
      </c>
      <c r="F1451" s="125">
        <f>VLOOKUP($A1451,'Supporting Data'!$A$2:$BH$1679,7,FALSE)</f>
        <v>74.762351989746094</v>
      </c>
      <c r="G1451" s="128">
        <f>VLOOKUP($A1451,'Supporting Data'!$A$2:$BH$1679,49,FALSE)</f>
        <v>5.55555559694767E-2</v>
      </c>
      <c r="H1451" s="125">
        <f>VLOOKUP($A1451,'Supporting Data'!$A$2:$BH$1679,6,FALSE)</f>
        <v>78.280342102050781</v>
      </c>
      <c r="I1451" s="128">
        <f>VLOOKUP($A1451,'Supporting Data'!$A$2:$BH$1679,22,FALSE)</f>
        <v>0.1666666716337204</v>
      </c>
      <c r="J1451" s="125">
        <f>VLOOKUP($A1451,'Supporting Data'!$A$2:$BH$1679,8,FALSE)</f>
        <v>75.190948486328125</v>
      </c>
      <c r="K1451" s="128">
        <f>VLOOKUP($A1451,'Supporting Data'!$A$2:$BH$1679,49,FALSE)</f>
        <v>5.55555559694767E-2</v>
      </c>
      <c r="L1451" s="125">
        <f>VLOOKUP($A1451,'Supporting Data'!$A$2:$BH$1679,26,FALSE)</f>
        <v>80.087165832519531</v>
      </c>
      <c r="M1451" s="125">
        <f>VLOOKUP($A1451,'Supporting Data'!$A$2:$BH$1679,53,FALSE)</f>
        <v>75.391624450683594</v>
      </c>
    </row>
    <row r="1452" spans="1:13" x14ac:dyDescent="0.3">
      <c r="A1452" s="4">
        <v>391414800</v>
      </c>
      <c r="B1452" s="3" t="s">
        <v>175</v>
      </c>
      <c r="C1452" s="3" t="s">
        <v>1062</v>
      </c>
      <c r="D1452" s="125">
        <f>VLOOKUP($A1452,'Supporting Data'!$A$2:$BH$1679,5,FALSE)</f>
        <v>92.15252685546875</v>
      </c>
      <c r="E1452" s="128">
        <f>VLOOKUP($A1452,'Supporting Data'!$A$2:$BH$1679,16,FALSE)</f>
        <v>0.54225349426269531</v>
      </c>
      <c r="F1452" s="125">
        <f>VLOOKUP($A1452,'Supporting Data'!$A$2:$BH$1679,7,FALSE)</f>
        <v>90.630378723144531</v>
      </c>
      <c r="G1452" s="128">
        <f>VLOOKUP($A1452,'Supporting Data'!$A$2:$BH$1679,49,FALSE)</f>
        <v>0.25</v>
      </c>
      <c r="H1452" s="125">
        <f>VLOOKUP($A1452,'Supporting Data'!$A$2:$BH$1679,6,FALSE)</f>
        <v>90.140007019042969</v>
      </c>
      <c r="I1452" s="128">
        <f>VLOOKUP($A1452,'Supporting Data'!$A$2:$BH$1679,22,FALSE)</f>
        <v>0.3194444477558136</v>
      </c>
      <c r="J1452" s="125">
        <f>VLOOKUP($A1452,'Supporting Data'!$A$2:$BH$1679,8,FALSE)</f>
        <v>90.83843994140625</v>
      </c>
      <c r="K1452" s="128">
        <f>VLOOKUP($A1452,'Supporting Data'!$A$2:$BH$1679,49,FALSE)</f>
        <v>0.25</v>
      </c>
      <c r="L1452" s="125">
        <f>VLOOKUP($A1452,'Supporting Data'!$A$2:$BH$1679,26,FALSE)</f>
        <v>91.264564514160156</v>
      </c>
      <c r="M1452" s="125">
        <f>VLOOKUP($A1452,'Supporting Data'!$A$2:$BH$1679,53,FALSE)</f>
        <v>88.134674072265625</v>
      </c>
    </row>
    <row r="1453" spans="1:13" x14ac:dyDescent="0.3">
      <c r="A1453" s="4">
        <v>240933200</v>
      </c>
      <c r="B1453" s="3" t="s">
        <v>108</v>
      </c>
      <c r="C1453" s="3" t="s">
        <v>856</v>
      </c>
      <c r="D1453" s="125">
        <f>VLOOKUP($A1453,'Supporting Data'!$A$2:$BH$1679,5,FALSE)</f>
        <v>85.316970825195313</v>
      </c>
      <c r="E1453" s="128">
        <f>VLOOKUP($A1453,'Supporting Data'!$A$2:$BH$1679,16,FALSE)</f>
        <v>0.37451738119125372</v>
      </c>
      <c r="F1453" s="125">
        <f>VLOOKUP($A1453,'Supporting Data'!$A$2:$BH$1679,7,FALSE)</f>
        <v>82.487319946289063</v>
      </c>
      <c r="G1453" s="128">
        <f>VLOOKUP($A1453,'Supporting Data'!$A$2:$BH$1679,49,FALSE)</f>
        <v>0.18796992301940921</v>
      </c>
      <c r="H1453" s="125">
        <f>VLOOKUP($A1453,'Supporting Data'!$A$2:$BH$1679,6,FALSE)</f>
        <v>84.902191162109375</v>
      </c>
      <c r="I1453" s="128">
        <f>VLOOKUP($A1453,'Supporting Data'!$A$2:$BH$1679,22,FALSE)</f>
        <v>0.30203044414520258</v>
      </c>
      <c r="J1453" s="125">
        <f>VLOOKUP($A1453,'Supporting Data'!$A$2:$BH$1679,8,FALSE)</f>
        <v>84.071319580078125</v>
      </c>
      <c r="K1453" s="128">
        <f>VLOOKUP($A1453,'Supporting Data'!$A$2:$BH$1679,49,FALSE)</f>
        <v>0.18796992301940921</v>
      </c>
      <c r="L1453" s="125">
        <f>VLOOKUP($A1453,'Supporting Data'!$A$2:$BH$1679,26,FALSE)</f>
        <v>87.337371826171875</v>
      </c>
      <c r="M1453" s="125">
        <f>VLOOKUP($A1453,'Supporting Data'!$A$2:$BH$1679,53,FALSE)</f>
        <v>87.083061218261719</v>
      </c>
    </row>
    <row r="1454" spans="1:13" x14ac:dyDescent="0.3">
      <c r="A1454" s="4">
        <v>391413160</v>
      </c>
      <c r="B1454" s="3" t="s">
        <v>175</v>
      </c>
      <c r="C1454" s="3" t="s">
        <v>1035</v>
      </c>
      <c r="D1454" s="125">
        <f>VLOOKUP($A1454,'Supporting Data'!$A$2:$BH$1679,5,FALSE)</f>
        <v>83.903923034667969</v>
      </c>
      <c r="E1454" s="128">
        <f>VLOOKUP($A1454,'Supporting Data'!$A$2:$BH$1679,16,FALSE)</f>
        <v>0.30882352590560908</v>
      </c>
      <c r="F1454" s="125">
        <f>VLOOKUP($A1454,'Supporting Data'!$A$2:$BH$1679,7,FALSE)</f>
        <v>79.833587646484375</v>
      </c>
      <c r="G1454" s="128">
        <f>VLOOKUP($A1454,'Supporting Data'!$A$2:$BH$1679,49,FALSE)</f>
        <v>0.10927152633666989</v>
      </c>
      <c r="H1454" s="125">
        <f>VLOOKUP($A1454,'Supporting Data'!$A$2:$BH$1679,6,FALSE)</f>
        <v>85.364875793457031</v>
      </c>
      <c r="I1454" s="128">
        <f>VLOOKUP($A1454,'Supporting Data'!$A$2:$BH$1679,22,FALSE)</f>
        <v>0.29702970385551453</v>
      </c>
      <c r="J1454" s="125">
        <f>VLOOKUP($A1454,'Supporting Data'!$A$2:$BH$1679,8,FALSE)</f>
        <v>81.227058410644531</v>
      </c>
      <c r="K1454" s="128">
        <f>VLOOKUP($A1454,'Supporting Data'!$A$2:$BH$1679,49,FALSE)</f>
        <v>0.10927152633666989</v>
      </c>
      <c r="L1454" s="125">
        <f>VLOOKUP($A1454,'Supporting Data'!$A$2:$BH$1679,26,FALSE)</f>
        <v>85.826911926269531</v>
      </c>
      <c r="M1454" s="125">
        <f>VLOOKUP($A1454,'Supporting Data'!$A$2:$BH$1679,53,FALSE)</f>
        <v>80.897117614746094</v>
      </c>
    </row>
    <row r="1455" spans="1:13" x14ac:dyDescent="0.3">
      <c r="A1455" s="4">
        <v>191424040</v>
      </c>
      <c r="B1455" s="3" t="s">
        <v>81</v>
      </c>
      <c r="C1455" s="3" t="s">
        <v>763</v>
      </c>
      <c r="D1455" s="125">
        <f>VLOOKUP($A1455,'Supporting Data'!$A$2:$BH$1679,5,FALSE)</f>
        <v>87.401069641113281</v>
      </c>
      <c r="E1455" s="128">
        <f>VLOOKUP($A1455,'Supporting Data'!$A$2:$BH$1679,16,FALSE)</f>
        <v>0.46875</v>
      </c>
      <c r="F1455" s="125">
        <f>VLOOKUP($A1455,'Supporting Data'!$A$2:$BH$1679,7,FALSE)</f>
        <v>89.715888977050781</v>
      </c>
      <c r="G1455" s="128">
        <f>VLOOKUP($A1455,'Supporting Data'!$A$2:$BH$1679,49,FALSE)</f>
        <v>0.32786884903907781</v>
      </c>
      <c r="H1455" s="125">
        <f>VLOOKUP($A1455,'Supporting Data'!$A$2:$BH$1679,6,FALSE)</f>
        <v>86.11810302734375</v>
      </c>
      <c r="I1455" s="128">
        <f>VLOOKUP($A1455,'Supporting Data'!$A$2:$BH$1679,22,FALSE)</f>
        <v>0.26229506731033331</v>
      </c>
      <c r="J1455" s="125">
        <f>VLOOKUP($A1455,'Supporting Data'!$A$2:$BH$1679,8,FALSE)</f>
        <v>85.840774536132813</v>
      </c>
      <c r="K1455" s="128">
        <f>VLOOKUP($A1455,'Supporting Data'!$A$2:$BH$1679,49,FALSE)</f>
        <v>0.32786884903907781</v>
      </c>
      <c r="L1455" s="125">
        <f>VLOOKUP($A1455,'Supporting Data'!$A$2:$BH$1679,26,FALSE)</f>
        <v>89.754104614257813</v>
      </c>
      <c r="M1455" s="125">
        <f>VLOOKUP($A1455,'Supporting Data'!$A$2:$BH$1679,53,FALSE)</f>
        <v>86.402610778808594</v>
      </c>
    </row>
    <row r="1456" spans="1:13" x14ac:dyDescent="0.3">
      <c r="A1456" s="4">
        <v>971294060</v>
      </c>
      <c r="B1456" s="3" t="s">
        <v>468</v>
      </c>
      <c r="C1456" s="3" t="s">
        <v>1934</v>
      </c>
      <c r="D1456" s="125">
        <f>VLOOKUP($A1456,'Supporting Data'!$A$2:$BH$1679,5,FALSE)</f>
        <v>86.33184814453125</v>
      </c>
      <c r="E1456" s="128">
        <f>VLOOKUP($A1456,'Supporting Data'!$A$2:$BH$1679,16,FALSE)</f>
        <v>0.380952388048172</v>
      </c>
      <c r="F1456" s="125">
        <f>VLOOKUP($A1456,'Supporting Data'!$A$2:$BH$1679,7,FALSE)</f>
        <v>83.60894775390625</v>
      </c>
      <c r="G1456" s="128">
        <f>VLOOKUP($A1456,'Supporting Data'!$A$2:$BH$1679,49,FALSE)</f>
        <v>0.2222222238779068</v>
      </c>
      <c r="H1456" s="125">
        <f>VLOOKUP($A1456,'Supporting Data'!$A$2:$BH$1679,6,FALSE)</f>
        <v>86.438667297363281</v>
      </c>
      <c r="I1456" s="128">
        <f>VLOOKUP($A1456,'Supporting Data'!$A$2:$BH$1679,22,FALSE)</f>
        <v>0.34831461310386658</v>
      </c>
      <c r="J1456" s="125">
        <f>VLOOKUP($A1456,'Supporting Data'!$A$2:$BH$1679,8,FALSE)</f>
        <v>85.961631774902344</v>
      </c>
      <c r="K1456" s="128">
        <f>VLOOKUP($A1456,'Supporting Data'!$A$2:$BH$1679,49,FALSE)</f>
        <v>0.2222222238779068</v>
      </c>
      <c r="L1456" s="125">
        <f>VLOOKUP($A1456,'Supporting Data'!$A$2:$BH$1679,26,FALSE)</f>
        <v>87.941551208496094</v>
      </c>
      <c r="M1456" s="125">
        <f>VLOOKUP($A1456,'Supporting Data'!$A$2:$BH$1679,53,FALSE)</f>
        <v>81.330131530761719</v>
      </c>
    </row>
    <row r="1457" spans="1:13" x14ac:dyDescent="0.3">
      <c r="A1457" s="4">
        <v>191391050</v>
      </c>
      <c r="B1457" s="3" t="s">
        <v>79</v>
      </c>
      <c r="C1457" s="3" t="s">
        <v>757</v>
      </c>
      <c r="D1457" s="125">
        <f>VLOOKUP($A1457,'Supporting Data'!$A$2:$BH$1679,5,FALSE)</f>
        <v>78.532600402832031</v>
      </c>
      <c r="E1457" s="128">
        <f>VLOOKUP($A1457,'Supporting Data'!$A$2:$BH$1679,16,FALSE)</f>
        <v>0.47761192917823792</v>
      </c>
      <c r="F1457" s="125">
        <f>VLOOKUP($A1457,'Supporting Data'!$A$2:$BH$1679,7,FALSE)</f>
        <v>77.336616516113281</v>
      </c>
      <c r="G1457" s="128">
        <f>VLOOKUP($A1457,'Supporting Data'!$A$2:$BH$1679,49,FALSE)</f>
        <v>0.19230769574642179</v>
      </c>
      <c r="H1457" s="125">
        <f>VLOOKUP($A1457,'Supporting Data'!$A$2:$BH$1679,6,FALSE)</f>
        <v>85.045799255371094</v>
      </c>
      <c r="I1457" s="128">
        <f>VLOOKUP($A1457,'Supporting Data'!$A$2:$BH$1679,22,FALSE)</f>
        <v>0.29787233471870422</v>
      </c>
      <c r="J1457" s="125">
        <f>VLOOKUP($A1457,'Supporting Data'!$A$2:$BH$1679,8,FALSE)</f>
        <v>78.962600708007813</v>
      </c>
      <c r="K1457" s="128">
        <f>VLOOKUP($A1457,'Supporting Data'!$A$2:$BH$1679,49,FALSE)</f>
        <v>0.19230769574642179</v>
      </c>
      <c r="L1457" s="125">
        <f>VLOOKUP($A1457,'Supporting Data'!$A$2:$BH$1679,26,FALSE)</f>
        <v>79.785079956054688</v>
      </c>
      <c r="M1457" s="125">
        <f>VLOOKUP($A1457,'Supporting Data'!$A$2:$BH$1679,53,FALSE)</f>
        <v>75.432861328125</v>
      </c>
    </row>
    <row r="1458" spans="1:13" x14ac:dyDescent="0.3">
      <c r="A1458" s="4">
        <v>391414720</v>
      </c>
      <c r="B1458" s="3" t="s">
        <v>175</v>
      </c>
      <c r="C1458" s="3" t="s">
        <v>1058</v>
      </c>
      <c r="D1458" s="125">
        <f>VLOOKUP($A1458,'Supporting Data'!$A$2:$BH$1679,5,FALSE)</f>
        <v>85.142417907714844</v>
      </c>
      <c r="E1458" s="128">
        <f>VLOOKUP($A1458,'Supporting Data'!$A$2:$BH$1679,16,FALSE)</f>
        <v>0.31111112236976618</v>
      </c>
      <c r="F1458" s="125">
        <f>VLOOKUP($A1458,'Supporting Data'!$A$2:$BH$1679,7,FALSE)</f>
        <v>86.794479370117188</v>
      </c>
      <c r="G1458" s="128">
        <f>VLOOKUP($A1458,'Supporting Data'!$A$2:$BH$1679,49,FALSE)</f>
        <v>0.11940298229455951</v>
      </c>
      <c r="H1458" s="125">
        <f>VLOOKUP($A1458,'Supporting Data'!$A$2:$BH$1679,6,FALSE)</f>
        <v>85.188156127929688</v>
      </c>
      <c r="I1458" s="128">
        <f>VLOOKUP($A1458,'Supporting Data'!$A$2:$BH$1679,22,FALSE)</f>
        <v>0.1940298527479172</v>
      </c>
      <c r="J1458" s="125">
        <f>VLOOKUP($A1458,'Supporting Data'!$A$2:$BH$1679,8,FALSE)</f>
        <v>88.094200134277344</v>
      </c>
      <c r="K1458" s="128">
        <f>VLOOKUP($A1458,'Supporting Data'!$A$2:$BH$1679,49,FALSE)</f>
        <v>0.11940298229455951</v>
      </c>
      <c r="L1458" s="125">
        <f>VLOOKUP($A1458,'Supporting Data'!$A$2:$BH$1679,26,FALSE)</f>
        <v>84.618545532226563</v>
      </c>
      <c r="M1458" s="125">
        <f>VLOOKUP($A1458,'Supporting Data'!$A$2:$BH$1679,53,FALSE)</f>
        <v>78.051582336425781</v>
      </c>
    </row>
    <row r="1459" spans="1:13" x14ac:dyDescent="0.3">
      <c r="A1459" s="4">
        <v>931201050</v>
      </c>
      <c r="B1459" s="3" t="s">
        <v>432</v>
      </c>
      <c r="C1459" s="3" t="s">
        <v>1739</v>
      </c>
      <c r="D1459" s="125">
        <f>VLOOKUP($A1459,'Supporting Data'!$A$2:$BH$1679,5,FALSE)</f>
        <v>80.840675354003906</v>
      </c>
      <c r="E1459" s="128">
        <f>VLOOKUP($A1459,'Supporting Data'!$A$2:$BH$1679,16,FALSE)</f>
        <v>0.39560440182685852</v>
      </c>
      <c r="F1459" s="125">
        <f>VLOOKUP($A1459,'Supporting Data'!$A$2:$BH$1679,7,FALSE)</f>
        <v>82.602714538574219</v>
      </c>
      <c r="G1459" s="128">
        <f>VLOOKUP($A1459,'Supporting Data'!$A$2:$BH$1679,49,FALSE)</f>
        <v>0.1627907007932663</v>
      </c>
      <c r="H1459" s="125">
        <f>VLOOKUP($A1459,'Supporting Data'!$A$2:$BH$1679,6,FALSE)</f>
        <v>80.581718444824219</v>
      </c>
      <c r="I1459" s="128">
        <f>VLOOKUP($A1459,'Supporting Data'!$A$2:$BH$1679,22,FALSE)</f>
        <v>0.210526317358017</v>
      </c>
      <c r="J1459" s="125">
        <f>VLOOKUP($A1459,'Supporting Data'!$A$2:$BH$1679,8,FALSE)</f>
        <v>83.297828674316406</v>
      </c>
      <c r="K1459" s="128">
        <f>VLOOKUP($A1459,'Supporting Data'!$A$2:$BH$1679,49,FALSE)</f>
        <v>0.1627907007932663</v>
      </c>
      <c r="L1459" s="125">
        <f>VLOOKUP($A1459,'Supporting Data'!$A$2:$BH$1679,26,FALSE)</f>
        <v>81.2955322265625</v>
      </c>
      <c r="M1459" s="125">
        <f>VLOOKUP($A1459,'Supporting Data'!$A$2:$BH$1679,53,FALSE)</f>
        <v>86.361373901367188</v>
      </c>
    </row>
    <row r="1460" spans="1:13" x14ac:dyDescent="0.3">
      <c r="A1460" s="4">
        <v>700934060</v>
      </c>
      <c r="B1460" s="3" t="s">
        <v>338</v>
      </c>
      <c r="C1460" s="3" t="s">
        <v>1504</v>
      </c>
      <c r="D1460" s="125">
        <f>VLOOKUP($A1460,'Supporting Data'!$A$2:$BH$1679,5,FALSE)</f>
        <v>82.023338317871094</v>
      </c>
      <c r="E1460" s="128">
        <f>VLOOKUP($A1460,'Supporting Data'!$A$2:$BH$1679,16,FALSE)</f>
        <v>0.37241378426551819</v>
      </c>
      <c r="F1460" s="125">
        <f>VLOOKUP($A1460,'Supporting Data'!$A$2:$BH$1679,7,FALSE)</f>
        <v>84.638908386230469</v>
      </c>
      <c r="G1460" s="128">
        <f>VLOOKUP($A1460,'Supporting Data'!$A$2:$BH$1679,49,FALSE)</f>
        <v>0.22784809768199921</v>
      </c>
      <c r="H1460" s="125">
        <f>VLOOKUP($A1460,'Supporting Data'!$A$2:$BH$1679,6,FALSE)</f>
        <v>78.857917785644531</v>
      </c>
      <c r="I1460" s="128">
        <f>VLOOKUP($A1460,'Supporting Data'!$A$2:$BH$1679,22,FALSE)</f>
        <v>0.22784809768199921</v>
      </c>
      <c r="J1460" s="125">
        <f>VLOOKUP($A1460,'Supporting Data'!$A$2:$BH$1679,8,FALSE)</f>
        <v>82.224029541015625</v>
      </c>
      <c r="K1460" s="128">
        <f>VLOOKUP($A1460,'Supporting Data'!$A$2:$BH$1679,49,FALSE)</f>
        <v>0.22784809768199921</v>
      </c>
      <c r="L1460" s="125">
        <f>VLOOKUP($A1460,'Supporting Data'!$A$2:$BH$1679,26,FALSE)</f>
        <v>84.920639038085938</v>
      </c>
      <c r="M1460" s="125">
        <f>VLOOKUP($A1460,'Supporting Data'!$A$2:$BH$1679,53,FALSE)</f>
        <v>83.1859130859375</v>
      </c>
    </row>
    <row r="1461" spans="1:13" x14ac:dyDescent="0.3">
      <c r="A1461" s="4">
        <v>391414680</v>
      </c>
      <c r="B1461" s="3" t="s">
        <v>175</v>
      </c>
      <c r="C1461" s="3" t="s">
        <v>1057</v>
      </c>
      <c r="D1461" s="125">
        <f>VLOOKUP($A1461,'Supporting Data'!$A$2:$BH$1679,5,FALSE)</f>
        <v>83.166671752929688</v>
      </c>
      <c r="E1461" s="128">
        <f>VLOOKUP($A1461,'Supporting Data'!$A$2:$BH$1679,16,FALSE)</f>
        <v>0.34146341681480408</v>
      </c>
      <c r="F1461" s="125">
        <f>VLOOKUP($A1461,'Supporting Data'!$A$2:$BH$1679,7,FALSE)</f>
        <v>80.98974609375</v>
      </c>
      <c r="G1461" s="128">
        <f>VLOOKUP($A1461,'Supporting Data'!$A$2:$BH$1679,49,FALSE)</f>
        <v>0.17346939444541931</v>
      </c>
      <c r="H1461" s="125">
        <f>VLOOKUP($A1461,'Supporting Data'!$A$2:$BH$1679,6,FALSE)</f>
        <v>80.578903198242188</v>
      </c>
      <c r="I1461" s="128">
        <f>VLOOKUP($A1461,'Supporting Data'!$A$2:$BH$1679,22,FALSE)</f>
        <v>0.23469388484954831</v>
      </c>
      <c r="J1461" s="125">
        <f>VLOOKUP($A1461,'Supporting Data'!$A$2:$BH$1679,8,FALSE)</f>
        <v>83.1351318359375</v>
      </c>
      <c r="K1461" s="128">
        <f>VLOOKUP($A1461,'Supporting Data'!$A$2:$BH$1679,49,FALSE)</f>
        <v>0.17346939444541931</v>
      </c>
      <c r="L1461" s="125">
        <f>VLOOKUP($A1461,'Supporting Data'!$A$2:$BH$1679,26,FALSE)</f>
        <v>93.077117919921875</v>
      </c>
      <c r="M1461" s="125">
        <f>VLOOKUP($A1461,'Supporting Data'!$A$2:$BH$1679,53,FALSE)</f>
        <v>80.381622314453125</v>
      </c>
    </row>
    <row r="1462" spans="1:13" x14ac:dyDescent="0.3">
      <c r="A1462" s="4">
        <v>240934560</v>
      </c>
      <c r="B1462" s="3" t="s">
        <v>108</v>
      </c>
      <c r="C1462" s="3" t="s">
        <v>875</v>
      </c>
      <c r="D1462" s="125">
        <f>VLOOKUP($A1462,'Supporting Data'!$A$2:$BH$1679,5,FALSE)</f>
        <v>76.928932189941406</v>
      </c>
      <c r="E1462" s="128">
        <f>VLOOKUP($A1462,'Supporting Data'!$A$2:$BH$1679,16,FALSE)</f>
        <v>0.29133859276771551</v>
      </c>
      <c r="F1462" s="125">
        <f>VLOOKUP($A1462,'Supporting Data'!$A$2:$BH$1679,7,FALSE)</f>
        <v>77.538948059082031</v>
      </c>
      <c r="G1462" s="128">
        <f>VLOOKUP($A1462,'Supporting Data'!$A$2:$BH$1679,49,FALSE)</f>
        <v>0.14141413569450381</v>
      </c>
      <c r="H1462" s="125">
        <f>VLOOKUP($A1462,'Supporting Data'!$A$2:$BH$1679,6,FALSE)</f>
        <v>77.962448120117188</v>
      </c>
      <c r="I1462" s="128">
        <f>VLOOKUP($A1462,'Supporting Data'!$A$2:$BH$1679,22,FALSE)</f>
        <v>0.24242424964904791</v>
      </c>
      <c r="J1462" s="125">
        <f>VLOOKUP($A1462,'Supporting Data'!$A$2:$BH$1679,8,FALSE)</f>
        <v>77.110084533691406</v>
      </c>
      <c r="K1462" s="128">
        <f>VLOOKUP($A1462,'Supporting Data'!$A$2:$BH$1679,49,FALSE)</f>
        <v>0.14141413569450381</v>
      </c>
      <c r="L1462" s="125">
        <f>VLOOKUP($A1462,'Supporting Data'!$A$2:$BH$1679,26,FALSE)</f>
        <v>77.368339538574219</v>
      </c>
      <c r="M1462" s="125">
        <f>VLOOKUP($A1462,'Supporting Data'!$A$2:$BH$1679,53,FALSE)</f>
        <v>79.969223022460938</v>
      </c>
    </row>
    <row r="1463" spans="1:13" x14ac:dyDescent="0.3">
      <c r="A1463" s="4">
        <v>720744140</v>
      </c>
      <c r="B1463" s="3" t="s">
        <v>344</v>
      </c>
      <c r="C1463" s="3" t="s">
        <v>1516</v>
      </c>
      <c r="D1463" s="125">
        <f>VLOOKUP($A1463,'Supporting Data'!$A$2:$BH$1679,5,FALSE)</f>
        <v>93.616012573242188</v>
      </c>
      <c r="E1463" s="128">
        <f>VLOOKUP($A1463,'Supporting Data'!$A$2:$BH$1679,16,FALSE)</f>
        <v>0.3333333432674408</v>
      </c>
      <c r="F1463" s="125">
        <f>VLOOKUP($A1463,'Supporting Data'!$A$2:$BH$1679,7,FALSE)</f>
        <v>91.770965576171875</v>
      </c>
      <c r="G1463" s="128">
        <f>VLOOKUP($A1463,'Supporting Data'!$A$2:$BH$1679,49,FALSE)</f>
        <v>0.36036035418510443</v>
      </c>
      <c r="H1463" s="125">
        <f>VLOOKUP($A1463,'Supporting Data'!$A$2:$BH$1679,6,FALSE)</f>
        <v>95.089607238769531</v>
      </c>
      <c r="I1463" s="128">
        <f>VLOOKUP($A1463,'Supporting Data'!$A$2:$BH$1679,22,FALSE)</f>
        <v>0.3333333432674408</v>
      </c>
      <c r="J1463" s="125">
        <f>VLOOKUP($A1463,'Supporting Data'!$A$2:$BH$1679,8,FALSE)</f>
        <v>97.897804260253906</v>
      </c>
      <c r="K1463" s="128">
        <f>VLOOKUP($A1463,'Supporting Data'!$A$2:$BH$1679,49,FALSE)</f>
        <v>0.36036035418510443</v>
      </c>
      <c r="L1463" s="125">
        <f>VLOOKUP($A1463,'Supporting Data'!$A$2:$BH$1679,26,FALSE)</f>
        <v>90.962471008300781</v>
      </c>
      <c r="M1463" s="125">
        <f>VLOOKUP($A1463,'Supporting Data'!$A$2:$BH$1679,53,FALSE)</f>
        <v>92.341117858886719</v>
      </c>
    </row>
    <row r="1464" spans="1:13" x14ac:dyDescent="0.3">
      <c r="A1464" s="4">
        <v>240933160</v>
      </c>
      <c r="B1464" s="3" t="s">
        <v>108</v>
      </c>
      <c r="C1464" s="3" t="s">
        <v>854</v>
      </c>
      <c r="D1464" s="125">
        <f>VLOOKUP($A1464,'Supporting Data'!$A$2:$BH$1679,5,FALSE)</f>
        <v>84.062995910644531</v>
      </c>
      <c r="E1464" s="128">
        <f>VLOOKUP($A1464,'Supporting Data'!$A$2:$BH$1679,16,FALSE)</f>
        <v>0.56847542524337769</v>
      </c>
      <c r="F1464" s="125">
        <f>VLOOKUP($A1464,'Supporting Data'!$A$2:$BH$1679,7,FALSE)</f>
        <v>80.727378845214844</v>
      </c>
      <c r="G1464" s="128">
        <f>VLOOKUP($A1464,'Supporting Data'!$A$2:$BH$1679,49,FALSE)</f>
        <v>0.24657534062862399</v>
      </c>
      <c r="H1464" s="125">
        <f>VLOOKUP($A1464,'Supporting Data'!$A$2:$BH$1679,6,FALSE)</f>
        <v>82.959396362304688</v>
      </c>
      <c r="I1464" s="128">
        <f>VLOOKUP($A1464,'Supporting Data'!$A$2:$BH$1679,22,FALSE)</f>
        <v>0.42191779613494867</v>
      </c>
      <c r="J1464" s="125">
        <f>VLOOKUP($A1464,'Supporting Data'!$A$2:$BH$1679,8,FALSE)</f>
        <v>79.171279907226563</v>
      </c>
      <c r="K1464" s="128">
        <f>VLOOKUP($A1464,'Supporting Data'!$A$2:$BH$1679,49,FALSE)</f>
        <v>0.24657534062862399</v>
      </c>
      <c r="L1464" s="125">
        <f>VLOOKUP($A1464,'Supporting Data'!$A$2:$BH$1679,26,FALSE)</f>
        <v>82.201812744140625</v>
      </c>
      <c r="M1464" s="125">
        <f>VLOOKUP($A1464,'Supporting Data'!$A$2:$BH$1679,53,FALSE)</f>
        <v>79.103187561035156</v>
      </c>
    </row>
    <row r="1465" spans="1:13" x14ac:dyDescent="0.3">
      <c r="A1465" s="4">
        <v>830055095</v>
      </c>
      <c r="B1465" s="3" t="s">
        <v>395</v>
      </c>
      <c r="C1465" s="3" t="s">
        <v>1626</v>
      </c>
      <c r="D1465" s="125">
        <f>VLOOKUP($A1465,'Supporting Data'!$A$2:$BH$1679,5,FALSE)</f>
        <v>92.528717041015625</v>
      </c>
      <c r="E1465" s="128">
        <f>VLOOKUP($A1465,'Supporting Data'!$A$2:$BH$1679,16,FALSE)</f>
        <v>0.53125</v>
      </c>
      <c r="F1465" s="125">
        <f>VLOOKUP($A1465,'Supporting Data'!$A$2:$BH$1679,7,FALSE)</f>
        <v>90.450660705566406</v>
      </c>
      <c r="G1465" s="128">
        <f>VLOOKUP($A1465,'Supporting Data'!$A$2:$BH$1679,49,FALSE)</f>
        <v>0.18367347121238711</v>
      </c>
      <c r="H1465" s="125">
        <f>VLOOKUP($A1465,'Supporting Data'!$A$2:$BH$1679,6,FALSE)</f>
        <v>88.668342590332031</v>
      </c>
      <c r="I1465" s="128">
        <f>VLOOKUP($A1465,'Supporting Data'!$A$2:$BH$1679,22,FALSE)</f>
        <v>0.34000000357627869</v>
      </c>
      <c r="J1465" s="125">
        <f>VLOOKUP($A1465,'Supporting Data'!$A$2:$BH$1679,8,FALSE)</f>
        <v>84.689071655273438</v>
      </c>
      <c r="K1465" s="128">
        <f>VLOOKUP($A1465,'Supporting Data'!$A$2:$BH$1679,49,FALSE)</f>
        <v>0.18367347121238711</v>
      </c>
      <c r="L1465" s="125">
        <f>VLOOKUP($A1465,'Supporting Data'!$A$2:$BH$1679,26,FALSE)</f>
        <v>0</v>
      </c>
      <c r="M1465" s="125">
        <f>VLOOKUP($A1465,'Supporting Data'!$A$2:$BH$1679,53,FALSE)</f>
        <v>0</v>
      </c>
    </row>
    <row r="1466" spans="1:13" x14ac:dyDescent="0.3">
      <c r="A1466" s="4">
        <v>240894020</v>
      </c>
      <c r="B1466" s="3" t="s">
        <v>105</v>
      </c>
      <c r="C1466" s="3" t="s">
        <v>833</v>
      </c>
      <c r="D1466" s="125">
        <f>VLOOKUP($A1466,'Supporting Data'!$A$2:$BH$1679,5,FALSE)</f>
        <v>90.049476623535156</v>
      </c>
      <c r="E1466" s="128">
        <f>VLOOKUP($A1466,'Supporting Data'!$A$2:$BH$1679,16,FALSE)</f>
        <v>0.5</v>
      </c>
      <c r="F1466" s="125">
        <f>VLOOKUP($A1466,'Supporting Data'!$A$2:$BH$1679,7,FALSE)</f>
        <v>88.399917602539063</v>
      </c>
      <c r="G1466" s="128">
        <f>VLOOKUP($A1466,'Supporting Data'!$A$2:$BH$1679,49,FALSE)</f>
        <v>0.43636363744735718</v>
      </c>
      <c r="H1466" s="125">
        <f>VLOOKUP($A1466,'Supporting Data'!$A$2:$BH$1679,6,FALSE)</f>
        <v>88.051582336425781</v>
      </c>
      <c r="I1466" s="128">
        <f>VLOOKUP($A1466,'Supporting Data'!$A$2:$BH$1679,22,FALSE)</f>
        <v>0.3571428656578064</v>
      </c>
      <c r="J1466" s="125">
        <f>VLOOKUP($A1466,'Supporting Data'!$A$2:$BH$1679,8,FALSE)</f>
        <v>87.559486389160156</v>
      </c>
      <c r="K1466" s="128">
        <f>VLOOKUP($A1466,'Supporting Data'!$A$2:$BH$1679,49,FALSE)</f>
        <v>0.43636363744735718</v>
      </c>
      <c r="L1466" s="125">
        <f>VLOOKUP($A1466,'Supporting Data'!$A$2:$BH$1679,26,FALSE)</f>
        <v>88.243644714355469</v>
      </c>
      <c r="M1466" s="125">
        <f>VLOOKUP($A1466,'Supporting Data'!$A$2:$BH$1679,53,FALSE)</f>
        <v>83.020957946777344</v>
      </c>
    </row>
    <row r="1467" spans="1:13" x14ac:dyDescent="0.3">
      <c r="A1467" s="4">
        <v>920893030</v>
      </c>
      <c r="B1467" s="3" t="s">
        <v>429</v>
      </c>
      <c r="C1467" s="3" t="s">
        <v>1716</v>
      </c>
      <c r="D1467" s="125">
        <f>VLOOKUP($A1467,'Supporting Data'!$A$2:$BH$1679,5,FALSE)</f>
        <v>81.241622924804688</v>
      </c>
      <c r="E1467" s="128">
        <f>VLOOKUP($A1467,'Supporting Data'!$A$2:$BH$1679,16,FALSE)</f>
        <v>0.5140758752822876</v>
      </c>
      <c r="F1467" s="125">
        <f>VLOOKUP($A1467,'Supporting Data'!$A$2:$BH$1679,7,FALSE)</f>
        <v>85.765945434570313</v>
      </c>
      <c r="G1467" s="128">
        <f>VLOOKUP($A1467,'Supporting Data'!$A$2:$BH$1679,49,FALSE)</f>
        <v>0.26359832286834722</v>
      </c>
      <c r="H1467" s="125">
        <f>VLOOKUP($A1467,'Supporting Data'!$A$2:$BH$1679,6,FALSE)</f>
        <v>81.538131713867188</v>
      </c>
      <c r="I1467" s="128">
        <f>VLOOKUP($A1467,'Supporting Data'!$A$2:$BH$1679,22,FALSE)</f>
        <v>0.3333333432674408</v>
      </c>
      <c r="J1467" s="125">
        <f>VLOOKUP($A1467,'Supporting Data'!$A$2:$BH$1679,8,FALSE)</f>
        <v>85.285270690917969</v>
      </c>
      <c r="K1467" s="128">
        <f>VLOOKUP($A1467,'Supporting Data'!$A$2:$BH$1679,49,FALSE)</f>
        <v>0.26359832286834722</v>
      </c>
      <c r="L1467" s="125">
        <f>VLOOKUP($A1467,'Supporting Data'!$A$2:$BH$1679,26,FALSE)</f>
        <v>82.805992126464844</v>
      </c>
      <c r="M1467" s="125">
        <f>VLOOKUP($A1467,'Supporting Data'!$A$2:$BH$1679,53,FALSE)</f>
        <v>87.309883117675781</v>
      </c>
    </row>
    <row r="1468" spans="1:13" x14ac:dyDescent="0.3">
      <c r="A1468" s="4">
        <v>391413000</v>
      </c>
      <c r="B1468" s="3" t="s">
        <v>175</v>
      </c>
      <c r="C1468" s="3" t="s">
        <v>1027</v>
      </c>
      <c r="D1468" s="125">
        <f>VLOOKUP($A1468,'Supporting Data'!$A$2:$BH$1679,5,FALSE)</f>
        <v>89.398384094238281</v>
      </c>
      <c r="E1468" s="128">
        <f>VLOOKUP($A1468,'Supporting Data'!$A$2:$BH$1679,16,FALSE)</f>
        <v>0.4132901132106781</v>
      </c>
      <c r="F1468" s="125">
        <f>VLOOKUP($A1468,'Supporting Data'!$A$2:$BH$1679,7,FALSE)</f>
        <v>83.767005920410156</v>
      </c>
      <c r="G1468" s="128">
        <f>VLOOKUP($A1468,'Supporting Data'!$A$2:$BH$1679,49,FALSE)</f>
        <v>0.19534884393215179</v>
      </c>
      <c r="H1468" s="125">
        <f>VLOOKUP($A1468,'Supporting Data'!$A$2:$BH$1679,6,FALSE)</f>
        <v>88.891433715820313</v>
      </c>
      <c r="I1468" s="128">
        <f>VLOOKUP($A1468,'Supporting Data'!$A$2:$BH$1679,22,FALSE)</f>
        <v>0.33023256063461298</v>
      </c>
      <c r="J1468" s="125">
        <f>VLOOKUP($A1468,'Supporting Data'!$A$2:$BH$1679,8,FALSE)</f>
        <v>84.348747253417969</v>
      </c>
      <c r="K1468" s="128">
        <f>VLOOKUP($A1468,'Supporting Data'!$A$2:$BH$1679,49,FALSE)</f>
        <v>0.19534884393215179</v>
      </c>
      <c r="L1468" s="125">
        <f>VLOOKUP($A1468,'Supporting Data'!$A$2:$BH$1679,26,FALSE)</f>
        <v>90.962471008300781</v>
      </c>
      <c r="M1468" s="125">
        <f>VLOOKUP($A1468,'Supporting Data'!$A$2:$BH$1679,53,FALSE)</f>
        <v>84.917984008789063</v>
      </c>
    </row>
    <row r="1469" spans="1:13" x14ac:dyDescent="0.3">
      <c r="A1469" s="4">
        <v>361394020</v>
      </c>
      <c r="B1469" s="3" t="s">
        <v>163</v>
      </c>
      <c r="C1469" s="3" t="s">
        <v>986</v>
      </c>
      <c r="D1469" s="125">
        <f>VLOOKUP($A1469,'Supporting Data'!$A$2:$BH$1679,5,FALSE)</f>
        <v>89.536247253417969</v>
      </c>
      <c r="E1469" s="128">
        <f>VLOOKUP($A1469,'Supporting Data'!$A$2:$BH$1679,16,FALSE)</f>
        <v>0.3571428656578064</v>
      </c>
      <c r="F1469" s="125">
        <f>VLOOKUP($A1469,'Supporting Data'!$A$2:$BH$1679,7,FALSE)</f>
        <v>90.482147216796875</v>
      </c>
      <c r="G1469" s="128">
        <f>VLOOKUP($A1469,'Supporting Data'!$A$2:$BH$1679,49,FALSE)</f>
        <v>0.2142857164144516</v>
      </c>
      <c r="H1469" s="125">
        <f>VLOOKUP($A1469,'Supporting Data'!$A$2:$BH$1679,6,FALSE)</f>
        <v>87.077018737792969</v>
      </c>
      <c r="I1469" s="128">
        <f>VLOOKUP($A1469,'Supporting Data'!$A$2:$BH$1679,22,FALSE)</f>
        <v>0.3214285671710968</v>
      </c>
      <c r="J1469" s="125">
        <f>VLOOKUP($A1469,'Supporting Data'!$A$2:$BH$1679,8,FALSE)</f>
        <v>90.817214965820313</v>
      </c>
      <c r="K1469" s="128">
        <f>VLOOKUP($A1469,'Supporting Data'!$A$2:$BH$1679,49,FALSE)</f>
        <v>0.2142857164144516</v>
      </c>
      <c r="L1469" s="125">
        <f>VLOOKUP($A1469,'Supporting Data'!$A$2:$BH$1679,26,FALSE)</f>
        <v>88.243644714355469</v>
      </c>
      <c r="M1469" s="125">
        <f>VLOOKUP($A1469,'Supporting Data'!$A$2:$BH$1679,53,FALSE)</f>
        <v>87.227401733398438</v>
      </c>
    </row>
    <row r="1470" spans="1:13" x14ac:dyDescent="0.3">
      <c r="A1470" s="4">
        <v>1100304020</v>
      </c>
      <c r="B1470" s="3" t="s">
        <v>521</v>
      </c>
      <c r="C1470" s="3" t="s">
        <v>2030</v>
      </c>
      <c r="D1470" s="125">
        <f>VLOOKUP($A1470,'Supporting Data'!$A$2:$BH$1679,5,FALSE)</f>
        <v>83.680755615234375</v>
      </c>
      <c r="E1470" s="128">
        <f>VLOOKUP($A1470,'Supporting Data'!$A$2:$BH$1679,16,FALSE)</f>
        <v>0.35106381773948669</v>
      </c>
      <c r="F1470" s="125">
        <f>VLOOKUP($A1470,'Supporting Data'!$A$2:$BH$1679,7,FALSE)</f>
        <v>79.216629028320313</v>
      </c>
      <c r="G1470" s="128">
        <f>VLOOKUP($A1470,'Supporting Data'!$A$2:$BH$1679,49,FALSE)</f>
        <v>0.15957446396350861</v>
      </c>
      <c r="H1470" s="125">
        <f>VLOOKUP($A1470,'Supporting Data'!$A$2:$BH$1679,6,FALSE)</f>
        <v>85.204521179199219</v>
      </c>
      <c r="I1470" s="128">
        <f>VLOOKUP($A1470,'Supporting Data'!$A$2:$BH$1679,22,FALSE)</f>
        <v>0.35106381773948669</v>
      </c>
      <c r="J1470" s="125">
        <f>VLOOKUP($A1470,'Supporting Data'!$A$2:$BH$1679,8,FALSE)</f>
        <v>80.603919982910156</v>
      </c>
      <c r="K1470" s="128">
        <f>VLOOKUP($A1470,'Supporting Data'!$A$2:$BH$1679,49,FALSE)</f>
        <v>0.15957446396350861</v>
      </c>
      <c r="L1470" s="125">
        <f>VLOOKUP($A1470,'Supporting Data'!$A$2:$BH$1679,26,FALSE)</f>
        <v>84.014358520507813</v>
      </c>
      <c r="M1470" s="125">
        <f>VLOOKUP($A1470,'Supporting Data'!$A$2:$BH$1679,53,FALSE)</f>
        <v>86.299514770507813</v>
      </c>
    </row>
    <row r="1471" spans="1:13" x14ac:dyDescent="0.3">
      <c r="A1471" s="4">
        <v>240904060</v>
      </c>
      <c r="B1471" s="3" t="s">
        <v>106</v>
      </c>
      <c r="C1471" s="3" t="s">
        <v>841</v>
      </c>
      <c r="D1471" s="125">
        <f>VLOOKUP($A1471,'Supporting Data'!$A$2:$BH$1679,5,FALSE)</f>
        <v>90.399833679199219</v>
      </c>
      <c r="E1471" s="128">
        <f>VLOOKUP($A1471,'Supporting Data'!$A$2:$BH$1679,16,FALSE)</f>
        <v>0.62544167041778564</v>
      </c>
      <c r="F1471" s="125">
        <f>VLOOKUP($A1471,'Supporting Data'!$A$2:$BH$1679,7,FALSE)</f>
        <v>90.548927307128906</v>
      </c>
      <c r="G1471" s="128">
        <f>VLOOKUP($A1471,'Supporting Data'!$A$2:$BH$1679,49,FALSE)</f>
        <v>0.27777779102325439</v>
      </c>
      <c r="H1471" s="125">
        <f>VLOOKUP($A1471,'Supporting Data'!$A$2:$BH$1679,6,FALSE)</f>
        <v>86.14337158203125</v>
      </c>
      <c r="I1471" s="128">
        <f>VLOOKUP($A1471,'Supporting Data'!$A$2:$BH$1679,22,FALSE)</f>
        <v>0.35185185074806208</v>
      </c>
      <c r="J1471" s="125">
        <f>VLOOKUP($A1471,'Supporting Data'!$A$2:$BH$1679,8,FALSE)</f>
        <v>84.884468078613281</v>
      </c>
      <c r="K1471" s="128">
        <f>VLOOKUP($A1471,'Supporting Data'!$A$2:$BH$1679,49,FALSE)</f>
        <v>0.27777779102325439</v>
      </c>
      <c r="L1471" s="125">
        <f>VLOOKUP($A1471,'Supporting Data'!$A$2:$BH$1679,26,FALSE)</f>
        <v>91.264564514160156</v>
      </c>
      <c r="M1471" s="125">
        <f>VLOOKUP($A1471,'Supporting Data'!$A$2:$BH$1679,53,FALSE)</f>
        <v>89.124427795410156</v>
      </c>
    </row>
    <row r="1472" spans="1:13" x14ac:dyDescent="0.3">
      <c r="A1472" s="4">
        <v>240864040</v>
      </c>
      <c r="B1472" s="3" t="s">
        <v>103</v>
      </c>
      <c r="C1472" s="3" t="s">
        <v>824</v>
      </c>
      <c r="D1472" s="125">
        <f>VLOOKUP($A1472,'Supporting Data'!$A$2:$BH$1679,5,FALSE)</f>
        <v>77.718055725097656</v>
      </c>
      <c r="E1472" s="128">
        <f>VLOOKUP($A1472,'Supporting Data'!$A$2:$BH$1679,16,FALSE)</f>
        <v>0.52173912525177002</v>
      </c>
      <c r="F1472" s="125">
        <f>VLOOKUP($A1472,'Supporting Data'!$A$2:$BH$1679,7,FALSE)</f>
        <v>82.996353149414063</v>
      </c>
      <c r="G1472" s="128">
        <f>VLOOKUP($A1472,'Supporting Data'!$A$2:$BH$1679,49,FALSE)</f>
        <v>0.26530611515045172</v>
      </c>
      <c r="H1472" s="125">
        <f>VLOOKUP($A1472,'Supporting Data'!$A$2:$BH$1679,6,FALSE)</f>
        <v>78.795494079589844</v>
      </c>
      <c r="I1472" s="128">
        <f>VLOOKUP($A1472,'Supporting Data'!$A$2:$BH$1679,22,FALSE)</f>
        <v>0.30612245202064509</v>
      </c>
      <c r="J1472" s="125">
        <f>VLOOKUP($A1472,'Supporting Data'!$A$2:$BH$1679,8,FALSE)</f>
        <v>84.365768432617188</v>
      </c>
      <c r="K1472" s="128">
        <f>VLOOKUP($A1472,'Supporting Data'!$A$2:$BH$1679,49,FALSE)</f>
        <v>0.26530611515045172</v>
      </c>
      <c r="L1472" s="125">
        <f>VLOOKUP($A1472,'Supporting Data'!$A$2:$BH$1679,26,FALSE)</f>
        <v>82.805992126464844</v>
      </c>
      <c r="M1472" s="125">
        <f>VLOOKUP($A1472,'Supporting Data'!$A$2:$BH$1679,53,FALSE)</f>
        <v>84.402488708496094</v>
      </c>
    </row>
    <row r="1473" spans="1:13" x14ac:dyDescent="0.3">
      <c r="A1473" s="4">
        <v>391414400</v>
      </c>
      <c r="B1473" s="3" t="s">
        <v>175</v>
      </c>
      <c r="C1473" s="3" t="s">
        <v>1051</v>
      </c>
      <c r="D1473" s="125">
        <f>VLOOKUP($A1473,'Supporting Data'!$A$2:$BH$1679,5,FALSE)</f>
        <v>87.949447631835938</v>
      </c>
      <c r="E1473" s="128">
        <f>VLOOKUP($A1473,'Supporting Data'!$A$2:$BH$1679,16,FALSE)</f>
        <v>0.18604651093482971</v>
      </c>
      <c r="F1473" s="125">
        <f>VLOOKUP($A1473,'Supporting Data'!$A$2:$BH$1679,7,FALSE)</f>
        <v>83.461296081542969</v>
      </c>
      <c r="G1473" s="128">
        <f>VLOOKUP($A1473,'Supporting Data'!$A$2:$BH$1679,49,FALSE)</f>
        <v>0.1040000021457672</v>
      </c>
      <c r="H1473" s="125">
        <f>VLOOKUP($A1473,'Supporting Data'!$A$2:$BH$1679,6,FALSE)</f>
        <v>89.780303955078125</v>
      </c>
      <c r="I1473" s="128">
        <f>VLOOKUP($A1473,'Supporting Data'!$A$2:$BH$1679,22,FALSE)</f>
        <v>0.1679999977350235</v>
      </c>
      <c r="J1473" s="125">
        <f>VLOOKUP($A1473,'Supporting Data'!$A$2:$BH$1679,8,FALSE)</f>
        <v>85.303810119628906</v>
      </c>
      <c r="K1473" s="128">
        <f>VLOOKUP($A1473,'Supporting Data'!$A$2:$BH$1679,49,FALSE)</f>
        <v>0.1040000021457672</v>
      </c>
      <c r="L1473" s="125">
        <f>VLOOKUP($A1473,'Supporting Data'!$A$2:$BH$1679,26,FALSE)</f>
        <v>88.545738220214844</v>
      </c>
      <c r="M1473" s="125">
        <f>VLOOKUP($A1473,'Supporting Data'!$A$2:$BH$1679,53,FALSE)</f>
        <v>89.289382934570313</v>
      </c>
    </row>
    <row r="1474" spans="1:13" x14ac:dyDescent="0.3">
      <c r="A1474" s="4">
        <v>391414460</v>
      </c>
      <c r="B1474" s="3" t="s">
        <v>175</v>
      </c>
      <c r="C1474" s="3" t="s">
        <v>682</v>
      </c>
      <c r="D1474" s="125">
        <f>VLOOKUP($A1474,'Supporting Data'!$A$2:$BH$1679,5,FALSE)</f>
        <v>84.354156494140625</v>
      </c>
      <c r="E1474" s="128">
        <f>VLOOKUP($A1474,'Supporting Data'!$A$2:$BH$1679,16,FALSE)</f>
        <v>0.3731343150138855</v>
      </c>
      <c r="F1474" s="125">
        <f>VLOOKUP($A1474,'Supporting Data'!$A$2:$BH$1679,7,FALSE)</f>
        <v>83.416610717773438</v>
      </c>
      <c r="G1474" s="128">
        <f>VLOOKUP($A1474,'Supporting Data'!$A$2:$BH$1679,49,FALSE)</f>
        <v>0.15384615957736969</v>
      </c>
      <c r="H1474" s="125">
        <f>VLOOKUP($A1474,'Supporting Data'!$A$2:$BH$1679,6,FALSE)</f>
        <v>82.034820556640625</v>
      </c>
      <c r="I1474" s="128">
        <f>VLOOKUP($A1474,'Supporting Data'!$A$2:$BH$1679,22,FALSE)</f>
        <v>0.23076923191547391</v>
      </c>
      <c r="J1474" s="125">
        <f>VLOOKUP($A1474,'Supporting Data'!$A$2:$BH$1679,8,FALSE)</f>
        <v>81.5584716796875</v>
      </c>
      <c r="K1474" s="128">
        <f>VLOOKUP($A1474,'Supporting Data'!$A$2:$BH$1679,49,FALSE)</f>
        <v>0.15384615957736969</v>
      </c>
      <c r="L1474" s="125">
        <f>VLOOKUP($A1474,'Supporting Data'!$A$2:$BH$1679,26,FALSE)</f>
        <v>88.847831726074219</v>
      </c>
      <c r="M1474" s="125">
        <f>VLOOKUP($A1474,'Supporting Data'!$A$2:$BH$1679,53,FALSE)</f>
        <v>80.608436584472656</v>
      </c>
    </row>
    <row r="1475" spans="1:13" x14ac:dyDescent="0.3">
      <c r="A1475" s="4">
        <v>240934320</v>
      </c>
      <c r="B1475" s="3" t="s">
        <v>108</v>
      </c>
      <c r="C1475" s="3" t="s">
        <v>867</v>
      </c>
      <c r="D1475" s="125">
        <f>VLOOKUP($A1475,'Supporting Data'!$A$2:$BH$1679,5,FALSE)</f>
        <v>86.652618408203125</v>
      </c>
      <c r="E1475" s="128">
        <f>VLOOKUP($A1475,'Supporting Data'!$A$2:$BH$1679,16,FALSE)</f>
        <v>0.35185185074806208</v>
      </c>
      <c r="F1475" s="125">
        <f>VLOOKUP($A1475,'Supporting Data'!$A$2:$BH$1679,7,FALSE)</f>
        <v>83.329605102539063</v>
      </c>
      <c r="G1475" s="128">
        <f>VLOOKUP($A1475,'Supporting Data'!$A$2:$BH$1679,49,FALSE)</f>
        <v>0.16243654489517209</v>
      </c>
      <c r="H1475" s="125">
        <f>VLOOKUP($A1475,'Supporting Data'!$A$2:$BH$1679,6,FALSE)</f>
        <v>86.842124938964844</v>
      </c>
      <c r="I1475" s="128">
        <f>VLOOKUP($A1475,'Supporting Data'!$A$2:$BH$1679,22,FALSE)</f>
        <v>0.2613065242767334</v>
      </c>
      <c r="J1475" s="125">
        <f>VLOOKUP($A1475,'Supporting Data'!$A$2:$BH$1679,8,FALSE)</f>
        <v>82.362930297851563</v>
      </c>
      <c r="K1475" s="128">
        <f>VLOOKUP($A1475,'Supporting Data'!$A$2:$BH$1679,49,FALSE)</f>
        <v>0.16243654489517209</v>
      </c>
      <c r="L1475" s="125">
        <f>VLOOKUP($A1475,'Supporting Data'!$A$2:$BH$1679,26,FALSE)</f>
        <v>81.597625732421875</v>
      </c>
      <c r="M1475" s="125">
        <f>VLOOKUP($A1475,'Supporting Data'!$A$2:$BH$1679,53,FALSE)</f>
        <v>83.289016723632813</v>
      </c>
    </row>
    <row r="1476" spans="1:13" x14ac:dyDescent="0.3">
      <c r="A1476" s="4">
        <v>121103000</v>
      </c>
      <c r="B1476" s="3" t="s">
        <v>50</v>
      </c>
      <c r="C1476" s="3" t="s">
        <v>690</v>
      </c>
      <c r="D1476" s="125">
        <f>VLOOKUP($A1476,'Supporting Data'!$A$2:$BH$1679,5,FALSE)</f>
        <v>85.994659423828125</v>
      </c>
      <c r="E1476" s="128">
        <f>VLOOKUP($A1476,'Supporting Data'!$A$2:$BH$1679,16,FALSE)</f>
        <v>0.4296875</v>
      </c>
      <c r="F1476" s="125">
        <f>VLOOKUP($A1476,'Supporting Data'!$A$2:$BH$1679,7,FALSE)</f>
        <v>87.299163818359375</v>
      </c>
      <c r="G1476" s="128">
        <f>VLOOKUP($A1476,'Supporting Data'!$A$2:$BH$1679,49,FALSE)</f>
        <v>0.4296875</v>
      </c>
      <c r="H1476" s="125">
        <f>VLOOKUP($A1476,'Supporting Data'!$A$2:$BH$1679,6,FALSE)</f>
        <v>87.637321472167969</v>
      </c>
      <c r="I1476" s="128">
        <f>VLOOKUP($A1476,'Supporting Data'!$A$2:$BH$1679,22,FALSE)</f>
        <v>0.4296875</v>
      </c>
      <c r="J1476" s="125">
        <f>VLOOKUP($A1476,'Supporting Data'!$A$2:$BH$1679,8,FALSE)</f>
        <v>88.686775207519531</v>
      </c>
      <c r="K1476" s="128">
        <f>VLOOKUP($A1476,'Supporting Data'!$A$2:$BH$1679,49,FALSE)</f>
        <v>0.4296875</v>
      </c>
      <c r="L1476" s="125">
        <f>VLOOKUP($A1476,'Supporting Data'!$A$2:$BH$1679,26,FALSE)</f>
        <v>85.524818420410156</v>
      </c>
      <c r="M1476" s="125">
        <f>VLOOKUP($A1476,'Supporting Data'!$A$2:$BH$1679,53,FALSE)</f>
        <v>87.062446594238281</v>
      </c>
    </row>
    <row r="1477" spans="1:13" x14ac:dyDescent="0.3">
      <c r="A1477" s="4">
        <v>240904040</v>
      </c>
      <c r="B1477" s="3" t="s">
        <v>106</v>
      </c>
      <c r="C1477" s="3" t="s">
        <v>738</v>
      </c>
      <c r="D1477" s="125">
        <f>VLOOKUP($A1477,'Supporting Data'!$A$2:$BH$1679,5,FALSE)</f>
        <v>82.209487915039063</v>
      </c>
      <c r="E1477" s="128">
        <f>VLOOKUP($A1477,'Supporting Data'!$A$2:$BH$1679,16,FALSE)</f>
        <v>0.73394495248794556</v>
      </c>
      <c r="F1477" s="125">
        <f>VLOOKUP($A1477,'Supporting Data'!$A$2:$BH$1679,7,FALSE)</f>
        <v>86.09149169921875</v>
      </c>
      <c r="G1477" s="128">
        <f>VLOOKUP($A1477,'Supporting Data'!$A$2:$BH$1679,49,FALSE)</f>
        <v>0.3125</v>
      </c>
      <c r="H1477" s="125">
        <f>VLOOKUP($A1477,'Supporting Data'!$A$2:$BH$1679,6,FALSE)</f>
        <v>83.919151306152344</v>
      </c>
      <c r="I1477" s="128">
        <f>VLOOKUP($A1477,'Supporting Data'!$A$2:$BH$1679,22,FALSE)</f>
        <v>0.59375</v>
      </c>
      <c r="J1477" s="125">
        <f>VLOOKUP($A1477,'Supporting Data'!$A$2:$BH$1679,8,FALSE)</f>
        <v>86.096603393554688</v>
      </c>
      <c r="K1477" s="128">
        <f>VLOOKUP($A1477,'Supporting Data'!$A$2:$BH$1679,49,FALSE)</f>
        <v>0.3125</v>
      </c>
      <c r="L1477" s="125">
        <f>VLOOKUP($A1477,'Supporting Data'!$A$2:$BH$1679,26,FALSE)</f>
        <v>86.129005432128906</v>
      </c>
      <c r="M1477" s="125">
        <f>VLOOKUP($A1477,'Supporting Data'!$A$2:$BH$1679,53,FALSE)</f>
        <v>88.299636840820313</v>
      </c>
    </row>
    <row r="1478" spans="1:13" x14ac:dyDescent="0.3">
      <c r="A1478" s="4">
        <v>480776090</v>
      </c>
      <c r="B1478" s="3" t="s">
        <v>225</v>
      </c>
      <c r="C1478" s="3" t="s">
        <v>1229</v>
      </c>
      <c r="D1478" s="125">
        <f>VLOOKUP($A1478,'Supporting Data'!$A$2:$BH$1679,5,FALSE)</f>
        <v>88.132820129394531</v>
      </c>
      <c r="E1478" s="128">
        <f>VLOOKUP($A1478,'Supporting Data'!$A$2:$BH$1679,16,FALSE)</f>
        <v>0.50442475080490112</v>
      </c>
      <c r="F1478" s="125">
        <f>VLOOKUP($A1478,'Supporting Data'!$A$2:$BH$1679,7,FALSE)</f>
        <v>87.728172302246094</v>
      </c>
      <c r="G1478" s="128">
        <f>VLOOKUP($A1478,'Supporting Data'!$A$2:$BH$1679,49,FALSE)</f>
        <v>0.36241611838340759</v>
      </c>
      <c r="H1478" s="125">
        <f>VLOOKUP($A1478,'Supporting Data'!$A$2:$BH$1679,6,FALSE)</f>
        <v>88.057563781738281</v>
      </c>
      <c r="I1478" s="128">
        <f>VLOOKUP($A1478,'Supporting Data'!$A$2:$BH$1679,22,FALSE)</f>
        <v>0.41059601306915278</v>
      </c>
      <c r="J1478" s="125">
        <f>VLOOKUP($A1478,'Supporting Data'!$A$2:$BH$1679,8,FALSE)</f>
        <v>88.671127319335938</v>
      </c>
      <c r="K1478" s="128">
        <f>VLOOKUP($A1478,'Supporting Data'!$A$2:$BH$1679,49,FALSE)</f>
        <v>0.36241611838340759</v>
      </c>
      <c r="L1478" s="125">
        <f>VLOOKUP($A1478,'Supporting Data'!$A$2:$BH$1679,26,FALSE)</f>
        <v>88.243644714355469</v>
      </c>
      <c r="M1478" s="125">
        <f>VLOOKUP($A1478,'Supporting Data'!$A$2:$BH$1679,53,FALSE)</f>
        <v>84.07257080078125</v>
      </c>
    </row>
    <row r="1479" spans="1:13" x14ac:dyDescent="0.3">
      <c r="A1479" s="4">
        <v>361394140</v>
      </c>
      <c r="B1479" s="3" t="s">
        <v>163</v>
      </c>
      <c r="C1479" s="3" t="s">
        <v>991</v>
      </c>
      <c r="D1479" s="125">
        <f>VLOOKUP($A1479,'Supporting Data'!$A$2:$BH$1679,5,FALSE)</f>
        <v>83.105903625488281</v>
      </c>
      <c r="E1479" s="128">
        <f>VLOOKUP($A1479,'Supporting Data'!$A$2:$BH$1679,16,FALSE)</f>
        <v>0.40740740299224848</v>
      </c>
      <c r="F1479" s="125">
        <f>VLOOKUP($A1479,'Supporting Data'!$A$2:$BH$1679,7,FALSE)</f>
        <v>85.253196716308594</v>
      </c>
      <c r="G1479" s="128">
        <f>VLOOKUP($A1479,'Supporting Data'!$A$2:$BH$1679,49,FALSE)</f>
        <v>0.24705882370471949</v>
      </c>
      <c r="H1479" s="125">
        <f>VLOOKUP($A1479,'Supporting Data'!$A$2:$BH$1679,6,FALSE)</f>
        <v>80.92852783203125</v>
      </c>
      <c r="I1479" s="128">
        <f>VLOOKUP($A1479,'Supporting Data'!$A$2:$BH$1679,22,FALSE)</f>
        <v>0.22352941334247589</v>
      </c>
      <c r="J1479" s="125">
        <f>VLOOKUP($A1479,'Supporting Data'!$A$2:$BH$1679,8,FALSE)</f>
        <v>82.611534118652344</v>
      </c>
      <c r="K1479" s="128">
        <f>VLOOKUP($A1479,'Supporting Data'!$A$2:$BH$1679,49,FALSE)</f>
        <v>0.24705882370471949</v>
      </c>
      <c r="L1479" s="125">
        <f>VLOOKUP($A1479,'Supporting Data'!$A$2:$BH$1679,26,FALSE)</f>
        <v>79.180892944335938</v>
      </c>
      <c r="M1479" s="125">
        <f>VLOOKUP($A1479,'Supporting Data'!$A$2:$BH$1679,53,FALSE)</f>
        <v>82.752899169921875</v>
      </c>
    </row>
    <row r="1480" spans="1:13" x14ac:dyDescent="0.3">
      <c r="A1480" s="4">
        <v>361393000</v>
      </c>
      <c r="B1480" s="3" t="s">
        <v>163</v>
      </c>
      <c r="C1480" s="3" t="s">
        <v>985</v>
      </c>
      <c r="D1480" s="125">
        <f>VLOOKUP($A1480,'Supporting Data'!$A$2:$BH$1679,5,FALSE)</f>
        <v>86.479164123535156</v>
      </c>
      <c r="E1480" s="128">
        <f>VLOOKUP($A1480,'Supporting Data'!$A$2:$BH$1679,16,FALSE)</f>
        <v>0.54296159744262695</v>
      </c>
      <c r="F1480" s="125">
        <f>VLOOKUP($A1480,'Supporting Data'!$A$2:$BH$1679,7,FALSE)</f>
        <v>83.270050048828125</v>
      </c>
      <c r="G1480" s="128">
        <f>VLOOKUP($A1480,'Supporting Data'!$A$2:$BH$1679,49,FALSE)</f>
        <v>0.27544909715652471</v>
      </c>
      <c r="H1480" s="125">
        <f>VLOOKUP($A1480,'Supporting Data'!$A$2:$BH$1679,6,FALSE)</f>
        <v>84.965103149414063</v>
      </c>
      <c r="I1480" s="128">
        <f>VLOOKUP($A1480,'Supporting Data'!$A$2:$BH$1679,22,FALSE)</f>
        <v>0.371257483959198</v>
      </c>
      <c r="J1480" s="125">
        <f>VLOOKUP($A1480,'Supporting Data'!$A$2:$BH$1679,8,FALSE)</f>
        <v>82.281867980957031</v>
      </c>
      <c r="K1480" s="128">
        <f>VLOOKUP($A1480,'Supporting Data'!$A$2:$BH$1679,49,FALSE)</f>
        <v>0.27544909715652471</v>
      </c>
      <c r="L1480" s="125">
        <f>VLOOKUP($A1480,'Supporting Data'!$A$2:$BH$1679,26,FALSE)</f>
        <v>84.316452026367188</v>
      </c>
      <c r="M1480" s="125">
        <f>VLOOKUP($A1480,'Supporting Data'!$A$2:$BH$1679,53,FALSE)</f>
        <v>76.690673828125</v>
      </c>
    </row>
    <row r="1481" spans="1:13" x14ac:dyDescent="0.3">
      <c r="A1481" s="4">
        <v>500034020</v>
      </c>
      <c r="B1481" s="3" t="s">
        <v>256</v>
      </c>
      <c r="C1481" s="3" t="s">
        <v>1328</v>
      </c>
      <c r="D1481" s="125">
        <f>VLOOKUP($A1481,'Supporting Data'!$A$2:$BH$1679,5,FALSE)</f>
        <v>80.205062866210938</v>
      </c>
      <c r="E1481" s="128">
        <f>VLOOKUP($A1481,'Supporting Data'!$A$2:$BH$1679,16,FALSE)</f>
        <v>0.39953809976577759</v>
      </c>
      <c r="F1481" s="125">
        <f>VLOOKUP($A1481,'Supporting Data'!$A$2:$BH$1679,7,FALSE)</f>
        <v>86.741188049316406</v>
      </c>
      <c r="G1481" s="128">
        <f>VLOOKUP($A1481,'Supporting Data'!$A$2:$BH$1679,49,FALSE)</f>
        <v>0.23560209572315219</v>
      </c>
      <c r="H1481" s="125">
        <f>VLOOKUP($A1481,'Supporting Data'!$A$2:$BH$1679,6,FALSE)</f>
        <v>80.632049560546875</v>
      </c>
      <c r="I1481" s="128">
        <f>VLOOKUP($A1481,'Supporting Data'!$A$2:$BH$1679,22,FALSE)</f>
        <v>0.18324607610702509</v>
      </c>
      <c r="J1481" s="125">
        <f>VLOOKUP($A1481,'Supporting Data'!$A$2:$BH$1679,8,FALSE)</f>
        <v>87.800498962402344</v>
      </c>
      <c r="K1481" s="128">
        <f>VLOOKUP($A1481,'Supporting Data'!$A$2:$BH$1679,49,FALSE)</f>
        <v>0.23560209572315219</v>
      </c>
      <c r="L1481" s="125">
        <f>VLOOKUP($A1481,'Supporting Data'!$A$2:$BH$1679,26,FALSE)</f>
        <v>79.482986450195313</v>
      </c>
      <c r="M1481" s="125">
        <f>VLOOKUP($A1481,'Supporting Data'!$A$2:$BH$1679,53,FALSE)</f>
        <v>83.9488525390625</v>
      </c>
    </row>
    <row r="1482" spans="1:13" x14ac:dyDescent="0.3">
      <c r="A1482" s="4">
        <v>931204010</v>
      </c>
      <c r="B1482" s="3" t="s">
        <v>432</v>
      </c>
      <c r="C1482" s="3" t="s">
        <v>1740</v>
      </c>
      <c r="D1482" s="125">
        <f>VLOOKUP($A1482,'Supporting Data'!$A$2:$BH$1679,5,FALSE)</f>
        <v>89.716217041015625</v>
      </c>
      <c r="E1482" s="128">
        <f>VLOOKUP($A1482,'Supporting Data'!$A$2:$BH$1679,16,FALSE)</f>
        <v>0.36619716882705688</v>
      </c>
      <c r="F1482" s="125">
        <f>VLOOKUP($A1482,'Supporting Data'!$A$2:$BH$1679,7,FALSE)</f>
        <v>86.129425048828125</v>
      </c>
      <c r="G1482" s="128">
        <f>VLOOKUP($A1482,'Supporting Data'!$A$2:$BH$1679,49,FALSE)</f>
        <v>8.5714288055896759E-2</v>
      </c>
      <c r="H1482" s="125">
        <f>VLOOKUP($A1482,'Supporting Data'!$A$2:$BH$1679,6,FALSE)</f>
        <v>89.49200439453125</v>
      </c>
      <c r="I1482" s="128">
        <f>VLOOKUP($A1482,'Supporting Data'!$A$2:$BH$1679,22,FALSE)</f>
        <v>0.20000000298023221</v>
      </c>
      <c r="J1482" s="125">
        <f>VLOOKUP($A1482,'Supporting Data'!$A$2:$BH$1679,8,FALSE)</f>
        <v>84.685646057128906</v>
      </c>
      <c r="K1482" s="128">
        <f>VLOOKUP($A1482,'Supporting Data'!$A$2:$BH$1679,49,FALSE)</f>
        <v>8.5714288055896759E-2</v>
      </c>
      <c r="L1482" s="125">
        <f>VLOOKUP($A1482,'Supporting Data'!$A$2:$BH$1679,26,FALSE)</f>
        <v>89.149925231933594</v>
      </c>
      <c r="M1482" s="125">
        <f>VLOOKUP($A1482,'Supporting Data'!$A$2:$BH$1679,53,FALSE)</f>
        <v>85.619056701660156</v>
      </c>
    </row>
    <row r="1483" spans="1:13" x14ac:dyDescent="0.3">
      <c r="A1483" s="4">
        <v>240934500</v>
      </c>
      <c r="B1483" s="3" t="s">
        <v>108</v>
      </c>
      <c r="C1483" s="3" t="s">
        <v>873</v>
      </c>
      <c r="D1483" s="125">
        <f>VLOOKUP($A1483,'Supporting Data'!$A$2:$BH$1679,5,FALSE)</f>
        <v>86.590988159179688</v>
      </c>
      <c r="E1483" s="128">
        <f>VLOOKUP($A1483,'Supporting Data'!$A$2:$BH$1679,16,FALSE)</f>
        <v>0.3035714328289032</v>
      </c>
      <c r="F1483" s="125">
        <f>VLOOKUP($A1483,'Supporting Data'!$A$2:$BH$1679,7,FALSE)</f>
        <v>81.445060729980469</v>
      </c>
      <c r="G1483" s="128">
        <f>VLOOKUP($A1483,'Supporting Data'!$A$2:$BH$1679,49,FALSE)</f>
        <v>0.14666666090488431</v>
      </c>
      <c r="H1483" s="125">
        <f>VLOOKUP($A1483,'Supporting Data'!$A$2:$BH$1679,6,FALSE)</f>
        <v>88.112464904785156</v>
      </c>
      <c r="I1483" s="128">
        <f>VLOOKUP($A1483,'Supporting Data'!$A$2:$BH$1679,22,FALSE)</f>
        <v>0.25333333015441889</v>
      </c>
      <c r="J1483" s="125">
        <f>VLOOKUP($A1483,'Supporting Data'!$A$2:$BH$1679,8,FALSE)</f>
        <v>81.418846130371094</v>
      </c>
      <c r="K1483" s="128">
        <f>VLOOKUP($A1483,'Supporting Data'!$A$2:$BH$1679,49,FALSE)</f>
        <v>0.14666666090488431</v>
      </c>
      <c r="L1483" s="125">
        <f>VLOOKUP($A1483,'Supporting Data'!$A$2:$BH$1679,26,FALSE)</f>
        <v>90.358291625976563</v>
      </c>
      <c r="M1483" s="125">
        <f>VLOOKUP($A1483,'Supporting Data'!$A$2:$BH$1679,53,FALSE)</f>
        <v>81.185791015625</v>
      </c>
    </row>
    <row r="1484" spans="1:13" x14ac:dyDescent="0.3">
      <c r="A1484" s="4">
        <v>500013080</v>
      </c>
      <c r="B1484" s="3" t="s">
        <v>254</v>
      </c>
      <c r="C1484" s="3" t="s">
        <v>1319</v>
      </c>
      <c r="D1484" s="125">
        <f>VLOOKUP($A1484,'Supporting Data'!$A$2:$BH$1679,5,FALSE)</f>
        <v>77.949676513671875</v>
      </c>
      <c r="E1484" s="128">
        <f>VLOOKUP($A1484,'Supporting Data'!$A$2:$BH$1679,16,FALSE)</f>
        <v>0.38775509595870972</v>
      </c>
      <c r="F1484" s="125">
        <f>VLOOKUP($A1484,'Supporting Data'!$A$2:$BH$1679,7,FALSE)</f>
        <v>81.190818786621094</v>
      </c>
      <c r="G1484" s="128">
        <f>VLOOKUP($A1484,'Supporting Data'!$A$2:$BH$1679,49,FALSE)</f>
        <v>0.1445783078670502</v>
      </c>
      <c r="H1484" s="125">
        <f>VLOOKUP($A1484,'Supporting Data'!$A$2:$BH$1679,6,FALSE)</f>
        <v>79.515975952148438</v>
      </c>
      <c r="I1484" s="128">
        <f>VLOOKUP($A1484,'Supporting Data'!$A$2:$BH$1679,22,FALSE)</f>
        <v>0.24796748161315921</v>
      </c>
      <c r="J1484" s="125">
        <f>VLOOKUP($A1484,'Supporting Data'!$A$2:$BH$1679,8,FALSE)</f>
        <v>79.367568969726563</v>
      </c>
      <c r="K1484" s="128">
        <f>VLOOKUP($A1484,'Supporting Data'!$A$2:$BH$1679,49,FALSE)</f>
        <v>0.1445783078670502</v>
      </c>
      <c r="L1484" s="125">
        <f>VLOOKUP($A1484,'Supporting Data'!$A$2:$BH$1679,26,FALSE)</f>
        <v>80.993446350097656</v>
      </c>
      <c r="M1484" s="125">
        <f>VLOOKUP($A1484,'Supporting Data'!$A$2:$BH$1679,53,FALSE)</f>
        <v>79.824882507324219</v>
      </c>
    </row>
    <row r="1485" spans="1:13" x14ac:dyDescent="0.3">
      <c r="A1485" s="4">
        <v>480775040</v>
      </c>
      <c r="B1485" s="3" t="s">
        <v>225</v>
      </c>
      <c r="C1485" s="3" t="s">
        <v>1221</v>
      </c>
      <c r="D1485" s="125">
        <f>VLOOKUP($A1485,'Supporting Data'!$A$2:$BH$1679,5,FALSE)</f>
        <v>82.754310607910156</v>
      </c>
      <c r="E1485" s="128">
        <f>VLOOKUP($A1485,'Supporting Data'!$A$2:$BH$1679,16,FALSE)</f>
        <v>0.56603771448135376</v>
      </c>
      <c r="F1485" s="125">
        <f>VLOOKUP($A1485,'Supporting Data'!$A$2:$BH$1679,7,FALSE)</f>
        <v>84.767662048339844</v>
      </c>
      <c r="G1485" s="128">
        <f>VLOOKUP($A1485,'Supporting Data'!$A$2:$BH$1679,49,FALSE)</f>
        <v>0.45370370149612432</v>
      </c>
      <c r="H1485" s="125">
        <f>VLOOKUP($A1485,'Supporting Data'!$A$2:$BH$1679,6,FALSE)</f>
        <v>85.245033264160156</v>
      </c>
      <c r="I1485" s="128">
        <f>VLOOKUP($A1485,'Supporting Data'!$A$2:$BH$1679,22,FALSE)</f>
        <v>0.48623853921890259</v>
      </c>
      <c r="J1485" s="125">
        <f>VLOOKUP($A1485,'Supporting Data'!$A$2:$BH$1679,8,FALSE)</f>
        <v>85.49462890625</v>
      </c>
      <c r="K1485" s="128">
        <f>VLOOKUP($A1485,'Supporting Data'!$A$2:$BH$1679,49,FALSE)</f>
        <v>0.45370370149612432</v>
      </c>
      <c r="L1485" s="125">
        <f>VLOOKUP($A1485,'Supporting Data'!$A$2:$BH$1679,26,FALSE)</f>
        <v>92.472930908203125</v>
      </c>
      <c r="M1485" s="125">
        <f>VLOOKUP($A1485,'Supporting Data'!$A$2:$BH$1679,53,FALSE)</f>
        <v>92.279258728027344</v>
      </c>
    </row>
    <row r="1486" spans="1:13" x14ac:dyDescent="0.3">
      <c r="A1486" s="4">
        <v>240934100</v>
      </c>
      <c r="B1486" s="3" t="s">
        <v>108</v>
      </c>
      <c r="C1486" s="3" t="s">
        <v>861</v>
      </c>
      <c r="D1486" s="125">
        <f>VLOOKUP($A1486,'Supporting Data'!$A$2:$BH$1679,5,FALSE)</f>
        <v>85.303398132324219</v>
      </c>
      <c r="E1486" s="128">
        <f>VLOOKUP($A1486,'Supporting Data'!$A$2:$BH$1679,16,FALSE)</f>
        <v>0.38405796885490417</v>
      </c>
      <c r="F1486" s="125">
        <f>VLOOKUP($A1486,'Supporting Data'!$A$2:$BH$1679,7,FALSE)</f>
        <v>85.748222351074219</v>
      </c>
      <c r="G1486" s="128">
        <f>VLOOKUP($A1486,'Supporting Data'!$A$2:$BH$1679,49,FALSE)</f>
        <v>0.37190082669258118</v>
      </c>
      <c r="H1486" s="125">
        <f>VLOOKUP($A1486,'Supporting Data'!$A$2:$BH$1679,6,FALSE)</f>
        <v>86.777244567871094</v>
      </c>
      <c r="I1486" s="128">
        <f>VLOOKUP($A1486,'Supporting Data'!$A$2:$BH$1679,22,FALSE)</f>
        <v>0.35537189245223999</v>
      </c>
      <c r="J1486" s="125">
        <f>VLOOKUP($A1486,'Supporting Data'!$A$2:$BH$1679,8,FALSE)</f>
        <v>85.421005249023438</v>
      </c>
      <c r="K1486" s="128">
        <f>VLOOKUP($A1486,'Supporting Data'!$A$2:$BH$1679,49,FALSE)</f>
        <v>0.37190082669258118</v>
      </c>
      <c r="L1486" s="125">
        <f>VLOOKUP($A1486,'Supporting Data'!$A$2:$BH$1679,26,FALSE)</f>
        <v>85.524818420410156</v>
      </c>
      <c r="M1486" s="125">
        <f>VLOOKUP($A1486,'Supporting Data'!$A$2:$BH$1679,53,FALSE)</f>
        <v>80.216659545898438</v>
      </c>
    </row>
    <row r="1487" spans="1:13" x14ac:dyDescent="0.3">
      <c r="A1487" s="4">
        <v>240934380</v>
      </c>
      <c r="B1487" s="3" t="s">
        <v>108</v>
      </c>
      <c r="C1487" s="3" t="s">
        <v>869</v>
      </c>
      <c r="D1487" s="125">
        <f>VLOOKUP($A1487,'Supporting Data'!$A$2:$BH$1679,5,FALSE)</f>
        <v>89.27154541015625</v>
      </c>
      <c r="E1487" s="128">
        <f>VLOOKUP($A1487,'Supporting Data'!$A$2:$BH$1679,16,FALSE)</f>
        <v>0.45812806487083441</v>
      </c>
      <c r="F1487" s="125">
        <f>VLOOKUP($A1487,'Supporting Data'!$A$2:$BH$1679,7,FALSE)</f>
        <v>88.590095520019531</v>
      </c>
      <c r="G1487" s="128">
        <f>VLOOKUP($A1487,'Supporting Data'!$A$2:$BH$1679,49,FALSE)</f>
        <v>0.29139071702957148</v>
      </c>
      <c r="H1487" s="125">
        <f>VLOOKUP($A1487,'Supporting Data'!$A$2:$BH$1679,6,FALSE)</f>
        <v>89.898361206054688</v>
      </c>
      <c r="I1487" s="128">
        <f>VLOOKUP($A1487,'Supporting Data'!$A$2:$BH$1679,22,FALSE)</f>
        <v>0.37086093425750732</v>
      </c>
      <c r="J1487" s="125">
        <f>VLOOKUP($A1487,'Supporting Data'!$A$2:$BH$1679,8,FALSE)</f>
        <v>86.856437683105469</v>
      </c>
      <c r="K1487" s="128">
        <f>VLOOKUP($A1487,'Supporting Data'!$A$2:$BH$1679,49,FALSE)</f>
        <v>0.29139071702957148</v>
      </c>
      <c r="L1487" s="125">
        <f>VLOOKUP($A1487,'Supporting Data'!$A$2:$BH$1679,26,FALSE)</f>
        <v>79.785079956054688</v>
      </c>
      <c r="M1487" s="125">
        <f>VLOOKUP($A1487,'Supporting Data'!$A$2:$BH$1679,53,FALSE)</f>
        <v>88.134674072265625</v>
      </c>
    </row>
    <row r="1488" spans="1:13" x14ac:dyDescent="0.3">
      <c r="A1488" s="4">
        <v>480693010</v>
      </c>
      <c r="B1488" s="3" t="s">
        <v>218</v>
      </c>
      <c r="C1488" s="3" t="s">
        <v>1157</v>
      </c>
      <c r="D1488" s="125">
        <f>VLOOKUP($A1488,'Supporting Data'!$A$2:$BH$1679,5,FALSE)</f>
        <v>85.31683349609375</v>
      </c>
      <c r="E1488" s="128">
        <f>VLOOKUP($A1488,'Supporting Data'!$A$2:$BH$1679,16,FALSE)</f>
        <v>0.55364805459976196</v>
      </c>
      <c r="F1488" s="125">
        <f>VLOOKUP($A1488,'Supporting Data'!$A$2:$BH$1679,7,FALSE)</f>
        <v>84.9990234375</v>
      </c>
      <c r="G1488" s="128">
        <f>VLOOKUP($A1488,'Supporting Data'!$A$2:$BH$1679,49,FALSE)</f>
        <v>0.32867133617401117</v>
      </c>
      <c r="H1488" s="125">
        <f>VLOOKUP($A1488,'Supporting Data'!$A$2:$BH$1679,6,FALSE)</f>
        <v>85.632400512695313</v>
      </c>
      <c r="I1488" s="128">
        <f>VLOOKUP($A1488,'Supporting Data'!$A$2:$BH$1679,22,FALSE)</f>
        <v>0.3888888955116272</v>
      </c>
      <c r="J1488" s="125">
        <f>VLOOKUP($A1488,'Supporting Data'!$A$2:$BH$1679,8,FALSE)</f>
        <v>83.199699401855469</v>
      </c>
      <c r="K1488" s="128">
        <f>VLOOKUP($A1488,'Supporting Data'!$A$2:$BH$1679,49,FALSE)</f>
        <v>0.32867133617401117</v>
      </c>
      <c r="L1488" s="125">
        <f>VLOOKUP($A1488,'Supporting Data'!$A$2:$BH$1679,26,FALSE)</f>
        <v>88.243644714355469</v>
      </c>
      <c r="M1488" s="125">
        <f>VLOOKUP($A1488,'Supporting Data'!$A$2:$BH$1679,53,FALSE)</f>
        <v>84.216911315917969</v>
      </c>
    </row>
    <row r="1489" spans="1:13" x14ac:dyDescent="0.3">
      <c r="A1489" s="4">
        <v>480664040</v>
      </c>
      <c r="B1489" s="3" t="s">
        <v>216</v>
      </c>
      <c r="C1489" s="3" t="s">
        <v>1134</v>
      </c>
      <c r="D1489" s="125">
        <f>VLOOKUP($A1489,'Supporting Data'!$A$2:$BH$1679,5,FALSE)</f>
        <v>87.290794372558594</v>
      </c>
      <c r="E1489" s="128">
        <f>VLOOKUP($A1489,'Supporting Data'!$A$2:$BH$1679,16,FALSE)</f>
        <v>0.49523809552192688</v>
      </c>
      <c r="F1489" s="125">
        <f>VLOOKUP($A1489,'Supporting Data'!$A$2:$BH$1679,7,FALSE)</f>
        <v>85.834709167480469</v>
      </c>
      <c r="G1489" s="128">
        <f>VLOOKUP($A1489,'Supporting Data'!$A$2:$BH$1679,49,FALSE)</f>
        <v>0.25</v>
      </c>
      <c r="H1489" s="125">
        <f>VLOOKUP($A1489,'Supporting Data'!$A$2:$BH$1679,6,FALSE)</f>
        <v>89.316802978515625</v>
      </c>
      <c r="I1489" s="128">
        <f>VLOOKUP($A1489,'Supporting Data'!$A$2:$BH$1679,22,FALSE)</f>
        <v>0.30188679695129389</v>
      </c>
      <c r="J1489" s="125">
        <f>VLOOKUP($A1489,'Supporting Data'!$A$2:$BH$1679,8,FALSE)</f>
        <v>86.07012939453125</v>
      </c>
      <c r="K1489" s="128">
        <f>VLOOKUP($A1489,'Supporting Data'!$A$2:$BH$1679,49,FALSE)</f>
        <v>0.25</v>
      </c>
      <c r="L1489" s="125">
        <f>VLOOKUP($A1489,'Supporting Data'!$A$2:$BH$1679,26,FALSE)</f>
        <v>94.587570190429688</v>
      </c>
      <c r="M1489" s="125">
        <f>VLOOKUP($A1489,'Supporting Data'!$A$2:$BH$1679,53,FALSE)</f>
        <v>95.887733459472656</v>
      </c>
    </row>
    <row r="1490" spans="1:13" x14ac:dyDescent="0.3">
      <c r="A1490" s="4">
        <v>480751050</v>
      </c>
      <c r="B1490" s="3" t="s">
        <v>224</v>
      </c>
      <c r="C1490" s="3" t="s">
        <v>1209</v>
      </c>
      <c r="D1490" s="125">
        <f>VLOOKUP($A1490,'Supporting Data'!$A$2:$BH$1679,5,FALSE)</f>
        <v>95.815498352050781</v>
      </c>
      <c r="E1490" s="128">
        <f>VLOOKUP($A1490,'Supporting Data'!$A$2:$BH$1679,16,FALSE)</f>
        <v>0.59512197971343994</v>
      </c>
      <c r="F1490" s="125">
        <f>VLOOKUP($A1490,'Supporting Data'!$A$2:$BH$1679,7,FALSE)</f>
        <v>79.79376220703125</v>
      </c>
      <c r="G1490" s="128">
        <f>VLOOKUP($A1490,'Supporting Data'!$A$2:$BH$1679,49,FALSE)</f>
        <v>0.10000000149011611</v>
      </c>
      <c r="H1490" s="125">
        <f>VLOOKUP($A1490,'Supporting Data'!$A$2:$BH$1679,6,FALSE)</f>
        <v>92.073959350585938</v>
      </c>
      <c r="I1490" s="128">
        <f>VLOOKUP($A1490,'Supporting Data'!$A$2:$BH$1679,22,FALSE)</f>
        <v>0.27906978130340582</v>
      </c>
      <c r="J1490" s="125">
        <f>VLOOKUP($A1490,'Supporting Data'!$A$2:$BH$1679,8,FALSE)</f>
        <v>82.317459106445313</v>
      </c>
      <c r="K1490" s="128">
        <f>VLOOKUP($A1490,'Supporting Data'!$A$2:$BH$1679,49,FALSE)</f>
        <v>0.10000000149011611</v>
      </c>
      <c r="L1490" s="125">
        <f>VLOOKUP($A1490,'Supporting Data'!$A$2:$BH$1679,26,FALSE)</f>
        <v>88.243644714355469</v>
      </c>
      <c r="M1490" s="125">
        <f>VLOOKUP($A1490,'Supporting Data'!$A$2:$BH$1679,53,FALSE)</f>
        <v>82.464225769042969</v>
      </c>
    </row>
    <row r="1491" spans="1:13" x14ac:dyDescent="0.3">
      <c r="A1491" s="4">
        <v>240934110</v>
      </c>
      <c r="B1491" s="3" t="s">
        <v>108</v>
      </c>
      <c r="C1491" s="3" t="s">
        <v>862</v>
      </c>
      <c r="D1491" s="125">
        <f>VLOOKUP($A1491,'Supporting Data'!$A$2:$BH$1679,5,FALSE)</f>
        <v>84.577049255371094</v>
      </c>
      <c r="E1491" s="128">
        <f>VLOOKUP($A1491,'Supporting Data'!$A$2:$BH$1679,16,FALSE)</f>
        <v>0.6654929518699646</v>
      </c>
      <c r="F1491" s="125">
        <f>VLOOKUP($A1491,'Supporting Data'!$A$2:$BH$1679,7,FALSE)</f>
        <v>85.099342346191406</v>
      </c>
      <c r="G1491" s="128">
        <f>VLOOKUP($A1491,'Supporting Data'!$A$2:$BH$1679,49,FALSE)</f>
        <v>0.35955056548118591</v>
      </c>
      <c r="H1491" s="125">
        <f>VLOOKUP($A1491,'Supporting Data'!$A$2:$BH$1679,6,FALSE)</f>
        <v>87.129508972167969</v>
      </c>
      <c r="I1491" s="128">
        <f>VLOOKUP($A1491,'Supporting Data'!$A$2:$BH$1679,22,FALSE)</f>
        <v>0.47777777910232538</v>
      </c>
      <c r="J1491" s="125">
        <f>VLOOKUP($A1491,'Supporting Data'!$A$2:$BH$1679,8,FALSE)</f>
        <v>84.853179931640625</v>
      </c>
      <c r="K1491" s="128">
        <f>VLOOKUP($A1491,'Supporting Data'!$A$2:$BH$1679,49,FALSE)</f>
        <v>0.35955056548118591</v>
      </c>
      <c r="L1491" s="125">
        <f>VLOOKUP($A1491,'Supporting Data'!$A$2:$BH$1679,26,FALSE)</f>
        <v>84.618545532226563</v>
      </c>
      <c r="M1491" s="125">
        <f>VLOOKUP($A1491,'Supporting Data'!$A$2:$BH$1679,53,FALSE)</f>
        <v>83.660171508789063</v>
      </c>
    </row>
    <row r="1492" spans="1:13" x14ac:dyDescent="0.3">
      <c r="A1492" s="4">
        <v>391413120</v>
      </c>
      <c r="B1492" s="3" t="s">
        <v>175</v>
      </c>
      <c r="C1492" s="3" t="s">
        <v>1033</v>
      </c>
      <c r="D1492" s="125">
        <f>VLOOKUP($A1492,'Supporting Data'!$A$2:$BH$1679,5,FALSE)</f>
        <v>82.522140502929688</v>
      </c>
      <c r="E1492" s="128">
        <f>VLOOKUP($A1492,'Supporting Data'!$A$2:$BH$1679,16,FALSE)</f>
        <v>0.42249241471290588</v>
      </c>
      <c r="F1492" s="125">
        <f>VLOOKUP($A1492,'Supporting Data'!$A$2:$BH$1679,7,FALSE)</f>
        <v>83.641036987304688</v>
      </c>
      <c r="G1492" s="128">
        <f>VLOOKUP($A1492,'Supporting Data'!$A$2:$BH$1679,49,FALSE)</f>
        <v>0.21808511018753049</v>
      </c>
      <c r="H1492" s="125">
        <f>VLOOKUP($A1492,'Supporting Data'!$A$2:$BH$1679,6,FALSE)</f>
        <v>83.010643005371094</v>
      </c>
      <c r="I1492" s="128">
        <f>VLOOKUP($A1492,'Supporting Data'!$A$2:$BH$1679,22,FALSE)</f>
        <v>0.3174603283405304</v>
      </c>
      <c r="J1492" s="125">
        <f>VLOOKUP($A1492,'Supporting Data'!$A$2:$BH$1679,8,FALSE)</f>
        <v>85.555618286132813</v>
      </c>
      <c r="K1492" s="128">
        <f>VLOOKUP($A1492,'Supporting Data'!$A$2:$BH$1679,49,FALSE)</f>
        <v>0.21808511018753049</v>
      </c>
      <c r="L1492" s="125">
        <f>VLOOKUP($A1492,'Supporting Data'!$A$2:$BH$1679,26,FALSE)</f>
        <v>81.89971923828125</v>
      </c>
      <c r="M1492" s="125">
        <f>VLOOKUP($A1492,'Supporting Data'!$A$2:$BH$1679,53,FALSE)</f>
        <v>81.041458129882813</v>
      </c>
    </row>
    <row r="1493" spans="1:13" x14ac:dyDescent="0.3">
      <c r="A1493" s="4">
        <v>480776130</v>
      </c>
      <c r="B1493" s="3" t="s">
        <v>225</v>
      </c>
      <c r="C1493" s="3" t="s">
        <v>1231</v>
      </c>
      <c r="D1493" s="125">
        <f>VLOOKUP($A1493,'Supporting Data'!$A$2:$BH$1679,5,FALSE)</f>
        <v>88.604057312011719</v>
      </c>
      <c r="E1493" s="128">
        <f>VLOOKUP($A1493,'Supporting Data'!$A$2:$BH$1679,16,FALSE)</f>
        <v>0.359375</v>
      </c>
      <c r="F1493" s="125">
        <f>VLOOKUP($A1493,'Supporting Data'!$A$2:$BH$1679,7,FALSE)</f>
        <v>86.492271423339844</v>
      </c>
      <c r="G1493" s="128">
        <f>VLOOKUP($A1493,'Supporting Data'!$A$2:$BH$1679,49,FALSE)</f>
        <v>0.1806451678276062</v>
      </c>
      <c r="H1493" s="125">
        <f>VLOOKUP($A1493,'Supporting Data'!$A$2:$BH$1679,6,FALSE)</f>
        <v>89.894691467285156</v>
      </c>
      <c r="I1493" s="128">
        <f>VLOOKUP($A1493,'Supporting Data'!$A$2:$BH$1679,22,FALSE)</f>
        <v>0.32258063554763788</v>
      </c>
      <c r="J1493" s="125">
        <f>VLOOKUP($A1493,'Supporting Data'!$A$2:$BH$1679,8,FALSE)</f>
        <v>87.107521057128906</v>
      </c>
      <c r="K1493" s="128">
        <f>VLOOKUP($A1493,'Supporting Data'!$A$2:$BH$1679,49,FALSE)</f>
        <v>0.1806451678276062</v>
      </c>
      <c r="L1493" s="125">
        <f>VLOOKUP($A1493,'Supporting Data'!$A$2:$BH$1679,26,FALSE)</f>
        <v>88.243644714355469</v>
      </c>
      <c r="M1493" s="125">
        <f>VLOOKUP($A1493,'Supporting Data'!$A$2:$BH$1679,53,FALSE)</f>
        <v>85.722152709960938</v>
      </c>
    </row>
    <row r="1494" spans="1:13" x14ac:dyDescent="0.3">
      <c r="A1494" s="4">
        <v>940784060</v>
      </c>
      <c r="B1494" s="3" t="s">
        <v>437</v>
      </c>
      <c r="C1494" s="3" t="s">
        <v>1751</v>
      </c>
      <c r="D1494" s="125">
        <f>VLOOKUP($A1494,'Supporting Data'!$A$2:$BH$1679,5,FALSE)</f>
        <v>78.08526611328125</v>
      </c>
      <c r="E1494" s="128">
        <f>VLOOKUP($A1494,'Supporting Data'!$A$2:$BH$1679,16,FALSE)</f>
        <v>0.43103447556495672</v>
      </c>
      <c r="F1494" s="125">
        <f>VLOOKUP($A1494,'Supporting Data'!$A$2:$BH$1679,7,FALSE)</f>
        <v>77.786956787109375</v>
      </c>
      <c r="G1494" s="128">
        <f>VLOOKUP($A1494,'Supporting Data'!$A$2:$BH$1679,49,FALSE)</f>
        <v>0.20863309502601621</v>
      </c>
      <c r="H1494" s="125">
        <f>VLOOKUP($A1494,'Supporting Data'!$A$2:$BH$1679,6,FALSE)</f>
        <v>81.322311401367188</v>
      </c>
      <c r="I1494" s="128">
        <f>VLOOKUP($A1494,'Supporting Data'!$A$2:$BH$1679,22,FALSE)</f>
        <v>0.33093523979187012</v>
      </c>
      <c r="J1494" s="125">
        <f>VLOOKUP($A1494,'Supporting Data'!$A$2:$BH$1679,8,FALSE)</f>
        <v>79.704742431640625</v>
      </c>
      <c r="K1494" s="128">
        <f>VLOOKUP($A1494,'Supporting Data'!$A$2:$BH$1679,49,FALSE)</f>
        <v>0.20863309502601621</v>
      </c>
      <c r="L1494" s="125">
        <f>VLOOKUP($A1494,'Supporting Data'!$A$2:$BH$1679,26,FALSE)</f>
        <v>86.733184814453125</v>
      </c>
      <c r="M1494" s="125">
        <f>VLOOKUP($A1494,'Supporting Data'!$A$2:$BH$1679,53,FALSE)</f>
        <v>79.989845275878906</v>
      </c>
    </row>
    <row r="1495" spans="1:13" x14ac:dyDescent="0.3">
      <c r="A1495" s="4">
        <v>391414270</v>
      </c>
      <c r="B1495" s="3" t="s">
        <v>175</v>
      </c>
      <c r="C1495" s="3" t="s">
        <v>1044</v>
      </c>
      <c r="D1495" s="125">
        <f>VLOOKUP($A1495,'Supporting Data'!$A$2:$BH$1679,5,FALSE)</f>
        <v>82.149742126464844</v>
      </c>
      <c r="E1495" s="128">
        <f>VLOOKUP($A1495,'Supporting Data'!$A$2:$BH$1679,16,FALSE)</f>
        <v>0.64971750974655151</v>
      </c>
      <c r="F1495" s="125">
        <f>VLOOKUP($A1495,'Supporting Data'!$A$2:$BH$1679,7,FALSE)</f>
        <v>88.222923278808594</v>
      </c>
      <c r="G1495" s="128">
        <f>VLOOKUP($A1495,'Supporting Data'!$A$2:$BH$1679,49,FALSE)</f>
        <v>0.38181817531585688</v>
      </c>
      <c r="H1495" s="125">
        <f>VLOOKUP($A1495,'Supporting Data'!$A$2:$BH$1679,6,FALSE)</f>
        <v>86.336051940917969</v>
      </c>
      <c r="I1495" s="128">
        <f>VLOOKUP($A1495,'Supporting Data'!$A$2:$BH$1679,22,FALSE)</f>
        <v>0.41818180680274958</v>
      </c>
      <c r="J1495" s="125">
        <f>VLOOKUP($A1495,'Supporting Data'!$A$2:$BH$1679,8,FALSE)</f>
        <v>89.502487182617188</v>
      </c>
      <c r="K1495" s="128">
        <f>VLOOKUP($A1495,'Supporting Data'!$A$2:$BH$1679,49,FALSE)</f>
        <v>0.38181817531585688</v>
      </c>
      <c r="L1495" s="125">
        <f>VLOOKUP($A1495,'Supporting Data'!$A$2:$BH$1679,26,FALSE)</f>
        <v>89.452011108398438</v>
      </c>
      <c r="M1495" s="125">
        <f>VLOOKUP($A1495,'Supporting Data'!$A$2:$BH$1679,53,FALSE)</f>
        <v>87.557319641113281</v>
      </c>
    </row>
    <row r="1496" spans="1:13" x14ac:dyDescent="0.3">
      <c r="A1496" s="4">
        <v>480776020</v>
      </c>
      <c r="B1496" s="3" t="s">
        <v>225</v>
      </c>
      <c r="C1496" s="3" t="s">
        <v>1223</v>
      </c>
      <c r="D1496" s="125">
        <f>VLOOKUP($A1496,'Supporting Data'!$A$2:$BH$1679,5,FALSE)</f>
        <v>87.53955078125</v>
      </c>
      <c r="E1496" s="128">
        <f>VLOOKUP($A1496,'Supporting Data'!$A$2:$BH$1679,16,FALSE)</f>
        <v>0.4479166567325592</v>
      </c>
      <c r="F1496" s="125">
        <f>VLOOKUP($A1496,'Supporting Data'!$A$2:$BH$1679,7,FALSE)</f>
        <v>85.453971862792969</v>
      </c>
      <c r="G1496" s="128">
        <f>VLOOKUP($A1496,'Supporting Data'!$A$2:$BH$1679,49,FALSE)</f>
        <v>0.28985506296157842</v>
      </c>
      <c r="H1496" s="125">
        <f>VLOOKUP($A1496,'Supporting Data'!$A$2:$BH$1679,6,FALSE)</f>
        <v>87.6099853515625</v>
      </c>
      <c r="I1496" s="128">
        <f>VLOOKUP($A1496,'Supporting Data'!$A$2:$BH$1679,22,FALSE)</f>
        <v>0.35507246851921082</v>
      </c>
      <c r="J1496" s="125">
        <f>VLOOKUP($A1496,'Supporting Data'!$A$2:$BH$1679,8,FALSE)</f>
        <v>87.024612426757813</v>
      </c>
      <c r="K1496" s="128">
        <f>VLOOKUP($A1496,'Supporting Data'!$A$2:$BH$1679,49,FALSE)</f>
        <v>0.28985506296157842</v>
      </c>
      <c r="L1496" s="125">
        <f>VLOOKUP($A1496,'Supporting Data'!$A$2:$BH$1679,26,FALSE)</f>
        <v>94.285484313964844</v>
      </c>
      <c r="M1496" s="125">
        <f>VLOOKUP($A1496,'Supporting Data'!$A$2:$BH$1679,53,FALSE)</f>
        <v>91.145172119140625</v>
      </c>
    </row>
    <row r="1497" spans="1:13" x14ac:dyDescent="0.3">
      <c r="A1497" s="4">
        <v>500013070</v>
      </c>
      <c r="B1497" s="3" t="s">
        <v>254</v>
      </c>
      <c r="C1497" s="3" t="s">
        <v>1318</v>
      </c>
      <c r="D1497" s="125">
        <f>VLOOKUP($A1497,'Supporting Data'!$A$2:$BH$1679,5,FALSE)</f>
        <v>79.822097778320313</v>
      </c>
      <c r="E1497" s="128">
        <f>VLOOKUP($A1497,'Supporting Data'!$A$2:$BH$1679,16,FALSE)</f>
        <v>0.42039355635643011</v>
      </c>
      <c r="F1497" s="125">
        <f>VLOOKUP($A1497,'Supporting Data'!$A$2:$BH$1679,7,FALSE)</f>
        <v>81.779769897460938</v>
      </c>
      <c r="G1497" s="128">
        <f>VLOOKUP($A1497,'Supporting Data'!$A$2:$BH$1679,49,FALSE)</f>
        <v>0.1770334988832474</v>
      </c>
      <c r="H1497" s="125">
        <f>VLOOKUP($A1497,'Supporting Data'!$A$2:$BH$1679,6,FALSE)</f>
        <v>79.767745971679688</v>
      </c>
      <c r="I1497" s="128">
        <f>VLOOKUP($A1497,'Supporting Data'!$A$2:$BH$1679,22,FALSE)</f>
        <v>0.23444975912570951</v>
      </c>
      <c r="J1497" s="125">
        <f>VLOOKUP($A1497,'Supporting Data'!$A$2:$BH$1679,8,FALSE)</f>
        <v>81.361778259277344</v>
      </c>
      <c r="K1497" s="128">
        <f>VLOOKUP($A1497,'Supporting Data'!$A$2:$BH$1679,49,FALSE)</f>
        <v>0.1770334988832474</v>
      </c>
      <c r="L1497" s="125">
        <f>VLOOKUP($A1497,'Supporting Data'!$A$2:$BH$1679,26,FALSE)</f>
        <v>82.201812744140625</v>
      </c>
      <c r="M1497" s="125">
        <f>VLOOKUP($A1497,'Supporting Data'!$A$2:$BH$1679,53,FALSE)</f>
        <v>79.226905822753906</v>
      </c>
    </row>
    <row r="1498" spans="1:13" x14ac:dyDescent="0.3">
      <c r="A1498" s="4">
        <v>830055090</v>
      </c>
      <c r="B1498" s="3" t="s">
        <v>395</v>
      </c>
      <c r="C1498" s="3" t="s">
        <v>1625</v>
      </c>
      <c r="D1498" s="125">
        <f>VLOOKUP($A1498,'Supporting Data'!$A$2:$BH$1679,5,FALSE)</f>
        <v>81.331291198730469</v>
      </c>
      <c r="E1498" s="128">
        <f>VLOOKUP($A1498,'Supporting Data'!$A$2:$BH$1679,16,FALSE)</f>
        <v>0.44541484117507929</v>
      </c>
      <c r="F1498" s="125">
        <f>VLOOKUP($A1498,'Supporting Data'!$A$2:$BH$1679,7,FALSE)</f>
        <v>83.118179321289063</v>
      </c>
      <c r="G1498" s="128">
        <f>VLOOKUP($A1498,'Supporting Data'!$A$2:$BH$1679,49,FALSE)</f>
        <v>0.22330096364021301</v>
      </c>
      <c r="H1498" s="125">
        <f>VLOOKUP($A1498,'Supporting Data'!$A$2:$BH$1679,6,FALSE)</f>
        <v>80.185829162597656</v>
      </c>
      <c r="I1498" s="128">
        <f>VLOOKUP($A1498,'Supporting Data'!$A$2:$BH$1679,22,FALSE)</f>
        <v>0.26213592290878301</v>
      </c>
      <c r="J1498" s="125">
        <f>VLOOKUP($A1498,'Supporting Data'!$A$2:$BH$1679,8,FALSE)</f>
        <v>82.581977844238281</v>
      </c>
      <c r="K1498" s="128">
        <f>VLOOKUP($A1498,'Supporting Data'!$A$2:$BH$1679,49,FALSE)</f>
        <v>0.22330096364021301</v>
      </c>
      <c r="L1498" s="125">
        <f>VLOOKUP($A1498,'Supporting Data'!$A$2:$BH$1679,26,FALSE)</f>
        <v>82.201812744140625</v>
      </c>
      <c r="M1498" s="125">
        <f>VLOOKUP($A1498,'Supporting Data'!$A$2:$BH$1679,53,FALSE)</f>
        <v>82.010589599609375</v>
      </c>
    </row>
    <row r="1499" spans="1:13" x14ac:dyDescent="0.3">
      <c r="A1499" s="4">
        <v>830055040</v>
      </c>
      <c r="B1499" s="3" t="s">
        <v>395</v>
      </c>
      <c r="C1499" s="3" t="s">
        <v>1622</v>
      </c>
      <c r="D1499" s="125">
        <f>VLOOKUP($A1499,'Supporting Data'!$A$2:$BH$1679,5,FALSE)</f>
        <v>85.884109497070313</v>
      </c>
      <c r="E1499" s="128">
        <f>VLOOKUP($A1499,'Supporting Data'!$A$2:$BH$1679,16,FALSE)</f>
        <v>0.64171123504638672</v>
      </c>
      <c r="F1499" s="125">
        <f>VLOOKUP($A1499,'Supporting Data'!$A$2:$BH$1679,7,FALSE)</f>
        <v>86.385848999023438</v>
      </c>
      <c r="G1499" s="128">
        <f>VLOOKUP($A1499,'Supporting Data'!$A$2:$BH$1679,49,FALSE)</f>
        <v>0.34722220897674561</v>
      </c>
      <c r="H1499" s="125">
        <f>VLOOKUP($A1499,'Supporting Data'!$A$2:$BH$1679,6,FALSE)</f>
        <v>86.532318115234375</v>
      </c>
      <c r="I1499" s="128">
        <f>VLOOKUP($A1499,'Supporting Data'!$A$2:$BH$1679,22,FALSE)</f>
        <v>0.3888888955116272</v>
      </c>
      <c r="J1499" s="125">
        <f>VLOOKUP($A1499,'Supporting Data'!$A$2:$BH$1679,8,FALSE)</f>
        <v>84.991363525390625</v>
      </c>
      <c r="K1499" s="128">
        <f>VLOOKUP($A1499,'Supporting Data'!$A$2:$BH$1679,49,FALSE)</f>
        <v>0.34722220897674561</v>
      </c>
      <c r="L1499" s="125">
        <f>VLOOKUP($A1499,'Supporting Data'!$A$2:$BH$1679,26,FALSE)</f>
        <v>81.597625732421875</v>
      </c>
      <c r="M1499" s="125">
        <f>VLOOKUP($A1499,'Supporting Data'!$A$2:$BH$1679,53,FALSE)</f>
        <v>80.196044921875</v>
      </c>
    </row>
    <row r="1500" spans="1:13" x14ac:dyDescent="0.3">
      <c r="A1500" s="4">
        <v>480773070</v>
      </c>
      <c r="B1500" s="3" t="s">
        <v>225</v>
      </c>
      <c r="C1500" s="3" t="s">
        <v>1214</v>
      </c>
      <c r="D1500" s="125">
        <f>VLOOKUP($A1500,'Supporting Data'!$A$2:$BH$1679,5,FALSE)</f>
        <v>83.706771850585938</v>
      </c>
      <c r="E1500" s="128">
        <f>VLOOKUP($A1500,'Supporting Data'!$A$2:$BH$1679,16,FALSE)</f>
        <v>0.43999999761581421</v>
      </c>
      <c r="F1500" s="125">
        <f>VLOOKUP($A1500,'Supporting Data'!$A$2:$BH$1679,7,FALSE)</f>
        <v>78.476806640625</v>
      </c>
      <c r="G1500" s="128">
        <f>VLOOKUP($A1500,'Supporting Data'!$A$2:$BH$1679,49,FALSE)</f>
        <v>0.1642710417509079</v>
      </c>
      <c r="H1500" s="125">
        <f>VLOOKUP($A1500,'Supporting Data'!$A$2:$BH$1679,6,FALSE)</f>
        <v>83.837722778320313</v>
      </c>
      <c r="I1500" s="128">
        <f>VLOOKUP($A1500,'Supporting Data'!$A$2:$BH$1679,22,FALSE)</f>
        <v>0.33469387888908392</v>
      </c>
      <c r="J1500" s="125">
        <f>VLOOKUP($A1500,'Supporting Data'!$A$2:$BH$1679,8,FALSE)</f>
        <v>78.19476318359375</v>
      </c>
      <c r="K1500" s="128">
        <f>VLOOKUP($A1500,'Supporting Data'!$A$2:$BH$1679,49,FALSE)</f>
        <v>0.1642710417509079</v>
      </c>
      <c r="L1500" s="125">
        <f>VLOOKUP($A1500,'Supporting Data'!$A$2:$BH$1679,26,FALSE)</f>
        <v>89.452011108398438</v>
      </c>
      <c r="M1500" s="125">
        <f>VLOOKUP($A1500,'Supporting Data'!$A$2:$BH$1679,53,FALSE)</f>
        <v>84.876739501953125</v>
      </c>
    </row>
    <row r="1501" spans="1:13" x14ac:dyDescent="0.3">
      <c r="A1501" s="4">
        <v>480694040</v>
      </c>
      <c r="B1501" s="3" t="s">
        <v>218</v>
      </c>
      <c r="C1501" s="3" t="s">
        <v>1158</v>
      </c>
      <c r="D1501" s="125">
        <f>VLOOKUP($A1501,'Supporting Data'!$A$2:$BH$1679,5,FALSE)</f>
        <v>87.590927124023438</v>
      </c>
      <c r="E1501" s="128">
        <f>VLOOKUP($A1501,'Supporting Data'!$A$2:$BH$1679,16,FALSE)</f>
        <v>0.5604395866394043</v>
      </c>
      <c r="F1501" s="125">
        <f>VLOOKUP($A1501,'Supporting Data'!$A$2:$BH$1679,7,FALSE)</f>
        <v>89.922988891601563</v>
      </c>
      <c r="G1501" s="128">
        <f>VLOOKUP($A1501,'Supporting Data'!$A$2:$BH$1679,49,FALSE)</f>
        <v>0.380952388048172</v>
      </c>
      <c r="H1501" s="125">
        <f>VLOOKUP($A1501,'Supporting Data'!$A$2:$BH$1679,6,FALSE)</f>
        <v>85.37847900390625</v>
      </c>
      <c r="I1501" s="128">
        <f>VLOOKUP($A1501,'Supporting Data'!$A$2:$BH$1679,22,FALSE)</f>
        <v>0.46428570151329041</v>
      </c>
      <c r="J1501" s="125">
        <f>VLOOKUP($A1501,'Supporting Data'!$A$2:$BH$1679,8,FALSE)</f>
        <v>85.798553466796875</v>
      </c>
      <c r="K1501" s="128">
        <f>VLOOKUP($A1501,'Supporting Data'!$A$2:$BH$1679,49,FALSE)</f>
        <v>0.380952388048172</v>
      </c>
      <c r="L1501" s="125">
        <f>VLOOKUP($A1501,'Supporting Data'!$A$2:$BH$1679,26,FALSE)</f>
        <v>81.89971923828125</v>
      </c>
      <c r="M1501" s="125">
        <f>VLOOKUP($A1501,'Supporting Data'!$A$2:$BH$1679,53,FALSE)</f>
        <v>84.608688354492188</v>
      </c>
    </row>
    <row r="1502" spans="1:13" x14ac:dyDescent="0.3">
      <c r="A1502" s="4">
        <v>720744120</v>
      </c>
      <c r="B1502" s="3" t="s">
        <v>344</v>
      </c>
      <c r="C1502" s="3" t="s">
        <v>1158</v>
      </c>
      <c r="D1502" s="125">
        <f>VLOOKUP($A1502,'Supporting Data'!$A$2:$BH$1679,5,FALSE)</f>
        <v>102.0978927612305</v>
      </c>
      <c r="E1502" s="128">
        <f>VLOOKUP($A1502,'Supporting Data'!$A$2:$BH$1679,16,FALSE)</f>
        <v>0.83333331346511841</v>
      </c>
      <c r="F1502" s="125">
        <f>VLOOKUP($A1502,'Supporting Data'!$A$2:$BH$1679,7,FALSE)</f>
        <v>99.826637268066406</v>
      </c>
      <c r="G1502" s="128">
        <f>VLOOKUP($A1502,'Supporting Data'!$A$2:$BH$1679,49,FALSE)</f>
        <v>0.79629629850387573</v>
      </c>
      <c r="H1502" s="125">
        <f>VLOOKUP($A1502,'Supporting Data'!$A$2:$BH$1679,6,FALSE)</f>
        <v>103.77150726318359</v>
      </c>
      <c r="I1502" s="128">
        <f>VLOOKUP($A1502,'Supporting Data'!$A$2:$BH$1679,22,FALSE)</f>
        <v>0.83333331346511841</v>
      </c>
      <c r="J1502" s="125">
        <f>VLOOKUP($A1502,'Supporting Data'!$A$2:$BH$1679,8,FALSE)</f>
        <v>101.81406402587891</v>
      </c>
      <c r="K1502" s="128">
        <f>VLOOKUP($A1502,'Supporting Data'!$A$2:$BH$1679,49,FALSE)</f>
        <v>0.79629629850387573</v>
      </c>
      <c r="L1502" s="125">
        <f>VLOOKUP($A1502,'Supporting Data'!$A$2:$BH$1679,26,FALSE)</f>
        <v>96.702217102050781</v>
      </c>
      <c r="M1502" s="125">
        <f>VLOOKUP($A1502,'Supporting Data'!$A$2:$BH$1679,53,FALSE)</f>
        <v>99.063186645507813</v>
      </c>
    </row>
    <row r="1503" spans="1:13" x14ac:dyDescent="0.3">
      <c r="A1503" s="4">
        <v>511531050</v>
      </c>
      <c r="B1503" s="3" t="s">
        <v>267</v>
      </c>
      <c r="C1503" s="3" t="s">
        <v>1362</v>
      </c>
      <c r="D1503" s="125">
        <f>VLOOKUP($A1503,'Supporting Data'!$A$2:$BH$1679,5,FALSE)</f>
        <v>84.086776733398438</v>
      </c>
      <c r="E1503" s="128">
        <f>VLOOKUP($A1503,'Supporting Data'!$A$2:$BH$1679,16,FALSE)</f>
        <v>0.35555556416511541</v>
      </c>
      <c r="F1503" s="125">
        <f>VLOOKUP($A1503,'Supporting Data'!$A$2:$BH$1679,7,FALSE)</f>
        <v>76.841293334960938</v>
      </c>
      <c r="G1503" s="128">
        <f>VLOOKUP($A1503,'Supporting Data'!$A$2:$BH$1679,49,FALSE)</f>
        <v>0.1379310339689255</v>
      </c>
      <c r="H1503" s="125">
        <f>VLOOKUP($A1503,'Supporting Data'!$A$2:$BH$1679,6,FALSE)</f>
        <v>84.891426086425781</v>
      </c>
      <c r="I1503" s="128">
        <f>VLOOKUP($A1503,'Supporting Data'!$A$2:$BH$1679,22,FALSE)</f>
        <v>0.2222222238779068</v>
      </c>
      <c r="J1503" s="125">
        <f>VLOOKUP($A1503,'Supporting Data'!$A$2:$BH$1679,8,FALSE)</f>
        <v>80.188621520996094</v>
      </c>
      <c r="K1503" s="128">
        <f>VLOOKUP($A1503,'Supporting Data'!$A$2:$BH$1679,49,FALSE)</f>
        <v>0.1379310339689255</v>
      </c>
      <c r="L1503" s="125">
        <f>VLOOKUP($A1503,'Supporting Data'!$A$2:$BH$1679,26,FALSE)</f>
        <v>82.805992126464844</v>
      </c>
      <c r="M1503" s="125">
        <f>VLOOKUP($A1503,'Supporting Data'!$A$2:$BH$1679,53,FALSE)</f>
        <v>71.329513549804688</v>
      </c>
    </row>
    <row r="1504" spans="1:13" x14ac:dyDescent="0.3">
      <c r="A1504" s="4">
        <v>480774060</v>
      </c>
      <c r="B1504" s="3" t="s">
        <v>225</v>
      </c>
      <c r="C1504" s="3" t="s">
        <v>1216</v>
      </c>
      <c r="D1504" s="125">
        <f>VLOOKUP($A1504,'Supporting Data'!$A$2:$BH$1679,5,FALSE)</f>
        <v>86.219963073730469</v>
      </c>
      <c r="E1504" s="128">
        <f>VLOOKUP($A1504,'Supporting Data'!$A$2:$BH$1679,16,FALSE)</f>
        <v>0.43312102556228638</v>
      </c>
      <c r="F1504" s="125">
        <f>VLOOKUP($A1504,'Supporting Data'!$A$2:$BH$1679,7,FALSE)</f>
        <v>86.902359008789063</v>
      </c>
      <c r="G1504" s="128">
        <f>VLOOKUP($A1504,'Supporting Data'!$A$2:$BH$1679,49,FALSE)</f>
        <v>0.12048193067312241</v>
      </c>
      <c r="H1504" s="125">
        <f>VLOOKUP($A1504,'Supporting Data'!$A$2:$BH$1679,6,FALSE)</f>
        <v>84.280540466308594</v>
      </c>
      <c r="I1504" s="128">
        <f>VLOOKUP($A1504,'Supporting Data'!$A$2:$BH$1679,22,FALSE)</f>
        <v>0.2317073196172714</v>
      </c>
      <c r="J1504" s="125">
        <f>VLOOKUP($A1504,'Supporting Data'!$A$2:$BH$1679,8,FALSE)</f>
        <v>84.111495971679688</v>
      </c>
      <c r="K1504" s="128">
        <f>VLOOKUP($A1504,'Supporting Data'!$A$2:$BH$1679,49,FALSE)</f>
        <v>0.12048193067312241</v>
      </c>
      <c r="L1504" s="125">
        <f>VLOOKUP($A1504,'Supporting Data'!$A$2:$BH$1679,26,FALSE)</f>
        <v>86.431098937988281</v>
      </c>
      <c r="M1504" s="125">
        <f>VLOOKUP($A1504,'Supporting Data'!$A$2:$BH$1679,53,FALSE)</f>
        <v>85.495338439941406</v>
      </c>
    </row>
    <row r="1505" spans="1:13" x14ac:dyDescent="0.3">
      <c r="A1505" s="4">
        <v>961116040</v>
      </c>
      <c r="B1505" s="3" t="s">
        <v>460</v>
      </c>
      <c r="C1505" s="3" t="s">
        <v>1915</v>
      </c>
      <c r="D1505" s="125">
        <f>VLOOKUP($A1505,'Supporting Data'!$A$2:$BH$1679,5,FALSE)</f>
        <v>89.364250183105469</v>
      </c>
      <c r="E1505" s="128">
        <f>VLOOKUP($A1505,'Supporting Data'!$A$2:$BH$1679,16,FALSE)</f>
        <v>0.1217391267418861</v>
      </c>
      <c r="F1505" s="125">
        <f>VLOOKUP($A1505,'Supporting Data'!$A$2:$BH$1679,7,FALSE)</f>
        <v>82.302238464355469</v>
      </c>
      <c r="G1505" s="128">
        <f>VLOOKUP($A1505,'Supporting Data'!$A$2:$BH$1679,49,FALSE)</f>
        <v>2.6086956262588501E-2</v>
      </c>
      <c r="H1505" s="125">
        <f>VLOOKUP($A1505,'Supporting Data'!$A$2:$BH$1679,6,FALSE)</f>
        <v>90.988777160644531</v>
      </c>
      <c r="I1505" s="128">
        <f>VLOOKUP($A1505,'Supporting Data'!$A$2:$BH$1679,22,FALSE)</f>
        <v>0.1217391267418861</v>
      </c>
      <c r="J1505" s="125">
        <f>VLOOKUP($A1505,'Supporting Data'!$A$2:$BH$1679,8,FALSE)</f>
        <v>85.29803466796875</v>
      </c>
      <c r="K1505" s="128">
        <f>VLOOKUP($A1505,'Supporting Data'!$A$2:$BH$1679,49,FALSE)</f>
        <v>2.6086956262588501E-2</v>
      </c>
      <c r="L1505" s="125">
        <f>VLOOKUP($A1505,'Supporting Data'!$A$2:$BH$1679,26,FALSE)</f>
        <v>89.754104614257813</v>
      </c>
      <c r="M1505" s="125">
        <f>VLOOKUP($A1505,'Supporting Data'!$A$2:$BH$1679,53,FALSE)</f>
        <v>90.114181518554688</v>
      </c>
    </row>
    <row r="1506" spans="1:13" x14ac:dyDescent="0.3">
      <c r="A1506" s="4">
        <v>240903050</v>
      </c>
      <c r="B1506" s="3" t="s">
        <v>106</v>
      </c>
      <c r="C1506" s="3" t="s">
        <v>836</v>
      </c>
      <c r="D1506" s="125">
        <f>VLOOKUP($A1506,'Supporting Data'!$A$2:$BH$1679,5,FALSE)</f>
        <v>83.228713989257813</v>
      </c>
      <c r="E1506" s="128">
        <f>VLOOKUP($A1506,'Supporting Data'!$A$2:$BH$1679,16,FALSE)</f>
        <v>0.51838237047195435</v>
      </c>
      <c r="F1506" s="125">
        <f>VLOOKUP($A1506,'Supporting Data'!$A$2:$BH$1679,7,FALSE)</f>
        <v>77.225288391113281</v>
      </c>
      <c r="G1506" s="128">
        <f>VLOOKUP($A1506,'Supporting Data'!$A$2:$BH$1679,49,FALSE)</f>
        <v>0.18848167359828949</v>
      </c>
      <c r="H1506" s="125">
        <f>VLOOKUP($A1506,'Supporting Data'!$A$2:$BH$1679,6,FALSE)</f>
        <v>83.108726501464844</v>
      </c>
      <c r="I1506" s="128">
        <f>VLOOKUP($A1506,'Supporting Data'!$A$2:$BH$1679,22,FALSE)</f>
        <v>0.28947368264198298</v>
      </c>
      <c r="J1506" s="125">
        <f>VLOOKUP($A1506,'Supporting Data'!$A$2:$BH$1679,8,FALSE)</f>
        <v>78.125205993652344</v>
      </c>
      <c r="K1506" s="128">
        <f>VLOOKUP($A1506,'Supporting Data'!$A$2:$BH$1679,49,FALSE)</f>
        <v>0.18848167359828949</v>
      </c>
      <c r="L1506" s="125">
        <f>VLOOKUP($A1506,'Supporting Data'!$A$2:$BH$1679,26,FALSE)</f>
        <v>84.920639038085938</v>
      </c>
      <c r="M1506" s="125">
        <f>VLOOKUP($A1506,'Supporting Data'!$A$2:$BH$1679,53,FALSE)</f>
        <v>82.154922485351563</v>
      </c>
    </row>
    <row r="1507" spans="1:13" x14ac:dyDescent="0.3">
      <c r="A1507" s="4">
        <v>480694080</v>
      </c>
      <c r="B1507" s="3" t="s">
        <v>218</v>
      </c>
      <c r="C1507" s="3" t="s">
        <v>1160</v>
      </c>
      <c r="D1507" s="125">
        <f>VLOOKUP($A1507,'Supporting Data'!$A$2:$BH$1679,5,FALSE)</f>
        <v>85.832931518554688</v>
      </c>
      <c r="E1507" s="128">
        <f>VLOOKUP($A1507,'Supporting Data'!$A$2:$BH$1679,16,FALSE)</f>
        <v>0.58823531866073608</v>
      </c>
      <c r="F1507" s="125">
        <f>VLOOKUP($A1507,'Supporting Data'!$A$2:$BH$1679,7,FALSE)</f>
        <v>85.811531066894531</v>
      </c>
      <c r="G1507" s="128">
        <f>VLOOKUP($A1507,'Supporting Data'!$A$2:$BH$1679,49,FALSE)</f>
        <v>0.35526314377784729</v>
      </c>
      <c r="H1507" s="125">
        <f>VLOOKUP($A1507,'Supporting Data'!$A$2:$BH$1679,6,FALSE)</f>
        <v>86.776771545410156</v>
      </c>
      <c r="I1507" s="128">
        <f>VLOOKUP($A1507,'Supporting Data'!$A$2:$BH$1679,22,FALSE)</f>
        <v>0.37662336230278021</v>
      </c>
      <c r="J1507" s="125">
        <f>VLOOKUP($A1507,'Supporting Data'!$A$2:$BH$1679,8,FALSE)</f>
        <v>84.970458984375</v>
      </c>
      <c r="K1507" s="128">
        <f>VLOOKUP($A1507,'Supporting Data'!$A$2:$BH$1679,49,FALSE)</f>
        <v>0.35526314377784729</v>
      </c>
      <c r="L1507" s="125">
        <f>VLOOKUP($A1507,'Supporting Data'!$A$2:$BH$1679,26,FALSE)</f>
        <v>84.316452026367188</v>
      </c>
      <c r="M1507" s="125">
        <f>VLOOKUP($A1507,'Supporting Data'!$A$2:$BH$1679,53,FALSE)</f>
        <v>84.1962890625</v>
      </c>
    </row>
    <row r="1508" spans="1:13" x14ac:dyDescent="0.3">
      <c r="A1508" s="4">
        <v>240934040</v>
      </c>
      <c r="B1508" s="3" t="s">
        <v>108</v>
      </c>
      <c r="C1508" s="3" t="s">
        <v>858</v>
      </c>
      <c r="D1508" s="125">
        <f>VLOOKUP($A1508,'Supporting Data'!$A$2:$BH$1679,5,FALSE)</f>
        <v>87.747756958007813</v>
      </c>
      <c r="E1508" s="128">
        <f>VLOOKUP($A1508,'Supporting Data'!$A$2:$BH$1679,16,FALSE)</f>
        <v>0.69278997182846069</v>
      </c>
      <c r="F1508" s="125">
        <f>VLOOKUP($A1508,'Supporting Data'!$A$2:$BH$1679,7,FALSE)</f>
        <v>92.158866882324219</v>
      </c>
      <c r="G1508" s="128">
        <f>VLOOKUP($A1508,'Supporting Data'!$A$2:$BH$1679,49,FALSE)</f>
        <v>0.44915252923965449</v>
      </c>
      <c r="H1508" s="125">
        <f>VLOOKUP($A1508,'Supporting Data'!$A$2:$BH$1679,6,FALSE)</f>
        <v>85.007011413574219</v>
      </c>
      <c r="I1508" s="128">
        <f>VLOOKUP($A1508,'Supporting Data'!$A$2:$BH$1679,22,FALSE)</f>
        <v>0.45762711763381958</v>
      </c>
      <c r="J1508" s="125">
        <f>VLOOKUP($A1508,'Supporting Data'!$A$2:$BH$1679,8,FALSE)</f>
        <v>88.055160522460938</v>
      </c>
      <c r="K1508" s="128">
        <f>VLOOKUP($A1508,'Supporting Data'!$A$2:$BH$1679,49,FALSE)</f>
        <v>0.44915252923965449</v>
      </c>
      <c r="L1508" s="125">
        <f>VLOOKUP($A1508,'Supporting Data'!$A$2:$BH$1679,26,FALSE)</f>
        <v>88.243644714355469</v>
      </c>
      <c r="M1508" s="125">
        <f>VLOOKUP($A1508,'Supporting Data'!$A$2:$BH$1679,53,FALSE)</f>
        <v>92.279258728027344</v>
      </c>
    </row>
    <row r="1509" spans="1:13" x14ac:dyDescent="0.3">
      <c r="A1509" s="4">
        <v>540393000</v>
      </c>
      <c r="B1509" s="3" t="s">
        <v>278</v>
      </c>
      <c r="C1509" s="3" t="s">
        <v>1384</v>
      </c>
      <c r="D1509" s="125">
        <f>VLOOKUP($A1509,'Supporting Data'!$A$2:$BH$1679,5,FALSE)</f>
        <v>86.489944458007813</v>
      </c>
      <c r="E1509" s="128">
        <f>VLOOKUP($A1509,'Supporting Data'!$A$2:$BH$1679,16,FALSE)</f>
        <v>0.43961352109909058</v>
      </c>
      <c r="F1509" s="125">
        <f>VLOOKUP($A1509,'Supporting Data'!$A$2:$BH$1679,7,FALSE)</f>
        <v>78.569358825683594</v>
      </c>
      <c r="G1509" s="128">
        <f>VLOOKUP($A1509,'Supporting Data'!$A$2:$BH$1679,49,FALSE)</f>
        <v>8.0459773540496826E-2</v>
      </c>
      <c r="H1509" s="125">
        <f>VLOOKUP($A1509,'Supporting Data'!$A$2:$BH$1679,6,FALSE)</f>
        <v>84.43255615234375</v>
      </c>
      <c r="I1509" s="128">
        <f>VLOOKUP($A1509,'Supporting Data'!$A$2:$BH$1679,22,FALSE)</f>
        <v>0.28735631704330439</v>
      </c>
      <c r="J1509" s="125">
        <f>VLOOKUP($A1509,'Supporting Data'!$A$2:$BH$1679,8,FALSE)</f>
        <v>76.707313537597656</v>
      </c>
      <c r="K1509" s="128">
        <f>VLOOKUP($A1509,'Supporting Data'!$A$2:$BH$1679,49,FALSE)</f>
        <v>8.0459773540496826E-2</v>
      </c>
      <c r="L1509" s="125">
        <f>VLOOKUP($A1509,'Supporting Data'!$A$2:$BH$1679,26,FALSE)</f>
        <v>79.482986450195313</v>
      </c>
      <c r="M1509" s="125">
        <f>VLOOKUP($A1509,'Supporting Data'!$A$2:$BH$1679,53,FALSE)</f>
        <v>78.711410522460938</v>
      </c>
    </row>
    <row r="1510" spans="1:13" x14ac:dyDescent="0.3">
      <c r="A1510" s="4">
        <v>391414600</v>
      </c>
      <c r="B1510" s="3" t="s">
        <v>175</v>
      </c>
      <c r="C1510" s="3" t="s">
        <v>1056</v>
      </c>
      <c r="D1510" s="125">
        <f>VLOOKUP($A1510,'Supporting Data'!$A$2:$BH$1679,5,FALSE)</f>
        <v>84.038864135742188</v>
      </c>
      <c r="E1510" s="128">
        <f>VLOOKUP($A1510,'Supporting Data'!$A$2:$BH$1679,16,FALSE)</f>
        <v>0.57718122005462646</v>
      </c>
      <c r="F1510" s="125">
        <f>VLOOKUP($A1510,'Supporting Data'!$A$2:$BH$1679,7,FALSE)</f>
        <v>88.352119445800781</v>
      </c>
      <c r="G1510" s="128">
        <f>VLOOKUP($A1510,'Supporting Data'!$A$2:$BH$1679,49,FALSE)</f>
        <v>0.380952388048172</v>
      </c>
      <c r="H1510" s="125">
        <f>VLOOKUP($A1510,'Supporting Data'!$A$2:$BH$1679,6,FALSE)</f>
        <v>81.784568786621094</v>
      </c>
      <c r="I1510" s="128">
        <f>VLOOKUP($A1510,'Supporting Data'!$A$2:$BH$1679,22,FALSE)</f>
        <v>0.3968254029750824</v>
      </c>
      <c r="J1510" s="125">
        <f>VLOOKUP($A1510,'Supporting Data'!$A$2:$BH$1679,8,FALSE)</f>
        <v>87.733390808105469</v>
      </c>
      <c r="K1510" s="128">
        <f>VLOOKUP($A1510,'Supporting Data'!$A$2:$BH$1679,49,FALSE)</f>
        <v>0.380952388048172</v>
      </c>
      <c r="L1510" s="125">
        <f>VLOOKUP($A1510,'Supporting Data'!$A$2:$BH$1679,26,FALSE)</f>
        <v>86.733184814453125</v>
      </c>
      <c r="M1510" s="125">
        <f>VLOOKUP($A1510,'Supporting Data'!$A$2:$BH$1679,53,FALSE)</f>
        <v>83.886993408203125</v>
      </c>
    </row>
    <row r="1511" spans="1:13" x14ac:dyDescent="0.3">
      <c r="A1511" s="4">
        <v>240904120</v>
      </c>
      <c r="B1511" s="3" t="s">
        <v>106</v>
      </c>
      <c r="C1511" s="3" t="s">
        <v>844</v>
      </c>
      <c r="D1511" s="125">
        <f>VLOOKUP($A1511,'Supporting Data'!$A$2:$BH$1679,5,FALSE)</f>
        <v>76.497283935546875</v>
      </c>
      <c r="E1511" s="128">
        <f>VLOOKUP($A1511,'Supporting Data'!$A$2:$BH$1679,16,FALSE)</f>
        <v>0.51072961091995239</v>
      </c>
      <c r="F1511" s="125">
        <f>VLOOKUP($A1511,'Supporting Data'!$A$2:$BH$1679,7,FALSE)</f>
        <v>76.935615539550781</v>
      </c>
      <c r="G1511" s="128">
        <f>VLOOKUP($A1511,'Supporting Data'!$A$2:$BH$1679,49,FALSE)</f>
        <v>0.18478260934352869</v>
      </c>
      <c r="H1511" s="125">
        <f>VLOOKUP($A1511,'Supporting Data'!$A$2:$BH$1679,6,FALSE)</f>
        <v>73.828155517578125</v>
      </c>
      <c r="I1511" s="128">
        <f>VLOOKUP($A1511,'Supporting Data'!$A$2:$BH$1679,22,FALSE)</f>
        <v>0.24468085169792181</v>
      </c>
      <c r="J1511" s="125">
        <f>VLOOKUP($A1511,'Supporting Data'!$A$2:$BH$1679,8,FALSE)</f>
        <v>77.369667053222656</v>
      </c>
      <c r="K1511" s="128">
        <f>VLOOKUP($A1511,'Supporting Data'!$A$2:$BH$1679,49,FALSE)</f>
        <v>0.18478260934352869</v>
      </c>
      <c r="L1511" s="125">
        <f>VLOOKUP($A1511,'Supporting Data'!$A$2:$BH$1679,26,FALSE)</f>
        <v>80.993446350097656</v>
      </c>
      <c r="M1511" s="125">
        <f>VLOOKUP($A1511,'Supporting Data'!$A$2:$BH$1679,53,FALSE)</f>
        <v>78.092819213867188</v>
      </c>
    </row>
    <row r="1512" spans="1:13" x14ac:dyDescent="0.3">
      <c r="A1512" s="4">
        <v>700934040</v>
      </c>
      <c r="B1512" s="3" t="s">
        <v>338</v>
      </c>
      <c r="C1512" s="3" t="s">
        <v>1503</v>
      </c>
      <c r="D1512" s="125">
        <f>VLOOKUP($A1512,'Supporting Data'!$A$2:$BH$1679,5,FALSE)</f>
        <v>84.400543212890625</v>
      </c>
      <c r="E1512" s="128">
        <f>VLOOKUP($A1512,'Supporting Data'!$A$2:$BH$1679,16,FALSE)</f>
        <v>0.38823530077934271</v>
      </c>
      <c r="F1512" s="125">
        <f>VLOOKUP($A1512,'Supporting Data'!$A$2:$BH$1679,7,FALSE)</f>
        <v>89.186904907226563</v>
      </c>
      <c r="G1512" s="128">
        <f>VLOOKUP($A1512,'Supporting Data'!$A$2:$BH$1679,49,FALSE)</f>
        <v>0.23913043737411499</v>
      </c>
      <c r="H1512" s="125">
        <f>VLOOKUP($A1512,'Supporting Data'!$A$2:$BH$1679,6,FALSE)</f>
        <v>86.422660827636719</v>
      </c>
      <c r="I1512" s="128">
        <f>VLOOKUP($A1512,'Supporting Data'!$A$2:$BH$1679,22,FALSE)</f>
        <v>0.34782609343528748</v>
      </c>
      <c r="J1512" s="125">
        <f>VLOOKUP($A1512,'Supporting Data'!$A$2:$BH$1679,8,FALSE)</f>
        <v>89.907470703125</v>
      </c>
      <c r="K1512" s="128">
        <f>VLOOKUP($A1512,'Supporting Data'!$A$2:$BH$1679,49,FALSE)</f>
        <v>0.23913043737411499</v>
      </c>
      <c r="L1512" s="125">
        <f>VLOOKUP($A1512,'Supporting Data'!$A$2:$BH$1679,26,FALSE)</f>
        <v>80.691352844238281</v>
      </c>
      <c r="M1512" s="125">
        <f>VLOOKUP($A1512,'Supporting Data'!$A$2:$BH$1679,53,FALSE)</f>
        <v>85.722152709960938</v>
      </c>
    </row>
    <row r="1513" spans="1:13" x14ac:dyDescent="0.3">
      <c r="A1513" s="4">
        <v>940783000</v>
      </c>
      <c r="B1513" s="3" t="s">
        <v>437</v>
      </c>
      <c r="C1513" s="3" t="s">
        <v>1748</v>
      </c>
      <c r="D1513" s="125">
        <f>VLOOKUP($A1513,'Supporting Data'!$A$2:$BH$1679,5,FALSE)</f>
        <v>88.312583923339844</v>
      </c>
      <c r="E1513" s="128">
        <f>VLOOKUP($A1513,'Supporting Data'!$A$2:$BH$1679,16,FALSE)</f>
        <v>0.53354132175445557</v>
      </c>
      <c r="F1513" s="125">
        <f>VLOOKUP($A1513,'Supporting Data'!$A$2:$BH$1679,7,FALSE)</f>
        <v>86.677688598632813</v>
      </c>
      <c r="G1513" s="128">
        <f>VLOOKUP($A1513,'Supporting Data'!$A$2:$BH$1679,49,FALSE)</f>
        <v>0.30473372340202332</v>
      </c>
      <c r="H1513" s="125">
        <f>VLOOKUP($A1513,'Supporting Data'!$A$2:$BH$1679,6,FALSE)</f>
        <v>86.502059936523438</v>
      </c>
      <c r="I1513" s="128">
        <f>VLOOKUP($A1513,'Supporting Data'!$A$2:$BH$1679,22,FALSE)</f>
        <v>0.42307692766189581</v>
      </c>
      <c r="J1513" s="125">
        <f>VLOOKUP($A1513,'Supporting Data'!$A$2:$BH$1679,8,FALSE)</f>
        <v>85.474693298339844</v>
      </c>
      <c r="K1513" s="128">
        <f>VLOOKUP($A1513,'Supporting Data'!$A$2:$BH$1679,49,FALSE)</f>
        <v>0.30473372340202332</v>
      </c>
      <c r="L1513" s="125">
        <f>VLOOKUP($A1513,'Supporting Data'!$A$2:$BH$1679,26,FALSE)</f>
        <v>89.149925231933594</v>
      </c>
      <c r="M1513" s="125">
        <f>VLOOKUP($A1513,'Supporting Data'!$A$2:$BH$1679,53,FALSE)</f>
        <v>85.021080017089844</v>
      </c>
    </row>
    <row r="1514" spans="1:13" x14ac:dyDescent="0.3">
      <c r="A1514" s="4">
        <v>950594040</v>
      </c>
      <c r="B1514" s="3" t="s">
        <v>441</v>
      </c>
      <c r="C1514" s="3" t="s">
        <v>1759</v>
      </c>
      <c r="D1514" s="125">
        <f>VLOOKUP($A1514,'Supporting Data'!$A$2:$BH$1679,5,FALSE)</f>
        <v>82.3834228515625</v>
      </c>
      <c r="E1514" s="128">
        <f>VLOOKUP($A1514,'Supporting Data'!$A$2:$BH$1679,16,FALSE)</f>
        <v>0.49372383952140808</v>
      </c>
      <c r="F1514" s="125">
        <f>VLOOKUP($A1514,'Supporting Data'!$A$2:$BH$1679,7,FALSE)</f>
        <v>83.352638244628906</v>
      </c>
      <c r="G1514" s="128">
        <f>VLOOKUP($A1514,'Supporting Data'!$A$2:$BH$1679,49,FALSE)</f>
        <v>0.42735043168067932</v>
      </c>
      <c r="H1514" s="125">
        <f>VLOOKUP($A1514,'Supporting Data'!$A$2:$BH$1679,6,FALSE)</f>
        <v>82.3594970703125</v>
      </c>
      <c r="I1514" s="128">
        <f>VLOOKUP($A1514,'Supporting Data'!$A$2:$BH$1679,22,FALSE)</f>
        <v>0.47008547186851501</v>
      </c>
      <c r="J1514" s="125">
        <f>VLOOKUP($A1514,'Supporting Data'!$A$2:$BH$1679,8,FALSE)</f>
        <v>83.721664428710938</v>
      </c>
      <c r="K1514" s="128">
        <f>VLOOKUP($A1514,'Supporting Data'!$A$2:$BH$1679,49,FALSE)</f>
        <v>0.42735043168067932</v>
      </c>
      <c r="L1514" s="125">
        <f>VLOOKUP($A1514,'Supporting Data'!$A$2:$BH$1679,26,FALSE)</f>
        <v>87.63946533203125</v>
      </c>
      <c r="M1514" s="125">
        <f>VLOOKUP($A1514,'Supporting Data'!$A$2:$BH$1679,53,FALSE)</f>
        <v>89.08319091796875</v>
      </c>
    </row>
    <row r="1515" spans="1:13" x14ac:dyDescent="0.3">
      <c r="A1515" s="4">
        <v>830054060</v>
      </c>
      <c r="B1515" s="3" t="s">
        <v>395</v>
      </c>
      <c r="C1515" s="3" t="s">
        <v>1618</v>
      </c>
      <c r="D1515" s="125">
        <f>VLOOKUP($A1515,'Supporting Data'!$A$2:$BH$1679,5,FALSE)</f>
        <v>82.22442626953125</v>
      </c>
      <c r="E1515" s="128">
        <f>VLOOKUP($A1515,'Supporting Data'!$A$2:$BH$1679,16,FALSE)</f>
        <v>0.42937853932380682</v>
      </c>
      <c r="F1515" s="125">
        <f>VLOOKUP($A1515,'Supporting Data'!$A$2:$BH$1679,7,FALSE)</f>
        <v>81.672096252441406</v>
      </c>
      <c r="G1515" s="128">
        <f>VLOOKUP($A1515,'Supporting Data'!$A$2:$BH$1679,49,FALSE)</f>
        <v>0.1630434840917587</v>
      </c>
      <c r="H1515" s="125">
        <f>VLOOKUP($A1515,'Supporting Data'!$A$2:$BH$1679,6,FALSE)</f>
        <v>79.904899597167969</v>
      </c>
      <c r="I1515" s="128">
        <f>VLOOKUP($A1515,'Supporting Data'!$A$2:$BH$1679,22,FALSE)</f>
        <v>0.27173912525177002</v>
      </c>
      <c r="J1515" s="125">
        <f>VLOOKUP($A1515,'Supporting Data'!$A$2:$BH$1679,8,FALSE)</f>
        <v>80.256156921386719</v>
      </c>
      <c r="K1515" s="128">
        <f>VLOOKUP($A1515,'Supporting Data'!$A$2:$BH$1679,49,FALSE)</f>
        <v>0.1630434840917587</v>
      </c>
      <c r="L1515" s="125">
        <f>VLOOKUP($A1515,'Supporting Data'!$A$2:$BH$1679,26,FALSE)</f>
        <v>80.993446350097656</v>
      </c>
      <c r="M1515" s="125">
        <f>VLOOKUP($A1515,'Supporting Data'!$A$2:$BH$1679,53,FALSE)</f>
        <v>81.165176391601563</v>
      </c>
    </row>
    <row r="1516" spans="1:13" x14ac:dyDescent="0.3">
      <c r="A1516" s="4">
        <v>960935070</v>
      </c>
      <c r="B1516" s="3" t="s">
        <v>447</v>
      </c>
      <c r="C1516" s="3" t="s">
        <v>1840</v>
      </c>
      <c r="D1516" s="125">
        <f>VLOOKUP($A1516,'Supporting Data'!$A$2:$BH$1679,5,FALSE)</f>
        <v>82.633544921875</v>
      </c>
      <c r="E1516" s="128">
        <f>VLOOKUP($A1516,'Supporting Data'!$A$2:$BH$1679,16,FALSE)</f>
        <v>0.60536396503448486</v>
      </c>
      <c r="F1516" s="125">
        <f>VLOOKUP($A1516,'Supporting Data'!$A$2:$BH$1679,7,FALSE)</f>
        <v>80.479019165039063</v>
      </c>
      <c r="G1516" s="128">
        <f>VLOOKUP($A1516,'Supporting Data'!$A$2:$BH$1679,49,FALSE)</f>
        <v>0.2210526317358017</v>
      </c>
      <c r="H1516" s="125">
        <f>VLOOKUP($A1516,'Supporting Data'!$A$2:$BH$1679,6,FALSE)</f>
        <v>81.086326599121094</v>
      </c>
      <c r="I1516" s="128">
        <f>VLOOKUP($A1516,'Supporting Data'!$A$2:$BH$1679,22,FALSE)</f>
        <v>0.38297873735427862</v>
      </c>
      <c r="J1516" s="125">
        <f>VLOOKUP($A1516,'Supporting Data'!$A$2:$BH$1679,8,FALSE)</f>
        <v>81.331077575683594</v>
      </c>
      <c r="K1516" s="128">
        <f>VLOOKUP($A1516,'Supporting Data'!$A$2:$BH$1679,49,FALSE)</f>
        <v>0.2210526317358017</v>
      </c>
      <c r="L1516" s="125">
        <f>VLOOKUP($A1516,'Supporting Data'!$A$2:$BH$1679,26,FALSE)</f>
        <v>85.826911926269531</v>
      </c>
      <c r="M1516" s="125">
        <f>VLOOKUP($A1516,'Supporting Data'!$A$2:$BH$1679,53,FALSE)</f>
        <v>86.381988525390625</v>
      </c>
    </row>
    <row r="1517" spans="1:13" x14ac:dyDescent="0.3">
      <c r="A1517" s="4">
        <v>961114050</v>
      </c>
      <c r="B1517" s="3" t="s">
        <v>460</v>
      </c>
      <c r="C1517" s="3" t="s">
        <v>1910</v>
      </c>
      <c r="D1517" s="125">
        <f>VLOOKUP($A1517,'Supporting Data'!$A$2:$BH$1679,5,FALSE)</f>
        <v>83.803779602050781</v>
      </c>
      <c r="E1517" s="128">
        <f>VLOOKUP($A1517,'Supporting Data'!$A$2:$BH$1679,16,FALSE)</f>
        <v>8.4210529923439026E-2</v>
      </c>
      <c r="F1517" s="125">
        <f>VLOOKUP($A1517,'Supporting Data'!$A$2:$BH$1679,7,FALSE)</f>
        <v>77.582862854003906</v>
      </c>
      <c r="G1517" s="128">
        <f>VLOOKUP($A1517,'Supporting Data'!$A$2:$BH$1679,49,FALSE)</f>
        <v>1.5789473429322239E-2</v>
      </c>
      <c r="H1517" s="125">
        <f>VLOOKUP($A1517,'Supporting Data'!$A$2:$BH$1679,6,FALSE)</f>
        <v>85.377693176269531</v>
      </c>
      <c r="I1517" s="128">
        <f>VLOOKUP($A1517,'Supporting Data'!$A$2:$BH$1679,22,FALSE)</f>
        <v>8.4210529923439026E-2</v>
      </c>
      <c r="J1517" s="125">
        <f>VLOOKUP($A1517,'Supporting Data'!$A$2:$BH$1679,8,FALSE)</f>
        <v>81.172218322753906</v>
      </c>
      <c r="K1517" s="128">
        <f>VLOOKUP($A1517,'Supporting Data'!$A$2:$BH$1679,49,FALSE)</f>
        <v>1.5789473429322239E-2</v>
      </c>
      <c r="L1517" s="125">
        <f>VLOOKUP($A1517,'Supporting Data'!$A$2:$BH$1679,26,FALSE)</f>
        <v>84.920639038085938</v>
      </c>
      <c r="M1517" s="125">
        <f>VLOOKUP($A1517,'Supporting Data'!$A$2:$BH$1679,53,FALSE)</f>
        <v>82.237403869628906</v>
      </c>
    </row>
    <row r="1518" spans="1:13" x14ac:dyDescent="0.3">
      <c r="A1518" s="4">
        <v>1159023910</v>
      </c>
      <c r="B1518" s="3" t="s">
        <v>536</v>
      </c>
      <c r="C1518" s="3" t="s">
        <v>536</v>
      </c>
      <c r="D1518" s="125">
        <f>VLOOKUP($A1518,'Supporting Data'!$A$2:$BH$1679,5,FALSE)</f>
        <v>88.371124267578125</v>
      </c>
      <c r="E1518" s="128">
        <f>VLOOKUP($A1518,'Supporting Data'!$A$2:$BH$1679,16,FALSE)</f>
        <v>0.17567567527294159</v>
      </c>
      <c r="F1518" s="125">
        <f>VLOOKUP($A1518,'Supporting Data'!$A$2:$BH$1679,7,FALSE)</f>
        <v>88.570121765136719</v>
      </c>
      <c r="G1518" s="128">
        <f>VLOOKUP($A1518,'Supporting Data'!$A$2:$BH$1679,49,FALSE)</f>
        <v>0.1085972860455513</v>
      </c>
      <c r="H1518" s="125">
        <f>VLOOKUP($A1518,'Supporting Data'!$A$2:$BH$1679,6,FALSE)</f>
        <v>90.071380615234375</v>
      </c>
      <c r="I1518" s="128">
        <f>VLOOKUP($A1518,'Supporting Data'!$A$2:$BH$1679,22,FALSE)</f>
        <v>0.17567567527294159</v>
      </c>
      <c r="J1518" s="125">
        <f>VLOOKUP($A1518,'Supporting Data'!$A$2:$BH$1679,8,FALSE)</f>
        <v>87.855751037597656</v>
      </c>
      <c r="K1518" s="128">
        <f>VLOOKUP($A1518,'Supporting Data'!$A$2:$BH$1679,49,FALSE)</f>
        <v>0.1085972860455513</v>
      </c>
      <c r="L1518" s="125">
        <f>VLOOKUP($A1518,'Supporting Data'!$A$2:$BH$1679,26,FALSE)</f>
        <v>81.597625732421875</v>
      </c>
      <c r="M1518" s="125">
        <f>VLOOKUP($A1518,'Supporting Data'!$A$2:$BH$1679,53,FALSE)</f>
        <v>83.124053955078125</v>
      </c>
    </row>
    <row r="1519" spans="1:13" x14ac:dyDescent="0.3">
      <c r="A1519" s="4">
        <v>480664060</v>
      </c>
      <c r="B1519" s="3" t="s">
        <v>216</v>
      </c>
      <c r="C1519" s="3" t="s">
        <v>1135</v>
      </c>
      <c r="D1519" s="125">
        <f>VLOOKUP($A1519,'Supporting Data'!$A$2:$BH$1679,5,FALSE)</f>
        <v>77.92291259765625</v>
      </c>
      <c r="E1519" s="128">
        <f>VLOOKUP($A1519,'Supporting Data'!$A$2:$BH$1679,16,FALSE)</f>
        <v>0.37956205010414118</v>
      </c>
      <c r="F1519" s="125">
        <f>VLOOKUP($A1519,'Supporting Data'!$A$2:$BH$1679,7,FALSE)</f>
        <v>75.375762939453125</v>
      </c>
      <c r="G1519" s="128">
        <f>VLOOKUP($A1519,'Supporting Data'!$A$2:$BH$1679,49,FALSE)</f>
        <v>0.18181818723678589</v>
      </c>
      <c r="H1519" s="125">
        <f>VLOOKUP($A1519,'Supporting Data'!$A$2:$BH$1679,6,FALSE)</f>
        <v>78.592231750488281</v>
      </c>
      <c r="I1519" s="128">
        <f>VLOOKUP($A1519,'Supporting Data'!$A$2:$BH$1679,22,FALSE)</f>
        <v>0.23376622796058649</v>
      </c>
      <c r="J1519" s="125">
        <f>VLOOKUP($A1519,'Supporting Data'!$A$2:$BH$1679,8,FALSE)</f>
        <v>75.268791198730469</v>
      </c>
      <c r="K1519" s="128">
        <f>VLOOKUP($A1519,'Supporting Data'!$A$2:$BH$1679,49,FALSE)</f>
        <v>0.18181818723678589</v>
      </c>
      <c r="L1519" s="125">
        <f>VLOOKUP($A1519,'Supporting Data'!$A$2:$BH$1679,26,FALSE)</f>
        <v>79.785079956054688</v>
      </c>
      <c r="M1519" s="125">
        <f>VLOOKUP($A1519,'Supporting Data'!$A$2:$BH$1679,53,FALSE)</f>
        <v>75.226661682128906</v>
      </c>
    </row>
    <row r="1520" spans="1:13" x14ac:dyDescent="0.3">
      <c r="A1520" s="4">
        <v>191424070</v>
      </c>
      <c r="B1520" s="3" t="s">
        <v>81</v>
      </c>
      <c r="C1520" s="3" t="s">
        <v>765</v>
      </c>
      <c r="D1520" s="125">
        <f>VLOOKUP($A1520,'Supporting Data'!$A$2:$BH$1679,5,FALSE)</f>
        <v>94.699722290039063</v>
      </c>
      <c r="E1520" s="128">
        <f>VLOOKUP($A1520,'Supporting Data'!$A$2:$BH$1679,16,FALSE)</f>
        <v>0.62251657247543335</v>
      </c>
      <c r="F1520" s="125">
        <f>VLOOKUP($A1520,'Supporting Data'!$A$2:$BH$1679,7,FALSE)</f>
        <v>90.439491271972656</v>
      </c>
      <c r="G1520" s="128">
        <f>VLOOKUP($A1520,'Supporting Data'!$A$2:$BH$1679,49,FALSE)</f>
        <v>0.46000000834465032</v>
      </c>
      <c r="H1520" s="125">
        <f>VLOOKUP($A1520,'Supporting Data'!$A$2:$BH$1679,6,FALSE)</f>
        <v>94.484977722167969</v>
      </c>
      <c r="I1520" s="128">
        <f>VLOOKUP($A1520,'Supporting Data'!$A$2:$BH$1679,22,FALSE)</f>
        <v>0.46000000834465032</v>
      </c>
      <c r="J1520" s="125">
        <f>VLOOKUP($A1520,'Supporting Data'!$A$2:$BH$1679,8,FALSE)</f>
        <v>89.770957946777344</v>
      </c>
      <c r="K1520" s="128">
        <f>VLOOKUP($A1520,'Supporting Data'!$A$2:$BH$1679,49,FALSE)</f>
        <v>0.46000000834465032</v>
      </c>
      <c r="L1520" s="125">
        <f>VLOOKUP($A1520,'Supporting Data'!$A$2:$BH$1679,26,FALSE)</f>
        <v>95.493850708007813</v>
      </c>
      <c r="M1520" s="125">
        <f>VLOOKUP($A1520,'Supporting Data'!$A$2:$BH$1679,53,FALSE)</f>
        <v>83.474594116210938</v>
      </c>
    </row>
    <row r="1521" spans="1:13" x14ac:dyDescent="0.3">
      <c r="A1521" s="4">
        <v>391414780</v>
      </c>
      <c r="B1521" s="3" t="s">
        <v>175</v>
      </c>
      <c r="C1521" s="3" t="s">
        <v>1061</v>
      </c>
      <c r="D1521" s="125">
        <f>VLOOKUP($A1521,'Supporting Data'!$A$2:$BH$1679,5,FALSE)</f>
        <v>84.950111389160156</v>
      </c>
      <c r="E1521" s="128">
        <f>VLOOKUP($A1521,'Supporting Data'!$A$2:$BH$1679,16,FALSE)</f>
        <v>0.19653178751468661</v>
      </c>
      <c r="F1521" s="125">
        <f>VLOOKUP($A1521,'Supporting Data'!$A$2:$BH$1679,7,FALSE)</f>
        <v>81.344413757324219</v>
      </c>
      <c r="G1521" s="128">
        <f>VLOOKUP($A1521,'Supporting Data'!$A$2:$BH$1679,49,FALSE)</f>
        <v>9.2105261981487274E-2</v>
      </c>
      <c r="H1521" s="125">
        <f>VLOOKUP($A1521,'Supporting Data'!$A$2:$BH$1679,6,FALSE)</f>
        <v>86.753715515136719</v>
      </c>
      <c r="I1521" s="128">
        <f>VLOOKUP($A1521,'Supporting Data'!$A$2:$BH$1679,22,FALSE)</f>
        <v>0.164473682641983</v>
      </c>
      <c r="J1521" s="125">
        <f>VLOOKUP($A1521,'Supporting Data'!$A$2:$BH$1679,8,FALSE)</f>
        <v>83.561920166015625</v>
      </c>
      <c r="K1521" s="128">
        <f>VLOOKUP($A1521,'Supporting Data'!$A$2:$BH$1679,49,FALSE)</f>
        <v>9.2105261981487274E-2</v>
      </c>
      <c r="L1521" s="125">
        <f>VLOOKUP($A1521,'Supporting Data'!$A$2:$BH$1679,26,FALSE)</f>
        <v>91.264564514160156</v>
      </c>
      <c r="M1521" s="125">
        <f>VLOOKUP($A1521,'Supporting Data'!$A$2:$BH$1679,53,FALSE)</f>
        <v>79.659927368164063</v>
      </c>
    </row>
    <row r="1522" spans="1:13" x14ac:dyDescent="0.3">
      <c r="A1522" s="4">
        <v>500073000</v>
      </c>
      <c r="B1522" s="3" t="s">
        <v>259</v>
      </c>
      <c r="C1522" s="3" t="s">
        <v>1334</v>
      </c>
      <c r="D1522" s="125">
        <f>VLOOKUP($A1522,'Supporting Data'!$A$2:$BH$1679,5,FALSE)</f>
        <v>84.199073791503906</v>
      </c>
      <c r="E1522" s="128">
        <f>VLOOKUP($A1522,'Supporting Data'!$A$2:$BH$1679,16,FALSE)</f>
        <v>0.55744683742523193</v>
      </c>
      <c r="F1522" s="125">
        <f>VLOOKUP($A1522,'Supporting Data'!$A$2:$BH$1679,7,FALSE)</f>
        <v>82.54449462890625</v>
      </c>
      <c r="G1522" s="128">
        <f>VLOOKUP($A1522,'Supporting Data'!$A$2:$BH$1679,49,FALSE)</f>
        <v>0.17741934955120089</v>
      </c>
      <c r="H1522" s="125">
        <f>VLOOKUP($A1522,'Supporting Data'!$A$2:$BH$1679,6,FALSE)</f>
        <v>80.641914367675781</v>
      </c>
      <c r="I1522" s="128">
        <f>VLOOKUP($A1522,'Supporting Data'!$A$2:$BH$1679,22,FALSE)</f>
        <v>0.40322580933570862</v>
      </c>
      <c r="J1522" s="125">
        <f>VLOOKUP($A1522,'Supporting Data'!$A$2:$BH$1679,8,FALSE)</f>
        <v>82.935333251953125</v>
      </c>
      <c r="K1522" s="128">
        <f>VLOOKUP($A1522,'Supporting Data'!$A$2:$BH$1679,49,FALSE)</f>
        <v>0.17741934955120089</v>
      </c>
      <c r="L1522" s="125">
        <f>VLOOKUP($A1522,'Supporting Data'!$A$2:$BH$1679,26,FALSE)</f>
        <v>85.222724914550781</v>
      </c>
      <c r="M1522" s="125">
        <f>VLOOKUP($A1522,'Supporting Data'!$A$2:$BH$1679,53,FALSE)</f>
        <v>88.712028503417969</v>
      </c>
    </row>
    <row r="1523" spans="1:13" x14ac:dyDescent="0.3">
      <c r="A1523" s="4">
        <v>480774040</v>
      </c>
      <c r="B1523" s="3" t="s">
        <v>225</v>
      </c>
      <c r="C1523" s="3" t="s">
        <v>1215</v>
      </c>
      <c r="D1523" s="125">
        <f>VLOOKUP($A1523,'Supporting Data'!$A$2:$BH$1679,5,FALSE)</f>
        <v>95.37725830078125</v>
      </c>
      <c r="E1523" s="128">
        <f>VLOOKUP($A1523,'Supporting Data'!$A$2:$BH$1679,16,FALSE)</f>
        <v>0.29411765933036799</v>
      </c>
      <c r="F1523" s="125">
        <f>VLOOKUP($A1523,'Supporting Data'!$A$2:$BH$1679,7,FALSE)</f>
        <v>90.603279113769531</v>
      </c>
      <c r="G1523" s="128">
        <f>VLOOKUP($A1523,'Supporting Data'!$A$2:$BH$1679,49,FALSE)</f>
        <v>0.26666668057441711</v>
      </c>
      <c r="H1523" s="125">
        <f>VLOOKUP($A1523,'Supporting Data'!$A$2:$BH$1679,6,FALSE)</f>
        <v>96.440788269042969</v>
      </c>
      <c r="I1523" s="128">
        <f>VLOOKUP($A1523,'Supporting Data'!$A$2:$BH$1679,22,FALSE)</f>
        <v>0.26666668057441711</v>
      </c>
      <c r="J1523" s="125">
        <f>VLOOKUP($A1523,'Supporting Data'!$A$2:$BH$1679,8,FALSE)</f>
        <v>93.222152709960938</v>
      </c>
      <c r="K1523" s="128">
        <f>VLOOKUP($A1523,'Supporting Data'!$A$2:$BH$1679,49,FALSE)</f>
        <v>0.26666668057441711</v>
      </c>
      <c r="L1523" s="125">
        <f>VLOOKUP($A1523,'Supporting Data'!$A$2:$BH$1679,26,FALSE)</f>
        <v>92.17083740234375</v>
      </c>
      <c r="M1523" s="125">
        <f>VLOOKUP($A1523,'Supporting Data'!$A$2:$BH$1679,53,FALSE)</f>
        <v>85.000465393066406</v>
      </c>
    </row>
    <row r="1524" spans="1:13" x14ac:dyDescent="0.3">
      <c r="A1524" s="4">
        <v>191424090</v>
      </c>
      <c r="B1524" s="3" t="s">
        <v>81</v>
      </c>
      <c r="C1524" s="3" t="s">
        <v>767</v>
      </c>
      <c r="D1524" s="125">
        <f>VLOOKUP($A1524,'Supporting Data'!$A$2:$BH$1679,5,FALSE)</f>
        <v>87.859474182128906</v>
      </c>
      <c r="E1524" s="128">
        <f>VLOOKUP($A1524,'Supporting Data'!$A$2:$BH$1679,16,FALSE)</f>
        <v>0.63218390941619873</v>
      </c>
      <c r="F1524" s="125">
        <f>VLOOKUP($A1524,'Supporting Data'!$A$2:$BH$1679,7,FALSE)</f>
        <v>87.743370056152344</v>
      </c>
      <c r="G1524" s="128">
        <f>VLOOKUP($A1524,'Supporting Data'!$A$2:$BH$1679,49,FALSE)</f>
        <v>0.2045454531908035</v>
      </c>
      <c r="H1524" s="125">
        <f>VLOOKUP($A1524,'Supporting Data'!$A$2:$BH$1679,6,FALSE)</f>
        <v>82.475349426269531</v>
      </c>
      <c r="I1524" s="128">
        <f>VLOOKUP($A1524,'Supporting Data'!$A$2:$BH$1679,22,FALSE)</f>
        <v>0.27906978130340582</v>
      </c>
      <c r="J1524" s="125">
        <f>VLOOKUP($A1524,'Supporting Data'!$A$2:$BH$1679,8,FALSE)</f>
        <v>84.255561828613281</v>
      </c>
      <c r="K1524" s="128">
        <f>VLOOKUP($A1524,'Supporting Data'!$A$2:$BH$1679,49,FALSE)</f>
        <v>0.2045454531908035</v>
      </c>
      <c r="L1524" s="125">
        <f>VLOOKUP($A1524,'Supporting Data'!$A$2:$BH$1679,26,FALSE)</f>
        <v>87.337371826171875</v>
      </c>
      <c r="M1524" s="125">
        <f>VLOOKUP($A1524,'Supporting Data'!$A$2:$BH$1679,53,FALSE)</f>
        <v>86.32012939453125</v>
      </c>
    </row>
    <row r="1525" spans="1:13" x14ac:dyDescent="0.3">
      <c r="A1525" s="4">
        <v>361394120</v>
      </c>
      <c r="B1525" s="3" t="s">
        <v>163</v>
      </c>
      <c r="C1525" s="3" t="s">
        <v>990</v>
      </c>
      <c r="D1525" s="125">
        <f>VLOOKUP($A1525,'Supporting Data'!$A$2:$BH$1679,5,FALSE)</f>
        <v>78.053421020507813</v>
      </c>
      <c r="E1525" s="128">
        <f>VLOOKUP($A1525,'Supporting Data'!$A$2:$BH$1679,16,FALSE)</f>
        <v>0.39344263076782232</v>
      </c>
      <c r="F1525" s="125">
        <f>VLOOKUP($A1525,'Supporting Data'!$A$2:$BH$1679,7,FALSE)</f>
        <v>83.353546142578125</v>
      </c>
      <c r="G1525" s="128">
        <f>VLOOKUP($A1525,'Supporting Data'!$A$2:$BH$1679,49,FALSE)</f>
        <v>0.30000001192092901</v>
      </c>
      <c r="H1525" s="125">
        <f>VLOOKUP($A1525,'Supporting Data'!$A$2:$BH$1679,6,FALSE)</f>
        <v>80.775833129882813</v>
      </c>
      <c r="I1525" s="128">
        <f>VLOOKUP($A1525,'Supporting Data'!$A$2:$BH$1679,22,FALSE)</f>
        <v>0.20000000298023221</v>
      </c>
      <c r="J1525" s="125">
        <f>VLOOKUP($A1525,'Supporting Data'!$A$2:$BH$1679,8,FALSE)</f>
        <v>82.401359558105469</v>
      </c>
      <c r="K1525" s="128">
        <f>VLOOKUP($A1525,'Supporting Data'!$A$2:$BH$1679,49,FALSE)</f>
        <v>0.30000001192092901</v>
      </c>
      <c r="L1525" s="125">
        <f>VLOOKUP($A1525,'Supporting Data'!$A$2:$BH$1679,26,FALSE)</f>
        <v>83.410179138183594</v>
      </c>
      <c r="M1525" s="125">
        <f>VLOOKUP($A1525,'Supporting Data'!$A$2:$BH$1679,53,FALSE)</f>
        <v>85.845878601074219</v>
      </c>
    </row>
    <row r="1526" spans="1:13" x14ac:dyDescent="0.3">
      <c r="A1526" s="4">
        <v>500014080</v>
      </c>
      <c r="B1526" s="3" t="s">
        <v>254</v>
      </c>
      <c r="C1526" s="3" t="s">
        <v>1323</v>
      </c>
      <c r="D1526" s="125">
        <f>VLOOKUP($A1526,'Supporting Data'!$A$2:$BH$1679,5,FALSE)</f>
        <v>90.999824523925781</v>
      </c>
      <c r="E1526" s="128">
        <f>VLOOKUP($A1526,'Supporting Data'!$A$2:$BH$1679,16,FALSE)</f>
        <v>0.5245901346206665</v>
      </c>
      <c r="F1526" s="125">
        <f>VLOOKUP($A1526,'Supporting Data'!$A$2:$BH$1679,7,FALSE)</f>
        <v>89.888687133789063</v>
      </c>
      <c r="G1526" s="128">
        <f>VLOOKUP($A1526,'Supporting Data'!$A$2:$BH$1679,49,FALSE)</f>
        <v>0.4791666567325592</v>
      </c>
      <c r="H1526" s="125">
        <f>VLOOKUP($A1526,'Supporting Data'!$A$2:$BH$1679,6,FALSE)</f>
        <v>90.806671142578125</v>
      </c>
      <c r="I1526" s="128">
        <f>VLOOKUP($A1526,'Supporting Data'!$A$2:$BH$1679,22,FALSE)</f>
        <v>0.2916666567325592</v>
      </c>
      <c r="J1526" s="125">
        <f>VLOOKUP($A1526,'Supporting Data'!$A$2:$BH$1679,8,FALSE)</f>
        <v>89.231857299804688</v>
      </c>
      <c r="K1526" s="128">
        <f>VLOOKUP($A1526,'Supporting Data'!$A$2:$BH$1679,49,FALSE)</f>
        <v>0.4791666567325592</v>
      </c>
      <c r="L1526" s="125">
        <f>VLOOKUP($A1526,'Supporting Data'!$A$2:$BH$1679,26,FALSE)</f>
        <v>90.358291625976563</v>
      </c>
      <c r="M1526" s="125">
        <f>VLOOKUP($A1526,'Supporting Data'!$A$2:$BH$1679,53,FALSE)</f>
        <v>93.495834350585938</v>
      </c>
    </row>
    <row r="1527" spans="1:13" x14ac:dyDescent="0.3">
      <c r="A1527" s="4">
        <v>961116020</v>
      </c>
      <c r="B1527" s="3" t="s">
        <v>460</v>
      </c>
      <c r="C1527" s="3" t="s">
        <v>1914</v>
      </c>
      <c r="D1527" s="125">
        <f>VLOOKUP($A1527,'Supporting Data'!$A$2:$BH$1679,5,FALSE)</f>
        <v>78.401824951171875</v>
      </c>
      <c r="E1527" s="128">
        <f>VLOOKUP($A1527,'Supporting Data'!$A$2:$BH$1679,16,FALSE)</f>
        <v>1.785714365541935E-2</v>
      </c>
      <c r="F1527" s="125">
        <f>VLOOKUP($A1527,'Supporting Data'!$A$2:$BH$1679,7,FALSE)</f>
        <v>74.427589416503906</v>
      </c>
      <c r="G1527" s="128">
        <f>VLOOKUP($A1527,'Supporting Data'!$A$2:$BH$1679,49,FALSE)</f>
        <v>0</v>
      </c>
      <c r="H1527" s="125">
        <f>VLOOKUP($A1527,'Supporting Data'!$A$2:$BH$1679,6,FALSE)</f>
        <v>79.890960693359375</v>
      </c>
      <c r="I1527" s="128">
        <f>VLOOKUP($A1527,'Supporting Data'!$A$2:$BH$1679,22,FALSE)</f>
        <v>1.785714365541935E-2</v>
      </c>
      <c r="J1527" s="125">
        <f>VLOOKUP($A1527,'Supporting Data'!$A$2:$BH$1679,8,FALSE)</f>
        <v>74.981529235839844</v>
      </c>
      <c r="K1527" s="128">
        <f>VLOOKUP($A1527,'Supporting Data'!$A$2:$BH$1679,49,FALSE)</f>
        <v>0</v>
      </c>
      <c r="L1527" s="125">
        <f>VLOOKUP($A1527,'Supporting Data'!$A$2:$BH$1679,26,FALSE)</f>
        <v>80.993446350097656</v>
      </c>
      <c r="M1527" s="125">
        <f>VLOOKUP($A1527,'Supporting Data'!$A$2:$BH$1679,53,FALSE)</f>
        <v>78.463973999023438</v>
      </c>
    </row>
    <row r="1528" spans="1:13" x14ac:dyDescent="0.3">
      <c r="A1528" s="4">
        <v>240934440</v>
      </c>
      <c r="B1528" s="3" t="s">
        <v>108</v>
      </c>
      <c r="C1528" s="3" t="s">
        <v>872</v>
      </c>
      <c r="D1528" s="125">
        <f>VLOOKUP($A1528,'Supporting Data'!$A$2:$BH$1679,5,FALSE)</f>
        <v>86.448486328125</v>
      </c>
      <c r="E1528" s="128">
        <f>VLOOKUP($A1528,'Supporting Data'!$A$2:$BH$1679,16,FALSE)</f>
        <v>0.69411766529083252</v>
      </c>
      <c r="F1528" s="125">
        <f>VLOOKUP($A1528,'Supporting Data'!$A$2:$BH$1679,7,FALSE)</f>
        <v>84.122650146484375</v>
      </c>
      <c r="G1528" s="128">
        <f>VLOOKUP($A1528,'Supporting Data'!$A$2:$BH$1679,49,FALSE)</f>
        <v>0.41999998688697809</v>
      </c>
      <c r="H1528" s="125">
        <f>VLOOKUP($A1528,'Supporting Data'!$A$2:$BH$1679,6,FALSE)</f>
        <v>88.6090087890625</v>
      </c>
      <c r="I1528" s="128">
        <f>VLOOKUP($A1528,'Supporting Data'!$A$2:$BH$1679,22,FALSE)</f>
        <v>0.5</v>
      </c>
      <c r="J1528" s="125">
        <f>VLOOKUP($A1528,'Supporting Data'!$A$2:$BH$1679,8,FALSE)</f>
        <v>82.780540466308594</v>
      </c>
      <c r="K1528" s="128">
        <f>VLOOKUP($A1528,'Supporting Data'!$A$2:$BH$1679,49,FALSE)</f>
        <v>0.41999998688697809</v>
      </c>
      <c r="L1528" s="125">
        <f>VLOOKUP($A1528,'Supporting Data'!$A$2:$BH$1679,26,FALSE)</f>
        <v>77.972526550292969</v>
      </c>
      <c r="M1528" s="125">
        <f>VLOOKUP($A1528,'Supporting Data'!$A$2:$BH$1679,53,FALSE)</f>
        <v>82.237403869628906</v>
      </c>
    </row>
    <row r="1529" spans="1:13" x14ac:dyDescent="0.3">
      <c r="A1529" s="4">
        <v>1000632050</v>
      </c>
      <c r="B1529" s="3" t="s">
        <v>477</v>
      </c>
      <c r="C1529" s="3" t="s">
        <v>1950</v>
      </c>
      <c r="D1529" s="125">
        <f>VLOOKUP($A1529,'Supporting Data'!$A$2:$BH$1679,5,FALSE)</f>
        <v>80.157218933105469</v>
      </c>
      <c r="E1529" s="128">
        <f>VLOOKUP($A1529,'Supporting Data'!$A$2:$BH$1679,16,FALSE)</f>
        <v>0.29423868656158447</v>
      </c>
      <c r="F1529" s="125">
        <f>VLOOKUP($A1529,'Supporting Data'!$A$2:$BH$1679,7,FALSE)</f>
        <v>86.459846496582031</v>
      </c>
      <c r="G1529" s="128">
        <f>VLOOKUP($A1529,'Supporting Data'!$A$2:$BH$1679,49,FALSE)</f>
        <v>0.34567901492118841</v>
      </c>
      <c r="H1529" s="125">
        <f>VLOOKUP($A1529,'Supporting Data'!$A$2:$BH$1679,6,FALSE)</f>
        <v>81.8507080078125</v>
      </c>
      <c r="I1529" s="128">
        <f>VLOOKUP($A1529,'Supporting Data'!$A$2:$BH$1679,22,FALSE)</f>
        <v>0.29423868656158447</v>
      </c>
      <c r="J1529" s="125">
        <f>VLOOKUP($A1529,'Supporting Data'!$A$2:$BH$1679,8,FALSE)</f>
        <v>87.032295227050781</v>
      </c>
      <c r="K1529" s="128">
        <f>VLOOKUP($A1529,'Supporting Data'!$A$2:$BH$1679,49,FALSE)</f>
        <v>0.34567901492118841</v>
      </c>
      <c r="L1529" s="125">
        <f>VLOOKUP($A1529,'Supporting Data'!$A$2:$BH$1679,26,FALSE)</f>
        <v>79.785079956054688</v>
      </c>
      <c r="M1529" s="125">
        <f>VLOOKUP($A1529,'Supporting Data'!$A$2:$BH$1679,53,FALSE)</f>
        <v>85.845878601074219</v>
      </c>
    </row>
    <row r="1530" spans="1:13" x14ac:dyDescent="0.3">
      <c r="A1530" s="4">
        <v>391413060</v>
      </c>
      <c r="B1530" s="3" t="s">
        <v>175</v>
      </c>
      <c r="C1530" s="3" t="s">
        <v>1030</v>
      </c>
      <c r="D1530" s="125">
        <f>VLOOKUP($A1530,'Supporting Data'!$A$2:$BH$1679,5,FALSE)</f>
        <v>87.549819946289063</v>
      </c>
      <c r="E1530" s="128">
        <f>VLOOKUP($A1530,'Supporting Data'!$A$2:$BH$1679,16,FALSE)</f>
        <v>0.40540540218353271</v>
      </c>
      <c r="F1530" s="125">
        <f>VLOOKUP($A1530,'Supporting Data'!$A$2:$BH$1679,7,FALSE)</f>
        <v>81.168716430664063</v>
      </c>
      <c r="G1530" s="128">
        <f>VLOOKUP($A1530,'Supporting Data'!$A$2:$BH$1679,49,FALSE)</f>
        <v>0.1451612859964371</v>
      </c>
      <c r="H1530" s="125">
        <f>VLOOKUP($A1530,'Supporting Data'!$A$2:$BH$1679,6,FALSE)</f>
        <v>88.512565612792969</v>
      </c>
      <c r="I1530" s="128">
        <f>VLOOKUP($A1530,'Supporting Data'!$A$2:$BH$1679,22,FALSE)</f>
        <v>0.34516128897666931</v>
      </c>
      <c r="J1530" s="125">
        <f>VLOOKUP($A1530,'Supporting Data'!$A$2:$BH$1679,8,FALSE)</f>
        <v>82.217170715332031</v>
      </c>
      <c r="K1530" s="128">
        <f>VLOOKUP($A1530,'Supporting Data'!$A$2:$BH$1679,49,FALSE)</f>
        <v>0.1451612859964371</v>
      </c>
      <c r="L1530" s="125">
        <f>VLOOKUP($A1530,'Supporting Data'!$A$2:$BH$1679,26,FALSE)</f>
        <v>87.0352783203125</v>
      </c>
      <c r="M1530" s="125">
        <f>VLOOKUP($A1530,'Supporting Data'!$A$2:$BH$1679,53,FALSE)</f>
        <v>80.835258483886719</v>
      </c>
    </row>
    <row r="1531" spans="1:13" x14ac:dyDescent="0.3">
      <c r="A1531" s="4">
        <v>480776100</v>
      </c>
      <c r="B1531" s="3" t="s">
        <v>225</v>
      </c>
      <c r="C1531" s="3" t="s">
        <v>1230</v>
      </c>
      <c r="D1531" s="125">
        <f>VLOOKUP($A1531,'Supporting Data'!$A$2:$BH$1679,5,FALSE)</f>
        <v>82.039512634277344</v>
      </c>
      <c r="E1531" s="128">
        <f>VLOOKUP($A1531,'Supporting Data'!$A$2:$BH$1679,16,FALSE)</f>
        <v>0.33783784508705139</v>
      </c>
      <c r="F1531" s="125">
        <f>VLOOKUP($A1531,'Supporting Data'!$A$2:$BH$1679,7,FALSE)</f>
        <v>84.788986206054688</v>
      </c>
      <c r="G1531" s="128">
        <f>VLOOKUP($A1531,'Supporting Data'!$A$2:$BH$1679,49,FALSE)</f>
        <v>0.34375</v>
      </c>
      <c r="H1531" s="125">
        <f>VLOOKUP($A1531,'Supporting Data'!$A$2:$BH$1679,6,FALSE)</f>
        <v>84.472694396972656</v>
      </c>
      <c r="I1531" s="128">
        <f>VLOOKUP($A1531,'Supporting Data'!$A$2:$BH$1679,22,FALSE)</f>
        <v>0.3125</v>
      </c>
      <c r="J1531" s="125">
        <f>VLOOKUP($A1531,'Supporting Data'!$A$2:$BH$1679,8,FALSE)</f>
        <v>86.305915832519531</v>
      </c>
      <c r="K1531" s="128">
        <f>VLOOKUP($A1531,'Supporting Data'!$A$2:$BH$1679,49,FALSE)</f>
        <v>0.34375</v>
      </c>
      <c r="L1531" s="125">
        <f>VLOOKUP($A1531,'Supporting Data'!$A$2:$BH$1679,26,FALSE)</f>
        <v>84.316452026367188</v>
      </c>
      <c r="M1531" s="125">
        <f>VLOOKUP($A1531,'Supporting Data'!$A$2:$BH$1679,53,FALSE)</f>
        <v>85.639678955078125</v>
      </c>
    </row>
    <row r="1532" spans="1:13" x14ac:dyDescent="0.3">
      <c r="A1532" s="4">
        <v>961115020</v>
      </c>
      <c r="B1532" s="3" t="s">
        <v>460</v>
      </c>
      <c r="C1532" s="3" t="s">
        <v>841</v>
      </c>
      <c r="D1532" s="125">
        <f>VLOOKUP($A1532,'Supporting Data'!$A$2:$BH$1679,5,FALSE)</f>
        <v>78.806167602539063</v>
      </c>
      <c r="E1532" s="128">
        <f>VLOOKUP($A1532,'Supporting Data'!$A$2:$BH$1679,16,FALSE)</f>
        <v>4.4776119291782379E-2</v>
      </c>
      <c r="F1532" s="125">
        <f>VLOOKUP($A1532,'Supporting Data'!$A$2:$BH$1679,7,FALSE)</f>
        <v>79.736770629882813</v>
      </c>
      <c r="G1532" s="128">
        <f>VLOOKUP($A1532,'Supporting Data'!$A$2:$BH$1679,49,FALSE)</f>
        <v>0</v>
      </c>
      <c r="H1532" s="125">
        <f>VLOOKUP($A1532,'Supporting Data'!$A$2:$BH$1679,6,FALSE)</f>
        <v>80.108062744140625</v>
      </c>
      <c r="I1532" s="128">
        <f>VLOOKUP($A1532,'Supporting Data'!$A$2:$BH$1679,22,FALSE)</f>
        <v>4.4776119291782379E-2</v>
      </c>
      <c r="J1532" s="125">
        <f>VLOOKUP($A1532,'Supporting Data'!$A$2:$BH$1679,8,FALSE)</f>
        <v>81.338310241699219</v>
      </c>
      <c r="K1532" s="128">
        <f>VLOOKUP($A1532,'Supporting Data'!$A$2:$BH$1679,49,FALSE)</f>
        <v>0</v>
      </c>
      <c r="L1532" s="125">
        <f>VLOOKUP($A1532,'Supporting Data'!$A$2:$BH$1679,26,FALSE)</f>
        <v>84.014358520507813</v>
      </c>
      <c r="M1532" s="125">
        <f>VLOOKUP($A1532,'Supporting Data'!$A$2:$BH$1679,53,FALSE)</f>
        <v>83.268394470214844</v>
      </c>
    </row>
    <row r="1533" spans="1:13" x14ac:dyDescent="0.3">
      <c r="A1533" s="4">
        <v>480664020</v>
      </c>
      <c r="B1533" s="3" t="s">
        <v>216</v>
      </c>
      <c r="C1533" s="3" t="s">
        <v>1133</v>
      </c>
      <c r="D1533" s="125">
        <f>VLOOKUP($A1533,'Supporting Data'!$A$2:$BH$1679,5,FALSE)</f>
        <v>87.297508239746094</v>
      </c>
      <c r="E1533" s="128">
        <f>VLOOKUP($A1533,'Supporting Data'!$A$2:$BH$1679,16,FALSE)</f>
        <v>0.41216215491294861</v>
      </c>
      <c r="F1533" s="125">
        <f>VLOOKUP($A1533,'Supporting Data'!$A$2:$BH$1679,7,FALSE)</f>
        <v>84.997581481933594</v>
      </c>
      <c r="G1533" s="128">
        <f>VLOOKUP($A1533,'Supporting Data'!$A$2:$BH$1679,49,FALSE)</f>
        <v>0.2417582422494888</v>
      </c>
      <c r="H1533" s="125">
        <f>VLOOKUP($A1533,'Supporting Data'!$A$2:$BH$1679,6,FALSE)</f>
        <v>87.850372314453125</v>
      </c>
      <c r="I1533" s="128">
        <f>VLOOKUP($A1533,'Supporting Data'!$A$2:$BH$1679,22,FALSE)</f>
        <v>0.29670330882072449</v>
      </c>
      <c r="J1533" s="125">
        <f>VLOOKUP($A1533,'Supporting Data'!$A$2:$BH$1679,8,FALSE)</f>
        <v>84.441558837890625</v>
      </c>
      <c r="K1533" s="128">
        <f>VLOOKUP($A1533,'Supporting Data'!$A$2:$BH$1679,49,FALSE)</f>
        <v>0.2417582422494888</v>
      </c>
      <c r="L1533" s="125">
        <f>VLOOKUP($A1533,'Supporting Data'!$A$2:$BH$1679,26,FALSE)</f>
        <v>85.222724914550781</v>
      </c>
      <c r="M1533" s="125">
        <f>VLOOKUP($A1533,'Supporting Data'!$A$2:$BH$1679,53,FALSE)</f>
        <v>81.30950927734375</v>
      </c>
    </row>
    <row r="1534" spans="1:13" x14ac:dyDescent="0.3">
      <c r="A1534" s="4">
        <v>240934420</v>
      </c>
      <c r="B1534" s="3" t="s">
        <v>108</v>
      </c>
      <c r="C1534" s="3" t="s">
        <v>871</v>
      </c>
      <c r="D1534" s="125">
        <f>VLOOKUP($A1534,'Supporting Data'!$A$2:$BH$1679,5,FALSE)</f>
        <v>83.171661376953125</v>
      </c>
      <c r="E1534" s="128">
        <f>VLOOKUP($A1534,'Supporting Data'!$A$2:$BH$1679,16,FALSE)</f>
        <v>0.47448980808258062</v>
      </c>
      <c r="F1534" s="125">
        <f>VLOOKUP($A1534,'Supporting Data'!$A$2:$BH$1679,7,FALSE)</f>
        <v>83.602249145507813</v>
      </c>
      <c r="G1534" s="128">
        <f>VLOOKUP($A1534,'Supporting Data'!$A$2:$BH$1679,49,FALSE)</f>
        <v>0.29230770468711847</v>
      </c>
      <c r="H1534" s="125">
        <f>VLOOKUP($A1534,'Supporting Data'!$A$2:$BH$1679,6,FALSE)</f>
        <v>84.133995056152344</v>
      </c>
      <c r="I1534" s="128">
        <f>VLOOKUP($A1534,'Supporting Data'!$A$2:$BH$1679,22,FALSE)</f>
        <v>0.36923077702522278</v>
      </c>
      <c r="J1534" s="125">
        <f>VLOOKUP($A1534,'Supporting Data'!$A$2:$BH$1679,8,FALSE)</f>
        <v>85.297645568847656</v>
      </c>
      <c r="K1534" s="128">
        <f>VLOOKUP($A1534,'Supporting Data'!$A$2:$BH$1679,49,FALSE)</f>
        <v>0.29230770468711847</v>
      </c>
      <c r="L1534" s="125">
        <f>VLOOKUP($A1534,'Supporting Data'!$A$2:$BH$1679,26,FALSE)</f>
        <v>81.89971923828125</v>
      </c>
      <c r="M1534" s="125">
        <f>VLOOKUP($A1534,'Supporting Data'!$A$2:$BH$1679,53,FALSE)</f>
        <v>83.453971862792969</v>
      </c>
    </row>
    <row r="1535" spans="1:13" x14ac:dyDescent="0.3">
      <c r="A1535" s="4">
        <v>240933000</v>
      </c>
      <c r="B1535" s="3" t="s">
        <v>108</v>
      </c>
      <c r="C1535" s="3" t="s">
        <v>851</v>
      </c>
      <c r="D1535" s="125">
        <f>VLOOKUP($A1535,'Supporting Data'!$A$2:$BH$1679,5,FALSE)</f>
        <v>82.562507629394531</v>
      </c>
      <c r="E1535" s="128">
        <f>VLOOKUP($A1535,'Supporting Data'!$A$2:$BH$1679,16,FALSE)</f>
        <v>0.49647390842437739</v>
      </c>
      <c r="F1535" s="125">
        <f>VLOOKUP($A1535,'Supporting Data'!$A$2:$BH$1679,7,FALSE)</f>
        <v>82.110588073730469</v>
      </c>
      <c r="G1535" s="128">
        <f>VLOOKUP($A1535,'Supporting Data'!$A$2:$BH$1679,49,FALSE)</f>
        <v>0.23237597942352289</v>
      </c>
      <c r="H1535" s="125">
        <f>VLOOKUP($A1535,'Supporting Data'!$A$2:$BH$1679,6,FALSE)</f>
        <v>82.8126220703125</v>
      </c>
      <c r="I1535" s="128">
        <f>VLOOKUP($A1535,'Supporting Data'!$A$2:$BH$1679,22,FALSE)</f>
        <v>0.37958115339279169</v>
      </c>
      <c r="J1535" s="125">
        <f>VLOOKUP($A1535,'Supporting Data'!$A$2:$BH$1679,8,FALSE)</f>
        <v>82.711540222167969</v>
      </c>
      <c r="K1535" s="128">
        <f>VLOOKUP($A1535,'Supporting Data'!$A$2:$BH$1679,49,FALSE)</f>
        <v>0.23237597942352289</v>
      </c>
      <c r="L1535" s="125">
        <f>VLOOKUP($A1535,'Supporting Data'!$A$2:$BH$1679,26,FALSE)</f>
        <v>86.431098937988281</v>
      </c>
      <c r="M1535" s="125">
        <f>VLOOKUP($A1535,'Supporting Data'!$A$2:$BH$1679,53,FALSE)</f>
        <v>86.753150939941406</v>
      </c>
    </row>
    <row r="1536" spans="1:13" x14ac:dyDescent="0.3">
      <c r="A1536" s="4">
        <v>480776040</v>
      </c>
      <c r="B1536" s="3" t="s">
        <v>225</v>
      </c>
      <c r="C1536" s="3" t="s">
        <v>1225</v>
      </c>
      <c r="D1536" s="125">
        <f>VLOOKUP($A1536,'Supporting Data'!$A$2:$BH$1679,5,FALSE)</f>
        <v>85.831672668457031</v>
      </c>
      <c r="E1536" s="128">
        <f>VLOOKUP($A1536,'Supporting Data'!$A$2:$BH$1679,16,FALSE)</f>
        <v>0.30476191639900208</v>
      </c>
      <c r="F1536" s="125">
        <f>VLOOKUP($A1536,'Supporting Data'!$A$2:$BH$1679,7,FALSE)</f>
        <v>86.733612060546875</v>
      </c>
      <c r="G1536" s="128">
        <f>VLOOKUP($A1536,'Supporting Data'!$A$2:$BH$1679,49,FALSE)</f>
        <v>0.2395833283662796</v>
      </c>
      <c r="H1536" s="125">
        <f>VLOOKUP($A1536,'Supporting Data'!$A$2:$BH$1679,6,FALSE)</f>
        <v>86.754104614257813</v>
      </c>
      <c r="I1536" s="128">
        <f>VLOOKUP($A1536,'Supporting Data'!$A$2:$BH$1679,22,FALSE)</f>
        <v>0.2708333432674408</v>
      </c>
      <c r="J1536" s="125">
        <f>VLOOKUP($A1536,'Supporting Data'!$A$2:$BH$1679,8,FALSE)</f>
        <v>88.377052307128906</v>
      </c>
      <c r="K1536" s="128">
        <f>VLOOKUP($A1536,'Supporting Data'!$A$2:$BH$1679,49,FALSE)</f>
        <v>0.2395833283662796</v>
      </c>
      <c r="L1536" s="125">
        <f>VLOOKUP($A1536,'Supporting Data'!$A$2:$BH$1679,26,FALSE)</f>
        <v>86.733184814453125</v>
      </c>
      <c r="M1536" s="125">
        <f>VLOOKUP($A1536,'Supporting Data'!$A$2:$BH$1679,53,FALSE)</f>
        <v>83.557075500488281</v>
      </c>
    </row>
    <row r="1537" spans="1:13" x14ac:dyDescent="0.3">
      <c r="A1537" s="4">
        <v>240934060</v>
      </c>
      <c r="B1537" s="3" t="s">
        <v>108</v>
      </c>
      <c r="C1537" s="3" t="s">
        <v>859</v>
      </c>
      <c r="D1537" s="125">
        <f>VLOOKUP($A1537,'Supporting Data'!$A$2:$BH$1679,5,FALSE)</f>
        <v>80.575958251953125</v>
      </c>
      <c r="E1537" s="128">
        <f>VLOOKUP($A1537,'Supporting Data'!$A$2:$BH$1679,16,FALSE)</f>
        <v>0.53846156597137451</v>
      </c>
      <c r="F1537" s="125">
        <f>VLOOKUP($A1537,'Supporting Data'!$A$2:$BH$1679,7,FALSE)</f>
        <v>80.969535827636719</v>
      </c>
      <c r="G1537" s="128">
        <f>VLOOKUP($A1537,'Supporting Data'!$A$2:$BH$1679,49,FALSE)</f>
        <v>0.31168830394744867</v>
      </c>
      <c r="H1537" s="125">
        <f>VLOOKUP($A1537,'Supporting Data'!$A$2:$BH$1679,6,FALSE)</f>
        <v>78.782196044921875</v>
      </c>
      <c r="I1537" s="128">
        <f>VLOOKUP($A1537,'Supporting Data'!$A$2:$BH$1679,22,FALSE)</f>
        <v>0.38961037993431091</v>
      </c>
      <c r="J1537" s="125">
        <f>VLOOKUP($A1537,'Supporting Data'!$A$2:$BH$1679,8,FALSE)</f>
        <v>80.017730712890625</v>
      </c>
      <c r="K1537" s="128">
        <f>VLOOKUP($A1537,'Supporting Data'!$A$2:$BH$1679,49,FALSE)</f>
        <v>0.31168830394744867</v>
      </c>
      <c r="L1537" s="125">
        <f>VLOOKUP($A1537,'Supporting Data'!$A$2:$BH$1679,26,FALSE)</f>
        <v>79.482986450195313</v>
      </c>
      <c r="M1537" s="125">
        <f>VLOOKUP($A1537,'Supporting Data'!$A$2:$BH$1679,53,FALSE)</f>
        <v>77.06182861328125</v>
      </c>
    </row>
    <row r="1538" spans="1:13" x14ac:dyDescent="0.3">
      <c r="A1538" s="4">
        <v>830053030</v>
      </c>
      <c r="B1538" s="3" t="s">
        <v>395</v>
      </c>
      <c r="C1538" s="3" t="s">
        <v>1613</v>
      </c>
      <c r="D1538" s="125">
        <f>VLOOKUP($A1538,'Supporting Data'!$A$2:$BH$1679,5,FALSE)</f>
        <v>82.904220581054688</v>
      </c>
      <c r="E1538" s="128">
        <f>VLOOKUP($A1538,'Supporting Data'!$A$2:$BH$1679,16,FALSE)</f>
        <v>0.51201200485229492</v>
      </c>
      <c r="F1538" s="125">
        <f>VLOOKUP($A1538,'Supporting Data'!$A$2:$BH$1679,7,FALSE)</f>
        <v>81.763450622558594</v>
      </c>
      <c r="G1538" s="128">
        <f>VLOOKUP($A1538,'Supporting Data'!$A$2:$BH$1679,49,FALSE)</f>
        <v>0.22463768720626831</v>
      </c>
      <c r="H1538" s="125">
        <f>VLOOKUP($A1538,'Supporting Data'!$A$2:$BH$1679,6,FALSE)</f>
        <v>82.970573425292969</v>
      </c>
      <c r="I1538" s="128">
        <f>VLOOKUP($A1538,'Supporting Data'!$A$2:$BH$1679,22,FALSE)</f>
        <v>0.36594203114509583</v>
      </c>
      <c r="J1538" s="125">
        <f>VLOOKUP($A1538,'Supporting Data'!$A$2:$BH$1679,8,FALSE)</f>
        <v>80.906517028808594</v>
      </c>
      <c r="K1538" s="128">
        <f>VLOOKUP($A1538,'Supporting Data'!$A$2:$BH$1679,49,FALSE)</f>
        <v>0.22463768720626831</v>
      </c>
      <c r="L1538" s="125">
        <f>VLOOKUP($A1538,'Supporting Data'!$A$2:$BH$1679,26,FALSE)</f>
        <v>84.014358520507813</v>
      </c>
      <c r="M1538" s="125">
        <f>VLOOKUP($A1538,'Supporting Data'!$A$2:$BH$1679,53,FALSE)</f>
        <v>81.783767700195313</v>
      </c>
    </row>
    <row r="1539" spans="1:13" x14ac:dyDescent="0.3">
      <c r="A1539" s="4">
        <v>240863000</v>
      </c>
      <c r="B1539" s="3" t="s">
        <v>103</v>
      </c>
      <c r="C1539" s="3" t="s">
        <v>823</v>
      </c>
      <c r="D1539" s="125">
        <f>VLOOKUP($A1539,'Supporting Data'!$A$2:$BH$1679,5,FALSE)</f>
        <v>82.811607360839844</v>
      </c>
      <c r="E1539" s="128">
        <f>VLOOKUP($A1539,'Supporting Data'!$A$2:$BH$1679,16,FALSE)</f>
        <v>0.51254481077194214</v>
      </c>
      <c r="F1539" s="125">
        <f>VLOOKUP($A1539,'Supporting Data'!$A$2:$BH$1679,7,FALSE)</f>
        <v>90.5404052734375</v>
      </c>
      <c r="G1539" s="128">
        <f>VLOOKUP($A1539,'Supporting Data'!$A$2:$BH$1679,49,FALSE)</f>
        <v>0.38805970549583441</v>
      </c>
      <c r="H1539" s="125">
        <f>VLOOKUP($A1539,'Supporting Data'!$A$2:$BH$1679,6,FALSE)</f>
        <v>85.120536804199219</v>
      </c>
      <c r="I1539" s="128">
        <f>VLOOKUP($A1539,'Supporting Data'!$A$2:$BH$1679,22,FALSE)</f>
        <v>0.33582088351249689</v>
      </c>
      <c r="J1539" s="125">
        <f>VLOOKUP($A1539,'Supporting Data'!$A$2:$BH$1679,8,FALSE)</f>
        <v>87.67047119140625</v>
      </c>
      <c r="K1539" s="128">
        <f>VLOOKUP($A1539,'Supporting Data'!$A$2:$BH$1679,49,FALSE)</f>
        <v>0.38805970549583441</v>
      </c>
      <c r="L1539" s="125">
        <f>VLOOKUP($A1539,'Supporting Data'!$A$2:$BH$1679,26,FALSE)</f>
        <v>84.618545532226563</v>
      </c>
      <c r="M1539" s="125">
        <f>VLOOKUP($A1539,'Supporting Data'!$A$2:$BH$1679,53,FALSE)</f>
        <v>89.907981872558594</v>
      </c>
    </row>
    <row r="1540" spans="1:13" x14ac:dyDescent="0.3">
      <c r="A1540" s="4">
        <v>121104060</v>
      </c>
      <c r="B1540" s="3" t="s">
        <v>50</v>
      </c>
      <c r="C1540" s="3" t="s">
        <v>692</v>
      </c>
      <c r="D1540" s="125">
        <f>VLOOKUP($A1540,'Supporting Data'!$A$2:$BH$1679,5,FALSE)</f>
        <v>82.319770812988281</v>
      </c>
      <c r="E1540" s="128">
        <f>VLOOKUP($A1540,'Supporting Data'!$A$2:$BH$1679,16,FALSE)</f>
        <v>0.43999999761581421</v>
      </c>
      <c r="F1540" s="125">
        <f>VLOOKUP($A1540,'Supporting Data'!$A$2:$BH$1679,7,FALSE)</f>
        <v>83.016845703125</v>
      </c>
      <c r="G1540" s="128">
        <f>VLOOKUP($A1540,'Supporting Data'!$A$2:$BH$1679,49,FALSE)</f>
        <v>0.239999994635582</v>
      </c>
      <c r="H1540" s="125">
        <f>VLOOKUP($A1540,'Supporting Data'!$A$2:$BH$1679,6,FALSE)</f>
        <v>83.379371643066406</v>
      </c>
      <c r="I1540" s="128">
        <f>VLOOKUP($A1540,'Supporting Data'!$A$2:$BH$1679,22,FALSE)</f>
        <v>0.43999999761581421</v>
      </c>
      <c r="J1540" s="125">
        <f>VLOOKUP($A1540,'Supporting Data'!$A$2:$BH$1679,8,FALSE)</f>
        <v>83.974700927734375</v>
      </c>
      <c r="K1540" s="128">
        <f>VLOOKUP($A1540,'Supporting Data'!$A$2:$BH$1679,49,FALSE)</f>
        <v>0.239999994635582</v>
      </c>
      <c r="L1540" s="125">
        <f>VLOOKUP($A1540,'Supporting Data'!$A$2:$BH$1679,26,FALSE)</f>
        <v>81.89971923828125</v>
      </c>
      <c r="M1540" s="125">
        <f>VLOOKUP($A1540,'Supporting Data'!$A$2:$BH$1679,53,FALSE)</f>
        <v>82.794143676757813</v>
      </c>
    </row>
    <row r="1541" spans="1:13" x14ac:dyDescent="0.3">
      <c r="A1541" s="4">
        <v>391414710</v>
      </c>
      <c r="B1541" s="3" t="s">
        <v>175</v>
      </c>
      <c r="C1541" s="3" t="s">
        <v>972</v>
      </c>
      <c r="D1541" s="125">
        <f>VLOOKUP($A1541,'Supporting Data'!$A$2:$BH$1679,5,FALSE)</f>
        <v>91.250885009765625</v>
      </c>
      <c r="E1541" s="128">
        <f>VLOOKUP($A1541,'Supporting Data'!$A$2:$BH$1679,16,FALSE)</f>
        <v>0.48695650696754461</v>
      </c>
      <c r="F1541" s="125">
        <f>VLOOKUP($A1541,'Supporting Data'!$A$2:$BH$1679,7,FALSE)</f>
        <v>84.744575500488281</v>
      </c>
      <c r="G1541" s="128">
        <f>VLOOKUP($A1541,'Supporting Data'!$A$2:$BH$1679,49,FALSE)</f>
        <v>0.22580644488334661</v>
      </c>
      <c r="H1541" s="125">
        <f>VLOOKUP($A1541,'Supporting Data'!$A$2:$BH$1679,6,FALSE)</f>
        <v>92.538772583007813</v>
      </c>
      <c r="I1541" s="128">
        <f>VLOOKUP($A1541,'Supporting Data'!$A$2:$BH$1679,22,FALSE)</f>
        <v>0.38709676265716553</v>
      </c>
      <c r="J1541" s="125">
        <f>VLOOKUP($A1541,'Supporting Data'!$A$2:$BH$1679,8,FALSE)</f>
        <v>84.808509826660156</v>
      </c>
      <c r="K1541" s="128">
        <f>VLOOKUP($A1541,'Supporting Data'!$A$2:$BH$1679,49,FALSE)</f>
        <v>0.22580644488334661</v>
      </c>
      <c r="L1541" s="125">
        <f>VLOOKUP($A1541,'Supporting Data'!$A$2:$BH$1679,26,FALSE)</f>
        <v>94.285484313964844</v>
      </c>
      <c r="M1541" s="125">
        <f>VLOOKUP($A1541,'Supporting Data'!$A$2:$BH$1679,53,FALSE)</f>
        <v>93.269012451171875</v>
      </c>
    </row>
    <row r="1542" spans="1:13" x14ac:dyDescent="0.3">
      <c r="A1542" s="4">
        <v>500014020</v>
      </c>
      <c r="B1542" s="3" t="s">
        <v>254</v>
      </c>
      <c r="C1542" s="3" t="s">
        <v>1320</v>
      </c>
      <c r="D1542" s="125">
        <f>VLOOKUP($A1542,'Supporting Data'!$A$2:$BH$1679,5,FALSE)</f>
        <v>85.665077209472656</v>
      </c>
      <c r="E1542" s="128">
        <f>VLOOKUP($A1542,'Supporting Data'!$A$2:$BH$1679,16,FALSE)</f>
        <v>0.55303031206130981</v>
      </c>
      <c r="F1542" s="125">
        <f>VLOOKUP($A1542,'Supporting Data'!$A$2:$BH$1679,7,FALSE)</f>
        <v>87.906379699707031</v>
      </c>
      <c r="G1542" s="128">
        <f>VLOOKUP($A1542,'Supporting Data'!$A$2:$BH$1679,49,FALSE)</f>
        <v>0.36363637447357178</v>
      </c>
      <c r="H1542" s="125">
        <f>VLOOKUP($A1542,'Supporting Data'!$A$2:$BH$1679,6,FALSE)</f>
        <v>82.850265502929688</v>
      </c>
      <c r="I1542" s="128">
        <f>VLOOKUP($A1542,'Supporting Data'!$A$2:$BH$1679,22,FALSE)</f>
        <v>0.27272728085517878</v>
      </c>
      <c r="J1542" s="125">
        <f>VLOOKUP($A1542,'Supporting Data'!$A$2:$BH$1679,8,FALSE)</f>
        <v>82.689178466796875</v>
      </c>
      <c r="K1542" s="128">
        <f>VLOOKUP($A1542,'Supporting Data'!$A$2:$BH$1679,49,FALSE)</f>
        <v>0.36363637447357178</v>
      </c>
      <c r="L1542" s="125">
        <f>VLOOKUP($A1542,'Supporting Data'!$A$2:$BH$1679,26,FALSE)</f>
        <v>82.50390625</v>
      </c>
      <c r="M1542" s="125">
        <f>VLOOKUP($A1542,'Supporting Data'!$A$2:$BH$1679,53,FALSE)</f>
        <v>82.979721069335938</v>
      </c>
    </row>
    <row r="1543" spans="1:13" x14ac:dyDescent="0.3">
      <c r="A1543" s="4">
        <v>480773060</v>
      </c>
      <c r="B1543" s="3" t="s">
        <v>225</v>
      </c>
      <c r="C1543" s="3" t="s">
        <v>1213</v>
      </c>
      <c r="D1543" s="125">
        <f>VLOOKUP($A1543,'Supporting Data'!$A$2:$BH$1679,5,FALSE)</f>
        <v>81.548309326171875</v>
      </c>
      <c r="E1543" s="128">
        <f>VLOOKUP($A1543,'Supporting Data'!$A$2:$BH$1679,16,FALSE)</f>
        <v>0.2917705774307251</v>
      </c>
      <c r="F1543" s="125">
        <f>VLOOKUP($A1543,'Supporting Data'!$A$2:$BH$1679,7,FALSE)</f>
        <v>79.925117492675781</v>
      </c>
      <c r="G1543" s="128">
        <f>VLOOKUP($A1543,'Supporting Data'!$A$2:$BH$1679,49,FALSE)</f>
        <v>0.1210013926029205</v>
      </c>
      <c r="H1543" s="125">
        <f>VLOOKUP($A1543,'Supporting Data'!$A$2:$BH$1679,6,FALSE)</f>
        <v>82.841545104980469</v>
      </c>
      <c r="I1543" s="128">
        <f>VLOOKUP($A1543,'Supporting Data'!$A$2:$BH$1679,22,FALSE)</f>
        <v>0.27121001482009888</v>
      </c>
      <c r="J1543" s="125">
        <f>VLOOKUP($A1543,'Supporting Data'!$A$2:$BH$1679,8,FALSE)</f>
        <v>81.729476928710938</v>
      </c>
      <c r="K1543" s="128">
        <f>VLOOKUP($A1543,'Supporting Data'!$A$2:$BH$1679,49,FALSE)</f>
        <v>0.1210013926029205</v>
      </c>
      <c r="L1543" s="125">
        <f>VLOOKUP($A1543,'Supporting Data'!$A$2:$BH$1679,26,FALSE)</f>
        <v>84.920639038085938</v>
      </c>
      <c r="M1543" s="125">
        <f>VLOOKUP($A1543,'Supporting Data'!$A$2:$BH$1679,53,FALSE)</f>
        <v>84.649925231933594</v>
      </c>
    </row>
    <row r="1544" spans="1:13" x14ac:dyDescent="0.3">
      <c r="A1544" s="4">
        <v>240904020</v>
      </c>
      <c r="B1544" s="3" t="s">
        <v>106</v>
      </c>
      <c r="C1544" s="3" t="s">
        <v>840</v>
      </c>
      <c r="D1544" s="125">
        <f>VLOOKUP($A1544,'Supporting Data'!$A$2:$BH$1679,5,FALSE)</f>
        <v>91.886909484863281</v>
      </c>
      <c r="E1544" s="128">
        <f>VLOOKUP($A1544,'Supporting Data'!$A$2:$BH$1679,16,FALSE)</f>
        <v>0.55063289403915405</v>
      </c>
      <c r="F1544" s="125">
        <f>VLOOKUP($A1544,'Supporting Data'!$A$2:$BH$1679,7,FALSE)</f>
        <v>90.839607238769531</v>
      </c>
      <c r="G1544" s="128">
        <f>VLOOKUP($A1544,'Supporting Data'!$A$2:$BH$1679,49,FALSE)</f>
        <v>0.26086956262588501</v>
      </c>
      <c r="H1544" s="125">
        <f>VLOOKUP($A1544,'Supporting Data'!$A$2:$BH$1679,6,FALSE)</f>
        <v>88.125396728515625</v>
      </c>
      <c r="I1544" s="128">
        <f>VLOOKUP($A1544,'Supporting Data'!$A$2:$BH$1679,22,FALSE)</f>
        <v>0.31884059309959412</v>
      </c>
      <c r="J1544" s="125">
        <f>VLOOKUP($A1544,'Supporting Data'!$A$2:$BH$1679,8,FALSE)</f>
        <v>88.387283325195313</v>
      </c>
      <c r="K1544" s="128">
        <f>VLOOKUP($A1544,'Supporting Data'!$A$2:$BH$1679,49,FALSE)</f>
        <v>0.26086956262588501</v>
      </c>
      <c r="L1544" s="125">
        <f>VLOOKUP($A1544,'Supporting Data'!$A$2:$BH$1679,26,FALSE)</f>
        <v>86.129005432128906</v>
      </c>
      <c r="M1544" s="125">
        <f>VLOOKUP($A1544,'Supporting Data'!$A$2:$BH$1679,53,FALSE)</f>
        <v>84.526206970214844</v>
      </c>
    </row>
    <row r="1545" spans="1:13" x14ac:dyDescent="0.3">
      <c r="A1545" s="4">
        <v>480776060</v>
      </c>
      <c r="B1545" s="3" t="s">
        <v>225</v>
      </c>
      <c r="C1545" s="3" t="s">
        <v>1227</v>
      </c>
      <c r="D1545" s="125">
        <f>VLOOKUP($A1545,'Supporting Data'!$A$2:$BH$1679,5,FALSE)</f>
        <v>93.216423034667969</v>
      </c>
      <c r="E1545" s="128">
        <f>VLOOKUP($A1545,'Supporting Data'!$A$2:$BH$1679,16,FALSE)</f>
        <v>0.36416184902191162</v>
      </c>
      <c r="F1545" s="125">
        <f>VLOOKUP($A1545,'Supporting Data'!$A$2:$BH$1679,7,FALSE)</f>
        <v>90.461212158203125</v>
      </c>
      <c r="G1545" s="128">
        <f>VLOOKUP($A1545,'Supporting Data'!$A$2:$BH$1679,49,FALSE)</f>
        <v>0.21969696879386899</v>
      </c>
      <c r="H1545" s="125">
        <f>VLOOKUP($A1545,'Supporting Data'!$A$2:$BH$1679,6,FALSE)</f>
        <v>93.696990966796875</v>
      </c>
      <c r="I1545" s="128">
        <f>VLOOKUP($A1545,'Supporting Data'!$A$2:$BH$1679,22,FALSE)</f>
        <v>0.33082705736160278</v>
      </c>
      <c r="J1545" s="125">
        <f>VLOOKUP($A1545,'Supporting Data'!$A$2:$BH$1679,8,FALSE)</f>
        <v>92.229415893554688</v>
      </c>
      <c r="K1545" s="128">
        <f>VLOOKUP($A1545,'Supporting Data'!$A$2:$BH$1679,49,FALSE)</f>
        <v>0.21969696879386899</v>
      </c>
      <c r="L1545" s="125">
        <f>VLOOKUP($A1545,'Supporting Data'!$A$2:$BH$1679,26,FALSE)</f>
        <v>89.754104614257813</v>
      </c>
      <c r="M1545" s="125">
        <f>VLOOKUP($A1545,'Supporting Data'!$A$2:$BH$1679,53,FALSE)</f>
        <v>87.103683471679688</v>
      </c>
    </row>
    <row r="1546" spans="1:13" x14ac:dyDescent="0.3">
      <c r="A1546" s="4">
        <v>391414640</v>
      </c>
      <c r="B1546" s="3" t="s">
        <v>175</v>
      </c>
      <c r="C1546" s="3" t="s">
        <v>770</v>
      </c>
      <c r="D1546" s="125">
        <f>VLOOKUP($A1546,'Supporting Data'!$A$2:$BH$1679,5,FALSE)</f>
        <v>86.371307373046875</v>
      </c>
      <c r="E1546" s="128">
        <f>VLOOKUP($A1546,'Supporting Data'!$A$2:$BH$1679,16,FALSE)</f>
        <v>0.48739495873451227</v>
      </c>
      <c r="F1546" s="125">
        <f>VLOOKUP($A1546,'Supporting Data'!$A$2:$BH$1679,7,FALSE)</f>
        <v>86.884056091308594</v>
      </c>
      <c r="G1546" s="128">
        <f>VLOOKUP($A1546,'Supporting Data'!$A$2:$BH$1679,49,FALSE)</f>
        <v>0.25903615355491638</v>
      </c>
      <c r="H1546" s="125">
        <f>VLOOKUP($A1546,'Supporting Data'!$A$2:$BH$1679,6,FALSE)</f>
        <v>85.361602783203125</v>
      </c>
      <c r="I1546" s="128">
        <f>VLOOKUP($A1546,'Supporting Data'!$A$2:$BH$1679,22,FALSE)</f>
        <v>0.39759036898612982</v>
      </c>
      <c r="J1546" s="125">
        <f>VLOOKUP($A1546,'Supporting Data'!$A$2:$BH$1679,8,FALSE)</f>
        <v>88.159919738769531</v>
      </c>
      <c r="K1546" s="128">
        <f>VLOOKUP($A1546,'Supporting Data'!$A$2:$BH$1679,49,FALSE)</f>
        <v>0.25903615355491638</v>
      </c>
      <c r="L1546" s="125">
        <f>VLOOKUP($A1546,'Supporting Data'!$A$2:$BH$1679,26,FALSE)</f>
        <v>88.545738220214844</v>
      </c>
      <c r="M1546" s="125">
        <f>VLOOKUP($A1546,'Supporting Data'!$A$2:$BH$1679,53,FALSE)</f>
        <v>88.773887634277344</v>
      </c>
    </row>
    <row r="1547" spans="1:13" x14ac:dyDescent="0.3">
      <c r="A1547" s="4">
        <v>1159266905</v>
      </c>
      <c r="B1547" s="3" t="s">
        <v>546</v>
      </c>
      <c r="C1547" s="3" t="s">
        <v>546</v>
      </c>
      <c r="D1547" s="125">
        <f>VLOOKUP($A1547,'Supporting Data'!$A$2:$BH$1679,5,FALSE)</f>
        <v>89.688758850097656</v>
      </c>
      <c r="E1547" s="128">
        <f>VLOOKUP($A1547,'Supporting Data'!$A$2:$BH$1679,16,FALSE)</f>
        <v>0.27710843086242681</v>
      </c>
      <c r="F1547" s="125">
        <f>VLOOKUP($A1547,'Supporting Data'!$A$2:$BH$1679,7,FALSE)</f>
        <v>88.050498962402344</v>
      </c>
      <c r="G1547" s="128">
        <f>VLOOKUP($A1547,'Supporting Data'!$A$2:$BH$1679,49,FALSE)</f>
        <v>5.2631579339504242E-2</v>
      </c>
      <c r="H1547" s="125">
        <f>VLOOKUP($A1547,'Supporting Data'!$A$2:$BH$1679,6,FALSE)</f>
        <v>90.206199645996094</v>
      </c>
      <c r="I1547" s="128">
        <f>VLOOKUP($A1547,'Supporting Data'!$A$2:$BH$1679,22,FALSE)</f>
        <v>0.23684211075305939</v>
      </c>
      <c r="J1547" s="125">
        <f>VLOOKUP($A1547,'Supporting Data'!$A$2:$BH$1679,8,FALSE)</f>
        <v>88.619972229003906</v>
      </c>
      <c r="K1547" s="128">
        <f>VLOOKUP($A1547,'Supporting Data'!$A$2:$BH$1679,49,FALSE)</f>
        <v>5.2631579339504242E-2</v>
      </c>
      <c r="L1547" s="125">
        <f>VLOOKUP($A1547,'Supporting Data'!$A$2:$BH$1679,26,FALSE)</f>
        <v>86.733184814453125</v>
      </c>
      <c r="M1547" s="125">
        <f>VLOOKUP($A1547,'Supporting Data'!$A$2:$BH$1679,53,FALSE)</f>
        <v>87.722282409667969</v>
      </c>
    </row>
    <row r="1548" spans="1:13" x14ac:dyDescent="0.3">
      <c r="A1548" s="4">
        <v>391414820</v>
      </c>
      <c r="B1548" s="3" t="s">
        <v>175</v>
      </c>
      <c r="C1548" s="3" t="s">
        <v>1063</v>
      </c>
      <c r="D1548" s="125">
        <f>VLOOKUP($A1548,'Supporting Data'!$A$2:$BH$1679,5,FALSE)</f>
        <v>83.051025390625</v>
      </c>
      <c r="E1548" s="128">
        <f>VLOOKUP($A1548,'Supporting Data'!$A$2:$BH$1679,16,FALSE)</f>
        <v>0.2142857164144516</v>
      </c>
      <c r="F1548" s="125">
        <f>VLOOKUP($A1548,'Supporting Data'!$A$2:$BH$1679,7,FALSE)</f>
        <v>81.8538818359375</v>
      </c>
      <c r="G1548" s="128">
        <f>VLOOKUP($A1548,'Supporting Data'!$A$2:$BH$1679,49,FALSE)</f>
        <v>0.12222222238779069</v>
      </c>
      <c r="H1548" s="125">
        <f>VLOOKUP($A1548,'Supporting Data'!$A$2:$BH$1679,6,FALSE)</f>
        <v>83.577003479003906</v>
      </c>
      <c r="I1548" s="128">
        <f>VLOOKUP($A1548,'Supporting Data'!$A$2:$BH$1679,22,FALSE)</f>
        <v>0.21111111342906949</v>
      </c>
      <c r="J1548" s="125">
        <f>VLOOKUP($A1548,'Supporting Data'!$A$2:$BH$1679,8,FALSE)</f>
        <v>80.122001647949219</v>
      </c>
      <c r="K1548" s="128">
        <f>VLOOKUP($A1548,'Supporting Data'!$A$2:$BH$1679,49,FALSE)</f>
        <v>0.12222222238779069</v>
      </c>
      <c r="L1548" s="125">
        <f>VLOOKUP($A1548,'Supporting Data'!$A$2:$BH$1679,26,FALSE)</f>
        <v>81.597625732421875</v>
      </c>
      <c r="M1548" s="125">
        <f>VLOOKUP($A1548,'Supporting Data'!$A$2:$BH$1679,53,FALSE)</f>
        <v>76.917488098144531</v>
      </c>
    </row>
    <row r="1549" spans="1:13" x14ac:dyDescent="0.3">
      <c r="A1549" s="4">
        <v>830055080</v>
      </c>
      <c r="B1549" s="3" t="s">
        <v>395</v>
      </c>
      <c r="C1549" s="3" t="s">
        <v>1624</v>
      </c>
      <c r="D1549" s="125">
        <f>VLOOKUP($A1549,'Supporting Data'!$A$2:$BH$1679,5,FALSE)</f>
        <v>86.720603942871094</v>
      </c>
      <c r="E1549" s="128">
        <f>VLOOKUP($A1549,'Supporting Data'!$A$2:$BH$1679,16,FALSE)</f>
        <v>0.65737050771713257</v>
      </c>
      <c r="F1549" s="125">
        <f>VLOOKUP($A1549,'Supporting Data'!$A$2:$BH$1679,7,FALSE)</f>
        <v>92.481048583984375</v>
      </c>
      <c r="G1549" s="128">
        <f>VLOOKUP($A1549,'Supporting Data'!$A$2:$BH$1679,49,FALSE)</f>
        <v>0.3461538553237915</v>
      </c>
      <c r="H1549" s="125">
        <f>VLOOKUP($A1549,'Supporting Data'!$A$2:$BH$1679,6,FALSE)</f>
        <v>84.924179077148438</v>
      </c>
      <c r="I1549" s="128">
        <f>VLOOKUP($A1549,'Supporting Data'!$A$2:$BH$1679,22,FALSE)</f>
        <v>0.43589743971824652</v>
      </c>
      <c r="J1549" s="125">
        <f>VLOOKUP($A1549,'Supporting Data'!$A$2:$BH$1679,8,FALSE)</f>
        <v>86.423027038574219</v>
      </c>
      <c r="K1549" s="128">
        <f>VLOOKUP($A1549,'Supporting Data'!$A$2:$BH$1679,49,FALSE)</f>
        <v>0.3461538553237915</v>
      </c>
      <c r="L1549" s="125">
        <f>VLOOKUP($A1549,'Supporting Data'!$A$2:$BH$1679,26,FALSE)</f>
        <v>82.50390625</v>
      </c>
      <c r="M1549" s="125">
        <f>VLOOKUP($A1549,'Supporting Data'!$A$2:$BH$1679,53,FALSE)</f>
        <v>88.629554748535156</v>
      </c>
    </row>
    <row r="1550" spans="1:13" x14ac:dyDescent="0.3">
      <c r="A1550" s="4">
        <v>391414360</v>
      </c>
      <c r="B1550" s="3" t="s">
        <v>175</v>
      </c>
      <c r="C1550" s="3" t="s">
        <v>680</v>
      </c>
      <c r="D1550" s="125">
        <f>VLOOKUP($A1550,'Supporting Data'!$A$2:$BH$1679,5,FALSE)</f>
        <v>82.273719787597656</v>
      </c>
      <c r="E1550" s="128">
        <f>VLOOKUP($A1550,'Supporting Data'!$A$2:$BH$1679,16,FALSE)</f>
        <v>0.4038461446762085</v>
      </c>
      <c r="F1550" s="125">
        <f>VLOOKUP($A1550,'Supporting Data'!$A$2:$BH$1679,7,FALSE)</f>
        <v>82.100746154785156</v>
      </c>
      <c r="G1550" s="128">
        <f>VLOOKUP($A1550,'Supporting Data'!$A$2:$BH$1679,49,FALSE)</f>
        <v>0.2100840359926224</v>
      </c>
      <c r="H1550" s="125">
        <f>VLOOKUP($A1550,'Supporting Data'!$A$2:$BH$1679,6,FALSE)</f>
        <v>83.826080322265625</v>
      </c>
      <c r="I1550" s="128">
        <f>VLOOKUP($A1550,'Supporting Data'!$A$2:$BH$1679,22,FALSE)</f>
        <v>0.31355932354927057</v>
      </c>
      <c r="J1550" s="125">
        <f>VLOOKUP($A1550,'Supporting Data'!$A$2:$BH$1679,8,FALSE)</f>
        <v>83.378532409667969</v>
      </c>
      <c r="K1550" s="128">
        <f>VLOOKUP($A1550,'Supporting Data'!$A$2:$BH$1679,49,FALSE)</f>
        <v>0.2100840359926224</v>
      </c>
      <c r="L1550" s="125">
        <f>VLOOKUP($A1550,'Supporting Data'!$A$2:$BH$1679,26,FALSE)</f>
        <v>82.201812744140625</v>
      </c>
      <c r="M1550" s="125">
        <f>VLOOKUP($A1550,'Supporting Data'!$A$2:$BH$1679,53,FALSE)</f>
        <v>83.598312377929688</v>
      </c>
    </row>
    <row r="1551" spans="1:13" x14ac:dyDescent="0.3">
      <c r="A1551" s="4">
        <v>480664130</v>
      </c>
      <c r="B1551" s="3" t="s">
        <v>216</v>
      </c>
      <c r="C1551" s="3" t="s">
        <v>1138</v>
      </c>
      <c r="D1551" s="125">
        <f>VLOOKUP($A1551,'Supporting Data'!$A$2:$BH$1679,5,FALSE)</f>
        <v>73.2137451171875</v>
      </c>
      <c r="E1551" s="128">
        <f>VLOOKUP($A1551,'Supporting Data'!$A$2:$BH$1679,16,FALSE)</f>
        <v>0.380952388048172</v>
      </c>
      <c r="F1551" s="125">
        <f>VLOOKUP($A1551,'Supporting Data'!$A$2:$BH$1679,7,FALSE)</f>
        <v>77.907829284667969</v>
      </c>
      <c r="G1551" s="128">
        <f>VLOOKUP($A1551,'Supporting Data'!$A$2:$BH$1679,49,FALSE)</f>
        <v>0.24418604373931879</v>
      </c>
      <c r="H1551" s="125">
        <f>VLOOKUP($A1551,'Supporting Data'!$A$2:$BH$1679,6,FALSE)</f>
        <v>72.407760620117188</v>
      </c>
      <c r="I1551" s="128">
        <f>VLOOKUP($A1551,'Supporting Data'!$A$2:$BH$1679,22,FALSE)</f>
        <v>0.24418604373931879</v>
      </c>
      <c r="J1551" s="125">
        <f>VLOOKUP($A1551,'Supporting Data'!$A$2:$BH$1679,8,FALSE)</f>
        <v>76.385787963867188</v>
      </c>
      <c r="K1551" s="128">
        <f>VLOOKUP($A1551,'Supporting Data'!$A$2:$BH$1679,49,FALSE)</f>
        <v>0.24418604373931879</v>
      </c>
      <c r="L1551" s="125">
        <f>VLOOKUP($A1551,'Supporting Data'!$A$2:$BH$1679,26,FALSE)</f>
        <v>84.316452026367188</v>
      </c>
      <c r="M1551" s="125">
        <f>VLOOKUP($A1551,'Supporting Data'!$A$2:$BH$1679,53,FALSE)</f>
        <v>80.670295715332031</v>
      </c>
    </row>
    <row r="1552" spans="1:13" x14ac:dyDescent="0.3">
      <c r="A1552" s="4">
        <v>661052050</v>
      </c>
      <c r="B1552" s="3" t="s">
        <v>322</v>
      </c>
      <c r="C1552" s="3" t="s">
        <v>1476</v>
      </c>
      <c r="D1552" s="125">
        <f>VLOOKUP($A1552,'Supporting Data'!$A$2:$BH$1679,5,FALSE)</f>
        <v>81.019927978515625</v>
      </c>
      <c r="E1552" s="128">
        <f>VLOOKUP($A1552,'Supporting Data'!$A$2:$BH$1679,16,FALSE)</f>
        <v>0.45909091830253601</v>
      </c>
      <c r="F1552" s="125">
        <f>VLOOKUP($A1552,'Supporting Data'!$A$2:$BH$1679,7,FALSE)</f>
        <v>86.363082885742188</v>
      </c>
      <c r="G1552" s="128">
        <f>VLOOKUP($A1552,'Supporting Data'!$A$2:$BH$1679,49,FALSE)</f>
        <v>0.19337016344070429</v>
      </c>
      <c r="H1552" s="125">
        <f>VLOOKUP($A1552,'Supporting Data'!$A$2:$BH$1679,6,FALSE)</f>
        <v>80.722015380859375</v>
      </c>
      <c r="I1552" s="128">
        <f>VLOOKUP($A1552,'Supporting Data'!$A$2:$BH$1679,22,FALSE)</f>
        <v>0.3055555522441864</v>
      </c>
      <c r="J1552" s="125">
        <f>VLOOKUP($A1552,'Supporting Data'!$A$2:$BH$1679,8,FALSE)</f>
        <v>85.974433898925781</v>
      </c>
      <c r="K1552" s="128">
        <f>VLOOKUP($A1552,'Supporting Data'!$A$2:$BH$1679,49,FALSE)</f>
        <v>0.19337016344070429</v>
      </c>
      <c r="L1552" s="125">
        <f>VLOOKUP($A1552,'Supporting Data'!$A$2:$BH$1679,26,FALSE)</f>
        <v>81.89971923828125</v>
      </c>
      <c r="M1552" s="125">
        <f>VLOOKUP($A1552,'Supporting Data'!$A$2:$BH$1679,53,FALSE)</f>
        <v>92.485458374023438</v>
      </c>
    </row>
    <row r="1553" spans="1:13" x14ac:dyDescent="0.3">
      <c r="A1553" s="4">
        <v>670614040</v>
      </c>
      <c r="B1553" s="3" t="s">
        <v>325</v>
      </c>
      <c r="C1553" s="3" t="s">
        <v>1482</v>
      </c>
      <c r="D1553" s="125">
        <f>VLOOKUP($A1553,'Supporting Data'!$A$2:$BH$1679,5,FALSE)</f>
        <v>75.451171875</v>
      </c>
      <c r="E1553" s="128">
        <f>VLOOKUP($A1553,'Supporting Data'!$A$2:$BH$1679,16,FALSE)</f>
        <v>0.1823529452085495</v>
      </c>
      <c r="F1553" s="125">
        <f>VLOOKUP($A1553,'Supporting Data'!$A$2:$BH$1679,7,FALSE)</f>
        <v>79.278152465820313</v>
      </c>
      <c r="G1553" s="128">
        <f>VLOOKUP($A1553,'Supporting Data'!$A$2:$BH$1679,49,FALSE)</f>
        <v>7.6470591127872467E-2</v>
      </c>
      <c r="H1553" s="125">
        <f>VLOOKUP($A1553,'Supporting Data'!$A$2:$BH$1679,6,FALSE)</f>
        <v>76.895851135253906</v>
      </c>
      <c r="I1553" s="128">
        <f>VLOOKUP($A1553,'Supporting Data'!$A$2:$BH$1679,22,FALSE)</f>
        <v>0.1823529452085495</v>
      </c>
      <c r="J1553" s="125">
        <f>VLOOKUP($A1553,'Supporting Data'!$A$2:$BH$1679,8,FALSE)</f>
        <v>79.943092346191406</v>
      </c>
      <c r="K1553" s="128">
        <f>VLOOKUP($A1553,'Supporting Data'!$A$2:$BH$1679,49,FALSE)</f>
        <v>7.6470591127872467E-2</v>
      </c>
      <c r="L1553" s="125">
        <f>VLOOKUP($A1553,'Supporting Data'!$A$2:$BH$1679,26,FALSE)</f>
        <v>78.576705932617188</v>
      </c>
      <c r="M1553" s="125">
        <f>VLOOKUP($A1553,'Supporting Data'!$A$2:$BH$1679,53,FALSE)</f>
        <v>82.773521423339844</v>
      </c>
    </row>
    <row r="1554" spans="1:13" x14ac:dyDescent="0.3">
      <c r="A1554" s="4">
        <v>500015000</v>
      </c>
      <c r="B1554" s="3" t="s">
        <v>254</v>
      </c>
      <c r="C1554" s="3" t="s">
        <v>1324</v>
      </c>
      <c r="D1554" s="125">
        <f>VLOOKUP($A1554,'Supporting Data'!$A$2:$BH$1679,5,FALSE)</f>
        <v>79.997116088867188</v>
      </c>
      <c r="E1554" s="128">
        <f>VLOOKUP($A1554,'Supporting Data'!$A$2:$BH$1679,16,FALSE)</f>
        <v>0.47101449966430659</v>
      </c>
      <c r="F1554" s="125">
        <f>VLOOKUP($A1554,'Supporting Data'!$A$2:$BH$1679,7,FALSE)</f>
        <v>89.122886657714844</v>
      </c>
      <c r="G1554" s="128">
        <f>VLOOKUP($A1554,'Supporting Data'!$A$2:$BH$1679,49,FALSE)</f>
        <v>0.39655172824859619</v>
      </c>
      <c r="H1554" s="125">
        <f>VLOOKUP($A1554,'Supporting Data'!$A$2:$BH$1679,6,FALSE)</f>
        <v>79.083580017089844</v>
      </c>
      <c r="I1554" s="128">
        <f>VLOOKUP($A1554,'Supporting Data'!$A$2:$BH$1679,22,FALSE)</f>
        <v>0.39655172824859619</v>
      </c>
      <c r="J1554" s="125">
        <f>VLOOKUP($A1554,'Supporting Data'!$A$2:$BH$1679,8,FALSE)</f>
        <v>85.319984436035156</v>
      </c>
      <c r="K1554" s="128">
        <f>VLOOKUP($A1554,'Supporting Data'!$A$2:$BH$1679,49,FALSE)</f>
        <v>0.39655172824859619</v>
      </c>
      <c r="L1554" s="125">
        <f>VLOOKUP($A1554,'Supporting Data'!$A$2:$BH$1679,26,FALSE)</f>
        <v>79.180892944335938</v>
      </c>
      <c r="M1554" s="125">
        <f>VLOOKUP($A1554,'Supporting Data'!$A$2:$BH$1679,53,FALSE)</f>
        <v>82.051826477050781</v>
      </c>
    </row>
    <row r="1555" spans="1:13" x14ac:dyDescent="0.3">
      <c r="A1555" s="4">
        <v>480775010</v>
      </c>
      <c r="B1555" s="3" t="s">
        <v>225</v>
      </c>
      <c r="C1555" s="3" t="s">
        <v>1220</v>
      </c>
      <c r="D1555" s="125">
        <f>VLOOKUP($A1555,'Supporting Data'!$A$2:$BH$1679,5,FALSE)</f>
        <v>86.761520385742188</v>
      </c>
      <c r="E1555" s="128">
        <f>VLOOKUP($A1555,'Supporting Data'!$A$2:$BH$1679,16,FALSE)</f>
        <v>0.51136362552642822</v>
      </c>
      <c r="F1555" s="125">
        <f>VLOOKUP($A1555,'Supporting Data'!$A$2:$BH$1679,7,FALSE)</f>
        <v>83.266609191894531</v>
      </c>
      <c r="G1555" s="128">
        <f>VLOOKUP($A1555,'Supporting Data'!$A$2:$BH$1679,49,FALSE)</f>
        <v>0.27731093764305109</v>
      </c>
      <c r="H1555" s="125">
        <f>VLOOKUP($A1555,'Supporting Data'!$A$2:$BH$1679,6,FALSE)</f>
        <v>88.238945007324219</v>
      </c>
      <c r="I1555" s="128">
        <f>VLOOKUP($A1555,'Supporting Data'!$A$2:$BH$1679,22,FALSE)</f>
        <v>0.43333333730697632</v>
      </c>
      <c r="J1555" s="125">
        <f>VLOOKUP($A1555,'Supporting Data'!$A$2:$BH$1679,8,FALSE)</f>
        <v>82.34613037109375</v>
      </c>
      <c r="K1555" s="128">
        <f>VLOOKUP($A1555,'Supporting Data'!$A$2:$BH$1679,49,FALSE)</f>
        <v>0.27731093764305109</v>
      </c>
      <c r="L1555" s="125">
        <f>VLOOKUP($A1555,'Supporting Data'!$A$2:$BH$1679,26,FALSE)</f>
        <v>83.712272644042969</v>
      </c>
      <c r="M1555" s="125">
        <f>VLOOKUP($A1555,'Supporting Data'!$A$2:$BH$1679,53,FALSE)</f>
        <v>78.835136413574219</v>
      </c>
    </row>
    <row r="1556" spans="1:13" x14ac:dyDescent="0.3">
      <c r="A1556" s="4">
        <v>480776030</v>
      </c>
      <c r="B1556" s="3" t="s">
        <v>225</v>
      </c>
      <c r="C1556" s="3" t="s">
        <v>1224</v>
      </c>
      <c r="D1556" s="125">
        <f>VLOOKUP($A1556,'Supporting Data'!$A$2:$BH$1679,5,FALSE)</f>
        <v>91.224998474121094</v>
      </c>
      <c r="E1556" s="128">
        <f>VLOOKUP($A1556,'Supporting Data'!$A$2:$BH$1679,16,FALSE)</f>
        <v>0.39047619700431818</v>
      </c>
      <c r="F1556" s="125">
        <f>VLOOKUP($A1556,'Supporting Data'!$A$2:$BH$1679,7,FALSE)</f>
        <v>91.051712036132813</v>
      </c>
      <c r="G1556" s="128">
        <f>VLOOKUP($A1556,'Supporting Data'!$A$2:$BH$1679,49,FALSE)</f>
        <v>0.32530120015144348</v>
      </c>
      <c r="H1556" s="125">
        <f>VLOOKUP($A1556,'Supporting Data'!$A$2:$BH$1679,6,FALSE)</f>
        <v>92.823638916015625</v>
      </c>
      <c r="I1556" s="128">
        <f>VLOOKUP($A1556,'Supporting Data'!$A$2:$BH$1679,22,FALSE)</f>
        <v>0.33734938502311712</v>
      </c>
      <c r="J1556" s="125">
        <f>VLOOKUP($A1556,'Supporting Data'!$A$2:$BH$1679,8,FALSE)</f>
        <v>93.219673156738281</v>
      </c>
      <c r="K1556" s="128">
        <f>VLOOKUP($A1556,'Supporting Data'!$A$2:$BH$1679,49,FALSE)</f>
        <v>0.32530120015144348</v>
      </c>
      <c r="L1556" s="125">
        <f>VLOOKUP($A1556,'Supporting Data'!$A$2:$BH$1679,26,FALSE)</f>
        <v>89.452011108398438</v>
      </c>
      <c r="M1556" s="125">
        <f>VLOOKUP($A1556,'Supporting Data'!$A$2:$BH$1679,53,FALSE)</f>
        <v>87.041824340820313</v>
      </c>
    </row>
    <row r="1557" spans="1:13" x14ac:dyDescent="0.3">
      <c r="A1557" s="4">
        <v>240934160</v>
      </c>
      <c r="B1557" s="3" t="s">
        <v>108</v>
      </c>
      <c r="C1557" s="3" t="s">
        <v>864</v>
      </c>
      <c r="D1557" s="125">
        <f>VLOOKUP($A1557,'Supporting Data'!$A$2:$BH$1679,5,FALSE)</f>
        <v>83.789581298828125</v>
      </c>
      <c r="E1557" s="128">
        <f>VLOOKUP($A1557,'Supporting Data'!$A$2:$BH$1679,16,FALSE)</f>
        <v>0.35789474844932562</v>
      </c>
      <c r="F1557" s="125">
        <f>VLOOKUP($A1557,'Supporting Data'!$A$2:$BH$1679,7,FALSE)</f>
        <v>82.514617919921875</v>
      </c>
      <c r="G1557" s="128">
        <f>VLOOKUP($A1557,'Supporting Data'!$A$2:$BH$1679,49,FALSE)</f>
        <v>0.28484848141670233</v>
      </c>
      <c r="H1557" s="125">
        <f>VLOOKUP($A1557,'Supporting Data'!$A$2:$BH$1679,6,FALSE)</f>
        <v>85.169929504394531</v>
      </c>
      <c r="I1557" s="128">
        <f>VLOOKUP($A1557,'Supporting Data'!$A$2:$BH$1679,22,FALSE)</f>
        <v>0.32121211290359503</v>
      </c>
      <c r="J1557" s="125">
        <f>VLOOKUP($A1557,'Supporting Data'!$A$2:$BH$1679,8,FALSE)</f>
        <v>84.244728088378906</v>
      </c>
      <c r="K1557" s="128">
        <f>VLOOKUP($A1557,'Supporting Data'!$A$2:$BH$1679,49,FALSE)</f>
        <v>0.28484848141670233</v>
      </c>
      <c r="L1557" s="125">
        <f>VLOOKUP($A1557,'Supporting Data'!$A$2:$BH$1679,26,FALSE)</f>
        <v>84.920639038085938</v>
      </c>
      <c r="M1557" s="125">
        <f>VLOOKUP($A1557,'Supporting Data'!$A$2:$BH$1679,53,FALSE)</f>
        <v>86.299514770507813</v>
      </c>
    </row>
    <row r="1558" spans="1:13" x14ac:dyDescent="0.3">
      <c r="A1558" s="4">
        <v>191484060</v>
      </c>
      <c r="B1558" s="3" t="s">
        <v>84</v>
      </c>
      <c r="C1558" s="3" t="s">
        <v>774</v>
      </c>
      <c r="D1558" s="125">
        <f>VLOOKUP($A1558,'Supporting Data'!$A$2:$BH$1679,5,FALSE)</f>
        <v>78.59478759765625</v>
      </c>
      <c r="E1558" s="128">
        <f>VLOOKUP($A1558,'Supporting Data'!$A$2:$BH$1679,16,FALSE)</f>
        <v>0.4553571343421936</v>
      </c>
      <c r="F1558" s="125">
        <f>VLOOKUP($A1558,'Supporting Data'!$A$2:$BH$1679,7,FALSE)</f>
        <v>81.152503967285156</v>
      </c>
      <c r="G1558" s="128">
        <f>VLOOKUP($A1558,'Supporting Data'!$A$2:$BH$1679,49,FALSE)</f>
        <v>0.16901408135890961</v>
      </c>
      <c r="H1558" s="125">
        <f>VLOOKUP($A1558,'Supporting Data'!$A$2:$BH$1679,6,FALSE)</f>
        <v>79.789443969726563</v>
      </c>
      <c r="I1558" s="128">
        <f>VLOOKUP($A1558,'Supporting Data'!$A$2:$BH$1679,22,FALSE)</f>
        <v>0.1971831023693085</v>
      </c>
      <c r="J1558" s="125">
        <f>VLOOKUP($A1558,'Supporting Data'!$A$2:$BH$1679,8,FALSE)</f>
        <v>82.81976318359375</v>
      </c>
      <c r="K1558" s="128">
        <f>VLOOKUP($A1558,'Supporting Data'!$A$2:$BH$1679,49,FALSE)</f>
        <v>0.16901408135890961</v>
      </c>
      <c r="L1558" s="125">
        <f>VLOOKUP($A1558,'Supporting Data'!$A$2:$BH$1679,26,FALSE)</f>
        <v>84.316452026367188</v>
      </c>
      <c r="M1558" s="125">
        <f>VLOOKUP($A1558,'Supporting Data'!$A$2:$BH$1679,53,FALSE)</f>
        <v>85.495338439941406</v>
      </c>
    </row>
    <row r="1559" spans="1:13" x14ac:dyDescent="0.3">
      <c r="A1559" s="4">
        <v>1000634050</v>
      </c>
      <c r="B1559" s="3" t="s">
        <v>477</v>
      </c>
      <c r="C1559" s="3" t="s">
        <v>1953</v>
      </c>
      <c r="D1559" s="125">
        <f>VLOOKUP($A1559,'Supporting Data'!$A$2:$BH$1679,5,FALSE)</f>
        <v>95.722259521484375</v>
      </c>
      <c r="E1559" s="128">
        <f>VLOOKUP($A1559,'Supporting Data'!$A$2:$BH$1679,16,FALSE)</f>
        <v>0.34306567907333368</v>
      </c>
      <c r="F1559" s="125">
        <f>VLOOKUP($A1559,'Supporting Data'!$A$2:$BH$1679,7,FALSE)</f>
        <v>90.002143859863281</v>
      </c>
      <c r="G1559" s="128">
        <f>VLOOKUP($A1559,'Supporting Data'!$A$2:$BH$1679,49,FALSE)</f>
        <v>0.26277372241020203</v>
      </c>
      <c r="H1559" s="125">
        <f>VLOOKUP($A1559,'Supporting Data'!$A$2:$BH$1679,6,FALSE)</f>
        <v>97.33544921875</v>
      </c>
      <c r="I1559" s="128">
        <f>VLOOKUP($A1559,'Supporting Data'!$A$2:$BH$1679,22,FALSE)</f>
        <v>0.34306567907333368</v>
      </c>
      <c r="J1559" s="125">
        <f>VLOOKUP($A1559,'Supporting Data'!$A$2:$BH$1679,8,FALSE)</f>
        <v>91.789802551269531</v>
      </c>
      <c r="K1559" s="128">
        <f>VLOOKUP($A1559,'Supporting Data'!$A$2:$BH$1679,49,FALSE)</f>
        <v>0.26277372241020203</v>
      </c>
      <c r="L1559" s="125">
        <f>VLOOKUP($A1559,'Supporting Data'!$A$2:$BH$1679,26,FALSE)</f>
        <v>93.379203796386719</v>
      </c>
      <c r="M1559" s="125">
        <f>VLOOKUP($A1559,'Supporting Data'!$A$2:$BH$1679,53,FALSE)</f>
        <v>84.608688354492188</v>
      </c>
    </row>
    <row r="1560" spans="1:13" x14ac:dyDescent="0.3">
      <c r="A1560" s="4">
        <v>540394020</v>
      </c>
      <c r="B1560" s="3" t="s">
        <v>278</v>
      </c>
      <c r="C1560" s="3" t="s">
        <v>1326</v>
      </c>
      <c r="D1560" s="125">
        <f>VLOOKUP($A1560,'Supporting Data'!$A$2:$BH$1679,5,FALSE)</f>
        <v>88.627799987792969</v>
      </c>
      <c r="E1560" s="128">
        <f>VLOOKUP($A1560,'Supporting Data'!$A$2:$BH$1679,16,FALSE)</f>
        <v>0.38251367211341858</v>
      </c>
      <c r="F1560" s="125">
        <f>VLOOKUP($A1560,'Supporting Data'!$A$2:$BH$1679,7,FALSE)</f>
        <v>90.311294555664063</v>
      </c>
      <c r="G1560" s="128">
        <f>VLOOKUP($A1560,'Supporting Data'!$A$2:$BH$1679,49,FALSE)</f>
        <v>0.1368421018123627</v>
      </c>
      <c r="H1560" s="125">
        <f>VLOOKUP($A1560,'Supporting Data'!$A$2:$BH$1679,6,FALSE)</f>
        <v>86.6107177734375</v>
      </c>
      <c r="I1560" s="128">
        <f>VLOOKUP($A1560,'Supporting Data'!$A$2:$BH$1679,22,FALSE)</f>
        <v>0.26315790414810181</v>
      </c>
      <c r="J1560" s="125">
        <f>VLOOKUP($A1560,'Supporting Data'!$A$2:$BH$1679,8,FALSE)</f>
        <v>89.476112365722656</v>
      </c>
      <c r="K1560" s="128">
        <f>VLOOKUP($A1560,'Supporting Data'!$A$2:$BH$1679,49,FALSE)</f>
        <v>0.1368421018123627</v>
      </c>
      <c r="L1560" s="125">
        <f>VLOOKUP($A1560,'Supporting Data'!$A$2:$BH$1679,26,FALSE)</f>
        <v>87.337371826171875</v>
      </c>
      <c r="M1560" s="125">
        <f>VLOOKUP($A1560,'Supporting Data'!$A$2:$BH$1679,53,FALSE)</f>
        <v>87.598564147949219</v>
      </c>
    </row>
    <row r="1561" spans="1:13" x14ac:dyDescent="0.3">
      <c r="A1561" s="4">
        <v>391414380</v>
      </c>
      <c r="B1561" s="3" t="s">
        <v>175</v>
      </c>
      <c r="C1561" s="3" t="s">
        <v>1050</v>
      </c>
      <c r="D1561" s="125">
        <f>VLOOKUP($A1561,'Supporting Data'!$A$2:$BH$1679,5,FALSE)</f>
        <v>89.741073608398438</v>
      </c>
      <c r="E1561" s="128">
        <f>VLOOKUP($A1561,'Supporting Data'!$A$2:$BH$1679,16,FALSE)</f>
        <v>0.65060240030288696</v>
      </c>
      <c r="F1561" s="125">
        <f>VLOOKUP($A1561,'Supporting Data'!$A$2:$BH$1679,7,FALSE)</f>
        <v>85.972755432128906</v>
      </c>
      <c r="G1561" s="128">
        <f>VLOOKUP($A1561,'Supporting Data'!$A$2:$BH$1679,49,FALSE)</f>
        <v>0.50943398475646973</v>
      </c>
      <c r="H1561" s="125">
        <f>VLOOKUP($A1561,'Supporting Data'!$A$2:$BH$1679,6,FALSE)</f>
        <v>89.9241943359375</v>
      </c>
      <c r="I1561" s="128">
        <f>VLOOKUP($A1561,'Supporting Data'!$A$2:$BH$1679,22,FALSE)</f>
        <v>0.5283018946647644</v>
      </c>
      <c r="J1561" s="125">
        <f>VLOOKUP($A1561,'Supporting Data'!$A$2:$BH$1679,8,FALSE)</f>
        <v>87.268341064453125</v>
      </c>
      <c r="K1561" s="128">
        <f>VLOOKUP($A1561,'Supporting Data'!$A$2:$BH$1679,49,FALSE)</f>
        <v>0.50943398475646973</v>
      </c>
      <c r="L1561" s="125">
        <f>VLOOKUP($A1561,'Supporting Data'!$A$2:$BH$1679,26,FALSE)</f>
        <v>86.733184814453125</v>
      </c>
      <c r="M1561" s="125">
        <f>VLOOKUP($A1561,'Supporting Data'!$A$2:$BH$1679,53,FALSE)</f>
        <v>82.07244873046875</v>
      </c>
    </row>
    <row r="1562" spans="1:13" x14ac:dyDescent="0.3">
      <c r="A1562" s="4">
        <v>480776120</v>
      </c>
      <c r="B1562" s="3" t="s">
        <v>225</v>
      </c>
      <c r="C1562" s="3" t="s">
        <v>1197</v>
      </c>
      <c r="D1562" s="125">
        <f>VLOOKUP($A1562,'Supporting Data'!$A$2:$BH$1679,5,FALSE)</f>
        <v>92.803993225097656</v>
      </c>
      <c r="E1562" s="128">
        <f>VLOOKUP($A1562,'Supporting Data'!$A$2:$BH$1679,16,FALSE)</f>
        <v>0.46616542339324951</v>
      </c>
      <c r="F1562" s="125">
        <f>VLOOKUP($A1562,'Supporting Data'!$A$2:$BH$1679,7,FALSE)</f>
        <v>92.912078857421875</v>
      </c>
      <c r="G1562" s="128">
        <f>VLOOKUP($A1562,'Supporting Data'!$A$2:$BH$1679,49,FALSE)</f>
        <v>0.32394367456436157</v>
      </c>
      <c r="H1562" s="125">
        <f>VLOOKUP($A1562,'Supporting Data'!$A$2:$BH$1679,6,FALSE)</f>
        <v>89.976539611816406</v>
      </c>
      <c r="I1562" s="128">
        <f>VLOOKUP($A1562,'Supporting Data'!$A$2:$BH$1679,22,FALSE)</f>
        <v>0.32394367456436157</v>
      </c>
      <c r="J1562" s="125">
        <f>VLOOKUP($A1562,'Supporting Data'!$A$2:$BH$1679,8,FALSE)</f>
        <v>93.847427368164063</v>
      </c>
      <c r="K1562" s="128">
        <f>VLOOKUP($A1562,'Supporting Data'!$A$2:$BH$1679,49,FALSE)</f>
        <v>0.32394367456436157</v>
      </c>
      <c r="L1562" s="125">
        <f>VLOOKUP($A1562,'Supporting Data'!$A$2:$BH$1679,26,FALSE)</f>
        <v>95.795944213867188</v>
      </c>
      <c r="M1562" s="125">
        <f>VLOOKUP($A1562,'Supporting Data'!$A$2:$BH$1679,53,FALSE)</f>
        <v>92.46484375</v>
      </c>
    </row>
    <row r="1563" spans="1:13" x14ac:dyDescent="0.3">
      <c r="A1563" s="4">
        <v>1000633050</v>
      </c>
      <c r="B1563" s="3" t="s">
        <v>477</v>
      </c>
      <c r="C1563" s="3" t="s">
        <v>1951</v>
      </c>
      <c r="D1563" s="125">
        <f>VLOOKUP($A1563,'Supporting Data'!$A$2:$BH$1679,5,FALSE)</f>
        <v>81.949958801269531</v>
      </c>
      <c r="E1563" s="128">
        <f>VLOOKUP($A1563,'Supporting Data'!$A$2:$BH$1679,16,FALSE)</f>
        <v>0.29132232069969177</v>
      </c>
      <c r="F1563" s="125">
        <f>VLOOKUP($A1563,'Supporting Data'!$A$2:$BH$1679,7,FALSE)</f>
        <v>87.374481201171875</v>
      </c>
      <c r="G1563" s="128">
        <f>VLOOKUP($A1563,'Supporting Data'!$A$2:$BH$1679,49,FALSE)</f>
        <v>0.324210524559021</v>
      </c>
      <c r="H1563" s="125">
        <f>VLOOKUP($A1563,'Supporting Data'!$A$2:$BH$1679,6,FALSE)</f>
        <v>82.611747741699219</v>
      </c>
      <c r="I1563" s="128">
        <f>VLOOKUP($A1563,'Supporting Data'!$A$2:$BH$1679,22,FALSE)</f>
        <v>0.29132232069969177</v>
      </c>
      <c r="J1563" s="125">
        <f>VLOOKUP($A1563,'Supporting Data'!$A$2:$BH$1679,8,FALSE)</f>
        <v>88.87347412109375</v>
      </c>
      <c r="K1563" s="128">
        <f>VLOOKUP($A1563,'Supporting Data'!$A$2:$BH$1679,49,FALSE)</f>
        <v>0.324210524559021</v>
      </c>
      <c r="L1563" s="125">
        <f>VLOOKUP($A1563,'Supporting Data'!$A$2:$BH$1679,26,FALSE)</f>
        <v>77.066253662109375</v>
      </c>
      <c r="M1563" s="125">
        <f>VLOOKUP($A1563,'Supporting Data'!$A$2:$BH$1679,53,FALSE)</f>
        <v>86.134552001953125</v>
      </c>
    </row>
    <row r="1564" spans="1:13" x14ac:dyDescent="0.3">
      <c r="A1564" s="4">
        <v>191484040</v>
      </c>
      <c r="B1564" s="3" t="s">
        <v>84</v>
      </c>
      <c r="C1564" s="3" t="s">
        <v>773</v>
      </c>
      <c r="D1564" s="125">
        <f>VLOOKUP($A1564,'Supporting Data'!$A$2:$BH$1679,5,FALSE)</f>
        <v>95.564788818359375</v>
      </c>
      <c r="E1564" s="128">
        <f>VLOOKUP($A1564,'Supporting Data'!$A$2:$BH$1679,16,FALSE)</f>
        <v>0.50331127643585205</v>
      </c>
      <c r="F1564" s="125">
        <f>VLOOKUP($A1564,'Supporting Data'!$A$2:$BH$1679,7,FALSE)</f>
        <v>89.3536376953125</v>
      </c>
      <c r="G1564" s="128">
        <f>VLOOKUP($A1564,'Supporting Data'!$A$2:$BH$1679,49,FALSE)</f>
        <v>0.28395062685012817</v>
      </c>
      <c r="H1564" s="125">
        <f>VLOOKUP($A1564,'Supporting Data'!$A$2:$BH$1679,6,FALSE)</f>
        <v>89.886970520019531</v>
      </c>
      <c r="I1564" s="128">
        <f>VLOOKUP($A1564,'Supporting Data'!$A$2:$BH$1679,22,FALSE)</f>
        <v>0.38271605968475342</v>
      </c>
      <c r="J1564" s="125">
        <f>VLOOKUP($A1564,'Supporting Data'!$A$2:$BH$1679,8,FALSE)</f>
        <v>87.838035583496094</v>
      </c>
      <c r="K1564" s="128">
        <f>VLOOKUP($A1564,'Supporting Data'!$A$2:$BH$1679,49,FALSE)</f>
        <v>0.28395062685012817</v>
      </c>
      <c r="L1564" s="125">
        <f>VLOOKUP($A1564,'Supporting Data'!$A$2:$BH$1679,26,FALSE)</f>
        <v>94.587570190429688</v>
      </c>
      <c r="M1564" s="125">
        <f>VLOOKUP($A1564,'Supporting Data'!$A$2:$BH$1679,53,FALSE)</f>
        <v>90.237899780273438</v>
      </c>
    </row>
    <row r="1565" spans="1:13" x14ac:dyDescent="0.3">
      <c r="A1565" s="4">
        <v>790773000</v>
      </c>
      <c r="B1565" s="3" t="s">
        <v>376</v>
      </c>
      <c r="C1565" s="3" t="s">
        <v>1574</v>
      </c>
      <c r="D1565" s="125">
        <f>VLOOKUP($A1565,'Supporting Data'!$A$2:$BH$1679,5,FALSE)</f>
        <v>87.688697814941406</v>
      </c>
      <c r="E1565" s="128">
        <f>VLOOKUP($A1565,'Supporting Data'!$A$2:$BH$1679,16,FALSE)</f>
        <v>0.43312102556228638</v>
      </c>
      <c r="F1565" s="125">
        <f>VLOOKUP($A1565,'Supporting Data'!$A$2:$BH$1679,7,FALSE)</f>
        <v>81.124839782714844</v>
      </c>
      <c r="G1565" s="128">
        <f>VLOOKUP($A1565,'Supporting Data'!$A$2:$BH$1679,49,FALSE)</f>
        <v>0.15289255976676941</v>
      </c>
      <c r="H1565" s="125">
        <f>VLOOKUP($A1565,'Supporting Data'!$A$2:$BH$1679,6,FALSE)</f>
        <v>87.431854248046875</v>
      </c>
      <c r="I1565" s="128">
        <f>VLOOKUP($A1565,'Supporting Data'!$A$2:$BH$1679,22,FALSE)</f>
        <v>0.32916668057441711</v>
      </c>
      <c r="J1565" s="125">
        <f>VLOOKUP($A1565,'Supporting Data'!$A$2:$BH$1679,8,FALSE)</f>
        <v>80.803070068359375</v>
      </c>
      <c r="K1565" s="128">
        <f>VLOOKUP($A1565,'Supporting Data'!$A$2:$BH$1679,49,FALSE)</f>
        <v>0.15289255976676941</v>
      </c>
      <c r="L1565" s="125">
        <f>VLOOKUP($A1565,'Supporting Data'!$A$2:$BH$1679,26,FALSE)</f>
        <v>87.337371826171875</v>
      </c>
      <c r="M1565" s="125">
        <f>VLOOKUP($A1565,'Supporting Data'!$A$2:$BH$1679,53,FALSE)</f>
        <v>87.124305725097656</v>
      </c>
    </row>
    <row r="1566" spans="1:13" x14ac:dyDescent="0.3">
      <c r="A1566" s="4">
        <v>920894030</v>
      </c>
      <c r="B1566" s="3" t="s">
        <v>429</v>
      </c>
      <c r="C1566" s="3" t="s">
        <v>1718</v>
      </c>
      <c r="D1566" s="125">
        <f>VLOOKUP($A1566,'Supporting Data'!$A$2:$BH$1679,5,FALSE)</f>
        <v>87.355659484863281</v>
      </c>
      <c r="E1566" s="128">
        <f>VLOOKUP($A1566,'Supporting Data'!$A$2:$BH$1679,16,FALSE)</f>
        <v>0.44815465807914728</v>
      </c>
      <c r="F1566" s="125">
        <f>VLOOKUP($A1566,'Supporting Data'!$A$2:$BH$1679,7,FALSE)</f>
        <v>83.290306091308594</v>
      </c>
      <c r="G1566" s="128">
        <f>VLOOKUP($A1566,'Supporting Data'!$A$2:$BH$1679,49,FALSE)</f>
        <v>0.147679328918457</v>
      </c>
      <c r="H1566" s="125">
        <f>VLOOKUP($A1566,'Supporting Data'!$A$2:$BH$1679,6,FALSE)</f>
        <v>85.463027954101563</v>
      </c>
      <c r="I1566" s="128">
        <f>VLOOKUP($A1566,'Supporting Data'!$A$2:$BH$1679,22,FALSE)</f>
        <v>0.27848100662231451</v>
      </c>
      <c r="J1566" s="125">
        <f>VLOOKUP($A1566,'Supporting Data'!$A$2:$BH$1679,8,FALSE)</f>
        <v>82.634811401367188</v>
      </c>
      <c r="K1566" s="128">
        <f>VLOOKUP($A1566,'Supporting Data'!$A$2:$BH$1679,49,FALSE)</f>
        <v>0.147679328918457</v>
      </c>
      <c r="L1566" s="125">
        <f>VLOOKUP($A1566,'Supporting Data'!$A$2:$BH$1679,26,FALSE)</f>
        <v>87.63946533203125</v>
      </c>
      <c r="M1566" s="125">
        <f>VLOOKUP($A1566,'Supporting Data'!$A$2:$BH$1679,53,FALSE)</f>
        <v>84.134429931640625</v>
      </c>
    </row>
    <row r="1567" spans="1:13" x14ac:dyDescent="0.3">
      <c r="A1567" s="4">
        <v>391414340</v>
      </c>
      <c r="B1567" s="3" t="s">
        <v>175</v>
      </c>
      <c r="C1567" s="3" t="s">
        <v>1049</v>
      </c>
      <c r="D1567" s="125">
        <f>VLOOKUP($A1567,'Supporting Data'!$A$2:$BH$1679,5,FALSE)</f>
        <v>89.565277099609375</v>
      </c>
      <c r="E1567" s="128">
        <f>VLOOKUP($A1567,'Supporting Data'!$A$2:$BH$1679,16,FALSE)</f>
        <v>0.64981949329376221</v>
      </c>
      <c r="F1567" s="125">
        <f>VLOOKUP($A1567,'Supporting Data'!$A$2:$BH$1679,7,FALSE)</f>
        <v>88.885032653808594</v>
      </c>
      <c r="G1567" s="128">
        <f>VLOOKUP($A1567,'Supporting Data'!$A$2:$BH$1679,49,FALSE)</f>
        <v>0.40404039621353149</v>
      </c>
      <c r="H1567" s="125">
        <f>VLOOKUP($A1567,'Supporting Data'!$A$2:$BH$1679,6,FALSE)</f>
        <v>87.780464172363281</v>
      </c>
      <c r="I1567" s="128">
        <f>VLOOKUP($A1567,'Supporting Data'!$A$2:$BH$1679,22,FALSE)</f>
        <v>0.46464645862579351</v>
      </c>
      <c r="J1567" s="125">
        <f>VLOOKUP($A1567,'Supporting Data'!$A$2:$BH$1679,8,FALSE)</f>
        <v>87.9847412109375</v>
      </c>
      <c r="K1567" s="128">
        <f>VLOOKUP($A1567,'Supporting Data'!$A$2:$BH$1679,49,FALSE)</f>
        <v>0.40404039621353149</v>
      </c>
      <c r="L1567" s="125">
        <f>VLOOKUP($A1567,'Supporting Data'!$A$2:$BH$1679,26,FALSE)</f>
        <v>87.63946533203125</v>
      </c>
      <c r="M1567" s="125">
        <f>VLOOKUP($A1567,'Supporting Data'!$A$2:$BH$1679,53,FALSE)</f>
        <v>85.536575317382813</v>
      </c>
    </row>
    <row r="1568" spans="1:13" x14ac:dyDescent="0.3">
      <c r="A1568" s="4">
        <v>840013000</v>
      </c>
      <c r="B1568" s="3" t="s">
        <v>396</v>
      </c>
      <c r="C1568" s="3" t="s">
        <v>1627</v>
      </c>
      <c r="D1568" s="125">
        <f>VLOOKUP($A1568,'Supporting Data'!$A$2:$BH$1679,5,FALSE)</f>
        <v>82.9862060546875</v>
      </c>
      <c r="E1568" s="128">
        <f>VLOOKUP($A1568,'Supporting Data'!$A$2:$BH$1679,16,FALSE)</f>
        <v>0.46113988757133478</v>
      </c>
      <c r="F1568" s="125">
        <f>VLOOKUP($A1568,'Supporting Data'!$A$2:$BH$1679,7,FALSE)</f>
        <v>81.71044921875</v>
      </c>
      <c r="G1568" s="128">
        <f>VLOOKUP($A1568,'Supporting Data'!$A$2:$BH$1679,49,FALSE)</f>
        <v>0.25179857015609741</v>
      </c>
      <c r="H1568" s="125">
        <f>VLOOKUP($A1568,'Supporting Data'!$A$2:$BH$1679,6,FALSE)</f>
        <v>82.282211303710938</v>
      </c>
      <c r="I1568" s="128">
        <f>VLOOKUP($A1568,'Supporting Data'!$A$2:$BH$1679,22,FALSE)</f>
        <v>0.3417266309261322</v>
      </c>
      <c r="J1568" s="125">
        <f>VLOOKUP($A1568,'Supporting Data'!$A$2:$BH$1679,8,FALSE)</f>
        <v>80.913894653320313</v>
      </c>
      <c r="K1568" s="128">
        <f>VLOOKUP($A1568,'Supporting Data'!$A$2:$BH$1679,49,FALSE)</f>
        <v>0.25179857015609741</v>
      </c>
      <c r="L1568" s="125">
        <f>VLOOKUP($A1568,'Supporting Data'!$A$2:$BH$1679,26,FALSE)</f>
        <v>84.618545532226563</v>
      </c>
      <c r="M1568" s="125">
        <f>VLOOKUP($A1568,'Supporting Data'!$A$2:$BH$1679,53,FALSE)</f>
        <v>83.1859130859375</v>
      </c>
    </row>
    <row r="1569" spans="1:13" x14ac:dyDescent="0.3">
      <c r="A1569" s="4">
        <v>391414160</v>
      </c>
      <c r="B1569" s="3" t="s">
        <v>175</v>
      </c>
      <c r="C1569" s="3" t="s">
        <v>1042</v>
      </c>
      <c r="D1569" s="125">
        <f>VLOOKUP($A1569,'Supporting Data'!$A$2:$BH$1679,5,FALSE)</f>
        <v>96.675041198730469</v>
      </c>
      <c r="E1569" s="128">
        <f>VLOOKUP($A1569,'Supporting Data'!$A$2:$BH$1679,16,FALSE)</f>
        <v>0.38383838534355158</v>
      </c>
      <c r="F1569" s="125">
        <f>VLOOKUP($A1569,'Supporting Data'!$A$2:$BH$1679,7,FALSE)</f>
        <v>89.11004638671875</v>
      </c>
      <c r="G1569" s="128">
        <f>VLOOKUP($A1569,'Supporting Data'!$A$2:$BH$1679,49,FALSE)</f>
        <v>0.18571428954601291</v>
      </c>
      <c r="H1569" s="125">
        <f>VLOOKUP($A1569,'Supporting Data'!$A$2:$BH$1679,6,FALSE)</f>
        <v>96.611228942871094</v>
      </c>
      <c r="I1569" s="128">
        <f>VLOOKUP($A1569,'Supporting Data'!$A$2:$BH$1679,22,FALSE)</f>
        <v>0.25714287161827087</v>
      </c>
      <c r="J1569" s="125">
        <f>VLOOKUP($A1569,'Supporting Data'!$A$2:$BH$1679,8,FALSE)</f>
        <v>90.874336242675781</v>
      </c>
      <c r="K1569" s="128">
        <f>VLOOKUP($A1569,'Supporting Data'!$A$2:$BH$1679,49,FALSE)</f>
        <v>0.18571428954601291</v>
      </c>
      <c r="L1569" s="125">
        <f>VLOOKUP($A1569,'Supporting Data'!$A$2:$BH$1679,26,FALSE)</f>
        <v>84.920639038085938</v>
      </c>
      <c r="M1569" s="125">
        <f>VLOOKUP($A1569,'Supporting Data'!$A$2:$BH$1679,53,FALSE)</f>
        <v>88.382110595703125</v>
      </c>
    </row>
    <row r="1570" spans="1:13" x14ac:dyDescent="0.3">
      <c r="A1570" s="4">
        <v>960934060</v>
      </c>
      <c r="B1570" s="3" t="s">
        <v>447</v>
      </c>
      <c r="C1570" s="3" t="s">
        <v>1836</v>
      </c>
      <c r="D1570" s="125">
        <f>VLOOKUP($A1570,'Supporting Data'!$A$2:$BH$1679,5,FALSE)</f>
        <v>75.961814880371094</v>
      </c>
      <c r="E1570" s="128">
        <f>VLOOKUP($A1570,'Supporting Data'!$A$2:$BH$1679,16,FALSE)</f>
        <v>0.5107913613319397</v>
      </c>
      <c r="F1570" s="125">
        <f>VLOOKUP($A1570,'Supporting Data'!$A$2:$BH$1679,7,FALSE)</f>
        <v>75.05877685546875</v>
      </c>
      <c r="G1570" s="128">
        <f>VLOOKUP($A1570,'Supporting Data'!$A$2:$BH$1679,49,FALSE)</f>
        <v>0.20689655840396881</v>
      </c>
      <c r="H1570" s="125">
        <f>VLOOKUP($A1570,'Supporting Data'!$A$2:$BH$1679,6,FALSE)</f>
        <v>77.138626098632813</v>
      </c>
      <c r="I1570" s="128">
        <f>VLOOKUP($A1570,'Supporting Data'!$A$2:$BH$1679,22,FALSE)</f>
        <v>0.3333333432674408</v>
      </c>
      <c r="J1570" s="125">
        <f>VLOOKUP($A1570,'Supporting Data'!$A$2:$BH$1679,8,FALSE)</f>
        <v>75.073493957519531</v>
      </c>
      <c r="K1570" s="128">
        <f>VLOOKUP($A1570,'Supporting Data'!$A$2:$BH$1679,49,FALSE)</f>
        <v>0.20689655840396881</v>
      </c>
      <c r="L1570" s="125">
        <f>VLOOKUP($A1570,'Supporting Data'!$A$2:$BH$1679,26,FALSE)</f>
        <v>81.597625732421875</v>
      </c>
      <c r="M1570" s="125">
        <f>VLOOKUP($A1570,'Supporting Data'!$A$2:$BH$1679,53,FALSE)</f>
        <v>77.474220275878906</v>
      </c>
    </row>
    <row r="1571" spans="1:13" x14ac:dyDescent="0.3">
      <c r="A1571" s="4">
        <v>391414280</v>
      </c>
      <c r="B1571" s="3" t="s">
        <v>175</v>
      </c>
      <c r="C1571" s="3" t="s">
        <v>1045</v>
      </c>
      <c r="D1571" s="125">
        <f>VLOOKUP($A1571,'Supporting Data'!$A$2:$BH$1679,5,FALSE)</f>
        <v>86.585578918457031</v>
      </c>
      <c r="E1571" s="128">
        <f>VLOOKUP($A1571,'Supporting Data'!$A$2:$BH$1679,16,FALSE)</f>
        <v>0.61714285612106323</v>
      </c>
      <c r="F1571" s="125">
        <f>VLOOKUP($A1571,'Supporting Data'!$A$2:$BH$1679,7,FALSE)</f>
        <v>84.078514099121094</v>
      </c>
      <c r="G1571" s="128">
        <f>VLOOKUP($A1571,'Supporting Data'!$A$2:$BH$1679,49,FALSE)</f>
        <v>0.37254902720451349</v>
      </c>
      <c r="H1571" s="125">
        <f>VLOOKUP($A1571,'Supporting Data'!$A$2:$BH$1679,6,FALSE)</f>
        <v>87.312980651855469</v>
      </c>
      <c r="I1571" s="128">
        <f>VLOOKUP($A1571,'Supporting Data'!$A$2:$BH$1679,22,FALSE)</f>
        <v>0.49019607901573181</v>
      </c>
      <c r="J1571" s="125">
        <f>VLOOKUP($A1571,'Supporting Data'!$A$2:$BH$1679,8,FALSE)</f>
        <v>82.486251831054688</v>
      </c>
      <c r="K1571" s="128">
        <f>VLOOKUP($A1571,'Supporting Data'!$A$2:$BH$1679,49,FALSE)</f>
        <v>0.37254902720451349</v>
      </c>
      <c r="L1571" s="125">
        <f>VLOOKUP($A1571,'Supporting Data'!$A$2:$BH$1679,26,FALSE)</f>
        <v>87.941551208496094</v>
      </c>
      <c r="M1571" s="125">
        <f>VLOOKUP($A1571,'Supporting Data'!$A$2:$BH$1679,53,FALSE)</f>
        <v>81.020835876464844</v>
      </c>
    </row>
    <row r="1572" spans="1:13" x14ac:dyDescent="0.3">
      <c r="A1572" s="4">
        <v>489141910</v>
      </c>
      <c r="B1572" s="3" t="s">
        <v>236</v>
      </c>
      <c r="C1572" s="3" t="s">
        <v>1273</v>
      </c>
      <c r="D1572" s="125">
        <f>VLOOKUP($A1572,'Supporting Data'!$A$2:$BH$1679,5,FALSE)</f>
        <v>89.075309753417969</v>
      </c>
      <c r="E1572" s="128">
        <f>VLOOKUP($A1572,'Supporting Data'!$A$2:$BH$1679,16,FALSE)</f>
        <v>0.68992245197296143</v>
      </c>
      <c r="F1572" s="125">
        <f>VLOOKUP($A1572,'Supporting Data'!$A$2:$BH$1679,7,FALSE)</f>
        <v>75.659271240234375</v>
      </c>
      <c r="G1572" s="128">
        <f>VLOOKUP($A1572,'Supporting Data'!$A$2:$BH$1679,49,FALSE)</f>
        <v>0.23469388484954831</v>
      </c>
      <c r="H1572" s="125">
        <f>VLOOKUP($A1572,'Supporting Data'!$A$2:$BH$1679,6,FALSE)</f>
        <v>87.770751953125</v>
      </c>
      <c r="I1572" s="128">
        <f>VLOOKUP($A1572,'Supporting Data'!$A$2:$BH$1679,22,FALSE)</f>
        <v>0.48351648449897772</v>
      </c>
      <c r="J1572" s="125">
        <f>VLOOKUP($A1572,'Supporting Data'!$A$2:$BH$1679,8,FALSE)</f>
        <v>77.450920104980469</v>
      </c>
      <c r="K1572" s="128">
        <f>VLOOKUP($A1572,'Supporting Data'!$A$2:$BH$1679,49,FALSE)</f>
        <v>0.23469388484954831</v>
      </c>
      <c r="L1572" s="125">
        <f>VLOOKUP($A1572,'Supporting Data'!$A$2:$BH$1679,26,FALSE)</f>
        <v>88.243644714355469</v>
      </c>
      <c r="M1572" s="125">
        <f>VLOOKUP($A1572,'Supporting Data'!$A$2:$BH$1679,53,FALSE)</f>
        <v>79.948600769042969</v>
      </c>
    </row>
    <row r="1573" spans="1:13" x14ac:dyDescent="0.3">
      <c r="A1573" s="4">
        <v>391414830</v>
      </c>
      <c r="B1573" s="3" t="s">
        <v>175</v>
      </c>
      <c r="C1573" s="3" t="s">
        <v>1064</v>
      </c>
      <c r="D1573" s="125">
        <f>VLOOKUP($A1573,'Supporting Data'!$A$2:$BH$1679,5,FALSE)</f>
        <v>94.988273620605469</v>
      </c>
      <c r="E1573" s="128">
        <f>VLOOKUP($A1573,'Supporting Data'!$A$2:$BH$1679,16,FALSE)</f>
        <v>0.69767439365386963</v>
      </c>
      <c r="F1573" s="125">
        <f>VLOOKUP($A1573,'Supporting Data'!$A$2:$BH$1679,7,FALSE)</f>
        <v>96.536590576171875</v>
      </c>
      <c r="G1573" s="128">
        <f>VLOOKUP($A1573,'Supporting Data'!$A$2:$BH$1679,49,FALSE)</f>
        <v>0.51315790414810181</v>
      </c>
      <c r="H1573" s="125">
        <f>VLOOKUP($A1573,'Supporting Data'!$A$2:$BH$1679,6,FALSE)</f>
        <v>88.655311584472656</v>
      </c>
      <c r="I1573" s="128">
        <f>VLOOKUP($A1573,'Supporting Data'!$A$2:$BH$1679,22,FALSE)</f>
        <v>0.4934210479259491</v>
      </c>
      <c r="J1573" s="125">
        <f>VLOOKUP($A1573,'Supporting Data'!$A$2:$BH$1679,8,FALSE)</f>
        <v>94.324089050292969</v>
      </c>
      <c r="K1573" s="128">
        <f>VLOOKUP($A1573,'Supporting Data'!$A$2:$BH$1679,49,FALSE)</f>
        <v>0.51315790414810181</v>
      </c>
      <c r="L1573" s="125">
        <f>VLOOKUP($A1573,'Supporting Data'!$A$2:$BH$1679,26,FALSE)</f>
        <v>96.098030090332031</v>
      </c>
      <c r="M1573" s="125">
        <f>VLOOKUP($A1573,'Supporting Data'!$A$2:$BH$1679,53,FALSE)</f>
        <v>95.413475036621094</v>
      </c>
    </row>
    <row r="1574" spans="1:13" x14ac:dyDescent="0.3">
      <c r="A1574" s="4">
        <v>240865020</v>
      </c>
      <c r="B1574" s="3" t="s">
        <v>103</v>
      </c>
      <c r="C1574" s="3" t="s">
        <v>826</v>
      </c>
      <c r="D1574" s="125">
        <f>VLOOKUP($A1574,'Supporting Data'!$A$2:$BH$1679,5,FALSE)</f>
        <v>89.574394226074219</v>
      </c>
      <c r="E1574" s="128">
        <f>VLOOKUP($A1574,'Supporting Data'!$A$2:$BH$1679,16,FALSE)</f>
        <v>0.61304348707199097</v>
      </c>
      <c r="F1574" s="125">
        <f>VLOOKUP($A1574,'Supporting Data'!$A$2:$BH$1679,7,FALSE)</f>
        <v>83.948013305664063</v>
      </c>
      <c r="G1574" s="128">
        <f>VLOOKUP($A1574,'Supporting Data'!$A$2:$BH$1679,49,FALSE)</f>
        <v>0.3174603283405304</v>
      </c>
      <c r="H1574" s="125">
        <f>VLOOKUP($A1574,'Supporting Data'!$A$2:$BH$1679,6,FALSE)</f>
        <v>85.63873291015625</v>
      </c>
      <c r="I1574" s="128">
        <f>VLOOKUP($A1574,'Supporting Data'!$A$2:$BH$1679,22,FALSE)</f>
        <v>0.380952388048172</v>
      </c>
      <c r="J1574" s="125">
        <f>VLOOKUP($A1574,'Supporting Data'!$A$2:$BH$1679,8,FALSE)</f>
        <v>80.868156433105469</v>
      </c>
      <c r="K1574" s="128">
        <f>VLOOKUP($A1574,'Supporting Data'!$A$2:$BH$1679,49,FALSE)</f>
        <v>0.3174603283405304</v>
      </c>
      <c r="L1574" s="125">
        <f>VLOOKUP($A1574,'Supporting Data'!$A$2:$BH$1679,26,FALSE)</f>
        <v>86.431098937988281</v>
      </c>
      <c r="M1574" s="125">
        <f>VLOOKUP($A1574,'Supporting Data'!$A$2:$BH$1679,53,FALSE)</f>
        <v>84.299385070800781</v>
      </c>
    </row>
    <row r="1575" spans="1:13" x14ac:dyDescent="0.3">
      <c r="A1575" s="4">
        <v>920894040</v>
      </c>
      <c r="B1575" s="3" t="s">
        <v>429</v>
      </c>
      <c r="C1575" s="3" t="s">
        <v>1719</v>
      </c>
      <c r="D1575" s="125">
        <f>VLOOKUP($A1575,'Supporting Data'!$A$2:$BH$1679,5,FALSE)</f>
        <v>84.718826293945313</v>
      </c>
      <c r="E1575" s="128">
        <f>VLOOKUP($A1575,'Supporting Data'!$A$2:$BH$1679,16,FALSE)</f>
        <v>0.54447442293167114</v>
      </c>
      <c r="F1575" s="125">
        <f>VLOOKUP($A1575,'Supporting Data'!$A$2:$BH$1679,7,FALSE)</f>
        <v>84.817840576171875</v>
      </c>
      <c r="G1575" s="128">
        <f>VLOOKUP($A1575,'Supporting Data'!$A$2:$BH$1679,49,FALSE)</f>
        <v>0.3214285671710968</v>
      </c>
      <c r="H1575" s="125">
        <f>VLOOKUP($A1575,'Supporting Data'!$A$2:$BH$1679,6,FALSE)</f>
        <v>88.684440612792969</v>
      </c>
      <c r="I1575" s="128">
        <f>VLOOKUP($A1575,'Supporting Data'!$A$2:$BH$1679,22,FALSE)</f>
        <v>0.46428570151329041</v>
      </c>
      <c r="J1575" s="125">
        <f>VLOOKUP($A1575,'Supporting Data'!$A$2:$BH$1679,8,FALSE)</f>
        <v>85.198570251464844</v>
      </c>
      <c r="K1575" s="128">
        <f>VLOOKUP($A1575,'Supporting Data'!$A$2:$BH$1679,49,FALSE)</f>
        <v>0.3214285671710968</v>
      </c>
      <c r="L1575" s="125">
        <f>VLOOKUP($A1575,'Supporting Data'!$A$2:$BH$1679,26,FALSE)</f>
        <v>84.316452026367188</v>
      </c>
      <c r="M1575" s="125">
        <f>VLOOKUP($A1575,'Supporting Data'!$A$2:$BH$1679,53,FALSE)</f>
        <v>87.536697387695313</v>
      </c>
    </row>
    <row r="1576" spans="1:13" x14ac:dyDescent="0.3">
      <c r="A1576" s="4">
        <v>480774100</v>
      </c>
      <c r="B1576" s="3" t="s">
        <v>225</v>
      </c>
      <c r="C1576" s="3" t="s">
        <v>1219</v>
      </c>
      <c r="D1576" s="125">
        <f>VLOOKUP($A1576,'Supporting Data'!$A$2:$BH$1679,5,FALSE)</f>
        <v>85.541725158691406</v>
      </c>
      <c r="E1576" s="128">
        <f>VLOOKUP($A1576,'Supporting Data'!$A$2:$BH$1679,16,FALSE)</f>
        <v>0.36065572500228882</v>
      </c>
      <c r="F1576" s="125">
        <f>VLOOKUP($A1576,'Supporting Data'!$A$2:$BH$1679,7,FALSE)</f>
        <v>86.468521118164063</v>
      </c>
      <c r="G1576" s="128">
        <f>VLOOKUP($A1576,'Supporting Data'!$A$2:$BH$1679,49,FALSE)</f>
        <v>0.27586206793785101</v>
      </c>
      <c r="H1576" s="125">
        <f>VLOOKUP($A1576,'Supporting Data'!$A$2:$BH$1679,6,FALSE)</f>
        <v>85.224952697753906</v>
      </c>
      <c r="I1576" s="128">
        <f>VLOOKUP($A1576,'Supporting Data'!$A$2:$BH$1679,22,FALSE)</f>
        <v>0.35652172565460211</v>
      </c>
      <c r="J1576" s="125">
        <f>VLOOKUP($A1576,'Supporting Data'!$A$2:$BH$1679,8,FALSE)</f>
        <v>85.952690124511719</v>
      </c>
      <c r="K1576" s="128">
        <f>VLOOKUP($A1576,'Supporting Data'!$A$2:$BH$1679,49,FALSE)</f>
        <v>0.27586206793785101</v>
      </c>
      <c r="L1576" s="125">
        <f>VLOOKUP($A1576,'Supporting Data'!$A$2:$BH$1679,26,FALSE)</f>
        <v>91.264564514160156</v>
      </c>
      <c r="M1576" s="125">
        <f>VLOOKUP($A1576,'Supporting Data'!$A$2:$BH$1679,53,FALSE)</f>
        <v>86.959342956542969</v>
      </c>
    </row>
    <row r="1577" spans="1:13" x14ac:dyDescent="0.3">
      <c r="A1577" s="4">
        <v>830053000</v>
      </c>
      <c r="B1577" s="3" t="s">
        <v>395</v>
      </c>
      <c r="C1577" s="3" t="s">
        <v>1612</v>
      </c>
      <c r="D1577" s="125">
        <f>VLOOKUP($A1577,'Supporting Data'!$A$2:$BH$1679,5,FALSE)</f>
        <v>83.579864501953125</v>
      </c>
      <c r="E1577" s="128">
        <f>VLOOKUP($A1577,'Supporting Data'!$A$2:$BH$1679,16,FALSE)</f>
        <v>0.51819759607315063</v>
      </c>
      <c r="F1577" s="125">
        <f>VLOOKUP($A1577,'Supporting Data'!$A$2:$BH$1679,7,FALSE)</f>
        <v>85.41925048828125</v>
      </c>
      <c r="G1577" s="128">
        <f>VLOOKUP($A1577,'Supporting Data'!$A$2:$BH$1679,49,FALSE)</f>
        <v>0.25</v>
      </c>
      <c r="H1577" s="125">
        <f>VLOOKUP($A1577,'Supporting Data'!$A$2:$BH$1679,6,FALSE)</f>
        <v>83.160247802734375</v>
      </c>
      <c r="I1577" s="128">
        <f>VLOOKUP($A1577,'Supporting Data'!$A$2:$BH$1679,22,FALSE)</f>
        <v>0.30516430735588068</v>
      </c>
      <c r="J1577" s="125">
        <f>VLOOKUP($A1577,'Supporting Data'!$A$2:$BH$1679,8,FALSE)</f>
        <v>83.178886413574219</v>
      </c>
      <c r="K1577" s="128">
        <f>VLOOKUP($A1577,'Supporting Data'!$A$2:$BH$1679,49,FALSE)</f>
        <v>0.25</v>
      </c>
      <c r="L1577" s="125">
        <f>VLOOKUP($A1577,'Supporting Data'!$A$2:$BH$1679,26,FALSE)</f>
        <v>80.691352844238281</v>
      </c>
      <c r="M1577" s="125">
        <f>VLOOKUP($A1577,'Supporting Data'!$A$2:$BH$1679,53,FALSE)</f>
        <v>83.618934631347656</v>
      </c>
    </row>
    <row r="1578" spans="1:13" x14ac:dyDescent="0.3">
      <c r="A1578" s="4">
        <v>830033010</v>
      </c>
      <c r="B1578" s="3" t="s">
        <v>394</v>
      </c>
      <c r="C1578" s="3" t="s">
        <v>1609</v>
      </c>
      <c r="D1578" s="125">
        <f>VLOOKUP($A1578,'Supporting Data'!$A$2:$BH$1679,5,FALSE)</f>
        <v>85.622459411621094</v>
      </c>
      <c r="E1578" s="128">
        <f>VLOOKUP($A1578,'Supporting Data'!$A$2:$BH$1679,16,FALSE)</f>
        <v>0.52134144306182861</v>
      </c>
      <c r="F1578" s="125">
        <f>VLOOKUP($A1578,'Supporting Data'!$A$2:$BH$1679,7,FALSE)</f>
        <v>86.10107421875</v>
      </c>
      <c r="G1578" s="128">
        <f>VLOOKUP($A1578,'Supporting Data'!$A$2:$BH$1679,49,FALSE)</f>
        <v>0.28985506296157842</v>
      </c>
      <c r="H1578" s="125">
        <f>VLOOKUP($A1578,'Supporting Data'!$A$2:$BH$1679,6,FALSE)</f>
        <v>86.430046081542969</v>
      </c>
      <c r="I1578" s="128">
        <f>VLOOKUP($A1578,'Supporting Data'!$A$2:$BH$1679,22,FALSE)</f>
        <v>0.40579709410667419</v>
      </c>
      <c r="J1578" s="125">
        <f>VLOOKUP($A1578,'Supporting Data'!$A$2:$BH$1679,8,FALSE)</f>
        <v>86.140998840332031</v>
      </c>
      <c r="K1578" s="128">
        <f>VLOOKUP($A1578,'Supporting Data'!$A$2:$BH$1679,49,FALSE)</f>
        <v>0.28985506296157842</v>
      </c>
      <c r="L1578" s="125">
        <f>VLOOKUP($A1578,'Supporting Data'!$A$2:$BH$1679,26,FALSE)</f>
        <v>0</v>
      </c>
      <c r="M1578" s="125">
        <f>VLOOKUP($A1578,'Supporting Data'!$A$2:$BH$1679,53,FALSE)</f>
        <v>0</v>
      </c>
    </row>
    <row r="1579" spans="1:13" x14ac:dyDescent="0.3">
      <c r="A1579" s="4">
        <v>391414080</v>
      </c>
      <c r="B1579" s="3" t="s">
        <v>175</v>
      </c>
      <c r="C1579" s="3" t="s">
        <v>1038</v>
      </c>
      <c r="D1579" s="125">
        <f>VLOOKUP($A1579,'Supporting Data'!$A$2:$BH$1679,5,FALSE)</f>
        <v>89.637435913085938</v>
      </c>
      <c r="E1579" s="128">
        <f>VLOOKUP($A1579,'Supporting Data'!$A$2:$BH$1679,16,FALSE)</f>
        <v>0.25974026322364813</v>
      </c>
      <c r="F1579" s="125">
        <f>VLOOKUP($A1579,'Supporting Data'!$A$2:$BH$1679,7,FALSE)</f>
        <v>85.273178100585938</v>
      </c>
      <c r="G1579" s="128">
        <f>VLOOKUP($A1579,'Supporting Data'!$A$2:$BH$1679,49,FALSE)</f>
        <v>0.11940298229455951</v>
      </c>
      <c r="H1579" s="125">
        <f>VLOOKUP($A1579,'Supporting Data'!$A$2:$BH$1679,6,FALSE)</f>
        <v>91.23187255859375</v>
      </c>
      <c r="I1579" s="128">
        <f>VLOOKUP($A1579,'Supporting Data'!$A$2:$BH$1679,22,FALSE)</f>
        <v>0.1940298527479172</v>
      </c>
      <c r="J1579" s="125">
        <f>VLOOKUP($A1579,'Supporting Data'!$A$2:$BH$1679,8,FALSE)</f>
        <v>88.473464965820313</v>
      </c>
      <c r="K1579" s="128">
        <f>VLOOKUP($A1579,'Supporting Data'!$A$2:$BH$1679,49,FALSE)</f>
        <v>0.11940298229455951</v>
      </c>
      <c r="L1579" s="125">
        <f>VLOOKUP($A1579,'Supporting Data'!$A$2:$BH$1679,26,FALSE)</f>
        <v>87.941551208496094</v>
      </c>
      <c r="M1579" s="125">
        <f>VLOOKUP($A1579,'Supporting Data'!$A$2:$BH$1679,53,FALSE)</f>
        <v>92.134925842285156</v>
      </c>
    </row>
    <row r="1580" spans="1:13" x14ac:dyDescent="0.3">
      <c r="A1580" s="4">
        <v>940784050</v>
      </c>
      <c r="B1580" s="3" t="s">
        <v>437</v>
      </c>
      <c r="C1580" s="3" t="s">
        <v>1750</v>
      </c>
      <c r="D1580" s="125">
        <f>VLOOKUP($A1580,'Supporting Data'!$A$2:$BH$1679,5,FALSE)</f>
        <v>82.987525939941406</v>
      </c>
      <c r="E1580" s="128">
        <f>VLOOKUP($A1580,'Supporting Data'!$A$2:$BH$1679,16,FALSE)</f>
        <v>0.44387754797935491</v>
      </c>
      <c r="F1580" s="125">
        <f>VLOOKUP($A1580,'Supporting Data'!$A$2:$BH$1679,7,FALSE)</f>
        <v>82.399513244628906</v>
      </c>
      <c r="G1580" s="128">
        <f>VLOOKUP($A1580,'Supporting Data'!$A$2:$BH$1679,49,FALSE)</f>
        <v>0.28488370776176453</v>
      </c>
      <c r="H1580" s="125">
        <f>VLOOKUP($A1580,'Supporting Data'!$A$2:$BH$1679,6,FALSE)</f>
        <v>80.790779113769531</v>
      </c>
      <c r="I1580" s="128">
        <f>VLOOKUP($A1580,'Supporting Data'!$A$2:$BH$1679,22,FALSE)</f>
        <v>0.30232557654380798</v>
      </c>
      <c r="J1580" s="125">
        <f>VLOOKUP($A1580,'Supporting Data'!$A$2:$BH$1679,8,FALSE)</f>
        <v>81.422645568847656</v>
      </c>
      <c r="K1580" s="128">
        <f>VLOOKUP($A1580,'Supporting Data'!$A$2:$BH$1679,49,FALSE)</f>
        <v>0.28488370776176453</v>
      </c>
      <c r="L1580" s="125">
        <f>VLOOKUP($A1580,'Supporting Data'!$A$2:$BH$1679,26,FALSE)</f>
        <v>79.180892944335938</v>
      </c>
      <c r="M1580" s="125">
        <f>VLOOKUP($A1580,'Supporting Data'!$A$2:$BH$1679,53,FALSE)</f>
        <v>78.525833129882813</v>
      </c>
    </row>
    <row r="1581" spans="1:13" x14ac:dyDescent="0.3">
      <c r="A1581" s="4">
        <v>240904140</v>
      </c>
      <c r="B1581" s="3" t="s">
        <v>106</v>
      </c>
      <c r="C1581" s="3" t="s">
        <v>845</v>
      </c>
      <c r="D1581" s="125">
        <f>VLOOKUP($A1581,'Supporting Data'!$A$2:$BH$1679,5,FALSE)</f>
        <v>88.799171447753906</v>
      </c>
      <c r="E1581" s="128">
        <f>VLOOKUP($A1581,'Supporting Data'!$A$2:$BH$1679,16,FALSE)</f>
        <v>0.68811881542205811</v>
      </c>
      <c r="F1581" s="125">
        <f>VLOOKUP($A1581,'Supporting Data'!$A$2:$BH$1679,7,FALSE)</f>
        <v>88.524604797363281</v>
      </c>
      <c r="G1581" s="128">
        <f>VLOOKUP($A1581,'Supporting Data'!$A$2:$BH$1679,49,FALSE)</f>
        <v>0.3372093141078949</v>
      </c>
      <c r="H1581" s="125">
        <f>VLOOKUP($A1581,'Supporting Data'!$A$2:$BH$1679,6,FALSE)</f>
        <v>86.520584106445313</v>
      </c>
      <c r="I1581" s="128">
        <f>VLOOKUP($A1581,'Supporting Data'!$A$2:$BH$1679,22,FALSE)</f>
        <v>0.36046510934829712</v>
      </c>
      <c r="J1581" s="125">
        <f>VLOOKUP($A1581,'Supporting Data'!$A$2:$BH$1679,8,FALSE)</f>
        <v>84.309440612792969</v>
      </c>
      <c r="K1581" s="128">
        <f>VLOOKUP($A1581,'Supporting Data'!$A$2:$BH$1679,49,FALSE)</f>
        <v>0.3372093141078949</v>
      </c>
      <c r="L1581" s="125">
        <f>VLOOKUP($A1581,'Supporting Data'!$A$2:$BH$1679,26,FALSE)</f>
        <v>89.452011108398438</v>
      </c>
      <c r="M1581" s="125">
        <f>VLOOKUP($A1581,'Supporting Data'!$A$2:$BH$1679,53,FALSE)</f>
        <v>84.484962463378906</v>
      </c>
    </row>
    <row r="1582" spans="1:13" x14ac:dyDescent="0.3">
      <c r="A1582" s="4">
        <v>830053050</v>
      </c>
      <c r="B1582" s="3" t="s">
        <v>395</v>
      </c>
      <c r="C1582" s="3" t="s">
        <v>1614</v>
      </c>
      <c r="D1582" s="125">
        <f>VLOOKUP($A1582,'Supporting Data'!$A$2:$BH$1679,5,FALSE)</f>
        <v>87.534843444824219</v>
      </c>
      <c r="E1582" s="128">
        <f>VLOOKUP($A1582,'Supporting Data'!$A$2:$BH$1679,16,FALSE)</f>
        <v>0.51192367076873779</v>
      </c>
      <c r="F1582" s="125">
        <f>VLOOKUP($A1582,'Supporting Data'!$A$2:$BH$1679,7,FALSE)</f>
        <v>83.348976135253906</v>
      </c>
      <c r="G1582" s="128">
        <f>VLOOKUP($A1582,'Supporting Data'!$A$2:$BH$1679,49,FALSE)</f>
        <v>0.22185429930686951</v>
      </c>
      <c r="H1582" s="125">
        <f>VLOOKUP($A1582,'Supporting Data'!$A$2:$BH$1679,6,FALSE)</f>
        <v>88.156997680664063</v>
      </c>
      <c r="I1582" s="128">
        <f>VLOOKUP($A1582,'Supporting Data'!$A$2:$BH$1679,22,FALSE)</f>
        <v>0.3807947039604187</v>
      </c>
      <c r="J1582" s="125">
        <f>VLOOKUP($A1582,'Supporting Data'!$A$2:$BH$1679,8,FALSE)</f>
        <v>81.512359619140625</v>
      </c>
      <c r="K1582" s="128">
        <f>VLOOKUP($A1582,'Supporting Data'!$A$2:$BH$1679,49,FALSE)</f>
        <v>0.22185429930686951</v>
      </c>
      <c r="L1582" s="125">
        <f>VLOOKUP($A1582,'Supporting Data'!$A$2:$BH$1679,26,FALSE)</f>
        <v>86.129005432128906</v>
      </c>
      <c r="M1582" s="125">
        <f>VLOOKUP($A1582,'Supporting Data'!$A$2:$BH$1679,53,FALSE)</f>
        <v>82.154922485351563</v>
      </c>
    </row>
    <row r="1583" spans="1:13" x14ac:dyDescent="0.3">
      <c r="A1583" s="4">
        <v>480774080</v>
      </c>
      <c r="B1583" s="3" t="s">
        <v>225</v>
      </c>
      <c r="C1583" s="3" t="s">
        <v>1217</v>
      </c>
      <c r="D1583" s="125">
        <f>VLOOKUP($A1583,'Supporting Data'!$A$2:$BH$1679,5,FALSE)</f>
        <v>91.047271728515625</v>
      </c>
      <c r="E1583" s="128">
        <f>VLOOKUP($A1583,'Supporting Data'!$A$2:$BH$1679,16,FALSE)</f>
        <v>0.48543688654899603</v>
      </c>
      <c r="F1583" s="125">
        <f>VLOOKUP($A1583,'Supporting Data'!$A$2:$BH$1679,7,FALSE)</f>
        <v>90.872093200683594</v>
      </c>
      <c r="G1583" s="128">
        <f>VLOOKUP($A1583,'Supporting Data'!$A$2:$BH$1679,49,FALSE)</f>
        <v>0.40000000596046448</v>
      </c>
      <c r="H1583" s="125">
        <f>VLOOKUP($A1583,'Supporting Data'!$A$2:$BH$1679,6,FALSE)</f>
        <v>92.698333740234375</v>
      </c>
      <c r="I1583" s="128">
        <f>VLOOKUP($A1583,'Supporting Data'!$A$2:$BH$1679,22,FALSE)</f>
        <v>0.36363637447357178</v>
      </c>
      <c r="J1583" s="125">
        <f>VLOOKUP($A1583,'Supporting Data'!$A$2:$BH$1679,8,FALSE)</f>
        <v>91.139167785644531</v>
      </c>
      <c r="K1583" s="128">
        <f>VLOOKUP($A1583,'Supporting Data'!$A$2:$BH$1679,49,FALSE)</f>
        <v>0.40000000596046448</v>
      </c>
      <c r="L1583" s="125">
        <f>VLOOKUP($A1583,'Supporting Data'!$A$2:$BH$1679,26,FALSE)</f>
        <v>92.472930908203125</v>
      </c>
      <c r="M1583" s="125">
        <f>VLOOKUP($A1583,'Supporting Data'!$A$2:$BH$1679,53,FALSE)</f>
        <v>97.454841613769531</v>
      </c>
    </row>
    <row r="1584" spans="1:13" x14ac:dyDescent="0.3">
      <c r="A1584" s="4">
        <v>240934570</v>
      </c>
      <c r="B1584" s="3" t="s">
        <v>108</v>
      </c>
      <c r="C1584" s="3" t="s">
        <v>876</v>
      </c>
      <c r="D1584" s="125">
        <f>VLOOKUP($A1584,'Supporting Data'!$A$2:$BH$1679,5,FALSE)</f>
        <v>83.18756103515625</v>
      </c>
      <c r="E1584" s="128">
        <f>VLOOKUP($A1584,'Supporting Data'!$A$2:$BH$1679,16,FALSE)</f>
        <v>0.45695364475250239</v>
      </c>
      <c r="F1584" s="125">
        <f>VLOOKUP($A1584,'Supporting Data'!$A$2:$BH$1679,7,FALSE)</f>
        <v>83.999725341796875</v>
      </c>
      <c r="G1584" s="128">
        <f>VLOOKUP($A1584,'Supporting Data'!$A$2:$BH$1679,49,FALSE)</f>
        <v>0.3660714328289032</v>
      </c>
      <c r="H1584" s="125">
        <f>VLOOKUP($A1584,'Supporting Data'!$A$2:$BH$1679,6,FALSE)</f>
        <v>84.032814025878906</v>
      </c>
      <c r="I1584" s="128">
        <f>VLOOKUP($A1584,'Supporting Data'!$A$2:$BH$1679,22,FALSE)</f>
        <v>0.4375</v>
      </c>
      <c r="J1584" s="125">
        <f>VLOOKUP($A1584,'Supporting Data'!$A$2:$BH$1679,8,FALSE)</f>
        <v>87.149917602539063</v>
      </c>
      <c r="K1584" s="128">
        <f>VLOOKUP($A1584,'Supporting Data'!$A$2:$BH$1679,49,FALSE)</f>
        <v>0.3660714328289032</v>
      </c>
      <c r="L1584" s="125">
        <f>VLOOKUP($A1584,'Supporting Data'!$A$2:$BH$1679,26,FALSE)</f>
        <v>78.576705932617188</v>
      </c>
      <c r="M1584" s="125">
        <f>VLOOKUP($A1584,'Supporting Data'!$A$2:$BH$1679,53,FALSE)</f>
        <v>80.855873107910156</v>
      </c>
    </row>
    <row r="1585" spans="1:13" x14ac:dyDescent="0.3">
      <c r="A1585" s="4">
        <v>961114060</v>
      </c>
      <c r="B1585" s="3" t="s">
        <v>460</v>
      </c>
      <c r="C1585" s="3" t="s">
        <v>1911</v>
      </c>
      <c r="D1585" s="125">
        <f>VLOOKUP($A1585,'Supporting Data'!$A$2:$BH$1679,5,FALSE)</f>
        <v>85.835594177246094</v>
      </c>
      <c r="E1585" s="128">
        <f>VLOOKUP($A1585,'Supporting Data'!$A$2:$BH$1679,16,FALSE)</f>
        <v>3.8461539894342422E-2</v>
      </c>
      <c r="F1585" s="125">
        <f>VLOOKUP($A1585,'Supporting Data'!$A$2:$BH$1679,7,FALSE)</f>
        <v>78.95111083984375</v>
      </c>
      <c r="G1585" s="128">
        <f>VLOOKUP($A1585,'Supporting Data'!$A$2:$BH$1679,49,FALSE)</f>
        <v>0</v>
      </c>
      <c r="H1585" s="125">
        <f>VLOOKUP($A1585,'Supporting Data'!$A$2:$BH$1679,6,FALSE)</f>
        <v>87.402946472167969</v>
      </c>
      <c r="I1585" s="128">
        <f>VLOOKUP($A1585,'Supporting Data'!$A$2:$BH$1679,22,FALSE)</f>
        <v>3.8461539894342422E-2</v>
      </c>
      <c r="J1585" s="125">
        <f>VLOOKUP($A1585,'Supporting Data'!$A$2:$BH$1679,8,FALSE)</f>
        <v>82.556129455566406</v>
      </c>
      <c r="K1585" s="128">
        <f>VLOOKUP($A1585,'Supporting Data'!$A$2:$BH$1679,49,FALSE)</f>
        <v>0</v>
      </c>
      <c r="L1585" s="125">
        <f>VLOOKUP($A1585,'Supporting Data'!$A$2:$BH$1679,26,FALSE)</f>
        <v>81.2955322265625</v>
      </c>
      <c r="M1585" s="125">
        <f>VLOOKUP($A1585,'Supporting Data'!$A$2:$BH$1679,53,FALSE)</f>
        <v>83.453971862792969</v>
      </c>
    </row>
    <row r="1586" spans="1:13" x14ac:dyDescent="0.3">
      <c r="A1586" s="4">
        <v>960933080</v>
      </c>
      <c r="B1586" s="3" t="s">
        <v>447</v>
      </c>
      <c r="C1586" s="3" t="s">
        <v>1834</v>
      </c>
      <c r="D1586" s="125">
        <f>VLOOKUP($A1586,'Supporting Data'!$A$2:$BH$1679,5,FALSE)</f>
        <v>75.672409057617188</v>
      </c>
      <c r="E1586" s="128">
        <f>VLOOKUP($A1586,'Supporting Data'!$A$2:$BH$1679,16,FALSE)</f>
        <v>0.49155405163764948</v>
      </c>
      <c r="F1586" s="125">
        <f>VLOOKUP($A1586,'Supporting Data'!$A$2:$BH$1679,7,FALSE)</f>
        <v>76.498344421386719</v>
      </c>
      <c r="G1586" s="128">
        <f>VLOOKUP($A1586,'Supporting Data'!$A$2:$BH$1679,49,FALSE)</f>
        <v>0.185628741979599</v>
      </c>
      <c r="H1586" s="125">
        <f>VLOOKUP($A1586,'Supporting Data'!$A$2:$BH$1679,6,FALSE)</f>
        <v>75.158035278320313</v>
      </c>
      <c r="I1586" s="128">
        <f>VLOOKUP($A1586,'Supporting Data'!$A$2:$BH$1679,22,FALSE)</f>
        <v>0.30538922548294067</v>
      </c>
      <c r="J1586" s="125">
        <f>VLOOKUP($A1586,'Supporting Data'!$A$2:$BH$1679,8,FALSE)</f>
        <v>76.582870483398438</v>
      </c>
      <c r="K1586" s="128">
        <f>VLOOKUP($A1586,'Supporting Data'!$A$2:$BH$1679,49,FALSE)</f>
        <v>0.185628741979599</v>
      </c>
      <c r="L1586" s="125">
        <f>VLOOKUP($A1586,'Supporting Data'!$A$2:$BH$1679,26,FALSE)</f>
        <v>78.878799438476563</v>
      </c>
      <c r="M1586" s="125">
        <f>VLOOKUP($A1586,'Supporting Data'!$A$2:$BH$1679,53,FALSE)</f>
        <v>84.093193054199219</v>
      </c>
    </row>
    <row r="1587" spans="1:13" x14ac:dyDescent="0.3">
      <c r="A1587" s="4">
        <v>480664110</v>
      </c>
      <c r="B1587" s="3" t="s">
        <v>216</v>
      </c>
      <c r="C1587" s="3" t="s">
        <v>1137</v>
      </c>
      <c r="D1587" s="125">
        <f>VLOOKUP($A1587,'Supporting Data'!$A$2:$BH$1679,5,FALSE)</f>
        <v>78.951202392578125</v>
      </c>
      <c r="E1587" s="128">
        <f>VLOOKUP($A1587,'Supporting Data'!$A$2:$BH$1679,16,FALSE)</f>
        <v>0.33669063448905939</v>
      </c>
      <c r="F1587" s="125">
        <f>VLOOKUP($A1587,'Supporting Data'!$A$2:$BH$1679,7,FALSE)</f>
        <v>80.962631225585938</v>
      </c>
      <c r="G1587" s="128">
        <f>VLOOKUP($A1587,'Supporting Data'!$A$2:$BH$1679,49,FALSE)</f>
        <v>0.1559633016586304</v>
      </c>
      <c r="H1587" s="125">
        <f>VLOOKUP($A1587,'Supporting Data'!$A$2:$BH$1679,6,FALSE)</f>
        <v>78.448715209960938</v>
      </c>
      <c r="I1587" s="128">
        <f>VLOOKUP($A1587,'Supporting Data'!$A$2:$BH$1679,22,FALSE)</f>
        <v>0.24311926960945129</v>
      </c>
      <c r="J1587" s="125">
        <f>VLOOKUP($A1587,'Supporting Data'!$A$2:$BH$1679,8,FALSE)</f>
        <v>80.9503173828125</v>
      </c>
      <c r="K1587" s="128">
        <f>VLOOKUP($A1587,'Supporting Data'!$A$2:$BH$1679,49,FALSE)</f>
        <v>0.1559633016586304</v>
      </c>
      <c r="L1587" s="125">
        <f>VLOOKUP($A1587,'Supporting Data'!$A$2:$BH$1679,26,FALSE)</f>
        <v>77.368339538574219</v>
      </c>
      <c r="M1587" s="125">
        <f>VLOOKUP($A1587,'Supporting Data'!$A$2:$BH$1679,53,FALSE)</f>
        <v>82.113685607910156</v>
      </c>
    </row>
    <row r="1588" spans="1:13" x14ac:dyDescent="0.3">
      <c r="A1588" s="4">
        <v>391414740</v>
      </c>
      <c r="B1588" s="3" t="s">
        <v>175</v>
      </c>
      <c r="C1588" s="3" t="s">
        <v>1059</v>
      </c>
      <c r="D1588" s="125">
        <f>VLOOKUP($A1588,'Supporting Data'!$A$2:$BH$1679,5,FALSE)</f>
        <v>82.9840087890625</v>
      </c>
      <c r="E1588" s="128">
        <f>VLOOKUP($A1588,'Supporting Data'!$A$2:$BH$1679,16,FALSE)</f>
        <v>0.4861111044883728</v>
      </c>
      <c r="F1588" s="125">
        <f>VLOOKUP($A1588,'Supporting Data'!$A$2:$BH$1679,7,FALSE)</f>
        <v>88.618637084960938</v>
      </c>
      <c r="G1588" s="128">
        <f>VLOOKUP($A1588,'Supporting Data'!$A$2:$BH$1679,49,FALSE)</f>
        <v>0.2380952388048172</v>
      </c>
      <c r="H1588" s="125">
        <f>VLOOKUP($A1588,'Supporting Data'!$A$2:$BH$1679,6,FALSE)</f>
        <v>83.12481689453125</v>
      </c>
      <c r="I1588" s="128">
        <f>VLOOKUP($A1588,'Supporting Data'!$A$2:$BH$1679,22,FALSE)</f>
        <v>0.4285714328289032</v>
      </c>
      <c r="J1588" s="125">
        <f>VLOOKUP($A1588,'Supporting Data'!$A$2:$BH$1679,8,FALSE)</f>
        <v>90.99749755859375</v>
      </c>
      <c r="K1588" s="128">
        <f>VLOOKUP($A1588,'Supporting Data'!$A$2:$BH$1679,49,FALSE)</f>
        <v>0.2380952388048172</v>
      </c>
      <c r="L1588" s="125">
        <f>VLOOKUP($A1588,'Supporting Data'!$A$2:$BH$1679,26,FALSE)</f>
        <v>88.243644714355469</v>
      </c>
      <c r="M1588" s="125">
        <f>VLOOKUP($A1588,'Supporting Data'!$A$2:$BH$1679,53,FALSE)</f>
        <v>91.165794372558594</v>
      </c>
    </row>
    <row r="1589" spans="1:13" x14ac:dyDescent="0.3">
      <c r="A1589" s="4">
        <v>960935040</v>
      </c>
      <c r="B1589" s="3" t="s">
        <v>447</v>
      </c>
      <c r="C1589" s="3" t="s">
        <v>1838</v>
      </c>
      <c r="D1589" s="125">
        <f>VLOOKUP($A1589,'Supporting Data'!$A$2:$BH$1679,5,FALSE)</f>
        <v>81.894660949707031</v>
      </c>
      <c r="E1589" s="128">
        <f>VLOOKUP($A1589,'Supporting Data'!$A$2:$BH$1679,16,FALSE)</f>
        <v>0.63033175468444824</v>
      </c>
      <c r="F1589" s="125">
        <f>VLOOKUP($A1589,'Supporting Data'!$A$2:$BH$1679,7,FALSE)</f>
        <v>81.064323425292969</v>
      </c>
      <c r="G1589" s="128">
        <f>VLOOKUP($A1589,'Supporting Data'!$A$2:$BH$1679,49,FALSE)</f>
        <v>0.22413793206214899</v>
      </c>
      <c r="H1589" s="125">
        <f>VLOOKUP($A1589,'Supporting Data'!$A$2:$BH$1679,6,FALSE)</f>
        <v>79.580238342285156</v>
      </c>
      <c r="I1589" s="128">
        <f>VLOOKUP($A1589,'Supporting Data'!$A$2:$BH$1679,22,FALSE)</f>
        <v>0.36206895112991327</v>
      </c>
      <c r="J1589" s="125">
        <f>VLOOKUP($A1589,'Supporting Data'!$A$2:$BH$1679,8,FALSE)</f>
        <v>81.926849365234375</v>
      </c>
      <c r="K1589" s="128">
        <f>VLOOKUP($A1589,'Supporting Data'!$A$2:$BH$1679,49,FALSE)</f>
        <v>0.22413793206214899</v>
      </c>
      <c r="L1589" s="125">
        <f>VLOOKUP($A1589,'Supporting Data'!$A$2:$BH$1679,26,FALSE)</f>
        <v>87.0352783203125</v>
      </c>
      <c r="M1589" s="125">
        <f>VLOOKUP($A1589,'Supporting Data'!$A$2:$BH$1679,53,FALSE)</f>
        <v>82.278640747070313</v>
      </c>
    </row>
    <row r="1590" spans="1:13" x14ac:dyDescent="0.3">
      <c r="A1590" s="4">
        <v>790774020</v>
      </c>
      <c r="B1590" s="3" t="s">
        <v>376</v>
      </c>
      <c r="C1590" s="3" t="s">
        <v>1575</v>
      </c>
      <c r="D1590" s="125">
        <f>VLOOKUP($A1590,'Supporting Data'!$A$2:$BH$1679,5,FALSE)</f>
        <v>76.287864685058594</v>
      </c>
      <c r="E1590" s="128">
        <f>VLOOKUP($A1590,'Supporting Data'!$A$2:$BH$1679,16,FALSE)</f>
        <v>0.36815920472145081</v>
      </c>
      <c r="F1590" s="125">
        <f>VLOOKUP($A1590,'Supporting Data'!$A$2:$BH$1679,7,FALSE)</f>
        <v>77.255897521972656</v>
      </c>
      <c r="G1590" s="128">
        <f>VLOOKUP($A1590,'Supporting Data'!$A$2:$BH$1679,49,FALSE)</f>
        <v>0.24400000274181369</v>
      </c>
      <c r="H1590" s="125">
        <f>VLOOKUP($A1590,'Supporting Data'!$A$2:$BH$1679,6,FALSE)</f>
        <v>75.313529968261719</v>
      </c>
      <c r="I1590" s="128">
        <f>VLOOKUP($A1590,'Supporting Data'!$A$2:$BH$1679,22,FALSE)</f>
        <v>0.29718875885009771</v>
      </c>
      <c r="J1590" s="125">
        <f>VLOOKUP($A1590,'Supporting Data'!$A$2:$BH$1679,8,FALSE)</f>
        <v>76.382179260253906</v>
      </c>
      <c r="K1590" s="128">
        <f>VLOOKUP($A1590,'Supporting Data'!$A$2:$BH$1679,49,FALSE)</f>
        <v>0.24400000274181369</v>
      </c>
      <c r="L1590" s="125">
        <f>VLOOKUP($A1590,'Supporting Data'!$A$2:$BH$1679,26,FALSE)</f>
        <v>73.139060974121094</v>
      </c>
      <c r="M1590" s="125">
        <f>VLOOKUP($A1590,'Supporting Data'!$A$2:$BH$1679,53,FALSE)</f>
        <v>76.690673828125</v>
      </c>
    </row>
    <row r="1591" spans="1:13" x14ac:dyDescent="0.3">
      <c r="A1591" s="4">
        <v>250023000</v>
      </c>
      <c r="B1591" s="3" t="s">
        <v>110</v>
      </c>
      <c r="C1591" s="3" t="s">
        <v>880</v>
      </c>
      <c r="D1591" s="125">
        <f>VLOOKUP($A1591,'Supporting Data'!$A$2:$BH$1679,5,FALSE)</f>
        <v>81.286636352539063</v>
      </c>
      <c r="E1591" s="128">
        <f>VLOOKUP($A1591,'Supporting Data'!$A$2:$BH$1679,16,FALSE)</f>
        <v>0.3489583432674408</v>
      </c>
      <c r="F1591" s="125">
        <f>VLOOKUP($A1591,'Supporting Data'!$A$2:$BH$1679,7,FALSE)</f>
        <v>81.730178833007813</v>
      </c>
      <c r="G1591" s="128">
        <f>VLOOKUP($A1591,'Supporting Data'!$A$2:$BH$1679,49,FALSE)</f>
        <v>0.125</v>
      </c>
      <c r="H1591" s="125">
        <f>VLOOKUP($A1591,'Supporting Data'!$A$2:$BH$1679,6,FALSE)</f>
        <v>80.053329467773438</v>
      </c>
      <c r="I1591" s="128">
        <f>VLOOKUP($A1591,'Supporting Data'!$A$2:$BH$1679,22,FALSE)</f>
        <v>0.1875</v>
      </c>
      <c r="J1591" s="125">
        <f>VLOOKUP($A1591,'Supporting Data'!$A$2:$BH$1679,8,FALSE)</f>
        <v>82.051727294921875</v>
      </c>
      <c r="K1591" s="128">
        <f>VLOOKUP($A1591,'Supporting Data'!$A$2:$BH$1679,49,FALSE)</f>
        <v>0.125</v>
      </c>
      <c r="L1591" s="125">
        <f>VLOOKUP($A1591,'Supporting Data'!$A$2:$BH$1679,26,FALSE)</f>
        <v>82.201812744140625</v>
      </c>
      <c r="M1591" s="125">
        <f>VLOOKUP($A1591,'Supporting Data'!$A$2:$BH$1679,53,FALSE)</f>
        <v>84.402488708496094</v>
      </c>
    </row>
    <row r="1592" spans="1:13" x14ac:dyDescent="0.3">
      <c r="A1592" s="4">
        <v>391414330</v>
      </c>
      <c r="B1592" s="3" t="s">
        <v>175</v>
      </c>
      <c r="C1592" s="3" t="s">
        <v>1048</v>
      </c>
      <c r="D1592" s="125">
        <f>VLOOKUP($A1592,'Supporting Data'!$A$2:$BH$1679,5,FALSE)</f>
        <v>92.677803039550781</v>
      </c>
      <c r="E1592" s="128">
        <f>VLOOKUP($A1592,'Supporting Data'!$A$2:$BH$1679,16,FALSE)</f>
        <v>0.4010695219039917</v>
      </c>
      <c r="F1592" s="125">
        <f>VLOOKUP($A1592,'Supporting Data'!$A$2:$BH$1679,7,FALSE)</f>
        <v>90.617919921875</v>
      </c>
      <c r="G1592" s="128">
        <f>VLOOKUP($A1592,'Supporting Data'!$A$2:$BH$1679,49,FALSE)</f>
        <v>0.2180451154708862</v>
      </c>
      <c r="H1592" s="125">
        <f>VLOOKUP($A1592,'Supporting Data'!$A$2:$BH$1679,6,FALSE)</f>
        <v>91.893112182617188</v>
      </c>
      <c r="I1592" s="128">
        <f>VLOOKUP($A1592,'Supporting Data'!$A$2:$BH$1679,22,FALSE)</f>
        <v>0.31343284249305731</v>
      </c>
      <c r="J1592" s="125">
        <f>VLOOKUP($A1592,'Supporting Data'!$A$2:$BH$1679,8,FALSE)</f>
        <v>91.19256591796875</v>
      </c>
      <c r="K1592" s="128">
        <f>VLOOKUP($A1592,'Supporting Data'!$A$2:$BH$1679,49,FALSE)</f>
        <v>0.2180451154708862</v>
      </c>
      <c r="L1592" s="125">
        <f>VLOOKUP($A1592,'Supporting Data'!$A$2:$BH$1679,26,FALSE)</f>
        <v>87.63946533203125</v>
      </c>
      <c r="M1592" s="125">
        <f>VLOOKUP($A1592,'Supporting Data'!$A$2:$BH$1679,53,FALSE)</f>
        <v>80.56719970703125</v>
      </c>
    </row>
    <row r="1593" spans="1:13" x14ac:dyDescent="0.3">
      <c r="A1593" s="4">
        <v>500104020</v>
      </c>
      <c r="B1593" s="3" t="s">
        <v>261</v>
      </c>
      <c r="C1593" s="3" t="s">
        <v>1338</v>
      </c>
      <c r="D1593" s="125">
        <f>VLOOKUP($A1593,'Supporting Data'!$A$2:$BH$1679,5,FALSE)</f>
        <v>84.436141967773438</v>
      </c>
      <c r="E1593" s="128">
        <f>VLOOKUP($A1593,'Supporting Data'!$A$2:$BH$1679,16,FALSE)</f>
        <v>0.43304347991943359</v>
      </c>
      <c r="F1593" s="125">
        <f>VLOOKUP($A1593,'Supporting Data'!$A$2:$BH$1679,7,FALSE)</f>
        <v>83.037101745605469</v>
      </c>
      <c r="G1593" s="128">
        <f>VLOOKUP($A1593,'Supporting Data'!$A$2:$BH$1679,49,FALSE)</f>
        <v>0.16243654489517209</v>
      </c>
      <c r="H1593" s="125">
        <f>VLOOKUP($A1593,'Supporting Data'!$A$2:$BH$1679,6,FALSE)</f>
        <v>80.777656555175781</v>
      </c>
      <c r="I1593" s="128">
        <f>VLOOKUP($A1593,'Supporting Data'!$A$2:$BH$1679,22,FALSE)</f>
        <v>0.24873095750808721</v>
      </c>
      <c r="J1593" s="125">
        <f>VLOOKUP($A1593,'Supporting Data'!$A$2:$BH$1679,8,FALSE)</f>
        <v>81.512260437011719</v>
      </c>
      <c r="K1593" s="128">
        <f>VLOOKUP($A1593,'Supporting Data'!$A$2:$BH$1679,49,FALSE)</f>
        <v>0.16243654489517209</v>
      </c>
      <c r="L1593" s="125">
        <f>VLOOKUP($A1593,'Supporting Data'!$A$2:$BH$1679,26,FALSE)</f>
        <v>86.431098937988281</v>
      </c>
      <c r="M1593" s="125">
        <f>VLOOKUP($A1593,'Supporting Data'!$A$2:$BH$1679,53,FALSE)</f>
        <v>87.000587463378906</v>
      </c>
    </row>
    <row r="1594" spans="1:13" x14ac:dyDescent="0.3">
      <c r="A1594" s="4">
        <v>391414580</v>
      </c>
      <c r="B1594" s="3" t="s">
        <v>175</v>
      </c>
      <c r="C1594" s="3" t="s">
        <v>1055</v>
      </c>
      <c r="D1594" s="125">
        <f>VLOOKUP($A1594,'Supporting Data'!$A$2:$BH$1679,5,FALSE)</f>
        <v>79.863533020019531</v>
      </c>
      <c r="E1594" s="128">
        <f>VLOOKUP($A1594,'Supporting Data'!$A$2:$BH$1679,16,FALSE)</f>
        <v>0.39743590354919428</v>
      </c>
      <c r="F1594" s="125">
        <f>VLOOKUP($A1594,'Supporting Data'!$A$2:$BH$1679,7,FALSE)</f>
        <v>78.429710388183594</v>
      </c>
      <c r="G1594" s="128">
        <f>VLOOKUP($A1594,'Supporting Data'!$A$2:$BH$1679,49,FALSE)</f>
        <v>0.20512820780277249</v>
      </c>
      <c r="H1594" s="125">
        <f>VLOOKUP($A1594,'Supporting Data'!$A$2:$BH$1679,6,FALSE)</f>
        <v>79.119468688964844</v>
      </c>
      <c r="I1594" s="128">
        <f>VLOOKUP($A1594,'Supporting Data'!$A$2:$BH$1679,22,FALSE)</f>
        <v>0.20512820780277249</v>
      </c>
      <c r="J1594" s="125">
        <f>VLOOKUP($A1594,'Supporting Data'!$A$2:$BH$1679,8,FALSE)</f>
        <v>79.275100708007813</v>
      </c>
      <c r="K1594" s="128">
        <f>VLOOKUP($A1594,'Supporting Data'!$A$2:$BH$1679,49,FALSE)</f>
        <v>0.20512820780277249</v>
      </c>
      <c r="L1594" s="125">
        <f>VLOOKUP($A1594,'Supporting Data'!$A$2:$BH$1679,26,FALSE)</f>
        <v>83.108085632324219</v>
      </c>
      <c r="M1594" s="125">
        <f>VLOOKUP($A1594,'Supporting Data'!$A$2:$BH$1679,53,FALSE)</f>
        <v>78.793891906738281</v>
      </c>
    </row>
    <row r="1595" spans="1:13" x14ac:dyDescent="0.3">
      <c r="A1595" s="4">
        <v>920894060</v>
      </c>
      <c r="B1595" s="3" t="s">
        <v>429</v>
      </c>
      <c r="C1595" s="3" t="s">
        <v>1721</v>
      </c>
      <c r="D1595" s="125">
        <f>VLOOKUP($A1595,'Supporting Data'!$A$2:$BH$1679,5,FALSE)</f>
        <v>86.8345947265625</v>
      </c>
      <c r="E1595" s="128">
        <f>VLOOKUP($A1595,'Supporting Data'!$A$2:$BH$1679,16,FALSE)</f>
        <v>0.60445684194564819</v>
      </c>
      <c r="F1595" s="125">
        <f>VLOOKUP($A1595,'Supporting Data'!$A$2:$BH$1679,7,FALSE)</f>
        <v>82.376754760742188</v>
      </c>
      <c r="G1595" s="128">
        <f>VLOOKUP($A1595,'Supporting Data'!$A$2:$BH$1679,49,FALSE)</f>
        <v>0.31617647409439092</v>
      </c>
      <c r="H1595" s="125">
        <f>VLOOKUP($A1595,'Supporting Data'!$A$2:$BH$1679,6,FALSE)</f>
        <v>83.796836853027344</v>
      </c>
      <c r="I1595" s="128">
        <f>VLOOKUP($A1595,'Supporting Data'!$A$2:$BH$1679,22,FALSE)</f>
        <v>0.36764705181121832</v>
      </c>
      <c r="J1595" s="125">
        <f>VLOOKUP($A1595,'Supporting Data'!$A$2:$BH$1679,8,FALSE)</f>
        <v>80.599174499511719</v>
      </c>
      <c r="K1595" s="128">
        <f>VLOOKUP($A1595,'Supporting Data'!$A$2:$BH$1679,49,FALSE)</f>
        <v>0.31617647409439092</v>
      </c>
      <c r="L1595" s="125">
        <f>VLOOKUP($A1595,'Supporting Data'!$A$2:$BH$1679,26,FALSE)</f>
        <v>90.962471008300781</v>
      </c>
      <c r="M1595" s="125">
        <f>VLOOKUP($A1595,'Supporting Data'!$A$2:$BH$1679,53,FALSE)</f>
        <v>85.928352355957031</v>
      </c>
    </row>
    <row r="1596" spans="1:13" x14ac:dyDescent="0.3">
      <c r="A1596" s="4">
        <v>480663000</v>
      </c>
      <c r="B1596" s="3" t="s">
        <v>216</v>
      </c>
      <c r="C1596" s="3" t="s">
        <v>1132</v>
      </c>
      <c r="D1596" s="125">
        <f>VLOOKUP($A1596,'Supporting Data'!$A$2:$BH$1679,5,FALSE)</f>
        <v>83.387496948242188</v>
      </c>
      <c r="E1596" s="128">
        <f>VLOOKUP($A1596,'Supporting Data'!$A$2:$BH$1679,16,FALSE)</f>
        <v>0.42013421654701227</v>
      </c>
      <c r="F1596" s="125">
        <f>VLOOKUP($A1596,'Supporting Data'!$A$2:$BH$1679,7,FALSE)</f>
        <v>80.260208129882813</v>
      </c>
      <c r="G1596" s="128">
        <f>VLOOKUP($A1596,'Supporting Data'!$A$2:$BH$1679,49,FALSE)</f>
        <v>0.13242009282112119</v>
      </c>
      <c r="H1596" s="125">
        <f>VLOOKUP($A1596,'Supporting Data'!$A$2:$BH$1679,6,FALSE)</f>
        <v>82.642860412597656</v>
      </c>
      <c r="I1596" s="128">
        <f>VLOOKUP($A1596,'Supporting Data'!$A$2:$BH$1679,22,FALSE)</f>
        <v>0.33257919549942022</v>
      </c>
      <c r="J1596" s="125">
        <f>VLOOKUP($A1596,'Supporting Data'!$A$2:$BH$1679,8,FALSE)</f>
        <v>80.122756958007813</v>
      </c>
      <c r="K1596" s="128">
        <f>VLOOKUP($A1596,'Supporting Data'!$A$2:$BH$1679,49,FALSE)</f>
        <v>0.13242009282112119</v>
      </c>
      <c r="L1596" s="125">
        <f>VLOOKUP($A1596,'Supporting Data'!$A$2:$BH$1679,26,FALSE)</f>
        <v>86.129005432128906</v>
      </c>
      <c r="M1596" s="125">
        <f>VLOOKUP($A1596,'Supporting Data'!$A$2:$BH$1679,53,FALSE)</f>
        <v>81.598190307617188</v>
      </c>
    </row>
    <row r="1597" spans="1:13" x14ac:dyDescent="0.3">
      <c r="A1597" s="4">
        <v>240933100</v>
      </c>
      <c r="B1597" s="3" t="s">
        <v>108</v>
      </c>
      <c r="C1597" s="3" t="s">
        <v>852</v>
      </c>
      <c r="D1597" s="125">
        <f>VLOOKUP($A1597,'Supporting Data'!$A$2:$BH$1679,5,FALSE)</f>
        <v>83.097023010253906</v>
      </c>
      <c r="E1597" s="128">
        <f>VLOOKUP($A1597,'Supporting Data'!$A$2:$BH$1679,16,FALSE)</f>
        <v>0.35272043943405151</v>
      </c>
      <c r="F1597" s="125">
        <f>VLOOKUP($A1597,'Supporting Data'!$A$2:$BH$1679,7,FALSE)</f>
        <v>82.435722351074219</v>
      </c>
      <c r="G1597" s="128">
        <f>VLOOKUP($A1597,'Supporting Data'!$A$2:$BH$1679,49,FALSE)</f>
        <v>0.19306930899620059</v>
      </c>
      <c r="H1597" s="125">
        <f>VLOOKUP($A1597,'Supporting Data'!$A$2:$BH$1679,6,FALSE)</f>
        <v>83.040275573730469</v>
      </c>
      <c r="I1597" s="128">
        <f>VLOOKUP($A1597,'Supporting Data'!$A$2:$BH$1679,22,FALSE)</f>
        <v>0.27543425559997559</v>
      </c>
      <c r="J1597" s="125">
        <f>VLOOKUP($A1597,'Supporting Data'!$A$2:$BH$1679,8,FALSE)</f>
        <v>82.191940307617188</v>
      </c>
      <c r="K1597" s="128">
        <f>VLOOKUP($A1597,'Supporting Data'!$A$2:$BH$1679,49,FALSE)</f>
        <v>0.19306930899620059</v>
      </c>
      <c r="L1597" s="125">
        <f>VLOOKUP($A1597,'Supporting Data'!$A$2:$BH$1679,26,FALSE)</f>
        <v>85.524818420410156</v>
      </c>
      <c r="M1597" s="125">
        <f>VLOOKUP($A1597,'Supporting Data'!$A$2:$BH$1679,53,FALSE)</f>
        <v>83.990089416503906</v>
      </c>
    </row>
    <row r="1598" spans="1:13" x14ac:dyDescent="0.3">
      <c r="A1598" s="4">
        <v>240934020</v>
      </c>
      <c r="B1598" s="3" t="s">
        <v>108</v>
      </c>
      <c r="C1598" s="3" t="s">
        <v>857</v>
      </c>
      <c r="D1598" s="125">
        <f>VLOOKUP($A1598,'Supporting Data'!$A$2:$BH$1679,5,FALSE)</f>
        <v>88.20819091796875</v>
      </c>
      <c r="E1598" s="128">
        <f>VLOOKUP($A1598,'Supporting Data'!$A$2:$BH$1679,16,FALSE)</f>
        <v>0.73469388484954834</v>
      </c>
      <c r="F1598" s="125">
        <f>VLOOKUP($A1598,'Supporting Data'!$A$2:$BH$1679,7,FALSE)</f>
        <v>92.765945434570313</v>
      </c>
      <c r="G1598" s="128">
        <f>VLOOKUP($A1598,'Supporting Data'!$A$2:$BH$1679,49,FALSE)</f>
        <v>0.5</v>
      </c>
      <c r="H1598" s="125">
        <f>VLOOKUP($A1598,'Supporting Data'!$A$2:$BH$1679,6,FALSE)</f>
        <v>84.592987060546875</v>
      </c>
      <c r="I1598" s="128">
        <f>VLOOKUP($A1598,'Supporting Data'!$A$2:$BH$1679,22,FALSE)</f>
        <v>0.50877195596694946</v>
      </c>
      <c r="J1598" s="125">
        <f>VLOOKUP($A1598,'Supporting Data'!$A$2:$BH$1679,8,FALSE)</f>
        <v>86.240631103515625</v>
      </c>
      <c r="K1598" s="128">
        <f>VLOOKUP($A1598,'Supporting Data'!$A$2:$BH$1679,49,FALSE)</f>
        <v>0.5</v>
      </c>
      <c r="L1598" s="125">
        <f>VLOOKUP($A1598,'Supporting Data'!$A$2:$BH$1679,26,FALSE)</f>
        <v>83.108085632324219</v>
      </c>
      <c r="M1598" s="125">
        <f>VLOOKUP($A1598,'Supporting Data'!$A$2:$BH$1679,53,FALSE)</f>
        <v>89.062568664550781</v>
      </c>
    </row>
    <row r="1599" spans="1:13" x14ac:dyDescent="0.3">
      <c r="A1599" s="4">
        <v>240904080</v>
      </c>
      <c r="B1599" s="3" t="s">
        <v>106</v>
      </c>
      <c r="C1599" s="3" t="s">
        <v>842</v>
      </c>
      <c r="D1599" s="125">
        <f>VLOOKUP($A1599,'Supporting Data'!$A$2:$BH$1679,5,FALSE)</f>
        <v>80.533088684082031</v>
      </c>
      <c r="E1599" s="128">
        <f>VLOOKUP($A1599,'Supporting Data'!$A$2:$BH$1679,16,FALSE)</f>
        <v>0.43150684237480158</v>
      </c>
      <c r="F1599" s="125">
        <f>VLOOKUP($A1599,'Supporting Data'!$A$2:$BH$1679,7,FALSE)</f>
        <v>82.655982971191406</v>
      </c>
      <c r="G1599" s="128">
        <f>VLOOKUP($A1599,'Supporting Data'!$A$2:$BH$1679,49,FALSE)</f>
        <v>0.22368420660495761</v>
      </c>
      <c r="H1599" s="125">
        <f>VLOOKUP($A1599,'Supporting Data'!$A$2:$BH$1679,6,FALSE)</f>
        <v>79.637046813964844</v>
      </c>
      <c r="I1599" s="128">
        <f>VLOOKUP($A1599,'Supporting Data'!$A$2:$BH$1679,22,FALSE)</f>
        <v>0.23376622796058649</v>
      </c>
      <c r="J1599" s="125">
        <f>VLOOKUP($A1599,'Supporting Data'!$A$2:$BH$1679,8,FALSE)</f>
        <v>83.099937438964844</v>
      </c>
      <c r="K1599" s="128">
        <f>VLOOKUP($A1599,'Supporting Data'!$A$2:$BH$1679,49,FALSE)</f>
        <v>0.22368420660495761</v>
      </c>
      <c r="L1599" s="125">
        <f>VLOOKUP($A1599,'Supporting Data'!$A$2:$BH$1679,26,FALSE)</f>
        <v>85.826911926269531</v>
      </c>
      <c r="M1599" s="125">
        <f>VLOOKUP($A1599,'Supporting Data'!$A$2:$BH$1679,53,FALSE)</f>
        <v>75.886497497558594</v>
      </c>
    </row>
    <row r="1600" spans="1:13" x14ac:dyDescent="0.3">
      <c r="A1600" s="4">
        <v>830055020</v>
      </c>
      <c r="B1600" s="3" t="s">
        <v>395</v>
      </c>
      <c r="C1600" s="3" t="s">
        <v>1621</v>
      </c>
      <c r="D1600" s="125">
        <f>VLOOKUP($A1600,'Supporting Data'!$A$2:$BH$1679,5,FALSE)</f>
        <v>83.980728149414063</v>
      </c>
      <c r="E1600" s="128">
        <f>VLOOKUP($A1600,'Supporting Data'!$A$2:$BH$1679,16,FALSE)</f>
        <v>0.61371839046478271</v>
      </c>
      <c r="F1600" s="125">
        <f>VLOOKUP($A1600,'Supporting Data'!$A$2:$BH$1679,7,FALSE)</f>
        <v>87.212409973144531</v>
      </c>
      <c r="G1600" s="128">
        <f>VLOOKUP($A1600,'Supporting Data'!$A$2:$BH$1679,49,FALSE)</f>
        <v>0.3611111044883728</v>
      </c>
      <c r="H1600" s="125">
        <f>VLOOKUP($A1600,'Supporting Data'!$A$2:$BH$1679,6,FALSE)</f>
        <v>83.921257019042969</v>
      </c>
      <c r="I1600" s="128">
        <f>VLOOKUP($A1600,'Supporting Data'!$A$2:$BH$1679,22,FALSE)</f>
        <v>0.375</v>
      </c>
      <c r="J1600" s="125">
        <f>VLOOKUP($A1600,'Supporting Data'!$A$2:$BH$1679,8,FALSE)</f>
        <v>85.87066650390625</v>
      </c>
      <c r="K1600" s="128">
        <f>VLOOKUP($A1600,'Supporting Data'!$A$2:$BH$1679,49,FALSE)</f>
        <v>0.3611111044883728</v>
      </c>
      <c r="L1600" s="125">
        <f>VLOOKUP($A1600,'Supporting Data'!$A$2:$BH$1679,26,FALSE)</f>
        <v>84.014358520507813</v>
      </c>
      <c r="M1600" s="125">
        <f>VLOOKUP($A1600,'Supporting Data'!$A$2:$BH$1679,53,FALSE)</f>
        <v>86.732528686523438</v>
      </c>
    </row>
    <row r="1601" spans="1:13" x14ac:dyDescent="0.3">
      <c r="A1601" s="4">
        <v>240934540</v>
      </c>
      <c r="B1601" s="3" t="s">
        <v>108</v>
      </c>
      <c r="C1601" s="3" t="s">
        <v>874</v>
      </c>
      <c r="D1601" s="125">
        <f>VLOOKUP($A1601,'Supporting Data'!$A$2:$BH$1679,5,FALSE)</f>
        <v>79.723358154296875</v>
      </c>
      <c r="E1601" s="128">
        <f>VLOOKUP($A1601,'Supporting Data'!$A$2:$BH$1679,16,FALSE)</f>
        <v>0.44516128301620478</v>
      </c>
      <c r="F1601" s="125">
        <f>VLOOKUP($A1601,'Supporting Data'!$A$2:$BH$1679,7,FALSE)</f>
        <v>79.405914306640625</v>
      </c>
      <c r="G1601" s="128">
        <f>VLOOKUP($A1601,'Supporting Data'!$A$2:$BH$1679,49,FALSE)</f>
        <v>0.22727273404598239</v>
      </c>
      <c r="H1601" s="125">
        <f>VLOOKUP($A1601,'Supporting Data'!$A$2:$BH$1679,6,FALSE)</f>
        <v>82.338218688964844</v>
      </c>
      <c r="I1601" s="128">
        <f>VLOOKUP($A1601,'Supporting Data'!$A$2:$BH$1679,22,FALSE)</f>
        <v>0.31818181276321411</v>
      </c>
      <c r="J1601" s="125">
        <f>VLOOKUP($A1601,'Supporting Data'!$A$2:$BH$1679,8,FALSE)</f>
        <v>79.336433410644531</v>
      </c>
      <c r="K1601" s="128">
        <f>VLOOKUP($A1601,'Supporting Data'!$A$2:$BH$1679,49,FALSE)</f>
        <v>0.22727273404598239</v>
      </c>
      <c r="L1601" s="125">
        <f>VLOOKUP($A1601,'Supporting Data'!$A$2:$BH$1679,26,FALSE)</f>
        <v>77.972526550292969</v>
      </c>
      <c r="M1601" s="125">
        <f>VLOOKUP($A1601,'Supporting Data'!$A$2:$BH$1679,53,FALSE)</f>
        <v>80.381622314453125</v>
      </c>
    </row>
    <row r="1602" spans="1:13" x14ac:dyDescent="0.3">
      <c r="A1602" s="4">
        <v>720743000</v>
      </c>
      <c r="B1602" s="3" t="s">
        <v>344</v>
      </c>
      <c r="C1602" s="3" t="s">
        <v>742</v>
      </c>
      <c r="D1602" s="125">
        <f>VLOOKUP($A1602,'Supporting Data'!$A$2:$BH$1679,5,FALSE)</f>
        <v>77.748680114746094</v>
      </c>
      <c r="E1602" s="128">
        <f>VLOOKUP($A1602,'Supporting Data'!$A$2:$BH$1679,16,FALSE)</f>
        <v>0.24814814329147339</v>
      </c>
      <c r="F1602" s="125">
        <f>VLOOKUP($A1602,'Supporting Data'!$A$2:$BH$1679,7,FALSE)</f>
        <v>75.810081481933594</v>
      </c>
      <c r="G1602" s="128">
        <f>VLOOKUP($A1602,'Supporting Data'!$A$2:$BH$1679,49,FALSE)</f>
        <v>0.1111111119389534</v>
      </c>
      <c r="H1602" s="125">
        <f>VLOOKUP($A1602,'Supporting Data'!$A$2:$BH$1679,6,FALSE)</f>
        <v>79.342964172363281</v>
      </c>
      <c r="I1602" s="128">
        <f>VLOOKUP($A1602,'Supporting Data'!$A$2:$BH$1679,22,FALSE)</f>
        <v>0.24814814329147339</v>
      </c>
      <c r="J1602" s="125">
        <f>VLOOKUP($A1602,'Supporting Data'!$A$2:$BH$1679,8,FALSE)</f>
        <v>77.770164489746094</v>
      </c>
      <c r="K1602" s="128">
        <f>VLOOKUP($A1602,'Supporting Data'!$A$2:$BH$1679,49,FALSE)</f>
        <v>0.1111111119389534</v>
      </c>
      <c r="L1602" s="125">
        <f>VLOOKUP($A1602,'Supporting Data'!$A$2:$BH$1679,26,FALSE)</f>
        <v>84.618545532226563</v>
      </c>
      <c r="M1602" s="125">
        <f>VLOOKUP($A1602,'Supporting Data'!$A$2:$BH$1679,53,FALSE)</f>
        <v>78.628936767578125</v>
      </c>
    </row>
    <row r="1603" spans="1:13" x14ac:dyDescent="0.3">
      <c r="A1603" s="4">
        <v>391414240</v>
      </c>
      <c r="B1603" s="3" t="s">
        <v>175</v>
      </c>
      <c r="C1603" s="3" t="s">
        <v>675</v>
      </c>
      <c r="D1603" s="125">
        <f>VLOOKUP($A1603,'Supporting Data'!$A$2:$BH$1679,5,FALSE)</f>
        <v>91.538566589355469</v>
      </c>
      <c r="E1603" s="128">
        <f>VLOOKUP($A1603,'Supporting Data'!$A$2:$BH$1679,16,FALSE)</f>
        <v>0.62427747249603271</v>
      </c>
      <c r="F1603" s="125">
        <f>VLOOKUP($A1603,'Supporting Data'!$A$2:$BH$1679,7,FALSE)</f>
        <v>89.650115966796875</v>
      </c>
      <c r="G1603" s="128">
        <f>VLOOKUP($A1603,'Supporting Data'!$A$2:$BH$1679,49,FALSE)</f>
        <v>0.24137930572032931</v>
      </c>
      <c r="H1603" s="125">
        <f>VLOOKUP($A1603,'Supporting Data'!$A$2:$BH$1679,6,FALSE)</f>
        <v>90.427864074707031</v>
      </c>
      <c r="I1603" s="128">
        <f>VLOOKUP($A1603,'Supporting Data'!$A$2:$BH$1679,22,FALSE)</f>
        <v>0.43103447556495672</v>
      </c>
      <c r="J1603" s="125">
        <f>VLOOKUP($A1603,'Supporting Data'!$A$2:$BH$1679,8,FALSE)</f>
        <v>86.80462646484375</v>
      </c>
      <c r="K1603" s="128">
        <f>VLOOKUP($A1603,'Supporting Data'!$A$2:$BH$1679,49,FALSE)</f>
        <v>0.24137930572032931</v>
      </c>
      <c r="L1603" s="125">
        <f>VLOOKUP($A1603,'Supporting Data'!$A$2:$BH$1679,26,FALSE)</f>
        <v>94.587570190429688</v>
      </c>
      <c r="M1603" s="125">
        <f>VLOOKUP($A1603,'Supporting Data'!$A$2:$BH$1679,53,FALSE)</f>
        <v>88.402732849121094</v>
      </c>
    </row>
    <row r="1604" spans="1:13" x14ac:dyDescent="0.3">
      <c r="A1604" s="4">
        <v>961044070</v>
      </c>
      <c r="B1604" s="3" t="s">
        <v>455</v>
      </c>
      <c r="C1604" s="3" t="s">
        <v>1887</v>
      </c>
      <c r="D1604" s="125">
        <f>VLOOKUP($A1604,'Supporting Data'!$A$2:$BH$1679,5,FALSE)</f>
        <v>81.476875305175781</v>
      </c>
      <c r="E1604" s="128">
        <f>VLOOKUP($A1604,'Supporting Data'!$A$2:$BH$1679,16,FALSE)</f>
        <v>0.17610062658786771</v>
      </c>
      <c r="F1604" s="125">
        <f>VLOOKUP($A1604,'Supporting Data'!$A$2:$BH$1679,7,FALSE)</f>
        <v>80.594657897949219</v>
      </c>
      <c r="G1604" s="128">
        <f>VLOOKUP($A1604,'Supporting Data'!$A$2:$BH$1679,49,FALSE)</f>
        <v>0.124223604798317</v>
      </c>
      <c r="H1604" s="125">
        <f>VLOOKUP($A1604,'Supporting Data'!$A$2:$BH$1679,6,FALSE)</f>
        <v>83.081344604492188</v>
      </c>
      <c r="I1604" s="128">
        <f>VLOOKUP($A1604,'Supporting Data'!$A$2:$BH$1679,22,FALSE)</f>
        <v>0.17610062658786771</v>
      </c>
      <c r="J1604" s="125">
        <f>VLOOKUP($A1604,'Supporting Data'!$A$2:$BH$1679,8,FALSE)</f>
        <v>81.798088073730469</v>
      </c>
      <c r="K1604" s="128">
        <f>VLOOKUP($A1604,'Supporting Data'!$A$2:$BH$1679,49,FALSE)</f>
        <v>0.124223604798317</v>
      </c>
      <c r="L1604" s="125">
        <f>VLOOKUP($A1604,'Supporting Data'!$A$2:$BH$1679,26,FALSE)</f>
        <v>82.201812744140625</v>
      </c>
      <c r="M1604" s="125">
        <f>VLOOKUP($A1604,'Supporting Data'!$A$2:$BH$1679,53,FALSE)</f>
        <v>84.175666809082031</v>
      </c>
    </row>
    <row r="1605" spans="1:13" x14ac:dyDescent="0.3">
      <c r="A1605" s="4">
        <v>500032050</v>
      </c>
      <c r="B1605" s="3" t="s">
        <v>256</v>
      </c>
      <c r="C1605" s="3" t="s">
        <v>1327</v>
      </c>
      <c r="D1605" s="125">
        <f>VLOOKUP($A1605,'Supporting Data'!$A$2:$BH$1679,5,FALSE)</f>
        <v>81.105941772460938</v>
      </c>
      <c r="E1605" s="128">
        <f>VLOOKUP($A1605,'Supporting Data'!$A$2:$BH$1679,16,FALSE)</f>
        <v>0.46003898978233337</v>
      </c>
      <c r="F1605" s="125">
        <f>VLOOKUP($A1605,'Supporting Data'!$A$2:$BH$1679,7,FALSE)</f>
        <v>78.929946899414063</v>
      </c>
      <c r="G1605" s="128">
        <f>VLOOKUP($A1605,'Supporting Data'!$A$2:$BH$1679,49,FALSE)</f>
        <v>0.14423076808452609</v>
      </c>
      <c r="H1605" s="125">
        <f>VLOOKUP($A1605,'Supporting Data'!$A$2:$BH$1679,6,FALSE)</f>
        <v>79.649345397949219</v>
      </c>
      <c r="I1605" s="128">
        <f>VLOOKUP($A1605,'Supporting Data'!$A$2:$BH$1679,22,FALSE)</f>
        <v>0.26923078298568731</v>
      </c>
      <c r="J1605" s="125">
        <f>VLOOKUP($A1605,'Supporting Data'!$A$2:$BH$1679,8,FALSE)</f>
        <v>78.778938293457031</v>
      </c>
      <c r="K1605" s="128">
        <f>VLOOKUP($A1605,'Supporting Data'!$A$2:$BH$1679,49,FALSE)</f>
        <v>0.14423076808452609</v>
      </c>
      <c r="L1605" s="125">
        <f>VLOOKUP($A1605,'Supporting Data'!$A$2:$BH$1679,26,FALSE)</f>
        <v>80.087165832519531</v>
      </c>
      <c r="M1605" s="125">
        <f>VLOOKUP($A1605,'Supporting Data'!$A$2:$BH$1679,53,FALSE)</f>
        <v>78.773269653320313</v>
      </c>
    </row>
    <row r="1606" spans="1:13" x14ac:dyDescent="0.3">
      <c r="A1606" s="4">
        <v>480773050</v>
      </c>
      <c r="B1606" s="3" t="s">
        <v>225</v>
      </c>
      <c r="C1606" s="3" t="s">
        <v>1212</v>
      </c>
      <c r="D1606" s="125">
        <f>VLOOKUP($A1606,'Supporting Data'!$A$2:$BH$1679,5,FALSE)</f>
        <v>81.434860229492188</v>
      </c>
      <c r="E1606" s="128">
        <f>VLOOKUP($A1606,'Supporting Data'!$A$2:$BH$1679,16,FALSE)</f>
        <v>0.38999998569488531</v>
      </c>
      <c r="F1606" s="125">
        <f>VLOOKUP($A1606,'Supporting Data'!$A$2:$BH$1679,7,FALSE)</f>
        <v>82.16546630859375</v>
      </c>
      <c r="G1606" s="128">
        <f>VLOOKUP($A1606,'Supporting Data'!$A$2:$BH$1679,49,FALSE)</f>
        <v>0.27115383744239813</v>
      </c>
      <c r="H1606" s="125">
        <f>VLOOKUP($A1606,'Supporting Data'!$A$2:$BH$1679,6,FALSE)</f>
        <v>81.487617492675781</v>
      </c>
      <c r="I1606" s="128">
        <f>VLOOKUP($A1606,'Supporting Data'!$A$2:$BH$1679,22,FALSE)</f>
        <v>0.3115384578704834</v>
      </c>
      <c r="J1606" s="125">
        <f>VLOOKUP($A1606,'Supporting Data'!$A$2:$BH$1679,8,FALSE)</f>
        <v>82.381431579589844</v>
      </c>
      <c r="K1606" s="128">
        <f>VLOOKUP($A1606,'Supporting Data'!$A$2:$BH$1679,49,FALSE)</f>
        <v>0.27115383744239813</v>
      </c>
      <c r="L1606" s="125">
        <f>VLOOKUP($A1606,'Supporting Data'!$A$2:$BH$1679,26,FALSE)</f>
        <v>79.482986450195313</v>
      </c>
      <c r="M1606" s="125">
        <f>VLOOKUP($A1606,'Supporting Data'!$A$2:$BH$1679,53,FALSE)</f>
        <v>82.897239685058594</v>
      </c>
    </row>
    <row r="1607" spans="1:13" x14ac:dyDescent="0.3">
      <c r="A1607" s="4">
        <v>940761050</v>
      </c>
      <c r="B1607" s="3" t="s">
        <v>436</v>
      </c>
      <c r="C1607" s="3" t="s">
        <v>1746</v>
      </c>
      <c r="D1607" s="125">
        <f>VLOOKUP($A1607,'Supporting Data'!$A$2:$BH$1679,5,FALSE)</f>
        <v>86.325920104980469</v>
      </c>
      <c r="E1607" s="128">
        <f>VLOOKUP($A1607,'Supporting Data'!$A$2:$BH$1679,16,FALSE)</f>
        <v>0.33802816271781921</v>
      </c>
      <c r="F1607" s="125">
        <f>VLOOKUP($A1607,'Supporting Data'!$A$2:$BH$1679,7,FALSE)</f>
        <v>78.853431701660156</v>
      </c>
      <c r="G1607" s="128">
        <f>VLOOKUP($A1607,'Supporting Data'!$A$2:$BH$1679,49,FALSE)</f>
        <v>0.1126760542392731</v>
      </c>
      <c r="H1607" s="125">
        <f>VLOOKUP($A1607,'Supporting Data'!$A$2:$BH$1679,6,FALSE)</f>
        <v>87.943870544433594</v>
      </c>
      <c r="I1607" s="128">
        <f>VLOOKUP($A1607,'Supporting Data'!$A$2:$BH$1679,22,FALSE)</f>
        <v>0.33802816271781921</v>
      </c>
      <c r="J1607" s="125">
        <f>VLOOKUP($A1607,'Supporting Data'!$A$2:$BH$1679,8,FALSE)</f>
        <v>80.676315307617188</v>
      </c>
      <c r="K1607" s="128">
        <f>VLOOKUP($A1607,'Supporting Data'!$A$2:$BH$1679,49,FALSE)</f>
        <v>0.1126760542392731</v>
      </c>
      <c r="L1607" s="125">
        <f>VLOOKUP($A1607,'Supporting Data'!$A$2:$BH$1679,26,FALSE)</f>
        <v>88.847831726074219</v>
      </c>
      <c r="M1607" s="125">
        <f>VLOOKUP($A1607,'Supporting Data'!$A$2:$BH$1679,53,FALSE)</f>
        <v>82.258026123046875</v>
      </c>
    </row>
    <row r="1608" spans="1:13" x14ac:dyDescent="0.3">
      <c r="A1608" s="4">
        <v>361394040</v>
      </c>
      <c r="B1608" s="3" t="s">
        <v>163</v>
      </c>
      <c r="C1608" s="3" t="s">
        <v>987</v>
      </c>
      <c r="D1608" s="125">
        <f>VLOOKUP($A1608,'Supporting Data'!$A$2:$BH$1679,5,FALSE)</f>
        <v>83.004913330078125</v>
      </c>
      <c r="E1608" s="128">
        <f>VLOOKUP($A1608,'Supporting Data'!$A$2:$BH$1679,16,FALSE)</f>
        <v>0.44999998807907099</v>
      </c>
      <c r="F1608" s="125">
        <f>VLOOKUP($A1608,'Supporting Data'!$A$2:$BH$1679,7,FALSE)</f>
        <v>89.477699279785156</v>
      </c>
      <c r="G1608" s="128">
        <f>VLOOKUP($A1608,'Supporting Data'!$A$2:$BH$1679,49,FALSE)</f>
        <v>0</v>
      </c>
      <c r="H1608" s="125">
        <f>VLOOKUP($A1608,'Supporting Data'!$A$2:$BH$1679,6,FALSE)</f>
        <v>78.596389770507813</v>
      </c>
      <c r="I1608" s="128">
        <f>VLOOKUP($A1608,'Supporting Data'!$A$2:$BH$1679,22,FALSE)</f>
        <v>0</v>
      </c>
      <c r="J1608" s="125">
        <f>VLOOKUP($A1608,'Supporting Data'!$A$2:$BH$1679,8,FALSE)</f>
        <v>82.355484008789063</v>
      </c>
      <c r="K1608" s="128">
        <f>VLOOKUP($A1608,'Supporting Data'!$A$2:$BH$1679,49,FALSE)</f>
        <v>0</v>
      </c>
      <c r="L1608" s="125">
        <f>VLOOKUP($A1608,'Supporting Data'!$A$2:$BH$1679,26,FALSE)</f>
        <v>83.108085632324219</v>
      </c>
      <c r="M1608" s="125">
        <f>VLOOKUP($A1608,'Supporting Data'!$A$2:$BH$1679,53,FALSE)</f>
        <v>89.021331787109375</v>
      </c>
    </row>
    <row r="1609" spans="1:13" x14ac:dyDescent="0.3">
      <c r="A1609" s="4">
        <v>480704020</v>
      </c>
      <c r="B1609" s="3" t="s">
        <v>219</v>
      </c>
      <c r="C1609" s="3" t="s">
        <v>1163</v>
      </c>
      <c r="D1609" s="125">
        <f>VLOOKUP($A1609,'Supporting Data'!$A$2:$BH$1679,5,FALSE)</f>
        <v>79.2703857421875</v>
      </c>
      <c r="E1609" s="128">
        <f>VLOOKUP($A1609,'Supporting Data'!$A$2:$BH$1679,16,FALSE)</f>
        <v>0.51707315444946289</v>
      </c>
      <c r="F1609" s="125">
        <f>VLOOKUP($A1609,'Supporting Data'!$A$2:$BH$1679,7,FALSE)</f>
        <v>78.783912658691406</v>
      </c>
      <c r="G1609" s="128">
        <f>VLOOKUP($A1609,'Supporting Data'!$A$2:$BH$1679,49,FALSE)</f>
        <v>0.232258066534996</v>
      </c>
      <c r="H1609" s="125">
        <f>VLOOKUP($A1609,'Supporting Data'!$A$2:$BH$1679,6,FALSE)</f>
        <v>80.765922546386719</v>
      </c>
      <c r="I1609" s="128">
        <f>VLOOKUP($A1609,'Supporting Data'!$A$2:$BH$1679,22,FALSE)</f>
        <v>0.40645161271095281</v>
      </c>
      <c r="J1609" s="125">
        <f>VLOOKUP($A1609,'Supporting Data'!$A$2:$BH$1679,8,FALSE)</f>
        <v>82.305198669433594</v>
      </c>
      <c r="K1609" s="128">
        <f>VLOOKUP($A1609,'Supporting Data'!$A$2:$BH$1679,49,FALSE)</f>
        <v>0.232258066534996</v>
      </c>
      <c r="L1609" s="125">
        <f>VLOOKUP($A1609,'Supporting Data'!$A$2:$BH$1679,26,FALSE)</f>
        <v>82.201812744140625</v>
      </c>
      <c r="M1609" s="125">
        <f>VLOOKUP($A1609,'Supporting Data'!$A$2:$BH$1679,53,FALSE)</f>
        <v>81.845626831054688</v>
      </c>
    </row>
    <row r="1610" spans="1:13" x14ac:dyDescent="0.3">
      <c r="A1610" s="4">
        <v>240934120</v>
      </c>
      <c r="B1610" s="3" t="s">
        <v>108</v>
      </c>
      <c r="C1610" s="3" t="s">
        <v>863</v>
      </c>
      <c r="D1610" s="125">
        <f>VLOOKUP($A1610,'Supporting Data'!$A$2:$BH$1679,5,FALSE)</f>
        <v>84.454414367675781</v>
      </c>
      <c r="E1610" s="128">
        <f>VLOOKUP($A1610,'Supporting Data'!$A$2:$BH$1679,16,FALSE)</f>
        <v>0.51973682641983032</v>
      </c>
      <c r="F1610" s="125">
        <f>VLOOKUP($A1610,'Supporting Data'!$A$2:$BH$1679,7,FALSE)</f>
        <v>81.534645080566406</v>
      </c>
      <c r="G1610" s="128">
        <f>VLOOKUP($A1610,'Supporting Data'!$A$2:$BH$1679,49,FALSE)</f>
        <v>0.2751677930355072</v>
      </c>
      <c r="H1610" s="125">
        <f>VLOOKUP($A1610,'Supporting Data'!$A$2:$BH$1679,6,FALSE)</f>
        <v>86.583518981933594</v>
      </c>
      <c r="I1610" s="128">
        <f>VLOOKUP($A1610,'Supporting Data'!$A$2:$BH$1679,22,FALSE)</f>
        <v>0.42666667699813843</v>
      </c>
      <c r="J1610" s="125">
        <f>VLOOKUP($A1610,'Supporting Data'!$A$2:$BH$1679,8,FALSE)</f>
        <v>80.785491943359375</v>
      </c>
      <c r="K1610" s="128">
        <f>VLOOKUP($A1610,'Supporting Data'!$A$2:$BH$1679,49,FALSE)</f>
        <v>0.2751677930355072</v>
      </c>
      <c r="L1610" s="125">
        <f>VLOOKUP($A1610,'Supporting Data'!$A$2:$BH$1679,26,FALSE)</f>
        <v>86.431098937988281</v>
      </c>
      <c r="M1610" s="125">
        <f>VLOOKUP($A1610,'Supporting Data'!$A$2:$BH$1679,53,FALSE)</f>
        <v>80.381622314453125</v>
      </c>
    </row>
    <row r="1611" spans="1:13" x14ac:dyDescent="0.3">
      <c r="A1611" s="4">
        <v>391414510</v>
      </c>
      <c r="B1611" s="3" t="s">
        <v>175</v>
      </c>
      <c r="C1611" s="3" t="s">
        <v>1053</v>
      </c>
      <c r="D1611" s="125">
        <f>VLOOKUP($A1611,'Supporting Data'!$A$2:$BH$1679,5,FALSE)</f>
        <v>83.451248168945313</v>
      </c>
      <c r="E1611" s="128">
        <f>VLOOKUP($A1611,'Supporting Data'!$A$2:$BH$1679,16,FALSE)</f>
        <v>0.41025641560554499</v>
      </c>
      <c r="F1611" s="125">
        <f>VLOOKUP($A1611,'Supporting Data'!$A$2:$BH$1679,7,FALSE)</f>
        <v>82.212081909179688</v>
      </c>
      <c r="G1611" s="128">
        <f>VLOOKUP($A1611,'Supporting Data'!$A$2:$BH$1679,49,FALSE)</f>
        <v>0.25490197539329529</v>
      </c>
      <c r="H1611" s="125">
        <f>VLOOKUP($A1611,'Supporting Data'!$A$2:$BH$1679,6,FALSE)</f>
        <v>80.879348754882813</v>
      </c>
      <c r="I1611" s="128">
        <f>VLOOKUP($A1611,'Supporting Data'!$A$2:$BH$1679,22,FALSE)</f>
        <v>0.37254902720451349</v>
      </c>
      <c r="J1611" s="125">
        <f>VLOOKUP($A1611,'Supporting Data'!$A$2:$BH$1679,8,FALSE)</f>
        <v>81.506919860839844</v>
      </c>
      <c r="K1611" s="128">
        <f>VLOOKUP($A1611,'Supporting Data'!$A$2:$BH$1679,49,FALSE)</f>
        <v>0.25490197539329529</v>
      </c>
      <c r="L1611" s="125">
        <f>VLOOKUP($A1611,'Supporting Data'!$A$2:$BH$1679,26,FALSE)</f>
        <v>89.754104614257813</v>
      </c>
      <c r="M1611" s="125">
        <f>VLOOKUP($A1611,'Supporting Data'!$A$2:$BH$1679,53,FALSE)</f>
        <v>82.402366638183594</v>
      </c>
    </row>
    <row r="1612" spans="1:13" x14ac:dyDescent="0.3">
      <c r="A1612" s="4">
        <v>961044030</v>
      </c>
      <c r="B1612" s="3" t="s">
        <v>455</v>
      </c>
      <c r="C1612" s="3" t="s">
        <v>1885</v>
      </c>
      <c r="D1612" s="125">
        <f>VLOOKUP($A1612,'Supporting Data'!$A$2:$BH$1679,5,FALSE)</f>
        <v>81.792160034179688</v>
      </c>
      <c r="E1612" s="128">
        <f>VLOOKUP($A1612,'Supporting Data'!$A$2:$BH$1679,16,FALSE)</f>
        <v>0.13740457594394681</v>
      </c>
      <c r="F1612" s="125">
        <f>VLOOKUP($A1612,'Supporting Data'!$A$2:$BH$1679,7,FALSE)</f>
        <v>76.318321228027344</v>
      </c>
      <c r="G1612" s="128">
        <f>VLOOKUP($A1612,'Supporting Data'!$A$2:$BH$1679,49,FALSE)</f>
        <v>3.8167938590049737E-2</v>
      </c>
      <c r="H1612" s="125">
        <f>VLOOKUP($A1612,'Supporting Data'!$A$2:$BH$1679,6,FALSE)</f>
        <v>83.351844787597656</v>
      </c>
      <c r="I1612" s="128">
        <f>VLOOKUP($A1612,'Supporting Data'!$A$2:$BH$1679,22,FALSE)</f>
        <v>0.13740457594394681</v>
      </c>
      <c r="J1612" s="125">
        <f>VLOOKUP($A1612,'Supporting Data'!$A$2:$BH$1679,8,FALSE)</f>
        <v>76.942626953125</v>
      </c>
      <c r="K1612" s="128">
        <f>VLOOKUP($A1612,'Supporting Data'!$A$2:$BH$1679,49,FALSE)</f>
        <v>3.8167938590049737E-2</v>
      </c>
      <c r="L1612" s="125">
        <f>VLOOKUP($A1612,'Supporting Data'!$A$2:$BH$1679,26,FALSE)</f>
        <v>76.15997314453125</v>
      </c>
      <c r="M1612" s="125">
        <f>VLOOKUP($A1612,'Supporting Data'!$A$2:$BH$1679,53,FALSE)</f>
        <v>72.731666564941406</v>
      </c>
    </row>
    <row r="1613" spans="1:13" x14ac:dyDescent="0.3">
      <c r="A1613" s="4">
        <v>920894095</v>
      </c>
      <c r="B1613" s="3" t="s">
        <v>429</v>
      </c>
      <c r="C1613" s="3" t="s">
        <v>1724</v>
      </c>
      <c r="D1613" s="125">
        <f>VLOOKUP($A1613,'Supporting Data'!$A$2:$BH$1679,5,FALSE)</f>
        <v>80.436172485351563</v>
      </c>
      <c r="E1613" s="128">
        <f>VLOOKUP($A1613,'Supporting Data'!$A$2:$BH$1679,16,FALSE)</f>
        <v>0.47216036915779108</v>
      </c>
      <c r="F1613" s="125">
        <f>VLOOKUP($A1613,'Supporting Data'!$A$2:$BH$1679,7,FALSE)</f>
        <v>83.714759826660156</v>
      </c>
      <c r="G1613" s="128">
        <f>VLOOKUP($A1613,'Supporting Data'!$A$2:$BH$1679,49,FALSE)</f>
        <v>0.2021276652812958</v>
      </c>
      <c r="H1613" s="125">
        <f>VLOOKUP($A1613,'Supporting Data'!$A$2:$BH$1679,6,FALSE)</f>
        <v>79.598480224609375</v>
      </c>
      <c r="I1613" s="128">
        <f>VLOOKUP($A1613,'Supporting Data'!$A$2:$BH$1679,22,FALSE)</f>
        <v>0.27659574151039118</v>
      </c>
      <c r="J1613" s="125">
        <f>VLOOKUP($A1613,'Supporting Data'!$A$2:$BH$1679,8,FALSE)</f>
        <v>81.583709716796875</v>
      </c>
      <c r="K1613" s="128">
        <f>VLOOKUP($A1613,'Supporting Data'!$A$2:$BH$1679,49,FALSE)</f>
        <v>0.2021276652812958</v>
      </c>
      <c r="L1613" s="125">
        <f>VLOOKUP($A1613,'Supporting Data'!$A$2:$BH$1679,26,FALSE)</f>
        <v>83.108085632324219</v>
      </c>
      <c r="M1613" s="125">
        <f>VLOOKUP($A1613,'Supporting Data'!$A$2:$BH$1679,53,FALSE)</f>
        <v>84.175666809082031</v>
      </c>
    </row>
    <row r="1614" spans="1:13" x14ac:dyDescent="0.3">
      <c r="A1614" s="4">
        <v>920894090</v>
      </c>
      <c r="B1614" s="3" t="s">
        <v>429</v>
      </c>
      <c r="C1614" s="3" t="s">
        <v>1723</v>
      </c>
      <c r="D1614" s="125">
        <f>VLOOKUP($A1614,'Supporting Data'!$A$2:$BH$1679,5,FALSE)</f>
        <v>82.769020080566406</v>
      </c>
      <c r="E1614" s="128">
        <f>VLOOKUP($A1614,'Supporting Data'!$A$2:$BH$1679,16,FALSE)</f>
        <v>0.49582171440124512</v>
      </c>
      <c r="F1614" s="125">
        <f>VLOOKUP($A1614,'Supporting Data'!$A$2:$BH$1679,7,FALSE)</f>
        <v>85.95892333984375</v>
      </c>
      <c r="G1614" s="128">
        <f>VLOOKUP($A1614,'Supporting Data'!$A$2:$BH$1679,49,FALSE)</f>
        <v>0.21600000560283661</v>
      </c>
      <c r="H1614" s="125">
        <f>VLOOKUP($A1614,'Supporting Data'!$A$2:$BH$1679,6,FALSE)</f>
        <v>78.920570373535156</v>
      </c>
      <c r="I1614" s="128">
        <f>VLOOKUP($A1614,'Supporting Data'!$A$2:$BH$1679,22,FALSE)</f>
        <v>0.29600000381469732</v>
      </c>
      <c r="J1614" s="125">
        <f>VLOOKUP($A1614,'Supporting Data'!$A$2:$BH$1679,8,FALSE)</f>
        <v>81.141563415527344</v>
      </c>
      <c r="K1614" s="128">
        <f>VLOOKUP($A1614,'Supporting Data'!$A$2:$BH$1679,49,FALSE)</f>
        <v>0.21600000560283661</v>
      </c>
      <c r="L1614" s="125">
        <f>VLOOKUP($A1614,'Supporting Data'!$A$2:$BH$1679,26,FALSE)</f>
        <v>81.89971923828125</v>
      </c>
      <c r="M1614" s="125">
        <f>VLOOKUP($A1614,'Supporting Data'!$A$2:$BH$1679,53,FALSE)</f>
        <v>84.258148193359375</v>
      </c>
    </row>
    <row r="1615" spans="1:13" x14ac:dyDescent="0.3">
      <c r="A1615" s="4">
        <v>920894070</v>
      </c>
      <c r="B1615" s="3" t="s">
        <v>429</v>
      </c>
      <c r="C1615" s="3" t="s">
        <v>1722</v>
      </c>
      <c r="D1615" s="125">
        <f>VLOOKUP($A1615,'Supporting Data'!$A$2:$BH$1679,5,FALSE)</f>
        <v>85.968528747558594</v>
      </c>
      <c r="E1615" s="128">
        <f>VLOOKUP($A1615,'Supporting Data'!$A$2:$BH$1679,16,FALSE)</f>
        <v>0.61917805671691895</v>
      </c>
      <c r="F1615" s="125">
        <f>VLOOKUP($A1615,'Supporting Data'!$A$2:$BH$1679,7,FALSE)</f>
        <v>89.265190124511719</v>
      </c>
      <c r="G1615" s="128">
        <f>VLOOKUP($A1615,'Supporting Data'!$A$2:$BH$1679,49,FALSE)</f>
        <v>0.37795275449752808</v>
      </c>
      <c r="H1615" s="125">
        <f>VLOOKUP($A1615,'Supporting Data'!$A$2:$BH$1679,6,FALSE)</f>
        <v>85.86956787109375</v>
      </c>
      <c r="I1615" s="128">
        <f>VLOOKUP($A1615,'Supporting Data'!$A$2:$BH$1679,22,FALSE)</f>
        <v>0.39370077848434448</v>
      </c>
      <c r="J1615" s="125">
        <f>VLOOKUP($A1615,'Supporting Data'!$A$2:$BH$1679,8,FALSE)</f>
        <v>88.603057861328125</v>
      </c>
      <c r="K1615" s="128">
        <f>VLOOKUP($A1615,'Supporting Data'!$A$2:$BH$1679,49,FALSE)</f>
        <v>0.37795275449752808</v>
      </c>
      <c r="L1615" s="125">
        <f>VLOOKUP($A1615,'Supporting Data'!$A$2:$BH$1679,26,FALSE)</f>
        <v>89.452011108398438</v>
      </c>
      <c r="M1615" s="125">
        <f>VLOOKUP($A1615,'Supporting Data'!$A$2:$BH$1679,53,FALSE)</f>
        <v>89.598686218261719</v>
      </c>
    </row>
    <row r="1616" spans="1:13" x14ac:dyDescent="0.3">
      <c r="A1616" s="4">
        <v>480664080</v>
      </c>
      <c r="B1616" s="3" t="s">
        <v>216</v>
      </c>
      <c r="C1616" s="3" t="s">
        <v>1136</v>
      </c>
      <c r="D1616" s="125">
        <f>VLOOKUP($A1616,'Supporting Data'!$A$2:$BH$1679,5,FALSE)</f>
        <v>90.604293823242188</v>
      </c>
      <c r="E1616" s="128">
        <f>VLOOKUP($A1616,'Supporting Data'!$A$2:$BH$1679,16,FALSE)</f>
        <v>0.29457363486289978</v>
      </c>
      <c r="F1616" s="125">
        <f>VLOOKUP($A1616,'Supporting Data'!$A$2:$BH$1679,7,FALSE)</f>
        <v>86.649101257324219</v>
      </c>
      <c r="G1616" s="128">
        <f>VLOOKUP($A1616,'Supporting Data'!$A$2:$BH$1679,49,FALSE)</f>
        <v>0.2040816396474838</v>
      </c>
      <c r="H1616" s="125">
        <f>VLOOKUP($A1616,'Supporting Data'!$A$2:$BH$1679,6,FALSE)</f>
        <v>90.794021606445313</v>
      </c>
      <c r="I1616" s="128">
        <f>VLOOKUP($A1616,'Supporting Data'!$A$2:$BH$1679,22,FALSE)</f>
        <v>0.26530611515045172</v>
      </c>
      <c r="J1616" s="125">
        <f>VLOOKUP($A1616,'Supporting Data'!$A$2:$BH$1679,8,FALSE)</f>
        <v>88.889305114746094</v>
      </c>
      <c r="K1616" s="128">
        <f>VLOOKUP($A1616,'Supporting Data'!$A$2:$BH$1679,49,FALSE)</f>
        <v>0.2040816396474838</v>
      </c>
      <c r="L1616" s="125">
        <f>VLOOKUP($A1616,'Supporting Data'!$A$2:$BH$1679,26,FALSE)</f>
        <v>92.472930908203125</v>
      </c>
      <c r="M1616" s="125">
        <f>VLOOKUP($A1616,'Supporting Data'!$A$2:$BH$1679,53,FALSE)</f>
        <v>85.784011840820313</v>
      </c>
    </row>
    <row r="1617" spans="1:13" x14ac:dyDescent="0.3">
      <c r="A1617" s="4">
        <v>960935060</v>
      </c>
      <c r="B1617" s="3" t="s">
        <v>447</v>
      </c>
      <c r="C1617" s="3" t="s">
        <v>1839</v>
      </c>
      <c r="D1617" s="125">
        <f>VLOOKUP($A1617,'Supporting Data'!$A$2:$BH$1679,5,FALSE)</f>
        <v>89.315666198730469</v>
      </c>
      <c r="E1617" s="128">
        <f>VLOOKUP($A1617,'Supporting Data'!$A$2:$BH$1679,16,FALSE)</f>
        <v>0.56084656715393066</v>
      </c>
      <c r="F1617" s="125">
        <f>VLOOKUP($A1617,'Supporting Data'!$A$2:$BH$1679,7,FALSE)</f>
        <v>87.058113098144531</v>
      </c>
      <c r="G1617" s="128">
        <f>VLOOKUP($A1617,'Supporting Data'!$A$2:$BH$1679,49,FALSE)</f>
        <v>0.23188406229019171</v>
      </c>
      <c r="H1617" s="125">
        <f>VLOOKUP($A1617,'Supporting Data'!$A$2:$BH$1679,6,FALSE)</f>
        <v>88.259902954101563</v>
      </c>
      <c r="I1617" s="128">
        <f>VLOOKUP($A1617,'Supporting Data'!$A$2:$BH$1679,22,FALSE)</f>
        <v>0.40579709410667419</v>
      </c>
      <c r="J1617" s="125">
        <f>VLOOKUP($A1617,'Supporting Data'!$A$2:$BH$1679,8,FALSE)</f>
        <v>85.749046325683594</v>
      </c>
      <c r="K1617" s="128">
        <f>VLOOKUP($A1617,'Supporting Data'!$A$2:$BH$1679,49,FALSE)</f>
        <v>0.23188406229019171</v>
      </c>
      <c r="L1617" s="125">
        <f>VLOOKUP($A1617,'Supporting Data'!$A$2:$BH$1679,26,FALSE)</f>
        <v>86.733184814453125</v>
      </c>
      <c r="M1617" s="125">
        <f>VLOOKUP($A1617,'Supporting Data'!$A$2:$BH$1679,53,FALSE)</f>
        <v>84.629302978515625</v>
      </c>
    </row>
    <row r="1618" spans="1:13" x14ac:dyDescent="0.3">
      <c r="A1618" s="4">
        <v>240934180</v>
      </c>
      <c r="B1618" s="3" t="s">
        <v>108</v>
      </c>
      <c r="C1618" s="3" t="s">
        <v>865</v>
      </c>
      <c r="D1618" s="125">
        <f>VLOOKUP($A1618,'Supporting Data'!$A$2:$BH$1679,5,FALSE)</f>
        <v>84.308624267578125</v>
      </c>
      <c r="E1618" s="128">
        <f>VLOOKUP($A1618,'Supporting Data'!$A$2:$BH$1679,16,FALSE)</f>
        <v>0.42500001192092901</v>
      </c>
      <c r="F1618" s="125">
        <f>VLOOKUP($A1618,'Supporting Data'!$A$2:$BH$1679,7,FALSE)</f>
        <v>80.474822998046875</v>
      </c>
      <c r="G1618" s="128">
        <f>VLOOKUP($A1618,'Supporting Data'!$A$2:$BH$1679,49,FALSE)</f>
        <v>0.34188035130500788</v>
      </c>
      <c r="H1618" s="125">
        <f>VLOOKUP($A1618,'Supporting Data'!$A$2:$BH$1679,6,FALSE)</f>
        <v>84.499397277832031</v>
      </c>
      <c r="I1618" s="128">
        <f>VLOOKUP($A1618,'Supporting Data'!$A$2:$BH$1679,22,FALSE)</f>
        <v>0.37391304969787598</v>
      </c>
      <c r="J1618" s="125">
        <f>VLOOKUP($A1618,'Supporting Data'!$A$2:$BH$1679,8,FALSE)</f>
        <v>80.968673706054688</v>
      </c>
      <c r="K1618" s="128">
        <f>VLOOKUP($A1618,'Supporting Data'!$A$2:$BH$1679,49,FALSE)</f>
        <v>0.34188035130500788</v>
      </c>
      <c r="L1618" s="125">
        <f>VLOOKUP($A1618,'Supporting Data'!$A$2:$BH$1679,26,FALSE)</f>
        <v>83.108085632324219</v>
      </c>
      <c r="M1618" s="125">
        <f>VLOOKUP($A1618,'Supporting Data'!$A$2:$BH$1679,53,FALSE)</f>
        <v>83.350875854492188</v>
      </c>
    </row>
    <row r="1619" spans="1:13" x14ac:dyDescent="0.3">
      <c r="A1619" s="4">
        <v>500014060</v>
      </c>
      <c r="B1619" s="3" t="s">
        <v>254</v>
      </c>
      <c r="C1619" s="3" t="s">
        <v>1322</v>
      </c>
      <c r="D1619" s="125">
        <f>VLOOKUP($A1619,'Supporting Data'!$A$2:$BH$1679,5,FALSE)</f>
        <v>77.372322082519531</v>
      </c>
      <c r="E1619" s="128">
        <f>VLOOKUP($A1619,'Supporting Data'!$A$2:$BH$1679,16,FALSE)</f>
        <v>0.32231405377388</v>
      </c>
      <c r="F1619" s="125">
        <f>VLOOKUP($A1619,'Supporting Data'!$A$2:$BH$1679,7,FALSE)</f>
        <v>81.025482177734375</v>
      </c>
      <c r="G1619" s="128">
        <f>VLOOKUP($A1619,'Supporting Data'!$A$2:$BH$1679,49,FALSE)</f>
        <v>0.2678571343421936</v>
      </c>
      <c r="H1619" s="125">
        <f>VLOOKUP($A1619,'Supporting Data'!$A$2:$BH$1679,6,FALSE)</f>
        <v>78.196113586425781</v>
      </c>
      <c r="I1619" s="128">
        <f>VLOOKUP($A1619,'Supporting Data'!$A$2:$BH$1679,22,FALSE)</f>
        <v>0.25</v>
      </c>
      <c r="J1619" s="125">
        <f>VLOOKUP($A1619,'Supporting Data'!$A$2:$BH$1679,8,FALSE)</f>
        <v>81.335029602050781</v>
      </c>
      <c r="K1619" s="128">
        <f>VLOOKUP($A1619,'Supporting Data'!$A$2:$BH$1679,49,FALSE)</f>
        <v>0.2678571343421936</v>
      </c>
      <c r="L1619" s="125">
        <f>VLOOKUP($A1619,'Supporting Data'!$A$2:$BH$1679,26,FALSE)</f>
        <v>75.857887268066406</v>
      </c>
      <c r="M1619" s="125">
        <f>VLOOKUP($A1619,'Supporting Data'!$A$2:$BH$1679,53,FALSE)</f>
        <v>82.897239685058594</v>
      </c>
    </row>
    <row r="1620" spans="1:13" x14ac:dyDescent="0.3">
      <c r="A1620" s="4">
        <v>961114020</v>
      </c>
      <c r="B1620" s="3" t="s">
        <v>460</v>
      </c>
      <c r="C1620" s="3" t="s">
        <v>1908</v>
      </c>
      <c r="D1620" s="125">
        <f>VLOOKUP($A1620,'Supporting Data'!$A$2:$BH$1679,5,FALSE)</f>
        <v>81.246017456054688</v>
      </c>
      <c r="E1620" s="128">
        <f>VLOOKUP($A1620,'Supporting Data'!$A$2:$BH$1679,16,FALSE)</f>
        <v>2.1505376324057579E-2</v>
      </c>
      <c r="F1620" s="125">
        <f>VLOOKUP($A1620,'Supporting Data'!$A$2:$BH$1679,7,FALSE)</f>
        <v>71.331130981445313</v>
      </c>
      <c r="G1620" s="128">
        <f>VLOOKUP($A1620,'Supporting Data'!$A$2:$BH$1679,49,FALSE)</f>
        <v>0</v>
      </c>
      <c r="H1620" s="125">
        <f>VLOOKUP($A1620,'Supporting Data'!$A$2:$BH$1679,6,FALSE)</f>
        <v>82.774200439453125</v>
      </c>
      <c r="I1620" s="128">
        <f>VLOOKUP($A1620,'Supporting Data'!$A$2:$BH$1679,22,FALSE)</f>
        <v>2.1505376324057579E-2</v>
      </c>
      <c r="J1620" s="125">
        <f>VLOOKUP($A1620,'Supporting Data'!$A$2:$BH$1679,8,FALSE)</f>
        <v>71.923065185546875</v>
      </c>
      <c r="K1620" s="128">
        <f>VLOOKUP($A1620,'Supporting Data'!$A$2:$BH$1679,49,FALSE)</f>
        <v>0</v>
      </c>
      <c r="L1620" s="125">
        <f>VLOOKUP($A1620,'Supporting Data'!$A$2:$BH$1679,26,FALSE)</f>
        <v>83.410179138183594</v>
      </c>
      <c r="M1620" s="125">
        <f>VLOOKUP($A1620,'Supporting Data'!$A$2:$BH$1679,53,FALSE)</f>
        <v>68.978851318359375</v>
      </c>
    </row>
    <row r="1621" spans="1:13" x14ac:dyDescent="0.3">
      <c r="A1621" s="4">
        <v>961114040</v>
      </c>
      <c r="B1621" s="3" t="s">
        <v>460</v>
      </c>
      <c r="C1621" s="3" t="s">
        <v>1909</v>
      </c>
      <c r="D1621" s="125">
        <f>VLOOKUP($A1621,'Supporting Data'!$A$2:$BH$1679,5,FALSE)</f>
        <v>79.757949829101563</v>
      </c>
      <c r="E1621" s="128">
        <f>VLOOKUP($A1621,'Supporting Data'!$A$2:$BH$1679,16,FALSE)</f>
        <v>0.1173020526766777</v>
      </c>
      <c r="F1621" s="125">
        <f>VLOOKUP($A1621,'Supporting Data'!$A$2:$BH$1679,7,FALSE)</f>
        <v>83.187080383300781</v>
      </c>
      <c r="G1621" s="128">
        <f>VLOOKUP($A1621,'Supporting Data'!$A$2:$BH$1679,49,FALSE)</f>
        <v>3.8805969059467323E-2</v>
      </c>
      <c r="H1621" s="125">
        <f>VLOOKUP($A1621,'Supporting Data'!$A$2:$BH$1679,6,FALSE)</f>
        <v>81.434913635253906</v>
      </c>
      <c r="I1621" s="128">
        <f>VLOOKUP($A1621,'Supporting Data'!$A$2:$BH$1679,22,FALSE)</f>
        <v>0.1173020526766777</v>
      </c>
      <c r="J1621" s="125">
        <f>VLOOKUP($A1621,'Supporting Data'!$A$2:$BH$1679,8,FALSE)</f>
        <v>86.752204895019531</v>
      </c>
      <c r="K1621" s="128">
        <f>VLOOKUP($A1621,'Supporting Data'!$A$2:$BH$1679,49,FALSE)</f>
        <v>3.8805969059467323E-2</v>
      </c>
      <c r="L1621" s="125">
        <f>VLOOKUP($A1621,'Supporting Data'!$A$2:$BH$1679,26,FALSE)</f>
        <v>81.89971923828125</v>
      </c>
      <c r="M1621" s="125">
        <f>VLOOKUP($A1621,'Supporting Data'!$A$2:$BH$1679,53,FALSE)</f>
        <v>87.371742248535156</v>
      </c>
    </row>
    <row r="1622" spans="1:13" x14ac:dyDescent="0.3">
      <c r="A1622" s="4">
        <v>500014040</v>
      </c>
      <c r="B1622" s="3" t="s">
        <v>254</v>
      </c>
      <c r="C1622" s="3" t="s">
        <v>1321</v>
      </c>
      <c r="D1622" s="125">
        <f>VLOOKUP($A1622,'Supporting Data'!$A$2:$BH$1679,5,FALSE)</f>
        <v>78.620597839355469</v>
      </c>
      <c r="E1622" s="128">
        <f>VLOOKUP($A1622,'Supporting Data'!$A$2:$BH$1679,16,FALSE)</f>
        <v>0.37873753905296331</v>
      </c>
      <c r="F1622" s="125">
        <f>VLOOKUP($A1622,'Supporting Data'!$A$2:$BH$1679,7,FALSE)</f>
        <v>80.861549377441406</v>
      </c>
      <c r="G1622" s="128">
        <f>VLOOKUP($A1622,'Supporting Data'!$A$2:$BH$1679,49,FALSE)</f>
        <v>0.2589285671710968</v>
      </c>
      <c r="H1622" s="125">
        <f>VLOOKUP($A1622,'Supporting Data'!$A$2:$BH$1679,6,FALSE)</f>
        <v>79.655876159667969</v>
      </c>
      <c r="I1622" s="128">
        <f>VLOOKUP($A1622,'Supporting Data'!$A$2:$BH$1679,22,FALSE)</f>
        <v>0.30701753497123718</v>
      </c>
      <c r="J1622" s="125">
        <f>VLOOKUP($A1622,'Supporting Data'!$A$2:$BH$1679,8,FALSE)</f>
        <v>79.550239562988281</v>
      </c>
      <c r="K1622" s="128">
        <f>VLOOKUP($A1622,'Supporting Data'!$A$2:$BH$1679,49,FALSE)</f>
        <v>0.2589285671710968</v>
      </c>
      <c r="L1622" s="125">
        <f>VLOOKUP($A1622,'Supporting Data'!$A$2:$BH$1679,26,FALSE)</f>
        <v>79.180892944335938</v>
      </c>
      <c r="M1622" s="125">
        <f>VLOOKUP($A1622,'Supporting Data'!$A$2:$BH$1679,53,FALSE)</f>
        <v>78.257774353027344</v>
      </c>
    </row>
    <row r="1623" spans="1:13" x14ac:dyDescent="0.3">
      <c r="A1623" s="4">
        <v>391413020</v>
      </c>
      <c r="B1623" s="3" t="s">
        <v>175</v>
      </c>
      <c r="C1623" s="3" t="s">
        <v>1028</v>
      </c>
      <c r="D1623" s="125">
        <f>VLOOKUP($A1623,'Supporting Data'!$A$2:$BH$1679,5,FALSE)</f>
        <v>85.410362243652344</v>
      </c>
      <c r="E1623" s="128">
        <f>VLOOKUP($A1623,'Supporting Data'!$A$2:$BH$1679,16,FALSE)</f>
        <v>0.625</v>
      </c>
      <c r="F1623" s="125">
        <f>VLOOKUP($A1623,'Supporting Data'!$A$2:$BH$1679,7,FALSE)</f>
        <v>83.853874206542969</v>
      </c>
      <c r="G1623" s="128">
        <f>VLOOKUP($A1623,'Supporting Data'!$A$2:$BH$1679,49,FALSE)</f>
        <v>0.33064517378807068</v>
      </c>
      <c r="H1623" s="125">
        <f>VLOOKUP($A1623,'Supporting Data'!$A$2:$BH$1679,6,FALSE)</f>
        <v>83.016159057617188</v>
      </c>
      <c r="I1623" s="128">
        <f>VLOOKUP($A1623,'Supporting Data'!$A$2:$BH$1679,22,FALSE)</f>
        <v>0.42168673872947687</v>
      </c>
      <c r="J1623" s="125">
        <f>VLOOKUP($A1623,'Supporting Data'!$A$2:$BH$1679,8,FALSE)</f>
        <v>81.817184448242188</v>
      </c>
      <c r="K1623" s="128">
        <f>VLOOKUP($A1623,'Supporting Data'!$A$2:$BH$1679,49,FALSE)</f>
        <v>0.33064517378807068</v>
      </c>
      <c r="L1623" s="125">
        <f>VLOOKUP($A1623,'Supporting Data'!$A$2:$BH$1679,26,FALSE)</f>
        <v>83.410179138183594</v>
      </c>
      <c r="M1623" s="125">
        <f>VLOOKUP($A1623,'Supporting Data'!$A$2:$BH$1679,53,FALSE)</f>
        <v>78.587692260742188</v>
      </c>
    </row>
    <row r="1624" spans="1:13" x14ac:dyDescent="0.3">
      <c r="A1624" s="4">
        <v>961115040</v>
      </c>
      <c r="B1624" s="3" t="s">
        <v>460</v>
      </c>
      <c r="C1624" s="3" t="s">
        <v>1913</v>
      </c>
      <c r="D1624" s="125">
        <f>VLOOKUP($A1624,'Supporting Data'!$A$2:$BH$1679,5,FALSE)</f>
        <v>85.749710083007813</v>
      </c>
      <c r="E1624" s="128">
        <f>VLOOKUP($A1624,'Supporting Data'!$A$2:$BH$1679,16,FALSE)</f>
        <v>4.2016807943582528E-2</v>
      </c>
      <c r="F1624" s="125">
        <f>VLOOKUP($A1624,'Supporting Data'!$A$2:$BH$1679,7,FALSE)</f>
        <v>82.725517272949219</v>
      </c>
      <c r="G1624" s="128">
        <f>VLOOKUP($A1624,'Supporting Data'!$A$2:$BH$1679,49,FALSE)</f>
        <v>8.5470089688897133E-3</v>
      </c>
      <c r="H1624" s="125">
        <f>VLOOKUP($A1624,'Supporting Data'!$A$2:$BH$1679,6,FALSE)</f>
        <v>87.3128662109375</v>
      </c>
      <c r="I1624" s="128">
        <f>VLOOKUP($A1624,'Supporting Data'!$A$2:$BH$1679,22,FALSE)</f>
        <v>4.2016807943582528E-2</v>
      </c>
      <c r="J1624" s="125">
        <f>VLOOKUP($A1624,'Supporting Data'!$A$2:$BH$1679,8,FALSE)</f>
        <v>87.234184265136719</v>
      </c>
      <c r="K1624" s="128">
        <f>VLOOKUP($A1624,'Supporting Data'!$A$2:$BH$1679,49,FALSE)</f>
        <v>8.5470089688897133E-3</v>
      </c>
      <c r="L1624" s="125">
        <f>VLOOKUP($A1624,'Supporting Data'!$A$2:$BH$1679,26,FALSE)</f>
        <v>91.264564514160156</v>
      </c>
      <c r="M1624" s="125">
        <f>VLOOKUP($A1624,'Supporting Data'!$A$2:$BH$1679,53,FALSE)</f>
        <v>89.907981872558594</v>
      </c>
    </row>
    <row r="1625" spans="1:13" x14ac:dyDescent="0.3">
      <c r="A1625" s="4">
        <v>391414840</v>
      </c>
      <c r="B1625" s="3" t="s">
        <v>175</v>
      </c>
      <c r="C1625" s="3" t="s">
        <v>1065</v>
      </c>
      <c r="D1625" s="125">
        <f>VLOOKUP($A1625,'Supporting Data'!$A$2:$BH$1679,5,FALSE)</f>
        <v>99.506233215332031</v>
      </c>
      <c r="E1625" s="128">
        <f>VLOOKUP($A1625,'Supporting Data'!$A$2:$BH$1679,16,FALSE)</f>
        <v>0.45121949911117548</v>
      </c>
      <c r="F1625" s="125">
        <f>VLOOKUP($A1625,'Supporting Data'!$A$2:$BH$1679,7,FALSE)</f>
        <v>95.344291687011719</v>
      </c>
      <c r="G1625" s="128">
        <f>VLOOKUP($A1625,'Supporting Data'!$A$2:$BH$1679,49,FALSE)</f>
        <v>0.33802816271781921</v>
      </c>
      <c r="H1625" s="125">
        <f>VLOOKUP($A1625,'Supporting Data'!$A$2:$BH$1679,6,FALSE)</f>
        <v>100.2650680541992</v>
      </c>
      <c r="I1625" s="128">
        <f>VLOOKUP($A1625,'Supporting Data'!$A$2:$BH$1679,22,FALSE)</f>
        <v>0.43661972880363459</v>
      </c>
      <c r="J1625" s="125">
        <f>VLOOKUP($A1625,'Supporting Data'!$A$2:$BH$1679,8,FALSE)</f>
        <v>95.795494079589844</v>
      </c>
      <c r="K1625" s="128">
        <f>VLOOKUP($A1625,'Supporting Data'!$A$2:$BH$1679,49,FALSE)</f>
        <v>0.33802816271781921</v>
      </c>
      <c r="L1625" s="125">
        <f>VLOOKUP($A1625,'Supporting Data'!$A$2:$BH$1679,26,FALSE)</f>
        <v>97.608489990234375</v>
      </c>
      <c r="M1625" s="125">
        <f>VLOOKUP($A1625,'Supporting Data'!$A$2:$BH$1679,53,FALSE)</f>
        <v>98.692031860351563</v>
      </c>
    </row>
    <row r="1626" spans="1:13" x14ac:dyDescent="0.3">
      <c r="A1626" s="4">
        <v>720744100</v>
      </c>
      <c r="B1626" s="3" t="s">
        <v>344</v>
      </c>
      <c r="C1626" s="3" t="s">
        <v>1515</v>
      </c>
      <c r="D1626" s="125">
        <f>VLOOKUP($A1626,'Supporting Data'!$A$2:$BH$1679,5,FALSE)</f>
        <v>83.073516845703125</v>
      </c>
      <c r="E1626" s="128">
        <f>VLOOKUP($A1626,'Supporting Data'!$A$2:$BH$1679,16,FALSE)</f>
        <v>0.1747572869062424</v>
      </c>
      <c r="F1626" s="125">
        <f>VLOOKUP($A1626,'Supporting Data'!$A$2:$BH$1679,7,FALSE)</f>
        <v>81.602195739746094</v>
      </c>
      <c r="G1626" s="128">
        <f>VLOOKUP($A1626,'Supporting Data'!$A$2:$BH$1679,49,FALSE)</f>
        <v>6.8627454340457916E-2</v>
      </c>
      <c r="H1626" s="125">
        <f>VLOOKUP($A1626,'Supporting Data'!$A$2:$BH$1679,6,FALSE)</f>
        <v>84.574821472167969</v>
      </c>
      <c r="I1626" s="128">
        <f>VLOOKUP($A1626,'Supporting Data'!$A$2:$BH$1679,22,FALSE)</f>
        <v>0.1747572869062424</v>
      </c>
      <c r="J1626" s="125">
        <f>VLOOKUP($A1626,'Supporting Data'!$A$2:$BH$1679,8,FALSE)</f>
        <v>83.915412902832031</v>
      </c>
      <c r="K1626" s="128">
        <f>VLOOKUP($A1626,'Supporting Data'!$A$2:$BH$1679,49,FALSE)</f>
        <v>6.8627454340457916E-2</v>
      </c>
      <c r="L1626" s="125">
        <f>VLOOKUP($A1626,'Supporting Data'!$A$2:$BH$1679,26,FALSE)</f>
        <v>84.316452026367188</v>
      </c>
      <c r="M1626" s="125">
        <f>VLOOKUP($A1626,'Supporting Data'!$A$2:$BH$1679,53,FALSE)</f>
        <v>89.763641357421875</v>
      </c>
    </row>
    <row r="1627" spans="1:13" x14ac:dyDescent="0.3">
      <c r="A1627" s="4">
        <v>391413040</v>
      </c>
      <c r="B1627" s="3" t="s">
        <v>175</v>
      </c>
      <c r="C1627" s="3" t="s">
        <v>1029</v>
      </c>
      <c r="D1627" s="125">
        <f>VLOOKUP($A1627,'Supporting Data'!$A$2:$BH$1679,5,FALSE)</f>
        <v>86.094444274902344</v>
      </c>
      <c r="E1627" s="128">
        <f>VLOOKUP($A1627,'Supporting Data'!$A$2:$BH$1679,16,FALSE)</f>
        <v>0.45394736528396612</v>
      </c>
      <c r="F1627" s="125">
        <f>VLOOKUP($A1627,'Supporting Data'!$A$2:$BH$1679,7,FALSE)</f>
        <v>84.510002136230469</v>
      </c>
      <c r="G1627" s="128">
        <f>VLOOKUP($A1627,'Supporting Data'!$A$2:$BH$1679,49,FALSE)</f>
        <v>0.21176470816135409</v>
      </c>
      <c r="H1627" s="125">
        <f>VLOOKUP($A1627,'Supporting Data'!$A$2:$BH$1679,6,FALSE)</f>
        <v>85.131706237792969</v>
      </c>
      <c r="I1627" s="128">
        <f>VLOOKUP($A1627,'Supporting Data'!$A$2:$BH$1679,22,FALSE)</f>
        <v>0.30196079611778259</v>
      </c>
      <c r="J1627" s="125">
        <f>VLOOKUP($A1627,'Supporting Data'!$A$2:$BH$1679,8,FALSE)</f>
        <v>84.498023986816406</v>
      </c>
      <c r="K1627" s="128">
        <f>VLOOKUP($A1627,'Supporting Data'!$A$2:$BH$1679,49,FALSE)</f>
        <v>0.21176470816135409</v>
      </c>
      <c r="L1627" s="125">
        <f>VLOOKUP($A1627,'Supporting Data'!$A$2:$BH$1679,26,FALSE)</f>
        <v>83.108085632324219</v>
      </c>
      <c r="M1627" s="125">
        <f>VLOOKUP($A1627,'Supporting Data'!$A$2:$BH$1679,53,FALSE)</f>
        <v>82.154922485351563</v>
      </c>
    </row>
    <row r="1628" spans="1:13" x14ac:dyDescent="0.3">
      <c r="A1628" s="4">
        <v>240934200</v>
      </c>
      <c r="B1628" s="3" t="s">
        <v>108</v>
      </c>
      <c r="C1628" s="3" t="s">
        <v>866</v>
      </c>
      <c r="D1628" s="125">
        <f>VLOOKUP($A1628,'Supporting Data'!$A$2:$BH$1679,5,FALSE)</f>
        <v>89.230621337890625</v>
      </c>
      <c r="E1628" s="128">
        <f>VLOOKUP($A1628,'Supporting Data'!$A$2:$BH$1679,16,FALSE)</f>
        <v>0.53401362895965576</v>
      </c>
      <c r="F1628" s="125">
        <f>VLOOKUP($A1628,'Supporting Data'!$A$2:$BH$1679,7,FALSE)</f>
        <v>90.190193176269531</v>
      </c>
      <c r="G1628" s="128">
        <f>VLOOKUP($A1628,'Supporting Data'!$A$2:$BH$1679,49,FALSE)</f>
        <v>0.37748345732688898</v>
      </c>
      <c r="H1628" s="125">
        <f>VLOOKUP($A1628,'Supporting Data'!$A$2:$BH$1679,6,FALSE)</f>
        <v>85.377960205078125</v>
      </c>
      <c r="I1628" s="128">
        <f>VLOOKUP($A1628,'Supporting Data'!$A$2:$BH$1679,22,FALSE)</f>
        <v>0.38410595059394842</v>
      </c>
      <c r="J1628" s="125">
        <f>VLOOKUP($A1628,'Supporting Data'!$A$2:$BH$1679,8,FALSE)</f>
        <v>89.019737243652344</v>
      </c>
      <c r="K1628" s="128">
        <f>VLOOKUP($A1628,'Supporting Data'!$A$2:$BH$1679,49,FALSE)</f>
        <v>0.37748345732688898</v>
      </c>
      <c r="L1628" s="125">
        <f>VLOOKUP($A1628,'Supporting Data'!$A$2:$BH$1679,26,FALSE)</f>
        <v>90.056198120117188</v>
      </c>
      <c r="M1628" s="125">
        <f>VLOOKUP($A1628,'Supporting Data'!$A$2:$BH$1679,53,FALSE)</f>
        <v>92.258644104003906</v>
      </c>
    </row>
    <row r="1629" spans="1:13" x14ac:dyDescent="0.3">
      <c r="A1629" s="4">
        <v>830056000</v>
      </c>
      <c r="B1629" s="3" t="s">
        <v>3781</v>
      </c>
      <c r="C1629" s="3" t="s">
        <v>3781</v>
      </c>
      <c r="D1629" s="125" t="e">
        <f>VLOOKUP($A1629,'Supporting Data'!$A$2:$BH$1679,5,FALSE)</f>
        <v>#N/A</v>
      </c>
      <c r="E1629" s="128" t="e">
        <f>VLOOKUP($A1629,'Supporting Data'!$A$2:$BH$1679,16,FALSE)</f>
        <v>#N/A</v>
      </c>
      <c r="F1629" s="125" t="e">
        <f>VLOOKUP($A1629,'Supporting Data'!$A$2:$BH$1679,7,FALSE)</f>
        <v>#N/A</v>
      </c>
      <c r="G1629" s="128" t="e">
        <f>VLOOKUP($A1629,'Supporting Data'!$A$2:$BH$1679,49,FALSE)</f>
        <v>#N/A</v>
      </c>
      <c r="H1629" s="125" t="e">
        <f>VLOOKUP($A1629,'Supporting Data'!$A$2:$BH$1679,6,FALSE)</f>
        <v>#N/A</v>
      </c>
      <c r="I1629" s="128" t="e">
        <f>VLOOKUP($A1629,'Supporting Data'!$A$2:$BH$1679,22,FALSE)</f>
        <v>#N/A</v>
      </c>
      <c r="J1629" s="125" t="e">
        <f>VLOOKUP($A1629,'Supporting Data'!$A$2:$BH$1679,8,FALSE)</f>
        <v>#N/A</v>
      </c>
      <c r="K1629" s="128" t="e">
        <f>VLOOKUP($A1629,'Supporting Data'!$A$2:$BH$1679,49,FALSE)</f>
        <v>#N/A</v>
      </c>
      <c r="L1629" s="125" t="e">
        <f>VLOOKUP($A1629,'Supporting Data'!$A$2:$BH$1679,26,FALSE)</f>
        <v>#N/A</v>
      </c>
      <c r="M1629" s="125" t="e">
        <f>VLOOKUP($A1629,'Supporting Data'!$A$2:$BH$1679,53,FALSE)</f>
        <v>#N/A</v>
      </c>
    </row>
    <row r="1630" spans="1:13" x14ac:dyDescent="0.3">
      <c r="A1630" s="4">
        <v>830055000</v>
      </c>
      <c r="B1630" s="3" t="s">
        <v>395</v>
      </c>
      <c r="C1630" s="3" t="s">
        <v>1620</v>
      </c>
      <c r="D1630" s="125">
        <f>VLOOKUP($A1630,'Supporting Data'!$A$2:$BH$1679,5,FALSE)</f>
        <v>85.411567687988281</v>
      </c>
      <c r="E1630" s="128">
        <f>VLOOKUP($A1630,'Supporting Data'!$A$2:$BH$1679,16,FALSE)</f>
        <v>0.51452285051345825</v>
      </c>
      <c r="F1630" s="125">
        <f>VLOOKUP($A1630,'Supporting Data'!$A$2:$BH$1679,7,FALSE)</f>
        <v>83.575141906738281</v>
      </c>
      <c r="G1630" s="128">
        <f>VLOOKUP($A1630,'Supporting Data'!$A$2:$BH$1679,49,FALSE)</f>
        <v>0.24576270580291751</v>
      </c>
      <c r="H1630" s="125">
        <f>VLOOKUP($A1630,'Supporting Data'!$A$2:$BH$1679,6,FALSE)</f>
        <v>86.114204406738281</v>
      </c>
      <c r="I1630" s="128">
        <f>VLOOKUP($A1630,'Supporting Data'!$A$2:$BH$1679,22,FALSE)</f>
        <v>0.32203391194343572</v>
      </c>
      <c r="J1630" s="125">
        <f>VLOOKUP($A1630,'Supporting Data'!$A$2:$BH$1679,8,FALSE)</f>
        <v>84.797195434570313</v>
      </c>
      <c r="K1630" s="128">
        <f>VLOOKUP($A1630,'Supporting Data'!$A$2:$BH$1679,49,FALSE)</f>
        <v>0.24576270580291751</v>
      </c>
      <c r="L1630" s="125">
        <f>VLOOKUP($A1630,'Supporting Data'!$A$2:$BH$1679,26,FALSE)</f>
        <v>84.014358520507813</v>
      </c>
      <c r="M1630" s="125">
        <f>VLOOKUP($A1630,'Supporting Data'!$A$2:$BH$1679,53,FALSE)</f>
        <v>81.495094299316406</v>
      </c>
    </row>
    <row r="1631" spans="1:13" x14ac:dyDescent="0.3">
      <c r="A1631" s="4">
        <v>830054080</v>
      </c>
      <c r="B1631" s="3" t="s">
        <v>395</v>
      </c>
      <c r="C1631" s="3" t="s">
        <v>1619</v>
      </c>
      <c r="D1631" s="125">
        <f>VLOOKUP($A1631,'Supporting Data'!$A$2:$BH$1679,5,FALSE)</f>
        <v>84.066963195800781</v>
      </c>
      <c r="E1631" s="128">
        <f>VLOOKUP($A1631,'Supporting Data'!$A$2:$BH$1679,16,FALSE)</f>
        <v>0.4444444477558136</v>
      </c>
      <c r="F1631" s="125">
        <f>VLOOKUP($A1631,'Supporting Data'!$A$2:$BH$1679,7,FALSE)</f>
        <v>82.832550048828125</v>
      </c>
      <c r="G1631" s="128">
        <f>VLOOKUP($A1631,'Supporting Data'!$A$2:$BH$1679,49,FALSE)</f>
        <v>0.2199999988079071</v>
      </c>
      <c r="H1631" s="125">
        <f>VLOOKUP($A1631,'Supporting Data'!$A$2:$BH$1679,6,FALSE)</f>
        <v>83.675849914550781</v>
      </c>
      <c r="I1631" s="128">
        <f>VLOOKUP($A1631,'Supporting Data'!$A$2:$BH$1679,22,FALSE)</f>
        <v>0.28999999165534968</v>
      </c>
      <c r="J1631" s="125">
        <f>VLOOKUP($A1631,'Supporting Data'!$A$2:$BH$1679,8,FALSE)</f>
        <v>82.944549560546875</v>
      </c>
      <c r="K1631" s="128">
        <f>VLOOKUP($A1631,'Supporting Data'!$A$2:$BH$1679,49,FALSE)</f>
        <v>0.2199999988079071</v>
      </c>
      <c r="L1631" s="125">
        <f>VLOOKUP($A1631,'Supporting Data'!$A$2:$BH$1679,26,FALSE)</f>
        <v>83.410179138183594</v>
      </c>
      <c r="M1631" s="125">
        <f>VLOOKUP($A1631,'Supporting Data'!$A$2:$BH$1679,53,FALSE)</f>
        <v>83.515830993652344</v>
      </c>
    </row>
    <row r="1632" spans="1:13" x14ac:dyDescent="0.3">
      <c r="A1632" s="4">
        <v>511534020</v>
      </c>
      <c r="B1632" s="3" t="s">
        <v>267</v>
      </c>
      <c r="C1632" s="3" t="s">
        <v>1363</v>
      </c>
      <c r="D1632" s="125">
        <f>VLOOKUP($A1632,'Supporting Data'!$A$2:$BH$1679,5,FALSE)</f>
        <v>80.686248779296875</v>
      </c>
      <c r="E1632" s="128">
        <f>VLOOKUP($A1632,'Supporting Data'!$A$2:$BH$1679,16,FALSE)</f>
        <v>0.23913043737411499</v>
      </c>
      <c r="F1632" s="125">
        <f>VLOOKUP($A1632,'Supporting Data'!$A$2:$BH$1679,7,FALSE)</f>
        <v>87.795509338378906</v>
      </c>
      <c r="G1632" s="128">
        <f>VLOOKUP($A1632,'Supporting Data'!$A$2:$BH$1679,49,FALSE)</f>
        <v>0.1428571492433548</v>
      </c>
      <c r="H1632" s="125">
        <f>VLOOKUP($A1632,'Supporting Data'!$A$2:$BH$1679,6,FALSE)</f>
        <v>79.761589050292969</v>
      </c>
      <c r="I1632" s="128">
        <f>VLOOKUP($A1632,'Supporting Data'!$A$2:$BH$1679,22,FALSE)</f>
        <v>0.1071428582072258</v>
      </c>
      <c r="J1632" s="125">
        <f>VLOOKUP($A1632,'Supporting Data'!$A$2:$BH$1679,8,FALSE)</f>
        <v>88.634628295898438</v>
      </c>
      <c r="K1632" s="128">
        <f>VLOOKUP($A1632,'Supporting Data'!$A$2:$BH$1679,49,FALSE)</f>
        <v>0.1428571492433548</v>
      </c>
      <c r="L1632" s="125">
        <f>VLOOKUP($A1632,'Supporting Data'!$A$2:$BH$1679,26,FALSE)</f>
        <v>81.597625732421875</v>
      </c>
      <c r="M1632" s="125">
        <f>VLOOKUP($A1632,'Supporting Data'!$A$2:$BH$1679,53,FALSE)</f>
        <v>83.701416015625</v>
      </c>
    </row>
    <row r="1633" spans="1:13" x14ac:dyDescent="0.3">
      <c r="A1633" s="4">
        <v>361394160</v>
      </c>
      <c r="B1633" s="3" t="s">
        <v>163</v>
      </c>
      <c r="C1633" s="3" t="s">
        <v>992</v>
      </c>
      <c r="D1633" s="125">
        <f>VLOOKUP($A1633,'Supporting Data'!$A$2:$BH$1679,5,FALSE)</f>
        <v>87.623344421386719</v>
      </c>
      <c r="E1633" s="128">
        <f>VLOOKUP($A1633,'Supporting Data'!$A$2:$BH$1679,16,FALSE)</f>
        <v>0.53597122430801392</v>
      </c>
      <c r="F1633" s="125">
        <f>VLOOKUP($A1633,'Supporting Data'!$A$2:$BH$1679,7,FALSE)</f>
        <v>83.884796142578125</v>
      </c>
      <c r="G1633" s="128">
        <f>VLOOKUP($A1633,'Supporting Data'!$A$2:$BH$1679,49,FALSE)</f>
        <v>0.34351146221160889</v>
      </c>
      <c r="H1633" s="125">
        <f>VLOOKUP($A1633,'Supporting Data'!$A$2:$BH$1679,6,FALSE)</f>
        <v>87.074920654296875</v>
      </c>
      <c r="I1633" s="128">
        <f>VLOOKUP($A1633,'Supporting Data'!$A$2:$BH$1679,22,FALSE)</f>
        <v>0.39694657921791082</v>
      </c>
      <c r="J1633" s="125">
        <f>VLOOKUP($A1633,'Supporting Data'!$A$2:$BH$1679,8,FALSE)</f>
        <v>83.236381530761719</v>
      </c>
      <c r="K1633" s="128">
        <f>VLOOKUP($A1633,'Supporting Data'!$A$2:$BH$1679,49,FALSE)</f>
        <v>0.34351146221160889</v>
      </c>
      <c r="L1633" s="125">
        <f>VLOOKUP($A1633,'Supporting Data'!$A$2:$BH$1679,26,FALSE)</f>
        <v>90.358291625976563</v>
      </c>
      <c r="M1633" s="125">
        <f>VLOOKUP($A1633,'Supporting Data'!$A$2:$BH$1679,53,FALSE)</f>
        <v>83.742652893066406</v>
      </c>
    </row>
    <row r="1634" spans="1:13" x14ac:dyDescent="0.3">
      <c r="A1634" s="4">
        <v>191424080</v>
      </c>
      <c r="B1634" s="3" t="s">
        <v>81</v>
      </c>
      <c r="C1634" s="3" t="s">
        <v>766</v>
      </c>
      <c r="D1634" s="125">
        <f>VLOOKUP($A1634,'Supporting Data'!$A$2:$BH$1679,5,FALSE)</f>
        <v>92.017219543457031</v>
      </c>
      <c r="E1634" s="128">
        <f>VLOOKUP($A1634,'Supporting Data'!$A$2:$BH$1679,16,FALSE)</f>
        <v>0.48148149251937872</v>
      </c>
      <c r="F1634" s="125">
        <f>VLOOKUP($A1634,'Supporting Data'!$A$2:$BH$1679,7,FALSE)</f>
        <v>89.643112182617188</v>
      </c>
      <c r="G1634" s="128">
        <f>VLOOKUP($A1634,'Supporting Data'!$A$2:$BH$1679,49,FALSE)</f>
        <v>0.2040816396474838</v>
      </c>
      <c r="H1634" s="125">
        <f>VLOOKUP($A1634,'Supporting Data'!$A$2:$BH$1679,6,FALSE)</f>
        <v>88.530860900878906</v>
      </c>
      <c r="I1634" s="128">
        <f>VLOOKUP($A1634,'Supporting Data'!$A$2:$BH$1679,22,FALSE)</f>
        <v>0.30612245202064509</v>
      </c>
      <c r="J1634" s="125">
        <f>VLOOKUP($A1634,'Supporting Data'!$A$2:$BH$1679,8,FALSE)</f>
        <v>88.043014526367188</v>
      </c>
      <c r="K1634" s="128">
        <f>VLOOKUP($A1634,'Supporting Data'!$A$2:$BH$1679,49,FALSE)</f>
        <v>0.2040816396474838</v>
      </c>
      <c r="L1634" s="125">
        <f>VLOOKUP($A1634,'Supporting Data'!$A$2:$BH$1679,26,FALSE)</f>
        <v>85.524818420410156</v>
      </c>
      <c r="M1634" s="125">
        <f>VLOOKUP($A1634,'Supporting Data'!$A$2:$BH$1679,53,FALSE)</f>
        <v>84.876739501953125</v>
      </c>
    </row>
    <row r="1635" spans="1:13" x14ac:dyDescent="0.3">
      <c r="A1635" s="4">
        <v>950592050</v>
      </c>
      <c r="B1635" s="3" t="s">
        <v>441</v>
      </c>
      <c r="C1635" s="3" t="s">
        <v>1757</v>
      </c>
      <c r="D1635" s="125">
        <f>VLOOKUP($A1635,'Supporting Data'!$A$2:$BH$1679,5,FALSE)</f>
        <v>81.823265075683594</v>
      </c>
      <c r="E1635" s="128">
        <f>VLOOKUP($A1635,'Supporting Data'!$A$2:$BH$1679,16,FALSE)</f>
        <v>0.47607052326202393</v>
      </c>
      <c r="F1635" s="125">
        <f>VLOOKUP($A1635,'Supporting Data'!$A$2:$BH$1679,7,FALSE)</f>
        <v>86.2435302734375</v>
      </c>
      <c r="G1635" s="128">
        <f>VLOOKUP($A1635,'Supporting Data'!$A$2:$BH$1679,49,FALSE)</f>
        <v>0.3072916567325592</v>
      </c>
      <c r="H1635" s="125">
        <f>VLOOKUP($A1635,'Supporting Data'!$A$2:$BH$1679,6,FALSE)</f>
        <v>82.93292236328125</v>
      </c>
      <c r="I1635" s="128">
        <f>VLOOKUP($A1635,'Supporting Data'!$A$2:$BH$1679,22,FALSE)</f>
        <v>0.3333333432674408</v>
      </c>
      <c r="J1635" s="125">
        <f>VLOOKUP($A1635,'Supporting Data'!$A$2:$BH$1679,8,FALSE)</f>
        <v>88.716575622558594</v>
      </c>
      <c r="K1635" s="128">
        <f>VLOOKUP($A1635,'Supporting Data'!$A$2:$BH$1679,49,FALSE)</f>
        <v>0.3072916567325592</v>
      </c>
      <c r="L1635" s="125">
        <f>VLOOKUP($A1635,'Supporting Data'!$A$2:$BH$1679,26,FALSE)</f>
        <v>86.129005432128906</v>
      </c>
      <c r="M1635" s="125">
        <f>VLOOKUP($A1635,'Supporting Data'!$A$2:$BH$1679,53,FALSE)</f>
        <v>90.856491088867188</v>
      </c>
    </row>
    <row r="1636" spans="1:13" x14ac:dyDescent="0.3">
      <c r="A1636" s="4">
        <v>960933070</v>
      </c>
      <c r="B1636" s="3" t="s">
        <v>447</v>
      </c>
      <c r="C1636" s="3" t="s">
        <v>1833</v>
      </c>
      <c r="D1636" s="125">
        <f>VLOOKUP($A1636,'Supporting Data'!$A$2:$BH$1679,5,FALSE)</f>
        <v>75.638389587402344</v>
      </c>
      <c r="E1636" s="128">
        <f>VLOOKUP($A1636,'Supporting Data'!$A$2:$BH$1679,16,FALSE)</f>
        <v>0.47328245639801031</v>
      </c>
      <c r="F1636" s="125">
        <f>VLOOKUP($A1636,'Supporting Data'!$A$2:$BH$1679,7,FALSE)</f>
        <v>78.782630920410156</v>
      </c>
      <c r="G1636" s="128">
        <f>VLOOKUP($A1636,'Supporting Data'!$A$2:$BH$1679,49,FALSE)</f>
        <v>0.2142857164144516</v>
      </c>
      <c r="H1636" s="125">
        <f>VLOOKUP($A1636,'Supporting Data'!$A$2:$BH$1679,6,FALSE)</f>
        <v>76.741653442382813</v>
      </c>
      <c r="I1636" s="128">
        <f>VLOOKUP($A1636,'Supporting Data'!$A$2:$BH$1679,22,FALSE)</f>
        <v>0.31963470578193659</v>
      </c>
      <c r="J1636" s="125">
        <f>VLOOKUP($A1636,'Supporting Data'!$A$2:$BH$1679,8,FALSE)</f>
        <v>77.428070068359375</v>
      </c>
      <c r="K1636" s="128">
        <f>VLOOKUP($A1636,'Supporting Data'!$A$2:$BH$1679,49,FALSE)</f>
        <v>0.2142857164144516</v>
      </c>
      <c r="L1636" s="125">
        <f>VLOOKUP($A1636,'Supporting Data'!$A$2:$BH$1679,26,FALSE)</f>
        <v>84.920639038085938</v>
      </c>
      <c r="M1636" s="125">
        <f>VLOOKUP($A1636,'Supporting Data'!$A$2:$BH$1679,53,FALSE)</f>
        <v>84.856124877929688</v>
      </c>
    </row>
    <row r="1637" spans="1:13" x14ac:dyDescent="0.3">
      <c r="A1637" s="4">
        <v>960935020</v>
      </c>
      <c r="B1637" s="3" t="s">
        <v>447</v>
      </c>
      <c r="C1637" s="3" t="s">
        <v>1837</v>
      </c>
      <c r="D1637" s="125">
        <f>VLOOKUP($A1637,'Supporting Data'!$A$2:$BH$1679,5,FALSE)</f>
        <v>81.031867980957031</v>
      </c>
      <c r="E1637" s="128">
        <f>VLOOKUP($A1637,'Supporting Data'!$A$2:$BH$1679,16,FALSE)</f>
        <v>0.54736840724945068</v>
      </c>
      <c r="F1637" s="125">
        <f>VLOOKUP($A1637,'Supporting Data'!$A$2:$BH$1679,7,FALSE)</f>
        <v>79.17742919921875</v>
      </c>
      <c r="G1637" s="128">
        <f>VLOOKUP($A1637,'Supporting Data'!$A$2:$BH$1679,49,FALSE)</f>
        <v>0.1086956486105919</v>
      </c>
      <c r="H1637" s="125">
        <f>VLOOKUP($A1637,'Supporting Data'!$A$2:$BH$1679,6,FALSE)</f>
        <v>82.410079956054688</v>
      </c>
      <c r="I1637" s="128">
        <f>VLOOKUP($A1637,'Supporting Data'!$A$2:$BH$1679,22,FALSE)</f>
        <v>0.32608696818351751</v>
      </c>
      <c r="J1637" s="125">
        <f>VLOOKUP($A1637,'Supporting Data'!$A$2:$BH$1679,8,FALSE)</f>
        <v>81.416938781738281</v>
      </c>
      <c r="K1637" s="128">
        <f>VLOOKUP($A1637,'Supporting Data'!$A$2:$BH$1679,49,FALSE)</f>
        <v>0.1086956486105919</v>
      </c>
      <c r="L1637" s="125">
        <f>VLOOKUP($A1637,'Supporting Data'!$A$2:$BH$1679,26,FALSE)</f>
        <v>82.50390625</v>
      </c>
      <c r="M1637" s="125">
        <f>VLOOKUP($A1637,'Supporting Data'!$A$2:$BH$1679,53,FALSE)</f>
        <v>81.247650146484375</v>
      </c>
    </row>
    <row r="1638" spans="1:13" x14ac:dyDescent="0.3">
      <c r="A1638" s="4">
        <v>391414560</v>
      </c>
      <c r="B1638" s="3" t="s">
        <v>175</v>
      </c>
      <c r="C1638" s="3" t="s">
        <v>1054</v>
      </c>
      <c r="D1638" s="125">
        <f>VLOOKUP($A1638,'Supporting Data'!$A$2:$BH$1679,5,FALSE)</f>
        <v>88.521202087402344</v>
      </c>
      <c r="E1638" s="128">
        <f>VLOOKUP($A1638,'Supporting Data'!$A$2:$BH$1679,16,FALSE)</f>
        <v>0.28985506296157842</v>
      </c>
      <c r="F1638" s="125">
        <f>VLOOKUP($A1638,'Supporting Data'!$A$2:$BH$1679,7,FALSE)</f>
        <v>86.697402954101563</v>
      </c>
      <c r="G1638" s="128">
        <f>VLOOKUP($A1638,'Supporting Data'!$A$2:$BH$1679,49,FALSE)</f>
        <v>0.2063492089509964</v>
      </c>
      <c r="H1638" s="125">
        <f>VLOOKUP($A1638,'Supporting Data'!$A$2:$BH$1679,6,FALSE)</f>
        <v>89.187408447265625</v>
      </c>
      <c r="I1638" s="128">
        <f>VLOOKUP($A1638,'Supporting Data'!$A$2:$BH$1679,22,FALSE)</f>
        <v>0.2380952388048172</v>
      </c>
      <c r="J1638" s="125">
        <f>VLOOKUP($A1638,'Supporting Data'!$A$2:$BH$1679,8,FALSE)</f>
        <v>90.194976806640625</v>
      </c>
      <c r="K1638" s="128">
        <f>VLOOKUP($A1638,'Supporting Data'!$A$2:$BH$1679,49,FALSE)</f>
        <v>0.2063492089509964</v>
      </c>
      <c r="L1638" s="125">
        <f>VLOOKUP($A1638,'Supporting Data'!$A$2:$BH$1679,26,FALSE)</f>
        <v>88.243644714355469</v>
      </c>
      <c r="M1638" s="125">
        <f>VLOOKUP($A1638,'Supporting Data'!$A$2:$BH$1679,53,FALSE)</f>
        <v>92.897857666015625</v>
      </c>
    </row>
    <row r="1639" spans="1:13" x14ac:dyDescent="0.3">
      <c r="A1639" s="4">
        <v>240934340</v>
      </c>
      <c r="B1639" s="3" t="s">
        <v>108</v>
      </c>
      <c r="C1639" s="3" t="s">
        <v>868</v>
      </c>
      <c r="D1639" s="125">
        <f>VLOOKUP($A1639,'Supporting Data'!$A$2:$BH$1679,5,FALSE)</f>
        <v>78.478706359863281</v>
      </c>
      <c r="E1639" s="128">
        <f>VLOOKUP($A1639,'Supporting Data'!$A$2:$BH$1679,16,FALSE)</f>
        <v>0.42990654706954962</v>
      </c>
      <c r="F1639" s="125">
        <f>VLOOKUP($A1639,'Supporting Data'!$A$2:$BH$1679,7,FALSE)</f>
        <v>80.350715637207031</v>
      </c>
      <c r="G1639" s="128">
        <f>VLOOKUP($A1639,'Supporting Data'!$A$2:$BH$1679,49,FALSE)</f>
        <v>0.28358209133148188</v>
      </c>
      <c r="H1639" s="125">
        <f>VLOOKUP($A1639,'Supporting Data'!$A$2:$BH$1679,6,FALSE)</f>
        <v>80.108749389648438</v>
      </c>
      <c r="I1639" s="128">
        <f>VLOOKUP($A1639,'Supporting Data'!$A$2:$BH$1679,22,FALSE)</f>
        <v>0.3731343150138855</v>
      </c>
      <c r="J1639" s="125">
        <f>VLOOKUP($A1639,'Supporting Data'!$A$2:$BH$1679,8,FALSE)</f>
        <v>78.849868774414063</v>
      </c>
      <c r="K1639" s="128">
        <f>VLOOKUP($A1639,'Supporting Data'!$A$2:$BH$1679,49,FALSE)</f>
        <v>0.28358209133148188</v>
      </c>
      <c r="L1639" s="125">
        <f>VLOOKUP($A1639,'Supporting Data'!$A$2:$BH$1679,26,FALSE)</f>
        <v>76.76416015625</v>
      </c>
      <c r="M1639" s="125">
        <f>VLOOKUP($A1639,'Supporting Data'!$A$2:$BH$1679,53,FALSE)</f>
        <v>79.866127014160156</v>
      </c>
    </row>
    <row r="1640" spans="1:13" x14ac:dyDescent="0.3">
      <c r="A1640" s="4">
        <v>480693000</v>
      </c>
      <c r="B1640" s="3" t="s">
        <v>218</v>
      </c>
      <c r="C1640" s="3" t="s">
        <v>1156</v>
      </c>
      <c r="D1640" s="125">
        <f>VLOOKUP($A1640,'Supporting Data'!$A$2:$BH$1679,5,FALSE)</f>
        <v>84.846237182617188</v>
      </c>
      <c r="E1640" s="128">
        <f>VLOOKUP($A1640,'Supporting Data'!$A$2:$BH$1679,16,FALSE)</f>
        <v>0.45423144102096558</v>
      </c>
      <c r="F1640" s="125">
        <f>VLOOKUP($A1640,'Supporting Data'!$A$2:$BH$1679,7,FALSE)</f>
        <v>87.011795043945313</v>
      </c>
      <c r="G1640" s="128">
        <f>VLOOKUP($A1640,'Supporting Data'!$A$2:$BH$1679,49,FALSE)</f>
        <v>0.32314410805702209</v>
      </c>
      <c r="H1640" s="125">
        <f>VLOOKUP($A1640,'Supporting Data'!$A$2:$BH$1679,6,FALSE)</f>
        <v>85.422042846679688</v>
      </c>
      <c r="I1640" s="128">
        <f>VLOOKUP($A1640,'Supporting Data'!$A$2:$BH$1679,22,FALSE)</f>
        <v>0.34782609343528748</v>
      </c>
      <c r="J1640" s="125">
        <f>VLOOKUP($A1640,'Supporting Data'!$A$2:$BH$1679,8,FALSE)</f>
        <v>85.844291687011719</v>
      </c>
      <c r="K1640" s="128">
        <f>VLOOKUP($A1640,'Supporting Data'!$A$2:$BH$1679,49,FALSE)</f>
        <v>0.32314410805702209</v>
      </c>
      <c r="L1640" s="125">
        <f>VLOOKUP($A1640,'Supporting Data'!$A$2:$BH$1679,26,FALSE)</f>
        <v>86.431098937988281</v>
      </c>
      <c r="M1640" s="125">
        <f>VLOOKUP($A1640,'Supporting Data'!$A$2:$BH$1679,53,FALSE)</f>
        <v>85.722152709960938</v>
      </c>
    </row>
    <row r="1641" spans="1:13" x14ac:dyDescent="0.3">
      <c r="A1641" s="4">
        <v>480703000</v>
      </c>
      <c r="B1641" s="3" t="s">
        <v>219</v>
      </c>
      <c r="C1641" s="3" t="s">
        <v>1162</v>
      </c>
      <c r="D1641" s="125">
        <f>VLOOKUP($A1641,'Supporting Data'!$A$2:$BH$1679,5,FALSE)</f>
        <v>85.560218811035156</v>
      </c>
      <c r="E1641" s="128">
        <f>VLOOKUP($A1641,'Supporting Data'!$A$2:$BH$1679,16,FALSE)</f>
        <v>0.47877359390258789</v>
      </c>
      <c r="F1641" s="125">
        <f>VLOOKUP($A1641,'Supporting Data'!$A$2:$BH$1679,7,FALSE)</f>
        <v>80.648330688476563</v>
      </c>
      <c r="G1641" s="128">
        <f>VLOOKUP($A1641,'Supporting Data'!$A$2:$BH$1679,49,FALSE)</f>
        <v>0.13636364042758939</v>
      </c>
      <c r="H1641" s="125">
        <f>VLOOKUP($A1641,'Supporting Data'!$A$2:$BH$1679,6,FALSE)</f>
        <v>85.921531677246094</v>
      </c>
      <c r="I1641" s="128">
        <f>VLOOKUP($A1641,'Supporting Data'!$A$2:$BH$1679,22,FALSE)</f>
        <v>0.28387096524238592</v>
      </c>
      <c r="J1641" s="125">
        <f>VLOOKUP($A1641,'Supporting Data'!$A$2:$BH$1679,8,FALSE)</f>
        <v>82.0751953125</v>
      </c>
      <c r="K1641" s="128">
        <f>VLOOKUP($A1641,'Supporting Data'!$A$2:$BH$1679,49,FALSE)</f>
        <v>0.13636364042758939</v>
      </c>
      <c r="L1641" s="125">
        <f>VLOOKUP($A1641,'Supporting Data'!$A$2:$BH$1679,26,FALSE)</f>
        <v>84.014358520507813</v>
      </c>
      <c r="M1641" s="125">
        <f>VLOOKUP($A1641,'Supporting Data'!$A$2:$BH$1679,53,FALSE)</f>
        <v>83.082817077636719</v>
      </c>
    </row>
    <row r="1642" spans="1:13" x14ac:dyDescent="0.3">
      <c r="A1642" s="4">
        <v>1159036915</v>
      </c>
      <c r="B1642" s="3" t="s">
        <v>537</v>
      </c>
      <c r="C1642" s="3" t="s">
        <v>537</v>
      </c>
      <c r="D1642" s="125">
        <f>VLOOKUP($A1642,'Supporting Data'!$A$2:$BH$1679,5,FALSE)</f>
        <v>89.734596252441406</v>
      </c>
      <c r="E1642" s="128">
        <f>VLOOKUP($A1642,'Supporting Data'!$A$2:$BH$1679,16,FALSE)</f>
        <v>0.3132743239402771</v>
      </c>
      <c r="F1642" s="125">
        <f>VLOOKUP($A1642,'Supporting Data'!$A$2:$BH$1679,7,FALSE)</f>
        <v>84.25048828125</v>
      </c>
      <c r="G1642" s="128">
        <f>VLOOKUP($A1642,'Supporting Data'!$A$2:$BH$1679,49,FALSE)</f>
        <v>0.13436123728752139</v>
      </c>
      <c r="H1642" s="125">
        <f>VLOOKUP($A1642,'Supporting Data'!$A$2:$BH$1679,6,FALSE)</f>
        <v>90.464462280273438</v>
      </c>
      <c r="I1642" s="128">
        <f>VLOOKUP($A1642,'Supporting Data'!$A$2:$BH$1679,22,FALSE)</f>
        <v>0.2351648360490799</v>
      </c>
      <c r="J1642" s="125">
        <f>VLOOKUP($A1642,'Supporting Data'!$A$2:$BH$1679,8,FALSE)</f>
        <v>86.440521240234375</v>
      </c>
      <c r="K1642" s="128">
        <f>VLOOKUP($A1642,'Supporting Data'!$A$2:$BH$1679,49,FALSE)</f>
        <v>0.13436123728752139</v>
      </c>
      <c r="L1642" s="125">
        <f>VLOOKUP($A1642,'Supporting Data'!$A$2:$BH$1679,26,FALSE)</f>
        <v>92.17083740234375</v>
      </c>
      <c r="M1642" s="125">
        <f>VLOOKUP($A1642,'Supporting Data'!$A$2:$BH$1679,53,FALSE)</f>
        <v>86.897483825683594</v>
      </c>
    </row>
    <row r="1643" spans="1:13" x14ac:dyDescent="0.3">
      <c r="A1643" s="4">
        <v>240933180</v>
      </c>
      <c r="B1643" s="3" t="s">
        <v>108</v>
      </c>
      <c r="C1643" s="3" t="s">
        <v>855</v>
      </c>
      <c r="D1643" s="125">
        <f>VLOOKUP($A1643,'Supporting Data'!$A$2:$BH$1679,5,FALSE)</f>
        <v>78.2572021484375</v>
      </c>
      <c r="E1643" s="128">
        <f>VLOOKUP($A1643,'Supporting Data'!$A$2:$BH$1679,16,FALSE)</f>
        <v>0.54132711887359619</v>
      </c>
      <c r="F1643" s="125">
        <f>VLOOKUP($A1643,'Supporting Data'!$A$2:$BH$1679,7,FALSE)</f>
        <v>83.964096069335938</v>
      </c>
      <c r="G1643" s="128">
        <f>VLOOKUP($A1643,'Supporting Data'!$A$2:$BH$1679,49,FALSE)</f>
        <v>0.26644736528396612</v>
      </c>
      <c r="H1643" s="125">
        <f>VLOOKUP($A1643,'Supporting Data'!$A$2:$BH$1679,6,FALSE)</f>
        <v>81.366607666015625</v>
      </c>
      <c r="I1643" s="128">
        <f>VLOOKUP($A1643,'Supporting Data'!$A$2:$BH$1679,22,FALSE)</f>
        <v>0.38741722702980042</v>
      </c>
      <c r="J1643" s="125">
        <f>VLOOKUP($A1643,'Supporting Data'!$A$2:$BH$1679,8,FALSE)</f>
        <v>81.508193969726563</v>
      </c>
      <c r="K1643" s="128">
        <f>VLOOKUP($A1643,'Supporting Data'!$A$2:$BH$1679,49,FALSE)</f>
        <v>0.26644736528396612</v>
      </c>
      <c r="L1643" s="125">
        <f>VLOOKUP($A1643,'Supporting Data'!$A$2:$BH$1679,26,FALSE)</f>
        <v>80.993446350097656</v>
      </c>
      <c r="M1643" s="125">
        <f>VLOOKUP($A1643,'Supporting Data'!$A$2:$BH$1679,53,FALSE)</f>
        <v>86.670669555664063</v>
      </c>
    </row>
    <row r="1644" spans="1:13" x14ac:dyDescent="0.3">
      <c r="A1644" s="4">
        <v>531134080</v>
      </c>
      <c r="B1644" s="3" t="s">
        <v>275</v>
      </c>
      <c r="C1644" s="3" t="s">
        <v>1380</v>
      </c>
      <c r="D1644" s="125">
        <f>VLOOKUP($A1644,'Supporting Data'!$A$2:$BH$1679,5,FALSE)</f>
        <v>81.255317687988281</v>
      </c>
      <c r="E1644" s="128">
        <f>VLOOKUP($A1644,'Supporting Data'!$A$2:$BH$1679,16,FALSE)</f>
        <v>0.380952388048172</v>
      </c>
      <c r="F1644" s="125">
        <f>VLOOKUP($A1644,'Supporting Data'!$A$2:$BH$1679,7,FALSE)</f>
        <v>82.927597045898438</v>
      </c>
      <c r="G1644" s="128">
        <f>VLOOKUP($A1644,'Supporting Data'!$A$2:$BH$1679,49,FALSE)</f>
        <v>0.2402088791131973</v>
      </c>
      <c r="H1644" s="125">
        <f>VLOOKUP($A1644,'Supporting Data'!$A$2:$BH$1679,6,FALSE)</f>
        <v>80.586196899414063</v>
      </c>
      <c r="I1644" s="128">
        <f>VLOOKUP($A1644,'Supporting Data'!$A$2:$BH$1679,22,FALSE)</f>
        <v>0.31592687964439392</v>
      </c>
      <c r="J1644" s="125">
        <f>VLOOKUP($A1644,'Supporting Data'!$A$2:$BH$1679,8,FALSE)</f>
        <v>83.848060607910156</v>
      </c>
      <c r="K1644" s="128">
        <f>VLOOKUP($A1644,'Supporting Data'!$A$2:$BH$1679,49,FALSE)</f>
        <v>0.2402088791131973</v>
      </c>
      <c r="L1644" s="125">
        <f>VLOOKUP($A1644,'Supporting Data'!$A$2:$BH$1679,26,FALSE)</f>
        <v>82.50390625</v>
      </c>
      <c r="M1644" s="125">
        <f>VLOOKUP($A1644,'Supporting Data'!$A$2:$BH$1679,53,FALSE)</f>
        <v>84.856124877929688</v>
      </c>
    </row>
    <row r="1645" spans="1:13" x14ac:dyDescent="0.3">
      <c r="A1645" s="4">
        <v>1000634070</v>
      </c>
      <c r="B1645" s="3" t="s">
        <v>477</v>
      </c>
      <c r="C1645" s="3" t="s">
        <v>1620</v>
      </c>
      <c r="D1645" s="125">
        <f>VLOOKUP($A1645,'Supporting Data'!$A$2:$BH$1679,5,FALSE)</f>
        <v>93.102378845214844</v>
      </c>
      <c r="E1645" s="128">
        <f>VLOOKUP($A1645,'Supporting Data'!$A$2:$BH$1679,16,FALSE)</f>
        <v>0.335999995470047</v>
      </c>
      <c r="F1645" s="125">
        <f>VLOOKUP($A1645,'Supporting Data'!$A$2:$BH$1679,7,FALSE)</f>
        <v>87.446258544921875</v>
      </c>
      <c r="G1645" s="128">
        <f>VLOOKUP($A1645,'Supporting Data'!$A$2:$BH$1679,49,FALSE)</f>
        <v>0.21600000560283661</v>
      </c>
      <c r="H1645" s="125">
        <f>VLOOKUP($A1645,'Supporting Data'!$A$2:$BH$1679,6,FALSE)</f>
        <v>94.619606018066406</v>
      </c>
      <c r="I1645" s="128">
        <f>VLOOKUP($A1645,'Supporting Data'!$A$2:$BH$1679,22,FALSE)</f>
        <v>0.335999995470047</v>
      </c>
      <c r="J1645" s="125">
        <f>VLOOKUP($A1645,'Supporting Data'!$A$2:$BH$1679,8,FALSE)</f>
        <v>89.015365600585938</v>
      </c>
      <c r="K1645" s="128">
        <f>VLOOKUP($A1645,'Supporting Data'!$A$2:$BH$1679,49,FALSE)</f>
        <v>0.21600000560283661</v>
      </c>
      <c r="L1645" s="125">
        <f>VLOOKUP($A1645,'Supporting Data'!$A$2:$BH$1679,26,FALSE)</f>
        <v>87.941551208496094</v>
      </c>
      <c r="M1645" s="125">
        <f>VLOOKUP($A1645,'Supporting Data'!$A$2:$BH$1679,53,FALSE)</f>
        <v>84.484962463378906</v>
      </c>
    </row>
    <row r="1646" spans="1:13" x14ac:dyDescent="0.3">
      <c r="A1646" s="4">
        <v>1000634040</v>
      </c>
      <c r="B1646" s="3" t="s">
        <v>477</v>
      </c>
      <c r="C1646" s="3" t="s">
        <v>1952</v>
      </c>
      <c r="D1646" s="125">
        <f>VLOOKUP($A1646,'Supporting Data'!$A$2:$BH$1679,5,FALSE)</f>
        <v>79.84735107421875</v>
      </c>
      <c r="E1646" s="128">
        <f>VLOOKUP($A1646,'Supporting Data'!$A$2:$BH$1679,16,FALSE)</f>
        <v>0.43396225571632391</v>
      </c>
      <c r="F1646" s="125">
        <f>VLOOKUP($A1646,'Supporting Data'!$A$2:$BH$1679,7,FALSE)</f>
        <v>82.449859619140625</v>
      </c>
      <c r="G1646" s="128">
        <f>VLOOKUP($A1646,'Supporting Data'!$A$2:$BH$1679,49,FALSE)</f>
        <v>0.43396225571632391</v>
      </c>
      <c r="H1646" s="125">
        <f>VLOOKUP($A1646,'Supporting Data'!$A$2:$BH$1679,6,FALSE)</f>
        <v>81.210350036621094</v>
      </c>
      <c r="I1646" s="128">
        <f>VLOOKUP($A1646,'Supporting Data'!$A$2:$BH$1679,22,FALSE)</f>
        <v>0.43396225571632391</v>
      </c>
      <c r="J1646" s="125">
        <f>VLOOKUP($A1646,'Supporting Data'!$A$2:$BH$1679,8,FALSE)</f>
        <v>83.650100708007813</v>
      </c>
      <c r="K1646" s="128">
        <f>VLOOKUP($A1646,'Supporting Data'!$A$2:$BH$1679,49,FALSE)</f>
        <v>0.43396225571632391</v>
      </c>
      <c r="L1646" s="125">
        <f>VLOOKUP($A1646,'Supporting Data'!$A$2:$BH$1679,26,FALSE)</f>
        <v>78.274620056152344</v>
      </c>
      <c r="M1646" s="125">
        <f>VLOOKUP($A1646,'Supporting Data'!$A$2:$BH$1679,53,FALSE)</f>
        <v>81.701286315917969</v>
      </c>
    </row>
    <row r="1647" spans="1:13" x14ac:dyDescent="0.3">
      <c r="A1647" s="4">
        <v>480775100</v>
      </c>
      <c r="B1647" s="3" t="s">
        <v>225</v>
      </c>
      <c r="C1647" s="3" t="s">
        <v>1222</v>
      </c>
      <c r="D1647" s="125">
        <f>VLOOKUP($A1647,'Supporting Data'!$A$2:$BH$1679,5,FALSE)</f>
        <v>80.625961303710938</v>
      </c>
      <c r="E1647" s="128">
        <f>VLOOKUP($A1647,'Supporting Data'!$A$2:$BH$1679,16,FALSE)</f>
        <v>0.35227271914482122</v>
      </c>
      <c r="F1647" s="125">
        <f>VLOOKUP($A1647,'Supporting Data'!$A$2:$BH$1679,7,FALSE)</f>
        <v>79.398094177246094</v>
      </c>
      <c r="G1647" s="128">
        <f>VLOOKUP($A1647,'Supporting Data'!$A$2:$BH$1679,49,FALSE)</f>
        <v>0.15999999642372131</v>
      </c>
      <c r="H1647" s="125">
        <f>VLOOKUP($A1647,'Supporting Data'!$A$2:$BH$1679,6,FALSE)</f>
        <v>81.497871398925781</v>
      </c>
      <c r="I1647" s="128">
        <f>VLOOKUP($A1647,'Supporting Data'!$A$2:$BH$1679,22,FALSE)</f>
        <v>0.32450330257415771</v>
      </c>
      <c r="J1647" s="125">
        <f>VLOOKUP($A1647,'Supporting Data'!$A$2:$BH$1679,8,FALSE)</f>
        <v>78.668045043945313</v>
      </c>
      <c r="K1647" s="128">
        <f>VLOOKUP($A1647,'Supporting Data'!$A$2:$BH$1679,49,FALSE)</f>
        <v>0.15999999642372131</v>
      </c>
      <c r="L1647" s="125">
        <f>VLOOKUP($A1647,'Supporting Data'!$A$2:$BH$1679,26,FALSE)</f>
        <v>90.056198120117188</v>
      </c>
      <c r="M1647" s="125">
        <f>VLOOKUP($A1647,'Supporting Data'!$A$2:$BH$1679,53,FALSE)</f>
        <v>90.1966552734375</v>
      </c>
    </row>
    <row r="1648" spans="1:13" x14ac:dyDescent="0.3">
      <c r="A1648" s="4">
        <v>670613000</v>
      </c>
      <c r="B1648" s="3" t="s">
        <v>325</v>
      </c>
      <c r="C1648" s="3" t="s">
        <v>1481</v>
      </c>
      <c r="D1648" s="125">
        <f>VLOOKUP($A1648,'Supporting Data'!$A$2:$BH$1679,5,FALSE)</f>
        <v>85.907470703125</v>
      </c>
      <c r="E1648" s="128">
        <f>VLOOKUP($A1648,'Supporting Data'!$A$2:$BH$1679,16,FALSE)</f>
        <v>0.19230769574642179</v>
      </c>
      <c r="F1648" s="125">
        <f>VLOOKUP($A1648,'Supporting Data'!$A$2:$BH$1679,7,FALSE)</f>
        <v>89.975196838378906</v>
      </c>
      <c r="G1648" s="128">
        <f>VLOOKUP($A1648,'Supporting Data'!$A$2:$BH$1679,49,FALSE)</f>
        <v>0.14012739062309271</v>
      </c>
      <c r="H1648" s="125">
        <f>VLOOKUP($A1648,'Supporting Data'!$A$2:$BH$1679,6,FALSE)</f>
        <v>87.567024230957031</v>
      </c>
      <c r="I1648" s="128">
        <f>VLOOKUP($A1648,'Supporting Data'!$A$2:$BH$1679,22,FALSE)</f>
        <v>0.19230769574642179</v>
      </c>
      <c r="J1648" s="125">
        <f>VLOOKUP($A1648,'Supporting Data'!$A$2:$BH$1679,8,FALSE)</f>
        <v>87.764450073242188</v>
      </c>
      <c r="K1648" s="128">
        <f>VLOOKUP($A1648,'Supporting Data'!$A$2:$BH$1679,49,FALSE)</f>
        <v>0.14012739062309271</v>
      </c>
      <c r="L1648" s="125">
        <f>VLOOKUP($A1648,'Supporting Data'!$A$2:$BH$1679,26,FALSE)</f>
        <v>81.89971923828125</v>
      </c>
      <c r="M1648" s="125">
        <f>VLOOKUP($A1648,'Supporting Data'!$A$2:$BH$1679,53,FALSE)</f>
        <v>75.391624450683594</v>
      </c>
    </row>
    <row r="1649" spans="1:13" x14ac:dyDescent="0.3">
      <c r="A1649" s="4">
        <v>240933150</v>
      </c>
      <c r="B1649" s="3" t="s">
        <v>108</v>
      </c>
      <c r="C1649" s="3" t="s">
        <v>853</v>
      </c>
      <c r="D1649" s="125">
        <f>VLOOKUP($A1649,'Supporting Data'!$A$2:$BH$1679,5,FALSE)</f>
        <v>78.151473999023438</v>
      </c>
      <c r="E1649" s="128">
        <f>VLOOKUP($A1649,'Supporting Data'!$A$2:$BH$1679,16,FALSE)</f>
        <v>0.34398496150970459</v>
      </c>
      <c r="F1649" s="125">
        <f>VLOOKUP($A1649,'Supporting Data'!$A$2:$BH$1679,7,FALSE)</f>
        <v>79.272903442382813</v>
      </c>
      <c r="G1649" s="128">
        <f>VLOOKUP($A1649,'Supporting Data'!$A$2:$BH$1679,49,FALSE)</f>
        <v>0.1081081107258797</v>
      </c>
      <c r="H1649" s="125">
        <f>VLOOKUP($A1649,'Supporting Data'!$A$2:$BH$1679,6,FALSE)</f>
        <v>78.745491027832031</v>
      </c>
      <c r="I1649" s="128">
        <f>VLOOKUP($A1649,'Supporting Data'!$A$2:$BH$1679,22,FALSE)</f>
        <v>0.26373627781867981</v>
      </c>
      <c r="J1649" s="125">
        <f>VLOOKUP($A1649,'Supporting Data'!$A$2:$BH$1679,8,FALSE)</f>
        <v>80.410224914550781</v>
      </c>
      <c r="K1649" s="128">
        <f>VLOOKUP($A1649,'Supporting Data'!$A$2:$BH$1679,49,FALSE)</f>
        <v>0.1081081107258797</v>
      </c>
      <c r="L1649" s="125">
        <f>VLOOKUP($A1649,'Supporting Data'!$A$2:$BH$1679,26,FALSE)</f>
        <v>81.597625732421875</v>
      </c>
      <c r="M1649" s="125">
        <f>VLOOKUP($A1649,'Supporting Data'!$A$2:$BH$1679,53,FALSE)</f>
        <v>84.010711669921875</v>
      </c>
    </row>
    <row r="1650" spans="1:13" x14ac:dyDescent="0.3">
      <c r="A1650" s="4">
        <v>240934400</v>
      </c>
      <c r="B1650" s="3" t="s">
        <v>108</v>
      </c>
      <c r="C1650" s="3" t="s">
        <v>870</v>
      </c>
      <c r="D1650" s="125">
        <f>VLOOKUP($A1650,'Supporting Data'!$A$2:$BH$1679,5,FALSE)</f>
        <v>75.354400634765625</v>
      </c>
      <c r="E1650" s="128">
        <f>VLOOKUP($A1650,'Supporting Data'!$A$2:$BH$1679,16,FALSE)</f>
        <v>0.38053098320960999</v>
      </c>
      <c r="F1650" s="125">
        <f>VLOOKUP($A1650,'Supporting Data'!$A$2:$BH$1679,7,FALSE)</f>
        <v>81.206031799316406</v>
      </c>
      <c r="G1650" s="128">
        <f>VLOOKUP($A1650,'Supporting Data'!$A$2:$BH$1679,49,FALSE)</f>
        <v>0.31707316637039179</v>
      </c>
      <c r="H1650" s="125">
        <f>VLOOKUP($A1650,'Supporting Data'!$A$2:$BH$1679,6,FALSE)</f>
        <v>77.252906799316406</v>
      </c>
      <c r="I1650" s="128">
        <f>VLOOKUP($A1650,'Supporting Data'!$A$2:$BH$1679,22,FALSE)</f>
        <v>0.24390244483947751</v>
      </c>
      <c r="J1650" s="125">
        <f>VLOOKUP($A1650,'Supporting Data'!$A$2:$BH$1679,8,FALSE)</f>
        <v>81.038040161132813</v>
      </c>
      <c r="K1650" s="128">
        <f>VLOOKUP($A1650,'Supporting Data'!$A$2:$BH$1679,49,FALSE)</f>
        <v>0.31707316637039179</v>
      </c>
      <c r="L1650" s="125">
        <f>VLOOKUP($A1650,'Supporting Data'!$A$2:$BH$1679,26,FALSE)</f>
        <v>75.857887268066406</v>
      </c>
      <c r="M1650" s="125">
        <f>VLOOKUP($A1650,'Supporting Data'!$A$2:$BH$1679,53,FALSE)</f>
        <v>83.350875854492188</v>
      </c>
    </row>
    <row r="1651" spans="1:13" x14ac:dyDescent="0.3">
      <c r="A1651" s="4">
        <v>240864060</v>
      </c>
      <c r="B1651" s="3" t="s">
        <v>103</v>
      </c>
      <c r="C1651" s="3" t="s">
        <v>575</v>
      </c>
      <c r="D1651" s="125">
        <f>VLOOKUP($A1651,'Supporting Data'!$A$2:$BH$1679,5,FALSE)</f>
        <v>89.73565673828125</v>
      </c>
      <c r="E1651" s="128">
        <f>VLOOKUP($A1651,'Supporting Data'!$A$2:$BH$1679,16,FALSE)</f>
        <v>0.60162603855133057</v>
      </c>
      <c r="F1651" s="125">
        <f>VLOOKUP($A1651,'Supporting Data'!$A$2:$BH$1679,7,FALSE)</f>
        <v>93.051261901855469</v>
      </c>
      <c r="G1651" s="128">
        <f>VLOOKUP($A1651,'Supporting Data'!$A$2:$BH$1679,49,FALSE)</f>
        <v>0.161290317773819</v>
      </c>
      <c r="H1651" s="125">
        <f>VLOOKUP($A1651,'Supporting Data'!$A$2:$BH$1679,6,FALSE)</f>
        <v>91.989677429199219</v>
      </c>
      <c r="I1651" s="128">
        <f>VLOOKUP($A1651,'Supporting Data'!$A$2:$BH$1679,22,FALSE)</f>
        <v>0.25806450843811041</v>
      </c>
      <c r="J1651" s="125">
        <f>VLOOKUP($A1651,'Supporting Data'!$A$2:$BH$1679,8,FALSE)</f>
        <v>94.3223876953125</v>
      </c>
      <c r="K1651" s="128">
        <f>VLOOKUP($A1651,'Supporting Data'!$A$2:$BH$1679,49,FALSE)</f>
        <v>0.161290317773819</v>
      </c>
      <c r="L1651" s="125">
        <f>VLOOKUP($A1651,'Supporting Data'!$A$2:$BH$1679,26,FALSE)</f>
        <v>90.660377502441406</v>
      </c>
      <c r="M1651" s="125">
        <f>VLOOKUP($A1651,'Supporting Data'!$A$2:$BH$1679,53,FALSE)</f>
        <v>89.784263610839844</v>
      </c>
    </row>
    <row r="1652" spans="1:13" x14ac:dyDescent="0.3">
      <c r="A1652" s="4">
        <v>480773000</v>
      </c>
      <c r="B1652" s="3" t="s">
        <v>225</v>
      </c>
      <c r="C1652" s="3" t="s">
        <v>1211</v>
      </c>
      <c r="D1652" s="125">
        <f>VLOOKUP($A1652,'Supporting Data'!$A$2:$BH$1679,5,FALSE)</f>
        <v>82.983085632324219</v>
      </c>
      <c r="E1652" s="128">
        <f>VLOOKUP($A1652,'Supporting Data'!$A$2:$BH$1679,16,FALSE)</f>
        <v>0.33528551459312439</v>
      </c>
      <c r="F1652" s="125">
        <f>VLOOKUP($A1652,'Supporting Data'!$A$2:$BH$1679,7,FALSE)</f>
        <v>79.561386108398438</v>
      </c>
      <c r="G1652" s="128">
        <f>VLOOKUP($A1652,'Supporting Data'!$A$2:$BH$1679,49,FALSE)</f>
        <v>0.1715867221355438</v>
      </c>
      <c r="H1652" s="125">
        <f>VLOOKUP($A1652,'Supporting Data'!$A$2:$BH$1679,6,FALSE)</f>
        <v>83.486785888671875</v>
      </c>
      <c r="I1652" s="128">
        <f>VLOOKUP($A1652,'Supporting Data'!$A$2:$BH$1679,22,FALSE)</f>
        <v>0.29927006363868708</v>
      </c>
      <c r="J1652" s="125">
        <f>VLOOKUP($A1652,'Supporting Data'!$A$2:$BH$1679,8,FALSE)</f>
        <v>80.7607421875</v>
      </c>
      <c r="K1652" s="128">
        <f>VLOOKUP($A1652,'Supporting Data'!$A$2:$BH$1679,49,FALSE)</f>
        <v>0.1715867221355438</v>
      </c>
      <c r="L1652" s="125">
        <f>VLOOKUP($A1652,'Supporting Data'!$A$2:$BH$1679,26,FALSE)</f>
        <v>87.63946533203125</v>
      </c>
      <c r="M1652" s="125">
        <f>VLOOKUP($A1652,'Supporting Data'!$A$2:$BH$1679,53,FALSE)</f>
        <v>86.237648010253906</v>
      </c>
    </row>
    <row r="1653" spans="1:13" x14ac:dyDescent="0.3">
      <c r="A1653" s="4">
        <v>391414140</v>
      </c>
      <c r="B1653" s="3" t="s">
        <v>175</v>
      </c>
      <c r="C1653" s="3" t="s">
        <v>1040</v>
      </c>
      <c r="D1653" s="125">
        <f>VLOOKUP($A1653,'Supporting Data'!$A$2:$BH$1679,5,FALSE)</f>
        <v>89.184486389160156</v>
      </c>
      <c r="E1653" s="128">
        <f>VLOOKUP($A1653,'Supporting Data'!$A$2:$BH$1679,16,FALSE)</f>
        <v>0.41739130020141602</v>
      </c>
      <c r="F1653" s="125">
        <f>VLOOKUP($A1653,'Supporting Data'!$A$2:$BH$1679,7,FALSE)</f>
        <v>87.289802551269531</v>
      </c>
      <c r="G1653" s="128">
        <f>VLOOKUP($A1653,'Supporting Data'!$A$2:$BH$1679,49,FALSE)</f>
        <v>0.27777779102325439</v>
      </c>
      <c r="H1653" s="125">
        <f>VLOOKUP($A1653,'Supporting Data'!$A$2:$BH$1679,6,FALSE)</f>
        <v>92.492301940917969</v>
      </c>
      <c r="I1653" s="128">
        <f>VLOOKUP($A1653,'Supporting Data'!$A$2:$BH$1679,22,FALSE)</f>
        <v>0.32222223281860352</v>
      </c>
      <c r="J1653" s="125">
        <f>VLOOKUP($A1653,'Supporting Data'!$A$2:$BH$1679,8,FALSE)</f>
        <v>88.749984741210938</v>
      </c>
      <c r="K1653" s="128">
        <f>VLOOKUP($A1653,'Supporting Data'!$A$2:$BH$1679,49,FALSE)</f>
        <v>0.27777779102325439</v>
      </c>
      <c r="L1653" s="125">
        <f>VLOOKUP($A1653,'Supporting Data'!$A$2:$BH$1679,26,FALSE)</f>
        <v>92.17083740234375</v>
      </c>
      <c r="M1653" s="125">
        <f>VLOOKUP($A1653,'Supporting Data'!$A$2:$BH$1679,53,FALSE)</f>
        <v>80.732154846191406</v>
      </c>
    </row>
    <row r="1654" spans="1:13" x14ac:dyDescent="0.3">
      <c r="A1654" s="4">
        <v>489146940</v>
      </c>
      <c r="B1654" s="3" t="s">
        <v>236</v>
      </c>
      <c r="C1654" s="3" t="s">
        <v>1274</v>
      </c>
      <c r="D1654" s="125">
        <f>VLOOKUP($A1654,'Supporting Data'!$A$2:$BH$1679,5,FALSE)</f>
        <v>83.672531127929688</v>
      </c>
      <c r="E1654" s="128">
        <f>VLOOKUP($A1654,'Supporting Data'!$A$2:$BH$1679,16,FALSE)</f>
        <v>0.63636362552642822</v>
      </c>
      <c r="F1654" s="125">
        <f>VLOOKUP($A1654,'Supporting Data'!$A$2:$BH$1679,7,FALSE)</f>
        <v>75.93798828125</v>
      </c>
      <c r="G1654" s="128">
        <f>VLOOKUP($A1654,'Supporting Data'!$A$2:$BH$1679,49,FALSE)</f>
        <v>0.18518517911434171</v>
      </c>
      <c r="H1654" s="125">
        <f>VLOOKUP($A1654,'Supporting Data'!$A$2:$BH$1679,6,FALSE)</f>
        <v>78.80828857421875</v>
      </c>
      <c r="I1654" s="128">
        <f>VLOOKUP($A1654,'Supporting Data'!$A$2:$BH$1679,22,FALSE)</f>
        <v>0.40740740299224848</v>
      </c>
      <c r="J1654" s="125">
        <f>VLOOKUP($A1654,'Supporting Data'!$A$2:$BH$1679,8,FALSE)</f>
        <v>77.218498229980469</v>
      </c>
      <c r="K1654" s="128">
        <f>VLOOKUP($A1654,'Supporting Data'!$A$2:$BH$1679,49,FALSE)</f>
        <v>0.18518517911434171</v>
      </c>
      <c r="L1654" s="125">
        <f>VLOOKUP($A1654,'Supporting Data'!$A$2:$BH$1679,26,FALSE)</f>
        <v>88.847831726074219</v>
      </c>
      <c r="M1654" s="125">
        <f>VLOOKUP($A1654,'Supporting Data'!$A$2:$BH$1679,53,FALSE)</f>
        <v>84.464347839355469</v>
      </c>
    </row>
    <row r="1655" spans="1:13" x14ac:dyDescent="0.3">
      <c r="A1655" s="4">
        <v>960934040</v>
      </c>
      <c r="B1655" s="3" t="s">
        <v>447</v>
      </c>
      <c r="C1655" s="3" t="s">
        <v>1835</v>
      </c>
      <c r="D1655" s="125">
        <f>VLOOKUP($A1655,'Supporting Data'!$A$2:$BH$1679,5,FALSE)</f>
        <v>76.236709594726563</v>
      </c>
      <c r="E1655" s="128">
        <f>VLOOKUP($A1655,'Supporting Data'!$A$2:$BH$1679,16,FALSE)</f>
        <v>0.59770113229751587</v>
      </c>
      <c r="F1655" s="125">
        <f>VLOOKUP($A1655,'Supporting Data'!$A$2:$BH$1679,7,FALSE)</f>
        <v>71.672782897949219</v>
      </c>
      <c r="G1655" s="128">
        <f>VLOOKUP($A1655,'Supporting Data'!$A$2:$BH$1679,49,FALSE)</f>
        <v>0.25806450843811041</v>
      </c>
      <c r="H1655" s="125">
        <f>VLOOKUP($A1655,'Supporting Data'!$A$2:$BH$1679,6,FALSE)</f>
        <v>76.598373413085938</v>
      </c>
      <c r="I1655" s="128">
        <f>VLOOKUP($A1655,'Supporting Data'!$A$2:$BH$1679,22,FALSE)</f>
        <v>0.48387095332145691</v>
      </c>
      <c r="J1655" s="125">
        <f>VLOOKUP($A1655,'Supporting Data'!$A$2:$BH$1679,8,FALSE)</f>
        <v>71.716232299804688</v>
      </c>
      <c r="K1655" s="128">
        <f>VLOOKUP($A1655,'Supporting Data'!$A$2:$BH$1679,49,FALSE)</f>
        <v>0.25806450843811041</v>
      </c>
      <c r="L1655" s="125">
        <f>VLOOKUP($A1655,'Supporting Data'!$A$2:$BH$1679,26,FALSE)</f>
        <v>79.180892944335938</v>
      </c>
      <c r="M1655" s="125">
        <f>VLOOKUP($A1655,'Supporting Data'!$A$2:$BH$1679,53,FALSE)</f>
        <v>77.474220275878906</v>
      </c>
    </row>
    <row r="1656" spans="1:13" x14ac:dyDescent="0.3">
      <c r="A1656" s="4">
        <v>240894040</v>
      </c>
      <c r="B1656" s="3" t="s">
        <v>105</v>
      </c>
      <c r="C1656" s="3" t="s">
        <v>834</v>
      </c>
      <c r="D1656" s="125">
        <f>VLOOKUP($A1656,'Supporting Data'!$A$2:$BH$1679,5,FALSE)</f>
        <v>89.164176940917969</v>
      </c>
      <c r="E1656" s="128">
        <f>VLOOKUP($A1656,'Supporting Data'!$A$2:$BH$1679,16,FALSE)</f>
        <v>0.4166666567325592</v>
      </c>
      <c r="F1656" s="125">
        <f>VLOOKUP($A1656,'Supporting Data'!$A$2:$BH$1679,7,FALSE)</f>
        <v>90.947906494140625</v>
      </c>
      <c r="G1656" s="128">
        <f>VLOOKUP($A1656,'Supporting Data'!$A$2:$BH$1679,49,FALSE)</f>
        <v>0.2366412281990051</v>
      </c>
      <c r="H1656" s="125">
        <f>VLOOKUP($A1656,'Supporting Data'!$A$2:$BH$1679,6,FALSE)</f>
        <v>88.077262878417969</v>
      </c>
      <c r="I1656" s="128">
        <f>VLOOKUP($A1656,'Supporting Data'!$A$2:$BH$1679,22,FALSE)</f>
        <v>0.31297710537910461</v>
      </c>
      <c r="J1656" s="125">
        <f>VLOOKUP($A1656,'Supporting Data'!$A$2:$BH$1679,8,FALSE)</f>
        <v>89.509468078613281</v>
      </c>
      <c r="K1656" s="128">
        <f>VLOOKUP($A1656,'Supporting Data'!$A$2:$BH$1679,49,FALSE)</f>
        <v>0.2366412281990051</v>
      </c>
      <c r="L1656" s="125">
        <f>VLOOKUP($A1656,'Supporting Data'!$A$2:$BH$1679,26,FALSE)</f>
        <v>89.754104614257813</v>
      </c>
      <c r="M1656" s="125">
        <f>VLOOKUP($A1656,'Supporting Data'!$A$2:$BH$1679,53,FALSE)</f>
        <v>82.979721069335938</v>
      </c>
    </row>
    <row r="1657" spans="1:13" x14ac:dyDescent="0.3">
      <c r="A1657" s="4">
        <v>240865040</v>
      </c>
      <c r="B1657" s="3" t="s">
        <v>103</v>
      </c>
      <c r="C1657" s="3" t="s">
        <v>827</v>
      </c>
      <c r="D1657" s="125">
        <f>VLOOKUP($A1657,'Supporting Data'!$A$2:$BH$1679,5,FALSE)</f>
        <v>92.332069396972656</v>
      </c>
      <c r="E1657" s="128">
        <f>VLOOKUP($A1657,'Supporting Data'!$A$2:$BH$1679,16,FALSE)</f>
        <v>0.77049177885055542</v>
      </c>
      <c r="F1657" s="125">
        <f>VLOOKUP($A1657,'Supporting Data'!$A$2:$BH$1679,7,FALSE)</f>
        <v>85.744453430175781</v>
      </c>
      <c r="G1657" s="128">
        <f>VLOOKUP($A1657,'Supporting Data'!$A$2:$BH$1679,49,FALSE)</f>
        <v>0</v>
      </c>
      <c r="H1657" s="125">
        <f>VLOOKUP($A1657,'Supporting Data'!$A$2:$BH$1679,6,FALSE)</f>
        <v>91.959861755371094</v>
      </c>
      <c r="I1657" s="128">
        <f>VLOOKUP($A1657,'Supporting Data'!$A$2:$BH$1679,22,FALSE)</f>
        <v>0</v>
      </c>
      <c r="J1657" s="125">
        <f>VLOOKUP($A1657,'Supporting Data'!$A$2:$BH$1679,8,FALSE)</f>
        <v>85.514015197753906</v>
      </c>
      <c r="K1657" s="128">
        <f>VLOOKUP($A1657,'Supporting Data'!$A$2:$BH$1679,49,FALSE)</f>
        <v>0</v>
      </c>
      <c r="L1657" s="125">
        <f>VLOOKUP($A1657,'Supporting Data'!$A$2:$BH$1679,26,FALSE)</f>
        <v>0</v>
      </c>
      <c r="M1657" s="125">
        <f>VLOOKUP($A1657,'Supporting Data'!$A$2:$BH$1679,53,FALSE)</f>
        <v>0</v>
      </c>
    </row>
    <row r="1658" spans="1:13" x14ac:dyDescent="0.3">
      <c r="A1658" s="4">
        <v>391414150</v>
      </c>
      <c r="B1658" s="3" t="s">
        <v>175</v>
      </c>
      <c r="C1658" s="3" t="s">
        <v>1041</v>
      </c>
      <c r="D1658" s="125">
        <f>VLOOKUP($A1658,'Supporting Data'!$A$2:$BH$1679,5,FALSE)</f>
        <v>91.332679748535156</v>
      </c>
      <c r="E1658" s="128">
        <f>VLOOKUP($A1658,'Supporting Data'!$A$2:$BH$1679,16,FALSE)</f>
        <v>0.53333336114883423</v>
      </c>
      <c r="F1658" s="125">
        <f>VLOOKUP($A1658,'Supporting Data'!$A$2:$BH$1679,7,FALSE)</f>
        <v>91.197090148925781</v>
      </c>
      <c r="G1658" s="128">
        <f>VLOOKUP($A1658,'Supporting Data'!$A$2:$BH$1679,49,FALSE)</f>
        <v>0.23529411852359769</v>
      </c>
      <c r="H1658" s="125">
        <f>VLOOKUP($A1658,'Supporting Data'!$A$2:$BH$1679,6,FALSE)</f>
        <v>87.421829223632813</v>
      </c>
      <c r="I1658" s="128">
        <f>VLOOKUP($A1658,'Supporting Data'!$A$2:$BH$1679,22,FALSE)</f>
        <v>0.42647057771682739</v>
      </c>
      <c r="J1658" s="125">
        <f>VLOOKUP($A1658,'Supporting Data'!$A$2:$BH$1679,8,FALSE)</f>
        <v>91.682731628417969</v>
      </c>
      <c r="K1658" s="128">
        <f>VLOOKUP($A1658,'Supporting Data'!$A$2:$BH$1679,49,FALSE)</f>
        <v>0.23529411852359769</v>
      </c>
      <c r="L1658" s="125">
        <f>VLOOKUP($A1658,'Supporting Data'!$A$2:$BH$1679,26,FALSE)</f>
        <v>92.7750244140625</v>
      </c>
      <c r="M1658" s="125">
        <f>VLOOKUP($A1658,'Supporting Data'!$A$2:$BH$1679,53,FALSE)</f>
        <v>94.9598388671875</v>
      </c>
    </row>
    <row r="1659" spans="1:13" x14ac:dyDescent="0.3">
      <c r="A1659" s="4">
        <v>961044040</v>
      </c>
      <c r="B1659" s="3" t="s">
        <v>455</v>
      </c>
      <c r="C1659" s="3" t="s">
        <v>1886</v>
      </c>
      <c r="D1659" s="125">
        <f>VLOOKUP($A1659,'Supporting Data'!$A$2:$BH$1679,5,FALSE)</f>
        <v>84.665130615234375</v>
      </c>
      <c r="E1659" s="128">
        <f>VLOOKUP($A1659,'Supporting Data'!$A$2:$BH$1679,16,FALSE)</f>
        <v>0.20377358794212341</v>
      </c>
      <c r="F1659" s="125">
        <f>VLOOKUP($A1659,'Supporting Data'!$A$2:$BH$1679,7,FALSE)</f>
        <v>82.328117370605469</v>
      </c>
      <c r="G1659" s="128">
        <f>VLOOKUP($A1659,'Supporting Data'!$A$2:$BH$1679,49,FALSE)</f>
        <v>3.0303031206130981E-2</v>
      </c>
      <c r="H1659" s="125">
        <f>VLOOKUP($A1659,'Supporting Data'!$A$2:$BH$1679,6,FALSE)</f>
        <v>86.328346252441406</v>
      </c>
      <c r="I1659" s="128">
        <f>VLOOKUP($A1659,'Supporting Data'!$A$2:$BH$1679,22,FALSE)</f>
        <v>0.20377358794212341</v>
      </c>
      <c r="J1659" s="125">
        <f>VLOOKUP($A1659,'Supporting Data'!$A$2:$BH$1679,8,FALSE)</f>
        <v>85.370025634765625</v>
      </c>
      <c r="K1659" s="128">
        <f>VLOOKUP($A1659,'Supporting Data'!$A$2:$BH$1679,49,FALSE)</f>
        <v>3.0303031206130981E-2</v>
      </c>
      <c r="L1659" s="125">
        <f>VLOOKUP($A1659,'Supporting Data'!$A$2:$BH$1679,26,FALSE)</f>
        <v>89.149925231933594</v>
      </c>
      <c r="M1659" s="125">
        <f>VLOOKUP($A1659,'Supporting Data'!$A$2:$BH$1679,53,FALSE)</f>
        <v>90.567817687988281</v>
      </c>
    </row>
    <row r="1660" spans="1:13" x14ac:dyDescent="0.3">
      <c r="A1660" s="4">
        <v>531132050</v>
      </c>
      <c r="B1660" s="3" t="s">
        <v>275</v>
      </c>
      <c r="C1660" s="3" t="s">
        <v>1379</v>
      </c>
      <c r="D1660" s="125">
        <f>VLOOKUP($A1660,'Supporting Data'!$A$2:$BH$1679,5,FALSE)</f>
        <v>79.303848266601563</v>
      </c>
      <c r="E1660" s="128">
        <f>VLOOKUP($A1660,'Supporting Data'!$A$2:$BH$1679,16,FALSE)</f>
        <v>0.36572051048278809</v>
      </c>
      <c r="F1660" s="125">
        <f>VLOOKUP($A1660,'Supporting Data'!$A$2:$BH$1679,7,FALSE)</f>
        <v>87.343193054199219</v>
      </c>
      <c r="G1660" s="128">
        <f>VLOOKUP($A1660,'Supporting Data'!$A$2:$BH$1679,49,FALSE)</f>
        <v>0.23684211075305939</v>
      </c>
      <c r="H1660" s="125">
        <f>VLOOKUP($A1660,'Supporting Data'!$A$2:$BH$1679,6,FALSE)</f>
        <v>78.884384155273438</v>
      </c>
      <c r="I1660" s="128">
        <f>VLOOKUP($A1660,'Supporting Data'!$A$2:$BH$1679,22,FALSE)</f>
        <v>0.27145358920097351</v>
      </c>
      <c r="J1660" s="125">
        <f>VLOOKUP($A1660,'Supporting Data'!$A$2:$BH$1679,8,FALSE)</f>
        <v>86.377761840820313</v>
      </c>
      <c r="K1660" s="128">
        <f>VLOOKUP($A1660,'Supporting Data'!$A$2:$BH$1679,49,FALSE)</f>
        <v>0.23684211075305939</v>
      </c>
      <c r="L1660" s="125">
        <f>VLOOKUP($A1660,'Supporting Data'!$A$2:$BH$1679,26,FALSE)</f>
        <v>80.389259338378906</v>
      </c>
      <c r="M1660" s="125">
        <f>VLOOKUP($A1660,'Supporting Data'!$A$2:$BH$1679,53,FALSE)</f>
        <v>91.784385681152344</v>
      </c>
    </row>
    <row r="1661" spans="1:13" x14ac:dyDescent="0.3">
      <c r="A1661" s="4">
        <v>240893000</v>
      </c>
      <c r="B1661" s="3" t="s">
        <v>105</v>
      </c>
      <c r="C1661" s="3" t="s">
        <v>832</v>
      </c>
      <c r="D1661" s="125">
        <f>VLOOKUP($A1661,'Supporting Data'!$A$2:$BH$1679,5,FALSE)</f>
        <v>79.433891296386719</v>
      </c>
      <c r="E1661" s="128">
        <f>VLOOKUP($A1661,'Supporting Data'!$A$2:$BH$1679,16,FALSE)</f>
        <v>0.32646048069000239</v>
      </c>
      <c r="F1661" s="125">
        <f>VLOOKUP($A1661,'Supporting Data'!$A$2:$BH$1679,7,FALSE)</f>
        <v>80.17449951171875</v>
      </c>
      <c r="G1661" s="128">
        <f>VLOOKUP($A1661,'Supporting Data'!$A$2:$BH$1679,49,FALSE)</f>
        <v>0.10491803288459781</v>
      </c>
      <c r="H1661" s="125">
        <f>VLOOKUP($A1661,'Supporting Data'!$A$2:$BH$1679,6,FALSE)</f>
        <v>79.207298278808594</v>
      </c>
      <c r="I1661" s="128">
        <f>VLOOKUP($A1661,'Supporting Data'!$A$2:$BH$1679,22,FALSE)</f>
        <v>0.2327868789434433</v>
      </c>
      <c r="J1661" s="125">
        <f>VLOOKUP($A1661,'Supporting Data'!$A$2:$BH$1679,8,FALSE)</f>
        <v>81.036575317382813</v>
      </c>
      <c r="K1661" s="128">
        <f>VLOOKUP($A1661,'Supporting Data'!$A$2:$BH$1679,49,FALSE)</f>
        <v>0.10491803288459781</v>
      </c>
      <c r="L1661" s="125">
        <f>VLOOKUP($A1661,'Supporting Data'!$A$2:$BH$1679,26,FALSE)</f>
        <v>73.441146850585938</v>
      </c>
      <c r="M1661" s="125">
        <f>VLOOKUP($A1661,'Supporting Data'!$A$2:$BH$1679,53,FALSE)</f>
        <v>80.670295715332031</v>
      </c>
    </row>
    <row r="1662" spans="1:13" x14ac:dyDescent="0.3">
      <c r="A1662" s="4">
        <v>920894110</v>
      </c>
      <c r="B1662" s="3" t="s">
        <v>429</v>
      </c>
      <c r="C1662" s="3" t="s">
        <v>1726</v>
      </c>
      <c r="D1662" s="125">
        <f>VLOOKUP($A1662,'Supporting Data'!$A$2:$BH$1679,5,FALSE)</f>
        <v>84.314117431640625</v>
      </c>
      <c r="E1662" s="128">
        <f>VLOOKUP($A1662,'Supporting Data'!$A$2:$BH$1679,16,FALSE)</f>
        <v>0.62094765901565552</v>
      </c>
      <c r="F1662" s="125">
        <f>VLOOKUP($A1662,'Supporting Data'!$A$2:$BH$1679,7,FALSE)</f>
        <v>83.578575134277344</v>
      </c>
      <c r="G1662" s="128">
        <f>VLOOKUP($A1662,'Supporting Data'!$A$2:$BH$1679,49,FALSE)</f>
        <v>0.2358490526676178</v>
      </c>
      <c r="H1662" s="125">
        <f>VLOOKUP($A1662,'Supporting Data'!$A$2:$BH$1679,6,FALSE)</f>
        <v>82.894325256347656</v>
      </c>
      <c r="I1662" s="128">
        <f>VLOOKUP($A1662,'Supporting Data'!$A$2:$BH$1679,22,FALSE)</f>
        <v>0.35849055647850042</v>
      </c>
      <c r="J1662" s="125">
        <f>VLOOKUP($A1662,'Supporting Data'!$A$2:$BH$1679,8,FALSE)</f>
        <v>81.214027404785156</v>
      </c>
      <c r="K1662" s="128">
        <f>VLOOKUP($A1662,'Supporting Data'!$A$2:$BH$1679,49,FALSE)</f>
        <v>0.2358490526676178</v>
      </c>
      <c r="L1662" s="125">
        <f>VLOOKUP($A1662,'Supporting Data'!$A$2:$BH$1679,26,FALSE)</f>
        <v>87.337371826171875</v>
      </c>
      <c r="M1662" s="125">
        <f>VLOOKUP($A1662,'Supporting Data'!$A$2:$BH$1679,53,FALSE)</f>
        <v>85.206657409667969</v>
      </c>
    </row>
    <row r="1663" spans="1:13" x14ac:dyDescent="0.3">
      <c r="A1663" s="4">
        <v>950594020</v>
      </c>
      <c r="B1663" s="3" t="s">
        <v>441</v>
      </c>
      <c r="C1663" s="3" t="s">
        <v>1758</v>
      </c>
      <c r="D1663" s="125">
        <f>VLOOKUP($A1663,'Supporting Data'!$A$2:$BH$1679,5,FALSE)</f>
        <v>83.696548461914063</v>
      </c>
      <c r="E1663" s="128">
        <f>VLOOKUP($A1663,'Supporting Data'!$A$2:$BH$1679,16,FALSE)</f>
        <v>0.45901638269424438</v>
      </c>
      <c r="F1663" s="125">
        <f>VLOOKUP($A1663,'Supporting Data'!$A$2:$BH$1679,7,FALSE)</f>
        <v>83.409339904785156</v>
      </c>
      <c r="G1663" s="128">
        <f>VLOOKUP($A1663,'Supporting Data'!$A$2:$BH$1679,49,FALSE)</f>
        <v>0.3731343150138855</v>
      </c>
      <c r="H1663" s="125">
        <f>VLOOKUP($A1663,'Supporting Data'!$A$2:$BH$1679,6,FALSE)</f>
        <v>84.009834289550781</v>
      </c>
      <c r="I1663" s="128">
        <f>VLOOKUP($A1663,'Supporting Data'!$A$2:$BH$1679,22,FALSE)</f>
        <v>0.35820895433425898</v>
      </c>
      <c r="J1663" s="125">
        <f>VLOOKUP($A1663,'Supporting Data'!$A$2:$BH$1679,8,FALSE)</f>
        <v>82.442008972167969</v>
      </c>
      <c r="K1663" s="128">
        <f>VLOOKUP($A1663,'Supporting Data'!$A$2:$BH$1679,49,FALSE)</f>
        <v>0.3731343150138855</v>
      </c>
      <c r="L1663" s="125">
        <f>VLOOKUP($A1663,'Supporting Data'!$A$2:$BH$1679,26,FALSE)</f>
        <v>85.524818420410156</v>
      </c>
      <c r="M1663" s="125">
        <f>VLOOKUP($A1663,'Supporting Data'!$A$2:$BH$1679,53,FALSE)</f>
        <v>81.000213623046875</v>
      </c>
    </row>
    <row r="1664" spans="1:13" x14ac:dyDescent="0.3">
      <c r="A1664" s="4">
        <v>961114080</v>
      </c>
      <c r="B1664" s="3" t="s">
        <v>460</v>
      </c>
      <c r="C1664" s="3" t="s">
        <v>1406</v>
      </c>
      <c r="D1664" s="125">
        <f>VLOOKUP($A1664,'Supporting Data'!$A$2:$BH$1679,5,FALSE)</f>
        <v>78.111488342285156</v>
      </c>
      <c r="E1664" s="128">
        <f>VLOOKUP($A1664,'Supporting Data'!$A$2:$BH$1679,16,FALSE)</f>
        <v>2.7522936463356022E-2</v>
      </c>
      <c r="F1664" s="125">
        <f>VLOOKUP($A1664,'Supporting Data'!$A$2:$BH$1679,7,FALSE)</f>
        <v>77.165390014648438</v>
      </c>
      <c r="G1664" s="128">
        <f>VLOOKUP($A1664,'Supporting Data'!$A$2:$BH$1679,49,FALSE)</f>
        <v>8.4033617749810219E-3</v>
      </c>
      <c r="H1664" s="125">
        <f>VLOOKUP($A1664,'Supporting Data'!$A$2:$BH$1679,6,FALSE)</f>
        <v>79.475128173828125</v>
      </c>
      <c r="I1664" s="128">
        <f>VLOOKUP($A1664,'Supporting Data'!$A$2:$BH$1679,22,FALSE)</f>
        <v>2.7522936463356022E-2</v>
      </c>
      <c r="J1664" s="125">
        <f>VLOOKUP($A1664,'Supporting Data'!$A$2:$BH$1679,8,FALSE)</f>
        <v>79.808052062988281</v>
      </c>
      <c r="K1664" s="128">
        <f>VLOOKUP($A1664,'Supporting Data'!$A$2:$BH$1679,49,FALSE)</f>
        <v>8.4033617749810219E-3</v>
      </c>
      <c r="L1664" s="125">
        <f>VLOOKUP($A1664,'Supporting Data'!$A$2:$BH$1679,26,FALSE)</f>
        <v>85.222724914550781</v>
      </c>
      <c r="M1664" s="125">
        <f>VLOOKUP($A1664,'Supporting Data'!$A$2:$BH$1679,53,FALSE)</f>
        <v>85.227279663085938</v>
      </c>
    </row>
    <row r="1665" spans="1:13" x14ac:dyDescent="0.3">
      <c r="A1665" s="4">
        <v>240904220</v>
      </c>
      <c r="B1665" s="3" t="s">
        <v>106</v>
      </c>
      <c r="C1665" s="3" t="s">
        <v>849</v>
      </c>
      <c r="D1665" s="125">
        <f>VLOOKUP($A1665,'Supporting Data'!$A$2:$BH$1679,5,FALSE)</f>
        <v>95.519683837890625</v>
      </c>
      <c r="E1665" s="128">
        <f>VLOOKUP($A1665,'Supporting Data'!$A$2:$BH$1679,16,FALSE)</f>
        <v>0.83088237047195435</v>
      </c>
      <c r="F1665" s="125">
        <f>VLOOKUP($A1665,'Supporting Data'!$A$2:$BH$1679,7,FALSE)</f>
        <v>90.651741027832031</v>
      </c>
      <c r="G1665" s="128">
        <f>VLOOKUP($A1665,'Supporting Data'!$A$2:$BH$1679,49,FALSE)</f>
        <v>0.6111111044883728</v>
      </c>
      <c r="H1665" s="125">
        <f>VLOOKUP($A1665,'Supporting Data'!$A$2:$BH$1679,6,FALSE)</f>
        <v>91.521247863769531</v>
      </c>
      <c r="I1665" s="128">
        <f>VLOOKUP($A1665,'Supporting Data'!$A$2:$BH$1679,22,FALSE)</f>
        <v>0.80555558204650879</v>
      </c>
      <c r="J1665" s="125">
        <f>VLOOKUP($A1665,'Supporting Data'!$A$2:$BH$1679,8,FALSE)</f>
        <v>90.988792419433594</v>
      </c>
      <c r="K1665" s="128">
        <f>VLOOKUP($A1665,'Supporting Data'!$A$2:$BH$1679,49,FALSE)</f>
        <v>0.6111111044883728</v>
      </c>
      <c r="L1665" s="125">
        <f>VLOOKUP($A1665,'Supporting Data'!$A$2:$BH$1679,26,FALSE)</f>
        <v>88.545738220214844</v>
      </c>
      <c r="M1665" s="125">
        <f>VLOOKUP($A1665,'Supporting Data'!$A$2:$BH$1679,53,FALSE)</f>
        <v>91.103935241699219</v>
      </c>
    </row>
    <row r="1666" spans="1:13" x14ac:dyDescent="0.3">
      <c r="A1666" s="4">
        <v>480775070</v>
      </c>
      <c r="B1666" s="3" t="s">
        <v>225</v>
      </c>
      <c r="C1666" s="3" t="s">
        <v>651</v>
      </c>
      <c r="D1666" s="125">
        <f>VLOOKUP($A1666,'Supporting Data'!$A$2:$BH$1679,5,FALSE)</f>
        <v>87.119163513183594</v>
      </c>
      <c r="E1666" s="128">
        <f>VLOOKUP($A1666,'Supporting Data'!$A$2:$BH$1679,16,FALSE)</f>
        <v>0.52040815353393555</v>
      </c>
      <c r="F1666" s="125">
        <f>VLOOKUP($A1666,'Supporting Data'!$A$2:$BH$1679,7,FALSE)</f>
        <v>85.841995239257813</v>
      </c>
      <c r="G1666" s="128">
        <f>VLOOKUP($A1666,'Supporting Data'!$A$2:$BH$1679,49,FALSE)</f>
        <v>0.3684210479259491</v>
      </c>
      <c r="H1666" s="125">
        <f>VLOOKUP($A1666,'Supporting Data'!$A$2:$BH$1679,6,FALSE)</f>
        <v>90.339828491210938</v>
      </c>
      <c r="I1666" s="128">
        <f>VLOOKUP($A1666,'Supporting Data'!$A$2:$BH$1679,22,FALSE)</f>
        <v>0.47499999403953552</v>
      </c>
      <c r="J1666" s="125">
        <f>VLOOKUP($A1666,'Supporting Data'!$A$2:$BH$1679,8,FALSE)</f>
        <v>88.2786865234375</v>
      </c>
      <c r="K1666" s="128">
        <f>VLOOKUP($A1666,'Supporting Data'!$A$2:$BH$1679,49,FALSE)</f>
        <v>0.3684210479259491</v>
      </c>
      <c r="L1666" s="125">
        <f>VLOOKUP($A1666,'Supporting Data'!$A$2:$BH$1679,26,FALSE)</f>
        <v>90.660377502441406</v>
      </c>
      <c r="M1666" s="125">
        <f>VLOOKUP($A1666,'Supporting Data'!$A$2:$BH$1679,53,FALSE)</f>
        <v>83.82513427734375</v>
      </c>
    </row>
    <row r="1667" spans="1:13" x14ac:dyDescent="0.3">
      <c r="A1667" s="4">
        <v>240904100</v>
      </c>
      <c r="B1667" s="3" t="s">
        <v>106</v>
      </c>
      <c r="C1667" s="3" t="s">
        <v>843</v>
      </c>
      <c r="D1667" s="125">
        <f>VLOOKUP($A1667,'Supporting Data'!$A$2:$BH$1679,5,FALSE)</f>
        <v>75.38824462890625</v>
      </c>
      <c r="E1667" s="128">
        <f>VLOOKUP($A1667,'Supporting Data'!$A$2:$BH$1679,16,FALSE)</f>
        <v>0.3888888955116272</v>
      </c>
      <c r="F1667" s="125">
        <f>VLOOKUP($A1667,'Supporting Data'!$A$2:$BH$1679,7,FALSE)</f>
        <v>76.373138427734375</v>
      </c>
      <c r="G1667" s="128">
        <f>VLOOKUP($A1667,'Supporting Data'!$A$2:$BH$1679,49,FALSE)</f>
        <v>0.1038961037993431</v>
      </c>
      <c r="H1667" s="125">
        <f>VLOOKUP($A1667,'Supporting Data'!$A$2:$BH$1679,6,FALSE)</f>
        <v>75.421417236328125</v>
      </c>
      <c r="I1667" s="128">
        <f>VLOOKUP($A1667,'Supporting Data'!$A$2:$BH$1679,22,FALSE)</f>
        <v>0.25974026322364813</v>
      </c>
      <c r="J1667" s="125">
        <f>VLOOKUP($A1667,'Supporting Data'!$A$2:$BH$1679,8,FALSE)</f>
        <v>74.802970886230469</v>
      </c>
      <c r="K1667" s="128">
        <f>VLOOKUP($A1667,'Supporting Data'!$A$2:$BH$1679,49,FALSE)</f>
        <v>0.1038961037993431</v>
      </c>
      <c r="L1667" s="125">
        <f>VLOOKUP($A1667,'Supporting Data'!$A$2:$BH$1679,26,FALSE)</f>
        <v>81.2955322265625</v>
      </c>
      <c r="M1667" s="125">
        <f>VLOOKUP($A1667,'Supporting Data'!$A$2:$BH$1679,53,FALSE)</f>
        <v>76.731910705566406</v>
      </c>
    </row>
    <row r="1668" spans="1:13" x14ac:dyDescent="0.3">
      <c r="A1668" s="4">
        <v>480776070</v>
      </c>
      <c r="B1668" s="3" t="s">
        <v>225</v>
      </c>
      <c r="C1668" s="3" t="s">
        <v>1228</v>
      </c>
      <c r="D1668" s="125">
        <f>VLOOKUP($A1668,'Supporting Data'!$A$2:$BH$1679,5,FALSE)</f>
        <v>85.645439147949219</v>
      </c>
      <c r="E1668" s="128">
        <f>VLOOKUP($A1668,'Supporting Data'!$A$2:$BH$1679,16,FALSE)</f>
        <v>0.43442621827125549</v>
      </c>
      <c r="F1668" s="125">
        <f>VLOOKUP($A1668,'Supporting Data'!$A$2:$BH$1679,7,FALSE)</f>
        <v>87.244415283203125</v>
      </c>
      <c r="G1668" s="128">
        <f>VLOOKUP($A1668,'Supporting Data'!$A$2:$BH$1679,49,FALSE)</f>
        <v>0.30337077379226679</v>
      </c>
      <c r="H1668" s="125">
        <f>VLOOKUP($A1668,'Supporting Data'!$A$2:$BH$1679,6,FALSE)</f>
        <v>87.683906555175781</v>
      </c>
      <c r="I1668" s="128">
        <f>VLOOKUP($A1668,'Supporting Data'!$A$2:$BH$1679,22,FALSE)</f>
        <v>0.375</v>
      </c>
      <c r="J1668" s="125">
        <f>VLOOKUP($A1668,'Supporting Data'!$A$2:$BH$1679,8,FALSE)</f>
        <v>88.288749694824219</v>
      </c>
      <c r="K1668" s="128">
        <f>VLOOKUP($A1668,'Supporting Data'!$A$2:$BH$1679,49,FALSE)</f>
        <v>0.30337077379226679</v>
      </c>
      <c r="L1668" s="125">
        <f>VLOOKUP($A1668,'Supporting Data'!$A$2:$BH$1679,26,FALSE)</f>
        <v>90.660377502441406</v>
      </c>
      <c r="M1668" s="125">
        <f>VLOOKUP($A1668,'Supporting Data'!$A$2:$BH$1679,53,FALSE)</f>
        <v>95.702156066894531</v>
      </c>
    </row>
    <row r="1669" spans="1:13" x14ac:dyDescent="0.3">
      <c r="A1669" s="4">
        <v>191424020</v>
      </c>
      <c r="B1669" s="3" t="s">
        <v>81</v>
      </c>
      <c r="C1669" s="3" t="s">
        <v>762</v>
      </c>
      <c r="D1669" s="125">
        <f>VLOOKUP($A1669,'Supporting Data'!$A$2:$BH$1679,5,FALSE)</f>
        <v>80.113746643066406</v>
      </c>
      <c r="E1669" s="128">
        <f>VLOOKUP($A1669,'Supporting Data'!$A$2:$BH$1679,16,FALSE)</f>
        <v>0.48936170339584351</v>
      </c>
      <c r="F1669" s="125">
        <f>VLOOKUP($A1669,'Supporting Data'!$A$2:$BH$1679,7,FALSE)</f>
        <v>80.891403198242188</v>
      </c>
      <c r="G1669" s="128">
        <f>VLOOKUP($A1669,'Supporting Data'!$A$2:$BH$1679,49,FALSE)</f>
        <v>0.21641790866851809</v>
      </c>
      <c r="H1669" s="125">
        <f>VLOOKUP($A1669,'Supporting Data'!$A$2:$BH$1679,6,FALSE)</f>
        <v>79.096153259277344</v>
      </c>
      <c r="I1669" s="128">
        <f>VLOOKUP($A1669,'Supporting Data'!$A$2:$BH$1679,22,FALSE)</f>
        <v>0.34328359365463262</v>
      </c>
      <c r="J1669" s="125">
        <f>VLOOKUP($A1669,'Supporting Data'!$A$2:$BH$1679,8,FALSE)</f>
        <v>81.862167358398438</v>
      </c>
      <c r="K1669" s="128">
        <f>VLOOKUP($A1669,'Supporting Data'!$A$2:$BH$1679,49,FALSE)</f>
        <v>0.21641790866851809</v>
      </c>
      <c r="L1669" s="125">
        <f>VLOOKUP($A1669,'Supporting Data'!$A$2:$BH$1679,26,FALSE)</f>
        <v>85.826911926269531</v>
      </c>
      <c r="M1669" s="125">
        <f>VLOOKUP($A1669,'Supporting Data'!$A$2:$BH$1679,53,FALSE)</f>
        <v>84.010711669921875</v>
      </c>
    </row>
    <row r="1670" spans="1:13" x14ac:dyDescent="0.3">
      <c r="A1670" s="4">
        <v>391414300</v>
      </c>
      <c r="B1670" s="3" t="s">
        <v>175</v>
      </c>
      <c r="C1670" s="3" t="s">
        <v>1046</v>
      </c>
      <c r="D1670" s="125">
        <f>VLOOKUP($A1670,'Supporting Data'!$A$2:$BH$1679,5,FALSE)</f>
        <v>78.507698059082031</v>
      </c>
      <c r="E1670" s="128">
        <f>VLOOKUP($A1670,'Supporting Data'!$A$2:$BH$1679,16,FALSE)</f>
        <v>0.3839285671710968</v>
      </c>
      <c r="F1670" s="125">
        <f>VLOOKUP($A1670,'Supporting Data'!$A$2:$BH$1679,7,FALSE)</f>
        <v>73.674636840820313</v>
      </c>
      <c r="G1670" s="128">
        <f>VLOOKUP($A1670,'Supporting Data'!$A$2:$BH$1679,49,FALSE)</f>
        <v>0.1627907007932663</v>
      </c>
      <c r="H1670" s="125">
        <f>VLOOKUP($A1670,'Supporting Data'!$A$2:$BH$1679,6,FALSE)</f>
        <v>78.440017700195313</v>
      </c>
      <c r="I1670" s="128">
        <f>VLOOKUP($A1670,'Supporting Data'!$A$2:$BH$1679,22,FALSE)</f>
        <v>0.3372093141078949</v>
      </c>
      <c r="J1670" s="125">
        <f>VLOOKUP($A1670,'Supporting Data'!$A$2:$BH$1679,8,FALSE)</f>
        <v>75.801513671875</v>
      </c>
      <c r="K1670" s="128">
        <f>VLOOKUP($A1670,'Supporting Data'!$A$2:$BH$1679,49,FALSE)</f>
        <v>0.1627907007932663</v>
      </c>
      <c r="L1670" s="125">
        <f>VLOOKUP($A1670,'Supporting Data'!$A$2:$BH$1679,26,FALSE)</f>
        <v>81.2955322265625</v>
      </c>
      <c r="M1670" s="125">
        <f>VLOOKUP($A1670,'Supporting Data'!$A$2:$BH$1679,53,FALSE)</f>
        <v>74.29876708984375</v>
      </c>
    </row>
    <row r="1671" spans="1:13" x14ac:dyDescent="0.3">
      <c r="A1671" s="4">
        <v>920894100</v>
      </c>
      <c r="B1671" s="3" t="s">
        <v>429</v>
      </c>
      <c r="C1671" s="3" t="s">
        <v>1725</v>
      </c>
      <c r="D1671" s="125">
        <f>VLOOKUP($A1671,'Supporting Data'!$A$2:$BH$1679,5,FALSE)</f>
        <v>83.846046447753906</v>
      </c>
      <c r="E1671" s="128">
        <f>VLOOKUP($A1671,'Supporting Data'!$A$2:$BH$1679,16,FALSE)</f>
        <v>0.42048516869544977</v>
      </c>
      <c r="F1671" s="125">
        <f>VLOOKUP($A1671,'Supporting Data'!$A$2:$BH$1679,7,FALSE)</f>
        <v>82.377700805664063</v>
      </c>
      <c r="G1671" s="128">
        <f>VLOOKUP($A1671,'Supporting Data'!$A$2:$BH$1679,49,FALSE)</f>
        <v>0.14393939077854159</v>
      </c>
      <c r="H1671" s="125">
        <f>VLOOKUP($A1671,'Supporting Data'!$A$2:$BH$1679,6,FALSE)</f>
        <v>81.057334899902344</v>
      </c>
      <c r="I1671" s="128">
        <f>VLOOKUP($A1671,'Supporting Data'!$A$2:$BH$1679,22,FALSE)</f>
        <v>0.15151515603065491</v>
      </c>
      <c r="J1671" s="125">
        <f>VLOOKUP($A1671,'Supporting Data'!$A$2:$BH$1679,8,FALSE)</f>
        <v>79.63177490234375</v>
      </c>
      <c r="K1671" s="128">
        <f>VLOOKUP($A1671,'Supporting Data'!$A$2:$BH$1679,49,FALSE)</f>
        <v>0.14393939077854159</v>
      </c>
      <c r="L1671" s="125">
        <f>VLOOKUP($A1671,'Supporting Data'!$A$2:$BH$1679,26,FALSE)</f>
        <v>86.129005432128906</v>
      </c>
      <c r="M1671" s="125">
        <f>VLOOKUP($A1671,'Supporting Data'!$A$2:$BH$1679,53,FALSE)</f>
        <v>82.773521423339844</v>
      </c>
    </row>
    <row r="1672" spans="1:13" x14ac:dyDescent="0.3">
      <c r="A1672" s="4">
        <v>961113000</v>
      </c>
      <c r="B1672" s="3" t="s">
        <v>460</v>
      </c>
      <c r="C1672" s="3" t="s">
        <v>1907</v>
      </c>
      <c r="D1672" s="125">
        <f>VLOOKUP($A1672,'Supporting Data'!$A$2:$BH$1679,5,FALSE)</f>
        <v>81.388191223144531</v>
      </c>
      <c r="E1672" s="128">
        <f>VLOOKUP($A1672,'Supporting Data'!$A$2:$BH$1679,16,FALSE)</f>
        <v>0.1130434796214104</v>
      </c>
      <c r="F1672" s="125">
        <f>VLOOKUP($A1672,'Supporting Data'!$A$2:$BH$1679,7,FALSE)</f>
        <v>80.021110534667969</v>
      </c>
      <c r="G1672" s="128">
        <f>VLOOKUP($A1672,'Supporting Data'!$A$2:$BH$1679,49,FALSE)</f>
        <v>8.7719298899173737E-3</v>
      </c>
      <c r="H1672" s="125">
        <f>VLOOKUP($A1672,'Supporting Data'!$A$2:$BH$1679,6,FALSE)</f>
        <v>83.086723327636719</v>
      </c>
      <c r="I1672" s="128">
        <f>VLOOKUP($A1672,'Supporting Data'!$A$2:$BH$1679,22,FALSE)</f>
        <v>0.1130434796214104</v>
      </c>
      <c r="J1672" s="125">
        <f>VLOOKUP($A1672,'Supporting Data'!$A$2:$BH$1679,8,FALSE)</f>
        <v>82.447776794433594</v>
      </c>
      <c r="K1672" s="128">
        <f>VLOOKUP($A1672,'Supporting Data'!$A$2:$BH$1679,49,FALSE)</f>
        <v>8.7719298899173737E-3</v>
      </c>
      <c r="L1672" s="125">
        <f>VLOOKUP($A1672,'Supporting Data'!$A$2:$BH$1679,26,FALSE)</f>
        <v>85.524818420410156</v>
      </c>
      <c r="M1672" s="125">
        <f>VLOOKUP($A1672,'Supporting Data'!$A$2:$BH$1679,53,FALSE)</f>
        <v>84.56744384765625</v>
      </c>
    </row>
    <row r="1673" spans="1:13" x14ac:dyDescent="0.3">
      <c r="A1673" s="4">
        <v>500074060</v>
      </c>
      <c r="B1673" s="3" t="s">
        <v>259</v>
      </c>
      <c r="C1673" s="3" t="s">
        <v>1335</v>
      </c>
      <c r="D1673" s="125">
        <f>VLOOKUP($A1673,'Supporting Data'!$A$2:$BH$1679,5,FALSE)</f>
        <v>82.143150329589844</v>
      </c>
      <c r="E1673" s="128">
        <f>VLOOKUP($A1673,'Supporting Data'!$A$2:$BH$1679,16,FALSE)</f>
        <v>0.42452830076217651</v>
      </c>
      <c r="F1673" s="125">
        <f>VLOOKUP($A1673,'Supporting Data'!$A$2:$BH$1679,7,FALSE)</f>
        <v>82.047225952148438</v>
      </c>
      <c r="G1673" s="128">
        <f>VLOOKUP($A1673,'Supporting Data'!$A$2:$BH$1679,49,FALSE)</f>
        <v>0.1911764740943909</v>
      </c>
      <c r="H1673" s="125">
        <f>VLOOKUP($A1673,'Supporting Data'!$A$2:$BH$1679,6,FALSE)</f>
        <v>79.587387084960938</v>
      </c>
      <c r="I1673" s="128">
        <f>VLOOKUP($A1673,'Supporting Data'!$A$2:$BH$1679,22,FALSE)</f>
        <v>0.26470589637756348</v>
      </c>
      <c r="J1673" s="125">
        <f>VLOOKUP($A1673,'Supporting Data'!$A$2:$BH$1679,8,FALSE)</f>
        <v>79.900779724121094</v>
      </c>
      <c r="K1673" s="128">
        <f>VLOOKUP($A1673,'Supporting Data'!$A$2:$BH$1679,49,FALSE)</f>
        <v>0.1911764740943909</v>
      </c>
      <c r="L1673" s="125">
        <f>VLOOKUP($A1673,'Supporting Data'!$A$2:$BH$1679,26,FALSE)</f>
        <v>84.618545532226563</v>
      </c>
      <c r="M1673" s="125">
        <f>VLOOKUP($A1673,'Supporting Data'!$A$2:$BH$1679,53,FALSE)</f>
        <v>81.94873046875</v>
      </c>
    </row>
    <row r="1674" spans="1:13" x14ac:dyDescent="0.3">
      <c r="A1674" s="4">
        <v>391411050</v>
      </c>
      <c r="B1674" s="3" t="s">
        <v>175</v>
      </c>
      <c r="C1674" s="3" t="s">
        <v>1026</v>
      </c>
      <c r="D1674" s="125">
        <f>VLOOKUP($A1674,'Supporting Data'!$A$2:$BH$1679,5,FALSE)</f>
        <v>89.475479125976563</v>
      </c>
      <c r="E1674" s="128">
        <f>VLOOKUP($A1674,'Supporting Data'!$A$2:$BH$1679,16,FALSE)</f>
        <v>0.65344464778900146</v>
      </c>
      <c r="F1674" s="125">
        <f>VLOOKUP($A1674,'Supporting Data'!$A$2:$BH$1679,7,FALSE)</f>
        <v>92.718528747558594</v>
      </c>
      <c r="G1674" s="128">
        <f>VLOOKUP($A1674,'Supporting Data'!$A$2:$BH$1679,49,FALSE)</f>
        <v>0.25093632936477661</v>
      </c>
      <c r="H1674" s="125">
        <f>VLOOKUP($A1674,'Supporting Data'!$A$2:$BH$1679,6,FALSE)</f>
        <v>87.826896667480469</v>
      </c>
      <c r="I1674" s="128">
        <f>VLOOKUP($A1674,'Supporting Data'!$A$2:$BH$1679,22,FALSE)</f>
        <v>0.45991560816764832</v>
      </c>
      <c r="J1674" s="125">
        <f>VLOOKUP($A1674,'Supporting Data'!$A$2:$BH$1679,8,FALSE)</f>
        <v>88.114021301269531</v>
      </c>
      <c r="K1674" s="128">
        <f>VLOOKUP($A1674,'Supporting Data'!$A$2:$BH$1679,49,FALSE)</f>
        <v>0.25093632936477661</v>
      </c>
      <c r="L1674" s="125">
        <f>VLOOKUP($A1674,'Supporting Data'!$A$2:$BH$1679,26,FALSE)</f>
        <v>91.868743896484375</v>
      </c>
      <c r="M1674" s="125">
        <f>VLOOKUP($A1674,'Supporting Data'!$A$2:$BH$1679,53,FALSE)</f>
        <v>99.021949768066406</v>
      </c>
    </row>
    <row r="1675" spans="1:13" x14ac:dyDescent="0.3">
      <c r="A1675" s="4">
        <v>240903070</v>
      </c>
      <c r="B1675" s="3" t="s">
        <v>106</v>
      </c>
      <c r="C1675" s="3" t="s">
        <v>837</v>
      </c>
      <c r="D1675" s="125">
        <f>VLOOKUP($A1675,'Supporting Data'!$A$2:$BH$1679,5,FALSE)</f>
        <v>84.222221374511719</v>
      </c>
      <c r="E1675" s="128">
        <f>VLOOKUP($A1675,'Supporting Data'!$A$2:$BH$1679,16,FALSE)</f>
        <v>0.53542232513427734</v>
      </c>
      <c r="F1675" s="125">
        <f>VLOOKUP($A1675,'Supporting Data'!$A$2:$BH$1679,7,FALSE)</f>
        <v>79.094017028808594</v>
      </c>
      <c r="G1675" s="128">
        <f>VLOOKUP($A1675,'Supporting Data'!$A$2:$BH$1679,49,FALSE)</f>
        <v>0.17894737422466281</v>
      </c>
      <c r="H1675" s="125">
        <f>VLOOKUP($A1675,'Supporting Data'!$A$2:$BH$1679,6,FALSE)</f>
        <v>86.081680297851563</v>
      </c>
      <c r="I1675" s="128">
        <f>VLOOKUP($A1675,'Supporting Data'!$A$2:$BH$1679,22,FALSE)</f>
        <v>0.34210526943206793</v>
      </c>
      <c r="J1675" s="125">
        <f>VLOOKUP($A1675,'Supporting Data'!$A$2:$BH$1679,8,FALSE)</f>
        <v>81.422325134277344</v>
      </c>
      <c r="K1675" s="128">
        <f>VLOOKUP($A1675,'Supporting Data'!$A$2:$BH$1679,49,FALSE)</f>
        <v>0.17894737422466281</v>
      </c>
      <c r="L1675" s="125">
        <f>VLOOKUP($A1675,'Supporting Data'!$A$2:$BH$1679,26,FALSE)</f>
        <v>83.108085632324219</v>
      </c>
      <c r="M1675" s="125">
        <f>VLOOKUP($A1675,'Supporting Data'!$A$2:$BH$1679,53,FALSE)</f>
        <v>83.990089416503906</v>
      </c>
    </row>
    <row r="1676" spans="1:13" x14ac:dyDescent="0.3">
      <c r="A1676" s="4">
        <v>240904180</v>
      </c>
      <c r="B1676" s="3" t="s">
        <v>106</v>
      </c>
      <c r="C1676" s="3" t="s">
        <v>847</v>
      </c>
      <c r="D1676" s="125">
        <f>VLOOKUP($A1676,'Supporting Data'!$A$2:$BH$1679,5,FALSE)</f>
        <v>81.881278991699219</v>
      </c>
      <c r="E1676" s="128">
        <f>VLOOKUP($A1676,'Supporting Data'!$A$2:$BH$1679,16,FALSE)</f>
        <v>0.59782606363296509</v>
      </c>
      <c r="F1676" s="125">
        <f>VLOOKUP($A1676,'Supporting Data'!$A$2:$BH$1679,7,FALSE)</f>
        <v>79.108047485351563</v>
      </c>
      <c r="G1676" s="128">
        <f>VLOOKUP($A1676,'Supporting Data'!$A$2:$BH$1679,49,FALSE)</f>
        <v>0.28735631704330439</v>
      </c>
      <c r="H1676" s="125">
        <f>VLOOKUP($A1676,'Supporting Data'!$A$2:$BH$1679,6,FALSE)</f>
        <v>83.581558227539063</v>
      </c>
      <c r="I1676" s="128">
        <f>VLOOKUP($A1676,'Supporting Data'!$A$2:$BH$1679,22,FALSE)</f>
        <v>0.42528736591339111</v>
      </c>
      <c r="J1676" s="125">
        <f>VLOOKUP($A1676,'Supporting Data'!$A$2:$BH$1679,8,FALSE)</f>
        <v>82.256309509277344</v>
      </c>
      <c r="K1676" s="128">
        <f>VLOOKUP($A1676,'Supporting Data'!$A$2:$BH$1679,49,FALSE)</f>
        <v>0.28735631704330439</v>
      </c>
      <c r="L1676" s="125">
        <f>VLOOKUP($A1676,'Supporting Data'!$A$2:$BH$1679,26,FALSE)</f>
        <v>82.50390625</v>
      </c>
      <c r="M1676" s="125">
        <f>VLOOKUP($A1676,'Supporting Data'!$A$2:$BH$1679,53,FALSE)</f>
        <v>82.134307861328125</v>
      </c>
    </row>
    <row r="1677" spans="1:13" x14ac:dyDescent="0.3">
      <c r="A1677" s="4">
        <v>391414320</v>
      </c>
      <c r="B1677" s="3" t="s">
        <v>175</v>
      </c>
      <c r="C1677" s="3" t="s">
        <v>1047</v>
      </c>
      <c r="D1677" s="125">
        <f>VLOOKUP($A1677,'Supporting Data'!$A$2:$BH$1679,5,FALSE)</f>
        <v>84.135002136230469</v>
      </c>
      <c r="E1677" s="128">
        <f>VLOOKUP($A1677,'Supporting Data'!$A$2:$BH$1679,16,FALSE)</f>
        <v>0.4228571355342865</v>
      </c>
      <c r="F1677" s="125">
        <f>VLOOKUP($A1677,'Supporting Data'!$A$2:$BH$1679,7,FALSE)</f>
        <v>81.600830078125</v>
      </c>
      <c r="G1677" s="128">
        <f>VLOOKUP($A1677,'Supporting Data'!$A$2:$BH$1679,49,FALSE)</f>
        <v>0.22018349170684809</v>
      </c>
      <c r="H1677" s="125">
        <f>VLOOKUP($A1677,'Supporting Data'!$A$2:$BH$1679,6,FALSE)</f>
        <v>82.565643310546875</v>
      </c>
      <c r="I1677" s="128">
        <f>VLOOKUP($A1677,'Supporting Data'!$A$2:$BH$1679,22,FALSE)</f>
        <v>0.3486238420009613</v>
      </c>
      <c r="J1677" s="125">
        <f>VLOOKUP($A1677,'Supporting Data'!$A$2:$BH$1679,8,FALSE)</f>
        <v>81.275733947753906</v>
      </c>
      <c r="K1677" s="128">
        <f>VLOOKUP($A1677,'Supporting Data'!$A$2:$BH$1679,49,FALSE)</f>
        <v>0.22018349170684809</v>
      </c>
      <c r="L1677" s="125">
        <f>VLOOKUP($A1677,'Supporting Data'!$A$2:$BH$1679,26,FALSE)</f>
        <v>87.941551208496094</v>
      </c>
      <c r="M1677" s="125">
        <f>VLOOKUP($A1677,'Supporting Data'!$A$2:$BH$1679,53,FALSE)</f>
        <v>82.381744384765625</v>
      </c>
    </row>
    <row r="1678" spans="1:13" x14ac:dyDescent="0.3">
      <c r="A1678" s="4">
        <v>240934580</v>
      </c>
      <c r="B1678" s="3" t="s">
        <v>108</v>
      </c>
      <c r="C1678" s="3" t="s">
        <v>877</v>
      </c>
      <c r="D1678" s="125">
        <f>VLOOKUP($A1678,'Supporting Data'!$A$2:$BH$1679,5,FALSE)</f>
        <v>86.713882446289063</v>
      </c>
      <c r="E1678" s="128">
        <f>VLOOKUP($A1678,'Supporting Data'!$A$2:$BH$1679,16,FALSE)</f>
        <v>0.380952388048172</v>
      </c>
      <c r="F1678" s="125">
        <f>VLOOKUP($A1678,'Supporting Data'!$A$2:$BH$1679,7,FALSE)</f>
        <v>89.743698120117188</v>
      </c>
      <c r="G1678" s="128">
        <f>VLOOKUP($A1678,'Supporting Data'!$A$2:$BH$1679,49,FALSE)</f>
        <v>0.1954022943973541</v>
      </c>
      <c r="H1678" s="125">
        <f>VLOOKUP($A1678,'Supporting Data'!$A$2:$BH$1679,6,FALSE)</f>
        <v>87.206512451171875</v>
      </c>
      <c r="I1678" s="128">
        <f>VLOOKUP($A1678,'Supporting Data'!$A$2:$BH$1679,22,FALSE)</f>
        <v>0.31034481525421143</v>
      </c>
      <c r="J1678" s="125">
        <f>VLOOKUP($A1678,'Supporting Data'!$A$2:$BH$1679,8,FALSE)</f>
        <v>92.166587829589844</v>
      </c>
      <c r="K1678" s="128">
        <f>VLOOKUP($A1678,'Supporting Data'!$A$2:$BH$1679,49,FALSE)</f>
        <v>0.1954022943973541</v>
      </c>
      <c r="L1678" s="125">
        <f>VLOOKUP($A1678,'Supporting Data'!$A$2:$BH$1679,26,FALSE)</f>
        <v>90.962471008300781</v>
      </c>
      <c r="M1678" s="125">
        <f>VLOOKUP($A1678,'Supporting Data'!$A$2:$BH$1679,53,FALSE)</f>
        <v>93.062812805175781</v>
      </c>
    </row>
    <row r="1679" spans="1:13" x14ac:dyDescent="0.3">
      <c r="A1679" s="4">
        <v>240934080</v>
      </c>
      <c r="B1679" s="3" t="s">
        <v>108</v>
      </c>
      <c r="C1679" s="3" t="s">
        <v>860</v>
      </c>
      <c r="D1679" s="125">
        <f>VLOOKUP($A1679,'Supporting Data'!$A$2:$BH$1679,5,FALSE)</f>
        <v>83.036277770996094</v>
      </c>
      <c r="E1679" s="128">
        <f>VLOOKUP($A1679,'Supporting Data'!$A$2:$BH$1679,16,FALSE)</f>
        <v>0.64435148239135742</v>
      </c>
      <c r="F1679" s="125">
        <f>VLOOKUP($A1679,'Supporting Data'!$A$2:$BH$1679,7,FALSE)</f>
        <v>79.989128112792969</v>
      </c>
      <c r="G1679" s="128">
        <f>VLOOKUP($A1679,'Supporting Data'!$A$2:$BH$1679,49,FALSE)</f>
        <v>0.42500001192092901</v>
      </c>
      <c r="H1679" s="125">
        <f>VLOOKUP($A1679,'Supporting Data'!$A$2:$BH$1679,6,FALSE)</f>
        <v>85.012184143066406</v>
      </c>
      <c r="I1679" s="128">
        <f>VLOOKUP($A1679,'Supporting Data'!$A$2:$BH$1679,22,FALSE)</f>
        <v>0.52499997615814209</v>
      </c>
      <c r="J1679" s="125">
        <f>VLOOKUP($A1679,'Supporting Data'!$A$2:$BH$1679,8,FALSE)</f>
        <v>81.173004150390625</v>
      </c>
      <c r="K1679" s="128">
        <f>VLOOKUP($A1679,'Supporting Data'!$A$2:$BH$1679,49,FALSE)</f>
        <v>0.42500001192092901</v>
      </c>
      <c r="L1679" s="125">
        <f>VLOOKUP($A1679,'Supporting Data'!$A$2:$BH$1679,26,FALSE)</f>
        <v>79.482986450195313</v>
      </c>
      <c r="M1679" s="125">
        <f>VLOOKUP($A1679,'Supporting Data'!$A$2:$BH$1679,53,FALSE)</f>
        <v>81.94873046875</v>
      </c>
    </row>
    <row r="1680" spans="1:13" x14ac:dyDescent="0.3">
      <c r="A1680" s="4">
        <v>961042050</v>
      </c>
      <c r="B1680" s="3" t="s">
        <v>455</v>
      </c>
      <c r="C1680" s="3" t="s">
        <v>1884</v>
      </c>
      <c r="D1680" s="125">
        <f>VLOOKUP($A1680,'Supporting Data'!$A$2:$BH$1679,5,FALSE)</f>
        <v>85.435432434082031</v>
      </c>
      <c r="E1680" s="128">
        <f>VLOOKUP($A1680,'Supporting Data'!$A$2:$BH$1679,16,FALSE)</f>
        <v>0.2267759591341019</v>
      </c>
      <c r="F1680" s="125">
        <f>VLOOKUP($A1680,'Supporting Data'!$A$2:$BH$1679,7,FALSE)</f>
        <v>81.114089965820313</v>
      </c>
      <c r="G1680" s="128">
        <f>VLOOKUP($A1680,'Supporting Data'!$A$2:$BH$1679,49,FALSE)</f>
        <v>0.1035422310233116</v>
      </c>
      <c r="H1680" s="125">
        <f>VLOOKUP($A1680,'Supporting Data'!$A$2:$BH$1679,6,FALSE)</f>
        <v>87.14404296875</v>
      </c>
      <c r="I1680" s="128">
        <f>VLOOKUP($A1680,'Supporting Data'!$A$2:$BH$1679,22,FALSE)</f>
        <v>0.2267759591341019</v>
      </c>
      <c r="J1680" s="125">
        <f>VLOOKUP($A1680,'Supporting Data'!$A$2:$BH$1679,8,FALSE)</f>
        <v>82.93084716796875</v>
      </c>
      <c r="K1680" s="128">
        <f>VLOOKUP($A1680,'Supporting Data'!$A$2:$BH$1679,49,FALSE)</f>
        <v>0.1035422310233116</v>
      </c>
      <c r="L1680" s="125">
        <f>VLOOKUP($A1680,'Supporting Data'!$A$2:$BH$1679,26,FALSE)</f>
        <v>88.545738220214844</v>
      </c>
      <c r="M1680" s="125">
        <f>VLOOKUP($A1680,'Supporting Data'!$A$2:$BH$1679,53,FALSE)</f>
        <v>85.990211486816406</v>
      </c>
    </row>
  </sheetData>
  <mergeCells count="9">
    <mergeCell ref="O31:AC31"/>
    <mergeCell ref="O32:T32"/>
    <mergeCell ref="W32:AC32"/>
    <mergeCell ref="O1:AC1"/>
    <mergeCell ref="O2:T2"/>
    <mergeCell ref="W2:AC2"/>
    <mergeCell ref="O16:AC16"/>
    <mergeCell ref="O17:T17"/>
    <mergeCell ref="W17:AC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23"/>
  <sheetViews>
    <sheetView zoomScale="80" zoomScaleNormal="80" workbookViewId="0">
      <pane xSplit="7" ySplit="12" topLeftCell="T735" activePane="bottomRight" state="frozen"/>
      <selection pane="topRight" activeCell="H1" sqref="H1"/>
      <selection pane="bottomLeft" activeCell="A13" sqref="A13"/>
      <selection pane="bottomRight" activeCell="T742" sqref="T742"/>
    </sheetView>
  </sheetViews>
  <sheetFormatPr defaultRowHeight="14.4" x14ac:dyDescent="0.3"/>
  <cols>
    <col min="1" max="1" width="11.88671875" bestFit="1" customWidth="1"/>
    <col min="2" max="2" width="31.6640625" bestFit="1" customWidth="1"/>
    <col min="3" max="3" width="31.88671875" bestFit="1" customWidth="1"/>
    <col min="4" max="5" width="12.5546875" bestFit="1" customWidth="1"/>
    <col min="6" max="7" width="13" bestFit="1" customWidth="1"/>
    <col min="8" max="8" width="8.88671875" bestFit="1" customWidth="1"/>
    <col min="9" max="9" width="8.5546875" bestFit="1" customWidth="1"/>
    <col min="10" max="10" width="11.33203125" bestFit="1" customWidth="1"/>
    <col min="11" max="11" width="14.88671875" bestFit="1" customWidth="1"/>
    <col min="12" max="12" width="10.88671875" bestFit="1" customWidth="1"/>
    <col min="13" max="13" width="15" bestFit="1" customWidth="1"/>
    <col min="14" max="14" width="11.88671875" bestFit="1" customWidth="1"/>
    <col min="15" max="15" width="18.6640625" bestFit="1" customWidth="1"/>
    <col min="16" max="17" width="15.5546875" bestFit="1" customWidth="1"/>
    <col min="18" max="19" width="15" bestFit="1" customWidth="1"/>
    <col min="20" max="20" width="17.6640625" bestFit="1" customWidth="1"/>
    <col min="21" max="21" width="18.6640625" bestFit="1" customWidth="1"/>
    <col min="22" max="23" width="15.5546875" bestFit="1" customWidth="1"/>
    <col min="24" max="24" width="19.109375" bestFit="1" customWidth="1"/>
    <col min="25" max="26" width="16" bestFit="1" customWidth="1"/>
    <col min="27" max="28" width="15.5546875" bestFit="1" customWidth="1"/>
    <col min="29" max="29" width="18.109375" bestFit="1" customWidth="1"/>
    <col min="30" max="30" width="19.109375" bestFit="1" customWidth="1"/>
    <col min="31" max="32" width="16" bestFit="1" customWidth="1"/>
    <col min="33" max="33" width="10.5546875" bestFit="1" customWidth="1"/>
    <col min="34" max="34" width="13" bestFit="1" customWidth="1"/>
    <col min="35" max="36" width="10.5546875" bestFit="1" customWidth="1"/>
    <col min="37" max="37" width="10.33203125" bestFit="1" customWidth="1"/>
    <col min="38" max="38" width="10.5546875" bestFit="1" customWidth="1"/>
    <col min="39" max="40" width="9.44140625" bestFit="1" customWidth="1"/>
    <col min="41" max="41" width="8.109375" bestFit="1" customWidth="1"/>
    <col min="42" max="42" width="9.44140625" bestFit="1" customWidth="1"/>
    <col min="43" max="43" width="17.33203125" bestFit="1" customWidth="1"/>
    <col min="44" max="44" width="13.44140625" bestFit="1" customWidth="1"/>
  </cols>
  <sheetData>
    <row r="1" spans="1:44" ht="97.5" customHeight="1" x14ac:dyDescent="0.3">
      <c r="A1" s="29" t="s">
        <v>3972</v>
      </c>
      <c r="B1" s="8" t="s">
        <v>3973</v>
      </c>
      <c r="C1" s="8" t="s">
        <v>3974</v>
      </c>
      <c r="D1" s="6" t="s">
        <v>3982</v>
      </c>
      <c r="E1" s="6" t="s">
        <v>3983</v>
      </c>
      <c r="F1" s="6" t="s">
        <v>3984</v>
      </c>
      <c r="G1" s="6" t="s">
        <v>3985</v>
      </c>
      <c r="H1" s="6" t="s">
        <v>3986</v>
      </c>
      <c r="I1" s="6" t="s">
        <v>3987</v>
      </c>
      <c r="J1" s="6" t="s">
        <v>3988</v>
      </c>
      <c r="K1" s="6" t="s">
        <v>3989</v>
      </c>
      <c r="L1" s="6" t="s">
        <v>3990</v>
      </c>
      <c r="M1" s="6" t="s">
        <v>3992</v>
      </c>
      <c r="N1" s="6" t="s">
        <v>3991</v>
      </c>
      <c r="O1" s="6" t="s">
        <v>3994</v>
      </c>
      <c r="P1" s="33" t="s">
        <v>4015</v>
      </c>
      <c r="Q1" s="33" t="s">
        <v>4016</v>
      </c>
      <c r="R1" s="33" t="s">
        <v>3993</v>
      </c>
      <c r="S1" s="33" t="s">
        <v>3995</v>
      </c>
      <c r="T1" s="33" t="s">
        <v>4017</v>
      </c>
      <c r="U1" s="6" t="s">
        <v>3996</v>
      </c>
      <c r="V1" s="33" t="s">
        <v>4018</v>
      </c>
      <c r="W1" s="33" t="s">
        <v>4019</v>
      </c>
      <c r="X1" s="6" t="s">
        <v>3998</v>
      </c>
      <c r="Y1" s="33" t="s">
        <v>4020</v>
      </c>
      <c r="Z1" s="33" t="s">
        <v>4021</v>
      </c>
      <c r="AA1" s="33" t="s">
        <v>3997</v>
      </c>
      <c r="AB1" s="33" t="s">
        <v>3999</v>
      </c>
      <c r="AC1" s="33" t="s">
        <v>4022</v>
      </c>
      <c r="AD1" s="6" t="s">
        <v>4000</v>
      </c>
      <c r="AE1" s="33" t="s">
        <v>4018</v>
      </c>
      <c r="AF1" s="33" t="s">
        <v>4023</v>
      </c>
      <c r="AG1" s="6" t="s">
        <v>4001</v>
      </c>
      <c r="AH1" s="6" t="s">
        <v>4002</v>
      </c>
      <c r="AI1" s="6" t="s">
        <v>4003</v>
      </c>
      <c r="AJ1" s="6" t="s">
        <v>4004</v>
      </c>
      <c r="AK1" s="6" t="s">
        <v>4005</v>
      </c>
      <c r="AL1" s="6" t="s">
        <v>4006</v>
      </c>
      <c r="AM1" s="6" t="s">
        <v>4007</v>
      </c>
      <c r="AN1" s="6" t="s">
        <v>4008</v>
      </c>
      <c r="AO1" s="6" t="s">
        <v>4009</v>
      </c>
      <c r="AP1" s="6" t="s">
        <v>4010</v>
      </c>
      <c r="AQ1" s="6" t="s">
        <v>4011</v>
      </c>
      <c r="AR1" s="6" t="s">
        <v>4012</v>
      </c>
    </row>
    <row r="2" spans="1:44" s="80" customFormat="1" x14ac:dyDescent="0.3">
      <c r="A2" s="78" t="s">
        <v>4013</v>
      </c>
      <c r="B2" s="18">
        <v>252</v>
      </c>
      <c r="C2" s="21">
        <v>1011</v>
      </c>
      <c r="D2" s="22">
        <v>85</v>
      </c>
      <c r="E2" s="22">
        <v>85</v>
      </c>
      <c r="F2" s="22">
        <v>85</v>
      </c>
      <c r="G2" s="22">
        <v>85</v>
      </c>
      <c r="H2" s="79">
        <f>SUM(H13:H1639)</f>
        <v>340242</v>
      </c>
      <c r="I2" s="27" t="s">
        <v>4014</v>
      </c>
      <c r="J2" s="27" t="s">
        <v>4014</v>
      </c>
      <c r="K2" s="27" t="s">
        <v>4014</v>
      </c>
      <c r="L2" s="27" t="s">
        <v>4014</v>
      </c>
      <c r="M2" s="27" t="s">
        <v>4014</v>
      </c>
      <c r="N2" s="27" t="s">
        <v>4014</v>
      </c>
      <c r="O2" s="86">
        <v>0.45400000000000001</v>
      </c>
      <c r="P2" s="22">
        <v>50</v>
      </c>
      <c r="Q2" s="84">
        <v>335.2</v>
      </c>
      <c r="R2" s="95">
        <f>SUM(R3:R11)</f>
        <v>206106</v>
      </c>
      <c r="S2" s="95">
        <f>SUM(S3:S11)</f>
        <v>123747</v>
      </c>
      <c r="T2" s="86">
        <f>S2/R2</f>
        <v>0.60040464615295042</v>
      </c>
      <c r="U2" s="90">
        <v>0.317</v>
      </c>
      <c r="V2" s="22">
        <v>50</v>
      </c>
      <c r="W2" s="22">
        <v>301.5</v>
      </c>
      <c r="X2" s="86">
        <v>0.38700000000000001</v>
      </c>
      <c r="Y2" s="22">
        <v>50</v>
      </c>
      <c r="Z2" s="22">
        <v>307.10000000000002</v>
      </c>
      <c r="AA2" s="21">
        <f>SUM(AA3:AA11)</f>
        <v>206305</v>
      </c>
      <c r="AB2" s="21">
        <f>SUM(AB3:AB11)</f>
        <v>123936</v>
      </c>
      <c r="AC2" s="86">
        <f>AB2/AA2</f>
        <v>0.6007416204163738</v>
      </c>
      <c r="AD2" s="86">
        <v>0.252</v>
      </c>
      <c r="AE2" s="22">
        <v>50</v>
      </c>
      <c r="AF2" s="22">
        <v>268.3</v>
      </c>
      <c r="AG2" s="86">
        <v>0.14899999999999999</v>
      </c>
      <c r="AH2" s="86">
        <v>7.1999999999999995E-2</v>
      </c>
      <c r="AI2" s="86">
        <v>0.02</v>
      </c>
      <c r="AJ2" s="86">
        <v>0.68877999999999995</v>
      </c>
      <c r="AK2" s="86">
        <v>5.5599999999999997E-2</v>
      </c>
      <c r="AL2" s="86">
        <v>1.3599999999999999E-2</v>
      </c>
      <c r="AM2" s="86">
        <v>5.2200000000000003E-2</v>
      </c>
      <c r="AN2" s="86">
        <v>0.1346</v>
      </c>
      <c r="AO2" s="86">
        <v>0.42199999999999999</v>
      </c>
      <c r="AP2" s="98">
        <v>147</v>
      </c>
      <c r="AQ2" s="91">
        <v>10575.91</v>
      </c>
      <c r="AR2" s="91">
        <v>11743</v>
      </c>
    </row>
    <row r="3" spans="1:44" s="80" customFormat="1" x14ac:dyDescent="0.3">
      <c r="A3" s="81" t="s">
        <v>3915</v>
      </c>
      <c r="B3" s="19">
        <v>34</v>
      </c>
      <c r="C3" s="19">
        <v>248</v>
      </c>
      <c r="D3" s="23">
        <v>84.1</v>
      </c>
      <c r="E3" s="23">
        <v>84</v>
      </c>
      <c r="F3" s="23">
        <v>83</v>
      </c>
      <c r="G3" s="23">
        <v>83</v>
      </c>
      <c r="H3" s="82">
        <f>SUMIF($L$13:$L$1691,"St. Louis",H$13:H$1691)</f>
        <v>101079</v>
      </c>
      <c r="I3" s="28" t="s">
        <v>4014</v>
      </c>
      <c r="J3" s="28" t="s">
        <v>4014</v>
      </c>
      <c r="K3" s="28" t="s">
        <v>4014</v>
      </c>
      <c r="L3" s="28" t="s">
        <v>4014</v>
      </c>
      <c r="M3" s="28" t="s">
        <v>4014</v>
      </c>
      <c r="N3" s="28" t="s">
        <v>4014</v>
      </c>
      <c r="O3" s="87">
        <v>0.46300000000000002</v>
      </c>
      <c r="P3" s="23">
        <v>49.84</v>
      </c>
      <c r="Q3" s="85">
        <v>344.3</v>
      </c>
      <c r="R3" s="96">
        <v>56953</v>
      </c>
      <c r="S3" s="96">
        <v>31963</v>
      </c>
      <c r="T3" s="87">
        <f>S3/R3</f>
        <v>0.56121714396080979</v>
      </c>
      <c r="U3" s="88">
        <v>0.28000000000000003</v>
      </c>
      <c r="V3" s="23">
        <v>49.64</v>
      </c>
      <c r="W3" s="23">
        <v>299.10000000000002</v>
      </c>
      <c r="X3" s="87">
        <v>0.38300000000000001</v>
      </c>
      <c r="Y3" s="23">
        <v>49.1</v>
      </c>
      <c r="Z3" s="23">
        <v>316</v>
      </c>
      <c r="AA3" s="101">
        <v>57000</v>
      </c>
      <c r="AB3" s="101">
        <v>32014</v>
      </c>
      <c r="AC3" s="87">
        <f>AB3/AA3</f>
        <v>0.56164912280701751</v>
      </c>
      <c r="AD3" s="87">
        <v>0.20200000000000001</v>
      </c>
      <c r="AE3" s="23">
        <v>49</v>
      </c>
      <c r="AF3" s="23">
        <v>260.8</v>
      </c>
      <c r="AG3" s="87">
        <v>0.26450000000000001</v>
      </c>
      <c r="AH3" s="87">
        <v>5.169E-2</v>
      </c>
      <c r="AI3" s="87">
        <v>4.3499999999999997E-2</v>
      </c>
      <c r="AJ3" s="87">
        <v>0.58399999999999996</v>
      </c>
      <c r="AK3" s="87">
        <v>4.9855999999999998E-2</v>
      </c>
      <c r="AL3" s="87">
        <v>6.0000000000000001E-3</v>
      </c>
      <c r="AM3" s="87">
        <v>0.06</v>
      </c>
      <c r="AN3" s="87">
        <v>0.14199999999999999</v>
      </c>
      <c r="AO3" s="87">
        <v>0.31585999999999997</v>
      </c>
      <c r="AP3" s="99">
        <v>63</v>
      </c>
      <c r="AQ3" s="92">
        <v>12030.688</v>
      </c>
      <c r="AR3" s="92">
        <v>12737.3</v>
      </c>
    </row>
    <row r="4" spans="1:44" s="80" customFormat="1" x14ac:dyDescent="0.3">
      <c r="A4" s="81" t="s">
        <v>3914</v>
      </c>
      <c r="B4" s="19">
        <v>24</v>
      </c>
      <c r="C4" s="19">
        <v>198</v>
      </c>
      <c r="D4" s="23">
        <v>85</v>
      </c>
      <c r="E4" s="23">
        <v>85.7</v>
      </c>
      <c r="F4" s="23">
        <v>84.9</v>
      </c>
      <c r="G4" s="23">
        <v>85.6</v>
      </c>
      <c r="H4" s="82">
        <f>SUMIF($L$13:$L$1691,"Kansas City",H$13:H$1691)</f>
        <v>77529</v>
      </c>
      <c r="I4" s="28" t="s">
        <v>4014</v>
      </c>
      <c r="J4" s="28" t="s">
        <v>4014</v>
      </c>
      <c r="K4" s="28" t="s">
        <v>4014</v>
      </c>
      <c r="L4" s="28" t="s">
        <v>4014</v>
      </c>
      <c r="M4" s="28" t="s">
        <v>4014</v>
      </c>
      <c r="N4" s="28" t="s">
        <v>4014</v>
      </c>
      <c r="O4" s="87">
        <v>0.443</v>
      </c>
      <c r="P4" s="23">
        <v>50.22</v>
      </c>
      <c r="Q4" s="85">
        <v>333</v>
      </c>
      <c r="R4" s="96">
        <v>43810</v>
      </c>
      <c r="S4" s="96">
        <v>25627</v>
      </c>
      <c r="T4" s="87">
        <f t="shared" ref="T4:T11" si="0">S4/R4</f>
        <v>0.58495777219812828</v>
      </c>
      <c r="U4" s="88">
        <v>0.28299999999999997</v>
      </c>
      <c r="V4" s="23">
        <v>50.15</v>
      </c>
      <c r="W4" s="23">
        <v>297.8</v>
      </c>
      <c r="X4" s="87">
        <v>0.376</v>
      </c>
      <c r="Y4" s="23">
        <v>50.2</v>
      </c>
      <c r="Z4" s="23">
        <v>309.10000000000002</v>
      </c>
      <c r="AA4" s="101">
        <v>43885</v>
      </c>
      <c r="AB4" s="101">
        <v>25681</v>
      </c>
      <c r="AC4" s="87">
        <f t="shared" ref="AC4:AC11" si="1">AB4/AA4</f>
        <v>0.58518856101173522</v>
      </c>
      <c r="AD4" s="87">
        <v>0.214</v>
      </c>
      <c r="AE4" s="23">
        <v>50.128</v>
      </c>
      <c r="AF4" s="23">
        <v>265.89999999999998</v>
      </c>
      <c r="AG4" s="87">
        <v>0.20580000000000001</v>
      </c>
      <c r="AH4" s="87">
        <v>0.12859999999999999</v>
      </c>
      <c r="AI4" s="87">
        <v>1.4999999999999999E-2</v>
      </c>
      <c r="AJ4" s="87">
        <v>0.56379999999999997</v>
      </c>
      <c r="AK4" s="87">
        <v>7.1169999999999997E-2</v>
      </c>
      <c r="AL4" s="87">
        <v>1.546E-2</v>
      </c>
      <c r="AM4" s="87">
        <v>7.5999999999999998E-2</v>
      </c>
      <c r="AN4" s="87">
        <v>0.109</v>
      </c>
      <c r="AO4" s="87">
        <v>0.42099999999999999</v>
      </c>
      <c r="AP4" s="99">
        <v>33</v>
      </c>
      <c r="AQ4" s="92">
        <v>11148.278</v>
      </c>
      <c r="AR4" s="92">
        <v>12480.56</v>
      </c>
    </row>
    <row r="5" spans="1:44" s="80" customFormat="1" x14ac:dyDescent="0.3">
      <c r="A5" s="81" t="s">
        <v>3907</v>
      </c>
      <c r="B5" s="19">
        <v>40</v>
      </c>
      <c r="C5" s="19">
        <v>157</v>
      </c>
      <c r="D5" s="23">
        <v>86.5</v>
      </c>
      <c r="E5" s="23">
        <v>86.4</v>
      </c>
      <c r="F5" s="23">
        <v>86.3</v>
      </c>
      <c r="G5" s="23">
        <v>86</v>
      </c>
      <c r="H5" s="82">
        <f>SUMIF($L$13:$L$1691,"Southwestern",H$13:H$1691)</f>
        <v>50207</v>
      </c>
      <c r="I5" s="28" t="s">
        <v>4014</v>
      </c>
      <c r="J5" s="28" t="s">
        <v>4014</v>
      </c>
      <c r="K5" s="28" t="s">
        <v>4014</v>
      </c>
      <c r="L5" s="28" t="s">
        <v>4014</v>
      </c>
      <c r="M5" s="28" t="s">
        <v>4014</v>
      </c>
      <c r="N5" s="28" t="s">
        <v>4014</v>
      </c>
      <c r="O5" s="88">
        <v>0.48499999999999999</v>
      </c>
      <c r="P5" s="23">
        <v>50.747</v>
      </c>
      <c r="Q5" s="85">
        <v>337.1</v>
      </c>
      <c r="R5" s="96">
        <v>34704</v>
      </c>
      <c r="S5" s="96">
        <v>20862</v>
      </c>
      <c r="T5" s="87">
        <f t="shared" si="0"/>
        <v>0.60114107883817425</v>
      </c>
      <c r="U5" s="88">
        <v>0.36</v>
      </c>
      <c r="V5" s="23">
        <v>50.66</v>
      </c>
      <c r="W5" s="23">
        <v>311</v>
      </c>
      <c r="X5" s="87">
        <v>0.42099999999999999</v>
      </c>
      <c r="Y5" s="23">
        <v>50.98</v>
      </c>
      <c r="Z5" s="23">
        <v>308.5</v>
      </c>
      <c r="AA5" s="101">
        <v>34734</v>
      </c>
      <c r="AB5" s="101">
        <v>20893</v>
      </c>
      <c r="AC5" s="87">
        <f t="shared" si="1"/>
        <v>0.60151436632694188</v>
      </c>
      <c r="AD5" s="87">
        <v>0.29899999999999999</v>
      </c>
      <c r="AE5" s="23">
        <v>50.887</v>
      </c>
      <c r="AF5" s="23">
        <v>280</v>
      </c>
      <c r="AG5" s="87">
        <v>2.3300000000000001E-2</v>
      </c>
      <c r="AH5" s="87">
        <v>8.6999999999999994E-2</v>
      </c>
      <c r="AI5" s="87">
        <v>1.0699999999999999E-2</v>
      </c>
      <c r="AJ5" s="87">
        <v>0.80518000000000001</v>
      </c>
      <c r="AK5" s="87">
        <v>5.0299999999999997E-2</v>
      </c>
      <c r="AL5" s="87">
        <v>2.3300000000000001E-2</v>
      </c>
      <c r="AM5" s="87">
        <v>5.8500000000000003E-2</v>
      </c>
      <c r="AN5" s="87">
        <v>0.14080000000000001</v>
      </c>
      <c r="AO5" s="87">
        <v>0.52280000000000004</v>
      </c>
      <c r="AP5" s="99">
        <v>4</v>
      </c>
      <c r="AQ5" s="92">
        <v>8707.8799999999992</v>
      </c>
      <c r="AR5" s="92">
        <v>10097.459000000001</v>
      </c>
    </row>
    <row r="6" spans="1:44" s="80" customFormat="1" x14ac:dyDescent="0.3">
      <c r="A6" s="81" t="s">
        <v>3909</v>
      </c>
      <c r="B6" s="19">
        <v>35</v>
      </c>
      <c r="C6" s="19">
        <v>97</v>
      </c>
      <c r="D6" s="23">
        <v>85.5</v>
      </c>
      <c r="E6" s="23">
        <v>85.6</v>
      </c>
      <c r="F6" s="23">
        <v>86.3</v>
      </c>
      <c r="G6" s="23">
        <v>85.7</v>
      </c>
      <c r="H6" s="82">
        <f>SUMIF($L$13:$L$1691,"Central",H$13:H$1691)</f>
        <v>30672</v>
      </c>
      <c r="I6" s="28" t="s">
        <v>4014</v>
      </c>
      <c r="J6" s="28" t="s">
        <v>4014</v>
      </c>
      <c r="K6" s="28" t="s">
        <v>4014</v>
      </c>
      <c r="L6" s="28" t="s">
        <v>4014</v>
      </c>
      <c r="M6" s="28" t="s">
        <v>4014</v>
      </c>
      <c r="N6" s="28" t="s">
        <v>4014</v>
      </c>
      <c r="O6" s="88">
        <v>0.44800000000000001</v>
      </c>
      <c r="P6" s="23">
        <v>50.2</v>
      </c>
      <c r="Q6" s="85">
        <v>327.10000000000002</v>
      </c>
      <c r="R6" s="96">
        <v>18270</v>
      </c>
      <c r="S6" s="96">
        <v>10824</v>
      </c>
      <c r="T6" s="87">
        <f t="shared" si="0"/>
        <v>0.5924466338259442</v>
      </c>
      <c r="U6" s="88">
        <v>0.31900000000000001</v>
      </c>
      <c r="V6" s="23">
        <v>49.979799999999997</v>
      </c>
      <c r="W6" s="23">
        <v>291.39999999999998</v>
      </c>
      <c r="X6" s="87">
        <v>0.379</v>
      </c>
      <c r="Y6" s="23">
        <v>50.7</v>
      </c>
      <c r="Z6" s="23">
        <v>293.10000000000002</v>
      </c>
      <c r="AA6" s="101">
        <v>18295</v>
      </c>
      <c r="AB6" s="101">
        <v>10852</v>
      </c>
      <c r="AC6" s="87">
        <f t="shared" si="1"/>
        <v>0.59316753211259909</v>
      </c>
      <c r="AD6" s="87">
        <v>0.255</v>
      </c>
      <c r="AE6" s="23">
        <v>50.244999999999997</v>
      </c>
      <c r="AF6" s="23">
        <v>257.3</v>
      </c>
      <c r="AG6" s="87">
        <v>8.7999999999999995E-2</v>
      </c>
      <c r="AH6" s="87">
        <v>4.9799999999999997E-2</v>
      </c>
      <c r="AI6" s="87">
        <v>1.66E-2</v>
      </c>
      <c r="AJ6" s="87">
        <v>0.76400000000000001</v>
      </c>
      <c r="AK6" s="87">
        <v>7.0800000000000002E-2</v>
      </c>
      <c r="AL6" s="87">
        <v>1.0200000000000001E-2</v>
      </c>
      <c r="AM6" s="87">
        <v>3.5999999999999997E-2</v>
      </c>
      <c r="AN6" s="87">
        <v>0.1268</v>
      </c>
      <c r="AO6" s="87">
        <v>0.42579</v>
      </c>
      <c r="AP6" s="99">
        <v>3</v>
      </c>
      <c r="AQ6" s="92">
        <v>10433.52</v>
      </c>
      <c r="AR6" s="92">
        <v>11414.175999999999</v>
      </c>
    </row>
    <row r="7" spans="1:44" s="80" customFormat="1" x14ac:dyDescent="0.3">
      <c r="A7" s="81" t="s">
        <v>3910</v>
      </c>
      <c r="B7" s="19">
        <v>32</v>
      </c>
      <c r="C7" s="19">
        <v>79</v>
      </c>
      <c r="D7" s="23">
        <v>83.4</v>
      </c>
      <c r="E7" s="23">
        <v>83.5</v>
      </c>
      <c r="F7" s="23">
        <v>84.1</v>
      </c>
      <c r="G7" s="23">
        <v>84.7</v>
      </c>
      <c r="H7" s="82">
        <f>SUMIF($L$13:$L$1691,"Bootheel",H$13:H$1691)</f>
        <v>23774</v>
      </c>
      <c r="I7" s="28" t="s">
        <v>4014</v>
      </c>
      <c r="J7" s="28" t="s">
        <v>4014</v>
      </c>
      <c r="K7" s="28" t="s">
        <v>4014</v>
      </c>
      <c r="L7" s="28" t="s">
        <v>4014</v>
      </c>
      <c r="M7" s="28" t="s">
        <v>4014</v>
      </c>
      <c r="N7" s="28" t="s">
        <v>4014</v>
      </c>
      <c r="O7" s="88">
        <v>0.41699999999999998</v>
      </c>
      <c r="P7" s="23">
        <v>49.3</v>
      </c>
      <c r="Q7" s="85">
        <v>319.60000000000002</v>
      </c>
      <c r="R7" s="96">
        <v>17521</v>
      </c>
      <c r="S7" s="96">
        <v>12806</v>
      </c>
      <c r="T7" s="87">
        <f t="shared" si="0"/>
        <v>0.73089435534501457</v>
      </c>
      <c r="U7" s="88">
        <v>0.34899999999999998</v>
      </c>
      <c r="V7" s="23">
        <v>49.445779999999999</v>
      </c>
      <c r="W7" s="23">
        <v>303.89999999999998</v>
      </c>
      <c r="X7" s="87">
        <v>0.35899999999999999</v>
      </c>
      <c r="Y7" s="23">
        <v>49.3</v>
      </c>
      <c r="Z7" s="23">
        <v>294.60000000000002</v>
      </c>
      <c r="AA7" s="101">
        <v>17511</v>
      </c>
      <c r="AB7" s="101">
        <v>12797</v>
      </c>
      <c r="AC7" s="87">
        <f t="shared" si="1"/>
        <v>0.73079778424990005</v>
      </c>
      <c r="AD7" s="87">
        <v>0.29899999999999999</v>
      </c>
      <c r="AE7" s="23">
        <v>49.6</v>
      </c>
      <c r="AF7" s="23">
        <v>276.10000000000002</v>
      </c>
      <c r="AG7" s="87">
        <v>0.11985</v>
      </c>
      <c r="AH7" s="87">
        <v>3.5299999999999998E-2</v>
      </c>
      <c r="AI7" s="87">
        <v>3.8E-3</v>
      </c>
      <c r="AJ7" s="87">
        <v>0.78698000000000001</v>
      </c>
      <c r="AK7" s="87">
        <v>4.4580000000000002E-2</v>
      </c>
      <c r="AL7" s="87">
        <v>8.9999999999999993E-3</v>
      </c>
      <c r="AM7" s="87">
        <v>1.149E-2</v>
      </c>
      <c r="AN7" s="87">
        <v>0.14399999999999999</v>
      </c>
      <c r="AO7" s="87">
        <v>0.56000000000000005</v>
      </c>
      <c r="AP7" s="99">
        <v>31</v>
      </c>
      <c r="AQ7" s="92">
        <v>8865.7999999999993</v>
      </c>
      <c r="AR7" s="92">
        <v>10371.24</v>
      </c>
    </row>
    <row r="8" spans="1:44" s="80" customFormat="1" x14ac:dyDescent="0.3">
      <c r="A8" s="81" t="s">
        <v>3908</v>
      </c>
      <c r="B8" s="19">
        <v>25</v>
      </c>
      <c r="C8" s="19">
        <v>57</v>
      </c>
      <c r="D8" s="23">
        <v>84.3</v>
      </c>
      <c r="E8" s="23">
        <v>84.6</v>
      </c>
      <c r="F8" s="23">
        <v>86</v>
      </c>
      <c r="G8" s="23">
        <v>86.1</v>
      </c>
      <c r="H8" s="82">
        <f>SUMIF($L$13:$L$1691,"Western Plains",H$13:H$1691)</f>
        <v>13339</v>
      </c>
      <c r="I8" s="28" t="s">
        <v>4014</v>
      </c>
      <c r="J8" s="28" t="s">
        <v>4014</v>
      </c>
      <c r="K8" s="28" t="s">
        <v>4014</v>
      </c>
      <c r="L8" s="28" t="s">
        <v>4014</v>
      </c>
      <c r="M8" s="28" t="s">
        <v>4014</v>
      </c>
      <c r="N8" s="28" t="s">
        <v>4014</v>
      </c>
      <c r="O8" s="88">
        <v>0.42099999999999999</v>
      </c>
      <c r="P8" s="23">
        <v>49.997</v>
      </c>
      <c r="Q8" s="85">
        <v>329.3</v>
      </c>
      <c r="R8" s="96">
        <v>7958</v>
      </c>
      <c r="S8" s="96">
        <v>4802</v>
      </c>
      <c r="T8" s="87">
        <f t="shared" si="0"/>
        <v>0.60341794420708716</v>
      </c>
      <c r="U8" s="88">
        <v>0.31900000000000001</v>
      </c>
      <c r="V8" s="23">
        <v>49.99</v>
      </c>
      <c r="W8" s="23">
        <v>302.39999999999998</v>
      </c>
      <c r="X8" s="87">
        <v>0.35399999999999998</v>
      </c>
      <c r="Y8" s="23">
        <v>50.984999999999999</v>
      </c>
      <c r="Z8" s="23">
        <v>295.7</v>
      </c>
      <c r="AA8" s="101">
        <v>7963</v>
      </c>
      <c r="AB8" s="101">
        <v>4807</v>
      </c>
      <c r="AC8" s="87">
        <f t="shared" si="1"/>
        <v>0.60366695968855955</v>
      </c>
      <c r="AD8" s="87">
        <v>0.25900000000000001</v>
      </c>
      <c r="AE8" s="23">
        <v>50.9</v>
      </c>
      <c r="AF8" s="23">
        <v>265.8</v>
      </c>
      <c r="AG8" s="87">
        <v>1.9E-2</v>
      </c>
      <c r="AH8" s="87">
        <v>6.4869999999999997E-2</v>
      </c>
      <c r="AI8" s="87">
        <v>8.0000000000000004E-4</v>
      </c>
      <c r="AJ8" s="87">
        <v>8.8900000000000007E-2</v>
      </c>
      <c r="AK8" s="87">
        <v>4.5999999999999999E-2</v>
      </c>
      <c r="AL8" s="87">
        <v>1.9699999999999999E-2</v>
      </c>
      <c r="AM8" s="87">
        <v>3.5569999999999997E-2</v>
      </c>
      <c r="AN8" s="87">
        <v>0.14987700000000001</v>
      </c>
      <c r="AO8" s="87">
        <v>0.47199999999999998</v>
      </c>
      <c r="AP8" s="99">
        <v>5</v>
      </c>
      <c r="AQ8" s="92">
        <v>9827.2000000000007</v>
      </c>
      <c r="AR8" s="92">
        <v>11292.58</v>
      </c>
    </row>
    <row r="9" spans="1:44" s="80" customFormat="1" x14ac:dyDescent="0.3">
      <c r="A9" s="81" t="s">
        <v>3913</v>
      </c>
      <c r="B9" s="19">
        <v>19</v>
      </c>
      <c r="C9" s="19">
        <v>60</v>
      </c>
      <c r="D9" s="23">
        <v>85.4</v>
      </c>
      <c r="E9" s="23">
        <v>85.9</v>
      </c>
      <c r="F9" s="23">
        <v>85.1</v>
      </c>
      <c r="G9" s="23">
        <v>85.6</v>
      </c>
      <c r="H9" s="82">
        <f>SUMIF($L$13:$L$1691,"Ozarks",H$13:H$1691)</f>
        <v>19197</v>
      </c>
      <c r="I9" s="28" t="s">
        <v>4014</v>
      </c>
      <c r="J9" s="28" t="s">
        <v>4014</v>
      </c>
      <c r="K9" s="28" t="s">
        <v>4014</v>
      </c>
      <c r="L9" s="28" t="s">
        <v>4014</v>
      </c>
      <c r="M9" s="28" t="s">
        <v>4014</v>
      </c>
      <c r="N9" s="28" t="s">
        <v>4014</v>
      </c>
      <c r="O9" s="88">
        <v>0.46700000000000003</v>
      </c>
      <c r="P9" s="23">
        <v>50</v>
      </c>
      <c r="Q9" s="85">
        <v>336</v>
      </c>
      <c r="R9" s="96">
        <v>12115</v>
      </c>
      <c r="S9" s="96">
        <v>7949</v>
      </c>
      <c r="T9" s="87">
        <f t="shared" si="0"/>
        <v>0.65612876599257119</v>
      </c>
      <c r="U9" s="88">
        <v>0.38600000000000001</v>
      </c>
      <c r="V9" s="23">
        <v>49.9</v>
      </c>
      <c r="W9" s="23">
        <v>311.2</v>
      </c>
      <c r="X9" s="87">
        <v>0.40899999999999997</v>
      </c>
      <c r="Y9" s="23">
        <v>50.13</v>
      </c>
      <c r="Z9" s="23">
        <v>308.2</v>
      </c>
      <c r="AA9" s="101">
        <v>12123</v>
      </c>
      <c r="AB9" s="101">
        <v>7957</v>
      </c>
      <c r="AC9" s="87">
        <f t="shared" si="1"/>
        <v>0.65635568753608842</v>
      </c>
      <c r="AD9" s="87">
        <v>0.32800000000000001</v>
      </c>
      <c r="AE9" s="23">
        <v>50.18</v>
      </c>
      <c r="AF9" s="23">
        <v>285.7</v>
      </c>
      <c r="AG9" s="87">
        <v>2.4E-2</v>
      </c>
      <c r="AH9" s="87">
        <v>4.1500000000000002E-2</v>
      </c>
      <c r="AI9" s="87">
        <v>4.3E-3</v>
      </c>
      <c r="AJ9" s="87">
        <v>0.86599999999999999</v>
      </c>
      <c r="AK9" s="87">
        <v>4.4900000000000002E-2</v>
      </c>
      <c r="AL9" s="87">
        <v>1.9E-2</v>
      </c>
      <c r="AM9" s="87">
        <v>1.4E-2</v>
      </c>
      <c r="AN9" s="87">
        <v>0.16800000000000001</v>
      </c>
      <c r="AO9" s="87">
        <v>0.47660000000000002</v>
      </c>
      <c r="AP9" s="99">
        <v>6</v>
      </c>
      <c r="AQ9" s="92">
        <v>9572.89</v>
      </c>
      <c r="AR9" s="92">
        <v>11043.668</v>
      </c>
    </row>
    <row r="10" spans="1:44" s="80" customFormat="1" x14ac:dyDescent="0.3">
      <c r="A10" s="81" t="s">
        <v>3912</v>
      </c>
      <c r="B10" s="19">
        <v>26</v>
      </c>
      <c r="C10" s="19">
        <v>67</v>
      </c>
      <c r="D10" s="23">
        <v>84.2</v>
      </c>
      <c r="E10" s="23">
        <v>84.1</v>
      </c>
      <c r="F10" s="23">
        <v>86.6</v>
      </c>
      <c r="G10" s="23">
        <v>86</v>
      </c>
      <c r="H10" s="82">
        <f>SUMIF($L$13:$L$1691,"Northwestern",H$13:H$1691)</f>
        <v>13724</v>
      </c>
      <c r="I10" s="28" t="s">
        <v>4014</v>
      </c>
      <c r="J10" s="28" t="s">
        <v>4014</v>
      </c>
      <c r="K10" s="28" t="s">
        <v>4014</v>
      </c>
      <c r="L10" s="28" t="s">
        <v>4014</v>
      </c>
      <c r="M10" s="28" t="s">
        <v>4014</v>
      </c>
      <c r="N10" s="28" t="s">
        <v>4014</v>
      </c>
      <c r="O10" s="88">
        <v>0.45</v>
      </c>
      <c r="P10" s="23">
        <v>49.9</v>
      </c>
      <c r="Q10" s="85">
        <v>328</v>
      </c>
      <c r="R10" s="96">
        <v>8491</v>
      </c>
      <c r="S10" s="96">
        <v>5347</v>
      </c>
      <c r="T10" s="87">
        <f t="shared" si="0"/>
        <v>0.62972559180308563</v>
      </c>
      <c r="U10" s="88">
        <v>0.34100000000000003</v>
      </c>
      <c r="V10" s="23">
        <v>49.786999999999999</v>
      </c>
      <c r="W10" s="23">
        <v>304.5</v>
      </c>
      <c r="X10" s="87">
        <v>0.40500000000000003</v>
      </c>
      <c r="Y10" s="23">
        <v>50.86</v>
      </c>
      <c r="Z10" s="23">
        <v>296.8</v>
      </c>
      <c r="AA10" s="101">
        <v>8507</v>
      </c>
      <c r="AB10" s="101">
        <v>5365</v>
      </c>
      <c r="AC10" s="87">
        <f t="shared" si="1"/>
        <v>0.63065710591277768</v>
      </c>
      <c r="AD10" s="87">
        <v>0.30199999999999999</v>
      </c>
      <c r="AE10" s="23">
        <v>50.5</v>
      </c>
      <c r="AF10" s="23">
        <v>274</v>
      </c>
      <c r="AG10" s="87">
        <v>2.435E-2</v>
      </c>
      <c r="AH10" s="87">
        <v>4.5999999999999999E-2</v>
      </c>
      <c r="AI10" s="87">
        <v>7.0000000000000001E-3</v>
      </c>
      <c r="AJ10" s="87">
        <v>0.84370000000000001</v>
      </c>
      <c r="AK10" s="87">
        <v>5.4300000000000001E-2</v>
      </c>
      <c r="AL10" s="87">
        <v>2.4E-2</v>
      </c>
      <c r="AM10" s="87">
        <v>3.7999999999999999E-2</v>
      </c>
      <c r="AN10" s="87">
        <v>0.128</v>
      </c>
      <c r="AO10" s="87">
        <v>0.43959999999999999</v>
      </c>
      <c r="AP10" s="99">
        <v>2</v>
      </c>
      <c r="AQ10" s="92">
        <v>11523.47</v>
      </c>
      <c r="AR10" s="92">
        <v>12836.2</v>
      </c>
    </row>
    <row r="11" spans="1:44" s="80" customFormat="1" ht="15" thickBot="1" x14ac:dyDescent="0.35">
      <c r="A11" s="83" t="s">
        <v>3911</v>
      </c>
      <c r="B11" s="20">
        <v>17</v>
      </c>
      <c r="C11" s="20">
        <v>48</v>
      </c>
      <c r="D11" s="24">
        <v>84.2</v>
      </c>
      <c r="E11" s="24">
        <v>84.3</v>
      </c>
      <c r="F11" s="24">
        <v>84.8</v>
      </c>
      <c r="G11" s="24">
        <v>85.1</v>
      </c>
      <c r="H11" s="82">
        <f>SUMIF($L$13:$L$1691,"Northeastern",H$13:H$1691)</f>
        <v>10721</v>
      </c>
      <c r="I11" s="28" t="s">
        <v>4014</v>
      </c>
      <c r="J11" s="28" t="s">
        <v>4014</v>
      </c>
      <c r="K11" s="28" t="s">
        <v>4014</v>
      </c>
      <c r="L11" s="28" t="s">
        <v>4014</v>
      </c>
      <c r="M11" s="28" t="s">
        <v>4014</v>
      </c>
      <c r="N11" s="28" t="s">
        <v>4014</v>
      </c>
      <c r="O11" s="89">
        <v>0.432</v>
      </c>
      <c r="P11" s="24">
        <v>49.7</v>
      </c>
      <c r="Q11" s="85">
        <v>334.5</v>
      </c>
      <c r="R11" s="97">
        <v>6284</v>
      </c>
      <c r="S11" s="96">
        <v>3567</v>
      </c>
      <c r="T11" s="87">
        <f t="shared" si="0"/>
        <v>0.56763208147676636</v>
      </c>
      <c r="U11" s="89">
        <v>0.308</v>
      </c>
      <c r="V11" s="24">
        <v>49.7</v>
      </c>
      <c r="W11" s="24">
        <v>303.3</v>
      </c>
      <c r="X11" s="94">
        <v>0.38600000000000001</v>
      </c>
      <c r="Y11" s="24">
        <v>49.984999999999999</v>
      </c>
      <c r="Z11" s="24">
        <v>305.89999999999998</v>
      </c>
      <c r="AA11" s="102">
        <v>6287</v>
      </c>
      <c r="AB11" s="102">
        <v>3570</v>
      </c>
      <c r="AC11" s="87">
        <f t="shared" si="1"/>
        <v>0.56783839669158587</v>
      </c>
      <c r="AD11" s="94">
        <v>0.25700000000000001</v>
      </c>
      <c r="AE11" s="24">
        <v>50.12</v>
      </c>
      <c r="AF11" s="24">
        <v>262.2</v>
      </c>
      <c r="AG11" s="94">
        <v>2.7900000000000001E-2</v>
      </c>
      <c r="AH11" s="94">
        <v>3.4849999999999999E-2</v>
      </c>
      <c r="AI11" s="94">
        <v>1.8600000000000001E-3</v>
      </c>
      <c r="AJ11" s="94">
        <v>0.88460000000000005</v>
      </c>
      <c r="AK11" s="94">
        <v>3.6499999999999998E-2</v>
      </c>
      <c r="AL11" s="94">
        <v>1.4E-2</v>
      </c>
      <c r="AM11" s="94">
        <v>1.6670000000000001E-2</v>
      </c>
      <c r="AN11" s="94">
        <v>0.14998800000000001</v>
      </c>
      <c r="AO11" s="94">
        <v>0.46889999999999998</v>
      </c>
      <c r="AP11" s="100">
        <v>0</v>
      </c>
      <c r="AQ11" s="93">
        <v>10730.97</v>
      </c>
      <c r="AR11" s="93">
        <v>11751.594999999999</v>
      </c>
    </row>
    <row r="12" spans="1:44" ht="15" thickBot="1" x14ac:dyDescent="0.35">
      <c r="A12" s="12" t="s">
        <v>0</v>
      </c>
      <c r="B12" s="12" t="s">
        <v>1</v>
      </c>
      <c r="C12" s="12" t="s">
        <v>550</v>
      </c>
      <c r="D12" s="13" t="s">
        <v>3975</v>
      </c>
      <c r="E12" s="13" t="s">
        <v>4043</v>
      </c>
      <c r="F12" s="13" t="s">
        <v>2112</v>
      </c>
      <c r="G12" s="13" t="s">
        <v>2113</v>
      </c>
      <c r="H12" s="12" t="s">
        <v>3782</v>
      </c>
      <c r="I12" s="12" t="s">
        <v>2114</v>
      </c>
      <c r="J12" s="12" t="s">
        <v>2115</v>
      </c>
      <c r="K12" s="12" t="s">
        <v>3795</v>
      </c>
      <c r="L12" s="12" t="s">
        <v>2116</v>
      </c>
      <c r="M12" s="12" t="s">
        <v>2117</v>
      </c>
      <c r="N12" s="12" t="s">
        <v>3920</v>
      </c>
      <c r="O12" s="12" t="s">
        <v>3977</v>
      </c>
      <c r="P12" s="12" t="s">
        <v>4734</v>
      </c>
      <c r="Q12" s="12" t="s">
        <v>4735</v>
      </c>
      <c r="R12" s="12" t="s">
        <v>3976</v>
      </c>
      <c r="S12" s="12" t="s">
        <v>3978</v>
      </c>
      <c r="T12" s="12" t="s">
        <v>4736</v>
      </c>
      <c r="U12" s="12" t="s">
        <v>3979</v>
      </c>
      <c r="V12" s="12" t="s">
        <v>4737</v>
      </c>
      <c r="W12" s="12" t="s">
        <v>4738</v>
      </c>
      <c r="X12" s="12" t="s">
        <v>2118</v>
      </c>
      <c r="Y12" s="12" t="s">
        <v>2119</v>
      </c>
      <c r="Z12" s="12" t="s">
        <v>2120</v>
      </c>
      <c r="AA12" s="12" t="s">
        <v>2121</v>
      </c>
      <c r="AB12" s="12" t="s">
        <v>2122</v>
      </c>
      <c r="AC12" s="12" t="s">
        <v>2123</v>
      </c>
      <c r="AD12" s="12" t="s">
        <v>2124</v>
      </c>
      <c r="AE12" s="12" t="s">
        <v>2125</v>
      </c>
      <c r="AF12" s="12" t="s">
        <v>2126</v>
      </c>
      <c r="AG12" s="12" t="s">
        <v>3783</v>
      </c>
      <c r="AH12" s="12" t="s">
        <v>3784</v>
      </c>
      <c r="AI12" s="12" t="s">
        <v>3785</v>
      </c>
      <c r="AJ12" s="12" t="s">
        <v>3786</v>
      </c>
      <c r="AK12" s="12" t="s">
        <v>3787</v>
      </c>
      <c r="AL12" s="12" t="s">
        <v>3788</v>
      </c>
      <c r="AM12" s="12" t="s">
        <v>3789</v>
      </c>
      <c r="AN12" s="12" t="s">
        <v>3790</v>
      </c>
      <c r="AO12" s="12" t="s">
        <v>3791</v>
      </c>
      <c r="AP12" s="12" t="s">
        <v>2127</v>
      </c>
      <c r="AQ12" s="12" t="s">
        <v>2128</v>
      </c>
      <c r="AR12" s="12" t="s">
        <v>2129</v>
      </c>
    </row>
    <row r="13" spans="1:44" x14ac:dyDescent="0.3">
      <c r="A13" s="4">
        <v>489146940</v>
      </c>
      <c r="B13" s="3" t="s">
        <v>236</v>
      </c>
      <c r="C13" s="3" t="s">
        <v>1274</v>
      </c>
      <c r="D13" s="14">
        <v>83.3328857421875</v>
      </c>
      <c r="E13" s="14">
        <v>78.586669921875</v>
      </c>
      <c r="F13" s="14">
        <v>75.331024169921875</v>
      </c>
      <c r="G13" s="14">
        <v>76.805458068847656</v>
      </c>
      <c r="H13" s="5">
        <v>493</v>
      </c>
      <c r="I13" s="15" t="s">
        <v>3981</v>
      </c>
      <c r="J13" s="15">
        <v>5</v>
      </c>
      <c r="K13" s="3" t="s">
        <v>3879</v>
      </c>
      <c r="L13" s="3" t="s">
        <v>3914</v>
      </c>
      <c r="M13" s="3" t="s">
        <v>3919</v>
      </c>
      <c r="N13" s="3" t="s">
        <v>3924</v>
      </c>
      <c r="O13" s="17">
        <v>0.63636362552642822</v>
      </c>
      <c r="P13" s="32">
        <v>49.405600710000002</v>
      </c>
      <c r="Q13" s="32">
        <v>379.42584228515631</v>
      </c>
      <c r="R13" s="5">
        <v>303</v>
      </c>
      <c r="S13" s="5">
        <v>115</v>
      </c>
      <c r="T13" s="16">
        <v>0.37953794002532959</v>
      </c>
      <c r="U13" s="17">
        <v>0.40740740299224848</v>
      </c>
      <c r="V13" s="32">
        <v>47.385480630000004</v>
      </c>
      <c r="W13" s="32">
        <v>334.56790161132813</v>
      </c>
      <c r="X13" s="17">
        <v>0.3349282443523407</v>
      </c>
      <c r="Y13" s="32">
        <v>44.340708859999999</v>
      </c>
      <c r="Z13" s="32">
        <v>289.47369384765631</v>
      </c>
      <c r="AA13" s="5">
        <v>302</v>
      </c>
      <c r="AB13" s="5">
        <v>114</v>
      </c>
      <c r="AC13" s="16">
        <v>0.37953794002532959</v>
      </c>
      <c r="AD13" s="17">
        <v>0.18518517911434171</v>
      </c>
      <c r="AE13" s="32">
        <v>45.532076439999997</v>
      </c>
      <c r="AF13" s="32">
        <v>229.62962341308591</v>
      </c>
      <c r="AG13" s="16">
        <v>0.23499999999999999</v>
      </c>
      <c r="AH13" s="16">
        <v>4.1000000000000002E-2</v>
      </c>
      <c r="AI13" s="16"/>
      <c r="AJ13" s="16">
        <v>0.59599999999999997</v>
      </c>
      <c r="AK13" s="16">
        <v>0.12</v>
      </c>
      <c r="AL13" s="16">
        <v>8.0000003799796104E-3</v>
      </c>
      <c r="AM13" s="16">
        <v>0.01</v>
      </c>
      <c r="AN13" s="16">
        <v>8.3000000000000004E-2</v>
      </c>
      <c r="AO13" s="16">
        <v>0.21</v>
      </c>
      <c r="AP13" s="5">
        <v>0</v>
      </c>
      <c r="AQ13" s="31">
        <v>8210.2001953125</v>
      </c>
      <c r="AR13" s="31">
        <v>8870.15</v>
      </c>
    </row>
    <row r="14" spans="1:44" x14ac:dyDescent="0.3">
      <c r="A14" s="4">
        <v>489276995</v>
      </c>
      <c r="B14" s="3" t="s">
        <v>244</v>
      </c>
      <c r="C14" s="3" t="s">
        <v>244</v>
      </c>
      <c r="D14" s="14">
        <v>94.409049987792969</v>
      </c>
      <c r="E14" s="14">
        <v>96.131668090820313</v>
      </c>
      <c r="F14" s="14">
        <v>86.775985717773438</v>
      </c>
      <c r="G14" s="14">
        <v>89.815322875976563</v>
      </c>
      <c r="H14" s="5">
        <v>245</v>
      </c>
      <c r="I14" s="15" t="s">
        <v>3980</v>
      </c>
      <c r="J14" s="15">
        <v>6</v>
      </c>
      <c r="K14" s="3" t="s">
        <v>3879</v>
      </c>
      <c r="L14" s="3" t="s">
        <v>3914</v>
      </c>
      <c r="M14" s="3" t="s">
        <v>3917</v>
      </c>
      <c r="N14" s="3" t="s">
        <v>3924</v>
      </c>
      <c r="O14" s="17">
        <v>0.22857142984867099</v>
      </c>
      <c r="P14" s="32">
        <v>54.033059590000001</v>
      </c>
      <c r="Q14" s="32">
        <v>245.71427917480469</v>
      </c>
      <c r="R14" s="5">
        <v>96</v>
      </c>
      <c r="S14" s="5">
        <v>96</v>
      </c>
      <c r="T14" s="16">
        <v>1</v>
      </c>
      <c r="U14" s="17">
        <v>0.22857142984867099</v>
      </c>
      <c r="V14" s="32">
        <v>54.700361780000001</v>
      </c>
      <c r="W14" s="32">
        <v>245.71427917480469</v>
      </c>
      <c r="X14" s="17">
        <v>0.16190476715564731</v>
      </c>
      <c r="Y14" s="32">
        <v>51.233946940000003</v>
      </c>
      <c r="Z14" s="32"/>
      <c r="AA14" s="5">
        <v>96</v>
      </c>
      <c r="AB14" s="5">
        <v>96</v>
      </c>
      <c r="AC14" s="16">
        <v>1</v>
      </c>
      <c r="AD14" s="17">
        <v>0.16190476715564731</v>
      </c>
      <c r="AE14" s="32">
        <v>52.858449190000002</v>
      </c>
      <c r="AF14" s="32"/>
      <c r="AG14" s="16">
        <v>0.84099999999999997</v>
      </c>
      <c r="AH14" s="16">
        <v>4.4999999999999998E-2</v>
      </c>
      <c r="AI14" s="16">
        <v>2.4E-2</v>
      </c>
      <c r="AJ14" s="16">
        <v>7.8E-2</v>
      </c>
      <c r="AK14" s="16"/>
      <c r="AL14" s="16">
        <v>1.200000010430813E-2</v>
      </c>
      <c r="AM14" s="16"/>
      <c r="AN14" s="16">
        <v>8.2000000000000003E-2</v>
      </c>
      <c r="AO14" s="16">
        <v>0.58850000000000002</v>
      </c>
      <c r="AP14" s="5">
        <v>1</v>
      </c>
      <c r="AQ14" s="31">
        <v>11913.66015625</v>
      </c>
      <c r="AR14" s="31">
        <v>13665.28</v>
      </c>
    </row>
    <row r="15" spans="1:44" x14ac:dyDescent="0.3">
      <c r="A15" s="4">
        <v>10904020</v>
      </c>
      <c r="B15" s="3" t="s">
        <v>2</v>
      </c>
      <c r="C15" s="3" t="s">
        <v>552</v>
      </c>
      <c r="D15" s="14">
        <v>85.380386352539063</v>
      </c>
      <c r="E15" s="14">
        <v>86.987739562988281</v>
      </c>
      <c r="F15" s="14">
        <v>83.835212707519531</v>
      </c>
      <c r="G15" s="14">
        <v>83.579620361328125</v>
      </c>
      <c r="H15" s="5">
        <v>97</v>
      </c>
      <c r="I15" s="15" t="s">
        <v>3981</v>
      </c>
      <c r="J15" s="15">
        <v>6</v>
      </c>
      <c r="K15" s="3" t="s">
        <v>3889</v>
      </c>
      <c r="L15" s="3" t="s">
        <v>3911</v>
      </c>
      <c r="M15" s="3" t="s">
        <v>3917</v>
      </c>
      <c r="N15" s="3" t="s">
        <v>3921</v>
      </c>
      <c r="O15" s="17">
        <v>0.4038461446762085</v>
      </c>
      <c r="P15" s="32">
        <v>50.261016290000001</v>
      </c>
      <c r="Q15" s="32">
        <v>325</v>
      </c>
      <c r="R15" s="5">
        <v>93</v>
      </c>
      <c r="S15" s="5">
        <v>93</v>
      </c>
      <c r="T15" s="16">
        <v>1</v>
      </c>
      <c r="U15" s="17">
        <v>0.4038461446762085</v>
      </c>
      <c r="V15" s="32">
        <v>50.888064569999997</v>
      </c>
      <c r="W15" s="32">
        <v>325</v>
      </c>
      <c r="X15" s="17">
        <v>0.25</v>
      </c>
      <c r="Y15" s="32">
        <v>49.462733919999998</v>
      </c>
      <c r="Z15" s="32"/>
      <c r="AA15" s="5">
        <v>93</v>
      </c>
      <c r="AB15" s="5">
        <v>93</v>
      </c>
      <c r="AC15" s="16">
        <v>1</v>
      </c>
      <c r="AD15" s="17">
        <v>0.25</v>
      </c>
      <c r="AE15" s="32">
        <v>49.34687692</v>
      </c>
      <c r="AF15" s="32"/>
      <c r="AG15" s="16"/>
      <c r="AH15" s="16"/>
      <c r="AI15" s="16"/>
      <c r="AJ15" s="16">
        <v>1</v>
      </c>
      <c r="AK15" s="16"/>
      <c r="AL15" s="16">
        <v>0</v>
      </c>
      <c r="AM15" s="16"/>
      <c r="AN15" s="16">
        <v>0.20599999999999999</v>
      </c>
      <c r="AO15" s="16">
        <v>0.44740000000000002</v>
      </c>
      <c r="AP15" s="5">
        <v>0</v>
      </c>
      <c r="AQ15" s="31">
        <v>11366.8095703125</v>
      </c>
      <c r="AR15" s="31">
        <v>12273.44</v>
      </c>
    </row>
    <row r="16" spans="1:44" x14ac:dyDescent="0.3">
      <c r="A16" s="4">
        <v>10924020</v>
      </c>
      <c r="B16" s="3" t="s">
        <v>4</v>
      </c>
      <c r="C16" s="3" t="s">
        <v>552</v>
      </c>
      <c r="D16" s="14">
        <v>86.798439025878906</v>
      </c>
      <c r="E16" s="14">
        <v>85.837989807128906</v>
      </c>
      <c r="F16" s="14">
        <v>85.769325256347656</v>
      </c>
      <c r="G16" s="14">
        <v>83.483657836914063</v>
      </c>
      <c r="H16" s="5">
        <v>71</v>
      </c>
      <c r="I16" s="15" t="s">
        <v>3981</v>
      </c>
      <c r="J16" s="15">
        <v>6</v>
      </c>
      <c r="K16" s="3" t="s">
        <v>3889</v>
      </c>
      <c r="L16" s="3" t="s">
        <v>3911</v>
      </c>
      <c r="M16" s="3" t="s">
        <v>3917</v>
      </c>
      <c r="N16" s="3" t="s">
        <v>3921</v>
      </c>
      <c r="O16" s="17">
        <v>0.54285717010498047</v>
      </c>
      <c r="P16" s="32">
        <v>50.853458549999999</v>
      </c>
      <c r="Q16" s="32">
        <v>342.85714721679688</v>
      </c>
      <c r="R16" s="5">
        <v>51</v>
      </c>
      <c r="S16" s="5">
        <v>23</v>
      </c>
      <c r="T16" s="16">
        <v>0.45098039507865911</v>
      </c>
      <c r="U16" s="17">
        <v>0.375</v>
      </c>
      <c r="V16" s="32">
        <v>50.408709629999997</v>
      </c>
      <c r="W16" s="32"/>
      <c r="X16" s="17">
        <v>0.4285714328289032</v>
      </c>
      <c r="Y16" s="32">
        <v>50.627641969999999</v>
      </c>
      <c r="Z16" s="32">
        <v>334.28570556640631</v>
      </c>
      <c r="AA16" s="5">
        <v>51</v>
      </c>
      <c r="AB16" s="5">
        <v>23</v>
      </c>
      <c r="AC16" s="16">
        <v>0.45098039507865911</v>
      </c>
      <c r="AD16" s="17">
        <v>0</v>
      </c>
      <c r="AE16" s="32">
        <v>49.292840159999997</v>
      </c>
      <c r="AF16" s="32"/>
      <c r="AG16" s="16"/>
      <c r="AH16" s="16"/>
      <c r="AI16" s="16"/>
      <c r="AJ16" s="16">
        <v>1</v>
      </c>
      <c r="AK16" s="16"/>
      <c r="AL16" s="16">
        <v>0</v>
      </c>
      <c r="AM16" s="16"/>
      <c r="AN16" s="16">
        <v>0.14099999999999999</v>
      </c>
      <c r="AO16" s="16">
        <v>0.39100000000000001</v>
      </c>
      <c r="AP16" s="5">
        <v>0</v>
      </c>
      <c r="AQ16" s="31">
        <v>11435.2998046875</v>
      </c>
      <c r="AR16" s="31">
        <v>12150.73</v>
      </c>
    </row>
    <row r="17" spans="1:44" x14ac:dyDescent="0.3">
      <c r="A17" s="4">
        <v>71234020</v>
      </c>
      <c r="B17" s="3" t="s">
        <v>26</v>
      </c>
      <c r="C17" s="3" t="s">
        <v>600</v>
      </c>
      <c r="D17" s="14">
        <v>81.30792236328125</v>
      </c>
      <c r="E17" s="14">
        <v>79.966896057128906</v>
      </c>
      <c r="F17" s="14">
        <v>84.230293273925781</v>
      </c>
      <c r="G17" s="14">
        <v>84.36468505859375</v>
      </c>
      <c r="H17" s="5">
        <v>298</v>
      </c>
      <c r="I17" s="15" t="s">
        <v>3980</v>
      </c>
      <c r="J17" s="15">
        <v>5</v>
      </c>
      <c r="K17" s="3" t="s">
        <v>3835</v>
      </c>
      <c r="L17" s="3" t="s">
        <v>3908</v>
      </c>
      <c r="M17" s="3" t="s">
        <v>3917</v>
      </c>
      <c r="N17" s="3" t="s">
        <v>3921</v>
      </c>
      <c r="O17" s="17">
        <v>0.52054792642593384</v>
      </c>
      <c r="P17" s="32">
        <v>48.559600779999997</v>
      </c>
      <c r="Q17" s="32">
        <v>340.41094970703131</v>
      </c>
      <c r="R17" s="5">
        <v>162</v>
      </c>
      <c r="S17" s="5">
        <v>63</v>
      </c>
      <c r="T17" s="16">
        <v>0.3888888955116272</v>
      </c>
      <c r="U17" s="17">
        <v>0.4038461446762085</v>
      </c>
      <c r="V17" s="32">
        <v>47.960926710000003</v>
      </c>
      <c r="W17" s="32">
        <v>288.4615478515625</v>
      </c>
      <c r="X17" s="17">
        <v>0.30136987566947943</v>
      </c>
      <c r="Y17" s="32">
        <v>49.700692439999997</v>
      </c>
      <c r="Z17" s="32">
        <v>277.39724731445313</v>
      </c>
      <c r="AA17" s="5">
        <v>162</v>
      </c>
      <c r="AB17" s="5">
        <v>63</v>
      </c>
      <c r="AC17" s="16">
        <v>0.3888888955116272</v>
      </c>
      <c r="AD17" s="17">
        <v>0.19230769574642179</v>
      </c>
      <c r="AE17" s="32">
        <v>49.788978749999998</v>
      </c>
      <c r="AF17" s="32"/>
      <c r="AG17" s="16"/>
      <c r="AH17" s="16">
        <v>2.7E-2</v>
      </c>
      <c r="AI17" s="16"/>
      <c r="AJ17" s="16">
        <v>0.96599999999999997</v>
      </c>
      <c r="AK17" s="16"/>
      <c r="AL17" s="16">
        <v>7.0000002160668373E-3</v>
      </c>
      <c r="AM17" s="16"/>
      <c r="AN17" s="16">
        <v>0.121</v>
      </c>
      <c r="AO17" s="16">
        <v>0.24</v>
      </c>
      <c r="AP17" s="5">
        <v>0</v>
      </c>
      <c r="AQ17" s="31">
        <v>7473.35986328125</v>
      </c>
      <c r="AR17" s="31">
        <v>9685.33</v>
      </c>
    </row>
    <row r="18" spans="1:44" x14ac:dyDescent="0.3">
      <c r="A18" s="4">
        <v>1031294020</v>
      </c>
      <c r="B18" s="3" t="s">
        <v>486</v>
      </c>
      <c r="C18" s="3" t="s">
        <v>1967</v>
      </c>
      <c r="D18" s="14">
        <v>91.964218139648438</v>
      </c>
      <c r="E18" s="14">
        <v>93.182350158691406</v>
      </c>
      <c r="F18" s="14">
        <v>90.9541015625</v>
      </c>
      <c r="G18" s="14">
        <v>87.573898315429688</v>
      </c>
      <c r="H18" s="5">
        <v>236</v>
      </c>
      <c r="I18" s="15" t="s">
        <v>3981</v>
      </c>
      <c r="J18" s="15">
        <v>6</v>
      </c>
      <c r="K18" s="3" t="s">
        <v>3807</v>
      </c>
      <c r="L18" s="3" t="s">
        <v>3910</v>
      </c>
      <c r="M18" s="3" t="s">
        <v>3917</v>
      </c>
      <c r="N18" s="3" t="s">
        <v>3921</v>
      </c>
      <c r="O18" s="17">
        <v>0.63063061237335205</v>
      </c>
      <c r="P18" s="32">
        <v>53.011645180000002</v>
      </c>
      <c r="Q18" s="32">
        <v>375.67568969726563</v>
      </c>
      <c r="R18" s="5">
        <v>147</v>
      </c>
      <c r="S18" s="5">
        <v>88</v>
      </c>
      <c r="T18" s="16">
        <v>0.59863942861557007</v>
      </c>
      <c r="U18" s="17">
        <v>0.53030300140380859</v>
      </c>
      <c r="V18" s="32">
        <v>53.470731299999997</v>
      </c>
      <c r="W18" s="32">
        <v>357.57574462890631</v>
      </c>
      <c r="X18" s="17">
        <v>0.73873871564865112</v>
      </c>
      <c r="Y18" s="32">
        <v>53.750405630000003</v>
      </c>
      <c r="Z18" s="32">
        <v>383.78378295898438</v>
      </c>
      <c r="AA18" s="5">
        <v>147</v>
      </c>
      <c r="AB18" s="5">
        <v>88</v>
      </c>
      <c r="AC18" s="16">
        <v>0.59863942861557007</v>
      </c>
      <c r="AD18" s="17">
        <v>0.65151512622833252</v>
      </c>
      <c r="AE18" s="32">
        <v>51.596216550000001</v>
      </c>
      <c r="AF18" s="32">
        <v>351.51513671875</v>
      </c>
      <c r="AG18" s="16"/>
      <c r="AH18" s="16"/>
      <c r="AI18" s="16"/>
      <c r="AJ18" s="16">
        <v>0.97</v>
      </c>
      <c r="AK18" s="16"/>
      <c r="AL18" s="16">
        <v>2.999999932944775E-2</v>
      </c>
      <c r="AM18" s="16"/>
      <c r="AN18" s="16">
        <v>9.8000000000000004E-2</v>
      </c>
      <c r="AO18" s="16">
        <v>0.63</v>
      </c>
      <c r="AP18" s="5">
        <v>0</v>
      </c>
      <c r="AQ18" s="31">
        <v>6753.72998046875</v>
      </c>
      <c r="AR18" s="31">
        <v>8073.16</v>
      </c>
    </row>
    <row r="19" spans="1:44" x14ac:dyDescent="0.3">
      <c r="A19" s="4">
        <v>960984080</v>
      </c>
      <c r="B19" s="3" t="s">
        <v>450</v>
      </c>
      <c r="C19" s="3" t="s">
        <v>1873</v>
      </c>
      <c r="D19" s="14">
        <v>76.032814025878906</v>
      </c>
      <c r="E19" s="14">
        <v>75.813690185546875</v>
      </c>
      <c r="F19" s="14">
        <v>77.805915832519531</v>
      </c>
      <c r="G19" s="14">
        <v>77.329864501953125</v>
      </c>
      <c r="H19" s="5">
        <v>604</v>
      </c>
      <c r="I19" s="15">
        <v>3</v>
      </c>
      <c r="J19" s="15">
        <v>5</v>
      </c>
      <c r="K19" s="3" t="s">
        <v>3882</v>
      </c>
      <c r="L19" s="3" t="s">
        <v>3915</v>
      </c>
      <c r="M19" s="3" t="s">
        <v>3918</v>
      </c>
      <c r="N19" s="3" t="s">
        <v>3922</v>
      </c>
      <c r="O19" s="17">
        <v>0.3991769552230835</v>
      </c>
      <c r="P19" s="32">
        <v>46.35573934</v>
      </c>
      <c r="Q19" s="32">
        <v>304.73251342773438</v>
      </c>
      <c r="R19" s="5">
        <v>542</v>
      </c>
      <c r="S19" s="5">
        <v>304</v>
      </c>
      <c r="T19" s="16">
        <v>0.56088560819625854</v>
      </c>
      <c r="U19" s="17">
        <v>0.22957198321819311</v>
      </c>
      <c r="V19" s="32">
        <v>46.229364199999999</v>
      </c>
      <c r="W19" s="32">
        <v>252.52919006347659</v>
      </c>
      <c r="X19" s="17">
        <v>0.2751539945602417</v>
      </c>
      <c r="Y19" s="32">
        <v>45.831324070000001</v>
      </c>
      <c r="Z19" s="32">
        <v>246.40657043457031</v>
      </c>
      <c r="AA19" s="5">
        <v>545</v>
      </c>
      <c r="AB19" s="5">
        <v>306</v>
      </c>
      <c r="AC19" s="16">
        <v>0.56088560819625854</v>
      </c>
      <c r="AD19" s="17">
        <v>0.1627907007932663</v>
      </c>
      <c r="AE19" s="32">
        <v>45.827392000000003</v>
      </c>
      <c r="AF19" s="32">
        <v>192.63566589355469</v>
      </c>
      <c r="AG19" s="16">
        <v>9.0999999999999998E-2</v>
      </c>
      <c r="AH19" s="16">
        <v>7.4999999999999997E-2</v>
      </c>
      <c r="AI19" s="16">
        <v>3.7999999999999999E-2</v>
      </c>
      <c r="AJ19" s="16">
        <v>0.68700000000000006</v>
      </c>
      <c r="AK19" s="16">
        <v>0.109</v>
      </c>
      <c r="AL19" s="16">
        <v>0</v>
      </c>
      <c r="AM19" s="16">
        <v>0.13600000000000001</v>
      </c>
      <c r="AN19" s="16">
        <v>0.17699999999999999</v>
      </c>
      <c r="AO19" s="16">
        <v>0.29299999999999998</v>
      </c>
      <c r="AP19" s="5">
        <v>0</v>
      </c>
      <c r="AQ19" s="31">
        <v>9564.2900390625</v>
      </c>
      <c r="AR19" s="31">
        <v>9631.06</v>
      </c>
    </row>
    <row r="20" spans="1:44" x14ac:dyDescent="0.3">
      <c r="A20" s="4">
        <v>380464020</v>
      </c>
      <c r="B20" s="3" t="s">
        <v>168</v>
      </c>
      <c r="C20" s="3" t="s">
        <v>1003</v>
      </c>
      <c r="D20" s="14">
        <v>91.999343872070313</v>
      </c>
      <c r="E20" s="14">
        <v>92.268089294433594</v>
      </c>
      <c r="F20" s="14">
        <v>85.97467041015625</v>
      </c>
      <c r="G20" s="14">
        <v>85.369255065917969</v>
      </c>
      <c r="H20" s="5">
        <v>200</v>
      </c>
      <c r="I20" s="15" t="s">
        <v>3980</v>
      </c>
      <c r="J20" s="15">
        <v>5</v>
      </c>
      <c r="K20" s="3" t="s">
        <v>3881</v>
      </c>
      <c r="L20" s="3" t="s">
        <v>3912</v>
      </c>
      <c r="M20" s="3" t="s">
        <v>3917</v>
      </c>
      <c r="N20" s="3" t="s">
        <v>3921</v>
      </c>
      <c r="O20" s="17">
        <v>0.55555558204650879</v>
      </c>
      <c r="P20" s="32">
        <v>53.02631813</v>
      </c>
      <c r="Q20" s="32">
        <v>348.88888549804688</v>
      </c>
      <c r="R20" s="5">
        <v>92</v>
      </c>
      <c r="S20" s="5">
        <v>57</v>
      </c>
      <c r="T20" s="16">
        <v>0.61956518888473511</v>
      </c>
      <c r="U20" s="17">
        <v>0.5283018946647644</v>
      </c>
      <c r="V20" s="32">
        <v>53.089553639999998</v>
      </c>
      <c r="W20" s="32">
        <v>333.96224975585938</v>
      </c>
      <c r="X20" s="17">
        <v>0.36666667461395258</v>
      </c>
      <c r="Y20" s="32">
        <v>50.751318640000001</v>
      </c>
      <c r="Z20" s="32">
        <v>300</v>
      </c>
      <c r="AA20" s="5">
        <v>92</v>
      </c>
      <c r="AB20" s="5">
        <v>57</v>
      </c>
      <c r="AC20" s="16">
        <v>0.61956518888473511</v>
      </c>
      <c r="AD20" s="17">
        <v>0.32075470685958862</v>
      </c>
      <c r="AE20" s="32">
        <v>50.354693640000001</v>
      </c>
      <c r="AF20" s="32">
        <v>275.47171020507813</v>
      </c>
      <c r="AG20" s="16"/>
      <c r="AH20" s="16"/>
      <c r="AI20" s="16"/>
      <c r="AJ20" s="16">
        <v>0.96</v>
      </c>
      <c r="AK20" s="16"/>
      <c r="AL20" s="16">
        <v>3.9999999105930328E-2</v>
      </c>
      <c r="AM20" s="16"/>
      <c r="AN20" s="16">
        <v>0.13</v>
      </c>
      <c r="AO20" s="16">
        <v>0.52300000000000002</v>
      </c>
      <c r="AP20" s="5">
        <v>0</v>
      </c>
      <c r="AQ20" s="31">
        <v>10162.3095703125</v>
      </c>
      <c r="AR20" s="31">
        <v>10791.77</v>
      </c>
    </row>
    <row r="21" spans="1:44" x14ac:dyDescent="0.3">
      <c r="A21" s="4">
        <v>489096915</v>
      </c>
      <c r="B21" s="3" t="s">
        <v>232</v>
      </c>
      <c r="C21" s="3" t="s">
        <v>1271</v>
      </c>
      <c r="D21" s="14">
        <v>82.321739196777344</v>
      </c>
      <c r="E21" s="14">
        <v>84.210830688476563</v>
      </c>
      <c r="F21" s="14">
        <v>78.935958862304688</v>
      </c>
      <c r="G21" s="14">
        <v>80.926910400390625</v>
      </c>
      <c r="H21" s="5">
        <v>101</v>
      </c>
      <c r="I21" s="15">
        <v>3</v>
      </c>
      <c r="J21" s="15">
        <v>5</v>
      </c>
      <c r="K21" s="3" t="s">
        <v>3879</v>
      </c>
      <c r="L21" s="3" t="s">
        <v>3914</v>
      </c>
      <c r="M21" s="3" t="s">
        <v>3918</v>
      </c>
      <c r="N21" s="3" t="s">
        <v>3924</v>
      </c>
      <c r="O21" s="17">
        <v>0.15625</v>
      </c>
      <c r="P21" s="32">
        <v>48.983159450000002</v>
      </c>
      <c r="Q21" s="32"/>
      <c r="R21" s="5">
        <v>120</v>
      </c>
      <c r="S21" s="5">
        <v>118</v>
      </c>
      <c r="T21" s="16">
        <v>0.98333334922790527</v>
      </c>
      <c r="U21" s="17">
        <v>0.1473684161901474</v>
      </c>
      <c r="V21" s="32">
        <v>49.73031348</v>
      </c>
      <c r="W21" s="32"/>
      <c r="X21" s="17">
        <v>4.1666667908430099E-2</v>
      </c>
      <c r="Y21" s="32">
        <v>46.511938890000003</v>
      </c>
      <c r="Z21" s="32"/>
      <c r="AA21" s="5">
        <v>120</v>
      </c>
      <c r="AB21" s="5">
        <v>118</v>
      </c>
      <c r="AC21" s="16">
        <v>0.98333334922790527</v>
      </c>
      <c r="AD21" s="17">
        <v>3.1578946858644492E-2</v>
      </c>
      <c r="AE21" s="32">
        <v>47.853030799999999</v>
      </c>
      <c r="AF21" s="32"/>
      <c r="AG21" s="16">
        <v>0.27700000000000002</v>
      </c>
      <c r="AH21" s="16">
        <v>0.63400000000000001</v>
      </c>
      <c r="AI21" s="16">
        <v>0.05</v>
      </c>
      <c r="AJ21" s="16"/>
      <c r="AK21" s="16"/>
      <c r="AL21" s="16">
        <v>3.9999999105930328E-2</v>
      </c>
      <c r="AM21" s="16">
        <v>0.436</v>
      </c>
      <c r="AN21" s="16">
        <v>0.109</v>
      </c>
      <c r="AO21" s="16">
        <v>0.83000000000000007</v>
      </c>
      <c r="AP21" s="5">
        <v>0</v>
      </c>
      <c r="AQ21" s="31">
        <v>10676.900390625</v>
      </c>
      <c r="AR21" s="31">
        <v>11178.64</v>
      </c>
    </row>
    <row r="22" spans="1:44" x14ac:dyDescent="0.3">
      <c r="A22" s="4">
        <v>750874020</v>
      </c>
      <c r="B22" s="3" t="s">
        <v>360</v>
      </c>
      <c r="C22" s="3" t="s">
        <v>1546</v>
      </c>
      <c r="D22" s="14">
        <v>83.565185546875</v>
      </c>
      <c r="E22" s="14">
        <v>81.145416259765625</v>
      </c>
      <c r="F22" s="14">
        <v>88.379112243652344</v>
      </c>
      <c r="G22" s="14">
        <v>83.736564636230469</v>
      </c>
      <c r="H22" s="5">
        <v>263</v>
      </c>
      <c r="I22" s="15" t="s">
        <v>3980</v>
      </c>
      <c r="J22" s="15">
        <v>5</v>
      </c>
      <c r="K22" s="3" t="s">
        <v>3865</v>
      </c>
      <c r="L22" s="3" t="s">
        <v>3913</v>
      </c>
      <c r="M22" s="3" t="s">
        <v>3916</v>
      </c>
      <c r="N22" s="3" t="s">
        <v>3921</v>
      </c>
      <c r="O22" s="17">
        <v>0.3888888955116272</v>
      </c>
      <c r="P22" s="32">
        <v>49.502653719999998</v>
      </c>
      <c r="Q22" s="32">
        <v>323.80950927734381</v>
      </c>
      <c r="R22" s="5">
        <v>181</v>
      </c>
      <c r="S22" s="5">
        <v>127</v>
      </c>
      <c r="T22" s="16">
        <v>0.70165747404098511</v>
      </c>
      <c r="U22" s="17">
        <v>0.28571429848670959</v>
      </c>
      <c r="V22" s="32">
        <v>48.452276500000004</v>
      </c>
      <c r="W22" s="32">
        <v>292.20779418945313</v>
      </c>
      <c r="X22" s="17">
        <v>0.2380952388048172</v>
      </c>
      <c r="Y22" s="32">
        <v>52.199502410000001</v>
      </c>
      <c r="Z22" s="32">
        <v>251.58729553222659</v>
      </c>
      <c r="AA22" s="5">
        <v>182</v>
      </c>
      <c r="AB22" s="5">
        <v>128</v>
      </c>
      <c r="AC22" s="16">
        <v>0.70165747404098511</v>
      </c>
      <c r="AD22" s="17">
        <v>0.15584415197372439</v>
      </c>
      <c r="AE22" s="32">
        <v>49.435261189999999</v>
      </c>
      <c r="AF22" s="32">
        <v>212.98701477050781</v>
      </c>
      <c r="AG22" s="16"/>
      <c r="AH22" s="16"/>
      <c r="AI22" s="16"/>
      <c r="AJ22" s="16">
        <v>0.98099999999999998</v>
      </c>
      <c r="AK22" s="16"/>
      <c r="AL22" s="16">
        <v>1.8999999389052391E-2</v>
      </c>
      <c r="AM22" s="16"/>
      <c r="AN22" s="16">
        <v>0.14799999999999999</v>
      </c>
      <c r="AO22" s="16">
        <v>0.61599999999999999</v>
      </c>
      <c r="AP22" s="5">
        <v>0</v>
      </c>
      <c r="AQ22" s="31">
        <v>7351.3701171875</v>
      </c>
      <c r="AR22" s="31">
        <v>11171.61</v>
      </c>
    </row>
    <row r="23" spans="1:44" x14ac:dyDescent="0.3">
      <c r="A23" s="4">
        <v>931204010</v>
      </c>
      <c r="B23" s="3" t="s">
        <v>432</v>
      </c>
      <c r="C23" s="3" t="s">
        <v>1740</v>
      </c>
      <c r="D23" s="14">
        <v>89.350212097167969</v>
      </c>
      <c r="E23" s="14">
        <v>89.204307556152344</v>
      </c>
      <c r="F23" s="14">
        <v>85.915565490722656</v>
      </c>
      <c r="G23" s="14">
        <v>84.404899597167969</v>
      </c>
      <c r="H23" s="5">
        <v>147</v>
      </c>
      <c r="I23" s="15" t="s">
        <v>3981</v>
      </c>
      <c r="J23" s="15">
        <v>5</v>
      </c>
      <c r="K23" s="3" t="s">
        <v>3871</v>
      </c>
      <c r="L23" s="3" t="s">
        <v>3908</v>
      </c>
      <c r="M23" s="3" t="s">
        <v>3919</v>
      </c>
      <c r="N23" s="3" t="s">
        <v>3921</v>
      </c>
      <c r="O23" s="17">
        <v>0.36619716882705688</v>
      </c>
      <c r="P23" s="32">
        <v>51.919550020000003</v>
      </c>
      <c r="Q23" s="32">
        <v>308.45071411132813</v>
      </c>
      <c r="R23" s="5">
        <v>73</v>
      </c>
      <c r="S23" s="5">
        <v>40</v>
      </c>
      <c r="T23" s="16">
        <v>0.54794520139694214</v>
      </c>
      <c r="U23" s="17">
        <v>0.20000000298023221</v>
      </c>
      <c r="V23" s="32">
        <v>51.812199280000002</v>
      </c>
      <c r="W23" s="32"/>
      <c r="X23" s="17">
        <v>0.16901408135890961</v>
      </c>
      <c r="Y23" s="32">
        <v>50.715722769999999</v>
      </c>
      <c r="Z23" s="32">
        <v>242.25352478027341</v>
      </c>
      <c r="AA23" s="5">
        <v>73</v>
      </c>
      <c r="AB23" s="5">
        <v>40</v>
      </c>
      <c r="AC23" s="16">
        <v>0.54794520139694214</v>
      </c>
      <c r="AD23" s="17">
        <v>8.5714288055896759E-2</v>
      </c>
      <c r="AE23" s="32">
        <v>49.81162578</v>
      </c>
      <c r="AF23" s="32"/>
      <c r="AG23" s="16"/>
      <c r="AH23" s="16"/>
      <c r="AI23" s="16"/>
      <c r="AJ23" s="16">
        <v>0.95900000000000007</v>
      </c>
      <c r="AK23" s="16"/>
      <c r="AL23" s="16">
        <v>4.1000001132488251E-2</v>
      </c>
      <c r="AM23" s="16"/>
      <c r="AN23" s="16">
        <v>0.13600000000000001</v>
      </c>
      <c r="AO23" s="16">
        <v>0.40100000000000002</v>
      </c>
      <c r="AP23" s="5">
        <v>0</v>
      </c>
      <c r="AQ23" s="31">
        <v>9124.4697265625</v>
      </c>
      <c r="AR23" s="31">
        <v>10527.15</v>
      </c>
    </row>
    <row r="24" spans="1:44" x14ac:dyDescent="0.3">
      <c r="A24" s="4">
        <v>470624020</v>
      </c>
      <c r="B24" s="3" t="s">
        <v>213</v>
      </c>
      <c r="C24" s="3" t="s">
        <v>1128</v>
      </c>
      <c r="D24" s="14">
        <v>80.459747314453125</v>
      </c>
      <c r="E24" s="14">
        <v>78.423583984375</v>
      </c>
      <c r="F24" s="14">
        <v>69.182136535644531</v>
      </c>
      <c r="G24" s="14">
        <v>69.349174499511719</v>
      </c>
      <c r="H24" s="5">
        <v>321</v>
      </c>
      <c r="I24" s="15" t="s">
        <v>3980</v>
      </c>
      <c r="J24" s="15">
        <v>4</v>
      </c>
      <c r="K24" s="3" t="s">
        <v>3854</v>
      </c>
      <c r="L24" s="3" t="s">
        <v>3913</v>
      </c>
      <c r="M24" s="3" t="s">
        <v>3917</v>
      </c>
      <c r="N24" s="3" t="s">
        <v>3921</v>
      </c>
      <c r="O24" s="17">
        <v>0.3888888955116272</v>
      </c>
      <c r="P24" s="32">
        <v>48.205248269999998</v>
      </c>
      <c r="Q24" s="32">
        <v>311.90475463867188</v>
      </c>
      <c r="R24" s="5">
        <v>79</v>
      </c>
      <c r="S24" s="5">
        <v>58</v>
      </c>
      <c r="T24" s="16">
        <v>0.73417723178863525</v>
      </c>
      <c r="U24" s="17">
        <v>0.3888888955116272</v>
      </c>
      <c r="V24" s="32">
        <v>47.317484960000002</v>
      </c>
      <c r="W24" s="32">
        <v>311.90475463867188</v>
      </c>
      <c r="X24" s="17">
        <v>0.3888888955116272</v>
      </c>
      <c r="Y24" s="32">
        <v>40.637265509999999</v>
      </c>
      <c r="Z24" s="32">
        <v>284.92062377929688</v>
      </c>
      <c r="AA24" s="5">
        <v>79</v>
      </c>
      <c r="AB24" s="5">
        <v>58</v>
      </c>
      <c r="AC24" s="16">
        <v>0.73417723178863525</v>
      </c>
      <c r="AD24" s="17">
        <v>0.3888888955116272</v>
      </c>
      <c r="AE24" s="32">
        <v>41.333149259999999</v>
      </c>
      <c r="AF24" s="32">
        <v>284.92062377929688</v>
      </c>
      <c r="AG24" s="16">
        <v>1.9E-2</v>
      </c>
      <c r="AH24" s="16"/>
      <c r="AI24" s="16"/>
      <c r="AJ24" s="16">
        <v>0.95300000000000007</v>
      </c>
      <c r="AK24" s="16"/>
      <c r="AL24" s="16">
        <v>2.8000000864267349E-2</v>
      </c>
      <c r="AM24" s="16"/>
      <c r="AN24" s="16">
        <v>0.18099999999999999</v>
      </c>
      <c r="AO24" s="16">
        <v>0.51990000000000003</v>
      </c>
      <c r="AP24" s="5">
        <v>0</v>
      </c>
      <c r="AQ24" s="31">
        <v>9204.009765625</v>
      </c>
      <c r="AR24" s="31">
        <v>10599.01</v>
      </c>
    </row>
    <row r="25" spans="1:44" x14ac:dyDescent="0.3">
      <c r="A25" s="4">
        <v>191394020</v>
      </c>
      <c r="B25" s="3" t="s">
        <v>79</v>
      </c>
      <c r="C25" s="3" t="s">
        <v>758</v>
      </c>
      <c r="D25" s="14">
        <v>87.196685791015625</v>
      </c>
      <c r="E25" s="14">
        <v>87.393592834472656</v>
      </c>
      <c r="F25" s="14">
        <v>82.194671630859375</v>
      </c>
      <c r="G25" s="14">
        <v>82.053642272949219</v>
      </c>
      <c r="H25" s="5">
        <v>216</v>
      </c>
      <c r="I25" s="15" t="s">
        <v>3980</v>
      </c>
      <c r="J25" s="15">
        <v>5</v>
      </c>
      <c r="K25" s="3" t="s">
        <v>3878</v>
      </c>
      <c r="L25" s="3" t="s">
        <v>3914</v>
      </c>
      <c r="M25" s="3" t="s">
        <v>3919</v>
      </c>
      <c r="N25" s="3" t="s">
        <v>3921</v>
      </c>
      <c r="O25" s="17">
        <v>0.48039215803146362</v>
      </c>
      <c r="P25" s="32">
        <v>51.019840139999999</v>
      </c>
      <c r="Q25" s="32">
        <v>340.19607543945313</v>
      </c>
      <c r="R25" s="5">
        <v>96</v>
      </c>
      <c r="S25" s="5">
        <v>41</v>
      </c>
      <c r="T25" s="16">
        <v>0.4270833432674408</v>
      </c>
      <c r="U25" s="17">
        <v>0.22857142984867099</v>
      </c>
      <c r="V25" s="32">
        <v>51.057274659999997</v>
      </c>
      <c r="W25" s="32"/>
      <c r="X25" s="17">
        <v>0.39215686917304993</v>
      </c>
      <c r="Y25" s="32">
        <v>48.474646790000001</v>
      </c>
      <c r="Z25" s="32">
        <v>302.941162109375</v>
      </c>
      <c r="AA25" s="5">
        <v>96</v>
      </c>
      <c r="AB25" s="5">
        <v>41</v>
      </c>
      <c r="AC25" s="16">
        <v>0.4270833432674408</v>
      </c>
      <c r="AD25" s="17">
        <v>0.34285715222358698</v>
      </c>
      <c r="AE25" s="32">
        <v>48.487541309999997</v>
      </c>
      <c r="AF25" s="32"/>
      <c r="AG25" s="16"/>
      <c r="AH25" s="16"/>
      <c r="AI25" s="16"/>
      <c r="AJ25" s="16">
        <v>0.96799999999999997</v>
      </c>
      <c r="AK25" s="16"/>
      <c r="AL25" s="16">
        <v>3.2000001519918442E-2</v>
      </c>
      <c r="AM25" s="16"/>
      <c r="AN25" s="16">
        <v>0.12</v>
      </c>
      <c r="AO25" s="16">
        <v>0.27400000000000002</v>
      </c>
      <c r="AP25" s="5">
        <v>0</v>
      </c>
      <c r="AQ25" s="31">
        <v>7794.56982421875</v>
      </c>
      <c r="AR25" s="31">
        <v>9237.59</v>
      </c>
    </row>
    <row r="26" spans="1:44" x14ac:dyDescent="0.3">
      <c r="A26" s="4">
        <v>391354040</v>
      </c>
      <c r="B26" s="3" t="s">
        <v>171</v>
      </c>
      <c r="C26" s="3" t="s">
        <v>1019</v>
      </c>
      <c r="D26" s="14">
        <v>83.686767578125</v>
      </c>
      <c r="E26" s="14">
        <v>83.071945190429688</v>
      </c>
      <c r="F26" s="14">
        <v>84.594093322753906</v>
      </c>
      <c r="G26" s="14">
        <v>84.491943359375</v>
      </c>
      <c r="H26" s="5">
        <v>158</v>
      </c>
      <c r="I26" s="15">
        <v>4</v>
      </c>
      <c r="J26" s="15">
        <v>6</v>
      </c>
      <c r="K26" s="3" t="s">
        <v>3823</v>
      </c>
      <c r="L26" s="3" t="s">
        <v>3907</v>
      </c>
      <c r="M26" s="3" t="s">
        <v>3916</v>
      </c>
      <c r="N26" s="3" t="s">
        <v>3921</v>
      </c>
      <c r="O26" s="17">
        <v>0.51006710529327393</v>
      </c>
      <c r="P26" s="32">
        <v>49.553449630000003</v>
      </c>
      <c r="Q26" s="32">
        <v>345.6375732421875</v>
      </c>
      <c r="R26" s="5">
        <v>245</v>
      </c>
      <c r="S26" s="5">
        <v>137</v>
      </c>
      <c r="T26" s="16">
        <v>0.55918365716934204</v>
      </c>
      <c r="U26" s="17">
        <v>0.41975307464599609</v>
      </c>
      <c r="V26" s="32">
        <v>49.255487039999998</v>
      </c>
      <c r="W26" s="32">
        <v>313.58026123046881</v>
      </c>
      <c r="X26" s="17">
        <v>0.42953020334243769</v>
      </c>
      <c r="Y26" s="32">
        <v>49.919806399999999</v>
      </c>
      <c r="Z26" s="32">
        <v>307.38253784179688</v>
      </c>
      <c r="AA26" s="5">
        <v>242</v>
      </c>
      <c r="AB26" s="5">
        <v>134</v>
      </c>
      <c r="AC26" s="16">
        <v>0.55918365716934204</v>
      </c>
      <c r="AD26" s="17">
        <v>0.27160492539405823</v>
      </c>
      <c r="AE26" s="32">
        <v>49.860644909999998</v>
      </c>
      <c r="AF26" s="32">
        <v>269.13580322265631</v>
      </c>
      <c r="AG26" s="16"/>
      <c r="AH26" s="16"/>
      <c r="AI26" s="16"/>
      <c r="AJ26" s="16">
        <v>0.93</v>
      </c>
      <c r="AK26" s="16"/>
      <c r="AL26" s="16">
        <v>7.0000000298023224E-2</v>
      </c>
      <c r="AM26" s="16">
        <v>3.7999999999999999E-2</v>
      </c>
      <c r="AN26" s="16">
        <v>0.13300000000000001</v>
      </c>
      <c r="AO26" s="16">
        <v>0.48699999999999999</v>
      </c>
      <c r="AP26" s="5">
        <v>0</v>
      </c>
      <c r="AQ26" s="31">
        <v>6616.08984375</v>
      </c>
      <c r="AR26" s="31">
        <v>7834.74</v>
      </c>
    </row>
    <row r="27" spans="1:44" x14ac:dyDescent="0.3">
      <c r="A27" s="4">
        <v>611504020</v>
      </c>
      <c r="B27" s="3" t="s">
        <v>304</v>
      </c>
      <c r="C27" s="3" t="s">
        <v>1442</v>
      </c>
      <c r="D27" s="14">
        <v>78.611778259277344</v>
      </c>
      <c r="E27" s="14">
        <v>81.911354064941406</v>
      </c>
      <c r="F27" s="14">
        <v>79.877662658691406</v>
      </c>
      <c r="G27" s="14">
        <v>86.338455200195313</v>
      </c>
      <c r="H27" s="5">
        <v>98</v>
      </c>
      <c r="I27" s="15" t="s">
        <v>3981</v>
      </c>
      <c r="J27" s="15">
        <v>6</v>
      </c>
      <c r="K27" s="3" t="s">
        <v>3851</v>
      </c>
      <c r="L27" s="3" t="s">
        <v>3911</v>
      </c>
      <c r="M27" s="3" t="s">
        <v>3917</v>
      </c>
      <c r="N27" s="3" t="s">
        <v>3921</v>
      </c>
      <c r="O27" s="17">
        <v>0.3333333432674408</v>
      </c>
      <c r="P27" s="32">
        <v>47.433194329999999</v>
      </c>
      <c r="Q27" s="32"/>
      <c r="R27" s="5">
        <v>71</v>
      </c>
      <c r="S27" s="5">
        <v>41</v>
      </c>
      <c r="T27" s="16">
        <v>0.577464759349823</v>
      </c>
      <c r="U27" s="17">
        <v>0.3333333432674408</v>
      </c>
      <c r="V27" s="32">
        <v>48.771610750000001</v>
      </c>
      <c r="W27" s="32"/>
      <c r="X27" s="17">
        <v>0.77083331346511841</v>
      </c>
      <c r="Y27" s="32">
        <v>47.079125390000002</v>
      </c>
      <c r="Z27" s="32"/>
      <c r="AA27" s="5">
        <v>71</v>
      </c>
      <c r="AB27" s="5">
        <v>41</v>
      </c>
      <c r="AC27" s="16">
        <v>0.577464759349823</v>
      </c>
      <c r="AD27" s="17">
        <v>0.74074071645736694</v>
      </c>
      <c r="AE27" s="32">
        <v>50.900487560000002</v>
      </c>
      <c r="AF27" s="32"/>
      <c r="AG27" s="16"/>
      <c r="AH27" s="16"/>
      <c r="AI27" s="16"/>
      <c r="AJ27" s="16">
        <v>0.99</v>
      </c>
      <c r="AK27" s="16"/>
      <c r="AL27" s="16">
        <v>9.9999997764825821E-3</v>
      </c>
      <c r="AM27" s="16"/>
      <c r="AN27" s="16">
        <v>6.0999999999999999E-2</v>
      </c>
      <c r="AO27" s="16">
        <v>0.53500000000000003</v>
      </c>
      <c r="AP27" s="5">
        <v>0</v>
      </c>
      <c r="AQ27" s="31">
        <v>8602.08984375</v>
      </c>
      <c r="AR27" s="31">
        <v>10250.959999999999</v>
      </c>
    </row>
    <row r="28" spans="1:44" x14ac:dyDescent="0.3">
      <c r="A28" s="4">
        <v>551104060</v>
      </c>
      <c r="B28" s="3" t="s">
        <v>287</v>
      </c>
      <c r="C28" s="3" t="s">
        <v>1400</v>
      </c>
      <c r="D28" s="14">
        <v>83.689414978027344</v>
      </c>
      <c r="E28" s="14">
        <v>82.967803955078125</v>
      </c>
      <c r="F28" s="14">
        <v>84.043243408203125</v>
      </c>
      <c r="G28" s="14">
        <v>83.769699096679688</v>
      </c>
      <c r="H28" s="5">
        <v>521</v>
      </c>
      <c r="I28" s="15">
        <v>3</v>
      </c>
      <c r="J28" s="15">
        <v>6</v>
      </c>
      <c r="K28" s="3" t="s">
        <v>3845</v>
      </c>
      <c r="L28" s="3" t="s">
        <v>3907</v>
      </c>
      <c r="M28" s="3" t="s">
        <v>3917</v>
      </c>
      <c r="N28" s="3" t="s">
        <v>3921</v>
      </c>
      <c r="O28" s="17">
        <v>0.42640691995620728</v>
      </c>
      <c r="P28" s="32">
        <v>49.55455293</v>
      </c>
      <c r="Q28" s="32">
        <v>333.7662353515625</v>
      </c>
      <c r="R28" s="5">
        <v>533</v>
      </c>
      <c r="S28" s="5">
        <v>377</v>
      </c>
      <c r="T28" s="16">
        <v>0.707317054271698</v>
      </c>
      <c r="U28" s="17">
        <v>0.34493669867515558</v>
      </c>
      <c r="V28" s="32">
        <v>49.212068510000002</v>
      </c>
      <c r="W28" s="32">
        <v>310.1265869140625</v>
      </c>
      <c r="X28" s="17">
        <v>0.35497835278511047</v>
      </c>
      <c r="Y28" s="32">
        <v>49.588029239999997</v>
      </c>
      <c r="Z28" s="32">
        <v>286.79653930664063</v>
      </c>
      <c r="AA28" s="5">
        <v>533</v>
      </c>
      <c r="AB28" s="5">
        <v>377</v>
      </c>
      <c r="AC28" s="16">
        <v>0.707317054271698</v>
      </c>
      <c r="AD28" s="17">
        <v>0.28164556622505188</v>
      </c>
      <c r="AE28" s="32">
        <v>49.453917320000002</v>
      </c>
      <c r="AF28" s="32">
        <v>257.91140747070313</v>
      </c>
      <c r="AG28" s="16">
        <v>1.2E-2</v>
      </c>
      <c r="AH28" s="16">
        <v>0.16900000000000001</v>
      </c>
      <c r="AI28" s="16"/>
      <c r="AJ28" s="16">
        <v>0.76800000000000002</v>
      </c>
      <c r="AK28" s="16">
        <v>0.04</v>
      </c>
      <c r="AL28" s="16">
        <v>1.200000010430813E-2</v>
      </c>
      <c r="AM28" s="16">
        <v>0.104</v>
      </c>
      <c r="AN28" s="16">
        <v>0.24199999999999999</v>
      </c>
      <c r="AO28" s="16">
        <v>0.60199999999999998</v>
      </c>
      <c r="AP28" s="5">
        <v>0</v>
      </c>
      <c r="AQ28" s="31">
        <v>6949.81982421875</v>
      </c>
      <c r="AR28" s="31">
        <v>8581.98</v>
      </c>
    </row>
    <row r="29" spans="1:44" x14ac:dyDescent="0.3">
      <c r="A29" s="4">
        <v>341244020</v>
      </c>
      <c r="B29" s="3" t="s">
        <v>146</v>
      </c>
      <c r="C29" s="3" t="s">
        <v>952</v>
      </c>
      <c r="D29" s="14">
        <v>86.089515686035156</v>
      </c>
      <c r="E29" s="14">
        <v>87.443695068359375</v>
      </c>
      <c r="F29" s="14">
        <v>86.005889892578125</v>
      </c>
      <c r="G29" s="14">
        <v>87.09954833984375</v>
      </c>
      <c r="H29" s="5">
        <v>459</v>
      </c>
      <c r="I29" s="15" t="s">
        <v>3980</v>
      </c>
      <c r="J29" s="15">
        <v>4</v>
      </c>
      <c r="K29" s="3" t="s">
        <v>3852</v>
      </c>
      <c r="L29" s="3" t="s">
        <v>3907</v>
      </c>
      <c r="M29" s="3" t="s">
        <v>3917</v>
      </c>
      <c r="N29" s="3" t="s">
        <v>3923</v>
      </c>
      <c r="O29" s="17">
        <v>0.46551725268363953</v>
      </c>
      <c r="P29" s="32">
        <v>50.557282149999999</v>
      </c>
      <c r="Q29" s="32">
        <v>327.58621215820313</v>
      </c>
      <c r="R29" s="5">
        <v>92</v>
      </c>
      <c r="S29" s="5">
        <v>69</v>
      </c>
      <c r="T29" s="16">
        <v>0.75</v>
      </c>
      <c r="U29" s="17">
        <v>0.38709676265716553</v>
      </c>
      <c r="V29" s="32">
        <v>51.078163490000001</v>
      </c>
      <c r="W29" s="32">
        <v>307.258056640625</v>
      </c>
      <c r="X29" s="17">
        <v>0.41954022645950317</v>
      </c>
      <c r="Y29" s="32">
        <v>50.770122579999999</v>
      </c>
      <c r="Z29" s="32">
        <v>303.44827270507813</v>
      </c>
      <c r="AA29" s="5">
        <v>92</v>
      </c>
      <c r="AB29" s="5">
        <v>69</v>
      </c>
      <c r="AC29" s="16">
        <v>0.75</v>
      </c>
      <c r="AD29" s="17">
        <v>0.34677419066429138</v>
      </c>
      <c r="AE29" s="32">
        <v>51.329090790000002</v>
      </c>
      <c r="AF29" s="32">
        <v>281.45159912109381</v>
      </c>
      <c r="AG29" s="16"/>
      <c r="AH29" s="16">
        <v>2.5999999999999999E-2</v>
      </c>
      <c r="AI29" s="16"/>
      <c r="AJ29" s="16">
        <v>0.93</v>
      </c>
      <c r="AK29" s="16">
        <v>3.1E-2</v>
      </c>
      <c r="AL29" s="16">
        <v>1.30000002682209E-2</v>
      </c>
      <c r="AM29" s="16"/>
      <c r="AN29" s="16">
        <v>0.187</v>
      </c>
      <c r="AO29" s="16">
        <v>0.71</v>
      </c>
      <c r="AP29" s="5">
        <v>0</v>
      </c>
      <c r="AQ29" s="31">
        <v>7789.77001953125</v>
      </c>
      <c r="AR29" s="31">
        <v>8713.0499999999993</v>
      </c>
    </row>
    <row r="30" spans="1:44" x14ac:dyDescent="0.3">
      <c r="A30" s="4">
        <v>771014020</v>
      </c>
      <c r="B30" s="3" t="s">
        <v>365</v>
      </c>
      <c r="C30" s="3" t="s">
        <v>1554</v>
      </c>
      <c r="D30" s="14">
        <v>78.679840087890625</v>
      </c>
      <c r="E30" s="14">
        <v>79.535774230957031</v>
      </c>
      <c r="F30" s="14">
        <v>88.115486145019531</v>
      </c>
      <c r="G30" s="14">
        <v>89.822601318359375</v>
      </c>
      <c r="H30" s="5">
        <v>150</v>
      </c>
      <c r="I30" s="15" t="s">
        <v>3980</v>
      </c>
      <c r="J30" s="15">
        <v>5</v>
      </c>
      <c r="K30" s="3" t="s">
        <v>3827</v>
      </c>
      <c r="L30" s="3" t="s">
        <v>3907</v>
      </c>
      <c r="M30" s="3" t="s">
        <v>3917</v>
      </c>
      <c r="N30" s="3" t="s">
        <v>3921</v>
      </c>
      <c r="O30" s="17">
        <v>0.38461539149284357</v>
      </c>
      <c r="P30" s="32">
        <v>47.461626860000003</v>
      </c>
      <c r="Q30" s="32">
        <v>333.84616088867188</v>
      </c>
      <c r="R30" s="5">
        <v>72</v>
      </c>
      <c r="S30" s="5">
        <v>51</v>
      </c>
      <c r="T30" s="16">
        <v>0.70833331346511841</v>
      </c>
      <c r="U30" s="17">
        <v>0.2045454531908035</v>
      </c>
      <c r="V30" s="32">
        <v>47.781180810000002</v>
      </c>
      <c r="W30" s="32"/>
      <c r="X30" s="17">
        <v>0.29230770468711847</v>
      </c>
      <c r="Y30" s="32">
        <v>52.040722840000001</v>
      </c>
      <c r="Z30" s="32">
        <v>281.5384521484375</v>
      </c>
      <c r="AA30" s="5">
        <v>72</v>
      </c>
      <c r="AB30" s="5">
        <v>51</v>
      </c>
      <c r="AC30" s="16">
        <v>0.70833331346511841</v>
      </c>
      <c r="AD30" s="17">
        <v>0.18181818723678589</v>
      </c>
      <c r="AE30" s="32">
        <v>52.862549479999998</v>
      </c>
      <c r="AF30" s="32"/>
      <c r="AG30" s="16"/>
      <c r="AH30" s="16"/>
      <c r="AI30" s="16"/>
      <c r="AJ30" s="16">
        <v>0.98699999999999999</v>
      </c>
      <c r="AK30" s="16"/>
      <c r="AL30" s="16">
        <v>1.30000002682209E-2</v>
      </c>
      <c r="AM30" s="16"/>
      <c r="AN30" s="16">
        <v>0.2</v>
      </c>
      <c r="AO30" s="16">
        <v>0.56700000000000006</v>
      </c>
      <c r="AP30" s="5">
        <v>0</v>
      </c>
      <c r="AQ30" s="31">
        <v>9228.4501953125</v>
      </c>
      <c r="AR30" s="31">
        <v>10772.94</v>
      </c>
    </row>
    <row r="31" spans="1:44" x14ac:dyDescent="0.3">
      <c r="A31" s="4">
        <v>71224020</v>
      </c>
      <c r="B31" s="3" t="s">
        <v>25</v>
      </c>
      <c r="C31" s="3" t="s">
        <v>598</v>
      </c>
      <c r="D31" s="14">
        <v>83.755088806152344</v>
      </c>
      <c r="E31" s="14">
        <v>82.719810485839844</v>
      </c>
      <c r="F31" s="14">
        <v>89.403854370117188</v>
      </c>
      <c r="G31" s="14">
        <v>89.473686218261719</v>
      </c>
      <c r="H31" s="5">
        <v>67</v>
      </c>
      <c r="I31" s="15" t="s">
        <v>3981</v>
      </c>
      <c r="J31" s="15">
        <v>6</v>
      </c>
      <c r="K31" s="3" t="s">
        <v>3835</v>
      </c>
      <c r="L31" s="3" t="s">
        <v>3908</v>
      </c>
      <c r="M31" s="3" t="s">
        <v>3916</v>
      </c>
      <c r="N31" s="3" t="s">
        <v>3923</v>
      </c>
      <c r="O31" s="17">
        <v>0.26829269528388983</v>
      </c>
      <c r="P31" s="32">
        <v>49.581991019999997</v>
      </c>
      <c r="Q31" s="32">
        <v>295.1219482421875</v>
      </c>
      <c r="R31" s="5">
        <v>57</v>
      </c>
      <c r="S31" s="5">
        <v>37</v>
      </c>
      <c r="T31" s="16">
        <v>0.64912283420562744</v>
      </c>
      <c r="U31" s="17">
        <v>0.17391304671764371</v>
      </c>
      <c r="V31" s="32">
        <v>49.108675359999999</v>
      </c>
      <c r="W31" s="32"/>
      <c r="X31" s="17">
        <v>0.14634145796298981</v>
      </c>
      <c r="Y31" s="32">
        <v>52.816699229999998</v>
      </c>
      <c r="Z31" s="32"/>
      <c r="AA31" s="5">
        <v>57</v>
      </c>
      <c r="AB31" s="5">
        <v>37</v>
      </c>
      <c r="AC31" s="16">
        <v>0.64912283420562744</v>
      </c>
      <c r="AD31" s="17">
        <v>0.1304347813129425</v>
      </c>
      <c r="AE31" s="32">
        <v>52.66606385</v>
      </c>
      <c r="AF31" s="32"/>
      <c r="AG31" s="16"/>
      <c r="AH31" s="16"/>
      <c r="AI31" s="16"/>
      <c r="AJ31" s="16">
        <v>0.92500000000000004</v>
      </c>
      <c r="AK31" s="16"/>
      <c r="AL31" s="16">
        <v>7.5000002980232239E-2</v>
      </c>
      <c r="AM31" s="16"/>
      <c r="AN31" s="16">
        <v>0.17899999999999999</v>
      </c>
      <c r="AO31" s="16">
        <v>0.36199999999999999</v>
      </c>
      <c r="AP31" s="5">
        <v>0</v>
      </c>
      <c r="AQ31" s="31">
        <v>10931.400390625</v>
      </c>
      <c r="AR31" s="31">
        <v>12417.12</v>
      </c>
    </row>
    <row r="32" spans="1:44" x14ac:dyDescent="0.3">
      <c r="A32" s="4">
        <v>960994020</v>
      </c>
      <c r="B32" s="3" t="s">
        <v>451</v>
      </c>
      <c r="C32" s="3" t="s">
        <v>1875</v>
      </c>
      <c r="D32" s="14">
        <v>83.295860290527344</v>
      </c>
      <c r="E32" s="14">
        <v>86.468887329101563</v>
      </c>
      <c r="F32" s="14">
        <v>82.842094421386719</v>
      </c>
      <c r="G32" s="14">
        <v>85.321044921875</v>
      </c>
      <c r="H32" s="5">
        <v>736</v>
      </c>
      <c r="I32" s="15" t="s">
        <v>3980</v>
      </c>
      <c r="J32" s="15">
        <v>5</v>
      </c>
      <c r="K32" s="3" t="s">
        <v>3882</v>
      </c>
      <c r="L32" s="3" t="s">
        <v>3915</v>
      </c>
      <c r="M32" s="3" t="s">
        <v>3918</v>
      </c>
      <c r="N32" s="3" t="s">
        <v>3922</v>
      </c>
      <c r="O32" s="17">
        <v>0.39835163950920099</v>
      </c>
      <c r="P32" s="32">
        <v>49.39013293</v>
      </c>
      <c r="Q32" s="32">
        <v>315.38461303710938</v>
      </c>
      <c r="R32" s="5">
        <v>375</v>
      </c>
      <c r="S32" s="5">
        <v>288</v>
      </c>
      <c r="T32" s="16">
        <v>0.76800000667572021</v>
      </c>
      <c r="U32" s="17">
        <v>0.32156863808631903</v>
      </c>
      <c r="V32" s="32">
        <v>50.671744740000001</v>
      </c>
      <c r="W32" s="32">
        <v>291.37255859375</v>
      </c>
      <c r="X32" s="17">
        <v>0.31868132948875427</v>
      </c>
      <c r="Y32" s="32">
        <v>48.864587489999998</v>
      </c>
      <c r="Z32" s="32">
        <v>271.42855834960938</v>
      </c>
      <c r="AA32" s="5">
        <v>376</v>
      </c>
      <c r="AB32" s="5">
        <v>289</v>
      </c>
      <c r="AC32" s="16">
        <v>0.76800000667572021</v>
      </c>
      <c r="AD32" s="17">
        <v>0.27058824896812439</v>
      </c>
      <c r="AE32" s="32">
        <v>50.327542379999997</v>
      </c>
      <c r="AF32" s="32">
        <v>249.41175842285159</v>
      </c>
      <c r="AG32" s="16">
        <v>9.1999999999999998E-2</v>
      </c>
      <c r="AH32" s="16">
        <v>5.2999999999999999E-2</v>
      </c>
      <c r="AI32" s="16">
        <v>0.13200000000000001</v>
      </c>
      <c r="AJ32" s="16">
        <v>0.67100000000000004</v>
      </c>
      <c r="AK32" s="16">
        <v>0.05</v>
      </c>
      <c r="AL32" s="16">
        <v>1.0000000474974511E-3</v>
      </c>
      <c r="AM32" s="16">
        <v>0.28000000000000003</v>
      </c>
      <c r="AN32" s="16">
        <v>0.124</v>
      </c>
      <c r="AO32" s="16">
        <v>0.379</v>
      </c>
      <c r="AP32" s="5">
        <v>0</v>
      </c>
      <c r="AQ32" s="31">
        <v>9772.3896484375</v>
      </c>
      <c r="AR32" s="31">
        <v>10458.83</v>
      </c>
    </row>
    <row r="33" spans="1:44" x14ac:dyDescent="0.3">
      <c r="A33" s="4">
        <v>1031284020</v>
      </c>
      <c r="B33" s="3" t="s">
        <v>485</v>
      </c>
      <c r="C33" s="3" t="s">
        <v>1965</v>
      </c>
      <c r="D33" s="14">
        <v>79.691261291503906</v>
      </c>
      <c r="E33" s="14">
        <v>79.54150390625</v>
      </c>
      <c r="F33" s="14">
        <v>79.727706909179688</v>
      </c>
      <c r="G33" s="14">
        <v>82.854400634765625</v>
      </c>
      <c r="H33" s="5">
        <v>113</v>
      </c>
      <c r="I33" s="15" t="s">
        <v>3981</v>
      </c>
      <c r="J33" s="15">
        <v>6</v>
      </c>
      <c r="K33" s="3" t="s">
        <v>3807</v>
      </c>
      <c r="L33" s="3" t="s">
        <v>3910</v>
      </c>
      <c r="M33" s="3" t="s">
        <v>3916</v>
      </c>
      <c r="N33" s="3" t="s">
        <v>3921</v>
      </c>
      <c r="O33" s="17">
        <v>0.47457626461982733</v>
      </c>
      <c r="P33" s="32">
        <v>47.884184550000001</v>
      </c>
      <c r="Q33" s="32">
        <v>335.59323120117188</v>
      </c>
      <c r="R33" s="5">
        <v>81</v>
      </c>
      <c r="S33" s="5">
        <v>57</v>
      </c>
      <c r="T33" s="16">
        <v>0.70370370149612427</v>
      </c>
      <c r="U33" s="17">
        <v>0.25</v>
      </c>
      <c r="V33" s="32">
        <v>47.783571369999997</v>
      </c>
      <c r="W33" s="32"/>
      <c r="X33" s="17">
        <v>0.35593220591545099</v>
      </c>
      <c r="Y33" s="32">
        <v>46.988804520000002</v>
      </c>
      <c r="Z33" s="32">
        <v>310.16949462890631</v>
      </c>
      <c r="AA33" s="5">
        <v>80</v>
      </c>
      <c r="AB33" s="5">
        <v>56</v>
      </c>
      <c r="AC33" s="16">
        <v>0.70370370149612427</v>
      </c>
      <c r="AD33" s="17">
        <v>0.27777779102325439</v>
      </c>
      <c r="AE33" s="32">
        <v>48.938476479999999</v>
      </c>
      <c r="AF33" s="32"/>
      <c r="AG33" s="16">
        <v>6.2E-2</v>
      </c>
      <c r="AH33" s="16"/>
      <c r="AI33" s="16"/>
      <c r="AJ33" s="16">
        <v>0.91200000000000003</v>
      </c>
      <c r="AK33" s="16"/>
      <c r="AL33" s="16">
        <v>2.700000070035458E-2</v>
      </c>
      <c r="AM33" s="16"/>
      <c r="AN33" s="16">
        <v>0.15</v>
      </c>
      <c r="AO33" s="16">
        <v>0.65</v>
      </c>
      <c r="AP33" s="5">
        <v>0</v>
      </c>
      <c r="AQ33" s="31">
        <v>10468.8203125</v>
      </c>
      <c r="AR33" s="31">
        <v>11888.22</v>
      </c>
    </row>
    <row r="34" spans="1:44" x14ac:dyDescent="0.3">
      <c r="A34" s="4">
        <v>191524020</v>
      </c>
      <c r="B34" s="3" t="s">
        <v>88</v>
      </c>
      <c r="C34" s="3" t="s">
        <v>782</v>
      </c>
      <c r="D34" s="14">
        <v>96.143409729003906</v>
      </c>
      <c r="E34" s="14">
        <v>96.068267822265625</v>
      </c>
      <c r="F34" s="14">
        <v>88.482200622558594</v>
      </c>
      <c r="G34" s="14">
        <v>87.878730773925781</v>
      </c>
      <c r="H34" s="5">
        <v>323</v>
      </c>
      <c r="I34" s="15" t="s">
        <v>3981</v>
      </c>
      <c r="J34" s="15">
        <v>4</v>
      </c>
      <c r="K34" s="3" t="s">
        <v>3878</v>
      </c>
      <c r="L34" s="3" t="s">
        <v>3914</v>
      </c>
      <c r="M34" s="3" t="s">
        <v>3917</v>
      </c>
      <c r="N34" s="3" t="s">
        <v>3922</v>
      </c>
      <c r="O34" s="17">
        <v>0.28225806355476379</v>
      </c>
      <c r="P34" s="32">
        <v>54.75765011</v>
      </c>
      <c r="Q34" s="32">
        <v>277.41934204101563</v>
      </c>
      <c r="R34" s="5">
        <v>53</v>
      </c>
      <c r="S34" s="5">
        <v>36</v>
      </c>
      <c r="T34" s="16">
        <v>0.67924529314041138</v>
      </c>
      <c r="U34" s="17">
        <v>0.26315790414810181</v>
      </c>
      <c r="V34" s="32">
        <v>54.673928940000003</v>
      </c>
      <c r="W34" s="32"/>
      <c r="X34" s="17">
        <v>0.23577235639095309</v>
      </c>
      <c r="Y34" s="32">
        <v>52.261590320000003</v>
      </c>
      <c r="Z34" s="32">
        <v>245.52845764160159</v>
      </c>
      <c r="AA34" s="5">
        <v>53</v>
      </c>
      <c r="AB34" s="5">
        <v>36</v>
      </c>
      <c r="AC34" s="16">
        <v>0.67924529314041138</v>
      </c>
      <c r="AD34" s="17">
        <v>0.18666666746139529</v>
      </c>
      <c r="AE34" s="32">
        <v>51.76787728</v>
      </c>
      <c r="AF34" s="32"/>
      <c r="AG34" s="16">
        <v>7.1000000000000008E-2</v>
      </c>
      <c r="AH34" s="16">
        <v>0.186</v>
      </c>
      <c r="AI34" s="16"/>
      <c r="AJ34" s="16">
        <v>0.64700000000000002</v>
      </c>
      <c r="AK34" s="16">
        <v>9.6000000000000002E-2</v>
      </c>
      <c r="AL34" s="16">
        <v>0</v>
      </c>
      <c r="AM34" s="16">
        <v>0.105</v>
      </c>
      <c r="AN34" s="16">
        <v>0.115</v>
      </c>
      <c r="AO34" s="16">
        <v>0.46100000000000002</v>
      </c>
      <c r="AP34" s="5">
        <v>0</v>
      </c>
      <c r="AQ34" s="31">
        <v>9718.7099609375</v>
      </c>
      <c r="AR34" s="31">
        <v>10056.049999999999</v>
      </c>
    </row>
    <row r="35" spans="1:44" x14ac:dyDescent="0.3">
      <c r="A35" s="4">
        <v>191524040</v>
      </c>
      <c r="B35" s="3" t="s">
        <v>88</v>
      </c>
      <c r="C35" s="3" t="s">
        <v>783</v>
      </c>
      <c r="D35" s="14">
        <v>87.402976989746094</v>
      </c>
      <c r="E35" s="14">
        <v>86.046127319335938</v>
      </c>
      <c r="F35" s="14">
        <v>88.219596862792969</v>
      </c>
      <c r="G35" s="14">
        <v>88.633926391601563</v>
      </c>
      <c r="H35" s="5">
        <v>500</v>
      </c>
      <c r="I35" s="15" t="s">
        <v>3981</v>
      </c>
      <c r="J35" s="15">
        <v>6</v>
      </c>
      <c r="K35" s="3" t="s">
        <v>3878</v>
      </c>
      <c r="L35" s="3" t="s">
        <v>3914</v>
      </c>
      <c r="M35" s="3" t="s">
        <v>3917</v>
      </c>
      <c r="N35" s="3" t="s">
        <v>3922</v>
      </c>
      <c r="O35" s="17">
        <v>0.46853145956993097</v>
      </c>
      <c r="P35" s="32">
        <v>51.106026900000003</v>
      </c>
      <c r="Q35" s="32">
        <v>338.4615478515625</v>
      </c>
      <c r="R35" s="5">
        <v>357</v>
      </c>
      <c r="S35" s="5">
        <v>204</v>
      </c>
      <c r="T35" s="16">
        <v>0.57142859697341919</v>
      </c>
      <c r="U35" s="17">
        <v>0.30519479513168329</v>
      </c>
      <c r="V35" s="32">
        <v>50.495487369999999</v>
      </c>
      <c r="W35" s="32">
        <v>294.15585327148438</v>
      </c>
      <c r="X35" s="17">
        <v>0.43356642127037048</v>
      </c>
      <c r="Y35" s="32">
        <v>52.10342644</v>
      </c>
      <c r="Z35" s="32">
        <v>305.94406127929688</v>
      </c>
      <c r="AA35" s="5">
        <v>357</v>
      </c>
      <c r="AB35" s="5">
        <v>204</v>
      </c>
      <c r="AC35" s="16">
        <v>0.57142859697341919</v>
      </c>
      <c r="AD35" s="17">
        <v>0.30519479513168329</v>
      </c>
      <c r="AE35" s="32">
        <v>52.193157749999997</v>
      </c>
      <c r="AF35" s="32">
        <v>255.19480895996091</v>
      </c>
      <c r="AG35" s="16">
        <v>5.8000000000000003E-2</v>
      </c>
      <c r="AH35" s="16">
        <v>0.17799999999999999</v>
      </c>
      <c r="AI35" s="16"/>
      <c r="AJ35" s="16">
        <v>0.65800000000000003</v>
      </c>
      <c r="AK35" s="16">
        <v>9.1999999999999998E-2</v>
      </c>
      <c r="AL35" s="16">
        <v>1.4000000432133669E-2</v>
      </c>
      <c r="AM35" s="16">
        <v>8.2000000000000003E-2</v>
      </c>
      <c r="AN35" s="16">
        <v>0.13600000000000001</v>
      </c>
      <c r="AO35" s="16">
        <v>0.34100000000000003</v>
      </c>
      <c r="AP35" s="5">
        <v>0</v>
      </c>
      <c r="AQ35" s="31">
        <v>9630.9501953125</v>
      </c>
      <c r="AR35" s="31">
        <v>9978.43</v>
      </c>
    </row>
    <row r="36" spans="1:44" x14ac:dyDescent="0.3">
      <c r="A36" s="4">
        <v>191524060</v>
      </c>
      <c r="B36" s="3" t="s">
        <v>88</v>
      </c>
      <c r="C36" s="3" t="s">
        <v>784</v>
      </c>
      <c r="D36" s="14">
        <v>87.547088623046875</v>
      </c>
      <c r="E36" s="14">
        <v>89.509605407714844</v>
      </c>
      <c r="F36" s="14">
        <v>93.788414001464844</v>
      </c>
      <c r="G36" s="14">
        <v>95.647361755371094</v>
      </c>
      <c r="H36" s="5">
        <v>449</v>
      </c>
      <c r="I36" s="15" t="s">
        <v>3981</v>
      </c>
      <c r="J36" s="15">
        <v>4</v>
      </c>
      <c r="K36" s="3" t="s">
        <v>3878</v>
      </c>
      <c r="L36" s="3" t="s">
        <v>3914</v>
      </c>
      <c r="M36" s="3" t="s">
        <v>3917</v>
      </c>
      <c r="N36" s="3" t="s">
        <v>3922</v>
      </c>
      <c r="O36" s="17">
        <v>0.28930819034576422</v>
      </c>
      <c r="P36" s="32">
        <v>51.166234500000002</v>
      </c>
      <c r="Q36" s="32">
        <v>266.66665649414063</v>
      </c>
      <c r="R36" s="5">
        <v>54</v>
      </c>
      <c r="S36" s="5">
        <v>42</v>
      </c>
      <c r="T36" s="16">
        <v>0.77777779102325439</v>
      </c>
      <c r="U36" s="17">
        <v>0.21100917458534241</v>
      </c>
      <c r="V36" s="32">
        <v>51.939484090000001</v>
      </c>
      <c r="W36" s="32">
        <v>242.20182800292969</v>
      </c>
      <c r="X36" s="17">
        <v>0.20754717290401459</v>
      </c>
      <c r="Y36" s="32">
        <v>55.457495100000003</v>
      </c>
      <c r="Z36" s="32">
        <v>227.04402160644531</v>
      </c>
      <c r="AA36" s="5">
        <v>55</v>
      </c>
      <c r="AB36" s="5">
        <v>43</v>
      </c>
      <c r="AC36" s="16">
        <v>0.77777779102325439</v>
      </c>
      <c r="AD36" s="17">
        <v>0.16513761878013611</v>
      </c>
      <c r="AE36" s="32">
        <v>56.142702190000001</v>
      </c>
      <c r="AF36" s="32">
        <v>208.25688171386719</v>
      </c>
      <c r="AG36" s="16">
        <v>0.107</v>
      </c>
      <c r="AH36" s="16">
        <v>0.18</v>
      </c>
      <c r="AI36" s="16"/>
      <c r="AJ36" s="16">
        <v>0.624</v>
      </c>
      <c r="AK36" s="16">
        <v>7.8E-2</v>
      </c>
      <c r="AL36" s="16">
        <v>1.099999994039536E-2</v>
      </c>
      <c r="AM36" s="16">
        <v>8.5000000000000006E-2</v>
      </c>
      <c r="AN36" s="16">
        <v>0.14899999999999999</v>
      </c>
      <c r="AO36" s="16">
        <v>0.54100000000000004</v>
      </c>
      <c r="AP36" s="5">
        <v>0</v>
      </c>
      <c r="AQ36" s="31">
        <v>9217.7802734375</v>
      </c>
      <c r="AR36" s="31">
        <v>9582.92</v>
      </c>
    </row>
    <row r="37" spans="1:44" x14ac:dyDescent="0.3">
      <c r="A37" s="4">
        <v>191524080</v>
      </c>
      <c r="B37" s="3" t="s">
        <v>88</v>
      </c>
      <c r="C37" s="3" t="s">
        <v>785</v>
      </c>
      <c r="D37" s="14">
        <v>85.38507080078125</v>
      </c>
      <c r="E37" s="14">
        <v>86.146194458007813</v>
      </c>
      <c r="F37" s="14">
        <v>84.665664672851563</v>
      </c>
      <c r="G37" s="14">
        <v>84.714393615722656</v>
      </c>
      <c r="H37" s="5">
        <v>514</v>
      </c>
      <c r="I37" s="15">
        <v>5</v>
      </c>
      <c r="J37" s="15">
        <v>6</v>
      </c>
      <c r="K37" s="3" t="s">
        <v>3878</v>
      </c>
      <c r="L37" s="3" t="s">
        <v>3914</v>
      </c>
      <c r="M37" s="3" t="s">
        <v>3917</v>
      </c>
      <c r="N37" s="3" t="s">
        <v>3922</v>
      </c>
      <c r="O37" s="17">
        <v>0.34065935015678411</v>
      </c>
      <c r="P37" s="32">
        <v>50.262974419999999</v>
      </c>
      <c r="Q37" s="32">
        <v>304.39559936523438</v>
      </c>
      <c r="R37" s="5">
        <v>952</v>
      </c>
      <c r="S37" s="5">
        <v>631</v>
      </c>
      <c r="T37" s="16">
        <v>0.6628151535987854</v>
      </c>
      <c r="U37" s="17">
        <v>0.26190477609634399</v>
      </c>
      <c r="V37" s="32">
        <v>50.537206040000001</v>
      </c>
      <c r="W37" s="32">
        <v>280.61224365234381</v>
      </c>
      <c r="X37" s="17">
        <v>0.29010990262031561</v>
      </c>
      <c r="Y37" s="32">
        <v>49.962913059999998</v>
      </c>
      <c r="Z37" s="32">
        <v>271.86813354492188</v>
      </c>
      <c r="AA37" s="5">
        <v>953</v>
      </c>
      <c r="AB37" s="5">
        <v>632</v>
      </c>
      <c r="AC37" s="16">
        <v>0.6628151535987854</v>
      </c>
      <c r="AD37" s="17">
        <v>0.21088434755802149</v>
      </c>
      <c r="AE37" s="32">
        <v>49.985915050000003</v>
      </c>
      <c r="AF37" s="32">
        <v>240.13604736328131</v>
      </c>
      <c r="AG37" s="16">
        <v>0.10100000000000001</v>
      </c>
      <c r="AH37" s="16">
        <v>0.17899999999999999</v>
      </c>
      <c r="AI37" s="16"/>
      <c r="AJ37" s="16">
        <v>0.628</v>
      </c>
      <c r="AK37" s="16">
        <v>7.2000000000000008E-2</v>
      </c>
      <c r="AL37" s="16">
        <v>1.8999999389052391E-2</v>
      </c>
      <c r="AM37" s="16">
        <v>6.2E-2</v>
      </c>
      <c r="AN37" s="16">
        <v>0.20200000000000001</v>
      </c>
      <c r="AO37" s="16">
        <v>0.42699999999999999</v>
      </c>
      <c r="AP37" s="5">
        <v>0</v>
      </c>
      <c r="AQ37" s="31">
        <v>9810.5400390625</v>
      </c>
      <c r="AR37" s="31">
        <v>10134.16</v>
      </c>
    </row>
    <row r="38" spans="1:44" x14ac:dyDescent="0.3">
      <c r="A38" s="4">
        <v>191524090</v>
      </c>
      <c r="B38" s="3" t="s">
        <v>88</v>
      </c>
      <c r="C38" s="3" t="s">
        <v>786</v>
      </c>
      <c r="D38" s="14">
        <v>79.196998596191406</v>
      </c>
      <c r="E38" s="14">
        <v>82.072097778320313</v>
      </c>
      <c r="F38" s="14">
        <v>82.590248107910156</v>
      </c>
      <c r="G38" s="14">
        <v>82.655632019042969</v>
      </c>
      <c r="H38" s="5">
        <v>385</v>
      </c>
      <c r="I38" s="15" t="s">
        <v>3981</v>
      </c>
      <c r="J38" s="15">
        <v>4</v>
      </c>
      <c r="K38" s="3" t="s">
        <v>3878</v>
      </c>
      <c r="L38" s="3" t="s">
        <v>3914</v>
      </c>
      <c r="M38" s="3" t="s">
        <v>3917</v>
      </c>
      <c r="N38" s="3" t="s">
        <v>3922</v>
      </c>
      <c r="O38" s="17">
        <v>0.3695652186870575</v>
      </c>
      <c r="P38" s="32">
        <v>47.677688510000003</v>
      </c>
      <c r="Q38" s="32">
        <v>292.75363159179688</v>
      </c>
      <c r="R38" s="5">
        <v>72</v>
      </c>
      <c r="S38" s="5">
        <v>47</v>
      </c>
      <c r="T38" s="16">
        <v>0.65277779102325439</v>
      </c>
      <c r="U38" s="17">
        <v>0.21951219439506531</v>
      </c>
      <c r="V38" s="32">
        <v>48.838629830000002</v>
      </c>
      <c r="W38" s="32">
        <v>239.0243835449219</v>
      </c>
      <c r="X38" s="17">
        <v>0.39416059851646418</v>
      </c>
      <c r="Y38" s="32">
        <v>48.7128984</v>
      </c>
      <c r="Z38" s="32">
        <v>287.59124755859381</v>
      </c>
      <c r="AA38" s="5">
        <v>72</v>
      </c>
      <c r="AB38" s="5">
        <v>47</v>
      </c>
      <c r="AC38" s="16">
        <v>0.65277779102325439</v>
      </c>
      <c r="AD38" s="17">
        <v>0.27160492539405823</v>
      </c>
      <c r="AE38" s="32">
        <v>48.826544509999998</v>
      </c>
      <c r="AF38" s="32">
        <v>240.74073791503909</v>
      </c>
      <c r="AG38" s="16">
        <v>0.104</v>
      </c>
      <c r="AH38" s="16">
        <v>0.106</v>
      </c>
      <c r="AI38" s="16"/>
      <c r="AJ38" s="16">
        <v>0.68600000000000005</v>
      </c>
      <c r="AK38" s="16">
        <v>8.7999999999999995E-2</v>
      </c>
      <c r="AL38" s="16">
        <v>1.6000000759959221E-2</v>
      </c>
      <c r="AM38" s="16">
        <v>4.7E-2</v>
      </c>
      <c r="AN38" s="16">
        <v>0.17100000000000001</v>
      </c>
      <c r="AO38" s="16">
        <v>0.436</v>
      </c>
      <c r="AP38" s="5">
        <v>0</v>
      </c>
      <c r="AQ38" s="31">
        <v>10344.259765625</v>
      </c>
      <c r="AR38" s="31">
        <v>10735.68</v>
      </c>
    </row>
    <row r="39" spans="1:44" x14ac:dyDescent="0.3">
      <c r="A39" s="4">
        <v>1031354020</v>
      </c>
      <c r="B39" s="3" t="s">
        <v>490</v>
      </c>
      <c r="C39" s="3" t="s">
        <v>1974</v>
      </c>
      <c r="D39" s="14">
        <v>92.699432373046875</v>
      </c>
      <c r="E39" s="14">
        <v>92.787857055664063</v>
      </c>
      <c r="F39" s="14">
        <v>82.68133544921875</v>
      </c>
      <c r="G39" s="14">
        <v>85.226127624511719</v>
      </c>
      <c r="H39" s="5">
        <v>286</v>
      </c>
      <c r="I39" s="15" t="s">
        <v>3980</v>
      </c>
      <c r="J39" s="15">
        <v>6</v>
      </c>
      <c r="K39" s="3" t="s">
        <v>3807</v>
      </c>
      <c r="L39" s="3" t="s">
        <v>3910</v>
      </c>
      <c r="M39" s="3" t="s">
        <v>3916</v>
      </c>
      <c r="N39" s="3" t="s">
        <v>3923</v>
      </c>
      <c r="O39" s="17">
        <v>0.65131580829620361</v>
      </c>
      <c r="P39" s="32">
        <v>53.318804960000001</v>
      </c>
      <c r="Q39" s="32">
        <v>386.1842041015625</v>
      </c>
      <c r="R39" s="5">
        <v>191</v>
      </c>
      <c r="S39" s="5">
        <v>129</v>
      </c>
      <c r="T39" s="16">
        <v>0.67539268732070923</v>
      </c>
      <c r="U39" s="17">
        <v>0.60747665166854858</v>
      </c>
      <c r="V39" s="32">
        <v>53.306258679999999</v>
      </c>
      <c r="W39" s="32">
        <v>375.700927734375</v>
      </c>
      <c r="X39" s="17">
        <v>0.43421053886413569</v>
      </c>
      <c r="Y39" s="32">
        <v>48.767760520000003</v>
      </c>
      <c r="Z39" s="32">
        <v>321.05264282226563</v>
      </c>
      <c r="AA39" s="5">
        <v>190</v>
      </c>
      <c r="AB39" s="5">
        <v>128</v>
      </c>
      <c r="AC39" s="16">
        <v>0.67539268732070923</v>
      </c>
      <c r="AD39" s="17">
        <v>0.41121494770050049</v>
      </c>
      <c r="AE39" s="32">
        <v>50.27409239</v>
      </c>
      <c r="AF39" s="32">
        <v>315.88784790039063</v>
      </c>
      <c r="AG39" s="16">
        <v>3.7999999999999999E-2</v>
      </c>
      <c r="AH39" s="16">
        <v>3.1E-2</v>
      </c>
      <c r="AI39" s="16"/>
      <c r="AJ39" s="16">
        <v>0.84599999999999997</v>
      </c>
      <c r="AK39" s="16">
        <v>0.08</v>
      </c>
      <c r="AL39" s="16">
        <v>3.0000000260770321E-3</v>
      </c>
      <c r="AM39" s="16"/>
      <c r="AN39" s="16">
        <v>8.7000000000000008E-2</v>
      </c>
      <c r="AO39" s="16">
        <v>0.65100000000000002</v>
      </c>
      <c r="AP39" s="5">
        <v>0</v>
      </c>
      <c r="AQ39" s="31">
        <v>7180.41015625</v>
      </c>
      <c r="AR39" s="31">
        <v>7905.7</v>
      </c>
    </row>
    <row r="40" spans="1:44" x14ac:dyDescent="0.3">
      <c r="A40" s="4">
        <v>220914020</v>
      </c>
      <c r="B40" s="3" t="s">
        <v>98</v>
      </c>
      <c r="C40" s="3" t="s">
        <v>811</v>
      </c>
      <c r="D40" s="14">
        <v>86.5174560546875</v>
      </c>
      <c r="E40" s="14">
        <v>88.567794799804688</v>
      </c>
      <c r="F40" s="14">
        <v>82.18853759765625</v>
      </c>
      <c r="G40" s="14">
        <v>86.273666381835938</v>
      </c>
      <c r="H40" s="5">
        <v>184</v>
      </c>
      <c r="I40" s="15" t="s">
        <v>3980</v>
      </c>
      <c r="J40" s="15">
        <v>6</v>
      </c>
      <c r="K40" s="3" t="s">
        <v>3810</v>
      </c>
      <c r="L40" s="3" t="s">
        <v>3907</v>
      </c>
      <c r="M40" s="3" t="s">
        <v>3916</v>
      </c>
      <c r="N40" s="3" t="s">
        <v>3921</v>
      </c>
      <c r="O40" s="17">
        <v>0.36538460850715643</v>
      </c>
      <c r="P40" s="32">
        <v>50.736066600000001</v>
      </c>
      <c r="Q40" s="32">
        <v>328.84616088867188</v>
      </c>
      <c r="R40" s="5">
        <v>143</v>
      </c>
      <c r="S40" s="5">
        <v>78</v>
      </c>
      <c r="T40" s="16">
        <v>0.54545456171035767</v>
      </c>
      <c r="U40" s="17">
        <v>0.2037037014961243</v>
      </c>
      <c r="V40" s="32">
        <v>51.54682219</v>
      </c>
      <c r="W40" s="32"/>
      <c r="X40" s="17">
        <v>0.2788461446762085</v>
      </c>
      <c r="Y40" s="32">
        <v>48.470953880000003</v>
      </c>
      <c r="Z40" s="32">
        <v>270.19232177734381</v>
      </c>
      <c r="AA40" s="5">
        <v>143</v>
      </c>
      <c r="AB40" s="5">
        <v>78</v>
      </c>
      <c r="AC40" s="16">
        <v>0.54545456171035767</v>
      </c>
      <c r="AD40" s="17">
        <v>0.12962962687015531</v>
      </c>
      <c r="AE40" s="32">
        <v>50.86400175</v>
      </c>
      <c r="AF40" s="32"/>
      <c r="AG40" s="16"/>
      <c r="AH40" s="16">
        <v>2.7E-2</v>
      </c>
      <c r="AI40" s="16"/>
      <c r="AJ40" s="16">
        <v>0.96199999999999997</v>
      </c>
      <c r="AK40" s="16"/>
      <c r="AL40" s="16">
        <v>1.099999994039536E-2</v>
      </c>
      <c r="AM40" s="16"/>
      <c r="AN40" s="16">
        <v>0.152</v>
      </c>
      <c r="AO40" s="16">
        <v>0.48899999999999999</v>
      </c>
      <c r="AP40" s="5">
        <v>0</v>
      </c>
      <c r="AQ40" s="31">
        <v>8764.4296875</v>
      </c>
      <c r="AR40" s="31">
        <v>10144.709999999999</v>
      </c>
    </row>
    <row r="41" spans="1:44" x14ac:dyDescent="0.3">
      <c r="A41" s="4">
        <v>940764020</v>
      </c>
      <c r="B41" s="3" t="s">
        <v>436</v>
      </c>
      <c r="C41" s="3" t="s">
        <v>1747</v>
      </c>
      <c r="D41" s="14">
        <v>80.152206420898438</v>
      </c>
      <c r="E41" s="14">
        <v>81.560546875</v>
      </c>
      <c r="F41" s="14">
        <v>88.708427429199219</v>
      </c>
      <c r="G41" s="14">
        <v>89.900642395019531</v>
      </c>
      <c r="H41" s="5">
        <v>214</v>
      </c>
      <c r="I41" s="15" t="s">
        <v>3980</v>
      </c>
      <c r="J41" s="15">
        <v>5</v>
      </c>
      <c r="K41" s="3" t="s">
        <v>3867</v>
      </c>
      <c r="L41" s="3" t="s">
        <v>3910</v>
      </c>
      <c r="M41" s="3" t="s">
        <v>3919</v>
      </c>
      <c r="N41" s="3" t="s">
        <v>3923</v>
      </c>
      <c r="O41" s="17">
        <v>0.30392158031463617</v>
      </c>
      <c r="P41" s="32">
        <v>48.07675957</v>
      </c>
      <c r="Q41" s="32">
        <v>265.686279296875</v>
      </c>
      <c r="R41" s="5">
        <v>112</v>
      </c>
      <c r="S41" s="5">
        <v>112</v>
      </c>
      <c r="T41" s="16">
        <v>1</v>
      </c>
      <c r="U41" s="17">
        <v>0.30392158031463617</v>
      </c>
      <c r="V41" s="32">
        <v>48.625351199999997</v>
      </c>
      <c r="W41" s="32">
        <v>265.686279296875</v>
      </c>
      <c r="X41" s="17">
        <v>0.28431373834609991</v>
      </c>
      <c r="Y41" s="32">
        <v>52.397846600000001</v>
      </c>
      <c r="Z41" s="32">
        <v>269.60784912109381</v>
      </c>
      <c r="AA41" s="5">
        <v>112</v>
      </c>
      <c r="AB41" s="5">
        <v>112</v>
      </c>
      <c r="AC41" s="16">
        <v>1</v>
      </c>
      <c r="AD41" s="17">
        <v>0.28431373834609991</v>
      </c>
      <c r="AE41" s="32">
        <v>52.906498360000001</v>
      </c>
      <c r="AF41" s="32">
        <v>269.60784912109381</v>
      </c>
      <c r="AG41" s="16"/>
      <c r="AH41" s="16">
        <v>2.8000000000000001E-2</v>
      </c>
      <c r="AI41" s="16"/>
      <c r="AJ41" s="16">
        <v>0.92500000000000004</v>
      </c>
      <c r="AK41" s="16">
        <v>3.3000000000000002E-2</v>
      </c>
      <c r="AL41" s="16">
        <v>1.4000000432133669E-2</v>
      </c>
      <c r="AM41" s="16"/>
      <c r="AN41" s="16">
        <v>0.23799999999999999</v>
      </c>
      <c r="AO41" s="16">
        <v>0.4657</v>
      </c>
      <c r="AP41" s="5">
        <v>1</v>
      </c>
      <c r="AQ41" s="31">
        <v>9868.3603515625</v>
      </c>
      <c r="AR41" s="31">
        <v>11736.16</v>
      </c>
    </row>
    <row r="42" spans="1:44" x14ac:dyDescent="0.3">
      <c r="A42" s="4">
        <v>1031314020</v>
      </c>
      <c r="B42" s="3" t="s">
        <v>488</v>
      </c>
      <c r="C42" s="3" t="s">
        <v>1971</v>
      </c>
      <c r="D42" s="14">
        <v>69.49371337890625</v>
      </c>
      <c r="E42" s="14">
        <v>72.083259582519531</v>
      </c>
      <c r="F42" s="14">
        <v>70.278564453125</v>
      </c>
      <c r="G42" s="14">
        <v>72.355339050292969</v>
      </c>
      <c r="H42" s="5">
        <v>223</v>
      </c>
      <c r="I42" s="15" t="s">
        <v>3980</v>
      </c>
      <c r="J42" s="15">
        <v>4</v>
      </c>
      <c r="K42" s="3" t="s">
        <v>3807</v>
      </c>
      <c r="L42" s="3" t="s">
        <v>3910</v>
      </c>
      <c r="M42" s="3" t="s">
        <v>3916</v>
      </c>
      <c r="N42" s="3" t="s">
        <v>3921</v>
      </c>
      <c r="O42" s="17">
        <v>0.34666666388511658</v>
      </c>
      <c r="P42" s="32">
        <v>43.623800070000001</v>
      </c>
      <c r="Q42" s="32"/>
      <c r="R42" s="5">
        <v>44</v>
      </c>
      <c r="S42" s="5">
        <v>32</v>
      </c>
      <c r="T42" s="16">
        <v>0.72727274894714355</v>
      </c>
      <c r="U42" s="17">
        <v>0.37209302186965942</v>
      </c>
      <c r="V42" s="32">
        <v>44.674069070000002</v>
      </c>
      <c r="W42" s="32"/>
      <c r="X42" s="17">
        <v>0.61333334445953369</v>
      </c>
      <c r="Y42" s="32">
        <v>41.297637090000002</v>
      </c>
      <c r="Z42" s="32">
        <v>365.33334350585938</v>
      </c>
      <c r="AA42" s="5">
        <v>44</v>
      </c>
      <c r="AB42" s="5">
        <v>32</v>
      </c>
      <c r="AC42" s="16">
        <v>0.72727274894714355</v>
      </c>
      <c r="AD42" s="17">
        <v>0.5116279125213623</v>
      </c>
      <c r="AE42" s="32">
        <v>43.026037289999998</v>
      </c>
      <c r="AF42" s="32">
        <v>344.18603515625</v>
      </c>
      <c r="AG42" s="16"/>
      <c r="AH42" s="16"/>
      <c r="AI42" s="16"/>
      <c r="AJ42" s="16">
        <v>0.996</v>
      </c>
      <c r="AK42" s="16"/>
      <c r="AL42" s="16">
        <v>4.0000001899898052E-3</v>
      </c>
      <c r="AM42" s="16"/>
      <c r="AN42" s="16">
        <v>0.126</v>
      </c>
      <c r="AO42" s="16">
        <v>0.56800000000000006</v>
      </c>
      <c r="AP42" s="5">
        <v>0</v>
      </c>
      <c r="AQ42" s="31">
        <v>7630.990234375</v>
      </c>
      <c r="AR42" s="31">
        <v>8780.94</v>
      </c>
    </row>
    <row r="43" spans="1:44" x14ac:dyDescent="0.3">
      <c r="A43" s="4">
        <v>1040454020</v>
      </c>
      <c r="B43" s="3" t="s">
        <v>495</v>
      </c>
      <c r="C43" s="3" t="s">
        <v>1985</v>
      </c>
      <c r="D43" s="14">
        <v>89.806999206542969</v>
      </c>
      <c r="E43" s="14">
        <v>90.009689331054688</v>
      </c>
      <c r="F43" s="14">
        <v>92.966667175292969</v>
      </c>
      <c r="G43" s="14">
        <v>93.428047180175781</v>
      </c>
      <c r="H43" s="5">
        <v>158</v>
      </c>
      <c r="I43" s="15" t="s">
        <v>3980</v>
      </c>
      <c r="J43" s="15">
        <v>4</v>
      </c>
      <c r="K43" s="3" t="s">
        <v>3847</v>
      </c>
      <c r="L43" s="3" t="s">
        <v>3907</v>
      </c>
      <c r="M43" s="3" t="s">
        <v>3917</v>
      </c>
      <c r="N43" s="3" t="s">
        <v>3921</v>
      </c>
      <c r="O43" s="17">
        <v>0.48051947355270391</v>
      </c>
      <c r="P43" s="32">
        <v>52.11038997</v>
      </c>
      <c r="Q43" s="32">
        <v>327.27273559570313</v>
      </c>
      <c r="R43" s="5">
        <v>33</v>
      </c>
      <c r="S43" s="5">
        <v>26</v>
      </c>
      <c r="T43" s="16">
        <v>0.78787881135940552</v>
      </c>
      <c r="U43" s="17">
        <v>0.42553192377090449</v>
      </c>
      <c r="V43" s="32">
        <v>52.147981459999997</v>
      </c>
      <c r="W43" s="32">
        <v>310.6383056640625</v>
      </c>
      <c r="X43" s="17">
        <v>0.3684210479259491</v>
      </c>
      <c r="Y43" s="32">
        <v>54.96255962</v>
      </c>
      <c r="Z43" s="32">
        <v>290.78945922851563</v>
      </c>
      <c r="AA43" s="5">
        <v>33</v>
      </c>
      <c r="AB43" s="5">
        <v>26</v>
      </c>
      <c r="AC43" s="16">
        <v>0.78787881135940552</v>
      </c>
      <c r="AD43" s="17">
        <v>0.28260868787765497</v>
      </c>
      <c r="AE43" s="32">
        <v>54.892918309999999</v>
      </c>
      <c r="AF43" s="32"/>
      <c r="AG43" s="16"/>
      <c r="AH43" s="16"/>
      <c r="AI43" s="16"/>
      <c r="AJ43" s="16">
        <v>0.92400000000000004</v>
      </c>
      <c r="AK43" s="16">
        <v>3.7999999999999999E-2</v>
      </c>
      <c r="AL43" s="16">
        <v>3.7999998778104782E-2</v>
      </c>
      <c r="AM43" s="16"/>
      <c r="AN43" s="16">
        <v>0.16500000000000001</v>
      </c>
      <c r="AO43" s="16">
        <v>0.59599999999999997</v>
      </c>
      <c r="AP43" s="5">
        <v>0</v>
      </c>
      <c r="AQ43" s="31">
        <v>13757.7900390625</v>
      </c>
      <c r="AR43" s="31">
        <v>14574.53</v>
      </c>
    </row>
    <row r="44" spans="1:44" x14ac:dyDescent="0.3">
      <c r="A44" s="4">
        <v>480684020</v>
      </c>
      <c r="B44" s="3" t="s">
        <v>217</v>
      </c>
      <c r="C44" s="3" t="s">
        <v>1143</v>
      </c>
      <c r="D44" s="14">
        <v>101.10179138183589</v>
      </c>
      <c r="E44" s="14">
        <v>97.846839904785156</v>
      </c>
      <c r="F44" s="14">
        <v>91.917739868164063</v>
      </c>
      <c r="G44" s="14">
        <v>94.353836059570313</v>
      </c>
      <c r="H44" s="5">
        <v>465</v>
      </c>
      <c r="I44" s="15" t="s">
        <v>3981</v>
      </c>
      <c r="J44" s="15">
        <v>5</v>
      </c>
      <c r="K44" s="3" t="s">
        <v>3879</v>
      </c>
      <c r="L44" s="3" t="s">
        <v>3914</v>
      </c>
      <c r="M44" s="3" t="s">
        <v>3917</v>
      </c>
      <c r="N44" s="3" t="s">
        <v>3922</v>
      </c>
      <c r="O44" s="17">
        <v>0.60563379526138306</v>
      </c>
      <c r="P44" s="32">
        <v>56.829185629999998</v>
      </c>
      <c r="Q44" s="32">
        <v>368.07510375976563</v>
      </c>
      <c r="R44" s="5">
        <v>238</v>
      </c>
      <c r="S44" s="5">
        <v>142</v>
      </c>
      <c r="T44" s="16">
        <v>0.59663867950439453</v>
      </c>
      <c r="U44" s="17">
        <v>0.53535354137420654</v>
      </c>
      <c r="V44" s="32">
        <v>55.415455090000002</v>
      </c>
      <c r="W44" s="32">
        <v>345.45455932617188</v>
      </c>
      <c r="X44" s="17">
        <v>0.58490568399429321</v>
      </c>
      <c r="Y44" s="32">
        <v>54.330797089999997</v>
      </c>
      <c r="Z44" s="32">
        <v>351.41510009765631</v>
      </c>
      <c r="AA44" s="5">
        <v>238</v>
      </c>
      <c r="AB44" s="5">
        <v>142</v>
      </c>
      <c r="AC44" s="16">
        <v>0.59663867950439453</v>
      </c>
      <c r="AD44" s="17">
        <v>0.52040815353393555</v>
      </c>
      <c r="AE44" s="32">
        <v>55.414269439999998</v>
      </c>
      <c r="AF44" s="32">
        <v>329.59182739257813</v>
      </c>
      <c r="AG44" s="16">
        <v>8.7999999999999995E-2</v>
      </c>
      <c r="AH44" s="16">
        <v>7.6999999999999999E-2</v>
      </c>
      <c r="AI44" s="16"/>
      <c r="AJ44" s="16">
        <v>0.72499999999999998</v>
      </c>
      <c r="AK44" s="16">
        <v>8.4000000000000005E-2</v>
      </c>
      <c r="AL44" s="16">
        <v>2.60000005364418E-2</v>
      </c>
      <c r="AM44" s="16"/>
      <c r="AN44" s="16">
        <v>0.13600000000000001</v>
      </c>
      <c r="AO44" s="16">
        <v>0.41699999999999998</v>
      </c>
      <c r="AP44" s="5">
        <v>0</v>
      </c>
      <c r="AQ44" s="31">
        <v>9505.23046875</v>
      </c>
      <c r="AR44" s="31">
        <v>10083.950000000001</v>
      </c>
    </row>
    <row r="45" spans="1:44" x14ac:dyDescent="0.3">
      <c r="A45" s="4">
        <v>480684040</v>
      </c>
      <c r="B45" s="3" t="s">
        <v>217</v>
      </c>
      <c r="C45" s="3" t="s">
        <v>1144</v>
      </c>
      <c r="D45" s="14">
        <v>81.349266052246094</v>
      </c>
      <c r="E45" s="14">
        <v>82.986412048339844</v>
      </c>
      <c r="F45" s="14">
        <v>85.170310974121094</v>
      </c>
      <c r="G45" s="14">
        <v>83.719253540039063</v>
      </c>
      <c r="H45" s="5">
        <v>415</v>
      </c>
      <c r="I45" s="15" t="s">
        <v>3981</v>
      </c>
      <c r="J45" s="15">
        <v>5</v>
      </c>
      <c r="K45" s="3" t="s">
        <v>3879</v>
      </c>
      <c r="L45" s="3" t="s">
        <v>3914</v>
      </c>
      <c r="M45" s="3" t="s">
        <v>3917</v>
      </c>
      <c r="N45" s="3" t="s">
        <v>3922</v>
      </c>
      <c r="O45" s="17">
        <v>0.55154639482498169</v>
      </c>
      <c r="P45" s="32">
        <v>48.576875260000001</v>
      </c>
      <c r="Q45" s="32">
        <v>358.2474365234375</v>
      </c>
      <c r="R45" s="5">
        <v>238</v>
      </c>
      <c r="S45" s="5">
        <v>143</v>
      </c>
      <c r="T45" s="16">
        <v>0.60084033012390137</v>
      </c>
      <c r="U45" s="17">
        <v>0.43999999761581421</v>
      </c>
      <c r="V45" s="32">
        <v>49.219827449999997</v>
      </c>
      <c r="W45" s="32">
        <v>333</v>
      </c>
      <c r="X45" s="17">
        <v>0.60824739933013916</v>
      </c>
      <c r="Y45" s="32">
        <v>50.266857270000003</v>
      </c>
      <c r="Z45" s="32">
        <v>364.4329833984375</v>
      </c>
      <c r="AA45" s="5">
        <v>238</v>
      </c>
      <c r="AB45" s="5">
        <v>143</v>
      </c>
      <c r="AC45" s="16">
        <v>0.60084033012390137</v>
      </c>
      <c r="AD45" s="17">
        <v>0.4699999988079071</v>
      </c>
      <c r="AE45" s="32">
        <v>49.425511180000001</v>
      </c>
      <c r="AF45" s="32">
        <v>329</v>
      </c>
      <c r="AG45" s="16">
        <v>0.123</v>
      </c>
      <c r="AH45" s="16">
        <v>8.4000000000000005E-2</v>
      </c>
      <c r="AI45" s="16">
        <v>1.4E-2</v>
      </c>
      <c r="AJ45" s="16">
        <v>0.67700000000000005</v>
      </c>
      <c r="AK45" s="16">
        <v>9.1999999999999998E-2</v>
      </c>
      <c r="AL45" s="16">
        <v>9.9999997764825821E-3</v>
      </c>
      <c r="AM45" s="16">
        <v>1.2E-2</v>
      </c>
      <c r="AN45" s="16">
        <v>0.14699999999999999</v>
      </c>
      <c r="AO45" s="16">
        <v>0.44</v>
      </c>
      <c r="AP45" s="5">
        <v>0</v>
      </c>
      <c r="AQ45" s="31">
        <v>11406.0595703125</v>
      </c>
      <c r="AR45" s="31">
        <v>12059.25</v>
      </c>
    </row>
    <row r="46" spans="1:44" x14ac:dyDescent="0.3">
      <c r="A46" s="4">
        <v>480684050</v>
      </c>
      <c r="B46" s="3" t="s">
        <v>217</v>
      </c>
      <c r="C46" s="3" t="s">
        <v>1145</v>
      </c>
      <c r="D46" s="14">
        <v>85.7083740234375</v>
      </c>
      <c r="E46" s="14">
        <v>85.003692626953125</v>
      </c>
      <c r="F46" s="14">
        <v>83.291160583496094</v>
      </c>
      <c r="G46" s="14">
        <v>83.362152099609375</v>
      </c>
      <c r="H46" s="5">
        <v>473</v>
      </c>
      <c r="I46" s="15" t="s">
        <v>3981</v>
      </c>
      <c r="J46" s="15">
        <v>5</v>
      </c>
      <c r="K46" s="3" t="s">
        <v>3879</v>
      </c>
      <c r="L46" s="3" t="s">
        <v>3914</v>
      </c>
      <c r="M46" s="3" t="s">
        <v>3917</v>
      </c>
      <c r="N46" s="3" t="s">
        <v>3922</v>
      </c>
      <c r="O46" s="17">
        <v>0.64705884456634521</v>
      </c>
      <c r="P46" s="32">
        <v>50.398045830000001</v>
      </c>
      <c r="Q46" s="32">
        <v>380.9954833984375</v>
      </c>
      <c r="R46" s="5">
        <v>225</v>
      </c>
      <c r="S46" s="5">
        <v>79</v>
      </c>
      <c r="T46" s="16">
        <v>0.35111111402511602</v>
      </c>
      <c r="U46" s="17">
        <v>0.43421053886413569</v>
      </c>
      <c r="V46" s="32">
        <v>50.060873790000002</v>
      </c>
      <c r="W46" s="32">
        <v>336.84210205078131</v>
      </c>
      <c r="X46" s="17">
        <v>0.57013577222824097</v>
      </c>
      <c r="Y46" s="32">
        <v>49.13505507</v>
      </c>
      <c r="Z46" s="32">
        <v>361.5384521484375</v>
      </c>
      <c r="AA46" s="5">
        <v>225</v>
      </c>
      <c r="AB46" s="5">
        <v>79</v>
      </c>
      <c r="AC46" s="16">
        <v>0.35111111402511602</v>
      </c>
      <c r="AD46" s="17">
        <v>0.39473685622215271</v>
      </c>
      <c r="AE46" s="32">
        <v>49.224413579999997</v>
      </c>
      <c r="AF46" s="32">
        <v>301.3157958984375</v>
      </c>
      <c r="AG46" s="16">
        <v>6.8000000000000005E-2</v>
      </c>
      <c r="AH46" s="16">
        <v>0.10100000000000001</v>
      </c>
      <c r="AI46" s="16"/>
      <c r="AJ46" s="16">
        <v>0.74</v>
      </c>
      <c r="AK46" s="16">
        <v>0.08</v>
      </c>
      <c r="AL46" s="16">
        <v>1.099999994039536E-2</v>
      </c>
      <c r="AM46" s="16"/>
      <c r="AN46" s="16">
        <v>0.108</v>
      </c>
      <c r="AO46" s="16">
        <v>0.27</v>
      </c>
      <c r="AP46" s="5">
        <v>0</v>
      </c>
      <c r="AQ46" s="31">
        <v>10321.2998046875</v>
      </c>
      <c r="AR46" s="31">
        <v>10860.03</v>
      </c>
    </row>
    <row r="47" spans="1:44" x14ac:dyDescent="0.3">
      <c r="A47" s="4">
        <v>480684060</v>
      </c>
      <c r="B47" s="3" t="s">
        <v>217</v>
      </c>
      <c r="C47" s="3" t="s">
        <v>1146</v>
      </c>
      <c r="D47" s="14">
        <v>85.6912841796875</v>
      </c>
      <c r="E47" s="14">
        <v>84.998085021972656</v>
      </c>
      <c r="F47" s="14">
        <v>96.783988952636719</v>
      </c>
      <c r="G47" s="14">
        <v>95.547836303710938</v>
      </c>
      <c r="H47" s="5">
        <v>364</v>
      </c>
      <c r="I47" s="15" t="s">
        <v>3981</v>
      </c>
      <c r="J47" s="15">
        <v>5</v>
      </c>
      <c r="K47" s="3" t="s">
        <v>3879</v>
      </c>
      <c r="L47" s="3" t="s">
        <v>3914</v>
      </c>
      <c r="M47" s="3" t="s">
        <v>3917</v>
      </c>
      <c r="N47" s="3" t="s">
        <v>3922</v>
      </c>
      <c r="O47" s="17">
        <v>0.59281438589096069</v>
      </c>
      <c r="P47" s="32">
        <v>50.390904820000003</v>
      </c>
      <c r="Q47" s="32">
        <v>367.06585693359381</v>
      </c>
      <c r="R47" s="5">
        <v>191</v>
      </c>
      <c r="S47" s="5">
        <v>119</v>
      </c>
      <c r="T47" s="16">
        <v>0.62303662300109863</v>
      </c>
      <c r="U47" s="17">
        <v>0.46938776969909668</v>
      </c>
      <c r="V47" s="32">
        <v>50.058534430000002</v>
      </c>
      <c r="W47" s="32">
        <v>330.61224365234381</v>
      </c>
      <c r="X47" s="17">
        <v>0.62275451421737671</v>
      </c>
      <c r="Y47" s="32">
        <v>57.261716180000001</v>
      </c>
      <c r="Z47" s="32">
        <v>383.2335205078125</v>
      </c>
      <c r="AA47" s="5">
        <v>191</v>
      </c>
      <c r="AB47" s="5">
        <v>119</v>
      </c>
      <c r="AC47" s="16">
        <v>0.62303662300109863</v>
      </c>
      <c r="AD47" s="17">
        <v>0.54081630706787109</v>
      </c>
      <c r="AE47" s="32">
        <v>56.086659089999998</v>
      </c>
      <c r="AF47" s="32">
        <v>360.20407104492188</v>
      </c>
      <c r="AG47" s="16">
        <v>0.157</v>
      </c>
      <c r="AH47" s="16">
        <v>0.14599999999999999</v>
      </c>
      <c r="AI47" s="16">
        <v>0.03</v>
      </c>
      <c r="AJ47" s="16">
        <v>0.56300000000000006</v>
      </c>
      <c r="AK47" s="16">
        <v>9.0999999999999998E-2</v>
      </c>
      <c r="AL47" s="16">
        <v>1.4000000432133669E-2</v>
      </c>
      <c r="AM47" s="16">
        <v>3.3000000000000002E-2</v>
      </c>
      <c r="AN47" s="16">
        <v>0.115</v>
      </c>
      <c r="AO47" s="16">
        <v>0.42699999999999999</v>
      </c>
      <c r="AP47" s="5">
        <v>0</v>
      </c>
      <c r="AQ47" s="31">
        <v>11700.58984375</v>
      </c>
      <c r="AR47" s="31">
        <v>12432.22</v>
      </c>
    </row>
    <row r="48" spans="1:44" x14ac:dyDescent="0.3">
      <c r="A48" s="4">
        <v>480684070</v>
      </c>
      <c r="B48" s="3" t="s">
        <v>217</v>
      </c>
      <c r="C48" s="3" t="s">
        <v>1147</v>
      </c>
      <c r="D48" s="14">
        <v>86.757774353027344</v>
      </c>
      <c r="E48" s="14">
        <v>86.356582641601563</v>
      </c>
      <c r="F48" s="14">
        <v>85.723793029785156</v>
      </c>
      <c r="G48" s="14">
        <v>85.015937805175781</v>
      </c>
      <c r="H48" s="5">
        <v>613</v>
      </c>
      <c r="I48" s="15" t="s">
        <v>3981</v>
      </c>
      <c r="J48" s="15">
        <v>5</v>
      </c>
      <c r="K48" s="3" t="s">
        <v>3879</v>
      </c>
      <c r="L48" s="3" t="s">
        <v>3914</v>
      </c>
      <c r="M48" s="3" t="s">
        <v>3917</v>
      </c>
      <c r="N48" s="3" t="s">
        <v>3922</v>
      </c>
      <c r="O48" s="17">
        <v>0.68831169605255127</v>
      </c>
      <c r="P48" s="32">
        <v>50.836469909999998</v>
      </c>
      <c r="Q48" s="32">
        <v>387.98699951171881</v>
      </c>
      <c r="R48" s="5">
        <v>320</v>
      </c>
      <c r="S48" s="5">
        <v>124</v>
      </c>
      <c r="T48" s="16">
        <v>0.38749998807907099</v>
      </c>
      <c r="U48" s="17">
        <v>0.48571428656578058</v>
      </c>
      <c r="V48" s="32">
        <v>50.624922499999997</v>
      </c>
      <c r="W48" s="32">
        <v>348.57144165039063</v>
      </c>
      <c r="X48" s="17">
        <v>0.68506491184234619</v>
      </c>
      <c r="Y48" s="32">
        <v>50.600219000000003</v>
      </c>
      <c r="Z48" s="32">
        <v>380.84414672851563</v>
      </c>
      <c r="AA48" s="5">
        <v>319</v>
      </c>
      <c r="AB48" s="5">
        <v>123</v>
      </c>
      <c r="AC48" s="16">
        <v>0.38749998807907099</v>
      </c>
      <c r="AD48" s="17">
        <v>0.4761904776096344</v>
      </c>
      <c r="AE48" s="32">
        <v>50.155724640000003</v>
      </c>
      <c r="AF48" s="32">
        <v>326.66665649414063</v>
      </c>
      <c r="AG48" s="16">
        <v>6.2E-2</v>
      </c>
      <c r="AH48" s="16">
        <v>7.4999999999999997E-2</v>
      </c>
      <c r="AI48" s="16"/>
      <c r="AJ48" s="16">
        <v>0.79900000000000004</v>
      </c>
      <c r="AK48" s="16">
        <v>5.3999999999999999E-2</v>
      </c>
      <c r="AL48" s="16">
        <v>9.9999997764825821E-3</v>
      </c>
      <c r="AM48" s="16"/>
      <c r="AN48" s="16">
        <v>0.10299999999999999</v>
      </c>
      <c r="AO48" s="16">
        <v>0.215</v>
      </c>
      <c r="AP48" s="5">
        <v>0</v>
      </c>
      <c r="AQ48" s="31">
        <v>9290.0302734375</v>
      </c>
      <c r="AR48" s="31">
        <v>9823.99</v>
      </c>
    </row>
    <row r="49" spans="1:44" x14ac:dyDescent="0.3">
      <c r="A49" s="4">
        <v>480684080</v>
      </c>
      <c r="B49" s="3" t="s">
        <v>217</v>
      </c>
      <c r="C49" s="3" t="s">
        <v>1148</v>
      </c>
      <c r="D49" s="14">
        <v>80.720596313476563</v>
      </c>
      <c r="E49" s="14">
        <v>79.027366638183594</v>
      </c>
      <c r="F49" s="14">
        <v>82.170059204101563</v>
      </c>
      <c r="G49" s="14">
        <v>79.766700744628906</v>
      </c>
      <c r="H49" s="5">
        <v>803</v>
      </c>
      <c r="I49" s="15" t="s">
        <v>3981</v>
      </c>
      <c r="J49" s="15">
        <v>5</v>
      </c>
      <c r="K49" s="3" t="s">
        <v>3879</v>
      </c>
      <c r="L49" s="3" t="s">
        <v>3914</v>
      </c>
      <c r="M49" s="3" t="s">
        <v>3917</v>
      </c>
      <c r="N49" s="3" t="s">
        <v>3922</v>
      </c>
      <c r="O49" s="17">
        <v>0.59487181901931763</v>
      </c>
      <c r="P49" s="32">
        <v>48.314224269999997</v>
      </c>
      <c r="Q49" s="32">
        <v>366.66665649414063</v>
      </c>
      <c r="R49" s="5">
        <v>390</v>
      </c>
      <c r="S49" s="5">
        <v>140</v>
      </c>
      <c r="T49" s="16">
        <v>0.35897436738014221</v>
      </c>
      <c r="U49" s="17">
        <v>0.38518518209457397</v>
      </c>
      <c r="V49" s="32">
        <v>47.569215989999996</v>
      </c>
      <c r="W49" s="32">
        <v>310.370361328125</v>
      </c>
      <c r="X49" s="17">
        <v>0.57179486751556396</v>
      </c>
      <c r="Y49" s="32">
        <v>48.45982085</v>
      </c>
      <c r="Z49" s="32">
        <v>350.76922607421881</v>
      </c>
      <c r="AA49" s="5">
        <v>390</v>
      </c>
      <c r="AB49" s="5">
        <v>140</v>
      </c>
      <c r="AC49" s="16">
        <v>0.35897436738014221</v>
      </c>
      <c r="AD49" s="17">
        <v>0.3333333432674408</v>
      </c>
      <c r="AE49" s="32">
        <v>47.199672290000002</v>
      </c>
      <c r="AF49" s="32">
        <v>274.8148193359375</v>
      </c>
      <c r="AG49" s="16">
        <v>0.127</v>
      </c>
      <c r="AH49" s="16">
        <v>4.7E-2</v>
      </c>
      <c r="AI49" s="16">
        <v>1.4999999999999999E-2</v>
      </c>
      <c r="AJ49" s="16">
        <v>0.76800000000000002</v>
      </c>
      <c r="AK49" s="16">
        <v>0.04</v>
      </c>
      <c r="AL49" s="16">
        <v>2.000000094994903E-3</v>
      </c>
      <c r="AM49" s="16"/>
      <c r="AN49" s="16">
        <v>9.6000000000000002E-2</v>
      </c>
      <c r="AO49" s="16">
        <v>0.24</v>
      </c>
      <c r="AP49" s="5">
        <v>0</v>
      </c>
      <c r="AQ49" s="31">
        <v>8962.3203125</v>
      </c>
      <c r="AR49" s="31">
        <v>9629.77</v>
      </c>
    </row>
    <row r="50" spans="1:44" x14ac:dyDescent="0.3">
      <c r="A50" s="4">
        <v>480684090</v>
      </c>
      <c r="B50" s="3" t="s">
        <v>217</v>
      </c>
      <c r="C50" s="3" t="s">
        <v>1149</v>
      </c>
      <c r="D50" s="14">
        <v>87.145835876464844</v>
      </c>
      <c r="E50" s="14">
        <v>88.827262878417969</v>
      </c>
      <c r="F50" s="14">
        <v>86.510810852050781</v>
      </c>
      <c r="G50" s="14">
        <v>89.469612121582031</v>
      </c>
      <c r="H50" s="5">
        <v>446</v>
      </c>
      <c r="I50" s="15" t="s">
        <v>3981</v>
      </c>
      <c r="J50" s="15">
        <v>5</v>
      </c>
      <c r="K50" s="3" t="s">
        <v>3879</v>
      </c>
      <c r="L50" s="3" t="s">
        <v>3914</v>
      </c>
      <c r="M50" s="3" t="s">
        <v>3917</v>
      </c>
      <c r="N50" s="3" t="s">
        <v>3922</v>
      </c>
      <c r="O50" s="17">
        <v>0.6428571343421936</v>
      </c>
      <c r="P50" s="32">
        <v>50.998594879999999</v>
      </c>
      <c r="Q50" s="32">
        <v>383.16326904296881</v>
      </c>
      <c r="R50" s="5">
        <v>221</v>
      </c>
      <c r="S50" s="5">
        <v>133</v>
      </c>
      <c r="T50" s="16">
        <v>0.60180997848510742</v>
      </c>
      <c r="U50" s="17">
        <v>0.46391752362251282</v>
      </c>
      <c r="V50" s="32">
        <v>51.655002250000003</v>
      </c>
      <c r="W50" s="32">
        <v>340.2061767578125</v>
      </c>
      <c r="X50" s="17">
        <v>0.67857140302658081</v>
      </c>
      <c r="Y50" s="32">
        <v>51.074232600000002</v>
      </c>
      <c r="Z50" s="32">
        <v>381.63265991210938</v>
      </c>
      <c r="AA50" s="5">
        <v>221</v>
      </c>
      <c r="AB50" s="5">
        <v>133</v>
      </c>
      <c r="AC50" s="16">
        <v>0.60180997848510742</v>
      </c>
      <c r="AD50" s="17">
        <v>0.51546388864517212</v>
      </c>
      <c r="AE50" s="32">
        <v>52.663766610000003</v>
      </c>
      <c r="AF50" s="32">
        <v>331.95877075195313</v>
      </c>
      <c r="AG50" s="16">
        <v>0.14099999999999999</v>
      </c>
      <c r="AH50" s="16">
        <v>0.128</v>
      </c>
      <c r="AI50" s="16">
        <v>1.6E-2</v>
      </c>
      <c r="AJ50" s="16">
        <v>0.59399999999999997</v>
      </c>
      <c r="AK50" s="16">
        <v>0.112</v>
      </c>
      <c r="AL50" s="16">
        <v>8.999999612569809E-3</v>
      </c>
      <c r="AM50" s="16">
        <v>1.6E-2</v>
      </c>
      <c r="AN50" s="16">
        <v>0.182</v>
      </c>
      <c r="AO50" s="16">
        <v>0.47099999999999997</v>
      </c>
      <c r="AP50" s="5">
        <v>0</v>
      </c>
      <c r="AQ50" s="31">
        <v>10237.3896484375</v>
      </c>
      <c r="AR50" s="31">
        <v>10795.99</v>
      </c>
    </row>
    <row r="51" spans="1:44" x14ac:dyDescent="0.3">
      <c r="A51" s="4">
        <v>480685000</v>
      </c>
      <c r="B51" s="3" t="s">
        <v>217</v>
      </c>
      <c r="C51" s="3" t="s">
        <v>1150</v>
      </c>
      <c r="D51" s="14">
        <v>81.579421997070313</v>
      </c>
      <c r="E51" s="14">
        <v>81.756172180175781</v>
      </c>
      <c r="F51" s="14">
        <v>78.484237670898438</v>
      </c>
      <c r="G51" s="14">
        <v>78.235054016113281</v>
      </c>
      <c r="H51" s="5">
        <v>452</v>
      </c>
      <c r="I51" s="15" t="s">
        <v>3981</v>
      </c>
      <c r="J51" s="15">
        <v>5</v>
      </c>
      <c r="K51" s="3" t="s">
        <v>3879</v>
      </c>
      <c r="L51" s="3" t="s">
        <v>3914</v>
      </c>
      <c r="M51" s="3" t="s">
        <v>3917</v>
      </c>
      <c r="N51" s="3" t="s">
        <v>3922</v>
      </c>
      <c r="O51" s="17">
        <v>0.56744188070297241</v>
      </c>
      <c r="P51" s="32">
        <v>48.673030050000001</v>
      </c>
      <c r="Q51" s="32">
        <v>362.79071044921881</v>
      </c>
      <c r="R51" s="5">
        <v>224</v>
      </c>
      <c r="S51" s="5">
        <v>107</v>
      </c>
      <c r="T51" s="16">
        <v>0.4776785671710968</v>
      </c>
      <c r="U51" s="17">
        <v>0.46464645862579351</v>
      </c>
      <c r="V51" s="32">
        <v>48.706911949999999</v>
      </c>
      <c r="W51" s="32">
        <v>331.31314086914063</v>
      </c>
      <c r="X51" s="17">
        <v>0.46976745128631592</v>
      </c>
      <c r="Y51" s="32">
        <v>46.239872329999997</v>
      </c>
      <c r="Z51" s="32">
        <v>328.37210083007813</v>
      </c>
      <c r="AA51" s="5">
        <v>225</v>
      </c>
      <c r="AB51" s="5">
        <v>108</v>
      </c>
      <c r="AC51" s="16">
        <v>0.4776785671710968</v>
      </c>
      <c r="AD51" s="17">
        <v>0.35353535413742071</v>
      </c>
      <c r="AE51" s="32">
        <v>46.337139989999997</v>
      </c>
      <c r="AF51" s="32">
        <v>286.86868286132813</v>
      </c>
      <c r="AG51" s="16">
        <v>0.115</v>
      </c>
      <c r="AH51" s="16">
        <v>9.0999999999999998E-2</v>
      </c>
      <c r="AI51" s="16">
        <v>2.1999999999999999E-2</v>
      </c>
      <c r="AJ51" s="16">
        <v>0.67900000000000005</v>
      </c>
      <c r="AK51" s="16">
        <v>8.6000000000000007E-2</v>
      </c>
      <c r="AL51" s="16">
        <v>7.0000002160668373E-3</v>
      </c>
      <c r="AM51" s="16">
        <v>1.0999999999999999E-2</v>
      </c>
      <c r="AN51" s="16">
        <v>0.14599999999999999</v>
      </c>
      <c r="AO51" s="16">
        <v>0.373</v>
      </c>
      <c r="AP51" s="5">
        <v>0</v>
      </c>
      <c r="AQ51" s="31">
        <v>10759.7900390625</v>
      </c>
      <c r="AR51" s="31">
        <v>11495.77</v>
      </c>
    </row>
    <row r="52" spans="1:44" x14ac:dyDescent="0.3">
      <c r="A52" s="4">
        <v>480685020</v>
      </c>
      <c r="B52" s="3" t="s">
        <v>217</v>
      </c>
      <c r="C52" s="3" t="s">
        <v>1151</v>
      </c>
      <c r="D52" s="14">
        <v>94.126060485839844</v>
      </c>
      <c r="E52" s="14">
        <v>91.03741455078125</v>
      </c>
      <c r="F52" s="14">
        <v>91.562660217285156</v>
      </c>
      <c r="G52" s="14">
        <v>89.785179138183594</v>
      </c>
      <c r="H52" s="5">
        <v>346</v>
      </c>
      <c r="I52" s="15" t="s">
        <v>3981</v>
      </c>
      <c r="J52" s="15">
        <v>5</v>
      </c>
      <c r="K52" s="3" t="s">
        <v>3879</v>
      </c>
      <c r="L52" s="3" t="s">
        <v>3914</v>
      </c>
      <c r="M52" s="3" t="s">
        <v>3917</v>
      </c>
      <c r="N52" s="3" t="s">
        <v>3922</v>
      </c>
      <c r="O52" s="17">
        <v>0.55029582977294922</v>
      </c>
      <c r="P52" s="32">
        <v>53.914830569999999</v>
      </c>
      <c r="Q52" s="32">
        <v>346.15383911132813</v>
      </c>
      <c r="R52" s="5">
        <v>137</v>
      </c>
      <c r="S52" s="5">
        <v>63</v>
      </c>
      <c r="T52" s="16">
        <v>0.45985400676727289</v>
      </c>
      <c r="U52" s="17">
        <v>0.37878787517547607</v>
      </c>
      <c r="V52" s="32">
        <v>52.576460330000003</v>
      </c>
      <c r="W52" s="32">
        <v>301.51513671875</v>
      </c>
      <c r="X52" s="17">
        <v>0.49112427234649658</v>
      </c>
      <c r="Y52" s="32">
        <v>54.116935689999998</v>
      </c>
      <c r="Z52" s="32">
        <v>331.95266723632813</v>
      </c>
      <c r="AA52" s="5">
        <v>137</v>
      </c>
      <c r="AB52" s="5">
        <v>63</v>
      </c>
      <c r="AC52" s="16">
        <v>0.45985400676727289</v>
      </c>
      <c r="AD52" s="17">
        <v>0.34848484396934509</v>
      </c>
      <c r="AE52" s="32">
        <v>52.841477519999998</v>
      </c>
      <c r="AF52" s="32">
        <v>268.18182373046881</v>
      </c>
      <c r="AG52" s="16">
        <v>6.4000000000000001E-2</v>
      </c>
      <c r="AH52" s="16">
        <v>7.8E-2</v>
      </c>
      <c r="AI52" s="16"/>
      <c r="AJ52" s="16">
        <v>0.77500000000000002</v>
      </c>
      <c r="AK52" s="16">
        <v>6.9000000000000006E-2</v>
      </c>
      <c r="AL52" s="16">
        <v>1.4000000432133669E-2</v>
      </c>
      <c r="AM52" s="16"/>
      <c r="AN52" s="16">
        <v>0.11</v>
      </c>
      <c r="AO52" s="16">
        <v>0.36499999999999999</v>
      </c>
      <c r="AP52" s="5">
        <v>0</v>
      </c>
      <c r="AQ52" s="31">
        <v>10013</v>
      </c>
      <c r="AR52" s="31">
        <v>10760.91</v>
      </c>
    </row>
    <row r="53" spans="1:44" x14ac:dyDescent="0.3">
      <c r="A53" s="4">
        <v>480685030</v>
      </c>
      <c r="B53" s="3" t="s">
        <v>217</v>
      </c>
      <c r="C53" s="3" t="s">
        <v>1152</v>
      </c>
      <c r="D53" s="14">
        <v>82.320449829101563</v>
      </c>
      <c r="E53" s="14">
        <v>82.004035949707031</v>
      </c>
      <c r="F53" s="14">
        <v>83.800323486328125</v>
      </c>
      <c r="G53" s="14">
        <v>85.017890930175781</v>
      </c>
      <c r="H53" s="5">
        <v>413</v>
      </c>
      <c r="I53" s="15" t="s">
        <v>3981</v>
      </c>
      <c r="J53" s="15">
        <v>5</v>
      </c>
      <c r="K53" s="3" t="s">
        <v>3879</v>
      </c>
      <c r="L53" s="3" t="s">
        <v>3914</v>
      </c>
      <c r="M53" s="3" t="s">
        <v>3917</v>
      </c>
      <c r="N53" s="3" t="s">
        <v>3922</v>
      </c>
      <c r="O53" s="17">
        <v>0.48019802570343018</v>
      </c>
      <c r="P53" s="32">
        <v>48.982621960000003</v>
      </c>
      <c r="Q53" s="32">
        <v>339.60397338867188</v>
      </c>
      <c r="R53" s="5">
        <v>217</v>
      </c>
      <c r="S53" s="5">
        <v>114</v>
      </c>
      <c r="T53" s="16">
        <v>0.52534562349319458</v>
      </c>
      <c r="U53" s="17">
        <v>0.3020833432674408</v>
      </c>
      <c r="V53" s="32">
        <v>48.810251659999999</v>
      </c>
      <c r="W53" s="32">
        <v>287.5</v>
      </c>
      <c r="X53" s="17">
        <v>0.48019802570343018</v>
      </c>
      <c r="Y53" s="32">
        <v>49.441720150000002</v>
      </c>
      <c r="Z53" s="32">
        <v>330.69305419921881</v>
      </c>
      <c r="AA53" s="5">
        <v>216</v>
      </c>
      <c r="AB53" s="5">
        <v>113</v>
      </c>
      <c r="AC53" s="16">
        <v>0.52534562349319458</v>
      </c>
      <c r="AD53" s="17">
        <v>0.3125</v>
      </c>
      <c r="AE53" s="32">
        <v>50.156827470000003</v>
      </c>
      <c r="AF53" s="32">
        <v>279.16665649414063</v>
      </c>
      <c r="AG53" s="16">
        <v>0.121</v>
      </c>
      <c r="AH53" s="16">
        <v>7.6999999999999999E-2</v>
      </c>
      <c r="AI53" s="16">
        <v>1.2E-2</v>
      </c>
      <c r="AJ53" s="16">
        <v>0.68300000000000005</v>
      </c>
      <c r="AK53" s="16">
        <v>9.4E-2</v>
      </c>
      <c r="AL53" s="16">
        <v>1.200000010430813E-2</v>
      </c>
      <c r="AM53" s="16">
        <v>1.9E-2</v>
      </c>
      <c r="AN53" s="16">
        <v>0.13300000000000001</v>
      </c>
      <c r="AO53" s="16">
        <v>0.34399999999999997</v>
      </c>
      <c r="AP53" s="5">
        <v>0</v>
      </c>
      <c r="AQ53" s="31">
        <v>9285.259765625</v>
      </c>
      <c r="AR53" s="31">
        <v>9778.0499999999993</v>
      </c>
    </row>
    <row r="54" spans="1:44" x14ac:dyDescent="0.3">
      <c r="A54" s="4">
        <v>480685040</v>
      </c>
      <c r="B54" s="3" t="s">
        <v>217</v>
      </c>
      <c r="C54" s="3" t="s">
        <v>1153</v>
      </c>
      <c r="D54" s="14">
        <v>88.508407592773438</v>
      </c>
      <c r="E54" s="14">
        <v>85.270492553710938</v>
      </c>
      <c r="F54" s="14">
        <v>89.83135986328125</v>
      </c>
      <c r="G54" s="14">
        <v>85.482681274414063</v>
      </c>
      <c r="H54" s="5">
        <v>572</v>
      </c>
      <c r="I54" s="15" t="s">
        <v>3981</v>
      </c>
      <c r="J54" s="15">
        <v>5</v>
      </c>
      <c r="K54" s="3" t="s">
        <v>3879</v>
      </c>
      <c r="L54" s="3" t="s">
        <v>3914</v>
      </c>
      <c r="M54" s="3" t="s">
        <v>3917</v>
      </c>
      <c r="N54" s="3" t="s">
        <v>3922</v>
      </c>
      <c r="O54" s="17">
        <v>0.71936756372451782</v>
      </c>
      <c r="P54" s="32">
        <v>51.567858049999998</v>
      </c>
      <c r="Q54" s="32">
        <v>402.76678466796881</v>
      </c>
      <c r="R54" s="5">
        <v>262</v>
      </c>
      <c r="S54" s="5">
        <v>80</v>
      </c>
      <c r="T54" s="16">
        <v>0.30534350872039789</v>
      </c>
      <c r="U54" s="17">
        <v>0.55000001192092896</v>
      </c>
      <c r="V54" s="32">
        <v>50.172108260000002</v>
      </c>
      <c r="W54" s="32">
        <v>360</v>
      </c>
      <c r="X54" s="17">
        <v>0.7549406886100769</v>
      </c>
      <c r="Y54" s="32">
        <v>53.074183310000002</v>
      </c>
      <c r="Z54" s="32">
        <v>407.5098876953125</v>
      </c>
      <c r="AA54" s="5">
        <v>262</v>
      </c>
      <c r="AB54" s="5">
        <v>80</v>
      </c>
      <c r="AC54" s="16">
        <v>0.30534350872039789</v>
      </c>
      <c r="AD54" s="17">
        <v>0.52499997615814209</v>
      </c>
      <c r="AE54" s="32">
        <v>50.418565800000003</v>
      </c>
      <c r="AF54" s="32">
        <v>356.25</v>
      </c>
      <c r="AG54" s="16">
        <v>0.13500000000000001</v>
      </c>
      <c r="AH54" s="16">
        <v>0.04</v>
      </c>
      <c r="AI54" s="16">
        <v>0.04</v>
      </c>
      <c r="AJ54" s="16">
        <v>0.72699999999999998</v>
      </c>
      <c r="AK54" s="16">
        <v>5.6000000000000001E-2</v>
      </c>
      <c r="AL54" s="16">
        <v>2.000000094994903E-3</v>
      </c>
      <c r="AM54" s="16"/>
      <c r="AN54" s="16">
        <v>9.6000000000000002E-2</v>
      </c>
      <c r="AO54" s="16">
        <v>0.16</v>
      </c>
      <c r="AP54" s="5">
        <v>0</v>
      </c>
      <c r="AQ54" s="31">
        <v>8835.3798828125</v>
      </c>
      <c r="AR54" s="31">
        <v>9309.0400000000009</v>
      </c>
    </row>
    <row r="55" spans="1:44" x14ac:dyDescent="0.3">
      <c r="A55" s="4">
        <v>480685070</v>
      </c>
      <c r="B55" s="3" t="s">
        <v>217</v>
      </c>
      <c r="C55" s="3" t="s">
        <v>1154</v>
      </c>
      <c r="D55" s="14">
        <v>84.747047424316406</v>
      </c>
      <c r="E55" s="14">
        <v>85.797462463378906</v>
      </c>
      <c r="F55" s="14">
        <v>84.353660583496094</v>
      </c>
      <c r="G55" s="14">
        <v>87.059715270996094</v>
      </c>
      <c r="H55" s="5">
        <v>520</v>
      </c>
      <c r="I55" s="15" t="s">
        <v>3981</v>
      </c>
      <c r="J55" s="15">
        <v>5</v>
      </c>
      <c r="K55" s="3" t="s">
        <v>3879</v>
      </c>
      <c r="L55" s="3" t="s">
        <v>3914</v>
      </c>
      <c r="M55" s="3" t="s">
        <v>3917</v>
      </c>
      <c r="N55" s="3" t="s">
        <v>3922</v>
      </c>
      <c r="O55" s="17">
        <v>0.62921351194381714</v>
      </c>
      <c r="P55" s="32">
        <v>49.996418920000004</v>
      </c>
      <c r="Q55" s="32">
        <v>374.53182983398438</v>
      </c>
      <c r="R55" s="5">
        <v>277</v>
      </c>
      <c r="S55" s="5">
        <v>139</v>
      </c>
      <c r="T55" s="16">
        <v>0.50180506706237793</v>
      </c>
      <c r="U55" s="17">
        <v>0.42608696222305298</v>
      </c>
      <c r="V55" s="32">
        <v>50.391812109999996</v>
      </c>
      <c r="W55" s="32">
        <v>326.95651245117188</v>
      </c>
      <c r="X55" s="17">
        <v>0.5992509126663208</v>
      </c>
      <c r="Y55" s="32">
        <v>49.774994909999997</v>
      </c>
      <c r="Z55" s="32">
        <v>363.67041015625</v>
      </c>
      <c r="AA55" s="5">
        <v>279</v>
      </c>
      <c r="AB55" s="5">
        <v>141</v>
      </c>
      <c r="AC55" s="16">
        <v>0.50180506706237793</v>
      </c>
      <c r="AD55" s="17">
        <v>0.42608696222305298</v>
      </c>
      <c r="AE55" s="32">
        <v>51.306656969999999</v>
      </c>
      <c r="AF55" s="32">
        <v>306.08694458007813</v>
      </c>
      <c r="AG55" s="16">
        <v>0.108</v>
      </c>
      <c r="AH55" s="16">
        <v>8.1000000000000003E-2</v>
      </c>
      <c r="AI55" s="16">
        <v>2.9000000000000001E-2</v>
      </c>
      <c r="AJ55" s="16">
        <v>0.70200000000000007</v>
      </c>
      <c r="AK55" s="16">
        <v>6.9000000000000006E-2</v>
      </c>
      <c r="AL55" s="16">
        <v>1.200000010430813E-2</v>
      </c>
      <c r="AM55" s="16">
        <v>1.9E-2</v>
      </c>
      <c r="AN55" s="16">
        <v>0.13100000000000001</v>
      </c>
      <c r="AO55" s="16">
        <v>0.39100000000000001</v>
      </c>
      <c r="AP55" s="5">
        <v>0</v>
      </c>
      <c r="AQ55" s="31">
        <v>9461.6796875</v>
      </c>
      <c r="AR55" s="31">
        <v>10440.780000000001</v>
      </c>
    </row>
    <row r="56" spans="1:44" x14ac:dyDescent="0.3">
      <c r="A56" s="4">
        <v>480685080</v>
      </c>
      <c r="B56" s="3" t="s">
        <v>217</v>
      </c>
      <c r="C56" s="3" t="s">
        <v>1155</v>
      </c>
      <c r="D56" s="14">
        <v>88.82037353515625</v>
      </c>
      <c r="E56" s="14">
        <v>88.301307678222656</v>
      </c>
      <c r="F56" s="14">
        <v>84.948043823242188</v>
      </c>
      <c r="G56" s="14">
        <v>85.797599792480469</v>
      </c>
      <c r="H56" s="5">
        <v>506</v>
      </c>
      <c r="I56" s="15" t="s">
        <v>3981</v>
      </c>
      <c r="J56" s="15">
        <v>5</v>
      </c>
      <c r="K56" s="3" t="s">
        <v>3879</v>
      </c>
      <c r="L56" s="3" t="s">
        <v>3914</v>
      </c>
      <c r="M56" s="3" t="s">
        <v>3917</v>
      </c>
      <c r="N56" s="3" t="s">
        <v>3922</v>
      </c>
      <c r="O56" s="17">
        <v>0.74000000953674316</v>
      </c>
      <c r="P56" s="32">
        <v>51.69819382</v>
      </c>
      <c r="Q56" s="32">
        <v>409.20001220703131</v>
      </c>
      <c r="R56" s="5">
        <v>265</v>
      </c>
      <c r="S56" s="5">
        <v>81</v>
      </c>
      <c r="T56" s="16">
        <v>0.30566036701202393</v>
      </c>
      <c r="U56" s="17">
        <v>0.52499997615814209</v>
      </c>
      <c r="V56" s="32">
        <v>51.435719069999998</v>
      </c>
      <c r="W56" s="32">
        <v>365</v>
      </c>
      <c r="X56" s="17">
        <v>0.7279999852180481</v>
      </c>
      <c r="Y56" s="32">
        <v>50.132986459999998</v>
      </c>
      <c r="Z56" s="32">
        <v>404</v>
      </c>
      <c r="AA56" s="5">
        <v>264</v>
      </c>
      <c r="AB56" s="5">
        <v>80</v>
      </c>
      <c r="AC56" s="16">
        <v>0.30566036701202393</v>
      </c>
      <c r="AD56" s="17">
        <v>0.52499997615814209</v>
      </c>
      <c r="AE56" s="32">
        <v>50.595912239999997</v>
      </c>
      <c r="AF56" s="32">
        <v>355</v>
      </c>
      <c r="AG56" s="16">
        <v>8.5000000000000006E-2</v>
      </c>
      <c r="AH56" s="16">
        <v>7.4999999999999997E-2</v>
      </c>
      <c r="AI56" s="16">
        <v>3.5999999999999997E-2</v>
      </c>
      <c r="AJ56" s="16">
        <v>0.753</v>
      </c>
      <c r="AK56" s="16">
        <v>4.9000000000000002E-2</v>
      </c>
      <c r="AL56" s="16">
        <v>2.000000094994903E-3</v>
      </c>
      <c r="AM56" s="16"/>
      <c r="AN56" s="16">
        <v>5.8999999999999997E-2</v>
      </c>
      <c r="AO56" s="16">
        <v>0.11700000000000001</v>
      </c>
      <c r="AP56" s="5">
        <v>0</v>
      </c>
      <c r="AQ56" s="31">
        <v>10363.9697265625</v>
      </c>
      <c r="AR56" s="31">
        <v>11139.81</v>
      </c>
    </row>
    <row r="57" spans="1:44" x14ac:dyDescent="0.3">
      <c r="A57" s="4">
        <v>840014040</v>
      </c>
      <c r="B57" s="3" t="s">
        <v>396</v>
      </c>
      <c r="C57" s="3" t="s">
        <v>1628</v>
      </c>
      <c r="D57" s="14">
        <v>86.119430541992188</v>
      </c>
      <c r="E57" s="14">
        <v>86.0137939453125</v>
      </c>
      <c r="F57" s="14">
        <v>89.805870056152344</v>
      </c>
      <c r="G57" s="14">
        <v>88.88134765625</v>
      </c>
      <c r="H57" s="5">
        <v>540</v>
      </c>
      <c r="I57" s="15">
        <v>3</v>
      </c>
      <c r="J57" s="15">
        <v>5</v>
      </c>
      <c r="K57" s="3" t="s">
        <v>3802</v>
      </c>
      <c r="L57" s="3" t="s">
        <v>3907</v>
      </c>
      <c r="M57" s="3" t="s">
        <v>3919</v>
      </c>
      <c r="N57" s="3" t="s">
        <v>3921</v>
      </c>
      <c r="O57" s="17">
        <v>0.4841897189617157</v>
      </c>
      <c r="P57" s="32">
        <v>50.569778489999997</v>
      </c>
      <c r="Q57" s="32">
        <v>342.0948486328125</v>
      </c>
      <c r="R57" s="5">
        <v>531</v>
      </c>
      <c r="S57" s="5">
        <v>314</v>
      </c>
      <c r="T57" s="16">
        <v>0.59133708477020264</v>
      </c>
      <c r="U57" s="17">
        <v>0.37154150009155268</v>
      </c>
      <c r="V57" s="32">
        <v>50.482006370000001</v>
      </c>
      <c r="W57" s="32">
        <v>312.25296020507813</v>
      </c>
      <c r="X57" s="17">
        <v>0.49011856317520142</v>
      </c>
      <c r="Y57" s="32">
        <v>53.05882871</v>
      </c>
      <c r="Z57" s="32">
        <v>325.49407958984381</v>
      </c>
      <c r="AA57" s="5">
        <v>530</v>
      </c>
      <c r="AB57" s="5">
        <v>313</v>
      </c>
      <c r="AC57" s="16">
        <v>0.59133708477020264</v>
      </c>
      <c r="AD57" s="17">
        <v>0.37549406290054321</v>
      </c>
      <c r="AE57" s="32">
        <v>52.332493319999998</v>
      </c>
      <c r="AF57" s="32">
        <v>290.51382446289063</v>
      </c>
      <c r="AG57" s="16">
        <v>1.0999999999999999E-2</v>
      </c>
      <c r="AH57" s="16">
        <v>4.2999999999999997E-2</v>
      </c>
      <c r="AI57" s="16"/>
      <c r="AJ57" s="16">
        <v>0.91500000000000004</v>
      </c>
      <c r="AK57" s="16">
        <v>2.8000000000000001E-2</v>
      </c>
      <c r="AL57" s="16">
        <v>4.0000001899898052E-3</v>
      </c>
      <c r="AM57" s="16">
        <v>1.0999999999999999E-2</v>
      </c>
      <c r="AN57" s="16">
        <v>0.13900000000000001</v>
      </c>
      <c r="AO57" s="16">
        <v>0.432</v>
      </c>
      <c r="AP57" s="5">
        <v>0</v>
      </c>
      <c r="AQ57" s="31">
        <v>7841.759765625</v>
      </c>
      <c r="AR57" s="31">
        <v>8378.52</v>
      </c>
    </row>
    <row r="58" spans="1:44" x14ac:dyDescent="0.3">
      <c r="A58" s="4">
        <v>270614040</v>
      </c>
      <c r="B58" s="3" t="s">
        <v>121</v>
      </c>
      <c r="C58" s="3" t="s">
        <v>908</v>
      </c>
      <c r="D58" s="14">
        <v>93.007774353027344</v>
      </c>
      <c r="E58" s="14">
        <v>94.776069641113281</v>
      </c>
      <c r="F58" s="14">
        <v>90.870292663574219</v>
      </c>
      <c r="G58" s="14">
        <v>92.666465759277344</v>
      </c>
      <c r="H58" s="5">
        <v>311</v>
      </c>
      <c r="I58" s="15">
        <v>3</v>
      </c>
      <c r="J58" s="15">
        <v>5</v>
      </c>
      <c r="K58" s="3" t="s">
        <v>3848</v>
      </c>
      <c r="L58" s="3" t="s">
        <v>3909</v>
      </c>
      <c r="M58" s="3" t="s">
        <v>3917</v>
      </c>
      <c r="N58" s="3" t="s">
        <v>3921</v>
      </c>
      <c r="O58" s="17">
        <v>0.3505154550075531</v>
      </c>
      <c r="P58" s="32">
        <v>53.447625199999997</v>
      </c>
      <c r="Q58" s="32">
        <v>293.81442260742188</v>
      </c>
      <c r="R58" s="5">
        <v>315</v>
      </c>
      <c r="S58" s="5">
        <v>315</v>
      </c>
      <c r="T58" s="16">
        <v>1</v>
      </c>
      <c r="U58" s="17">
        <v>0.3505154550075531</v>
      </c>
      <c r="V58" s="32">
        <v>54.135185010000001</v>
      </c>
      <c r="W58" s="32">
        <v>293.81442260742188</v>
      </c>
      <c r="X58" s="17">
        <v>0.29209622740745539</v>
      </c>
      <c r="Y58" s="32">
        <v>53.699927950000003</v>
      </c>
      <c r="Z58" s="32">
        <v>251.89002990722659</v>
      </c>
      <c r="AA58" s="5">
        <v>315</v>
      </c>
      <c r="AB58" s="5">
        <v>315</v>
      </c>
      <c r="AC58" s="16">
        <v>1</v>
      </c>
      <c r="AD58" s="17">
        <v>0.29209622740745539</v>
      </c>
      <c r="AE58" s="32">
        <v>54.464044569999999</v>
      </c>
      <c r="AF58" s="32">
        <v>251.89002990722659</v>
      </c>
      <c r="AG58" s="16">
        <v>8.4000000000000005E-2</v>
      </c>
      <c r="AH58" s="16">
        <v>2.5999999999999999E-2</v>
      </c>
      <c r="AI58" s="16"/>
      <c r="AJ58" s="16">
        <v>0.76500000000000001</v>
      </c>
      <c r="AK58" s="16">
        <v>0.11600000000000001</v>
      </c>
      <c r="AL58" s="16">
        <v>9.9999997764825821E-3</v>
      </c>
      <c r="AM58" s="16"/>
      <c r="AN58" s="16">
        <v>0.18</v>
      </c>
      <c r="AO58" s="16">
        <v>0.68400000000000005</v>
      </c>
      <c r="AP58" s="5">
        <v>0</v>
      </c>
      <c r="AQ58" s="31">
        <v>9067.259765625</v>
      </c>
      <c r="AR58" s="31">
        <v>9793.75</v>
      </c>
    </row>
    <row r="59" spans="1:44" x14ac:dyDescent="0.3">
      <c r="A59" s="4">
        <v>821004020</v>
      </c>
      <c r="B59" s="3" t="s">
        <v>388</v>
      </c>
      <c r="C59" s="3" t="s">
        <v>1599</v>
      </c>
      <c r="D59" s="14">
        <v>89.161575317382813</v>
      </c>
      <c r="E59" s="14">
        <v>88.736061096191406</v>
      </c>
      <c r="F59" s="14">
        <v>85.22161865234375</v>
      </c>
      <c r="G59" s="14">
        <v>86.146041870117188</v>
      </c>
      <c r="H59" s="5">
        <v>467</v>
      </c>
      <c r="I59" s="15" t="s">
        <v>3980</v>
      </c>
      <c r="J59" s="15">
        <v>5</v>
      </c>
      <c r="K59" s="3" t="s">
        <v>3873</v>
      </c>
      <c r="L59" s="3" t="s">
        <v>3911</v>
      </c>
      <c r="M59" s="3" t="s">
        <v>3917</v>
      </c>
      <c r="N59" s="3" t="s">
        <v>3923</v>
      </c>
      <c r="O59" s="17">
        <v>0.50251257419586182</v>
      </c>
      <c r="P59" s="32">
        <v>51.840740930000003</v>
      </c>
      <c r="Q59" s="32">
        <v>348.74371337890631</v>
      </c>
      <c r="R59" s="5">
        <v>222</v>
      </c>
      <c r="S59" s="5">
        <v>115</v>
      </c>
      <c r="T59" s="16">
        <v>0.51801800727844238</v>
      </c>
      <c r="U59" s="17">
        <v>0.34653463959693909</v>
      </c>
      <c r="V59" s="32">
        <v>51.616976630000003</v>
      </c>
      <c r="W59" s="32">
        <v>307.92080688476563</v>
      </c>
      <c r="X59" s="17">
        <v>0.35175880789756769</v>
      </c>
      <c r="Y59" s="32">
        <v>50.297760250000003</v>
      </c>
      <c r="Z59" s="32">
        <v>306.0301513671875</v>
      </c>
      <c r="AA59" s="5">
        <v>221</v>
      </c>
      <c r="AB59" s="5">
        <v>114</v>
      </c>
      <c r="AC59" s="16">
        <v>0.51801800727844238</v>
      </c>
      <c r="AD59" s="17">
        <v>0.19801980257034299</v>
      </c>
      <c r="AE59" s="32">
        <v>50.792134419999996</v>
      </c>
      <c r="AF59" s="32">
        <v>260.39602661132813</v>
      </c>
      <c r="AG59" s="16">
        <v>1.7000000000000001E-2</v>
      </c>
      <c r="AH59" s="16">
        <v>3.9E-2</v>
      </c>
      <c r="AI59" s="16"/>
      <c r="AJ59" s="16">
        <v>0.83699999999999997</v>
      </c>
      <c r="AK59" s="16">
        <v>9.9000000000000005E-2</v>
      </c>
      <c r="AL59" s="16">
        <v>8.999999612569809E-3</v>
      </c>
      <c r="AM59" s="16">
        <v>1.0999999999999999E-2</v>
      </c>
      <c r="AN59" s="16">
        <v>0.19700000000000001</v>
      </c>
      <c r="AO59" s="16">
        <v>0.41899999999999998</v>
      </c>
      <c r="AP59" s="5">
        <v>0</v>
      </c>
      <c r="AQ59" s="31">
        <v>10068.9599609375</v>
      </c>
      <c r="AR59" s="31">
        <v>11229.49</v>
      </c>
    </row>
    <row r="60" spans="1:44" x14ac:dyDescent="0.3">
      <c r="A60" s="4">
        <v>821004060</v>
      </c>
      <c r="B60" s="3" t="s">
        <v>388</v>
      </c>
      <c r="C60" s="3" t="s">
        <v>1600</v>
      </c>
      <c r="D60" s="14">
        <v>83.014923095703125</v>
      </c>
      <c r="E60" s="14">
        <v>84.325225830078125</v>
      </c>
      <c r="F60" s="14">
        <v>85.398544311523438</v>
      </c>
      <c r="G60" s="14">
        <v>86.728431701660156</v>
      </c>
      <c r="H60" s="5">
        <v>112</v>
      </c>
      <c r="I60" s="15" t="s">
        <v>3981</v>
      </c>
      <c r="J60" s="15">
        <v>5</v>
      </c>
      <c r="K60" s="3" t="s">
        <v>3873</v>
      </c>
      <c r="L60" s="3" t="s">
        <v>3911</v>
      </c>
      <c r="M60" s="3" t="s">
        <v>3917</v>
      </c>
      <c r="N60" s="3" t="s">
        <v>3923</v>
      </c>
      <c r="O60" s="17">
        <v>0.625</v>
      </c>
      <c r="P60" s="32">
        <v>49.272761629999998</v>
      </c>
      <c r="Q60" s="32"/>
      <c r="R60" s="5">
        <v>53</v>
      </c>
      <c r="S60" s="5">
        <v>21</v>
      </c>
      <c r="T60" s="16">
        <v>0.39622640609741211</v>
      </c>
      <c r="U60" s="17">
        <v>0.6111111044883728</v>
      </c>
      <c r="V60" s="32">
        <v>49.778005630000003</v>
      </c>
      <c r="W60" s="32"/>
      <c r="X60" s="17">
        <v>0.72916668653488159</v>
      </c>
      <c r="Y60" s="32">
        <v>50.404321469999999</v>
      </c>
      <c r="Z60" s="32">
        <v>379.16665649414063</v>
      </c>
      <c r="AA60" s="5">
        <v>53</v>
      </c>
      <c r="AB60" s="5">
        <v>21</v>
      </c>
      <c r="AC60" s="16">
        <v>0.39622640609741211</v>
      </c>
      <c r="AD60" s="17">
        <v>0.77777779102325439</v>
      </c>
      <c r="AE60" s="32">
        <v>51.12009819</v>
      </c>
      <c r="AF60" s="32"/>
      <c r="AG60" s="16"/>
      <c r="AH60" s="16"/>
      <c r="AI60" s="16"/>
      <c r="AJ60" s="16">
        <v>0.90200000000000002</v>
      </c>
      <c r="AK60" s="16">
        <v>8.8999999999999996E-2</v>
      </c>
      <c r="AL60" s="16">
        <v>8.999999612569809E-3</v>
      </c>
      <c r="AM60" s="16"/>
      <c r="AN60" s="16">
        <v>7.1000000000000008E-2</v>
      </c>
      <c r="AO60" s="16">
        <v>0.39100000000000001</v>
      </c>
      <c r="AP60" s="5">
        <v>0</v>
      </c>
      <c r="AQ60" s="31">
        <v>8932.990234375</v>
      </c>
      <c r="AR60" s="31">
        <v>9844.7999999999993</v>
      </c>
    </row>
    <row r="61" spans="1:44" x14ac:dyDescent="0.3">
      <c r="A61" s="4">
        <v>1060014020</v>
      </c>
      <c r="B61" s="3" t="s">
        <v>499</v>
      </c>
      <c r="C61" s="3" t="s">
        <v>1993</v>
      </c>
      <c r="D61" s="14">
        <v>82.936729431152344</v>
      </c>
      <c r="E61" s="14">
        <v>85.119728088378906</v>
      </c>
      <c r="F61" s="14">
        <v>78.445571899414063</v>
      </c>
      <c r="G61" s="14">
        <v>84.227165222167969</v>
      </c>
      <c r="H61" s="5">
        <v>84</v>
      </c>
      <c r="I61" s="15" t="s">
        <v>3980</v>
      </c>
      <c r="J61" s="15">
        <v>6</v>
      </c>
      <c r="K61" s="3" t="s">
        <v>3796</v>
      </c>
      <c r="L61" s="3" t="s">
        <v>3907</v>
      </c>
      <c r="M61" s="3" t="s">
        <v>3916</v>
      </c>
      <c r="N61" s="3" t="s">
        <v>3923</v>
      </c>
      <c r="O61" s="17">
        <v>0.3333333432674408</v>
      </c>
      <c r="P61" s="32">
        <v>49.240093790000003</v>
      </c>
      <c r="Q61" s="32">
        <v>307.14285278320313</v>
      </c>
      <c r="R61" s="5">
        <v>52</v>
      </c>
      <c r="S61" s="5">
        <v>37</v>
      </c>
      <c r="T61" s="16">
        <v>0.71153843402862549</v>
      </c>
      <c r="U61" s="17">
        <v>0.25925925374031072</v>
      </c>
      <c r="V61" s="32">
        <v>50.109251669999999</v>
      </c>
      <c r="W61" s="32"/>
      <c r="X61" s="17">
        <v>0.57142859697341919</v>
      </c>
      <c r="Y61" s="32">
        <v>46.216584449999999</v>
      </c>
      <c r="Z61" s="32">
        <v>357.14285278320313</v>
      </c>
      <c r="AA61" s="5">
        <v>52</v>
      </c>
      <c r="AB61" s="5">
        <v>37</v>
      </c>
      <c r="AC61" s="16">
        <v>0.71153843402862549</v>
      </c>
      <c r="AD61" s="17">
        <v>0.55555558204650879</v>
      </c>
      <c r="AE61" s="32">
        <v>49.711536649999999</v>
      </c>
      <c r="AF61" s="32">
        <v>337.03704833984381</v>
      </c>
      <c r="AG61" s="16"/>
      <c r="AH61" s="16"/>
      <c r="AI61" s="16"/>
      <c r="AJ61" s="16">
        <v>0.97599999999999998</v>
      </c>
      <c r="AK61" s="16"/>
      <c r="AL61" s="16">
        <v>2.400000020861626E-2</v>
      </c>
      <c r="AM61" s="16"/>
      <c r="AN61" s="16">
        <v>0.23799999999999999</v>
      </c>
      <c r="AO61" s="16">
        <v>0.70200000000000007</v>
      </c>
      <c r="AP61" s="5">
        <v>0</v>
      </c>
      <c r="AQ61" s="31">
        <v>10600.3095703125</v>
      </c>
      <c r="AR61" s="31">
        <v>12330.86</v>
      </c>
    </row>
    <row r="62" spans="1:44" x14ac:dyDescent="0.3">
      <c r="A62" s="4">
        <v>1060044050</v>
      </c>
      <c r="B62" s="3" t="s">
        <v>502</v>
      </c>
      <c r="C62" s="3" t="s">
        <v>1998</v>
      </c>
      <c r="D62" s="14">
        <v>91.692497253417969</v>
      </c>
      <c r="E62" s="14">
        <v>91.840980529785156</v>
      </c>
      <c r="F62" s="14">
        <v>90.936836242675781</v>
      </c>
      <c r="G62" s="14">
        <v>90.529861450195313</v>
      </c>
      <c r="H62" s="5">
        <v>505</v>
      </c>
      <c r="I62" s="15">
        <v>4</v>
      </c>
      <c r="J62" s="15">
        <v>6</v>
      </c>
      <c r="K62" s="3" t="s">
        <v>3796</v>
      </c>
      <c r="L62" s="3" t="s">
        <v>3907</v>
      </c>
      <c r="M62" s="3" t="s">
        <v>3917</v>
      </c>
      <c r="N62" s="3" t="s">
        <v>3923</v>
      </c>
      <c r="O62" s="17">
        <v>0.53448277711868286</v>
      </c>
      <c r="P62" s="32">
        <v>52.898124510000002</v>
      </c>
      <c r="Q62" s="32">
        <v>366.37930297851563</v>
      </c>
      <c r="R62" s="5">
        <v>779</v>
      </c>
      <c r="S62" s="5">
        <v>481</v>
      </c>
      <c r="T62" s="16">
        <v>0.6174582839012146</v>
      </c>
      <c r="U62" s="17">
        <v>0.39350181818008417</v>
      </c>
      <c r="V62" s="32">
        <v>52.911485069999998</v>
      </c>
      <c r="W62" s="32">
        <v>329.96389770507813</v>
      </c>
      <c r="X62" s="17">
        <v>0.54310345649719238</v>
      </c>
      <c r="Y62" s="32">
        <v>53.740004810000002</v>
      </c>
      <c r="Z62" s="32">
        <v>344.1810302734375</v>
      </c>
      <c r="AA62" s="5">
        <v>777</v>
      </c>
      <c r="AB62" s="5">
        <v>480</v>
      </c>
      <c r="AC62" s="16">
        <v>0.6174582839012146</v>
      </c>
      <c r="AD62" s="17">
        <v>0.41155233979225159</v>
      </c>
      <c r="AE62" s="32">
        <v>53.26083663</v>
      </c>
      <c r="AF62" s="32">
        <v>294.94586181640631</v>
      </c>
      <c r="AG62" s="16">
        <v>1.4E-2</v>
      </c>
      <c r="AH62" s="16">
        <v>0.115</v>
      </c>
      <c r="AI62" s="16"/>
      <c r="AJ62" s="16">
        <v>0.82000000000000006</v>
      </c>
      <c r="AK62" s="16">
        <v>3.5999999999999997E-2</v>
      </c>
      <c r="AL62" s="16">
        <v>1.6000000759959221E-2</v>
      </c>
      <c r="AM62" s="16">
        <v>0.03</v>
      </c>
      <c r="AN62" s="16">
        <v>0.17799999999999999</v>
      </c>
      <c r="AO62" s="16">
        <v>0.498</v>
      </c>
      <c r="AP62" s="5">
        <v>0</v>
      </c>
      <c r="AQ62" s="31">
        <v>8705.76953125</v>
      </c>
      <c r="AR62" s="31">
        <v>9492.25</v>
      </c>
    </row>
    <row r="63" spans="1:44" x14ac:dyDescent="0.3">
      <c r="A63" s="4">
        <v>1060044080</v>
      </c>
      <c r="B63" s="3" t="s">
        <v>502</v>
      </c>
      <c r="C63" s="3" t="s">
        <v>1999</v>
      </c>
      <c r="D63" s="14">
        <v>90.505050659179688</v>
      </c>
      <c r="E63" s="14">
        <v>90.528579711914063</v>
      </c>
      <c r="F63" s="14">
        <v>86.889541625976563</v>
      </c>
      <c r="G63" s="14">
        <v>87.238456726074219</v>
      </c>
      <c r="H63" s="5">
        <v>568</v>
      </c>
      <c r="I63" s="15">
        <v>4</v>
      </c>
      <c r="J63" s="15">
        <v>6</v>
      </c>
      <c r="K63" s="3" t="s">
        <v>3796</v>
      </c>
      <c r="L63" s="3" t="s">
        <v>3907</v>
      </c>
      <c r="M63" s="3" t="s">
        <v>3917</v>
      </c>
      <c r="N63" s="3" t="s">
        <v>3923</v>
      </c>
      <c r="O63" s="17">
        <v>0.51893937587738037</v>
      </c>
      <c r="P63" s="32">
        <v>52.402024570000002</v>
      </c>
      <c r="Q63" s="32">
        <v>353.03030395507813</v>
      </c>
      <c r="R63" s="5">
        <v>850</v>
      </c>
      <c r="S63" s="5">
        <v>554</v>
      </c>
      <c r="T63" s="16">
        <v>0.65176469087600708</v>
      </c>
      <c r="U63" s="17">
        <v>0.44034090638160711</v>
      </c>
      <c r="V63" s="32">
        <v>52.364316459999998</v>
      </c>
      <c r="W63" s="32">
        <v>330.96591186523438</v>
      </c>
      <c r="X63" s="17">
        <v>0.45057034492492681</v>
      </c>
      <c r="Y63" s="32">
        <v>51.302343749999999</v>
      </c>
      <c r="Z63" s="32">
        <v>314.06845092773438</v>
      </c>
      <c r="AA63" s="5">
        <v>857</v>
      </c>
      <c r="AB63" s="5">
        <v>561</v>
      </c>
      <c r="AC63" s="16">
        <v>0.65176469087600708</v>
      </c>
      <c r="AD63" s="17">
        <v>0.35428571701049799</v>
      </c>
      <c r="AE63" s="32">
        <v>51.407316530000003</v>
      </c>
      <c r="AF63" s="32">
        <v>285.42855834960938</v>
      </c>
      <c r="AG63" s="16">
        <v>4.3999999999999997E-2</v>
      </c>
      <c r="AH63" s="16">
        <v>0.215</v>
      </c>
      <c r="AI63" s="16">
        <v>2.3E-2</v>
      </c>
      <c r="AJ63" s="16">
        <v>0.65800000000000003</v>
      </c>
      <c r="AK63" s="16">
        <v>5.6000000000000001E-2</v>
      </c>
      <c r="AL63" s="16">
        <v>4.0000001899898052E-3</v>
      </c>
      <c r="AM63" s="16">
        <v>9.5000000000000001E-2</v>
      </c>
      <c r="AN63" s="16">
        <v>0.19900000000000001</v>
      </c>
      <c r="AO63" s="16">
        <v>0.54400000000000004</v>
      </c>
      <c r="AP63" s="5">
        <v>0</v>
      </c>
      <c r="AQ63" s="31">
        <v>8331.0595703125</v>
      </c>
      <c r="AR63" s="31">
        <v>8895.26</v>
      </c>
    </row>
    <row r="64" spans="1:44" x14ac:dyDescent="0.3">
      <c r="A64" s="4">
        <v>130614020</v>
      </c>
      <c r="B64" s="3" t="s">
        <v>57</v>
      </c>
      <c r="C64" s="3" t="s">
        <v>703</v>
      </c>
      <c r="D64" s="14">
        <v>81.744979858398438</v>
      </c>
      <c r="E64" s="14">
        <v>78.781501770019531</v>
      </c>
      <c r="F64" s="14">
        <v>83.571784973144531</v>
      </c>
      <c r="G64" s="14">
        <v>80.828117370605469</v>
      </c>
      <c r="H64" s="5">
        <v>132</v>
      </c>
      <c r="I64" s="15" t="s">
        <v>3980</v>
      </c>
      <c r="J64" s="15">
        <v>6</v>
      </c>
      <c r="K64" s="3" t="s">
        <v>3869</v>
      </c>
      <c r="L64" s="3" t="s">
        <v>3912</v>
      </c>
      <c r="M64" s="3" t="s">
        <v>3917</v>
      </c>
      <c r="N64" s="3" t="s">
        <v>3921</v>
      </c>
      <c r="O64" s="17">
        <v>0.49315068125724792</v>
      </c>
      <c r="P64" s="32">
        <v>48.742199460000002</v>
      </c>
      <c r="Q64" s="32">
        <v>324.65753173828131</v>
      </c>
      <c r="R64" s="5">
        <v>114</v>
      </c>
      <c r="S64" s="5">
        <v>65</v>
      </c>
      <c r="T64" s="16">
        <v>0.5701754093170166</v>
      </c>
      <c r="U64" s="17">
        <v>0.35555556416511541</v>
      </c>
      <c r="V64" s="32">
        <v>47.466710259999999</v>
      </c>
      <c r="W64" s="32"/>
      <c r="X64" s="17">
        <v>0.43835616111755371</v>
      </c>
      <c r="Y64" s="32">
        <v>49.30407452</v>
      </c>
      <c r="Z64" s="32">
        <v>323.28765869140631</v>
      </c>
      <c r="AA64" s="5">
        <v>114</v>
      </c>
      <c r="AB64" s="5">
        <v>65</v>
      </c>
      <c r="AC64" s="16">
        <v>0.5701754093170166</v>
      </c>
      <c r="AD64" s="17">
        <v>0.3333333432674408</v>
      </c>
      <c r="AE64" s="32">
        <v>47.797399630000001</v>
      </c>
      <c r="AF64" s="32">
        <v>288.88888549804688</v>
      </c>
      <c r="AG64" s="16"/>
      <c r="AH64" s="16"/>
      <c r="AI64" s="16"/>
      <c r="AJ64" s="16">
        <v>0.97</v>
      </c>
      <c r="AK64" s="16"/>
      <c r="AL64" s="16">
        <v>2.999999932944775E-2</v>
      </c>
      <c r="AM64" s="16"/>
      <c r="AN64" s="16">
        <v>0.23499999999999999</v>
      </c>
      <c r="AO64" s="16">
        <v>0.55300000000000005</v>
      </c>
      <c r="AP64" s="5">
        <v>0</v>
      </c>
      <c r="AQ64" s="31">
        <v>10304.0595703125</v>
      </c>
      <c r="AR64" s="31">
        <v>11576.73</v>
      </c>
    </row>
    <row r="65" spans="1:44" x14ac:dyDescent="0.3">
      <c r="A65" s="4">
        <v>130544020</v>
      </c>
      <c r="B65" s="3" t="s">
        <v>51</v>
      </c>
      <c r="C65" s="3" t="s">
        <v>694</v>
      </c>
      <c r="D65" s="14">
        <v>79.216651916503906</v>
      </c>
      <c r="E65" s="14">
        <v>81.655723571777344</v>
      </c>
      <c r="F65" s="14">
        <v>83.839553833007813</v>
      </c>
      <c r="G65" s="14">
        <v>85.451171875</v>
      </c>
      <c r="H65" s="5">
        <v>27</v>
      </c>
      <c r="I65" s="15" t="s">
        <v>3980</v>
      </c>
      <c r="J65" s="15">
        <v>6</v>
      </c>
      <c r="K65" s="3" t="s">
        <v>3869</v>
      </c>
      <c r="L65" s="3" t="s">
        <v>3912</v>
      </c>
      <c r="M65" s="3" t="s">
        <v>3917</v>
      </c>
      <c r="N65" s="3" t="s">
        <v>3921</v>
      </c>
      <c r="O65" s="17">
        <v>0</v>
      </c>
      <c r="P65" s="32">
        <v>47.68590167</v>
      </c>
      <c r="Q65" s="32"/>
      <c r="R65" s="5">
        <v>19</v>
      </c>
      <c r="S65" s="5">
        <v>15</v>
      </c>
      <c r="T65" s="16">
        <v>0.78947371244430542</v>
      </c>
      <c r="U65" s="17">
        <v>0</v>
      </c>
      <c r="V65" s="32">
        <v>48.665033020000003</v>
      </c>
      <c r="W65" s="32"/>
      <c r="X65" s="17">
        <v>0</v>
      </c>
      <c r="Y65" s="32">
        <v>49.465349660000001</v>
      </c>
      <c r="Z65" s="32"/>
      <c r="AA65" s="5">
        <v>19</v>
      </c>
      <c r="AB65" s="5">
        <v>15</v>
      </c>
      <c r="AC65" s="16">
        <v>0.78947371244430542</v>
      </c>
      <c r="AD65" s="17">
        <v>0</v>
      </c>
      <c r="AE65" s="32">
        <v>50.400821749999999</v>
      </c>
      <c r="AF65" s="32"/>
      <c r="AG65" s="16"/>
      <c r="AH65" s="16"/>
      <c r="AI65" s="16"/>
      <c r="AJ65" s="16">
        <v>1</v>
      </c>
      <c r="AK65" s="16"/>
      <c r="AL65" s="16">
        <v>0</v>
      </c>
      <c r="AM65" s="16"/>
      <c r="AN65" s="16">
        <v>0.222</v>
      </c>
      <c r="AO65" s="16">
        <v>0.81500000000000006</v>
      </c>
      <c r="AP65" s="5">
        <v>0</v>
      </c>
      <c r="AQ65" s="31">
        <v>13902.169921875</v>
      </c>
      <c r="AR65" s="31">
        <v>14793.36</v>
      </c>
    </row>
    <row r="66" spans="1:44" x14ac:dyDescent="0.3">
      <c r="A66" s="4">
        <v>961014040</v>
      </c>
      <c r="B66" s="3" t="s">
        <v>452</v>
      </c>
      <c r="C66" s="3" t="s">
        <v>680</v>
      </c>
      <c r="D66" s="14">
        <v>89.534622192382813</v>
      </c>
      <c r="E66" s="14">
        <v>90.623161315917969</v>
      </c>
      <c r="F66" s="14">
        <v>82.1708984375</v>
      </c>
      <c r="G66" s="14">
        <v>83.146026611328125</v>
      </c>
      <c r="H66" s="5">
        <v>177</v>
      </c>
      <c r="I66" s="15" t="s">
        <v>3981</v>
      </c>
      <c r="J66" s="15">
        <v>5</v>
      </c>
      <c r="K66" s="3" t="s">
        <v>3882</v>
      </c>
      <c r="L66" s="3" t="s">
        <v>3915</v>
      </c>
      <c r="M66" s="3" t="s">
        <v>3918</v>
      </c>
      <c r="N66" s="3" t="s">
        <v>3922</v>
      </c>
      <c r="O66" s="17">
        <v>0.70270270109176636</v>
      </c>
      <c r="P66" s="32">
        <v>51.99659553</v>
      </c>
      <c r="Q66" s="32">
        <v>400</v>
      </c>
      <c r="R66" s="5">
        <v>84</v>
      </c>
      <c r="S66" s="5">
        <v>37</v>
      </c>
      <c r="T66" s="16">
        <v>0.4404761791229248</v>
      </c>
      <c r="U66" s="17">
        <v>0.239999994635582</v>
      </c>
      <c r="V66" s="32">
        <v>52.403748520000001</v>
      </c>
      <c r="W66" s="32"/>
      <c r="X66" s="17">
        <v>0.67567569017410278</v>
      </c>
      <c r="Y66" s="32">
        <v>48.460327739999997</v>
      </c>
      <c r="Z66" s="32">
        <v>378.37838745117188</v>
      </c>
      <c r="AA66" s="5">
        <v>85</v>
      </c>
      <c r="AB66" s="5">
        <v>38</v>
      </c>
      <c r="AC66" s="16">
        <v>0.4404761791229248</v>
      </c>
      <c r="AD66" s="17">
        <v>0.31999999284744263</v>
      </c>
      <c r="AE66" s="32">
        <v>49.102704920000001</v>
      </c>
      <c r="AF66" s="32"/>
      <c r="AG66" s="16">
        <v>0.10199999999999999</v>
      </c>
      <c r="AH66" s="16">
        <v>2.8000000000000001E-2</v>
      </c>
      <c r="AI66" s="16">
        <v>0.11899999999999999</v>
      </c>
      <c r="AJ66" s="16">
        <v>0.63800000000000001</v>
      </c>
      <c r="AK66" s="16">
        <v>0.113</v>
      </c>
      <c r="AL66" s="16">
        <v>0</v>
      </c>
      <c r="AM66" s="16">
        <v>6.2E-2</v>
      </c>
      <c r="AN66" s="16">
        <v>0.11899999999999999</v>
      </c>
      <c r="AO66" s="16">
        <v>0.16600000000000001</v>
      </c>
      <c r="AP66" s="5">
        <v>0</v>
      </c>
      <c r="AQ66" s="31">
        <v>17128.609375</v>
      </c>
      <c r="AR66" s="31">
        <v>17971.52</v>
      </c>
    </row>
    <row r="67" spans="1:44" x14ac:dyDescent="0.3">
      <c r="A67" s="4">
        <v>961014060</v>
      </c>
      <c r="B67" s="3" t="s">
        <v>452</v>
      </c>
      <c r="C67" s="3" t="s">
        <v>1877</v>
      </c>
      <c r="D67" s="14">
        <v>93.430656433105469</v>
      </c>
      <c r="E67" s="14">
        <v>87.1107177734375</v>
      </c>
      <c r="F67" s="14">
        <v>96.106216430664063</v>
      </c>
      <c r="G67" s="14">
        <v>91.780326843261719</v>
      </c>
      <c r="H67" s="5">
        <v>179</v>
      </c>
      <c r="I67" s="15" t="s">
        <v>3981</v>
      </c>
      <c r="J67" s="15">
        <v>5</v>
      </c>
      <c r="K67" s="3" t="s">
        <v>3882</v>
      </c>
      <c r="L67" s="3" t="s">
        <v>3915</v>
      </c>
      <c r="M67" s="3" t="s">
        <v>3918</v>
      </c>
      <c r="N67" s="3" t="s">
        <v>3922</v>
      </c>
      <c r="O67" s="17">
        <v>0.67105263471603394</v>
      </c>
      <c r="P67" s="32">
        <v>53.624302040000003</v>
      </c>
      <c r="Q67" s="32">
        <v>394.73684692382813</v>
      </c>
      <c r="R67" s="5">
        <v>81</v>
      </c>
      <c r="S67" s="5">
        <v>36</v>
      </c>
      <c r="T67" s="16">
        <v>0.4444444477558136</v>
      </c>
      <c r="U67" s="17">
        <v>0.2800000011920929</v>
      </c>
      <c r="V67" s="32">
        <v>50.939336390000001</v>
      </c>
      <c r="W67" s="32"/>
      <c r="X67" s="17">
        <v>0.65789473056793213</v>
      </c>
      <c r="Y67" s="32">
        <v>56.853496749999998</v>
      </c>
      <c r="Z67" s="32">
        <v>380.26315307617188</v>
      </c>
      <c r="AA67" s="5">
        <v>82</v>
      </c>
      <c r="AB67" s="5">
        <v>37</v>
      </c>
      <c r="AC67" s="16">
        <v>0.4444444477558136</v>
      </c>
      <c r="AD67" s="17">
        <v>0.36000001430511469</v>
      </c>
      <c r="AE67" s="32">
        <v>53.965023240000001</v>
      </c>
      <c r="AF67" s="32"/>
      <c r="AG67" s="16">
        <v>0.10100000000000001</v>
      </c>
      <c r="AH67" s="16">
        <v>0.05</v>
      </c>
      <c r="AI67" s="16">
        <v>7.2999999999999995E-2</v>
      </c>
      <c r="AJ67" s="16">
        <v>0.72599999999999998</v>
      </c>
      <c r="AK67" s="16">
        <v>0.05</v>
      </c>
      <c r="AL67" s="16">
        <v>0</v>
      </c>
      <c r="AM67" s="16">
        <v>3.4000000000000002E-2</v>
      </c>
      <c r="AN67" s="16">
        <v>0.11700000000000001</v>
      </c>
      <c r="AO67" s="16">
        <v>0.10100000000000001</v>
      </c>
      <c r="AP67" s="5">
        <v>0</v>
      </c>
      <c r="AQ67" s="31">
        <v>18577.810546875</v>
      </c>
      <c r="AR67" s="31">
        <v>19426.509999999998</v>
      </c>
    </row>
    <row r="68" spans="1:44" x14ac:dyDescent="0.3">
      <c r="A68" s="4">
        <v>1081434020</v>
      </c>
      <c r="B68" s="3" t="s">
        <v>514</v>
      </c>
      <c r="C68" s="3" t="s">
        <v>2017</v>
      </c>
      <c r="D68" s="14">
        <v>78.298431396484375</v>
      </c>
      <c r="E68" s="14">
        <v>78.748931884765625</v>
      </c>
      <c r="F68" s="14">
        <v>83.566238403320313</v>
      </c>
      <c r="G68" s="14">
        <v>82.353355407714844</v>
      </c>
      <c r="H68" s="5">
        <v>88</v>
      </c>
      <c r="I68" s="15" t="s">
        <v>3980</v>
      </c>
      <c r="J68" s="15">
        <v>6</v>
      </c>
      <c r="K68" s="3" t="s">
        <v>3853</v>
      </c>
      <c r="L68" s="3" t="s">
        <v>3907</v>
      </c>
      <c r="M68" s="3" t="s">
        <v>3916</v>
      </c>
      <c r="N68" s="3" t="s">
        <v>3923</v>
      </c>
      <c r="O68" s="17">
        <v>0.24444444477558139</v>
      </c>
      <c r="P68" s="32">
        <v>47.302281729999997</v>
      </c>
      <c r="Q68" s="32"/>
      <c r="R68" s="5">
        <v>63</v>
      </c>
      <c r="S68" s="5">
        <v>41</v>
      </c>
      <c r="T68" s="16">
        <v>0.65079367160797119</v>
      </c>
      <c r="U68" s="17">
        <v>0.239999994635582</v>
      </c>
      <c r="V68" s="32">
        <v>47.453130850000001</v>
      </c>
      <c r="W68" s="32"/>
      <c r="X68" s="17">
        <v>0.24444444477558139</v>
      </c>
      <c r="Y68" s="32">
        <v>49.300735549999999</v>
      </c>
      <c r="Z68" s="32"/>
      <c r="AA68" s="5">
        <v>63</v>
      </c>
      <c r="AB68" s="5">
        <v>41</v>
      </c>
      <c r="AC68" s="16">
        <v>0.65079367160797119</v>
      </c>
      <c r="AD68" s="17">
        <v>0.15999999642372131</v>
      </c>
      <c r="AE68" s="32">
        <v>48.656319549999999</v>
      </c>
      <c r="AF68" s="32"/>
      <c r="AG68" s="16"/>
      <c r="AH68" s="16">
        <v>6.8000000000000005E-2</v>
      </c>
      <c r="AI68" s="16"/>
      <c r="AJ68" s="16">
        <v>0.875</v>
      </c>
      <c r="AK68" s="16"/>
      <c r="AL68" s="16">
        <v>5.7000000029802322E-2</v>
      </c>
      <c r="AM68" s="16"/>
      <c r="AN68" s="16">
        <v>0.14799999999999999</v>
      </c>
      <c r="AO68" s="16">
        <v>0.45300000000000001</v>
      </c>
      <c r="AP68" s="5">
        <v>0</v>
      </c>
      <c r="AQ68" s="31">
        <v>7438.35986328125</v>
      </c>
      <c r="AR68" s="31">
        <v>10634.43</v>
      </c>
    </row>
    <row r="69" spans="1:44" x14ac:dyDescent="0.3">
      <c r="A69" s="4">
        <v>581124020</v>
      </c>
      <c r="B69" s="3" t="s">
        <v>299</v>
      </c>
      <c r="C69" s="3" t="s">
        <v>1428</v>
      </c>
      <c r="D69" s="14">
        <v>71.946517944335938</v>
      </c>
      <c r="E69" s="14">
        <v>74.068939208984375</v>
      </c>
      <c r="F69" s="14">
        <v>78.385116577148438</v>
      </c>
      <c r="G69" s="14">
        <v>77.907150268554688</v>
      </c>
      <c r="H69" s="5">
        <v>309</v>
      </c>
      <c r="I69" s="15" t="s">
        <v>3980</v>
      </c>
      <c r="J69" s="15">
        <v>4</v>
      </c>
      <c r="K69" s="3" t="s">
        <v>3820</v>
      </c>
      <c r="L69" s="3" t="s">
        <v>3911</v>
      </c>
      <c r="M69" s="3" t="s">
        <v>3917</v>
      </c>
      <c r="N69" s="3" t="s">
        <v>3921</v>
      </c>
      <c r="O69" s="17">
        <v>0.42990654706954962</v>
      </c>
      <c r="P69" s="32">
        <v>44.648545290000001</v>
      </c>
      <c r="Q69" s="32">
        <v>322.42990112304688</v>
      </c>
      <c r="R69" s="5">
        <v>75</v>
      </c>
      <c r="S69" s="5">
        <v>49</v>
      </c>
      <c r="T69" s="16">
        <v>0.65333330631256104</v>
      </c>
      <c r="U69" s="17">
        <v>0.31034481525421143</v>
      </c>
      <c r="V69" s="32">
        <v>45.501941739999999</v>
      </c>
      <c r="W69" s="32">
        <v>287.9310302734375</v>
      </c>
      <c r="X69" s="17">
        <v>0.46728971600532532</v>
      </c>
      <c r="Y69" s="32">
        <v>46.180173160000002</v>
      </c>
      <c r="Z69" s="32">
        <v>328.97195434570313</v>
      </c>
      <c r="AA69" s="5">
        <v>75</v>
      </c>
      <c r="AB69" s="5">
        <v>49</v>
      </c>
      <c r="AC69" s="16">
        <v>0.65333330631256104</v>
      </c>
      <c r="AD69" s="17">
        <v>0.37931033968925482</v>
      </c>
      <c r="AE69" s="32">
        <v>46.152486420000002</v>
      </c>
      <c r="AF69" s="32">
        <v>305.17242431640631</v>
      </c>
      <c r="AG69" s="16">
        <v>1.9E-2</v>
      </c>
      <c r="AH69" s="16">
        <v>4.4999999999999998E-2</v>
      </c>
      <c r="AI69" s="16"/>
      <c r="AJ69" s="16">
        <v>0.90300000000000002</v>
      </c>
      <c r="AK69" s="16">
        <v>3.2000000000000001E-2</v>
      </c>
      <c r="AL69" s="16">
        <v>0</v>
      </c>
      <c r="AM69" s="16"/>
      <c r="AN69" s="16">
        <v>0.129</v>
      </c>
      <c r="AO69" s="16">
        <v>0.53900000000000003</v>
      </c>
      <c r="AP69" s="5">
        <v>0</v>
      </c>
      <c r="AQ69" s="31">
        <v>8871.6298828125</v>
      </c>
      <c r="AR69" s="31">
        <v>11260.74</v>
      </c>
    </row>
    <row r="70" spans="1:44" x14ac:dyDescent="0.3">
      <c r="A70" s="4">
        <v>489166950</v>
      </c>
      <c r="B70" s="3" t="s">
        <v>238</v>
      </c>
      <c r="C70" s="3" t="s">
        <v>1277</v>
      </c>
      <c r="D70" s="14">
        <v>82.541450500488281</v>
      </c>
      <c r="E70" s="14">
        <v>84.109588623046875</v>
      </c>
      <c r="F70" s="14">
        <v>82.776863098144531</v>
      </c>
      <c r="G70" s="14">
        <v>87.771697998046875</v>
      </c>
      <c r="H70" s="5">
        <v>484</v>
      </c>
      <c r="I70" s="15" t="s">
        <v>3980</v>
      </c>
      <c r="J70" s="15">
        <v>5</v>
      </c>
      <c r="K70" s="3" t="s">
        <v>3879</v>
      </c>
      <c r="L70" s="3" t="s">
        <v>3914</v>
      </c>
      <c r="M70" s="3" t="s">
        <v>3918</v>
      </c>
      <c r="N70" s="3" t="s">
        <v>3924</v>
      </c>
      <c r="O70" s="17">
        <v>0.14572864770889279</v>
      </c>
      <c r="P70" s="32">
        <v>49.074950350000002</v>
      </c>
      <c r="Q70" s="32"/>
      <c r="R70" s="5">
        <v>187</v>
      </c>
      <c r="S70" s="5">
        <v>187</v>
      </c>
      <c r="T70" s="16">
        <v>1</v>
      </c>
      <c r="U70" s="17">
        <v>0.14572864770889279</v>
      </c>
      <c r="V70" s="32">
        <v>49.688102909999998</v>
      </c>
      <c r="W70" s="32"/>
      <c r="X70" s="17">
        <v>8.5858583450317383E-2</v>
      </c>
      <c r="Y70" s="32">
        <v>48.825298660000001</v>
      </c>
      <c r="Z70" s="32"/>
      <c r="AA70" s="5">
        <v>185</v>
      </c>
      <c r="AB70" s="5">
        <v>185</v>
      </c>
      <c r="AC70" s="16">
        <v>1</v>
      </c>
      <c r="AD70" s="17">
        <v>8.5858583450317383E-2</v>
      </c>
      <c r="AE70" s="32">
        <v>51.707603859999999</v>
      </c>
      <c r="AF70" s="32"/>
      <c r="AG70" s="16">
        <v>0.83699999999999997</v>
      </c>
      <c r="AH70" s="16">
        <v>6.8000000000000005E-2</v>
      </c>
      <c r="AI70" s="16"/>
      <c r="AJ70" s="16">
        <v>3.5000000000000003E-2</v>
      </c>
      <c r="AK70" s="16">
        <v>5.8000000000000003E-2</v>
      </c>
      <c r="AL70" s="16">
        <v>2.000000094994903E-3</v>
      </c>
      <c r="AM70" s="16">
        <v>4.2999999999999997E-2</v>
      </c>
      <c r="AN70" s="16">
        <v>0.13600000000000001</v>
      </c>
      <c r="AO70" s="16">
        <v>0.62450000000000006</v>
      </c>
      <c r="AP70" s="5">
        <v>1</v>
      </c>
      <c r="AQ70" s="31">
        <v>10607.240234375</v>
      </c>
      <c r="AR70" s="31">
        <v>12222.37</v>
      </c>
    </row>
    <row r="71" spans="1:44" x14ac:dyDescent="0.3">
      <c r="A71" s="4">
        <v>211494020</v>
      </c>
      <c r="B71" s="3" t="s">
        <v>92</v>
      </c>
      <c r="C71" s="3" t="s">
        <v>794</v>
      </c>
      <c r="D71" s="14">
        <v>83.76141357421875</v>
      </c>
      <c r="E71" s="14">
        <v>82.613594055175781</v>
      </c>
      <c r="F71" s="14">
        <v>87.107284545898438</v>
      </c>
      <c r="G71" s="14">
        <v>87.766654968261719</v>
      </c>
      <c r="H71" s="5">
        <v>136</v>
      </c>
      <c r="I71" s="15" t="s">
        <v>3980</v>
      </c>
      <c r="J71" s="15">
        <v>6</v>
      </c>
      <c r="K71" s="3" t="s">
        <v>3828</v>
      </c>
      <c r="L71" s="3" t="s">
        <v>3911</v>
      </c>
      <c r="M71" s="3" t="s">
        <v>3917</v>
      </c>
      <c r="N71" s="3" t="s">
        <v>3921</v>
      </c>
      <c r="O71" s="17">
        <v>0.48051947355270391</v>
      </c>
      <c r="P71" s="32">
        <v>49.584634250000001</v>
      </c>
      <c r="Q71" s="32">
        <v>345.45455932617188</v>
      </c>
      <c r="R71" s="5">
        <v>103</v>
      </c>
      <c r="S71" s="5">
        <v>54</v>
      </c>
      <c r="T71" s="16">
        <v>0.52427184581756592</v>
      </c>
      <c r="U71" s="17">
        <v>0.22857142984867099</v>
      </c>
      <c r="V71" s="32">
        <v>49.06439022</v>
      </c>
      <c r="W71" s="32"/>
      <c r="X71" s="17">
        <v>0.4675324559211731</v>
      </c>
      <c r="Y71" s="32">
        <v>51.433486090000002</v>
      </c>
      <c r="Z71" s="32">
        <v>332.467529296875</v>
      </c>
      <c r="AA71" s="5">
        <v>103</v>
      </c>
      <c r="AB71" s="5">
        <v>54</v>
      </c>
      <c r="AC71" s="16">
        <v>0.52427184581756592</v>
      </c>
      <c r="AD71" s="17">
        <v>0.37142857909202581</v>
      </c>
      <c r="AE71" s="32">
        <v>51.70476652</v>
      </c>
      <c r="AF71" s="32"/>
      <c r="AG71" s="16"/>
      <c r="AH71" s="16"/>
      <c r="AI71" s="16"/>
      <c r="AJ71" s="16">
        <v>0.88200000000000001</v>
      </c>
      <c r="AK71" s="16">
        <v>6.6000000000000003E-2</v>
      </c>
      <c r="AL71" s="16">
        <v>5.0999999046325677E-2</v>
      </c>
      <c r="AM71" s="16"/>
      <c r="AN71" s="16">
        <v>0.16900000000000001</v>
      </c>
      <c r="AO71" s="16">
        <v>0.47799999999999998</v>
      </c>
      <c r="AP71" s="5">
        <v>0</v>
      </c>
      <c r="AQ71" s="31">
        <v>10896.759765625</v>
      </c>
      <c r="AR71" s="31">
        <v>12880.95</v>
      </c>
    </row>
    <row r="72" spans="1:44" x14ac:dyDescent="0.3">
      <c r="A72" s="4">
        <v>110794020</v>
      </c>
      <c r="B72" s="3" t="s">
        <v>46</v>
      </c>
      <c r="C72" s="3" t="s">
        <v>666</v>
      </c>
      <c r="D72" s="14">
        <v>84.999710083007813</v>
      </c>
      <c r="E72" s="14">
        <v>84.196624755859375</v>
      </c>
      <c r="F72" s="14">
        <v>85.413993835449219</v>
      </c>
      <c r="G72" s="14">
        <v>86.282859802246094</v>
      </c>
      <c r="H72" s="5">
        <v>140</v>
      </c>
      <c r="I72" s="15" t="s">
        <v>3980</v>
      </c>
      <c r="J72" s="15">
        <v>6</v>
      </c>
      <c r="K72" s="3" t="s">
        <v>3898</v>
      </c>
      <c r="L72" s="3" t="s">
        <v>3912</v>
      </c>
      <c r="M72" s="3" t="s">
        <v>3917</v>
      </c>
      <c r="N72" s="3" t="s">
        <v>3924</v>
      </c>
      <c r="O72" s="17">
        <v>0.44318181276321411</v>
      </c>
      <c r="P72" s="32">
        <v>50.101976380000004</v>
      </c>
      <c r="Q72" s="32">
        <v>347.72726440429688</v>
      </c>
      <c r="R72" s="5">
        <v>126</v>
      </c>
      <c r="S72" s="5">
        <v>58</v>
      </c>
      <c r="T72" s="16">
        <v>0.460317462682724</v>
      </c>
      <c r="U72" s="17">
        <v>0.1944444477558136</v>
      </c>
      <c r="V72" s="32">
        <v>49.724389410000001</v>
      </c>
      <c r="W72" s="32"/>
      <c r="X72" s="17">
        <v>0.43181818723678589</v>
      </c>
      <c r="Y72" s="32">
        <v>50.413627740000003</v>
      </c>
      <c r="Z72" s="32">
        <v>303.40908813476563</v>
      </c>
      <c r="AA72" s="5">
        <v>126</v>
      </c>
      <c r="AB72" s="5">
        <v>58</v>
      </c>
      <c r="AC72" s="16">
        <v>0.460317462682724</v>
      </c>
      <c r="AD72" s="17">
        <v>0.2222222238779068</v>
      </c>
      <c r="AE72" s="32">
        <v>50.869180190000002</v>
      </c>
      <c r="AF72" s="32"/>
      <c r="AG72" s="16"/>
      <c r="AH72" s="16"/>
      <c r="AI72" s="16"/>
      <c r="AJ72" s="16">
        <v>1</v>
      </c>
      <c r="AK72" s="16"/>
      <c r="AL72" s="16">
        <v>0</v>
      </c>
      <c r="AM72" s="16"/>
      <c r="AN72" s="16">
        <v>0.15</v>
      </c>
      <c r="AO72" s="16">
        <v>0.35799999999999998</v>
      </c>
      <c r="AP72" s="5">
        <v>0</v>
      </c>
      <c r="AQ72" s="31">
        <v>11461.3603515625</v>
      </c>
      <c r="AR72" s="31">
        <v>14175.67</v>
      </c>
    </row>
    <row r="73" spans="1:44" x14ac:dyDescent="0.3">
      <c r="A73" s="4">
        <v>581074020</v>
      </c>
      <c r="B73" s="3" t="s">
        <v>296</v>
      </c>
      <c r="C73" s="3" t="s">
        <v>1423</v>
      </c>
      <c r="D73" s="14">
        <v>83.490447998046875</v>
      </c>
      <c r="E73" s="14">
        <v>83.613059997558594</v>
      </c>
      <c r="F73" s="14">
        <v>88.668533325195313</v>
      </c>
      <c r="G73" s="14">
        <v>88.117340087890625</v>
      </c>
      <c r="H73" s="5">
        <v>60</v>
      </c>
      <c r="I73" s="15" t="s">
        <v>3981</v>
      </c>
      <c r="J73" s="15">
        <v>6</v>
      </c>
      <c r="K73" s="3" t="s">
        <v>3820</v>
      </c>
      <c r="L73" s="3" t="s">
        <v>3911</v>
      </c>
      <c r="M73" s="3" t="s">
        <v>3916</v>
      </c>
      <c r="N73" s="3" t="s">
        <v>3921</v>
      </c>
      <c r="O73" s="17">
        <v>0.51851850748062134</v>
      </c>
      <c r="P73" s="32">
        <v>49.471428760000002</v>
      </c>
      <c r="Q73" s="32"/>
      <c r="R73" s="5">
        <v>38</v>
      </c>
      <c r="S73" s="5">
        <v>33</v>
      </c>
      <c r="T73" s="16">
        <v>0.86842107772827148</v>
      </c>
      <c r="U73" s="17">
        <v>0.51851850748062134</v>
      </c>
      <c r="V73" s="32">
        <v>49.481087789999997</v>
      </c>
      <c r="W73" s="32"/>
      <c r="X73" s="17">
        <v>0.62962961196899414</v>
      </c>
      <c r="Y73" s="32">
        <v>52.373817019999997</v>
      </c>
      <c r="Z73" s="32">
        <v>355.5555419921875</v>
      </c>
      <c r="AA73" s="5">
        <v>38</v>
      </c>
      <c r="AB73" s="5">
        <v>33</v>
      </c>
      <c r="AC73" s="16">
        <v>0.86842107772827148</v>
      </c>
      <c r="AD73" s="17">
        <v>0.62962961196899414</v>
      </c>
      <c r="AE73" s="32">
        <v>51.902250209999998</v>
      </c>
      <c r="AF73" s="32">
        <v>355.5555419921875</v>
      </c>
      <c r="AG73" s="16"/>
      <c r="AH73" s="16"/>
      <c r="AI73" s="16"/>
      <c r="AJ73" s="16">
        <v>0.93300000000000005</v>
      </c>
      <c r="AK73" s="16"/>
      <c r="AL73" s="16">
        <v>6.7000001668930054E-2</v>
      </c>
      <c r="AM73" s="16"/>
      <c r="AN73" s="16">
        <v>0.28299999999999997</v>
      </c>
      <c r="AO73" s="16">
        <v>0.6</v>
      </c>
      <c r="AP73" s="5">
        <v>0</v>
      </c>
      <c r="AQ73" s="31">
        <v>14693.91015625</v>
      </c>
      <c r="AR73" s="31">
        <v>15630.02</v>
      </c>
    </row>
    <row r="74" spans="1:44" x14ac:dyDescent="0.3">
      <c r="A74" s="4">
        <v>900774020</v>
      </c>
      <c r="B74" s="3" t="s">
        <v>421</v>
      </c>
      <c r="C74" s="3" t="s">
        <v>1677</v>
      </c>
      <c r="D74" s="14">
        <v>78.679946899414063</v>
      </c>
      <c r="E74" s="14">
        <v>77.870376586914063</v>
      </c>
      <c r="F74" s="14">
        <v>84.618362426757813</v>
      </c>
      <c r="G74" s="14">
        <v>83.10272216796875</v>
      </c>
      <c r="H74" s="5">
        <v>100</v>
      </c>
      <c r="I74" s="15" t="s">
        <v>3981</v>
      </c>
      <c r="J74" s="15">
        <v>5</v>
      </c>
      <c r="K74" s="3" t="s">
        <v>3817</v>
      </c>
      <c r="L74" s="3" t="s">
        <v>3913</v>
      </c>
      <c r="M74" s="3" t="s">
        <v>3916</v>
      </c>
      <c r="N74" s="3" t="s">
        <v>3921</v>
      </c>
      <c r="O74" s="17">
        <v>0.25531914830207819</v>
      </c>
      <c r="P74" s="32">
        <v>47.461672970000002</v>
      </c>
      <c r="Q74" s="32"/>
      <c r="R74" s="5">
        <v>47</v>
      </c>
      <c r="S74" s="5">
        <v>38</v>
      </c>
      <c r="T74" s="16">
        <v>0.80851066112518311</v>
      </c>
      <c r="U74" s="17">
        <v>0.1666666716337204</v>
      </c>
      <c r="V74" s="32">
        <v>47.086840899999999</v>
      </c>
      <c r="W74" s="32"/>
      <c r="X74" s="17">
        <v>6.3829787075519562E-2</v>
      </c>
      <c r="Y74" s="32">
        <v>49.934423440000003</v>
      </c>
      <c r="Z74" s="32"/>
      <c r="AA74" s="5">
        <v>47</v>
      </c>
      <c r="AB74" s="5">
        <v>38</v>
      </c>
      <c r="AC74" s="16">
        <v>0.80851066112518311</v>
      </c>
      <c r="AD74" s="17">
        <v>2.777777798473835E-2</v>
      </c>
      <c r="AE74" s="32">
        <v>49.078316119999997</v>
      </c>
      <c r="AF74" s="32"/>
      <c r="AG74" s="16"/>
      <c r="AH74" s="16"/>
      <c r="AI74" s="16"/>
      <c r="AJ74" s="16">
        <v>0.98</v>
      </c>
      <c r="AK74" s="16"/>
      <c r="AL74" s="16">
        <v>1.9999999552965161E-2</v>
      </c>
      <c r="AM74" s="16"/>
      <c r="AN74" s="16">
        <v>0.2</v>
      </c>
      <c r="AO74" s="16">
        <v>0.70499999999999996</v>
      </c>
      <c r="AP74" s="5">
        <v>0</v>
      </c>
      <c r="AQ74" s="31">
        <v>9265.4599609375</v>
      </c>
      <c r="AR74" s="31">
        <v>9999.8700000000008</v>
      </c>
    </row>
    <row r="75" spans="1:44" x14ac:dyDescent="0.3">
      <c r="A75" s="4">
        <v>71294020</v>
      </c>
      <c r="B75" s="3" t="s">
        <v>30</v>
      </c>
      <c r="C75" s="3" t="s">
        <v>607</v>
      </c>
      <c r="D75" s="14">
        <v>82.042304992675781</v>
      </c>
      <c r="E75" s="14">
        <v>85.454536437988281</v>
      </c>
      <c r="F75" s="14">
        <v>81.487548828125</v>
      </c>
      <c r="G75" s="14">
        <v>83.725601196289063</v>
      </c>
      <c r="H75" s="5">
        <v>460</v>
      </c>
      <c r="I75" s="15" t="s">
        <v>3981</v>
      </c>
      <c r="J75" s="15">
        <v>6</v>
      </c>
      <c r="K75" s="3" t="s">
        <v>3835</v>
      </c>
      <c r="L75" s="3" t="s">
        <v>3908</v>
      </c>
      <c r="M75" s="3" t="s">
        <v>3917</v>
      </c>
      <c r="N75" s="3" t="s">
        <v>3921</v>
      </c>
      <c r="O75" s="17">
        <v>0.36475411057472229</v>
      </c>
      <c r="P75" s="32">
        <v>48.86641642</v>
      </c>
      <c r="Q75" s="32">
        <v>315.57376098632813</v>
      </c>
      <c r="R75" s="5">
        <v>352</v>
      </c>
      <c r="S75" s="5">
        <v>216</v>
      </c>
      <c r="T75" s="16">
        <v>0.61363637447357178</v>
      </c>
      <c r="U75" s="17">
        <v>0.30000001192092901</v>
      </c>
      <c r="V75" s="32">
        <v>50.248841040000002</v>
      </c>
      <c r="W75" s="32">
        <v>294</v>
      </c>
      <c r="X75" s="17">
        <v>0.27868852019309998</v>
      </c>
      <c r="Y75" s="32">
        <v>48.048750349999999</v>
      </c>
      <c r="Z75" s="32">
        <v>267.21310424804688</v>
      </c>
      <c r="AA75" s="5">
        <v>352</v>
      </c>
      <c r="AB75" s="5">
        <v>216</v>
      </c>
      <c r="AC75" s="16">
        <v>0.61363637447357178</v>
      </c>
      <c r="AD75" s="17">
        <v>0.23333333432674411</v>
      </c>
      <c r="AE75" s="32">
        <v>49.429087410000001</v>
      </c>
      <c r="AF75" s="32">
        <v>242</v>
      </c>
      <c r="AG75" s="16"/>
      <c r="AH75" s="16">
        <v>2.5999999999999999E-2</v>
      </c>
      <c r="AI75" s="16"/>
      <c r="AJ75" s="16">
        <v>0.92200000000000004</v>
      </c>
      <c r="AK75" s="16">
        <v>4.5999999999999999E-2</v>
      </c>
      <c r="AL75" s="16">
        <v>7.0000002160668373E-3</v>
      </c>
      <c r="AM75" s="16"/>
      <c r="AN75" s="16">
        <v>0.16700000000000001</v>
      </c>
      <c r="AO75" s="16">
        <v>0.56600000000000006</v>
      </c>
      <c r="AP75" s="5">
        <v>0</v>
      </c>
      <c r="AQ75" s="31">
        <v>8470.240234375</v>
      </c>
      <c r="AR75" s="31">
        <v>9504.4500000000007</v>
      </c>
    </row>
    <row r="76" spans="1:44" x14ac:dyDescent="0.3">
      <c r="A76" s="4">
        <v>1071554020</v>
      </c>
      <c r="B76" s="3" t="s">
        <v>510</v>
      </c>
      <c r="C76" s="3" t="s">
        <v>2011</v>
      </c>
      <c r="D76" s="14">
        <v>83.975379943847656</v>
      </c>
      <c r="E76" s="14">
        <v>85.57037353515625</v>
      </c>
      <c r="F76" s="14">
        <v>82.064521789550781</v>
      </c>
      <c r="G76" s="14">
        <v>83.219078063964844</v>
      </c>
      <c r="H76" s="5">
        <v>249</v>
      </c>
      <c r="I76" s="15" t="s">
        <v>3980</v>
      </c>
      <c r="J76" s="15">
        <v>4</v>
      </c>
      <c r="K76" s="3" t="s">
        <v>3822</v>
      </c>
      <c r="L76" s="3" t="s">
        <v>3913</v>
      </c>
      <c r="M76" s="3" t="s">
        <v>3916</v>
      </c>
      <c r="N76" s="3" t="s">
        <v>3921</v>
      </c>
      <c r="O76" s="17">
        <v>0.43037974834442139</v>
      </c>
      <c r="P76" s="32">
        <v>49.674025380000003</v>
      </c>
      <c r="Q76" s="32">
        <v>302.53164672851563</v>
      </c>
      <c r="R76" s="5">
        <v>55</v>
      </c>
      <c r="S76" s="5">
        <v>55</v>
      </c>
      <c r="T76" s="16">
        <v>1</v>
      </c>
      <c r="U76" s="17">
        <v>0.43037974834442139</v>
      </c>
      <c r="V76" s="32">
        <v>50.297135869999998</v>
      </c>
      <c r="W76" s="32">
        <v>302.53164672851563</v>
      </c>
      <c r="X76" s="17">
        <v>0.26582279801368708</v>
      </c>
      <c r="Y76" s="32">
        <v>48.396255629999999</v>
      </c>
      <c r="Z76" s="32"/>
      <c r="AA76" s="5">
        <v>55</v>
      </c>
      <c r="AB76" s="5">
        <v>55</v>
      </c>
      <c r="AC76" s="16">
        <v>1</v>
      </c>
      <c r="AD76" s="17">
        <v>0.26582279801368708</v>
      </c>
      <c r="AE76" s="32">
        <v>49.143844880000003</v>
      </c>
      <c r="AF76" s="32"/>
      <c r="AG76" s="16"/>
      <c r="AH76" s="16">
        <v>4.3999999999999997E-2</v>
      </c>
      <c r="AI76" s="16"/>
      <c r="AJ76" s="16">
        <v>0.91600000000000004</v>
      </c>
      <c r="AK76" s="16">
        <v>2.4E-2</v>
      </c>
      <c r="AL76" s="16">
        <v>1.6000000759959221E-2</v>
      </c>
      <c r="AM76" s="16"/>
      <c r="AN76" s="16">
        <v>0.21299999999999999</v>
      </c>
      <c r="AO76" s="16">
        <v>0.57330000000000003</v>
      </c>
      <c r="AP76" s="5">
        <v>1</v>
      </c>
      <c r="AQ76" s="31">
        <v>8687.5</v>
      </c>
      <c r="AR76" s="31">
        <v>11519.32</v>
      </c>
    </row>
    <row r="77" spans="1:44" x14ac:dyDescent="0.3">
      <c r="A77" s="4">
        <v>410014020</v>
      </c>
      <c r="B77" s="3" t="s">
        <v>182</v>
      </c>
      <c r="C77" s="3" t="s">
        <v>1075</v>
      </c>
      <c r="D77" s="14">
        <v>77.202301025390625</v>
      </c>
      <c r="E77" s="14">
        <v>79.112831115722656</v>
      </c>
      <c r="F77" s="14">
        <v>78.558837890625</v>
      </c>
      <c r="G77" s="14">
        <v>80.506805419921875</v>
      </c>
      <c r="H77" s="5">
        <v>30</v>
      </c>
      <c r="I77" s="15" t="s">
        <v>3980</v>
      </c>
      <c r="J77" s="15">
        <v>5</v>
      </c>
      <c r="K77" s="3" t="s">
        <v>3826</v>
      </c>
      <c r="L77" s="3" t="s">
        <v>3912</v>
      </c>
      <c r="M77" s="3" t="s">
        <v>3916</v>
      </c>
      <c r="N77" s="3" t="s">
        <v>3921</v>
      </c>
      <c r="O77" s="17">
        <v>0</v>
      </c>
      <c r="P77" s="32">
        <v>46.844332919999999</v>
      </c>
      <c r="Q77" s="32"/>
      <c r="R77" s="5">
        <v>26</v>
      </c>
      <c r="S77" s="5">
        <v>17</v>
      </c>
      <c r="T77" s="16">
        <v>0.6538461446762085</v>
      </c>
      <c r="U77" s="17">
        <v>0</v>
      </c>
      <c r="V77" s="32">
        <v>47.604847149999998</v>
      </c>
      <c r="W77" s="32"/>
      <c r="X77" s="17">
        <v>0</v>
      </c>
      <c r="Y77" s="32">
        <v>46.284803629999999</v>
      </c>
      <c r="Z77" s="32"/>
      <c r="AA77" s="5">
        <v>26</v>
      </c>
      <c r="AB77" s="5">
        <v>17</v>
      </c>
      <c r="AC77" s="16">
        <v>0.6538461446762085</v>
      </c>
      <c r="AD77" s="17">
        <v>0</v>
      </c>
      <c r="AE77" s="32">
        <v>47.616451990000002</v>
      </c>
      <c r="AF77" s="32"/>
      <c r="AG77" s="16"/>
      <c r="AH77" s="16"/>
      <c r="AI77" s="16"/>
      <c r="AJ77" s="16">
        <v>0.96699999999999997</v>
      </c>
      <c r="AK77" s="16"/>
      <c r="AL77" s="16">
        <v>3.2999999821186073E-2</v>
      </c>
      <c r="AM77" s="16"/>
      <c r="AN77" s="16">
        <v>0.16700000000000001</v>
      </c>
      <c r="AO77" s="16">
        <v>0.66700000000000004</v>
      </c>
      <c r="AP77" s="5">
        <v>0</v>
      </c>
      <c r="AQ77" s="31">
        <v>15796.8095703125</v>
      </c>
      <c r="AR77" s="31">
        <v>17223.48</v>
      </c>
    </row>
    <row r="78" spans="1:44" x14ac:dyDescent="0.3">
      <c r="A78" s="4">
        <v>421174020</v>
      </c>
      <c r="B78" s="3" t="s">
        <v>189</v>
      </c>
      <c r="C78" s="3" t="s">
        <v>1088</v>
      </c>
      <c r="D78" s="14">
        <v>80.935935974121094</v>
      </c>
      <c r="E78" s="14">
        <v>81.560615539550781</v>
      </c>
      <c r="F78" s="14">
        <v>87.361274719238281</v>
      </c>
      <c r="G78" s="14">
        <v>85.155303955078125</v>
      </c>
      <c r="H78" s="5">
        <v>39</v>
      </c>
      <c r="I78" s="15" t="s">
        <v>3981</v>
      </c>
      <c r="J78" s="15">
        <v>6</v>
      </c>
      <c r="K78" s="3" t="s">
        <v>3839</v>
      </c>
      <c r="L78" s="3" t="s">
        <v>3908</v>
      </c>
      <c r="M78" s="3" t="s">
        <v>3916</v>
      </c>
      <c r="N78" s="3" t="s">
        <v>3923</v>
      </c>
      <c r="O78" s="17">
        <v>0.1111111119389534</v>
      </c>
      <c r="P78" s="32">
        <v>48.40419292</v>
      </c>
      <c r="Q78" s="32"/>
      <c r="R78" s="5">
        <v>20</v>
      </c>
      <c r="S78" s="5">
        <v>20</v>
      </c>
      <c r="T78" s="16">
        <v>1</v>
      </c>
      <c r="U78" s="17">
        <v>0.1111111119389534</v>
      </c>
      <c r="V78" s="32">
        <v>48.625379539999997</v>
      </c>
      <c r="W78" s="32"/>
      <c r="X78" s="17">
        <v>0.1111111119389534</v>
      </c>
      <c r="Y78" s="32">
        <v>51.586462650000001</v>
      </c>
      <c r="Z78" s="32"/>
      <c r="AA78" s="5">
        <v>20</v>
      </c>
      <c r="AB78" s="5">
        <v>20</v>
      </c>
      <c r="AC78" s="16">
        <v>1</v>
      </c>
      <c r="AD78" s="17">
        <v>0.1111111119389534</v>
      </c>
      <c r="AE78" s="32">
        <v>50.23420694</v>
      </c>
      <c r="AF78" s="32"/>
      <c r="AG78" s="16"/>
      <c r="AH78" s="16"/>
      <c r="AI78" s="16"/>
      <c r="AJ78" s="16">
        <v>0.97399999999999998</v>
      </c>
      <c r="AK78" s="16"/>
      <c r="AL78" s="16">
        <v>2.60000005364418E-2</v>
      </c>
      <c r="AM78" s="16"/>
      <c r="AN78" s="16">
        <v>0.20499999999999999</v>
      </c>
      <c r="AO78" s="16">
        <v>0.35139999999999999</v>
      </c>
      <c r="AP78" s="5">
        <v>1</v>
      </c>
      <c r="AQ78" s="31">
        <v>12737.1396484375</v>
      </c>
      <c r="AR78" s="31">
        <v>16971.14</v>
      </c>
    </row>
    <row r="79" spans="1:44" x14ac:dyDescent="0.3">
      <c r="A79" s="4">
        <v>150024030</v>
      </c>
      <c r="B79" s="3" t="s">
        <v>64</v>
      </c>
      <c r="C79" s="3" t="s">
        <v>719</v>
      </c>
      <c r="D79" s="14">
        <v>89.441360473632813</v>
      </c>
      <c r="E79" s="14">
        <v>88.62982177734375</v>
      </c>
      <c r="F79" s="14">
        <v>90.026214599609375</v>
      </c>
      <c r="G79" s="14">
        <v>88.349555969238281</v>
      </c>
      <c r="H79" s="5">
        <v>586</v>
      </c>
      <c r="I79" s="15">
        <v>5</v>
      </c>
      <c r="J79" s="15">
        <v>6</v>
      </c>
      <c r="K79" s="3" t="s">
        <v>3843</v>
      </c>
      <c r="L79" s="3" t="s">
        <v>3909</v>
      </c>
      <c r="M79" s="3" t="s">
        <v>3917</v>
      </c>
      <c r="N79" s="3" t="s">
        <v>3921</v>
      </c>
      <c r="O79" s="17">
        <v>0.53505533933639526</v>
      </c>
      <c r="P79" s="32">
        <v>51.957633270000002</v>
      </c>
      <c r="Q79" s="32">
        <v>357.01107788085938</v>
      </c>
      <c r="R79" s="5">
        <v>1150</v>
      </c>
      <c r="S79" s="5">
        <v>670</v>
      </c>
      <c r="T79" s="16">
        <v>0.58260869979858398</v>
      </c>
      <c r="U79" s="17">
        <v>0.3862815797328949</v>
      </c>
      <c r="V79" s="32">
        <v>51.572682280000002</v>
      </c>
      <c r="W79" s="32">
        <v>322.74368286132813</v>
      </c>
      <c r="X79" s="17">
        <v>0.50277262926101685</v>
      </c>
      <c r="Y79" s="32">
        <v>53.191543119999999</v>
      </c>
      <c r="Z79" s="32">
        <v>330.49908447265631</v>
      </c>
      <c r="AA79" s="5">
        <v>1150</v>
      </c>
      <c r="AB79" s="5">
        <v>670</v>
      </c>
      <c r="AC79" s="16">
        <v>0.58260869979858398</v>
      </c>
      <c r="AD79" s="17">
        <v>0.34782609343528748</v>
      </c>
      <c r="AE79" s="32">
        <v>52.033020980000003</v>
      </c>
      <c r="AF79" s="32">
        <v>284.4202880859375</v>
      </c>
      <c r="AG79" s="16">
        <v>9.0000000000000011E-3</v>
      </c>
      <c r="AH79" s="16">
        <v>9.1999999999999998E-2</v>
      </c>
      <c r="AI79" s="16"/>
      <c r="AJ79" s="16">
        <v>0.86199999999999999</v>
      </c>
      <c r="AK79" s="16">
        <v>3.2000000000000001E-2</v>
      </c>
      <c r="AL79" s="16">
        <v>4.999999888241291E-3</v>
      </c>
      <c r="AM79" s="16">
        <v>1.7000000000000001E-2</v>
      </c>
      <c r="AN79" s="16">
        <v>0.13500000000000001</v>
      </c>
      <c r="AO79" s="16">
        <v>0.432</v>
      </c>
      <c r="AP79" s="5">
        <v>0</v>
      </c>
      <c r="AQ79" s="31">
        <v>9330.2197265625</v>
      </c>
      <c r="AR79" s="31">
        <v>10316.52</v>
      </c>
    </row>
    <row r="80" spans="1:44" x14ac:dyDescent="0.3">
      <c r="A80" s="4">
        <v>150024040</v>
      </c>
      <c r="B80" s="3" t="s">
        <v>64</v>
      </c>
      <c r="C80" s="3" t="s">
        <v>720</v>
      </c>
      <c r="D80" s="14">
        <v>82.440475463867188</v>
      </c>
      <c r="E80" s="14">
        <v>80.402137756347656</v>
      </c>
      <c r="F80" s="14">
        <v>81.141944885253906</v>
      </c>
      <c r="G80" s="14">
        <v>81.174278259277344</v>
      </c>
      <c r="H80" s="5">
        <v>161</v>
      </c>
      <c r="I80" s="15" t="s">
        <v>3980</v>
      </c>
      <c r="J80" s="15">
        <v>4</v>
      </c>
      <c r="K80" s="3" t="s">
        <v>3843</v>
      </c>
      <c r="L80" s="3" t="s">
        <v>3909</v>
      </c>
      <c r="M80" s="3" t="s">
        <v>3917</v>
      </c>
      <c r="N80" s="3" t="s">
        <v>3921</v>
      </c>
      <c r="O80" s="17">
        <v>0.44680851697921747</v>
      </c>
      <c r="P80" s="32">
        <v>49.032764950000001</v>
      </c>
      <c r="Q80" s="32">
        <v>344.68084716796881</v>
      </c>
      <c r="R80" s="5">
        <v>27</v>
      </c>
      <c r="S80" s="5">
        <v>21</v>
      </c>
      <c r="T80" s="16">
        <v>0.77777779102325439</v>
      </c>
      <c r="U80" s="17">
        <v>0</v>
      </c>
      <c r="V80" s="32">
        <v>48.14238684</v>
      </c>
      <c r="W80" s="32"/>
      <c r="X80" s="17">
        <v>0.42553192377090449</v>
      </c>
      <c r="Y80" s="32">
        <v>47.840596580000003</v>
      </c>
      <c r="Z80" s="32">
        <v>300</v>
      </c>
      <c r="AA80" s="5">
        <v>27</v>
      </c>
      <c r="AB80" s="5">
        <v>21</v>
      </c>
      <c r="AC80" s="16">
        <v>0.77777779102325439</v>
      </c>
      <c r="AD80" s="17">
        <v>0.31999999284744263</v>
      </c>
      <c r="AE80" s="32">
        <v>47.992334659999997</v>
      </c>
      <c r="AF80" s="32"/>
      <c r="AG80" s="16"/>
      <c r="AH80" s="16">
        <v>8.7000000000000008E-2</v>
      </c>
      <c r="AI80" s="16"/>
      <c r="AJ80" s="16">
        <v>0.86299999999999999</v>
      </c>
      <c r="AK80" s="16">
        <v>4.2999999999999997E-2</v>
      </c>
      <c r="AL80" s="16">
        <v>6.0000000521540642E-3</v>
      </c>
      <c r="AM80" s="16"/>
      <c r="AN80" s="16">
        <v>0.13</v>
      </c>
      <c r="AO80" s="16">
        <v>0.52700000000000002</v>
      </c>
      <c r="AP80" s="5">
        <v>0</v>
      </c>
      <c r="AQ80" s="31">
        <v>12282.2900390625</v>
      </c>
      <c r="AR80" s="31">
        <v>13207.66</v>
      </c>
    </row>
    <row r="81" spans="1:44" x14ac:dyDescent="0.3">
      <c r="A81" s="4">
        <v>150024050</v>
      </c>
      <c r="B81" s="3" t="s">
        <v>64</v>
      </c>
      <c r="C81" s="3" t="s">
        <v>721</v>
      </c>
      <c r="D81" s="14">
        <v>77.626861572265625</v>
      </c>
      <c r="E81" s="14">
        <v>79.575531005859375</v>
      </c>
      <c r="F81" s="14">
        <v>80.435043334960938</v>
      </c>
      <c r="G81" s="14">
        <v>81.223876953125</v>
      </c>
      <c r="H81" s="5">
        <v>356</v>
      </c>
      <c r="I81" s="15">
        <v>3</v>
      </c>
      <c r="J81" s="15">
        <v>4</v>
      </c>
      <c r="K81" s="3" t="s">
        <v>3843</v>
      </c>
      <c r="L81" s="3" t="s">
        <v>3909</v>
      </c>
      <c r="M81" s="3" t="s">
        <v>3917</v>
      </c>
      <c r="N81" s="3" t="s">
        <v>3921</v>
      </c>
      <c r="O81" s="17">
        <v>0.4236760139465332</v>
      </c>
      <c r="P81" s="32">
        <v>47.021710710000001</v>
      </c>
      <c r="Q81" s="32">
        <v>315.88784790039063</v>
      </c>
      <c r="R81" s="5">
        <v>213</v>
      </c>
      <c r="S81" s="5">
        <v>135</v>
      </c>
      <c r="T81" s="16">
        <v>0.63380283117294312</v>
      </c>
      <c r="U81" s="17">
        <v>0.25</v>
      </c>
      <c r="V81" s="32">
        <v>47.79775841</v>
      </c>
      <c r="W81" s="32">
        <v>263.8157958984375</v>
      </c>
      <c r="X81" s="17">
        <v>0.421875</v>
      </c>
      <c r="Y81" s="32">
        <v>47.414833909999999</v>
      </c>
      <c r="Z81" s="32">
        <v>307.1875</v>
      </c>
      <c r="AA81" s="5">
        <v>213</v>
      </c>
      <c r="AB81" s="5">
        <v>135</v>
      </c>
      <c r="AC81" s="16">
        <v>0.63380283117294312</v>
      </c>
      <c r="AD81" s="17">
        <v>0.25827813148498541</v>
      </c>
      <c r="AE81" s="32">
        <v>48.020266630000002</v>
      </c>
      <c r="AF81" s="32">
        <v>256.2913818359375</v>
      </c>
      <c r="AG81" s="16"/>
      <c r="AH81" s="16">
        <v>8.1000000000000003E-2</v>
      </c>
      <c r="AI81" s="16"/>
      <c r="AJ81" s="16">
        <v>0.874</v>
      </c>
      <c r="AK81" s="16">
        <v>2.8000000000000001E-2</v>
      </c>
      <c r="AL81" s="16">
        <v>1.7000000923871991E-2</v>
      </c>
      <c r="AM81" s="16">
        <v>3.6999999999999998E-2</v>
      </c>
      <c r="AN81" s="16">
        <v>0.14299999999999999</v>
      </c>
      <c r="AO81" s="16">
        <v>0.433</v>
      </c>
      <c r="AP81" s="5">
        <v>0</v>
      </c>
      <c r="AQ81" s="31">
        <v>11073.2197265625</v>
      </c>
      <c r="AR81" s="31">
        <v>11924.45</v>
      </c>
    </row>
    <row r="82" spans="1:44" x14ac:dyDescent="0.3">
      <c r="A82" s="4">
        <v>150024080</v>
      </c>
      <c r="B82" s="3" t="s">
        <v>64</v>
      </c>
      <c r="C82" s="3" t="s">
        <v>722</v>
      </c>
      <c r="D82" s="14">
        <v>86.024429321289063</v>
      </c>
      <c r="E82" s="14">
        <v>87.174842834472656</v>
      </c>
      <c r="F82" s="14">
        <v>80.200935363769531</v>
      </c>
      <c r="G82" s="14">
        <v>79.984565734863281</v>
      </c>
      <c r="H82" s="5">
        <v>259</v>
      </c>
      <c r="I82" s="15" t="s">
        <v>3980</v>
      </c>
      <c r="J82" s="15">
        <v>4</v>
      </c>
      <c r="K82" s="3" t="s">
        <v>3843</v>
      </c>
      <c r="L82" s="3" t="s">
        <v>3909</v>
      </c>
      <c r="M82" s="3" t="s">
        <v>3917</v>
      </c>
      <c r="N82" s="3" t="s">
        <v>3921</v>
      </c>
      <c r="O82" s="17">
        <v>0.53846156597137451</v>
      </c>
      <c r="P82" s="32">
        <v>50.530087229999999</v>
      </c>
      <c r="Q82" s="32">
        <v>350</v>
      </c>
      <c r="R82" s="5">
        <v>45</v>
      </c>
      <c r="S82" s="5">
        <v>23</v>
      </c>
      <c r="T82" s="16">
        <v>0.51111114025115967</v>
      </c>
      <c r="U82" s="17">
        <v>0.53191488981246948</v>
      </c>
      <c r="V82" s="32">
        <v>50.966072009999998</v>
      </c>
      <c r="W82" s="32">
        <v>325.53192138671881</v>
      </c>
      <c r="X82" s="17">
        <v>0.4711538553237915</v>
      </c>
      <c r="Y82" s="32">
        <v>47.273830029999999</v>
      </c>
      <c r="Z82" s="32">
        <v>327.88461303710938</v>
      </c>
      <c r="AA82" s="5">
        <v>45</v>
      </c>
      <c r="AB82" s="5">
        <v>23</v>
      </c>
      <c r="AC82" s="16">
        <v>0.51111114025115967</v>
      </c>
      <c r="AD82" s="17">
        <v>0.38297873735427862</v>
      </c>
      <c r="AE82" s="32">
        <v>47.322357969999999</v>
      </c>
      <c r="AF82" s="32">
        <v>297.87234497070313</v>
      </c>
      <c r="AG82" s="16"/>
      <c r="AH82" s="16">
        <v>0.14299999999999999</v>
      </c>
      <c r="AI82" s="16"/>
      <c r="AJ82" s="16">
        <v>0.78800000000000003</v>
      </c>
      <c r="AK82" s="16">
        <v>4.5999999999999999E-2</v>
      </c>
      <c r="AL82" s="16">
        <v>2.300000004470348E-2</v>
      </c>
      <c r="AM82" s="16">
        <v>9.7000000000000003E-2</v>
      </c>
      <c r="AN82" s="16">
        <v>0.154</v>
      </c>
      <c r="AO82" s="16">
        <v>0.374</v>
      </c>
      <c r="AP82" s="5">
        <v>0</v>
      </c>
      <c r="AQ82" s="31">
        <v>10432.25</v>
      </c>
      <c r="AR82" s="31">
        <v>11630.13</v>
      </c>
    </row>
    <row r="83" spans="1:44" x14ac:dyDescent="0.3">
      <c r="A83" s="4">
        <v>250014040</v>
      </c>
      <c r="B83" s="3" t="s">
        <v>109</v>
      </c>
      <c r="C83" s="3" t="s">
        <v>879</v>
      </c>
      <c r="D83" s="14">
        <v>80.420211791992188</v>
      </c>
      <c r="E83" s="14">
        <v>80.013473510742188</v>
      </c>
      <c r="F83" s="14">
        <v>86.280853271484375</v>
      </c>
      <c r="G83" s="14">
        <v>86.974266052246094</v>
      </c>
      <c r="H83" s="5">
        <v>336</v>
      </c>
      <c r="I83" s="15">
        <v>3</v>
      </c>
      <c r="J83" s="15">
        <v>5</v>
      </c>
      <c r="K83" s="3" t="s">
        <v>193</v>
      </c>
      <c r="L83" s="3" t="s">
        <v>3912</v>
      </c>
      <c r="M83" s="3" t="s">
        <v>3917</v>
      </c>
      <c r="N83" s="3" t="s">
        <v>3921</v>
      </c>
      <c r="O83" s="17">
        <v>0.39871382713317871</v>
      </c>
      <c r="P83" s="32">
        <v>48.188730900000003</v>
      </c>
      <c r="Q83" s="32">
        <v>314.46945190429688</v>
      </c>
      <c r="R83" s="5">
        <v>335</v>
      </c>
      <c r="S83" s="5">
        <v>178</v>
      </c>
      <c r="T83" s="16">
        <v>0.53134328126907349</v>
      </c>
      <c r="U83" s="17">
        <v>0.30817610025405878</v>
      </c>
      <c r="V83" s="32">
        <v>47.980345620000001</v>
      </c>
      <c r="W83" s="32">
        <v>296.22640991210938</v>
      </c>
      <c r="X83" s="17">
        <v>0.42443728446960449</v>
      </c>
      <c r="Y83" s="32">
        <v>50.935733540000001</v>
      </c>
      <c r="Z83" s="32">
        <v>302.89389038085938</v>
      </c>
      <c r="AA83" s="5">
        <v>335</v>
      </c>
      <c r="AB83" s="5">
        <v>178</v>
      </c>
      <c r="AC83" s="16">
        <v>0.53134328126907349</v>
      </c>
      <c r="AD83" s="17">
        <v>0.34591194987297058</v>
      </c>
      <c r="AE83" s="32">
        <v>51.258539890000002</v>
      </c>
      <c r="AF83" s="32">
        <v>277.9874267578125</v>
      </c>
      <c r="AG83" s="16"/>
      <c r="AH83" s="16"/>
      <c r="AI83" s="16"/>
      <c r="AJ83" s="16">
        <v>0.94900000000000007</v>
      </c>
      <c r="AK83" s="16">
        <v>0.03</v>
      </c>
      <c r="AL83" s="16">
        <v>2.0999999716877941E-2</v>
      </c>
      <c r="AM83" s="16"/>
      <c r="AN83" s="16">
        <v>0.14599999999999999</v>
      </c>
      <c r="AO83" s="16">
        <v>0.433</v>
      </c>
      <c r="AP83" s="5">
        <v>0</v>
      </c>
      <c r="AQ83" s="31">
        <v>8631.669921875</v>
      </c>
      <c r="AR83" s="31">
        <v>9038.39</v>
      </c>
    </row>
    <row r="84" spans="1:44" x14ac:dyDescent="0.3">
      <c r="A84" s="4">
        <v>350934020</v>
      </c>
      <c r="B84" s="3" t="s">
        <v>148</v>
      </c>
      <c r="C84" s="3" t="s">
        <v>956</v>
      </c>
      <c r="D84" s="14">
        <v>74.052711486816406</v>
      </c>
      <c r="E84" s="14">
        <v>74.572555541992188</v>
      </c>
      <c r="F84" s="14">
        <v>74.5286865234375</v>
      </c>
      <c r="G84" s="14">
        <v>74.747398376464844</v>
      </c>
      <c r="H84" s="5">
        <v>271</v>
      </c>
      <c r="I84" s="15" t="s">
        <v>3980</v>
      </c>
      <c r="J84" s="15">
        <v>6</v>
      </c>
      <c r="K84" s="3" t="s">
        <v>3800</v>
      </c>
      <c r="L84" s="3" t="s">
        <v>3910</v>
      </c>
      <c r="M84" s="3" t="s">
        <v>3917</v>
      </c>
      <c r="N84" s="3" t="s">
        <v>3923</v>
      </c>
      <c r="O84" s="17">
        <v>0.29032257199287409</v>
      </c>
      <c r="P84" s="32">
        <v>45.528481319999997</v>
      </c>
      <c r="Q84" s="32">
        <v>283.22579956054688</v>
      </c>
      <c r="R84" s="5">
        <v>210</v>
      </c>
      <c r="S84" s="5">
        <v>155</v>
      </c>
      <c r="T84" s="16">
        <v>0.73809522390365601</v>
      </c>
      <c r="U84" s="17">
        <v>0.20720720291137701</v>
      </c>
      <c r="V84" s="32">
        <v>45.711908630000003</v>
      </c>
      <c r="W84" s="32">
        <v>258.55856323242188</v>
      </c>
      <c r="X84" s="17">
        <v>0.32467532157897949</v>
      </c>
      <c r="Y84" s="32">
        <v>43.857462779999999</v>
      </c>
      <c r="Z84" s="32">
        <v>277.27273559570313</v>
      </c>
      <c r="AA84" s="5">
        <v>210</v>
      </c>
      <c r="AB84" s="5">
        <v>155</v>
      </c>
      <c r="AC84" s="16">
        <v>0.73809522390365601</v>
      </c>
      <c r="AD84" s="17">
        <v>0.25454545021057129</v>
      </c>
      <c r="AE84" s="32">
        <v>44.373102099999997</v>
      </c>
      <c r="AF84" s="32">
        <v>257.27273559570313</v>
      </c>
      <c r="AG84" s="16"/>
      <c r="AH84" s="16">
        <v>4.3999999999999997E-2</v>
      </c>
      <c r="AI84" s="16"/>
      <c r="AJ84" s="16">
        <v>0.93700000000000006</v>
      </c>
      <c r="AK84" s="16"/>
      <c r="AL84" s="16">
        <v>1.7999999225139621E-2</v>
      </c>
      <c r="AM84" s="16"/>
      <c r="AN84" s="16">
        <v>0.14000000000000001</v>
      </c>
      <c r="AO84" s="16">
        <v>0.629</v>
      </c>
      <c r="AP84" s="5">
        <v>0</v>
      </c>
      <c r="AQ84" s="31">
        <v>6690.41015625</v>
      </c>
      <c r="AR84" s="31">
        <v>9920.19</v>
      </c>
    </row>
    <row r="85" spans="1:44" x14ac:dyDescent="0.3">
      <c r="A85" s="4">
        <v>560154020</v>
      </c>
      <c r="B85" s="3" t="s">
        <v>289</v>
      </c>
      <c r="C85" s="3" t="s">
        <v>1404</v>
      </c>
      <c r="D85" s="14">
        <v>78.585250854492188</v>
      </c>
      <c r="E85" s="14">
        <v>78.313880920410156</v>
      </c>
      <c r="F85" s="14">
        <v>76.743659973144531</v>
      </c>
      <c r="G85" s="14">
        <v>77.111656188964844</v>
      </c>
      <c r="H85" s="5">
        <v>281</v>
      </c>
      <c r="I85" s="15" t="s">
        <v>3980</v>
      </c>
      <c r="J85" s="15">
        <v>6</v>
      </c>
      <c r="K85" s="3" t="s">
        <v>3872</v>
      </c>
      <c r="L85" s="3" t="s">
        <v>3911</v>
      </c>
      <c r="M85" s="3" t="s">
        <v>3916</v>
      </c>
      <c r="N85" s="3" t="s">
        <v>3921</v>
      </c>
      <c r="O85" s="17">
        <v>0.41025641560554499</v>
      </c>
      <c r="P85" s="32">
        <v>47.422109650000003</v>
      </c>
      <c r="Q85" s="32">
        <v>325</v>
      </c>
      <c r="R85" s="5">
        <v>201</v>
      </c>
      <c r="S85" s="5">
        <v>104</v>
      </c>
      <c r="T85" s="16">
        <v>0.51741296052932739</v>
      </c>
      <c r="U85" s="17">
        <v>0.27058824896812439</v>
      </c>
      <c r="V85" s="32">
        <v>47.271748940000002</v>
      </c>
      <c r="W85" s="32">
        <v>282.35293579101563</v>
      </c>
      <c r="X85" s="17">
        <v>0.28846153616905212</v>
      </c>
      <c r="Y85" s="32">
        <v>45.19153292</v>
      </c>
      <c r="Z85" s="32">
        <v>271.79486083984381</v>
      </c>
      <c r="AA85" s="5">
        <v>202</v>
      </c>
      <c r="AB85" s="5">
        <v>105</v>
      </c>
      <c r="AC85" s="16">
        <v>0.51741296052932739</v>
      </c>
      <c r="AD85" s="17">
        <v>0.14117647707462311</v>
      </c>
      <c r="AE85" s="32">
        <v>45.704508420000003</v>
      </c>
      <c r="AF85" s="32"/>
      <c r="AG85" s="16"/>
      <c r="AH85" s="16"/>
      <c r="AI85" s="16"/>
      <c r="AJ85" s="16">
        <v>0.89</v>
      </c>
      <c r="AK85" s="16">
        <v>8.8999999999999996E-2</v>
      </c>
      <c r="AL85" s="16">
        <v>2.0999999716877941E-2</v>
      </c>
      <c r="AM85" s="16"/>
      <c r="AN85" s="16">
        <v>0.17799999999999999</v>
      </c>
      <c r="AO85" s="16">
        <v>0.47599999999999998</v>
      </c>
      <c r="AP85" s="5">
        <v>0</v>
      </c>
      <c r="AQ85" s="31">
        <v>8727.509765625</v>
      </c>
      <c r="AR85" s="31">
        <v>9284.0400000000009</v>
      </c>
    </row>
    <row r="86" spans="1:44" x14ac:dyDescent="0.3">
      <c r="A86" s="4">
        <v>160964020</v>
      </c>
      <c r="B86" s="3" t="s">
        <v>70</v>
      </c>
      <c r="C86" s="3" t="s">
        <v>737</v>
      </c>
      <c r="D86" s="14">
        <v>71.777458190917969</v>
      </c>
      <c r="E86" s="14">
        <v>72.807144165039063</v>
      </c>
      <c r="F86" s="14">
        <v>74.270637512207031</v>
      </c>
      <c r="G86" s="14">
        <v>74.974266052246094</v>
      </c>
      <c r="H86" s="5">
        <v>345</v>
      </c>
      <c r="I86" s="15" t="s">
        <v>3981</v>
      </c>
      <c r="J86" s="15">
        <v>4</v>
      </c>
      <c r="K86" s="3" t="s">
        <v>3814</v>
      </c>
      <c r="L86" s="3" t="s">
        <v>3910</v>
      </c>
      <c r="M86" s="3" t="s">
        <v>3917</v>
      </c>
      <c r="N86" s="3" t="s">
        <v>3922</v>
      </c>
      <c r="O86" s="17">
        <v>0.58139532804489136</v>
      </c>
      <c r="P86" s="32">
        <v>44.577914909999997</v>
      </c>
      <c r="Q86" s="32">
        <v>361.24029541015631</v>
      </c>
      <c r="R86" s="5">
        <v>79</v>
      </c>
      <c r="S86" s="5">
        <v>79</v>
      </c>
      <c r="T86" s="16">
        <v>1</v>
      </c>
      <c r="U86" s="17">
        <v>0.58139532804489136</v>
      </c>
      <c r="V86" s="32">
        <v>44.975871249999997</v>
      </c>
      <c r="W86" s="32">
        <v>361.24029541015631</v>
      </c>
      <c r="X86" s="17">
        <v>0.41860464215278631</v>
      </c>
      <c r="Y86" s="32">
        <v>43.702044469999997</v>
      </c>
      <c r="Z86" s="32">
        <v>314.72866821289063</v>
      </c>
      <c r="AA86" s="5">
        <v>79</v>
      </c>
      <c r="AB86" s="5">
        <v>79</v>
      </c>
      <c r="AC86" s="16">
        <v>1</v>
      </c>
      <c r="AD86" s="17">
        <v>0.41860464215278631</v>
      </c>
      <c r="AE86" s="32">
        <v>44.500862400000003</v>
      </c>
      <c r="AF86" s="32">
        <v>314.72866821289063</v>
      </c>
      <c r="AG86" s="16">
        <v>0.13</v>
      </c>
      <c r="AH86" s="16">
        <v>2.9000000000000001E-2</v>
      </c>
      <c r="AI86" s="16">
        <v>3.2000000000000001E-2</v>
      </c>
      <c r="AJ86" s="16">
        <v>0.72499999999999998</v>
      </c>
      <c r="AK86" s="16">
        <v>8.1000000000000003E-2</v>
      </c>
      <c r="AL86" s="16">
        <v>3.0000000260770321E-3</v>
      </c>
      <c r="AM86" s="16">
        <v>2.9000000000000001E-2</v>
      </c>
      <c r="AN86" s="16">
        <v>0.10100000000000001</v>
      </c>
      <c r="AO86" s="16">
        <v>0.18759999999999999</v>
      </c>
      <c r="AP86" s="5">
        <v>1</v>
      </c>
      <c r="AQ86" s="31">
        <v>9426.51953125</v>
      </c>
      <c r="AR86" s="31">
        <v>10675.88</v>
      </c>
    </row>
    <row r="87" spans="1:44" x14ac:dyDescent="0.3">
      <c r="A87" s="4">
        <v>160964040</v>
      </c>
      <c r="B87" s="3" t="s">
        <v>70</v>
      </c>
      <c r="C87" s="3" t="s">
        <v>738</v>
      </c>
      <c r="D87" s="14">
        <v>81.716140747070313</v>
      </c>
      <c r="E87" s="14">
        <v>82.845359802246094</v>
      </c>
      <c r="F87" s="14">
        <v>78.362495422363281</v>
      </c>
      <c r="G87" s="14">
        <v>79.1014404296875</v>
      </c>
      <c r="H87" s="5">
        <v>241</v>
      </c>
      <c r="I87" s="15" t="s">
        <v>3980</v>
      </c>
      <c r="J87" s="15">
        <v>4</v>
      </c>
      <c r="K87" s="3" t="s">
        <v>3814</v>
      </c>
      <c r="L87" s="3" t="s">
        <v>3910</v>
      </c>
      <c r="M87" s="3" t="s">
        <v>3917</v>
      </c>
      <c r="N87" s="3" t="s">
        <v>3922</v>
      </c>
      <c r="O87" s="17">
        <v>0.41739130020141602</v>
      </c>
      <c r="P87" s="32">
        <v>48.730150520000002</v>
      </c>
      <c r="Q87" s="32">
        <v>320</v>
      </c>
      <c r="R87" s="5">
        <v>42</v>
      </c>
      <c r="S87" s="5">
        <v>42</v>
      </c>
      <c r="T87" s="16">
        <v>1</v>
      </c>
      <c r="U87" s="17">
        <v>0.41739130020141602</v>
      </c>
      <c r="V87" s="32">
        <v>49.161019609999997</v>
      </c>
      <c r="W87" s="32">
        <v>320</v>
      </c>
      <c r="X87" s="17">
        <v>0.33043476939201349</v>
      </c>
      <c r="Y87" s="32">
        <v>46.166548499999998</v>
      </c>
      <c r="Z87" s="32">
        <v>266.95651245117188</v>
      </c>
      <c r="AA87" s="5">
        <v>42</v>
      </c>
      <c r="AB87" s="5">
        <v>42</v>
      </c>
      <c r="AC87" s="16">
        <v>1</v>
      </c>
      <c r="AD87" s="17">
        <v>0.33043476939201349</v>
      </c>
      <c r="AE87" s="32">
        <v>46.825038149999997</v>
      </c>
      <c r="AF87" s="32">
        <v>266.95651245117188</v>
      </c>
      <c r="AG87" s="16">
        <v>0.49</v>
      </c>
      <c r="AH87" s="16">
        <v>9.5000000000000001E-2</v>
      </c>
      <c r="AI87" s="16"/>
      <c r="AJ87" s="16">
        <v>0.253</v>
      </c>
      <c r="AK87" s="16">
        <v>0.14899999999999999</v>
      </c>
      <c r="AL87" s="16">
        <v>1.200000010430813E-2</v>
      </c>
      <c r="AM87" s="16">
        <v>6.2E-2</v>
      </c>
      <c r="AN87" s="16">
        <v>0.14499999999999999</v>
      </c>
      <c r="AO87" s="16">
        <v>0.84250000000000003</v>
      </c>
      <c r="AP87" s="5">
        <v>1</v>
      </c>
      <c r="AQ87" s="31">
        <v>11628.0498046875</v>
      </c>
      <c r="AR87" s="31">
        <v>13129.5</v>
      </c>
    </row>
    <row r="88" spans="1:44" x14ac:dyDescent="0.3">
      <c r="A88" s="4">
        <v>160964050</v>
      </c>
      <c r="B88" s="3" t="s">
        <v>70</v>
      </c>
      <c r="C88" s="3" t="s">
        <v>739</v>
      </c>
      <c r="D88" s="14">
        <v>96.368377685546875</v>
      </c>
      <c r="E88" s="14">
        <v>98.036064147949219</v>
      </c>
      <c r="F88" s="14">
        <v>97.110824584960938</v>
      </c>
      <c r="G88" s="14">
        <v>99.226364135742188</v>
      </c>
      <c r="H88" s="5">
        <v>290</v>
      </c>
      <c r="I88" s="15" t="s">
        <v>3980</v>
      </c>
      <c r="J88" s="15">
        <v>4</v>
      </c>
      <c r="K88" s="3" t="s">
        <v>3814</v>
      </c>
      <c r="L88" s="3" t="s">
        <v>3910</v>
      </c>
      <c r="M88" s="3" t="s">
        <v>3917</v>
      </c>
      <c r="N88" s="3" t="s">
        <v>3922</v>
      </c>
      <c r="O88" s="17">
        <v>0.66371679306030273</v>
      </c>
      <c r="P88" s="32">
        <v>54.851638360000003</v>
      </c>
      <c r="Q88" s="32">
        <v>373.45132446289063</v>
      </c>
      <c r="R88" s="5">
        <v>61</v>
      </c>
      <c r="S88" s="5">
        <v>61</v>
      </c>
      <c r="T88" s="16">
        <v>1</v>
      </c>
      <c r="U88" s="17">
        <v>0.66371679306030273</v>
      </c>
      <c r="V88" s="32">
        <v>55.494346980000003</v>
      </c>
      <c r="W88" s="32">
        <v>373.45132446289063</v>
      </c>
      <c r="X88" s="17">
        <v>0.45132744312286383</v>
      </c>
      <c r="Y88" s="32">
        <v>57.458567639999998</v>
      </c>
      <c r="Z88" s="32">
        <v>329.20355224609381</v>
      </c>
      <c r="AA88" s="5">
        <v>61</v>
      </c>
      <c r="AB88" s="5">
        <v>61</v>
      </c>
      <c r="AC88" s="16">
        <v>1</v>
      </c>
      <c r="AD88" s="17">
        <v>0.45132744312286383</v>
      </c>
      <c r="AE88" s="32">
        <v>58.158183440000002</v>
      </c>
      <c r="AF88" s="32">
        <v>329.20355224609381</v>
      </c>
      <c r="AG88" s="16">
        <v>0.34499999999999997</v>
      </c>
      <c r="AH88" s="16">
        <v>3.4000000000000002E-2</v>
      </c>
      <c r="AI88" s="16">
        <v>1.7000000000000001E-2</v>
      </c>
      <c r="AJ88" s="16">
        <v>0.45900000000000002</v>
      </c>
      <c r="AK88" s="16">
        <v>0.14499999999999999</v>
      </c>
      <c r="AL88" s="16">
        <v>0</v>
      </c>
      <c r="AM88" s="16">
        <v>1.7000000000000001E-2</v>
      </c>
      <c r="AN88" s="16">
        <v>0.11700000000000001</v>
      </c>
      <c r="AO88" s="16">
        <v>0.57030000000000003</v>
      </c>
      <c r="AP88" s="5">
        <v>1</v>
      </c>
      <c r="AQ88" s="31">
        <v>10305.599609375</v>
      </c>
      <c r="AR88" s="31">
        <v>11269.76</v>
      </c>
    </row>
    <row r="89" spans="1:44" x14ac:dyDescent="0.3">
      <c r="A89" s="4">
        <v>160964060</v>
      </c>
      <c r="B89" s="3" t="s">
        <v>70</v>
      </c>
      <c r="C89" s="3" t="s">
        <v>740</v>
      </c>
      <c r="D89" s="14">
        <v>78.446205139160156</v>
      </c>
      <c r="E89" s="14">
        <v>79.642753601074219</v>
      </c>
      <c r="F89" s="14">
        <v>75.4698486328125</v>
      </c>
      <c r="G89" s="14">
        <v>76.180137634277344</v>
      </c>
      <c r="H89" s="5">
        <v>378</v>
      </c>
      <c r="I89" s="15" t="s">
        <v>3980</v>
      </c>
      <c r="J89" s="15">
        <v>4</v>
      </c>
      <c r="K89" s="3" t="s">
        <v>3814</v>
      </c>
      <c r="L89" s="3" t="s">
        <v>3910</v>
      </c>
      <c r="M89" s="3" t="s">
        <v>3917</v>
      </c>
      <c r="N89" s="3" t="s">
        <v>3922</v>
      </c>
      <c r="O89" s="17">
        <v>0.30708661675453192</v>
      </c>
      <c r="P89" s="32">
        <v>47.364018799999997</v>
      </c>
      <c r="Q89" s="32">
        <v>274.0157470703125</v>
      </c>
      <c r="R89" s="5">
        <v>55</v>
      </c>
      <c r="S89" s="5">
        <v>55</v>
      </c>
      <c r="T89" s="16">
        <v>1</v>
      </c>
      <c r="U89" s="17">
        <v>0.30708661675453192</v>
      </c>
      <c r="V89" s="32">
        <v>47.825784159999998</v>
      </c>
      <c r="W89" s="32">
        <v>274.0157470703125</v>
      </c>
      <c r="X89" s="17">
        <v>0.20472441613674161</v>
      </c>
      <c r="Y89" s="32">
        <v>44.424320160000001</v>
      </c>
      <c r="Z89" s="32">
        <v>225.19685363769531</v>
      </c>
      <c r="AA89" s="5">
        <v>55</v>
      </c>
      <c r="AB89" s="5">
        <v>55</v>
      </c>
      <c r="AC89" s="16">
        <v>1</v>
      </c>
      <c r="AD89" s="17">
        <v>0.20472441613674161</v>
      </c>
      <c r="AE89" s="32">
        <v>45.179932970000003</v>
      </c>
      <c r="AF89" s="32">
        <v>225.19685363769531</v>
      </c>
      <c r="AG89" s="16">
        <v>0.32</v>
      </c>
      <c r="AH89" s="16">
        <v>0.10299999999999999</v>
      </c>
      <c r="AI89" s="16">
        <v>2.5999999999999999E-2</v>
      </c>
      <c r="AJ89" s="16">
        <v>0.39400000000000002</v>
      </c>
      <c r="AK89" s="16">
        <v>0.153</v>
      </c>
      <c r="AL89" s="16">
        <v>3.0000000260770321E-3</v>
      </c>
      <c r="AM89" s="16">
        <v>0.10100000000000001</v>
      </c>
      <c r="AN89" s="16">
        <v>0.14799999999999999</v>
      </c>
      <c r="AO89" s="16">
        <v>0.53689999999999993</v>
      </c>
      <c r="AP89" s="5">
        <v>1</v>
      </c>
      <c r="AQ89" s="31">
        <v>11264.240234375</v>
      </c>
      <c r="AR89" s="31">
        <v>12616.36</v>
      </c>
    </row>
    <row r="90" spans="1:44" x14ac:dyDescent="0.3">
      <c r="A90" s="4">
        <v>160964080</v>
      </c>
      <c r="B90" s="3" t="s">
        <v>70</v>
      </c>
      <c r="C90" s="3" t="s">
        <v>741</v>
      </c>
      <c r="D90" s="14">
        <v>67.5460205078125</v>
      </c>
      <c r="E90" s="14">
        <v>68.539772033691406</v>
      </c>
      <c r="F90" s="14">
        <v>76.409233093261719</v>
      </c>
      <c r="G90" s="14">
        <v>77.945304870605469</v>
      </c>
      <c r="H90" s="5">
        <v>360</v>
      </c>
      <c r="I90" s="15" t="s">
        <v>3980</v>
      </c>
      <c r="J90" s="15">
        <v>5</v>
      </c>
      <c r="K90" s="3" t="s">
        <v>3814</v>
      </c>
      <c r="L90" s="3" t="s">
        <v>3910</v>
      </c>
      <c r="M90" s="3" t="s">
        <v>3917</v>
      </c>
      <c r="N90" s="3" t="s">
        <v>3922</v>
      </c>
      <c r="O90" s="17">
        <v>0.14634145796298981</v>
      </c>
      <c r="P90" s="32">
        <v>42.810084340000003</v>
      </c>
      <c r="Q90" s="32">
        <v>228.4552917480469</v>
      </c>
      <c r="R90" s="5">
        <v>70</v>
      </c>
      <c r="S90" s="5">
        <v>70</v>
      </c>
      <c r="T90" s="16">
        <v>1</v>
      </c>
      <c r="U90" s="17">
        <v>0.14634145796298981</v>
      </c>
      <c r="V90" s="32">
        <v>43.19671494</v>
      </c>
      <c r="W90" s="32">
        <v>228.4552917480469</v>
      </c>
      <c r="X90" s="17">
        <v>6.5040647983551025E-2</v>
      </c>
      <c r="Y90" s="32">
        <v>44.99010612</v>
      </c>
      <c r="Z90" s="32"/>
      <c r="AA90" s="5">
        <v>70</v>
      </c>
      <c r="AB90" s="5">
        <v>70</v>
      </c>
      <c r="AC90" s="16">
        <v>1</v>
      </c>
      <c r="AD90" s="17">
        <v>6.5040647983551025E-2</v>
      </c>
      <c r="AE90" s="32">
        <v>46.173969159999999</v>
      </c>
      <c r="AF90" s="32"/>
      <c r="AG90" s="16">
        <v>0.42199999999999999</v>
      </c>
      <c r="AH90" s="16">
        <v>8.3000000000000004E-2</v>
      </c>
      <c r="AI90" s="16"/>
      <c r="AJ90" s="16">
        <v>0.308</v>
      </c>
      <c r="AK90" s="16">
        <v>0.17799999999999999</v>
      </c>
      <c r="AL90" s="16">
        <v>8.0000003799796104E-3</v>
      </c>
      <c r="AM90" s="16">
        <v>3.3000000000000002E-2</v>
      </c>
      <c r="AN90" s="16">
        <v>0.16700000000000001</v>
      </c>
      <c r="AO90" s="16">
        <v>0.85040000000000004</v>
      </c>
      <c r="AP90" s="5">
        <v>1</v>
      </c>
      <c r="AQ90" s="31">
        <v>9700.5595703125</v>
      </c>
      <c r="AR90" s="31">
        <v>10782.75</v>
      </c>
    </row>
    <row r="91" spans="1:44" x14ac:dyDescent="0.3">
      <c r="A91" s="4">
        <v>160964090</v>
      </c>
      <c r="B91" s="3" t="s">
        <v>70</v>
      </c>
      <c r="C91" s="3" t="s">
        <v>742</v>
      </c>
      <c r="D91" s="14">
        <v>86.271644592285156</v>
      </c>
      <c r="E91" s="14">
        <v>88.059028625488281</v>
      </c>
      <c r="F91" s="14">
        <v>86.560676574707031</v>
      </c>
      <c r="G91" s="14">
        <v>88.298377990722656</v>
      </c>
      <c r="H91" s="5">
        <v>590</v>
      </c>
      <c r="I91" s="15">
        <v>5</v>
      </c>
      <c r="J91" s="15">
        <v>6</v>
      </c>
      <c r="K91" s="3" t="s">
        <v>3814</v>
      </c>
      <c r="L91" s="3" t="s">
        <v>3910</v>
      </c>
      <c r="M91" s="3" t="s">
        <v>3917</v>
      </c>
      <c r="N91" s="3" t="s">
        <v>3922</v>
      </c>
      <c r="O91" s="17">
        <v>0.42965778708457952</v>
      </c>
      <c r="P91" s="32">
        <v>50.633372250000001</v>
      </c>
      <c r="Q91" s="32">
        <v>328.32699584960938</v>
      </c>
      <c r="R91" s="5">
        <v>1109</v>
      </c>
      <c r="S91" s="5">
        <v>1109</v>
      </c>
      <c r="T91" s="16">
        <v>1</v>
      </c>
      <c r="U91" s="17">
        <v>0.42965778708457952</v>
      </c>
      <c r="V91" s="32">
        <v>51.334707170000001</v>
      </c>
      <c r="W91" s="32">
        <v>328.32699584960938</v>
      </c>
      <c r="X91" s="17">
        <v>0.34469696879386902</v>
      </c>
      <c r="Y91" s="32">
        <v>51.104267999999998</v>
      </c>
      <c r="Z91" s="32">
        <v>286.55303955078131</v>
      </c>
      <c r="AA91" s="5">
        <v>1112</v>
      </c>
      <c r="AB91" s="5">
        <v>1112</v>
      </c>
      <c r="AC91" s="16">
        <v>1</v>
      </c>
      <c r="AD91" s="17">
        <v>0.34469696879386902</v>
      </c>
      <c r="AE91" s="32">
        <v>52.004200269999998</v>
      </c>
      <c r="AF91" s="32">
        <v>286.55303955078131</v>
      </c>
      <c r="AG91" s="16">
        <v>0.32</v>
      </c>
      <c r="AH91" s="16">
        <v>7.1000000000000008E-2</v>
      </c>
      <c r="AI91" s="16">
        <v>2.4E-2</v>
      </c>
      <c r="AJ91" s="16">
        <v>0.47799999999999998</v>
      </c>
      <c r="AK91" s="16">
        <v>0.107</v>
      </c>
      <c r="AL91" s="16">
        <v>0</v>
      </c>
      <c r="AM91" s="16">
        <v>4.3999999999999997E-2</v>
      </c>
      <c r="AN91" s="16">
        <v>0.16600000000000001</v>
      </c>
      <c r="AO91" s="16">
        <v>0.54170000000000007</v>
      </c>
      <c r="AP91" s="5">
        <v>1</v>
      </c>
      <c r="AQ91" s="31">
        <v>8866.51953125</v>
      </c>
      <c r="AR91" s="31">
        <v>9860.2900000000009</v>
      </c>
    </row>
    <row r="92" spans="1:44" x14ac:dyDescent="0.3">
      <c r="A92" s="4">
        <v>491324060</v>
      </c>
      <c r="B92" s="3" t="s">
        <v>247</v>
      </c>
      <c r="C92" s="3" t="s">
        <v>1289</v>
      </c>
      <c r="D92" s="14">
        <v>83.183372497558594</v>
      </c>
      <c r="E92" s="14">
        <v>81.873985290527344</v>
      </c>
      <c r="F92" s="14">
        <v>79.96636962890625</v>
      </c>
      <c r="G92" s="14">
        <v>78.440383911132813</v>
      </c>
      <c r="H92" s="5">
        <v>697</v>
      </c>
      <c r="I92" s="15">
        <v>4</v>
      </c>
      <c r="J92" s="15">
        <v>6</v>
      </c>
      <c r="K92" s="3" t="s">
        <v>3797</v>
      </c>
      <c r="L92" s="3" t="s">
        <v>3907</v>
      </c>
      <c r="M92" s="3" t="s">
        <v>3917</v>
      </c>
      <c r="N92" s="3" t="s">
        <v>3921</v>
      </c>
      <c r="O92" s="17">
        <v>0.49554896354675287</v>
      </c>
      <c r="P92" s="32">
        <v>49.343136229999999</v>
      </c>
      <c r="Q92" s="32">
        <v>353.85757446289063</v>
      </c>
      <c r="R92" s="5">
        <v>1128</v>
      </c>
      <c r="S92" s="5">
        <v>508</v>
      </c>
      <c r="T92" s="16">
        <v>0.45035460591316218</v>
      </c>
      <c r="U92" s="17">
        <v>0.34385964274406428</v>
      </c>
      <c r="V92" s="32">
        <v>48.75603212</v>
      </c>
      <c r="W92" s="32">
        <v>310.877197265625</v>
      </c>
      <c r="X92" s="17">
        <v>0.3541666567325592</v>
      </c>
      <c r="Y92" s="32">
        <v>47.132553260000002</v>
      </c>
      <c r="Z92" s="32">
        <v>289.58334350585938</v>
      </c>
      <c r="AA92" s="5">
        <v>1128</v>
      </c>
      <c r="AB92" s="5">
        <v>507</v>
      </c>
      <c r="AC92" s="16">
        <v>0.45035460591316218</v>
      </c>
      <c r="AD92" s="17">
        <v>0.22968198359012601</v>
      </c>
      <c r="AE92" s="32">
        <v>46.452770600000001</v>
      </c>
      <c r="AF92" s="32">
        <v>246.28974914550781</v>
      </c>
      <c r="AG92" s="16">
        <v>1.2999999999999999E-2</v>
      </c>
      <c r="AH92" s="16">
        <v>6.7000000000000004E-2</v>
      </c>
      <c r="AI92" s="16"/>
      <c r="AJ92" s="16">
        <v>0.81900000000000006</v>
      </c>
      <c r="AK92" s="16">
        <v>7.4999999999999997E-2</v>
      </c>
      <c r="AL92" s="16">
        <v>2.60000005364418E-2</v>
      </c>
      <c r="AM92" s="16"/>
      <c r="AN92" s="16">
        <v>0.105</v>
      </c>
      <c r="AO92" s="16">
        <v>0.33100000000000002</v>
      </c>
      <c r="AP92" s="5">
        <v>0</v>
      </c>
      <c r="AQ92" s="31">
        <v>7210</v>
      </c>
      <c r="AR92" s="31">
        <v>8046.99</v>
      </c>
    </row>
    <row r="93" spans="1:44" x14ac:dyDescent="0.3">
      <c r="A93" s="4">
        <v>171254010</v>
      </c>
      <c r="B93" s="3" t="s">
        <v>75</v>
      </c>
      <c r="C93" s="3" t="s">
        <v>750</v>
      </c>
      <c r="D93" s="14">
        <v>82.580345153808594</v>
      </c>
      <c r="E93" s="14">
        <v>84.12384033203125</v>
      </c>
      <c r="F93" s="14">
        <v>84.221084594726563</v>
      </c>
      <c r="G93" s="14">
        <v>86.072341918945313</v>
      </c>
      <c r="H93" s="5">
        <v>339</v>
      </c>
      <c r="I93" s="15" t="s">
        <v>3980</v>
      </c>
      <c r="J93" s="15">
        <v>4</v>
      </c>
      <c r="K93" s="3" t="s">
        <v>3798</v>
      </c>
      <c r="L93" s="3" t="s">
        <v>3908</v>
      </c>
      <c r="M93" s="3" t="s">
        <v>3917</v>
      </c>
      <c r="N93" s="3" t="s">
        <v>3921</v>
      </c>
      <c r="O93" s="17">
        <v>0.41860464215278631</v>
      </c>
      <c r="P93" s="32">
        <v>49.091200569999998</v>
      </c>
      <c r="Q93" s="32">
        <v>332.55813598632813</v>
      </c>
      <c r="R93" s="5">
        <v>51</v>
      </c>
      <c r="S93" s="5">
        <v>31</v>
      </c>
      <c r="T93" s="16">
        <v>0.60784316062927246</v>
      </c>
      <c r="U93" s="17">
        <v>0.21568627655506131</v>
      </c>
      <c r="V93" s="32">
        <v>49.694045150000001</v>
      </c>
      <c r="W93" s="32"/>
      <c r="X93" s="17">
        <v>0.28682169318199158</v>
      </c>
      <c r="Y93" s="32">
        <v>49.695143829999999</v>
      </c>
      <c r="Z93" s="32">
        <v>257.36434936523438</v>
      </c>
      <c r="AA93" s="5">
        <v>51</v>
      </c>
      <c r="AB93" s="5">
        <v>31</v>
      </c>
      <c r="AC93" s="16">
        <v>0.60784316062927246</v>
      </c>
      <c r="AD93" s="17">
        <v>7.8431375324726105E-2</v>
      </c>
      <c r="AE93" s="32">
        <v>50.750630260000001</v>
      </c>
      <c r="AF93" s="32"/>
      <c r="AG93" s="16"/>
      <c r="AH93" s="16">
        <v>2.7E-2</v>
      </c>
      <c r="AI93" s="16"/>
      <c r="AJ93" s="16">
        <v>0.92600000000000005</v>
      </c>
      <c r="AK93" s="16">
        <v>4.3999999999999997E-2</v>
      </c>
      <c r="AL93" s="16">
        <v>3.0000000260770321E-3</v>
      </c>
      <c r="AM93" s="16"/>
      <c r="AN93" s="16">
        <v>0.127</v>
      </c>
      <c r="AO93" s="16">
        <v>0.38900000000000001</v>
      </c>
      <c r="AP93" s="5">
        <v>0</v>
      </c>
      <c r="AQ93" s="31">
        <v>9008.9404296875</v>
      </c>
      <c r="AR93" s="31">
        <v>9938.68</v>
      </c>
    </row>
    <row r="94" spans="1:44" x14ac:dyDescent="0.3">
      <c r="A94" s="4">
        <v>491423000</v>
      </c>
      <c r="B94" s="3" t="s">
        <v>251</v>
      </c>
      <c r="C94" s="3" t="s">
        <v>1297</v>
      </c>
      <c r="D94" s="14">
        <v>83.920997619628906</v>
      </c>
      <c r="E94" s="14">
        <v>84.048553466796875</v>
      </c>
      <c r="F94" s="14">
        <v>85.416374206542969</v>
      </c>
      <c r="G94" s="14">
        <v>85.584495544433594</v>
      </c>
      <c r="H94" s="5">
        <v>721</v>
      </c>
      <c r="I94" s="15">
        <v>4</v>
      </c>
      <c r="J94" s="15">
        <v>5</v>
      </c>
      <c r="K94" s="3" t="s">
        <v>3797</v>
      </c>
      <c r="L94" s="3" t="s">
        <v>3907</v>
      </c>
      <c r="M94" s="3" t="s">
        <v>3917</v>
      </c>
      <c r="N94" s="3" t="s">
        <v>3921</v>
      </c>
      <c r="O94" s="17">
        <v>0.37391304969787598</v>
      </c>
      <c r="P94" s="32">
        <v>49.651304570000001</v>
      </c>
      <c r="Q94" s="32">
        <v>320.14492797851563</v>
      </c>
      <c r="R94" s="5">
        <v>1086</v>
      </c>
      <c r="S94" s="5">
        <v>773</v>
      </c>
      <c r="T94" s="16">
        <v>0.71178638935089111</v>
      </c>
      <c r="U94" s="17">
        <v>0.27565392851829529</v>
      </c>
      <c r="V94" s="32">
        <v>49.66265585</v>
      </c>
      <c r="W94" s="32">
        <v>296.98190307617188</v>
      </c>
      <c r="X94" s="17">
        <v>0.3270622193813324</v>
      </c>
      <c r="Y94" s="32">
        <v>50.415060339999997</v>
      </c>
      <c r="Z94" s="32">
        <v>280.17367553710938</v>
      </c>
      <c r="AA94" s="5">
        <v>1097</v>
      </c>
      <c r="AB94" s="5">
        <v>784</v>
      </c>
      <c r="AC94" s="16">
        <v>0.71178638935089111</v>
      </c>
      <c r="AD94" s="17">
        <v>0.24096386134624481</v>
      </c>
      <c r="AE94" s="32">
        <v>50.47590194</v>
      </c>
      <c r="AF94" s="32">
        <v>257.42971801757813</v>
      </c>
      <c r="AG94" s="16"/>
      <c r="AH94" s="16">
        <v>0.43</v>
      </c>
      <c r="AI94" s="16"/>
      <c r="AJ94" s="16">
        <v>0.53300000000000003</v>
      </c>
      <c r="AK94" s="16">
        <v>1.4E-2</v>
      </c>
      <c r="AL94" s="16">
        <v>2.400000020861626E-2</v>
      </c>
      <c r="AM94" s="16">
        <v>0.26200000000000001</v>
      </c>
      <c r="AN94" s="16">
        <v>0.13300000000000001</v>
      </c>
      <c r="AO94" s="16">
        <v>0.64500000000000002</v>
      </c>
      <c r="AP94" s="5">
        <v>0</v>
      </c>
      <c r="AQ94" s="31">
        <v>7227.91015625</v>
      </c>
      <c r="AR94" s="31">
        <v>9463.17</v>
      </c>
    </row>
    <row r="95" spans="1:44" x14ac:dyDescent="0.3">
      <c r="A95" s="4">
        <v>491424020</v>
      </c>
      <c r="B95" s="3" t="s">
        <v>251</v>
      </c>
      <c r="C95" s="3" t="s">
        <v>1299</v>
      </c>
      <c r="D95" s="14">
        <v>88.44580078125</v>
      </c>
      <c r="E95" s="14">
        <v>89.5960693359375</v>
      </c>
      <c r="F95" s="14">
        <v>87.33892822265625</v>
      </c>
      <c r="G95" s="14">
        <v>89.094650268554688</v>
      </c>
      <c r="H95" s="5">
        <v>394</v>
      </c>
      <c r="I95" s="15" t="s">
        <v>3981</v>
      </c>
      <c r="J95" s="15">
        <v>3</v>
      </c>
      <c r="K95" s="3" t="s">
        <v>3797</v>
      </c>
      <c r="L95" s="3" t="s">
        <v>3907</v>
      </c>
      <c r="M95" s="3" t="s">
        <v>3917</v>
      </c>
      <c r="N95" s="3" t="s">
        <v>3921</v>
      </c>
      <c r="O95" s="17">
        <v>0.2199999988079071</v>
      </c>
      <c r="P95" s="32">
        <v>51.541702280000003</v>
      </c>
      <c r="Q95" s="32">
        <v>253</v>
      </c>
      <c r="R95" s="5">
        <v>75</v>
      </c>
      <c r="S95" s="5">
        <v>67</v>
      </c>
      <c r="T95" s="16">
        <v>0.8933333158493042</v>
      </c>
      <c r="U95" s="17">
        <v>0.16853933036327359</v>
      </c>
      <c r="V95" s="32">
        <v>51.975534330000002</v>
      </c>
      <c r="W95" s="32"/>
      <c r="X95" s="17">
        <v>0.23000000417232511</v>
      </c>
      <c r="Y95" s="32">
        <v>51.573006720000002</v>
      </c>
      <c r="Z95" s="32">
        <v>248</v>
      </c>
      <c r="AA95" s="5">
        <v>75</v>
      </c>
      <c r="AB95" s="5">
        <v>67</v>
      </c>
      <c r="AC95" s="16">
        <v>0.8933333158493042</v>
      </c>
      <c r="AD95" s="17">
        <v>0.2022471874952316</v>
      </c>
      <c r="AE95" s="32">
        <v>52.452610200000002</v>
      </c>
      <c r="AF95" s="32">
        <v>237.07865905761719</v>
      </c>
      <c r="AG95" s="16"/>
      <c r="AH95" s="16">
        <v>0.67800000000000005</v>
      </c>
      <c r="AI95" s="16"/>
      <c r="AJ95" s="16">
        <v>0.29399999999999998</v>
      </c>
      <c r="AK95" s="16">
        <v>1.4999999999999999E-2</v>
      </c>
      <c r="AL95" s="16">
        <v>1.30000002682209E-2</v>
      </c>
      <c r="AM95" s="16">
        <v>0.61199999999999999</v>
      </c>
      <c r="AN95" s="16">
        <v>9.4E-2</v>
      </c>
      <c r="AO95" s="16">
        <v>0.84299999999999997</v>
      </c>
      <c r="AP95" s="5">
        <v>0</v>
      </c>
      <c r="AQ95" s="31">
        <v>7629.52001953125</v>
      </c>
      <c r="AR95" s="31">
        <v>10441.870000000001</v>
      </c>
    </row>
    <row r="96" spans="1:44" x14ac:dyDescent="0.3">
      <c r="A96" s="4">
        <v>491424030</v>
      </c>
      <c r="B96" s="3" t="s">
        <v>251</v>
      </c>
      <c r="C96" s="3" t="s">
        <v>1300</v>
      </c>
      <c r="D96" s="14">
        <v>82.468475341796875</v>
      </c>
      <c r="E96" s="14">
        <v>80.402732849121094</v>
      </c>
      <c r="F96" s="14">
        <v>83.823226928710938</v>
      </c>
      <c r="G96" s="14">
        <v>82.640579223632813</v>
      </c>
      <c r="H96" s="5">
        <v>383</v>
      </c>
      <c r="I96" s="15" t="s">
        <v>3981</v>
      </c>
      <c r="J96" s="15">
        <v>3</v>
      </c>
      <c r="K96" s="3" t="s">
        <v>3797</v>
      </c>
      <c r="L96" s="3" t="s">
        <v>3907</v>
      </c>
      <c r="M96" s="3" t="s">
        <v>3917</v>
      </c>
      <c r="N96" s="3" t="s">
        <v>3921</v>
      </c>
      <c r="O96" s="17">
        <v>0.44117647409439092</v>
      </c>
      <c r="P96" s="32">
        <v>49.04446385</v>
      </c>
      <c r="Q96" s="32">
        <v>300</v>
      </c>
      <c r="R96" s="5">
        <v>117</v>
      </c>
      <c r="S96" s="5">
        <v>67</v>
      </c>
      <c r="T96" s="16">
        <v>0.57264959812164307</v>
      </c>
      <c r="U96" s="17">
        <v>0.29310345649719238</v>
      </c>
      <c r="V96" s="32">
        <v>48.142634710000003</v>
      </c>
      <c r="W96" s="32">
        <v>243.10345458984381</v>
      </c>
      <c r="X96" s="17">
        <v>0.46078431606292719</v>
      </c>
      <c r="Y96" s="32">
        <v>49.455516690000003</v>
      </c>
      <c r="Z96" s="32">
        <v>341.17648315429688</v>
      </c>
      <c r="AA96" s="5">
        <v>117</v>
      </c>
      <c r="AB96" s="5">
        <v>67</v>
      </c>
      <c r="AC96" s="16">
        <v>0.57264959812164307</v>
      </c>
      <c r="AD96" s="17">
        <v>0.34482759237289429</v>
      </c>
      <c r="AE96" s="32">
        <v>48.81806753</v>
      </c>
      <c r="AF96" s="32">
        <v>303.44827270507813</v>
      </c>
      <c r="AG96" s="16"/>
      <c r="AH96" s="16">
        <v>0.193</v>
      </c>
      <c r="AI96" s="16"/>
      <c r="AJ96" s="16">
        <v>0.752</v>
      </c>
      <c r="AK96" s="16">
        <v>3.4000000000000002E-2</v>
      </c>
      <c r="AL96" s="16">
        <v>2.0999999716877941E-2</v>
      </c>
      <c r="AM96" s="16">
        <v>0.151</v>
      </c>
      <c r="AN96" s="16">
        <v>0.17</v>
      </c>
      <c r="AO96" s="16">
        <v>0.48699999999999999</v>
      </c>
      <c r="AP96" s="5">
        <v>0</v>
      </c>
      <c r="AQ96" s="31">
        <v>7973.85009765625</v>
      </c>
      <c r="AR96" s="31">
        <v>10448.799999999999</v>
      </c>
    </row>
    <row r="97" spans="1:44" x14ac:dyDescent="0.3">
      <c r="A97" s="4">
        <v>491424060</v>
      </c>
      <c r="B97" s="3" t="s">
        <v>251</v>
      </c>
      <c r="C97" s="3" t="s">
        <v>645</v>
      </c>
      <c r="D97" s="14">
        <v>87.54815673828125</v>
      </c>
      <c r="E97" s="14">
        <v>87.726036071777344</v>
      </c>
      <c r="F97" s="14">
        <v>87.264511108398438</v>
      </c>
      <c r="G97" s="14">
        <v>88.734298706054688</v>
      </c>
      <c r="H97" s="5">
        <v>393</v>
      </c>
      <c r="I97" s="15" t="s">
        <v>3981</v>
      </c>
      <c r="J97" s="15">
        <v>3</v>
      </c>
      <c r="K97" s="3" t="s">
        <v>3797</v>
      </c>
      <c r="L97" s="3" t="s">
        <v>3907</v>
      </c>
      <c r="M97" s="3" t="s">
        <v>3917</v>
      </c>
      <c r="N97" s="3" t="s">
        <v>3921</v>
      </c>
      <c r="O97" s="17">
        <v>0.15999999642372131</v>
      </c>
      <c r="P97" s="32">
        <v>51.166678390000001</v>
      </c>
      <c r="Q97" s="32">
        <v>227</v>
      </c>
      <c r="R97" s="5">
        <v>89</v>
      </c>
      <c r="S97" s="5">
        <v>77</v>
      </c>
      <c r="T97" s="16">
        <v>0.86516851186752319</v>
      </c>
      <c r="U97" s="17">
        <v>0.1084337383508682</v>
      </c>
      <c r="V97" s="32">
        <v>51.195875890000003</v>
      </c>
      <c r="W97" s="32"/>
      <c r="X97" s="17">
        <v>0.34000000357627869</v>
      </c>
      <c r="Y97" s="32">
        <v>51.52818491</v>
      </c>
      <c r="Z97" s="32">
        <v>287</v>
      </c>
      <c r="AA97" s="5">
        <v>90</v>
      </c>
      <c r="AB97" s="5">
        <v>78</v>
      </c>
      <c r="AC97" s="16">
        <v>0.86516851186752319</v>
      </c>
      <c r="AD97" s="17">
        <v>0.28915661573410029</v>
      </c>
      <c r="AE97" s="32">
        <v>52.249684889999997</v>
      </c>
      <c r="AF97" s="32">
        <v>269.8795166015625</v>
      </c>
      <c r="AG97" s="16"/>
      <c r="AH97" s="16">
        <v>0.61599999999999999</v>
      </c>
      <c r="AI97" s="16"/>
      <c r="AJ97" s="16">
        <v>0.36399999999999999</v>
      </c>
      <c r="AK97" s="16">
        <v>1.7999999999999999E-2</v>
      </c>
      <c r="AL97" s="16">
        <v>3.0000000260770321E-3</v>
      </c>
      <c r="AM97" s="16">
        <v>0.56700000000000006</v>
      </c>
      <c r="AN97" s="16">
        <v>9.7000000000000003E-2</v>
      </c>
      <c r="AO97" s="16">
        <v>0.67300000000000004</v>
      </c>
      <c r="AP97" s="5">
        <v>0</v>
      </c>
      <c r="AQ97" s="31">
        <v>7964.1298828125</v>
      </c>
      <c r="AR97" s="31">
        <v>10580.7</v>
      </c>
    </row>
    <row r="98" spans="1:44" x14ac:dyDescent="0.3">
      <c r="A98" s="4">
        <v>491425000</v>
      </c>
      <c r="B98" s="3" t="s">
        <v>251</v>
      </c>
      <c r="C98" s="3" t="s">
        <v>680</v>
      </c>
      <c r="D98" s="14">
        <v>79.109413146972656</v>
      </c>
      <c r="E98" s="14">
        <v>80.5577392578125</v>
      </c>
      <c r="F98" s="14">
        <v>79.157600402832031</v>
      </c>
      <c r="G98" s="14">
        <v>78.725090026855469</v>
      </c>
      <c r="H98" s="5">
        <v>178</v>
      </c>
      <c r="I98" s="15" t="s">
        <v>3981</v>
      </c>
      <c r="J98" s="15">
        <v>3</v>
      </c>
      <c r="K98" s="3" t="s">
        <v>3797</v>
      </c>
      <c r="L98" s="3" t="s">
        <v>3907</v>
      </c>
      <c r="M98" s="3" t="s">
        <v>3917</v>
      </c>
      <c r="N98" s="3" t="s">
        <v>3921</v>
      </c>
      <c r="O98" s="17">
        <v>0.41463413834571838</v>
      </c>
      <c r="P98" s="32">
        <v>47.641095870000001</v>
      </c>
      <c r="Q98" s="32">
        <v>302.43902587890631</v>
      </c>
      <c r="R98" s="5">
        <v>53</v>
      </c>
      <c r="S98" s="5">
        <v>31</v>
      </c>
      <c r="T98" s="16">
        <v>0.58490568399429321</v>
      </c>
      <c r="U98" s="17">
        <v>0.1666666716337204</v>
      </c>
      <c r="V98" s="32">
        <v>48.207261809999999</v>
      </c>
      <c r="W98" s="32"/>
      <c r="X98" s="17">
        <v>0.43902438879013062</v>
      </c>
      <c r="Y98" s="32">
        <v>46.645433240000003</v>
      </c>
      <c r="Z98" s="32">
        <v>324.3902587890625</v>
      </c>
      <c r="AA98" s="5">
        <v>53</v>
      </c>
      <c r="AB98" s="5">
        <v>31</v>
      </c>
      <c r="AC98" s="16">
        <v>0.58490568399429321</v>
      </c>
      <c r="AD98" s="17">
        <v>0.2083333283662796</v>
      </c>
      <c r="AE98" s="32">
        <v>46.613097359999998</v>
      </c>
      <c r="AF98" s="32"/>
      <c r="AG98" s="16"/>
      <c r="AH98" s="16">
        <v>0.315</v>
      </c>
      <c r="AI98" s="16"/>
      <c r="AJ98" s="16">
        <v>0.61199999999999999</v>
      </c>
      <c r="AK98" s="16">
        <v>5.0999999999999997E-2</v>
      </c>
      <c r="AL98" s="16">
        <v>2.199999988079071E-2</v>
      </c>
      <c r="AM98" s="16">
        <v>0.27500000000000002</v>
      </c>
      <c r="AN98" s="16">
        <v>0.124</v>
      </c>
      <c r="AO98" s="16">
        <v>0.63700000000000001</v>
      </c>
      <c r="AP98" s="5">
        <v>0</v>
      </c>
      <c r="AQ98" s="31">
        <v>8868.7900390625</v>
      </c>
      <c r="AR98" s="31">
        <v>12088.96</v>
      </c>
    </row>
    <row r="99" spans="1:44" x14ac:dyDescent="0.3">
      <c r="A99" s="4">
        <v>491425020</v>
      </c>
      <c r="B99" s="3" t="s">
        <v>251</v>
      </c>
      <c r="C99" s="3" t="s">
        <v>1301</v>
      </c>
      <c r="D99" s="14">
        <v>93.179412841796875</v>
      </c>
      <c r="E99" s="14">
        <v>92.791046142578125</v>
      </c>
      <c r="F99" s="14">
        <v>83.548721313476563</v>
      </c>
      <c r="G99" s="14">
        <v>82.755447387695313</v>
      </c>
      <c r="H99" s="5">
        <v>83</v>
      </c>
      <c r="I99" s="15" t="s">
        <v>3980</v>
      </c>
      <c r="J99" s="15">
        <v>3</v>
      </c>
      <c r="K99" s="3" t="s">
        <v>3797</v>
      </c>
      <c r="L99" s="3" t="s">
        <v>3907</v>
      </c>
      <c r="M99" s="3" t="s">
        <v>3917</v>
      </c>
      <c r="N99" s="3" t="s">
        <v>3921</v>
      </c>
      <c r="O99" s="17">
        <v>0.73333334922790527</v>
      </c>
      <c r="P99" s="32">
        <v>53.519334880000002</v>
      </c>
      <c r="Q99" s="32"/>
      <c r="R99" s="5">
        <v>29</v>
      </c>
      <c r="S99" s="5">
        <v>15</v>
      </c>
      <c r="T99" s="16">
        <v>0.51724135875701904</v>
      </c>
      <c r="U99" s="17">
        <v>0.3571428656578064</v>
      </c>
      <c r="V99" s="32">
        <v>53.307587230000003</v>
      </c>
      <c r="W99" s="32"/>
      <c r="X99" s="17">
        <v>0.53333336114883423</v>
      </c>
      <c r="Y99" s="32">
        <v>49.290183509999999</v>
      </c>
      <c r="Z99" s="32"/>
      <c r="AA99" s="5">
        <v>29</v>
      </c>
      <c r="AB99" s="5">
        <v>15</v>
      </c>
      <c r="AC99" s="16">
        <v>0.51724135875701904</v>
      </c>
      <c r="AD99" s="17">
        <v>0.5</v>
      </c>
      <c r="AE99" s="32">
        <v>48.882755709999998</v>
      </c>
      <c r="AF99" s="32"/>
      <c r="AG99" s="16"/>
      <c r="AH99" s="16">
        <v>8.4000000000000005E-2</v>
      </c>
      <c r="AI99" s="16"/>
      <c r="AJ99" s="16">
        <v>0.88</v>
      </c>
      <c r="AK99" s="16"/>
      <c r="AL99" s="16">
        <v>3.5999998450279243E-2</v>
      </c>
      <c r="AM99" s="16">
        <v>0.06</v>
      </c>
      <c r="AN99" s="16">
        <v>9.6000000000000002E-2</v>
      </c>
      <c r="AO99" s="16">
        <v>0.41899999999999998</v>
      </c>
      <c r="AP99" s="5">
        <v>0</v>
      </c>
      <c r="AQ99" s="31">
        <v>9099.6201171875</v>
      </c>
      <c r="AR99" s="31">
        <v>10428.06</v>
      </c>
    </row>
    <row r="100" spans="1:44" x14ac:dyDescent="0.3">
      <c r="A100" s="4">
        <v>780124060</v>
      </c>
      <c r="B100" s="3" t="s">
        <v>375</v>
      </c>
      <c r="C100" s="3" t="s">
        <v>1573</v>
      </c>
      <c r="D100" s="14">
        <v>77.568740844726563</v>
      </c>
      <c r="E100" s="14">
        <v>79.063369750976563</v>
      </c>
      <c r="F100" s="14">
        <v>90.349983215332031</v>
      </c>
      <c r="G100" s="14">
        <v>93.803871154785156</v>
      </c>
      <c r="H100" s="5">
        <v>477</v>
      </c>
      <c r="I100" s="15" t="s">
        <v>3980</v>
      </c>
      <c r="J100" s="15">
        <v>5</v>
      </c>
      <c r="K100" s="3" t="s">
        <v>3831</v>
      </c>
      <c r="L100" s="3" t="s">
        <v>3910</v>
      </c>
      <c r="M100" s="3" t="s">
        <v>3917</v>
      </c>
      <c r="N100" s="3" t="s">
        <v>3923</v>
      </c>
      <c r="O100" s="17">
        <v>0.234375</v>
      </c>
      <c r="P100" s="32">
        <v>46.997427709999997</v>
      </c>
      <c r="Q100" s="32">
        <v>272.39584350585938</v>
      </c>
      <c r="R100" s="5">
        <v>133</v>
      </c>
      <c r="S100" s="5">
        <v>133</v>
      </c>
      <c r="T100" s="16">
        <v>1</v>
      </c>
      <c r="U100" s="17">
        <v>0.234375</v>
      </c>
      <c r="V100" s="32">
        <v>47.58422728</v>
      </c>
      <c r="W100" s="32">
        <v>272.39584350585938</v>
      </c>
      <c r="X100" s="17">
        <v>0.21761657297611239</v>
      </c>
      <c r="Y100" s="32">
        <v>53.386548849999997</v>
      </c>
      <c r="Z100" s="32">
        <v>232.1243591308594</v>
      </c>
      <c r="AA100" s="5">
        <v>133</v>
      </c>
      <c r="AB100" s="5">
        <v>133</v>
      </c>
      <c r="AC100" s="16">
        <v>1</v>
      </c>
      <c r="AD100" s="17">
        <v>0.21761657297611239</v>
      </c>
      <c r="AE100" s="32">
        <v>55.104560030000002</v>
      </c>
      <c r="AF100" s="32">
        <v>232.1243591308594</v>
      </c>
      <c r="AG100" s="16">
        <v>0.46100000000000002</v>
      </c>
      <c r="AH100" s="16">
        <v>3.7999999999999999E-2</v>
      </c>
      <c r="AI100" s="16"/>
      <c r="AJ100" s="16">
        <v>0.40699999999999997</v>
      </c>
      <c r="AK100" s="16">
        <v>8.7999999999999995E-2</v>
      </c>
      <c r="AL100" s="16">
        <v>6.0000000521540642E-3</v>
      </c>
      <c r="AM100" s="16"/>
      <c r="AN100" s="16">
        <v>8.4000000000000005E-2</v>
      </c>
      <c r="AO100" s="16">
        <v>0.75959999999999994</v>
      </c>
      <c r="AP100" s="5">
        <v>1</v>
      </c>
      <c r="AQ100" s="31">
        <v>7115.56005859375</v>
      </c>
      <c r="AR100" s="31">
        <v>8146.06</v>
      </c>
    </row>
    <row r="101" spans="1:44" x14ac:dyDescent="0.3">
      <c r="A101" s="4">
        <v>51234030</v>
      </c>
      <c r="B101" s="3" t="s">
        <v>17</v>
      </c>
      <c r="C101" s="3" t="s">
        <v>582</v>
      </c>
      <c r="D101" s="14">
        <v>94.212005615234375</v>
      </c>
      <c r="E101" s="14">
        <v>95.017631530761719</v>
      </c>
      <c r="F101" s="14">
        <v>93.31298828125</v>
      </c>
      <c r="G101" s="14">
        <v>93.168342590332031</v>
      </c>
      <c r="H101" s="5">
        <v>387</v>
      </c>
      <c r="I101" s="15">
        <v>3</v>
      </c>
      <c r="J101" s="15">
        <v>5</v>
      </c>
      <c r="K101" s="3" t="s">
        <v>3837</v>
      </c>
      <c r="L101" s="3" t="s">
        <v>3907</v>
      </c>
      <c r="M101" s="3" t="s">
        <v>3917</v>
      </c>
      <c r="N101" s="3" t="s">
        <v>3921</v>
      </c>
      <c r="O101" s="17">
        <v>0.53887397050857544</v>
      </c>
      <c r="P101" s="32">
        <v>53.950736910000003</v>
      </c>
      <c r="Q101" s="32">
        <v>361.12600708007813</v>
      </c>
      <c r="R101" s="5">
        <v>389</v>
      </c>
      <c r="S101" s="5">
        <v>236</v>
      </c>
      <c r="T101" s="16">
        <v>0.60668379068374634</v>
      </c>
      <c r="U101" s="17">
        <v>0.47945204377174377</v>
      </c>
      <c r="V101" s="32">
        <v>54.235897459999997</v>
      </c>
      <c r="W101" s="32">
        <v>338.81277465820313</v>
      </c>
      <c r="X101" s="17">
        <v>0.49061661958694458</v>
      </c>
      <c r="Y101" s="32">
        <v>55.17114926</v>
      </c>
      <c r="Z101" s="32">
        <v>332.43966674804688</v>
      </c>
      <c r="AA101" s="5">
        <v>389</v>
      </c>
      <c r="AB101" s="5">
        <v>236</v>
      </c>
      <c r="AC101" s="16">
        <v>0.60668379068374634</v>
      </c>
      <c r="AD101" s="17">
        <v>0.36986300349235529</v>
      </c>
      <c r="AE101" s="32">
        <v>54.746670289999997</v>
      </c>
      <c r="AF101" s="32">
        <v>305.93606567382813</v>
      </c>
      <c r="AG101" s="16"/>
      <c r="AH101" s="16">
        <v>5.1999999999999998E-2</v>
      </c>
      <c r="AI101" s="16">
        <v>1.7999999999999999E-2</v>
      </c>
      <c r="AJ101" s="16">
        <v>0.88600000000000001</v>
      </c>
      <c r="AK101" s="16">
        <v>3.5999999999999997E-2</v>
      </c>
      <c r="AL101" s="16">
        <v>8.0000003799796104E-3</v>
      </c>
      <c r="AM101" s="16">
        <v>3.9E-2</v>
      </c>
      <c r="AN101" s="16">
        <v>0.10299999999999999</v>
      </c>
      <c r="AO101" s="16">
        <v>0.55800000000000005</v>
      </c>
      <c r="AP101" s="5">
        <v>0</v>
      </c>
      <c r="AQ101" s="31">
        <v>8879.7197265625</v>
      </c>
      <c r="AR101" s="31">
        <v>8943.7099999999991</v>
      </c>
    </row>
    <row r="102" spans="1:44" x14ac:dyDescent="0.3">
      <c r="A102" s="4">
        <v>480804020</v>
      </c>
      <c r="B102" s="3" t="s">
        <v>227</v>
      </c>
      <c r="C102" s="3" t="s">
        <v>1260</v>
      </c>
      <c r="D102" s="14">
        <v>90.296302795410156</v>
      </c>
      <c r="E102" s="14">
        <v>90.883888244628906</v>
      </c>
      <c r="F102" s="14">
        <v>90.512199401855469</v>
      </c>
      <c r="G102" s="14">
        <v>92.537551879882813</v>
      </c>
      <c r="H102" s="5">
        <v>288</v>
      </c>
      <c r="I102" s="15" t="s">
        <v>3981</v>
      </c>
      <c r="J102" s="15">
        <v>5</v>
      </c>
      <c r="K102" s="3" t="s">
        <v>3879</v>
      </c>
      <c r="L102" s="3" t="s">
        <v>3914</v>
      </c>
      <c r="M102" s="3" t="s">
        <v>3918</v>
      </c>
      <c r="N102" s="3" t="s">
        <v>3922</v>
      </c>
      <c r="O102" s="17">
        <v>0.2985074520111084</v>
      </c>
      <c r="P102" s="32">
        <v>52.314813229999999</v>
      </c>
      <c r="Q102" s="32">
        <v>275.37313842773438</v>
      </c>
      <c r="R102" s="5">
        <v>145</v>
      </c>
      <c r="S102" s="5">
        <v>115</v>
      </c>
      <c r="T102" s="16">
        <v>0.79310345649719238</v>
      </c>
      <c r="U102" s="17">
        <v>0.14606741070747381</v>
      </c>
      <c r="V102" s="32">
        <v>52.51245119</v>
      </c>
      <c r="W102" s="32"/>
      <c r="X102" s="17">
        <v>0.24626865983009341</v>
      </c>
      <c r="Y102" s="32">
        <v>53.484249259999999</v>
      </c>
      <c r="Z102" s="32">
        <v>227.6119384765625</v>
      </c>
      <c r="AA102" s="5">
        <v>145</v>
      </c>
      <c r="AB102" s="5">
        <v>115</v>
      </c>
      <c r="AC102" s="16">
        <v>0.79310345649719238</v>
      </c>
      <c r="AD102" s="17">
        <v>0.11235955357551571</v>
      </c>
      <c r="AE102" s="32">
        <v>54.391446549999998</v>
      </c>
      <c r="AF102" s="32"/>
      <c r="AG102" s="16">
        <v>0.40600000000000003</v>
      </c>
      <c r="AH102" s="16">
        <v>8.3000000000000004E-2</v>
      </c>
      <c r="AI102" s="16">
        <v>2.8000000000000001E-2</v>
      </c>
      <c r="AJ102" s="16">
        <v>0.316</v>
      </c>
      <c r="AK102" s="16">
        <v>0.16700000000000001</v>
      </c>
      <c r="AL102" s="16">
        <v>0</v>
      </c>
      <c r="AM102" s="16">
        <v>5.6000000000000001E-2</v>
      </c>
      <c r="AN102" s="16">
        <v>0.184</v>
      </c>
      <c r="AO102" s="16">
        <v>0.42</v>
      </c>
      <c r="AP102" s="5">
        <v>0</v>
      </c>
      <c r="AQ102" s="31">
        <v>13541.23046875</v>
      </c>
      <c r="AR102" s="31">
        <v>17211.02</v>
      </c>
    </row>
    <row r="103" spans="1:44" x14ac:dyDescent="0.3">
      <c r="A103" s="4">
        <v>480804060</v>
      </c>
      <c r="B103" s="3" t="s">
        <v>227</v>
      </c>
      <c r="C103" s="3" t="s">
        <v>1261</v>
      </c>
      <c r="D103" s="14">
        <v>86.8212890625</v>
      </c>
      <c r="E103" s="14">
        <v>88.49847412109375</v>
      </c>
      <c r="F103" s="14">
        <v>82.19952392578125</v>
      </c>
      <c r="G103" s="14">
        <v>85.012825012207031</v>
      </c>
      <c r="H103" s="5">
        <v>311</v>
      </c>
      <c r="I103" s="15" t="s">
        <v>3981</v>
      </c>
      <c r="J103" s="15">
        <v>5</v>
      </c>
      <c r="K103" s="3" t="s">
        <v>3879</v>
      </c>
      <c r="L103" s="3" t="s">
        <v>3914</v>
      </c>
      <c r="M103" s="3" t="s">
        <v>3918</v>
      </c>
      <c r="N103" s="3" t="s">
        <v>3922</v>
      </c>
      <c r="O103" s="17">
        <v>0.23270440101623541</v>
      </c>
      <c r="P103" s="32">
        <v>50.86300542</v>
      </c>
      <c r="Q103" s="32">
        <v>239.62263488769531</v>
      </c>
      <c r="R103" s="5">
        <v>169</v>
      </c>
      <c r="S103" s="5">
        <v>169</v>
      </c>
      <c r="T103" s="16">
        <v>1</v>
      </c>
      <c r="U103" s="17">
        <v>0.23270440101623541</v>
      </c>
      <c r="V103" s="32">
        <v>51.517922499999997</v>
      </c>
      <c r="W103" s="32">
        <v>239.62263488769531</v>
      </c>
      <c r="X103" s="17">
        <v>8.2278482615947723E-2</v>
      </c>
      <c r="Y103" s="32">
        <v>48.477567729999997</v>
      </c>
      <c r="Z103" s="32"/>
      <c r="AA103" s="5">
        <v>168</v>
      </c>
      <c r="AB103" s="5">
        <v>168</v>
      </c>
      <c r="AC103" s="16">
        <v>1</v>
      </c>
      <c r="AD103" s="17">
        <v>8.2278482615947723E-2</v>
      </c>
      <c r="AE103" s="32">
        <v>50.153971540000001</v>
      </c>
      <c r="AF103" s="32"/>
      <c r="AG103" s="16">
        <v>0.80400000000000005</v>
      </c>
      <c r="AH103" s="16">
        <v>3.9E-2</v>
      </c>
      <c r="AI103" s="16"/>
      <c r="AJ103" s="16">
        <v>8.4000000000000005E-2</v>
      </c>
      <c r="AK103" s="16">
        <v>6.8000000000000005E-2</v>
      </c>
      <c r="AL103" s="16">
        <v>6.0000000521540642E-3</v>
      </c>
      <c r="AM103" s="16"/>
      <c r="AN103" s="16">
        <v>0.13200000000000001</v>
      </c>
      <c r="AO103" s="16">
        <v>0.74930000000000008</v>
      </c>
      <c r="AP103" s="5">
        <v>0</v>
      </c>
      <c r="AQ103" s="31">
        <v>11223.2099609375</v>
      </c>
      <c r="AR103" s="31">
        <v>12699.03</v>
      </c>
    </row>
    <row r="104" spans="1:44" x14ac:dyDescent="0.3">
      <c r="A104" s="4">
        <v>480804070</v>
      </c>
      <c r="B104" s="3" t="s">
        <v>227</v>
      </c>
      <c r="C104" s="3" t="s">
        <v>1262</v>
      </c>
      <c r="D104" s="14">
        <v>85.774391174316406</v>
      </c>
      <c r="E104" s="14">
        <v>87.367416381835938</v>
      </c>
      <c r="F104" s="14">
        <v>80.8929443359375</v>
      </c>
      <c r="G104" s="14">
        <v>82.220260620117188</v>
      </c>
      <c r="H104" s="5">
        <v>267</v>
      </c>
      <c r="I104" s="15" t="s">
        <v>3981</v>
      </c>
      <c r="J104" s="15">
        <v>5</v>
      </c>
      <c r="K104" s="3" t="s">
        <v>3879</v>
      </c>
      <c r="L104" s="3" t="s">
        <v>3914</v>
      </c>
      <c r="M104" s="3" t="s">
        <v>3918</v>
      </c>
      <c r="N104" s="3" t="s">
        <v>3922</v>
      </c>
      <c r="O104" s="17">
        <v>0.16393442451953891</v>
      </c>
      <c r="P104" s="32">
        <v>50.425626809999997</v>
      </c>
      <c r="Q104" s="32">
        <v>240.9836120605469</v>
      </c>
      <c r="R104" s="5">
        <v>125</v>
      </c>
      <c r="S104" s="5">
        <v>125</v>
      </c>
      <c r="T104" s="16">
        <v>1</v>
      </c>
      <c r="U104" s="17">
        <v>0.16393442451953891</v>
      </c>
      <c r="V104" s="32">
        <v>51.04636103</v>
      </c>
      <c r="W104" s="32">
        <v>240.9836120605469</v>
      </c>
      <c r="X104" s="17">
        <v>9.8360657691955566E-2</v>
      </c>
      <c r="Y104" s="32">
        <v>47.690622050000002</v>
      </c>
      <c r="Z104" s="32"/>
      <c r="AA104" s="5">
        <v>128</v>
      </c>
      <c r="AB104" s="5">
        <v>128</v>
      </c>
      <c r="AC104" s="16">
        <v>1</v>
      </c>
      <c r="AD104" s="17">
        <v>9.8360657691955566E-2</v>
      </c>
      <c r="AE104" s="32">
        <v>48.581368019999999</v>
      </c>
      <c r="AF104" s="32"/>
      <c r="AG104" s="16">
        <v>0.66300000000000003</v>
      </c>
      <c r="AH104" s="16">
        <v>0.127</v>
      </c>
      <c r="AI104" s="16"/>
      <c r="AJ104" s="16">
        <v>0.112</v>
      </c>
      <c r="AK104" s="16">
        <v>0.09</v>
      </c>
      <c r="AL104" s="16">
        <v>7.0000002160668373E-3</v>
      </c>
      <c r="AM104" s="16">
        <v>0.112</v>
      </c>
      <c r="AN104" s="16">
        <v>0.124</v>
      </c>
      <c r="AO104" s="16">
        <v>0.46129999999999999</v>
      </c>
      <c r="AP104" s="5">
        <v>0</v>
      </c>
      <c r="AQ104" s="31">
        <v>12902.9296875</v>
      </c>
      <c r="AR104" s="31">
        <v>14386.46</v>
      </c>
    </row>
    <row r="105" spans="1:44" x14ac:dyDescent="0.3">
      <c r="A105" s="4">
        <v>480804080</v>
      </c>
      <c r="B105" s="3" t="s">
        <v>227</v>
      </c>
      <c r="C105" s="3" t="s">
        <v>1263</v>
      </c>
      <c r="D105" s="14">
        <v>89.035697937011719</v>
      </c>
      <c r="E105" s="14">
        <v>88.329124450683594</v>
      </c>
      <c r="F105" s="14">
        <v>88.12017822265625</v>
      </c>
      <c r="G105" s="14">
        <v>87.800201416015625</v>
      </c>
      <c r="H105" s="5">
        <v>277</v>
      </c>
      <c r="I105" s="15" t="s">
        <v>3981</v>
      </c>
      <c r="J105" s="15">
        <v>5</v>
      </c>
      <c r="K105" s="3" t="s">
        <v>3879</v>
      </c>
      <c r="L105" s="3" t="s">
        <v>3914</v>
      </c>
      <c r="M105" s="3" t="s">
        <v>3918</v>
      </c>
      <c r="N105" s="3" t="s">
        <v>3922</v>
      </c>
      <c r="O105" s="17">
        <v>0.5</v>
      </c>
      <c r="P105" s="32">
        <v>51.788151630000002</v>
      </c>
      <c r="Q105" s="32">
        <v>339.84375</v>
      </c>
      <c r="R105" s="5">
        <v>123</v>
      </c>
      <c r="S105" s="5">
        <v>89</v>
      </c>
      <c r="T105" s="16">
        <v>0.72357726097106934</v>
      </c>
      <c r="U105" s="17">
        <v>0.3095238208770752</v>
      </c>
      <c r="V105" s="32">
        <v>51.447315740000001</v>
      </c>
      <c r="W105" s="32">
        <v>289.28570556640631</v>
      </c>
      <c r="X105" s="17">
        <v>0.40625</v>
      </c>
      <c r="Y105" s="32">
        <v>52.043548229999999</v>
      </c>
      <c r="Z105" s="32">
        <v>291.40625</v>
      </c>
      <c r="AA105" s="5">
        <v>124</v>
      </c>
      <c r="AB105" s="5">
        <v>90</v>
      </c>
      <c r="AC105" s="16">
        <v>0.72357726097106934</v>
      </c>
      <c r="AD105" s="17">
        <v>0.28571429848670959</v>
      </c>
      <c r="AE105" s="32">
        <v>51.723656679999998</v>
      </c>
      <c r="AF105" s="32">
        <v>246.42857360839841</v>
      </c>
      <c r="AG105" s="16">
        <v>0.33200000000000002</v>
      </c>
      <c r="AH105" s="16">
        <v>0.184</v>
      </c>
      <c r="AI105" s="16">
        <v>2.5000000000000001E-2</v>
      </c>
      <c r="AJ105" s="16">
        <v>0.34300000000000003</v>
      </c>
      <c r="AK105" s="16">
        <v>0.11600000000000001</v>
      </c>
      <c r="AL105" s="16">
        <v>0</v>
      </c>
      <c r="AM105" s="16">
        <v>0.13400000000000001</v>
      </c>
      <c r="AN105" s="16">
        <v>8.3000000000000004E-2</v>
      </c>
      <c r="AO105" s="16">
        <v>0.34300000000000003</v>
      </c>
      <c r="AP105" s="5">
        <v>0</v>
      </c>
      <c r="AQ105" s="31">
        <v>12501.25</v>
      </c>
      <c r="AR105" s="31">
        <v>13867.78</v>
      </c>
    </row>
    <row r="106" spans="1:44" x14ac:dyDescent="0.3">
      <c r="A106" s="4">
        <v>940864060</v>
      </c>
      <c r="B106" s="3" t="s">
        <v>439</v>
      </c>
      <c r="C106" s="3" t="s">
        <v>815</v>
      </c>
      <c r="D106" s="14">
        <v>89.2193603515625</v>
      </c>
      <c r="E106" s="14">
        <v>89.390274047851563</v>
      </c>
      <c r="F106" s="14">
        <v>80.937652587890625</v>
      </c>
      <c r="G106" s="14">
        <v>84.315803527832031</v>
      </c>
      <c r="H106" s="5">
        <v>431</v>
      </c>
      <c r="I106" s="15">
        <v>3</v>
      </c>
      <c r="J106" s="15">
        <v>5</v>
      </c>
      <c r="K106" s="3" t="s">
        <v>3867</v>
      </c>
      <c r="L106" s="3" t="s">
        <v>3910</v>
      </c>
      <c r="M106" s="3" t="s">
        <v>3916</v>
      </c>
      <c r="N106" s="3" t="s">
        <v>3923</v>
      </c>
      <c r="O106" s="17">
        <v>0.4444444477558136</v>
      </c>
      <c r="P106" s="32">
        <v>51.864882870000002</v>
      </c>
      <c r="Q106" s="32">
        <v>328.88888549804688</v>
      </c>
      <c r="R106" s="5">
        <v>461</v>
      </c>
      <c r="S106" s="5">
        <v>315</v>
      </c>
      <c r="T106" s="16">
        <v>0.68329715728759766</v>
      </c>
      <c r="U106" s="17">
        <v>0.33196720480918879</v>
      </c>
      <c r="V106" s="32">
        <v>51.8897336</v>
      </c>
      <c r="W106" s="32">
        <v>296.7213134765625</v>
      </c>
      <c r="X106" s="17">
        <v>0.28395062685012817</v>
      </c>
      <c r="Y106" s="32">
        <v>47.71754919</v>
      </c>
      <c r="Z106" s="32">
        <v>265.43209838867188</v>
      </c>
      <c r="AA106" s="5">
        <v>461</v>
      </c>
      <c r="AB106" s="5">
        <v>314</v>
      </c>
      <c r="AC106" s="16">
        <v>0.68329715728759766</v>
      </c>
      <c r="AD106" s="17">
        <v>0.2049180269241333</v>
      </c>
      <c r="AE106" s="32">
        <v>49.761451960000002</v>
      </c>
      <c r="AF106" s="32">
        <v>231.96720886230469</v>
      </c>
      <c r="AG106" s="16">
        <v>1.6E-2</v>
      </c>
      <c r="AH106" s="16">
        <v>1.2E-2</v>
      </c>
      <c r="AI106" s="16"/>
      <c r="AJ106" s="16">
        <v>0.96799999999999997</v>
      </c>
      <c r="AK106" s="16"/>
      <c r="AL106" s="16">
        <v>4.999999888241291E-3</v>
      </c>
      <c r="AM106" s="16"/>
      <c r="AN106" s="16">
        <v>0.125</v>
      </c>
      <c r="AO106" s="16">
        <v>0.55300000000000005</v>
      </c>
      <c r="AP106" s="5">
        <v>0</v>
      </c>
      <c r="AQ106" s="31">
        <v>8725.9404296875</v>
      </c>
      <c r="AR106" s="31">
        <v>9667.65</v>
      </c>
    </row>
    <row r="107" spans="1:44" x14ac:dyDescent="0.3">
      <c r="A107" s="4">
        <v>100914050</v>
      </c>
      <c r="B107" s="3" t="s">
        <v>41</v>
      </c>
      <c r="C107" s="3" t="s">
        <v>630</v>
      </c>
      <c r="D107" s="14">
        <v>77.839027404785156</v>
      </c>
      <c r="E107" s="14">
        <v>78.392288208007813</v>
      </c>
      <c r="F107" s="14">
        <v>82.716171264648438</v>
      </c>
      <c r="G107" s="14">
        <v>83.892471313476563</v>
      </c>
      <c r="H107" s="5">
        <v>288</v>
      </c>
      <c r="I107" s="15">
        <v>3</v>
      </c>
      <c r="J107" s="15">
        <v>5</v>
      </c>
      <c r="K107" s="3" t="s">
        <v>3821</v>
      </c>
      <c r="L107" s="3" t="s">
        <v>3909</v>
      </c>
      <c r="M107" s="3" t="s">
        <v>3917</v>
      </c>
      <c r="N107" s="3" t="s">
        <v>3923</v>
      </c>
      <c r="O107" s="17">
        <v>0.5116279125213623</v>
      </c>
      <c r="P107" s="32">
        <v>47.110349650000003</v>
      </c>
      <c r="Q107" s="32">
        <v>351.93798828125</v>
      </c>
      <c r="R107" s="5">
        <v>272</v>
      </c>
      <c r="S107" s="5">
        <v>102</v>
      </c>
      <c r="T107" s="16">
        <v>0.375</v>
      </c>
      <c r="U107" s="17">
        <v>0.27941176295280462</v>
      </c>
      <c r="V107" s="32">
        <v>47.304439100000003</v>
      </c>
      <c r="W107" s="32">
        <v>298.5294189453125</v>
      </c>
      <c r="X107" s="17">
        <v>0.4124513566493988</v>
      </c>
      <c r="Y107" s="32">
        <v>48.788744999999999</v>
      </c>
      <c r="Z107" s="32">
        <v>315.95330810546881</v>
      </c>
      <c r="AA107" s="5">
        <v>273</v>
      </c>
      <c r="AB107" s="5">
        <v>103</v>
      </c>
      <c r="AC107" s="16">
        <v>0.375</v>
      </c>
      <c r="AD107" s="17">
        <v>0.20588235557079321</v>
      </c>
      <c r="AE107" s="32">
        <v>49.523056449999999</v>
      </c>
      <c r="AF107" s="32"/>
      <c r="AG107" s="16"/>
      <c r="AH107" s="16"/>
      <c r="AI107" s="16"/>
      <c r="AJ107" s="16">
        <v>0.93100000000000005</v>
      </c>
      <c r="AK107" s="16">
        <v>4.4999999999999998E-2</v>
      </c>
      <c r="AL107" s="16">
        <v>2.400000020861626E-2</v>
      </c>
      <c r="AM107" s="16"/>
      <c r="AN107" s="16">
        <v>8.7000000000000008E-2</v>
      </c>
      <c r="AO107" s="16">
        <v>0.249</v>
      </c>
      <c r="AP107" s="5">
        <v>0</v>
      </c>
      <c r="AQ107" s="31">
        <v>6779.52001953125</v>
      </c>
      <c r="AR107" s="31">
        <v>7342.16</v>
      </c>
    </row>
    <row r="108" spans="1:44" x14ac:dyDescent="0.3">
      <c r="A108" s="4">
        <v>220884020</v>
      </c>
      <c r="B108" s="3" t="s">
        <v>95</v>
      </c>
      <c r="C108" s="3" t="s">
        <v>800</v>
      </c>
      <c r="D108" s="14">
        <v>93.721954345703125</v>
      </c>
      <c r="E108" s="14">
        <v>94.153846740722656</v>
      </c>
      <c r="F108" s="14">
        <v>90.796638488769531</v>
      </c>
      <c r="G108" s="14">
        <v>89.095497131347656</v>
      </c>
      <c r="H108" s="5">
        <v>136</v>
      </c>
      <c r="I108" s="15" t="s">
        <v>3980</v>
      </c>
      <c r="J108" s="15">
        <v>6</v>
      </c>
      <c r="K108" s="3" t="s">
        <v>3810</v>
      </c>
      <c r="L108" s="3" t="s">
        <v>3907</v>
      </c>
      <c r="M108" s="3" t="s">
        <v>3916</v>
      </c>
      <c r="N108" s="3" t="s">
        <v>3921</v>
      </c>
      <c r="O108" s="17">
        <v>0.43835616111755371</v>
      </c>
      <c r="P108" s="32">
        <v>53.74600118</v>
      </c>
      <c r="Q108" s="32">
        <v>328.76712036132813</v>
      </c>
      <c r="R108" s="5">
        <v>106</v>
      </c>
      <c r="S108" s="5">
        <v>68</v>
      </c>
      <c r="T108" s="16">
        <v>0.64150941371917725</v>
      </c>
      <c r="U108" s="17">
        <v>0.28205129504203802</v>
      </c>
      <c r="V108" s="32">
        <v>53.875768090000001</v>
      </c>
      <c r="W108" s="32"/>
      <c r="X108" s="17">
        <v>0.43835616111755371</v>
      </c>
      <c r="Y108" s="32">
        <v>53.65556703</v>
      </c>
      <c r="Z108" s="32">
        <v>308.21917724609381</v>
      </c>
      <c r="AA108" s="5">
        <v>106</v>
      </c>
      <c r="AB108" s="5">
        <v>68</v>
      </c>
      <c r="AC108" s="16">
        <v>0.64150941371917725</v>
      </c>
      <c r="AD108" s="17">
        <v>0.3333333432674408</v>
      </c>
      <c r="AE108" s="32">
        <v>52.453090199999998</v>
      </c>
      <c r="AF108" s="32">
        <v>269.23077392578131</v>
      </c>
      <c r="AG108" s="16"/>
      <c r="AH108" s="16"/>
      <c r="AI108" s="16"/>
      <c r="AJ108" s="16">
        <v>0.99299999999999999</v>
      </c>
      <c r="AK108" s="16"/>
      <c r="AL108" s="16">
        <v>7.0000002160668373E-3</v>
      </c>
      <c r="AM108" s="16"/>
      <c r="AN108" s="16">
        <v>0.21299999999999999</v>
      </c>
      <c r="AO108" s="16">
        <v>0.53</v>
      </c>
      <c r="AP108" s="5">
        <v>0</v>
      </c>
      <c r="AQ108" s="31">
        <v>8659.26953125</v>
      </c>
      <c r="AR108" s="31">
        <v>10568.28</v>
      </c>
    </row>
    <row r="109" spans="1:44" x14ac:dyDescent="0.3">
      <c r="A109" s="4">
        <v>1000604020</v>
      </c>
      <c r="B109" s="3" t="s">
        <v>474</v>
      </c>
      <c r="C109" s="3" t="s">
        <v>1945</v>
      </c>
      <c r="D109" s="14">
        <v>78.031883239746094</v>
      </c>
      <c r="E109" s="14">
        <v>79.627128601074219</v>
      </c>
      <c r="F109" s="14">
        <v>81.3653564453125</v>
      </c>
      <c r="G109" s="14">
        <v>81.465835571289063</v>
      </c>
      <c r="H109" s="5">
        <v>323</v>
      </c>
      <c r="I109" s="15" t="s">
        <v>3980</v>
      </c>
      <c r="J109" s="15">
        <v>6</v>
      </c>
      <c r="K109" s="3" t="s">
        <v>3875</v>
      </c>
      <c r="L109" s="3" t="s">
        <v>3910</v>
      </c>
      <c r="M109" s="3" t="s">
        <v>3917</v>
      </c>
      <c r="N109" s="3" t="s">
        <v>3923</v>
      </c>
      <c r="O109" s="17">
        <v>0.33155080676078802</v>
      </c>
      <c r="P109" s="32">
        <v>47.190920210000002</v>
      </c>
      <c r="Q109" s="32">
        <v>295.18716430664063</v>
      </c>
      <c r="R109" s="5">
        <v>246</v>
      </c>
      <c r="S109" s="5">
        <v>246</v>
      </c>
      <c r="T109" s="16">
        <v>1</v>
      </c>
      <c r="U109" s="17">
        <v>0.33155080676078802</v>
      </c>
      <c r="V109" s="32">
        <v>47.819267879999998</v>
      </c>
      <c r="W109" s="32">
        <v>295.18716430664063</v>
      </c>
      <c r="X109" s="17">
        <v>0.34574466943740839</v>
      </c>
      <c r="Y109" s="32">
        <v>47.975156220000002</v>
      </c>
      <c r="Z109" s="32">
        <v>282.44680786132813</v>
      </c>
      <c r="AA109" s="5">
        <v>247</v>
      </c>
      <c r="AB109" s="5">
        <v>247</v>
      </c>
      <c r="AC109" s="16">
        <v>1</v>
      </c>
      <c r="AD109" s="17">
        <v>0.34574466943740839</v>
      </c>
      <c r="AE109" s="32">
        <v>48.156521050000002</v>
      </c>
      <c r="AF109" s="32">
        <v>282.44680786132813</v>
      </c>
      <c r="AG109" s="16">
        <v>1.4999999999999999E-2</v>
      </c>
      <c r="AH109" s="16"/>
      <c r="AI109" s="16"/>
      <c r="AJ109" s="16">
        <v>0.97199999999999998</v>
      </c>
      <c r="AK109" s="16"/>
      <c r="AL109" s="16">
        <v>1.200000010430813E-2</v>
      </c>
      <c r="AM109" s="16"/>
      <c r="AN109" s="16">
        <v>0.16400000000000001</v>
      </c>
      <c r="AO109" s="16">
        <v>0.49869999999999998</v>
      </c>
      <c r="AP109" s="5">
        <v>0</v>
      </c>
      <c r="AQ109" s="31">
        <v>5620.8798828125</v>
      </c>
      <c r="AR109" s="31">
        <v>7762.25</v>
      </c>
    </row>
    <row r="110" spans="1:44" x14ac:dyDescent="0.3">
      <c r="A110" s="4">
        <v>670614040</v>
      </c>
      <c r="B110" s="3" t="s">
        <v>325</v>
      </c>
      <c r="C110" s="3" t="s">
        <v>1482</v>
      </c>
      <c r="D110" s="14">
        <v>75.147377014160156</v>
      </c>
      <c r="E110" s="14">
        <v>76.686065673828125</v>
      </c>
      <c r="F110" s="14">
        <v>78.800025939941406</v>
      </c>
      <c r="G110" s="14">
        <v>79.578323364257813</v>
      </c>
      <c r="H110" s="5">
        <v>346</v>
      </c>
      <c r="I110" s="15" t="s">
        <v>3980</v>
      </c>
      <c r="J110" s="15">
        <v>5</v>
      </c>
      <c r="K110" s="3" t="s">
        <v>3884</v>
      </c>
      <c r="L110" s="3" t="s">
        <v>3910</v>
      </c>
      <c r="M110" s="3" t="s">
        <v>3919</v>
      </c>
      <c r="N110" s="3" t="s">
        <v>3923</v>
      </c>
      <c r="O110" s="17">
        <v>0.1823529452085495</v>
      </c>
      <c r="P110" s="32">
        <v>45.985818639999998</v>
      </c>
      <c r="Q110" s="32">
        <v>224.1176452636719</v>
      </c>
      <c r="R110" s="5">
        <v>172</v>
      </c>
      <c r="S110" s="5">
        <v>172</v>
      </c>
      <c r="T110" s="16">
        <v>1</v>
      </c>
      <c r="U110" s="17">
        <v>0.1823529452085495</v>
      </c>
      <c r="V110" s="32">
        <v>46.593076179999997</v>
      </c>
      <c r="W110" s="32">
        <v>224.1176452636719</v>
      </c>
      <c r="X110" s="17">
        <v>7.6470591127872467E-2</v>
      </c>
      <c r="Y110" s="32">
        <v>46.430069639999999</v>
      </c>
      <c r="Z110" s="32">
        <v>184.70588684082031</v>
      </c>
      <c r="AA110" s="5">
        <v>172</v>
      </c>
      <c r="AB110" s="5">
        <v>172</v>
      </c>
      <c r="AC110" s="16">
        <v>1</v>
      </c>
      <c r="AD110" s="17">
        <v>7.6470591127872467E-2</v>
      </c>
      <c r="AE110" s="32">
        <v>47.09358761</v>
      </c>
      <c r="AF110" s="32">
        <v>184.70588684082031</v>
      </c>
      <c r="AG110" s="16">
        <v>0.61</v>
      </c>
      <c r="AH110" s="16">
        <v>2.9000000000000001E-2</v>
      </c>
      <c r="AI110" s="16"/>
      <c r="AJ110" s="16">
        <v>0.309</v>
      </c>
      <c r="AK110" s="16">
        <v>5.1999999999999998E-2</v>
      </c>
      <c r="AL110" s="16">
        <v>0</v>
      </c>
      <c r="AM110" s="16"/>
      <c r="AN110" s="16">
        <v>0.113</v>
      </c>
      <c r="AO110" s="16">
        <v>0.71400000000000008</v>
      </c>
      <c r="AP110" s="5">
        <v>1</v>
      </c>
      <c r="AQ110" s="31">
        <v>6849.16015625</v>
      </c>
      <c r="AR110" s="31">
        <v>9181.2000000000007</v>
      </c>
    </row>
    <row r="111" spans="1:44" x14ac:dyDescent="0.3">
      <c r="A111" s="4">
        <v>511534020</v>
      </c>
      <c r="B111" s="3" t="s">
        <v>267</v>
      </c>
      <c r="C111" s="3" t="s">
        <v>1363</v>
      </c>
      <c r="D111" s="14">
        <v>80.359619140625</v>
      </c>
      <c r="E111" s="14">
        <v>79.534080505371094</v>
      </c>
      <c r="F111" s="14">
        <v>87.645919799804688</v>
      </c>
      <c r="G111" s="14">
        <v>88.423851013183594</v>
      </c>
      <c r="H111" s="5">
        <v>77</v>
      </c>
      <c r="I111" s="15" t="s">
        <v>3980</v>
      </c>
      <c r="J111" s="15">
        <v>6</v>
      </c>
      <c r="K111" s="3" t="s">
        <v>3893</v>
      </c>
      <c r="L111" s="3" t="s">
        <v>3908</v>
      </c>
      <c r="M111" s="3" t="s">
        <v>3919</v>
      </c>
      <c r="N111" s="3" t="s">
        <v>3923</v>
      </c>
      <c r="O111" s="17">
        <v>0.23913043737411499</v>
      </c>
      <c r="P111" s="32">
        <v>48.163415039999997</v>
      </c>
      <c r="Q111" s="32"/>
      <c r="R111" s="5">
        <v>70</v>
      </c>
      <c r="S111" s="5">
        <v>44</v>
      </c>
      <c r="T111" s="16">
        <v>0.62857145071029663</v>
      </c>
      <c r="U111" s="17">
        <v>0.1071428582072258</v>
      </c>
      <c r="V111" s="32">
        <v>47.78047471</v>
      </c>
      <c r="W111" s="32"/>
      <c r="X111" s="17">
        <v>0.1304347813129425</v>
      </c>
      <c r="Y111" s="32">
        <v>51.75790327</v>
      </c>
      <c r="Z111" s="32"/>
      <c r="AA111" s="5">
        <v>70</v>
      </c>
      <c r="AB111" s="5">
        <v>44</v>
      </c>
      <c r="AC111" s="16">
        <v>0.62857145071029663</v>
      </c>
      <c r="AD111" s="17">
        <v>0.1428571492433548</v>
      </c>
      <c r="AE111" s="32">
        <v>52.074855829999997</v>
      </c>
      <c r="AF111" s="32"/>
      <c r="AG111" s="16"/>
      <c r="AH111" s="16"/>
      <c r="AI111" s="16"/>
      <c r="AJ111" s="16">
        <v>0.92200000000000004</v>
      </c>
      <c r="AK111" s="16">
        <v>6.5000000000000002E-2</v>
      </c>
      <c r="AL111" s="16">
        <v>1.30000002682209E-2</v>
      </c>
      <c r="AM111" s="16"/>
      <c r="AN111" s="16">
        <v>0.19500000000000001</v>
      </c>
      <c r="AO111" s="16">
        <v>0.57699999999999996</v>
      </c>
      <c r="AP111" s="5">
        <v>0</v>
      </c>
      <c r="AQ111" s="31">
        <v>9732.740234375</v>
      </c>
      <c r="AR111" s="31">
        <v>11517.68</v>
      </c>
    </row>
    <row r="112" spans="1:44" x14ac:dyDescent="0.3">
      <c r="A112" s="4">
        <v>591174020</v>
      </c>
      <c r="B112" s="3" t="s">
        <v>302</v>
      </c>
      <c r="C112" s="3" t="s">
        <v>1433</v>
      </c>
      <c r="D112" s="14">
        <v>85.899497985839844</v>
      </c>
      <c r="E112" s="14">
        <v>84.290397644042969</v>
      </c>
      <c r="F112" s="14">
        <v>92.4627685546875</v>
      </c>
      <c r="G112" s="14">
        <v>89.28057861328125</v>
      </c>
      <c r="H112" s="5">
        <v>232</v>
      </c>
      <c r="I112" s="15">
        <v>4</v>
      </c>
      <c r="J112" s="15">
        <v>5</v>
      </c>
      <c r="K112" s="3" t="s">
        <v>3877</v>
      </c>
      <c r="L112" s="3" t="s">
        <v>3912</v>
      </c>
      <c r="M112" s="3" t="s">
        <v>3917</v>
      </c>
      <c r="N112" s="3" t="s">
        <v>3923</v>
      </c>
      <c r="O112" s="17">
        <v>0.65909093618392944</v>
      </c>
      <c r="P112" s="32">
        <v>50.477892730000001</v>
      </c>
      <c r="Q112" s="32"/>
      <c r="R112" s="5">
        <v>353</v>
      </c>
      <c r="S112" s="5">
        <v>191</v>
      </c>
      <c r="T112" s="16">
        <v>0.54107648134231567</v>
      </c>
      <c r="U112" s="17">
        <v>0.27777779102325439</v>
      </c>
      <c r="V112" s="32">
        <v>49.763485660000001</v>
      </c>
      <c r="W112" s="32"/>
      <c r="X112" s="17">
        <v>0.71363633871078491</v>
      </c>
      <c r="Y112" s="32">
        <v>54.659064770000001</v>
      </c>
      <c r="Z112" s="32">
        <v>394.09091186523438</v>
      </c>
      <c r="AA112" s="5">
        <v>353</v>
      </c>
      <c r="AB112" s="5">
        <v>191</v>
      </c>
      <c r="AC112" s="16">
        <v>0.54107648134231567</v>
      </c>
      <c r="AD112" s="17">
        <v>0.6388888955116272</v>
      </c>
      <c r="AE112" s="32">
        <v>52.5573172</v>
      </c>
      <c r="AF112" s="32">
        <v>359.25924682617188</v>
      </c>
      <c r="AG112" s="16">
        <v>2.5999999999999999E-2</v>
      </c>
      <c r="AH112" s="16">
        <v>3.4000000000000002E-2</v>
      </c>
      <c r="AI112" s="16"/>
      <c r="AJ112" s="16">
        <v>0.871</v>
      </c>
      <c r="AK112" s="16">
        <v>5.6000000000000001E-2</v>
      </c>
      <c r="AL112" s="16">
        <v>1.30000002682209E-2</v>
      </c>
      <c r="AM112" s="16"/>
      <c r="AN112" s="16">
        <v>0.155</v>
      </c>
      <c r="AO112" s="16">
        <v>0.41</v>
      </c>
      <c r="AP112" s="5">
        <v>0</v>
      </c>
      <c r="AQ112" s="31">
        <v>7330.2900390625</v>
      </c>
      <c r="AR112" s="31">
        <v>8280.75</v>
      </c>
    </row>
    <row r="113" spans="1:44" x14ac:dyDescent="0.3">
      <c r="A113" s="4">
        <v>489286905</v>
      </c>
      <c r="B113" s="3" t="s">
        <v>245</v>
      </c>
      <c r="C113" s="3" t="s">
        <v>1287</v>
      </c>
      <c r="D113" s="14">
        <v>93.367759704589844</v>
      </c>
      <c r="E113" s="14">
        <v>90.226509094238281</v>
      </c>
      <c r="F113" s="14">
        <v>87.996536254882813</v>
      </c>
      <c r="G113" s="14">
        <v>82.841690063476563</v>
      </c>
      <c r="H113" s="5">
        <v>455</v>
      </c>
      <c r="I113" s="15" t="s">
        <v>3980</v>
      </c>
      <c r="J113" s="15">
        <v>5</v>
      </c>
      <c r="K113" s="3" t="s">
        <v>3879</v>
      </c>
      <c r="L113" s="3" t="s">
        <v>3914</v>
      </c>
      <c r="M113" s="3" t="s">
        <v>3918</v>
      </c>
      <c r="N113" s="3" t="s">
        <v>3924</v>
      </c>
      <c r="O113" s="17">
        <v>0.3055555522441864</v>
      </c>
      <c r="P113" s="32">
        <v>53.598023519999998</v>
      </c>
      <c r="Q113" s="32">
        <v>272.22222900390631</v>
      </c>
      <c r="R113" s="5">
        <v>53</v>
      </c>
      <c r="S113" s="5">
        <v>32</v>
      </c>
      <c r="T113" s="16">
        <v>0.60377359390258789</v>
      </c>
      <c r="U113" s="17">
        <v>0.17499999701976779</v>
      </c>
      <c r="V113" s="32">
        <v>52.238375670000003</v>
      </c>
      <c r="W113" s="32">
        <v>221.66667175292969</v>
      </c>
      <c r="X113" s="17">
        <v>0.19767442345619199</v>
      </c>
      <c r="Y113" s="32">
        <v>51.969078629999998</v>
      </c>
      <c r="Z113" s="32">
        <v>213.37208557128909</v>
      </c>
      <c r="AA113" s="5">
        <v>50</v>
      </c>
      <c r="AB113" s="5">
        <v>29</v>
      </c>
      <c r="AC113" s="16">
        <v>0.60377359390258789</v>
      </c>
      <c r="AD113" s="17">
        <v>6.25E-2</v>
      </c>
      <c r="AE113" s="32">
        <v>48.931318529999999</v>
      </c>
      <c r="AF113" s="32"/>
      <c r="AG113" s="16">
        <v>0.40699999999999997</v>
      </c>
      <c r="AH113" s="16">
        <v>0.112</v>
      </c>
      <c r="AI113" s="16"/>
      <c r="AJ113" s="16">
        <v>0.35799999999999998</v>
      </c>
      <c r="AK113" s="16">
        <v>0.11</v>
      </c>
      <c r="AL113" s="16">
        <v>1.30000002682209E-2</v>
      </c>
      <c r="AM113" s="16">
        <v>3.6999999999999998E-2</v>
      </c>
      <c r="AN113" s="16">
        <v>0.123</v>
      </c>
      <c r="AO113" s="16">
        <v>0.53600000000000003</v>
      </c>
      <c r="AP113" s="5">
        <v>0</v>
      </c>
      <c r="AQ113" s="31">
        <v>9478.599609375</v>
      </c>
      <c r="AR113" s="31">
        <v>11259.46</v>
      </c>
    </row>
    <row r="114" spans="1:44" x14ac:dyDescent="0.3">
      <c r="A114" s="4">
        <v>231014040</v>
      </c>
      <c r="B114" s="3" t="s">
        <v>102</v>
      </c>
      <c r="C114" s="3" t="s">
        <v>820</v>
      </c>
      <c r="D114" s="14">
        <v>88.399505615234375</v>
      </c>
      <c r="E114" s="14">
        <v>87.017913818359375</v>
      </c>
      <c r="F114" s="14">
        <v>93.563194274902344</v>
      </c>
      <c r="G114" s="14">
        <v>92.660087585449219</v>
      </c>
      <c r="H114" s="5">
        <v>374</v>
      </c>
      <c r="I114" s="15" t="s">
        <v>3981</v>
      </c>
      <c r="J114" s="15">
        <v>5</v>
      </c>
      <c r="K114" s="3" t="s">
        <v>3899</v>
      </c>
      <c r="L114" s="3" t="s">
        <v>3911</v>
      </c>
      <c r="M114" s="3" t="s">
        <v>3917</v>
      </c>
      <c r="N114" s="3" t="s">
        <v>3921</v>
      </c>
      <c r="O114" s="17">
        <v>0.27868852019309998</v>
      </c>
      <c r="P114" s="32">
        <v>51.52236044</v>
      </c>
      <c r="Q114" s="32">
        <v>287.43170166015631</v>
      </c>
      <c r="R114" s="5">
        <v>182</v>
      </c>
      <c r="S114" s="5">
        <v>96</v>
      </c>
      <c r="T114" s="16">
        <v>0.52747255563735962</v>
      </c>
      <c r="U114" s="17">
        <v>0.18867924809455869</v>
      </c>
      <c r="V114" s="32">
        <v>50.90064452</v>
      </c>
      <c r="W114" s="32"/>
      <c r="X114" s="17">
        <v>0.32786884903907781</v>
      </c>
      <c r="Y114" s="32">
        <v>55.321845920000001</v>
      </c>
      <c r="Z114" s="32">
        <v>277.59564208984381</v>
      </c>
      <c r="AA114" s="5">
        <v>182</v>
      </c>
      <c r="AB114" s="5">
        <v>96</v>
      </c>
      <c r="AC114" s="16">
        <v>0.52747255563735962</v>
      </c>
      <c r="AD114" s="17">
        <v>0.20754717290401459</v>
      </c>
      <c r="AE114" s="32">
        <v>54.460450610000002</v>
      </c>
      <c r="AF114" s="32">
        <v>234.90565490722659</v>
      </c>
      <c r="AG114" s="16"/>
      <c r="AH114" s="16"/>
      <c r="AI114" s="16"/>
      <c r="AJ114" s="16">
        <v>0.96799999999999997</v>
      </c>
      <c r="AK114" s="16">
        <v>1.6E-2</v>
      </c>
      <c r="AL114" s="16">
        <v>1.6000000759959221E-2</v>
      </c>
      <c r="AM114" s="16"/>
      <c r="AN114" s="16">
        <v>0.20100000000000001</v>
      </c>
      <c r="AO114" s="16">
        <v>0.53200000000000003</v>
      </c>
      <c r="AP114" s="5">
        <v>0</v>
      </c>
      <c r="AQ114" s="31">
        <v>8531.6298828125</v>
      </c>
      <c r="AR114" s="31">
        <v>8995.81</v>
      </c>
    </row>
    <row r="115" spans="1:44" x14ac:dyDescent="0.3">
      <c r="A115" s="4">
        <v>231014060</v>
      </c>
      <c r="B115" s="3" t="s">
        <v>102</v>
      </c>
      <c r="C115" s="3" t="s">
        <v>821</v>
      </c>
      <c r="D115" s="14">
        <v>82.573066711425781</v>
      </c>
      <c r="E115" s="14">
        <v>79.85601806640625</v>
      </c>
      <c r="F115" s="14">
        <v>88.913040161132813</v>
      </c>
      <c r="G115" s="14">
        <v>83.602485656738281</v>
      </c>
      <c r="H115" s="5">
        <v>92</v>
      </c>
      <c r="I115" s="15" t="s">
        <v>3981</v>
      </c>
      <c r="J115" s="15">
        <v>5</v>
      </c>
      <c r="K115" s="3" t="s">
        <v>3899</v>
      </c>
      <c r="L115" s="3" t="s">
        <v>3911</v>
      </c>
      <c r="M115" s="3" t="s">
        <v>3917</v>
      </c>
      <c r="N115" s="3" t="s">
        <v>3921</v>
      </c>
      <c r="O115" s="17">
        <v>0.30232557654380798</v>
      </c>
      <c r="P115" s="32">
        <v>49.088158999999997</v>
      </c>
      <c r="Q115" s="32"/>
      <c r="R115" s="5">
        <v>39</v>
      </c>
      <c r="S115" s="5">
        <v>19</v>
      </c>
      <c r="T115" s="16">
        <v>0.48717948794364929</v>
      </c>
      <c r="U115" s="17">
        <v>0</v>
      </c>
      <c r="V115" s="32">
        <v>47.914699050000003</v>
      </c>
      <c r="W115" s="32"/>
      <c r="X115" s="17">
        <v>0.55813956260681152</v>
      </c>
      <c r="Y115" s="32">
        <v>52.521083840000003</v>
      </c>
      <c r="Z115" s="32">
        <v>351.16278076171881</v>
      </c>
      <c r="AA115" s="5">
        <v>39</v>
      </c>
      <c r="AB115" s="5">
        <v>19</v>
      </c>
      <c r="AC115" s="16">
        <v>0.48717948794364929</v>
      </c>
      <c r="AD115" s="17">
        <v>0</v>
      </c>
      <c r="AE115" s="32">
        <v>49.359753910000002</v>
      </c>
      <c r="AF115" s="32"/>
      <c r="AG115" s="16"/>
      <c r="AH115" s="16"/>
      <c r="AI115" s="16"/>
      <c r="AJ115" s="16">
        <v>0.96699999999999997</v>
      </c>
      <c r="AK115" s="16"/>
      <c r="AL115" s="16">
        <v>3.2999999821186073E-2</v>
      </c>
      <c r="AM115" s="16"/>
      <c r="AN115" s="16">
        <v>0.16300000000000001</v>
      </c>
      <c r="AO115" s="16">
        <v>0.42699999999999999</v>
      </c>
      <c r="AP115" s="5">
        <v>0</v>
      </c>
      <c r="AQ115" s="31">
        <v>8098.0400390625</v>
      </c>
      <c r="AR115" s="31">
        <v>8391.15</v>
      </c>
    </row>
    <row r="116" spans="1:44" x14ac:dyDescent="0.3">
      <c r="A116" s="4">
        <v>350974020</v>
      </c>
      <c r="B116" s="3" t="s">
        <v>150</v>
      </c>
      <c r="C116" s="3" t="s">
        <v>960</v>
      </c>
      <c r="D116" s="14">
        <v>79.968223571777344</v>
      </c>
      <c r="E116" s="14">
        <v>81.2896728515625</v>
      </c>
      <c r="F116" s="14">
        <v>83.758628845214844</v>
      </c>
      <c r="G116" s="14">
        <v>85.452430725097656</v>
      </c>
      <c r="H116" s="5">
        <v>171</v>
      </c>
      <c r="I116" s="15" t="s">
        <v>3980</v>
      </c>
      <c r="J116" s="15">
        <v>6</v>
      </c>
      <c r="K116" s="3" t="s">
        <v>3800</v>
      </c>
      <c r="L116" s="3" t="s">
        <v>3910</v>
      </c>
      <c r="M116" s="3" t="s">
        <v>3916</v>
      </c>
      <c r="N116" s="3" t="s">
        <v>3921</v>
      </c>
      <c r="O116" s="17">
        <v>0.10999999940395359</v>
      </c>
      <c r="P116" s="32">
        <v>47.999896270000001</v>
      </c>
      <c r="Q116" s="32"/>
      <c r="R116" s="5">
        <v>90</v>
      </c>
      <c r="S116" s="5">
        <v>90</v>
      </c>
      <c r="T116" s="16">
        <v>1</v>
      </c>
      <c r="U116" s="17">
        <v>0.10999999940395359</v>
      </c>
      <c r="V116" s="32">
        <v>48.512418840000002</v>
      </c>
      <c r="W116" s="32"/>
      <c r="X116" s="17">
        <v>2.999999932944775E-2</v>
      </c>
      <c r="Y116" s="32">
        <v>49.416611549999999</v>
      </c>
      <c r="Z116" s="32"/>
      <c r="AA116" s="5">
        <v>90</v>
      </c>
      <c r="AB116" s="5">
        <v>90</v>
      </c>
      <c r="AC116" s="16">
        <v>1</v>
      </c>
      <c r="AD116" s="17">
        <v>2.999999932944775E-2</v>
      </c>
      <c r="AE116" s="32">
        <v>50.401532500000002</v>
      </c>
      <c r="AF116" s="32"/>
      <c r="AG116" s="16">
        <v>0.105</v>
      </c>
      <c r="AH116" s="16">
        <v>0.21099999999999999</v>
      </c>
      <c r="AI116" s="16"/>
      <c r="AJ116" s="16">
        <v>0.64300000000000002</v>
      </c>
      <c r="AK116" s="16">
        <v>4.1000000000000002E-2</v>
      </c>
      <c r="AL116" s="16">
        <v>0</v>
      </c>
      <c r="AM116" s="16">
        <v>7.5999999999999998E-2</v>
      </c>
      <c r="AN116" s="16">
        <v>0.17</v>
      </c>
      <c r="AO116" s="16">
        <v>0.71510000000000007</v>
      </c>
      <c r="AP116" s="5">
        <v>1</v>
      </c>
      <c r="AQ116" s="31">
        <v>7943.5498046875</v>
      </c>
      <c r="AR116" s="31">
        <v>9843.06</v>
      </c>
    </row>
    <row r="117" spans="1:44" x14ac:dyDescent="0.3">
      <c r="A117" s="4">
        <v>961024020</v>
      </c>
      <c r="B117" s="3" t="s">
        <v>453</v>
      </c>
      <c r="C117" s="3" t="s">
        <v>1879</v>
      </c>
      <c r="D117" s="14">
        <v>83.518508911132813</v>
      </c>
      <c r="E117" s="14">
        <v>80.627174377441406</v>
      </c>
      <c r="F117" s="14">
        <v>81.856147766113281</v>
      </c>
      <c r="G117" s="14">
        <v>78.445930480957031</v>
      </c>
      <c r="H117" s="5">
        <v>324</v>
      </c>
      <c r="I117" s="15" t="s">
        <v>3981</v>
      </c>
      <c r="J117" s="15">
        <v>5</v>
      </c>
      <c r="K117" s="3" t="s">
        <v>3882</v>
      </c>
      <c r="L117" s="3" t="s">
        <v>3915</v>
      </c>
      <c r="M117" s="3" t="s">
        <v>3918</v>
      </c>
      <c r="N117" s="3" t="s">
        <v>3922</v>
      </c>
      <c r="O117" s="17">
        <v>0.73053890466690063</v>
      </c>
      <c r="P117" s="32">
        <v>49.483153450000003</v>
      </c>
      <c r="Q117" s="32">
        <v>404.7904052734375</v>
      </c>
      <c r="R117" s="5">
        <v>158</v>
      </c>
      <c r="S117" s="5">
        <v>50</v>
      </c>
      <c r="T117" s="16">
        <v>0.31645569205284119</v>
      </c>
      <c r="U117" s="17">
        <v>0.41818180680274958</v>
      </c>
      <c r="V117" s="32">
        <v>48.236209870000003</v>
      </c>
      <c r="W117" s="32">
        <v>325.45455932617188</v>
      </c>
      <c r="X117" s="17">
        <v>0.59281438589096069</v>
      </c>
      <c r="Y117" s="32">
        <v>48.270754320000002</v>
      </c>
      <c r="Z117" s="32">
        <v>367.06585693359381</v>
      </c>
      <c r="AA117" s="5">
        <v>159</v>
      </c>
      <c r="AB117" s="5">
        <v>51</v>
      </c>
      <c r="AC117" s="16">
        <v>0.31645569205284119</v>
      </c>
      <c r="AD117" s="17">
        <v>0.30909091234207148</v>
      </c>
      <c r="AE117" s="32">
        <v>46.455892380000002</v>
      </c>
      <c r="AF117" s="32">
        <v>292.72726440429688</v>
      </c>
      <c r="AG117" s="16">
        <v>0.154</v>
      </c>
      <c r="AH117" s="16">
        <v>5.1999999999999998E-2</v>
      </c>
      <c r="AI117" s="16">
        <v>8.3000000000000004E-2</v>
      </c>
      <c r="AJ117" s="16">
        <v>0.63300000000000001</v>
      </c>
      <c r="AK117" s="16">
        <v>7.3999999999999996E-2</v>
      </c>
      <c r="AL117" s="16">
        <v>3.0000000260770321E-3</v>
      </c>
      <c r="AM117" s="16">
        <v>5.6000000000000001E-2</v>
      </c>
      <c r="AN117" s="16">
        <v>0.105</v>
      </c>
      <c r="AO117" s="16">
        <v>9.2999999999999999E-2</v>
      </c>
      <c r="AP117" s="5">
        <v>0</v>
      </c>
      <c r="AQ117" s="31">
        <v>17934.380859375</v>
      </c>
      <c r="AR117" s="31">
        <v>18922.23</v>
      </c>
    </row>
    <row r="118" spans="1:44" x14ac:dyDescent="0.3">
      <c r="A118" s="4">
        <v>961024040</v>
      </c>
      <c r="B118" s="3" t="s">
        <v>453</v>
      </c>
      <c r="C118" s="3" t="s">
        <v>1880</v>
      </c>
      <c r="D118" s="14">
        <v>86.600830078125</v>
      </c>
      <c r="E118" s="14">
        <v>88.024124145507813</v>
      </c>
      <c r="F118" s="14">
        <v>87.459739685058594</v>
      </c>
      <c r="G118" s="14">
        <v>85.853111267089844</v>
      </c>
      <c r="H118" s="5">
        <v>323</v>
      </c>
      <c r="I118" s="15" t="s">
        <v>3981</v>
      </c>
      <c r="J118" s="15">
        <v>5</v>
      </c>
      <c r="K118" s="3" t="s">
        <v>3882</v>
      </c>
      <c r="L118" s="3" t="s">
        <v>3915</v>
      </c>
      <c r="M118" s="3" t="s">
        <v>3918</v>
      </c>
      <c r="N118" s="3" t="s">
        <v>3922</v>
      </c>
      <c r="O118" s="17">
        <v>0.64705884456634521</v>
      </c>
      <c r="P118" s="32">
        <v>50.770899180000001</v>
      </c>
      <c r="Q118" s="32">
        <v>397.058837890625</v>
      </c>
      <c r="R118" s="5">
        <v>168</v>
      </c>
      <c r="S118" s="5">
        <v>63</v>
      </c>
      <c r="T118" s="16">
        <v>0.375</v>
      </c>
      <c r="U118" s="17">
        <v>0.3958333432674408</v>
      </c>
      <c r="V118" s="32">
        <v>51.320155210000003</v>
      </c>
      <c r="W118" s="32">
        <v>331.25</v>
      </c>
      <c r="X118" s="17">
        <v>0.64117646217346191</v>
      </c>
      <c r="Y118" s="32">
        <v>51.64576915</v>
      </c>
      <c r="Z118" s="32">
        <v>367.058837890625</v>
      </c>
      <c r="AA118" s="5">
        <v>170</v>
      </c>
      <c r="AB118" s="5">
        <v>65</v>
      </c>
      <c r="AC118" s="16">
        <v>0.375</v>
      </c>
      <c r="AD118" s="17">
        <v>0.4166666567325592</v>
      </c>
      <c r="AE118" s="32">
        <v>50.627173020000001</v>
      </c>
      <c r="AF118" s="32">
        <v>287.5</v>
      </c>
      <c r="AG118" s="16">
        <v>9.6000000000000002E-2</v>
      </c>
      <c r="AH118" s="16">
        <v>0.04</v>
      </c>
      <c r="AI118" s="16">
        <v>0.183</v>
      </c>
      <c r="AJ118" s="16">
        <v>0.55400000000000005</v>
      </c>
      <c r="AK118" s="16">
        <v>0.127</v>
      </c>
      <c r="AL118" s="16">
        <v>0</v>
      </c>
      <c r="AM118" s="16">
        <v>5.2999999999999999E-2</v>
      </c>
      <c r="AN118" s="16">
        <v>0.105</v>
      </c>
      <c r="AO118" s="16">
        <v>5.1999999999999998E-2</v>
      </c>
      <c r="AP118" s="5">
        <v>0</v>
      </c>
      <c r="AQ118" s="31">
        <v>19131.740234375</v>
      </c>
      <c r="AR118" s="31">
        <v>19929.259999999998</v>
      </c>
    </row>
    <row r="119" spans="1:44" x14ac:dyDescent="0.3">
      <c r="A119" s="4">
        <v>961025000</v>
      </c>
      <c r="B119" s="3" t="s">
        <v>453</v>
      </c>
      <c r="C119" s="3" t="s">
        <v>1881</v>
      </c>
      <c r="D119" s="14">
        <v>84.061454772949219</v>
      </c>
      <c r="E119" s="14">
        <v>84.277549743652344</v>
      </c>
      <c r="F119" s="14">
        <v>84.747634887695313</v>
      </c>
      <c r="G119" s="14">
        <v>78.837547302246094</v>
      </c>
      <c r="H119" s="5">
        <v>333</v>
      </c>
      <c r="I119" s="15" t="s">
        <v>3981</v>
      </c>
      <c r="J119" s="15">
        <v>5</v>
      </c>
      <c r="K119" s="3" t="s">
        <v>3882</v>
      </c>
      <c r="L119" s="3" t="s">
        <v>3915</v>
      </c>
      <c r="M119" s="3" t="s">
        <v>3918</v>
      </c>
      <c r="N119" s="3" t="s">
        <v>3922</v>
      </c>
      <c r="O119" s="17">
        <v>0.73964494466781616</v>
      </c>
      <c r="P119" s="32">
        <v>49.709987630000001</v>
      </c>
      <c r="Q119" s="32">
        <v>405.325439453125</v>
      </c>
      <c r="R119" s="5">
        <v>168</v>
      </c>
      <c r="S119" s="5">
        <v>43</v>
      </c>
      <c r="T119" s="16">
        <v>0.255952388048172</v>
      </c>
      <c r="U119" s="17">
        <v>0.54098361730575562</v>
      </c>
      <c r="V119" s="32">
        <v>49.758128620000001</v>
      </c>
      <c r="W119" s="32">
        <v>345.90164184570313</v>
      </c>
      <c r="X119" s="17">
        <v>0.65088754892349243</v>
      </c>
      <c r="Y119" s="32">
        <v>50.0122809</v>
      </c>
      <c r="Z119" s="32">
        <v>371.59762573242188</v>
      </c>
      <c r="AA119" s="5">
        <v>168</v>
      </c>
      <c r="AB119" s="5">
        <v>43</v>
      </c>
      <c r="AC119" s="16">
        <v>0.255952388048172</v>
      </c>
      <c r="AD119" s="17">
        <v>0.47540983557701111</v>
      </c>
      <c r="AE119" s="32">
        <v>46.676429880000001</v>
      </c>
      <c r="AF119" s="32">
        <v>303.2786865234375</v>
      </c>
      <c r="AG119" s="16">
        <v>0.14099999999999999</v>
      </c>
      <c r="AH119" s="16">
        <v>2.1000000000000001E-2</v>
      </c>
      <c r="AI119" s="16">
        <v>0.13500000000000001</v>
      </c>
      <c r="AJ119" s="16">
        <v>0.66400000000000003</v>
      </c>
      <c r="AK119" s="16">
        <v>3.9E-2</v>
      </c>
      <c r="AL119" s="16">
        <v>0</v>
      </c>
      <c r="AM119" s="16">
        <v>3.3000000000000002E-2</v>
      </c>
      <c r="AN119" s="16">
        <v>0.10199999999999999</v>
      </c>
      <c r="AO119" s="16">
        <v>6.4000000000000001E-2</v>
      </c>
      <c r="AP119" s="5">
        <v>0</v>
      </c>
      <c r="AQ119" s="31">
        <v>18891.4609375</v>
      </c>
      <c r="AR119" s="31">
        <v>19666.740000000002</v>
      </c>
    </row>
    <row r="120" spans="1:44" x14ac:dyDescent="0.3">
      <c r="A120" s="4">
        <v>1110874040</v>
      </c>
      <c r="B120" s="3" t="s">
        <v>524</v>
      </c>
      <c r="C120" s="3" t="s">
        <v>2037</v>
      </c>
      <c r="D120" s="14">
        <v>86.1209716796875</v>
      </c>
      <c r="E120" s="14">
        <v>87.425125122070313</v>
      </c>
      <c r="F120" s="14">
        <v>87.553108215332031</v>
      </c>
      <c r="G120" s="14">
        <v>88.10986328125</v>
      </c>
      <c r="H120" s="5">
        <v>335</v>
      </c>
      <c r="I120" s="15" t="s">
        <v>3980</v>
      </c>
      <c r="J120" s="15">
        <v>4</v>
      </c>
      <c r="K120" s="3" t="s">
        <v>3902</v>
      </c>
      <c r="L120" s="3" t="s">
        <v>3910</v>
      </c>
      <c r="M120" s="3" t="s">
        <v>3917</v>
      </c>
      <c r="N120" s="3" t="s">
        <v>3921</v>
      </c>
      <c r="O120" s="17">
        <v>0.35433071851730352</v>
      </c>
      <c r="P120" s="32">
        <v>50.570422999999998</v>
      </c>
      <c r="Q120" s="32">
        <v>306.29922485351563</v>
      </c>
      <c r="R120" s="5">
        <v>70</v>
      </c>
      <c r="S120" s="5">
        <v>58</v>
      </c>
      <c r="T120" s="16">
        <v>0.82857143878936768</v>
      </c>
      <c r="U120" s="17">
        <v>0.28723403811454767</v>
      </c>
      <c r="V120" s="32">
        <v>51.070420470000002</v>
      </c>
      <c r="W120" s="32">
        <v>289.3616943359375</v>
      </c>
      <c r="X120" s="17">
        <v>0.4566929042339325</v>
      </c>
      <c r="Y120" s="32">
        <v>51.702003679999997</v>
      </c>
      <c r="Z120" s="32">
        <v>308.66140747070313</v>
      </c>
      <c r="AA120" s="5">
        <v>70</v>
      </c>
      <c r="AB120" s="5">
        <v>58</v>
      </c>
      <c r="AC120" s="16">
        <v>0.82857143878936768</v>
      </c>
      <c r="AD120" s="17">
        <v>0.39361703395843511</v>
      </c>
      <c r="AE120" s="32">
        <v>51.898040450000003</v>
      </c>
      <c r="AF120" s="32">
        <v>285.10638427734381</v>
      </c>
      <c r="AG120" s="16"/>
      <c r="AH120" s="16">
        <v>2.1000000000000001E-2</v>
      </c>
      <c r="AI120" s="16"/>
      <c r="AJ120" s="16">
        <v>0.94000000000000006</v>
      </c>
      <c r="AK120" s="16">
        <v>0.03</v>
      </c>
      <c r="AL120" s="16">
        <v>8.999999612569809E-3</v>
      </c>
      <c r="AM120" s="16"/>
      <c r="AN120" s="16">
        <v>0.25700000000000001</v>
      </c>
      <c r="AO120" s="16">
        <v>0.70699999999999996</v>
      </c>
      <c r="AP120" s="5">
        <v>0</v>
      </c>
      <c r="AQ120" s="31">
        <v>8933.5400390625</v>
      </c>
      <c r="AR120" s="31">
        <v>10557.64</v>
      </c>
    </row>
    <row r="121" spans="1:44" x14ac:dyDescent="0.3">
      <c r="A121" s="4">
        <v>150034020</v>
      </c>
      <c r="B121" s="3" t="s">
        <v>65</v>
      </c>
      <c r="C121" s="3" t="s">
        <v>724</v>
      </c>
      <c r="D121" s="14">
        <v>84.488273620605469</v>
      </c>
      <c r="E121" s="14">
        <v>86.530853271484375</v>
      </c>
      <c r="F121" s="14">
        <v>89.148178100585938</v>
      </c>
      <c r="G121" s="14">
        <v>86.232452392578125</v>
      </c>
      <c r="H121" s="5">
        <v>74</v>
      </c>
      <c r="I121" s="15" t="s">
        <v>3981</v>
      </c>
      <c r="J121" s="15">
        <v>6</v>
      </c>
      <c r="K121" s="3" t="s">
        <v>3843</v>
      </c>
      <c r="L121" s="3" t="s">
        <v>3909</v>
      </c>
      <c r="M121" s="3" t="s">
        <v>3917</v>
      </c>
      <c r="N121" s="3" t="s">
        <v>3921</v>
      </c>
      <c r="O121" s="17">
        <v>0.3684210479259491</v>
      </c>
      <c r="P121" s="32">
        <v>49.888304740000002</v>
      </c>
      <c r="Q121" s="32"/>
      <c r="R121" s="5">
        <v>58</v>
      </c>
      <c r="S121" s="5">
        <v>37</v>
      </c>
      <c r="T121" s="16">
        <v>0.63793104887008667</v>
      </c>
      <c r="U121" s="17">
        <v>0.37037035822868353</v>
      </c>
      <c r="V121" s="32">
        <v>50.697579339999997</v>
      </c>
      <c r="W121" s="32"/>
      <c r="X121" s="17">
        <v>0.26315790414810181</v>
      </c>
      <c r="Y121" s="32">
        <v>52.662707580000003</v>
      </c>
      <c r="Z121" s="32"/>
      <c r="AA121" s="5">
        <v>59</v>
      </c>
      <c r="AB121" s="5">
        <v>37</v>
      </c>
      <c r="AC121" s="16">
        <v>0.63793104887008667</v>
      </c>
      <c r="AD121" s="17">
        <v>0.18518517911434171</v>
      </c>
      <c r="AE121" s="32">
        <v>50.84079243</v>
      </c>
      <c r="AF121" s="32"/>
      <c r="AG121" s="16"/>
      <c r="AH121" s="16"/>
      <c r="AI121" s="16"/>
      <c r="AJ121" s="16">
        <v>0.90500000000000003</v>
      </c>
      <c r="AK121" s="16"/>
      <c r="AL121" s="16">
        <v>9.4999998807907104E-2</v>
      </c>
      <c r="AM121" s="16"/>
      <c r="AN121" s="16">
        <v>0.108</v>
      </c>
      <c r="AO121" s="16">
        <v>0.65300000000000002</v>
      </c>
      <c r="AP121" s="5">
        <v>0</v>
      </c>
      <c r="AQ121" s="31">
        <v>15285.9404296875</v>
      </c>
      <c r="AR121" s="31">
        <v>17317.07</v>
      </c>
    </row>
    <row r="122" spans="1:44" x14ac:dyDescent="0.3">
      <c r="A122" s="4">
        <v>421244080</v>
      </c>
      <c r="B122" s="3" t="s">
        <v>193</v>
      </c>
      <c r="C122" s="3" t="s">
        <v>1093</v>
      </c>
      <c r="D122" s="14">
        <v>79.577499389648438</v>
      </c>
      <c r="E122" s="14">
        <v>80.788597106933594</v>
      </c>
      <c r="F122" s="14">
        <v>86.484275817871094</v>
      </c>
      <c r="G122" s="14">
        <v>85.609687805175781</v>
      </c>
      <c r="H122" s="5">
        <v>353</v>
      </c>
      <c r="I122" s="15">
        <v>3</v>
      </c>
      <c r="J122" s="15">
        <v>5</v>
      </c>
      <c r="K122" s="3" t="s">
        <v>3839</v>
      </c>
      <c r="L122" s="3" t="s">
        <v>3908</v>
      </c>
      <c r="M122" s="3" t="s">
        <v>3917</v>
      </c>
      <c r="N122" s="3" t="s">
        <v>3921</v>
      </c>
      <c r="O122" s="17">
        <v>0.40247678756713873</v>
      </c>
      <c r="P122" s="32">
        <v>47.836658190000001</v>
      </c>
      <c r="Q122" s="32">
        <v>315.78945922851563</v>
      </c>
      <c r="R122" s="5">
        <v>353</v>
      </c>
      <c r="S122" s="5">
        <v>227</v>
      </c>
      <c r="T122" s="16">
        <v>0.64305949211120605</v>
      </c>
      <c r="U122" s="17">
        <v>0.29591837525367742</v>
      </c>
      <c r="V122" s="32">
        <v>48.303511450000002</v>
      </c>
      <c r="W122" s="32">
        <v>281.63265991210938</v>
      </c>
      <c r="X122" s="17">
        <v>0.39628481864929199</v>
      </c>
      <c r="Y122" s="32">
        <v>51.058251429999999</v>
      </c>
      <c r="Z122" s="32">
        <v>307.12075805664063</v>
      </c>
      <c r="AA122" s="5">
        <v>352</v>
      </c>
      <c r="AB122" s="5">
        <v>226</v>
      </c>
      <c r="AC122" s="16">
        <v>0.64305949211120605</v>
      </c>
      <c r="AD122" s="17">
        <v>0.30102041363716131</v>
      </c>
      <c r="AE122" s="32">
        <v>50.490088640000003</v>
      </c>
      <c r="AF122" s="32">
        <v>270.40817260742188</v>
      </c>
      <c r="AG122" s="16">
        <v>1.7000000000000001E-2</v>
      </c>
      <c r="AH122" s="16">
        <v>0.04</v>
      </c>
      <c r="AI122" s="16"/>
      <c r="AJ122" s="16">
        <v>0.90100000000000002</v>
      </c>
      <c r="AK122" s="16">
        <v>3.6999999999999998E-2</v>
      </c>
      <c r="AL122" s="16">
        <v>6.0000000521540642E-3</v>
      </c>
      <c r="AM122" s="16"/>
      <c r="AN122" s="16">
        <v>0.218</v>
      </c>
      <c r="AO122" s="16">
        <v>0.52400000000000002</v>
      </c>
      <c r="AP122" s="5">
        <v>0</v>
      </c>
      <c r="AQ122" s="31">
        <v>8463.830078125</v>
      </c>
      <c r="AR122" s="31">
        <v>9824</v>
      </c>
    </row>
    <row r="123" spans="1:44" x14ac:dyDescent="0.3">
      <c r="A123" s="4">
        <v>250034020</v>
      </c>
      <c r="B123" s="3" t="s">
        <v>111</v>
      </c>
      <c r="C123" s="3" t="s">
        <v>883</v>
      </c>
      <c r="D123" s="14">
        <v>84.36138916015625</v>
      </c>
      <c r="E123" s="14">
        <v>86.051284790039063</v>
      </c>
      <c r="F123" s="14">
        <v>77.582351684570313</v>
      </c>
      <c r="G123" s="14">
        <v>79.293952941894531</v>
      </c>
      <c r="H123" s="5">
        <v>300</v>
      </c>
      <c r="I123" s="15" t="s">
        <v>3980</v>
      </c>
      <c r="J123" s="15">
        <v>5</v>
      </c>
      <c r="K123" s="3" t="s">
        <v>193</v>
      </c>
      <c r="L123" s="3" t="s">
        <v>3912</v>
      </c>
      <c r="M123" s="3" t="s">
        <v>3917</v>
      </c>
      <c r="N123" s="3" t="s">
        <v>3921</v>
      </c>
      <c r="O123" s="17">
        <v>0.43609023094177252</v>
      </c>
      <c r="P123" s="32">
        <v>49.835294050000002</v>
      </c>
      <c r="Q123" s="32">
        <v>319.54885864257813</v>
      </c>
      <c r="R123" s="5">
        <v>134</v>
      </c>
      <c r="S123" s="5">
        <v>72</v>
      </c>
      <c r="T123" s="16">
        <v>0.53731346130371094</v>
      </c>
      <c r="U123" s="17">
        <v>0.28571429848670959</v>
      </c>
      <c r="V123" s="32">
        <v>50.497636409999998</v>
      </c>
      <c r="W123" s="32"/>
      <c r="X123" s="17">
        <v>0.26119402050971979</v>
      </c>
      <c r="Y123" s="32">
        <v>45.696670490000002</v>
      </c>
      <c r="Z123" s="32">
        <v>251.49253845214841</v>
      </c>
      <c r="AA123" s="5">
        <v>135</v>
      </c>
      <c r="AB123" s="5">
        <v>73</v>
      </c>
      <c r="AC123" s="16">
        <v>0.53731346130371094</v>
      </c>
      <c r="AD123" s="17">
        <v>0.1587301641702652</v>
      </c>
      <c r="AE123" s="32">
        <v>46.933449580000001</v>
      </c>
      <c r="AF123" s="32"/>
      <c r="AG123" s="16">
        <v>1.7000000000000001E-2</v>
      </c>
      <c r="AH123" s="16">
        <v>1.7000000000000001E-2</v>
      </c>
      <c r="AI123" s="16"/>
      <c r="AJ123" s="16">
        <v>0.84299999999999997</v>
      </c>
      <c r="AK123" s="16">
        <v>0.10299999999999999</v>
      </c>
      <c r="AL123" s="16">
        <v>1.9999999552965161E-2</v>
      </c>
      <c r="AM123" s="16"/>
      <c r="AN123" s="16">
        <v>0.14000000000000001</v>
      </c>
      <c r="AO123" s="16">
        <v>0.28499999999999998</v>
      </c>
      <c r="AP123" s="5">
        <v>0</v>
      </c>
      <c r="AQ123" s="31">
        <v>11400.6396484375</v>
      </c>
      <c r="AR123" s="31">
        <v>13204.39</v>
      </c>
    </row>
    <row r="124" spans="1:44" x14ac:dyDescent="0.3">
      <c r="A124" s="4">
        <v>81114020</v>
      </c>
      <c r="B124" s="3" t="s">
        <v>33</v>
      </c>
      <c r="C124" s="3" t="s">
        <v>614</v>
      </c>
      <c r="D124" s="14">
        <v>82.434211730957031</v>
      </c>
      <c r="E124" s="14">
        <v>82.830421447753906</v>
      </c>
      <c r="F124" s="14">
        <v>92.299430847167969</v>
      </c>
      <c r="G124" s="14">
        <v>90.382858276367188</v>
      </c>
      <c r="H124" s="5">
        <v>228</v>
      </c>
      <c r="I124" s="15" t="s">
        <v>3981</v>
      </c>
      <c r="J124" s="15">
        <v>4</v>
      </c>
      <c r="K124" s="3" t="s">
        <v>3803</v>
      </c>
      <c r="L124" s="3" t="s">
        <v>3908</v>
      </c>
      <c r="M124" s="3" t="s">
        <v>3916</v>
      </c>
      <c r="N124" s="3" t="s">
        <v>3921</v>
      </c>
      <c r="O124" s="17">
        <v>0.42105263471603388</v>
      </c>
      <c r="P124" s="32">
        <v>49.030150220000003</v>
      </c>
      <c r="Q124" s="32">
        <v>323.15789794921881</v>
      </c>
      <c r="R124" s="5">
        <v>40</v>
      </c>
      <c r="S124" s="5">
        <v>26</v>
      </c>
      <c r="T124" s="16">
        <v>0.64999997615814209</v>
      </c>
      <c r="U124" s="17">
        <v>0.3492063581943512</v>
      </c>
      <c r="V124" s="32">
        <v>49.154791070000002</v>
      </c>
      <c r="W124" s="32">
        <v>298.41268920898438</v>
      </c>
      <c r="X124" s="17">
        <v>0.37894737720489502</v>
      </c>
      <c r="Y124" s="32">
        <v>54.560691009999999</v>
      </c>
      <c r="Z124" s="32">
        <v>292.631591796875</v>
      </c>
      <c r="AA124" s="5">
        <v>40</v>
      </c>
      <c r="AB124" s="5">
        <v>26</v>
      </c>
      <c r="AC124" s="16">
        <v>0.64999997615814209</v>
      </c>
      <c r="AD124" s="17">
        <v>0.3174603283405304</v>
      </c>
      <c r="AE124" s="32">
        <v>53.178053319999997</v>
      </c>
      <c r="AF124" s="32">
        <v>266.66665649414063</v>
      </c>
      <c r="AG124" s="16"/>
      <c r="AH124" s="16">
        <v>4.3999999999999997E-2</v>
      </c>
      <c r="AI124" s="16"/>
      <c r="AJ124" s="16">
        <v>0.91700000000000004</v>
      </c>
      <c r="AK124" s="16">
        <v>3.9E-2</v>
      </c>
      <c r="AL124" s="16">
        <v>0</v>
      </c>
      <c r="AM124" s="16"/>
      <c r="AN124" s="16">
        <v>0.215</v>
      </c>
      <c r="AO124" s="16">
        <v>0.51300000000000001</v>
      </c>
      <c r="AP124" s="5">
        <v>0</v>
      </c>
      <c r="AQ124" s="31">
        <v>8491.759765625</v>
      </c>
      <c r="AR124" s="31">
        <v>10321.77</v>
      </c>
    </row>
    <row r="125" spans="1:44" x14ac:dyDescent="0.3">
      <c r="A125" s="4">
        <v>260014020</v>
      </c>
      <c r="B125" s="3" t="s">
        <v>112</v>
      </c>
      <c r="C125" s="3" t="s">
        <v>885</v>
      </c>
      <c r="D125" s="14">
        <v>80.7685546875</v>
      </c>
      <c r="E125" s="14">
        <v>79.242095947265625</v>
      </c>
      <c r="F125" s="14">
        <v>84.450454711914063</v>
      </c>
      <c r="G125" s="14">
        <v>82.614036560058594</v>
      </c>
      <c r="H125" s="5">
        <v>262</v>
      </c>
      <c r="I125" s="15" t="s">
        <v>3980</v>
      </c>
      <c r="J125" s="15">
        <v>5</v>
      </c>
      <c r="K125" s="3" t="s">
        <v>3857</v>
      </c>
      <c r="L125" s="3" t="s">
        <v>3909</v>
      </c>
      <c r="M125" s="3" t="s">
        <v>3916</v>
      </c>
      <c r="N125" s="3" t="s">
        <v>3921</v>
      </c>
      <c r="O125" s="17">
        <v>0.47517731785774231</v>
      </c>
      <c r="P125" s="32">
        <v>48.334262449999997</v>
      </c>
      <c r="Q125" s="32">
        <v>351.77304077148438</v>
      </c>
      <c r="R125" s="5">
        <v>123</v>
      </c>
      <c r="S125" s="5">
        <v>52</v>
      </c>
      <c r="T125" s="16">
        <v>0.42276424169540411</v>
      </c>
      <c r="U125" s="17">
        <v>0.30158731341362</v>
      </c>
      <c r="V125" s="32">
        <v>47.658740629999997</v>
      </c>
      <c r="W125" s="32">
        <v>306.34921264648438</v>
      </c>
      <c r="X125" s="17">
        <v>0.56737589836120605</v>
      </c>
      <c r="Y125" s="32">
        <v>49.83329208</v>
      </c>
      <c r="Z125" s="32">
        <v>353.90069580078131</v>
      </c>
      <c r="AA125" s="5">
        <v>123</v>
      </c>
      <c r="AB125" s="5">
        <v>52</v>
      </c>
      <c r="AC125" s="16">
        <v>0.42276424169540411</v>
      </c>
      <c r="AD125" s="17">
        <v>0.4285714328289032</v>
      </c>
      <c r="AE125" s="32">
        <v>48.803119029999998</v>
      </c>
      <c r="AF125" s="32">
        <v>300</v>
      </c>
      <c r="AG125" s="16">
        <v>2.3E-2</v>
      </c>
      <c r="AH125" s="16"/>
      <c r="AI125" s="16"/>
      <c r="AJ125" s="16">
        <v>0.95800000000000007</v>
      </c>
      <c r="AK125" s="16"/>
      <c r="AL125" s="16">
        <v>1.8999999389052391E-2</v>
      </c>
      <c r="AM125" s="16"/>
      <c r="AN125" s="16">
        <v>0.14899999999999999</v>
      </c>
      <c r="AO125" s="16">
        <v>0.36399999999999999</v>
      </c>
      <c r="AP125" s="5">
        <v>0</v>
      </c>
      <c r="AQ125" s="31">
        <v>7953.0400390625</v>
      </c>
      <c r="AR125" s="31">
        <v>8905.26</v>
      </c>
    </row>
    <row r="126" spans="1:44" x14ac:dyDescent="0.3">
      <c r="A126" s="4">
        <v>260054020</v>
      </c>
      <c r="B126" s="3" t="s">
        <v>114</v>
      </c>
      <c r="C126" s="3" t="s">
        <v>888</v>
      </c>
      <c r="D126" s="14">
        <v>84.486045837402344</v>
      </c>
      <c r="E126" s="14">
        <v>84.545005798339844</v>
      </c>
      <c r="F126" s="14">
        <v>88.90625</v>
      </c>
      <c r="G126" s="14">
        <v>85.880691528320313</v>
      </c>
      <c r="H126" s="5">
        <v>322</v>
      </c>
      <c r="I126" s="15" t="s">
        <v>3981</v>
      </c>
      <c r="J126" s="15">
        <v>6</v>
      </c>
      <c r="K126" s="3" t="s">
        <v>3857</v>
      </c>
      <c r="L126" s="3" t="s">
        <v>3909</v>
      </c>
      <c r="M126" s="3" t="s">
        <v>3916</v>
      </c>
      <c r="N126" s="3" t="s">
        <v>3924</v>
      </c>
      <c r="O126" s="17">
        <v>0.3273809552192688</v>
      </c>
      <c r="P126" s="32">
        <v>49.887375380000002</v>
      </c>
      <c r="Q126" s="32">
        <v>307.14285278320313</v>
      </c>
      <c r="R126" s="5">
        <v>226</v>
      </c>
      <c r="S126" s="5">
        <v>74</v>
      </c>
      <c r="T126" s="16">
        <v>0.32743361592292791</v>
      </c>
      <c r="U126" s="17">
        <v>0.25490197539329529</v>
      </c>
      <c r="V126" s="32">
        <v>49.86963824</v>
      </c>
      <c r="W126" s="32">
        <v>282.35293579101563</v>
      </c>
      <c r="X126" s="17">
        <v>0.36309522390365601</v>
      </c>
      <c r="Y126" s="32">
        <v>52.516992969999997</v>
      </c>
      <c r="Z126" s="32">
        <v>304.16665649414063</v>
      </c>
      <c r="AA126" s="5">
        <v>226</v>
      </c>
      <c r="AB126" s="5">
        <v>74</v>
      </c>
      <c r="AC126" s="16">
        <v>0.32743361592292791</v>
      </c>
      <c r="AD126" s="17">
        <v>0.25490197539329529</v>
      </c>
      <c r="AE126" s="32">
        <v>50.642703650000001</v>
      </c>
      <c r="AF126" s="32"/>
      <c r="AG126" s="16"/>
      <c r="AH126" s="16">
        <v>1.6E-2</v>
      </c>
      <c r="AI126" s="16"/>
      <c r="AJ126" s="16">
        <v>0.96299999999999997</v>
      </c>
      <c r="AK126" s="16">
        <v>1.6E-2</v>
      </c>
      <c r="AL126" s="16">
        <v>6.0000000521540642E-3</v>
      </c>
      <c r="AM126" s="16"/>
      <c r="AN126" s="16">
        <v>6.2E-2</v>
      </c>
      <c r="AO126" s="16">
        <v>0.26700000000000002</v>
      </c>
      <c r="AP126" s="5">
        <v>0</v>
      </c>
      <c r="AQ126" s="31">
        <v>7617.240234375</v>
      </c>
      <c r="AR126" s="31">
        <v>8800.74</v>
      </c>
    </row>
    <row r="127" spans="1:44" x14ac:dyDescent="0.3">
      <c r="A127" s="4">
        <v>100934020</v>
      </c>
      <c r="B127" s="3" t="s">
        <v>43</v>
      </c>
      <c r="C127" s="3" t="s">
        <v>640</v>
      </c>
      <c r="D127" s="14">
        <v>88.341392517089844</v>
      </c>
      <c r="E127" s="14">
        <v>89.920906066894531</v>
      </c>
      <c r="F127" s="14">
        <v>87.807991027832031</v>
      </c>
      <c r="G127" s="14">
        <v>89.353157043457031</v>
      </c>
      <c r="H127" s="5">
        <v>206</v>
      </c>
      <c r="I127" s="15" t="s">
        <v>3980</v>
      </c>
      <c r="J127" s="15">
        <v>5</v>
      </c>
      <c r="K127" s="3" t="s">
        <v>3821</v>
      </c>
      <c r="L127" s="3" t="s">
        <v>3909</v>
      </c>
      <c r="M127" s="3" t="s">
        <v>3918</v>
      </c>
      <c r="N127" s="3" t="s">
        <v>3921</v>
      </c>
      <c r="O127" s="17">
        <v>0.28767123818397522</v>
      </c>
      <c r="P127" s="32">
        <v>51.498082420000003</v>
      </c>
      <c r="Q127" s="32">
        <v>272.60275268554688</v>
      </c>
      <c r="R127" s="5">
        <v>106</v>
      </c>
      <c r="S127" s="5">
        <v>106</v>
      </c>
      <c r="T127" s="16">
        <v>1</v>
      </c>
      <c r="U127" s="17">
        <v>0.28767123818397522</v>
      </c>
      <c r="V127" s="32">
        <v>52.110962899999997</v>
      </c>
      <c r="W127" s="32">
        <v>272.60275268554688</v>
      </c>
      <c r="X127" s="17">
        <v>0.1095890402793884</v>
      </c>
      <c r="Y127" s="32">
        <v>51.855519229999999</v>
      </c>
      <c r="Z127" s="32"/>
      <c r="AA127" s="5">
        <v>106</v>
      </c>
      <c r="AB127" s="5">
        <v>106</v>
      </c>
      <c r="AC127" s="16">
        <v>1</v>
      </c>
      <c r="AD127" s="17">
        <v>0.1095890402793884</v>
      </c>
      <c r="AE127" s="32">
        <v>52.59818834</v>
      </c>
      <c r="AF127" s="32"/>
      <c r="AG127" s="16">
        <v>0.39300000000000002</v>
      </c>
      <c r="AH127" s="16"/>
      <c r="AI127" s="16"/>
      <c r="AJ127" s="16">
        <v>0.432</v>
      </c>
      <c r="AK127" s="16">
        <v>0.155</v>
      </c>
      <c r="AL127" s="16">
        <v>1.8999999389052391E-2</v>
      </c>
      <c r="AM127" s="16">
        <v>2.4E-2</v>
      </c>
      <c r="AN127" s="16">
        <v>0.14099999999999999</v>
      </c>
      <c r="AO127" s="16">
        <v>0.60549999999999993</v>
      </c>
      <c r="AP127" s="5">
        <v>0</v>
      </c>
      <c r="AQ127" s="31">
        <v>14673.5498046875</v>
      </c>
      <c r="AR127" s="31">
        <v>15315.81</v>
      </c>
    </row>
    <row r="128" spans="1:44" x14ac:dyDescent="0.3">
      <c r="A128" s="4">
        <v>100934030</v>
      </c>
      <c r="B128" s="3" t="s">
        <v>43</v>
      </c>
      <c r="C128" s="3" t="s">
        <v>641</v>
      </c>
      <c r="D128" s="14">
        <v>83.255363464355469</v>
      </c>
      <c r="E128" s="14">
        <v>84.769912719726563</v>
      </c>
      <c r="F128" s="14">
        <v>82.528465270996094</v>
      </c>
      <c r="G128" s="14">
        <v>84.502281188964844</v>
      </c>
      <c r="H128" s="5">
        <v>364</v>
      </c>
      <c r="I128" s="15" t="s">
        <v>3980</v>
      </c>
      <c r="J128" s="15">
        <v>5</v>
      </c>
      <c r="K128" s="3" t="s">
        <v>3821</v>
      </c>
      <c r="L128" s="3" t="s">
        <v>3909</v>
      </c>
      <c r="M128" s="3" t="s">
        <v>3918</v>
      </c>
      <c r="N128" s="3" t="s">
        <v>3921</v>
      </c>
      <c r="O128" s="17">
        <v>0.2402234673500061</v>
      </c>
      <c r="P128" s="32">
        <v>49.373213409999998</v>
      </c>
      <c r="Q128" s="32">
        <v>253.0726318359375</v>
      </c>
      <c r="R128" s="5">
        <v>193</v>
      </c>
      <c r="S128" s="5">
        <v>193</v>
      </c>
      <c r="T128" s="16">
        <v>1</v>
      </c>
      <c r="U128" s="17">
        <v>0.2402234673500061</v>
      </c>
      <c r="V128" s="32">
        <v>49.963406800000001</v>
      </c>
      <c r="W128" s="32">
        <v>253.0726318359375</v>
      </c>
      <c r="X128" s="17">
        <v>0.12429378181695939</v>
      </c>
      <c r="Y128" s="32">
        <v>48.6756897</v>
      </c>
      <c r="Z128" s="32">
        <v>192.6553649902344</v>
      </c>
      <c r="AA128" s="5">
        <v>190</v>
      </c>
      <c r="AB128" s="5">
        <v>190</v>
      </c>
      <c r="AC128" s="16">
        <v>1</v>
      </c>
      <c r="AD128" s="17">
        <v>0.12429378181695939</v>
      </c>
      <c r="AE128" s="32">
        <v>49.866467399999998</v>
      </c>
      <c r="AF128" s="32">
        <v>192.6553649902344</v>
      </c>
      <c r="AG128" s="16">
        <v>0.28299999999999997</v>
      </c>
      <c r="AH128" s="16">
        <v>2.5000000000000001E-2</v>
      </c>
      <c r="AI128" s="16"/>
      <c r="AJ128" s="16">
        <v>0.42899999999999999</v>
      </c>
      <c r="AK128" s="16">
        <v>0.25</v>
      </c>
      <c r="AL128" s="16">
        <v>1.4000000432133669E-2</v>
      </c>
      <c r="AM128" s="16">
        <v>3.5999999999999997E-2</v>
      </c>
      <c r="AN128" s="16">
        <v>0.104</v>
      </c>
      <c r="AO128" s="16">
        <v>0.58729999999999993</v>
      </c>
      <c r="AP128" s="5">
        <v>0</v>
      </c>
      <c r="AQ128" s="31">
        <v>12376.490234375</v>
      </c>
      <c r="AR128" s="31">
        <v>12937.13</v>
      </c>
    </row>
    <row r="129" spans="1:44" x14ac:dyDescent="0.3">
      <c r="A129" s="4">
        <v>100934040</v>
      </c>
      <c r="B129" s="3" t="s">
        <v>43</v>
      </c>
      <c r="C129" s="3" t="s">
        <v>642</v>
      </c>
      <c r="D129" s="14">
        <v>80.771705627441406</v>
      </c>
      <c r="E129" s="14">
        <v>82.256965637207031</v>
      </c>
      <c r="F129" s="14">
        <v>85.176544189453125</v>
      </c>
      <c r="G129" s="14">
        <v>86.845977783203125</v>
      </c>
      <c r="H129" s="5">
        <v>427</v>
      </c>
      <c r="I129" s="15" t="s">
        <v>3980</v>
      </c>
      <c r="J129" s="15">
        <v>5</v>
      </c>
      <c r="K129" s="3" t="s">
        <v>3821</v>
      </c>
      <c r="L129" s="3" t="s">
        <v>3909</v>
      </c>
      <c r="M129" s="3" t="s">
        <v>3918</v>
      </c>
      <c r="N129" s="3" t="s">
        <v>3921</v>
      </c>
      <c r="O129" s="17">
        <v>0.1770833283662796</v>
      </c>
      <c r="P129" s="32">
        <v>48.335578089999998</v>
      </c>
      <c r="Q129" s="32"/>
      <c r="R129" s="5">
        <v>205</v>
      </c>
      <c r="S129" s="5">
        <v>205</v>
      </c>
      <c r="T129" s="16">
        <v>1</v>
      </c>
      <c r="U129" s="17">
        <v>0.1770833283662796</v>
      </c>
      <c r="V129" s="32">
        <v>48.915703579999999</v>
      </c>
      <c r="W129" s="32"/>
      <c r="X129" s="17">
        <v>8.9005239307880402E-2</v>
      </c>
      <c r="Y129" s="32">
        <v>50.27061045</v>
      </c>
      <c r="Z129" s="32"/>
      <c r="AA129" s="5">
        <v>207</v>
      </c>
      <c r="AB129" s="5">
        <v>207</v>
      </c>
      <c r="AC129" s="16">
        <v>1</v>
      </c>
      <c r="AD129" s="17">
        <v>8.9005239307880402E-2</v>
      </c>
      <c r="AE129" s="32">
        <v>51.186296140000003</v>
      </c>
      <c r="AF129" s="32"/>
      <c r="AG129" s="16">
        <v>0.32800000000000001</v>
      </c>
      <c r="AH129" s="16">
        <v>0.23699999999999999</v>
      </c>
      <c r="AI129" s="16">
        <v>4.3999999999999997E-2</v>
      </c>
      <c r="AJ129" s="16">
        <v>0.27900000000000003</v>
      </c>
      <c r="AK129" s="16">
        <v>0.11</v>
      </c>
      <c r="AL129" s="16">
        <v>2.000000094994903E-3</v>
      </c>
      <c r="AM129" s="16">
        <v>0.21099999999999999</v>
      </c>
      <c r="AN129" s="16">
        <v>0.13800000000000001</v>
      </c>
      <c r="AO129" s="16">
        <v>0.50929999999999997</v>
      </c>
      <c r="AP129" s="5">
        <v>0</v>
      </c>
      <c r="AQ129" s="31">
        <v>11988.2197265625</v>
      </c>
      <c r="AR129" s="31">
        <v>12671.41</v>
      </c>
    </row>
    <row r="130" spans="1:44" x14ac:dyDescent="0.3">
      <c r="A130" s="4">
        <v>100934050</v>
      </c>
      <c r="B130" s="3" t="s">
        <v>43</v>
      </c>
      <c r="C130" s="3" t="s">
        <v>643</v>
      </c>
      <c r="D130" s="14">
        <v>88.8612060546875</v>
      </c>
      <c r="E130" s="14">
        <v>86.0916748046875</v>
      </c>
      <c r="F130" s="14">
        <v>87.497322082519531</v>
      </c>
      <c r="G130" s="14">
        <v>88.189201354980469</v>
      </c>
      <c r="H130" s="5">
        <v>360</v>
      </c>
      <c r="I130" s="15" t="s">
        <v>3981</v>
      </c>
      <c r="J130" s="15">
        <v>5</v>
      </c>
      <c r="K130" s="3" t="s">
        <v>3821</v>
      </c>
      <c r="L130" s="3" t="s">
        <v>3909</v>
      </c>
      <c r="M130" s="3" t="s">
        <v>3918</v>
      </c>
      <c r="N130" s="3" t="s">
        <v>3921</v>
      </c>
      <c r="O130" s="17">
        <v>0.41059601306915278</v>
      </c>
      <c r="P130" s="32">
        <v>51.715251389999999</v>
      </c>
      <c r="Q130" s="32">
        <v>307.947021484375</v>
      </c>
      <c r="R130" s="5">
        <v>185</v>
      </c>
      <c r="S130" s="5">
        <v>110</v>
      </c>
      <c r="T130" s="16">
        <v>0.59459459781646729</v>
      </c>
      <c r="U130" s="17">
        <v>0.15714286267757421</v>
      </c>
      <c r="V130" s="32">
        <v>50.514477319999997</v>
      </c>
      <c r="W130" s="32">
        <v>247.1428527832031</v>
      </c>
      <c r="X130" s="17">
        <v>0.30463576316833502</v>
      </c>
      <c r="Y130" s="32">
        <v>51.668405059999998</v>
      </c>
      <c r="Z130" s="32">
        <v>250.9933776855469</v>
      </c>
      <c r="AA130" s="5">
        <v>188</v>
      </c>
      <c r="AB130" s="5">
        <v>114</v>
      </c>
      <c r="AC130" s="16">
        <v>0.59459459781646729</v>
      </c>
      <c r="AD130" s="17">
        <v>0.10000000149011611</v>
      </c>
      <c r="AE130" s="32">
        <v>51.942716760000003</v>
      </c>
      <c r="AF130" s="32"/>
      <c r="AG130" s="16">
        <v>0.17799999999999999</v>
      </c>
      <c r="AH130" s="16">
        <v>5.2999999999999999E-2</v>
      </c>
      <c r="AI130" s="16">
        <v>2.8000000000000001E-2</v>
      </c>
      <c r="AJ130" s="16">
        <v>0.628</v>
      </c>
      <c r="AK130" s="16">
        <v>8.8999999999999996E-2</v>
      </c>
      <c r="AL130" s="16">
        <v>2.500000037252903E-2</v>
      </c>
      <c r="AM130" s="16">
        <v>3.1E-2</v>
      </c>
      <c r="AN130" s="16">
        <v>0.10299999999999999</v>
      </c>
      <c r="AO130" s="16">
        <v>0.42299999999999999</v>
      </c>
      <c r="AP130" s="5">
        <v>0</v>
      </c>
      <c r="AQ130" s="31">
        <v>12772.759765625</v>
      </c>
      <c r="AR130" s="31">
        <v>13430.11</v>
      </c>
    </row>
    <row r="131" spans="1:44" x14ac:dyDescent="0.3">
      <c r="A131" s="4">
        <v>100934055</v>
      </c>
      <c r="B131" s="3" t="s">
        <v>43</v>
      </c>
      <c r="C131" s="3" t="s">
        <v>644</v>
      </c>
      <c r="D131" s="14">
        <v>82.250778198242188</v>
      </c>
      <c r="E131" s="14">
        <v>83.757614135742188</v>
      </c>
      <c r="F131" s="14">
        <v>82.931129455566406</v>
      </c>
      <c r="G131" s="14">
        <v>83.791770935058594</v>
      </c>
      <c r="H131" s="5">
        <v>404</v>
      </c>
      <c r="I131" s="15" t="s">
        <v>3980</v>
      </c>
      <c r="J131" s="15">
        <v>5</v>
      </c>
      <c r="K131" s="3" t="s">
        <v>3821</v>
      </c>
      <c r="L131" s="3" t="s">
        <v>3909</v>
      </c>
      <c r="M131" s="3" t="s">
        <v>3918</v>
      </c>
      <c r="N131" s="3" t="s">
        <v>3921</v>
      </c>
      <c r="O131" s="17">
        <v>0.24309392273426059</v>
      </c>
      <c r="P131" s="32">
        <v>48.953511779999999</v>
      </c>
      <c r="Q131" s="32">
        <v>240.88397216796881</v>
      </c>
      <c r="R131" s="5">
        <v>183</v>
      </c>
      <c r="S131" s="5">
        <v>183</v>
      </c>
      <c r="T131" s="16">
        <v>1</v>
      </c>
      <c r="U131" s="17">
        <v>0.24309392273426059</v>
      </c>
      <c r="V131" s="32">
        <v>49.541357150000003</v>
      </c>
      <c r="W131" s="32">
        <v>240.88397216796881</v>
      </c>
      <c r="X131" s="17">
        <v>0.13812154531478879</v>
      </c>
      <c r="Y131" s="32">
        <v>48.918213110000003</v>
      </c>
      <c r="Z131" s="32"/>
      <c r="AA131" s="5">
        <v>183</v>
      </c>
      <c r="AB131" s="5">
        <v>183</v>
      </c>
      <c r="AC131" s="16">
        <v>1</v>
      </c>
      <c r="AD131" s="17">
        <v>0.13812154531478879</v>
      </c>
      <c r="AE131" s="32">
        <v>49.46634881</v>
      </c>
      <c r="AF131" s="32"/>
      <c r="AG131" s="16">
        <v>0.39100000000000001</v>
      </c>
      <c r="AH131" s="16">
        <v>9.9000000000000005E-2</v>
      </c>
      <c r="AI131" s="16">
        <v>6.2E-2</v>
      </c>
      <c r="AJ131" s="16">
        <v>0.29199999999999998</v>
      </c>
      <c r="AK131" s="16">
        <v>0.14599999999999999</v>
      </c>
      <c r="AL131" s="16">
        <v>9.9999997764825821E-3</v>
      </c>
      <c r="AM131" s="16">
        <v>0.158</v>
      </c>
      <c r="AN131" s="16">
        <v>0.156</v>
      </c>
      <c r="AO131" s="16">
        <v>0.52890000000000004</v>
      </c>
      <c r="AP131" s="5">
        <v>0</v>
      </c>
      <c r="AQ131" s="31">
        <v>13912.490234375</v>
      </c>
      <c r="AR131" s="31">
        <v>14728.21</v>
      </c>
    </row>
    <row r="132" spans="1:44" x14ac:dyDescent="0.3">
      <c r="A132" s="4">
        <v>100934060</v>
      </c>
      <c r="B132" s="3" t="s">
        <v>43</v>
      </c>
      <c r="C132" s="3" t="s">
        <v>645</v>
      </c>
      <c r="D132" s="14">
        <v>91.224273681640625</v>
      </c>
      <c r="E132" s="14">
        <v>83.798995971679688</v>
      </c>
      <c r="F132" s="14">
        <v>87.659278869628906</v>
      </c>
      <c r="G132" s="14">
        <v>84.635902404785156</v>
      </c>
      <c r="H132" s="5">
        <v>444</v>
      </c>
      <c r="I132" s="15" t="s">
        <v>3980</v>
      </c>
      <c r="J132" s="15">
        <v>5</v>
      </c>
      <c r="K132" s="3" t="s">
        <v>3821</v>
      </c>
      <c r="L132" s="3" t="s">
        <v>3909</v>
      </c>
      <c r="M132" s="3" t="s">
        <v>3918</v>
      </c>
      <c r="N132" s="3" t="s">
        <v>3921</v>
      </c>
      <c r="O132" s="17">
        <v>0.55232560634613037</v>
      </c>
      <c r="P132" s="32">
        <v>52.702506939999999</v>
      </c>
      <c r="Q132" s="32">
        <v>347.093017578125</v>
      </c>
      <c r="R132" s="5">
        <v>202</v>
      </c>
      <c r="S132" s="5">
        <v>86</v>
      </c>
      <c r="T132" s="16">
        <v>0.42574256658554083</v>
      </c>
      <c r="U132" s="17">
        <v>0.31707316637039179</v>
      </c>
      <c r="V132" s="32">
        <v>49.558609840000003</v>
      </c>
      <c r="W132" s="32">
        <v>285.3658447265625</v>
      </c>
      <c r="X132" s="17">
        <v>0.42441859841346741</v>
      </c>
      <c r="Y132" s="32">
        <v>51.765948209999998</v>
      </c>
      <c r="Z132" s="32">
        <v>301.74417114257813</v>
      </c>
      <c r="AA132" s="5">
        <v>206</v>
      </c>
      <c r="AB132" s="5">
        <v>90</v>
      </c>
      <c r="AC132" s="16">
        <v>0.42574256658554083</v>
      </c>
      <c r="AD132" s="17">
        <v>0.24390244483947751</v>
      </c>
      <c r="AE132" s="32">
        <v>49.941714429999998</v>
      </c>
      <c r="AF132" s="32">
        <v>241.4634094238281</v>
      </c>
      <c r="AG132" s="16">
        <v>0.13100000000000001</v>
      </c>
      <c r="AH132" s="16">
        <v>5.3999999999999999E-2</v>
      </c>
      <c r="AI132" s="16">
        <v>8.1000000000000003E-2</v>
      </c>
      <c r="AJ132" s="16">
        <v>0.64200000000000002</v>
      </c>
      <c r="AK132" s="16">
        <v>9.1999999999999998E-2</v>
      </c>
      <c r="AL132" s="16">
        <v>0</v>
      </c>
      <c r="AM132" s="16">
        <v>9.9000000000000005E-2</v>
      </c>
      <c r="AN132" s="16">
        <v>8.6000000000000007E-2</v>
      </c>
      <c r="AO132" s="16">
        <v>0.34499999999999997</v>
      </c>
      <c r="AP132" s="5">
        <v>0</v>
      </c>
      <c r="AQ132" s="31">
        <v>12045.3896484375</v>
      </c>
      <c r="AR132" s="31">
        <v>12581.63</v>
      </c>
    </row>
    <row r="133" spans="1:44" x14ac:dyDescent="0.3">
      <c r="A133" s="4">
        <v>100934070</v>
      </c>
      <c r="B133" s="3" t="s">
        <v>43</v>
      </c>
      <c r="C133" s="3" t="s">
        <v>646</v>
      </c>
      <c r="D133" s="14">
        <v>83.694610595703125</v>
      </c>
      <c r="E133" s="14">
        <v>85.2530517578125</v>
      </c>
      <c r="F133" s="14">
        <v>85.847946166992188</v>
      </c>
      <c r="G133" s="14">
        <v>87.201042175292969</v>
      </c>
      <c r="H133" s="5">
        <v>381</v>
      </c>
      <c r="I133" s="15" t="s">
        <v>3981</v>
      </c>
      <c r="J133" s="15">
        <v>5</v>
      </c>
      <c r="K133" s="3" t="s">
        <v>3821</v>
      </c>
      <c r="L133" s="3" t="s">
        <v>3909</v>
      </c>
      <c r="M133" s="3" t="s">
        <v>3918</v>
      </c>
      <c r="N133" s="3" t="s">
        <v>3921</v>
      </c>
      <c r="O133" s="17">
        <v>0.28571429848670959</v>
      </c>
      <c r="P133" s="32">
        <v>49.556724170000003</v>
      </c>
      <c r="Q133" s="32">
        <v>259.5238037109375</v>
      </c>
      <c r="R133" s="5">
        <v>191</v>
      </c>
      <c r="S133" s="5">
        <v>191</v>
      </c>
      <c r="T133" s="16">
        <v>1</v>
      </c>
      <c r="U133" s="17">
        <v>0.28571429848670959</v>
      </c>
      <c r="V133" s="32">
        <v>50.16483539</v>
      </c>
      <c r="W133" s="32">
        <v>259.5238037109375</v>
      </c>
      <c r="X133" s="17">
        <v>0.1726190447807312</v>
      </c>
      <c r="Y133" s="32">
        <v>50.674994529999999</v>
      </c>
      <c r="Z133" s="32"/>
      <c r="AA133" s="5">
        <v>194</v>
      </c>
      <c r="AB133" s="5">
        <v>194</v>
      </c>
      <c r="AC133" s="16">
        <v>1</v>
      </c>
      <c r="AD133" s="17">
        <v>0.1726190447807312</v>
      </c>
      <c r="AE133" s="32">
        <v>51.386245549999998</v>
      </c>
      <c r="AF133" s="32"/>
      <c r="AG133" s="16">
        <v>0.40400000000000003</v>
      </c>
      <c r="AH133" s="16">
        <v>5.5E-2</v>
      </c>
      <c r="AI133" s="16">
        <v>1.6E-2</v>
      </c>
      <c r="AJ133" s="16">
        <v>0.378</v>
      </c>
      <c r="AK133" s="16">
        <v>0.14199999999999999</v>
      </c>
      <c r="AL133" s="16">
        <v>4.999999888241291E-3</v>
      </c>
      <c r="AM133" s="16">
        <v>6.6000000000000003E-2</v>
      </c>
      <c r="AN133" s="16">
        <v>0.105</v>
      </c>
      <c r="AO133" s="16">
        <v>0.42049999999999998</v>
      </c>
      <c r="AP133" s="5">
        <v>0</v>
      </c>
      <c r="AQ133" s="31">
        <v>13059.599609375</v>
      </c>
      <c r="AR133" s="31">
        <v>13631.71</v>
      </c>
    </row>
    <row r="134" spans="1:44" x14ac:dyDescent="0.3">
      <c r="A134" s="4">
        <v>100935000</v>
      </c>
      <c r="B134" s="3" t="s">
        <v>43</v>
      </c>
      <c r="C134" s="3" t="s">
        <v>647</v>
      </c>
      <c r="D134" s="14">
        <v>83.2034912109375</v>
      </c>
      <c r="E134" s="14">
        <v>81.146720886230469</v>
      </c>
      <c r="F134" s="14">
        <v>84.818977355957031</v>
      </c>
      <c r="G134" s="14">
        <v>82.293472290039063</v>
      </c>
      <c r="H134" s="5">
        <v>273</v>
      </c>
      <c r="I134" s="15" t="s">
        <v>3980</v>
      </c>
      <c r="J134" s="15">
        <v>5</v>
      </c>
      <c r="K134" s="3" t="s">
        <v>3821</v>
      </c>
      <c r="L134" s="3" t="s">
        <v>3909</v>
      </c>
      <c r="M134" s="3" t="s">
        <v>3918</v>
      </c>
      <c r="N134" s="3" t="s">
        <v>3921</v>
      </c>
      <c r="O134" s="17">
        <v>0.48275861144065862</v>
      </c>
      <c r="P134" s="32">
        <v>49.351542690000002</v>
      </c>
      <c r="Q134" s="32">
        <v>326.72415161132813</v>
      </c>
      <c r="R134" s="5">
        <v>150</v>
      </c>
      <c r="S134" s="5">
        <v>66</v>
      </c>
      <c r="T134" s="16">
        <v>0.43999999761581421</v>
      </c>
      <c r="U134" s="17">
        <v>0.18333333730697629</v>
      </c>
      <c r="V134" s="32">
        <v>48.452820410000001</v>
      </c>
      <c r="W134" s="32">
        <v>241.66667175292969</v>
      </c>
      <c r="X134" s="17">
        <v>0.36206895112991327</v>
      </c>
      <c r="Y134" s="32">
        <v>50.055251419999998</v>
      </c>
      <c r="Z134" s="32">
        <v>279.31033325195313</v>
      </c>
      <c r="AA134" s="5">
        <v>150</v>
      </c>
      <c r="AB134" s="5">
        <v>66</v>
      </c>
      <c r="AC134" s="16">
        <v>0.43999999761581421</v>
      </c>
      <c r="AD134" s="17">
        <v>0.13333334028720861</v>
      </c>
      <c r="AE134" s="32">
        <v>48.622595130000001</v>
      </c>
      <c r="AF134" s="32"/>
      <c r="AG134" s="16">
        <v>0.23799999999999999</v>
      </c>
      <c r="AH134" s="16">
        <v>0.04</v>
      </c>
      <c r="AI134" s="16">
        <v>9.9000000000000005E-2</v>
      </c>
      <c r="AJ134" s="16">
        <v>0.54900000000000004</v>
      </c>
      <c r="AK134" s="16">
        <v>7.2999999999999995E-2</v>
      </c>
      <c r="AL134" s="16">
        <v>0</v>
      </c>
      <c r="AM134" s="16">
        <v>0.11</v>
      </c>
      <c r="AN134" s="16">
        <v>6.6000000000000003E-2</v>
      </c>
      <c r="AO134" s="16">
        <v>0.437</v>
      </c>
      <c r="AP134" s="5">
        <v>0</v>
      </c>
      <c r="AQ134" s="31">
        <v>12462.5</v>
      </c>
      <c r="AR134" s="31">
        <v>12902.03</v>
      </c>
    </row>
    <row r="135" spans="1:44" x14ac:dyDescent="0.3">
      <c r="A135" s="4">
        <v>100935010</v>
      </c>
      <c r="B135" s="3" t="s">
        <v>43</v>
      </c>
      <c r="C135" s="3" t="s">
        <v>648</v>
      </c>
      <c r="D135" s="14">
        <v>87.179885864257813</v>
      </c>
      <c r="E135" s="14">
        <v>89.856056213378906</v>
      </c>
      <c r="F135" s="14">
        <v>87.160255432128906</v>
      </c>
      <c r="G135" s="14">
        <v>85.311561584472656</v>
      </c>
      <c r="H135" s="5">
        <v>619</v>
      </c>
      <c r="I135" s="15" t="s">
        <v>3980</v>
      </c>
      <c r="J135" s="15">
        <v>5</v>
      </c>
      <c r="K135" s="3" t="s">
        <v>3821</v>
      </c>
      <c r="L135" s="3" t="s">
        <v>3909</v>
      </c>
      <c r="M135" s="3" t="s">
        <v>3918</v>
      </c>
      <c r="N135" s="3" t="s">
        <v>3921</v>
      </c>
      <c r="O135" s="17">
        <v>0.4944649338722229</v>
      </c>
      <c r="P135" s="32">
        <v>51.012821520000003</v>
      </c>
      <c r="Q135" s="32">
        <v>345.01846313476563</v>
      </c>
      <c r="R135" s="5">
        <v>272</v>
      </c>
      <c r="S135" s="5">
        <v>138</v>
      </c>
      <c r="T135" s="16">
        <v>0.50735294818878174</v>
      </c>
      <c r="U135" s="17">
        <v>0.35507246851921082</v>
      </c>
      <c r="V135" s="32">
        <v>52.083926609999999</v>
      </c>
      <c r="W135" s="32">
        <v>305.79708862304688</v>
      </c>
      <c r="X135" s="17">
        <v>0.43589743971824652</v>
      </c>
      <c r="Y135" s="32">
        <v>51.465390960000001</v>
      </c>
      <c r="Z135" s="32">
        <v>308.79119873046881</v>
      </c>
      <c r="AA135" s="5">
        <v>276</v>
      </c>
      <c r="AB135" s="5">
        <v>142</v>
      </c>
      <c r="AC135" s="16">
        <v>0.50735294818878174</v>
      </c>
      <c r="AD135" s="17">
        <v>0.3214285671710968</v>
      </c>
      <c r="AE135" s="32">
        <v>50.322203870000003</v>
      </c>
      <c r="AF135" s="32">
        <v>262.85714721679688</v>
      </c>
      <c r="AG135" s="16">
        <v>0.126</v>
      </c>
      <c r="AH135" s="16">
        <v>5.5E-2</v>
      </c>
      <c r="AI135" s="16">
        <v>0.13100000000000001</v>
      </c>
      <c r="AJ135" s="16">
        <v>0.58799999999999997</v>
      </c>
      <c r="AK135" s="16">
        <v>9.7000000000000003E-2</v>
      </c>
      <c r="AL135" s="16">
        <v>3.0000000260770321E-3</v>
      </c>
      <c r="AM135" s="16">
        <v>0.16300000000000001</v>
      </c>
      <c r="AN135" s="16">
        <v>6.3E-2</v>
      </c>
      <c r="AO135" s="16">
        <v>0.39300000000000002</v>
      </c>
      <c r="AP135" s="5">
        <v>0</v>
      </c>
      <c r="AQ135" s="31">
        <v>10953.080078125</v>
      </c>
      <c r="AR135" s="31">
        <v>11448.98</v>
      </c>
    </row>
    <row r="136" spans="1:44" x14ac:dyDescent="0.3">
      <c r="A136" s="4">
        <v>100935020</v>
      </c>
      <c r="B136" s="3" t="s">
        <v>43</v>
      </c>
      <c r="C136" s="3" t="s">
        <v>649</v>
      </c>
      <c r="D136" s="14">
        <v>92.906326293945313</v>
      </c>
      <c r="E136" s="14">
        <v>92.473396301269531</v>
      </c>
      <c r="F136" s="14">
        <v>83.592666625976563</v>
      </c>
      <c r="G136" s="14">
        <v>81.47515869140625</v>
      </c>
      <c r="H136" s="5">
        <v>211</v>
      </c>
      <c r="I136" s="15" t="s">
        <v>3980</v>
      </c>
      <c r="J136" s="15">
        <v>5</v>
      </c>
      <c r="K136" s="3" t="s">
        <v>3821</v>
      </c>
      <c r="L136" s="3" t="s">
        <v>3909</v>
      </c>
      <c r="M136" s="3" t="s">
        <v>3918</v>
      </c>
      <c r="N136" s="3" t="s">
        <v>3921</v>
      </c>
      <c r="O136" s="17">
        <v>0.47368422150611877</v>
      </c>
      <c r="P136" s="32">
        <v>53.405243050000003</v>
      </c>
      <c r="Q136" s="32">
        <v>329.47369384765631</v>
      </c>
      <c r="R136" s="5">
        <v>119</v>
      </c>
      <c r="S136" s="5">
        <v>65</v>
      </c>
      <c r="T136" s="16">
        <v>0.54621851444244385</v>
      </c>
      <c r="U136" s="17">
        <v>0.30508473515510559</v>
      </c>
      <c r="V136" s="32">
        <v>53.175153129999998</v>
      </c>
      <c r="W136" s="32">
        <v>284.74575805664063</v>
      </c>
      <c r="X136" s="17">
        <v>0.26315790414810181</v>
      </c>
      <c r="Y136" s="32">
        <v>49.316652660000003</v>
      </c>
      <c r="Z136" s="32">
        <v>261.05264282226563</v>
      </c>
      <c r="AA136" s="5">
        <v>121</v>
      </c>
      <c r="AB136" s="5">
        <v>67</v>
      </c>
      <c r="AC136" s="16">
        <v>0.54621851444244385</v>
      </c>
      <c r="AD136" s="17">
        <v>0.1525423675775528</v>
      </c>
      <c r="AE136" s="32">
        <v>48.161770320000002</v>
      </c>
      <c r="AF136" s="32"/>
      <c r="AG136" s="16">
        <v>0.19</v>
      </c>
      <c r="AH136" s="16">
        <v>3.7999999999999999E-2</v>
      </c>
      <c r="AI136" s="16">
        <v>0.13300000000000001</v>
      </c>
      <c r="AJ136" s="16">
        <v>0.52600000000000002</v>
      </c>
      <c r="AK136" s="16">
        <v>0.114</v>
      </c>
      <c r="AL136" s="16">
        <v>0</v>
      </c>
      <c r="AM136" s="16">
        <v>0.17100000000000001</v>
      </c>
      <c r="AN136" s="16">
        <v>7.1000000000000008E-2</v>
      </c>
      <c r="AO136" s="16">
        <v>0.51200000000000001</v>
      </c>
      <c r="AP136" s="5">
        <v>0</v>
      </c>
      <c r="AQ136" s="31">
        <v>13033.4501953125</v>
      </c>
      <c r="AR136" s="31">
        <v>13450.62</v>
      </c>
    </row>
    <row r="137" spans="1:44" x14ac:dyDescent="0.3">
      <c r="A137" s="4">
        <v>100935025</v>
      </c>
      <c r="B137" s="3" t="s">
        <v>43</v>
      </c>
      <c r="C137" s="3" t="s">
        <v>650</v>
      </c>
      <c r="D137" s="14">
        <v>85.015579223632813</v>
      </c>
      <c r="E137" s="14">
        <v>84.824134826660156</v>
      </c>
      <c r="F137" s="14">
        <v>85.545730590820313</v>
      </c>
      <c r="G137" s="14">
        <v>83.572959899902344</v>
      </c>
      <c r="H137" s="5">
        <v>214</v>
      </c>
      <c r="I137" s="15" t="s">
        <v>3980</v>
      </c>
      <c r="J137" s="15">
        <v>5</v>
      </c>
      <c r="K137" s="3" t="s">
        <v>3821</v>
      </c>
      <c r="L137" s="3" t="s">
        <v>3909</v>
      </c>
      <c r="M137" s="3" t="s">
        <v>3918</v>
      </c>
      <c r="N137" s="3" t="s">
        <v>3921</v>
      </c>
      <c r="O137" s="17">
        <v>0.56470590829849243</v>
      </c>
      <c r="P137" s="32">
        <v>50.10860478</v>
      </c>
      <c r="Q137" s="32">
        <v>364.70587158203131</v>
      </c>
      <c r="R137" s="5">
        <v>95</v>
      </c>
      <c r="S137" s="5">
        <v>28</v>
      </c>
      <c r="T137" s="16">
        <v>0.2947368323802948</v>
      </c>
      <c r="U137" s="17">
        <v>0</v>
      </c>
      <c r="V137" s="32">
        <v>49.986011580000003</v>
      </c>
      <c r="W137" s="32"/>
      <c r="X137" s="17">
        <v>0.55294120311737061</v>
      </c>
      <c r="Y137" s="32">
        <v>50.49297284</v>
      </c>
      <c r="Z137" s="32">
        <v>348.23529052734381</v>
      </c>
      <c r="AA137" s="5">
        <v>95</v>
      </c>
      <c r="AB137" s="5">
        <v>28</v>
      </c>
      <c r="AC137" s="16">
        <v>0.2947368323802948</v>
      </c>
      <c r="AD137" s="17">
        <v>0.25925925374031072</v>
      </c>
      <c r="AE137" s="32">
        <v>49.343128800000002</v>
      </c>
      <c r="AF137" s="32"/>
      <c r="AG137" s="16"/>
      <c r="AH137" s="16">
        <v>3.3000000000000002E-2</v>
      </c>
      <c r="AI137" s="16">
        <v>2.8000000000000001E-2</v>
      </c>
      <c r="AJ137" s="16">
        <v>0.82200000000000006</v>
      </c>
      <c r="AK137" s="16">
        <v>0.10299999999999999</v>
      </c>
      <c r="AL137" s="16">
        <v>1.4000000432133669E-2</v>
      </c>
      <c r="AM137" s="16">
        <v>2.8000000000000001E-2</v>
      </c>
      <c r="AN137" s="16">
        <v>5.0999999999999997E-2</v>
      </c>
      <c r="AO137" s="16">
        <v>0.26900000000000002</v>
      </c>
      <c r="AP137" s="5">
        <v>0</v>
      </c>
      <c r="AQ137" s="31">
        <v>12709.919921875</v>
      </c>
      <c r="AR137" s="31">
        <v>13129.41</v>
      </c>
    </row>
    <row r="138" spans="1:44" x14ac:dyDescent="0.3">
      <c r="A138" s="4">
        <v>100935030</v>
      </c>
      <c r="B138" s="3" t="s">
        <v>43</v>
      </c>
      <c r="C138" s="3" t="s">
        <v>651</v>
      </c>
      <c r="D138" s="14">
        <v>87.564613342285156</v>
      </c>
      <c r="E138" s="14">
        <v>82.705284118652344</v>
      </c>
      <c r="F138" s="14">
        <v>92.305259704589844</v>
      </c>
      <c r="G138" s="14">
        <v>89.058937072753906</v>
      </c>
      <c r="H138" s="5">
        <v>575</v>
      </c>
      <c r="I138" s="15" t="s">
        <v>3980</v>
      </c>
      <c r="J138" s="15">
        <v>5</v>
      </c>
      <c r="K138" s="3" t="s">
        <v>3821</v>
      </c>
      <c r="L138" s="3" t="s">
        <v>3909</v>
      </c>
      <c r="M138" s="3" t="s">
        <v>3918</v>
      </c>
      <c r="N138" s="3" t="s">
        <v>3921</v>
      </c>
      <c r="O138" s="17">
        <v>0.62549799680709839</v>
      </c>
      <c r="P138" s="32">
        <v>51.173553390000002</v>
      </c>
      <c r="Q138" s="32">
        <v>370.1195068359375</v>
      </c>
      <c r="R138" s="5">
        <v>292</v>
      </c>
      <c r="S138" s="5">
        <v>94</v>
      </c>
      <c r="T138" s="16">
        <v>0.32191780209541321</v>
      </c>
      <c r="U138" s="17">
        <v>0.30263158679008478</v>
      </c>
      <c r="V138" s="32">
        <v>49.102617899999998</v>
      </c>
      <c r="W138" s="32">
        <v>282.89474487304688</v>
      </c>
      <c r="X138" s="17">
        <v>0.6215139627456665</v>
      </c>
      <c r="Y138" s="32">
        <v>54.564198439999998</v>
      </c>
      <c r="Z138" s="32">
        <v>367.72909545898438</v>
      </c>
      <c r="AA138" s="5">
        <v>292</v>
      </c>
      <c r="AB138" s="5">
        <v>94</v>
      </c>
      <c r="AC138" s="16">
        <v>0.32191780209541321</v>
      </c>
      <c r="AD138" s="17">
        <v>0.31578946113586431</v>
      </c>
      <c r="AE138" s="32">
        <v>52.432500019999999</v>
      </c>
      <c r="AF138" s="32">
        <v>285.52630615234381</v>
      </c>
      <c r="AG138" s="16">
        <v>6.4000000000000001E-2</v>
      </c>
      <c r="AH138" s="16">
        <v>3.3000000000000002E-2</v>
      </c>
      <c r="AI138" s="16">
        <v>0.12</v>
      </c>
      <c r="AJ138" s="16">
        <v>0.72499999999999998</v>
      </c>
      <c r="AK138" s="16">
        <v>5.7000000000000002E-2</v>
      </c>
      <c r="AL138" s="16">
        <v>0</v>
      </c>
      <c r="AM138" s="16">
        <v>7.1000000000000008E-2</v>
      </c>
      <c r="AN138" s="16">
        <v>4.7E-2</v>
      </c>
      <c r="AO138" s="16">
        <v>0.20599999999999999</v>
      </c>
      <c r="AP138" s="5">
        <v>0</v>
      </c>
      <c r="AQ138" s="31">
        <v>11062.7001953125</v>
      </c>
      <c r="AR138" s="31">
        <v>11564.77</v>
      </c>
    </row>
    <row r="139" spans="1:44" x14ac:dyDescent="0.3">
      <c r="A139" s="4">
        <v>100935035</v>
      </c>
      <c r="B139" s="3" t="s">
        <v>43</v>
      </c>
      <c r="C139" s="3" t="s">
        <v>652</v>
      </c>
      <c r="D139" s="14">
        <v>86.686233520507813</v>
      </c>
      <c r="E139" s="14">
        <v>88.238746643066406</v>
      </c>
      <c r="F139" s="14">
        <v>90.945083618164063</v>
      </c>
      <c r="G139" s="14">
        <v>93.403694152832031</v>
      </c>
      <c r="H139" s="5">
        <v>273</v>
      </c>
      <c r="I139" s="15" t="s">
        <v>3980</v>
      </c>
      <c r="J139" s="15">
        <v>5</v>
      </c>
      <c r="K139" s="3" t="s">
        <v>3821</v>
      </c>
      <c r="L139" s="3" t="s">
        <v>3909</v>
      </c>
      <c r="M139" s="3" t="s">
        <v>3918</v>
      </c>
      <c r="N139" s="3" t="s">
        <v>3921</v>
      </c>
      <c r="O139" s="17">
        <v>0.28235295414924622</v>
      </c>
      <c r="P139" s="32">
        <v>50.806580050000001</v>
      </c>
      <c r="Q139" s="32">
        <v>265.88235473632813</v>
      </c>
      <c r="R139" s="5">
        <v>105</v>
      </c>
      <c r="S139" s="5">
        <v>105</v>
      </c>
      <c r="T139" s="16">
        <v>1</v>
      </c>
      <c r="U139" s="17">
        <v>0.28235295414924622</v>
      </c>
      <c r="V139" s="32">
        <v>51.409637369999999</v>
      </c>
      <c r="W139" s="32">
        <v>265.88235473632813</v>
      </c>
      <c r="X139" s="17">
        <v>0.12941177189350131</v>
      </c>
      <c r="Y139" s="32">
        <v>53.744972330000003</v>
      </c>
      <c r="Z139" s="32"/>
      <c r="AA139" s="5">
        <v>105</v>
      </c>
      <c r="AB139" s="5">
        <v>105</v>
      </c>
      <c r="AC139" s="16">
        <v>1</v>
      </c>
      <c r="AD139" s="17">
        <v>0.12941177189350131</v>
      </c>
      <c r="AE139" s="32">
        <v>54.879204680000001</v>
      </c>
      <c r="AF139" s="32"/>
      <c r="AG139" s="16">
        <v>0.245</v>
      </c>
      <c r="AH139" s="16">
        <v>0.22</v>
      </c>
      <c r="AI139" s="16">
        <v>0.04</v>
      </c>
      <c r="AJ139" s="16">
        <v>0.40300000000000002</v>
      </c>
      <c r="AK139" s="16">
        <v>9.1999999999999998E-2</v>
      </c>
      <c r="AL139" s="16">
        <v>0</v>
      </c>
      <c r="AM139" s="16">
        <v>0.20899999999999999</v>
      </c>
      <c r="AN139" s="16">
        <v>0.16500000000000001</v>
      </c>
      <c r="AO139" s="16">
        <v>0.4592</v>
      </c>
      <c r="AP139" s="5">
        <v>0</v>
      </c>
      <c r="AQ139" s="31">
        <v>13840.2001953125</v>
      </c>
      <c r="AR139" s="31">
        <v>14577.21</v>
      </c>
    </row>
    <row r="140" spans="1:44" x14ac:dyDescent="0.3">
      <c r="A140" s="4">
        <v>100935040</v>
      </c>
      <c r="B140" s="3" t="s">
        <v>43</v>
      </c>
      <c r="C140" s="3" t="s">
        <v>653</v>
      </c>
      <c r="D140" s="14">
        <v>83.687469482421875</v>
      </c>
      <c r="E140" s="14">
        <v>83.824844360351563</v>
      </c>
      <c r="F140" s="14">
        <v>81.695579528808594</v>
      </c>
      <c r="G140" s="14">
        <v>81.122055053710938</v>
      </c>
      <c r="H140" s="5">
        <v>488</v>
      </c>
      <c r="I140" s="15" t="s">
        <v>3980</v>
      </c>
      <c r="J140" s="15">
        <v>5</v>
      </c>
      <c r="K140" s="3" t="s">
        <v>3821</v>
      </c>
      <c r="L140" s="3" t="s">
        <v>3909</v>
      </c>
      <c r="M140" s="3" t="s">
        <v>3918</v>
      </c>
      <c r="N140" s="3" t="s">
        <v>3921</v>
      </c>
      <c r="O140" s="17">
        <v>0.2445652186870575</v>
      </c>
      <c r="P140" s="32">
        <v>49.553741469999999</v>
      </c>
      <c r="Q140" s="32">
        <v>263.04348754882813</v>
      </c>
      <c r="R140" s="5">
        <v>171</v>
      </c>
      <c r="S140" s="5">
        <v>112</v>
      </c>
      <c r="T140" s="16">
        <v>0.65497076511383057</v>
      </c>
      <c r="U140" s="17">
        <v>0.13970588147640231</v>
      </c>
      <c r="V140" s="32">
        <v>49.569387130000003</v>
      </c>
      <c r="W140" s="32">
        <v>225</v>
      </c>
      <c r="X140" s="17">
        <v>0.14207650721073151</v>
      </c>
      <c r="Y140" s="32">
        <v>48.17404595</v>
      </c>
      <c r="Z140" s="32">
        <v>200</v>
      </c>
      <c r="AA140" s="5">
        <v>172</v>
      </c>
      <c r="AB140" s="5">
        <v>113</v>
      </c>
      <c r="AC140" s="16">
        <v>0.65497076511383057</v>
      </c>
      <c r="AD140" s="17">
        <v>5.9259258210659027E-2</v>
      </c>
      <c r="AE140" s="32">
        <v>47.962925130000002</v>
      </c>
      <c r="AF140" s="32"/>
      <c r="AG140" s="16">
        <v>0.26600000000000001</v>
      </c>
      <c r="AH140" s="16">
        <v>6.6000000000000003E-2</v>
      </c>
      <c r="AI140" s="16">
        <v>4.4999999999999998E-2</v>
      </c>
      <c r="AJ140" s="16">
        <v>0.47099999999999997</v>
      </c>
      <c r="AK140" s="16">
        <v>0.129</v>
      </c>
      <c r="AL140" s="16">
        <v>2.300000004470348E-2</v>
      </c>
      <c r="AM140" s="16">
        <v>0.111</v>
      </c>
      <c r="AN140" s="16">
        <v>9.6000000000000002E-2</v>
      </c>
      <c r="AO140" s="16">
        <v>0.627</v>
      </c>
      <c r="AP140" s="5">
        <v>0</v>
      </c>
      <c r="AQ140" s="31">
        <v>11281.01953125</v>
      </c>
      <c r="AR140" s="31">
        <v>11909.08</v>
      </c>
    </row>
    <row r="141" spans="1:44" x14ac:dyDescent="0.3">
      <c r="A141" s="4">
        <v>100935050</v>
      </c>
      <c r="B141" s="3" t="s">
        <v>43</v>
      </c>
      <c r="C141" s="3" t="s">
        <v>654</v>
      </c>
      <c r="D141" s="14">
        <v>83.271171569824219</v>
      </c>
      <c r="E141" s="14">
        <v>82.205207824707031</v>
      </c>
      <c r="F141" s="14">
        <v>85.292388916015625</v>
      </c>
      <c r="G141" s="14">
        <v>84.204833984375</v>
      </c>
      <c r="H141" s="5">
        <v>664</v>
      </c>
      <c r="I141" s="15" t="s">
        <v>3981</v>
      </c>
      <c r="J141" s="15">
        <v>5</v>
      </c>
      <c r="K141" s="3" t="s">
        <v>3821</v>
      </c>
      <c r="L141" s="3" t="s">
        <v>3909</v>
      </c>
      <c r="M141" s="3" t="s">
        <v>3918</v>
      </c>
      <c r="N141" s="3" t="s">
        <v>3921</v>
      </c>
      <c r="O141" s="17">
        <v>0.60283690690994263</v>
      </c>
      <c r="P141" s="32">
        <v>49.379817729999999</v>
      </c>
      <c r="Q141" s="32">
        <v>368.08511352539063</v>
      </c>
      <c r="R141" s="5">
        <v>280</v>
      </c>
      <c r="S141" s="5">
        <v>109</v>
      </c>
      <c r="T141" s="16">
        <v>0.38928571343421942</v>
      </c>
      <c r="U141" s="17">
        <v>0.3214285671710968</v>
      </c>
      <c r="V141" s="32">
        <v>48.894126010000001</v>
      </c>
      <c r="W141" s="32">
        <v>293.75</v>
      </c>
      <c r="X141" s="17">
        <v>0.50883394479751587</v>
      </c>
      <c r="Y141" s="32">
        <v>50.340384190000002</v>
      </c>
      <c r="Z141" s="32">
        <v>325.44168090820313</v>
      </c>
      <c r="AA141" s="5">
        <v>281</v>
      </c>
      <c r="AB141" s="5">
        <v>110</v>
      </c>
      <c r="AC141" s="16">
        <v>0.38928571343421942</v>
      </c>
      <c r="AD141" s="17">
        <v>0.2300885021686554</v>
      </c>
      <c r="AE141" s="32">
        <v>49.698962960000003</v>
      </c>
      <c r="AF141" s="32">
        <v>231.85841369628909</v>
      </c>
      <c r="AG141" s="16">
        <v>9.2999999999999999E-2</v>
      </c>
      <c r="AH141" s="16">
        <v>5.0999999999999997E-2</v>
      </c>
      <c r="AI141" s="16">
        <v>7.2000000000000008E-2</v>
      </c>
      <c r="AJ141" s="16">
        <v>0.68400000000000005</v>
      </c>
      <c r="AK141" s="16">
        <v>0.09</v>
      </c>
      <c r="AL141" s="16">
        <v>8.999999612569809E-3</v>
      </c>
      <c r="AM141" s="16">
        <v>3.5000000000000003E-2</v>
      </c>
      <c r="AN141" s="16">
        <v>0.09</v>
      </c>
      <c r="AO141" s="16">
        <v>0.23899999999999999</v>
      </c>
      <c r="AP141" s="5">
        <v>0</v>
      </c>
      <c r="AQ141" s="31">
        <v>10945.91015625</v>
      </c>
      <c r="AR141" s="31">
        <v>11673.83</v>
      </c>
    </row>
    <row r="142" spans="1:44" x14ac:dyDescent="0.3">
      <c r="A142" s="4">
        <v>100935060</v>
      </c>
      <c r="B142" s="3" t="s">
        <v>43</v>
      </c>
      <c r="C142" s="3" t="s">
        <v>655</v>
      </c>
      <c r="D142" s="14">
        <v>90.804290771484375</v>
      </c>
      <c r="E142" s="14">
        <v>90.561866760253906</v>
      </c>
      <c r="F142" s="14">
        <v>89.118110656738281</v>
      </c>
      <c r="G142" s="14">
        <v>91.509208679199219</v>
      </c>
      <c r="H142" s="5">
        <v>236</v>
      </c>
      <c r="I142" s="15" t="s">
        <v>3981</v>
      </c>
      <c r="J142" s="15">
        <v>5</v>
      </c>
      <c r="K142" s="3" t="s">
        <v>3821</v>
      </c>
      <c r="L142" s="3" t="s">
        <v>3909</v>
      </c>
      <c r="M142" s="3" t="s">
        <v>3918</v>
      </c>
      <c r="N142" s="3" t="s">
        <v>3921</v>
      </c>
      <c r="O142" s="17">
        <v>0.55913978815078735</v>
      </c>
      <c r="P142" s="32">
        <v>52.527043190000001</v>
      </c>
      <c r="Q142" s="32">
        <v>349.46237182617188</v>
      </c>
      <c r="R142" s="5">
        <v>96</v>
      </c>
      <c r="S142" s="5">
        <v>33</v>
      </c>
      <c r="T142" s="16">
        <v>0.34375</v>
      </c>
      <c r="U142" s="17">
        <v>0.48275861144065862</v>
      </c>
      <c r="V142" s="32">
        <v>52.378194929999999</v>
      </c>
      <c r="W142" s="32">
        <v>327.58621215820313</v>
      </c>
      <c r="X142" s="17">
        <v>0.37634408473968511</v>
      </c>
      <c r="Y142" s="32">
        <v>52.644598999999999</v>
      </c>
      <c r="Z142" s="32">
        <v>309.67742919921881</v>
      </c>
      <c r="AA142" s="5">
        <v>96</v>
      </c>
      <c r="AB142" s="5">
        <v>33</v>
      </c>
      <c r="AC142" s="16">
        <v>0.34375</v>
      </c>
      <c r="AD142" s="17">
        <v>0.31034481525421143</v>
      </c>
      <c r="AE142" s="32">
        <v>53.81234353</v>
      </c>
      <c r="AF142" s="32"/>
      <c r="AG142" s="16">
        <v>8.8999999999999996E-2</v>
      </c>
      <c r="AH142" s="16">
        <v>3.4000000000000002E-2</v>
      </c>
      <c r="AI142" s="16">
        <v>4.7E-2</v>
      </c>
      <c r="AJ142" s="16">
        <v>0.71599999999999997</v>
      </c>
      <c r="AK142" s="16">
        <v>0.114</v>
      </c>
      <c r="AL142" s="16">
        <v>0</v>
      </c>
      <c r="AM142" s="16">
        <v>2.1000000000000001E-2</v>
      </c>
      <c r="AN142" s="16">
        <v>7.5999999999999998E-2</v>
      </c>
      <c r="AO142" s="16">
        <v>0.14399999999999999</v>
      </c>
      <c r="AP142" s="5">
        <v>0</v>
      </c>
      <c r="AQ142" s="31">
        <v>11886.6904296875</v>
      </c>
      <c r="AR142" s="31">
        <v>12498.96</v>
      </c>
    </row>
    <row r="143" spans="1:44" x14ac:dyDescent="0.3">
      <c r="A143" s="4">
        <v>100935080</v>
      </c>
      <c r="B143" s="3" t="s">
        <v>43</v>
      </c>
      <c r="C143" s="3" t="s">
        <v>656</v>
      </c>
      <c r="D143" s="14">
        <v>87.619232177734375</v>
      </c>
      <c r="E143" s="14">
        <v>82.342842102050781</v>
      </c>
      <c r="F143" s="14">
        <v>87.536605834960938</v>
      </c>
      <c r="G143" s="14">
        <v>86.505241394042969</v>
      </c>
      <c r="H143" s="5">
        <v>452</v>
      </c>
      <c r="I143" s="15" t="s">
        <v>3980</v>
      </c>
      <c r="J143" s="15">
        <v>5</v>
      </c>
      <c r="K143" s="3" t="s">
        <v>3821</v>
      </c>
      <c r="L143" s="3" t="s">
        <v>3909</v>
      </c>
      <c r="M143" s="3" t="s">
        <v>3918</v>
      </c>
      <c r="N143" s="3" t="s">
        <v>3921</v>
      </c>
      <c r="O143" s="17">
        <v>0.52849739789962769</v>
      </c>
      <c r="P143" s="32">
        <v>51.196373059999999</v>
      </c>
      <c r="Q143" s="32">
        <v>346.11398315429688</v>
      </c>
      <c r="R143" s="5">
        <v>214</v>
      </c>
      <c r="S143" s="5">
        <v>85</v>
      </c>
      <c r="T143" s="16">
        <v>0.39719626307487488</v>
      </c>
      <c r="U143" s="17">
        <v>0.32894736528396612</v>
      </c>
      <c r="V143" s="32">
        <v>48.95150829</v>
      </c>
      <c r="W143" s="32">
        <v>296.05264282226563</v>
      </c>
      <c r="X143" s="17">
        <v>0.4263959527015686</v>
      </c>
      <c r="Y143" s="32">
        <v>51.692065190000001</v>
      </c>
      <c r="Z143" s="32">
        <v>312.69036865234381</v>
      </c>
      <c r="AA143" s="5">
        <v>214</v>
      </c>
      <c r="AB143" s="5">
        <v>85</v>
      </c>
      <c r="AC143" s="16">
        <v>0.39719626307487488</v>
      </c>
      <c r="AD143" s="17">
        <v>0.27500000596046448</v>
      </c>
      <c r="AE143" s="32">
        <v>50.994413139999999</v>
      </c>
      <c r="AF143" s="32">
        <v>262.5</v>
      </c>
      <c r="AG143" s="16">
        <v>0.14799999999999999</v>
      </c>
      <c r="AH143" s="16">
        <v>5.5E-2</v>
      </c>
      <c r="AI143" s="16">
        <v>5.2999999999999999E-2</v>
      </c>
      <c r="AJ143" s="16">
        <v>0.65</v>
      </c>
      <c r="AK143" s="16">
        <v>8.2000000000000003E-2</v>
      </c>
      <c r="AL143" s="16">
        <v>1.099999994039536E-2</v>
      </c>
      <c r="AM143" s="16">
        <v>8.2000000000000003E-2</v>
      </c>
      <c r="AN143" s="16">
        <v>6.4000000000000001E-2</v>
      </c>
      <c r="AO143" s="16">
        <v>0.32</v>
      </c>
      <c r="AP143" s="5">
        <v>0</v>
      </c>
      <c r="AQ143" s="31">
        <v>11454.7802734375</v>
      </c>
      <c r="AR143" s="31">
        <v>12014.71</v>
      </c>
    </row>
    <row r="144" spans="1:44" x14ac:dyDescent="0.3">
      <c r="A144" s="4">
        <v>100936000</v>
      </c>
      <c r="B144" s="3" t="s">
        <v>43</v>
      </c>
      <c r="C144" s="3" t="s">
        <v>657</v>
      </c>
      <c r="D144" s="14">
        <v>91.89422607421875</v>
      </c>
      <c r="E144" s="14">
        <v>85.887458801269531</v>
      </c>
      <c r="F144" s="14">
        <v>87.590560913085938</v>
      </c>
      <c r="G144" s="14">
        <v>85.416603088378906</v>
      </c>
      <c r="H144" s="5">
        <v>393</v>
      </c>
      <c r="I144" s="15" t="s">
        <v>3980</v>
      </c>
      <c r="J144" s="15">
        <v>5</v>
      </c>
      <c r="K144" s="3" t="s">
        <v>3821</v>
      </c>
      <c r="L144" s="3" t="s">
        <v>3909</v>
      </c>
      <c r="M144" s="3" t="s">
        <v>3918</v>
      </c>
      <c r="N144" s="3" t="s">
        <v>3921</v>
      </c>
      <c r="O144" s="17">
        <v>0.48404255509376531</v>
      </c>
      <c r="P144" s="32">
        <v>52.982402020000002</v>
      </c>
      <c r="Q144" s="32">
        <v>335.6383056640625</v>
      </c>
      <c r="R144" s="5">
        <v>182</v>
      </c>
      <c r="S144" s="5">
        <v>76</v>
      </c>
      <c r="T144" s="16">
        <v>0.41758242249488831</v>
      </c>
      <c r="U144" s="17">
        <v>0.3020833432674408</v>
      </c>
      <c r="V144" s="32">
        <v>50.429332940000002</v>
      </c>
      <c r="W144" s="32">
        <v>284.375</v>
      </c>
      <c r="X144" s="17">
        <v>0.3404255211353302</v>
      </c>
      <c r="Y144" s="32">
        <v>51.724561880000003</v>
      </c>
      <c r="Z144" s="32">
        <v>278.19149780273438</v>
      </c>
      <c r="AA144" s="5">
        <v>183</v>
      </c>
      <c r="AB144" s="5">
        <v>77</v>
      </c>
      <c r="AC144" s="16">
        <v>0.41758242249488831</v>
      </c>
      <c r="AD144" s="17">
        <v>0.2083333283662796</v>
      </c>
      <c r="AE144" s="32">
        <v>50.381355419999998</v>
      </c>
      <c r="AF144" s="32">
        <v>230.20832824707031</v>
      </c>
      <c r="AG144" s="16">
        <v>6.6000000000000003E-2</v>
      </c>
      <c r="AH144" s="16">
        <v>6.6000000000000003E-2</v>
      </c>
      <c r="AI144" s="16">
        <v>2.3E-2</v>
      </c>
      <c r="AJ144" s="16">
        <v>0.753</v>
      </c>
      <c r="AK144" s="16">
        <v>8.8999999999999996E-2</v>
      </c>
      <c r="AL144" s="16">
        <v>3.0000000260770321E-3</v>
      </c>
      <c r="AM144" s="16">
        <v>6.9000000000000006E-2</v>
      </c>
      <c r="AN144" s="16">
        <v>0.13</v>
      </c>
      <c r="AO144" s="16">
        <v>0.32400000000000001</v>
      </c>
      <c r="AP144" s="5">
        <v>0</v>
      </c>
      <c r="AQ144" s="31">
        <v>13491.26953125</v>
      </c>
      <c r="AR144" s="31">
        <v>14141.66</v>
      </c>
    </row>
    <row r="145" spans="1:44" x14ac:dyDescent="0.3">
      <c r="A145" s="4">
        <v>100936010</v>
      </c>
      <c r="B145" s="3" t="s">
        <v>43</v>
      </c>
      <c r="C145" s="3" t="s">
        <v>658</v>
      </c>
      <c r="D145" s="14">
        <v>87.255020141601563</v>
      </c>
      <c r="E145" s="14">
        <v>88.368988037109375</v>
      </c>
      <c r="F145" s="14">
        <v>86.892677307128906</v>
      </c>
      <c r="G145" s="14">
        <v>87.175888061523438</v>
      </c>
      <c r="H145" s="5">
        <v>452</v>
      </c>
      <c r="I145" s="15" t="s">
        <v>3980</v>
      </c>
      <c r="J145" s="15">
        <v>5</v>
      </c>
      <c r="K145" s="3" t="s">
        <v>3821</v>
      </c>
      <c r="L145" s="3" t="s">
        <v>3909</v>
      </c>
      <c r="M145" s="3" t="s">
        <v>3918</v>
      </c>
      <c r="N145" s="3" t="s">
        <v>3921</v>
      </c>
      <c r="O145" s="17">
        <v>0.38068181276321411</v>
      </c>
      <c r="P145" s="32">
        <v>51.04421241</v>
      </c>
      <c r="Q145" s="32">
        <v>302.27273559570313</v>
      </c>
      <c r="R145" s="5">
        <v>204</v>
      </c>
      <c r="S145" s="5">
        <v>146</v>
      </c>
      <c r="T145" s="16">
        <v>0.71568626165390015</v>
      </c>
      <c r="U145" s="17">
        <v>0.2321428507566452</v>
      </c>
      <c r="V145" s="32">
        <v>51.463935739999997</v>
      </c>
      <c r="W145" s="32">
        <v>261.60714721679688</v>
      </c>
      <c r="X145" s="17">
        <v>0.24858756363391879</v>
      </c>
      <c r="Y145" s="32">
        <v>51.304231620000003</v>
      </c>
      <c r="Z145" s="32">
        <v>235.59321594238281</v>
      </c>
      <c r="AA145" s="5">
        <v>205</v>
      </c>
      <c r="AB145" s="5">
        <v>147</v>
      </c>
      <c r="AC145" s="16">
        <v>0.71568626165390015</v>
      </c>
      <c r="AD145" s="17">
        <v>0.12389380484819409</v>
      </c>
      <c r="AE145" s="32">
        <v>51.372077949999998</v>
      </c>
      <c r="AF145" s="32">
        <v>194.69026184082031</v>
      </c>
      <c r="AG145" s="16">
        <v>0.252</v>
      </c>
      <c r="AH145" s="16">
        <v>7.4999999999999997E-2</v>
      </c>
      <c r="AI145" s="16">
        <v>3.5000000000000003E-2</v>
      </c>
      <c r="AJ145" s="16">
        <v>0.49099999999999999</v>
      </c>
      <c r="AK145" s="16">
        <v>0.13700000000000001</v>
      </c>
      <c r="AL145" s="16">
        <v>8.999999612569809E-3</v>
      </c>
      <c r="AM145" s="16">
        <v>0.108</v>
      </c>
      <c r="AN145" s="16">
        <v>9.0999999999999998E-2</v>
      </c>
      <c r="AO145" s="16">
        <v>0.57200000000000006</v>
      </c>
      <c r="AP145" s="5">
        <v>0</v>
      </c>
      <c r="AQ145" s="31">
        <v>11623.6103515625</v>
      </c>
      <c r="AR145" s="31">
        <v>12061.22</v>
      </c>
    </row>
    <row r="146" spans="1:44" x14ac:dyDescent="0.3">
      <c r="A146" s="4">
        <v>100936020</v>
      </c>
      <c r="B146" s="3" t="s">
        <v>43</v>
      </c>
      <c r="C146" s="3" t="s">
        <v>659</v>
      </c>
      <c r="D146" s="14">
        <v>85.435317993164063</v>
      </c>
      <c r="E146" s="14">
        <v>86.959938049316406</v>
      </c>
      <c r="F146" s="14">
        <v>83.152961730957031</v>
      </c>
      <c r="G146" s="14">
        <v>87.604995727539063</v>
      </c>
      <c r="H146" s="5">
        <v>267</v>
      </c>
      <c r="I146" s="15" t="s">
        <v>3980</v>
      </c>
      <c r="J146" s="15">
        <v>5</v>
      </c>
      <c r="K146" s="3" t="s">
        <v>3821</v>
      </c>
      <c r="L146" s="3" t="s">
        <v>3909</v>
      </c>
      <c r="M146" s="3" t="s">
        <v>3918</v>
      </c>
      <c r="N146" s="3" t="s">
        <v>3921</v>
      </c>
      <c r="O146" s="17">
        <v>0.35245901346206671</v>
      </c>
      <c r="P146" s="32">
        <v>50.283967359999998</v>
      </c>
      <c r="Q146" s="32">
        <v>288.52459716796881</v>
      </c>
      <c r="R146" s="5">
        <v>130</v>
      </c>
      <c r="S146" s="5">
        <v>130</v>
      </c>
      <c r="T146" s="16">
        <v>1</v>
      </c>
      <c r="U146" s="17">
        <v>0.35245901346206671</v>
      </c>
      <c r="V146" s="32">
        <v>50.876474180000002</v>
      </c>
      <c r="W146" s="32">
        <v>288.52459716796881</v>
      </c>
      <c r="X146" s="17">
        <v>0.2049180269241333</v>
      </c>
      <c r="Y146" s="32">
        <v>49.051821099999998</v>
      </c>
      <c r="Z146" s="32">
        <v>231.14753723144531</v>
      </c>
      <c r="AA146" s="5">
        <v>131</v>
      </c>
      <c r="AB146" s="5">
        <v>131</v>
      </c>
      <c r="AC146" s="16">
        <v>1</v>
      </c>
      <c r="AD146" s="17">
        <v>0.2049180269241333</v>
      </c>
      <c r="AE146" s="32">
        <v>51.613726159999999</v>
      </c>
      <c r="AF146" s="32">
        <v>231.14753723144531</v>
      </c>
      <c r="AG146" s="16">
        <v>0.378</v>
      </c>
      <c r="AH146" s="16">
        <v>8.2000000000000003E-2</v>
      </c>
      <c r="AI146" s="16">
        <v>2.1999999999999999E-2</v>
      </c>
      <c r="AJ146" s="16">
        <v>0.39</v>
      </c>
      <c r="AK146" s="16">
        <v>0.124</v>
      </c>
      <c r="AL146" s="16">
        <v>4.0000001899898052E-3</v>
      </c>
      <c r="AM146" s="16">
        <v>0.112</v>
      </c>
      <c r="AN146" s="16">
        <v>0.161</v>
      </c>
      <c r="AO146" s="16">
        <v>0.63240000000000007</v>
      </c>
      <c r="AP146" s="5">
        <v>0</v>
      </c>
      <c r="AQ146" s="31">
        <v>15102.6796875</v>
      </c>
      <c r="AR146" s="31">
        <v>15915.35</v>
      </c>
    </row>
    <row r="147" spans="1:44" x14ac:dyDescent="0.3">
      <c r="A147" s="4">
        <v>100936040</v>
      </c>
      <c r="B147" s="3" t="s">
        <v>43</v>
      </c>
      <c r="C147" s="3" t="s">
        <v>660</v>
      </c>
      <c r="D147" s="14">
        <v>79.98291015625</v>
      </c>
      <c r="E147" s="14">
        <v>79.579338073730469</v>
      </c>
      <c r="F147" s="14">
        <v>87.100044250488281</v>
      </c>
      <c r="G147" s="14">
        <v>85.187538146972656</v>
      </c>
      <c r="H147" s="5">
        <v>147</v>
      </c>
      <c r="I147" s="15" t="s">
        <v>3981</v>
      </c>
      <c r="J147" s="15">
        <v>5</v>
      </c>
      <c r="K147" s="3" t="s">
        <v>3821</v>
      </c>
      <c r="L147" s="3" t="s">
        <v>3909</v>
      </c>
      <c r="M147" s="3" t="s">
        <v>3918</v>
      </c>
      <c r="N147" s="3" t="s">
        <v>3921</v>
      </c>
      <c r="O147" s="17">
        <v>0.39189189672470093</v>
      </c>
      <c r="P147" s="32">
        <v>48.006031659999998</v>
      </c>
      <c r="Q147" s="32">
        <v>318.91891479492188</v>
      </c>
      <c r="R147" s="5">
        <v>70</v>
      </c>
      <c r="S147" s="5">
        <v>38</v>
      </c>
      <c r="T147" s="16">
        <v>0.54285717010498047</v>
      </c>
      <c r="U147" s="17">
        <v>0.27272728085517878</v>
      </c>
      <c r="V147" s="32">
        <v>47.799342799999998</v>
      </c>
      <c r="W147" s="32"/>
      <c r="X147" s="17">
        <v>0.35135135054588318</v>
      </c>
      <c r="Y147" s="32">
        <v>51.429127960000002</v>
      </c>
      <c r="Z147" s="32">
        <v>271.62161254882813</v>
      </c>
      <c r="AA147" s="5">
        <v>70</v>
      </c>
      <c r="AB147" s="5">
        <v>38</v>
      </c>
      <c r="AC147" s="16">
        <v>0.54285717010498047</v>
      </c>
      <c r="AD147" s="17">
        <v>0.22727273404598239</v>
      </c>
      <c r="AE147" s="32">
        <v>50.252362820000002</v>
      </c>
      <c r="AF147" s="32"/>
      <c r="AG147" s="16">
        <v>4.1000000000000002E-2</v>
      </c>
      <c r="AH147" s="16">
        <v>3.4000000000000002E-2</v>
      </c>
      <c r="AI147" s="16"/>
      <c r="AJ147" s="16">
        <v>0.80300000000000005</v>
      </c>
      <c r="AK147" s="16">
        <v>9.5000000000000001E-2</v>
      </c>
      <c r="AL147" s="16">
        <v>2.700000070035458E-2</v>
      </c>
      <c r="AM147" s="16"/>
      <c r="AN147" s="16">
        <v>0.109</v>
      </c>
      <c r="AO147" s="16">
        <v>0.36899999999999999</v>
      </c>
      <c r="AP147" s="5">
        <v>0</v>
      </c>
      <c r="AQ147" s="31">
        <v>14560.3603515625</v>
      </c>
      <c r="AR147" s="31">
        <v>14987.5</v>
      </c>
    </row>
    <row r="148" spans="1:44" x14ac:dyDescent="0.3">
      <c r="A148" s="4">
        <v>41064020</v>
      </c>
      <c r="B148" s="3" t="s">
        <v>11</v>
      </c>
      <c r="C148" s="3" t="s">
        <v>570</v>
      </c>
      <c r="D148" s="14">
        <v>89.244224548339844</v>
      </c>
      <c r="E148" s="14">
        <v>88.119392395019531</v>
      </c>
      <c r="F148" s="14">
        <v>92.009552001953125</v>
      </c>
      <c r="G148" s="14">
        <v>90.446990966796875</v>
      </c>
      <c r="H148" s="5">
        <v>129</v>
      </c>
      <c r="I148" s="15" t="s">
        <v>3980</v>
      </c>
      <c r="J148" s="15">
        <v>5</v>
      </c>
      <c r="K148" s="3" t="s">
        <v>3799</v>
      </c>
      <c r="L148" s="3" t="s">
        <v>3909</v>
      </c>
      <c r="M148" s="3" t="s">
        <v>3916</v>
      </c>
      <c r="N148" s="3" t="s">
        <v>3923</v>
      </c>
      <c r="O148" s="17">
        <v>0.37999999523162842</v>
      </c>
      <c r="P148" s="32">
        <v>51.875272260000003</v>
      </c>
      <c r="Q148" s="32"/>
      <c r="R148" s="5">
        <v>64</v>
      </c>
      <c r="S148" s="5">
        <v>42</v>
      </c>
      <c r="T148" s="16">
        <v>0.65625</v>
      </c>
      <c r="U148" s="17">
        <v>0.30303031206130981</v>
      </c>
      <c r="V148" s="32">
        <v>51.359876309999997</v>
      </c>
      <c r="W148" s="32"/>
      <c r="X148" s="17">
        <v>0.60000002384185791</v>
      </c>
      <c r="Y148" s="32">
        <v>54.386098560000001</v>
      </c>
      <c r="Z148" s="32">
        <v>360</v>
      </c>
      <c r="AA148" s="5">
        <v>64</v>
      </c>
      <c r="AB148" s="5">
        <v>42</v>
      </c>
      <c r="AC148" s="16">
        <v>0.65625</v>
      </c>
      <c r="AD148" s="17">
        <v>0.54545456171035767</v>
      </c>
      <c r="AE148" s="32">
        <v>53.214169980000001</v>
      </c>
      <c r="AF148" s="32">
        <v>348.48486328125</v>
      </c>
      <c r="AG148" s="16"/>
      <c r="AH148" s="16"/>
      <c r="AI148" s="16"/>
      <c r="AJ148" s="16">
        <v>0.93800000000000006</v>
      </c>
      <c r="AK148" s="16"/>
      <c r="AL148" s="16">
        <v>6.1999998986721039E-2</v>
      </c>
      <c r="AM148" s="16"/>
      <c r="AN148" s="16">
        <v>0.16300000000000001</v>
      </c>
      <c r="AO148" s="16">
        <v>0.55100000000000005</v>
      </c>
      <c r="AP148" s="5">
        <v>0</v>
      </c>
      <c r="AQ148" s="31">
        <v>10509.0703125</v>
      </c>
      <c r="AR148" s="31">
        <v>11492.92</v>
      </c>
    </row>
    <row r="149" spans="1:44" x14ac:dyDescent="0.3">
      <c r="A149" s="4">
        <v>540374020</v>
      </c>
      <c r="B149" s="3" t="s">
        <v>277</v>
      </c>
      <c r="C149" s="3" t="s">
        <v>1383</v>
      </c>
      <c r="D149" s="14">
        <v>89.748283386230469</v>
      </c>
      <c r="E149" s="14">
        <v>88.392372131347656</v>
      </c>
      <c r="F149" s="14">
        <v>91.475311279296875</v>
      </c>
      <c r="G149" s="14">
        <v>89.763427734375</v>
      </c>
      <c r="H149" s="5">
        <v>217</v>
      </c>
      <c r="I149" s="15" t="s">
        <v>3980</v>
      </c>
      <c r="J149" s="15">
        <v>6</v>
      </c>
      <c r="K149" s="3" t="s">
        <v>3861</v>
      </c>
      <c r="L149" s="3" t="s">
        <v>3908</v>
      </c>
      <c r="M149" s="3" t="s">
        <v>3917</v>
      </c>
      <c r="N149" s="3" t="s">
        <v>3921</v>
      </c>
      <c r="O149" s="17">
        <v>0.40310078859329218</v>
      </c>
      <c r="P149" s="32">
        <v>52.085860179999997</v>
      </c>
      <c r="Q149" s="32">
        <v>313.9534912109375</v>
      </c>
      <c r="R149" s="5">
        <v>132</v>
      </c>
      <c r="S149" s="5">
        <v>71</v>
      </c>
      <c r="T149" s="16">
        <v>0.53787881135940552</v>
      </c>
      <c r="U149" s="17">
        <v>0.27272728085517878</v>
      </c>
      <c r="V149" s="32">
        <v>51.473685580000001</v>
      </c>
      <c r="W149" s="32">
        <v>274.242431640625</v>
      </c>
      <c r="X149" s="17">
        <v>0.30000001192092901</v>
      </c>
      <c r="Y149" s="32">
        <v>54.064325820000001</v>
      </c>
      <c r="Z149" s="32">
        <v>273.07693481445313</v>
      </c>
      <c r="AA149" s="5">
        <v>133</v>
      </c>
      <c r="AB149" s="5">
        <v>72</v>
      </c>
      <c r="AC149" s="16">
        <v>0.53787881135940552</v>
      </c>
      <c r="AD149" s="17">
        <v>0.17910447716712949</v>
      </c>
      <c r="AE149" s="32">
        <v>52.829226550000001</v>
      </c>
      <c r="AF149" s="32"/>
      <c r="AG149" s="16"/>
      <c r="AH149" s="16">
        <v>5.5E-2</v>
      </c>
      <c r="AI149" s="16"/>
      <c r="AJ149" s="16">
        <v>0.89900000000000002</v>
      </c>
      <c r="AK149" s="16"/>
      <c r="AL149" s="16">
        <v>4.6000000089406967E-2</v>
      </c>
      <c r="AM149" s="16">
        <v>3.2000000000000001E-2</v>
      </c>
      <c r="AN149" s="16">
        <v>0.129</v>
      </c>
      <c r="AO149" s="16">
        <v>0.505</v>
      </c>
      <c r="AP149" s="5">
        <v>0</v>
      </c>
      <c r="AQ149" s="31">
        <v>10399.7099609375</v>
      </c>
      <c r="AR149" s="31">
        <v>12298.84</v>
      </c>
    </row>
    <row r="150" spans="1:44" x14ac:dyDescent="0.3">
      <c r="A150" s="4">
        <v>270564020</v>
      </c>
      <c r="B150" s="3" t="s">
        <v>117</v>
      </c>
      <c r="C150" s="3" t="s">
        <v>900</v>
      </c>
      <c r="D150" s="14">
        <v>88.347450256347656</v>
      </c>
      <c r="E150" s="14">
        <v>87.811126708984375</v>
      </c>
      <c r="F150" s="14">
        <v>87.437477111816406</v>
      </c>
      <c r="G150" s="14">
        <v>88.154533386230469</v>
      </c>
      <c r="H150" s="5">
        <v>55</v>
      </c>
      <c r="I150" s="15" t="s">
        <v>3981</v>
      </c>
      <c r="J150" s="15">
        <v>6</v>
      </c>
      <c r="K150" s="3" t="s">
        <v>3848</v>
      </c>
      <c r="L150" s="3" t="s">
        <v>3909</v>
      </c>
      <c r="M150" s="3" t="s">
        <v>3917</v>
      </c>
      <c r="N150" s="3" t="s">
        <v>3923</v>
      </c>
      <c r="O150" s="17">
        <v>0.3214285671710968</v>
      </c>
      <c r="P150" s="32">
        <v>51.500613139999999</v>
      </c>
      <c r="Q150" s="32"/>
      <c r="R150" s="5">
        <v>33</v>
      </c>
      <c r="S150" s="5">
        <v>29</v>
      </c>
      <c r="T150" s="16">
        <v>0.87878787517547607</v>
      </c>
      <c r="U150" s="17">
        <v>0.3214285671710968</v>
      </c>
      <c r="V150" s="32">
        <v>51.23135371</v>
      </c>
      <c r="W150" s="32"/>
      <c r="X150" s="17">
        <v>0.25</v>
      </c>
      <c r="Y150" s="32">
        <v>51.632358740000001</v>
      </c>
      <c r="Z150" s="32"/>
      <c r="AA150" s="5">
        <v>33</v>
      </c>
      <c r="AB150" s="5">
        <v>29</v>
      </c>
      <c r="AC150" s="16">
        <v>0.87878787517547607</v>
      </c>
      <c r="AD150" s="17">
        <v>0.25</v>
      </c>
      <c r="AE150" s="32">
        <v>51.923192640000003</v>
      </c>
      <c r="AF150" s="32"/>
      <c r="AG150" s="16"/>
      <c r="AH150" s="16"/>
      <c r="AI150" s="16"/>
      <c r="AJ150" s="16">
        <v>0.90900000000000003</v>
      </c>
      <c r="AK150" s="16"/>
      <c r="AL150" s="16">
        <v>9.0999998152256012E-2</v>
      </c>
      <c r="AM150" s="16"/>
      <c r="AN150" s="16">
        <v>0.23599999999999999</v>
      </c>
      <c r="AO150" s="16">
        <v>0.52110000000000001</v>
      </c>
      <c r="AP150" s="5">
        <v>1</v>
      </c>
      <c r="AQ150" s="31">
        <v>16517.970703125</v>
      </c>
      <c r="AR150" s="31">
        <v>18594.86</v>
      </c>
    </row>
    <row r="151" spans="1:44" x14ac:dyDescent="0.3">
      <c r="A151" s="4">
        <v>780044020</v>
      </c>
      <c r="B151" s="3" t="s">
        <v>372</v>
      </c>
      <c r="C151" s="3" t="s">
        <v>1567</v>
      </c>
      <c r="D151" s="14">
        <v>77.00469970703125</v>
      </c>
      <c r="E151" s="14">
        <v>79.401802062988281</v>
      </c>
      <c r="F151" s="14">
        <v>88.625038146972656</v>
      </c>
      <c r="G151" s="14">
        <v>85.000892639160156</v>
      </c>
      <c r="H151" s="5">
        <v>60</v>
      </c>
      <c r="I151" s="15" t="s">
        <v>3981</v>
      </c>
      <c r="J151" s="15">
        <v>6</v>
      </c>
      <c r="K151" s="3" t="s">
        <v>3831</v>
      </c>
      <c r="L151" s="3" t="s">
        <v>3910</v>
      </c>
      <c r="M151" s="3" t="s">
        <v>3916</v>
      </c>
      <c r="N151" s="3" t="s">
        <v>3921</v>
      </c>
      <c r="O151" s="17">
        <v>0.25</v>
      </c>
      <c r="P151" s="32">
        <v>46.761778030000002</v>
      </c>
      <c r="Q151" s="32"/>
      <c r="R151" s="5">
        <v>59</v>
      </c>
      <c r="S151" s="5">
        <v>37</v>
      </c>
      <c r="T151" s="16">
        <v>0.62711864709854126</v>
      </c>
      <c r="U151" s="17">
        <v>0.2173912972211838</v>
      </c>
      <c r="V151" s="32">
        <v>47.725324630000003</v>
      </c>
      <c r="W151" s="32"/>
      <c r="X151" s="17">
        <v>0.3055555522441864</v>
      </c>
      <c r="Y151" s="32">
        <v>52.347622979999997</v>
      </c>
      <c r="Z151" s="32"/>
      <c r="AA151" s="5">
        <v>59</v>
      </c>
      <c r="AB151" s="5">
        <v>37</v>
      </c>
      <c r="AC151" s="16">
        <v>0.62711864709854126</v>
      </c>
      <c r="AD151" s="17">
        <v>0.30434781312942499</v>
      </c>
      <c r="AE151" s="32">
        <v>50.147252950000002</v>
      </c>
      <c r="AF151" s="32"/>
      <c r="AG151" s="16"/>
      <c r="AH151" s="16"/>
      <c r="AI151" s="16"/>
      <c r="AJ151" s="16">
        <v>0.86699999999999999</v>
      </c>
      <c r="AK151" s="16"/>
      <c r="AL151" s="16">
        <v>0.13300000131130221</v>
      </c>
      <c r="AM151" s="16"/>
      <c r="AN151" s="16"/>
      <c r="AO151" s="16">
        <v>0.58699999999999997</v>
      </c>
      <c r="AP151" s="5">
        <v>0</v>
      </c>
      <c r="AQ151" s="31">
        <v>16096.1201171875</v>
      </c>
      <c r="AR151" s="31">
        <v>17387.330000000002</v>
      </c>
    </row>
    <row r="152" spans="1:44" x14ac:dyDescent="0.3">
      <c r="A152" s="4">
        <v>750844020</v>
      </c>
      <c r="B152" s="3" t="s">
        <v>357</v>
      </c>
      <c r="C152" s="3" t="s">
        <v>1541</v>
      </c>
      <c r="D152" s="14">
        <v>85.807228088378906</v>
      </c>
      <c r="E152" s="14">
        <v>87.038803100585938</v>
      </c>
      <c r="F152" s="14">
        <v>78.400672912597656</v>
      </c>
      <c r="G152" s="14">
        <v>78.491851806640625</v>
      </c>
      <c r="H152" s="5">
        <v>80</v>
      </c>
      <c r="I152" s="15" t="s">
        <v>3981</v>
      </c>
      <c r="J152" s="15">
        <v>6</v>
      </c>
      <c r="K152" s="3" t="s">
        <v>3865</v>
      </c>
      <c r="L152" s="3" t="s">
        <v>3913</v>
      </c>
      <c r="M152" s="3" t="s">
        <v>3917</v>
      </c>
      <c r="N152" s="3" t="s">
        <v>3921</v>
      </c>
      <c r="O152" s="17">
        <v>0.44736841320991522</v>
      </c>
      <c r="P152" s="32">
        <v>50.439344769999998</v>
      </c>
      <c r="Q152" s="32">
        <v>326.3157958984375</v>
      </c>
      <c r="R152" s="5">
        <v>38</v>
      </c>
      <c r="S152" s="5">
        <v>38</v>
      </c>
      <c r="T152" s="16">
        <v>1</v>
      </c>
      <c r="U152" s="17">
        <v>0.44736841320991522</v>
      </c>
      <c r="V152" s="32">
        <v>50.909355310000002</v>
      </c>
      <c r="W152" s="32">
        <v>326.3157958984375</v>
      </c>
      <c r="X152" s="17">
        <v>0.23684211075305939</v>
      </c>
      <c r="Y152" s="32">
        <v>46.189541910000003</v>
      </c>
      <c r="Z152" s="32"/>
      <c r="AA152" s="5">
        <v>38</v>
      </c>
      <c r="AB152" s="5">
        <v>38</v>
      </c>
      <c r="AC152" s="16">
        <v>1</v>
      </c>
      <c r="AD152" s="17">
        <v>0.23684211075305939</v>
      </c>
      <c r="AE152" s="32">
        <v>46.481754889999998</v>
      </c>
      <c r="AF152" s="32"/>
      <c r="AG152" s="16"/>
      <c r="AH152" s="16"/>
      <c r="AI152" s="16"/>
      <c r="AJ152" s="16">
        <v>0.97499999999999998</v>
      </c>
      <c r="AK152" s="16"/>
      <c r="AL152" s="16">
        <v>2.500000037252903E-2</v>
      </c>
      <c r="AM152" s="16"/>
      <c r="AN152" s="16">
        <v>0.27500000000000002</v>
      </c>
      <c r="AO152" s="16">
        <v>0.4476</v>
      </c>
      <c r="AP152" s="5">
        <v>0</v>
      </c>
      <c r="AQ152" s="31">
        <v>7063.27978515625</v>
      </c>
      <c r="AR152" s="31">
        <v>9987.98</v>
      </c>
    </row>
    <row r="153" spans="1:44" x14ac:dyDescent="0.3">
      <c r="A153" s="4">
        <v>440784020</v>
      </c>
      <c r="B153" s="3" t="s">
        <v>198</v>
      </c>
      <c r="C153" s="3" t="s">
        <v>1102</v>
      </c>
      <c r="D153" s="14">
        <v>81.05584716796875</v>
      </c>
      <c r="E153" s="14">
        <v>82.007438659667969</v>
      </c>
      <c r="F153" s="14">
        <v>96.365554809570313</v>
      </c>
      <c r="G153" s="14">
        <v>95.113082885742188</v>
      </c>
      <c r="H153" s="5">
        <v>34</v>
      </c>
      <c r="I153" s="15" t="s">
        <v>3981</v>
      </c>
      <c r="J153" s="15">
        <v>6</v>
      </c>
      <c r="K153" s="3" t="s">
        <v>3862</v>
      </c>
      <c r="L153" s="3" t="s">
        <v>3912</v>
      </c>
      <c r="M153" s="3" t="s">
        <v>3916</v>
      </c>
      <c r="N153" s="3" t="s">
        <v>3921</v>
      </c>
      <c r="O153" s="17">
        <v>0.28571429848670959</v>
      </c>
      <c r="P153" s="32">
        <v>48.454289680000002</v>
      </c>
      <c r="Q153" s="32"/>
      <c r="R153" s="5">
        <v>18</v>
      </c>
      <c r="S153" s="5">
        <v>16</v>
      </c>
      <c r="T153" s="16">
        <v>0.8888888955116272</v>
      </c>
      <c r="U153" s="17">
        <v>0.30000001192092901</v>
      </c>
      <c r="V153" s="32">
        <v>48.811672369999997</v>
      </c>
      <c r="W153" s="32"/>
      <c r="X153" s="17">
        <v>0</v>
      </c>
      <c r="Y153" s="32">
        <v>57.009693149999997</v>
      </c>
      <c r="Z153" s="32"/>
      <c r="AA153" s="5">
        <v>18</v>
      </c>
      <c r="AB153" s="5">
        <v>16</v>
      </c>
      <c r="AC153" s="16">
        <v>0.8888888955116272</v>
      </c>
      <c r="AD153" s="17">
        <v>0</v>
      </c>
      <c r="AE153" s="32">
        <v>55.841831939999999</v>
      </c>
      <c r="AF153" s="32"/>
      <c r="AG153" s="16"/>
      <c r="AH153" s="16"/>
      <c r="AI153" s="16"/>
      <c r="AJ153" s="16">
        <v>0.82400000000000007</v>
      </c>
      <c r="AK153" s="16"/>
      <c r="AL153" s="16">
        <v>0.17599999904632571</v>
      </c>
      <c r="AM153" s="16"/>
      <c r="AN153" s="16"/>
      <c r="AO153" s="16">
        <v>0.94300000000000006</v>
      </c>
      <c r="AP153" s="5">
        <v>0</v>
      </c>
      <c r="AQ153" s="31">
        <v>20296.970703125</v>
      </c>
      <c r="AR153" s="31">
        <v>21783.81</v>
      </c>
    </row>
    <row r="154" spans="1:44" x14ac:dyDescent="0.3">
      <c r="A154" s="4">
        <v>1040434020</v>
      </c>
      <c r="B154" s="3" t="s">
        <v>493</v>
      </c>
      <c r="C154" s="3" t="s">
        <v>1980</v>
      </c>
      <c r="D154" s="14">
        <v>88.557220458984375</v>
      </c>
      <c r="E154" s="14">
        <v>89.780532836914063</v>
      </c>
      <c r="F154" s="14">
        <v>87.300209045410156</v>
      </c>
      <c r="G154" s="14">
        <v>87.978759765625</v>
      </c>
      <c r="H154" s="5">
        <v>271</v>
      </c>
      <c r="I154" s="15" t="s">
        <v>3981</v>
      </c>
      <c r="J154" s="15">
        <v>6</v>
      </c>
      <c r="K154" s="3" t="s">
        <v>3847</v>
      </c>
      <c r="L154" s="3" t="s">
        <v>3907</v>
      </c>
      <c r="M154" s="3" t="s">
        <v>3916</v>
      </c>
      <c r="N154" s="3" t="s">
        <v>3921</v>
      </c>
      <c r="O154" s="17">
        <v>0.4154929518699646</v>
      </c>
      <c r="P154" s="32">
        <v>51.588251659999997</v>
      </c>
      <c r="Q154" s="32">
        <v>319.01409912109381</v>
      </c>
      <c r="R154" s="5">
        <v>203</v>
      </c>
      <c r="S154" s="5">
        <v>127</v>
      </c>
      <c r="T154" s="16">
        <v>0.62561577558517456</v>
      </c>
      <c r="U154" s="17">
        <v>0.35064935684204102</v>
      </c>
      <c r="V154" s="32">
        <v>52.052440249999997</v>
      </c>
      <c r="W154" s="32">
        <v>289.61038208007813</v>
      </c>
      <c r="X154" s="17">
        <v>0.38028168678283691</v>
      </c>
      <c r="Y154" s="32">
        <v>51.54968246</v>
      </c>
      <c r="Z154" s="32">
        <v>293.66195678710938</v>
      </c>
      <c r="AA154" s="5">
        <v>202</v>
      </c>
      <c r="AB154" s="5">
        <v>126</v>
      </c>
      <c r="AC154" s="16">
        <v>0.62561577558517456</v>
      </c>
      <c r="AD154" s="17">
        <v>0.31168830394744867</v>
      </c>
      <c r="AE154" s="32">
        <v>51.824210039999997</v>
      </c>
      <c r="AF154" s="32">
        <v>262.33767700195313</v>
      </c>
      <c r="AG154" s="16"/>
      <c r="AH154" s="16"/>
      <c r="AI154" s="16"/>
      <c r="AJ154" s="16">
        <v>0.93</v>
      </c>
      <c r="AK154" s="16">
        <v>5.8999999999999997E-2</v>
      </c>
      <c r="AL154" s="16">
        <v>1.099999994039536E-2</v>
      </c>
      <c r="AM154" s="16"/>
      <c r="AN154" s="16">
        <v>0.14799999999999999</v>
      </c>
      <c r="AO154" s="16">
        <v>0.51100000000000001</v>
      </c>
      <c r="AP154" s="5">
        <v>0</v>
      </c>
      <c r="AQ154" s="31">
        <v>7569.3701171875</v>
      </c>
      <c r="AR154" s="31">
        <v>8693.11</v>
      </c>
    </row>
    <row r="155" spans="1:44" x14ac:dyDescent="0.3">
      <c r="A155" s="4">
        <v>281014020</v>
      </c>
      <c r="B155" s="3" t="s">
        <v>122</v>
      </c>
      <c r="C155" s="3" t="s">
        <v>910</v>
      </c>
      <c r="D155" s="14">
        <v>78.855621337890625</v>
      </c>
      <c r="E155" s="14">
        <v>79.794837951660156</v>
      </c>
      <c r="F155" s="14">
        <v>80.5069580078125</v>
      </c>
      <c r="G155" s="14">
        <v>82.07135009765625</v>
      </c>
      <c r="H155" s="5">
        <v>324</v>
      </c>
      <c r="I155" s="15" t="s">
        <v>3980</v>
      </c>
      <c r="J155" s="15">
        <v>4</v>
      </c>
      <c r="K155" s="3" t="s">
        <v>3818</v>
      </c>
      <c r="L155" s="3" t="s">
        <v>3913</v>
      </c>
      <c r="M155" s="3" t="s">
        <v>3917</v>
      </c>
      <c r="N155" s="3" t="s">
        <v>3921</v>
      </c>
      <c r="O155" s="17">
        <v>0.43809524178504938</v>
      </c>
      <c r="P155" s="32">
        <v>47.535067570000002</v>
      </c>
      <c r="Q155" s="32">
        <v>328.57144165039063</v>
      </c>
      <c r="R155" s="5">
        <v>69</v>
      </c>
      <c r="S155" s="5">
        <v>45</v>
      </c>
      <c r="T155" s="16">
        <v>0.65217393636703491</v>
      </c>
      <c r="U155" s="17">
        <v>0.31081080436706537</v>
      </c>
      <c r="V155" s="32">
        <v>47.889191480000001</v>
      </c>
      <c r="W155" s="32">
        <v>302.70269775390631</v>
      </c>
      <c r="X155" s="17">
        <v>0.36893203854560852</v>
      </c>
      <c r="Y155" s="32">
        <v>47.45814567</v>
      </c>
      <c r="Z155" s="32">
        <v>291.26214599609381</v>
      </c>
      <c r="AA155" s="5">
        <v>69</v>
      </c>
      <c r="AB155" s="5">
        <v>45</v>
      </c>
      <c r="AC155" s="16">
        <v>0.65217393636703491</v>
      </c>
      <c r="AD155" s="17">
        <v>0.2361111044883728</v>
      </c>
      <c r="AE155" s="32">
        <v>48.497511019999997</v>
      </c>
      <c r="AF155" s="32"/>
      <c r="AG155" s="16"/>
      <c r="AH155" s="16">
        <v>1.4999999999999999E-2</v>
      </c>
      <c r="AI155" s="16"/>
      <c r="AJ155" s="16">
        <v>0.92300000000000004</v>
      </c>
      <c r="AK155" s="16">
        <v>2.1999999999999999E-2</v>
      </c>
      <c r="AL155" s="16">
        <v>3.9999999105930328E-2</v>
      </c>
      <c r="AM155" s="16"/>
      <c r="AN155" s="16">
        <v>0.19400000000000001</v>
      </c>
      <c r="AO155" s="16">
        <v>0.53</v>
      </c>
      <c r="AP155" s="5">
        <v>0</v>
      </c>
      <c r="AQ155" s="31">
        <v>7886.93994140625</v>
      </c>
      <c r="AR155" s="31">
        <v>9845.9699999999993</v>
      </c>
    </row>
    <row r="156" spans="1:44" x14ac:dyDescent="0.3">
      <c r="A156" s="4">
        <v>281024020</v>
      </c>
      <c r="B156" s="3" t="s">
        <v>123</v>
      </c>
      <c r="C156" s="3" t="s">
        <v>912</v>
      </c>
      <c r="D156" s="14">
        <v>85.251922607421875</v>
      </c>
      <c r="E156" s="14">
        <v>86.703620910644531</v>
      </c>
      <c r="F156" s="14">
        <v>87.75909423828125</v>
      </c>
      <c r="G156" s="14">
        <v>87.238838195800781</v>
      </c>
      <c r="H156" s="5">
        <v>446</v>
      </c>
      <c r="I156" s="15" t="s">
        <v>3981</v>
      </c>
      <c r="J156" s="15">
        <v>4</v>
      </c>
      <c r="K156" s="3" t="s">
        <v>3818</v>
      </c>
      <c r="L156" s="3" t="s">
        <v>3913</v>
      </c>
      <c r="M156" s="3" t="s">
        <v>3916</v>
      </c>
      <c r="N156" s="3" t="s">
        <v>3923</v>
      </c>
      <c r="O156" s="17">
        <v>0.63636362552642822</v>
      </c>
      <c r="P156" s="32">
        <v>50.207345859999997</v>
      </c>
      <c r="Q156" s="32">
        <v>370.30303955078131</v>
      </c>
      <c r="R156" s="5">
        <v>100</v>
      </c>
      <c r="S156" s="5">
        <v>69</v>
      </c>
      <c r="T156" s="16">
        <v>0.68999999761581421</v>
      </c>
      <c r="U156" s="17">
        <v>0.50505048036575317</v>
      </c>
      <c r="V156" s="32">
        <v>50.769609510000002</v>
      </c>
      <c r="W156" s="32">
        <v>336.3636474609375</v>
      </c>
      <c r="X156" s="17">
        <v>0.58181816339492798</v>
      </c>
      <c r="Y156" s="32">
        <v>51.826068370000002</v>
      </c>
      <c r="Z156" s="32">
        <v>352.72726440429688</v>
      </c>
      <c r="AA156" s="5">
        <v>100</v>
      </c>
      <c r="AB156" s="5">
        <v>69</v>
      </c>
      <c r="AC156" s="16">
        <v>0.68999999761581421</v>
      </c>
      <c r="AD156" s="17">
        <v>0.47474747896194458</v>
      </c>
      <c r="AE156" s="32">
        <v>51.407530530000002</v>
      </c>
      <c r="AF156" s="32">
        <v>320.2020263671875</v>
      </c>
      <c r="AG156" s="16"/>
      <c r="AH156" s="16">
        <v>3.5999999999999997E-2</v>
      </c>
      <c r="AI156" s="16"/>
      <c r="AJ156" s="16">
        <v>0.93300000000000005</v>
      </c>
      <c r="AK156" s="16">
        <v>2.1999999999999999E-2</v>
      </c>
      <c r="AL156" s="16">
        <v>8.999999612569809E-3</v>
      </c>
      <c r="AM156" s="16">
        <v>1.4E-2</v>
      </c>
      <c r="AN156" s="16">
        <v>0.21099999999999999</v>
      </c>
      <c r="AO156" s="16">
        <v>0.51200000000000001</v>
      </c>
      <c r="AP156" s="5">
        <v>0</v>
      </c>
      <c r="AQ156" s="31">
        <v>7679.06982421875</v>
      </c>
      <c r="AR156" s="31">
        <v>8532.3700000000008</v>
      </c>
    </row>
    <row r="157" spans="1:44" x14ac:dyDescent="0.3">
      <c r="A157" s="4">
        <v>850494020</v>
      </c>
      <c r="B157" s="3" t="s">
        <v>407</v>
      </c>
      <c r="C157" s="3" t="s">
        <v>1653</v>
      </c>
      <c r="D157" s="14">
        <v>74.408943176269531</v>
      </c>
      <c r="E157" s="14">
        <v>75.97467041015625</v>
      </c>
      <c r="F157" s="14">
        <v>80.184814453125</v>
      </c>
      <c r="G157" s="14">
        <v>78.391654968261719</v>
      </c>
      <c r="H157" s="5">
        <v>234</v>
      </c>
      <c r="I157" s="15" t="s">
        <v>3980</v>
      </c>
      <c r="J157" s="15">
        <v>5</v>
      </c>
      <c r="K157" s="3" t="s">
        <v>3819</v>
      </c>
      <c r="L157" s="3" t="s">
        <v>3913</v>
      </c>
      <c r="M157" s="3" t="s">
        <v>3916</v>
      </c>
      <c r="N157" s="3" t="s">
        <v>3923</v>
      </c>
      <c r="O157" s="17">
        <v>0.27868852019309998</v>
      </c>
      <c r="P157" s="32">
        <v>45.677310599999998</v>
      </c>
      <c r="Q157" s="32">
        <v>301.63934326171881</v>
      </c>
      <c r="R157" s="5">
        <v>186</v>
      </c>
      <c r="S157" s="5">
        <v>186</v>
      </c>
      <c r="T157" s="16">
        <v>1</v>
      </c>
      <c r="U157" s="17">
        <v>0.27868852019309998</v>
      </c>
      <c r="V157" s="32">
        <v>46.296482089999998</v>
      </c>
      <c r="W157" s="32">
        <v>301.63934326171881</v>
      </c>
      <c r="X157" s="17">
        <v>0.2213114798069</v>
      </c>
      <c r="Y157" s="32">
        <v>47.264118089999997</v>
      </c>
      <c r="Z157" s="32">
        <v>254.0983581542969</v>
      </c>
      <c r="AA157" s="5">
        <v>185</v>
      </c>
      <c r="AB157" s="5">
        <v>185</v>
      </c>
      <c r="AC157" s="16">
        <v>1</v>
      </c>
      <c r="AD157" s="17">
        <v>0.2213114798069</v>
      </c>
      <c r="AE157" s="32">
        <v>46.425327780000003</v>
      </c>
      <c r="AF157" s="32">
        <v>254.0983581542969</v>
      </c>
      <c r="AG157" s="16"/>
      <c r="AH157" s="16"/>
      <c r="AI157" s="16"/>
      <c r="AJ157" s="16">
        <v>0.98299999999999998</v>
      </c>
      <c r="AK157" s="16"/>
      <c r="AL157" s="16">
        <v>1.7000000923871991E-2</v>
      </c>
      <c r="AM157" s="16"/>
      <c r="AN157" s="16">
        <v>8.6000000000000007E-2</v>
      </c>
      <c r="AO157" s="16">
        <v>0.45450000000000002</v>
      </c>
      <c r="AP157" s="5">
        <v>0</v>
      </c>
      <c r="AQ157" s="31">
        <v>8885.830078125</v>
      </c>
      <c r="AR157" s="31">
        <v>9752.52</v>
      </c>
    </row>
    <row r="158" spans="1:44" x14ac:dyDescent="0.3">
      <c r="A158" s="4">
        <v>489266905</v>
      </c>
      <c r="B158" s="3" t="s">
        <v>243</v>
      </c>
      <c r="C158" s="3" t="s">
        <v>1284</v>
      </c>
      <c r="D158" s="14">
        <v>81.603981018066406</v>
      </c>
      <c r="E158" s="14">
        <v>83.114952087402344</v>
      </c>
      <c r="F158" s="14">
        <v>79.727302551269531</v>
      </c>
      <c r="G158" s="14">
        <v>80.972801208496094</v>
      </c>
      <c r="H158" s="5">
        <v>275</v>
      </c>
      <c r="I158" s="15" t="s">
        <v>3981</v>
      </c>
      <c r="J158" s="15">
        <v>5</v>
      </c>
      <c r="K158" s="3" t="s">
        <v>3879</v>
      </c>
      <c r="L158" s="3" t="s">
        <v>3914</v>
      </c>
      <c r="M158" s="3" t="s">
        <v>3918</v>
      </c>
      <c r="N158" s="3" t="s">
        <v>3924</v>
      </c>
      <c r="O158" s="17">
        <v>0.31147539615631098</v>
      </c>
      <c r="P158" s="32">
        <v>48.68329198</v>
      </c>
      <c r="Q158" s="32">
        <v>283.6065673828125</v>
      </c>
      <c r="R158" s="5">
        <v>122</v>
      </c>
      <c r="S158" s="5">
        <v>105</v>
      </c>
      <c r="T158" s="16">
        <v>0.86065572500228882</v>
      </c>
      <c r="U158" s="17">
        <v>0.2395833283662796</v>
      </c>
      <c r="V158" s="32">
        <v>49.273417270000003</v>
      </c>
      <c r="W158" s="32">
        <v>263.54165649414063</v>
      </c>
      <c r="X158" s="17">
        <v>0.20689655840396881</v>
      </c>
      <c r="Y158" s="32">
        <v>46.988561850000004</v>
      </c>
      <c r="Z158" s="32"/>
      <c r="AA158" s="5">
        <v>121</v>
      </c>
      <c r="AB158" s="5">
        <v>104</v>
      </c>
      <c r="AC158" s="16">
        <v>0.86065572500228882</v>
      </c>
      <c r="AD158" s="17">
        <v>0.1195652186870575</v>
      </c>
      <c r="AE158" s="32">
        <v>47.878873949999999</v>
      </c>
      <c r="AF158" s="32"/>
      <c r="AG158" s="16">
        <v>0.34899999999999998</v>
      </c>
      <c r="AH158" s="16">
        <v>0.20399999999999999</v>
      </c>
      <c r="AI158" s="16"/>
      <c r="AJ158" s="16">
        <v>0.371</v>
      </c>
      <c r="AK158" s="16">
        <v>6.5000000000000002E-2</v>
      </c>
      <c r="AL158" s="16">
        <v>1.099999994039536E-2</v>
      </c>
      <c r="AM158" s="16">
        <v>0.08</v>
      </c>
      <c r="AN158" s="16">
        <v>6.6000000000000003E-2</v>
      </c>
      <c r="AO158" s="16">
        <v>0.60699999999999998</v>
      </c>
      <c r="AP158" s="5">
        <v>0</v>
      </c>
      <c r="AQ158" s="31">
        <v>12329.7900390625</v>
      </c>
      <c r="AR158" s="31">
        <v>13307.69</v>
      </c>
    </row>
    <row r="159" spans="1:44" x14ac:dyDescent="0.3">
      <c r="A159" s="4">
        <v>489266990</v>
      </c>
      <c r="B159" s="3" t="s">
        <v>243</v>
      </c>
      <c r="C159" s="3" t="s">
        <v>1285</v>
      </c>
      <c r="D159" s="14">
        <v>87.034652709960938</v>
      </c>
      <c r="E159" s="14">
        <v>86.615425109863281</v>
      </c>
      <c r="F159" s="14">
        <v>86.37249755859375</v>
      </c>
      <c r="G159" s="14">
        <v>85.830635070800781</v>
      </c>
      <c r="H159" s="5">
        <v>360</v>
      </c>
      <c r="I159" s="15" t="s">
        <v>3980</v>
      </c>
      <c r="J159" s="15">
        <v>6</v>
      </c>
      <c r="K159" s="3" t="s">
        <v>3879</v>
      </c>
      <c r="L159" s="3" t="s">
        <v>3914</v>
      </c>
      <c r="M159" s="3" t="s">
        <v>3918</v>
      </c>
      <c r="N159" s="3" t="s">
        <v>3924</v>
      </c>
      <c r="O159" s="17">
        <v>0.42500001192092901</v>
      </c>
      <c r="P159" s="32">
        <v>50.952145360000003</v>
      </c>
      <c r="Q159" s="32">
        <v>323</v>
      </c>
      <c r="R159" s="5">
        <v>245</v>
      </c>
      <c r="S159" s="5">
        <v>173</v>
      </c>
      <c r="T159" s="16">
        <v>0.70612245798110962</v>
      </c>
      <c r="U159" s="17">
        <v>0.26470589637756348</v>
      </c>
      <c r="V159" s="32">
        <v>50.732839349999999</v>
      </c>
      <c r="W159" s="32">
        <v>281.61764526367188</v>
      </c>
      <c r="X159" s="17">
        <v>0.25252524018287659</v>
      </c>
      <c r="Y159" s="32">
        <v>50.990927339999999</v>
      </c>
      <c r="Z159" s="32">
        <v>252.52525329589841</v>
      </c>
      <c r="AA159" s="5">
        <v>245</v>
      </c>
      <c r="AB159" s="5">
        <v>173</v>
      </c>
      <c r="AC159" s="16">
        <v>0.70612245798110962</v>
      </c>
      <c r="AD159" s="17">
        <v>0.1111111119389534</v>
      </c>
      <c r="AE159" s="32">
        <v>50.614515390000001</v>
      </c>
      <c r="AF159" s="32"/>
      <c r="AG159" s="16">
        <v>0.41899999999999998</v>
      </c>
      <c r="AH159" s="16">
        <v>0.14699999999999999</v>
      </c>
      <c r="AI159" s="16"/>
      <c r="AJ159" s="16">
        <v>0.36099999999999999</v>
      </c>
      <c r="AK159" s="16">
        <v>6.0999999999999999E-2</v>
      </c>
      <c r="AL159" s="16">
        <v>1.099999994039536E-2</v>
      </c>
      <c r="AM159" s="16">
        <v>0.05</v>
      </c>
      <c r="AN159" s="16">
        <v>8.6000000000000007E-2</v>
      </c>
      <c r="AO159" s="16">
        <v>0.53400000000000003</v>
      </c>
      <c r="AP159" s="5">
        <v>0</v>
      </c>
      <c r="AQ159" s="31">
        <v>12785.91015625</v>
      </c>
      <c r="AR159" s="31">
        <v>13880.72</v>
      </c>
    </row>
    <row r="160" spans="1:44" x14ac:dyDescent="0.3">
      <c r="A160" s="4">
        <v>500134020</v>
      </c>
      <c r="B160" s="3" t="s">
        <v>263</v>
      </c>
      <c r="C160" s="3" t="s">
        <v>1354</v>
      </c>
      <c r="D160" s="14">
        <v>85.359039306640625</v>
      </c>
      <c r="E160" s="14">
        <v>82.267356872558594</v>
      </c>
      <c r="F160" s="14">
        <v>81.847999572753906</v>
      </c>
      <c r="G160" s="14">
        <v>79.464645385742188</v>
      </c>
      <c r="H160" s="5">
        <v>245</v>
      </c>
      <c r="I160" s="15" t="s">
        <v>3980</v>
      </c>
      <c r="J160" s="15">
        <v>6</v>
      </c>
      <c r="K160" s="3" t="s">
        <v>3897</v>
      </c>
      <c r="L160" s="3" t="s">
        <v>3915</v>
      </c>
      <c r="M160" s="3" t="s">
        <v>3917</v>
      </c>
      <c r="N160" s="3" t="s">
        <v>3922</v>
      </c>
      <c r="O160" s="17">
        <v>0.53787881135940552</v>
      </c>
      <c r="P160" s="32">
        <v>50.252097730000003</v>
      </c>
      <c r="Q160" s="32">
        <v>360.60604858398438</v>
      </c>
      <c r="R160" s="5">
        <v>251</v>
      </c>
      <c r="S160" s="5">
        <v>137</v>
      </c>
      <c r="T160" s="16">
        <v>0.54581671953201294</v>
      </c>
      <c r="U160" s="17">
        <v>0.40277779102325439</v>
      </c>
      <c r="V160" s="32">
        <v>48.92003605</v>
      </c>
      <c r="W160" s="32">
        <v>330.5555419921875</v>
      </c>
      <c r="X160" s="17">
        <v>0.34351146221160889</v>
      </c>
      <c r="Y160" s="32">
        <v>48.265845429999999</v>
      </c>
      <c r="Z160" s="32">
        <v>286.25955200195313</v>
      </c>
      <c r="AA160" s="5">
        <v>250</v>
      </c>
      <c r="AB160" s="5">
        <v>137</v>
      </c>
      <c r="AC160" s="16">
        <v>0.54581671953201294</v>
      </c>
      <c r="AD160" s="17">
        <v>0.2222222238779068</v>
      </c>
      <c r="AE160" s="32">
        <v>47.029573929999998</v>
      </c>
      <c r="AF160" s="32">
        <v>243.05555725097659</v>
      </c>
      <c r="AG160" s="16">
        <v>6.9000000000000006E-2</v>
      </c>
      <c r="AH160" s="16"/>
      <c r="AI160" s="16"/>
      <c r="AJ160" s="16">
        <v>0.91</v>
      </c>
      <c r="AK160" s="16"/>
      <c r="AL160" s="16">
        <v>1.9999999552965161E-2</v>
      </c>
      <c r="AM160" s="16"/>
      <c r="AN160" s="16">
        <v>0.16300000000000001</v>
      </c>
      <c r="AO160" s="16">
        <v>0.42</v>
      </c>
      <c r="AP160" s="5">
        <v>0</v>
      </c>
      <c r="AQ160" s="31">
        <v>11373.66015625</v>
      </c>
      <c r="AR160" s="31">
        <v>12281.54</v>
      </c>
    </row>
    <row r="161" spans="1:44" x14ac:dyDescent="0.3">
      <c r="A161" s="4">
        <v>290024020</v>
      </c>
      <c r="B161" s="3" t="s">
        <v>126</v>
      </c>
      <c r="C161" s="3" t="s">
        <v>918</v>
      </c>
      <c r="D161" s="14">
        <v>88.9219970703125</v>
      </c>
      <c r="E161" s="14">
        <v>89.18609619140625</v>
      </c>
      <c r="F161" s="14">
        <v>90.672203063964844</v>
      </c>
      <c r="G161" s="14">
        <v>88.435447692871094</v>
      </c>
      <c r="H161" s="5">
        <v>92</v>
      </c>
      <c r="I161" s="15" t="s">
        <v>3981</v>
      </c>
      <c r="J161" s="15">
        <v>5</v>
      </c>
      <c r="K161" s="3" t="s">
        <v>3830</v>
      </c>
      <c r="L161" s="3" t="s">
        <v>3907</v>
      </c>
      <c r="M161" s="3" t="s">
        <v>3916</v>
      </c>
      <c r="N161" s="3" t="s">
        <v>3921</v>
      </c>
      <c r="O161" s="17">
        <v>0.60416668653488159</v>
      </c>
      <c r="P161" s="32">
        <v>51.740648839999999</v>
      </c>
      <c r="Q161" s="32">
        <v>372.91665649414063</v>
      </c>
      <c r="R161" s="5">
        <v>44</v>
      </c>
      <c r="S161" s="5">
        <v>18</v>
      </c>
      <c r="T161" s="16">
        <v>0.40909090638160711</v>
      </c>
      <c r="U161" s="17">
        <v>0.26086956262588501</v>
      </c>
      <c r="V161" s="32">
        <v>51.804605819999999</v>
      </c>
      <c r="W161" s="32"/>
      <c r="X161" s="17">
        <v>0.625</v>
      </c>
      <c r="Y161" s="32">
        <v>53.580618000000001</v>
      </c>
      <c r="Z161" s="32">
        <v>350</v>
      </c>
      <c r="AA161" s="5">
        <v>44</v>
      </c>
      <c r="AB161" s="5">
        <v>18</v>
      </c>
      <c r="AC161" s="16">
        <v>0.40909090638160711</v>
      </c>
      <c r="AD161" s="17">
        <v>0</v>
      </c>
      <c r="AE161" s="32">
        <v>52.08138761</v>
      </c>
      <c r="AF161" s="32"/>
      <c r="AG161" s="16"/>
      <c r="AH161" s="16"/>
      <c r="AI161" s="16"/>
      <c r="AJ161" s="16">
        <v>0.96699999999999997</v>
      </c>
      <c r="AK161" s="16"/>
      <c r="AL161" s="16">
        <v>3.2999999821186073E-2</v>
      </c>
      <c r="AM161" s="16"/>
      <c r="AN161" s="16">
        <v>0.12</v>
      </c>
      <c r="AO161" s="16">
        <v>0.42099999999999999</v>
      </c>
      <c r="AP161" s="5">
        <v>0</v>
      </c>
      <c r="AQ161" s="31">
        <v>6069.10009765625</v>
      </c>
      <c r="AR161" s="31">
        <v>8763.65</v>
      </c>
    </row>
    <row r="162" spans="1:44" x14ac:dyDescent="0.3">
      <c r="A162" s="4">
        <v>300934020</v>
      </c>
      <c r="B162" s="3" t="s">
        <v>129</v>
      </c>
      <c r="C162" s="3" t="s">
        <v>924</v>
      </c>
      <c r="D162" s="14">
        <v>85.083511352539063</v>
      </c>
      <c r="E162" s="14">
        <v>85.565513610839844</v>
      </c>
      <c r="F162" s="14">
        <v>80.808723449707031</v>
      </c>
      <c r="G162" s="14">
        <v>81.907562255859375</v>
      </c>
      <c r="H162" s="5">
        <v>565</v>
      </c>
      <c r="I162" s="15" t="s">
        <v>3981</v>
      </c>
      <c r="J162" s="15">
        <v>4</v>
      </c>
      <c r="K162" s="3" t="s">
        <v>3808</v>
      </c>
      <c r="L162" s="3" t="s">
        <v>3907</v>
      </c>
      <c r="M162" s="3" t="s">
        <v>3916</v>
      </c>
      <c r="N162" s="3" t="s">
        <v>3923</v>
      </c>
      <c r="O162" s="17">
        <v>0.32275131344795233</v>
      </c>
      <c r="P162" s="32">
        <v>50.136988119999998</v>
      </c>
      <c r="Q162" s="32">
        <v>291.53439331054688</v>
      </c>
      <c r="R162" s="5">
        <v>114</v>
      </c>
      <c r="S162" s="5">
        <v>87</v>
      </c>
      <c r="T162" s="16">
        <v>0.76315790414810181</v>
      </c>
      <c r="U162" s="17">
        <v>0.25641027092933649</v>
      </c>
      <c r="V162" s="32">
        <v>50.295107180000002</v>
      </c>
      <c r="W162" s="32"/>
      <c r="X162" s="17">
        <v>0.2486772537231445</v>
      </c>
      <c r="Y162" s="32">
        <v>47.639898559999999</v>
      </c>
      <c r="Z162" s="32">
        <v>252.3809509277344</v>
      </c>
      <c r="AA162" s="5">
        <v>114</v>
      </c>
      <c r="AB162" s="5">
        <v>87</v>
      </c>
      <c r="AC162" s="16">
        <v>0.76315790414810181</v>
      </c>
      <c r="AD162" s="17">
        <v>0.20512820780277249</v>
      </c>
      <c r="AE162" s="32">
        <v>48.405277359999999</v>
      </c>
      <c r="AF162" s="32">
        <v>234.18803405761719</v>
      </c>
      <c r="AG162" s="16"/>
      <c r="AH162" s="16">
        <v>2.7E-2</v>
      </c>
      <c r="AI162" s="16"/>
      <c r="AJ162" s="16">
        <v>0.92900000000000005</v>
      </c>
      <c r="AK162" s="16">
        <v>2.5000000000000001E-2</v>
      </c>
      <c r="AL162" s="16">
        <v>1.8999999389052391E-2</v>
      </c>
      <c r="AM162" s="16">
        <v>9.0000000000000011E-3</v>
      </c>
      <c r="AN162" s="16">
        <v>0.12</v>
      </c>
      <c r="AO162" s="16">
        <v>0.55600000000000005</v>
      </c>
      <c r="AP162" s="5">
        <v>0</v>
      </c>
      <c r="AQ162" s="31">
        <v>7575.2998046875</v>
      </c>
      <c r="AR162" s="31">
        <v>9060.16</v>
      </c>
    </row>
    <row r="163" spans="1:44" x14ac:dyDescent="0.3">
      <c r="A163" s="4">
        <v>780094020</v>
      </c>
      <c r="B163" s="3" t="s">
        <v>374</v>
      </c>
      <c r="C163" s="3" t="s">
        <v>1571</v>
      </c>
      <c r="D163" s="14">
        <v>86.557777404785156</v>
      </c>
      <c r="E163" s="14">
        <v>87.623939514160156</v>
      </c>
      <c r="F163" s="14">
        <v>83.570503234863281</v>
      </c>
      <c r="G163" s="14">
        <v>87.176307678222656</v>
      </c>
      <c r="H163" s="5">
        <v>75</v>
      </c>
      <c r="I163" s="15" t="s">
        <v>3981</v>
      </c>
      <c r="J163" s="15">
        <v>6</v>
      </c>
      <c r="K163" s="3" t="s">
        <v>3831</v>
      </c>
      <c r="L163" s="3" t="s">
        <v>3910</v>
      </c>
      <c r="M163" s="3" t="s">
        <v>3916</v>
      </c>
      <c r="N163" s="3" t="s">
        <v>3921</v>
      </c>
      <c r="O163" s="17">
        <v>0.33962264657020569</v>
      </c>
      <c r="P163" s="32">
        <v>50.752913929999998</v>
      </c>
      <c r="Q163" s="32">
        <v>316.98114013671881</v>
      </c>
      <c r="R163" s="5">
        <v>80</v>
      </c>
      <c r="S163" s="5">
        <v>60</v>
      </c>
      <c r="T163" s="16">
        <v>0.75</v>
      </c>
      <c r="U163" s="17">
        <v>0.20000000298023221</v>
      </c>
      <c r="V163" s="32">
        <v>51.153309739999997</v>
      </c>
      <c r="W163" s="32"/>
      <c r="X163" s="17">
        <v>0.22641509771347049</v>
      </c>
      <c r="Y163" s="32">
        <v>49.303300470000003</v>
      </c>
      <c r="Z163" s="32"/>
      <c r="AA163" s="5">
        <v>80</v>
      </c>
      <c r="AB163" s="5">
        <v>60</v>
      </c>
      <c r="AC163" s="16">
        <v>0.75</v>
      </c>
      <c r="AD163" s="17">
        <v>0.17142857611179349</v>
      </c>
      <c r="AE163" s="32">
        <v>51.372314719999999</v>
      </c>
      <c r="AF163" s="32"/>
      <c r="AG163" s="16">
        <v>0.08</v>
      </c>
      <c r="AH163" s="16"/>
      <c r="AI163" s="16"/>
      <c r="AJ163" s="16">
        <v>0.8</v>
      </c>
      <c r="AK163" s="16">
        <v>0.08</v>
      </c>
      <c r="AL163" s="16">
        <v>3.9999999105930328E-2</v>
      </c>
      <c r="AM163" s="16"/>
      <c r="AN163" s="16">
        <v>0.107</v>
      </c>
      <c r="AO163" s="16">
        <v>0.65800000000000003</v>
      </c>
      <c r="AP163" s="5">
        <v>0</v>
      </c>
      <c r="AQ163" s="31">
        <v>13146.580078125</v>
      </c>
      <c r="AR163" s="31">
        <v>13523.89</v>
      </c>
    </row>
    <row r="164" spans="1:44" x14ac:dyDescent="0.3">
      <c r="A164" s="4">
        <v>160924020</v>
      </c>
      <c r="B164" s="3" t="s">
        <v>68</v>
      </c>
      <c r="C164" s="3" t="s">
        <v>733</v>
      </c>
      <c r="D164" s="14">
        <v>79.970779418945313</v>
      </c>
      <c r="E164" s="14">
        <v>80.831787109375</v>
      </c>
      <c r="F164" s="14">
        <v>83.111869812011719</v>
      </c>
      <c r="G164" s="14">
        <v>82.035186767578125</v>
      </c>
      <c r="H164" s="5">
        <v>84</v>
      </c>
      <c r="I164" s="15" t="s">
        <v>3980</v>
      </c>
      <c r="J164" s="15">
        <v>5</v>
      </c>
      <c r="K164" s="3" t="s">
        <v>3814</v>
      </c>
      <c r="L164" s="3" t="s">
        <v>3910</v>
      </c>
      <c r="M164" s="3" t="s">
        <v>3916</v>
      </c>
      <c r="N164" s="3" t="s">
        <v>3924</v>
      </c>
      <c r="O164" s="17">
        <v>0.17647059261798859</v>
      </c>
      <c r="P164" s="32">
        <v>48.000963259999999</v>
      </c>
      <c r="Q164" s="32"/>
      <c r="R164" s="5">
        <v>57</v>
      </c>
      <c r="S164" s="5">
        <v>35</v>
      </c>
      <c r="T164" s="16">
        <v>0.61403506994247437</v>
      </c>
      <c r="U164" s="17">
        <v>0</v>
      </c>
      <c r="V164" s="32">
        <v>48.321517649999997</v>
      </c>
      <c r="W164" s="32"/>
      <c r="X164" s="17">
        <v>0.29411765933036799</v>
      </c>
      <c r="Y164" s="32">
        <v>49.027070999999999</v>
      </c>
      <c r="Z164" s="32"/>
      <c r="AA164" s="5">
        <v>57</v>
      </c>
      <c r="AB164" s="5">
        <v>35</v>
      </c>
      <c r="AC164" s="16">
        <v>0.61403506994247437</v>
      </c>
      <c r="AD164" s="17">
        <v>0</v>
      </c>
      <c r="AE164" s="32">
        <v>48.477147719999998</v>
      </c>
      <c r="AF164" s="32"/>
      <c r="AG164" s="16"/>
      <c r="AH164" s="16"/>
      <c r="AI164" s="16"/>
      <c r="AJ164" s="16">
        <v>0.97599999999999998</v>
      </c>
      <c r="AK164" s="16"/>
      <c r="AL164" s="16">
        <v>2.400000020861626E-2</v>
      </c>
      <c r="AM164" s="16"/>
      <c r="AN164" s="16">
        <v>0.107</v>
      </c>
      <c r="AO164" s="16">
        <v>0.55400000000000005</v>
      </c>
      <c r="AP164" s="5">
        <v>0</v>
      </c>
      <c r="AQ164" s="31">
        <v>11325.9599609375</v>
      </c>
      <c r="AR164" s="31">
        <v>12145.53</v>
      </c>
    </row>
    <row r="165" spans="1:44" x14ac:dyDescent="0.3">
      <c r="A165" s="4">
        <v>500144010</v>
      </c>
      <c r="B165" s="3" t="s">
        <v>264</v>
      </c>
      <c r="C165" s="3" t="s">
        <v>1356</v>
      </c>
      <c r="D165" s="14">
        <v>79.055908203125</v>
      </c>
      <c r="E165" s="14">
        <v>79.377975463867188</v>
      </c>
      <c r="F165" s="14">
        <v>80.856422424316406</v>
      </c>
      <c r="G165" s="14">
        <v>80.881904602050781</v>
      </c>
      <c r="H165" s="5">
        <v>489</v>
      </c>
      <c r="I165" s="15" t="s">
        <v>3981</v>
      </c>
      <c r="J165" s="15">
        <v>6</v>
      </c>
      <c r="K165" s="3" t="s">
        <v>3897</v>
      </c>
      <c r="L165" s="3" t="s">
        <v>3915</v>
      </c>
      <c r="M165" s="3" t="s">
        <v>3917</v>
      </c>
      <c r="N165" s="3" t="s">
        <v>3922</v>
      </c>
      <c r="O165" s="17">
        <v>0.39483395218849182</v>
      </c>
      <c r="P165" s="32">
        <v>47.618743649999999</v>
      </c>
      <c r="Q165" s="32">
        <v>324.72323608398438</v>
      </c>
      <c r="R165" s="5">
        <v>352</v>
      </c>
      <c r="S165" s="5">
        <v>203</v>
      </c>
      <c r="T165" s="16">
        <v>0.57670456171035767</v>
      </c>
      <c r="U165" s="17">
        <v>0.30718955397605902</v>
      </c>
      <c r="V165" s="32">
        <v>47.715390640000003</v>
      </c>
      <c r="W165" s="32">
        <v>296.07843017578131</v>
      </c>
      <c r="X165" s="17">
        <v>0.33210331201553339</v>
      </c>
      <c r="Y165" s="32">
        <v>47.668625290000001</v>
      </c>
      <c r="Z165" s="32">
        <v>285.97787475585938</v>
      </c>
      <c r="AA165" s="5">
        <v>350</v>
      </c>
      <c r="AB165" s="5">
        <v>203</v>
      </c>
      <c r="AC165" s="16">
        <v>0.57670456171035767</v>
      </c>
      <c r="AD165" s="17">
        <v>0.25490197539329529</v>
      </c>
      <c r="AE165" s="32">
        <v>47.827686610000001</v>
      </c>
      <c r="AF165" s="32">
        <v>251.63398742675781</v>
      </c>
      <c r="AG165" s="16">
        <v>0.01</v>
      </c>
      <c r="AH165" s="16">
        <v>1.6E-2</v>
      </c>
      <c r="AI165" s="16"/>
      <c r="AJ165" s="16">
        <v>0.94300000000000006</v>
      </c>
      <c r="AK165" s="16">
        <v>3.1E-2</v>
      </c>
      <c r="AL165" s="16">
        <v>0</v>
      </c>
      <c r="AM165" s="16"/>
      <c r="AN165" s="16">
        <v>0.16800000000000001</v>
      </c>
      <c r="AO165" s="16">
        <v>0.439</v>
      </c>
      <c r="AP165" s="5">
        <v>0</v>
      </c>
      <c r="AQ165" s="31">
        <v>8135.7099609375</v>
      </c>
      <c r="AR165" s="31">
        <v>10166.959999999999</v>
      </c>
    </row>
    <row r="166" spans="1:44" x14ac:dyDescent="0.3">
      <c r="A166" s="4">
        <v>500144020</v>
      </c>
      <c r="B166" s="3" t="s">
        <v>264</v>
      </c>
      <c r="C166" s="3" t="s">
        <v>1357</v>
      </c>
      <c r="D166" s="14">
        <v>84.029197692871094</v>
      </c>
      <c r="E166" s="14">
        <v>85.345649719238281</v>
      </c>
      <c r="F166" s="14">
        <v>89.329063415527344</v>
      </c>
      <c r="G166" s="14">
        <v>86.975051879882813</v>
      </c>
      <c r="H166" s="5">
        <v>706</v>
      </c>
      <c r="I166" s="15" t="s">
        <v>3981</v>
      </c>
      <c r="J166" s="15">
        <v>6</v>
      </c>
      <c r="K166" s="3" t="s">
        <v>3897</v>
      </c>
      <c r="L166" s="3" t="s">
        <v>3915</v>
      </c>
      <c r="M166" s="3" t="s">
        <v>3917</v>
      </c>
      <c r="N166" s="3" t="s">
        <v>3922</v>
      </c>
      <c r="O166" s="17">
        <v>0.44801980257034302</v>
      </c>
      <c r="P166" s="32">
        <v>49.696510940000003</v>
      </c>
      <c r="Q166" s="32">
        <v>325</v>
      </c>
      <c r="R166" s="5">
        <v>575</v>
      </c>
      <c r="S166" s="5">
        <v>313</v>
      </c>
      <c r="T166" s="16">
        <v>0.54434782266616821</v>
      </c>
      <c r="U166" s="17">
        <v>0.34928229451179499</v>
      </c>
      <c r="V166" s="32">
        <v>50.203443530000001</v>
      </c>
      <c r="W166" s="32">
        <v>295.21530151367188</v>
      </c>
      <c r="X166" s="17">
        <v>0.4108910858631134</v>
      </c>
      <c r="Y166" s="32">
        <v>52.771651519999999</v>
      </c>
      <c r="Z166" s="32">
        <v>300</v>
      </c>
      <c r="AA166" s="5">
        <v>575</v>
      </c>
      <c r="AB166" s="5">
        <v>313</v>
      </c>
      <c r="AC166" s="16">
        <v>0.54434782266616821</v>
      </c>
      <c r="AD166" s="17">
        <v>0.28229665756225591</v>
      </c>
      <c r="AE166" s="32">
        <v>51.258979689999997</v>
      </c>
      <c r="AF166" s="32">
        <v>261.72247314453131</v>
      </c>
      <c r="AG166" s="16">
        <v>2.5000000000000001E-2</v>
      </c>
      <c r="AH166" s="16">
        <v>1.7999999999999999E-2</v>
      </c>
      <c r="AI166" s="16"/>
      <c r="AJ166" s="16">
        <v>0.92800000000000005</v>
      </c>
      <c r="AK166" s="16">
        <v>2.5000000000000001E-2</v>
      </c>
      <c r="AL166" s="16">
        <v>3.0000000260770321E-3</v>
      </c>
      <c r="AM166" s="16"/>
      <c r="AN166" s="16">
        <v>0.17100000000000001</v>
      </c>
      <c r="AO166" s="16">
        <v>0.432</v>
      </c>
      <c r="AP166" s="5">
        <v>0</v>
      </c>
      <c r="AQ166" s="31">
        <v>8355.9599609375</v>
      </c>
      <c r="AR166" s="31">
        <v>9908.82</v>
      </c>
    </row>
    <row r="167" spans="1:44" x14ac:dyDescent="0.3">
      <c r="A167" s="4">
        <v>1031324020</v>
      </c>
      <c r="B167" s="3" t="s">
        <v>489</v>
      </c>
      <c r="C167" s="3" t="s">
        <v>976</v>
      </c>
      <c r="D167" s="14">
        <v>88.683120727539063</v>
      </c>
      <c r="E167" s="14">
        <v>87.891067504882813</v>
      </c>
      <c r="F167" s="14">
        <v>91.50115966796875</v>
      </c>
      <c r="G167" s="14">
        <v>89.797515869140625</v>
      </c>
      <c r="H167" s="5">
        <v>460</v>
      </c>
      <c r="I167" s="15">
        <v>3</v>
      </c>
      <c r="J167" s="15">
        <v>5</v>
      </c>
      <c r="K167" s="3" t="s">
        <v>3807</v>
      </c>
      <c r="L167" s="3" t="s">
        <v>3910</v>
      </c>
      <c r="M167" s="3" t="s">
        <v>3916</v>
      </c>
      <c r="N167" s="3" t="s">
        <v>3921</v>
      </c>
      <c r="O167" s="17">
        <v>0.48623853921890259</v>
      </c>
      <c r="P167" s="32">
        <v>51.640849430000003</v>
      </c>
      <c r="Q167" s="32">
        <v>341.0550537109375</v>
      </c>
      <c r="R167" s="5">
        <v>430</v>
      </c>
      <c r="S167" s="5">
        <v>264</v>
      </c>
      <c r="T167" s="16">
        <v>0.61395347118377686</v>
      </c>
      <c r="U167" s="17">
        <v>0.33884298801422119</v>
      </c>
      <c r="V167" s="32">
        <v>51.26468028</v>
      </c>
      <c r="W167" s="32">
        <v>299.5867919921875</v>
      </c>
      <c r="X167" s="17">
        <v>0.42431193590164179</v>
      </c>
      <c r="Y167" s="32">
        <v>54.079894600000003</v>
      </c>
      <c r="Z167" s="32">
        <v>311.92660522460938</v>
      </c>
      <c r="AA167" s="5">
        <v>431</v>
      </c>
      <c r="AB167" s="5">
        <v>265</v>
      </c>
      <c r="AC167" s="16">
        <v>0.61395347118377686</v>
      </c>
      <c r="AD167" s="17">
        <v>0.30165287852287292</v>
      </c>
      <c r="AE167" s="32">
        <v>52.84842149</v>
      </c>
      <c r="AF167" s="32">
        <v>270.66116333007813</v>
      </c>
      <c r="AG167" s="16"/>
      <c r="AH167" s="16">
        <v>3.5000000000000003E-2</v>
      </c>
      <c r="AI167" s="16">
        <v>1.4999999999999999E-2</v>
      </c>
      <c r="AJ167" s="16">
        <v>0.91500000000000004</v>
      </c>
      <c r="AK167" s="16">
        <v>0.03</v>
      </c>
      <c r="AL167" s="16">
        <v>4.0000001899898052E-3</v>
      </c>
      <c r="AM167" s="16">
        <v>1.0999999999999999E-2</v>
      </c>
      <c r="AN167" s="16">
        <v>0.17</v>
      </c>
      <c r="AO167" s="16">
        <v>0.48599999999999999</v>
      </c>
      <c r="AP167" s="5">
        <v>0</v>
      </c>
      <c r="AQ167" s="31">
        <v>8145.2001953125</v>
      </c>
      <c r="AR167" s="31">
        <v>8900.5400000000009</v>
      </c>
    </row>
    <row r="168" spans="1:44" x14ac:dyDescent="0.3">
      <c r="A168" s="4">
        <v>731024020</v>
      </c>
      <c r="B168" s="3" t="s">
        <v>346</v>
      </c>
      <c r="C168" s="3" t="s">
        <v>1520</v>
      </c>
      <c r="D168" s="14">
        <v>88.973335266113281</v>
      </c>
      <c r="E168" s="14">
        <v>89.377960205078125</v>
      </c>
      <c r="F168" s="14">
        <v>93.255264282226563</v>
      </c>
      <c r="G168" s="14">
        <v>96.282821655273438</v>
      </c>
      <c r="H168" s="5">
        <v>259</v>
      </c>
      <c r="I168" s="15" t="s">
        <v>3980</v>
      </c>
      <c r="J168" s="15">
        <v>5</v>
      </c>
      <c r="K168" s="3" t="s">
        <v>3866</v>
      </c>
      <c r="L168" s="3" t="s">
        <v>3907</v>
      </c>
      <c r="M168" s="3" t="s">
        <v>3917</v>
      </c>
      <c r="N168" s="3" t="s">
        <v>3921</v>
      </c>
      <c r="O168" s="17">
        <v>0.39516130089759832</v>
      </c>
      <c r="P168" s="32">
        <v>51.762097570000002</v>
      </c>
      <c r="Q168" s="32">
        <v>320.96774291992188</v>
      </c>
      <c r="R168" s="5">
        <v>105</v>
      </c>
      <c r="S168" s="5">
        <v>68</v>
      </c>
      <c r="T168" s="16">
        <v>0.64761906862258911</v>
      </c>
      <c r="U168" s="17">
        <v>0.38461539149284357</v>
      </c>
      <c r="V168" s="32">
        <v>51.884599559999998</v>
      </c>
      <c r="W168" s="32">
        <v>312.82052612304688</v>
      </c>
      <c r="X168" s="17">
        <v>0.31451612710952759</v>
      </c>
      <c r="Y168" s="32">
        <v>55.136380189999997</v>
      </c>
      <c r="Z168" s="32">
        <v>270.96774291992188</v>
      </c>
      <c r="AA168" s="5">
        <v>105</v>
      </c>
      <c r="AB168" s="5">
        <v>68</v>
      </c>
      <c r="AC168" s="16">
        <v>0.64761906862258911</v>
      </c>
      <c r="AD168" s="17">
        <v>0.30769231915473938</v>
      </c>
      <c r="AE168" s="32">
        <v>56.500558429999998</v>
      </c>
      <c r="AF168" s="32">
        <v>261.5384521484375</v>
      </c>
      <c r="AG168" s="16">
        <v>2.3E-2</v>
      </c>
      <c r="AH168" s="16"/>
      <c r="AI168" s="16"/>
      <c r="AJ168" s="16">
        <v>0.876</v>
      </c>
      <c r="AK168" s="16">
        <v>5.8000000000000003E-2</v>
      </c>
      <c r="AL168" s="16">
        <v>4.1999999433755868E-2</v>
      </c>
      <c r="AM168" s="16">
        <v>2.7E-2</v>
      </c>
      <c r="AN168" s="16">
        <v>0.185</v>
      </c>
      <c r="AO168" s="16">
        <v>0.52300000000000002</v>
      </c>
      <c r="AP168" s="5">
        <v>0</v>
      </c>
      <c r="AQ168" s="31">
        <v>9820.9697265625</v>
      </c>
      <c r="AR168" s="31">
        <v>10047.23</v>
      </c>
    </row>
    <row r="169" spans="1:44" x14ac:dyDescent="0.3">
      <c r="A169" s="4">
        <v>850484020</v>
      </c>
      <c r="B169" s="3" t="s">
        <v>406</v>
      </c>
      <c r="C169" s="3" t="s">
        <v>1651</v>
      </c>
      <c r="D169" s="14">
        <v>90.237419128417969</v>
      </c>
      <c r="E169" s="14">
        <v>92.14227294921875</v>
      </c>
      <c r="F169" s="14">
        <v>87.600730895996094</v>
      </c>
      <c r="G169" s="14">
        <v>86.746330261230469</v>
      </c>
      <c r="H169" s="5">
        <v>334</v>
      </c>
      <c r="I169" s="15" t="s">
        <v>3980</v>
      </c>
      <c r="J169" s="15">
        <v>5</v>
      </c>
      <c r="K169" s="3" t="s">
        <v>3819</v>
      </c>
      <c r="L169" s="3" t="s">
        <v>3913</v>
      </c>
      <c r="M169" s="3" t="s">
        <v>3918</v>
      </c>
      <c r="N169" s="3" t="s">
        <v>3921</v>
      </c>
      <c r="O169" s="17">
        <v>0.45142856240272522</v>
      </c>
      <c r="P169" s="32">
        <v>52.290214089999999</v>
      </c>
      <c r="Q169" s="32">
        <v>349.14285278320313</v>
      </c>
      <c r="R169" s="5">
        <v>200</v>
      </c>
      <c r="S169" s="5">
        <v>130</v>
      </c>
      <c r="T169" s="16">
        <v>0.64999997615814209</v>
      </c>
      <c r="U169" s="17">
        <v>0.41129031777381903</v>
      </c>
      <c r="V169" s="32">
        <v>53.037099120000001</v>
      </c>
      <c r="W169" s="32">
        <v>336.29031372070313</v>
      </c>
      <c r="X169" s="17">
        <v>0.40571427345275879</v>
      </c>
      <c r="Y169" s="32">
        <v>51.730686519999999</v>
      </c>
      <c r="Z169" s="32">
        <v>292</v>
      </c>
      <c r="AA169" s="5">
        <v>200</v>
      </c>
      <c r="AB169" s="5">
        <v>130</v>
      </c>
      <c r="AC169" s="16">
        <v>0.64999997615814209</v>
      </c>
      <c r="AD169" s="17">
        <v>0.36290323734283447</v>
      </c>
      <c r="AE169" s="32">
        <v>51.130180680000002</v>
      </c>
      <c r="AF169" s="32">
        <v>278.22579956054688</v>
      </c>
      <c r="AG169" s="16">
        <v>2.4E-2</v>
      </c>
      <c r="AH169" s="16">
        <v>6.3E-2</v>
      </c>
      <c r="AI169" s="16"/>
      <c r="AJ169" s="16">
        <v>0.88</v>
      </c>
      <c r="AK169" s="16">
        <v>1.7999999999999999E-2</v>
      </c>
      <c r="AL169" s="16">
        <v>1.499999966472387E-2</v>
      </c>
      <c r="AM169" s="16"/>
      <c r="AN169" s="16">
        <v>9.9000000000000005E-2</v>
      </c>
      <c r="AO169" s="16">
        <v>0.60799999999999998</v>
      </c>
      <c r="AP169" s="5">
        <v>0</v>
      </c>
      <c r="AQ169" s="31">
        <v>8555.759765625</v>
      </c>
      <c r="AR169" s="31">
        <v>9596.36</v>
      </c>
    </row>
    <row r="170" spans="1:44" x14ac:dyDescent="0.3">
      <c r="A170" s="4">
        <v>910924040</v>
      </c>
      <c r="B170" s="3" t="s">
        <v>424</v>
      </c>
      <c r="C170" s="3" t="s">
        <v>1683</v>
      </c>
      <c r="D170" s="14">
        <v>88.235450744628906</v>
      </c>
      <c r="E170" s="14">
        <v>89.974815368652344</v>
      </c>
      <c r="F170" s="14">
        <v>87.673828125</v>
      </c>
      <c r="G170" s="14">
        <v>88.881996154785156</v>
      </c>
      <c r="H170" s="5">
        <v>347</v>
      </c>
      <c r="I170" s="15">
        <v>3</v>
      </c>
      <c r="J170" s="15">
        <v>5</v>
      </c>
      <c r="K170" s="3" t="s">
        <v>3825</v>
      </c>
      <c r="L170" s="3" t="s">
        <v>3910</v>
      </c>
      <c r="M170" s="3" t="s">
        <v>3917</v>
      </c>
      <c r="N170" s="3" t="s">
        <v>3921</v>
      </c>
      <c r="O170" s="17">
        <v>0.39696970582008362</v>
      </c>
      <c r="P170" s="32">
        <v>51.453819119999999</v>
      </c>
      <c r="Q170" s="32">
        <v>319.39395141601563</v>
      </c>
      <c r="R170" s="5">
        <v>349</v>
      </c>
      <c r="S170" s="5">
        <v>349</v>
      </c>
      <c r="T170" s="16">
        <v>1</v>
      </c>
      <c r="U170" s="17">
        <v>0.39696970582008362</v>
      </c>
      <c r="V170" s="32">
        <v>52.133440880000002</v>
      </c>
      <c r="W170" s="32">
        <v>319.39395141601563</v>
      </c>
      <c r="X170" s="17">
        <v>0.36474165320396418</v>
      </c>
      <c r="Y170" s="32">
        <v>51.774714729999999</v>
      </c>
      <c r="Z170" s="32">
        <v>281.45895385742188</v>
      </c>
      <c r="AA170" s="5">
        <v>349</v>
      </c>
      <c r="AB170" s="5">
        <v>349</v>
      </c>
      <c r="AC170" s="16">
        <v>1</v>
      </c>
      <c r="AD170" s="17">
        <v>0.36474165320396418</v>
      </c>
      <c r="AE170" s="32">
        <v>52.332858000000002</v>
      </c>
      <c r="AF170" s="32">
        <v>281.45895385742188</v>
      </c>
      <c r="AG170" s="16"/>
      <c r="AH170" s="16">
        <v>3.5000000000000003E-2</v>
      </c>
      <c r="AI170" s="16"/>
      <c r="AJ170" s="16">
        <v>0.92800000000000005</v>
      </c>
      <c r="AK170" s="16">
        <v>3.5000000000000003E-2</v>
      </c>
      <c r="AL170" s="16">
        <v>3.0000000260770321E-3</v>
      </c>
      <c r="AM170" s="16"/>
      <c r="AN170" s="16">
        <v>0.14399999999999999</v>
      </c>
      <c r="AO170" s="16">
        <v>0.48349999999999999</v>
      </c>
      <c r="AP170" s="5">
        <v>1</v>
      </c>
      <c r="AQ170" s="31">
        <v>5766.14990234375</v>
      </c>
      <c r="AR170" s="31">
        <v>7236.13</v>
      </c>
    </row>
    <row r="171" spans="1:44" x14ac:dyDescent="0.3">
      <c r="A171" s="4">
        <v>771034020</v>
      </c>
      <c r="B171" s="3" t="s">
        <v>367</v>
      </c>
      <c r="C171" s="3" t="s">
        <v>1558</v>
      </c>
      <c r="D171" s="14">
        <v>82.345298767089844</v>
      </c>
      <c r="E171" s="14">
        <v>83.553733825683594</v>
      </c>
      <c r="F171" s="14">
        <v>81.889053344726563</v>
      </c>
      <c r="G171" s="14">
        <v>82.960128784179688</v>
      </c>
      <c r="H171" s="5">
        <v>123</v>
      </c>
      <c r="I171" s="15" t="s">
        <v>3980</v>
      </c>
      <c r="J171" s="15">
        <v>6</v>
      </c>
      <c r="K171" s="3" t="s">
        <v>3827</v>
      </c>
      <c r="L171" s="3" t="s">
        <v>3907</v>
      </c>
      <c r="M171" s="3" t="s">
        <v>3917</v>
      </c>
      <c r="N171" s="3" t="s">
        <v>3921</v>
      </c>
      <c r="O171" s="17">
        <v>0.42666667699813843</v>
      </c>
      <c r="P171" s="32">
        <v>48.993003950000002</v>
      </c>
      <c r="Q171" s="32">
        <v>336</v>
      </c>
      <c r="R171" s="5">
        <v>90</v>
      </c>
      <c r="S171" s="5">
        <v>68</v>
      </c>
      <c r="T171" s="16">
        <v>0.75555557012557983</v>
      </c>
      <c r="U171" s="17">
        <v>0.40000000596046448</v>
      </c>
      <c r="V171" s="32">
        <v>49.456354930000003</v>
      </c>
      <c r="W171" s="32">
        <v>326.66665649414063</v>
      </c>
      <c r="X171" s="17">
        <v>0.38666665554046631</v>
      </c>
      <c r="Y171" s="32">
        <v>48.290572580000003</v>
      </c>
      <c r="Z171" s="32">
        <v>296</v>
      </c>
      <c r="AA171" s="5">
        <v>90</v>
      </c>
      <c r="AB171" s="5">
        <v>68</v>
      </c>
      <c r="AC171" s="16">
        <v>0.75555557012557983</v>
      </c>
      <c r="AD171" s="17">
        <v>0.3333333432674408</v>
      </c>
      <c r="AE171" s="32">
        <v>48.998018029999997</v>
      </c>
      <c r="AF171" s="32">
        <v>285</v>
      </c>
      <c r="AG171" s="16"/>
      <c r="AH171" s="16"/>
      <c r="AI171" s="16"/>
      <c r="AJ171" s="16">
        <v>0.99199999999999999</v>
      </c>
      <c r="AK171" s="16"/>
      <c r="AL171" s="16">
        <v>8.0000003799796104E-3</v>
      </c>
      <c r="AM171" s="16"/>
      <c r="AN171" s="16">
        <v>0.187</v>
      </c>
      <c r="AO171" s="16">
        <v>0.77200000000000002</v>
      </c>
      <c r="AP171" s="5">
        <v>0</v>
      </c>
      <c r="AQ171" s="31">
        <v>11894.7099609375</v>
      </c>
      <c r="AR171" s="31">
        <v>13166.61</v>
      </c>
    </row>
    <row r="172" spans="1:44" x14ac:dyDescent="0.3">
      <c r="A172" s="4">
        <v>191504020</v>
      </c>
      <c r="B172" s="3" t="s">
        <v>86</v>
      </c>
      <c r="C172" s="3" t="s">
        <v>778</v>
      </c>
      <c r="D172" s="14">
        <v>82.46697998046875</v>
      </c>
      <c r="E172" s="14">
        <v>84.157661437988281</v>
      </c>
      <c r="F172" s="14">
        <v>87.717697143554688</v>
      </c>
      <c r="G172" s="14">
        <v>86.951850891113281</v>
      </c>
      <c r="H172" s="5">
        <v>140</v>
      </c>
      <c r="I172" s="15" t="s">
        <v>3981</v>
      </c>
      <c r="J172" s="15">
        <v>6</v>
      </c>
      <c r="K172" s="3" t="s">
        <v>3878</v>
      </c>
      <c r="L172" s="3" t="s">
        <v>3914</v>
      </c>
      <c r="M172" s="3" t="s">
        <v>3917</v>
      </c>
      <c r="N172" s="3" t="s">
        <v>3922</v>
      </c>
      <c r="O172" s="17">
        <v>0.3333333432674408</v>
      </c>
      <c r="P172" s="32">
        <v>49.043839689999999</v>
      </c>
      <c r="Q172" s="32">
        <v>304</v>
      </c>
      <c r="R172" s="5">
        <v>94</v>
      </c>
      <c r="S172" s="5">
        <v>46</v>
      </c>
      <c r="T172" s="16">
        <v>0.48936170339584351</v>
      </c>
      <c r="U172" s="17">
        <v>0.34090909361839289</v>
      </c>
      <c r="V172" s="32">
        <v>49.708145960000003</v>
      </c>
      <c r="W172" s="32">
        <v>290.90908813476563</v>
      </c>
      <c r="X172" s="17">
        <v>0.15999999642372131</v>
      </c>
      <c r="Y172" s="32">
        <v>51.801135819999999</v>
      </c>
      <c r="Z172" s="32"/>
      <c r="AA172" s="5">
        <v>94</v>
      </c>
      <c r="AB172" s="5">
        <v>46</v>
      </c>
      <c r="AC172" s="16">
        <v>0.48936170339584351</v>
      </c>
      <c r="AD172" s="17">
        <v>0.15909090638160711</v>
      </c>
      <c r="AE172" s="32">
        <v>51.245915910000001</v>
      </c>
      <c r="AF172" s="32"/>
      <c r="AG172" s="16"/>
      <c r="AH172" s="16"/>
      <c r="AI172" s="16"/>
      <c r="AJ172" s="16">
        <v>0.97099999999999997</v>
      </c>
      <c r="AK172" s="16"/>
      <c r="AL172" s="16">
        <v>2.899999916553497E-2</v>
      </c>
      <c r="AM172" s="16"/>
      <c r="AN172" s="16">
        <v>0.157</v>
      </c>
      <c r="AO172" s="16">
        <v>0.47199999999999998</v>
      </c>
      <c r="AP172" s="5">
        <v>0</v>
      </c>
      <c r="AQ172" s="31">
        <v>11126.26953125</v>
      </c>
      <c r="AR172" s="31">
        <v>11669.98</v>
      </c>
    </row>
    <row r="173" spans="1:44" x14ac:dyDescent="0.3">
      <c r="A173" s="4">
        <v>500054040</v>
      </c>
      <c r="B173" s="3" t="s">
        <v>257</v>
      </c>
      <c r="C173" s="3" t="s">
        <v>1331</v>
      </c>
      <c r="D173" s="14">
        <v>82.875961303710938</v>
      </c>
      <c r="E173" s="14">
        <v>82.966018676757813</v>
      </c>
      <c r="F173" s="14">
        <v>86.605857849121094</v>
      </c>
      <c r="G173" s="14">
        <v>87.839569091796875</v>
      </c>
      <c r="H173" s="5">
        <v>707</v>
      </c>
      <c r="I173" s="15" t="s">
        <v>3981</v>
      </c>
      <c r="J173" s="15">
        <v>5</v>
      </c>
      <c r="K173" s="3" t="s">
        <v>3897</v>
      </c>
      <c r="L173" s="3" t="s">
        <v>3915</v>
      </c>
      <c r="M173" s="3" t="s">
        <v>3917</v>
      </c>
      <c r="N173" s="3" t="s">
        <v>3921</v>
      </c>
      <c r="O173" s="17">
        <v>0.46583852171897888</v>
      </c>
      <c r="P173" s="32">
        <v>49.214703819999997</v>
      </c>
      <c r="Q173" s="32">
        <v>330.12423706054688</v>
      </c>
      <c r="R173" s="5">
        <v>349</v>
      </c>
      <c r="S173" s="5">
        <v>221</v>
      </c>
      <c r="T173" s="16">
        <v>0.63323783874511719</v>
      </c>
      <c r="U173" s="17">
        <v>0.36756756901741028</v>
      </c>
      <c r="V173" s="32">
        <v>49.211324140000002</v>
      </c>
      <c r="W173" s="32">
        <v>297.83782958984381</v>
      </c>
      <c r="X173" s="17">
        <v>0.3684210479259491</v>
      </c>
      <c r="Y173" s="32">
        <v>51.131482120000001</v>
      </c>
      <c r="Z173" s="32">
        <v>286.068115234375</v>
      </c>
      <c r="AA173" s="5">
        <v>351</v>
      </c>
      <c r="AB173" s="5">
        <v>223</v>
      </c>
      <c r="AC173" s="16">
        <v>0.63323783874511719</v>
      </c>
      <c r="AD173" s="17">
        <v>0.24193547666072851</v>
      </c>
      <c r="AE173" s="32">
        <v>51.745825490000001</v>
      </c>
      <c r="AF173" s="32">
        <v>247.8494567871094</v>
      </c>
      <c r="AG173" s="16">
        <v>3.6999999999999998E-2</v>
      </c>
      <c r="AH173" s="16">
        <v>4.8000000000000001E-2</v>
      </c>
      <c r="AI173" s="16"/>
      <c r="AJ173" s="16">
        <v>0.85699999999999998</v>
      </c>
      <c r="AK173" s="16">
        <v>5.0999999999999997E-2</v>
      </c>
      <c r="AL173" s="16">
        <v>7.0000002160668373E-3</v>
      </c>
      <c r="AM173" s="16"/>
      <c r="AN173" s="16">
        <v>0.154</v>
      </c>
      <c r="AO173" s="16">
        <v>0.48699999999999999</v>
      </c>
      <c r="AP173" s="5">
        <v>0</v>
      </c>
      <c r="AQ173" s="31">
        <v>9965.9296875</v>
      </c>
      <c r="AR173" s="31">
        <v>10546.33</v>
      </c>
    </row>
    <row r="174" spans="1:44" x14ac:dyDescent="0.3">
      <c r="A174" s="4">
        <v>110764040</v>
      </c>
      <c r="B174" s="3" t="s">
        <v>44</v>
      </c>
      <c r="C174" s="3" t="s">
        <v>662</v>
      </c>
      <c r="D174" s="14">
        <v>84.366050720214844</v>
      </c>
      <c r="E174" s="14">
        <v>82.496101379394531</v>
      </c>
      <c r="F174" s="14">
        <v>85.37017822265625</v>
      </c>
      <c r="G174" s="14">
        <v>80.663558959960938</v>
      </c>
      <c r="H174" s="5">
        <v>303</v>
      </c>
      <c r="I174" s="15" t="s">
        <v>3981</v>
      </c>
      <c r="J174" s="15">
        <v>5</v>
      </c>
      <c r="K174" s="3" t="s">
        <v>3898</v>
      </c>
      <c r="L174" s="3" t="s">
        <v>3912</v>
      </c>
      <c r="M174" s="3" t="s">
        <v>3917</v>
      </c>
      <c r="N174" s="3" t="s">
        <v>3921</v>
      </c>
      <c r="O174" s="17">
        <v>0.54794520139694214</v>
      </c>
      <c r="P174" s="32">
        <v>49.837243919999999</v>
      </c>
      <c r="Q174" s="32">
        <v>365.0684814453125</v>
      </c>
      <c r="R174" s="5">
        <v>162</v>
      </c>
      <c r="S174" s="5">
        <v>64</v>
      </c>
      <c r="T174" s="16">
        <v>0.39506173133850098</v>
      </c>
      <c r="U174" s="17">
        <v>0.2678571343421936</v>
      </c>
      <c r="V174" s="32">
        <v>49.015403800000001</v>
      </c>
      <c r="W174" s="32"/>
      <c r="X174" s="17">
        <v>0.4726027250289917</v>
      </c>
      <c r="Y174" s="32">
        <v>50.387237089999999</v>
      </c>
      <c r="Z174" s="32">
        <v>330.13699340820313</v>
      </c>
      <c r="AA174" s="5">
        <v>162</v>
      </c>
      <c r="AB174" s="5">
        <v>64</v>
      </c>
      <c r="AC174" s="16">
        <v>0.39506173133850098</v>
      </c>
      <c r="AD174" s="17">
        <v>0.2142857164144516</v>
      </c>
      <c r="AE174" s="32">
        <v>47.70472796</v>
      </c>
      <c r="AF174" s="32">
        <v>269.64285278320313</v>
      </c>
      <c r="AG174" s="16"/>
      <c r="AH174" s="16"/>
      <c r="AI174" s="16"/>
      <c r="AJ174" s="16">
        <v>0.96</v>
      </c>
      <c r="AK174" s="16">
        <v>2.5999999999999999E-2</v>
      </c>
      <c r="AL174" s="16">
        <v>1.30000002682209E-2</v>
      </c>
      <c r="AM174" s="16"/>
      <c r="AN174" s="16">
        <v>0.20100000000000001</v>
      </c>
      <c r="AO174" s="16">
        <v>0.24099999999999999</v>
      </c>
      <c r="AP174" s="5">
        <v>0</v>
      </c>
      <c r="AQ174" s="31">
        <v>10119.3896484375</v>
      </c>
      <c r="AR174" s="31">
        <v>10350.6</v>
      </c>
    </row>
    <row r="175" spans="1:44" x14ac:dyDescent="0.3">
      <c r="A175" s="4">
        <v>180474020</v>
      </c>
      <c r="B175" s="3" t="s">
        <v>77</v>
      </c>
      <c r="C175" s="3" t="s">
        <v>754</v>
      </c>
      <c r="D175" s="14">
        <v>84.177505493164063</v>
      </c>
      <c r="E175" s="14">
        <v>85.220138549804688</v>
      </c>
      <c r="F175" s="14">
        <v>84.045089721679688</v>
      </c>
      <c r="G175" s="14">
        <v>80.657989501953125</v>
      </c>
      <c r="H175" s="5">
        <v>283</v>
      </c>
      <c r="I175" s="15" t="s">
        <v>3980</v>
      </c>
      <c r="J175" s="15">
        <v>5</v>
      </c>
      <c r="K175" s="3" t="s">
        <v>3855</v>
      </c>
      <c r="L175" s="3" t="s">
        <v>3910</v>
      </c>
      <c r="M175" s="3" t="s">
        <v>3917</v>
      </c>
      <c r="N175" s="3" t="s">
        <v>3921</v>
      </c>
      <c r="O175" s="17">
        <v>0.57377046346664429</v>
      </c>
      <c r="P175" s="32">
        <v>49.758471729999997</v>
      </c>
      <c r="Q175" s="32">
        <v>350</v>
      </c>
      <c r="R175" s="5">
        <v>129</v>
      </c>
      <c r="S175" s="5">
        <v>90</v>
      </c>
      <c r="T175" s="16">
        <v>0.69767439365386963</v>
      </c>
      <c r="U175" s="17">
        <v>0.52380955219268799</v>
      </c>
      <c r="V175" s="32">
        <v>50.151115130000001</v>
      </c>
      <c r="W175" s="32">
        <v>335.71429443359381</v>
      </c>
      <c r="X175" s="17">
        <v>0.48360654711723328</v>
      </c>
      <c r="Y175" s="32">
        <v>49.589141840000003</v>
      </c>
      <c r="Z175" s="32">
        <v>327.0491943359375</v>
      </c>
      <c r="AA175" s="5">
        <v>129</v>
      </c>
      <c r="AB175" s="5">
        <v>90</v>
      </c>
      <c r="AC175" s="16">
        <v>0.69767439365386963</v>
      </c>
      <c r="AD175" s="17">
        <v>0.4285714328289032</v>
      </c>
      <c r="AE175" s="32">
        <v>47.70159125</v>
      </c>
      <c r="AF175" s="32">
        <v>301.19049072265631</v>
      </c>
      <c r="AG175" s="16"/>
      <c r="AH175" s="16"/>
      <c r="AI175" s="16"/>
      <c r="AJ175" s="16">
        <v>0.98899999999999999</v>
      </c>
      <c r="AK175" s="16"/>
      <c r="AL175" s="16">
        <v>1.099999994039536E-2</v>
      </c>
      <c r="AM175" s="16"/>
      <c r="AN175" s="16">
        <v>0.19800000000000001</v>
      </c>
      <c r="AO175" s="16">
        <v>0.68</v>
      </c>
      <c r="AP175" s="5">
        <v>0</v>
      </c>
      <c r="AQ175" s="31">
        <v>9675.8798828125</v>
      </c>
      <c r="AR175" s="31">
        <v>11932.7</v>
      </c>
    </row>
    <row r="176" spans="1:44" x14ac:dyDescent="0.3">
      <c r="A176" s="4">
        <v>200024040</v>
      </c>
      <c r="B176" s="3" t="s">
        <v>90</v>
      </c>
      <c r="C176" s="3" t="s">
        <v>790</v>
      </c>
      <c r="D176" s="14">
        <v>79.077804565429688</v>
      </c>
      <c r="E176" s="14">
        <v>80.174331665039063</v>
      </c>
      <c r="F176" s="14">
        <v>82.352020263671875</v>
      </c>
      <c r="G176" s="14">
        <v>83.212501525878906</v>
      </c>
      <c r="H176" s="5">
        <v>476</v>
      </c>
      <c r="I176" s="15" t="s">
        <v>3981</v>
      </c>
      <c r="J176" s="15">
        <v>5</v>
      </c>
      <c r="K176" s="3" t="s">
        <v>3856</v>
      </c>
      <c r="L176" s="3" t="s">
        <v>3907</v>
      </c>
      <c r="M176" s="3" t="s">
        <v>3917</v>
      </c>
      <c r="N176" s="3" t="s">
        <v>3923</v>
      </c>
      <c r="O176" s="17">
        <v>0.34928229451179499</v>
      </c>
      <c r="P176" s="32">
        <v>47.627890530000002</v>
      </c>
      <c r="Q176" s="32">
        <v>304.78469848632813</v>
      </c>
      <c r="R176" s="5">
        <v>242</v>
      </c>
      <c r="S176" s="5">
        <v>174</v>
      </c>
      <c r="T176" s="16">
        <v>0.71900826692581177</v>
      </c>
      <c r="U176" s="17">
        <v>0.34928229451179499</v>
      </c>
      <c r="V176" s="32">
        <v>48.047410200000002</v>
      </c>
      <c r="W176" s="32">
        <v>304.78469848632813</v>
      </c>
      <c r="X176" s="17">
        <v>0.2583732008934021</v>
      </c>
      <c r="Y176" s="32">
        <v>48.569414360000003</v>
      </c>
      <c r="Z176" s="32">
        <v>268.8995361328125</v>
      </c>
      <c r="AA176" s="5">
        <v>242</v>
      </c>
      <c r="AB176" s="5">
        <v>174</v>
      </c>
      <c r="AC176" s="16">
        <v>0.71900826692581177</v>
      </c>
      <c r="AD176" s="17">
        <v>0.2583732008934021</v>
      </c>
      <c r="AE176" s="32">
        <v>49.140140219999999</v>
      </c>
      <c r="AF176" s="32">
        <v>268.8995361328125</v>
      </c>
      <c r="AG176" s="16"/>
      <c r="AH176" s="16"/>
      <c r="AI176" s="16"/>
      <c r="AJ176" s="16">
        <v>0.93900000000000006</v>
      </c>
      <c r="AK176" s="16">
        <v>4.5999999999999999E-2</v>
      </c>
      <c r="AL176" s="16">
        <v>1.499999966472387E-2</v>
      </c>
      <c r="AM176" s="16"/>
      <c r="AN176" s="16">
        <v>0.13900000000000001</v>
      </c>
      <c r="AO176" s="16">
        <v>0.54400000000000004</v>
      </c>
      <c r="AP176" s="5">
        <v>0</v>
      </c>
      <c r="AQ176" s="31">
        <v>8317.919921875</v>
      </c>
      <c r="AR176" s="31">
        <v>9410.58</v>
      </c>
    </row>
    <row r="177" spans="1:44" x14ac:dyDescent="0.3">
      <c r="A177" s="4">
        <v>661024040</v>
      </c>
      <c r="B177" s="3" t="s">
        <v>319</v>
      </c>
      <c r="C177" s="3" t="s">
        <v>1472</v>
      </c>
      <c r="D177" s="14">
        <v>89.520774841308594</v>
      </c>
      <c r="E177" s="14">
        <v>90.198799133300781</v>
      </c>
      <c r="F177" s="14">
        <v>89.504653930664063</v>
      </c>
      <c r="G177" s="14">
        <v>90.241157531738281</v>
      </c>
      <c r="H177" s="5">
        <v>401</v>
      </c>
      <c r="I177" s="15">
        <v>3</v>
      </c>
      <c r="J177" s="15">
        <v>5</v>
      </c>
      <c r="K177" s="3" t="s">
        <v>3801</v>
      </c>
      <c r="L177" s="3" t="s">
        <v>3909</v>
      </c>
      <c r="M177" s="3" t="s">
        <v>3916</v>
      </c>
      <c r="N177" s="3" t="s">
        <v>3921</v>
      </c>
      <c r="O177" s="17">
        <v>0.56135767698287964</v>
      </c>
      <c r="P177" s="32">
        <v>51.99081022</v>
      </c>
      <c r="Q177" s="32">
        <v>365.53524780273438</v>
      </c>
      <c r="R177" s="5">
        <v>692</v>
      </c>
      <c r="S177" s="5">
        <v>404</v>
      </c>
      <c r="T177" s="16">
        <v>0.58381503820419312</v>
      </c>
      <c r="U177" s="17">
        <v>0.45918366312980652</v>
      </c>
      <c r="V177" s="32">
        <v>52.226824520000001</v>
      </c>
      <c r="W177" s="32">
        <v>338.26531982421881</v>
      </c>
      <c r="X177" s="17">
        <v>0.54308092594146729</v>
      </c>
      <c r="Y177" s="32">
        <v>52.877409479999997</v>
      </c>
      <c r="Z177" s="32">
        <v>344.90863037109381</v>
      </c>
      <c r="AA177" s="5">
        <v>692</v>
      </c>
      <c r="AB177" s="5">
        <v>404</v>
      </c>
      <c r="AC177" s="16">
        <v>0.58381503820419312</v>
      </c>
      <c r="AD177" s="17">
        <v>0.46428570151329041</v>
      </c>
      <c r="AE177" s="32">
        <v>53.098254789999999</v>
      </c>
      <c r="AF177" s="32">
        <v>316.3265380859375</v>
      </c>
      <c r="AG177" s="16"/>
      <c r="AH177" s="16">
        <v>1.7000000000000001E-2</v>
      </c>
      <c r="AI177" s="16"/>
      <c r="AJ177" s="16">
        <v>0.95800000000000007</v>
      </c>
      <c r="AK177" s="16"/>
      <c r="AL177" s="16">
        <v>2.500000037252903E-2</v>
      </c>
      <c r="AM177" s="16"/>
      <c r="AN177" s="16">
        <v>0.13500000000000001</v>
      </c>
      <c r="AO177" s="16">
        <v>0.46800000000000003</v>
      </c>
      <c r="AP177" s="5">
        <v>0</v>
      </c>
      <c r="AQ177" s="31">
        <v>7728.419921875</v>
      </c>
      <c r="AR177" s="31">
        <v>9262.67</v>
      </c>
    </row>
    <row r="178" spans="1:44" x14ac:dyDescent="0.3">
      <c r="A178" s="4">
        <v>570024020</v>
      </c>
      <c r="B178" s="3" t="s">
        <v>292</v>
      </c>
      <c r="C178" s="3" t="s">
        <v>1410</v>
      </c>
      <c r="D178" s="14">
        <v>79.370094299316406</v>
      </c>
      <c r="E178" s="14">
        <v>80.420669555664063</v>
      </c>
      <c r="F178" s="14">
        <v>90.671432495117188</v>
      </c>
      <c r="G178" s="14">
        <v>89.952728271484375</v>
      </c>
      <c r="H178" s="5">
        <v>300</v>
      </c>
      <c r="I178" s="15" t="s">
        <v>3980</v>
      </c>
      <c r="J178" s="15">
        <v>4</v>
      </c>
      <c r="K178" s="3" t="s">
        <v>3880</v>
      </c>
      <c r="L178" s="3" t="s">
        <v>3909</v>
      </c>
      <c r="M178" s="3" t="s">
        <v>3917</v>
      </c>
      <c r="N178" s="3" t="s">
        <v>3921</v>
      </c>
      <c r="O178" s="17">
        <v>0.38983049988746638</v>
      </c>
      <c r="P178" s="32">
        <v>47.750005190000003</v>
      </c>
      <c r="Q178" s="32">
        <v>287.28814697265631</v>
      </c>
      <c r="R178" s="5">
        <v>50</v>
      </c>
      <c r="S178" s="5">
        <v>34</v>
      </c>
      <c r="T178" s="16">
        <v>0.68000000715255737</v>
      </c>
      <c r="U178" s="17">
        <v>0.21311475336551669</v>
      </c>
      <c r="V178" s="32">
        <v>48.150112909999997</v>
      </c>
      <c r="W178" s="32"/>
      <c r="X178" s="17">
        <v>0.29661017656326288</v>
      </c>
      <c r="Y178" s="32">
        <v>53.580153449999997</v>
      </c>
      <c r="Z178" s="32">
        <v>272.88134765625</v>
      </c>
      <c r="AA178" s="5">
        <v>50</v>
      </c>
      <c r="AB178" s="5">
        <v>34</v>
      </c>
      <c r="AC178" s="16">
        <v>0.68000000715255737</v>
      </c>
      <c r="AD178" s="17">
        <v>0.14754098653793329</v>
      </c>
      <c r="AE178" s="32">
        <v>52.935828540000003</v>
      </c>
      <c r="AF178" s="32"/>
      <c r="AG178" s="16">
        <v>2.3E-2</v>
      </c>
      <c r="AH178" s="16">
        <v>4.2999999999999997E-2</v>
      </c>
      <c r="AI178" s="16"/>
      <c r="AJ178" s="16">
        <v>0.87</v>
      </c>
      <c r="AK178" s="16">
        <v>5.7000000000000002E-2</v>
      </c>
      <c r="AL178" s="16">
        <v>7.0000002160668373E-3</v>
      </c>
      <c r="AM178" s="16"/>
      <c r="AN178" s="16">
        <v>0.16300000000000001</v>
      </c>
      <c r="AO178" s="16">
        <v>0.48</v>
      </c>
      <c r="AP178" s="5">
        <v>0</v>
      </c>
      <c r="AQ178" s="31">
        <v>8988.3203125</v>
      </c>
      <c r="AR178" s="31">
        <v>10982.5</v>
      </c>
    </row>
    <row r="179" spans="1:44" x14ac:dyDescent="0.3">
      <c r="A179" s="4">
        <v>1011074020</v>
      </c>
      <c r="B179" s="3" t="s">
        <v>481</v>
      </c>
      <c r="C179" s="3" t="s">
        <v>1959</v>
      </c>
      <c r="D179" s="14">
        <v>81.363975524902344</v>
      </c>
      <c r="E179" s="14">
        <v>82.820884704589844</v>
      </c>
      <c r="F179" s="14">
        <v>79.756675720214844</v>
      </c>
      <c r="G179" s="14">
        <v>80.2708740234375</v>
      </c>
      <c r="H179" s="5">
        <v>133</v>
      </c>
      <c r="I179" s="15" t="s">
        <v>3980</v>
      </c>
      <c r="J179" s="15">
        <v>6</v>
      </c>
      <c r="K179" s="3" t="s">
        <v>3891</v>
      </c>
      <c r="L179" s="3" t="s">
        <v>3913</v>
      </c>
      <c r="M179" s="3" t="s">
        <v>3917</v>
      </c>
      <c r="N179" s="3" t="s">
        <v>3921</v>
      </c>
      <c r="O179" s="17">
        <v>0.2976190447807312</v>
      </c>
      <c r="P179" s="32">
        <v>48.583020470000001</v>
      </c>
      <c r="Q179" s="32"/>
      <c r="R179" s="5">
        <v>93</v>
      </c>
      <c r="S179" s="5">
        <v>93</v>
      </c>
      <c r="T179" s="16">
        <v>1</v>
      </c>
      <c r="U179" s="17">
        <v>0.2976190447807312</v>
      </c>
      <c r="V179" s="32">
        <v>49.15081438</v>
      </c>
      <c r="W179" s="32"/>
      <c r="X179" s="17">
        <v>0.25</v>
      </c>
      <c r="Y179" s="32">
        <v>47.006253540000003</v>
      </c>
      <c r="Z179" s="32">
        <v>250</v>
      </c>
      <c r="AA179" s="5">
        <v>93</v>
      </c>
      <c r="AB179" s="5">
        <v>93</v>
      </c>
      <c r="AC179" s="16">
        <v>1</v>
      </c>
      <c r="AD179" s="17">
        <v>0.25</v>
      </c>
      <c r="AE179" s="32">
        <v>47.483589809999998</v>
      </c>
      <c r="AF179" s="32">
        <v>250</v>
      </c>
      <c r="AG179" s="16"/>
      <c r="AH179" s="16"/>
      <c r="AI179" s="16"/>
      <c r="AJ179" s="16">
        <v>1</v>
      </c>
      <c r="AK179" s="16"/>
      <c r="AL179" s="16">
        <v>0</v>
      </c>
      <c r="AM179" s="16"/>
      <c r="AN179" s="16">
        <v>0.16500000000000001</v>
      </c>
      <c r="AO179" s="16">
        <v>0.57530000000000003</v>
      </c>
      <c r="AP179" s="5">
        <v>1</v>
      </c>
      <c r="AQ179" s="31">
        <v>9441.099609375</v>
      </c>
      <c r="AR179" s="31">
        <v>10308.129999999999</v>
      </c>
    </row>
    <row r="180" spans="1:44" x14ac:dyDescent="0.3">
      <c r="A180" s="4">
        <v>290034020</v>
      </c>
      <c r="B180" s="3" t="s">
        <v>127</v>
      </c>
      <c r="C180" s="3" t="s">
        <v>920</v>
      </c>
      <c r="D180" s="14">
        <v>83.949089050292969</v>
      </c>
      <c r="E180" s="14">
        <v>85.354568481445313</v>
      </c>
      <c r="F180" s="14">
        <v>83.369529724121094</v>
      </c>
      <c r="G180" s="14">
        <v>83.144989013671875</v>
      </c>
      <c r="H180" s="5">
        <v>75</v>
      </c>
      <c r="I180" s="15" t="s">
        <v>3981</v>
      </c>
      <c r="J180" s="15">
        <v>6</v>
      </c>
      <c r="K180" s="3" t="s">
        <v>3830</v>
      </c>
      <c r="L180" s="3" t="s">
        <v>3907</v>
      </c>
      <c r="M180" s="3" t="s">
        <v>3916</v>
      </c>
      <c r="N180" s="3" t="s">
        <v>3921</v>
      </c>
      <c r="O180" s="17">
        <v>0.52272725105285645</v>
      </c>
      <c r="P180" s="32">
        <v>49.663041720000002</v>
      </c>
      <c r="Q180" s="32">
        <v>334.09091186523438</v>
      </c>
      <c r="R180" s="5">
        <v>76</v>
      </c>
      <c r="S180" s="5">
        <v>76</v>
      </c>
      <c r="T180" s="16">
        <v>1</v>
      </c>
      <c r="U180" s="17">
        <v>0.52272725105285645</v>
      </c>
      <c r="V180" s="32">
        <v>50.207161419999998</v>
      </c>
      <c r="W180" s="32">
        <v>334.09091186523438</v>
      </c>
      <c r="X180" s="17">
        <v>0.34090909361839289</v>
      </c>
      <c r="Y180" s="32">
        <v>49.18225554</v>
      </c>
      <c r="Z180" s="32">
        <v>286.3636474609375</v>
      </c>
      <c r="AA180" s="5">
        <v>76</v>
      </c>
      <c r="AB180" s="5">
        <v>76</v>
      </c>
      <c r="AC180" s="16">
        <v>1</v>
      </c>
      <c r="AD180" s="17">
        <v>0.34090909361839289</v>
      </c>
      <c r="AE180" s="32">
        <v>49.102119279999997</v>
      </c>
      <c r="AF180" s="32">
        <v>286.3636474609375</v>
      </c>
      <c r="AG180" s="16"/>
      <c r="AH180" s="16"/>
      <c r="AI180" s="16"/>
      <c r="AJ180" s="16">
        <v>0.96</v>
      </c>
      <c r="AK180" s="16"/>
      <c r="AL180" s="16">
        <v>3.9999999105930328E-2</v>
      </c>
      <c r="AM180" s="16"/>
      <c r="AN180" s="16">
        <v>0.13300000000000001</v>
      </c>
      <c r="AO180" s="16">
        <v>0.41570000000000001</v>
      </c>
      <c r="AP180" s="5">
        <v>1</v>
      </c>
      <c r="AQ180" s="31">
        <v>10370.58984375</v>
      </c>
      <c r="AR180" s="31">
        <v>11686.85</v>
      </c>
    </row>
    <row r="181" spans="1:44" x14ac:dyDescent="0.3">
      <c r="A181" s="4">
        <v>240894020</v>
      </c>
      <c r="B181" s="3" t="s">
        <v>105</v>
      </c>
      <c r="C181" s="3" t="s">
        <v>833</v>
      </c>
      <c r="D181" s="14">
        <v>89.682014465332031</v>
      </c>
      <c r="E181" s="14">
        <v>87.772789001464844</v>
      </c>
      <c r="F181" s="14">
        <v>88.273643493652344</v>
      </c>
      <c r="G181" s="14">
        <v>87.329658508300781</v>
      </c>
      <c r="H181" s="5">
        <v>205</v>
      </c>
      <c r="I181" s="15" t="s">
        <v>3981</v>
      </c>
      <c r="J181" s="15">
        <v>5</v>
      </c>
      <c r="K181" s="3" t="s">
        <v>3836</v>
      </c>
      <c r="L181" s="3" t="s">
        <v>3914</v>
      </c>
      <c r="M181" s="3" t="s">
        <v>3919</v>
      </c>
      <c r="N181" s="3" t="s">
        <v>3923</v>
      </c>
      <c r="O181" s="17">
        <v>0.5</v>
      </c>
      <c r="P181" s="32">
        <v>52.058172089999999</v>
      </c>
      <c r="Q181" s="32">
        <v>352.41934204101563</v>
      </c>
      <c r="R181" s="5">
        <v>132</v>
      </c>
      <c r="S181" s="5">
        <v>66</v>
      </c>
      <c r="T181" s="16">
        <v>0.5</v>
      </c>
      <c r="U181" s="17">
        <v>0.3571428656578064</v>
      </c>
      <c r="V181" s="32">
        <v>51.215368900000001</v>
      </c>
      <c r="W181" s="32">
        <v>330.35714721679688</v>
      </c>
      <c r="X181" s="17">
        <v>0.49593496322631841</v>
      </c>
      <c r="Y181" s="32">
        <v>52.135977400000002</v>
      </c>
      <c r="Z181" s="32">
        <v>332.52032470703131</v>
      </c>
      <c r="AA181" s="5">
        <v>132</v>
      </c>
      <c r="AB181" s="5">
        <v>66</v>
      </c>
      <c r="AC181" s="16">
        <v>0.5</v>
      </c>
      <c r="AD181" s="17">
        <v>0.43636363744735718</v>
      </c>
      <c r="AE181" s="32">
        <v>51.458674729999998</v>
      </c>
      <c r="AF181" s="32">
        <v>320</v>
      </c>
      <c r="AG181" s="16"/>
      <c r="AH181" s="16">
        <v>5.8999999999999997E-2</v>
      </c>
      <c r="AI181" s="16"/>
      <c r="AJ181" s="16">
        <v>0.878</v>
      </c>
      <c r="AK181" s="16">
        <v>3.4000000000000002E-2</v>
      </c>
      <c r="AL181" s="16">
        <v>2.899999916553497E-2</v>
      </c>
      <c r="AM181" s="16"/>
      <c r="AN181" s="16">
        <v>9.8000000000000004E-2</v>
      </c>
      <c r="AO181" s="16">
        <v>0.374</v>
      </c>
      <c r="AP181" s="5">
        <v>0</v>
      </c>
      <c r="AQ181" s="31">
        <v>11107.3701171875</v>
      </c>
      <c r="AR181" s="31">
        <v>12089.09</v>
      </c>
    </row>
    <row r="182" spans="1:44" x14ac:dyDescent="0.3">
      <c r="A182" s="4">
        <v>240894040</v>
      </c>
      <c r="B182" s="3" t="s">
        <v>105</v>
      </c>
      <c r="C182" s="3" t="s">
        <v>834</v>
      </c>
      <c r="D182" s="14">
        <v>88.800575256347656</v>
      </c>
      <c r="E182" s="14">
        <v>87.798316955566406</v>
      </c>
      <c r="F182" s="14">
        <v>90.919914245605469</v>
      </c>
      <c r="G182" s="14">
        <v>89.314186096191406</v>
      </c>
      <c r="H182" s="5">
        <v>406</v>
      </c>
      <c r="I182" s="15" t="s">
        <v>3981</v>
      </c>
      <c r="J182" s="15">
        <v>5</v>
      </c>
      <c r="K182" s="3" t="s">
        <v>3836</v>
      </c>
      <c r="L182" s="3" t="s">
        <v>3914</v>
      </c>
      <c r="M182" s="3" t="s">
        <v>3919</v>
      </c>
      <c r="N182" s="3" t="s">
        <v>3923</v>
      </c>
      <c r="O182" s="17">
        <v>0.4166666567325592</v>
      </c>
      <c r="P182" s="32">
        <v>51.68991982</v>
      </c>
      <c r="Q182" s="32">
        <v>326.38888549804688</v>
      </c>
      <c r="R182" s="5">
        <v>185</v>
      </c>
      <c r="S182" s="5">
        <v>126</v>
      </c>
      <c r="T182" s="16">
        <v>0.68108105659484863</v>
      </c>
      <c r="U182" s="17">
        <v>0.31297710537910461</v>
      </c>
      <c r="V182" s="32">
        <v>51.226010279999997</v>
      </c>
      <c r="W182" s="32">
        <v>298.47329711914063</v>
      </c>
      <c r="X182" s="17">
        <v>0.35185185074806208</v>
      </c>
      <c r="Y182" s="32">
        <v>53.729814570000002</v>
      </c>
      <c r="Z182" s="32">
        <v>286.57406616210938</v>
      </c>
      <c r="AA182" s="5">
        <v>185</v>
      </c>
      <c r="AB182" s="5">
        <v>126</v>
      </c>
      <c r="AC182" s="16">
        <v>0.68108105659484863</v>
      </c>
      <c r="AD182" s="17">
        <v>0.2366412281990051</v>
      </c>
      <c r="AE182" s="32">
        <v>52.576240689999999</v>
      </c>
      <c r="AF182" s="32">
        <v>246.56488037109381</v>
      </c>
      <c r="AG182" s="16">
        <v>2.5000000000000001E-2</v>
      </c>
      <c r="AH182" s="16">
        <v>6.2E-2</v>
      </c>
      <c r="AI182" s="16"/>
      <c r="AJ182" s="16">
        <v>0.86899999999999999</v>
      </c>
      <c r="AK182" s="16">
        <v>3.4000000000000002E-2</v>
      </c>
      <c r="AL182" s="16">
        <v>9.9999997764825821E-3</v>
      </c>
      <c r="AM182" s="16"/>
      <c r="AN182" s="16">
        <v>0.126</v>
      </c>
      <c r="AO182" s="16">
        <v>0.57100000000000006</v>
      </c>
      <c r="AP182" s="5">
        <v>0</v>
      </c>
      <c r="AQ182" s="31">
        <v>10791.5302734375</v>
      </c>
      <c r="AR182" s="31">
        <v>11719.36</v>
      </c>
    </row>
    <row r="183" spans="1:44" x14ac:dyDescent="0.3">
      <c r="A183" s="4">
        <v>240894080</v>
      </c>
      <c r="B183" s="3" t="s">
        <v>105</v>
      </c>
      <c r="C183" s="3" t="s">
        <v>835</v>
      </c>
      <c r="D183" s="14">
        <v>86.595634460449219</v>
      </c>
      <c r="E183" s="14">
        <v>87.099891662597656</v>
      </c>
      <c r="F183" s="14">
        <v>87.913368225097656</v>
      </c>
      <c r="G183" s="14">
        <v>86.264617919921875</v>
      </c>
      <c r="H183" s="5">
        <v>483</v>
      </c>
      <c r="I183" s="15" t="s">
        <v>3980</v>
      </c>
      <c r="J183" s="15">
        <v>5</v>
      </c>
      <c r="K183" s="3" t="s">
        <v>3836</v>
      </c>
      <c r="L183" s="3" t="s">
        <v>3914</v>
      </c>
      <c r="M183" s="3" t="s">
        <v>3919</v>
      </c>
      <c r="N183" s="3" t="s">
        <v>3923</v>
      </c>
      <c r="O183" s="17">
        <v>0.40178570151329041</v>
      </c>
      <c r="P183" s="32">
        <v>50.76872899</v>
      </c>
      <c r="Q183" s="32">
        <v>314.73214721679688</v>
      </c>
      <c r="R183" s="5">
        <v>261</v>
      </c>
      <c r="S183" s="5">
        <v>154</v>
      </c>
      <c r="T183" s="16">
        <v>0.59003829956054688</v>
      </c>
      <c r="U183" s="17">
        <v>0.28333333134651179</v>
      </c>
      <c r="V183" s="32">
        <v>50.934823940000001</v>
      </c>
      <c r="W183" s="32">
        <v>279.16665649414063</v>
      </c>
      <c r="X183" s="17">
        <v>0.38288289308547968</v>
      </c>
      <c r="Y183" s="32">
        <v>51.918988839999997</v>
      </c>
      <c r="Z183" s="32">
        <v>297.29730224609381</v>
      </c>
      <c r="AA183" s="5">
        <v>260</v>
      </c>
      <c r="AB183" s="5">
        <v>153</v>
      </c>
      <c r="AC183" s="16">
        <v>0.59003829956054688</v>
      </c>
      <c r="AD183" s="17">
        <v>0.29661017656326288</v>
      </c>
      <c r="AE183" s="32">
        <v>50.858909109999999</v>
      </c>
      <c r="AF183" s="32">
        <v>259.322021484375</v>
      </c>
      <c r="AG183" s="16">
        <v>1.2E-2</v>
      </c>
      <c r="AH183" s="16">
        <v>0.05</v>
      </c>
      <c r="AI183" s="16"/>
      <c r="AJ183" s="16">
        <v>0.86499999999999999</v>
      </c>
      <c r="AK183" s="16">
        <v>6.4000000000000001E-2</v>
      </c>
      <c r="AL183" s="16">
        <v>8.0000003799796104E-3</v>
      </c>
      <c r="AM183" s="16"/>
      <c r="AN183" s="16">
        <v>0.16600000000000001</v>
      </c>
      <c r="AO183" s="16">
        <v>0.47799999999999998</v>
      </c>
      <c r="AP183" s="5">
        <v>0</v>
      </c>
      <c r="AQ183" s="31">
        <v>10013.6103515625</v>
      </c>
      <c r="AR183" s="31">
        <v>10735.1</v>
      </c>
    </row>
    <row r="184" spans="1:44" x14ac:dyDescent="0.3">
      <c r="A184" s="4">
        <v>391424020</v>
      </c>
      <c r="B184" s="3" t="s">
        <v>176</v>
      </c>
      <c r="C184" s="3" t="s">
        <v>1067</v>
      </c>
      <c r="D184" s="14">
        <v>82.536666870117188</v>
      </c>
      <c r="E184" s="14">
        <v>83.418243408203125</v>
      </c>
      <c r="F184" s="14">
        <v>85.777091979980469</v>
      </c>
      <c r="G184" s="14">
        <v>88.4490966796875</v>
      </c>
      <c r="H184" s="5">
        <v>429</v>
      </c>
      <c r="I184" s="15" t="s">
        <v>3980</v>
      </c>
      <c r="J184" s="15">
        <v>4</v>
      </c>
      <c r="K184" s="3" t="s">
        <v>3823</v>
      </c>
      <c r="L184" s="3" t="s">
        <v>3907</v>
      </c>
      <c r="M184" s="3" t="s">
        <v>3916</v>
      </c>
      <c r="N184" s="3" t="s">
        <v>3924</v>
      </c>
      <c r="O184" s="17">
        <v>0.56097561120986938</v>
      </c>
      <c r="P184" s="32">
        <v>49.072951770000003</v>
      </c>
      <c r="Q184" s="32">
        <v>353.65853881835938</v>
      </c>
      <c r="R184" s="5">
        <v>83</v>
      </c>
      <c r="S184" s="5">
        <v>34</v>
      </c>
      <c r="T184" s="16">
        <v>0.40963855385780329</v>
      </c>
      <c r="U184" s="17">
        <v>0.38333332538604742</v>
      </c>
      <c r="V184" s="32">
        <v>49.399865849999998</v>
      </c>
      <c r="W184" s="32">
        <v>298.33334350585938</v>
      </c>
      <c r="X184" s="17">
        <v>0.49390244483947748</v>
      </c>
      <c r="Y184" s="32">
        <v>50.632319879999997</v>
      </c>
      <c r="Z184" s="32">
        <v>318.90243530273438</v>
      </c>
      <c r="AA184" s="5">
        <v>83</v>
      </c>
      <c r="AB184" s="5">
        <v>34</v>
      </c>
      <c r="AC184" s="16">
        <v>0.40963855385780329</v>
      </c>
      <c r="AD184" s="17">
        <v>0.26666668057441711</v>
      </c>
      <c r="AE184" s="32">
        <v>52.089076169999998</v>
      </c>
      <c r="AF184" s="32"/>
      <c r="AG184" s="16"/>
      <c r="AH184" s="16">
        <v>2.1000000000000001E-2</v>
      </c>
      <c r="AI184" s="16"/>
      <c r="AJ184" s="16">
        <v>0.94200000000000006</v>
      </c>
      <c r="AK184" s="16">
        <v>3.3000000000000002E-2</v>
      </c>
      <c r="AL184" s="16">
        <v>4.999999888241291E-3</v>
      </c>
      <c r="AM184" s="16"/>
      <c r="AN184" s="16">
        <v>0.112</v>
      </c>
      <c r="AO184" s="16">
        <v>0.35699999999999998</v>
      </c>
      <c r="AP184" s="5">
        <v>0</v>
      </c>
      <c r="AQ184" s="31">
        <v>8414.3603515625</v>
      </c>
      <c r="AR184" s="31">
        <v>9484.64</v>
      </c>
    </row>
    <row r="185" spans="1:44" x14ac:dyDescent="0.3">
      <c r="A185" s="4">
        <v>840024020</v>
      </c>
      <c r="B185" s="3" t="s">
        <v>397</v>
      </c>
      <c r="C185" s="3" t="s">
        <v>1630</v>
      </c>
      <c r="D185" s="14">
        <v>101.18853759765631</v>
      </c>
      <c r="E185" s="14">
        <v>102.99903869628911</v>
      </c>
      <c r="F185" s="14">
        <v>102.370361328125</v>
      </c>
      <c r="G185" s="14">
        <v>103.56020355224609</v>
      </c>
      <c r="H185" s="5">
        <v>167</v>
      </c>
      <c r="I185" s="15" t="s">
        <v>3981</v>
      </c>
      <c r="J185" s="15">
        <v>6</v>
      </c>
      <c r="K185" s="3" t="s">
        <v>3802</v>
      </c>
      <c r="L185" s="3" t="s">
        <v>3907</v>
      </c>
      <c r="M185" s="3" t="s">
        <v>3917</v>
      </c>
      <c r="N185" s="3" t="s">
        <v>3921</v>
      </c>
      <c r="O185" s="17">
        <v>0.62025314569473267</v>
      </c>
      <c r="P185" s="32">
        <v>56.8654273</v>
      </c>
      <c r="Q185" s="32">
        <v>373.417724609375</v>
      </c>
      <c r="R185" s="5">
        <v>112</v>
      </c>
      <c r="S185" s="5">
        <v>112</v>
      </c>
      <c r="T185" s="16">
        <v>1</v>
      </c>
      <c r="U185" s="17">
        <v>0.62025314569473267</v>
      </c>
      <c r="V185" s="32">
        <v>57.563517509999997</v>
      </c>
      <c r="W185" s="32">
        <v>373.417724609375</v>
      </c>
      <c r="X185" s="17">
        <v>0.53164559602737427</v>
      </c>
      <c r="Y185" s="32">
        <v>60.626354710000001</v>
      </c>
      <c r="Z185" s="32">
        <v>344.30380249023438</v>
      </c>
      <c r="AA185" s="5">
        <v>112</v>
      </c>
      <c r="AB185" s="5">
        <v>112</v>
      </c>
      <c r="AC185" s="16">
        <v>1</v>
      </c>
      <c r="AD185" s="17">
        <v>0.53164559602737427</v>
      </c>
      <c r="AE185" s="32">
        <v>60.598738900000001</v>
      </c>
      <c r="AF185" s="32">
        <v>344.30380249023438</v>
      </c>
      <c r="AG185" s="16"/>
      <c r="AH185" s="16"/>
      <c r="AI185" s="16"/>
      <c r="AJ185" s="16">
        <v>0.95800000000000007</v>
      </c>
      <c r="AK185" s="16">
        <v>0.03</v>
      </c>
      <c r="AL185" s="16">
        <v>1.200000010430813E-2</v>
      </c>
      <c r="AM185" s="16"/>
      <c r="AN185" s="16">
        <v>0.126</v>
      </c>
      <c r="AO185" s="16">
        <v>0.49380000000000002</v>
      </c>
      <c r="AP185" s="5">
        <v>1</v>
      </c>
      <c r="AQ185" s="31">
        <v>7683.97021484375</v>
      </c>
      <c r="AR185" s="31">
        <v>10855.85</v>
      </c>
    </row>
    <row r="186" spans="1:44" x14ac:dyDescent="0.3">
      <c r="A186" s="4">
        <v>30334020</v>
      </c>
      <c r="B186" s="3" t="s">
        <v>10</v>
      </c>
      <c r="C186" s="3" t="s">
        <v>568</v>
      </c>
      <c r="D186" s="14">
        <v>85.168708801269531</v>
      </c>
      <c r="E186" s="14">
        <v>80.993179321289063</v>
      </c>
      <c r="F186" s="14">
        <v>86.396781921386719</v>
      </c>
      <c r="G186" s="14">
        <v>83.210029602050781</v>
      </c>
      <c r="H186" s="5">
        <v>71</v>
      </c>
      <c r="I186" s="15" t="s">
        <v>3981</v>
      </c>
      <c r="J186" s="15">
        <v>6</v>
      </c>
      <c r="K186" s="3" t="s">
        <v>3894</v>
      </c>
      <c r="L186" s="3" t="s">
        <v>3912</v>
      </c>
      <c r="M186" s="3" t="s">
        <v>3917</v>
      </c>
      <c r="N186" s="3" t="s">
        <v>3921</v>
      </c>
      <c r="O186" s="17">
        <v>0.5476190447807312</v>
      </c>
      <c r="P186" s="32">
        <v>50.172582249999998</v>
      </c>
      <c r="Q186" s="32">
        <v>342.85714721679688</v>
      </c>
      <c r="R186" s="5">
        <v>49</v>
      </c>
      <c r="S186" s="5">
        <v>20</v>
      </c>
      <c r="T186" s="16">
        <v>0.40816327929496771</v>
      </c>
      <c r="U186" s="17">
        <v>0</v>
      </c>
      <c r="V186" s="32">
        <v>48.388804309999998</v>
      </c>
      <c r="W186" s="32"/>
      <c r="X186" s="17">
        <v>0.4285714328289032</v>
      </c>
      <c r="Y186" s="32">
        <v>51.005555790000003</v>
      </c>
      <c r="Z186" s="32">
        <v>302.38095092773438</v>
      </c>
      <c r="AA186" s="5">
        <v>49</v>
      </c>
      <c r="AB186" s="5">
        <v>20</v>
      </c>
      <c r="AC186" s="16">
        <v>0.40816327929496771</v>
      </c>
      <c r="AD186" s="17">
        <v>0.29411765933036799</v>
      </c>
      <c r="AE186" s="32">
        <v>49.138745729999997</v>
      </c>
      <c r="AF186" s="32"/>
      <c r="AG186" s="16"/>
      <c r="AH186" s="16"/>
      <c r="AI186" s="16"/>
      <c r="AJ186" s="16">
        <v>0.98599999999999999</v>
      </c>
      <c r="AK186" s="16"/>
      <c r="AL186" s="16">
        <v>1.4000000432133669E-2</v>
      </c>
      <c r="AM186" s="16"/>
      <c r="AN186" s="16">
        <v>8.4000000000000005E-2</v>
      </c>
      <c r="AO186" s="16">
        <v>0.45300000000000001</v>
      </c>
      <c r="AP186" s="5">
        <v>0</v>
      </c>
      <c r="AQ186" s="31">
        <v>10828.259765625</v>
      </c>
      <c r="AR186" s="31">
        <v>12303.64</v>
      </c>
    </row>
    <row r="187" spans="1:44" x14ac:dyDescent="0.3">
      <c r="A187" s="4">
        <v>940784030</v>
      </c>
      <c r="B187" s="3" t="s">
        <v>437</v>
      </c>
      <c r="C187" s="3" t="s">
        <v>1749</v>
      </c>
      <c r="D187" s="14">
        <v>80.408935546875</v>
      </c>
      <c r="E187" s="14">
        <v>84.674057006835938</v>
      </c>
      <c r="F187" s="14">
        <v>78.544036865234375</v>
      </c>
      <c r="G187" s="14">
        <v>81.396766662597656</v>
      </c>
      <c r="H187" s="5">
        <v>263</v>
      </c>
      <c r="I187" s="15">
        <v>1</v>
      </c>
      <c r="J187" s="15">
        <v>4</v>
      </c>
      <c r="K187" s="3" t="s">
        <v>3867</v>
      </c>
      <c r="L187" s="3" t="s">
        <v>3910</v>
      </c>
      <c r="M187" s="3" t="s">
        <v>3919</v>
      </c>
      <c r="N187" s="3" t="s">
        <v>3923</v>
      </c>
      <c r="O187" s="17">
        <v>0.4761904776096344</v>
      </c>
      <c r="P187" s="32">
        <v>48.184017539999999</v>
      </c>
      <c r="Q187" s="32">
        <v>334.92062377929688</v>
      </c>
      <c r="R187" s="5">
        <v>85</v>
      </c>
      <c r="S187" s="5">
        <v>53</v>
      </c>
      <c r="T187" s="16">
        <v>0.62352943420410156</v>
      </c>
      <c r="U187" s="17">
        <v>0.3888888955116272</v>
      </c>
      <c r="V187" s="32">
        <v>49.923439569999999</v>
      </c>
      <c r="W187" s="32">
        <v>305.5555419921875</v>
      </c>
      <c r="X187" s="17">
        <v>0.4285714328289032</v>
      </c>
      <c r="Y187" s="32">
        <v>46.275889290000002</v>
      </c>
      <c r="Z187" s="32">
        <v>305.5555419921875</v>
      </c>
      <c r="AA187" s="5">
        <v>85</v>
      </c>
      <c r="AB187" s="5">
        <v>53</v>
      </c>
      <c r="AC187" s="16">
        <v>0.62352943420410156</v>
      </c>
      <c r="AD187" s="17">
        <v>0.3194444477558136</v>
      </c>
      <c r="AE187" s="32">
        <v>48.117626950000002</v>
      </c>
      <c r="AF187" s="32">
        <v>272.22222900390631</v>
      </c>
      <c r="AG187" s="16"/>
      <c r="AH187" s="16"/>
      <c r="AI187" s="16"/>
      <c r="AJ187" s="16">
        <v>0.92800000000000005</v>
      </c>
      <c r="AK187" s="16">
        <v>3.7999999999999999E-2</v>
      </c>
      <c r="AL187" s="16">
        <v>3.4000001847743988E-2</v>
      </c>
      <c r="AM187" s="16"/>
      <c r="AN187" s="16">
        <v>8.4000000000000005E-2</v>
      </c>
      <c r="AO187" s="16">
        <v>0.57600000000000007</v>
      </c>
      <c r="AP187" s="5">
        <v>0</v>
      </c>
      <c r="AQ187" s="31">
        <v>9995.2802734375</v>
      </c>
      <c r="AR187" s="31">
        <v>10964.51</v>
      </c>
    </row>
    <row r="188" spans="1:44" x14ac:dyDescent="0.3">
      <c r="A188" s="4">
        <v>940784040</v>
      </c>
      <c r="B188" s="3" t="s">
        <v>437</v>
      </c>
      <c r="C188" s="3" t="s">
        <v>741</v>
      </c>
      <c r="D188" s="14">
        <v>80.42901611328125</v>
      </c>
      <c r="E188" s="14">
        <v>81.15472412109375</v>
      </c>
      <c r="F188" s="14">
        <v>84.455940246582031</v>
      </c>
      <c r="G188" s="14">
        <v>83.660438537597656</v>
      </c>
      <c r="H188" s="5">
        <v>282</v>
      </c>
      <c r="I188" s="15">
        <v>1</v>
      </c>
      <c r="J188" s="15">
        <v>4</v>
      </c>
      <c r="K188" s="3" t="s">
        <v>3867</v>
      </c>
      <c r="L188" s="3" t="s">
        <v>3910</v>
      </c>
      <c r="M188" s="3" t="s">
        <v>3919</v>
      </c>
      <c r="N188" s="3" t="s">
        <v>3923</v>
      </c>
      <c r="O188" s="17">
        <v>0.59854012727737427</v>
      </c>
      <c r="P188" s="32">
        <v>48.192407770000003</v>
      </c>
      <c r="Q188" s="32">
        <v>370.80291748046881</v>
      </c>
      <c r="R188" s="5">
        <v>85</v>
      </c>
      <c r="S188" s="5">
        <v>58</v>
      </c>
      <c r="T188" s="16">
        <v>0.68235296010971069</v>
      </c>
      <c r="U188" s="17">
        <v>0.52222222089767456</v>
      </c>
      <c r="V188" s="32">
        <v>48.456155350000003</v>
      </c>
      <c r="W188" s="32">
        <v>352.22222900390631</v>
      </c>
      <c r="X188" s="17">
        <v>0.45255473256111151</v>
      </c>
      <c r="Y188" s="32">
        <v>49.836595080000002</v>
      </c>
      <c r="Z188" s="32">
        <v>329.927001953125</v>
      </c>
      <c r="AA188" s="5">
        <v>85</v>
      </c>
      <c r="AB188" s="5">
        <v>58</v>
      </c>
      <c r="AC188" s="16">
        <v>0.68235296010971069</v>
      </c>
      <c r="AD188" s="17">
        <v>0.3333333432674408</v>
      </c>
      <c r="AE188" s="32">
        <v>49.392390390000003</v>
      </c>
      <c r="AF188" s="32">
        <v>287.77777099609381</v>
      </c>
      <c r="AG188" s="16">
        <v>2.1000000000000001E-2</v>
      </c>
      <c r="AH188" s="16">
        <v>2.5000000000000001E-2</v>
      </c>
      <c r="AI188" s="16"/>
      <c r="AJ188" s="16">
        <v>0.91800000000000004</v>
      </c>
      <c r="AK188" s="16">
        <v>3.2000000000000001E-2</v>
      </c>
      <c r="AL188" s="16">
        <v>4.0000001899898052E-3</v>
      </c>
      <c r="AM188" s="16"/>
      <c r="AN188" s="16">
        <v>0.13500000000000001</v>
      </c>
      <c r="AO188" s="16">
        <v>0.65600000000000003</v>
      </c>
      <c r="AP188" s="5">
        <v>0</v>
      </c>
      <c r="AQ188" s="31">
        <v>9879.759765625</v>
      </c>
      <c r="AR188" s="31">
        <v>11059.7</v>
      </c>
    </row>
    <row r="189" spans="1:44" x14ac:dyDescent="0.3">
      <c r="A189" s="4">
        <v>940784050</v>
      </c>
      <c r="B189" s="3" t="s">
        <v>437</v>
      </c>
      <c r="C189" s="3" t="s">
        <v>1750</v>
      </c>
      <c r="D189" s="14">
        <v>82.650863647460938</v>
      </c>
      <c r="E189" s="14">
        <v>80.556900024414063</v>
      </c>
      <c r="F189" s="14">
        <v>82.041786193847656</v>
      </c>
      <c r="G189" s="14">
        <v>81.084091186523438</v>
      </c>
      <c r="H189" s="5">
        <v>608</v>
      </c>
      <c r="I189" s="15">
        <v>5</v>
      </c>
      <c r="J189" s="15">
        <v>6</v>
      </c>
      <c r="K189" s="3" t="s">
        <v>3867</v>
      </c>
      <c r="L189" s="3" t="s">
        <v>3910</v>
      </c>
      <c r="M189" s="3" t="s">
        <v>3919</v>
      </c>
      <c r="N189" s="3" t="s">
        <v>3923</v>
      </c>
      <c r="O189" s="17">
        <v>0.44387754797935491</v>
      </c>
      <c r="P189" s="32">
        <v>49.120662600000003</v>
      </c>
      <c r="Q189" s="32">
        <v>339.96597290039063</v>
      </c>
      <c r="R189" s="5">
        <v>1185</v>
      </c>
      <c r="S189" s="5">
        <v>678</v>
      </c>
      <c r="T189" s="16">
        <v>0.57215189933776855</v>
      </c>
      <c r="U189" s="17">
        <v>0.30232557654380798</v>
      </c>
      <c r="V189" s="32">
        <v>48.206911069999997</v>
      </c>
      <c r="W189" s="32">
        <v>304.06976318359381</v>
      </c>
      <c r="X189" s="17">
        <v>0.39625850319862371</v>
      </c>
      <c r="Y189" s="32">
        <v>48.382566220000001</v>
      </c>
      <c r="Z189" s="32">
        <v>304.251708984375</v>
      </c>
      <c r="AA189" s="5">
        <v>1184</v>
      </c>
      <c r="AB189" s="5">
        <v>677</v>
      </c>
      <c r="AC189" s="16">
        <v>0.57215189933776855</v>
      </c>
      <c r="AD189" s="17">
        <v>0.28488370776176453</v>
      </c>
      <c r="AE189" s="32">
        <v>47.941546629999998</v>
      </c>
      <c r="AF189" s="32">
        <v>269.18603515625</v>
      </c>
      <c r="AG189" s="16">
        <v>1.4999999999999999E-2</v>
      </c>
      <c r="AH189" s="16">
        <v>3.1E-2</v>
      </c>
      <c r="AI189" s="16">
        <v>8.0000000000000002E-3</v>
      </c>
      <c r="AJ189" s="16">
        <v>0.92600000000000005</v>
      </c>
      <c r="AK189" s="16">
        <v>1.6E-2</v>
      </c>
      <c r="AL189" s="16">
        <v>3.0000000260770321E-3</v>
      </c>
      <c r="AM189" s="16"/>
      <c r="AN189" s="16">
        <v>0.12</v>
      </c>
      <c r="AO189" s="16">
        <v>0.54600000000000004</v>
      </c>
      <c r="AP189" s="5">
        <v>0</v>
      </c>
      <c r="AQ189" s="31">
        <v>7458.06982421875</v>
      </c>
      <c r="AR189" s="31">
        <v>8164.5</v>
      </c>
    </row>
    <row r="190" spans="1:44" x14ac:dyDescent="0.3">
      <c r="A190" s="4">
        <v>940784060</v>
      </c>
      <c r="B190" s="3" t="s">
        <v>437</v>
      </c>
      <c r="C190" s="3" t="s">
        <v>1751</v>
      </c>
      <c r="D190" s="14">
        <v>77.769981384277344</v>
      </c>
      <c r="E190" s="14">
        <v>81.08514404296875</v>
      </c>
      <c r="F190" s="14">
        <v>77.251312255859375</v>
      </c>
      <c r="G190" s="14">
        <v>79.33575439453125</v>
      </c>
      <c r="H190" s="5">
        <v>528</v>
      </c>
      <c r="I190" s="15">
        <v>1</v>
      </c>
      <c r="J190" s="15">
        <v>4</v>
      </c>
      <c r="K190" s="3" t="s">
        <v>3867</v>
      </c>
      <c r="L190" s="3" t="s">
        <v>3910</v>
      </c>
      <c r="M190" s="3" t="s">
        <v>3919</v>
      </c>
      <c r="N190" s="3" t="s">
        <v>3923</v>
      </c>
      <c r="O190" s="17">
        <v>0.43103447556495672</v>
      </c>
      <c r="P190" s="32">
        <v>47.081503900000001</v>
      </c>
      <c r="Q190" s="32">
        <v>319.39654541015631</v>
      </c>
      <c r="R190" s="5">
        <v>113</v>
      </c>
      <c r="S190" s="5">
        <v>70</v>
      </c>
      <c r="T190" s="16">
        <v>0.6194690465927124</v>
      </c>
      <c r="U190" s="17">
        <v>0.33093523979187012</v>
      </c>
      <c r="V190" s="32">
        <v>48.427147990000002</v>
      </c>
      <c r="W190" s="32">
        <v>291.36691284179688</v>
      </c>
      <c r="X190" s="17">
        <v>0.31465518474578857</v>
      </c>
      <c r="Y190" s="32">
        <v>45.497288849999997</v>
      </c>
      <c r="Z190" s="32">
        <v>272.41378784179688</v>
      </c>
      <c r="AA190" s="5">
        <v>113</v>
      </c>
      <c r="AB190" s="5">
        <v>70</v>
      </c>
      <c r="AC190" s="16">
        <v>0.6194690465927124</v>
      </c>
      <c r="AD190" s="17">
        <v>0.20863309502601621</v>
      </c>
      <c r="AE190" s="32">
        <v>46.956987699999999</v>
      </c>
      <c r="AF190" s="32">
        <v>240.28776550292969</v>
      </c>
      <c r="AG190" s="16">
        <v>1.4999999999999999E-2</v>
      </c>
      <c r="AH190" s="16">
        <v>0.04</v>
      </c>
      <c r="AI190" s="16">
        <v>2.1000000000000001E-2</v>
      </c>
      <c r="AJ190" s="16">
        <v>0.89600000000000002</v>
      </c>
      <c r="AK190" s="16">
        <v>2.5000000000000001E-2</v>
      </c>
      <c r="AL190" s="16">
        <v>4.0000001899898052E-3</v>
      </c>
      <c r="AM190" s="16">
        <v>2.1000000000000001E-2</v>
      </c>
      <c r="AN190" s="16">
        <v>9.0999999999999998E-2</v>
      </c>
      <c r="AO190" s="16">
        <v>0.52300000000000002</v>
      </c>
      <c r="AP190" s="5">
        <v>0</v>
      </c>
      <c r="AQ190" s="31">
        <v>6611.0400390625</v>
      </c>
      <c r="AR190" s="31">
        <v>7529.98</v>
      </c>
    </row>
    <row r="191" spans="1:44" x14ac:dyDescent="0.3">
      <c r="A191" s="4">
        <v>450774040</v>
      </c>
      <c r="B191" s="3" t="s">
        <v>202</v>
      </c>
      <c r="C191" s="3" t="s">
        <v>1110</v>
      </c>
      <c r="D191" s="14">
        <v>83.157966613769531</v>
      </c>
      <c r="E191" s="14">
        <v>84.170639038085938</v>
      </c>
      <c r="F191" s="14">
        <v>82.469520568847656</v>
      </c>
      <c r="G191" s="14">
        <v>83.364105224609375</v>
      </c>
      <c r="H191" s="5">
        <v>292</v>
      </c>
      <c r="I191" s="15" t="s">
        <v>3980</v>
      </c>
      <c r="J191" s="15">
        <v>5</v>
      </c>
      <c r="K191" s="3" t="s">
        <v>3870</v>
      </c>
      <c r="L191" s="3" t="s">
        <v>3909</v>
      </c>
      <c r="M191" s="3" t="s">
        <v>3916</v>
      </c>
      <c r="N191" s="3" t="s">
        <v>3923</v>
      </c>
      <c r="O191" s="17">
        <v>0.39849624037742609</v>
      </c>
      <c r="P191" s="32">
        <v>49.332522429999997</v>
      </c>
      <c r="Q191" s="32">
        <v>317.29324340820313</v>
      </c>
      <c r="R191" s="5">
        <v>119</v>
      </c>
      <c r="S191" s="5">
        <v>66</v>
      </c>
      <c r="T191" s="16">
        <v>0.55462187528610229</v>
      </c>
      <c r="U191" s="17">
        <v>0.3095238208770752</v>
      </c>
      <c r="V191" s="32">
        <v>49.71355406</v>
      </c>
      <c r="W191" s="32">
        <v>298.80950927734381</v>
      </c>
      <c r="X191" s="17">
        <v>0.32330825924873352</v>
      </c>
      <c r="Y191" s="32">
        <v>48.6401878</v>
      </c>
      <c r="Z191" s="32">
        <v>285.71429443359381</v>
      </c>
      <c r="AA191" s="5">
        <v>119</v>
      </c>
      <c r="AB191" s="5">
        <v>67</v>
      </c>
      <c r="AC191" s="16">
        <v>0.55462187528610229</v>
      </c>
      <c r="AD191" s="17">
        <v>0.2976190447807312</v>
      </c>
      <c r="AE191" s="32">
        <v>49.225511650000001</v>
      </c>
      <c r="AF191" s="32">
        <v>271.42855834960938</v>
      </c>
      <c r="AG191" s="16">
        <v>7.4999999999999997E-2</v>
      </c>
      <c r="AH191" s="16"/>
      <c r="AI191" s="16"/>
      <c r="AJ191" s="16">
        <v>0.83200000000000007</v>
      </c>
      <c r="AK191" s="16">
        <v>7.9000000000000001E-2</v>
      </c>
      <c r="AL191" s="16">
        <v>1.4000000432133669E-2</v>
      </c>
      <c r="AM191" s="16"/>
      <c r="AN191" s="16">
        <v>0.123</v>
      </c>
      <c r="AO191" s="16">
        <v>0.57899999999999996</v>
      </c>
      <c r="AP191" s="5">
        <v>0</v>
      </c>
      <c r="AQ191" s="31">
        <v>7511.7099609375</v>
      </c>
      <c r="AR191" s="31">
        <v>8238.75</v>
      </c>
    </row>
    <row r="192" spans="1:44" x14ac:dyDescent="0.3">
      <c r="A192" s="4">
        <v>960894030</v>
      </c>
      <c r="B192" s="3" t="s">
        <v>443</v>
      </c>
      <c r="C192" s="3" t="s">
        <v>1786</v>
      </c>
      <c r="D192" s="14">
        <v>78.948272705078125</v>
      </c>
      <c r="E192" s="14">
        <v>80.435096740722656</v>
      </c>
      <c r="F192" s="14">
        <v>74.261627197265625</v>
      </c>
      <c r="G192" s="14">
        <v>74.964126586914063</v>
      </c>
      <c r="H192" s="5">
        <v>421</v>
      </c>
      <c r="I192" s="15">
        <v>3</v>
      </c>
      <c r="J192" s="15">
        <v>5</v>
      </c>
      <c r="K192" s="3" t="s">
        <v>3882</v>
      </c>
      <c r="L192" s="3" t="s">
        <v>3915</v>
      </c>
      <c r="M192" s="3" t="s">
        <v>3918</v>
      </c>
      <c r="N192" s="3" t="s">
        <v>3922</v>
      </c>
      <c r="O192" s="17">
        <v>0.12169311940670011</v>
      </c>
      <c r="P192" s="32">
        <v>47.573774530000001</v>
      </c>
      <c r="Q192" s="32">
        <v>219.84126281738281</v>
      </c>
      <c r="R192" s="5">
        <v>112</v>
      </c>
      <c r="S192" s="5">
        <v>112</v>
      </c>
      <c r="T192" s="16">
        <v>1</v>
      </c>
      <c r="U192" s="17">
        <v>0.12169311940670011</v>
      </c>
      <c r="V192" s="32">
        <v>48.156126970000003</v>
      </c>
      <c r="W192" s="32">
        <v>219.84126281738281</v>
      </c>
      <c r="X192" s="17">
        <v>4.2440317571163177E-2</v>
      </c>
      <c r="Y192" s="32">
        <v>43.696618270000002</v>
      </c>
      <c r="Z192" s="32"/>
      <c r="AA192" s="5">
        <v>111</v>
      </c>
      <c r="AB192" s="5">
        <v>111</v>
      </c>
      <c r="AC192" s="16">
        <v>1</v>
      </c>
      <c r="AD192" s="17">
        <v>4.2440317571163177E-2</v>
      </c>
      <c r="AE192" s="32">
        <v>44.495149689999998</v>
      </c>
      <c r="AF192" s="32"/>
      <c r="AG192" s="16">
        <v>0.88800000000000001</v>
      </c>
      <c r="AH192" s="16">
        <v>7.1000000000000008E-2</v>
      </c>
      <c r="AI192" s="16"/>
      <c r="AJ192" s="16">
        <v>2.1000000000000001E-2</v>
      </c>
      <c r="AK192" s="16">
        <v>1.7000000000000001E-2</v>
      </c>
      <c r="AL192" s="16">
        <v>2.000000094994903E-3</v>
      </c>
      <c r="AM192" s="16">
        <v>4.4999999999999998E-2</v>
      </c>
      <c r="AN192" s="16">
        <v>0.214</v>
      </c>
      <c r="AO192" s="16">
        <v>0.70620000000000005</v>
      </c>
      <c r="AP192" s="5">
        <v>1</v>
      </c>
      <c r="AQ192" s="31">
        <v>52392.30078125</v>
      </c>
      <c r="AR192" s="31">
        <v>53608.639999999999</v>
      </c>
    </row>
    <row r="193" spans="1:44" x14ac:dyDescent="0.3">
      <c r="A193" s="4">
        <v>960894060</v>
      </c>
      <c r="B193" s="3" t="s">
        <v>443</v>
      </c>
      <c r="C193" s="3" t="s">
        <v>1787</v>
      </c>
      <c r="D193" s="14">
        <v>81.231094360351563</v>
      </c>
      <c r="E193" s="14">
        <v>82.841621398925781</v>
      </c>
      <c r="F193" s="14">
        <v>76.999992370605469</v>
      </c>
      <c r="G193" s="14">
        <v>79.596038818359375</v>
      </c>
      <c r="H193" s="5">
        <v>317</v>
      </c>
      <c r="I193" s="15">
        <v>3</v>
      </c>
      <c r="J193" s="15">
        <v>5</v>
      </c>
      <c r="K193" s="3" t="s">
        <v>3882</v>
      </c>
      <c r="L193" s="3" t="s">
        <v>3915</v>
      </c>
      <c r="M193" s="3" t="s">
        <v>3918</v>
      </c>
      <c r="N193" s="3" t="s">
        <v>3922</v>
      </c>
      <c r="O193" s="17">
        <v>0.17793594300746921</v>
      </c>
      <c r="P193" s="32">
        <v>48.527505509999997</v>
      </c>
      <c r="Q193" s="32">
        <v>239.50178527832031</v>
      </c>
      <c r="R193" s="5">
        <v>218</v>
      </c>
      <c r="S193" s="5">
        <v>218</v>
      </c>
      <c r="T193" s="16">
        <v>1</v>
      </c>
      <c r="U193" s="17">
        <v>0.17793594300746921</v>
      </c>
      <c r="V193" s="32">
        <v>49.159458780000001</v>
      </c>
      <c r="W193" s="32">
        <v>239.50178527832031</v>
      </c>
      <c r="X193" s="17">
        <v>7.1174375712871552E-2</v>
      </c>
      <c r="Y193" s="32">
        <v>45.345918179999998</v>
      </c>
      <c r="Z193" s="32"/>
      <c r="AA193" s="5">
        <v>218</v>
      </c>
      <c r="AB193" s="5">
        <v>218</v>
      </c>
      <c r="AC193" s="16">
        <v>1</v>
      </c>
      <c r="AD193" s="17">
        <v>7.1174375712871552E-2</v>
      </c>
      <c r="AE193" s="32">
        <v>47.1035653</v>
      </c>
      <c r="AF193" s="32"/>
      <c r="AG193" s="16">
        <v>0.69700000000000006</v>
      </c>
      <c r="AH193" s="16">
        <v>6.3E-2</v>
      </c>
      <c r="AI193" s="16"/>
      <c r="AJ193" s="16">
        <v>0.16700000000000001</v>
      </c>
      <c r="AK193" s="16">
        <v>6.9000000000000006E-2</v>
      </c>
      <c r="AL193" s="16">
        <v>3.0000000260770321E-3</v>
      </c>
      <c r="AM193" s="16">
        <v>3.7999999999999999E-2</v>
      </c>
      <c r="AN193" s="16">
        <v>0.16400000000000001</v>
      </c>
      <c r="AO193" s="16">
        <v>0.59260000000000002</v>
      </c>
      <c r="AP193" s="5">
        <v>1</v>
      </c>
      <c r="AQ193" s="31">
        <v>7661.669921875</v>
      </c>
      <c r="AR193" s="31">
        <v>8556.7000000000007</v>
      </c>
    </row>
    <row r="194" spans="1:44" x14ac:dyDescent="0.3">
      <c r="A194" s="4">
        <v>960894160</v>
      </c>
      <c r="B194" s="3" t="s">
        <v>443</v>
      </c>
      <c r="C194" s="3" t="s">
        <v>1788</v>
      </c>
      <c r="D194" s="14">
        <v>76.8204345703125</v>
      </c>
      <c r="E194" s="14">
        <v>78.422439575195313</v>
      </c>
      <c r="F194" s="14">
        <v>74.656028747558594</v>
      </c>
      <c r="G194" s="14">
        <v>77.29180908203125</v>
      </c>
      <c r="H194" s="5">
        <v>371</v>
      </c>
      <c r="I194" s="15">
        <v>3</v>
      </c>
      <c r="J194" s="15">
        <v>5</v>
      </c>
      <c r="K194" s="3" t="s">
        <v>3882</v>
      </c>
      <c r="L194" s="3" t="s">
        <v>3915</v>
      </c>
      <c r="M194" s="3" t="s">
        <v>3918</v>
      </c>
      <c r="N194" s="3" t="s">
        <v>3922</v>
      </c>
      <c r="O194" s="17">
        <v>8.8235296308994293E-2</v>
      </c>
      <c r="P194" s="32">
        <v>46.684795940000001</v>
      </c>
      <c r="Q194" s="32"/>
      <c r="R194" s="5">
        <v>246</v>
      </c>
      <c r="S194" s="5">
        <v>246</v>
      </c>
      <c r="T194" s="16">
        <v>1</v>
      </c>
      <c r="U194" s="17">
        <v>8.8235296308994293E-2</v>
      </c>
      <c r="V194" s="32">
        <v>47.317008790000003</v>
      </c>
      <c r="W194" s="32"/>
      <c r="X194" s="17">
        <v>3.6065574735403061E-2</v>
      </c>
      <c r="Y194" s="32">
        <v>43.934162880000002</v>
      </c>
      <c r="Z194" s="32"/>
      <c r="AA194" s="5">
        <v>246</v>
      </c>
      <c r="AB194" s="5">
        <v>246</v>
      </c>
      <c r="AC194" s="16">
        <v>1</v>
      </c>
      <c r="AD194" s="17">
        <v>3.6065574735403061E-2</v>
      </c>
      <c r="AE194" s="32">
        <v>45.805960130000003</v>
      </c>
      <c r="AF194" s="32"/>
      <c r="AG194" s="16">
        <v>0.86499999999999999</v>
      </c>
      <c r="AH194" s="16">
        <v>0.03</v>
      </c>
      <c r="AI194" s="16"/>
      <c r="AJ194" s="16">
        <v>4.9000000000000002E-2</v>
      </c>
      <c r="AK194" s="16">
        <v>5.7000000000000002E-2</v>
      </c>
      <c r="AL194" s="16">
        <v>0</v>
      </c>
      <c r="AM194" s="16"/>
      <c r="AN194" s="16">
        <v>0.19400000000000001</v>
      </c>
      <c r="AO194" s="16">
        <v>0.87230000000000008</v>
      </c>
      <c r="AP194" s="5">
        <v>1</v>
      </c>
      <c r="AQ194" s="31">
        <v>5456.9599609375</v>
      </c>
      <c r="AR194" s="31">
        <v>6270.14</v>
      </c>
    </row>
    <row r="195" spans="1:44" x14ac:dyDescent="0.3">
      <c r="A195" s="4">
        <v>960894180</v>
      </c>
      <c r="B195" s="3" t="s">
        <v>443</v>
      </c>
      <c r="C195" s="3" t="s">
        <v>1789</v>
      </c>
      <c r="D195" s="14">
        <v>87.669853210449219</v>
      </c>
      <c r="E195" s="14">
        <v>89.38916015625</v>
      </c>
      <c r="F195" s="14">
        <v>82.570320129394531</v>
      </c>
      <c r="G195" s="14">
        <v>85.838180541992188</v>
      </c>
      <c r="H195" s="5">
        <v>395</v>
      </c>
      <c r="I195" s="15">
        <v>3</v>
      </c>
      <c r="J195" s="15">
        <v>5</v>
      </c>
      <c r="K195" s="3" t="s">
        <v>3882</v>
      </c>
      <c r="L195" s="3" t="s">
        <v>3915</v>
      </c>
      <c r="M195" s="3" t="s">
        <v>3918</v>
      </c>
      <c r="N195" s="3" t="s">
        <v>3922</v>
      </c>
      <c r="O195" s="17">
        <v>0.20401337742805481</v>
      </c>
      <c r="P195" s="32">
        <v>51.21752086</v>
      </c>
      <c r="Q195" s="32">
        <v>256.521728515625</v>
      </c>
      <c r="R195" s="5">
        <v>250</v>
      </c>
      <c r="S195" s="5">
        <v>250</v>
      </c>
      <c r="T195" s="16">
        <v>1</v>
      </c>
      <c r="U195" s="17">
        <v>0.20401337742805481</v>
      </c>
      <c r="V195" s="32">
        <v>51.88926953</v>
      </c>
      <c r="W195" s="32">
        <v>256.521728515625</v>
      </c>
      <c r="X195" s="17">
        <v>7.0945948362350464E-2</v>
      </c>
      <c r="Y195" s="32">
        <v>48.700899100000001</v>
      </c>
      <c r="Z195" s="32"/>
      <c r="AA195" s="5">
        <v>247</v>
      </c>
      <c r="AB195" s="5">
        <v>247</v>
      </c>
      <c r="AC195" s="16">
        <v>1</v>
      </c>
      <c r="AD195" s="17">
        <v>7.0945948362350464E-2</v>
      </c>
      <c r="AE195" s="32">
        <v>50.618764059999997</v>
      </c>
      <c r="AF195" s="32"/>
      <c r="AG195" s="16">
        <v>0.878</v>
      </c>
      <c r="AH195" s="16">
        <v>0.02</v>
      </c>
      <c r="AI195" s="16"/>
      <c r="AJ195" s="16">
        <v>4.8000000000000001E-2</v>
      </c>
      <c r="AK195" s="16">
        <v>4.8000000000000001E-2</v>
      </c>
      <c r="AL195" s="16">
        <v>4.999999888241291E-3</v>
      </c>
      <c r="AM195" s="16"/>
      <c r="AN195" s="16">
        <v>0.14199999999999999</v>
      </c>
      <c r="AO195" s="16">
        <v>0.60060000000000002</v>
      </c>
      <c r="AP195" s="5">
        <v>1</v>
      </c>
      <c r="AQ195" s="31">
        <v>5903.8798828125</v>
      </c>
      <c r="AR195" s="31">
        <v>6672.12</v>
      </c>
    </row>
    <row r="196" spans="1:44" x14ac:dyDescent="0.3">
      <c r="A196" s="4">
        <v>960894200</v>
      </c>
      <c r="B196" s="3" t="s">
        <v>443</v>
      </c>
      <c r="C196" s="3" t="s">
        <v>1790</v>
      </c>
      <c r="D196" s="14">
        <v>87.03076171875</v>
      </c>
      <c r="E196" s="14">
        <v>88.727203369140625</v>
      </c>
      <c r="F196" s="14">
        <v>84.282371520996094</v>
      </c>
      <c r="G196" s="14">
        <v>88.134979248046875</v>
      </c>
      <c r="H196" s="5">
        <v>256</v>
      </c>
      <c r="I196" s="15">
        <v>3</v>
      </c>
      <c r="J196" s="15">
        <v>5</v>
      </c>
      <c r="K196" s="3" t="s">
        <v>3882</v>
      </c>
      <c r="L196" s="3" t="s">
        <v>3915</v>
      </c>
      <c r="M196" s="3" t="s">
        <v>3918</v>
      </c>
      <c r="N196" s="3" t="s">
        <v>3922</v>
      </c>
      <c r="O196" s="17">
        <v>0.1652173846960068</v>
      </c>
      <c r="P196" s="32">
        <v>50.950519139999997</v>
      </c>
      <c r="Q196" s="32">
        <v>238.6956481933594</v>
      </c>
      <c r="R196" s="5">
        <v>223</v>
      </c>
      <c r="S196" s="5">
        <v>223</v>
      </c>
      <c r="T196" s="16">
        <v>1</v>
      </c>
      <c r="U196" s="17">
        <v>0.1652173846960068</v>
      </c>
      <c r="V196" s="32">
        <v>51.613285099999999</v>
      </c>
      <c r="W196" s="32">
        <v>238.6956481933594</v>
      </c>
      <c r="X196" s="17">
        <v>5.6521739810705178E-2</v>
      </c>
      <c r="Y196" s="32">
        <v>49.732057040000001</v>
      </c>
      <c r="Z196" s="32"/>
      <c r="AA196" s="5">
        <v>223</v>
      </c>
      <c r="AB196" s="5">
        <v>223</v>
      </c>
      <c r="AC196" s="16">
        <v>1</v>
      </c>
      <c r="AD196" s="17">
        <v>5.6521739810705178E-2</v>
      </c>
      <c r="AE196" s="32">
        <v>51.912180509999999</v>
      </c>
      <c r="AF196" s="32"/>
      <c r="AG196" s="16">
        <v>0.78900000000000003</v>
      </c>
      <c r="AH196" s="16">
        <v>2.7E-2</v>
      </c>
      <c r="AI196" s="16"/>
      <c r="AJ196" s="16">
        <v>0.105</v>
      </c>
      <c r="AK196" s="16">
        <v>7.3999999999999996E-2</v>
      </c>
      <c r="AL196" s="16">
        <v>4.0000001899898052E-3</v>
      </c>
      <c r="AM196" s="16"/>
      <c r="AN196" s="16">
        <v>0.27300000000000002</v>
      </c>
      <c r="AO196" s="16">
        <v>0.65569999999999995</v>
      </c>
      <c r="AP196" s="5">
        <v>1</v>
      </c>
      <c r="AQ196" s="31">
        <v>7033.2998046875</v>
      </c>
      <c r="AR196" s="31">
        <v>8094.21</v>
      </c>
    </row>
    <row r="197" spans="1:44" x14ac:dyDescent="0.3">
      <c r="A197" s="4">
        <v>960894260</v>
      </c>
      <c r="B197" s="3" t="s">
        <v>443</v>
      </c>
      <c r="C197" s="3" t="s">
        <v>1792</v>
      </c>
      <c r="D197" s="14">
        <v>83.215713500976563</v>
      </c>
      <c r="E197" s="14">
        <v>84.927665710449219</v>
      </c>
      <c r="F197" s="14">
        <v>80.880378723144531</v>
      </c>
      <c r="G197" s="14">
        <v>83.158065795898438</v>
      </c>
      <c r="H197" s="5">
        <v>352</v>
      </c>
      <c r="I197" s="15">
        <v>3</v>
      </c>
      <c r="J197" s="15">
        <v>5</v>
      </c>
      <c r="K197" s="3" t="s">
        <v>3882</v>
      </c>
      <c r="L197" s="3" t="s">
        <v>3915</v>
      </c>
      <c r="M197" s="3" t="s">
        <v>3918</v>
      </c>
      <c r="N197" s="3" t="s">
        <v>3922</v>
      </c>
      <c r="O197" s="17">
        <v>0.26100629568099981</v>
      </c>
      <c r="P197" s="32">
        <v>49.356648290000003</v>
      </c>
      <c r="Q197" s="32">
        <v>257.54718017578131</v>
      </c>
      <c r="R197" s="5">
        <v>290</v>
      </c>
      <c r="S197" s="5">
        <v>290</v>
      </c>
      <c r="T197" s="16">
        <v>1</v>
      </c>
      <c r="U197" s="17">
        <v>0.26100629568099981</v>
      </c>
      <c r="V197" s="32">
        <v>50.029177279999999</v>
      </c>
      <c r="W197" s="32">
        <v>257.54718017578131</v>
      </c>
      <c r="X197" s="17">
        <v>0.1128526628017426</v>
      </c>
      <c r="Y197" s="32">
        <v>47.683052889999999</v>
      </c>
      <c r="Z197" s="32">
        <v>182.75862121582031</v>
      </c>
      <c r="AA197" s="5">
        <v>290</v>
      </c>
      <c r="AB197" s="5">
        <v>290</v>
      </c>
      <c r="AC197" s="16">
        <v>1</v>
      </c>
      <c r="AD197" s="17">
        <v>0.1128526628017426</v>
      </c>
      <c r="AE197" s="32">
        <v>49.109486310000001</v>
      </c>
      <c r="AF197" s="32">
        <v>182.75862121582031</v>
      </c>
      <c r="AG197" s="16">
        <v>0.79300000000000004</v>
      </c>
      <c r="AH197" s="16">
        <v>2.3E-2</v>
      </c>
      <c r="AI197" s="16"/>
      <c r="AJ197" s="16">
        <v>0.11899999999999999</v>
      </c>
      <c r="AK197" s="16">
        <v>6.3E-2</v>
      </c>
      <c r="AL197" s="16">
        <v>3.0000000260770321E-3</v>
      </c>
      <c r="AM197" s="16"/>
      <c r="AN197" s="16">
        <v>0.20200000000000001</v>
      </c>
      <c r="AO197" s="16">
        <v>0.72310000000000008</v>
      </c>
      <c r="AP197" s="5">
        <v>1</v>
      </c>
      <c r="AQ197" s="31">
        <v>6512.509765625</v>
      </c>
      <c r="AR197" s="31">
        <v>8075.3</v>
      </c>
    </row>
    <row r="198" spans="1:44" x14ac:dyDescent="0.3">
      <c r="A198" s="4">
        <v>500065020</v>
      </c>
      <c r="B198" s="3" t="s">
        <v>258</v>
      </c>
      <c r="C198" s="3" t="s">
        <v>1333</v>
      </c>
      <c r="D198" s="14">
        <v>81.936309814453125</v>
      </c>
      <c r="E198" s="14">
        <v>80.475608825683594</v>
      </c>
      <c r="F198" s="14">
        <v>77.658157348632813</v>
      </c>
      <c r="G198" s="14">
        <v>78.31689453125</v>
      </c>
      <c r="H198" s="5">
        <v>740</v>
      </c>
      <c r="I198" s="15">
        <v>4</v>
      </c>
      <c r="J198" s="15">
        <v>6</v>
      </c>
      <c r="K198" s="3" t="s">
        <v>3897</v>
      </c>
      <c r="L198" s="3" t="s">
        <v>3915</v>
      </c>
      <c r="M198" s="3" t="s">
        <v>3917</v>
      </c>
      <c r="N198" s="3" t="s">
        <v>3922</v>
      </c>
      <c r="O198" s="17">
        <v>0.65550905466079712</v>
      </c>
      <c r="P198" s="32">
        <v>48.822133719999997</v>
      </c>
      <c r="Q198" s="32">
        <v>393.16595458984381</v>
      </c>
      <c r="R198" s="5">
        <v>1225</v>
      </c>
      <c r="S198" s="5">
        <v>532</v>
      </c>
      <c r="T198" s="16">
        <v>0.43428570032119751</v>
      </c>
      <c r="U198" s="17">
        <v>0.51034480333328247</v>
      </c>
      <c r="V198" s="32">
        <v>48.173020049999998</v>
      </c>
      <c r="W198" s="32">
        <v>356.89654541015631</v>
      </c>
      <c r="X198" s="17">
        <v>0.58635097742080688</v>
      </c>
      <c r="Y198" s="32">
        <v>45.742329480000002</v>
      </c>
      <c r="Z198" s="32">
        <v>361.83843994140631</v>
      </c>
      <c r="AA198" s="5">
        <v>1225</v>
      </c>
      <c r="AB198" s="5">
        <v>531</v>
      </c>
      <c r="AC198" s="16">
        <v>0.43428570032119751</v>
      </c>
      <c r="AD198" s="17">
        <v>0.44329896569252009</v>
      </c>
      <c r="AE198" s="32">
        <v>46.383226049999998</v>
      </c>
      <c r="AF198" s="32">
        <v>319.9312744140625</v>
      </c>
      <c r="AG198" s="16">
        <v>3.1E-2</v>
      </c>
      <c r="AH198" s="16">
        <v>1.2E-2</v>
      </c>
      <c r="AI198" s="16">
        <v>7.0000000000000001E-3</v>
      </c>
      <c r="AJ198" s="16">
        <v>0.872</v>
      </c>
      <c r="AK198" s="16">
        <v>7.6999999999999999E-2</v>
      </c>
      <c r="AL198" s="16">
        <v>1.0000000474974511E-3</v>
      </c>
      <c r="AM198" s="16"/>
      <c r="AN198" s="16">
        <v>0.104</v>
      </c>
      <c r="AO198" s="16">
        <v>0.32800000000000001</v>
      </c>
      <c r="AP198" s="5">
        <v>0</v>
      </c>
      <c r="AQ198" s="31">
        <v>7500.009765625</v>
      </c>
      <c r="AR198" s="31">
        <v>8071.5</v>
      </c>
    </row>
    <row r="199" spans="1:44" x14ac:dyDescent="0.3">
      <c r="A199" s="4">
        <v>1121014020</v>
      </c>
      <c r="B199" s="3" t="s">
        <v>526</v>
      </c>
      <c r="C199" s="3" t="s">
        <v>2041</v>
      </c>
      <c r="D199" s="14">
        <v>80.763313293457031</v>
      </c>
      <c r="E199" s="14">
        <v>81.175460815429688</v>
      </c>
      <c r="F199" s="14">
        <v>80.963882446289063</v>
      </c>
      <c r="G199" s="14">
        <v>79.005859375</v>
      </c>
      <c r="H199" s="5">
        <v>251</v>
      </c>
      <c r="I199" s="15" t="s">
        <v>3981</v>
      </c>
      <c r="J199" s="15">
        <v>5</v>
      </c>
      <c r="K199" s="3" t="s">
        <v>3816</v>
      </c>
      <c r="L199" s="3" t="s">
        <v>3907</v>
      </c>
      <c r="M199" s="3" t="s">
        <v>3916</v>
      </c>
      <c r="N199" s="3" t="s">
        <v>3923</v>
      </c>
      <c r="O199" s="17">
        <v>0.32203391194343572</v>
      </c>
      <c r="P199" s="32">
        <v>48.332072060000002</v>
      </c>
      <c r="Q199" s="32">
        <v>290.677978515625</v>
      </c>
      <c r="R199" s="5">
        <v>118</v>
      </c>
      <c r="S199" s="5">
        <v>66</v>
      </c>
      <c r="T199" s="16">
        <v>0.5593220591545105</v>
      </c>
      <c r="U199" s="17">
        <v>0.26760563254356379</v>
      </c>
      <c r="V199" s="32">
        <v>48.464801260000002</v>
      </c>
      <c r="W199" s="32">
        <v>274.64788818359381</v>
      </c>
      <c r="X199" s="17">
        <v>0.32773110270500178</v>
      </c>
      <c r="Y199" s="32">
        <v>47.733350710000003</v>
      </c>
      <c r="Z199" s="32">
        <v>284.87396240234381</v>
      </c>
      <c r="AA199" s="5">
        <v>118</v>
      </c>
      <c r="AB199" s="5">
        <v>66</v>
      </c>
      <c r="AC199" s="16">
        <v>0.5593220591545105</v>
      </c>
      <c r="AD199" s="17">
        <v>0.25</v>
      </c>
      <c r="AE199" s="32">
        <v>46.771211819999998</v>
      </c>
      <c r="AF199" s="32">
        <v>256.9444580078125</v>
      </c>
      <c r="AG199" s="16"/>
      <c r="AH199" s="16"/>
      <c r="AI199" s="16"/>
      <c r="AJ199" s="16">
        <v>0.97199999999999998</v>
      </c>
      <c r="AK199" s="16">
        <v>0.02</v>
      </c>
      <c r="AL199" s="16">
        <v>8.0000003799796104E-3</v>
      </c>
      <c r="AM199" s="16"/>
      <c r="AN199" s="16">
        <v>0.128</v>
      </c>
      <c r="AO199" s="16">
        <v>0.57799999999999996</v>
      </c>
      <c r="AP199" s="5">
        <v>0</v>
      </c>
      <c r="AQ199" s="31">
        <v>8698.4404296875</v>
      </c>
      <c r="AR199" s="31">
        <v>9594.67</v>
      </c>
    </row>
    <row r="200" spans="1:44" x14ac:dyDescent="0.3">
      <c r="A200" s="4">
        <v>1060034020</v>
      </c>
      <c r="B200" s="3" t="s">
        <v>501</v>
      </c>
      <c r="C200" s="3" t="s">
        <v>1996</v>
      </c>
      <c r="D200" s="14">
        <v>76.49127197265625</v>
      </c>
      <c r="E200" s="14">
        <v>76.70428466796875</v>
      </c>
      <c r="F200" s="14">
        <v>78.365287780761719</v>
      </c>
      <c r="G200" s="14">
        <v>79.698219299316406</v>
      </c>
      <c r="H200" s="5">
        <v>391</v>
      </c>
      <c r="I200" s="15" t="s">
        <v>3981</v>
      </c>
      <c r="J200" s="15">
        <v>4</v>
      </c>
      <c r="K200" s="3" t="s">
        <v>3796</v>
      </c>
      <c r="L200" s="3" t="s">
        <v>3907</v>
      </c>
      <c r="M200" s="3" t="s">
        <v>3917</v>
      </c>
      <c r="N200" s="3" t="s">
        <v>3923</v>
      </c>
      <c r="O200" s="17">
        <v>0.49242424964904791</v>
      </c>
      <c r="P200" s="32">
        <v>46.547276179999997</v>
      </c>
      <c r="Q200" s="32">
        <v>356.06060791015631</v>
      </c>
      <c r="R200" s="5">
        <v>85</v>
      </c>
      <c r="S200" s="5">
        <v>52</v>
      </c>
      <c r="T200" s="16">
        <v>0.61176472902297974</v>
      </c>
      <c r="U200" s="17">
        <v>0.41463413834571838</v>
      </c>
      <c r="V200" s="32">
        <v>46.600673139999998</v>
      </c>
      <c r="W200" s="32">
        <v>335.3658447265625</v>
      </c>
      <c r="X200" s="17">
        <v>0.40909090638160711</v>
      </c>
      <c r="Y200" s="32">
        <v>46.16822741</v>
      </c>
      <c r="Z200" s="32">
        <v>306.06060791015631</v>
      </c>
      <c r="AA200" s="5">
        <v>85</v>
      </c>
      <c r="AB200" s="5">
        <v>52</v>
      </c>
      <c r="AC200" s="16">
        <v>0.61176472902297974</v>
      </c>
      <c r="AD200" s="17">
        <v>0.28048780560493469</v>
      </c>
      <c r="AE200" s="32">
        <v>47.16110853</v>
      </c>
      <c r="AF200" s="32"/>
      <c r="AG200" s="16"/>
      <c r="AH200" s="16">
        <v>2.8000000000000001E-2</v>
      </c>
      <c r="AI200" s="16"/>
      <c r="AJ200" s="16">
        <v>0.92100000000000004</v>
      </c>
      <c r="AK200" s="16">
        <v>2.5999999999999999E-2</v>
      </c>
      <c r="AL200" s="16">
        <v>2.60000005364418E-2</v>
      </c>
      <c r="AM200" s="16"/>
      <c r="AN200" s="16">
        <v>0.182</v>
      </c>
      <c r="AO200" s="16">
        <v>0.59199999999999997</v>
      </c>
      <c r="AP200" s="5">
        <v>0</v>
      </c>
      <c r="AQ200" s="31">
        <v>8431.8701171875</v>
      </c>
      <c r="AR200" s="31">
        <v>10083.66</v>
      </c>
    </row>
    <row r="201" spans="1:44" x14ac:dyDescent="0.3">
      <c r="A201" s="4">
        <v>480664020</v>
      </c>
      <c r="B201" s="3" t="s">
        <v>216</v>
      </c>
      <c r="C201" s="3" t="s">
        <v>1133</v>
      </c>
      <c r="D201" s="14">
        <v>86.942047119140625</v>
      </c>
      <c r="E201" s="14">
        <v>87.572822570800781</v>
      </c>
      <c r="F201" s="14">
        <v>84.740074157714844</v>
      </c>
      <c r="G201" s="14">
        <v>84.156494140625</v>
      </c>
      <c r="H201" s="5">
        <v>362</v>
      </c>
      <c r="I201" s="15" t="s">
        <v>3981</v>
      </c>
      <c r="J201" s="15">
        <v>4</v>
      </c>
      <c r="K201" s="3" t="s">
        <v>3879</v>
      </c>
      <c r="L201" s="3" t="s">
        <v>3914</v>
      </c>
      <c r="M201" s="3" t="s">
        <v>3919</v>
      </c>
      <c r="N201" s="3" t="s">
        <v>3921</v>
      </c>
      <c r="O201" s="17">
        <v>0.41216215491294861</v>
      </c>
      <c r="P201" s="32">
        <v>50.913455470000002</v>
      </c>
      <c r="Q201" s="32">
        <v>301.35134887695313</v>
      </c>
      <c r="R201" s="5">
        <v>92</v>
      </c>
      <c r="S201" s="5">
        <v>53</v>
      </c>
      <c r="T201" s="16">
        <v>0.57608693838119507</v>
      </c>
      <c r="U201" s="17">
        <v>0.29670330882072449</v>
      </c>
      <c r="V201" s="32">
        <v>51.131998860000003</v>
      </c>
      <c r="W201" s="32"/>
      <c r="X201" s="17">
        <v>0.36486485600471502</v>
      </c>
      <c r="Y201" s="32">
        <v>50.007727199999998</v>
      </c>
      <c r="Z201" s="32">
        <v>276.35134887695313</v>
      </c>
      <c r="AA201" s="5">
        <v>92</v>
      </c>
      <c r="AB201" s="5">
        <v>53</v>
      </c>
      <c r="AC201" s="16">
        <v>0.57608693838119507</v>
      </c>
      <c r="AD201" s="17">
        <v>0.2417582422494888</v>
      </c>
      <c r="AE201" s="32">
        <v>49.671736940000002</v>
      </c>
      <c r="AF201" s="32"/>
      <c r="AG201" s="16">
        <v>7.4999999999999997E-2</v>
      </c>
      <c r="AH201" s="16">
        <v>0.13300000000000001</v>
      </c>
      <c r="AI201" s="16"/>
      <c r="AJ201" s="16">
        <v>0.65700000000000003</v>
      </c>
      <c r="AK201" s="16">
        <v>9.7000000000000003E-2</v>
      </c>
      <c r="AL201" s="16">
        <v>3.9000000804662698E-2</v>
      </c>
      <c r="AM201" s="16">
        <v>1.7000000000000001E-2</v>
      </c>
      <c r="AN201" s="16">
        <v>0.111</v>
      </c>
      <c r="AO201" s="16">
        <v>0.42</v>
      </c>
      <c r="AP201" s="5">
        <v>0</v>
      </c>
      <c r="AQ201" s="31">
        <v>9255.8603515625</v>
      </c>
      <c r="AR201" s="31">
        <v>9948.4599999999991</v>
      </c>
    </row>
    <row r="202" spans="1:44" x14ac:dyDescent="0.3">
      <c r="A202" s="4">
        <v>480664040</v>
      </c>
      <c r="B202" s="3" t="s">
        <v>216</v>
      </c>
      <c r="C202" s="3" t="s">
        <v>1134</v>
      </c>
      <c r="D202" s="14">
        <v>86.93536376953125</v>
      </c>
      <c r="E202" s="14">
        <v>89.030189514160156</v>
      </c>
      <c r="F202" s="14">
        <v>85.609489440917969</v>
      </c>
      <c r="G202" s="14">
        <v>85.813911437988281</v>
      </c>
      <c r="H202" s="5">
        <v>305</v>
      </c>
      <c r="I202" s="15" t="s">
        <v>3981</v>
      </c>
      <c r="J202" s="15">
        <v>4</v>
      </c>
      <c r="K202" s="3" t="s">
        <v>3879</v>
      </c>
      <c r="L202" s="3" t="s">
        <v>3914</v>
      </c>
      <c r="M202" s="3" t="s">
        <v>3919</v>
      </c>
      <c r="N202" s="3" t="s">
        <v>3921</v>
      </c>
      <c r="O202" s="17">
        <v>0.49523809552192688</v>
      </c>
      <c r="P202" s="32">
        <v>50.910662950000003</v>
      </c>
      <c r="Q202" s="32">
        <v>333.33334350585938</v>
      </c>
      <c r="R202" s="5">
        <v>84</v>
      </c>
      <c r="S202" s="5">
        <v>42</v>
      </c>
      <c r="T202" s="16">
        <v>0.5</v>
      </c>
      <c r="U202" s="17">
        <v>0.30188679695129389</v>
      </c>
      <c r="V202" s="32">
        <v>51.739604030000002</v>
      </c>
      <c r="W202" s="32">
        <v>281.132080078125</v>
      </c>
      <c r="X202" s="17">
        <v>0.43269231915473938</v>
      </c>
      <c r="Y202" s="32">
        <v>50.531373610000003</v>
      </c>
      <c r="Z202" s="32">
        <v>305.76922607421881</v>
      </c>
      <c r="AA202" s="5">
        <v>84</v>
      </c>
      <c r="AB202" s="5">
        <v>42</v>
      </c>
      <c r="AC202" s="16">
        <v>0.5</v>
      </c>
      <c r="AD202" s="17">
        <v>0.25</v>
      </c>
      <c r="AE202" s="32">
        <v>50.60509545</v>
      </c>
      <c r="AF202" s="32"/>
      <c r="AG202" s="16">
        <v>2.3E-2</v>
      </c>
      <c r="AH202" s="16">
        <v>5.6000000000000001E-2</v>
      </c>
      <c r="AI202" s="16"/>
      <c r="AJ202" s="16">
        <v>0.90200000000000002</v>
      </c>
      <c r="AK202" s="16"/>
      <c r="AL202" s="16">
        <v>1.9999999552965161E-2</v>
      </c>
      <c r="AM202" s="16"/>
      <c r="AN202" s="16">
        <v>0.154</v>
      </c>
      <c r="AO202" s="16">
        <v>0.45400000000000001</v>
      </c>
      <c r="AP202" s="5">
        <v>0</v>
      </c>
      <c r="AQ202" s="31">
        <v>10952.51953125</v>
      </c>
      <c r="AR202" s="31">
        <v>11968.62</v>
      </c>
    </row>
    <row r="203" spans="1:44" x14ac:dyDescent="0.3">
      <c r="A203" s="4">
        <v>480664060</v>
      </c>
      <c r="B203" s="3" t="s">
        <v>216</v>
      </c>
      <c r="C203" s="3" t="s">
        <v>1135</v>
      </c>
      <c r="D203" s="14">
        <v>77.60833740234375</v>
      </c>
      <c r="E203" s="14">
        <v>78.3719482421875</v>
      </c>
      <c r="F203" s="14">
        <v>74.747116088867188</v>
      </c>
      <c r="G203" s="14">
        <v>74.821205139160156</v>
      </c>
      <c r="H203" s="5">
        <v>333</v>
      </c>
      <c r="I203" s="15" t="s">
        <v>3981</v>
      </c>
      <c r="J203" s="15">
        <v>4</v>
      </c>
      <c r="K203" s="3" t="s">
        <v>3879</v>
      </c>
      <c r="L203" s="3" t="s">
        <v>3914</v>
      </c>
      <c r="M203" s="3" t="s">
        <v>3919</v>
      </c>
      <c r="N203" s="3" t="s">
        <v>3921</v>
      </c>
      <c r="O203" s="17">
        <v>0.37956205010414118</v>
      </c>
      <c r="P203" s="32">
        <v>47.013971390000002</v>
      </c>
      <c r="Q203" s="32">
        <v>300.72991943359381</v>
      </c>
      <c r="R203" s="5">
        <v>82</v>
      </c>
      <c r="S203" s="5">
        <v>54</v>
      </c>
      <c r="T203" s="16">
        <v>0.65853661298751831</v>
      </c>
      <c r="U203" s="17">
        <v>0.23376622796058649</v>
      </c>
      <c r="V203" s="32">
        <v>47.295959170000003</v>
      </c>
      <c r="W203" s="32"/>
      <c r="X203" s="17">
        <v>0.29927006363868708</v>
      </c>
      <c r="Y203" s="32">
        <v>43.989023899999999</v>
      </c>
      <c r="Z203" s="32">
        <v>281.7518310546875</v>
      </c>
      <c r="AA203" s="5">
        <v>82</v>
      </c>
      <c r="AB203" s="5">
        <v>54</v>
      </c>
      <c r="AC203" s="16">
        <v>0.65853661298751831</v>
      </c>
      <c r="AD203" s="17">
        <v>0.18181818723678589</v>
      </c>
      <c r="AE203" s="32">
        <v>44.414668069999998</v>
      </c>
      <c r="AF203" s="32"/>
      <c r="AG203" s="16">
        <v>7.8E-2</v>
      </c>
      <c r="AH203" s="16">
        <v>0.129</v>
      </c>
      <c r="AI203" s="16"/>
      <c r="AJ203" s="16">
        <v>0.71799999999999997</v>
      </c>
      <c r="AK203" s="16">
        <v>5.7000000000000002E-2</v>
      </c>
      <c r="AL203" s="16">
        <v>1.7999999225139621E-2</v>
      </c>
      <c r="AM203" s="16">
        <v>1.4999999999999999E-2</v>
      </c>
      <c r="AN203" s="16">
        <v>8.7000000000000008E-2</v>
      </c>
      <c r="AO203" s="16">
        <v>0.50900000000000001</v>
      </c>
      <c r="AP203" s="5">
        <v>0</v>
      </c>
      <c r="AQ203" s="31">
        <v>9962.16015625</v>
      </c>
      <c r="AR203" s="31">
        <v>10810.43</v>
      </c>
    </row>
    <row r="204" spans="1:44" x14ac:dyDescent="0.3">
      <c r="A204" s="4">
        <v>480664080</v>
      </c>
      <c r="B204" s="3" t="s">
        <v>216</v>
      </c>
      <c r="C204" s="3" t="s">
        <v>1136</v>
      </c>
      <c r="D204" s="14">
        <v>90.234413146972656</v>
      </c>
      <c r="E204" s="14">
        <v>90.498268127441406</v>
      </c>
      <c r="F204" s="14">
        <v>86.455291748046875</v>
      </c>
      <c r="G204" s="14">
        <v>88.683036804199219</v>
      </c>
      <c r="H204" s="5">
        <v>326</v>
      </c>
      <c r="I204" s="15" t="s">
        <v>3981</v>
      </c>
      <c r="J204" s="15">
        <v>4</v>
      </c>
      <c r="K204" s="3" t="s">
        <v>3879</v>
      </c>
      <c r="L204" s="3" t="s">
        <v>3914</v>
      </c>
      <c r="M204" s="3" t="s">
        <v>3919</v>
      </c>
      <c r="N204" s="3" t="s">
        <v>3921</v>
      </c>
      <c r="O204" s="17">
        <v>0.29457363486289978</v>
      </c>
      <c r="P204" s="32">
        <v>52.288956380000002</v>
      </c>
      <c r="Q204" s="32">
        <v>293.02325439453131</v>
      </c>
      <c r="R204" s="5">
        <v>62</v>
      </c>
      <c r="S204" s="5">
        <v>48</v>
      </c>
      <c r="T204" s="16">
        <v>0.77419352531433105</v>
      </c>
      <c r="U204" s="17">
        <v>0.26530611515045172</v>
      </c>
      <c r="V204" s="32">
        <v>52.351678280000002</v>
      </c>
      <c r="W204" s="32">
        <v>280.61224365234381</v>
      </c>
      <c r="X204" s="17">
        <v>0.22480620443820951</v>
      </c>
      <c r="Y204" s="32">
        <v>51.04079582</v>
      </c>
      <c r="Z204" s="32">
        <v>245.73643493652341</v>
      </c>
      <c r="AA204" s="5">
        <v>62</v>
      </c>
      <c r="AB204" s="5">
        <v>48</v>
      </c>
      <c r="AC204" s="16">
        <v>0.77419352531433105</v>
      </c>
      <c r="AD204" s="17">
        <v>0.2040816396474838</v>
      </c>
      <c r="AE204" s="32">
        <v>52.220813810000003</v>
      </c>
      <c r="AF204" s="32">
        <v>227.551025390625</v>
      </c>
      <c r="AG204" s="16">
        <v>0.16</v>
      </c>
      <c r="AH204" s="16">
        <v>0.123</v>
      </c>
      <c r="AI204" s="16"/>
      <c r="AJ204" s="16">
        <v>0.61</v>
      </c>
      <c r="AK204" s="16">
        <v>7.1000000000000008E-2</v>
      </c>
      <c r="AL204" s="16">
        <v>3.7000000476837158E-2</v>
      </c>
      <c r="AM204" s="16">
        <v>2.5000000000000001E-2</v>
      </c>
      <c r="AN204" s="16">
        <v>0.187</v>
      </c>
      <c r="AO204" s="16">
        <v>0.68100000000000005</v>
      </c>
      <c r="AP204" s="5">
        <v>0</v>
      </c>
      <c r="AQ204" s="31">
        <v>10477.8896484375</v>
      </c>
      <c r="AR204" s="31">
        <v>11684.37</v>
      </c>
    </row>
    <row r="205" spans="1:44" x14ac:dyDescent="0.3">
      <c r="A205" s="4">
        <v>480664110</v>
      </c>
      <c r="B205" s="3" t="s">
        <v>216</v>
      </c>
      <c r="C205" s="3" t="s">
        <v>1137</v>
      </c>
      <c r="D205" s="14">
        <v>78.63214111328125</v>
      </c>
      <c r="E205" s="14">
        <v>78.229324340820313</v>
      </c>
      <c r="F205" s="14">
        <v>80.549484252929688</v>
      </c>
      <c r="G205" s="14">
        <v>80.603401184082031</v>
      </c>
      <c r="H205" s="5">
        <v>761</v>
      </c>
      <c r="I205" s="15">
        <v>5</v>
      </c>
      <c r="J205" s="15">
        <v>6</v>
      </c>
      <c r="K205" s="3" t="s">
        <v>3879</v>
      </c>
      <c r="L205" s="3" t="s">
        <v>3914</v>
      </c>
      <c r="M205" s="3" t="s">
        <v>3919</v>
      </c>
      <c r="N205" s="3" t="s">
        <v>3921</v>
      </c>
      <c r="O205" s="17">
        <v>0.33669063448905939</v>
      </c>
      <c r="P205" s="32">
        <v>47.441701279999997</v>
      </c>
      <c r="Q205" s="32">
        <v>302.446044921875</v>
      </c>
      <c r="R205" s="5">
        <v>1458</v>
      </c>
      <c r="S205" s="5">
        <v>914</v>
      </c>
      <c r="T205" s="16">
        <v>0.62688612937927246</v>
      </c>
      <c r="U205" s="17">
        <v>0.24311926960945129</v>
      </c>
      <c r="V205" s="32">
        <v>47.236495580000003</v>
      </c>
      <c r="W205" s="32">
        <v>276.14678955078131</v>
      </c>
      <c r="X205" s="17">
        <v>0.25936600565910339</v>
      </c>
      <c r="Y205" s="32">
        <v>47.483757830000002</v>
      </c>
      <c r="Z205" s="32">
        <v>261.0950927734375</v>
      </c>
      <c r="AA205" s="5">
        <v>1456</v>
      </c>
      <c r="AB205" s="5">
        <v>913</v>
      </c>
      <c r="AC205" s="16">
        <v>0.62688612937927246</v>
      </c>
      <c r="AD205" s="17">
        <v>0.1559633016586304</v>
      </c>
      <c r="AE205" s="32">
        <v>47.670849060000002</v>
      </c>
      <c r="AF205" s="32">
        <v>227.2935791015625</v>
      </c>
      <c r="AG205" s="16">
        <v>0.1</v>
      </c>
      <c r="AH205" s="16">
        <v>0.109</v>
      </c>
      <c r="AI205" s="16"/>
      <c r="AJ205" s="16">
        <v>0.72399999999999998</v>
      </c>
      <c r="AK205" s="16">
        <v>3.4000000000000002E-2</v>
      </c>
      <c r="AL205" s="16">
        <v>3.2999999821186073E-2</v>
      </c>
      <c r="AM205" s="16">
        <v>8.0000000000000002E-3</v>
      </c>
      <c r="AN205" s="16">
        <v>0.129</v>
      </c>
      <c r="AO205" s="16">
        <v>0.51400000000000001</v>
      </c>
      <c r="AP205" s="5">
        <v>0</v>
      </c>
      <c r="AQ205" s="31">
        <v>7658.2900390625</v>
      </c>
      <c r="AR205" s="31">
        <v>8413.32</v>
      </c>
    </row>
    <row r="206" spans="1:44" x14ac:dyDescent="0.3">
      <c r="A206" s="4">
        <v>480664130</v>
      </c>
      <c r="B206" s="3" t="s">
        <v>216</v>
      </c>
      <c r="C206" s="3" t="s">
        <v>1138</v>
      </c>
      <c r="D206" s="14">
        <v>72.919708251953125</v>
      </c>
      <c r="E206" s="14">
        <v>72.225738525390625</v>
      </c>
      <c r="F206" s="14">
        <v>77.376853942871094</v>
      </c>
      <c r="G206" s="14">
        <v>75.958000183105469</v>
      </c>
      <c r="H206" s="5">
        <v>374</v>
      </c>
      <c r="I206" s="15" t="s">
        <v>3980</v>
      </c>
      <c r="J206" s="15">
        <v>4</v>
      </c>
      <c r="K206" s="3" t="s">
        <v>3879</v>
      </c>
      <c r="L206" s="3" t="s">
        <v>3914</v>
      </c>
      <c r="M206" s="3" t="s">
        <v>3919</v>
      </c>
      <c r="N206" s="3" t="s">
        <v>3921</v>
      </c>
      <c r="O206" s="17">
        <v>0.380952388048172</v>
      </c>
      <c r="P206" s="32">
        <v>45.055132020000002</v>
      </c>
      <c r="Q206" s="32">
        <v>310.20407104492188</v>
      </c>
      <c r="R206" s="5">
        <v>81</v>
      </c>
      <c r="S206" s="5">
        <v>46</v>
      </c>
      <c r="T206" s="16">
        <v>0.56790125370025635</v>
      </c>
      <c r="U206" s="17">
        <v>0.24418604373931879</v>
      </c>
      <c r="V206" s="32">
        <v>44.733471399999999</v>
      </c>
      <c r="W206" s="32">
        <v>269.7674560546875</v>
      </c>
      <c r="X206" s="17">
        <v>0.41496598720550543</v>
      </c>
      <c r="Y206" s="32">
        <v>45.572899460000002</v>
      </c>
      <c r="Z206" s="32">
        <v>291.83673095703131</v>
      </c>
      <c r="AA206" s="5">
        <v>81</v>
      </c>
      <c r="AB206" s="5">
        <v>46</v>
      </c>
      <c r="AC206" s="16">
        <v>0.56790125370025635</v>
      </c>
      <c r="AD206" s="17">
        <v>0.24418604373931879</v>
      </c>
      <c r="AE206" s="32">
        <v>45.054838889999999</v>
      </c>
      <c r="AF206" s="32">
        <v>232.5581359863281</v>
      </c>
      <c r="AG206" s="16">
        <v>0.13900000000000001</v>
      </c>
      <c r="AH206" s="16">
        <v>0.11799999999999999</v>
      </c>
      <c r="AI206" s="16"/>
      <c r="AJ206" s="16">
        <v>0.626</v>
      </c>
      <c r="AK206" s="16">
        <v>6.7000000000000004E-2</v>
      </c>
      <c r="AL206" s="16">
        <v>5.0999999046325677E-2</v>
      </c>
      <c r="AM206" s="16">
        <v>3.2000000000000001E-2</v>
      </c>
      <c r="AN206" s="16">
        <v>9.4E-2</v>
      </c>
      <c r="AO206" s="16">
        <v>0.55700000000000005</v>
      </c>
      <c r="AP206" s="5">
        <v>0</v>
      </c>
      <c r="AQ206" s="31">
        <v>9822.4404296875</v>
      </c>
      <c r="AR206" s="31">
        <v>10758.67</v>
      </c>
    </row>
    <row r="207" spans="1:44" x14ac:dyDescent="0.3">
      <c r="A207" s="4">
        <v>500124010</v>
      </c>
      <c r="B207" s="3" t="s">
        <v>262</v>
      </c>
      <c r="C207" s="3" t="s">
        <v>1343</v>
      </c>
      <c r="D207" s="14">
        <v>81.339927673339844</v>
      </c>
      <c r="E207" s="14">
        <v>82.24658203125</v>
      </c>
      <c r="F207" s="14">
        <v>77.492828369140625</v>
      </c>
      <c r="G207" s="14">
        <v>78.077018737792969</v>
      </c>
      <c r="H207" s="5">
        <v>491</v>
      </c>
      <c r="I207" s="15" t="s">
        <v>3981</v>
      </c>
      <c r="J207" s="15">
        <v>5</v>
      </c>
      <c r="K207" s="3" t="s">
        <v>3897</v>
      </c>
      <c r="L207" s="3" t="s">
        <v>3915</v>
      </c>
      <c r="M207" s="3" t="s">
        <v>3918</v>
      </c>
      <c r="N207" s="3" t="s">
        <v>3923</v>
      </c>
      <c r="O207" s="17">
        <v>0.56431537866592407</v>
      </c>
      <c r="P207" s="32">
        <v>48.572972929999999</v>
      </c>
      <c r="Q207" s="32">
        <v>363.4854736328125</v>
      </c>
      <c r="R207" s="5">
        <v>277</v>
      </c>
      <c r="S207" s="5">
        <v>90</v>
      </c>
      <c r="T207" s="16">
        <v>0.3249097466468811</v>
      </c>
      <c r="U207" s="17">
        <v>0.43835616111755371</v>
      </c>
      <c r="V207" s="32">
        <v>48.911376429999997</v>
      </c>
      <c r="W207" s="32">
        <v>319.17807006835938</v>
      </c>
      <c r="X207" s="17">
        <v>0.4315352737903595</v>
      </c>
      <c r="Y207" s="32">
        <v>45.642751699999998</v>
      </c>
      <c r="Z207" s="32">
        <v>314.937744140625</v>
      </c>
      <c r="AA207" s="5">
        <v>277</v>
      </c>
      <c r="AB207" s="5">
        <v>90</v>
      </c>
      <c r="AC207" s="16">
        <v>0.3249097466468811</v>
      </c>
      <c r="AD207" s="17">
        <v>0.30136987566947943</v>
      </c>
      <c r="AE207" s="32">
        <v>46.2481443</v>
      </c>
      <c r="AF207" s="32">
        <v>261.64382934570313</v>
      </c>
      <c r="AG207" s="16"/>
      <c r="AH207" s="16">
        <v>1.4E-2</v>
      </c>
      <c r="AI207" s="16"/>
      <c r="AJ207" s="16">
        <v>0.94300000000000006</v>
      </c>
      <c r="AK207" s="16">
        <v>3.5000000000000003E-2</v>
      </c>
      <c r="AL207" s="16">
        <v>8.0000003799796104E-3</v>
      </c>
      <c r="AM207" s="16"/>
      <c r="AN207" s="16">
        <v>0.17499999999999999</v>
      </c>
      <c r="AO207" s="16">
        <v>0.17399999999999999</v>
      </c>
      <c r="AP207" s="5">
        <v>0</v>
      </c>
      <c r="AQ207" s="31">
        <v>9544.150390625</v>
      </c>
      <c r="AR207" s="31">
        <v>10160.629999999999</v>
      </c>
    </row>
    <row r="208" spans="1:44" x14ac:dyDescent="0.3">
      <c r="A208" s="4">
        <v>500124020</v>
      </c>
      <c r="B208" s="3" t="s">
        <v>262</v>
      </c>
      <c r="C208" s="3" t="s">
        <v>1344</v>
      </c>
      <c r="D208" s="14">
        <v>86.887199401855469</v>
      </c>
      <c r="E208" s="14">
        <v>86.594581604003906</v>
      </c>
      <c r="F208" s="14">
        <v>86.34161376953125</v>
      </c>
      <c r="G208" s="14">
        <v>88.469444274902344</v>
      </c>
      <c r="H208" s="5">
        <v>444</v>
      </c>
      <c r="I208" s="15" t="s">
        <v>3981</v>
      </c>
      <c r="J208" s="15">
        <v>5</v>
      </c>
      <c r="K208" s="3" t="s">
        <v>3897</v>
      </c>
      <c r="L208" s="3" t="s">
        <v>3915</v>
      </c>
      <c r="M208" s="3" t="s">
        <v>3918</v>
      </c>
      <c r="N208" s="3" t="s">
        <v>3923</v>
      </c>
      <c r="O208" s="17">
        <v>0.38636362552642822</v>
      </c>
      <c r="P208" s="32">
        <v>50.890540299999998</v>
      </c>
      <c r="Q208" s="32">
        <v>309.54544067382813</v>
      </c>
      <c r="R208" s="5">
        <v>214</v>
      </c>
      <c r="S208" s="5">
        <v>112</v>
      </c>
      <c r="T208" s="16">
        <v>0.52336448431015015</v>
      </c>
      <c r="U208" s="17">
        <v>0.27027025818824768</v>
      </c>
      <c r="V208" s="32">
        <v>50.724147989999999</v>
      </c>
      <c r="W208" s="32"/>
      <c r="X208" s="17">
        <v>0.33636364340782171</v>
      </c>
      <c r="Y208" s="32">
        <v>50.972327970000002</v>
      </c>
      <c r="Z208" s="32">
        <v>291.81817626953131</v>
      </c>
      <c r="AA208" s="5">
        <v>214</v>
      </c>
      <c r="AB208" s="5">
        <v>112</v>
      </c>
      <c r="AC208" s="16">
        <v>0.52336448431015015</v>
      </c>
      <c r="AD208" s="17">
        <v>0.27927929162979132</v>
      </c>
      <c r="AE208" s="32">
        <v>52.100531369999999</v>
      </c>
      <c r="AF208" s="32">
        <v>255.85585021972659</v>
      </c>
      <c r="AG208" s="16"/>
      <c r="AH208" s="16">
        <v>3.7999999999999999E-2</v>
      </c>
      <c r="AI208" s="16">
        <v>1.4E-2</v>
      </c>
      <c r="AJ208" s="16">
        <v>0.872</v>
      </c>
      <c r="AK208" s="16">
        <v>5.3999999999999999E-2</v>
      </c>
      <c r="AL208" s="16">
        <v>2.300000004470348E-2</v>
      </c>
      <c r="AM208" s="16">
        <v>4.4999999999999998E-2</v>
      </c>
      <c r="AN208" s="16">
        <v>0.246</v>
      </c>
      <c r="AO208" s="16">
        <v>0.41099999999999998</v>
      </c>
      <c r="AP208" s="5">
        <v>0</v>
      </c>
      <c r="AQ208" s="31">
        <v>10742.580078125</v>
      </c>
      <c r="AR208" s="31">
        <v>11599.84</v>
      </c>
    </row>
    <row r="209" spans="1:44" x14ac:dyDescent="0.3">
      <c r="A209" s="4">
        <v>500124030</v>
      </c>
      <c r="B209" s="3" t="s">
        <v>262</v>
      </c>
      <c r="C209" s="3" t="s">
        <v>1345</v>
      </c>
      <c r="D209" s="14">
        <v>82.249832153320313</v>
      </c>
      <c r="E209" s="14">
        <v>78.243339538574219</v>
      </c>
      <c r="F209" s="14">
        <v>84.954208374023438</v>
      </c>
      <c r="G209" s="14">
        <v>80.933509826660156</v>
      </c>
      <c r="H209" s="5">
        <v>407</v>
      </c>
      <c r="I209" s="15" t="s">
        <v>3981</v>
      </c>
      <c r="J209" s="15">
        <v>5</v>
      </c>
      <c r="K209" s="3" t="s">
        <v>3897</v>
      </c>
      <c r="L209" s="3" t="s">
        <v>3915</v>
      </c>
      <c r="M209" s="3" t="s">
        <v>3918</v>
      </c>
      <c r="N209" s="3" t="s">
        <v>3923</v>
      </c>
      <c r="O209" s="17">
        <v>0.43157893419265753</v>
      </c>
      <c r="P209" s="32">
        <v>48.95311719</v>
      </c>
      <c r="Q209" s="32">
        <v>338.42105102539063</v>
      </c>
      <c r="R209" s="5">
        <v>169</v>
      </c>
      <c r="S209" s="5">
        <v>87</v>
      </c>
      <c r="T209" s="16">
        <v>0.51479291915893555</v>
      </c>
      <c r="U209" s="17">
        <v>0.34090909361839289</v>
      </c>
      <c r="V209" s="32">
        <v>47.242337589999998</v>
      </c>
      <c r="W209" s="32">
        <v>311.3636474609375</v>
      </c>
      <c r="X209" s="17">
        <v>0.45789474248886108</v>
      </c>
      <c r="Y209" s="32">
        <v>50.136700079999997</v>
      </c>
      <c r="Z209" s="32">
        <v>322.631591796875</v>
      </c>
      <c r="AA209" s="5">
        <v>169</v>
      </c>
      <c r="AB209" s="5">
        <v>87</v>
      </c>
      <c r="AC209" s="16">
        <v>0.51479291915893555</v>
      </c>
      <c r="AD209" s="17">
        <v>0.30681818723678589</v>
      </c>
      <c r="AE209" s="32">
        <v>47.856749309999998</v>
      </c>
      <c r="AF209" s="32">
        <v>284.09091186523438</v>
      </c>
      <c r="AG209" s="16">
        <v>1.7000000000000001E-2</v>
      </c>
      <c r="AH209" s="16">
        <v>3.4000000000000002E-2</v>
      </c>
      <c r="AI209" s="16"/>
      <c r="AJ209" s="16">
        <v>0.83799999999999997</v>
      </c>
      <c r="AK209" s="16">
        <v>6.9000000000000006E-2</v>
      </c>
      <c r="AL209" s="16">
        <v>4.1999999433755868E-2</v>
      </c>
      <c r="AM209" s="16"/>
      <c r="AN209" s="16">
        <v>0.17199999999999999</v>
      </c>
      <c r="AO209" s="16">
        <v>0.40400000000000003</v>
      </c>
      <c r="AP209" s="5">
        <v>0</v>
      </c>
      <c r="AQ209" s="31">
        <v>9123.1396484375</v>
      </c>
      <c r="AR209" s="31">
        <v>9761.9699999999993</v>
      </c>
    </row>
    <row r="210" spans="1:44" x14ac:dyDescent="0.3">
      <c r="A210" s="4">
        <v>500124040</v>
      </c>
      <c r="B210" s="3" t="s">
        <v>262</v>
      </c>
      <c r="C210" s="3" t="s">
        <v>1346</v>
      </c>
      <c r="D210" s="14">
        <v>82.256607055664063</v>
      </c>
      <c r="E210" s="14">
        <v>83.067176818847656</v>
      </c>
      <c r="F210" s="14">
        <v>85.504936218261719</v>
      </c>
      <c r="G210" s="14">
        <v>86.409141540527344</v>
      </c>
      <c r="H210" s="5">
        <v>452</v>
      </c>
      <c r="I210" s="15" t="s">
        <v>3981</v>
      </c>
      <c r="J210" s="15">
        <v>5</v>
      </c>
      <c r="K210" s="3" t="s">
        <v>3897</v>
      </c>
      <c r="L210" s="3" t="s">
        <v>3915</v>
      </c>
      <c r="M210" s="3" t="s">
        <v>3918</v>
      </c>
      <c r="N210" s="3" t="s">
        <v>3923</v>
      </c>
      <c r="O210" s="17">
        <v>0.52380955219268799</v>
      </c>
      <c r="P210" s="32">
        <v>48.955949769999997</v>
      </c>
      <c r="Q210" s="32">
        <v>355.71429443359381</v>
      </c>
      <c r="R210" s="5">
        <v>234</v>
      </c>
      <c r="S210" s="5">
        <v>135</v>
      </c>
      <c r="T210" s="16">
        <v>0.57692307233810425</v>
      </c>
      <c r="U210" s="17">
        <v>0.38260868191719061</v>
      </c>
      <c r="V210" s="32">
        <v>49.253497009999997</v>
      </c>
      <c r="W210" s="32">
        <v>318.2608642578125</v>
      </c>
      <c r="X210" s="17">
        <v>0.4761904776096344</v>
      </c>
      <c r="Y210" s="32">
        <v>50.468399400000003</v>
      </c>
      <c r="Z210" s="32">
        <v>327.61904907226563</v>
      </c>
      <c r="AA210" s="5">
        <v>234</v>
      </c>
      <c r="AB210" s="5">
        <v>135</v>
      </c>
      <c r="AC210" s="16">
        <v>0.57692307233810425</v>
      </c>
      <c r="AD210" s="17">
        <v>0.32173913717269897</v>
      </c>
      <c r="AE210" s="32">
        <v>50.940293660000002</v>
      </c>
      <c r="AF210" s="32">
        <v>282.60870361328131</v>
      </c>
      <c r="AG210" s="16">
        <v>4.5999999999999999E-2</v>
      </c>
      <c r="AH210" s="16">
        <v>7.2999999999999995E-2</v>
      </c>
      <c r="AI210" s="16">
        <v>2.1999999999999999E-2</v>
      </c>
      <c r="AJ210" s="16">
        <v>0.79200000000000004</v>
      </c>
      <c r="AK210" s="16">
        <v>6.2E-2</v>
      </c>
      <c r="AL210" s="16">
        <v>4.0000001899898052E-3</v>
      </c>
      <c r="AM210" s="16">
        <v>0.11899999999999999</v>
      </c>
      <c r="AN210" s="16">
        <v>0.16400000000000001</v>
      </c>
      <c r="AO210" s="16">
        <v>0.32900000000000001</v>
      </c>
      <c r="AP210" s="5">
        <v>0</v>
      </c>
      <c r="AQ210" s="31">
        <v>8516.169921875</v>
      </c>
      <c r="AR210" s="31">
        <v>8968.19</v>
      </c>
    </row>
    <row r="211" spans="1:44" x14ac:dyDescent="0.3">
      <c r="A211" s="4">
        <v>500124050</v>
      </c>
      <c r="B211" s="3" t="s">
        <v>262</v>
      </c>
      <c r="C211" s="3" t="s">
        <v>1347</v>
      </c>
      <c r="D211" s="14">
        <v>84.077529907226563</v>
      </c>
      <c r="E211" s="14">
        <v>83.77642822265625</v>
      </c>
      <c r="F211" s="14">
        <v>78.468803405761719</v>
      </c>
      <c r="G211" s="14">
        <v>78.894943237304688</v>
      </c>
      <c r="H211" s="5">
        <v>419</v>
      </c>
      <c r="I211" s="15" t="s">
        <v>3981</v>
      </c>
      <c r="J211" s="15">
        <v>5</v>
      </c>
      <c r="K211" s="3" t="s">
        <v>3897</v>
      </c>
      <c r="L211" s="3" t="s">
        <v>3915</v>
      </c>
      <c r="M211" s="3" t="s">
        <v>3918</v>
      </c>
      <c r="N211" s="3" t="s">
        <v>3923</v>
      </c>
      <c r="O211" s="17">
        <v>0.5522388219833374</v>
      </c>
      <c r="P211" s="32">
        <v>49.716703369999998</v>
      </c>
      <c r="Q211" s="32">
        <v>368.15921020507813</v>
      </c>
      <c r="R211" s="5">
        <v>208</v>
      </c>
      <c r="S211" s="5">
        <v>95</v>
      </c>
      <c r="T211" s="16">
        <v>0.45673078298568731</v>
      </c>
      <c r="U211" s="17">
        <v>0.42696627974510187</v>
      </c>
      <c r="V211" s="32">
        <v>49.549199979999997</v>
      </c>
      <c r="W211" s="32">
        <v>335.95504760742188</v>
      </c>
      <c r="X211" s="17">
        <v>0.43283581733703608</v>
      </c>
      <c r="Y211" s="32">
        <v>46.23057713</v>
      </c>
      <c r="Z211" s="32">
        <v>319.40298461914063</v>
      </c>
      <c r="AA211" s="5">
        <v>208</v>
      </c>
      <c r="AB211" s="5">
        <v>95</v>
      </c>
      <c r="AC211" s="16">
        <v>0.45673078298568731</v>
      </c>
      <c r="AD211" s="17">
        <v>0.33707866072654719</v>
      </c>
      <c r="AE211" s="32">
        <v>46.708749859999998</v>
      </c>
      <c r="AF211" s="32">
        <v>273.03372192382813</v>
      </c>
      <c r="AG211" s="16"/>
      <c r="AH211" s="16">
        <v>4.1000000000000002E-2</v>
      </c>
      <c r="AI211" s="16">
        <v>3.1E-2</v>
      </c>
      <c r="AJ211" s="16">
        <v>0.84199999999999997</v>
      </c>
      <c r="AK211" s="16">
        <v>0.06</v>
      </c>
      <c r="AL211" s="16">
        <v>2.60000005364418E-2</v>
      </c>
      <c r="AM211" s="16">
        <v>3.7999999999999999E-2</v>
      </c>
      <c r="AN211" s="16">
        <v>0.20799999999999999</v>
      </c>
      <c r="AO211" s="16">
        <v>0.30199999999999999</v>
      </c>
      <c r="AP211" s="5">
        <v>0</v>
      </c>
      <c r="AQ211" s="31">
        <v>9931.8095703125</v>
      </c>
      <c r="AR211" s="31">
        <v>10873.53</v>
      </c>
    </row>
    <row r="212" spans="1:44" x14ac:dyDescent="0.3">
      <c r="A212" s="4">
        <v>500124060</v>
      </c>
      <c r="B212" s="3" t="s">
        <v>262</v>
      </c>
      <c r="C212" s="3" t="s">
        <v>1348</v>
      </c>
      <c r="D212" s="14">
        <v>83.032005310058594</v>
      </c>
      <c r="E212" s="14">
        <v>83.488204956054688</v>
      </c>
      <c r="F212" s="14">
        <v>85.460731506347656</v>
      </c>
      <c r="G212" s="14">
        <v>87.426399230957031</v>
      </c>
      <c r="H212" s="5">
        <v>496</v>
      </c>
      <c r="I212" s="15" t="s">
        <v>3981</v>
      </c>
      <c r="J212" s="15">
        <v>5</v>
      </c>
      <c r="K212" s="3" t="s">
        <v>3897</v>
      </c>
      <c r="L212" s="3" t="s">
        <v>3915</v>
      </c>
      <c r="M212" s="3" t="s">
        <v>3918</v>
      </c>
      <c r="N212" s="3" t="s">
        <v>3923</v>
      </c>
      <c r="O212" s="17">
        <v>0.43307086825370789</v>
      </c>
      <c r="P212" s="32">
        <v>49.279896909999998</v>
      </c>
      <c r="Q212" s="32">
        <v>325.9842529296875</v>
      </c>
      <c r="R212" s="5">
        <v>249</v>
      </c>
      <c r="S212" s="5">
        <v>143</v>
      </c>
      <c r="T212" s="16">
        <v>0.57429718971252441</v>
      </c>
      <c r="U212" s="17">
        <v>0.30069929361343378</v>
      </c>
      <c r="V212" s="32">
        <v>49.429034250000001</v>
      </c>
      <c r="W212" s="32">
        <v>290.90908813476563</v>
      </c>
      <c r="X212" s="17">
        <v>0.39763778448104858</v>
      </c>
      <c r="Y212" s="32">
        <v>50.441779089999997</v>
      </c>
      <c r="Z212" s="32">
        <v>299.21258544921881</v>
      </c>
      <c r="AA212" s="5">
        <v>249</v>
      </c>
      <c r="AB212" s="5">
        <v>143</v>
      </c>
      <c r="AC212" s="16">
        <v>0.57429718971252441</v>
      </c>
      <c r="AD212" s="17">
        <v>0.25174826383590698</v>
      </c>
      <c r="AE212" s="32">
        <v>51.513154229999998</v>
      </c>
      <c r="AF212" s="32">
        <v>245.45454406738281</v>
      </c>
      <c r="AG212" s="16">
        <v>1.4E-2</v>
      </c>
      <c r="AH212" s="16">
        <v>3.5999999999999997E-2</v>
      </c>
      <c r="AI212" s="16"/>
      <c r="AJ212" s="16">
        <v>0.85899999999999999</v>
      </c>
      <c r="AK212" s="16">
        <v>5.8000000000000003E-2</v>
      </c>
      <c r="AL212" s="16">
        <v>3.2000001519918442E-2</v>
      </c>
      <c r="AM212" s="16">
        <v>2.5999999999999999E-2</v>
      </c>
      <c r="AN212" s="16">
        <v>0.19400000000000001</v>
      </c>
      <c r="AO212" s="16">
        <v>0.46899999999999997</v>
      </c>
      <c r="AP212" s="5">
        <v>0</v>
      </c>
      <c r="AQ212" s="31">
        <v>10461.849609375</v>
      </c>
      <c r="AR212" s="31">
        <v>11305.74</v>
      </c>
    </row>
    <row r="213" spans="1:44" x14ac:dyDescent="0.3">
      <c r="A213" s="4">
        <v>500124070</v>
      </c>
      <c r="B213" s="3" t="s">
        <v>262</v>
      </c>
      <c r="C213" s="3" t="s">
        <v>1349</v>
      </c>
      <c r="D213" s="14">
        <v>77.2996826171875</v>
      </c>
      <c r="E213" s="14">
        <v>76.934410095214844</v>
      </c>
      <c r="F213" s="14">
        <v>83.795341491699219</v>
      </c>
      <c r="G213" s="14">
        <v>83.069839477539063</v>
      </c>
      <c r="H213" s="5">
        <v>342</v>
      </c>
      <c r="I213" s="15" t="s">
        <v>3981</v>
      </c>
      <c r="J213" s="15">
        <v>5</v>
      </c>
      <c r="K213" s="3" t="s">
        <v>3897</v>
      </c>
      <c r="L213" s="3" t="s">
        <v>3915</v>
      </c>
      <c r="M213" s="3" t="s">
        <v>3918</v>
      </c>
      <c r="N213" s="3" t="s">
        <v>3923</v>
      </c>
      <c r="O213" s="17">
        <v>0.53125</v>
      </c>
      <c r="P213" s="32">
        <v>46.885020369999999</v>
      </c>
      <c r="Q213" s="32">
        <v>356.25</v>
      </c>
      <c r="R213" s="5">
        <v>177</v>
      </c>
      <c r="S213" s="5">
        <v>92</v>
      </c>
      <c r="T213" s="16">
        <v>0.51977401971817017</v>
      </c>
      <c r="U213" s="17">
        <v>0.39759036898612982</v>
      </c>
      <c r="V213" s="32">
        <v>46.696618569999998</v>
      </c>
      <c r="W213" s="32">
        <v>327.71084594726563</v>
      </c>
      <c r="X213" s="17">
        <v>0.46250000596046448</v>
      </c>
      <c r="Y213" s="32">
        <v>49.43872227</v>
      </c>
      <c r="Z213" s="32">
        <v>328.125</v>
      </c>
      <c r="AA213" s="5">
        <v>177</v>
      </c>
      <c r="AB213" s="5">
        <v>92</v>
      </c>
      <c r="AC213" s="16">
        <v>0.51977401971817017</v>
      </c>
      <c r="AD213" s="17">
        <v>0.38554215431213379</v>
      </c>
      <c r="AE213" s="32">
        <v>49.059798669999999</v>
      </c>
      <c r="AF213" s="32">
        <v>293.97589111328131</v>
      </c>
      <c r="AG213" s="16"/>
      <c r="AH213" s="16">
        <v>6.0999999999999999E-2</v>
      </c>
      <c r="AI213" s="16"/>
      <c r="AJ213" s="16">
        <v>0.81900000000000006</v>
      </c>
      <c r="AK213" s="16">
        <v>9.6000000000000002E-2</v>
      </c>
      <c r="AL213" s="16">
        <v>2.300000004470348E-2</v>
      </c>
      <c r="AM213" s="16">
        <v>0.05</v>
      </c>
      <c r="AN213" s="16">
        <v>0.214</v>
      </c>
      <c r="AO213" s="16">
        <v>0.27600000000000002</v>
      </c>
      <c r="AP213" s="5">
        <v>0</v>
      </c>
      <c r="AQ213" s="31">
        <v>11103.2900390625</v>
      </c>
      <c r="AR213" s="31">
        <v>11895.4</v>
      </c>
    </row>
    <row r="214" spans="1:44" x14ac:dyDescent="0.3">
      <c r="A214" s="4">
        <v>500124080</v>
      </c>
      <c r="B214" s="3" t="s">
        <v>262</v>
      </c>
      <c r="C214" s="3" t="s">
        <v>1350</v>
      </c>
      <c r="D214" s="14">
        <v>84.634475708007813</v>
      </c>
      <c r="E214" s="14">
        <v>84.145416259765625</v>
      </c>
      <c r="F214" s="14">
        <v>87.102928161621094</v>
      </c>
      <c r="G214" s="14">
        <v>85.778800964355469</v>
      </c>
      <c r="H214" s="5">
        <v>460</v>
      </c>
      <c r="I214" s="15" t="s">
        <v>3981</v>
      </c>
      <c r="J214" s="15">
        <v>5</v>
      </c>
      <c r="K214" s="3" t="s">
        <v>3897</v>
      </c>
      <c r="L214" s="3" t="s">
        <v>3915</v>
      </c>
      <c r="M214" s="3" t="s">
        <v>3918</v>
      </c>
      <c r="N214" s="3" t="s">
        <v>3923</v>
      </c>
      <c r="O214" s="17">
        <v>0.49565216898918152</v>
      </c>
      <c r="P214" s="32">
        <v>49.949387309999999</v>
      </c>
      <c r="Q214" s="32">
        <v>346.521728515625</v>
      </c>
      <c r="R214" s="5">
        <v>244</v>
      </c>
      <c r="S214" s="5">
        <v>122</v>
      </c>
      <c r="T214" s="16">
        <v>0.5</v>
      </c>
      <c r="U214" s="17">
        <v>0.32710281014442438</v>
      </c>
      <c r="V214" s="32">
        <v>49.70303938</v>
      </c>
      <c r="W214" s="32">
        <v>301.86917114257813</v>
      </c>
      <c r="X214" s="17">
        <v>0.40869563817977911</v>
      </c>
      <c r="Y214" s="32">
        <v>51.430861909999997</v>
      </c>
      <c r="Z214" s="32">
        <v>319.13043212890631</v>
      </c>
      <c r="AA214" s="5">
        <v>244</v>
      </c>
      <c r="AB214" s="5">
        <v>122</v>
      </c>
      <c r="AC214" s="16">
        <v>0.5</v>
      </c>
      <c r="AD214" s="17">
        <v>0.27102804183959961</v>
      </c>
      <c r="AE214" s="32">
        <v>50.585323750000001</v>
      </c>
      <c r="AF214" s="32"/>
      <c r="AG214" s="16">
        <v>1.2999999999999999E-2</v>
      </c>
      <c r="AH214" s="16">
        <v>2.8000000000000001E-2</v>
      </c>
      <c r="AI214" s="16">
        <v>1.0999999999999999E-2</v>
      </c>
      <c r="AJ214" s="16">
        <v>0.91100000000000003</v>
      </c>
      <c r="AK214" s="16">
        <v>3.6999999999999998E-2</v>
      </c>
      <c r="AL214" s="16">
        <v>0</v>
      </c>
      <c r="AM214" s="16">
        <v>6.0999999999999999E-2</v>
      </c>
      <c r="AN214" s="16">
        <v>0.161</v>
      </c>
      <c r="AO214" s="16">
        <v>0.27500000000000002</v>
      </c>
      <c r="AP214" s="5">
        <v>0</v>
      </c>
      <c r="AQ214" s="31">
        <v>10254.5703125</v>
      </c>
      <c r="AR214" s="31">
        <v>10901.12</v>
      </c>
    </row>
    <row r="215" spans="1:44" x14ac:dyDescent="0.3">
      <c r="A215" s="4">
        <v>500124090</v>
      </c>
      <c r="B215" s="3" t="s">
        <v>262</v>
      </c>
      <c r="C215" s="3" t="s">
        <v>1351</v>
      </c>
      <c r="D215" s="14">
        <v>77.04388427734375</v>
      </c>
      <c r="E215" s="14">
        <v>77.715034484863281</v>
      </c>
      <c r="F215" s="14">
        <v>80.775299072265625</v>
      </c>
      <c r="G215" s="14">
        <v>83.641532897949219</v>
      </c>
      <c r="H215" s="5">
        <v>525</v>
      </c>
      <c r="I215" s="15" t="s">
        <v>3981</v>
      </c>
      <c r="J215" s="15">
        <v>5</v>
      </c>
      <c r="K215" s="3" t="s">
        <v>3897</v>
      </c>
      <c r="L215" s="3" t="s">
        <v>3915</v>
      </c>
      <c r="M215" s="3" t="s">
        <v>3918</v>
      </c>
      <c r="N215" s="3" t="s">
        <v>3923</v>
      </c>
      <c r="O215" s="17">
        <v>0.50902527570724487</v>
      </c>
      <c r="P215" s="32">
        <v>46.778149970000001</v>
      </c>
      <c r="Q215" s="32">
        <v>351.62454223632813</v>
      </c>
      <c r="R215" s="5">
        <v>291</v>
      </c>
      <c r="S215" s="5">
        <v>91</v>
      </c>
      <c r="T215" s="16">
        <v>0.31271478533744812</v>
      </c>
      <c r="U215" s="17">
        <v>0.26865673065185552</v>
      </c>
      <c r="V215" s="32">
        <v>47.022076159999997</v>
      </c>
      <c r="W215" s="32">
        <v>282.08953857421881</v>
      </c>
      <c r="X215" s="17">
        <v>0.46570396423339838</v>
      </c>
      <c r="Y215" s="32">
        <v>47.619764529999998</v>
      </c>
      <c r="Z215" s="32">
        <v>324.54873657226563</v>
      </c>
      <c r="AA215" s="5">
        <v>291</v>
      </c>
      <c r="AB215" s="5">
        <v>91</v>
      </c>
      <c r="AC215" s="16">
        <v>0.31271478533744812</v>
      </c>
      <c r="AD215" s="17">
        <v>0.25373134016990662</v>
      </c>
      <c r="AE215" s="32">
        <v>49.381745469999998</v>
      </c>
      <c r="AF215" s="32"/>
      <c r="AG215" s="16"/>
      <c r="AH215" s="16">
        <v>2.1000000000000001E-2</v>
      </c>
      <c r="AI215" s="16"/>
      <c r="AJ215" s="16">
        <v>0.89300000000000002</v>
      </c>
      <c r="AK215" s="16">
        <v>4.5999999999999999E-2</v>
      </c>
      <c r="AL215" s="16">
        <v>3.9999999105930328E-2</v>
      </c>
      <c r="AM215" s="16">
        <v>1.7000000000000001E-2</v>
      </c>
      <c r="AN215" s="16">
        <v>0.13500000000000001</v>
      </c>
      <c r="AO215" s="16">
        <v>0.11799999999999999</v>
      </c>
      <c r="AP215" s="5">
        <v>0</v>
      </c>
      <c r="AQ215" s="31">
        <v>9311.1796875</v>
      </c>
      <c r="AR215" s="31">
        <v>9885.58</v>
      </c>
    </row>
    <row r="216" spans="1:44" x14ac:dyDescent="0.3">
      <c r="A216" s="4">
        <v>500125000</v>
      </c>
      <c r="B216" s="3" t="s">
        <v>262</v>
      </c>
      <c r="C216" s="3" t="s">
        <v>770</v>
      </c>
      <c r="D216" s="14">
        <v>81.174636840820313</v>
      </c>
      <c r="E216" s="14">
        <v>81.600425720214844</v>
      </c>
      <c r="F216" s="14">
        <v>85.574440002441406</v>
      </c>
      <c r="G216" s="14">
        <v>85.500694274902344</v>
      </c>
      <c r="H216" s="5">
        <v>376</v>
      </c>
      <c r="I216" s="15" t="s">
        <v>3981</v>
      </c>
      <c r="J216" s="15">
        <v>5</v>
      </c>
      <c r="K216" s="3" t="s">
        <v>3897</v>
      </c>
      <c r="L216" s="3" t="s">
        <v>3915</v>
      </c>
      <c r="M216" s="3" t="s">
        <v>3918</v>
      </c>
      <c r="N216" s="3" t="s">
        <v>3923</v>
      </c>
      <c r="O216" s="17">
        <v>0.52247190475463867</v>
      </c>
      <c r="P216" s="32">
        <v>48.503917989999998</v>
      </c>
      <c r="Q216" s="32">
        <v>349.43820190429688</v>
      </c>
      <c r="R216" s="5">
        <v>211</v>
      </c>
      <c r="S216" s="5">
        <v>121</v>
      </c>
      <c r="T216" s="16">
        <v>0.57345974445343018</v>
      </c>
      <c r="U216" s="17">
        <v>0.4337349534034729</v>
      </c>
      <c r="V216" s="32">
        <v>48.641977730000001</v>
      </c>
      <c r="W216" s="32">
        <v>319.277099609375</v>
      </c>
      <c r="X216" s="17">
        <v>0.48876404762268072</v>
      </c>
      <c r="Y216" s="32">
        <v>50.510261839999998</v>
      </c>
      <c r="Z216" s="32">
        <v>323.59552001953131</v>
      </c>
      <c r="AA216" s="5">
        <v>211</v>
      </c>
      <c r="AB216" s="5">
        <v>121</v>
      </c>
      <c r="AC216" s="16">
        <v>0.57345974445343018</v>
      </c>
      <c r="AD216" s="17">
        <v>0.37349396944046021</v>
      </c>
      <c r="AE216" s="32">
        <v>50.428712330000003</v>
      </c>
      <c r="AF216" s="32">
        <v>293.97589111328131</v>
      </c>
      <c r="AG216" s="16">
        <v>1.6E-2</v>
      </c>
      <c r="AH216" s="16">
        <v>4.8000000000000001E-2</v>
      </c>
      <c r="AI216" s="16">
        <v>1.2999999999999999E-2</v>
      </c>
      <c r="AJ216" s="16">
        <v>0.84599999999999997</v>
      </c>
      <c r="AK216" s="16">
        <v>7.2000000000000008E-2</v>
      </c>
      <c r="AL216" s="16">
        <v>4.999999888241291E-3</v>
      </c>
      <c r="AM216" s="16">
        <v>0.04</v>
      </c>
      <c r="AN216" s="16">
        <v>0.215</v>
      </c>
      <c r="AO216" s="16">
        <v>0.38200000000000001</v>
      </c>
      <c r="AP216" s="5">
        <v>0</v>
      </c>
      <c r="AQ216" s="31">
        <v>10129.4599609375</v>
      </c>
      <c r="AR216" s="31">
        <v>10973.42</v>
      </c>
    </row>
    <row r="217" spans="1:44" x14ac:dyDescent="0.3">
      <c r="A217" s="4">
        <v>500125010</v>
      </c>
      <c r="B217" s="3" t="s">
        <v>262</v>
      </c>
      <c r="C217" s="3" t="s">
        <v>1352</v>
      </c>
      <c r="D217" s="14">
        <v>83.922157287597656</v>
      </c>
      <c r="E217" s="14">
        <v>84.724067687988281</v>
      </c>
      <c r="F217" s="14">
        <v>87.225074768066406</v>
      </c>
      <c r="G217" s="14">
        <v>86.246437072753906</v>
      </c>
      <c r="H217" s="5">
        <v>350</v>
      </c>
      <c r="I217" s="15" t="s">
        <v>3981</v>
      </c>
      <c r="J217" s="15">
        <v>5</v>
      </c>
      <c r="K217" s="3" t="s">
        <v>3897</v>
      </c>
      <c r="L217" s="3" t="s">
        <v>3915</v>
      </c>
      <c r="M217" s="3" t="s">
        <v>3918</v>
      </c>
      <c r="N217" s="3" t="s">
        <v>3923</v>
      </c>
      <c r="O217" s="17">
        <v>0.542682945728302</v>
      </c>
      <c r="P217" s="32">
        <v>49.651789669999999</v>
      </c>
      <c r="Q217" s="32">
        <v>356.70730590820313</v>
      </c>
      <c r="R217" s="5">
        <v>182</v>
      </c>
      <c r="S217" s="5">
        <v>93</v>
      </c>
      <c r="T217" s="16">
        <v>0.51098901033401489</v>
      </c>
      <c r="U217" s="17">
        <v>0.42028984427452087</v>
      </c>
      <c r="V217" s="32">
        <v>49.944291569999997</v>
      </c>
      <c r="W217" s="32">
        <v>327.53622436523438</v>
      </c>
      <c r="X217" s="17">
        <v>0.46341463923454279</v>
      </c>
      <c r="Y217" s="32">
        <v>51.504430509999999</v>
      </c>
      <c r="Z217" s="32">
        <v>328.04876708984381</v>
      </c>
      <c r="AA217" s="5">
        <v>183</v>
      </c>
      <c r="AB217" s="5">
        <v>94</v>
      </c>
      <c r="AC217" s="16">
        <v>0.51098901033401489</v>
      </c>
      <c r="AD217" s="17">
        <v>0.39130434393882751</v>
      </c>
      <c r="AE217" s="32">
        <v>50.848670310000003</v>
      </c>
      <c r="AF217" s="32">
        <v>304.34783935546881</v>
      </c>
      <c r="AG217" s="16"/>
      <c r="AH217" s="16">
        <v>4.5999999999999999E-2</v>
      </c>
      <c r="AI217" s="16"/>
      <c r="AJ217" s="16">
        <v>0.85699999999999998</v>
      </c>
      <c r="AK217" s="16">
        <v>0.08</v>
      </c>
      <c r="AL217" s="16">
        <v>1.7000000923871991E-2</v>
      </c>
      <c r="AM217" s="16">
        <v>4.5999999999999999E-2</v>
      </c>
      <c r="AN217" s="16">
        <v>0.16</v>
      </c>
      <c r="AO217" s="16">
        <v>0.20399999999999999</v>
      </c>
      <c r="AP217" s="5">
        <v>0</v>
      </c>
      <c r="AQ217" s="31">
        <v>12756.1396484375</v>
      </c>
      <c r="AR217" s="31">
        <v>13454.94</v>
      </c>
    </row>
    <row r="218" spans="1:44" x14ac:dyDescent="0.3">
      <c r="A218" s="4">
        <v>920884020</v>
      </c>
      <c r="B218" s="3" t="s">
        <v>428</v>
      </c>
      <c r="C218" s="3" t="s">
        <v>1707</v>
      </c>
      <c r="D218" s="14">
        <v>80.402618408203125</v>
      </c>
      <c r="E218" s="14">
        <v>81.690406799316406</v>
      </c>
      <c r="F218" s="14">
        <v>73.772857666015625</v>
      </c>
      <c r="G218" s="14">
        <v>73.840065002441406</v>
      </c>
      <c r="H218" s="5">
        <v>804</v>
      </c>
      <c r="I218" s="15" t="s">
        <v>3980</v>
      </c>
      <c r="J218" s="15">
        <v>5</v>
      </c>
      <c r="K218" s="3" t="s">
        <v>3883</v>
      </c>
      <c r="L218" s="3" t="s">
        <v>3915</v>
      </c>
      <c r="M218" s="3" t="s">
        <v>3917</v>
      </c>
      <c r="N218" s="3" t="s">
        <v>3922</v>
      </c>
      <c r="O218" s="17">
        <v>0.71556884050369263</v>
      </c>
      <c r="P218" s="32">
        <v>48.18137918</v>
      </c>
      <c r="Q218" s="32">
        <v>399.70059204101563</v>
      </c>
      <c r="R218" s="5">
        <v>384</v>
      </c>
      <c r="S218" s="5">
        <v>115</v>
      </c>
      <c r="T218" s="16">
        <v>0.2994791567325592</v>
      </c>
      <c r="U218" s="17">
        <v>0.46739131212234503</v>
      </c>
      <c r="V218" s="32">
        <v>48.679494220000002</v>
      </c>
      <c r="W218" s="32">
        <v>320.65216064453131</v>
      </c>
      <c r="X218" s="17">
        <v>0.65074628591537476</v>
      </c>
      <c r="Y218" s="32">
        <v>43.402232310000002</v>
      </c>
      <c r="Z218" s="32">
        <v>376.11941528320313</v>
      </c>
      <c r="AA218" s="5">
        <v>384</v>
      </c>
      <c r="AB218" s="5">
        <v>116</v>
      </c>
      <c r="AC218" s="16">
        <v>0.2994791567325592</v>
      </c>
      <c r="AD218" s="17">
        <v>0.46236559748649603</v>
      </c>
      <c r="AE218" s="32">
        <v>43.86214708</v>
      </c>
      <c r="AF218" s="32">
        <v>320.43011474609381</v>
      </c>
      <c r="AG218" s="16">
        <v>3.5999999999999997E-2</v>
      </c>
      <c r="AH218" s="16">
        <v>5.5E-2</v>
      </c>
      <c r="AI218" s="16">
        <v>4.2000000000000003E-2</v>
      </c>
      <c r="AJ218" s="16">
        <v>0.81300000000000006</v>
      </c>
      <c r="AK218" s="16">
        <v>5.1999999999999998E-2</v>
      </c>
      <c r="AL218" s="16">
        <v>1.0000000474974511E-3</v>
      </c>
      <c r="AM218" s="16">
        <v>0.06</v>
      </c>
      <c r="AN218" s="16">
        <v>9.7000000000000003E-2</v>
      </c>
      <c r="AO218" s="16">
        <v>0.10100000000000001</v>
      </c>
      <c r="AP218" s="5">
        <v>0</v>
      </c>
      <c r="AQ218" s="31">
        <v>11564.16015625</v>
      </c>
      <c r="AR218" s="31">
        <v>12007.28</v>
      </c>
    </row>
    <row r="219" spans="1:44" x14ac:dyDescent="0.3">
      <c r="A219" s="4">
        <v>920884035</v>
      </c>
      <c r="B219" s="3" t="s">
        <v>428</v>
      </c>
      <c r="C219" s="3" t="s">
        <v>1708</v>
      </c>
      <c r="D219" s="14">
        <v>81.539482116699219</v>
      </c>
      <c r="E219" s="14">
        <v>82.400566101074219</v>
      </c>
      <c r="F219" s="14">
        <v>81.726188659667969</v>
      </c>
      <c r="G219" s="14">
        <v>83.467491149902344</v>
      </c>
      <c r="H219" s="5">
        <v>802</v>
      </c>
      <c r="I219" s="15" t="s">
        <v>3981</v>
      </c>
      <c r="J219" s="15">
        <v>5</v>
      </c>
      <c r="K219" s="3" t="s">
        <v>3883</v>
      </c>
      <c r="L219" s="3" t="s">
        <v>3915</v>
      </c>
      <c r="M219" s="3" t="s">
        <v>3917</v>
      </c>
      <c r="N219" s="3" t="s">
        <v>3922</v>
      </c>
      <c r="O219" s="17">
        <v>0.66369044780731201</v>
      </c>
      <c r="P219" s="32">
        <v>48.656345350000002</v>
      </c>
      <c r="Q219" s="32">
        <v>387.797607421875</v>
      </c>
      <c r="R219" s="5">
        <v>351</v>
      </c>
      <c r="S219" s="5">
        <v>118</v>
      </c>
      <c r="T219" s="16">
        <v>0.33618232607841492</v>
      </c>
      <c r="U219" s="17">
        <v>0.55045872926712036</v>
      </c>
      <c r="V219" s="32">
        <v>48.975575300000003</v>
      </c>
      <c r="W219" s="32">
        <v>346.78900146484381</v>
      </c>
      <c r="X219" s="17">
        <v>0.5970149040222168</v>
      </c>
      <c r="Y219" s="32">
        <v>48.192480500000002</v>
      </c>
      <c r="Z219" s="32">
        <v>360</v>
      </c>
      <c r="AA219" s="5">
        <v>351</v>
      </c>
      <c r="AB219" s="5">
        <v>118</v>
      </c>
      <c r="AC219" s="16">
        <v>0.33618232607841492</v>
      </c>
      <c r="AD219" s="17">
        <v>0.3888888955116272</v>
      </c>
      <c r="AE219" s="32">
        <v>49.28373225</v>
      </c>
      <c r="AF219" s="32">
        <v>300.92593383789063</v>
      </c>
      <c r="AG219" s="16">
        <v>4.7E-2</v>
      </c>
      <c r="AH219" s="16">
        <v>5.1999999999999998E-2</v>
      </c>
      <c r="AI219" s="16">
        <v>0.05</v>
      </c>
      <c r="AJ219" s="16">
        <v>0.81300000000000006</v>
      </c>
      <c r="AK219" s="16">
        <v>3.6999999999999998E-2</v>
      </c>
      <c r="AL219" s="16">
        <v>0</v>
      </c>
      <c r="AM219" s="16">
        <v>5.5E-2</v>
      </c>
      <c r="AN219" s="16">
        <v>0.10100000000000001</v>
      </c>
      <c r="AO219" s="16">
        <v>0.13700000000000001</v>
      </c>
      <c r="AP219" s="5">
        <v>0</v>
      </c>
      <c r="AQ219" s="31">
        <v>12741.490234375</v>
      </c>
      <c r="AR219" s="31">
        <v>13334.42</v>
      </c>
    </row>
    <row r="220" spans="1:44" x14ac:dyDescent="0.3">
      <c r="A220" s="4">
        <v>920884040</v>
      </c>
      <c r="B220" s="3" t="s">
        <v>428</v>
      </c>
      <c r="C220" s="3" t="s">
        <v>976</v>
      </c>
      <c r="D220" s="14">
        <v>81.109786987304688</v>
      </c>
      <c r="E220" s="14">
        <v>83.358085632324219</v>
      </c>
      <c r="F220" s="14">
        <v>80.273902893066406</v>
      </c>
      <c r="G220" s="14">
        <v>81.114555358886719</v>
      </c>
      <c r="H220" s="5">
        <v>808</v>
      </c>
      <c r="I220" s="15" t="s">
        <v>3980</v>
      </c>
      <c r="J220" s="15">
        <v>5</v>
      </c>
      <c r="K220" s="3" t="s">
        <v>3883</v>
      </c>
      <c r="L220" s="3" t="s">
        <v>3915</v>
      </c>
      <c r="M220" s="3" t="s">
        <v>3917</v>
      </c>
      <c r="N220" s="3" t="s">
        <v>3922</v>
      </c>
      <c r="O220" s="17">
        <v>0.52531647682189941</v>
      </c>
      <c r="P220" s="32">
        <v>48.476825269999999</v>
      </c>
      <c r="Q220" s="32">
        <v>355.3797607421875</v>
      </c>
      <c r="R220" s="5">
        <v>392</v>
      </c>
      <c r="S220" s="5">
        <v>173</v>
      </c>
      <c r="T220" s="16">
        <v>0.44132652878761292</v>
      </c>
      <c r="U220" s="17">
        <v>0.35897436738014221</v>
      </c>
      <c r="V220" s="32">
        <v>49.374786069999999</v>
      </c>
      <c r="W220" s="32">
        <v>310.25640869140631</v>
      </c>
      <c r="X220" s="17">
        <v>0.42088606953620911</v>
      </c>
      <c r="Y220" s="32">
        <v>47.31777889</v>
      </c>
      <c r="Z220" s="32">
        <v>317.08859252929688</v>
      </c>
      <c r="AA220" s="5">
        <v>394</v>
      </c>
      <c r="AB220" s="5">
        <v>175</v>
      </c>
      <c r="AC220" s="16">
        <v>0.44132652878761292</v>
      </c>
      <c r="AD220" s="17">
        <v>0.27350428700447083</v>
      </c>
      <c r="AE220" s="32">
        <v>47.958700100000001</v>
      </c>
      <c r="AF220" s="32">
        <v>268.37606811523438</v>
      </c>
      <c r="AG220" s="16">
        <v>0.125</v>
      </c>
      <c r="AH220" s="16">
        <v>4.2000000000000003E-2</v>
      </c>
      <c r="AI220" s="16">
        <v>0.02</v>
      </c>
      <c r="AJ220" s="16">
        <v>0.76100000000000001</v>
      </c>
      <c r="AK220" s="16">
        <v>5.0999999999999997E-2</v>
      </c>
      <c r="AL220" s="16">
        <v>1.0000000474974511E-3</v>
      </c>
      <c r="AM220" s="16">
        <v>4.4999999999999998E-2</v>
      </c>
      <c r="AN220" s="16">
        <v>0.129</v>
      </c>
      <c r="AO220" s="16">
        <v>0.24099999999999999</v>
      </c>
      <c r="AP220" s="5">
        <v>0</v>
      </c>
      <c r="AQ220" s="31">
        <v>11738.509765625</v>
      </c>
      <c r="AR220" s="31">
        <v>12192.96</v>
      </c>
    </row>
    <row r="221" spans="1:44" x14ac:dyDescent="0.3">
      <c r="A221" s="4">
        <v>920884060</v>
      </c>
      <c r="B221" s="3" t="s">
        <v>428</v>
      </c>
      <c r="C221" s="3" t="s">
        <v>1709</v>
      </c>
      <c r="D221" s="14">
        <v>92.72833251953125</v>
      </c>
      <c r="E221" s="14">
        <v>88.939102172851563</v>
      </c>
      <c r="F221" s="14">
        <v>88.808753967285156</v>
      </c>
      <c r="G221" s="14">
        <v>84.8590087890625</v>
      </c>
      <c r="H221" s="5">
        <v>402</v>
      </c>
      <c r="I221" s="15" t="s">
        <v>3981</v>
      </c>
      <c r="J221" s="15">
        <v>5</v>
      </c>
      <c r="K221" s="3" t="s">
        <v>3883</v>
      </c>
      <c r="L221" s="3" t="s">
        <v>3915</v>
      </c>
      <c r="M221" s="3" t="s">
        <v>3917</v>
      </c>
      <c r="N221" s="3" t="s">
        <v>3922</v>
      </c>
      <c r="O221" s="17">
        <v>0.64251208305358887</v>
      </c>
      <c r="P221" s="32">
        <v>53.330881089999998</v>
      </c>
      <c r="Q221" s="32">
        <v>382.1256103515625</v>
      </c>
      <c r="R221" s="5">
        <v>202</v>
      </c>
      <c r="S221" s="5">
        <v>35</v>
      </c>
      <c r="T221" s="16">
        <v>0.17326731979846949</v>
      </c>
      <c r="U221" s="17">
        <v>0.40540540218353271</v>
      </c>
      <c r="V221" s="32">
        <v>51.701629439999998</v>
      </c>
      <c r="W221" s="32">
        <v>302.70269775390631</v>
      </c>
      <c r="X221" s="17">
        <v>0.56038647890090942</v>
      </c>
      <c r="Y221" s="32">
        <v>52.458274520000003</v>
      </c>
      <c r="Z221" s="32">
        <v>354.58938598632813</v>
      </c>
      <c r="AA221" s="5">
        <v>202</v>
      </c>
      <c r="AB221" s="5">
        <v>35</v>
      </c>
      <c r="AC221" s="16">
        <v>0.17326731979846949</v>
      </c>
      <c r="AD221" s="17">
        <v>0.32432430982589722</v>
      </c>
      <c r="AE221" s="32">
        <v>50.067355159999998</v>
      </c>
      <c r="AF221" s="32">
        <v>259.45947265625</v>
      </c>
      <c r="AG221" s="16">
        <v>1.7000000000000001E-2</v>
      </c>
      <c r="AH221" s="16">
        <v>0.02</v>
      </c>
      <c r="AI221" s="16"/>
      <c r="AJ221" s="16">
        <v>0.93</v>
      </c>
      <c r="AK221" s="16">
        <v>2.5000000000000001E-2</v>
      </c>
      <c r="AL221" s="16">
        <v>7.0000002160668373E-3</v>
      </c>
      <c r="AM221" s="16"/>
      <c r="AN221" s="16">
        <v>7.6999999999999999E-2</v>
      </c>
      <c r="AO221" s="16">
        <v>5.6000000000000001E-2</v>
      </c>
      <c r="AP221" s="5">
        <v>0</v>
      </c>
      <c r="AQ221" s="31">
        <v>12809.330078125</v>
      </c>
      <c r="AR221" s="31">
        <v>13055.43</v>
      </c>
    </row>
    <row r="222" spans="1:44" x14ac:dyDescent="0.3">
      <c r="A222" s="4">
        <v>920884070</v>
      </c>
      <c r="B222" s="3" t="s">
        <v>428</v>
      </c>
      <c r="C222" s="3" t="s">
        <v>1219</v>
      </c>
      <c r="D222" s="14">
        <v>81.197273254394531</v>
      </c>
      <c r="E222" s="14">
        <v>81.818168640136719</v>
      </c>
      <c r="F222" s="14">
        <v>75.710731506347656</v>
      </c>
      <c r="G222" s="14">
        <v>76.443031311035156</v>
      </c>
      <c r="H222" s="5">
        <v>1060</v>
      </c>
      <c r="I222" s="15" t="s">
        <v>3981</v>
      </c>
      <c r="J222" s="15">
        <v>5</v>
      </c>
      <c r="K222" s="3" t="s">
        <v>3883</v>
      </c>
      <c r="L222" s="3" t="s">
        <v>3915</v>
      </c>
      <c r="M222" s="3" t="s">
        <v>3917</v>
      </c>
      <c r="N222" s="3" t="s">
        <v>3922</v>
      </c>
      <c r="O222" s="17">
        <v>0.55314534902572632</v>
      </c>
      <c r="P222" s="32">
        <v>48.513373850000001</v>
      </c>
      <c r="Q222" s="32">
        <v>359.21908569335938</v>
      </c>
      <c r="R222" s="5">
        <v>486</v>
      </c>
      <c r="S222" s="5">
        <v>202</v>
      </c>
      <c r="T222" s="16">
        <v>0.41563785076141357</v>
      </c>
      <c r="U222" s="17">
        <v>0.3684210479259491</v>
      </c>
      <c r="V222" s="32">
        <v>48.732759170000001</v>
      </c>
      <c r="W222" s="32">
        <v>309.868408203125</v>
      </c>
      <c r="X222" s="17">
        <v>0.42950108647346502</v>
      </c>
      <c r="Y222" s="32">
        <v>44.569402660000002</v>
      </c>
      <c r="Z222" s="32">
        <v>307.59219360351563</v>
      </c>
      <c r="AA222" s="5">
        <v>486</v>
      </c>
      <c r="AB222" s="5">
        <v>202</v>
      </c>
      <c r="AC222" s="16">
        <v>0.41563785076141357</v>
      </c>
      <c r="AD222" s="17">
        <v>0.28289473056793207</v>
      </c>
      <c r="AE222" s="32">
        <v>45.327978899999998</v>
      </c>
      <c r="AF222" s="32">
        <v>248.02632141113281</v>
      </c>
      <c r="AG222" s="16">
        <v>6.6000000000000003E-2</v>
      </c>
      <c r="AH222" s="16">
        <v>4.7E-2</v>
      </c>
      <c r="AI222" s="16">
        <v>0.02</v>
      </c>
      <c r="AJ222" s="16">
        <v>0.80900000000000005</v>
      </c>
      <c r="AK222" s="16">
        <v>5.6000000000000001E-2</v>
      </c>
      <c r="AL222" s="16">
        <v>2.000000094994903E-3</v>
      </c>
      <c r="AM222" s="16">
        <v>2.4E-2</v>
      </c>
      <c r="AN222" s="16">
        <v>0.126</v>
      </c>
      <c r="AO222" s="16">
        <v>0.16800000000000001</v>
      </c>
      <c r="AP222" s="5">
        <v>0</v>
      </c>
      <c r="AQ222" s="31">
        <v>11670.4296875</v>
      </c>
      <c r="AR222" s="31">
        <v>12006.47</v>
      </c>
    </row>
    <row r="223" spans="1:44" x14ac:dyDescent="0.3">
      <c r="A223" s="4">
        <v>920885000</v>
      </c>
      <c r="B223" s="3" t="s">
        <v>428</v>
      </c>
      <c r="C223" s="3" t="s">
        <v>1710</v>
      </c>
      <c r="D223" s="14">
        <v>84.205146789550781</v>
      </c>
      <c r="E223" s="14">
        <v>85.442695617675781</v>
      </c>
      <c r="F223" s="14">
        <v>80.6552734375</v>
      </c>
      <c r="G223" s="14">
        <v>79.308662414550781</v>
      </c>
      <c r="H223" s="5">
        <v>688</v>
      </c>
      <c r="I223" s="15" t="s">
        <v>3981</v>
      </c>
      <c r="J223" s="15">
        <v>5</v>
      </c>
      <c r="K223" s="3" t="s">
        <v>3883</v>
      </c>
      <c r="L223" s="3" t="s">
        <v>3915</v>
      </c>
      <c r="M223" s="3" t="s">
        <v>3917</v>
      </c>
      <c r="N223" s="3" t="s">
        <v>3922</v>
      </c>
      <c r="O223" s="17">
        <v>0.53378379344940186</v>
      </c>
      <c r="P223" s="32">
        <v>49.770017789999997</v>
      </c>
      <c r="Q223" s="32">
        <v>356.75674438476563</v>
      </c>
      <c r="R223" s="5">
        <v>341</v>
      </c>
      <c r="S223" s="5">
        <v>161</v>
      </c>
      <c r="T223" s="16">
        <v>0.47214075922965998</v>
      </c>
      <c r="U223" s="17">
        <v>0.32558140158653259</v>
      </c>
      <c r="V223" s="32">
        <v>50.243902660000003</v>
      </c>
      <c r="W223" s="32">
        <v>293.02325439453131</v>
      </c>
      <c r="X223" s="17">
        <v>0.49662160873413091</v>
      </c>
      <c r="Y223" s="32">
        <v>47.547472890000002</v>
      </c>
      <c r="Z223" s="32">
        <v>326.01351928710938</v>
      </c>
      <c r="AA223" s="5">
        <v>341</v>
      </c>
      <c r="AB223" s="5">
        <v>161</v>
      </c>
      <c r="AC223" s="16">
        <v>0.47214075922965998</v>
      </c>
      <c r="AD223" s="17">
        <v>0.27131783962249761</v>
      </c>
      <c r="AE223" s="32">
        <v>46.94173095</v>
      </c>
      <c r="AF223" s="32">
        <v>252.71318054199219</v>
      </c>
      <c r="AG223" s="16">
        <v>7.3999999999999996E-2</v>
      </c>
      <c r="AH223" s="16">
        <v>0.109</v>
      </c>
      <c r="AI223" s="16">
        <v>4.2000000000000003E-2</v>
      </c>
      <c r="AJ223" s="16">
        <v>0.68900000000000006</v>
      </c>
      <c r="AK223" s="16">
        <v>7.1000000000000008E-2</v>
      </c>
      <c r="AL223" s="16">
        <v>1.499999966472387E-2</v>
      </c>
      <c r="AM223" s="16">
        <v>9.7000000000000003E-2</v>
      </c>
      <c r="AN223" s="16">
        <v>0.161</v>
      </c>
      <c r="AO223" s="16">
        <v>0.221</v>
      </c>
      <c r="AP223" s="5">
        <v>0</v>
      </c>
      <c r="AQ223" s="31">
        <v>11808.66015625</v>
      </c>
      <c r="AR223" s="31">
        <v>12254.45</v>
      </c>
    </row>
    <row r="224" spans="1:44" x14ac:dyDescent="0.3">
      <c r="A224" s="4">
        <v>920885010</v>
      </c>
      <c r="B224" s="3" t="s">
        <v>428</v>
      </c>
      <c r="C224" s="3" t="s">
        <v>1711</v>
      </c>
      <c r="D224" s="14">
        <v>83.2330322265625</v>
      </c>
      <c r="E224" s="14">
        <v>83.429931640625</v>
      </c>
      <c r="F224" s="14">
        <v>77.501075744628906</v>
      </c>
      <c r="G224" s="14">
        <v>79.186576843261719</v>
      </c>
      <c r="H224" s="5">
        <v>562</v>
      </c>
      <c r="I224" s="15" t="s">
        <v>3980</v>
      </c>
      <c r="J224" s="15">
        <v>5</v>
      </c>
      <c r="K224" s="3" t="s">
        <v>3883</v>
      </c>
      <c r="L224" s="3" t="s">
        <v>3915</v>
      </c>
      <c r="M224" s="3" t="s">
        <v>3917</v>
      </c>
      <c r="N224" s="3" t="s">
        <v>3922</v>
      </c>
      <c r="O224" s="17">
        <v>0.63203465938568115</v>
      </c>
      <c r="P224" s="32">
        <v>49.363884200000001</v>
      </c>
      <c r="Q224" s="32">
        <v>370.99566650390631</v>
      </c>
      <c r="R224" s="5">
        <v>264</v>
      </c>
      <c r="S224" s="5">
        <v>126</v>
      </c>
      <c r="T224" s="16">
        <v>0.47727271914482122</v>
      </c>
      <c r="U224" s="17">
        <v>0.38947367668151861</v>
      </c>
      <c r="V224" s="32">
        <v>49.404740089999997</v>
      </c>
      <c r="W224" s="32">
        <v>300</v>
      </c>
      <c r="X224" s="17">
        <v>0.56034481525421143</v>
      </c>
      <c r="Y224" s="32">
        <v>45.64771708</v>
      </c>
      <c r="Z224" s="32">
        <v>340.08621215820313</v>
      </c>
      <c r="AA224" s="5">
        <v>265</v>
      </c>
      <c r="AB224" s="5">
        <v>127</v>
      </c>
      <c r="AC224" s="16">
        <v>0.47727271914482122</v>
      </c>
      <c r="AD224" s="17">
        <v>0.3020833432674408</v>
      </c>
      <c r="AE224" s="32">
        <v>46.872982450000002</v>
      </c>
      <c r="AF224" s="32">
        <v>268.75</v>
      </c>
      <c r="AG224" s="16">
        <v>0.13500000000000001</v>
      </c>
      <c r="AH224" s="16">
        <v>6.6000000000000003E-2</v>
      </c>
      <c r="AI224" s="16">
        <v>0.11899999999999999</v>
      </c>
      <c r="AJ224" s="16">
        <v>0.59799999999999998</v>
      </c>
      <c r="AK224" s="16">
        <v>6.6000000000000003E-2</v>
      </c>
      <c r="AL224" s="16">
        <v>1.6000000759959221E-2</v>
      </c>
      <c r="AM224" s="16">
        <v>0.11700000000000001</v>
      </c>
      <c r="AN224" s="16">
        <v>0.1</v>
      </c>
      <c r="AO224" s="16">
        <v>0.19400000000000001</v>
      </c>
      <c r="AP224" s="5">
        <v>0</v>
      </c>
      <c r="AQ224" s="31">
        <v>12532.4697265625</v>
      </c>
      <c r="AR224" s="31">
        <v>12926.65</v>
      </c>
    </row>
    <row r="225" spans="1:44" x14ac:dyDescent="0.3">
      <c r="A225" s="4">
        <v>920885020</v>
      </c>
      <c r="B225" s="3" t="s">
        <v>428</v>
      </c>
      <c r="C225" s="3" t="s">
        <v>1712</v>
      </c>
      <c r="D225" s="14">
        <v>85.697235107421875</v>
      </c>
      <c r="E225" s="14">
        <v>88.615684509277344</v>
      </c>
      <c r="F225" s="14">
        <v>85.00885009765625</v>
      </c>
      <c r="G225" s="14">
        <v>85.915153503417969</v>
      </c>
      <c r="H225" s="5">
        <v>663</v>
      </c>
      <c r="I225" s="15" t="s">
        <v>3980</v>
      </c>
      <c r="J225" s="15">
        <v>5</v>
      </c>
      <c r="K225" s="3" t="s">
        <v>3883</v>
      </c>
      <c r="L225" s="3" t="s">
        <v>3915</v>
      </c>
      <c r="M225" s="3" t="s">
        <v>3917</v>
      </c>
      <c r="N225" s="3" t="s">
        <v>3922</v>
      </c>
      <c r="O225" s="17">
        <v>0.70032572746276855</v>
      </c>
      <c r="P225" s="32">
        <v>50.393392740000003</v>
      </c>
      <c r="Q225" s="32">
        <v>396.41693115234381</v>
      </c>
      <c r="R225" s="5">
        <v>367</v>
      </c>
      <c r="S225" s="5">
        <v>101</v>
      </c>
      <c r="T225" s="16">
        <v>0.2752043604850769</v>
      </c>
      <c r="U225" s="17">
        <v>0.55813956260681152</v>
      </c>
      <c r="V225" s="32">
        <v>51.566789290000003</v>
      </c>
      <c r="W225" s="32">
        <v>350</v>
      </c>
      <c r="X225" s="17">
        <v>0.62745100259780884</v>
      </c>
      <c r="Y225" s="32">
        <v>50.169612149999999</v>
      </c>
      <c r="Z225" s="32">
        <v>370.58822631835938</v>
      </c>
      <c r="AA225" s="5">
        <v>368</v>
      </c>
      <c r="AB225" s="5">
        <v>102</v>
      </c>
      <c r="AC225" s="16">
        <v>0.2752043604850769</v>
      </c>
      <c r="AD225" s="17">
        <v>0.44705882668495178</v>
      </c>
      <c r="AE225" s="32">
        <v>50.662110349999999</v>
      </c>
      <c r="AF225" s="32">
        <v>308.23529052734381</v>
      </c>
      <c r="AG225" s="16">
        <v>3.5999999999999997E-2</v>
      </c>
      <c r="AH225" s="16">
        <v>2.9000000000000001E-2</v>
      </c>
      <c r="AI225" s="16">
        <v>0.107</v>
      </c>
      <c r="AJ225" s="16">
        <v>0.79</v>
      </c>
      <c r="AK225" s="16">
        <v>3.5000000000000003E-2</v>
      </c>
      <c r="AL225" s="16">
        <v>3.0000000260770321E-3</v>
      </c>
      <c r="AM225" s="16">
        <v>5.8999999999999997E-2</v>
      </c>
      <c r="AN225" s="16">
        <v>9.9000000000000005E-2</v>
      </c>
      <c r="AO225" s="16">
        <v>6.5000000000000002E-2</v>
      </c>
      <c r="AP225" s="5">
        <v>0</v>
      </c>
      <c r="AQ225" s="31">
        <v>12502.4404296875</v>
      </c>
      <c r="AR225" s="31">
        <v>12915.73</v>
      </c>
    </row>
    <row r="226" spans="1:44" x14ac:dyDescent="0.3">
      <c r="A226" s="4">
        <v>920885030</v>
      </c>
      <c r="B226" s="3" t="s">
        <v>428</v>
      </c>
      <c r="C226" s="3" t="s">
        <v>1713</v>
      </c>
      <c r="D226" s="14">
        <v>88.8128662109375</v>
      </c>
      <c r="E226" s="14">
        <v>84.833419799804688</v>
      </c>
      <c r="F226" s="14">
        <v>91.729362487792969</v>
      </c>
      <c r="G226" s="14">
        <v>86.005523681640625</v>
      </c>
      <c r="H226" s="5">
        <v>740</v>
      </c>
      <c r="I226" s="15" t="s">
        <v>3981</v>
      </c>
      <c r="J226" s="15">
        <v>5</v>
      </c>
      <c r="K226" s="3" t="s">
        <v>3883</v>
      </c>
      <c r="L226" s="3" t="s">
        <v>3915</v>
      </c>
      <c r="M226" s="3" t="s">
        <v>3917</v>
      </c>
      <c r="N226" s="3" t="s">
        <v>3922</v>
      </c>
      <c r="O226" s="17">
        <v>0.69760477542877197</v>
      </c>
      <c r="P226" s="32">
        <v>51.695056829999999</v>
      </c>
      <c r="Q226" s="32">
        <v>389.2215576171875</v>
      </c>
      <c r="R226" s="5">
        <v>356</v>
      </c>
      <c r="S226" s="5">
        <v>88</v>
      </c>
      <c r="T226" s="16">
        <v>0.24719101190567019</v>
      </c>
      <c r="U226" s="17">
        <v>0.48192772269248962</v>
      </c>
      <c r="V226" s="32">
        <v>49.989881799999999</v>
      </c>
      <c r="W226" s="32">
        <v>315.66265869140631</v>
      </c>
      <c r="X226" s="17">
        <v>0.63663661479949951</v>
      </c>
      <c r="Y226" s="32">
        <v>54.217339899999999</v>
      </c>
      <c r="Z226" s="32">
        <v>373.27328491210938</v>
      </c>
      <c r="AA226" s="5">
        <v>357</v>
      </c>
      <c r="AB226" s="5">
        <v>87</v>
      </c>
      <c r="AC226" s="16">
        <v>0.24719101190567019</v>
      </c>
      <c r="AD226" s="17">
        <v>0.37804877758026117</v>
      </c>
      <c r="AE226" s="32">
        <v>50.713003069999999</v>
      </c>
      <c r="AF226" s="32">
        <v>280.48779296875</v>
      </c>
      <c r="AG226" s="16">
        <v>4.9000000000000002E-2</v>
      </c>
      <c r="AH226" s="16">
        <v>3.5999999999999997E-2</v>
      </c>
      <c r="AI226" s="16">
        <v>0.03</v>
      </c>
      <c r="AJ226" s="16">
        <v>0.82800000000000007</v>
      </c>
      <c r="AK226" s="16">
        <v>5.5E-2</v>
      </c>
      <c r="AL226" s="16">
        <v>1.0000000474974511E-3</v>
      </c>
      <c r="AM226" s="16">
        <v>3.5000000000000003E-2</v>
      </c>
      <c r="AN226" s="16">
        <v>0.10299999999999999</v>
      </c>
      <c r="AO226" s="16">
        <v>8.8999999999999996E-2</v>
      </c>
      <c r="AP226" s="5">
        <v>0</v>
      </c>
      <c r="AQ226" s="31">
        <v>11982.099609375</v>
      </c>
      <c r="AR226" s="31">
        <v>12342.09</v>
      </c>
    </row>
    <row r="227" spans="1:44" x14ac:dyDescent="0.3">
      <c r="A227" s="4">
        <v>920885040</v>
      </c>
      <c r="B227" s="3" t="s">
        <v>428</v>
      </c>
      <c r="C227" s="3" t="s">
        <v>1714</v>
      </c>
      <c r="D227" s="14">
        <v>88.684730529785156</v>
      </c>
      <c r="E227" s="14">
        <v>87.104202270507813</v>
      </c>
      <c r="F227" s="14">
        <v>83.0599365234375</v>
      </c>
      <c r="G227" s="14">
        <v>78.271736145019531</v>
      </c>
      <c r="H227" s="5">
        <v>794</v>
      </c>
      <c r="I227" s="15" t="s">
        <v>3981</v>
      </c>
      <c r="J227" s="15">
        <v>5</v>
      </c>
      <c r="K227" s="3" t="s">
        <v>3883</v>
      </c>
      <c r="L227" s="3" t="s">
        <v>3915</v>
      </c>
      <c r="M227" s="3" t="s">
        <v>3917</v>
      </c>
      <c r="N227" s="3" t="s">
        <v>3922</v>
      </c>
      <c r="O227" s="17">
        <v>0.70026522874832153</v>
      </c>
      <c r="P227" s="32">
        <v>51.64152447</v>
      </c>
      <c r="Q227" s="32">
        <v>392.04244995117188</v>
      </c>
      <c r="R227" s="5">
        <v>419</v>
      </c>
      <c r="S227" s="5">
        <v>109</v>
      </c>
      <c r="T227" s="16">
        <v>0.26014319062232971</v>
      </c>
      <c r="U227" s="17">
        <v>0.53333336114883423</v>
      </c>
      <c r="V227" s="32">
        <v>50.93661942</v>
      </c>
      <c r="W227" s="32">
        <v>336.66665649414063</v>
      </c>
      <c r="X227" s="17">
        <v>0.63324540853500366</v>
      </c>
      <c r="Y227" s="32">
        <v>48.995788810000001</v>
      </c>
      <c r="Z227" s="32">
        <v>373.61477661132813</v>
      </c>
      <c r="AA227" s="5">
        <v>420</v>
      </c>
      <c r="AB227" s="5">
        <v>110</v>
      </c>
      <c r="AC227" s="16">
        <v>0.26014319062232971</v>
      </c>
      <c r="AD227" s="17">
        <v>0.42391303181648249</v>
      </c>
      <c r="AE227" s="32">
        <v>46.357795420000002</v>
      </c>
      <c r="AF227" s="32">
        <v>310.86956787109381</v>
      </c>
      <c r="AG227" s="16">
        <v>3.5000000000000003E-2</v>
      </c>
      <c r="AH227" s="16">
        <v>5.7000000000000002E-2</v>
      </c>
      <c r="AI227" s="16">
        <v>3.7999999999999999E-2</v>
      </c>
      <c r="AJ227" s="16">
        <v>0.80700000000000005</v>
      </c>
      <c r="AK227" s="16">
        <v>5.8999999999999997E-2</v>
      </c>
      <c r="AL227" s="16">
        <v>4.0000001899898052E-3</v>
      </c>
      <c r="AM227" s="16">
        <v>6.3E-2</v>
      </c>
      <c r="AN227" s="16">
        <v>8.3000000000000004E-2</v>
      </c>
      <c r="AO227" s="16">
        <v>8.8999999999999996E-2</v>
      </c>
      <c r="AP227" s="5">
        <v>0</v>
      </c>
      <c r="AQ227" s="31">
        <v>12168.7998046875</v>
      </c>
      <c r="AR227" s="31">
        <v>12531.93</v>
      </c>
    </row>
    <row r="228" spans="1:44" x14ac:dyDescent="0.3">
      <c r="A228" s="4">
        <v>620724080</v>
      </c>
      <c r="B228" s="3" t="s">
        <v>311</v>
      </c>
      <c r="C228" s="3" t="s">
        <v>1454</v>
      </c>
      <c r="D228" s="14">
        <v>84.149322509765625</v>
      </c>
      <c r="E228" s="14">
        <v>81.828956604003906</v>
      </c>
      <c r="F228" s="14">
        <v>83.299514770507813</v>
      </c>
      <c r="G228" s="14">
        <v>81.483726501464844</v>
      </c>
      <c r="H228" s="5">
        <v>451</v>
      </c>
      <c r="I228" s="15">
        <v>3</v>
      </c>
      <c r="J228" s="15">
        <v>5</v>
      </c>
      <c r="K228" s="3" t="s">
        <v>3860</v>
      </c>
      <c r="L228" s="3" t="s">
        <v>3910</v>
      </c>
      <c r="M228" s="3" t="s">
        <v>3917</v>
      </c>
      <c r="N228" s="3" t="s">
        <v>3923</v>
      </c>
      <c r="O228" s="17">
        <v>0.47149121761322021</v>
      </c>
      <c r="P228" s="32">
        <v>49.746695989999999</v>
      </c>
      <c r="Q228" s="32">
        <v>332.89474487304688</v>
      </c>
      <c r="R228" s="5">
        <v>476</v>
      </c>
      <c r="S228" s="5">
        <v>300</v>
      </c>
      <c r="T228" s="16">
        <v>0.63025212287902832</v>
      </c>
      <c r="U228" s="17">
        <v>0.37201365828514099</v>
      </c>
      <c r="V228" s="32">
        <v>48.737256799999997</v>
      </c>
      <c r="W228" s="32">
        <v>304.09555053710938</v>
      </c>
      <c r="X228" s="17">
        <v>0.4285714328289032</v>
      </c>
      <c r="Y228" s="32">
        <v>49.140086119999999</v>
      </c>
      <c r="Z228" s="32">
        <v>301.75823974609381</v>
      </c>
      <c r="AA228" s="5">
        <v>478</v>
      </c>
      <c r="AB228" s="5">
        <v>302</v>
      </c>
      <c r="AC228" s="16">
        <v>0.63025212287902832</v>
      </c>
      <c r="AD228" s="17">
        <v>0.33219179511070251</v>
      </c>
      <c r="AE228" s="32">
        <v>48.166596519999999</v>
      </c>
      <c r="AF228" s="32">
        <v>271.23287963867188</v>
      </c>
      <c r="AG228" s="16"/>
      <c r="AH228" s="16">
        <v>2.9000000000000001E-2</v>
      </c>
      <c r="AI228" s="16"/>
      <c r="AJ228" s="16">
        <v>0.94500000000000006</v>
      </c>
      <c r="AK228" s="16">
        <v>1.6E-2</v>
      </c>
      <c r="AL228" s="16">
        <v>1.099999994039536E-2</v>
      </c>
      <c r="AM228" s="16">
        <v>1.0999999999999999E-2</v>
      </c>
      <c r="AN228" s="16">
        <v>0.16</v>
      </c>
      <c r="AO228" s="16">
        <v>0.56700000000000006</v>
      </c>
      <c r="AP228" s="5">
        <v>0</v>
      </c>
      <c r="AQ228" s="31">
        <v>6691.77001953125</v>
      </c>
      <c r="AR228" s="31">
        <v>7772.54</v>
      </c>
    </row>
    <row r="229" spans="1:44" x14ac:dyDescent="0.3">
      <c r="A229" s="4">
        <v>489226975</v>
      </c>
      <c r="B229" s="3" t="s">
        <v>240</v>
      </c>
      <c r="C229" s="3" t="s">
        <v>1281</v>
      </c>
      <c r="D229" s="14">
        <v>79.152557373046875</v>
      </c>
      <c r="E229" s="14">
        <v>80.807487487792969</v>
      </c>
      <c r="F229" s="14">
        <v>80.997978210449219</v>
      </c>
      <c r="G229" s="14">
        <v>84.213478088378906</v>
      </c>
      <c r="H229" s="5">
        <v>572</v>
      </c>
      <c r="I229" s="15" t="s">
        <v>3980</v>
      </c>
      <c r="J229" s="15">
        <v>5</v>
      </c>
      <c r="K229" s="3" t="s">
        <v>3879</v>
      </c>
      <c r="L229" s="3" t="s">
        <v>3914</v>
      </c>
      <c r="M229" s="3" t="s">
        <v>3918</v>
      </c>
      <c r="N229" s="3" t="s">
        <v>3924</v>
      </c>
      <c r="O229" s="17">
        <v>0.2190812677145004</v>
      </c>
      <c r="P229" s="32">
        <v>47.659121970000001</v>
      </c>
      <c r="Q229" s="32">
        <v>272.79153442382813</v>
      </c>
      <c r="R229" s="5">
        <v>297</v>
      </c>
      <c r="S229" s="5">
        <v>297</v>
      </c>
      <c r="T229" s="16">
        <v>1</v>
      </c>
      <c r="U229" s="17">
        <v>0.21146953105926511</v>
      </c>
      <c r="V229" s="32">
        <v>48.311384709999999</v>
      </c>
      <c r="W229" s="32">
        <v>270.96774291992188</v>
      </c>
      <c r="X229" s="17">
        <v>0.15827338397502899</v>
      </c>
      <c r="Y229" s="32">
        <v>47.753884820000003</v>
      </c>
      <c r="Z229" s="32">
        <v>223.0215759277344</v>
      </c>
      <c r="AA229" s="5">
        <v>296</v>
      </c>
      <c r="AB229" s="5">
        <v>296</v>
      </c>
      <c r="AC229" s="16">
        <v>1</v>
      </c>
      <c r="AD229" s="17">
        <v>0.14963503181934359</v>
      </c>
      <c r="AE229" s="32">
        <v>49.703829829999997</v>
      </c>
      <c r="AF229" s="32">
        <v>221.1678771972656</v>
      </c>
      <c r="AG229" s="16">
        <v>0.161</v>
      </c>
      <c r="AH229" s="16">
        <v>0.747</v>
      </c>
      <c r="AI229" s="16">
        <v>1.4E-2</v>
      </c>
      <c r="AJ229" s="16">
        <v>7.9000000000000001E-2</v>
      </c>
      <c r="AK229" s="16"/>
      <c r="AL229" s="16">
        <v>0</v>
      </c>
      <c r="AM229" s="16">
        <v>0.60699999999999998</v>
      </c>
      <c r="AN229" s="16">
        <v>7.2999999999999995E-2</v>
      </c>
      <c r="AO229" s="16">
        <v>0.84299999999999997</v>
      </c>
      <c r="AP229" s="5">
        <v>0</v>
      </c>
      <c r="AQ229" s="31">
        <v>10457.5498046875</v>
      </c>
      <c r="AR229" s="31">
        <v>12042.83</v>
      </c>
    </row>
    <row r="230" spans="1:44" x14ac:dyDescent="0.3">
      <c r="A230" s="4">
        <v>920874020</v>
      </c>
      <c r="B230" s="3" t="s">
        <v>427</v>
      </c>
      <c r="C230" s="3" t="s">
        <v>1689</v>
      </c>
      <c r="D230" s="14">
        <v>86.905723571777344</v>
      </c>
      <c r="E230" s="14">
        <v>85.213531494140625</v>
      </c>
      <c r="F230" s="14">
        <v>85.63909912109375</v>
      </c>
      <c r="G230" s="14">
        <v>86.611579895019531</v>
      </c>
      <c r="H230" s="5">
        <v>420</v>
      </c>
      <c r="I230" s="15">
        <v>3</v>
      </c>
      <c r="J230" s="15">
        <v>5</v>
      </c>
      <c r="K230" s="3" t="s">
        <v>3883</v>
      </c>
      <c r="L230" s="3" t="s">
        <v>3915</v>
      </c>
      <c r="M230" s="3" t="s">
        <v>3917</v>
      </c>
      <c r="N230" s="3" t="s">
        <v>3922</v>
      </c>
      <c r="O230" s="17">
        <v>0.54497355222702026</v>
      </c>
      <c r="P230" s="32">
        <v>50.898281230000002</v>
      </c>
      <c r="Q230" s="32">
        <v>349.73544311523438</v>
      </c>
      <c r="R230" s="5">
        <v>409</v>
      </c>
      <c r="S230" s="5">
        <v>198</v>
      </c>
      <c r="T230" s="16">
        <v>0.48410758376121521</v>
      </c>
      <c r="U230" s="17">
        <v>0.33526012301445007</v>
      </c>
      <c r="V230" s="32">
        <v>50.148360719999999</v>
      </c>
      <c r="W230" s="32">
        <v>289.59536743164063</v>
      </c>
      <c r="X230" s="17">
        <v>0.49076518416404719</v>
      </c>
      <c r="Y230" s="32">
        <v>50.5492062</v>
      </c>
      <c r="Z230" s="32">
        <v>318.7335205078125</v>
      </c>
      <c r="AA230" s="5">
        <v>409</v>
      </c>
      <c r="AB230" s="5">
        <v>198</v>
      </c>
      <c r="AC230" s="16">
        <v>0.48410758376121521</v>
      </c>
      <c r="AD230" s="17">
        <v>0.27011492848396301</v>
      </c>
      <c r="AE230" s="32">
        <v>51.054294890000001</v>
      </c>
      <c r="AF230" s="32">
        <v>248.85057067871091</v>
      </c>
      <c r="AG230" s="16">
        <v>6.4000000000000001E-2</v>
      </c>
      <c r="AH230" s="16">
        <v>9.5000000000000001E-2</v>
      </c>
      <c r="AI230" s="16">
        <v>1.9E-2</v>
      </c>
      <c r="AJ230" s="16">
        <v>0.73299999999999998</v>
      </c>
      <c r="AK230" s="16">
        <v>8.1000000000000003E-2</v>
      </c>
      <c r="AL230" s="16">
        <v>7.0000002160668373E-3</v>
      </c>
      <c r="AM230" s="16">
        <v>0.06</v>
      </c>
      <c r="AN230" s="16">
        <v>0.16700000000000001</v>
      </c>
      <c r="AO230" s="16">
        <v>0.24399999999999999</v>
      </c>
      <c r="AP230" s="5">
        <v>0</v>
      </c>
      <c r="AQ230" s="31">
        <v>10801.259765625</v>
      </c>
      <c r="AR230" s="31">
        <v>11309.36</v>
      </c>
    </row>
    <row r="231" spans="1:44" x14ac:dyDescent="0.3">
      <c r="A231" s="4">
        <v>920874030</v>
      </c>
      <c r="B231" s="3" t="s">
        <v>427</v>
      </c>
      <c r="C231" s="3" t="s">
        <v>1690</v>
      </c>
      <c r="D231" s="14">
        <v>87.146446228027344</v>
      </c>
      <c r="E231" s="14">
        <v>87.19879150390625</v>
      </c>
      <c r="F231" s="14">
        <v>85.808822631835938</v>
      </c>
      <c r="G231" s="14">
        <v>88.402450561523438</v>
      </c>
      <c r="H231" s="5">
        <v>387</v>
      </c>
      <c r="I231" s="15">
        <v>3</v>
      </c>
      <c r="J231" s="15">
        <v>5</v>
      </c>
      <c r="K231" s="3" t="s">
        <v>3883</v>
      </c>
      <c r="L231" s="3" t="s">
        <v>3915</v>
      </c>
      <c r="M231" s="3" t="s">
        <v>3917</v>
      </c>
      <c r="N231" s="3" t="s">
        <v>3922</v>
      </c>
      <c r="O231" s="17">
        <v>0.49166667461395258</v>
      </c>
      <c r="P231" s="32">
        <v>50.998850230000002</v>
      </c>
      <c r="Q231" s="32">
        <v>339.72222900390631</v>
      </c>
      <c r="R231" s="5">
        <v>390</v>
      </c>
      <c r="S231" s="5">
        <v>203</v>
      </c>
      <c r="T231" s="16">
        <v>0.52051281929016113</v>
      </c>
      <c r="U231" s="17">
        <v>0.375</v>
      </c>
      <c r="V231" s="32">
        <v>50.97605523</v>
      </c>
      <c r="W231" s="32">
        <v>298.21429443359381</v>
      </c>
      <c r="X231" s="17">
        <v>0.39612188935279852</v>
      </c>
      <c r="Y231" s="32">
        <v>50.651431459999998</v>
      </c>
      <c r="Z231" s="32">
        <v>297.50692749023438</v>
      </c>
      <c r="AA231" s="5">
        <v>391</v>
      </c>
      <c r="AB231" s="5">
        <v>204</v>
      </c>
      <c r="AC231" s="16">
        <v>0.52051281929016113</v>
      </c>
      <c r="AD231" s="17">
        <v>0.2411764711141586</v>
      </c>
      <c r="AE231" s="32">
        <v>52.06280435</v>
      </c>
      <c r="AF231" s="32">
        <v>249.41175842285159</v>
      </c>
      <c r="AG231" s="16">
        <v>7.2000000000000008E-2</v>
      </c>
      <c r="AH231" s="16">
        <v>7.8E-2</v>
      </c>
      <c r="AI231" s="16">
        <v>2.1000000000000001E-2</v>
      </c>
      <c r="AJ231" s="16">
        <v>0.749</v>
      </c>
      <c r="AK231" s="16">
        <v>7.2000000000000008E-2</v>
      </c>
      <c r="AL231" s="16">
        <v>8.0000003799796104E-3</v>
      </c>
      <c r="AM231" s="16">
        <v>4.9000000000000002E-2</v>
      </c>
      <c r="AN231" s="16">
        <v>0.17100000000000001</v>
      </c>
      <c r="AO231" s="16">
        <v>0.26500000000000001</v>
      </c>
      <c r="AP231" s="5">
        <v>0</v>
      </c>
      <c r="AQ231" s="31">
        <v>10747.9404296875</v>
      </c>
      <c r="AR231" s="31">
        <v>11204.81</v>
      </c>
    </row>
    <row r="232" spans="1:44" x14ac:dyDescent="0.3">
      <c r="A232" s="4">
        <v>920874050</v>
      </c>
      <c r="B232" s="3" t="s">
        <v>427</v>
      </c>
      <c r="C232" s="3" t="s">
        <v>1691</v>
      </c>
      <c r="D232" s="14">
        <v>87.167526245117188</v>
      </c>
      <c r="E232" s="14">
        <v>84.663597106933594</v>
      </c>
      <c r="F232" s="14">
        <v>83.697891235351563</v>
      </c>
      <c r="G232" s="14">
        <v>82.41156005859375</v>
      </c>
      <c r="H232" s="5">
        <v>430</v>
      </c>
      <c r="I232" s="15" t="s">
        <v>3981</v>
      </c>
      <c r="J232" s="15">
        <v>5</v>
      </c>
      <c r="K232" s="3" t="s">
        <v>3883</v>
      </c>
      <c r="L232" s="3" t="s">
        <v>3915</v>
      </c>
      <c r="M232" s="3" t="s">
        <v>3917</v>
      </c>
      <c r="N232" s="3" t="s">
        <v>3922</v>
      </c>
      <c r="O232" s="17">
        <v>0.66190475225448608</v>
      </c>
      <c r="P232" s="32">
        <v>51.007657129999998</v>
      </c>
      <c r="Q232" s="32">
        <v>382.38095092773438</v>
      </c>
      <c r="R232" s="5">
        <v>213</v>
      </c>
      <c r="S232" s="5">
        <v>66</v>
      </c>
      <c r="T232" s="16">
        <v>0.30985915660858149</v>
      </c>
      <c r="U232" s="17">
        <v>0.56716418266296387</v>
      </c>
      <c r="V232" s="32">
        <v>49.919080630000003</v>
      </c>
      <c r="W232" s="32">
        <v>352.23880004882813</v>
      </c>
      <c r="X232" s="17">
        <v>0.6113743782043457</v>
      </c>
      <c r="Y232" s="32">
        <v>49.380025570000001</v>
      </c>
      <c r="Z232" s="32">
        <v>365.87677001953131</v>
      </c>
      <c r="AA232" s="5">
        <v>214</v>
      </c>
      <c r="AB232" s="5">
        <v>67</v>
      </c>
      <c r="AC232" s="16">
        <v>0.30985915660858149</v>
      </c>
      <c r="AD232" s="17">
        <v>0.47058823704719538</v>
      </c>
      <c r="AE232" s="32">
        <v>48.689097799999999</v>
      </c>
      <c r="AF232" s="32">
        <v>326.4705810546875</v>
      </c>
      <c r="AG232" s="16">
        <v>0.03</v>
      </c>
      <c r="AH232" s="16">
        <v>5.2999999999999999E-2</v>
      </c>
      <c r="AI232" s="16"/>
      <c r="AJ232" s="16">
        <v>0.84699999999999998</v>
      </c>
      <c r="AK232" s="16">
        <v>0.06</v>
      </c>
      <c r="AL232" s="16">
        <v>8.999999612569809E-3</v>
      </c>
      <c r="AM232" s="16">
        <v>2.5999999999999999E-2</v>
      </c>
      <c r="AN232" s="16">
        <v>0.14399999999999999</v>
      </c>
      <c r="AO232" s="16">
        <v>0.13300000000000001</v>
      </c>
      <c r="AP232" s="5">
        <v>0</v>
      </c>
      <c r="AQ232" s="31">
        <v>11692.48046875</v>
      </c>
      <c r="AR232" s="31">
        <v>12225.45</v>
      </c>
    </row>
    <row r="233" spans="1:44" x14ac:dyDescent="0.3">
      <c r="A233" s="4">
        <v>920874070</v>
      </c>
      <c r="B233" s="3" t="s">
        <v>427</v>
      </c>
      <c r="C233" s="3" t="s">
        <v>1692</v>
      </c>
      <c r="D233" s="14">
        <v>90.139610290527344</v>
      </c>
      <c r="E233" s="14">
        <v>86.919052124023438</v>
      </c>
      <c r="F233" s="14">
        <v>90.29449462890625</v>
      </c>
      <c r="G233" s="14">
        <v>87.448295593261719</v>
      </c>
      <c r="H233" s="5">
        <v>702</v>
      </c>
      <c r="I233" s="15" t="s">
        <v>3981</v>
      </c>
      <c r="J233" s="15">
        <v>5</v>
      </c>
      <c r="K233" s="3" t="s">
        <v>3883</v>
      </c>
      <c r="L233" s="3" t="s">
        <v>3915</v>
      </c>
      <c r="M233" s="3" t="s">
        <v>3917</v>
      </c>
      <c r="N233" s="3" t="s">
        <v>3922</v>
      </c>
      <c r="O233" s="17">
        <v>0.5901639461517334</v>
      </c>
      <c r="P233" s="32">
        <v>52.24935112</v>
      </c>
      <c r="Q233" s="32">
        <v>374.59014892578131</v>
      </c>
      <c r="R233" s="5">
        <v>398</v>
      </c>
      <c r="S233" s="5">
        <v>146</v>
      </c>
      <c r="T233" s="16">
        <v>0.36683416366577148</v>
      </c>
      <c r="U233" s="17">
        <v>0.37878787517547607</v>
      </c>
      <c r="V233" s="32">
        <v>50.859428370000003</v>
      </c>
      <c r="W233" s="32">
        <v>331.81817626953131</v>
      </c>
      <c r="X233" s="17">
        <v>0.54395604133605957</v>
      </c>
      <c r="Y233" s="32">
        <v>53.353126899999999</v>
      </c>
      <c r="Z233" s="32">
        <v>346.70330810546881</v>
      </c>
      <c r="AA233" s="5">
        <v>396</v>
      </c>
      <c r="AB233" s="5">
        <v>144</v>
      </c>
      <c r="AC233" s="16">
        <v>0.36683416366577148</v>
      </c>
      <c r="AD233" s="17">
        <v>0.39230769872665411</v>
      </c>
      <c r="AE233" s="32">
        <v>51.525483790000003</v>
      </c>
      <c r="AF233" s="32">
        <v>300.76922607421881</v>
      </c>
      <c r="AG233" s="16">
        <v>8.7999999999999995E-2</v>
      </c>
      <c r="AH233" s="16">
        <v>4.1000000000000002E-2</v>
      </c>
      <c r="AI233" s="16">
        <v>3.1E-2</v>
      </c>
      <c r="AJ233" s="16">
        <v>0.78900000000000003</v>
      </c>
      <c r="AK233" s="16">
        <v>4.8000000000000001E-2</v>
      </c>
      <c r="AL233" s="16">
        <v>1.0000000474974511E-3</v>
      </c>
      <c r="AM233" s="16">
        <v>4.3999999999999997E-2</v>
      </c>
      <c r="AN233" s="16">
        <v>0.13300000000000001</v>
      </c>
      <c r="AO233" s="16">
        <v>0.14799999999999999</v>
      </c>
      <c r="AP233" s="5">
        <v>0</v>
      </c>
      <c r="AQ233" s="31">
        <v>11704.4296875</v>
      </c>
      <c r="AR233" s="31">
        <v>12351.73</v>
      </c>
    </row>
    <row r="234" spans="1:44" x14ac:dyDescent="0.3">
      <c r="A234" s="4">
        <v>920874080</v>
      </c>
      <c r="B234" s="3" t="s">
        <v>427</v>
      </c>
      <c r="C234" s="3" t="s">
        <v>1624</v>
      </c>
      <c r="D234" s="14">
        <v>88.161483764648438</v>
      </c>
      <c r="E234" s="14">
        <v>85.950393676757813</v>
      </c>
      <c r="F234" s="14">
        <v>85.605300903320313</v>
      </c>
      <c r="G234" s="14">
        <v>83.688995361328125</v>
      </c>
      <c r="H234" s="5">
        <v>439</v>
      </c>
      <c r="I234" s="15" t="s">
        <v>3981</v>
      </c>
      <c r="J234" s="15">
        <v>5</v>
      </c>
      <c r="K234" s="3" t="s">
        <v>3883</v>
      </c>
      <c r="L234" s="3" t="s">
        <v>3915</v>
      </c>
      <c r="M234" s="3" t="s">
        <v>3917</v>
      </c>
      <c r="N234" s="3" t="s">
        <v>3922</v>
      </c>
      <c r="O234" s="17">
        <v>0.50731706619262695</v>
      </c>
      <c r="P234" s="32">
        <v>51.42291848</v>
      </c>
      <c r="Q234" s="32">
        <v>347.31707763671881</v>
      </c>
      <c r="R234" s="5">
        <v>229</v>
      </c>
      <c r="S234" s="5">
        <v>103</v>
      </c>
      <c r="T234" s="16">
        <v>0.44978165626525879</v>
      </c>
      <c r="U234" s="17">
        <v>0.3571428656578064</v>
      </c>
      <c r="V234" s="32">
        <v>50.455573260000001</v>
      </c>
      <c r="W234" s="32">
        <v>300</v>
      </c>
      <c r="X234" s="17">
        <v>0.44390243291854858</v>
      </c>
      <c r="Y234" s="32">
        <v>50.528848859999997</v>
      </c>
      <c r="Z234" s="32">
        <v>313.65853881835938</v>
      </c>
      <c r="AA234" s="5">
        <v>229</v>
      </c>
      <c r="AB234" s="5">
        <v>103</v>
      </c>
      <c r="AC234" s="16">
        <v>0.44978165626525879</v>
      </c>
      <c r="AD234" s="17">
        <v>0.26190477609634399</v>
      </c>
      <c r="AE234" s="32">
        <v>49.408471810000002</v>
      </c>
      <c r="AF234" s="32">
        <v>251.19047546386719</v>
      </c>
      <c r="AG234" s="16">
        <v>0.1</v>
      </c>
      <c r="AH234" s="16">
        <v>6.4000000000000001E-2</v>
      </c>
      <c r="AI234" s="16">
        <v>2.3E-2</v>
      </c>
      <c r="AJ234" s="16">
        <v>0.754</v>
      </c>
      <c r="AK234" s="16">
        <v>5.8999999999999997E-2</v>
      </c>
      <c r="AL234" s="16">
        <v>0</v>
      </c>
      <c r="AM234" s="16">
        <v>6.4000000000000001E-2</v>
      </c>
      <c r="AN234" s="16">
        <v>0.14299999999999999</v>
      </c>
      <c r="AO234" s="16">
        <v>0.20799999999999999</v>
      </c>
      <c r="AP234" s="5">
        <v>0</v>
      </c>
      <c r="AQ234" s="31">
        <v>13346.580078125</v>
      </c>
      <c r="AR234" s="31">
        <v>14068.22</v>
      </c>
    </row>
    <row r="235" spans="1:44" x14ac:dyDescent="0.3">
      <c r="A235" s="4">
        <v>920874090</v>
      </c>
      <c r="B235" s="3" t="s">
        <v>427</v>
      </c>
      <c r="C235" s="3" t="s">
        <v>1693</v>
      </c>
      <c r="D235" s="14">
        <v>88.975502014160156</v>
      </c>
      <c r="E235" s="14">
        <v>86.6195068359375</v>
      </c>
      <c r="F235" s="14">
        <v>89.226936340332031</v>
      </c>
      <c r="G235" s="14">
        <v>88.571723937988281</v>
      </c>
      <c r="H235" s="5">
        <v>390</v>
      </c>
      <c r="I235" s="15" t="s">
        <v>3981</v>
      </c>
      <c r="J235" s="15">
        <v>5</v>
      </c>
      <c r="K235" s="3" t="s">
        <v>3883</v>
      </c>
      <c r="L235" s="3" t="s">
        <v>3915</v>
      </c>
      <c r="M235" s="3" t="s">
        <v>3917</v>
      </c>
      <c r="N235" s="3" t="s">
        <v>3922</v>
      </c>
      <c r="O235" s="17">
        <v>0.53987729549407959</v>
      </c>
      <c r="P235" s="32">
        <v>51.763001600000003</v>
      </c>
      <c r="Q235" s="32">
        <v>347.85275268554688</v>
      </c>
      <c r="R235" s="5">
        <v>208</v>
      </c>
      <c r="S235" s="5">
        <v>130</v>
      </c>
      <c r="T235" s="16">
        <v>0.625</v>
      </c>
      <c r="U235" s="17">
        <v>0.42307692766189581</v>
      </c>
      <c r="V235" s="32">
        <v>50.734541380000003</v>
      </c>
      <c r="W235" s="32">
        <v>319.23077392578131</v>
      </c>
      <c r="X235" s="17">
        <v>0.46625766158103937</v>
      </c>
      <c r="Y235" s="32">
        <v>52.710141550000003</v>
      </c>
      <c r="Z235" s="32">
        <v>306.74847412109381</v>
      </c>
      <c r="AA235" s="5">
        <v>208</v>
      </c>
      <c r="AB235" s="5">
        <v>130</v>
      </c>
      <c r="AC235" s="16">
        <v>0.625</v>
      </c>
      <c r="AD235" s="17">
        <v>0.375</v>
      </c>
      <c r="AE235" s="32">
        <v>52.158132600000002</v>
      </c>
      <c r="AF235" s="32">
        <v>275</v>
      </c>
      <c r="AG235" s="16">
        <v>5.6000000000000001E-2</v>
      </c>
      <c r="AH235" s="16">
        <v>0.2</v>
      </c>
      <c r="AI235" s="16"/>
      <c r="AJ235" s="16">
        <v>0.628</v>
      </c>
      <c r="AK235" s="16">
        <v>9.1999999999999998E-2</v>
      </c>
      <c r="AL235" s="16">
        <v>2.300000004470348E-2</v>
      </c>
      <c r="AM235" s="16">
        <v>0.13100000000000001</v>
      </c>
      <c r="AN235" s="16">
        <v>0.161</v>
      </c>
      <c r="AO235" s="16">
        <v>0.38500000000000001</v>
      </c>
      <c r="AP235" s="5">
        <v>0</v>
      </c>
      <c r="AQ235" s="31">
        <v>12981.9501953125</v>
      </c>
      <c r="AR235" s="31">
        <v>13757.82</v>
      </c>
    </row>
    <row r="236" spans="1:44" x14ac:dyDescent="0.3">
      <c r="A236" s="4">
        <v>920874100</v>
      </c>
      <c r="B236" s="3" t="s">
        <v>427</v>
      </c>
      <c r="C236" s="3" t="s">
        <v>1694</v>
      </c>
      <c r="D236" s="14">
        <v>87.304283142089844</v>
      </c>
      <c r="E236" s="14">
        <v>87.167343139648438</v>
      </c>
      <c r="F236" s="14">
        <v>85.111610412597656</v>
      </c>
      <c r="G236" s="14">
        <v>83.842826843261719</v>
      </c>
      <c r="H236" s="5">
        <v>491</v>
      </c>
      <c r="I236" s="15" t="s">
        <v>3981</v>
      </c>
      <c r="J236" s="15">
        <v>5</v>
      </c>
      <c r="K236" s="3" t="s">
        <v>3883</v>
      </c>
      <c r="L236" s="3" t="s">
        <v>3915</v>
      </c>
      <c r="M236" s="3" t="s">
        <v>3917</v>
      </c>
      <c r="N236" s="3" t="s">
        <v>3922</v>
      </c>
      <c r="O236" s="17">
        <v>0.6755555272102356</v>
      </c>
      <c r="P236" s="32">
        <v>51.064793289999997</v>
      </c>
      <c r="Q236" s="32">
        <v>389.77777099609381</v>
      </c>
      <c r="R236" s="5">
        <v>232</v>
      </c>
      <c r="S236" s="5">
        <v>71</v>
      </c>
      <c r="T236" s="16">
        <v>0.30603447556495672</v>
      </c>
      <c r="U236" s="17">
        <v>0.38571429252624512</v>
      </c>
      <c r="V236" s="32">
        <v>50.962945140000002</v>
      </c>
      <c r="W236" s="32">
        <v>308.57144165039063</v>
      </c>
      <c r="X236" s="17">
        <v>0.59555554389953613</v>
      </c>
      <c r="Y236" s="32">
        <v>50.231502149999997</v>
      </c>
      <c r="Z236" s="32">
        <v>353.33334350585938</v>
      </c>
      <c r="AA236" s="5">
        <v>235</v>
      </c>
      <c r="AB236" s="5">
        <v>74</v>
      </c>
      <c r="AC236" s="16">
        <v>0.30603447556495672</v>
      </c>
      <c r="AD236" s="17">
        <v>0.31428572535514832</v>
      </c>
      <c r="AE236" s="32">
        <v>49.495102019999997</v>
      </c>
      <c r="AF236" s="32">
        <v>254.28572082519531</v>
      </c>
      <c r="AG236" s="16">
        <v>3.9E-2</v>
      </c>
      <c r="AH236" s="16">
        <v>3.1E-2</v>
      </c>
      <c r="AI236" s="16">
        <v>0.13200000000000001</v>
      </c>
      <c r="AJ236" s="16">
        <v>0.68800000000000006</v>
      </c>
      <c r="AK236" s="16">
        <v>0.108</v>
      </c>
      <c r="AL236" s="16">
        <v>2.000000094994903E-3</v>
      </c>
      <c r="AM236" s="16">
        <v>6.9000000000000006E-2</v>
      </c>
      <c r="AN236" s="16">
        <v>0.151</v>
      </c>
      <c r="AO236" s="16">
        <v>5.5E-2</v>
      </c>
      <c r="AP236" s="5">
        <v>0</v>
      </c>
      <c r="AQ236" s="31">
        <v>11876.48046875</v>
      </c>
      <c r="AR236" s="31">
        <v>12402.53</v>
      </c>
    </row>
    <row r="237" spans="1:44" x14ac:dyDescent="0.3">
      <c r="A237" s="4">
        <v>920874120</v>
      </c>
      <c r="B237" s="3" t="s">
        <v>427</v>
      </c>
      <c r="C237" s="3" t="s">
        <v>1695</v>
      </c>
      <c r="D237" s="14">
        <v>88.409759521484375</v>
      </c>
      <c r="E237" s="14">
        <v>84.147720336914063</v>
      </c>
      <c r="F237" s="14">
        <v>85.560356140136719</v>
      </c>
      <c r="G237" s="14">
        <v>85.199630737304688</v>
      </c>
      <c r="H237" s="5">
        <v>391</v>
      </c>
      <c r="I237" s="15" t="s">
        <v>3981</v>
      </c>
      <c r="J237" s="15">
        <v>5</v>
      </c>
      <c r="K237" s="3" t="s">
        <v>3883</v>
      </c>
      <c r="L237" s="3" t="s">
        <v>3915</v>
      </c>
      <c r="M237" s="3" t="s">
        <v>3917</v>
      </c>
      <c r="N237" s="3" t="s">
        <v>3922</v>
      </c>
      <c r="O237" s="17">
        <v>0.61375659704208374</v>
      </c>
      <c r="P237" s="32">
        <v>51.52664549</v>
      </c>
      <c r="Q237" s="32">
        <v>370.370361328125</v>
      </c>
      <c r="R237" s="5">
        <v>234</v>
      </c>
      <c r="S237" s="5">
        <v>97</v>
      </c>
      <c r="T237" s="16">
        <v>0.41452991962432861</v>
      </c>
      <c r="U237" s="17">
        <v>0.41428571939468378</v>
      </c>
      <c r="V237" s="32">
        <v>49.70400042</v>
      </c>
      <c r="W237" s="32">
        <v>318.57144165039063</v>
      </c>
      <c r="X237" s="17">
        <v>0.49473685026168818</v>
      </c>
      <c r="Y237" s="32">
        <v>50.501779560000003</v>
      </c>
      <c r="Z237" s="32">
        <v>334.21054077148438</v>
      </c>
      <c r="AA237" s="5">
        <v>234</v>
      </c>
      <c r="AB237" s="5">
        <v>97</v>
      </c>
      <c r="AC237" s="16">
        <v>0.41452991962432861</v>
      </c>
      <c r="AD237" s="17">
        <v>0.22535210847854609</v>
      </c>
      <c r="AE237" s="32">
        <v>50.259171870000003</v>
      </c>
      <c r="AF237" s="32">
        <v>266.19717407226563</v>
      </c>
      <c r="AG237" s="16">
        <v>5.8999999999999997E-2</v>
      </c>
      <c r="AH237" s="16">
        <v>8.7000000000000008E-2</v>
      </c>
      <c r="AI237" s="16">
        <v>4.2999999999999997E-2</v>
      </c>
      <c r="AJ237" s="16">
        <v>0.73099999999999998</v>
      </c>
      <c r="AK237" s="16">
        <v>7.9000000000000001E-2</v>
      </c>
      <c r="AL237" s="16">
        <v>0</v>
      </c>
      <c r="AM237" s="16">
        <v>7.2000000000000008E-2</v>
      </c>
      <c r="AN237" s="16">
        <v>0.151</v>
      </c>
      <c r="AO237" s="16">
        <v>0.249</v>
      </c>
      <c r="AP237" s="5">
        <v>0</v>
      </c>
      <c r="AQ237" s="31">
        <v>13093.6396484375</v>
      </c>
      <c r="AR237" s="31">
        <v>13800.14</v>
      </c>
    </row>
    <row r="238" spans="1:44" x14ac:dyDescent="0.3">
      <c r="A238" s="4">
        <v>920874130</v>
      </c>
      <c r="B238" s="3" t="s">
        <v>427</v>
      </c>
      <c r="C238" s="3" t="s">
        <v>1696</v>
      </c>
      <c r="D238" s="14">
        <v>86.424514770507813</v>
      </c>
      <c r="E238" s="14">
        <v>84.855003356933594</v>
      </c>
      <c r="F238" s="14">
        <v>87.704658508300781</v>
      </c>
      <c r="G238" s="14">
        <v>82.48590087890625</v>
      </c>
      <c r="H238" s="5">
        <v>474</v>
      </c>
      <c r="I238" s="15" t="s">
        <v>3981</v>
      </c>
      <c r="J238" s="15">
        <v>5</v>
      </c>
      <c r="K238" s="3" t="s">
        <v>3883</v>
      </c>
      <c r="L238" s="3" t="s">
        <v>3915</v>
      </c>
      <c r="M238" s="3" t="s">
        <v>3917</v>
      </c>
      <c r="N238" s="3" t="s">
        <v>3922</v>
      </c>
      <c r="O238" s="17">
        <v>0.65470850467681885</v>
      </c>
      <c r="P238" s="32">
        <v>50.69723716</v>
      </c>
      <c r="Q238" s="32">
        <v>380.26907348632813</v>
      </c>
      <c r="R238" s="5">
        <v>225</v>
      </c>
      <c r="S238" s="5">
        <v>73</v>
      </c>
      <c r="T238" s="16">
        <v>0.32444444298744202</v>
      </c>
      <c r="U238" s="17">
        <v>0.43478259444236761</v>
      </c>
      <c r="V238" s="32">
        <v>49.998882090000002</v>
      </c>
      <c r="W238" s="32">
        <v>314.49276733398438</v>
      </c>
      <c r="X238" s="17">
        <v>0.62162160873413086</v>
      </c>
      <c r="Y238" s="32">
        <v>51.793281669999999</v>
      </c>
      <c r="Z238" s="32">
        <v>363.06304931640631</v>
      </c>
      <c r="AA238" s="5">
        <v>225</v>
      </c>
      <c r="AB238" s="5">
        <v>73</v>
      </c>
      <c r="AC238" s="16">
        <v>0.32444444298744202</v>
      </c>
      <c r="AD238" s="17">
        <v>0.43478259444236761</v>
      </c>
      <c r="AE238" s="32">
        <v>48.730961669999999</v>
      </c>
      <c r="AF238" s="32">
        <v>295.65216064453131</v>
      </c>
      <c r="AG238" s="16">
        <v>5.5E-2</v>
      </c>
      <c r="AH238" s="16">
        <v>4.2000000000000003E-2</v>
      </c>
      <c r="AI238" s="16">
        <v>3.7999999999999999E-2</v>
      </c>
      <c r="AJ238" s="16">
        <v>0.79500000000000004</v>
      </c>
      <c r="AK238" s="16">
        <v>7.0000000000000007E-2</v>
      </c>
      <c r="AL238" s="16">
        <v>0</v>
      </c>
      <c r="AM238" s="16">
        <v>5.0999999999999997E-2</v>
      </c>
      <c r="AN238" s="16">
        <v>0.11799999999999999</v>
      </c>
      <c r="AO238" s="16">
        <v>9.4E-2</v>
      </c>
      <c r="AP238" s="5">
        <v>0</v>
      </c>
      <c r="AQ238" s="31">
        <v>11735.91015625</v>
      </c>
      <c r="AR238" s="31">
        <v>12234.39</v>
      </c>
    </row>
    <row r="239" spans="1:44" x14ac:dyDescent="0.3">
      <c r="A239" s="4">
        <v>920874140</v>
      </c>
      <c r="B239" s="3" t="s">
        <v>427</v>
      </c>
      <c r="C239" s="3" t="s">
        <v>1697</v>
      </c>
      <c r="D239" s="14">
        <v>89.673057556152344</v>
      </c>
      <c r="E239" s="14">
        <v>86.887046813964844</v>
      </c>
      <c r="F239" s="14">
        <v>86.433158874511719</v>
      </c>
      <c r="G239" s="14">
        <v>86.627670288085938</v>
      </c>
      <c r="H239" s="5">
        <v>469</v>
      </c>
      <c r="I239" s="15" t="s">
        <v>3981</v>
      </c>
      <c r="J239" s="15">
        <v>5</v>
      </c>
      <c r="K239" s="3" t="s">
        <v>3883</v>
      </c>
      <c r="L239" s="3" t="s">
        <v>3915</v>
      </c>
      <c r="M239" s="3" t="s">
        <v>3917</v>
      </c>
      <c r="N239" s="3" t="s">
        <v>3922</v>
      </c>
      <c r="O239" s="17">
        <v>0.66063350439071655</v>
      </c>
      <c r="P239" s="32">
        <v>52.0544327</v>
      </c>
      <c r="Q239" s="32">
        <v>382.35293579101563</v>
      </c>
      <c r="R239" s="5">
        <v>218</v>
      </c>
      <c r="S239" s="5">
        <v>69</v>
      </c>
      <c r="T239" s="16">
        <v>0.31651374697685242</v>
      </c>
      <c r="U239" s="17">
        <v>0.43037974834442139</v>
      </c>
      <c r="V239" s="32">
        <v>50.846083120000003</v>
      </c>
      <c r="W239" s="32">
        <v>321.51898193359381</v>
      </c>
      <c r="X239" s="17">
        <v>0.57207208871841431</v>
      </c>
      <c r="Y239" s="32">
        <v>51.02746372</v>
      </c>
      <c r="Z239" s="32">
        <v>348.64865112304688</v>
      </c>
      <c r="AA239" s="5">
        <v>224</v>
      </c>
      <c r="AB239" s="5">
        <v>74</v>
      </c>
      <c r="AC239" s="16">
        <v>0.31651374697685242</v>
      </c>
      <c r="AD239" s="17">
        <v>0.36250001192092901</v>
      </c>
      <c r="AE239" s="32">
        <v>51.063358200000003</v>
      </c>
      <c r="AF239" s="32">
        <v>275</v>
      </c>
      <c r="AG239" s="16">
        <v>2.8000000000000001E-2</v>
      </c>
      <c r="AH239" s="16">
        <v>3.4000000000000002E-2</v>
      </c>
      <c r="AI239" s="16">
        <v>0.21099999999999999</v>
      </c>
      <c r="AJ239" s="16">
        <v>0.68400000000000005</v>
      </c>
      <c r="AK239" s="16">
        <v>4.2999999999999997E-2</v>
      </c>
      <c r="AL239" s="16">
        <v>0</v>
      </c>
      <c r="AM239" s="16">
        <v>0.14899999999999999</v>
      </c>
      <c r="AN239" s="16">
        <v>0.14899999999999999</v>
      </c>
      <c r="AO239" s="16">
        <v>9.9000000000000005E-2</v>
      </c>
      <c r="AP239" s="5">
        <v>0</v>
      </c>
      <c r="AQ239" s="31">
        <v>12244.25</v>
      </c>
      <c r="AR239" s="31">
        <v>13067.47</v>
      </c>
    </row>
    <row r="240" spans="1:44" x14ac:dyDescent="0.3">
      <c r="A240" s="4">
        <v>920874150</v>
      </c>
      <c r="B240" s="3" t="s">
        <v>427</v>
      </c>
      <c r="C240" s="3" t="s">
        <v>1698</v>
      </c>
      <c r="D240" s="14">
        <v>87.822502136230469</v>
      </c>
      <c r="E240" s="14">
        <v>84.384651184082031</v>
      </c>
      <c r="F240" s="14">
        <v>87.473014831542969</v>
      </c>
      <c r="G240" s="14">
        <v>86.863227844238281</v>
      </c>
      <c r="H240" s="5">
        <v>531</v>
      </c>
      <c r="I240" s="15" t="s">
        <v>3981</v>
      </c>
      <c r="J240" s="15">
        <v>5</v>
      </c>
      <c r="K240" s="3" t="s">
        <v>3883</v>
      </c>
      <c r="L240" s="3" t="s">
        <v>3915</v>
      </c>
      <c r="M240" s="3" t="s">
        <v>3917</v>
      </c>
      <c r="N240" s="3" t="s">
        <v>3922</v>
      </c>
      <c r="O240" s="17">
        <v>0.5252918004989624</v>
      </c>
      <c r="P240" s="32">
        <v>51.281298380000003</v>
      </c>
      <c r="Q240" s="32">
        <v>356.42022705078131</v>
      </c>
      <c r="R240" s="5">
        <v>294</v>
      </c>
      <c r="S240" s="5">
        <v>111</v>
      </c>
      <c r="T240" s="16">
        <v>0.37755101919174189</v>
      </c>
      <c r="U240" s="17">
        <v>0.29670330882072449</v>
      </c>
      <c r="V240" s="32">
        <v>49.802781860000003</v>
      </c>
      <c r="W240" s="32">
        <v>284.61538696289063</v>
      </c>
      <c r="X240" s="17">
        <v>0.47859922051429749</v>
      </c>
      <c r="Y240" s="32">
        <v>51.653765569999997</v>
      </c>
      <c r="Z240" s="32">
        <v>321.01168823242188</v>
      </c>
      <c r="AA240" s="5">
        <v>295</v>
      </c>
      <c r="AB240" s="5">
        <v>112</v>
      </c>
      <c r="AC240" s="16">
        <v>0.37755101919174189</v>
      </c>
      <c r="AD240" s="17">
        <v>0.2417582422494888</v>
      </c>
      <c r="AE240" s="32">
        <v>51.196009750000002</v>
      </c>
      <c r="AF240" s="32">
        <v>238.46153259277341</v>
      </c>
      <c r="AG240" s="16">
        <v>6.4000000000000001E-2</v>
      </c>
      <c r="AH240" s="16">
        <v>3.5999999999999997E-2</v>
      </c>
      <c r="AI240" s="16">
        <v>1.7000000000000001E-2</v>
      </c>
      <c r="AJ240" s="16">
        <v>0.80200000000000005</v>
      </c>
      <c r="AK240" s="16">
        <v>7.9000000000000001E-2</v>
      </c>
      <c r="AL240" s="16">
        <v>2.000000094994903E-3</v>
      </c>
      <c r="AM240" s="16">
        <v>0.03</v>
      </c>
      <c r="AN240" s="16">
        <v>0.16200000000000001</v>
      </c>
      <c r="AO240" s="16">
        <v>0.17899999999999999</v>
      </c>
      <c r="AP240" s="5">
        <v>0</v>
      </c>
      <c r="AQ240" s="31">
        <v>12266.7998046875</v>
      </c>
      <c r="AR240" s="31">
        <v>12776.97</v>
      </c>
    </row>
    <row r="241" spans="1:44" x14ac:dyDescent="0.3">
      <c r="A241" s="4">
        <v>920874160</v>
      </c>
      <c r="B241" s="3" t="s">
        <v>427</v>
      </c>
      <c r="C241" s="3" t="s">
        <v>1699</v>
      </c>
      <c r="D241" s="14">
        <v>81.353225708007813</v>
      </c>
      <c r="E241" s="14">
        <v>78.110740661621094</v>
      </c>
      <c r="F241" s="14">
        <v>80.322586059570313</v>
      </c>
      <c r="G241" s="14">
        <v>76.380775451660156</v>
      </c>
      <c r="H241" s="5">
        <v>379</v>
      </c>
      <c r="I241" s="15" t="s">
        <v>3981</v>
      </c>
      <c r="J241" s="15">
        <v>5</v>
      </c>
      <c r="K241" s="3" t="s">
        <v>3883</v>
      </c>
      <c r="L241" s="3" t="s">
        <v>3915</v>
      </c>
      <c r="M241" s="3" t="s">
        <v>3917</v>
      </c>
      <c r="N241" s="3" t="s">
        <v>3922</v>
      </c>
      <c r="O241" s="17">
        <v>0.54634147882461548</v>
      </c>
      <c r="P241" s="32">
        <v>48.578530170000001</v>
      </c>
      <c r="Q241" s="32">
        <v>364.3902587890625</v>
      </c>
      <c r="R241" s="5">
        <v>226</v>
      </c>
      <c r="S241" s="5">
        <v>68</v>
      </c>
      <c r="T241" s="16">
        <v>0.30088496208190918</v>
      </c>
      <c r="U241" s="17">
        <v>0.34328359365463262</v>
      </c>
      <c r="V241" s="32">
        <v>47.187055719999996</v>
      </c>
      <c r="W241" s="32">
        <v>308.95523071289063</v>
      </c>
      <c r="X241" s="17">
        <v>0.56372547149658203</v>
      </c>
      <c r="Y241" s="32">
        <v>47.347100230000002</v>
      </c>
      <c r="Z241" s="32">
        <v>355.39215087890631</v>
      </c>
      <c r="AA241" s="5">
        <v>225</v>
      </c>
      <c r="AB241" s="5">
        <v>67</v>
      </c>
      <c r="AC241" s="16">
        <v>0.30088496208190918</v>
      </c>
      <c r="AD241" s="17">
        <v>0.30303031206130981</v>
      </c>
      <c r="AE241" s="32">
        <v>45.292923379999998</v>
      </c>
      <c r="AF241" s="32">
        <v>280.30303955078131</v>
      </c>
      <c r="AG241" s="16">
        <v>0.05</v>
      </c>
      <c r="AH241" s="16">
        <v>5.2999999999999999E-2</v>
      </c>
      <c r="AI241" s="16">
        <v>5.2999999999999999E-2</v>
      </c>
      <c r="AJ241" s="16">
        <v>0.76800000000000002</v>
      </c>
      <c r="AK241" s="16">
        <v>7.1000000000000008E-2</v>
      </c>
      <c r="AL241" s="16">
        <v>4.999999888241291E-3</v>
      </c>
      <c r="AM241" s="16">
        <v>5.8000000000000003E-2</v>
      </c>
      <c r="AN241" s="16">
        <v>0.11899999999999999</v>
      </c>
      <c r="AO241" s="16">
        <v>9.4E-2</v>
      </c>
      <c r="AP241" s="5">
        <v>0</v>
      </c>
      <c r="AQ241" s="31">
        <v>12815.51953125</v>
      </c>
      <c r="AR241" s="31">
        <v>13482.44</v>
      </c>
    </row>
    <row r="242" spans="1:44" x14ac:dyDescent="0.3">
      <c r="A242" s="4">
        <v>920874170</v>
      </c>
      <c r="B242" s="3" t="s">
        <v>427</v>
      </c>
      <c r="C242" s="3" t="s">
        <v>1700</v>
      </c>
      <c r="D242" s="14">
        <v>86.035438537597656</v>
      </c>
      <c r="E242" s="14">
        <v>85.562881469726563</v>
      </c>
      <c r="F242" s="14">
        <v>85.669219970703125</v>
      </c>
      <c r="G242" s="14">
        <v>89.506134033203125</v>
      </c>
      <c r="H242" s="5">
        <v>362</v>
      </c>
      <c r="I242" s="15" t="s">
        <v>3981</v>
      </c>
      <c r="J242" s="15">
        <v>5</v>
      </c>
      <c r="K242" s="3" t="s">
        <v>3883</v>
      </c>
      <c r="L242" s="3" t="s">
        <v>3915</v>
      </c>
      <c r="M242" s="3" t="s">
        <v>3917</v>
      </c>
      <c r="N242" s="3" t="s">
        <v>3922</v>
      </c>
      <c r="O242" s="17">
        <v>0.67052024602890015</v>
      </c>
      <c r="P242" s="32">
        <v>50.534688099999997</v>
      </c>
      <c r="Q242" s="32">
        <v>392.48553466796881</v>
      </c>
      <c r="R242" s="5">
        <v>194</v>
      </c>
      <c r="S242" s="5">
        <v>55</v>
      </c>
      <c r="T242" s="16">
        <v>0.2835051417350769</v>
      </c>
      <c r="U242" s="17">
        <v>0.3404255211353302</v>
      </c>
      <c r="V242" s="32">
        <v>50.294010350000001</v>
      </c>
      <c r="W242" s="32">
        <v>321.27658081054688</v>
      </c>
      <c r="X242" s="17">
        <v>0.63583815097808838</v>
      </c>
      <c r="Y242" s="32">
        <v>50.567348359999997</v>
      </c>
      <c r="Z242" s="32">
        <v>361.27166748046881</v>
      </c>
      <c r="AA242" s="5">
        <v>194</v>
      </c>
      <c r="AB242" s="5">
        <v>55</v>
      </c>
      <c r="AC242" s="16">
        <v>0.2835051417350769</v>
      </c>
      <c r="AD242" s="17">
        <v>0.29787233471870422</v>
      </c>
      <c r="AE242" s="32">
        <v>52.684333150000001</v>
      </c>
      <c r="AF242" s="32">
        <v>268.08511352539063</v>
      </c>
      <c r="AG242" s="16">
        <v>3.9E-2</v>
      </c>
      <c r="AH242" s="16">
        <v>4.3999999999999997E-2</v>
      </c>
      <c r="AI242" s="16">
        <v>4.1000000000000002E-2</v>
      </c>
      <c r="AJ242" s="16">
        <v>0.84</v>
      </c>
      <c r="AK242" s="16">
        <v>3.3000000000000002E-2</v>
      </c>
      <c r="AL242" s="16">
        <v>3.0000000260770321E-3</v>
      </c>
      <c r="AM242" s="16">
        <v>2.8000000000000001E-2</v>
      </c>
      <c r="AN242" s="16">
        <v>0.52800000000000002</v>
      </c>
      <c r="AO242" s="16">
        <v>4.1000000000000002E-2</v>
      </c>
      <c r="AP242" s="5">
        <v>0</v>
      </c>
      <c r="AQ242" s="31">
        <v>14236.099609375</v>
      </c>
      <c r="AR242" s="31">
        <v>15070.04</v>
      </c>
    </row>
    <row r="243" spans="1:44" x14ac:dyDescent="0.3">
      <c r="A243" s="4">
        <v>920874180</v>
      </c>
      <c r="B243" s="3" t="s">
        <v>427</v>
      </c>
      <c r="C243" s="3" t="s">
        <v>1701</v>
      </c>
      <c r="D243" s="14">
        <v>86.23675537109375</v>
      </c>
      <c r="E243" s="14">
        <v>85.731590270996094</v>
      </c>
      <c r="F243" s="14">
        <v>85.516830444335938</v>
      </c>
      <c r="G243" s="14">
        <v>86.100746154785156</v>
      </c>
      <c r="H243" s="5">
        <v>310</v>
      </c>
      <c r="I243" s="15" t="s">
        <v>3981</v>
      </c>
      <c r="J243" s="15">
        <v>5</v>
      </c>
      <c r="K243" s="3" t="s">
        <v>3883</v>
      </c>
      <c r="L243" s="3" t="s">
        <v>3915</v>
      </c>
      <c r="M243" s="3" t="s">
        <v>3917</v>
      </c>
      <c r="N243" s="3" t="s">
        <v>3922</v>
      </c>
      <c r="O243" s="17">
        <v>0.65161287784576416</v>
      </c>
      <c r="P243" s="32">
        <v>50.618794530000002</v>
      </c>
      <c r="Q243" s="32">
        <v>385.16128540039063</v>
      </c>
      <c r="R243" s="5">
        <v>148</v>
      </c>
      <c r="S243" s="5">
        <v>49</v>
      </c>
      <c r="T243" s="16">
        <v>0.3310810923576355</v>
      </c>
      <c r="U243" s="17">
        <v>0.32608696818351751</v>
      </c>
      <c r="V243" s="32">
        <v>50.364347860000002</v>
      </c>
      <c r="W243" s="32"/>
      <c r="X243" s="17">
        <v>0.60645163059234619</v>
      </c>
      <c r="Y243" s="32">
        <v>50.475565750000001</v>
      </c>
      <c r="Z243" s="32">
        <v>360</v>
      </c>
      <c r="AA243" s="5">
        <v>148</v>
      </c>
      <c r="AB243" s="5">
        <v>49</v>
      </c>
      <c r="AC243" s="16">
        <v>0.3310810923576355</v>
      </c>
      <c r="AD243" s="17">
        <v>0.3695652186870575</v>
      </c>
      <c r="AE243" s="32">
        <v>50.766624800000002</v>
      </c>
      <c r="AF243" s="32"/>
      <c r="AG243" s="16">
        <v>4.4999999999999998E-2</v>
      </c>
      <c r="AH243" s="16">
        <v>2.9000000000000001E-2</v>
      </c>
      <c r="AI243" s="16"/>
      <c r="AJ243" s="16">
        <v>0.85199999999999998</v>
      </c>
      <c r="AK243" s="16">
        <v>5.8000000000000003E-2</v>
      </c>
      <c r="AL243" s="16">
        <v>1.6000000759959221E-2</v>
      </c>
      <c r="AM243" s="16">
        <v>2.3E-2</v>
      </c>
      <c r="AN243" s="16">
        <v>0.1</v>
      </c>
      <c r="AO243" s="16">
        <v>0.121</v>
      </c>
      <c r="AP243" s="5">
        <v>0</v>
      </c>
      <c r="AQ243" s="31">
        <v>12957.6796875</v>
      </c>
      <c r="AR243" s="31">
        <v>13448.7</v>
      </c>
    </row>
    <row r="244" spans="1:44" x14ac:dyDescent="0.3">
      <c r="A244" s="4">
        <v>141294010</v>
      </c>
      <c r="B244" s="3" t="s">
        <v>61</v>
      </c>
      <c r="C244" s="3" t="s">
        <v>711</v>
      </c>
      <c r="D244" s="14">
        <v>87.032127380371094</v>
      </c>
      <c r="E244" s="14">
        <v>86.360977172851563</v>
      </c>
      <c r="F244" s="14">
        <v>85.782196044921875</v>
      </c>
      <c r="G244" s="14">
        <v>83.758781433105469</v>
      </c>
      <c r="H244" s="5">
        <v>237</v>
      </c>
      <c r="I244" s="15" t="s">
        <v>3981</v>
      </c>
      <c r="J244" s="15">
        <v>5</v>
      </c>
      <c r="K244" s="3" t="s">
        <v>3864</v>
      </c>
      <c r="L244" s="3" t="s">
        <v>3909</v>
      </c>
      <c r="M244" s="3" t="s">
        <v>3916</v>
      </c>
      <c r="N244" s="3" t="s">
        <v>3921</v>
      </c>
      <c r="O244" s="17">
        <v>0.5350877046585083</v>
      </c>
      <c r="P244" s="32">
        <v>50.951089609999997</v>
      </c>
      <c r="Q244" s="32">
        <v>358.77194213867188</v>
      </c>
      <c r="R244" s="5">
        <v>134</v>
      </c>
      <c r="S244" s="5">
        <v>61</v>
      </c>
      <c r="T244" s="16">
        <v>0.45522388815879822</v>
      </c>
      <c r="U244" s="17">
        <v>0.28260868787765497</v>
      </c>
      <c r="V244" s="32">
        <v>50.626753039999997</v>
      </c>
      <c r="W244" s="32"/>
      <c r="X244" s="17">
        <v>0.44736841320991522</v>
      </c>
      <c r="Y244" s="32">
        <v>50.635394320000003</v>
      </c>
      <c r="Z244" s="32">
        <v>310.52630615234381</v>
      </c>
      <c r="AA244" s="5">
        <v>133</v>
      </c>
      <c r="AB244" s="5">
        <v>61</v>
      </c>
      <c r="AC244" s="16">
        <v>0.45522388815879822</v>
      </c>
      <c r="AD244" s="17">
        <v>0.26086956262588501</v>
      </c>
      <c r="AE244" s="32">
        <v>49.44777062</v>
      </c>
      <c r="AF244" s="32"/>
      <c r="AG244" s="16">
        <v>3.4000000000000002E-2</v>
      </c>
      <c r="AH244" s="16">
        <v>2.5000000000000001E-2</v>
      </c>
      <c r="AI244" s="16"/>
      <c r="AJ244" s="16">
        <v>0.85699999999999998</v>
      </c>
      <c r="AK244" s="16">
        <v>0.08</v>
      </c>
      <c r="AL244" s="16">
        <v>4.0000001899898052E-3</v>
      </c>
      <c r="AM244" s="16"/>
      <c r="AN244" s="16">
        <v>0.16900000000000001</v>
      </c>
      <c r="AO244" s="16">
        <v>0.375</v>
      </c>
      <c r="AP244" s="5">
        <v>0</v>
      </c>
      <c r="AQ244" s="31">
        <v>9621.3203125</v>
      </c>
      <c r="AR244" s="31">
        <v>10518.35</v>
      </c>
    </row>
    <row r="245" spans="1:44" x14ac:dyDescent="0.3">
      <c r="A245" s="4">
        <v>141294020</v>
      </c>
      <c r="B245" s="3" t="s">
        <v>61</v>
      </c>
      <c r="C245" s="3" t="s">
        <v>712</v>
      </c>
      <c r="D245" s="14">
        <v>80.335624694824219</v>
      </c>
      <c r="E245" s="14">
        <v>80.030158996582031</v>
      </c>
      <c r="F245" s="14">
        <v>82.212409973144531</v>
      </c>
      <c r="G245" s="14">
        <v>79.647109985351563</v>
      </c>
      <c r="H245" s="5">
        <v>345</v>
      </c>
      <c r="I245" s="15" t="s">
        <v>3981</v>
      </c>
      <c r="J245" s="15">
        <v>5</v>
      </c>
      <c r="K245" s="3" t="s">
        <v>3864</v>
      </c>
      <c r="L245" s="3" t="s">
        <v>3909</v>
      </c>
      <c r="M245" s="3" t="s">
        <v>3916</v>
      </c>
      <c r="N245" s="3" t="s">
        <v>3921</v>
      </c>
      <c r="O245" s="17">
        <v>0.44078946113586431</v>
      </c>
      <c r="P245" s="32">
        <v>48.153390969999997</v>
      </c>
      <c r="Q245" s="32">
        <v>323.02630615234381</v>
      </c>
      <c r="R245" s="5">
        <v>184</v>
      </c>
      <c r="S245" s="5">
        <v>118</v>
      </c>
      <c r="T245" s="16">
        <v>0.6413043737411499</v>
      </c>
      <c r="U245" s="17">
        <v>0.32467532157897949</v>
      </c>
      <c r="V245" s="32">
        <v>47.987301250000002</v>
      </c>
      <c r="W245" s="32">
        <v>283.11688232421881</v>
      </c>
      <c r="X245" s="17">
        <v>0.35526314377784729</v>
      </c>
      <c r="Y245" s="32">
        <v>48.485328580000001</v>
      </c>
      <c r="Z245" s="32">
        <v>287.5</v>
      </c>
      <c r="AA245" s="5">
        <v>184</v>
      </c>
      <c r="AB245" s="5">
        <v>118</v>
      </c>
      <c r="AC245" s="16">
        <v>0.6413043737411499</v>
      </c>
      <c r="AD245" s="17">
        <v>0.27272728085517878</v>
      </c>
      <c r="AE245" s="32">
        <v>47.132324509999997</v>
      </c>
      <c r="AF245" s="32">
        <v>242.8571472167969</v>
      </c>
      <c r="AG245" s="16">
        <v>8.7000000000000008E-2</v>
      </c>
      <c r="AH245" s="16">
        <v>4.2999999999999997E-2</v>
      </c>
      <c r="AI245" s="16"/>
      <c r="AJ245" s="16">
        <v>0.71599999999999997</v>
      </c>
      <c r="AK245" s="16">
        <v>0.14499999999999999</v>
      </c>
      <c r="AL245" s="16">
        <v>8.999999612569809E-3</v>
      </c>
      <c r="AM245" s="16"/>
      <c r="AN245" s="16">
        <v>0.18</v>
      </c>
      <c r="AO245" s="16">
        <v>0.38900000000000001</v>
      </c>
      <c r="AP245" s="5">
        <v>0</v>
      </c>
      <c r="AQ245" s="31">
        <v>9670.7001953125</v>
      </c>
      <c r="AR245" s="31">
        <v>10654.94</v>
      </c>
    </row>
    <row r="246" spans="1:44" x14ac:dyDescent="0.3">
      <c r="A246" s="4">
        <v>141294080</v>
      </c>
      <c r="B246" s="3" t="s">
        <v>61</v>
      </c>
      <c r="C246" s="3" t="s">
        <v>713</v>
      </c>
      <c r="D246" s="14">
        <v>84.5667724609375</v>
      </c>
      <c r="E246" s="14">
        <v>82.286003112792969</v>
      </c>
      <c r="F246" s="14">
        <v>82.705429077148438</v>
      </c>
      <c r="G246" s="14">
        <v>81.638908386230469</v>
      </c>
      <c r="H246" s="5">
        <v>349</v>
      </c>
      <c r="I246" s="15" t="s">
        <v>3981</v>
      </c>
      <c r="J246" s="15">
        <v>5</v>
      </c>
      <c r="K246" s="3" t="s">
        <v>3864</v>
      </c>
      <c r="L246" s="3" t="s">
        <v>3909</v>
      </c>
      <c r="M246" s="3" t="s">
        <v>3916</v>
      </c>
      <c r="N246" s="3" t="s">
        <v>3921</v>
      </c>
      <c r="O246" s="17">
        <v>0.49090909957885742</v>
      </c>
      <c r="P246" s="32">
        <v>49.921100699999997</v>
      </c>
      <c r="Q246" s="32">
        <v>350.90908813476563</v>
      </c>
      <c r="R246" s="5">
        <v>181</v>
      </c>
      <c r="S246" s="5">
        <v>114</v>
      </c>
      <c r="T246" s="16">
        <v>0.62983423471450806</v>
      </c>
      <c r="U246" s="17">
        <v>0.31313130259513849</v>
      </c>
      <c r="V246" s="32">
        <v>48.927809179999997</v>
      </c>
      <c r="W246" s="32">
        <v>314.14141845703131</v>
      </c>
      <c r="X246" s="17">
        <v>0.37804877758026117</v>
      </c>
      <c r="Y246" s="32">
        <v>48.782275169999998</v>
      </c>
      <c r="Z246" s="32">
        <v>296.95123291015631</v>
      </c>
      <c r="AA246" s="5">
        <v>179</v>
      </c>
      <c r="AB246" s="5">
        <v>112</v>
      </c>
      <c r="AC246" s="16">
        <v>0.62983423471450806</v>
      </c>
      <c r="AD246" s="17">
        <v>0.27551019191741938</v>
      </c>
      <c r="AE246" s="32">
        <v>48.253987199999997</v>
      </c>
      <c r="AF246" s="32">
        <v>250</v>
      </c>
      <c r="AG246" s="16">
        <v>9.7000000000000003E-2</v>
      </c>
      <c r="AH246" s="16"/>
      <c r="AI246" s="16"/>
      <c r="AJ246" s="16">
        <v>0.72799999999999998</v>
      </c>
      <c r="AK246" s="16">
        <v>0.16900000000000001</v>
      </c>
      <c r="AL246" s="16">
        <v>6.0000000521540642E-3</v>
      </c>
      <c r="AM246" s="16"/>
      <c r="AN246" s="16">
        <v>0.155</v>
      </c>
      <c r="AO246" s="16">
        <v>0.57600000000000007</v>
      </c>
      <c r="AP246" s="5">
        <v>0</v>
      </c>
      <c r="AQ246" s="31">
        <v>9923.099609375</v>
      </c>
      <c r="AR246" s="31">
        <v>11035.91</v>
      </c>
    </row>
    <row r="247" spans="1:44" x14ac:dyDescent="0.3">
      <c r="A247" s="4">
        <v>771024020</v>
      </c>
      <c r="B247" s="3" t="s">
        <v>366</v>
      </c>
      <c r="C247" s="3" t="s">
        <v>1556</v>
      </c>
      <c r="D247" s="14">
        <v>91.025611877441406</v>
      </c>
      <c r="E247" s="14">
        <v>91.509513854980469</v>
      </c>
      <c r="F247" s="14">
        <v>86.6448974609375</v>
      </c>
      <c r="G247" s="14">
        <v>85.936370849609375</v>
      </c>
      <c r="H247" s="5">
        <v>303</v>
      </c>
      <c r="I247" s="15" t="s">
        <v>3981</v>
      </c>
      <c r="J247" s="15">
        <v>6</v>
      </c>
      <c r="K247" s="3" t="s">
        <v>3827</v>
      </c>
      <c r="L247" s="3" t="s">
        <v>3907</v>
      </c>
      <c r="M247" s="3" t="s">
        <v>3916</v>
      </c>
      <c r="N247" s="3" t="s">
        <v>3921</v>
      </c>
      <c r="O247" s="17">
        <v>0.47435897588729858</v>
      </c>
      <c r="P247" s="32">
        <v>52.619507349999999</v>
      </c>
      <c r="Q247" s="32">
        <v>338.4615478515625</v>
      </c>
      <c r="R247" s="5">
        <v>216</v>
      </c>
      <c r="S247" s="5">
        <v>141</v>
      </c>
      <c r="T247" s="16">
        <v>0.65277779102325439</v>
      </c>
      <c r="U247" s="17">
        <v>0.36190477013587952</v>
      </c>
      <c r="V247" s="32">
        <v>52.773288319999999</v>
      </c>
      <c r="W247" s="32">
        <v>310.4761962890625</v>
      </c>
      <c r="X247" s="17">
        <v>0.38461539149284357</v>
      </c>
      <c r="Y247" s="32">
        <v>51.154992350000001</v>
      </c>
      <c r="Z247" s="32">
        <v>280.12820434570313</v>
      </c>
      <c r="AA247" s="5">
        <v>217</v>
      </c>
      <c r="AB247" s="5">
        <v>142</v>
      </c>
      <c r="AC247" s="16">
        <v>0.65277779102325439</v>
      </c>
      <c r="AD247" s="17">
        <v>0.27619048953056341</v>
      </c>
      <c r="AE247" s="32">
        <v>50.674060089999998</v>
      </c>
      <c r="AF247" s="32">
        <v>239.04762268066409</v>
      </c>
      <c r="AG247" s="16"/>
      <c r="AH247" s="16"/>
      <c r="AI247" s="16"/>
      <c r="AJ247" s="16">
        <v>0.98699999999999999</v>
      </c>
      <c r="AK247" s="16"/>
      <c r="AL247" s="16">
        <v>1.30000002682209E-2</v>
      </c>
      <c r="AM247" s="16"/>
      <c r="AN247" s="16">
        <v>0.158</v>
      </c>
      <c r="AO247" s="16">
        <v>0.64300000000000002</v>
      </c>
      <c r="AP247" s="5">
        <v>0</v>
      </c>
      <c r="AQ247" s="31">
        <v>7544.33984375</v>
      </c>
      <c r="AR247" s="31">
        <v>8899.4699999999993</v>
      </c>
    </row>
    <row r="248" spans="1:44" x14ac:dyDescent="0.3">
      <c r="A248" s="4">
        <v>1040424020</v>
      </c>
      <c r="B248" s="3" t="s">
        <v>492</v>
      </c>
      <c r="C248" s="3" t="s">
        <v>1978</v>
      </c>
      <c r="D248" s="14">
        <v>82.376220703125</v>
      </c>
      <c r="E248" s="14">
        <v>83.130752563476563</v>
      </c>
      <c r="F248" s="14">
        <v>81.153961181640625</v>
      </c>
      <c r="G248" s="14">
        <v>80.107040405273438</v>
      </c>
      <c r="H248" s="5">
        <v>192</v>
      </c>
      <c r="I248" s="15" t="s">
        <v>3980</v>
      </c>
      <c r="J248" s="15">
        <v>6</v>
      </c>
      <c r="K248" s="3" t="s">
        <v>3847</v>
      </c>
      <c r="L248" s="3" t="s">
        <v>3907</v>
      </c>
      <c r="M248" s="3" t="s">
        <v>3917</v>
      </c>
      <c r="N248" s="3" t="s">
        <v>3921</v>
      </c>
      <c r="O248" s="17">
        <v>0.30303031206130981</v>
      </c>
      <c r="P248" s="32">
        <v>49.005921219999998</v>
      </c>
      <c r="Q248" s="32">
        <v>293.93939208984381</v>
      </c>
      <c r="R248" s="5">
        <v>173</v>
      </c>
      <c r="S248" s="5">
        <v>154</v>
      </c>
      <c r="T248" s="16">
        <v>0.89017343521118164</v>
      </c>
      <c r="U248" s="17">
        <v>0.190476194024086</v>
      </c>
      <c r="V248" s="32">
        <v>49.280004310000002</v>
      </c>
      <c r="W248" s="32"/>
      <c r="X248" s="17">
        <v>0.2222222238779068</v>
      </c>
      <c r="Y248" s="32">
        <v>47.847830639999998</v>
      </c>
      <c r="Z248" s="32">
        <v>243.43434143066409</v>
      </c>
      <c r="AA248" s="5">
        <v>173</v>
      </c>
      <c r="AB248" s="5">
        <v>154</v>
      </c>
      <c r="AC248" s="16">
        <v>0.89017343521118164</v>
      </c>
      <c r="AD248" s="17">
        <v>0.1428571492433548</v>
      </c>
      <c r="AE248" s="32">
        <v>47.391328420000001</v>
      </c>
      <c r="AF248" s="32"/>
      <c r="AG248" s="16"/>
      <c r="AH248" s="16">
        <v>3.5999999999999997E-2</v>
      </c>
      <c r="AI248" s="16"/>
      <c r="AJ248" s="16">
        <v>0.92200000000000004</v>
      </c>
      <c r="AK248" s="16">
        <v>3.1E-2</v>
      </c>
      <c r="AL248" s="16">
        <v>9.9999997764825821E-3</v>
      </c>
      <c r="AM248" s="16"/>
      <c r="AN248" s="16">
        <v>0.14599999999999999</v>
      </c>
      <c r="AO248" s="16">
        <v>0.54100000000000004</v>
      </c>
      <c r="AP248" s="5">
        <v>0</v>
      </c>
      <c r="AQ248" s="31">
        <v>9851.5498046875</v>
      </c>
      <c r="AR248" s="31">
        <v>10893.22</v>
      </c>
    </row>
    <row r="249" spans="1:44" x14ac:dyDescent="0.3">
      <c r="A249" s="4">
        <v>311214020</v>
      </c>
      <c r="B249" s="3" t="s">
        <v>133</v>
      </c>
      <c r="C249" s="3" t="s">
        <v>932</v>
      </c>
      <c r="D249" s="14">
        <v>84.803924560546875</v>
      </c>
      <c r="E249" s="14">
        <v>87.677650451660156</v>
      </c>
      <c r="F249" s="14">
        <v>73.780525207519531</v>
      </c>
      <c r="G249" s="14">
        <v>74.972061157226563</v>
      </c>
      <c r="H249" s="5">
        <v>208</v>
      </c>
      <c r="I249" s="15" t="s">
        <v>3980</v>
      </c>
      <c r="J249" s="15">
        <v>4</v>
      </c>
      <c r="K249" s="3" t="s">
        <v>3842</v>
      </c>
      <c r="L249" s="3" t="s">
        <v>3912</v>
      </c>
      <c r="M249" s="3" t="s">
        <v>3917</v>
      </c>
      <c r="N249" s="3" t="s">
        <v>3921</v>
      </c>
      <c r="O249" s="17">
        <v>0.58441555500030518</v>
      </c>
      <c r="P249" s="32">
        <v>50.020179130000002</v>
      </c>
      <c r="Q249" s="32">
        <v>355.84414672851563</v>
      </c>
      <c r="R249" s="5">
        <v>43</v>
      </c>
      <c r="S249" s="5">
        <v>24</v>
      </c>
      <c r="T249" s="16">
        <v>0.55813956260681152</v>
      </c>
      <c r="U249" s="17">
        <v>0.52499997615814209</v>
      </c>
      <c r="V249" s="32">
        <v>51.175704170000003</v>
      </c>
      <c r="W249" s="32">
        <v>340</v>
      </c>
      <c r="X249" s="17">
        <v>0.54545456171035767</v>
      </c>
      <c r="Y249" s="32">
        <v>43.406851889999999</v>
      </c>
      <c r="Z249" s="32">
        <v>338.96102905273438</v>
      </c>
      <c r="AA249" s="5">
        <v>43</v>
      </c>
      <c r="AB249" s="5">
        <v>24</v>
      </c>
      <c r="AC249" s="16">
        <v>0.55813956260681152</v>
      </c>
      <c r="AD249" s="17">
        <v>0.47499999403953552</v>
      </c>
      <c r="AE249" s="32">
        <v>44.499617700000002</v>
      </c>
      <c r="AF249" s="32">
        <v>330</v>
      </c>
      <c r="AG249" s="16"/>
      <c r="AH249" s="16"/>
      <c r="AI249" s="16"/>
      <c r="AJ249" s="16">
        <v>0.97599999999999998</v>
      </c>
      <c r="AK249" s="16"/>
      <c r="AL249" s="16">
        <v>2.400000020861626E-2</v>
      </c>
      <c r="AM249" s="16"/>
      <c r="AN249" s="16">
        <v>0.17299999999999999</v>
      </c>
      <c r="AO249" s="16">
        <v>0.47299999999999998</v>
      </c>
      <c r="AP249" s="5">
        <v>0</v>
      </c>
      <c r="AQ249" s="31">
        <v>11025.5302734375</v>
      </c>
      <c r="AR249" s="31">
        <v>11586.61</v>
      </c>
    </row>
    <row r="250" spans="1:44" x14ac:dyDescent="0.3">
      <c r="A250" s="4">
        <v>370394060</v>
      </c>
      <c r="B250" s="3" t="s">
        <v>165</v>
      </c>
      <c r="C250" s="3" t="s">
        <v>997</v>
      </c>
      <c r="D250" s="14">
        <v>89.084800720214844</v>
      </c>
      <c r="E250" s="14">
        <v>89.823585510253906</v>
      </c>
      <c r="F250" s="14">
        <v>91.756507873535156</v>
      </c>
      <c r="G250" s="14">
        <v>89.526924133300781</v>
      </c>
      <c r="H250" s="5">
        <v>212</v>
      </c>
      <c r="I250" s="15" t="s">
        <v>3980</v>
      </c>
      <c r="J250" s="15">
        <v>3</v>
      </c>
      <c r="K250" s="3" t="s">
        <v>3888</v>
      </c>
      <c r="L250" s="3" t="s">
        <v>3909</v>
      </c>
      <c r="M250" s="3" t="s">
        <v>3917</v>
      </c>
      <c r="N250" s="3" t="s">
        <v>3921</v>
      </c>
      <c r="O250" s="17">
        <v>0.37735849618911738</v>
      </c>
      <c r="P250" s="32">
        <v>51.808665009999999</v>
      </c>
      <c r="Q250" s="32"/>
      <c r="R250" s="5">
        <v>52</v>
      </c>
      <c r="S250" s="5">
        <v>34</v>
      </c>
      <c r="T250" s="16">
        <v>0.6538461446762085</v>
      </c>
      <c r="U250" s="17">
        <v>0.38461539149284357</v>
      </c>
      <c r="V250" s="32">
        <v>52.070388979999997</v>
      </c>
      <c r="W250" s="32"/>
      <c r="X250" s="17">
        <v>0.2452830225229263</v>
      </c>
      <c r="Y250" s="32">
        <v>54.233691569999998</v>
      </c>
      <c r="Z250" s="32"/>
      <c r="AA250" s="5">
        <v>52</v>
      </c>
      <c r="AB250" s="5">
        <v>34</v>
      </c>
      <c r="AC250" s="16">
        <v>0.6538461446762085</v>
      </c>
      <c r="AD250" s="17">
        <v>0.19230769574642179</v>
      </c>
      <c r="AE250" s="32">
        <v>52.696040879999998</v>
      </c>
      <c r="AF250" s="32"/>
      <c r="AG250" s="16"/>
      <c r="AH250" s="16"/>
      <c r="AI250" s="16"/>
      <c r="AJ250" s="16">
        <v>0.94300000000000006</v>
      </c>
      <c r="AK250" s="16">
        <v>3.7999999999999999E-2</v>
      </c>
      <c r="AL250" s="16">
        <v>1.8999999389052391E-2</v>
      </c>
      <c r="AM250" s="16"/>
      <c r="AN250" s="16">
        <v>0.151</v>
      </c>
      <c r="AO250" s="16">
        <v>0.36499999999999999</v>
      </c>
      <c r="AP250" s="5">
        <v>0</v>
      </c>
      <c r="AQ250" s="31">
        <v>11456.7001953125</v>
      </c>
      <c r="AR250" s="31">
        <v>12094.9</v>
      </c>
    </row>
    <row r="251" spans="1:44" x14ac:dyDescent="0.3">
      <c r="A251" s="4">
        <v>370374020</v>
      </c>
      <c r="B251" s="3" t="s">
        <v>164</v>
      </c>
      <c r="C251" s="3" t="s">
        <v>994</v>
      </c>
      <c r="D251" s="14">
        <v>79.217658996582031</v>
      </c>
      <c r="E251" s="14">
        <v>78.987495422363281</v>
      </c>
      <c r="F251" s="14">
        <v>78.489860534667969</v>
      </c>
      <c r="G251" s="14">
        <v>78.541725158691406</v>
      </c>
      <c r="H251" s="5">
        <v>279</v>
      </c>
      <c r="I251" s="15" t="s">
        <v>3980</v>
      </c>
      <c r="J251" s="15">
        <v>5</v>
      </c>
      <c r="K251" s="3" t="s">
        <v>3888</v>
      </c>
      <c r="L251" s="3" t="s">
        <v>3909</v>
      </c>
      <c r="M251" s="3" t="s">
        <v>3917</v>
      </c>
      <c r="N251" s="3" t="s">
        <v>3921</v>
      </c>
      <c r="O251" s="17">
        <v>0.52631580829620361</v>
      </c>
      <c r="P251" s="32">
        <v>47.686319830000002</v>
      </c>
      <c r="Q251" s="32">
        <v>336.84210205078131</v>
      </c>
      <c r="R251" s="5">
        <v>137</v>
      </c>
      <c r="S251" s="5">
        <v>74</v>
      </c>
      <c r="T251" s="16">
        <v>0.54014599323272705</v>
      </c>
      <c r="U251" s="17">
        <v>0.37837839126586909</v>
      </c>
      <c r="V251" s="32">
        <v>47.55259161</v>
      </c>
      <c r="W251" s="32">
        <v>298.64865112304688</v>
      </c>
      <c r="X251" s="17">
        <v>0.47727271914482122</v>
      </c>
      <c r="Y251" s="32">
        <v>46.243257139999997</v>
      </c>
      <c r="Z251" s="32">
        <v>306.81817626953131</v>
      </c>
      <c r="AA251" s="5">
        <v>137</v>
      </c>
      <c r="AB251" s="5">
        <v>74</v>
      </c>
      <c r="AC251" s="16">
        <v>0.54014599323272705</v>
      </c>
      <c r="AD251" s="17">
        <v>0.33783784508705139</v>
      </c>
      <c r="AE251" s="32">
        <v>46.509838960000003</v>
      </c>
      <c r="AF251" s="32">
        <v>259.45947265625</v>
      </c>
      <c r="AG251" s="16"/>
      <c r="AH251" s="16">
        <v>2.5000000000000001E-2</v>
      </c>
      <c r="AI251" s="16"/>
      <c r="AJ251" s="16">
        <v>0.92500000000000004</v>
      </c>
      <c r="AK251" s="16">
        <v>2.5000000000000001E-2</v>
      </c>
      <c r="AL251" s="16">
        <v>2.500000037252903E-2</v>
      </c>
      <c r="AM251" s="16"/>
      <c r="AN251" s="16">
        <v>0.19</v>
      </c>
      <c r="AO251" s="16">
        <v>0.44500000000000001</v>
      </c>
      <c r="AP251" s="5">
        <v>0</v>
      </c>
      <c r="AQ251" s="31">
        <v>9066.169921875</v>
      </c>
      <c r="AR251" s="31">
        <v>9774.99</v>
      </c>
    </row>
    <row r="252" spans="1:44" x14ac:dyDescent="0.3">
      <c r="A252" s="4">
        <v>370374050</v>
      </c>
      <c r="B252" s="3" t="s">
        <v>164</v>
      </c>
      <c r="C252" s="3" t="s">
        <v>995</v>
      </c>
      <c r="D252" s="14">
        <v>83.831924438476563</v>
      </c>
      <c r="E252" s="14">
        <v>83.723129272460938</v>
      </c>
      <c r="F252" s="14">
        <v>86.831169128417969</v>
      </c>
      <c r="G252" s="14">
        <v>82.592041015625</v>
      </c>
      <c r="H252" s="5">
        <v>486</v>
      </c>
      <c r="I252" s="15" t="s">
        <v>3980</v>
      </c>
      <c r="J252" s="15">
        <v>5</v>
      </c>
      <c r="K252" s="3" t="s">
        <v>3888</v>
      </c>
      <c r="L252" s="3" t="s">
        <v>3909</v>
      </c>
      <c r="M252" s="3" t="s">
        <v>3917</v>
      </c>
      <c r="N252" s="3" t="s">
        <v>3921</v>
      </c>
      <c r="O252" s="17">
        <v>0.39545455574989319</v>
      </c>
      <c r="P252" s="32">
        <v>49.61409329</v>
      </c>
      <c r="Q252" s="32">
        <v>329.09091186523438</v>
      </c>
      <c r="R252" s="5">
        <v>247</v>
      </c>
      <c r="S252" s="5">
        <v>132</v>
      </c>
      <c r="T252" s="16">
        <v>0.53441298007965088</v>
      </c>
      <c r="U252" s="17">
        <v>0.28301885724067688</v>
      </c>
      <c r="V252" s="32">
        <v>49.526979939999997</v>
      </c>
      <c r="W252" s="32">
        <v>293.396240234375</v>
      </c>
      <c r="X252" s="17">
        <v>0.43835616111755371</v>
      </c>
      <c r="Y252" s="32">
        <v>51.267185120000001</v>
      </c>
      <c r="Z252" s="32">
        <v>308.67581176757813</v>
      </c>
      <c r="AA252" s="5">
        <v>245</v>
      </c>
      <c r="AB252" s="5">
        <v>131</v>
      </c>
      <c r="AC252" s="16">
        <v>0.53441298007965088</v>
      </c>
      <c r="AD252" s="17">
        <v>0.30476191639900208</v>
      </c>
      <c r="AE252" s="32">
        <v>48.790731880000003</v>
      </c>
      <c r="AF252" s="32">
        <v>263.80950927734381</v>
      </c>
      <c r="AG252" s="16"/>
      <c r="AH252" s="16"/>
      <c r="AI252" s="16"/>
      <c r="AJ252" s="16">
        <v>0.97499999999999998</v>
      </c>
      <c r="AK252" s="16">
        <v>0.01</v>
      </c>
      <c r="AL252" s="16">
        <v>1.4000000432133669E-2</v>
      </c>
      <c r="AM252" s="16"/>
      <c r="AN252" s="16">
        <v>0.156</v>
      </c>
      <c r="AO252" s="16">
        <v>0.36499999999999999</v>
      </c>
      <c r="AP252" s="5">
        <v>0</v>
      </c>
      <c r="AQ252" s="31">
        <v>8290.7802734375</v>
      </c>
      <c r="AR252" s="31">
        <v>9021.86</v>
      </c>
    </row>
    <row r="253" spans="1:44" x14ac:dyDescent="0.3">
      <c r="A253" s="4">
        <v>1159166980</v>
      </c>
      <c r="B253" s="3" t="s">
        <v>542</v>
      </c>
      <c r="C253" s="3" t="s">
        <v>542</v>
      </c>
      <c r="D253" s="14">
        <v>76.027572631835938</v>
      </c>
      <c r="E253" s="14">
        <v>75.575675964355469</v>
      </c>
      <c r="F253" s="14">
        <v>71.201545715332031</v>
      </c>
      <c r="G253" s="14">
        <v>72.653717041015625</v>
      </c>
      <c r="H253" s="5">
        <v>414</v>
      </c>
      <c r="I253" s="15" t="s">
        <v>3981</v>
      </c>
      <c r="J253" s="15">
        <v>5</v>
      </c>
      <c r="K253" s="3" t="s">
        <v>535</v>
      </c>
      <c r="L253" s="3" t="s">
        <v>3915</v>
      </c>
      <c r="M253" s="3" t="s">
        <v>3918</v>
      </c>
      <c r="N253" s="3" t="s">
        <v>3924</v>
      </c>
      <c r="O253" s="17">
        <v>0.46859902143478388</v>
      </c>
      <c r="P253" s="32">
        <v>46.353551019999998</v>
      </c>
      <c r="Q253" s="32">
        <v>335.748779296875</v>
      </c>
      <c r="R253" s="5">
        <v>201</v>
      </c>
      <c r="S253" s="5">
        <v>92</v>
      </c>
      <c r="T253" s="16">
        <v>0.45771142840385443</v>
      </c>
      <c r="U253" s="17">
        <v>0.2179487198591232</v>
      </c>
      <c r="V253" s="32">
        <v>46.130130629999996</v>
      </c>
      <c r="W253" s="32">
        <v>275.64102172851563</v>
      </c>
      <c r="X253" s="17">
        <v>0.32367148995399481</v>
      </c>
      <c r="Y253" s="32">
        <v>41.853544429999999</v>
      </c>
      <c r="Z253" s="32">
        <v>262.31884765625</v>
      </c>
      <c r="AA253" s="5">
        <v>202</v>
      </c>
      <c r="AB253" s="5">
        <v>93</v>
      </c>
      <c r="AC253" s="16">
        <v>0.45771142840385443</v>
      </c>
      <c r="AD253" s="17">
        <v>0.1025641039013863</v>
      </c>
      <c r="AE253" s="32">
        <v>43.194068549999997</v>
      </c>
      <c r="AF253" s="32"/>
      <c r="AG253" s="16">
        <v>0.17100000000000001</v>
      </c>
      <c r="AH253" s="16">
        <v>2.1999999999999999E-2</v>
      </c>
      <c r="AI253" s="16">
        <v>2.4E-2</v>
      </c>
      <c r="AJ253" s="16">
        <v>0.69800000000000006</v>
      </c>
      <c r="AK253" s="16">
        <v>8.2000000000000003E-2</v>
      </c>
      <c r="AL253" s="16">
        <v>2.000000094994903E-3</v>
      </c>
      <c r="AM253" s="16">
        <v>0.08</v>
      </c>
      <c r="AN253" s="16">
        <v>4.8000000000000001E-2</v>
      </c>
      <c r="AO253" s="16">
        <v>0.25800000000000001</v>
      </c>
      <c r="AP253" s="5">
        <v>0</v>
      </c>
      <c r="AQ253" s="31">
        <v>8276.1298828125</v>
      </c>
      <c r="AR253" s="31">
        <v>9641.2999999999993</v>
      </c>
    </row>
    <row r="254" spans="1:44" x14ac:dyDescent="0.3">
      <c r="A254" s="4">
        <v>1159166997</v>
      </c>
      <c r="B254" s="3" t="s">
        <v>542</v>
      </c>
      <c r="C254" s="3" t="s">
        <v>2104</v>
      </c>
      <c r="D254" s="14">
        <v>82.522315979003906</v>
      </c>
      <c r="E254" s="14">
        <v>82.317413330078125</v>
      </c>
      <c r="F254" s="14">
        <v>83.248031616210938</v>
      </c>
      <c r="G254" s="14">
        <v>82.436424255371094</v>
      </c>
      <c r="H254" s="5">
        <v>452</v>
      </c>
      <c r="I254" s="15" t="s">
        <v>3981</v>
      </c>
      <c r="J254" s="15">
        <v>5</v>
      </c>
      <c r="K254" s="3" t="s">
        <v>535</v>
      </c>
      <c r="L254" s="3" t="s">
        <v>3915</v>
      </c>
      <c r="M254" s="3" t="s">
        <v>3918</v>
      </c>
      <c r="N254" s="3" t="s">
        <v>3924</v>
      </c>
      <c r="O254" s="17">
        <v>0.29126214981079102</v>
      </c>
      <c r="P254" s="32">
        <v>49.066958270000001</v>
      </c>
      <c r="Q254" s="32">
        <v>279.126220703125</v>
      </c>
      <c r="R254" s="5">
        <v>217</v>
      </c>
      <c r="S254" s="5">
        <v>164</v>
      </c>
      <c r="T254" s="16">
        <v>0.75576037168502808</v>
      </c>
      <c r="U254" s="17">
        <v>0.2349397540092468</v>
      </c>
      <c r="V254" s="32">
        <v>48.940906259999998</v>
      </c>
      <c r="W254" s="32">
        <v>263.85540771484381</v>
      </c>
      <c r="X254" s="17">
        <v>0.1747572869062424</v>
      </c>
      <c r="Y254" s="32">
        <v>49.1090801</v>
      </c>
      <c r="Z254" s="32">
        <v>228.6407775878906</v>
      </c>
      <c r="AA254" s="5">
        <v>217</v>
      </c>
      <c r="AB254" s="5">
        <v>164</v>
      </c>
      <c r="AC254" s="16">
        <v>0.75576037168502808</v>
      </c>
      <c r="AD254" s="17">
        <v>0.13855421543121341</v>
      </c>
      <c r="AE254" s="32">
        <v>48.703100589999998</v>
      </c>
      <c r="AF254" s="32">
        <v>207.8313293457031</v>
      </c>
      <c r="AG254" s="16">
        <v>0.34100000000000003</v>
      </c>
      <c r="AH254" s="16">
        <v>8.2000000000000003E-2</v>
      </c>
      <c r="AI254" s="16">
        <v>2.4E-2</v>
      </c>
      <c r="AJ254" s="16">
        <v>0.434</v>
      </c>
      <c r="AK254" s="16">
        <v>0.11700000000000001</v>
      </c>
      <c r="AL254" s="16">
        <v>2.000000094994903E-3</v>
      </c>
      <c r="AM254" s="16">
        <v>0.16400000000000001</v>
      </c>
      <c r="AN254" s="16">
        <v>0.1</v>
      </c>
      <c r="AO254" s="16">
        <v>0.70499999999999996</v>
      </c>
      <c r="AP254" s="5">
        <v>0</v>
      </c>
      <c r="AQ254" s="31">
        <v>8089.14990234375</v>
      </c>
      <c r="AR254" s="31">
        <v>9636.8700000000008</v>
      </c>
    </row>
    <row r="255" spans="1:44" x14ac:dyDescent="0.3">
      <c r="A255" s="4">
        <v>720734020</v>
      </c>
      <c r="B255" s="3" t="s">
        <v>343</v>
      </c>
      <c r="C255" s="3" t="s">
        <v>1514</v>
      </c>
      <c r="D255" s="14">
        <v>81.740959167480469</v>
      </c>
      <c r="E255" s="14">
        <v>83.219093322753906</v>
      </c>
      <c r="F255" s="14">
        <v>88.468345642089844</v>
      </c>
      <c r="G255" s="14">
        <v>87.207427978515625</v>
      </c>
      <c r="H255" s="5">
        <v>115</v>
      </c>
      <c r="I255" s="15" t="s">
        <v>3980</v>
      </c>
      <c r="J255" s="15">
        <v>6</v>
      </c>
      <c r="K255" s="3" t="s">
        <v>3887</v>
      </c>
      <c r="L255" s="3" t="s">
        <v>3910</v>
      </c>
      <c r="M255" s="3" t="s">
        <v>3917</v>
      </c>
      <c r="N255" s="3" t="s">
        <v>3921</v>
      </c>
      <c r="O255" s="17">
        <v>0.40000000596046448</v>
      </c>
      <c r="P255" s="32">
        <v>48.740517140000001</v>
      </c>
      <c r="Q255" s="32">
        <v>328.33334350585938</v>
      </c>
      <c r="R255" s="5">
        <v>85</v>
      </c>
      <c r="S255" s="5">
        <v>85</v>
      </c>
      <c r="T255" s="16">
        <v>1</v>
      </c>
      <c r="U255" s="17">
        <v>0.40000000596046448</v>
      </c>
      <c r="V255" s="32">
        <v>49.316836670000001</v>
      </c>
      <c r="W255" s="32">
        <v>328.33334350585938</v>
      </c>
      <c r="X255" s="17">
        <v>0.3333333432674408</v>
      </c>
      <c r="Y255" s="32">
        <v>52.253247709999997</v>
      </c>
      <c r="Z255" s="32">
        <v>313.33334350585938</v>
      </c>
      <c r="AA255" s="5">
        <v>85</v>
      </c>
      <c r="AB255" s="5">
        <v>85</v>
      </c>
      <c r="AC255" s="16">
        <v>1</v>
      </c>
      <c r="AD255" s="17">
        <v>0.3333333432674408</v>
      </c>
      <c r="AE255" s="32">
        <v>51.38984301</v>
      </c>
      <c r="AF255" s="32">
        <v>313.33334350585938</v>
      </c>
      <c r="AG255" s="16"/>
      <c r="AH255" s="16"/>
      <c r="AI255" s="16"/>
      <c r="AJ255" s="16">
        <v>0.97399999999999998</v>
      </c>
      <c r="AK255" s="16"/>
      <c r="AL255" s="16">
        <v>2.60000005364418E-2</v>
      </c>
      <c r="AM255" s="16"/>
      <c r="AN255" s="16">
        <v>0.217</v>
      </c>
      <c r="AO255" s="16">
        <v>0.47739999999999999</v>
      </c>
      <c r="AP255" s="5">
        <v>1</v>
      </c>
      <c r="AQ255" s="31">
        <v>11710.150390625</v>
      </c>
      <c r="AR255" s="31">
        <v>12792.94</v>
      </c>
    </row>
    <row r="256" spans="1:44" x14ac:dyDescent="0.3">
      <c r="A256" s="4">
        <v>410044020</v>
      </c>
      <c r="B256" s="3" t="s">
        <v>185</v>
      </c>
      <c r="C256" s="3" t="s">
        <v>1081</v>
      </c>
      <c r="D256" s="14">
        <v>83.540084838867188</v>
      </c>
      <c r="E256" s="14">
        <v>81.950225830078125</v>
      </c>
      <c r="F256" s="14">
        <v>83.103004455566406</v>
      </c>
      <c r="G256" s="14">
        <v>85.004608154296875</v>
      </c>
      <c r="H256" s="5">
        <v>65</v>
      </c>
      <c r="I256" s="15" t="s">
        <v>3980</v>
      </c>
      <c r="J256" s="15">
        <v>6</v>
      </c>
      <c r="K256" s="3" t="s">
        <v>3826</v>
      </c>
      <c r="L256" s="3" t="s">
        <v>3912</v>
      </c>
      <c r="M256" s="3" t="s">
        <v>3916</v>
      </c>
      <c r="N256" s="3" t="s">
        <v>3921</v>
      </c>
      <c r="O256" s="17">
        <v>0.27027025818824768</v>
      </c>
      <c r="P256" s="32">
        <v>49.492166699999999</v>
      </c>
      <c r="Q256" s="32"/>
      <c r="R256" s="5">
        <v>53</v>
      </c>
      <c r="S256" s="5">
        <v>41</v>
      </c>
      <c r="T256" s="16">
        <v>0.77358490228652954</v>
      </c>
      <c r="U256" s="17">
        <v>0.27027025818824768</v>
      </c>
      <c r="V256" s="32">
        <v>48.787818029999997</v>
      </c>
      <c r="W256" s="32"/>
      <c r="X256" s="17">
        <v>0.27027025818824768</v>
      </c>
      <c r="Y256" s="32">
        <v>49.021728600000003</v>
      </c>
      <c r="Z256" s="32"/>
      <c r="AA256" s="5">
        <v>53</v>
      </c>
      <c r="AB256" s="5">
        <v>41</v>
      </c>
      <c r="AC256" s="16">
        <v>0.77358490228652954</v>
      </c>
      <c r="AD256" s="17">
        <v>0.27027025818824768</v>
      </c>
      <c r="AE256" s="32">
        <v>50.149344739999997</v>
      </c>
      <c r="AF256" s="32"/>
      <c r="AG256" s="16"/>
      <c r="AH256" s="16"/>
      <c r="AI256" s="16"/>
      <c r="AJ256" s="16">
        <v>0.98499999999999999</v>
      </c>
      <c r="AK256" s="16"/>
      <c r="AL256" s="16">
        <v>1.499999966472387E-2</v>
      </c>
      <c r="AM256" s="16"/>
      <c r="AN256" s="16">
        <v>0.154</v>
      </c>
      <c r="AO256" s="16">
        <v>0.55400000000000005</v>
      </c>
      <c r="AP256" s="5">
        <v>0</v>
      </c>
      <c r="AQ256" s="31">
        <v>10937.650390625</v>
      </c>
      <c r="AR256" s="31">
        <v>11871.79</v>
      </c>
    </row>
    <row r="257" spans="1:44" x14ac:dyDescent="0.3">
      <c r="A257" s="4">
        <v>450784020</v>
      </c>
      <c r="B257" s="3" t="s">
        <v>203</v>
      </c>
      <c r="C257" s="3" t="s">
        <v>1112</v>
      </c>
      <c r="D257" s="14">
        <v>92.169761657714844</v>
      </c>
      <c r="E257" s="14">
        <v>91.105194091796875</v>
      </c>
      <c r="F257" s="14">
        <v>89.927505493164063</v>
      </c>
      <c r="G257" s="14">
        <v>82.880668640136719</v>
      </c>
      <c r="H257" s="5">
        <v>146</v>
      </c>
      <c r="I257" s="15" t="s">
        <v>3980</v>
      </c>
      <c r="J257" s="15">
        <v>5</v>
      </c>
      <c r="K257" s="3" t="s">
        <v>3870</v>
      </c>
      <c r="L257" s="3" t="s">
        <v>3909</v>
      </c>
      <c r="M257" s="3" t="s">
        <v>3916</v>
      </c>
      <c r="N257" s="3" t="s">
        <v>3921</v>
      </c>
      <c r="O257" s="17">
        <v>0.26153847575187678</v>
      </c>
      <c r="P257" s="32">
        <v>53.097517259999996</v>
      </c>
      <c r="Q257" s="32">
        <v>296.92306518554688</v>
      </c>
      <c r="R257" s="5">
        <v>65</v>
      </c>
      <c r="S257" s="5">
        <v>35</v>
      </c>
      <c r="T257" s="16">
        <v>0.53846156597137451</v>
      </c>
      <c r="U257" s="17">
        <v>0.17142857611179349</v>
      </c>
      <c r="V257" s="32">
        <v>52.60471939</v>
      </c>
      <c r="W257" s="32"/>
      <c r="X257" s="17">
        <v>0.12307692319154739</v>
      </c>
      <c r="Y257" s="32">
        <v>53.132089399999998</v>
      </c>
      <c r="Z257" s="32"/>
      <c r="AA257" s="5">
        <v>65</v>
      </c>
      <c r="AB257" s="5">
        <v>35</v>
      </c>
      <c r="AC257" s="16">
        <v>0.53846156597137451</v>
      </c>
      <c r="AD257" s="17">
        <v>8.5714288055896759E-2</v>
      </c>
      <c r="AE257" s="32">
        <v>48.953272859999998</v>
      </c>
      <c r="AF257" s="32"/>
      <c r="AG257" s="16"/>
      <c r="AH257" s="16"/>
      <c r="AI257" s="16"/>
      <c r="AJ257" s="16">
        <v>0.90400000000000003</v>
      </c>
      <c r="AK257" s="16">
        <v>6.2E-2</v>
      </c>
      <c r="AL257" s="16">
        <v>3.4000001847743988E-2</v>
      </c>
      <c r="AM257" s="16"/>
      <c r="AN257" s="16">
        <v>0.17799999999999999</v>
      </c>
      <c r="AO257" s="16">
        <v>0.47</v>
      </c>
      <c r="AP257" s="5">
        <v>0</v>
      </c>
      <c r="AQ257" s="31">
        <v>9723.5302734375</v>
      </c>
      <c r="AR257" s="31">
        <v>11612.84</v>
      </c>
    </row>
    <row r="258" spans="1:44" x14ac:dyDescent="0.3">
      <c r="A258" s="4">
        <v>61034020</v>
      </c>
      <c r="B258" s="3" t="s">
        <v>22</v>
      </c>
      <c r="C258" s="3" t="s">
        <v>592</v>
      </c>
      <c r="D258" s="14">
        <v>85.684364318847656</v>
      </c>
      <c r="E258" s="14">
        <v>86.457160949707031</v>
      </c>
      <c r="F258" s="14">
        <v>81.747543334960938</v>
      </c>
      <c r="G258" s="14">
        <v>81.476402282714844</v>
      </c>
      <c r="H258" s="5">
        <v>90</v>
      </c>
      <c r="I258" s="15" t="s">
        <v>3981</v>
      </c>
      <c r="J258" s="15">
        <v>6</v>
      </c>
      <c r="K258" s="3" t="s">
        <v>3813</v>
      </c>
      <c r="L258" s="3" t="s">
        <v>3907</v>
      </c>
      <c r="M258" s="3" t="s">
        <v>3916</v>
      </c>
      <c r="N258" s="3" t="s">
        <v>3923</v>
      </c>
      <c r="O258" s="17">
        <v>0.31818181276321411</v>
      </c>
      <c r="P258" s="32">
        <v>50.388015080000002</v>
      </c>
      <c r="Q258" s="32"/>
      <c r="R258" s="5">
        <v>63</v>
      </c>
      <c r="S258" s="5">
        <v>47</v>
      </c>
      <c r="T258" s="16">
        <v>0.74603176116943359</v>
      </c>
      <c r="U258" s="17">
        <v>0.32258063554763788</v>
      </c>
      <c r="V258" s="32">
        <v>50.666855929999997</v>
      </c>
      <c r="W258" s="32"/>
      <c r="X258" s="17">
        <v>0.2045454531908035</v>
      </c>
      <c r="Y258" s="32">
        <v>48.205344859999997</v>
      </c>
      <c r="Z258" s="32"/>
      <c r="AA258" s="5">
        <v>63</v>
      </c>
      <c r="AB258" s="5">
        <v>47</v>
      </c>
      <c r="AC258" s="16">
        <v>0.74603176116943359</v>
      </c>
      <c r="AD258" s="17">
        <v>0.19354838132858279</v>
      </c>
      <c r="AE258" s="32">
        <v>48.162471949999997</v>
      </c>
      <c r="AF258" s="32"/>
      <c r="AG258" s="16"/>
      <c r="AH258" s="16"/>
      <c r="AI258" s="16"/>
      <c r="AJ258" s="16">
        <v>0.86699999999999999</v>
      </c>
      <c r="AK258" s="16">
        <v>8.8999999999999996E-2</v>
      </c>
      <c r="AL258" s="16">
        <v>4.3999999761581421E-2</v>
      </c>
      <c r="AM258" s="16"/>
      <c r="AN258" s="16">
        <v>7.8E-2</v>
      </c>
      <c r="AO258" s="16">
        <v>0.71799999999999997</v>
      </c>
      <c r="AP258" s="5">
        <v>0</v>
      </c>
      <c r="AQ258" s="31">
        <v>7570.669921875</v>
      </c>
      <c r="AR258" s="31">
        <v>11296.93</v>
      </c>
    </row>
    <row r="259" spans="1:44" x14ac:dyDescent="0.3">
      <c r="A259" s="4">
        <v>489136935</v>
      </c>
      <c r="B259" s="3" t="s">
        <v>235</v>
      </c>
      <c r="C259" s="3" t="s">
        <v>235</v>
      </c>
      <c r="D259" s="14">
        <v>77.090400695800781</v>
      </c>
      <c r="E259" s="14">
        <v>78.061996459960938</v>
      </c>
      <c r="F259" s="14">
        <v>74.11004638671875</v>
      </c>
      <c r="G259" s="14">
        <v>74.741989135742188</v>
      </c>
      <c r="H259" s="5">
        <v>135</v>
      </c>
      <c r="I259" s="15" t="s">
        <v>3980</v>
      </c>
      <c r="J259" s="15">
        <v>4</v>
      </c>
      <c r="K259" s="3" t="s">
        <v>3879</v>
      </c>
      <c r="L259" s="3" t="s">
        <v>3914</v>
      </c>
      <c r="M259" s="3" t="s">
        <v>3919</v>
      </c>
      <c r="N259" s="3" t="s">
        <v>3924</v>
      </c>
      <c r="O259" s="17">
        <v>0.1666666716337204</v>
      </c>
      <c r="P259" s="32">
        <v>46.797583930000002</v>
      </c>
      <c r="Q259" s="32"/>
      <c r="R259" s="5">
        <v>20</v>
      </c>
      <c r="S259" s="5">
        <v>20</v>
      </c>
      <c r="T259" s="16">
        <v>1</v>
      </c>
      <c r="U259" s="17">
        <v>0.1666666716337204</v>
      </c>
      <c r="V259" s="32">
        <v>47.16673144</v>
      </c>
      <c r="W259" s="32"/>
      <c r="X259" s="17">
        <v>5.55555559694767E-2</v>
      </c>
      <c r="Y259" s="32">
        <v>43.605318869999998</v>
      </c>
      <c r="Z259" s="32"/>
      <c r="AA259" s="5">
        <v>20</v>
      </c>
      <c r="AB259" s="5">
        <v>20</v>
      </c>
      <c r="AC259" s="16">
        <v>1</v>
      </c>
      <c r="AD259" s="17">
        <v>5.55555559694767E-2</v>
      </c>
      <c r="AE259" s="32">
        <v>44.370054670000002</v>
      </c>
      <c r="AF259" s="32"/>
      <c r="AG259" s="16">
        <v>0.63700000000000001</v>
      </c>
      <c r="AH259" s="16">
        <v>0.17799999999999999</v>
      </c>
      <c r="AI259" s="16"/>
      <c r="AJ259" s="16">
        <v>8.1000000000000003E-2</v>
      </c>
      <c r="AK259" s="16">
        <v>9.6000000000000002E-2</v>
      </c>
      <c r="AL259" s="16">
        <v>7.0000002160668373E-3</v>
      </c>
      <c r="AM259" s="16">
        <v>0.17799999999999999</v>
      </c>
      <c r="AN259" s="16"/>
      <c r="AO259" s="16">
        <v>0.82819999999999994</v>
      </c>
      <c r="AP259" s="5">
        <v>1</v>
      </c>
      <c r="AQ259" s="31">
        <v>22516.310546875</v>
      </c>
      <c r="AR259" s="31">
        <v>24416.13</v>
      </c>
    </row>
    <row r="260" spans="1:44" x14ac:dyDescent="0.3">
      <c r="A260" s="4">
        <v>480694040</v>
      </c>
      <c r="B260" s="3" t="s">
        <v>218</v>
      </c>
      <c r="C260" s="3" t="s">
        <v>1158</v>
      </c>
      <c r="D260" s="14">
        <v>87.23419189453125</v>
      </c>
      <c r="E260" s="14">
        <v>85.116218566894531</v>
      </c>
      <c r="F260" s="14">
        <v>89.855461120605469</v>
      </c>
      <c r="G260" s="14">
        <v>85.537521362304688</v>
      </c>
      <c r="H260" s="5">
        <v>375</v>
      </c>
      <c r="I260" s="15" t="s">
        <v>3981</v>
      </c>
      <c r="J260" s="15">
        <v>5</v>
      </c>
      <c r="K260" s="3" t="s">
        <v>3879</v>
      </c>
      <c r="L260" s="3" t="s">
        <v>3914</v>
      </c>
      <c r="M260" s="3" t="s">
        <v>3919</v>
      </c>
      <c r="N260" s="3" t="s">
        <v>3922</v>
      </c>
      <c r="O260" s="17">
        <v>0.5604395866394043</v>
      </c>
      <c r="P260" s="32">
        <v>51.035508380000003</v>
      </c>
      <c r="Q260" s="32">
        <v>356.59341430664063</v>
      </c>
      <c r="R260" s="5">
        <v>215</v>
      </c>
      <c r="S260" s="5">
        <v>94</v>
      </c>
      <c r="T260" s="16">
        <v>0.43720930814743042</v>
      </c>
      <c r="U260" s="17">
        <v>0.46428570151329041</v>
      </c>
      <c r="V260" s="32">
        <v>50.107788970000001</v>
      </c>
      <c r="W260" s="32">
        <v>332.14285278320313</v>
      </c>
      <c r="X260" s="17">
        <v>0.51098901033401489</v>
      </c>
      <c r="Y260" s="32">
        <v>53.088697629999999</v>
      </c>
      <c r="Z260" s="32">
        <v>331.31869506835938</v>
      </c>
      <c r="AA260" s="5">
        <v>215</v>
      </c>
      <c r="AB260" s="5">
        <v>94</v>
      </c>
      <c r="AC260" s="16">
        <v>0.43720930814743042</v>
      </c>
      <c r="AD260" s="17">
        <v>0.380952388048172</v>
      </c>
      <c r="AE260" s="32">
        <v>50.449450769999999</v>
      </c>
      <c r="AF260" s="32">
        <v>286.90475463867188</v>
      </c>
      <c r="AG260" s="16">
        <v>6.9000000000000006E-2</v>
      </c>
      <c r="AH260" s="16">
        <v>0.115</v>
      </c>
      <c r="AI260" s="16"/>
      <c r="AJ260" s="16">
        <v>0.74399999999999999</v>
      </c>
      <c r="AK260" s="16">
        <v>5.8999999999999997E-2</v>
      </c>
      <c r="AL260" s="16">
        <v>1.30000002682209E-2</v>
      </c>
      <c r="AM260" s="16"/>
      <c r="AN260" s="16">
        <v>8.3000000000000004E-2</v>
      </c>
      <c r="AO260" s="16">
        <v>0.27900000000000003</v>
      </c>
      <c r="AP260" s="5">
        <v>0</v>
      </c>
      <c r="AQ260" s="31">
        <v>9490.8896484375</v>
      </c>
      <c r="AR260" s="31">
        <v>10515.5</v>
      </c>
    </row>
    <row r="261" spans="1:44" x14ac:dyDescent="0.3">
      <c r="A261" s="4">
        <v>480694060</v>
      </c>
      <c r="B261" s="3" t="s">
        <v>218</v>
      </c>
      <c r="C261" s="3" t="s">
        <v>1159</v>
      </c>
      <c r="D261" s="14">
        <v>87.560997009277344</v>
      </c>
      <c r="E261" s="14">
        <v>87.57330322265625</v>
      </c>
      <c r="F261" s="14">
        <v>86.730575561523438</v>
      </c>
      <c r="G261" s="14">
        <v>84.039520263671875</v>
      </c>
      <c r="H261" s="5">
        <v>511</v>
      </c>
      <c r="I261" s="15" t="s">
        <v>3981</v>
      </c>
      <c r="J261" s="15">
        <v>5</v>
      </c>
      <c r="K261" s="3" t="s">
        <v>3879</v>
      </c>
      <c r="L261" s="3" t="s">
        <v>3914</v>
      </c>
      <c r="M261" s="3" t="s">
        <v>3919</v>
      </c>
      <c r="N261" s="3" t="s">
        <v>3922</v>
      </c>
      <c r="O261" s="17">
        <v>0.46641790866851812</v>
      </c>
      <c r="P261" s="32">
        <v>51.172044560000003</v>
      </c>
      <c r="Q261" s="32">
        <v>345.52239990234381</v>
      </c>
      <c r="R261" s="5">
        <v>237</v>
      </c>
      <c r="S261" s="5">
        <v>93</v>
      </c>
      <c r="T261" s="16">
        <v>0.39240506291389471</v>
      </c>
      <c r="U261" s="17">
        <v>0.40336135029792791</v>
      </c>
      <c r="V261" s="32">
        <v>51.132199010000001</v>
      </c>
      <c r="W261" s="32">
        <v>323.5294189453125</v>
      </c>
      <c r="X261" s="17">
        <v>0.46816480159759521</v>
      </c>
      <c r="Y261" s="32">
        <v>51.2065968</v>
      </c>
      <c r="Z261" s="32">
        <v>319.47564697265631</v>
      </c>
      <c r="AA261" s="5">
        <v>236</v>
      </c>
      <c r="AB261" s="5">
        <v>93</v>
      </c>
      <c r="AC261" s="16">
        <v>0.39240506291389471</v>
      </c>
      <c r="AD261" s="17">
        <v>0.33898305892944341</v>
      </c>
      <c r="AE261" s="32">
        <v>49.605868299999997</v>
      </c>
      <c r="AF261" s="32">
        <v>275.42373657226563</v>
      </c>
      <c r="AG261" s="16">
        <v>2.7E-2</v>
      </c>
      <c r="AH261" s="16">
        <v>0.127</v>
      </c>
      <c r="AI261" s="16">
        <v>1.4E-2</v>
      </c>
      <c r="AJ261" s="16">
        <v>0.77100000000000002</v>
      </c>
      <c r="AK261" s="16">
        <v>5.2999999999999999E-2</v>
      </c>
      <c r="AL261" s="16">
        <v>8.0000003799796104E-3</v>
      </c>
      <c r="AM261" s="16">
        <v>4.2999999999999997E-2</v>
      </c>
      <c r="AN261" s="16">
        <v>8.6000000000000007E-2</v>
      </c>
      <c r="AO261" s="16">
        <v>0.23</v>
      </c>
      <c r="AP261" s="5">
        <v>0</v>
      </c>
      <c r="AQ261" s="31">
        <v>8445.6298828125</v>
      </c>
      <c r="AR261" s="31">
        <v>9555.91</v>
      </c>
    </row>
    <row r="262" spans="1:44" x14ac:dyDescent="0.3">
      <c r="A262" s="4">
        <v>480694080</v>
      </c>
      <c r="B262" s="3" t="s">
        <v>218</v>
      </c>
      <c r="C262" s="3" t="s">
        <v>1160</v>
      </c>
      <c r="D262" s="14">
        <v>85.483856201171875</v>
      </c>
      <c r="E262" s="14">
        <v>86.505867004394531</v>
      </c>
      <c r="F262" s="14">
        <v>85.585411071777344</v>
      </c>
      <c r="G262" s="14">
        <v>84.694755554199219</v>
      </c>
      <c r="H262" s="5">
        <v>536</v>
      </c>
      <c r="I262" s="15" t="s">
        <v>3981</v>
      </c>
      <c r="J262" s="15">
        <v>5</v>
      </c>
      <c r="K262" s="3" t="s">
        <v>3879</v>
      </c>
      <c r="L262" s="3" t="s">
        <v>3914</v>
      </c>
      <c r="M262" s="3" t="s">
        <v>3919</v>
      </c>
      <c r="N262" s="3" t="s">
        <v>3922</v>
      </c>
      <c r="O262" s="17">
        <v>0.58823531866073608</v>
      </c>
      <c r="P262" s="32">
        <v>50.304245989999998</v>
      </c>
      <c r="Q262" s="32">
        <v>364.70587158203131</v>
      </c>
      <c r="R262" s="5">
        <v>292</v>
      </c>
      <c r="S262" s="5">
        <v>82</v>
      </c>
      <c r="T262" s="16">
        <v>0.28082191944122309</v>
      </c>
      <c r="U262" s="17">
        <v>0.37662336230278021</v>
      </c>
      <c r="V262" s="32">
        <v>50.68716242</v>
      </c>
      <c r="W262" s="32">
        <v>288.31167602539063</v>
      </c>
      <c r="X262" s="17">
        <v>0.58671587705612183</v>
      </c>
      <c r="Y262" s="32">
        <v>50.516871219999999</v>
      </c>
      <c r="Z262" s="32">
        <v>341.69741821289063</v>
      </c>
      <c r="AA262" s="5">
        <v>292</v>
      </c>
      <c r="AB262" s="5">
        <v>82</v>
      </c>
      <c r="AC262" s="16">
        <v>0.28082191944122309</v>
      </c>
      <c r="AD262" s="17">
        <v>0.35526314377784729</v>
      </c>
      <c r="AE262" s="32">
        <v>49.97485571</v>
      </c>
      <c r="AF262" s="32">
        <v>251.3157958984375</v>
      </c>
      <c r="AG262" s="16">
        <v>2.1999999999999999E-2</v>
      </c>
      <c r="AH262" s="16">
        <v>3.5000000000000003E-2</v>
      </c>
      <c r="AI262" s="16"/>
      <c r="AJ262" s="16">
        <v>0.877</v>
      </c>
      <c r="AK262" s="16">
        <v>5.6000000000000001E-2</v>
      </c>
      <c r="AL262" s="16">
        <v>8.999999612569809E-3</v>
      </c>
      <c r="AM262" s="16"/>
      <c r="AN262" s="16">
        <v>0.106</v>
      </c>
      <c r="AO262" s="16">
        <v>0.108</v>
      </c>
      <c r="AP262" s="5">
        <v>0</v>
      </c>
      <c r="AQ262" s="31">
        <v>8746.9697265625</v>
      </c>
      <c r="AR262" s="31">
        <v>9778.2199999999993</v>
      </c>
    </row>
    <row r="263" spans="1:44" x14ac:dyDescent="0.3">
      <c r="A263" s="4">
        <v>480695000</v>
      </c>
      <c r="B263" s="3" t="s">
        <v>218</v>
      </c>
      <c r="C263" s="3" t="s">
        <v>1161</v>
      </c>
      <c r="D263" s="14">
        <v>87.223876953125</v>
      </c>
      <c r="E263" s="14">
        <v>83.775833129882813</v>
      </c>
      <c r="F263" s="14">
        <v>85.100410461425781</v>
      </c>
      <c r="G263" s="14">
        <v>84.536506652832031</v>
      </c>
      <c r="H263" s="5">
        <v>493</v>
      </c>
      <c r="I263" s="15" t="s">
        <v>3981</v>
      </c>
      <c r="J263" s="15">
        <v>5</v>
      </c>
      <c r="K263" s="3" t="s">
        <v>3879</v>
      </c>
      <c r="L263" s="3" t="s">
        <v>3914</v>
      </c>
      <c r="M263" s="3" t="s">
        <v>3919</v>
      </c>
      <c r="N263" s="3" t="s">
        <v>3922</v>
      </c>
      <c r="O263" s="17">
        <v>0.54320985078811646</v>
      </c>
      <c r="P263" s="32">
        <v>51.031200159999997</v>
      </c>
      <c r="Q263" s="32">
        <v>358.43621826171881</v>
      </c>
      <c r="R263" s="5">
        <v>255</v>
      </c>
      <c r="S263" s="5">
        <v>96</v>
      </c>
      <c r="T263" s="16">
        <v>0.37647059559822083</v>
      </c>
      <c r="U263" s="17">
        <v>0.39534884691238398</v>
      </c>
      <c r="V263" s="32">
        <v>49.548953279999999</v>
      </c>
      <c r="W263" s="32">
        <v>319.7674560546875</v>
      </c>
      <c r="X263" s="17">
        <v>0.48148149251937872</v>
      </c>
      <c r="Y263" s="32">
        <v>50.224756530000001</v>
      </c>
      <c r="Z263" s="32">
        <v>329.629638671875</v>
      </c>
      <c r="AA263" s="5">
        <v>255</v>
      </c>
      <c r="AB263" s="5">
        <v>96</v>
      </c>
      <c r="AC263" s="16">
        <v>0.37647059559822083</v>
      </c>
      <c r="AD263" s="17">
        <v>0.32558140158653259</v>
      </c>
      <c r="AE263" s="32">
        <v>49.885740009999999</v>
      </c>
      <c r="AF263" s="32">
        <v>267.44186401367188</v>
      </c>
      <c r="AG263" s="16">
        <v>2.4E-2</v>
      </c>
      <c r="AH263" s="16">
        <v>4.1000000000000002E-2</v>
      </c>
      <c r="AI263" s="16"/>
      <c r="AJ263" s="16">
        <v>0.878</v>
      </c>
      <c r="AK263" s="16">
        <v>4.4999999999999998E-2</v>
      </c>
      <c r="AL263" s="16">
        <v>1.200000010430813E-2</v>
      </c>
      <c r="AM263" s="16"/>
      <c r="AN263" s="16">
        <v>0.14799999999999999</v>
      </c>
      <c r="AO263" s="16">
        <v>0.19700000000000001</v>
      </c>
      <c r="AP263" s="5">
        <v>0</v>
      </c>
      <c r="AQ263" s="31">
        <v>9494.9404296875</v>
      </c>
      <c r="AR263" s="31">
        <v>10527.36</v>
      </c>
    </row>
    <row r="264" spans="1:44" x14ac:dyDescent="0.3">
      <c r="A264" s="4">
        <v>480744020</v>
      </c>
      <c r="B264" s="3" t="s">
        <v>223</v>
      </c>
      <c r="C264" s="3" t="s">
        <v>1204</v>
      </c>
      <c r="D264" s="14">
        <v>81.105445861816406</v>
      </c>
      <c r="E264" s="14">
        <v>83.416061401367188</v>
      </c>
      <c r="F264" s="14">
        <v>82.399993896484375</v>
      </c>
      <c r="G264" s="14">
        <v>85.823089599609375</v>
      </c>
      <c r="H264" s="5">
        <v>283</v>
      </c>
      <c r="I264" s="15" t="s">
        <v>3981</v>
      </c>
      <c r="J264" s="15">
        <v>5</v>
      </c>
      <c r="K264" s="3" t="s">
        <v>3879</v>
      </c>
      <c r="L264" s="3" t="s">
        <v>3914</v>
      </c>
      <c r="M264" s="3" t="s">
        <v>3918</v>
      </c>
      <c r="N264" s="3" t="s">
        <v>3922</v>
      </c>
      <c r="O264" s="17">
        <v>0.28925618529319758</v>
      </c>
      <c r="P264" s="32">
        <v>48.475010390000001</v>
      </c>
      <c r="Q264" s="32">
        <v>291.73553466796881</v>
      </c>
      <c r="R264" s="5">
        <v>128</v>
      </c>
      <c r="S264" s="5">
        <v>114</v>
      </c>
      <c r="T264" s="16">
        <v>0.890625</v>
      </c>
      <c r="U264" s="17">
        <v>0.27619048953056341</v>
      </c>
      <c r="V264" s="32">
        <v>49.398954799999998</v>
      </c>
      <c r="W264" s="32">
        <v>291.42855834960938</v>
      </c>
      <c r="X264" s="17">
        <v>0.19166666269302371</v>
      </c>
      <c r="Y264" s="32">
        <v>48.598311209999999</v>
      </c>
      <c r="Z264" s="32">
        <v>236.66667175292969</v>
      </c>
      <c r="AA264" s="5">
        <v>127</v>
      </c>
      <c r="AB264" s="5">
        <v>114</v>
      </c>
      <c r="AC264" s="16">
        <v>0.890625</v>
      </c>
      <c r="AD264" s="17">
        <v>0.18095238506793981</v>
      </c>
      <c r="AE264" s="32">
        <v>50.610265460000001</v>
      </c>
      <c r="AF264" s="32"/>
      <c r="AG264" s="16">
        <v>0.442</v>
      </c>
      <c r="AH264" s="16">
        <v>0.16600000000000001</v>
      </c>
      <c r="AI264" s="16"/>
      <c r="AJ264" s="16">
        <v>0.32500000000000001</v>
      </c>
      <c r="AK264" s="16">
        <v>5.7000000000000002E-2</v>
      </c>
      <c r="AL264" s="16">
        <v>1.099999994039536E-2</v>
      </c>
      <c r="AM264" s="16">
        <v>6.7000000000000004E-2</v>
      </c>
      <c r="AN264" s="16">
        <v>7.3999999999999996E-2</v>
      </c>
      <c r="AO264" s="16">
        <v>0.56700000000000006</v>
      </c>
      <c r="AP264" s="5">
        <v>0</v>
      </c>
      <c r="AQ264" s="31">
        <v>9484.4697265625</v>
      </c>
      <c r="AR264" s="31">
        <v>13517.74</v>
      </c>
    </row>
    <row r="265" spans="1:44" x14ac:dyDescent="0.3">
      <c r="A265" s="4">
        <v>480744040</v>
      </c>
      <c r="B265" s="3" t="s">
        <v>223</v>
      </c>
      <c r="C265" s="3" t="s">
        <v>1205</v>
      </c>
      <c r="D265" s="14">
        <v>85.043502807617188</v>
      </c>
      <c r="E265" s="14">
        <v>86.356559753417969</v>
      </c>
      <c r="F265" s="14">
        <v>86.277336120605469</v>
      </c>
      <c r="G265" s="14">
        <v>88.935127258300781</v>
      </c>
      <c r="H265" s="5">
        <v>297</v>
      </c>
      <c r="I265" s="15" t="s">
        <v>3980</v>
      </c>
      <c r="J265" s="15">
        <v>5</v>
      </c>
      <c r="K265" s="3" t="s">
        <v>3879</v>
      </c>
      <c r="L265" s="3" t="s">
        <v>3914</v>
      </c>
      <c r="M265" s="3" t="s">
        <v>3918</v>
      </c>
      <c r="N265" s="3" t="s">
        <v>3922</v>
      </c>
      <c r="O265" s="17">
        <v>0.1666666716337204</v>
      </c>
      <c r="P265" s="32">
        <v>50.120270939999997</v>
      </c>
      <c r="Q265" s="32"/>
      <c r="R265" s="5">
        <v>185</v>
      </c>
      <c r="S265" s="5">
        <v>176</v>
      </c>
      <c r="T265" s="16">
        <v>0.9513513445854187</v>
      </c>
      <c r="U265" s="17">
        <v>0.1666666716337204</v>
      </c>
      <c r="V265" s="32">
        <v>50.624913390000003</v>
      </c>
      <c r="W265" s="32"/>
      <c r="X265" s="17">
        <v>0.1240875944495201</v>
      </c>
      <c r="Y265" s="32">
        <v>50.933613029999997</v>
      </c>
      <c r="Z265" s="32"/>
      <c r="AA265" s="5">
        <v>185</v>
      </c>
      <c r="AB265" s="5">
        <v>176</v>
      </c>
      <c r="AC265" s="16">
        <v>0.9513513445854187</v>
      </c>
      <c r="AD265" s="17">
        <v>0.1221374049782753</v>
      </c>
      <c r="AE265" s="32">
        <v>52.362775589999998</v>
      </c>
      <c r="AF265" s="32"/>
      <c r="AG265" s="16">
        <v>0.55600000000000005</v>
      </c>
      <c r="AH265" s="16">
        <v>0.25600000000000001</v>
      </c>
      <c r="AI265" s="16"/>
      <c r="AJ265" s="16">
        <v>0.152</v>
      </c>
      <c r="AK265" s="16">
        <v>0.02</v>
      </c>
      <c r="AL265" s="16">
        <v>1.7000000923871991E-2</v>
      </c>
      <c r="AM265" s="16">
        <v>0.185</v>
      </c>
      <c r="AN265" s="16">
        <v>0.114</v>
      </c>
      <c r="AO265" s="16">
        <v>0.73099999999999998</v>
      </c>
      <c r="AP265" s="5">
        <v>0</v>
      </c>
      <c r="AQ265" s="31">
        <v>10256.6396484375</v>
      </c>
      <c r="AR265" s="31">
        <v>14662.99</v>
      </c>
    </row>
    <row r="266" spans="1:44" x14ac:dyDescent="0.3">
      <c r="A266" s="4">
        <v>480744080</v>
      </c>
      <c r="B266" s="3" t="s">
        <v>223</v>
      </c>
      <c r="C266" s="3" t="s">
        <v>1206</v>
      </c>
      <c r="D266" s="14">
        <v>86.065704345703125</v>
      </c>
      <c r="E266" s="14">
        <v>87.429641723632813</v>
      </c>
      <c r="F266" s="14">
        <v>81.583686828613281</v>
      </c>
      <c r="G266" s="14">
        <v>84.275527954101563</v>
      </c>
      <c r="H266" s="5">
        <v>325</v>
      </c>
      <c r="I266" s="15" t="s">
        <v>3981</v>
      </c>
      <c r="J266" s="15">
        <v>5</v>
      </c>
      <c r="K266" s="3" t="s">
        <v>3879</v>
      </c>
      <c r="L266" s="3" t="s">
        <v>3914</v>
      </c>
      <c r="M266" s="3" t="s">
        <v>3918</v>
      </c>
      <c r="N266" s="3" t="s">
        <v>3922</v>
      </c>
      <c r="O266" s="17">
        <v>0.20000000298023221</v>
      </c>
      <c r="P266" s="32">
        <v>50.54733315</v>
      </c>
      <c r="Q266" s="32">
        <v>236.66667175292969</v>
      </c>
      <c r="R266" s="5">
        <v>174</v>
      </c>
      <c r="S266" s="5">
        <v>169</v>
      </c>
      <c r="T266" s="16">
        <v>0.97126436233520508</v>
      </c>
      <c r="U266" s="17">
        <v>0.16546761989593509</v>
      </c>
      <c r="V266" s="32">
        <v>51.072303570000003</v>
      </c>
      <c r="W266" s="32">
        <v>225.89927673339841</v>
      </c>
      <c r="X266" s="17">
        <v>0.10000000149011611</v>
      </c>
      <c r="Y266" s="32">
        <v>48.10665281</v>
      </c>
      <c r="Z266" s="32"/>
      <c r="AA266" s="5">
        <v>175</v>
      </c>
      <c r="AB266" s="5">
        <v>170</v>
      </c>
      <c r="AC266" s="16">
        <v>0.97126436233520508</v>
      </c>
      <c r="AD266" s="17">
        <v>7.1942448616027832E-2</v>
      </c>
      <c r="AE266" s="32">
        <v>49.738770989999999</v>
      </c>
      <c r="AF266" s="32"/>
      <c r="AG266" s="16">
        <v>0.59099999999999997</v>
      </c>
      <c r="AH266" s="16">
        <v>0.182</v>
      </c>
      <c r="AI266" s="16"/>
      <c r="AJ266" s="16">
        <v>0.16300000000000001</v>
      </c>
      <c r="AK266" s="16">
        <v>5.5E-2</v>
      </c>
      <c r="AL266" s="16">
        <v>8.999999612569809E-3</v>
      </c>
      <c r="AM266" s="16">
        <v>0.126</v>
      </c>
      <c r="AN266" s="16">
        <v>0.13500000000000001</v>
      </c>
      <c r="AO266" s="16">
        <v>0.61699999999999999</v>
      </c>
      <c r="AP266" s="5">
        <v>0</v>
      </c>
      <c r="AQ266" s="31">
        <v>9192.6103515625</v>
      </c>
      <c r="AR266" s="31">
        <v>13565.5</v>
      </c>
    </row>
    <row r="267" spans="1:44" x14ac:dyDescent="0.3">
      <c r="A267" s="4">
        <v>480745040</v>
      </c>
      <c r="B267" s="3" t="s">
        <v>223</v>
      </c>
      <c r="C267" s="3" t="s">
        <v>1208</v>
      </c>
      <c r="D267" s="14">
        <v>80.045455932617188</v>
      </c>
      <c r="E267" s="14">
        <v>81.23443603515625</v>
      </c>
      <c r="F267" s="14">
        <v>81.54827880859375</v>
      </c>
      <c r="G267" s="14">
        <v>83.505081176757813</v>
      </c>
      <c r="H267" s="5">
        <v>370</v>
      </c>
      <c r="I267" s="15" t="s">
        <v>3981</v>
      </c>
      <c r="J267" s="15">
        <v>5</v>
      </c>
      <c r="K267" s="3" t="s">
        <v>3879</v>
      </c>
      <c r="L267" s="3" t="s">
        <v>3914</v>
      </c>
      <c r="M267" s="3" t="s">
        <v>3918</v>
      </c>
      <c r="N267" s="3" t="s">
        <v>3922</v>
      </c>
      <c r="O267" s="17">
        <v>0.41447368264198298</v>
      </c>
      <c r="P267" s="32">
        <v>48.032161819999999</v>
      </c>
      <c r="Q267" s="32">
        <v>331.57894897460938</v>
      </c>
      <c r="R267" s="5">
        <v>217</v>
      </c>
      <c r="S267" s="5">
        <v>188</v>
      </c>
      <c r="T267" s="16">
        <v>0.86635947227478027</v>
      </c>
      <c r="U267" s="17">
        <v>0.3769230842590332</v>
      </c>
      <c r="V267" s="32">
        <v>48.489391269999999</v>
      </c>
      <c r="W267" s="32">
        <v>321.5384521484375</v>
      </c>
      <c r="X267" s="17">
        <v>0.32236841320991522</v>
      </c>
      <c r="Y267" s="32">
        <v>48.085326049999999</v>
      </c>
      <c r="Z267" s="32">
        <v>276.97369384765631</v>
      </c>
      <c r="AA267" s="5">
        <v>217</v>
      </c>
      <c r="AB267" s="5">
        <v>188</v>
      </c>
      <c r="AC267" s="16">
        <v>0.86635947227478027</v>
      </c>
      <c r="AD267" s="17">
        <v>0.30000001192092901</v>
      </c>
      <c r="AE267" s="32">
        <v>49.304901460000004</v>
      </c>
      <c r="AF267" s="32">
        <v>268.4615478515625</v>
      </c>
      <c r="AG267" s="16">
        <v>0.432</v>
      </c>
      <c r="AH267" s="16">
        <v>0.28599999999999998</v>
      </c>
      <c r="AI267" s="16"/>
      <c r="AJ267" s="16">
        <v>0.19700000000000001</v>
      </c>
      <c r="AK267" s="16">
        <v>7.5999999999999998E-2</v>
      </c>
      <c r="AL267" s="16">
        <v>8.0000003799796104E-3</v>
      </c>
      <c r="AM267" s="16">
        <v>0.157</v>
      </c>
      <c r="AN267" s="16">
        <v>0.111</v>
      </c>
      <c r="AO267" s="16">
        <v>0.57799999999999996</v>
      </c>
      <c r="AP267" s="5">
        <v>0</v>
      </c>
      <c r="AQ267" s="31">
        <v>11951.5302734375</v>
      </c>
      <c r="AR267" s="31">
        <v>13303.52</v>
      </c>
    </row>
    <row r="268" spans="1:44" x14ac:dyDescent="0.3">
      <c r="A268" s="4">
        <v>500024020</v>
      </c>
      <c r="B268" s="3" t="s">
        <v>255</v>
      </c>
      <c r="C268" s="3" t="s">
        <v>1326</v>
      </c>
      <c r="D268" s="14">
        <v>87.420021057128906</v>
      </c>
      <c r="E268" s="14">
        <v>88.856338500976563</v>
      </c>
      <c r="F268" s="14">
        <v>86.285614013671875</v>
      </c>
      <c r="G268" s="14">
        <v>88.6260986328125</v>
      </c>
      <c r="H268" s="5">
        <v>198</v>
      </c>
      <c r="I268" s="15" t="s">
        <v>3980</v>
      </c>
      <c r="J268" s="15">
        <v>4</v>
      </c>
      <c r="K268" s="3" t="s">
        <v>3897</v>
      </c>
      <c r="L268" s="3" t="s">
        <v>3915</v>
      </c>
      <c r="M268" s="3" t="s">
        <v>3917</v>
      </c>
      <c r="N268" s="3" t="s">
        <v>3923</v>
      </c>
      <c r="O268" s="17">
        <v>0.53012049198150635</v>
      </c>
      <c r="P268" s="32">
        <v>51.113147759999997</v>
      </c>
      <c r="Q268" s="32">
        <v>361.44577026367188</v>
      </c>
      <c r="R268" s="5">
        <v>72</v>
      </c>
      <c r="S268" s="5">
        <v>44</v>
      </c>
      <c r="T268" s="16">
        <v>0.6111111044883728</v>
      </c>
      <c r="U268" s="17">
        <v>0.26190477609634399</v>
      </c>
      <c r="V268" s="32">
        <v>51.667123369999999</v>
      </c>
      <c r="W268" s="32"/>
      <c r="X268" s="17">
        <v>0.38554215431213379</v>
      </c>
      <c r="Y268" s="32">
        <v>50.938600059999999</v>
      </c>
      <c r="Z268" s="32">
        <v>301.204833984375</v>
      </c>
      <c r="AA268" s="5">
        <v>72</v>
      </c>
      <c r="AB268" s="5">
        <v>44</v>
      </c>
      <c r="AC268" s="16">
        <v>0.6111111044883728</v>
      </c>
      <c r="AD268" s="17">
        <v>0.28571429848670959</v>
      </c>
      <c r="AE268" s="32">
        <v>52.1887513</v>
      </c>
      <c r="AF268" s="32"/>
      <c r="AG268" s="16"/>
      <c r="AH268" s="16"/>
      <c r="AI268" s="16"/>
      <c r="AJ268" s="16">
        <v>0.97</v>
      </c>
      <c r="AK268" s="16"/>
      <c r="AL268" s="16">
        <v>2.999999932944775E-2</v>
      </c>
      <c r="AM268" s="16"/>
      <c r="AN268" s="16">
        <v>0.14099999999999999</v>
      </c>
      <c r="AO268" s="16">
        <v>0.41099999999999998</v>
      </c>
      <c r="AP268" s="5">
        <v>0</v>
      </c>
      <c r="AQ268" s="31">
        <v>10791.1103515625</v>
      </c>
      <c r="AR268" s="31">
        <v>11455.07</v>
      </c>
    </row>
    <row r="269" spans="1:44" x14ac:dyDescent="0.3">
      <c r="A269" s="4">
        <v>1051234020</v>
      </c>
      <c r="B269" s="3" t="s">
        <v>496</v>
      </c>
      <c r="C269" s="3" t="s">
        <v>1987</v>
      </c>
      <c r="D269" s="14">
        <v>77.001739501953125</v>
      </c>
      <c r="E269" s="14">
        <v>78.0037841796875</v>
      </c>
      <c r="F269" s="14">
        <v>86.4608154296875</v>
      </c>
      <c r="G269" s="14">
        <v>85.203102111816406</v>
      </c>
      <c r="H269" s="5">
        <v>137</v>
      </c>
      <c r="I269" s="15" t="s">
        <v>3980</v>
      </c>
      <c r="J269" s="15">
        <v>6</v>
      </c>
      <c r="K269" s="3" t="s">
        <v>161</v>
      </c>
      <c r="L269" s="3" t="s">
        <v>3911</v>
      </c>
      <c r="M269" s="3" t="s">
        <v>3916</v>
      </c>
      <c r="N269" s="3" t="s">
        <v>3921</v>
      </c>
      <c r="O269" s="17">
        <v>0.3815789520740509</v>
      </c>
      <c r="P269" s="32">
        <v>46.760543660000003</v>
      </c>
      <c r="Q269" s="32">
        <v>307.89474487304688</v>
      </c>
      <c r="R269" s="5">
        <v>92</v>
      </c>
      <c r="S269" s="5">
        <v>56</v>
      </c>
      <c r="T269" s="16">
        <v>0.6086956262588501</v>
      </c>
      <c r="U269" s="17">
        <v>0.26530611515045172</v>
      </c>
      <c r="V269" s="32">
        <v>47.14246181</v>
      </c>
      <c r="W269" s="32"/>
      <c r="X269" s="17">
        <v>0.42105263471603388</v>
      </c>
      <c r="Y269" s="32">
        <v>51.044123929999998</v>
      </c>
      <c r="Z269" s="32">
        <v>306.57894897460938</v>
      </c>
      <c r="AA269" s="5">
        <v>92</v>
      </c>
      <c r="AB269" s="5">
        <v>56</v>
      </c>
      <c r="AC269" s="16">
        <v>0.6086956262588501</v>
      </c>
      <c r="AD269" s="17">
        <v>0.36734694242477423</v>
      </c>
      <c r="AE269" s="32">
        <v>50.261127850000001</v>
      </c>
      <c r="AF269" s="32"/>
      <c r="AG269" s="16"/>
      <c r="AH269" s="16">
        <v>5.8000000000000003E-2</v>
      </c>
      <c r="AI269" s="16"/>
      <c r="AJ269" s="16">
        <v>0.93400000000000005</v>
      </c>
      <c r="AK269" s="16"/>
      <c r="AL269" s="16">
        <v>7.0000002160668373E-3</v>
      </c>
      <c r="AM269" s="16"/>
      <c r="AN269" s="16">
        <v>0.11700000000000001</v>
      </c>
      <c r="AO269" s="16">
        <v>0.55700000000000005</v>
      </c>
      <c r="AP269" s="5">
        <v>0</v>
      </c>
      <c r="AQ269" s="31">
        <v>10849.419921875</v>
      </c>
      <c r="AR269" s="31">
        <v>11323.69</v>
      </c>
    </row>
    <row r="270" spans="1:44" x14ac:dyDescent="0.3">
      <c r="A270" s="4">
        <v>801214020</v>
      </c>
      <c r="B270" s="3" t="s">
        <v>381</v>
      </c>
      <c r="C270" s="3" t="s">
        <v>1584</v>
      </c>
      <c r="D270" s="14">
        <v>85.839614868164063</v>
      </c>
      <c r="E270" s="14">
        <v>84.136451721191406</v>
      </c>
      <c r="F270" s="14">
        <v>89.725395202636719</v>
      </c>
      <c r="G270" s="14">
        <v>87.405693054199219</v>
      </c>
      <c r="H270" s="5">
        <v>185</v>
      </c>
      <c r="I270" s="15" t="s">
        <v>3981</v>
      </c>
      <c r="J270" s="15">
        <v>6</v>
      </c>
      <c r="K270" s="3" t="s">
        <v>3832</v>
      </c>
      <c r="L270" s="3" t="s">
        <v>3908</v>
      </c>
      <c r="M270" s="3" t="s">
        <v>3917</v>
      </c>
      <c r="N270" s="3" t="s">
        <v>3923</v>
      </c>
      <c r="O270" s="17">
        <v>0.4711538553237915</v>
      </c>
      <c r="P270" s="32">
        <v>50.452876320000001</v>
      </c>
      <c r="Q270" s="32">
        <v>329.80767822265631</v>
      </c>
      <c r="R270" s="5">
        <v>132</v>
      </c>
      <c r="S270" s="5">
        <v>84</v>
      </c>
      <c r="T270" s="16">
        <v>0.63636362552642822</v>
      </c>
      <c r="U270" s="17">
        <v>0.41935482621192932</v>
      </c>
      <c r="V270" s="32">
        <v>49.699301050000003</v>
      </c>
      <c r="W270" s="32">
        <v>304.83871459960938</v>
      </c>
      <c r="X270" s="17">
        <v>0.49038460850715643</v>
      </c>
      <c r="Y270" s="32">
        <v>53.010362610000001</v>
      </c>
      <c r="Z270" s="32">
        <v>320.19232177734381</v>
      </c>
      <c r="AA270" s="5">
        <v>132</v>
      </c>
      <c r="AB270" s="5">
        <v>84</v>
      </c>
      <c r="AC270" s="16">
        <v>0.63636362552642822</v>
      </c>
      <c r="AD270" s="17">
        <v>0.40322580933570862</v>
      </c>
      <c r="AE270" s="32">
        <v>51.501492089999999</v>
      </c>
      <c r="AF270" s="32">
        <v>290.32257080078131</v>
      </c>
      <c r="AG270" s="16"/>
      <c r="AH270" s="16">
        <v>3.7999999999999999E-2</v>
      </c>
      <c r="AI270" s="16"/>
      <c r="AJ270" s="16">
        <v>0.92400000000000004</v>
      </c>
      <c r="AK270" s="16">
        <v>3.2000000000000001E-2</v>
      </c>
      <c r="AL270" s="16">
        <v>4.999999888241291E-3</v>
      </c>
      <c r="AM270" s="16">
        <v>0.17299999999999999</v>
      </c>
      <c r="AN270" s="16">
        <v>0.17299999999999999</v>
      </c>
      <c r="AO270" s="16">
        <v>0.52700000000000002</v>
      </c>
      <c r="AP270" s="5">
        <v>0</v>
      </c>
      <c r="AQ270" s="31">
        <v>9246.419921875</v>
      </c>
      <c r="AR270" s="31">
        <v>10548.86</v>
      </c>
    </row>
    <row r="271" spans="1:44" x14ac:dyDescent="0.3">
      <c r="A271" s="4">
        <v>290044020</v>
      </c>
      <c r="B271" s="3" t="s">
        <v>128</v>
      </c>
      <c r="C271" s="3" t="s">
        <v>922</v>
      </c>
      <c r="D271" s="14">
        <v>90.942977905273438</v>
      </c>
      <c r="E271" s="14">
        <v>91.3033447265625</v>
      </c>
      <c r="F271" s="14">
        <v>88.862564086914063</v>
      </c>
      <c r="G271" s="14">
        <v>85.416778564453125</v>
      </c>
      <c r="H271" s="5">
        <v>164</v>
      </c>
      <c r="I271" s="15" t="s">
        <v>3981</v>
      </c>
      <c r="J271" s="15">
        <v>6</v>
      </c>
      <c r="K271" s="3" t="s">
        <v>3830</v>
      </c>
      <c r="L271" s="3" t="s">
        <v>3907</v>
      </c>
      <c r="M271" s="3" t="s">
        <v>3916</v>
      </c>
      <c r="N271" s="3" t="s">
        <v>3921</v>
      </c>
      <c r="O271" s="17">
        <v>0.38297873735427862</v>
      </c>
      <c r="P271" s="32">
        <v>52.584986209999997</v>
      </c>
      <c r="Q271" s="32">
        <v>293.61703491210938</v>
      </c>
      <c r="R271" s="5">
        <v>133</v>
      </c>
      <c r="S271" s="5">
        <v>93</v>
      </c>
      <c r="T271" s="16">
        <v>0.69924813508987427</v>
      </c>
      <c r="U271" s="17">
        <v>0.27272728085517878</v>
      </c>
      <c r="V271" s="32">
        <v>52.687331319999998</v>
      </c>
      <c r="W271" s="32"/>
      <c r="X271" s="17">
        <v>0.41935482621192932</v>
      </c>
      <c r="Y271" s="32">
        <v>52.490683910000001</v>
      </c>
      <c r="Z271" s="32">
        <v>294.6236572265625</v>
      </c>
      <c r="AA271" s="5">
        <v>133</v>
      </c>
      <c r="AB271" s="5">
        <v>93</v>
      </c>
      <c r="AC271" s="16">
        <v>0.69924813508987427</v>
      </c>
      <c r="AD271" s="17">
        <v>0.3333333432674408</v>
      </c>
      <c r="AE271" s="32">
        <v>50.38145385</v>
      </c>
      <c r="AF271" s="32"/>
      <c r="AG271" s="16"/>
      <c r="AH271" s="16"/>
      <c r="AI271" s="16"/>
      <c r="AJ271" s="16">
        <v>0.97</v>
      </c>
      <c r="AK271" s="16"/>
      <c r="AL271" s="16">
        <v>2.999999932944775E-2</v>
      </c>
      <c r="AM271" s="16"/>
      <c r="AN271" s="16">
        <v>0.14000000000000001</v>
      </c>
      <c r="AO271" s="16">
        <v>0.57100000000000006</v>
      </c>
      <c r="AP271" s="5">
        <v>0</v>
      </c>
      <c r="AQ271" s="31">
        <v>12186.990234375</v>
      </c>
      <c r="AR271" s="31">
        <v>12652.1</v>
      </c>
    </row>
    <row r="272" spans="1:44" x14ac:dyDescent="0.3">
      <c r="A272" s="4">
        <v>1110864010</v>
      </c>
      <c r="B272" s="3" t="s">
        <v>523</v>
      </c>
      <c r="C272" s="3" t="s">
        <v>2034</v>
      </c>
      <c r="D272" s="14">
        <v>86.558265686035156</v>
      </c>
      <c r="E272" s="14">
        <v>86.161140441894531</v>
      </c>
      <c r="F272" s="14">
        <v>89.247772216796875</v>
      </c>
      <c r="G272" s="14">
        <v>89.31378173828125</v>
      </c>
      <c r="H272" s="5">
        <v>300</v>
      </c>
      <c r="I272" s="15" t="s">
        <v>3980</v>
      </c>
      <c r="J272" s="15">
        <v>6</v>
      </c>
      <c r="K272" s="3" t="s">
        <v>3902</v>
      </c>
      <c r="L272" s="3" t="s">
        <v>3910</v>
      </c>
      <c r="M272" s="3" t="s">
        <v>3917</v>
      </c>
      <c r="N272" s="3" t="s">
        <v>3921</v>
      </c>
      <c r="O272" s="17">
        <v>0.30625000596046448</v>
      </c>
      <c r="P272" s="32">
        <v>50.753118530000002</v>
      </c>
      <c r="Q272" s="32">
        <v>308.75</v>
      </c>
      <c r="R272" s="5">
        <v>237</v>
      </c>
      <c r="S272" s="5">
        <v>158</v>
      </c>
      <c r="T272" s="16">
        <v>0.66666668653488159</v>
      </c>
      <c r="U272" s="17">
        <v>0.2330097109079361</v>
      </c>
      <c r="V272" s="32">
        <v>50.543438299999998</v>
      </c>
      <c r="W272" s="32">
        <v>286.40777587890631</v>
      </c>
      <c r="X272" s="17">
        <v>0.30817610025405878</v>
      </c>
      <c r="Y272" s="32">
        <v>52.722688980000001</v>
      </c>
      <c r="Z272" s="32">
        <v>280.50314331054688</v>
      </c>
      <c r="AA272" s="5">
        <v>236</v>
      </c>
      <c r="AB272" s="5">
        <v>157</v>
      </c>
      <c r="AC272" s="16">
        <v>0.66666668653488159</v>
      </c>
      <c r="AD272" s="17">
        <v>0.30392158031463617</v>
      </c>
      <c r="AE272" s="32">
        <v>52.576011309999998</v>
      </c>
      <c r="AF272" s="32"/>
      <c r="AG272" s="16"/>
      <c r="AH272" s="16">
        <v>0.03</v>
      </c>
      <c r="AI272" s="16"/>
      <c r="AJ272" s="16">
        <v>0.95000000000000007</v>
      </c>
      <c r="AK272" s="16"/>
      <c r="AL272" s="16">
        <v>1.9999999552965161E-2</v>
      </c>
      <c r="AM272" s="16"/>
      <c r="AN272" s="16">
        <v>0.16700000000000001</v>
      </c>
      <c r="AO272" s="16">
        <v>0.57300000000000006</v>
      </c>
      <c r="AP272" s="5">
        <v>0</v>
      </c>
      <c r="AQ272" s="31">
        <v>8771.3095703125</v>
      </c>
      <c r="AR272" s="31">
        <v>10619.2</v>
      </c>
    </row>
    <row r="273" spans="1:44" x14ac:dyDescent="0.3">
      <c r="A273" s="4">
        <v>1110864020</v>
      </c>
      <c r="B273" s="3" t="s">
        <v>523</v>
      </c>
      <c r="C273" s="3" t="s">
        <v>2035</v>
      </c>
      <c r="D273" s="14">
        <v>87.171180725097656</v>
      </c>
      <c r="E273" s="14">
        <v>86.661483764648438</v>
      </c>
      <c r="F273" s="14">
        <v>86.814834594726563</v>
      </c>
      <c r="G273" s="14">
        <v>86.375190734863281</v>
      </c>
      <c r="H273" s="5">
        <v>59</v>
      </c>
      <c r="I273" s="15" t="s">
        <v>3980</v>
      </c>
      <c r="J273" s="15">
        <v>6</v>
      </c>
      <c r="K273" s="3" t="s">
        <v>3902</v>
      </c>
      <c r="L273" s="3" t="s">
        <v>3910</v>
      </c>
      <c r="M273" s="3" t="s">
        <v>3917</v>
      </c>
      <c r="N273" s="3" t="s">
        <v>3921</v>
      </c>
      <c r="O273" s="17">
        <v>0.17241379618644709</v>
      </c>
      <c r="P273" s="32">
        <v>51.009184570000002</v>
      </c>
      <c r="Q273" s="32"/>
      <c r="R273" s="5">
        <v>35</v>
      </c>
      <c r="S273" s="5">
        <v>24</v>
      </c>
      <c r="T273" s="16">
        <v>0.68571430444717407</v>
      </c>
      <c r="U273" s="17">
        <v>0</v>
      </c>
      <c r="V273" s="32">
        <v>50.752042520000003</v>
      </c>
      <c r="W273" s="32"/>
      <c r="X273" s="17">
        <v>0.20689655840396881</v>
      </c>
      <c r="Y273" s="32">
        <v>51.25734662</v>
      </c>
      <c r="Z273" s="32"/>
      <c r="AA273" s="5">
        <v>35</v>
      </c>
      <c r="AB273" s="5">
        <v>24</v>
      </c>
      <c r="AC273" s="16">
        <v>0.68571430444717407</v>
      </c>
      <c r="AD273" s="17">
        <v>0.190476194024086</v>
      </c>
      <c r="AE273" s="32">
        <v>50.9211752</v>
      </c>
      <c r="AF273" s="32"/>
      <c r="AG273" s="16"/>
      <c r="AH273" s="16"/>
      <c r="AI273" s="16"/>
      <c r="AJ273" s="16">
        <v>0.94900000000000007</v>
      </c>
      <c r="AK273" s="16"/>
      <c r="AL273" s="16">
        <v>5.0999999046325677E-2</v>
      </c>
      <c r="AM273" s="16"/>
      <c r="AN273" s="16">
        <v>0.23699999999999999</v>
      </c>
      <c r="AO273" s="16">
        <v>0.63800000000000001</v>
      </c>
      <c r="AP273" s="5">
        <v>0</v>
      </c>
      <c r="AQ273" s="31">
        <v>9667.5498046875</v>
      </c>
      <c r="AR273" s="31">
        <v>10188.219999999999</v>
      </c>
    </row>
    <row r="274" spans="1:44" x14ac:dyDescent="0.3">
      <c r="A274" s="4">
        <v>401004020</v>
      </c>
      <c r="B274" s="3" t="s">
        <v>177</v>
      </c>
      <c r="C274" s="3" t="s">
        <v>1069</v>
      </c>
      <c r="D274" s="14">
        <v>92.498161315917969</v>
      </c>
      <c r="E274" s="14">
        <v>89.69512939453125</v>
      </c>
      <c r="F274" s="14">
        <v>91.414558410644531</v>
      </c>
      <c r="G274" s="14">
        <v>86.618797302246094</v>
      </c>
      <c r="H274" s="5">
        <v>60</v>
      </c>
      <c r="I274" s="15" t="s">
        <v>3980</v>
      </c>
      <c r="J274" s="15">
        <v>5</v>
      </c>
      <c r="K274" s="3" t="s">
        <v>3806</v>
      </c>
      <c r="L274" s="3" t="s">
        <v>3912</v>
      </c>
      <c r="M274" s="3" t="s">
        <v>3917</v>
      </c>
      <c r="N274" s="3" t="s">
        <v>3921</v>
      </c>
      <c r="O274" s="17">
        <v>0.29629629850387568</v>
      </c>
      <c r="P274" s="32">
        <v>53.234719480000003</v>
      </c>
      <c r="Q274" s="32"/>
      <c r="R274" s="5">
        <v>23</v>
      </c>
      <c r="S274" s="5">
        <v>16</v>
      </c>
      <c r="T274" s="16">
        <v>0.69565218687057495</v>
      </c>
      <c r="U274" s="17">
        <v>0</v>
      </c>
      <c r="V274" s="32">
        <v>52.016832030000003</v>
      </c>
      <c r="W274" s="32"/>
      <c r="X274" s="17">
        <v>0.2222222238779068</v>
      </c>
      <c r="Y274" s="32">
        <v>54.02773363</v>
      </c>
      <c r="Z274" s="32"/>
      <c r="AA274" s="5">
        <v>23</v>
      </c>
      <c r="AB274" s="5">
        <v>16</v>
      </c>
      <c r="AC274" s="16">
        <v>0.69565218687057495</v>
      </c>
      <c r="AD274" s="17">
        <v>0.2380952388048172</v>
      </c>
      <c r="AE274" s="32">
        <v>51.05836043</v>
      </c>
      <c r="AF274" s="32"/>
      <c r="AG274" s="16"/>
      <c r="AH274" s="16"/>
      <c r="AI274" s="16"/>
      <c r="AJ274" s="16">
        <v>1</v>
      </c>
      <c r="AK274" s="16"/>
      <c r="AL274" s="16">
        <v>0</v>
      </c>
      <c r="AM274" s="16"/>
      <c r="AN274" s="16">
        <v>8.3000000000000004E-2</v>
      </c>
      <c r="AO274" s="16">
        <v>0.71399999999999997</v>
      </c>
      <c r="AP274" s="5">
        <v>0</v>
      </c>
      <c r="AQ274" s="31">
        <v>15408.3798828125</v>
      </c>
      <c r="AR274" s="31">
        <v>15533.55</v>
      </c>
    </row>
    <row r="275" spans="1:44" x14ac:dyDescent="0.3">
      <c r="A275" s="4">
        <v>489026905</v>
      </c>
      <c r="B275" s="3" t="s">
        <v>229</v>
      </c>
      <c r="C275" s="3" t="s">
        <v>1267</v>
      </c>
      <c r="D275" s="14">
        <v>84.209892272949219</v>
      </c>
      <c r="E275" s="14">
        <v>86.284332275390625</v>
      </c>
      <c r="F275" s="14">
        <v>80.734931945800781</v>
      </c>
      <c r="G275" s="14">
        <v>81.638504028320313</v>
      </c>
      <c r="H275" s="5">
        <v>624</v>
      </c>
      <c r="I275" s="15" t="s">
        <v>3980</v>
      </c>
      <c r="J275" s="15">
        <v>5</v>
      </c>
      <c r="K275" s="3" t="s">
        <v>3879</v>
      </c>
      <c r="L275" s="3" t="s">
        <v>3914</v>
      </c>
      <c r="M275" s="3" t="s">
        <v>3918</v>
      </c>
      <c r="N275" s="3" t="s">
        <v>3924</v>
      </c>
      <c r="O275" s="17">
        <v>6.2271062284708023E-2</v>
      </c>
      <c r="P275" s="32">
        <v>49.77200156</v>
      </c>
      <c r="Q275" s="32"/>
      <c r="R275" s="5">
        <v>246</v>
      </c>
      <c r="S275" s="5">
        <v>244</v>
      </c>
      <c r="T275" s="16">
        <v>0.99186992645263672</v>
      </c>
      <c r="U275" s="17">
        <v>6.2271062284708023E-2</v>
      </c>
      <c r="V275" s="32">
        <v>50.594797790000001</v>
      </c>
      <c r="W275" s="32"/>
      <c r="X275" s="17">
        <v>1.0989011265337471E-2</v>
      </c>
      <c r="Y275" s="32">
        <v>47.59545507</v>
      </c>
      <c r="Z275" s="32"/>
      <c r="AA275" s="5">
        <v>247</v>
      </c>
      <c r="AB275" s="5">
        <v>245</v>
      </c>
      <c r="AC275" s="16">
        <v>0.99186992645263672</v>
      </c>
      <c r="AD275" s="17">
        <v>1.0989011265337471E-2</v>
      </c>
      <c r="AE275" s="32">
        <v>48.253757729999997</v>
      </c>
      <c r="AF275" s="32"/>
      <c r="AG275" s="16">
        <v>1.4E-2</v>
      </c>
      <c r="AH275" s="16">
        <v>0.96199999999999997</v>
      </c>
      <c r="AI275" s="16"/>
      <c r="AJ275" s="16">
        <v>1.9E-2</v>
      </c>
      <c r="AK275" s="16"/>
      <c r="AL275" s="16">
        <v>4.999999888241291E-3</v>
      </c>
      <c r="AM275" s="16">
        <v>0.872</v>
      </c>
      <c r="AN275" s="16">
        <v>5.8000000000000003E-2</v>
      </c>
      <c r="AO275" s="16">
        <v>0.92900000000000005</v>
      </c>
      <c r="AP275" s="5">
        <v>0</v>
      </c>
      <c r="AQ275" s="31">
        <v>10990.0400390625</v>
      </c>
      <c r="AR275" s="31">
        <v>13846.49</v>
      </c>
    </row>
    <row r="276" spans="1:44" x14ac:dyDescent="0.3">
      <c r="A276" s="4">
        <v>171214020</v>
      </c>
      <c r="B276" s="3" t="s">
        <v>72</v>
      </c>
      <c r="C276" s="3" t="s">
        <v>745</v>
      </c>
      <c r="D276" s="14">
        <v>88.055648803710938</v>
      </c>
      <c r="E276" s="14">
        <v>85.238716125488281</v>
      </c>
      <c r="F276" s="14">
        <v>86.225776672363281</v>
      </c>
      <c r="G276" s="14">
        <v>83.711166381835938</v>
      </c>
      <c r="H276" s="5">
        <v>55</v>
      </c>
      <c r="I276" s="15" t="s">
        <v>3980</v>
      </c>
      <c r="J276" s="15">
        <v>5</v>
      </c>
      <c r="K276" s="3" t="s">
        <v>3798</v>
      </c>
      <c r="L276" s="3" t="s">
        <v>3908</v>
      </c>
      <c r="M276" s="3" t="s">
        <v>3916</v>
      </c>
      <c r="N276" s="3" t="s">
        <v>3921</v>
      </c>
      <c r="O276" s="17">
        <v>0.25</v>
      </c>
      <c r="P276" s="32">
        <v>51.378702390000001</v>
      </c>
      <c r="Q276" s="32"/>
      <c r="R276" s="5">
        <v>51</v>
      </c>
      <c r="S276" s="5">
        <v>26</v>
      </c>
      <c r="T276" s="16">
        <v>0.50980395078659058</v>
      </c>
      <c r="U276" s="17">
        <v>0.2800000011920929</v>
      </c>
      <c r="V276" s="32">
        <v>50.158860590000003</v>
      </c>
      <c r="W276" s="32"/>
      <c r="X276" s="17">
        <v>0.57499998807907104</v>
      </c>
      <c r="Y276" s="32">
        <v>50.902557889999997</v>
      </c>
      <c r="Z276" s="32">
        <v>357.5</v>
      </c>
      <c r="AA276" s="5">
        <v>50</v>
      </c>
      <c r="AB276" s="5">
        <v>25</v>
      </c>
      <c r="AC276" s="16">
        <v>0.50980395078659058</v>
      </c>
      <c r="AD276" s="17">
        <v>0.36000001430511469</v>
      </c>
      <c r="AE276" s="32">
        <v>49.420956760000003</v>
      </c>
      <c r="AF276" s="32"/>
      <c r="AG276" s="16"/>
      <c r="AH276" s="16"/>
      <c r="AI276" s="16"/>
      <c r="AJ276" s="16">
        <v>0.89100000000000001</v>
      </c>
      <c r="AK276" s="16"/>
      <c r="AL276" s="16">
        <v>0.1089999973773956</v>
      </c>
      <c r="AM276" s="16"/>
      <c r="AN276" s="16">
        <v>0.29099999999999998</v>
      </c>
      <c r="AO276" s="16">
        <v>0.53600000000000003</v>
      </c>
      <c r="AP276" s="5">
        <v>0</v>
      </c>
      <c r="AQ276" s="31">
        <v>14522.0498046875</v>
      </c>
      <c r="AR276" s="31">
        <v>15219.84</v>
      </c>
    </row>
    <row r="277" spans="1:44" x14ac:dyDescent="0.3">
      <c r="A277" s="4">
        <v>840034020</v>
      </c>
      <c r="B277" s="3" t="s">
        <v>398</v>
      </c>
      <c r="C277" s="3" t="s">
        <v>1632</v>
      </c>
      <c r="D277" s="14">
        <v>88.323928833007813</v>
      </c>
      <c r="E277" s="14">
        <v>89.411224365234375</v>
      </c>
      <c r="F277" s="14">
        <v>87.134773254394531</v>
      </c>
      <c r="G277" s="14">
        <v>88.31982421875</v>
      </c>
      <c r="H277" s="5">
        <v>142</v>
      </c>
      <c r="I277" s="15" t="s">
        <v>3981</v>
      </c>
      <c r="J277" s="15">
        <v>6</v>
      </c>
      <c r="K277" s="3" t="s">
        <v>3802</v>
      </c>
      <c r="L277" s="3" t="s">
        <v>3907</v>
      </c>
      <c r="M277" s="3" t="s">
        <v>3917</v>
      </c>
      <c r="N277" s="3" t="s">
        <v>3923</v>
      </c>
      <c r="O277" s="17">
        <v>0.40259739756584167</v>
      </c>
      <c r="P277" s="32">
        <v>51.490786679999999</v>
      </c>
      <c r="Q277" s="32">
        <v>341.55844116210938</v>
      </c>
      <c r="R277" s="5">
        <v>95</v>
      </c>
      <c r="S277" s="5">
        <v>53</v>
      </c>
      <c r="T277" s="16">
        <v>0.55789476633071899</v>
      </c>
      <c r="U277" s="17">
        <v>0.1428571492433548</v>
      </c>
      <c r="V277" s="32">
        <v>51.898468100000002</v>
      </c>
      <c r="W277" s="32"/>
      <c r="X277" s="17">
        <v>0.27272728085517878</v>
      </c>
      <c r="Y277" s="32">
        <v>51.450044810000001</v>
      </c>
      <c r="Z277" s="32">
        <v>268.8311767578125</v>
      </c>
      <c r="AA277" s="5">
        <v>95</v>
      </c>
      <c r="AB277" s="5">
        <v>53</v>
      </c>
      <c r="AC277" s="16">
        <v>0.55789476633071899</v>
      </c>
      <c r="AD277" s="17">
        <v>0.1190476194024086</v>
      </c>
      <c r="AE277" s="32">
        <v>52.016276609999998</v>
      </c>
      <c r="AF277" s="32"/>
      <c r="AG277" s="16"/>
      <c r="AH277" s="16"/>
      <c r="AI277" s="16"/>
      <c r="AJ277" s="16">
        <v>0.94400000000000006</v>
      </c>
      <c r="AK277" s="16"/>
      <c r="AL277" s="16">
        <v>5.6000001728534698E-2</v>
      </c>
      <c r="AM277" s="16"/>
      <c r="AN277" s="16">
        <v>0.183</v>
      </c>
      <c r="AO277" s="16">
        <v>0.52800000000000002</v>
      </c>
      <c r="AP277" s="5">
        <v>0</v>
      </c>
      <c r="AQ277" s="31">
        <v>7569.169921875</v>
      </c>
      <c r="AR277" s="31">
        <v>9844.42</v>
      </c>
    </row>
    <row r="278" spans="1:44" x14ac:dyDescent="0.3">
      <c r="A278" s="4">
        <v>100894020</v>
      </c>
      <c r="B278" s="3" t="s">
        <v>39</v>
      </c>
      <c r="C278" s="3" t="s">
        <v>626</v>
      </c>
      <c r="D278" s="14">
        <v>85.403915405273438</v>
      </c>
      <c r="E278" s="14">
        <v>85.893081665039063</v>
      </c>
      <c r="F278" s="14">
        <v>87.133514404296875</v>
      </c>
      <c r="G278" s="14">
        <v>86.987777709960938</v>
      </c>
      <c r="H278" s="5">
        <v>326</v>
      </c>
      <c r="I278" s="15">
        <v>3</v>
      </c>
      <c r="J278" s="15">
        <v>5</v>
      </c>
      <c r="K278" s="3" t="s">
        <v>3821</v>
      </c>
      <c r="L278" s="3" t="s">
        <v>3909</v>
      </c>
      <c r="M278" s="3" t="s">
        <v>3917</v>
      </c>
      <c r="N278" s="3" t="s">
        <v>3924</v>
      </c>
      <c r="O278" s="17">
        <v>0.45454546809196472</v>
      </c>
      <c r="P278" s="32">
        <v>50.270847670000002</v>
      </c>
      <c r="Q278" s="32">
        <v>331.49349975585938</v>
      </c>
      <c r="R278" s="5">
        <v>320</v>
      </c>
      <c r="S278" s="5">
        <v>129</v>
      </c>
      <c r="T278" s="16">
        <v>0.40312498807907099</v>
      </c>
      <c r="U278" s="17">
        <v>0.32673266530036932</v>
      </c>
      <c r="V278" s="32">
        <v>50.4316794</v>
      </c>
      <c r="W278" s="32">
        <v>288.11880493164063</v>
      </c>
      <c r="X278" s="17">
        <v>0.41883116960525513</v>
      </c>
      <c r="Y278" s="32">
        <v>51.449284310000003</v>
      </c>
      <c r="Z278" s="32">
        <v>313.6363525390625</v>
      </c>
      <c r="AA278" s="5">
        <v>320</v>
      </c>
      <c r="AB278" s="5">
        <v>129</v>
      </c>
      <c r="AC278" s="16">
        <v>0.40312498807907099</v>
      </c>
      <c r="AD278" s="17">
        <v>0.25742575526237488</v>
      </c>
      <c r="AE278" s="32">
        <v>51.266147089999997</v>
      </c>
      <c r="AF278" s="32">
        <v>262.37625122070313</v>
      </c>
      <c r="AG278" s="16">
        <v>1.7999999999999999E-2</v>
      </c>
      <c r="AH278" s="16">
        <v>2.5000000000000001E-2</v>
      </c>
      <c r="AI278" s="16">
        <v>2.1000000000000001E-2</v>
      </c>
      <c r="AJ278" s="16">
        <v>0.85599999999999998</v>
      </c>
      <c r="AK278" s="16">
        <v>7.3999999999999996E-2</v>
      </c>
      <c r="AL278" s="16">
        <v>6.0000000521540642E-3</v>
      </c>
      <c r="AM278" s="16"/>
      <c r="AN278" s="16">
        <v>8.6000000000000007E-2</v>
      </c>
      <c r="AO278" s="16">
        <v>0.255</v>
      </c>
      <c r="AP278" s="5">
        <v>0</v>
      </c>
      <c r="AQ278" s="31">
        <v>6395.14990234375</v>
      </c>
      <c r="AR278" s="31">
        <v>7991.69</v>
      </c>
    </row>
    <row r="279" spans="1:44" x14ac:dyDescent="0.3">
      <c r="A279" s="4">
        <v>130554020</v>
      </c>
      <c r="B279" s="3" t="s">
        <v>52</v>
      </c>
      <c r="C279" s="3" t="s">
        <v>696</v>
      </c>
      <c r="D279" s="14">
        <v>90.619094848632813</v>
      </c>
      <c r="E279" s="14">
        <v>86.327285766601563</v>
      </c>
      <c r="F279" s="14">
        <v>89.145225524902344</v>
      </c>
      <c r="G279" s="14">
        <v>92.746734619140625</v>
      </c>
      <c r="H279" s="5">
        <v>242</v>
      </c>
      <c r="I279" s="15" t="s">
        <v>3980</v>
      </c>
      <c r="J279" s="15">
        <v>5</v>
      </c>
      <c r="K279" s="3" t="s">
        <v>3869</v>
      </c>
      <c r="L279" s="3" t="s">
        <v>3912</v>
      </c>
      <c r="M279" s="3" t="s">
        <v>3917</v>
      </c>
      <c r="N279" s="3" t="s">
        <v>3921</v>
      </c>
      <c r="O279" s="17">
        <v>0.4609375</v>
      </c>
      <c r="P279" s="32">
        <v>52.449671469999998</v>
      </c>
      <c r="Q279" s="32">
        <v>340.625</v>
      </c>
      <c r="R279" s="5">
        <v>136</v>
      </c>
      <c r="S279" s="5">
        <v>77</v>
      </c>
      <c r="T279" s="16">
        <v>0.56617647409439087</v>
      </c>
      <c r="U279" s="17">
        <v>0.33802816271781921</v>
      </c>
      <c r="V279" s="32">
        <v>50.612708320000003</v>
      </c>
      <c r="W279" s="32">
        <v>307.04226684570313</v>
      </c>
      <c r="X279" s="17">
        <v>0.5</v>
      </c>
      <c r="Y279" s="32">
        <v>52.66092699</v>
      </c>
      <c r="Z279" s="32">
        <v>331.25</v>
      </c>
      <c r="AA279" s="5">
        <v>136</v>
      </c>
      <c r="AB279" s="5">
        <v>77</v>
      </c>
      <c r="AC279" s="16">
        <v>0.56617647409439087</v>
      </c>
      <c r="AD279" s="17">
        <v>0.36619716882705688</v>
      </c>
      <c r="AE279" s="32">
        <v>54.509243980000001</v>
      </c>
      <c r="AF279" s="32">
        <v>295.774658203125</v>
      </c>
      <c r="AG279" s="16"/>
      <c r="AH279" s="16">
        <v>3.6999999999999998E-2</v>
      </c>
      <c r="AI279" s="16"/>
      <c r="AJ279" s="16">
        <v>0.91700000000000004</v>
      </c>
      <c r="AK279" s="16">
        <v>2.9000000000000001E-2</v>
      </c>
      <c r="AL279" s="16">
        <v>1.7000000923871991E-2</v>
      </c>
      <c r="AM279" s="16"/>
      <c r="AN279" s="16">
        <v>0.22700000000000001</v>
      </c>
      <c r="AO279" s="16">
        <v>0.47299999999999998</v>
      </c>
      <c r="AP279" s="5">
        <v>0</v>
      </c>
      <c r="AQ279" s="31">
        <v>12571.4404296875</v>
      </c>
      <c r="AR279" s="31">
        <v>12956.29</v>
      </c>
    </row>
    <row r="280" spans="1:44" x14ac:dyDescent="0.3">
      <c r="A280" s="4">
        <v>961034020</v>
      </c>
      <c r="B280" s="3" t="s">
        <v>454</v>
      </c>
      <c r="C280" s="3" t="s">
        <v>1883</v>
      </c>
      <c r="D280" s="14">
        <v>73.698226928710938</v>
      </c>
      <c r="E280" s="14">
        <v>75.290725708007813</v>
      </c>
      <c r="F280" s="14">
        <v>77.148757934570313</v>
      </c>
      <c r="G280" s="14">
        <v>80.161979675292969</v>
      </c>
      <c r="H280" s="5">
        <v>571</v>
      </c>
      <c r="I280" s="15" t="s">
        <v>3980</v>
      </c>
      <c r="J280" s="15">
        <v>5</v>
      </c>
      <c r="K280" s="3" t="s">
        <v>3882</v>
      </c>
      <c r="L280" s="3" t="s">
        <v>3915</v>
      </c>
      <c r="M280" s="3" t="s">
        <v>3918</v>
      </c>
      <c r="N280" s="3" t="s">
        <v>3922</v>
      </c>
      <c r="O280" s="17">
        <v>0.35254237055778498</v>
      </c>
      <c r="P280" s="32">
        <v>45.380382670000003</v>
      </c>
      <c r="Q280" s="32">
        <v>307.11865234375</v>
      </c>
      <c r="R280" s="5">
        <v>318</v>
      </c>
      <c r="S280" s="5">
        <v>318</v>
      </c>
      <c r="T280" s="16">
        <v>1</v>
      </c>
      <c r="U280" s="17">
        <v>0.35254237055778498</v>
      </c>
      <c r="V280" s="32">
        <v>46.0113311</v>
      </c>
      <c r="W280" s="32">
        <v>307.11865234375</v>
      </c>
      <c r="X280" s="17">
        <v>0.34693878889083862</v>
      </c>
      <c r="Y280" s="32">
        <v>45.435520429999997</v>
      </c>
      <c r="Z280" s="32">
        <v>268.36734008789063</v>
      </c>
      <c r="AA280" s="5">
        <v>319</v>
      </c>
      <c r="AB280" s="5">
        <v>319</v>
      </c>
      <c r="AC280" s="16">
        <v>1</v>
      </c>
      <c r="AD280" s="17">
        <v>0.34693878889083862</v>
      </c>
      <c r="AE280" s="32">
        <v>47.422270279999999</v>
      </c>
      <c r="AF280" s="32">
        <v>268.36734008789063</v>
      </c>
      <c r="AG280" s="16">
        <v>0.245</v>
      </c>
      <c r="AH280" s="16">
        <v>6.5000000000000002E-2</v>
      </c>
      <c r="AI280" s="16">
        <v>1.0999999999999999E-2</v>
      </c>
      <c r="AJ280" s="16">
        <v>0.59699999999999998</v>
      </c>
      <c r="AK280" s="16">
        <v>8.1000000000000003E-2</v>
      </c>
      <c r="AL280" s="16">
        <v>2.000000094994903E-3</v>
      </c>
      <c r="AM280" s="16">
        <v>0.123</v>
      </c>
      <c r="AN280" s="16">
        <v>0.156</v>
      </c>
      <c r="AO280" s="16">
        <v>0.57489999999999997</v>
      </c>
      <c r="AP280" s="5">
        <v>1</v>
      </c>
      <c r="AQ280" s="31">
        <v>13245.76953125</v>
      </c>
      <c r="AR280" s="31">
        <v>13705.34</v>
      </c>
    </row>
    <row r="281" spans="1:44" x14ac:dyDescent="0.3">
      <c r="A281" s="4">
        <v>640754020</v>
      </c>
      <c r="B281" s="3" t="s">
        <v>316</v>
      </c>
      <c r="C281" s="3" t="s">
        <v>1464</v>
      </c>
      <c r="D281" s="14">
        <v>85.839981079101563</v>
      </c>
      <c r="E281" s="14">
        <v>87.095947265625</v>
      </c>
      <c r="F281" s="14">
        <v>85.310791015625</v>
      </c>
      <c r="G281" s="14">
        <v>87.064651489257813</v>
      </c>
      <c r="H281" s="5">
        <v>200</v>
      </c>
      <c r="I281" s="15" t="s">
        <v>3981</v>
      </c>
      <c r="J281" s="15">
        <v>5</v>
      </c>
      <c r="K281" s="3" t="s">
        <v>3885</v>
      </c>
      <c r="L281" s="3" t="s">
        <v>3911</v>
      </c>
      <c r="M281" s="3" t="s">
        <v>3917</v>
      </c>
      <c r="N281" s="3" t="s">
        <v>3921</v>
      </c>
      <c r="O281" s="17">
        <v>0.41052630543708801</v>
      </c>
      <c r="P281" s="32">
        <v>50.453028549999999</v>
      </c>
      <c r="Q281" s="32">
        <v>326.3157958984375</v>
      </c>
      <c r="R281" s="5">
        <v>140</v>
      </c>
      <c r="S281" s="5">
        <v>104</v>
      </c>
      <c r="T281" s="16">
        <v>0.74285715818405151</v>
      </c>
      <c r="U281" s="17">
        <v>0.3125</v>
      </c>
      <c r="V281" s="32">
        <v>50.933178099999999</v>
      </c>
      <c r="W281" s="32">
        <v>303.125</v>
      </c>
      <c r="X281" s="17">
        <v>0.3368421196937561</v>
      </c>
      <c r="Y281" s="32">
        <v>50.351467020000001</v>
      </c>
      <c r="Z281" s="32">
        <v>286.3157958984375</v>
      </c>
      <c r="AA281" s="5">
        <v>140</v>
      </c>
      <c r="AB281" s="5">
        <v>104</v>
      </c>
      <c r="AC281" s="16">
        <v>0.74285715818405151</v>
      </c>
      <c r="AD281" s="17">
        <v>0.234375</v>
      </c>
      <c r="AE281" s="32">
        <v>51.309436310000002</v>
      </c>
      <c r="AF281" s="32"/>
      <c r="AG281" s="16">
        <v>6.5000000000000002E-2</v>
      </c>
      <c r="AH281" s="16">
        <v>2.5000000000000001E-2</v>
      </c>
      <c r="AI281" s="16"/>
      <c r="AJ281" s="16">
        <v>0.86499999999999999</v>
      </c>
      <c r="AK281" s="16">
        <v>0.04</v>
      </c>
      <c r="AL281" s="16">
        <v>4.999999888241291E-3</v>
      </c>
      <c r="AM281" s="16"/>
      <c r="AN281" s="16">
        <v>7.0000000000000007E-2</v>
      </c>
      <c r="AO281" s="16">
        <v>0.59699999999999998</v>
      </c>
      <c r="AP281" s="5">
        <v>0</v>
      </c>
      <c r="AQ281" s="31">
        <v>9817.099609375</v>
      </c>
      <c r="AR281" s="31">
        <v>10861.66</v>
      </c>
    </row>
    <row r="282" spans="1:44" x14ac:dyDescent="0.3">
      <c r="A282" s="4">
        <v>640754060</v>
      </c>
      <c r="B282" s="3" t="s">
        <v>316</v>
      </c>
      <c r="C282" s="3" t="s">
        <v>574</v>
      </c>
      <c r="D282" s="14">
        <v>75.458061218261719</v>
      </c>
      <c r="E282" s="14">
        <v>76.780952453613281</v>
      </c>
      <c r="F282" s="14">
        <v>78.840507507324219</v>
      </c>
      <c r="G282" s="14">
        <v>80.1226806640625</v>
      </c>
      <c r="H282" s="5">
        <v>164</v>
      </c>
      <c r="I282" s="15" t="s">
        <v>3981</v>
      </c>
      <c r="J282" s="15">
        <v>5</v>
      </c>
      <c r="K282" s="3" t="s">
        <v>3885</v>
      </c>
      <c r="L282" s="3" t="s">
        <v>3911</v>
      </c>
      <c r="M282" s="3" t="s">
        <v>3917</v>
      </c>
      <c r="N282" s="3" t="s">
        <v>3921</v>
      </c>
      <c r="O282" s="17">
        <v>0.17647059261798859</v>
      </c>
      <c r="P282" s="32">
        <v>46.115615519999999</v>
      </c>
      <c r="Q282" s="32"/>
      <c r="R282" s="5">
        <v>89</v>
      </c>
      <c r="S282" s="5">
        <v>82</v>
      </c>
      <c r="T282" s="16">
        <v>0.92134833335876465</v>
      </c>
      <c r="U282" s="17">
        <v>0.16393442451953891</v>
      </c>
      <c r="V282" s="32">
        <v>46.632637320000001</v>
      </c>
      <c r="W282" s="32"/>
      <c r="X282" s="17">
        <v>0.14705882966518399</v>
      </c>
      <c r="Y282" s="32">
        <v>46.454453049999998</v>
      </c>
      <c r="Z282" s="32"/>
      <c r="AA282" s="5">
        <v>89</v>
      </c>
      <c r="AB282" s="5">
        <v>82</v>
      </c>
      <c r="AC282" s="16">
        <v>0.92134833335876465</v>
      </c>
      <c r="AD282" s="17">
        <v>0.1311475336551666</v>
      </c>
      <c r="AE282" s="32">
        <v>47.400136060000001</v>
      </c>
      <c r="AF282" s="32"/>
      <c r="AG282" s="16">
        <v>0.14599999999999999</v>
      </c>
      <c r="AH282" s="16">
        <v>3.6999999999999998E-2</v>
      </c>
      <c r="AI282" s="16"/>
      <c r="AJ282" s="16">
        <v>0.68900000000000006</v>
      </c>
      <c r="AK282" s="16">
        <v>0.11600000000000001</v>
      </c>
      <c r="AL282" s="16">
        <v>1.200000010430813E-2</v>
      </c>
      <c r="AM282" s="16"/>
      <c r="AN282" s="16">
        <v>0.39</v>
      </c>
      <c r="AO282" s="16">
        <v>0.85699999999999998</v>
      </c>
      <c r="AP282" s="5">
        <v>0</v>
      </c>
      <c r="AQ282" s="31">
        <v>13648.3798828125</v>
      </c>
      <c r="AR282" s="31">
        <v>15139.71</v>
      </c>
    </row>
    <row r="283" spans="1:44" x14ac:dyDescent="0.3">
      <c r="A283" s="4">
        <v>640754080</v>
      </c>
      <c r="B283" s="3" t="s">
        <v>316</v>
      </c>
      <c r="C283" s="3" t="s">
        <v>680</v>
      </c>
      <c r="D283" s="14">
        <v>87.468544006347656</v>
      </c>
      <c r="E283" s="14">
        <v>86.439216613769531</v>
      </c>
      <c r="F283" s="14">
        <v>86.383583068847656</v>
      </c>
      <c r="G283" s="14">
        <v>87.066429138183594</v>
      </c>
      <c r="H283" s="5">
        <v>312</v>
      </c>
      <c r="I283" s="15" t="s">
        <v>3981</v>
      </c>
      <c r="J283" s="15">
        <v>5</v>
      </c>
      <c r="K283" s="3" t="s">
        <v>3885</v>
      </c>
      <c r="L283" s="3" t="s">
        <v>3911</v>
      </c>
      <c r="M283" s="3" t="s">
        <v>3917</v>
      </c>
      <c r="N283" s="3" t="s">
        <v>3921</v>
      </c>
      <c r="O283" s="17">
        <v>0.49264705181121832</v>
      </c>
      <c r="P283" s="32">
        <v>51.133417919999999</v>
      </c>
      <c r="Q283" s="32">
        <v>345.58822631835938</v>
      </c>
      <c r="R283" s="5">
        <v>165</v>
      </c>
      <c r="S283" s="5">
        <v>102</v>
      </c>
      <c r="T283" s="16">
        <v>0.61818182468414307</v>
      </c>
      <c r="U283" s="17">
        <v>0.32098764181137079</v>
      </c>
      <c r="V283" s="32">
        <v>50.659374970000002</v>
      </c>
      <c r="W283" s="32">
        <v>303.70370483398438</v>
      </c>
      <c r="X283" s="17">
        <v>0.4632352888584137</v>
      </c>
      <c r="Y283" s="32">
        <v>50.997604160000002</v>
      </c>
      <c r="Z283" s="32">
        <v>326.4705810546875</v>
      </c>
      <c r="AA283" s="5">
        <v>165</v>
      </c>
      <c r="AB283" s="5">
        <v>102</v>
      </c>
      <c r="AC283" s="16">
        <v>0.61818182468414307</v>
      </c>
      <c r="AD283" s="17">
        <v>0.32098764181137079</v>
      </c>
      <c r="AE283" s="32">
        <v>51.310439610000003</v>
      </c>
      <c r="AF283" s="32">
        <v>279.01235961914063</v>
      </c>
      <c r="AG283" s="16">
        <v>5.3999999999999999E-2</v>
      </c>
      <c r="AH283" s="16">
        <v>2.1999999999999999E-2</v>
      </c>
      <c r="AI283" s="16"/>
      <c r="AJ283" s="16">
        <v>0.85599999999999998</v>
      </c>
      <c r="AK283" s="16">
        <v>6.0999999999999999E-2</v>
      </c>
      <c r="AL283" s="16">
        <v>6.0000000521540642E-3</v>
      </c>
      <c r="AM283" s="16"/>
      <c r="AN283" s="16">
        <v>0.10299999999999999</v>
      </c>
      <c r="AO283" s="16">
        <v>0.503</v>
      </c>
      <c r="AP283" s="5">
        <v>0</v>
      </c>
      <c r="AQ283" s="31">
        <v>8596.3095703125</v>
      </c>
      <c r="AR283" s="31">
        <v>8915.66</v>
      </c>
    </row>
    <row r="284" spans="1:44" x14ac:dyDescent="0.3">
      <c r="A284" s="4">
        <v>640754090</v>
      </c>
      <c r="B284" s="3" t="s">
        <v>316</v>
      </c>
      <c r="C284" s="3" t="s">
        <v>1465</v>
      </c>
      <c r="D284" s="14">
        <v>84.524169921875</v>
      </c>
      <c r="E284" s="14">
        <v>81.327590942382813</v>
      </c>
      <c r="F284" s="14">
        <v>85.79754638671875</v>
      </c>
      <c r="G284" s="14">
        <v>84.969383239746094</v>
      </c>
      <c r="H284" s="5">
        <v>254</v>
      </c>
      <c r="I284" s="15" t="s">
        <v>3981</v>
      </c>
      <c r="J284" s="15">
        <v>5</v>
      </c>
      <c r="K284" s="3" t="s">
        <v>3885</v>
      </c>
      <c r="L284" s="3" t="s">
        <v>3911</v>
      </c>
      <c r="M284" s="3" t="s">
        <v>3917</v>
      </c>
      <c r="N284" s="3" t="s">
        <v>3921</v>
      </c>
      <c r="O284" s="17">
        <v>0.71969699859619141</v>
      </c>
      <c r="P284" s="32">
        <v>49.903302930000002</v>
      </c>
      <c r="Q284" s="32">
        <v>397.72726440429688</v>
      </c>
      <c r="R284" s="5">
        <v>163</v>
      </c>
      <c r="S284" s="5">
        <v>73</v>
      </c>
      <c r="T284" s="16">
        <v>0.44785276055335999</v>
      </c>
      <c r="U284" s="17">
        <v>0.50819671154022217</v>
      </c>
      <c r="V284" s="32">
        <v>48.528227659999999</v>
      </c>
      <c r="W284" s="32">
        <v>340.98361206054688</v>
      </c>
      <c r="X284" s="17">
        <v>0.68181818723678589</v>
      </c>
      <c r="Y284" s="32">
        <v>50.644640819999999</v>
      </c>
      <c r="Z284" s="32">
        <v>384.84848022460938</v>
      </c>
      <c r="AA284" s="5">
        <v>163</v>
      </c>
      <c r="AB284" s="5">
        <v>73</v>
      </c>
      <c r="AC284" s="16">
        <v>0.44785276055335999</v>
      </c>
      <c r="AD284" s="17">
        <v>0.44262295961379999</v>
      </c>
      <c r="AE284" s="32">
        <v>50.129510260000004</v>
      </c>
      <c r="AF284" s="32">
        <v>301.63934326171881</v>
      </c>
      <c r="AG284" s="16"/>
      <c r="AH284" s="16">
        <v>2.4E-2</v>
      </c>
      <c r="AI284" s="16"/>
      <c r="AJ284" s="16">
        <v>0.94900000000000007</v>
      </c>
      <c r="AK284" s="16"/>
      <c r="AL284" s="16">
        <v>2.8000000864267349E-2</v>
      </c>
      <c r="AM284" s="16"/>
      <c r="AN284" s="16">
        <v>8.7000000000000008E-2</v>
      </c>
      <c r="AO284" s="16">
        <v>0.32700000000000001</v>
      </c>
      <c r="AP284" s="5">
        <v>0</v>
      </c>
      <c r="AQ284" s="31">
        <v>9553.66015625</v>
      </c>
      <c r="AR284" s="31">
        <v>9718.2199999999993</v>
      </c>
    </row>
    <row r="285" spans="1:44" x14ac:dyDescent="0.3">
      <c r="A285" s="4">
        <v>640755010</v>
      </c>
      <c r="B285" s="3" t="s">
        <v>316</v>
      </c>
      <c r="C285" s="3" t="s">
        <v>1466</v>
      </c>
      <c r="D285" s="14">
        <v>80.729759216308594</v>
      </c>
      <c r="E285" s="14">
        <v>80.887847900390625</v>
      </c>
      <c r="F285" s="14">
        <v>79.941871643066406</v>
      </c>
      <c r="G285" s="14">
        <v>78.075241088867188</v>
      </c>
      <c r="H285" s="5">
        <v>516</v>
      </c>
      <c r="I285" s="15" t="s">
        <v>3981</v>
      </c>
      <c r="J285" s="15">
        <v>5</v>
      </c>
      <c r="K285" s="3" t="s">
        <v>3885</v>
      </c>
      <c r="L285" s="3" t="s">
        <v>3911</v>
      </c>
      <c r="M285" s="3" t="s">
        <v>3917</v>
      </c>
      <c r="N285" s="3" t="s">
        <v>3921</v>
      </c>
      <c r="O285" s="17">
        <v>0.44117647409439092</v>
      </c>
      <c r="P285" s="32">
        <v>48.318052379999997</v>
      </c>
      <c r="Q285" s="32">
        <v>328.23529052734381</v>
      </c>
      <c r="R285" s="5">
        <v>192</v>
      </c>
      <c r="S285" s="5">
        <v>126</v>
      </c>
      <c r="T285" s="16">
        <v>0.65625</v>
      </c>
      <c r="U285" s="17">
        <v>0.30909091234207148</v>
      </c>
      <c r="V285" s="32">
        <v>48.344890370000002</v>
      </c>
      <c r="W285" s="32">
        <v>296.3636474609375</v>
      </c>
      <c r="X285" s="17">
        <v>0.30588236451148992</v>
      </c>
      <c r="Y285" s="32">
        <v>47.11779482</v>
      </c>
      <c r="Z285" s="32">
        <v>261.76470947265631</v>
      </c>
      <c r="AA285" s="5">
        <v>192</v>
      </c>
      <c r="AB285" s="5">
        <v>126</v>
      </c>
      <c r="AC285" s="16">
        <v>0.65625</v>
      </c>
      <c r="AD285" s="17">
        <v>0.20909090340137479</v>
      </c>
      <c r="AE285" s="32">
        <v>46.247144470000002</v>
      </c>
      <c r="AF285" s="32">
        <v>223.63636779785159</v>
      </c>
      <c r="AG285" s="16">
        <v>0.114</v>
      </c>
      <c r="AH285" s="16">
        <v>2.1000000000000001E-2</v>
      </c>
      <c r="AI285" s="16">
        <v>1.2E-2</v>
      </c>
      <c r="AJ285" s="16">
        <v>0.77700000000000002</v>
      </c>
      <c r="AK285" s="16">
        <v>7.3999999999999996E-2</v>
      </c>
      <c r="AL285" s="16">
        <v>2.000000094994903E-3</v>
      </c>
      <c r="AM285" s="16"/>
      <c r="AN285" s="16">
        <v>0.182</v>
      </c>
      <c r="AO285" s="16">
        <v>0.56100000000000005</v>
      </c>
      <c r="AP285" s="5">
        <v>0</v>
      </c>
      <c r="AQ285" s="31">
        <v>10497.7998046875</v>
      </c>
      <c r="AR285" s="31">
        <v>10811.91</v>
      </c>
    </row>
    <row r="286" spans="1:44" x14ac:dyDescent="0.3">
      <c r="A286" s="4">
        <v>890884020</v>
      </c>
      <c r="B286" s="3" t="s">
        <v>417</v>
      </c>
      <c r="C286" s="3" t="s">
        <v>1671</v>
      </c>
      <c r="D286" s="14">
        <v>88.968902587890625</v>
      </c>
      <c r="E286" s="14">
        <v>91.583717346191406</v>
      </c>
      <c r="F286" s="14">
        <v>91.548194885253906</v>
      </c>
      <c r="G286" s="14">
        <v>92.958358764648438</v>
      </c>
      <c r="H286" s="5">
        <v>104</v>
      </c>
      <c r="I286" s="15" t="s">
        <v>3981</v>
      </c>
      <c r="J286" s="15">
        <v>6</v>
      </c>
      <c r="K286" s="3" t="s">
        <v>3849</v>
      </c>
      <c r="L286" s="3" t="s">
        <v>3908</v>
      </c>
      <c r="M286" s="3" t="s">
        <v>3916</v>
      </c>
      <c r="N286" s="3" t="s">
        <v>3921</v>
      </c>
      <c r="O286" s="17">
        <v>0.375</v>
      </c>
      <c r="P286" s="32">
        <v>51.760246359999996</v>
      </c>
      <c r="Q286" s="32">
        <v>323.4375</v>
      </c>
      <c r="R286" s="5">
        <v>87</v>
      </c>
      <c r="S286" s="5">
        <v>63</v>
      </c>
      <c r="T286" s="16">
        <v>0.72413790225982666</v>
      </c>
      <c r="U286" s="17">
        <v>0.37096774578094482</v>
      </c>
      <c r="V286" s="32">
        <v>52.804226130000004</v>
      </c>
      <c r="W286" s="32">
        <v>325.80645751953131</v>
      </c>
      <c r="X286" s="17">
        <v>0.3125</v>
      </c>
      <c r="Y286" s="32">
        <v>54.108223209999998</v>
      </c>
      <c r="Z286" s="32">
        <v>275</v>
      </c>
      <c r="AA286" s="5">
        <v>87</v>
      </c>
      <c r="AB286" s="5">
        <v>63</v>
      </c>
      <c r="AC286" s="16">
        <v>0.72413790225982666</v>
      </c>
      <c r="AD286" s="17">
        <v>0.32258063554763788</v>
      </c>
      <c r="AE286" s="32">
        <v>54.628418359999998</v>
      </c>
      <c r="AF286" s="32">
        <v>277.41934204101563</v>
      </c>
      <c r="AG286" s="16"/>
      <c r="AH286" s="16"/>
      <c r="AI286" s="16"/>
      <c r="AJ286" s="16">
        <v>1</v>
      </c>
      <c r="AK286" s="16"/>
      <c r="AL286" s="16">
        <v>0</v>
      </c>
      <c r="AM286" s="16"/>
      <c r="AN286" s="16">
        <v>0.192</v>
      </c>
      <c r="AO286" s="16">
        <v>0.54500000000000004</v>
      </c>
      <c r="AP286" s="5">
        <v>0</v>
      </c>
      <c r="AQ286" s="31">
        <v>11199.3896484375</v>
      </c>
      <c r="AR286" s="31">
        <v>11257.32</v>
      </c>
    </row>
    <row r="287" spans="1:44" x14ac:dyDescent="0.3">
      <c r="A287" s="4">
        <v>100924020</v>
      </c>
      <c r="B287" s="3" t="s">
        <v>42</v>
      </c>
      <c r="C287" s="3" t="s">
        <v>632</v>
      </c>
      <c r="D287" s="14">
        <v>85.496696472167969</v>
      </c>
      <c r="E287" s="14">
        <v>86.486885070800781</v>
      </c>
      <c r="F287" s="14">
        <v>91.768722534179688</v>
      </c>
      <c r="G287" s="14">
        <v>86.602783203125</v>
      </c>
      <c r="H287" s="5">
        <v>252</v>
      </c>
      <c r="I287" s="15" t="s">
        <v>3981</v>
      </c>
      <c r="J287" s="15">
        <v>5</v>
      </c>
      <c r="K287" s="3" t="s">
        <v>3821</v>
      </c>
      <c r="L287" s="3" t="s">
        <v>3909</v>
      </c>
      <c r="M287" s="3" t="s">
        <v>3916</v>
      </c>
      <c r="N287" s="3" t="s">
        <v>3921</v>
      </c>
      <c r="O287" s="17">
        <v>0.49137932062149048</v>
      </c>
      <c r="P287" s="32">
        <v>50.309610239999998</v>
      </c>
      <c r="Q287" s="32">
        <v>337.0689697265625</v>
      </c>
      <c r="R287" s="5">
        <v>127</v>
      </c>
      <c r="S287" s="5">
        <v>50</v>
      </c>
      <c r="T287" s="16">
        <v>0.39370077848434448</v>
      </c>
      <c r="U287" s="17">
        <v>0</v>
      </c>
      <c r="V287" s="32">
        <v>50.679248139999999</v>
      </c>
      <c r="W287" s="32"/>
      <c r="X287" s="17">
        <v>0.39655172824859619</v>
      </c>
      <c r="Y287" s="32">
        <v>54.241044580000001</v>
      </c>
      <c r="Z287" s="32">
        <v>307.75860595703131</v>
      </c>
      <c r="AA287" s="5">
        <v>127</v>
      </c>
      <c r="AB287" s="5">
        <v>50</v>
      </c>
      <c r="AC287" s="16">
        <v>0.39370077848434448</v>
      </c>
      <c r="AD287" s="17">
        <v>0.17777778208255771</v>
      </c>
      <c r="AE287" s="32">
        <v>51.04934231</v>
      </c>
      <c r="AF287" s="32"/>
      <c r="AG287" s="16"/>
      <c r="AH287" s="16">
        <v>5.6000000000000001E-2</v>
      </c>
      <c r="AI287" s="16"/>
      <c r="AJ287" s="16">
        <v>0.88100000000000001</v>
      </c>
      <c r="AK287" s="16">
        <v>0.04</v>
      </c>
      <c r="AL287" s="16">
        <v>2.400000020861626E-2</v>
      </c>
      <c r="AM287" s="16"/>
      <c r="AN287" s="16">
        <v>7.4999999999999997E-2</v>
      </c>
      <c r="AO287" s="16">
        <v>0.34</v>
      </c>
      <c r="AP287" s="5">
        <v>0</v>
      </c>
      <c r="AQ287" s="31">
        <v>8460.4501953125</v>
      </c>
      <c r="AR287" s="31">
        <v>8904.2800000000007</v>
      </c>
    </row>
    <row r="288" spans="1:44" x14ac:dyDescent="0.3">
      <c r="A288" s="4">
        <v>191494040</v>
      </c>
      <c r="B288" s="3" t="s">
        <v>85</v>
      </c>
      <c r="C288" s="3" t="s">
        <v>776</v>
      </c>
      <c r="D288" s="14">
        <v>79.186187744140625</v>
      </c>
      <c r="E288" s="14">
        <v>77.590103149414063</v>
      </c>
      <c r="F288" s="14">
        <v>81.761825561523438</v>
      </c>
      <c r="G288" s="14">
        <v>82.670989990234375</v>
      </c>
      <c r="H288" s="5">
        <v>337</v>
      </c>
      <c r="I288" s="15">
        <v>4</v>
      </c>
      <c r="J288" s="15">
        <v>5</v>
      </c>
      <c r="K288" s="3" t="s">
        <v>3878</v>
      </c>
      <c r="L288" s="3" t="s">
        <v>3914</v>
      </c>
      <c r="M288" s="3" t="s">
        <v>3917</v>
      </c>
      <c r="N288" s="3" t="s">
        <v>3921</v>
      </c>
      <c r="O288" s="17">
        <v>0.43302181363105768</v>
      </c>
      <c r="P288" s="32">
        <v>47.673172719999997</v>
      </c>
      <c r="Q288" s="32">
        <v>332.71026611328131</v>
      </c>
      <c r="R288" s="5">
        <v>477</v>
      </c>
      <c r="S288" s="5">
        <v>217</v>
      </c>
      <c r="T288" s="16">
        <v>0.45492660999298101</v>
      </c>
      <c r="U288" s="17">
        <v>0.27906978130340582</v>
      </c>
      <c r="V288" s="32">
        <v>46.969988280000003</v>
      </c>
      <c r="W288" s="32">
        <v>279.844970703125</v>
      </c>
      <c r="X288" s="17">
        <v>0.28971961140632629</v>
      </c>
      <c r="Y288" s="32">
        <v>48.213944740000002</v>
      </c>
      <c r="Z288" s="32">
        <v>258.56698608398438</v>
      </c>
      <c r="AA288" s="5">
        <v>476</v>
      </c>
      <c r="AB288" s="5">
        <v>216</v>
      </c>
      <c r="AC288" s="16">
        <v>0.45492660999298101</v>
      </c>
      <c r="AD288" s="17">
        <v>0.13953489065170291</v>
      </c>
      <c r="AE288" s="32">
        <v>48.835192339999999</v>
      </c>
      <c r="AF288" s="32"/>
      <c r="AG288" s="16"/>
      <c r="AH288" s="16">
        <v>5.6000000000000001E-2</v>
      </c>
      <c r="AI288" s="16"/>
      <c r="AJ288" s="16">
        <v>0.88400000000000001</v>
      </c>
      <c r="AK288" s="16">
        <v>4.4999999999999998E-2</v>
      </c>
      <c r="AL288" s="16">
        <v>1.499999966472387E-2</v>
      </c>
      <c r="AM288" s="16">
        <v>1.7999999999999999E-2</v>
      </c>
      <c r="AN288" s="16">
        <v>0.104</v>
      </c>
      <c r="AO288" s="16">
        <v>0.34499999999999997</v>
      </c>
      <c r="AP288" s="5">
        <v>0</v>
      </c>
      <c r="AQ288" s="31">
        <v>9699.73046875</v>
      </c>
      <c r="AR288" s="31">
        <v>10193.370000000001</v>
      </c>
    </row>
    <row r="289" spans="1:44" x14ac:dyDescent="0.3">
      <c r="A289" s="4">
        <v>1141134020</v>
      </c>
      <c r="B289" s="3" t="s">
        <v>531</v>
      </c>
      <c r="C289" s="3" t="s">
        <v>2051</v>
      </c>
      <c r="D289" s="14">
        <v>87.867202758789063</v>
      </c>
      <c r="E289" s="14">
        <v>88.237960815429688</v>
      </c>
      <c r="F289" s="14">
        <v>86.12408447265625</v>
      </c>
      <c r="G289" s="14">
        <v>87.868110656738281</v>
      </c>
      <c r="H289" s="5">
        <v>74</v>
      </c>
      <c r="I289" s="15" t="s">
        <v>3981</v>
      </c>
      <c r="J289" s="15">
        <v>5</v>
      </c>
      <c r="K289" s="3" t="s">
        <v>3850</v>
      </c>
      <c r="L289" s="3" t="s">
        <v>3907</v>
      </c>
      <c r="M289" s="3" t="s">
        <v>3917</v>
      </c>
      <c r="N289" s="3" t="s">
        <v>3921</v>
      </c>
      <c r="O289" s="17">
        <v>0.36666667461395258</v>
      </c>
      <c r="P289" s="32">
        <v>51.299971900000003</v>
      </c>
      <c r="Q289" s="32"/>
      <c r="R289" s="5">
        <v>35</v>
      </c>
      <c r="S289" s="5">
        <v>31</v>
      </c>
      <c r="T289" s="16">
        <v>0.88571429252624512</v>
      </c>
      <c r="U289" s="17">
        <v>0.3461538553237915</v>
      </c>
      <c r="V289" s="32">
        <v>51.409308619999997</v>
      </c>
      <c r="W289" s="32"/>
      <c r="X289" s="17">
        <v>0.69999998807907104</v>
      </c>
      <c r="Y289" s="32">
        <v>50.841310190000002</v>
      </c>
      <c r="Z289" s="32"/>
      <c r="AA289" s="5">
        <v>35</v>
      </c>
      <c r="AB289" s="5">
        <v>31</v>
      </c>
      <c r="AC289" s="16">
        <v>0.88571429252624512</v>
      </c>
      <c r="AD289" s="17">
        <v>0.6538461446762085</v>
      </c>
      <c r="AE289" s="32">
        <v>51.761897380000001</v>
      </c>
      <c r="AF289" s="32"/>
      <c r="AG289" s="16"/>
      <c r="AH289" s="16"/>
      <c r="AI289" s="16"/>
      <c r="AJ289" s="16">
        <v>0.94600000000000006</v>
      </c>
      <c r="AK289" s="16"/>
      <c r="AL289" s="16">
        <v>5.4000001400709152E-2</v>
      </c>
      <c r="AM289" s="16"/>
      <c r="AN289" s="16">
        <v>9.5000000000000001E-2</v>
      </c>
      <c r="AO289" s="16">
        <v>0.77800000000000002</v>
      </c>
      <c r="AP289" s="5">
        <v>0</v>
      </c>
      <c r="AQ289" s="31">
        <v>8964.599609375</v>
      </c>
      <c r="AR289" s="31">
        <v>10929.08</v>
      </c>
    </row>
    <row r="290" spans="1:44" x14ac:dyDescent="0.3">
      <c r="A290" s="4">
        <v>1141134040</v>
      </c>
      <c r="B290" s="3" t="s">
        <v>531</v>
      </c>
      <c r="C290" s="3" t="s">
        <v>2052</v>
      </c>
      <c r="D290" s="14">
        <v>81.63214111328125</v>
      </c>
      <c r="E290" s="14">
        <v>81.010154724121094</v>
      </c>
      <c r="F290" s="14">
        <v>82.4517822265625</v>
      </c>
      <c r="G290" s="14">
        <v>82.902503967285156</v>
      </c>
      <c r="H290" s="5">
        <v>246</v>
      </c>
      <c r="I290" s="15" t="s">
        <v>3980</v>
      </c>
      <c r="J290" s="15">
        <v>6</v>
      </c>
      <c r="K290" s="3" t="s">
        <v>3850</v>
      </c>
      <c r="L290" s="3" t="s">
        <v>3907</v>
      </c>
      <c r="M290" s="3" t="s">
        <v>3917</v>
      </c>
      <c r="N290" s="3" t="s">
        <v>3921</v>
      </c>
      <c r="O290" s="17">
        <v>0.44961240887641912</v>
      </c>
      <c r="P290" s="32">
        <v>48.69505667</v>
      </c>
      <c r="Q290" s="32">
        <v>327.906982421875</v>
      </c>
      <c r="R290" s="5">
        <v>186</v>
      </c>
      <c r="S290" s="5">
        <v>111</v>
      </c>
      <c r="T290" s="16">
        <v>0.59677422046661377</v>
      </c>
      <c r="U290" s="17">
        <v>0.36619716882705688</v>
      </c>
      <c r="V290" s="32">
        <v>48.395881150000001</v>
      </c>
      <c r="W290" s="32">
        <v>297.18310546875</v>
      </c>
      <c r="X290" s="17">
        <v>0.24806201457977289</v>
      </c>
      <c r="Y290" s="32">
        <v>48.629501050000002</v>
      </c>
      <c r="Z290" s="32">
        <v>266.66665649414063</v>
      </c>
      <c r="AA290" s="5">
        <v>186</v>
      </c>
      <c r="AB290" s="5">
        <v>111</v>
      </c>
      <c r="AC290" s="16">
        <v>0.59677422046661377</v>
      </c>
      <c r="AD290" s="17">
        <v>0.18309858441352839</v>
      </c>
      <c r="AE290" s="32">
        <v>48.965565839999996</v>
      </c>
      <c r="AF290" s="32"/>
      <c r="AG290" s="16"/>
      <c r="AH290" s="16"/>
      <c r="AI290" s="16"/>
      <c r="AJ290" s="16">
        <v>0.94700000000000006</v>
      </c>
      <c r="AK290" s="16">
        <v>2.8000000000000001E-2</v>
      </c>
      <c r="AL290" s="16">
        <v>2.400000020861626E-2</v>
      </c>
      <c r="AM290" s="16"/>
      <c r="AN290" s="16">
        <v>0.159</v>
      </c>
      <c r="AO290" s="16">
        <v>0.59699999999999998</v>
      </c>
      <c r="AP290" s="5">
        <v>0</v>
      </c>
      <c r="AQ290" s="31">
        <v>6039.3701171875</v>
      </c>
      <c r="AR290" s="31">
        <v>7868.6</v>
      </c>
    </row>
    <row r="291" spans="1:44" x14ac:dyDescent="0.3">
      <c r="A291" s="4">
        <v>780024040</v>
      </c>
      <c r="B291" s="3" t="s">
        <v>370</v>
      </c>
      <c r="C291" s="3" t="s">
        <v>1564</v>
      </c>
      <c r="D291" s="14">
        <v>74.592498779296875</v>
      </c>
      <c r="E291" s="14">
        <v>76.05718994140625</v>
      </c>
      <c r="F291" s="14">
        <v>74.124977111816406</v>
      </c>
      <c r="G291" s="14">
        <v>73.062370300292969</v>
      </c>
      <c r="H291" s="5">
        <v>342</v>
      </c>
      <c r="I291" s="15" t="s">
        <v>3980</v>
      </c>
      <c r="J291" s="15">
        <v>6</v>
      </c>
      <c r="K291" s="3" t="s">
        <v>3831</v>
      </c>
      <c r="L291" s="3" t="s">
        <v>3910</v>
      </c>
      <c r="M291" s="3" t="s">
        <v>3916</v>
      </c>
      <c r="N291" s="3" t="s">
        <v>3921</v>
      </c>
      <c r="O291" s="17">
        <v>0.22891566157341001</v>
      </c>
      <c r="P291" s="32">
        <v>45.753997579999997</v>
      </c>
      <c r="Q291" s="32">
        <v>265.06024169921881</v>
      </c>
      <c r="R291" s="5">
        <v>192</v>
      </c>
      <c r="S291" s="5">
        <v>192</v>
      </c>
      <c r="T291" s="16">
        <v>1</v>
      </c>
      <c r="U291" s="17">
        <v>0.22891566157341001</v>
      </c>
      <c r="V291" s="32">
        <v>46.330885039999998</v>
      </c>
      <c r="W291" s="32">
        <v>265.06024169921881</v>
      </c>
      <c r="X291" s="17">
        <v>0.13333334028720861</v>
      </c>
      <c r="Y291" s="32">
        <v>43.614311100000002</v>
      </c>
      <c r="Z291" s="32"/>
      <c r="AA291" s="5">
        <v>191</v>
      </c>
      <c r="AB291" s="5">
        <v>191</v>
      </c>
      <c r="AC291" s="16">
        <v>1</v>
      </c>
      <c r="AD291" s="17">
        <v>0.13333334028720861</v>
      </c>
      <c r="AE291" s="32">
        <v>43.424196459999997</v>
      </c>
      <c r="AF291" s="32"/>
      <c r="AG291" s="16">
        <v>0.75700000000000001</v>
      </c>
      <c r="AH291" s="16">
        <v>0.02</v>
      </c>
      <c r="AI291" s="16"/>
      <c r="AJ291" s="16">
        <v>0.219</v>
      </c>
      <c r="AK291" s="16"/>
      <c r="AL291" s="16">
        <v>3.0000000260770321E-3</v>
      </c>
      <c r="AM291" s="16"/>
      <c r="AN291" s="16">
        <v>0.11700000000000001</v>
      </c>
      <c r="AO291" s="16">
        <v>0.78680000000000005</v>
      </c>
      <c r="AP291" s="5">
        <v>1</v>
      </c>
      <c r="AQ291" s="31">
        <v>8013.9599609375</v>
      </c>
      <c r="AR291" s="31">
        <v>10028.66</v>
      </c>
    </row>
    <row r="292" spans="1:44" x14ac:dyDescent="0.3">
      <c r="A292" s="4">
        <v>960884020</v>
      </c>
      <c r="B292" s="3" t="s">
        <v>442</v>
      </c>
      <c r="C292" s="3" t="s">
        <v>1763</v>
      </c>
      <c r="D292" s="14">
        <v>80.610488891601563</v>
      </c>
      <c r="E292" s="14">
        <v>82.160980224609375</v>
      </c>
      <c r="F292" s="14">
        <v>78.898544311523438</v>
      </c>
      <c r="G292" s="14">
        <v>80.0028076171875</v>
      </c>
      <c r="H292" s="5">
        <v>275</v>
      </c>
      <c r="I292" s="15" t="s">
        <v>3980</v>
      </c>
      <c r="J292" s="15">
        <v>5</v>
      </c>
      <c r="K292" s="3" t="s">
        <v>3882</v>
      </c>
      <c r="L292" s="3" t="s">
        <v>3915</v>
      </c>
      <c r="M292" s="3" t="s">
        <v>3918</v>
      </c>
      <c r="N292" s="3" t="s">
        <v>3922</v>
      </c>
      <c r="O292" s="17">
        <v>0.1510791331529617</v>
      </c>
      <c r="P292" s="32">
        <v>48.268225739999998</v>
      </c>
      <c r="Q292" s="32">
        <v>218.70503234863281</v>
      </c>
      <c r="R292" s="5">
        <v>169</v>
      </c>
      <c r="S292" s="5">
        <v>169</v>
      </c>
      <c r="T292" s="16">
        <v>1</v>
      </c>
      <c r="U292" s="17">
        <v>0.1510791331529617</v>
      </c>
      <c r="V292" s="32">
        <v>48.875686459999997</v>
      </c>
      <c r="W292" s="32">
        <v>218.70503234863281</v>
      </c>
      <c r="X292" s="17">
        <v>2.238805964589119E-2</v>
      </c>
      <c r="Y292" s="32">
        <v>46.489406219999999</v>
      </c>
      <c r="Z292" s="32"/>
      <c r="AA292" s="5">
        <v>167</v>
      </c>
      <c r="AB292" s="5">
        <v>167</v>
      </c>
      <c r="AC292" s="16">
        <v>1</v>
      </c>
      <c r="AD292" s="17">
        <v>2.238805964589119E-2</v>
      </c>
      <c r="AE292" s="32">
        <v>47.332630989999998</v>
      </c>
      <c r="AF292" s="32"/>
      <c r="AG292" s="16">
        <v>0.97799999999999998</v>
      </c>
      <c r="AH292" s="16"/>
      <c r="AI292" s="16"/>
      <c r="AJ292" s="16"/>
      <c r="AK292" s="16"/>
      <c r="AL292" s="16">
        <v>2.199999988079071E-2</v>
      </c>
      <c r="AM292" s="16">
        <v>3.5999999999999997E-2</v>
      </c>
      <c r="AN292" s="16">
        <v>0.124</v>
      </c>
      <c r="AO292" s="16">
        <v>0.71760000000000002</v>
      </c>
      <c r="AP292" s="5">
        <v>0</v>
      </c>
      <c r="AQ292" s="31">
        <v>13489.4697265625</v>
      </c>
      <c r="AR292" s="31">
        <v>13646.61</v>
      </c>
    </row>
    <row r="293" spans="1:44" x14ac:dyDescent="0.3">
      <c r="A293" s="4">
        <v>960884040</v>
      </c>
      <c r="B293" s="3" t="s">
        <v>442</v>
      </c>
      <c r="C293" s="3" t="s">
        <v>1764</v>
      </c>
      <c r="D293" s="14">
        <v>87.132194519042969</v>
      </c>
      <c r="E293" s="14">
        <v>88.080574035644531</v>
      </c>
      <c r="F293" s="14">
        <v>78.562355041503906</v>
      </c>
      <c r="G293" s="14">
        <v>80.45831298828125</v>
      </c>
      <c r="H293" s="5">
        <v>480</v>
      </c>
      <c r="I293" s="15" t="s">
        <v>3981</v>
      </c>
      <c r="J293" s="15">
        <v>5</v>
      </c>
      <c r="K293" s="3" t="s">
        <v>3882</v>
      </c>
      <c r="L293" s="3" t="s">
        <v>3915</v>
      </c>
      <c r="M293" s="3" t="s">
        <v>3918</v>
      </c>
      <c r="N293" s="3" t="s">
        <v>3922</v>
      </c>
      <c r="O293" s="17">
        <v>0.28755363821983337</v>
      </c>
      <c r="P293" s="32">
        <v>50.992897839999998</v>
      </c>
      <c r="Q293" s="32">
        <v>287.98281860351563</v>
      </c>
      <c r="R293" s="5">
        <v>198</v>
      </c>
      <c r="S293" s="5">
        <v>189</v>
      </c>
      <c r="T293" s="16">
        <v>0.95454543828964233</v>
      </c>
      <c r="U293" s="17">
        <v>0.27111110091209412</v>
      </c>
      <c r="V293" s="32">
        <v>51.343691560000003</v>
      </c>
      <c r="W293" s="32">
        <v>284</v>
      </c>
      <c r="X293" s="17">
        <v>9.4420604407787323E-2</v>
      </c>
      <c r="Y293" s="32">
        <v>46.286923549999997</v>
      </c>
      <c r="Z293" s="32">
        <v>181.54505920410159</v>
      </c>
      <c r="AA293" s="5">
        <v>197</v>
      </c>
      <c r="AB293" s="5">
        <v>188</v>
      </c>
      <c r="AC293" s="16">
        <v>0.95454543828964233</v>
      </c>
      <c r="AD293" s="17">
        <v>9.3333333730697632E-2</v>
      </c>
      <c r="AE293" s="32">
        <v>47.589147079999996</v>
      </c>
      <c r="AF293" s="32">
        <v>179.55555725097659</v>
      </c>
      <c r="AG293" s="16">
        <v>0.879</v>
      </c>
      <c r="AH293" s="16">
        <v>1.4999999999999999E-2</v>
      </c>
      <c r="AI293" s="16"/>
      <c r="AJ293" s="16">
        <v>8.1000000000000003E-2</v>
      </c>
      <c r="AK293" s="16">
        <v>2.1000000000000001E-2</v>
      </c>
      <c r="AL293" s="16">
        <v>4.0000001899898052E-3</v>
      </c>
      <c r="AM293" s="16">
        <v>3.1E-2</v>
      </c>
      <c r="AN293" s="16">
        <v>0.125</v>
      </c>
      <c r="AO293" s="16">
        <v>0.44800000000000001</v>
      </c>
      <c r="AP293" s="5">
        <v>0</v>
      </c>
      <c r="AQ293" s="31">
        <v>10772.2197265625</v>
      </c>
      <c r="AR293" s="31">
        <v>10847.67</v>
      </c>
    </row>
    <row r="294" spans="1:44" x14ac:dyDescent="0.3">
      <c r="A294" s="4">
        <v>960884060</v>
      </c>
      <c r="B294" s="3" t="s">
        <v>442</v>
      </c>
      <c r="C294" s="3" t="s">
        <v>1765</v>
      </c>
      <c r="D294" s="14">
        <v>90.408126831054688</v>
      </c>
      <c r="E294" s="14">
        <v>92.359909057617188</v>
      </c>
      <c r="F294" s="14">
        <v>90.797409057617188</v>
      </c>
      <c r="G294" s="14">
        <v>95.282981872558594</v>
      </c>
      <c r="H294" s="5">
        <v>340</v>
      </c>
      <c r="I294" s="15" t="s">
        <v>3981</v>
      </c>
      <c r="J294" s="15">
        <v>5</v>
      </c>
      <c r="K294" s="3" t="s">
        <v>3882</v>
      </c>
      <c r="L294" s="3" t="s">
        <v>3915</v>
      </c>
      <c r="M294" s="3" t="s">
        <v>3918</v>
      </c>
      <c r="N294" s="3" t="s">
        <v>3922</v>
      </c>
      <c r="O294" s="17">
        <v>0.22352941334247589</v>
      </c>
      <c r="P294" s="32">
        <v>52.361531640000003</v>
      </c>
      <c r="Q294" s="32">
        <v>272.35293579101563</v>
      </c>
      <c r="R294" s="5">
        <v>172</v>
      </c>
      <c r="S294" s="5">
        <v>168</v>
      </c>
      <c r="T294" s="16">
        <v>0.97674417495727539</v>
      </c>
      <c r="U294" s="17">
        <v>0.20858895778656009</v>
      </c>
      <c r="V294" s="32">
        <v>53.127835609999998</v>
      </c>
      <c r="W294" s="32">
        <v>266.87115478515631</v>
      </c>
      <c r="X294" s="17">
        <v>7.0588238537311554E-2</v>
      </c>
      <c r="Y294" s="32">
        <v>53.656027999999999</v>
      </c>
      <c r="Z294" s="32"/>
      <c r="AA294" s="5">
        <v>172</v>
      </c>
      <c r="AB294" s="5">
        <v>168</v>
      </c>
      <c r="AC294" s="16">
        <v>0.97674417495727539</v>
      </c>
      <c r="AD294" s="17">
        <v>7.3619633913040161E-2</v>
      </c>
      <c r="AE294" s="32">
        <v>55.93750635</v>
      </c>
      <c r="AF294" s="32"/>
      <c r="AG294" s="16">
        <v>0.86199999999999999</v>
      </c>
      <c r="AH294" s="16">
        <v>3.5000000000000003E-2</v>
      </c>
      <c r="AI294" s="16"/>
      <c r="AJ294" s="16">
        <v>8.7999999999999995E-2</v>
      </c>
      <c r="AK294" s="16"/>
      <c r="AL294" s="16">
        <v>1.499999966472387E-2</v>
      </c>
      <c r="AM294" s="16">
        <v>4.7E-2</v>
      </c>
      <c r="AN294" s="16">
        <v>0.22900000000000001</v>
      </c>
      <c r="AO294" s="16">
        <v>0.502</v>
      </c>
      <c r="AP294" s="5">
        <v>0</v>
      </c>
      <c r="AQ294" s="31">
        <v>12517.8701171875</v>
      </c>
      <c r="AR294" s="31">
        <v>12607.14</v>
      </c>
    </row>
    <row r="295" spans="1:44" x14ac:dyDescent="0.3">
      <c r="A295" s="4">
        <v>960884080</v>
      </c>
      <c r="B295" s="3" t="s">
        <v>442</v>
      </c>
      <c r="C295" s="3" t="s">
        <v>1766</v>
      </c>
      <c r="D295" s="14">
        <v>84.567413330078125</v>
      </c>
      <c r="E295" s="14">
        <v>85.501205444335938</v>
      </c>
      <c r="F295" s="14">
        <v>87.031494140625</v>
      </c>
      <c r="G295" s="14">
        <v>88.810615539550781</v>
      </c>
      <c r="H295" s="5">
        <v>345</v>
      </c>
      <c r="I295" s="15" t="s">
        <v>3981</v>
      </c>
      <c r="J295" s="15">
        <v>5</v>
      </c>
      <c r="K295" s="3" t="s">
        <v>3882</v>
      </c>
      <c r="L295" s="3" t="s">
        <v>3915</v>
      </c>
      <c r="M295" s="3" t="s">
        <v>3918</v>
      </c>
      <c r="N295" s="3" t="s">
        <v>3922</v>
      </c>
      <c r="O295" s="17">
        <v>0.27485379576683039</v>
      </c>
      <c r="P295" s="32">
        <v>49.921369990000002</v>
      </c>
      <c r="Q295" s="32">
        <v>268.42105102539063</v>
      </c>
      <c r="R295" s="5">
        <v>184</v>
      </c>
      <c r="S295" s="5">
        <v>154</v>
      </c>
      <c r="T295" s="16">
        <v>0.83695650100708008</v>
      </c>
      <c r="U295" s="17">
        <v>0.2361111044883728</v>
      </c>
      <c r="V295" s="32">
        <v>50.268298190000003</v>
      </c>
      <c r="W295" s="32">
        <v>252.77777099609381</v>
      </c>
      <c r="X295" s="17">
        <v>0.1111111119389534</v>
      </c>
      <c r="Y295" s="32">
        <v>51.387837930000003</v>
      </c>
      <c r="Z295" s="32"/>
      <c r="AA295" s="5">
        <v>184</v>
      </c>
      <c r="AB295" s="5">
        <v>154</v>
      </c>
      <c r="AC295" s="16">
        <v>0.83695650100708008</v>
      </c>
      <c r="AD295" s="17">
        <v>6.25E-2</v>
      </c>
      <c r="AE295" s="32">
        <v>52.29265857</v>
      </c>
      <c r="AF295" s="32"/>
      <c r="AG295" s="16">
        <v>0.67</v>
      </c>
      <c r="AH295" s="16">
        <v>2.5999999999999999E-2</v>
      </c>
      <c r="AI295" s="16">
        <v>1.4E-2</v>
      </c>
      <c r="AJ295" s="16">
        <v>0.26100000000000001</v>
      </c>
      <c r="AK295" s="16">
        <v>0.02</v>
      </c>
      <c r="AL295" s="16">
        <v>8.999999612569809E-3</v>
      </c>
      <c r="AM295" s="16">
        <v>4.5999999999999999E-2</v>
      </c>
      <c r="AN295" s="16">
        <v>0.14199999999999999</v>
      </c>
      <c r="AO295" s="16">
        <v>0.49</v>
      </c>
      <c r="AP295" s="5">
        <v>0</v>
      </c>
      <c r="AQ295" s="31">
        <v>12039.26953125</v>
      </c>
      <c r="AR295" s="31">
        <v>12129.28</v>
      </c>
    </row>
    <row r="296" spans="1:44" x14ac:dyDescent="0.3">
      <c r="A296" s="4">
        <v>960884100</v>
      </c>
      <c r="B296" s="3" t="s">
        <v>442</v>
      </c>
      <c r="C296" s="3" t="s">
        <v>1767</v>
      </c>
      <c r="D296" s="14">
        <v>82.249824523925781</v>
      </c>
      <c r="E296" s="14">
        <v>83.378257751464844</v>
      </c>
      <c r="F296" s="14">
        <v>77.048454284667969</v>
      </c>
      <c r="G296" s="14">
        <v>79.039375305175781</v>
      </c>
      <c r="H296" s="5">
        <v>386</v>
      </c>
      <c r="I296" s="15" t="s">
        <v>3980</v>
      </c>
      <c r="J296" s="15">
        <v>5</v>
      </c>
      <c r="K296" s="3" t="s">
        <v>3882</v>
      </c>
      <c r="L296" s="3" t="s">
        <v>3915</v>
      </c>
      <c r="M296" s="3" t="s">
        <v>3918</v>
      </c>
      <c r="N296" s="3" t="s">
        <v>3922</v>
      </c>
      <c r="O296" s="17">
        <v>0.20108695328235629</v>
      </c>
      <c r="P296" s="32">
        <v>48.953115560000001</v>
      </c>
      <c r="Q296" s="32">
        <v>266.30435180664063</v>
      </c>
      <c r="R296" s="5">
        <v>206</v>
      </c>
      <c r="S296" s="5">
        <v>194</v>
      </c>
      <c r="T296" s="16">
        <v>0.94174754619598389</v>
      </c>
      <c r="U296" s="17">
        <v>0.1785714328289032</v>
      </c>
      <c r="V296" s="32">
        <v>49.383195030000003</v>
      </c>
      <c r="W296" s="32">
        <v>255.3571472167969</v>
      </c>
      <c r="X296" s="17">
        <v>8.7431691586971283E-2</v>
      </c>
      <c r="Y296" s="32">
        <v>45.375105529999999</v>
      </c>
      <c r="Z296" s="32"/>
      <c r="AA296" s="5">
        <v>205</v>
      </c>
      <c r="AB296" s="5">
        <v>193</v>
      </c>
      <c r="AC296" s="16">
        <v>0.94174754619598389</v>
      </c>
      <c r="AD296" s="17">
        <v>8.3832338452339172E-2</v>
      </c>
      <c r="AE296" s="32">
        <v>46.790086479999999</v>
      </c>
      <c r="AF296" s="32"/>
      <c r="AG296" s="16">
        <v>0.75900000000000001</v>
      </c>
      <c r="AH296" s="16">
        <v>4.1000000000000002E-2</v>
      </c>
      <c r="AI296" s="16"/>
      <c r="AJ296" s="16">
        <v>0.13200000000000001</v>
      </c>
      <c r="AK296" s="16">
        <v>5.1999999999999998E-2</v>
      </c>
      <c r="AL296" s="16">
        <v>1.6000000759959221E-2</v>
      </c>
      <c r="AM296" s="16">
        <v>8.3000000000000004E-2</v>
      </c>
      <c r="AN296" s="16">
        <v>0.13</v>
      </c>
      <c r="AO296" s="16">
        <v>0.52900000000000003</v>
      </c>
      <c r="AP296" s="5">
        <v>0</v>
      </c>
      <c r="AQ296" s="31">
        <v>12367.1796875</v>
      </c>
      <c r="AR296" s="31">
        <v>12454.42</v>
      </c>
    </row>
    <row r="297" spans="1:44" x14ac:dyDescent="0.3">
      <c r="A297" s="4">
        <v>960884140</v>
      </c>
      <c r="B297" s="3" t="s">
        <v>442</v>
      </c>
      <c r="C297" s="3" t="s">
        <v>1768</v>
      </c>
      <c r="D297" s="14">
        <v>89.403877258300781</v>
      </c>
      <c r="E297" s="14">
        <v>91.103164672851563</v>
      </c>
      <c r="F297" s="14">
        <v>80.720115661621094</v>
      </c>
      <c r="G297" s="14">
        <v>83.539710998535156</v>
      </c>
      <c r="H297" s="5">
        <v>275</v>
      </c>
      <c r="I297" s="15" t="s">
        <v>3980</v>
      </c>
      <c r="J297" s="15">
        <v>5</v>
      </c>
      <c r="K297" s="3" t="s">
        <v>3882</v>
      </c>
      <c r="L297" s="3" t="s">
        <v>3915</v>
      </c>
      <c r="M297" s="3" t="s">
        <v>3918</v>
      </c>
      <c r="N297" s="3" t="s">
        <v>3922</v>
      </c>
      <c r="O297" s="17">
        <v>0.41221374273300171</v>
      </c>
      <c r="P297" s="32">
        <v>51.941971899999999</v>
      </c>
      <c r="Q297" s="32">
        <v>311.45037841796881</v>
      </c>
      <c r="R297" s="5">
        <v>163</v>
      </c>
      <c r="S297" s="5">
        <v>145</v>
      </c>
      <c r="T297" s="16">
        <v>0.88957053422927856</v>
      </c>
      <c r="U297" s="17">
        <v>0.3644859790802002</v>
      </c>
      <c r="V297" s="32">
        <v>52.603872289999998</v>
      </c>
      <c r="W297" s="32">
        <v>300</v>
      </c>
      <c r="X297" s="17">
        <v>9.9236644804477692E-2</v>
      </c>
      <c r="Y297" s="32">
        <v>47.586531239999999</v>
      </c>
      <c r="Z297" s="32"/>
      <c r="AA297" s="5">
        <v>162</v>
      </c>
      <c r="AB297" s="5">
        <v>144</v>
      </c>
      <c r="AC297" s="16">
        <v>0.88957053422927856</v>
      </c>
      <c r="AD297" s="17">
        <v>8.4112152457237244E-2</v>
      </c>
      <c r="AE297" s="32">
        <v>49.324402429999999</v>
      </c>
      <c r="AF297" s="32"/>
      <c r="AG297" s="16">
        <v>0.54200000000000004</v>
      </c>
      <c r="AH297" s="16">
        <v>7.5999999999999998E-2</v>
      </c>
      <c r="AI297" s="16">
        <v>2.5000000000000001E-2</v>
      </c>
      <c r="AJ297" s="16">
        <v>0.309</v>
      </c>
      <c r="AK297" s="16">
        <v>3.5999999999999997E-2</v>
      </c>
      <c r="AL297" s="16">
        <v>1.099999994039536E-2</v>
      </c>
      <c r="AM297" s="16">
        <v>0.109</v>
      </c>
      <c r="AN297" s="16">
        <v>0.113</v>
      </c>
      <c r="AO297" s="16">
        <v>0.38300000000000001</v>
      </c>
      <c r="AP297" s="5">
        <v>0</v>
      </c>
      <c r="AQ297" s="31">
        <v>13763.6796875</v>
      </c>
      <c r="AR297" s="31">
        <v>13873.77</v>
      </c>
    </row>
    <row r="298" spans="1:44" x14ac:dyDescent="0.3">
      <c r="A298" s="4">
        <v>960884150</v>
      </c>
      <c r="B298" s="3" t="s">
        <v>442</v>
      </c>
      <c r="C298" s="3" t="s">
        <v>1769</v>
      </c>
      <c r="D298" s="14">
        <v>83.859916687011719</v>
      </c>
      <c r="E298" s="14">
        <v>85.509178161621094</v>
      </c>
      <c r="F298" s="14">
        <v>78.409027099609375</v>
      </c>
      <c r="G298" s="14">
        <v>80.776046752929688</v>
      </c>
      <c r="H298" s="5">
        <v>381</v>
      </c>
      <c r="I298" s="15" t="s">
        <v>3980</v>
      </c>
      <c r="J298" s="15">
        <v>5</v>
      </c>
      <c r="K298" s="3" t="s">
        <v>3882</v>
      </c>
      <c r="L298" s="3" t="s">
        <v>3915</v>
      </c>
      <c r="M298" s="3" t="s">
        <v>3918</v>
      </c>
      <c r="N298" s="3" t="s">
        <v>3922</v>
      </c>
      <c r="O298" s="17">
        <v>7.3033705353736877E-2</v>
      </c>
      <c r="P298" s="32">
        <v>49.625787170000002</v>
      </c>
      <c r="Q298" s="32"/>
      <c r="R298" s="5">
        <v>185</v>
      </c>
      <c r="S298" s="5">
        <v>185</v>
      </c>
      <c r="T298" s="16">
        <v>1</v>
      </c>
      <c r="U298" s="17">
        <v>7.3033705353736877E-2</v>
      </c>
      <c r="V298" s="32">
        <v>50.271620540000001</v>
      </c>
      <c r="W298" s="32"/>
      <c r="X298" s="17">
        <v>1.6853932291269299E-2</v>
      </c>
      <c r="Y298" s="32">
        <v>46.19457276</v>
      </c>
      <c r="Z298" s="32"/>
      <c r="AA298" s="5">
        <v>185</v>
      </c>
      <c r="AB298" s="5">
        <v>185</v>
      </c>
      <c r="AC298" s="16">
        <v>1</v>
      </c>
      <c r="AD298" s="17">
        <v>1.6853932291269299E-2</v>
      </c>
      <c r="AE298" s="32">
        <v>47.768074169999998</v>
      </c>
      <c r="AF298" s="32"/>
      <c r="AG298" s="16">
        <v>0.95300000000000007</v>
      </c>
      <c r="AH298" s="16">
        <v>1.6E-2</v>
      </c>
      <c r="AI298" s="16"/>
      <c r="AJ298" s="16">
        <v>2.1000000000000001E-2</v>
      </c>
      <c r="AK298" s="16"/>
      <c r="AL298" s="16">
        <v>9.9999997764825821E-3</v>
      </c>
      <c r="AM298" s="16"/>
      <c r="AN298" s="16">
        <v>0.13700000000000001</v>
      </c>
      <c r="AO298" s="16">
        <v>0.77810000000000001</v>
      </c>
      <c r="AP298" s="5">
        <v>0</v>
      </c>
      <c r="AQ298" s="31">
        <v>11204.58984375</v>
      </c>
      <c r="AR298" s="31">
        <v>11326.36</v>
      </c>
    </row>
    <row r="299" spans="1:44" x14ac:dyDescent="0.3">
      <c r="A299" s="4">
        <v>960884160</v>
      </c>
      <c r="B299" s="3" t="s">
        <v>442</v>
      </c>
      <c r="C299" s="3" t="s">
        <v>1770</v>
      </c>
      <c r="D299" s="14">
        <v>86.469123840332031</v>
      </c>
      <c r="E299" s="14">
        <v>88.17755126953125</v>
      </c>
      <c r="F299" s="14">
        <v>78.503097534179688</v>
      </c>
      <c r="G299" s="14">
        <v>80.459236145019531</v>
      </c>
      <c r="H299" s="5">
        <v>403</v>
      </c>
      <c r="I299" s="15" t="s">
        <v>3980</v>
      </c>
      <c r="J299" s="15">
        <v>5</v>
      </c>
      <c r="K299" s="3" t="s">
        <v>3882</v>
      </c>
      <c r="L299" s="3" t="s">
        <v>3915</v>
      </c>
      <c r="M299" s="3" t="s">
        <v>3918</v>
      </c>
      <c r="N299" s="3" t="s">
        <v>3922</v>
      </c>
      <c r="O299" s="17">
        <v>0.19473683834075931</v>
      </c>
      <c r="P299" s="32">
        <v>50.715874120000002</v>
      </c>
      <c r="Q299" s="32">
        <v>242.10527038574219</v>
      </c>
      <c r="R299" s="5">
        <v>208</v>
      </c>
      <c r="S299" s="5">
        <v>208</v>
      </c>
      <c r="T299" s="16">
        <v>1</v>
      </c>
      <c r="U299" s="17">
        <v>0.19473683834075931</v>
      </c>
      <c r="V299" s="32">
        <v>51.384123559999999</v>
      </c>
      <c r="W299" s="32">
        <v>242.10527038574219</v>
      </c>
      <c r="X299" s="17">
        <v>5.8201059699058533E-2</v>
      </c>
      <c r="Y299" s="32">
        <v>46.251232860000002</v>
      </c>
      <c r="Z299" s="32"/>
      <c r="AA299" s="5">
        <v>206</v>
      </c>
      <c r="AB299" s="5">
        <v>206</v>
      </c>
      <c r="AC299" s="16">
        <v>1</v>
      </c>
      <c r="AD299" s="17">
        <v>5.8201059699058533E-2</v>
      </c>
      <c r="AE299" s="32">
        <v>47.58966427</v>
      </c>
      <c r="AF299" s="32"/>
      <c r="AG299" s="16">
        <v>0.98799999999999999</v>
      </c>
      <c r="AH299" s="16"/>
      <c r="AI299" s="16"/>
      <c r="AJ299" s="16"/>
      <c r="AK299" s="16"/>
      <c r="AL299" s="16">
        <v>1.200000010430813E-2</v>
      </c>
      <c r="AM299" s="16"/>
      <c r="AN299" s="16">
        <v>0.109</v>
      </c>
      <c r="AO299" s="16">
        <v>0.6381</v>
      </c>
      <c r="AP299" s="5">
        <v>0</v>
      </c>
      <c r="AQ299" s="31">
        <v>10924.8798828125</v>
      </c>
      <c r="AR299" s="31">
        <v>11115.49</v>
      </c>
    </row>
    <row r="300" spans="1:44" x14ac:dyDescent="0.3">
      <c r="A300" s="4">
        <v>960884170</v>
      </c>
      <c r="B300" s="3" t="s">
        <v>442</v>
      </c>
      <c r="C300" s="3" t="s">
        <v>1771</v>
      </c>
      <c r="D300" s="14">
        <v>88.280540466308594</v>
      </c>
      <c r="E300" s="14">
        <v>89.896781921386719</v>
      </c>
      <c r="F300" s="14">
        <v>77.137374877929688</v>
      </c>
      <c r="G300" s="14">
        <v>79.368568420410156</v>
      </c>
      <c r="H300" s="5">
        <v>306</v>
      </c>
      <c r="I300" s="15" t="s">
        <v>3981</v>
      </c>
      <c r="J300" s="15">
        <v>5</v>
      </c>
      <c r="K300" s="3" t="s">
        <v>3882</v>
      </c>
      <c r="L300" s="3" t="s">
        <v>3915</v>
      </c>
      <c r="M300" s="3" t="s">
        <v>3918</v>
      </c>
      <c r="N300" s="3" t="s">
        <v>3922</v>
      </c>
      <c r="O300" s="17">
        <v>0.39610388875007629</v>
      </c>
      <c r="P300" s="32">
        <v>51.472656960000002</v>
      </c>
      <c r="Q300" s="32">
        <v>312.33767700195313</v>
      </c>
      <c r="R300" s="5">
        <v>174</v>
      </c>
      <c r="S300" s="5">
        <v>172</v>
      </c>
      <c r="T300" s="16">
        <v>0.98850572109222412</v>
      </c>
      <c r="U300" s="17">
        <v>0.39072847366333008</v>
      </c>
      <c r="V300" s="32">
        <v>52.100905519999998</v>
      </c>
      <c r="W300" s="32">
        <v>310.59603881835938</v>
      </c>
      <c r="X300" s="17">
        <v>3.8709677755832672E-2</v>
      </c>
      <c r="Y300" s="32">
        <v>45.428665209999998</v>
      </c>
      <c r="Z300" s="32"/>
      <c r="AA300" s="5">
        <v>174</v>
      </c>
      <c r="AB300" s="5">
        <v>172</v>
      </c>
      <c r="AC300" s="16">
        <v>0.98850572109222412</v>
      </c>
      <c r="AD300" s="17">
        <v>2.6315789669752121E-2</v>
      </c>
      <c r="AE300" s="32">
        <v>46.975467559999998</v>
      </c>
      <c r="AF300" s="32"/>
      <c r="AG300" s="16">
        <v>0.91800000000000004</v>
      </c>
      <c r="AH300" s="16">
        <v>3.3000000000000002E-2</v>
      </c>
      <c r="AI300" s="16"/>
      <c r="AJ300" s="16">
        <v>0.02</v>
      </c>
      <c r="AK300" s="16">
        <v>2.5999999999999999E-2</v>
      </c>
      <c r="AL300" s="16">
        <v>3.0000000260770321E-3</v>
      </c>
      <c r="AM300" s="16"/>
      <c r="AN300" s="16">
        <v>0.14399999999999999</v>
      </c>
      <c r="AO300" s="16">
        <v>0.50900000000000001</v>
      </c>
      <c r="AP300" s="5">
        <v>0</v>
      </c>
      <c r="AQ300" s="31">
        <v>13006.650390625</v>
      </c>
      <c r="AR300" s="31">
        <v>13117.73</v>
      </c>
    </row>
    <row r="301" spans="1:44" x14ac:dyDescent="0.3">
      <c r="A301" s="4">
        <v>960884180</v>
      </c>
      <c r="B301" s="3" t="s">
        <v>442</v>
      </c>
      <c r="C301" s="3" t="s">
        <v>1772</v>
      </c>
      <c r="D301" s="14">
        <v>89.847091674804688</v>
      </c>
      <c r="E301" s="14">
        <v>91.576385498046875</v>
      </c>
      <c r="F301" s="14">
        <v>86.4378662109375</v>
      </c>
      <c r="G301" s="14">
        <v>90.868156433105469</v>
      </c>
      <c r="H301" s="5">
        <v>344</v>
      </c>
      <c r="I301" s="15" t="s">
        <v>3980</v>
      </c>
      <c r="J301" s="15">
        <v>5</v>
      </c>
      <c r="K301" s="3" t="s">
        <v>3882</v>
      </c>
      <c r="L301" s="3" t="s">
        <v>3915</v>
      </c>
      <c r="M301" s="3" t="s">
        <v>3918</v>
      </c>
      <c r="N301" s="3" t="s">
        <v>3922</v>
      </c>
      <c r="O301" s="17">
        <v>0.1103896126151085</v>
      </c>
      <c r="P301" s="32">
        <v>52.127139579999998</v>
      </c>
      <c r="Q301" s="32"/>
      <c r="R301" s="5">
        <v>192</v>
      </c>
      <c r="S301" s="5">
        <v>192</v>
      </c>
      <c r="T301" s="16">
        <v>1</v>
      </c>
      <c r="U301" s="17">
        <v>0.1103896126151085</v>
      </c>
      <c r="V301" s="32">
        <v>52.801170050000003</v>
      </c>
      <c r="W301" s="32"/>
      <c r="X301" s="17">
        <v>2.5974025949835781E-2</v>
      </c>
      <c r="Y301" s="32">
        <v>51.030300869999998</v>
      </c>
      <c r="Z301" s="32"/>
      <c r="AA301" s="5">
        <v>192</v>
      </c>
      <c r="AB301" s="5">
        <v>192</v>
      </c>
      <c r="AC301" s="16">
        <v>1</v>
      </c>
      <c r="AD301" s="17">
        <v>2.5974025949835781E-2</v>
      </c>
      <c r="AE301" s="32">
        <v>53.451345109999998</v>
      </c>
      <c r="AF301" s="32"/>
      <c r="AG301" s="16">
        <v>0.97399999999999998</v>
      </c>
      <c r="AH301" s="16"/>
      <c r="AI301" s="16"/>
      <c r="AJ301" s="16">
        <v>1.4999999999999999E-2</v>
      </c>
      <c r="AK301" s="16"/>
      <c r="AL301" s="16">
        <v>1.200000010430813E-2</v>
      </c>
      <c r="AM301" s="16"/>
      <c r="AN301" s="16">
        <v>0.13700000000000001</v>
      </c>
      <c r="AO301" s="16">
        <v>0.91379999999999995</v>
      </c>
      <c r="AP301" s="5">
        <v>0</v>
      </c>
      <c r="AQ301" s="31">
        <v>11514.9296875</v>
      </c>
      <c r="AR301" s="31">
        <v>11661.54</v>
      </c>
    </row>
    <row r="302" spans="1:44" x14ac:dyDescent="0.3">
      <c r="A302" s="4">
        <v>960884200</v>
      </c>
      <c r="B302" s="3" t="s">
        <v>442</v>
      </c>
      <c r="C302" s="3" t="s">
        <v>1773</v>
      </c>
      <c r="D302" s="14">
        <v>87.380477905273438</v>
      </c>
      <c r="E302" s="14">
        <v>87.568939208984375</v>
      </c>
      <c r="F302" s="14">
        <v>82.036125183105469</v>
      </c>
      <c r="G302" s="14">
        <v>82.721778869628906</v>
      </c>
      <c r="H302" s="5">
        <v>352</v>
      </c>
      <c r="I302" s="15" t="s">
        <v>3981</v>
      </c>
      <c r="J302" s="15">
        <v>5</v>
      </c>
      <c r="K302" s="3" t="s">
        <v>3882</v>
      </c>
      <c r="L302" s="3" t="s">
        <v>3915</v>
      </c>
      <c r="M302" s="3" t="s">
        <v>3918</v>
      </c>
      <c r="N302" s="3" t="s">
        <v>3922</v>
      </c>
      <c r="O302" s="17">
        <v>0.20000000298023221</v>
      </c>
      <c r="P302" s="32">
        <v>51.096626309999998</v>
      </c>
      <c r="Q302" s="32">
        <v>263.03030395507813</v>
      </c>
      <c r="R302" s="5">
        <v>224</v>
      </c>
      <c r="S302" s="5">
        <v>199</v>
      </c>
      <c r="T302" s="16">
        <v>0.8883928656578064</v>
      </c>
      <c r="U302" s="17">
        <v>0.15172414481639859</v>
      </c>
      <c r="V302" s="32">
        <v>51.130378530000002</v>
      </c>
      <c r="W302" s="32">
        <v>249.65516662597659</v>
      </c>
      <c r="X302" s="17">
        <v>0.10909090936183929</v>
      </c>
      <c r="Y302" s="32">
        <v>48.379153729999999</v>
      </c>
      <c r="Z302" s="32">
        <v>186.06060791015631</v>
      </c>
      <c r="AA302" s="5">
        <v>222</v>
      </c>
      <c r="AB302" s="5">
        <v>197</v>
      </c>
      <c r="AC302" s="16">
        <v>0.8883928656578064</v>
      </c>
      <c r="AD302" s="17">
        <v>6.2068965286016457E-2</v>
      </c>
      <c r="AE302" s="32">
        <v>48.863795469999999</v>
      </c>
      <c r="AF302" s="32"/>
      <c r="AG302" s="16">
        <v>0.71299999999999997</v>
      </c>
      <c r="AH302" s="16">
        <v>3.1E-2</v>
      </c>
      <c r="AI302" s="16"/>
      <c r="AJ302" s="16">
        <v>0.24099999999999999</v>
      </c>
      <c r="AK302" s="16"/>
      <c r="AL302" s="16">
        <v>1.4000000432133669E-2</v>
      </c>
      <c r="AM302" s="16">
        <v>0.04</v>
      </c>
      <c r="AN302" s="16">
        <v>0.13900000000000001</v>
      </c>
      <c r="AO302" s="16">
        <v>0.47199999999999998</v>
      </c>
      <c r="AP302" s="5">
        <v>0</v>
      </c>
      <c r="AQ302" s="31">
        <v>13558.0498046875</v>
      </c>
      <c r="AR302" s="31">
        <v>13650.11</v>
      </c>
    </row>
    <row r="303" spans="1:44" x14ac:dyDescent="0.3">
      <c r="A303" s="4">
        <v>960884210</v>
      </c>
      <c r="B303" s="3" t="s">
        <v>442</v>
      </c>
      <c r="C303" s="3" t="s">
        <v>1774</v>
      </c>
      <c r="D303" s="14">
        <v>85.37506103515625</v>
      </c>
      <c r="E303" s="14">
        <v>85.433677673339844</v>
      </c>
      <c r="F303" s="14">
        <v>83.689910888671875</v>
      </c>
      <c r="G303" s="14">
        <v>85.298225402832031</v>
      </c>
      <c r="H303" s="5">
        <v>315</v>
      </c>
      <c r="I303" s="15" t="s">
        <v>3980</v>
      </c>
      <c r="J303" s="15">
        <v>5</v>
      </c>
      <c r="K303" s="3" t="s">
        <v>3882</v>
      </c>
      <c r="L303" s="3" t="s">
        <v>3915</v>
      </c>
      <c r="M303" s="3" t="s">
        <v>3918</v>
      </c>
      <c r="N303" s="3" t="s">
        <v>3922</v>
      </c>
      <c r="O303" s="17">
        <v>0.26174497604370123</v>
      </c>
      <c r="P303" s="32">
        <v>50.258791930000001</v>
      </c>
      <c r="Q303" s="32">
        <v>269.12750244140631</v>
      </c>
      <c r="R303" s="5">
        <v>211</v>
      </c>
      <c r="S303" s="5">
        <v>173</v>
      </c>
      <c r="T303" s="16">
        <v>0.81990522146224976</v>
      </c>
      <c r="U303" s="17">
        <v>0.2170542627573013</v>
      </c>
      <c r="V303" s="32">
        <v>50.240144309999998</v>
      </c>
      <c r="W303" s="32">
        <v>254.26356506347659</v>
      </c>
      <c r="X303" s="17">
        <v>0.1081081107258797</v>
      </c>
      <c r="Y303" s="32">
        <v>49.375221609999997</v>
      </c>
      <c r="Z303" s="32"/>
      <c r="AA303" s="5">
        <v>208</v>
      </c>
      <c r="AB303" s="5">
        <v>171</v>
      </c>
      <c r="AC303" s="16">
        <v>0.81990522146224976</v>
      </c>
      <c r="AD303" s="17">
        <v>9.375E-2</v>
      </c>
      <c r="AE303" s="32">
        <v>50.314692719999996</v>
      </c>
      <c r="AF303" s="32"/>
      <c r="AG303" s="16">
        <v>0.629</v>
      </c>
      <c r="AH303" s="16">
        <v>3.5000000000000003E-2</v>
      </c>
      <c r="AI303" s="16">
        <v>2.9000000000000001E-2</v>
      </c>
      <c r="AJ303" s="16">
        <v>0.27</v>
      </c>
      <c r="AK303" s="16">
        <v>3.2000000000000001E-2</v>
      </c>
      <c r="AL303" s="16">
        <v>6.0000000521540642E-3</v>
      </c>
      <c r="AM303" s="16">
        <v>1.9E-2</v>
      </c>
      <c r="AN303" s="16">
        <v>0.152</v>
      </c>
      <c r="AO303" s="16">
        <v>0.56600000000000006</v>
      </c>
      <c r="AP303" s="5">
        <v>0</v>
      </c>
      <c r="AQ303" s="31">
        <v>12681.5595703125</v>
      </c>
      <c r="AR303" s="31">
        <v>12768.21</v>
      </c>
    </row>
    <row r="304" spans="1:44" x14ac:dyDescent="0.3">
      <c r="A304" s="4">
        <v>960884220</v>
      </c>
      <c r="B304" s="3" t="s">
        <v>442</v>
      </c>
      <c r="C304" s="3" t="s">
        <v>1775</v>
      </c>
      <c r="D304" s="14">
        <v>81.52056884765625</v>
      </c>
      <c r="E304" s="14">
        <v>82.098625183105469</v>
      </c>
      <c r="F304" s="14">
        <v>74.944450378417969</v>
      </c>
      <c r="G304" s="14">
        <v>77.137985229492188</v>
      </c>
      <c r="H304" s="5">
        <v>399</v>
      </c>
      <c r="I304" s="15" t="s">
        <v>3981</v>
      </c>
      <c r="J304" s="15">
        <v>5</v>
      </c>
      <c r="K304" s="3" t="s">
        <v>3882</v>
      </c>
      <c r="L304" s="3" t="s">
        <v>3915</v>
      </c>
      <c r="M304" s="3" t="s">
        <v>3918</v>
      </c>
      <c r="N304" s="3" t="s">
        <v>3922</v>
      </c>
      <c r="O304" s="17">
        <v>0.2835051417350769</v>
      </c>
      <c r="P304" s="32">
        <v>48.648441179999999</v>
      </c>
      <c r="Q304" s="32">
        <v>281.95877075195313</v>
      </c>
      <c r="R304" s="5">
        <v>183</v>
      </c>
      <c r="S304" s="5">
        <v>155</v>
      </c>
      <c r="T304" s="16">
        <v>0.84699451923370361</v>
      </c>
      <c r="U304" s="17">
        <v>0.23870967328548429</v>
      </c>
      <c r="V304" s="32">
        <v>48.849688270000001</v>
      </c>
      <c r="W304" s="32">
        <v>267.09677124023438</v>
      </c>
      <c r="X304" s="17">
        <v>8.7628863751888275E-2</v>
      </c>
      <c r="Y304" s="32">
        <v>44.107878079999999</v>
      </c>
      <c r="Z304" s="32"/>
      <c r="AA304" s="5">
        <v>183</v>
      </c>
      <c r="AB304" s="5">
        <v>155</v>
      </c>
      <c r="AC304" s="16">
        <v>0.84699451923370361</v>
      </c>
      <c r="AD304" s="17">
        <v>4.516129195690155E-2</v>
      </c>
      <c r="AE304" s="32">
        <v>45.719337840000001</v>
      </c>
      <c r="AF304" s="32"/>
      <c r="AG304" s="16">
        <v>0.56600000000000006</v>
      </c>
      <c r="AH304" s="16">
        <v>0.05</v>
      </c>
      <c r="AI304" s="16">
        <v>1.2999999999999999E-2</v>
      </c>
      <c r="AJ304" s="16">
        <v>0.318</v>
      </c>
      <c r="AK304" s="16">
        <v>3.7999999999999999E-2</v>
      </c>
      <c r="AL304" s="16">
        <v>1.499999966472387E-2</v>
      </c>
      <c r="AM304" s="16">
        <v>5.8000000000000003E-2</v>
      </c>
      <c r="AN304" s="16">
        <v>0.13800000000000001</v>
      </c>
      <c r="AO304" s="16">
        <v>0.5</v>
      </c>
      <c r="AP304" s="5">
        <v>0</v>
      </c>
      <c r="AQ304" s="31">
        <v>12056.099609375</v>
      </c>
      <c r="AR304" s="31">
        <v>12149.05</v>
      </c>
    </row>
    <row r="305" spans="1:44" x14ac:dyDescent="0.3">
      <c r="A305" s="4">
        <v>960884240</v>
      </c>
      <c r="B305" s="3" t="s">
        <v>442</v>
      </c>
      <c r="C305" s="3" t="s">
        <v>1776</v>
      </c>
      <c r="D305" s="14">
        <v>87.269012451171875</v>
      </c>
      <c r="E305" s="14">
        <v>88.323951721191406</v>
      </c>
      <c r="F305" s="14">
        <v>83.886970520019531</v>
      </c>
      <c r="G305" s="14">
        <v>86.800628662109375</v>
      </c>
      <c r="H305" s="5">
        <v>396</v>
      </c>
      <c r="I305" s="15" t="s">
        <v>3980</v>
      </c>
      <c r="J305" s="15">
        <v>5</v>
      </c>
      <c r="K305" s="3" t="s">
        <v>3882</v>
      </c>
      <c r="L305" s="3" t="s">
        <v>3915</v>
      </c>
      <c r="M305" s="3" t="s">
        <v>3918</v>
      </c>
      <c r="N305" s="3" t="s">
        <v>3922</v>
      </c>
      <c r="O305" s="17">
        <v>0.36312848329544067</v>
      </c>
      <c r="P305" s="32">
        <v>51.05005577</v>
      </c>
      <c r="Q305" s="32">
        <v>304.46926879882813</v>
      </c>
      <c r="R305" s="5">
        <v>200</v>
      </c>
      <c r="S305" s="5">
        <v>155</v>
      </c>
      <c r="T305" s="16">
        <v>0.77499997615814209</v>
      </c>
      <c r="U305" s="17">
        <v>0.28571429848670959</v>
      </c>
      <c r="V305" s="32">
        <v>51.44515998</v>
      </c>
      <c r="W305" s="32">
        <v>285.71429443359381</v>
      </c>
      <c r="X305" s="17">
        <v>0.1005586609244347</v>
      </c>
      <c r="Y305" s="32">
        <v>49.493907280000002</v>
      </c>
      <c r="Z305" s="32">
        <v>188.2681579589844</v>
      </c>
      <c r="AA305" s="5">
        <v>201</v>
      </c>
      <c r="AB305" s="5">
        <v>156</v>
      </c>
      <c r="AC305" s="16">
        <v>0.77499997615814209</v>
      </c>
      <c r="AD305" s="17">
        <v>5.714285746216774E-2</v>
      </c>
      <c r="AE305" s="32">
        <v>51.16075558</v>
      </c>
      <c r="AF305" s="32"/>
      <c r="AG305" s="16">
        <v>0.52800000000000002</v>
      </c>
      <c r="AH305" s="16">
        <v>6.0999999999999999E-2</v>
      </c>
      <c r="AI305" s="16">
        <v>1.7999999999999999E-2</v>
      </c>
      <c r="AJ305" s="16">
        <v>0.311</v>
      </c>
      <c r="AK305" s="16">
        <v>7.2999999999999995E-2</v>
      </c>
      <c r="AL305" s="16">
        <v>9.9999997764825821E-3</v>
      </c>
      <c r="AM305" s="16">
        <v>9.0999999999999998E-2</v>
      </c>
      <c r="AN305" s="16">
        <v>0.16200000000000001</v>
      </c>
      <c r="AO305" s="16">
        <v>0.371</v>
      </c>
      <c r="AP305" s="5">
        <v>0</v>
      </c>
      <c r="AQ305" s="31">
        <v>11705.7998046875</v>
      </c>
      <c r="AR305" s="31">
        <v>11799.72</v>
      </c>
    </row>
    <row r="306" spans="1:44" x14ac:dyDescent="0.3">
      <c r="A306" s="4">
        <v>960884250</v>
      </c>
      <c r="B306" s="3" t="s">
        <v>442</v>
      </c>
      <c r="C306" s="3" t="s">
        <v>1777</v>
      </c>
      <c r="D306" s="14">
        <v>84.630950927734375</v>
      </c>
      <c r="E306" s="14">
        <v>87.273674011230469</v>
      </c>
      <c r="F306" s="14">
        <v>81.103324890136719</v>
      </c>
      <c r="G306" s="14">
        <v>84.306800842285156</v>
      </c>
      <c r="H306" s="5">
        <v>287</v>
      </c>
      <c r="I306" s="15" t="s">
        <v>3980</v>
      </c>
      <c r="J306" s="15">
        <v>5</v>
      </c>
      <c r="K306" s="3" t="s">
        <v>3882</v>
      </c>
      <c r="L306" s="3" t="s">
        <v>3915</v>
      </c>
      <c r="M306" s="3" t="s">
        <v>3918</v>
      </c>
      <c r="N306" s="3" t="s">
        <v>3922</v>
      </c>
      <c r="O306" s="17">
        <v>0.19858156144618991</v>
      </c>
      <c r="P306" s="32">
        <v>49.947914429999997</v>
      </c>
      <c r="Q306" s="32">
        <v>254.60992431640631</v>
      </c>
      <c r="R306" s="5">
        <v>159</v>
      </c>
      <c r="S306" s="5">
        <v>158</v>
      </c>
      <c r="T306" s="16">
        <v>0.99371069669723511</v>
      </c>
      <c r="U306" s="17">
        <v>0.19858156144618991</v>
      </c>
      <c r="V306" s="32">
        <v>51.007277629999997</v>
      </c>
      <c r="W306" s="32">
        <v>254.60992431640631</v>
      </c>
      <c r="X306" s="17">
        <v>7.8014187514781952E-2</v>
      </c>
      <c r="Y306" s="32">
        <v>47.817333840000003</v>
      </c>
      <c r="Z306" s="32"/>
      <c r="AA306" s="5">
        <v>157</v>
      </c>
      <c r="AB306" s="5">
        <v>157</v>
      </c>
      <c r="AC306" s="16">
        <v>0.99371069669723511</v>
      </c>
      <c r="AD306" s="17">
        <v>7.8014187514781952E-2</v>
      </c>
      <c r="AE306" s="32">
        <v>49.756383759999999</v>
      </c>
      <c r="AF306" s="32"/>
      <c r="AG306" s="16">
        <v>0.96499999999999997</v>
      </c>
      <c r="AH306" s="16"/>
      <c r="AI306" s="16"/>
      <c r="AJ306" s="16"/>
      <c r="AK306" s="16">
        <v>1.7000000000000001E-2</v>
      </c>
      <c r="AL306" s="16">
        <v>1.7000000923871991E-2</v>
      </c>
      <c r="AM306" s="16"/>
      <c r="AN306" s="16">
        <v>0.185</v>
      </c>
      <c r="AO306" s="16">
        <v>0.63600000000000001</v>
      </c>
      <c r="AP306" s="5">
        <v>0</v>
      </c>
      <c r="AQ306" s="31">
        <v>12823.259765625</v>
      </c>
      <c r="AR306" s="31">
        <v>12909.96</v>
      </c>
    </row>
    <row r="307" spans="1:44" x14ac:dyDescent="0.3">
      <c r="A307" s="4">
        <v>960884260</v>
      </c>
      <c r="B307" s="3" t="s">
        <v>442</v>
      </c>
      <c r="C307" s="3" t="s">
        <v>1778</v>
      </c>
      <c r="D307" s="14">
        <v>83.815040588378906</v>
      </c>
      <c r="E307" s="14">
        <v>85.449684143066406</v>
      </c>
      <c r="F307" s="14">
        <v>78.426826477050781</v>
      </c>
      <c r="G307" s="14">
        <v>82.468101501464844</v>
      </c>
      <c r="H307" s="5">
        <v>388</v>
      </c>
      <c r="I307" s="15" t="s">
        <v>3980</v>
      </c>
      <c r="J307" s="15">
        <v>5</v>
      </c>
      <c r="K307" s="3" t="s">
        <v>3882</v>
      </c>
      <c r="L307" s="3" t="s">
        <v>3915</v>
      </c>
      <c r="M307" s="3" t="s">
        <v>3918</v>
      </c>
      <c r="N307" s="3" t="s">
        <v>3922</v>
      </c>
      <c r="O307" s="17">
        <v>8.1395350396633148E-2</v>
      </c>
      <c r="P307" s="32">
        <v>49.607040259999998</v>
      </c>
      <c r="Q307" s="32"/>
      <c r="R307" s="5">
        <v>164</v>
      </c>
      <c r="S307" s="5">
        <v>164</v>
      </c>
      <c r="T307" s="16">
        <v>1</v>
      </c>
      <c r="U307" s="17">
        <v>8.1395350396633148E-2</v>
      </c>
      <c r="V307" s="32">
        <v>50.246815759999997</v>
      </c>
      <c r="W307" s="32"/>
      <c r="X307" s="17">
        <v>2.9069768264889721E-2</v>
      </c>
      <c r="Y307" s="32">
        <v>46.20529398</v>
      </c>
      <c r="Z307" s="32"/>
      <c r="AA307" s="5">
        <v>162</v>
      </c>
      <c r="AB307" s="5">
        <v>162</v>
      </c>
      <c r="AC307" s="16">
        <v>1</v>
      </c>
      <c r="AD307" s="17">
        <v>2.9069768264889721E-2</v>
      </c>
      <c r="AE307" s="32">
        <v>48.720939569999999</v>
      </c>
      <c r="AF307" s="32"/>
      <c r="AG307" s="16">
        <v>0.95900000000000007</v>
      </c>
      <c r="AH307" s="16">
        <v>2.8000000000000001E-2</v>
      </c>
      <c r="AI307" s="16"/>
      <c r="AJ307" s="16"/>
      <c r="AK307" s="16"/>
      <c r="AL307" s="16">
        <v>1.30000002682209E-2</v>
      </c>
      <c r="AM307" s="16">
        <v>3.1E-2</v>
      </c>
      <c r="AN307" s="16">
        <v>0.21099999999999999</v>
      </c>
      <c r="AO307" s="16">
        <v>0.81980000000000008</v>
      </c>
      <c r="AP307" s="5">
        <v>0</v>
      </c>
      <c r="AQ307" s="31">
        <v>10752.8095703125</v>
      </c>
      <c r="AR307" s="31">
        <v>10918.33</v>
      </c>
    </row>
    <row r="308" spans="1:44" x14ac:dyDescent="0.3">
      <c r="A308" s="4">
        <v>960884280</v>
      </c>
      <c r="B308" s="3" t="s">
        <v>442</v>
      </c>
      <c r="C308" s="3" t="s">
        <v>1779</v>
      </c>
      <c r="D308" s="14">
        <v>87.525703430175781</v>
      </c>
      <c r="E308" s="14">
        <v>88.526618957519531</v>
      </c>
      <c r="F308" s="14">
        <v>79.027305603027344</v>
      </c>
      <c r="G308" s="14">
        <v>80.562019348144531</v>
      </c>
      <c r="H308" s="5">
        <v>408</v>
      </c>
      <c r="I308" s="15" t="s">
        <v>3980</v>
      </c>
      <c r="J308" s="15">
        <v>5</v>
      </c>
      <c r="K308" s="3" t="s">
        <v>3882</v>
      </c>
      <c r="L308" s="3" t="s">
        <v>3915</v>
      </c>
      <c r="M308" s="3" t="s">
        <v>3918</v>
      </c>
      <c r="N308" s="3" t="s">
        <v>3922</v>
      </c>
      <c r="O308" s="17">
        <v>0.34210526943206793</v>
      </c>
      <c r="P308" s="32">
        <v>51.157299119999998</v>
      </c>
      <c r="Q308" s="32">
        <v>302.631591796875</v>
      </c>
      <c r="R308" s="5">
        <v>179</v>
      </c>
      <c r="S308" s="5">
        <v>149</v>
      </c>
      <c r="T308" s="16">
        <v>0.83240222930908203</v>
      </c>
      <c r="U308" s="17">
        <v>0.28749999403953552</v>
      </c>
      <c r="V308" s="32">
        <v>51.529656189999997</v>
      </c>
      <c r="W308" s="32">
        <v>290.625</v>
      </c>
      <c r="X308" s="17">
        <v>9.4736844301223755E-2</v>
      </c>
      <c r="Y308" s="32">
        <v>46.566957889999998</v>
      </c>
      <c r="Z308" s="32"/>
      <c r="AA308" s="5">
        <v>178</v>
      </c>
      <c r="AB308" s="5">
        <v>148</v>
      </c>
      <c r="AC308" s="16">
        <v>0.83240222930908203</v>
      </c>
      <c r="AD308" s="17">
        <v>6.8750001490116119E-2</v>
      </c>
      <c r="AE308" s="32">
        <v>47.647548759999999</v>
      </c>
      <c r="AF308" s="32"/>
      <c r="AG308" s="16">
        <v>0.70100000000000007</v>
      </c>
      <c r="AH308" s="16">
        <v>2.1999999999999999E-2</v>
      </c>
      <c r="AI308" s="16">
        <v>0.02</v>
      </c>
      <c r="AJ308" s="16">
        <v>0.223</v>
      </c>
      <c r="AK308" s="16">
        <v>3.2000000000000001E-2</v>
      </c>
      <c r="AL308" s="16">
        <v>2.000000094994903E-3</v>
      </c>
      <c r="AM308" s="16">
        <v>4.2000000000000003E-2</v>
      </c>
      <c r="AN308" s="16">
        <v>9.6000000000000002E-2</v>
      </c>
      <c r="AO308" s="16">
        <v>0.52100000000000002</v>
      </c>
      <c r="AP308" s="5">
        <v>0</v>
      </c>
      <c r="AQ308" s="31">
        <v>11317.75</v>
      </c>
      <c r="AR308" s="31">
        <v>11411.61</v>
      </c>
    </row>
    <row r="309" spans="1:44" x14ac:dyDescent="0.3">
      <c r="A309" s="4">
        <v>960884300</v>
      </c>
      <c r="B309" s="3" t="s">
        <v>442</v>
      </c>
      <c r="C309" s="3" t="s">
        <v>1780</v>
      </c>
      <c r="D309" s="14">
        <v>78.382957458496094</v>
      </c>
      <c r="E309" s="14">
        <v>80.018630981445313</v>
      </c>
      <c r="F309" s="14">
        <v>77.224899291992188</v>
      </c>
      <c r="G309" s="14">
        <v>78.777023315429688</v>
      </c>
      <c r="H309" s="5">
        <v>376</v>
      </c>
      <c r="I309" s="15" t="s">
        <v>3980</v>
      </c>
      <c r="J309" s="15">
        <v>5</v>
      </c>
      <c r="K309" s="3" t="s">
        <v>3882</v>
      </c>
      <c r="L309" s="3" t="s">
        <v>3915</v>
      </c>
      <c r="M309" s="3" t="s">
        <v>3918</v>
      </c>
      <c r="N309" s="3" t="s">
        <v>3922</v>
      </c>
      <c r="O309" s="17">
        <v>0.27322405576705933</v>
      </c>
      <c r="P309" s="32">
        <v>47.337595469999997</v>
      </c>
      <c r="Q309" s="32">
        <v>279.78143310546881</v>
      </c>
      <c r="R309" s="5">
        <v>170</v>
      </c>
      <c r="S309" s="5">
        <v>158</v>
      </c>
      <c r="T309" s="16">
        <v>0.92941176891326904</v>
      </c>
      <c r="U309" s="17">
        <v>0.257485032081604</v>
      </c>
      <c r="V309" s="32">
        <v>47.982494459999998</v>
      </c>
      <c r="W309" s="32">
        <v>276.04791259765631</v>
      </c>
      <c r="X309" s="17">
        <v>7.6502732932567596E-2</v>
      </c>
      <c r="Y309" s="32">
        <v>45.481379930000003</v>
      </c>
      <c r="Z309" s="32"/>
      <c r="AA309" s="5">
        <v>170</v>
      </c>
      <c r="AB309" s="5">
        <v>158</v>
      </c>
      <c r="AC309" s="16">
        <v>0.92941176891326904</v>
      </c>
      <c r="AD309" s="17">
        <v>7.1856290102005005E-2</v>
      </c>
      <c r="AE309" s="32">
        <v>46.642344370000004</v>
      </c>
      <c r="AF309" s="32"/>
      <c r="AG309" s="16">
        <v>0.83799999999999997</v>
      </c>
      <c r="AH309" s="16">
        <v>1.2999999999999999E-2</v>
      </c>
      <c r="AI309" s="16"/>
      <c r="AJ309" s="16">
        <v>0.11700000000000001</v>
      </c>
      <c r="AK309" s="16"/>
      <c r="AL309" s="16">
        <v>3.2000001519918442E-2</v>
      </c>
      <c r="AM309" s="16">
        <v>2.1000000000000001E-2</v>
      </c>
      <c r="AN309" s="16">
        <v>0.128</v>
      </c>
      <c r="AO309" s="16">
        <v>0.48699999999999999</v>
      </c>
      <c r="AP309" s="5">
        <v>0</v>
      </c>
      <c r="AQ309" s="31">
        <v>11817.25</v>
      </c>
      <c r="AR309" s="31">
        <v>11889.57</v>
      </c>
    </row>
    <row r="310" spans="1:44" x14ac:dyDescent="0.3">
      <c r="A310" s="4">
        <v>960884320</v>
      </c>
      <c r="B310" s="3" t="s">
        <v>442</v>
      </c>
      <c r="C310" s="3" t="s">
        <v>1781</v>
      </c>
      <c r="D310" s="14">
        <v>87.850334167480469</v>
      </c>
      <c r="E310" s="14">
        <v>88.882865905761719</v>
      </c>
      <c r="F310" s="14">
        <v>85.537345886230469</v>
      </c>
      <c r="G310" s="14">
        <v>88.896652221679688</v>
      </c>
      <c r="H310" s="5">
        <v>325</v>
      </c>
      <c r="I310" s="15" t="s">
        <v>3980</v>
      </c>
      <c r="J310" s="15">
        <v>5</v>
      </c>
      <c r="K310" s="3" t="s">
        <v>3882</v>
      </c>
      <c r="L310" s="3" t="s">
        <v>3915</v>
      </c>
      <c r="M310" s="3" t="s">
        <v>3918</v>
      </c>
      <c r="N310" s="3" t="s">
        <v>3922</v>
      </c>
      <c r="O310" s="17">
        <v>0.25</v>
      </c>
      <c r="P310" s="32">
        <v>51.29292487</v>
      </c>
      <c r="Q310" s="32">
        <v>269.73684692382813</v>
      </c>
      <c r="R310" s="5">
        <v>212</v>
      </c>
      <c r="S310" s="5">
        <v>194</v>
      </c>
      <c r="T310" s="16">
        <v>0.91509431600570679</v>
      </c>
      <c r="U310" s="17">
        <v>0.2302158325910568</v>
      </c>
      <c r="V310" s="32">
        <v>51.678182810000003</v>
      </c>
      <c r="W310" s="32">
        <v>262.58993530273438</v>
      </c>
      <c r="X310" s="17">
        <v>7.2368420660495758E-2</v>
      </c>
      <c r="Y310" s="32">
        <v>50.487920150000001</v>
      </c>
      <c r="Z310" s="32"/>
      <c r="AA310" s="5">
        <v>212</v>
      </c>
      <c r="AB310" s="5">
        <v>194</v>
      </c>
      <c r="AC310" s="16">
        <v>0.91509431600570679</v>
      </c>
      <c r="AD310" s="17">
        <v>6.4748197793960571E-2</v>
      </c>
      <c r="AE310" s="32">
        <v>52.341112690000003</v>
      </c>
      <c r="AF310" s="32"/>
      <c r="AG310" s="16">
        <v>0.76900000000000002</v>
      </c>
      <c r="AH310" s="16">
        <v>3.6999999999999998E-2</v>
      </c>
      <c r="AI310" s="16"/>
      <c r="AJ310" s="16">
        <v>0.14199999999999999</v>
      </c>
      <c r="AK310" s="16">
        <v>4.9000000000000002E-2</v>
      </c>
      <c r="AL310" s="16">
        <v>3.0000000260770321E-3</v>
      </c>
      <c r="AM310" s="16">
        <v>2.8000000000000001E-2</v>
      </c>
      <c r="AN310" s="16">
        <v>0.108</v>
      </c>
      <c r="AO310" s="16">
        <v>0.60199999999999998</v>
      </c>
      <c r="AP310" s="5">
        <v>0</v>
      </c>
      <c r="AQ310" s="31">
        <v>13825.98046875</v>
      </c>
      <c r="AR310" s="31">
        <v>13983.02</v>
      </c>
    </row>
    <row r="311" spans="1:44" x14ac:dyDescent="0.3">
      <c r="A311" s="4">
        <v>960884340</v>
      </c>
      <c r="B311" s="3" t="s">
        <v>442</v>
      </c>
      <c r="C311" s="3" t="s">
        <v>1782</v>
      </c>
      <c r="D311" s="14">
        <v>76.935493469238281</v>
      </c>
      <c r="E311" s="14">
        <v>78.561256408691406</v>
      </c>
      <c r="F311" s="14">
        <v>80.138679504394531</v>
      </c>
      <c r="G311" s="14">
        <v>81.21282958984375</v>
      </c>
      <c r="H311" s="5">
        <v>303</v>
      </c>
      <c r="I311" s="15" t="s">
        <v>3980</v>
      </c>
      <c r="J311" s="15">
        <v>5</v>
      </c>
      <c r="K311" s="3" t="s">
        <v>3882</v>
      </c>
      <c r="L311" s="3" t="s">
        <v>3915</v>
      </c>
      <c r="M311" s="3" t="s">
        <v>3918</v>
      </c>
      <c r="N311" s="3" t="s">
        <v>3922</v>
      </c>
      <c r="O311" s="17">
        <v>0.119999997317791</v>
      </c>
      <c r="P311" s="32">
        <v>46.732865570000001</v>
      </c>
      <c r="Q311" s="32"/>
      <c r="R311" s="5">
        <v>212</v>
      </c>
      <c r="S311" s="5">
        <v>212</v>
      </c>
      <c r="T311" s="16">
        <v>1</v>
      </c>
      <c r="U311" s="17">
        <v>0.119999997317791</v>
      </c>
      <c r="V311" s="32">
        <v>47.374884049999999</v>
      </c>
      <c r="W311" s="32"/>
      <c r="X311" s="17">
        <v>2.6666667312383652E-2</v>
      </c>
      <c r="Y311" s="32">
        <v>47.236333549999998</v>
      </c>
      <c r="Z311" s="32"/>
      <c r="AA311" s="5">
        <v>208</v>
      </c>
      <c r="AB311" s="5">
        <v>208</v>
      </c>
      <c r="AC311" s="16">
        <v>1</v>
      </c>
      <c r="AD311" s="17">
        <v>2.6666667312383652E-2</v>
      </c>
      <c r="AE311" s="32">
        <v>48.014043770000001</v>
      </c>
      <c r="AF311" s="32"/>
      <c r="AG311" s="16">
        <v>0.95400000000000007</v>
      </c>
      <c r="AH311" s="16"/>
      <c r="AI311" s="16"/>
      <c r="AJ311" s="16">
        <v>2.3E-2</v>
      </c>
      <c r="AK311" s="16"/>
      <c r="AL311" s="16">
        <v>2.300000004470348E-2</v>
      </c>
      <c r="AM311" s="16"/>
      <c r="AN311" s="16">
        <v>0.185</v>
      </c>
      <c r="AO311" s="16">
        <v>0.72709999999999997</v>
      </c>
      <c r="AP311" s="5">
        <v>0</v>
      </c>
      <c r="AQ311" s="31">
        <v>13086.419921875</v>
      </c>
      <c r="AR311" s="31">
        <v>13264.81</v>
      </c>
    </row>
    <row r="312" spans="1:44" x14ac:dyDescent="0.3">
      <c r="A312" s="4">
        <v>421114020</v>
      </c>
      <c r="B312" s="3" t="s">
        <v>187</v>
      </c>
      <c r="C312" s="3" t="s">
        <v>1085</v>
      </c>
      <c r="D312" s="14">
        <v>86.661842346191406</v>
      </c>
      <c r="E312" s="14">
        <v>87.820037841796875</v>
      </c>
      <c r="F312" s="14">
        <v>92.980087280273438</v>
      </c>
      <c r="G312" s="14">
        <v>91.107170104980469</v>
      </c>
      <c r="H312" s="5">
        <v>331</v>
      </c>
      <c r="I312" s="15" t="s">
        <v>3981</v>
      </c>
      <c r="J312" s="15">
        <v>6</v>
      </c>
      <c r="K312" s="3" t="s">
        <v>3839</v>
      </c>
      <c r="L312" s="3" t="s">
        <v>3908</v>
      </c>
      <c r="M312" s="3" t="s">
        <v>3917</v>
      </c>
      <c r="N312" s="3" t="s">
        <v>3923</v>
      </c>
      <c r="O312" s="17">
        <v>0.32240438461303711</v>
      </c>
      <c r="P312" s="32">
        <v>50.7963892</v>
      </c>
      <c r="Q312" s="32">
        <v>298.9071044921875</v>
      </c>
      <c r="R312" s="5">
        <v>247</v>
      </c>
      <c r="S312" s="5">
        <v>163</v>
      </c>
      <c r="T312" s="16">
        <v>0.65991902351379395</v>
      </c>
      <c r="U312" s="17">
        <v>0.25</v>
      </c>
      <c r="V312" s="32">
        <v>51.235066519999997</v>
      </c>
      <c r="W312" s="32">
        <v>274.16665649414063</v>
      </c>
      <c r="X312" s="17">
        <v>0.27868852019309998</v>
      </c>
      <c r="Y312" s="32">
        <v>54.970646840000001</v>
      </c>
      <c r="Z312" s="32">
        <v>279.2349853515625</v>
      </c>
      <c r="AA312" s="5">
        <v>246</v>
      </c>
      <c r="AB312" s="5">
        <v>162</v>
      </c>
      <c r="AC312" s="16">
        <v>0.65991902351379395</v>
      </c>
      <c r="AD312" s="17">
        <v>0.19166666269302371</v>
      </c>
      <c r="AE312" s="32">
        <v>53.58594128</v>
      </c>
      <c r="AF312" s="32">
        <v>255.83332824707031</v>
      </c>
      <c r="AG312" s="16"/>
      <c r="AH312" s="16">
        <v>3.3000000000000002E-2</v>
      </c>
      <c r="AI312" s="16"/>
      <c r="AJ312" s="16">
        <v>0.93700000000000006</v>
      </c>
      <c r="AK312" s="16">
        <v>1.4999999999999999E-2</v>
      </c>
      <c r="AL312" s="16">
        <v>1.499999966472387E-2</v>
      </c>
      <c r="AM312" s="16"/>
      <c r="AN312" s="16">
        <v>0.187</v>
      </c>
      <c r="AO312" s="16">
        <v>0.57000000000000006</v>
      </c>
      <c r="AP312" s="5">
        <v>0</v>
      </c>
      <c r="AQ312" s="31">
        <v>9117.919921875</v>
      </c>
      <c r="AR312" s="31">
        <v>10653.66</v>
      </c>
    </row>
    <row r="313" spans="1:44" x14ac:dyDescent="0.3">
      <c r="A313" s="4">
        <v>430044020</v>
      </c>
      <c r="B313" s="3" t="s">
        <v>197</v>
      </c>
      <c r="C313" s="3" t="s">
        <v>1100</v>
      </c>
      <c r="D313" s="14">
        <v>81.15057373046875</v>
      </c>
      <c r="E313" s="14">
        <v>82.477561950683594</v>
      </c>
      <c r="F313" s="14">
        <v>91.192375183105469</v>
      </c>
      <c r="G313" s="14">
        <v>89.409507751464844</v>
      </c>
      <c r="H313" s="5">
        <v>108</v>
      </c>
      <c r="I313" s="15" t="s">
        <v>3980</v>
      </c>
      <c r="J313" s="15">
        <v>5</v>
      </c>
      <c r="K313" s="3" t="s">
        <v>3812</v>
      </c>
      <c r="L313" s="3" t="s">
        <v>3908</v>
      </c>
      <c r="M313" s="3" t="s">
        <v>3916</v>
      </c>
      <c r="N313" s="3" t="s">
        <v>3921</v>
      </c>
      <c r="O313" s="17">
        <v>0.54716980457305908</v>
      </c>
      <c r="P313" s="32">
        <v>48.493864760000001</v>
      </c>
      <c r="Q313" s="32">
        <v>352.8302001953125</v>
      </c>
      <c r="R313" s="5">
        <v>41</v>
      </c>
      <c r="S313" s="5">
        <v>26</v>
      </c>
      <c r="T313" s="16">
        <v>0.63414633274078369</v>
      </c>
      <c r="U313" s="17">
        <v>0.3571428656578064</v>
      </c>
      <c r="V313" s="32">
        <v>49.007676889999999</v>
      </c>
      <c r="W313" s="32"/>
      <c r="X313" s="17">
        <v>0.5283018946647644</v>
      </c>
      <c r="Y313" s="32">
        <v>53.893914100000003</v>
      </c>
      <c r="Z313" s="32">
        <v>333.96224975585938</v>
      </c>
      <c r="AA313" s="5">
        <v>41</v>
      </c>
      <c r="AB313" s="5">
        <v>26</v>
      </c>
      <c r="AC313" s="16">
        <v>0.63414633274078369</v>
      </c>
      <c r="AD313" s="17">
        <v>0.3214285671710968</v>
      </c>
      <c r="AE313" s="32">
        <v>52.629919819999998</v>
      </c>
      <c r="AF313" s="32"/>
      <c r="AG313" s="16"/>
      <c r="AH313" s="16">
        <v>4.5999999999999999E-2</v>
      </c>
      <c r="AI313" s="16"/>
      <c r="AJ313" s="16">
        <v>0.93500000000000005</v>
      </c>
      <c r="AK313" s="16"/>
      <c r="AL313" s="16">
        <v>1.8999999389052391E-2</v>
      </c>
      <c r="AM313" s="16"/>
      <c r="AN313" s="16">
        <v>0.13900000000000001</v>
      </c>
      <c r="AO313" s="16">
        <v>0.56900000000000006</v>
      </c>
      <c r="AP313" s="5">
        <v>0</v>
      </c>
      <c r="AQ313" s="31">
        <v>8737.0703125</v>
      </c>
      <c r="AR313" s="31">
        <v>13395.67</v>
      </c>
    </row>
    <row r="314" spans="1:44" x14ac:dyDescent="0.3">
      <c r="A314" s="4">
        <v>480724010</v>
      </c>
      <c r="B314" s="3" t="s">
        <v>221</v>
      </c>
      <c r="C314" s="3" t="s">
        <v>1185</v>
      </c>
      <c r="D314" s="14">
        <v>85.765167236328125</v>
      </c>
      <c r="E314" s="14">
        <v>87.3828125</v>
      </c>
      <c r="F314" s="14">
        <v>80.330986022949219</v>
      </c>
      <c r="G314" s="14">
        <v>82.173812866210938</v>
      </c>
      <c r="H314" s="5">
        <v>307</v>
      </c>
      <c r="I314" s="15" t="s">
        <v>3981</v>
      </c>
      <c r="J314" s="15">
        <v>5</v>
      </c>
      <c r="K314" s="3" t="s">
        <v>3879</v>
      </c>
      <c r="L314" s="3" t="s">
        <v>3914</v>
      </c>
      <c r="M314" s="3" t="s">
        <v>3918</v>
      </c>
      <c r="N314" s="3" t="s">
        <v>3922</v>
      </c>
      <c r="O314" s="17">
        <v>7.6271183788776398E-2</v>
      </c>
      <c r="P314" s="32">
        <v>50.421771229999997</v>
      </c>
      <c r="Q314" s="32"/>
      <c r="R314" s="5">
        <v>227</v>
      </c>
      <c r="S314" s="5">
        <v>227</v>
      </c>
      <c r="T314" s="16">
        <v>1</v>
      </c>
      <c r="U314" s="17">
        <v>7.6271183788776398E-2</v>
      </c>
      <c r="V314" s="32">
        <v>51.052779059999999</v>
      </c>
      <c r="W314" s="32"/>
      <c r="X314" s="17">
        <v>9.3220338225364685E-2</v>
      </c>
      <c r="Y314" s="32">
        <v>47.352159810000003</v>
      </c>
      <c r="Z314" s="32"/>
      <c r="AA314" s="5">
        <v>228</v>
      </c>
      <c r="AB314" s="5">
        <v>228</v>
      </c>
      <c r="AC314" s="16">
        <v>1</v>
      </c>
      <c r="AD314" s="17">
        <v>9.3220338225364685E-2</v>
      </c>
      <c r="AE314" s="32">
        <v>48.55521349</v>
      </c>
      <c r="AF314" s="32"/>
      <c r="AG314" s="16">
        <v>0.63500000000000001</v>
      </c>
      <c r="AH314" s="16">
        <v>0.19900000000000001</v>
      </c>
      <c r="AI314" s="16"/>
      <c r="AJ314" s="16">
        <v>6.2E-2</v>
      </c>
      <c r="AK314" s="16">
        <v>9.8000000000000004E-2</v>
      </c>
      <c r="AL314" s="16">
        <v>7.0000002160668373E-3</v>
      </c>
      <c r="AM314" s="16">
        <v>0.127</v>
      </c>
      <c r="AN314" s="16">
        <v>0.121</v>
      </c>
      <c r="AO314" s="16">
        <v>0.68889999999999996</v>
      </c>
      <c r="AP314" s="5">
        <v>1</v>
      </c>
      <c r="AQ314" s="31">
        <v>8339.509765625</v>
      </c>
      <c r="AR314" s="31">
        <v>12571.93</v>
      </c>
    </row>
    <row r="315" spans="1:44" x14ac:dyDescent="0.3">
      <c r="A315" s="4">
        <v>480724015</v>
      </c>
      <c r="B315" s="3" t="s">
        <v>221</v>
      </c>
      <c r="C315" s="3" t="s">
        <v>1186</v>
      </c>
      <c r="D315" s="14">
        <v>87.531227111816406</v>
      </c>
      <c r="E315" s="14">
        <v>89.26422119140625</v>
      </c>
      <c r="F315" s="14">
        <v>87.85858154296875</v>
      </c>
      <c r="G315" s="14">
        <v>91.067039489746094</v>
      </c>
      <c r="H315" s="5">
        <v>324</v>
      </c>
      <c r="I315" s="15" t="s">
        <v>3981</v>
      </c>
      <c r="J315" s="15">
        <v>5</v>
      </c>
      <c r="K315" s="3" t="s">
        <v>3879</v>
      </c>
      <c r="L315" s="3" t="s">
        <v>3914</v>
      </c>
      <c r="M315" s="3" t="s">
        <v>3918</v>
      </c>
      <c r="N315" s="3" t="s">
        <v>3922</v>
      </c>
      <c r="O315" s="17">
        <v>0.140625</v>
      </c>
      <c r="P315" s="32">
        <v>51.159607090000002</v>
      </c>
      <c r="Q315" s="32">
        <v>232.03125</v>
      </c>
      <c r="R315" s="5">
        <v>223</v>
      </c>
      <c r="S315" s="5">
        <v>223</v>
      </c>
      <c r="T315" s="16">
        <v>1</v>
      </c>
      <c r="U315" s="17">
        <v>0.140625</v>
      </c>
      <c r="V315" s="32">
        <v>51.837178590000001</v>
      </c>
      <c r="W315" s="32">
        <v>232.03125</v>
      </c>
      <c r="X315" s="17">
        <v>5.46875E-2</v>
      </c>
      <c r="Y315" s="32">
        <v>51.885990460000002</v>
      </c>
      <c r="Z315" s="32"/>
      <c r="AA315" s="5">
        <v>223</v>
      </c>
      <c r="AB315" s="5">
        <v>223</v>
      </c>
      <c r="AC315" s="16">
        <v>1</v>
      </c>
      <c r="AD315" s="17">
        <v>5.46875E-2</v>
      </c>
      <c r="AE315" s="32">
        <v>53.563340619999998</v>
      </c>
      <c r="AF315" s="32"/>
      <c r="AG315" s="16">
        <v>0.60799999999999998</v>
      </c>
      <c r="AH315" s="16">
        <v>0.114</v>
      </c>
      <c r="AI315" s="16">
        <v>4.5999999999999999E-2</v>
      </c>
      <c r="AJ315" s="16">
        <v>0.13900000000000001</v>
      </c>
      <c r="AK315" s="16">
        <v>8.6000000000000007E-2</v>
      </c>
      <c r="AL315" s="16">
        <v>6.0000000521540642E-3</v>
      </c>
      <c r="AM315" s="16">
        <v>0.185</v>
      </c>
      <c r="AN315" s="16">
        <v>0.13300000000000001</v>
      </c>
      <c r="AO315" s="16">
        <v>0.63280000000000003</v>
      </c>
      <c r="AP315" s="5">
        <v>1</v>
      </c>
      <c r="AQ315" s="31">
        <v>8011.93994140625</v>
      </c>
      <c r="AR315" s="31">
        <v>12600.58</v>
      </c>
    </row>
    <row r="316" spans="1:44" x14ac:dyDescent="0.3">
      <c r="A316" s="4">
        <v>480724030</v>
      </c>
      <c r="B316" s="3" t="s">
        <v>221</v>
      </c>
      <c r="C316" s="3" t="s">
        <v>972</v>
      </c>
      <c r="D316" s="14">
        <v>87.597320556640625</v>
      </c>
      <c r="E316" s="14">
        <v>89.319000244140625</v>
      </c>
      <c r="F316" s="14">
        <v>87.55804443359375</v>
      </c>
      <c r="G316" s="14">
        <v>89.425186157226563</v>
      </c>
      <c r="H316" s="5">
        <v>316</v>
      </c>
      <c r="I316" s="15" t="s">
        <v>3981</v>
      </c>
      <c r="J316" s="15">
        <v>5</v>
      </c>
      <c r="K316" s="3" t="s">
        <v>3879</v>
      </c>
      <c r="L316" s="3" t="s">
        <v>3914</v>
      </c>
      <c r="M316" s="3" t="s">
        <v>3918</v>
      </c>
      <c r="N316" s="3" t="s">
        <v>3922</v>
      </c>
      <c r="O316" s="17">
        <v>0.19166666269302371</v>
      </c>
      <c r="P316" s="32">
        <v>51.187219079999998</v>
      </c>
      <c r="Q316" s="32"/>
      <c r="R316" s="5">
        <v>206</v>
      </c>
      <c r="S316" s="5">
        <v>206</v>
      </c>
      <c r="T316" s="16">
        <v>1</v>
      </c>
      <c r="U316" s="17">
        <v>0.19166666269302371</v>
      </c>
      <c r="V316" s="32">
        <v>51.860016680000001</v>
      </c>
      <c r="W316" s="32"/>
      <c r="X316" s="17">
        <v>0.1092436984181404</v>
      </c>
      <c r="Y316" s="32">
        <v>51.704976909999999</v>
      </c>
      <c r="Z316" s="32"/>
      <c r="AA316" s="5">
        <v>202</v>
      </c>
      <c r="AB316" s="5">
        <v>202</v>
      </c>
      <c r="AC316" s="16">
        <v>1</v>
      </c>
      <c r="AD316" s="17">
        <v>0.1092436984181404</v>
      </c>
      <c r="AE316" s="32">
        <v>52.638749359999998</v>
      </c>
      <c r="AF316" s="32"/>
      <c r="AG316" s="16">
        <v>0.60799999999999998</v>
      </c>
      <c r="AH316" s="16">
        <v>7.5999999999999998E-2</v>
      </c>
      <c r="AI316" s="16">
        <v>9.8000000000000004E-2</v>
      </c>
      <c r="AJ316" s="16">
        <v>0.13600000000000001</v>
      </c>
      <c r="AK316" s="16">
        <v>7.2999999999999995E-2</v>
      </c>
      <c r="AL316" s="16">
        <v>8.999999612569809E-3</v>
      </c>
      <c r="AM316" s="16">
        <v>0.16800000000000001</v>
      </c>
      <c r="AN316" s="16">
        <v>0.123</v>
      </c>
      <c r="AO316" s="16">
        <v>0.61350000000000005</v>
      </c>
      <c r="AP316" s="5">
        <v>1</v>
      </c>
      <c r="AQ316" s="31">
        <v>8652.740234375</v>
      </c>
      <c r="AR316" s="31">
        <v>12867.94</v>
      </c>
    </row>
    <row r="317" spans="1:44" x14ac:dyDescent="0.3">
      <c r="A317" s="4">
        <v>480724035</v>
      </c>
      <c r="B317" s="3" t="s">
        <v>221</v>
      </c>
      <c r="C317" s="3" t="s">
        <v>1187</v>
      </c>
      <c r="D317" s="14">
        <v>90.795944213867188</v>
      </c>
      <c r="E317" s="14">
        <v>92.506973266601563</v>
      </c>
      <c r="F317" s="14">
        <v>90.227027893066406</v>
      </c>
      <c r="G317" s="14">
        <v>94.102027893066406</v>
      </c>
      <c r="H317" s="5">
        <v>388</v>
      </c>
      <c r="I317" s="15" t="s">
        <v>3981</v>
      </c>
      <c r="J317" s="15">
        <v>5</v>
      </c>
      <c r="K317" s="3" t="s">
        <v>3879</v>
      </c>
      <c r="L317" s="3" t="s">
        <v>3914</v>
      </c>
      <c r="M317" s="3" t="s">
        <v>3918</v>
      </c>
      <c r="N317" s="3" t="s">
        <v>3922</v>
      </c>
      <c r="O317" s="17">
        <v>0.15833333134651181</v>
      </c>
      <c r="P317" s="32">
        <v>52.523558379999997</v>
      </c>
      <c r="Q317" s="32">
        <v>230</v>
      </c>
      <c r="R317" s="5">
        <v>192</v>
      </c>
      <c r="S317" s="5">
        <v>192</v>
      </c>
      <c r="T317" s="16">
        <v>1</v>
      </c>
      <c r="U317" s="17">
        <v>0.15833333134651181</v>
      </c>
      <c r="V317" s="32">
        <v>53.189151789999997</v>
      </c>
      <c r="W317" s="32">
        <v>230</v>
      </c>
      <c r="X317" s="17">
        <v>0.1176470592617989</v>
      </c>
      <c r="Y317" s="32">
        <v>53.312493850000003</v>
      </c>
      <c r="Z317" s="32"/>
      <c r="AA317" s="5">
        <v>191</v>
      </c>
      <c r="AB317" s="5">
        <v>191</v>
      </c>
      <c r="AC317" s="16">
        <v>1</v>
      </c>
      <c r="AD317" s="17">
        <v>0.1176470592617989</v>
      </c>
      <c r="AE317" s="32">
        <v>55.272463530000003</v>
      </c>
      <c r="AF317" s="32"/>
      <c r="AG317" s="16">
        <v>0.63100000000000001</v>
      </c>
      <c r="AH317" s="16">
        <v>0.13400000000000001</v>
      </c>
      <c r="AI317" s="16"/>
      <c r="AJ317" s="16">
        <v>0.108</v>
      </c>
      <c r="AK317" s="16">
        <v>0.106</v>
      </c>
      <c r="AL317" s="16">
        <v>2.0999999716877941E-2</v>
      </c>
      <c r="AM317" s="16">
        <v>8.5000000000000006E-2</v>
      </c>
      <c r="AN317" s="16">
        <v>0.17499999999999999</v>
      </c>
      <c r="AO317" s="16">
        <v>0.69010000000000005</v>
      </c>
      <c r="AP317" s="5">
        <v>1</v>
      </c>
      <c r="AQ317" s="31">
        <v>8281.0302734375</v>
      </c>
      <c r="AR317" s="31">
        <v>11912.91</v>
      </c>
    </row>
    <row r="318" spans="1:44" x14ac:dyDescent="0.3">
      <c r="A318" s="4">
        <v>480724045</v>
      </c>
      <c r="B318" s="3" t="s">
        <v>221</v>
      </c>
      <c r="C318" s="3" t="s">
        <v>1188</v>
      </c>
      <c r="D318" s="14">
        <v>89.891593933105469</v>
      </c>
      <c r="E318" s="14">
        <v>91.584457397460938</v>
      </c>
      <c r="F318" s="14">
        <v>92.728965759277344</v>
      </c>
      <c r="G318" s="14">
        <v>95.1702880859375</v>
      </c>
      <c r="H318" s="5">
        <v>300</v>
      </c>
      <c r="I318" s="15" t="s">
        <v>3981</v>
      </c>
      <c r="J318" s="15">
        <v>5</v>
      </c>
      <c r="K318" s="3" t="s">
        <v>3879</v>
      </c>
      <c r="L318" s="3" t="s">
        <v>3914</v>
      </c>
      <c r="M318" s="3" t="s">
        <v>3918</v>
      </c>
      <c r="N318" s="3" t="s">
        <v>3922</v>
      </c>
      <c r="O318" s="17">
        <v>0.2083333283662796</v>
      </c>
      <c r="P318" s="32">
        <v>52.145733720000003</v>
      </c>
      <c r="Q318" s="32">
        <v>230</v>
      </c>
      <c r="R318" s="5">
        <v>216</v>
      </c>
      <c r="S318" s="5">
        <v>216</v>
      </c>
      <c r="T318" s="16">
        <v>1</v>
      </c>
      <c r="U318" s="17">
        <v>0.2083333283662796</v>
      </c>
      <c r="V318" s="32">
        <v>52.804534009999998</v>
      </c>
      <c r="W318" s="32">
        <v>230</v>
      </c>
      <c r="X318" s="17">
        <v>0.1570248007774353</v>
      </c>
      <c r="Y318" s="32">
        <v>54.819395479999997</v>
      </c>
      <c r="Z318" s="32"/>
      <c r="AA318" s="5">
        <v>217</v>
      </c>
      <c r="AB318" s="5">
        <v>217</v>
      </c>
      <c r="AC318" s="16">
        <v>1</v>
      </c>
      <c r="AD318" s="17">
        <v>0.1570248007774353</v>
      </c>
      <c r="AE318" s="32">
        <v>55.87404385</v>
      </c>
      <c r="AF318" s="32"/>
      <c r="AG318" s="16">
        <v>0.66</v>
      </c>
      <c r="AH318" s="16">
        <v>0.16</v>
      </c>
      <c r="AI318" s="16">
        <v>2.3E-2</v>
      </c>
      <c r="AJ318" s="16">
        <v>6.7000000000000004E-2</v>
      </c>
      <c r="AK318" s="16">
        <v>0.08</v>
      </c>
      <c r="AL318" s="16">
        <v>9.9999997764825821E-3</v>
      </c>
      <c r="AM318" s="16">
        <v>0.113</v>
      </c>
      <c r="AN318" s="16">
        <v>0.08</v>
      </c>
      <c r="AO318" s="16">
        <v>0.72750000000000004</v>
      </c>
      <c r="AP318" s="5">
        <v>1</v>
      </c>
      <c r="AQ318" s="31">
        <v>7848.52001953125</v>
      </c>
      <c r="AR318" s="31">
        <v>12359.77</v>
      </c>
    </row>
    <row r="319" spans="1:44" x14ac:dyDescent="0.3">
      <c r="A319" s="4">
        <v>480724050</v>
      </c>
      <c r="B319" s="3" t="s">
        <v>221</v>
      </c>
      <c r="C319" s="3" t="s">
        <v>1189</v>
      </c>
      <c r="D319" s="14">
        <v>91.317115783691406</v>
      </c>
      <c r="E319" s="14">
        <v>93.050849914550781</v>
      </c>
      <c r="F319" s="14">
        <v>84.89825439453125</v>
      </c>
      <c r="G319" s="14">
        <v>87.412033081054688</v>
      </c>
      <c r="H319" s="5">
        <v>303</v>
      </c>
      <c r="I319" s="15" t="s">
        <v>3981</v>
      </c>
      <c r="J319" s="15">
        <v>5</v>
      </c>
      <c r="K319" s="3" t="s">
        <v>3879</v>
      </c>
      <c r="L319" s="3" t="s">
        <v>3914</v>
      </c>
      <c r="M319" s="3" t="s">
        <v>3918</v>
      </c>
      <c r="N319" s="3" t="s">
        <v>3922</v>
      </c>
      <c r="O319" s="17">
        <v>0.12307692319154739</v>
      </c>
      <c r="P319" s="32">
        <v>52.74129405</v>
      </c>
      <c r="Q319" s="32"/>
      <c r="R319" s="5">
        <v>221</v>
      </c>
      <c r="S319" s="5">
        <v>221</v>
      </c>
      <c r="T319" s="16">
        <v>1</v>
      </c>
      <c r="U319" s="17">
        <v>0.12307692319154739</v>
      </c>
      <c r="V319" s="32">
        <v>53.415905670000001</v>
      </c>
      <c r="W319" s="32"/>
      <c r="X319" s="17">
        <v>0.10000000149011611</v>
      </c>
      <c r="Y319" s="32">
        <v>50.103001589999998</v>
      </c>
      <c r="Z319" s="32"/>
      <c r="AA319" s="5">
        <v>220</v>
      </c>
      <c r="AB319" s="5">
        <v>220</v>
      </c>
      <c r="AC319" s="16">
        <v>1</v>
      </c>
      <c r="AD319" s="17">
        <v>0.10000000149011611</v>
      </c>
      <c r="AE319" s="32">
        <v>51.50506163</v>
      </c>
      <c r="AF319" s="32"/>
      <c r="AG319" s="16">
        <v>0.70599999999999996</v>
      </c>
      <c r="AH319" s="16">
        <v>0.11600000000000001</v>
      </c>
      <c r="AI319" s="16"/>
      <c r="AJ319" s="16">
        <v>8.6000000000000007E-2</v>
      </c>
      <c r="AK319" s="16">
        <v>7.9000000000000001E-2</v>
      </c>
      <c r="AL319" s="16">
        <v>1.30000002682209E-2</v>
      </c>
      <c r="AM319" s="16">
        <v>7.2999999999999995E-2</v>
      </c>
      <c r="AN319" s="16">
        <v>0.158</v>
      </c>
      <c r="AO319" s="16">
        <v>0.81870000000000009</v>
      </c>
      <c r="AP319" s="5">
        <v>1</v>
      </c>
      <c r="AQ319" s="31">
        <v>8902.990234375</v>
      </c>
      <c r="AR319" s="31">
        <v>13335.12</v>
      </c>
    </row>
    <row r="320" spans="1:44" x14ac:dyDescent="0.3">
      <c r="A320" s="4">
        <v>480724055</v>
      </c>
      <c r="B320" s="3" t="s">
        <v>221</v>
      </c>
      <c r="C320" s="3" t="s">
        <v>1190</v>
      </c>
      <c r="D320" s="14">
        <v>85.22137451171875</v>
      </c>
      <c r="E320" s="14">
        <v>86.433891296386719</v>
      </c>
      <c r="F320" s="14">
        <v>79.161537170410156</v>
      </c>
      <c r="G320" s="14">
        <v>80.060264587402344</v>
      </c>
      <c r="H320" s="5">
        <v>456</v>
      </c>
      <c r="I320" s="15" t="s">
        <v>3980</v>
      </c>
      <c r="J320" s="15">
        <v>5</v>
      </c>
      <c r="K320" s="3" t="s">
        <v>3879</v>
      </c>
      <c r="L320" s="3" t="s">
        <v>3914</v>
      </c>
      <c r="M320" s="3" t="s">
        <v>3918</v>
      </c>
      <c r="N320" s="3" t="s">
        <v>3922</v>
      </c>
      <c r="O320" s="17">
        <v>0.1311475336551666</v>
      </c>
      <c r="P320" s="32">
        <v>50.194583489999999</v>
      </c>
      <c r="Q320" s="32"/>
      <c r="R320" s="5">
        <v>59</v>
      </c>
      <c r="S320" s="5">
        <v>59</v>
      </c>
      <c r="T320" s="16">
        <v>1</v>
      </c>
      <c r="U320" s="17">
        <v>0.1311475336551666</v>
      </c>
      <c r="V320" s="32">
        <v>50.657155090000003</v>
      </c>
      <c r="W320" s="32"/>
      <c r="X320" s="17">
        <v>6.0439560562372208E-2</v>
      </c>
      <c r="Y320" s="32">
        <v>46.647804370000003</v>
      </c>
      <c r="Z320" s="32"/>
      <c r="AA320" s="5">
        <v>58</v>
      </c>
      <c r="AB320" s="5">
        <v>58</v>
      </c>
      <c r="AC320" s="16">
        <v>1</v>
      </c>
      <c r="AD320" s="17">
        <v>6.0439560562372208E-2</v>
      </c>
      <c r="AE320" s="32">
        <v>47.36498804</v>
      </c>
      <c r="AF320" s="32"/>
      <c r="AG320" s="16">
        <v>0.69500000000000006</v>
      </c>
      <c r="AH320" s="16">
        <v>0.14000000000000001</v>
      </c>
      <c r="AI320" s="16"/>
      <c r="AJ320" s="16">
        <v>6.6000000000000003E-2</v>
      </c>
      <c r="AK320" s="16">
        <v>9.4E-2</v>
      </c>
      <c r="AL320" s="16">
        <v>4.0000001899898052E-3</v>
      </c>
      <c r="AM320" s="16">
        <v>6.8000000000000005E-2</v>
      </c>
      <c r="AN320" s="16">
        <v>0.11799999999999999</v>
      </c>
      <c r="AO320" s="16">
        <v>0.69730000000000003</v>
      </c>
      <c r="AP320" s="5">
        <v>1</v>
      </c>
      <c r="AQ320" s="31">
        <v>8583.66015625</v>
      </c>
      <c r="AR320" s="31">
        <v>12633.21</v>
      </c>
    </row>
    <row r="321" spans="1:44" x14ac:dyDescent="0.3">
      <c r="A321" s="4">
        <v>430014020</v>
      </c>
      <c r="B321" s="3" t="s">
        <v>194</v>
      </c>
      <c r="C321" s="3" t="s">
        <v>949</v>
      </c>
      <c r="D321" s="14">
        <v>87.06182861328125</v>
      </c>
      <c r="E321" s="14">
        <v>87.41351318359375</v>
      </c>
      <c r="F321" s="14">
        <v>87.060905456542969</v>
      </c>
      <c r="G321" s="14">
        <v>87.933944702148438</v>
      </c>
      <c r="H321" s="5">
        <v>234</v>
      </c>
      <c r="I321" s="15" t="s">
        <v>3980</v>
      </c>
      <c r="J321" s="15">
        <v>4</v>
      </c>
      <c r="K321" s="3" t="s">
        <v>3812</v>
      </c>
      <c r="L321" s="3" t="s">
        <v>3908</v>
      </c>
      <c r="M321" s="3" t="s">
        <v>3916</v>
      </c>
      <c r="N321" s="3" t="s">
        <v>3921</v>
      </c>
      <c r="O321" s="17">
        <v>0.82716047763824463</v>
      </c>
      <c r="P321" s="32">
        <v>50.963497920000002</v>
      </c>
      <c r="Q321" s="32"/>
      <c r="R321" s="5">
        <v>44</v>
      </c>
      <c r="S321" s="5">
        <v>26</v>
      </c>
      <c r="T321" s="16">
        <v>0.59090906381607056</v>
      </c>
      <c r="U321" s="17">
        <v>0.66666668653488159</v>
      </c>
      <c r="V321" s="32">
        <v>51.065577330000004</v>
      </c>
      <c r="W321" s="32"/>
      <c r="X321" s="17">
        <v>0.83950614929199219</v>
      </c>
      <c r="Y321" s="32">
        <v>51.405551379999999</v>
      </c>
      <c r="Z321" s="32">
        <v>424.69134521484381</v>
      </c>
      <c r="AA321" s="5">
        <v>44</v>
      </c>
      <c r="AB321" s="5">
        <v>26</v>
      </c>
      <c r="AC321" s="16">
        <v>0.59090906381607056</v>
      </c>
      <c r="AD321" s="17">
        <v>0.71794873476028442</v>
      </c>
      <c r="AE321" s="32">
        <v>51.79897115</v>
      </c>
      <c r="AF321" s="32"/>
      <c r="AG321" s="16"/>
      <c r="AH321" s="16"/>
      <c r="AI321" s="16"/>
      <c r="AJ321" s="16">
        <v>0.996</v>
      </c>
      <c r="AK321" s="16"/>
      <c r="AL321" s="16">
        <v>4.0000001899898052E-3</v>
      </c>
      <c r="AM321" s="16"/>
      <c r="AN321" s="16">
        <v>0.13300000000000001</v>
      </c>
      <c r="AO321" s="16">
        <v>0.51300000000000001</v>
      </c>
      <c r="AP321" s="5">
        <v>0</v>
      </c>
      <c r="AQ321" s="31">
        <v>9260.169921875</v>
      </c>
      <c r="AR321" s="31">
        <v>12116.94</v>
      </c>
    </row>
    <row r="322" spans="1:44" x14ac:dyDescent="0.3">
      <c r="A322" s="4">
        <v>880754020</v>
      </c>
      <c r="B322" s="3" t="s">
        <v>412</v>
      </c>
      <c r="C322" s="3" t="s">
        <v>1662</v>
      </c>
      <c r="D322" s="14">
        <v>96.206619262695313</v>
      </c>
      <c r="E322" s="14">
        <v>95.829177856445313</v>
      </c>
      <c r="F322" s="14">
        <v>92.743965148925781</v>
      </c>
      <c r="G322" s="14">
        <v>92.746261596679688</v>
      </c>
      <c r="H322" s="5">
        <v>82</v>
      </c>
      <c r="I322" s="15" t="s">
        <v>3980</v>
      </c>
      <c r="J322" s="15">
        <v>5</v>
      </c>
      <c r="K322" s="3" t="s">
        <v>3833</v>
      </c>
      <c r="L322" s="3" t="s">
        <v>3911</v>
      </c>
      <c r="M322" s="3" t="s">
        <v>3916</v>
      </c>
      <c r="N322" s="3" t="s">
        <v>3921</v>
      </c>
      <c r="O322" s="17">
        <v>0.3333333432674408</v>
      </c>
      <c r="P322" s="32">
        <v>54.784055090000003</v>
      </c>
      <c r="Q322" s="32"/>
      <c r="R322" s="5">
        <v>62</v>
      </c>
      <c r="S322" s="5">
        <v>37</v>
      </c>
      <c r="T322" s="16">
        <v>0.59677422046661377</v>
      </c>
      <c r="U322" s="17">
        <v>0.34999999403953552</v>
      </c>
      <c r="V322" s="32">
        <v>54.574250069999998</v>
      </c>
      <c r="W322" s="32"/>
      <c r="X322" s="17">
        <v>0.27272728085517878</v>
      </c>
      <c r="Y322" s="32">
        <v>54.828431399999999</v>
      </c>
      <c r="Z322" s="32"/>
      <c r="AA322" s="5">
        <v>62</v>
      </c>
      <c r="AB322" s="5">
        <v>37</v>
      </c>
      <c r="AC322" s="16">
        <v>0.59677422046661377</v>
      </c>
      <c r="AD322" s="17">
        <v>0.25</v>
      </c>
      <c r="AE322" s="32">
        <v>54.508980829999999</v>
      </c>
      <c r="AF322" s="32"/>
      <c r="AG322" s="16"/>
      <c r="AH322" s="16"/>
      <c r="AI322" s="16"/>
      <c r="AJ322" s="16">
        <v>0.96299999999999997</v>
      </c>
      <c r="AK322" s="16"/>
      <c r="AL322" s="16">
        <v>3.7000000476837158E-2</v>
      </c>
      <c r="AM322" s="16"/>
      <c r="AN322" s="16">
        <v>0.28100000000000003</v>
      </c>
      <c r="AO322" s="16">
        <v>0.51200000000000001</v>
      </c>
      <c r="AP322" s="5">
        <v>0</v>
      </c>
      <c r="AQ322" s="31">
        <v>11833.83984375</v>
      </c>
      <c r="AR322" s="31">
        <v>13224.06</v>
      </c>
    </row>
    <row r="323" spans="1:44" x14ac:dyDescent="0.3">
      <c r="A323" s="4">
        <v>500034020</v>
      </c>
      <c r="B323" s="3" t="s">
        <v>256</v>
      </c>
      <c r="C323" s="3" t="s">
        <v>1328</v>
      </c>
      <c r="D323" s="14">
        <v>79.880538940429688</v>
      </c>
      <c r="E323" s="14">
        <v>80.399154663085938</v>
      </c>
      <c r="F323" s="14">
        <v>86.550926208496094</v>
      </c>
      <c r="G323" s="14">
        <v>87.574935913085938</v>
      </c>
      <c r="H323" s="5">
        <v>456</v>
      </c>
      <c r="I323" s="15">
        <v>3</v>
      </c>
      <c r="J323" s="15">
        <v>4</v>
      </c>
      <c r="K323" s="3" t="s">
        <v>3897</v>
      </c>
      <c r="L323" s="3" t="s">
        <v>3915</v>
      </c>
      <c r="M323" s="3" t="s">
        <v>3919</v>
      </c>
      <c r="N323" s="3" t="s">
        <v>3921</v>
      </c>
      <c r="O323" s="17">
        <v>0.39953809976577759</v>
      </c>
      <c r="P323" s="32">
        <v>47.963260849999998</v>
      </c>
      <c r="Q323" s="32">
        <v>318.47573852539063</v>
      </c>
      <c r="R323" s="5">
        <v>271</v>
      </c>
      <c r="S323" s="5">
        <v>115</v>
      </c>
      <c r="T323" s="16">
        <v>0.42435425519943237</v>
      </c>
      <c r="U323" s="17">
        <v>0.18324607610702509</v>
      </c>
      <c r="V323" s="32">
        <v>48.141143530000001</v>
      </c>
      <c r="W323" s="32">
        <v>267.01571655273438</v>
      </c>
      <c r="X323" s="17">
        <v>0.36635944247245789</v>
      </c>
      <c r="Y323" s="32">
        <v>51.098397200000001</v>
      </c>
      <c r="Z323" s="32">
        <v>288.24884033203131</v>
      </c>
      <c r="AA323" s="5">
        <v>271</v>
      </c>
      <c r="AB323" s="5">
        <v>115</v>
      </c>
      <c r="AC323" s="16">
        <v>0.42435425519943237</v>
      </c>
      <c r="AD323" s="17">
        <v>0.23560209572315219</v>
      </c>
      <c r="AE323" s="32">
        <v>51.59680041</v>
      </c>
      <c r="AF323" s="32">
        <v>235.60209655761719</v>
      </c>
      <c r="AG323" s="16"/>
      <c r="AH323" s="16">
        <v>2.1999999999999999E-2</v>
      </c>
      <c r="AI323" s="16"/>
      <c r="AJ323" s="16">
        <v>0.94100000000000006</v>
      </c>
      <c r="AK323" s="16">
        <v>2.1999999999999999E-2</v>
      </c>
      <c r="AL323" s="16">
        <v>1.499999966472387E-2</v>
      </c>
      <c r="AM323" s="16"/>
      <c r="AN323" s="16">
        <v>0.17799999999999999</v>
      </c>
      <c r="AO323" s="16">
        <v>0.35799999999999998</v>
      </c>
      <c r="AP323" s="5">
        <v>0</v>
      </c>
      <c r="AQ323" s="31">
        <v>9119.7802734375</v>
      </c>
      <c r="AR323" s="31">
        <v>9302.2900000000009</v>
      </c>
    </row>
    <row r="324" spans="1:44" x14ac:dyDescent="0.3">
      <c r="A324" s="4">
        <v>500034040</v>
      </c>
      <c r="B324" s="3" t="s">
        <v>256</v>
      </c>
      <c r="C324" s="3" t="s">
        <v>1329</v>
      </c>
      <c r="D324" s="14">
        <v>82.633895874023438</v>
      </c>
      <c r="E324" s="14">
        <v>83.2374267578125</v>
      </c>
      <c r="F324" s="14">
        <v>80.096145629882813</v>
      </c>
      <c r="G324" s="14">
        <v>81.062286376953125</v>
      </c>
      <c r="H324" s="5">
        <v>524</v>
      </c>
      <c r="I324" s="15">
        <v>5</v>
      </c>
      <c r="J324" s="15">
        <v>6</v>
      </c>
      <c r="K324" s="3" t="s">
        <v>3897</v>
      </c>
      <c r="L324" s="3" t="s">
        <v>3915</v>
      </c>
      <c r="M324" s="3" t="s">
        <v>3919</v>
      </c>
      <c r="N324" s="3" t="s">
        <v>3921</v>
      </c>
      <c r="O324" s="17">
        <v>0.37250995635986328</v>
      </c>
      <c r="P324" s="32">
        <v>49.113574069999999</v>
      </c>
      <c r="Q324" s="32">
        <v>324.900390625</v>
      </c>
      <c r="R324" s="5">
        <v>1014</v>
      </c>
      <c r="S324" s="5">
        <v>441</v>
      </c>
      <c r="T324" s="16">
        <v>0.43491125106811518</v>
      </c>
      <c r="U324" s="17">
        <v>0.26066350936889648</v>
      </c>
      <c r="V324" s="32">
        <v>49.324477999999999</v>
      </c>
      <c r="W324" s="32">
        <v>287.677734375</v>
      </c>
      <c r="X324" s="17">
        <v>0.30079680681228638</v>
      </c>
      <c r="Y324" s="32">
        <v>47.210714969999998</v>
      </c>
      <c r="Z324" s="32">
        <v>277.88845825195313</v>
      </c>
      <c r="AA324" s="5">
        <v>1012</v>
      </c>
      <c r="AB324" s="5">
        <v>440</v>
      </c>
      <c r="AC324" s="16">
        <v>0.43491125106811518</v>
      </c>
      <c r="AD324" s="17">
        <v>0.16113744676113129</v>
      </c>
      <c r="AE324" s="32">
        <v>47.929268569999998</v>
      </c>
      <c r="AF324" s="32">
        <v>225.11848449707031</v>
      </c>
      <c r="AG324" s="16"/>
      <c r="AH324" s="16">
        <v>2.3E-2</v>
      </c>
      <c r="AI324" s="16"/>
      <c r="AJ324" s="16">
        <v>0.96</v>
      </c>
      <c r="AK324" s="16">
        <v>1.0999999999999999E-2</v>
      </c>
      <c r="AL324" s="16">
        <v>6.0000000521540642E-3</v>
      </c>
      <c r="AM324" s="16"/>
      <c r="AN324" s="16">
        <v>0.17599999999999999</v>
      </c>
      <c r="AO324" s="16">
        <v>0.34100000000000003</v>
      </c>
      <c r="AP324" s="5">
        <v>0</v>
      </c>
      <c r="AQ324" s="31">
        <v>8900.8896484375</v>
      </c>
      <c r="AR324" s="31">
        <v>9243.58</v>
      </c>
    </row>
    <row r="325" spans="1:44" x14ac:dyDescent="0.3">
      <c r="A325" s="4">
        <v>489046910</v>
      </c>
      <c r="B325" s="3" t="s">
        <v>230</v>
      </c>
      <c r="C325" s="3" t="s">
        <v>1269</v>
      </c>
      <c r="D325" s="14">
        <v>87.155174255371094</v>
      </c>
      <c r="E325" s="14">
        <v>88.831405639648438</v>
      </c>
      <c r="F325" s="14">
        <v>85.857063293457031</v>
      </c>
      <c r="G325" s="14">
        <v>89.783401489257813</v>
      </c>
      <c r="H325" s="5">
        <v>349</v>
      </c>
      <c r="I325" s="15" t="s">
        <v>3980</v>
      </c>
      <c r="J325" s="15">
        <v>5</v>
      </c>
      <c r="K325" s="3" t="s">
        <v>3879</v>
      </c>
      <c r="L325" s="3" t="s">
        <v>3914</v>
      </c>
      <c r="M325" s="3" t="s">
        <v>3918</v>
      </c>
      <c r="N325" s="3" t="s">
        <v>3924</v>
      </c>
      <c r="O325" s="17">
        <v>0</v>
      </c>
      <c r="P325" s="32">
        <v>51.002496170000001</v>
      </c>
      <c r="Q325" s="32"/>
      <c r="R325" s="5">
        <v>160</v>
      </c>
      <c r="S325" s="5">
        <v>160</v>
      </c>
      <c r="T325" s="16">
        <v>1</v>
      </c>
      <c r="U325" s="17">
        <v>0</v>
      </c>
      <c r="V325" s="32">
        <v>51.656727830000001</v>
      </c>
      <c r="W325" s="32"/>
      <c r="X325" s="17">
        <v>0</v>
      </c>
      <c r="Y325" s="32">
        <v>50.680484300000003</v>
      </c>
      <c r="Z325" s="32"/>
      <c r="AA325" s="5">
        <v>160</v>
      </c>
      <c r="AB325" s="5">
        <v>160</v>
      </c>
      <c r="AC325" s="16">
        <v>1</v>
      </c>
      <c r="AD325" s="17">
        <v>0</v>
      </c>
      <c r="AE325" s="32">
        <v>52.84047382</v>
      </c>
      <c r="AF325" s="32"/>
      <c r="AG325" s="16">
        <v>0.92300000000000004</v>
      </c>
      <c r="AH325" s="16">
        <v>2.3E-2</v>
      </c>
      <c r="AI325" s="16"/>
      <c r="AJ325" s="16">
        <v>1.4E-2</v>
      </c>
      <c r="AK325" s="16">
        <v>3.2000000000000001E-2</v>
      </c>
      <c r="AL325" s="16">
        <v>8.999999612569809E-3</v>
      </c>
      <c r="AM325" s="16"/>
      <c r="AN325" s="16">
        <v>9.7000000000000003E-2</v>
      </c>
      <c r="AO325" s="16">
        <v>0.8306</v>
      </c>
      <c r="AP325" s="5">
        <v>1</v>
      </c>
      <c r="AQ325" s="31">
        <v>9149.169921875</v>
      </c>
      <c r="AR325" s="31">
        <v>10475.94</v>
      </c>
    </row>
    <row r="326" spans="1:44" x14ac:dyDescent="0.3">
      <c r="A326" s="4">
        <v>350944020</v>
      </c>
      <c r="B326" s="3" t="s">
        <v>149</v>
      </c>
      <c r="C326" s="3" t="s">
        <v>958</v>
      </c>
      <c r="D326" s="14">
        <v>87.040145874023438</v>
      </c>
      <c r="E326" s="14">
        <v>88.738723754882813</v>
      </c>
      <c r="F326" s="14">
        <v>85.821601867675781</v>
      </c>
      <c r="G326" s="14">
        <v>86.384010314941406</v>
      </c>
      <c r="H326" s="5">
        <v>219</v>
      </c>
      <c r="I326" s="15" t="s">
        <v>3980</v>
      </c>
      <c r="J326" s="15">
        <v>6</v>
      </c>
      <c r="K326" s="3" t="s">
        <v>3800</v>
      </c>
      <c r="L326" s="3" t="s">
        <v>3910</v>
      </c>
      <c r="M326" s="3" t="s">
        <v>3917</v>
      </c>
      <c r="N326" s="3" t="s">
        <v>3921</v>
      </c>
      <c r="O326" s="17">
        <v>0.38524588942527771</v>
      </c>
      <c r="P326" s="32">
        <v>50.954440400000003</v>
      </c>
      <c r="Q326" s="32">
        <v>318.03277587890631</v>
      </c>
      <c r="R326" s="5">
        <v>179</v>
      </c>
      <c r="S326" s="5">
        <v>179</v>
      </c>
      <c r="T326" s="16">
        <v>1</v>
      </c>
      <c r="U326" s="17">
        <v>0.38524588942527771</v>
      </c>
      <c r="V326" s="32">
        <v>51.618086580000003</v>
      </c>
      <c r="W326" s="32">
        <v>318.03277587890631</v>
      </c>
      <c r="X326" s="17">
        <v>0.27049180865287781</v>
      </c>
      <c r="Y326" s="32">
        <v>50.659125469999999</v>
      </c>
      <c r="Z326" s="32">
        <v>269.672119140625</v>
      </c>
      <c r="AA326" s="5">
        <v>179</v>
      </c>
      <c r="AB326" s="5">
        <v>179</v>
      </c>
      <c r="AC326" s="16">
        <v>1</v>
      </c>
      <c r="AD326" s="17">
        <v>0.27049180865287781</v>
      </c>
      <c r="AE326" s="32">
        <v>50.926143949999997</v>
      </c>
      <c r="AF326" s="32">
        <v>269.672119140625</v>
      </c>
      <c r="AG326" s="16"/>
      <c r="AH326" s="16">
        <v>0.128</v>
      </c>
      <c r="AI326" s="16"/>
      <c r="AJ326" s="16">
        <v>0.84899999999999998</v>
      </c>
      <c r="AK326" s="16">
        <v>2.3E-2</v>
      </c>
      <c r="AL326" s="16">
        <v>0</v>
      </c>
      <c r="AM326" s="16">
        <v>2.7E-2</v>
      </c>
      <c r="AN326" s="16">
        <v>0.14599999999999999</v>
      </c>
      <c r="AO326" s="16">
        <v>0.52579999999999993</v>
      </c>
      <c r="AP326" s="5">
        <v>1</v>
      </c>
      <c r="AQ326" s="31">
        <v>9684.1298828125</v>
      </c>
      <c r="AR326" s="31">
        <v>10994.31</v>
      </c>
    </row>
    <row r="327" spans="1:44" x14ac:dyDescent="0.3">
      <c r="A327" s="4">
        <v>511524040</v>
      </c>
      <c r="B327" s="3" t="s">
        <v>266</v>
      </c>
      <c r="C327" s="3" t="s">
        <v>1361</v>
      </c>
      <c r="D327" s="14">
        <v>76.804115295410156</v>
      </c>
      <c r="E327" s="14">
        <v>78.0809326171875</v>
      </c>
      <c r="F327" s="14">
        <v>84.969352722167969</v>
      </c>
      <c r="G327" s="14">
        <v>85.56439208984375</v>
      </c>
      <c r="H327" s="5">
        <v>501</v>
      </c>
      <c r="I327" s="15" t="s">
        <v>3980</v>
      </c>
      <c r="J327" s="15">
        <v>5</v>
      </c>
      <c r="K327" s="3" t="s">
        <v>3893</v>
      </c>
      <c r="L327" s="3" t="s">
        <v>3908</v>
      </c>
      <c r="M327" s="3" t="s">
        <v>3917</v>
      </c>
      <c r="N327" s="3" t="s">
        <v>3923</v>
      </c>
      <c r="O327" s="17">
        <v>0.47011953592300421</v>
      </c>
      <c r="P327" s="32">
        <v>46.677978119999999</v>
      </c>
      <c r="Q327" s="32">
        <v>334.262939453125</v>
      </c>
      <c r="R327" s="5">
        <v>226</v>
      </c>
      <c r="S327" s="5">
        <v>109</v>
      </c>
      <c r="T327" s="16">
        <v>0.48230087757110601</v>
      </c>
      <c r="U327" s="17">
        <v>0.36036035418510443</v>
      </c>
      <c r="V327" s="32">
        <v>47.174627860000001</v>
      </c>
      <c r="W327" s="32">
        <v>304.5045166015625</v>
      </c>
      <c r="X327" s="17">
        <v>0.3373015820980072</v>
      </c>
      <c r="Y327" s="32">
        <v>50.145824179999998</v>
      </c>
      <c r="Z327" s="32">
        <v>285.71429443359381</v>
      </c>
      <c r="AA327" s="5">
        <v>226</v>
      </c>
      <c r="AB327" s="5">
        <v>108</v>
      </c>
      <c r="AC327" s="16">
        <v>0.48230087757110601</v>
      </c>
      <c r="AD327" s="17">
        <v>0.2252252250909805</v>
      </c>
      <c r="AE327" s="32">
        <v>50.464583589999997</v>
      </c>
      <c r="AF327" s="32">
        <v>246.84684753417969</v>
      </c>
      <c r="AG327" s="16">
        <v>0.01</v>
      </c>
      <c r="AH327" s="16">
        <v>4.2000000000000003E-2</v>
      </c>
      <c r="AI327" s="16"/>
      <c r="AJ327" s="16">
        <v>0.88600000000000001</v>
      </c>
      <c r="AK327" s="16">
        <v>5.6000000000000001E-2</v>
      </c>
      <c r="AL327" s="16">
        <v>6.0000000521540642E-3</v>
      </c>
      <c r="AM327" s="16"/>
      <c r="AN327" s="16">
        <v>0.08</v>
      </c>
      <c r="AO327" s="16">
        <v>0.39700000000000002</v>
      </c>
      <c r="AP327" s="5">
        <v>0</v>
      </c>
      <c r="AQ327" s="31">
        <v>7781.0400390625</v>
      </c>
      <c r="AR327" s="31">
        <v>9170.19</v>
      </c>
    </row>
    <row r="328" spans="1:44" x14ac:dyDescent="0.3">
      <c r="A328" s="4">
        <v>1060054020</v>
      </c>
      <c r="B328" s="3" t="s">
        <v>503</v>
      </c>
      <c r="C328" s="3" t="s">
        <v>2001</v>
      </c>
      <c r="D328" s="14">
        <v>87.877845764160156</v>
      </c>
      <c r="E328" s="14">
        <v>89.871070861816406</v>
      </c>
      <c r="F328" s="14">
        <v>89.724700927734375</v>
      </c>
      <c r="G328" s="14">
        <v>89.355155944824219</v>
      </c>
      <c r="H328" s="5">
        <v>379</v>
      </c>
      <c r="I328" s="15">
        <v>2</v>
      </c>
      <c r="J328" s="15">
        <v>5</v>
      </c>
      <c r="K328" s="3" t="s">
        <v>3796</v>
      </c>
      <c r="L328" s="3" t="s">
        <v>3907</v>
      </c>
      <c r="M328" s="3" t="s">
        <v>3917</v>
      </c>
      <c r="N328" s="3" t="s">
        <v>3923</v>
      </c>
      <c r="O328" s="17">
        <v>0.49808427691459661</v>
      </c>
      <c r="P328" s="32">
        <v>51.30441725</v>
      </c>
      <c r="Q328" s="32">
        <v>344.82757568359381</v>
      </c>
      <c r="R328" s="5">
        <v>259</v>
      </c>
      <c r="S328" s="5">
        <v>188</v>
      </c>
      <c r="T328" s="16">
        <v>0.72586870193481445</v>
      </c>
      <c r="U328" s="17">
        <v>0.43902438879013062</v>
      </c>
      <c r="V328" s="32">
        <v>52.090187819999997</v>
      </c>
      <c r="W328" s="32">
        <v>329.26828002929688</v>
      </c>
      <c r="X328" s="17">
        <v>0.4406130313873291</v>
      </c>
      <c r="Y328" s="32">
        <v>53.009942590000001</v>
      </c>
      <c r="Z328" s="32">
        <v>322.22222900390631</v>
      </c>
      <c r="AA328" s="5">
        <v>262</v>
      </c>
      <c r="AB328" s="5">
        <v>191</v>
      </c>
      <c r="AC328" s="16">
        <v>0.72586870193481445</v>
      </c>
      <c r="AD328" s="17">
        <v>0.37378641963005071</v>
      </c>
      <c r="AE328" s="32">
        <v>52.599311540000002</v>
      </c>
      <c r="AF328" s="32">
        <v>302.91262817382813</v>
      </c>
      <c r="AG328" s="16"/>
      <c r="AH328" s="16">
        <v>0.121</v>
      </c>
      <c r="AI328" s="16">
        <v>1.6E-2</v>
      </c>
      <c r="AJ328" s="16">
        <v>0.82300000000000006</v>
      </c>
      <c r="AK328" s="16">
        <v>2.4E-2</v>
      </c>
      <c r="AL328" s="16">
        <v>1.6000000759959221E-2</v>
      </c>
      <c r="AM328" s="16">
        <v>5.2999999999999999E-2</v>
      </c>
      <c r="AN328" s="16">
        <v>0.129</v>
      </c>
      <c r="AO328" s="16">
        <v>0.70100000000000007</v>
      </c>
      <c r="AP328" s="5">
        <v>0</v>
      </c>
      <c r="AQ328" s="31">
        <v>9122.349609375</v>
      </c>
      <c r="AR328" s="31">
        <v>9595.7999999999993</v>
      </c>
    </row>
    <row r="329" spans="1:44" x14ac:dyDescent="0.3">
      <c r="A329" s="4">
        <v>489256985</v>
      </c>
      <c r="B329" s="3" t="s">
        <v>242</v>
      </c>
      <c r="C329" s="3" t="s">
        <v>242</v>
      </c>
      <c r="D329" s="14">
        <v>90.851837158203125</v>
      </c>
      <c r="E329" s="14">
        <v>91.954727172851563</v>
      </c>
      <c r="F329" s="14">
        <v>95.384040832519531</v>
      </c>
      <c r="G329" s="14">
        <v>96.701133728027344</v>
      </c>
      <c r="H329" s="5">
        <v>116</v>
      </c>
      <c r="I329" s="15" t="s">
        <v>3981</v>
      </c>
      <c r="J329" s="15">
        <v>4</v>
      </c>
      <c r="K329" s="3" t="s">
        <v>3879</v>
      </c>
      <c r="L329" s="3" t="s">
        <v>3914</v>
      </c>
      <c r="M329" s="3" t="s">
        <v>3918</v>
      </c>
      <c r="N329" s="3" t="s">
        <v>3924</v>
      </c>
      <c r="O329" s="17">
        <v>0.125</v>
      </c>
      <c r="P329" s="32">
        <v>52.546907869999998</v>
      </c>
      <c r="Q329" s="32"/>
      <c r="R329" s="5">
        <v>12</v>
      </c>
      <c r="S329" s="5">
        <v>12</v>
      </c>
      <c r="T329" s="16">
        <v>1</v>
      </c>
      <c r="U329" s="17">
        <v>0.125</v>
      </c>
      <c r="V329" s="32">
        <v>52.958907019999998</v>
      </c>
      <c r="W329" s="32"/>
      <c r="X329" s="17">
        <v>0</v>
      </c>
      <c r="Y329" s="32">
        <v>56.418533949999997</v>
      </c>
      <c r="Z329" s="32"/>
      <c r="AA329" s="5">
        <v>12</v>
      </c>
      <c r="AB329" s="5">
        <v>12</v>
      </c>
      <c r="AC329" s="16">
        <v>1</v>
      </c>
      <c r="AD329" s="17">
        <v>0</v>
      </c>
      <c r="AE329" s="32">
        <v>56.736124869999998</v>
      </c>
      <c r="AF329" s="32"/>
      <c r="AG329" s="16">
        <v>0.91400000000000003</v>
      </c>
      <c r="AH329" s="16">
        <v>4.2999999999999997E-2</v>
      </c>
      <c r="AI329" s="16"/>
      <c r="AJ329" s="16"/>
      <c r="AK329" s="16"/>
      <c r="AL329" s="16">
        <v>4.3000001460313797E-2</v>
      </c>
      <c r="AM329" s="16"/>
      <c r="AN329" s="16">
        <v>0.155</v>
      </c>
      <c r="AO329" s="16">
        <v>0.84689999999999999</v>
      </c>
      <c r="AP329" s="5">
        <v>1</v>
      </c>
      <c r="AQ329" s="31">
        <v>11593.3203125</v>
      </c>
      <c r="AR329" s="31">
        <v>13392.15</v>
      </c>
    </row>
    <row r="330" spans="1:44" x14ac:dyDescent="0.3">
      <c r="A330" s="4">
        <v>1071524020</v>
      </c>
      <c r="B330" s="3" t="s">
        <v>507</v>
      </c>
      <c r="C330" s="3" t="s">
        <v>2005</v>
      </c>
      <c r="D330" s="14">
        <v>86.393585205078125</v>
      </c>
      <c r="E330" s="14">
        <v>87.195510864257813</v>
      </c>
      <c r="F330" s="14">
        <v>83.87078857421875</v>
      </c>
      <c r="G330" s="14">
        <v>85.50335693359375</v>
      </c>
      <c r="H330" s="5">
        <v>358</v>
      </c>
      <c r="I330" s="15" t="s">
        <v>3980</v>
      </c>
      <c r="J330" s="15">
        <v>5</v>
      </c>
      <c r="K330" s="3" t="s">
        <v>3822</v>
      </c>
      <c r="L330" s="3" t="s">
        <v>3913</v>
      </c>
      <c r="M330" s="3" t="s">
        <v>3916</v>
      </c>
      <c r="N330" s="3" t="s">
        <v>3921</v>
      </c>
      <c r="O330" s="17">
        <v>0.37634408473968511</v>
      </c>
      <c r="P330" s="32">
        <v>50.684315400000003</v>
      </c>
      <c r="Q330" s="32">
        <v>306.45159912109381</v>
      </c>
      <c r="R330" s="5">
        <v>206</v>
      </c>
      <c r="S330" s="5">
        <v>140</v>
      </c>
      <c r="T330" s="16">
        <v>0.67961162328720093</v>
      </c>
      <c r="U330" s="17">
        <v>0.24299065768718719</v>
      </c>
      <c r="V330" s="32">
        <v>50.974687469999999</v>
      </c>
      <c r="W330" s="32">
        <v>268.22430419921881</v>
      </c>
      <c r="X330" s="17">
        <v>0.32795697450637817</v>
      </c>
      <c r="Y330" s="32">
        <v>49.484164</v>
      </c>
      <c r="Z330" s="32">
        <v>263.97848510742188</v>
      </c>
      <c r="AA330" s="5">
        <v>207</v>
      </c>
      <c r="AB330" s="5">
        <v>141</v>
      </c>
      <c r="AC330" s="16">
        <v>0.67961162328720093</v>
      </c>
      <c r="AD330" s="17">
        <v>0.1962616890668869</v>
      </c>
      <c r="AE330" s="32">
        <v>50.430211069999999</v>
      </c>
      <c r="AF330" s="32"/>
      <c r="AG330" s="16"/>
      <c r="AH330" s="16">
        <v>3.1E-2</v>
      </c>
      <c r="AI330" s="16"/>
      <c r="AJ330" s="16">
        <v>0.91600000000000004</v>
      </c>
      <c r="AK330" s="16">
        <v>5.2999999999999999E-2</v>
      </c>
      <c r="AL330" s="16">
        <v>0</v>
      </c>
      <c r="AM330" s="16"/>
      <c r="AN330" s="16">
        <v>0.19600000000000001</v>
      </c>
      <c r="AO330" s="16">
        <v>0.47699999999999998</v>
      </c>
      <c r="AP330" s="5">
        <v>0</v>
      </c>
      <c r="AQ330" s="31">
        <v>7302.35986328125</v>
      </c>
      <c r="AR330" s="31">
        <v>9577.67</v>
      </c>
    </row>
    <row r="331" spans="1:44" x14ac:dyDescent="0.3">
      <c r="A331" s="4">
        <v>840044020</v>
      </c>
      <c r="B331" s="3" t="s">
        <v>399</v>
      </c>
      <c r="C331" s="3" t="s">
        <v>1634</v>
      </c>
      <c r="D331" s="14">
        <v>95.739425659179688</v>
      </c>
      <c r="E331" s="14">
        <v>97.439125061035156</v>
      </c>
      <c r="F331" s="14">
        <v>98.533042907714844</v>
      </c>
      <c r="G331" s="14">
        <v>102.4848709106445</v>
      </c>
      <c r="H331" s="5">
        <v>149</v>
      </c>
      <c r="I331" s="15" t="s">
        <v>3980</v>
      </c>
      <c r="J331" s="15">
        <v>5</v>
      </c>
      <c r="K331" s="3" t="s">
        <v>3802</v>
      </c>
      <c r="L331" s="3" t="s">
        <v>3907</v>
      </c>
      <c r="M331" s="3" t="s">
        <v>3916</v>
      </c>
      <c r="N331" s="3" t="s">
        <v>3921</v>
      </c>
      <c r="O331" s="17">
        <v>0.301075279712677</v>
      </c>
      <c r="P331" s="32">
        <v>54.588869979999998</v>
      </c>
      <c r="Q331" s="32">
        <v>300</v>
      </c>
      <c r="R331" s="5">
        <v>85</v>
      </c>
      <c r="S331" s="5">
        <v>85</v>
      </c>
      <c r="T331" s="16">
        <v>1</v>
      </c>
      <c r="U331" s="17">
        <v>0.301075279712677</v>
      </c>
      <c r="V331" s="32">
        <v>55.24547003</v>
      </c>
      <c r="W331" s="32">
        <v>300</v>
      </c>
      <c r="X331" s="17">
        <v>0.2043010741472244</v>
      </c>
      <c r="Y331" s="32">
        <v>58.31515941</v>
      </c>
      <c r="Z331" s="32"/>
      <c r="AA331" s="5">
        <v>85</v>
      </c>
      <c r="AB331" s="5">
        <v>85</v>
      </c>
      <c r="AC331" s="16">
        <v>1</v>
      </c>
      <c r="AD331" s="17">
        <v>0.2043010741472244</v>
      </c>
      <c r="AE331" s="32">
        <v>59.993178409999999</v>
      </c>
      <c r="AF331" s="32"/>
      <c r="AG331" s="16"/>
      <c r="AH331" s="16"/>
      <c r="AI331" s="16"/>
      <c r="AJ331" s="16">
        <v>0.94000000000000006</v>
      </c>
      <c r="AK331" s="16">
        <v>3.4000000000000002E-2</v>
      </c>
      <c r="AL331" s="16">
        <v>2.700000070035458E-2</v>
      </c>
      <c r="AM331" s="16"/>
      <c r="AN331" s="16">
        <v>0.121</v>
      </c>
      <c r="AO331" s="16">
        <v>0.62109999999999999</v>
      </c>
      <c r="AP331" s="5">
        <v>1</v>
      </c>
      <c r="AQ331" s="31">
        <v>9054.3798828125</v>
      </c>
      <c r="AR331" s="31">
        <v>10735.41</v>
      </c>
    </row>
    <row r="332" spans="1:44" x14ac:dyDescent="0.3">
      <c r="A332" s="4">
        <v>71254020</v>
      </c>
      <c r="B332" s="3" t="s">
        <v>28</v>
      </c>
      <c r="C332" s="3" t="s">
        <v>604</v>
      </c>
      <c r="D332" s="14">
        <v>77.765190124511719</v>
      </c>
      <c r="E332" s="14">
        <v>78.434432983398438</v>
      </c>
      <c r="F332" s="14">
        <v>83.183746337890625</v>
      </c>
      <c r="G332" s="14">
        <v>84.133773803710938</v>
      </c>
      <c r="H332" s="5">
        <v>52</v>
      </c>
      <c r="I332" s="15" t="s">
        <v>3980</v>
      </c>
      <c r="J332" s="15">
        <v>6</v>
      </c>
      <c r="K332" s="3" t="s">
        <v>3835</v>
      </c>
      <c r="L332" s="3" t="s">
        <v>3908</v>
      </c>
      <c r="M332" s="3" t="s">
        <v>3917</v>
      </c>
      <c r="N332" s="3" t="s">
        <v>3921</v>
      </c>
      <c r="O332" s="17">
        <v>0</v>
      </c>
      <c r="P332" s="32">
        <v>47.079499509999998</v>
      </c>
      <c r="Q332" s="32"/>
      <c r="R332" s="5">
        <v>48</v>
      </c>
      <c r="S332" s="5">
        <v>33</v>
      </c>
      <c r="T332" s="16">
        <v>0.6875</v>
      </c>
      <c r="U332" s="17">
        <v>0.31578946113586431</v>
      </c>
      <c r="V332" s="32">
        <v>47.322008580000002</v>
      </c>
      <c r="W332" s="32"/>
      <c r="X332" s="17">
        <v>0.31428572535514832</v>
      </c>
      <c r="Y332" s="32">
        <v>49.070358540000001</v>
      </c>
      <c r="Z332" s="32"/>
      <c r="AA332" s="5">
        <v>48</v>
      </c>
      <c r="AB332" s="5">
        <v>33</v>
      </c>
      <c r="AC332" s="16">
        <v>0.6875</v>
      </c>
      <c r="AD332" s="17">
        <v>0</v>
      </c>
      <c r="AE332" s="32">
        <v>49.658942719999999</v>
      </c>
      <c r="AF332" s="32"/>
      <c r="AG332" s="16"/>
      <c r="AH332" s="16"/>
      <c r="AI332" s="16"/>
      <c r="AJ332" s="16">
        <v>0.86499999999999999</v>
      </c>
      <c r="AK332" s="16"/>
      <c r="AL332" s="16">
        <v>0.135000005364418</v>
      </c>
      <c r="AM332" s="16"/>
      <c r="AN332" s="16"/>
      <c r="AO332" s="16">
        <v>0.51800000000000002</v>
      </c>
      <c r="AP332" s="5">
        <v>0</v>
      </c>
      <c r="AQ332" s="31">
        <v>12021.6201171875</v>
      </c>
      <c r="AR332" s="31">
        <v>14175.48</v>
      </c>
    </row>
    <row r="333" spans="1:44" x14ac:dyDescent="0.3">
      <c r="A333" s="4">
        <v>1040414020</v>
      </c>
      <c r="B333" s="3" t="s">
        <v>491</v>
      </c>
      <c r="C333" s="3" t="s">
        <v>1976</v>
      </c>
      <c r="D333" s="14">
        <v>83.061538696289063</v>
      </c>
      <c r="E333" s="14">
        <v>81.872711181640625</v>
      </c>
      <c r="F333" s="14">
        <v>85.453277587890625</v>
      </c>
      <c r="G333" s="14">
        <v>86.597366333007813</v>
      </c>
      <c r="H333" s="5">
        <v>89</v>
      </c>
      <c r="I333" s="15" t="s">
        <v>3981</v>
      </c>
      <c r="J333" s="15">
        <v>6</v>
      </c>
      <c r="K333" s="3" t="s">
        <v>3847</v>
      </c>
      <c r="L333" s="3" t="s">
        <v>3907</v>
      </c>
      <c r="M333" s="3" t="s">
        <v>3917</v>
      </c>
      <c r="N333" s="3" t="s">
        <v>3921</v>
      </c>
      <c r="O333" s="17">
        <v>0.28571429848670959</v>
      </c>
      <c r="P333" s="32">
        <v>49.29223794</v>
      </c>
      <c r="Q333" s="32"/>
      <c r="R333" s="5">
        <v>72</v>
      </c>
      <c r="S333" s="5">
        <v>58</v>
      </c>
      <c r="T333" s="16">
        <v>0.80555558204650879</v>
      </c>
      <c r="U333" s="17">
        <v>0.20689655840396881</v>
      </c>
      <c r="V333" s="32">
        <v>48.7555008</v>
      </c>
      <c r="W333" s="32"/>
      <c r="X333" s="17">
        <v>0.3095238208770752</v>
      </c>
      <c r="Y333" s="32">
        <v>50.437285410000001</v>
      </c>
      <c r="Z333" s="32">
        <v>283.33334350585938</v>
      </c>
      <c r="AA333" s="5">
        <v>72</v>
      </c>
      <c r="AB333" s="5">
        <v>58</v>
      </c>
      <c r="AC333" s="16">
        <v>0.80555558204650879</v>
      </c>
      <c r="AD333" s="17">
        <v>0.24137930572032931</v>
      </c>
      <c r="AE333" s="32">
        <v>51.046290820000003</v>
      </c>
      <c r="AF333" s="32"/>
      <c r="AG333" s="16"/>
      <c r="AH333" s="16"/>
      <c r="AI333" s="16"/>
      <c r="AJ333" s="16">
        <v>0.97799999999999998</v>
      </c>
      <c r="AK333" s="16"/>
      <c r="AL333" s="16">
        <v>2.199999988079071E-2</v>
      </c>
      <c r="AM333" s="16"/>
      <c r="AN333" s="16">
        <v>0.157</v>
      </c>
      <c r="AO333" s="16">
        <v>0.747</v>
      </c>
      <c r="AP333" s="5">
        <v>0</v>
      </c>
      <c r="AQ333" s="31">
        <v>8037.06982421875</v>
      </c>
      <c r="AR333" s="31">
        <v>12021.85</v>
      </c>
    </row>
    <row r="334" spans="1:44" x14ac:dyDescent="0.3">
      <c r="A334" s="4">
        <v>661074020</v>
      </c>
      <c r="B334" s="3" t="s">
        <v>323</v>
      </c>
      <c r="C334" s="3" t="s">
        <v>1479</v>
      </c>
      <c r="D334" s="14">
        <v>84.170578002929688</v>
      </c>
      <c r="E334" s="14">
        <v>85.855194091796875</v>
      </c>
      <c r="F334" s="14">
        <v>84.596664428710938</v>
      </c>
      <c r="G334" s="14">
        <v>86.382133483886719</v>
      </c>
      <c r="H334" s="5">
        <v>362</v>
      </c>
      <c r="I334" s="15" t="s">
        <v>3980</v>
      </c>
      <c r="J334" s="15">
        <v>6</v>
      </c>
      <c r="K334" s="3" t="s">
        <v>3801</v>
      </c>
      <c r="L334" s="3" t="s">
        <v>3909</v>
      </c>
      <c r="M334" s="3" t="s">
        <v>3917</v>
      </c>
      <c r="N334" s="3" t="s">
        <v>3921</v>
      </c>
      <c r="O334" s="17">
        <v>0.42105263471603388</v>
      </c>
      <c r="P334" s="32">
        <v>49.755576099999999</v>
      </c>
      <c r="Q334" s="32">
        <v>317.368408203125</v>
      </c>
      <c r="R334" s="5">
        <v>281</v>
      </c>
      <c r="S334" s="5">
        <v>152</v>
      </c>
      <c r="T334" s="16">
        <v>0.54092526435852051</v>
      </c>
      <c r="U334" s="17">
        <v>0.30769231915473938</v>
      </c>
      <c r="V334" s="32">
        <v>50.41588093</v>
      </c>
      <c r="W334" s="32">
        <v>288.4615478515625</v>
      </c>
      <c r="X334" s="17">
        <v>0.26842105388641357</v>
      </c>
      <c r="Y334" s="32">
        <v>49.921355759999997</v>
      </c>
      <c r="Z334" s="32">
        <v>270.52630615234381</v>
      </c>
      <c r="AA334" s="5">
        <v>281</v>
      </c>
      <c r="AB334" s="5">
        <v>152</v>
      </c>
      <c r="AC334" s="16">
        <v>0.54092526435852051</v>
      </c>
      <c r="AD334" s="17">
        <v>0.19230769574642179</v>
      </c>
      <c r="AE334" s="32">
        <v>50.92508548</v>
      </c>
      <c r="AF334" s="32">
        <v>243.26922607421881</v>
      </c>
      <c r="AG334" s="16"/>
      <c r="AH334" s="16">
        <v>1.4E-2</v>
      </c>
      <c r="AI334" s="16"/>
      <c r="AJ334" s="16">
        <v>0.96399999999999997</v>
      </c>
      <c r="AK334" s="16">
        <v>1.9E-2</v>
      </c>
      <c r="AL334" s="16">
        <v>3.0000000260770321E-3</v>
      </c>
      <c r="AM334" s="16"/>
      <c r="AN334" s="16">
        <v>0.13800000000000001</v>
      </c>
      <c r="AO334" s="16">
        <v>0.47899999999999998</v>
      </c>
      <c r="AP334" s="5">
        <v>0</v>
      </c>
      <c r="AQ334" s="31">
        <v>8299.1904296875</v>
      </c>
      <c r="AR334" s="31">
        <v>10606.23</v>
      </c>
    </row>
    <row r="335" spans="1:44" x14ac:dyDescent="0.3">
      <c r="A335" s="4">
        <v>480774040</v>
      </c>
      <c r="B335" s="3" t="s">
        <v>225</v>
      </c>
      <c r="C335" s="3" t="s">
        <v>1215</v>
      </c>
      <c r="D335" s="14">
        <v>94.986557006835938</v>
      </c>
      <c r="E335" s="14">
        <v>96.110107421875</v>
      </c>
      <c r="F335" s="14">
        <v>90.561988830566406</v>
      </c>
      <c r="G335" s="14">
        <v>93.0926513671875</v>
      </c>
      <c r="H335" s="5">
        <v>408</v>
      </c>
      <c r="I335" s="15" t="s">
        <v>3980</v>
      </c>
      <c r="J335" s="15">
        <v>5</v>
      </c>
      <c r="K335" s="3" t="s">
        <v>3879</v>
      </c>
      <c r="L335" s="3" t="s">
        <v>3914</v>
      </c>
      <c r="M335" s="3" t="s">
        <v>3919</v>
      </c>
      <c r="N335" s="3" t="s">
        <v>3922</v>
      </c>
      <c r="O335" s="17">
        <v>0.29411765933036799</v>
      </c>
      <c r="P335" s="32">
        <v>54.274333249999998</v>
      </c>
      <c r="Q335" s="32"/>
      <c r="R335" s="5">
        <v>187</v>
      </c>
      <c r="S335" s="5">
        <v>172</v>
      </c>
      <c r="T335" s="16">
        <v>0.91978609561920166</v>
      </c>
      <c r="U335" s="17">
        <v>0.26666668057441711</v>
      </c>
      <c r="V335" s="32">
        <v>54.691374850000003</v>
      </c>
      <c r="W335" s="32"/>
      <c r="X335" s="17">
        <v>0.29411765933036799</v>
      </c>
      <c r="Y335" s="32">
        <v>53.514237819999998</v>
      </c>
      <c r="Z335" s="32"/>
      <c r="AA335" s="5">
        <v>189</v>
      </c>
      <c r="AB335" s="5">
        <v>174</v>
      </c>
      <c r="AC335" s="16">
        <v>0.91978609561920166</v>
      </c>
      <c r="AD335" s="17">
        <v>0.26666668057441711</v>
      </c>
      <c r="AE335" s="32">
        <v>54.704042989999998</v>
      </c>
      <c r="AF335" s="32"/>
      <c r="AG335" s="16">
        <v>0.17199999999999999</v>
      </c>
      <c r="AH335" s="16">
        <v>0.20100000000000001</v>
      </c>
      <c r="AI335" s="16"/>
      <c r="AJ335" s="16">
        <v>0.49</v>
      </c>
      <c r="AK335" s="16">
        <v>0.11799999999999999</v>
      </c>
      <c r="AL335" s="16">
        <v>1.9999999552965161E-2</v>
      </c>
      <c r="AM335" s="16">
        <v>4.9000000000000002E-2</v>
      </c>
      <c r="AN335" s="16">
        <v>9.6000000000000002E-2</v>
      </c>
      <c r="AO335" s="16">
        <v>0.80800000000000005</v>
      </c>
      <c r="AP335" s="5">
        <v>0</v>
      </c>
      <c r="AQ335" s="31">
        <v>8644.4404296875</v>
      </c>
      <c r="AR335" s="31">
        <v>10537.76</v>
      </c>
    </row>
    <row r="336" spans="1:44" x14ac:dyDescent="0.3">
      <c r="A336" s="4">
        <v>480774060</v>
      </c>
      <c r="B336" s="3" t="s">
        <v>225</v>
      </c>
      <c r="C336" s="3" t="s">
        <v>1216</v>
      </c>
      <c r="D336" s="14">
        <v>85.86920166015625</v>
      </c>
      <c r="E336" s="14">
        <v>84.025077819824219</v>
      </c>
      <c r="F336" s="14">
        <v>86.71832275390625</v>
      </c>
      <c r="G336" s="14">
        <v>83.820579528808594</v>
      </c>
      <c r="H336" s="5">
        <v>373</v>
      </c>
      <c r="I336" s="15" t="s">
        <v>3980</v>
      </c>
      <c r="J336" s="15">
        <v>5</v>
      </c>
      <c r="K336" s="3" t="s">
        <v>3879</v>
      </c>
      <c r="L336" s="3" t="s">
        <v>3914</v>
      </c>
      <c r="M336" s="3" t="s">
        <v>3919</v>
      </c>
      <c r="N336" s="3" t="s">
        <v>3922</v>
      </c>
      <c r="O336" s="17">
        <v>0.43312102556228638</v>
      </c>
      <c r="P336" s="32">
        <v>50.465235800000002</v>
      </c>
      <c r="Q336" s="32">
        <v>326.7515869140625</v>
      </c>
      <c r="R336" s="5">
        <v>165</v>
      </c>
      <c r="S336" s="5">
        <v>80</v>
      </c>
      <c r="T336" s="16">
        <v>0.4848484992980957</v>
      </c>
      <c r="U336" s="17">
        <v>0.2317073196172714</v>
      </c>
      <c r="V336" s="32">
        <v>49.652868560000002</v>
      </c>
      <c r="W336" s="32">
        <v>273.17074584960938</v>
      </c>
      <c r="X336" s="17">
        <v>0.32278481125831598</v>
      </c>
      <c r="Y336" s="32">
        <v>51.199215580000001</v>
      </c>
      <c r="Z336" s="32">
        <v>276.582275390625</v>
      </c>
      <c r="AA336" s="5">
        <v>165</v>
      </c>
      <c r="AB336" s="5">
        <v>80</v>
      </c>
      <c r="AC336" s="16">
        <v>0.4848484992980957</v>
      </c>
      <c r="AD336" s="17">
        <v>0.12048193067312241</v>
      </c>
      <c r="AE336" s="32">
        <v>49.482570959999997</v>
      </c>
      <c r="AF336" s="32"/>
      <c r="AG336" s="16">
        <v>0.19800000000000001</v>
      </c>
      <c r="AH336" s="16">
        <v>0.121</v>
      </c>
      <c r="AI336" s="16"/>
      <c r="AJ336" s="16">
        <v>0.59199999999999997</v>
      </c>
      <c r="AK336" s="16">
        <v>7.2000000000000008E-2</v>
      </c>
      <c r="AL336" s="16">
        <v>1.6000000759959221E-2</v>
      </c>
      <c r="AM336" s="16">
        <v>2.1000000000000001E-2</v>
      </c>
      <c r="AN336" s="16">
        <v>9.4E-2</v>
      </c>
      <c r="AO336" s="16">
        <v>0.44800000000000001</v>
      </c>
      <c r="AP336" s="5">
        <v>0</v>
      </c>
      <c r="AQ336" s="31">
        <v>9563.6396484375</v>
      </c>
      <c r="AR336" s="31">
        <v>10812.04</v>
      </c>
    </row>
    <row r="337" spans="1:44" x14ac:dyDescent="0.3">
      <c r="A337" s="4">
        <v>480774080</v>
      </c>
      <c r="B337" s="3" t="s">
        <v>225</v>
      </c>
      <c r="C337" s="3" t="s">
        <v>1217</v>
      </c>
      <c r="D337" s="14">
        <v>90.675453186035156</v>
      </c>
      <c r="E337" s="14">
        <v>92.390800476074219</v>
      </c>
      <c r="F337" s="14">
        <v>90.841171264648438</v>
      </c>
      <c r="G337" s="14">
        <v>90.972755432128906</v>
      </c>
      <c r="H337" s="5">
        <v>221</v>
      </c>
      <c r="I337" s="15" t="s">
        <v>3980</v>
      </c>
      <c r="J337" s="15">
        <v>5</v>
      </c>
      <c r="K337" s="3" t="s">
        <v>3879</v>
      </c>
      <c r="L337" s="3" t="s">
        <v>3914</v>
      </c>
      <c r="M337" s="3" t="s">
        <v>3919</v>
      </c>
      <c r="N337" s="3" t="s">
        <v>3922</v>
      </c>
      <c r="O337" s="17">
        <v>0.48543688654899603</v>
      </c>
      <c r="P337" s="32">
        <v>52.47321754</v>
      </c>
      <c r="Q337" s="32">
        <v>339.80581665039063</v>
      </c>
      <c r="R337" s="5">
        <v>103</v>
      </c>
      <c r="S337" s="5">
        <v>84</v>
      </c>
      <c r="T337" s="16">
        <v>0.81553399562835693</v>
      </c>
      <c r="U337" s="17">
        <v>0.36363637447357178</v>
      </c>
      <c r="V337" s="32">
        <v>53.1407156</v>
      </c>
      <c r="W337" s="32">
        <v>314.28570556640631</v>
      </c>
      <c r="X337" s="17">
        <v>0.51485151052474976</v>
      </c>
      <c r="Y337" s="32">
        <v>53.68238727</v>
      </c>
      <c r="Z337" s="32">
        <v>320.79208374023438</v>
      </c>
      <c r="AA337" s="5">
        <v>103</v>
      </c>
      <c r="AB337" s="5">
        <v>84</v>
      </c>
      <c r="AC337" s="16">
        <v>0.81553399562835693</v>
      </c>
      <c r="AD337" s="17">
        <v>0.40000000596046448</v>
      </c>
      <c r="AE337" s="32">
        <v>53.510248249999997</v>
      </c>
      <c r="AF337" s="32">
        <v>284</v>
      </c>
      <c r="AG337" s="16">
        <v>0.09</v>
      </c>
      <c r="AH337" s="16">
        <v>0.22600000000000001</v>
      </c>
      <c r="AI337" s="16"/>
      <c r="AJ337" s="16">
        <v>0.53800000000000003</v>
      </c>
      <c r="AK337" s="16">
        <v>0.13100000000000001</v>
      </c>
      <c r="AL337" s="16">
        <v>1.4000000432133669E-2</v>
      </c>
      <c r="AM337" s="16">
        <v>0.11799999999999999</v>
      </c>
      <c r="AN337" s="16">
        <v>0.104</v>
      </c>
      <c r="AO337" s="16">
        <v>0.68800000000000006</v>
      </c>
      <c r="AP337" s="5">
        <v>0</v>
      </c>
      <c r="AQ337" s="31">
        <v>9646.759765625</v>
      </c>
      <c r="AR337" s="31">
        <v>11190.56</v>
      </c>
    </row>
    <row r="338" spans="1:44" x14ac:dyDescent="0.3">
      <c r="A338" s="4">
        <v>480774090</v>
      </c>
      <c r="B338" s="3" t="s">
        <v>225</v>
      </c>
      <c r="C338" s="3" t="s">
        <v>1218</v>
      </c>
      <c r="D338" s="14">
        <v>85.060874938964844</v>
      </c>
      <c r="E338" s="14">
        <v>87.301704406738281</v>
      </c>
      <c r="F338" s="14">
        <v>86.988243103027344</v>
      </c>
      <c r="G338" s="14">
        <v>89.065132141113281</v>
      </c>
      <c r="H338" s="5">
        <v>327</v>
      </c>
      <c r="I338" s="15" t="s">
        <v>3980</v>
      </c>
      <c r="J338" s="15">
        <v>5</v>
      </c>
      <c r="K338" s="3" t="s">
        <v>3879</v>
      </c>
      <c r="L338" s="3" t="s">
        <v>3914</v>
      </c>
      <c r="M338" s="3" t="s">
        <v>3919</v>
      </c>
      <c r="N338" s="3" t="s">
        <v>3922</v>
      </c>
      <c r="O338" s="17">
        <v>0.36054420471191412</v>
      </c>
      <c r="P338" s="32">
        <v>50.127531249999997</v>
      </c>
      <c r="Q338" s="32">
        <v>302.72109985351563</v>
      </c>
      <c r="R338" s="5">
        <v>49</v>
      </c>
      <c r="S338" s="5">
        <v>43</v>
      </c>
      <c r="T338" s="16">
        <v>0.87755101919174194</v>
      </c>
      <c r="U338" s="17">
        <v>0.31782945990562439</v>
      </c>
      <c r="V338" s="32">
        <v>51.018963849999999</v>
      </c>
      <c r="W338" s="32">
        <v>292.248046875</v>
      </c>
      <c r="X338" s="17">
        <v>0.30612245202064509</v>
      </c>
      <c r="Y338" s="32">
        <v>51.36178804</v>
      </c>
      <c r="Z338" s="32">
        <v>264.6258544921875</v>
      </c>
      <c r="AA338" s="5">
        <v>49</v>
      </c>
      <c r="AB338" s="5">
        <v>43</v>
      </c>
      <c r="AC338" s="16">
        <v>0.87755101919174194</v>
      </c>
      <c r="AD338" s="17">
        <v>0.28125</v>
      </c>
      <c r="AE338" s="32">
        <v>52.435989579999998</v>
      </c>
      <c r="AF338" s="32">
        <v>259.375</v>
      </c>
      <c r="AG338" s="16">
        <v>0.14399999999999999</v>
      </c>
      <c r="AH338" s="16">
        <v>0.437</v>
      </c>
      <c r="AI338" s="16"/>
      <c r="AJ338" s="16">
        <v>0.32700000000000001</v>
      </c>
      <c r="AK338" s="16">
        <v>8.6000000000000007E-2</v>
      </c>
      <c r="AL338" s="16">
        <v>6.0000000521540642E-3</v>
      </c>
      <c r="AM338" s="16">
        <v>0.20799999999999999</v>
      </c>
      <c r="AN338" s="16">
        <v>8.3000000000000004E-2</v>
      </c>
      <c r="AO338" s="16">
        <v>0.76500000000000001</v>
      </c>
      <c r="AP338" s="5">
        <v>0</v>
      </c>
      <c r="AQ338" s="31">
        <v>8690.5595703125</v>
      </c>
      <c r="AR338" s="31">
        <v>10023.92</v>
      </c>
    </row>
    <row r="339" spans="1:44" x14ac:dyDescent="0.3">
      <c r="A339" s="4">
        <v>480774100</v>
      </c>
      <c r="B339" s="3" t="s">
        <v>225</v>
      </c>
      <c r="C339" s="3" t="s">
        <v>1219</v>
      </c>
      <c r="D339" s="14">
        <v>85.193923950195313</v>
      </c>
      <c r="E339" s="14">
        <v>84.963645935058594</v>
      </c>
      <c r="F339" s="14">
        <v>86.267745971679688</v>
      </c>
      <c r="G339" s="14">
        <v>85.69439697265625</v>
      </c>
      <c r="H339" s="5">
        <v>291</v>
      </c>
      <c r="I339" s="15" t="s">
        <v>3980</v>
      </c>
      <c r="J339" s="15">
        <v>5</v>
      </c>
      <c r="K339" s="3" t="s">
        <v>3879</v>
      </c>
      <c r="L339" s="3" t="s">
        <v>3914</v>
      </c>
      <c r="M339" s="3" t="s">
        <v>3919</v>
      </c>
      <c r="N339" s="3" t="s">
        <v>3922</v>
      </c>
      <c r="O339" s="17">
        <v>0.36065572500228882</v>
      </c>
      <c r="P339" s="32">
        <v>50.183114789999998</v>
      </c>
      <c r="Q339" s="32">
        <v>289.34426879882813</v>
      </c>
      <c r="R339" s="5">
        <v>155</v>
      </c>
      <c r="S339" s="5">
        <v>142</v>
      </c>
      <c r="T339" s="16">
        <v>0.91612905263900757</v>
      </c>
      <c r="U339" s="17">
        <v>0.35652172565460211</v>
      </c>
      <c r="V339" s="32">
        <v>50.044177699999999</v>
      </c>
      <c r="W339" s="32">
        <v>286.95651245117188</v>
      </c>
      <c r="X339" s="17">
        <v>0.28455284237861628</v>
      </c>
      <c r="Y339" s="32">
        <v>50.927839419999998</v>
      </c>
      <c r="Z339" s="32">
        <v>252.03251647949219</v>
      </c>
      <c r="AA339" s="5">
        <v>158</v>
      </c>
      <c r="AB339" s="5">
        <v>145</v>
      </c>
      <c r="AC339" s="16">
        <v>0.91612905263900757</v>
      </c>
      <c r="AD339" s="17">
        <v>0.27586206793785101</v>
      </c>
      <c r="AE339" s="32">
        <v>50.537791650000003</v>
      </c>
      <c r="AF339" s="32">
        <v>252.5862121582031</v>
      </c>
      <c r="AG339" s="16">
        <v>0.13700000000000001</v>
      </c>
      <c r="AH339" s="16">
        <v>0.40500000000000003</v>
      </c>
      <c r="AI339" s="16"/>
      <c r="AJ339" s="16">
        <v>0.38800000000000001</v>
      </c>
      <c r="AK339" s="16">
        <v>6.9000000000000006E-2</v>
      </c>
      <c r="AL339" s="16">
        <v>0</v>
      </c>
      <c r="AM339" s="16">
        <v>0.21</v>
      </c>
      <c r="AN339" s="16">
        <v>0.14099999999999999</v>
      </c>
      <c r="AO339" s="16">
        <v>0.79800000000000004</v>
      </c>
      <c r="AP339" s="5">
        <v>0</v>
      </c>
      <c r="AQ339" s="31">
        <v>9444.3095703125</v>
      </c>
      <c r="AR339" s="31">
        <v>11115.06</v>
      </c>
    </row>
    <row r="340" spans="1:44" x14ac:dyDescent="0.3">
      <c r="A340" s="4">
        <v>480775010</v>
      </c>
      <c r="B340" s="3" t="s">
        <v>225</v>
      </c>
      <c r="C340" s="3" t="s">
        <v>1220</v>
      </c>
      <c r="D340" s="14">
        <v>86.408393859863281</v>
      </c>
      <c r="E340" s="14">
        <v>87.958999633789063</v>
      </c>
      <c r="F340" s="14">
        <v>82.942337036132813</v>
      </c>
      <c r="G340" s="14">
        <v>82.023933410644531</v>
      </c>
      <c r="H340" s="5">
        <v>391</v>
      </c>
      <c r="I340" s="15" t="s">
        <v>3980</v>
      </c>
      <c r="J340" s="15">
        <v>5</v>
      </c>
      <c r="K340" s="3" t="s">
        <v>3879</v>
      </c>
      <c r="L340" s="3" t="s">
        <v>3914</v>
      </c>
      <c r="M340" s="3" t="s">
        <v>3919</v>
      </c>
      <c r="N340" s="3" t="s">
        <v>3922</v>
      </c>
      <c r="O340" s="17">
        <v>0.51136362552642822</v>
      </c>
      <c r="P340" s="32">
        <v>50.69050378</v>
      </c>
      <c r="Q340" s="32">
        <v>336.3636474609375</v>
      </c>
      <c r="R340" s="5">
        <v>191</v>
      </c>
      <c r="S340" s="5">
        <v>141</v>
      </c>
      <c r="T340" s="16">
        <v>0.73821991682052612</v>
      </c>
      <c r="U340" s="17">
        <v>0.43333333730697632</v>
      </c>
      <c r="V340" s="32">
        <v>51.293003730000002</v>
      </c>
      <c r="W340" s="32">
        <v>311.66665649414063</v>
      </c>
      <c r="X340" s="17">
        <v>0.36000001430511469</v>
      </c>
      <c r="Y340" s="32">
        <v>48.924959280000003</v>
      </c>
      <c r="Z340" s="32">
        <v>290.85714721679688</v>
      </c>
      <c r="AA340" s="5">
        <v>191</v>
      </c>
      <c r="AB340" s="5">
        <v>141</v>
      </c>
      <c r="AC340" s="16">
        <v>0.73821991682052612</v>
      </c>
      <c r="AD340" s="17">
        <v>0.27731093764305109</v>
      </c>
      <c r="AE340" s="32">
        <v>48.470808929999997</v>
      </c>
      <c r="AF340" s="32">
        <v>261.34454345703131</v>
      </c>
      <c r="AG340" s="16">
        <v>0.14599999999999999</v>
      </c>
      <c r="AH340" s="16">
        <v>0.13</v>
      </c>
      <c r="AI340" s="16"/>
      <c r="AJ340" s="16">
        <v>0.58599999999999997</v>
      </c>
      <c r="AK340" s="16">
        <v>0.12</v>
      </c>
      <c r="AL340" s="16">
        <v>1.7999999225139621E-2</v>
      </c>
      <c r="AM340" s="16">
        <v>5.0999999999999997E-2</v>
      </c>
      <c r="AN340" s="16">
        <v>9.5000000000000001E-2</v>
      </c>
      <c r="AO340" s="16">
        <v>0.61099999999999999</v>
      </c>
      <c r="AP340" s="5">
        <v>0</v>
      </c>
      <c r="AQ340" s="31">
        <v>8952.849609375</v>
      </c>
      <c r="AR340" s="31">
        <v>10350.08</v>
      </c>
    </row>
    <row r="341" spans="1:44" x14ac:dyDescent="0.3">
      <c r="A341" s="4">
        <v>480775040</v>
      </c>
      <c r="B341" s="3" t="s">
        <v>225</v>
      </c>
      <c r="C341" s="3" t="s">
        <v>1221</v>
      </c>
      <c r="D341" s="14">
        <v>82.418663024902344</v>
      </c>
      <c r="E341" s="14">
        <v>84.983604431152344</v>
      </c>
      <c r="F341" s="14">
        <v>84.50128173828125</v>
      </c>
      <c r="G341" s="14">
        <v>85.228218078613281</v>
      </c>
      <c r="H341" s="5">
        <v>347</v>
      </c>
      <c r="I341" s="15" t="s">
        <v>3980</v>
      </c>
      <c r="J341" s="15">
        <v>5</v>
      </c>
      <c r="K341" s="3" t="s">
        <v>3879</v>
      </c>
      <c r="L341" s="3" t="s">
        <v>3914</v>
      </c>
      <c r="M341" s="3" t="s">
        <v>3919</v>
      </c>
      <c r="N341" s="3" t="s">
        <v>3922</v>
      </c>
      <c r="O341" s="17">
        <v>0.56603771448135376</v>
      </c>
      <c r="P341" s="32">
        <v>49.023652990000002</v>
      </c>
      <c r="Q341" s="32">
        <v>365.4088134765625</v>
      </c>
      <c r="R341" s="5">
        <v>174</v>
      </c>
      <c r="S341" s="5">
        <v>129</v>
      </c>
      <c r="T341" s="16">
        <v>0.74137932062149048</v>
      </c>
      <c r="U341" s="17">
        <v>0.48623853921890259</v>
      </c>
      <c r="V341" s="32">
        <v>50.052498649999997</v>
      </c>
      <c r="W341" s="32">
        <v>348.62384033203131</v>
      </c>
      <c r="X341" s="17">
        <v>0.52531647682189941</v>
      </c>
      <c r="Y341" s="32">
        <v>49.863905789999997</v>
      </c>
      <c r="Z341" s="32">
        <v>346.20254516601563</v>
      </c>
      <c r="AA341" s="5">
        <v>174</v>
      </c>
      <c r="AB341" s="5">
        <v>129</v>
      </c>
      <c r="AC341" s="16">
        <v>0.74137932062149048</v>
      </c>
      <c r="AD341" s="17">
        <v>0.45370370149612432</v>
      </c>
      <c r="AE341" s="32">
        <v>50.275269829999999</v>
      </c>
      <c r="AF341" s="32">
        <v>327.77777099609381</v>
      </c>
      <c r="AG341" s="16">
        <v>0.121</v>
      </c>
      <c r="AH341" s="16">
        <v>0.21299999999999999</v>
      </c>
      <c r="AI341" s="16"/>
      <c r="AJ341" s="16">
        <v>0.54200000000000004</v>
      </c>
      <c r="AK341" s="16">
        <v>0.104</v>
      </c>
      <c r="AL341" s="16">
        <v>1.9999999552965161E-2</v>
      </c>
      <c r="AM341" s="16">
        <v>7.2000000000000008E-2</v>
      </c>
      <c r="AN341" s="16">
        <v>5.5E-2</v>
      </c>
      <c r="AO341" s="16">
        <v>0.57100000000000006</v>
      </c>
      <c r="AP341" s="5">
        <v>0</v>
      </c>
      <c r="AQ341" s="31">
        <v>9127.7802734375</v>
      </c>
      <c r="AR341" s="31">
        <v>10539.14</v>
      </c>
    </row>
    <row r="342" spans="1:44" x14ac:dyDescent="0.3">
      <c r="A342" s="4">
        <v>480775070</v>
      </c>
      <c r="B342" s="3" t="s">
        <v>225</v>
      </c>
      <c r="C342" s="3" t="s">
        <v>651</v>
      </c>
      <c r="D342" s="14">
        <v>86.764480590820313</v>
      </c>
      <c r="E342" s="14">
        <v>90.046882629394531</v>
      </c>
      <c r="F342" s="14">
        <v>85.617050170898438</v>
      </c>
      <c r="G342" s="14">
        <v>88.061599731445313</v>
      </c>
      <c r="H342" s="5">
        <v>236</v>
      </c>
      <c r="I342" s="15" t="s">
        <v>3980</v>
      </c>
      <c r="J342" s="15">
        <v>5</v>
      </c>
      <c r="K342" s="3" t="s">
        <v>3879</v>
      </c>
      <c r="L342" s="3" t="s">
        <v>3914</v>
      </c>
      <c r="M342" s="3" t="s">
        <v>3919</v>
      </c>
      <c r="N342" s="3" t="s">
        <v>3922</v>
      </c>
      <c r="O342" s="17">
        <v>0.52040815353393555</v>
      </c>
      <c r="P342" s="32">
        <v>50.83926975</v>
      </c>
      <c r="Q342" s="32">
        <v>345.91836547851563</v>
      </c>
      <c r="R342" s="5">
        <v>109</v>
      </c>
      <c r="S342" s="5">
        <v>88</v>
      </c>
      <c r="T342" s="16">
        <v>0.80733942985534668</v>
      </c>
      <c r="U342" s="17">
        <v>0.47499999403953552</v>
      </c>
      <c r="V342" s="32">
        <v>52.163487430000004</v>
      </c>
      <c r="W342" s="32">
        <v>335</v>
      </c>
      <c r="X342" s="17">
        <v>0.39361703395843511</v>
      </c>
      <c r="Y342" s="32">
        <v>50.535928589999997</v>
      </c>
      <c r="Z342" s="32">
        <v>303.19149780273438</v>
      </c>
      <c r="AA342" s="5">
        <v>108</v>
      </c>
      <c r="AB342" s="5">
        <v>87</v>
      </c>
      <c r="AC342" s="16">
        <v>0.80733942985534668</v>
      </c>
      <c r="AD342" s="17">
        <v>0.3684210479259491</v>
      </c>
      <c r="AE342" s="32">
        <v>51.870858239999997</v>
      </c>
      <c r="AF342" s="32">
        <v>290.78945922851563</v>
      </c>
      <c r="AG342" s="16">
        <v>0.114</v>
      </c>
      <c r="AH342" s="16">
        <v>0.11899999999999999</v>
      </c>
      <c r="AI342" s="16"/>
      <c r="AJ342" s="16">
        <v>0.623</v>
      </c>
      <c r="AK342" s="16">
        <v>8.1000000000000003E-2</v>
      </c>
      <c r="AL342" s="16">
        <v>6.4000003039836884E-2</v>
      </c>
      <c r="AM342" s="16">
        <v>5.5E-2</v>
      </c>
      <c r="AN342" s="16">
        <v>7.2000000000000008E-2</v>
      </c>
      <c r="AO342" s="16">
        <v>0.72799999999999998</v>
      </c>
      <c r="AP342" s="5">
        <v>0</v>
      </c>
      <c r="AQ342" s="31">
        <v>10281.58984375</v>
      </c>
      <c r="AR342" s="31">
        <v>12881.46</v>
      </c>
    </row>
    <row r="343" spans="1:44" x14ac:dyDescent="0.3">
      <c r="A343" s="4">
        <v>480775100</v>
      </c>
      <c r="B343" s="3" t="s">
        <v>225</v>
      </c>
      <c r="C343" s="3" t="s">
        <v>1222</v>
      </c>
      <c r="D343" s="14">
        <v>80.299598693847656</v>
      </c>
      <c r="E343" s="14">
        <v>81.259620666503906</v>
      </c>
      <c r="F343" s="14">
        <v>78.924598693847656</v>
      </c>
      <c r="G343" s="14">
        <v>78.280693054199219</v>
      </c>
      <c r="H343" s="5">
        <v>400</v>
      </c>
      <c r="I343" s="15" t="s">
        <v>3980</v>
      </c>
      <c r="J343" s="15">
        <v>5</v>
      </c>
      <c r="K343" s="3" t="s">
        <v>3879</v>
      </c>
      <c r="L343" s="3" t="s">
        <v>3914</v>
      </c>
      <c r="M343" s="3" t="s">
        <v>3919</v>
      </c>
      <c r="N343" s="3" t="s">
        <v>3922</v>
      </c>
      <c r="O343" s="17">
        <v>0.35227271914482122</v>
      </c>
      <c r="P343" s="32">
        <v>48.138338079999997</v>
      </c>
      <c r="Q343" s="32">
        <v>290.34091186523438</v>
      </c>
      <c r="R343" s="5">
        <v>259</v>
      </c>
      <c r="S343" s="5">
        <v>229</v>
      </c>
      <c r="T343" s="16">
        <v>0.88416987657546997</v>
      </c>
      <c r="U343" s="17">
        <v>0.32450330257415771</v>
      </c>
      <c r="V343" s="32">
        <v>48.499888409999997</v>
      </c>
      <c r="W343" s="32">
        <v>286.75497436523438</v>
      </c>
      <c r="X343" s="17">
        <v>0.17142857611179349</v>
      </c>
      <c r="Y343" s="32">
        <v>46.505097999999997</v>
      </c>
      <c r="Z343" s="32">
        <v>222.28572082519531</v>
      </c>
      <c r="AA343" s="5">
        <v>259</v>
      </c>
      <c r="AB343" s="5">
        <v>229</v>
      </c>
      <c r="AC343" s="16">
        <v>0.88416987657546997</v>
      </c>
      <c r="AD343" s="17">
        <v>0.15999999642372131</v>
      </c>
      <c r="AE343" s="32">
        <v>46.36284011</v>
      </c>
      <c r="AF343" s="32">
        <v>218.66667175292969</v>
      </c>
      <c r="AG343" s="16">
        <v>0.12</v>
      </c>
      <c r="AH343" s="16">
        <v>0.34799999999999998</v>
      </c>
      <c r="AI343" s="16"/>
      <c r="AJ343" s="16">
        <v>0.39800000000000002</v>
      </c>
      <c r="AK343" s="16">
        <v>0.123</v>
      </c>
      <c r="AL343" s="16">
        <v>1.30000002682209E-2</v>
      </c>
      <c r="AM343" s="16">
        <v>0.15</v>
      </c>
      <c r="AN343" s="16">
        <v>0.10199999999999999</v>
      </c>
      <c r="AO343" s="16">
        <v>0.75700000000000001</v>
      </c>
      <c r="AP343" s="5">
        <v>0</v>
      </c>
      <c r="AQ343" s="31">
        <v>9272.6201171875</v>
      </c>
      <c r="AR343" s="31">
        <v>11810.13</v>
      </c>
    </row>
    <row r="344" spans="1:44" x14ac:dyDescent="0.3">
      <c r="A344" s="4">
        <v>480776020</v>
      </c>
      <c r="B344" s="3" t="s">
        <v>225</v>
      </c>
      <c r="C344" s="3" t="s">
        <v>1223</v>
      </c>
      <c r="D344" s="14">
        <v>87.183036804199219</v>
      </c>
      <c r="E344" s="14">
        <v>87.333930969238281</v>
      </c>
      <c r="F344" s="14">
        <v>85.214057922363281</v>
      </c>
      <c r="G344" s="14">
        <v>86.785308837890625</v>
      </c>
      <c r="H344" s="5">
        <v>410</v>
      </c>
      <c r="I344" s="15" t="s">
        <v>3980</v>
      </c>
      <c r="J344" s="15">
        <v>5</v>
      </c>
      <c r="K344" s="3" t="s">
        <v>3879</v>
      </c>
      <c r="L344" s="3" t="s">
        <v>3914</v>
      </c>
      <c r="M344" s="3" t="s">
        <v>3919</v>
      </c>
      <c r="N344" s="3" t="s">
        <v>3922</v>
      </c>
      <c r="O344" s="17">
        <v>0.4479166567325592</v>
      </c>
      <c r="P344" s="32">
        <v>51.014136090000001</v>
      </c>
      <c r="Q344" s="32">
        <v>327.60415649414063</v>
      </c>
      <c r="R344" s="5">
        <v>212</v>
      </c>
      <c r="S344" s="5">
        <v>170</v>
      </c>
      <c r="T344" s="16">
        <v>0.80188679695129395</v>
      </c>
      <c r="U344" s="17">
        <v>0.35507246851921082</v>
      </c>
      <c r="V344" s="32">
        <v>51.032398260000001</v>
      </c>
      <c r="W344" s="32">
        <v>300.72463989257813</v>
      </c>
      <c r="X344" s="17">
        <v>0.34554973244667048</v>
      </c>
      <c r="Y344" s="32">
        <v>50.293208399999997</v>
      </c>
      <c r="Z344" s="32">
        <v>275.91622924804688</v>
      </c>
      <c r="AA344" s="5">
        <v>212</v>
      </c>
      <c r="AB344" s="5">
        <v>170</v>
      </c>
      <c r="AC344" s="16">
        <v>0.80188679695129395</v>
      </c>
      <c r="AD344" s="17">
        <v>0.28985506296157842</v>
      </c>
      <c r="AE344" s="32">
        <v>51.15212992</v>
      </c>
      <c r="AF344" s="32">
        <v>253.62318420410159</v>
      </c>
      <c r="AG344" s="16">
        <v>7.2999999999999995E-2</v>
      </c>
      <c r="AH344" s="16">
        <v>0.17599999999999999</v>
      </c>
      <c r="AI344" s="16"/>
      <c r="AJ344" s="16">
        <v>0.59799999999999998</v>
      </c>
      <c r="AK344" s="16">
        <v>0.124</v>
      </c>
      <c r="AL344" s="16">
        <v>2.899999916553497E-2</v>
      </c>
      <c r="AM344" s="16">
        <v>7.1000000000000008E-2</v>
      </c>
      <c r="AN344" s="16">
        <v>7.8E-2</v>
      </c>
      <c r="AO344" s="16">
        <v>0.65800000000000003</v>
      </c>
      <c r="AP344" s="5">
        <v>0</v>
      </c>
      <c r="AQ344" s="31">
        <v>8793.419921875</v>
      </c>
      <c r="AR344" s="31">
        <v>10308.67</v>
      </c>
    </row>
    <row r="345" spans="1:44" x14ac:dyDescent="0.3">
      <c r="A345" s="4">
        <v>480776030</v>
      </c>
      <c r="B345" s="3" t="s">
        <v>225</v>
      </c>
      <c r="C345" s="3" t="s">
        <v>1224</v>
      </c>
      <c r="D345" s="14">
        <v>90.852401733398438</v>
      </c>
      <c r="E345" s="14">
        <v>92.515335083007813</v>
      </c>
      <c r="F345" s="14">
        <v>91.027725219726563</v>
      </c>
      <c r="G345" s="14">
        <v>93.090126037597656</v>
      </c>
      <c r="H345" s="5">
        <v>217</v>
      </c>
      <c r="I345" s="15" t="s">
        <v>3980</v>
      </c>
      <c r="J345" s="15">
        <v>5</v>
      </c>
      <c r="K345" s="3" t="s">
        <v>3879</v>
      </c>
      <c r="L345" s="3" t="s">
        <v>3914</v>
      </c>
      <c r="M345" s="3" t="s">
        <v>3919</v>
      </c>
      <c r="N345" s="3" t="s">
        <v>3922</v>
      </c>
      <c r="O345" s="17">
        <v>0.39047619700431818</v>
      </c>
      <c r="P345" s="32">
        <v>52.54714551</v>
      </c>
      <c r="Q345" s="32">
        <v>307.61904907226563</v>
      </c>
      <c r="R345" s="5">
        <v>103</v>
      </c>
      <c r="S345" s="5">
        <v>86</v>
      </c>
      <c r="T345" s="16">
        <v>0.83495146036148071</v>
      </c>
      <c r="U345" s="17">
        <v>0.33734938502311712</v>
      </c>
      <c r="V345" s="32">
        <v>53.192637349999998</v>
      </c>
      <c r="W345" s="32">
        <v>291.56625366210938</v>
      </c>
      <c r="X345" s="17">
        <v>0.34285715222358698</v>
      </c>
      <c r="Y345" s="32">
        <v>53.794747379999997</v>
      </c>
      <c r="Z345" s="32">
        <v>280.952392578125</v>
      </c>
      <c r="AA345" s="5">
        <v>105</v>
      </c>
      <c r="AB345" s="5">
        <v>88</v>
      </c>
      <c r="AC345" s="16">
        <v>0.83495146036148071</v>
      </c>
      <c r="AD345" s="17">
        <v>0.32530120015144348</v>
      </c>
      <c r="AE345" s="32">
        <v>54.70262357</v>
      </c>
      <c r="AF345" s="32">
        <v>267.46987915039063</v>
      </c>
      <c r="AG345" s="16">
        <v>0.17499999999999999</v>
      </c>
      <c r="AH345" s="16">
        <v>0.25800000000000001</v>
      </c>
      <c r="AI345" s="16"/>
      <c r="AJ345" s="16">
        <v>0.41899999999999998</v>
      </c>
      <c r="AK345" s="16">
        <v>0.124</v>
      </c>
      <c r="AL345" s="16">
        <v>2.300000004470348E-2</v>
      </c>
      <c r="AM345" s="16">
        <v>0.14299999999999999</v>
      </c>
      <c r="AN345" s="16">
        <v>0.115</v>
      </c>
      <c r="AO345" s="16">
        <v>0.72099999999999997</v>
      </c>
      <c r="AP345" s="5">
        <v>0</v>
      </c>
      <c r="AQ345" s="31">
        <v>10506.66015625</v>
      </c>
      <c r="AR345" s="31">
        <v>12410.48</v>
      </c>
    </row>
    <row r="346" spans="1:44" x14ac:dyDescent="0.3">
      <c r="A346" s="4">
        <v>480776040</v>
      </c>
      <c r="B346" s="3" t="s">
        <v>225</v>
      </c>
      <c r="C346" s="3" t="s">
        <v>1225</v>
      </c>
      <c r="D346" s="14">
        <v>85.48260498046875</v>
      </c>
      <c r="E346" s="14">
        <v>86.483345031738281</v>
      </c>
      <c r="F346" s="14">
        <v>86.543067932128906</v>
      </c>
      <c r="G346" s="14">
        <v>88.161705017089844</v>
      </c>
      <c r="H346" s="5">
        <v>284</v>
      </c>
      <c r="I346" s="15" t="s">
        <v>3980</v>
      </c>
      <c r="J346" s="15">
        <v>5</v>
      </c>
      <c r="K346" s="3" t="s">
        <v>3879</v>
      </c>
      <c r="L346" s="3" t="s">
        <v>3914</v>
      </c>
      <c r="M346" s="3" t="s">
        <v>3919</v>
      </c>
      <c r="N346" s="3" t="s">
        <v>3922</v>
      </c>
      <c r="O346" s="17">
        <v>0.30476191639900208</v>
      </c>
      <c r="P346" s="32">
        <v>50.303722190000002</v>
      </c>
      <c r="Q346" s="32">
        <v>274.28570556640631</v>
      </c>
      <c r="R346" s="5">
        <v>112</v>
      </c>
      <c r="S346" s="5">
        <v>100</v>
      </c>
      <c r="T346" s="16">
        <v>0.8928571343421936</v>
      </c>
      <c r="U346" s="17">
        <v>0.2708333432674408</v>
      </c>
      <c r="V346" s="32">
        <v>50.677771129999996</v>
      </c>
      <c r="W346" s="32">
        <v>263.54165649414063</v>
      </c>
      <c r="X346" s="17">
        <v>0.24761904776096341</v>
      </c>
      <c r="Y346" s="32">
        <v>51.093661019999999</v>
      </c>
      <c r="Z346" s="32">
        <v>236.19047546386719</v>
      </c>
      <c r="AA346" s="5">
        <v>112</v>
      </c>
      <c r="AB346" s="5">
        <v>100</v>
      </c>
      <c r="AC346" s="16">
        <v>0.8928571343421936</v>
      </c>
      <c r="AD346" s="17">
        <v>0.2395833283662796</v>
      </c>
      <c r="AE346" s="32">
        <v>51.927233620000003</v>
      </c>
      <c r="AF346" s="32"/>
      <c r="AG346" s="16">
        <v>0.22900000000000001</v>
      </c>
      <c r="AH346" s="16">
        <v>0.158</v>
      </c>
      <c r="AI346" s="16"/>
      <c r="AJ346" s="16">
        <v>0.45100000000000001</v>
      </c>
      <c r="AK346" s="16">
        <v>0.13400000000000001</v>
      </c>
      <c r="AL346" s="16">
        <v>2.8000000864267349E-2</v>
      </c>
      <c r="AM346" s="16">
        <v>5.2999999999999999E-2</v>
      </c>
      <c r="AN346" s="16">
        <v>9.1999999999999998E-2</v>
      </c>
      <c r="AO346" s="16">
        <v>0.85299999999999998</v>
      </c>
      <c r="AP346" s="5">
        <v>0</v>
      </c>
      <c r="AQ346" s="31">
        <v>9865.400390625</v>
      </c>
      <c r="AR346" s="31">
        <v>11629.83</v>
      </c>
    </row>
    <row r="347" spans="1:44" x14ac:dyDescent="0.3">
      <c r="A347" s="4">
        <v>480776050</v>
      </c>
      <c r="B347" s="3" t="s">
        <v>225</v>
      </c>
      <c r="C347" s="3" t="s">
        <v>1226</v>
      </c>
      <c r="D347" s="14">
        <v>90.208625793457031</v>
      </c>
      <c r="E347" s="14">
        <v>91.689208984375</v>
      </c>
      <c r="F347" s="14">
        <v>93.080436706542969</v>
      </c>
      <c r="G347" s="14">
        <v>94.833824157714844</v>
      </c>
      <c r="H347" s="5">
        <v>286</v>
      </c>
      <c r="I347" s="15" t="s">
        <v>3980</v>
      </c>
      <c r="J347" s="15">
        <v>5</v>
      </c>
      <c r="K347" s="3" t="s">
        <v>3879</v>
      </c>
      <c r="L347" s="3" t="s">
        <v>3914</v>
      </c>
      <c r="M347" s="3" t="s">
        <v>3919</v>
      </c>
      <c r="N347" s="3" t="s">
        <v>3922</v>
      </c>
      <c r="O347" s="17">
        <v>0.50400000810623169</v>
      </c>
      <c r="P347" s="32">
        <v>52.278184770000003</v>
      </c>
      <c r="Q347" s="32">
        <v>335.20001220703131</v>
      </c>
      <c r="R347" s="5">
        <v>164</v>
      </c>
      <c r="S347" s="5">
        <v>142</v>
      </c>
      <c r="T347" s="16">
        <v>0.86585366725921631</v>
      </c>
      <c r="U347" s="17">
        <v>0.49523809552192688</v>
      </c>
      <c r="V347" s="32">
        <v>52.848206529999999</v>
      </c>
      <c r="W347" s="32">
        <v>328.57144165039063</v>
      </c>
      <c r="X347" s="17">
        <v>0.3888888955116272</v>
      </c>
      <c r="Y347" s="32">
        <v>55.031086420000001</v>
      </c>
      <c r="Z347" s="32">
        <v>300.79364013671881</v>
      </c>
      <c r="AA347" s="5">
        <v>162</v>
      </c>
      <c r="AB347" s="5">
        <v>140</v>
      </c>
      <c r="AC347" s="16">
        <v>0.86585366725921631</v>
      </c>
      <c r="AD347" s="17">
        <v>0.38679245114326483</v>
      </c>
      <c r="AE347" s="32">
        <v>55.684570710000003</v>
      </c>
      <c r="AF347" s="32">
        <v>295.28302001953131</v>
      </c>
      <c r="AG347" s="16">
        <v>8.4000000000000005E-2</v>
      </c>
      <c r="AH347" s="16">
        <v>0.19600000000000001</v>
      </c>
      <c r="AI347" s="16"/>
      <c r="AJ347" s="16">
        <v>0.60799999999999998</v>
      </c>
      <c r="AK347" s="16">
        <v>9.4E-2</v>
      </c>
      <c r="AL347" s="16">
        <v>1.7000000923871991E-2</v>
      </c>
      <c r="AM347" s="16">
        <v>6.3E-2</v>
      </c>
      <c r="AN347" s="16">
        <v>7.2999999999999995E-2</v>
      </c>
      <c r="AO347" s="16">
        <v>0.75900000000000001</v>
      </c>
      <c r="AP347" s="5">
        <v>0</v>
      </c>
      <c r="AQ347" s="31">
        <v>10361.9697265625</v>
      </c>
      <c r="AR347" s="31">
        <v>12029.06</v>
      </c>
    </row>
    <row r="348" spans="1:44" x14ac:dyDescent="0.3">
      <c r="A348" s="4">
        <v>480776060</v>
      </c>
      <c r="B348" s="3" t="s">
        <v>225</v>
      </c>
      <c r="C348" s="3" t="s">
        <v>1227</v>
      </c>
      <c r="D348" s="14">
        <v>92.83514404296875</v>
      </c>
      <c r="E348" s="14">
        <v>93.383285522460938</v>
      </c>
      <c r="F348" s="14">
        <v>90.414443969726563</v>
      </c>
      <c r="G348" s="14">
        <v>92.082321166992188</v>
      </c>
      <c r="H348" s="5">
        <v>401</v>
      </c>
      <c r="I348" s="15" t="s">
        <v>3980</v>
      </c>
      <c r="J348" s="15">
        <v>5</v>
      </c>
      <c r="K348" s="3" t="s">
        <v>3879</v>
      </c>
      <c r="L348" s="3" t="s">
        <v>3914</v>
      </c>
      <c r="M348" s="3" t="s">
        <v>3919</v>
      </c>
      <c r="N348" s="3" t="s">
        <v>3922</v>
      </c>
      <c r="O348" s="17">
        <v>0.36416184902191162</v>
      </c>
      <c r="P348" s="32">
        <v>53.375503690000002</v>
      </c>
      <c r="Q348" s="32">
        <v>315.02890014648438</v>
      </c>
      <c r="R348" s="5">
        <v>239</v>
      </c>
      <c r="S348" s="5">
        <v>182</v>
      </c>
      <c r="T348" s="16">
        <v>0.76150625944137573</v>
      </c>
      <c r="U348" s="17">
        <v>0.33082705736160278</v>
      </c>
      <c r="V348" s="32">
        <v>53.554503560000001</v>
      </c>
      <c r="W348" s="32">
        <v>300</v>
      </c>
      <c r="X348" s="17">
        <v>0.2616279125213623</v>
      </c>
      <c r="Y348" s="32">
        <v>53.425371720000001</v>
      </c>
      <c r="Z348" s="32">
        <v>245.34883117675781</v>
      </c>
      <c r="AA348" s="5">
        <v>241</v>
      </c>
      <c r="AB348" s="5">
        <v>184</v>
      </c>
      <c r="AC348" s="16">
        <v>0.76150625944137573</v>
      </c>
      <c r="AD348" s="17">
        <v>0.21969696879386899</v>
      </c>
      <c r="AE348" s="32">
        <v>54.135089120000004</v>
      </c>
      <c r="AF348" s="32">
        <v>223.48484802246091</v>
      </c>
      <c r="AG348" s="16">
        <v>0.28899999999999998</v>
      </c>
      <c r="AH348" s="16">
        <v>0.14199999999999999</v>
      </c>
      <c r="AI348" s="16"/>
      <c r="AJ348" s="16">
        <v>0.41099999999999998</v>
      </c>
      <c r="AK348" s="16">
        <v>0.127</v>
      </c>
      <c r="AL348" s="16">
        <v>2.999999932944775E-2</v>
      </c>
      <c r="AM348" s="16">
        <v>3.5000000000000003E-2</v>
      </c>
      <c r="AN348" s="16">
        <v>8.7000000000000008E-2</v>
      </c>
      <c r="AO348" s="16">
        <v>0.61499999999999999</v>
      </c>
      <c r="AP348" s="5">
        <v>0</v>
      </c>
      <c r="AQ348" s="31">
        <v>8945.5595703125</v>
      </c>
      <c r="AR348" s="31">
        <v>11238.79</v>
      </c>
    </row>
    <row r="349" spans="1:44" x14ac:dyDescent="0.3">
      <c r="A349" s="4">
        <v>480776070</v>
      </c>
      <c r="B349" s="3" t="s">
        <v>225</v>
      </c>
      <c r="C349" s="3" t="s">
        <v>1228</v>
      </c>
      <c r="D349" s="14">
        <v>85.29718017578125</v>
      </c>
      <c r="E349" s="14">
        <v>87.407394409179688</v>
      </c>
      <c r="F349" s="14">
        <v>87.073570251464844</v>
      </c>
      <c r="G349" s="14">
        <v>88.071846008300781</v>
      </c>
      <c r="H349" s="5">
        <v>264</v>
      </c>
      <c r="I349" s="15" t="s">
        <v>3980</v>
      </c>
      <c r="J349" s="15">
        <v>5</v>
      </c>
      <c r="K349" s="3" t="s">
        <v>3879</v>
      </c>
      <c r="L349" s="3" t="s">
        <v>3914</v>
      </c>
      <c r="M349" s="3" t="s">
        <v>3919</v>
      </c>
      <c r="N349" s="3" t="s">
        <v>3922</v>
      </c>
      <c r="O349" s="17">
        <v>0.43442621827125549</v>
      </c>
      <c r="P349" s="32">
        <v>50.226254529999999</v>
      </c>
      <c r="Q349" s="32">
        <v>316.3934326171875</v>
      </c>
      <c r="R349" s="5">
        <v>103</v>
      </c>
      <c r="S349" s="5">
        <v>68</v>
      </c>
      <c r="T349" s="16">
        <v>0.66019415855407715</v>
      </c>
      <c r="U349" s="17">
        <v>0.375</v>
      </c>
      <c r="V349" s="32">
        <v>51.063027200000001</v>
      </c>
      <c r="W349" s="32">
        <v>296.59091186523438</v>
      </c>
      <c r="X349" s="17">
        <v>0.35772356390953058</v>
      </c>
      <c r="Y349" s="32">
        <v>51.413179499999998</v>
      </c>
      <c r="Z349" s="32">
        <v>279.6748046875</v>
      </c>
      <c r="AA349" s="5">
        <v>103</v>
      </c>
      <c r="AB349" s="5">
        <v>68</v>
      </c>
      <c r="AC349" s="16">
        <v>0.66019415855407715</v>
      </c>
      <c r="AD349" s="17">
        <v>0.30337077379226679</v>
      </c>
      <c r="AE349" s="32">
        <v>51.876628099999998</v>
      </c>
      <c r="AF349" s="32">
        <v>260.67416381835938</v>
      </c>
      <c r="AG349" s="16">
        <v>0.10199999999999999</v>
      </c>
      <c r="AH349" s="16">
        <v>0.11</v>
      </c>
      <c r="AI349" s="16">
        <v>2.7E-2</v>
      </c>
      <c r="AJ349" s="16">
        <v>0.621</v>
      </c>
      <c r="AK349" s="16">
        <v>0.13300000000000001</v>
      </c>
      <c r="AL349" s="16">
        <v>8.0000003799796104E-3</v>
      </c>
      <c r="AM349" s="16">
        <v>3.7999999999999999E-2</v>
      </c>
      <c r="AN349" s="16">
        <v>0.22</v>
      </c>
      <c r="AO349" s="16">
        <v>0.67200000000000004</v>
      </c>
      <c r="AP349" s="5">
        <v>0</v>
      </c>
      <c r="AQ349" s="31">
        <v>9528.5</v>
      </c>
      <c r="AR349" s="31">
        <v>12807.05</v>
      </c>
    </row>
    <row r="350" spans="1:44" x14ac:dyDescent="0.3">
      <c r="A350" s="4">
        <v>480776090</v>
      </c>
      <c r="B350" s="3" t="s">
        <v>225</v>
      </c>
      <c r="C350" s="3" t="s">
        <v>1229</v>
      </c>
      <c r="D350" s="14">
        <v>87.773712158203125</v>
      </c>
      <c r="E350" s="14">
        <v>87.778739929199219</v>
      </c>
      <c r="F350" s="14">
        <v>87.57598876953125</v>
      </c>
      <c r="G350" s="14">
        <v>88.460990905761719</v>
      </c>
      <c r="H350" s="5">
        <v>473</v>
      </c>
      <c r="I350" s="15" t="s">
        <v>3980</v>
      </c>
      <c r="J350" s="15">
        <v>5</v>
      </c>
      <c r="K350" s="3" t="s">
        <v>3879</v>
      </c>
      <c r="L350" s="3" t="s">
        <v>3914</v>
      </c>
      <c r="M350" s="3" t="s">
        <v>3919</v>
      </c>
      <c r="N350" s="3" t="s">
        <v>3922</v>
      </c>
      <c r="O350" s="17">
        <v>0.50442475080490112</v>
      </c>
      <c r="P350" s="32">
        <v>51.260914569999997</v>
      </c>
      <c r="Q350" s="32">
        <v>346.0177001953125</v>
      </c>
      <c r="R350" s="5">
        <v>256</v>
      </c>
      <c r="S350" s="5">
        <v>180</v>
      </c>
      <c r="T350" s="16">
        <v>0.703125</v>
      </c>
      <c r="U350" s="17">
        <v>0.41059601306915278</v>
      </c>
      <c r="V350" s="32">
        <v>51.217849000000001</v>
      </c>
      <c r="W350" s="32">
        <v>319.20529174804688</v>
      </c>
      <c r="X350" s="17">
        <v>0.4508928656578064</v>
      </c>
      <c r="Y350" s="32">
        <v>51.715783780000002</v>
      </c>
      <c r="Z350" s="32">
        <v>305.80355834960938</v>
      </c>
      <c r="AA350" s="5">
        <v>256</v>
      </c>
      <c r="AB350" s="5">
        <v>180</v>
      </c>
      <c r="AC350" s="16">
        <v>0.703125</v>
      </c>
      <c r="AD350" s="17">
        <v>0.36241611838340759</v>
      </c>
      <c r="AE350" s="32">
        <v>52.095772529999998</v>
      </c>
      <c r="AF350" s="32">
        <v>277.85235595703131</v>
      </c>
      <c r="AG350" s="16">
        <v>4.3999999999999997E-2</v>
      </c>
      <c r="AH350" s="16">
        <v>0.249</v>
      </c>
      <c r="AI350" s="16"/>
      <c r="AJ350" s="16">
        <v>0.59599999999999997</v>
      </c>
      <c r="AK350" s="16">
        <v>8.5000000000000006E-2</v>
      </c>
      <c r="AL350" s="16">
        <v>2.500000037252903E-2</v>
      </c>
      <c r="AM350" s="16">
        <v>9.9000000000000005E-2</v>
      </c>
      <c r="AN350" s="16">
        <v>0.10199999999999999</v>
      </c>
      <c r="AO350" s="16">
        <v>0.51400000000000001</v>
      </c>
      <c r="AP350" s="5">
        <v>0</v>
      </c>
      <c r="AQ350" s="31">
        <v>8626.240234375</v>
      </c>
      <c r="AR350" s="31">
        <v>10165.51</v>
      </c>
    </row>
    <row r="351" spans="1:44" x14ac:dyDescent="0.3">
      <c r="A351" s="4">
        <v>480776100</v>
      </c>
      <c r="B351" s="3" t="s">
        <v>225</v>
      </c>
      <c r="C351" s="3" t="s">
        <v>1230</v>
      </c>
      <c r="D351" s="14">
        <v>81.706985473632813</v>
      </c>
      <c r="E351" s="14">
        <v>84.216041564941406</v>
      </c>
      <c r="F351" s="14">
        <v>84.523429870605469</v>
      </c>
      <c r="G351" s="14">
        <v>86.053871154785156</v>
      </c>
      <c r="H351" s="5">
        <v>312</v>
      </c>
      <c r="I351" s="15" t="s">
        <v>3980</v>
      </c>
      <c r="J351" s="15">
        <v>5</v>
      </c>
      <c r="K351" s="3" t="s">
        <v>3879</v>
      </c>
      <c r="L351" s="3" t="s">
        <v>3914</v>
      </c>
      <c r="M351" s="3" t="s">
        <v>3919</v>
      </c>
      <c r="N351" s="3" t="s">
        <v>3922</v>
      </c>
      <c r="O351" s="17">
        <v>0.33783784508705139</v>
      </c>
      <c r="P351" s="32">
        <v>48.726325430000003</v>
      </c>
      <c r="Q351" s="32">
        <v>308.78378295898438</v>
      </c>
      <c r="R351" s="5">
        <v>183</v>
      </c>
      <c r="S351" s="5">
        <v>163</v>
      </c>
      <c r="T351" s="16">
        <v>0.89071035385131836</v>
      </c>
      <c r="U351" s="17">
        <v>0.3125</v>
      </c>
      <c r="V351" s="32">
        <v>49.73248461</v>
      </c>
      <c r="W351" s="32">
        <v>299.21875</v>
      </c>
      <c r="X351" s="17">
        <v>0.37162160873413091</v>
      </c>
      <c r="Y351" s="32">
        <v>49.877245070000001</v>
      </c>
      <c r="Z351" s="32">
        <v>282.43243408203131</v>
      </c>
      <c r="AA351" s="5">
        <v>183</v>
      </c>
      <c r="AB351" s="5">
        <v>163</v>
      </c>
      <c r="AC351" s="16">
        <v>0.89071035385131836</v>
      </c>
      <c r="AD351" s="17">
        <v>0.34375</v>
      </c>
      <c r="AE351" s="32">
        <v>50.74022978</v>
      </c>
      <c r="AF351" s="32">
        <v>274.21875</v>
      </c>
      <c r="AG351" s="16">
        <v>0.13500000000000001</v>
      </c>
      <c r="AH351" s="16">
        <v>0.29499999999999998</v>
      </c>
      <c r="AI351" s="16"/>
      <c r="AJ351" s="16">
        <v>0.45500000000000002</v>
      </c>
      <c r="AK351" s="16">
        <v>0.10299999999999999</v>
      </c>
      <c r="AL351" s="16">
        <v>1.30000002682209E-2</v>
      </c>
      <c r="AM351" s="16">
        <v>0.154</v>
      </c>
      <c r="AN351" s="16">
        <v>7.6999999999999999E-2</v>
      </c>
      <c r="AO351" s="16">
        <v>0.751</v>
      </c>
      <c r="AP351" s="5">
        <v>0</v>
      </c>
      <c r="AQ351" s="31">
        <v>10112.349609375</v>
      </c>
      <c r="AR351" s="31">
        <v>11903.54</v>
      </c>
    </row>
    <row r="352" spans="1:44" x14ac:dyDescent="0.3">
      <c r="A352" s="4">
        <v>480776120</v>
      </c>
      <c r="B352" s="3" t="s">
        <v>225</v>
      </c>
      <c r="C352" s="3" t="s">
        <v>1197</v>
      </c>
      <c r="D352" s="14">
        <v>92.424514770507813</v>
      </c>
      <c r="E352" s="14">
        <v>89.685844421386719</v>
      </c>
      <c r="F352" s="14">
        <v>92.959846496582031</v>
      </c>
      <c r="G352" s="14">
        <v>93.728996276855469</v>
      </c>
      <c r="H352" s="5">
        <v>275</v>
      </c>
      <c r="I352" s="15" t="s">
        <v>3980</v>
      </c>
      <c r="J352" s="15">
        <v>5</v>
      </c>
      <c r="K352" s="3" t="s">
        <v>3879</v>
      </c>
      <c r="L352" s="3" t="s">
        <v>3914</v>
      </c>
      <c r="M352" s="3" t="s">
        <v>3919</v>
      </c>
      <c r="N352" s="3" t="s">
        <v>3922</v>
      </c>
      <c r="O352" s="17">
        <v>0.46616542339324951</v>
      </c>
      <c r="P352" s="32">
        <v>53.20394907</v>
      </c>
      <c r="Q352" s="32">
        <v>342.85714721679688</v>
      </c>
      <c r="R352" s="5">
        <v>134</v>
      </c>
      <c r="S352" s="5">
        <v>74</v>
      </c>
      <c r="T352" s="16">
        <v>0.5522388219833374</v>
      </c>
      <c r="U352" s="17">
        <v>0.32394367456436157</v>
      </c>
      <c r="V352" s="32">
        <v>52.012963280000001</v>
      </c>
      <c r="W352" s="32">
        <v>297.18310546875</v>
      </c>
      <c r="X352" s="17">
        <v>0.44696968793869019</v>
      </c>
      <c r="Y352" s="32">
        <v>54.95845465</v>
      </c>
      <c r="Z352" s="32">
        <v>304.54544067382813</v>
      </c>
      <c r="AA352" s="5">
        <v>133</v>
      </c>
      <c r="AB352" s="5">
        <v>74</v>
      </c>
      <c r="AC352" s="16">
        <v>0.5522388219833374</v>
      </c>
      <c r="AD352" s="17">
        <v>0.32394367456436157</v>
      </c>
      <c r="AE352" s="32">
        <v>55.062398100000003</v>
      </c>
      <c r="AF352" s="32">
        <v>250.7042236328125</v>
      </c>
      <c r="AG352" s="16">
        <v>0.113</v>
      </c>
      <c r="AH352" s="16">
        <v>0.12</v>
      </c>
      <c r="AI352" s="16">
        <v>2.5000000000000001E-2</v>
      </c>
      <c r="AJ352" s="16">
        <v>0.59599999999999997</v>
      </c>
      <c r="AK352" s="16">
        <v>0.127</v>
      </c>
      <c r="AL352" s="16">
        <v>1.7999999225139621E-2</v>
      </c>
      <c r="AM352" s="16">
        <v>3.3000000000000002E-2</v>
      </c>
      <c r="AN352" s="16">
        <v>0.182</v>
      </c>
      <c r="AO352" s="16">
        <v>0.50900000000000001</v>
      </c>
      <c r="AP352" s="5">
        <v>0</v>
      </c>
      <c r="AQ352" s="31">
        <v>9897.23046875</v>
      </c>
      <c r="AR352" s="31">
        <v>12777.93</v>
      </c>
    </row>
    <row r="353" spans="1:44" x14ac:dyDescent="0.3">
      <c r="A353" s="4">
        <v>480776130</v>
      </c>
      <c r="B353" s="3" t="s">
        <v>225</v>
      </c>
      <c r="C353" s="3" t="s">
        <v>1231</v>
      </c>
      <c r="D353" s="14">
        <v>88.242897033691406</v>
      </c>
      <c r="E353" s="14">
        <v>89.604499816894531</v>
      </c>
      <c r="F353" s="14">
        <v>86.292411804199219</v>
      </c>
      <c r="G353" s="14">
        <v>86.869682312011719</v>
      </c>
      <c r="H353" s="5">
        <v>300</v>
      </c>
      <c r="I353" s="15">
        <v>2</v>
      </c>
      <c r="J353" s="15">
        <v>5</v>
      </c>
      <c r="K353" s="3" t="s">
        <v>3879</v>
      </c>
      <c r="L353" s="3" t="s">
        <v>3914</v>
      </c>
      <c r="M353" s="3" t="s">
        <v>3919</v>
      </c>
      <c r="N353" s="3" t="s">
        <v>3922</v>
      </c>
      <c r="O353" s="17">
        <v>0.359375</v>
      </c>
      <c r="P353" s="32">
        <v>51.45693232</v>
      </c>
      <c r="Q353" s="32">
        <v>299.47915649414063</v>
      </c>
      <c r="R353" s="5">
        <v>247</v>
      </c>
      <c r="S353" s="5">
        <v>219</v>
      </c>
      <c r="T353" s="16">
        <v>0.88663965463638306</v>
      </c>
      <c r="U353" s="17">
        <v>0.32258063554763788</v>
      </c>
      <c r="V353" s="32">
        <v>51.979048550000002</v>
      </c>
      <c r="W353" s="32">
        <v>289.67742919921881</v>
      </c>
      <c r="X353" s="17">
        <v>0.2239583283662796</v>
      </c>
      <c r="Y353" s="32">
        <v>50.942694170000003</v>
      </c>
      <c r="Z353" s="32">
        <v>252.60417175292969</v>
      </c>
      <c r="AA353" s="5">
        <v>248</v>
      </c>
      <c r="AB353" s="5">
        <v>220</v>
      </c>
      <c r="AC353" s="16">
        <v>0.88663965463638306</v>
      </c>
      <c r="AD353" s="17">
        <v>0.1806451678276062</v>
      </c>
      <c r="AE353" s="32">
        <v>51.19964323</v>
      </c>
      <c r="AF353" s="32">
        <v>237.41935729980469</v>
      </c>
      <c r="AG353" s="16">
        <v>0.14699999999999999</v>
      </c>
      <c r="AH353" s="16">
        <v>0.23</v>
      </c>
      <c r="AI353" s="16">
        <v>1.7000000000000001E-2</v>
      </c>
      <c r="AJ353" s="16">
        <v>0.497</v>
      </c>
      <c r="AK353" s="16">
        <v>0.107</v>
      </c>
      <c r="AL353" s="16">
        <v>3.0000000260770321E-3</v>
      </c>
      <c r="AM353" s="16">
        <v>0.15</v>
      </c>
      <c r="AN353" s="16">
        <v>5.7000000000000002E-2</v>
      </c>
      <c r="AO353" s="16">
        <v>0.75600000000000001</v>
      </c>
      <c r="AP353" s="5">
        <v>0</v>
      </c>
      <c r="AQ353" s="31">
        <v>8912.419921875</v>
      </c>
      <c r="AR353" s="31">
        <v>10707.43</v>
      </c>
    </row>
    <row r="354" spans="1:44" x14ac:dyDescent="0.3">
      <c r="A354" s="4">
        <v>470654050</v>
      </c>
      <c r="B354" s="3" t="s">
        <v>215</v>
      </c>
      <c r="C354" s="3" t="s">
        <v>1131</v>
      </c>
      <c r="D354" s="14">
        <v>85.969406127929688</v>
      </c>
      <c r="E354" s="14">
        <v>85.716407775878906</v>
      </c>
      <c r="F354" s="14">
        <v>85.501960754394531</v>
      </c>
      <c r="G354" s="14">
        <v>85.399467468261719</v>
      </c>
      <c r="H354" s="5">
        <v>147</v>
      </c>
      <c r="I354" s="15" t="s">
        <v>3980</v>
      </c>
      <c r="J354" s="15">
        <v>5</v>
      </c>
      <c r="K354" s="3" t="s">
        <v>3854</v>
      </c>
      <c r="L354" s="3" t="s">
        <v>3913</v>
      </c>
      <c r="M354" s="3" t="s">
        <v>3917</v>
      </c>
      <c r="N354" s="3" t="s">
        <v>3921</v>
      </c>
      <c r="O354" s="17">
        <v>0.32835820317268372</v>
      </c>
      <c r="P354" s="32">
        <v>50.507101249999998</v>
      </c>
      <c r="Q354" s="32">
        <v>305.97015380859381</v>
      </c>
      <c r="R354" s="5">
        <v>118</v>
      </c>
      <c r="S354" s="5">
        <v>84</v>
      </c>
      <c r="T354" s="16">
        <v>0.7118644118309021</v>
      </c>
      <c r="U354" s="17">
        <v>0.32835820317268372</v>
      </c>
      <c r="V354" s="32">
        <v>50.358018440000002</v>
      </c>
      <c r="W354" s="32">
        <v>305.97015380859381</v>
      </c>
      <c r="X354" s="17">
        <v>0.35820895433425898</v>
      </c>
      <c r="Y354" s="32">
        <v>50.466608139999998</v>
      </c>
      <c r="Z354" s="32">
        <v>277.6119384765625</v>
      </c>
      <c r="AA354" s="5">
        <v>118</v>
      </c>
      <c r="AB354" s="5">
        <v>84</v>
      </c>
      <c r="AC354" s="16">
        <v>0.7118644118309021</v>
      </c>
      <c r="AD354" s="17">
        <v>0.35820895433425898</v>
      </c>
      <c r="AE354" s="32">
        <v>50.371705089999999</v>
      </c>
      <c r="AF354" s="32">
        <v>277.6119384765625</v>
      </c>
      <c r="AG354" s="16"/>
      <c r="AH354" s="16"/>
      <c r="AI354" s="16"/>
      <c r="AJ354" s="16">
        <v>0.93900000000000006</v>
      </c>
      <c r="AK354" s="16"/>
      <c r="AL354" s="16">
        <v>6.1000000685453408E-2</v>
      </c>
      <c r="AM354" s="16"/>
      <c r="AN354" s="16">
        <v>0.157</v>
      </c>
      <c r="AO354" s="16">
        <v>0.58329999999999993</v>
      </c>
      <c r="AP354" s="5">
        <v>1</v>
      </c>
      <c r="AQ354" s="31">
        <v>9591.08984375</v>
      </c>
      <c r="AR354" s="31">
        <v>11235.21</v>
      </c>
    </row>
    <row r="355" spans="1:44" x14ac:dyDescent="0.3">
      <c r="A355" s="4">
        <v>160903000</v>
      </c>
      <c r="B355" s="3" t="s">
        <v>67</v>
      </c>
      <c r="C355" s="3" t="s">
        <v>728</v>
      </c>
      <c r="D355" s="14">
        <v>86.104034423828125</v>
      </c>
      <c r="E355" s="14">
        <v>83.649932861328125</v>
      </c>
      <c r="F355" s="14">
        <v>82.796173095703125</v>
      </c>
      <c r="G355" s="14">
        <v>81.806015014648438</v>
      </c>
      <c r="H355" s="5">
        <v>823</v>
      </c>
      <c r="I355" s="15">
        <v>5</v>
      </c>
      <c r="J355" s="15">
        <v>6</v>
      </c>
      <c r="K355" s="3" t="s">
        <v>3814</v>
      </c>
      <c r="L355" s="3" t="s">
        <v>3910</v>
      </c>
      <c r="M355" s="3" t="s">
        <v>3917</v>
      </c>
      <c r="N355" s="3" t="s">
        <v>3921</v>
      </c>
      <c r="O355" s="17">
        <v>0.54867255687713623</v>
      </c>
      <c r="P355" s="32">
        <v>50.563345220000002</v>
      </c>
      <c r="Q355" s="32">
        <v>365.36029052734381</v>
      </c>
      <c r="R355" s="5">
        <v>1541</v>
      </c>
      <c r="S355" s="5">
        <v>661</v>
      </c>
      <c r="T355" s="16">
        <v>0.4289422333240509</v>
      </c>
      <c r="U355" s="17">
        <v>0.36532506346702581</v>
      </c>
      <c r="V355" s="32">
        <v>49.496460859999999</v>
      </c>
      <c r="W355" s="32">
        <v>317.64706420898438</v>
      </c>
      <c r="X355" s="17">
        <v>0.34007585048675543</v>
      </c>
      <c r="Y355" s="32">
        <v>48.836926910000003</v>
      </c>
      <c r="Z355" s="32">
        <v>290.77117919921881</v>
      </c>
      <c r="AA355" s="5">
        <v>1541</v>
      </c>
      <c r="AB355" s="5">
        <v>661</v>
      </c>
      <c r="AC355" s="16">
        <v>0.4289422333240509</v>
      </c>
      <c r="AD355" s="17">
        <v>0.17647059261798859</v>
      </c>
      <c r="AE355" s="32">
        <v>48.34808924</v>
      </c>
      <c r="AF355" s="32">
        <v>230.9597473144531</v>
      </c>
      <c r="AG355" s="16">
        <v>2.5999999999999999E-2</v>
      </c>
      <c r="AH355" s="16">
        <v>2.3E-2</v>
      </c>
      <c r="AI355" s="16">
        <v>9.0000000000000011E-3</v>
      </c>
      <c r="AJ355" s="16">
        <v>0.89900000000000002</v>
      </c>
      <c r="AK355" s="16">
        <v>0.04</v>
      </c>
      <c r="AL355" s="16">
        <v>4.0000001899898052E-3</v>
      </c>
      <c r="AM355" s="16"/>
      <c r="AN355" s="16">
        <v>0.16400000000000001</v>
      </c>
      <c r="AO355" s="16">
        <v>0.30599999999999999</v>
      </c>
      <c r="AP355" s="5">
        <v>0</v>
      </c>
      <c r="AQ355" s="31">
        <v>8580.9404296875</v>
      </c>
      <c r="AR355" s="31">
        <v>9115.7800000000007</v>
      </c>
    </row>
    <row r="356" spans="1:44" x14ac:dyDescent="0.3">
      <c r="A356" s="4">
        <v>160904015</v>
      </c>
      <c r="B356" s="3" t="s">
        <v>67</v>
      </c>
      <c r="C356" s="3" t="s">
        <v>729</v>
      </c>
      <c r="D356" s="14">
        <v>87.1629638671875</v>
      </c>
      <c r="E356" s="14">
        <v>88.652725219726563</v>
      </c>
      <c r="F356" s="14">
        <v>76.425682067871094</v>
      </c>
      <c r="G356" s="14">
        <v>76.953872680664063</v>
      </c>
      <c r="H356" s="5">
        <v>369</v>
      </c>
      <c r="I356" s="15" t="s">
        <v>3981</v>
      </c>
      <c r="J356" s="15">
        <v>4</v>
      </c>
      <c r="K356" s="3" t="s">
        <v>3814</v>
      </c>
      <c r="L356" s="3" t="s">
        <v>3910</v>
      </c>
      <c r="M356" s="3" t="s">
        <v>3917</v>
      </c>
      <c r="N356" s="3" t="s">
        <v>3921</v>
      </c>
      <c r="O356" s="17">
        <v>0.42580646276473999</v>
      </c>
      <c r="P356" s="32">
        <v>51.005750159999998</v>
      </c>
      <c r="Q356" s="32">
        <v>329.03225708007813</v>
      </c>
      <c r="R356" s="5">
        <v>77</v>
      </c>
      <c r="S356" s="5">
        <v>42</v>
      </c>
      <c r="T356" s="16">
        <v>0.54545456171035767</v>
      </c>
      <c r="U356" s="17">
        <v>0.34117648005485529</v>
      </c>
      <c r="V356" s="32">
        <v>51.582231729999997</v>
      </c>
      <c r="W356" s="32">
        <v>298.82351684570313</v>
      </c>
      <c r="X356" s="17">
        <v>0.3935483992099762</v>
      </c>
      <c r="Y356" s="32">
        <v>45.00001468</v>
      </c>
      <c r="Z356" s="32">
        <v>290.96774291992188</v>
      </c>
      <c r="AA356" s="5">
        <v>77</v>
      </c>
      <c r="AB356" s="5">
        <v>42</v>
      </c>
      <c r="AC356" s="16">
        <v>0.54545456171035767</v>
      </c>
      <c r="AD356" s="17">
        <v>0.23529411852359769</v>
      </c>
      <c r="AE356" s="32">
        <v>45.615654640000002</v>
      </c>
      <c r="AF356" s="32">
        <v>243.5294189453125</v>
      </c>
      <c r="AG356" s="16">
        <v>2.1999999999999999E-2</v>
      </c>
      <c r="AH356" s="16">
        <v>1.6E-2</v>
      </c>
      <c r="AI356" s="16"/>
      <c r="AJ356" s="16">
        <v>0.92700000000000005</v>
      </c>
      <c r="AK356" s="16">
        <v>2.7E-2</v>
      </c>
      <c r="AL356" s="16">
        <v>8.0000003799796104E-3</v>
      </c>
      <c r="AM356" s="16"/>
      <c r="AN356" s="16">
        <v>0.11899999999999999</v>
      </c>
      <c r="AO356" s="16">
        <v>0.48599999999999999</v>
      </c>
      <c r="AP356" s="5">
        <v>0</v>
      </c>
      <c r="AQ356" s="31">
        <v>9245.6201171875</v>
      </c>
      <c r="AR356" s="31">
        <v>9858.07</v>
      </c>
    </row>
    <row r="357" spans="1:44" x14ac:dyDescent="0.3">
      <c r="A357" s="4">
        <v>160904110</v>
      </c>
      <c r="B357" s="3" t="s">
        <v>67</v>
      </c>
      <c r="C357" s="3" t="s">
        <v>611</v>
      </c>
      <c r="D357" s="14">
        <v>81.663185119628906</v>
      </c>
      <c r="E357" s="14">
        <v>88.855247497558594</v>
      </c>
      <c r="F357" s="14">
        <v>80.990531921386719</v>
      </c>
      <c r="G357" s="14">
        <v>81.4012451171875</v>
      </c>
      <c r="H357" s="5">
        <v>241</v>
      </c>
      <c r="I357" s="15" t="s">
        <v>3981</v>
      </c>
      <c r="J357" s="15">
        <v>4</v>
      </c>
      <c r="K357" s="3" t="s">
        <v>3814</v>
      </c>
      <c r="L357" s="3" t="s">
        <v>3910</v>
      </c>
      <c r="M357" s="3" t="s">
        <v>3917</v>
      </c>
      <c r="N357" s="3" t="s">
        <v>3921</v>
      </c>
      <c r="O357" s="17">
        <v>0.53846156597137451</v>
      </c>
      <c r="P357" s="32">
        <v>48.70802484</v>
      </c>
      <c r="Q357" s="32">
        <v>346.15383911132813</v>
      </c>
      <c r="R357" s="5">
        <v>53</v>
      </c>
      <c r="S357" s="5">
        <v>20</v>
      </c>
      <c r="T357" s="16">
        <v>0.37735849618911738</v>
      </c>
      <c r="U357" s="17">
        <v>0.44117647409439092</v>
      </c>
      <c r="V357" s="32">
        <v>51.66666927</v>
      </c>
      <c r="W357" s="32">
        <v>311.76470947265631</v>
      </c>
      <c r="X357" s="17">
        <v>0.41758242249488831</v>
      </c>
      <c r="Y357" s="32">
        <v>47.749400690000002</v>
      </c>
      <c r="Z357" s="32">
        <v>305.4945068359375</v>
      </c>
      <c r="AA357" s="5">
        <v>53</v>
      </c>
      <c r="AB357" s="5">
        <v>20</v>
      </c>
      <c r="AC357" s="16">
        <v>0.37735849618911738</v>
      </c>
      <c r="AD357" s="17">
        <v>0.35294118523597717</v>
      </c>
      <c r="AE357" s="32">
        <v>48.120150270000003</v>
      </c>
      <c r="AF357" s="32">
        <v>297.058837890625</v>
      </c>
      <c r="AG357" s="16"/>
      <c r="AH357" s="16"/>
      <c r="AI357" s="16"/>
      <c r="AJ357" s="16">
        <v>0.95400000000000007</v>
      </c>
      <c r="AK357" s="16">
        <v>2.1000000000000001E-2</v>
      </c>
      <c r="AL357" s="16">
        <v>2.500000037252903E-2</v>
      </c>
      <c r="AM357" s="16"/>
      <c r="AN357" s="16">
        <v>8.7000000000000008E-2</v>
      </c>
      <c r="AO357" s="16">
        <v>0.33300000000000002</v>
      </c>
      <c r="AP357" s="5">
        <v>0</v>
      </c>
      <c r="AQ357" s="31">
        <v>9945.2998046875</v>
      </c>
      <c r="AR357" s="31">
        <v>10382.77</v>
      </c>
    </row>
    <row r="358" spans="1:44" x14ac:dyDescent="0.3">
      <c r="A358" s="4">
        <v>160904130</v>
      </c>
      <c r="B358" s="3" t="s">
        <v>67</v>
      </c>
      <c r="C358" s="3" t="s">
        <v>612</v>
      </c>
      <c r="D358" s="14">
        <v>76.389335632324219</v>
      </c>
      <c r="E358" s="14">
        <v>77.028236389160156</v>
      </c>
      <c r="F358" s="14">
        <v>78.589164733886719</v>
      </c>
      <c r="G358" s="14">
        <v>77.28521728515625</v>
      </c>
      <c r="H358" s="5">
        <v>394</v>
      </c>
      <c r="I358" s="15" t="s">
        <v>3981</v>
      </c>
      <c r="J358" s="15">
        <v>4</v>
      </c>
      <c r="K358" s="3" t="s">
        <v>3814</v>
      </c>
      <c r="L358" s="3" t="s">
        <v>3910</v>
      </c>
      <c r="M358" s="3" t="s">
        <v>3917</v>
      </c>
      <c r="N358" s="3" t="s">
        <v>3921</v>
      </c>
      <c r="O358" s="17">
        <v>0.4117647111415863</v>
      </c>
      <c r="P358" s="32">
        <v>46.504688450000003</v>
      </c>
      <c r="Q358" s="32">
        <v>311.17648315429688</v>
      </c>
      <c r="R358" s="5">
        <v>84</v>
      </c>
      <c r="S358" s="5">
        <v>45</v>
      </c>
      <c r="T358" s="16">
        <v>0.53571426868438721</v>
      </c>
      <c r="U358" s="17">
        <v>0.3218390941619873</v>
      </c>
      <c r="V358" s="32">
        <v>46.735735300000002</v>
      </c>
      <c r="W358" s="32">
        <v>277.01150512695313</v>
      </c>
      <c r="X358" s="17">
        <v>0.35882353782653809</v>
      </c>
      <c r="Y358" s="32">
        <v>46.30306744</v>
      </c>
      <c r="Z358" s="32">
        <v>278.23529052734381</v>
      </c>
      <c r="AA358" s="5">
        <v>84</v>
      </c>
      <c r="AB358" s="5">
        <v>45</v>
      </c>
      <c r="AC358" s="16">
        <v>0.53571426868438721</v>
      </c>
      <c r="AD358" s="17">
        <v>0.1954022943973541</v>
      </c>
      <c r="AE358" s="32">
        <v>45.80224965</v>
      </c>
      <c r="AF358" s="32"/>
      <c r="AG358" s="16">
        <v>3.3000000000000002E-2</v>
      </c>
      <c r="AH358" s="16">
        <v>4.2999999999999997E-2</v>
      </c>
      <c r="AI358" s="16"/>
      <c r="AJ358" s="16">
        <v>0.88600000000000001</v>
      </c>
      <c r="AK358" s="16">
        <v>3.3000000000000002E-2</v>
      </c>
      <c r="AL358" s="16">
        <v>4.999999888241291E-3</v>
      </c>
      <c r="AM358" s="16">
        <v>3.1E-2</v>
      </c>
      <c r="AN358" s="16">
        <v>0.16500000000000001</v>
      </c>
      <c r="AO358" s="16">
        <v>0.40100000000000002</v>
      </c>
      <c r="AP358" s="5">
        <v>0</v>
      </c>
      <c r="AQ358" s="31">
        <v>9621.650390625</v>
      </c>
      <c r="AR358" s="31">
        <v>10069.040000000001</v>
      </c>
    </row>
    <row r="359" spans="1:44" x14ac:dyDescent="0.3">
      <c r="A359" s="4">
        <v>160904140</v>
      </c>
      <c r="B359" s="3" t="s">
        <v>67</v>
      </c>
      <c r="C359" s="3" t="s">
        <v>730</v>
      </c>
      <c r="D359" s="14">
        <v>87.90692138671875</v>
      </c>
      <c r="E359" s="14">
        <v>85.898284912109375</v>
      </c>
      <c r="F359" s="14">
        <v>87.59619140625</v>
      </c>
      <c r="G359" s="14">
        <v>89.899833679199219</v>
      </c>
      <c r="H359" s="5">
        <v>416</v>
      </c>
      <c r="I359" s="15" t="s">
        <v>3980</v>
      </c>
      <c r="J359" s="15">
        <v>4</v>
      </c>
      <c r="K359" s="3" t="s">
        <v>3814</v>
      </c>
      <c r="L359" s="3" t="s">
        <v>3910</v>
      </c>
      <c r="M359" s="3" t="s">
        <v>3917</v>
      </c>
      <c r="N359" s="3" t="s">
        <v>3921</v>
      </c>
      <c r="O359" s="17">
        <v>0.51829266548156738</v>
      </c>
      <c r="P359" s="32">
        <v>51.316564749999998</v>
      </c>
      <c r="Q359" s="32">
        <v>345.73171997070313</v>
      </c>
      <c r="R359" s="5">
        <v>77</v>
      </c>
      <c r="S359" s="5">
        <v>25</v>
      </c>
      <c r="T359" s="16">
        <v>0.32467532157897949</v>
      </c>
      <c r="U359" s="17">
        <v>0</v>
      </c>
      <c r="V359" s="32">
        <v>50.433846549999998</v>
      </c>
      <c r="W359" s="32"/>
      <c r="X359" s="17">
        <v>0.43902438879013062</v>
      </c>
      <c r="Y359" s="32">
        <v>51.727953890000002</v>
      </c>
      <c r="Z359" s="32">
        <v>310.3658447265625</v>
      </c>
      <c r="AA359" s="5">
        <v>77</v>
      </c>
      <c r="AB359" s="5">
        <v>25</v>
      </c>
      <c r="AC359" s="16">
        <v>0.32467532157897949</v>
      </c>
      <c r="AD359" s="17">
        <v>0.27659574151039118</v>
      </c>
      <c r="AE359" s="32">
        <v>52.90604029</v>
      </c>
      <c r="AF359" s="32"/>
      <c r="AG359" s="16">
        <v>2.4E-2</v>
      </c>
      <c r="AH359" s="16">
        <v>1.4E-2</v>
      </c>
      <c r="AI359" s="16">
        <v>1.9E-2</v>
      </c>
      <c r="AJ359" s="16">
        <v>0.91100000000000003</v>
      </c>
      <c r="AK359" s="16">
        <v>2.5999999999999999E-2</v>
      </c>
      <c r="AL359" s="16">
        <v>4.999999888241291E-3</v>
      </c>
      <c r="AM359" s="16">
        <v>2.4E-2</v>
      </c>
      <c r="AN359" s="16">
        <v>0.154</v>
      </c>
      <c r="AO359" s="16">
        <v>0.20499999999999999</v>
      </c>
      <c r="AP359" s="5">
        <v>0</v>
      </c>
      <c r="AQ359" s="31">
        <v>12500.7802734375</v>
      </c>
      <c r="AR359" s="31">
        <v>13629.03</v>
      </c>
    </row>
    <row r="360" spans="1:44" x14ac:dyDescent="0.3">
      <c r="A360" s="4">
        <v>160904160</v>
      </c>
      <c r="B360" s="3" t="s">
        <v>67</v>
      </c>
      <c r="C360" s="3" t="s">
        <v>731</v>
      </c>
      <c r="D360" s="14">
        <v>90.137611389160156</v>
      </c>
      <c r="E360" s="14">
        <v>85.804374694824219</v>
      </c>
      <c r="F360" s="14">
        <v>80.502769470214844</v>
      </c>
      <c r="G360" s="14">
        <v>81.38140869140625</v>
      </c>
      <c r="H360" s="5">
        <v>349</v>
      </c>
      <c r="I360" s="15" t="s">
        <v>3981</v>
      </c>
      <c r="J360" s="15">
        <v>4</v>
      </c>
      <c r="K360" s="3" t="s">
        <v>3814</v>
      </c>
      <c r="L360" s="3" t="s">
        <v>3910</v>
      </c>
      <c r="M360" s="3" t="s">
        <v>3917</v>
      </c>
      <c r="N360" s="3" t="s">
        <v>3921</v>
      </c>
      <c r="O360" s="17">
        <v>0.60927152633666992</v>
      </c>
      <c r="P360" s="32">
        <v>52.24851494</v>
      </c>
      <c r="Q360" s="32">
        <v>352.31787109375</v>
      </c>
      <c r="R360" s="5">
        <v>89</v>
      </c>
      <c r="S360" s="5">
        <v>33</v>
      </c>
      <c r="T360" s="16">
        <v>0.37078651785850519</v>
      </c>
      <c r="U360" s="17">
        <v>0</v>
      </c>
      <c r="V360" s="32">
        <v>50.394693529999998</v>
      </c>
      <c r="W360" s="32"/>
      <c r="X360" s="17">
        <v>0.56291389465332031</v>
      </c>
      <c r="Y360" s="32">
        <v>47.455624380000003</v>
      </c>
      <c r="Z360" s="32">
        <v>341.72186279296881</v>
      </c>
      <c r="AA360" s="5">
        <v>89</v>
      </c>
      <c r="AB360" s="5">
        <v>33</v>
      </c>
      <c r="AC360" s="16">
        <v>0.37078651785850519</v>
      </c>
      <c r="AD360" s="17">
        <v>0.2641509473323822</v>
      </c>
      <c r="AE360" s="32">
        <v>48.108979920000003</v>
      </c>
      <c r="AF360" s="32">
        <v>230.18867492675781</v>
      </c>
      <c r="AG360" s="16">
        <v>1.4E-2</v>
      </c>
      <c r="AH360" s="16"/>
      <c r="AI360" s="16"/>
      <c r="AJ360" s="16">
        <v>0.92800000000000005</v>
      </c>
      <c r="AK360" s="16">
        <v>3.4000000000000002E-2</v>
      </c>
      <c r="AL360" s="16">
        <v>2.300000004470348E-2</v>
      </c>
      <c r="AM360" s="16"/>
      <c r="AN360" s="16">
        <v>0.16600000000000001</v>
      </c>
      <c r="AO360" s="16">
        <v>0.26600000000000001</v>
      </c>
      <c r="AP360" s="5">
        <v>0</v>
      </c>
      <c r="AQ360" s="31">
        <v>10902.7998046875</v>
      </c>
      <c r="AR360" s="31">
        <v>11825.63</v>
      </c>
    </row>
    <row r="361" spans="1:44" x14ac:dyDescent="0.3">
      <c r="A361" s="4">
        <v>680744020</v>
      </c>
      <c r="B361" s="3" t="s">
        <v>330</v>
      </c>
      <c r="C361" s="3" t="s">
        <v>1490</v>
      </c>
      <c r="D361" s="14">
        <v>95.578163146972656</v>
      </c>
      <c r="E361" s="14">
        <v>93.689460754394531</v>
      </c>
      <c r="F361" s="14">
        <v>90.447593688964844</v>
      </c>
      <c r="G361" s="14">
        <v>87.547950744628906</v>
      </c>
      <c r="H361" s="5">
        <v>85</v>
      </c>
      <c r="I361" s="15" t="s">
        <v>3981</v>
      </c>
      <c r="J361" s="15">
        <v>5</v>
      </c>
      <c r="K361" s="3" t="s">
        <v>3815</v>
      </c>
      <c r="L361" s="3" t="s">
        <v>3909</v>
      </c>
      <c r="M361" s="3" t="s">
        <v>3916</v>
      </c>
      <c r="N361" s="3" t="s">
        <v>3923</v>
      </c>
      <c r="O361" s="17">
        <v>0.43181818723678589</v>
      </c>
      <c r="P361" s="32">
        <v>54.52149781</v>
      </c>
      <c r="Q361" s="32">
        <v>345.45455932617188</v>
      </c>
      <c r="R361" s="5">
        <v>57</v>
      </c>
      <c r="S361" s="5">
        <v>19</v>
      </c>
      <c r="T361" s="16">
        <v>0.3333333432674408</v>
      </c>
      <c r="U361" s="17">
        <v>0</v>
      </c>
      <c r="V361" s="32">
        <v>53.682153700000001</v>
      </c>
      <c r="W361" s="32"/>
      <c r="X361" s="17">
        <v>0.36363637447357178</v>
      </c>
      <c r="Y361" s="32">
        <v>53.445338200000002</v>
      </c>
      <c r="Z361" s="32">
        <v>290.90908813476563</v>
      </c>
      <c r="AA361" s="5">
        <v>57</v>
      </c>
      <c r="AB361" s="5">
        <v>19</v>
      </c>
      <c r="AC361" s="16">
        <v>0.3333333432674408</v>
      </c>
      <c r="AD361" s="17">
        <v>0</v>
      </c>
      <c r="AE361" s="32">
        <v>51.58160204</v>
      </c>
      <c r="AF361" s="32"/>
      <c r="AG361" s="16"/>
      <c r="AH361" s="16"/>
      <c r="AI361" s="16"/>
      <c r="AJ361" s="16">
        <v>0.98799999999999999</v>
      </c>
      <c r="AK361" s="16"/>
      <c r="AL361" s="16">
        <v>1.200000010430813E-2</v>
      </c>
      <c r="AM361" s="16"/>
      <c r="AN361" s="16">
        <v>0.16500000000000001</v>
      </c>
      <c r="AO361" s="16">
        <v>0.253</v>
      </c>
      <c r="AP361" s="5">
        <v>0</v>
      </c>
      <c r="AQ361" s="31">
        <v>9589.66015625</v>
      </c>
      <c r="AR361" s="31">
        <v>11200.85</v>
      </c>
    </row>
    <row r="362" spans="1:44" x14ac:dyDescent="0.3">
      <c r="A362" s="4">
        <v>491374020</v>
      </c>
      <c r="B362" s="3" t="s">
        <v>249</v>
      </c>
      <c r="C362" s="3" t="s">
        <v>1293</v>
      </c>
      <c r="D362" s="14">
        <v>87.768409729003906</v>
      </c>
      <c r="E362" s="14">
        <v>88.234138488769531</v>
      </c>
      <c r="F362" s="14">
        <v>82.075080871582031</v>
      </c>
      <c r="G362" s="14">
        <v>83.924591064453125</v>
      </c>
      <c r="H362" s="5">
        <v>241</v>
      </c>
      <c r="I362" s="15" t="s">
        <v>3981</v>
      </c>
      <c r="J362" s="15">
        <v>6</v>
      </c>
      <c r="K362" s="3" t="s">
        <v>3797</v>
      </c>
      <c r="L362" s="3" t="s">
        <v>3907</v>
      </c>
      <c r="M362" s="3" t="s">
        <v>3916</v>
      </c>
      <c r="N362" s="3" t="s">
        <v>3922</v>
      </c>
      <c r="O362" s="17">
        <v>0.40944883227348328</v>
      </c>
      <c r="P362" s="32">
        <v>51.258699110000002</v>
      </c>
      <c r="Q362" s="32">
        <v>321.25985717773438</v>
      </c>
      <c r="R362" s="5">
        <v>165</v>
      </c>
      <c r="S362" s="5">
        <v>100</v>
      </c>
      <c r="T362" s="16">
        <v>0.60606062412261963</v>
      </c>
      <c r="U362" s="17">
        <v>0.32941177487373352</v>
      </c>
      <c r="V362" s="32">
        <v>51.407714929999997</v>
      </c>
      <c r="W362" s="32">
        <v>294.11764526367188</v>
      </c>
      <c r="X362" s="17">
        <v>0.27559053897857672</v>
      </c>
      <c r="Y362" s="32">
        <v>48.402619739999999</v>
      </c>
      <c r="Z362" s="32">
        <v>261.41732788085938</v>
      </c>
      <c r="AA362" s="5">
        <v>165</v>
      </c>
      <c r="AB362" s="5">
        <v>100</v>
      </c>
      <c r="AC362" s="16">
        <v>0.60606062412261963</v>
      </c>
      <c r="AD362" s="17">
        <v>0.24705882370471949</v>
      </c>
      <c r="AE362" s="32">
        <v>49.541144410000001</v>
      </c>
      <c r="AF362" s="32"/>
      <c r="AG362" s="16"/>
      <c r="AH362" s="16">
        <v>6.2E-2</v>
      </c>
      <c r="AI362" s="16"/>
      <c r="AJ362" s="16">
        <v>0.86299999999999999</v>
      </c>
      <c r="AK362" s="16">
        <v>6.2E-2</v>
      </c>
      <c r="AL362" s="16">
        <v>1.200000010430813E-2</v>
      </c>
      <c r="AM362" s="16">
        <v>2.9000000000000001E-2</v>
      </c>
      <c r="AN362" s="16">
        <v>0.14099999999999999</v>
      </c>
      <c r="AO362" s="16">
        <v>0.57699999999999996</v>
      </c>
      <c r="AP362" s="5">
        <v>0</v>
      </c>
      <c r="AQ362" s="31">
        <v>8751.7802734375</v>
      </c>
      <c r="AR362" s="31">
        <v>9760.27</v>
      </c>
    </row>
    <row r="363" spans="1:44" x14ac:dyDescent="0.3">
      <c r="A363" s="4">
        <v>741954020</v>
      </c>
      <c r="B363" s="3" t="s">
        <v>353</v>
      </c>
      <c r="C363" s="3" t="s">
        <v>741</v>
      </c>
      <c r="D363" s="14">
        <v>81.671669006347656</v>
      </c>
      <c r="E363" s="14">
        <v>82.131187438964844</v>
      </c>
      <c r="F363" s="14">
        <v>85.660720825195313</v>
      </c>
      <c r="G363" s="14">
        <v>84.973808288574219</v>
      </c>
      <c r="H363" s="5">
        <v>65</v>
      </c>
      <c r="I363" s="15" t="s">
        <v>3980</v>
      </c>
      <c r="J363" s="15">
        <v>6</v>
      </c>
      <c r="K363" s="3" t="s">
        <v>3824</v>
      </c>
      <c r="L363" s="3" t="s">
        <v>3912</v>
      </c>
      <c r="M363" s="3" t="s">
        <v>3917</v>
      </c>
      <c r="N363" s="3" t="s">
        <v>3921</v>
      </c>
      <c r="O363" s="17">
        <v>0.40000000596046448</v>
      </c>
      <c r="P363" s="32">
        <v>48.711568960000001</v>
      </c>
      <c r="Q363" s="32"/>
      <c r="R363" s="5">
        <v>39</v>
      </c>
      <c r="S363" s="5">
        <v>17</v>
      </c>
      <c r="T363" s="16">
        <v>0.43589743971824652</v>
      </c>
      <c r="U363" s="17">
        <v>0.3571428656578064</v>
      </c>
      <c r="V363" s="32">
        <v>48.863263709999998</v>
      </c>
      <c r="W363" s="32"/>
      <c r="X363" s="17">
        <v>0.80000001192092896</v>
      </c>
      <c r="Y363" s="32">
        <v>50.562227049999997</v>
      </c>
      <c r="Z363" s="32"/>
      <c r="AA363" s="5">
        <v>39</v>
      </c>
      <c r="AB363" s="5">
        <v>17</v>
      </c>
      <c r="AC363" s="16">
        <v>0.43589743971824652</v>
      </c>
      <c r="AD363" s="17">
        <v>0.4285714328289032</v>
      </c>
      <c r="AE363" s="32">
        <v>50.132000230000003</v>
      </c>
      <c r="AF363" s="32"/>
      <c r="AG363" s="16"/>
      <c r="AH363" s="16"/>
      <c r="AI363" s="16"/>
      <c r="AJ363" s="16">
        <v>1</v>
      </c>
      <c r="AK363" s="16"/>
      <c r="AL363" s="16">
        <v>0</v>
      </c>
      <c r="AM363" s="16"/>
      <c r="AN363" s="16"/>
      <c r="AO363" s="16">
        <v>0.36499999999999999</v>
      </c>
      <c r="AP363" s="5">
        <v>0</v>
      </c>
      <c r="AQ363" s="31">
        <v>14624.76953125</v>
      </c>
      <c r="AR363" s="31">
        <v>15166.73</v>
      </c>
    </row>
    <row r="364" spans="1:44" x14ac:dyDescent="0.3">
      <c r="A364" s="4">
        <v>260064020</v>
      </c>
      <c r="B364" s="3" t="s">
        <v>115</v>
      </c>
      <c r="C364" s="3" t="s">
        <v>891</v>
      </c>
      <c r="D364" s="14">
        <v>86.395980834960938</v>
      </c>
      <c r="E364" s="14">
        <v>84.912818908691406</v>
      </c>
      <c r="F364" s="14">
        <v>80.058097839355469</v>
      </c>
      <c r="G364" s="14">
        <v>80.239006042480469</v>
      </c>
      <c r="H364" s="5">
        <v>435</v>
      </c>
      <c r="I364" s="15" t="s">
        <v>3981</v>
      </c>
      <c r="J364" s="15">
        <v>5</v>
      </c>
      <c r="K364" s="3" t="s">
        <v>3857</v>
      </c>
      <c r="L364" s="3" t="s">
        <v>3909</v>
      </c>
      <c r="M364" s="3" t="s">
        <v>3917</v>
      </c>
      <c r="N364" s="3" t="s">
        <v>3921</v>
      </c>
      <c r="O364" s="17">
        <v>0.59473681449890137</v>
      </c>
      <c r="P364" s="32">
        <v>50.685317320000003</v>
      </c>
      <c r="Q364" s="32">
        <v>368.94735717773438</v>
      </c>
      <c r="R364" s="5">
        <v>198</v>
      </c>
      <c r="S364" s="5">
        <v>103</v>
      </c>
      <c r="T364" s="16">
        <v>0.52020204067230225</v>
      </c>
      <c r="U364" s="17">
        <v>0.42424243688583368</v>
      </c>
      <c r="V364" s="32">
        <v>50.022986250000002</v>
      </c>
      <c r="W364" s="32">
        <v>321.21212768554688</v>
      </c>
      <c r="X364" s="17">
        <v>0.38421052694320679</v>
      </c>
      <c r="Y364" s="32">
        <v>47.187798469999997</v>
      </c>
      <c r="Z364" s="32">
        <v>295.26315307617188</v>
      </c>
      <c r="AA364" s="5">
        <v>198</v>
      </c>
      <c r="AB364" s="5">
        <v>103</v>
      </c>
      <c r="AC364" s="16">
        <v>0.52020204067230225</v>
      </c>
      <c r="AD364" s="17">
        <v>0.20202019810676569</v>
      </c>
      <c r="AE364" s="32">
        <v>47.465645139999999</v>
      </c>
      <c r="AF364" s="32">
        <v>236.36363220214841</v>
      </c>
      <c r="AG364" s="16">
        <v>0.156</v>
      </c>
      <c r="AH364" s="16">
        <v>9.4E-2</v>
      </c>
      <c r="AI364" s="16">
        <v>1.7999999999999999E-2</v>
      </c>
      <c r="AJ364" s="16">
        <v>0.60499999999999998</v>
      </c>
      <c r="AK364" s="16">
        <v>0.124</v>
      </c>
      <c r="AL364" s="16">
        <v>2.000000094994903E-3</v>
      </c>
      <c r="AM364" s="16">
        <v>5.0999999999999997E-2</v>
      </c>
      <c r="AN364" s="16">
        <v>0.108</v>
      </c>
      <c r="AO364" s="16">
        <v>0.41799999999999998</v>
      </c>
      <c r="AP364" s="5">
        <v>0</v>
      </c>
      <c r="AQ364" s="31">
        <v>10053.2998046875</v>
      </c>
      <c r="AR364" s="31">
        <v>10507.22</v>
      </c>
    </row>
    <row r="365" spans="1:44" x14ac:dyDescent="0.3">
      <c r="A365" s="4">
        <v>260064025</v>
      </c>
      <c r="B365" s="3" t="s">
        <v>115</v>
      </c>
      <c r="C365" s="3" t="s">
        <v>892</v>
      </c>
      <c r="D365" s="14">
        <v>90.806533813476563</v>
      </c>
      <c r="E365" s="14">
        <v>92.319610595703125</v>
      </c>
      <c r="F365" s="14">
        <v>90.550674438476563</v>
      </c>
      <c r="G365" s="14">
        <v>92.220367431640625</v>
      </c>
      <c r="H365" s="5">
        <v>249</v>
      </c>
      <c r="I365" s="15" t="s">
        <v>3981</v>
      </c>
      <c r="J365" s="15">
        <v>5</v>
      </c>
      <c r="K365" s="3" t="s">
        <v>3857</v>
      </c>
      <c r="L365" s="3" t="s">
        <v>3909</v>
      </c>
      <c r="M365" s="3" t="s">
        <v>3917</v>
      </c>
      <c r="N365" s="3" t="s">
        <v>3921</v>
      </c>
      <c r="O365" s="17">
        <v>0.45112782716751099</v>
      </c>
      <c r="P365" s="32">
        <v>52.52798258</v>
      </c>
      <c r="Q365" s="32">
        <v>324.81204223632813</v>
      </c>
      <c r="R365" s="5">
        <v>113</v>
      </c>
      <c r="S365" s="5">
        <v>113</v>
      </c>
      <c r="T365" s="16">
        <v>1</v>
      </c>
      <c r="U365" s="17">
        <v>0.45112782716751099</v>
      </c>
      <c r="V365" s="32">
        <v>53.111034920000002</v>
      </c>
      <c r="W365" s="32">
        <v>324.81204223632813</v>
      </c>
      <c r="X365" s="17">
        <v>0.308270663022995</v>
      </c>
      <c r="Y365" s="32">
        <v>53.50742125</v>
      </c>
      <c r="Z365" s="32">
        <v>280.45114135742188</v>
      </c>
      <c r="AA365" s="5">
        <v>114</v>
      </c>
      <c r="AB365" s="5">
        <v>114</v>
      </c>
      <c r="AC365" s="16">
        <v>1</v>
      </c>
      <c r="AD365" s="17">
        <v>0.308270663022995</v>
      </c>
      <c r="AE365" s="32">
        <v>54.212827670000003</v>
      </c>
      <c r="AF365" s="32">
        <v>280.45114135742188</v>
      </c>
      <c r="AG365" s="16">
        <v>7.5999999999999998E-2</v>
      </c>
      <c r="AH365" s="16">
        <v>3.5999999999999997E-2</v>
      </c>
      <c r="AI365" s="16"/>
      <c r="AJ365" s="16">
        <v>0.80300000000000005</v>
      </c>
      <c r="AK365" s="16">
        <v>8.4000000000000005E-2</v>
      </c>
      <c r="AL365" s="16">
        <v>0</v>
      </c>
      <c r="AM365" s="16"/>
      <c r="AN365" s="16">
        <v>0.13700000000000001</v>
      </c>
      <c r="AO365" s="16">
        <v>0.57530000000000003</v>
      </c>
      <c r="AP365" s="5">
        <v>0</v>
      </c>
      <c r="AQ365" s="31">
        <v>12380.580078125</v>
      </c>
      <c r="AR365" s="31">
        <v>12743.76</v>
      </c>
    </row>
    <row r="366" spans="1:44" x14ac:dyDescent="0.3">
      <c r="A366" s="4">
        <v>260064030</v>
      </c>
      <c r="B366" s="3" t="s">
        <v>115</v>
      </c>
      <c r="C366" s="3" t="s">
        <v>893</v>
      </c>
      <c r="D366" s="14">
        <v>73.150398254394531</v>
      </c>
      <c r="E366" s="14">
        <v>74.785018920898438</v>
      </c>
      <c r="F366" s="14">
        <v>78.889106750488281</v>
      </c>
      <c r="G366" s="14">
        <v>77.692344665527344</v>
      </c>
      <c r="H366" s="5">
        <v>349</v>
      </c>
      <c r="I366" s="15" t="s">
        <v>3981</v>
      </c>
      <c r="J366" s="15">
        <v>5</v>
      </c>
      <c r="K366" s="3" t="s">
        <v>3857</v>
      </c>
      <c r="L366" s="3" t="s">
        <v>3909</v>
      </c>
      <c r="M366" s="3" t="s">
        <v>3917</v>
      </c>
      <c r="N366" s="3" t="s">
        <v>3921</v>
      </c>
      <c r="O366" s="17">
        <v>0.47058823704719538</v>
      </c>
      <c r="P366" s="32">
        <v>45.151510709999997</v>
      </c>
      <c r="Q366" s="32">
        <v>329.41177368164063</v>
      </c>
      <c r="R366" s="5">
        <v>185</v>
      </c>
      <c r="S366" s="5">
        <v>91</v>
      </c>
      <c r="T366" s="16">
        <v>0.49189189076423651</v>
      </c>
      <c r="U366" s="17">
        <v>0.34444445371627808</v>
      </c>
      <c r="V366" s="32">
        <v>45.800490050000001</v>
      </c>
      <c r="W366" s="32">
        <v>288.88888549804688</v>
      </c>
      <c r="X366" s="17">
        <v>0.30588236451148992</v>
      </c>
      <c r="Y366" s="32">
        <v>46.483724080000002</v>
      </c>
      <c r="Z366" s="32">
        <v>270.58822631835938</v>
      </c>
      <c r="AA366" s="5">
        <v>185</v>
      </c>
      <c r="AB366" s="5">
        <v>91</v>
      </c>
      <c r="AC366" s="16">
        <v>0.49189189076423651</v>
      </c>
      <c r="AD366" s="17">
        <v>0.2222222238779068</v>
      </c>
      <c r="AE366" s="32">
        <v>46.031519680000002</v>
      </c>
      <c r="AF366" s="32">
        <v>238.8888854980469</v>
      </c>
      <c r="AG366" s="16">
        <v>0.13200000000000001</v>
      </c>
      <c r="AH366" s="16">
        <v>7.6999999999999999E-2</v>
      </c>
      <c r="AI366" s="16">
        <v>2.3E-2</v>
      </c>
      <c r="AJ366" s="16">
        <v>0.64200000000000002</v>
      </c>
      <c r="AK366" s="16">
        <v>0.123</v>
      </c>
      <c r="AL366" s="16">
        <v>3.0000000260770321E-3</v>
      </c>
      <c r="AM366" s="16">
        <v>4.2999999999999997E-2</v>
      </c>
      <c r="AN366" s="16">
        <v>0.109</v>
      </c>
      <c r="AO366" s="16">
        <v>0.41899999999999998</v>
      </c>
      <c r="AP366" s="5">
        <v>0</v>
      </c>
      <c r="AQ366" s="31">
        <v>11878.240234375</v>
      </c>
      <c r="AR366" s="31">
        <v>12234.34</v>
      </c>
    </row>
    <row r="367" spans="1:44" x14ac:dyDescent="0.3">
      <c r="A367" s="4">
        <v>260064040</v>
      </c>
      <c r="B367" s="3" t="s">
        <v>115</v>
      </c>
      <c r="C367" s="3" t="s">
        <v>816</v>
      </c>
      <c r="D367" s="14">
        <v>86.319061279296875</v>
      </c>
      <c r="E367" s="14">
        <v>87.928184509277344</v>
      </c>
      <c r="F367" s="14">
        <v>89.472747802734375</v>
      </c>
      <c r="G367" s="14">
        <v>87.645973205566406</v>
      </c>
      <c r="H367" s="5">
        <v>282</v>
      </c>
      <c r="I367" s="15" t="s">
        <v>3981</v>
      </c>
      <c r="J367" s="15">
        <v>5</v>
      </c>
      <c r="K367" s="3" t="s">
        <v>3857</v>
      </c>
      <c r="L367" s="3" t="s">
        <v>3909</v>
      </c>
      <c r="M367" s="3" t="s">
        <v>3917</v>
      </c>
      <c r="N367" s="3" t="s">
        <v>3921</v>
      </c>
      <c r="O367" s="17">
        <v>0.37037035822868353</v>
      </c>
      <c r="P367" s="32">
        <v>50.653182110000003</v>
      </c>
      <c r="Q367" s="32">
        <v>316.66665649414063</v>
      </c>
      <c r="R367" s="5">
        <v>136</v>
      </c>
      <c r="S367" s="5">
        <v>136</v>
      </c>
      <c r="T367" s="16">
        <v>1</v>
      </c>
      <c r="U367" s="17">
        <v>0.37037035822868353</v>
      </c>
      <c r="V367" s="32">
        <v>51.280156040000001</v>
      </c>
      <c r="W367" s="32">
        <v>316.66665649414063</v>
      </c>
      <c r="X367" s="17">
        <v>0.26851850748062128</v>
      </c>
      <c r="Y367" s="32">
        <v>52.85819248</v>
      </c>
      <c r="Z367" s="32">
        <v>248.14814758300781</v>
      </c>
      <c r="AA367" s="5">
        <v>136</v>
      </c>
      <c r="AB367" s="5">
        <v>136</v>
      </c>
      <c r="AC367" s="16">
        <v>1</v>
      </c>
      <c r="AD367" s="17">
        <v>0.26851850748062128</v>
      </c>
      <c r="AE367" s="32">
        <v>51.63680351</v>
      </c>
      <c r="AF367" s="32">
        <v>248.14814758300781</v>
      </c>
      <c r="AG367" s="16">
        <v>0.40400000000000003</v>
      </c>
      <c r="AH367" s="16">
        <v>0.05</v>
      </c>
      <c r="AI367" s="16"/>
      <c r="AJ367" s="16">
        <v>0.39700000000000002</v>
      </c>
      <c r="AK367" s="16">
        <v>0.14899999999999999</v>
      </c>
      <c r="AL367" s="16">
        <v>0</v>
      </c>
      <c r="AM367" s="16">
        <v>1.7999999999999999E-2</v>
      </c>
      <c r="AN367" s="16">
        <v>0.13100000000000001</v>
      </c>
      <c r="AO367" s="16">
        <v>0.68959999999999999</v>
      </c>
      <c r="AP367" s="5">
        <v>0</v>
      </c>
      <c r="AQ367" s="31">
        <v>11557.7998046875</v>
      </c>
      <c r="AR367" s="31">
        <v>12132.47</v>
      </c>
    </row>
    <row r="368" spans="1:44" x14ac:dyDescent="0.3">
      <c r="A368" s="4">
        <v>260064050</v>
      </c>
      <c r="B368" s="3" t="s">
        <v>115</v>
      </c>
      <c r="C368" s="3" t="s">
        <v>894</v>
      </c>
      <c r="D368" s="14">
        <v>84.800056457519531</v>
      </c>
      <c r="E368" s="14">
        <v>83.657814025878906</v>
      </c>
      <c r="F368" s="14">
        <v>81.843490600585938</v>
      </c>
      <c r="G368" s="14">
        <v>80.284492492675781</v>
      </c>
      <c r="H368" s="5">
        <v>448</v>
      </c>
      <c r="I368" s="15" t="s">
        <v>3981</v>
      </c>
      <c r="J368" s="15">
        <v>5</v>
      </c>
      <c r="K368" s="3" t="s">
        <v>3857</v>
      </c>
      <c r="L368" s="3" t="s">
        <v>3909</v>
      </c>
      <c r="M368" s="3" t="s">
        <v>3917</v>
      </c>
      <c r="N368" s="3" t="s">
        <v>3921</v>
      </c>
      <c r="O368" s="17">
        <v>0.5362318754196167</v>
      </c>
      <c r="P368" s="32">
        <v>50.018562979999999</v>
      </c>
      <c r="Q368" s="32">
        <v>352.65701293945313</v>
      </c>
      <c r="R368" s="5">
        <v>226</v>
      </c>
      <c r="S368" s="5">
        <v>145</v>
      </c>
      <c r="T368" s="16">
        <v>0.64159291982650757</v>
      </c>
      <c r="U368" s="17">
        <v>0.3828125</v>
      </c>
      <c r="V368" s="32">
        <v>49.499748400000001</v>
      </c>
      <c r="W368" s="32">
        <v>316.40625</v>
      </c>
      <c r="X368" s="17">
        <v>0.43961352109909058</v>
      </c>
      <c r="Y368" s="32">
        <v>48.263130859999997</v>
      </c>
      <c r="Z368" s="32">
        <v>313.04348754882813</v>
      </c>
      <c r="AA368" s="5">
        <v>226</v>
      </c>
      <c r="AB368" s="5">
        <v>145</v>
      </c>
      <c r="AC368" s="16">
        <v>0.64159291982650757</v>
      </c>
      <c r="AD368" s="17">
        <v>0.296875</v>
      </c>
      <c r="AE368" s="32">
        <v>47.491259300000003</v>
      </c>
      <c r="AF368" s="32">
        <v>269.53125</v>
      </c>
      <c r="AG368" s="16">
        <v>0.17</v>
      </c>
      <c r="AH368" s="16">
        <v>9.6000000000000002E-2</v>
      </c>
      <c r="AI368" s="16">
        <v>2.7E-2</v>
      </c>
      <c r="AJ368" s="16">
        <v>0.60499999999999998</v>
      </c>
      <c r="AK368" s="16">
        <v>0.10299999999999999</v>
      </c>
      <c r="AL368" s="16">
        <v>0</v>
      </c>
      <c r="AM368" s="16">
        <v>4.7E-2</v>
      </c>
      <c r="AN368" s="16">
        <v>0.16300000000000001</v>
      </c>
      <c r="AO368" s="16">
        <v>0.47499999999999998</v>
      </c>
      <c r="AP368" s="5">
        <v>0</v>
      </c>
      <c r="AQ368" s="31">
        <v>11485.8203125</v>
      </c>
      <c r="AR368" s="31">
        <v>12643.51</v>
      </c>
    </row>
    <row r="369" spans="1:44" x14ac:dyDescent="0.3">
      <c r="A369" s="4">
        <v>260064060</v>
      </c>
      <c r="B369" s="3" t="s">
        <v>115</v>
      </c>
      <c r="C369" s="3" t="s">
        <v>895</v>
      </c>
      <c r="D369" s="14">
        <v>84.769065856933594</v>
      </c>
      <c r="E369" s="14">
        <v>82.777862548828125</v>
      </c>
      <c r="F369" s="14">
        <v>83.401535034179688</v>
      </c>
      <c r="G369" s="14">
        <v>80.555259704589844</v>
      </c>
      <c r="H369" s="5">
        <v>324</v>
      </c>
      <c r="I369" s="15" t="s">
        <v>3981</v>
      </c>
      <c r="J369" s="15">
        <v>5</v>
      </c>
      <c r="K369" s="3" t="s">
        <v>3857</v>
      </c>
      <c r="L369" s="3" t="s">
        <v>3909</v>
      </c>
      <c r="M369" s="3" t="s">
        <v>3917</v>
      </c>
      <c r="N369" s="3" t="s">
        <v>3921</v>
      </c>
      <c r="O369" s="17">
        <v>0.38961037993431091</v>
      </c>
      <c r="P369" s="32">
        <v>50.0056169</v>
      </c>
      <c r="Q369" s="32">
        <v>314.93505859375</v>
      </c>
      <c r="R369" s="5">
        <v>155</v>
      </c>
      <c r="S369" s="5">
        <v>118</v>
      </c>
      <c r="T369" s="16">
        <v>0.76129031181335449</v>
      </c>
      <c r="U369" s="17">
        <v>0.2772277295589447</v>
      </c>
      <c r="V369" s="32">
        <v>49.132878320000003</v>
      </c>
      <c r="W369" s="32">
        <v>276.23760986328131</v>
      </c>
      <c r="X369" s="17">
        <v>0.28571429848670959</v>
      </c>
      <c r="Y369" s="32">
        <v>49.201534899999999</v>
      </c>
      <c r="Z369" s="32">
        <v>250.64935302734381</v>
      </c>
      <c r="AA369" s="5">
        <v>155</v>
      </c>
      <c r="AB369" s="5">
        <v>118</v>
      </c>
      <c r="AC369" s="16">
        <v>0.76129031181335449</v>
      </c>
      <c r="AD369" s="17">
        <v>0.17821782827377319</v>
      </c>
      <c r="AE369" s="32">
        <v>47.643739740000001</v>
      </c>
      <c r="AF369" s="32"/>
      <c r="AG369" s="16">
        <v>0.28699999999999998</v>
      </c>
      <c r="AH369" s="16">
        <v>4.9000000000000002E-2</v>
      </c>
      <c r="AI369" s="16"/>
      <c r="AJ369" s="16">
        <v>0.56200000000000006</v>
      </c>
      <c r="AK369" s="16">
        <v>9.2999999999999999E-2</v>
      </c>
      <c r="AL369" s="16">
        <v>8.999999612569809E-3</v>
      </c>
      <c r="AM369" s="16"/>
      <c r="AN369" s="16">
        <v>0.182</v>
      </c>
      <c r="AO369" s="16">
        <v>0.55700000000000005</v>
      </c>
      <c r="AP369" s="5">
        <v>0</v>
      </c>
      <c r="AQ369" s="31">
        <v>12530.5</v>
      </c>
      <c r="AR369" s="31">
        <v>13446.63</v>
      </c>
    </row>
    <row r="370" spans="1:44" x14ac:dyDescent="0.3">
      <c r="A370" s="4">
        <v>260064070</v>
      </c>
      <c r="B370" s="3" t="s">
        <v>115</v>
      </c>
      <c r="C370" s="3" t="s">
        <v>611</v>
      </c>
      <c r="D370" s="14">
        <v>86.097282409667969</v>
      </c>
      <c r="E370" s="14">
        <v>85.23944091796875</v>
      </c>
      <c r="F370" s="14">
        <v>89.467597961425781</v>
      </c>
      <c r="G370" s="14">
        <v>87.603080749511719</v>
      </c>
      <c r="H370" s="5">
        <v>402</v>
      </c>
      <c r="I370" s="15" t="s">
        <v>3981</v>
      </c>
      <c r="J370" s="15">
        <v>5</v>
      </c>
      <c r="K370" s="3" t="s">
        <v>3857</v>
      </c>
      <c r="L370" s="3" t="s">
        <v>3909</v>
      </c>
      <c r="M370" s="3" t="s">
        <v>3917</v>
      </c>
      <c r="N370" s="3" t="s">
        <v>3921</v>
      </c>
      <c r="O370" s="17">
        <v>0.59217876195907593</v>
      </c>
      <c r="P370" s="32">
        <v>50.560525320000004</v>
      </c>
      <c r="Q370" s="32">
        <v>375.41900634765631</v>
      </c>
      <c r="R370" s="5">
        <v>179</v>
      </c>
      <c r="S370" s="5">
        <v>82</v>
      </c>
      <c r="T370" s="16">
        <v>0.45810055732727051</v>
      </c>
      <c r="U370" s="17">
        <v>0.38666665554046631</v>
      </c>
      <c r="V370" s="32">
        <v>50.159160620000002</v>
      </c>
      <c r="W370" s="32">
        <v>322.66665649414063</v>
      </c>
      <c r="X370" s="17">
        <v>0.50279331207275391</v>
      </c>
      <c r="Y370" s="32">
        <v>52.855092239999998</v>
      </c>
      <c r="Z370" s="32">
        <v>331.284912109375</v>
      </c>
      <c r="AA370" s="5">
        <v>179</v>
      </c>
      <c r="AB370" s="5">
        <v>82</v>
      </c>
      <c r="AC370" s="16">
        <v>0.45810055732727051</v>
      </c>
      <c r="AD370" s="17">
        <v>0.36000001430511469</v>
      </c>
      <c r="AE370" s="32">
        <v>51.612648</v>
      </c>
      <c r="AF370" s="32">
        <v>278.66665649414063</v>
      </c>
      <c r="AG370" s="16">
        <v>0.05</v>
      </c>
      <c r="AH370" s="16">
        <v>0.03</v>
      </c>
      <c r="AI370" s="16"/>
      <c r="AJ370" s="16">
        <v>0.84799999999999998</v>
      </c>
      <c r="AK370" s="16">
        <v>6.7000000000000004E-2</v>
      </c>
      <c r="AL370" s="16">
        <v>4.999999888241291E-3</v>
      </c>
      <c r="AM370" s="16"/>
      <c r="AN370" s="16">
        <v>0.122</v>
      </c>
      <c r="AO370" s="16">
        <v>0.34399999999999997</v>
      </c>
      <c r="AP370" s="5">
        <v>0</v>
      </c>
      <c r="AQ370" s="31">
        <v>10922.4296875</v>
      </c>
      <c r="AR370" s="31">
        <v>11358.63</v>
      </c>
    </row>
    <row r="371" spans="1:44" x14ac:dyDescent="0.3">
      <c r="A371" s="4">
        <v>260064080</v>
      </c>
      <c r="B371" s="3" t="s">
        <v>115</v>
      </c>
      <c r="C371" s="3" t="s">
        <v>612</v>
      </c>
      <c r="D371" s="14">
        <v>91.366851806640625</v>
      </c>
      <c r="E371" s="14">
        <v>92.92987060546875</v>
      </c>
      <c r="F371" s="14">
        <v>91.229103088378906</v>
      </c>
      <c r="G371" s="14">
        <v>91.447151184082031</v>
      </c>
      <c r="H371" s="5">
        <v>284</v>
      </c>
      <c r="I371" s="15" t="s">
        <v>3981</v>
      </c>
      <c r="J371" s="15">
        <v>5</v>
      </c>
      <c r="K371" s="3" t="s">
        <v>3857</v>
      </c>
      <c r="L371" s="3" t="s">
        <v>3909</v>
      </c>
      <c r="M371" s="3" t="s">
        <v>3917</v>
      </c>
      <c r="N371" s="3" t="s">
        <v>3921</v>
      </c>
      <c r="O371" s="17">
        <v>0.36792454123497009</v>
      </c>
      <c r="P371" s="32">
        <v>52.762074419999998</v>
      </c>
      <c r="Q371" s="32">
        <v>316.03775024414063</v>
      </c>
      <c r="R371" s="5">
        <v>135</v>
      </c>
      <c r="S371" s="5">
        <v>135</v>
      </c>
      <c r="T371" s="16">
        <v>1</v>
      </c>
      <c r="U371" s="17">
        <v>0.36792454123497009</v>
      </c>
      <c r="V371" s="32">
        <v>53.36546482</v>
      </c>
      <c r="W371" s="32">
        <v>316.03775024414063</v>
      </c>
      <c r="X371" s="17">
        <v>0.31428572535514832</v>
      </c>
      <c r="Y371" s="32">
        <v>53.916035270000002</v>
      </c>
      <c r="Z371" s="32">
        <v>262.85714721679688</v>
      </c>
      <c r="AA371" s="5">
        <v>135</v>
      </c>
      <c r="AB371" s="5">
        <v>135</v>
      </c>
      <c r="AC371" s="16">
        <v>1</v>
      </c>
      <c r="AD371" s="17">
        <v>0.31428572535514832</v>
      </c>
      <c r="AE371" s="32">
        <v>53.777398959999999</v>
      </c>
      <c r="AF371" s="32">
        <v>262.85714721679688</v>
      </c>
      <c r="AG371" s="16">
        <v>0.43</v>
      </c>
      <c r="AH371" s="16">
        <v>5.6000000000000001E-2</v>
      </c>
      <c r="AI371" s="16">
        <v>7.6999999999999999E-2</v>
      </c>
      <c r="AJ371" s="16">
        <v>0.35199999999999998</v>
      </c>
      <c r="AK371" s="16">
        <v>8.5000000000000006E-2</v>
      </c>
      <c r="AL371" s="16">
        <v>0</v>
      </c>
      <c r="AM371" s="16">
        <v>7.0000000000000007E-2</v>
      </c>
      <c r="AN371" s="16">
        <v>0.113</v>
      </c>
      <c r="AO371" s="16">
        <v>0.53799999999999992</v>
      </c>
      <c r="AP371" s="5">
        <v>0</v>
      </c>
      <c r="AQ371" s="31">
        <v>11409.7099609375</v>
      </c>
      <c r="AR371" s="31">
        <v>11744.15</v>
      </c>
    </row>
    <row r="372" spans="1:44" x14ac:dyDescent="0.3">
      <c r="A372" s="4">
        <v>260065010</v>
      </c>
      <c r="B372" s="3" t="s">
        <v>115</v>
      </c>
      <c r="C372" s="3" t="s">
        <v>896</v>
      </c>
      <c r="D372" s="14">
        <v>84.793487548828125</v>
      </c>
      <c r="E372" s="14">
        <v>83.023971557617188</v>
      </c>
      <c r="F372" s="14">
        <v>83.991470336914063</v>
      </c>
      <c r="G372" s="14">
        <v>80.27093505859375</v>
      </c>
      <c r="H372" s="5">
        <v>485</v>
      </c>
      <c r="I372" s="15" t="s">
        <v>3981</v>
      </c>
      <c r="J372" s="15">
        <v>5</v>
      </c>
      <c r="K372" s="3" t="s">
        <v>3857</v>
      </c>
      <c r="L372" s="3" t="s">
        <v>3909</v>
      </c>
      <c r="M372" s="3" t="s">
        <v>3917</v>
      </c>
      <c r="N372" s="3" t="s">
        <v>3921</v>
      </c>
      <c r="O372" s="17">
        <v>0.55603450536727905</v>
      </c>
      <c r="P372" s="32">
        <v>50.015818209999999</v>
      </c>
      <c r="Q372" s="32">
        <v>354.74139404296881</v>
      </c>
      <c r="R372" s="5">
        <v>241</v>
      </c>
      <c r="S372" s="5">
        <v>151</v>
      </c>
      <c r="T372" s="16">
        <v>0.62655603885650635</v>
      </c>
      <c r="U372" s="17">
        <v>0.40799999237060552</v>
      </c>
      <c r="V372" s="32">
        <v>49.235485760000003</v>
      </c>
      <c r="W372" s="32">
        <v>312.79998779296881</v>
      </c>
      <c r="X372" s="17">
        <v>0.39224138855934138</v>
      </c>
      <c r="Y372" s="32">
        <v>49.556846729999997</v>
      </c>
      <c r="Z372" s="32">
        <v>304.74139404296881</v>
      </c>
      <c r="AA372" s="5">
        <v>243</v>
      </c>
      <c r="AB372" s="5">
        <v>153</v>
      </c>
      <c r="AC372" s="16">
        <v>0.62655603885650635</v>
      </c>
      <c r="AD372" s="17">
        <v>0.26399999856948853</v>
      </c>
      <c r="AE372" s="32">
        <v>47.48362667</v>
      </c>
      <c r="AF372" s="32">
        <v>256.79998779296881</v>
      </c>
      <c r="AG372" s="16">
        <v>8.8999999999999996E-2</v>
      </c>
      <c r="AH372" s="16">
        <v>8.7000000000000008E-2</v>
      </c>
      <c r="AI372" s="16"/>
      <c r="AJ372" s="16">
        <v>0.73799999999999999</v>
      </c>
      <c r="AK372" s="16">
        <v>7.8E-2</v>
      </c>
      <c r="AL372" s="16">
        <v>8.0000003799796104E-3</v>
      </c>
      <c r="AM372" s="16">
        <v>4.7E-2</v>
      </c>
      <c r="AN372" s="16">
        <v>0.12</v>
      </c>
      <c r="AO372" s="16">
        <v>0.45700000000000002</v>
      </c>
      <c r="AP372" s="5">
        <v>0</v>
      </c>
      <c r="AQ372" s="31">
        <v>10358.8896484375</v>
      </c>
      <c r="AR372" s="31">
        <v>10702.54</v>
      </c>
    </row>
    <row r="373" spans="1:44" x14ac:dyDescent="0.3">
      <c r="A373" s="4">
        <v>260065020</v>
      </c>
      <c r="B373" s="3" t="s">
        <v>115</v>
      </c>
      <c r="C373" s="3" t="s">
        <v>897</v>
      </c>
      <c r="D373" s="14">
        <v>78.518516540527344</v>
      </c>
      <c r="E373" s="14">
        <v>79.956138610839844</v>
      </c>
      <c r="F373" s="14">
        <v>76.527938842773438</v>
      </c>
      <c r="G373" s="14">
        <v>76.949752807617188</v>
      </c>
      <c r="H373" s="5">
        <v>306</v>
      </c>
      <c r="I373" s="15" t="s">
        <v>3981</v>
      </c>
      <c r="J373" s="15">
        <v>5</v>
      </c>
      <c r="K373" s="3" t="s">
        <v>3857</v>
      </c>
      <c r="L373" s="3" t="s">
        <v>3909</v>
      </c>
      <c r="M373" s="3" t="s">
        <v>3917</v>
      </c>
      <c r="N373" s="3" t="s">
        <v>3921</v>
      </c>
      <c r="O373" s="17">
        <v>0.28070175647735601</v>
      </c>
      <c r="P373" s="32">
        <v>47.394229979999999</v>
      </c>
      <c r="Q373" s="32">
        <v>279.82455444335938</v>
      </c>
      <c r="R373" s="5">
        <v>134</v>
      </c>
      <c r="S373" s="5">
        <v>134</v>
      </c>
      <c r="T373" s="16">
        <v>1</v>
      </c>
      <c r="U373" s="17">
        <v>0.28070175647735601</v>
      </c>
      <c r="V373" s="32">
        <v>47.956439799999998</v>
      </c>
      <c r="W373" s="32">
        <v>279.82455444335938</v>
      </c>
      <c r="X373" s="17">
        <v>0.1666666716337204</v>
      </c>
      <c r="Y373" s="32">
        <v>45.061605589999999</v>
      </c>
      <c r="Z373" s="32">
        <v>211.40350341796881</v>
      </c>
      <c r="AA373" s="5">
        <v>133</v>
      </c>
      <c r="AB373" s="5">
        <v>133</v>
      </c>
      <c r="AC373" s="16">
        <v>1</v>
      </c>
      <c r="AD373" s="17">
        <v>0.1666666716337204</v>
      </c>
      <c r="AE373" s="32">
        <v>45.613336449999998</v>
      </c>
      <c r="AF373" s="32">
        <v>211.40350341796881</v>
      </c>
      <c r="AG373" s="16">
        <v>0.438</v>
      </c>
      <c r="AH373" s="16">
        <v>3.5999999999999997E-2</v>
      </c>
      <c r="AI373" s="16"/>
      <c r="AJ373" s="16">
        <v>0.376</v>
      </c>
      <c r="AK373" s="16">
        <v>0.15</v>
      </c>
      <c r="AL373" s="16">
        <v>0</v>
      </c>
      <c r="AM373" s="16"/>
      <c r="AN373" s="16">
        <v>9.5000000000000001E-2</v>
      </c>
      <c r="AO373" s="16">
        <v>0.59119999999999995</v>
      </c>
      <c r="AP373" s="5">
        <v>0</v>
      </c>
      <c r="AQ373" s="31">
        <v>11649.3896484375</v>
      </c>
      <c r="AR373" s="31">
        <v>11990.18</v>
      </c>
    </row>
    <row r="374" spans="1:44" x14ac:dyDescent="0.3">
      <c r="A374" s="4">
        <v>260065040</v>
      </c>
      <c r="B374" s="3" t="s">
        <v>115</v>
      </c>
      <c r="C374" s="3" t="s">
        <v>815</v>
      </c>
      <c r="D374" s="14">
        <v>86.139205932617188</v>
      </c>
      <c r="E374" s="14">
        <v>87.507545471191406</v>
      </c>
      <c r="F374" s="14">
        <v>88.661239624023438</v>
      </c>
      <c r="G374" s="14">
        <v>88.293243408203125</v>
      </c>
      <c r="H374" s="5">
        <v>306</v>
      </c>
      <c r="I374" s="15" t="s">
        <v>3981</v>
      </c>
      <c r="J374" s="15">
        <v>5</v>
      </c>
      <c r="K374" s="3" t="s">
        <v>3857</v>
      </c>
      <c r="L374" s="3" t="s">
        <v>3909</v>
      </c>
      <c r="M374" s="3" t="s">
        <v>3917</v>
      </c>
      <c r="N374" s="3" t="s">
        <v>3921</v>
      </c>
      <c r="O374" s="17">
        <v>0.3984375</v>
      </c>
      <c r="P374" s="32">
        <v>50.57804204</v>
      </c>
      <c r="Q374" s="32">
        <v>305.46875</v>
      </c>
      <c r="R374" s="5">
        <v>155</v>
      </c>
      <c r="S374" s="5">
        <v>104</v>
      </c>
      <c r="T374" s="16">
        <v>0.67096775770187378</v>
      </c>
      <c r="U374" s="17">
        <v>0.39361703395843511</v>
      </c>
      <c r="V374" s="32">
        <v>51.104783820000002</v>
      </c>
      <c r="W374" s="32">
        <v>300</v>
      </c>
      <c r="X374" s="17">
        <v>0.34375</v>
      </c>
      <c r="Y374" s="32">
        <v>52.369425800000002</v>
      </c>
      <c r="Z374" s="32">
        <v>275</v>
      </c>
      <c r="AA374" s="5">
        <v>155</v>
      </c>
      <c r="AB374" s="5">
        <v>104</v>
      </c>
      <c r="AC374" s="16">
        <v>0.67096775770187378</v>
      </c>
      <c r="AD374" s="17">
        <v>0.28723403811454767</v>
      </c>
      <c r="AE374" s="32">
        <v>52.001306319999998</v>
      </c>
      <c r="AF374" s="32">
        <v>255.31915283203131</v>
      </c>
      <c r="AG374" s="16">
        <v>0.222</v>
      </c>
      <c r="AH374" s="16">
        <v>5.8999999999999997E-2</v>
      </c>
      <c r="AI374" s="16"/>
      <c r="AJ374" s="16">
        <v>0.57200000000000006</v>
      </c>
      <c r="AK374" s="16">
        <v>0.127</v>
      </c>
      <c r="AL374" s="16">
        <v>1.9999999552965161E-2</v>
      </c>
      <c r="AM374" s="16">
        <v>3.5999999999999997E-2</v>
      </c>
      <c r="AN374" s="16">
        <v>9.1999999999999998E-2</v>
      </c>
      <c r="AO374" s="16">
        <v>0.59199999999999997</v>
      </c>
      <c r="AP374" s="5">
        <v>0</v>
      </c>
      <c r="AQ374" s="31">
        <v>10990.830078125</v>
      </c>
      <c r="AR374" s="31">
        <v>11335.79</v>
      </c>
    </row>
    <row r="375" spans="1:44" x14ac:dyDescent="0.3">
      <c r="A375" s="4">
        <v>500074060</v>
      </c>
      <c r="B375" s="3" t="s">
        <v>259</v>
      </c>
      <c r="C375" s="3" t="s">
        <v>1335</v>
      </c>
      <c r="D375" s="14">
        <v>81.810173034667969</v>
      </c>
      <c r="E375" s="14">
        <v>79.360954284667969</v>
      </c>
      <c r="F375" s="14">
        <v>81.675910949707031</v>
      </c>
      <c r="G375" s="14">
        <v>79.535263061523438</v>
      </c>
      <c r="H375" s="5">
        <v>216</v>
      </c>
      <c r="I375" s="15">
        <v>3</v>
      </c>
      <c r="J375" s="15">
        <v>5</v>
      </c>
      <c r="K375" s="3" t="s">
        <v>3897</v>
      </c>
      <c r="L375" s="3" t="s">
        <v>3915</v>
      </c>
      <c r="M375" s="3" t="s">
        <v>3919</v>
      </c>
      <c r="N375" s="3" t="s">
        <v>3922</v>
      </c>
      <c r="O375" s="17">
        <v>0.42452830076217651</v>
      </c>
      <c r="P375" s="32">
        <v>48.769435059999999</v>
      </c>
      <c r="Q375" s="32">
        <v>320.75473022460938</v>
      </c>
      <c r="R375" s="5">
        <v>238</v>
      </c>
      <c r="S375" s="5">
        <v>89</v>
      </c>
      <c r="T375" s="16">
        <v>0.37394958734512329</v>
      </c>
      <c r="U375" s="17">
        <v>0.26470589637756348</v>
      </c>
      <c r="V375" s="32">
        <v>47.708294940000002</v>
      </c>
      <c r="W375" s="32">
        <v>282.35293579101563</v>
      </c>
      <c r="X375" s="17">
        <v>0.31132075190544128</v>
      </c>
      <c r="Y375" s="32">
        <v>48.162200210000002</v>
      </c>
      <c r="Z375" s="32">
        <v>274.05661010742188</v>
      </c>
      <c r="AA375" s="5">
        <v>239</v>
      </c>
      <c r="AB375" s="5">
        <v>90</v>
      </c>
      <c r="AC375" s="16">
        <v>0.37394958734512329</v>
      </c>
      <c r="AD375" s="17">
        <v>0.1911764740943909</v>
      </c>
      <c r="AE375" s="32">
        <v>47.069340439999998</v>
      </c>
      <c r="AF375" s="32"/>
      <c r="AG375" s="16"/>
      <c r="AH375" s="16"/>
      <c r="AI375" s="16"/>
      <c r="AJ375" s="16">
        <v>0.95800000000000007</v>
      </c>
      <c r="AK375" s="16"/>
      <c r="AL375" s="16">
        <v>4.1999999433755868E-2</v>
      </c>
      <c r="AM375" s="16"/>
      <c r="AN375" s="16">
        <v>0.10199999999999999</v>
      </c>
      <c r="AO375" s="16">
        <v>0.22900000000000001</v>
      </c>
      <c r="AP375" s="5">
        <v>0</v>
      </c>
      <c r="AQ375" s="31">
        <v>12210.0400390625</v>
      </c>
      <c r="AR375" s="31">
        <v>12423.03</v>
      </c>
    </row>
    <row r="376" spans="1:44" x14ac:dyDescent="0.3">
      <c r="A376" s="4">
        <v>961044030</v>
      </c>
      <c r="B376" s="3" t="s">
        <v>455</v>
      </c>
      <c r="C376" s="3" t="s">
        <v>1885</v>
      </c>
      <c r="D376" s="14">
        <v>81.460716247558594</v>
      </c>
      <c r="E376" s="14">
        <v>83.102127075195313</v>
      </c>
      <c r="F376" s="14">
        <v>75.726036071777344</v>
      </c>
      <c r="G376" s="14">
        <v>76.524703979492188</v>
      </c>
      <c r="H376" s="5">
        <v>141</v>
      </c>
      <c r="I376" s="15">
        <v>4</v>
      </c>
      <c r="J376" s="15">
        <v>6</v>
      </c>
      <c r="K376" s="3" t="s">
        <v>3882</v>
      </c>
      <c r="L376" s="3" t="s">
        <v>3915</v>
      </c>
      <c r="M376" s="3" t="s">
        <v>3919</v>
      </c>
      <c r="N376" s="3" t="s">
        <v>3922</v>
      </c>
      <c r="O376" s="17">
        <v>0.13740457594394681</v>
      </c>
      <c r="P376" s="32">
        <v>48.623435399999998</v>
      </c>
      <c r="Q376" s="32"/>
      <c r="R376" s="5">
        <v>248</v>
      </c>
      <c r="S376" s="5">
        <v>248</v>
      </c>
      <c r="T376" s="16">
        <v>1</v>
      </c>
      <c r="U376" s="17">
        <v>0.13740457594394681</v>
      </c>
      <c r="V376" s="32">
        <v>49.268070479999999</v>
      </c>
      <c r="W376" s="32"/>
      <c r="X376" s="17">
        <v>3.8167938590049737E-2</v>
      </c>
      <c r="Y376" s="32">
        <v>44.57862111</v>
      </c>
      <c r="Z376" s="32"/>
      <c r="AA376" s="5">
        <v>249</v>
      </c>
      <c r="AB376" s="5">
        <v>249</v>
      </c>
      <c r="AC376" s="16">
        <v>1</v>
      </c>
      <c r="AD376" s="17">
        <v>3.8167938590049737E-2</v>
      </c>
      <c r="AE376" s="32">
        <v>45.37397206</v>
      </c>
      <c r="AF376" s="32"/>
      <c r="AG376" s="16">
        <v>0.95000000000000007</v>
      </c>
      <c r="AH376" s="16"/>
      <c r="AI376" s="16"/>
      <c r="AJ376" s="16"/>
      <c r="AK376" s="16"/>
      <c r="AL376" s="16">
        <v>5.000000074505806E-2</v>
      </c>
      <c r="AM376" s="16"/>
      <c r="AN376" s="16">
        <v>0.184</v>
      </c>
      <c r="AO376" s="16">
        <v>0.65639999999999998</v>
      </c>
      <c r="AP376" s="5">
        <v>1</v>
      </c>
      <c r="AQ376" s="31">
        <v>5747.08984375</v>
      </c>
      <c r="AR376" s="31">
        <v>9496.64</v>
      </c>
    </row>
    <row r="377" spans="1:44" x14ac:dyDescent="0.3">
      <c r="A377" s="4">
        <v>961044040</v>
      </c>
      <c r="B377" s="3" t="s">
        <v>455</v>
      </c>
      <c r="C377" s="3" t="s">
        <v>1886</v>
      </c>
      <c r="D377" s="14">
        <v>84.321151733398438</v>
      </c>
      <c r="E377" s="14">
        <v>86.060211181640625</v>
      </c>
      <c r="F377" s="14">
        <v>81.967636108398438</v>
      </c>
      <c r="G377" s="14">
        <v>85.101402282714844</v>
      </c>
      <c r="H377" s="5">
        <v>529</v>
      </c>
      <c r="I377" s="15" t="s">
        <v>3980</v>
      </c>
      <c r="J377" s="15">
        <v>6</v>
      </c>
      <c r="K377" s="3" t="s">
        <v>3882</v>
      </c>
      <c r="L377" s="3" t="s">
        <v>3915</v>
      </c>
      <c r="M377" s="3" t="s">
        <v>3919</v>
      </c>
      <c r="N377" s="3" t="s">
        <v>3922</v>
      </c>
      <c r="O377" s="17">
        <v>0.20377358794212341</v>
      </c>
      <c r="P377" s="32">
        <v>49.818484769999998</v>
      </c>
      <c r="Q377" s="32">
        <v>271.32073974609381</v>
      </c>
      <c r="R377" s="5">
        <v>363</v>
      </c>
      <c r="S377" s="5">
        <v>363</v>
      </c>
      <c r="T377" s="16">
        <v>1</v>
      </c>
      <c r="U377" s="17">
        <v>0.20377358794212341</v>
      </c>
      <c r="V377" s="32">
        <v>50.501358949999997</v>
      </c>
      <c r="W377" s="32">
        <v>271.32073974609381</v>
      </c>
      <c r="X377" s="17">
        <v>3.0303031206130981E-2</v>
      </c>
      <c r="Y377" s="32">
        <v>48.337905190000001</v>
      </c>
      <c r="Z377" s="32"/>
      <c r="AA377" s="5">
        <v>364</v>
      </c>
      <c r="AB377" s="5">
        <v>364</v>
      </c>
      <c r="AC377" s="16">
        <v>1</v>
      </c>
      <c r="AD377" s="17">
        <v>3.0303031206130981E-2</v>
      </c>
      <c r="AE377" s="32">
        <v>50.203855820000001</v>
      </c>
      <c r="AF377" s="32"/>
      <c r="AG377" s="16">
        <v>0.996</v>
      </c>
      <c r="AH377" s="16"/>
      <c r="AI377" s="16"/>
      <c r="AJ377" s="16"/>
      <c r="AK377" s="16"/>
      <c r="AL377" s="16">
        <v>4.0000001899898052E-3</v>
      </c>
      <c r="AM377" s="16"/>
      <c r="AN377" s="16">
        <v>0.121</v>
      </c>
      <c r="AO377" s="16">
        <v>0.71349999999999991</v>
      </c>
      <c r="AP377" s="5">
        <v>1</v>
      </c>
      <c r="AQ377" s="31">
        <v>5805.56982421875</v>
      </c>
      <c r="AR377" s="31">
        <v>9059.93</v>
      </c>
    </row>
    <row r="378" spans="1:44" x14ac:dyDescent="0.3">
      <c r="A378" s="4">
        <v>961044070</v>
      </c>
      <c r="B378" s="3" t="s">
        <v>455</v>
      </c>
      <c r="C378" s="3" t="s">
        <v>1887</v>
      </c>
      <c r="D378" s="14">
        <v>81.146804809570313</v>
      </c>
      <c r="E378" s="14">
        <v>82.833297729492188</v>
      </c>
      <c r="F378" s="14">
        <v>80.167312622070313</v>
      </c>
      <c r="G378" s="14">
        <v>81.4661865234375</v>
      </c>
      <c r="H378" s="5">
        <v>193</v>
      </c>
      <c r="I378" s="15">
        <v>4</v>
      </c>
      <c r="J378" s="15">
        <v>6</v>
      </c>
      <c r="K378" s="3" t="s">
        <v>3882</v>
      </c>
      <c r="L378" s="3" t="s">
        <v>3915</v>
      </c>
      <c r="M378" s="3" t="s">
        <v>3919</v>
      </c>
      <c r="N378" s="3" t="s">
        <v>3922</v>
      </c>
      <c r="O378" s="17">
        <v>0.17610062658786771</v>
      </c>
      <c r="P378" s="32">
        <v>48.49228815</v>
      </c>
      <c r="Q378" s="32">
        <v>232.0754699707031</v>
      </c>
      <c r="R378" s="5">
        <v>293</v>
      </c>
      <c r="S378" s="5">
        <v>293</v>
      </c>
      <c r="T378" s="16">
        <v>1</v>
      </c>
      <c r="U378" s="17">
        <v>0.17610062658786771</v>
      </c>
      <c r="V378" s="32">
        <v>49.15598902</v>
      </c>
      <c r="W378" s="32">
        <v>232.0754699707031</v>
      </c>
      <c r="X378" s="17">
        <v>0.124223604798317</v>
      </c>
      <c r="Y378" s="32">
        <v>47.253579479999999</v>
      </c>
      <c r="Z378" s="32">
        <v>183.22981262207031</v>
      </c>
      <c r="AA378" s="5">
        <v>292</v>
      </c>
      <c r="AB378" s="5">
        <v>292</v>
      </c>
      <c r="AC378" s="16">
        <v>1</v>
      </c>
      <c r="AD378" s="17">
        <v>0.124223604798317</v>
      </c>
      <c r="AE378" s="32">
        <v>48.156720020000002</v>
      </c>
      <c r="AF378" s="32">
        <v>183.22981262207031</v>
      </c>
      <c r="AG378" s="16">
        <v>0.97399999999999998</v>
      </c>
      <c r="AH378" s="16"/>
      <c r="AI378" s="16"/>
      <c r="AJ378" s="16"/>
      <c r="AK378" s="16"/>
      <c r="AL378" s="16">
        <v>2.60000005364418E-2</v>
      </c>
      <c r="AM378" s="16"/>
      <c r="AN378" s="16">
        <v>0.19700000000000001</v>
      </c>
      <c r="AO378" s="16">
        <v>0.63350000000000006</v>
      </c>
      <c r="AP378" s="5">
        <v>1</v>
      </c>
      <c r="AQ378" s="31">
        <v>6598.33984375</v>
      </c>
      <c r="AR378" s="31">
        <v>10230.450000000001</v>
      </c>
    </row>
    <row r="379" spans="1:44" x14ac:dyDescent="0.3">
      <c r="A379" s="4">
        <v>511544020</v>
      </c>
      <c r="B379" s="3" t="s">
        <v>268</v>
      </c>
      <c r="C379" s="3" t="s">
        <v>1365</v>
      </c>
      <c r="D379" s="14">
        <v>85.310157775878906</v>
      </c>
      <c r="E379" s="14">
        <v>86.787239074707031</v>
      </c>
      <c r="F379" s="14">
        <v>90.371871948242188</v>
      </c>
      <c r="G379" s="14">
        <v>89.88372802734375</v>
      </c>
      <c r="H379" s="5">
        <v>220</v>
      </c>
      <c r="I379" s="15" t="s">
        <v>3981</v>
      </c>
      <c r="J379" s="15">
        <v>5</v>
      </c>
      <c r="K379" s="3" t="s">
        <v>3893</v>
      </c>
      <c r="L379" s="3" t="s">
        <v>3908</v>
      </c>
      <c r="M379" s="3" t="s">
        <v>3917</v>
      </c>
      <c r="N379" s="3" t="s">
        <v>3921</v>
      </c>
      <c r="O379" s="17">
        <v>0.46728971600532532</v>
      </c>
      <c r="P379" s="32">
        <v>50.231675680000002</v>
      </c>
      <c r="Q379" s="32">
        <v>329.90655517578131</v>
      </c>
      <c r="R379" s="5">
        <v>152</v>
      </c>
      <c r="S379" s="5">
        <v>81</v>
      </c>
      <c r="T379" s="16">
        <v>0.53289473056793213</v>
      </c>
      <c r="U379" s="17">
        <v>0</v>
      </c>
      <c r="V379" s="32">
        <v>50.804473190000003</v>
      </c>
      <c r="W379" s="32"/>
      <c r="X379" s="17">
        <v>0.48598131537437439</v>
      </c>
      <c r="Y379" s="32">
        <v>53.399728940000003</v>
      </c>
      <c r="Z379" s="32">
        <v>313.0841064453125</v>
      </c>
      <c r="AA379" s="5">
        <v>152</v>
      </c>
      <c r="AB379" s="5">
        <v>81</v>
      </c>
      <c r="AC379" s="16">
        <v>0.53289473056793213</v>
      </c>
      <c r="AD379" s="17">
        <v>0.30769231915473938</v>
      </c>
      <c r="AE379" s="32">
        <v>52.896970779999997</v>
      </c>
      <c r="AF379" s="32"/>
      <c r="AG379" s="16"/>
      <c r="AH379" s="16">
        <v>3.5999999999999997E-2</v>
      </c>
      <c r="AI379" s="16"/>
      <c r="AJ379" s="16">
        <v>0.91400000000000003</v>
      </c>
      <c r="AK379" s="16">
        <v>3.2000000000000001E-2</v>
      </c>
      <c r="AL379" s="16">
        <v>1.7999999225139621E-2</v>
      </c>
      <c r="AM379" s="16"/>
      <c r="AN379" s="16">
        <v>0.11799999999999999</v>
      </c>
      <c r="AO379" s="16">
        <v>0.45200000000000001</v>
      </c>
      <c r="AP379" s="5">
        <v>0</v>
      </c>
      <c r="AQ379" s="31">
        <v>8134.64013671875</v>
      </c>
      <c r="AR379" s="31">
        <v>8775.5400000000009</v>
      </c>
    </row>
    <row r="380" spans="1:44" x14ac:dyDescent="0.3">
      <c r="A380" s="4">
        <v>491484030</v>
      </c>
      <c r="B380" s="3" t="s">
        <v>253</v>
      </c>
      <c r="C380" s="3" t="s">
        <v>1308</v>
      </c>
      <c r="D380" s="14">
        <v>90.398231506347656</v>
      </c>
      <c r="E380" s="14">
        <v>89.698875427246094</v>
      </c>
      <c r="F380" s="14">
        <v>88.121681213378906</v>
      </c>
      <c r="G380" s="14">
        <v>85.921516418457031</v>
      </c>
      <c r="H380" s="5">
        <v>535</v>
      </c>
      <c r="I380" s="15" t="s">
        <v>3981</v>
      </c>
      <c r="J380" s="15">
        <v>5</v>
      </c>
      <c r="K380" s="3" t="s">
        <v>3797</v>
      </c>
      <c r="L380" s="3" t="s">
        <v>3907</v>
      </c>
      <c r="M380" s="3" t="s">
        <v>3916</v>
      </c>
      <c r="N380" s="3" t="s">
        <v>3924</v>
      </c>
      <c r="O380" s="17">
        <v>0.35746607184410101</v>
      </c>
      <c r="P380" s="32">
        <v>52.357397570000003</v>
      </c>
      <c r="Q380" s="32">
        <v>298.64254760742188</v>
      </c>
      <c r="R380" s="5">
        <v>224</v>
      </c>
      <c r="S380" s="5">
        <v>167</v>
      </c>
      <c r="T380" s="16">
        <v>0.74553573131561279</v>
      </c>
      <c r="U380" s="17">
        <v>0.27027025818824768</v>
      </c>
      <c r="V380" s="32">
        <v>52.018394700000002</v>
      </c>
      <c r="W380" s="32">
        <v>265.54052734375</v>
      </c>
      <c r="X380" s="17">
        <v>0.29864254593849182</v>
      </c>
      <c r="Y380" s="32">
        <v>52.044452790000001</v>
      </c>
      <c r="Z380" s="32">
        <v>265.61087036132813</v>
      </c>
      <c r="AA380" s="5">
        <v>224</v>
      </c>
      <c r="AB380" s="5">
        <v>167</v>
      </c>
      <c r="AC380" s="16">
        <v>0.74553573131561279</v>
      </c>
      <c r="AD380" s="17">
        <v>0.17567567527294159</v>
      </c>
      <c r="AE380" s="32">
        <v>50.665694709999997</v>
      </c>
      <c r="AF380" s="32">
        <v>227.02702331542969</v>
      </c>
      <c r="AG380" s="16">
        <v>3.5999999999999997E-2</v>
      </c>
      <c r="AH380" s="16">
        <v>0.10100000000000001</v>
      </c>
      <c r="AI380" s="16">
        <v>2.4E-2</v>
      </c>
      <c r="AJ380" s="16">
        <v>0.72499999999999998</v>
      </c>
      <c r="AK380" s="16">
        <v>9.9000000000000005E-2</v>
      </c>
      <c r="AL380" s="16">
        <v>1.499999966472387E-2</v>
      </c>
      <c r="AM380" s="16"/>
      <c r="AN380" s="16">
        <v>0.17899999999999999</v>
      </c>
      <c r="AO380" s="16">
        <v>0.629</v>
      </c>
      <c r="AP380" s="5">
        <v>0</v>
      </c>
      <c r="AQ380" s="31">
        <v>5553.68017578125</v>
      </c>
      <c r="AR380" s="31">
        <v>8350.15</v>
      </c>
    </row>
    <row r="381" spans="1:44" x14ac:dyDescent="0.3">
      <c r="A381" s="4">
        <v>491484040</v>
      </c>
      <c r="B381" s="3" t="s">
        <v>253</v>
      </c>
      <c r="C381" s="3" t="s">
        <v>1309</v>
      </c>
      <c r="D381" s="14">
        <v>91.501991271972656</v>
      </c>
      <c r="E381" s="14">
        <v>89.467002868652344</v>
      </c>
      <c r="F381" s="14">
        <v>90.338951110839844</v>
      </c>
      <c r="G381" s="14">
        <v>89.6243896484375</v>
      </c>
      <c r="H381" s="5">
        <v>156</v>
      </c>
      <c r="I381" s="15" t="s">
        <v>3981</v>
      </c>
      <c r="J381" s="15">
        <v>5</v>
      </c>
      <c r="K381" s="3" t="s">
        <v>3797</v>
      </c>
      <c r="L381" s="3" t="s">
        <v>3907</v>
      </c>
      <c r="M381" s="3" t="s">
        <v>3916</v>
      </c>
      <c r="N381" s="3" t="s">
        <v>3924</v>
      </c>
      <c r="O381" s="17">
        <v>0.39130434393882751</v>
      </c>
      <c r="P381" s="32">
        <v>52.818533510000002</v>
      </c>
      <c r="Q381" s="32">
        <v>315.9420166015625</v>
      </c>
      <c r="R381" s="5">
        <v>87</v>
      </c>
      <c r="S381" s="5">
        <v>58</v>
      </c>
      <c r="T381" s="16">
        <v>0.66666668653488159</v>
      </c>
      <c r="U381" s="17">
        <v>0.20000000298023221</v>
      </c>
      <c r="V381" s="32">
        <v>51.921720829999998</v>
      </c>
      <c r="W381" s="32"/>
      <c r="X381" s="17">
        <v>0.43478259444236761</v>
      </c>
      <c r="Y381" s="32">
        <v>53.379902600000001</v>
      </c>
      <c r="Z381" s="32">
        <v>307.24636840820313</v>
      </c>
      <c r="AA381" s="5">
        <v>87</v>
      </c>
      <c r="AB381" s="5">
        <v>58</v>
      </c>
      <c r="AC381" s="16">
        <v>0.66666668653488159</v>
      </c>
      <c r="AD381" s="17">
        <v>0.30000001192092901</v>
      </c>
      <c r="AE381" s="32">
        <v>52.750928520000002</v>
      </c>
      <c r="AF381" s="32">
        <v>257.5</v>
      </c>
      <c r="AG381" s="16"/>
      <c r="AH381" s="16">
        <v>6.4000000000000001E-2</v>
      </c>
      <c r="AI381" s="16"/>
      <c r="AJ381" s="16">
        <v>0.77600000000000002</v>
      </c>
      <c r="AK381" s="16">
        <v>0.122</v>
      </c>
      <c r="AL381" s="16">
        <v>3.7999998778104782E-2</v>
      </c>
      <c r="AM381" s="16"/>
      <c r="AN381" s="16">
        <v>9.6000000000000002E-2</v>
      </c>
      <c r="AO381" s="16">
        <v>0.62</v>
      </c>
      <c r="AP381" s="5">
        <v>0</v>
      </c>
      <c r="AQ381" s="31">
        <v>8868.4599609375</v>
      </c>
      <c r="AR381" s="31">
        <v>9811.5499999999993</v>
      </c>
    </row>
    <row r="382" spans="1:44" x14ac:dyDescent="0.3">
      <c r="A382" s="4">
        <v>491484060</v>
      </c>
      <c r="B382" s="3" t="s">
        <v>253</v>
      </c>
      <c r="C382" s="3" t="s">
        <v>1310</v>
      </c>
      <c r="D382" s="14">
        <v>85.988029479980469</v>
      </c>
      <c r="E382" s="14">
        <v>87.246543884277344</v>
      </c>
      <c r="F382" s="14">
        <v>86.342857360839844</v>
      </c>
      <c r="G382" s="14">
        <v>83.5703125</v>
      </c>
      <c r="H382" s="5">
        <v>422</v>
      </c>
      <c r="I382" s="15" t="s">
        <v>3981</v>
      </c>
      <c r="J382" s="15">
        <v>5</v>
      </c>
      <c r="K382" s="3" t="s">
        <v>3797</v>
      </c>
      <c r="L382" s="3" t="s">
        <v>3907</v>
      </c>
      <c r="M382" s="3" t="s">
        <v>3916</v>
      </c>
      <c r="N382" s="3" t="s">
        <v>3924</v>
      </c>
      <c r="O382" s="17">
        <v>0.23888888955116269</v>
      </c>
      <c r="P382" s="32">
        <v>50.514880550000001</v>
      </c>
      <c r="Q382" s="32">
        <v>270.5555419921875</v>
      </c>
      <c r="R382" s="5">
        <v>185</v>
      </c>
      <c r="S382" s="5">
        <v>130</v>
      </c>
      <c r="T382" s="16">
        <v>0.70270270109176636</v>
      </c>
      <c r="U382" s="17">
        <v>0.16806723177433011</v>
      </c>
      <c r="V382" s="32">
        <v>50.995965269999999</v>
      </c>
      <c r="W382" s="32">
        <v>252.10084533691409</v>
      </c>
      <c r="X382" s="17">
        <v>0.18888889253139499</v>
      </c>
      <c r="Y382" s="32">
        <v>50.973078389999998</v>
      </c>
      <c r="Z382" s="32">
        <v>223.8888854980469</v>
      </c>
      <c r="AA382" s="5">
        <v>186</v>
      </c>
      <c r="AB382" s="5">
        <v>131</v>
      </c>
      <c r="AC382" s="16">
        <v>0.70270270109176636</v>
      </c>
      <c r="AD382" s="17">
        <v>0.1260504275560379</v>
      </c>
      <c r="AE382" s="32">
        <v>49.341636049999998</v>
      </c>
      <c r="AF382" s="32">
        <v>202.52101135253909</v>
      </c>
      <c r="AG382" s="16">
        <v>2.8000000000000001E-2</v>
      </c>
      <c r="AH382" s="16">
        <v>9.5000000000000001E-2</v>
      </c>
      <c r="AI382" s="16">
        <v>1.4E-2</v>
      </c>
      <c r="AJ382" s="16">
        <v>0.73899999999999999</v>
      </c>
      <c r="AK382" s="16">
        <v>7.8E-2</v>
      </c>
      <c r="AL382" s="16">
        <v>4.5000001788139343E-2</v>
      </c>
      <c r="AM382" s="16">
        <v>3.3000000000000002E-2</v>
      </c>
      <c r="AN382" s="16">
        <v>0.13</v>
      </c>
      <c r="AO382" s="16">
        <v>0.61399999999999999</v>
      </c>
      <c r="AP382" s="5">
        <v>0</v>
      </c>
      <c r="AQ382" s="31">
        <v>4683.3701171875</v>
      </c>
      <c r="AR382" s="31">
        <v>7279.24</v>
      </c>
    </row>
    <row r="383" spans="1:44" x14ac:dyDescent="0.3">
      <c r="A383" s="4">
        <v>491484100</v>
      </c>
      <c r="B383" s="3" t="s">
        <v>253</v>
      </c>
      <c r="C383" s="3" t="s">
        <v>1311</v>
      </c>
      <c r="D383" s="14">
        <v>86.721244812011719</v>
      </c>
      <c r="E383" s="14">
        <v>85.804573059082031</v>
      </c>
      <c r="F383" s="14">
        <v>84.558013916015625</v>
      </c>
      <c r="G383" s="14">
        <v>83.5693359375</v>
      </c>
      <c r="H383" s="5">
        <v>239</v>
      </c>
      <c r="I383" s="15" t="s">
        <v>3981</v>
      </c>
      <c r="J383" s="15">
        <v>5</v>
      </c>
      <c r="K383" s="3" t="s">
        <v>3797</v>
      </c>
      <c r="L383" s="3" t="s">
        <v>3907</v>
      </c>
      <c r="M383" s="3" t="s">
        <v>3916</v>
      </c>
      <c r="N383" s="3" t="s">
        <v>3924</v>
      </c>
      <c r="O383" s="17">
        <v>0.43010753393173218</v>
      </c>
      <c r="P383" s="32">
        <v>50.821207690000001</v>
      </c>
      <c r="Q383" s="32">
        <v>317.20431518554688</v>
      </c>
      <c r="R383" s="5">
        <v>111</v>
      </c>
      <c r="S383" s="5">
        <v>81</v>
      </c>
      <c r="T383" s="16">
        <v>0.72972971200942993</v>
      </c>
      <c r="U383" s="17">
        <v>0.25862067937850952</v>
      </c>
      <c r="V383" s="32">
        <v>50.394778359999997</v>
      </c>
      <c r="W383" s="32"/>
      <c r="X383" s="17">
        <v>0.36559140682220459</v>
      </c>
      <c r="Y383" s="32">
        <v>49.898074739999998</v>
      </c>
      <c r="Z383" s="32">
        <v>283.8709716796875</v>
      </c>
      <c r="AA383" s="5">
        <v>111</v>
      </c>
      <c r="AB383" s="5">
        <v>81</v>
      </c>
      <c r="AC383" s="16">
        <v>0.72972971200942993</v>
      </c>
      <c r="AD383" s="17">
        <v>0.20689655840396881</v>
      </c>
      <c r="AE383" s="32">
        <v>49.341087629999997</v>
      </c>
      <c r="AF383" s="32"/>
      <c r="AG383" s="16">
        <v>3.7999999999999999E-2</v>
      </c>
      <c r="AH383" s="16">
        <v>8.4000000000000005E-2</v>
      </c>
      <c r="AI383" s="16"/>
      <c r="AJ383" s="16">
        <v>0.71499999999999997</v>
      </c>
      <c r="AK383" s="16">
        <v>9.6000000000000002E-2</v>
      </c>
      <c r="AL383" s="16">
        <v>6.7000001668930054E-2</v>
      </c>
      <c r="AM383" s="16"/>
      <c r="AN383" s="16">
        <v>0.255</v>
      </c>
      <c r="AO383" s="16">
        <v>0.56300000000000006</v>
      </c>
      <c r="AP383" s="5">
        <v>0</v>
      </c>
      <c r="AQ383" s="31">
        <v>5654.7001953125</v>
      </c>
      <c r="AR383" s="31">
        <v>8589.9</v>
      </c>
    </row>
    <row r="384" spans="1:44" x14ac:dyDescent="0.3">
      <c r="A384" s="4">
        <v>491484170</v>
      </c>
      <c r="B384" s="3" t="s">
        <v>253</v>
      </c>
      <c r="C384" s="3" t="s">
        <v>1312</v>
      </c>
      <c r="D384" s="14">
        <v>81.798049926757813</v>
      </c>
      <c r="E384" s="14">
        <v>81.835090637207031</v>
      </c>
      <c r="F384" s="14">
        <v>86.287773132324219</v>
      </c>
      <c r="G384" s="14">
        <v>84.952842712402344</v>
      </c>
      <c r="H384" s="5">
        <v>496</v>
      </c>
      <c r="I384" s="15" t="s">
        <v>3981</v>
      </c>
      <c r="J384" s="15">
        <v>5</v>
      </c>
      <c r="K384" s="3" t="s">
        <v>3797</v>
      </c>
      <c r="L384" s="3" t="s">
        <v>3907</v>
      </c>
      <c r="M384" s="3" t="s">
        <v>3916</v>
      </c>
      <c r="N384" s="3" t="s">
        <v>3924</v>
      </c>
      <c r="O384" s="17">
        <v>0.3227272629737854</v>
      </c>
      <c r="P384" s="32">
        <v>48.764369350000003</v>
      </c>
      <c r="Q384" s="32">
        <v>282.72726440429688</v>
      </c>
      <c r="R384" s="5">
        <v>233</v>
      </c>
      <c r="S384" s="5">
        <v>163</v>
      </c>
      <c r="T384" s="16">
        <v>0.69957083463668823</v>
      </c>
      <c r="U384" s="17">
        <v>0.20000000298023221</v>
      </c>
      <c r="V384" s="32">
        <v>48.73981422</v>
      </c>
      <c r="W384" s="32">
        <v>250.32258605957031</v>
      </c>
      <c r="X384" s="17">
        <v>0.30493274331092829</v>
      </c>
      <c r="Y384" s="32">
        <v>50.93989783</v>
      </c>
      <c r="Z384" s="32">
        <v>270.40359497070313</v>
      </c>
      <c r="AA384" s="5">
        <v>232</v>
      </c>
      <c r="AB384" s="5">
        <v>163</v>
      </c>
      <c r="AC384" s="16">
        <v>0.69957083463668823</v>
      </c>
      <c r="AD384" s="17">
        <v>0.20253165066242221</v>
      </c>
      <c r="AE384" s="32">
        <v>50.120194329999997</v>
      </c>
      <c r="AF384" s="32">
        <v>246.20252990722659</v>
      </c>
      <c r="AG384" s="16">
        <v>2.8000000000000001E-2</v>
      </c>
      <c r="AH384" s="16">
        <v>0.183</v>
      </c>
      <c r="AI384" s="16">
        <v>2.4E-2</v>
      </c>
      <c r="AJ384" s="16">
        <v>0.59099999999999997</v>
      </c>
      <c r="AK384" s="16">
        <v>0.113</v>
      </c>
      <c r="AL384" s="16">
        <v>5.9999998658895493E-2</v>
      </c>
      <c r="AM384" s="16">
        <v>0.20200000000000001</v>
      </c>
      <c r="AN384" s="16">
        <v>0.123</v>
      </c>
      <c r="AO384" s="16">
        <v>0.64200000000000002</v>
      </c>
      <c r="AP384" s="5">
        <v>0</v>
      </c>
      <c r="AQ384" s="31">
        <v>5057.60009765625</v>
      </c>
      <c r="AR384" s="31">
        <v>8121.62</v>
      </c>
    </row>
    <row r="385" spans="1:44" x14ac:dyDescent="0.3">
      <c r="A385" s="4">
        <v>491484180</v>
      </c>
      <c r="B385" s="3" t="s">
        <v>253</v>
      </c>
      <c r="C385" s="3" t="s">
        <v>741</v>
      </c>
      <c r="D385" s="14">
        <v>93.135871887207031</v>
      </c>
      <c r="E385" s="14">
        <v>93.589630126953125</v>
      </c>
      <c r="F385" s="14">
        <v>93.762710571289063</v>
      </c>
      <c r="G385" s="14">
        <v>92.805038452148438</v>
      </c>
      <c r="H385" s="5">
        <v>188</v>
      </c>
      <c r="I385" s="15" t="s">
        <v>3981</v>
      </c>
      <c r="J385" s="15">
        <v>5</v>
      </c>
      <c r="K385" s="3" t="s">
        <v>3797</v>
      </c>
      <c r="L385" s="3" t="s">
        <v>3907</v>
      </c>
      <c r="M385" s="3" t="s">
        <v>3916</v>
      </c>
      <c r="N385" s="3" t="s">
        <v>3924</v>
      </c>
      <c r="O385" s="17">
        <v>0.42105263471603388</v>
      </c>
      <c r="P385" s="32">
        <v>53.501142610000002</v>
      </c>
      <c r="Q385" s="32">
        <v>323.6842041015625</v>
      </c>
      <c r="R385" s="5">
        <v>100</v>
      </c>
      <c r="S385" s="5">
        <v>80</v>
      </c>
      <c r="T385" s="16">
        <v>0.80000001192092896</v>
      </c>
      <c r="U385" s="17">
        <v>0.38983049988746638</v>
      </c>
      <c r="V385" s="32">
        <v>53.640534289999998</v>
      </c>
      <c r="W385" s="32">
        <v>313.559326171875</v>
      </c>
      <c r="X385" s="17">
        <v>0.3333333432674408</v>
      </c>
      <c r="Y385" s="32">
        <v>55.442012920000003</v>
      </c>
      <c r="Z385" s="32">
        <v>280</v>
      </c>
      <c r="AA385" s="5">
        <v>100</v>
      </c>
      <c r="AB385" s="5">
        <v>80</v>
      </c>
      <c r="AC385" s="16">
        <v>0.80000001192092896</v>
      </c>
      <c r="AD385" s="17">
        <v>0.32758620381355291</v>
      </c>
      <c r="AE385" s="32">
        <v>54.542076909999999</v>
      </c>
      <c r="AF385" s="32">
        <v>281.03448486328131</v>
      </c>
      <c r="AG385" s="16">
        <v>2.7E-2</v>
      </c>
      <c r="AH385" s="16">
        <v>3.6999999999999998E-2</v>
      </c>
      <c r="AI385" s="16"/>
      <c r="AJ385" s="16">
        <v>0.81400000000000006</v>
      </c>
      <c r="AK385" s="16">
        <v>0.09</v>
      </c>
      <c r="AL385" s="16">
        <v>3.2000001519918442E-2</v>
      </c>
      <c r="AM385" s="16"/>
      <c r="AN385" s="16">
        <v>0.20200000000000001</v>
      </c>
      <c r="AO385" s="16">
        <v>0.77</v>
      </c>
      <c r="AP385" s="5">
        <v>0</v>
      </c>
      <c r="AQ385" s="31">
        <v>6004.16015625</v>
      </c>
      <c r="AR385" s="31">
        <v>9437.5499999999993</v>
      </c>
    </row>
    <row r="386" spans="1:44" x14ac:dyDescent="0.3">
      <c r="A386" s="4">
        <v>491484200</v>
      </c>
      <c r="B386" s="3" t="s">
        <v>253</v>
      </c>
      <c r="C386" s="3" t="s">
        <v>1313</v>
      </c>
      <c r="D386" s="14">
        <v>88.372161865234375</v>
      </c>
      <c r="E386" s="14">
        <v>88.266944885253906</v>
      </c>
      <c r="F386" s="14">
        <v>90.689796447753906</v>
      </c>
      <c r="G386" s="14">
        <v>89.686019897460938</v>
      </c>
      <c r="H386" s="5">
        <v>290</v>
      </c>
      <c r="I386" s="15" t="s">
        <v>3981</v>
      </c>
      <c r="J386" s="15">
        <v>5</v>
      </c>
      <c r="K386" s="3" t="s">
        <v>3797</v>
      </c>
      <c r="L386" s="3" t="s">
        <v>3907</v>
      </c>
      <c r="M386" s="3" t="s">
        <v>3916</v>
      </c>
      <c r="N386" s="3" t="s">
        <v>3924</v>
      </c>
      <c r="O386" s="17">
        <v>0.48760330677032471</v>
      </c>
      <c r="P386" s="32">
        <v>51.510937589999997</v>
      </c>
      <c r="Q386" s="32">
        <v>340.49588012695313</v>
      </c>
      <c r="R386" s="5">
        <v>141</v>
      </c>
      <c r="S386" s="5">
        <v>80</v>
      </c>
      <c r="T386" s="16">
        <v>0.56737589836120605</v>
      </c>
      <c r="U386" s="17">
        <v>0.40277779102325439</v>
      </c>
      <c r="V386" s="32">
        <v>51.421393799999997</v>
      </c>
      <c r="W386" s="32">
        <v>316.66665649414063</v>
      </c>
      <c r="X386" s="17">
        <v>0.46280992031097412</v>
      </c>
      <c r="Y386" s="32">
        <v>53.591212609999999</v>
      </c>
      <c r="Z386" s="32">
        <v>322.31405639648438</v>
      </c>
      <c r="AA386" s="5">
        <v>141</v>
      </c>
      <c r="AB386" s="5">
        <v>80</v>
      </c>
      <c r="AC386" s="16">
        <v>0.56737589836120605</v>
      </c>
      <c r="AD386" s="17">
        <v>0.4583333432674408</v>
      </c>
      <c r="AE386" s="32">
        <v>52.785636320000002</v>
      </c>
      <c r="AF386" s="32">
        <v>306.9444580078125</v>
      </c>
      <c r="AG386" s="16">
        <v>4.4999999999999998E-2</v>
      </c>
      <c r="AH386" s="16">
        <v>5.1999999999999998E-2</v>
      </c>
      <c r="AI386" s="16"/>
      <c r="AJ386" s="16">
        <v>0.752</v>
      </c>
      <c r="AK386" s="16">
        <v>0.121</v>
      </c>
      <c r="AL386" s="16">
        <v>3.0999999493360519E-2</v>
      </c>
      <c r="AM386" s="16"/>
      <c r="AN386" s="16">
        <v>9.2999999999999999E-2</v>
      </c>
      <c r="AO386" s="16">
        <v>0.56400000000000006</v>
      </c>
      <c r="AP386" s="5">
        <v>0</v>
      </c>
      <c r="AQ386" s="31">
        <v>5787.81982421875</v>
      </c>
      <c r="AR386" s="31">
        <v>7073.98</v>
      </c>
    </row>
    <row r="387" spans="1:44" x14ac:dyDescent="0.3">
      <c r="A387" s="4">
        <v>491484260</v>
      </c>
      <c r="B387" s="3" t="s">
        <v>253</v>
      </c>
      <c r="C387" s="3" t="s">
        <v>1314</v>
      </c>
      <c r="D387" s="14">
        <v>82.55987548828125</v>
      </c>
      <c r="E387" s="14">
        <v>84.345207214355469</v>
      </c>
      <c r="F387" s="14">
        <v>86.73114013671875</v>
      </c>
      <c r="G387" s="14">
        <v>87.993850708007813</v>
      </c>
      <c r="H387" s="5">
        <v>294</v>
      </c>
      <c r="I387" s="15" t="s">
        <v>3981</v>
      </c>
      <c r="J387" s="15">
        <v>5</v>
      </c>
      <c r="K387" s="3" t="s">
        <v>3797</v>
      </c>
      <c r="L387" s="3" t="s">
        <v>3907</v>
      </c>
      <c r="M387" s="3" t="s">
        <v>3916</v>
      </c>
      <c r="N387" s="3" t="s">
        <v>3924</v>
      </c>
      <c r="O387" s="17">
        <v>0.28695651888847351</v>
      </c>
      <c r="P387" s="32">
        <v>49.082649320000002</v>
      </c>
      <c r="Q387" s="32">
        <v>275.65216064453131</v>
      </c>
      <c r="R387" s="5">
        <v>140</v>
      </c>
      <c r="S387" s="5">
        <v>123</v>
      </c>
      <c r="T387" s="16">
        <v>0.87857145071029663</v>
      </c>
      <c r="U387" s="17">
        <v>0.239999994635582</v>
      </c>
      <c r="V387" s="32">
        <v>49.786337830000001</v>
      </c>
      <c r="W387" s="32">
        <v>261</v>
      </c>
      <c r="X387" s="17">
        <v>0.26086956262588501</v>
      </c>
      <c r="Y387" s="32">
        <v>51.206938790000002</v>
      </c>
      <c r="Z387" s="32">
        <v>241.7391357421875</v>
      </c>
      <c r="AA387" s="5">
        <v>140</v>
      </c>
      <c r="AB387" s="5">
        <v>123</v>
      </c>
      <c r="AC387" s="16">
        <v>0.87857145071029663</v>
      </c>
      <c r="AD387" s="17">
        <v>0.2099999934434891</v>
      </c>
      <c r="AE387" s="32">
        <v>51.832708580000002</v>
      </c>
      <c r="AF387" s="32">
        <v>225</v>
      </c>
      <c r="AG387" s="16">
        <v>9.9000000000000005E-2</v>
      </c>
      <c r="AH387" s="16">
        <v>0.10199999999999999</v>
      </c>
      <c r="AI387" s="16">
        <v>2.4E-2</v>
      </c>
      <c r="AJ387" s="16">
        <v>0.64600000000000002</v>
      </c>
      <c r="AK387" s="16">
        <v>0.112</v>
      </c>
      <c r="AL387" s="16">
        <v>1.7000000923871991E-2</v>
      </c>
      <c r="AM387" s="16"/>
      <c r="AN387" s="16">
        <v>0.17399999999999999</v>
      </c>
      <c r="AO387" s="16">
        <v>0.83799999999999997</v>
      </c>
      <c r="AP387" s="5">
        <v>0</v>
      </c>
      <c r="AQ387" s="31">
        <v>5470.0498046875</v>
      </c>
      <c r="AR387" s="31">
        <v>8377.64</v>
      </c>
    </row>
    <row r="388" spans="1:44" x14ac:dyDescent="0.3">
      <c r="A388" s="4">
        <v>491484300</v>
      </c>
      <c r="B388" s="3" t="s">
        <v>253</v>
      </c>
      <c r="C388" s="3" t="s">
        <v>1315</v>
      </c>
      <c r="D388" s="14">
        <v>86.695808410644531</v>
      </c>
      <c r="E388" s="14">
        <v>85.728492736816406</v>
      </c>
      <c r="F388" s="14">
        <v>84.596931457519531</v>
      </c>
      <c r="G388" s="14">
        <v>84.277671813964844</v>
      </c>
      <c r="H388" s="5">
        <v>231</v>
      </c>
      <c r="I388" s="15" t="s">
        <v>3981</v>
      </c>
      <c r="J388" s="15">
        <v>5</v>
      </c>
      <c r="K388" s="3" t="s">
        <v>3797</v>
      </c>
      <c r="L388" s="3" t="s">
        <v>3907</v>
      </c>
      <c r="M388" s="3" t="s">
        <v>3916</v>
      </c>
      <c r="N388" s="3" t="s">
        <v>3924</v>
      </c>
      <c r="O388" s="17">
        <v>0.3404255211353302</v>
      </c>
      <c r="P388" s="32">
        <v>50.810581239999998</v>
      </c>
      <c r="Q388" s="32">
        <v>295.74468994140631</v>
      </c>
      <c r="R388" s="5">
        <v>113</v>
      </c>
      <c r="S388" s="5">
        <v>82</v>
      </c>
      <c r="T388" s="16">
        <v>0.72566372156143188</v>
      </c>
      <c r="U388" s="17">
        <v>0.31343284249305731</v>
      </c>
      <c r="V388" s="32">
        <v>50.363057980000001</v>
      </c>
      <c r="W388" s="32">
        <v>282.08953857421881</v>
      </c>
      <c r="X388" s="17">
        <v>0.24468085169792181</v>
      </c>
      <c r="Y388" s="32">
        <v>49.92151586</v>
      </c>
      <c r="Z388" s="32"/>
      <c r="AA388" s="5">
        <v>113</v>
      </c>
      <c r="AB388" s="5">
        <v>82</v>
      </c>
      <c r="AC388" s="16">
        <v>0.72566372156143188</v>
      </c>
      <c r="AD388" s="17">
        <v>0.20895522832870481</v>
      </c>
      <c r="AE388" s="32">
        <v>49.73997876</v>
      </c>
      <c r="AF388" s="32"/>
      <c r="AG388" s="16"/>
      <c r="AH388" s="16">
        <v>0.13</v>
      </c>
      <c r="AI388" s="16"/>
      <c r="AJ388" s="16">
        <v>0.68</v>
      </c>
      <c r="AK388" s="16">
        <v>0.13</v>
      </c>
      <c r="AL388" s="16">
        <v>6.1000000685453408E-2</v>
      </c>
      <c r="AM388" s="16">
        <v>2.1999999999999999E-2</v>
      </c>
      <c r="AN388" s="16">
        <v>0.156</v>
      </c>
      <c r="AO388" s="16">
        <v>0.58799999999999997</v>
      </c>
      <c r="AP388" s="5">
        <v>0</v>
      </c>
      <c r="AQ388" s="31">
        <v>4970.06005859375</v>
      </c>
      <c r="AR388" s="31">
        <v>7889.16</v>
      </c>
    </row>
    <row r="389" spans="1:44" x14ac:dyDescent="0.3">
      <c r="A389" s="4">
        <v>491484320</v>
      </c>
      <c r="B389" s="3" t="s">
        <v>253</v>
      </c>
      <c r="C389" s="3" t="s">
        <v>1316</v>
      </c>
      <c r="D389" s="14">
        <v>82.571182250976563</v>
      </c>
      <c r="E389" s="14">
        <v>81.835380554199219</v>
      </c>
      <c r="F389" s="14">
        <v>86.114295959472656</v>
      </c>
      <c r="G389" s="14">
        <v>83.406944274902344</v>
      </c>
      <c r="H389" s="5">
        <v>400</v>
      </c>
      <c r="I389" s="15" t="s">
        <v>3981</v>
      </c>
      <c r="J389" s="15">
        <v>5</v>
      </c>
      <c r="K389" s="3" t="s">
        <v>3797</v>
      </c>
      <c r="L389" s="3" t="s">
        <v>3907</v>
      </c>
      <c r="M389" s="3" t="s">
        <v>3916</v>
      </c>
      <c r="N389" s="3" t="s">
        <v>3924</v>
      </c>
      <c r="O389" s="17">
        <v>0.46875</v>
      </c>
      <c r="P389" s="32">
        <v>49.087374539999999</v>
      </c>
      <c r="Q389" s="32">
        <v>339.0625</v>
      </c>
      <c r="R389" s="5">
        <v>201</v>
      </c>
      <c r="S389" s="5">
        <v>115</v>
      </c>
      <c r="T389" s="16">
        <v>0.57213932275772095</v>
      </c>
      <c r="U389" s="17">
        <v>0.3404255211353302</v>
      </c>
      <c r="V389" s="32">
        <v>48.739936129999997</v>
      </c>
      <c r="W389" s="32">
        <v>294.68084716796881</v>
      </c>
      <c r="X389" s="17">
        <v>0.39790576696395868</v>
      </c>
      <c r="Y389" s="32">
        <v>50.835413500000001</v>
      </c>
      <c r="Z389" s="32">
        <v>309.9476318359375</v>
      </c>
      <c r="AA389" s="5">
        <v>199</v>
      </c>
      <c r="AB389" s="5">
        <v>114</v>
      </c>
      <c r="AC389" s="16">
        <v>0.57213932275772095</v>
      </c>
      <c r="AD389" s="17">
        <v>0.26881721615791321</v>
      </c>
      <c r="AE389" s="32">
        <v>49.249636270000003</v>
      </c>
      <c r="AF389" s="32">
        <v>254.8387145996094</v>
      </c>
      <c r="AG389" s="16">
        <v>2.8000000000000001E-2</v>
      </c>
      <c r="AH389" s="16">
        <v>5.2999999999999999E-2</v>
      </c>
      <c r="AI389" s="16"/>
      <c r="AJ389" s="16">
        <v>0.80500000000000005</v>
      </c>
      <c r="AK389" s="16">
        <v>8.3000000000000004E-2</v>
      </c>
      <c r="AL389" s="16">
        <v>3.2000001519918442E-2</v>
      </c>
      <c r="AM389" s="16"/>
      <c r="AN389" s="16">
        <v>0.15</v>
      </c>
      <c r="AO389" s="16">
        <v>0.47099999999999997</v>
      </c>
      <c r="AP389" s="5">
        <v>0</v>
      </c>
      <c r="AQ389" s="31">
        <v>4737.89990234375</v>
      </c>
      <c r="AR389" s="31">
        <v>7700.42</v>
      </c>
    </row>
    <row r="390" spans="1:44" x14ac:dyDescent="0.3">
      <c r="A390" s="4">
        <v>491484360</v>
      </c>
      <c r="B390" s="3" t="s">
        <v>253</v>
      </c>
      <c r="C390" s="3" t="s">
        <v>1317</v>
      </c>
      <c r="D390" s="14">
        <v>81.611763000488281</v>
      </c>
      <c r="E390" s="14">
        <v>82.57452392578125</v>
      </c>
      <c r="F390" s="14">
        <v>85.661514282226563</v>
      </c>
      <c r="G390" s="14">
        <v>86.02783203125</v>
      </c>
      <c r="H390" s="5">
        <v>179</v>
      </c>
      <c r="I390" s="15" t="s">
        <v>3981</v>
      </c>
      <c r="J390" s="15">
        <v>5</v>
      </c>
      <c r="K390" s="3" t="s">
        <v>3797</v>
      </c>
      <c r="L390" s="3" t="s">
        <v>3907</v>
      </c>
      <c r="M390" s="3" t="s">
        <v>3916</v>
      </c>
      <c r="N390" s="3" t="s">
        <v>3924</v>
      </c>
      <c r="O390" s="17">
        <v>0.31428572535514832</v>
      </c>
      <c r="P390" s="32">
        <v>48.686542240000001</v>
      </c>
      <c r="Q390" s="32">
        <v>312.85714721679688</v>
      </c>
      <c r="R390" s="5">
        <v>107</v>
      </c>
      <c r="S390" s="5">
        <v>97</v>
      </c>
      <c r="T390" s="16">
        <v>0.90654206275939941</v>
      </c>
      <c r="U390" s="17">
        <v>0.31147539615631098</v>
      </c>
      <c r="V390" s="32">
        <v>49.048101160000002</v>
      </c>
      <c r="W390" s="32">
        <v>306.557373046875</v>
      </c>
      <c r="X390" s="17">
        <v>0.22857142984867099</v>
      </c>
      <c r="Y390" s="32">
        <v>50.56270679</v>
      </c>
      <c r="Z390" s="32">
        <v>251.42857360839841</v>
      </c>
      <c r="AA390" s="5">
        <v>107</v>
      </c>
      <c r="AB390" s="5">
        <v>97</v>
      </c>
      <c r="AC390" s="16">
        <v>0.90654206275939941</v>
      </c>
      <c r="AD390" s="17">
        <v>0.24590164422988889</v>
      </c>
      <c r="AE390" s="32">
        <v>50.725564040000002</v>
      </c>
      <c r="AF390" s="32">
        <v>255.7377014160156</v>
      </c>
      <c r="AG390" s="16">
        <v>3.9E-2</v>
      </c>
      <c r="AH390" s="16">
        <v>0.10100000000000001</v>
      </c>
      <c r="AI390" s="16"/>
      <c r="AJ390" s="16">
        <v>0.70399999999999996</v>
      </c>
      <c r="AK390" s="16">
        <v>0.11700000000000001</v>
      </c>
      <c r="AL390" s="16">
        <v>3.9000000804662698E-2</v>
      </c>
      <c r="AM390" s="16"/>
      <c r="AN390" s="16">
        <v>0.151</v>
      </c>
      <c r="AO390" s="16">
        <v>0.83000000000000007</v>
      </c>
      <c r="AP390" s="5">
        <v>0</v>
      </c>
      <c r="AQ390" s="31">
        <v>5906.68017578125</v>
      </c>
      <c r="AR390" s="31">
        <v>8928.48</v>
      </c>
    </row>
    <row r="391" spans="1:44" x14ac:dyDescent="0.3">
      <c r="A391" s="4">
        <v>480784270</v>
      </c>
      <c r="B391" s="3" t="s">
        <v>226</v>
      </c>
      <c r="C391" s="3" t="s">
        <v>1236</v>
      </c>
      <c r="D391" s="14">
        <v>90.445770263671875</v>
      </c>
      <c r="E391" s="14">
        <v>91.999748229980469</v>
      </c>
      <c r="F391" s="14">
        <v>84.213409423828125</v>
      </c>
      <c r="G391" s="14">
        <v>85.322662353515625</v>
      </c>
      <c r="H391" s="5">
        <v>266</v>
      </c>
      <c r="I391" s="15" t="s">
        <v>3980</v>
      </c>
      <c r="J391" s="15">
        <v>6</v>
      </c>
      <c r="K391" s="3" t="s">
        <v>3879</v>
      </c>
      <c r="L391" s="3" t="s">
        <v>3914</v>
      </c>
      <c r="M391" s="3" t="s">
        <v>3918</v>
      </c>
      <c r="N391" s="3" t="s">
        <v>3922</v>
      </c>
      <c r="O391" s="17">
        <v>0.52678573131561279</v>
      </c>
      <c r="P391" s="32">
        <v>52.377257989999997</v>
      </c>
      <c r="Q391" s="32">
        <v>347.32144165039063</v>
      </c>
      <c r="R391" s="5">
        <v>142</v>
      </c>
      <c r="S391" s="5">
        <v>142</v>
      </c>
      <c r="T391" s="16">
        <v>1</v>
      </c>
      <c r="U391" s="17">
        <v>0.52678573131561279</v>
      </c>
      <c r="V391" s="32">
        <v>52.977678779999998</v>
      </c>
      <c r="W391" s="32">
        <v>347.32144165039063</v>
      </c>
      <c r="X391" s="17">
        <v>0.30088496208190918</v>
      </c>
      <c r="Y391" s="32">
        <v>49.690519459999997</v>
      </c>
      <c r="Z391" s="32">
        <v>269.02655029296881</v>
      </c>
      <c r="AA391" s="5">
        <v>143</v>
      </c>
      <c r="AB391" s="5">
        <v>143</v>
      </c>
      <c r="AC391" s="16">
        <v>1</v>
      </c>
      <c r="AD391" s="17">
        <v>0.30088496208190918</v>
      </c>
      <c r="AE391" s="32">
        <v>50.328455740000003</v>
      </c>
      <c r="AF391" s="32">
        <v>269.02655029296881</v>
      </c>
      <c r="AG391" s="16">
        <v>0.312</v>
      </c>
      <c r="AH391" s="16">
        <v>7.1000000000000008E-2</v>
      </c>
      <c r="AI391" s="16"/>
      <c r="AJ391" s="16">
        <v>0.53800000000000003</v>
      </c>
      <c r="AK391" s="16">
        <v>3.7999999999999999E-2</v>
      </c>
      <c r="AL391" s="16">
        <v>4.1000001132488251E-2</v>
      </c>
      <c r="AM391" s="16"/>
      <c r="AN391" s="16">
        <v>0.109</v>
      </c>
      <c r="AO391" s="16">
        <v>0.31890000000000002</v>
      </c>
      <c r="AP391" s="5">
        <v>1</v>
      </c>
      <c r="AQ391" s="31">
        <v>13548.16015625</v>
      </c>
      <c r="AR391" s="31">
        <v>15354.81</v>
      </c>
    </row>
    <row r="392" spans="1:44" x14ac:dyDescent="0.3">
      <c r="A392" s="4">
        <v>480784310</v>
      </c>
      <c r="B392" s="3" t="s">
        <v>226</v>
      </c>
      <c r="C392" s="3" t="s">
        <v>1237</v>
      </c>
      <c r="D392" s="14">
        <v>88.140762329101563</v>
      </c>
      <c r="E392" s="14">
        <v>89.877548217773438</v>
      </c>
      <c r="F392" s="14">
        <v>91.439521789550781</v>
      </c>
      <c r="G392" s="14">
        <v>92.150306701660156</v>
      </c>
      <c r="H392" s="5">
        <v>295</v>
      </c>
      <c r="I392" s="15" t="s">
        <v>3980</v>
      </c>
      <c r="J392" s="15">
        <v>6</v>
      </c>
      <c r="K392" s="3" t="s">
        <v>3879</v>
      </c>
      <c r="L392" s="3" t="s">
        <v>3914</v>
      </c>
      <c r="M392" s="3" t="s">
        <v>3918</v>
      </c>
      <c r="N392" s="3" t="s">
        <v>3922</v>
      </c>
      <c r="O392" s="17">
        <v>0.14482758939266199</v>
      </c>
      <c r="P392" s="32">
        <v>51.414259829999999</v>
      </c>
      <c r="Q392" s="32">
        <v>246.20689392089841</v>
      </c>
      <c r="R392" s="5">
        <v>198</v>
      </c>
      <c r="S392" s="5">
        <v>198</v>
      </c>
      <c r="T392" s="16">
        <v>1</v>
      </c>
      <c r="U392" s="17">
        <v>0.14482758939266199</v>
      </c>
      <c r="V392" s="32">
        <v>52.09288772</v>
      </c>
      <c r="W392" s="32">
        <v>246.20689392089841</v>
      </c>
      <c r="X392" s="17">
        <v>0.11034482717514039</v>
      </c>
      <c r="Y392" s="32">
        <v>54.042768240000001</v>
      </c>
      <c r="Z392" s="32"/>
      <c r="AA392" s="5">
        <v>201</v>
      </c>
      <c r="AB392" s="5">
        <v>201</v>
      </c>
      <c r="AC392" s="16">
        <v>1</v>
      </c>
      <c r="AD392" s="17">
        <v>0.11034482717514039</v>
      </c>
      <c r="AE392" s="32">
        <v>54.173371680000002</v>
      </c>
      <c r="AF392" s="32"/>
      <c r="AG392" s="16">
        <v>0.14199999999999999</v>
      </c>
      <c r="AH392" s="16">
        <v>0.65800000000000003</v>
      </c>
      <c r="AI392" s="16">
        <v>3.6999999999999998E-2</v>
      </c>
      <c r="AJ392" s="16">
        <v>0.13600000000000001</v>
      </c>
      <c r="AK392" s="16"/>
      <c r="AL392" s="16">
        <v>2.700000070035458E-2</v>
      </c>
      <c r="AM392" s="16">
        <v>0.53200000000000003</v>
      </c>
      <c r="AN392" s="16">
        <v>0.109</v>
      </c>
      <c r="AO392" s="16">
        <v>0.50139999999999996</v>
      </c>
      <c r="AP392" s="5">
        <v>1</v>
      </c>
      <c r="AQ392" s="31">
        <v>14130.1796875</v>
      </c>
      <c r="AR392" s="31">
        <v>16219.96</v>
      </c>
    </row>
    <row r="393" spans="1:44" x14ac:dyDescent="0.3">
      <c r="A393" s="4">
        <v>480784330</v>
      </c>
      <c r="B393" s="3" t="s">
        <v>226</v>
      </c>
      <c r="C393" s="3" t="s">
        <v>1238</v>
      </c>
      <c r="D393" s="14">
        <v>87.256134033203125</v>
      </c>
      <c r="E393" s="14">
        <v>88.974159240722656</v>
      </c>
      <c r="F393" s="14">
        <v>83.699859619140625</v>
      </c>
      <c r="G393" s="14">
        <v>85.781661987304688</v>
      </c>
      <c r="H393" s="5">
        <v>470</v>
      </c>
      <c r="I393" s="15" t="s">
        <v>3980</v>
      </c>
      <c r="J393" s="15">
        <v>6</v>
      </c>
      <c r="K393" s="3" t="s">
        <v>3879</v>
      </c>
      <c r="L393" s="3" t="s">
        <v>3914</v>
      </c>
      <c r="M393" s="3" t="s">
        <v>3918</v>
      </c>
      <c r="N393" s="3" t="s">
        <v>3922</v>
      </c>
      <c r="O393" s="17">
        <v>0.17647059261798859</v>
      </c>
      <c r="P393" s="32">
        <v>51.04467657</v>
      </c>
      <c r="Q393" s="32">
        <v>247.05882263183591</v>
      </c>
      <c r="R393" s="5">
        <v>308</v>
      </c>
      <c r="S393" s="5">
        <v>308</v>
      </c>
      <c r="T393" s="16">
        <v>1</v>
      </c>
      <c r="U393" s="17">
        <v>0.17727272212505341</v>
      </c>
      <c r="V393" s="32">
        <v>51.716246329999997</v>
      </c>
      <c r="W393" s="32">
        <v>247.72727966308591</v>
      </c>
      <c r="X393" s="17">
        <v>8.5201792418956757E-2</v>
      </c>
      <c r="Y393" s="32">
        <v>49.381210899999999</v>
      </c>
      <c r="Z393" s="32"/>
      <c r="AA393" s="5">
        <v>311</v>
      </c>
      <c r="AB393" s="5">
        <v>311</v>
      </c>
      <c r="AC393" s="16">
        <v>1</v>
      </c>
      <c r="AD393" s="17">
        <v>8.5585586726665497E-2</v>
      </c>
      <c r="AE393" s="32">
        <v>50.58693615</v>
      </c>
      <c r="AF393" s="32"/>
      <c r="AG393" s="16">
        <v>0.38100000000000001</v>
      </c>
      <c r="AH393" s="16">
        <v>0.49099999999999999</v>
      </c>
      <c r="AI393" s="16"/>
      <c r="AJ393" s="16">
        <v>9.0999999999999998E-2</v>
      </c>
      <c r="AK393" s="16"/>
      <c r="AL393" s="16">
        <v>3.5999998450279243E-2</v>
      </c>
      <c r="AM393" s="16">
        <v>0.38900000000000001</v>
      </c>
      <c r="AN393" s="16">
        <v>0.128</v>
      </c>
      <c r="AO393" s="16">
        <v>0.80409999999999993</v>
      </c>
      <c r="AP393" s="5">
        <v>1</v>
      </c>
      <c r="AQ393" s="31">
        <v>15334.009765625</v>
      </c>
      <c r="AR393" s="31">
        <v>17349.830000000002</v>
      </c>
    </row>
    <row r="394" spans="1:44" x14ac:dyDescent="0.3">
      <c r="A394" s="4">
        <v>480784450</v>
      </c>
      <c r="B394" s="3" t="s">
        <v>226</v>
      </c>
      <c r="C394" s="3" t="s">
        <v>1240</v>
      </c>
      <c r="D394" s="14">
        <v>90.557701110839844</v>
      </c>
      <c r="E394" s="14">
        <v>92.240608215332031</v>
      </c>
      <c r="F394" s="14">
        <v>86.801277160644531</v>
      </c>
      <c r="G394" s="14">
        <v>87.318916320800781</v>
      </c>
      <c r="H394" s="5">
        <v>248</v>
      </c>
      <c r="I394" s="15" t="s">
        <v>3980</v>
      </c>
      <c r="J394" s="15">
        <v>6</v>
      </c>
      <c r="K394" s="3" t="s">
        <v>3879</v>
      </c>
      <c r="L394" s="3" t="s">
        <v>3914</v>
      </c>
      <c r="M394" s="3" t="s">
        <v>3918</v>
      </c>
      <c r="N394" s="3" t="s">
        <v>3922</v>
      </c>
      <c r="O394" s="17">
        <v>0.1382113844156265</v>
      </c>
      <c r="P394" s="32">
        <v>52.424021189999998</v>
      </c>
      <c r="Q394" s="32">
        <v>246.3414611816406</v>
      </c>
      <c r="R394" s="5">
        <v>173</v>
      </c>
      <c r="S394" s="5">
        <v>173</v>
      </c>
      <c r="T394" s="16">
        <v>1</v>
      </c>
      <c r="U394" s="17">
        <v>0.1382113844156265</v>
      </c>
      <c r="V394" s="32">
        <v>53.078097419999999</v>
      </c>
      <c r="W394" s="32">
        <v>246.3414611816406</v>
      </c>
      <c r="X394" s="17">
        <v>5.7377047836780548E-2</v>
      </c>
      <c r="Y394" s="32">
        <v>51.249178579999999</v>
      </c>
      <c r="Z394" s="32"/>
      <c r="AA394" s="5">
        <v>174</v>
      </c>
      <c r="AB394" s="5">
        <v>174</v>
      </c>
      <c r="AC394" s="16">
        <v>1</v>
      </c>
      <c r="AD394" s="17">
        <v>5.7377047836780548E-2</v>
      </c>
      <c r="AE394" s="32">
        <v>51.452625570000002</v>
      </c>
      <c r="AF394" s="32"/>
      <c r="AG394" s="16">
        <v>0.71399999999999997</v>
      </c>
      <c r="AH394" s="16">
        <v>0.17699999999999999</v>
      </c>
      <c r="AI394" s="16"/>
      <c r="AJ394" s="16">
        <v>4.8000000000000001E-2</v>
      </c>
      <c r="AK394" s="16">
        <v>0.02</v>
      </c>
      <c r="AL394" s="16">
        <v>3.9999999105930328E-2</v>
      </c>
      <c r="AM394" s="16">
        <v>0.157</v>
      </c>
      <c r="AN394" s="16">
        <v>0.157</v>
      </c>
      <c r="AO394" s="16">
        <v>0.95799999999999996</v>
      </c>
      <c r="AP394" s="5">
        <v>1</v>
      </c>
      <c r="AQ394" s="31">
        <v>14667.330078125</v>
      </c>
      <c r="AR394" s="31">
        <v>16869.060000000001</v>
      </c>
    </row>
    <row r="395" spans="1:44" x14ac:dyDescent="0.3">
      <c r="A395" s="4">
        <v>480784460</v>
      </c>
      <c r="B395" s="3" t="s">
        <v>226</v>
      </c>
      <c r="C395" s="3" t="s">
        <v>1241</v>
      </c>
      <c r="D395" s="14">
        <v>86.003044128417969</v>
      </c>
      <c r="E395" s="14">
        <v>87.718902587890625</v>
      </c>
      <c r="F395" s="14">
        <v>86.476432800292969</v>
      </c>
      <c r="G395" s="14">
        <v>85.83404541015625</v>
      </c>
      <c r="H395" s="5">
        <v>434</v>
      </c>
      <c r="I395" s="15" t="s">
        <v>3980</v>
      </c>
      <c r="J395" s="15">
        <v>6</v>
      </c>
      <c r="K395" s="3" t="s">
        <v>3879</v>
      </c>
      <c r="L395" s="3" t="s">
        <v>3914</v>
      </c>
      <c r="M395" s="3" t="s">
        <v>3918</v>
      </c>
      <c r="N395" s="3" t="s">
        <v>3922</v>
      </c>
      <c r="O395" s="17">
        <v>0.1393034756183624</v>
      </c>
      <c r="P395" s="32">
        <v>50.521153030000001</v>
      </c>
      <c r="Q395" s="32">
        <v>221.89054870605469</v>
      </c>
      <c r="R395" s="5">
        <v>284</v>
      </c>
      <c r="S395" s="5">
        <v>283</v>
      </c>
      <c r="T395" s="16">
        <v>0.9964788556098938</v>
      </c>
      <c r="U395" s="17">
        <v>0.14000000059604639</v>
      </c>
      <c r="V395" s="32">
        <v>51.192900960000003</v>
      </c>
      <c r="W395" s="32">
        <v>221.5</v>
      </c>
      <c r="X395" s="17">
        <v>9.8522163927555084E-2</v>
      </c>
      <c r="Y395" s="32">
        <v>51.053526939999998</v>
      </c>
      <c r="Z395" s="32"/>
      <c r="AA395" s="5">
        <v>291</v>
      </c>
      <c r="AB395" s="5">
        <v>290</v>
      </c>
      <c r="AC395" s="16">
        <v>0.9964788556098938</v>
      </c>
      <c r="AD395" s="17">
        <v>9.9009901285171509E-2</v>
      </c>
      <c r="AE395" s="32">
        <v>50.616435899999999</v>
      </c>
      <c r="AF395" s="32"/>
      <c r="AG395" s="16">
        <v>0.45400000000000001</v>
      </c>
      <c r="AH395" s="16">
        <v>0.23300000000000001</v>
      </c>
      <c r="AI395" s="16">
        <v>0.219</v>
      </c>
      <c r="AJ395" s="16">
        <v>0.06</v>
      </c>
      <c r="AK395" s="16"/>
      <c r="AL395" s="16">
        <v>3.5000000149011612E-2</v>
      </c>
      <c r="AM395" s="16">
        <v>0.56200000000000006</v>
      </c>
      <c r="AN395" s="16">
        <v>4.2000000000000003E-2</v>
      </c>
      <c r="AO395" s="16">
        <v>0.84650000000000003</v>
      </c>
      <c r="AP395" s="5">
        <v>1</v>
      </c>
      <c r="AQ395" s="31">
        <v>16891.80078125</v>
      </c>
      <c r="AR395" s="31">
        <v>21236.1</v>
      </c>
    </row>
    <row r="396" spans="1:44" x14ac:dyDescent="0.3">
      <c r="A396" s="4">
        <v>480784500</v>
      </c>
      <c r="B396" s="3" t="s">
        <v>226</v>
      </c>
      <c r="C396" s="3" t="s">
        <v>1242</v>
      </c>
      <c r="D396" s="14">
        <v>94.141403198242188</v>
      </c>
      <c r="E396" s="14">
        <v>95.788909912109375</v>
      </c>
      <c r="F396" s="14">
        <v>96.566421508789063</v>
      </c>
      <c r="G396" s="14">
        <v>98.630653381347656</v>
      </c>
      <c r="H396" s="5">
        <v>343</v>
      </c>
      <c r="I396" s="15" t="s">
        <v>3980</v>
      </c>
      <c r="J396" s="15">
        <v>6</v>
      </c>
      <c r="K396" s="3" t="s">
        <v>3879</v>
      </c>
      <c r="L396" s="3" t="s">
        <v>3914</v>
      </c>
      <c r="M396" s="3" t="s">
        <v>3918</v>
      </c>
      <c r="N396" s="3" t="s">
        <v>3922</v>
      </c>
      <c r="O396" s="17">
        <v>0.25862067937850952</v>
      </c>
      <c r="P396" s="32">
        <v>53.921240320000003</v>
      </c>
      <c r="Q396" s="32">
        <v>274.137939453125</v>
      </c>
      <c r="R396" s="5">
        <v>269</v>
      </c>
      <c r="S396" s="5">
        <v>268</v>
      </c>
      <c r="T396" s="16">
        <v>0.99628251791000366</v>
      </c>
      <c r="U396" s="17">
        <v>0.25433525443077087</v>
      </c>
      <c r="V396" s="32">
        <v>54.557458799999999</v>
      </c>
      <c r="W396" s="32">
        <v>272.83236694335938</v>
      </c>
      <c r="X396" s="17">
        <v>0.16184970736503601</v>
      </c>
      <c r="Y396" s="32">
        <v>57.13067324</v>
      </c>
      <c r="Z396" s="32">
        <v>215.0289001464844</v>
      </c>
      <c r="AA396" s="5">
        <v>276</v>
      </c>
      <c r="AB396" s="5">
        <v>275</v>
      </c>
      <c r="AC396" s="16">
        <v>0.99628251791000366</v>
      </c>
      <c r="AD396" s="17">
        <v>0.1627907007932663</v>
      </c>
      <c r="AE396" s="32">
        <v>57.8227154</v>
      </c>
      <c r="AF396" s="32">
        <v>214.5348815917969</v>
      </c>
      <c r="AG396" s="16">
        <v>0.22700000000000001</v>
      </c>
      <c r="AH396" s="16">
        <v>0.43099999999999999</v>
      </c>
      <c r="AI396" s="16">
        <v>0.152</v>
      </c>
      <c r="AJ396" s="16">
        <v>0.114</v>
      </c>
      <c r="AK396" s="16"/>
      <c r="AL396" s="16">
        <v>7.5999997556209564E-2</v>
      </c>
      <c r="AM396" s="16">
        <v>0.496</v>
      </c>
      <c r="AN396" s="16">
        <v>9.6000000000000002E-2</v>
      </c>
      <c r="AO396" s="16">
        <v>0.68279999999999996</v>
      </c>
      <c r="AP396" s="5">
        <v>1</v>
      </c>
      <c r="AQ396" s="31">
        <v>19291.630859375</v>
      </c>
      <c r="AR396" s="31">
        <v>21090.44</v>
      </c>
    </row>
    <row r="397" spans="1:44" x14ac:dyDescent="0.3">
      <c r="A397" s="4">
        <v>480784580</v>
      </c>
      <c r="B397" s="3" t="s">
        <v>226</v>
      </c>
      <c r="C397" s="3" t="s">
        <v>1243</v>
      </c>
      <c r="D397" s="14">
        <v>83.561050415039063</v>
      </c>
      <c r="E397" s="14">
        <v>84.947563171386719</v>
      </c>
      <c r="F397" s="14">
        <v>87.550613403320313</v>
      </c>
      <c r="G397" s="14">
        <v>91.562599182128906</v>
      </c>
      <c r="H397" s="5">
        <v>314</v>
      </c>
      <c r="I397" s="15" t="s">
        <v>3980</v>
      </c>
      <c r="J397" s="15">
        <v>6</v>
      </c>
      <c r="K397" s="3" t="s">
        <v>3879</v>
      </c>
      <c r="L397" s="3" t="s">
        <v>3914</v>
      </c>
      <c r="M397" s="3" t="s">
        <v>3918</v>
      </c>
      <c r="N397" s="3" t="s">
        <v>3922</v>
      </c>
      <c r="O397" s="17">
        <v>0.14876033365726471</v>
      </c>
      <c r="P397" s="32">
        <v>49.500924040000001</v>
      </c>
      <c r="Q397" s="32">
        <v>235.53718566894531</v>
      </c>
      <c r="R397" s="5">
        <v>184</v>
      </c>
      <c r="S397" s="5">
        <v>184</v>
      </c>
      <c r="T397" s="16">
        <v>1</v>
      </c>
      <c r="U397" s="17">
        <v>0.14876033365726471</v>
      </c>
      <c r="V397" s="32">
        <v>50.037473069999997</v>
      </c>
      <c r="W397" s="32">
        <v>235.53718566894531</v>
      </c>
      <c r="X397" s="17">
        <v>0.190476194024086</v>
      </c>
      <c r="Y397" s="32">
        <v>51.70049925</v>
      </c>
      <c r="Z397" s="32">
        <v>229.3650817871094</v>
      </c>
      <c r="AA397" s="5">
        <v>185</v>
      </c>
      <c r="AB397" s="5">
        <v>185</v>
      </c>
      <c r="AC397" s="16">
        <v>1</v>
      </c>
      <c r="AD397" s="17">
        <v>0.190476194024086</v>
      </c>
      <c r="AE397" s="32">
        <v>53.84241385</v>
      </c>
      <c r="AF397" s="32">
        <v>229.3650817871094</v>
      </c>
      <c r="AG397" s="16">
        <v>0.76800000000000002</v>
      </c>
      <c r="AH397" s="16">
        <v>5.7000000000000002E-2</v>
      </c>
      <c r="AI397" s="16"/>
      <c r="AJ397" s="16">
        <v>9.1999999999999998E-2</v>
      </c>
      <c r="AK397" s="16">
        <v>4.1000000000000002E-2</v>
      </c>
      <c r="AL397" s="16">
        <v>4.1000001132488251E-2</v>
      </c>
      <c r="AM397" s="16">
        <v>4.4999999999999998E-2</v>
      </c>
      <c r="AN397" s="16">
        <v>0.20100000000000001</v>
      </c>
      <c r="AO397" s="16">
        <v>0.91349999999999998</v>
      </c>
      <c r="AP397" s="5">
        <v>1</v>
      </c>
      <c r="AQ397" s="31">
        <v>14987.58984375</v>
      </c>
      <c r="AR397" s="31">
        <v>17514.73</v>
      </c>
    </row>
    <row r="398" spans="1:44" x14ac:dyDescent="0.3">
      <c r="A398" s="4">
        <v>480784700</v>
      </c>
      <c r="B398" s="3" t="s">
        <v>226</v>
      </c>
      <c r="C398" s="3" t="s">
        <v>1244</v>
      </c>
      <c r="D398" s="14">
        <v>83.797874450683594</v>
      </c>
      <c r="E398" s="14">
        <v>85.381484985351563</v>
      </c>
      <c r="F398" s="14">
        <v>86.656257629394531</v>
      </c>
      <c r="G398" s="14">
        <v>88.064109802246094</v>
      </c>
      <c r="H398" s="5">
        <v>229</v>
      </c>
      <c r="I398" s="15" t="s">
        <v>3980</v>
      </c>
      <c r="J398" s="15">
        <v>6</v>
      </c>
      <c r="K398" s="3" t="s">
        <v>3879</v>
      </c>
      <c r="L398" s="3" t="s">
        <v>3914</v>
      </c>
      <c r="M398" s="3" t="s">
        <v>3918</v>
      </c>
      <c r="N398" s="3" t="s">
        <v>3922</v>
      </c>
      <c r="O398" s="17">
        <v>9.7345136106014252E-2</v>
      </c>
      <c r="P398" s="32">
        <v>49.599866300000002</v>
      </c>
      <c r="Q398" s="32"/>
      <c r="R398" s="5">
        <v>173</v>
      </c>
      <c r="S398" s="5">
        <v>173</v>
      </c>
      <c r="T398" s="16">
        <v>1</v>
      </c>
      <c r="U398" s="17">
        <v>9.7345136106014252E-2</v>
      </c>
      <c r="V398" s="32">
        <v>50.218383129999999</v>
      </c>
      <c r="W398" s="32"/>
      <c r="X398" s="17">
        <v>4.4247787445783622E-2</v>
      </c>
      <c r="Y398" s="32">
        <v>51.161836700000002</v>
      </c>
      <c r="Z398" s="32"/>
      <c r="AA398" s="5">
        <v>179</v>
      </c>
      <c r="AB398" s="5">
        <v>179</v>
      </c>
      <c r="AC398" s="16">
        <v>1</v>
      </c>
      <c r="AD398" s="17">
        <v>4.4247787445783622E-2</v>
      </c>
      <c r="AE398" s="32">
        <v>51.87227291</v>
      </c>
      <c r="AF398" s="32"/>
      <c r="AG398" s="16">
        <v>0.17</v>
      </c>
      <c r="AH398" s="16">
        <v>0.65100000000000002</v>
      </c>
      <c r="AI398" s="16">
        <v>7.3999999999999996E-2</v>
      </c>
      <c r="AJ398" s="16">
        <v>9.1999999999999998E-2</v>
      </c>
      <c r="AK398" s="16"/>
      <c r="AL398" s="16">
        <v>1.30000002682209E-2</v>
      </c>
      <c r="AM398" s="16">
        <v>0.625</v>
      </c>
      <c r="AN398" s="16">
        <v>0.122</v>
      </c>
      <c r="AO398" s="16">
        <v>0.62369999999999992</v>
      </c>
      <c r="AP398" s="5">
        <v>1</v>
      </c>
      <c r="AQ398" s="31">
        <v>16228.6396484375</v>
      </c>
      <c r="AR398" s="31">
        <v>17664.59</v>
      </c>
    </row>
    <row r="399" spans="1:44" x14ac:dyDescent="0.3">
      <c r="A399" s="4">
        <v>480784750</v>
      </c>
      <c r="B399" s="3" t="s">
        <v>226</v>
      </c>
      <c r="C399" s="3" t="s">
        <v>1245</v>
      </c>
      <c r="D399" s="14">
        <v>90.469070434570313</v>
      </c>
      <c r="E399" s="14">
        <v>92.175888061523438</v>
      </c>
      <c r="F399" s="14">
        <v>91.414031982421875</v>
      </c>
      <c r="G399" s="14">
        <v>92.247428894042969</v>
      </c>
      <c r="H399" s="5">
        <v>353</v>
      </c>
      <c r="I399" s="15" t="s">
        <v>3980</v>
      </c>
      <c r="J399" s="15">
        <v>6</v>
      </c>
      <c r="K399" s="3" t="s">
        <v>3879</v>
      </c>
      <c r="L399" s="3" t="s">
        <v>3914</v>
      </c>
      <c r="M399" s="3" t="s">
        <v>3918</v>
      </c>
      <c r="N399" s="3" t="s">
        <v>3922</v>
      </c>
      <c r="O399" s="17">
        <v>7.3825500905513763E-2</v>
      </c>
      <c r="P399" s="32">
        <v>52.386993220000001</v>
      </c>
      <c r="Q399" s="32"/>
      <c r="R399" s="5">
        <v>240</v>
      </c>
      <c r="S399" s="5">
        <v>240</v>
      </c>
      <c r="T399" s="16">
        <v>1</v>
      </c>
      <c r="U399" s="17">
        <v>7.3825500905513763E-2</v>
      </c>
      <c r="V399" s="32">
        <v>53.051115090000003</v>
      </c>
      <c r="W399" s="32"/>
      <c r="X399" s="17">
        <v>3.378378227353096E-2</v>
      </c>
      <c r="Y399" s="32">
        <v>54.027418109999999</v>
      </c>
      <c r="Z399" s="32"/>
      <c r="AA399" s="5">
        <v>240</v>
      </c>
      <c r="AB399" s="5">
        <v>240</v>
      </c>
      <c r="AC399" s="16">
        <v>1</v>
      </c>
      <c r="AD399" s="17">
        <v>3.378378227353096E-2</v>
      </c>
      <c r="AE399" s="32">
        <v>54.228067539999998</v>
      </c>
      <c r="AF399" s="32"/>
      <c r="AG399" s="16">
        <v>0.85799999999999998</v>
      </c>
      <c r="AH399" s="16">
        <v>4.4999999999999998E-2</v>
      </c>
      <c r="AI399" s="16"/>
      <c r="AJ399" s="16">
        <v>5.0999999999999997E-2</v>
      </c>
      <c r="AK399" s="16">
        <v>1.7000000000000001E-2</v>
      </c>
      <c r="AL399" s="16">
        <v>2.8000000864267349E-2</v>
      </c>
      <c r="AM399" s="16">
        <v>4.2999999999999997E-2</v>
      </c>
      <c r="AN399" s="16">
        <v>0.125</v>
      </c>
      <c r="AO399" s="16">
        <v>0.95450000000000002</v>
      </c>
      <c r="AP399" s="5">
        <v>1</v>
      </c>
      <c r="AQ399" s="31">
        <v>16725.720703125</v>
      </c>
      <c r="AR399" s="31">
        <v>21644.720000000001</v>
      </c>
    </row>
    <row r="400" spans="1:44" x14ac:dyDescent="0.3">
      <c r="A400" s="4">
        <v>480784880</v>
      </c>
      <c r="B400" s="3" t="s">
        <v>226</v>
      </c>
      <c r="C400" s="3" t="s">
        <v>1246</v>
      </c>
      <c r="D400" s="14">
        <v>92.655441284179688</v>
      </c>
      <c r="E400" s="14">
        <v>94.346160888671875</v>
      </c>
      <c r="F400" s="14">
        <v>93.532318115234375</v>
      </c>
      <c r="G400" s="14">
        <v>93.009521484375</v>
      </c>
      <c r="H400" s="5">
        <v>182</v>
      </c>
      <c r="I400" s="15" t="s">
        <v>3980</v>
      </c>
      <c r="J400" s="15">
        <v>6</v>
      </c>
      <c r="K400" s="3" t="s">
        <v>3879</v>
      </c>
      <c r="L400" s="3" t="s">
        <v>3914</v>
      </c>
      <c r="M400" s="3" t="s">
        <v>3918</v>
      </c>
      <c r="N400" s="3" t="s">
        <v>3922</v>
      </c>
      <c r="O400" s="17">
        <v>0.1585365831851959</v>
      </c>
      <c r="P400" s="32">
        <v>53.300428680000003</v>
      </c>
      <c r="Q400" s="32">
        <v>228.04878234863281</v>
      </c>
      <c r="R400" s="5">
        <v>131</v>
      </c>
      <c r="S400" s="5">
        <v>131</v>
      </c>
      <c r="T400" s="16">
        <v>1</v>
      </c>
      <c r="U400" s="17">
        <v>0.1585365831851959</v>
      </c>
      <c r="V400" s="32">
        <v>53.955945980000003</v>
      </c>
      <c r="W400" s="32">
        <v>228.04878234863281</v>
      </c>
      <c r="X400" s="17">
        <v>9.5238097012042999E-2</v>
      </c>
      <c r="Y400" s="32">
        <v>55.303249190000002</v>
      </c>
      <c r="Z400" s="32"/>
      <c r="AA400" s="5">
        <v>131</v>
      </c>
      <c r="AB400" s="5">
        <v>131</v>
      </c>
      <c r="AC400" s="16">
        <v>1</v>
      </c>
      <c r="AD400" s="17">
        <v>9.5238097012042999E-2</v>
      </c>
      <c r="AE400" s="32">
        <v>54.657233359999999</v>
      </c>
      <c r="AF400" s="32"/>
      <c r="AG400" s="16">
        <v>0.76400000000000001</v>
      </c>
      <c r="AH400" s="16">
        <v>6.6000000000000003E-2</v>
      </c>
      <c r="AI400" s="16"/>
      <c r="AJ400" s="16">
        <v>0.104</v>
      </c>
      <c r="AK400" s="16"/>
      <c r="AL400" s="16">
        <v>6.5999999642372131E-2</v>
      </c>
      <c r="AM400" s="16"/>
      <c r="AN400" s="16">
        <v>0.159</v>
      </c>
      <c r="AO400" s="16">
        <v>0.87329999999999997</v>
      </c>
      <c r="AP400" s="5">
        <v>1</v>
      </c>
      <c r="AQ400" s="31">
        <v>13738.7900390625</v>
      </c>
      <c r="AR400" s="31">
        <v>16447.990000000002</v>
      </c>
    </row>
    <row r="401" spans="1:44" x14ac:dyDescent="0.3">
      <c r="A401" s="4">
        <v>480785020</v>
      </c>
      <c r="B401" s="3" t="s">
        <v>226</v>
      </c>
      <c r="C401" s="3" t="s">
        <v>1247</v>
      </c>
      <c r="D401" s="14">
        <v>89.789146423339844</v>
      </c>
      <c r="E401" s="14">
        <v>91.476425170898438</v>
      </c>
      <c r="F401" s="14">
        <v>90.5933837890625</v>
      </c>
      <c r="G401" s="14">
        <v>94.6025390625</v>
      </c>
      <c r="H401" s="5">
        <v>335</v>
      </c>
      <c r="I401" s="15" t="s">
        <v>3980</v>
      </c>
      <c r="J401" s="15">
        <v>6</v>
      </c>
      <c r="K401" s="3" t="s">
        <v>3879</v>
      </c>
      <c r="L401" s="3" t="s">
        <v>3914</v>
      </c>
      <c r="M401" s="3" t="s">
        <v>3918</v>
      </c>
      <c r="N401" s="3" t="s">
        <v>3922</v>
      </c>
      <c r="O401" s="17">
        <v>6.3694268465042114E-2</v>
      </c>
      <c r="P401" s="32">
        <v>52.10293128</v>
      </c>
      <c r="Q401" s="32"/>
      <c r="R401" s="5">
        <v>183</v>
      </c>
      <c r="S401" s="5">
        <v>183</v>
      </c>
      <c r="T401" s="16">
        <v>1</v>
      </c>
      <c r="U401" s="17">
        <v>6.3694268465042114E-2</v>
      </c>
      <c r="V401" s="32">
        <v>52.759494320000002</v>
      </c>
      <c r="W401" s="32"/>
      <c r="X401" s="17">
        <v>5.0955414772033691E-2</v>
      </c>
      <c r="Y401" s="32">
        <v>53.533144139999997</v>
      </c>
      <c r="Z401" s="32"/>
      <c r="AA401" s="5">
        <v>182</v>
      </c>
      <c r="AB401" s="5">
        <v>182</v>
      </c>
      <c r="AC401" s="16">
        <v>1</v>
      </c>
      <c r="AD401" s="17">
        <v>5.0955414772033691E-2</v>
      </c>
      <c r="AE401" s="32">
        <v>55.554323189999998</v>
      </c>
      <c r="AF401" s="32"/>
      <c r="AG401" s="16">
        <v>0.82100000000000006</v>
      </c>
      <c r="AH401" s="16">
        <v>7.4999999999999997E-2</v>
      </c>
      <c r="AI401" s="16"/>
      <c r="AJ401" s="16">
        <v>4.4999999999999998E-2</v>
      </c>
      <c r="AK401" s="16">
        <v>2.1000000000000001E-2</v>
      </c>
      <c r="AL401" s="16">
        <v>3.9000000804662698E-2</v>
      </c>
      <c r="AM401" s="16">
        <v>6.3E-2</v>
      </c>
      <c r="AN401" s="16">
        <v>0.14000000000000001</v>
      </c>
      <c r="AO401" s="16">
        <v>0.94739999999999991</v>
      </c>
      <c r="AP401" s="5">
        <v>1</v>
      </c>
      <c r="AQ401" s="31">
        <v>14751.400390625</v>
      </c>
      <c r="AR401" s="31">
        <v>16906.919999999998</v>
      </c>
    </row>
    <row r="402" spans="1:44" x14ac:dyDescent="0.3">
      <c r="A402" s="4">
        <v>480785200</v>
      </c>
      <c r="B402" s="3" t="s">
        <v>226</v>
      </c>
      <c r="C402" s="3" t="s">
        <v>1248</v>
      </c>
      <c r="D402" s="14">
        <v>88.564338684082031</v>
      </c>
      <c r="E402" s="14">
        <v>90.183395385742188</v>
      </c>
      <c r="F402" s="14">
        <v>85.840011596679688</v>
      </c>
      <c r="G402" s="14">
        <v>87.518112182617188</v>
      </c>
      <c r="H402" s="5">
        <v>268</v>
      </c>
      <c r="I402" s="15" t="s">
        <v>3980</v>
      </c>
      <c r="J402" s="15">
        <v>6</v>
      </c>
      <c r="K402" s="3" t="s">
        <v>3879</v>
      </c>
      <c r="L402" s="3" t="s">
        <v>3914</v>
      </c>
      <c r="M402" s="3" t="s">
        <v>3918</v>
      </c>
      <c r="N402" s="3" t="s">
        <v>3922</v>
      </c>
      <c r="O402" s="17">
        <v>0.19090908765792849</v>
      </c>
      <c r="P402" s="32">
        <v>51.591225790000003</v>
      </c>
      <c r="Q402" s="32">
        <v>247.27272033691409</v>
      </c>
      <c r="R402" s="5">
        <v>168</v>
      </c>
      <c r="S402" s="5">
        <v>168</v>
      </c>
      <c r="T402" s="16">
        <v>1</v>
      </c>
      <c r="U402" s="17">
        <v>0.19090908765792849</v>
      </c>
      <c r="V402" s="32">
        <v>52.220402049999997</v>
      </c>
      <c r="W402" s="32">
        <v>247.27272033691409</v>
      </c>
      <c r="X402" s="17">
        <v>6.3063062727451324E-2</v>
      </c>
      <c r="Y402" s="32">
        <v>50.670215659999997</v>
      </c>
      <c r="Z402" s="32"/>
      <c r="AA402" s="5">
        <v>170</v>
      </c>
      <c r="AB402" s="5">
        <v>170</v>
      </c>
      <c r="AC402" s="16">
        <v>1</v>
      </c>
      <c r="AD402" s="17">
        <v>6.3063062727451324E-2</v>
      </c>
      <c r="AE402" s="32">
        <v>51.564798969999998</v>
      </c>
      <c r="AF402" s="32"/>
      <c r="AG402" s="16">
        <v>0.68700000000000006</v>
      </c>
      <c r="AH402" s="16">
        <v>0.20899999999999999</v>
      </c>
      <c r="AI402" s="16">
        <v>4.1000000000000002E-2</v>
      </c>
      <c r="AJ402" s="16">
        <v>4.4999999999999998E-2</v>
      </c>
      <c r="AK402" s="16"/>
      <c r="AL402" s="16">
        <v>1.8999999389052391E-2</v>
      </c>
      <c r="AM402" s="16">
        <v>0.23100000000000001</v>
      </c>
      <c r="AN402" s="16">
        <v>0.22</v>
      </c>
      <c r="AO402" s="16">
        <v>0.90110000000000001</v>
      </c>
      <c r="AP402" s="5">
        <v>1</v>
      </c>
      <c r="AQ402" s="31">
        <v>15524.1796875</v>
      </c>
      <c r="AR402" s="31">
        <v>17435.98</v>
      </c>
    </row>
    <row r="403" spans="1:44" x14ac:dyDescent="0.3">
      <c r="A403" s="4">
        <v>480785240</v>
      </c>
      <c r="B403" s="3" t="s">
        <v>226</v>
      </c>
      <c r="C403" s="3" t="s">
        <v>1249</v>
      </c>
      <c r="D403" s="14">
        <v>82.938278198242188</v>
      </c>
      <c r="E403" s="14">
        <v>84.600143432617188</v>
      </c>
      <c r="F403" s="14">
        <v>89.316635131835938</v>
      </c>
      <c r="G403" s="14">
        <v>91.03936767578125</v>
      </c>
      <c r="H403" s="5">
        <v>262</v>
      </c>
      <c r="I403" s="15" t="s">
        <v>3980</v>
      </c>
      <c r="J403" s="15">
        <v>6</v>
      </c>
      <c r="K403" s="3" t="s">
        <v>3879</v>
      </c>
      <c r="L403" s="3" t="s">
        <v>3914</v>
      </c>
      <c r="M403" s="3" t="s">
        <v>3918</v>
      </c>
      <c r="N403" s="3" t="s">
        <v>3922</v>
      </c>
      <c r="O403" s="17">
        <v>0.16216215491294861</v>
      </c>
      <c r="P403" s="32">
        <v>49.240739419999997</v>
      </c>
      <c r="Q403" s="32">
        <v>234.23423767089841</v>
      </c>
      <c r="R403" s="5">
        <v>156</v>
      </c>
      <c r="S403" s="5">
        <v>155</v>
      </c>
      <c r="T403" s="16">
        <v>0.99358975887298584</v>
      </c>
      <c r="U403" s="17">
        <v>0.16363635659217829</v>
      </c>
      <c r="V403" s="32">
        <v>49.89262592</v>
      </c>
      <c r="W403" s="32">
        <v>233.63636779785159</v>
      </c>
      <c r="X403" s="17">
        <v>0.1696428507566452</v>
      </c>
      <c r="Y403" s="32">
        <v>52.764166750000001</v>
      </c>
      <c r="Z403" s="32"/>
      <c r="AA403" s="5">
        <v>157</v>
      </c>
      <c r="AB403" s="5">
        <v>156</v>
      </c>
      <c r="AC403" s="16">
        <v>0.99358975887298584</v>
      </c>
      <c r="AD403" s="17">
        <v>0.17117117345333099</v>
      </c>
      <c r="AE403" s="32">
        <v>53.54775978</v>
      </c>
      <c r="AF403" s="32"/>
      <c r="AG403" s="16">
        <v>0.48499999999999999</v>
      </c>
      <c r="AH403" s="16">
        <v>0.28599999999999998</v>
      </c>
      <c r="AI403" s="16"/>
      <c r="AJ403" s="16">
        <v>0.17599999999999999</v>
      </c>
      <c r="AK403" s="16">
        <v>2.7E-2</v>
      </c>
      <c r="AL403" s="16">
        <v>2.700000070035458E-2</v>
      </c>
      <c r="AM403" s="16">
        <v>0.17899999999999999</v>
      </c>
      <c r="AN403" s="16">
        <v>0.11799999999999999</v>
      </c>
      <c r="AO403" s="16">
        <v>0.7833</v>
      </c>
      <c r="AP403" s="5">
        <v>1</v>
      </c>
      <c r="AQ403" s="31">
        <v>14981.6298828125</v>
      </c>
      <c r="AR403" s="31">
        <v>17178.91</v>
      </c>
    </row>
    <row r="404" spans="1:44" x14ac:dyDescent="0.3">
      <c r="A404" s="4">
        <v>480785440</v>
      </c>
      <c r="B404" s="3" t="s">
        <v>226</v>
      </c>
      <c r="C404" s="3" t="s">
        <v>1250</v>
      </c>
      <c r="D404" s="14">
        <v>86.7711181640625</v>
      </c>
      <c r="E404" s="14">
        <v>88.40509033203125</v>
      </c>
      <c r="F404" s="14">
        <v>82.933624267578125</v>
      </c>
      <c r="G404" s="14">
        <v>84.761077880859375</v>
      </c>
      <c r="H404" s="5">
        <v>367</v>
      </c>
      <c r="I404" s="15" t="s">
        <v>3980</v>
      </c>
      <c r="J404" s="15">
        <v>6</v>
      </c>
      <c r="K404" s="3" t="s">
        <v>3879</v>
      </c>
      <c r="L404" s="3" t="s">
        <v>3914</v>
      </c>
      <c r="M404" s="3" t="s">
        <v>3918</v>
      </c>
      <c r="N404" s="3" t="s">
        <v>3922</v>
      </c>
      <c r="O404" s="17">
        <v>8.3333335816860199E-2</v>
      </c>
      <c r="P404" s="32">
        <v>50.842044940000001</v>
      </c>
      <c r="Q404" s="32"/>
      <c r="R404" s="5">
        <v>243</v>
      </c>
      <c r="S404" s="5">
        <v>242</v>
      </c>
      <c r="T404" s="16">
        <v>0.99588477611541748</v>
      </c>
      <c r="U404" s="17">
        <v>8.3870969712734222E-2</v>
      </c>
      <c r="V404" s="32">
        <v>51.478987770000003</v>
      </c>
      <c r="W404" s="32"/>
      <c r="X404" s="17">
        <v>3.2258063554763787E-2</v>
      </c>
      <c r="Y404" s="32">
        <v>48.919713850000001</v>
      </c>
      <c r="Z404" s="32"/>
      <c r="AA404" s="5">
        <v>243</v>
      </c>
      <c r="AB404" s="5">
        <v>242</v>
      </c>
      <c r="AC404" s="16">
        <v>0.99588477611541748</v>
      </c>
      <c r="AD404" s="17">
        <v>3.2467532902956009E-2</v>
      </c>
      <c r="AE404" s="32">
        <v>50.01220446</v>
      </c>
      <c r="AF404" s="32"/>
      <c r="AG404" s="16">
        <v>0.89100000000000001</v>
      </c>
      <c r="AH404" s="16">
        <v>7.1000000000000008E-2</v>
      </c>
      <c r="AI404" s="16"/>
      <c r="AJ404" s="16">
        <v>1.6E-2</v>
      </c>
      <c r="AK404" s="16"/>
      <c r="AL404" s="16">
        <v>2.199999988079071E-2</v>
      </c>
      <c r="AM404" s="16">
        <v>4.1000000000000002E-2</v>
      </c>
      <c r="AN404" s="16">
        <v>0.13100000000000001</v>
      </c>
      <c r="AO404" s="16">
        <v>0.97659999999999991</v>
      </c>
      <c r="AP404" s="5">
        <v>1</v>
      </c>
      <c r="AQ404" s="31">
        <v>12824.83984375</v>
      </c>
      <c r="AR404" s="31">
        <v>14254.66</v>
      </c>
    </row>
    <row r="405" spans="1:44" x14ac:dyDescent="0.3">
      <c r="A405" s="4">
        <v>480785450</v>
      </c>
      <c r="B405" s="3" t="s">
        <v>226</v>
      </c>
      <c r="C405" s="3" t="s">
        <v>1251</v>
      </c>
      <c r="D405" s="14">
        <v>94.809555053710938</v>
      </c>
      <c r="E405" s="14">
        <v>96.38372802734375</v>
      </c>
      <c r="F405" s="14">
        <v>94.969589233398438</v>
      </c>
      <c r="G405" s="14">
        <v>96.955657958984375</v>
      </c>
      <c r="H405" s="5">
        <v>207</v>
      </c>
      <c r="I405" s="15" t="s">
        <v>3980</v>
      </c>
      <c r="J405" s="15">
        <v>6</v>
      </c>
      <c r="K405" s="3" t="s">
        <v>3879</v>
      </c>
      <c r="L405" s="3" t="s">
        <v>3914</v>
      </c>
      <c r="M405" s="3" t="s">
        <v>3918</v>
      </c>
      <c r="N405" s="3" t="s">
        <v>3922</v>
      </c>
      <c r="O405" s="17">
        <v>0.3174603283405304</v>
      </c>
      <c r="P405" s="32">
        <v>54.200384679999999</v>
      </c>
      <c r="Q405" s="32">
        <v>300</v>
      </c>
      <c r="R405" s="5">
        <v>67</v>
      </c>
      <c r="S405" s="5">
        <v>67</v>
      </c>
      <c r="T405" s="16">
        <v>1</v>
      </c>
      <c r="U405" s="17">
        <v>0.3174603283405304</v>
      </c>
      <c r="V405" s="32">
        <v>54.805452600000002</v>
      </c>
      <c r="W405" s="32">
        <v>300</v>
      </c>
      <c r="X405" s="17">
        <v>0.2063492089509964</v>
      </c>
      <c r="Y405" s="32">
        <v>56.168909149999998</v>
      </c>
      <c r="Z405" s="32"/>
      <c r="AA405" s="5">
        <v>67</v>
      </c>
      <c r="AB405" s="5">
        <v>67</v>
      </c>
      <c r="AC405" s="16">
        <v>1</v>
      </c>
      <c r="AD405" s="17">
        <v>0.2063492089509964</v>
      </c>
      <c r="AE405" s="32">
        <v>56.879458319999998</v>
      </c>
      <c r="AF405" s="32"/>
      <c r="AG405" s="16">
        <v>0.82100000000000006</v>
      </c>
      <c r="AH405" s="16">
        <v>4.2999999999999997E-2</v>
      </c>
      <c r="AI405" s="16"/>
      <c r="AJ405" s="16">
        <v>9.7000000000000003E-2</v>
      </c>
      <c r="AK405" s="16"/>
      <c r="AL405" s="16">
        <v>3.9000000804662698E-2</v>
      </c>
      <c r="AM405" s="16"/>
      <c r="AN405" s="16">
        <v>7.2999999999999995E-2</v>
      </c>
      <c r="AO405" s="16">
        <v>0.51479999999999992</v>
      </c>
      <c r="AP405" s="5">
        <v>1</v>
      </c>
      <c r="AQ405" s="31">
        <v>17505.869140625</v>
      </c>
      <c r="AR405" s="31">
        <v>21830.38</v>
      </c>
    </row>
    <row r="406" spans="1:44" x14ac:dyDescent="0.3">
      <c r="A406" s="4">
        <v>480785500</v>
      </c>
      <c r="B406" s="3" t="s">
        <v>226</v>
      </c>
      <c r="C406" s="3" t="s">
        <v>1252</v>
      </c>
      <c r="D406" s="14">
        <v>90.607353210449219</v>
      </c>
      <c r="E406" s="14">
        <v>92.3419189453125</v>
      </c>
      <c r="F406" s="14">
        <v>95.305877685546875</v>
      </c>
      <c r="G406" s="14">
        <v>96.494735717773438</v>
      </c>
      <c r="H406" s="5">
        <v>363</v>
      </c>
      <c r="I406" s="15" t="s">
        <v>3980</v>
      </c>
      <c r="J406" s="15">
        <v>6</v>
      </c>
      <c r="K406" s="3" t="s">
        <v>3879</v>
      </c>
      <c r="L406" s="3" t="s">
        <v>3914</v>
      </c>
      <c r="M406" s="3" t="s">
        <v>3918</v>
      </c>
      <c r="N406" s="3" t="s">
        <v>3922</v>
      </c>
      <c r="O406" s="17">
        <v>0.15517240762710571</v>
      </c>
      <c r="P406" s="32">
        <v>52.444766299999998</v>
      </c>
      <c r="Q406" s="32">
        <v>239.65516662597659</v>
      </c>
      <c r="R406" s="5">
        <v>194</v>
      </c>
      <c r="S406" s="5">
        <v>194</v>
      </c>
      <c r="T406" s="16">
        <v>1</v>
      </c>
      <c r="U406" s="17">
        <v>0.15517240762710571</v>
      </c>
      <c r="V406" s="32">
        <v>53.12033486</v>
      </c>
      <c r="W406" s="32">
        <v>239.65516662597659</v>
      </c>
      <c r="X406" s="17">
        <v>0.1149425283074379</v>
      </c>
      <c r="Y406" s="32">
        <v>56.371455109999999</v>
      </c>
      <c r="Z406" s="32"/>
      <c r="AA406" s="5">
        <v>199</v>
      </c>
      <c r="AB406" s="5">
        <v>199</v>
      </c>
      <c r="AC406" s="16">
        <v>1</v>
      </c>
      <c r="AD406" s="17">
        <v>0.1149425283074379</v>
      </c>
      <c r="AE406" s="32">
        <v>56.619892790000002</v>
      </c>
      <c r="AF406" s="32"/>
      <c r="AG406" s="16">
        <v>0.157</v>
      </c>
      <c r="AH406" s="16">
        <v>0.81</v>
      </c>
      <c r="AI406" s="16"/>
      <c r="AJ406" s="16"/>
      <c r="AK406" s="16"/>
      <c r="AL406" s="16">
        <v>3.2999999821186073E-2</v>
      </c>
      <c r="AM406" s="16">
        <v>0.60599999999999998</v>
      </c>
      <c r="AN406" s="16">
        <v>7.3999999999999996E-2</v>
      </c>
      <c r="AO406" s="16">
        <v>0.46560000000000001</v>
      </c>
      <c r="AP406" s="5">
        <v>1</v>
      </c>
      <c r="AQ406" s="31">
        <v>14417.3603515625</v>
      </c>
      <c r="AR406" s="31">
        <v>15853.31</v>
      </c>
    </row>
    <row r="407" spans="1:44" x14ac:dyDescent="0.3">
      <c r="A407" s="4">
        <v>480785580</v>
      </c>
      <c r="B407" s="3" t="s">
        <v>226</v>
      </c>
      <c r="C407" s="3" t="s">
        <v>1253</v>
      </c>
      <c r="D407" s="14">
        <v>83.450035095214844</v>
      </c>
      <c r="E407" s="14">
        <v>85.054946899414063</v>
      </c>
      <c r="F407" s="14">
        <v>82.581146240234375</v>
      </c>
      <c r="G407" s="14">
        <v>83.290695190429688</v>
      </c>
      <c r="H407" s="5">
        <v>277</v>
      </c>
      <c r="I407" s="15" t="s">
        <v>3980</v>
      </c>
      <c r="J407" s="15">
        <v>6</v>
      </c>
      <c r="K407" s="3" t="s">
        <v>3879</v>
      </c>
      <c r="L407" s="3" t="s">
        <v>3914</v>
      </c>
      <c r="M407" s="3" t="s">
        <v>3918</v>
      </c>
      <c r="N407" s="3" t="s">
        <v>3922</v>
      </c>
      <c r="O407" s="17">
        <v>0.11290322244167331</v>
      </c>
      <c r="P407" s="32">
        <v>49.454544480000003</v>
      </c>
      <c r="Q407" s="32"/>
      <c r="R407" s="5">
        <v>184</v>
      </c>
      <c r="S407" s="5">
        <v>184</v>
      </c>
      <c r="T407" s="16">
        <v>1</v>
      </c>
      <c r="U407" s="17">
        <v>0.11290322244167331</v>
      </c>
      <c r="V407" s="32">
        <v>50.082242440000002</v>
      </c>
      <c r="W407" s="32"/>
      <c r="X407" s="17">
        <v>5.7377047836780548E-2</v>
      </c>
      <c r="Y407" s="32">
        <v>48.707417190000001</v>
      </c>
      <c r="Z407" s="32"/>
      <c r="AA407" s="5">
        <v>182</v>
      </c>
      <c r="AB407" s="5">
        <v>182</v>
      </c>
      <c r="AC407" s="16">
        <v>1</v>
      </c>
      <c r="AD407" s="17">
        <v>5.7377047836780548E-2</v>
      </c>
      <c r="AE407" s="32">
        <v>49.184174310000003</v>
      </c>
      <c r="AF407" s="32"/>
      <c r="AG407" s="16">
        <v>0.85599999999999998</v>
      </c>
      <c r="AH407" s="16">
        <v>5.3999999999999999E-2</v>
      </c>
      <c r="AI407" s="16"/>
      <c r="AJ407" s="16">
        <v>0.04</v>
      </c>
      <c r="AK407" s="16">
        <v>2.5000000000000001E-2</v>
      </c>
      <c r="AL407" s="16">
        <v>2.500000037252903E-2</v>
      </c>
      <c r="AM407" s="16">
        <v>2.1999999999999999E-2</v>
      </c>
      <c r="AN407" s="16">
        <v>0.17699999999999999</v>
      </c>
      <c r="AO407" s="16">
        <v>0.87609999999999999</v>
      </c>
      <c r="AP407" s="5">
        <v>1</v>
      </c>
      <c r="AQ407" s="31">
        <v>14389.990234375</v>
      </c>
      <c r="AR407" s="31">
        <v>16000.28</v>
      </c>
    </row>
    <row r="408" spans="1:44" x14ac:dyDescent="0.3">
      <c r="A408" s="4">
        <v>480785630</v>
      </c>
      <c r="B408" s="3" t="s">
        <v>226</v>
      </c>
      <c r="C408" s="3" t="s">
        <v>1254</v>
      </c>
      <c r="D408" s="14">
        <v>83.759162902832031</v>
      </c>
      <c r="E408" s="14">
        <v>85.317115783691406</v>
      </c>
      <c r="F408" s="14">
        <v>85.980751037597656</v>
      </c>
      <c r="G408" s="14">
        <v>84.4698486328125</v>
      </c>
      <c r="H408" s="5">
        <v>254</v>
      </c>
      <c r="I408" s="15" t="s">
        <v>3980</v>
      </c>
      <c r="J408" s="15">
        <v>6</v>
      </c>
      <c r="K408" s="3" t="s">
        <v>3879</v>
      </c>
      <c r="L408" s="3" t="s">
        <v>3914</v>
      </c>
      <c r="M408" s="3" t="s">
        <v>3918</v>
      </c>
      <c r="N408" s="3" t="s">
        <v>3922</v>
      </c>
      <c r="O408" s="17">
        <v>0.1720430105924606</v>
      </c>
      <c r="P408" s="32">
        <v>49.583692390000003</v>
      </c>
      <c r="Q408" s="32"/>
      <c r="R408" s="5">
        <v>138</v>
      </c>
      <c r="S408" s="5">
        <v>138</v>
      </c>
      <c r="T408" s="16">
        <v>1</v>
      </c>
      <c r="U408" s="17">
        <v>0.1720430105924606</v>
      </c>
      <c r="V408" s="32">
        <v>50.191546789999997</v>
      </c>
      <c r="W408" s="32"/>
      <c r="X408" s="17">
        <v>4.2553190141916282E-2</v>
      </c>
      <c r="Y408" s="32">
        <v>50.75498254</v>
      </c>
      <c r="Z408" s="32"/>
      <c r="AA408" s="5">
        <v>139</v>
      </c>
      <c r="AB408" s="5">
        <v>139</v>
      </c>
      <c r="AC408" s="16">
        <v>1</v>
      </c>
      <c r="AD408" s="17">
        <v>4.2553190141916282E-2</v>
      </c>
      <c r="AE408" s="32">
        <v>49.848203130000002</v>
      </c>
      <c r="AF408" s="32"/>
      <c r="AG408" s="16">
        <v>0.58299999999999996</v>
      </c>
      <c r="AH408" s="16">
        <v>0.26800000000000002</v>
      </c>
      <c r="AI408" s="16">
        <v>3.1E-2</v>
      </c>
      <c r="AJ408" s="16">
        <v>6.3E-2</v>
      </c>
      <c r="AK408" s="16"/>
      <c r="AL408" s="16">
        <v>5.4999999701976783E-2</v>
      </c>
      <c r="AM408" s="16">
        <v>0.217</v>
      </c>
      <c r="AN408" s="16">
        <v>0.13</v>
      </c>
      <c r="AO408" s="16">
        <v>0.84389999999999998</v>
      </c>
      <c r="AP408" s="5">
        <v>1</v>
      </c>
      <c r="AQ408" s="31">
        <v>13809.7099609375</v>
      </c>
      <c r="AR408" s="31">
        <v>15957.38</v>
      </c>
    </row>
    <row r="409" spans="1:44" x14ac:dyDescent="0.3">
      <c r="A409" s="4">
        <v>480785660</v>
      </c>
      <c r="B409" s="3" t="s">
        <v>226</v>
      </c>
      <c r="C409" s="3" t="s">
        <v>1255</v>
      </c>
      <c r="D409" s="14">
        <v>80.459259033203125</v>
      </c>
      <c r="E409" s="14">
        <v>82.098762512207031</v>
      </c>
      <c r="F409" s="14">
        <v>82.663948059082031</v>
      </c>
      <c r="G409" s="14">
        <v>85.754653930664063</v>
      </c>
      <c r="H409" s="5">
        <v>367</v>
      </c>
      <c r="I409" s="15" t="s">
        <v>3980</v>
      </c>
      <c r="J409" s="15">
        <v>6</v>
      </c>
      <c r="K409" s="3" t="s">
        <v>3879</v>
      </c>
      <c r="L409" s="3" t="s">
        <v>3914</v>
      </c>
      <c r="M409" s="3" t="s">
        <v>3918</v>
      </c>
      <c r="N409" s="3" t="s">
        <v>3922</v>
      </c>
      <c r="O409" s="17">
        <v>9.7402594983577728E-2</v>
      </c>
      <c r="P409" s="32">
        <v>48.205043140000001</v>
      </c>
      <c r="Q409" s="32"/>
      <c r="R409" s="5">
        <v>227</v>
      </c>
      <c r="S409" s="5">
        <v>227</v>
      </c>
      <c r="T409" s="16">
        <v>1</v>
      </c>
      <c r="U409" s="17">
        <v>9.7402594983577728E-2</v>
      </c>
      <c r="V409" s="32">
        <v>48.84974622</v>
      </c>
      <c r="W409" s="32"/>
      <c r="X409" s="17">
        <v>3.2258063554763787E-2</v>
      </c>
      <c r="Y409" s="32">
        <v>48.757287949999998</v>
      </c>
      <c r="Z409" s="32"/>
      <c r="AA409" s="5">
        <v>227</v>
      </c>
      <c r="AB409" s="5">
        <v>227</v>
      </c>
      <c r="AC409" s="16">
        <v>1</v>
      </c>
      <c r="AD409" s="17">
        <v>3.2258063554763787E-2</v>
      </c>
      <c r="AE409" s="32">
        <v>50.571727889999998</v>
      </c>
      <c r="AF409" s="32"/>
      <c r="AG409" s="16">
        <v>0.55600000000000005</v>
      </c>
      <c r="AH409" s="16">
        <v>0.33500000000000002</v>
      </c>
      <c r="AI409" s="16"/>
      <c r="AJ409" s="16">
        <v>5.3999999999999999E-2</v>
      </c>
      <c r="AK409" s="16">
        <v>3.7999999999999999E-2</v>
      </c>
      <c r="AL409" s="16">
        <v>1.6000000759959221E-2</v>
      </c>
      <c r="AM409" s="16">
        <v>0.30299999999999999</v>
      </c>
      <c r="AN409" s="16">
        <v>0.13600000000000001</v>
      </c>
      <c r="AO409" s="16">
        <v>0.84010000000000007</v>
      </c>
      <c r="AP409" s="5">
        <v>1</v>
      </c>
      <c r="AQ409" s="31">
        <v>15410.650390625</v>
      </c>
      <c r="AR409" s="31">
        <v>17507.919999999998</v>
      </c>
    </row>
    <row r="410" spans="1:44" x14ac:dyDescent="0.3">
      <c r="A410" s="4">
        <v>480785700</v>
      </c>
      <c r="B410" s="3" t="s">
        <v>226</v>
      </c>
      <c r="C410" s="3" t="s">
        <v>1257</v>
      </c>
      <c r="D410" s="14">
        <v>84.057907104492188</v>
      </c>
      <c r="E410" s="14">
        <v>85.676101684570313</v>
      </c>
      <c r="F410" s="14">
        <v>87.661026000976563</v>
      </c>
      <c r="G410" s="14">
        <v>87.422103881835938</v>
      </c>
      <c r="H410" s="5">
        <v>362</v>
      </c>
      <c r="I410" s="15" t="s">
        <v>3980</v>
      </c>
      <c r="J410" s="15">
        <v>6</v>
      </c>
      <c r="K410" s="3" t="s">
        <v>3879</v>
      </c>
      <c r="L410" s="3" t="s">
        <v>3914</v>
      </c>
      <c r="M410" s="3" t="s">
        <v>3918</v>
      </c>
      <c r="N410" s="3" t="s">
        <v>3922</v>
      </c>
      <c r="O410" s="17">
        <v>0.18032786250114441</v>
      </c>
      <c r="P410" s="32">
        <v>49.708503620000002</v>
      </c>
      <c r="Q410" s="32">
        <v>243.7158508300781</v>
      </c>
      <c r="R410" s="5">
        <v>248</v>
      </c>
      <c r="S410" s="5">
        <v>247</v>
      </c>
      <c r="T410" s="16">
        <v>0.99596774578094482</v>
      </c>
      <c r="U410" s="17">
        <v>0.18232044577598569</v>
      </c>
      <c r="V410" s="32">
        <v>50.34121622</v>
      </c>
      <c r="W410" s="32">
        <v>244.19889831542969</v>
      </c>
      <c r="X410" s="17">
        <v>0.1147540956735611</v>
      </c>
      <c r="Y410" s="32">
        <v>51.767004319999998</v>
      </c>
      <c r="Z410" s="32">
        <v>186.33879089355469</v>
      </c>
      <c r="AA410" s="5">
        <v>253</v>
      </c>
      <c r="AB410" s="5">
        <v>252</v>
      </c>
      <c r="AC410" s="16">
        <v>0.99596774578094482</v>
      </c>
      <c r="AD410" s="17">
        <v>0.11602210253477099</v>
      </c>
      <c r="AE410" s="32">
        <v>51.510734679999999</v>
      </c>
      <c r="AF410" s="32">
        <v>187.2928161621094</v>
      </c>
      <c r="AG410" s="16">
        <v>0.40100000000000002</v>
      </c>
      <c r="AH410" s="16">
        <v>0.35899999999999999</v>
      </c>
      <c r="AI410" s="16">
        <v>0.122</v>
      </c>
      <c r="AJ410" s="16">
        <v>9.0999999999999998E-2</v>
      </c>
      <c r="AK410" s="16"/>
      <c r="AL410" s="16">
        <v>2.8000000864267349E-2</v>
      </c>
      <c r="AM410" s="16">
        <v>0.56900000000000006</v>
      </c>
      <c r="AN410" s="16">
        <v>5.5E-2</v>
      </c>
      <c r="AO410" s="16">
        <v>0.73609999999999998</v>
      </c>
      <c r="AP410" s="5">
        <v>1</v>
      </c>
      <c r="AQ410" s="31">
        <v>15181.400390625</v>
      </c>
      <c r="AR410" s="31">
        <v>16621.150000000001</v>
      </c>
    </row>
    <row r="411" spans="1:44" x14ac:dyDescent="0.3">
      <c r="A411" s="4">
        <v>480785780</v>
      </c>
      <c r="B411" s="3" t="s">
        <v>226</v>
      </c>
      <c r="C411" s="3" t="s">
        <v>1258</v>
      </c>
      <c r="D411" s="14">
        <v>96.384834289550781</v>
      </c>
      <c r="E411" s="14">
        <v>98.098213195800781</v>
      </c>
      <c r="F411" s="14">
        <v>92.1309814453125</v>
      </c>
      <c r="G411" s="14">
        <v>90.508499145507813</v>
      </c>
      <c r="H411" s="5">
        <v>227</v>
      </c>
      <c r="I411" s="15" t="s">
        <v>3980</v>
      </c>
      <c r="J411" s="15">
        <v>6</v>
      </c>
      <c r="K411" s="3" t="s">
        <v>3879</v>
      </c>
      <c r="L411" s="3" t="s">
        <v>3914</v>
      </c>
      <c r="M411" s="3" t="s">
        <v>3918</v>
      </c>
      <c r="N411" s="3" t="s">
        <v>3922</v>
      </c>
      <c r="O411" s="17">
        <v>0.5</v>
      </c>
      <c r="P411" s="32">
        <v>54.858513739999999</v>
      </c>
      <c r="Q411" s="32">
        <v>329.06976318359381</v>
      </c>
      <c r="R411" s="5">
        <v>109</v>
      </c>
      <c r="S411" s="5">
        <v>109</v>
      </c>
      <c r="T411" s="16">
        <v>1</v>
      </c>
      <c r="U411" s="17">
        <v>0.5</v>
      </c>
      <c r="V411" s="32">
        <v>55.520258929999997</v>
      </c>
      <c r="W411" s="32">
        <v>329.06976318359381</v>
      </c>
      <c r="X411" s="17">
        <v>0.34883719682693481</v>
      </c>
      <c r="Y411" s="32">
        <v>54.459234350000003</v>
      </c>
      <c r="Z411" s="32">
        <v>279.06976318359381</v>
      </c>
      <c r="AA411" s="5">
        <v>109</v>
      </c>
      <c r="AB411" s="5">
        <v>109</v>
      </c>
      <c r="AC411" s="16">
        <v>1</v>
      </c>
      <c r="AD411" s="17">
        <v>0.34883719682693481</v>
      </c>
      <c r="AE411" s="32">
        <v>53.248804329999999</v>
      </c>
      <c r="AF411" s="32">
        <v>279.06976318359381</v>
      </c>
      <c r="AG411" s="16">
        <v>0.49299999999999999</v>
      </c>
      <c r="AH411" s="16">
        <v>4.8000000000000001E-2</v>
      </c>
      <c r="AI411" s="16"/>
      <c r="AJ411" s="16">
        <v>0.379</v>
      </c>
      <c r="AK411" s="16">
        <v>3.5000000000000003E-2</v>
      </c>
      <c r="AL411" s="16">
        <v>4.3999999761581421E-2</v>
      </c>
      <c r="AM411" s="16"/>
      <c r="AN411" s="16">
        <v>0.106</v>
      </c>
      <c r="AO411" s="16">
        <v>0.2596</v>
      </c>
      <c r="AP411" s="5">
        <v>1</v>
      </c>
      <c r="AQ411" s="31">
        <v>16808.33984375</v>
      </c>
      <c r="AR411" s="31">
        <v>20794.330000000002</v>
      </c>
    </row>
    <row r="412" spans="1:44" x14ac:dyDescent="0.3">
      <c r="A412" s="4">
        <v>240864040</v>
      </c>
      <c r="B412" s="3" t="s">
        <v>103</v>
      </c>
      <c r="C412" s="3" t="s">
        <v>824</v>
      </c>
      <c r="D412" s="14">
        <v>77.404373168945313</v>
      </c>
      <c r="E412" s="14">
        <v>78.573951721191406</v>
      </c>
      <c r="F412" s="14">
        <v>82.661651611328125</v>
      </c>
      <c r="G412" s="14">
        <v>84.079353332519531</v>
      </c>
      <c r="H412" s="5">
        <v>251</v>
      </c>
      <c r="I412" s="15" t="s">
        <v>3980</v>
      </c>
      <c r="J412" s="15">
        <v>5</v>
      </c>
      <c r="K412" s="3" t="s">
        <v>3836</v>
      </c>
      <c r="L412" s="3" t="s">
        <v>3914</v>
      </c>
      <c r="M412" s="3" t="s">
        <v>3919</v>
      </c>
      <c r="N412" s="3" t="s">
        <v>3923</v>
      </c>
      <c r="O412" s="17">
        <v>0.52173912525177002</v>
      </c>
      <c r="P412" s="32">
        <v>46.928757869999998</v>
      </c>
      <c r="Q412" s="32">
        <v>342.60870361328131</v>
      </c>
      <c r="R412" s="5">
        <v>139</v>
      </c>
      <c r="S412" s="5">
        <v>62</v>
      </c>
      <c r="T412" s="16">
        <v>0.44604316353797913</v>
      </c>
      <c r="U412" s="17">
        <v>0.30612245202064509</v>
      </c>
      <c r="V412" s="32">
        <v>47.38017876</v>
      </c>
      <c r="W412" s="32">
        <v>283.6734619140625</v>
      </c>
      <c r="X412" s="17">
        <v>0.46956521272659302</v>
      </c>
      <c r="Y412" s="32">
        <v>48.755904800000003</v>
      </c>
      <c r="Z412" s="32">
        <v>331.30435180664063</v>
      </c>
      <c r="AA412" s="5">
        <v>139</v>
      </c>
      <c r="AB412" s="5">
        <v>62</v>
      </c>
      <c r="AC412" s="16">
        <v>0.44604316353797913</v>
      </c>
      <c r="AD412" s="17">
        <v>0.26530611515045172</v>
      </c>
      <c r="AE412" s="32">
        <v>49.628299990000002</v>
      </c>
      <c r="AF412" s="32">
        <v>275.51019287109381</v>
      </c>
      <c r="AG412" s="16">
        <v>3.2000000000000001E-2</v>
      </c>
      <c r="AH412" s="16">
        <v>4.8000000000000001E-2</v>
      </c>
      <c r="AI412" s="16"/>
      <c r="AJ412" s="16">
        <v>0.88800000000000001</v>
      </c>
      <c r="AK412" s="16">
        <v>0.02</v>
      </c>
      <c r="AL412" s="16">
        <v>1.200000010430813E-2</v>
      </c>
      <c r="AM412" s="16"/>
      <c r="AN412" s="16">
        <v>0.124</v>
      </c>
      <c r="AO412" s="16">
        <v>0.28699999999999998</v>
      </c>
      <c r="AP412" s="5">
        <v>0</v>
      </c>
      <c r="AQ412" s="31">
        <v>11359.1298828125</v>
      </c>
      <c r="AR412" s="31">
        <v>12742.94</v>
      </c>
    </row>
    <row r="413" spans="1:44" x14ac:dyDescent="0.3">
      <c r="A413" s="4">
        <v>240864060</v>
      </c>
      <c r="B413" s="3" t="s">
        <v>103</v>
      </c>
      <c r="C413" s="3" t="s">
        <v>575</v>
      </c>
      <c r="D413" s="14">
        <v>89.369560241699219</v>
      </c>
      <c r="E413" s="14">
        <v>91.686531066894531</v>
      </c>
      <c r="F413" s="14">
        <v>93.104400634765625</v>
      </c>
      <c r="G413" s="14">
        <v>94.212379455566406</v>
      </c>
      <c r="H413" s="5">
        <v>269</v>
      </c>
      <c r="I413" s="15" t="s">
        <v>3981</v>
      </c>
      <c r="J413" s="15">
        <v>5</v>
      </c>
      <c r="K413" s="3" t="s">
        <v>3836</v>
      </c>
      <c r="L413" s="3" t="s">
        <v>3914</v>
      </c>
      <c r="M413" s="3" t="s">
        <v>3919</v>
      </c>
      <c r="N413" s="3" t="s">
        <v>3923</v>
      </c>
      <c r="O413" s="17">
        <v>0.60162603855133057</v>
      </c>
      <c r="P413" s="32">
        <v>51.927634949999998</v>
      </c>
      <c r="Q413" s="32">
        <v>370.73171997070313</v>
      </c>
      <c r="R413" s="5">
        <v>131</v>
      </c>
      <c r="S413" s="5">
        <v>28</v>
      </c>
      <c r="T413" s="16">
        <v>0.2137404531240463</v>
      </c>
      <c r="U413" s="17">
        <v>0.25806450843811041</v>
      </c>
      <c r="V413" s="32">
        <v>52.847091159999998</v>
      </c>
      <c r="W413" s="32"/>
      <c r="X413" s="17">
        <v>0.5203251838684082</v>
      </c>
      <c r="Y413" s="32">
        <v>55.04551807</v>
      </c>
      <c r="Z413" s="32">
        <v>347.96746826171881</v>
      </c>
      <c r="AA413" s="5">
        <v>131</v>
      </c>
      <c r="AB413" s="5">
        <v>28</v>
      </c>
      <c r="AC413" s="16">
        <v>0.2137404531240463</v>
      </c>
      <c r="AD413" s="17">
        <v>0.161290317773819</v>
      </c>
      <c r="AE413" s="32">
        <v>55.33460814</v>
      </c>
      <c r="AF413" s="32"/>
      <c r="AG413" s="16"/>
      <c r="AH413" s="16">
        <v>1.9E-2</v>
      </c>
      <c r="AI413" s="16"/>
      <c r="AJ413" s="16">
        <v>0.91400000000000003</v>
      </c>
      <c r="AK413" s="16">
        <v>4.8000000000000001E-2</v>
      </c>
      <c r="AL413" s="16">
        <v>1.8999999389052391E-2</v>
      </c>
      <c r="AM413" s="16"/>
      <c r="AN413" s="16">
        <v>0.152</v>
      </c>
      <c r="AO413" s="16">
        <v>8.6000000000000007E-2</v>
      </c>
      <c r="AP413" s="5">
        <v>0</v>
      </c>
      <c r="AQ413" s="31">
        <v>10445.1796875</v>
      </c>
      <c r="AR413" s="31">
        <v>10844.6</v>
      </c>
    </row>
    <row r="414" spans="1:44" x14ac:dyDescent="0.3">
      <c r="A414" s="4">
        <v>240864080</v>
      </c>
      <c r="B414" s="3" t="s">
        <v>103</v>
      </c>
      <c r="C414" s="3" t="s">
        <v>825</v>
      </c>
      <c r="D414" s="14">
        <v>86.481658935546875</v>
      </c>
      <c r="E414" s="14">
        <v>85.189918518066406</v>
      </c>
      <c r="F414" s="14">
        <v>87.640625</v>
      </c>
      <c r="G414" s="14">
        <v>85.728630065917969</v>
      </c>
      <c r="H414" s="5">
        <v>464</v>
      </c>
      <c r="I414" s="15" t="s">
        <v>3981</v>
      </c>
      <c r="J414" s="15">
        <v>5</v>
      </c>
      <c r="K414" s="3" t="s">
        <v>3836</v>
      </c>
      <c r="L414" s="3" t="s">
        <v>3914</v>
      </c>
      <c r="M414" s="3" t="s">
        <v>3919</v>
      </c>
      <c r="N414" s="3" t="s">
        <v>3923</v>
      </c>
      <c r="O414" s="17">
        <v>0.60301506519317627</v>
      </c>
      <c r="P414" s="32">
        <v>50.721112929999997</v>
      </c>
      <c r="Q414" s="32">
        <v>379.39697265625</v>
      </c>
      <c r="R414" s="5">
        <v>207</v>
      </c>
      <c r="S414" s="5">
        <v>51</v>
      </c>
      <c r="T414" s="16">
        <v>0.2463768124580383</v>
      </c>
      <c r="U414" s="17">
        <v>0.42553192377090449</v>
      </c>
      <c r="V414" s="32">
        <v>50.138513469999999</v>
      </c>
      <c r="W414" s="32">
        <v>321.27658081054688</v>
      </c>
      <c r="X414" s="17">
        <v>0.62311559915542603</v>
      </c>
      <c r="Y414" s="32">
        <v>51.754714239999998</v>
      </c>
      <c r="Z414" s="32">
        <v>364.82412719726563</v>
      </c>
      <c r="AA414" s="5">
        <v>207</v>
      </c>
      <c r="AB414" s="5">
        <v>51</v>
      </c>
      <c r="AC414" s="16">
        <v>0.2463768124580383</v>
      </c>
      <c r="AD414" s="17">
        <v>0.42553192377090449</v>
      </c>
      <c r="AE414" s="32">
        <v>50.557072560000002</v>
      </c>
      <c r="AF414" s="32">
        <v>291.48934936523438</v>
      </c>
      <c r="AG414" s="16"/>
      <c r="AH414" s="16">
        <v>3.9E-2</v>
      </c>
      <c r="AI414" s="16"/>
      <c r="AJ414" s="16">
        <v>0.92500000000000004</v>
      </c>
      <c r="AK414" s="16">
        <v>3.2000000000000001E-2</v>
      </c>
      <c r="AL414" s="16">
        <v>4.0000001899898052E-3</v>
      </c>
      <c r="AM414" s="16"/>
      <c r="AN414" s="16">
        <v>9.0999999999999998E-2</v>
      </c>
      <c r="AO414" s="16">
        <v>0.11600000000000001</v>
      </c>
      <c r="AP414" s="5">
        <v>0</v>
      </c>
      <c r="AQ414" s="31">
        <v>9054.1396484375</v>
      </c>
      <c r="AR414" s="31">
        <v>9927.98</v>
      </c>
    </row>
    <row r="415" spans="1:44" x14ac:dyDescent="0.3">
      <c r="A415" s="4">
        <v>240865020</v>
      </c>
      <c r="B415" s="3" t="s">
        <v>103</v>
      </c>
      <c r="C415" s="3" t="s">
        <v>826</v>
      </c>
      <c r="D415" s="14">
        <v>89.209007263183594</v>
      </c>
      <c r="E415" s="14">
        <v>85.374870300292969</v>
      </c>
      <c r="F415" s="14">
        <v>83.650016784667969</v>
      </c>
      <c r="G415" s="14">
        <v>80.519775390625</v>
      </c>
      <c r="H415" s="5">
        <v>475</v>
      </c>
      <c r="I415" s="15" t="s">
        <v>3981</v>
      </c>
      <c r="J415" s="15">
        <v>5</v>
      </c>
      <c r="K415" s="3" t="s">
        <v>3836</v>
      </c>
      <c r="L415" s="3" t="s">
        <v>3914</v>
      </c>
      <c r="M415" s="3" t="s">
        <v>3919</v>
      </c>
      <c r="N415" s="3" t="s">
        <v>3923</v>
      </c>
      <c r="O415" s="17">
        <v>0.61304348707199097</v>
      </c>
      <c r="P415" s="32">
        <v>51.860557030000002</v>
      </c>
      <c r="Q415" s="32">
        <v>368.2608642578125</v>
      </c>
      <c r="R415" s="5">
        <v>236</v>
      </c>
      <c r="S415" s="5">
        <v>55</v>
      </c>
      <c r="T415" s="16">
        <v>0.23305085301399231</v>
      </c>
      <c r="U415" s="17">
        <v>0.380952388048172</v>
      </c>
      <c r="V415" s="32">
        <v>50.215625799999998</v>
      </c>
      <c r="W415" s="32">
        <v>304.76190185546881</v>
      </c>
      <c r="X415" s="17">
        <v>0.57826089859008789</v>
      </c>
      <c r="Y415" s="32">
        <v>49.35119478</v>
      </c>
      <c r="Z415" s="32">
        <v>351.30435180664063</v>
      </c>
      <c r="AA415" s="5">
        <v>236</v>
      </c>
      <c r="AB415" s="5">
        <v>55</v>
      </c>
      <c r="AC415" s="16">
        <v>0.23305085301399231</v>
      </c>
      <c r="AD415" s="17">
        <v>0.3174603283405304</v>
      </c>
      <c r="AE415" s="32">
        <v>47.623758160000001</v>
      </c>
      <c r="AF415" s="32"/>
      <c r="AG415" s="16"/>
      <c r="AH415" s="16">
        <v>6.3E-2</v>
      </c>
      <c r="AI415" s="16"/>
      <c r="AJ415" s="16">
        <v>0.89700000000000002</v>
      </c>
      <c r="AK415" s="16">
        <v>2.9000000000000001E-2</v>
      </c>
      <c r="AL415" s="16">
        <v>1.099999994039536E-2</v>
      </c>
      <c r="AM415" s="16"/>
      <c r="AN415" s="16">
        <v>0.107</v>
      </c>
      <c r="AO415" s="16">
        <v>0.17</v>
      </c>
      <c r="AP415" s="5">
        <v>0</v>
      </c>
      <c r="AQ415" s="31">
        <v>8814.5498046875</v>
      </c>
      <c r="AR415" s="31">
        <v>9685.02</v>
      </c>
    </row>
    <row r="416" spans="1:44" x14ac:dyDescent="0.3">
      <c r="A416" s="4">
        <v>240865040</v>
      </c>
      <c r="B416" s="3" t="s">
        <v>103</v>
      </c>
      <c r="C416" s="3" t="s">
        <v>827</v>
      </c>
      <c r="D416" s="14">
        <v>91.95465087890625</v>
      </c>
      <c r="E416" s="14"/>
      <c r="F416" s="14">
        <v>85.515754699707031</v>
      </c>
      <c r="G416" s="14"/>
      <c r="H416" s="5">
        <v>64</v>
      </c>
      <c r="I416" s="15">
        <v>3</v>
      </c>
      <c r="J416" s="15">
        <v>5</v>
      </c>
      <c r="K416" s="3" t="s">
        <v>3836</v>
      </c>
      <c r="L416" s="3" t="s">
        <v>3914</v>
      </c>
      <c r="M416" s="3" t="s">
        <v>3919</v>
      </c>
      <c r="N416" s="3" t="s">
        <v>3923</v>
      </c>
      <c r="O416" s="17">
        <v>0.77049177885055542</v>
      </c>
      <c r="P416" s="32">
        <v>53.007646540000003</v>
      </c>
      <c r="Q416" s="32"/>
      <c r="R416" s="5">
        <v>17</v>
      </c>
      <c r="S416" s="5"/>
      <c r="T416" s="16"/>
      <c r="U416" s="17">
        <v>0</v>
      </c>
      <c r="V416" s="32"/>
      <c r="W416" s="32"/>
      <c r="X416" s="17">
        <v>0.72131145000457764</v>
      </c>
      <c r="Y416" s="32">
        <v>50.474916749999998</v>
      </c>
      <c r="Z416" s="32">
        <v>383.6065673828125</v>
      </c>
      <c r="AA416" s="5">
        <v>17</v>
      </c>
      <c r="AB416" s="5"/>
      <c r="AC416" s="16"/>
      <c r="AD416" s="17">
        <v>0</v>
      </c>
      <c r="AE416" s="32"/>
      <c r="AF416" s="32"/>
      <c r="AG416" s="16"/>
      <c r="AH416" s="16"/>
      <c r="AI416" s="16"/>
      <c r="AJ416" s="16">
        <v>0.98399999999999999</v>
      </c>
      <c r="AK416" s="16"/>
      <c r="AL416" s="16">
        <v>1.6000000759959221E-2</v>
      </c>
      <c r="AM416" s="16"/>
      <c r="AN416" s="16">
        <v>7.8E-2</v>
      </c>
      <c r="AO416" s="16">
        <v>8.1000000000000003E-2</v>
      </c>
      <c r="AP416" s="5">
        <v>0</v>
      </c>
      <c r="AQ416" s="31">
        <v>7476.06982421875</v>
      </c>
      <c r="AR416" s="31">
        <v>7584.65</v>
      </c>
    </row>
    <row r="417" spans="1:44" x14ac:dyDescent="0.3">
      <c r="A417" s="4">
        <v>351024080</v>
      </c>
      <c r="B417" s="3" t="s">
        <v>153</v>
      </c>
      <c r="C417" s="3" t="s">
        <v>612</v>
      </c>
      <c r="D417" s="14">
        <v>72.583038330078125</v>
      </c>
      <c r="E417" s="14">
        <v>74.002983093261719</v>
      </c>
      <c r="F417" s="14">
        <v>79.403755187988281</v>
      </c>
      <c r="G417" s="14">
        <v>79.139106750488281</v>
      </c>
      <c r="H417" s="5">
        <v>469</v>
      </c>
      <c r="I417" s="15">
        <v>3</v>
      </c>
      <c r="J417" s="15">
        <v>5</v>
      </c>
      <c r="K417" s="3" t="s">
        <v>3800</v>
      </c>
      <c r="L417" s="3" t="s">
        <v>3910</v>
      </c>
      <c r="M417" s="3" t="s">
        <v>3917</v>
      </c>
      <c r="N417" s="3" t="s">
        <v>3923</v>
      </c>
      <c r="O417" s="17">
        <v>0.39506173133850098</v>
      </c>
      <c r="P417" s="32">
        <v>44.914474499999997</v>
      </c>
      <c r="Q417" s="32">
        <v>311.3580322265625</v>
      </c>
      <c r="R417" s="5">
        <v>413</v>
      </c>
      <c r="S417" s="5">
        <v>345</v>
      </c>
      <c r="T417" s="16">
        <v>0.83535110950469971</v>
      </c>
      <c r="U417" s="17">
        <v>0.39506173133850098</v>
      </c>
      <c r="V417" s="32">
        <v>45.474443909999998</v>
      </c>
      <c r="W417" s="32">
        <v>311.3580322265625</v>
      </c>
      <c r="X417" s="17">
        <v>0.36543211340904241</v>
      </c>
      <c r="Y417" s="32">
        <v>46.793691080000002</v>
      </c>
      <c r="Z417" s="32">
        <v>286.91357421875</v>
      </c>
      <c r="AA417" s="5">
        <v>414</v>
      </c>
      <c r="AB417" s="5">
        <v>346</v>
      </c>
      <c r="AC417" s="16">
        <v>0.83535110950469971</v>
      </c>
      <c r="AD417" s="17">
        <v>0.36543211340904241</v>
      </c>
      <c r="AE417" s="32">
        <v>46.846249159999999</v>
      </c>
      <c r="AF417" s="32">
        <v>286.91357421875</v>
      </c>
      <c r="AG417" s="16">
        <v>0.29399999999999998</v>
      </c>
      <c r="AH417" s="16">
        <v>7.2000000000000008E-2</v>
      </c>
      <c r="AI417" s="16"/>
      <c r="AJ417" s="16">
        <v>0.57600000000000007</v>
      </c>
      <c r="AK417" s="16">
        <v>4.7E-2</v>
      </c>
      <c r="AL417" s="16">
        <v>1.099999994039536E-2</v>
      </c>
      <c r="AM417" s="16">
        <v>1.2999999999999999E-2</v>
      </c>
      <c r="AN417" s="16">
        <v>0.19400000000000001</v>
      </c>
      <c r="AO417" s="16">
        <v>0.55789999999999995</v>
      </c>
      <c r="AP417" s="5">
        <v>1</v>
      </c>
      <c r="AQ417" s="31">
        <v>5587.419921875</v>
      </c>
      <c r="AR417" s="31">
        <v>7720.56</v>
      </c>
    </row>
    <row r="418" spans="1:44" x14ac:dyDescent="0.3">
      <c r="A418" s="4">
        <v>211504020</v>
      </c>
      <c r="B418" s="3" t="s">
        <v>93</v>
      </c>
      <c r="C418" s="3" t="s">
        <v>796</v>
      </c>
      <c r="D418" s="14">
        <v>81.6319580078125</v>
      </c>
      <c r="E418" s="14">
        <v>84.938606262207031</v>
      </c>
      <c r="F418" s="14">
        <v>84.478469848632813</v>
      </c>
      <c r="G418" s="14">
        <v>87.03900146484375</v>
      </c>
      <c r="H418" s="5">
        <v>53</v>
      </c>
      <c r="I418" s="15" t="s">
        <v>3980</v>
      </c>
      <c r="J418" s="15">
        <v>6</v>
      </c>
      <c r="K418" s="3" t="s">
        <v>3828</v>
      </c>
      <c r="L418" s="3" t="s">
        <v>3911</v>
      </c>
      <c r="M418" s="3" t="s">
        <v>3916</v>
      </c>
      <c r="N418" s="3" t="s">
        <v>3921</v>
      </c>
      <c r="O418" s="17">
        <v>0.31034481525421143</v>
      </c>
      <c r="P418" s="32">
        <v>48.694979349999997</v>
      </c>
      <c r="Q418" s="32"/>
      <c r="R418" s="5">
        <v>48</v>
      </c>
      <c r="S418" s="5">
        <v>21</v>
      </c>
      <c r="T418" s="16">
        <v>0.4375</v>
      </c>
      <c r="U418" s="17">
        <v>0</v>
      </c>
      <c r="V418" s="32">
        <v>50.033736480000002</v>
      </c>
      <c r="W418" s="32"/>
      <c r="X418" s="17">
        <v>0.37931033968925482</v>
      </c>
      <c r="Y418" s="32">
        <v>49.850164280000001</v>
      </c>
      <c r="Z418" s="32"/>
      <c r="AA418" s="5">
        <v>48</v>
      </c>
      <c r="AB418" s="5">
        <v>21</v>
      </c>
      <c r="AC418" s="16">
        <v>0.4375</v>
      </c>
      <c r="AD418" s="17">
        <v>0</v>
      </c>
      <c r="AE418" s="32">
        <v>51.294991770000003</v>
      </c>
      <c r="AF418" s="32"/>
      <c r="AG418" s="16"/>
      <c r="AH418" s="16"/>
      <c r="AI418" s="16"/>
      <c r="AJ418" s="16">
        <v>1</v>
      </c>
      <c r="AK418" s="16"/>
      <c r="AL418" s="16">
        <v>0</v>
      </c>
      <c r="AM418" s="16"/>
      <c r="AN418" s="16">
        <v>0.17</v>
      </c>
      <c r="AO418" s="16">
        <v>0.35799999999999998</v>
      </c>
      <c r="AP418" s="5">
        <v>0</v>
      </c>
      <c r="AQ418" s="31">
        <v>18965.939453125</v>
      </c>
      <c r="AR418" s="31">
        <v>19922.46</v>
      </c>
    </row>
    <row r="419" spans="1:44" x14ac:dyDescent="0.3">
      <c r="A419" s="4">
        <v>380444020</v>
      </c>
      <c r="B419" s="3" t="s">
        <v>166</v>
      </c>
      <c r="C419" s="3" t="s">
        <v>999</v>
      </c>
      <c r="D419" s="14">
        <v>79.118316650390625</v>
      </c>
      <c r="E419" s="14">
        <v>80.029571533203125</v>
      </c>
      <c r="F419" s="14">
        <v>82.898048400878906</v>
      </c>
      <c r="G419" s="14">
        <v>84.28094482421875</v>
      </c>
      <c r="H419" s="5">
        <v>176</v>
      </c>
      <c r="I419" s="15" t="s">
        <v>3980</v>
      </c>
      <c r="J419" s="15">
        <v>6</v>
      </c>
      <c r="K419" s="3" t="s">
        <v>3881</v>
      </c>
      <c r="L419" s="3" t="s">
        <v>3912</v>
      </c>
      <c r="M419" s="3" t="s">
        <v>3917</v>
      </c>
      <c r="N419" s="3" t="s">
        <v>3921</v>
      </c>
      <c r="O419" s="17">
        <v>0.50458717346191406</v>
      </c>
      <c r="P419" s="32">
        <v>47.644817410000002</v>
      </c>
      <c r="Q419" s="32">
        <v>348.62384033203131</v>
      </c>
      <c r="R419" s="5">
        <v>116</v>
      </c>
      <c r="S419" s="5">
        <v>59</v>
      </c>
      <c r="T419" s="16">
        <v>0.50862067937850952</v>
      </c>
      <c r="U419" s="17">
        <v>0.30000001192092901</v>
      </c>
      <c r="V419" s="32">
        <v>47.987055429999998</v>
      </c>
      <c r="W419" s="32">
        <v>296</v>
      </c>
      <c r="X419" s="17">
        <v>0.53211009502410889</v>
      </c>
      <c r="Y419" s="32">
        <v>48.898287629999999</v>
      </c>
      <c r="Z419" s="32">
        <v>352.2935791015625</v>
      </c>
      <c r="AA419" s="5">
        <v>116</v>
      </c>
      <c r="AB419" s="5">
        <v>59</v>
      </c>
      <c r="AC419" s="16">
        <v>0.50862067937850952</v>
      </c>
      <c r="AD419" s="17">
        <v>0.36000001430511469</v>
      </c>
      <c r="AE419" s="32">
        <v>49.741823089999997</v>
      </c>
      <c r="AF419" s="32">
        <v>302</v>
      </c>
      <c r="AG419" s="16"/>
      <c r="AH419" s="16"/>
      <c r="AI419" s="16"/>
      <c r="AJ419" s="16">
        <v>0.94300000000000006</v>
      </c>
      <c r="AK419" s="16"/>
      <c r="AL419" s="16">
        <v>5.7000000029802322E-2</v>
      </c>
      <c r="AM419" s="16"/>
      <c r="AN419" s="16">
        <v>0.10199999999999999</v>
      </c>
      <c r="AO419" s="16">
        <v>0.40899999999999997</v>
      </c>
      <c r="AP419" s="5">
        <v>0</v>
      </c>
      <c r="AQ419" s="31">
        <v>11016.650390625</v>
      </c>
      <c r="AR419" s="31">
        <v>12796.88</v>
      </c>
    </row>
    <row r="420" spans="1:44" x14ac:dyDescent="0.3">
      <c r="A420" s="4">
        <v>1100144040</v>
      </c>
      <c r="B420" s="3" t="s">
        <v>519</v>
      </c>
      <c r="C420" s="3" t="s">
        <v>704</v>
      </c>
      <c r="D420" s="14">
        <v>88.693809509277344</v>
      </c>
      <c r="E420" s="14">
        <v>90.365715026855469</v>
      </c>
      <c r="F420" s="14">
        <v>90.086929321289063</v>
      </c>
      <c r="G420" s="14">
        <v>91.840354919433594</v>
      </c>
      <c r="H420" s="5">
        <v>178</v>
      </c>
      <c r="I420" s="15">
        <v>3</v>
      </c>
      <c r="J420" s="15">
        <v>5</v>
      </c>
      <c r="K420" s="3" t="s">
        <v>163</v>
      </c>
      <c r="L420" s="3" t="s">
        <v>3913</v>
      </c>
      <c r="M420" s="3" t="s">
        <v>3917</v>
      </c>
      <c r="N420" s="3" t="s">
        <v>3923</v>
      </c>
      <c r="O420" s="17">
        <v>0.69325155019760132</v>
      </c>
      <c r="P420" s="32">
        <v>51.645317429999999</v>
      </c>
      <c r="Q420" s="32">
        <v>384.049072265625</v>
      </c>
      <c r="R420" s="5">
        <v>181</v>
      </c>
      <c r="S420" s="5">
        <v>181</v>
      </c>
      <c r="T420" s="16">
        <v>1</v>
      </c>
      <c r="U420" s="17">
        <v>0.69325155019760132</v>
      </c>
      <c r="V420" s="32">
        <v>52.29641444</v>
      </c>
      <c r="W420" s="32">
        <v>384.049072265625</v>
      </c>
      <c r="X420" s="17">
        <v>0.60736197233200073</v>
      </c>
      <c r="Y420" s="32">
        <v>53.228110440000002</v>
      </c>
      <c r="Z420" s="32">
        <v>360.7362060546875</v>
      </c>
      <c r="AA420" s="5">
        <v>181</v>
      </c>
      <c r="AB420" s="5">
        <v>181</v>
      </c>
      <c r="AC420" s="16">
        <v>1</v>
      </c>
      <c r="AD420" s="17">
        <v>0.60736197233200073</v>
      </c>
      <c r="AE420" s="32">
        <v>53.998825050000001</v>
      </c>
      <c r="AF420" s="32">
        <v>360.7362060546875</v>
      </c>
      <c r="AG420" s="16"/>
      <c r="AH420" s="16"/>
      <c r="AI420" s="16"/>
      <c r="AJ420" s="16">
        <v>0.97199999999999998</v>
      </c>
      <c r="AK420" s="16"/>
      <c r="AL420" s="16">
        <v>2.8000000864267349E-2</v>
      </c>
      <c r="AM420" s="16"/>
      <c r="AN420" s="16">
        <v>0.185</v>
      </c>
      <c r="AO420" s="16">
        <v>0.54869999999999997</v>
      </c>
      <c r="AP420" s="5">
        <v>1</v>
      </c>
      <c r="AQ420" s="31">
        <v>8801.76953125</v>
      </c>
      <c r="AR420" s="31">
        <v>10022.81</v>
      </c>
    </row>
    <row r="421" spans="1:44" x14ac:dyDescent="0.3">
      <c r="A421" s="4">
        <v>511504020</v>
      </c>
      <c r="B421" s="3" t="s">
        <v>265</v>
      </c>
      <c r="C421" s="3" t="s">
        <v>1359</v>
      </c>
      <c r="D421" s="14">
        <v>79.293350219726563</v>
      </c>
      <c r="E421" s="14">
        <v>80.633087158203125</v>
      </c>
      <c r="F421" s="14">
        <v>79.630638122558594</v>
      </c>
      <c r="G421" s="14">
        <v>80.714157104492188</v>
      </c>
      <c r="H421" s="5">
        <v>126</v>
      </c>
      <c r="I421" s="15" t="s">
        <v>3981</v>
      </c>
      <c r="J421" s="15">
        <v>6</v>
      </c>
      <c r="K421" s="3" t="s">
        <v>3893</v>
      </c>
      <c r="L421" s="3" t="s">
        <v>3908</v>
      </c>
      <c r="M421" s="3" t="s">
        <v>3917</v>
      </c>
      <c r="N421" s="3" t="s">
        <v>3921</v>
      </c>
      <c r="O421" s="17">
        <v>0.33783784508705139</v>
      </c>
      <c r="P421" s="32">
        <v>47.717944920000001</v>
      </c>
      <c r="Q421" s="32">
        <v>291.89190673828131</v>
      </c>
      <c r="R421" s="5">
        <v>91</v>
      </c>
      <c r="S421" s="5">
        <v>41</v>
      </c>
      <c r="T421" s="16">
        <v>0.45054945349693298</v>
      </c>
      <c r="U421" s="17">
        <v>0.1944444477558136</v>
      </c>
      <c r="V421" s="32">
        <v>48.238673679999998</v>
      </c>
      <c r="W421" s="32"/>
      <c r="X421" s="17">
        <v>0.17567567527294159</v>
      </c>
      <c r="Y421" s="32">
        <v>46.93034119</v>
      </c>
      <c r="Z421" s="32"/>
      <c r="AA421" s="5">
        <v>91</v>
      </c>
      <c r="AB421" s="5">
        <v>41</v>
      </c>
      <c r="AC421" s="16">
        <v>0.45054945349693298</v>
      </c>
      <c r="AD421" s="17">
        <v>0.1388888955116272</v>
      </c>
      <c r="AE421" s="32">
        <v>47.733223680000002</v>
      </c>
      <c r="AF421" s="32"/>
      <c r="AG421" s="16"/>
      <c r="AH421" s="16"/>
      <c r="AI421" s="16"/>
      <c r="AJ421" s="16">
        <v>0.92900000000000005</v>
      </c>
      <c r="AK421" s="16">
        <v>4.8000000000000001E-2</v>
      </c>
      <c r="AL421" s="16">
        <v>2.400000020861626E-2</v>
      </c>
      <c r="AM421" s="16"/>
      <c r="AN421" s="16">
        <v>0.151</v>
      </c>
      <c r="AO421" s="16">
        <v>0.41</v>
      </c>
      <c r="AP421" s="5">
        <v>0</v>
      </c>
      <c r="AQ421" s="31">
        <v>10519.3095703125</v>
      </c>
      <c r="AR421" s="31">
        <v>11338.7</v>
      </c>
    </row>
    <row r="422" spans="1:44" x14ac:dyDescent="0.3">
      <c r="A422" s="4">
        <v>1159146971</v>
      </c>
      <c r="B422" s="3" t="s">
        <v>541</v>
      </c>
      <c r="C422" s="3" t="s">
        <v>2100</v>
      </c>
      <c r="D422" s="14">
        <v>102.6471481323242</v>
      </c>
      <c r="E422" s="14">
        <v>104.4713973999023</v>
      </c>
      <c r="F422" s="14">
        <v>87.098922729492188</v>
      </c>
      <c r="G422" s="14">
        <v>88.637733459472656</v>
      </c>
      <c r="H422" s="5">
        <v>590</v>
      </c>
      <c r="I422" s="15" t="s">
        <v>3981</v>
      </c>
      <c r="J422" s="15">
        <v>4</v>
      </c>
      <c r="K422" s="3" t="s">
        <v>535</v>
      </c>
      <c r="L422" s="3" t="s">
        <v>3915</v>
      </c>
      <c r="M422" s="3" t="s">
        <v>3918</v>
      </c>
      <c r="N422" s="3" t="s">
        <v>3924</v>
      </c>
      <c r="O422" s="17">
        <v>0.1047619059681892</v>
      </c>
      <c r="P422" s="32">
        <v>57.474813210000001</v>
      </c>
      <c r="Q422" s="32"/>
      <c r="R422" s="5">
        <v>98</v>
      </c>
      <c r="S422" s="5">
        <v>98</v>
      </c>
      <c r="T422" s="16">
        <v>1</v>
      </c>
      <c r="U422" s="17">
        <v>0.1047619059681892</v>
      </c>
      <c r="V422" s="32">
        <v>58.177373459999998</v>
      </c>
      <c r="W422" s="32"/>
      <c r="X422" s="17">
        <v>3.8095239549875259E-2</v>
      </c>
      <c r="Y422" s="32">
        <v>51.428451670000001</v>
      </c>
      <c r="Z422" s="32"/>
      <c r="AA422" s="5">
        <v>98</v>
      </c>
      <c r="AB422" s="5">
        <v>98</v>
      </c>
      <c r="AC422" s="16">
        <v>1</v>
      </c>
      <c r="AD422" s="17">
        <v>3.8095239549875259E-2</v>
      </c>
      <c r="AE422" s="32">
        <v>52.195301659999998</v>
      </c>
      <c r="AF422" s="32"/>
      <c r="AG422" s="16">
        <v>0.96899999999999997</v>
      </c>
      <c r="AH422" s="16">
        <v>1.7000000000000001E-2</v>
      </c>
      <c r="AI422" s="16"/>
      <c r="AJ422" s="16"/>
      <c r="AK422" s="16">
        <v>1.2E-2</v>
      </c>
      <c r="AL422" s="16">
        <v>2.000000094994903E-3</v>
      </c>
      <c r="AM422" s="16"/>
      <c r="AN422" s="16">
        <v>6.0999999999999999E-2</v>
      </c>
      <c r="AO422" s="16">
        <v>0.78060000000000007</v>
      </c>
      <c r="AP422" s="5">
        <v>1</v>
      </c>
      <c r="AQ422" s="31">
        <v>6759.740234375</v>
      </c>
      <c r="AR422" s="31">
        <v>8760.16</v>
      </c>
    </row>
    <row r="423" spans="1:44" x14ac:dyDescent="0.3">
      <c r="A423" s="4">
        <v>1159146972</v>
      </c>
      <c r="B423" s="3" t="s">
        <v>541</v>
      </c>
      <c r="C423" s="3" t="s">
        <v>2101</v>
      </c>
      <c r="D423" s="14">
        <v>82.159751892089844</v>
      </c>
      <c r="E423" s="14">
        <v>83.651191711425781</v>
      </c>
      <c r="F423" s="14">
        <v>78.278457641601563</v>
      </c>
      <c r="G423" s="14">
        <v>79.246994018554688</v>
      </c>
      <c r="H423" s="5">
        <v>553</v>
      </c>
      <c r="I423" s="15" t="s">
        <v>3981</v>
      </c>
      <c r="J423" s="15">
        <v>4</v>
      </c>
      <c r="K423" s="3" t="s">
        <v>535</v>
      </c>
      <c r="L423" s="3" t="s">
        <v>3915</v>
      </c>
      <c r="M423" s="3" t="s">
        <v>3918</v>
      </c>
      <c r="N423" s="3" t="s">
        <v>3924</v>
      </c>
      <c r="O423" s="17">
        <v>0.1100917458534241</v>
      </c>
      <c r="P423" s="32">
        <v>48.91548255</v>
      </c>
      <c r="Q423" s="32"/>
      <c r="R423" s="5">
        <v>73</v>
      </c>
      <c r="S423" s="5">
        <v>73</v>
      </c>
      <c r="T423" s="16">
        <v>1</v>
      </c>
      <c r="U423" s="17">
        <v>0.1100917458534241</v>
      </c>
      <c r="V423" s="32">
        <v>49.496987349999998</v>
      </c>
      <c r="W423" s="32"/>
      <c r="X423" s="17">
        <v>3.6697246134281158E-2</v>
      </c>
      <c r="Y423" s="32">
        <v>46.115932460000003</v>
      </c>
      <c r="Z423" s="32"/>
      <c r="AA423" s="5">
        <v>73</v>
      </c>
      <c r="AB423" s="5">
        <v>73</v>
      </c>
      <c r="AC423" s="16">
        <v>1</v>
      </c>
      <c r="AD423" s="17">
        <v>3.6697246134281158E-2</v>
      </c>
      <c r="AE423" s="32">
        <v>46.907004039999997</v>
      </c>
      <c r="AF423" s="32"/>
      <c r="AG423" s="16">
        <v>0.93900000000000006</v>
      </c>
      <c r="AH423" s="16">
        <v>4.2999999999999997E-2</v>
      </c>
      <c r="AI423" s="16"/>
      <c r="AJ423" s="16">
        <v>1.2999999999999999E-2</v>
      </c>
      <c r="AK423" s="16"/>
      <c r="AL423" s="16">
        <v>4.999999888241291E-3</v>
      </c>
      <c r="AM423" s="16">
        <v>4.2999999999999997E-2</v>
      </c>
      <c r="AN423" s="16">
        <v>8.3000000000000004E-2</v>
      </c>
      <c r="AO423" s="16">
        <v>0.7770999999999999</v>
      </c>
      <c r="AP423" s="5">
        <v>1</v>
      </c>
      <c r="AQ423" s="31">
        <v>6783.39013671875</v>
      </c>
      <c r="AR423" s="31">
        <v>8926.82</v>
      </c>
    </row>
    <row r="424" spans="1:44" x14ac:dyDescent="0.3">
      <c r="A424" s="4">
        <v>10914050</v>
      </c>
      <c r="B424" s="3" t="s">
        <v>3</v>
      </c>
      <c r="C424" s="3" t="s">
        <v>554</v>
      </c>
      <c r="D424" s="14">
        <v>88.320663452148438</v>
      </c>
      <c r="E424" s="14">
        <v>89.802391052246094</v>
      </c>
      <c r="F424" s="14">
        <v>89.359176635742188</v>
      </c>
      <c r="G424" s="14">
        <v>91.470176696777344</v>
      </c>
      <c r="H424" s="5">
        <v>527</v>
      </c>
      <c r="I424" s="15">
        <v>3</v>
      </c>
      <c r="J424" s="15">
        <v>5</v>
      </c>
      <c r="K424" s="3" t="s">
        <v>3889</v>
      </c>
      <c r="L424" s="3" t="s">
        <v>3911</v>
      </c>
      <c r="M424" s="3" t="s">
        <v>3919</v>
      </c>
      <c r="N424" s="3" t="s">
        <v>3921</v>
      </c>
      <c r="O424" s="17">
        <v>0.49183672666549683</v>
      </c>
      <c r="P424" s="32">
        <v>51.489420350000003</v>
      </c>
      <c r="Q424" s="32">
        <v>352.448974609375</v>
      </c>
      <c r="R424" s="5">
        <v>503</v>
      </c>
      <c r="S424" s="5">
        <v>298</v>
      </c>
      <c r="T424" s="16">
        <v>0.59244531393051147</v>
      </c>
      <c r="U424" s="17">
        <v>0.37545126676559448</v>
      </c>
      <c r="V424" s="32">
        <v>52.06155296</v>
      </c>
      <c r="W424" s="32">
        <v>324.90975952148438</v>
      </c>
      <c r="X424" s="17">
        <v>0.37755101919174189</v>
      </c>
      <c r="Y424" s="32">
        <v>52.789789900000002</v>
      </c>
      <c r="Z424" s="32">
        <v>284.48980712890631</v>
      </c>
      <c r="AA424" s="5">
        <v>506</v>
      </c>
      <c r="AB424" s="5">
        <v>301</v>
      </c>
      <c r="AC424" s="16">
        <v>0.59244531393051147</v>
      </c>
      <c r="AD424" s="17">
        <v>0.24460431933403021</v>
      </c>
      <c r="AE424" s="32">
        <v>53.790365559999998</v>
      </c>
      <c r="AF424" s="32">
        <v>243.16546630859381</v>
      </c>
      <c r="AG424" s="16">
        <v>7.5999999999999998E-2</v>
      </c>
      <c r="AH424" s="16">
        <v>2.3E-2</v>
      </c>
      <c r="AI424" s="16">
        <v>1.7000000000000001E-2</v>
      </c>
      <c r="AJ424" s="16">
        <v>0.84799999999999998</v>
      </c>
      <c r="AK424" s="16">
        <v>3.4000000000000002E-2</v>
      </c>
      <c r="AL424" s="16">
        <v>2.000000094994903E-3</v>
      </c>
      <c r="AM424" s="16">
        <v>5.0999999999999997E-2</v>
      </c>
      <c r="AN424" s="16">
        <v>0.14399999999999999</v>
      </c>
      <c r="AO424" s="16">
        <v>0.45800000000000002</v>
      </c>
      <c r="AP424" s="5">
        <v>0</v>
      </c>
      <c r="AQ424" s="31">
        <v>8858.3095703125</v>
      </c>
      <c r="AR424" s="31">
        <v>8917.7800000000007</v>
      </c>
    </row>
    <row r="425" spans="1:44" x14ac:dyDescent="0.3">
      <c r="A425" s="4">
        <v>960925000</v>
      </c>
      <c r="B425" s="3" t="s">
        <v>446</v>
      </c>
      <c r="C425" s="3" t="s">
        <v>1828</v>
      </c>
      <c r="D425" s="14">
        <v>84.745742797851563</v>
      </c>
      <c r="E425" s="14">
        <v>76.623550415039063</v>
      </c>
      <c r="F425" s="14">
        <v>85.004905700683594</v>
      </c>
      <c r="G425" s="14">
        <v>80.572181701660156</v>
      </c>
      <c r="H425" s="5">
        <v>531</v>
      </c>
      <c r="I425" s="15" t="s">
        <v>3981</v>
      </c>
      <c r="J425" s="15">
        <v>5</v>
      </c>
      <c r="K425" s="3" t="s">
        <v>3882</v>
      </c>
      <c r="L425" s="3" t="s">
        <v>3915</v>
      </c>
      <c r="M425" s="3" t="s">
        <v>3918</v>
      </c>
      <c r="N425" s="3" t="s">
        <v>3922</v>
      </c>
      <c r="O425" s="17">
        <v>0.66523605585098267</v>
      </c>
      <c r="P425" s="32">
        <v>49.99587373</v>
      </c>
      <c r="Q425" s="32">
        <v>381.9742431640625</v>
      </c>
      <c r="R425" s="5">
        <v>241</v>
      </c>
      <c r="S425" s="5">
        <v>67</v>
      </c>
      <c r="T425" s="16">
        <v>0.27800831198692322</v>
      </c>
      <c r="U425" s="17">
        <v>0.43396225571632391</v>
      </c>
      <c r="V425" s="32">
        <v>46.567011890000003</v>
      </c>
      <c r="W425" s="32">
        <v>320.75473022460938</v>
      </c>
      <c r="X425" s="17">
        <v>0.55793988704681396</v>
      </c>
      <c r="Y425" s="32">
        <v>50.167234690000001</v>
      </c>
      <c r="Z425" s="32">
        <v>348.49786376953131</v>
      </c>
      <c r="AA425" s="5">
        <v>241</v>
      </c>
      <c r="AB425" s="5">
        <v>67</v>
      </c>
      <c r="AC425" s="16">
        <v>0.27800831198692322</v>
      </c>
      <c r="AD425" s="17">
        <v>0.32075470685958862</v>
      </c>
      <c r="AE425" s="32">
        <v>47.653271349999997</v>
      </c>
      <c r="AF425" s="32">
        <v>269.81130981445313</v>
      </c>
      <c r="AG425" s="16">
        <v>0.04</v>
      </c>
      <c r="AH425" s="16">
        <v>0.04</v>
      </c>
      <c r="AI425" s="16"/>
      <c r="AJ425" s="16">
        <v>0.85899999999999999</v>
      </c>
      <c r="AK425" s="16">
        <v>5.6000000000000001E-2</v>
      </c>
      <c r="AL425" s="16">
        <v>6.0000000521540642E-3</v>
      </c>
      <c r="AM425" s="16">
        <v>1.2999999999999999E-2</v>
      </c>
      <c r="AN425" s="16">
        <v>0.11700000000000001</v>
      </c>
      <c r="AO425" s="16">
        <v>5.1999999999999998E-2</v>
      </c>
      <c r="AP425" s="5">
        <v>0</v>
      </c>
      <c r="AQ425" s="31">
        <v>11753.5498046875</v>
      </c>
      <c r="AR425" s="31">
        <v>11832.17</v>
      </c>
    </row>
    <row r="426" spans="1:44" x14ac:dyDescent="0.3">
      <c r="A426" s="4">
        <v>960925020</v>
      </c>
      <c r="B426" s="3" t="s">
        <v>446</v>
      </c>
      <c r="C426" s="3" t="s">
        <v>1829</v>
      </c>
      <c r="D426" s="14">
        <v>83.531890869140625</v>
      </c>
      <c r="E426" s="14">
        <v>81.392318725585938</v>
      </c>
      <c r="F426" s="14">
        <v>81.415687561035156</v>
      </c>
      <c r="G426" s="14">
        <v>76.432273864746094</v>
      </c>
      <c r="H426" s="5">
        <v>580</v>
      </c>
      <c r="I426" s="15" t="s">
        <v>3981</v>
      </c>
      <c r="J426" s="15">
        <v>5</v>
      </c>
      <c r="K426" s="3" t="s">
        <v>3882</v>
      </c>
      <c r="L426" s="3" t="s">
        <v>3915</v>
      </c>
      <c r="M426" s="3" t="s">
        <v>3918</v>
      </c>
      <c r="N426" s="3" t="s">
        <v>3922</v>
      </c>
      <c r="O426" s="17">
        <v>0.66412216424942017</v>
      </c>
      <c r="P426" s="32">
        <v>49.488744500000003</v>
      </c>
      <c r="Q426" s="32">
        <v>384.35113525390631</v>
      </c>
      <c r="R426" s="5">
        <v>282</v>
      </c>
      <c r="S426" s="5">
        <v>74</v>
      </c>
      <c r="T426" s="16">
        <v>0.26241135597228998</v>
      </c>
      <c r="U426" s="17">
        <v>0.37681159377098078</v>
      </c>
      <c r="V426" s="32">
        <v>48.555214229999997</v>
      </c>
      <c r="W426" s="32">
        <v>285.50723266601563</v>
      </c>
      <c r="X426" s="17">
        <v>0.58778625726699829</v>
      </c>
      <c r="Y426" s="32">
        <v>48.00546782</v>
      </c>
      <c r="Z426" s="32">
        <v>358.0152587890625</v>
      </c>
      <c r="AA426" s="5">
        <v>282</v>
      </c>
      <c r="AB426" s="5">
        <v>74</v>
      </c>
      <c r="AC426" s="16">
        <v>0.26241135597228998</v>
      </c>
      <c r="AD426" s="17">
        <v>0.26086956262588501</v>
      </c>
      <c r="AE426" s="32">
        <v>45.321924350000003</v>
      </c>
      <c r="AF426" s="32">
        <v>247.8260803222656</v>
      </c>
      <c r="AG426" s="16">
        <v>0.105</v>
      </c>
      <c r="AH426" s="16">
        <v>5.8999999999999997E-2</v>
      </c>
      <c r="AI426" s="16">
        <v>1.2E-2</v>
      </c>
      <c r="AJ426" s="16">
        <v>0.79700000000000004</v>
      </c>
      <c r="AK426" s="16">
        <v>2.5999999999999999E-2</v>
      </c>
      <c r="AL426" s="16">
        <v>2.000000094994903E-3</v>
      </c>
      <c r="AM426" s="16">
        <v>2.5999999999999999E-2</v>
      </c>
      <c r="AN426" s="16">
        <v>0.11600000000000001</v>
      </c>
      <c r="AO426" s="16">
        <v>9.5000000000000001E-2</v>
      </c>
      <c r="AP426" s="5">
        <v>0</v>
      </c>
      <c r="AQ426" s="31">
        <v>11127.51953125</v>
      </c>
      <c r="AR426" s="31">
        <v>11205.77</v>
      </c>
    </row>
    <row r="427" spans="1:44" x14ac:dyDescent="0.3">
      <c r="A427" s="4">
        <v>960925060</v>
      </c>
      <c r="B427" s="3" t="s">
        <v>446</v>
      </c>
      <c r="C427" s="3" t="s">
        <v>1830</v>
      </c>
      <c r="D427" s="14">
        <v>80.575347900390625</v>
      </c>
      <c r="E427" s="14">
        <v>78.135040283203125</v>
      </c>
      <c r="F427" s="14">
        <v>85.875350952148438</v>
      </c>
      <c r="G427" s="14">
        <v>84.226631164550781</v>
      </c>
      <c r="H427" s="5">
        <v>502</v>
      </c>
      <c r="I427" s="15" t="s">
        <v>3981</v>
      </c>
      <c r="J427" s="15">
        <v>5</v>
      </c>
      <c r="K427" s="3" t="s">
        <v>3882</v>
      </c>
      <c r="L427" s="3" t="s">
        <v>3915</v>
      </c>
      <c r="M427" s="3" t="s">
        <v>3918</v>
      </c>
      <c r="N427" s="3" t="s">
        <v>3922</v>
      </c>
      <c r="O427" s="17">
        <v>0.63485479354858398</v>
      </c>
      <c r="P427" s="32">
        <v>48.253543520000001</v>
      </c>
      <c r="Q427" s="32">
        <v>370.5394287109375</v>
      </c>
      <c r="R427" s="5">
        <v>245</v>
      </c>
      <c r="S427" s="5">
        <v>100</v>
      </c>
      <c r="T427" s="16">
        <v>0.40816327929496771</v>
      </c>
      <c r="U427" s="17">
        <v>0.41860464215278631</v>
      </c>
      <c r="V427" s="32">
        <v>47.197184640000003</v>
      </c>
      <c r="W427" s="32">
        <v>312.79071044921881</v>
      </c>
      <c r="X427" s="17">
        <v>0.4771784245967865</v>
      </c>
      <c r="Y427" s="32">
        <v>50.691498299999999</v>
      </c>
      <c r="Z427" s="32">
        <v>321.99169921875</v>
      </c>
      <c r="AA427" s="5">
        <v>245</v>
      </c>
      <c r="AB427" s="5">
        <v>100</v>
      </c>
      <c r="AC427" s="16">
        <v>0.40816327929496771</v>
      </c>
      <c r="AD427" s="17">
        <v>0.24418604373931879</v>
      </c>
      <c r="AE427" s="32">
        <v>49.711235960000003</v>
      </c>
      <c r="AF427" s="32">
        <v>231.3953552246094</v>
      </c>
      <c r="AG427" s="16">
        <v>0.155</v>
      </c>
      <c r="AH427" s="16">
        <v>3.5999999999999997E-2</v>
      </c>
      <c r="AI427" s="16">
        <v>1.2E-2</v>
      </c>
      <c r="AJ427" s="16">
        <v>0.71699999999999997</v>
      </c>
      <c r="AK427" s="16">
        <v>7.8E-2</v>
      </c>
      <c r="AL427" s="16">
        <v>2.000000094994903E-3</v>
      </c>
      <c r="AM427" s="16">
        <v>0.01</v>
      </c>
      <c r="AN427" s="16">
        <v>0.122</v>
      </c>
      <c r="AO427" s="16">
        <v>0.155</v>
      </c>
      <c r="AP427" s="5">
        <v>0</v>
      </c>
      <c r="AQ427" s="31">
        <v>12028.3203125</v>
      </c>
      <c r="AR427" s="31">
        <v>12106.56</v>
      </c>
    </row>
    <row r="428" spans="1:44" x14ac:dyDescent="0.3">
      <c r="A428" s="4">
        <v>960926000</v>
      </c>
      <c r="B428" s="3" t="s">
        <v>446</v>
      </c>
      <c r="C428" s="3" t="s">
        <v>1831</v>
      </c>
      <c r="D428" s="14">
        <v>86.640251159667969</v>
      </c>
      <c r="E428" s="14">
        <v>75.755531311035156</v>
      </c>
      <c r="F428" s="14">
        <v>80.106842041015625</v>
      </c>
      <c r="G428" s="14">
        <v>75.657669067382813</v>
      </c>
      <c r="H428" s="5">
        <v>486</v>
      </c>
      <c r="I428" s="15" t="s">
        <v>3981</v>
      </c>
      <c r="J428" s="15">
        <v>5</v>
      </c>
      <c r="K428" s="3" t="s">
        <v>3882</v>
      </c>
      <c r="L428" s="3" t="s">
        <v>3915</v>
      </c>
      <c r="M428" s="3" t="s">
        <v>3918</v>
      </c>
      <c r="N428" s="3" t="s">
        <v>3922</v>
      </c>
      <c r="O428" s="17">
        <v>0.72146117687225342</v>
      </c>
      <c r="P428" s="32">
        <v>50.787368839999999</v>
      </c>
      <c r="Q428" s="32">
        <v>401.369873046875</v>
      </c>
      <c r="R428" s="5">
        <v>231</v>
      </c>
      <c r="S428" s="5">
        <v>59</v>
      </c>
      <c r="T428" s="16">
        <v>0.25541126728057861</v>
      </c>
      <c r="U428" s="17">
        <v>0.42622950673103333</v>
      </c>
      <c r="V428" s="32">
        <v>46.205117219999998</v>
      </c>
      <c r="W428" s="32">
        <v>332.78689575195313</v>
      </c>
      <c r="X428" s="17">
        <v>0.55251139402389526</v>
      </c>
      <c r="Y428" s="32">
        <v>47.217157090000001</v>
      </c>
      <c r="Z428" s="32">
        <v>350.22830200195313</v>
      </c>
      <c r="AA428" s="5">
        <v>231</v>
      </c>
      <c r="AB428" s="5">
        <v>59</v>
      </c>
      <c r="AC428" s="16">
        <v>0.25541126728057861</v>
      </c>
      <c r="AD428" s="17">
        <v>0.36065572500228882</v>
      </c>
      <c r="AE428" s="32">
        <v>44.885714110000002</v>
      </c>
      <c r="AF428" s="32">
        <v>272.13113403320313</v>
      </c>
      <c r="AG428" s="16">
        <v>6.2E-2</v>
      </c>
      <c r="AH428" s="16">
        <v>6.6000000000000003E-2</v>
      </c>
      <c r="AI428" s="16"/>
      <c r="AJ428" s="16">
        <v>0.77</v>
      </c>
      <c r="AK428" s="16">
        <v>9.5000000000000001E-2</v>
      </c>
      <c r="AL428" s="16">
        <v>8.0000003799796104E-3</v>
      </c>
      <c r="AM428" s="16">
        <v>1.7000000000000001E-2</v>
      </c>
      <c r="AN428" s="16">
        <v>0.124</v>
      </c>
      <c r="AO428" s="16">
        <v>6.0999999999999999E-2</v>
      </c>
      <c r="AP428" s="5">
        <v>0</v>
      </c>
      <c r="AQ428" s="31">
        <v>11303.01953125</v>
      </c>
      <c r="AR428" s="31">
        <v>11379.67</v>
      </c>
    </row>
    <row r="429" spans="1:44" x14ac:dyDescent="0.3">
      <c r="A429" s="4">
        <v>960926020</v>
      </c>
      <c r="B429" s="3" t="s">
        <v>446</v>
      </c>
      <c r="C429" s="3" t="s">
        <v>1832</v>
      </c>
      <c r="D429" s="14">
        <v>83.743339538574219</v>
      </c>
      <c r="E429" s="14">
        <v>82.343299865722656</v>
      </c>
      <c r="F429" s="14">
        <v>84.689834594726563</v>
      </c>
      <c r="G429" s="14">
        <v>83.584686279296875</v>
      </c>
      <c r="H429" s="5">
        <v>539</v>
      </c>
      <c r="I429" s="15" t="s">
        <v>3981</v>
      </c>
      <c r="J429" s="15">
        <v>5</v>
      </c>
      <c r="K429" s="3" t="s">
        <v>3882</v>
      </c>
      <c r="L429" s="3" t="s">
        <v>3915</v>
      </c>
      <c r="M429" s="3" t="s">
        <v>3918</v>
      </c>
      <c r="N429" s="3" t="s">
        <v>3922</v>
      </c>
      <c r="O429" s="17">
        <v>0.70384615659713745</v>
      </c>
      <c r="P429" s="32">
        <v>49.577083170000002</v>
      </c>
      <c r="Q429" s="32">
        <v>395</v>
      </c>
      <c r="R429" s="5">
        <v>252</v>
      </c>
      <c r="S429" s="5">
        <v>77</v>
      </c>
      <c r="T429" s="16">
        <v>0.3055555522441864</v>
      </c>
      <c r="U429" s="17">
        <v>0.60000002384185791</v>
      </c>
      <c r="V429" s="32">
        <v>48.951697629999998</v>
      </c>
      <c r="W429" s="32">
        <v>358.57144165039063</v>
      </c>
      <c r="X429" s="17">
        <v>0.66412216424942017</v>
      </c>
      <c r="Y429" s="32">
        <v>49.977471799999996</v>
      </c>
      <c r="Z429" s="32">
        <v>375.19082641601563</v>
      </c>
      <c r="AA429" s="5">
        <v>252</v>
      </c>
      <c r="AB429" s="5">
        <v>77</v>
      </c>
      <c r="AC429" s="16">
        <v>0.3055555522441864</v>
      </c>
      <c r="AD429" s="17">
        <v>0.4444444477558136</v>
      </c>
      <c r="AE429" s="32">
        <v>49.349733090000001</v>
      </c>
      <c r="AF429" s="32">
        <v>306.9444580078125</v>
      </c>
      <c r="AG429" s="16">
        <v>5.6000000000000001E-2</v>
      </c>
      <c r="AH429" s="16">
        <v>4.8000000000000001E-2</v>
      </c>
      <c r="AI429" s="16">
        <v>1.2999999999999999E-2</v>
      </c>
      <c r="AJ429" s="16">
        <v>0.82400000000000007</v>
      </c>
      <c r="AK429" s="16">
        <v>0.05</v>
      </c>
      <c r="AL429" s="16">
        <v>8.999999612569809E-3</v>
      </c>
      <c r="AM429" s="16">
        <v>1.0999999999999999E-2</v>
      </c>
      <c r="AN429" s="16">
        <v>0.11700000000000001</v>
      </c>
      <c r="AO429" s="16">
        <v>7.2999999999999995E-2</v>
      </c>
      <c r="AP429" s="5">
        <v>0</v>
      </c>
      <c r="AQ429" s="31">
        <v>11551.990234375</v>
      </c>
      <c r="AR429" s="31">
        <v>11629.69</v>
      </c>
    </row>
    <row r="430" spans="1:44" x14ac:dyDescent="0.3">
      <c r="A430" s="4">
        <v>511554020</v>
      </c>
      <c r="B430" s="3" t="s">
        <v>269</v>
      </c>
      <c r="C430" s="3" t="s">
        <v>1367</v>
      </c>
      <c r="D430" s="14">
        <v>90.456192016601563</v>
      </c>
      <c r="E430" s="14">
        <v>87.578811645507813</v>
      </c>
      <c r="F430" s="14">
        <v>88.001792907714844</v>
      </c>
      <c r="G430" s="14">
        <v>91.932914733886719</v>
      </c>
      <c r="H430" s="5">
        <v>445</v>
      </c>
      <c r="I430" s="15" t="s">
        <v>3981</v>
      </c>
      <c r="J430" s="15">
        <v>5</v>
      </c>
      <c r="K430" s="3" t="s">
        <v>3893</v>
      </c>
      <c r="L430" s="3" t="s">
        <v>3908</v>
      </c>
      <c r="M430" s="3" t="s">
        <v>3917</v>
      </c>
      <c r="N430" s="3" t="s">
        <v>3923</v>
      </c>
      <c r="O430" s="17">
        <v>0.49082568287849432</v>
      </c>
      <c r="P430" s="32">
        <v>52.381613790000003</v>
      </c>
      <c r="Q430" s="32">
        <v>348.16513061523438</v>
      </c>
      <c r="R430" s="5">
        <v>133</v>
      </c>
      <c r="S430" s="5">
        <v>57</v>
      </c>
      <c r="T430" s="16">
        <v>0.4285714328289032</v>
      </c>
      <c r="U430" s="17">
        <v>0.26605504751205439</v>
      </c>
      <c r="V430" s="32">
        <v>51.134494670000002</v>
      </c>
      <c r="W430" s="32">
        <v>297.24771118164063</v>
      </c>
      <c r="X430" s="17">
        <v>0.38532111048698431</v>
      </c>
      <c r="Y430" s="32">
        <v>51.972246179999999</v>
      </c>
      <c r="Z430" s="32">
        <v>299.54129028320313</v>
      </c>
      <c r="AA430" s="5">
        <v>133</v>
      </c>
      <c r="AB430" s="5">
        <v>57</v>
      </c>
      <c r="AC430" s="16">
        <v>0.4285714328289032</v>
      </c>
      <c r="AD430" s="17">
        <v>0.22935779392719269</v>
      </c>
      <c r="AE430" s="32">
        <v>54.050951320000003</v>
      </c>
      <c r="AF430" s="32">
        <v>241.28440856933591</v>
      </c>
      <c r="AG430" s="16">
        <v>5.1999999999999998E-2</v>
      </c>
      <c r="AH430" s="16">
        <v>7.0000000000000007E-2</v>
      </c>
      <c r="AI430" s="16">
        <v>1.0999999999999999E-2</v>
      </c>
      <c r="AJ430" s="16">
        <v>0.78200000000000003</v>
      </c>
      <c r="AK430" s="16">
        <v>5.1999999999999998E-2</v>
      </c>
      <c r="AL430" s="16">
        <v>3.4000001847743988E-2</v>
      </c>
      <c r="AM430" s="16">
        <v>1.0999999999999999E-2</v>
      </c>
      <c r="AN430" s="16">
        <v>0.128</v>
      </c>
      <c r="AO430" s="16">
        <v>0.34200000000000003</v>
      </c>
      <c r="AP430" s="5">
        <v>0</v>
      </c>
      <c r="AQ430" s="31">
        <v>8119.7998046875</v>
      </c>
      <c r="AR430" s="31">
        <v>9230.2800000000007</v>
      </c>
    </row>
    <row r="431" spans="1:44" x14ac:dyDescent="0.3">
      <c r="A431" s="4">
        <v>511554040</v>
      </c>
      <c r="B431" s="3" t="s">
        <v>269</v>
      </c>
      <c r="C431" s="3" t="s">
        <v>1368</v>
      </c>
      <c r="D431" s="14">
        <v>82.212043762207031</v>
      </c>
      <c r="E431" s="14">
        <v>83.482551574707031</v>
      </c>
      <c r="F431" s="14">
        <v>86.408126831054688</v>
      </c>
      <c r="G431" s="14">
        <v>86.17254638671875</v>
      </c>
      <c r="H431" s="5">
        <v>401</v>
      </c>
      <c r="I431" s="15" t="s">
        <v>3980</v>
      </c>
      <c r="J431" s="15">
        <v>5</v>
      </c>
      <c r="K431" s="3" t="s">
        <v>3893</v>
      </c>
      <c r="L431" s="3" t="s">
        <v>3908</v>
      </c>
      <c r="M431" s="3" t="s">
        <v>3917</v>
      </c>
      <c r="N431" s="3" t="s">
        <v>3923</v>
      </c>
      <c r="O431" s="17">
        <v>0.55414015054702759</v>
      </c>
      <c r="P431" s="32">
        <v>48.937329009999999</v>
      </c>
      <c r="Q431" s="32">
        <v>364.9681396484375</v>
      </c>
      <c r="R431" s="5">
        <v>65</v>
      </c>
      <c r="S431" s="5">
        <v>35</v>
      </c>
      <c r="T431" s="16">
        <v>0.53846156597137451</v>
      </c>
      <c r="U431" s="17">
        <v>0.4367816150188446</v>
      </c>
      <c r="V431" s="32">
        <v>49.42667797</v>
      </c>
      <c r="W431" s="32">
        <v>336.7816162109375</v>
      </c>
      <c r="X431" s="17">
        <v>0.42675158381462103</v>
      </c>
      <c r="Y431" s="32">
        <v>51.012389859999999</v>
      </c>
      <c r="Z431" s="32">
        <v>311.4649658203125</v>
      </c>
      <c r="AA431" s="5">
        <v>64</v>
      </c>
      <c r="AB431" s="5">
        <v>35</v>
      </c>
      <c r="AC431" s="16">
        <v>0.53846156597137451</v>
      </c>
      <c r="AD431" s="17">
        <v>0.31034481525421143</v>
      </c>
      <c r="AE431" s="32">
        <v>50.807059279999997</v>
      </c>
      <c r="AF431" s="32">
        <v>279.31033325195313</v>
      </c>
      <c r="AG431" s="16">
        <v>7.4999999999999997E-2</v>
      </c>
      <c r="AH431" s="16">
        <v>0.17</v>
      </c>
      <c r="AI431" s="16">
        <v>1.4999999999999999E-2</v>
      </c>
      <c r="AJ431" s="16">
        <v>0.64300000000000002</v>
      </c>
      <c r="AK431" s="16">
        <v>9.1999999999999998E-2</v>
      </c>
      <c r="AL431" s="16">
        <v>4.999999888241291E-3</v>
      </c>
      <c r="AM431" s="16">
        <v>1.4999999999999999E-2</v>
      </c>
      <c r="AN431" s="16">
        <v>0.13200000000000001</v>
      </c>
      <c r="AO431" s="16">
        <v>0.26300000000000001</v>
      </c>
      <c r="AP431" s="5">
        <v>0</v>
      </c>
      <c r="AQ431" s="31">
        <v>9166.58984375</v>
      </c>
      <c r="AR431" s="31">
        <v>10878.35</v>
      </c>
    </row>
    <row r="432" spans="1:44" x14ac:dyDescent="0.3">
      <c r="A432" s="4">
        <v>520964020</v>
      </c>
      <c r="B432" s="3" t="s">
        <v>272</v>
      </c>
      <c r="C432" s="3" t="s">
        <v>1375</v>
      </c>
      <c r="D432" s="14">
        <v>86.543838500976563</v>
      </c>
      <c r="E432" s="14">
        <v>86.468132019042969</v>
      </c>
      <c r="F432" s="14">
        <v>84.648269653320313</v>
      </c>
      <c r="G432" s="14">
        <v>83.064445495605469</v>
      </c>
      <c r="H432" s="5">
        <v>173</v>
      </c>
      <c r="I432" s="15" t="s">
        <v>3980</v>
      </c>
      <c r="J432" s="15">
        <v>5</v>
      </c>
      <c r="K432" s="3" t="s">
        <v>3896</v>
      </c>
      <c r="L432" s="3" t="s">
        <v>3911</v>
      </c>
      <c r="M432" s="3" t="s">
        <v>3917</v>
      </c>
      <c r="N432" s="3" t="s">
        <v>3921</v>
      </c>
      <c r="O432" s="17">
        <v>0.39473685622215271</v>
      </c>
      <c r="P432" s="32">
        <v>50.747090280000002</v>
      </c>
      <c r="Q432" s="32">
        <v>326.3157958984375</v>
      </c>
      <c r="R432" s="5">
        <v>96</v>
      </c>
      <c r="S432" s="5">
        <v>59</v>
      </c>
      <c r="T432" s="16">
        <v>0.61458331346511841</v>
      </c>
      <c r="U432" s="17">
        <v>0.27500000596046448</v>
      </c>
      <c r="V432" s="32">
        <v>50.671430290000004</v>
      </c>
      <c r="W432" s="32"/>
      <c r="X432" s="17">
        <v>0.35526314377784729</v>
      </c>
      <c r="Y432" s="32">
        <v>49.952436669999997</v>
      </c>
      <c r="Z432" s="32">
        <v>278.94735717773438</v>
      </c>
      <c r="AA432" s="5">
        <v>96</v>
      </c>
      <c r="AB432" s="5">
        <v>59</v>
      </c>
      <c r="AC432" s="16">
        <v>0.61458331346511841</v>
      </c>
      <c r="AD432" s="17">
        <v>0.27500000596046448</v>
      </c>
      <c r="AE432" s="32">
        <v>49.056761340000001</v>
      </c>
      <c r="AF432" s="32"/>
      <c r="AG432" s="16"/>
      <c r="AH432" s="16"/>
      <c r="AI432" s="16"/>
      <c r="AJ432" s="16">
        <v>0.98299999999999998</v>
      </c>
      <c r="AK432" s="16"/>
      <c r="AL432" s="16">
        <v>1.7000000923871991E-2</v>
      </c>
      <c r="AM432" s="16"/>
      <c r="AN432" s="16">
        <v>0.127</v>
      </c>
      <c r="AO432" s="16">
        <v>0.5</v>
      </c>
      <c r="AP432" s="5">
        <v>0</v>
      </c>
      <c r="AQ432" s="31">
        <v>10955.2998046875</v>
      </c>
      <c r="AR432" s="31">
        <v>11610.18</v>
      </c>
    </row>
    <row r="433" spans="1:44" x14ac:dyDescent="0.3">
      <c r="A433" s="4">
        <v>801184020</v>
      </c>
      <c r="B433" s="3" t="s">
        <v>379</v>
      </c>
      <c r="C433" s="3" t="s">
        <v>1580</v>
      </c>
      <c r="D433" s="14">
        <v>83.711334228515625</v>
      </c>
      <c r="E433" s="14">
        <v>85.744354248046875</v>
      </c>
      <c r="F433" s="14">
        <v>82.781906127929688</v>
      </c>
      <c r="G433" s="14">
        <v>85.773666381835938</v>
      </c>
      <c r="H433" s="5">
        <v>143</v>
      </c>
      <c r="I433" s="15" t="s">
        <v>3980</v>
      </c>
      <c r="J433" s="15">
        <v>6</v>
      </c>
      <c r="K433" s="3" t="s">
        <v>3832</v>
      </c>
      <c r="L433" s="3" t="s">
        <v>3908</v>
      </c>
      <c r="M433" s="3" t="s">
        <v>3917</v>
      </c>
      <c r="N433" s="3" t="s">
        <v>3921</v>
      </c>
      <c r="O433" s="17">
        <v>0.3452380895614624</v>
      </c>
      <c r="P433" s="32">
        <v>49.56371292</v>
      </c>
      <c r="Q433" s="32">
        <v>314.28570556640631</v>
      </c>
      <c r="R433" s="5">
        <v>126</v>
      </c>
      <c r="S433" s="5">
        <v>91</v>
      </c>
      <c r="T433" s="16">
        <v>0.72222220897674561</v>
      </c>
      <c r="U433" s="17">
        <v>0.32758620381355291</v>
      </c>
      <c r="V433" s="32">
        <v>50.369670399999997</v>
      </c>
      <c r="W433" s="32">
        <v>298.27584838867188</v>
      </c>
      <c r="X433" s="17">
        <v>0.26190477609634399</v>
      </c>
      <c r="Y433" s="32">
        <v>48.82833582</v>
      </c>
      <c r="Z433" s="32">
        <v>264.28570556640631</v>
      </c>
      <c r="AA433" s="5">
        <v>126</v>
      </c>
      <c r="AB433" s="5">
        <v>91</v>
      </c>
      <c r="AC433" s="16">
        <v>0.72222220897674561</v>
      </c>
      <c r="AD433" s="17">
        <v>0.24137930572032931</v>
      </c>
      <c r="AE433" s="32">
        <v>50.582434210000002</v>
      </c>
      <c r="AF433" s="32">
        <v>260.34481811523438</v>
      </c>
      <c r="AG433" s="16"/>
      <c r="AH433" s="16">
        <v>0.378</v>
      </c>
      <c r="AI433" s="16"/>
      <c r="AJ433" s="16">
        <v>0.55900000000000005</v>
      </c>
      <c r="AK433" s="16">
        <v>5.6000000000000001E-2</v>
      </c>
      <c r="AL433" s="16">
        <v>7.0000002160668373E-3</v>
      </c>
      <c r="AM433" s="16">
        <v>0.32200000000000001</v>
      </c>
      <c r="AN433" s="16">
        <v>0.105</v>
      </c>
      <c r="AO433" s="16">
        <v>0.55600000000000005</v>
      </c>
      <c r="AP433" s="5">
        <v>0</v>
      </c>
      <c r="AQ433" s="31">
        <v>9351.4501953125</v>
      </c>
      <c r="AR433" s="31">
        <v>11197.21</v>
      </c>
    </row>
    <row r="434" spans="1:44" x14ac:dyDescent="0.3">
      <c r="A434" s="4">
        <v>611544020</v>
      </c>
      <c r="B434" s="3" t="s">
        <v>306</v>
      </c>
      <c r="C434" s="3" t="s">
        <v>1445</v>
      </c>
      <c r="D434" s="14">
        <v>80.756744384765625</v>
      </c>
      <c r="E434" s="14">
        <v>79.894004821777344</v>
      </c>
      <c r="F434" s="14">
        <v>84.484596252441406</v>
      </c>
      <c r="G434" s="14">
        <v>85.977348327636719</v>
      </c>
      <c r="H434" s="5">
        <v>156</v>
      </c>
      <c r="I434" s="15" t="s">
        <v>3981</v>
      </c>
      <c r="J434" s="15">
        <v>6</v>
      </c>
      <c r="K434" s="3" t="s">
        <v>3851</v>
      </c>
      <c r="L434" s="3" t="s">
        <v>3911</v>
      </c>
      <c r="M434" s="3" t="s">
        <v>3916</v>
      </c>
      <c r="N434" s="3" t="s">
        <v>3921</v>
      </c>
      <c r="O434" s="17">
        <v>0.45348837971687322</v>
      </c>
      <c r="P434" s="32">
        <v>48.329327900000003</v>
      </c>
      <c r="Q434" s="32">
        <v>322.093017578125</v>
      </c>
      <c r="R434" s="5">
        <v>111</v>
      </c>
      <c r="S434" s="5">
        <v>63</v>
      </c>
      <c r="T434" s="16">
        <v>0.56756758689880371</v>
      </c>
      <c r="U434" s="17">
        <v>0.27906978130340582</v>
      </c>
      <c r="V434" s="32">
        <v>47.930534639999998</v>
      </c>
      <c r="W434" s="32"/>
      <c r="X434" s="17">
        <v>0.53488373756408691</v>
      </c>
      <c r="Y434" s="32">
        <v>49.85385368</v>
      </c>
      <c r="Z434" s="32">
        <v>327.906982421875</v>
      </c>
      <c r="AA434" s="5">
        <v>111</v>
      </c>
      <c r="AB434" s="5">
        <v>63</v>
      </c>
      <c r="AC434" s="16">
        <v>0.56756758689880371</v>
      </c>
      <c r="AD434" s="17">
        <v>0.32558140158653259</v>
      </c>
      <c r="AE434" s="32">
        <v>50.697133649999998</v>
      </c>
      <c r="AF434" s="32">
        <v>258.1395263671875</v>
      </c>
      <c r="AG434" s="16"/>
      <c r="AH434" s="16"/>
      <c r="AI434" s="16"/>
      <c r="AJ434" s="16">
        <v>0.97399999999999998</v>
      </c>
      <c r="AK434" s="16"/>
      <c r="AL434" s="16">
        <v>2.60000005364418E-2</v>
      </c>
      <c r="AM434" s="16"/>
      <c r="AN434" s="16">
        <v>0.19900000000000001</v>
      </c>
      <c r="AO434" s="16">
        <v>0.37</v>
      </c>
      <c r="AP434" s="5">
        <v>0</v>
      </c>
      <c r="AQ434" s="31">
        <v>9141.080078125</v>
      </c>
      <c r="AR434" s="31">
        <v>10374.43</v>
      </c>
    </row>
    <row r="435" spans="1:44" x14ac:dyDescent="0.3">
      <c r="A435" s="4">
        <v>531114020</v>
      </c>
      <c r="B435" s="3" t="s">
        <v>273</v>
      </c>
      <c r="C435" s="3" t="s">
        <v>1377</v>
      </c>
      <c r="D435" s="14">
        <v>87.402473449707031</v>
      </c>
      <c r="E435" s="14">
        <v>87.402694702148438</v>
      </c>
      <c r="F435" s="14">
        <v>92.512855529785156</v>
      </c>
      <c r="G435" s="14">
        <v>92.454689025878906</v>
      </c>
      <c r="H435" s="5">
        <v>362</v>
      </c>
      <c r="I435" s="15" t="s">
        <v>3981</v>
      </c>
      <c r="J435" s="15">
        <v>6</v>
      </c>
      <c r="K435" s="3" t="s">
        <v>3858</v>
      </c>
      <c r="L435" s="3" t="s">
        <v>3907</v>
      </c>
      <c r="M435" s="3" t="s">
        <v>3916</v>
      </c>
      <c r="N435" s="3" t="s">
        <v>3923</v>
      </c>
      <c r="O435" s="17">
        <v>0.53072625398635864</v>
      </c>
      <c r="P435" s="32">
        <v>51.105816179999998</v>
      </c>
      <c r="Q435" s="32">
        <v>351.955322265625</v>
      </c>
      <c r="R435" s="5">
        <v>249</v>
      </c>
      <c r="S435" s="5">
        <v>147</v>
      </c>
      <c r="T435" s="16">
        <v>0.59036141633987427</v>
      </c>
      <c r="U435" s="17">
        <v>0.47222220897674561</v>
      </c>
      <c r="V435" s="32">
        <v>51.061066920000002</v>
      </c>
      <c r="W435" s="32">
        <v>335.1851806640625</v>
      </c>
      <c r="X435" s="17">
        <v>0.56424582004547119</v>
      </c>
      <c r="Y435" s="32">
        <v>54.689232330000003</v>
      </c>
      <c r="Z435" s="32">
        <v>350.83798217773438</v>
      </c>
      <c r="AA435" s="5">
        <v>249</v>
      </c>
      <c r="AB435" s="5">
        <v>147</v>
      </c>
      <c r="AC435" s="16">
        <v>0.59036141633987427</v>
      </c>
      <c r="AD435" s="17">
        <v>0.51851850748062134</v>
      </c>
      <c r="AE435" s="32">
        <v>54.344783139999997</v>
      </c>
      <c r="AF435" s="32">
        <v>327.77777099609381</v>
      </c>
      <c r="AG435" s="16"/>
      <c r="AH435" s="16">
        <v>1.9E-2</v>
      </c>
      <c r="AI435" s="16"/>
      <c r="AJ435" s="16">
        <v>0.96099999999999997</v>
      </c>
      <c r="AK435" s="16"/>
      <c r="AL435" s="16">
        <v>1.8999999389052391E-2</v>
      </c>
      <c r="AM435" s="16"/>
      <c r="AN435" s="16">
        <v>0.152</v>
      </c>
      <c r="AO435" s="16">
        <v>0.55400000000000005</v>
      </c>
      <c r="AP435" s="5">
        <v>0</v>
      </c>
      <c r="AQ435" s="31">
        <v>7646.240234375</v>
      </c>
      <c r="AR435" s="31">
        <v>8539.7999999999993</v>
      </c>
    </row>
    <row r="436" spans="1:44" x14ac:dyDescent="0.3">
      <c r="A436" s="4">
        <v>961064030</v>
      </c>
      <c r="B436" s="3" t="s">
        <v>456</v>
      </c>
      <c r="C436" s="3" t="s">
        <v>1889</v>
      </c>
      <c r="D436" s="14">
        <v>88.342597961425781</v>
      </c>
      <c r="E436" s="14">
        <v>84.990043640136719</v>
      </c>
      <c r="F436" s="14">
        <v>86.981781005859375</v>
      </c>
      <c r="G436" s="14">
        <v>85.396881103515625</v>
      </c>
      <c r="H436" s="5">
        <v>325</v>
      </c>
      <c r="I436" s="15">
        <v>5</v>
      </c>
      <c r="J436" s="15">
        <v>5</v>
      </c>
      <c r="K436" s="3" t="s">
        <v>3882</v>
      </c>
      <c r="L436" s="3" t="s">
        <v>3915</v>
      </c>
      <c r="M436" s="3" t="s">
        <v>3918</v>
      </c>
      <c r="N436" s="3" t="s">
        <v>3922</v>
      </c>
      <c r="O436" s="17">
        <v>0.6492537260055542</v>
      </c>
      <c r="P436" s="32">
        <v>51.49858425</v>
      </c>
      <c r="Q436" s="32">
        <v>392.91046142578131</v>
      </c>
      <c r="R436" s="5">
        <v>574</v>
      </c>
      <c r="S436" s="5">
        <v>170</v>
      </c>
      <c r="T436" s="16">
        <v>0.29616725444793701</v>
      </c>
      <c r="U436" s="17">
        <v>0.38749998807907099</v>
      </c>
      <c r="V436" s="32">
        <v>50.055182960000003</v>
      </c>
      <c r="W436" s="32">
        <v>330</v>
      </c>
      <c r="X436" s="17">
        <v>0.6268656849861145</v>
      </c>
      <c r="Y436" s="32">
        <v>51.357898120000002</v>
      </c>
      <c r="Z436" s="32">
        <v>365.671630859375</v>
      </c>
      <c r="AA436" s="5">
        <v>576</v>
      </c>
      <c r="AB436" s="5">
        <v>172</v>
      </c>
      <c r="AC436" s="16">
        <v>0.29616725444793701</v>
      </c>
      <c r="AD436" s="17">
        <v>0.33750000596046448</v>
      </c>
      <c r="AE436" s="32">
        <v>50.37025096</v>
      </c>
      <c r="AF436" s="32">
        <v>285</v>
      </c>
      <c r="AG436" s="16">
        <v>0.14799999999999999</v>
      </c>
      <c r="AH436" s="16">
        <v>4.9000000000000002E-2</v>
      </c>
      <c r="AI436" s="16">
        <v>0.222</v>
      </c>
      <c r="AJ436" s="16">
        <v>0.51700000000000002</v>
      </c>
      <c r="AK436" s="16">
        <v>6.5000000000000002E-2</v>
      </c>
      <c r="AL436" s="16">
        <v>0</v>
      </c>
      <c r="AM436" s="16">
        <v>3.4000000000000002E-2</v>
      </c>
      <c r="AN436" s="16">
        <v>9.5000000000000001E-2</v>
      </c>
      <c r="AO436" s="16">
        <v>7.5999999999999998E-2</v>
      </c>
      <c r="AP436" s="5">
        <v>0</v>
      </c>
      <c r="AQ436" s="31">
        <v>14402.3701171875</v>
      </c>
      <c r="AR436" s="31">
        <v>14625.57</v>
      </c>
    </row>
    <row r="437" spans="1:44" x14ac:dyDescent="0.3">
      <c r="A437" s="4">
        <v>961064040</v>
      </c>
      <c r="B437" s="3" t="s">
        <v>456</v>
      </c>
      <c r="C437" s="3" t="s">
        <v>1890</v>
      </c>
      <c r="D437" s="14">
        <v>88.158195495605469</v>
      </c>
      <c r="E437" s="14">
        <v>89.131423950195313</v>
      </c>
      <c r="F437" s="14">
        <v>85.416595458984375</v>
      </c>
      <c r="G437" s="14">
        <v>88.913124084472656</v>
      </c>
      <c r="H437" s="5">
        <v>351</v>
      </c>
      <c r="I437" s="15" t="s">
        <v>3981</v>
      </c>
      <c r="J437" s="15">
        <v>4</v>
      </c>
      <c r="K437" s="3" t="s">
        <v>3882</v>
      </c>
      <c r="L437" s="3" t="s">
        <v>3915</v>
      </c>
      <c r="M437" s="3" t="s">
        <v>3918</v>
      </c>
      <c r="N437" s="3" t="s">
        <v>3922</v>
      </c>
      <c r="O437" s="17">
        <v>0.81102359294891357</v>
      </c>
      <c r="P437" s="32">
        <v>51.421543909999997</v>
      </c>
      <c r="Q437" s="32"/>
      <c r="R437" s="5">
        <v>64</v>
      </c>
      <c r="S437" s="5">
        <v>23</v>
      </c>
      <c r="T437" s="16">
        <v>0.359375</v>
      </c>
      <c r="U437" s="17">
        <v>0.34146341681480408</v>
      </c>
      <c r="V437" s="32">
        <v>51.781811089999998</v>
      </c>
      <c r="W437" s="32"/>
      <c r="X437" s="17">
        <v>0.80314958095550537</v>
      </c>
      <c r="Y437" s="32">
        <v>50.415191649999997</v>
      </c>
      <c r="Z437" s="32">
        <v>415.74801635742188</v>
      </c>
      <c r="AA437" s="5">
        <v>64</v>
      </c>
      <c r="AB437" s="5">
        <v>23</v>
      </c>
      <c r="AC437" s="16">
        <v>0.359375</v>
      </c>
      <c r="AD437" s="17">
        <v>0.63414633274078369</v>
      </c>
      <c r="AE437" s="32">
        <v>52.350388160000001</v>
      </c>
      <c r="AF437" s="32">
        <v>360.97561645507813</v>
      </c>
      <c r="AG437" s="16">
        <v>5.3999999999999999E-2</v>
      </c>
      <c r="AH437" s="16">
        <v>4.8000000000000001E-2</v>
      </c>
      <c r="AI437" s="16">
        <v>0.13700000000000001</v>
      </c>
      <c r="AJ437" s="16">
        <v>0.67200000000000004</v>
      </c>
      <c r="AK437" s="16">
        <v>8.3000000000000004E-2</v>
      </c>
      <c r="AL437" s="16">
        <v>6.0000000521540642E-3</v>
      </c>
      <c r="AM437" s="16">
        <v>7.6999999999999999E-2</v>
      </c>
      <c r="AN437" s="16">
        <v>0.13700000000000001</v>
      </c>
      <c r="AO437" s="16">
        <v>3.5999999999999997E-2</v>
      </c>
      <c r="AP437" s="5">
        <v>0</v>
      </c>
      <c r="AQ437" s="31">
        <v>14678.08984375</v>
      </c>
      <c r="AR437" s="31">
        <v>14892</v>
      </c>
    </row>
    <row r="438" spans="1:44" x14ac:dyDescent="0.3">
      <c r="A438" s="4">
        <v>961065020</v>
      </c>
      <c r="B438" s="3" t="s">
        <v>456</v>
      </c>
      <c r="C438" s="3" t="s">
        <v>1891</v>
      </c>
      <c r="D438" s="14">
        <v>91.696975708007813</v>
      </c>
      <c r="E438" s="14">
        <v>86.652389526367188</v>
      </c>
      <c r="F438" s="14">
        <v>86.717849731445313</v>
      </c>
      <c r="G438" s="14">
        <v>88.008377075195313</v>
      </c>
      <c r="H438" s="5">
        <v>347</v>
      </c>
      <c r="I438" s="15" t="s">
        <v>3981</v>
      </c>
      <c r="J438" s="15">
        <v>4</v>
      </c>
      <c r="K438" s="3" t="s">
        <v>3882</v>
      </c>
      <c r="L438" s="3" t="s">
        <v>3915</v>
      </c>
      <c r="M438" s="3" t="s">
        <v>3918</v>
      </c>
      <c r="N438" s="3" t="s">
        <v>3922</v>
      </c>
      <c r="O438" s="17">
        <v>0.75735294818878174</v>
      </c>
      <c r="P438" s="32">
        <v>52.89999298</v>
      </c>
      <c r="Q438" s="32">
        <v>410.29412841796881</v>
      </c>
      <c r="R438" s="5">
        <v>86</v>
      </c>
      <c r="S438" s="5">
        <v>27</v>
      </c>
      <c r="T438" s="16">
        <v>0.31395348906517029</v>
      </c>
      <c r="U438" s="17">
        <v>0.53658539056777954</v>
      </c>
      <c r="V438" s="32">
        <v>50.74824855</v>
      </c>
      <c r="W438" s="32">
        <v>339.02438354492188</v>
      </c>
      <c r="X438" s="17">
        <v>0.70588237047195435</v>
      </c>
      <c r="Y438" s="32">
        <v>51.198934620000003</v>
      </c>
      <c r="Z438" s="32">
        <v>380.88235473632813</v>
      </c>
      <c r="AA438" s="5">
        <v>86</v>
      </c>
      <c r="AB438" s="5">
        <v>27</v>
      </c>
      <c r="AC438" s="16">
        <v>0.31395348906517029</v>
      </c>
      <c r="AD438" s="17">
        <v>0.53658539056777954</v>
      </c>
      <c r="AE438" s="32">
        <v>51.840885929999999</v>
      </c>
      <c r="AF438" s="32">
        <v>309.756103515625</v>
      </c>
      <c r="AG438" s="16">
        <v>8.8999999999999996E-2</v>
      </c>
      <c r="AH438" s="16">
        <v>2.5999999999999999E-2</v>
      </c>
      <c r="AI438" s="16">
        <v>8.1000000000000003E-2</v>
      </c>
      <c r="AJ438" s="16">
        <v>0.70899999999999996</v>
      </c>
      <c r="AK438" s="16">
        <v>9.1999999999999998E-2</v>
      </c>
      <c r="AL438" s="16">
        <v>3.0000000260770321E-3</v>
      </c>
      <c r="AM438" s="16">
        <v>6.0999999999999999E-2</v>
      </c>
      <c r="AN438" s="16">
        <v>0.112</v>
      </c>
      <c r="AO438" s="16">
        <v>0.05</v>
      </c>
      <c r="AP438" s="5">
        <v>0</v>
      </c>
      <c r="AQ438" s="31">
        <v>15459.66015625</v>
      </c>
      <c r="AR438" s="31">
        <v>15686.33</v>
      </c>
    </row>
    <row r="439" spans="1:44" x14ac:dyDescent="0.3">
      <c r="A439" s="4">
        <v>961065040</v>
      </c>
      <c r="B439" s="3" t="s">
        <v>456</v>
      </c>
      <c r="C439" s="3" t="s">
        <v>1892</v>
      </c>
      <c r="D439" s="14">
        <v>83.347518920898438</v>
      </c>
      <c r="E439" s="14">
        <v>83.130355834960938</v>
      </c>
      <c r="F439" s="14">
        <v>79.270652770996094</v>
      </c>
      <c r="G439" s="14">
        <v>81.994804382324219</v>
      </c>
      <c r="H439" s="5">
        <v>409</v>
      </c>
      <c r="I439" s="15" t="s">
        <v>3981</v>
      </c>
      <c r="J439" s="15">
        <v>4</v>
      </c>
      <c r="K439" s="3" t="s">
        <v>3882</v>
      </c>
      <c r="L439" s="3" t="s">
        <v>3915</v>
      </c>
      <c r="M439" s="3" t="s">
        <v>3918</v>
      </c>
      <c r="N439" s="3" t="s">
        <v>3922</v>
      </c>
      <c r="O439" s="17">
        <v>0.66399997472763062</v>
      </c>
      <c r="P439" s="32">
        <v>49.411714539999998</v>
      </c>
      <c r="Q439" s="32">
        <v>385.60000610351563</v>
      </c>
      <c r="R439" s="5">
        <v>78</v>
      </c>
      <c r="S439" s="5">
        <v>30</v>
      </c>
      <c r="T439" s="16">
        <v>0.38461539149284357</v>
      </c>
      <c r="U439" s="17">
        <v>0.47999998927116388</v>
      </c>
      <c r="V439" s="32">
        <v>49.27983768</v>
      </c>
      <c r="W439" s="32">
        <v>338</v>
      </c>
      <c r="X439" s="17">
        <v>0.63200002908706665</v>
      </c>
      <c r="Y439" s="32">
        <v>46.713526199999997</v>
      </c>
      <c r="Z439" s="32">
        <v>378.39999389648438</v>
      </c>
      <c r="AA439" s="5">
        <v>80</v>
      </c>
      <c r="AB439" s="5">
        <v>32</v>
      </c>
      <c r="AC439" s="16">
        <v>0.38461539149284357</v>
      </c>
      <c r="AD439" s="17">
        <v>0.46000000834465032</v>
      </c>
      <c r="AE439" s="32">
        <v>48.454406679999998</v>
      </c>
      <c r="AF439" s="32">
        <v>314</v>
      </c>
      <c r="AG439" s="16">
        <v>0.17799999999999999</v>
      </c>
      <c r="AH439" s="16">
        <v>5.6000000000000001E-2</v>
      </c>
      <c r="AI439" s="16">
        <v>0.27900000000000003</v>
      </c>
      <c r="AJ439" s="16">
        <v>0.40600000000000003</v>
      </c>
      <c r="AK439" s="16">
        <v>8.1000000000000003E-2</v>
      </c>
      <c r="AL439" s="16">
        <v>0</v>
      </c>
      <c r="AM439" s="16">
        <v>0.17100000000000001</v>
      </c>
      <c r="AN439" s="16">
        <v>0.11700000000000001</v>
      </c>
      <c r="AO439" s="16">
        <v>0.06</v>
      </c>
      <c r="AP439" s="5">
        <v>0</v>
      </c>
      <c r="AQ439" s="31">
        <v>14257.8798828125</v>
      </c>
      <c r="AR439" s="31">
        <v>14476.77</v>
      </c>
    </row>
    <row r="440" spans="1:44" x14ac:dyDescent="0.3">
      <c r="A440" s="4">
        <v>961065080</v>
      </c>
      <c r="B440" s="3" t="s">
        <v>456</v>
      </c>
      <c r="C440" s="3" t="s">
        <v>1893</v>
      </c>
      <c r="D440" s="14">
        <v>88.588188171386719</v>
      </c>
      <c r="E440" s="14">
        <v>87.800735473632813</v>
      </c>
      <c r="F440" s="14">
        <v>88.787521362304688</v>
      </c>
      <c r="G440" s="14">
        <v>90.710952758789063</v>
      </c>
      <c r="H440" s="5">
        <v>398</v>
      </c>
      <c r="I440" s="15" t="s">
        <v>3981</v>
      </c>
      <c r="J440" s="15">
        <v>4</v>
      </c>
      <c r="K440" s="3" t="s">
        <v>3882</v>
      </c>
      <c r="L440" s="3" t="s">
        <v>3915</v>
      </c>
      <c r="M440" s="3" t="s">
        <v>3918</v>
      </c>
      <c r="N440" s="3" t="s">
        <v>3922</v>
      </c>
      <c r="O440" s="17">
        <v>0.70700639486312866</v>
      </c>
      <c r="P440" s="32">
        <v>51.601188110000002</v>
      </c>
      <c r="Q440" s="32">
        <v>396.81527709960938</v>
      </c>
      <c r="R440" s="5">
        <v>78</v>
      </c>
      <c r="S440" s="5">
        <v>38</v>
      </c>
      <c r="T440" s="16">
        <v>0.48717948794364929</v>
      </c>
      <c r="U440" s="17">
        <v>0.49253731966018682</v>
      </c>
      <c r="V440" s="32">
        <v>51.227019560000002</v>
      </c>
      <c r="W440" s="32">
        <v>323.88058471679688</v>
      </c>
      <c r="X440" s="17">
        <v>0.71337580680847168</v>
      </c>
      <c r="Y440" s="32">
        <v>52.445484620000002</v>
      </c>
      <c r="Z440" s="32">
        <v>395.54141235351563</v>
      </c>
      <c r="AA440" s="5">
        <v>79</v>
      </c>
      <c r="AB440" s="5">
        <v>39</v>
      </c>
      <c r="AC440" s="16">
        <v>0.48717948794364929</v>
      </c>
      <c r="AD440" s="17">
        <v>0.53731346130371094</v>
      </c>
      <c r="AE440" s="32">
        <v>53.362815779999998</v>
      </c>
      <c r="AF440" s="32">
        <v>332.8358154296875</v>
      </c>
      <c r="AG440" s="16">
        <v>0.186</v>
      </c>
      <c r="AH440" s="16">
        <v>5.2999999999999999E-2</v>
      </c>
      <c r="AI440" s="16">
        <v>0.191</v>
      </c>
      <c r="AJ440" s="16">
        <v>0.49</v>
      </c>
      <c r="AK440" s="16">
        <v>7.8E-2</v>
      </c>
      <c r="AL440" s="16">
        <v>3.0000000260770321E-3</v>
      </c>
      <c r="AM440" s="16">
        <v>0.13100000000000001</v>
      </c>
      <c r="AN440" s="16">
        <v>0.11600000000000001</v>
      </c>
      <c r="AO440" s="16">
        <v>0.114</v>
      </c>
      <c r="AP440" s="5">
        <v>0</v>
      </c>
      <c r="AQ440" s="31">
        <v>14926.349609375</v>
      </c>
      <c r="AR440" s="31">
        <v>15165.43</v>
      </c>
    </row>
    <row r="441" spans="1:44" x14ac:dyDescent="0.3">
      <c r="A441" s="4">
        <v>540394020</v>
      </c>
      <c r="B441" s="3" t="s">
        <v>278</v>
      </c>
      <c r="C441" s="3" t="s">
        <v>1326</v>
      </c>
      <c r="D441" s="14">
        <v>88.26654052734375</v>
      </c>
      <c r="E441" s="14">
        <v>86.340843200683594</v>
      </c>
      <c r="F441" s="14">
        <v>90.258750915527344</v>
      </c>
      <c r="G441" s="14">
        <v>89.280242919921875</v>
      </c>
      <c r="H441" s="5">
        <v>398</v>
      </c>
      <c r="I441" s="15" t="s">
        <v>3980</v>
      </c>
      <c r="J441" s="15">
        <v>5</v>
      </c>
      <c r="K441" s="3" t="s">
        <v>3861</v>
      </c>
      <c r="L441" s="3" t="s">
        <v>3908</v>
      </c>
      <c r="M441" s="3" t="s">
        <v>3919</v>
      </c>
      <c r="N441" s="3" t="s">
        <v>3921</v>
      </c>
      <c r="O441" s="17">
        <v>0.38251367211341858</v>
      </c>
      <c r="P441" s="32">
        <v>51.466809220000002</v>
      </c>
      <c r="Q441" s="32">
        <v>304.91802978515631</v>
      </c>
      <c r="R441" s="5">
        <v>194</v>
      </c>
      <c r="S441" s="5">
        <v>111</v>
      </c>
      <c r="T441" s="16">
        <v>0.57216495275497437</v>
      </c>
      <c r="U441" s="17">
        <v>0.26315790414810181</v>
      </c>
      <c r="V441" s="32">
        <v>50.618359429999998</v>
      </c>
      <c r="W441" s="32">
        <v>271.57894897460938</v>
      </c>
      <c r="X441" s="17">
        <v>0.23497267067432401</v>
      </c>
      <c r="Y441" s="32">
        <v>53.331596709999999</v>
      </c>
      <c r="Z441" s="32">
        <v>248.0874328613281</v>
      </c>
      <c r="AA441" s="5">
        <v>194</v>
      </c>
      <c r="AB441" s="5">
        <v>111</v>
      </c>
      <c r="AC441" s="16">
        <v>0.57216495275497437</v>
      </c>
      <c r="AD441" s="17">
        <v>0.1368421018123627</v>
      </c>
      <c r="AE441" s="32">
        <v>52.557124440000003</v>
      </c>
      <c r="AF441" s="32"/>
      <c r="AG441" s="16">
        <v>5.2999999999999999E-2</v>
      </c>
      <c r="AH441" s="16">
        <v>3.7999999999999999E-2</v>
      </c>
      <c r="AI441" s="16"/>
      <c r="AJ441" s="16">
        <v>0.83200000000000007</v>
      </c>
      <c r="AK441" s="16">
        <v>7.2999999999999995E-2</v>
      </c>
      <c r="AL441" s="16">
        <v>4.999999888241291E-3</v>
      </c>
      <c r="AM441" s="16"/>
      <c r="AN441" s="16">
        <v>0.191</v>
      </c>
      <c r="AO441" s="16">
        <v>0.42099999999999999</v>
      </c>
      <c r="AP441" s="5">
        <v>0</v>
      </c>
      <c r="AQ441" s="31">
        <v>6896.9501953125</v>
      </c>
      <c r="AR441" s="31">
        <v>10003.450000000001</v>
      </c>
    </row>
    <row r="442" spans="1:44" x14ac:dyDescent="0.3">
      <c r="A442" s="4">
        <v>931234020</v>
      </c>
      <c r="B442" s="3" t="s">
        <v>434</v>
      </c>
      <c r="C442" s="3" t="s">
        <v>1743</v>
      </c>
      <c r="D442" s="14">
        <v>88.527900695800781</v>
      </c>
      <c r="E442" s="14">
        <v>88.630218505859375</v>
      </c>
      <c r="F442" s="14">
        <v>86.321884155273438</v>
      </c>
      <c r="G442" s="14">
        <v>87.304618835449219</v>
      </c>
      <c r="H442" s="5">
        <v>195</v>
      </c>
      <c r="I442" s="15" t="s">
        <v>3980</v>
      </c>
      <c r="J442" s="15">
        <v>6</v>
      </c>
      <c r="K442" s="3" t="s">
        <v>3871</v>
      </c>
      <c r="L442" s="3" t="s">
        <v>3908</v>
      </c>
      <c r="M442" s="3" t="s">
        <v>3917</v>
      </c>
      <c r="N442" s="3" t="s">
        <v>3921</v>
      </c>
      <c r="O442" s="17">
        <v>0.37864077091217041</v>
      </c>
      <c r="P442" s="32">
        <v>51.576002029999998</v>
      </c>
      <c r="Q442" s="32">
        <v>310.67962646484381</v>
      </c>
      <c r="R442" s="5">
        <v>158</v>
      </c>
      <c r="S442" s="5">
        <v>107</v>
      </c>
      <c r="T442" s="16">
        <v>0.67721521854400635</v>
      </c>
      <c r="U442" s="17">
        <v>0.34722220897674561</v>
      </c>
      <c r="V442" s="32">
        <v>51.572849759999997</v>
      </c>
      <c r="W442" s="32">
        <v>311.11111450195313</v>
      </c>
      <c r="X442" s="17">
        <v>0.27184465527534479</v>
      </c>
      <c r="Y442" s="32">
        <v>50.960446339999997</v>
      </c>
      <c r="Z442" s="32">
        <v>249.5145568847656</v>
      </c>
      <c r="AA442" s="5">
        <v>158</v>
      </c>
      <c r="AB442" s="5">
        <v>107</v>
      </c>
      <c r="AC442" s="16">
        <v>0.67721521854400635</v>
      </c>
      <c r="AD442" s="17">
        <v>0.2361111044883728</v>
      </c>
      <c r="AE442" s="32">
        <v>51.444575450000002</v>
      </c>
      <c r="AF442" s="32">
        <v>244.44444274902341</v>
      </c>
      <c r="AG442" s="16"/>
      <c r="AH442" s="16">
        <v>3.5999999999999997E-2</v>
      </c>
      <c r="AI442" s="16"/>
      <c r="AJ442" s="16">
        <v>0.88700000000000001</v>
      </c>
      <c r="AK442" s="16">
        <v>5.6000000000000001E-2</v>
      </c>
      <c r="AL442" s="16">
        <v>2.0999999716877941E-2</v>
      </c>
      <c r="AM442" s="16"/>
      <c r="AN442" s="16">
        <v>0.14399999999999999</v>
      </c>
      <c r="AO442" s="16">
        <v>0.58799999999999997</v>
      </c>
      <c r="AP442" s="5">
        <v>0</v>
      </c>
      <c r="AQ442" s="31">
        <v>8767.759765625</v>
      </c>
      <c r="AR442" s="31">
        <v>10119.1</v>
      </c>
    </row>
    <row r="443" spans="1:44" x14ac:dyDescent="0.3">
      <c r="A443" s="4">
        <v>61044020</v>
      </c>
      <c r="B443" s="3" t="s">
        <v>23</v>
      </c>
      <c r="C443" s="3" t="s">
        <v>594</v>
      </c>
      <c r="D443" s="14">
        <v>82.966606140136719</v>
      </c>
      <c r="E443" s="14">
        <v>83.636322021484375</v>
      </c>
      <c r="F443" s="14">
        <v>85.751197814941406</v>
      </c>
      <c r="G443" s="14">
        <v>85.732276916503906</v>
      </c>
      <c r="H443" s="5">
        <v>252</v>
      </c>
      <c r="I443" s="15">
        <v>3</v>
      </c>
      <c r="J443" s="15">
        <v>5</v>
      </c>
      <c r="K443" s="3" t="s">
        <v>3813</v>
      </c>
      <c r="L443" s="3" t="s">
        <v>3907</v>
      </c>
      <c r="M443" s="3" t="s">
        <v>3917</v>
      </c>
      <c r="N443" s="3" t="s">
        <v>3921</v>
      </c>
      <c r="O443" s="17">
        <v>0.34599155187606812</v>
      </c>
      <c r="P443" s="32">
        <v>49.252575100000001</v>
      </c>
      <c r="Q443" s="32">
        <v>310.54852294921881</v>
      </c>
      <c r="R443" s="5">
        <v>242</v>
      </c>
      <c r="S443" s="5">
        <v>151</v>
      </c>
      <c r="T443" s="16">
        <v>0.62396693229675293</v>
      </c>
      <c r="U443" s="17">
        <v>0.23913043737411499</v>
      </c>
      <c r="V443" s="32">
        <v>49.490786020000002</v>
      </c>
      <c r="W443" s="32">
        <v>277.53622436523438</v>
      </c>
      <c r="X443" s="17">
        <v>0.40928271412849432</v>
      </c>
      <c r="Y443" s="32">
        <v>50.616725340000002</v>
      </c>
      <c r="Z443" s="32">
        <v>305.4852294921875</v>
      </c>
      <c r="AA443" s="5">
        <v>241</v>
      </c>
      <c r="AB443" s="5">
        <v>150</v>
      </c>
      <c r="AC443" s="16">
        <v>0.62396693229675293</v>
      </c>
      <c r="AD443" s="17">
        <v>0.26811593770980829</v>
      </c>
      <c r="AE443" s="32">
        <v>50.559125260000002</v>
      </c>
      <c r="AF443" s="32">
        <v>263.76812744140631</v>
      </c>
      <c r="AG443" s="16"/>
      <c r="AH443" s="16">
        <v>4.3999999999999997E-2</v>
      </c>
      <c r="AI443" s="16"/>
      <c r="AJ443" s="16">
        <v>0.86499999999999999</v>
      </c>
      <c r="AK443" s="16">
        <v>0.06</v>
      </c>
      <c r="AL443" s="16">
        <v>3.2000001519918442E-2</v>
      </c>
      <c r="AM443" s="16"/>
      <c r="AN443" s="16">
        <v>0.17899999999999999</v>
      </c>
      <c r="AO443" s="16">
        <v>0.56300000000000006</v>
      </c>
      <c r="AP443" s="5">
        <v>0</v>
      </c>
      <c r="AQ443" s="31">
        <v>9330.83984375</v>
      </c>
      <c r="AR443" s="31">
        <v>9633.7000000000007</v>
      </c>
    </row>
    <row r="444" spans="1:44" x14ac:dyDescent="0.3">
      <c r="A444" s="4">
        <v>850454020</v>
      </c>
      <c r="B444" s="3" t="s">
        <v>404</v>
      </c>
      <c r="C444" s="3" t="s">
        <v>1643</v>
      </c>
      <c r="D444" s="14">
        <v>86.517623901367188</v>
      </c>
      <c r="E444" s="14">
        <v>87.98681640625</v>
      </c>
      <c r="F444" s="14">
        <v>83.442123413085938</v>
      </c>
      <c r="G444" s="14">
        <v>83.725906372070313</v>
      </c>
      <c r="H444" s="5">
        <v>308</v>
      </c>
      <c r="I444" s="15" t="s">
        <v>3980</v>
      </c>
      <c r="J444" s="15">
        <v>6</v>
      </c>
      <c r="K444" s="3" t="s">
        <v>3819</v>
      </c>
      <c r="L444" s="3" t="s">
        <v>3913</v>
      </c>
      <c r="M444" s="3" t="s">
        <v>3916</v>
      </c>
      <c r="N444" s="3" t="s">
        <v>3921</v>
      </c>
      <c r="O444" s="17">
        <v>0.24858756363391879</v>
      </c>
      <c r="P444" s="32">
        <v>50.736138359999998</v>
      </c>
      <c r="Q444" s="32">
        <v>285.31072998046881</v>
      </c>
      <c r="R444" s="5">
        <v>207</v>
      </c>
      <c r="S444" s="5">
        <v>161</v>
      </c>
      <c r="T444" s="16">
        <v>0.77777779102325439</v>
      </c>
      <c r="U444" s="17">
        <v>0.18115942180156711</v>
      </c>
      <c r="V444" s="32">
        <v>51.304599609999997</v>
      </c>
      <c r="W444" s="32">
        <v>265.21737670898438</v>
      </c>
      <c r="X444" s="17">
        <v>0.1355932205915451</v>
      </c>
      <c r="Y444" s="32">
        <v>49.225977929999999</v>
      </c>
      <c r="Z444" s="32"/>
      <c r="AA444" s="5">
        <v>207</v>
      </c>
      <c r="AB444" s="5">
        <v>161</v>
      </c>
      <c r="AC444" s="16">
        <v>0.77777779102325439</v>
      </c>
      <c r="AD444" s="17">
        <v>8.6956523358821869E-2</v>
      </c>
      <c r="AE444" s="32">
        <v>49.429257720000003</v>
      </c>
      <c r="AF444" s="32"/>
      <c r="AG444" s="16">
        <v>1.9E-2</v>
      </c>
      <c r="AH444" s="16">
        <v>5.8000000000000003E-2</v>
      </c>
      <c r="AI444" s="16"/>
      <c r="AJ444" s="16">
        <v>0.82800000000000007</v>
      </c>
      <c r="AK444" s="16">
        <v>8.7999999999999995E-2</v>
      </c>
      <c r="AL444" s="16">
        <v>6.0000000521540642E-3</v>
      </c>
      <c r="AM444" s="16"/>
      <c r="AN444" s="16">
        <v>0.27300000000000002</v>
      </c>
      <c r="AO444" s="16">
        <v>0.65300000000000002</v>
      </c>
      <c r="AP444" s="5">
        <v>0</v>
      </c>
      <c r="AQ444" s="31">
        <v>9248.5595703125</v>
      </c>
      <c r="AR444" s="31">
        <v>10113.530000000001</v>
      </c>
    </row>
    <row r="445" spans="1:44" x14ac:dyDescent="0.3">
      <c r="A445" s="4">
        <v>250024020</v>
      </c>
      <c r="B445" s="3" t="s">
        <v>110</v>
      </c>
      <c r="C445" s="3" t="s">
        <v>881</v>
      </c>
      <c r="D445" s="14">
        <v>80.931686401367188</v>
      </c>
      <c r="E445" s="14">
        <v>79.420372009277344</v>
      </c>
      <c r="F445" s="14">
        <v>83.149879455566406</v>
      </c>
      <c r="G445" s="14">
        <v>82.6302490234375</v>
      </c>
      <c r="H445" s="5">
        <v>356</v>
      </c>
      <c r="I445" s="15" t="s">
        <v>3980</v>
      </c>
      <c r="J445" s="15">
        <v>5</v>
      </c>
      <c r="K445" s="3" t="s">
        <v>193</v>
      </c>
      <c r="L445" s="3" t="s">
        <v>3912</v>
      </c>
      <c r="M445" s="3" t="s">
        <v>3919</v>
      </c>
      <c r="N445" s="3" t="s">
        <v>3923</v>
      </c>
      <c r="O445" s="17">
        <v>0.48087432980537409</v>
      </c>
      <c r="P445" s="32">
        <v>48.402414690000001</v>
      </c>
      <c r="Q445" s="32">
        <v>338.79782104492188</v>
      </c>
      <c r="R445" s="5">
        <v>197</v>
      </c>
      <c r="S445" s="5">
        <v>82</v>
      </c>
      <c r="T445" s="16">
        <v>0.41624364256858831</v>
      </c>
      <c r="U445" s="17">
        <v>0.3333333432674408</v>
      </c>
      <c r="V445" s="32">
        <v>47.733066899999997</v>
      </c>
      <c r="W445" s="32">
        <v>298.71795654296881</v>
      </c>
      <c r="X445" s="17">
        <v>0.42076501250267029</v>
      </c>
      <c r="Y445" s="32">
        <v>49.049963079999998</v>
      </c>
      <c r="Z445" s="32">
        <v>302.73223876953131</v>
      </c>
      <c r="AA445" s="5">
        <v>197</v>
      </c>
      <c r="AB445" s="5">
        <v>82</v>
      </c>
      <c r="AC445" s="16">
        <v>0.41624364256858831</v>
      </c>
      <c r="AD445" s="17">
        <v>0.26923078298568731</v>
      </c>
      <c r="AE445" s="32">
        <v>48.812250949999999</v>
      </c>
      <c r="AF445" s="32">
        <v>252.56410217285159</v>
      </c>
      <c r="AG445" s="16"/>
      <c r="AH445" s="16">
        <v>3.9E-2</v>
      </c>
      <c r="AI445" s="16"/>
      <c r="AJ445" s="16">
        <v>0.94100000000000006</v>
      </c>
      <c r="AK445" s="16"/>
      <c r="AL445" s="16">
        <v>1.9999999552965161E-2</v>
      </c>
      <c r="AM445" s="16"/>
      <c r="AN445" s="16">
        <v>0.14899999999999999</v>
      </c>
      <c r="AO445" s="16">
        <v>0.33800000000000002</v>
      </c>
      <c r="AP445" s="5">
        <v>0</v>
      </c>
      <c r="AQ445" s="31">
        <v>11505.509765625</v>
      </c>
      <c r="AR445" s="31">
        <v>11825.76</v>
      </c>
    </row>
    <row r="446" spans="1:44" x14ac:dyDescent="0.3">
      <c r="A446" s="4">
        <v>890804040</v>
      </c>
      <c r="B446" s="3" t="s">
        <v>415</v>
      </c>
      <c r="C446" s="3" t="s">
        <v>579</v>
      </c>
      <c r="D446" s="14">
        <v>82.4588623046875</v>
      </c>
      <c r="E446" s="14">
        <v>79.165122985839844</v>
      </c>
      <c r="F446" s="14">
        <v>78.034896850585938</v>
      </c>
      <c r="G446" s="14">
        <v>74.992866516113281</v>
      </c>
      <c r="H446" s="5">
        <v>397</v>
      </c>
      <c r="I446" s="15" t="s">
        <v>3980</v>
      </c>
      <c r="J446" s="15">
        <v>4</v>
      </c>
      <c r="K446" s="3" t="s">
        <v>3849</v>
      </c>
      <c r="L446" s="3" t="s">
        <v>3908</v>
      </c>
      <c r="M446" s="3" t="s">
        <v>3917</v>
      </c>
      <c r="N446" s="3" t="s">
        <v>3921</v>
      </c>
      <c r="O446" s="17">
        <v>0.56462585926055908</v>
      </c>
      <c r="P446" s="32">
        <v>49.040446009999997</v>
      </c>
      <c r="Q446" s="32">
        <v>362.58502197265631</v>
      </c>
      <c r="R446" s="5">
        <v>79</v>
      </c>
      <c r="S446" s="5">
        <v>33</v>
      </c>
      <c r="T446" s="16">
        <v>0.41772150993347168</v>
      </c>
      <c r="U446" s="17">
        <v>0.3404255211353302</v>
      </c>
      <c r="V446" s="32">
        <v>47.626650490000003</v>
      </c>
      <c r="W446" s="32"/>
      <c r="X446" s="17">
        <v>0.56164383888244629</v>
      </c>
      <c r="Y446" s="32">
        <v>45.96923486</v>
      </c>
      <c r="Z446" s="32">
        <v>359.58905029296881</v>
      </c>
      <c r="AA446" s="5">
        <v>80</v>
      </c>
      <c r="AB446" s="5">
        <v>34</v>
      </c>
      <c r="AC446" s="16">
        <v>0.41772150993347168</v>
      </c>
      <c r="AD446" s="17">
        <v>0.3404255211353302</v>
      </c>
      <c r="AE446" s="32">
        <v>44.511334380000001</v>
      </c>
      <c r="AF446" s="32">
        <v>295.74468994140631</v>
      </c>
      <c r="AG446" s="16"/>
      <c r="AH446" s="16">
        <v>1.7999999999999999E-2</v>
      </c>
      <c r="AI446" s="16"/>
      <c r="AJ446" s="16">
        <v>0.96499999999999997</v>
      </c>
      <c r="AK446" s="16"/>
      <c r="AL446" s="16">
        <v>1.7999999225139621E-2</v>
      </c>
      <c r="AM446" s="16"/>
      <c r="AN446" s="16">
        <v>0.129</v>
      </c>
      <c r="AO446" s="16">
        <v>0.28199999999999997</v>
      </c>
      <c r="AP446" s="5">
        <v>0</v>
      </c>
      <c r="AQ446" s="31">
        <v>7451.64990234375</v>
      </c>
      <c r="AR446" s="31">
        <v>8464.2199999999993</v>
      </c>
    </row>
    <row r="447" spans="1:44" x14ac:dyDescent="0.3">
      <c r="A447" s="4">
        <v>531134080</v>
      </c>
      <c r="B447" s="3" t="s">
        <v>275</v>
      </c>
      <c r="C447" s="3" t="s">
        <v>1380</v>
      </c>
      <c r="D447" s="14">
        <v>80.92620849609375</v>
      </c>
      <c r="E447" s="14">
        <v>80.353584289550781</v>
      </c>
      <c r="F447" s="14">
        <v>82.590248107910156</v>
      </c>
      <c r="G447" s="14">
        <v>83.552474975585938</v>
      </c>
      <c r="H447" s="5">
        <v>603</v>
      </c>
      <c r="I447" s="15">
        <v>4</v>
      </c>
      <c r="J447" s="15">
        <v>5</v>
      </c>
      <c r="K447" s="3" t="s">
        <v>3858</v>
      </c>
      <c r="L447" s="3" t="s">
        <v>3907</v>
      </c>
      <c r="M447" s="3" t="s">
        <v>3919</v>
      </c>
      <c r="N447" s="3" t="s">
        <v>3923</v>
      </c>
      <c r="O447" s="17">
        <v>0.380952388048172</v>
      </c>
      <c r="P447" s="32">
        <v>48.400127689999998</v>
      </c>
      <c r="Q447" s="32">
        <v>318.3421630859375</v>
      </c>
      <c r="R447" s="5">
        <v>933</v>
      </c>
      <c r="S447" s="5">
        <v>613</v>
      </c>
      <c r="T447" s="16">
        <v>0.65702039003372192</v>
      </c>
      <c r="U447" s="17">
        <v>0.31592687964439392</v>
      </c>
      <c r="V447" s="32">
        <v>48.12214419</v>
      </c>
      <c r="W447" s="32">
        <v>298.95562744140631</v>
      </c>
      <c r="X447" s="17">
        <v>0.29805997014045721</v>
      </c>
      <c r="Y447" s="32">
        <v>48.712898320000001</v>
      </c>
      <c r="Z447" s="32">
        <v>264.72662353515631</v>
      </c>
      <c r="AA447" s="5">
        <v>932</v>
      </c>
      <c r="AB447" s="5">
        <v>612</v>
      </c>
      <c r="AC447" s="16">
        <v>0.65702039003372192</v>
      </c>
      <c r="AD447" s="17">
        <v>0.2402088791131973</v>
      </c>
      <c r="AE447" s="32">
        <v>49.33159191</v>
      </c>
      <c r="AF447" s="32">
        <v>240.99217224121091</v>
      </c>
      <c r="AG447" s="16">
        <v>0.01</v>
      </c>
      <c r="AH447" s="16">
        <v>3.5000000000000003E-2</v>
      </c>
      <c r="AI447" s="16"/>
      <c r="AJ447" s="16">
        <v>0.89400000000000002</v>
      </c>
      <c r="AK447" s="16">
        <v>5.5E-2</v>
      </c>
      <c r="AL447" s="16">
        <v>7.0000002160668373E-3</v>
      </c>
      <c r="AM447" s="16">
        <v>1.2E-2</v>
      </c>
      <c r="AN447" s="16">
        <v>0.216</v>
      </c>
      <c r="AO447" s="16">
        <v>0.60399999999999998</v>
      </c>
      <c r="AP447" s="5">
        <v>0</v>
      </c>
      <c r="AQ447" s="31">
        <v>8495.16015625</v>
      </c>
      <c r="AR447" s="31">
        <v>8806.3799999999992</v>
      </c>
    </row>
    <row r="448" spans="1:44" x14ac:dyDescent="0.3">
      <c r="A448" s="4">
        <v>480714020</v>
      </c>
      <c r="B448" s="3" t="s">
        <v>220</v>
      </c>
      <c r="C448" s="3" t="s">
        <v>1167</v>
      </c>
      <c r="D448" s="14">
        <v>82.529945373535156</v>
      </c>
      <c r="E448" s="14">
        <v>80.755439758300781</v>
      </c>
      <c r="F448" s="14">
        <v>84.317100524902344</v>
      </c>
      <c r="G448" s="14">
        <v>81.402137756347656</v>
      </c>
      <c r="H448" s="5">
        <v>391</v>
      </c>
      <c r="I448" s="15" t="s">
        <v>3981</v>
      </c>
      <c r="J448" s="15">
        <v>6</v>
      </c>
      <c r="K448" s="3" t="s">
        <v>3879</v>
      </c>
      <c r="L448" s="3" t="s">
        <v>3914</v>
      </c>
      <c r="M448" s="3" t="s">
        <v>3917</v>
      </c>
      <c r="N448" s="3" t="s">
        <v>3924</v>
      </c>
      <c r="O448" s="17">
        <v>0.55276381969451904</v>
      </c>
      <c r="P448" s="32">
        <v>49.070144900000003</v>
      </c>
      <c r="Q448" s="32">
        <v>370.35174560546881</v>
      </c>
      <c r="R448" s="5">
        <v>329</v>
      </c>
      <c r="S448" s="5">
        <v>84</v>
      </c>
      <c r="T448" s="16">
        <v>0.25531914830207819</v>
      </c>
      <c r="U448" s="17">
        <v>0.27777779102325439</v>
      </c>
      <c r="V448" s="32">
        <v>48.289685660000004</v>
      </c>
      <c r="W448" s="32"/>
      <c r="X448" s="17">
        <v>0.51758795976638794</v>
      </c>
      <c r="Y448" s="32">
        <v>49.752974190000003</v>
      </c>
      <c r="Z448" s="32">
        <v>342.2110595703125</v>
      </c>
      <c r="AA448" s="5">
        <v>329</v>
      </c>
      <c r="AB448" s="5">
        <v>84</v>
      </c>
      <c r="AC448" s="16">
        <v>0.25531914830207819</v>
      </c>
      <c r="AD448" s="17">
        <v>0.3333333432674408</v>
      </c>
      <c r="AE448" s="32">
        <v>48.1206496</v>
      </c>
      <c r="AF448" s="32"/>
      <c r="AG448" s="16">
        <v>5.3999999999999999E-2</v>
      </c>
      <c r="AH448" s="16">
        <v>1.2999999999999999E-2</v>
      </c>
      <c r="AI448" s="16"/>
      <c r="AJ448" s="16">
        <v>0.88200000000000001</v>
      </c>
      <c r="AK448" s="16">
        <v>4.2999999999999997E-2</v>
      </c>
      <c r="AL448" s="16">
        <v>8.0000003799796104E-3</v>
      </c>
      <c r="AM448" s="16"/>
      <c r="AN448" s="16">
        <v>4.9000000000000002E-2</v>
      </c>
      <c r="AO448" s="16">
        <v>0.115</v>
      </c>
      <c r="AP448" s="5">
        <v>0</v>
      </c>
      <c r="AQ448" s="31">
        <v>11869.6904296875</v>
      </c>
      <c r="AR448" s="31">
        <v>12052.71</v>
      </c>
    </row>
    <row r="449" spans="1:44" x14ac:dyDescent="0.3">
      <c r="A449" s="4">
        <v>480714030</v>
      </c>
      <c r="B449" s="3" t="s">
        <v>220</v>
      </c>
      <c r="C449" s="3" t="s">
        <v>1168</v>
      </c>
      <c r="D449" s="14">
        <v>84.697761535644531</v>
      </c>
      <c r="E449" s="14">
        <v>85.208366394042969</v>
      </c>
      <c r="F449" s="14">
        <v>85.105209350585938</v>
      </c>
      <c r="G449" s="14">
        <v>83.146476745605469</v>
      </c>
      <c r="H449" s="5">
        <v>505</v>
      </c>
      <c r="I449" s="15" t="s">
        <v>3981</v>
      </c>
      <c r="J449" s="15">
        <v>6</v>
      </c>
      <c r="K449" s="3" t="s">
        <v>3879</v>
      </c>
      <c r="L449" s="3" t="s">
        <v>3914</v>
      </c>
      <c r="M449" s="3" t="s">
        <v>3917</v>
      </c>
      <c r="N449" s="3" t="s">
        <v>3924</v>
      </c>
      <c r="O449" s="17">
        <v>0.64492756128311157</v>
      </c>
      <c r="P449" s="32">
        <v>49.975825139999998</v>
      </c>
      <c r="Q449" s="32">
        <v>387.31884765625</v>
      </c>
      <c r="R449" s="5">
        <v>386</v>
      </c>
      <c r="S449" s="5">
        <v>89</v>
      </c>
      <c r="T449" s="16">
        <v>0.23056994378566739</v>
      </c>
      <c r="U449" s="17">
        <v>0.44230768084526062</v>
      </c>
      <c r="V449" s="32">
        <v>50.146206509999999</v>
      </c>
      <c r="W449" s="32">
        <v>332.69232177734381</v>
      </c>
      <c r="X449" s="17">
        <v>0.57971012592315674</v>
      </c>
      <c r="Y449" s="32">
        <v>50.22764617</v>
      </c>
      <c r="Z449" s="32">
        <v>362.68115234375</v>
      </c>
      <c r="AA449" s="5">
        <v>386</v>
      </c>
      <c r="AB449" s="5">
        <v>89</v>
      </c>
      <c r="AC449" s="16">
        <v>0.23056994378566739</v>
      </c>
      <c r="AD449" s="17">
        <v>0.23076923191547391</v>
      </c>
      <c r="AE449" s="32">
        <v>49.102959689999999</v>
      </c>
      <c r="AF449" s="32"/>
      <c r="AG449" s="16">
        <v>7.9000000000000001E-2</v>
      </c>
      <c r="AH449" s="16">
        <v>0.01</v>
      </c>
      <c r="AI449" s="16">
        <v>5.0999999999999997E-2</v>
      </c>
      <c r="AJ449" s="16">
        <v>0.8</v>
      </c>
      <c r="AK449" s="16">
        <v>5.2999999999999999E-2</v>
      </c>
      <c r="AL449" s="16">
        <v>6.0000000521540642E-3</v>
      </c>
      <c r="AM449" s="16">
        <v>1.4E-2</v>
      </c>
      <c r="AN449" s="16">
        <v>0.109</v>
      </c>
      <c r="AO449" s="16">
        <v>7.2000000000000008E-2</v>
      </c>
      <c r="AP449" s="5">
        <v>0</v>
      </c>
      <c r="AQ449" s="31">
        <v>11201.419921875</v>
      </c>
      <c r="AR449" s="31">
        <v>11664.37</v>
      </c>
    </row>
    <row r="450" spans="1:44" x14ac:dyDescent="0.3">
      <c r="A450" s="4">
        <v>480714040</v>
      </c>
      <c r="B450" s="3" t="s">
        <v>220</v>
      </c>
      <c r="C450" s="3" t="s">
        <v>1169</v>
      </c>
      <c r="D450" s="14">
        <v>84.885498046875</v>
      </c>
      <c r="E450" s="14">
        <v>82.497993469238281</v>
      </c>
      <c r="F450" s="14">
        <v>83.410400390625</v>
      </c>
      <c r="G450" s="14">
        <v>79.437248229980469</v>
      </c>
      <c r="H450" s="5">
        <v>366</v>
      </c>
      <c r="I450" s="15" t="s">
        <v>3981</v>
      </c>
      <c r="J450" s="15">
        <v>6</v>
      </c>
      <c r="K450" s="3" t="s">
        <v>3879</v>
      </c>
      <c r="L450" s="3" t="s">
        <v>3914</v>
      </c>
      <c r="M450" s="3" t="s">
        <v>3917</v>
      </c>
      <c r="N450" s="3" t="s">
        <v>3924</v>
      </c>
      <c r="O450" s="17">
        <v>0.51794874668121338</v>
      </c>
      <c r="P450" s="32">
        <v>50.054261250000003</v>
      </c>
      <c r="Q450" s="32">
        <v>358.4615478515625</v>
      </c>
      <c r="R450" s="5">
        <v>308</v>
      </c>
      <c r="S450" s="5">
        <v>118</v>
      </c>
      <c r="T450" s="16">
        <v>0.38311687111854548</v>
      </c>
      <c r="U450" s="17">
        <v>0.2678571343421936</v>
      </c>
      <c r="V450" s="32">
        <v>49.016194059999997</v>
      </c>
      <c r="W450" s="32">
        <v>298.21429443359381</v>
      </c>
      <c r="X450" s="17">
        <v>0.40000000596046448</v>
      </c>
      <c r="Y450" s="32">
        <v>49.206872850000003</v>
      </c>
      <c r="Z450" s="32">
        <v>306.66665649414063</v>
      </c>
      <c r="AA450" s="5">
        <v>307</v>
      </c>
      <c r="AB450" s="5">
        <v>117</v>
      </c>
      <c r="AC450" s="16">
        <v>0.38311687111854548</v>
      </c>
      <c r="AD450" s="17">
        <v>0.1428571492433548</v>
      </c>
      <c r="AE450" s="32">
        <v>47.014143150000002</v>
      </c>
      <c r="AF450" s="32"/>
      <c r="AG450" s="16">
        <v>0.16400000000000001</v>
      </c>
      <c r="AH450" s="16"/>
      <c r="AI450" s="16">
        <v>1.9E-2</v>
      </c>
      <c r="AJ450" s="16">
        <v>0.73199999999999998</v>
      </c>
      <c r="AK450" s="16">
        <v>8.2000000000000003E-2</v>
      </c>
      <c r="AL450" s="16">
        <v>3.0000000260770321E-3</v>
      </c>
      <c r="AM450" s="16"/>
      <c r="AN450" s="16">
        <v>0.09</v>
      </c>
      <c r="AO450" s="16">
        <v>0.152</v>
      </c>
      <c r="AP450" s="5">
        <v>0</v>
      </c>
      <c r="AQ450" s="31">
        <v>11763.0703125</v>
      </c>
      <c r="AR450" s="31">
        <v>12030.94</v>
      </c>
    </row>
    <row r="451" spans="1:44" x14ac:dyDescent="0.3">
      <c r="A451" s="4">
        <v>480714060</v>
      </c>
      <c r="B451" s="3" t="s">
        <v>220</v>
      </c>
      <c r="C451" s="3" t="s">
        <v>1170</v>
      </c>
      <c r="D451" s="14">
        <v>82.848983764648438</v>
      </c>
      <c r="E451" s="14">
        <v>82.092880249023438</v>
      </c>
      <c r="F451" s="14">
        <v>77.319534301757813</v>
      </c>
      <c r="G451" s="14">
        <v>76.801246643066406</v>
      </c>
      <c r="H451" s="5">
        <v>232</v>
      </c>
      <c r="I451" s="15" t="s">
        <v>3981</v>
      </c>
      <c r="J451" s="15">
        <v>6</v>
      </c>
      <c r="K451" s="3" t="s">
        <v>3879</v>
      </c>
      <c r="L451" s="3" t="s">
        <v>3914</v>
      </c>
      <c r="M451" s="3" t="s">
        <v>3917</v>
      </c>
      <c r="N451" s="3" t="s">
        <v>3924</v>
      </c>
      <c r="O451" s="17">
        <v>0.37864077091217041</v>
      </c>
      <c r="P451" s="32">
        <v>49.203433930000003</v>
      </c>
      <c r="Q451" s="32">
        <v>309.708740234375</v>
      </c>
      <c r="R451" s="5">
        <v>170</v>
      </c>
      <c r="S451" s="5">
        <v>114</v>
      </c>
      <c r="T451" s="16">
        <v>0.67058825492858887</v>
      </c>
      <c r="U451" s="17">
        <v>0.17741934955120089</v>
      </c>
      <c r="V451" s="32">
        <v>48.847294949999998</v>
      </c>
      <c r="W451" s="32"/>
      <c r="X451" s="17">
        <v>0.26732674241065979</v>
      </c>
      <c r="Y451" s="32">
        <v>45.538375350000003</v>
      </c>
      <c r="Z451" s="32">
        <v>261.38613891601563</v>
      </c>
      <c r="AA451" s="5">
        <v>170</v>
      </c>
      <c r="AB451" s="5">
        <v>114</v>
      </c>
      <c r="AC451" s="16">
        <v>0.67058825492858887</v>
      </c>
      <c r="AD451" s="17">
        <v>0.15000000596046451</v>
      </c>
      <c r="AE451" s="32">
        <v>45.529707790000003</v>
      </c>
      <c r="AF451" s="32"/>
      <c r="AG451" s="16">
        <v>0.246</v>
      </c>
      <c r="AH451" s="16"/>
      <c r="AI451" s="16"/>
      <c r="AJ451" s="16">
        <v>0.61599999999999999</v>
      </c>
      <c r="AK451" s="16">
        <v>0.129</v>
      </c>
      <c r="AL451" s="16">
        <v>8.999999612569809E-3</v>
      </c>
      <c r="AM451" s="16"/>
      <c r="AN451" s="16">
        <v>0.13800000000000001</v>
      </c>
      <c r="AO451" s="16">
        <v>0.58599999999999997</v>
      </c>
      <c r="AP451" s="5">
        <v>0</v>
      </c>
      <c r="AQ451" s="31">
        <v>14588.1103515625</v>
      </c>
      <c r="AR451" s="31">
        <v>14958.31</v>
      </c>
    </row>
    <row r="452" spans="1:44" x14ac:dyDescent="0.3">
      <c r="A452" s="4">
        <v>480714070</v>
      </c>
      <c r="B452" s="3" t="s">
        <v>220</v>
      </c>
      <c r="C452" s="3" t="s">
        <v>1171</v>
      </c>
      <c r="D452" s="14">
        <v>82.588623046875</v>
      </c>
      <c r="E452" s="14">
        <v>81.372184753417969</v>
      </c>
      <c r="F452" s="14">
        <v>87.248458862304688</v>
      </c>
      <c r="G452" s="14">
        <v>85.8662109375</v>
      </c>
      <c r="H452" s="5">
        <v>473</v>
      </c>
      <c r="I452" s="15" t="s">
        <v>3981</v>
      </c>
      <c r="J452" s="15">
        <v>6</v>
      </c>
      <c r="K452" s="3" t="s">
        <v>3879</v>
      </c>
      <c r="L452" s="3" t="s">
        <v>3914</v>
      </c>
      <c r="M452" s="3" t="s">
        <v>3917</v>
      </c>
      <c r="N452" s="3" t="s">
        <v>3924</v>
      </c>
      <c r="O452" s="17">
        <v>0.60227274894714355</v>
      </c>
      <c r="P452" s="32">
        <v>49.094659139999997</v>
      </c>
      <c r="Q452" s="32">
        <v>373.10604858398438</v>
      </c>
      <c r="R452" s="5">
        <v>385</v>
      </c>
      <c r="S452" s="5">
        <v>79</v>
      </c>
      <c r="T452" s="16">
        <v>0.2051948010921478</v>
      </c>
      <c r="U452" s="17">
        <v>0.28571429848670959</v>
      </c>
      <c r="V452" s="32">
        <v>48.54682124</v>
      </c>
      <c r="W452" s="32">
        <v>281.63265991210938</v>
      </c>
      <c r="X452" s="17">
        <v>0.64772725105285645</v>
      </c>
      <c r="Y452" s="32">
        <v>51.518514410000002</v>
      </c>
      <c r="Z452" s="32">
        <v>373.8636474609375</v>
      </c>
      <c r="AA452" s="5">
        <v>385</v>
      </c>
      <c r="AB452" s="5">
        <v>79</v>
      </c>
      <c r="AC452" s="16">
        <v>0.2051948010921478</v>
      </c>
      <c r="AD452" s="17">
        <v>0.34693878889083862</v>
      </c>
      <c r="AE452" s="32">
        <v>50.634547359999999</v>
      </c>
      <c r="AF452" s="32">
        <v>275.51019287109381</v>
      </c>
      <c r="AG452" s="16">
        <v>6.3E-2</v>
      </c>
      <c r="AH452" s="16">
        <v>1.2999999999999999E-2</v>
      </c>
      <c r="AI452" s="16">
        <v>3.2000000000000001E-2</v>
      </c>
      <c r="AJ452" s="16">
        <v>0.83699999999999997</v>
      </c>
      <c r="AK452" s="16">
        <v>5.2999999999999999E-2</v>
      </c>
      <c r="AL452" s="16">
        <v>2.000000094994903E-3</v>
      </c>
      <c r="AM452" s="16"/>
      <c r="AN452" s="16">
        <v>4.7E-2</v>
      </c>
      <c r="AO452" s="16">
        <v>5.1999999999999998E-2</v>
      </c>
      <c r="AP452" s="5">
        <v>0</v>
      </c>
      <c r="AQ452" s="31">
        <v>11159.2998046875</v>
      </c>
      <c r="AR452" s="31">
        <v>11395.72</v>
      </c>
    </row>
    <row r="453" spans="1:44" x14ac:dyDescent="0.3">
      <c r="A453" s="4">
        <v>480714080</v>
      </c>
      <c r="B453" s="3" t="s">
        <v>220</v>
      </c>
      <c r="C453" s="3" t="s">
        <v>1172</v>
      </c>
      <c r="D453" s="14">
        <v>80.891746520996094</v>
      </c>
      <c r="E453" s="14">
        <v>79.857353210449219</v>
      </c>
      <c r="F453" s="14">
        <v>83.163581848144531</v>
      </c>
      <c r="G453" s="14">
        <v>80.052978515625</v>
      </c>
      <c r="H453" s="5">
        <v>498</v>
      </c>
      <c r="I453" s="15" t="s">
        <v>3981</v>
      </c>
      <c r="J453" s="15">
        <v>6</v>
      </c>
      <c r="K453" s="3" t="s">
        <v>3879</v>
      </c>
      <c r="L453" s="3" t="s">
        <v>3914</v>
      </c>
      <c r="M453" s="3" t="s">
        <v>3917</v>
      </c>
      <c r="N453" s="3" t="s">
        <v>3924</v>
      </c>
      <c r="O453" s="17">
        <v>0.55776894092559814</v>
      </c>
      <c r="P453" s="32">
        <v>48.385730369999997</v>
      </c>
      <c r="Q453" s="32">
        <v>364.94024658203131</v>
      </c>
      <c r="R453" s="5">
        <v>354</v>
      </c>
      <c r="S453" s="5">
        <v>97</v>
      </c>
      <c r="T453" s="16">
        <v>0.27401131391525269</v>
      </c>
      <c r="U453" s="17">
        <v>0.22580644488334661</v>
      </c>
      <c r="V453" s="32">
        <v>47.915255190000003</v>
      </c>
      <c r="W453" s="32"/>
      <c r="X453" s="17">
        <v>0.53784859180450439</v>
      </c>
      <c r="Y453" s="32">
        <v>49.058215990000001</v>
      </c>
      <c r="Z453" s="32">
        <v>342.62948608398438</v>
      </c>
      <c r="AA453" s="5">
        <v>353</v>
      </c>
      <c r="AB453" s="5">
        <v>96</v>
      </c>
      <c r="AC453" s="16">
        <v>0.27401131391525269</v>
      </c>
      <c r="AD453" s="17">
        <v>0.24193547666072851</v>
      </c>
      <c r="AE453" s="32">
        <v>47.360884400000003</v>
      </c>
      <c r="AF453" s="32"/>
      <c r="AG453" s="16">
        <v>7.5999999999999998E-2</v>
      </c>
      <c r="AH453" s="16"/>
      <c r="AI453" s="16">
        <v>1.6E-2</v>
      </c>
      <c r="AJ453" s="16">
        <v>0.84699999999999998</v>
      </c>
      <c r="AK453" s="16">
        <v>5.3999999999999999E-2</v>
      </c>
      <c r="AL453" s="16">
        <v>6.0000000521540642E-3</v>
      </c>
      <c r="AM453" s="16"/>
      <c r="AN453" s="16">
        <v>6.6000000000000003E-2</v>
      </c>
      <c r="AO453" s="16">
        <v>0.128</v>
      </c>
      <c r="AP453" s="5">
        <v>0</v>
      </c>
      <c r="AQ453" s="31">
        <v>10854.6904296875</v>
      </c>
      <c r="AR453" s="31">
        <v>11114.31</v>
      </c>
    </row>
    <row r="454" spans="1:44" x14ac:dyDescent="0.3">
      <c r="A454" s="4">
        <v>480714090</v>
      </c>
      <c r="B454" s="3" t="s">
        <v>220</v>
      </c>
      <c r="C454" s="3" t="s">
        <v>1173</v>
      </c>
      <c r="D454" s="14">
        <v>81.77734375</v>
      </c>
      <c r="E454" s="14">
        <v>81.139480590820313</v>
      </c>
      <c r="F454" s="14">
        <v>78.968475341796875</v>
      </c>
      <c r="G454" s="14">
        <v>79.483238220214844</v>
      </c>
      <c r="H454" s="5">
        <v>549</v>
      </c>
      <c r="I454" s="15" t="s">
        <v>3981</v>
      </c>
      <c r="J454" s="15">
        <v>6</v>
      </c>
      <c r="K454" s="3" t="s">
        <v>3879</v>
      </c>
      <c r="L454" s="3" t="s">
        <v>3914</v>
      </c>
      <c r="M454" s="3" t="s">
        <v>3917</v>
      </c>
      <c r="N454" s="3" t="s">
        <v>3924</v>
      </c>
      <c r="O454" s="17">
        <v>0.3968254029750824</v>
      </c>
      <c r="P454" s="32">
        <v>48.755719620000001</v>
      </c>
      <c r="Q454" s="32">
        <v>318.65078735351563</v>
      </c>
      <c r="R454" s="5">
        <v>318</v>
      </c>
      <c r="S454" s="5">
        <v>196</v>
      </c>
      <c r="T454" s="16">
        <v>0.61635220050811768</v>
      </c>
      <c r="U454" s="17">
        <v>0.29487180709838873</v>
      </c>
      <c r="V454" s="32">
        <v>48.449802179999999</v>
      </c>
      <c r="W454" s="32">
        <v>294.87179565429688</v>
      </c>
      <c r="X454" s="17">
        <v>0.30278885364532471</v>
      </c>
      <c r="Y454" s="32">
        <v>46.531525700000003</v>
      </c>
      <c r="Z454" s="32">
        <v>267.3306884765625</v>
      </c>
      <c r="AA454" s="5">
        <v>318</v>
      </c>
      <c r="AB454" s="5">
        <v>195</v>
      </c>
      <c r="AC454" s="16">
        <v>0.61635220050811768</v>
      </c>
      <c r="AD454" s="17">
        <v>0.21290323138237</v>
      </c>
      <c r="AE454" s="32">
        <v>47.040041649999999</v>
      </c>
      <c r="AF454" s="32">
        <v>230.9677429199219</v>
      </c>
      <c r="AG454" s="16">
        <v>0.23300000000000001</v>
      </c>
      <c r="AH454" s="16">
        <v>2.1999999999999999E-2</v>
      </c>
      <c r="AI454" s="16">
        <v>3.3000000000000002E-2</v>
      </c>
      <c r="AJ454" s="16">
        <v>0.53700000000000003</v>
      </c>
      <c r="AK454" s="16">
        <v>0.17100000000000001</v>
      </c>
      <c r="AL454" s="16">
        <v>4.0000001899898052E-3</v>
      </c>
      <c r="AM454" s="16">
        <v>6.4000000000000001E-2</v>
      </c>
      <c r="AN454" s="16">
        <v>9.0999999999999998E-2</v>
      </c>
      <c r="AO454" s="16">
        <v>0.54900000000000004</v>
      </c>
      <c r="AP454" s="5">
        <v>0</v>
      </c>
      <c r="AQ454" s="31">
        <v>11625.7802734375</v>
      </c>
      <c r="AR454" s="31">
        <v>12127.53</v>
      </c>
    </row>
    <row r="455" spans="1:44" x14ac:dyDescent="0.3">
      <c r="A455" s="4">
        <v>480715010</v>
      </c>
      <c r="B455" s="3" t="s">
        <v>220</v>
      </c>
      <c r="C455" s="3" t="s">
        <v>1174</v>
      </c>
      <c r="D455" s="14">
        <v>81.142593383789063</v>
      </c>
      <c r="E455" s="14">
        <v>81.292388916015625</v>
      </c>
      <c r="F455" s="14">
        <v>84.361129760742188</v>
      </c>
      <c r="G455" s="14">
        <v>85.435531616210938</v>
      </c>
      <c r="H455" s="5">
        <v>472</v>
      </c>
      <c r="I455" s="15" t="s">
        <v>3981</v>
      </c>
      <c r="J455" s="15">
        <v>6</v>
      </c>
      <c r="K455" s="3" t="s">
        <v>3879</v>
      </c>
      <c r="L455" s="3" t="s">
        <v>3914</v>
      </c>
      <c r="M455" s="3" t="s">
        <v>3917</v>
      </c>
      <c r="N455" s="3" t="s">
        <v>3924</v>
      </c>
      <c r="O455" s="17">
        <v>0.40234375</v>
      </c>
      <c r="P455" s="32">
        <v>48.490529780000003</v>
      </c>
      <c r="Q455" s="32">
        <v>323.4375</v>
      </c>
      <c r="R455" s="5">
        <v>383</v>
      </c>
      <c r="S455" s="5">
        <v>147</v>
      </c>
      <c r="T455" s="16">
        <v>0.38381201028823853</v>
      </c>
      <c r="U455" s="17">
        <v>0.19354838132858279</v>
      </c>
      <c r="V455" s="32">
        <v>48.513551569999997</v>
      </c>
      <c r="W455" s="32"/>
      <c r="X455" s="17">
        <v>0.37109375</v>
      </c>
      <c r="Y455" s="32">
        <v>49.779493029999998</v>
      </c>
      <c r="Z455" s="32">
        <v>290.234375</v>
      </c>
      <c r="AA455" s="5">
        <v>384</v>
      </c>
      <c r="AB455" s="5">
        <v>148</v>
      </c>
      <c r="AC455" s="16">
        <v>0.38381201028823853</v>
      </c>
      <c r="AD455" s="17">
        <v>0.13978494703769681</v>
      </c>
      <c r="AE455" s="32">
        <v>50.392016509999998</v>
      </c>
      <c r="AF455" s="32"/>
      <c r="AG455" s="16">
        <v>0.1</v>
      </c>
      <c r="AH455" s="16">
        <v>1.9E-2</v>
      </c>
      <c r="AI455" s="16">
        <v>3.2000000000000001E-2</v>
      </c>
      <c r="AJ455" s="16">
        <v>0.76300000000000001</v>
      </c>
      <c r="AK455" s="16">
        <v>8.1000000000000003E-2</v>
      </c>
      <c r="AL455" s="16">
        <v>6.0000000521540642E-3</v>
      </c>
      <c r="AM455" s="16">
        <v>4.9000000000000002E-2</v>
      </c>
      <c r="AN455" s="16">
        <v>9.5000000000000001E-2</v>
      </c>
      <c r="AO455" s="16">
        <v>0.251</v>
      </c>
      <c r="AP455" s="5">
        <v>0</v>
      </c>
      <c r="AQ455" s="31">
        <v>12441.4697265625</v>
      </c>
      <c r="AR455" s="31">
        <v>12864.45</v>
      </c>
    </row>
    <row r="456" spans="1:44" x14ac:dyDescent="0.3">
      <c r="A456" s="4">
        <v>480715020</v>
      </c>
      <c r="B456" s="3" t="s">
        <v>220</v>
      </c>
      <c r="C456" s="3" t="s">
        <v>1175</v>
      </c>
      <c r="D456" s="14">
        <v>81.823089599609375</v>
      </c>
      <c r="E456" s="14">
        <v>81.370849609375</v>
      </c>
      <c r="F456" s="14">
        <v>81.155937194824219</v>
      </c>
      <c r="G456" s="14">
        <v>83.605659484863281</v>
      </c>
      <c r="H456" s="5">
        <v>345</v>
      </c>
      <c r="I456" s="15" t="s">
        <v>3981</v>
      </c>
      <c r="J456" s="15">
        <v>6</v>
      </c>
      <c r="K456" s="3" t="s">
        <v>3879</v>
      </c>
      <c r="L456" s="3" t="s">
        <v>3914</v>
      </c>
      <c r="M456" s="3" t="s">
        <v>3917</v>
      </c>
      <c r="N456" s="3" t="s">
        <v>3924</v>
      </c>
      <c r="O456" s="17">
        <v>0.31578946113586431</v>
      </c>
      <c r="P456" s="32">
        <v>48.774832580000002</v>
      </c>
      <c r="Q456" s="32">
        <v>302.92398071289063</v>
      </c>
      <c r="R456" s="5">
        <v>242</v>
      </c>
      <c r="S456" s="5">
        <v>146</v>
      </c>
      <c r="T456" s="16">
        <v>0.60330575704574585</v>
      </c>
      <c r="U456" s="17">
        <v>0.17441859841346741</v>
      </c>
      <c r="V456" s="32">
        <v>48.546264809999997</v>
      </c>
      <c r="W456" s="32"/>
      <c r="X456" s="17">
        <v>0.32941177487373352</v>
      </c>
      <c r="Y456" s="32">
        <v>47.84902142</v>
      </c>
      <c r="Z456" s="32">
        <v>264.11764526367188</v>
      </c>
      <c r="AA456" s="5">
        <v>242</v>
      </c>
      <c r="AB456" s="5">
        <v>146</v>
      </c>
      <c r="AC456" s="16">
        <v>0.60330575704574585</v>
      </c>
      <c r="AD456" s="17">
        <v>0.23529411852359769</v>
      </c>
      <c r="AE456" s="32">
        <v>49.361540740000002</v>
      </c>
      <c r="AF456" s="32"/>
      <c r="AG456" s="16">
        <v>0.13</v>
      </c>
      <c r="AH456" s="16">
        <v>3.5000000000000003E-2</v>
      </c>
      <c r="AI456" s="16"/>
      <c r="AJ456" s="16">
        <v>0.72499999999999998</v>
      </c>
      <c r="AK456" s="16">
        <v>9.9000000000000005E-2</v>
      </c>
      <c r="AL456" s="16">
        <v>1.200000010430813E-2</v>
      </c>
      <c r="AM456" s="16"/>
      <c r="AN456" s="16">
        <v>0.107</v>
      </c>
      <c r="AO456" s="16">
        <v>0.46600000000000003</v>
      </c>
      <c r="AP456" s="5">
        <v>0</v>
      </c>
      <c r="AQ456" s="31">
        <v>13490.900390625</v>
      </c>
      <c r="AR456" s="31">
        <v>14377.1</v>
      </c>
    </row>
    <row r="457" spans="1:44" x14ac:dyDescent="0.3">
      <c r="A457" s="4">
        <v>480715025</v>
      </c>
      <c r="B457" s="3" t="s">
        <v>220</v>
      </c>
      <c r="C457" s="3" t="s">
        <v>1176</v>
      </c>
      <c r="D457" s="14">
        <v>78.892143249511719</v>
      </c>
      <c r="E457" s="14">
        <v>76.860420227050781</v>
      </c>
      <c r="F457" s="14">
        <v>87.044387817382813</v>
      </c>
      <c r="G457" s="14">
        <v>84.350250244140625</v>
      </c>
      <c r="H457" s="5">
        <v>542</v>
      </c>
      <c r="I457" s="15" t="s">
        <v>3981</v>
      </c>
      <c r="J457" s="15">
        <v>6</v>
      </c>
      <c r="K457" s="3" t="s">
        <v>3879</v>
      </c>
      <c r="L457" s="3" t="s">
        <v>3914</v>
      </c>
      <c r="M457" s="3" t="s">
        <v>3917</v>
      </c>
      <c r="N457" s="3" t="s">
        <v>3924</v>
      </c>
      <c r="O457" s="17">
        <v>0.56313991546630859</v>
      </c>
      <c r="P457" s="32">
        <v>47.550324699999997</v>
      </c>
      <c r="Q457" s="32">
        <v>367.23550415039063</v>
      </c>
      <c r="R457" s="5">
        <v>425</v>
      </c>
      <c r="S457" s="5">
        <v>114</v>
      </c>
      <c r="T457" s="16">
        <v>0.26823529601097112</v>
      </c>
      <c r="U457" s="17">
        <v>0.31578946113586431</v>
      </c>
      <c r="V457" s="32">
        <v>46.665768839999998</v>
      </c>
      <c r="W457" s="32">
        <v>317.10525512695313</v>
      </c>
      <c r="X457" s="17">
        <v>0.60409557819366455</v>
      </c>
      <c r="Y457" s="32">
        <v>51.395605269999997</v>
      </c>
      <c r="Z457" s="32">
        <v>361.77474975585938</v>
      </c>
      <c r="AA457" s="5">
        <v>425</v>
      </c>
      <c r="AB457" s="5">
        <v>114</v>
      </c>
      <c r="AC457" s="16">
        <v>0.26823529601097112</v>
      </c>
      <c r="AD457" s="17">
        <v>0.42105263471603388</v>
      </c>
      <c r="AE457" s="32">
        <v>49.78084921</v>
      </c>
      <c r="AF457" s="32">
        <v>305.26315307617188</v>
      </c>
      <c r="AG457" s="16">
        <v>7.9000000000000001E-2</v>
      </c>
      <c r="AH457" s="16"/>
      <c r="AI457" s="16">
        <v>1.2999999999999999E-2</v>
      </c>
      <c r="AJ457" s="16">
        <v>0.82300000000000006</v>
      </c>
      <c r="AK457" s="16">
        <v>7.6999999999999999E-2</v>
      </c>
      <c r="AL457" s="16">
        <v>7.0000002160668373E-3</v>
      </c>
      <c r="AM457" s="16">
        <v>9.0000000000000011E-3</v>
      </c>
      <c r="AN457" s="16">
        <v>8.1000000000000003E-2</v>
      </c>
      <c r="AO457" s="16">
        <v>0.16</v>
      </c>
      <c r="AP457" s="5">
        <v>0</v>
      </c>
      <c r="AQ457" s="31">
        <v>10964.6298828125</v>
      </c>
      <c r="AR457" s="31">
        <v>11151.3</v>
      </c>
    </row>
    <row r="458" spans="1:44" x14ac:dyDescent="0.3">
      <c r="A458" s="4">
        <v>480715030</v>
      </c>
      <c r="B458" s="3" t="s">
        <v>220</v>
      </c>
      <c r="C458" s="3" t="s">
        <v>1177</v>
      </c>
      <c r="D458" s="14">
        <v>86.576202392578125</v>
      </c>
      <c r="E458" s="14">
        <v>88.083503723144531</v>
      </c>
      <c r="F458" s="14">
        <v>83.392814636230469</v>
      </c>
      <c r="G458" s="14">
        <v>85.942680358886719</v>
      </c>
      <c r="H458" s="5">
        <v>737</v>
      </c>
      <c r="I458" s="15" t="s">
        <v>3981</v>
      </c>
      <c r="J458" s="15">
        <v>6</v>
      </c>
      <c r="K458" s="3" t="s">
        <v>3879</v>
      </c>
      <c r="L458" s="3" t="s">
        <v>3914</v>
      </c>
      <c r="M458" s="3" t="s">
        <v>3917</v>
      </c>
      <c r="N458" s="3" t="s">
        <v>3924</v>
      </c>
      <c r="O458" s="17">
        <v>0.39782017469406128</v>
      </c>
      <c r="P458" s="32">
        <v>50.760612399999999</v>
      </c>
      <c r="Q458" s="32">
        <v>315.80380249023438</v>
      </c>
      <c r="R458" s="5">
        <v>549</v>
      </c>
      <c r="S458" s="5">
        <v>303</v>
      </c>
      <c r="T458" s="16">
        <v>0.55191254615783691</v>
      </c>
      <c r="U458" s="17">
        <v>0.24858756363391879</v>
      </c>
      <c r="V458" s="32">
        <v>51.344912610000002</v>
      </c>
      <c r="W458" s="32">
        <v>266.1016845703125</v>
      </c>
      <c r="X458" s="17">
        <v>0.26775956153869629</v>
      </c>
      <c r="Y458" s="32">
        <v>49.19627981</v>
      </c>
      <c r="Z458" s="32">
        <v>264.75408935546881</v>
      </c>
      <c r="AA458" s="5">
        <v>548</v>
      </c>
      <c r="AB458" s="5">
        <v>302</v>
      </c>
      <c r="AC458" s="16">
        <v>0.55191254615783691</v>
      </c>
      <c r="AD458" s="17">
        <v>9.6590906381607056E-2</v>
      </c>
      <c r="AE458" s="32">
        <v>50.677612549999999</v>
      </c>
      <c r="AF458" s="32"/>
      <c r="AG458" s="16">
        <v>0.126</v>
      </c>
      <c r="AH458" s="16">
        <v>3.5000000000000003E-2</v>
      </c>
      <c r="AI458" s="16">
        <v>0.03</v>
      </c>
      <c r="AJ458" s="16">
        <v>0.67400000000000004</v>
      </c>
      <c r="AK458" s="16">
        <v>0.13300000000000001</v>
      </c>
      <c r="AL458" s="16">
        <v>1.0000000474974511E-3</v>
      </c>
      <c r="AM458" s="16">
        <v>4.8000000000000001E-2</v>
      </c>
      <c r="AN458" s="16">
        <v>0.126</v>
      </c>
      <c r="AO458" s="16">
        <v>0.38400000000000001</v>
      </c>
      <c r="AP458" s="5">
        <v>0</v>
      </c>
      <c r="AQ458" s="31">
        <v>13637.7197265625</v>
      </c>
      <c r="AR458" s="31">
        <v>14180.47</v>
      </c>
    </row>
    <row r="459" spans="1:44" x14ac:dyDescent="0.3">
      <c r="A459" s="4">
        <v>480715035</v>
      </c>
      <c r="B459" s="3" t="s">
        <v>220</v>
      </c>
      <c r="C459" s="3" t="s">
        <v>1178</v>
      </c>
      <c r="D459" s="14">
        <v>87.219902038574219</v>
      </c>
      <c r="E459" s="14">
        <v>85.626296997070313</v>
      </c>
      <c r="F459" s="14">
        <v>85.282585144042969</v>
      </c>
      <c r="G459" s="14">
        <v>84.024246215820313</v>
      </c>
      <c r="H459" s="5">
        <v>580</v>
      </c>
      <c r="I459" s="15" t="s">
        <v>3981</v>
      </c>
      <c r="J459" s="15">
        <v>6</v>
      </c>
      <c r="K459" s="3" t="s">
        <v>3879</v>
      </c>
      <c r="L459" s="3" t="s">
        <v>3914</v>
      </c>
      <c r="M459" s="3" t="s">
        <v>3917</v>
      </c>
      <c r="N459" s="3" t="s">
        <v>3924</v>
      </c>
      <c r="O459" s="17">
        <v>0.63607597351074219</v>
      </c>
      <c r="P459" s="32">
        <v>51.029541010000003</v>
      </c>
      <c r="Q459" s="32">
        <v>384.17721557617188</v>
      </c>
      <c r="R459" s="5">
        <v>381</v>
      </c>
      <c r="S459" s="5">
        <v>120</v>
      </c>
      <c r="T459" s="16">
        <v>0.31496062874794012</v>
      </c>
      <c r="U459" s="17">
        <v>0.44578313827514648</v>
      </c>
      <c r="V459" s="32">
        <v>50.320451579999997</v>
      </c>
      <c r="W459" s="32">
        <v>332.53012084960938</v>
      </c>
      <c r="X459" s="17">
        <v>0.5930599570274353</v>
      </c>
      <c r="Y459" s="32">
        <v>50.334479379999998</v>
      </c>
      <c r="Z459" s="32">
        <v>361.82965087890631</v>
      </c>
      <c r="AA459" s="5">
        <v>382</v>
      </c>
      <c r="AB459" s="5">
        <v>121</v>
      </c>
      <c r="AC459" s="16">
        <v>0.31496062874794012</v>
      </c>
      <c r="AD459" s="17">
        <v>0.4166666567325592</v>
      </c>
      <c r="AE459" s="32">
        <v>49.597263210000001</v>
      </c>
      <c r="AF459" s="32">
        <v>316.66665649414063</v>
      </c>
      <c r="AG459" s="16">
        <v>0.105</v>
      </c>
      <c r="AH459" s="16">
        <v>1.6E-2</v>
      </c>
      <c r="AI459" s="16">
        <v>0.04</v>
      </c>
      <c r="AJ459" s="16">
        <v>0.77600000000000002</v>
      </c>
      <c r="AK459" s="16">
        <v>5.8999999999999997E-2</v>
      </c>
      <c r="AL459" s="16">
        <v>4.999999888241291E-3</v>
      </c>
      <c r="AM459" s="16">
        <v>1.2E-2</v>
      </c>
      <c r="AN459" s="16">
        <v>5.5E-2</v>
      </c>
      <c r="AO459" s="16">
        <v>0.128</v>
      </c>
      <c r="AP459" s="5">
        <v>0</v>
      </c>
      <c r="AQ459" s="31">
        <v>11952.1103515625</v>
      </c>
      <c r="AR459" s="31">
        <v>12299.01</v>
      </c>
    </row>
    <row r="460" spans="1:44" x14ac:dyDescent="0.3">
      <c r="A460" s="4">
        <v>480715040</v>
      </c>
      <c r="B460" s="3" t="s">
        <v>220</v>
      </c>
      <c r="C460" s="3" t="s">
        <v>1179</v>
      </c>
      <c r="D460" s="14">
        <v>86.168525695800781</v>
      </c>
      <c r="E460" s="14">
        <v>85.343795776367188</v>
      </c>
      <c r="F460" s="14">
        <v>82.757575988769531</v>
      </c>
      <c r="G460" s="14">
        <v>81.800773620605469</v>
      </c>
      <c r="H460" s="5">
        <v>536</v>
      </c>
      <c r="I460" s="15" t="s">
        <v>3981</v>
      </c>
      <c r="J460" s="15">
        <v>6</v>
      </c>
      <c r="K460" s="3" t="s">
        <v>3879</v>
      </c>
      <c r="L460" s="3" t="s">
        <v>3914</v>
      </c>
      <c r="M460" s="3" t="s">
        <v>3917</v>
      </c>
      <c r="N460" s="3" t="s">
        <v>3924</v>
      </c>
      <c r="O460" s="17">
        <v>0.53928571939468384</v>
      </c>
      <c r="P460" s="32">
        <v>50.590290840000002</v>
      </c>
      <c r="Q460" s="32">
        <v>357.85714721679688</v>
      </c>
      <c r="R460" s="5">
        <v>330</v>
      </c>
      <c r="S460" s="5">
        <v>124</v>
      </c>
      <c r="T460" s="16">
        <v>0.37575757503509521</v>
      </c>
      <c r="U460" s="17">
        <v>0.3492063581943512</v>
      </c>
      <c r="V460" s="32">
        <v>50.202668279999997</v>
      </c>
      <c r="W460" s="32">
        <v>299.20635986328131</v>
      </c>
      <c r="X460" s="17">
        <v>0.42805755138397222</v>
      </c>
      <c r="Y460" s="32">
        <v>48.813679360000002</v>
      </c>
      <c r="Z460" s="32">
        <v>317.26617431640631</v>
      </c>
      <c r="AA460" s="5">
        <v>329</v>
      </c>
      <c r="AB460" s="5">
        <v>123</v>
      </c>
      <c r="AC460" s="16">
        <v>0.37575757503509521</v>
      </c>
      <c r="AD460" s="17">
        <v>0.19200000166893011</v>
      </c>
      <c r="AE460" s="32">
        <v>48.345137119999997</v>
      </c>
      <c r="AF460" s="32">
        <v>242.3999938964844</v>
      </c>
      <c r="AG460" s="16">
        <v>0.224</v>
      </c>
      <c r="AH460" s="16">
        <v>1.4999999999999999E-2</v>
      </c>
      <c r="AI460" s="16">
        <v>2.1000000000000001E-2</v>
      </c>
      <c r="AJ460" s="16">
        <v>0.65300000000000002</v>
      </c>
      <c r="AK460" s="16">
        <v>8.7999999999999995E-2</v>
      </c>
      <c r="AL460" s="16">
        <v>0</v>
      </c>
      <c r="AM460" s="16"/>
      <c r="AN460" s="16">
        <v>0.11700000000000001</v>
      </c>
      <c r="AO460" s="16">
        <v>0.35099999999999998</v>
      </c>
      <c r="AP460" s="5">
        <v>0</v>
      </c>
      <c r="AQ460" s="31">
        <v>11270.4296875</v>
      </c>
      <c r="AR460" s="31">
        <v>11861.72</v>
      </c>
    </row>
    <row r="461" spans="1:44" x14ac:dyDescent="0.3">
      <c r="A461" s="4">
        <v>480715060</v>
      </c>
      <c r="B461" s="3" t="s">
        <v>220</v>
      </c>
      <c r="C461" s="3" t="s">
        <v>1181</v>
      </c>
      <c r="D461" s="14">
        <v>83.790580749511719</v>
      </c>
      <c r="E461" s="14">
        <v>81.885345458984375</v>
      </c>
      <c r="F461" s="14">
        <v>84.934028625488281</v>
      </c>
      <c r="G461" s="14">
        <v>82.708900451660156</v>
      </c>
      <c r="H461" s="5">
        <v>582</v>
      </c>
      <c r="I461" s="15" t="s">
        <v>3981</v>
      </c>
      <c r="J461" s="15">
        <v>6</v>
      </c>
      <c r="K461" s="3" t="s">
        <v>3879</v>
      </c>
      <c r="L461" s="3" t="s">
        <v>3914</v>
      </c>
      <c r="M461" s="3" t="s">
        <v>3917</v>
      </c>
      <c r="N461" s="3" t="s">
        <v>3924</v>
      </c>
      <c r="O461" s="17">
        <v>0.57278478145599365</v>
      </c>
      <c r="P461" s="32">
        <v>49.596818929999998</v>
      </c>
      <c r="Q461" s="32">
        <v>365.50631713867188</v>
      </c>
      <c r="R461" s="5">
        <v>407</v>
      </c>
      <c r="S461" s="5">
        <v>110</v>
      </c>
      <c r="T461" s="16">
        <v>0.27027025818824768</v>
      </c>
      <c r="U461" s="17">
        <v>0.25925925374031072</v>
      </c>
      <c r="V461" s="32">
        <v>48.760766930000003</v>
      </c>
      <c r="W461" s="32">
        <v>280.24691772460938</v>
      </c>
      <c r="X461" s="17">
        <v>0.50949364900588989</v>
      </c>
      <c r="Y461" s="32">
        <v>50.124548279999999</v>
      </c>
      <c r="Z461" s="32">
        <v>334.81011962890631</v>
      </c>
      <c r="AA461" s="5">
        <v>408</v>
      </c>
      <c r="AB461" s="5">
        <v>111</v>
      </c>
      <c r="AC461" s="16">
        <v>0.27027025818824768</v>
      </c>
      <c r="AD461" s="17">
        <v>0.25925925374031072</v>
      </c>
      <c r="AE461" s="32">
        <v>48.856541700000001</v>
      </c>
      <c r="AF461" s="32">
        <v>227.1604919433594</v>
      </c>
      <c r="AG461" s="16">
        <v>5.1999999999999998E-2</v>
      </c>
      <c r="AH461" s="16">
        <v>2.1000000000000001E-2</v>
      </c>
      <c r="AI461" s="16">
        <v>2.5999999999999999E-2</v>
      </c>
      <c r="AJ461" s="16">
        <v>0.82500000000000007</v>
      </c>
      <c r="AK461" s="16">
        <v>6.9000000000000006E-2</v>
      </c>
      <c r="AL461" s="16">
        <v>8.999999612569809E-3</v>
      </c>
      <c r="AM461" s="16">
        <v>4.5999999999999999E-2</v>
      </c>
      <c r="AN461" s="16">
        <v>0.10100000000000001</v>
      </c>
      <c r="AO461" s="16">
        <v>0.114</v>
      </c>
      <c r="AP461" s="5">
        <v>0</v>
      </c>
      <c r="AQ461" s="31">
        <v>11864.0498046875</v>
      </c>
      <c r="AR461" s="31">
        <v>12388.32</v>
      </c>
    </row>
    <row r="462" spans="1:44" x14ac:dyDescent="0.3">
      <c r="A462" s="4">
        <v>480715080</v>
      </c>
      <c r="B462" s="3" t="s">
        <v>220</v>
      </c>
      <c r="C462" s="3" t="s">
        <v>1182</v>
      </c>
      <c r="D462" s="14">
        <v>90.467376708984375</v>
      </c>
      <c r="E462" s="14">
        <v>85.623344421386719</v>
      </c>
      <c r="F462" s="14">
        <v>88.564262390136719</v>
      </c>
      <c r="G462" s="14">
        <v>84.196342468261719</v>
      </c>
      <c r="H462" s="5">
        <v>476</v>
      </c>
      <c r="I462" s="15" t="s">
        <v>3981</v>
      </c>
      <c r="J462" s="15">
        <v>6</v>
      </c>
      <c r="K462" s="3" t="s">
        <v>3879</v>
      </c>
      <c r="L462" s="3" t="s">
        <v>3914</v>
      </c>
      <c r="M462" s="3" t="s">
        <v>3917</v>
      </c>
      <c r="N462" s="3" t="s">
        <v>3924</v>
      </c>
      <c r="O462" s="17">
        <v>0.64748203754425049</v>
      </c>
      <c r="P462" s="32">
        <v>52.386287129999999</v>
      </c>
      <c r="Q462" s="32">
        <v>378.41726684570313</v>
      </c>
      <c r="R462" s="5">
        <v>370</v>
      </c>
      <c r="S462" s="5">
        <v>88</v>
      </c>
      <c r="T462" s="16">
        <v>0.2378378361463547</v>
      </c>
      <c r="U462" s="17">
        <v>0.39705881476402283</v>
      </c>
      <c r="V462" s="32">
        <v>50.319219750000002</v>
      </c>
      <c r="W462" s="32">
        <v>308.82351684570313</v>
      </c>
      <c r="X462" s="17">
        <v>0.5899280309677124</v>
      </c>
      <c r="Y462" s="32">
        <v>52.311016080000002</v>
      </c>
      <c r="Z462" s="32">
        <v>353.23739624023438</v>
      </c>
      <c r="AA462" s="5">
        <v>370</v>
      </c>
      <c r="AB462" s="5">
        <v>88</v>
      </c>
      <c r="AC462" s="16">
        <v>0.2378378361463547</v>
      </c>
      <c r="AD462" s="17">
        <v>0.30882352590560908</v>
      </c>
      <c r="AE462" s="32">
        <v>49.6941804</v>
      </c>
      <c r="AF462" s="32">
        <v>255.8823547363281</v>
      </c>
      <c r="AG462" s="16">
        <v>0.113</v>
      </c>
      <c r="AH462" s="16"/>
      <c r="AI462" s="16">
        <v>2.9000000000000001E-2</v>
      </c>
      <c r="AJ462" s="16">
        <v>0.78600000000000003</v>
      </c>
      <c r="AK462" s="16">
        <v>6.7000000000000004E-2</v>
      </c>
      <c r="AL462" s="16">
        <v>4.0000001899898052E-3</v>
      </c>
      <c r="AM462" s="16"/>
      <c r="AN462" s="16">
        <v>8.4000000000000005E-2</v>
      </c>
      <c r="AO462" s="16">
        <v>6.8000000000000005E-2</v>
      </c>
      <c r="AP462" s="5">
        <v>0</v>
      </c>
      <c r="AQ462" s="31">
        <v>11947.0703125</v>
      </c>
      <c r="AR462" s="31">
        <v>12355.79</v>
      </c>
    </row>
    <row r="463" spans="1:44" x14ac:dyDescent="0.3">
      <c r="A463" s="4">
        <v>480716000</v>
      </c>
      <c r="B463" s="3" t="s">
        <v>220</v>
      </c>
      <c r="C463" s="3" t="s">
        <v>622</v>
      </c>
      <c r="D463" s="14">
        <v>82.866439819335938</v>
      </c>
      <c r="E463" s="14">
        <v>81.430389404296875</v>
      </c>
      <c r="F463" s="14">
        <v>82.48016357421875</v>
      </c>
      <c r="G463" s="14">
        <v>78.741676330566406</v>
      </c>
      <c r="H463" s="5">
        <v>430</v>
      </c>
      <c r="I463" s="15" t="s">
        <v>3981</v>
      </c>
      <c r="J463" s="15">
        <v>6</v>
      </c>
      <c r="K463" s="3" t="s">
        <v>3879</v>
      </c>
      <c r="L463" s="3" t="s">
        <v>3914</v>
      </c>
      <c r="M463" s="3" t="s">
        <v>3917</v>
      </c>
      <c r="N463" s="3" t="s">
        <v>3924</v>
      </c>
      <c r="O463" s="17">
        <v>0.60000002384185791</v>
      </c>
      <c r="P463" s="32">
        <v>49.210726979999997</v>
      </c>
      <c r="Q463" s="32">
        <v>380.46511840820313</v>
      </c>
      <c r="R463" s="5">
        <v>241</v>
      </c>
      <c r="S463" s="5">
        <v>63</v>
      </c>
      <c r="T463" s="16">
        <v>0.26141080260276789</v>
      </c>
      <c r="U463" s="17">
        <v>0.31111112236976618</v>
      </c>
      <c r="V463" s="32">
        <v>48.571086229999999</v>
      </c>
      <c r="W463" s="32"/>
      <c r="X463" s="17">
        <v>0.58411216735839844</v>
      </c>
      <c r="Y463" s="32">
        <v>48.646595470000001</v>
      </c>
      <c r="Z463" s="32">
        <v>359.81307983398438</v>
      </c>
      <c r="AA463" s="5">
        <v>242</v>
      </c>
      <c r="AB463" s="5">
        <v>64</v>
      </c>
      <c r="AC463" s="16">
        <v>0.26141080260276789</v>
      </c>
      <c r="AD463" s="17">
        <v>0.3333333432674408</v>
      </c>
      <c r="AE463" s="32">
        <v>46.622440650000001</v>
      </c>
      <c r="AF463" s="32"/>
      <c r="AG463" s="16">
        <v>3.6999999999999998E-2</v>
      </c>
      <c r="AH463" s="16"/>
      <c r="AI463" s="16"/>
      <c r="AJ463" s="16">
        <v>0.874</v>
      </c>
      <c r="AK463" s="16">
        <v>6.3E-2</v>
      </c>
      <c r="AL463" s="16">
        <v>2.60000005364418E-2</v>
      </c>
      <c r="AM463" s="16"/>
      <c r="AN463" s="16">
        <v>9.0999999999999998E-2</v>
      </c>
      <c r="AO463" s="16">
        <v>0.126</v>
      </c>
      <c r="AP463" s="5">
        <v>0</v>
      </c>
      <c r="AQ463" s="31">
        <v>12031.0703125</v>
      </c>
      <c r="AR463" s="31">
        <v>12267.96</v>
      </c>
    </row>
    <row r="464" spans="1:44" x14ac:dyDescent="0.3">
      <c r="A464" s="4">
        <v>480716010</v>
      </c>
      <c r="B464" s="3" t="s">
        <v>220</v>
      </c>
      <c r="C464" s="3" t="s">
        <v>1183</v>
      </c>
      <c r="D464" s="14">
        <v>85.020965576171875</v>
      </c>
      <c r="E464" s="14">
        <v>85.590461730957031</v>
      </c>
      <c r="F464" s="14">
        <v>87.488021850585938</v>
      </c>
      <c r="G464" s="14">
        <v>84.649391174316406</v>
      </c>
      <c r="H464" s="5">
        <v>545</v>
      </c>
      <c r="I464" s="15" t="s">
        <v>3981</v>
      </c>
      <c r="J464" s="15">
        <v>6</v>
      </c>
      <c r="K464" s="3" t="s">
        <v>3879</v>
      </c>
      <c r="L464" s="3" t="s">
        <v>3914</v>
      </c>
      <c r="M464" s="3" t="s">
        <v>3917</v>
      </c>
      <c r="N464" s="3" t="s">
        <v>3924</v>
      </c>
      <c r="O464" s="17">
        <v>0.58862876892089844</v>
      </c>
      <c r="P464" s="32">
        <v>50.110857539999998</v>
      </c>
      <c r="Q464" s="32">
        <v>368.56185913085938</v>
      </c>
      <c r="R464" s="5">
        <v>420</v>
      </c>
      <c r="S464" s="5">
        <v>123</v>
      </c>
      <c r="T464" s="16">
        <v>0.29285714030265808</v>
      </c>
      <c r="U464" s="17">
        <v>0.37777778506278992</v>
      </c>
      <c r="V464" s="32">
        <v>50.305509669999999</v>
      </c>
      <c r="W464" s="32">
        <v>320</v>
      </c>
      <c r="X464" s="17">
        <v>0.4848484992980957</v>
      </c>
      <c r="Y464" s="32">
        <v>51.66280227</v>
      </c>
      <c r="Z464" s="32">
        <v>327.60943603515631</v>
      </c>
      <c r="AA464" s="5">
        <v>419</v>
      </c>
      <c r="AB464" s="5">
        <v>123</v>
      </c>
      <c r="AC464" s="16">
        <v>0.29285714030265808</v>
      </c>
      <c r="AD464" s="17">
        <v>0.31460675597190862</v>
      </c>
      <c r="AE464" s="32">
        <v>49.949307679999997</v>
      </c>
      <c r="AF464" s="32">
        <v>253.9325866699219</v>
      </c>
      <c r="AG464" s="16">
        <v>0.14299999999999999</v>
      </c>
      <c r="AH464" s="16">
        <v>9.0000000000000011E-3</v>
      </c>
      <c r="AI464" s="16">
        <v>1.4999999999999999E-2</v>
      </c>
      <c r="AJ464" s="16">
        <v>0.76</v>
      </c>
      <c r="AK464" s="16">
        <v>7.0000000000000007E-2</v>
      </c>
      <c r="AL464" s="16">
        <v>4.0000001899898052E-3</v>
      </c>
      <c r="AM464" s="16"/>
      <c r="AN464" s="16">
        <v>9.1999999999999998E-2</v>
      </c>
      <c r="AO464" s="16">
        <v>8.7999999999999995E-2</v>
      </c>
      <c r="AP464" s="5">
        <v>0</v>
      </c>
      <c r="AQ464" s="31">
        <v>11273.7802734375</v>
      </c>
      <c r="AR464" s="31">
        <v>11842.39</v>
      </c>
    </row>
    <row r="465" spans="1:44" x14ac:dyDescent="0.3">
      <c r="A465" s="4">
        <v>511564020</v>
      </c>
      <c r="B465" s="3" t="s">
        <v>270</v>
      </c>
      <c r="C465" s="3" t="s">
        <v>1370</v>
      </c>
      <c r="D465" s="14">
        <v>83.827430725097656</v>
      </c>
      <c r="E465" s="14">
        <v>86.078628540039063</v>
      </c>
      <c r="F465" s="14">
        <v>72.534233093261719</v>
      </c>
      <c r="G465" s="14">
        <v>73.946090698242188</v>
      </c>
      <c r="H465" s="5">
        <v>118</v>
      </c>
      <c r="I465" s="15" t="s">
        <v>3980</v>
      </c>
      <c r="J465" s="15">
        <v>5</v>
      </c>
      <c r="K465" s="3" t="s">
        <v>3893</v>
      </c>
      <c r="L465" s="3" t="s">
        <v>3908</v>
      </c>
      <c r="M465" s="3" t="s">
        <v>3917</v>
      </c>
      <c r="N465" s="3" t="s">
        <v>3921</v>
      </c>
      <c r="O465" s="17">
        <v>0.4038461446762085</v>
      </c>
      <c r="P465" s="32">
        <v>49.612215310000003</v>
      </c>
      <c r="Q465" s="32">
        <v>328.84616088867188</v>
      </c>
      <c r="R465" s="5">
        <v>57</v>
      </c>
      <c r="S465" s="5">
        <v>29</v>
      </c>
      <c r="T465" s="16">
        <v>0.50877195596694946</v>
      </c>
      <c r="U465" s="17">
        <v>0.2916666567325592</v>
      </c>
      <c r="V465" s="32">
        <v>50.509036500000001</v>
      </c>
      <c r="W465" s="32"/>
      <c r="X465" s="17">
        <v>0</v>
      </c>
      <c r="Y465" s="32">
        <v>42.65621625</v>
      </c>
      <c r="Z465" s="32"/>
      <c r="AA465" s="5">
        <v>58</v>
      </c>
      <c r="AB465" s="5">
        <v>30</v>
      </c>
      <c r="AC465" s="16">
        <v>0.50877195596694946</v>
      </c>
      <c r="AD465" s="17">
        <v>0.25</v>
      </c>
      <c r="AE465" s="32">
        <v>43.921852710000003</v>
      </c>
      <c r="AF465" s="32"/>
      <c r="AG465" s="16"/>
      <c r="AH465" s="16">
        <v>4.2000000000000003E-2</v>
      </c>
      <c r="AI465" s="16"/>
      <c r="AJ465" s="16">
        <v>0.93200000000000005</v>
      </c>
      <c r="AK465" s="16"/>
      <c r="AL465" s="16">
        <v>2.500000037252903E-2</v>
      </c>
      <c r="AM465" s="16"/>
      <c r="AN465" s="16">
        <v>0.11899999999999999</v>
      </c>
      <c r="AO465" s="16">
        <v>0.36099999999999999</v>
      </c>
      <c r="AP465" s="5">
        <v>0</v>
      </c>
      <c r="AQ465" s="31">
        <v>9873.98046875</v>
      </c>
      <c r="AR465" s="31">
        <v>10995.83</v>
      </c>
    </row>
    <row r="466" spans="1:44" x14ac:dyDescent="0.3">
      <c r="A466" s="4">
        <v>90784020</v>
      </c>
      <c r="B466" s="3" t="s">
        <v>35</v>
      </c>
      <c r="C466" s="3" t="s">
        <v>618</v>
      </c>
      <c r="D466" s="14">
        <v>84.54620361328125</v>
      </c>
      <c r="E466" s="14">
        <v>81.378860473632813</v>
      </c>
      <c r="F466" s="14">
        <v>87.566970825195313</v>
      </c>
      <c r="G466" s="14">
        <v>84.900581359863281</v>
      </c>
      <c r="H466" s="5">
        <v>101</v>
      </c>
      <c r="I466" s="15" t="s">
        <v>3981</v>
      </c>
      <c r="J466" s="15">
        <v>6</v>
      </c>
      <c r="K466" s="3" t="s">
        <v>3829</v>
      </c>
      <c r="L466" s="3" t="s">
        <v>3910</v>
      </c>
      <c r="M466" s="3" t="s">
        <v>3916</v>
      </c>
      <c r="N466" s="3" t="s">
        <v>3921</v>
      </c>
      <c r="O466" s="17">
        <v>0.5625</v>
      </c>
      <c r="P466" s="32">
        <v>49.912507349999998</v>
      </c>
      <c r="Q466" s="32">
        <v>351.5625</v>
      </c>
      <c r="R466" s="5">
        <v>76</v>
      </c>
      <c r="S466" s="5">
        <v>27</v>
      </c>
      <c r="T466" s="16">
        <v>0.35526314377784729</v>
      </c>
      <c r="U466" s="17">
        <v>0</v>
      </c>
      <c r="V466" s="32">
        <v>48.549604100000003</v>
      </c>
      <c r="W466" s="32"/>
      <c r="X466" s="17">
        <v>0.578125</v>
      </c>
      <c r="Y466" s="32">
        <v>51.710355079999999</v>
      </c>
      <c r="Z466" s="32">
        <v>343.75</v>
      </c>
      <c r="AA466" s="5">
        <v>75</v>
      </c>
      <c r="AB466" s="5">
        <v>27</v>
      </c>
      <c r="AC466" s="16">
        <v>0.35526314377784729</v>
      </c>
      <c r="AD466" s="17">
        <v>0.28571429848670959</v>
      </c>
      <c r="AE466" s="32">
        <v>50.090763209999999</v>
      </c>
      <c r="AF466" s="32"/>
      <c r="AG466" s="16"/>
      <c r="AH466" s="16"/>
      <c r="AI466" s="16"/>
      <c r="AJ466" s="16">
        <v>1</v>
      </c>
      <c r="AK466" s="16"/>
      <c r="AL466" s="16">
        <v>0</v>
      </c>
      <c r="AM466" s="16"/>
      <c r="AN466" s="16">
        <v>0.109</v>
      </c>
      <c r="AO466" s="16">
        <v>0.23200000000000001</v>
      </c>
      <c r="AP466" s="5">
        <v>0</v>
      </c>
      <c r="AQ466" s="31">
        <v>8408.4501953125</v>
      </c>
      <c r="AR466" s="31">
        <v>9034.24</v>
      </c>
    </row>
    <row r="467" spans="1:44" x14ac:dyDescent="0.3">
      <c r="A467" s="4">
        <v>900784020</v>
      </c>
      <c r="B467" s="3" t="s">
        <v>422</v>
      </c>
      <c r="C467" s="3" t="s">
        <v>1679</v>
      </c>
      <c r="D467" s="14">
        <v>83.288299560546875</v>
      </c>
      <c r="E467" s="14">
        <v>85.398422241210938</v>
      </c>
      <c r="F467" s="14">
        <v>84.788429260253906</v>
      </c>
      <c r="G467" s="14">
        <v>83.684524536132813</v>
      </c>
      <c r="H467" s="5">
        <v>84</v>
      </c>
      <c r="I467" s="15" t="s">
        <v>3980</v>
      </c>
      <c r="J467" s="15">
        <v>6</v>
      </c>
      <c r="K467" s="3" t="s">
        <v>3817</v>
      </c>
      <c r="L467" s="3" t="s">
        <v>3913</v>
      </c>
      <c r="M467" s="3" t="s">
        <v>3916</v>
      </c>
      <c r="N467" s="3" t="s">
        <v>3921</v>
      </c>
      <c r="O467" s="17">
        <v>0.375</v>
      </c>
      <c r="P467" s="32">
        <v>49.386973859999998</v>
      </c>
      <c r="Q467" s="32"/>
      <c r="R467" s="5">
        <v>65</v>
      </c>
      <c r="S467" s="5">
        <v>44</v>
      </c>
      <c r="T467" s="16">
        <v>0.67692309617996216</v>
      </c>
      <c r="U467" s="17">
        <v>0</v>
      </c>
      <c r="V467" s="32">
        <v>50.225445260000001</v>
      </c>
      <c r="W467" s="32"/>
      <c r="X467" s="17">
        <v>0.4375</v>
      </c>
      <c r="Y467" s="32">
        <v>50.036851749999997</v>
      </c>
      <c r="Z467" s="32">
        <v>325</v>
      </c>
      <c r="AA467" s="5">
        <v>65</v>
      </c>
      <c r="AB467" s="5">
        <v>44</v>
      </c>
      <c r="AC467" s="16">
        <v>0.67692309617996216</v>
      </c>
      <c r="AD467" s="17">
        <v>0.3571428656578064</v>
      </c>
      <c r="AE467" s="32">
        <v>49.40595562</v>
      </c>
      <c r="AF467" s="32"/>
      <c r="AG467" s="16"/>
      <c r="AH467" s="16"/>
      <c r="AI467" s="16"/>
      <c r="AJ467" s="16">
        <v>0.90500000000000003</v>
      </c>
      <c r="AK467" s="16"/>
      <c r="AL467" s="16">
        <v>9.4999998807907104E-2</v>
      </c>
      <c r="AM467" s="16"/>
      <c r="AN467" s="16">
        <v>0.17899999999999999</v>
      </c>
      <c r="AO467" s="16">
        <v>0.45100000000000001</v>
      </c>
      <c r="AP467" s="5">
        <v>0</v>
      </c>
      <c r="AQ467" s="31">
        <v>17179.25</v>
      </c>
      <c r="AR467" s="31">
        <v>18843.25</v>
      </c>
    </row>
    <row r="468" spans="1:44" x14ac:dyDescent="0.3">
      <c r="A468" s="4">
        <v>560174070</v>
      </c>
      <c r="B468" s="3" t="s">
        <v>290</v>
      </c>
      <c r="C468" s="3" t="s">
        <v>1406</v>
      </c>
      <c r="D468" s="14">
        <v>90.119789123535156</v>
      </c>
      <c r="E468" s="14">
        <v>88.082450866699219</v>
      </c>
      <c r="F468" s="14">
        <v>88.2489013671875</v>
      </c>
      <c r="G468" s="14">
        <v>87.985145568847656</v>
      </c>
      <c r="H468" s="5">
        <v>465</v>
      </c>
      <c r="I468" s="15" t="s">
        <v>3981</v>
      </c>
      <c r="J468" s="15">
        <v>6</v>
      </c>
      <c r="K468" s="3" t="s">
        <v>3872</v>
      </c>
      <c r="L468" s="3" t="s">
        <v>3911</v>
      </c>
      <c r="M468" s="3" t="s">
        <v>3917</v>
      </c>
      <c r="N468" s="3" t="s">
        <v>3921</v>
      </c>
      <c r="O468" s="17">
        <v>0.43621399998664862</v>
      </c>
      <c r="P468" s="32">
        <v>52.24107017</v>
      </c>
      <c r="Q468" s="32">
        <v>323.04525756835938</v>
      </c>
      <c r="R468" s="5">
        <v>300</v>
      </c>
      <c r="S468" s="5">
        <v>142</v>
      </c>
      <c r="T468" s="16">
        <v>0.47333332896232599</v>
      </c>
      <c r="U468" s="17">
        <v>0.27049180865287781</v>
      </c>
      <c r="V468" s="32">
        <v>51.344471589999998</v>
      </c>
      <c r="W468" s="32">
        <v>282.78689575195313</v>
      </c>
      <c r="X468" s="17">
        <v>0.23045267164707181</v>
      </c>
      <c r="Y468" s="32">
        <v>52.121078249999997</v>
      </c>
      <c r="Z468" s="32">
        <v>262.55145263671881</v>
      </c>
      <c r="AA468" s="5">
        <v>300</v>
      </c>
      <c r="AB468" s="5">
        <v>142</v>
      </c>
      <c r="AC468" s="16">
        <v>0.47333332896232599</v>
      </c>
      <c r="AD468" s="17">
        <v>0.13934426009654999</v>
      </c>
      <c r="AE468" s="32">
        <v>51.827804800000003</v>
      </c>
      <c r="AF468" s="32">
        <v>216.39344787597659</v>
      </c>
      <c r="AG468" s="16">
        <v>2.4E-2</v>
      </c>
      <c r="AH468" s="16">
        <v>1.7000000000000001E-2</v>
      </c>
      <c r="AI468" s="16"/>
      <c r="AJ468" s="16">
        <v>0.93800000000000006</v>
      </c>
      <c r="AK468" s="16">
        <v>2.1999999999999999E-2</v>
      </c>
      <c r="AL468" s="16">
        <v>0</v>
      </c>
      <c r="AM468" s="16"/>
      <c r="AN468" s="16">
        <v>0.16300000000000001</v>
      </c>
      <c r="AO468" s="16">
        <v>0.41299999999999998</v>
      </c>
      <c r="AP468" s="5">
        <v>0</v>
      </c>
      <c r="AQ468" s="31">
        <v>9145.1796875</v>
      </c>
      <c r="AR468" s="31">
        <v>10280.31</v>
      </c>
    </row>
    <row r="469" spans="1:44" x14ac:dyDescent="0.3">
      <c r="A469" s="4">
        <v>540454040</v>
      </c>
      <c r="B469" s="3" t="s">
        <v>282</v>
      </c>
      <c r="C469" s="3" t="s">
        <v>1392</v>
      </c>
      <c r="D469" s="14">
        <v>95.185836791992188</v>
      </c>
      <c r="E469" s="14">
        <v>92.463081359863281</v>
      </c>
      <c r="F469" s="14">
        <v>94.4625244140625</v>
      </c>
      <c r="G469" s="14">
        <v>95.808883666992188</v>
      </c>
      <c r="H469" s="5">
        <v>327</v>
      </c>
      <c r="I469" s="15" t="s">
        <v>3980</v>
      </c>
      <c r="J469" s="15">
        <v>4</v>
      </c>
      <c r="K469" s="3" t="s">
        <v>3861</v>
      </c>
      <c r="L469" s="3" t="s">
        <v>3908</v>
      </c>
      <c r="M469" s="3" t="s">
        <v>3917</v>
      </c>
      <c r="N469" s="3" t="s">
        <v>3921</v>
      </c>
      <c r="O469" s="17">
        <v>0.335999995470047</v>
      </c>
      <c r="P469" s="32">
        <v>54.357587930000001</v>
      </c>
      <c r="Q469" s="32">
        <v>295.20001220703131</v>
      </c>
      <c r="R469" s="5">
        <v>67</v>
      </c>
      <c r="S469" s="5">
        <v>46</v>
      </c>
      <c r="T469" s="16">
        <v>0.68656718730926514</v>
      </c>
      <c r="U469" s="17">
        <v>0.17567567527294159</v>
      </c>
      <c r="V469" s="32">
        <v>53.170852320000002</v>
      </c>
      <c r="W469" s="32"/>
      <c r="X469" s="17">
        <v>0.34677419066429138</v>
      </c>
      <c r="Y469" s="32">
        <v>55.863508590000002</v>
      </c>
      <c r="Z469" s="32">
        <v>271.77420043945313</v>
      </c>
      <c r="AA469" s="5">
        <v>67</v>
      </c>
      <c r="AB469" s="5">
        <v>46</v>
      </c>
      <c r="AC469" s="16">
        <v>0.68656718730926514</v>
      </c>
      <c r="AD469" s="17">
        <v>0.2054794579744339</v>
      </c>
      <c r="AE469" s="32">
        <v>56.233665469999998</v>
      </c>
      <c r="AF469" s="32"/>
      <c r="AG469" s="16">
        <v>5.5E-2</v>
      </c>
      <c r="AH469" s="16">
        <v>9.1999999999999998E-2</v>
      </c>
      <c r="AI469" s="16"/>
      <c r="AJ469" s="16">
        <v>0.78</v>
      </c>
      <c r="AK469" s="16">
        <v>5.8000000000000003E-2</v>
      </c>
      <c r="AL469" s="16">
        <v>1.499999966472387E-2</v>
      </c>
      <c r="AM469" s="16"/>
      <c r="AN469" s="16">
        <v>0.14399999999999999</v>
      </c>
      <c r="AO469" s="16">
        <v>0.48899999999999999</v>
      </c>
      <c r="AP469" s="5">
        <v>0</v>
      </c>
      <c r="AQ469" s="31">
        <v>9268.2197265625</v>
      </c>
      <c r="AR469" s="31">
        <v>10182.23</v>
      </c>
    </row>
    <row r="470" spans="1:44" x14ac:dyDescent="0.3">
      <c r="A470" s="4">
        <v>61014020</v>
      </c>
      <c r="B470" s="3" t="s">
        <v>21</v>
      </c>
      <c r="C470" s="3" t="s">
        <v>590</v>
      </c>
      <c r="D470" s="14">
        <v>86.732444763183594</v>
      </c>
      <c r="E470" s="14">
        <v>86.936431884765625</v>
      </c>
      <c r="F470" s="14">
        <v>86.008148193359375</v>
      </c>
      <c r="G470" s="14">
        <v>83.646553039550781</v>
      </c>
      <c r="H470" s="5">
        <v>118</v>
      </c>
      <c r="I470" s="15" t="s">
        <v>3980</v>
      </c>
      <c r="J470" s="15">
        <v>5</v>
      </c>
      <c r="K470" s="3" t="s">
        <v>3813</v>
      </c>
      <c r="L470" s="3" t="s">
        <v>3907</v>
      </c>
      <c r="M470" s="3" t="s">
        <v>3916</v>
      </c>
      <c r="N470" s="3" t="s">
        <v>3921</v>
      </c>
      <c r="O470" s="17">
        <v>0.5</v>
      </c>
      <c r="P470" s="32">
        <v>50.825887010000002</v>
      </c>
      <c r="Q470" s="32">
        <v>331.03448486328131</v>
      </c>
      <c r="R470" s="5">
        <v>76</v>
      </c>
      <c r="S470" s="5">
        <v>42</v>
      </c>
      <c r="T470" s="16">
        <v>0.55263155698776245</v>
      </c>
      <c r="U470" s="17">
        <v>0</v>
      </c>
      <c r="V470" s="32">
        <v>50.866673470000002</v>
      </c>
      <c r="W470" s="32"/>
      <c r="X470" s="17">
        <v>0.46551725268363953</v>
      </c>
      <c r="Y470" s="32">
        <v>50.771485220000002</v>
      </c>
      <c r="Z470" s="32">
        <v>315.51724243164063</v>
      </c>
      <c r="AA470" s="5">
        <v>76</v>
      </c>
      <c r="AB470" s="5">
        <v>42</v>
      </c>
      <c r="AC470" s="16">
        <v>0.55263155698776245</v>
      </c>
      <c r="AD470" s="17">
        <v>0.28571429848670959</v>
      </c>
      <c r="AE470" s="32">
        <v>49.38457271</v>
      </c>
      <c r="AF470" s="32"/>
      <c r="AG470" s="16"/>
      <c r="AH470" s="16"/>
      <c r="AI470" s="16"/>
      <c r="AJ470" s="16">
        <v>0.96599999999999997</v>
      </c>
      <c r="AK470" s="16"/>
      <c r="AL470" s="16">
        <v>3.4000001847743988E-2</v>
      </c>
      <c r="AM470" s="16"/>
      <c r="AN470" s="16">
        <v>0.11</v>
      </c>
      <c r="AO470" s="16">
        <v>0.41199999999999998</v>
      </c>
      <c r="AP470" s="5">
        <v>0</v>
      </c>
      <c r="AQ470" s="31">
        <v>9361.76953125</v>
      </c>
      <c r="AR470" s="31">
        <v>10047.950000000001</v>
      </c>
    </row>
    <row r="471" spans="1:44" x14ac:dyDescent="0.3">
      <c r="A471" s="4">
        <v>240904020</v>
      </c>
      <c r="B471" s="3" t="s">
        <v>106</v>
      </c>
      <c r="C471" s="3" t="s">
        <v>840</v>
      </c>
      <c r="D471" s="14">
        <v>91.511428833007813</v>
      </c>
      <c r="E471" s="14">
        <v>87.846153259277344</v>
      </c>
      <c r="F471" s="14">
        <v>90.80743408203125</v>
      </c>
      <c r="G471" s="14">
        <v>88.172119140625</v>
      </c>
      <c r="H471" s="5">
        <v>349</v>
      </c>
      <c r="I471" s="15" t="s">
        <v>3981</v>
      </c>
      <c r="J471" s="15">
        <v>5</v>
      </c>
      <c r="K471" s="3" t="s">
        <v>3836</v>
      </c>
      <c r="L471" s="3" t="s">
        <v>3914</v>
      </c>
      <c r="M471" s="3" t="s">
        <v>3919</v>
      </c>
      <c r="N471" s="3" t="s">
        <v>3922</v>
      </c>
      <c r="O471" s="17">
        <v>0.55063289403915405</v>
      </c>
      <c r="P471" s="32">
        <v>52.822475230000002</v>
      </c>
      <c r="Q471" s="32">
        <v>360.1265869140625</v>
      </c>
      <c r="R471" s="5">
        <v>180</v>
      </c>
      <c r="S471" s="5">
        <v>59</v>
      </c>
      <c r="T471" s="16">
        <v>0.32777777314186102</v>
      </c>
      <c r="U471" s="17">
        <v>0.31884059309959412</v>
      </c>
      <c r="V471" s="32">
        <v>51.24595412</v>
      </c>
      <c r="W471" s="32">
        <v>308.69564819335938</v>
      </c>
      <c r="X471" s="17">
        <v>0.44936707615852362</v>
      </c>
      <c r="Y471" s="32">
        <v>53.662068290000001</v>
      </c>
      <c r="Z471" s="32">
        <v>315.82278442382813</v>
      </c>
      <c r="AA471" s="5">
        <v>180</v>
      </c>
      <c r="AB471" s="5">
        <v>59</v>
      </c>
      <c r="AC471" s="16">
        <v>0.32777777314186102</v>
      </c>
      <c r="AD471" s="17">
        <v>0.26086956262588501</v>
      </c>
      <c r="AE471" s="32">
        <v>51.933096089999999</v>
      </c>
      <c r="AF471" s="32">
        <v>239.13043212890631</v>
      </c>
      <c r="AG471" s="16">
        <v>1.4E-2</v>
      </c>
      <c r="AH471" s="16">
        <v>9.1999999999999998E-2</v>
      </c>
      <c r="AI471" s="16">
        <v>1.4E-2</v>
      </c>
      <c r="AJ471" s="16">
        <v>0.82200000000000006</v>
      </c>
      <c r="AK471" s="16">
        <v>5.7000000000000002E-2</v>
      </c>
      <c r="AL471" s="16">
        <v>0</v>
      </c>
      <c r="AM471" s="16">
        <v>1.4E-2</v>
      </c>
      <c r="AN471" s="16">
        <v>0.14599999999999999</v>
      </c>
      <c r="AO471" s="16">
        <v>0.182</v>
      </c>
      <c r="AP471" s="5">
        <v>0</v>
      </c>
      <c r="AQ471" s="31">
        <v>13487.4296875</v>
      </c>
      <c r="AR471" s="31">
        <v>13714.24</v>
      </c>
    </row>
    <row r="472" spans="1:44" x14ac:dyDescent="0.3">
      <c r="A472" s="4">
        <v>240904040</v>
      </c>
      <c r="B472" s="3" t="s">
        <v>106</v>
      </c>
      <c r="C472" s="3" t="s">
        <v>738</v>
      </c>
      <c r="D472" s="14">
        <v>81.876213073730469</v>
      </c>
      <c r="E472" s="14">
        <v>83.665924072265625</v>
      </c>
      <c r="F472" s="14">
        <v>85.876174926757813</v>
      </c>
      <c r="G472" s="14">
        <v>85.840850830078125</v>
      </c>
      <c r="H472" s="5">
        <v>264</v>
      </c>
      <c r="I472" s="15" t="s">
        <v>3981</v>
      </c>
      <c r="J472" s="15">
        <v>5</v>
      </c>
      <c r="K472" s="3" t="s">
        <v>3836</v>
      </c>
      <c r="L472" s="3" t="s">
        <v>3914</v>
      </c>
      <c r="M472" s="3" t="s">
        <v>3919</v>
      </c>
      <c r="N472" s="3" t="s">
        <v>3922</v>
      </c>
      <c r="O472" s="17">
        <v>0.73394495248794556</v>
      </c>
      <c r="P472" s="32">
        <v>48.797026469999999</v>
      </c>
      <c r="Q472" s="32">
        <v>397.24771118164063</v>
      </c>
      <c r="R472" s="5">
        <v>133</v>
      </c>
      <c r="S472" s="5">
        <v>56</v>
      </c>
      <c r="T472" s="16">
        <v>0.42105263471603388</v>
      </c>
      <c r="U472" s="17">
        <v>0.59375</v>
      </c>
      <c r="V472" s="32">
        <v>49.503128670000002</v>
      </c>
      <c r="W472" s="32">
        <v>340.625</v>
      </c>
      <c r="X472" s="17">
        <v>0.66055047512054443</v>
      </c>
      <c r="Y472" s="32">
        <v>50.691994139999998</v>
      </c>
      <c r="Z472" s="32">
        <v>376.14678955078131</v>
      </c>
      <c r="AA472" s="5">
        <v>133</v>
      </c>
      <c r="AB472" s="5">
        <v>56</v>
      </c>
      <c r="AC472" s="16">
        <v>0.42105263471603388</v>
      </c>
      <c r="AD472" s="17">
        <v>0.3125</v>
      </c>
      <c r="AE472" s="32">
        <v>50.620269200000003</v>
      </c>
      <c r="AF472" s="32"/>
      <c r="AG472" s="16">
        <v>4.9000000000000002E-2</v>
      </c>
      <c r="AH472" s="16">
        <v>9.8000000000000004E-2</v>
      </c>
      <c r="AI472" s="16"/>
      <c r="AJ472" s="16">
        <v>0.75800000000000001</v>
      </c>
      <c r="AK472" s="16">
        <v>9.0999999999999998E-2</v>
      </c>
      <c r="AL472" s="16">
        <v>4.0000001899898052E-3</v>
      </c>
      <c r="AM472" s="16"/>
      <c r="AN472" s="16">
        <v>8.3000000000000004E-2</v>
      </c>
      <c r="AO472" s="16">
        <v>0.30299999999999999</v>
      </c>
      <c r="AP472" s="5">
        <v>0</v>
      </c>
      <c r="AQ472" s="31">
        <v>11841.8603515625</v>
      </c>
      <c r="AR472" s="31">
        <v>12379.48</v>
      </c>
    </row>
    <row r="473" spans="1:44" x14ac:dyDescent="0.3">
      <c r="A473" s="4">
        <v>240904060</v>
      </c>
      <c r="B473" s="3" t="s">
        <v>106</v>
      </c>
      <c r="C473" s="3" t="s">
        <v>841</v>
      </c>
      <c r="D473" s="14">
        <v>90.030838012695313</v>
      </c>
      <c r="E473" s="14">
        <v>85.876380920410156</v>
      </c>
      <c r="F473" s="14">
        <v>90.505546569824219</v>
      </c>
      <c r="G473" s="14">
        <v>84.607246398925781</v>
      </c>
      <c r="H473" s="5">
        <v>590</v>
      </c>
      <c r="I473" s="15" t="s">
        <v>3981</v>
      </c>
      <c r="J473" s="15">
        <v>5</v>
      </c>
      <c r="K473" s="3" t="s">
        <v>3836</v>
      </c>
      <c r="L473" s="3" t="s">
        <v>3914</v>
      </c>
      <c r="M473" s="3" t="s">
        <v>3919</v>
      </c>
      <c r="N473" s="3" t="s">
        <v>3922</v>
      </c>
      <c r="O473" s="17">
        <v>0.62544167041778564</v>
      </c>
      <c r="P473" s="32">
        <v>52.203907460000003</v>
      </c>
      <c r="Q473" s="32">
        <v>374.91165161132813</v>
      </c>
      <c r="R473" s="5">
        <v>313</v>
      </c>
      <c r="S473" s="5">
        <v>67</v>
      </c>
      <c r="T473" s="16">
        <v>0.21405750513076779</v>
      </c>
      <c r="U473" s="17">
        <v>0.35185185074806208</v>
      </c>
      <c r="V473" s="32">
        <v>50.424717039999997</v>
      </c>
      <c r="W473" s="32">
        <v>305.5555419921875</v>
      </c>
      <c r="X473" s="17">
        <v>0.51590108871459961</v>
      </c>
      <c r="Y473" s="32">
        <v>53.48024272</v>
      </c>
      <c r="Z473" s="32">
        <v>346.64309692382813</v>
      </c>
      <c r="AA473" s="5">
        <v>313</v>
      </c>
      <c r="AB473" s="5">
        <v>67</v>
      </c>
      <c r="AC473" s="16">
        <v>0.21405750513076779</v>
      </c>
      <c r="AD473" s="17">
        <v>0.27777779102325439</v>
      </c>
      <c r="AE473" s="32">
        <v>49.925575129999999</v>
      </c>
      <c r="AF473" s="32">
        <v>257.40740966796881</v>
      </c>
      <c r="AG473" s="16">
        <v>3.2000000000000001E-2</v>
      </c>
      <c r="AH473" s="16">
        <v>5.3999999999999999E-2</v>
      </c>
      <c r="AI473" s="16">
        <v>1.2E-2</v>
      </c>
      <c r="AJ473" s="16">
        <v>0.82500000000000007</v>
      </c>
      <c r="AK473" s="16">
        <v>7.1000000000000008E-2</v>
      </c>
      <c r="AL473" s="16">
        <v>4.999999888241291E-3</v>
      </c>
      <c r="AM473" s="16"/>
      <c r="AN473" s="16">
        <v>7.4999999999999997E-2</v>
      </c>
      <c r="AO473" s="16">
        <v>0.10100000000000001</v>
      </c>
      <c r="AP473" s="5">
        <v>0</v>
      </c>
      <c r="AQ473" s="31">
        <v>10080.26953125</v>
      </c>
      <c r="AR473" s="31">
        <v>10438.969999999999</v>
      </c>
    </row>
    <row r="474" spans="1:44" x14ac:dyDescent="0.3">
      <c r="A474" s="4">
        <v>240904080</v>
      </c>
      <c r="B474" s="3" t="s">
        <v>106</v>
      </c>
      <c r="C474" s="3" t="s">
        <v>842</v>
      </c>
      <c r="D474" s="14">
        <v>80.207130432128906</v>
      </c>
      <c r="E474" s="14">
        <v>79.410308837890625</v>
      </c>
      <c r="F474" s="14">
        <v>82.308151245117188</v>
      </c>
      <c r="G474" s="14">
        <v>82.791099548339844</v>
      </c>
      <c r="H474" s="5">
        <v>323</v>
      </c>
      <c r="I474" s="15" t="s">
        <v>3981</v>
      </c>
      <c r="J474" s="15">
        <v>5</v>
      </c>
      <c r="K474" s="3" t="s">
        <v>3836</v>
      </c>
      <c r="L474" s="3" t="s">
        <v>3914</v>
      </c>
      <c r="M474" s="3" t="s">
        <v>3919</v>
      </c>
      <c r="N474" s="3" t="s">
        <v>3922</v>
      </c>
      <c r="O474" s="17">
        <v>0.43150684237480158</v>
      </c>
      <c r="P474" s="32">
        <v>48.099707930000001</v>
      </c>
      <c r="Q474" s="32">
        <v>330.13699340820313</v>
      </c>
      <c r="R474" s="5">
        <v>177</v>
      </c>
      <c r="S474" s="5">
        <v>99</v>
      </c>
      <c r="T474" s="16">
        <v>0.5593220591545105</v>
      </c>
      <c r="U474" s="17">
        <v>0.23376622796058649</v>
      </c>
      <c r="V474" s="32">
        <v>47.728872289999998</v>
      </c>
      <c r="W474" s="32">
        <v>275.32467651367188</v>
      </c>
      <c r="X474" s="17">
        <v>0.35862070322036738</v>
      </c>
      <c r="Y474" s="32">
        <v>48.542993010000004</v>
      </c>
      <c r="Z474" s="32">
        <v>280.68966674804688</v>
      </c>
      <c r="AA474" s="5">
        <v>177</v>
      </c>
      <c r="AB474" s="5">
        <v>99</v>
      </c>
      <c r="AC474" s="16">
        <v>0.5593220591545105</v>
      </c>
      <c r="AD474" s="17">
        <v>0.22368420660495761</v>
      </c>
      <c r="AE474" s="32">
        <v>48.902830889999997</v>
      </c>
      <c r="AF474" s="32">
        <v>234.21052551269531</v>
      </c>
      <c r="AG474" s="16">
        <v>7.6999999999999999E-2</v>
      </c>
      <c r="AH474" s="16">
        <v>0.13600000000000001</v>
      </c>
      <c r="AI474" s="16">
        <v>2.1999999999999999E-2</v>
      </c>
      <c r="AJ474" s="16">
        <v>0.64100000000000001</v>
      </c>
      <c r="AK474" s="16">
        <v>0.111</v>
      </c>
      <c r="AL474" s="16">
        <v>1.200000010430813E-2</v>
      </c>
      <c r="AM474" s="16">
        <v>7.6999999999999999E-2</v>
      </c>
      <c r="AN474" s="16">
        <v>0.223</v>
      </c>
      <c r="AO474" s="16">
        <v>0.29699999999999999</v>
      </c>
      <c r="AP474" s="5">
        <v>0</v>
      </c>
      <c r="AQ474" s="31">
        <v>13917.2099609375</v>
      </c>
      <c r="AR474" s="31">
        <v>14981.35</v>
      </c>
    </row>
    <row r="475" spans="1:44" x14ac:dyDescent="0.3">
      <c r="A475" s="4">
        <v>240904100</v>
      </c>
      <c r="B475" s="3" t="s">
        <v>106</v>
      </c>
      <c r="C475" s="3" t="s">
        <v>843</v>
      </c>
      <c r="D475" s="14">
        <v>75.084724426269531</v>
      </c>
      <c r="E475" s="14">
        <v>75.220756530761719</v>
      </c>
      <c r="F475" s="14">
        <v>75.782958984375</v>
      </c>
      <c r="G475" s="14">
        <v>74.347129821777344</v>
      </c>
      <c r="H475" s="5">
        <v>395</v>
      </c>
      <c r="I475" s="15" t="s">
        <v>3981</v>
      </c>
      <c r="J475" s="15">
        <v>5</v>
      </c>
      <c r="K475" s="3" t="s">
        <v>3836</v>
      </c>
      <c r="L475" s="3" t="s">
        <v>3914</v>
      </c>
      <c r="M475" s="3" t="s">
        <v>3919</v>
      </c>
      <c r="N475" s="3" t="s">
        <v>3922</v>
      </c>
      <c r="O475" s="17">
        <v>0.3888888955116272</v>
      </c>
      <c r="P475" s="32">
        <v>45.959642000000002</v>
      </c>
      <c r="Q475" s="32">
        <v>311.7283935546875</v>
      </c>
      <c r="R475" s="5">
        <v>201</v>
      </c>
      <c r="S475" s="5">
        <v>115</v>
      </c>
      <c r="T475" s="16">
        <v>0.57213932275772095</v>
      </c>
      <c r="U475" s="17">
        <v>0.25974026322364813</v>
      </c>
      <c r="V475" s="32">
        <v>45.982157239999999</v>
      </c>
      <c r="W475" s="32">
        <v>277.92208862304688</v>
      </c>
      <c r="X475" s="17">
        <v>0.19631901383399961</v>
      </c>
      <c r="Y475" s="32">
        <v>44.612906150000001</v>
      </c>
      <c r="Z475" s="32">
        <v>233.12882995605469</v>
      </c>
      <c r="AA475" s="5">
        <v>202</v>
      </c>
      <c r="AB475" s="5">
        <v>116</v>
      </c>
      <c r="AC475" s="16">
        <v>0.57213932275772095</v>
      </c>
      <c r="AD475" s="17">
        <v>0.1038961037993431</v>
      </c>
      <c r="AE475" s="32">
        <v>44.147697090000001</v>
      </c>
      <c r="AF475" s="32"/>
      <c r="AG475" s="16">
        <v>7.2999999999999995E-2</v>
      </c>
      <c r="AH475" s="16">
        <v>0.10100000000000001</v>
      </c>
      <c r="AI475" s="16"/>
      <c r="AJ475" s="16">
        <v>0.72199999999999998</v>
      </c>
      <c r="AK475" s="16">
        <v>0.104</v>
      </c>
      <c r="AL475" s="16">
        <v>0</v>
      </c>
      <c r="AM475" s="16">
        <v>1.2999999999999999E-2</v>
      </c>
      <c r="AN475" s="16">
        <v>0.16700000000000001</v>
      </c>
      <c r="AO475" s="16">
        <v>0.374</v>
      </c>
      <c r="AP475" s="5">
        <v>0</v>
      </c>
      <c r="AQ475" s="31">
        <v>13192.849609375</v>
      </c>
      <c r="AR475" s="31">
        <v>13520.84</v>
      </c>
    </row>
    <row r="476" spans="1:44" x14ac:dyDescent="0.3">
      <c r="A476" s="4">
        <v>240904120</v>
      </c>
      <c r="B476" s="3" t="s">
        <v>106</v>
      </c>
      <c r="C476" s="3" t="s">
        <v>844</v>
      </c>
      <c r="D476" s="14">
        <v>76.188934326171875</v>
      </c>
      <c r="E476" s="14">
        <v>73.637344360351563</v>
      </c>
      <c r="F476" s="14">
        <v>76.367134094238281</v>
      </c>
      <c r="G476" s="14">
        <v>76.959304809570313</v>
      </c>
      <c r="H476" s="5">
        <v>523</v>
      </c>
      <c r="I476" s="15" t="s">
        <v>3981</v>
      </c>
      <c r="J476" s="15">
        <v>5</v>
      </c>
      <c r="K476" s="3" t="s">
        <v>3836</v>
      </c>
      <c r="L476" s="3" t="s">
        <v>3914</v>
      </c>
      <c r="M476" s="3" t="s">
        <v>3919</v>
      </c>
      <c r="N476" s="3" t="s">
        <v>3922</v>
      </c>
      <c r="O476" s="17">
        <v>0.51072961091995239</v>
      </c>
      <c r="P476" s="32">
        <v>46.420963290000003</v>
      </c>
      <c r="Q476" s="32">
        <v>349.35623168945313</v>
      </c>
      <c r="R476" s="5">
        <v>257</v>
      </c>
      <c r="S476" s="5">
        <v>112</v>
      </c>
      <c r="T476" s="16">
        <v>0.43579766154289251</v>
      </c>
      <c r="U476" s="17">
        <v>0.24468085169792181</v>
      </c>
      <c r="V476" s="32">
        <v>45.321999669999997</v>
      </c>
      <c r="W476" s="32">
        <v>276.59573364257813</v>
      </c>
      <c r="X476" s="17">
        <v>0.39826840162277222</v>
      </c>
      <c r="Y476" s="32">
        <v>44.96475075</v>
      </c>
      <c r="Z476" s="32">
        <v>303.8961181640625</v>
      </c>
      <c r="AA476" s="5">
        <v>258</v>
      </c>
      <c r="AB476" s="5">
        <v>113</v>
      </c>
      <c r="AC476" s="16">
        <v>0.43579766154289251</v>
      </c>
      <c r="AD476" s="17">
        <v>0.18478260934352869</v>
      </c>
      <c r="AE476" s="32">
        <v>45.618714320000002</v>
      </c>
      <c r="AF476" s="32"/>
      <c r="AG476" s="16">
        <v>7.4999999999999997E-2</v>
      </c>
      <c r="AH476" s="16">
        <v>8.7999999999999995E-2</v>
      </c>
      <c r="AI476" s="16">
        <v>1.0999999999999999E-2</v>
      </c>
      <c r="AJ476" s="16">
        <v>0.75</v>
      </c>
      <c r="AK476" s="16">
        <v>7.1000000000000008E-2</v>
      </c>
      <c r="AL476" s="16">
        <v>6.0000000521540642E-3</v>
      </c>
      <c r="AM476" s="16">
        <v>2.5000000000000001E-2</v>
      </c>
      <c r="AN476" s="16">
        <v>0.13200000000000001</v>
      </c>
      <c r="AO476" s="16">
        <v>0.28499999999999998</v>
      </c>
      <c r="AP476" s="5">
        <v>0</v>
      </c>
      <c r="AQ476" s="31">
        <v>10479.1796875</v>
      </c>
      <c r="AR476" s="31">
        <v>10767.14</v>
      </c>
    </row>
    <row r="477" spans="1:44" x14ac:dyDescent="0.3">
      <c r="A477" s="4">
        <v>240904140</v>
      </c>
      <c r="B477" s="3" t="s">
        <v>106</v>
      </c>
      <c r="C477" s="3" t="s">
        <v>845</v>
      </c>
      <c r="D477" s="14">
        <v>88.437156677246094</v>
      </c>
      <c r="E477" s="14">
        <v>86.251266479492188</v>
      </c>
      <c r="F477" s="14">
        <v>88.40313720703125</v>
      </c>
      <c r="G477" s="14">
        <v>84.02203369140625</v>
      </c>
      <c r="H477" s="5">
        <v>895</v>
      </c>
      <c r="I477" s="15" t="s">
        <v>3981</v>
      </c>
      <c r="J477" s="15">
        <v>5</v>
      </c>
      <c r="K477" s="3" t="s">
        <v>3836</v>
      </c>
      <c r="L477" s="3" t="s">
        <v>3914</v>
      </c>
      <c r="M477" s="3" t="s">
        <v>3919</v>
      </c>
      <c r="N477" s="3" t="s">
        <v>3922</v>
      </c>
      <c r="O477" s="17">
        <v>0.68811881542205811</v>
      </c>
      <c r="P477" s="32">
        <v>51.538090539999999</v>
      </c>
      <c r="Q477" s="32">
        <v>387.87127685546881</v>
      </c>
      <c r="R477" s="5">
        <v>459</v>
      </c>
      <c r="S477" s="5">
        <v>78</v>
      </c>
      <c r="T477" s="16">
        <v>0.1699346452951431</v>
      </c>
      <c r="U477" s="17">
        <v>0.36046510934829712</v>
      </c>
      <c r="V477" s="32">
        <v>50.58101413</v>
      </c>
      <c r="W477" s="32">
        <v>323.25582885742188</v>
      </c>
      <c r="X477" s="17">
        <v>0.63613861799240112</v>
      </c>
      <c r="Y477" s="32">
        <v>52.213973809999999</v>
      </c>
      <c r="Z477" s="32">
        <v>374.50494384765631</v>
      </c>
      <c r="AA477" s="5">
        <v>459</v>
      </c>
      <c r="AB477" s="5">
        <v>78</v>
      </c>
      <c r="AC477" s="16">
        <v>0.1699346452951431</v>
      </c>
      <c r="AD477" s="17">
        <v>0.3372093141078949</v>
      </c>
      <c r="AE477" s="32">
        <v>49.59601868</v>
      </c>
      <c r="AF477" s="32">
        <v>284.88372802734381</v>
      </c>
      <c r="AG477" s="16">
        <v>3.5999999999999997E-2</v>
      </c>
      <c r="AH477" s="16">
        <v>4.7E-2</v>
      </c>
      <c r="AI477" s="16">
        <v>3.4000000000000002E-2</v>
      </c>
      <c r="AJ477" s="16">
        <v>0.81700000000000006</v>
      </c>
      <c r="AK477" s="16">
        <v>6.7000000000000004E-2</v>
      </c>
      <c r="AL477" s="16">
        <v>0</v>
      </c>
      <c r="AM477" s="16">
        <v>1.6E-2</v>
      </c>
      <c r="AN477" s="16">
        <v>7.3999999999999996E-2</v>
      </c>
      <c r="AO477" s="16">
        <v>7.2999999999999995E-2</v>
      </c>
      <c r="AP477" s="5">
        <v>0</v>
      </c>
      <c r="AQ477" s="31">
        <v>9979.099609375</v>
      </c>
      <c r="AR477" s="31">
        <v>10415.64</v>
      </c>
    </row>
    <row r="478" spans="1:44" x14ac:dyDescent="0.3">
      <c r="A478" s="4">
        <v>240904160</v>
      </c>
      <c r="B478" s="3" t="s">
        <v>106</v>
      </c>
      <c r="C478" s="3" t="s">
        <v>846</v>
      </c>
      <c r="D478" s="14">
        <v>77.615646362304688</v>
      </c>
      <c r="E478" s="14">
        <v>76.35491943359375</v>
      </c>
      <c r="F478" s="14">
        <v>75.039482116699219</v>
      </c>
      <c r="G478" s="14">
        <v>76.391143798828125</v>
      </c>
      <c r="H478" s="5">
        <v>496</v>
      </c>
      <c r="I478" s="15" t="s">
        <v>3981</v>
      </c>
      <c r="J478" s="15">
        <v>5</v>
      </c>
      <c r="K478" s="3" t="s">
        <v>3836</v>
      </c>
      <c r="L478" s="3" t="s">
        <v>3914</v>
      </c>
      <c r="M478" s="3" t="s">
        <v>3919</v>
      </c>
      <c r="N478" s="3" t="s">
        <v>3922</v>
      </c>
      <c r="O478" s="17">
        <v>0.60747665166854858</v>
      </c>
      <c r="P478" s="32">
        <v>47.01702229</v>
      </c>
      <c r="Q478" s="32">
        <v>372.89718627929688</v>
      </c>
      <c r="R478" s="5">
        <v>241</v>
      </c>
      <c r="S478" s="5">
        <v>98</v>
      </c>
      <c r="T478" s="16">
        <v>0.40663900971412659</v>
      </c>
      <c r="U478" s="17">
        <v>0.35294118523597717</v>
      </c>
      <c r="V478" s="32">
        <v>46.455016430000001</v>
      </c>
      <c r="W478" s="32">
        <v>316.4705810546875</v>
      </c>
      <c r="X478" s="17">
        <v>0.45116278529167181</v>
      </c>
      <c r="Y478" s="32">
        <v>44.165114850000002</v>
      </c>
      <c r="Z478" s="32">
        <v>307.906982421875</v>
      </c>
      <c r="AA478" s="5">
        <v>241</v>
      </c>
      <c r="AB478" s="5">
        <v>98</v>
      </c>
      <c r="AC478" s="16">
        <v>0.40663900971412659</v>
      </c>
      <c r="AD478" s="17">
        <v>0.2093023210763931</v>
      </c>
      <c r="AE478" s="32">
        <v>45.298762400000001</v>
      </c>
      <c r="AF478" s="32">
        <v>238.37208557128909</v>
      </c>
      <c r="AG478" s="16">
        <v>0.105</v>
      </c>
      <c r="AH478" s="16">
        <v>0.115</v>
      </c>
      <c r="AI478" s="16">
        <v>4.8000000000000001E-2</v>
      </c>
      <c r="AJ478" s="16">
        <v>0.623</v>
      </c>
      <c r="AK478" s="16">
        <v>0.107</v>
      </c>
      <c r="AL478" s="16">
        <v>2.000000094994903E-3</v>
      </c>
      <c r="AM478" s="16">
        <v>4.8000000000000001E-2</v>
      </c>
      <c r="AN478" s="16">
        <v>0.11700000000000001</v>
      </c>
      <c r="AO478" s="16">
        <v>0.20399999999999999</v>
      </c>
      <c r="AP478" s="5">
        <v>0</v>
      </c>
      <c r="AQ478" s="31">
        <v>12045.169921875</v>
      </c>
      <c r="AR478" s="31">
        <v>12347.22</v>
      </c>
    </row>
    <row r="479" spans="1:44" x14ac:dyDescent="0.3">
      <c r="A479" s="4">
        <v>240904180</v>
      </c>
      <c r="B479" s="3" t="s">
        <v>106</v>
      </c>
      <c r="C479" s="3" t="s">
        <v>847</v>
      </c>
      <c r="D479" s="14">
        <v>81.5494384765625</v>
      </c>
      <c r="E479" s="14">
        <v>83.330421447753906</v>
      </c>
      <c r="F479" s="14">
        <v>78.623359680175781</v>
      </c>
      <c r="G479" s="14">
        <v>81.932525634765625</v>
      </c>
      <c r="H479" s="5">
        <v>601</v>
      </c>
      <c r="I479" s="15" t="s">
        <v>3981</v>
      </c>
      <c r="J479" s="15">
        <v>5</v>
      </c>
      <c r="K479" s="3" t="s">
        <v>3836</v>
      </c>
      <c r="L479" s="3" t="s">
        <v>3914</v>
      </c>
      <c r="M479" s="3" t="s">
        <v>3919</v>
      </c>
      <c r="N479" s="3" t="s">
        <v>3922</v>
      </c>
      <c r="O479" s="17">
        <v>0.59782606363296509</v>
      </c>
      <c r="P479" s="32">
        <v>48.660503919999996</v>
      </c>
      <c r="Q479" s="32">
        <v>376.08694458007813</v>
      </c>
      <c r="R479" s="5">
        <v>346</v>
      </c>
      <c r="S479" s="5">
        <v>108</v>
      </c>
      <c r="T479" s="16">
        <v>0.31213873624801641</v>
      </c>
      <c r="U479" s="17">
        <v>0.42528736591339111</v>
      </c>
      <c r="V479" s="32">
        <v>49.363249369999998</v>
      </c>
      <c r="W479" s="32">
        <v>334.48275756835938</v>
      </c>
      <c r="X479" s="17">
        <v>0.47826087474822998</v>
      </c>
      <c r="Y479" s="32">
        <v>46.323664489999999</v>
      </c>
      <c r="Z479" s="32">
        <v>322.46377563476563</v>
      </c>
      <c r="AA479" s="5">
        <v>346</v>
      </c>
      <c r="AB479" s="5">
        <v>108</v>
      </c>
      <c r="AC479" s="16">
        <v>0.31213873624801641</v>
      </c>
      <c r="AD479" s="17">
        <v>0.28735631704330439</v>
      </c>
      <c r="AE479" s="32">
        <v>48.419334640000002</v>
      </c>
      <c r="AF479" s="32">
        <v>260.91952514648438</v>
      </c>
      <c r="AG479" s="16">
        <v>5.7000000000000002E-2</v>
      </c>
      <c r="AH479" s="16">
        <v>8.7000000000000008E-2</v>
      </c>
      <c r="AI479" s="16">
        <v>3.5000000000000003E-2</v>
      </c>
      <c r="AJ479" s="16">
        <v>0.75900000000000001</v>
      </c>
      <c r="AK479" s="16">
        <v>6.3E-2</v>
      </c>
      <c r="AL479" s="16">
        <v>0</v>
      </c>
      <c r="AM479" s="16">
        <v>4.8000000000000001E-2</v>
      </c>
      <c r="AN479" s="16">
        <v>7.8E-2</v>
      </c>
      <c r="AO479" s="16">
        <v>0.14899999999999999</v>
      </c>
      <c r="AP479" s="5">
        <v>0</v>
      </c>
      <c r="AQ479" s="31">
        <v>10010.099609375</v>
      </c>
      <c r="AR479" s="31">
        <v>10233.99</v>
      </c>
    </row>
    <row r="480" spans="1:44" x14ac:dyDescent="0.3">
      <c r="A480" s="4">
        <v>240904200</v>
      </c>
      <c r="B480" s="3" t="s">
        <v>106</v>
      </c>
      <c r="C480" s="3" t="s">
        <v>848</v>
      </c>
      <c r="D480" s="14">
        <v>79.249374389648438</v>
      </c>
      <c r="E480" s="14">
        <v>78.919975280761719</v>
      </c>
      <c r="F480" s="14">
        <v>78.260948181152344</v>
      </c>
      <c r="G480" s="14">
        <v>73.862678527832031</v>
      </c>
      <c r="H480" s="5">
        <v>556</v>
      </c>
      <c r="I480" s="15" t="s">
        <v>3981</v>
      </c>
      <c r="J480" s="15">
        <v>5</v>
      </c>
      <c r="K480" s="3" t="s">
        <v>3836</v>
      </c>
      <c r="L480" s="3" t="s">
        <v>3914</v>
      </c>
      <c r="M480" s="3" t="s">
        <v>3919</v>
      </c>
      <c r="N480" s="3" t="s">
        <v>3922</v>
      </c>
      <c r="O480" s="17">
        <v>0.47244095802307129</v>
      </c>
      <c r="P480" s="32">
        <v>47.69957084</v>
      </c>
      <c r="Q480" s="32">
        <v>341.73226928710938</v>
      </c>
      <c r="R480" s="5">
        <v>275</v>
      </c>
      <c r="S480" s="5">
        <v>72</v>
      </c>
      <c r="T480" s="16">
        <v>0.26181817054748541</v>
      </c>
      <c r="U480" s="17">
        <v>0.31645569205284119</v>
      </c>
      <c r="V480" s="32">
        <v>47.52444285</v>
      </c>
      <c r="W480" s="32">
        <v>289.8734130859375</v>
      </c>
      <c r="X480" s="17">
        <v>0.39920949935913091</v>
      </c>
      <c r="Y480" s="32">
        <v>46.105386729999999</v>
      </c>
      <c r="Z480" s="32">
        <v>300.395263671875</v>
      </c>
      <c r="AA480" s="5">
        <v>275</v>
      </c>
      <c r="AB480" s="5">
        <v>72</v>
      </c>
      <c r="AC480" s="16">
        <v>0.26181817054748541</v>
      </c>
      <c r="AD480" s="17">
        <v>0.1666666716337204</v>
      </c>
      <c r="AE480" s="32">
        <v>43.874880910000002</v>
      </c>
      <c r="AF480" s="32">
        <v>219.23077392578131</v>
      </c>
      <c r="AG480" s="16">
        <v>6.7000000000000004E-2</v>
      </c>
      <c r="AH480" s="16">
        <v>0.122</v>
      </c>
      <c r="AI480" s="16">
        <v>9.0000000000000011E-3</v>
      </c>
      <c r="AJ480" s="16">
        <v>0.745</v>
      </c>
      <c r="AK480" s="16">
        <v>5.6000000000000001E-2</v>
      </c>
      <c r="AL480" s="16">
        <v>2.000000094994903E-3</v>
      </c>
      <c r="AM480" s="16">
        <v>1.0999999999999999E-2</v>
      </c>
      <c r="AN480" s="16">
        <v>9.1999999999999998E-2</v>
      </c>
      <c r="AO480" s="16">
        <v>0.20599999999999999</v>
      </c>
      <c r="AP480" s="5">
        <v>0</v>
      </c>
      <c r="AQ480" s="31">
        <v>9850.330078125</v>
      </c>
      <c r="AR480" s="31">
        <v>10266.76</v>
      </c>
    </row>
    <row r="481" spans="1:44" x14ac:dyDescent="0.3">
      <c r="A481" s="4">
        <v>240904220</v>
      </c>
      <c r="B481" s="3" t="s">
        <v>106</v>
      </c>
      <c r="C481" s="3" t="s">
        <v>849</v>
      </c>
      <c r="D481" s="14">
        <v>95.12835693359375</v>
      </c>
      <c r="E481" s="14">
        <v>91.220993041992188</v>
      </c>
      <c r="F481" s="14">
        <v>90.612327575683594</v>
      </c>
      <c r="G481" s="14">
        <v>90.819717407226563</v>
      </c>
      <c r="H481" s="5">
        <v>281</v>
      </c>
      <c r="I481" s="15" t="s">
        <v>3981</v>
      </c>
      <c r="J481" s="15">
        <v>5</v>
      </c>
      <c r="K481" s="3" t="s">
        <v>3836</v>
      </c>
      <c r="L481" s="3" t="s">
        <v>3914</v>
      </c>
      <c r="M481" s="3" t="s">
        <v>3919</v>
      </c>
      <c r="N481" s="3" t="s">
        <v>3922</v>
      </c>
      <c r="O481" s="17">
        <v>0.83088237047195435</v>
      </c>
      <c r="P481" s="32">
        <v>54.333574820000003</v>
      </c>
      <c r="Q481" s="32"/>
      <c r="R481" s="5">
        <v>141</v>
      </c>
      <c r="S481" s="5">
        <v>28</v>
      </c>
      <c r="T481" s="16">
        <v>0.19858156144618991</v>
      </c>
      <c r="U481" s="17">
        <v>0.80555558204650879</v>
      </c>
      <c r="V481" s="32">
        <v>52.652999610000002</v>
      </c>
      <c r="W481" s="32"/>
      <c r="X481" s="17">
        <v>0.80147057771682739</v>
      </c>
      <c r="Y481" s="32">
        <v>53.544554550000001</v>
      </c>
      <c r="Z481" s="32">
        <v>428.67648315429688</v>
      </c>
      <c r="AA481" s="5">
        <v>141</v>
      </c>
      <c r="AB481" s="5">
        <v>28</v>
      </c>
      <c r="AC481" s="16">
        <v>0.19858156144618991</v>
      </c>
      <c r="AD481" s="17">
        <v>0.6111111044883728</v>
      </c>
      <c r="AE481" s="32">
        <v>53.42406562</v>
      </c>
      <c r="AF481" s="32"/>
      <c r="AG481" s="16">
        <v>2.5000000000000001E-2</v>
      </c>
      <c r="AH481" s="16">
        <v>4.5999999999999999E-2</v>
      </c>
      <c r="AI481" s="16"/>
      <c r="AJ481" s="16">
        <v>0.85099999999999998</v>
      </c>
      <c r="AK481" s="16">
        <v>0.06</v>
      </c>
      <c r="AL481" s="16">
        <v>1.7999999225139621E-2</v>
      </c>
      <c r="AM481" s="16"/>
      <c r="AN481" s="16">
        <v>8.8999999999999996E-2</v>
      </c>
      <c r="AO481" s="16">
        <v>6.4000000000000001E-2</v>
      </c>
      <c r="AP481" s="5">
        <v>0</v>
      </c>
      <c r="AQ481" s="31">
        <v>11433.080078125</v>
      </c>
      <c r="AR481" s="31">
        <v>11928.96</v>
      </c>
    </row>
    <row r="482" spans="1:44" x14ac:dyDescent="0.3">
      <c r="A482" s="4">
        <v>1071544020</v>
      </c>
      <c r="B482" s="3" t="s">
        <v>509</v>
      </c>
      <c r="C482" s="3" t="s">
        <v>2009</v>
      </c>
      <c r="D482" s="14">
        <v>91.363243103027344</v>
      </c>
      <c r="E482" s="14">
        <v>90.472709655761719</v>
      </c>
      <c r="F482" s="14">
        <v>87.620262145996094</v>
      </c>
      <c r="G482" s="14">
        <v>87.848739624023438</v>
      </c>
      <c r="H482" s="5">
        <v>375</v>
      </c>
      <c r="I482" s="15" t="s">
        <v>3980</v>
      </c>
      <c r="J482" s="15">
        <v>6</v>
      </c>
      <c r="K482" s="3" t="s">
        <v>3822</v>
      </c>
      <c r="L482" s="3" t="s">
        <v>3913</v>
      </c>
      <c r="M482" s="3" t="s">
        <v>3916</v>
      </c>
      <c r="N482" s="3" t="s">
        <v>3921</v>
      </c>
      <c r="O482" s="17">
        <v>0.39800995588302612</v>
      </c>
      <c r="P482" s="32">
        <v>52.760566969999999</v>
      </c>
      <c r="Q482" s="32">
        <v>321.89053344726563</v>
      </c>
      <c r="R482" s="5">
        <v>308</v>
      </c>
      <c r="S482" s="5">
        <v>244</v>
      </c>
      <c r="T482" s="16">
        <v>0.79220777750015259</v>
      </c>
      <c r="U482" s="17">
        <v>0.39800995588302612</v>
      </c>
      <c r="V482" s="32">
        <v>52.341022780000003</v>
      </c>
      <c r="W482" s="32">
        <v>321.89053344726563</v>
      </c>
      <c r="X482" s="17">
        <v>0.33830845355987549</v>
      </c>
      <c r="Y482" s="32">
        <v>51.74245088</v>
      </c>
      <c r="Z482" s="32">
        <v>295.02487182617188</v>
      </c>
      <c r="AA482" s="5">
        <v>308</v>
      </c>
      <c r="AB482" s="5">
        <v>244</v>
      </c>
      <c r="AC482" s="16">
        <v>0.79220777750015259</v>
      </c>
      <c r="AD482" s="17">
        <v>0.33830845355987549</v>
      </c>
      <c r="AE482" s="32">
        <v>51.750988909999997</v>
      </c>
      <c r="AF482" s="32">
        <v>295.02487182617188</v>
      </c>
      <c r="AG482" s="16"/>
      <c r="AH482" s="16"/>
      <c r="AI482" s="16"/>
      <c r="AJ482" s="16">
        <v>0.98399999999999999</v>
      </c>
      <c r="AK482" s="16"/>
      <c r="AL482" s="16">
        <v>1.6000000759959221E-2</v>
      </c>
      <c r="AM482" s="16"/>
      <c r="AN482" s="16">
        <v>0.107</v>
      </c>
      <c r="AO482" s="16">
        <v>0.5958</v>
      </c>
      <c r="AP482" s="5">
        <v>1</v>
      </c>
      <c r="AQ482" s="31">
        <v>8247.2099609375</v>
      </c>
      <c r="AR482" s="31">
        <v>8670.39</v>
      </c>
    </row>
    <row r="483" spans="1:44" x14ac:dyDescent="0.3">
      <c r="A483" s="4">
        <v>81064020</v>
      </c>
      <c r="B483" s="3" t="s">
        <v>31</v>
      </c>
      <c r="C483" s="3" t="s">
        <v>609</v>
      </c>
      <c r="D483" s="14">
        <v>87.784393310546875</v>
      </c>
      <c r="E483" s="14">
        <v>91.430900573730469</v>
      </c>
      <c r="F483" s="14">
        <v>87.688468933105469</v>
      </c>
      <c r="G483" s="14">
        <v>88.135635375976563</v>
      </c>
      <c r="H483" s="5">
        <v>239</v>
      </c>
      <c r="I483" s="15" t="s">
        <v>3981</v>
      </c>
      <c r="J483" s="15">
        <v>6</v>
      </c>
      <c r="K483" s="3" t="s">
        <v>3803</v>
      </c>
      <c r="L483" s="3" t="s">
        <v>3908</v>
      </c>
      <c r="M483" s="3" t="s">
        <v>3916</v>
      </c>
      <c r="N483" s="3" t="s">
        <v>3921</v>
      </c>
      <c r="O483" s="17">
        <v>0.52631580829620361</v>
      </c>
      <c r="P483" s="32">
        <v>51.265375329999998</v>
      </c>
      <c r="Q483" s="32">
        <v>362.406005859375</v>
      </c>
      <c r="R483" s="5">
        <v>176</v>
      </c>
      <c r="S483" s="5">
        <v>130</v>
      </c>
      <c r="T483" s="16">
        <v>0.73863637447357178</v>
      </c>
      <c r="U483" s="17">
        <v>0.52631580829620361</v>
      </c>
      <c r="V483" s="32">
        <v>52.740513870000001</v>
      </c>
      <c r="W483" s="32">
        <v>362.406005859375</v>
      </c>
      <c r="X483" s="17">
        <v>0.51111114025115967</v>
      </c>
      <c r="Y483" s="32">
        <v>51.783530800000001</v>
      </c>
      <c r="Z483" s="32">
        <v>340</v>
      </c>
      <c r="AA483" s="5">
        <v>176</v>
      </c>
      <c r="AB483" s="5">
        <v>130</v>
      </c>
      <c r="AC483" s="16">
        <v>0.73863637447357178</v>
      </c>
      <c r="AD483" s="17">
        <v>0.51111114025115967</v>
      </c>
      <c r="AE483" s="32">
        <v>51.912552689999998</v>
      </c>
      <c r="AF483" s="32">
        <v>340</v>
      </c>
      <c r="AG483" s="16"/>
      <c r="AH483" s="16"/>
      <c r="AI483" s="16"/>
      <c r="AJ483" s="16">
        <v>0.95400000000000007</v>
      </c>
      <c r="AK483" s="16"/>
      <c r="AL483" s="16">
        <v>4.6000000089406967E-2</v>
      </c>
      <c r="AM483" s="16"/>
      <c r="AN483" s="16">
        <v>0.155</v>
      </c>
      <c r="AO483" s="16">
        <v>0.46689999999999998</v>
      </c>
      <c r="AP483" s="5">
        <v>1</v>
      </c>
      <c r="AQ483" s="31">
        <v>10229.1103515625</v>
      </c>
      <c r="AR483" s="31">
        <v>11084.5</v>
      </c>
    </row>
    <row r="484" spans="1:44" x14ac:dyDescent="0.3">
      <c r="A484" s="4">
        <v>960934040</v>
      </c>
      <c r="B484" s="3" t="s">
        <v>447</v>
      </c>
      <c r="C484" s="3" t="s">
        <v>1835</v>
      </c>
      <c r="D484" s="14">
        <v>75.929489135742188</v>
      </c>
      <c r="E484" s="14">
        <v>76.390426635742188</v>
      </c>
      <c r="F484" s="14">
        <v>70.90130615234375</v>
      </c>
      <c r="G484" s="14">
        <v>71.205703735351563</v>
      </c>
      <c r="H484" s="5">
        <v>451</v>
      </c>
      <c r="I484" s="15" t="s">
        <v>3981</v>
      </c>
      <c r="J484" s="15">
        <v>5</v>
      </c>
      <c r="K484" s="3" t="s">
        <v>3882</v>
      </c>
      <c r="L484" s="3" t="s">
        <v>3915</v>
      </c>
      <c r="M484" s="3" t="s">
        <v>3919</v>
      </c>
      <c r="N484" s="3" t="s">
        <v>3922</v>
      </c>
      <c r="O484" s="17">
        <v>0.59770113229751587</v>
      </c>
      <c r="P484" s="32">
        <v>46.312571249999998</v>
      </c>
      <c r="Q484" s="32">
        <v>377.01150512695313</v>
      </c>
      <c r="R484" s="5">
        <v>190</v>
      </c>
      <c r="S484" s="5">
        <v>89</v>
      </c>
      <c r="T484" s="16">
        <v>0.46842104196548462</v>
      </c>
      <c r="U484" s="17">
        <v>0.48387095332145691</v>
      </c>
      <c r="V484" s="32">
        <v>46.469819059999999</v>
      </c>
      <c r="W484" s="32">
        <v>337.09677124023438</v>
      </c>
      <c r="X484" s="17">
        <v>0.40229883790016169</v>
      </c>
      <c r="Y484" s="32">
        <v>41.672710739999999</v>
      </c>
      <c r="Z484" s="32">
        <v>300</v>
      </c>
      <c r="AA484" s="5">
        <v>190</v>
      </c>
      <c r="AB484" s="5">
        <v>89</v>
      </c>
      <c r="AC484" s="16">
        <v>0.46842104196548462</v>
      </c>
      <c r="AD484" s="17">
        <v>0.25806450843811041</v>
      </c>
      <c r="AE484" s="32">
        <v>42.37863497</v>
      </c>
      <c r="AF484" s="32">
        <v>240.32258605957031</v>
      </c>
      <c r="AG484" s="16">
        <v>4.7E-2</v>
      </c>
      <c r="AH484" s="16">
        <v>0.04</v>
      </c>
      <c r="AI484" s="16">
        <v>3.1E-2</v>
      </c>
      <c r="AJ484" s="16">
        <v>0.81400000000000006</v>
      </c>
      <c r="AK484" s="16">
        <v>6.9000000000000006E-2</v>
      </c>
      <c r="AL484" s="16">
        <v>0</v>
      </c>
      <c r="AM484" s="16">
        <v>6.4000000000000001E-2</v>
      </c>
      <c r="AN484" s="16">
        <v>0.186</v>
      </c>
      <c r="AO484" s="16">
        <v>6.3E-2</v>
      </c>
      <c r="AP484" s="5">
        <v>0</v>
      </c>
      <c r="AQ484" s="31">
        <v>10229.4296875</v>
      </c>
      <c r="AR484" s="31">
        <v>10811.53</v>
      </c>
    </row>
    <row r="485" spans="1:44" x14ac:dyDescent="0.3">
      <c r="A485" s="4">
        <v>960934060</v>
      </c>
      <c r="B485" s="3" t="s">
        <v>447</v>
      </c>
      <c r="C485" s="3" t="s">
        <v>1836</v>
      </c>
      <c r="D485" s="14">
        <v>75.655792236328125</v>
      </c>
      <c r="E485" s="14">
        <v>76.927337646484375</v>
      </c>
      <c r="F485" s="14">
        <v>74.417900085449219</v>
      </c>
      <c r="G485" s="14">
        <v>74.622451782226563</v>
      </c>
      <c r="H485" s="5">
        <v>670</v>
      </c>
      <c r="I485" s="15" t="s">
        <v>3981</v>
      </c>
      <c r="J485" s="15">
        <v>5</v>
      </c>
      <c r="K485" s="3" t="s">
        <v>3882</v>
      </c>
      <c r="L485" s="3" t="s">
        <v>3915</v>
      </c>
      <c r="M485" s="3" t="s">
        <v>3919</v>
      </c>
      <c r="N485" s="3" t="s">
        <v>3922</v>
      </c>
      <c r="O485" s="17">
        <v>0.5107913613319397</v>
      </c>
      <c r="P485" s="32">
        <v>46.198225440000002</v>
      </c>
      <c r="Q485" s="32">
        <v>345.68344116210938</v>
      </c>
      <c r="R485" s="5">
        <v>298</v>
      </c>
      <c r="S485" s="5">
        <v>108</v>
      </c>
      <c r="T485" s="16">
        <v>0.36241611838340759</v>
      </c>
      <c r="U485" s="17">
        <v>0.3333333432674408</v>
      </c>
      <c r="V485" s="32">
        <v>46.693668680000002</v>
      </c>
      <c r="W485" s="32">
        <v>279.31033325195313</v>
      </c>
      <c r="X485" s="17">
        <v>0.34532374143600458</v>
      </c>
      <c r="Y485" s="32">
        <v>43.79074018</v>
      </c>
      <c r="Z485" s="32">
        <v>283.4532470703125</v>
      </c>
      <c r="AA485" s="5">
        <v>298</v>
      </c>
      <c r="AB485" s="5">
        <v>108</v>
      </c>
      <c r="AC485" s="16">
        <v>0.36241611838340759</v>
      </c>
      <c r="AD485" s="17">
        <v>0.20689655840396881</v>
      </c>
      <c r="AE485" s="32">
        <v>44.30274155</v>
      </c>
      <c r="AF485" s="32">
        <v>224.13792419433591</v>
      </c>
      <c r="AG485" s="16">
        <v>2.1000000000000001E-2</v>
      </c>
      <c r="AH485" s="16">
        <v>6.4000000000000001E-2</v>
      </c>
      <c r="AI485" s="16">
        <v>5.5E-2</v>
      </c>
      <c r="AJ485" s="16">
        <v>0.79600000000000004</v>
      </c>
      <c r="AK485" s="16">
        <v>0.06</v>
      </c>
      <c r="AL485" s="16">
        <v>4.0000001899898052E-3</v>
      </c>
      <c r="AM485" s="16">
        <v>7.8E-2</v>
      </c>
      <c r="AN485" s="16">
        <v>0.13700000000000001</v>
      </c>
      <c r="AO485" s="16">
        <v>6.3E-2</v>
      </c>
      <c r="AP485" s="5">
        <v>0</v>
      </c>
      <c r="AQ485" s="31">
        <v>9861.76953125</v>
      </c>
      <c r="AR485" s="31">
        <v>10509.23</v>
      </c>
    </row>
    <row r="486" spans="1:44" x14ac:dyDescent="0.3">
      <c r="A486" s="4">
        <v>960935020</v>
      </c>
      <c r="B486" s="3" t="s">
        <v>447</v>
      </c>
      <c r="C486" s="3" t="s">
        <v>1837</v>
      </c>
      <c r="D486" s="14">
        <v>80.7037353515625</v>
      </c>
      <c r="E486" s="14">
        <v>82.166183471679688</v>
      </c>
      <c r="F486" s="14">
        <v>78.695419311523438</v>
      </c>
      <c r="G486" s="14">
        <v>81.078285217285156</v>
      </c>
      <c r="H486" s="5">
        <v>449</v>
      </c>
      <c r="I486" s="15" t="s">
        <v>3981</v>
      </c>
      <c r="J486" s="15">
        <v>5</v>
      </c>
      <c r="K486" s="3" t="s">
        <v>3882</v>
      </c>
      <c r="L486" s="3" t="s">
        <v>3915</v>
      </c>
      <c r="M486" s="3" t="s">
        <v>3919</v>
      </c>
      <c r="N486" s="3" t="s">
        <v>3922</v>
      </c>
      <c r="O486" s="17">
        <v>0.54736840724945068</v>
      </c>
      <c r="P486" s="32">
        <v>48.307181659999998</v>
      </c>
      <c r="Q486" s="32">
        <v>355.78945922851563</v>
      </c>
      <c r="R486" s="5">
        <v>200</v>
      </c>
      <c r="S486" s="5">
        <v>52</v>
      </c>
      <c r="T486" s="16">
        <v>0.25999999046325678</v>
      </c>
      <c r="U486" s="17">
        <v>0.32608696818351751</v>
      </c>
      <c r="V486" s="32">
        <v>48.877856080000001</v>
      </c>
      <c r="W486" s="32">
        <v>291.30435180664063</v>
      </c>
      <c r="X486" s="17">
        <v>0.30000001192092901</v>
      </c>
      <c r="Y486" s="32">
        <v>46.367066639999997</v>
      </c>
      <c r="Z486" s="32">
        <v>280.52630615234381</v>
      </c>
      <c r="AA486" s="5">
        <v>200</v>
      </c>
      <c r="AB486" s="5">
        <v>52</v>
      </c>
      <c r="AC486" s="16">
        <v>0.25999999046325678</v>
      </c>
      <c r="AD486" s="17">
        <v>0.1086956486105919</v>
      </c>
      <c r="AE486" s="32">
        <v>47.938275249999997</v>
      </c>
      <c r="AF486" s="32"/>
      <c r="AG486" s="16"/>
      <c r="AH486" s="16">
        <v>2.7E-2</v>
      </c>
      <c r="AI486" s="16">
        <v>3.7999999999999999E-2</v>
      </c>
      <c r="AJ486" s="16">
        <v>0.9</v>
      </c>
      <c r="AK486" s="16">
        <v>2.9000000000000001E-2</v>
      </c>
      <c r="AL486" s="16">
        <v>7.0000002160668373E-3</v>
      </c>
      <c r="AM486" s="16">
        <v>6.5000000000000002E-2</v>
      </c>
      <c r="AN486" s="16">
        <v>0.125</v>
      </c>
      <c r="AO486" s="16">
        <v>2.4E-2</v>
      </c>
      <c r="AP486" s="5">
        <v>0</v>
      </c>
      <c r="AQ486" s="31">
        <v>11584.4697265625</v>
      </c>
      <c r="AR486" s="31">
        <v>11701.28</v>
      </c>
    </row>
    <row r="487" spans="1:44" x14ac:dyDescent="0.3">
      <c r="A487" s="4">
        <v>960935040</v>
      </c>
      <c r="B487" s="3" t="s">
        <v>447</v>
      </c>
      <c r="C487" s="3" t="s">
        <v>1838</v>
      </c>
      <c r="D487" s="14">
        <v>81.562759399414063</v>
      </c>
      <c r="E487" s="14">
        <v>79.353851318359375</v>
      </c>
      <c r="F487" s="14">
        <v>80.655097961425781</v>
      </c>
      <c r="G487" s="14">
        <v>81.597221374511719</v>
      </c>
      <c r="H487" s="5">
        <v>536</v>
      </c>
      <c r="I487" s="15" t="s">
        <v>3981</v>
      </c>
      <c r="J487" s="15">
        <v>5</v>
      </c>
      <c r="K487" s="3" t="s">
        <v>3882</v>
      </c>
      <c r="L487" s="3" t="s">
        <v>3915</v>
      </c>
      <c r="M487" s="3" t="s">
        <v>3919</v>
      </c>
      <c r="N487" s="3" t="s">
        <v>3922</v>
      </c>
      <c r="O487" s="17">
        <v>0.63033175468444824</v>
      </c>
      <c r="P487" s="32">
        <v>48.666070589999997</v>
      </c>
      <c r="Q487" s="32">
        <v>378.19906616210938</v>
      </c>
      <c r="R487" s="5">
        <v>221</v>
      </c>
      <c r="S487" s="5">
        <v>68</v>
      </c>
      <c r="T487" s="16">
        <v>0.30769231915473938</v>
      </c>
      <c r="U487" s="17">
        <v>0.36206895112991327</v>
      </c>
      <c r="V487" s="32">
        <v>47.705332509999998</v>
      </c>
      <c r="W487" s="32">
        <v>303.44827270507813</v>
      </c>
      <c r="X487" s="17">
        <v>0.46919432282447809</v>
      </c>
      <c r="Y487" s="32">
        <v>47.547367139999999</v>
      </c>
      <c r="Z487" s="32">
        <v>323.69668579101563</v>
      </c>
      <c r="AA487" s="5">
        <v>221</v>
      </c>
      <c r="AB487" s="5">
        <v>68</v>
      </c>
      <c r="AC487" s="16">
        <v>0.30769231915473938</v>
      </c>
      <c r="AD487" s="17">
        <v>0.22413793206214899</v>
      </c>
      <c r="AE487" s="32">
        <v>48.230512709999999</v>
      </c>
      <c r="AF487" s="32"/>
      <c r="AG487" s="16">
        <v>2.4E-2</v>
      </c>
      <c r="AH487" s="16">
        <v>3.6999999999999998E-2</v>
      </c>
      <c r="AI487" s="16">
        <v>1.2999999999999999E-2</v>
      </c>
      <c r="AJ487" s="16">
        <v>0.88400000000000001</v>
      </c>
      <c r="AK487" s="16">
        <v>4.1000000000000002E-2</v>
      </c>
      <c r="AL487" s="16">
        <v>0</v>
      </c>
      <c r="AM487" s="16">
        <v>4.7E-2</v>
      </c>
      <c r="AN487" s="16">
        <v>0.151</v>
      </c>
      <c r="AO487" s="16">
        <v>2.8000000000000001E-2</v>
      </c>
      <c r="AP487" s="5">
        <v>0</v>
      </c>
      <c r="AQ487" s="31">
        <v>9495.8798828125</v>
      </c>
      <c r="AR487" s="31">
        <v>9828.7000000000007</v>
      </c>
    </row>
    <row r="488" spans="1:44" x14ac:dyDescent="0.3">
      <c r="A488" s="4">
        <v>960935060</v>
      </c>
      <c r="B488" s="3" t="s">
        <v>447</v>
      </c>
      <c r="C488" s="3" t="s">
        <v>1839</v>
      </c>
      <c r="D488" s="14">
        <v>88.951400756835938</v>
      </c>
      <c r="E488" s="14">
        <v>87.979820251464844</v>
      </c>
      <c r="F488" s="14">
        <v>86.880081176757813</v>
      </c>
      <c r="G488" s="14">
        <v>85.487144470214844</v>
      </c>
      <c r="H488" s="5">
        <v>509</v>
      </c>
      <c r="I488" s="15" t="s">
        <v>3981</v>
      </c>
      <c r="J488" s="15">
        <v>5</v>
      </c>
      <c r="K488" s="3" t="s">
        <v>3882</v>
      </c>
      <c r="L488" s="3" t="s">
        <v>3915</v>
      </c>
      <c r="M488" s="3" t="s">
        <v>3919</v>
      </c>
      <c r="N488" s="3" t="s">
        <v>3922</v>
      </c>
      <c r="O488" s="17">
        <v>0.56084656715393066</v>
      </c>
      <c r="P488" s="32">
        <v>51.752933059999997</v>
      </c>
      <c r="Q488" s="32">
        <v>363.4920654296875</v>
      </c>
      <c r="R488" s="5">
        <v>206</v>
      </c>
      <c r="S488" s="5">
        <v>88</v>
      </c>
      <c r="T488" s="16">
        <v>0.42718446254730219</v>
      </c>
      <c r="U488" s="17">
        <v>0.40579709410667419</v>
      </c>
      <c r="V488" s="32">
        <v>51.30168492</v>
      </c>
      <c r="W488" s="32">
        <v>310.14492797851563</v>
      </c>
      <c r="X488" s="17">
        <v>0.4285714328289032</v>
      </c>
      <c r="Y488" s="32">
        <v>51.296643869999997</v>
      </c>
      <c r="Z488" s="32">
        <v>305.291015625</v>
      </c>
      <c r="AA488" s="5">
        <v>206</v>
      </c>
      <c r="AB488" s="5">
        <v>88</v>
      </c>
      <c r="AC488" s="16">
        <v>0.42718446254730219</v>
      </c>
      <c r="AD488" s="17">
        <v>0.23188406229019171</v>
      </c>
      <c r="AE488" s="32">
        <v>50.421080580000002</v>
      </c>
      <c r="AF488" s="32">
        <v>246.37681579589841</v>
      </c>
      <c r="AG488" s="16">
        <v>3.1E-2</v>
      </c>
      <c r="AH488" s="16">
        <v>4.4999999999999998E-2</v>
      </c>
      <c r="AI488" s="16">
        <v>5.8999999999999997E-2</v>
      </c>
      <c r="AJ488" s="16">
        <v>0.82500000000000007</v>
      </c>
      <c r="AK488" s="16">
        <v>3.9E-2</v>
      </c>
      <c r="AL488" s="16">
        <v>0</v>
      </c>
      <c r="AM488" s="16">
        <v>9.1999999999999998E-2</v>
      </c>
      <c r="AN488" s="16">
        <v>0.159</v>
      </c>
      <c r="AO488" s="16">
        <v>5.7000000000000002E-2</v>
      </c>
      <c r="AP488" s="5">
        <v>0</v>
      </c>
      <c r="AQ488" s="31">
        <v>10035.33984375</v>
      </c>
      <c r="AR488" s="31">
        <v>10727.9</v>
      </c>
    </row>
    <row r="489" spans="1:44" x14ac:dyDescent="0.3">
      <c r="A489" s="4">
        <v>960935070</v>
      </c>
      <c r="B489" s="3" t="s">
        <v>447</v>
      </c>
      <c r="C489" s="3" t="s">
        <v>1840</v>
      </c>
      <c r="D489" s="14">
        <v>82.298423767089844</v>
      </c>
      <c r="E489" s="14">
        <v>80.850616455078125</v>
      </c>
      <c r="F489" s="14">
        <v>80.047218322753906</v>
      </c>
      <c r="G489" s="14">
        <v>80.990898132324219</v>
      </c>
      <c r="H489" s="5">
        <v>560</v>
      </c>
      <c r="I489" s="15" t="s">
        <v>3981</v>
      </c>
      <c r="J489" s="15">
        <v>5</v>
      </c>
      <c r="K489" s="3" t="s">
        <v>3882</v>
      </c>
      <c r="L489" s="3" t="s">
        <v>3915</v>
      </c>
      <c r="M489" s="3" t="s">
        <v>3919</v>
      </c>
      <c r="N489" s="3" t="s">
        <v>3922</v>
      </c>
      <c r="O489" s="17">
        <v>0.60536396503448486</v>
      </c>
      <c r="P489" s="32">
        <v>48.973419460000002</v>
      </c>
      <c r="Q489" s="32">
        <v>372.0306396484375</v>
      </c>
      <c r="R489" s="5">
        <v>314</v>
      </c>
      <c r="S489" s="5">
        <v>128</v>
      </c>
      <c r="T489" s="16">
        <v>0.40764331817626948</v>
      </c>
      <c r="U489" s="17">
        <v>0.38297873735427862</v>
      </c>
      <c r="V489" s="32">
        <v>48.329368260000003</v>
      </c>
      <c r="W489" s="32">
        <v>323.40426635742188</v>
      </c>
      <c r="X489" s="17">
        <v>0.42366412281990051</v>
      </c>
      <c r="Y489" s="32">
        <v>47.18124495</v>
      </c>
      <c r="Z489" s="32">
        <v>316.79388427734381</v>
      </c>
      <c r="AA489" s="5">
        <v>313</v>
      </c>
      <c r="AB489" s="5">
        <v>128</v>
      </c>
      <c r="AC489" s="16">
        <v>0.40764331817626948</v>
      </c>
      <c r="AD489" s="17">
        <v>0.2210526317358017</v>
      </c>
      <c r="AE489" s="32">
        <v>47.88906523</v>
      </c>
      <c r="AF489" s="32">
        <v>257.89474487304688</v>
      </c>
      <c r="AG489" s="16">
        <v>1.4E-2</v>
      </c>
      <c r="AH489" s="16">
        <v>3.5999999999999997E-2</v>
      </c>
      <c r="AI489" s="16">
        <v>4.8000000000000001E-2</v>
      </c>
      <c r="AJ489" s="16">
        <v>0.85699999999999998</v>
      </c>
      <c r="AK489" s="16">
        <v>4.4999999999999998E-2</v>
      </c>
      <c r="AL489" s="16">
        <v>0</v>
      </c>
      <c r="AM489" s="16">
        <v>7.1000000000000008E-2</v>
      </c>
      <c r="AN489" s="16">
        <v>0.13900000000000001</v>
      </c>
      <c r="AO489" s="16">
        <v>2.5999999999999999E-2</v>
      </c>
      <c r="AP489" s="5">
        <v>0</v>
      </c>
      <c r="AQ489" s="31">
        <v>10140.5302734375</v>
      </c>
      <c r="AR489" s="31">
        <v>10514.2</v>
      </c>
    </row>
    <row r="490" spans="1:44" x14ac:dyDescent="0.3">
      <c r="A490" s="4">
        <v>581064020</v>
      </c>
      <c r="B490" s="3" t="s">
        <v>295</v>
      </c>
      <c r="C490" s="3" t="s">
        <v>1421</v>
      </c>
      <c r="D490" s="14">
        <v>78.166893005371094</v>
      </c>
      <c r="E490" s="14">
        <v>77.034187316894531</v>
      </c>
      <c r="F490" s="14">
        <v>77.320060729980469</v>
      </c>
      <c r="G490" s="14">
        <v>79.160911560058594</v>
      </c>
      <c r="H490" s="5">
        <v>72</v>
      </c>
      <c r="I490" s="15" t="s">
        <v>3980</v>
      </c>
      <c r="J490" s="15">
        <v>5</v>
      </c>
      <c r="K490" s="3" t="s">
        <v>3820</v>
      </c>
      <c r="L490" s="3" t="s">
        <v>3911</v>
      </c>
      <c r="M490" s="3" t="s">
        <v>3917</v>
      </c>
      <c r="N490" s="3" t="s">
        <v>3921</v>
      </c>
      <c r="O490" s="17">
        <v>0.44736841320991522</v>
      </c>
      <c r="P490" s="32">
        <v>47.247327030000001</v>
      </c>
      <c r="Q490" s="32">
        <v>336.84210205078131</v>
      </c>
      <c r="R490" s="5">
        <v>36</v>
      </c>
      <c r="S490" s="5">
        <v>24</v>
      </c>
      <c r="T490" s="16">
        <v>0.66666668653488159</v>
      </c>
      <c r="U490" s="17">
        <v>0.25</v>
      </c>
      <c r="V490" s="32">
        <v>46.738217249999998</v>
      </c>
      <c r="W490" s="32"/>
      <c r="X490" s="17">
        <v>0.1578947305679321</v>
      </c>
      <c r="Y490" s="32">
        <v>45.538695629999999</v>
      </c>
      <c r="Z490" s="32"/>
      <c r="AA490" s="5">
        <v>36</v>
      </c>
      <c r="AB490" s="5">
        <v>24</v>
      </c>
      <c r="AC490" s="16">
        <v>0.66666668653488159</v>
      </c>
      <c r="AD490" s="17">
        <v>0.125</v>
      </c>
      <c r="AE490" s="32">
        <v>46.858525810000003</v>
      </c>
      <c r="AF490" s="32"/>
      <c r="AG490" s="16"/>
      <c r="AH490" s="16">
        <v>6.9000000000000006E-2</v>
      </c>
      <c r="AI490" s="16"/>
      <c r="AJ490" s="16">
        <v>0.93100000000000005</v>
      </c>
      <c r="AK490" s="16"/>
      <c r="AL490" s="16">
        <v>0</v>
      </c>
      <c r="AM490" s="16"/>
      <c r="AN490" s="16">
        <v>0.29199999999999998</v>
      </c>
      <c r="AO490" s="16">
        <v>0.438</v>
      </c>
      <c r="AP490" s="5">
        <v>0</v>
      </c>
      <c r="AQ490" s="31">
        <v>15494.2998046875</v>
      </c>
      <c r="AR490" s="31">
        <v>15889.83</v>
      </c>
    </row>
    <row r="491" spans="1:44" x14ac:dyDescent="0.3">
      <c r="A491" s="4">
        <v>290014020</v>
      </c>
      <c r="B491" s="3" t="s">
        <v>125</v>
      </c>
      <c r="C491" s="3" t="s">
        <v>916</v>
      </c>
      <c r="D491" s="14">
        <v>85.480636596679688</v>
      </c>
      <c r="E491" s="14">
        <v>86.442138671875</v>
      </c>
      <c r="F491" s="14">
        <v>86.351799011230469</v>
      </c>
      <c r="G491" s="14">
        <v>86.841102600097656</v>
      </c>
      <c r="H491" s="5">
        <v>149</v>
      </c>
      <c r="I491" s="15" t="s">
        <v>3980</v>
      </c>
      <c r="J491" s="15">
        <v>6</v>
      </c>
      <c r="K491" s="3" t="s">
        <v>3830</v>
      </c>
      <c r="L491" s="3" t="s">
        <v>3907</v>
      </c>
      <c r="M491" s="3" t="s">
        <v>3917</v>
      </c>
      <c r="N491" s="3" t="s">
        <v>3921</v>
      </c>
      <c r="O491" s="17">
        <v>0.39772728085517878</v>
      </c>
      <c r="P491" s="32">
        <v>50.30289904</v>
      </c>
      <c r="Q491" s="32">
        <v>311.3636474609375</v>
      </c>
      <c r="R491" s="5">
        <v>81</v>
      </c>
      <c r="S491" s="5">
        <v>53</v>
      </c>
      <c r="T491" s="16">
        <v>0.65432101488113403</v>
      </c>
      <c r="U491" s="17">
        <v>0.3214285671710968</v>
      </c>
      <c r="V491" s="32">
        <v>50.660590450000001</v>
      </c>
      <c r="W491" s="32">
        <v>282.14285278320313</v>
      </c>
      <c r="X491" s="17">
        <v>0.45454546809196472</v>
      </c>
      <c r="Y491" s="32">
        <v>50.978460419999998</v>
      </c>
      <c r="Z491" s="32">
        <v>309.09091186523438</v>
      </c>
      <c r="AA491" s="5">
        <v>81</v>
      </c>
      <c r="AB491" s="5">
        <v>53</v>
      </c>
      <c r="AC491" s="16">
        <v>0.65432101488113403</v>
      </c>
      <c r="AD491" s="17">
        <v>0.25</v>
      </c>
      <c r="AE491" s="32">
        <v>51.183550539999999</v>
      </c>
      <c r="AF491" s="32">
        <v>260.71429443359381</v>
      </c>
      <c r="AG491" s="16"/>
      <c r="AH491" s="16"/>
      <c r="AI491" s="16"/>
      <c r="AJ491" s="16">
        <v>0.96</v>
      </c>
      <c r="AK491" s="16"/>
      <c r="AL491" s="16">
        <v>3.9999999105930328E-2</v>
      </c>
      <c r="AM491" s="16"/>
      <c r="AN491" s="16">
        <v>0.121</v>
      </c>
      <c r="AO491" s="16">
        <v>0.63800000000000001</v>
      </c>
      <c r="AP491" s="5">
        <v>0</v>
      </c>
      <c r="AQ491" s="31">
        <v>6002.14990234375</v>
      </c>
      <c r="AR491" s="31">
        <v>9780.58</v>
      </c>
    </row>
    <row r="492" spans="1:44" x14ac:dyDescent="0.3">
      <c r="A492" s="4">
        <v>391394040</v>
      </c>
      <c r="B492" s="3" t="s">
        <v>174</v>
      </c>
      <c r="C492" s="3" t="s">
        <v>1025</v>
      </c>
      <c r="D492" s="14">
        <v>87.267555236816406</v>
      </c>
      <c r="E492" s="14">
        <v>85.005035400390625</v>
      </c>
      <c r="F492" s="14">
        <v>86.009719848632813</v>
      </c>
      <c r="G492" s="14">
        <v>84.416580200195313</v>
      </c>
      <c r="H492" s="5">
        <v>491</v>
      </c>
      <c r="I492" s="15">
        <v>4</v>
      </c>
      <c r="J492" s="15">
        <v>6</v>
      </c>
      <c r="K492" s="3" t="s">
        <v>3823</v>
      </c>
      <c r="L492" s="3" t="s">
        <v>3907</v>
      </c>
      <c r="M492" s="3" t="s">
        <v>3917</v>
      </c>
      <c r="N492" s="3" t="s">
        <v>3924</v>
      </c>
      <c r="O492" s="17">
        <v>0.59322035312652588</v>
      </c>
      <c r="P492" s="32">
        <v>51.049447610000001</v>
      </c>
      <c r="Q492" s="32">
        <v>373.51693725585938</v>
      </c>
      <c r="R492" s="5">
        <v>826</v>
      </c>
      <c r="S492" s="5">
        <v>336</v>
      </c>
      <c r="T492" s="16">
        <v>0.40677964687347412</v>
      </c>
      <c r="U492" s="17">
        <v>0.41860464215278631</v>
      </c>
      <c r="V492" s="32">
        <v>50.061434339999998</v>
      </c>
      <c r="W492" s="32">
        <v>333.72091674804688</v>
      </c>
      <c r="X492" s="17">
        <v>0.43736729025840759</v>
      </c>
      <c r="Y492" s="32">
        <v>50.772430649999997</v>
      </c>
      <c r="Z492" s="32">
        <v>315.49893188476563</v>
      </c>
      <c r="AA492" s="5">
        <v>824</v>
      </c>
      <c r="AB492" s="5">
        <v>336</v>
      </c>
      <c r="AC492" s="16">
        <v>0.40677964687347412</v>
      </c>
      <c r="AD492" s="17">
        <v>0.26744186878204351</v>
      </c>
      <c r="AE492" s="32">
        <v>49.81820553</v>
      </c>
      <c r="AF492" s="32">
        <v>254.65116882324219</v>
      </c>
      <c r="AG492" s="16"/>
      <c r="AH492" s="16">
        <v>0.02</v>
      </c>
      <c r="AI492" s="16">
        <v>1.2E-2</v>
      </c>
      <c r="AJ492" s="16">
        <v>0.92300000000000004</v>
      </c>
      <c r="AK492" s="16">
        <v>3.9E-2</v>
      </c>
      <c r="AL492" s="16">
        <v>6.0000000521540642E-3</v>
      </c>
      <c r="AM492" s="16">
        <v>2.7E-2</v>
      </c>
      <c r="AN492" s="16">
        <v>7.6999999999999999E-2</v>
      </c>
      <c r="AO492" s="16">
        <v>0.30099999999999999</v>
      </c>
      <c r="AP492" s="5">
        <v>0</v>
      </c>
      <c r="AQ492" s="31">
        <v>9190.2802734375</v>
      </c>
      <c r="AR492" s="31">
        <v>9391.5400000000009</v>
      </c>
    </row>
    <row r="493" spans="1:44" x14ac:dyDescent="0.3">
      <c r="A493" s="4">
        <v>480754020</v>
      </c>
      <c r="B493" s="3" t="s">
        <v>224</v>
      </c>
      <c r="C493" s="3" t="s">
        <v>1210</v>
      </c>
      <c r="D493" s="14">
        <v>73.457313537597656</v>
      </c>
      <c r="E493" s="14">
        <v>74.023544311523438</v>
      </c>
      <c r="F493" s="14">
        <v>79.783157348632813</v>
      </c>
      <c r="G493" s="14">
        <v>78.984451293945313</v>
      </c>
      <c r="H493" s="5">
        <v>302</v>
      </c>
      <c r="I493" s="15" t="s">
        <v>3980</v>
      </c>
      <c r="J493" s="15">
        <v>5</v>
      </c>
      <c r="K493" s="3" t="s">
        <v>3879</v>
      </c>
      <c r="L493" s="3" t="s">
        <v>3914</v>
      </c>
      <c r="M493" s="3" t="s">
        <v>3919</v>
      </c>
      <c r="N493" s="3" t="s">
        <v>3921</v>
      </c>
      <c r="O493" s="17">
        <v>0.39855071902275091</v>
      </c>
      <c r="P493" s="32">
        <v>45.279733360000002</v>
      </c>
      <c r="Q493" s="32">
        <v>326.81158447265631</v>
      </c>
      <c r="R493" s="5">
        <v>143</v>
      </c>
      <c r="S493" s="5">
        <v>41</v>
      </c>
      <c r="T493" s="16">
        <v>0.28671327233314509</v>
      </c>
      <c r="U493" s="17">
        <v>0.17241379618644709</v>
      </c>
      <c r="V493" s="32">
        <v>45.48301464</v>
      </c>
      <c r="W493" s="32"/>
      <c r="X493" s="17">
        <v>0.37681159377098078</v>
      </c>
      <c r="Y493" s="32">
        <v>47.022203599999997</v>
      </c>
      <c r="Z493" s="32">
        <v>304.34783935546881</v>
      </c>
      <c r="AA493" s="5">
        <v>143</v>
      </c>
      <c r="AB493" s="5">
        <v>41</v>
      </c>
      <c r="AC493" s="16">
        <v>0.28671327233314509</v>
      </c>
      <c r="AD493" s="17">
        <v>0.20689655840396881</v>
      </c>
      <c r="AE493" s="32">
        <v>46.759155159999999</v>
      </c>
      <c r="AF493" s="32"/>
      <c r="AG493" s="16"/>
      <c r="AH493" s="16">
        <v>0.02</v>
      </c>
      <c r="AI493" s="16"/>
      <c r="AJ493" s="16">
        <v>0.93400000000000005</v>
      </c>
      <c r="AK493" s="16">
        <v>2.3E-2</v>
      </c>
      <c r="AL493" s="16">
        <v>2.300000004470348E-2</v>
      </c>
      <c r="AM493" s="16"/>
      <c r="AN493" s="16">
        <v>9.6000000000000002E-2</v>
      </c>
      <c r="AO493" s="16">
        <v>6.8000000000000005E-2</v>
      </c>
      <c r="AP493" s="5">
        <v>0</v>
      </c>
      <c r="AQ493" s="31">
        <v>9215.8798828125</v>
      </c>
      <c r="AR493" s="31">
        <v>9856.33</v>
      </c>
    </row>
    <row r="494" spans="1:44" x14ac:dyDescent="0.3">
      <c r="A494" s="4">
        <v>821084040</v>
      </c>
      <c r="B494" s="3" t="s">
        <v>391</v>
      </c>
      <c r="C494" s="3" t="s">
        <v>1605</v>
      </c>
      <c r="D494" s="14">
        <v>84.510993957519531</v>
      </c>
      <c r="E494" s="14">
        <v>85.3529052734375</v>
      </c>
      <c r="F494" s="14">
        <v>84.32635498046875</v>
      </c>
      <c r="G494" s="14">
        <v>83.317451477050781</v>
      </c>
      <c r="H494" s="5">
        <v>313</v>
      </c>
      <c r="I494" s="15" t="s">
        <v>3980</v>
      </c>
      <c r="J494" s="15">
        <v>5</v>
      </c>
      <c r="K494" s="3" t="s">
        <v>3873</v>
      </c>
      <c r="L494" s="3" t="s">
        <v>3911</v>
      </c>
      <c r="M494" s="3" t="s">
        <v>3917</v>
      </c>
      <c r="N494" s="3" t="s">
        <v>3923</v>
      </c>
      <c r="O494" s="17">
        <v>0.3571428656578064</v>
      </c>
      <c r="P494" s="32">
        <v>49.897797060000002</v>
      </c>
      <c r="Q494" s="32">
        <v>329.28570556640631</v>
      </c>
      <c r="R494" s="5">
        <v>147</v>
      </c>
      <c r="S494" s="5">
        <v>101</v>
      </c>
      <c r="T494" s="16">
        <v>0.68707484006881714</v>
      </c>
      <c r="U494" s="17">
        <v>0.30097088217735291</v>
      </c>
      <c r="V494" s="32">
        <v>50.20646713</v>
      </c>
      <c r="W494" s="32">
        <v>321.35922241210938</v>
      </c>
      <c r="X494" s="17">
        <v>0.27857142686843872</v>
      </c>
      <c r="Y494" s="32">
        <v>49.758545869999999</v>
      </c>
      <c r="Z494" s="32">
        <v>277.14285278320313</v>
      </c>
      <c r="AA494" s="5">
        <v>147</v>
      </c>
      <c r="AB494" s="5">
        <v>101</v>
      </c>
      <c r="AC494" s="16">
        <v>0.68707484006881714</v>
      </c>
      <c r="AD494" s="17">
        <v>0.2330097109079361</v>
      </c>
      <c r="AE494" s="32">
        <v>49.199241129999997</v>
      </c>
      <c r="AF494" s="32">
        <v>262.13592529296881</v>
      </c>
      <c r="AG494" s="16">
        <v>8.3000000000000004E-2</v>
      </c>
      <c r="AH494" s="16">
        <v>0.11799999999999999</v>
      </c>
      <c r="AI494" s="16"/>
      <c r="AJ494" s="16">
        <v>0.72799999999999998</v>
      </c>
      <c r="AK494" s="16">
        <v>6.4000000000000001E-2</v>
      </c>
      <c r="AL494" s="16">
        <v>6.0000000521540642E-3</v>
      </c>
      <c r="AM494" s="16">
        <v>5.3999999999999999E-2</v>
      </c>
      <c r="AN494" s="16">
        <v>0.121</v>
      </c>
      <c r="AO494" s="16">
        <v>0.62</v>
      </c>
      <c r="AP494" s="5">
        <v>0</v>
      </c>
      <c r="AQ494" s="31">
        <v>8311.5</v>
      </c>
      <c r="AR494" s="31">
        <v>9218.15</v>
      </c>
    </row>
    <row r="495" spans="1:44" x14ac:dyDescent="0.3">
      <c r="A495" s="4">
        <v>771044020</v>
      </c>
      <c r="B495" s="3" t="s">
        <v>368</v>
      </c>
      <c r="C495" s="3" t="s">
        <v>1560</v>
      </c>
      <c r="D495" s="14">
        <v>80.030364990234375</v>
      </c>
      <c r="E495" s="14">
        <v>81.193740844726563</v>
      </c>
      <c r="F495" s="14">
        <v>80.073150634765625</v>
      </c>
      <c r="G495" s="14">
        <v>81.667015075683594</v>
      </c>
      <c r="H495" s="5">
        <v>65</v>
      </c>
      <c r="I495" s="15" t="s">
        <v>3980</v>
      </c>
      <c r="J495" s="15">
        <v>5</v>
      </c>
      <c r="K495" s="3" t="s">
        <v>3827</v>
      </c>
      <c r="L495" s="3" t="s">
        <v>3907</v>
      </c>
      <c r="M495" s="3" t="s">
        <v>3916</v>
      </c>
      <c r="N495" s="3" t="s">
        <v>3921</v>
      </c>
      <c r="O495" s="17">
        <v>0.20000000298023221</v>
      </c>
      <c r="P495" s="32">
        <v>48.025856519999998</v>
      </c>
      <c r="Q495" s="32"/>
      <c r="R495" s="5">
        <v>33</v>
      </c>
      <c r="S495" s="5">
        <v>33</v>
      </c>
      <c r="T495" s="16">
        <v>1</v>
      </c>
      <c r="U495" s="17">
        <v>0.20000000298023221</v>
      </c>
      <c r="V495" s="32">
        <v>48.472423470000003</v>
      </c>
      <c r="W495" s="32"/>
      <c r="X495" s="17">
        <v>0.17142857611179349</v>
      </c>
      <c r="Y495" s="32">
        <v>47.196864890000001</v>
      </c>
      <c r="Z495" s="32"/>
      <c r="AA495" s="5">
        <v>33</v>
      </c>
      <c r="AB495" s="5">
        <v>33</v>
      </c>
      <c r="AC495" s="16">
        <v>1</v>
      </c>
      <c r="AD495" s="17">
        <v>0.17142857611179349</v>
      </c>
      <c r="AE495" s="32">
        <v>48.269813509999999</v>
      </c>
      <c r="AF495" s="32"/>
      <c r="AG495" s="16"/>
      <c r="AH495" s="16"/>
      <c r="AI495" s="16"/>
      <c r="AJ495" s="16">
        <v>0.90800000000000003</v>
      </c>
      <c r="AK495" s="16"/>
      <c r="AL495" s="16">
        <v>9.2000000178813934E-2</v>
      </c>
      <c r="AM495" s="16"/>
      <c r="AN495" s="16">
        <v>0.185</v>
      </c>
      <c r="AO495" s="16">
        <v>0.51249999999999996</v>
      </c>
      <c r="AP495" s="5">
        <v>1</v>
      </c>
      <c r="AQ495" s="31">
        <v>13464.76953125</v>
      </c>
      <c r="AR495" s="31">
        <v>14224.98</v>
      </c>
    </row>
    <row r="496" spans="1:44" x14ac:dyDescent="0.3">
      <c r="A496" s="4">
        <v>150044020</v>
      </c>
      <c r="B496" s="3" t="s">
        <v>66</v>
      </c>
      <c r="C496" s="3" t="s">
        <v>726</v>
      </c>
      <c r="D496" s="14">
        <v>90.715362548828125</v>
      </c>
      <c r="E496" s="14">
        <v>92.418266296386719</v>
      </c>
      <c r="F496" s="14">
        <v>93.071090698242188</v>
      </c>
      <c r="G496" s="14">
        <v>94.403900146484375</v>
      </c>
      <c r="H496" s="5">
        <v>170</v>
      </c>
      <c r="I496" s="15" t="s">
        <v>3981</v>
      </c>
      <c r="J496" s="15">
        <v>6</v>
      </c>
      <c r="K496" s="3" t="s">
        <v>3843</v>
      </c>
      <c r="L496" s="3" t="s">
        <v>3909</v>
      </c>
      <c r="M496" s="3" t="s">
        <v>3916</v>
      </c>
      <c r="N496" s="3" t="s">
        <v>3921</v>
      </c>
      <c r="O496" s="17">
        <v>0.40776699781417852</v>
      </c>
      <c r="P496" s="32">
        <v>52.489891900000003</v>
      </c>
      <c r="Q496" s="32">
        <v>327.18447875976563</v>
      </c>
      <c r="R496" s="5">
        <v>131</v>
      </c>
      <c r="S496" s="5">
        <v>131</v>
      </c>
      <c r="T496" s="16">
        <v>1</v>
      </c>
      <c r="U496" s="17">
        <v>0.40776699781417852</v>
      </c>
      <c r="V496" s="32">
        <v>53.152166020000003</v>
      </c>
      <c r="W496" s="32">
        <v>327.18447875976563</v>
      </c>
      <c r="X496" s="17">
        <v>0.33009707927703857</v>
      </c>
      <c r="Y496" s="32">
        <v>55.025456730000002</v>
      </c>
      <c r="Z496" s="32">
        <v>279.61166381835938</v>
      </c>
      <c r="AA496" s="5">
        <v>131</v>
      </c>
      <c r="AB496" s="5">
        <v>131</v>
      </c>
      <c r="AC496" s="16">
        <v>1</v>
      </c>
      <c r="AD496" s="17">
        <v>0.33009707927703857</v>
      </c>
      <c r="AE496" s="32">
        <v>55.442460490000002</v>
      </c>
      <c r="AF496" s="32">
        <v>279.61166381835938</v>
      </c>
      <c r="AG496" s="16"/>
      <c r="AH496" s="16">
        <v>4.1000000000000002E-2</v>
      </c>
      <c r="AI496" s="16"/>
      <c r="AJ496" s="16">
        <v>0.92900000000000005</v>
      </c>
      <c r="AK496" s="16"/>
      <c r="AL496" s="16">
        <v>2.899999916553497E-2</v>
      </c>
      <c r="AM496" s="16"/>
      <c r="AN496" s="16">
        <v>0.112</v>
      </c>
      <c r="AO496" s="16">
        <v>0.45639999999999997</v>
      </c>
      <c r="AP496" s="5">
        <v>1</v>
      </c>
      <c r="AQ496" s="31">
        <v>8895.6904296875</v>
      </c>
      <c r="AR496" s="31">
        <v>9789.14</v>
      </c>
    </row>
    <row r="497" spans="1:44" x14ac:dyDescent="0.3">
      <c r="A497" s="4">
        <v>611564020</v>
      </c>
      <c r="B497" s="3" t="s">
        <v>307</v>
      </c>
      <c r="C497" s="3" t="s">
        <v>1447</v>
      </c>
      <c r="D497" s="14">
        <v>79.847854614257813</v>
      </c>
      <c r="E497" s="14">
        <v>81.619979858398438</v>
      </c>
      <c r="F497" s="14">
        <v>81.911270141601563</v>
      </c>
      <c r="G497" s="14">
        <v>85.508872985839844</v>
      </c>
      <c r="H497" s="5">
        <v>483</v>
      </c>
      <c r="I497" s="15" t="s">
        <v>3980</v>
      </c>
      <c r="J497" s="15">
        <v>5</v>
      </c>
      <c r="K497" s="3" t="s">
        <v>3851</v>
      </c>
      <c r="L497" s="3" t="s">
        <v>3911</v>
      </c>
      <c r="M497" s="3" t="s">
        <v>3917</v>
      </c>
      <c r="N497" s="3" t="s">
        <v>3923</v>
      </c>
      <c r="O497" s="17">
        <v>0.51063829660415649</v>
      </c>
      <c r="P497" s="32">
        <v>47.949608619999999</v>
      </c>
      <c r="Q497" s="32">
        <v>354.04254150390631</v>
      </c>
      <c r="R497" s="5">
        <v>247</v>
      </c>
      <c r="S497" s="5">
        <v>115</v>
      </c>
      <c r="T497" s="16">
        <v>0.46558704972267151</v>
      </c>
      <c r="U497" s="17">
        <v>0.37254902720451349</v>
      </c>
      <c r="V497" s="32">
        <v>48.650130079999997</v>
      </c>
      <c r="W497" s="32">
        <v>315.686279296875</v>
      </c>
      <c r="X497" s="17">
        <v>0.46808511018753052</v>
      </c>
      <c r="Y497" s="32">
        <v>48.303956280000001</v>
      </c>
      <c r="Z497" s="32">
        <v>330.6383056640625</v>
      </c>
      <c r="AA497" s="5">
        <v>247</v>
      </c>
      <c r="AB497" s="5">
        <v>115</v>
      </c>
      <c r="AC497" s="16">
        <v>0.46558704972267151</v>
      </c>
      <c r="AD497" s="17">
        <v>0.32352942228317261</v>
      </c>
      <c r="AE497" s="32">
        <v>50.433317690000003</v>
      </c>
      <c r="AF497" s="32">
        <v>283.33334350585938</v>
      </c>
      <c r="AG497" s="16">
        <v>4.1000000000000002E-2</v>
      </c>
      <c r="AH497" s="16"/>
      <c r="AI497" s="16">
        <v>0.01</v>
      </c>
      <c r="AJ497" s="16">
        <v>0.88600000000000001</v>
      </c>
      <c r="AK497" s="16">
        <v>5.3999999999999999E-2</v>
      </c>
      <c r="AL497" s="16">
        <v>8.0000003799796104E-3</v>
      </c>
      <c r="AM497" s="16"/>
      <c r="AN497" s="16">
        <v>8.8999999999999996E-2</v>
      </c>
      <c r="AO497" s="16">
        <v>0.38700000000000001</v>
      </c>
      <c r="AP497" s="5">
        <v>0</v>
      </c>
      <c r="AQ497" s="31">
        <v>9125.4404296875</v>
      </c>
      <c r="AR497" s="31">
        <v>9713.42</v>
      </c>
    </row>
    <row r="498" spans="1:44" x14ac:dyDescent="0.3">
      <c r="A498" s="4">
        <v>611584020</v>
      </c>
      <c r="B498" s="3" t="s">
        <v>309</v>
      </c>
      <c r="C498" s="3" t="s">
        <v>1450</v>
      </c>
      <c r="D498" s="14">
        <v>85.771682739257813</v>
      </c>
      <c r="E498" s="14">
        <v>84.95111083984375</v>
      </c>
      <c r="F498" s="14">
        <v>80.149429321289063</v>
      </c>
      <c r="G498" s="14">
        <v>79.349029541015625</v>
      </c>
      <c r="H498" s="5">
        <v>50</v>
      </c>
      <c r="I498" s="15" t="s">
        <v>3981</v>
      </c>
      <c r="J498" s="15">
        <v>6</v>
      </c>
      <c r="K498" s="3" t="s">
        <v>3851</v>
      </c>
      <c r="L498" s="3" t="s">
        <v>3911</v>
      </c>
      <c r="M498" s="3" t="s">
        <v>3916</v>
      </c>
      <c r="N498" s="3" t="s">
        <v>3921</v>
      </c>
      <c r="O498" s="17">
        <v>0.2916666567325592</v>
      </c>
      <c r="P498" s="32">
        <v>50.424494189999997</v>
      </c>
      <c r="Q498" s="32"/>
      <c r="R498" s="5">
        <v>29</v>
      </c>
      <c r="S498" s="5">
        <v>22</v>
      </c>
      <c r="T498" s="16">
        <v>0.75862067937850952</v>
      </c>
      <c r="U498" s="17">
        <v>0.2916666567325592</v>
      </c>
      <c r="V498" s="32">
        <v>50.038950679999999</v>
      </c>
      <c r="W498" s="32"/>
      <c r="X498" s="17">
        <v>0</v>
      </c>
      <c r="Y498" s="32">
        <v>47.242806280000003</v>
      </c>
      <c r="Z498" s="32"/>
      <c r="AA498" s="5">
        <v>29</v>
      </c>
      <c r="AB498" s="5">
        <v>22</v>
      </c>
      <c r="AC498" s="16">
        <v>0.75862067937850952</v>
      </c>
      <c r="AD498" s="17">
        <v>0</v>
      </c>
      <c r="AE498" s="32">
        <v>46.964463539999997</v>
      </c>
      <c r="AF498" s="32"/>
      <c r="AG498" s="16"/>
      <c r="AH498" s="16"/>
      <c r="AI498" s="16"/>
      <c r="AJ498" s="16">
        <v>0.9</v>
      </c>
      <c r="AK498" s="16"/>
      <c r="AL498" s="16">
        <v>0.10000000149011611</v>
      </c>
      <c r="AM498" s="16"/>
      <c r="AN498" s="16">
        <v>0.14000000000000001</v>
      </c>
      <c r="AO498" s="16">
        <v>0.66</v>
      </c>
      <c r="AP498" s="5">
        <v>0</v>
      </c>
      <c r="AQ498" s="31">
        <v>14264.26953125</v>
      </c>
      <c r="AR498" s="31">
        <v>16987.79</v>
      </c>
    </row>
    <row r="499" spans="1:44" x14ac:dyDescent="0.3">
      <c r="A499" s="4">
        <v>691084020</v>
      </c>
      <c r="B499" s="3" t="s">
        <v>335</v>
      </c>
      <c r="C499" s="3" t="s">
        <v>1497</v>
      </c>
      <c r="D499" s="14">
        <v>82.182075500488281</v>
      </c>
      <c r="E499" s="14">
        <v>82.7489013671875</v>
      </c>
      <c r="F499" s="14">
        <v>87.486000061035156</v>
      </c>
      <c r="G499" s="14">
        <v>84.973121643066406</v>
      </c>
      <c r="H499" s="5">
        <v>103</v>
      </c>
      <c r="I499" s="15" t="s">
        <v>3980</v>
      </c>
      <c r="J499" s="15">
        <v>6</v>
      </c>
      <c r="K499" s="3" t="s">
        <v>3863</v>
      </c>
      <c r="L499" s="3" t="s">
        <v>3911</v>
      </c>
      <c r="M499" s="3" t="s">
        <v>3917</v>
      </c>
      <c r="N499" s="3" t="s">
        <v>3921</v>
      </c>
      <c r="O499" s="17">
        <v>0.29411765933036799</v>
      </c>
      <c r="P499" s="32">
        <v>48.924810209999997</v>
      </c>
      <c r="Q499" s="32"/>
      <c r="R499" s="5">
        <v>70</v>
      </c>
      <c r="S499" s="5">
        <v>51</v>
      </c>
      <c r="T499" s="16">
        <v>0.72857141494750977</v>
      </c>
      <c r="U499" s="17">
        <v>0.3055555522441864</v>
      </c>
      <c r="V499" s="32">
        <v>49.120803469999998</v>
      </c>
      <c r="W499" s="32"/>
      <c r="X499" s="17">
        <v>0.27450981736183172</v>
      </c>
      <c r="Y499" s="32">
        <v>51.66158557</v>
      </c>
      <c r="Z499" s="32"/>
      <c r="AA499" s="5">
        <v>70</v>
      </c>
      <c r="AB499" s="5">
        <v>51</v>
      </c>
      <c r="AC499" s="16">
        <v>0.72857141494750977</v>
      </c>
      <c r="AD499" s="17">
        <v>0.1944444477558136</v>
      </c>
      <c r="AE499" s="32">
        <v>50.13161582</v>
      </c>
      <c r="AF499" s="32"/>
      <c r="AG499" s="16"/>
      <c r="AH499" s="16">
        <v>4.9000000000000002E-2</v>
      </c>
      <c r="AI499" s="16"/>
      <c r="AJ499" s="16">
        <v>0.95100000000000007</v>
      </c>
      <c r="AK499" s="16"/>
      <c r="AL499" s="16">
        <v>0</v>
      </c>
      <c r="AM499" s="16"/>
      <c r="AN499" s="16">
        <v>0.185</v>
      </c>
      <c r="AO499" s="16">
        <v>0.59199999999999997</v>
      </c>
      <c r="AP499" s="5">
        <v>0</v>
      </c>
      <c r="AQ499" s="31">
        <v>9679.2998046875</v>
      </c>
      <c r="AR499" s="31">
        <v>10972.86</v>
      </c>
    </row>
    <row r="500" spans="1:44" x14ac:dyDescent="0.3">
      <c r="A500" s="4">
        <v>350924020</v>
      </c>
      <c r="B500" s="3" t="s">
        <v>147</v>
      </c>
      <c r="C500" s="3" t="s">
        <v>954</v>
      </c>
      <c r="D500" s="14">
        <v>79.697212219238281</v>
      </c>
      <c r="E500" s="14">
        <v>81.362403869628906</v>
      </c>
      <c r="F500" s="14">
        <v>77.134071350097656</v>
      </c>
      <c r="G500" s="14">
        <v>77.94683837890625</v>
      </c>
      <c r="H500" s="5">
        <v>502</v>
      </c>
      <c r="I500" s="15" t="s">
        <v>3980</v>
      </c>
      <c r="J500" s="15">
        <v>5</v>
      </c>
      <c r="K500" s="3" t="s">
        <v>3800</v>
      </c>
      <c r="L500" s="3" t="s">
        <v>3910</v>
      </c>
      <c r="M500" s="3" t="s">
        <v>3917</v>
      </c>
      <c r="N500" s="3" t="s">
        <v>3921</v>
      </c>
      <c r="O500" s="17">
        <v>0.36290323734283447</v>
      </c>
      <c r="P500" s="32">
        <v>47.886671499999999</v>
      </c>
      <c r="Q500" s="32">
        <v>296.77420043945313</v>
      </c>
      <c r="R500" s="5">
        <v>328</v>
      </c>
      <c r="S500" s="5">
        <v>328</v>
      </c>
      <c r="T500" s="16">
        <v>1</v>
      </c>
      <c r="U500" s="17">
        <v>0.36290323734283447</v>
      </c>
      <c r="V500" s="32">
        <v>48.54274212</v>
      </c>
      <c r="W500" s="32">
        <v>296.77420043945313</v>
      </c>
      <c r="X500" s="17">
        <v>0.2338709682226181</v>
      </c>
      <c r="Y500" s="32">
        <v>45.426672809999999</v>
      </c>
      <c r="Z500" s="32">
        <v>250.80645751953131</v>
      </c>
      <c r="AA500" s="5">
        <v>329</v>
      </c>
      <c r="AB500" s="5">
        <v>329</v>
      </c>
      <c r="AC500" s="16">
        <v>1</v>
      </c>
      <c r="AD500" s="17">
        <v>0.2338709682226181</v>
      </c>
      <c r="AE500" s="32">
        <v>46.174835790000003</v>
      </c>
      <c r="AF500" s="32">
        <v>250.80645751953131</v>
      </c>
      <c r="AG500" s="16">
        <v>0.27100000000000002</v>
      </c>
      <c r="AH500" s="16">
        <v>5.1999999999999998E-2</v>
      </c>
      <c r="AI500" s="16"/>
      <c r="AJ500" s="16">
        <v>0.60199999999999998</v>
      </c>
      <c r="AK500" s="16">
        <v>7.3999999999999996E-2</v>
      </c>
      <c r="AL500" s="16">
        <v>2.000000094994903E-3</v>
      </c>
      <c r="AM500" s="16"/>
      <c r="AN500" s="16">
        <v>0.11700000000000001</v>
      </c>
      <c r="AO500" s="16">
        <v>0.60729999999999995</v>
      </c>
      <c r="AP500" s="5">
        <v>1</v>
      </c>
      <c r="AQ500" s="31">
        <v>7224.8798828125</v>
      </c>
      <c r="AR500" s="31">
        <v>10507.69</v>
      </c>
    </row>
    <row r="501" spans="1:44" x14ac:dyDescent="0.3">
      <c r="A501" s="4">
        <v>971194020</v>
      </c>
      <c r="B501" s="3" t="s">
        <v>465</v>
      </c>
      <c r="C501" s="3" t="s">
        <v>1930</v>
      </c>
      <c r="D501" s="14">
        <v>80.559776306152344</v>
      </c>
      <c r="E501" s="14">
        <v>81.62603759765625</v>
      </c>
      <c r="F501" s="14">
        <v>91.474273681640625</v>
      </c>
      <c r="G501" s="14">
        <v>93.516319274902344</v>
      </c>
      <c r="H501" s="5">
        <v>41</v>
      </c>
      <c r="I501" s="15" t="s">
        <v>3981</v>
      </c>
      <c r="J501" s="15">
        <v>6</v>
      </c>
      <c r="K501" s="3" t="s">
        <v>3846</v>
      </c>
      <c r="L501" s="3" t="s">
        <v>3908</v>
      </c>
      <c r="M501" s="3" t="s">
        <v>3916</v>
      </c>
      <c r="N501" s="3" t="s">
        <v>3923</v>
      </c>
      <c r="O501" s="17">
        <v>0.190476194024086</v>
      </c>
      <c r="P501" s="32">
        <v>48.247038670000002</v>
      </c>
      <c r="Q501" s="32"/>
      <c r="R501" s="5">
        <v>28</v>
      </c>
      <c r="S501" s="5">
        <v>28</v>
      </c>
      <c r="T501" s="16">
        <v>1</v>
      </c>
      <c r="U501" s="17">
        <v>0.190476194024086</v>
      </c>
      <c r="V501" s="32">
        <v>48.652655879999998</v>
      </c>
      <c r="W501" s="32"/>
      <c r="X501" s="17">
        <v>0</v>
      </c>
      <c r="Y501" s="32">
        <v>54.063703150000002</v>
      </c>
      <c r="Z501" s="32"/>
      <c r="AA501" s="5">
        <v>28</v>
      </c>
      <c r="AB501" s="5">
        <v>28</v>
      </c>
      <c r="AC501" s="16">
        <v>1</v>
      </c>
      <c r="AD501" s="17">
        <v>0</v>
      </c>
      <c r="AE501" s="32">
        <v>54.942631220000003</v>
      </c>
      <c r="AF501" s="32"/>
      <c r="AG501" s="16"/>
      <c r="AH501" s="16"/>
      <c r="AI501" s="16"/>
      <c r="AJ501" s="16">
        <v>0.90200000000000002</v>
      </c>
      <c r="AK501" s="16"/>
      <c r="AL501" s="16">
        <v>9.7999997437000275E-2</v>
      </c>
      <c r="AM501" s="16"/>
      <c r="AN501" s="16">
        <v>0.17100000000000001</v>
      </c>
      <c r="AO501" s="16">
        <v>0</v>
      </c>
      <c r="AP501" s="5">
        <v>1</v>
      </c>
      <c r="AQ501" s="31">
        <v>18528.98046875</v>
      </c>
      <c r="AR501" s="31">
        <v>18650.689999999999</v>
      </c>
    </row>
    <row r="502" spans="1:44" x14ac:dyDescent="0.3">
      <c r="A502" s="4">
        <v>1141154020</v>
      </c>
      <c r="B502" s="3" t="s">
        <v>533</v>
      </c>
      <c r="C502" s="3" t="s">
        <v>1062</v>
      </c>
      <c r="D502" s="14">
        <v>82.807937622070313</v>
      </c>
      <c r="E502" s="14">
        <v>81.078254699707031</v>
      </c>
      <c r="F502" s="14">
        <v>82.765998840332031</v>
      </c>
      <c r="G502" s="14">
        <v>84.412200927734375</v>
      </c>
      <c r="H502" s="5">
        <v>252</v>
      </c>
      <c r="I502" s="15" t="s">
        <v>3980</v>
      </c>
      <c r="J502" s="15">
        <v>5</v>
      </c>
      <c r="K502" s="3" t="s">
        <v>3850</v>
      </c>
      <c r="L502" s="3" t="s">
        <v>3907</v>
      </c>
      <c r="M502" s="3" t="s">
        <v>3917</v>
      </c>
      <c r="N502" s="3" t="s">
        <v>3921</v>
      </c>
      <c r="O502" s="17">
        <v>0.56800001859664917</v>
      </c>
      <c r="P502" s="32">
        <v>49.18628674</v>
      </c>
      <c r="Q502" s="32">
        <v>363.20001220703131</v>
      </c>
      <c r="R502" s="5">
        <v>126</v>
      </c>
      <c r="S502" s="5">
        <v>80</v>
      </c>
      <c r="T502" s="16">
        <v>0.63492065668106079</v>
      </c>
      <c r="U502" s="17">
        <v>0.50649350881576538</v>
      </c>
      <c r="V502" s="32">
        <v>48.424275430000002</v>
      </c>
      <c r="W502" s="32">
        <v>338.96102905273438</v>
      </c>
      <c r="X502" s="17">
        <v>0.38400000333786011</v>
      </c>
      <c r="Y502" s="32">
        <v>48.818752869999997</v>
      </c>
      <c r="Z502" s="32">
        <v>313.60000610351563</v>
      </c>
      <c r="AA502" s="5">
        <v>126</v>
      </c>
      <c r="AB502" s="5">
        <v>80</v>
      </c>
      <c r="AC502" s="16">
        <v>0.63492065668106079</v>
      </c>
      <c r="AD502" s="17">
        <v>0.28571429848670959</v>
      </c>
      <c r="AE502" s="32">
        <v>49.815738500000002</v>
      </c>
      <c r="AF502" s="32">
        <v>297.402587890625</v>
      </c>
      <c r="AG502" s="16"/>
      <c r="AH502" s="16"/>
      <c r="AI502" s="16"/>
      <c r="AJ502" s="16">
        <v>0.97599999999999998</v>
      </c>
      <c r="AK502" s="16">
        <v>2.4E-2</v>
      </c>
      <c r="AL502" s="16">
        <v>0</v>
      </c>
      <c r="AM502" s="16"/>
      <c r="AN502" s="16">
        <v>0.191</v>
      </c>
      <c r="AO502" s="16">
        <v>0.62</v>
      </c>
      <c r="AP502" s="5">
        <v>0</v>
      </c>
      <c r="AQ502" s="31">
        <v>8827.01953125</v>
      </c>
      <c r="AR502" s="31">
        <v>10219.33</v>
      </c>
    </row>
    <row r="503" spans="1:44" x14ac:dyDescent="0.3">
      <c r="A503" s="4">
        <v>961074040</v>
      </c>
      <c r="B503" s="3" t="s">
        <v>457</v>
      </c>
      <c r="C503" s="3" t="s">
        <v>1895</v>
      </c>
      <c r="D503" s="14">
        <v>86.162788391113281</v>
      </c>
      <c r="E503" s="14">
        <v>84.524940490722656</v>
      </c>
      <c r="F503" s="14">
        <v>85.229644775390625</v>
      </c>
      <c r="G503" s="14">
        <v>82.980079650878906</v>
      </c>
      <c r="H503" s="5">
        <v>444</v>
      </c>
      <c r="I503" s="15">
        <v>3</v>
      </c>
      <c r="J503" s="15">
        <v>6</v>
      </c>
      <c r="K503" s="3" t="s">
        <v>3882</v>
      </c>
      <c r="L503" s="3" t="s">
        <v>3915</v>
      </c>
      <c r="M503" s="3" t="s">
        <v>3918</v>
      </c>
      <c r="N503" s="3" t="s">
        <v>3922</v>
      </c>
      <c r="O503" s="17">
        <v>0.57035177946090698</v>
      </c>
      <c r="P503" s="32">
        <v>50.587892830000001</v>
      </c>
      <c r="Q503" s="32">
        <v>360.80401611328131</v>
      </c>
      <c r="R503" s="5">
        <v>526</v>
      </c>
      <c r="S503" s="5">
        <v>283</v>
      </c>
      <c r="T503" s="16">
        <v>0.53802281618118286</v>
      </c>
      <c r="U503" s="17">
        <v>0.38860103487968439</v>
      </c>
      <c r="V503" s="32">
        <v>49.861271420000001</v>
      </c>
      <c r="W503" s="32">
        <v>306.73574829101563</v>
      </c>
      <c r="X503" s="17">
        <v>0.39598998427391052</v>
      </c>
      <c r="Y503" s="32">
        <v>50.302593520000002</v>
      </c>
      <c r="Z503" s="32">
        <v>291.22805786132813</v>
      </c>
      <c r="AA503" s="5">
        <v>526</v>
      </c>
      <c r="AB503" s="5">
        <v>283</v>
      </c>
      <c r="AC503" s="16">
        <v>0.53802281618118286</v>
      </c>
      <c r="AD503" s="17">
        <v>0.24742268025875089</v>
      </c>
      <c r="AE503" s="32">
        <v>49.00925359</v>
      </c>
      <c r="AF503" s="32">
        <v>235.0515441894531</v>
      </c>
      <c r="AG503" s="16">
        <v>0.155</v>
      </c>
      <c r="AH503" s="16">
        <v>0.05</v>
      </c>
      <c r="AI503" s="16">
        <v>1.4E-2</v>
      </c>
      <c r="AJ503" s="16">
        <v>0.63500000000000001</v>
      </c>
      <c r="AK503" s="16">
        <v>0.14599999999999999</v>
      </c>
      <c r="AL503" s="16">
        <v>0</v>
      </c>
      <c r="AM503" s="16">
        <v>2.9000000000000001E-2</v>
      </c>
      <c r="AN503" s="16">
        <v>0.151</v>
      </c>
      <c r="AO503" s="16">
        <v>0.34100000000000003</v>
      </c>
      <c r="AP503" s="5">
        <v>0</v>
      </c>
      <c r="AQ503" s="31">
        <v>12218.1103515625</v>
      </c>
      <c r="AR503" s="31">
        <v>12506.06</v>
      </c>
    </row>
    <row r="504" spans="1:44" x14ac:dyDescent="0.3">
      <c r="A504" s="4">
        <v>581094020</v>
      </c>
      <c r="B504" s="3" t="s">
        <v>298</v>
      </c>
      <c r="C504" s="3" t="s">
        <v>1049</v>
      </c>
      <c r="D504" s="14">
        <v>81.458061218261719</v>
      </c>
      <c r="E504" s="14">
        <v>81.538970947265625</v>
      </c>
      <c r="F504" s="14">
        <v>86.880645751953125</v>
      </c>
      <c r="G504" s="14">
        <v>87.370162963867188</v>
      </c>
      <c r="H504" s="5">
        <v>263</v>
      </c>
      <c r="I504" s="15" t="s">
        <v>3981</v>
      </c>
      <c r="J504" s="15">
        <v>5</v>
      </c>
      <c r="K504" s="3" t="s">
        <v>3820</v>
      </c>
      <c r="L504" s="3" t="s">
        <v>3911</v>
      </c>
      <c r="M504" s="3" t="s">
        <v>3917</v>
      </c>
      <c r="N504" s="3" t="s">
        <v>3921</v>
      </c>
      <c r="O504" s="17">
        <v>0.57480317354202271</v>
      </c>
      <c r="P504" s="32">
        <v>48.622329329999999</v>
      </c>
      <c r="Q504" s="32">
        <v>367.71652221679688</v>
      </c>
      <c r="R504" s="5">
        <v>113</v>
      </c>
      <c r="S504" s="5">
        <v>54</v>
      </c>
      <c r="T504" s="16">
        <v>0.47787609696388239</v>
      </c>
      <c r="U504" s="17">
        <v>0.29310345649719238</v>
      </c>
      <c r="V504" s="32">
        <v>48.61635639</v>
      </c>
      <c r="W504" s="32"/>
      <c r="X504" s="17">
        <v>0.67716532945632935</v>
      </c>
      <c r="Y504" s="32">
        <v>51.29698509</v>
      </c>
      <c r="Z504" s="32">
        <v>391.33859252929688</v>
      </c>
      <c r="AA504" s="5">
        <v>114</v>
      </c>
      <c r="AB504" s="5">
        <v>55</v>
      </c>
      <c r="AC504" s="16">
        <v>0.47787609696388239</v>
      </c>
      <c r="AD504" s="17">
        <v>0.29310345649719238</v>
      </c>
      <c r="AE504" s="32">
        <v>51.481484549999998</v>
      </c>
      <c r="AF504" s="32"/>
      <c r="AG504" s="16"/>
      <c r="AH504" s="16"/>
      <c r="AI504" s="16"/>
      <c r="AJ504" s="16">
        <v>0.95800000000000007</v>
      </c>
      <c r="AK504" s="16"/>
      <c r="AL504" s="16">
        <v>4.1999999433755868E-2</v>
      </c>
      <c r="AM504" s="16"/>
      <c r="AN504" s="16">
        <v>0.14499999999999999</v>
      </c>
      <c r="AO504" s="16">
        <v>0.46600000000000003</v>
      </c>
      <c r="AP504" s="5">
        <v>0</v>
      </c>
      <c r="AQ504" s="31">
        <v>10429.580078125</v>
      </c>
      <c r="AR504" s="31">
        <v>12036.74</v>
      </c>
    </row>
    <row r="505" spans="1:44" x14ac:dyDescent="0.3">
      <c r="A505" s="4">
        <v>630664020</v>
      </c>
      <c r="B505" s="3" t="s">
        <v>312</v>
      </c>
      <c r="C505" s="3" t="s">
        <v>1456</v>
      </c>
      <c r="D505" s="14">
        <v>85.742568969726563</v>
      </c>
      <c r="E505" s="14">
        <v>85.323776245117188</v>
      </c>
      <c r="F505" s="14">
        <v>87.085403442382813</v>
      </c>
      <c r="G505" s="14">
        <v>89.064178466796875</v>
      </c>
      <c r="H505" s="5">
        <v>189</v>
      </c>
      <c r="I505" s="15" t="s">
        <v>3980</v>
      </c>
      <c r="J505" s="15">
        <v>5</v>
      </c>
      <c r="K505" s="3" t="s">
        <v>3841</v>
      </c>
      <c r="L505" s="3" t="s">
        <v>3913</v>
      </c>
      <c r="M505" s="3" t="s">
        <v>3916</v>
      </c>
      <c r="N505" s="3" t="s">
        <v>3921</v>
      </c>
      <c r="O505" s="17">
        <v>0.36170211434364319</v>
      </c>
      <c r="P505" s="32">
        <v>50.412331880000004</v>
      </c>
      <c r="Q505" s="32">
        <v>294.68084716796881</v>
      </c>
      <c r="R505" s="5">
        <v>91</v>
      </c>
      <c r="S505" s="5">
        <v>56</v>
      </c>
      <c r="T505" s="16">
        <v>0.61538463830947876</v>
      </c>
      <c r="U505" s="17">
        <v>0.27777779102325439</v>
      </c>
      <c r="V505" s="32">
        <v>50.194322030000002</v>
      </c>
      <c r="W505" s="32"/>
      <c r="X505" s="17">
        <v>0.15957446396350861</v>
      </c>
      <c r="Y505" s="32">
        <v>51.420308660000003</v>
      </c>
      <c r="Z505" s="32"/>
      <c r="AA505" s="5">
        <v>91</v>
      </c>
      <c r="AB505" s="5">
        <v>56</v>
      </c>
      <c r="AC505" s="16">
        <v>0.61538463830947876</v>
      </c>
      <c r="AD505" s="17">
        <v>0.1111111119389534</v>
      </c>
      <c r="AE505" s="32">
        <v>52.435452990000002</v>
      </c>
      <c r="AF505" s="32"/>
      <c r="AG505" s="16"/>
      <c r="AH505" s="16"/>
      <c r="AI505" s="16"/>
      <c r="AJ505" s="16">
        <v>0.97899999999999998</v>
      </c>
      <c r="AK505" s="16"/>
      <c r="AL505" s="16">
        <v>2.0999999716877941E-2</v>
      </c>
      <c r="AM505" s="16"/>
      <c r="AN505" s="16">
        <v>0.10100000000000001</v>
      </c>
      <c r="AO505" s="16">
        <v>0.36299999999999999</v>
      </c>
      <c r="AP505" s="5">
        <v>0</v>
      </c>
      <c r="AQ505" s="31">
        <v>8559.8095703125</v>
      </c>
      <c r="AR505" s="31">
        <v>9471.8799999999992</v>
      </c>
    </row>
    <row r="506" spans="1:44" x14ac:dyDescent="0.3">
      <c r="A506" s="4">
        <v>630674020</v>
      </c>
      <c r="B506" s="3" t="s">
        <v>313</v>
      </c>
      <c r="C506" s="3" t="s">
        <v>1458</v>
      </c>
      <c r="D506" s="14">
        <v>72.690048217773438</v>
      </c>
      <c r="E506" s="14">
        <v>73.5567626953125</v>
      </c>
      <c r="F506" s="14">
        <v>74.238777160644531</v>
      </c>
      <c r="G506" s="14">
        <v>74.890457153320313</v>
      </c>
      <c r="H506" s="5">
        <v>241</v>
      </c>
      <c r="I506" s="15" t="s">
        <v>3980</v>
      </c>
      <c r="J506" s="15">
        <v>4</v>
      </c>
      <c r="K506" s="3" t="s">
        <v>3841</v>
      </c>
      <c r="L506" s="3" t="s">
        <v>3913</v>
      </c>
      <c r="M506" s="3" t="s">
        <v>3916</v>
      </c>
      <c r="N506" s="3" t="s">
        <v>3921</v>
      </c>
      <c r="O506" s="17">
        <v>0.47826087474822998</v>
      </c>
      <c r="P506" s="32">
        <v>44.959182460000001</v>
      </c>
      <c r="Q506" s="32">
        <v>327.17391967773438</v>
      </c>
      <c r="R506" s="5">
        <v>45</v>
      </c>
      <c r="S506" s="5">
        <v>45</v>
      </c>
      <c r="T506" s="16">
        <v>1</v>
      </c>
      <c r="U506" s="17">
        <v>0.47826087474822998</v>
      </c>
      <c r="V506" s="32">
        <v>45.288403129999999</v>
      </c>
      <c r="W506" s="32">
        <v>327.17391967773438</v>
      </c>
      <c r="X506" s="17">
        <v>0.45652174949646002</v>
      </c>
      <c r="Y506" s="32">
        <v>43.682853029999997</v>
      </c>
      <c r="Z506" s="32">
        <v>330.43478393554688</v>
      </c>
      <c r="AA506" s="5">
        <v>45</v>
      </c>
      <c r="AB506" s="5">
        <v>45</v>
      </c>
      <c r="AC506" s="16">
        <v>1</v>
      </c>
      <c r="AD506" s="17">
        <v>0.45652174949646002</v>
      </c>
      <c r="AE506" s="32">
        <v>44.453665180000002</v>
      </c>
      <c r="AF506" s="32">
        <v>330.43478393554688</v>
      </c>
      <c r="AG506" s="16"/>
      <c r="AH506" s="16"/>
      <c r="AI506" s="16"/>
      <c r="AJ506" s="16">
        <v>0.98799999999999999</v>
      </c>
      <c r="AK506" s="16"/>
      <c r="AL506" s="16">
        <v>1.200000010430813E-2</v>
      </c>
      <c r="AM506" s="16"/>
      <c r="AN506" s="16">
        <v>0.1</v>
      </c>
      <c r="AO506" s="16">
        <v>0.54620000000000002</v>
      </c>
      <c r="AP506" s="5">
        <v>0</v>
      </c>
      <c r="AQ506" s="31">
        <v>7850.25</v>
      </c>
      <c r="AR506" s="31">
        <v>9527.23</v>
      </c>
    </row>
    <row r="507" spans="1:44" x14ac:dyDescent="0.3">
      <c r="A507" s="4">
        <v>840054020</v>
      </c>
      <c r="B507" s="3" t="s">
        <v>400</v>
      </c>
      <c r="C507" s="3" t="s">
        <v>1636</v>
      </c>
      <c r="D507" s="14">
        <v>78.719818115234375</v>
      </c>
      <c r="E507" s="14">
        <v>77.677154541015625</v>
      </c>
      <c r="F507" s="14">
        <v>80.4053955078125</v>
      </c>
      <c r="G507" s="14">
        <v>79.108726501464844</v>
      </c>
      <c r="H507" s="5">
        <v>222</v>
      </c>
      <c r="I507" s="15" t="s">
        <v>3980</v>
      </c>
      <c r="J507" s="15">
        <v>5</v>
      </c>
      <c r="K507" s="3" t="s">
        <v>3802</v>
      </c>
      <c r="L507" s="3" t="s">
        <v>3907</v>
      </c>
      <c r="M507" s="3" t="s">
        <v>3917</v>
      </c>
      <c r="N507" s="3" t="s">
        <v>3921</v>
      </c>
      <c r="O507" s="17">
        <v>0.40517240762710571</v>
      </c>
      <c r="P507" s="32">
        <v>47.478331490000002</v>
      </c>
      <c r="Q507" s="32">
        <v>325</v>
      </c>
      <c r="R507" s="5">
        <v>123</v>
      </c>
      <c r="S507" s="5">
        <v>75</v>
      </c>
      <c r="T507" s="16">
        <v>0.60975611209869385</v>
      </c>
      <c r="U507" s="17">
        <v>0.28787878155708307</v>
      </c>
      <c r="V507" s="32">
        <v>47.006284559999997</v>
      </c>
      <c r="W507" s="32">
        <v>296.96969604492188</v>
      </c>
      <c r="X507" s="17">
        <v>0.37931033968925482</v>
      </c>
      <c r="Y507" s="32">
        <v>47.396972929999997</v>
      </c>
      <c r="Z507" s="32">
        <v>306.89654541015631</v>
      </c>
      <c r="AA507" s="5">
        <v>123</v>
      </c>
      <c r="AB507" s="5">
        <v>75</v>
      </c>
      <c r="AC507" s="16">
        <v>0.60975611209869385</v>
      </c>
      <c r="AD507" s="17">
        <v>0.28787878155708307</v>
      </c>
      <c r="AE507" s="32">
        <v>46.829138319999998</v>
      </c>
      <c r="AF507" s="32">
        <v>283.33334350585938</v>
      </c>
      <c r="AG507" s="16"/>
      <c r="AH507" s="16"/>
      <c r="AI507" s="16"/>
      <c r="AJ507" s="16">
        <v>0.95000000000000007</v>
      </c>
      <c r="AK507" s="16">
        <v>3.2000000000000001E-2</v>
      </c>
      <c r="AL507" s="16">
        <v>1.7999999225139621E-2</v>
      </c>
      <c r="AM507" s="16">
        <v>6.3E-2</v>
      </c>
      <c r="AN507" s="16">
        <v>0.14000000000000001</v>
      </c>
      <c r="AO507" s="16">
        <v>0.49299999999999999</v>
      </c>
      <c r="AP507" s="5">
        <v>0</v>
      </c>
      <c r="AQ507" s="31">
        <v>9192.2001953125</v>
      </c>
      <c r="AR507" s="31">
        <v>10150.219999999999</v>
      </c>
    </row>
    <row r="508" spans="1:44" x14ac:dyDescent="0.3">
      <c r="A508" s="4">
        <v>640724020</v>
      </c>
      <c r="B508" s="3" t="s">
        <v>314</v>
      </c>
      <c r="C508" s="3" t="s">
        <v>1460</v>
      </c>
      <c r="D508" s="14">
        <v>86.146316528320313</v>
      </c>
      <c r="E508" s="14">
        <v>84.056571960449219</v>
      </c>
      <c r="F508" s="14">
        <v>81.333320617675781</v>
      </c>
      <c r="G508" s="14">
        <v>80.385025024414063</v>
      </c>
      <c r="H508" s="5">
        <v>91</v>
      </c>
      <c r="I508" s="15" t="s">
        <v>3980</v>
      </c>
      <c r="J508" s="15">
        <v>6</v>
      </c>
      <c r="K508" s="3" t="s">
        <v>3885</v>
      </c>
      <c r="L508" s="3" t="s">
        <v>3911</v>
      </c>
      <c r="M508" s="3" t="s">
        <v>3917</v>
      </c>
      <c r="N508" s="3" t="s">
        <v>3923</v>
      </c>
      <c r="O508" s="17">
        <v>0.23913043737411499</v>
      </c>
      <c r="P508" s="32">
        <v>50.58101113</v>
      </c>
      <c r="Q508" s="32"/>
      <c r="R508" s="5">
        <v>72</v>
      </c>
      <c r="S508" s="5">
        <v>32</v>
      </c>
      <c r="T508" s="16">
        <v>0.4444444477558136</v>
      </c>
      <c r="U508" s="17">
        <v>0.3125</v>
      </c>
      <c r="V508" s="32">
        <v>49.665997249999997</v>
      </c>
      <c r="W508" s="32"/>
      <c r="X508" s="17">
        <v>0.39130434393882751</v>
      </c>
      <c r="Y508" s="32">
        <v>47.955858290000002</v>
      </c>
      <c r="Z508" s="32">
        <v>310.86956787109381</v>
      </c>
      <c r="AA508" s="5">
        <v>72</v>
      </c>
      <c r="AB508" s="5">
        <v>32</v>
      </c>
      <c r="AC508" s="16">
        <v>0.4444444477558136</v>
      </c>
      <c r="AD508" s="17">
        <v>0</v>
      </c>
      <c r="AE508" s="32">
        <v>47.547875060000003</v>
      </c>
      <c r="AF508" s="32"/>
      <c r="AG508" s="16"/>
      <c r="AH508" s="16"/>
      <c r="AI508" s="16"/>
      <c r="AJ508" s="16">
        <v>0.97799999999999998</v>
      </c>
      <c r="AK508" s="16"/>
      <c r="AL508" s="16">
        <v>2.199999988079071E-2</v>
      </c>
      <c r="AM508" s="16"/>
      <c r="AN508" s="16">
        <v>6.6000000000000003E-2</v>
      </c>
      <c r="AO508" s="16">
        <v>0.378</v>
      </c>
      <c r="AP508" s="5">
        <v>0</v>
      </c>
      <c r="AQ508" s="31">
        <v>11296.0498046875</v>
      </c>
      <c r="AR508" s="31">
        <v>12294.78</v>
      </c>
    </row>
    <row r="509" spans="1:44" x14ac:dyDescent="0.3">
      <c r="A509" s="4">
        <v>551064020</v>
      </c>
      <c r="B509" s="3" t="s">
        <v>285</v>
      </c>
      <c r="C509" s="3" t="s">
        <v>1396</v>
      </c>
      <c r="D509" s="14">
        <v>88.958869934082031</v>
      </c>
      <c r="E509" s="14">
        <v>86.388999938964844</v>
      </c>
      <c r="F509" s="14">
        <v>90.580741882324219</v>
      </c>
      <c r="G509" s="14">
        <v>91.822425842285156</v>
      </c>
      <c r="H509" s="5">
        <v>328</v>
      </c>
      <c r="I509" s="15" t="s">
        <v>3981</v>
      </c>
      <c r="J509" s="15">
        <v>5</v>
      </c>
      <c r="K509" s="3" t="s">
        <v>3845</v>
      </c>
      <c r="L509" s="3" t="s">
        <v>3907</v>
      </c>
      <c r="M509" s="3" t="s">
        <v>3917</v>
      </c>
      <c r="N509" s="3" t="s">
        <v>3921</v>
      </c>
      <c r="O509" s="17">
        <v>0.60689657926559448</v>
      </c>
      <c r="P509" s="32">
        <v>51.756055420000003</v>
      </c>
      <c r="Q509" s="32">
        <v>366.2069091796875</v>
      </c>
      <c r="R509" s="5">
        <v>155</v>
      </c>
      <c r="S509" s="5">
        <v>91</v>
      </c>
      <c r="T509" s="16">
        <v>0.58709675073623657</v>
      </c>
      <c r="U509" s="17">
        <v>0.55421686172485352</v>
      </c>
      <c r="V509" s="32">
        <v>50.638437439999997</v>
      </c>
      <c r="W509" s="32">
        <v>336.14459228515631</v>
      </c>
      <c r="X509" s="17">
        <v>0.43448275327682501</v>
      </c>
      <c r="Y509" s="32">
        <v>53.525531659999999</v>
      </c>
      <c r="Z509" s="32">
        <v>330.34481811523438</v>
      </c>
      <c r="AA509" s="5">
        <v>155</v>
      </c>
      <c r="AB509" s="5">
        <v>91</v>
      </c>
      <c r="AC509" s="16">
        <v>0.58709675073623657</v>
      </c>
      <c r="AD509" s="17">
        <v>0.33734938502311712</v>
      </c>
      <c r="AE509" s="32">
        <v>53.98873253</v>
      </c>
      <c r="AF509" s="32">
        <v>301.204833984375</v>
      </c>
      <c r="AG509" s="16"/>
      <c r="AH509" s="16">
        <v>2.1000000000000001E-2</v>
      </c>
      <c r="AI509" s="16"/>
      <c r="AJ509" s="16">
        <v>0.96299999999999997</v>
      </c>
      <c r="AK509" s="16"/>
      <c r="AL509" s="16">
        <v>1.499999966472387E-2</v>
      </c>
      <c r="AM509" s="16"/>
      <c r="AN509" s="16">
        <v>0.223</v>
      </c>
      <c r="AO509" s="16">
        <v>0.58399999999999996</v>
      </c>
      <c r="AP509" s="5">
        <v>0</v>
      </c>
      <c r="AQ509" s="31">
        <v>5000.22998046875</v>
      </c>
      <c r="AR509" s="31">
        <v>9158.01</v>
      </c>
    </row>
    <row r="510" spans="1:44" x14ac:dyDescent="0.3">
      <c r="A510" s="4">
        <v>620704020</v>
      </c>
      <c r="B510" s="3" t="s">
        <v>310</v>
      </c>
      <c r="C510" s="3" t="s">
        <v>1452</v>
      </c>
      <c r="D510" s="14">
        <v>84.045066833496094</v>
      </c>
      <c r="E510" s="14">
        <v>85.196159362792969</v>
      </c>
      <c r="F510" s="14">
        <v>77.471893310546875</v>
      </c>
      <c r="G510" s="14">
        <v>80.750961303710938</v>
      </c>
      <c r="H510" s="5">
        <v>46</v>
      </c>
      <c r="I510" s="15" t="s">
        <v>3981</v>
      </c>
      <c r="J510" s="15">
        <v>5</v>
      </c>
      <c r="K510" s="3" t="s">
        <v>3860</v>
      </c>
      <c r="L510" s="3" t="s">
        <v>3910</v>
      </c>
      <c r="M510" s="3" t="s">
        <v>3916</v>
      </c>
      <c r="N510" s="3" t="s">
        <v>3921</v>
      </c>
      <c r="O510" s="17">
        <v>0.34482759237289429</v>
      </c>
      <c r="P510" s="32">
        <v>49.70314175</v>
      </c>
      <c r="Q510" s="32"/>
      <c r="R510" s="5">
        <v>48</v>
      </c>
      <c r="S510" s="5">
        <v>48</v>
      </c>
      <c r="T510" s="16">
        <v>1</v>
      </c>
      <c r="U510" s="17">
        <v>0.34482759237289429</v>
      </c>
      <c r="V510" s="32">
        <v>50.141117100000002</v>
      </c>
      <c r="W510" s="32"/>
      <c r="X510" s="17">
        <v>0.31034481525421143</v>
      </c>
      <c r="Y510" s="32">
        <v>45.630143289999999</v>
      </c>
      <c r="Z510" s="32"/>
      <c r="AA510" s="5">
        <v>48</v>
      </c>
      <c r="AB510" s="5">
        <v>48</v>
      </c>
      <c r="AC510" s="16">
        <v>1</v>
      </c>
      <c r="AD510" s="17">
        <v>0.31034481525421143</v>
      </c>
      <c r="AE510" s="32">
        <v>47.753948139999999</v>
      </c>
      <c r="AF510" s="32"/>
      <c r="AG510" s="16"/>
      <c r="AH510" s="16"/>
      <c r="AI510" s="16"/>
      <c r="AJ510" s="16">
        <v>0.97799999999999998</v>
      </c>
      <c r="AK510" s="16"/>
      <c r="AL510" s="16">
        <v>2.199999988079071E-2</v>
      </c>
      <c r="AM510" s="16"/>
      <c r="AN510" s="16">
        <v>0.217</v>
      </c>
      <c r="AO510" s="16">
        <v>0.55810000000000004</v>
      </c>
      <c r="AP510" s="5">
        <v>1</v>
      </c>
      <c r="AQ510" s="31">
        <v>9878.740234375</v>
      </c>
      <c r="AR510" s="31">
        <v>15778.23</v>
      </c>
    </row>
    <row r="511" spans="1:44" x14ac:dyDescent="0.3">
      <c r="A511" s="4">
        <v>971294060</v>
      </c>
      <c r="B511" s="3" t="s">
        <v>468</v>
      </c>
      <c r="C511" s="3" t="s">
        <v>1934</v>
      </c>
      <c r="D511" s="14">
        <v>85.980598449707031</v>
      </c>
      <c r="E511" s="14">
        <v>86.169853210449219</v>
      </c>
      <c r="F511" s="14">
        <v>83.297874450683594</v>
      </c>
      <c r="G511" s="14">
        <v>85.7034912109375</v>
      </c>
      <c r="H511" s="5">
        <v>207</v>
      </c>
      <c r="I511" s="15">
        <v>2</v>
      </c>
      <c r="J511" s="15">
        <v>4</v>
      </c>
      <c r="K511" s="3" t="s">
        <v>3846</v>
      </c>
      <c r="L511" s="3" t="s">
        <v>3908</v>
      </c>
      <c r="M511" s="3" t="s">
        <v>3919</v>
      </c>
      <c r="N511" s="3" t="s">
        <v>3921</v>
      </c>
      <c r="O511" s="17">
        <v>0.380952388048172</v>
      </c>
      <c r="P511" s="32">
        <v>50.511776169999997</v>
      </c>
      <c r="Q511" s="32">
        <v>306.34921264648438</v>
      </c>
      <c r="R511" s="5">
        <v>94</v>
      </c>
      <c r="S511" s="5">
        <v>79</v>
      </c>
      <c r="T511" s="16">
        <v>0.84042555093765259</v>
      </c>
      <c r="U511" s="17">
        <v>0.34831461310386658</v>
      </c>
      <c r="V511" s="32">
        <v>50.547071150000001</v>
      </c>
      <c r="W511" s="32">
        <v>292.13482666015631</v>
      </c>
      <c r="X511" s="17">
        <v>0.25984251499176031</v>
      </c>
      <c r="Y511" s="32">
        <v>49.139098949999998</v>
      </c>
      <c r="Z511" s="32">
        <v>230.70866394042969</v>
      </c>
      <c r="AA511" s="5">
        <v>94</v>
      </c>
      <c r="AB511" s="5">
        <v>79</v>
      </c>
      <c r="AC511" s="16">
        <v>0.84042555093765259</v>
      </c>
      <c r="AD511" s="17">
        <v>0.2222222238779068</v>
      </c>
      <c r="AE511" s="32">
        <v>50.542913980000002</v>
      </c>
      <c r="AF511" s="32">
        <v>218.8888854980469</v>
      </c>
      <c r="AG511" s="16"/>
      <c r="AH511" s="16">
        <v>0.26100000000000001</v>
      </c>
      <c r="AI511" s="16"/>
      <c r="AJ511" s="16">
        <v>0.57500000000000007</v>
      </c>
      <c r="AK511" s="16">
        <v>5.8000000000000003E-2</v>
      </c>
      <c r="AL511" s="16">
        <v>0.1059999987483025</v>
      </c>
      <c r="AM511" s="16">
        <v>0.16900000000000001</v>
      </c>
      <c r="AN511" s="16">
        <v>0.121</v>
      </c>
      <c r="AO511" s="16">
        <v>0.5</v>
      </c>
      <c r="AP511" s="5">
        <v>0</v>
      </c>
      <c r="AQ511" s="31">
        <v>6915.91015625</v>
      </c>
      <c r="AR511" s="31">
        <v>8135.36</v>
      </c>
    </row>
    <row r="512" spans="1:44" x14ac:dyDescent="0.3">
      <c r="A512" s="4">
        <v>1121024060</v>
      </c>
      <c r="B512" s="3" t="s">
        <v>527</v>
      </c>
      <c r="C512" s="3" t="s">
        <v>2043</v>
      </c>
      <c r="D512" s="14">
        <v>77.73486328125</v>
      </c>
      <c r="E512" s="14">
        <v>76.850303649902344</v>
      </c>
      <c r="F512" s="14">
        <v>81.813148498535156</v>
      </c>
      <c r="G512" s="14">
        <v>82.068672180175781</v>
      </c>
      <c r="H512" s="5">
        <v>415</v>
      </c>
      <c r="I512" s="15">
        <v>4</v>
      </c>
      <c r="J512" s="15">
        <v>5</v>
      </c>
      <c r="K512" s="3" t="s">
        <v>3816</v>
      </c>
      <c r="L512" s="3" t="s">
        <v>3907</v>
      </c>
      <c r="M512" s="3" t="s">
        <v>3917</v>
      </c>
      <c r="N512" s="3" t="s">
        <v>3921</v>
      </c>
      <c r="O512" s="17">
        <v>0.37402597069740301</v>
      </c>
      <c r="P512" s="32">
        <v>47.066830770000003</v>
      </c>
      <c r="Q512" s="32">
        <v>323.37661743164063</v>
      </c>
      <c r="R512" s="5">
        <v>628</v>
      </c>
      <c r="S512" s="5">
        <v>349</v>
      </c>
      <c r="T512" s="16">
        <v>0.55573248863220215</v>
      </c>
      <c r="U512" s="17">
        <v>0.2487562149763107</v>
      </c>
      <c r="V512" s="32">
        <v>46.661550980000001</v>
      </c>
      <c r="W512" s="32">
        <v>291.04476928710938</v>
      </c>
      <c r="X512" s="17">
        <v>0.27012985944747919</v>
      </c>
      <c r="Y512" s="32">
        <v>48.244858270000002</v>
      </c>
      <c r="Z512" s="32">
        <v>270.38961791992188</v>
      </c>
      <c r="AA512" s="5">
        <v>629</v>
      </c>
      <c r="AB512" s="5">
        <v>350</v>
      </c>
      <c r="AC512" s="16">
        <v>0.55573248863220215</v>
      </c>
      <c r="AD512" s="17">
        <v>0.159203976392746</v>
      </c>
      <c r="AE512" s="32">
        <v>48.496003160000001</v>
      </c>
      <c r="AF512" s="32">
        <v>223.88059997558591</v>
      </c>
      <c r="AG512" s="16"/>
      <c r="AH512" s="16">
        <v>4.1000000000000002E-2</v>
      </c>
      <c r="AI512" s="16"/>
      <c r="AJ512" s="16">
        <v>0.93700000000000006</v>
      </c>
      <c r="AK512" s="16">
        <v>1.7000000000000001E-2</v>
      </c>
      <c r="AL512" s="16">
        <v>4.999999888241291E-3</v>
      </c>
      <c r="AM512" s="16"/>
      <c r="AN512" s="16">
        <v>0.19500000000000001</v>
      </c>
      <c r="AO512" s="16">
        <v>0.41199999999999998</v>
      </c>
      <c r="AP512" s="5">
        <v>0</v>
      </c>
      <c r="AQ512" s="31">
        <v>8471.3701171875</v>
      </c>
      <c r="AR512" s="31">
        <v>9360.51</v>
      </c>
    </row>
    <row r="513" spans="1:44" x14ac:dyDescent="0.3">
      <c r="A513" s="4">
        <v>742014020</v>
      </c>
      <c r="B513" s="3" t="s">
        <v>355</v>
      </c>
      <c r="C513" s="3" t="s">
        <v>574</v>
      </c>
      <c r="D513" s="14">
        <v>87.225860595703125</v>
      </c>
      <c r="E513" s="14">
        <v>85.33941650390625</v>
      </c>
      <c r="F513" s="14">
        <v>86.021492004394531</v>
      </c>
      <c r="G513" s="14">
        <v>83.476951599121094</v>
      </c>
      <c r="H513" s="5">
        <v>344</v>
      </c>
      <c r="I513" s="15">
        <v>1</v>
      </c>
      <c r="J513" s="15">
        <v>4</v>
      </c>
      <c r="K513" s="3" t="s">
        <v>3824</v>
      </c>
      <c r="L513" s="3" t="s">
        <v>3912</v>
      </c>
      <c r="M513" s="3" t="s">
        <v>3917</v>
      </c>
      <c r="N513" s="3" t="s">
        <v>3921</v>
      </c>
      <c r="O513" s="17">
        <v>0.50574713945388794</v>
      </c>
      <c r="P513" s="32">
        <v>51.032028310000001</v>
      </c>
      <c r="Q513" s="32">
        <v>332.18389892578131</v>
      </c>
      <c r="R513" s="5">
        <v>114</v>
      </c>
      <c r="S513" s="5">
        <v>55</v>
      </c>
      <c r="T513" s="16">
        <v>0.48245614767074579</v>
      </c>
      <c r="U513" s="17">
        <v>0.35353535413742071</v>
      </c>
      <c r="V513" s="32">
        <v>50.200842489999999</v>
      </c>
      <c r="W513" s="32">
        <v>288.88888549804688</v>
      </c>
      <c r="X513" s="17">
        <v>0.45402297377586359</v>
      </c>
      <c r="Y513" s="32">
        <v>50.77952217</v>
      </c>
      <c r="Z513" s="32">
        <v>310.91952514648438</v>
      </c>
      <c r="AA513" s="5">
        <v>114</v>
      </c>
      <c r="AB513" s="5">
        <v>55</v>
      </c>
      <c r="AC513" s="16">
        <v>0.48245614767074579</v>
      </c>
      <c r="AD513" s="17">
        <v>0.27272728085517878</v>
      </c>
      <c r="AE513" s="32">
        <v>49.289062399999999</v>
      </c>
      <c r="AF513" s="32">
        <v>256.56564331054688</v>
      </c>
      <c r="AG513" s="16"/>
      <c r="AH513" s="16">
        <v>2.5999999999999999E-2</v>
      </c>
      <c r="AI513" s="16">
        <v>1.4999999999999999E-2</v>
      </c>
      <c r="AJ513" s="16">
        <v>0.89200000000000002</v>
      </c>
      <c r="AK513" s="16">
        <v>4.9000000000000002E-2</v>
      </c>
      <c r="AL513" s="16">
        <v>1.7000000923871991E-2</v>
      </c>
      <c r="AM513" s="16">
        <v>1.4E-2</v>
      </c>
      <c r="AN513" s="16">
        <v>0.189</v>
      </c>
      <c r="AO513" s="16">
        <v>0.48799999999999999</v>
      </c>
      <c r="AP513" s="5">
        <v>0</v>
      </c>
      <c r="AQ513" s="31">
        <v>9912.48046875</v>
      </c>
      <c r="AR513" s="31">
        <v>10978.8</v>
      </c>
    </row>
    <row r="514" spans="1:44" x14ac:dyDescent="0.3">
      <c r="A514" s="4">
        <v>320554060</v>
      </c>
      <c r="B514" s="3" t="s">
        <v>136</v>
      </c>
      <c r="C514" s="3" t="s">
        <v>938</v>
      </c>
      <c r="D514" s="14">
        <v>89.547492980957031</v>
      </c>
      <c r="E514" s="14">
        <v>87.905479431152344</v>
      </c>
      <c r="F514" s="14">
        <v>84.543975830078125</v>
      </c>
      <c r="G514" s="14">
        <v>83.796463012695313</v>
      </c>
      <c r="H514" s="5">
        <v>253</v>
      </c>
      <c r="I514" s="15" t="s">
        <v>3980</v>
      </c>
      <c r="J514" s="15">
        <v>6</v>
      </c>
      <c r="K514" s="3" t="s">
        <v>3874</v>
      </c>
      <c r="L514" s="3" t="s">
        <v>3912</v>
      </c>
      <c r="M514" s="3" t="s">
        <v>3917</v>
      </c>
      <c r="N514" s="3" t="s">
        <v>3921</v>
      </c>
      <c r="O514" s="17">
        <v>0.61333334445953369</v>
      </c>
      <c r="P514" s="32">
        <v>52.001971179999998</v>
      </c>
      <c r="Q514" s="32">
        <v>366</v>
      </c>
      <c r="R514" s="5">
        <v>201</v>
      </c>
      <c r="S514" s="5">
        <v>81</v>
      </c>
      <c r="T514" s="16">
        <v>0.40298506617546082</v>
      </c>
      <c r="U514" s="17">
        <v>0.48333331942558289</v>
      </c>
      <c r="V514" s="32">
        <v>51.270689060000002</v>
      </c>
      <c r="W514" s="32">
        <v>323.33334350585938</v>
      </c>
      <c r="X514" s="17">
        <v>0.53333336114883423</v>
      </c>
      <c r="Y514" s="32">
        <v>49.889619619999998</v>
      </c>
      <c r="Z514" s="32">
        <v>333.33334350585938</v>
      </c>
      <c r="AA514" s="5">
        <v>201</v>
      </c>
      <c r="AB514" s="5">
        <v>81</v>
      </c>
      <c r="AC514" s="16">
        <v>0.40298506617546082</v>
      </c>
      <c r="AD514" s="17">
        <v>0.43333333730697632</v>
      </c>
      <c r="AE514" s="32">
        <v>49.468991549999998</v>
      </c>
      <c r="AF514" s="32">
        <v>293.33334350585938</v>
      </c>
      <c r="AG514" s="16"/>
      <c r="AH514" s="16"/>
      <c r="AI514" s="16"/>
      <c r="AJ514" s="16">
        <v>0.98799999999999999</v>
      </c>
      <c r="AK514" s="16"/>
      <c r="AL514" s="16">
        <v>1.200000010430813E-2</v>
      </c>
      <c r="AM514" s="16"/>
      <c r="AN514" s="16">
        <v>0.127</v>
      </c>
      <c r="AO514" s="16">
        <v>0.35899999999999999</v>
      </c>
      <c r="AP514" s="5">
        <v>0</v>
      </c>
      <c r="AQ514" s="31">
        <v>9718.259765625</v>
      </c>
      <c r="AR514" s="31">
        <v>11424.13</v>
      </c>
    </row>
    <row r="515" spans="1:44" x14ac:dyDescent="0.3">
      <c r="A515" s="4">
        <v>600774020</v>
      </c>
      <c r="B515" s="3" t="s">
        <v>303</v>
      </c>
      <c r="C515" s="3" t="s">
        <v>1435</v>
      </c>
      <c r="D515" s="14">
        <v>95.158981323242188</v>
      </c>
      <c r="E515" s="14">
        <v>94.226142883300781</v>
      </c>
      <c r="F515" s="14">
        <v>86.34112548828125</v>
      </c>
      <c r="G515" s="14">
        <v>87.160484313964844</v>
      </c>
      <c r="H515" s="5">
        <v>436</v>
      </c>
      <c r="I515" s="15" t="s">
        <v>3980</v>
      </c>
      <c r="J515" s="15">
        <v>5</v>
      </c>
      <c r="K515" s="3" t="s">
        <v>3886</v>
      </c>
      <c r="L515" s="3" t="s">
        <v>3907</v>
      </c>
      <c r="M515" s="3" t="s">
        <v>3917</v>
      </c>
      <c r="N515" s="3" t="s">
        <v>3921</v>
      </c>
      <c r="O515" s="17">
        <v>0.5522388219833374</v>
      </c>
      <c r="P515" s="32">
        <v>54.34636957</v>
      </c>
      <c r="Q515" s="32">
        <v>355.223876953125</v>
      </c>
      <c r="R515" s="5">
        <v>200</v>
      </c>
      <c r="S515" s="5">
        <v>138</v>
      </c>
      <c r="T515" s="16">
        <v>0.68999999761581421</v>
      </c>
      <c r="U515" s="17">
        <v>0.45070421695709229</v>
      </c>
      <c r="V515" s="32">
        <v>53.905909029999997</v>
      </c>
      <c r="W515" s="32">
        <v>328.87322998046881</v>
      </c>
      <c r="X515" s="17">
        <v>0.52736318111419678</v>
      </c>
      <c r="Y515" s="32">
        <v>50.97203201</v>
      </c>
      <c r="Z515" s="32">
        <v>338.3084716796875</v>
      </c>
      <c r="AA515" s="5">
        <v>199</v>
      </c>
      <c r="AB515" s="5">
        <v>137</v>
      </c>
      <c r="AC515" s="16">
        <v>0.68999999761581421</v>
      </c>
      <c r="AD515" s="17">
        <v>0.46478873491287231</v>
      </c>
      <c r="AE515" s="32">
        <v>51.363405520000001</v>
      </c>
      <c r="AF515" s="32">
        <v>318.30984497070313</v>
      </c>
      <c r="AG515" s="16"/>
      <c r="AH515" s="16">
        <v>0.106</v>
      </c>
      <c r="AI515" s="16"/>
      <c r="AJ515" s="16">
        <v>0.745</v>
      </c>
      <c r="AK515" s="16">
        <v>3.6999999999999998E-2</v>
      </c>
      <c r="AL515" s="16">
        <v>0.1120000034570694</v>
      </c>
      <c r="AM515" s="16">
        <v>0.124</v>
      </c>
      <c r="AN515" s="16">
        <v>0.20399999999999999</v>
      </c>
      <c r="AO515" s="16">
        <v>0.67800000000000005</v>
      </c>
      <c r="AP515" s="5">
        <v>0</v>
      </c>
      <c r="AQ515" s="31">
        <v>8773.9697265625</v>
      </c>
      <c r="AR515" s="31">
        <v>9554.51</v>
      </c>
    </row>
    <row r="516" spans="1:44" x14ac:dyDescent="0.3">
      <c r="A516" s="4">
        <v>90774020</v>
      </c>
      <c r="B516" s="3" t="s">
        <v>34</v>
      </c>
      <c r="C516" s="3" t="s">
        <v>616</v>
      </c>
      <c r="D516" s="14">
        <v>89.752388000488281</v>
      </c>
      <c r="E516" s="14">
        <v>87.790504455566406</v>
      </c>
      <c r="F516" s="14">
        <v>79.805625915527344</v>
      </c>
      <c r="G516" s="14">
        <v>78.346839904785156</v>
      </c>
      <c r="H516" s="5">
        <v>229</v>
      </c>
      <c r="I516" s="15" t="s">
        <v>3980</v>
      </c>
      <c r="J516" s="15">
        <v>5</v>
      </c>
      <c r="K516" s="3" t="s">
        <v>3829</v>
      </c>
      <c r="L516" s="3" t="s">
        <v>3910</v>
      </c>
      <c r="M516" s="3" t="s">
        <v>3916</v>
      </c>
      <c r="N516" s="3" t="s">
        <v>3921</v>
      </c>
      <c r="O516" s="17">
        <v>0.41739130020141602</v>
      </c>
      <c r="P516" s="32">
        <v>52.08757482</v>
      </c>
      <c r="Q516" s="32">
        <v>331.30435180664063</v>
      </c>
      <c r="R516" s="5">
        <v>113</v>
      </c>
      <c r="S516" s="5">
        <v>62</v>
      </c>
      <c r="T516" s="16">
        <v>0.54867255687713623</v>
      </c>
      <c r="U516" s="17">
        <v>0.3125</v>
      </c>
      <c r="V516" s="32">
        <v>51.222753619999999</v>
      </c>
      <c r="W516" s="32">
        <v>304.6875</v>
      </c>
      <c r="X516" s="17">
        <v>0.32173913717269897</v>
      </c>
      <c r="Y516" s="32">
        <v>47.035737670000003</v>
      </c>
      <c r="Z516" s="32">
        <v>274.78262329101563</v>
      </c>
      <c r="AA516" s="5">
        <v>113</v>
      </c>
      <c r="AB516" s="5">
        <v>62</v>
      </c>
      <c r="AC516" s="16">
        <v>0.54867255687713623</v>
      </c>
      <c r="AD516" s="17">
        <v>0.234375</v>
      </c>
      <c r="AE516" s="32">
        <v>46.400091410000002</v>
      </c>
      <c r="AF516" s="32">
        <v>237.5</v>
      </c>
      <c r="AG516" s="16"/>
      <c r="AH516" s="16"/>
      <c r="AI516" s="16"/>
      <c r="AJ516" s="16">
        <v>0.97799999999999998</v>
      </c>
      <c r="AK516" s="16"/>
      <c r="AL516" s="16">
        <v>2.199999988079071E-2</v>
      </c>
      <c r="AM516" s="16"/>
      <c r="AN516" s="16">
        <v>0.109</v>
      </c>
      <c r="AO516" s="16">
        <v>0.56300000000000006</v>
      </c>
      <c r="AP516" s="5">
        <v>0</v>
      </c>
      <c r="AQ516" s="31">
        <v>7428.919921875</v>
      </c>
      <c r="AR516" s="31">
        <v>9277.25</v>
      </c>
    </row>
    <row r="517" spans="1:44" x14ac:dyDescent="0.3">
      <c r="A517" s="4">
        <v>581084020</v>
      </c>
      <c r="B517" s="3" t="s">
        <v>297</v>
      </c>
      <c r="C517" s="3" t="s">
        <v>1425</v>
      </c>
      <c r="D517" s="14">
        <v>84.812904357910156</v>
      </c>
      <c r="E517" s="14">
        <v>85.012214660644531</v>
      </c>
      <c r="F517" s="14">
        <v>84.123039245605469</v>
      </c>
      <c r="G517" s="14">
        <v>87.902267456054688</v>
      </c>
      <c r="H517" s="5">
        <v>106</v>
      </c>
      <c r="I517" s="15" t="s">
        <v>3981</v>
      </c>
      <c r="J517" s="15">
        <v>6</v>
      </c>
      <c r="K517" s="3" t="s">
        <v>3820</v>
      </c>
      <c r="L517" s="3" t="s">
        <v>3911</v>
      </c>
      <c r="M517" s="3" t="s">
        <v>3917</v>
      </c>
      <c r="N517" s="3" t="s">
        <v>3921</v>
      </c>
      <c r="O517" s="17">
        <v>0.52941179275512695</v>
      </c>
      <c r="P517" s="32">
        <v>50.023930479999997</v>
      </c>
      <c r="Q517" s="32">
        <v>352.941162109375</v>
      </c>
      <c r="R517" s="5">
        <v>81</v>
      </c>
      <c r="S517" s="5">
        <v>32</v>
      </c>
      <c r="T517" s="16">
        <v>0.39506173133850098</v>
      </c>
      <c r="U517" s="17">
        <v>0.22727273404598239</v>
      </c>
      <c r="V517" s="32">
        <v>50.064425489999998</v>
      </c>
      <c r="W517" s="32"/>
      <c r="X517" s="17">
        <v>0.45098039507865911</v>
      </c>
      <c r="Y517" s="32">
        <v>49.636091299999997</v>
      </c>
      <c r="Z517" s="32">
        <v>309.80392456054688</v>
      </c>
      <c r="AA517" s="5">
        <v>81</v>
      </c>
      <c r="AB517" s="5">
        <v>32</v>
      </c>
      <c r="AC517" s="16">
        <v>0.39506173133850098</v>
      </c>
      <c r="AD517" s="17">
        <v>0.27272728085517878</v>
      </c>
      <c r="AE517" s="32">
        <v>51.781134799999997</v>
      </c>
      <c r="AF517" s="32"/>
      <c r="AG517" s="16"/>
      <c r="AH517" s="16"/>
      <c r="AI517" s="16"/>
      <c r="AJ517" s="16">
        <v>0.98099999999999998</v>
      </c>
      <c r="AK517" s="16"/>
      <c r="AL517" s="16">
        <v>1.8999999389052391E-2</v>
      </c>
      <c r="AM517" s="16"/>
      <c r="AN517" s="16">
        <v>0.16</v>
      </c>
      <c r="AO517" s="16">
        <v>0.34899999999999998</v>
      </c>
      <c r="AP517" s="5">
        <v>0</v>
      </c>
      <c r="AQ517" s="31">
        <v>10292.009765625</v>
      </c>
      <c r="AR517" s="31">
        <v>11387.09</v>
      </c>
    </row>
    <row r="518" spans="1:44" x14ac:dyDescent="0.3">
      <c r="A518" s="4">
        <v>960944020</v>
      </c>
      <c r="B518" s="3" t="s">
        <v>448</v>
      </c>
      <c r="C518" s="3" t="s">
        <v>1844</v>
      </c>
      <c r="D518" s="14">
        <v>91.229499816894531</v>
      </c>
      <c r="E518" s="14">
        <v>90.524932861328125</v>
      </c>
      <c r="F518" s="14">
        <v>93.056610107421875</v>
      </c>
      <c r="G518" s="14">
        <v>93.456901550292969</v>
      </c>
      <c r="H518" s="5">
        <v>304</v>
      </c>
      <c r="I518" s="15" t="s">
        <v>3981</v>
      </c>
      <c r="J518" s="15">
        <v>5</v>
      </c>
      <c r="K518" s="3" t="s">
        <v>3882</v>
      </c>
      <c r="L518" s="3" t="s">
        <v>3915</v>
      </c>
      <c r="M518" s="3" t="s">
        <v>3918</v>
      </c>
      <c r="N518" s="3" t="s">
        <v>3922</v>
      </c>
      <c r="O518" s="17">
        <v>0.47972974181175232</v>
      </c>
      <c r="P518" s="32">
        <v>52.704690749999997</v>
      </c>
      <c r="Q518" s="32">
        <v>334.45947265625</v>
      </c>
      <c r="R518" s="5">
        <v>139</v>
      </c>
      <c r="S518" s="5">
        <v>103</v>
      </c>
      <c r="T518" s="16">
        <v>0.74100720882415771</v>
      </c>
      <c r="U518" s="17">
        <v>0.38461539149284357</v>
      </c>
      <c r="V518" s="32">
        <v>52.362794890000004</v>
      </c>
      <c r="W518" s="32">
        <v>310.57693481445313</v>
      </c>
      <c r="X518" s="17">
        <v>0.32432430982589722</v>
      </c>
      <c r="Y518" s="32">
        <v>55.01673272</v>
      </c>
      <c r="Z518" s="32">
        <v>293.24325561523438</v>
      </c>
      <c r="AA518" s="5">
        <v>139</v>
      </c>
      <c r="AB518" s="5">
        <v>103</v>
      </c>
      <c r="AC518" s="16">
        <v>0.74100720882415771</v>
      </c>
      <c r="AD518" s="17">
        <v>0.25961539149284357</v>
      </c>
      <c r="AE518" s="32">
        <v>54.909170940000003</v>
      </c>
      <c r="AF518" s="32">
        <v>274.0384521484375</v>
      </c>
      <c r="AG518" s="16">
        <v>0.161</v>
      </c>
      <c r="AH518" s="16">
        <v>5.6000000000000001E-2</v>
      </c>
      <c r="AI518" s="16">
        <v>0.03</v>
      </c>
      <c r="AJ518" s="16">
        <v>0.61499999999999999</v>
      </c>
      <c r="AK518" s="16">
        <v>0.13200000000000001</v>
      </c>
      <c r="AL518" s="16">
        <v>7.0000002160668373E-3</v>
      </c>
      <c r="AM518" s="16">
        <v>0.14799999999999999</v>
      </c>
      <c r="AN518" s="16">
        <v>0.161</v>
      </c>
      <c r="AO518" s="16">
        <v>0.52300000000000002</v>
      </c>
      <c r="AP518" s="5">
        <v>0</v>
      </c>
      <c r="AQ518" s="31">
        <v>11041.2197265625</v>
      </c>
      <c r="AR518" s="31">
        <v>11335.78</v>
      </c>
    </row>
    <row r="519" spans="1:44" x14ac:dyDescent="0.3">
      <c r="A519" s="4">
        <v>960944060</v>
      </c>
      <c r="B519" s="3" t="s">
        <v>448</v>
      </c>
      <c r="C519" s="3" t="s">
        <v>1845</v>
      </c>
      <c r="D519" s="14">
        <v>83.998466491699219</v>
      </c>
      <c r="E519" s="14">
        <v>84.533393859863281</v>
      </c>
      <c r="F519" s="14">
        <v>83.625228881835938</v>
      </c>
      <c r="G519" s="14">
        <v>86.084327697753906</v>
      </c>
      <c r="H519" s="5">
        <v>491</v>
      </c>
      <c r="I519" s="15" t="s">
        <v>3981</v>
      </c>
      <c r="J519" s="15">
        <v>5</v>
      </c>
      <c r="K519" s="3" t="s">
        <v>3882</v>
      </c>
      <c r="L519" s="3" t="s">
        <v>3915</v>
      </c>
      <c r="M519" s="3" t="s">
        <v>3918</v>
      </c>
      <c r="N519" s="3" t="s">
        <v>3922</v>
      </c>
      <c r="O519" s="17">
        <v>0.4166666567325592</v>
      </c>
      <c r="P519" s="32">
        <v>49.683670489999997</v>
      </c>
      <c r="Q519" s="32">
        <v>304.38595581054688</v>
      </c>
      <c r="R519" s="5">
        <v>240</v>
      </c>
      <c r="S519" s="5">
        <v>188</v>
      </c>
      <c r="T519" s="16">
        <v>0.78333336114883423</v>
      </c>
      <c r="U519" s="17">
        <v>0.34463277459144592</v>
      </c>
      <c r="V519" s="32">
        <v>49.864795620000002</v>
      </c>
      <c r="W519" s="32">
        <v>278.53106689453131</v>
      </c>
      <c r="X519" s="17">
        <v>0.26315790414810181</v>
      </c>
      <c r="Y519" s="32">
        <v>49.336261149999999</v>
      </c>
      <c r="Z519" s="32">
        <v>253.50877380371091</v>
      </c>
      <c r="AA519" s="5">
        <v>240</v>
      </c>
      <c r="AB519" s="5">
        <v>188</v>
      </c>
      <c r="AC519" s="16">
        <v>0.78333336114883423</v>
      </c>
      <c r="AD519" s="17">
        <v>0.20903955399990079</v>
      </c>
      <c r="AE519" s="32">
        <v>50.757378610000004</v>
      </c>
      <c r="AF519" s="32">
        <v>236.15818786621091</v>
      </c>
      <c r="AG519" s="16">
        <v>8.4000000000000005E-2</v>
      </c>
      <c r="AH519" s="16">
        <v>6.3E-2</v>
      </c>
      <c r="AI519" s="16">
        <v>9.6000000000000002E-2</v>
      </c>
      <c r="AJ519" s="16">
        <v>0.69500000000000006</v>
      </c>
      <c r="AK519" s="16">
        <v>5.8999999999999997E-2</v>
      </c>
      <c r="AL519" s="16">
        <v>4.0000001899898052E-3</v>
      </c>
      <c r="AM519" s="16">
        <v>0.41299999999999998</v>
      </c>
      <c r="AN519" s="16">
        <v>0.14499999999999999</v>
      </c>
      <c r="AO519" s="16">
        <v>0.51400000000000001</v>
      </c>
      <c r="AP519" s="5">
        <v>0</v>
      </c>
      <c r="AQ519" s="31">
        <v>9769.91015625</v>
      </c>
      <c r="AR519" s="31">
        <v>10090.780000000001</v>
      </c>
    </row>
    <row r="520" spans="1:44" x14ac:dyDescent="0.3">
      <c r="A520" s="4">
        <v>960944070</v>
      </c>
      <c r="B520" s="3" t="s">
        <v>448</v>
      </c>
      <c r="C520" s="3" t="s">
        <v>1846</v>
      </c>
      <c r="D520" s="14">
        <v>88.3115234375</v>
      </c>
      <c r="E520" s="14">
        <v>86.988121032714844</v>
      </c>
      <c r="F520" s="14">
        <v>90.929351806640625</v>
      </c>
      <c r="G520" s="14">
        <v>89.517166137695313</v>
      </c>
      <c r="H520" s="5">
        <v>409</v>
      </c>
      <c r="I520" s="15" t="s">
        <v>3981</v>
      </c>
      <c r="J520" s="15">
        <v>5</v>
      </c>
      <c r="K520" s="3" t="s">
        <v>3882</v>
      </c>
      <c r="L520" s="3" t="s">
        <v>3915</v>
      </c>
      <c r="M520" s="3" t="s">
        <v>3918</v>
      </c>
      <c r="N520" s="3" t="s">
        <v>3922</v>
      </c>
      <c r="O520" s="17">
        <v>0.47938144207000732</v>
      </c>
      <c r="P520" s="32">
        <v>51.485601090000003</v>
      </c>
      <c r="Q520" s="32">
        <v>323.71133422851563</v>
      </c>
      <c r="R520" s="5">
        <v>248</v>
      </c>
      <c r="S520" s="5">
        <v>128</v>
      </c>
      <c r="T520" s="16">
        <v>0.5161290168762207</v>
      </c>
      <c r="U520" s="17">
        <v>0.301075279712677</v>
      </c>
      <c r="V520" s="32">
        <v>50.888224370000003</v>
      </c>
      <c r="W520" s="32">
        <v>268.81719970703131</v>
      </c>
      <c r="X520" s="17">
        <v>0.4175257682800293</v>
      </c>
      <c r="Y520" s="32">
        <v>53.735496359999999</v>
      </c>
      <c r="Z520" s="32">
        <v>296.9072265625</v>
      </c>
      <c r="AA520" s="5">
        <v>248</v>
      </c>
      <c r="AB520" s="5">
        <v>128</v>
      </c>
      <c r="AC520" s="16">
        <v>0.5161290168762207</v>
      </c>
      <c r="AD520" s="17">
        <v>0.23655913770198819</v>
      </c>
      <c r="AE520" s="32">
        <v>52.690544950000003</v>
      </c>
      <c r="AF520" s="32">
        <v>224.73118591308591</v>
      </c>
      <c r="AG520" s="16">
        <v>6.4000000000000001E-2</v>
      </c>
      <c r="AH520" s="16">
        <v>3.4000000000000002E-2</v>
      </c>
      <c r="AI520" s="16">
        <v>1.2E-2</v>
      </c>
      <c r="AJ520" s="16">
        <v>0.84799999999999998</v>
      </c>
      <c r="AK520" s="16">
        <v>3.9E-2</v>
      </c>
      <c r="AL520" s="16">
        <v>2.000000094994903E-3</v>
      </c>
      <c r="AM520" s="16">
        <v>0.10299999999999999</v>
      </c>
      <c r="AN520" s="16">
        <v>0.17899999999999999</v>
      </c>
      <c r="AO520" s="16">
        <v>0.249</v>
      </c>
      <c r="AP520" s="5">
        <v>0</v>
      </c>
      <c r="AQ520" s="31">
        <v>9683.580078125</v>
      </c>
      <c r="AR520" s="31">
        <v>9911.07</v>
      </c>
    </row>
    <row r="521" spans="1:44" x14ac:dyDescent="0.3">
      <c r="A521" s="4">
        <v>960944080</v>
      </c>
      <c r="B521" s="3" t="s">
        <v>448</v>
      </c>
      <c r="C521" s="3" t="s">
        <v>1847</v>
      </c>
      <c r="D521" s="14">
        <v>79.314895629882813</v>
      </c>
      <c r="E521" s="14">
        <v>80.864166259765625</v>
      </c>
      <c r="F521" s="14">
        <v>80.369071960449219</v>
      </c>
      <c r="G521" s="14">
        <v>82.247085571289063</v>
      </c>
      <c r="H521" s="5">
        <v>361</v>
      </c>
      <c r="I521" s="15" t="s">
        <v>3981</v>
      </c>
      <c r="J521" s="15">
        <v>5</v>
      </c>
      <c r="K521" s="3" t="s">
        <v>3882</v>
      </c>
      <c r="L521" s="3" t="s">
        <v>3915</v>
      </c>
      <c r="M521" s="3" t="s">
        <v>3918</v>
      </c>
      <c r="N521" s="3" t="s">
        <v>3922</v>
      </c>
      <c r="O521" s="17">
        <v>0.2797619104385376</v>
      </c>
      <c r="P521" s="32">
        <v>47.72694371</v>
      </c>
      <c r="Q521" s="32">
        <v>291.66665649414063</v>
      </c>
      <c r="R521" s="5">
        <v>173</v>
      </c>
      <c r="S521" s="5">
        <v>119</v>
      </c>
      <c r="T521" s="16">
        <v>0.68786126375198364</v>
      </c>
      <c r="U521" s="17">
        <v>0.22033898532390589</v>
      </c>
      <c r="V521" s="32">
        <v>48.335017069999999</v>
      </c>
      <c r="W521" s="32">
        <v>265.25424194335938</v>
      </c>
      <c r="X521" s="17">
        <v>0.23668639361858371</v>
      </c>
      <c r="Y521" s="32">
        <v>47.375099489999997</v>
      </c>
      <c r="Z521" s="32">
        <v>244.3786926269531</v>
      </c>
      <c r="AA521" s="5">
        <v>173</v>
      </c>
      <c r="AB521" s="5">
        <v>119</v>
      </c>
      <c r="AC521" s="16">
        <v>0.68786126375198364</v>
      </c>
      <c r="AD521" s="17">
        <v>0.19327731430530551</v>
      </c>
      <c r="AE521" s="32">
        <v>48.596473349999997</v>
      </c>
      <c r="AF521" s="32">
        <v>221.84873962402341</v>
      </c>
      <c r="AG521" s="16">
        <v>5.8000000000000003E-2</v>
      </c>
      <c r="AH521" s="16">
        <v>3.9E-2</v>
      </c>
      <c r="AI521" s="16">
        <v>6.9000000000000006E-2</v>
      </c>
      <c r="AJ521" s="16">
        <v>0.77800000000000002</v>
      </c>
      <c r="AK521" s="16">
        <v>0.05</v>
      </c>
      <c r="AL521" s="16">
        <v>6.0000000521540642E-3</v>
      </c>
      <c r="AM521" s="16">
        <v>0.32400000000000001</v>
      </c>
      <c r="AN521" s="16">
        <v>0.13</v>
      </c>
      <c r="AO521" s="16">
        <v>0.41799999999999998</v>
      </c>
      <c r="AP521" s="5">
        <v>0</v>
      </c>
      <c r="AQ521" s="31">
        <v>9880.2998046875</v>
      </c>
      <c r="AR521" s="31">
        <v>10123.82</v>
      </c>
    </row>
    <row r="522" spans="1:44" x14ac:dyDescent="0.3">
      <c r="A522" s="4">
        <v>960944090</v>
      </c>
      <c r="B522" s="3" t="s">
        <v>448</v>
      </c>
      <c r="C522" s="3" t="s">
        <v>1848</v>
      </c>
      <c r="D522" s="14">
        <v>84.162254333496094</v>
      </c>
      <c r="E522" s="14">
        <v>82.940299987792969</v>
      </c>
      <c r="F522" s="14">
        <v>85.7498779296875</v>
      </c>
      <c r="G522" s="14">
        <v>88.124702453613281</v>
      </c>
      <c r="H522" s="5">
        <v>375</v>
      </c>
      <c r="I522" s="15" t="s">
        <v>3981</v>
      </c>
      <c r="J522" s="15">
        <v>5</v>
      </c>
      <c r="K522" s="3" t="s">
        <v>3882</v>
      </c>
      <c r="L522" s="3" t="s">
        <v>3915</v>
      </c>
      <c r="M522" s="3" t="s">
        <v>3918</v>
      </c>
      <c r="N522" s="3" t="s">
        <v>3922</v>
      </c>
      <c r="O522" s="17">
        <v>0.52247190475463867</v>
      </c>
      <c r="P522" s="32">
        <v>49.752100609999999</v>
      </c>
      <c r="Q522" s="32">
        <v>338.20223999023438</v>
      </c>
      <c r="R522" s="5">
        <v>189</v>
      </c>
      <c r="S522" s="5">
        <v>94</v>
      </c>
      <c r="T522" s="16">
        <v>0.49735450744628912</v>
      </c>
      <c r="U522" s="17">
        <v>0.3125</v>
      </c>
      <c r="V522" s="32">
        <v>49.200602099999998</v>
      </c>
      <c r="W522" s="32">
        <v>281.25</v>
      </c>
      <c r="X522" s="17">
        <v>0.44943821430206299</v>
      </c>
      <c r="Y522" s="32">
        <v>50.615929149999999</v>
      </c>
      <c r="Z522" s="32">
        <v>316.85394287109381</v>
      </c>
      <c r="AA522" s="5">
        <v>189</v>
      </c>
      <c r="AB522" s="5">
        <v>94</v>
      </c>
      <c r="AC522" s="16">
        <v>0.49735450744628912</v>
      </c>
      <c r="AD522" s="17">
        <v>0.2291666716337204</v>
      </c>
      <c r="AE522" s="32">
        <v>51.906394079999998</v>
      </c>
      <c r="AF522" s="32">
        <v>254.16667175292969</v>
      </c>
      <c r="AG522" s="16">
        <v>6.4000000000000001E-2</v>
      </c>
      <c r="AH522" s="16">
        <v>3.2000000000000001E-2</v>
      </c>
      <c r="AI522" s="16">
        <v>2.9000000000000001E-2</v>
      </c>
      <c r="AJ522" s="16">
        <v>0.80500000000000005</v>
      </c>
      <c r="AK522" s="16">
        <v>6.7000000000000004E-2</v>
      </c>
      <c r="AL522" s="16">
        <v>3.0000000260770321E-3</v>
      </c>
      <c r="AM522" s="16">
        <v>0.13600000000000001</v>
      </c>
      <c r="AN522" s="16">
        <v>0.17100000000000001</v>
      </c>
      <c r="AO522" s="16">
        <v>0.23799999999999999</v>
      </c>
      <c r="AP522" s="5">
        <v>0</v>
      </c>
      <c r="AQ522" s="31">
        <v>9511.6796875</v>
      </c>
      <c r="AR522" s="31">
        <v>9753.99</v>
      </c>
    </row>
    <row r="523" spans="1:44" x14ac:dyDescent="0.3">
      <c r="A523" s="4">
        <v>960945000</v>
      </c>
      <c r="B523" s="3" t="s">
        <v>448</v>
      </c>
      <c r="C523" s="3" t="s">
        <v>1849</v>
      </c>
      <c r="D523" s="14">
        <v>82.865180969238281</v>
      </c>
      <c r="E523" s="14">
        <v>82.284576416015625</v>
      </c>
      <c r="F523" s="14">
        <v>80.826118469238281</v>
      </c>
      <c r="G523" s="14">
        <v>81.9990234375</v>
      </c>
      <c r="H523" s="5">
        <v>368</v>
      </c>
      <c r="I523" s="15" t="s">
        <v>3981</v>
      </c>
      <c r="J523" s="15">
        <v>5</v>
      </c>
      <c r="K523" s="3" t="s">
        <v>3882</v>
      </c>
      <c r="L523" s="3" t="s">
        <v>3915</v>
      </c>
      <c r="M523" s="3" t="s">
        <v>3918</v>
      </c>
      <c r="N523" s="3" t="s">
        <v>3922</v>
      </c>
      <c r="O523" s="17">
        <v>0.48404255509376531</v>
      </c>
      <c r="P523" s="32">
        <v>49.210200839999999</v>
      </c>
      <c r="Q523" s="32">
        <v>337.76596069335938</v>
      </c>
      <c r="R523" s="5">
        <v>200</v>
      </c>
      <c r="S523" s="5">
        <v>92</v>
      </c>
      <c r="T523" s="16">
        <v>0.46000000834465032</v>
      </c>
      <c r="U523" s="17">
        <v>0.34883719682693481</v>
      </c>
      <c r="V523" s="32">
        <v>48.927214929999998</v>
      </c>
      <c r="W523" s="32">
        <v>298.83721923828131</v>
      </c>
      <c r="X523" s="17">
        <v>0.37765958905220032</v>
      </c>
      <c r="Y523" s="32">
        <v>47.650372900000001</v>
      </c>
      <c r="Z523" s="32">
        <v>299.46807861328131</v>
      </c>
      <c r="AA523" s="5">
        <v>200</v>
      </c>
      <c r="AB523" s="5">
        <v>92</v>
      </c>
      <c r="AC523" s="16">
        <v>0.46000000834465032</v>
      </c>
      <c r="AD523" s="17">
        <v>0.25581395626068121</v>
      </c>
      <c r="AE523" s="32">
        <v>48.456781579999998</v>
      </c>
      <c r="AF523" s="32">
        <v>252.32557678222659</v>
      </c>
      <c r="AG523" s="16">
        <v>0.03</v>
      </c>
      <c r="AH523" s="16">
        <v>4.1000000000000002E-2</v>
      </c>
      <c r="AI523" s="16">
        <v>2.7E-2</v>
      </c>
      <c r="AJ523" s="16">
        <v>0.86699999999999999</v>
      </c>
      <c r="AK523" s="16">
        <v>3.5000000000000003E-2</v>
      </c>
      <c r="AL523" s="16">
        <v>0</v>
      </c>
      <c r="AM523" s="16">
        <v>0.16600000000000001</v>
      </c>
      <c r="AN523" s="16">
        <v>0.16600000000000001</v>
      </c>
      <c r="AO523" s="16">
        <v>0.19700000000000001</v>
      </c>
      <c r="AP523" s="5">
        <v>0</v>
      </c>
      <c r="AQ523" s="31">
        <v>9891.6103515625</v>
      </c>
      <c r="AR523" s="31">
        <v>10130.290000000001</v>
      </c>
    </row>
    <row r="524" spans="1:44" x14ac:dyDescent="0.3">
      <c r="A524" s="4">
        <v>960945020</v>
      </c>
      <c r="B524" s="3" t="s">
        <v>448</v>
      </c>
      <c r="C524" s="3" t="s">
        <v>1850</v>
      </c>
      <c r="D524" s="14">
        <v>90.793876647949219</v>
      </c>
      <c r="E524" s="14">
        <v>88.254417419433594</v>
      </c>
      <c r="F524" s="14">
        <v>92.224075317382813</v>
      </c>
      <c r="G524" s="14">
        <v>91.772720336914063</v>
      </c>
      <c r="H524" s="5">
        <v>407</v>
      </c>
      <c r="I524" s="15" t="s">
        <v>3981</v>
      </c>
      <c r="J524" s="15">
        <v>5</v>
      </c>
      <c r="K524" s="3" t="s">
        <v>3882</v>
      </c>
      <c r="L524" s="3" t="s">
        <v>3915</v>
      </c>
      <c r="M524" s="3" t="s">
        <v>3918</v>
      </c>
      <c r="N524" s="3" t="s">
        <v>3922</v>
      </c>
      <c r="O524" s="17">
        <v>0.57575756311416626</v>
      </c>
      <c r="P524" s="32">
        <v>52.522691770000002</v>
      </c>
      <c r="Q524" s="32">
        <v>362.62625122070313</v>
      </c>
      <c r="R524" s="5">
        <v>254</v>
      </c>
      <c r="S524" s="5">
        <v>92</v>
      </c>
      <c r="T524" s="16">
        <v>0.36220473051071173</v>
      </c>
      <c r="U524" s="17">
        <v>0.36619716882705688</v>
      </c>
      <c r="V524" s="32">
        <v>51.416169089999997</v>
      </c>
      <c r="W524" s="32">
        <v>318.30984497070313</v>
      </c>
      <c r="X524" s="17">
        <v>0.4444444477558136</v>
      </c>
      <c r="Y524" s="32">
        <v>54.515301610000002</v>
      </c>
      <c r="Z524" s="32">
        <v>321.7171630859375</v>
      </c>
      <c r="AA524" s="5">
        <v>254</v>
      </c>
      <c r="AB524" s="5">
        <v>92</v>
      </c>
      <c r="AC524" s="16">
        <v>0.36220473051071173</v>
      </c>
      <c r="AD524" s="17">
        <v>0.21126760542392731</v>
      </c>
      <c r="AE524" s="32">
        <v>53.96074016</v>
      </c>
      <c r="AF524" s="32">
        <v>249.2957763671875</v>
      </c>
      <c r="AG524" s="16">
        <v>4.7E-2</v>
      </c>
      <c r="AH524" s="16">
        <v>2.5000000000000001E-2</v>
      </c>
      <c r="AI524" s="16">
        <v>1.7000000000000001E-2</v>
      </c>
      <c r="AJ524" s="16">
        <v>0.86699999999999999</v>
      </c>
      <c r="AK524" s="16">
        <v>3.6999999999999998E-2</v>
      </c>
      <c r="AL524" s="16">
        <v>7.0000002160668373E-3</v>
      </c>
      <c r="AM524" s="16">
        <v>6.0999999999999999E-2</v>
      </c>
      <c r="AN524" s="16">
        <v>0.14000000000000001</v>
      </c>
      <c r="AO524" s="16">
        <v>0.14699999999999999</v>
      </c>
      <c r="AP524" s="5">
        <v>0</v>
      </c>
      <c r="AQ524" s="31">
        <v>8969.259765625</v>
      </c>
      <c r="AR524" s="31">
        <v>9206.49</v>
      </c>
    </row>
    <row r="525" spans="1:44" x14ac:dyDescent="0.3">
      <c r="A525" s="4">
        <v>960945040</v>
      </c>
      <c r="B525" s="3" t="s">
        <v>448</v>
      </c>
      <c r="C525" s="3" t="s">
        <v>1851</v>
      </c>
      <c r="D525" s="14">
        <v>78.125404357910156</v>
      </c>
      <c r="E525" s="14">
        <v>76.604042053222656</v>
      </c>
      <c r="F525" s="14">
        <v>80.269363403320313</v>
      </c>
      <c r="G525" s="14">
        <v>81.459831237792969</v>
      </c>
      <c r="H525" s="5">
        <v>432</v>
      </c>
      <c r="I525" s="15" t="s">
        <v>3981</v>
      </c>
      <c r="J525" s="15">
        <v>5</v>
      </c>
      <c r="K525" s="3" t="s">
        <v>3882</v>
      </c>
      <c r="L525" s="3" t="s">
        <v>3915</v>
      </c>
      <c r="M525" s="3" t="s">
        <v>3918</v>
      </c>
      <c r="N525" s="3" t="s">
        <v>3922</v>
      </c>
      <c r="O525" s="17">
        <v>0.57766991853713989</v>
      </c>
      <c r="P525" s="32">
        <v>47.229994550000001</v>
      </c>
      <c r="Q525" s="32">
        <v>359.708740234375</v>
      </c>
      <c r="R525" s="5">
        <v>229</v>
      </c>
      <c r="S525" s="5">
        <v>65</v>
      </c>
      <c r="T525" s="16">
        <v>0.28384280204772949</v>
      </c>
      <c r="U525" s="17">
        <v>0.34722220897674561</v>
      </c>
      <c r="V525" s="32">
        <v>46.55887912</v>
      </c>
      <c r="W525" s="32">
        <v>297.22222900390631</v>
      </c>
      <c r="X525" s="17">
        <v>0.46116504073143011</v>
      </c>
      <c r="Y525" s="32">
        <v>47.315044970000002</v>
      </c>
      <c r="Z525" s="32">
        <v>324.75729370117188</v>
      </c>
      <c r="AA525" s="5">
        <v>229</v>
      </c>
      <c r="AB525" s="5">
        <v>65</v>
      </c>
      <c r="AC525" s="16">
        <v>0.28384280204772949</v>
      </c>
      <c r="AD525" s="17">
        <v>0.27777779102325439</v>
      </c>
      <c r="AE525" s="32">
        <v>48.153140190000002</v>
      </c>
      <c r="AF525" s="32"/>
      <c r="AG525" s="16">
        <v>1.6E-2</v>
      </c>
      <c r="AH525" s="16">
        <v>2.1000000000000001E-2</v>
      </c>
      <c r="AI525" s="16">
        <v>1.9E-2</v>
      </c>
      <c r="AJ525" s="16">
        <v>0.91200000000000003</v>
      </c>
      <c r="AK525" s="16">
        <v>0.03</v>
      </c>
      <c r="AL525" s="16">
        <v>2.000000094994903E-3</v>
      </c>
      <c r="AM525" s="16">
        <v>0.09</v>
      </c>
      <c r="AN525" s="16">
        <v>0.14299999999999999</v>
      </c>
      <c r="AO525" s="16">
        <v>0.13200000000000001</v>
      </c>
      <c r="AP525" s="5">
        <v>0</v>
      </c>
      <c r="AQ525" s="31">
        <v>9145.509765625</v>
      </c>
      <c r="AR525" s="31">
        <v>9371.99</v>
      </c>
    </row>
    <row r="526" spans="1:44" x14ac:dyDescent="0.3">
      <c r="A526" s="4">
        <v>960945060</v>
      </c>
      <c r="B526" s="3" t="s">
        <v>448</v>
      </c>
      <c r="C526" s="3" t="s">
        <v>1852</v>
      </c>
      <c r="D526" s="14">
        <v>88.807647705078125</v>
      </c>
      <c r="E526" s="14">
        <v>87.446914672851563</v>
      </c>
      <c r="F526" s="14">
        <v>84.133094787597656</v>
      </c>
      <c r="G526" s="14">
        <v>83.277305603027344</v>
      </c>
      <c r="H526" s="5">
        <v>382</v>
      </c>
      <c r="I526" s="15" t="s">
        <v>3981</v>
      </c>
      <c r="J526" s="15">
        <v>5</v>
      </c>
      <c r="K526" s="3" t="s">
        <v>3882</v>
      </c>
      <c r="L526" s="3" t="s">
        <v>3915</v>
      </c>
      <c r="M526" s="3" t="s">
        <v>3918</v>
      </c>
      <c r="N526" s="3" t="s">
        <v>3922</v>
      </c>
      <c r="O526" s="17">
        <v>0.34939759969711298</v>
      </c>
      <c r="P526" s="32">
        <v>51.69287602</v>
      </c>
      <c r="Q526" s="32">
        <v>303.01205444335938</v>
      </c>
      <c r="R526" s="5">
        <v>191</v>
      </c>
      <c r="S526" s="5">
        <v>111</v>
      </c>
      <c r="T526" s="16">
        <v>0.58115184307098389</v>
      </c>
      <c r="U526" s="17">
        <v>0.2121212184429169</v>
      </c>
      <c r="V526" s="32">
        <v>51.079504849999999</v>
      </c>
      <c r="W526" s="32">
        <v>257.57574462890631</v>
      </c>
      <c r="X526" s="17">
        <v>0.18902438879013059</v>
      </c>
      <c r="Y526" s="32">
        <v>49.642148319999997</v>
      </c>
      <c r="Z526" s="32">
        <v>223.7804870605469</v>
      </c>
      <c r="AA526" s="5">
        <v>190</v>
      </c>
      <c r="AB526" s="5">
        <v>110</v>
      </c>
      <c r="AC526" s="16">
        <v>0.58115184307098389</v>
      </c>
      <c r="AD526" s="17">
        <v>6.1855670064687729E-2</v>
      </c>
      <c r="AE526" s="32">
        <v>49.176631710000002</v>
      </c>
      <c r="AF526" s="32"/>
      <c r="AG526" s="16">
        <v>0.13900000000000001</v>
      </c>
      <c r="AH526" s="16">
        <v>5.1999999999999998E-2</v>
      </c>
      <c r="AI526" s="16">
        <v>2.9000000000000001E-2</v>
      </c>
      <c r="AJ526" s="16">
        <v>0.71699999999999997</v>
      </c>
      <c r="AK526" s="16">
        <v>5.8000000000000003E-2</v>
      </c>
      <c r="AL526" s="16">
        <v>4.999999888241291E-3</v>
      </c>
      <c r="AM526" s="16">
        <v>0.152</v>
      </c>
      <c r="AN526" s="16">
        <v>0.16800000000000001</v>
      </c>
      <c r="AO526" s="16">
        <v>0.41399999999999998</v>
      </c>
      <c r="AP526" s="5">
        <v>0</v>
      </c>
      <c r="AQ526" s="31">
        <v>9863.73046875</v>
      </c>
      <c r="AR526" s="31">
        <v>10107.370000000001</v>
      </c>
    </row>
    <row r="527" spans="1:44" x14ac:dyDescent="0.3">
      <c r="A527" s="4">
        <v>960945080</v>
      </c>
      <c r="B527" s="3" t="s">
        <v>448</v>
      </c>
      <c r="C527" s="3" t="s">
        <v>1853</v>
      </c>
      <c r="D527" s="14">
        <v>95.947212219238281</v>
      </c>
      <c r="E527" s="14">
        <v>97.6805419921875</v>
      </c>
      <c r="F527" s="14">
        <v>94.101203918457031</v>
      </c>
      <c r="G527" s="14">
        <v>96.630416870117188</v>
      </c>
      <c r="H527" s="5">
        <v>245</v>
      </c>
      <c r="I527" s="15" t="s">
        <v>3981</v>
      </c>
      <c r="J527" s="15">
        <v>5</v>
      </c>
      <c r="K527" s="3" t="s">
        <v>3882</v>
      </c>
      <c r="L527" s="3" t="s">
        <v>3915</v>
      </c>
      <c r="M527" s="3" t="s">
        <v>3918</v>
      </c>
      <c r="N527" s="3" t="s">
        <v>3922</v>
      </c>
      <c r="O527" s="17">
        <v>0.6239316463470459</v>
      </c>
      <c r="P527" s="32">
        <v>54.675680909999997</v>
      </c>
      <c r="Q527" s="32">
        <v>371.79486083984381</v>
      </c>
      <c r="R527" s="5">
        <v>120</v>
      </c>
      <c r="S527" s="5">
        <v>41</v>
      </c>
      <c r="T527" s="16">
        <v>0.34166666865348821</v>
      </c>
      <c r="U527" s="17">
        <v>0.56756758689880371</v>
      </c>
      <c r="V527" s="32">
        <v>55.346120790000001</v>
      </c>
      <c r="W527" s="32">
        <v>340.54052734375</v>
      </c>
      <c r="X527" s="17">
        <v>0.52136754989624023</v>
      </c>
      <c r="Y527" s="32">
        <v>55.645888919999997</v>
      </c>
      <c r="Z527" s="32">
        <v>345.29913330078131</v>
      </c>
      <c r="AA527" s="5">
        <v>120</v>
      </c>
      <c r="AB527" s="5">
        <v>41</v>
      </c>
      <c r="AC527" s="16">
        <v>0.34166666865348821</v>
      </c>
      <c r="AD527" s="17">
        <v>0.35135135054588318</v>
      </c>
      <c r="AE527" s="32">
        <v>56.696302549999999</v>
      </c>
      <c r="AF527" s="32">
        <v>294.5946044921875</v>
      </c>
      <c r="AG527" s="16"/>
      <c r="AH527" s="16">
        <v>4.9000000000000002E-2</v>
      </c>
      <c r="AI527" s="16">
        <v>2.9000000000000001E-2</v>
      </c>
      <c r="AJ527" s="16">
        <v>0.86099999999999999</v>
      </c>
      <c r="AK527" s="16">
        <v>4.9000000000000002E-2</v>
      </c>
      <c r="AL527" s="16">
        <v>1.200000010430813E-2</v>
      </c>
      <c r="AM527" s="16">
        <v>4.1000000000000002E-2</v>
      </c>
      <c r="AN527" s="16">
        <v>0.14299999999999999</v>
      </c>
      <c r="AO527" s="16">
        <v>9.5000000000000001E-2</v>
      </c>
      <c r="AP527" s="5">
        <v>0</v>
      </c>
      <c r="AQ527" s="31">
        <v>9812.490234375</v>
      </c>
      <c r="AR527" s="31">
        <v>10033.84</v>
      </c>
    </row>
    <row r="528" spans="1:44" x14ac:dyDescent="0.3">
      <c r="A528" s="4">
        <v>960945100</v>
      </c>
      <c r="B528" s="3" t="s">
        <v>448</v>
      </c>
      <c r="C528" s="3" t="s">
        <v>1854</v>
      </c>
      <c r="D528" s="14">
        <v>81.700050354003906</v>
      </c>
      <c r="E528" s="14">
        <v>80.91473388671875</v>
      </c>
      <c r="F528" s="14">
        <v>81.918609619140625</v>
      </c>
      <c r="G528" s="14">
        <v>81.755302429199219</v>
      </c>
      <c r="H528" s="5">
        <v>419</v>
      </c>
      <c r="I528" s="15" t="s">
        <v>3981</v>
      </c>
      <c r="J528" s="15">
        <v>5</v>
      </c>
      <c r="K528" s="3" t="s">
        <v>3882</v>
      </c>
      <c r="L528" s="3" t="s">
        <v>3915</v>
      </c>
      <c r="M528" s="3" t="s">
        <v>3918</v>
      </c>
      <c r="N528" s="3" t="s">
        <v>3922</v>
      </c>
      <c r="O528" s="17">
        <v>0.43478259444236761</v>
      </c>
      <c r="P528" s="32">
        <v>48.723428810000001</v>
      </c>
      <c r="Q528" s="32">
        <v>318.840576171875</v>
      </c>
      <c r="R528" s="5">
        <v>211</v>
      </c>
      <c r="S528" s="5">
        <v>107</v>
      </c>
      <c r="T528" s="16">
        <v>0.50710898637771606</v>
      </c>
      <c r="U528" s="17">
        <v>0.37373736500740051</v>
      </c>
      <c r="V528" s="32">
        <v>48.35609865</v>
      </c>
      <c r="W528" s="32">
        <v>281.81817626953131</v>
      </c>
      <c r="X528" s="17">
        <v>0.28019323945045471</v>
      </c>
      <c r="Y528" s="32">
        <v>48.308373840000002</v>
      </c>
      <c r="Z528" s="32">
        <v>269.08212280273438</v>
      </c>
      <c r="AA528" s="5">
        <v>211</v>
      </c>
      <c r="AB528" s="5">
        <v>107</v>
      </c>
      <c r="AC528" s="16">
        <v>0.50710898637771606</v>
      </c>
      <c r="AD528" s="17">
        <v>0.2121212184429169</v>
      </c>
      <c r="AE528" s="32">
        <v>48.31953188</v>
      </c>
      <c r="AF528" s="32">
        <v>234.34342956542969</v>
      </c>
      <c r="AG528" s="16">
        <v>5.2999999999999999E-2</v>
      </c>
      <c r="AH528" s="16">
        <v>2.9000000000000001E-2</v>
      </c>
      <c r="AI528" s="16">
        <v>2.5999999999999999E-2</v>
      </c>
      <c r="AJ528" s="16">
        <v>0.85899999999999999</v>
      </c>
      <c r="AK528" s="16">
        <v>3.3000000000000002E-2</v>
      </c>
      <c r="AL528" s="16">
        <v>0</v>
      </c>
      <c r="AM528" s="16">
        <v>0.107</v>
      </c>
      <c r="AN528" s="16">
        <v>0.14299999999999999</v>
      </c>
      <c r="AO528" s="16">
        <v>0.23300000000000001</v>
      </c>
      <c r="AP528" s="5">
        <v>0</v>
      </c>
      <c r="AQ528" s="31">
        <v>9643.509765625</v>
      </c>
      <c r="AR528" s="31">
        <v>9868.66</v>
      </c>
    </row>
    <row r="529" spans="1:44" x14ac:dyDescent="0.3">
      <c r="A529" s="4">
        <v>361263000</v>
      </c>
      <c r="B529" s="3" t="s">
        <v>155</v>
      </c>
      <c r="C529" s="3" t="s">
        <v>967</v>
      </c>
      <c r="D529" s="14">
        <v>81.143104553222656</v>
      </c>
      <c r="E529" s="14">
        <v>80.506233215332031</v>
      </c>
      <c r="F529" s="14">
        <v>79.804283142089844</v>
      </c>
      <c r="G529" s="14">
        <v>78.655738830566406</v>
      </c>
      <c r="H529" s="5">
        <v>468</v>
      </c>
      <c r="I529" s="15">
        <v>5</v>
      </c>
      <c r="J529" s="15">
        <v>6</v>
      </c>
      <c r="K529" s="3" t="s">
        <v>3840</v>
      </c>
      <c r="L529" s="3" t="s">
        <v>3913</v>
      </c>
      <c r="M529" s="3" t="s">
        <v>3917</v>
      </c>
      <c r="N529" s="3" t="s">
        <v>3921</v>
      </c>
      <c r="O529" s="17">
        <v>0.44954127073287958</v>
      </c>
      <c r="P529" s="32">
        <v>48.490742160000003</v>
      </c>
      <c r="Q529" s="32">
        <v>342.66055297851563</v>
      </c>
      <c r="R529" s="5">
        <v>880</v>
      </c>
      <c r="S529" s="5">
        <v>498</v>
      </c>
      <c r="T529" s="16">
        <v>0.56590908765792847</v>
      </c>
      <c r="U529" s="17">
        <v>0.32751092314720148</v>
      </c>
      <c r="V529" s="32">
        <v>48.185785029999998</v>
      </c>
      <c r="W529" s="32">
        <v>307.86026000976563</v>
      </c>
      <c r="X529" s="17">
        <v>0.39678898453712458</v>
      </c>
      <c r="Y529" s="32">
        <v>47.034929920000003</v>
      </c>
      <c r="Z529" s="32">
        <v>307.56881713867188</v>
      </c>
      <c r="AA529" s="5">
        <v>880</v>
      </c>
      <c r="AB529" s="5">
        <v>498</v>
      </c>
      <c r="AC529" s="16">
        <v>0.56590908765792847</v>
      </c>
      <c r="AD529" s="17">
        <v>0.30131003260612488</v>
      </c>
      <c r="AE529" s="32">
        <v>46.574043570000001</v>
      </c>
      <c r="AF529" s="32">
        <v>278.16592407226563</v>
      </c>
      <c r="AG529" s="16">
        <v>1.0999999999999999E-2</v>
      </c>
      <c r="AH529" s="16">
        <v>0.06</v>
      </c>
      <c r="AI529" s="16"/>
      <c r="AJ529" s="16">
        <v>0.85299999999999998</v>
      </c>
      <c r="AK529" s="16">
        <v>5.6000000000000001E-2</v>
      </c>
      <c r="AL529" s="16">
        <v>2.0999999716877941E-2</v>
      </c>
      <c r="AM529" s="16"/>
      <c r="AN529" s="16">
        <v>0.154</v>
      </c>
      <c r="AO529" s="16">
        <v>0.41</v>
      </c>
      <c r="AP529" s="5">
        <v>0</v>
      </c>
      <c r="AQ529" s="31">
        <v>9831.009765625</v>
      </c>
      <c r="AR529" s="31">
        <v>11052.54</v>
      </c>
    </row>
    <row r="530" spans="1:44" x14ac:dyDescent="0.3">
      <c r="A530" s="4">
        <v>361264020</v>
      </c>
      <c r="B530" s="3" t="s">
        <v>155</v>
      </c>
      <c r="C530" s="3" t="s">
        <v>676</v>
      </c>
      <c r="D530" s="14">
        <v>72.093276977539063</v>
      </c>
      <c r="E530" s="14">
        <v>75.414382934570313</v>
      </c>
      <c r="F530" s="14">
        <v>77.451980590820313</v>
      </c>
      <c r="G530" s="14">
        <v>79.649131774902344</v>
      </c>
      <c r="H530" s="5">
        <v>211</v>
      </c>
      <c r="I530" s="15" t="s">
        <v>3981</v>
      </c>
      <c r="J530" s="15">
        <v>4</v>
      </c>
      <c r="K530" s="3" t="s">
        <v>3840</v>
      </c>
      <c r="L530" s="3" t="s">
        <v>3913</v>
      </c>
      <c r="M530" s="3" t="s">
        <v>3917</v>
      </c>
      <c r="N530" s="3" t="s">
        <v>3921</v>
      </c>
      <c r="O530" s="17">
        <v>0.50649350881576538</v>
      </c>
      <c r="P530" s="32">
        <v>44.709858939999997</v>
      </c>
      <c r="Q530" s="32">
        <v>342.85714721679688</v>
      </c>
      <c r="R530" s="5">
        <v>146</v>
      </c>
      <c r="S530" s="5">
        <v>104</v>
      </c>
      <c r="T530" s="16">
        <v>0.71232879161834717</v>
      </c>
      <c r="U530" s="17">
        <v>0.31578946113586431</v>
      </c>
      <c r="V530" s="32">
        <v>46.062886130000003</v>
      </c>
      <c r="W530" s="32">
        <v>297.368408203125</v>
      </c>
      <c r="X530" s="17">
        <v>0.57142859697341919</v>
      </c>
      <c r="Y530" s="32">
        <v>45.618147929999999</v>
      </c>
      <c r="Z530" s="32">
        <v>333.7662353515625</v>
      </c>
      <c r="AA530" s="5">
        <v>146</v>
      </c>
      <c r="AB530" s="5">
        <v>104</v>
      </c>
      <c r="AC530" s="16">
        <v>0.71232879161834717</v>
      </c>
      <c r="AD530" s="17">
        <v>0.42105263471603388</v>
      </c>
      <c r="AE530" s="32">
        <v>47.133464590000003</v>
      </c>
      <c r="AF530" s="32">
        <v>281.57894897460938</v>
      </c>
      <c r="AG530" s="16">
        <v>2.8000000000000001E-2</v>
      </c>
      <c r="AH530" s="16">
        <v>5.1999999999999998E-2</v>
      </c>
      <c r="AI530" s="16"/>
      <c r="AJ530" s="16">
        <v>0.85299999999999998</v>
      </c>
      <c r="AK530" s="16">
        <v>4.7E-2</v>
      </c>
      <c r="AL530" s="16">
        <v>1.8999999389052391E-2</v>
      </c>
      <c r="AM530" s="16"/>
      <c r="AN530" s="16">
        <v>0.123</v>
      </c>
      <c r="AO530" s="16">
        <v>0.49299999999999999</v>
      </c>
      <c r="AP530" s="5">
        <v>0</v>
      </c>
      <c r="AQ530" s="31">
        <v>11129.240234375</v>
      </c>
      <c r="AR530" s="31">
        <v>12480.97</v>
      </c>
    </row>
    <row r="531" spans="1:44" x14ac:dyDescent="0.3">
      <c r="A531" s="4">
        <v>361264030</v>
      </c>
      <c r="B531" s="3" t="s">
        <v>155</v>
      </c>
      <c r="C531" s="3" t="s">
        <v>969</v>
      </c>
      <c r="D531" s="14">
        <v>88.447853088378906</v>
      </c>
      <c r="E531" s="14">
        <v>89.977333068847656</v>
      </c>
      <c r="F531" s="14">
        <v>87.525054931640625</v>
      </c>
      <c r="G531" s="14">
        <v>89.794952392578125</v>
      </c>
      <c r="H531" s="5">
        <v>144</v>
      </c>
      <c r="I531" s="15" t="s">
        <v>3981</v>
      </c>
      <c r="J531" s="15">
        <v>4</v>
      </c>
      <c r="K531" s="3" t="s">
        <v>3840</v>
      </c>
      <c r="L531" s="3" t="s">
        <v>3913</v>
      </c>
      <c r="M531" s="3" t="s">
        <v>3917</v>
      </c>
      <c r="N531" s="3" t="s">
        <v>3921</v>
      </c>
      <c r="O531" s="17">
        <v>0.69387757778167725</v>
      </c>
      <c r="P531" s="32">
        <v>51.542560289999997</v>
      </c>
      <c r="Q531" s="32"/>
      <c r="R531" s="5">
        <v>46</v>
      </c>
      <c r="S531" s="5">
        <v>25</v>
      </c>
      <c r="T531" s="16">
        <v>0.54347825050354004</v>
      </c>
      <c r="U531" s="17">
        <v>0.3571428656578064</v>
      </c>
      <c r="V531" s="32">
        <v>52.13448863</v>
      </c>
      <c r="W531" s="32"/>
      <c r="X531" s="17">
        <v>0.51020407676696777</v>
      </c>
      <c r="Y531" s="32">
        <v>51.685107590000001</v>
      </c>
      <c r="Z531" s="32">
        <v>336.73468017578131</v>
      </c>
      <c r="AA531" s="5">
        <v>46</v>
      </c>
      <c r="AB531" s="5">
        <v>25</v>
      </c>
      <c r="AC531" s="16">
        <v>0.54347825050354004</v>
      </c>
      <c r="AD531" s="17">
        <v>0.4285714328289032</v>
      </c>
      <c r="AE531" s="32">
        <v>52.846978399999998</v>
      </c>
      <c r="AF531" s="32">
        <v>317.85714721679688</v>
      </c>
      <c r="AG531" s="16"/>
      <c r="AH531" s="16">
        <v>4.9000000000000002E-2</v>
      </c>
      <c r="AI531" s="16"/>
      <c r="AJ531" s="16">
        <v>0.82600000000000007</v>
      </c>
      <c r="AK531" s="16">
        <v>6.9000000000000006E-2</v>
      </c>
      <c r="AL531" s="16">
        <v>5.6000001728534698E-2</v>
      </c>
      <c r="AM531" s="16"/>
      <c r="AN531" s="16">
        <v>0.11799999999999999</v>
      </c>
      <c r="AO531" s="16">
        <v>0.47299999999999998</v>
      </c>
      <c r="AP531" s="5">
        <v>0</v>
      </c>
      <c r="AQ531" s="31">
        <v>11268.009765625</v>
      </c>
      <c r="AR531" s="31">
        <v>12254.77</v>
      </c>
    </row>
    <row r="532" spans="1:44" x14ac:dyDescent="0.3">
      <c r="A532" s="4">
        <v>361264040</v>
      </c>
      <c r="B532" s="3" t="s">
        <v>155</v>
      </c>
      <c r="C532" s="3" t="s">
        <v>970</v>
      </c>
      <c r="D532" s="14">
        <v>78.527542114257813</v>
      </c>
      <c r="E532" s="14">
        <v>76.192291259765625</v>
      </c>
      <c r="F532" s="14">
        <v>81.054847717285156</v>
      </c>
      <c r="G532" s="14">
        <v>79.554367065429688</v>
      </c>
      <c r="H532" s="5">
        <v>328</v>
      </c>
      <c r="I532" s="15" t="s">
        <v>3981</v>
      </c>
      <c r="J532" s="15">
        <v>4</v>
      </c>
      <c r="K532" s="3" t="s">
        <v>3840</v>
      </c>
      <c r="L532" s="3" t="s">
        <v>3913</v>
      </c>
      <c r="M532" s="3" t="s">
        <v>3917</v>
      </c>
      <c r="N532" s="3" t="s">
        <v>3921</v>
      </c>
      <c r="O532" s="17">
        <v>0.53424656391143799</v>
      </c>
      <c r="P532" s="32">
        <v>47.397999169999999</v>
      </c>
      <c r="Q532" s="32">
        <v>350.6849365234375</v>
      </c>
      <c r="R532" s="5">
        <v>135</v>
      </c>
      <c r="S532" s="5">
        <v>72</v>
      </c>
      <c r="T532" s="16">
        <v>0.53333336114883423</v>
      </c>
      <c r="U532" s="17">
        <v>0.44285714626312261</v>
      </c>
      <c r="V532" s="32">
        <v>46.387210699999997</v>
      </c>
      <c r="W532" s="32">
        <v>332.85714721679688</v>
      </c>
      <c r="X532" s="17">
        <v>0.43835616111755371</v>
      </c>
      <c r="Y532" s="32">
        <v>47.788136809999997</v>
      </c>
      <c r="Z532" s="32">
        <v>307.53424072265631</v>
      </c>
      <c r="AA532" s="5">
        <v>135</v>
      </c>
      <c r="AB532" s="5">
        <v>72</v>
      </c>
      <c r="AC532" s="16">
        <v>0.53333336114883423</v>
      </c>
      <c r="AD532" s="17">
        <v>0.27142858505249018</v>
      </c>
      <c r="AE532" s="32">
        <v>47.080098649999996</v>
      </c>
      <c r="AF532" s="32">
        <v>262.85714721679688</v>
      </c>
      <c r="AG532" s="16">
        <v>1.4999999999999999E-2</v>
      </c>
      <c r="AH532" s="16">
        <v>4.2999999999999997E-2</v>
      </c>
      <c r="AI532" s="16"/>
      <c r="AJ532" s="16">
        <v>0.86599999999999999</v>
      </c>
      <c r="AK532" s="16">
        <v>6.7000000000000004E-2</v>
      </c>
      <c r="AL532" s="16">
        <v>8.999999612569809E-3</v>
      </c>
      <c r="AM532" s="16">
        <v>1.7999999999999999E-2</v>
      </c>
      <c r="AN532" s="16">
        <v>0.14899999999999999</v>
      </c>
      <c r="AO532" s="16">
        <v>0.39500000000000002</v>
      </c>
      <c r="AP532" s="5">
        <v>0</v>
      </c>
      <c r="AQ532" s="31">
        <v>11063.2099609375</v>
      </c>
      <c r="AR532" s="31">
        <v>12721.24</v>
      </c>
    </row>
    <row r="533" spans="1:44" x14ac:dyDescent="0.3">
      <c r="A533" s="4">
        <v>361264060</v>
      </c>
      <c r="B533" s="3" t="s">
        <v>155</v>
      </c>
      <c r="C533" s="3" t="s">
        <v>971</v>
      </c>
      <c r="D533" s="14">
        <v>83.606643676757813</v>
      </c>
      <c r="E533" s="14">
        <v>81.8094482421875</v>
      </c>
      <c r="F533" s="14">
        <v>89.756851196289063</v>
      </c>
      <c r="G533" s="14">
        <v>88.942703247070313</v>
      </c>
      <c r="H533" s="5">
        <v>127</v>
      </c>
      <c r="I533" s="15" t="s">
        <v>3981</v>
      </c>
      <c r="J533" s="15">
        <v>4</v>
      </c>
      <c r="K533" s="3" t="s">
        <v>3840</v>
      </c>
      <c r="L533" s="3" t="s">
        <v>3913</v>
      </c>
      <c r="M533" s="3" t="s">
        <v>3917</v>
      </c>
      <c r="N533" s="3" t="s">
        <v>3921</v>
      </c>
      <c r="O533" s="17">
        <v>0.28888890147209167</v>
      </c>
      <c r="P533" s="32">
        <v>49.51997428</v>
      </c>
      <c r="Q533" s="32"/>
      <c r="R533" s="5">
        <v>42</v>
      </c>
      <c r="S533" s="5">
        <v>24</v>
      </c>
      <c r="T533" s="16">
        <v>0.57142859697341919</v>
      </c>
      <c r="U533" s="17">
        <v>0.2222222238779068</v>
      </c>
      <c r="V533" s="32">
        <v>48.729124470000002</v>
      </c>
      <c r="W533" s="32"/>
      <c r="X533" s="17">
        <v>0</v>
      </c>
      <c r="Y533" s="32">
        <v>53.029304750000001</v>
      </c>
      <c r="Z533" s="32"/>
      <c r="AA533" s="5">
        <v>42</v>
      </c>
      <c r="AB533" s="5">
        <v>24</v>
      </c>
      <c r="AC533" s="16">
        <v>0.57142859697341919</v>
      </c>
      <c r="AD533" s="17">
        <v>0.3333333432674408</v>
      </c>
      <c r="AE533" s="32">
        <v>52.367043070000001</v>
      </c>
      <c r="AF533" s="32"/>
      <c r="AG533" s="16"/>
      <c r="AH533" s="16"/>
      <c r="AI533" s="16"/>
      <c r="AJ533" s="16">
        <v>0.92100000000000004</v>
      </c>
      <c r="AK533" s="16">
        <v>4.7E-2</v>
      </c>
      <c r="AL533" s="16">
        <v>3.0999999493360519E-2</v>
      </c>
      <c r="AM533" s="16"/>
      <c r="AN533" s="16">
        <v>0.17299999999999999</v>
      </c>
      <c r="AO533" s="16">
        <v>0.53700000000000003</v>
      </c>
      <c r="AP533" s="5">
        <v>0</v>
      </c>
      <c r="AQ533" s="31">
        <v>13388.58984375</v>
      </c>
      <c r="AR533" s="31">
        <v>14406.21</v>
      </c>
    </row>
    <row r="534" spans="1:44" x14ac:dyDescent="0.3">
      <c r="A534" s="4">
        <v>361264080</v>
      </c>
      <c r="B534" s="3" t="s">
        <v>155</v>
      </c>
      <c r="C534" s="3" t="s">
        <v>972</v>
      </c>
      <c r="D534" s="14">
        <v>86.437904357910156</v>
      </c>
      <c r="E534" s="14">
        <v>87.902252197265625</v>
      </c>
      <c r="F534" s="14">
        <v>83.099174499511719</v>
      </c>
      <c r="G534" s="14">
        <v>83.251365661621094</v>
      </c>
      <c r="H534" s="5">
        <v>218</v>
      </c>
      <c r="I534" s="15" t="s">
        <v>3981</v>
      </c>
      <c r="J534" s="15">
        <v>4</v>
      </c>
      <c r="K534" s="3" t="s">
        <v>3840</v>
      </c>
      <c r="L534" s="3" t="s">
        <v>3913</v>
      </c>
      <c r="M534" s="3" t="s">
        <v>3917</v>
      </c>
      <c r="N534" s="3" t="s">
        <v>3921</v>
      </c>
      <c r="O534" s="17">
        <v>0.48684209585189819</v>
      </c>
      <c r="P534" s="32">
        <v>50.70283276</v>
      </c>
      <c r="Q534" s="32">
        <v>335.52630615234381</v>
      </c>
      <c r="R534" s="5">
        <v>120</v>
      </c>
      <c r="S534" s="5">
        <v>68</v>
      </c>
      <c r="T534" s="16">
        <v>0.56666666269302368</v>
      </c>
      <c r="U534" s="17">
        <v>0.43589743971824652</v>
      </c>
      <c r="V534" s="32">
        <v>51.269344400000001</v>
      </c>
      <c r="W534" s="32">
        <v>312.82052612304688</v>
      </c>
      <c r="X534" s="17">
        <v>0.3815789520740509</v>
      </c>
      <c r="Y534" s="32">
        <v>49.019422859999999</v>
      </c>
      <c r="Z534" s="32">
        <v>292.10525512695313</v>
      </c>
      <c r="AA534" s="5">
        <v>120</v>
      </c>
      <c r="AB534" s="5">
        <v>68</v>
      </c>
      <c r="AC534" s="16">
        <v>0.56666666269302368</v>
      </c>
      <c r="AD534" s="17">
        <v>0.3333333432674408</v>
      </c>
      <c r="AE534" s="32">
        <v>49.162025329999999</v>
      </c>
      <c r="AF534" s="32">
        <v>269.23077392578131</v>
      </c>
      <c r="AG534" s="16">
        <v>2.8000000000000001E-2</v>
      </c>
      <c r="AH534" s="16">
        <v>0.05</v>
      </c>
      <c r="AI534" s="16"/>
      <c r="AJ534" s="16">
        <v>0.85799999999999998</v>
      </c>
      <c r="AK534" s="16">
        <v>5.5E-2</v>
      </c>
      <c r="AL534" s="16">
        <v>8.999999612569809E-3</v>
      </c>
      <c r="AM534" s="16"/>
      <c r="AN534" s="16">
        <v>0.20200000000000001</v>
      </c>
      <c r="AO534" s="16">
        <v>0.42399999999999999</v>
      </c>
      <c r="AP534" s="5">
        <v>0</v>
      </c>
      <c r="AQ534" s="31">
        <v>12568.7900390625</v>
      </c>
      <c r="AR534" s="31">
        <v>13801.08</v>
      </c>
    </row>
    <row r="535" spans="1:44" x14ac:dyDescent="0.3">
      <c r="A535" s="4">
        <v>41104020</v>
      </c>
      <c r="B535" s="3" t="s">
        <v>13</v>
      </c>
      <c r="C535" s="3" t="s">
        <v>574</v>
      </c>
      <c r="D535" s="14">
        <v>83.6893310546875</v>
      </c>
      <c r="E535" s="14">
        <v>85.346183776855469</v>
      </c>
      <c r="F535" s="14">
        <v>82.219749450683594</v>
      </c>
      <c r="G535" s="14">
        <v>82.059921264648438</v>
      </c>
      <c r="H535" s="5">
        <v>376</v>
      </c>
      <c r="I535" s="15">
        <v>1</v>
      </c>
      <c r="J535" s="15">
        <v>5</v>
      </c>
      <c r="K535" s="3" t="s">
        <v>3799</v>
      </c>
      <c r="L535" s="3" t="s">
        <v>3909</v>
      </c>
      <c r="M535" s="3" t="s">
        <v>3917</v>
      </c>
      <c r="N535" s="3" t="s">
        <v>3921</v>
      </c>
      <c r="O535" s="17">
        <v>0.4285714328289032</v>
      </c>
      <c r="P535" s="32">
        <v>49.554518160000001</v>
      </c>
      <c r="Q535" s="32">
        <v>323.97958374023438</v>
      </c>
      <c r="R535" s="5">
        <v>196</v>
      </c>
      <c r="S535" s="5">
        <v>196</v>
      </c>
      <c r="T535" s="16">
        <v>1</v>
      </c>
      <c r="U535" s="17">
        <v>0.4285714328289032</v>
      </c>
      <c r="V535" s="32">
        <v>50.203665690000001</v>
      </c>
      <c r="W535" s="32">
        <v>323.97958374023438</v>
      </c>
      <c r="X535" s="17">
        <v>0.3214285671710968</v>
      </c>
      <c r="Y535" s="32">
        <v>48.489751650000002</v>
      </c>
      <c r="Z535" s="32">
        <v>282.14285278320313</v>
      </c>
      <c r="AA535" s="5">
        <v>197</v>
      </c>
      <c r="AB535" s="5">
        <v>197</v>
      </c>
      <c r="AC535" s="16">
        <v>1</v>
      </c>
      <c r="AD535" s="17">
        <v>0.3214285671710968</v>
      </c>
      <c r="AE535" s="32">
        <v>48.491076569999997</v>
      </c>
      <c r="AF535" s="32">
        <v>282.14285278320313</v>
      </c>
      <c r="AG535" s="16">
        <v>0.08</v>
      </c>
      <c r="AH535" s="16">
        <v>5.6000000000000001E-2</v>
      </c>
      <c r="AI535" s="16"/>
      <c r="AJ535" s="16">
        <v>0.76600000000000001</v>
      </c>
      <c r="AK535" s="16">
        <v>9.2999999999999999E-2</v>
      </c>
      <c r="AL535" s="16">
        <v>4.999999888241291E-3</v>
      </c>
      <c r="AM535" s="16">
        <v>0.04</v>
      </c>
      <c r="AN535" s="16">
        <v>0.152</v>
      </c>
      <c r="AO535" s="16">
        <v>0.51759999999999995</v>
      </c>
      <c r="AP535" s="5">
        <v>0</v>
      </c>
      <c r="AQ535" s="31">
        <v>9282.740234375</v>
      </c>
      <c r="AR535" s="31">
        <v>10113.32</v>
      </c>
    </row>
    <row r="536" spans="1:44" x14ac:dyDescent="0.3">
      <c r="A536" s="4">
        <v>41104060</v>
      </c>
      <c r="B536" s="3" t="s">
        <v>13</v>
      </c>
      <c r="C536" s="3" t="s">
        <v>575</v>
      </c>
      <c r="D536" s="14">
        <v>87.153984069824219</v>
      </c>
      <c r="E536" s="14">
        <v>88.867881774902344</v>
      </c>
      <c r="F536" s="14">
        <v>84.473014831542969</v>
      </c>
      <c r="G536" s="14">
        <v>84.640434265136719</v>
      </c>
      <c r="H536" s="5">
        <v>420</v>
      </c>
      <c r="I536" s="15">
        <v>1</v>
      </c>
      <c r="J536" s="15">
        <v>5</v>
      </c>
      <c r="K536" s="3" t="s">
        <v>3799</v>
      </c>
      <c r="L536" s="3" t="s">
        <v>3909</v>
      </c>
      <c r="M536" s="3" t="s">
        <v>3917</v>
      </c>
      <c r="N536" s="3" t="s">
        <v>3921</v>
      </c>
      <c r="O536" s="17">
        <v>0.37442922592163091</v>
      </c>
      <c r="P536" s="32">
        <v>51.002000719999998</v>
      </c>
      <c r="Q536" s="32">
        <v>315.98171997070313</v>
      </c>
      <c r="R536" s="5">
        <v>238</v>
      </c>
      <c r="S536" s="5">
        <v>238</v>
      </c>
      <c r="T536" s="16">
        <v>1</v>
      </c>
      <c r="U536" s="17">
        <v>0.37442922592163091</v>
      </c>
      <c r="V536" s="32">
        <v>51.671936129999999</v>
      </c>
      <c r="W536" s="32">
        <v>315.98171997070313</v>
      </c>
      <c r="X536" s="17">
        <v>0.29223743081092829</v>
      </c>
      <c r="Y536" s="32">
        <v>49.846880910000003</v>
      </c>
      <c r="Z536" s="32">
        <v>273.05935668945313</v>
      </c>
      <c r="AA536" s="5">
        <v>239</v>
      </c>
      <c r="AB536" s="5">
        <v>239</v>
      </c>
      <c r="AC536" s="16">
        <v>1</v>
      </c>
      <c r="AD536" s="17">
        <v>0.29223743081092829</v>
      </c>
      <c r="AE536" s="32">
        <v>49.944265850000001</v>
      </c>
      <c r="AF536" s="32">
        <v>273.05935668945313</v>
      </c>
      <c r="AG536" s="16">
        <v>6.4000000000000001E-2</v>
      </c>
      <c r="AH536" s="16">
        <v>9.8000000000000004E-2</v>
      </c>
      <c r="AI536" s="16"/>
      <c r="AJ536" s="16">
        <v>0.71</v>
      </c>
      <c r="AK536" s="16">
        <v>0.124</v>
      </c>
      <c r="AL536" s="16">
        <v>4.999999888241291E-3</v>
      </c>
      <c r="AM536" s="16">
        <v>6.7000000000000004E-2</v>
      </c>
      <c r="AN536" s="16">
        <v>0.13600000000000001</v>
      </c>
      <c r="AO536" s="16">
        <v>0.43490000000000001</v>
      </c>
      <c r="AP536" s="5">
        <v>0</v>
      </c>
      <c r="AQ536" s="31">
        <v>8944.349609375</v>
      </c>
      <c r="AR536" s="31">
        <v>9773.9599999999991</v>
      </c>
    </row>
    <row r="537" spans="1:44" x14ac:dyDescent="0.3">
      <c r="A537" s="4">
        <v>71214020</v>
      </c>
      <c r="B537" s="3" t="s">
        <v>24</v>
      </c>
      <c r="C537" s="3" t="s">
        <v>596</v>
      </c>
      <c r="D537" s="14">
        <v>84.019851684570313</v>
      </c>
      <c r="E537" s="14">
        <v>84.229408264160156</v>
      </c>
      <c r="F537" s="14">
        <v>86.851104736328125</v>
      </c>
      <c r="G537" s="14">
        <v>88.455375671386719</v>
      </c>
      <c r="H537" s="5">
        <v>81</v>
      </c>
      <c r="I537" s="15" t="s">
        <v>3981</v>
      </c>
      <c r="J537" s="15">
        <v>6</v>
      </c>
      <c r="K537" s="3" t="s">
        <v>3835</v>
      </c>
      <c r="L537" s="3" t="s">
        <v>3908</v>
      </c>
      <c r="M537" s="3" t="s">
        <v>3916</v>
      </c>
      <c r="N537" s="3" t="s">
        <v>3921</v>
      </c>
      <c r="O537" s="17">
        <v>0.28947368264198298</v>
      </c>
      <c r="P537" s="32">
        <v>49.692606179999999</v>
      </c>
      <c r="Q537" s="32"/>
      <c r="R537" s="5">
        <v>55</v>
      </c>
      <c r="S537" s="5">
        <v>35</v>
      </c>
      <c r="T537" s="16">
        <v>0.63636362552642822</v>
      </c>
      <c r="U537" s="17">
        <v>0.22727273404598239</v>
      </c>
      <c r="V537" s="32">
        <v>49.738057990000001</v>
      </c>
      <c r="W537" s="32"/>
      <c r="X537" s="17">
        <v>0.34210526943206793</v>
      </c>
      <c r="Y537" s="32">
        <v>51.279191019999999</v>
      </c>
      <c r="Z537" s="32"/>
      <c r="AA537" s="5">
        <v>55</v>
      </c>
      <c r="AB537" s="5">
        <v>35</v>
      </c>
      <c r="AC537" s="16">
        <v>0.63636362552642822</v>
      </c>
      <c r="AD537" s="17">
        <v>0.31818181276321411</v>
      </c>
      <c r="AE537" s="32">
        <v>52.092611550000001</v>
      </c>
      <c r="AF537" s="32"/>
      <c r="AG537" s="16"/>
      <c r="AH537" s="16"/>
      <c r="AI537" s="16"/>
      <c r="AJ537" s="16">
        <v>0.91400000000000003</v>
      </c>
      <c r="AK537" s="16">
        <v>6.2E-2</v>
      </c>
      <c r="AL537" s="16">
        <v>2.500000037252903E-2</v>
      </c>
      <c r="AM537" s="16"/>
      <c r="AN537" s="16">
        <v>8.6000000000000007E-2</v>
      </c>
      <c r="AO537" s="16">
        <v>0.46800000000000003</v>
      </c>
      <c r="AP537" s="5">
        <v>0</v>
      </c>
      <c r="AQ537" s="31">
        <v>11699.5400390625</v>
      </c>
      <c r="AR537" s="31">
        <v>12854.91</v>
      </c>
    </row>
    <row r="538" spans="1:44" x14ac:dyDescent="0.3">
      <c r="A538" s="4">
        <v>110784020</v>
      </c>
      <c r="B538" s="3" t="s">
        <v>45</v>
      </c>
      <c r="C538" s="3" t="s">
        <v>664</v>
      </c>
      <c r="D538" s="14">
        <v>87.652557373046875</v>
      </c>
      <c r="E538" s="14">
        <v>83.535064697265625</v>
      </c>
      <c r="F538" s="14">
        <v>93.186195373535156</v>
      </c>
      <c r="G538" s="14">
        <v>87.153701782226563</v>
      </c>
      <c r="H538" s="5">
        <v>397</v>
      </c>
      <c r="I538" s="15" t="s">
        <v>3981</v>
      </c>
      <c r="J538" s="15">
        <v>6</v>
      </c>
      <c r="K538" s="3" t="s">
        <v>3898</v>
      </c>
      <c r="L538" s="3" t="s">
        <v>3912</v>
      </c>
      <c r="M538" s="3" t="s">
        <v>3917</v>
      </c>
      <c r="N538" s="3" t="s">
        <v>3921</v>
      </c>
      <c r="O538" s="17">
        <v>0.51200002431869507</v>
      </c>
      <c r="P538" s="32">
        <v>51.210295500000001</v>
      </c>
      <c r="Q538" s="32">
        <v>346</v>
      </c>
      <c r="R538" s="5">
        <v>315</v>
      </c>
      <c r="S538" s="5">
        <v>90</v>
      </c>
      <c r="T538" s="16">
        <v>0.28571429848670959</v>
      </c>
      <c r="U538" s="17">
        <v>0.29824560880661011</v>
      </c>
      <c r="V538" s="32">
        <v>49.448571960000002</v>
      </c>
      <c r="W538" s="32">
        <v>278.94735717773438</v>
      </c>
      <c r="X538" s="17">
        <v>0.42399999499320978</v>
      </c>
      <c r="Y538" s="32">
        <v>55.094783800000002</v>
      </c>
      <c r="Z538" s="32">
        <v>308.39999389648438</v>
      </c>
      <c r="AA538" s="5">
        <v>317</v>
      </c>
      <c r="AB538" s="5">
        <v>92</v>
      </c>
      <c r="AC538" s="16">
        <v>0.28571429848670959</v>
      </c>
      <c r="AD538" s="17">
        <v>0.24561403691768649</v>
      </c>
      <c r="AE538" s="32">
        <v>51.359584980000001</v>
      </c>
      <c r="AF538" s="32"/>
      <c r="AG538" s="16">
        <v>1.4999999999999999E-2</v>
      </c>
      <c r="AH538" s="16"/>
      <c r="AI538" s="16"/>
      <c r="AJ538" s="16">
        <v>0.96199999999999997</v>
      </c>
      <c r="AK538" s="16"/>
      <c r="AL538" s="16">
        <v>2.300000004470348E-2</v>
      </c>
      <c r="AM538" s="16"/>
      <c r="AN538" s="16">
        <v>6.8000000000000005E-2</v>
      </c>
      <c r="AO538" s="16">
        <v>0.20599999999999999</v>
      </c>
      <c r="AP538" s="5">
        <v>0</v>
      </c>
      <c r="AQ538" s="31">
        <v>7432.41015625</v>
      </c>
      <c r="AR538" s="31">
        <v>8334.59</v>
      </c>
    </row>
    <row r="539" spans="1:44" x14ac:dyDescent="0.3">
      <c r="A539" s="4">
        <v>191514020</v>
      </c>
      <c r="B539" s="3" t="s">
        <v>87</v>
      </c>
      <c r="C539" s="3" t="s">
        <v>780</v>
      </c>
      <c r="D539" s="14">
        <v>83.394630432128906</v>
      </c>
      <c r="E539" s="14">
        <v>80.366073608398438</v>
      </c>
      <c r="F539" s="14">
        <v>86.937477111816406</v>
      </c>
      <c r="G539" s="14">
        <v>81.393455505371094</v>
      </c>
      <c r="H539" s="5">
        <v>240</v>
      </c>
      <c r="I539" s="15" t="s">
        <v>3981</v>
      </c>
      <c r="J539" s="15">
        <v>6</v>
      </c>
      <c r="K539" s="3" t="s">
        <v>3878</v>
      </c>
      <c r="L539" s="3" t="s">
        <v>3914</v>
      </c>
      <c r="M539" s="3" t="s">
        <v>3919</v>
      </c>
      <c r="N539" s="3" t="s">
        <v>3922</v>
      </c>
      <c r="O539" s="17">
        <v>0.4140625</v>
      </c>
      <c r="P539" s="32">
        <v>49.431397250000003</v>
      </c>
      <c r="Q539" s="32">
        <v>329.6875</v>
      </c>
      <c r="R539" s="5">
        <v>143</v>
      </c>
      <c r="S539" s="5">
        <v>67</v>
      </c>
      <c r="T539" s="16">
        <v>0.46853145956993097</v>
      </c>
      <c r="U539" s="17">
        <v>0.28260868787765497</v>
      </c>
      <c r="V539" s="32">
        <v>48.127350079999999</v>
      </c>
      <c r="W539" s="32">
        <v>291.30435180664063</v>
      </c>
      <c r="X539" s="17">
        <v>0.3203125</v>
      </c>
      <c r="Y539" s="32">
        <v>51.331213130000002</v>
      </c>
      <c r="Z539" s="32">
        <v>297.65625</v>
      </c>
      <c r="AA539" s="5">
        <v>143</v>
      </c>
      <c r="AB539" s="5">
        <v>67</v>
      </c>
      <c r="AC539" s="16">
        <v>0.46853145956993097</v>
      </c>
      <c r="AD539" s="17">
        <v>0.1304347813129425</v>
      </c>
      <c r="AE539" s="32">
        <v>48.115763280000003</v>
      </c>
      <c r="AF539" s="32"/>
      <c r="AG539" s="16"/>
      <c r="AH539" s="16">
        <v>2.9000000000000001E-2</v>
      </c>
      <c r="AI539" s="16"/>
      <c r="AJ539" s="16">
        <v>0.92500000000000004</v>
      </c>
      <c r="AK539" s="16">
        <v>4.2000000000000003E-2</v>
      </c>
      <c r="AL539" s="16">
        <v>4.0000001899898052E-3</v>
      </c>
      <c r="AM539" s="16"/>
      <c r="AN539" s="16">
        <v>0.154</v>
      </c>
      <c r="AO539" s="16">
        <v>0.24299999999999999</v>
      </c>
      <c r="AP539" s="5">
        <v>0</v>
      </c>
      <c r="AQ539" s="31">
        <v>11624.41015625</v>
      </c>
      <c r="AR539" s="31">
        <v>11498.24</v>
      </c>
    </row>
    <row r="540" spans="1:44" x14ac:dyDescent="0.3">
      <c r="A540" s="4">
        <v>1051244020</v>
      </c>
      <c r="B540" s="3" t="s">
        <v>497</v>
      </c>
      <c r="C540" s="3" t="s">
        <v>1989</v>
      </c>
      <c r="D540" s="14">
        <v>88.365936279296875</v>
      </c>
      <c r="E540" s="14">
        <v>88.233345031738281</v>
      </c>
      <c r="F540" s="14">
        <v>83.708229064941406</v>
      </c>
      <c r="G540" s="14">
        <v>85.345710754394531</v>
      </c>
      <c r="H540" s="5">
        <v>334</v>
      </c>
      <c r="I540" s="15" t="s">
        <v>3980</v>
      </c>
      <c r="J540" s="15">
        <v>6</v>
      </c>
      <c r="K540" s="3" t="s">
        <v>161</v>
      </c>
      <c r="L540" s="3" t="s">
        <v>3911</v>
      </c>
      <c r="M540" s="3" t="s">
        <v>3917</v>
      </c>
      <c r="N540" s="3" t="s">
        <v>3921</v>
      </c>
      <c r="O540" s="17">
        <v>0.34591194987297058</v>
      </c>
      <c r="P540" s="32">
        <v>51.508334789999999</v>
      </c>
      <c r="Q540" s="32">
        <v>307.54718017578131</v>
      </c>
      <c r="R540" s="5">
        <v>195</v>
      </c>
      <c r="S540" s="5">
        <v>141</v>
      </c>
      <c r="T540" s="16">
        <v>0.72307693958282471</v>
      </c>
      <c r="U540" s="17">
        <v>0.32499998807907099</v>
      </c>
      <c r="V540" s="32">
        <v>51.407384989999997</v>
      </c>
      <c r="W540" s="32">
        <v>295.83334350585938</v>
      </c>
      <c r="X540" s="17">
        <v>0.32075470685958862</v>
      </c>
      <c r="Y540" s="32">
        <v>49.386253809999999</v>
      </c>
      <c r="Z540" s="32">
        <v>274.21383666992188</v>
      </c>
      <c r="AA540" s="5">
        <v>198</v>
      </c>
      <c r="AB540" s="5">
        <v>144</v>
      </c>
      <c r="AC540" s="16">
        <v>0.72307693958282471</v>
      </c>
      <c r="AD540" s="17">
        <v>0.27500000596046448</v>
      </c>
      <c r="AE540" s="32">
        <v>50.341434909999997</v>
      </c>
      <c r="AF540" s="32">
        <v>265.83334350585938</v>
      </c>
      <c r="AG540" s="16">
        <v>9.2999999999999999E-2</v>
      </c>
      <c r="AH540" s="16">
        <v>0.47899999999999998</v>
      </c>
      <c r="AI540" s="16"/>
      <c r="AJ540" s="16">
        <v>0.41</v>
      </c>
      <c r="AK540" s="16"/>
      <c r="AL540" s="16">
        <v>1.7999999225139621E-2</v>
      </c>
      <c r="AM540" s="16">
        <v>0.374</v>
      </c>
      <c r="AN540" s="16">
        <v>0.10199999999999999</v>
      </c>
      <c r="AO540" s="16">
        <v>0.51400000000000001</v>
      </c>
      <c r="AP540" s="5">
        <v>0</v>
      </c>
      <c r="AQ540" s="31">
        <v>8965.990234375</v>
      </c>
      <c r="AR540" s="31">
        <v>9989.7800000000007</v>
      </c>
    </row>
    <row r="541" spans="1:44" x14ac:dyDescent="0.3">
      <c r="A541" s="4">
        <v>551044020</v>
      </c>
      <c r="B541" s="3" t="s">
        <v>283</v>
      </c>
      <c r="C541" s="3" t="s">
        <v>976</v>
      </c>
      <c r="D541" s="14">
        <v>91.586753845214844</v>
      </c>
      <c r="E541" s="14">
        <v>91.806777954101563</v>
      </c>
      <c r="F541" s="14">
        <v>90.744209289550781</v>
      </c>
      <c r="G541" s="14">
        <v>91.175186157226563</v>
      </c>
      <c r="H541" s="5">
        <v>268</v>
      </c>
      <c r="I541" s="15" t="s">
        <v>3980</v>
      </c>
      <c r="J541" s="15">
        <v>6</v>
      </c>
      <c r="K541" s="3" t="s">
        <v>3845</v>
      </c>
      <c r="L541" s="3" t="s">
        <v>3907</v>
      </c>
      <c r="M541" s="3" t="s">
        <v>3917</v>
      </c>
      <c r="N541" s="3" t="s">
        <v>3923</v>
      </c>
      <c r="O541" s="17">
        <v>0.35185185074806208</v>
      </c>
      <c r="P541" s="32">
        <v>52.85394617</v>
      </c>
      <c r="Q541" s="32">
        <v>311.11111450195313</v>
      </c>
      <c r="R541" s="5">
        <v>233</v>
      </c>
      <c r="S541" s="5">
        <v>150</v>
      </c>
      <c r="T541" s="16">
        <v>0.64377683401107788</v>
      </c>
      <c r="U541" s="17">
        <v>0.28089886903762817</v>
      </c>
      <c r="V541" s="32">
        <v>52.897223230000002</v>
      </c>
      <c r="W541" s="32">
        <v>285.39324951171881</v>
      </c>
      <c r="X541" s="17">
        <v>0.35185185074806208</v>
      </c>
      <c r="Y541" s="32">
        <v>53.623985599999997</v>
      </c>
      <c r="Z541" s="32">
        <v>298.76544189453131</v>
      </c>
      <c r="AA541" s="5">
        <v>233</v>
      </c>
      <c r="AB541" s="5">
        <v>150</v>
      </c>
      <c r="AC541" s="16">
        <v>0.64377683401107788</v>
      </c>
      <c r="AD541" s="17">
        <v>0.29213482141494751</v>
      </c>
      <c r="AE541" s="32">
        <v>53.624242649999999</v>
      </c>
      <c r="AF541" s="32">
        <v>274.15731811523438</v>
      </c>
      <c r="AG541" s="16"/>
      <c r="AH541" s="16"/>
      <c r="AI541" s="16">
        <v>2.1999999999999999E-2</v>
      </c>
      <c r="AJ541" s="16">
        <v>0.92900000000000005</v>
      </c>
      <c r="AK541" s="16"/>
      <c r="AL541" s="16">
        <v>4.8999998718500137E-2</v>
      </c>
      <c r="AM541" s="16"/>
      <c r="AN541" s="16">
        <v>0.123</v>
      </c>
      <c r="AO541" s="16">
        <v>0.47399999999999998</v>
      </c>
      <c r="AP541" s="5">
        <v>0</v>
      </c>
      <c r="AQ541" s="31">
        <v>8703.98046875</v>
      </c>
      <c r="AR541" s="31">
        <v>10315.82</v>
      </c>
    </row>
    <row r="542" spans="1:44" x14ac:dyDescent="0.3">
      <c r="A542" s="4">
        <v>880814020</v>
      </c>
      <c r="B542" s="3" t="s">
        <v>414</v>
      </c>
      <c r="C542" s="3" t="s">
        <v>1666</v>
      </c>
      <c r="D542" s="14">
        <v>78.465896606445313</v>
      </c>
      <c r="E542" s="14">
        <v>79.268402099609375</v>
      </c>
      <c r="F542" s="14">
        <v>83.87591552734375</v>
      </c>
      <c r="G542" s="14">
        <v>83.657066345214844</v>
      </c>
      <c r="H542" s="5">
        <v>456</v>
      </c>
      <c r="I542" s="15">
        <v>3</v>
      </c>
      <c r="J542" s="15">
        <v>5</v>
      </c>
      <c r="K542" s="3" t="s">
        <v>3833</v>
      </c>
      <c r="L542" s="3" t="s">
        <v>3911</v>
      </c>
      <c r="M542" s="3" t="s">
        <v>3917</v>
      </c>
      <c r="N542" s="3" t="s">
        <v>3923</v>
      </c>
      <c r="O542" s="17">
        <v>0.28282827138900762</v>
      </c>
      <c r="P542" s="32">
        <v>47.372245749999998</v>
      </c>
      <c r="Q542" s="32">
        <v>290.15151977539063</v>
      </c>
      <c r="R542" s="5">
        <v>466</v>
      </c>
      <c r="S542" s="5">
        <v>295</v>
      </c>
      <c r="T542" s="16">
        <v>0.63304722309112549</v>
      </c>
      <c r="U542" s="17">
        <v>0.17599999904632571</v>
      </c>
      <c r="V542" s="32">
        <v>47.66970895</v>
      </c>
      <c r="W542" s="32">
        <v>260.79998779296881</v>
      </c>
      <c r="X542" s="17">
        <v>0.28354430198669428</v>
      </c>
      <c r="Y542" s="32">
        <v>49.487248340000001</v>
      </c>
      <c r="Z542" s="32">
        <v>265.56961059570313</v>
      </c>
      <c r="AA542" s="5">
        <v>463</v>
      </c>
      <c r="AB542" s="5">
        <v>292</v>
      </c>
      <c r="AC542" s="16">
        <v>0.63304722309112549</v>
      </c>
      <c r="AD542" s="17">
        <v>0.1686746925115585</v>
      </c>
      <c r="AE542" s="32">
        <v>49.390492119999998</v>
      </c>
      <c r="AF542" s="32">
        <v>225.30120849609381</v>
      </c>
      <c r="AG542" s="16">
        <v>5.5E-2</v>
      </c>
      <c r="AH542" s="16">
        <v>2.5999999999999999E-2</v>
      </c>
      <c r="AI542" s="16"/>
      <c r="AJ542" s="16">
        <v>0.78500000000000003</v>
      </c>
      <c r="AK542" s="16">
        <v>0.125</v>
      </c>
      <c r="AL542" s="16">
        <v>8.999999612569809E-3</v>
      </c>
      <c r="AM542" s="16"/>
      <c r="AN542" s="16">
        <v>0.182</v>
      </c>
      <c r="AO542" s="16">
        <v>0.55200000000000005</v>
      </c>
      <c r="AP542" s="5">
        <v>0</v>
      </c>
      <c r="AQ542" s="31">
        <v>7886.169921875</v>
      </c>
      <c r="AR542" s="31">
        <v>9767.19</v>
      </c>
    </row>
    <row r="543" spans="1:44" x14ac:dyDescent="0.3">
      <c r="A543" s="4">
        <v>51284000</v>
      </c>
      <c r="B543" s="3" t="s">
        <v>20</v>
      </c>
      <c r="C543" s="3" t="s">
        <v>587</v>
      </c>
      <c r="D543" s="14">
        <v>87.260589599609375</v>
      </c>
      <c r="E543" s="14">
        <v>88.95477294921875</v>
      </c>
      <c r="F543" s="14">
        <v>79.196907043457031</v>
      </c>
      <c r="G543" s="14">
        <v>79.95806884765625</v>
      </c>
      <c r="H543" s="5">
        <v>339</v>
      </c>
      <c r="I543" s="15">
        <v>3</v>
      </c>
      <c r="J543" s="15">
        <v>4</v>
      </c>
      <c r="K543" s="3" t="s">
        <v>3837</v>
      </c>
      <c r="L543" s="3" t="s">
        <v>3907</v>
      </c>
      <c r="M543" s="3" t="s">
        <v>3917</v>
      </c>
      <c r="N543" s="3" t="s">
        <v>3923</v>
      </c>
      <c r="O543" s="17">
        <v>0.34876543283462519</v>
      </c>
      <c r="P543" s="32">
        <v>51.04653699</v>
      </c>
      <c r="Q543" s="32">
        <v>293.51852416992188</v>
      </c>
      <c r="R543" s="5">
        <v>174</v>
      </c>
      <c r="S543" s="5">
        <v>136</v>
      </c>
      <c r="T543" s="16">
        <v>0.7816091775894165</v>
      </c>
      <c r="U543" s="17">
        <v>0.2449799180030823</v>
      </c>
      <c r="V543" s="32">
        <v>51.70816241</v>
      </c>
      <c r="W543" s="32">
        <v>267.06826782226563</v>
      </c>
      <c r="X543" s="17">
        <v>0.29012346267700201</v>
      </c>
      <c r="Y543" s="32">
        <v>46.669107689999997</v>
      </c>
      <c r="Z543" s="32">
        <v>245.98765563964841</v>
      </c>
      <c r="AA543" s="5">
        <v>174</v>
      </c>
      <c r="AB543" s="5">
        <v>136</v>
      </c>
      <c r="AC543" s="16">
        <v>0.7816091775894165</v>
      </c>
      <c r="AD543" s="17">
        <v>0.22088353335857391</v>
      </c>
      <c r="AE543" s="32">
        <v>47.307437919999998</v>
      </c>
      <c r="AF543" s="32">
        <v>222.0883483886719</v>
      </c>
      <c r="AG543" s="16"/>
      <c r="AH543" s="16">
        <v>0.41899999999999998</v>
      </c>
      <c r="AI543" s="16">
        <v>4.1000000000000002E-2</v>
      </c>
      <c r="AJ543" s="16">
        <v>0.49299999999999999</v>
      </c>
      <c r="AK543" s="16">
        <v>2.7E-2</v>
      </c>
      <c r="AL543" s="16">
        <v>2.0999999716877941E-2</v>
      </c>
      <c r="AM543" s="16">
        <v>0.38400000000000001</v>
      </c>
      <c r="AN543" s="16">
        <v>0.14799999999999999</v>
      </c>
      <c r="AO543" s="16">
        <v>0.66100000000000003</v>
      </c>
      <c r="AP543" s="5">
        <v>0</v>
      </c>
      <c r="AQ543" s="31">
        <v>9761.5703125</v>
      </c>
      <c r="AR543" s="31">
        <v>11446.87</v>
      </c>
    </row>
    <row r="544" spans="1:44" x14ac:dyDescent="0.3">
      <c r="A544" s="4">
        <v>51284040</v>
      </c>
      <c r="B544" s="3" t="s">
        <v>20</v>
      </c>
      <c r="C544" s="3" t="s">
        <v>588</v>
      </c>
      <c r="D544" s="14">
        <v>99.248130798339844</v>
      </c>
      <c r="E544" s="14">
        <v>98.700477600097656</v>
      </c>
      <c r="F544" s="14">
        <v>94.595489501953125</v>
      </c>
      <c r="G544" s="14">
        <v>94.816017150878906</v>
      </c>
      <c r="H544" s="5">
        <v>336</v>
      </c>
      <c r="I544" s="15">
        <v>5</v>
      </c>
      <c r="J544" s="15">
        <v>6</v>
      </c>
      <c r="K544" s="3" t="s">
        <v>3837</v>
      </c>
      <c r="L544" s="3" t="s">
        <v>3907</v>
      </c>
      <c r="M544" s="3" t="s">
        <v>3917</v>
      </c>
      <c r="N544" s="3" t="s">
        <v>3923</v>
      </c>
      <c r="O544" s="17">
        <v>0.48231512308120728</v>
      </c>
      <c r="P544" s="32">
        <v>56.054754250000002</v>
      </c>
      <c r="Q544" s="32">
        <v>347.26687622070313</v>
      </c>
      <c r="R544" s="5">
        <v>648</v>
      </c>
      <c r="S544" s="5">
        <v>473</v>
      </c>
      <c r="T544" s="16">
        <v>0.72993826866149902</v>
      </c>
      <c r="U544" s="17">
        <v>0.41409692168235779</v>
      </c>
      <c r="V544" s="32">
        <v>55.771356240000003</v>
      </c>
      <c r="W544" s="32">
        <v>328.63436889648438</v>
      </c>
      <c r="X544" s="17">
        <v>0.34405145049095148</v>
      </c>
      <c r="Y544" s="32">
        <v>55.94359223</v>
      </c>
      <c r="Z544" s="32">
        <v>290.03216552734381</v>
      </c>
      <c r="AA544" s="5">
        <v>651</v>
      </c>
      <c r="AB544" s="5">
        <v>476</v>
      </c>
      <c r="AC544" s="16">
        <v>0.72993826866149902</v>
      </c>
      <c r="AD544" s="17">
        <v>0.28193831443786621</v>
      </c>
      <c r="AE544" s="32">
        <v>55.674539359999997</v>
      </c>
      <c r="AF544" s="32">
        <v>265.1982421875</v>
      </c>
      <c r="AG544" s="16"/>
      <c r="AH544" s="16">
        <v>0.36899999999999999</v>
      </c>
      <c r="AI544" s="16">
        <v>5.0999999999999997E-2</v>
      </c>
      <c r="AJ544" s="16">
        <v>0.53300000000000003</v>
      </c>
      <c r="AK544" s="16">
        <v>2.4E-2</v>
      </c>
      <c r="AL544" s="16">
        <v>2.400000020861626E-2</v>
      </c>
      <c r="AM544" s="16">
        <v>0.20799999999999999</v>
      </c>
      <c r="AN544" s="16">
        <v>0.155</v>
      </c>
      <c r="AO544" s="16">
        <v>0.628</v>
      </c>
      <c r="AP544" s="5">
        <v>0</v>
      </c>
      <c r="AQ544" s="31">
        <v>8705.1201171875</v>
      </c>
      <c r="AR544" s="31">
        <v>10372.92</v>
      </c>
    </row>
    <row r="545" spans="1:44" x14ac:dyDescent="0.3">
      <c r="A545" s="4">
        <v>680704020</v>
      </c>
      <c r="B545" s="3" t="s">
        <v>326</v>
      </c>
      <c r="C545" s="3" t="s">
        <v>1484</v>
      </c>
      <c r="D545" s="14">
        <v>88.056396484375</v>
      </c>
      <c r="E545" s="14">
        <v>87.196037292480469</v>
      </c>
      <c r="F545" s="14">
        <v>89.194671630859375</v>
      </c>
      <c r="G545" s="14">
        <v>86.645263671875</v>
      </c>
      <c r="H545" s="5">
        <v>603</v>
      </c>
      <c r="I545" s="15" t="s">
        <v>3980</v>
      </c>
      <c r="J545" s="15">
        <v>4</v>
      </c>
      <c r="K545" s="3" t="s">
        <v>3815</v>
      </c>
      <c r="L545" s="3" t="s">
        <v>3909</v>
      </c>
      <c r="M545" s="3" t="s">
        <v>3916</v>
      </c>
      <c r="N545" s="3" t="s">
        <v>3921</v>
      </c>
      <c r="O545" s="17">
        <v>0.51623374223709106</v>
      </c>
      <c r="P545" s="32">
        <v>51.379015129999999</v>
      </c>
      <c r="Q545" s="32">
        <v>354.54544067382813</v>
      </c>
      <c r="R545" s="5">
        <v>312</v>
      </c>
      <c r="S545" s="5">
        <v>173</v>
      </c>
      <c r="T545" s="16">
        <v>0.55448716878890991</v>
      </c>
      <c r="U545" s="17">
        <v>0.38650307059288019</v>
      </c>
      <c r="V545" s="32">
        <v>50.97490947</v>
      </c>
      <c r="W545" s="32">
        <v>319.01840209960938</v>
      </c>
      <c r="X545" s="17">
        <v>0.49350649118423462</v>
      </c>
      <c r="Y545" s="32">
        <v>52.690708979999997</v>
      </c>
      <c r="Z545" s="32">
        <v>335.38961791992188</v>
      </c>
      <c r="AA545" s="5">
        <v>313</v>
      </c>
      <c r="AB545" s="5">
        <v>174</v>
      </c>
      <c r="AC545" s="16">
        <v>0.55448716878890991</v>
      </c>
      <c r="AD545" s="17">
        <v>0.38036808371543879</v>
      </c>
      <c r="AE545" s="32">
        <v>51.073264119999997</v>
      </c>
      <c r="AF545" s="32">
        <v>302.4539794921875</v>
      </c>
      <c r="AG545" s="16"/>
      <c r="AH545" s="16">
        <v>0.14099999999999999</v>
      </c>
      <c r="AI545" s="16"/>
      <c r="AJ545" s="16">
        <v>0.83299999999999996</v>
      </c>
      <c r="AK545" s="16">
        <v>1.7999999999999999E-2</v>
      </c>
      <c r="AL545" s="16">
        <v>8.0000003799796104E-3</v>
      </c>
      <c r="AM545" s="16">
        <v>9.6000000000000002E-2</v>
      </c>
      <c r="AN545" s="16">
        <v>7.8E-2</v>
      </c>
      <c r="AO545" s="16">
        <v>0.45200000000000001</v>
      </c>
      <c r="AP545" s="5">
        <v>0</v>
      </c>
      <c r="AQ545" s="31">
        <v>8464.3701171875</v>
      </c>
      <c r="AR545" s="31">
        <v>9028</v>
      </c>
    </row>
    <row r="546" spans="1:44" x14ac:dyDescent="0.3">
      <c r="A546" s="4">
        <v>691064040</v>
      </c>
      <c r="B546" s="3" t="s">
        <v>333</v>
      </c>
      <c r="C546" s="3" t="s">
        <v>1494</v>
      </c>
      <c r="D546" s="14">
        <v>76.058670043945313</v>
      </c>
      <c r="E546" s="14">
        <v>77.052047729492188</v>
      </c>
      <c r="F546" s="14">
        <v>88.855171203613281</v>
      </c>
      <c r="G546" s="14">
        <v>86.586631774902344</v>
      </c>
      <c r="H546" s="5">
        <v>226</v>
      </c>
      <c r="I546" s="15" t="s">
        <v>3980</v>
      </c>
      <c r="J546" s="15">
        <v>4</v>
      </c>
      <c r="K546" s="3" t="s">
        <v>3863</v>
      </c>
      <c r="L546" s="3" t="s">
        <v>3911</v>
      </c>
      <c r="M546" s="3" t="s">
        <v>3917</v>
      </c>
      <c r="N546" s="3" t="s">
        <v>3921</v>
      </c>
      <c r="O546" s="17">
        <v>0.50537633895874023</v>
      </c>
      <c r="P546" s="32">
        <v>46.366540559999997</v>
      </c>
      <c r="Q546" s="32">
        <v>346.236572265625</v>
      </c>
      <c r="R546" s="5">
        <v>39</v>
      </c>
      <c r="S546" s="5">
        <v>23</v>
      </c>
      <c r="T546" s="16">
        <v>0.58974361419677734</v>
      </c>
      <c r="U546" s="17">
        <v>0.41379311680793762</v>
      </c>
      <c r="V546" s="32">
        <v>46.745662660000001</v>
      </c>
      <c r="W546" s="32">
        <v>327.58621215820313</v>
      </c>
      <c r="X546" s="17">
        <v>0.6086956262588501</v>
      </c>
      <c r="Y546" s="32">
        <v>52.48622941</v>
      </c>
      <c r="Z546" s="32">
        <v>358.69564819335938</v>
      </c>
      <c r="AA546" s="5">
        <v>39</v>
      </c>
      <c r="AB546" s="5">
        <v>23</v>
      </c>
      <c r="AC546" s="16">
        <v>0.58974361419677734</v>
      </c>
      <c r="AD546" s="17">
        <v>0.52631580829620361</v>
      </c>
      <c r="AE546" s="32">
        <v>51.040246519999997</v>
      </c>
      <c r="AF546" s="32">
        <v>322.8070068359375</v>
      </c>
      <c r="AG546" s="16">
        <v>4.3999999999999997E-2</v>
      </c>
      <c r="AH546" s="16">
        <v>3.1E-2</v>
      </c>
      <c r="AI546" s="16"/>
      <c r="AJ546" s="16">
        <v>0.81900000000000006</v>
      </c>
      <c r="AK546" s="16">
        <v>0.08</v>
      </c>
      <c r="AL546" s="16">
        <v>2.700000070035458E-2</v>
      </c>
      <c r="AM546" s="16"/>
      <c r="AN546" s="16">
        <v>0.19</v>
      </c>
      <c r="AO546" s="16">
        <v>0.50600000000000001</v>
      </c>
      <c r="AP546" s="5">
        <v>0</v>
      </c>
      <c r="AQ546" s="31">
        <v>11393.0302734375</v>
      </c>
      <c r="AR546" s="31">
        <v>12486.91</v>
      </c>
    </row>
    <row r="547" spans="1:44" x14ac:dyDescent="0.3">
      <c r="A547" s="4">
        <v>700934040</v>
      </c>
      <c r="B547" s="3" t="s">
        <v>338</v>
      </c>
      <c r="C547" s="3" t="s">
        <v>1503</v>
      </c>
      <c r="D547" s="14">
        <v>84.057716369628906</v>
      </c>
      <c r="E547" s="14">
        <v>86.153945922851563</v>
      </c>
      <c r="F547" s="14">
        <v>89.090988159179688</v>
      </c>
      <c r="G547" s="14">
        <v>89.71923828125</v>
      </c>
      <c r="H547" s="5">
        <v>185</v>
      </c>
      <c r="I547" s="15" t="s">
        <v>3980</v>
      </c>
      <c r="J547" s="15">
        <v>5</v>
      </c>
      <c r="K547" s="3" t="s">
        <v>3900</v>
      </c>
      <c r="L547" s="3" t="s">
        <v>3909</v>
      </c>
      <c r="M547" s="3" t="s">
        <v>3919</v>
      </c>
      <c r="N547" s="3" t="s">
        <v>3921</v>
      </c>
      <c r="O547" s="17">
        <v>0.38823530077934271</v>
      </c>
      <c r="P547" s="32">
        <v>49.708425990000002</v>
      </c>
      <c r="Q547" s="32">
        <v>322.35293579101563</v>
      </c>
      <c r="R547" s="5">
        <v>68</v>
      </c>
      <c r="S547" s="5">
        <v>47</v>
      </c>
      <c r="T547" s="16">
        <v>0.69117647409439087</v>
      </c>
      <c r="U547" s="17">
        <v>0.34782609343528748</v>
      </c>
      <c r="V547" s="32">
        <v>50.540438719999997</v>
      </c>
      <c r="W547" s="32">
        <v>308.69564819335938</v>
      </c>
      <c r="X547" s="17">
        <v>0.31764706969261169</v>
      </c>
      <c r="Y547" s="32">
        <v>52.628260699999998</v>
      </c>
      <c r="Z547" s="32">
        <v>267.058837890625</v>
      </c>
      <c r="AA547" s="5">
        <v>68</v>
      </c>
      <c r="AB547" s="5">
        <v>47</v>
      </c>
      <c r="AC547" s="16">
        <v>0.69117647409439087</v>
      </c>
      <c r="AD547" s="17">
        <v>0.23913043737411499</v>
      </c>
      <c r="AE547" s="32">
        <v>52.80434356</v>
      </c>
      <c r="AF547" s="32"/>
      <c r="AG547" s="16"/>
      <c r="AH547" s="16">
        <v>3.7999999999999999E-2</v>
      </c>
      <c r="AI547" s="16"/>
      <c r="AJ547" s="16">
        <v>0.876</v>
      </c>
      <c r="AK547" s="16">
        <v>5.8999999999999997E-2</v>
      </c>
      <c r="AL547" s="16">
        <v>2.700000070035458E-2</v>
      </c>
      <c r="AM547" s="16"/>
      <c r="AN547" s="16">
        <v>0.151</v>
      </c>
      <c r="AO547" s="16">
        <v>0.49199999999999999</v>
      </c>
      <c r="AP547" s="5">
        <v>0</v>
      </c>
      <c r="AQ547" s="31">
        <v>9393.3095703125</v>
      </c>
      <c r="AR547" s="31">
        <v>10882.69</v>
      </c>
    </row>
    <row r="548" spans="1:44" x14ac:dyDescent="0.3">
      <c r="A548" s="4">
        <v>700934060</v>
      </c>
      <c r="B548" s="3" t="s">
        <v>338</v>
      </c>
      <c r="C548" s="3" t="s">
        <v>1504</v>
      </c>
      <c r="D548" s="14">
        <v>81.690879821777344</v>
      </c>
      <c r="E548" s="14">
        <v>78.635993957519531</v>
      </c>
      <c r="F548" s="14">
        <v>84.367568969726563</v>
      </c>
      <c r="G548" s="14">
        <v>81.899673461914063</v>
      </c>
      <c r="H548" s="5">
        <v>303</v>
      </c>
      <c r="I548" s="15" t="s">
        <v>3980</v>
      </c>
      <c r="J548" s="15">
        <v>5</v>
      </c>
      <c r="K548" s="3" t="s">
        <v>3900</v>
      </c>
      <c r="L548" s="3" t="s">
        <v>3909</v>
      </c>
      <c r="M548" s="3" t="s">
        <v>3919</v>
      </c>
      <c r="N548" s="3" t="s">
        <v>3921</v>
      </c>
      <c r="O548" s="17">
        <v>0.37241378426551819</v>
      </c>
      <c r="P548" s="32">
        <v>48.719594819999998</v>
      </c>
      <c r="Q548" s="32">
        <v>311.03448486328131</v>
      </c>
      <c r="R548" s="5">
        <v>159</v>
      </c>
      <c r="S548" s="5">
        <v>87</v>
      </c>
      <c r="T548" s="16">
        <v>0.54716980457305908</v>
      </c>
      <c r="U548" s="17">
        <v>0.22784809768199921</v>
      </c>
      <c r="V548" s="32">
        <v>47.406043320000002</v>
      </c>
      <c r="W548" s="32">
        <v>270.88607788085938</v>
      </c>
      <c r="X548" s="17">
        <v>0.34482759237289429</v>
      </c>
      <c r="Y548" s="32">
        <v>49.783368680000002</v>
      </c>
      <c r="Z548" s="32">
        <v>273.10345458984381</v>
      </c>
      <c r="AA548" s="5">
        <v>159</v>
      </c>
      <c r="AB548" s="5">
        <v>87</v>
      </c>
      <c r="AC548" s="16">
        <v>0.54716980457305908</v>
      </c>
      <c r="AD548" s="17">
        <v>0.22784809768199921</v>
      </c>
      <c r="AE548" s="32">
        <v>48.400833009999999</v>
      </c>
      <c r="AF548" s="32"/>
      <c r="AG548" s="16"/>
      <c r="AH548" s="16">
        <v>3.3000000000000002E-2</v>
      </c>
      <c r="AI548" s="16"/>
      <c r="AJ548" s="16">
        <v>0.90400000000000003</v>
      </c>
      <c r="AK548" s="16">
        <v>0.05</v>
      </c>
      <c r="AL548" s="16">
        <v>1.30000002682209E-2</v>
      </c>
      <c r="AM548" s="16"/>
      <c r="AN548" s="16">
        <v>0.11899999999999999</v>
      </c>
      <c r="AO548" s="16">
        <v>0.496</v>
      </c>
      <c r="AP548" s="5">
        <v>0</v>
      </c>
      <c r="AQ548" s="31">
        <v>9057.75</v>
      </c>
      <c r="AR548" s="31">
        <v>10657.89</v>
      </c>
    </row>
    <row r="549" spans="1:44" x14ac:dyDescent="0.3">
      <c r="A549" s="4">
        <v>421214020</v>
      </c>
      <c r="B549" s="3" t="s">
        <v>192</v>
      </c>
      <c r="C549" s="3" t="s">
        <v>1091</v>
      </c>
      <c r="D549" s="14">
        <v>85.19525146484375</v>
      </c>
      <c r="E549" s="14">
        <v>84.019271850585938</v>
      </c>
      <c r="F549" s="14">
        <v>84.933403015136719</v>
      </c>
      <c r="G549" s="14">
        <v>84.897903442382813</v>
      </c>
      <c r="H549" s="5">
        <v>53</v>
      </c>
      <c r="I549" s="15" t="s">
        <v>3981</v>
      </c>
      <c r="J549" s="15">
        <v>6</v>
      </c>
      <c r="K549" s="3" t="s">
        <v>3839</v>
      </c>
      <c r="L549" s="3" t="s">
        <v>3908</v>
      </c>
      <c r="M549" s="3" t="s">
        <v>3916</v>
      </c>
      <c r="N549" s="3" t="s">
        <v>3923</v>
      </c>
      <c r="O549" s="17">
        <v>0.4285714328289032</v>
      </c>
      <c r="P549" s="32">
        <v>50.183671169999997</v>
      </c>
      <c r="Q549" s="32">
        <v>326.19049072265631</v>
      </c>
      <c r="R549" s="5">
        <v>68</v>
      </c>
      <c r="S549" s="5">
        <v>31</v>
      </c>
      <c r="T549" s="16">
        <v>0.45588234066963201</v>
      </c>
      <c r="U549" s="17">
        <v>0.3333333432674408</v>
      </c>
      <c r="V549" s="32">
        <v>49.65044795</v>
      </c>
      <c r="W549" s="32"/>
      <c r="X549" s="17">
        <v>0.2142857164144516</v>
      </c>
      <c r="Y549" s="32">
        <v>50.124168650000001</v>
      </c>
      <c r="Z549" s="32"/>
      <c r="AA549" s="5">
        <v>68</v>
      </c>
      <c r="AB549" s="5">
        <v>31</v>
      </c>
      <c r="AC549" s="16">
        <v>0.45588234066963201</v>
      </c>
      <c r="AD549" s="17">
        <v>9.5238097012042999E-2</v>
      </c>
      <c r="AE549" s="32">
        <v>50.089256040000002</v>
      </c>
      <c r="AF549" s="32"/>
      <c r="AG549" s="16"/>
      <c r="AH549" s="16"/>
      <c r="AI549" s="16"/>
      <c r="AJ549" s="16">
        <v>0.88700000000000001</v>
      </c>
      <c r="AK549" s="16">
        <v>9.4E-2</v>
      </c>
      <c r="AL549" s="16">
        <v>1.8999999389052391E-2</v>
      </c>
      <c r="AM549" s="16"/>
      <c r="AN549" s="16">
        <v>0.22600000000000001</v>
      </c>
      <c r="AO549" s="16">
        <v>0.51900000000000002</v>
      </c>
      <c r="AP549" s="5">
        <v>0</v>
      </c>
      <c r="AQ549" s="31">
        <v>12054.0595703125</v>
      </c>
      <c r="AR549" s="31">
        <v>13451.17</v>
      </c>
    </row>
    <row r="550" spans="1:44" x14ac:dyDescent="0.3">
      <c r="A550" s="4">
        <v>710914020</v>
      </c>
      <c r="B550" s="3" t="s">
        <v>339</v>
      </c>
      <c r="C550" s="3" t="s">
        <v>1506</v>
      </c>
      <c r="D550" s="14">
        <v>85.083236694335938</v>
      </c>
      <c r="E550" s="14">
        <v>86.759613037109375</v>
      </c>
      <c r="F550" s="14">
        <v>88.180519104003906</v>
      </c>
      <c r="G550" s="14">
        <v>90.345924377441406</v>
      </c>
      <c r="H550" s="5">
        <v>361</v>
      </c>
      <c r="I550" s="15" t="s">
        <v>3980</v>
      </c>
      <c r="J550" s="15">
        <v>6</v>
      </c>
      <c r="K550" s="3" t="s">
        <v>3805</v>
      </c>
      <c r="L550" s="3" t="s">
        <v>3909</v>
      </c>
      <c r="M550" s="3" t="s">
        <v>3917</v>
      </c>
      <c r="N550" s="3" t="s">
        <v>3921</v>
      </c>
      <c r="O550" s="17">
        <v>0.36082473397254938</v>
      </c>
      <c r="P550" s="32">
        <v>50.136873510000001</v>
      </c>
      <c r="Q550" s="32">
        <v>308.76287841796881</v>
      </c>
      <c r="R550" s="5">
        <v>259</v>
      </c>
      <c r="S550" s="5">
        <v>259</v>
      </c>
      <c r="T550" s="16">
        <v>1</v>
      </c>
      <c r="U550" s="17">
        <v>0.36082473397254938</v>
      </c>
      <c r="V550" s="32">
        <v>50.792954029999997</v>
      </c>
      <c r="W550" s="32">
        <v>308.76287841796881</v>
      </c>
      <c r="X550" s="17">
        <v>0.40206184983253479</v>
      </c>
      <c r="Y550" s="32">
        <v>52.07988976</v>
      </c>
      <c r="Z550" s="32">
        <v>287.1134033203125</v>
      </c>
      <c r="AA550" s="5">
        <v>259</v>
      </c>
      <c r="AB550" s="5">
        <v>259</v>
      </c>
      <c r="AC550" s="16">
        <v>1</v>
      </c>
      <c r="AD550" s="17">
        <v>0.40206184983253479</v>
      </c>
      <c r="AE550" s="32">
        <v>53.157252749999998</v>
      </c>
      <c r="AF550" s="32">
        <v>287.1134033203125</v>
      </c>
      <c r="AG550" s="16"/>
      <c r="AH550" s="16">
        <v>0.03</v>
      </c>
      <c r="AI550" s="16"/>
      <c r="AJ550" s="16">
        <v>0.95000000000000007</v>
      </c>
      <c r="AK550" s="16"/>
      <c r="AL550" s="16">
        <v>1.8999999389052391E-2</v>
      </c>
      <c r="AM550" s="16"/>
      <c r="AN550" s="16">
        <v>0.23599999999999999</v>
      </c>
      <c r="AO550" s="16">
        <v>0.54880000000000007</v>
      </c>
      <c r="AP550" s="5">
        <v>1</v>
      </c>
      <c r="AQ550" s="31">
        <v>9607.5595703125</v>
      </c>
      <c r="AR550" s="31">
        <v>9908.92</v>
      </c>
    </row>
    <row r="551" spans="1:44" x14ac:dyDescent="0.3">
      <c r="A551" s="4">
        <v>710924020</v>
      </c>
      <c r="B551" s="3" t="s">
        <v>340</v>
      </c>
      <c r="C551" s="3" t="s">
        <v>1508</v>
      </c>
      <c r="D551" s="14">
        <v>91.654792785644531</v>
      </c>
      <c r="E551" s="14">
        <v>92.398780822753906</v>
      </c>
      <c r="F551" s="14">
        <v>86.119560241699219</v>
      </c>
      <c r="G551" s="14">
        <v>89.388511657714844</v>
      </c>
      <c r="H551" s="5">
        <v>501</v>
      </c>
      <c r="I551" s="15" t="s">
        <v>3980</v>
      </c>
      <c r="J551" s="15">
        <v>5</v>
      </c>
      <c r="K551" s="3" t="s">
        <v>3805</v>
      </c>
      <c r="L551" s="3" t="s">
        <v>3909</v>
      </c>
      <c r="M551" s="3" t="s">
        <v>3916</v>
      </c>
      <c r="N551" s="3" t="s">
        <v>3921</v>
      </c>
      <c r="O551" s="17">
        <v>0.44360902905464172</v>
      </c>
      <c r="P551" s="32">
        <v>52.882369990000001</v>
      </c>
      <c r="Q551" s="32">
        <v>334.58645629882813</v>
      </c>
      <c r="R551" s="5">
        <v>271</v>
      </c>
      <c r="S551" s="5">
        <v>177</v>
      </c>
      <c r="T551" s="16">
        <v>0.65313655138015747</v>
      </c>
      <c r="U551" s="17">
        <v>0.34502923488616938</v>
      </c>
      <c r="V551" s="32">
        <v>53.144043590000003</v>
      </c>
      <c r="W551" s="32">
        <v>307.01754760742188</v>
      </c>
      <c r="X551" s="17">
        <v>0.26792451739311218</v>
      </c>
      <c r="Y551" s="32">
        <v>50.838586399999997</v>
      </c>
      <c r="Z551" s="32">
        <v>257.73583984375</v>
      </c>
      <c r="AA551" s="5">
        <v>272</v>
      </c>
      <c r="AB551" s="5">
        <v>178</v>
      </c>
      <c r="AC551" s="16">
        <v>0.65313655138015747</v>
      </c>
      <c r="AD551" s="17">
        <v>0.1941176503896713</v>
      </c>
      <c r="AE551" s="32">
        <v>52.618096530000003</v>
      </c>
      <c r="AF551" s="32">
        <v>225.8823547363281</v>
      </c>
      <c r="AG551" s="16">
        <v>1.7999999999999999E-2</v>
      </c>
      <c r="AH551" s="16">
        <v>2.1999999999999999E-2</v>
      </c>
      <c r="AI551" s="16"/>
      <c r="AJ551" s="16">
        <v>0.94400000000000006</v>
      </c>
      <c r="AK551" s="16">
        <v>1.2E-2</v>
      </c>
      <c r="AL551" s="16">
        <v>4.0000001899898052E-3</v>
      </c>
      <c r="AM551" s="16"/>
      <c r="AN551" s="16">
        <v>0.11600000000000001</v>
      </c>
      <c r="AO551" s="16">
        <v>0.621</v>
      </c>
      <c r="AP551" s="5">
        <v>0</v>
      </c>
      <c r="AQ551" s="31">
        <v>8291.7900390625</v>
      </c>
      <c r="AR551" s="31">
        <v>10961.14</v>
      </c>
    </row>
    <row r="552" spans="1:44" x14ac:dyDescent="0.3">
      <c r="A552" s="4">
        <v>440834020</v>
      </c>
      <c r="B552" s="3" t="s">
        <v>199</v>
      </c>
      <c r="C552" s="3" t="s">
        <v>1104</v>
      </c>
      <c r="D552" s="14">
        <v>95.685592651367188</v>
      </c>
      <c r="E552" s="14">
        <v>90.36700439453125</v>
      </c>
      <c r="F552" s="14">
        <v>91.732688903808594</v>
      </c>
      <c r="G552" s="14">
        <v>95.080116271972656</v>
      </c>
      <c r="H552" s="5">
        <v>99</v>
      </c>
      <c r="I552" s="15" t="s">
        <v>3980</v>
      </c>
      <c r="J552" s="15">
        <v>4</v>
      </c>
      <c r="K552" s="3" t="s">
        <v>3862</v>
      </c>
      <c r="L552" s="3" t="s">
        <v>3912</v>
      </c>
      <c r="M552" s="3" t="s">
        <v>3917</v>
      </c>
      <c r="N552" s="3" t="s">
        <v>3921</v>
      </c>
      <c r="O552" s="17">
        <v>0.90625</v>
      </c>
      <c r="P552" s="32">
        <v>54.566380119999998</v>
      </c>
      <c r="Q552" s="32"/>
      <c r="R552" s="5">
        <v>19</v>
      </c>
      <c r="S552" s="5">
        <v>10</v>
      </c>
      <c r="T552" s="16">
        <v>0.52631580829620361</v>
      </c>
      <c r="U552" s="17">
        <v>0.69230771064758301</v>
      </c>
      <c r="V552" s="32">
        <v>52.296951329999999</v>
      </c>
      <c r="W552" s="32"/>
      <c r="X552" s="17">
        <v>0.84375</v>
      </c>
      <c r="Y552" s="32">
        <v>54.219343969999997</v>
      </c>
      <c r="Z552" s="32"/>
      <c r="AA552" s="5">
        <v>19</v>
      </c>
      <c r="AB552" s="5">
        <v>10</v>
      </c>
      <c r="AC552" s="16">
        <v>0.52631580829620361</v>
      </c>
      <c r="AD552" s="17">
        <v>0</v>
      </c>
      <c r="AE552" s="32">
        <v>55.823263670000003</v>
      </c>
      <c r="AF552" s="32"/>
      <c r="AG552" s="16"/>
      <c r="AH552" s="16"/>
      <c r="AI552" s="16"/>
      <c r="AJ552" s="16">
        <v>0.90900000000000003</v>
      </c>
      <c r="AK552" s="16">
        <v>5.0999999999999997E-2</v>
      </c>
      <c r="AL552" s="16">
        <v>3.9999999105930328E-2</v>
      </c>
      <c r="AM552" s="16"/>
      <c r="AN552" s="16">
        <v>0.17199999999999999</v>
      </c>
      <c r="AO552" s="16">
        <v>0.316</v>
      </c>
      <c r="AP552" s="5">
        <v>0</v>
      </c>
      <c r="AQ552" s="31">
        <v>11594.6298828125</v>
      </c>
      <c r="AR552" s="31">
        <v>13653.56</v>
      </c>
    </row>
    <row r="553" spans="1:44" x14ac:dyDescent="0.3">
      <c r="A553" s="4">
        <v>1141144020</v>
      </c>
      <c r="B553" s="3" t="s">
        <v>532</v>
      </c>
      <c r="C553" s="3" t="s">
        <v>2054</v>
      </c>
      <c r="D553" s="14">
        <v>71.362037658691406</v>
      </c>
      <c r="E553" s="14">
        <v>73.913192749023438</v>
      </c>
      <c r="F553" s="14">
        <v>83.98406982421875</v>
      </c>
      <c r="G553" s="14">
        <v>84.860374450683594</v>
      </c>
      <c r="H553" s="5">
        <v>513</v>
      </c>
      <c r="I553" s="15" t="s">
        <v>3981</v>
      </c>
      <c r="J553" s="15">
        <v>4</v>
      </c>
      <c r="K553" s="3" t="s">
        <v>3850</v>
      </c>
      <c r="L553" s="3" t="s">
        <v>3907</v>
      </c>
      <c r="M553" s="3" t="s">
        <v>3916</v>
      </c>
      <c r="N553" s="3" t="s">
        <v>3921</v>
      </c>
      <c r="O553" s="17">
        <v>0.52631580829620361</v>
      </c>
      <c r="P553" s="32">
        <v>44.404359730000003</v>
      </c>
      <c r="Q553" s="32">
        <v>344.21054077148438</v>
      </c>
      <c r="R553" s="5">
        <v>114</v>
      </c>
      <c r="S553" s="5">
        <v>69</v>
      </c>
      <c r="T553" s="16">
        <v>0.60526317358016968</v>
      </c>
      <c r="U553" s="17">
        <v>0.4234234094619751</v>
      </c>
      <c r="V553" s="32">
        <v>45.43700733</v>
      </c>
      <c r="W553" s="32">
        <v>313.51351928710938</v>
      </c>
      <c r="X553" s="17">
        <v>0.49473685026168818</v>
      </c>
      <c r="Y553" s="32">
        <v>49.552389099999999</v>
      </c>
      <c r="Z553" s="32">
        <v>336.3157958984375</v>
      </c>
      <c r="AA553" s="5">
        <v>114</v>
      </c>
      <c r="AB553" s="5">
        <v>69</v>
      </c>
      <c r="AC553" s="16">
        <v>0.60526317358016968</v>
      </c>
      <c r="AD553" s="17">
        <v>0.43243244290351868</v>
      </c>
      <c r="AE553" s="32">
        <v>50.068122369999998</v>
      </c>
      <c r="AF553" s="32">
        <v>309.909912109375</v>
      </c>
      <c r="AG553" s="16"/>
      <c r="AH553" s="16">
        <v>3.1E-2</v>
      </c>
      <c r="AI553" s="16"/>
      <c r="AJ553" s="16">
        <v>0.93400000000000005</v>
      </c>
      <c r="AK553" s="16">
        <v>3.1E-2</v>
      </c>
      <c r="AL553" s="16">
        <v>4.0000001899898052E-3</v>
      </c>
      <c r="AM553" s="16"/>
      <c r="AN553" s="16">
        <v>0.191</v>
      </c>
      <c r="AO553" s="16">
        <v>0.51700000000000002</v>
      </c>
      <c r="AP553" s="5">
        <v>0</v>
      </c>
      <c r="AQ553" s="31">
        <v>8047.02978515625</v>
      </c>
      <c r="AR553" s="31">
        <v>9516.74</v>
      </c>
    </row>
    <row r="554" spans="1:44" x14ac:dyDescent="0.3">
      <c r="A554" s="4">
        <v>461304010</v>
      </c>
      <c r="B554" s="3" t="s">
        <v>205</v>
      </c>
      <c r="C554" s="3" t="s">
        <v>1115</v>
      </c>
      <c r="D554" s="14">
        <v>83.411476135253906</v>
      </c>
      <c r="E554" s="14">
        <v>84.646636962890625</v>
      </c>
      <c r="F554" s="14">
        <v>85.117965698242188</v>
      </c>
      <c r="G554" s="14">
        <v>85.796821594238281</v>
      </c>
      <c r="H554" s="5">
        <v>152</v>
      </c>
      <c r="I554" s="15" t="s">
        <v>3980</v>
      </c>
      <c r="J554" s="15">
        <v>5</v>
      </c>
      <c r="K554" s="3" t="s">
        <v>3838</v>
      </c>
      <c r="L554" s="3" t="s">
        <v>3913</v>
      </c>
      <c r="M554" s="3" t="s">
        <v>3916</v>
      </c>
      <c r="N554" s="3" t="s">
        <v>3921</v>
      </c>
      <c r="O554" s="17">
        <v>0.3382352888584137</v>
      </c>
      <c r="P554" s="32">
        <v>49.43843408</v>
      </c>
      <c r="Q554" s="32">
        <v>286.76470947265631</v>
      </c>
      <c r="R554" s="5">
        <v>65</v>
      </c>
      <c r="S554" s="5">
        <v>65</v>
      </c>
      <c r="T554" s="16">
        <v>1</v>
      </c>
      <c r="U554" s="17">
        <v>0.3382352888584137</v>
      </c>
      <c r="V554" s="32">
        <v>49.91200851</v>
      </c>
      <c r="W554" s="32">
        <v>286.76470947265631</v>
      </c>
      <c r="X554" s="17">
        <v>0.27941176295280462</v>
      </c>
      <c r="Y554" s="32">
        <v>50.235331780000003</v>
      </c>
      <c r="Z554" s="32"/>
      <c r="AA554" s="5">
        <v>65</v>
      </c>
      <c r="AB554" s="5">
        <v>65</v>
      </c>
      <c r="AC554" s="16">
        <v>1</v>
      </c>
      <c r="AD554" s="17">
        <v>0.27941176295280462</v>
      </c>
      <c r="AE554" s="32">
        <v>50.595473400000003</v>
      </c>
      <c r="AF554" s="32"/>
      <c r="AG554" s="16"/>
      <c r="AH554" s="16"/>
      <c r="AI554" s="16"/>
      <c r="AJ554" s="16">
        <v>0.92100000000000004</v>
      </c>
      <c r="AK554" s="16">
        <v>7.2000000000000008E-2</v>
      </c>
      <c r="AL554" s="16">
        <v>7.0000002160668373E-3</v>
      </c>
      <c r="AM554" s="16"/>
      <c r="AN554" s="16">
        <v>0.16400000000000001</v>
      </c>
      <c r="AO554" s="16">
        <v>0.57950000000000002</v>
      </c>
      <c r="AP554" s="5">
        <v>0</v>
      </c>
      <c r="AQ554" s="31">
        <v>7626.2900390625</v>
      </c>
      <c r="AR554" s="31">
        <v>9859.23</v>
      </c>
    </row>
    <row r="555" spans="1:44" x14ac:dyDescent="0.3">
      <c r="A555" s="4">
        <v>461304020</v>
      </c>
      <c r="B555" s="3" t="s">
        <v>205</v>
      </c>
      <c r="C555" s="3" t="s">
        <v>1116</v>
      </c>
      <c r="D555" s="14">
        <v>85.8558349609375</v>
      </c>
      <c r="E555" s="14">
        <v>87.53973388671875</v>
      </c>
      <c r="F555" s="14">
        <v>88.888778686523438</v>
      </c>
      <c r="G555" s="14">
        <v>87.341293334960938</v>
      </c>
      <c r="H555" s="5">
        <v>397</v>
      </c>
      <c r="I555" s="15" t="s">
        <v>3980</v>
      </c>
      <c r="J555" s="15">
        <v>5</v>
      </c>
      <c r="K555" s="3" t="s">
        <v>3838</v>
      </c>
      <c r="L555" s="3" t="s">
        <v>3913</v>
      </c>
      <c r="M555" s="3" t="s">
        <v>3916</v>
      </c>
      <c r="N555" s="3" t="s">
        <v>3921</v>
      </c>
      <c r="O555" s="17">
        <v>0.41999998688697809</v>
      </c>
      <c r="P555" s="32">
        <v>50.459653899999999</v>
      </c>
      <c r="Q555" s="32">
        <v>331</v>
      </c>
      <c r="R555" s="5">
        <v>217</v>
      </c>
      <c r="S555" s="5">
        <v>217</v>
      </c>
      <c r="T555" s="16">
        <v>1</v>
      </c>
      <c r="U555" s="17">
        <v>0.41999998688697809</v>
      </c>
      <c r="V555" s="32">
        <v>51.118202519999997</v>
      </c>
      <c r="W555" s="32">
        <v>331</v>
      </c>
      <c r="X555" s="17">
        <v>0.40703517198562622</v>
      </c>
      <c r="Y555" s="32">
        <v>52.506469799999998</v>
      </c>
      <c r="Z555" s="32">
        <v>302.5125732421875</v>
      </c>
      <c r="AA555" s="5">
        <v>214</v>
      </c>
      <c r="AB555" s="5">
        <v>214</v>
      </c>
      <c r="AC555" s="16">
        <v>1</v>
      </c>
      <c r="AD555" s="17">
        <v>0.40703517198562622</v>
      </c>
      <c r="AE555" s="32">
        <v>51.465228189999998</v>
      </c>
      <c r="AF555" s="32">
        <v>302.5125732421875</v>
      </c>
      <c r="AG555" s="16"/>
      <c r="AH555" s="16">
        <v>0.02</v>
      </c>
      <c r="AI555" s="16"/>
      <c r="AJ555" s="16">
        <v>0.95000000000000007</v>
      </c>
      <c r="AK555" s="16">
        <v>2.8000000000000001E-2</v>
      </c>
      <c r="AL555" s="16">
        <v>3.0000000260770321E-3</v>
      </c>
      <c r="AM555" s="16"/>
      <c r="AN555" s="16">
        <v>0.16600000000000001</v>
      </c>
      <c r="AO555" s="16">
        <v>0.501</v>
      </c>
      <c r="AP555" s="5">
        <v>0</v>
      </c>
      <c r="AQ555" s="31">
        <v>7036.91015625</v>
      </c>
      <c r="AR555" s="31">
        <v>9299.32</v>
      </c>
    </row>
    <row r="556" spans="1:44" x14ac:dyDescent="0.3">
      <c r="A556" s="4">
        <v>551084040</v>
      </c>
      <c r="B556" s="3" t="s">
        <v>286</v>
      </c>
      <c r="C556" s="3" t="s">
        <v>1398</v>
      </c>
      <c r="D556" s="14">
        <v>86.345245361328125</v>
      </c>
      <c r="E556" s="14">
        <v>87.602989196777344</v>
      </c>
      <c r="F556" s="14">
        <v>84.517906188964844</v>
      </c>
      <c r="G556" s="14">
        <v>83.315765380859375</v>
      </c>
      <c r="H556" s="5">
        <v>330</v>
      </c>
      <c r="I556" s="15">
        <v>3</v>
      </c>
      <c r="J556" s="15">
        <v>5</v>
      </c>
      <c r="K556" s="3" t="s">
        <v>3845</v>
      </c>
      <c r="L556" s="3" t="s">
        <v>3907</v>
      </c>
      <c r="M556" s="3" t="s">
        <v>3917</v>
      </c>
      <c r="N556" s="3" t="s">
        <v>3921</v>
      </c>
      <c r="O556" s="17">
        <v>0.52063494920730591</v>
      </c>
      <c r="P556" s="32">
        <v>50.664120439999998</v>
      </c>
      <c r="Q556" s="32">
        <v>349.84127807617188</v>
      </c>
      <c r="R556" s="5">
        <v>303</v>
      </c>
      <c r="S556" s="5">
        <v>172</v>
      </c>
      <c r="T556" s="16">
        <v>0.5676567554473877</v>
      </c>
      <c r="U556" s="17">
        <v>0.48447203636169428</v>
      </c>
      <c r="V556" s="32">
        <v>51.14457427</v>
      </c>
      <c r="W556" s="32">
        <v>330.43478393554688</v>
      </c>
      <c r="X556" s="17">
        <v>0.40317460894584661</v>
      </c>
      <c r="Y556" s="32">
        <v>49.873917059999997</v>
      </c>
      <c r="Z556" s="32">
        <v>300.952392578125</v>
      </c>
      <c r="AA556" s="5">
        <v>303</v>
      </c>
      <c r="AB556" s="5">
        <v>172</v>
      </c>
      <c r="AC556" s="16">
        <v>0.5676567554473877</v>
      </c>
      <c r="AD556" s="17">
        <v>0.32298135757446289</v>
      </c>
      <c r="AE556" s="32">
        <v>49.198292170000002</v>
      </c>
      <c r="AF556" s="32">
        <v>271.42855834960938</v>
      </c>
      <c r="AG556" s="16"/>
      <c r="AH556" s="16">
        <v>3.5999999999999997E-2</v>
      </c>
      <c r="AI556" s="16"/>
      <c r="AJ556" s="16">
        <v>0.91800000000000004</v>
      </c>
      <c r="AK556" s="16">
        <v>3.5999999999999997E-2</v>
      </c>
      <c r="AL556" s="16">
        <v>8.999999612569809E-3</v>
      </c>
      <c r="AM556" s="16"/>
      <c r="AN556" s="16">
        <v>0.188</v>
      </c>
      <c r="AO556" s="16">
        <v>0.41099999999999998</v>
      </c>
      <c r="AP556" s="5">
        <v>0</v>
      </c>
      <c r="AQ556" s="31">
        <v>7011.509765625</v>
      </c>
      <c r="AR556" s="31">
        <v>7484.06</v>
      </c>
    </row>
    <row r="557" spans="1:44" x14ac:dyDescent="0.3">
      <c r="A557" s="4">
        <v>910914020</v>
      </c>
      <c r="B557" s="3" t="s">
        <v>423</v>
      </c>
      <c r="C557" s="3" t="s">
        <v>1681</v>
      </c>
      <c r="D557" s="14">
        <v>81.4468994140625</v>
      </c>
      <c r="E557" s="14">
        <v>81.031494140625</v>
      </c>
      <c r="F557" s="14">
        <v>85.103523254394531</v>
      </c>
      <c r="G557" s="14">
        <v>87.10528564453125</v>
      </c>
      <c r="H557" s="5">
        <v>214</v>
      </c>
      <c r="I557" s="15" t="s">
        <v>3981</v>
      </c>
      <c r="J557" s="15">
        <v>6</v>
      </c>
      <c r="K557" s="3" t="s">
        <v>3825</v>
      </c>
      <c r="L557" s="3" t="s">
        <v>3910</v>
      </c>
      <c r="M557" s="3" t="s">
        <v>3917</v>
      </c>
      <c r="N557" s="3" t="s">
        <v>3921</v>
      </c>
      <c r="O557" s="17">
        <v>0.42735043168067932</v>
      </c>
      <c r="P557" s="32">
        <v>48.617664920000003</v>
      </c>
      <c r="Q557" s="32">
        <v>308.5469970703125</v>
      </c>
      <c r="R557" s="5">
        <v>123</v>
      </c>
      <c r="S557" s="5">
        <v>85</v>
      </c>
      <c r="T557" s="16">
        <v>0.69105690717697144</v>
      </c>
      <c r="U557" s="17">
        <v>0.35064935684204102</v>
      </c>
      <c r="V557" s="32">
        <v>48.40477774</v>
      </c>
      <c r="W557" s="32">
        <v>292.20779418945313</v>
      </c>
      <c r="X557" s="17">
        <v>0.37606838345527649</v>
      </c>
      <c r="Y557" s="32">
        <v>50.22663172</v>
      </c>
      <c r="Z557" s="32">
        <v>288.0341796875</v>
      </c>
      <c r="AA557" s="5">
        <v>123</v>
      </c>
      <c r="AB557" s="5">
        <v>85</v>
      </c>
      <c r="AC557" s="16">
        <v>0.69105690717697144</v>
      </c>
      <c r="AD557" s="17">
        <v>0.35064935684204102</v>
      </c>
      <c r="AE557" s="32">
        <v>51.332319650000002</v>
      </c>
      <c r="AF557" s="32">
        <v>283.11688232421881</v>
      </c>
      <c r="AG557" s="16">
        <v>2.8000000000000001E-2</v>
      </c>
      <c r="AH557" s="16"/>
      <c r="AI557" s="16"/>
      <c r="AJ557" s="16">
        <v>0.96299999999999997</v>
      </c>
      <c r="AK557" s="16"/>
      <c r="AL557" s="16">
        <v>8.999999612569809E-3</v>
      </c>
      <c r="AM557" s="16"/>
      <c r="AN557" s="16">
        <v>9.8000000000000004E-2</v>
      </c>
      <c r="AO557" s="16">
        <v>0.60299999999999998</v>
      </c>
      <c r="AP557" s="5">
        <v>0</v>
      </c>
      <c r="AQ557" s="31">
        <v>6790.830078125</v>
      </c>
      <c r="AR557" s="31">
        <v>7653.28</v>
      </c>
    </row>
    <row r="558" spans="1:44" x14ac:dyDescent="0.3">
      <c r="A558" s="4">
        <v>121084060</v>
      </c>
      <c r="B558" s="3" t="s">
        <v>48</v>
      </c>
      <c r="C558" s="3" t="s">
        <v>686</v>
      </c>
      <c r="D558" s="14">
        <v>97.222976684570313</v>
      </c>
      <c r="E558" s="14">
        <v>96.9664306640625</v>
      </c>
      <c r="F558" s="14">
        <v>91.401382446289063</v>
      </c>
      <c r="G558" s="14">
        <v>92.514610290527344</v>
      </c>
      <c r="H558" s="5">
        <v>196</v>
      </c>
      <c r="I558" s="15">
        <v>3</v>
      </c>
      <c r="J558" s="15">
        <v>6</v>
      </c>
      <c r="K558" s="3" t="s">
        <v>3804</v>
      </c>
      <c r="L558" s="3" t="s">
        <v>3910</v>
      </c>
      <c r="M558" s="3" t="s">
        <v>3916</v>
      </c>
      <c r="N558" s="3" t="s">
        <v>3921</v>
      </c>
      <c r="O558" s="17">
        <v>0.58791208267211914</v>
      </c>
      <c r="P558" s="32">
        <v>55.208674899999998</v>
      </c>
      <c r="Q558" s="32">
        <v>358.79119873046881</v>
      </c>
      <c r="R558" s="5">
        <v>234</v>
      </c>
      <c r="S558" s="5">
        <v>172</v>
      </c>
      <c r="T558" s="16">
        <v>0.7350427508354187</v>
      </c>
      <c r="U558" s="17">
        <v>0.5118110179901123</v>
      </c>
      <c r="V558" s="32">
        <v>55.048394039999998</v>
      </c>
      <c r="W558" s="32">
        <v>336.220458984375</v>
      </c>
      <c r="X558" s="17">
        <v>0.56593406200408936</v>
      </c>
      <c r="Y558" s="32">
        <v>54.019797609999998</v>
      </c>
      <c r="Z558" s="32">
        <v>358.79119873046881</v>
      </c>
      <c r="AA558" s="5">
        <v>234</v>
      </c>
      <c r="AB558" s="5">
        <v>172</v>
      </c>
      <c r="AC558" s="16">
        <v>0.7350427508354187</v>
      </c>
      <c r="AD558" s="17">
        <v>0.48031497001647949</v>
      </c>
      <c r="AE558" s="32">
        <v>54.37852642</v>
      </c>
      <c r="AF558" s="32">
        <v>332.28347778320313</v>
      </c>
      <c r="AG558" s="16"/>
      <c r="AH558" s="16"/>
      <c r="AI558" s="16"/>
      <c r="AJ558" s="16">
        <v>0.91800000000000004</v>
      </c>
      <c r="AK558" s="16">
        <v>3.5999999999999997E-2</v>
      </c>
      <c r="AL558" s="16">
        <v>4.6000000089406967E-2</v>
      </c>
      <c r="AM558" s="16"/>
      <c r="AN558" s="16">
        <v>0.14799999999999999</v>
      </c>
      <c r="AO558" s="16">
        <v>0.628</v>
      </c>
      <c r="AP558" s="5">
        <v>0</v>
      </c>
      <c r="AQ558" s="31">
        <v>6884.85009765625</v>
      </c>
      <c r="AR558" s="31">
        <v>8204.65</v>
      </c>
    </row>
    <row r="559" spans="1:44" x14ac:dyDescent="0.3">
      <c r="A559" s="4">
        <v>731083000</v>
      </c>
      <c r="B559" s="3" t="s">
        <v>349</v>
      </c>
      <c r="C559" s="3" t="s">
        <v>1524</v>
      </c>
      <c r="D559" s="14">
        <v>90.271934509277344</v>
      </c>
      <c r="E559" s="14">
        <v>90.012321472167969</v>
      </c>
      <c r="F559" s="14">
        <v>89.533370971679688</v>
      </c>
      <c r="G559" s="14">
        <v>89.384880065917969</v>
      </c>
      <c r="H559" s="5">
        <v>725</v>
      </c>
      <c r="I559" s="15">
        <v>5</v>
      </c>
      <c r="J559" s="15">
        <v>6</v>
      </c>
      <c r="K559" s="3" t="s">
        <v>3866</v>
      </c>
      <c r="L559" s="3" t="s">
        <v>3907</v>
      </c>
      <c r="M559" s="3" t="s">
        <v>3917</v>
      </c>
      <c r="N559" s="3" t="s">
        <v>3923</v>
      </c>
      <c r="O559" s="17">
        <v>0.48948949575424189</v>
      </c>
      <c r="P559" s="32">
        <v>52.304633080000002</v>
      </c>
      <c r="Q559" s="32">
        <v>345.0450439453125</v>
      </c>
      <c r="R559" s="5">
        <v>1321</v>
      </c>
      <c r="S559" s="5">
        <v>918</v>
      </c>
      <c r="T559" s="16">
        <v>0.69492810964584351</v>
      </c>
      <c r="U559" s="17">
        <v>0.39445629715919489</v>
      </c>
      <c r="V559" s="32">
        <v>52.149078780000004</v>
      </c>
      <c r="W559" s="32">
        <v>320.04263305664063</v>
      </c>
      <c r="X559" s="17">
        <v>0.37537539005279541</v>
      </c>
      <c r="Y559" s="32">
        <v>52.894705000000002</v>
      </c>
      <c r="Z559" s="32">
        <v>304.6546630859375</v>
      </c>
      <c r="AA559" s="5">
        <v>1337</v>
      </c>
      <c r="AB559" s="5">
        <v>930</v>
      </c>
      <c r="AC559" s="16">
        <v>0.69492810964584351</v>
      </c>
      <c r="AD559" s="17">
        <v>0.29637527465820313</v>
      </c>
      <c r="AE559" s="32">
        <v>52.616049830000001</v>
      </c>
      <c r="AF559" s="32">
        <v>279.31768798828131</v>
      </c>
      <c r="AG559" s="16">
        <v>8.0000000000000002E-3</v>
      </c>
      <c r="AH559" s="16">
        <v>0.17</v>
      </c>
      <c r="AI559" s="16">
        <v>8.0000000000000002E-3</v>
      </c>
      <c r="AJ559" s="16">
        <v>0.65200000000000002</v>
      </c>
      <c r="AK559" s="16">
        <v>6.8000000000000005E-2</v>
      </c>
      <c r="AL559" s="16">
        <v>9.3999996781349182E-2</v>
      </c>
      <c r="AM559" s="16">
        <v>9.9000000000000005E-2</v>
      </c>
      <c r="AN559" s="16">
        <v>0.17499999999999999</v>
      </c>
      <c r="AO559" s="16">
        <v>0.63400000000000001</v>
      </c>
      <c r="AP559" s="5">
        <v>0</v>
      </c>
      <c r="AQ559" s="31">
        <v>8046.47021484375</v>
      </c>
      <c r="AR559" s="31">
        <v>8775.33</v>
      </c>
    </row>
    <row r="560" spans="1:44" x14ac:dyDescent="0.3">
      <c r="A560" s="4">
        <v>731084020</v>
      </c>
      <c r="B560" s="3" t="s">
        <v>349</v>
      </c>
      <c r="C560" s="3" t="s">
        <v>1525</v>
      </c>
      <c r="D560" s="14">
        <v>96.35736083984375</v>
      </c>
      <c r="E560" s="14">
        <v>97.550765991210938</v>
      </c>
      <c r="F560" s="14">
        <v>91.425041198730469</v>
      </c>
      <c r="G560" s="14">
        <v>92.205795288085938</v>
      </c>
      <c r="H560" s="5">
        <v>464</v>
      </c>
      <c r="I560" s="15" t="s">
        <v>3981</v>
      </c>
      <c r="J560" s="15">
        <v>4</v>
      </c>
      <c r="K560" s="3" t="s">
        <v>3866</v>
      </c>
      <c r="L560" s="3" t="s">
        <v>3907</v>
      </c>
      <c r="M560" s="3" t="s">
        <v>3917</v>
      </c>
      <c r="N560" s="3" t="s">
        <v>3923</v>
      </c>
      <c r="O560" s="17">
        <v>0.40740740299224848</v>
      </c>
      <c r="P560" s="32">
        <v>54.84703382</v>
      </c>
      <c r="Q560" s="32">
        <v>304.23281860351563</v>
      </c>
      <c r="R560" s="5">
        <v>88</v>
      </c>
      <c r="S560" s="5">
        <v>68</v>
      </c>
      <c r="T560" s="16">
        <v>0.77272725105285645</v>
      </c>
      <c r="U560" s="17">
        <v>0.34868422150611877</v>
      </c>
      <c r="V560" s="32">
        <v>55.292015820000003</v>
      </c>
      <c r="W560" s="32">
        <v>284.868408203125</v>
      </c>
      <c r="X560" s="17">
        <v>0.34574466943740839</v>
      </c>
      <c r="Y560" s="32">
        <v>54.034049920000001</v>
      </c>
      <c r="Z560" s="32">
        <v>293.08511352539063</v>
      </c>
      <c r="AA560" s="5">
        <v>89</v>
      </c>
      <c r="AB560" s="5">
        <v>69</v>
      </c>
      <c r="AC560" s="16">
        <v>0.77272725105285645</v>
      </c>
      <c r="AD560" s="17">
        <v>0.29139071702957148</v>
      </c>
      <c r="AE560" s="32">
        <v>54.204622759999999</v>
      </c>
      <c r="AF560" s="32">
        <v>272.1854248046875</v>
      </c>
      <c r="AG560" s="16"/>
      <c r="AH560" s="16">
        <v>0.246</v>
      </c>
      <c r="AI560" s="16"/>
      <c r="AJ560" s="16">
        <v>0.57799999999999996</v>
      </c>
      <c r="AK560" s="16">
        <v>5.3999999999999999E-2</v>
      </c>
      <c r="AL560" s="16">
        <v>0.12300000339746479</v>
      </c>
      <c r="AM560" s="16">
        <v>0.28000000000000003</v>
      </c>
      <c r="AN560" s="16">
        <v>0.155</v>
      </c>
      <c r="AO560" s="16">
        <v>0.72299999999999998</v>
      </c>
      <c r="AP560" s="5">
        <v>0</v>
      </c>
      <c r="AQ560" s="31">
        <v>8671.009765625</v>
      </c>
      <c r="AR560" s="31">
        <v>9313.99</v>
      </c>
    </row>
    <row r="561" spans="1:44" x14ac:dyDescent="0.3">
      <c r="A561" s="4">
        <v>731084040</v>
      </c>
      <c r="B561" s="3" t="s">
        <v>349</v>
      </c>
      <c r="C561" s="3" t="s">
        <v>976</v>
      </c>
      <c r="D561" s="14">
        <v>94.847244262695313</v>
      </c>
      <c r="E561" s="14">
        <v>95.636642456054688</v>
      </c>
      <c r="F561" s="14">
        <v>91.508811950683594</v>
      </c>
      <c r="G561" s="14">
        <v>93.731620788574219</v>
      </c>
      <c r="H561" s="5">
        <v>194</v>
      </c>
      <c r="I561" s="15" t="s">
        <v>3981</v>
      </c>
      <c r="J561" s="15">
        <v>4</v>
      </c>
      <c r="K561" s="3" t="s">
        <v>3866</v>
      </c>
      <c r="L561" s="3" t="s">
        <v>3907</v>
      </c>
      <c r="M561" s="3" t="s">
        <v>3917</v>
      </c>
      <c r="N561" s="3" t="s">
        <v>3923</v>
      </c>
      <c r="O561" s="17">
        <v>0.31081080436706537</v>
      </c>
      <c r="P561" s="32">
        <v>54.216129719999998</v>
      </c>
      <c r="Q561" s="32">
        <v>277.02703857421881</v>
      </c>
      <c r="R561" s="5">
        <v>41</v>
      </c>
      <c r="S561" s="5">
        <v>39</v>
      </c>
      <c r="T561" s="16">
        <v>0.95121949911117554</v>
      </c>
      <c r="U561" s="17">
        <v>0.26229506731033331</v>
      </c>
      <c r="V561" s="32">
        <v>54.493976050000001</v>
      </c>
      <c r="W561" s="32">
        <v>262.29507446289063</v>
      </c>
      <c r="X561" s="17">
        <v>0.28378379344940191</v>
      </c>
      <c r="Y561" s="32">
        <v>54.084504719999998</v>
      </c>
      <c r="Z561" s="32">
        <v>245.9459533691406</v>
      </c>
      <c r="AA561" s="5">
        <v>42</v>
      </c>
      <c r="AB561" s="5">
        <v>40</v>
      </c>
      <c r="AC561" s="16">
        <v>0.95121949911117554</v>
      </c>
      <c r="AD561" s="17">
        <v>0.22950819134712219</v>
      </c>
      <c r="AE561" s="32">
        <v>55.063873479999998</v>
      </c>
      <c r="AF561" s="32">
        <v>232.78688049316409</v>
      </c>
      <c r="AG561" s="16"/>
      <c r="AH561" s="16">
        <v>0.33</v>
      </c>
      <c r="AI561" s="16"/>
      <c r="AJ561" s="16">
        <v>0.443</v>
      </c>
      <c r="AK561" s="16">
        <v>5.7000000000000002E-2</v>
      </c>
      <c r="AL561" s="16">
        <v>0.17000000178813929</v>
      </c>
      <c r="AM561" s="16">
        <v>0.38700000000000001</v>
      </c>
      <c r="AN561" s="16">
        <v>0.17499999999999999</v>
      </c>
      <c r="AO561" s="16">
        <v>0.755</v>
      </c>
      <c r="AP561" s="5">
        <v>0</v>
      </c>
      <c r="AQ561" s="31">
        <v>11009.580078125</v>
      </c>
      <c r="AR561" s="31">
        <v>11869.94</v>
      </c>
    </row>
    <row r="562" spans="1:44" x14ac:dyDescent="0.3">
      <c r="A562" s="4">
        <v>731084080</v>
      </c>
      <c r="B562" s="3" t="s">
        <v>349</v>
      </c>
      <c r="C562" s="3" t="s">
        <v>1526</v>
      </c>
      <c r="D562" s="14">
        <v>86.651008605957031</v>
      </c>
      <c r="E562" s="14">
        <v>87.688400268554688</v>
      </c>
      <c r="F562" s="14">
        <v>85.3502197265625</v>
      </c>
      <c r="G562" s="14">
        <v>85.224998474121094</v>
      </c>
      <c r="H562" s="5">
        <v>250</v>
      </c>
      <c r="I562" s="15" t="s">
        <v>3981</v>
      </c>
      <c r="J562" s="15">
        <v>4</v>
      </c>
      <c r="K562" s="3" t="s">
        <v>3866</v>
      </c>
      <c r="L562" s="3" t="s">
        <v>3907</v>
      </c>
      <c r="M562" s="3" t="s">
        <v>3917</v>
      </c>
      <c r="N562" s="3" t="s">
        <v>3923</v>
      </c>
      <c r="O562" s="17">
        <v>0.4883720874786377</v>
      </c>
      <c r="P562" s="32">
        <v>50.791864310000001</v>
      </c>
      <c r="Q562" s="32">
        <v>340.69766235351563</v>
      </c>
      <c r="R562" s="5">
        <v>59</v>
      </c>
      <c r="S562" s="5">
        <v>43</v>
      </c>
      <c r="T562" s="16">
        <v>0.72881358861923218</v>
      </c>
      <c r="U562" s="17">
        <v>0.44927537441253662</v>
      </c>
      <c r="V562" s="32">
        <v>51.180184500000003</v>
      </c>
      <c r="W562" s="32">
        <v>327.53622436523438</v>
      </c>
      <c r="X562" s="17">
        <v>0.44186046719551092</v>
      </c>
      <c r="Y562" s="32">
        <v>50.375216340000001</v>
      </c>
      <c r="Z562" s="32">
        <v>315.11627197265631</v>
      </c>
      <c r="AA562" s="5">
        <v>58</v>
      </c>
      <c r="AB562" s="5">
        <v>42</v>
      </c>
      <c r="AC562" s="16">
        <v>0.72881358861923218</v>
      </c>
      <c r="AD562" s="17">
        <v>0.37681159377098078</v>
      </c>
      <c r="AE562" s="32">
        <v>50.273457610000001</v>
      </c>
      <c r="AF562" s="32">
        <v>300</v>
      </c>
      <c r="AG562" s="16"/>
      <c r="AH562" s="16">
        <v>0.1</v>
      </c>
      <c r="AI562" s="16"/>
      <c r="AJ562" s="16">
        <v>0.68800000000000006</v>
      </c>
      <c r="AK562" s="16">
        <v>0.08</v>
      </c>
      <c r="AL562" s="16">
        <v>0.13199999928474429</v>
      </c>
      <c r="AM562" s="16">
        <v>7.5999999999999998E-2</v>
      </c>
      <c r="AN562" s="16">
        <v>0.14000000000000001</v>
      </c>
      <c r="AO562" s="16">
        <v>0.73399999999999999</v>
      </c>
      <c r="AP562" s="5">
        <v>0</v>
      </c>
      <c r="AQ562" s="31">
        <v>10611.9404296875</v>
      </c>
      <c r="AR562" s="31">
        <v>10912.72</v>
      </c>
    </row>
    <row r="563" spans="1:44" x14ac:dyDescent="0.3">
      <c r="A563" s="4">
        <v>731085020</v>
      </c>
      <c r="B563" s="3" t="s">
        <v>349</v>
      </c>
      <c r="C563" s="3" t="s">
        <v>612</v>
      </c>
      <c r="D563" s="14">
        <v>88.532585144042969</v>
      </c>
      <c r="E563" s="14">
        <v>87.762321472167969</v>
      </c>
      <c r="F563" s="14">
        <v>84.3404541015625</v>
      </c>
      <c r="G563" s="14">
        <v>86.601646423339844</v>
      </c>
      <c r="H563" s="5">
        <v>249</v>
      </c>
      <c r="I563" s="15" t="s">
        <v>3981</v>
      </c>
      <c r="J563" s="15">
        <v>4</v>
      </c>
      <c r="K563" s="3" t="s">
        <v>3866</v>
      </c>
      <c r="L563" s="3" t="s">
        <v>3907</v>
      </c>
      <c r="M563" s="3" t="s">
        <v>3917</v>
      </c>
      <c r="N563" s="3" t="s">
        <v>3923</v>
      </c>
      <c r="O563" s="17">
        <v>0.55813956260681152</v>
      </c>
      <c r="P563" s="32">
        <v>51.577959880000002</v>
      </c>
      <c r="Q563" s="32">
        <v>338.37210083007813</v>
      </c>
      <c r="R563" s="5">
        <v>59</v>
      </c>
      <c r="S563" s="5">
        <v>32</v>
      </c>
      <c r="T563" s="16">
        <v>0.54237288236618042</v>
      </c>
      <c r="U563" s="17">
        <v>0.46428570151329041</v>
      </c>
      <c r="V563" s="32">
        <v>51.211003509999998</v>
      </c>
      <c r="W563" s="32">
        <v>316.07144165039063</v>
      </c>
      <c r="X563" s="17">
        <v>0.37209302186965942</v>
      </c>
      <c r="Y563" s="32">
        <v>49.767041140000003</v>
      </c>
      <c r="Z563" s="32">
        <v>293.02325439453131</v>
      </c>
      <c r="AA563" s="5">
        <v>59</v>
      </c>
      <c r="AB563" s="5">
        <v>32</v>
      </c>
      <c r="AC563" s="16">
        <v>0.54237288236618042</v>
      </c>
      <c r="AD563" s="17">
        <v>0.2678571343421936</v>
      </c>
      <c r="AE563" s="32">
        <v>51.048700420000003</v>
      </c>
      <c r="AF563" s="32">
        <v>258.92855834960938</v>
      </c>
      <c r="AG563" s="16"/>
      <c r="AH563" s="16">
        <v>0.193</v>
      </c>
      <c r="AI563" s="16"/>
      <c r="AJ563" s="16">
        <v>0.64700000000000002</v>
      </c>
      <c r="AK563" s="16">
        <v>8.7999999999999995E-2</v>
      </c>
      <c r="AL563" s="16">
        <v>7.1999996900558472E-2</v>
      </c>
      <c r="AM563" s="16">
        <v>0.16500000000000001</v>
      </c>
      <c r="AN563" s="16">
        <v>0.157</v>
      </c>
      <c r="AO563" s="16">
        <v>0.61599999999999999</v>
      </c>
      <c r="AP563" s="5">
        <v>0</v>
      </c>
      <c r="AQ563" s="31">
        <v>9906.8603515625</v>
      </c>
      <c r="AR563" s="31">
        <v>10247.33</v>
      </c>
    </row>
    <row r="564" spans="1:44" x14ac:dyDescent="0.3">
      <c r="A564" s="4">
        <v>731085040</v>
      </c>
      <c r="B564" s="3" t="s">
        <v>349</v>
      </c>
      <c r="C564" s="3" t="s">
        <v>1527</v>
      </c>
      <c r="D564" s="14">
        <v>78.789573669433594</v>
      </c>
      <c r="E564" s="14">
        <v>81.182830810546875</v>
      </c>
      <c r="F564" s="14">
        <v>90.429649353027344</v>
      </c>
      <c r="G564" s="14">
        <v>92.194206237792969</v>
      </c>
      <c r="H564" s="5">
        <v>532</v>
      </c>
      <c r="I564" s="15" t="s">
        <v>3981</v>
      </c>
      <c r="J564" s="15">
        <v>4</v>
      </c>
      <c r="K564" s="3" t="s">
        <v>3866</v>
      </c>
      <c r="L564" s="3" t="s">
        <v>3907</v>
      </c>
      <c r="M564" s="3" t="s">
        <v>3917</v>
      </c>
      <c r="N564" s="3" t="s">
        <v>3923</v>
      </c>
      <c r="O564" s="17">
        <v>0.57009345293045044</v>
      </c>
      <c r="P564" s="32">
        <v>47.507472399999997</v>
      </c>
      <c r="Q564" s="32">
        <v>361.2149658203125</v>
      </c>
      <c r="R564" s="5">
        <v>94</v>
      </c>
      <c r="S564" s="5">
        <v>60</v>
      </c>
      <c r="T564" s="16">
        <v>0.63829785585403442</v>
      </c>
      <c r="U564" s="17">
        <v>0.46551725268363953</v>
      </c>
      <c r="V564" s="32">
        <v>48.467874999999999</v>
      </c>
      <c r="W564" s="32">
        <v>342.24139404296881</v>
      </c>
      <c r="X564" s="17">
        <v>0.45327103137969971</v>
      </c>
      <c r="Y564" s="32">
        <v>53.434531249999999</v>
      </c>
      <c r="Z564" s="32">
        <v>318.22430419921881</v>
      </c>
      <c r="AA564" s="5">
        <v>94</v>
      </c>
      <c r="AB564" s="5">
        <v>60</v>
      </c>
      <c r="AC564" s="16">
        <v>0.63829785585403442</v>
      </c>
      <c r="AD564" s="17">
        <v>0.34482759237289429</v>
      </c>
      <c r="AE564" s="32">
        <v>54.198092819999999</v>
      </c>
      <c r="AF564" s="32">
        <v>284.48275756835938</v>
      </c>
      <c r="AG564" s="16"/>
      <c r="AH564" s="16">
        <v>8.7999999999999995E-2</v>
      </c>
      <c r="AI564" s="16"/>
      <c r="AJ564" s="16">
        <v>0.81800000000000006</v>
      </c>
      <c r="AK564" s="16">
        <v>5.0999999999999997E-2</v>
      </c>
      <c r="AL564" s="16">
        <v>4.3000001460313797E-2</v>
      </c>
      <c r="AM564" s="16">
        <v>6.2E-2</v>
      </c>
      <c r="AN564" s="16">
        <v>0.13</v>
      </c>
      <c r="AO564" s="16">
        <v>0.47099999999999997</v>
      </c>
      <c r="AP564" s="5">
        <v>0</v>
      </c>
      <c r="AQ564" s="31">
        <v>8384.5</v>
      </c>
      <c r="AR564" s="31">
        <v>8884.2000000000007</v>
      </c>
    </row>
    <row r="565" spans="1:44" x14ac:dyDescent="0.3">
      <c r="A565" s="4">
        <v>1081424080</v>
      </c>
      <c r="B565" s="3" t="s">
        <v>513</v>
      </c>
      <c r="C565" s="3" t="s">
        <v>972</v>
      </c>
      <c r="D565" s="14">
        <v>90.818214416503906</v>
      </c>
      <c r="E565" s="14">
        <v>91.274765014648438</v>
      </c>
      <c r="F565" s="14">
        <v>85.64794921875</v>
      </c>
      <c r="G565" s="14">
        <v>85.086082458496094</v>
      </c>
      <c r="H565" s="5">
        <v>483</v>
      </c>
      <c r="I565" s="15">
        <v>3</v>
      </c>
      <c r="J565" s="15">
        <v>5</v>
      </c>
      <c r="K565" s="3" t="s">
        <v>3853</v>
      </c>
      <c r="L565" s="3" t="s">
        <v>3907</v>
      </c>
      <c r="M565" s="3" t="s">
        <v>3917</v>
      </c>
      <c r="N565" s="3" t="s">
        <v>3921</v>
      </c>
      <c r="O565" s="17">
        <v>0.41612198948860168</v>
      </c>
      <c r="P565" s="32">
        <v>52.532861089999997</v>
      </c>
      <c r="Q565" s="32">
        <v>323.31155395507813</v>
      </c>
      <c r="R565" s="5">
        <v>495</v>
      </c>
      <c r="S565" s="5">
        <v>294</v>
      </c>
      <c r="T565" s="16">
        <v>0.59393942356109619</v>
      </c>
      <c r="U565" s="17">
        <v>0.30041152238845831</v>
      </c>
      <c r="V565" s="32">
        <v>52.6754167</v>
      </c>
      <c r="W565" s="32">
        <v>288.06585693359381</v>
      </c>
      <c r="X565" s="17">
        <v>0.24836601316928861</v>
      </c>
      <c r="Y565" s="32">
        <v>50.554537840000002</v>
      </c>
      <c r="Z565" s="32">
        <v>249.23747253417969</v>
      </c>
      <c r="AA565" s="5">
        <v>495</v>
      </c>
      <c r="AB565" s="5">
        <v>295</v>
      </c>
      <c r="AC565" s="16">
        <v>0.59393942356109619</v>
      </c>
      <c r="AD565" s="17">
        <v>0.16393442451953891</v>
      </c>
      <c r="AE565" s="32">
        <v>50.195225610000001</v>
      </c>
      <c r="AF565" s="32">
        <v>211.88523864746091</v>
      </c>
      <c r="AG565" s="16">
        <v>0.01</v>
      </c>
      <c r="AH565" s="16">
        <v>3.1E-2</v>
      </c>
      <c r="AI565" s="16"/>
      <c r="AJ565" s="16">
        <v>0.91700000000000004</v>
      </c>
      <c r="AK565" s="16">
        <v>3.6999999999999998E-2</v>
      </c>
      <c r="AL565" s="16">
        <v>4.0000001899898052E-3</v>
      </c>
      <c r="AM565" s="16"/>
      <c r="AN565" s="16">
        <v>0.13</v>
      </c>
      <c r="AO565" s="16">
        <v>0.56200000000000006</v>
      </c>
      <c r="AP565" s="5">
        <v>0</v>
      </c>
      <c r="AQ565" s="31">
        <v>8489.4697265625</v>
      </c>
      <c r="AR565" s="31">
        <v>9296.23</v>
      </c>
    </row>
    <row r="566" spans="1:44" x14ac:dyDescent="0.3">
      <c r="A566" s="4">
        <v>141274020</v>
      </c>
      <c r="B566" s="3" t="s">
        <v>60</v>
      </c>
      <c r="C566" s="3" t="s">
        <v>709</v>
      </c>
      <c r="D566" s="14">
        <v>77.581031799316406</v>
      </c>
      <c r="E566" s="14">
        <v>77.958160400390625</v>
      </c>
      <c r="F566" s="14">
        <v>81.025169372558594</v>
      </c>
      <c r="G566" s="14">
        <v>77.85467529296875</v>
      </c>
      <c r="H566" s="5">
        <v>359</v>
      </c>
      <c r="I566" s="15" t="s">
        <v>3981</v>
      </c>
      <c r="J566" s="15">
        <v>6</v>
      </c>
      <c r="K566" s="3" t="s">
        <v>3864</v>
      </c>
      <c r="L566" s="3" t="s">
        <v>3909</v>
      </c>
      <c r="M566" s="3" t="s">
        <v>3917</v>
      </c>
      <c r="N566" s="3" t="s">
        <v>3921</v>
      </c>
      <c r="O566" s="17">
        <v>0.30726256966590881</v>
      </c>
      <c r="P566" s="32">
        <v>47.00256126</v>
      </c>
      <c r="Q566" s="32">
        <v>292.17877197265631</v>
      </c>
      <c r="R566" s="5">
        <v>242</v>
      </c>
      <c r="S566" s="5">
        <v>113</v>
      </c>
      <c r="T566" s="16">
        <v>0.46694216132164001</v>
      </c>
      <c r="U566" s="17">
        <v>0.14492753148078921</v>
      </c>
      <c r="V566" s="32">
        <v>47.123441419999999</v>
      </c>
      <c r="W566" s="32"/>
      <c r="X566" s="17">
        <v>0.2625698447227478</v>
      </c>
      <c r="Y566" s="32">
        <v>47.770263479999997</v>
      </c>
      <c r="Z566" s="32">
        <v>260.89385986328131</v>
      </c>
      <c r="AA566" s="5">
        <v>242</v>
      </c>
      <c r="AB566" s="5">
        <v>113</v>
      </c>
      <c r="AC566" s="16">
        <v>0.46694216132164001</v>
      </c>
      <c r="AD566" s="17">
        <v>0.1159420311450958</v>
      </c>
      <c r="AE566" s="32">
        <v>46.1229345</v>
      </c>
      <c r="AF566" s="32"/>
      <c r="AG566" s="16"/>
      <c r="AH566" s="16"/>
      <c r="AI566" s="16"/>
      <c r="AJ566" s="16">
        <v>0.95800000000000007</v>
      </c>
      <c r="AK566" s="16">
        <v>2.8000000000000001E-2</v>
      </c>
      <c r="AL566" s="16">
        <v>1.4000000432133669E-2</v>
      </c>
      <c r="AM566" s="16"/>
      <c r="AN566" s="16">
        <v>9.8000000000000004E-2</v>
      </c>
      <c r="AO566" s="16">
        <v>0.35499999999999998</v>
      </c>
      <c r="AP566" s="5">
        <v>0</v>
      </c>
      <c r="AQ566" s="31">
        <v>6995.830078125</v>
      </c>
      <c r="AR566" s="31">
        <v>8492.93</v>
      </c>
    </row>
    <row r="567" spans="1:44" x14ac:dyDescent="0.3">
      <c r="A567" s="4">
        <v>450764020</v>
      </c>
      <c r="B567" s="3" t="s">
        <v>201</v>
      </c>
      <c r="C567" s="3" t="s">
        <v>1108</v>
      </c>
      <c r="D567" s="14">
        <v>94.385162353515625</v>
      </c>
      <c r="E567" s="14">
        <v>88.154983520507813</v>
      </c>
      <c r="F567" s="14">
        <v>95.878738403320313</v>
      </c>
      <c r="G567" s="14">
        <v>90.442207336425781</v>
      </c>
      <c r="H567" s="5">
        <v>183</v>
      </c>
      <c r="I567" s="15" t="s">
        <v>3980</v>
      </c>
      <c r="J567" s="15">
        <v>5</v>
      </c>
      <c r="K567" s="3" t="s">
        <v>3870</v>
      </c>
      <c r="L567" s="3" t="s">
        <v>3909</v>
      </c>
      <c r="M567" s="3" t="s">
        <v>3917</v>
      </c>
      <c r="N567" s="3" t="s">
        <v>3923</v>
      </c>
      <c r="O567" s="17">
        <v>0.48514851927757258</v>
      </c>
      <c r="P567" s="32">
        <v>54.023077790000002</v>
      </c>
      <c r="Q567" s="32">
        <v>341.58416748046881</v>
      </c>
      <c r="R567" s="5">
        <v>98</v>
      </c>
      <c r="S567" s="5">
        <v>51</v>
      </c>
      <c r="T567" s="16">
        <v>0.52040815353393555</v>
      </c>
      <c r="U567" s="17">
        <v>0.23913043737411499</v>
      </c>
      <c r="V567" s="32">
        <v>51.374712160000001</v>
      </c>
      <c r="W567" s="32"/>
      <c r="X567" s="17">
        <v>0.49504950642585749</v>
      </c>
      <c r="Y567" s="32">
        <v>56.716486279999998</v>
      </c>
      <c r="Z567" s="32">
        <v>330.69305419921881</v>
      </c>
      <c r="AA567" s="5">
        <v>97</v>
      </c>
      <c r="AB567" s="5">
        <v>50</v>
      </c>
      <c r="AC567" s="16">
        <v>0.52040815353393555</v>
      </c>
      <c r="AD567" s="17">
        <v>0</v>
      </c>
      <c r="AE567" s="32">
        <v>53.211472530000002</v>
      </c>
      <c r="AF567" s="32"/>
      <c r="AG567" s="16"/>
      <c r="AH567" s="16"/>
      <c r="AI567" s="16"/>
      <c r="AJ567" s="16">
        <v>0.94000000000000006</v>
      </c>
      <c r="AK567" s="16">
        <v>4.9000000000000002E-2</v>
      </c>
      <c r="AL567" s="16">
        <v>1.099999994039536E-2</v>
      </c>
      <c r="AM567" s="16"/>
      <c r="AN567" s="16">
        <v>9.2999999999999999E-2</v>
      </c>
      <c r="AO567" s="16">
        <v>0.39200000000000002</v>
      </c>
      <c r="AP567" s="5">
        <v>0</v>
      </c>
      <c r="AQ567" s="31">
        <v>8147.759765625</v>
      </c>
      <c r="AR567" s="31">
        <v>9811.77</v>
      </c>
    </row>
    <row r="568" spans="1:44" x14ac:dyDescent="0.3">
      <c r="A568" s="4">
        <v>361384020</v>
      </c>
      <c r="B568" s="3" t="s">
        <v>162</v>
      </c>
      <c r="C568" s="3" t="s">
        <v>652</v>
      </c>
      <c r="D568" s="14">
        <v>86.480110168457031</v>
      </c>
      <c r="E568" s="14">
        <v>83.53143310546875</v>
      </c>
      <c r="F568" s="14">
        <v>90.209693908691406</v>
      </c>
      <c r="G568" s="14">
        <v>88.390823364257813</v>
      </c>
      <c r="H568" s="5">
        <v>264</v>
      </c>
      <c r="I568" s="15" t="s">
        <v>3980</v>
      </c>
      <c r="J568" s="15">
        <v>6</v>
      </c>
      <c r="K568" s="3" t="s">
        <v>3840</v>
      </c>
      <c r="L568" s="3" t="s">
        <v>3913</v>
      </c>
      <c r="M568" s="3" t="s">
        <v>3916</v>
      </c>
      <c r="N568" s="3" t="s">
        <v>3923</v>
      </c>
      <c r="O568" s="17">
        <v>0.48148149251937872</v>
      </c>
      <c r="P568" s="32">
        <v>50.720464720000003</v>
      </c>
      <c r="Q568" s="32">
        <v>325.92593383789063</v>
      </c>
      <c r="R568" s="5">
        <v>156</v>
      </c>
      <c r="S568" s="5">
        <v>88</v>
      </c>
      <c r="T568" s="16">
        <v>0.56410259008407593</v>
      </c>
      <c r="U568" s="17">
        <v>0.32894736528396612</v>
      </c>
      <c r="V568" s="32">
        <v>49.447056840000002</v>
      </c>
      <c r="W568" s="32">
        <v>284.21054077148438</v>
      </c>
      <c r="X568" s="17">
        <v>0.40000000596046448</v>
      </c>
      <c r="Y568" s="32">
        <v>53.302051220000003</v>
      </c>
      <c r="Z568" s="32">
        <v>302.96295166015631</v>
      </c>
      <c r="AA568" s="5">
        <v>156</v>
      </c>
      <c r="AB568" s="5">
        <v>88</v>
      </c>
      <c r="AC568" s="16">
        <v>0.56410259008407593</v>
      </c>
      <c r="AD568" s="17">
        <v>0.23684211075305939</v>
      </c>
      <c r="AE568" s="32">
        <v>52.056257510000002</v>
      </c>
      <c r="AF568" s="32"/>
      <c r="AG568" s="16"/>
      <c r="AH568" s="16">
        <v>4.2000000000000003E-2</v>
      </c>
      <c r="AI568" s="16"/>
      <c r="AJ568" s="16">
        <v>0.91300000000000003</v>
      </c>
      <c r="AK568" s="16">
        <v>4.4999999999999998E-2</v>
      </c>
      <c r="AL568" s="16">
        <v>0</v>
      </c>
      <c r="AM568" s="16"/>
      <c r="AN568" s="16">
        <v>0.20399999999999999</v>
      </c>
      <c r="AO568" s="16">
        <v>0.42199999999999999</v>
      </c>
      <c r="AP568" s="5">
        <v>0</v>
      </c>
      <c r="AQ568" s="31">
        <v>8385.3896484375</v>
      </c>
      <c r="AR568" s="31">
        <v>10536.16</v>
      </c>
    </row>
    <row r="569" spans="1:44" x14ac:dyDescent="0.3">
      <c r="A569" s="4">
        <v>720744100</v>
      </c>
      <c r="B569" s="3" t="s">
        <v>344</v>
      </c>
      <c r="C569" s="3" t="s">
        <v>1515</v>
      </c>
      <c r="D569" s="14">
        <v>82.736480712890625</v>
      </c>
      <c r="E569" s="14">
        <v>84.317535400390625</v>
      </c>
      <c r="F569" s="14">
        <v>81.213714599609375</v>
      </c>
      <c r="G569" s="14">
        <v>83.621025085449219</v>
      </c>
      <c r="H569" s="5">
        <v>219</v>
      </c>
      <c r="I569" s="15" t="s">
        <v>3980</v>
      </c>
      <c r="J569" s="15">
        <v>5</v>
      </c>
      <c r="K569" s="3" t="s">
        <v>3887</v>
      </c>
      <c r="L569" s="3" t="s">
        <v>3910</v>
      </c>
      <c r="M569" s="3" t="s">
        <v>3919</v>
      </c>
      <c r="N569" s="3" t="s">
        <v>3923</v>
      </c>
      <c r="O569" s="17">
        <v>0.1747572869062424</v>
      </c>
      <c r="P569" s="32">
        <v>49.156432029999998</v>
      </c>
      <c r="Q569" s="32">
        <v>260.19418334960938</v>
      </c>
      <c r="R569" s="5">
        <v>119</v>
      </c>
      <c r="S569" s="5">
        <v>119</v>
      </c>
      <c r="T569" s="16">
        <v>1</v>
      </c>
      <c r="U569" s="17">
        <v>0.1747572869062424</v>
      </c>
      <c r="V569" s="32">
        <v>49.774801050000001</v>
      </c>
      <c r="W569" s="32">
        <v>260.19418334960938</v>
      </c>
      <c r="X569" s="17">
        <v>6.8627454340457916E-2</v>
      </c>
      <c r="Y569" s="32">
        <v>47.883821310000002</v>
      </c>
      <c r="Z569" s="32"/>
      <c r="AA569" s="5">
        <v>118</v>
      </c>
      <c r="AB569" s="5">
        <v>118</v>
      </c>
      <c r="AC569" s="16">
        <v>1</v>
      </c>
      <c r="AD569" s="17">
        <v>6.8627454340457916E-2</v>
      </c>
      <c r="AE569" s="32">
        <v>49.370195010000003</v>
      </c>
      <c r="AF569" s="32"/>
      <c r="AG569" s="16">
        <v>0.46600000000000003</v>
      </c>
      <c r="AH569" s="16">
        <v>3.6999999999999998E-2</v>
      </c>
      <c r="AI569" s="16"/>
      <c r="AJ569" s="16">
        <v>0.42</v>
      </c>
      <c r="AK569" s="16">
        <v>7.8E-2</v>
      </c>
      <c r="AL569" s="16">
        <v>0</v>
      </c>
      <c r="AM569" s="16"/>
      <c r="AN569" s="16">
        <v>0.114</v>
      </c>
      <c r="AO569" s="16">
        <v>0.76319999999999988</v>
      </c>
      <c r="AP569" s="5">
        <v>1</v>
      </c>
      <c r="AQ569" s="31">
        <v>9142.6904296875</v>
      </c>
      <c r="AR569" s="31">
        <v>11980.35</v>
      </c>
    </row>
    <row r="570" spans="1:44" x14ac:dyDescent="0.3">
      <c r="A570" s="4">
        <v>720744120</v>
      </c>
      <c r="B570" s="3" t="s">
        <v>344</v>
      </c>
      <c r="C570" s="3" t="s">
        <v>1158</v>
      </c>
      <c r="D570" s="14">
        <v>101.67787933349609</v>
      </c>
      <c r="E570" s="14">
        <v>103.39548492431641</v>
      </c>
      <c r="F570" s="14">
        <v>100.1411209106445</v>
      </c>
      <c r="G570" s="14">
        <v>101.83677673339839</v>
      </c>
      <c r="H570" s="5">
        <v>140</v>
      </c>
      <c r="I570" s="15" t="s">
        <v>3980</v>
      </c>
      <c r="J570" s="15">
        <v>5</v>
      </c>
      <c r="K570" s="3" t="s">
        <v>3887</v>
      </c>
      <c r="L570" s="3" t="s">
        <v>3910</v>
      </c>
      <c r="M570" s="3" t="s">
        <v>3919</v>
      </c>
      <c r="N570" s="3" t="s">
        <v>3923</v>
      </c>
      <c r="O570" s="17">
        <v>0.83333331346511841</v>
      </c>
      <c r="P570" s="32">
        <v>57.069867500000001</v>
      </c>
      <c r="Q570" s="32"/>
      <c r="R570" s="5">
        <v>66</v>
      </c>
      <c r="S570" s="5">
        <v>66</v>
      </c>
      <c r="T570" s="16">
        <v>1</v>
      </c>
      <c r="U570" s="17">
        <v>0.83333331346511841</v>
      </c>
      <c r="V570" s="32">
        <v>57.728801820000001</v>
      </c>
      <c r="W570" s="32"/>
      <c r="X570" s="17">
        <v>0.79629629850387573</v>
      </c>
      <c r="Y570" s="32">
        <v>59.283696480000003</v>
      </c>
      <c r="Z570" s="32">
        <v>427.77777099609381</v>
      </c>
      <c r="AA570" s="5">
        <v>66</v>
      </c>
      <c r="AB570" s="5">
        <v>66</v>
      </c>
      <c r="AC570" s="16">
        <v>1</v>
      </c>
      <c r="AD570" s="17">
        <v>0.79629629850387573</v>
      </c>
      <c r="AE570" s="32">
        <v>59.62821005</v>
      </c>
      <c r="AF570" s="32">
        <v>427.77777099609381</v>
      </c>
      <c r="AG570" s="16">
        <v>6.4000000000000001E-2</v>
      </c>
      <c r="AH570" s="16">
        <v>3.5999999999999997E-2</v>
      </c>
      <c r="AI570" s="16"/>
      <c r="AJ570" s="16">
        <v>0.879</v>
      </c>
      <c r="AK570" s="16"/>
      <c r="AL570" s="16">
        <v>2.0999999716877941E-2</v>
      </c>
      <c r="AM570" s="16"/>
      <c r="AN570" s="16">
        <v>0.114</v>
      </c>
      <c r="AO570" s="16">
        <v>0.59179999999999999</v>
      </c>
      <c r="AP570" s="5">
        <v>1</v>
      </c>
      <c r="AQ570" s="31">
        <v>9637.099609375</v>
      </c>
      <c r="AR570" s="31">
        <v>12712.83</v>
      </c>
    </row>
    <row r="571" spans="1:44" x14ac:dyDescent="0.3">
      <c r="A571" s="4">
        <v>720744140</v>
      </c>
      <c r="B571" s="3" t="s">
        <v>344</v>
      </c>
      <c r="C571" s="3" t="s">
        <v>1516</v>
      </c>
      <c r="D571" s="14">
        <v>93.232994079589844</v>
      </c>
      <c r="E571" s="14">
        <v>94.767280578613281</v>
      </c>
      <c r="F571" s="14">
        <v>91.77471923828125</v>
      </c>
      <c r="G571" s="14">
        <v>97.851142883300781</v>
      </c>
      <c r="H571" s="5">
        <v>230</v>
      </c>
      <c r="I571" s="15" t="s">
        <v>3980</v>
      </c>
      <c r="J571" s="15">
        <v>5</v>
      </c>
      <c r="K571" s="3" t="s">
        <v>3887</v>
      </c>
      <c r="L571" s="3" t="s">
        <v>3910</v>
      </c>
      <c r="M571" s="3" t="s">
        <v>3919</v>
      </c>
      <c r="N571" s="3" t="s">
        <v>3923</v>
      </c>
      <c r="O571" s="17">
        <v>0.3333333432674408</v>
      </c>
      <c r="P571" s="32">
        <v>53.541718860000003</v>
      </c>
      <c r="Q571" s="32">
        <v>310.81082153320313</v>
      </c>
      <c r="R571" s="5">
        <v>112</v>
      </c>
      <c r="S571" s="5">
        <v>112</v>
      </c>
      <c r="T571" s="16">
        <v>1</v>
      </c>
      <c r="U571" s="17">
        <v>0.3333333432674408</v>
      </c>
      <c r="V571" s="32">
        <v>54.131521839999998</v>
      </c>
      <c r="W571" s="32">
        <v>310.81082153320313</v>
      </c>
      <c r="X571" s="17">
        <v>0.36036035418510443</v>
      </c>
      <c r="Y571" s="32">
        <v>54.244659429999999</v>
      </c>
      <c r="Z571" s="32">
        <v>312.61260986328131</v>
      </c>
      <c r="AA571" s="5">
        <v>112</v>
      </c>
      <c r="AB571" s="5">
        <v>112</v>
      </c>
      <c r="AC571" s="16">
        <v>1</v>
      </c>
      <c r="AD571" s="17">
        <v>0.36036035418510443</v>
      </c>
      <c r="AE571" s="32">
        <v>57.383739640000002</v>
      </c>
      <c r="AF571" s="32">
        <v>312.61260986328131</v>
      </c>
      <c r="AG571" s="16">
        <v>0.27800000000000002</v>
      </c>
      <c r="AH571" s="16">
        <v>2.5999999999999999E-2</v>
      </c>
      <c r="AI571" s="16"/>
      <c r="AJ571" s="16">
        <v>0.66100000000000003</v>
      </c>
      <c r="AK571" s="16">
        <v>3.5000000000000003E-2</v>
      </c>
      <c r="AL571" s="16">
        <v>0</v>
      </c>
      <c r="AM571" s="16"/>
      <c r="AN571" s="16">
        <v>0.14299999999999999</v>
      </c>
      <c r="AO571" s="16">
        <v>0.47810000000000002</v>
      </c>
      <c r="AP571" s="5">
        <v>1</v>
      </c>
      <c r="AQ571" s="31">
        <v>9753.9599609375</v>
      </c>
      <c r="AR571" s="31">
        <v>11965.48</v>
      </c>
    </row>
    <row r="572" spans="1:44" x14ac:dyDescent="0.3">
      <c r="A572" s="4">
        <v>810954020</v>
      </c>
      <c r="B572" s="3" t="s">
        <v>385</v>
      </c>
      <c r="C572" s="3" t="s">
        <v>1594</v>
      </c>
      <c r="D572" s="14">
        <v>75.784721374511719</v>
      </c>
      <c r="E572" s="14">
        <v>76.732086181640625</v>
      </c>
      <c r="F572" s="14">
        <v>80.943489074707031</v>
      </c>
      <c r="G572" s="14">
        <v>81.612571716308594</v>
      </c>
      <c r="H572" s="5">
        <v>177</v>
      </c>
      <c r="I572" s="15" t="s">
        <v>3981</v>
      </c>
      <c r="J572" s="15">
        <v>6</v>
      </c>
      <c r="K572" s="3" t="s">
        <v>3868</v>
      </c>
      <c r="L572" s="3" t="s">
        <v>3913</v>
      </c>
      <c r="M572" s="3" t="s">
        <v>3916</v>
      </c>
      <c r="N572" s="3" t="s">
        <v>3923</v>
      </c>
      <c r="O572" s="17">
        <v>0.24509803950786591</v>
      </c>
      <c r="P572" s="32">
        <v>46.252091870000001</v>
      </c>
      <c r="Q572" s="32"/>
      <c r="R572" s="5">
        <v>149</v>
      </c>
      <c r="S572" s="5">
        <v>110</v>
      </c>
      <c r="T572" s="16">
        <v>0.73825502395629883</v>
      </c>
      <c r="U572" s="17">
        <v>0.2028985470533371</v>
      </c>
      <c r="V572" s="32">
        <v>46.61226267</v>
      </c>
      <c r="W572" s="32"/>
      <c r="X572" s="17">
        <v>0.1666666716337204</v>
      </c>
      <c r="Y572" s="32">
        <v>47.72106514</v>
      </c>
      <c r="Z572" s="32"/>
      <c r="AA572" s="5">
        <v>149</v>
      </c>
      <c r="AB572" s="5">
        <v>110</v>
      </c>
      <c r="AC572" s="16">
        <v>0.73825502395629883</v>
      </c>
      <c r="AD572" s="17">
        <v>0.14492753148078921</v>
      </c>
      <c r="AE572" s="32">
        <v>48.239156020000003</v>
      </c>
      <c r="AF572" s="32"/>
      <c r="AG572" s="16"/>
      <c r="AH572" s="16"/>
      <c r="AI572" s="16"/>
      <c r="AJ572" s="16">
        <v>0.94900000000000007</v>
      </c>
      <c r="AK572" s="16">
        <v>3.4000000000000002E-2</v>
      </c>
      <c r="AL572" s="16">
        <v>1.7000000923871991E-2</v>
      </c>
      <c r="AM572" s="16"/>
      <c r="AN572" s="16">
        <v>0.20899999999999999</v>
      </c>
      <c r="AO572" s="16">
        <v>0.65100000000000002</v>
      </c>
      <c r="AP572" s="5">
        <v>0</v>
      </c>
      <c r="AQ572" s="31">
        <v>12004.490234375</v>
      </c>
      <c r="AR572" s="31">
        <v>12612.92</v>
      </c>
    </row>
    <row r="573" spans="1:44" x14ac:dyDescent="0.3">
      <c r="A573" s="4">
        <v>1051254020</v>
      </c>
      <c r="B573" s="3" t="s">
        <v>498</v>
      </c>
      <c r="C573" s="3" t="s">
        <v>1991</v>
      </c>
      <c r="D573" s="14">
        <v>90.74066162109375</v>
      </c>
      <c r="E573" s="14">
        <v>88.042381286621094</v>
      </c>
      <c r="F573" s="14">
        <v>90.864555358886719</v>
      </c>
      <c r="G573" s="14">
        <v>90.759757995605469</v>
      </c>
      <c r="H573" s="5">
        <v>34</v>
      </c>
      <c r="I573" s="15" t="s">
        <v>3980</v>
      </c>
      <c r="J573" s="15">
        <v>6</v>
      </c>
      <c r="K573" s="3" t="s">
        <v>161</v>
      </c>
      <c r="L573" s="3" t="s">
        <v>3911</v>
      </c>
      <c r="M573" s="3" t="s">
        <v>3916</v>
      </c>
      <c r="N573" s="3" t="s">
        <v>3921</v>
      </c>
      <c r="O573" s="17">
        <v>0.27272728085517878</v>
      </c>
      <c r="P573" s="32">
        <v>52.500460410000002</v>
      </c>
      <c r="Q573" s="32"/>
      <c r="R573" s="5">
        <v>28</v>
      </c>
      <c r="S573" s="5">
        <v>11</v>
      </c>
      <c r="T573" s="16">
        <v>0.3928571343421936</v>
      </c>
      <c r="U573" s="17">
        <v>0</v>
      </c>
      <c r="V573" s="32">
        <v>51.327766130000001</v>
      </c>
      <c r="W573" s="32"/>
      <c r="X573" s="17">
        <v>0.27272728085517878</v>
      </c>
      <c r="Y573" s="32">
        <v>53.696471340000002</v>
      </c>
      <c r="Z573" s="32"/>
      <c r="AA573" s="5">
        <v>28</v>
      </c>
      <c r="AB573" s="5">
        <v>11</v>
      </c>
      <c r="AC573" s="16">
        <v>0.3928571343421936</v>
      </c>
      <c r="AD573" s="17">
        <v>0.1428571492433548</v>
      </c>
      <c r="AE573" s="32">
        <v>53.390299069999998</v>
      </c>
      <c r="AF573" s="32"/>
      <c r="AG573" s="16"/>
      <c r="AH573" s="16"/>
      <c r="AI573" s="16"/>
      <c r="AJ573" s="16">
        <v>0.88200000000000001</v>
      </c>
      <c r="AK573" s="16"/>
      <c r="AL573" s="16">
        <v>0.1180000007152557</v>
      </c>
      <c r="AM573" s="16"/>
      <c r="AN573" s="16">
        <v>0.14699999999999999</v>
      </c>
      <c r="AO573" s="16">
        <v>0.54300000000000004</v>
      </c>
      <c r="AP573" s="5">
        <v>0</v>
      </c>
      <c r="AQ573" s="31">
        <v>19000.380859375</v>
      </c>
      <c r="AR573" s="31">
        <v>20668.830000000002</v>
      </c>
    </row>
    <row r="574" spans="1:44" x14ac:dyDescent="0.3">
      <c r="A574" s="4">
        <v>1120994020</v>
      </c>
      <c r="B574" s="3" t="s">
        <v>525</v>
      </c>
      <c r="C574" s="3" t="s">
        <v>2039</v>
      </c>
      <c r="D574" s="14">
        <v>82.351791381835938</v>
      </c>
      <c r="E574" s="14">
        <v>81.759788513183594</v>
      </c>
      <c r="F574" s="14">
        <v>97.809616088867188</v>
      </c>
      <c r="G574" s="14">
        <v>95.572647094726563</v>
      </c>
      <c r="H574" s="5">
        <v>161</v>
      </c>
      <c r="I574" s="15" t="s">
        <v>3981</v>
      </c>
      <c r="J574" s="15">
        <v>5</v>
      </c>
      <c r="K574" s="3" t="s">
        <v>3816</v>
      </c>
      <c r="L574" s="3" t="s">
        <v>3907</v>
      </c>
      <c r="M574" s="3" t="s">
        <v>3917</v>
      </c>
      <c r="N574" s="3" t="s">
        <v>3921</v>
      </c>
      <c r="O574" s="17">
        <v>0.20987653732299799</v>
      </c>
      <c r="P574" s="32">
        <v>48.995715869999998</v>
      </c>
      <c r="Q574" s="32"/>
      <c r="R574" s="5">
        <v>70</v>
      </c>
      <c r="S574" s="5">
        <v>54</v>
      </c>
      <c r="T574" s="16">
        <v>0.77142858505249023</v>
      </c>
      <c r="U574" s="17">
        <v>0.14035087823867801</v>
      </c>
      <c r="V574" s="32">
        <v>48.70841944</v>
      </c>
      <c r="W574" s="32"/>
      <c r="X574" s="17">
        <v>0.1111111119389534</v>
      </c>
      <c r="Y574" s="32">
        <v>57.879445570000001</v>
      </c>
      <c r="Z574" s="32"/>
      <c r="AA574" s="5">
        <v>70</v>
      </c>
      <c r="AB574" s="5">
        <v>54</v>
      </c>
      <c r="AC574" s="16">
        <v>0.77142858505249023</v>
      </c>
      <c r="AD574" s="17">
        <v>7.0175439119338989E-2</v>
      </c>
      <c r="AE574" s="32">
        <v>56.100630440000003</v>
      </c>
      <c r="AF574" s="32"/>
      <c r="AG574" s="16"/>
      <c r="AH574" s="16"/>
      <c r="AI574" s="16"/>
      <c r="AJ574" s="16">
        <v>0.96299999999999997</v>
      </c>
      <c r="AK574" s="16"/>
      <c r="AL574" s="16">
        <v>3.7000000476837158E-2</v>
      </c>
      <c r="AM574" s="16"/>
      <c r="AN574" s="16">
        <v>0.20499999999999999</v>
      </c>
      <c r="AO574" s="16">
        <v>0.66200000000000003</v>
      </c>
      <c r="AP574" s="5">
        <v>0</v>
      </c>
      <c r="AQ574" s="31">
        <v>7470.75</v>
      </c>
      <c r="AR574" s="31">
        <v>8768.8700000000008</v>
      </c>
    </row>
    <row r="575" spans="1:44" x14ac:dyDescent="0.3">
      <c r="A575" s="4">
        <v>220894040</v>
      </c>
      <c r="B575" s="3" t="s">
        <v>96</v>
      </c>
      <c r="C575" s="3" t="s">
        <v>802</v>
      </c>
      <c r="D575" s="14">
        <v>99.101486206054688</v>
      </c>
      <c r="E575" s="14">
        <v>97.132965087890625</v>
      </c>
      <c r="F575" s="14">
        <v>91.652488708496094</v>
      </c>
      <c r="G575" s="14">
        <v>89.80303955078125</v>
      </c>
      <c r="H575" s="5">
        <v>429</v>
      </c>
      <c r="I575" s="15" t="s">
        <v>3981</v>
      </c>
      <c r="J575" s="15">
        <v>4</v>
      </c>
      <c r="K575" s="3" t="s">
        <v>3810</v>
      </c>
      <c r="L575" s="3" t="s">
        <v>3907</v>
      </c>
      <c r="M575" s="3" t="s">
        <v>3917</v>
      </c>
      <c r="N575" s="3" t="s">
        <v>3921</v>
      </c>
      <c r="O575" s="17">
        <v>0.66433566808700562</v>
      </c>
      <c r="P575" s="32">
        <v>55.993489400000001</v>
      </c>
      <c r="Q575" s="32">
        <v>387.41259765625</v>
      </c>
      <c r="R575" s="5">
        <v>74</v>
      </c>
      <c r="S575" s="5">
        <v>42</v>
      </c>
      <c r="T575" s="16">
        <v>0.56756758689880371</v>
      </c>
      <c r="U575" s="17">
        <v>0.49056604504585272</v>
      </c>
      <c r="V575" s="32">
        <v>55.117823909999998</v>
      </c>
      <c r="W575" s="32">
        <v>335.84906005859381</v>
      </c>
      <c r="X575" s="17">
        <v>0.71328669786453247</v>
      </c>
      <c r="Y575" s="32">
        <v>54.171037089999999</v>
      </c>
      <c r="Z575" s="32">
        <v>403.49649047851563</v>
      </c>
      <c r="AA575" s="5">
        <v>74</v>
      </c>
      <c r="AB575" s="5">
        <v>42</v>
      </c>
      <c r="AC575" s="16">
        <v>0.56756758689880371</v>
      </c>
      <c r="AD575" s="17">
        <v>0.54716980457305908</v>
      </c>
      <c r="AE575" s="32">
        <v>52.851532509999998</v>
      </c>
      <c r="AF575" s="32">
        <v>341.50942993164063</v>
      </c>
      <c r="AG575" s="16"/>
      <c r="AH575" s="16">
        <v>9.2999999999999999E-2</v>
      </c>
      <c r="AI575" s="16">
        <v>1.9E-2</v>
      </c>
      <c r="AJ575" s="16">
        <v>0.79</v>
      </c>
      <c r="AK575" s="16">
        <v>6.8000000000000005E-2</v>
      </c>
      <c r="AL575" s="16">
        <v>2.999999932944775E-2</v>
      </c>
      <c r="AM575" s="16">
        <v>5.6000000000000001E-2</v>
      </c>
      <c r="AN575" s="16">
        <v>0.121</v>
      </c>
      <c r="AO575" s="16">
        <v>0.34300000000000003</v>
      </c>
      <c r="AP575" s="5">
        <v>0</v>
      </c>
      <c r="AQ575" s="31">
        <v>8460.419921875</v>
      </c>
      <c r="AR575" s="31">
        <v>9618.7900000000009</v>
      </c>
    </row>
    <row r="576" spans="1:44" x14ac:dyDescent="0.3">
      <c r="A576" s="4">
        <v>220894060</v>
      </c>
      <c r="B576" s="3" t="s">
        <v>96</v>
      </c>
      <c r="C576" s="3" t="s">
        <v>803</v>
      </c>
      <c r="D576" s="14">
        <v>84.245582580566406</v>
      </c>
      <c r="E576" s="14">
        <v>81.890617370605469</v>
      </c>
      <c r="F576" s="14">
        <v>86.286796569824219</v>
      </c>
      <c r="G576" s="14">
        <v>84.475273132324219</v>
      </c>
      <c r="H576" s="5">
        <v>385</v>
      </c>
      <c r="I576" s="15">
        <v>5</v>
      </c>
      <c r="J576" s="15">
        <v>6</v>
      </c>
      <c r="K576" s="3" t="s">
        <v>3810</v>
      </c>
      <c r="L576" s="3" t="s">
        <v>3907</v>
      </c>
      <c r="M576" s="3" t="s">
        <v>3917</v>
      </c>
      <c r="N576" s="3" t="s">
        <v>3921</v>
      </c>
      <c r="O576" s="17">
        <v>0.64010989665985107</v>
      </c>
      <c r="P576" s="32">
        <v>49.786911699999997</v>
      </c>
      <c r="Q576" s="32">
        <v>394.23077392578131</v>
      </c>
      <c r="R576" s="5">
        <v>733</v>
      </c>
      <c r="S576" s="5">
        <v>324</v>
      </c>
      <c r="T576" s="16">
        <v>0.44201910495758062</v>
      </c>
      <c r="U576" s="17">
        <v>0.48101267218589783</v>
      </c>
      <c r="V576" s="32">
        <v>48.762964330000003</v>
      </c>
      <c r="W576" s="32">
        <v>357.59494018554688</v>
      </c>
      <c r="X576" s="17">
        <v>0.6071428656578064</v>
      </c>
      <c r="Y576" s="32">
        <v>50.939312270000002</v>
      </c>
      <c r="Z576" s="32">
        <v>367.85714721679688</v>
      </c>
      <c r="AA576" s="5">
        <v>733</v>
      </c>
      <c r="AB576" s="5">
        <v>324</v>
      </c>
      <c r="AC576" s="16">
        <v>0.44201910495758062</v>
      </c>
      <c r="AD576" s="17">
        <v>0.42405062913894648</v>
      </c>
      <c r="AE576" s="32">
        <v>49.851255090000002</v>
      </c>
      <c r="AF576" s="32">
        <v>315.82278442382813</v>
      </c>
      <c r="AG576" s="16">
        <v>2.1000000000000001E-2</v>
      </c>
      <c r="AH576" s="16">
        <v>8.7999999999999995E-2</v>
      </c>
      <c r="AI576" s="16"/>
      <c r="AJ576" s="16">
        <v>0.79500000000000004</v>
      </c>
      <c r="AK576" s="16">
        <v>8.1000000000000003E-2</v>
      </c>
      <c r="AL576" s="16">
        <v>1.6000000759959221E-2</v>
      </c>
      <c r="AM576" s="16">
        <v>5.1999999999999998E-2</v>
      </c>
      <c r="AN576" s="16">
        <v>0.153</v>
      </c>
      <c r="AO576" s="16">
        <v>0.30299999999999999</v>
      </c>
      <c r="AP576" s="5">
        <v>0</v>
      </c>
      <c r="AQ576" s="31">
        <v>7609.60986328125</v>
      </c>
      <c r="AR576" s="31">
        <v>8478.73</v>
      </c>
    </row>
    <row r="577" spans="1:44" x14ac:dyDescent="0.3">
      <c r="A577" s="4">
        <v>220894070</v>
      </c>
      <c r="B577" s="3" t="s">
        <v>96</v>
      </c>
      <c r="C577" s="3" t="s">
        <v>804</v>
      </c>
      <c r="D577" s="14">
        <v>85.190628051757813</v>
      </c>
      <c r="E577" s="14">
        <v>86.723655700683594</v>
      </c>
      <c r="F577" s="14">
        <v>85.944732666015625</v>
      </c>
      <c r="G577" s="14">
        <v>86.991310119628906</v>
      </c>
      <c r="H577" s="5">
        <v>458</v>
      </c>
      <c r="I577" s="15" t="s">
        <v>3981</v>
      </c>
      <c r="J577" s="15">
        <v>4</v>
      </c>
      <c r="K577" s="3" t="s">
        <v>3810</v>
      </c>
      <c r="L577" s="3" t="s">
        <v>3907</v>
      </c>
      <c r="M577" s="3" t="s">
        <v>3917</v>
      </c>
      <c r="N577" s="3" t="s">
        <v>3921</v>
      </c>
      <c r="O577" s="17">
        <v>0.75897437334060669</v>
      </c>
      <c r="P577" s="32">
        <v>50.181739059999998</v>
      </c>
      <c r="Q577" s="32">
        <v>405.12820434570313</v>
      </c>
      <c r="R577" s="5">
        <v>87</v>
      </c>
      <c r="S577" s="5">
        <v>42</v>
      </c>
      <c r="T577" s="16">
        <v>0.48275861144065862</v>
      </c>
      <c r="U577" s="17">
        <v>0.55405408143997192</v>
      </c>
      <c r="V577" s="32">
        <v>50.77796214</v>
      </c>
      <c r="W577" s="32">
        <v>340.54052734375</v>
      </c>
      <c r="X577" s="17">
        <v>0.67692309617996216</v>
      </c>
      <c r="Y577" s="32">
        <v>50.733290199999999</v>
      </c>
      <c r="Z577" s="32">
        <v>397.43588256835938</v>
      </c>
      <c r="AA577" s="5">
        <v>87</v>
      </c>
      <c r="AB577" s="5">
        <v>42</v>
      </c>
      <c r="AC577" s="16">
        <v>0.48275861144065862</v>
      </c>
      <c r="AD577" s="17">
        <v>0.48648649454116821</v>
      </c>
      <c r="AE577" s="32">
        <v>51.268137009999997</v>
      </c>
      <c r="AF577" s="32">
        <v>333.78378295898438</v>
      </c>
      <c r="AG577" s="16"/>
      <c r="AH577" s="16">
        <v>4.5999999999999999E-2</v>
      </c>
      <c r="AI577" s="16">
        <v>1.0999999999999999E-2</v>
      </c>
      <c r="AJ577" s="16">
        <v>0.85399999999999998</v>
      </c>
      <c r="AK577" s="16">
        <v>7.9000000000000001E-2</v>
      </c>
      <c r="AL577" s="16">
        <v>1.099999994039536E-2</v>
      </c>
      <c r="AM577" s="16">
        <v>3.6999999999999998E-2</v>
      </c>
      <c r="AN577" s="16">
        <v>0.109</v>
      </c>
      <c r="AO577" s="16">
        <v>0.30199999999999999</v>
      </c>
      <c r="AP577" s="5">
        <v>0</v>
      </c>
      <c r="AQ577" s="31">
        <v>9000.509765625</v>
      </c>
      <c r="AR577" s="31">
        <v>10089.18</v>
      </c>
    </row>
    <row r="578" spans="1:44" x14ac:dyDescent="0.3">
      <c r="A578" s="4">
        <v>220894080</v>
      </c>
      <c r="B578" s="3" t="s">
        <v>96</v>
      </c>
      <c r="C578" s="3" t="s">
        <v>805</v>
      </c>
      <c r="D578" s="14">
        <v>88.51837158203125</v>
      </c>
      <c r="E578" s="14">
        <v>86.304573059082031</v>
      </c>
      <c r="F578" s="14">
        <v>87.348686218261719</v>
      </c>
      <c r="G578" s="14">
        <v>85.263992309570313</v>
      </c>
      <c r="H578" s="5">
        <v>622</v>
      </c>
      <c r="I578" s="15">
        <v>4</v>
      </c>
      <c r="J578" s="15">
        <v>6</v>
      </c>
      <c r="K578" s="3" t="s">
        <v>3810</v>
      </c>
      <c r="L578" s="3" t="s">
        <v>3907</v>
      </c>
      <c r="M578" s="3" t="s">
        <v>3917</v>
      </c>
      <c r="N578" s="3" t="s">
        <v>3921</v>
      </c>
      <c r="O578" s="17">
        <v>0.61328792572021484</v>
      </c>
      <c r="P578" s="32">
        <v>51.572019230000002</v>
      </c>
      <c r="Q578" s="32">
        <v>384.83816528320313</v>
      </c>
      <c r="R578" s="5">
        <v>969</v>
      </c>
      <c r="S578" s="5">
        <v>418</v>
      </c>
      <c r="T578" s="16">
        <v>0.43137255311012268</v>
      </c>
      <c r="U578" s="17">
        <v>0.42194092273712158</v>
      </c>
      <c r="V578" s="32">
        <v>50.60323941</v>
      </c>
      <c r="W578" s="32">
        <v>340.50631713867188</v>
      </c>
      <c r="X578" s="17">
        <v>0.59625214338302612</v>
      </c>
      <c r="Y578" s="32">
        <v>51.578880580000003</v>
      </c>
      <c r="Z578" s="32">
        <v>358.7734375</v>
      </c>
      <c r="AA578" s="5">
        <v>968</v>
      </c>
      <c r="AB578" s="5">
        <v>418</v>
      </c>
      <c r="AC578" s="16">
        <v>0.43137255311012268</v>
      </c>
      <c r="AD578" s="17">
        <v>0.39662447571754461</v>
      </c>
      <c r="AE578" s="32">
        <v>50.295416850000002</v>
      </c>
      <c r="AF578" s="32">
        <v>296.20254516601563</v>
      </c>
      <c r="AG578" s="16">
        <v>1.4E-2</v>
      </c>
      <c r="AH578" s="16">
        <v>4.4999999999999998E-2</v>
      </c>
      <c r="AI578" s="16">
        <v>8.0000000000000002E-3</v>
      </c>
      <c r="AJ578" s="16">
        <v>0.85699999999999998</v>
      </c>
      <c r="AK578" s="16">
        <v>7.2000000000000008E-2</v>
      </c>
      <c r="AL578" s="16">
        <v>3.0000000260770321E-3</v>
      </c>
      <c r="AM578" s="16">
        <v>2.9000000000000001E-2</v>
      </c>
      <c r="AN578" s="16">
        <v>0.14299999999999999</v>
      </c>
      <c r="AO578" s="16">
        <v>0.28399999999999997</v>
      </c>
      <c r="AP578" s="5">
        <v>0</v>
      </c>
      <c r="AQ578" s="31">
        <v>8055.02978515625</v>
      </c>
      <c r="AR578" s="31">
        <v>8967.7999999999993</v>
      </c>
    </row>
    <row r="579" spans="1:44" x14ac:dyDescent="0.3">
      <c r="A579" s="4">
        <v>220894090</v>
      </c>
      <c r="B579" s="3" t="s">
        <v>96</v>
      </c>
      <c r="C579" s="3" t="s">
        <v>806</v>
      </c>
      <c r="D579" s="14">
        <v>83.614051818847656</v>
      </c>
      <c r="E579" s="14">
        <v>82.870552062988281</v>
      </c>
      <c r="F579" s="14">
        <v>84.2352294921875</v>
      </c>
      <c r="G579" s="14">
        <v>83.164596557617188</v>
      </c>
      <c r="H579" s="5">
        <v>514</v>
      </c>
      <c r="I579" s="15" t="s">
        <v>3981</v>
      </c>
      <c r="J579" s="15">
        <v>4</v>
      </c>
      <c r="K579" s="3" t="s">
        <v>3810</v>
      </c>
      <c r="L579" s="3" t="s">
        <v>3907</v>
      </c>
      <c r="M579" s="3" t="s">
        <v>3917</v>
      </c>
      <c r="N579" s="3" t="s">
        <v>3921</v>
      </c>
      <c r="O579" s="17">
        <v>0.6428571343421936</v>
      </c>
      <c r="P579" s="32">
        <v>49.523068430000002</v>
      </c>
      <c r="Q579" s="32">
        <v>373.62637329101563</v>
      </c>
      <c r="R579" s="5">
        <v>111</v>
      </c>
      <c r="S579" s="5">
        <v>67</v>
      </c>
      <c r="T579" s="16">
        <v>0.60360360145568848</v>
      </c>
      <c r="U579" s="17">
        <v>0.45555555820465088</v>
      </c>
      <c r="V579" s="32">
        <v>49.171519920000001</v>
      </c>
      <c r="W579" s="32">
        <v>331.11111450195313</v>
      </c>
      <c r="X579" s="17">
        <v>0.70879119634628296</v>
      </c>
      <c r="Y579" s="32">
        <v>49.703663149999997</v>
      </c>
      <c r="Z579" s="32">
        <v>386.81320190429688</v>
      </c>
      <c r="AA579" s="5">
        <v>111</v>
      </c>
      <c r="AB579" s="5">
        <v>67</v>
      </c>
      <c r="AC579" s="16">
        <v>0.60360360145568848</v>
      </c>
      <c r="AD579" s="17">
        <v>0.60000002384185791</v>
      </c>
      <c r="AE579" s="32">
        <v>49.113163399999998</v>
      </c>
      <c r="AF579" s="32">
        <v>347.77777099609381</v>
      </c>
      <c r="AG579" s="16">
        <v>1.9E-2</v>
      </c>
      <c r="AH579" s="16">
        <v>5.8000000000000003E-2</v>
      </c>
      <c r="AI579" s="16">
        <v>1.4E-2</v>
      </c>
      <c r="AJ579" s="16">
        <v>0.83299999999999996</v>
      </c>
      <c r="AK579" s="16">
        <v>7.5999999999999998E-2</v>
      </c>
      <c r="AL579" s="16">
        <v>0</v>
      </c>
      <c r="AM579" s="16">
        <v>4.4999999999999998E-2</v>
      </c>
      <c r="AN579" s="16">
        <v>9.9000000000000005E-2</v>
      </c>
      <c r="AO579" s="16">
        <v>0.40300000000000002</v>
      </c>
      <c r="AP579" s="5">
        <v>0</v>
      </c>
      <c r="AQ579" s="31">
        <v>8197.98046875</v>
      </c>
      <c r="AR579" s="31">
        <v>9172.0300000000007</v>
      </c>
    </row>
    <row r="580" spans="1:44" x14ac:dyDescent="0.3">
      <c r="A580" s="4">
        <v>220894100</v>
      </c>
      <c r="B580" s="3" t="s">
        <v>96</v>
      </c>
      <c r="C580" s="3" t="s">
        <v>807</v>
      </c>
      <c r="D580" s="14">
        <v>87.28814697265625</v>
      </c>
      <c r="E580" s="14">
        <v>84.434928894042969</v>
      </c>
      <c r="F580" s="14">
        <v>90.123634338378906</v>
      </c>
      <c r="G580" s="14">
        <v>87.181663513183594</v>
      </c>
      <c r="H580" s="5">
        <v>484</v>
      </c>
      <c r="I580" s="15" t="s">
        <v>3981</v>
      </c>
      <c r="J580" s="15">
        <v>6</v>
      </c>
      <c r="K580" s="3" t="s">
        <v>3810</v>
      </c>
      <c r="L580" s="3" t="s">
        <v>3907</v>
      </c>
      <c r="M580" s="3" t="s">
        <v>3917</v>
      </c>
      <c r="N580" s="3" t="s">
        <v>3921</v>
      </c>
      <c r="O580" s="17">
        <v>0.68421053886413574</v>
      </c>
      <c r="P580" s="32">
        <v>51.058052429999996</v>
      </c>
      <c r="Q580" s="32">
        <v>397.89474487304688</v>
      </c>
      <c r="R580" s="5">
        <v>352</v>
      </c>
      <c r="S580" s="5">
        <v>99</v>
      </c>
      <c r="T580" s="16">
        <v>0.28125</v>
      </c>
      <c r="U580" s="17">
        <v>0.56790125370025635</v>
      </c>
      <c r="V580" s="32">
        <v>49.823742500000002</v>
      </c>
      <c r="W580" s="32">
        <v>364.19754028320313</v>
      </c>
      <c r="X580" s="17">
        <v>0.6982455849647522</v>
      </c>
      <c r="Y580" s="32">
        <v>53.250216690000002</v>
      </c>
      <c r="Z580" s="32">
        <v>389.47369384765631</v>
      </c>
      <c r="AA580" s="5">
        <v>352</v>
      </c>
      <c r="AB580" s="5">
        <v>99</v>
      </c>
      <c r="AC580" s="16">
        <v>0.28125</v>
      </c>
      <c r="AD580" s="17">
        <v>0.51851850748062134</v>
      </c>
      <c r="AE580" s="32">
        <v>51.375333140000002</v>
      </c>
      <c r="AF580" s="32">
        <v>344.4444580078125</v>
      </c>
      <c r="AG580" s="16"/>
      <c r="AH580" s="16">
        <v>4.4999999999999998E-2</v>
      </c>
      <c r="AI580" s="16">
        <v>1.2E-2</v>
      </c>
      <c r="AJ580" s="16">
        <v>0.86599999999999999</v>
      </c>
      <c r="AK580" s="16">
        <v>7.2000000000000008E-2</v>
      </c>
      <c r="AL580" s="16">
        <v>4.0000001899898052E-3</v>
      </c>
      <c r="AM580" s="16">
        <v>1.2E-2</v>
      </c>
      <c r="AN580" s="16">
        <v>0.11600000000000001</v>
      </c>
      <c r="AO580" s="16">
        <v>0.188</v>
      </c>
      <c r="AP580" s="5">
        <v>0</v>
      </c>
      <c r="AQ580" s="31">
        <v>8987.58984375</v>
      </c>
      <c r="AR580" s="31">
        <v>9823.3799999999992</v>
      </c>
    </row>
    <row r="581" spans="1:44" x14ac:dyDescent="0.3">
      <c r="A581" s="4">
        <v>741874020</v>
      </c>
      <c r="B581" s="3" t="s">
        <v>350</v>
      </c>
      <c r="C581" s="3" t="s">
        <v>1529</v>
      </c>
      <c r="D581" s="14">
        <v>83.282135009765625</v>
      </c>
      <c r="E581" s="14">
        <v>83.821281433105469</v>
      </c>
      <c r="F581" s="14">
        <v>88.981460571289063</v>
      </c>
      <c r="G581" s="14">
        <v>89.121650695800781</v>
      </c>
      <c r="H581" s="5">
        <v>107</v>
      </c>
      <c r="I581" s="15" t="s">
        <v>3981</v>
      </c>
      <c r="J581" s="15">
        <v>6</v>
      </c>
      <c r="K581" s="3" t="s">
        <v>3824</v>
      </c>
      <c r="L581" s="3" t="s">
        <v>3912</v>
      </c>
      <c r="M581" s="3" t="s">
        <v>3916</v>
      </c>
      <c r="N581" s="3" t="s">
        <v>3921</v>
      </c>
      <c r="O581" s="17">
        <v>0.40625</v>
      </c>
      <c r="P581" s="32">
        <v>49.38439915</v>
      </c>
      <c r="Q581" s="32">
        <v>346.875</v>
      </c>
      <c r="R581" s="5">
        <v>69</v>
      </c>
      <c r="S581" s="5">
        <v>39</v>
      </c>
      <c r="T581" s="16">
        <v>0.56521737575531006</v>
      </c>
      <c r="U581" s="17">
        <v>0.35135135054588318</v>
      </c>
      <c r="V581" s="32">
        <v>49.56790067</v>
      </c>
      <c r="W581" s="32">
        <v>327.02703857421881</v>
      </c>
      <c r="X581" s="17">
        <v>0.453125</v>
      </c>
      <c r="Y581" s="32">
        <v>52.562290920000002</v>
      </c>
      <c r="Z581" s="32">
        <v>317.1875</v>
      </c>
      <c r="AA581" s="5">
        <v>69</v>
      </c>
      <c r="AB581" s="5">
        <v>39</v>
      </c>
      <c r="AC581" s="16">
        <v>0.56521737575531006</v>
      </c>
      <c r="AD581" s="17">
        <v>0.35135135054588318</v>
      </c>
      <c r="AE581" s="32">
        <v>52.467814609999998</v>
      </c>
      <c r="AF581" s="32">
        <v>289.18917846679688</v>
      </c>
      <c r="AG581" s="16"/>
      <c r="AH581" s="16"/>
      <c r="AI581" s="16"/>
      <c r="AJ581" s="16">
        <v>0.97199999999999998</v>
      </c>
      <c r="AK581" s="16"/>
      <c r="AL581" s="16">
        <v>2.8000000864267349E-2</v>
      </c>
      <c r="AM581" s="16"/>
      <c r="AN581" s="16">
        <v>7.4999999999999997E-2</v>
      </c>
      <c r="AO581" s="16">
        <v>0.56900000000000006</v>
      </c>
      <c r="AP581" s="5">
        <v>0</v>
      </c>
      <c r="AQ581" s="31">
        <v>11850.6904296875</v>
      </c>
      <c r="AR581" s="31">
        <v>12640.85</v>
      </c>
    </row>
    <row r="582" spans="1:44" x14ac:dyDescent="0.3">
      <c r="A582" s="4">
        <v>171264020</v>
      </c>
      <c r="B582" s="3" t="s">
        <v>76</v>
      </c>
      <c r="C582" s="3" t="s">
        <v>752</v>
      </c>
      <c r="D582" s="14">
        <v>80.114639282226563</v>
      </c>
      <c r="E582" s="14">
        <v>80.771018981933594</v>
      </c>
      <c r="F582" s="14">
        <v>86.688644409179688</v>
      </c>
      <c r="G582" s="14">
        <v>82.649444580078125</v>
      </c>
      <c r="H582" s="5">
        <v>56</v>
      </c>
      <c r="I582" s="15" t="s">
        <v>3981</v>
      </c>
      <c r="J582" s="15">
        <v>5</v>
      </c>
      <c r="K582" s="3" t="s">
        <v>3798</v>
      </c>
      <c r="L582" s="3" t="s">
        <v>3908</v>
      </c>
      <c r="M582" s="3" t="s">
        <v>3916</v>
      </c>
      <c r="N582" s="3" t="s">
        <v>3921</v>
      </c>
      <c r="O582" s="17">
        <v>0.31034481525421143</v>
      </c>
      <c r="P582" s="32">
        <v>48.061066429999997</v>
      </c>
      <c r="Q582" s="32"/>
      <c r="R582" s="5">
        <v>37</v>
      </c>
      <c r="S582" s="5">
        <v>16</v>
      </c>
      <c r="T582" s="16">
        <v>0.43243244290351868</v>
      </c>
      <c r="U582" s="17">
        <v>0</v>
      </c>
      <c r="V582" s="32">
        <v>48.296180049999997</v>
      </c>
      <c r="W582" s="32"/>
      <c r="X582" s="17">
        <v>0</v>
      </c>
      <c r="Y582" s="32">
        <v>51.181344129999999</v>
      </c>
      <c r="Z582" s="32"/>
      <c r="AA582" s="5">
        <v>37</v>
      </c>
      <c r="AB582" s="5">
        <v>16</v>
      </c>
      <c r="AC582" s="16">
        <v>0.43243244290351868</v>
      </c>
      <c r="AD582" s="17">
        <v>0.1176470592617989</v>
      </c>
      <c r="AE582" s="32">
        <v>48.823059430000001</v>
      </c>
      <c r="AF582" s="32"/>
      <c r="AG582" s="16"/>
      <c r="AH582" s="16"/>
      <c r="AI582" s="16"/>
      <c r="AJ582" s="16">
        <v>0.96399999999999997</v>
      </c>
      <c r="AK582" s="16"/>
      <c r="AL582" s="16">
        <v>3.5999998450279243E-2</v>
      </c>
      <c r="AM582" s="16"/>
      <c r="AN582" s="16">
        <v>0.161</v>
      </c>
      <c r="AO582" s="16">
        <v>0.42599999999999999</v>
      </c>
      <c r="AP582" s="5">
        <v>0</v>
      </c>
      <c r="AQ582" s="31">
        <v>18249.76953125</v>
      </c>
      <c r="AR582" s="31">
        <v>18859.71</v>
      </c>
    </row>
    <row r="583" spans="1:44" x14ac:dyDescent="0.3">
      <c r="A583" s="4">
        <v>961094090</v>
      </c>
      <c r="B583" s="3" t="s">
        <v>458</v>
      </c>
      <c r="C583" s="3" t="s">
        <v>1897</v>
      </c>
      <c r="D583" s="14">
        <v>81.881813049316406</v>
      </c>
      <c r="E583" s="14">
        <v>82.825202941894531</v>
      </c>
      <c r="F583" s="14">
        <v>84.344207763671875</v>
      </c>
      <c r="G583" s="14">
        <v>85.106468200683594</v>
      </c>
      <c r="H583" s="5">
        <v>176</v>
      </c>
      <c r="I583" s="15">
        <v>1</v>
      </c>
      <c r="J583" s="15">
        <v>5</v>
      </c>
      <c r="K583" s="3" t="s">
        <v>3882</v>
      </c>
      <c r="L583" s="3" t="s">
        <v>3915</v>
      </c>
      <c r="M583" s="3" t="s">
        <v>3917</v>
      </c>
      <c r="N583" s="3" t="s">
        <v>3922</v>
      </c>
      <c r="O583" s="17">
        <v>6.976744532585144E-2</v>
      </c>
      <c r="P583" s="32">
        <v>48.799364869999998</v>
      </c>
      <c r="Q583" s="32"/>
      <c r="R583" s="5">
        <v>24</v>
      </c>
      <c r="S583" s="5">
        <v>24</v>
      </c>
      <c r="T583" s="16">
        <v>1</v>
      </c>
      <c r="U583" s="17">
        <v>6.976744532585144E-2</v>
      </c>
      <c r="V583" s="32">
        <v>49.152615779999998</v>
      </c>
      <c r="W583" s="32"/>
      <c r="X583" s="17">
        <v>3.488372266292572E-2</v>
      </c>
      <c r="Y583" s="32">
        <v>49.769299099999998</v>
      </c>
      <c r="Z583" s="32"/>
      <c r="AA583" s="5">
        <v>24</v>
      </c>
      <c r="AB583" s="5">
        <v>24</v>
      </c>
      <c r="AC583" s="16">
        <v>1</v>
      </c>
      <c r="AD583" s="17">
        <v>3.488372266292572E-2</v>
      </c>
      <c r="AE583" s="32">
        <v>50.206705800000002</v>
      </c>
      <c r="AF583" s="32"/>
      <c r="AG583" s="16">
        <v>0.85199999999999998</v>
      </c>
      <c r="AH583" s="16">
        <v>0.04</v>
      </c>
      <c r="AI583" s="16"/>
      <c r="AJ583" s="16"/>
      <c r="AK583" s="16">
        <v>0.10199999999999999</v>
      </c>
      <c r="AL583" s="16">
        <v>6.0000000521540642E-3</v>
      </c>
      <c r="AM583" s="16">
        <v>0.04</v>
      </c>
      <c r="AN583" s="16">
        <v>0.14799999999999999</v>
      </c>
      <c r="AO583" s="16">
        <v>0.7853</v>
      </c>
      <c r="AP583" s="5">
        <v>1</v>
      </c>
      <c r="AQ583" s="31">
        <v>13351.8603515625</v>
      </c>
      <c r="AR583" s="31">
        <v>16182.86</v>
      </c>
    </row>
    <row r="584" spans="1:44" x14ac:dyDescent="0.3">
      <c r="A584" s="4">
        <v>20894020</v>
      </c>
      <c r="B584" s="3" t="s">
        <v>5</v>
      </c>
      <c r="C584" s="3" t="s">
        <v>556</v>
      </c>
      <c r="D584" s="14">
        <v>83.6397705078125</v>
      </c>
      <c r="E584" s="14">
        <v>83.014732360839844</v>
      </c>
      <c r="F584" s="14">
        <v>88.194564819335938</v>
      </c>
      <c r="G584" s="14">
        <v>88.136528015136719</v>
      </c>
      <c r="H584" s="5">
        <v>141</v>
      </c>
      <c r="I584" s="15" t="s">
        <v>3981</v>
      </c>
      <c r="J584" s="15">
        <v>5</v>
      </c>
      <c r="K584" s="3" t="s">
        <v>3811</v>
      </c>
      <c r="L584" s="3" t="s">
        <v>3912</v>
      </c>
      <c r="M584" s="3" t="s">
        <v>3916</v>
      </c>
      <c r="N584" s="3" t="s">
        <v>3921</v>
      </c>
      <c r="O584" s="17">
        <v>0.58666664361953735</v>
      </c>
      <c r="P584" s="32">
        <v>49.533812419999997</v>
      </c>
      <c r="Q584" s="32">
        <v>368</v>
      </c>
      <c r="R584" s="5">
        <v>66</v>
      </c>
      <c r="S584" s="5">
        <v>30</v>
      </c>
      <c r="T584" s="16">
        <v>0.45454546809196472</v>
      </c>
      <c r="U584" s="17">
        <v>0.25</v>
      </c>
      <c r="V584" s="32">
        <v>49.231632070000003</v>
      </c>
      <c r="W584" s="32"/>
      <c r="X584" s="17">
        <v>0.66666668653488159</v>
      </c>
      <c r="Y584" s="32">
        <v>52.08834968</v>
      </c>
      <c r="Z584" s="32">
        <v>377.33334350585938</v>
      </c>
      <c r="AA584" s="5">
        <v>66</v>
      </c>
      <c r="AB584" s="5">
        <v>30</v>
      </c>
      <c r="AC584" s="16">
        <v>0.45454546809196472</v>
      </c>
      <c r="AD584" s="17">
        <v>0.3333333432674408</v>
      </c>
      <c r="AE584" s="32">
        <v>51.913054719999998</v>
      </c>
      <c r="AF584" s="32"/>
      <c r="AG584" s="16"/>
      <c r="AH584" s="16"/>
      <c r="AI584" s="16"/>
      <c r="AJ584" s="16">
        <v>0.99299999999999999</v>
      </c>
      <c r="AK584" s="16"/>
      <c r="AL584" s="16">
        <v>7.0000002160668373E-3</v>
      </c>
      <c r="AM584" s="16"/>
      <c r="AN584" s="16">
        <v>6.4000000000000001E-2</v>
      </c>
      <c r="AO584" s="16">
        <v>0.29199999999999998</v>
      </c>
      <c r="AP584" s="5">
        <v>0</v>
      </c>
      <c r="AQ584" s="31">
        <v>11251.2001953125</v>
      </c>
      <c r="AR584" s="31">
        <v>13595.89</v>
      </c>
    </row>
    <row r="585" spans="1:44" x14ac:dyDescent="0.3">
      <c r="A585" s="4">
        <v>141264040</v>
      </c>
      <c r="B585" s="3" t="s">
        <v>59</v>
      </c>
      <c r="C585" s="3" t="s">
        <v>706</v>
      </c>
      <c r="D585" s="14">
        <v>85.379165649414063</v>
      </c>
      <c r="E585" s="14">
        <v>87.621444702148438</v>
      </c>
      <c r="F585" s="14">
        <v>84.965614318847656</v>
      </c>
      <c r="G585" s="14">
        <v>83.339065551757813</v>
      </c>
      <c r="H585" s="5">
        <v>256</v>
      </c>
      <c r="I585" s="15" t="s">
        <v>3980</v>
      </c>
      <c r="J585" s="15">
        <v>5</v>
      </c>
      <c r="K585" s="3" t="s">
        <v>3864</v>
      </c>
      <c r="L585" s="3" t="s">
        <v>3909</v>
      </c>
      <c r="M585" s="3" t="s">
        <v>3917</v>
      </c>
      <c r="N585" s="3" t="s">
        <v>3921</v>
      </c>
      <c r="O585" s="17">
        <v>0.44915252923965449</v>
      </c>
      <c r="P585" s="32">
        <v>50.260505819999999</v>
      </c>
      <c r="Q585" s="32">
        <v>327.11865234375</v>
      </c>
      <c r="R585" s="5">
        <v>208</v>
      </c>
      <c r="S585" s="5">
        <v>101</v>
      </c>
      <c r="T585" s="16">
        <v>0.48557692766189581</v>
      </c>
      <c r="U585" s="17">
        <v>0.2452830225229263</v>
      </c>
      <c r="V585" s="32">
        <v>51.152269830000002</v>
      </c>
      <c r="W585" s="32"/>
      <c r="X585" s="17">
        <v>0.36440679430961609</v>
      </c>
      <c r="Y585" s="32">
        <v>50.143571639999998</v>
      </c>
      <c r="Z585" s="32">
        <v>283.05084228515631</v>
      </c>
      <c r="AA585" s="5">
        <v>208</v>
      </c>
      <c r="AB585" s="5">
        <v>101</v>
      </c>
      <c r="AC585" s="16">
        <v>0.48557692766189581</v>
      </c>
      <c r="AD585" s="17">
        <v>0.22641509771347049</v>
      </c>
      <c r="AE585" s="32">
        <v>49.211413669999999</v>
      </c>
      <c r="AF585" s="32"/>
      <c r="AG585" s="16"/>
      <c r="AH585" s="16">
        <v>3.1E-2</v>
      </c>
      <c r="AI585" s="16"/>
      <c r="AJ585" s="16">
        <v>0.86699999999999999</v>
      </c>
      <c r="AK585" s="16">
        <v>0.09</v>
      </c>
      <c r="AL585" s="16">
        <v>1.200000010430813E-2</v>
      </c>
      <c r="AM585" s="16"/>
      <c r="AN585" s="16">
        <v>0.106</v>
      </c>
      <c r="AO585" s="16">
        <v>0.45300000000000001</v>
      </c>
      <c r="AP585" s="5">
        <v>0</v>
      </c>
      <c r="AQ585" s="31">
        <v>9485.9599609375</v>
      </c>
      <c r="AR585" s="31">
        <v>10326.049999999999</v>
      </c>
    </row>
    <row r="586" spans="1:44" x14ac:dyDescent="0.3">
      <c r="A586" s="4">
        <v>141264060</v>
      </c>
      <c r="B586" s="3" t="s">
        <v>59</v>
      </c>
      <c r="C586" s="3" t="s">
        <v>707</v>
      </c>
      <c r="D586" s="14">
        <v>84.057991027832031</v>
      </c>
      <c r="E586" s="14">
        <v>83.042884826660156</v>
      </c>
      <c r="F586" s="14">
        <v>83.889999389648438</v>
      </c>
      <c r="G586" s="14">
        <v>84.700920104980469</v>
      </c>
      <c r="H586" s="5">
        <v>165</v>
      </c>
      <c r="I586" s="15" t="s">
        <v>3981</v>
      </c>
      <c r="J586" s="15">
        <v>5</v>
      </c>
      <c r="K586" s="3" t="s">
        <v>3864</v>
      </c>
      <c r="L586" s="3" t="s">
        <v>3909</v>
      </c>
      <c r="M586" s="3" t="s">
        <v>3917</v>
      </c>
      <c r="N586" s="3" t="s">
        <v>3921</v>
      </c>
      <c r="O586" s="17">
        <v>0.36144578456878662</v>
      </c>
      <c r="P586" s="32">
        <v>49.70853907</v>
      </c>
      <c r="Q586" s="32">
        <v>310.8433837890625</v>
      </c>
      <c r="R586" s="5">
        <v>106</v>
      </c>
      <c r="S586" s="5">
        <v>53</v>
      </c>
      <c r="T586" s="16">
        <v>0.5</v>
      </c>
      <c r="U586" s="17">
        <v>0.2142857164144516</v>
      </c>
      <c r="V586" s="32">
        <v>49.243371500000002</v>
      </c>
      <c r="W586" s="32"/>
      <c r="X586" s="17">
        <v>0.26506024599075317</v>
      </c>
      <c r="Y586" s="32">
        <v>49.495731679999999</v>
      </c>
      <c r="Z586" s="32">
        <v>250.6024169921875</v>
      </c>
      <c r="AA586" s="5">
        <v>105</v>
      </c>
      <c r="AB586" s="5">
        <v>52</v>
      </c>
      <c r="AC586" s="16">
        <v>0.5</v>
      </c>
      <c r="AD586" s="17">
        <v>0.190476194024086</v>
      </c>
      <c r="AE586" s="32">
        <v>49.978329100000003</v>
      </c>
      <c r="AF586" s="32"/>
      <c r="AG586" s="16"/>
      <c r="AH586" s="16"/>
      <c r="AI586" s="16"/>
      <c r="AJ586" s="16">
        <v>0.90900000000000003</v>
      </c>
      <c r="AK586" s="16">
        <v>6.7000000000000004E-2</v>
      </c>
      <c r="AL586" s="16">
        <v>2.400000020861626E-2</v>
      </c>
      <c r="AM586" s="16"/>
      <c r="AN586" s="16">
        <v>0.19400000000000001</v>
      </c>
      <c r="AO586" s="16">
        <v>0.45600000000000002</v>
      </c>
      <c r="AP586" s="5">
        <v>0</v>
      </c>
      <c r="AQ586" s="31">
        <v>9519.7001953125</v>
      </c>
      <c r="AR586" s="31">
        <v>9937.49</v>
      </c>
    </row>
    <row r="587" spans="1:44" x14ac:dyDescent="0.3">
      <c r="A587" s="4">
        <v>311184020</v>
      </c>
      <c r="B587" s="3" t="s">
        <v>132</v>
      </c>
      <c r="C587" s="3" t="s">
        <v>930</v>
      </c>
      <c r="D587" s="14">
        <v>88.744712829589844</v>
      </c>
      <c r="E587" s="14">
        <v>89.966812133789063</v>
      </c>
      <c r="F587" s="14">
        <v>86.548027038574219</v>
      </c>
      <c r="G587" s="14">
        <v>85.94866943359375</v>
      </c>
      <c r="H587" s="5">
        <v>17</v>
      </c>
      <c r="I587" s="15" t="s">
        <v>3980</v>
      </c>
      <c r="J587" s="15">
        <v>6</v>
      </c>
      <c r="K587" s="3" t="s">
        <v>3842</v>
      </c>
      <c r="L587" s="3" t="s">
        <v>3912</v>
      </c>
      <c r="M587" s="3" t="s">
        <v>3916</v>
      </c>
      <c r="N587" s="3" t="s">
        <v>3921</v>
      </c>
      <c r="O587" s="17">
        <v>0</v>
      </c>
      <c r="P587" s="32">
        <v>51.666583369999998</v>
      </c>
      <c r="Q587" s="32"/>
      <c r="R587" s="5">
        <v>17</v>
      </c>
      <c r="S587" s="5">
        <v>17</v>
      </c>
      <c r="T587" s="16">
        <v>1</v>
      </c>
      <c r="U587" s="17">
        <v>0</v>
      </c>
      <c r="V587" s="32">
        <v>52.130102520000001</v>
      </c>
      <c r="W587" s="32"/>
      <c r="X587" s="17">
        <v>0</v>
      </c>
      <c r="Y587" s="32">
        <v>51.096650459999999</v>
      </c>
      <c r="Z587" s="32"/>
      <c r="AA587" s="5">
        <v>17</v>
      </c>
      <c r="AB587" s="5">
        <v>17</v>
      </c>
      <c r="AC587" s="16">
        <v>1</v>
      </c>
      <c r="AD587" s="17">
        <v>0</v>
      </c>
      <c r="AE587" s="32">
        <v>50.6809844</v>
      </c>
      <c r="AF587" s="32"/>
      <c r="AG587" s="16"/>
      <c r="AH587" s="16"/>
      <c r="AI587" s="16"/>
      <c r="AJ587" s="16">
        <v>1</v>
      </c>
      <c r="AK587" s="16"/>
      <c r="AL587" s="16">
        <v>0</v>
      </c>
      <c r="AM587" s="16"/>
      <c r="AN587" s="16">
        <v>0.35299999999999998</v>
      </c>
      <c r="AO587" s="16">
        <v>0.68629999999999991</v>
      </c>
      <c r="AP587" s="5">
        <v>1</v>
      </c>
      <c r="AQ587" s="31">
        <v>33100.6015625</v>
      </c>
      <c r="AR587" s="31">
        <v>35630.01</v>
      </c>
    </row>
    <row r="588" spans="1:44" x14ac:dyDescent="0.3">
      <c r="A588" s="4">
        <v>410034020</v>
      </c>
      <c r="B588" s="3" t="s">
        <v>184</v>
      </c>
      <c r="C588" s="3" t="s">
        <v>1079</v>
      </c>
      <c r="D588" s="14">
        <v>93.6282958984375</v>
      </c>
      <c r="E588" s="14">
        <v>91.357536315917969</v>
      </c>
      <c r="F588" s="14">
        <v>95.769515991210938</v>
      </c>
      <c r="G588" s="14">
        <v>90.542381286621094</v>
      </c>
      <c r="H588" s="5">
        <v>103</v>
      </c>
      <c r="I588" s="15" t="s">
        <v>3981</v>
      </c>
      <c r="J588" s="15">
        <v>6</v>
      </c>
      <c r="K588" s="3" t="s">
        <v>3826</v>
      </c>
      <c r="L588" s="3" t="s">
        <v>3912</v>
      </c>
      <c r="M588" s="3" t="s">
        <v>3917</v>
      </c>
      <c r="N588" s="3" t="s">
        <v>3921</v>
      </c>
      <c r="O588" s="17">
        <v>0.53333336114883423</v>
      </c>
      <c r="P588" s="32">
        <v>53.706872310000001</v>
      </c>
      <c r="Q588" s="32">
        <v>353.33334350585938</v>
      </c>
      <c r="R588" s="5">
        <v>73</v>
      </c>
      <c r="S588" s="5">
        <v>43</v>
      </c>
      <c r="T588" s="16">
        <v>0.58904111385345459</v>
      </c>
      <c r="U588" s="17">
        <v>0.25</v>
      </c>
      <c r="V588" s="32">
        <v>52.709924960000002</v>
      </c>
      <c r="W588" s="32"/>
      <c r="X588" s="17">
        <v>0.46666666865348821</v>
      </c>
      <c r="Y588" s="32">
        <v>56.65070334</v>
      </c>
      <c r="Z588" s="32">
        <v>313.33334350585938</v>
      </c>
      <c r="AA588" s="5">
        <v>73</v>
      </c>
      <c r="AB588" s="5">
        <v>43</v>
      </c>
      <c r="AC588" s="16">
        <v>0.58904111385345459</v>
      </c>
      <c r="AD588" s="17">
        <v>0.28125</v>
      </c>
      <c r="AE588" s="32">
        <v>53.267885790000001</v>
      </c>
      <c r="AF588" s="32"/>
      <c r="AG588" s="16"/>
      <c r="AH588" s="16"/>
      <c r="AI588" s="16"/>
      <c r="AJ588" s="16">
        <v>0.98099999999999998</v>
      </c>
      <c r="AK588" s="16"/>
      <c r="AL588" s="16">
        <v>1.8999999389052391E-2</v>
      </c>
      <c r="AM588" s="16"/>
      <c r="AN588" s="16">
        <v>9.7000000000000003E-2</v>
      </c>
      <c r="AO588" s="16">
        <v>0.41299999999999998</v>
      </c>
      <c r="AP588" s="5">
        <v>0</v>
      </c>
      <c r="AQ588" s="31">
        <v>10616.6796875</v>
      </c>
      <c r="AR588" s="31">
        <v>11411.5</v>
      </c>
    </row>
    <row r="589" spans="1:44" x14ac:dyDescent="0.3">
      <c r="A589" s="4">
        <v>240934020</v>
      </c>
      <c r="B589" s="3" t="s">
        <v>108</v>
      </c>
      <c r="C589" s="3" t="s">
        <v>857</v>
      </c>
      <c r="D589" s="14">
        <v>87.8487548828125</v>
      </c>
      <c r="E589" s="14">
        <v>84.335586547851563</v>
      </c>
      <c r="F589" s="14">
        <v>92.808082580566406</v>
      </c>
      <c r="G589" s="14">
        <v>85.987434387207031</v>
      </c>
      <c r="H589" s="5">
        <v>335</v>
      </c>
      <c r="I589" s="15" t="s">
        <v>3980</v>
      </c>
      <c r="J589" s="15">
        <v>5</v>
      </c>
      <c r="K589" s="3" t="s">
        <v>3836</v>
      </c>
      <c r="L589" s="3" t="s">
        <v>3914</v>
      </c>
      <c r="M589" s="3" t="s">
        <v>3919</v>
      </c>
      <c r="N589" s="3" t="s">
        <v>3922</v>
      </c>
      <c r="O589" s="17">
        <v>0.73469388484954834</v>
      </c>
      <c r="P589" s="32">
        <v>51.292264779999996</v>
      </c>
      <c r="Q589" s="32">
        <v>400.68026733398438</v>
      </c>
      <c r="R589" s="5">
        <v>140</v>
      </c>
      <c r="S589" s="5">
        <v>58</v>
      </c>
      <c r="T589" s="16">
        <v>0.41428571939468378</v>
      </c>
      <c r="U589" s="17">
        <v>0.50877195596694946</v>
      </c>
      <c r="V589" s="32">
        <v>49.782326879999999</v>
      </c>
      <c r="W589" s="32">
        <v>352.631591796875</v>
      </c>
      <c r="X589" s="17">
        <v>0.70344829559326172</v>
      </c>
      <c r="Y589" s="32">
        <v>54.867045910000002</v>
      </c>
      <c r="Z589" s="32">
        <v>392.41378784179688</v>
      </c>
      <c r="AA589" s="5">
        <v>138</v>
      </c>
      <c r="AB589" s="5">
        <v>57</v>
      </c>
      <c r="AC589" s="16">
        <v>0.41428571939468378</v>
      </c>
      <c r="AD589" s="17">
        <v>0.5</v>
      </c>
      <c r="AE589" s="32">
        <v>50.702813370000001</v>
      </c>
      <c r="AF589" s="32">
        <v>335.71429443359381</v>
      </c>
      <c r="AG589" s="16">
        <v>7.2000000000000008E-2</v>
      </c>
      <c r="AH589" s="16">
        <v>0.09</v>
      </c>
      <c r="AI589" s="16"/>
      <c r="AJ589" s="16">
        <v>0.72499999999999998</v>
      </c>
      <c r="AK589" s="16">
        <v>0.104</v>
      </c>
      <c r="AL589" s="16">
        <v>8.999999612569809E-3</v>
      </c>
      <c r="AM589" s="16"/>
      <c r="AN589" s="16">
        <v>9.6000000000000002E-2</v>
      </c>
      <c r="AO589" s="16">
        <v>0.23699999999999999</v>
      </c>
      <c r="AP589" s="5">
        <v>0</v>
      </c>
      <c r="AQ589" s="31">
        <v>11170.3798828125</v>
      </c>
      <c r="AR589" s="31">
        <v>12177.82</v>
      </c>
    </row>
    <row r="590" spans="1:44" x14ac:dyDescent="0.3">
      <c r="A590" s="4">
        <v>240934040</v>
      </c>
      <c r="B590" s="3" t="s">
        <v>108</v>
      </c>
      <c r="C590" s="3" t="s">
        <v>858</v>
      </c>
      <c r="D590" s="14">
        <v>87.390335083007813</v>
      </c>
      <c r="E590" s="14">
        <v>84.747055053710938</v>
      </c>
      <c r="F590" s="14">
        <v>92.177581787109375</v>
      </c>
      <c r="G590" s="14">
        <v>87.834114074707031</v>
      </c>
      <c r="H590" s="5">
        <v>674</v>
      </c>
      <c r="I590" s="15" t="s">
        <v>3980</v>
      </c>
      <c r="J590" s="15">
        <v>5</v>
      </c>
      <c r="K590" s="3" t="s">
        <v>3836</v>
      </c>
      <c r="L590" s="3" t="s">
        <v>3914</v>
      </c>
      <c r="M590" s="3" t="s">
        <v>3919</v>
      </c>
      <c r="N590" s="3" t="s">
        <v>3922</v>
      </c>
      <c r="O590" s="17">
        <v>0.69278997182846069</v>
      </c>
      <c r="P590" s="32">
        <v>51.100743289999997</v>
      </c>
      <c r="Q590" s="32">
        <v>396.55172729492188</v>
      </c>
      <c r="R590" s="5">
        <v>329</v>
      </c>
      <c r="S590" s="5">
        <v>123</v>
      </c>
      <c r="T590" s="16">
        <v>0.37386018037796021</v>
      </c>
      <c r="U590" s="17">
        <v>0.45762711763381958</v>
      </c>
      <c r="V590" s="32">
        <v>49.953876530000002</v>
      </c>
      <c r="W590" s="32">
        <v>340.677978515625</v>
      </c>
      <c r="X590" s="17">
        <v>0.66144198179244995</v>
      </c>
      <c r="Y590" s="32">
        <v>54.487301860000002</v>
      </c>
      <c r="Z590" s="32">
        <v>373.981201171875</v>
      </c>
      <c r="AA590" s="5">
        <v>330</v>
      </c>
      <c r="AB590" s="5">
        <v>124</v>
      </c>
      <c r="AC590" s="16">
        <v>0.37386018037796021</v>
      </c>
      <c r="AD590" s="17">
        <v>0.44915252923965449</v>
      </c>
      <c r="AE590" s="32">
        <v>51.742752150000001</v>
      </c>
      <c r="AF590" s="32">
        <v>294.91525268554688</v>
      </c>
      <c r="AG590" s="16">
        <v>0.11899999999999999</v>
      </c>
      <c r="AH590" s="16">
        <v>0.107</v>
      </c>
      <c r="AI590" s="16">
        <v>4.2999999999999997E-2</v>
      </c>
      <c r="AJ590" s="16">
        <v>0.65</v>
      </c>
      <c r="AK590" s="16">
        <v>7.0000000000000007E-2</v>
      </c>
      <c r="AL590" s="16">
        <v>1.200000010430813E-2</v>
      </c>
      <c r="AM590" s="16">
        <v>0.105</v>
      </c>
      <c r="AN590" s="16">
        <v>0.08</v>
      </c>
      <c r="AO590" s="16">
        <v>0.14899999999999999</v>
      </c>
      <c r="AP590" s="5">
        <v>0</v>
      </c>
      <c r="AQ590" s="31">
        <v>10710.58984375</v>
      </c>
      <c r="AR590" s="31">
        <v>11726.17</v>
      </c>
    </row>
    <row r="591" spans="1:44" x14ac:dyDescent="0.3">
      <c r="A591" s="4">
        <v>240934060</v>
      </c>
      <c r="B591" s="3" t="s">
        <v>108</v>
      </c>
      <c r="C591" s="3" t="s">
        <v>859</v>
      </c>
      <c r="D591" s="14">
        <v>80.24981689453125</v>
      </c>
      <c r="E591" s="14">
        <v>78.560737609863281</v>
      </c>
      <c r="F591" s="14">
        <v>80.556655883789063</v>
      </c>
      <c r="G591" s="14">
        <v>79.654289245605469</v>
      </c>
      <c r="H591" s="5">
        <v>327</v>
      </c>
      <c r="I591" s="15" t="s">
        <v>3981</v>
      </c>
      <c r="J591" s="15">
        <v>5</v>
      </c>
      <c r="K591" s="3" t="s">
        <v>3836</v>
      </c>
      <c r="L591" s="3" t="s">
        <v>3914</v>
      </c>
      <c r="M591" s="3" t="s">
        <v>3919</v>
      </c>
      <c r="N591" s="3" t="s">
        <v>3922</v>
      </c>
      <c r="O591" s="17">
        <v>0.53846156597137451</v>
      </c>
      <c r="P591" s="32">
        <v>48.117540769999998</v>
      </c>
      <c r="Q591" s="32">
        <v>351.5384521484375</v>
      </c>
      <c r="R591" s="5">
        <v>134</v>
      </c>
      <c r="S591" s="5">
        <v>71</v>
      </c>
      <c r="T591" s="16">
        <v>0.52985072135925293</v>
      </c>
      <c r="U591" s="17">
        <v>0.38961037993431091</v>
      </c>
      <c r="V591" s="32">
        <v>47.374668450000001</v>
      </c>
      <c r="W591" s="32">
        <v>311.68832397460938</v>
      </c>
      <c r="X591" s="17">
        <v>0.43076923489570618</v>
      </c>
      <c r="Y591" s="32">
        <v>47.488076309999997</v>
      </c>
      <c r="Z591" s="32">
        <v>312.30767822265631</v>
      </c>
      <c r="AA591" s="5">
        <v>134</v>
      </c>
      <c r="AB591" s="5">
        <v>71</v>
      </c>
      <c r="AC591" s="16">
        <v>0.52985072135925293</v>
      </c>
      <c r="AD591" s="17">
        <v>0.31168830394744867</v>
      </c>
      <c r="AE591" s="32">
        <v>47.136367890000002</v>
      </c>
      <c r="AF591" s="32">
        <v>271.42855834960938</v>
      </c>
      <c r="AG591" s="16">
        <v>0.17399999999999999</v>
      </c>
      <c r="AH591" s="16">
        <v>0.16500000000000001</v>
      </c>
      <c r="AI591" s="16">
        <v>2.4E-2</v>
      </c>
      <c r="AJ591" s="16">
        <v>0.54100000000000004</v>
      </c>
      <c r="AK591" s="16">
        <v>8.8999999999999996E-2</v>
      </c>
      <c r="AL591" s="16">
        <v>6.0000000521540642E-3</v>
      </c>
      <c r="AM591" s="16">
        <v>0.113</v>
      </c>
      <c r="AN591" s="16">
        <v>8.8999999999999996E-2</v>
      </c>
      <c r="AO591" s="16">
        <v>0.33</v>
      </c>
      <c r="AP591" s="5">
        <v>0</v>
      </c>
      <c r="AQ591" s="31">
        <v>11519.7802734375</v>
      </c>
      <c r="AR591" s="31">
        <v>12519.03</v>
      </c>
    </row>
    <row r="592" spans="1:44" x14ac:dyDescent="0.3">
      <c r="A592" s="4">
        <v>240934080</v>
      </c>
      <c r="B592" s="3" t="s">
        <v>108</v>
      </c>
      <c r="C592" s="3" t="s">
        <v>860</v>
      </c>
      <c r="D592" s="14">
        <v>82.69940185546875</v>
      </c>
      <c r="E592" s="14">
        <v>84.752197265625</v>
      </c>
      <c r="F592" s="14">
        <v>79.538429260253906</v>
      </c>
      <c r="G592" s="14">
        <v>80.830024719238281</v>
      </c>
      <c r="H592" s="5">
        <v>552</v>
      </c>
      <c r="I592" s="15" t="s">
        <v>3981</v>
      </c>
      <c r="J592" s="15">
        <v>5</v>
      </c>
      <c r="K592" s="3" t="s">
        <v>3836</v>
      </c>
      <c r="L592" s="3" t="s">
        <v>3914</v>
      </c>
      <c r="M592" s="3" t="s">
        <v>3919</v>
      </c>
      <c r="N592" s="3" t="s">
        <v>3922</v>
      </c>
      <c r="O592" s="17">
        <v>0.64435148239135742</v>
      </c>
      <c r="P592" s="32">
        <v>49.14094265</v>
      </c>
      <c r="Q592" s="32">
        <v>390.79498291015631</v>
      </c>
      <c r="R592" s="5">
        <v>244</v>
      </c>
      <c r="S592" s="5">
        <v>130</v>
      </c>
      <c r="T592" s="16">
        <v>0.53278690576553345</v>
      </c>
      <c r="U592" s="17">
        <v>0.52499997615814209</v>
      </c>
      <c r="V592" s="32">
        <v>49.956019050000002</v>
      </c>
      <c r="W592" s="32">
        <v>362.5</v>
      </c>
      <c r="X592" s="17">
        <v>0.56903767585754395</v>
      </c>
      <c r="Y592" s="32">
        <v>46.874804709999999</v>
      </c>
      <c r="Z592" s="32">
        <v>360.66946411132813</v>
      </c>
      <c r="AA592" s="5">
        <v>245</v>
      </c>
      <c r="AB592" s="5">
        <v>132</v>
      </c>
      <c r="AC592" s="16">
        <v>0.53278690576553345</v>
      </c>
      <c r="AD592" s="17">
        <v>0.42500001192092901</v>
      </c>
      <c r="AE592" s="32">
        <v>47.798471130000003</v>
      </c>
      <c r="AF592" s="32">
        <v>313.33334350585938</v>
      </c>
      <c r="AG592" s="16">
        <v>0.11600000000000001</v>
      </c>
      <c r="AH592" s="16">
        <v>0.121</v>
      </c>
      <c r="AI592" s="16">
        <v>6.2E-2</v>
      </c>
      <c r="AJ592" s="16">
        <v>0.54900000000000004</v>
      </c>
      <c r="AK592" s="16">
        <v>0.112</v>
      </c>
      <c r="AL592" s="16">
        <v>3.9999999105930328E-2</v>
      </c>
      <c r="AM592" s="16">
        <v>0.08</v>
      </c>
      <c r="AN592" s="16">
        <v>7.2999999999999995E-2</v>
      </c>
      <c r="AO592" s="16">
        <v>0.28699999999999998</v>
      </c>
      <c r="AP592" s="5">
        <v>0</v>
      </c>
      <c r="AQ592" s="31">
        <v>10887.4697265625</v>
      </c>
      <c r="AR592" s="31">
        <v>11890.21</v>
      </c>
    </row>
    <row r="593" spans="1:44" x14ac:dyDescent="0.3">
      <c r="A593" s="4">
        <v>240934100</v>
      </c>
      <c r="B593" s="3" t="s">
        <v>108</v>
      </c>
      <c r="C593" s="3" t="s">
        <v>861</v>
      </c>
      <c r="D593" s="14">
        <v>84.956634521484375</v>
      </c>
      <c r="E593" s="14">
        <v>86.506332397460938</v>
      </c>
      <c r="F593" s="14">
        <v>85.519668579101563</v>
      </c>
      <c r="G593" s="14">
        <v>85.153282165527344</v>
      </c>
      <c r="H593" s="5">
        <v>357</v>
      </c>
      <c r="I593" s="15" t="s">
        <v>3980</v>
      </c>
      <c r="J593" s="15">
        <v>5</v>
      </c>
      <c r="K593" s="3" t="s">
        <v>3836</v>
      </c>
      <c r="L593" s="3" t="s">
        <v>3914</v>
      </c>
      <c r="M593" s="3" t="s">
        <v>3919</v>
      </c>
      <c r="N593" s="3" t="s">
        <v>3922</v>
      </c>
      <c r="O593" s="17">
        <v>0.38405796885490417</v>
      </c>
      <c r="P593" s="32">
        <v>50.083980400000002</v>
      </c>
      <c r="Q593" s="32">
        <v>302.8985595703125</v>
      </c>
      <c r="R593" s="5">
        <v>142</v>
      </c>
      <c r="S593" s="5">
        <v>125</v>
      </c>
      <c r="T593" s="16">
        <v>0.88028168678283691</v>
      </c>
      <c r="U593" s="17">
        <v>0.35537189245223999</v>
      </c>
      <c r="V593" s="32">
        <v>50.687356940000001</v>
      </c>
      <c r="W593" s="32">
        <v>296.6942138671875</v>
      </c>
      <c r="X593" s="17">
        <v>0.37681159377098078</v>
      </c>
      <c r="Y593" s="32">
        <v>50.477272800000001</v>
      </c>
      <c r="Z593" s="32">
        <v>289.85507202148438</v>
      </c>
      <c r="AA593" s="5">
        <v>143</v>
      </c>
      <c r="AB593" s="5">
        <v>126</v>
      </c>
      <c r="AC593" s="16">
        <v>0.88028168678283691</v>
      </c>
      <c r="AD593" s="17">
        <v>0.37190082669258118</v>
      </c>
      <c r="AE593" s="32">
        <v>50.233071959999997</v>
      </c>
      <c r="AF593" s="32">
        <v>285.95040893554688</v>
      </c>
      <c r="AG593" s="16">
        <v>0.216</v>
      </c>
      <c r="AH593" s="16">
        <v>0.16200000000000001</v>
      </c>
      <c r="AI593" s="16">
        <v>2.8000000000000001E-2</v>
      </c>
      <c r="AJ593" s="16">
        <v>0.44</v>
      </c>
      <c r="AK593" s="16">
        <v>0.14799999999999999</v>
      </c>
      <c r="AL593" s="16">
        <v>6.0000000521540642E-3</v>
      </c>
      <c r="AM593" s="16">
        <v>0.23300000000000001</v>
      </c>
      <c r="AN593" s="16">
        <v>9.8000000000000004E-2</v>
      </c>
      <c r="AO593" s="16">
        <v>0.72599999999999998</v>
      </c>
      <c r="AP593" s="5">
        <v>0</v>
      </c>
      <c r="AQ593" s="31">
        <v>10962.7001953125</v>
      </c>
      <c r="AR593" s="31">
        <v>11965.25</v>
      </c>
    </row>
    <row r="594" spans="1:44" x14ac:dyDescent="0.3">
      <c r="A594" s="4">
        <v>240934110</v>
      </c>
      <c r="B594" s="3" t="s">
        <v>108</v>
      </c>
      <c r="C594" s="3" t="s">
        <v>862</v>
      </c>
      <c r="D594" s="14">
        <v>84.233451843261719</v>
      </c>
      <c r="E594" s="14">
        <v>86.856422424316406</v>
      </c>
      <c r="F594" s="14">
        <v>84.845756530761719</v>
      </c>
      <c r="G594" s="14">
        <v>84.575401306152344</v>
      </c>
      <c r="H594" s="5">
        <v>613</v>
      </c>
      <c r="I594" s="15" t="s">
        <v>3981</v>
      </c>
      <c r="J594" s="15">
        <v>5</v>
      </c>
      <c r="K594" s="3" t="s">
        <v>3836</v>
      </c>
      <c r="L594" s="3" t="s">
        <v>3914</v>
      </c>
      <c r="M594" s="3" t="s">
        <v>3919</v>
      </c>
      <c r="N594" s="3" t="s">
        <v>3922</v>
      </c>
      <c r="O594" s="17">
        <v>0.6654929518699646</v>
      </c>
      <c r="P594" s="32">
        <v>49.78184546</v>
      </c>
      <c r="Q594" s="32">
        <v>380.6337890625</v>
      </c>
      <c r="R594" s="5">
        <v>320</v>
      </c>
      <c r="S594" s="5">
        <v>91</v>
      </c>
      <c r="T594" s="16">
        <v>0.28437501192092901</v>
      </c>
      <c r="U594" s="17">
        <v>0.47777777910232538</v>
      </c>
      <c r="V594" s="32">
        <v>50.83331716</v>
      </c>
      <c r="W594" s="32">
        <v>334.4444580078125</v>
      </c>
      <c r="X594" s="17">
        <v>0.59010601043701172</v>
      </c>
      <c r="Y594" s="32">
        <v>50.071381379999998</v>
      </c>
      <c r="Z594" s="32">
        <v>349.11660766601563</v>
      </c>
      <c r="AA594" s="5">
        <v>319</v>
      </c>
      <c r="AB594" s="5">
        <v>90</v>
      </c>
      <c r="AC594" s="16">
        <v>0.28437501192092901</v>
      </c>
      <c r="AD594" s="17">
        <v>0.35955056548118591</v>
      </c>
      <c r="AE594" s="32">
        <v>49.907644169999998</v>
      </c>
      <c r="AF594" s="32">
        <v>275.2808837890625</v>
      </c>
      <c r="AG594" s="16">
        <v>7.8E-2</v>
      </c>
      <c r="AH594" s="16">
        <v>7.2000000000000008E-2</v>
      </c>
      <c r="AI594" s="16">
        <v>3.3000000000000002E-2</v>
      </c>
      <c r="AJ594" s="16">
        <v>0.71499999999999997</v>
      </c>
      <c r="AK594" s="16">
        <v>0.1</v>
      </c>
      <c r="AL594" s="16">
        <v>3.0000000260770321E-3</v>
      </c>
      <c r="AM594" s="16">
        <v>1.4999999999999999E-2</v>
      </c>
      <c r="AN594" s="16">
        <v>8.5000000000000006E-2</v>
      </c>
      <c r="AO594" s="16">
        <v>0.129</v>
      </c>
      <c r="AP594" s="5">
        <v>0</v>
      </c>
      <c r="AQ594" s="31">
        <v>11077.7900390625</v>
      </c>
      <c r="AR594" s="31">
        <v>12089.82</v>
      </c>
    </row>
    <row r="595" spans="1:44" x14ac:dyDescent="0.3">
      <c r="A595" s="4">
        <v>240934120</v>
      </c>
      <c r="B595" s="3" t="s">
        <v>108</v>
      </c>
      <c r="C595" s="3" t="s">
        <v>863</v>
      </c>
      <c r="D595" s="14">
        <v>84.111351013183594</v>
      </c>
      <c r="E595" s="14">
        <v>86.313812255859375</v>
      </c>
      <c r="F595" s="14">
        <v>81.143562316894531</v>
      </c>
      <c r="G595" s="14">
        <v>80.435646057128906</v>
      </c>
      <c r="H595" s="5">
        <v>478</v>
      </c>
      <c r="I595" s="15" t="s">
        <v>3981</v>
      </c>
      <c r="J595" s="15">
        <v>5</v>
      </c>
      <c r="K595" s="3" t="s">
        <v>3836</v>
      </c>
      <c r="L595" s="3" t="s">
        <v>3914</v>
      </c>
      <c r="M595" s="3" t="s">
        <v>3919</v>
      </c>
      <c r="N595" s="3" t="s">
        <v>3922</v>
      </c>
      <c r="O595" s="17">
        <v>0.51973682641983032</v>
      </c>
      <c r="P595" s="32">
        <v>49.730833420000003</v>
      </c>
      <c r="Q595" s="32">
        <v>349.67105102539063</v>
      </c>
      <c r="R595" s="5">
        <v>337</v>
      </c>
      <c r="S595" s="5">
        <v>184</v>
      </c>
      <c r="T595" s="16">
        <v>0.54599404335021973</v>
      </c>
      <c r="U595" s="17">
        <v>0.42666667699813843</v>
      </c>
      <c r="V595" s="32">
        <v>50.607090120000002</v>
      </c>
      <c r="W595" s="32">
        <v>325.33334350585938</v>
      </c>
      <c r="X595" s="17">
        <v>0.42244225740432739</v>
      </c>
      <c r="Y595" s="32">
        <v>47.841568350000003</v>
      </c>
      <c r="Z595" s="32">
        <v>312.541259765625</v>
      </c>
      <c r="AA595" s="5">
        <v>339</v>
      </c>
      <c r="AB595" s="5">
        <v>186</v>
      </c>
      <c r="AC595" s="16">
        <v>0.54599404335021973</v>
      </c>
      <c r="AD595" s="17">
        <v>0.2751677930355072</v>
      </c>
      <c r="AE595" s="32">
        <v>47.576383190000001</v>
      </c>
      <c r="AF595" s="32">
        <v>263.75839233398438</v>
      </c>
      <c r="AG595" s="16">
        <v>8.6000000000000007E-2</v>
      </c>
      <c r="AH595" s="16">
        <v>0.16900000000000001</v>
      </c>
      <c r="AI595" s="16"/>
      <c r="AJ595" s="16">
        <v>0.60699999999999998</v>
      </c>
      <c r="AK595" s="16">
        <v>0.105</v>
      </c>
      <c r="AL595" s="16">
        <v>3.2999999821186073E-2</v>
      </c>
      <c r="AM595" s="16">
        <v>6.0999999999999999E-2</v>
      </c>
      <c r="AN595" s="16">
        <v>9.8000000000000004E-2</v>
      </c>
      <c r="AO595" s="16">
        <v>0.30199999999999999</v>
      </c>
      <c r="AP595" s="5">
        <v>0</v>
      </c>
      <c r="AQ595" s="31">
        <v>10490.009765625</v>
      </c>
      <c r="AR595" s="31">
        <v>11503.32</v>
      </c>
    </row>
    <row r="596" spans="1:44" x14ac:dyDescent="0.3">
      <c r="A596" s="4">
        <v>240934160</v>
      </c>
      <c r="B596" s="3" t="s">
        <v>108</v>
      </c>
      <c r="C596" s="3" t="s">
        <v>864</v>
      </c>
      <c r="D596" s="14">
        <v>83.449417114257813</v>
      </c>
      <c r="E596" s="14">
        <v>84.908966064453125</v>
      </c>
      <c r="F596" s="14">
        <v>82.161338806152344</v>
      </c>
      <c r="G596" s="14">
        <v>83.956169128417969</v>
      </c>
      <c r="H596" s="5">
        <v>488</v>
      </c>
      <c r="I596" s="15" t="s">
        <v>3981</v>
      </c>
      <c r="J596" s="15">
        <v>5</v>
      </c>
      <c r="K596" s="3" t="s">
        <v>3836</v>
      </c>
      <c r="L596" s="3" t="s">
        <v>3914</v>
      </c>
      <c r="M596" s="3" t="s">
        <v>3919</v>
      </c>
      <c r="N596" s="3" t="s">
        <v>3922</v>
      </c>
      <c r="O596" s="17">
        <v>0.35789474844932562</v>
      </c>
      <c r="P596" s="32">
        <v>49.454287530000002</v>
      </c>
      <c r="Q596" s="32">
        <v>310.52630615234381</v>
      </c>
      <c r="R596" s="5">
        <v>200</v>
      </c>
      <c r="S596" s="5">
        <v>180</v>
      </c>
      <c r="T596" s="16">
        <v>0.89999997615814209</v>
      </c>
      <c r="U596" s="17">
        <v>0.32121211290359503</v>
      </c>
      <c r="V596" s="32">
        <v>50.021380520000001</v>
      </c>
      <c r="W596" s="32">
        <v>299.39395141601563</v>
      </c>
      <c r="X596" s="17">
        <v>0.30000001192092901</v>
      </c>
      <c r="Y596" s="32">
        <v>48.454569030000002</v>
      </c>
      <c r="Z596" s="32">
        <v>263.15789794921881</v>
      </c>
      <c r="AA596" s="5">
        <v>201</v>
      </c>
      <c r="AB596" s="5">
        <v>181</v>
      </c>
      <c r="AC596" s="16">
        <v>0.89999997615814209</v>
      </c>
      <c r="AD596" s="17">
        <v>0.28484848141670233</v>
      </c>
      <c r="AE596" s="32">
        <v>49.558928610000002</v>
      </c>
      <c r="AF596" s="32">
        <v>252.1212158203125</v>
      </c>
      <c r="AG596" s="16">
        <v>0.252</v>
      </c>
      <c r="AH596" s="16">
        <v>0.17599999999999999</v>
      </c>
      <c r="AI596" s="16">
        <v>8.6000000000000007E-2</v>
      </c>
      <c r="AJ596" s="16">
        <v>0.316</v>
      </c>
      <c r="AK596" s="16">
        <v>0.11700000000000001</v>
      </c>
      <c r="AL596" s="16">
        <v>5.299999937415123E-2</v>
      </c>
      <c r="AM596" s="16">
        <v>0.27300000000000002</v>
      </c>
      <c r="AN596" s="16">
        <v>0.105</v>
      </c>
      <c r="AO596" s="16">
        <v>0.69500000000000006</v>
      </c>
      <c r="AP596" s="5">
        <v>0</v>
      </c>
      <c r="AQ596" s="31">
        <v>11941.76953125</v>
      </c>
      <c r="AR596" s="31">
        <v>12968.77</v>
      </c>
    </row>
    <row r="597" spans="1:44" x14ac:dyDescent="0.3">
      <c r="A597" s="4">
        <v>240934180</v>
      </c>
      <c r="B597" s="3" t="s">
        <v>108</v>
      </c>
      <c r="C597" s="3" t="s">
        <v>865</v>
      </c>
      <c r="D597" s="14">
        <v>83.966201782226563</v>
      </c>
      <c r="E597" s="14">
        <v>84.242584228515625</v>
      </c>
      <c r="F597" s="14">
        <v>80.042861938476563</v>
      </c>
      <c r="G597" s="14">
        <v>80.622077941894531</v>
      </c>
      <c r="H597" s="5">
        <v>387</v>
      </c>
      <c r="I597" s="15" t="s">
        <v>3981</v>
      </c>
      <c r="J597" s="15">
        <v>5</v>
      </c>
      <c r="K597" s="3" t="s">
        <v>3836</v>
      </c>
      <c r="L597" s="3" t="s">
        <v>3914</v>
      </c>
      <c r="M597" s="3" t="s">
        <v>3919</v>
      </c>
      <c r="N597" s="3" t="s">
        <v>3922</v>
      </c>
      <c r="O597" s="17">
        <v>0.42500001192092901</v>
      </c>
      <c r="P597" s="32">
        <v>49.67019071</v>
      </c>
      <c r="Q597" s="32">
        <v>326.25</v>
      </c>
      <c r="R597" s="5">
        <v>188</v>
      </c>
      <c r="S597" s="5">
        <v>135</v>
      </c>
      <c r="T597" s="16">
        <v>0.71808511018753052</v>
      </c>
      <c r="U597" s="17">
        <v>0.37391304969787598</v>
      </c>
      <c r="V597" s="32">
        <v>49.743550550000002</v>
      </c>
      <c r="W597" s="32">
        <v>306.08694458007813</v>
      </c>
      <c r="X597" s="17">
        <v>0.40372669696807861</v>
      </c>
      <c r="Y597" s="32">
        <v>47.178623119999997</v>
      </c>
      <c r="Z597" s="32">
        <v>301.24224853515631</v>
      </c>
      <c r="AA597" s="5">
        <v>187</v>
      </c>
      <c r="AB597" s="5">
        <v>135</v>
      </c>
      <c r="AC597" s="16">
        <v>0.71808511018753052</v>
      </c>
      <c r="AD597" s="17">
        <v>0.34188035130500788</v>
      </c>
      <c r="AE597" s="32">
        <v>47.681368380000002</v>
      </c>
      <c r="AF597" s="32">
        <v>282.05126953125</v>
      </c>
      <c r="AG597" s="16">
        <v>0.16500000000000001</v>
      </c>
      <c r="AH597" s="16">
        <v>0.158</v>
      </c>
      <c r="AI597" s="16">
        <v>0.08</v>
      </c>
      <c r="AJ597" s="16">
        <v>0.46</v>
      </c>
      <c r="AK597" s="16">
        <v>0.10100000000000001</v>
      </c>
      <c r="AL597" s="16">
        <v>3.5999998450279243E-2</v>
      </c>
      <c r="AM597" s="16">
        <v>0.14199999999999999</v>
      </c>
      <c r="AN597" s="16">
        <v>9.6000000000000002E-2</v>
      </c>
      <c r="AO597" s="16">
        <v>0.503</v>
      </c>
      <c r="AP597" s="5">
        <v>0</v>
      </c>
      <c r="AQ597" s="31">
        <v>11394.25</v>
      </c>
      <c r="AR597" s="31">
        <v>12403.74</v>
      </c>
    </row>
    <row r="598" spans="1:44" x14ac:dyDescent="0.3">
      <c r="A598" s="4">
        <v>240934200</v>
      </c>
      <c r="B598" s="3" t="s">
        <v>108</v>
      </c>
      <c r="C598" s="3" t="s">
        <v>866</v>
      </c>
      <c r="D598" s="14">
        <v>88.866729736328125</v>
      </c>
      <c r="E598" s="14">
        <v>85.115707397460938</v>
      </c>
      <c r="F598" s="14">
        <v>90.132972717285156</v>
      </c>
      <c r="G598" s="14">
        <v>88.815780639648438</v>
      </c>
      <c r="H598" s="5">
        <v>656</v>
      </c>
      <c r="I598" s="15" t="s">
        <v>3981</v>
      </c>
      <c r="J598" s="15">
        <v>5</v>
      </c>
      <c r="K598" s="3" t="s">
        <v>3836</v>
      </c>
      <c r="L598" s="3" t="s">
        <v>3914</v>
      </c>
      <c r="M598" s="3" t="s">
        <v>3919</v>
      </c>
      <c r="N598" s="3" t="s">
        <v>3922</v>
      </c>
      <c r="O598" s="17">
        <v>0.53401362895965576</v>
      </c>
      <c r="P598" s="32">
        <v>51.717558429999997</v>
      </c>
      <c r="Q598" s="32">
        <v>355.44216918945313</v>
      </c>
      <c r="R598" s="5">
        <v>308</v>
      </c>
      <c r="S598" s="5">
        <v>145</v>
      </c>
      <c r="T598" s="16">
        <v>0.47077921032905579</v>
      </c>
      <c r="U598" s="17">
        <v>0.38410595059394842</v>
      </c>
      <c r="V598" s="32">
        <v>50.107575769999997</v>
      </c>
      <c r="W598" s="32">
        <v>313.90728759765631</v>
      </c>
      <c r="X598" s="17">
        <v>0.5593220591545105</v>
      </c>
      <c r="Y598" s="32">
        <v>53.255840710000001</v>
      </c>
      <c r="Z598" s="32">
        <v>348.13558959960938</v>
      </c>
      <c r="AA598" s="5">
        <v>309</v>
      </c>
      <c r="AB598" s="5">
        <v>146</v>
      </c>
      <c r="AC598" s="16">
        <v>0.47077921032905579</v>
      </c>
      <c r="AD598" s="17">
        <v>0.37748345732688898</v>
      </c>
      <c r="AE598" s="32">
        <v>52.295567820000002</v>
      </c>
      <c r="AF598" s="32">
        <v>298.01324462890631</v>
      </c>
      <c r="AG598" s="16">
        <v>0.17100000000000001</v>
      </c>
      <c r="AH598" s="16">
        <v>0.11899999999999999</v>
      </c>
      <c r="AI598" s="16">
        <v>1.7999999999999999E-2</v>
      </c>
      <c r="AJ598" s="16">
        <v>0.55500000000000005</v>
      </c>
      <c r="AK598" s="16">
        <v>0.13100000000000001</v>
      </c>
      <c r="AL598" s="16">
        <v>6.0000000521540642E-3</v>
      </c>
      <c r="AM598" s="16">
        <v>2.4E-2</v>
      </c>
      <c r="AN598" s="16">
        <v>8.2000000000000003E-2</v>
      </c>
      <c r="AO598" s="16">
        <v>0.308</v>
      </c>
      <c r="AP598" s="5">
        <v>0</v>
      </c>
      <c r="AQ598" s="31">
        <v>11055.6103515625</v>
      </c>
      <c r="AR598" s="31">
        <v>12057.72</v>
      </c>
    </row>
    <row r="599" spans="1:44" x14ac:dyDescent="0.3">
      <c r="A599" s="4">
        <v>240934320</v>
      </c>
      <c r="B599" s="3" t="s">
        <v>108</v>
      </c>
      <c r="C599" s="3" t="s">
        <v>867</v>
      </c>
      <c r="D599" s="14">
        <v>86.299972534179688</v>
      </c>
      <c r="E599" s="14">
        <v>86.570816040039063</v>
      </c>
      <c r="F599" s="14">
        <v>83.007759094238281</v>
      </c>
      <c r="G599" s="14">
        <v>82.041030883789063</v>
      </c>
      <c r="H599" s="5">
        <v>658</v>
      </c>
      <c r="I599" s="15" t="s">
        <v>3980</v>
      </c>
      <c r="J599" s="15">
        <v>5</v>
      </c>
      <c r="K599" s="3" t="s">
        <v>3836</v>
      </c>
      <c r="L599" s="3" t="s">
        <v>3914</v>
      </c>
      <c r="M599" s="3" t="s">
        <v>3919</v>
      </c>
      <c r="N599" s="3" t="s">
        <v>3922</v>
      </c>
      <c r="O599" s="17">
        <v>0.35185185074806208</v>
      </c>
      <c r="P599" s="32">
        <v>50.64520512</v>
      </c>
      <c r="Q599" s="32">
        <v>285.92593383789063</v>
      </c>
      <c r="R599" s="5">
        <v>285</v>
      </c>
      <c r="S599" s="5">
        <v>218</v>
      </c>
      <c r="T599" s="16">
        <v>0.76491230726242065</v>
      </c>
      <c r="U599" s="17">
        <v>0.2613065242767334</v>
      </c>
      <c r="V599" s="32">
        <v>50.714240959999998</v>
      </c>
      <c r="W599" s="32">
        <v>261.80905151367188</v>
      </c>
      <c r="X599" s="17">
        <v>0.2313432842493057</v>
      </c>
      <c r="Y599" s="32">
        <v>48.964363740000003</v>
      </c>
      <c r="Z599" s="32">
        <v>242.53730773925781</v>
      </c>
      <c r="AA599" s="5">
        <v>288</v>
      </c>
      <c r="AB599" s="5">
        <v>221</v>
      </c>
      <c r="AC599" s="16">
        <v>0.76491230726242065</v>
      </c>
      <c r="AD599" s="17">
        <v>0.16243654489517209</v>
      </c>
      <c r="AE599" s="32">
        <v>48.480437190000004</v>
      </c>
      <c r="AF599" s="32">
        <v>216.24365234375</v>
      </c>
      <c r="AG599" s="16">
        <v>0.17299999999999999</v>
      </c>
      <c r="AH599" s="16">
        <v>0.17899999999999999</v>
      </c>
      <c r="AI599" s="16">
        <v>2.1000000000000001E-2</v>
      </c>
      <c r="AJ599" s="16">
        <v>0.47599999999999998</v>
      </c>
      <c r="AK599" s="16">
        <v>0.14099999999999999</v>
      </c>
      <c r="AL599" s="16">
        <v>8.999999612569809E-3</v>
      </c>
      <c r="AM599" s="16">
        <v>0.114</v>
      </c>
      <c r="AN599" s="16">
        <v>0.14299999999999999</v>
      </c>
      <c r="AO599" s="16">
        <v>0.56400000000000006</v>
      </c>
      <c r="AP599" s="5">
        <v>0</v>
      </c>
      <c r="AQ599" s="31">
        <v>10801.5595703125</v>
      </c>
      <c r="AR599" s="31">
        <v>11824.93</v>
      </c>
    </row>
    <row r="600" spans="1:44" x14ac:dyDescent="0.3">
      <c r="A600" s="4">
        <v>240934340</v>
      </c>
      <c r="B600" s="3" t="s">
        <v>108</v>
      </c>
      <c r="C600" s="3" t="s">
        <v>868</v>
      </c>
      <c r="D600" s="14">
        <v>78.161705017089844</v>
      </c>
      <c r="E600" s="14">
        <v>79.87908935546875</v>
      </c>
      <c r="F600" s="14">
        <v>79.913963317871094</v>
      </c>
      <c r="G600" s="14">
        <v>78.465736389160156</v>
      </c>
      <c r="H600" s="5">
        <v>198</v>
      </c>
      <c r="I600" s="15" t="s">
        <v>3981</v>
      </c>
      <c r="J600" s="15">
        <v>5</v>
      </c>
      <c r="K600" s="3" t="s">
        <v>3836</v>
      </c>
      <c r="L600" s="3" t="s">
        <v>3914</v>
      </c>
      <c r="M600" s="3" t="s">
        <v>3919</v>
      </c>
      <c r="N600" s="3" t="s">
        <v>3922</v>
      </c>
      <c r="O600" s="17">
        <v>0.42990654706954962</v>
      </c>
      <c r="P600" s="32">
        <v>47.245159129999998</v>
      </c>
      <c r="Q600" s="32">
        <v>331.77569580078131</v>
      </c>
      <c r="R600" s="5">
        <v>102</v>
      </c>
      <c r="S600" s="5">
        <v>69</v>
      </c>
      <c r="T600" s="16">
        <v>0.67647057771682739</v>
      </c>
      <c r="U600" s="17">
        <v>0.3731343150138855</v>
      </c>
      <c r="V600" s="32">
        <v>47.924315759999999</v>
      </c>
      <c r="W600" s="32">
        <v>320.8955078125</v>
      </c>
      <c r="X600" s="17">
        <v>0.37383177876472468</v>
      </c>
      <c r="Y600" s="32">
        <v>47.100987279999998</v>
      </c>
      <c r="Z600" s="32">
        <v>278.50466918945313</v>
      </c>
      <c r="AA600" s="5">
        <v>102</v>
      </c>
      <c r="AB600" s="5">
        <v>69</v>
      </c>
      <c r="AC600" s="16">
        <v>0.67647057771682739</v>
      </c>
      <c r="AD600" s="17">
        <v>0.28358209133148188</v>
      </c>
      <c r="AE600" s="32">
        <v>46.467045450000001</v>
      </c>
      <c r="AF600" s="32">
        <v>249.25373840332031</v>
      </c>
      <c r="AG600" s="16">
        <v>8.1000000000000003E-2</v>
      </c>
      <c r="AH600" s="16">
        <v>0.17199999999999999</v>
      </c>
      <c r="AI600" s="16">
        <v>0.03</v>
      </c>
      <c r="AJ600" s="16">
        <v>0.60099999999999998</v>
      </c>
      <c r="AK600" s="16">
        <v>0.106</v>
      </c>
      <c r="AL600" s="16">
        <v>9.9999997764825821E-3</v>
      </c>
      <c r="AM600" s="16">
        <v>0.106</v>
      </c>
      <c r="AN600" s="16">
        <v>6.0999999999999999E-2</v>
      </c>
      <c r="AO600" s="16">
        <v>0.57799999999999996</v>
      </c>
      <c r="AP600" s="5">
        <v>0</v>
      </c>
      <c r="AQ600" s="31">
        <v>12380.490234375</v>
      </c>
      <c r="AR600" s="31">
        <v>13440.23</v>
      </c>
    </row>
    <row r="601" spans="1:44" x14ac:dyDescent="0.3">
      <c r="A601" s="4">
        <v>240934380</v>
      </c>
      <c r="B601" s="3" t="s">
        <v>108</v>
      </c>
      <c r="C601" s="3" t="s">
        <v>869</v>
      </c>
      <c r="D601" s="14">
        <v>88.907470703125</v>
      </c>
      <c r="E601" s="14">
        <v>89.608146667480469</v>
      </c>
      <c r="F601" s="14">
        <v>88.471153259277344</v>
      </c>
      <c r="G601" s="14">
        <v>86.614158630371094</v>
      </c>
      <c r="H601" s="5">
        <v>436</v>
      </c>
      <c r="I601" s="15" t="s">
        <v>3980</v>
      </c>
      <c r="J601" s="15">
        <v>5</v>
      </c>
      <c r="K601" s="3" t="s">
        <v>3836</v>
      </c>
      <c r="L601" s="3" t="s">
        <v>3914</v>
      </c>
      <c r="M601" s="3" t="s">
        <v>3919</v>
      </c>
      <c r="N601" s="3" t="s">
        <v>3922</v>
      </c>
      <c r="O601" s="17">
        <v>0.45812806487083441</v>
      </c>
      <c r="P601" s="32">
        <v>51.73458128</v>
      </c>
      <c r="Q601" s="32">
        <v>328.57144165039063</v>
      </c>
      <c r="R601" s="5">
        <v>244</v>
      </c>
      <c r="S601" s="5">
        <v>189</v>
      </c>
      <c r="T601" s="16">
        <v>0.7745901346206665</v>
      </c>
      <c r="U601" s="17">
        <v>0.37086093425750732</v>
      </c>
      <c r="V601" s="32">
        <v>51.980569610000003</v>
      </c>
      <c r="W601" s="32">
        <v>305.29800415039063</v>
      </c>
      <c r="X601" s="17">
        <v>0.3891625702381134</v>
      </c>
      <c r="Y601" s="32">
        <v>52.254937329999997</v>
      </c>
      <c r="Z601" s="32">
        <v>287.19210815429688</v>
      </c>
      <c r="AA601" s="5">
        <v>244</v>
      </c>
      <c r="AB601" s="5">
        <v>189</v>
      </c>
      <c r="AC601" s="16">
        <v>0.7745901346206665</v>
      </c>
      <c r="AD601" s="17">
        <v>0.29139071702957148</v>
      </c>
      <c r="AE601" s="32">
        <v>51.055745999999999</v>
      </c>
      <c r="AF601" s="32">
        <v>250.9933776855469</v>
      </c>
      <c r="AG601" s="16">
        <v>0.20200000000000001</v>
      </c>
      <c r="AH601" s="16">
        <v>0.193</v>
      </c>
      <c r="AI601" s="16">
        <v>2.1000000000000001E-2</v>
      </c>
      <c r="AJ601" s="16">
        <v>0.45900000000000002</v>
      </c>
      <c r="AK601" s="16">
        <v>0.11700000000000001</v>
      </c>
      <c r="AL601" s="16">
        <v>8.999999612569809E-3</v>
      </c>
      <c r="AM601" s="16">
        <v>9.9000000000000005E-2</v>
      </c>
      <c r="AN601" s="16">
        <v>0.10100000000000001</v>
      </c>
      <c r="AO601" s="16">
        <v>0.59299999999999997</v>
      </c>
      <c r="AP601" s="5">
        <v>0</v>
      </c>
      <c r="AQ601" s="31">
        <v>11647.1904296875</v>
      </c>
      <c r="AR601" s="31">
        <v>12655.51</v>
      </c>
    </row>
    <row r="602" spans="1:44" x14ac:dyDescent="0.3">
      <c r="A602" s="4">
        <v>240934400</v>
      </c>
      <c r="B602" s="3" t="s">
        <v>108</v>
      </c>
      <c r="C602" s="3" t="s">
        <v>870</v>
      </c>
      <c r="D602" s="14">
        <v>75.051025390625</v>
      </c>
      <c r="E602" s="14">
        <v>77.040908813476563</v>
      </c>
      <c r="F602" s="14">
        <v>80.802268981933594</v>
      </c>
      <c r="G602" s="14">
        <v>80.692672729492188</v>
      </c>
      <c r="H602" s="5">
        <v>276</v>
      </c>
      <c r="I602" s="15" t="s">
        <v>3980</v>
      </c>
      <c r="J602" s="15">
        <v>5</v>
      </c>
      <c r="K602" s="3" t="s">
        <v>3836</v>
      </c>
      <c r="L602" s="3" t="s">
        <v>3914</v>
      </c>
      <c r="M602" s="3" t="s">
        <v>3919</v>
      </c>
      <c r="N602" s="3" t="s">
        <v>3922</v>
      </c>
      <c r="O602" s="17">
        <v>0.38053098320960999</v>
      </c>
      <c r="P602" s="32">
        <v>45.945564650000001</v>
      </c>
      <c r="Q602" s="32">
        <v>324.77874755859381</v>
      </c>
      <c r="R602" s="5">
        <v>138</v>
      </c>
      <c r="S602" s="5">
        <v>110</v>
      </c>
      <c r="T602" s="16">
        <v>0.79710143804550171</v>
      </c>
      <c r="U602" s="17">
        <v>0.24390244483947751</v>
      </c>
      <c r="V602" s="32">
        <v>46.741019530000003</v>
      </c>
      <c r="W602" s="32"/>
      <c r="X602" s="17">
        <v>0.40707963705062872</v>
      </c>
      <c r="Y602" s="32">
        <v>47.636009809999997</v>
      </c>
      <c r="Z602" s="32">
        <v>293.8052978515625</v>
      </c>
      <c r="AA602" s="5">
        <v>138</v>
      </c>
      <c r="AB602" s="5">
        <v>110</v>
      </c>
      <c r="AC602" s="16">
        <v>0.79710143804550171</v>
      </c>
      <c r="AD602" s="17">
        <v>0.31707316637039179</v>
      </c>
      <c r="AE602" s="32">
        <v>47.72112181</v>
      </c>
      <c r="AF602" s="32">
        <v>258.53659057617188</v>
      </c>
      <c r="AG602" s="16">
        <v>0.105</v>
      </c>
      <c r="AH602" s="16">
        <v>0.127</v>
      </c>
      <c r="AI602" s="16"/>
      <c r="AJ602" s="16">
        <v>0.65900000000000003</v>
      </c>
      <c r="AK602" s="16">
        <v>0.10100000000000001</v>
      </c>
      <c r="AL602" s="16">
        <v>7.0000002160668373E-3</v>
      </c>
      <c r="AM602" s="16"/>
      <c r="AN602" s="16">
        <v>0.17</v>
      </c>
      <c r="AO602" s="16">
        <v>0.59299999999999997</v>
      </c>
      <c r="AP602" s="5">
        <v>0</v>
      </c>
      <c r="AQ602" s="31">
        <v>12084.849609375</v>
      </c>
      <c r="AR602" s="31">
        <v>13099.68</v>
      </c>
    </row>
    <row r="603" spans="1:44" x14ac:dyDescent="0.3">
      <c r="A603" s="4">
        <v>240934420</v>
      </c>
      <c r="B603" s="3" t="s">
        <v>108</v>
      </c>
      <c r="C603" s="3" t="s">
        <v>871</v>
      </c>
      <c r="D603" s="14">
        <v>82.834197998046875</v>
      </c>
      <c r="E603" s="14">
        <v>83.879440307617188</v>
      </c>
      <c r="F603" s="14">
        <v>83.290916442871094</v>
      </c>
      <c r="G603" s="14">
        <v>85.027748107910156</v>
      </c>
      <c r="H603" s="5">
        <v>511</v>
      </c>
      <c r="I603" s="15" t="s">
        <v>3981</v>
      </c>
      <c r="J603" s="15">
        <v>5</v>
      </c>
      <c r="K603" s="3" t="s">
        <v>3836</v>
      </c>
      <c r="L603" s="3" t="s">
        <v>3914</v>
      </c>
      <c r="M603" s="3" t="s">
        <v>3919</v>
      </c>
      <c r="N603" s="3" t="s">
        <v>3922</v>
      </c>
      <c r="O603" s="17">
        <v>0.47448980808258062</v>
      </c>
      <c r="P603" s="32">
        <v>49.197256690000003</v>
      </c>
      <c r="Q603" s="32">
        <v>330.61224365234381</v>
      </c>
      <c r="R603" s="5">
        <v>242</v>
      </c>
      <c r="S603" s="5">
        <v>176</v>
      </c>
      <c r="T603" s="16">
        <v>0.72727274894714355</v>
      </c>
      <c r="U603" s="17">
        <v>0.36923077702522278</v>
      </c>
      <c r="V603" s="32">
        <v>49.592148549999997</v>
      </c>
      <c r="W603" s="32">
        <v>306.15383911132813</v>
      </c>
      <c r="X603" s="17">
        <v>0.36734694242477423</v>
      </c>
      <c r="Y603" s="32">
        <v>49.134907269999999</v>
      </c>
      <c r="Z603" s="32">
        <v>281.63265991210938</v>
      </c>
      <c r="AA603" s="5">
        <v>243</v>
      </c>
      <c r="AB603" s="5">
        <v>177</v>
      </c>
      <c r="AC603" s="16">
        <v>0.72727274894714355</v>
      </c>
      <c r="AD603" s="17">
        <v>0.29230770468711847</v>
      </c>
      <c r="AE603" s="32">
        <v>50.162375990000001</v>
      </c>
      <c r="AF603" s="32">
        <v>250.76922607421881</v>
      </c>
      <c r="AG603" s="16">
        <v>0.14299999999999999</v>
      </c>
      <c r="AH603" s="16">
        <v>0.151</v>
      </c>
      <c r="AI603" s="16"/>
      <c r="AJ603" s="16">
        <v>0.56000000000000005</v>
      </c>
      <c r="AK603" s="16">
        <v>0.10199999999999999</v>
      </c>
      <c r="AL603" s="16">
        <v>4.5000001788139343E-2</v>
      </c>
      <c r="AM603" s="16">
        <v>0.1</v>
      </c>
      <c r="AN603" s="16">
        <v>0.13300000000000001</v>
      </c>
      <c r="AO603" s="16">
        <v>0.45900000000000002</v>
      </c>
      <c r="AP603" s="5">
        <v>0</v>
      </c>
      <c r="AQ603" s="31">
        <v>11285.0302734375</v>
      </c>
      <c r="AR603" s="31">
        <v>12296.34</v>
      </c>
    </row>
    <row r="604" spans="1:44" x14ac:dyDescent="0.3">
      <c r="A604" s="4">
        <v>240934440</v>
      </c>
      <c r="B604" s="3" t="s">
        <v>108</v>
      </c>
      <c r="C604" s="3" t="s">
        <v>872</v>
      </c>
      <c r="D604" s="14">
        <v>86.096733093261719</v>
      </c>
      <c r="E604" s="14">
        <v>88.326774597167969</v>
      </c>
      <c r="F604" s="14">
        <v>83.831390380859375</v>
      </c>
      <c r="G604" s="14">
        <v>82.466049194335938</v>
      </c>
      <c r="H604" s="5">
        <v>373</v>
      </c>
      <c r="I604" s="15" t="s">
        <v>3981</v>
      </c>
      <c r="J604" s="15">
        <v>5</v>
      </c>
      <c r="K604" s="3" t="s">
        <v>3836</v>
      </c>
      <c r="L604" s="3" t="s">
        <v>3914</v>
      </c>
      <c r="M604" s="3" t="s">
        <v>3919</v>
      </c>
      <c r="N604" s="3" t="s">
        <v>3922</v>
      </c>
      <c r="O604" s="17">
        <v>0.69411766529083252</v>
      </c>
      <c r="P604" s="32">
        <v>50.560294990000003</v>
      </c>
      <c r="Q604" s="32">
        <v>394.70587158203131</v>
      </c>
      <c r="R604" s="5">
        <v>195</v>
      </c>
      <c r="S604" s="5">
        <v>50</v>
      </c>
      <c r="T604" s="16">
        <v>0.25641027092933649</v>
      </c>
      <c r="U604" s="17">
        <v>0.5</v>
      </c>
      <c r="V604" s="32">
        <v>51.446335589999997</v>
      </c>
      <c r="W604" s="32">
        <v>350</v>
      </c>
      <c r="X604" s="17">
        <v>0.62352943420410156</v>
      </c>
      <c r="Y604" s="32">
        <v>49.460431929999999</v>
      </c>
      <c r="Z604" s="32">
        <v>380.58822631835938</v>
      </c>
      <c r="AA604" s="5">
        <v>195</v>
      </c>
      <c r="AB604" s="5">
        <v>50</v>
      </c>
      <c r="AC604" s="16">
        <v>0.25641027092933649</v>
      </c>
      <c r="AD604" s="17">
        <v>0.41999998688697809</v>
      </c>
      <c r="AE604" s="32">
        <v>48.719780700000001</v>
      </c>
      <c r="AF604" s="32">
        <v>330</v>
      </c>
      <c r="AG604" s="16">
        <v>7.8E-2</v>
      </c>
      <c r="AH604" s="16">
        <v>0.105</v>
      </c>
      <c r="AI604" s="16">
        <v>1.2999999999999999E-2</v>
      </c>
      <c r="AJ604" s="16">
        <v>0.70499999999999996</v>
      </c>
      <c r="AK604" s="16">
        <v>9.7000000000000003E-2</v>
      </c>
      <c r="AL604" s="16">
        <v>3.0000000260770321E-3</v>
      </c>
      <c r="AM604" s="16">
        <v>1.9E-2</v>
      </c>
      <c r="AN604" s="16">
        <v>0.08</v>
      </c>
      <c r="AO604" s="16">
        <v>0.155</v>
      </c>
      <c r="AP604" s="5">
        <v>0</v>
      </c>
      <c r="AQ604" s="31">
        <v>11218.48046875</v>
      </c>
      <c r="AR604" s="31">
        <v>12248.95</v>
      </c>
    </row>
    <row r="605" spans="1:44" x14ac:dyDescent="0.3">
      <c r="A605" s="4">
        <v>240934500</v>
      </c>
      <c r="B605" s="3" t="s">
        <v>108</v>
      </c>
      <c r="C605" s="3" t="s">
        <v>873</v>
      </c>
      <c r="D605" s="14">
        <v>86.238609313964844</v>
      </c>
      <c r="E605" s="14">
        <v>87.833297729492188</v>
      </c>
      <c r="F605" s="14">
        <v>81.050521850585938</v>
      </c>
      <c r="G605" s="14">
        <v>81.080223083496094</v>
      </c>
      <c r="H605" s="5">
        <v>238</v>
      </c>
      <c r="I605" s="15" t="s">
        <v>3980</v>
      </c>
      <c r="J605" s="15">
        <v>5</v>
      </c>
      <c r="K605" s="3" t="s">
        <v>3836</v>
      </c>
      <c r="L605" s="3" t="s">
        <v>3914</v>
      </c>
      <c r="M605" s="3" t="s">
        <v>3919</v>
      </c>
      <c r="N605" s="3" t="s">
        <v>3922</v>
      </c>
      <c r="O605" s="17">
        <v>0.3035714328289032</v>
      </c>
      <c r="P605" s="32">
        <v>50.619570070000002</v>
      </c>
      <c r="Q605" s="32">
        <v>300</v>
      </c>
      <c r="R605" s="5">
        <v>127</v>
      </c>
      <c r="S605" s="5">
        <v>92</v>
      </c>
      <c r="T605" s="16">
        <v>0.72440946102142334</v>
      </c>
      <c r="U605" s="17">
        <v>0.25333333015441889</v>
      </c>
      <c r="V605" s="32">
        <v>51.240595370000001</v>
      </c>
      <c r="W605" s="32">
        <v>282.66665649414063</v>
      </c>
      <c r="X605" s="17">
        <v>0.25</v>
      </c>
      <c r="Y605" s="32">
        <v>47.785529920000002</v>
      </c>
      <c r="Z605" s="32">
        <v>244.6428527832031</v>
      </c>
      <c r="AA605" s="5">
        <v>127</v>
      </c>
      <c r="AB605" s="5">
        <v>92</v>
      </c>
      <c r="AC605" s="16">
        <v>0.72440946102142334</v>
      </c>
      <c r="AD605" s="17">
        <v>0.14666666090488431</v>
      </c>
      <c r="AE605" s="32">
        <v>47.939367539999999</v>
      </c>
      <c r="AF605" s="32">
        <v>212</v>
      </c>
      <c r="AG605" s="16">
        <v>9.1999999999999998E-2</v>
      </c>
      <c r="AH605" s="16">
        <v>0.109</v>
      </c>
      <c r="AI605" s="16"/>
      <c r="AJ605" s="16">
        <v>0.64700000000000002</v>
      </c>
      <c r="AK605" s="16">
        <v>0.126</v>
      </c>
      <c r="AL605" s="16">
        <v>2.500000037252903E-2</v>
      </c>
      <c r="AM605" s="16"/>
      <c r="AN605" s="16">
        <v>0.23100000000000001</v>
      </c>
      <c r="AO605" s="16">
        <v>0.502</v>
      </c>
      <c r="AP605" s="5">
        <v>0</v>
      </c>
      <c r="AQ605" s="31">
        <v>11949.8603515625</v>
      </c>
      <c r="AR605" s="31">
        <v>12955.41</v>
      </c>
    </row>
    <row r="606" spans="1:44" x14ac:dyDescent="0.3">
      <c r="A606" s="4">
        <v>240934540</v>
      </c>
      <c r="B606" s="3" t="s">
        <v>108</v>
      </c>
      <c r="C606" s="3" t="s">
        <v>874</v>
      </c>
      <c r="D606" s="14">
        <v>79.400932312011719</v>
      </c>
      <c r="E606" s="14">
        <v>82.094764709472656</v>
      </c>
      <c r="F606" s="14">
        <v>78.932723999023438</v>
      </c>
      <c r="G606" s="14">
        <v>78.960914611816406</v>
      </c>
      <c r="H606" s="5">
        <v>364</v>
      </c>
      <c r="I606" s="15" t="s">
        <v>3981</v>
      </c>
      <c r="J606" s="15">
        <v>5</v>
      </c>
      <c r="K606" s="3" t="s">
        <v>3836</v>
      </c>
      <c r="L606" s="3" t="s">
        <v>3914</v>
      </c>
      <c r="M606" s="3" t="s">
        <v>3919</v>
      </c>
      <c r="N606" s="3" t="s">
        <v>3922</v>
      </c>
      <c r="O606" s="17">
        <v>0.44516128301620478</v>
      </c>
      <c r="P606" s="32">
        <v>47.76288924</v>
      </c>
      <c r="Q606" s="32">
        <v>309.03225708007813</v>
      </c>
      <c r="R606" s="5">
        <v>173</v>
      </c>
      <c r="S606" s="5">
        <v>120</v>
      </c>
      <c r="T606" s="16">
        <v>0.69364160299301147</v>
      </c>
      <c r="U606" s="17">
        <v>0.31818181276321411</v>
      </c>
      <c r="V606" s="32">
        <v>48.848079990000002</v>
      </c>
      <c r="W606" s="32">
        <v>275.45455932617188</v>
      </c>
      <c r="X606" s="17">
        <v>0.34838709235191351</v>
      </c>
      <c r="Y606" s="32">
        <v>46.509992160000003</v>
      </c>
      <c r="Z606" s="32">
        <v>264.51614379882813</v>
      </c>
      <c r="AA606" s="5">
        <v>174</v>
      </c>
      <c r="AB606" s="5">
        <v>121</v>
      </c>
      <c r="AC606" s="16">
        <v>0.69364160299301147</v>
      </c>
      <c r="AD606" s="17">
        <v>0.22727273404598239</v>
      </c>
      <c r="AE606" s="32">
        <v>46.74590302</v>
      </c>
      <c r="AF606" s="32">
        <v>224.54545593261719</v>
      </c>
      <c r="AG606" s="16">
        <v>0.14000000000000001</v>
      </c>
      <c r="AH606" s="16">
        <v>0.13500000000000001</v>
      </c>
      <c r="AI606" s="16">
        <v>3.5999999999999997E-2</v>
      </c>
      <c r="AJ606" s="16">
        <v>0.56300000000000006</v>
      </c>
      <c r="AK606" s="16">
        <v>0.113</v>
      </c>
      <c r="AL606" s="16">
        <v>1.4000000432133669E-2</v>
      </c>
      <c r="AM606" s="16">
        <v>0.113</v>
      </c>
      <c r="AN606" s="16">
        <v>0.21199999999999999</v>
      </c>
      <c r="AO606" s="16">
        <v>0.48399999999999999</v>
      </c>
      <c r="AP606" s="5">
        <v>0</v>
      </c>
      <c r="AQ606" s="31">
        <v>11265.5498046875</v>
      </c>
      <c r="AR606" s="31">
        <v>12283.82</v>
      </c>
    </row>
    <row r="607" spans="1:44" x14ac:dyDescent="0.3">
      <c r="A607" s="4">
        <v>240934560</v>
      </c>
      <c r="B607" s="3" t="s">
        <v>108</v>
      </c>
      <c r="C607" s="3" t="s">
        <v>875</v>
      </c>
      <c r="D607" s="14">
        <v>76.618690490722656</v>
      </c>
      <c r="E607" s="14">
        <v>77.746063232421875</v>
      </c>
      <c r="F607" s="14">
        <v>76.993743896484375</v>
      </c>
      <c r="G607" s="14">
        <v>76.695121765136719</v>
      </c>
      <c r="H607" s="5">
        <v>318</v>
      </c>
      <c r="I607" s="15" t="s">
        <v>3981</v>
      </c>
      <c r="J607" s="15">
        <v>5</v>
      </c>
      <c r="K607" s="3" t="s">
        <v>3836</v>
      </c>
      <c r="L607" s="3" t="s">
        <v>3914</v>
      </c>
      <c r="M607" s="3" t="s">
        <v>3919</v>
      </c>
      <c r="N607" s="3" t="s">
        <v>3922</v>
      </c>
      <c r="O607" s="17">
        <v>0.29133859276771551</v>
      </c>
      <c r="P607" s="32">
        <v>46.600510749999998</v>
      </c>
      <c r="Q607" s="32">
        <v>285.03936767578131</v>
      </c>
      <c r="R607" s="5">
        <v>148</v>
      </c>
      <c r="S607" s="5">
        <v>116</v>
      </c>
      <c r="T607" s="16">
        <v>0.78378379344940186</v>
      </c>
      <c r="U607" s="17">
        <v>0.24242424964904791</v>
      </c>
      <c r="V607" s="32">
        <v>47.035012119999998</v>
      </c>
      <c r="W607" s="32">
        <v>271.7171630859375</v>
      </c>
      <c r="X607" s="17">
        <v>0.21259842813014981</v>
      </c>
      <c r="Y607" s="32">
        <v>45.342155630000001</v>
      </c>
      <c r="Z607" s="32">
        <v>221.25984191894531</v>
      </c>
      <c r="AA607" s="5">
        <v>148</v>
      </c>
      <c r="AB607" s="5">
        <v>116</v>
      </c>
      <c r="AC607" s="16">
        <v>0.78378379344940186</v>
      </c>
      <c r="AD607" s="17">
        <v>0.14141413569450381</v>
      </c>
      <c r="AE607" s="32">
        <v>45.469944859999998</v>
      </c>
      <c r="AF607" s="32"/>
      <c r="AG607" s="16">
        <v>0.308</v>
      </c>
      <c r="AH607" s="16">
        <v>0.17299999999999999</v>
      </c>
      <c r="AI607" s="16">
        <v>2.1999999999999999E-2</v>
      </c>
      <c r="AJ607" s="16">
        <v>0.35199999999999998</v>
      </c>
      <c r="AK607" s="16">
        <v>0.14499999999999999</v>
      </c>
      <c r="AL607" s="16">
        <v>0</v>
      </c>
      <c r="AM607" s="16">
        <v>0.14499999999999999</v>
      </c>
      <c r="AN607" s="16">
        <v>6.6000000000000003E-2</v>
      </c>
      <c r="AO607" s="16">
        <v>0.60699999999999998</v>
      </c>
      <c r="AP607" s="5">
        <v>0</v>
      </c>
      <c r="AQ607" s="31">
        <v>11639.7001953125</v>
      </c>
      <c r="AR607" s="31">
        <v>12675.63</v>
      </c>
    </row>
    <row r="608" spans="1:44" x14ac:dyDescent="0.3">
      <c r="A608" s="4">
        <v>240934570</v>
      </c>
      <c r="B608" s="3" t="s">
        <v>108</v>
      </c>
      <c r="C608" s="3" t="s">
        <v>876</v>
      </c>
      <c r="D608" s="14">
        <v>82.850028991699219</v>
      </c>
      <c r="E608" s="14">
        <v>83.778877258300781</v>
      </c>
      <c r="F608" s="14">
        <v>83.703720092773438</v>
      </c>
      <c r="G608" s="14">
        <v>86.912826538085938</v>
      </c>
      <c r="H608" s="5">
        <v>420</v>
      </c>
      <c r="I608" s="15" t="s">
        <v>3981</v>
      </c>
      <c r="J608" s="15">
        <v>5</v>
      </c>
      <c r="K608" s="3" t="s">
        <v>3836</v>
      </c>
      <c r="L608" s="3" t="s">
        <v>3914</v>
      </c>
      <c r="M608" s="3" t="s">
        <v>3919</v>
      </c>
      <c r="N608" s="3" t="s">
        <v>3922</v>
      </c>
      <c r="O608" s="17">
        <v>0.45695364475250239</v>
      </c>
      <c r="P608" s="32">
        <v>49.20387015</v>
      </c>
      <c r="Q608" s="32">
        <v>330.46356201171881</v>
      </c>
      <c r="R608" s="5">
        <v>185</v>
      </c>
      <c r="S608" s="5">
        <v>147</v>
      </c>
      <c r="T608" s="16">
        <v>0.79459458589553833</v>
      </c>
      <c r="U608" s="17">
        <v>0.4375</v>
      </c>
      <c r="V608" s="32">
        <v>49.550222660000003</v>
      </c>
      <c r="W608" s="32">
        <v>321.42855834960938</v>
      </c>
      <c r="X608" s="17">
        <v>0.38410595059394842</v>
      </c>
      <c r="Y608" s="32">
        <v>49.383538780000002</v>
      </c>
      <c r="Z608" s="32">
        <v>309.27151489257813</v>
      </c>
      <c r="AA608" s="5">
        <v>186</v>
      </c>
      <c r="AB608" s="5">
        <v>148</v>
      </c>
      <c r="AC608" s="16">
        <v>0.79459458589553833</v>
      </c>
      <c r="AD608" s="17">
        <v>0.3660714328289032</v>
      </c>
      <c r="AE608" s="32">
        <v>51.223940810000002</v>
      </c>
      <c r="AF608" s="32">
        <v>299.10714721679688</v>
      </c>
      <c r="AG608" s="16">
        <v>0.16200000000000001</v>
      </c>
      <c r="AH608" s="16">
        <v>0.186</v>
      </c>
      <c r="AI608" s="16">
        <v>2.5999999999999999E-2</v>
      </c>
      <c r="AJ608" s="16">
        <v>0.47399999999999998</v>
      </c>
      <c r="AK608" s="16">
        <v>0.14299999999999999</v>
      </c>
      <c r="AL608" s="16">
        <v>9.9999997764825821E-3</v>
      </c>
      <c r="AM608" s="16">
        <v>0.112</v>
      </c>
      <c r="AN608" s="16">
        <v>0.112</v>
      </c>
      <c r="AO608" s="16">
        <v>0.55300000000000005</v>
      </c>
      <c r="AP608" s="5">
        <v>0</v>
      </c>
      <c r="AQ608" s="31">
        <v>10948.330078125</v>
      </c>
      <c r="AR608" s="31">
        <v>11961.03</v>
      </c>
    </row>
    <row r="609" spans="1:44" x14ac:dyDescent="0.3">
      <c r="A609" s="4">
        <v>240934580</v>
      </c>
      <c r="B609" s="3" t="s">
        <v>108</v>
      </c>
      <c r="C609" s="3" t="s">
        <v>877</v>
      </c>
      <c r="D609" s="14">
        <v>86.3609619140625</v>
      </c>
      <c r="E609" s="14">
        <v>86.932945251464844</v>
      </c>
      <c r="F609" s="14">
        <v>89.66925048828125</v>
      </c>
      <c r="G609" s="14">
        <v>92.018379211425781</v>
      </c>
      <c r="H609" s="5">
        <v>229</v>
      </c>
      <c r="I609" s="15" t="s">
        <v>3980</v>
      </c>
      <c r="J609" s="15">
        <v>5</v>
      </c>
      <c r="K609" s="3" t="s">
        <v>3836</v>
      </c>
      <c r="L609" s="3" t="s">
        <v>3914</v>
      </c>
      <c r="M609" s="3" t="s">
        <v>3919</v>
      </c>
      <c r="N609" s="3" t="s">
        <v>3922</v>
      </c>
      <c r="O609" s="17">
        <v>0.380952388048172</v>
      </c>
      <c r="P609" s="32">
        <v>50.670687639999997</v>
      </c>
      <c r="Q609" s="32">
        <v>297.14285278320313</v>
      </c>
      <c r="R609" s="5">
        <v>121</v>
      </c>
      <c r="S609" s="5">
        <v>104</v>
      </c>
      <c r="T609" s="16">
        <v>0.8595041036605835</v>
      </c>
      <c r="U609" s="17">
        <v>0.31034481525421143</v>
      </c>
      <c r="V609" s="32">
        <v>50.865220720000003</v>
      </c>
      <c r="W609" s="32">
        <v>277.01150512695313</v>
      </c>
      <c r="X609" s="17">
        <v>0.24761904776096341</v>
      </c>
      <c r="Y609" s="32">
        <v>52.976547510000003</v>
      </c>
      <c r="Z609" s="32">
        <v>259.047607421875</v>
      </c>
      <c r="AA609" s="5">
        <v>122</v>
      </c>
      <c r="AB609" s="5">
        <v>105</v>
      </c>
      <c r="AC609" s="16">
        <v>0.8595041036605835</v>
      </c>
      <c r="AD609" s="17">
        <v>0.1954022943973541</v>
      </c>
      <c r="AE609" s="32">
        <v>54.099079009999997</v>
      </c>
      <c r="AF609" s="32">
        <v>240.2298889160156</v>
      </c>
      <c r="AG609" s="16">
        <v>0.13500000000000001</v>
      </c>
      <c r="AH609" s="16">
        <v>0.153</v>
      </c>
      <c r="AI609" s="16">
        <v>4.3999999999999997E-2</v>
      </c>
      <c r="AJ609" s="16">
        <v>0.502</v>
      </c>
      <c r="AK609" s="16">
        <v>0.157</v>
      </c>
      <c r="AL609" s="16">
        <v>8.999999612569809E-3</v>
      </c>
      <c r="AM609" s="16">
        <v>0.127</v>
      </c>
      <c r="AN609" s="16">
        <v>0.27900000000000003</v>
      </c>
      <c r="AO609" s="16">
        <v>0.70599999999999996</v>
      </c>
      <c r="AP609" s="5">
        <v>0</v>
      </c>
      <c r="AQ609" s="31">
        <v>12826.7802734375</v>
      </c>
      <c r="AR609" s="31">
        <v>13832.66</v>
      </c>
    </row>
    <row r="610" spans="1:44" x14ac:dyDescent="0.3">
      <c r="A610" s="4">
        <v>650964020</v>
      </c>
      <c r="B610" s="3" t="s">
        <v>317</v>
      </c>
      <c r="C610" s="3" t="s">
        <v>1468</v>
      </c>
      <c r="D610" s="14">
        <v>81.642082214355469</v>
      </c>
      <c r="E610" s="14">
        <v>85.439651489257813</v>
      </c>
      <c r="F610" s="14">
        <v>76.643661499023438</v>
      </c>
      <c r="G610" s="14">
        <v>77.603385925292969</v>
      </c>
      <c r="H610" s="5">
        <v>95</v>
      </c>
      <c r="I610" s="15" t="s">
        <v>3980</v>
      </c>
      <c r="J610" s="15">
        <v>6</v>
      </c>
      <c r="K610" s="3" t="s">
        <v>3901</v>
      </c>
      <c r="L610" s="3" t="s">
        <v>3912</v>
      </c>
      <c r="M610" s="3" t="s">
        <v>3917</v>
      </c>
      <c r="N610" s="3" t="s">
        <v>3921</v>
      </c>
      <c r="O610" s="17">
        <v>0.4444444477558136</v>
      </c>
      <c r="P610" s="32">
        <v>48.699210309999998</v>
      </c>
      <c r="Q610" s="32"/>
      <c r="R610" s="5">
        <v>60</v>
      </c>
      <c r="S610" s="5">
        <v>36</v>
      </c>
      <c r="T610" s="16">
        <v>0.60000002384185791</v>
      </c>
      <c r="U610" s="17">
        <v>0.4444444477558136</v>
      </c>
      <c r="V610" s="32">
        <v>50.242634379999998</v>
      </c>
      <c r="W610" s="32"/>
      <c r="X610" s="17">
        <v>0.40000000596046448</v>
      </c>
      <c r="Y610" s="32">
        <v>45.131303010000003</v>
      </c>
      <c r="Z610" s="32"/>
      <c r="AA610" s="5">
        <v>60</v>
      </c>
      <c r="AB610" s="5">
        <v>36</v>
      </c>
      <c r="AC610" s="16">
        <v>0.60000002384185791</v>
      </c>
      <c r="AD610" s="17">
        <v>0</v>
      </c>
      <c r="AE610" s="32">
        <v>45.98142292</v>
      </c>
      <c r="AF610" s="32"/>
      <c r="AG610" s="16"/>
      <c r="AH610" s="16"/>
      <c r="AI610" s="16"/>
      <c r="AJ610" s="16">
        <v>0.93700000000000006</v>
      </c>
      <c r="AK610" s="16">
        <v>5.2999999999999999E-2</v>
      </c>
      <c r="AL610" s="16">
        <v>1.099999994039536E-2</v>
      </c>
      <c r="AM610" s="16"/>
      <c r="AN610" s="16">
        <v>0.13700000000000001</v>
      </c>
      <c r="AO610" s="16">
        <v>0.57799999999999996</v>
      </c>
      <c r="AP610" s="5">
        <v>0</v>
      </c>
      <c r="AQ610" s="31">
        <v>12883.099609375</v>
      </c>
      <c r="AR610" s="31">
        <v>14619.29</v>
      </c>
    </row>
    <row r="611" spans="1:44" x14ac:dyDescent="0.3">
      <c r="A611" s="4">
        <v>741974020</v>
      </c>
      <c r="B611" s="3" t="s">
        <v>354</v>
      </c>
      <c r="C611" s="3" t="s">
        <v>1536</v>
      </c>
      <c r="D611" s="14">
        <v>77.421272277832031</v>
      </c>
      <c r="E611" s="14">
        <v>80.981025695800781</v>
      </c>
      <c r="F611" s="14">
        <v>83.735557556152344</v>
      </c>
      <c r="G611" s="14">
        <v>84.714820861816406</v>
      </c>
      <c r="H611" s="5">
        <v>88</v>
      </c>
      <c r="I611" s="15" t="s">
        <v>3980</v>
      </c>
      <c r="J611" s="15">
        <v>5</v>
      </c>
      <c r="K611" s="3" t="s">
        <v>3824</v>
      </c>
      <c r="L611" s="3" t="s">
        <v>3912</v>
      </c>
      <c r="M611" s="3" t="s">
        <v>3917</v>
      </c>
      <c r="N611" s="3" t="s">
        <v>3921</v>
      </c>
      <c r="O611" s="17">
        <v>0.37837839126586909</v>
      </c>
      <c r="P611" s="32">
        <v>46.935816299999999</v>
      </c>
      <c r="Q611" s="32"/>
      <c r="R611" s="5">
        <v>42</v>
      </c>
      <c r="S611" s="5">
        <v>28</v>
      </c>
      <c r="T611" s="16">
        <v>0.66666668653488159</v>
      </c>
      <c r="U611" s="17">
        <v>0.31818181276321411</v>
      </c>
      <c r="V611" s="32">
        <v>48.383737240000002</v>
      </c>
      <c r="W611" s="32"/>
      <c r="X611" s="17">
        <v>0.29729729890823359</v>
      </c>
      <c r="Y611" s="32">
        <v>49.402711660000001</v>
      </c>
      <c r="Z611" s="32"/>
      <c r="AA611" s="5">
        <v>42</v>
      </c>
      <c r="AB611" s="5">
        <v>28</v>
      </c>
      <c r="AC611" s="16">
        <v>0.66666668653488159</v>
      </c>
      <c r="AD611" s="17">
        <v>0.22727273404598239</v>
      </c>
      <c r="AE611" s="32">
        <v>49.98615453</v>
      </c>
      <c r="AF611" s="32"/>
      <c r="AG611" s="16"/>
      <c r="AH611" s="16"/>
      <c r="AI611" s="16"/>
      <c r="AJ611" s="16">
        <v>0.96599999999999997</v>
      </c>
      <c r="AK611" s="16"/>
      <c r="AL611" s="16">
        <v>3.4000001847743988E-2</v>
      </c>
      <c r="AM611" s="16"/>
      <c r="AN611" s="16">
        <v>0.193</v>
      </c>
      <c r="AO611" s="16">
        <v>0.52900000000000003</v>
      </c>
      <c r="AP611" s="5">
        <v>0</v>
      </c>
      <c r="AQ611" s="31">
        <v>13232.0302734375</v>
      </c>
      <c r="AR611" s="31">
        <v>14211.29</v>
      </c>
    </row>
    <row r="612" spans="1:44" x14ac:dyDescent="0.3">
      <c r="A612" s="4">
        <v>780014020</v>
      </c>
      <c r="B612" s="3" t="s">
        <v>369</v>
      </c>
      <c r="C612" s="3" t="s">
        <v>1562</v>
      </c>
      <c r="D612" s="14">
        <v>79.252281188964844</v>
      </c>
      <c r="E612" s="14">
        <v>80.343391418457031</v>
      </c>
      <c r="F612" s="14">
        <v>70.578781127929688</v>
      </c>
      <c r="G612" s="14">
        <v>72.857780456542969</v>
      </c>
      <c r="H612" s="5">
        <v>93</v>
      </c>
      <c r="I612" s="15" t="s">
        <v>3981</v>
      </c>
      <c r="J612" s="15">
        <v>5</v>
      </c>
      <c r="K612" s="3" t="s">
        <v>3831</v>
      </c>
      <c r="L612" s="3" t="s">
        <v>3910</v>
      </c>
      <c r="M612" s="3" t="s">
        <v>3917</v>
      </c>
      <c r="N612" s="3" t="s">
        <v>3923</v>
      </c>
      <c r="O612" s="17">
        <v>0.2452830225229263</v>
      </c>
      <c r="P612" s="32">
        <v>47.700784089999999</v>
      </c>
      <c r="Q612" s="32"/>
      <c r="R612" s="5">
        <v>51</v>
      </c>
      <c r="S612" s="5">
        <v>51</v>
      </c>
      <c r="T612" s="16">
        <v>1</v>
      </c>
      <c r="U612" s="17">
        <v>0.2452830225229263</v>
      </c>
      <c r="V612" s="32">
        <v>48.117895849999996</v>
      </c>
      <c r="W612" s="32"/>
      <c r="X612" s="17">
        <v>9.4339624047279358E-2</v>
      </c>
      <c r="Y612" s="32">
        <v>41.478458060000001</v>
      </c>
      <c r="Z612" s="32"/>
      <c r="AA612" s="5">
        <v>51</v>
      </c>
      <c r="AB612" s="5">
        <v>51</v>
      </c>
      <c r="AC612" s="16">
        <v>1</v>
      </c>
      <c r="AD612" s="17">
        <v>9.4339624047279358E-2</v>
      </c>
      <c r="AE612" s="32">
        <v>43.308985470000003</v>
      </c>
      <c r="AF612" s="32"/>
      <c r="AG612" s="16"/>
      <c r="AH612" s="16"/>
      <c r="AI612" s="16"/>
      <c r="AJ612" s="16">
        <v>0.91400000000000003</v>
      </c>
      <c r="AK612" s="16"/>
      <c r="AL612" s="16">
        <v>8.6000002920627594E-2</v>
      </c>
      <c r="AM612" s="16"/>
      <c r="AN612" s="16">
        <v>0.151</v>
      </c>
      <c r="AO612" s="16">
        <v>0.51649999999999996</v>
      </c>
      <c r="AP612" s="5">
        <v>1</v>
      </c>
      <c r="AQ612" s="31">
        <v>11655.3701171875</v>
      </c>
      <c r="AR612" s="31">
        <v>12774.39</v>
      </c>
    </row>
    <row r="613" spans="1:44" x14ac:dyDescent="0.3">
      <c r="A613" s="4">
        <v>830014030</v>
      </c>
      <c r="B613" s="3" t="s">
        <v>392</v>
      </c>
      <c r="C613" s="3" t="s">
        <v>1607</v>
      </c>
      <c r="D613" s="14">
        <v>73.037300109863281</v>
      </c>
      <c r="E613" s="14">
        <v>76.948410034179688</v>
      </c>
      <c r="F613" s="14">
        <v>81.131919860839844</v>
      </c>
      <c r="G613" s="14">
        <v>82.95098876953125</v>
      </c>
      <c r="H613" s="5">
        <v>140</v>
      </c>
      <c r="I613" s="15">
        <v>3</v>
      </c>
      <c r="J613" s="15">
        <v>5</v>
      </c>
      <c r="K613" s="3" t="s">
        <v>3834</v>
      </c>
      <c r="L613" s="3" t="s">
        <v>3914</v>
      </c>
      <c r="M613" s="3" t="s">
        <v>3916</v>
      </c>
      <c r="N613" s="3" t="s">
        <v>3923</v>
      </c>
      <c r="O613" s="17">
        <v>0.50769233703613281</v>
      </c>
      <c r="P613" s="32">
        <v>45.104258520000002</v>
      </c>
      <c r="Q613" s="32">
        <v>351.5384521484375</v>
      </c>
      <c r="R613" s="5">
        <v>144</v>
      </c>
      <c r="S613" s="5">
        <v>57</v>
      </c>
      <c r="T613" s="16">
        <v>0.3958333432674408</v>
      </c>
      <c r="U613" s="17">
        <v>0.39130434393882751</v>
      </c>
      <c r="V613" s="32">
        <v>46.702454590000002</v>
      </c>
      <c r="W613" s="32">
        <v>319.56521606445313</v>
      </c>
      <c r="X613" s="17">
        <v>0.3461538553237915</v>
      </c>
      <c r="Y613" s="32">
        <v>47.834556929999998</v>
      </c>
      <c r="Z613" s="32">
        <v>295.38461303710938</v>
      </c>
      <c r="AA613" s="5">
        <v>144</v>
      </c>
      <c r="AB613" s="5">
        <v>57</v>
      </c>
      <c r="AC613" s="16">
        <v>0.3958333432674408</v>
      </c>
      <c r="AD613" s="17">
        <v>0.19565217196941381</v>
      </c>
      <c r="AE613" s="32">
        <v>48.992869349999999</v>
      </c>
      <c r="AF613" s="32"/>
      <c r="AG613" s="16"/>
      <c r="AH613" s="16"/>
      <c r="AI613" s="16"/>
      <c r="AJ613" s="16">
        <v>0.92900000000000005</v>
      </c>
      <c r="AK613" s="16"/>
      <c r="AL613" s="16">
        <v>7.1000002324581146E-2</v>
      </c>
      <c r="AM613" s="16"/>
      <c r="AN613" s="16">
        <v>0.13600000000000001</v>
      </c>
      <c r="AO613" s="16">
        <v>0.25</v>
      </c>
      <c r="AP613" s="5">
        <v>0</v>
      </c>
      <c r="AQ613" s="31">
        <v>9757.7802734375</v>
      </c>
      <c r="AR613" s="31">
        <v>10106.56</v>
      </c>
    </row>
    <row r="614" spans="1:44" x14ac:dyDescent="0.3">
      <c r="A614" s="4">
        <v>1020814060</v>
      </c>
      <c r="B614" s="3" t="s">
        <v>482</v>
      </c>
      <c r="C614" s="3" t="s">
        <v>1961</v>
      </c>
      <c r="D614" s="14">
        <v>81.184951782226563</v>
      </c>
      <c r="E614" s="14">
        <v>81.792510986328125</v>
      </c>
      <c r="F614" s="14">
        <v>85.109832763671875</v>
      </c>
      <c r="G614" s="14">
        <v>84.136054992675781</v>
      </c>
      <c r="H614" s="5">
        <v>134</v>
      </c>
      <c r="I614" s="15" t="s">
        <v>3981</v>
      </c>
      <c r="J614" s="15">
        <v>6</v>
      </c>
      <c r="K614" s="3" t="s">
        <v>3904</v>
      </c>
      <c r="L614" s="3" t="s">
        <v>3911</v>
      </c>
      <c r="M614" s="3" t="s">
        <v>3917</v>
      </c>
      <c r="N614" s="3" t="s">
        <v>3921</v>
      </c>
      <c r="O614" s="17">
        <v>0.625</v>
      </c>
      <c r="P614" s="32">
        <v>48.508226319999999</v>
      </c>
      <c r="Q614" s="32">
        <v>373.75</v>
      </c>
      <c r="R614" s="5">
        <v>94</v>
      </c>
      <c r="S614" s="5">
        <v>29</v>
      </c>
      <c r="T614" s="16">
        <v>0.30851063132286072</v>
      </c>
      <c r="U614" s="17">
        <v>0.2380952388048172</v>
      </c>
      <c r="V614" s="32">
        <v>48.722061600000004</v>
      </c>
      <c r="W614" s="32"/>
      <c r="X614" s="17">
        <v>0.58749997615814209</v>
      </c>
      <c r="Y614" s="32">
        <v>50.230432860000001</v>
      </c>
      <c r="Z614" s="32">
        <v>353.75</v>
      </c>
      <c r="AA614" s="5">
        <v>94</v>
      </c>
      <c r="AB614" s="5">
        <v>29</v>
      </c>
      <c r="AC614" s="16">
        <v>0.30851063132286072</v>
      </c>
      <c r="AD614" s="17">
        <v>0</v>
      </c>
      <c r="AE614" s="32">
        <v>49.660229039999997</v>
      </c>
      <c r="AF614" s="32"/>
      <c r="AG614" s="16"/>
      <c r="AH614" s="16"/>
      <c r="AI614" s="16"/>
      <c r="AJ614" s="16">
        <v>0.97</v>
      </c>
      <c r="AK614" s="16"/>
      <c r="AL614" s="16">
        <v>2.999999932944775E-2</v>
      </c>
      <c r="AM614" s="16"/>
      <c r="AN614" s="16">
        <v>6.7000000000000004E-2</v>
      </c>
      <c r="AO614" s="16">
        <v>0.28100000000000003</v>
      </c>
      <c r="AP614" s="5">
        <v>0</v>
      </c>
      <c r="AQ614" s="31">
        <v>11453.8701171875</v>
      </c>
      <c r="AR614" s="31">
        <v>11906.51</v>
      </c>
    </row>
    <row r="615" spans="1:44" x14ac:dyDescent="0.3">
      <c r="A615" s="4">
        <v>1159136965</v>
      </c>
      <c r="B615" s="3" t="s">
        <v>540</v>
      </c>
      <c r="C615" s="3" t="s">
        <v>540</v>
      </c>
      <c r="D615" s="14">
        <v>89.643096923828125</v>
      </c>
      <c r="E615" s="14">
        <v>91.102104187011719</v>
      </c>
      <c r="F615" s="14">
        <v>87.143043518066406</v>
      </c>
      <c r="G615" s="14">
        <v>88.676315307617188</v>
      </c>
      <c r="H615" s="5">
        <v>331</v>
      </c>
      <c r="I615" s="15" t="s">
        <v>3980</v>
      </c>
      <c r="J615" s="15">
        <v>4</v>
      </c>
      <c r="K615" s="3" t="s">
        <v>535</v>
      </c>
      <c r="L615" s="3" t="s">
        <v>3915</v>
      </c>
      <c r="M615" s="3" t="s">
        <v>3918</v>
      </c>
      <c r="N615" s="3" t="s">
        <v>3924</v>
      </c>
      <c r="O615" s="17">
        <v>0.26771652698516851</v>
      </c>
      <c r="P615" s="32">
        <v>52.041914060000003</v>
      </c>
      <c r="Q615" s="32">
        <v>304.72439575195313</v>
      </c>
      <c r="R615" s="5">
        <v>42</v>
      </c>
      <c r="S615" s="5">
        <v>42</v>
      </c>
      <c r="T615" s="16">
        <v>1</v>
      </c>
      <c r="U615" s="17">
        <v>0.26771652698516851</v>
      </c>
      <c r="V615" s="32">
        <v>52.603430629999998</v>
      </c>
      <c r="W615" s="32">
        <v>304.72439575195313</v>
      </c>
      <c r="X615" s="17">
        <v>0.15748031437397</v>
      </c>
      <c r="Y615" s="32">
        <v>51.45502209</v>
      </c>
      <c r="Z615" s="32"/>
      <c r="AA615" s="5">
        <v>42</v>
      </c>
      <c r="AB615" s="5">
        <v>42</v>
      </c>
      <c r="AC615" s="16">
        <v>1</v>
      </c>
      <c r="AD615" s="17">
        <v>0.15748031437397</v>
      </c>
      <c r="AE615" s="32">
        <v>52.217030270000002</v>
      </c>
      <c r="AF615" s="32"/>
      <c r="AG615" s="16">
        <v>0.95500000000000007</v>
      </c>
      <c r="AH615" s="16"/>
      <c r="AI615" s="16"/>
      <c r="AJ615" s="16"/>
      <c r="AK615" s="16">
        <v>2.7E-2</v>
      </c>
      <c r="AL615" s="16">
        <v>1.7999999225139621E-2</v>
      </c>
      <c r="AM615" s="16"/>
      <c r="AN615" s="16">
        <v>8.5000000000000006E-2</v>
      </c>
      <c r="AO615" s="16">
        <v>0.62970000000000004</v>
      </c>
      <c r="AP615" s="5">
        <v>1</v>
      </c>
      <c r="AQ615" s="31">
        <v>11444.4404296875</v>
      </c>
      <c r="AR615" s="31">
        <v>13839.67</v>
      </c>
    </row>
    <row r="616" spans="1:44" x14ac:dyDescent="0.3">
      <c r="A616" s="4">
        <v>940834030</v>
      </c>
      <c r="B616" s="3" t="s">
        <v>438</v>
      </c>
      <c r="C616" s="3" t="s">
        <v>1753</v>
      </c>
      <c r="D616" s="14">
        <v>85.714927673339844</v>
      </c>
      <c r="E616" s="14">
        <v>85.727302551269531</v>
      </c>
      <c r="F616" s="14">
        <v>85.043655395507813</v>
      </c>
      <c r="G616" s="14">
        <v>85.173492431640625</v>
      </c>
      <c r="H616" s="5">
        <v>404</v>
      </c>
      <c r="I616" s="15">
        <v>5</v>
      </c>
      <c r="J616" s="15">
        <v>6</v>
      </c>
      <c r="K616" s="3" t="s">
        <v>3867</v>
      </c>
      <c r="L616" s="3" t="s">
        <v>3910</v>
      </c>
      <c r="M616" s="3" t="s">
        <v>3917</v>
      </c>
      <c r="N616" s="3" t="s">
        <v>3921</v>
      </c>
      <c r="O616" s="17">
        <v>0.40157479047775269</v>
      </c>
      <c r="P616" s="32">
        <v>50.400783959999998</v>
      </c>
      <c r="Q616" s="32">
        <v>325.45932006835938</v>
      </c>
      <c r="R616" s="5">
        <v>861</v>
      </c>
      <c r="S616" s="5">
        <v>475</v>
      </c>
      <c r="T616" s="16">
        <v>0.55168408155441284</v>
      </c>
      <c r="U616" s="17">
        <v>0.28323698043823242</v>
      </c>
      <c r="V616" s="32">
        <v>50.362561229999997</v>
      </c>
      <c r="W616" s="32">
        <v>299.42196655273438</v>
      </c>
      <c r="X616" s="17">
        <v>0.38320210576057429</v>
      </c>
      <c r="Y616" s="32">
        <v>50.190572799999998</v>
      </c>
      <c r="Z616" s="32">
        <v>303.14959716796881</v>
      </c>
      <c r="AA616" s="5">
        <v>859</v>
      </c>
      <c r="AB616" s="5">
        <v>473</v>
      </c>
      <c r="AC616" s="16">
        <v>0.55168408155441284</v>
      </c>
      <c r="AD616" s="17">
        <v>0.28901734948158259</v>
      </c>
      <c r="AE616" s="32">
        <v>50.244449770000003</v>
      </c>
      <c r="AF616" s="32">
        <v>268.20809936523438</v>
      </c>
      <c r="AG616" s="16">
        <v>1.7000000000000001E-2</v>
      </c>
      <c r="AH616" s="16">
        <v>2.5000000000000001E-2</v>
      </c>
      <c r="AI616" s="16"/>
      <c r="AJ616" s="16">
        <v>0.93300000000000005</v>
      </c>
      <c r="AK616" s="16">
        <v>0.02</v>
      </c>
      <c r="AL616" s="16">
        <v>4.999999888241291E-3</v>
      </c>
      <c r="AM616" s="16"/>
      <c r="AN616" s="16">
        <v>0.11600000000000001</v>
      </c>
      <c r="AO616" s="16">
        <v>0.41899999999999998</v>
      </c>
      <c r="AP616" s="5">
        <v>0</v>
      </c>
      <c r="AQ616" s="31">
        <v>7838.2099609375</v>
      </c>
      <c r="AR616" s="31">
        <v>9561.51</v>
      </c>
    </row>
    <row r="617" spans="1:44" x14ac:dyDescent="0.3">
      <c r="A617" s="4">
        <v>940834040</v>
      </c>
      <c r="B617" s="3" t="s">
        <v>438</v>
      </c>
      <c r="C617" s="3" t="s">
        <v>1754</v>
      </c>
      <c r="D617" s="14">
        <v>81.944923400878906</v>
      </c>
      <c r="E617" s="14">
        <v>81.406051635742188</v>
      </c>
      <c r="F617" s="14">
        <v>86.955284118652344</v>
      </c>
      <c r="G617" s="14">
        <v>87.838531494140625</v>
      </c>
      <c r="H617" s="5">
        <v>388</v>
      </c>
      <c r="I617" s="15">
        <v>3</v>
      </c>
      <c r="J617" s="15">
        <v>4</v>
      </c>
      <c r="K617" s="3" t="s">
        <v>3867</v>
      </c>
      <c r="L617" s="3" t="s">
        <v>3910</v>
      </c>
      <c r="M617" s="3" t="s">
        <v>3917</v>
      </c>
      <c r="N617" s="3" t="s">
        <v>3921</v>
      </c>
      <c r="O617" s="17">
        <v>0.40883979201316828</v>
      </c>
      <c r="P617" s="32">
        <v>48.825732850000001</v>
      </c>
      <c r="Q617" s="32">
        <v>321.54696655273438</v>
      </c>
      <c r="R617" s="5">
        <v>209</v>
      </c>
      <c r="S617" s="5">
        <v>137</v>
      </c>
      <c r="T617" s="16">
        <v>0.65550237894058228</v>
      </c>
      <c r="U617" s="17">
        <v>0.34196892380714422</v>
      </c>
      <c r="V617" s="32">
        <v>48.56093877</v>
      </c>
      <c r="W617" s="32">
        <v>305.18133544921881</v>
      </c>
      <c r="X617" s="17">
        <v>0.30110496282577509</v>
      </c>
      <c r="Y617" s="32">
        <v>51.341937379999997</v>
      </c>
      <c r="Z617" s="32">
        <v>277.07183837890631</v>
      </c>
      <c r="AA617" s="5">
        <v>209</v>
      </c>
      <c r="AB617" s="5">
        <v>137</v>
      </c>
      <c r="AC617" s="16">
        <v>0.65550237894058228</v>
      </c>
      <c r="AD617" s="17">
        <v>0.25388601422309881</v>
      </c>
      <c r="AE617" s="32">
        <v>51.745240330000001</v>
      </c>
      <c r="AF617" s="32">
        <v>259.58547973632813</v>
      </c>
      <c r="AG617" s="16"/>
      <c r="AH617" s="16">
        <v>2.1000000000000001E-2</v>
      </c>
      <c r="AI617" s="16"/>
      <c r="AJ617" s="16">
        <v>0.95600000000000007</v>
      </c>
      <c r="AK617" s="16">
        <v>1.7999999999999999E-2</v>
      </c>
      <c r="AL617" s="16">
        <v>4.999999888241291E-3</v>
      </c>
      <c r="AM617" s="16"/>
      <c r="AN617" s="16">
        <v>0.15</v>
      </c>
      <c r="AO617" s="16">
        <v>0.47</v>
      </c>
      <c r="AP617" s="5">
        <v>0</v>
      </c>
      <c r="AQ617" s="31">
        <v>7559.06005859375</v>
      </c>
      <c r="AR617" s="31">
        <v>9355.98</v>
      </c>
    </row>
    <row r="618" spans="1:44" x14ac:dyDescent="0.3">
      <c r="A618" s="4">
        <v>741944020</v>
      </c>
      <c r="B618" s="3" t="s">
        <v>352</v>
      </c>
      <c r="C618" s="3" t="s">
        <v>1533</v>
      </c>
      <c r="D618" s="14">
        <v>82.096488952636719</v>
      </c>
      <c r="E618" s="14">
        <v>84.777366638183594</v>
      </c>
      <c r="F618" s="14">
        <v>86.784317016601563</v>
      </c>
      <c r="G618" s="14">
        <v>87.741790771484375</v>
      </c>
      <c r="H618" s="5">
        <v>96</v>
      </c>
      <c r="I618" s="15" t="s">
        <v>3980</v>
      </c>
      <c r="J618" s="15">
        <v>6</v>
      </c>
      <c r="K618" s="3" t="s">
        <v>3824</v>
      </c>
      <c r="L618" s="3" t="s">
        <v>3912</v>
      </c>
      <c r="M618" s="3" t="s">
        <v>3916</v>
      </c>
      <c r="N618" s="3" t="s">
        <v>3921</v>
      </c>
      <c r="O618" s="17">
        <v>0.47272726893424988</v>
      </c>
      <c r="P618" s="32">
        <v>48.889054770000001</v>
      </c>
      <c r="Q618" s="32">
        <v>338.18182373046881</v>
      </c>
      <c r="R618" s="5">
        <v>71</v>
      </c>
      <c r="S618" s="5">
        <v>43</v>
      </c>
      <c r="T618" s="16">
        <v>0.60563379526138306</v>
      </c>
      <c r="U618" s="17">
        <v>0.37931033968925482</v>
      </c>
      <c r="V618" s="32">
        <v>49.966513450000001</v>
      </c>
      <c r="W618" s="32"/>
      <c r="X618" s="17">
        <v>0.52727270126342773</v>
      </c>
      <c r="Y618" s="32">
        <v>51.238965299999997</v>
      </c>
      <c r="Z618" s="32">
        <v>323.6363525390625</v>
      </c>
      <c r="AA618" s="5">
        <v>71</v>
      </c>
      <c r="AB618" s="5">
        <v>43</v>
      </c>
      <c r="AC618" s="16">
        <v>0.60563379526138306</v>
      </c>
      <c r="AD618" s="17">
        <v>0.58620691299438477</v>
      </c>
      <c r="AE618" s="32">
        <v>51.690760529999999</v>
      </c>
      <c r="AF618" s="32">
        <v>344.82757568359381</v>
      </c>
      <c r="AG618" s="16"/>
      <c r="AH618" s="16"/>
      <c r="AI618" s="16"/>
      <c r="AJ618" s="16">
        <v>0.96899999999999997</v>
      </c>
      <c r="AK618" s="16"/>
      <c r="AL618" s="16">
        <v>3.0999999493360519E-2</v>
      </c>
      <c r="AM618" s="16"/>
      <c r="AN618" s="16">
        <v>0.125</v>
      </c>
      <c r="AO618" s="16">
        <v>0.40799999999999997</v>
      </c>
      <c r="AP618" s="5">
        <v>0</v>
      </c>
      <c r="AQ618" s="31">
        <v>12750.6396484375</v>
      </c>
      <c r="AR618" s="31">
        <v>13680.63</v>
      </c>
    </row>
    <row r="619" spans="1:44" x14ac:dyDescent="0.3">
      <c r="A619" s="4">
        <v>880724020</v>
      </c>
      <c r="B619" s="3" t="s">
        <v>410</v>
      </c>
      <c r="C619" s="3" t="s">
        <v>1659</v>
      </c>
      <c r="D619" s="14">
        <v>89.054878234863281</v>
      </c>
      <c r="E619" s="14">
        <v>92.556243896484375</v>
      </c>
      <c r="F619" s="14">
        <v>84.411972045898438</v>
      </c>
      <c r="G619" s="14">
        <v>84.917831420898438</v>
      </c>
      <c r="H619" s="5">
        <v>136</v>
      </c>
      <c r="I619" s="15" t="s">
        <v>3980</v>
      </c>
      <c r="J619" s="15">
        <v>5</v>
      </c>
      <c r="K619" s="3" t="s">
        <v>3833</v>
      </c>
      <c r="L619" s="3" t="s">
        <v>3911</v>
      </c>
      <c r="M619" s="3" t="s">
        <v>3917</v>
      </c>
      <c r="N619" s="3" t="s">
        <v>3921</v>
      </c>
      <c r="O619" s="17">
        <v>0.42028984427452087</v>
      </c>
      <c r="P619" s="32">
        <v>51.796164410000003</v>
      </c>
      <c r="Q619" s="32"/>
      <c r="R619" s="5">
        <v>83</v>
      </c>
      <c r="S619" s="5">
        <v>33</v>
      </c>
      <c r="T619" s="16">
        <v>0.39759036898612982</v>
      </c>
      <c r="U619" s="17">
        <v>0.36000001430511469</v>
      </c>
      <c r="V619" s="32">
        <v>53.209693629999997</v>
      </c>
      <c r="W619" s="32"/>
      <c r="X619" s="17">
        <v>0.52173912525177002</v>
      </c>
      <c r="Y619" s="32">
        <v>49.810112770000003</v>
      </c>
      <c r="Z619" s="32">
        <v>352.17391967773438</v>
      </c>
      <c r="AA619" s="5">
        <v>83</v>
      </c>
      <c r="AB619" s="5">
        <v>33</v>
      </c>
      <c r="AC619" s="16">
        <v>0.39759036898612982</v>
      </c>
      <c r="AD619" s="17">
        <v>0.2800000011920929</v>
      </c>
      <c r="AE619" s="32">
        <v>50.100477820000002</v>
      </c>
      <c r="AF619" s="32"/>
      <c r="AG619" s="16"/>
      <c r="AH619" s="16"/>
      <c r="AI619" s="16"/>
      <c r="AJ619" s="16">
        <v>0.96299999999999997</v>
      </c>
      <c r="AK619" s="16"/>
      <c r="AL619" s="16">
        <v>3.7000000476837158E-2</v>
      </c>
      <c r="AM619" s="16"/>
      <c r="AN619" s="16">
        <v>9.6000000000000002E-2</v>
      </c>
      <c r="AO619" s="16">
        <v>0.27700000000000002</v>
      </c>
      <c r="AP619" s="5">
        <v>0</v>
      </c>
      <c r="AQ619" s="31">
        <v>11266.330078125</v>
      </c>
      <c r="AR619" s="31">
        <v>12209.11</v>
      </c>
    </row>
    <row r="620" spans="1:44" x14ac:dyDescent="0.3">
      <c r="A620" s="4">
        <v>1081474020</v>
      </c>
      <c r="B620" s="3" t="s">
        <v>516</v>
      </c>
      <c r="C620" s="3" t="s">
        <v>2021</v>
      </c>
      <c r="D620" s="14">
        <v>80.883041381835938</v>
      </c>
      <c r="E620" s="14">
        <v>82.964851379394531</v>
      </c>
      <c r="F620" s="14">
        <v>87.352882385253906</v>
      </c>
      <c r="G620" s="14">
        <v>88.310401916503906</v>
      </c>
      <c r="H620" s="5">
        <v>67</v>
      </c>
      <c r="I620" s="15" t="s">
        <v>3980</v>
      </c>
      <c r="J620" s="15">
        <v>6</v>
      </c>
      <c r="K620" s="3" t="s">
        <v>3853</v>
      </c>
      <c r="L620" s="3" t="s">
        <v>3907</v>
      </c>
      <c r="M620" s="3" t="s">
        <v>3918</v>
      </c>
      <c r="N620" s="3" t="s">
        <v>3921</v>
      </c>
      <c r="O620" s="17">
        <v>0.25490197539329529</v>
      </c>
      <c r="P620" s="32">
        <v>48.382094080000002</v>
      </c>
      <c r="Q620" s="32">
        <v>288.23529052734381</v>
      </c>
      <c r="R620" s="5">
        <v>65</v>
      </c>
      <c r="S620" s="5">
        <v>55</v>
      </c>
      <c r="T620" s="16">
        <v>0.8461538553237915</v>
      </c>
      <c r="U620" s="17">
        <v>0.25490197539329529</v>
      </c>
      <c r="V620" s="32">
        <v>49.21083659</v>
      </c>
      <c r="W620" s="32">
        <v>288.23529052734381</v>
      </c>
      <c r="X620" s="17">
        <v>0.19607843458652499</v>
      </c>
      <c r="Y620" s="32">
        <v>51.581410009999999</v>
      </c>
      <c r="Z620" s="32"/>
      <c r="AA620" s="5">
        <v>65</v>
      </c>
      <c r="AB620" s="5">
        <v>55</v>
      </c>
      <c r="AC620" s="16">
        <v>0.8461538553237915</v>
      </c>
      <c r="AD620" s="17">
        <v>0.19607843458652499</v>
      </c>
      <c r="AE620" s="32">
        <v>52.010970790000002</v>
      </c>
      <c r="AF620" s="32"/>
      <c r="AG620" s="16"/>
      <c r="AH620" s="16"/>
      <c r="AI620" s="16"/>
      <c r="AJ620" s="16">
        <v>0.94000000000000006</v>
      </c>
      <c r="AK620" s="16"/>
      <c r="AL620" s="16">
        <v>5.9999998658895493E-2</v>
      </c>
      <c r="AM620" s="16"/>
      <c r="AN620" s="16">
        <v>7.4999999999999997E-2</v>
      </c>
      <c r="AO620" s="16">
        <v>1</v>
      </c>
      <c r="AP620" s="5">
        <v>0</v>
      </c>
      <c r="AQ620" s="31">
        <v>13463.400390625</v>
      </c>
      <c r="AR620" s="31">
        <v>14659.9</v>
      </c>
    </row>
    <row r="621" spans="1:44" x14ac:dyDescent="0.3">
      <c r="A621" s="4">
        <v>500014020</v>
      </c>
      <c r="B621" s="3" t="s">
        <v>254</v>
      </c>
      <c r="C621" s="3" t="s">
        <v>1320</v>
      </c>
      <c r="D621" s="14">
        <v>85.316734313964844</v>
      </c>
      <c r="E621" s="14">
        <v>82.603645324707031</v>
      </c>
      <c r="F621" s="14">
        <v>87.761070251464844</v>
      </c>
      <c r="G621" s="14">
        <v>82.373062133789063</v>
      </c>
      <c r="H621" s="5">
        <v>418</v>
      </c>
      <c r="I621" s="15" t="s">
        <v>3981</v>
      </c>
      <c r="J621" s="15">
        <v>5</v>
      </c>
      <c r="K621" s="3" t="s">
        <v>3897</v>
      </c>
      <c r="L621" s="3" t="s">
        <v>3915</v>
      </c>
      <c r="M621" s="3" t="s">
        <v>3919</v>
      </c>
      <c r="N621" s="3" t="s">
        <v>3922</v>
      </c>
      <c r="O621" s="17">
        <v>0.55303031206130981</v>
      </c>
      <c r="P621" s="32">
        <v>50.234425109999997</v>
      </c>
      <c r="Q621" s="32">
        <v>359.84848022460938</v>
      </c>
      <c r="R621" s="5">
        <v>212</v>
      </c>
      <c r="S621" s="5">
        <v>76</v>
      </c>
      <c r="T621" s="16">
        <v>0.35849055647850042</v>
      </c>
      <c r="U621" s="17">
        <v>0.27272728085517878</v>
      </c>
      <c r="V621" s="32">
        <v>49.06024274</v>
      </c>
      <c r="W621" s="32"/>
      <c r="X621" s="17">
        <v>0.46969696879386902</v>
      </c>
      <c r="Y621" s="32">
        <v>51.8272586</v>
      </c>
      <c r="Z621" s="32">
        <v>329.54544067382813</v>
      </c>
      <c r="AA621" s="5">
        <v>213</v>
      </c>
      <c r="AB621" s="5">
        <v>76</v>
      </c>
      <c r="AC621" s="16">
        <v>0.35849055647850042</v>
      </c>
      <c r="AD621" s="17">
        <v>0.36363637447357178</v>
      </c>
      <c r="AE621" s="32">
        <v>48.667416619999997</v>
      </c>
      <c r="AF621" s="32">
        <v>281.81817626953131</v>
      </c>
      <c r="AG621" s="16"/>
      <c r="AH621" s="16">
        <v>1.7000000000000001E-2</v>
      </c>
      <c r="AI621" s="16"/>
      <c r="AJ621" s="16">
        <v>0.93800000000000006</v>
      </c>
      <c r="AK621" s="16">
        <v>4.1000000000000002E-2</v>
      </c>
      <c r="AL621" s="16">
        <v>4.999999888241291E-3</v>
      </c>
      <c r="AM621" s="16"/>
      <c r="AN621" s="16">
        <v>0.158</v>
      </c>
      <c r="AO621" s="16">
        <v>0.25900000000000001</v>
      </c>
      <c r="AP621" s="5">
        <v>0</v>
      </c>
      <c r="AQ621" s="31">
        <v>9586.7197265625</v>
      </c>
      <c r="AR621" s="31">
        <v>11094.88</v>
      </c>
    </row>
    <row r="622" spans="1:44" x14ac:dyDescent="0.3">
      <c r="A622" s="4">
        <v>500014040</v>
      </c>
      <c r="B622" s="3" t="s">
        <v>254</v>
      </c>
      <c r="C622" s="3" t="s">
        <v>1321</v>
      </c>
      <c r="D622" s="14">
        <v>78.302986145019531</v>
      </c>
      <c r="E622" s="14">
        <v>79.42901611328125</v>
      </c>
      <c r="F622" s="14">
        <v>80.444503784179688</v>
      </c>
      <c r="G622" s="14">
        <v>79.178512573242188</v>
      </c>
      <c r="H622" s="5">
        <v>434</v>
      </c>
      <c r="I622" s="15" t="s">
        <v>3981</v>
      </c>
      <c r="J622" s="15">
        <v>5</v>
      </c>
      <c r="K622" s="3" t="s">
        <v>3897</v>
      </c>
      <c r="L622" s="3" t="s">
        <v>3915</v>
      </c>
      <c r="M622" s="3" t="s">
        <v>3919</v>
      </c>
      <c r="N622" s="3" t="s">
        <v>3922</v>
      </c>
      <c r="O622" s="17">
        <v>0.37873753905296331</v>
      </c>
      <c r="P622" s="32">
        <v>47.304182570000002</v>
      </c>
      <c r="Q622" s="32">
        <v>312.2923583984375</v>
      </c>
      <c r="R622" s="5">
        <v>284</v>
      </c>
      <c r="S622" s="5">
        <v>117</v>
      </c>
      <c r="T622" s="16">
        <v>0.41197183728218079</v>
      </c>
      <c r="U622" s="17">
        <v>0.30701753497123718</v>
      </c>
      <c r="V622" s="32">
        <v>47.73667124</v>
      </c>
      <c r="W622" s="32">
        <v>294.73684692382813</v>
      </c>
      <c r="X622" s="17">
        <v>0.36333334445953369</v>
      </c>
      <c r="Y622" s="32">
        <v>47.420528330000003</v>
      </c>
      <c r="Z622" s="32">
        <v>289.33334350585938</v>
      </c>
      <c r="AA622" s="5">
        <v>284</v>
      </c>
      <c r="AB622" s="5">
        <v>116</v>
      </c>
      <c r="AC622" s="16">
        <v>0.41197183728218079</v>
      </c>
      <c r="AD622" s="17">
        <v>0.2589285671710968</v>
      </c>
      <c r="AE622" s="32">
        <v>46.86843871</v>
      </c>
      <c r="AF622" s="32">
        <v>252.67857360839841</v>
      </c>
      <c r="AG622" s="16">
        <v>1.4E-2</v>
      </c>
      <c r="AH622" s="16">
        <v>2.8000000000000001E-2</v>
      </c>
      <c r="AI622" s="16"/>
      <c r="AJ622" s="16">
        <v>0.92900000000000005</v>
      </c>
      <c r="AK622" s="16">
        <v>2.5000000000000001E-2</v>
      </c>
      <c r="AL622" s="16">
        <v>4.999999888241291E-3</v>
      </c>
      <c r="AM622" s="16"/>
      <c r="AN622" s="16">
        <v>0.11700000000000001</v>
      </c>
      <c r="AO622" s="16">
        <v>0.35099999999999998</v>
      </c>
      <c r="AP622" s="5">
        <v>0</v>
      </c>
      <c r="AQ622" s="31">
        <v>10054.759765625</v>
      </c>
      <c r="AR622" s="31">
        <v>10749.62</v>
      </c>
    </row>
    <row r="623" spans="1:44" x14ac:dyDescent="0.3">
      <c r="A623" s="4">
        <v>500014060</v>
      </c>
      <c r="B623" s="3" t="s">
        <v>254</v>
      </c>
      <c r="C623" s="3" t="s">
        <v>1322</v>
      </c>
      <c r="D623" s="14">
        <v>77.060150146484375</v>
      </c>
      <c r="E623" s="14">
        <v>77.978286743164063</v>
      </c>
      <c r="F623" s="14">
        <v>80.614761352539063</v>
      </c>
      <c r="G623" s="14">
        <v>80.994918823242188</v>
      </c>
      <c r="H623" s="5">
        <v>379</v>
      </c>
      <c r="I623" s="15" t="s">
        <v>3981</v>
      </c>
      <c r="J623" s="15">
        <v>5</v>
      </c>
      <c r="K623" s="3" t="s">
        <v>3897</v>
      </c>
      <c r="L623" s="3" t="s">
        <v>3915</v>
      </c>
      <c r="M623" s="3" t="s">
        <v>3919</v>
      </c>
      <c r="N623" s="3" t="s">
        <v>3922</v>
      </c>
      <c r="O623" s="17">
        <v>0.32231405377388</v>
      </c>
      <c r="P623" s="32">
        <v>46.784944549999999</v>
      </c>
      <c r="Q623" s="32">
        <v>302.47933959960938</v>
      </c>
      <c r="R623" s="5">
        <v>220</v>
      </c>
      <c r="S623" s="5">
        <v>115</v>
      </c>
      <c r="T623" s="16">
        <v>0.52272725105285645</v>
      </c>
      <c r="U623" s="17">
        <v>0.25</v>
      </c>
      <c r="V623" s="32">
        <v>47.131830669999999</v>
      </c>
      <c r="W623" s="32"/>
      <c r="X623" s="17">
        <v>0.4166666567325592</v>
      </c>
      <c r="Y623" s="32">
        <v>47.523074450000003</v>
      </c>
      <c r="Z623" s="32">
        <v>303.33334350585938</v>
      </c>
      <c r="AA623" s="5">
        <v>220</v>
      </c>
      <c r="AB623" s="5">
        <v>115</v>
      </c>
      <c r="AC623" s="16">
        <v>0.52272725105285645</v>
      </c>
      <c r="AD623" s="17">
        <v>0.2678571343421936</v>
      </c>
      <c r="AE623" s="32">
        <v>47.891331280000003</v>
      </c>
      <c r="AF623" s="32">
        <v>242.8571472167969</v>
      </c>
      <c r="AG623" s="16"/>
      <c r="AH623" s="16">
        <v>1.7999999999999999E-2</v>
      </c>
      <c r="AI623" s="16"/>
      <c r="AJ623" s="16">
        <v>0.92600000000000005</v>
      </c>
      <c r="AK623" s="16">
        <v>0.04</v>
      </c>
      <c r="AL623" s="16">
        <v>1.6000000759959221E-2</v>
      </c>
      <c r="AM623" s="16"/>
      <c r="AN623" s="16">
        <v>0.17899999999999999</v>
      </c>
      <c r="AO623" s="16">
        <v>0.36299999999999999</v>
      </c>
      <c r="AP623" s="5">
        <v>0</v>
      </c>
      <c r="AQ623" s="31">
        <v>10909.48046875</v>
      </c>
      <c r="AR623" s="31">
        <v>12272.03</v>
      </c>
    </row>
    <row r="624" spans="1:44" x14ac:dyDescent="0.3">
      <c r="A624" s="4">
        <v>500014080</v>
      </c>
      <c r="B624" s="3" t="s">
        <v>254</v>
      </c>
      <c r="C624" s="3" t="s">
        <v>1323</v>
      </c>
      <c r="D624" s="14">
        <v>90.628219604492188</v>
      </c>
      <c r="E624" s="14">
        <v>90.510833740234375</v>
      </c>
      <c r="F624" s="14">
        <v>89.819839477539063</v>
      </c>
      <c r="G624" s="14">
        <v>89.031654357910156</v>
      </c>
      <c r="H624" s="5">
        <v>416</v>
      </c>
      <c r="I624" s="15" t="s">
        <v>3981</v>
      </c>
      <c r="J624" s="15">
        <v>5</v>
      </c>
      <c r="K624" s="3" t="s">
        <v>3897</v>
      </c>
      <c r="L624" s="3" t="s">
        <v>3915</v>
      </c>
      <c r="M624" s="3" t="s">
        <v>3919</v>
      </c>
      <c r="N624" s="3" t="s">
        <v>3922</v>
      </c>
      <c r="O624" s="17">
        <v>0.5245901346206665</v>
      </c>
      <c r="P624" s="32">
        <v>52.453482579999999</v>
      </c>
      <c r="Q624" s="32">
        <v>345.90164184570313</v>
      </c>
      <c r="R624" s="5">
        <v>208</v>
      </c>
      <c r="S624" s="5">
        <v>101</v>
      </c>
      <c r="T624" s="16">
        <v>0.48557692766189581</v>
      </c>
      <c r="U624" s="17">
        <v>0.2916666567325592</v>
      </c>
      <c r="V624" s="32">
        <v>52.35691911</v>
      </c>
      <c r="W624" s="32"/>
      <c r="X624" s="17">
        <v>0.62295079231262207</v>
      </c>
      <c r="Y624" s="32">
        <v>53.067243390000002</v>
      </c>
      <c r="Z624" s="32">
        <v>356.557373046875</v>
      </c>
      <c r="AA624" s="5">
        <v>208</v>
      </c>
      <c r="AB624" s="5">
        <v>101</v>
      </c>
      <c r="AC624" s="16">
        <v>0.48557692766189581</v>
      </c>
      <c r="AD624" s="17">
        <v>0.4791666567325592</v>
      </c>
      <c r="AE624" s="32">
        <v>52.417137259999997</v>
      </c>
      <c r="AF624" s="32">
        <v>308.33334350585938</v>
      </c>
      <c r="AG624" s="16"/>
      <c r="AH624" s="16">
        <v>2.9000000000000001E-2</v>
      </c>
      <c r="AI624" s="16"/>
      <c r="AJ624" s="16">
        <v>0.95900000000000007</v>
      </c>
      <c r="AK624" s="16">
        <v>1.2E-2</v>
      </c>
      <c r="AL624" s="16">
        <v>0</v>
      </c>
      <c r="AM624" s="16"/>
      <c r="AN624" s="16">
        <v>0.123</v>
      </c>
      <c r="AO624" s="16">
        <v>0.35</v>
      </c>
      <c r="AP624" s="5">
        <v>0</v>
      </c>
      <c r="AQ624" s="31">
        <v>9420.08984375</v>
      </c>
      <c r="AR624" s="31">
        <v>10424.48</v>
      </c>
    </row>
    <row r="625" spans="1:44" x14ac:dyDescent="0.3">
      <c r="A625" s="4">
        <v>500015000</v>
      </c>
      <c r="B625" s="3" t="s">
        <v>254</v>
      </c>
      <c r="C625" s="3" t="s">
        <v>1324</v>
      </c>
      <c r="D625" s="14">
        <v>79.673492431640625</v>
      </c>
      <c r="E625" s="14">
        <v>78.860260009765625</v>
      </c>
      <c r="F625" s="14">
        <v>89.024497985839844</v>
      </c>
      <c r="G625" s="14">
        <v>85.05047607421875</v>
      </c>
      <c r="H625" s="5">
        <v>470</v>
      </c>
      <c r="I625" s="15" t="s">
        <v>3981</v>
      </c>
      <c r="J625" s="15">
        <v>5</v>
      </c>
      <c r="K625" s="3" t="s">
        <v>3897</v>
      </c>
      <c r="L625" s="3" t="s">
        <v>3915</v>
      </c>
      <c r="M625" s="3" t="s">
        <v>3919</v>
      </c>
      <c r="N625" s="3" t="s">
        <v>3922</v>
      </c>
      <c r="O625" s="17">
        <v>0.47101449966430659</v>
      </c>
      <c r="P625" s="32">
        <v>47.876761940000002</v>
      </c>
      <c r="Q625" s="32">
        <v>329.71014404296881</v>
      </c>
      <c r="R625" s="5">
        <v>206</v>
      </c>
      <c r="S625" s="5">
        <v>104</v>
      </c>
      <c r="T625" s="16">
        <v>0.50485438108444214</v>
      </c>
      <c r="U625" s="17">
        <v>0.39655172824859619</v>
      </c>
      <c r="V625" s="32">
        <v>47.499546289999998</v>
      </c>
      <c r="W625" s="32">
        <v>300</v>
      </c>
      <c r="X625" s="17">
        <v>0.49635037779808039</v>
      </c>
      <c r="Y625" s="32">
        <v>52.588212220000003</v>
      </c>
      <c r="Z625" s="32">
        <v>330.65692138671881</v>
      </c>
      <c r="AA625" s="5">
        <v>206</v>
      </c>
      <c r="AB625" s="5">
        <v>105</v>
      </c>
      <c r="AC625" s="16">
        <v>0.50485438108444214</v>
      </c>
      <c r="AD625" s="17">
        <v>0.39655172824859619</v>
      </c>
      <c r="AE625" s="32">
        <v>50.175176970000003</v>
      </c>
      <c r="AF625" s="32">
        <v>289.65518188476563</v>
      </c>
      <c r="AG625" s="16">
        <v>2.1000000000000001E-2</v>
      </c>
      <c r="AH625" s="16">
        <v>0.123</v>
      </c>
      <c r="AI625" s="16"/>
      <c r="AJ625" s="16">
        <v>0.79400000000000004</v>
      </c>
      <c r="AK625" s="16">
        <v>5.2999999999999999E-2</v>
      </c>
      <c r="AL625" s="16">
        <v>8.999999612569809E-3</v>
      </c>
      <c r="AM625" s="16">
        <v>8.1000000000000003E-2</v>
      </c>
      <c r="AN625" s="16">
        <v>0.106</v>
      </c>
      <c r="AO625" s="16">
        <v>0.29599999999999999</v>
      </c>
      <c r="AP625" s="5">
        <v>0</v>
      </c>
      <c r="AQ625" s="31">
        <v>9444.5</v>
      </c>
      <c r="AR625" s="31">
        <v>10218.83</v>
      </c>
    </row>
    <row r="626" spans="1:44" x14ac:dyDescent="0.3">
      <c r="A626" s="4">
        <v>500015020</v>
      </c>
      <c r="B626" s="3" t="s">
        <v>254</v>
      </c>
      <c r="C626" s="3" t="s">
        <v>1325</v>
      </c>
      <c r="D626" s="14">
        <v>91.989189147949219</v>
      </c>
      <c r="E626" s="14">
        <v>92.332267761230469</v>
      </c>
      <c r="F626" s="14">
        <v>92.0301513671875</v>
      </c>
      <c r="G626" s="14">
        <v>89.252273559570313</v>
      </c>
      <c r="H626" s="5">
        <v>480</v>
      </c>
      <c r="I626" s="15" t="s">
        <v>3981</v>
      </c>
      <c r="J626" s="15">
        <v>5</v>
      </c>
      <c r="K626" s="3" t="s">
        <v>3897</v>
      </c>
      <c r="L626" s="3" t="s">
        <v>3915</v>
      </c>
      <c r="M626" s="3" t="s">
        <v>3919</v>
      </c>
      <c r="N626" s="3" t="s">
        <v>3922</v>
      </c>
      <c r="O626" s="17">
        <v>0.51948052644729614</v>
      </c>
      <c r="P626" s="32">
        <v>53.022077289999999</v>
      </c>
      <c r="Q626" s="32">
        <v>351.94805908203131</v>
      </c>
      <c r="R626" s="5">
        <v>230</v>
      </c>
      <c r="S626" s="5">
        <v>110</v>
      </c>
      <c r="T626" s="16">
        <v>0.47826087474822998</v>
      </c>
      <c r="U626" s="17">
        <v>0.27777779102325439</v>
      </c>
      <c r="V626" s="32">
        <v>53.116313419999997</v>
      </c>
      <c r="W626" s="32">
        <v>281.48147583007813</v>
      </c>
      <c r="X626" s="17">
        <v>0.59740257263183594</v>
      </c>
      <c r="Y626" s="32">
        <v>54.398504819999999</v>
      </c>
      <c r="Z626" s="32">
        <v>355.84414672851563</v>
      </c>
      <c r="AA626" s="5">
        <v>230</v>
      </c>
      <c r="AB626" s="5">
        <v>110</v>
      </c>
      <c r="AC626" s="16">
        <v>0.47826087474822998</v>
      </c>
      <c r="AD626" s="17">
        <v>0.3888888955116272</v>
      </c>
      <c r="AE626" s="32">
        <v>52.541377079999997</v>
      </c>
      <c r="AF626" s="32">
        <v>287.03704833984381</v>
      </c>
      <c r="AG626" s="16">
        <v>1.4999999999999999E-2</v>
      </c>
      <c r="AH626" s="16">
        <v>2.9000000000000001E-2</v>
      </c>
      <c r="AI626" s="16">
        <v>1.7000000000000001E-2</v>
      </c>
      <c r="AJ626" s="16">
        <v>0.89600000000000002</v>
      </c>
      <c r="AK626" s="16">
        <v>4.2000000000000003E-2</v>
      </c>
      <c r="AL626" s="16">
        <v>2.000000094994903E-3</v>
      </c>
      <c r="AM626" s="16">
        <v>3.7999999999999999E-2</v>
      </c>
      <c r="AN626" s="16">
        <v>8.7000000000000008E-2</v>
      </c>
      <c r="AO626" s="16">
        <v>0.26900000000000002</v>
      </c>
      <c r="AP626" s="5">
        <v>0</v>
      </c>
      <c r="AQ626" s="31">
        <v>9381.1796875</v>
      </c>
      <c r="AR626" s="31">
        <v>10098.39</v>
      </c>
    </row>
    <row r="627" spans="1:44" x14ac:dyDescent="0.3">
      <c r="A627" s="4">
        <v>211484020</v>
      </c>
      <c r="B627" s="3" t="s">
        <v>91</v>
      </c>
      <c r="C627" s="3" t="s">
        <v>792</v>
      </c>
      <c r="D627" s="14">
        <v>76.21905517578125</v>
      </c>
      <c r="E627" s="14">
        <v>77.589996337890625</v>
      </c>
      <c r="F627" s="14">
        <v>71.783164978027344</v>
      </c>
      <c r="G627" s="14">
        <v>76.318916320800781</v>
      </c>
      <c r="H627" s="5">
        <v>68</v>
      </c>
      <c r="I627" s="15" t="s">
        <v>3980</v>
      </c>
      <c r="J627" s="15">
        <v>6</v>
      </c>
      <c r="K627" s="3" t="s">
        <v>3828</v>
      </c>
      <c r="L627" s="3" t="s">
        <v>3911</v>
      </c>
      <c r="M627" s="3" t="s">
        <v>3917</v>
      </c>
      <c r="N627" s="3" t="s">
        <v>3921</v>
      </c>
      <c r="O627" s="17">
        <v>0.3571428656578064</v>
      </c>
      <c r="P627" s="32">
        <v>46.433548729999998</v>
      </c>
      <c r="Q627" s="32"/>
      <c r="R627" s="5">
        <v>44</v>
      </c>
      <c r="S627" s="5">
        <v>25</v>
      </c>
      <c r="T627" s="16">
        <v>0.56818181276321411</v>
      </c>
      <c r="U627" s="17">
        <v>0</v>
      </c>
      <c r="V627" s="32">
        <v>46.969946049999997</v>
      </c>
      <c r="W627" s="32"/>
      <c r="X627" s="17">
        <v>0</v>
      </c>
      <c r="Y627" s="32">
        <v>42.2038498</v>
      </c>
      <c r="Z627" s="32"/>
      <c r="AA627" s="5">
        <v>44</v>
      </c>
      <c r="AB627" s="5">
        <v>25</v>
      </c>
      <c r="AC627" s="16">
        <v>0.56818181276321411</v>
      </c>
      <c r="AD627" s="17">
        <v>0</v>
      </c>
      <c r="AE627" s="32">
        <v>45.25808593</v>
      </c>
      <c r="AF627" s="32"/>
      <c r="AG627" s="16"/>
      <c r="AH627" s="16"/>
      <c r="AI627" s="16"/>
      <c r="AJ627" s="16">
        <v>0.98499999999999999</v>
      </c>
      <c r="AK627" s="16"/>
      <c r="AL627" s="16">
        <v>1.499999966472387E-2</v>
      </c>
      <c r="AM627" s="16"/>
      <c r="AN627" s="16">
        <v>0.10299999999999999</v>
      </c>
      <c r="AO627" s="16">
        <v>0.373</v>
      </c>
      <c r="AP627" s="5">
        <v>0</v>
      </c>
      <c r="AQ627" s="31">
        <v>14861.3095703125</v>
      </c>
      <c r="AR627" s="31">
        <v>15964.98</v>
      </c>
    </row>
    <row r="628" spans="1:44" x14ac:dyDescent="0.3">
      <c r="A628" s="4">
        <v>1141124020</v>
      </c>
      <c r="B628" s="3" t="s">
        <v>530</v>
      </c>
      <c r="C628" s="3" t="s">
        <v>2049</v>
      </c>
      <c r="D628" s="14">
        <v>83.485649108886719</v>
      </c>
      <c r="E628" s="14">
        <v>82.40972900390625</v>
      </c>
      <c r="F628" s="14">
        <v>84.207801818847656</v>
      </c>
      <c r="G628" s="14">
        <v>87.128616333007813</v>
      </c>
      <c r="H628" s="5">
        <v>158</v>
      </c>
      <c r="I628" s="15" t="s">
        <v>3980</v>
      </c>
      <c r="J628" s="15">
        <v>6</v>
      </c>
      <c r="K628" s="3" t="s">
        <v>3850</v>
      </c>
      <c r="L628" s="3" t="s">
        <v>3907</v>
      </c>
      <c r="M628" s="3" t="s">
        <v>3917</v>
      </c>
      <c r="N628" s="3" t="s">
        <v>3921</v>
      </c>
      <c r="O628" s="17">
        <v>0.52272725105285645</v>
      </c>
      <c r="P628" s="32">
        <v>49.469424320000002</v>
      </c>
      <c r="Q628" s="32">
        <v>348.8636474609375</v>
      </c>
      <c r="R628" s="5">
        <v>131</v>
      </c>
      <c r="S628" s="5">
        <v>87</v>
      </c>
      <c r="T628" s="16">
        <v>0.66412216424942017</v>
      </c>
      <c r="U628" s="17">
        <v>0.31481480598449713</v>
      </c>
      <c r="V628" s="32">
        <v>48.979393420000001</v>
      </c>
      <c r="W628" s="32">
        <v>303.70370483398438</v>
      </c>
      <c r="X628" s="17">
        <v>0.52272725105285645</v>
      </c>
      <c r="Y628" s="32">
        <v>49.687143599999999</v>
      </c>
      <c r="Z628" s="32">
        <v>336.3636474609375</v>
      </c>
      <c r="AA628" s="5">
        <v>132</v>
      </c>
      <c r="AB628" s="5">
        <v>88</v>
      </c>
      <c r="AC628" s="16">
        <v>0.66412216424942017</v>
      </c>
      <c r="AD628" s="17">
        <v>0.35185185074806208</v>
      </c>
      <c r="AE628" s="32">
        <v>51.345461469999996</v>
      </c>
      <c r="AF628" s="32">
        <v>290.74075317382813</v>
      </c>
      <c r="AG628" s="16"/>
      <c r="AH628" s="16"/>
      <c r="AI628" s="16"/>
      <c r="AJ628" s="16">
        <v>0.95600000000000007</v>
      </c>
      <c r="AK628" s="16"/>
      <c r="AL628" s="16">
        <v>4.3999999761581421E-2</v>
      </c>
      <c r="AM628" s="16"/>
      <c r="AN628" s="16">
        <v>0.19600000000000001</v>
      </c>
      <c r="AO628" s="16">
        <v>0.58199999999999996</v>
      </c>
      <c r="AP628" s="5">
        <v>0</v>
      </c>
      <c r="AQ628" s="31">
        <v>8900.6201171875</v>
      </c>
      <c r="AR628" s="31">
        <v>10127.120000000001</v>
      </c>
    </row>
    <row r="629" spans="1:44" x14ac:dyDescent="0.3">
      <c r="A629" s="4">
        <v>480704020</v>
      </c>
      <c r="B629" s="3" t="s">
        <v>219</v>
      </c>
      <c r="C629" s="3" t="s">
        <v>1163</v>
      </c>
      <c r="D629" s="14">
        <v>78.949935913085938</v>
      </c>
      <c r="E629" s="14">
        <v>80.532196044921875</v>
      </c>
      <c r="F629" s="14">
        <v>78.286727905273438</v>
      </c>
      <c r="G629" s="14">
        <v>81.982284545898438</v>
      </c>
      <c r="H629" s="5">
        <v>445</v>
      </c>
      <c r="I629" s="15">
        <v>3</v>
      </c>
      <c r="J629" s="15">
        <v>5</v>
      </c>
      <c r="K629" s="3" t="s">
        <v>3879</v>
      </c>
      <c r="L629" s="3" t="s">
        <v>3914</v>
      </c>
      <c r="M629" s="3" t="s">
        <v>3919</v>
      </c>
      <c r="N629" s="3" t="s">
        <v>3922</v>
      </c>
      <c r="O629" s="17">
        <v>0.51707315444946289</v>
      </c>
      <c r="P629" s="32">
        <v>47.5744708</v>
      </c>
      <c r="Q629" s="32">
        <v>353.90243530273438</v>
      </c>
      <c r="R629" s="5">
        <v>438</v>
      </c>
      <c r="S629" s="5">
        <v>178</v>
      </c>
      <c r="T629" s="16">
        <v>0.40639269351959229</v>
      </c>
      <c r="U629" s="17">
        <v>0.40645161271095281</v>
      </c>
      <c r="V629" s="32">
        <v>48.196611990000001</v>
      </c>
      <c r="W629" s="32">
        <v>320.64517211914063</v>
      </c>
      <c r="X629" s="17">
        <v>0.353658527135849</v>
      </c>
      <c r="Y629" s="32">
        <v>46.120912130000001</v>
      </c>
      <c r="Z629" s="32">
        <v>293.41464233398438</v>
      </c>
      <c r="AA629" s="5">
        <v>438</v>
      </c>
      <c r="AB629" s="5">
        <v>178</v>
      </c>
      <c r="AC629" s="16">
        <v>0.40639269351959229</v>
      </c>
      <c r="AD629" s="17">
        <v>0.232258066534996</v>
      </c>
      <c r="AE629" s="32">
        <v>48.447353970000002</v>
      </c>
      <c r="AF629" s="32">
        <v>250.32258605957031</v>
      </c>
      <c r="AG629" s="16"/>
      <c r="AH629" s="16">
        <v>7.3999999999999996E-2</v>
      </c>
      <c r="AI629" s="16"/>
      <c r="AJ629" s="16">
        <v>0.879</v>
      </c>
      <c r="AK629" s="16">
        <v>3.5999999999999997E-2</v>
      </c>
      <c r="AL629" s="16">
        <v>1.099999994039536E-2</v>
      </c>
      <c r="AM629" s="16"/>
      <c r="AN629" s="16">
        <v>0.128</v>
      </c>
      <c r="AO629" s="16">
        <v>0.26</v>
      </c>
      <c r="AP629" s="5">
        <v>0</v>
      </c>
      <c r="AQ629" s="31">
        <v>8401.5400390625</v>
      </c>
      <c r="AR629" s="31">
        <v>8796.81</v>
      </c>
    </row>
    <row r="630" spans="1:44" x14ac:dyDescent="0.3">
      <c r="A630" s="4">
        <v>160944020</v>
      </c>
      <c r="B630" s="3" t="s">
        <v>69</v>
      </c>
      <c r="C630" s="3" t="s">
        <v>735</v>
      </c>
      <c r="D630" s="14">
        <v>85.985771179199219</v>
      </c>
      <c r="E630" s="14">
        <v>85.240066528320313</v>
      </c>
      <c r="F630" s="14">
        <v>88.404899597167969</v>
      </c>
      <c r="G630" s="14">
        <v>86.552597045898438</v>
      </c>
      <c r="H630" s="5">
        <v>168</v>
      </c>
      <c r="I630" s="15" t="s">
        <v>3981</v>
      </c>
      <c r="J630" s="15">
        <v>6</v>
      </c>
      <c r="K630" s="3" t="s">
        <v>3814</v>
      </c>
      <c r="L630" s="3" t="s">
        <v>3910</v>
      </c>
      <c r="M630" s="3" t="s">
        <v>3917</v>
      </c>
      <c r="N630" s="3" t="s">
        <v>3921</v>
      </c>
      <c r="O630" s="17">
        <v>0.28421053290367132</v>
      </c>
      <c r="P630" s="32">
        <v>50.513938400000001</v>
      </c>
      <c r="Q630" s="32">
        <v>294.73684692382813</v>
      </c>
      <c r="R630" s="5">
        <v>138</v>
      </c>
      <c r="S630" s="5">
        <v>72</v>
      </c>
      <c r="T630" s="16">
        <v>0.52173912525177002</v>
      </c>
      <c r="U630" s="17">
        <v>0.20512820780277249</v>
      </c>
      <c r="V630" s="32">
        <v>50.159423699999998</v>
      </c>
      <c r="W630" s="32"/>
      <c r="X630" s="17">
        <v>0.25263157486915588</v>
      </c>
      <c r="Y630" s="32">
        <v>52.215034379999999</v>
      </c>
      <c r="Z630" s="32"/>
      <c r="AA630" s="5">
        <v>138</v>
      </c>
      <c r="AB630" s="5">
        <v>72</v>
      </c>
      <c r="AC630" s="16">
        <v>0.52173912525177002</v>
      </c>
      <c r="AD630" s="17">
        <v>0.17948718369007111</v>
      </c>
      <c r="AE630" s="32">
        <v>51.021080550000001</v>
      </c>
      <c r="AF630" s="32"/>
      <c r="AG630" s="16"/>
      <c r="AH630" s="16"/>
      <c r="AI630" s="16"/>
      <c r="AJ630" s="16">
        <v>0.98799999999999999</v>
      </c>
      <c r="AK630" s="16"/>
      <c r="AL630" s="16">
        <v>1.200000010430813E-2</v>
      </c>
      <c r="AM630" s="16"/>
      <c r="AN630" s="16">
        <v>3.5999999999999997E-2</v>
      </c>
      <c r="AO630" s="16">
        <v>0.38300000000000001</v>
      </c>
      <c r="AP630" s="5">
        <v>0</v>
      </c>
      <c r="AQ630" s="31">
        <v>7608.4599609375</v>
      </c>
      <c r="AR630" s="31">
        <v>8857.0400000000009</v>
      </c>
    </row>
    <row r="631" spans="1:44" x14ac:dyDescent="0.3">
      <c r="A631" s="4">
        <v>540414060</v>
      </c>
      <c r="B631" s="3" t="s">
        <v>279</v>
      </c>
      <c r="C631" s="3" t="s">
        <v>1386</v>
      </c>
      <c r="D631" s="14">
        <v>78.851860046386719</v>
      </c>
      <c r="E631" s="14">
        <v>77.143150329589844</v>
      </c>
      <c r="F631" s="14">
        <v>83.824821472167969</v>
      </c>
      <c r="G631" s="14">
        <v>82.374443054199219</v>
      </c>
      <c r="H631" s="5">
        <v>458</v>
      </c>
      <c r="I631" s="15">
        <v>3</v>
      </c>
      <c r="J631" s="15">
        <v>5</v>
      </c>
      <c r="K631" s="3" t="s">
        <v>3861</v>
      </c>
      <c r="L631" s="3" t="s">
        <v>3908</v>
      </c>
      <c r="M631" s="3" t="s">
        <v>3917</v>
      </c>
      <c r="N631" s="3" t="s">
        <v>3923</v>
      </c>
      <c r="O631" s="17">
        <v>0.45098039507865911</v>
      </c>
      <c r="P631" s="32">
        <v>47.533496460000002</v>
      </c>
      <c r="Q631" s="32">
        <v>327.45098876953131</v>
      </c>
      <c r="R631" s="5">
        <v>456</v>
      </c>
      <c r="S631" s="5">
        <v>223</v>
      </c>
      <c r="T631" s="16">
        <v>0.48903509974479681</v>
      </c>
      <c r="U631" s="17">
        <v>0.29213482141494751</v>
      </c>
      <c r="V631" s="32">
        <v>46.783645139999997</v>
      </c>
      <c r="W631" s="32">
        <v>283.70785522460938</v>
      </c>
      <c r="X631" s="17">
        <v>0.34718826413154602</v>
      </c>
      <c r="Y631" s="32">
        <v>49.456478490000002</v>
      </c>
      <c r="Z631" s="32">
        <v>280.92910766601563</v>
      </c>
      <c r="AA631" s="5">
        <v>456</v>
      </c>
      <c r="AB631" s="5">
        <v>223</v>
      </c>
      <c r="AC631" s="16">
        <v>0.48903509974479681</v>
      </c>
      <c r="AD631" s="17">
        <v>0.2022471874952316</v>
      </c>
      <c r="AE631" s="32">
        <v>48.668193430000002</v>
      </c>
      <c r="AF631" s="32">
        <v>228.08988952636719</v>
      </c>
      <c r="AG631" s="16">
        <v>1.0999999999999999E-2</v>
      </c>
      <c r="AH631" s="16">
        <v>3.1E-2</v>
      </c>
      <c r="AI631" s="16"/>
      <c r="AJ631" s="16">
        <v>0.88600000000000001</v>
      </c>
      <c r="AK631" s="16">
        <v>6.3E-2</v>
      </c>
      <c r="AL631" s="16">
        <v>8.999999612569809E-3</v>
      </c>
      <c r="AM631" s="16"/>
      <c r="AN631" s="16">
        <v>0.16800000000000001</v>
      </c>
      <c r="AO631" s="16">
        <v>0.29299999999999998</v>
      </c>
      <c r="AP631" s="5">
        <v>0</v>
      </c>
      <c r="AQ631" s="31">
        <v>7604.2998046875</v>
      </c>
      <c r="AR631" s="31">
        <v>9313.9699999999993</v>
      </c>
    </row>
    <row r="632" spans="1:44" x14ac:dyDescent="0.3">
      <c r="A632" s="4">
        <v>1000654020</v>
      </c>
      <c r="B632" s="3" t="s">
        <v>479</v>
      </c>
      <c r="C632" s="3" t="s">
        <v>1956</v>
      </c>
      <c r="D632" s="14">
        <v>89.1048583984375</v>
      </c>
      <c r="E632" s="14">
        <v>88.842308044433594</v>
      </c>
      <c r="F632" s="14">
        <v>90.855278015136719</v>
      </c>
      <c r="G632" s="14">
        <v>91.908706665039063</v>
      </c>
      <c r="H632" s="5">
        <v>159</v>
      </c>
      <c r="I632" s="15" t="s">
        <v>3981</v>
      </c>
      <c r="J632" s="15">
        <v>6</v>
      </c>
      <c r="K632" s="3" t="s">
        <v>3875</v>
      </c>
      <c r="L632" s="3" t="s">
        <v>3910</v>
      </c>
      <c r="M632" s="3" t="s">
        <v>3916</v>
      </c>
      <c r="N632" s="3" t="s">
        <v>3921</v>
      </c>
      <c r="O632" s="17">
        <v>0.30000001192092901</v>
      </c>
      <c r="P632" s="32">
        <v>51.817045280000002</v>
      </c>
      <c r="Q632" s="32"/>
      <c r="R632" s="5">
        <v>123</v>
      </c>
      <c r="S632" s="5">
        <v>75</v>
      </c>
      <c r="T632" s="16">
        <v>0.60975611209869385</v>
      </c>
      <c r="U632" s="17">
        <v>0</v>
      </c>
      <c r="V632" s="32">
        <v>51.661274910000003</v>
      </c>
      <c r="W632" s="32"/>
      <c r="X632" s="17">
        <v>0.55555558204650879</v>
      </c>
      <c r="Y632" s="32">
        <v>53.690882780000003</v>
      </c>
      <c r="Z632" s="32">
        <v>367.77777099609381</v>
      </c>
      <c r="AA632" s="5">
        <v>123</v>
      </c>
      <c r="AB632" s="5">
        <v>75</v>
      </c>
      <c r="AC632" s="16">
        <v>0.60975611209869385</v>
      </c>
      <c r="AD632" s="17">
        <v>0.46666666865348821</v>
      </c>
      <c r="AE632" s="32">
        <v>54.037317280000003</v>
      </c>
      <c r="AF632" s="32">
        <v>340</v>
      </c>
      <c r="AG632" s="16">
        <v>4.3999999999999997E-2</v>
      </c>
      <c r="AH632" s="16"/>
      <c r="AI632" s="16"/>
      <c r="AJ632" s="16">
        <v>0.89900000000000002</v>
      </c>
      <c r="AK632" s="16">
        <v>0.05</v>
      </c>
      <c r="AL632" s="16">
        <v>6.0000000521540642E-3</v>
      </c>
      <c r="AM632" s="16"/>
      <c r="AN632" s="16">
        <v>0.16400000000000001</v>
      </c>
      <c r="AO632" s="16">
        <v>0.60099999999999998</v>
      </c>
      <c r="AP632" s="5">
        <v>0</v>
      </c>
      <c r="AQ632" s="31">
        <v>6315.35986328125</v>
      </c>
      <c r="AR632" s="31">
        <v>8479.36</v>
      </c>
    </row>
    <row r="633" spans="1:44" x14ac:dyDescent="0.3">
      <c r="A633" s="4">
        <v>920914020</v>
      </c>
      <c r="B633" s="3" t="s">
        <v>431</v>
      </c>
      <c r="C633" s="3" t="s">
        <v>1737</v>
      </c>
      <c r="D633" s="14">
        <v>87.786972045898438</v>
      </c>
      <c r="E633" s="14">
        <v>86.38165283203125</v>
      </c>
      <c r="F633" s="14">
        <v>89.688407897949219</v>
      </c>
      <c r="G633" s="14">
        <v>88.451210021972656</v>
      </c>
      <c r="H633" s="5">
        <v>523</v>
      </c>
      <c r="I633" s="15" t="s">
        <v>3981</v>
      </c>
      <c r="J633" s="15">
        <v>5</v>
      </c>
      <c r="K633" s="3" t="s">
        <v>3883</v>
      </c>
      <c r="L633" s="3" t="s">
        <v>3915</v>
      </c>
      <c r="M633" s="3" t="s">
        <v>3917</v>
      </c>
      <c r="N633" s="3" t="s">
        <v>3922</v>
      </c>
      <c r="O633" s="17">
        <v>0.62040817737579346</v>
      </c>
      <c r="P633" s="32">
        <v>51.266451779999997</v>
      </c>
      <c r="Q633" s="32">
        <v>370.61224365234381</v>
      </c>
      <c r="R633" s="5">
        <v>273</v>
      </c>
      <c r="S633" s="5">
        <v>115</v>
      </c>
      <c r="T633" s="16">
        <v>0.42124542593955988</v>
      </c>
      <c r="U633" s="17">
        <v>0.39325842261314392</v>
      </c>
      <c r="V633" s="32">
        <v>50.635373260000001</v>
      </c>
      <c r="W633" s="32">
        <v>305.61798095703131</v>
      </c>
      <c r="X633" s="17">
        <v>0.57959181070327759</v>
      </c>
      <c r="Y633" s="32">
        <v>52.988084389999997</v>
      </c>
      <c r="Z633" s="32">
        <v>347.75509643554688</v>
      </c>
      <c r="AA633" s="5">
        <v>273</v>
      </c>
      <c r="AB633" s="5">
        <v>115</v>
      </c>
      <c r="AC633" s="16">
        <v>0.42124542593955988</v>
      </c>
      <c r="AD633" s="17">
        <v>0.34831461310386658</v>
      </c>
      <c r="AE633" s="32">
        <v>52.090265420000001</v>
      </c>
      <c r="AF633" s="32">
        <v>274.15731811523438</v>
      </c>
      <c r="AG633" s="16">
        <v>2.7E-2</v>
      </c>
      <c r="AH633" s="16">
        <v>9.4E-2</v>
      </c>
      <c r="AI633" s="16"/>
      <c r="AJ633" s="16">
        <v>0.83000000000000007</v>
      </c>
      <c r="AK633" s="16">
        <v>4.5999999999999999E-2</v>
      </c>
      <c r="AL633" s="16">
        <v>4.0000001899898052E-3</v>
      </c>
      <c r="AM633" s="16">
        <v>0.05</v>
      </c>
      <c r="AN633" s="16">
        <v>0.182</v>
      </c>
      <c r="AO633" s="16">
        <v>0.20399999999999999</v>
      </c>
      <c r="AP633" s="5">
        <v>0</v>
      </c>
      <c r="AQ633" s="31">
        <v>12835.830078125</v>
      </c>
      <c r="AR633" s="31">
        <v>13692.73</v>
      </c>
    </row>
    <row r="634" spans="1:44" x14ac:dyDescent="0.3">
      <c r="A634" s="4">
        <v>920914030</v>
      </c>
      <c r="B634" s="3" t="s">
        <v>431</v>
      </c>
      <c r="C634" s="3" t="s">
        <v>1738</v>
      </c>
      <c r="D634" s="14">
        <v>90.100372314453125</v>
      </c>
      <c r="E634" s="14">
        <v>90.919288635253906</v>
      </c>
      <c r="F634" s="14">
        <v>90.608718872070313</v>
      </c>
      <c r="G634" s="14">
        <v>89.943275451660156</v>
      </c>
      <c r="H634" s="5">
        <v>431</v>
      </c>
      <c r="I634" s="15" t="s">
        <v>3981</v>
      </c>
      <c r="J634" s="15">
        <v>5</v>
      </c>
      <c r="K634" s="3" t="s">
        <v>3883</v>
      </c>
      <c r="L634" s="3" t="s">
        <v>3915</v>
      </c>
      <c r="M634" s="3" t="s">
        <v>3917</v>
      </c>
      <c r="N634" s="3" t="s">
        <v>3922</v>
      </c>
      <c r="O634" s="17">
        <v>0.53072625398635864</v>
      </c>
      <c r="P634" s="32">
        <v>52.232958480000001</v>
      </c>
      <c r="Q634" s="32">
        <v>353.0726318359375</v>
      </c>
      <c r="R634" s="5">
        <v>184</v>
      </c>
      <c r="S634" s="5">
        <v>85</v>
      </c>
      <c r="T634" s="16">
        <v>0.46195653080940252</v>
      </c>
      <c r="U634" s="17">
        <v>0.32499998807907099</v>
      </c>
      <c r="V634" s="32">
        <v>52.527211510000001</v>
      </c>
      <c r="W634" s="32">
        <v>306.25</v>
      </c>
      <c r="X634" s="17">
        <v>0.42307692766189581</v>
      </c>
      <c r="Y634" s="32">
        <v>53.542382789999998</v>
      </c>
      <c r="Z634" s="32">
        <v>298.90109252929688</v>
      </c>
      <c r="AA634" s="5">
        <v>184</v>
      </c>
      <c r="AB634" s="5">
        <v>85</v>
      </c>
      <c r="AC634" s="16">
        <v>0.46195653080940252</v>
      </c>
      <c r="AD634" s="17">
        <v>0.29268291592597961</v>
      </c>
      <c r="AE634" s="32">
        <v>52.930507669999997</v>
      </c>
      <c r="AF634" s="32">
        <v>241.4634094238281</v>
      </c>
      <c r="AG634" s="16">
        <v>0.16700000000000001</v>
      </c>
      <c r="AH634" s="16">
        <v>4.9000000000000002E-2</v>
      </c>
      <c r="AI634" s="16">
        <v>1.2E-2</v>
      </c>
      <c r="AJ634" s="16">
        <v>0.71499999999999997</v>
      </c>
      <c r="AK634" s="16">
        <v>5.8000000000000003E-2</v>
      </c>
      <c r="AL634" s="16">
        <v>0</v>
      </c>
      <c r="AM634" s="16">
        <v>2.8000000000000001E-2</v>
      </c>
      <c r="AN634" s="16">
        <v>0.17399999999999999</v>
      </c>
      <c r="AO634" s="16">
        <v>0.25700000000000001</v>
      </c>
      <c r="AP634" s="5">
        <v>0</v>
      </c>
      <c r="AQ634" s="31">
        <v>12968.759765625</v>
      </c>
      <c r="AR634" s="31">
        <v>13245.38</v>
      </c>
    </row>
    <row r="635" spans="1:44" x14ac:dyDescent="0.3">
      <c r="A635" s="4">
        <v>890874020</v>
      </c>
      <c r="B635" s="3" t="s">
        <v>416</v>
      </c>
      <c r="C635" s="3" t="s">
        <v>1669</v>
      </c>
      <c r="D635" s="14">
        <v>79.899368286132813</v>
      </c>
      <c r="E635" s="14">
        <v>81.954605102539063</v>
      </c>
      <c r="F635" s="14">
        <v>84.674285888671875</v>
      </c>
      <c r="G635" s="14">
        <v>85.736343383789063</v>
      </c>
      <c r="H635" s="5">
        <v>121</v>
      </c>
      <c r="I635" s="15" t="s">
        <v>3980</v>
      </c>
      <c r="J635" s="15">
        <v>6</v>
      </c>
      <c r="K635" s="3" t="s">
        <v>3849</v>
      </c>
      <c r="L635" s="3" t="s">
        <v>3908</v>
      </c>
      <c r="M635" s="3" t="s">
        <v>3917</v>
      </c>
      <c r="N635" s="3" t="s">
        <v>3921</v>
      </c>
      <c r="O635" s="17">
        <v>0.4237288236618042</v>
      </c>
      <c r="P635" s="32">
        <v>47.971130199999998</v>
      </c>
      <c r="Q635" s="32">
        <v>338.98306274414063</v>
      </c>
      <c r="R635" s="5">
        <v>107</v>
      </c>
      <c r="S635" s="5">
        <v>61</v>
      </c>
      <c r="T635" s="16">
        <v>0.57009345293045044</v>
      </c>
      <c r="U635" s="17">
        <v>0.15625</v>
      </c>
      <c r="V635" s="32">
        <v>48.789644789999997</v>
      </c>
      <c r="W635" s="32"/>
      <c r="X635" s="17">
        <v>0.40000000596046448</v>
      </c>
      <c r="Y635" s="32">
        <v>49.968103730000003</v>
      </c>
      <c r="Z635" s="32">
        <v>305</v>
      </c>
      <c r="AA635" s="5">
        <v>107</v>
      </c>
      <c r="AB635" s="5">
        <v>61</v>
      </c>
      <c r="AC635" s="16">
        <v>0.57009345293045044</v>
      </c>
      <c r="AD635" s="17">
        <v>0.21875</v>
      </c>
      <c r="AE635" s="32">
        <v>50.561413379999998</v>
      </c>
      <c r="AF635" s="32"/>
      <c r="AG635" s="16"/>
      <c r="AH635" s="16"/>
      <c r="AI635" s="16"/>
      <c r="AJ635" s="16">
        <v>0.93400000000000005</v>
      </c>
      <c r="AK635" s="16"/>
      <c r="AL635" s="16">
        <v>6.5999999642372131E-2</v>
      </c>
      <c r="AM635" s="16"/>
      <c r="AN635" s="16">
        <v>0.14099999999999999</v>
      </c>
      <c r="AO635" s="16">
        <v>0.41699999999999998</v>
      </c>
      <c r="AP635" s="5">
        <v>0</v>
      </c>
      <c r="AQ635" s="31">
        <v>11648.9296875</v>
      </c>
      <c r="AR635" s="31">
        <v>13261.95</v>
      </c>
    </row>
    <row r="636" spans="1:44" x14ac:dyDescent="0.3">
      <c r="A636" s="4">
        <v>760814020</v>
      </c>
      <c r="B636" s="3" t="s">
        <v>361</v>
      </c>
      <c r="C636" s="3" t="s">
        <v>1548</v>
      </c>
      <c r="D636" s="14">
        <v>80.003952026367188</v>
      </c>
      <c r="E636" s="14">
        <v>77.330772399902344</v>
      </c>
      <c r="F636" s="14">
        <v>83.122062683105469</v>
      </c>
      <c r="G636" s="14">
        <v>83.163398742675781</v>
      </c>
      <c r="H636" s="5">
        <v>64</v>
      </c>
      <c r="I636" s="15" t="s">
        <v>3981</v>
      </c>
      <c r="J636" s="15">
        <v>6</v>
      </c>
      <c r="K636" s="3" t="s">
        <v>3844</v>
      </c>
      <c r="L636" s="3" t="s">
        <v>3909</v>
      </c>
      <c r="M636" s="3" t="s">
        <v>3916</v>
      </c>
      <c r="N636" s="3" t="s">
        <v>3921</v>
      </c>
      <c r="O636" s="17">
        <v>0.3055555522441864</v>
      </c>
      <c r="P636" s="32">
        <v>48.014821449999999</v>
      </c>
      <c r="Q636" s="32"/>
      <c r="R636" s="5">
        <v>60</v>
      </c>
      <c r="S636" s="5">
        <v>35</v>
      </c>
      <c r="T636" s="16">
        <v>0.58333331346511841</v>
      </c>
      <c r="U636" s="17">
        <v>0.18181818723678589</v>
      </c>
      <c r="V636" s="32">
        <v>46.861870089999996</v>
      </c>
      <c r="W636" s="32"/>
      <c r="X636" s="17">
        <v>0.2222222238779068</v>
      </c>
      <c r="Y636" s="32">
        <v>49.03320866</v>
      </c>
      <c r="Z636" s="32"/>
      <c r="AA636" s="5">
        <v>60</v>
      </c>
      <c r="AB636" s="5">
        <v>35</v>
      </c>
      <c r="AC636" s="16">
        <v>0.58333331346511841</v>
      </c>
      <c r="AD636" s="17">
        <v>9.0909093618392944E-2</v>
      </c>
      <c r="AE636" s="32">
        <v>49.11248578</v>
      </c>
      <c r="AF636" s="32"/>
      <c r="AG636" s="16"/>
      <c r="AH636" s="16"/>
      <c r="AI636" s="16"/>
      <c r="AJ636" s="16">
        <v>0.95300000000000007</v>
      </c>
      <c r="AK636" s="16"/>
      <c r="AL636" s="16">
        <v>4.6999998390674591E-2</v>
      </c>
      <c r="AM636" s="16"/>
      <c r="AN636" s="16">
        <v>0.14099999999999999</v>
      </c>
      <c r="AO636" s="16">
        <v>0.625</v>
      </c>
      <c r="AP636" s="5">
        <v>0</v>
      </c>
      <c r="AQ636" s="31">
        <v>16814.259765625</v>
      </c>
      <c r="AR636" s="31">
        <v>18251.02</v>
      </c>
    </row>
    <row r="637" spans="1:44" x14ac:dyDescent="0.3">
      <c r="A637" s="4">
        <v>760824020</v>
      </c>
      <c r="B637" s="3" t="s">
        <v>362</v>
      </c>
      <c r="C637" s="3" t="s">
        <v>1548</v>
      </c>
      <c r="D637" s="14">
        <v>90.949844360351563</v>
      </c>
      <c r="E637" s="14">
        <v>90.857078552246094</v>
      </c>
      <c r="F637" s="14">
        <v>89.265426635742188</v>
      </c>
      <c r="G637" s="14">
        <v>87.725242614746094</v>
      </c>
      <c r="H637" s="5">
        <v>278</v>
      </c>
      <c r="I637" s="15" t="s">
        <v>3980</v>
      </c>
      <c r="J637" s="15">
        <v>6</v>
      </c>
      <c r="K637" s="3" t="s">
        <v>3844</v>
      </c>
      <c r="L637" s="3" t="s">
        <v>3909</v>
      </c>
      <c r="M637" s="3" t="s">
        <v>3916</v>
      </c>
      <c r="N637" s="3" t="s">
        <v>3921</v>
      </c>
      <c r="O637" s="17">
        <v>0.47741934657096857</v>
      </c>
      <c r="P637" s="32">
        <v>52.587854329999999</v>
      </c>
      <c r="Q637" s="32">
        <v>340</v>
      </c>
      <c r="R637" s="5">
        <v>152</v>
      </c>
      <c r="S637" s="5">
        <v>86</v>
      </c>
      <c r="T637" s="16">
        <v>0.56578946113586426</v>
      </c>
      <c r="U637" s="17">
        <v>0.41249999403953552</v>
      </c>
      <c r="V637" s="32">
        <v>52.501275700000001</v>
      </c>
      <c r="W637" s="32">
        <v>317.5</v>
      </c>
      <c r="X637" s="17">
        <v>0.45806452631950378</v>
      </c>
      <c r="Y637" s="32">
        <v>52.733326310000002</v>
      </c>
      <c r="Z637" s="32">
        <v>321.29031372070313</v>
      </c>
      <c r="AA637" s="5">
        <v>152</v>
      </c>
      <c r="AB637" s="5">
        <v>86</v>
      </c>
      <c r="AC637" s="16">
        <v>0.56578946113586426</v>
      </c>
      <c r="AD637" s="17">
        <v>0.32499998807907099</v>
      </c>
      <c r="AE637" s="32">
        <v>51.68144401</v>
      </c>
      <c r="AF637" s="32">
        <v>278.75</v>
      </c>
      <c r="AG637" s="16"/>
      <c r="AH637" s="16"/>
      <c r="AI637" s="16"/>
      <c r="AJ637" s="16">
        <v>0.96799999999999997</v>
      </c>
      <c r="AK637" s="16"/>
      <c r="AL637" s="16">
        <v>3.2000001519918442E-2</v>
      </c>
      <c r="AM637" s="16"/>
      <c r="AN637" s="16">
        <v>0.108</v>
      </c>
      <c r="AO637" s="16">
        <v>0.53200000000000003</v>
      </c>
      <c r="AP637" s="5">
        <v>0</v>
      </c>
      <c r="AQ637" s="31">
        <v>8928.5595703125</v>
      </c>
      <c r="AR637" s="31">
        <v>9953.34</v>
      </c>
    </row>
    <row r="638" spans="1:44" x14ac:dyDescent="0.3">
      <c r="A638" s="4">
        <v>760834060</v>
      </c>
      <c r="B638" s="3" t="s">
        <v>363</v>
      </c>
      <c r="C638" s="3" t="s">
        <v>1551</v>
      </c>
      <c r="D638" s="14">
        <v>80.461380004882813</v>
      </c>
      <c r="E638" s="14">
        <v>79.24420166015625</v>
      </c>
      <c r="F638" s="14">
        <v>82.974899291992188</v>
      </c>
      <c r="G638" s="14">
        <v>82.188262939453125</v>
      </c>
      <c r="H638" s="5">
        <v>278</v>
      </c>
      <c r="I638" s="15" t="s">
        <v>3981</v>
      </c>
      <c r="J638" s="15">
        <v>6</v>
      </c>
      <c r="K638" s="3" t="s">
        <v>3844</v>
      </c>
      <c r="L638" s="3" t="s">
        <v>3909</v>
      </c>
      <c r="M638" s="3" t="s">
        <v>3916</v>
      </c>
      <c r="N638" s="3" t="s">
        <v>3921</v>
      </c>
      <c r="O638" s="17">
        <v>0.52517986297607422</v>
      </c>
      <c r="P638" s="32">
        <v>48.205927959999997</v>
      </c>
      <c r="Q638" s="32">
        <v>353.23739624023438</v>
      </c>
      <c r="R638" s="5">
        <v>208</v>
      </c>
      <c r="S638" s="5">
        <v>91</v>
      </c>
      <c r="T638" s="16">
        <v>0.4375</v>
      </c>
      <c r="U638" s="17">
        <v>0.32692307233810419</v>
      </c>
      <c r="V638" s="32">
        <v>47.659619149999997</v>
      </c>
      <c r="W638" s="32">
        <v>294.23077392578131</v>
      </c>
      <c r="X638" s="17">
        <v>0.47101449966430659</v>
      </c>
      <c r="Y638" s="32">
        <v>48.944572809999997</v>
      </c>
      <c r="Z638" s="32">
        <v>337.68115234375</v>
      </c>
      <c r="AA638" s="5">
        <v>208</v>
      </c>
      <c r="AB638" s="5">
        <v>91</v>
      </c>
      <c r="AC638" s="16">
        <v>0.4375</v>
      </c>
      <c r="AD638" s="17">
        <v>0.25</v>
      </c>
      <c r="AE638" s="32">
        <v>48.563351259999997</v>
      </c>
      <c r="AF638" s="32"/>
      <c r="AG638" s="16"/>
      <c r="AH638" s="16"/>
      <c r="AI638" s="16"/>
      <c r="AJ638" s="16">
        <v>0.98199999999999998</v>
      </c>
      <c r="AK638" s="16"/>
      <c r="AL638" s="16">
        <v>1.7999999225139621E-2</v>
      </c>
      <c r="AM638" s="16"/>
      <c r="AN638" s="16">
        <v>0.122</v>
      </c>
      <c r="AO638" s="16">
        <v>0.31900000000000001</v>
      </c>
      <c r="AP638" s="5">
        <v>0</v>
      </c>
      <c r="AQ638" s="31">
        <v>11185.51953125</v>
      </c>
      <c r="AR638" s="31">
        <v>12583.57</v>
      </c>
    </row>
    <row r="639" spans="1:44" x14ac:dyDescent="0.3">
      <c r="A639" s="4">
        <v>320544020</v>
      </c>
      <c r="B639" s="3" t="s">
        <v>135</v>
      </c>
      <c r="C639" s="3" t="s">
        <v>936</v>
      </c>
      <c r="D639" s="14">
        <v>82.307891845703125</v>
      </c>
      <c r="E639" s="14">
        <v>82.198188781738281</v>
      </c>
      <c r="F639" s="14">
        <v>80.728164672851563</v>
      </c>
      <c r="G639" s="14">
        <v>83.991889953613281</v>
      </c>
      <c r="H639" s="5">
        <v>67</v>
      </c>
      <c r="I639" s="15" t="s">
        <v>3981</v>
      </c>
      <c r="J639" s="15">
        <v>6</v>
      </c>
      <c r="K639" s="3" t="s">
        <v>3874</v>
      </c>
      <c r="L639" s="3" t="s">
        <v>3912</v>
      </c>
      <c r="M639" s="3" t="s">
        <v>3916</v>
      </c>
      <c r="N639" s="3" t="s">
        <v>3921</v>
      </c>
      <c r="O639" s="17">
        <v>0.3888888955116272</v>
      </c>
      <c r="P639" s="32">
        <v>48.977375080000002</v>
      </c>
      <c r="Q639" s="32"/>
      <c r="R639" s="5">
        <v>52</v>
      </c>
      <c r="S639" s="5">
        <v>20</v>
      </c>
      <c r="T639" s="16">
        <v>0.38461539149284357</v>
      </c>
      <c r="U639" s="17">
        <v>0.5</v>
      </c>
      <c r="V639" s="32">
        <v>48.89119737</v>
      </c>
      <c r="W639" s="32"/>
      <c r="X639" s="17">
        <v>0</v>
      </c>
      <c r="Y639" s="32">
        <v>47.591377809999997</v>
      </c>
      <c r="Z639" s="32"/>
      <c r="AA639" s="5">
        <v>52</v>
      </c>
      <c r="AB639" s="5">
        <v>20</v>
      </c>
      <c r="AC639" s="16">
        <v>0.38461539149284357</v>
      </c>
      <c r="AD639" s="17">
        <v>0</v>
      </c>
      <c r="AE639" s="32">
        <v>49.579042389999998</v>
      </c>
      <c r="AF639" s="32"/>
      <c r="AG639" s="16"/>
      <c r="AH639" s="16"/>
      <c r="AI639" s="16"/>
      <c r="AJ639" s="16">
        <v>0.92500000000000004</v>
      </c>
      <c r="AK639" s="16"/>
      <c r="AL639" s="16">
        <v>7.5000002980232239E-2</v>
      </c>
      <c r="AM639" s="16"/>
      <c r="AN639" s="16">
        <v>0.09</v>
      </c>
      <c r="AO639" s="16">
        <v>0.38600000000000001</v>
      </c>
      <c r="AP639" s="5">
        <v>0</v>
      </c>
      <c r="AQ639" s="31">
        <v>20586.349609375</v>
      </c>
      <c r="AR639" s="31">
        <v>24256.560000000001</v>
      </c>
    </row>
    <row r="640" spans="1:44" x14ac:dyDescent="0.3">
      <c r="A640" s="4">
        <v>931244020</v>
      </c>
      <c r="B640" s="3" t="s">
        <v>435</v>
      </c>
      <c r="C640" s="3" t="s">
        <v>1745</v>
      </c>
      <c r="D640" s="14">
        <v>91.579338073730469</v>
      </c>
      <c r="E640" s="14">
        <v>93.392158508300781</v>
      </c>
      <c r="F640" s="14">
        <v>93.752952575683594</v>
      </c>
      <c r="G640" s="14">
        <v>93.268135070800781</v>
      </c>
      <c r="H640" s="5">
        <v>236</v>
      </c>
      <c r="I640" s="15" t="s">
        <v>3980</v>
      </c>
      <c r="J640" s="15">
        <v>6</v>
      </c>
      <c r="K640" s="3" t="s">
        <v>3871</v>
      </c>
      <c r="L640" s="3" t="s">
        <v>3908</v>
      </c>
      <c r="M640" s="3" t="s">
        <v>3916</v>
      </c>
      <c r="N640" s="3" t="s">
        <v>3921</v>
      </c>
      <c r="O640" s="17">
        <v>0.4444444477558136</v>
      </c>
      <c r="P640" s="32">
        <v>52.850846859999997</v>
      </c>
      <c r="Q640" s="32">
        <v>326.4957275390625</v>
      </c>
      <c r="R640" s="5">
        <v>187</v>
      </c>
      <c r="S640" s="5">
        <v>125</v>
      </c>
      <c r="T640" s="16">
        <v>0.66844922304153442</v>
      </c>
      <c r="U640" s="17">
        <v>0.3888888955116272</v>
      </c>
      <c r="V640" s="32">
        <v>53.558203259999999</v>
      </c>
      <c r="W640" s="32">
        <v>311.11111450195313</v>
      </c>
      <c r="X640" s="17">
        <v>0.54700857400894165</v>
      </c>
      <c r="Y640" s="32">
        <v>55.436135219999997</v>
      </c>
      <c r="Z640" s="32">
        <v>349.57266235351563</v>
      </c>
      <c r="AA640" s="5">
        <v>187</v>
      </c>
      <c r="AB640" s="5">
        <v>125</v>
      </c>
      <c r="AC640" s="16">
        <v>0.66844922304153442</v>
      </c>
      <c r="AD640" s="17">
        <v>0.47222220897674561</v>
      </c>
      <c r="AE640" s="32">
        <v>54.802866100000003</v>
      </c>
      <c r="AF640" s="32">
        <v>322.22222900390631</v>
      </c>
      <c r="AG640" s="16">
        <v>3.7999999999999999E-2</v>
      </c>
      <c r="AH640" s="16">
        <v>2.1000000000000001E-2</v>
      </c>
      <c r="AI640" s="16"/>
      <c r="AJ640" s="16">
        <v>0.91500000000000004</v>
      </c>
      <c r="AK640" s="16"/>
      <c r="AL640" s="16">
        <v>2.500000037252903E-2</v>
      </c>
      <c r="AM640" s="16"/>
      <c r="AN640" s="16">
        <v>0.22900000000000001</v>
      </c>
      <c r="AO640" s="16">
        <v>0.60199999999999998</v>
      </c>
      <c r="AP640" s="5">
        <v>0</v>
      </c>
      <c r="AQ640" s="31">
        <v>8091.080078125</v>
      </c>
      <c r="AR640" s="31">
        <v>9219.2199999999993</v>
      </c>
    </row>
    <row r="641" spans="1:44" x14ac:dyDescent="0.3">
      <c r="A641" s="4">
        <v>270584020</v>
      </c>
      <c r="B641" s="3" t="s">
        <v>119</v>
      </c>
      <c r="C641" s="3" t="s">
        <v>904</v>
      </c>
      <c r="D641" s="14">
        <v>83.13739013671875</v>
      </c>
      <c r="E641" s="14">
        <v>80.185226440429688</v>
      </c>
      <c r="F641" s="14">
        <v>86.706794738769531</v>
      </c>
      <c r="G641" s="14">
        <v>84.990142822265625</v>
      </c>
      <c r="H641" s="5">
        <v>95</v>
      </c>
      <c r="I641" s="15" t="s">
        <v>3981</v>
      </c>
      <c r="J641" s="15">
        <v>5</v>
      </c>
      <c r="K641" s="3" t="s">
        <v>3848</v>
      </c>
      <c r="L641" s="3" t="s">
        <v>3909</v>
      </c>
      <c r="M641" s="3" t="s">
        <v>3916</v>
      </c>
      <c r="N641" s="3" t="s">
        <v>3921</v>
      </c>
      <c r="O641" s="17">
        <v>0.30232557654380798</v>
      </c>
      <c r="P641" s="32">
        <v>49.323925279999997</v>
      </c>
      <c r="Q641" s="32"/>
      <c r="R641" s="5">
        <v>49</v>
      </c>
      <c r="S641" s="5">
        <v>27</v>
      </c>
      <c r="T641" s="16">
        <v>0.55102038383483887</v>
      </c>
      <c r="U641" s="17">
        <v>0.27272728085517878</v>
      </c>
      <c r="V641" s="32">
        <v>48.051953040000001</v>
      </c>
      <c r="W641" s="32"/>
      <c r="X641" s="17">
        <v>0.1627907007932663</v>
      </c>
      <c r="Y641" s="32">
        <v>51.192273839999999</v>
      </c>
      <c r="Z641" s="32"/>
      <c r="AA641" s="5">
        <v>49</v>
      </c>
      <c r="AB641" s="5">
        <v>27</v>
      </c>
      <c r="AC641" s="16">
        <v>0.55102038383483887</v>
      </c>
      <c r="AD641" s="17">
        <v>0.13636364042758939</v>
      </c>
      <c r="AE641" s="32">
        <v>50.1411984</v>
      </c>
      <c r="AF641" s="32"/>
      <c r="AG641" s="16"/>
      <c r="AH641" s="16"/>
      <c r="AI641" s="16"/>
      <c r="AJ641" s="16">
        <v>1</v>
      </c>
      <c r="AK641" s="16"/>
      <c r="AL641" s="16">
        <v>0</v>
      </c>
      <c r="AM641" s="16"/>
      <c r="AN641" s="16">
        <v>7.3999999999999996E-2</v>
      </c>
      <c r="AO641" s="16">
        <v>0.495</v>
      </c>
      <c r="AP641" s="5">
        <v>0</v>
      </c>
      <c r="AQ641" s="31">
        <v>12316.099609375</v>
      </c>
      <c r="AR641" s="31">
        <v>12714.23</v>
      </c>
    </row>
    <row r="642" spans="1:44" x14ac:dyDescent="0.3">
      <c r="A642" s="4">
        <v>220934040</v>
      </c>
      <c r="B642" s="3" t="s">
        <v>100</v>
      </c>
      <c r="C642" s="3" t="s">
        <v>612</v>
      </c>
      <c r="D642" s="14">
        <v>87.140792846679688</v>
      </c>
      <c r="E642" s="14">
        <v>90.002738952636719</v>
      </c>
      <c r="F642" s="14">
        <v>89.135002136230469</v>
      </c>
      <c r="G642" s="14">
        <v>91.130058288574219</v>
      </c>
      <c r="H642" s="5">
        <v>644</v>
      </c>
      <c r="I642" s="15" t="s">
        <v>3981</v>
      </c>
      <c r="J642" s="15">
        <v>5</v>
      </c>
      <c r="K642" s="3" t="s">
        <v>3810</v>
      </c>
      <c r="L642" s="3" t="s">
        <v>3907</v>
      </c>
      <c r="M642" s="3" t="s">
        <v>3917</v>
      </c>
      <c r="N642" s="3" t="s">
        <v>3921</v>
      </c>
      <c r="O642" s="17">
        <v>0.62341773509979248</v>
      </c>
      <c r="P642" s="32">
        <v>50.996489060000002</v>
      </c>
      <c r="Q642" s="32">
        <v>378.79745483398438</v>
      </c>
      <c r="R642" s="5">
        <v>298</v>
      </c>
      <c r="S642" s="5">
        <v>140</v>
      </c>
      <c r="T642" s="16">
        <v>0.46979865431785578</v>
      </c>
      <c r="U642" s="17">
        <v>0.51315790414810181</v>
      </c>
      <c r="V642" s="32">
        <v>52.145083579999998</v>
      </c>
      <c r="W642" s="32">
        <v>342.10525512695313</v>
      </c>
      <c r="X642" s="17">
        <v>0.60126584768295288</v>
      </c>
      <c r="Y642" s="32">
        <v>52.654768199999999</v>
      </c>
      <c r="Z642" s="32">
        <v>363.92404174804688</v>
      </c>
      <c r="AA642" s="5">
        <v>298</v>
      </c>
      <c r="AB642" s="5">
        <v>140</v>
      </c>
      <c r="AC642" s="16">
        <v>0.46979865431785578</v>
      </c>
      <c r="AD642" s="17">
        <v>0.46710526943206793</v>
      </c>
      <c r="AE642" s="32">
        <v>53.598831130000001</v>
      </c>
      <c r="AF642" s="32">
        <v>327.631591796875</v>
      </c>
      <c r="AG642" s="16">
        <v>1.2E-2</v>
      </c>
      <c r="AH642" s="16">
        <v>5.6000000000000001E-2</v>
      </c>
      <c r="AI642" s="16"/>
      <c r="AJ642" s="16">
        <v>0.86799999999999999</v>
      </c>
      <c r="AK642" s="16">
        <v>5.6000000000000001E-2</v>
      </c>
      <c r="AL642" s="16">
        <v>8.0000003799796104E-3</v>
      </c>
      <c r="AM642" s="16">
        <v>3.5999999999999997E-2</v>
      </c>
      <c r="AN642" s="16">
        <v>0.13800000000000001</v>
      </c>
      <c r="AO642" s="16">
        <v>0.371</v>
      </c>
      <c r="AP642" s="5">
        <v>0</v>
      </c>
      <c r="AQ642" s="31">
        <v>8647.240234375</v>
      </c>
      <c r="AR642" s="31">
        <v>8928.57</v>
      </c>
    </row>
    <row r="643" spans="1:44" x14ac:dyDescent="0.3">
      <c r="A643" s="4">
        <v>220934070</v>
      </c>
      <c r="B643" s="3" t="s">
        <v>100</v>
      </c>
      <c r="C643" s="3" t="s">
        <v>815</v>
      </c>
      <c r="D643" s="14">
        <v>91.453880310058594</v>
      </c>
      <c r="E643" s="14">
        <v>90.264396667480469</v>
      </c>
      <c r="F643" s="14">
        <v>88.196807861328125</v>
      </c>
      <c r="G643" s="14">
        <v>85.667366027832031</v>
      </c>
      <c r="H643" s="5">
        <v>626</v>
      </c>
      <c r="I643" s="15" t="s">
        <v>3981</v>
      </c>
      <c r="J643" s="15">
        <v>5</v>
      </c>
      <c r="K643" s="3" t="s">
        <v>3810</v>
      </c>
      <c r="L643" s="3" t="s">
        <v>3907</v>
      </c>
      <c r="M643" s="3" t="s">
        <v>3917</v>
      </c>
      <c r="N643" s="3" t="s">
        <v>3921</v>
      </c>
      <c r="O643" s="17">
        <v>0.67905408143997192</v>
      </c>
      <c r="P643" s="32">
        <v>52.798431440000002</v>
      </c>
      <c r="Q643" s="32">
        <v>394.93243408203131</v>
      </c>
      <c r="R643" s="5">
        <v>306</v>
      </c>
      <c r="S643" s="5">
        <v>114</v>
      </c>
      <c r="T643" s="16">
        <v>0.37254902720451349</v>
      </c>
      <c r="U643" s="17">
        <v>0.55769228935241699</v>
      </c>
      <c r="V643" s="32">
        <v>52.254171290000002</v>
      </c>
      <c r="W643" s="32">
        <v>350.9615478515625</v>
      </c>
      <c r="X643" s="17">
        <v>0.62162160873413086</v>
      </c>
      <c r="Y643" s="32">
        <v>52.089699709999998</v>
      </c>
      <c r="Z643" s="32">
        <v>379.05404663085938</v>
      </c>
      <c r="AA643" s="5">
        <v>306</v>
      </c>
      <c r="AB643" s="5">
        <v>114</v>
      </c>
      <c r="AC643" s="16">
        <v>0.37254902720451349</v>
      </c>
      <c r="AD643" s="17">
        <v>0.49038460850715643</v>
      </c>
      <c r="AE643" s="32">
        <v>50.522572519999997</v>
      </c>
      <c r="AF643" s="32">
        <v>332.69232177734381</v>
      </c>
      <c r="AG643" s="16"/>
      <c r="AH643" s="16">
        <v>5.2999999999999999E-2</v>
      </c>
      <c r="AI643" s="16"/>
      <c r="AJ643" s="16">
        <v>0.86699999999999999</v>
      </c>
      <c r="AK643" s="16">
        <v>6.5000000000000002E-2</v>
      </c>
      <c r="AL643" s="16">
        <v>1.4000000432133669E-2</v>
      </c>
      <c r="AM643" s="16">
        <v>5.6000000000000001E-2</v>
      </c>
      <c r="AN643" s="16">
        <v>0.104</v>
      </c>
      <c r="AO643" s="16">
        <v>0.29199999999999998</v>
      </c>
      <c r="AP643" s="5">
        <v>0</v>
      </c>
      <c r="AQ643" s="31">
        <v>8130.259765625</v>
      </c>
      <c r="AR643" s="31">
        <v>8482.0499999999993</v>
      </c>
    </row>
    <row r="644" spans="1:44" x14ac:dyDescent="0.3">
      <c r="A644" s="4">
        <v>220934080</v>
      </c>
      <c r="B644" s="3" t="s">
        <v>100</v>
      </c>
      <c r="C644" s="3" t="s">
        <v>816</v>
      </c>
      <c r="D644" s="14">
        <v>87.996917724609375</v>
      </c>
      <c r="E644" s="14">
        <v>86.689369201660156</v>
      </c>
      <c r="F644" s="14">
        <v>88.71124267578125</v>
      </c>
      <c r="G644" s="14">
        <v>88.945144653320313</v>
      </c>
      <c r="H644" s="5">
        <v>636</v>
      </c>
      <c r="I644" s="15" t="s">
        <v>3981</v>
      </c>
      <c r="J644" s="15">
        <v>5</v>
      </c>
      <c r="K644" s="3" t="s">
        <v>3810</v>
      </c>
      <c r="L644" s="3" t="s">
        <v>3907</v>
      </c>
      <c r="M644" s="3" t="s">
        <v>3917</v>
      </c>
      <c r="N644" s="3" t="s">
        <v>3921</v>
      </c>
      <c r="O644" s="17">
        <v>0.70710057020187378</v>
      </c>
      <c r="P644" s="32">
        <v>51.354165700000003</v>
      </c>
      <c r="Q644" s="32">
        <v>392.0118408203125</v>
      </c>
      <c r="R644" s="5">
        <v>341</v>
      </c>
      <c r="S644" s="5">
        <v>142</v>
      </c>
      <c r="T644" s="16">
        <v>0.4164222776889801</v>
      </c>
      <c r="U644" s="17">
        <v>0.48739495873451227</v>
      </c>
      <c r="V644" s="32">
        <v>50.763667939999998</v>
      </c>
      <c r="W644" s="32">
        <v>321.00839233398438</v>
      </c>
      <c r="X644" s="17">
        <v>0.72485208511352539</v>
      </c>
      <c r="Y644" s="32">
        <v>52.399542089999997</v>
      </c>
      <c r="Z644" s="32">
        <v>394.37869262695313</v>
      </c>
      <c r="AA644" s="5">
        <v>341</v>
      </c>
      <c r="AB644" s="5">
        <v>142</v>
      </c>
      <c r="AC644" s="16">
        <v>0.4164222776889801</v>
      </c>
      <c r="AD644" s="17">
        <v>0.54621851444244385</v>
      </c>
      <c r="AE644" s="32">
        <v>52.368420049999997</v>
      </c>
      <c r="AF644" s="32">
        <v>328.57144165039063</v>
      </c>
      <c r="AG644" s="16"/>
      <c r="AH644" s="16">
        <v>3.5000000000000003E-2</v>
      </c>
      <c r="AI644" s="16"/>
      <c r="AJ644" s="16">
        <v>0.91400000000000003</v>
      </c>
      <c r="AK644" s="16">
        <v>3.9E-2</v>
      </c>
      <c r="AL644" s="16">
        <v>1.30000002682209E-2</v>
      </c>
      <c r="AM644" s="16">
        <v>2.7E-2</v>
      </c>
      <c r="AN644" s="16">
        <v>9.9000000000000005E-2</v>
      </c>
      <c r="AO644" s="16">
        <v>0.25900000000000001</v>
      </c>
      <c r="AP644" s="5">
        <v>0</v>
      </c>
      <c r="AQ644" s="31">
        <v>8870.3798828125</v>
      </c>
      <c r="AR644" s="31">
        <v>9255.2999999999993</v>
      </c>
    </row>
    <row r="645" spans="1:44" x14ac:dyDescent="0.3">
      <c r="A645" s="4">
        <v>220934085</v>
      </c>
      <c r="B645" s="3" t="s">
        <v>100</v>
      </c>
      <c r="C645" s="3" t="s">
        <v>611</v>
      </c>
      <c r="D645" s="14">
        <v>88.68505859375</v>
      </c>
      <c r="E645" s="14">
        <v>87.007461547851563</v>
      </c>
      <c r="F645" s="14">
        <v>86.62518310546875</v>
      </c>
      <c r="G645" s="14">
        <v>86.562919616699219</v>
      </c>
      <c r="H645" s="5">
        <v>632</v>
      </c>
      <c r="I645" s="15" t="s">
        <v>3981</v>
      </c>
      <c r="J645" s="15">
        <v>5</v>
      </c>
      <c r="K645" s="3" t="s">
        <v>3810</v>
      </c>
      <c r="L645" s="3" t="s">
        <v>3907</v>
      </c>
      <c r="M645" s="3" t="s">
        <v>3917</v>
      </c>
      <c r="N645" s="3" t="s">
        <v>3921</v>
      </c>
      <c r="O645" s="17">
        <v>0.72277230024337769</v>
      </c>
      <c r="P645" s="32">
        <v>51.641661470000003</v>
      </c>
      <c r="Q645" s="32">
        <v>400.9901123046875</v>
      </c>
      <c r="R645" s="5">
        <v>306</v>
      </c>
      <c r="S645" s="5">
        <v>108</v>
      </c>
      <c r="T645" s="16">
        <v>0.35294118523597717</v>
      </c>
      <c r="U645" s="17">
        <v>0.55555558204650879</v>
      </c>
      <c r="V645" s="32">
        <v>50.896287870000002</v>
      </c>
      <c r="W645" s="32">
        <v>349.49496459960938</v>
      </c>
      <c r="X645" s="17">
        <v>0.68646866083145142</v>
      </c>
      <c r="Y645" s="32">
        <v>51.143119660000004</v>
      </c>
      <c r="Z645" s="32">
        <v>383.828369140625</v>
      </c>
      <c r="AA645" s="5">
        <v>306</v>
      </c>
      <c r="AB645" s="5">
        <v>108</v>
      </c>
      <c r="AC645" s="16">
        <v>0.35294118523597717</v>
      </c>
      <c r="AD645" s="17">
        <v>0.4444444477558136</v>
      </c>
      <c r="AE645" s="32">
        <v>51.026892799999999</v>
      </c>
      <c r="AF645" s="32">
        <v>314.14141845703131</v>
      </c>
      <c r="AG645" s="16">
        <v>8.0000000000000002E-3</v>
      </c>
      <c r="AH645" s="16">
        <v>2.4E-2</v>
      </c>
      <c r="AI645" s="16"/>
      <c r="AJ645" s="16">
        <v>0.91800000000000004</v>
      </c>
      <c r="AK645" s="16">
        <v>4.1000000000000002E-2</v>
      </c>
      <c r="AL645" s="16">
        <v>8.999999612569809E-3</v>
      </c>
      <c r="AM645" s="16">
        <v>3.2000000000000001E-2</v>
      </c>
      <c r="AN645" s="16">
        <v>0.13300000000000001</v>
      </c>
      <c r="AO645" s="16">
        <v>0.23899999999999999</v>
      </c>
      <c r="AP645" s="5">
        <v>0</v>
      </c>
      <c r="AQ645" s="31">
        <v>8712.7197265625</v>
      </c>
      <c r="AR645" s="31">
        <v>9051.58</v>
      </c>
    </row>
    <row r="646" spans="1:44" x14ac:dyDescent="0.3">
      <c r="A646" s="4">
        <v>640744020</v>
      </c>
      <c r="B646" s="3" t="s">
        <v>315</v>
      </c>
      <c r="C646" s="3" t="s">
        <v>1462</v>
      </c>
      <c r="D646" s="14">
        <v>87.072601318359375</v>
      </c>
      <c r="E646" s="14">
        <v>90.092704772949219</v>
      </c>
      <c r="F646" s="14">
        <v>86.67181396484375</v>
      </c>
      <c r="G646" s="14">
        <v>85.714584350585938</v>
      </c>
      <c r="H646" s="5">
        <v>434</v>
      </c>
      <c r="I646" s="15" t="s">
        <v>3980</v>
      </c>
      <c r="J646" s="15">
        <v>4</v>
      </c>
      <c r="K646" s="3" t="s">
        <v>3885</v>
      </c>
      <c r="L646" s="3" t="s">
        <v>3911</v>
      </c>
      <c r="M646" s="3" t="s">
        <v>3917</v>
      </c>
      <c r="N646" s="3" t="s">
        <v>3923</v>
      </c>
      <c r="O646" s="17">
        <v>0.53977274894714355</v>
      </c>
      <c r="P646" s="32">
        <v>50.96799841</v>
      </c>
      <c r="Q646" s="32">
        <v>352.27273559570313</v>
      </c>
      <c r="R646" s="5">
        <v>64</v>
      </c>
      <c r="S646" s="5">
        <v>29</v>
      </c>
      <c r="T646" s="16">
        <v>0.453125</v>
      </c>
      <c r="U646" s="17">
        <v>0.31343284249305731</v>
      </c>
      <c r="V646" s="32">
        <v>52.18259063</v>
      </c>
      <c r="W646" s="32">
        <v>294.02984619140631</v>
      </c>
      <c r="X646" s="17">
        <v>0.59090906381607056</v>
      </c>
      <c r="Y646" s="32">
        <v>51.171204090000003</v>
      </c>
      <c r="Z646" s="32">
        <v>358.52273559570313</v>
      </c>
      <c r="AA646" s="5">
        <v>64</v>
      </c>
      <c r="AB646" s="5">
        <v>29</v>
      </c>
      <c r="AC646" s="16">
        <v>0.453125</v>
      </c>
      <c r="AD646" s="17">
        <v>0.34328359365463262</v>
      </c>
      <c r="AE646" s="32">
        <v>50.549162559999999</v>
      </c>
      <c r="AF646" s="32">
        <v>286.56716918945313</v>
      </c>
      <c r="AG646" s="16">
        <v>1.2E-2</v>
      </c>
      <c r="AH646" s="16">
        <v>2.3E-2</v>
      </c>
      <c r="AI646" s="16"/>
      <c r="AJ646" s="16">
        <v>0.93300000000000005</v>
      </c>
      <c r="AK646" s="16">
        <v>0.03</v>
      </c>
      <c r="AL646" s="16">
        <v>2.000000094994903E-3</v>
      </c>
      <c r="AM646" s="16"/>
      <c r="AN646" s="16">
        <v>0.12</v>
      </c>
      <c r="AO646" s="16">
        <v>0.27800000000000002</v>
      </c>
      <c r="AP646" s="5">
        <v>0</v>
      </c>
      <c r="AQ646" s="31">
        <v>8680.5</v>
      </c>
      <c r="AR646" s="31">
        <v>9342.9500000000007</v>
      </c>
    </row>
    <row r="647" spans="1:44" x14ac:dyDescent="0.3">
      <c r="A647" s="4">
        <v>691094020</v>
      </c>
      <c r="B647" s="3" t="s">
        <v>336</v>
      </c>
      <c r="C647" s="3" t="s">
        <v>1499</v>
      </c>
      <c r="D647" s="14">
        <v>85.924339294433594</v>
      </c>
      <c r="E647" s="14">
        <v>85.527183532714844</v>
      </c>
      <c r="F647" s="14">
        <v>90.504478454589844</v>
      </c>
      <c r="G647" s="14">
        <v>86.150566101074219</v>
      </c>
      <c r="H647" s="5">
        <v>214</v>
      </c>
      <c r="I647" s="15" t="s">
        <v>3980</v>
      </c>
      <c r="J647" s="15">
        <v>6</v>
      </c>
      <c r="K647" s="3" t="s">
        <v>3863</v>
      </c>
      <c r="L647" s="3" t="s">
        <v>3911</v>
      </c>
      <c r="M647" s="3" t="s">
        <v>3917</v>
      </c>
      <c r="N647" s="3" t="s">
        <v>3921</v>
      </c>
      <c r="O647" s="17">
        <v>0.4117647111415863</v>
      </c>
      <c r="P647" s="32">
        <v>50.488270980000003</v>
      </c>
      <c r="Q647" s="32">
        <v>315.12603759765631</v>
      </c>
      <c r="R647" s="5">
        <v>154</v>
      </c>
      <c r="S647" s="5">
        <v>84</v>
      </c>
      <c r="T647" s="16">
        <v>0.54545456171035767</v>
      </c>
      <c r="U647" s="17">
        <v>0.26153847575187678</v>
      </c>
      <c r="V647" s="32">
        <v>50.279129210000001</v>
      </c>
      <c r="W647" s="32">
        <v>287.69232177734381</v>
      </c>
      <c r="X647" s="17">
        <v>0.33613446354866028</v>
      </c>
      <c r="Y647" s="32">
        <v>53.479596829999998</v>
      </c>
      <c r="Z647" s="32">
        <v>281.51260375976563</v>
      </c>
      <c r="AA647" s="5">
        <v>154</v>
      </c>
      <c r="AB647" s="5">
        <v>84</v>
      </c>
      <c r="AC647" s="16">
        <v>0.54545456171035767</v>
      </c>
      <c r="AD647" s="17">
        <v>0.24615384638309479</v>
      </c>
      <c r="AE647" s="32">
        <v>50.79468164</v>
      </c>
      <c r="AF647" s="32">
        <v>249.23077392578131</v>
      </c>
      <c r="AG647" s="16">
        <v>2.3E-2</v>
      </c>
      <c r="AH647" s="16"/>
      <c r="AI647" s="16"/>
      <c r="AJ647" s="16">
        <v>0.92100000000000004</v>
      </c>
      <c r="AK647" s="16">
        <v>4.7E-2</v>
      </c>
      <c r="AL647" s="16">
        <v>8.999999612569809E-3</v>
      </c>
      <c r="AM647" s="16"/>
      <c r="AN647" s="16">
        <v>0.17299999999999999</v>
      </c>
      <c r="AO647" s="16">
        <v>0.42899999999999999</v>
      </c>
      <c r="AP647" s="5">
        <v>0</v>
      </c>
      <c r="AQ647" s="31">
        <v>10844.08984375</v>
      </c>
      <c r="AR647" s="31">
        <v>11463.78</v>
      </c>
    </row>
    <row r="648" spans="1:44" x14ac:dyDescent="0.3">
      <c r="A648" s="4">
        <v>830054020</v>
      </c>
      <c r="B648" s="3" t="s">
        <v>395</v>
      </c>
      <c r="C648" s="3" t="s">
        <v>1616</v>
      </c>
      <c r="D648" s="14">
        <v>83.219291687011719</v>
      </c>
      <c r="E648" s="14">
        <v>83.259017944335938</v>
      </c>
      <c r="F648" s="14">
        <v>87.168373107910156</v>
      </c>
      <c r="G648" s="14">
        <v>89.71661376953125</v>
      </c>
      <c r="H648" s="5">
        <v>476</v>
      </c>
      <c r="I648" s="15" t="s">
        <v>3981</v>
      </c>
      <c r="J648" s="15">
        <v>5</v>
      </c>
      <c r="K648" s="3" t="s">
        <v>3834</v>
      </c>
      <c r="L648" s="3" t="s">
        <v>3914</v>
      </c>
      <c r="M648" s="3" t="s">
        <v>3919</v>
      </c>
      <c r="N648" s="3" t="s">
        <v>3921</v>
      </c>
      <c r="O648" s="17">
        <v>0.47058823704719538</v>
      </c>
      <c r="P648" s="32">
        <v>49.358144520000003</v>
      </c>
      <c r="Q648" s="32">
        <v>325.7918701171875</v>
      </c>
      <c r="R648" s="5">
        <v>225</v>
      </c>
      <c r="S648" s="5">
        <v>115</v>
      </c>
      <c r="T648" s="16">
        <v>0.51111114025115967</v>
      </c>
      <c r="U648" s="17">
        <v>0.31000000238418579</v>
      </c>
      <c r="V648" s="32">
        <v>49.333480170000001</v>
      </c>
      <c r="W648" s="32"/>
      <c r="X648" s="17">
        <v>0.40454545617103582</v>
      </c>
      <c r="Y648" s="32">
        <v>51.470280160000002</v>
      </c>
      <c r="Z648" s="32">
        <v>297.72726440429688</v>
      </c>
      <c r="AA648" s="5">
        <v>226</v>
      </c>
      <c r="AB648" s="5">
        <v>116</v>
      </c>
      <c r="AC648" s="16">
        <v>0.51111114025115967</v>
      </c>
      <c r="AD648" s="17">
        <v>0.23000000417232511</v>
      </c>
      <c r="AE648" s="32">
        <v>52.802863219999999</v>
      </c>
      <c r="AF648" s="32">
        <v>237</v>
      </c>
      <c r="AG648" s="16">
        <v>0.17199999999999999</v>
      </c>
      <c r="AH648" s="16">
        <v>7.3999999999999996E-2</v>
      </c>
      <c r="AI648" s="16"/>
      <c r="AJ648" s="16">
        <v>0.60499999999999998</v>
      </c>
      <c r="AK648" s="16">
        <v>7.8E-2</v>
      </c>
      <c r="AL648" s="16">
        <v>7.1000002324581146E-2</v>
      </c>
      <c r="AM648" s="16">
        <v>0.111</v>
      </c>
      <c r="AN648" s="16">
        <v>0.13900000000000001</v>
      </c>
      <c r="AO648" s="16">
        <v>0.22700000000000001</v>
      </c>
      <c r="AP648" s="5">
        <v>0</v>
      </c>
      <c r="AQ648" s="31">
        <v>11977.419921875</v>
      </c>
      <c r="AR648" s="31">
        <v>13403.2</v>
      </c>
    </row>
    <row r="649" spans="1:44" x14ac:dyDescent="0.3">
      <c r="A649" s="4">
        <v>830054040</v>
      </c>
      <c r="B649" s="3" t="s">
        <v>395</v>
      </c>
      <c r="C649" s="3" t="s">
        <v>1617</v>
      </c>
      <c r="D649" s="14">
        <v>89.490402221679688</v>
      </c>
      <c r="E649" s="14">
        <v>85.611587524414063</v>
      </c>
      <c r="F649" s="14">
        <v>88.059181213378906</v>
      </c>
      <c r="G649" s="14">
        <v>88.881401062011719</v>
      </c>
      <c r="H649" s="5">
        <v>494</v>
      </c>
      <c r="I649" s="15" t="s">
        <v>3981</v>
      </c>
      <c r="J649" s="15">
        <v>5</v>
      </c>
      <c r="K649" s="3" t="s">
        <v>3834</v>
      </c>
      <c r="L649" s="3" t="s">
        <v>3914</v>
      </c>
      <c r="M649" s="3" t="s">
        <v>3919</v>
      </c>
      <c r="N649" s="3" t="s">
        <v>3921</v>
      </c>
      <c r="O649" s="17">
        <v>0.66386556625366211</v>
      </c>
      <c r="P649" s="32">
        <v>51.978120160000003</v>
      </c>
      <c r="Q649" s="32">
        <v>389.07562255859381</v>
      </c>
      <c r="R649" s="5">
        <v>261</v>
      </c>
      <c r="S649" s="5">
        <v>101</v>
      </c>
      <c r="T649" s="16">
        <v>0.38697317242622381</v>
      </c>
      <c r="U649" s="17">
        <v>0.47999998927116388</v>
      </c>
      <c r="V649" s="32">
        <v>50.31431886</v>
      </c>
      <c r="W649" s="32">
        <v>332</v>
      </c>
      <c r="X649" s="17">
        <v>0.58158993721008301</v>
      </c>
      <c r="Y649" s="32">
        <v>52.00681024</v>
      </c>
      <c r="Z649" s="32">
        <v>361.9246826171875</v>
      </c>
      <c r="AA649" s="5">
        <v>262</v>
      </c>
      <c r="AB649" s="5">
        <v>102</v>
      </c>
      <c r="AC649" s="16">
        <v>0.38697317242622381</v>
      </c>
      <c r="AD649" s="17">
        <v>0.42105263471603388</v>
      </c>
      <c r="AE649" s="32">
        <v>52.332522650000001</v>
      </c>
      <c r="AF649" s="32">
        <v>314.47369384765631</v>
      </c>
      <c r="AG649" s="16">
        <v>4.9000000000000002E-2</v>
      </c>
      <c r="AH649" s="16">
        <v>8.1000000000000003E-2</v>
      </c>
      <c r="AI649" s="16"/>
      <c r="AJ649" s="16">
        <v>0.78300000000000003</v>
      </c>
      <c r="AK649" s="16">
        <v>6.9000000000000006E-2</v>
      </c>
      <c r="AL649" s="16">
        <v>1.7999999225139621E-2</v>
      </c>
      <c r="AM649" s="16"/>
      <c r="AN649" s="16">
        <v>9.0999999999999998E-2</v>
      </c>
      <c r="AO649" s="16">
        <v>0.13500000000000001</v>
      </c>
      <c r="AP649" s="5">
        <v>0</v>
      </c>
      <c r="AQ649" s="31">
        <v>10352.3798828125</v>
      </c>
      <c r="AR649" s="31">
        <v>11679.6</v>
      </c>
    </row>
    <row r="650" spans="1:44" x14ac:dyDescent="0.3">
      <c r="A650" s="4">
        <v>830054060</v>
      </c>
      <c r="B650" s="3" t="s">
        <v>395</v>
      </c>
      <c r="C650" s="3" t="s">
        <v>1618</v>
      </c>
      <c r="D650" s="14">
        <v>81.891090393066406</v>
      </c>
      <c r="E650" s="14">
        <v>79.676498413085938</v>
      </c>
      <c r="F650" s="14">
        <v>81.28631591796875</v>
      </c>
      <c r="G650" s="14">
        <v>79.896934509277344</v>
      </c>
      <c r="H650" s="5">
        <v>362</v>
      </c>
      <c r="I650" s="15" t="s">
        <v>3981</v>
      </c>
      <c r="J650" s="15">
        <v>5</v>
      </c>
      <c r="K650" s="3" t="s">
        <v>3834</v>
      </c>
      <c r="L650" s="3" t="s">
        <v>3914</v>
      </c>
      <c r="M650" s="3" t="s">
        <v>3919</v>
      </c>
      <c r="N650" s="3" t="s">
        <v>3921</v>
      </c>
      <c r="O650" s="17">
        <v>0.42937853932380682</v>
      </c>
      <c r="P650" s="32">
        <v>48.80323997</v>
      </c>
      <c r="Q650" s="32">
        <v>327.68362426757813</v>
      </c>
      <c r="R650" s="5">
        <v>241</v>
      </c>
      <c r="S650" s="5">
        <v>118</v>
      </c>
      <c r="T650" s="16">
        <v>0.48962655663490301</v>
      </c>
      <c r="U650" s="17">
        <v>0.27173912525177002</v>
      </c>
      <c r="V650" s="32">
        <v>47.839853949999998</v>
      </c>
      <c r="W650" s="32">
        <v>284.78262329101563</v>
      </c>
      <c r="X650" s="17">
        <v>0.3333333432674408</v>
      </c>
      <c r="Y650" s="32">
        <v>47.927546630000002</v>
      </c>
      <c r="Z650" s="32">
        <v>269.49151611328131</v>
      </c>
      <c r="AA650" s="5">
        <v>242</v>
      </c>
      <c r="AB650" s="5">
        <v>119</v>
      </c>
      <c r="AC650" s="16">
        <v>0.48962655663490301</v>
      </c>
      <c r="AD650" s="17">
        <v>0.1630434840917587</v>
      </c>
      <c r="AE650" s="32">
        <v>47.273012799999997</v>
      </c>
      <c r="AF650" s="32"/>
      <c r="AG650" s="16">
        <v>0.19900000000000001</v>
      </c>
      <c r="AH650" s="16">
        <v>9.9000000000000005E-2</v>
      </c>
      <c r="AI650" s="16">
        <v>3.9E-2</v>
      </c>
      <c r="AJ650" s="16">
        <v>0.55500000000000005</v>
      </c>
      <c r="AK650" s="16">
        <v>9.4E-2</v>
      </c>
      <c r="AL650" s="16">
        <v>1.4000000432133669E-2</v>
      </c>
      <c r="AM650" s="16">
        <v>9.7000000000000003E-2</v>
      </c>
      <c r="AN650" s="16">
        <v>0.14599999999999999</v>
      </c>
      <c r="AO650" s="16">
        <v>0.32200000000000001</v>
      </c>
      <c r="AP650" s="5">
        <v>0</v>
      </c>
      <c r="AQ650" s="31">
        <v>13257.330078125</v>
      </c>
      <c r="AR650" s="31">
        <v>14808.33</v>
      </c>
    </row>
    <row r="651" spans="1:44" x14ac:dyDescent="0.3">
      <c r="A651" s="4">
        <v>830054080</v>
      </c>
      <c r="B651" s="3" t="s">
        <v>395</v>
      </c>
      <c r="C651" s="3" t="s">
        <v>1619</v>
      </c>
      <c r="D651" s="14">
        <v>83.725593566894531</v>
      </c>
      <c r="E651" s="14">
        <v>83.424125671386719</v>
      </c>
      <c r="F651" s="14">
        <v>82.491531372070313</v>
      </c>
      <c r="G651" s="14">
        <v>82.632957458496094</v>
      </c>
      <c r="H651" s="5">
        <v>485</v>
      </c>
      <c r="I651" s="15" t="s">
        <v>3981</v>
      </c>
      <c r="J651" s="15">
        <v>5</v>
      </c>
      <c r="K651" s="3" t="s">
        <v>3834</v>
      </c>
      <c r="L651" s="3" t="s">
        <v>3914</v>
      </c>
      <c r="M651" s="3" t="s">
        <v>3919</v>
      </c>
      <c r="N651" s="3" t="s">
        <v>3921</v>
      </c>
      <c r="O651" s="17">
        <v>0.4444444477558136</v>
      </c>
      <c r="P651" s="32">
        <v>49.569669380000001</v>
      </c>
      <c r="Q651" s="32">
        <v>331.40097045898438</v>
      </c>
      <c r="R651" s="5">
        <v>209</v>
      </c>
      <c r="S651" s="5">
        <v>109</v>
      </c>
      <c r="T651" s="16">
        <v>0.52153110504150391</v>
      </c>
      <c r="U651" s="17">
        <v>0.28999999165534968</v>
      </c>
      <c r="V651" s="32">
        <v>49.402318649999998</v>
      </c>
      <c r="W651" s="32">
        <v>275</v>
      </c>
      <c r="X651" s="17">
        <v>0.3333333432674408</v>
      </c>
      <c r="Y651" s="32">
        <v>48.653443279999998</v>
      </c>
      <c r="Z651" s="32">
        <v>274.87924194335938</v>
      </c>
      <c r="AA651" s="5">
        <v>209</v>
      </c>
      <c r="AB651" s="5">
        <v>109</v>
      </c>
      <c r="AC651" s="16">
        <v>0.52153110504150391</v>
      </c>
      <c r="AD651" s="17">
        <v>0.2199999988079071</v>
      </c>
      <c r="AE651" s="32">
        <v>48.813775890000002</v>
      </c>
      <c r="AF651" s="32"/>
      <c r="AG651" s="16">
        <v>0.13600000000000001</v>
      </c>
      <c r="AH651" s="16">
        <v>0.13600000000000001</v>
      </c>
      <c r="AI651" s="16"/>
      <c r="AJ651" s="16">
        <v>0.58599999999999997</v>
      </c>
      <c r="AK651" s="16">
        <v>6.6000000000000003E-2</v>
      </c>
      <c r="AL651" s="16">
        <v>7.5999997556209564E-2</v>
      </c>
      <c r="AM651" s="16">
        <v>9.7000000000000003E-2</v>
      </c>
      <c r="AN651" s="16">
        <v>0.11600000000000001</v>
      </c>
      <c r="AO651" s="16">
        <v>0.27400000000000002</v>
      </c>
      <c r="AP651" s="5">
        <v>0</v>
      </c>
      <c r="AQ651" s="31">
        <v>11542.5595703125</v>
      </c>
      <c r="AR651" s="31">
        <v>12613.68</v>
      </c>
    </row>
    <row r="652" spans="1:44" x14ac:dyDescent="0.3">
      <c r="A652" s="4">
        <v>830055000</v>
      </c>
      <c r="B652" s="3" t="s">
        <v>395</v>
      </c>
      <c r="C652" s="3" t="s">
        <v>1620</v>
      </c>
      <c r="D652" s="14">
        <v>85.0643310546875</v>
      </c>
      <c r="E652" s="14">
        <v>85.847396850585938</v>
      </c>
      <c r="F652" s="14">
        <v>83.262763977050781</v>
      </c>
      <c r="G652" s="14">
        <v>84.518424987792969</v>
      </c>
      <c r="H652" s="5">
        <v>501</v>
      </c>
      <c r="I652" s="15" t="s">
        <v>3981</v>
      </c>
      <c r="J652" s="15">
        <v>5</v>
      </c>
      <c r="K652" s="3" t="s">
        <v>3834</v>
      </c>
      <c r="L652" s="3" t="s">
        <v>3914</v>
      </c>
      <c r="M652" s="3" t="s">
        <v>3919</v>
      </c>
      <c r="N652" s="3" t="s">
        <v>3921</v>
      </c>
      <c r="O652" s="17">
        <v>0.51452285051345825</v>
      </c>
      <c r="P652" s="32">
        <v>50.128975230000002</v>
      </c>
      <c r="Q652" s="32">
        <v>347.71783447265631</v>
      </c>
      <c r="R652" s="5">
        <v>237</v>
      </c>
      <c r="S652" s="5">
        <v>122</v>
      </c>
      <c r="T652" s="16">
        <v>0.51476794481277466</v>
      </c>
      <c r="U652" s="17">
        <v>0.32203391194343572</v>
      </c>
      <c r="V652" s="32">
        <v>50.412632899999998</v>
      </c>
      <c r="W652" s="32">
        <v>295.76272583007813</v>
      </c>
      <c r="X652" s="17">
        <v>0.46473029255866999</v>
      </c>
      <c r="Y652" s="32">
        <v>49.117950630000003</v>
      </c>
      <c r="Z652" s="32">
        <v>312.033203125</v>
      </c>
      <c r="AA652" s="5">
        <v>234</v>
      </c>
      <c r="AB652" s="5">
        <v>119</v>
      </c>
      <c r="AC652" s="16">
        <v>0.51476794481277466</v>
      </c>
      <c r="AD652" s="17">
        <v>0.24576270580291751</v>
      </c>
      <c r="AE652" s="32">
        <v>49.875557039999997</v>
      </c>
      <c r="AF652" s="32">
        <v>238.1355895996094</v>
      </c>
      <c r="AG652" s="16">
        <v>0.14199999999999999</v>
      </c>
      <c r="AH652" s="16">
        <v>0.11799999999999999</v>
      </c>
      <c r="AI652" s="16"/>
      <c r="AJ652" s="16">
        <v>0.61699999999999999</v>
      </c>
      <c r="AK652" s="16">
        <v>6.4000000000000001E-2</v>
      </c>
      <c r="AL652" s="16">
        <v>5.9999998658895493E-2</v>
      </c>
      <c r="AM652" s="16">
        <v>0.14000000000000001</v>
      </c>
      <c r="AN652" s="16">
        <v>0.108</v>
      </c>
      <c r="AO652" s="16">
        <v>0.253</v>
      </c>
      <c r="AP652" s="5">
        <v>0</v>
      </c>
      <c r="AQ652" s="31">
        <v>11133</v>
      </c>
      <c r="AR652" s="31">
        <v>12069.83</v>
      </c>
    </row>
    <row r="653" spans="1:44" x14ac:dyDescent="0.3">
      <c r="A653" s="4">
        <v>830055020</v>
      </c>
      <c r="B653" s="3" t="s">
        <v>395</v>
      </c>
      <c r="C653" s="3" t="s">
        <v>1621</v>
      </c>
      <c r="D653" s="14">
        <v>83.639732360839844</v>
      </c>
      <c r="E653" s="14">
        <v>83.668014526367188</v>
      </c>
      <c r="F653" s="14">
        <v>87.040336608886719</v>
      </c>
      <c r="G653" s="14">
        <v>85.610916137695313</v>
      </c>
      <c r="H653" s="5">
        <v>568</v>
      </c>
      <c r="I653" s="15" t="s">
        <v>3981</v>
      </c>
      <c r="J653" s="15">
        <v>5</v>
      </c>
      <c r="K653" s="3" t="s">
        <v>3834</v>
      </c>
      <c r="L653" s="3" t="s">
        <v>3914</v>
      </c>
      <c r="M653" s="3" t="s">
        <v>3919</v>
      </c>
      <c r="N653" s="3" t="s">
        <v>3921</v>
      </c>
      <c r="O653" s="17">
        <v>0.61371839046478271</v>
      </c>
      <c r="P653" s="32">
        <v>49.533796860000002</v>
      </c>
      <c r="Q653" s="32">
        <v>372.9241943359375</v>
      </c>
      <c r="R653" s="5">
        <v>246</v>
      </c>
      <c r="S653" s="5">
        <v>66</v>
      </c>
      <c r="T653" s="16">
        <v>0.26829269528388983</v>
      </c>
      <c r="U653" s="17">
        <v>0.375</v>
      </c>
      <c r="V653" s="32">
        <v>49.504000040000001</v>
      </c>
      <c r="W653" s="32">
        <v>290.27777099609381</v>
      </c>
      <c r="X653" s="17">
        <v>0.61010831594467163</v>
      </c>
      <c r="Y653" s="32">
        <v>51.393162320000002</v>
      </c>
      <c r="Z653" s="32">
        <v>362.0938720703125</v>
      </c>
      <c r="AA653" s="5">
        <v>246</v>
      </c>
      <c r="AB653" s="5">
        <v>66</v>
      </c>
      <c r="AC653" s="16">
        <v>0.26829269528388983</v>
      </c>
      <c r="AD653" s="17">
        <v>0.3611111044883728</v>
      </c>
      <c r="AE653" s="32">
        <v>50.490780559999997</v>
      </c>
      <c r="AF653" s="32">
        <v>265.27777099609381</v>
      </c>
      <c r="AG653" s="16">
        <v>7.3999999999999996E-2</v>
      </c>
      <c r="AH653" s="16">
        <v>6.2E-2</v>
      </c>
      <c r="AI653" s="16">
        <v>1.2E-2</v>
      </c>
      <c r="AJ653" s="16">
        <v>0.78500000000000003</v>
      </c>
      <c r="AK653" s="16">
        <v>0.06</v>
      </c>
      <c r="AL653" s="16">
        <v>7.0000002160668373E-3</v>
      </c>
      <c r="AM653" s="16">
        <v>1.7999999999999999E-2</v>
      </c>
      <c r="AN653" s="16">
        <v>7.3999999999999996E-2</v>
      </c>
      <c r="AO653" s="16">
        <v>0.13700000000000001</v>
      </c>
      <c r="AP653" s="5">
        <v>0</v>
      </c>
      <c r="AQ653" s="31">
        <v>10553.2998046875</v>
      </c>
      <c r="AR653" s="31">
        <v>11869.46</v>
      </c>
    </row>
    <row r="654" spans="1:44" x14ac:dyDescent="0.3">
      <c r="A654" s="4">
        <v>830055040</v>
      </c>
      <c r="B654" s="3" t="s">
        <v>395</v>
      </c>
      <c r="C654" s="3" t="s">
        <v>1622</v>
      </c>
      <c r="D654" s="14">
        <v>85.534812927246094</v>
      </c>
      <c r="E654" s="14">
        <v>86.262924194335938</v>
      </c>
      <c r="F654" s="14">
        <v>86.181884765625</v>
      </c>
      <c r="G654" s="14">
        <v>84.716033935546875</v>
      </c>
      <c r="H654" s="5">
        <v>438</v>
      </c>
      <c r="I654" s="15" t="s">
        <v>3981</v>
      </c>
      <c r="J654" s="15">
        <v>5</v>
      </c>
      <c r="K654" s="3" t="s">
        <v>3834</v>
      </c>
      <c r="L654" s="3" t="s">
        <v>3914</v>
      </c>
      <c r="M654" s="3" t="s">
        <v>3919</v>
      </c>
      <c r="N654" s="3" t="s">
        <v>3921</v>
      </c>
      <c r="O654" s="17">
        <v>0.64171123504638672</v>
      </c>
      <c r="P654" s="32">
        <v>50.325535530000003</v>
      </c>
      <c r="Q654" s="32">
        <v>383.95721435546881</v>
      </c>
      <c r="R654" s="5">
        <v>229</v>
      </c>
      <c r="S654" s="5">
        <v>88</v>
      </c>
      <c r="T654" s="16">
        <v>0.38427948951721191</v>
      </c>
      <c r="U654" s="17">
        <v>0.3888888955116272</v>
      </c>
      <c r="V654" s="32">
        <v>50.58587429</v>
      </c>
      <c r="W654" s="32">
        <v>320.83334350585938</v>
      </c>
      <c r="X654" s="17">
        <v>0.57754009962081909</v>
      </c>
      <c r="Y654" s="32">
        <v>50.876125770000002</v>
      </c>
      <c r="Z654" s="32">
        <v>360.42779541015631</v>
      </c>
      <c r="AA654" s="5">
        <v>230</v>
      </c>
      <c r="AB654" s="5">
        <v>89</v>
      </c>
      <c r="AC654" s="16">
        <v>0.38427948951721191</v>
      </c>
      <c r="AD654" s="17">
        <v>0.34722220897674561</v>
      </c>
      <c r="AE654" s="32">
        <v>49.986838890000001</v>
      </c>
      <c r="AF654" s="32">
        <v>290.27777099609381</v>
      </c>
      <c r="AG654" s="16">
        <v>0.11899999999999999</v>
      </c>
      <c r="AH654" s="16">
        <v>0.121</v>
      </c>
      <c r="AI654" s="16"/>
      <c r="AJ654" s="16">
        <v>0.64800000000000002</v>
      </c>
      <c r="AK654" s="16">
        <v>6.6000000000000003E-2</v>
      </c>
      <c r="AL654" s="16">
        <v>4.6000000089406967E-2</v>
      </c>
      <c r="AM654" s="16">
        <v>0.10100000000000001</v>
      </c>
      <c r="AN654" s="16">
        <v>8.4000000000000005E-2</v>
      </c>
      <c r="AO654" s="16">
        <v>0.22800000000000001</v>
      </c>
      <c r="AP654" s="5">
        <v>0</v>
      </c>
      <c r="AQ654" s="31">
        <v>11787.6103515625</v>
      </c>
      <c r="AR654" s="31">
        <v>12690.28</v>
      </c>
    </row>
    <row r="655" spans="1:44" x14ac:dyDescent="0.3">
      <c r="A655" s="4">
        <v>830055060</v>
      </c>
      <c r="B655" s="3" t="s">
        <v>395</v>
      </c>
      <c r="C655" s="3" t="s">
        <v>1623</v>
      </c>
      <c r="D655" s="14">
        <v>90.728691101074219</v>
      </c>
      <c r="E655" s="14">
        <v>93.990272521972656</v>
      </c>
      <c r="F655" s="14">
        <v>92.444068908691406</v>
      </c>
      <c r="G655" s="14">
        <v>96.154373168945313</v>
      </c>
      <c r="H655" s="5">
        <v>420</v>
      </c>
      <c r="I655" s="15" t="s">
        <v>3981</v>
      </c>
      <c r="J655" s="15">
        <v>5</v>
      </c>
      <c r="K655" s="3" t="s">
        <v>3834</v>
      </c>
      <c r="L655" s="3" t="s">
        <v>3914</v>
      </c>
      <c r="M655" s="3" t="s">
        <v>3919</v>
      </c>
      <c r="N655" s="3" t="s">
        <v>3921</v>
      </c>
      <c r="O655" s="17">
        <v>0.49315068125724792</v>
      </c>
      <c r="P655" s="32">
        <v>52.495457999999999</v>
      </c>
      <c r="Q655" s="32">
        <v>350.6849365234375</v>
      </c>
      <c r="R655" s="5">
        <v>225</v>
      </c>
      <c r="S655" s="5">
        <v>105</v>
      </c>
      <c r="T655" s="16">
        <v>0.46666666865348821</v>
      </c>
      <c r="U655" s="17">
        <v>0.375</v>
      </c>
      <c r="V655" s="32">
        <v>53.80757114</v>
      </c>
      <c r="W655" s="32">
        <v>317.70834350585938</v>
      </c>
      <c r="X655" s="17">
        <v>0.50230413675308228</v>
      </c>
      <c r="Y655" s="32">
        <v>54.647802509999998</v>
      </c>
      <c r="Z655" s="32">
        <v>317.51153564453131</v>
      </c>
      <c r="AA655" s="5">
        <v>226</v>
      </c>
      <c r="AB655" s="5">
        <v>106</v>
      </c>
      <c r="AC655" s="16">
        <v>0.46666666865348821</v>
      </c>
      <c r="AD655" s="17">
        <v>0.3684210479259491</v>
      </c>
      <c r="AE655" s="32">
        <v>56.4282246</v>
      </c>
      <c r="AF655" s="32">
        <v>266.3157958984375</v>
      </c>
      <c r="AG655" s="16">
        <v>0.1</v>
      </c>
      <c r="AH655" s="16">
        <v>0.1</v>
      </c>
      <c r="AI655" s="16">
        <v>4.8000000000000001E-2</v>
      </c>
      <c r="AJ655" s="16">
        <v>0.68100000000000005</v>
      </c>
      <c r="AK655" s="16">
        <v>5.5E-2</v>
      </c>
      <c r="AL655" s="16">
        <v>1.7000000923871991E-2</v>
      </c>
      <c r="AM655" s="16">
        <v>7.1000000000000008E-2</v>
      </c>
      <c r="AN655" s="16">
        <v>0.114</v>
      </c>
      <c r="AO655" s="16">
        <v>0.26400000000000001</v>
      </c>
      <c r="AP655" s="5">
        <v>0</v>
      </c>
      <c r="AQ655" s="31">
        <v>12164.8701171875</v>
      </c>
      <c r="AR655" s="31">
        <v>13421.51</v>
      </c>
    </row>
    <row r="656" spans="1:44" x14ac:dyDescent="0.3">
      <c r="A656" s="4">
        <v>830055080</v>
      </c>
      <c r="B656" s="3" t="s">
        <v>395</v>
      </c>
      <c r="C656" s="3" t="s">
        <v>1624</v>
      </c>
      <c r="D656" s="14">
        <v>86.367660522460938</v>
      </c>
      <c r="E656" s="14">
        <v>84.66473388671875</v>
      </c>
      <c r="F656" s="14">
        <v>92.512191772460938</v>
      </c>
      <c r="G656" s="14">
        <v>86.173065185546875</v>
      </c>
      <c r="H656" s="5">
        <v>477</v>
      </c>
      <c r="I656" s="15" t="s">
        <v>3981</v>
      </c>
      <c r="J656" s="15">
        <v>5</v>
      </c>
      <c r="K656" s="3" t="s">
        <v>3834</v>
      </c>
      <c r="L656" s="3" t="s">
        <v>3914</v>
      </c>
      <c r="M656" s="3" t="s">
        <v>3919</v>
      </c>
      <c r="N656" s="3" t="s">
        <v>3921</v>
      </c>
      <c r="O656" s="17">
        <v>0.65737050771713257</v>
      </c>
      <c r="P656" s="32">
        <v>50.673485550000002</v>
      </c>
      <c r="Q656" s="32">
        <v>375.29879760742188</v>
      </c>
      <c r="R656" s="5">
        <v>279</v>
      </c>
      <c r="S656" s="5">
        <v>108</v>
      </c>
      <c r="T656" s="16">
        <v>0.38709676265716553</v>
      </c>
      <c r="U656" s="17">
        <v>0.43589743971824652</v>
      </c>
      <c r="V656" s="32">
        <v>49.91955334</v>
      </c>
      <c r="W656" s="32">
        <v>307.69232177734381</v>
      </c>
      <c r="X656" s="17">
        <v>0.62948209047317505</v>
      </c>
      <c r="Y656" s="32">
        <v>54.68883349</v>
      </c>
      <c r="Z656" s="32">
        <v>370.91632080078131</v>
      </c>
      <c r="AA656" s="5">
        <v>279</v>
      </c>
      <c r="AB656" s="5">
        <v>108</v>
      </c>
      <c r="AC656" s="16">
        <v>0.38709676265716553</v>
      </c>
      <c r="AD656" s="17">
        <v>0.3461538553237915</v>
      </c>
      <c r="AE656" s="32">
        <v>50.807349649999999</v>
      </c>
      <c r="AF656" s="32">
        <v>294.87179565429688</v>
      </c>
      <c r="AG656" s="16">
        <v>0.09</v>
      </c>
      <c r="AH656" s="16">
        <v>8.7999999999999995E-2</v>
      </c>
      <c r="AI656" s="16">
        <v>2.3E-2</v>
      </c>
      <c r="AJ656" s="16">
        <v>0.748</v>
      </c>
      <c r="AK656" s="16">
        <v>0.04</v>
      </c>
      <c r="AL656" s="16">
        <v>9.9999997764825821E-3</v>
      </c>
      <c r="AM656" s="16">
        <v>3.1E-2</v>
      </c>
      <c r="AN656" s="16">
        <v>0.111</v>
      </c>
      <c r="AO656" s="16">
        <v>0.14199999999999999</v>
      </c>
      <c r="AP656" s="5">
        <v>0</v>
      </c>
      <c r="AQ656" s="31">
        <v>11295.5703125</v>
      </c>
      <c r="AR656" s="31">
        <v>12934.16</v>
      </c>
    </row>
    <row r="657" spans="1:44" x14ac:dyDescent="0.3">
      <c r="A657" s="4">
        <v>830055090</v>
      </c>
      <c r="B657" s="3" t="s">
        <v>395</v>
      </c>
      <c r="C657" s="3" t="s">
        <v>1625</v>
      </c>
      <c r="D657" s="14">
        <v>81.001853942871094</v>
      </c>
      <c r="E657" s="14">
        <v>79.955696105957031</v>
      </c>
      <c r="F657" s="14">
        <v>82.788177490234375</v>
      </c>
      <c r="G657" s="14">
        <v>82.263961791992188</v>
      </c>
      <c r="H657" s="5">
        <v>512</v>
      </c>
      <c r="I657" s="15" t="s">
        <v>3981</v>
      </c>
      <c r="J657" s="15">
        <v>5</v>
      </c>
      <c r="K657" s="3" t="s">
        <v>3834</v>
      </c>
      <c r="L657" s="3" t="s">
        <v>3914</v>
      </c>
      <c r="M657" s="3" t="s">
        <v>3919</v>
      </c>
      <c r="N657" s="3" t="s">
        <v>3921</v>
      </c>
      <c r="O657" s="17">
        <v>0.44541484117507929</v>
      </c>
      <c r="P657" s="32">
        <v>48.431730719999997</v>
      </c>
      <c r="Q657" s="32">
        <v>328.38427734375</v>
      </c>
      <c r="R657" s="5">
        <v>290</v>
      </c>
      <c r="S657" s="5">
        <v>150</v>
      </c>
      <c r="T657" s="16">
        <v>0.51724135875701904</v>
      </c>
      <c r="U657" s="17">
        <v>0.26213592290878301</v>
      </c>
      <c r="V657" s="32">
        <v>47.956255290000001</v>
      </c>
      <c r="W657" s="32">
        <v>281.55340576171881</v>
      </c>
      <c r="X657" s="17">
        <v>0.33624455332756042</v>
      </c>
      <c r="Y657" s="32">
        <v>48.832110290000003</v>
      </c>
      <c r="Z657" s="32">
        <v>287.77291870117188</v>
      </c>
      <c r="AA657" s="5">
        <v>292</v>
      </c>
      <c r="AB657" s="5">
        <v>152</v>
      </c>
      <c r="AC657" s="16">
        <v>0.51724135875701904</v>
      </c>
      <c r="AD657" s="17">
        <v>0.22330096364021301</v>
      </c>
      <c r="AE657" s="32">
        <v>48.605978290000003</v>
      </c>
      <c r="AF657" s="32">
        <v>235.9223327636719</v>
      </c>
      <c r="AG657" s="16">
        <v>0.14499999999999999</v>
      </c>
      <c r="AH657" s="16">
        <v>0.11899999999999999</v>
      </c>
      <c r="AI657" s="16">
        <v>5.7000000000000002E-2</v>
      </c>
      <c r="AJ657" s="16">
        <v>0.60899999999999999</v>
      </c>
      <c r="AK657" s="16">
        <v>4.4999999999999998E-2</v>
      </c>
      <c r="AL657" s="16">
        <v>2.500000037252903E-2</v>
      </c>
      <c r="AM657" s="16">
        <v>0.107</v>
      </c>
      <c r="AN657" s="16">
        <v>6.5000000000000002E-2</v>
      </c>
      <c r="AO657" s="16">
        <v>0.192</v>
      </c>
      <c r="AP657" s="5">
        <v>0</v>
      </c>
      <c r="AQ657" s="31">
        <v>10886.7998046875</v>
      </c>
      <c r="AR657" s="31">
        <v>11999.77</v>
      </c>
    </row>
    <row r="658" spans="1:44" x14ac:dyDescent="0.3">
      <c r="A658" s="4">
        <v>830055095</v>
      </c>
      <c r="B658" s="3" t="s">
        <v>395</v>
      </c>
      <c r="C658" s="3" t="s">
        <v>1626</v>
      </c>
      <c r="D658" s="14">
        <v>92.150444030761719</v>
      </c>
      <c r="E658" s="14">
        <v>88.385734558105469</v>
      </c>
      <c r="F658" s="14">
        <v>90.403488159179688</v>
      </c>
      <c r="G658" s="14">
        <v>84.40838623046875</v>
      </c>
      <c r="H658" s="5">
        <v>453</v>
      </c>
      <c r="I658" s="15" t="s">
        <v>3981</v>
      </c>
      <c r="J658" s="15">
        <v>5</v>
      </c>
      <c r="K658" s="3" t="s">
        <v>3834</v>
      </c>
      <c r="L658" s="3" t="s">
        <v>3914</v>
      </c>
      <c r="M658" s="3" t="s">
        <v>3919</v>
      </c>
      <c r="N658" s="3" t="s">
        <v>3921</v>
      </c>
      <c r="O658" s="17">
        <v>0.53125</v>
      </c>
      <c r="P658" s="32">
        <v>53.089445720000001</v>
      </c>
      <c r="Q658" s="32">
        <v>346.875</v>
      </c>
      <c r="R658" s="5">
        <v>76</v>
      </c>
      <c r="S658" s="5">
        <v>32</v>
      </c>
      <c r="T658" s="16">
        <v>0.42105263471603388</v>
      </c>
      <c r="U658" s="17">
        <v>0.34000000357627869</v>
      </c>
      <c r="V658" s="32">
        <v>51.470918939999997</v>
      </c>
      <c r="W658" s="32">
        <v>301</v>
      </c>
      <c r="X658" s="17">
        <v>0.40990990400314331</v>
      </c>
      <c r="Y658" s="32">
        <v>53.418772369999999</v>
      </c>
      <c r="Z658" s="32">
        <v>302.70269775390631</v>
      </c>
      <c r="AA658" s="5">
        <v>74</v>
      </c>
      <c r="AB658" s="5">
        <v>30</v>
      </c>
      <c r="AC658" s="16">
        <v>0.42105263471603388</v>
      </c>
      <c r="AD658" s="17">
        <v>0.18367347121238711</v>
      </c>
      <c r="AE658" s="32">
        <v>49.813590509999997</v>
      </c>
      <c r="AF658" s="32"/>
      <c r="AG658" s="16">
        <v>0.19600000000000001</v>
      </c>
      <c r="AH658" s="16">
        <v>0.106</v>
      </c>
      <c r="AI658" s="16">
        <v>1.4999999999999999E-2</v>
      </c>
      <c r="AJ658" s="16">
        <v>0.62</v>
      </c>
      <c r="AK658" s="16">
        <v>5.7000000000000002E-2</v>
      </c>
      <c r="AL658" s="16">
        <v>4.0000001899898052E-3</v>
      </c>
      <c r="AM658" s="16">
        <v>8.7999999999999995E-2</v>
      </c>
      <c r="AN658" s="16">
        <v>0.08</v>
      </c>
      <c r="AO658" s="16">
        <v>0.23300000000000001</v>
      </c>
      <c r="AP658" s="5">
        <v>0</v>
      </c>
      <c r="AQ658" s="31">
        <v>11220.259765625</v>
      </c>
      <c r="AR658" s="31">
        <v>12289.71</v>
      </c>
    </row>
    <row r="659" spans="1:44" x14ac:dyDescent="0.3">
      <c r="A659" s="4">
        <v>960954020</v>
      </c>
      <c r="B659" s="3" t="s">
        <v>449</v>
      </c>
      <c r="C659" s="3" t="s">
        <v>1856</v>
      </c>
      <c r="D659" s="14">
        <v>83.355682373046875</v>
      </c>
      <c r="E659" s="14">
        <v>83.546722412109375</v>
      </c>
      <c r="F659" s="14">
        <v>81.131866455078125</v>
      </c>
      <c r="G659" s="14">
        <v>79.264076232910156</v>
      </c>
      <c r="H659" s="5">
        <v>346</v>
      </c>
      <c r="I659" s="15" t="s">
        <v>3981</v>
      </c>
      <c r="J659" s="15">
        <v>5</v>
      </c>
      <c r="K659" s="3" t="s">
        <v>3882</v>
      </c>
      <c r="L659" s="3" t="s">
        <v>3915</v>
      </c>
      <c r="M659" s="3" t="s">
        <v>3918</v>
      </c>
      <c r="N659" s="3" t="s">
        <v>3922</v>
      </c>
      <c r="O659" s="17">
        <v>0.69277107715606689</v>
      </c>
      <c r="P659" s="32">
        <v>49.41512539</v>
      </c>
      <c r="Q659" s="32">
        <v>385.54217529296881</v>
      </c>
      <c r="R659" s="5">
        <v>196</v>
      </c>
      <c r="S659" s="5">
        <v>73</v>
      </c>
      <c r="T659" s="16">
        <v>0.37244898080825811</v>
      </c>
      <c r="U659" s="17">
        <v>0.3214285671710968</v>
      </c>
      <c r="V659" s="32">
        <v>49.453429749999998</v>
      </c>
      <c r="W659" s="32">
        <v>287.5</v>
      </c>
      <c r="X659" s="17">
        <v>0.65662652254104614</v>
      </c>
      <c r="Y659" s="32">
        <v>47.834523799999999</v>
      </c>
      <c r="Z659" s="32">
        <v>360.8433837890625</v>
      </c>
      <c r="AA659" s="5">
        <v>196</v>
      </c>
      <c r="AB659" s="5">
        <v>73</v>
      </c>
      <c r="AC659" s="16">
        <v>0.37244898080825811</v>
      </c>
      <c r="AD659" s="17">
        <v>0.28571429848670959</v>
      </c>
      <c r="AE659" s="32">
        <v>46.916624470000002</v>
      </c>
      <c r="AF659" s="32">
        <v>239.28572082519531</v>
      </c>
      <c r="AG659" s="16">
        <v>0.104</v>
      </c>
      <c r="AH659" s="16">
        <v>2.9000000000000001E-2</v>
      </c>
      <c r="AI659" s="16">
        <v>0.04</v>
      </c>
      <c r="AJ659" s="16">
        <v>0.78300000000000003</v>
      </c>
      <c r="AK659" s="16">
        <v>0.04</v>
      </c>
      <c r="AL659" s="16">
        <v>3.0000000260770321E-3</v>
      </c>
      <c r="AM659" s="16">
        <v>1.4E-2</v>
      </c>
      <c r="AN659" s="16">
        <v>0.14199999999999999</v>
      </c>
      <c r="AO659" s="16">
        <v>0.113</v>
      </c>
      <c r="AP659" s="5">
        <v>0</v>
      </c>
      <c r="AQ659" s="31">
        <v>12675.599609375</v>
      </c>
      <c r="AR659" s="31">
        <v>12993.08</v>
      </c>
    </row>
    <row r="660" spans="1:44" x14ac:dyDescent="0.3">
      <c r="A660" s="4">
        <v>960954030</v>
      </c>
      <c r="B660" s="3" t="s">
        <v>449</v>
      </c>
      <c r="C660" s="3" t="s">
        <v>1857</v>
      </c>
      <c r="D660" s="14">
        <v>82.533699035644531</v>
      </c>
      <c r="E660" s="14">
        <v>81.559074401855469</v>
      </c>
      <c r="F660" s="14">
        <v>81.166007995605469</v>
      </c>
      <c r="G660" s="14">
        <v>79.58660888671875</v>
      </c>
      <c r="H660" s="5">
        <v>377</v>
      </c>
      <c r="I660" s="15" t="s">
        <v>3981</v>
      </c>
      <c r="J660" s="15">
        <v>5</v>
      </c>
      <c r="K660" s="3" t="s">
        <v>3882</v>
      </c>
      <c r="L660" s="3" t="s">
        <v>3915</v>
      </c>
      <c r="M660" s="3" t="s">
        <v>3918</v>
      </c>
      <c r="N660" s="3" t="s">
        <v>3922</v>
      </c>
      <c r="O660" s="17">
        <v>0.53896105289459229</v>
      </c>
      <c r="P660" s="32">
        <v>49.071713209999999</v>
      </c>
      <c r="Q660" s="32">
        <v>353.8961181640625</v>
      </c>
      <c r="R660" s="5">
        <v>158</v>
      </c>
      <c r="S660" s="5">
        <v>101</v>
      </c>
      <c r="T660" s="16">
        <v>0.63924050331115723</v>
      </c>
      <c r="U660" s="17">
        <v>0.37623763084411621</v>
      </c>
      <c r="V660" s="32">
        <v>48.624737879999998</v>
      </c>
      <c r="W660" s="32">
        <v>308.910888671875</v>
      </c>
      <c r="X660" s="17">
        <v>0.42207792401313782</v>
      </c>
      <c r="Y660" s="32">
        <v>47.855087320000003</v>
      </c>
      <c r="Z660" s="32">
        <v>307.79220581054688</v>
      </c>
      <c r="AA660" s="5">
        <v>158</v>
      </c>
      <c r="AB660" s="5">
        <v>101</v>
      </c>
      <c r="AC660" s="16">
        <v>0.63924050331115723</v>
      </c>
      <c r="AD660" s="17">
        <v>0.23762376606464389</v>
      </c>
      <c r="AE660" s="32">
        <v>47.098252870000003</v>
      </c>
      <c r="AF660" s="32">
        <v>255.44554138183591</v>
      </c>
      <c r="AG660" s="16">
        <v>0.252</v>
      </c>
      <c r="AH660" s="16">
        <v>8.2000000000000003E-2</v>
      </c>
      <c r="AI660" s="16">
        <v>0.13</v>
      </c>
      <c r="AJ660" s="16">
        <v>0.46700000000000003</v>
      </c>
      <c r="AK660" s="16">
        <v>6.4000000000000001E-2</v>
      </c>
      <c r="AL660" s="16">
        <v>4.999999888241291E-3</v>
      </c>
      <c r="AM660" s="16">
        <v>9.2999999999999999E-2</v>
      </c>
      <c r="AN660" s="16">
        <v>0.22</v>
      </c>
      <c r="AO660" s="16">
        <v>0.245</v>
      </c>
      <c r="AP660" s="5">
        <v>0</v>
      </c>
      <c r="AQ660" s="31">
        <v>12757.7197265625</v>
      </c>
      <c r="AR660" s="31">
        <v>13076.96</v>
      </c>
    </row>
    <row r="661" spans="1:44" x14ac:dyDescent="0.3">
      <c r="A661" s="4">
        <v>960954035</v>
      </c>
      <c r="B661" s="3" t="s">
        <v>449</v>
      </c>
      <c r="C661" s="3" t="s">
        <v>1858</v>
      </c>
      <c r="D661" s="14">
        <v>79.091171264648438</v>
      </c>
      <c r="E661" s="14">
        <v>77.498077392578125</v>
      </c>
      <c r="F661" s="14">
        <v>78.350189208984375</v>
      </c>
      <c r="G661" s="14">
        <v>80.007896423339844</v>
      </c>
      <c r="H661" s="5">
        <v>387</v>
      </c>
      <c r="I661" s="15" t="s">
        <v>3981</v>
      </c>
      <c r="J661" s="15">
        <v>5</v>
      </c>
      <c r="K661" s="3" t="s">
        <v>3882</v>
      </c>
      <c r="L661" s="3" t="s">
        <v>3915</v>
      </c>
      <c r="M661" s="3" t="s">
        <v>3918</v>
      </c>
      <c r="N661" s="3" t="s">
        <v>3922</v>
      </c>
      <c r="O661" s="17">
        <v>0.53142857551574707</v>
      </c>
      <c r="P661" s="32">
        <v>47.633475279999999</v>
      </c>
      <c r="Q661" s="32">
        <v>337.14285278320313</v>
      </c>
      <c r="R661" s="5">
        <v>191</v>
      </c>
      <c r="S661" s="5">
        <v>128</v>
      </c>
      <c r="T661" s="16">
        <v>0.67015707492828369</v>
      </c>
      <c r="U661" s="17">
        <v>0.37272727489471441</v>
      </c>
      <c r="V661" s="32">
        <v>46.93162169</v>
      </c>
      <c r="W661" s="32">
        <v>290</v>
      </c>
      <c r="X661" s="17">
        <v>0.41714286804199219</v>
      </c>
      <c r="Y661" s="32">
        <v>46.159135810000002</v>
      </c>
      <c r="Z661" s="32">
        <v>297.71429443359381</v>
      </c>
      <c r="AA661" s="5">
        <v>193</v>
      </c>
      <c r="AB661" s="5">
        <v>130</v>
      </c>
      <c r="AC661" s="16">
        <v>0.67015707492828369</v>
      </c>
      <c r="AD661" s="17">
        <v>0.28181818127632141</v>
      </c>
      <c r="AE661" s="32">
        <v>47.335497680000003</v>
      </c>
      <c r="AF661" s="32">
        <v>249.0909118652344</v>
      </c>
      <c r="AG661" s="16">
        <v>0.13200000000000001</v>
      </c>
      <c r="AH661" s="16">
        <v>0.13400000000000001</v>
      </c>
      <c r="AI661" s="16">
        <v>9.8000000000000004E-2</v>
      </c>
      <c r="AJ661" s="16">
        <v>0.56300000000000006</v>
      </c>
      <c r="AK661" s="16">
        <v>7.0000000000000007E-2</v>
      </c>
      <c r="AL661" s="16">
        <v>3.0000000260770321E-3</v>
      </c>
      <c r="AM661" s="16">
        <v>0.158</v>
      </c>
      <c r="AN661" s="16">
        <v>0.14699999999999999</v>
      </c>
      <c r="AO661" s="16">
        <v>0.32900000000000001</v>
      </c>
      <c r="AP661" s="5">
        <v>0</v>
      </c>
      <c r="AQ661" s="31">
        <v>12812.3203125</v>
      </c>
      <c r="AR661" s="31">
        <v>13106.64</v>
      </c>
    </row>
    <row r="662" spans="1:44" x14ac:dyDescent="0.3">
      <c r="A662" s="4">
        <v>960954040</v>
      </c>
      <c r="B662" s="3" t="s">
        <v>449</v>
      </c>
      <c r="C662" s="3" t="s">
        <v>1859</v>
      </c>
      <c r="D662" s="14">
        <v>81.632064819335938</v>
      </c>
      <c r="E662" s="14">
        <v>78.940521240234375</v>
      </c>
      <c r="F662" s="14">
        <v>83.082984924316406</v>
      </c>
      <c r="G662" s="14">
        <v>79.88653564453125</v>
      </c>
      <c r="H662" s="5">
        <v>470</v>
      </c>
      <c r="I662" s="15" t="s">
        <v>3981</v>
      </c>
      <c r="J662" s="15">
        <v>5</v>
      </c>
      <c r="K662" s="3" t="s">
        <v>3882</v>
      </c>
      <c r="L662" s="3" t="s">
        <v>3915</v>
      </c>
      <c r="M662" s="3" t="s">
        <v>3918</v>
      </c>
      <c r="N662" s="3" t="s">
        <v>3922</v>
      </c>
      <c r="O662" s="17">
        <v>0.68780487775802612</v>
      </c>
      <c r="P662" s="32">
        <v>48.695024500000002</v>
      </c>
      <c r="Q662" s="32">
        <v>383.90243530273438</v>
      </c>
      <c r="R662" s="5">
        <v>262</v>
      </c>
      <c r="S662" s="5">
        <v>87</v>
      </c>
      <c r="T662" s="16">
        <v>0.33206108212471008</v>
      </c>
      <c r="U662" s="17">
        <v>0.38181817531585688</v>
      </c>
      <c r="V662" s="32">
        <v>47.533007820000002</v>
      </c>
      <c r="W662" s="32">
        <v>290.90908813476563</v>
      </c>
      <c r="X662" s="17">
        <v>0.56097561120986938</v>
      </c>
      <c r="Y662" s="32">
        <v>49.009673319999997</v>
      </c>
      <c r="Z662" s="32">
        <v>346.34146118164063</v>
      </c>
      <c r="AA662" s="5">
        <v>262</v>
      </c>
      <c r="AB662" s="5">
        <v>87</v>
      </c>
      <c r="AC662" s="16">
        <v>0.33206108212471008</v>
      </c>
      <c r="AD662" s="17">
        <v>0.25454545021057129</v>
      </c>
      <c r="AE662" s="32">
        <v>47.267156540000002</v>
      </c>
      <c r="AF662" s="32">
        <v>227.27272033691409</v>
      </c>
      <c r="AG662" s="16">
        <v>7.6999999999999999E-2</v>
      </c>
      <c r="AH662" s="16">
        <v>2.3E-2</v>
      </c>
      <c r="AI662" s="16">
        <v>6.6000000000000003E-2</v>
      </c>
      <c r="AJ662" s="16">
        <v>0.77900000000000003</v>
      </c>
      <c r="AK662" s="16">
        <v>5.0999999999999997E-2</v>
      </c>
      <c r="AL662" s="16">
        <v>4.0000001899898052E-3</v>
      </c>
      <c r="AM662" s="16"/>
      <c r="AN662" s="16">
        <v>0.14699999999999999</v>
      </c>
      <c r="AO662" s="16">
        <v>9.0999999999999998E-2</v>
      </c>
      <c r="AP662" s="5">
        <v>0</v>
      </c>
      <c r="AQ662" s="31">
        <v>12696.7802734375</v>
      </c>
      <c r="AR662" s="31">
        <v>12987.47</v>
      </c>
    </row>
    <row r="663" spans="1:44" x14ac:dyDescent="0.3">
      <c r="A663" s="4">
        <v>960954060</v>
      </c>
      <c r="B663" s="3" t="s">
        <v>449</v>
      </c>
      <c r="C663" s="3" t="s">
        <v>1102</v>
      </c>
      <c r="D663" s="14">
        <v>86.912185668945313</v>
      </c>
      <c r="E663" s="14">
        <v>85.880744934082031</v>
      </c>
      <c r="F663" s="14">
        <v>77.828994750976563</v>
      </c>
      <c r="G663" s="14">
        <v>79.032554626464844</v>
      </c>
      <c r="H663" s="5">
        <v>372</v>
      </c>
      <c r="I663" s="15" t="s">
        <v>3981</v>
      </c>
      <c r="J663" s="15">
        <v>5</v>
      </c>
      <c r="K663" s="3" t="s">
        <v>3882</v>
      </c>
      <c r="L663" s="3" t="s">
        <v>3915</v>
      </c>
      <c r="M663" s="3" t="s">
        <v>3918</v>
      </c>
      <c r="N663" s="3" t="s">
        <v>3922</v>
      </c>
      <c r="O663" s="17">
        <v>0.59848487377166748</v>
      </c>
      <c r="P663" s="32">
        <v>50.900981080000001</v>
      </c>
      <c r="Q663" s="32">
        <v>369.69696044921881</v>
      </c>
      <c r="R663" s="5">
        <v>194</v>
      </c>
      <c r="S663" s="5">
        <v>143</v>
      </c>
      <c r="T663" s="16">
        <v>0.73711341619491577</v>
      </c>
      <c r="U663" s="17">
        <v>0.47499999403953552</v>
      </c>
      <c r="V663" s="32">
        <v>50.426536280000001</v>
      </c>
      <c r="W663" s="32">
        <v>332.5</v>
      </c>
      <c r="X663" s="17">
        <v>0.4166666567325592</v>
      </c>
      <c r="Y663" s="32">
        <v>45.84522072</v>
      </c>
      <c r="Z663" s="32">
        <v>306.06060791015631</v>
      </c>
      <c r="AA663" s="5">
        <v>194</v>
      </c>
      <c r="AB663" s="5">
        <v>143</v>
      </c>
      <c r="AC663" s="16">
        <v>0.73711341619491577</v>
      </c>
      <c r="AD663" s="17">
        <v>0.27500000596046448</v>
      </c>
      <c r="AE663" s="32">
        <v>46.786242540000003</v>
      </c>
      <c r="AF663" s="32">
        <v>253.75</v>
      </c>
      <c r="AG663" s="16">
        <v>0.19900000000000001</v>
      </c>
      <c r="AH663" s="16">
        <v>7.0000000000000007E-2</v>
      </c>
      <c r="AI663" s="16">
        <v>0.21</v>
      </c>
      <c r="AJ663" s="16">
        <v>0.438</v>
      </c>
      <c r="AK663" s="16">
        <v>7.2999999999999995E-2</v>
      </c>
      <c r="AL663" s="16">
        <v>1.099999994039536E-2</v>
      </c>
      <c r="AM663" s="16">
        <v>0.13200000000000001</v>
      </c>
      <c r="AN663" s="16">
        <v>0.108</v>
      </c>
      <c r="AO663" s="16">
        <v>0.22900000000000001</v>
      </c>
      <c r="AP663" s="5">
        <v>0</v>
      </c>
      <c r="AQ663" s="31">
        <v>13496.2099609375</v>
      </c>
      <c r="AR663" s="31">
        <v>13818.82</v>
      </c>
    </row>
    <row r="664" spans="1:44" x14ac:dyDescent="0.3">
      <c r="A664" s="4">
        <v>960954100</v>
      </c>
      <c r="B664" s="3" t="s">
        <v>449</v>
      </c>
      <c r="C664" s="3" t="s">
        <v>1860</v>
      </c>
      <c r="D664" s="14">
        <v>82.167884826660156</v>
      </c>
      <c r="E664" s="14">
        <v>83.173995971679688</v>
      </c>
      <c r="F664" s="14">
        <v>84.315597534179688</v>
      </c>
      <c r="G664" s="14">
        <v>87.896133422851563</v>
      </c>
      <c r="H664" s="5">
        <v>391</v>
      </c>
      <c r="I664" s="15" t="s">
        <v>3981</v>
      </c>
      <c r="J664" s="15">
        <v>5</v>
      </c>
      <c r="K664" s="3" t="s">
        <v>3882</v>
      </c>
      <c r="L664" s="3" t="s">
        <v>3915</v>
      </c>
      <c r="M664" s="3" t="s">
        <v>3918</v>
      </c>
      <c r="N664" s="3" t="s">
        <v>3922</v>
      </c>
      <c r="O664" s="17">
        <v>0.65445023775100708</v>
      </c>
      <c r="P664" s="32">
        <v>48.918881229999997</v>
      </c>
      <c r="Q664" s="32">
        <v>374.34555053710938</v>
      </c>
      <c r="R664" s="5">
        <v>177</v>
      </c>
      <c r="S664" s="5">
        <v>70</v>
      </c>
      <c r="T664" s="16">
        <v>0.39548021554946899</v>
      </c>
      <c r="U664" s="17">
        <v>0.4285714328289032</v>
      </c>
      <c r="V664" s="32">
        <v>49.298032800000001</v>
      </c>
      <c r="W664" s="32">
        <v>305.71429443359381</v>
      </c>
      <c r="X664" s="17">
        <v>0.55729168653488159</v>
      </c>
      <c r="Y664" s="32">
        <v>49.752067189999998</v>
      </c>
      <c r="Z664" s="32">
        <v>350.52084350585938</v>
      </c>
      <c r="AA664" s="5">
        <v>182</v>
      </c>
      <c r="AB664" s="5">
        <v>75</v>
      </c>
      <c r="AC664" s="16">
        <v>0.39548021554946899</v>
      </c>
      <c r="AD664" s="17">
        <v>0.38028168678283691</v>
      </c>
      <c r="AE664" s="32">
        <v>51.777677480000001</v>
      </c>
      <c r="AF664" s="32">
        <v>284.50704956054688</v>
      </c>
      <c r="AG664" s="16">
        <v>7.9000000000000001E-2</v>
      </c>
      <c r="AH664" s="16">
        <v>5.6000000000000001E-2</v>
      </c>
      <c r="AI664" s="16">
        <v>0.13300000000000001</v>
      </c>
      <c r="AJ664" s="16">
        <v>0.67500000000000004</v>
      </c>
      <c r="AK664" s="16">
        <v>5.6000000000000001E-2</v>
      </c>
      <c r="AL664" s="16">
        <v>0</v>
      </c>
      <c r="AM664" s="16">
        <v>9.7000000000000003E-2</v>
      </c>
      <c r="AN664" s="16">
        <v>0.11799999999999999</v>
      </c>
      <c r="AO664" s="16">
        <v>0.11700000000000001</v>
      </c>
      <c r="AP664" s="5">
        <v>0</v>
      </c>
      <c r="AQ664" s="31">
        <v>12701.0703125</v>
      </c>
      <c r="AR664" s="31">
        <v>13042.8</v>
      </c>
    </row>
    <row r="665" spans="1:44" x14ac:dyDescent="0.3">
      <c r="A665" s="4">
        <v>960954110</v>
      </c>
      <c r="B665" s="3" t="s">
        <v>449</v>
      </c>
      <c r="C665" s="3" t="s">
        <v>1861</v>
      </c>
      <c r="D665" s="14">
        <v>84.201370239257813</v>
      </c>
      <c r="E665" s="14">
        <v>80.185409545898438</v>
      </c>
      <c r="F665" s="14">
        <v>83.302543640136719</v>
      </c>
      <c r="G665" s="14">
        <v>80.247459411621094</v>
      </c>
      <c r="H665" s="5">
        <v>445</v>
      </c>
      <c r="I665" s="15" t="s">
        <v>3981</v>
      </c>
      <c r="J665" s="15">
        <v>5</v>
      </c>
      <c r="K665" s="3" t="s">
        <v>3882</v>
      </c>
      <c r="L665" s="3" t="s">
        <v>3915</v>
      </c>
      <c r="M665" s="3" t="s">
        <v>3918</v>
      </c>
      <c r="N665" s="3" t="s">
        <v>3922</v>
      </c>
      <c r="O665" s="17">
        <v>0.48868778347969061</v>
      </c>
      <c r="P665" s="32">
        <v>49.76844251</v>
      </c>
      <c r="Q665" s="32">
        <v>339.81900024414063</v>
      </c>
      <c r="R665" s="5">
        <v>194</v>
      </c>
      <c r="S665" s="5">
        <v>110</v>
      </c>
      <c r="T665" s="16">
        <v>0.56701028347015381</v>
      </c>
      <c r="U665" s="17">
        <v>0.25984251499176031</v>
      </c>
      <c r="V665" s="32">
        <v>48.052028470000003</v>
      </c>
      <c r="W665" s="32">
        <v>287.40158081054688</v>
      </c>
      <c r="X665" s="17">
        <v>0.50454545021057129</v>
      </c>
      <c r="Y665" s="32">
        <v>49.14191237</v>
      </c>
      <c r="Z665" s="32">
        <v>327.27273559570313</v>
      </c>
      <c r="AA665" s="5">
        <v>197</v>
      </c>
      <c r="AB665" s="5">
        <v>113</v>
      </c>
      <c r="AC665" s="16">
        <v>0.56701028347015381</v>
      </c>
      <c r="AD665" s="17">
        <v>0.31496062874794012</v>
      </c>
      <c r="AE665" s="32">
        <v>47.470406959999998</v>
      </c>
      <c r="AF665" s="32">
        <v>260.62991333007813</v>
      </c>
      <c r="AG665" s="16">
        <v>0.09</v>
      </c>
      <c r="AH665" s="16">
        <v>6.7000000000000004E-2</v>
      </c>
      <c r="AI665" s="16">
        <v>0.16400000000000001</v>
      </c>
      <c r="AJ665" s="16">
        <v>0.61299999999999999</v>
      </c>
      <c r="AK665" s="16">
        <v>6.3E-2</v>
      </c>
      <c r="AL665" s="16">
        <v>2.000000094994903E-3</v>
      </c>
      <c r="AM665" s="16">
        <v>0.24299999999999999</v>
      </c>
      <c r="AN665" s="16">
        <v>0.16900000000000001</v>
      </c>
      <c r="AO665" s="16">
        <v>0.27300000000000002</v>
      </c>
      <c r="AP665" s="5">
        <v>0</v>
      </c>
      <c r="AQ665" s="31">
        <v>12561.5595703125</v>
      </c>
      <c r="AR665" s="31">
        <v>12858.26</v>
      </c>
    </row>
    <row r="666" spans="1:44" x14ac:dyDescent="0.3">
      <c r="A666" s="4">
        <v>960954120</v>
      </c>
      <c r="B666" s="3" t="s">
        <v>449</v>
      </c>
      <c r="C666" s="3" t="s">
        <v>1862</v>
      </c>
      <c r="D666" s="14">
        <v>84.794059753417969</v>
      </c>
      <c r="E666" s="14">
        <v>83.842086791992188</v>
      </c>
      <c r="F666" s="14">
        <v>85.445907592773438</v>
      </c>
      <c r="G666" s="14">
        <v>82.582038879394531</v>
      </c>
      <c r="H666" s="5">
        <v>550</v>
      </c>
      <c r="I666" s="15" t="s">
        <v>3981</v>
      </c>
      <c r="J666" s="15">
        <v>5</v>
      </c>
      <c r="K666" s="3" t="s">
        <v>3882</v>
      </c>
      <c r="L666" s="3" t="s">
        <v>3915</v>
      </c>
      <c r="M666" s="3" t="s">
        <v>3918</v>
      </c>
      <c r="N666" s="3" t="s">
        <v>3922</v>
      </c>
      <c r="O666" s="17">
        <v>0.71705424785614014</v>
      </c>
      <c r="P666" s="32">
        <v>50.0160591</v>
      </c>
      <c r="Q666" s="32">
        <v>391.47286987304688</v>
      </c>
      <c r="R666" s="5">
        <v>277</v>
      </c>
      <c r="S666" s="5">
        <v>87</v>
      </c>
      <c r="T666" s="16">
        <v>0.31407943367958069</v>
      </c>
      <c r="U666" s="17">
        <v>0.50602412223815918</v>
      </c>
      <c r="V666" s="32">
        <v>49.576574569999998</v>
      </c>
      <c r="W666" s="32">
        <v>327.71084594726563</v>
      </c>
      <c r="X666" s="17">
        <v>0.57751935720443726</v>
      </c>
      <c r="Y666" s="32">
        <v>50.432850420000001</v>
      </c>
      <c r="Z666" s="32">
        <v>351.93798828125</v>
      </c>
      <c r="AA666" s="5">
        <v>277</v>
      </c>
      <c r="AB666" s="5">
        <v>87</v>
      </c>
      <c r="AC666" s="16">
        <v>0.31407943367958069</v>
      </c>
      <c r="AD666" s="17">
        <v>0.36144578456878662</v>
      </c>
      <c r="AE666" s="32">
        <v>48.785100540000002</v>
      </c>
      <c r="AF666" s="32">
        <v>273.49398803710938</v>
      </c>
      <c r="AG666" s="16">
        <v>6.2E-2</v>
      </c>
      <c r="AH666" s="16">
        <v>2.7E-2</v>
      </c>
      <c r="AI666" s="16">
        <v>0.32200000000000001</v>
      </c>
      <c r="AJ666" s="16">
        <v>0.52500000000000002</v>
      </c>
      <c r="AK666" s="16">
        <v>5.8000000000000003E-2</v>
      </c>
      <c r="AL666" s="16">
        <v>4.999999888241291E-3</v>
      </c>
      <c r="AM666" s="16">
        <v>0.08</v>
      </c>
      <c r="AN666" s="16">
        <v>0.126</v>
      </c>
      <c r="AO666" s="16">
        <v>0.08</v>
      </c>
      <c r="AP666" s="5">
        <v>0</v>
      </c>
      <c r="AQ666" s="31">
        <v>11313.6904296875</v>
      </c>
      <c r="AR666" s="31">
        <v>11606.49</v>
      </c>
    </row>
    <row r="667" spans="1:44" x14ac:dyDescent="0.3">
      <c r="A667" s="4">
        <v>960954130</v>
      </c>
      <c r="B667" s="3" t="s">
        <v>449</v>
      </c>
      <c r="C667" s="3" t="s">
        <v>1863</v>
      </c>
      <c r="D667" s="14">
        <v>83.146202087402344</v>
      </c>
      <c r="E667" s="14">
        <v>78.465202331542969</v>
      </c>
      <c r="F667" s="14">
        <v>84.268753051757813</v>
      </c>
      <c r="G667" s="14">
        <v>80.679985046386719</v>
      </c>
      <c r="H667" s="5">
        <v>363</v>
      </c>
      <c r="I667" s="15" t="s">
        <v>3981</v>
      </c>
      <c r="J667" s="15">
        <v>5</v>
      </c>
      <c r="K667" s="3" t="s">
        <v>3882</v>
      </c>
      <c r="L667" s="3" t="s">
        <v>3915</v>
      </c>
      <c r="M667" s="3" t="s">
        <v>3918</v>
      </c>
      <c r="N667" s="3" t="s">
        <v>3922</v>
      </c>
      <c r="O667" s="17">
        <v>0.64666664600372314</v>
      </c>
      <c r="P667" s="32">
        <v>49.327608480000002</v>
      </c>
      <c r="Q667" s="32">
        <v>375.33334350585938</v>
      </c>
      <c r="R667" s="5">
        <v>163</v>
      </c>
      <c r="S667" s="5">
        <v>68</v>
      </c>
      <c r="T667" s="16">
        <v>0.41717791557312012</v>
      </c>
      <c r="U667" s="17">
        <v>0.38461539149284357</v>
      </c>
      <c r="V667" s="32">
        <v>47.334835949999999</v>
      </c>
      <c r="W667" s="32">
        <v>298.07693481445313</v>
      </c>
      <c r="X667" s="17">
        <v>0.60000002384185791</v>
      </c>
      <c r="Y667" s="32">
        <v>49.723855780000001</v>
      </c>
      <c r="Z667" s="32">
        <v>362.66665649414063</v>
      </c>
      <c r="AA667" s="5">
        <v>163</v>
      </c>
      <c r="AB667" s="5">
        <v>68</v>
      </c>
      <c r="AC667" s="16">
        <v>0.41717791557312012</v>
      </c>
      <c r="AD667" s="17">
        <v>0.32692307233810419</v>
      </c>
      <c r="AE667" s="32">
        <v>47.713977540000002</v>
      </c>
      <c r="AF667" s="32"/>
      <c r="AG667" s="16">
        <v>0.105</v>
      </c>
      <c r="AH667" s="16">
        <v>2.8000000000000001E-2</v>
      </c>
      <c r="AI667" s="16">
        <v>0.16800000000000001</v>
      </c>
      <c r="AJ667" s="16">
        <v>0.65</v>
      </c>
      <c r="AK667" s="16">
        <v>4.7E-2</v>
      </c>
      <c r="AL667" s="16">
        <v>3.0000000260770321E-3</v>
      </c>
      <c r="AM667" s="16">
        <v>0.03</v>
      </c>
      <c r="AN667" s="16">
        <v>0.13200000000000001</v>
      </c>
      <c r="AO667" s="16">
        <v>0.112</v>
      </c>
      <c r="AP667" s="5">
        <v>0</v>
      </c>
      <c r="AQ667" s="31">
        <v>12309.580078125</v>
      </c>
      <c r="AR667" s="31">
        <v>12595.34</v>
      </c>
    </row>
    <row r="668" spans="1:44" x14ac:dyDescent="0.3">
      <c r="A668" s="4">
        <v>960954160</v>
      </c>
      <c r="B668" s="3" t="s">
        <v>449</v>
      </c>
      <c r="C668" s="3" t="s">
        <v>1864</v>
      </c>
      <c r="D668" s="14">
        <v>86.183113098144531</v>
      </c>
      <c r="E668" s="14">
        <v>82.457321166992188</v>
      </c>
      <c r="F668" s="14">
        <v>81.608894348144531</v>
      </c>
      <c r="G668" s="14">
        <v>80.112747192382813</v>
      </c>
      <c r="H668" s="5">
        <v>424</v>
      </c>
      <c r="I668" s="15" t="s">
        <v>3981</v>
      </c>
      <c r="J668" s="15">
        <v>5</v>
      </c>
      <c r="K668" s="3" t="s">
        <v>3882</v>
      </c>
      <c r="L668" s="3" t="s">
        <v>3915</v>
      </c>
      <c r="M668" s="3" t="s">
        <v>3918</v>
      </c>
      <c r="N668" s="3" t="s">
        <v>3922</v>
      </c>
      <c r="O668" s="17">
        <v>0.69565218687057495</v>
      </c>
      <c r="P668" s="32">
        <v>50.596385570000002</v>
      </c>
      <c r="Q668" s="32">
        <v>397.1014404296875</v>
      </c>
      <c r="R668" s="5">
        <v>238</v>
      </c>
      <c r="S668" s="5">
        <v>85</v>
      </c>
      <c r="T668" s="16">
        <v>0.3571428656578064</v>
      </c>
      <c r="U668" s="17">
        <v>0.34848484396934509</v>
      </c>
      <c r="V668" s="32">
        <v>48.999238290000001</v>
      </c>
      <c r="W668" s="32">
        <v>304.54544067382813</v>
      </c>
      <c r="X668" s="17">
        <v>0.60287082195281982</v>
      </c>
      <c r="Y668" s="32">
        <v>48.121835580000003</v>
      </c>
      <c r="Z668" s="32">
        <v>366.50717163085938</v>
      </c>
      <c r="AA668" s="5">
        <v>240</v>
      </c>
      <c r="AB668" s="5">
        <v>87</v>
      </c>
      <c r="AC668" s="16">
        <v>0.3571428656578064</v>
      </c>
      <c r="AD668" s="17">
        <v>0.3382352888584137</v>
      </c>
      <c r="AE668" s="32">
        <v>47.394544060000001</v>
      </c>
      <c r="AF668" s="32">
        <v>285.29412841796881</v>
      </c>
      <c r="AG668" s="16">
        <v>0.12</v>
      </c>
      <c r="AH668" s="16">
        <v>2.8000000000000001E-2</v>
      </c>
      <c r="AI668" s="16">
        <v>8.7000000000000008E-2</v>
      </c>
      <c r="AJ668" s="16">
        <v>0.71</v>
      </c>
      <c r="AK668" s="16">
        <v>4.4999999999999998E-2</v>
      </c>
      <c r="AL668" s="16">
        <v>8.999999612569809E-3</v>
      </c>
      <c r="AM668" s="16">
        <v>0.04</v>
      </c>
      <c r="AN668" s="16">
        <v>9.7000000000000003E-2</v>
      </c>
      <c r="AO668" s="16">
        <v>0.14499999999999999</v>
      </c>
      <c r="AP668" s="5">
        <v>0</v>
      </c>
      <c r="AQ668" s="31">
        <v>12485.41015625</v>
      </c>
      <c r="AR668" s="31">
        <v>12802.74</v>
      </c>
    </row>
    <row r="669" spans="1:44" x14ac:dyDescent="0.3">
      <c r="A669" s="4">
        <v>960954180</v>
      </c>
      <c r="B669" s="3" t="s">
        <v>449</v>
      </c>
      <c r="C669" s="3" t="s">
        <v>1865</v>
      </c>
      <c r="D669" s="14">
        <v>89.257316589355469</v>
      </c>
      <c r="E669" s="14">
        <v>89.991989135742188</v>
      </c>
      <c r="F669" s="14">
        <v>89.324111938476563</v>
      </c>
      <c r="G669" s="14">
        <v>89.809669494628906</v>
      </c>
      <c r="H669" s="5">
        <v>707</v>
      </c>
      <c r="I669" s="15">
        <v>2</v>
      </c>
      <c r="J669" s="15">
        <v>5</v>
      </c>
      <c r="K669" s="3" t="s">
        <v>3882</v>
      </c>
      <c r="L669" s="3" t="s">
        <v>3915</v>
      </c>
      <c r="M669" s="3" t="s">
        <v>3918</v>
      </c>
      <c r="N669" s="3" t="s">
        <v>3922</v>
      </c>
      <c r="O669" s="17">
        <v>0.71326166391372681</v>
      </c>
      <c r="P669" s="32">
        <v>51.880739439999999</v>
      </c>
      <c r="Q669" s="32">
        <v>404.65948486328131</v>
      </c>
      <c r="R669" s="5">
        <v>230</v>
      </c>
      <c r="S669" s="5">
        <v>141</v>
      </c>
      <c r="T669" s="16">
        <v>0.61304348707199097</v>
      </c>
      <c r="U669" s="17">
        <v>0.57894736528396606</v>
      </c>
      <c r="V669" s="32">
        <v>52.140599600000002</v>
      </c>
      <c r="W669" s="32">
        <v>369.73684692382813</v>
      </c>
      <c r="X669" s="17">
        <v>0.61754387617111206</v>
      </c>
      <c r="Y669" s="32">
        <v>52.768668810000001</v>
      </c>
      <c r="Z669" s="32">
        <v>368.42105102539063</v>
      </c>
      <c r="AA669" s="5">
        <v>240</v>
      </c>
      <c r="AB669" s="5">
        <v>150</v>
      </c>
      <c r="AC669" s="16">
        <v>0.61304348707199097</v>
      </c>
      <c r="AD669" s="17">
        <v>0.46835443377494812</v>
      </c>
      <c r="AE669" s="32">
        <v>52.855267929999997</v>
      </c>
      <c r="AF669" s="32">
        <v>324.05062866210938</v>
      </c>
      <c r="AG669" s="16">
        <v>0.154</v>
      </c>
      <c r="AH669" s="16">
        <v>4.4999999999999998E-2</v>
      </c>
      <c r="AI669" s="16">
        <v>0.436</v>
      </c>
      <c r="AJ669" s="16">
        <v>0.26900000000000002</v>
      </c>
      <c r="AK669" s="16">
        <v>7.4999999999999997E-2</v>
      </c>
      <c r="AL669" s="16">
        <v>2.0999999716877941E-2</v>
      </c>
      <c r="AM669" s="16">
        <v>0.14399999999999999</v>
      </c>
      <c r="AN669" s="16">
        <v>0.13400000000000001</v>
      </c>
      <c r="AO669" s="16">
        <v>0.16500000000000001</v>
      </c>
      <c r="AP669" s="5">
        <v>0</v>
      </c>
      <c r="AQ669" s="31">
        <v>11305.400390625</v>
      </c>
      <c r="AR669" s="31">
        <v>11587.49</v>
      </c>
    </row>
    <row r="670" spans="1:44" x14ac:dyDescent="0.3">
      <c r="A670" s="4">
        <v>960954190</v>
      </c>
      <c r="B670" s="3" t="s">
        <v>449</v>
      </c>
      <c r="C670" s="3" t="s">
        <v>1866</v>
      </c>
      <c r="D670" s="14">
        <v>83.890777587890625</v>
      </c>
      <c r="E670" s="14">
        <v>82.533119201660156</v>
      </c>
      <c r="F670" s="14">
        <v>82.860855102539063</v>
      </c>
      <c r="G670" s="14">
        <v>81.981781005859375</v>
      </c>
      <c r="H670" s="5">
        <v>444</v>
      </c>
      <c r="I670" s="15" t="s">
        <v>3981</v>
      </c>
      <c r="J670" s="15">
        <v>5</v>
      </c>
      <c r="K670" s="3" t="s">
        <v>3882</v>
      </c>
      <c r="L670" s="3" t="s">
        <v>3915</v>
      </c>
      <c r="M670" s="3" t="s">
        <v>3918</v>
      </c>
      <c r="N670" s="3" t="s">
        <v>3922</v>
      </c>
      <c r="O670" s="17">
        <v>0.68510639667510986</v>
      </c>
      <c r="P670" s="32">
        <v>49.63867948</v>
      </c>
      <c r="Q670" s="32">
        <v>388.9361572265625</v>
      </c>
      <c r="R670" s="5">
        <v>239</v>
      </c>
      <c r="S670" s="5">
        <v>76</v>
      </c>
      <c r="T670" s="16">
        <v>0.31799164414405823</v>
      </c>
      <c r="U670" s="17">
        <v>0.41538462042808533</v>
      </c>
      <c r="V670" s="32">
        <v>49.030836970000003</v>
      </c>
      <c r="W670" s="32">
        <v>310.76922607421881</v>
      </c>
      <c r="X670" s="17">
        <v>0.6212766170501709</v>
      </c>
      <c r="Y670" s="32">
        <v>48.875886209999997</v>
      </c>
      <c r="Z670" s="32">
        <v>374.46807861328131</v>
      </c>
      <c r="AA670" s="5">
        <v>239</v>
      </c>
      <c r="AB670" s="5">
        <v>76</v>
      </c>
      <c r="AC670" s="16">
        <v>0.31799164414405823</v>
      </c>
      <c r="AD670" s="17">
        <v>0.35384616255760187</v>
      </c>
      <c r="AE670" s="32">
        <v>48.447069450000001</v>
      </c>
      <c r="AF670" s="32">
        <v>284.61538696289063</v>
      </c>
      <c r="AG670" s="16">
        <v>5.1999999999999998E-2</v>
      </c>
      <c r="AH670" s="16">
        <v>1.4E-2</v>
      </c>
      <c r="AI670" s="16">
        <v>0.122</v>
      </c>
      <c r="AJ670" s="16">
        <v>0.74299999999999999</v>
      </c>
      <c r="AK670" s="16">
        <v>6.0999999999999999E-2</v>
      </c>
      <c r="AL670" s="16">
        <v>8.999999612569809E-3</v>
      </c>
      <c r="AM670" s="16">
        <v>2.7E-2</v>
      </c>
      <c r="AN670" s="16">
        <v>0.13300000000000001</v>
      </c>
      <c r="AO670" s="16">
        <v>0.108</v>
      </c>
      <c r="AP670" s="5">
        <v>0</v>
      </c>
      <c r="AQ670" s="31">
        <v>12561.8798828125</v>
      </c>
      <c r="AR670" s="31">
        <v>12860.48</v>
      </c>
    </row>
    <row r="671" spans="1:44" x14ac:dyDescent="0.3">
      <c r="A671" s="4">
        <v>960954200</v>
      </c>
      <c r="B671" s="3" t="s">
        <v>449</v>
      </c>
      <c r="C671" s="3" t="s">
        <v>1867</v>
      </c>
      <c r="D671" s="14">
        <v>86.915061950683594</v>
      </c>
      <c r="E671" s="14">
        <v>88.472885131835938</v>
      </c>
      <c r="F671" s="14">
        <v>80.821685791015625</v>
      </c>
      <c r="G671" s="14">
        <v>78.4991455078125</v>
      </c>
      <c r="H671" s="5">
        <v>467</v>
      </c>
      <c r="I671" s="15" t="s">
        <v>3981</v>
      </c>
      <c r="J671" s="15">
        <v>5</v>
      </c>
      <c r="K671" s="3" t="s">
        <v>3882</v>
      </c>
      <c r="L671" s="3" t="s">
        <v>3915</v>
      </c>
      <c r="M671" s="3" t="s">
        <v>3918</v>
      </c>
      <c r="N671" s="3" t="s">
        <v>3922</v>
      </c>
      <c r="O671" s="17">
        <v>0.7802690863609314</v>
      </c>
      <c r="P671" s="32">
        <v>50.902181480000003</v>
      </c>
      <c r="Q671" s="32">
        <v>410.7623291015625</v>
      </c>
      <c r="R671" s="5">
        <v>227</v>
      </c>
      <c r="S671" s="5">
        <v>95</v>
      </c>
      <c r="T671" s="16">
        <v>0.41850221157073969</v>
      </c>
      <c r="U671" s="17">
        <v>0.625</v>
      </c>
      <c r="V671" s="32">
        <v>51.507255049999998</v>
      </c>
      <c r="W671" s="32">
        <v>363.6363525390625</v>
      </c>
      <c r="X671" s="17">
        <v>0.67567569017410278</v>
      </c>
      <c r="Y671" s="32">
        <v>47.647705879999997</v>
      </c>
      <c r="Z671" s="32">
        <v>376.12612915039063</v>
      </c>
      <c r="AA671" s="5">
        <v>226</v>
      </c>
      <c r="AB671" s="5">
        <v>95</v>
      </c>
      <c r="AC671" s="16">
        <v>0.41850221157073969</v>
      </c>
      <c r="AD671" s="17">
        <v>0.5</v>
      </c>
      <c r="AE671" s="32">
        <v>46.485860700000003</v>
      </c>
      <c r="AF671" s="32">
        <v>306.81817626953131</v>
      </c>
      <c r="AG671" s="16">
        <v>6.2E-2</v>
      </c>
      <c r="AH671" s="16">
        <v>5.3999999999999999E-2</v>
      </c>
      <c r="AI671" s="16">
        <v>0.13100000000000001</v>
      </c>
      <c r="AJ671" s="16">
        <v>0.68700000000000006</v>
      </c>
      <c r="AK671" s="16">
        <v>6.2E-2</v>
      </c>
      <c r="AL671" s="16">
        <v>4.0000001899898052E-3</v>
      </c>
      <c r="AM671" s="16">
        <v>6.6000000000000003E-2</v>
      </c>
      <c r="AN671" s="16">
        <v>0.122</v>
      </c>
      <c r="AO671" s="16">
        <v>0.14699999999999999</v>
      </c>
      <c r="AP671" s="5">
        <v>0</v>
      </c>
      <c r="AQ671" s="31">
        <v>12681.849609375</v>
      </c>
      <c r="AR671" s="31">
        <v>12977.76</v>
      </c>
    </row>
    <row r="672" spans="1:44" x14ac:dyDescent="0.3">
      <c r="A672" s="4">
        <v>960954210</v>
      </c>
      <c r="B672" s="3" t="s">
        <v>449</v>
      </c>
      <c r="C672" s="3" t="s">
        <v>1868</v>
      </c>
      <c r="D672" s="14">
        <v>84.140731811523438</v>
      </c>
      <c r="E672" s="14">
        <v>83.245185852050781</v>
      </c>
      <c r="F672" s="14">
        <v>77.137100219726563</v>
      </c>
      <c r="G672" s="14">
        <v>80.708488464355469</v>
      </c>
      <c r="H672" s="5">
        <v>461</v>
      </c>
      <c r="I672" s="15" t="s">
        <v>3981</v>
      </c>
      <c r="J672" s="15">
        <v>5</v>
      </c>
      <c r="K672" s="3" t="s">
        <v>3882</v>
      </c>
      <c r="L672" s="3" t="s">
        <v>3915</v>
      </c>
      <c r="M672" s="3" t="s">
        <v>3918</v>
      </c>
      <c r="N672" s="3" t="s">
        <v>3922</v>
      </c>
      <c r="O672" s="17">
        <v>0.61739128828048706</v>
      </c>
      <c r="P672" s="32">
        <v>49.74310766</v>
      </c>
      <c r="Q672" s="32">
        <v>371.7391357421875</v>
      </c>
      <c r="R672" s="5">
        <v>211</v>
      </c>
      <c r="S672" s="5">
        <v>129</v>
      </c>
      <c r="T672" s="16">
        <v>0.6113743782043457</v>
      </c>
      <c r="U672" s="17">
        <v>0.45384615659713751</v>
      </c>
      <c r="V672" s="32">
        <v>49.327715619999999</v>
      </c>
      <c r="W672" s="32">
        <v>327.69232177734381</v>
      </c>
      <c r="X672" s="17">
        <v>0.42794761061668402</v>
      </c>
      <c r="Y672" s="32">
        <v>45.428500110000002</v>
      </c>
      <c r="Z672" s="32">
        <v>294.75982666015631</v>
      </c>
      <c r="AA672" s="5">
        <v>211</v>
      </c>
      <c r="AB672" s="5">
        <v>129</v>
      </c>
      <c r="AC672" s="16">
        <v>0.6113743782043457</v>
      </c>
      <c r="AD672" s="17">
        <v>0.29457363486289978</v>
      </c>
      <c r="AE672" s="32">
        <v>47.730030640000003</v>
      </c>
      <c r="AF672" s="32">
        <v>239.5348815917969</v>
      </c>
      <c r="AG672" s="16">
        <v>0.254</v>
      </c>
      <c r="AH672" s="16">
        <v>5.6000000000000001E-2</v>
      </c>
      <c r="AI672" s="16">
        <v>0.124</v>
      </c>
      <c r="AJ672" s="16">
        <v>0.48399999999999999</v>
      </c>
      <c r="AK672" s="16">
        <v>7.8E-2</v>
      </c>
      <c r="AL672" s="16">
        <v>4.0000001899898052E-3</v>
      </c>
      <c r="AM672" s="16">
        <v>4.8000000000000001E-2</v>
      </c>
      <c r="AN672" s="16">
        <v>0.154</v>
      </c>
      <c r="AO672" s="16">
        <v>0.24299999999999999</v>
      </c>
      <c r="AP672" s="5">
        <v>0</v>
      </c>
      <c r="AQ672" s="31">
        <v>11422.75</v>
      </c>
      <c r="AR672" s="31">
        <v>11684.68</v>
      </c>
    </row>
    <row r="673" spans="1:44" x14ac:dyDescent="0.3">
      <c r="A673" s="4">
        <v>960954220</v>
      </c>
      <c r="B673" s="3" t="s">
        <v>449</v>
      </c>
      <c r="C673" s="3" t="s">
        <v>1562</v>
      </c>
      <c r="D673" s="14">
        <v>90.113304138183594</v>
      </c>
      <c r="E673" s="14">
        <v>89.020294189453125</v>
      </c>
      <c r="F673" s="14">
        <v>85.51025390625</v>
      </c>
      <c r="G673" s="14">
        <v>85.794563293457031</v>
      </c>
      <c r="H673" s="5">
        <v>411</v>
      </c>
      <c r="I673" s="15" t="s">
        <v>3981</v>
      </c>
      <c r="J673" s="15">
        <v>5</v>
      </c>
      <c r="K673" s="3" t="s">
        <v>3882</v>
      </c>
      <c r="L673" s="3" t="s">
        <v>3915</v>
      </c>
      <c r="M673" s="3" t="s">
        <v>3918</v>
      </c>
      <c r="N673" s="3" t="s">
        <v>3922</v>
      </c>
      <c r="O673" s="17">
        <v>0.40123456716537481</v>
      </c>
      <c r="P673" s="32">
        <v>52.238361269999999</v>
      </c>
      <c r="Q673" s="32">
        <v>309.87655639648438</v>
      </c>
      <c r="R673" s="5">
        <v>151</v>
      </c>
      <c r="S673" s="5">
        <v>97</v>
      </c>
      <c r="T673" s="16">
        <v>0.6423841118812561</v>
      </c>
      <c r="U673" s="17">
        <v>0.32478633522987371</v>
      </c>
      <c r="V673" s="32">
        <v>51.735479990000002</v>
      </c>
      <c r="W673" s="32">
        <v>286.32479858398438</v>
      </c>
      <c r="X673" s="17">
        <v>0.24375000596046451</v>
      </c>
      <c r="Y673" s="32">
        <v>50.471604919999997</v>
      </c>
      <c r="Z673" s="32">
        <v>244.375</v>
      </c>
      <c r="AA673" s="5">
        <v>151</v>
      </c>
      <c r="AB673" s="5">
        <v>97</v>
      </c>
      <c r="AC673" s="16">
        <v>0.6423841118812561</v>
      </c>
      <c r="AD673" s="17">
        <v>0.18260869383811951</v>
      </c>
      <c r="AE673" s="32">
        <v>50.594199029999999</v>
      </c>
      <c r="AF673" s="32">
        <v>216.52174377441409</v>
      </c>
      <c r="AG673" s="16">
        <v>0.38900000000000001</v>
      </c>
      <c r="AH673" s="16">
        <v>9.5000000000000001E-2</v>
      </c>
      <c r="AI673" s="16">
        <v>8.3000000000000004E-2</v>
      </c>
      <c r="AJ673" s="16">
        <v>0.36</v>
      </c>
      <c r="AK673" s="16">
        <v>7.2999999999999995E-2</v>
      </c>
      <c r="AL673" s="16">
        <v>0</v>
      </c>
      <c r="AM673" s="16">
        <v>0.107</v>
      </c>
      <c r="AN673" s="16">
        <v>0.112</v>
      </c>
      <c r="AO673" s="16">
        <v>0.39600000000000002</v>
      </c>
      <c r="AP673" s="5">
        <v>0</v>
      </c>
      <c r="AQ673" s="31">
        <v>12012.2900390625</v>
      </c>
      <c r="AR673" s="31">
        <v>12317.21</v>
      </c>
    </row>
    <row r="674" spans="1:44" x14ac:dyDescent="0.3">
      <c r="A674" s="4">
        <v>960954235</v>
      </c>
      <c r="B674" s="3" t="s">
        <v>449</v>
      </c>
      <c r="C674" s="3" t="s">
        <v>1869</v>
      </c>
      <c r="D674" s="14">
        <v>80.309036254882813</v>
      </c>
      <c r="E674" s="14">
        <v>79.969680786132813</v>
      </c>
      <c r="F674" s="14">
        <v>73.765953063964844</v>
      </c>
      <c r="G674" s="14">
        <v>74.539375305175781</v>
      </c>
      <c r="H674" s="5">
        <v>261</v>
      </c>
      <c r="I674" s="15" t="s">
        <v>3981</v>
      </c>
      <c r="J674" s="15">
        <v>5</v>
      </c>
      <c r="K674" s="3" t="s">
        <v>3882</v>
      </c>
      <c r="L674" s="3" t="s">
        <v>3915</v>
      </c>
      <c r="M674" s="3" t="s">
        <v>3918</v>
      </c>
      <c r="N674" s="3" t="s">
        <v>3922</v>
      </c>
      <c r="O674" s="17">
        <v>0.46017700433731079</v>
      </c>
      <c r="P674" s="32">
        <v>48.142282420000001</v>
      </c>
      <c r="Q674" s="32">
        <v>328.31857299804688</v>
      </c>
      <c r="R674" s="5">
        <v>127</v>
      </c>
      <c r="S674" s="5">
        <v>62</v>
      </c>
      <c r="T674" s="16">
        <v>0.4881889820098877</v>
      </c>
      <c r="U674" s="17">
        <v>0.28301885724067688</v>
      </c>
      <c r="V674" s="32">
        <v>47.962085500000001</v>
      </c>
      <c r="W674" s="32"/>
      <c r="X674" s="17">
        <v>0.2035398185253143</v>
      </c>
      <c r="Y674" s="32">
        <v>43.398072640000002</v>
      </c>
      <c r="Z674" s="32">
        <v>248.67256164550781</v>
      </c>
      <c r="AA674" s="5">
        <v>127</v>
      </c>
      <c r="AB674" s="5">
        <v>62</v>
      </c>
      <c r="AC674" s="16">
        <v>0.4881889820098877</v>
      </c>
      <c r="AD674" s="17">
        <v>0.1132075488567352</v>
      </c>
      <c r="AE674" s="32">
        <v>44.255958419999999</v>
      </c>
      <c r="AF674" s="32"/>
      <c r="AG674" s="16">
        <v>0.107</v>
      </c>
      <c r="AH674" s="16">
        <v>4.2000000000000003E-2</v>
      </c>
      <c r="AI674" s="16">
        <v>3.1E-2</v>
      </c>
      <c r="AJ674" s="16">
        <v>0.72799999999999998</v>
      </c>
      <c r="AK674" s="16">
        <v>8.4000000000000005E-2</v>
      </c>
      <c r="AL674" s="16">
        <v>8.0000003799796104E-3</v>
      </c>
      <c r="AM674" s="16">
        <v>2.3E-2</v>
      </c>
      <c r="AN674" s="16">
        <v>0.16900000000000001</v>
      </c>
      <c r="AO674" s="16">
        <v>0.26500000000000001</v>
      </c>
      <c r="AP674" s="5">
        <v>0</v>
      </c>
      <c r="AQ674" s="31">
        <v>13693.6904296875</v>
      </c>
      <c r="AR674" s="31">
        <v>14042.33</v>
      </c>
    </row>
    <row r="675" spans="1:44" x14ac:dyDescent="0.3">
      <c r="A675" s="4">
        <v>960954245</v>
      </c>
      <c r="B675" s="3" t="s">
        <v>449</v>
      </c>
      <c r="C675" s="3" t="s">
        <v>1870</v>
      </c>
      <c r="D675" s="14">
        <v>88.940101623535156</v>
      </c>
      <c r="E675" s="14">
        <v>81.902603149414063</v>
      </c>
      <c r="F675" s="14">
        <v>82.427291870117188</v>
      </c>
      <c r="G675" s="14">
        <v>79.322952270507813</v>
      </c>
      <c r="H675" s="5">
        <v>471</v>
      </c>
      <c r="I675" s="15" t="s">
        <v>3981</v>
      </c>
      <c r="J675" s="15">
        <v>5</v>
      </c>
      <c r="K675" s="3" t="s">
        <v>3882</v>
      </c>
      <c r="L675" s="3" t="s">
        <v>3915</v>
      </c>
      <c r="M675" s="3" t="s">
        <v>3918</v>
      </c>
      <c r="N675" s="3" t="s">
        <v>3922</v>
      </c>
      <c r="O675" s="17">
        <v>0.72300469875335693</v>
      </c>
      <c r="P675" s="32">
        <v>51.748214150000003</v>
      </c>
      <c r="Q675" s="32">
        <v>399.06103515625</v>
      </c>
      <c r="R675" s="5">
        <v>193</v>
      </c>
      <c r="S675" s="5">
        <v>70</v>
      </c>
      <c r="T675" s="16">
        <v>0.36269429326057429</v>
      </c>
      <c r="U675" s="17">
        <v>0.47297295928001398</v>
      </c>
      <c r="V675" s="32">
        <v>48.767962699999998</v>
      </c>
      <c r="W675" s="32">
        <v>332.43243408203131</v>
      </c>
      <c r="X675" s="17">
        <v>0.67605632543563843</v>
      </c>
      <c r="Y675" s="32">
        <v>48.61475076</v>
      </c>
      <c r="Z675" s="32">
        <v>375.58685302734381</v>
      </c>
      <c r="AA675" s="5">
        <v>194</v>
      </c>
      <c r="AB675" s="5">
        <v>71</v>
      </c>
      <c r="AC675" s="16">
        <v>0.36269429326057429</v>
      </c>
      <c r="AD675" s="17">
        <v>0.43243244290351868</v>
      </c>
      <c r="AE675" s="32">
        <v>46.94977815</v>
      </c>
      <c r="AF675" s="32">
        <v>291.89190673828131</v>
      </c>
      <c r="AG675" s="16">
        <v>5.8999999999999997E-2</v>
      </c>
      <c r="AH675" s="16">
        <v>5.0999999999999997E-2</v>
      </c>
      <c r="AI675" s="16">
        <v>0.26100000000000001</v>
      </c>
      <c r="AJ675" s="16">
        <v>0.55600000000000005</v>
      </c>
      <c r="AK675" s="16">
        <v>6.8000000000000005E-2</v>
      </c>
      <c r="AL675" s="16">
        <v>4.0000001899898052E-3</v>
      </c>
      <c r="AM675" s="16">
        <v>7.5999999999999998E-2</v>
      </c>
      <c r="AN675" s="16">
        <v>0.13</v>
      </c>
      <c r="AO675" s="16">
        <v>7.6999999999999999E-2</v>
      </c>
      <c r="AP675" s="5">
        <v>0</v>
      </c>
      <c r="AQ675" s="31">
        <v>11902.9599609375</v>
      </c>
      <c r="AR675" s="31">
        <v>12195.07</v>
      </c>
    </row>
    <row r="676" spans="1:44" x14ac:dyDescent="0.3">
      <c r="A676" s="4">
        <v>960954260</v>
      </c>
      <c r="B676" s="3" t="s">
        <v>449</v>
      </c>
      <c r="C676" s="3" t="s">
        <v>1871</v>
      </c>
      <c r="D676" s="14">
        <v>82.391410827636719</v>
      </c>
      <c r="E676" s="14">
        <v>81.551780700683594</v>
      </c>
      <c r="F676" s="14">
        <v>80.764007568359375</v>
      </c>
      <c r="G676" s="14">
        <v>81.583686828613281</v>
      </c>
      <c r="H676" s="5">
        <v>421</v>
      </c>
      <c r="I676" s="15" t="s">
        <v>3981</v>
      </c>
      <c r="J676" s="15">
        <v>5</v>
      </c>
      <c r="K676" s="3" t="s">
        <v>3882</v>
      </c>
      <c r="L676" s="3" t="s">
        <v>3915</v>
      </c>
      <c r="M676" s="3" t="s">
        <v>3918</v>
      </c>
      <c r="N676" s="3" t="s">
        <v>3922</v>
      </c>
      <c r="O676" s="17">
        <v>0.59574466943740845</v>
      </c>
      <c r="P676" s="32">
        <v>49.012268749999997</v>
      </c>
      <c r="Q676" s="32">
        <v>368.08511352539063</v>
      </c>
      <c r="R676" s="5">
        <v>175</v>
      </c>
      <c r="S676" s="5">
        <v>80</v>
      </c>
      <c r="T676" s="16">
        <v>0.45714285969734192</v>
      </c>
      <c r="U676" s="17">
        <v>0.2950819730758667</v>
      </c>
      <c r="V676" s="32">
        <v>48.621697769999997</v>
      </c>
      <c r="W676" s="32">
        <v>290.1639404296875</v>
      </c>
      <c r="X676" s="17">
        <v>0.47872340679168701</v>
      </c>
      <c r="Y676" s="32">
        <v>47.612965410000001</v>
      </c>
      <c r="Z676" s="32">
        <v>328.19149780273438</v>
      </c>
      <c r="AA676" s="5">
        <v>175</v>
      </c>
      <c r="AB676" s="5">
        <v>80</v>
      </c>
      <c r="AC676" s="16">
        <v>0.45714285969734192</v>
      </c>
      <c r="AD676" s="17">
        <v>0.19672131538391111</v>
      </c>
      <c r="AE676" s="32">
        <v>48.222887479999997</v>
      </c>
      <c r="AF676" s="32"/>
      <c r="AG676" s="16">
        <v>0.107</v>
      </c>
      <c r="AH676" s="16">
        <v>4.2999999999999997E-2</v>
      </c>
      <c r="AI676" s="16">
        <v>7.3999999999999996E-2</v>
      </c>
      <c r="AJ676" s="16">
        <v>0.71699999999999997</v>
      </c>
      <c r="AK676" s="16">
        <v>5.8999999999999997E-2</v>
      </c>
      <c r="AL676" s="16">
        <v>0</v>
      </c>
      <c r="AM676" s="16">
        <v>3.1E-2</v>
      </c>
      <c r="AN676" s="16">
        <v>0.157</v>
      </c>
      <c r="AO676" s="16">
        <v>0.151</v>
      </c>
      <c r="AP676" s="5">
        <v>0</v>
      </c>
      <c r="AQ676" s="31">
        <v>11855.33984375</v>
      </c>
      <c r="AR676" s="31">
        <v>12180.57</v>
      </c>
    </row>
    <row r="677" spans="1:44" x14ac:dyDescent="0.3">
      <c r="A677" s="4">
        <v>311164020</v>
      </c>
      <c r="B677" s="3" t="s">
        <v>130</v>
      </c>
      <c r="C677" s="3" t="s">
        <v>926</v>
      </c>
      <c r="D677" s="14">
        <v>87.953399658203125</v>
      </c>
      <c r="E677" s="14">
        <v>91.909889221191406</v>
      </c>
      <c r="F677" s="14">
        <v>88.327583312988281</v>
      </c>
      <c r="G677" s="14">
        <v>89.563079833984375</v>
      </c>
      <c r="H677" s="5">
        <v>112</v>
      </c>
      <c r="I677" s="15" t="s">
        <v>3980</v>
      </c>
      <c r="J677" s="15">
        <v>6</v>
      </c>
      <c r="K677" s="3" t="s">
        <v>3842</v>
      </c>
      <c r="L677" s="3" t="s">
        <v>3912</v>
      </c>
      <c r="M677" s="3" t="s">
        <v>3916</v>
      </c>
      <c r="N677" s="3" t="s">
        <v>3921</v>
      </c>
      <c r="O677" s="17">
        <v>0.29032257199287409</v>
      </c>
      <c r="P677" s="32">
        <v>51.335985100000002</v>
      </c>
      <c r="Q677" s="32">
        <v>312.90322875976563</v>
      </c>
      <c r="R677" s="5">
        <v>62</v>
      </c>
      <c r="S677" s="5">
        <v>51</v>
      </c>
      <c r="T677" s="16">
        <v>0.82258063554763794</v>
      </c>
      <c r="U677" s="17">
        <v>0.29032257199287409</v>
      </c>
      <c r="V677" s="32">
        <v>52.940213919999998</v>
      </c>
      <c r="W677" s="32">
        <v>312.90322875976563</v>
      </c>
      <c r="X677" s="17">
        <v>0.43548387289047241</v>
      </c>
      <c r="Y677" s="32">
        <v>52.168464149999998</v>
      </c>
      <c r="Z677" s="32">
        <v>303.22579956054688</v>
      </c>
      <c r="AA677" s="5">
        <v>62</v>
      </c>
      <c r="AB677" s="5">
        <v>51</v>
      </c>
      <c r="AC677" s="16">
        <v>0.82258063554763794</v>
      </c>
      <c r="AD677" s="17">
        <v>0.43548387289047241</v>
      </c>
      <c r="AE677" s="32">
        <v>52.716403059999998</v>
      </c>
      <c r="AF677" s="32">
        <v>303.22579956054688</v>
      </c>
      <c r="AG677" s="16"/>
      <c r="AH677" s="16"/>
      <c r="AI677" s="16"/>
      <c r="AJ677" s="16">
        <v>0.97299999999999998</v>
      </c>
      <c r="AK677" s="16"/>
      <c r="AL677" s="16">
        <v>2.700000070035458E-2</v>
      </c>
      <c r="AM677" s="16"/>
      <c r="AN677" s="16">
        <v>7.1000000000000008E-2</v>
      </c>
      <c r="AO677" s="16">
        <v>0.71299999999999997</v>
      </c>
      <c r="AP677" s="5">
        <v>0</v>
      </c>
      <c r="AQ677" s="31">
        <v>9469.6796875</v>
      </c>
      <c r="AR677" s="31">
        <v>9834.3700000000008</v>
      </c>
    </row>
    <row r="678" spans="1:44" x14ac:dyDescent="0.3">
      <c r="A678" s="4">
        <v>960904060</v>
      </c>
      <c r="B678" s="3" t="s">
        <v>444</v>
      </c>
      <c r="C678" s="3" t="s">
        <v>1796</v>
      </c>
      <c r="D678" s="14">
        <v>87.178215026855469</v>
      </c>
      <c r="E678" s="14">
        <v>88.135513305664063</v>
      </c>
      <c r="F678" s="14">
        <v>85.426803588867188</v>
      </c>
      <c r="G678" s="14">
        <v>88.130279541015625</v>
      </c>
      <c r="H678" s="5">
        <v>453</v>
      </c>
      <c r="I678" s="15" t="s">
        <v>3980</v>
      </c>
      <c r="J678" s="15">
        <v>5</v>
      </c>
      <c r="K678" s="3" t="s">
        <v>3882</v>
      </c>
      <c r="L678" s="3" t="s">
        <v>3915</v>
      </c>
      <c r="M678" s="3" t="s">
        <v>3918</v>
      </c>
      <c r="N678" s="3" t="s">
        <v>3922</v>
      </c>
      <c r="O678" s="17">
        <v>0.35652172565460211</v>
      </c>
      <c r="P678" s="32">
        <v>51.012122679999997</v>
      </c>
      <c r="Q678" s="32">
        <v>311.30435180664063</v>
      </c>
      <c r="R678" s="5">
        <v>217</v>
      </c>
      <c r="S678" s="5">
        <v>157</v>
      </c>
      <c r="T678" s="16">
        <v>0.72350227832794189</v>
      </c>
      <c r="U678" s="17">
        <v>0.25862067937850952</v>
      </c>
      <c r="V678" s="32">
        <v>51.366595940000003</v>
      </c>
      <c r="W678" s="32">
        <v>285.63217163085938</v>
      </c>
      <c r="X678" s="17">
        <v>0.27391305565834051</v>
      </c>
      <c r="Y678" s="32">
        <v>50.421343630000003</v>
      </c>
      <c r="Z678" s="32">
        <v>265.21737670898438</v>
      </c>
      <c r="AA678" s="5">
        <v>217</v>
      </c>
      <c r="AB678" s="5">
        <v>157</v>
      </c>
      <c r="AC678" s="16">
        <v>0.72350227832794189</v>
      </c>
      <c r="AD678" s="17">
        <v>0.17241379618644709</v>
      </c>
      <c r="AE678" s="32">
        <v>51.909535470000002</v>
      </c>
      <c r="AF678" s="32">
        <v>234.4827575683594</v>
      </c>
      <c r="AG678" s="16">
        <v>0.28000000000000003</v>
      </c>
      <c r="AH678" s="16">
        <v>0.19900000000000001</v>
      </c>
      <c r="AI678" s="16">
        <v>1.7999999999999999E-2</v>
      </c>
      <c r="AJ678" s="16">
        <v>0.41899999999999998</v>
      </c>
      <c r="AK678" s="16">
        <v>8.4000000000000005E-2</v>
      </c>
      <c r="AL678" s="16">
        <v>0</v>
      </c>
      <c r="AM678" s="16">
        <v>0.192</v>
      </c>
      <c r="AN678" s="16">
        <v>0.16600000000000001</v>
      </c>
      <c r="AO678" s="16">
        <v>0.40600000000000003</v>
      </c>
      <c r="AP678" s="5">
        <v>0</v>
      </c>
      <c r="AQ678" s="31">
        <v>14125.66015625</v>
      </c>
      <c r="AR678" s="31">
        <v>14125.66</v>
      </c>
    </row>
    <row r="679" spans="1:44" x14ac:dyDescent="0.3">
      <c r="A679" s="4">
        <v>960905040</v>
      </c>
      <c r="B679" s="3" t="s">
        <v>444</v>
      </c>
      <c r="C679" s="3" t="s">
        <v>1797</v>
      </c>
      <c r="D679" s="14">
        <v>80.650779724121094</v>
      </c>
      <c r="E679" s="14">
        <v>80.234230041503906</v>
      </c>
      <c r="F679" s="14">
        <v>81.070732116699219</v>
      </c>
      <c r="G679" s="14">
        <v>80.0435791015625</v>
      </c>
      <c r="H679" s="5">
        <v>454</v>
      </c>
      <c r="I679" s="15" t="s">
        <v>3980</v>
      </c>
      <c r="J679" s="15">
        <v>5</v>
      </c>
      <c r="K679" s="3" t="s">
        <v>3882</v>
      </c>
      <c r="L679" s="3" t="s">
        <v>3915</v>
      </c>
      <c r="M679" s="3" t="s">
        <v>3918</v>
      </c>
      <c r="N679" s="3" t="s">
        <v>3922</v>
      </c>
      <c r="O679" s="17">
        <v>0.38967135548591608</v>
      </c>
      <c r="P679" s="32">
        <v>48.28505887</v>
      </c>
      <c r="Q679" s="32">
        <v>314.55398559570313</v>
      </c>
      <c r="R679" s="5">
        <v>218</v>
      </c>
      <c r="S679" s="5">
        <v>158</v>
      </c>
      <c r="T679" s="16">
        <v>0.72477066516876221</v>
      </c>
      <c r="U679" s="17">
        <v>0.30344828963279719</v>
      </c>
      <c r="V679" s="32">
        <v>48.072383420000001</v>
      </c>
      <c r="W679" s="32">
        <v>289.65518188476563</v>
      </c>
      <c r="X679" s="17">
        <v>0.33802816271781921</v>
      </c>
      <c r="Y679" s="32">
        <v>47.797703509999998</v>
      </c>
      <c r="Z679" s="32">
        <v>269.01409912109381</v>
      </c>
      <c r="AA679" s="5">
        <v>220</v>
      </c>
      <c r="AB679" s="5">
        <v>160</v>
      </c>
      <c r="AC679" s="16">
        <v>0.72477066516876221</v>
      </c>
      <c r="AD679" s="17">
        <v>0.23448276519775391</v>
      </c>
      <c r="AE679" s="32">
        <v>47.355591060000002</v>
      </c>
      <c r="AF679" s="32">
        <v>234.4827575683594</v>
      </c>
      <c r="AG679" s="16">
        <v>0.311</v>
      </c>
      <c r="AH679" s="16">
        <v>9.7000000000000003E-2</v>
      </c>
      <c r="AI679" s="16">
        <v>3.5000000000000003E-2</v>
      </c>
      <c r="AJ679" s="16">
        <v>0.43</v>
      </c>
      <c r="AK679" s="16">
        <v>0.128</v>
      </c>
      <c r="AL679" s="16">
        <v>0</v>
      </c>
      <c r="AM679" s="16">
        <v>8.2000000000000003E-2</v>
      </c>
      <c r="AN679" s="16">
        <v>0.128</v>
      </c>
      <c r="AO679" s="16">
        <v>0.41599999999999998</v>
      </c>
      <c r="AP679" s="5">
        <v>0</v>
      </c>
      <c r="AQ679" s="31">
        <v>13633.48046875</v>
      </c>
      <c r="AR679" s="31">
        <v>13633.48</v>
      </c>
    </row>
    <row r="680" spans="1:44" x14ac:dyDescent="0.3">
      <c r="A680" s="4">
        <v>960905060</v>
      </c>
      <c r="B680" s="3" t="s">
        <v>444</v>
      </c>
      <c r="C680" s="3" t="s">
        <v>1798</v>
      </c>
      <c r="D680" s="14">
        <v>83.130767822265625</v>
      </c>
      <c r="E680" s="14">
        <v>84.097137451171875</v>
      </c>
      <c r="F680" s="14">
        <v>80.617462158203125</v>
      </c>
      <c r="G680" s="14">
        <v>82.153373718261719</v>
      </c>
      <c r="H680" s="5">
        <v>661</v>
      </c>
      <c r="I680" s="15" t="s">
        <v>3980</v>
      </c>
      <c r="J680" s="15">
        <v>5</v>
      </c>
      <c r="K680" s="3" t="s">
        <v>3882</v>
      </c>
      <c r="L680" s="3" t="s">
        <v>3915</v>
      </c>
      <c r="M680" s="3" t="s">
        <v>3918</v>
      </c>
      <c r="N680" s="3" t="s">
        <v>3922</v>
      </c>
      <c r="O680" s="17">
        <v>0.26690390706062322</v>
      </c>
      <c r="P680" s="32">
        <v>49.32115855</v>
      </c>
      <c r="Q680" s="32">
        <v>278.64767456054688</v>
      </c>
      <c r="R680" s="5">
        <v>315</v>
      </c>
      <c r="S680" s="5">
        <v>249</v>
      </c>
      <c r="T680" s="16">
        <v>0.79047620296478271</v>
      </c>
      <c r="U680" s="17">
        <v>0.21266968548297879</v>
      </c>
      <c r="V680" s="32">
        <v>49.682911730000001</v>
      </c>
      <c r="W680" s="32">
        <v>262.44345092773438</v>
      </c>
      <c r="X680" s="17">
        <v>0.18861210346221921</v>
      </c>
      <c r="Y680" s="32">
        <v>47.5246998</v>
      </c>
      <c r="Z680" s="32">
        <v>211.03202819824219</v>
      </c>
      <c r="AA680" s="5">
        <v>317</v>
      </c>
      <c r="AB680" s="5">
        <v>251</v>
      </c>
      <c r="AC680" s="16">
        <v>0.79047620296478271</v>
      </c>
      <c r="AD680" s="17">
        <v>0.1357466131448746</v>
      </c>
      <c r="AE680" s="32">
        <v>48.543703180000001</v>
      </c>
      <c r="AF680" s="32">
        <v>194.57012939453131</v>
      </c>
      <c r="AG680" s="16">
        <v>0.46300000000000002</v>
      </c>
      <c r="AH680" s="16">
        <v>0.107</v>
      </c>
      <c r="AI680" s="16">
        <v>1.7999999999999999E-2</v>
      </c>
      <c r="AJ680" s="16">
        <v>0.30299999999999999</v>
      </c>
      <c r="AK680" s="16">
        <v>0.106</v>
      </c>
      <c r="AL680" s="16">
        <v>3.0000000260770321E-3</v>
      </c>
      <c r="AM680" s="16">
        <v>8.8999999999999996E-2</v>
      </c>
      <c r="AN680" s="16">
        <v>0.13300000000000001</v>
      </c>
      <c r="AO680" s="16">
        <v>0.51</v>
      </c>
      <c r="AP680" s="5">
        <v>0</v>
      </c>
      <c r="AQ680" s="31">
        <v>13945.9599609375</v>
      </c>
      <c r="AR680" s="31">
        <v>13945.96</v>
      </c>
    </row>
    <row r="681" spans="1:44" x14ac:dyDescent="0.3">
      <c r="A681" s="4">
        <v>960906020</v>
      </c>
      <c r="B681" s="3" t="s">
        <v>444</v>
      </c>
      <c r="C681" s="3" t="s">
        <v>1800</v>
      </c>
      <c r="D681" s="14">
        <v>82.765251159667969</v>
      </c>
      <c r="E681" s="14">
        <v>85.865432739257813</v>
      </c>
      <c r="F681" s="14">
        <v>84.036048889160156</v>
      </c>
      <c r="G681" s="14">
        <v>83.829757690429688</v>
      </c>
      <c r="H681" s="5">
        <v>345</v>
      </c>
      <c r="I681" s="15" t="s">
        <v>3980</v>
      </c>
      <c r="J681" s="15">
        <v>5</v>
      </c>
      <c r="K681" s="3" t="s">
        <v>3882</v>
      </c>
      <c r="L681" s="3" t="s">
        <v>3915</v>
      </c>
      <c r="M681" s="3" t="s">
        <v>3918</v>
      </c>
      <c r="N681" s="3" t="s">
        <v>3922</v>
      </c>
      <c r="O681" s="17">
        <v>0.70666664838790894</v>
      </c>
      <c r="P681" s="32">
        <v>49.168451910000002</v>
      </c>
      <c r="Q681" s="32">
        <v>398</v>
      </c>
      <c r="R681" s="5">
        <v>165</v>
      </c>
      <c r="S681" s="5">
        <v>90</v>
      </c>
      <c r="T681" s="16">
        <v>0.54545456171035767</v>
      </c>
      <c r="U681" s="17">
        <v>0.5308641791343689</v>
      </c>
      <c r="V681" s="32">
        <v>50.42015001</v>
      </c>
      <c r="W681" s="32">
        <v>354.32098388671881</v>
      </c>
      <c r="X681" s="17">
        <v>0.61073827743530273</v>
      </c>
      <c r="Y681" s="32">
        <v>49.583697860000001</v>
      </c>
      <c r="Z681" s="32">
        <v>365.10067749023438</v>
      </c>
      <c r="AA681" s="5">
        <v>165</v>
      </c>
      <c r="AB681" s="5">
        <v>90</v>
      </c>
      <c r="AC681" s="16">
        <v>0.54545456171035767</v>
      </c>
      <c r="AD681" s="17">
        <v>0.43209877610206598</v>
      </c>
      <c r="AE681" s="32">
        <v>49.487741819999997</v>
      </c>
      <c r="AF681" s="32">
        <v>317.283935546875</v>
      </c>
      <c r="AG681" s="16">
        <v>0.17399999999999999</v>
      </c>
      <c r="AH681" s="16">
        <v>0.11</v>
      </c>
      <c r="AI681" s="16">
        <v>2.9000000000000001E-2</v>
      </c>
      <c r="AJ681" s="16">
        <v>0.57999999999999996</v>
      </c>
      <c r="AK681" s="16">
        <v>0.104</v>
      </c>
      <c r="AL681" s="16">
        <v>3.0000000260770321E-3</v>
      </c>
      <c r="AM681" s="16">
        <v>8.7000000000000008E-2</v>
      </c>
      <c r="AN681" s="16">
        <v>0.217</v>
      </c>
      <c r="AO681" s="16">
        <v>0.22500000000000001</v>
      </c>
      <c r="AP681" s="5">
        <v>0</v>
      </c>
      <c r="AQ681" s="31">
        <v>14173.3798828125</v>
      </c>
      <c r="AR681" s="31">
        <v>14173.38</v>
      </c>
    </row>
    <row r="682" spans="1:44" x14ac:dyDescent="0.3">
      <c r="A682" s="4">
        <v>960906060</v>
      </c>
      <c r="B682" s="3" t="s">
        <v>444</v>
      </c>
      <c r="C682" s="3" t="s">
        <v>1801</v>
      </c>
      <c r="D682" s="14">
        <v>82.098052978515625</v>
      </c>
      <c r="E682" s="14">
        <v>83.312553405761719</v>
      </c>
      <c r="F682" s="14">
        <v>80.209625244140625</v>
      </c>
      <c r="G682" s="14">
        <v>80.341865539550781</v>
      </c>
      <c r="H682" s="5">
        <v>475</v>
      </c>
      <c r="I682" s="15" t="s">
        <v>3980</v>
      </c>
      <c r="J682" s="15">
        <v>5</v>
      </c>
      <c r="K682" s="3" t="s">
        <v>3882</v>
      </c>
      <c r="L682" s="3" t="s">
        <v>3915</v>
      </c>
      <c r="M682" s="3" t="s">
        <v>3918</v>
      </c>
      <c r="N682" s="3" t="s">
        <v>3922</v>
      </c>
      <c r="O682" s="17">
        <v>0.47252747416496282</v>
      </c>
      <c r="P682" s="32">
        <v>48.889707260000002</v>
      </c>
      <c r="Q682" s="32">
        <v>334.61538696289063</v>
      </c>
      <c r="R682" s="5">
        <v>201</v>
      </c>
      <c r="S682" s="5">
        <v>151</v>
      </c>
      <c r="T682" s="16">
        <v>0.75124377012252808</v>
      </c>
      <c r="U682" s="17">
        <v>0.34645670652389532</v>
      </c>
      <c r="V682" s="32">
        <v>49.35580126</v>
      </c>
      <c r="W682" s="32">
        <v>297.63778686523438</v>
      </c>
      <c r="X682" s="17">
        <v>0.42076501250267029</v>
      </c>
      <c r="Y682" s="32">
        <v>47.279064380000001</v>
      </c>
      <c r="Z682" s="32">
        <v>282.513671875</v>
      </c>
      <c r="AA682" s="5">
        <v>203</v>
      </c>
      <c r="AB682" s="5">
        <v>153</v>
      </c>
      <c r="AC682" s="16">
        <v>0.75124377012252808</v>
      </c>
      <c r="AD682" s="17">
        <v>0.3046875</v>
      </c>
      <c r="AE682" s="32">
        <v>47.523571760000003</v>
      </c>
      <c r="AF682" s="32">
        <v>243.75</v>
      </c>
      <c r="AG682" s="16">
        <v>0.32600000000000001</v>
      </c>
      <c r="AH682" s="16">
        <v>0.13300000000000001</v>
      </c>
      <c r="AI682" s="16">
        <v>8.7999999999999995E-2</v>
      </c>
      <c r="AJ682" s="16">
        <v>0.33900000000000002</v>
      </c>
      <c r="AK682" s="16">
        <v>0.112</v>
      </c>
      <c r="AL682" s="16">
        <v>2.000000094994903E-3</v>
      </c>
      <c r="AM682" s="16">
        <v>0.17699999999999999</v>
      </c>
      <c r="AN682" s="16">
        <v>0.13900000000000001</v>
      </c>
      <c r="AO682" s="16">
        <v>0.31900000000000001</v>
      </c>
      <c r="AP682" s="5">
        <v>0</v>
      </c>
      <c r="AQ682" s="31">
        <v>13486.01953125</v>
      </c>
      <c r="AR682" s="31">
        <v>13486.02</v>
      </c>
    </row>
    <row r="683" spans="1:44" x14ac:dyDescent="0.3">
      <c r="A683" s="4">
        <v>790774020</v>
      </c>
      <c r="B683" s="3" t="s">
        <v>376</v>
      </c>
      <c r="C683" s="3" t="s">
        <v>1575</v>
      </c>
      <c r="D683" s="14">
        <v>75.980422973632813</v>
      </c>
      <c r="E683" s="14">
        <v>75.113533020019531</v>
      </c>
      <c r="F683" s="14">
        <v>76.69976806640625</v>
      </c>
      <c r="G683" s="14">
        <v>75.954322814941406</v>
      </c>
      <c r="H683" s="5">
        <v>438</v>
      </c>
      <c r="I683" s="15">
        <v>3</v>
      </c>
      <c r="J683" s="15">
        <v>5</v>
      </c>
      <c r="K683" s="3" t="s">
        <v>3859</v>
      </c>
      <c r="L683" s="3" t="s">
        <v>3910</v>
      </c>
      <c r="M683" s="3" t="s">
        <v>3919</v>
      </c>
      <c r="N683" s="3" t="s">
        <v>3923</v>
      </c>
      <c r="O683" s="17">
        <v>0.36815920472145081</v>
      </c>
      <c r="P683" s="32">
        <v>46.333850849999997</v>
      </c>
      <c r="Q683" s="32">
        <v>313.18408203125</v>
      </c>
      <c r="R683" s="5">
        <v>272</v>
      </c>
      <c r="S683" s="5">
        <v>177</v>
      </c>
      <c r="T683" s="16">
        <v>0.65073531866073608</v>
      </c>
      <c r="U683" s="17">
        <v>0.29718875885009771</v>
      </c>
      <c r="V683" s="32">
        <v>45.937454379999998</v>
      </c>
      <c r="W683" s="32">
        <v>287.55020141601563</v>
      </c>
      <c r="X683" s="17">
        <v>0.32754343748092651</v>
      </c>
      <c r="Y683" s="32">
        <v>45.165095639999997</v>
      </c>
      <c r="Z683" s="32">
        <v>268.7344970703125</v>
      </c>
      <c r="AA683" s="5">
        <v>272</v>
      </c>
      <c r="AB683" s="5">
        <v>177</v>
      </c>
      <c r="AC683" s="16">
        <v>0.65073531866073608</v>
      </c>
      <c r="AD683" s="17">
        <v>0.24400000274181369</v>
      </c>
      <c r="AE683" s="32">
        <v>45.052770379999998</v>
      </c>
      <c r="AF683" s="32">
        <v>240</v>
      </c>
      <c r="AG683" s="16">
        <v>1.4E-2</v>
      </c>
      <c r="AH683" s="16">
        <v>7.4999999999999997E-2</v>
      </c>
      <c r="AI683" s="16"/>
      <c r="AJ683" s="16">
        <v>0.88400000000000001</v>
      </c>
      <c r="AK683" s="16">
        <v>2.1000000000000001E-2</v>
      </c>
      <c r="AL683" s="16">
        <v>7.0000002160668373E-3</v>
      </c>
      <c r="AM683" s="16">
        <v>7.1000000000000008E-2</v>
      </c>
      <c r="AN683" s="16">
        <v>0.16400000000000001</v>
      </c>
      <c r="AO683" s="16">
        <v>0.53900000000000003</v>
      </c>
      <c r="AP683" s="5">
        <v>0</v>
      </c>
      <c r="AQ683" s="31">
        <v>8117.240234375</v>
      </c>
      <c r="AR683" s="31">
        <v>9332.16</v>
      </c>
    </row>
    <row r="684" spans="1:44" x14ac:dyDescent="0.3">
      <c r="A684" s="4">
        <v>801164020</v>
      </c>
      <c r="B684" s="3" t="s">
        <v>378</v>
      </c>
      <c r="C684" s="3" t="s">
        <v>1578</v>
      </c>
      <c r="D684" s="14">
        <v>89.127777099609375</v>
      </c>
      <c r="E684" s="14">
        <v>90.681671142578125</v>
      </c>
      <c r="F684" s="14">
        <v>85.893913269042969</v>
      </c>
      <c r="G684" s="14">
        <v>86.873092651367188</v>
      </c>
      <c r="H684" s="5">
        <v>166</v>
      </c>
      <c r="I684" s="15" t="s">
        <v>3980</v>
      </c>
      <c r="J684" s="15">
        <v>6</v>
      </c>
      <c r="K684" s="3" t="s">
        <v>3832</v>
      </c>
      <c r="L684" s="3" t="s">
        <v>3908</v>
      </c>
      <c r="M684" s="3" t="s">
        <v>3916</v>
      </c>
      <c r="N684" s="3" t="s">
        <v>3921</v>
      </c>
      <c r="O684" s="17">
        <v>0.34313726425170898</v>
      </c>
      <c r="P684" s="32">
        <v>51.826622450000002</v>
      </c>
      <c r="Q684" s="32">
        <v>280.39215087890631</v>
      </c>
      <c r="R684" s="5">
        <v>125</v>
      </c>
      <c r="S684" s="5">
        <v>80</v>
      </c>
      <c r="T684" s="16">
        <v>0.63999998569488525</v>
      </c>
      <c r="U684" s="17">
        <v>0.28125</v>
      </c>
      <c r="V684" s="32">
        <v>52.428142739999998</v>
      </c>
      <c r="W684" s="32"/>
      <c r="X684" s="17">
        <v>0.2254901975393295</v>
      </c>
      <c r="Y684" s="32">
        <v>50.702681910000003</v>
      </c>
      <c r="Z684" s="32">
        <v>235.29411315917969</v>
      </c>
      <c r="AA684" s="5">
        <v>126</v>
      </c>
      <c r="AB684" s="5">
        <v>81</v>
      </c>
      <c r="AC684" s="16">
        <v>0.63999998569488525</v>
      </c>
      <c r="AD684" s="17">
        <v>0.171875</v>
      </c>
      <c r="AE684" s="32">
        <v>51.2015648</v>
      </c>
      <c r="AF684" s="32"/>
      <c r="AG684" s="16"/>
      <c r="AH684" s="16"/>
      <c r="AI684" s="16"/>
      <c r="AJ684" s="16">
        <v>0.99399999999999999</v>
      </c>
      <c r="AK684" s="16"/>
      <c r="AL684" s="16">
        <v>6.0000000521540642E-3</v>
      </c>
      <c r="AM684" s="16">
        <v>0.16900000000000001</v>
      </c>
      <c r="AN684" s="16">
        <v>0.114</v>
      </c>
      <c r="AO684" s="16">
        <v>0.56600000000000006</v>
      </c>
      <c r="AP684" s="5">
        <v>0</v>
      </c>
      <c r="AQ684" s="31">
        <v>9561</v>
      </c>
      <c r="AR684" s="31">
        <v>10815.82</v>
      </c>
    </row>
    <row r="685" spans="1:44" x14ac:dyDescent="0.3">
      <c r="A685" s="4">
        <v>551054020</v>
      </c>
      <c r="B685" s="3" t="s">
        <v>284</v>
      </c>
      <c r="C685" s="3" t="s">
        <v>976</v>
      </c>
      <c r="D685" s="14">
        <v>81.773628234863281</v>
      </c>
      <c r="E685" s="14">
        <v>81.542411804199219</v>
      </c>
      <c r="F685" s="14">
        <v>86.950492858886719</v>
      </c>
      <c r="G685" s="14">
        <v>87.077980041503906</v>
      </c>
      <c r="H685" s="5">
        <v>288</v>
      </c>
      <c r="I685" s="15" t="s">
        <v>3980</v>
      </c>
      <c r="J685" s="15">
        <v>5</v>
      </c>
      <c r="K685" s="3" t="s">
        <v>3845</v>
      </c>
      <c r="L685" s="3" t="s">
        <v>3907</v>
      </c>
      <c r="M685" s="3" t="s">
        <v>3916</v>
      </c>
      <c r="N685" s="3" t="s">
        <v>3923</v>
      </c>
      <c r="O685" s="17">
        <v>0.37878787517547607</v>
      </c>
      <c r="P685" s="32">
        <v>48.754168210000003</v>
      </c>
      <c r="Q685" s="32">
        <v>312.1212158203125</v>
      </c>
      <c r="R685" s="5">
        <v>86</v>
      </c>
      <c r="S685" s="5">
        <v>57</v>
      </c>
      <c r="T685" s="16">
        <v>0.66279071569442749</v>
      </c>
      <c r="U685" s="17">
        <v>0.2738095223903656</v>
      </c>
      <c r="V685" s="32">
        <v>48.617790769999999</v>
      </c>
      <c r="W685" s="32">
        <v>277.38095092773438</v>
      </c>
      <c r="X685" s="17">
        <v>0.2045454531908035</v>
      </c>
      <c r="Y685" s="32">
        <v>51.339050630000003</v>
      </c>
      <c r="Z685" s="32">
        <v>255.30302429199219</v>
      </c>
      <c r="AA685" s="5">
        <v>86</v>
      </c>
      <c r="AB685" s="5">
        <v>57</v>
      </c>
      <c r="AC685" s="16">
        <v>0.66279071569442749</v>
      </c>
      <c r="AD685" s="17">
        <v>0.1071428582072258</v>
      </c>
      <c r="AE685" s="32">
        <v>51.316944679999999</v>
      </c>
      <c r="AF685" s="32"/>
      <c r="AG685" s="16"/>
      <c r="AH685" s="16">
        <v>2.4E-2</v>
      </c>
      <c r="AI685" s="16">
        <v>4.2000000000000003E-2</v>
      </c>
      <c r="AJ685" s="16">
        <v>0.92700000000000005</v>
      </c>
      <c r="AK685" s="16"/>
      <c r="AL685" s="16">
        <v>7.0000002160668373E-3</v>
      </c>
      <c r="AM685" s="16">
        <v>4.9000000000000002E-2</v>
      </c>
      <c r="AN685" s="16">
        <v>0.14199999999999999</v>
      </c>
      <c r="AO685" s="16">
        <v>0.52600000000000002</v>
      </c>
      <c r="AP685" s="5">
        <v>0</v>
      </c>
      <c r="AQ685" s="31">
        <v>8659.23046875</v>
      </c>
      <c r="AR685" s="31">
        <v>10210.780000000001</v>
      </c>
    </row>
    <row r="686" spans="1:44" x14ac:dyDescent="0.3">
      <c r="A686" s="4">
        <v>821014020</v>
      </c>
      <c r="B686" s="3" t="s">
        <v>389</v>
      </c>
      <c r="C686" s="3" t="s">
        <v>1602</v>
      </c>
      <c r="D686" s="14">
        <v>85.066154479980469</v>
      </c>
      <c r="E686" s="14">
        <v>83.581535339355469</v>
      </c>
      <c r="F686" s="14">
        <v>78.420219421386719</v>
      </c>
      <c r="G686" s="14">
        <v>80.422508239746094</v>
      </c>
      <c r="H686" s="5">
        <v>203</v>
      </c>
      <c r="I686" s="15" t="s">
        <v>3980</v>
      </c>
      <c r="J686" s="15">
        <v>6</v>
      </c>
      <c r="K686" s="3" t="s">
        <v>3873</v>
      </c>
      <c r="L686" s="3" t="s">
        <v>3911</v>
      </c>
      <c r="M686" s="3" t="s">
        <v>3917</v>
      </c>
      <c r="N686" s="3" t="s">
        <v>3923</v>
      </c>
      <c r="O686" s="17">
        <v>0.50420171022415161</v>
      </c>
      <c r="P686" s="32">
        <v>50.129736479999998</v>
      </c>
      <c r="Q686" s="32">
        <v>352.100830078125</v>
      </c>
      <c r="R686" s="5">
        <v>133</v>
      </c>
      <c r="S686" s="5">
        <v>60</v>
      </c>
      <c r="T686" s="16">
        <v>0.45112782716751099</v>
      </c>
      <c r="U686" s="17">
        <v>0.26530611515045172</v>
      </c>
      <c r="V686" s="32">
        <v>49.4679462</v>
      </c>
      <c r="W686" s="32"/>
      <c r="X686" s="17">
        <v>0.43697479367256159</v>
      </c>
      <c r="Y686" s="32">
        <v>46.201313810000002</v>
      </c>
      <c r="Z686" s="32">
        <v>317.64706420898438</v>
      </c>
      <c r="AA686" s="5">
        <v>133</v>
      </c>
      <c r="AB686" s="5">
        <v>60</v>
      </c>
      <c r="AC686" s="16">
        <v>0.45112782716751099</v>
      </c>
      <c r="AD686" s="17">
        <v>0.26530611515045172</v>
      </c>
      <c r="AE686" s="32">
        <v>47.568984579999999</v>
      </c>
      <c r="AF686" s="32">
        <v>261.2244873046875</v>
      </c>
      <c r="AG686" s="16"/>
      <c r="AH686" s="16"/>
      <c r="AI686" s="16"/>
      <c r="AJ686" s="16">
        <v>0.96099999999999997</v>
      </c>
      <c r="AK686" s="16"/>
      <c r="AL686" s="16">
        <v>3.9000000804662698E-2</v>
      </c>
      <c r="AM686" s="16"/>
      <c r="AN686" s="16">
        <v>0.13800000000000001</v>
      </c>
      <c r="AO686" s="16">
        <v>0.38300000000000001</v>
      </c>
      <c r="AP686" s="5">
        <v>0</v>
      </c>
      <c r="AQ686" s="31">
        <v>9466.0595703125</v>
      </c>
      <c r="AR686" s="31">
        <v>10232.280000000001</v>
      </c>
    </row>
    <row r="687" spans="1:44" x14ac:dyDescent="0.3">
      <c r="A687" s="4">
        <v>270594020</v>
      </c>
      <c r="B687" s="3" t="s">
        <v>120</v>
      </c>
      <c r="C687" s="3" t="s">
        <v>906</v>
      </c>
      <c r="D687" s="14">
        <v>93.419380187988281</v>
      </c>
      <c r="E687" s="14">
        <v>89.898284912109375</v>
      </c>
      <c r="F687" s="14">
        <v>93.06256103515625</v>
      </c>
      <c r="G687" s="14">
        <v>89.5086669921875</v>
      </c>
      <c r="H687" s="5">
        <v>90</v>
      </c>
      <c r="I687" s="15" t="s">
        <v>3980</v>
      </c>
      <c r="J687" s="15">
        <v>6</v>
      </c>
      <c r="K687" s="3" t="s">
        <v>3848</v>
      </c>
      <c r="L687" s="3" t="s">
        <v>3909</v>
      </c>
      <c r="M687" s="3" t="s">
        <v>3917</v>
      </c>
      <c r="N687" s="3" t="s">
        <v>3921</v>
      </c>
      <c r="O687" s="17">
        <v>0.50819671154022217</v>
      </c>
      <c r="P687" s="32">
        <v>53.619590860000002</v>
      </c>
      <c r="Q687" s="32">
        <v>347.54098510742188</v>
      </c>
      <c r="R687" s="5">
        <v>87</v>
      </c>
      <c r="S687" s="5">
        <v>41</v>
      </c>
      <c r="T687" s="16">
        <v>0.47126436233520508</v>
      </c>
      <c r="U687" s="17">
        <v>0.4482758641242981</v>
      </c>
      <c r="V687" s="32">
        <v>52.101531870000002</v>
      </c>
      <c r="W687" s="32">
        <v>317.24139404296881</v>
      </c>
      <c r="X687" s="17">
        <v>0.37704917788505549</v>
      </c>
      <c r="Y687" s="32">
        <v>55.020320259999998</v>
      </c>
      <c r="Z687" s="32">
        <v>322.9508056640625</v>
      </c>
      <c r="AA687" s="5">
        <v>87</v>
      </c>
      <c r="AB687" s="5">
        <v>41</v>
      </c>
      <c r="AC687" s="16">
        <v>0.47126436233520508</v>
      </c>
      <c r="AD687" s="17">
        <v>0.31034481525421143</v>
      </c>
      <c r="AE687" s="32">
        <v>52.685760389999999</v>
      </c>
      <c r="AF687" s="32"/>
      <c r="AG687" s="16"/>
      <c r="AH687" s="16"/>
      <c r="AI687" s="16"/>
      <c r="AJ687" s="16">
        <v>0.94400000000000006</v>
      </c>
      <c r="AK687" s="16">
        <v>5.6000000000000001E-2</v>
      </c>
      <c r="AL687" s="16">
        <v>0</v>
      </c>
      <c r="AM687" s="16"/>
      <c r="AN687" s="16">
        <v>0.17799999999999999</v>
      </c>
      <c r="AO687" s="16">
        <v>0.47699999999999998</v>
      </c>
      <c r="AP687" s="5">
        <v>0</v>
      </c>
      <c r="AQ687" s="31">
        <v>11573.8203125</v>
      </c>
      <c r="AR687" s="31">
        <v>14739.23</v>
      </c>
    </row>
    <row r="688" spans="1:44" x14ac:dyDescent="0.3">
      <c r="A688" s="4">
        <v>1071564020</v>
      </c>
      <c r="B688" s="3" t="s">
        <v>511</v>
      </c>
      <c r="C688" s="3" t="s">
        <v>2013</v>
      </c>
      <c r="D688" s="14">
        <v>89.499862670898438</v>
      </c>
      <c r="E688" s="14">
        <v>86.642204284667969</v>
      </c>
      <c r="F688" s="14">
        <v>88.860389709472656</v>
      </c>
      <c r="G688" s="14">
        <v>86.744041442871094</v>
      </c>
      <c r="H688" s="5">
        <v>225</v>
      </c>
      <c r="I688" s="15" t="s">
        <v>3980</v>
      </c>
      <c r="J688" s="15">
        <v>5</v>
      </c>
      <c r="K688" s="3" t="s">
        <v>3822</v>
      </c>
      <c r="L688" s="3" t="s">
        <v>3913</v>
      </c>
      <c r="M688" s="3" t="s">
        <v>3916</v>
      </c>
      <c r="N688" s="3" t="s">
        <v>3921</v>
      </c>
      <c r="O688" s="17">
        <v>0.4636363685131073</v>
      </c>
      <c r="P688" s="32">
        <v>51.982074310000002</v>
      </c>
      <c r="Q688" s="32">
        <v>329.09091186523438</v>
      </c>
      <c r="R688" s="5">
        <v>95</v>
      </c>
      <c r="S688" s="5">
        <v>55</v>
      </c>
      <c r="T688" s="16">
        <v>0.57894736528396606</v>
      </c>
      <c r="U688" s="17">
        <v>0.3571428656578064</v>
      </c>
      <c r="V688" s="32">
        <v>50.74400515</v>
      </c>
      <c r="W688" s="32">
        <v>294.64285278320313</v>
      </c>
      <c r="X688" s="17">
        <v>0.41818180680274958</v>
      </c>
      <c r="Y688" s="32">
        <v>52.489374009999999</v>
      </c>
      <c r="Z688" s="32">
        <v>305.45455932617188</v>
      </c>
      <c r="AA688" s="5">
        <v>95</v>
      </c>
      <c r="AB688" s="5">
        <v>55</v>
      </c>
      <c r="AC688" s="16">
        <v>0.57894736528396606</v>
      </c>
      <c r="AD688" s="17">
        <v>0.25</v>
      </c>
      <c r="AE688" s="32">
        <v>51.12889053</v>
      </c>
      <c r="AF688" s="32"/>
      <c r="AG688" s="16"/>
      <c r="AH688" s="16"/>
      <c r="AI688" s="16"/>
      <c r="AJ688" s="16">
        <v>0.93800000000000006</v>
      </c>
      <c r="AK688" s="16">
        <v>4.3999999999999997E-2</v>
      </c>
      <c r="AL688" s="16">
        <v>1.7999999225139621E-2</v>
      </c>
      <c r="AM688" s="16"/>
      <c r="AN688" s="16">
        <v>0.17299999999999999</v>
      </c>
      <c r="AO688" s="16">
        <v>0.41799999999999998</v>
      </c>
      <c r="AP688" s="5">
        <v>0</v>
      </c>
      <c r="AQ688" s="31">
        <v>7847.91015625</v>
      </c>
      <c r="AR688" s="31">
        <v>9348.2800000000007</v>
      </c>
    </row>
    <row r="689" spans="1:44" x14ac:dyDescent="0.3">
      <c r="A689" s="4">
        <v>830034020</v>
      </c>
      <c r="B689" s="3" t="s">
        <v>394</v>
      </c>
      <c r="C689" s="3" t="s">
        <v>1610</v>
      </c>
      <c r="D689" s="14">
        <v>80.402107238769531</v>
      </c>
      <c r="E689" s="14">
        <v>79.700698852539063</v>
      </c>
      <c r="F689" s="14">
        <v>76.099082946777344</v>
      </c>
      <c r="G689" s="14">
        <v>77.08319091796875</v>
      </c>
      <c r="H689" s="5">
        <v>580</v>
      </c>
      <c r="I689" s="15" t="s">
        <v>3980</v>
      </c>
      <c r="J689" s="15">
        <v>4</v>
      </c>
      <c r="K689" s="3" t="s">
        <v>3834</v>
      </c>
      <c r="L689" s="3" t="s">
        <v>3914</v>
      </c>
      <c r="M689" s="3" t="s">
        <v>3919</v>
      </c>
      <c r="N689" s="3" t="s">
        <v>3924</v>
      </c>
      <c r="O689" s="17">
        <v>0.61363637447357178</v>
      </c>
      <c r="P689" s="32">
        <v>48.181164510000002</v>
      </c>
      <c r="Q689" s="32">
        <v>370.45455932617188</v>
      </c>
      <c r="R689" s="5">
        <v>97</v>
      </c>
      <c r="S689" s="5">
        <v>42</v>
      </c>
      <c r="T689" s="16">
        <v>0.4329896867275238</v>
      </c>
      <c r="U689" s="17">
        <v>0.55405408143997192</v>
      </c>
      <c r="V689" s="32">
        <v>47.849941289999997</v>
      </c>
      <c r="W689" s="32">
        <v>343.24325561523438</v>
      </c>
      <c r="X689" s="17">
        <v>0.4858756959438324</v>
      </c>
      <c r="Y689" s="32">
        <v>44.803305809999998</v>
      </c>
      <c r="Z689" s="32">
        <v>324.8587646484375</v>
      </c>
      <c r="AA689" s="5">
        <v>97</v>
      </c>
      <c r="AB689" s="5">
        <v>42</v>
      </c>
      <c r="AC689" s="16">
        <v>0.4329896867275238</v>
      </c>
      <c r="AD689" s="17">
        <v>0.36486485600471502</v>
      </c>
      <c r="AE689" s="32">
        <v>45.688481500000002</v>
      </c>
      <c r="AF689" s="32">
        <v>287.83782958984381</v>
      </c>
      <c r="AG689" s="16">
        <v>0.18099999999999999</v>
      </c>
      <c r="AH689" s="16">
        <v>0.107</v>
      </c>
      <c r="AI689" s="16">
        <v>3.5999999999999997E-2</v>
      </c>
      <c r="AJ689" s="16">
        <v>0.57899999999999996</v>
      </c>
      <c r="AK689" s="16">
        <v>8.6000000000000007E-2</v>
      </c>
      <c r="AL689" s="16">
        <v>9.9999997764825821E-3</v>
      </c>
      <c r="AM689" s="16">
        <v>1.4E-2</v>
      </c>
      <c r="AN689" s="16">
        <v>7.3999999999999996E-2</v>
      </c>
      <c r="AO689" s="16">
        <v>0.27100000000000002</v>
      </c>
      <c r="AP689" s="5">
        <v>0</v>
      </c>
      <c r="AQ689" s="31">
        <v>9448.1796875</v>
      </c>
      <c r="AR689" s="31">
        <v>9632.0499999999993</v>
      </c>
    </row>
    <row r="690" spans="1:44" x14ac:dyDescent="0.3">
      <c r="A690" s="4">
        <v>830034030</v>
      </c>
      <c r="B690" s="3" t="s">
        <v>394</v>
      </c>
      <c r="C690" s="3" t="s">
        <v>1611</v>
      </c>
      <c r="D690" s="14">
        <v>88.346023559570313</v>
      </c>
      <c r="E690" s="14">
        <v>84.668144226074219</v>
      </c>
      <c r="F690" s="14">
        <v>85.119064331054688</v>
      </c>
      <c r="G690" s="14">
        <v>84.002601623535156</v>
      </c>
      <c r="H690" s="5">
        <v>599</v>
      </c>
      <c r="I690" s="15" t="s">
        <v>3980</v>
      </c>
      <c r="J690" s="15">
        <v>5</v>
      </c>
      <c r="K690" s="3" t="s">
        <v>3834</v>
      </c>
      <c r="L690" s="3" t="s">
        <v>3914</v>
      </c>
      <c r="M690" s="3" t="s">
        <v>3919</v>
      </c>
      <c r="N690" s="3" t="s">
        <v>3924</v>
      </c>
      <c r="O690" s="17">
        <v>0.62820512056350708</v>
      </c>
      <c r="P690" s="32">
        <v>51.500015040000001</v>
      </c>
      <c r="Q690" s="32">
        <v>373.5042724609375</v>
      </c>
      <c r="R690" s="5">
        <v>274</v>
      </c>
      <c r="S690" s="5">
        <v>85</v>
      </c>
      <c r="T690" s="16">
        <v>0.31021898984909058</v>
      </c>
      <c r="U690" s="17">
        <v>0.34426230192184448</v>
      </c>
      <c r="V690" s="32">
        <v>49.920974780000002</v>
      </c>
      <c r="W690" s="32"/>
      <c r="X690" s="17">
        <v>0.55982905626296997</v>
      </c>
      <c r="Y690" s="32">
        <v>50.235990860000001</v>
      </c>
      <c r="Z690" s="32">
        <v>350</v>
      </c>
      <c r="AA690" s="5">
        <v>275</v>
      </c>
      <c r="AB690" s="5">
        <v>86</v>
      </c>
      <c r="AC690" s="16">
        <v>0.31021898984909058</v>
      </c>
      <c r="AD690" s="17">
        <v>0.32786884903907781</v>
      </c>
      <c r="AE690" s="32">
        <v>49.585075789999998</v>
      </c>
      <c r="AF690" s="32">
        <v>270.49179077148438</v>
      </c>
      <c r="AG690" s="16">
        <v>4.8000000000000001E-2</v>
      </c>
      <c r="AH690" s="16">
        <v>7.2000000000000008E-2</v>
      </c>
      <c r="AI690" s="16">
        <v>1.4999999999999999E-2</v>
      </c>
      <c r="AJ690" s="16">
        <v>0.80100000000000005</v>
      </c>
      <c r="AK690" s="16">
        <v>0.06</v>
      </c>
      <c r="AL690" s="16">
        <v>3.0000000260770321E-3</v>
      </c>
      <c r="AM690" s="16"/>
      <c r="AN690" s="16">
        <v>9.5000000000000001E-2</v>
      </c>
      <c r="AO690" s="16">
        <v>0.214</v>
      </c>
      <c r="AP690" s="5">
        <v>0</v>
      </c>
      <c r="AQ690" s="31">
        <v>11654.7099609375</v>
      </c>
      <c r="AR690" s="31">
        <v>12258.3</v>
      </c>
    </row>
    <row r="691" spans="1:44" x14ac:dyDescent="0.3">
      <c r="A691" s="4">
        <v>830034060</v>
      </c>
      <c r="B691" s="3" t="s">
        <v>394</v>
      </c>
      <c r="C691" s="3" t="s">
        <v>1185</v>
      </c>
      <c r="D691" s="14">
        <v>80.281257629394531</v>
      </c>
      <c r="E691" s="14">
        <v>79.119552612304688</v>
      </c>
      <c r="F691" s="14">
        <v>77.150161743164063</v>
      </c>
      <c r="G691" s="14">
        <v>74.840156555175781</v>
      </c>
      <c r="H691" s="5">
        <v>604</v>
      </c>
      <c r="I691" s="15" t="s">
        <v>3980</v>
      </c>
      <c r="J691" s="15">
        <v>5</v>
      </c>
      <c r="K691" s="3" t="s">
        <v>3834</v>
      </c>
      <c r="L691" s="3" t="s">
        <v>3914</v>
      </c>
      <c r="M691" s="3" t="s">
        <v>3919</v>
      </c>
      <c r="N691" s="3" t="s">
        <v>3924</v>
      </c>
      <c r="O691" s="17">
        <v>0.64808362722396851</v>
      </c>
      <c r="P691" s="32">
        <v>48.130675189999998</v>
      </c>
      <c r="Q691" s="32">
        <v>377.00347900390631</v>
      </c>
      <c r="R691" s="5">
        <v>297</v>
      </c>
      <c r="S691" s="5">
        <v>108</v>
      </c>
      <c r="T691" s="16">
        <v>0.36363637447357178</v>
      </c>
      <c r="U691" s="17">
        <v>0.38709676265716553</v>
      </c>
      <c r="V691" s="32">
        <v>47.607649739999999</v>
      </c>
      <c r="W691" s="32">
        <v>300</v>
      </c>
      <c r="X691" s="17">
        <v>0.55749130249023438</v>
      </c>
      <c r="Y691" s="32">
        <v>45.436367179999998</v>
      </c>
      <c r="Z691" s="32">
        <v>345.29617309570313</v>
      </c>
      <c r="AA691" s="5">
        <v>297</v>
      </c>
      <c r="AB691" s="5">
        <v>108</v>
      </c>
      <c r="AC691" s="16">
        <v>0.36363637447357178</v>
      </c>
      <c r="AD691" s="17">
        <v>0.3333333432674408</v>
      </c>
      <c r="AE691" s="32">
        <v>44.425339770000001</v>
      </c>
      <c r="AF691" s="32">
        <v>261.29031372070313</v>
      </c>
      <c r="AG691" s="16">
        <v>2.5000000000000001E-2</v>
      </c>
      <c r="AH691" s="16">
        <v>0.06</v>
      </c>
      <c r="AI691" s="16">
        <v>8.0000000000000002E-3</v>
      </c>
      <c r="AJ691" s="16">
        <v>0.83299999999999996</v>
      </c>
      <c r="AK691" s="16">
        <v>6.6000000000000003E-2</v>
      </c>
      <c r="AL691" s="16">
        <v>8.0000003799796104E-3</v>
      </c>
      <c r="AM691" s="16"/>
      <c r="AN691" s="16">
        <v>8.6000000000000007E-2</v>
      </c>
      <c r="AO691" s="16">
        <v>0.21099999999999999</v>
      </c>
      <c r="AP691" s="5">
        <v>0</v>
      </c>
      <c r="AQ691" s="31">
        <v>9643.83984375</v>
      </c>
      <c r="AR691" s="31">
        <v>9927.6299999999992</v>
      </c>
    </row>
    <row r="692" spans="1:44" x14ac:dyDescent="0.3">
      <c r="A692" s="4">
        <v>191484040</v>
      </c>
      <c r="B692" s="3" t="s">
        <v>84</v>
      </c>
      <c r="C692" s="3" t="s">
        <v>773</v>
      </c>
      <c r="D692" s="14">
        <v>95.173263549804688</v>
      </c>
      <c r="E692" s="14">
        <v>89.596824645996094</v>
      </c>
      <c r="F692" s="14">
        <v>89.264152526855469</v>
      </c>
      <c r="G692" s="14">
        <v>87.613136291503906</v>
      </c>
      <c r="H692" s="5">
        <v>317</v>
      </c>
      <c r="I692" s="15">
        <v>3</v>
      </c>
      <c r="J692" s="15">
        <v>4</v>
      </c>
      <c r="K692" s="3" t="s">
        <v>3878</v>
      </c>
      <c r="L692" s="3" t="s">
        <v>3914</v>
      </c>
      <c r="M692" s="3" t="s">
        <v>3919</v>
      </c>
      <c r="N692" s="3" t="s">
        <v>3922</v>
      </c>
      <c r="O692" s="17">
        <v>0.50331127643585205</v>
      </c>
      <c r="P692" s="32">
        <v>54.352336649999998</v>
      </c>
      <c r="Q692" s="32">
        <v>344.70199584960938</v>
      </c>
      <c r="R692" s="5">
        <v>173</v>
      </c>
      <c r="S692" s="5">
        <v>46</v>
      </c>
      <c r="T692" s="16">
        <v>0.26589596271514893</v>
      </c>
      <c r="U692" s="17">
        <v>0.38271605968475342</v>
      </c>
      <c r="V692" s="32">
        <v>51.975849429999997</v>
      </c>
      <c r="W692" s="32">
        <v>303.70370483398438</v>
      </c>
      <c r="X692" s="17">
        <v>0.4768211841583252</v>
      </c>
      <c r="Y692" s="32">
        <v>52.732556760000001</v>
      </c>
      <c r="Z692" s="32">
        <v>321.523193359375</v>
      </c>
      <c r="AA692" s="5">
        <v>173</v>
      </c>
      <c r="AB692" s="5">
        <v>46</v>
      </c>
      <c r="AC692" s="16">
        <v>0.26589596271514893</v>
      </c>
      <c r="AD692" s="17">
        <v>0.28395062685012817</v>
      </c>
      <c r="AE692" s="32">
        <v>51.618313929999999</v>
      </c>
      <c r="AF692" s="32">
        <v>256.79013061523438</v>
      </c>
      <c r="AG692" s="16"/>
      <c r="AH692" s="16">
        <v>5.3999999999999999E-2</v>
      </c>
      <c r="AI692" s="16"/>
      <c r="AJ692" s="16">
        <v>0.88300000000000001</v>
      </c>
      <c r="AK692" s="16">
        <v>4.7E-2</v>
      </c>
      <c r="AL692" s="16">
        <v>1.6000000759959221E-2</v>
      </c>
      <c r="AM692" s="16"/>
      <c r="AN692" s="16">
        <v>0.11</v>
      </c>
      <c r="AO692" s="16">
        <v>0.15</v>
      </c>
      <c r="AP692" s="5">
        <v>0</v>
      </c>
      <c r="AQ692" s="31">
        <v>9402.919921875</v>
      </c>
      <c r="AR692" s="31">
        <v>9695.7199999999993</v>
      </c>
    </row>
    <row r="693" spans="1:44" x14ac:dyDescent="0.3">
      <c r="A693" s="4">
        <v>191484060</v>
      </c>
      <c r="B693" s="3" t="s">
        <v>84</v>
      </c>
      <c r="C693" s="3" t="s">
        <v>774</v>
      </c>
      <c r="D693" s="14">
        <v>78.27728271484375</v>
      </c>
      <c r="E693" s="14">
        <v>79.561759948730469</v>
      </c>
      <c r="F693" s="14">
        <v>80.746681213378906</v>
      </c>
      <c r="G693" s="14">
        <v>82.505966186523438</v>
      </c>
      <c r="H693" s="5">
        <v>346</v>
      </c>
      <c r="I693" s="15">
        <v>5</v>
      </c>
      <c r="J693" s="15">
        <v>6</v>
      </c>
      <c r="K693" s="3" t="s">
        <v>3878</v>
      </c>
      <c r="L693" s="3" t="s">
        <v>3914</v>
      </c>
      <c r="M693" s="3" t="s">
        <v>3919</v>
      </c>
      <c r="N693" s="3" t="s">
        <v>3922</v>
      </c>
      <c r="O693" s="17">
        <v>0.4553571343421936</v>
      </c>
      <c r="P693" s="32">
        <v>47.293445949999999</v>
      </c>
      <c r="Q693" s="32">
        <v>338.69049072265631</v>
      </c>
      <c r="R693" s="5">
        <v>660</v>
      </c>
      <c r="S693" s="5">
        <v>176</v>
      </c>
      <c r="T693" s="16">
        <v>0.26666668057441711</v>
      </c>
      <c r="U693" s="17">
        <v>0.1971831023693085</v>
      </c>
      <c r="V693" s="32">
        <v>47.792014229999999</v>
      </c>
      <c r="W693" s="32"/>
      <c r="X693" s="17">
        <v>0.4047619104385376</v>
      </c>
      <c r="Y693" s="32">
        <v>47.602529939999997</v>
      </c>
      <c r="Z693" s="32">
        <v>313.39285278320313</v>
      </c>
      <c r="AA693" s="5">
        <v>660</v>
      </c>
      <c r="AB693" s="5">
        <v>176</v>
      </c>
      <c r="AC693" s="16">
        <v>0.26666668057441711</v>
      </c>
      <c r="AD693" s="17">
        <v>0.16901408135890961</v>
      </c>
      <c r="AE693" s="32">
        <v>48.74225921</v>
      </c>
      <c r="AF693" s="32"/>
      <c r="AG693" s="16"/>
      <c r="AH693" s="16">
        <v>2.9000000000000001E-2</v>
      </c>
      <c r="AI693" s="16"/>
      <c r="AJ693" s="16">
        <v>0.93100000000000005</v>
      </c>
      <c r="AK693" s="16">
        <v>2.9000000000000001E-2</v>
      </c>
      <c r="AL693" s="16">
        <v>1.200000010430813E-2</v>
      </c>
      <c r="AM693" s="16"/>
      <c r="AN693" s="16">
        <v>8.4000000000000005E-2</v>
      </c>
      <c r="AO693" s="16">
        <v>0.13400000000000001</v>
      </c>
      <c r="AP693" s="5">
        <v>0</v>
      </c>
      <c r="AQ693" s="31">
        <v>8569.41015625</v>
      </c>
      <c r="AR693" s="31">
        <v>9155.15</v>
      </c>
    </row>
    <row r="694" spans="1:44" x14ac:dyDescent="0.3">
      <c r="A694" s="4">
        <v>840064020</v>
      </c>
      <c r="B694" s="3" t="s">
        <v>401</v>
      </c>
      <c r="C694" s="3" t="s">
        <v>1638</v>
      </c>
      <c r="D694" s="14">
        <v>76.356613159179688</v>
      </c>
      <c r="E694" s="14">
        <v>76.471694946289063</v>
      </c>
      <c r="F694" s="14">
        <v>79.219284057617188</v>
      </c>
      <c r="G694" s="14">
        <v>80.445816040039063</v>
      </c>
      <c r="H694" s="5">
        <v>195</v>
      </c>
      <c r="I694" s="15" t="s">
        <v>3980</v>
      </c>
      <c r="J694" s="15">
        <v>4</v>
      </c>
      <c r="K694" s="3" t="s">
        <v>3802</v>
      </c>
      <c r="L694" s="3" t="s">
        <v>3907</v>
      </c>
      <c r="M694" s="3" t="s">
        <v>3917</v>
      </c>
      <c r="N694" s="3" t="s">
        <v>3921</v>
      </c>
      <c r="O694" s="17">
        <v>0.38028168678283691</v>
      </c>
      <c r="P694" s="32">
        <v>46.49101984</v>
      </c>
      <c r="Q694" s="32">
        <v>329.57745361328131</v>
      </c>
      <c r="R694" s="5">
        <v>49</v>
      </c>
      <c r="S694" s="5">
        <v>34</v>
      </c>
      <c r="T694" s="16">
        <v>0.69387757778167725</v>
      </c>
      <c r="U694" s="17">
        <v>0.28571429848670959</v>
      </c>
      <c r="V694" s="32">
        <v>46.503700240000001</v>
      </c>
      <c r="W694" s="32">
        <v>302.38095092773438</v>
      </c>
      <c r="X694" s="17">
        <v>0.28169015049934393</v>
      </c>
      <c r="Y694" s="32">
        <v>46.6825878</v>
      </c>
      <c r="Z694" s="32">
        <v>278.87322998046881</v>
      </c>
      <c r="AA694" s="5">
        <v>49</v>
      </c>
      <c r="AB694" s="5">
        <v>34</v>
      </c>
      <c r="AC694" s="16">
        <v>0.69387757778167725</v>
      </c>
      <c r="AD694" s="17">
        <v>0.1666666716337204</v>
      </c>
      <c r="AE694" s="32">
        <v>47.582107430000001</v>
      </c>
      <c r="AF694" s="32"/>
      <c r="AG694" s="16"/>
      <c r="AH694" s="16"/>
      <c r="AI694" s="16"/>
      <c r="AJ694" s="16">
        <v>0.97899999999999998</v>
      </c>
      <c r="AK694" s="16"/>
      <c r="AL694" s="16">
        <v>2.0999999716877941E-2</v>
      </c>
      <c r="AM694" s="16"/>
      <c r="AN694" s="16">
        <v>0.14899999999999999</v>
      </c>
      <c r="AO694" s="16">
        <v>0.53800000000000003</v>
      </c>
      <c r="AP694" s="5">
        <v>0</v>
      </c>
      <c r="AQ694" s="31">
        <v>7548.47998046875</v>
      </c>
      <c r="AR694" s="31">
        <v>11153.27</v>
      </c>
    </row>
    <row r="695" spans="1:44" x14ac:dyDescent="0.3">
      <c r="A695" s="4">
        <v>130594020</v>
      </c>
      <c r="B695" s="3" t="s">
        <v>55</v>
      </c>
      <c r="C695" s="3" t="s">
        <v>700</v>
      </c>
      <c r="D695" s="14">
        <v>87.536422729492188</v>
      </c>
      <c r="E695" s="14">
        <v>92.179367065429688</v>
      </c>
      <c r="F695" s="14">
        <v>89.201309204101563</v>
      </c>
      <c r="G695" s="14">
        <v>97.989799499511719</v>
      </c>
      <c r="H695" s="5">
        <v>111</v>
      </c>
      <c r="I695" s="15" t="s">
        <v>3981</v>
      </c>
      <c r="J695" s="15">
        <v>4</v>
      </c>
      <c r="K695" s="3" t="s">
        <v>3869</v>
      </c>
      <c r="L695" s="3" t="s">
        <v>3912</v>
      </c>
      <c r="M695" s="3" t="s">
        <v>3917</v>
      </c>
      <c r="N695" s="3" t="s">
        <v>3921</v>
      </c>
      <c r="O695" s="17">
        <v>0.44680851697921747</v>
      </c>
      <c r="P695" s="32">
        <v>51.161778460000001</v>
      </c>
      <c r="Q695" s="32">
        <v>314.89361572265631</v>
      </c>
      <c r="R695" s="5">
        <v>30</v>
      </c>
      <c r="S695" s="5">
        <v>13</v>
      </c>
      <c r="T695" s="16">
        <v>0.43333333730697632</v>
      </c>
      <c r="U695" s="17">
        <v>0.29629629850387568</v>
      </c>
      <c r="V695" s="32">
        <v>53.052563749999997</v>
      </c>
      <c r="W695" s="32"/>
      <c r="X695" s="17">
        <v>0.19148936867713931</v>
      </c>
      <c r="Y695" s="32">
        <v>52.694706760000003</v>
      </c>
      <c r="Z695" s="32"/>
      <c r="AA695" s="5">
        <v>31</v>
      </c>
      <c r="AB695" s="5">
        <v>14</v>
      </c>
      <c r="AC695" s="16">
        <v>0.43333333730697632</v>
      </c>
      <c r="AD695" s="17">
        <v>0.1111111119389534</v>
      </c>
      <c r="AE695" s="32">
        <v>57.461825930000003</v>
      </c>
      <c r="AF695" s="32"/>
      <c r="AG695" s="16"/>
      <c r="AH695" s="16"/>
      <c r="AI695" s="16"/>
      <c r="AJ695" s="16">
        <v>0.91900000000000004</v>
      </c>
      <c r="AK695" s="16"/>
      <c r="AL695" s="16">
        <v>8.1000000238418579E-2</v>
      </c>
      <c r="AM695" s="16"/>
      <c r="AN695" s="16">
        <v>0.19800000000000001</v>
      </c>
      <c r="AO695" s="16">
        <v>0.5</v>
      </c>
      <c r="AP695" s="5">
        <v>0</v>
      </c>
      <c r="AQ695" s="31">
        <v>14284.3896484375</v>
      </c>
      <c r="AR695" s="31">
        <v>14843.88</v>
      </c>
    </row>
    <row r="696" spans="1:44" x14ac:dyDescent="0.3">
      <c r="A696" s="4">
        <v>121094040</v>
      </c>
      <c r="B696" s="3" t="s">
        <v>49</v>
      </c>
      <c r="C696" s="3" t="s">
        <v>688</v>
      </c>
      <c r="D696" s="14">
        <v>78.475250244140625</v>
      </c>
      <c r="E696" s="14">
        <v>76.935920715332031</v>
      </c>
      <c r="F696" s="14">
        <v>83.615829467773438</v>
      </c>
      <c r="G696" s="14">
        <v>83.918807983398438</v>
      </c>
      <c r="H696" s="5">
        <v>1001</v>
      </c>
      <c r="I696" s="15">
        <v>4</v>
      </c>
      <c r="J696" s="15">
        <v>6</v>
      </c>
      <c r="K696" s="3" t="s">
        <v>3804</v>
      </c>
      <c r="L696" s="3" t="s">
        <v>3910</v>
      </c>
      <c r="M696" s="3" t="s">
        <v>3917</v>
      </c>
      <c r="N696" s="3" t="s">
        <v>3923</v>
      </c>
      <c r="O696" s="17">
        <v>0.40343347191810608</v>
      </c>
      <c r="P696" s="32">
        <v>47.376154079999999</v>
      </c>
      <c r="Q696" s="32">
        <v>323.28326416015631</v>
      </c>
      <c r="R696" s="5">
        <v>1676</v>
      </c>
      <c r="S696" s="5">
        <v>1172</v>
      </c>
      <c r="T696" s="16">
        <v>0.69928401708602905</v>
      </c>
      <c r="U696" s="17">
        <v>0.31441718339920038</v>
      </c>
      <c r="V696" s="32">
        <v>46.697246610000001</v>
      </c>
      <c r="W696" s="32">
        <v>299.07974243164063</v>
      </c>
      <c r="X696" s="17">
        <v>0.37231758236885071</v>
      </c>
      <c r="Y696" s="32">
        <v>49.330603830000001</v>
      </c>
      <c r="Z696" s="32">
        <v>294.63519287109381</v>
      </c>
      <c r="AA696" s="5">
        <v>1676</v>
      </c>
      <c r="AB696" s="5">
        <v>1172</v>
      </c>
      <c r="AC696" s="16">
        <v>0.69928401708602905</v>
      </c>
      <c r="AD696" s="17">
        <v>0.27453988790512079</v>
      </c>
      <c r="AE696" s="32">
        <v>49.537890660000002</v>
      </c>
      <c r="AF696" s="32">
        <v>262.42330932617188</v>
      </c>
      <c r="AG696" s="16">
        <v>0.11</v>
      </c>
      <c r="AH696" s="16">
        <v>2.1999999999999999E-2</v>
      </c>
      <c r="AI696" s="16">
        <v>7.0000000000000001E-3</v>
      </c>
      <c r="AJ696" s="16">
        <v>0.78200000000000003</v>
      </c>
      <c r="AK696" s="16">
        <v>7.8E-2</v>
      </c>
      <c r="AL696" s="16">
        <v>1.0000000474974511E-3</v>
      </c>
      <c r="AM696" s="16"/>
      <c r="AN696" s="16">
        <v>0.20899999999999999</v>
      </c>
      <c r="AO696" s="16">
        <v>0.65500000000000003</v>
      </c>
      <c r="AP696" s="5">
        <v>0</v>
      </c>
      <c r="AQ696" s="31">
        <v>7366.6298828125</v>
      </c>
      <c r="AR696" s="31">
        <v>9021.34</v>
      </c>
    </row>
    <row r="697" spans="1:44" x14ac:dyDescent="0.3">
      <c r="A697" s="4">
        <v>121094080</v>
      </c>
      <c r="B697" s="3" t="s">
        <v>49</v>
      </c>
      <c r="C697" s="3" t="s">
        <v>689</v>
      </c>
      <c r="D697" s="14">
        <v>83.162094116210938</v>
      </c>
      <c r="E697" s="14">
        <v>84.638908386230469</v>
      </c>
      <c r="F697" s="14">
        <v>84.380294799804688</v>
      </c>
      <c r="G697" s="14">
        <v>86.590217590332031</v>
      </c>
      <c r="H697" s="5">
        <v>337</v>
      </c>
      <c r="I697" s="15">
        <v>1</v>
      </c>
      <c r="J697" s="15">
        <v>6</v>
      </c>
      <c r="K697" s="3" t="s">
        <v>3804</v>
      </c>
      <c r="L697" s="3" t="s">
        <v>3910</v>
      </c>
      <c r="M697" s="3" t="s">
        <v>3917</v>
      </c>
      <c r="N697" s="3" t="s">
        <v>3923</v>
      </c>
      <c r="O697" s="17">
        <v>0.56345176696777344</v>
      </c>
      <c r="P697" s="32">
        <v>49.334248270000003</v>
      </c>
      <c r="Q697" s="32">
        <v>359.89846801757813</v>
      </c>
      <c r="R697" s="5">
        <v>131</v>
      </c>
      <c r="S697" s="5">
        <v>131</v>
      </c>
      <c r="T697" s="16">
        <v>1</v>
      </c>
      <c r="U697" s="17">
        <v>0.56345176696777344</v>
      </c>
      <c r="V697" s="32">
        <v>49.90878807</v>
      </c>
      <c r="W697" s="32">
        <v>359.89846801757813</v>
      </c>
      <c r="X697" s="17">
        <v>0.50253808498382568</v>
      </c>
      <c r="Y697" s="32">
        <v>49.791037789999997</v>
      </c>
      <c r="Z697" s="32">
        <v>349.74618530273438</v>
      </c>
      <c r="AA697" s="5">
        <v>131</v>
      </c>
      <c r="AB697" s="5">
        <v>131</v>
      </c>
      <c r="AC697" s="16">
        <v>1</v>
      </c>
      <c r="AD697" s="17">
        <v>0.50253808498382568</v>
      </c>
      <c r="AE697" s="32">
        <v>51.042265550000003</v>
      </c>
      <c r="AF697" s="32">
        <v>349.74618530273438</v>
      </c>
      <c r="AG697" s="16">
        <v>0.13400000000000001</v>
      </c>
      <c r="AH697" s="16">
        <v>2.1000000000000001E-2</v>
      </c>
      <c r="AI697" s="16"/>
      <c r="AJ697" s="16">
        <v>0.74199999999999999</v>
      </c>
      <c r="AK697" s="16">
        <v>9.8000000000000004E-2</v>
      </c>
      <c r="AL697" s="16">
        <v>6.0000000521540642E-3</v>
      </c>
      <c r="AM697" s="16"/>
      <c r="AN697" s="16">
        <v>0.17799999999999999</v>
      </c>
      <c r="AO697" s="16">
        <v>0.74459999999999993</v>
      </c>
      <c r="AP697" s="5">
        <v>0</v>
      </c>
      <c r="AQ697" s="31">
        <v>7525.7998046875</v>
      </c>
      <c r="AR697" s="31">
        <v>8523.5</v>
      </c>
    </row>
    <row r="698" spans="1:44" x14ac:dyDescent="0.3">
      <c r="A698" s="4">
        <v>720684020</v>
      </c>
      <c r="B698" s="3" t="s">
        <v>342</v>
      </c>
      <c r="C698" s="3" t="s">
        <v>1512</v>
      </c>
      <c r="D698" s="14">
        <v>78.03045654296875</v>
      </c>
      <c r="E698" s="14">
        <v>79.576530456542969</v>
      </c>
      <c r="F698" s="14">
        <v>84.546859741210938</v>
      </c>
      <c r="G698" s="14">
        <v>85.459846496582031</v>
      </c>
      <c r="H698" s="5">
        <v>289</v>
      </c>
      <c r="I698" s="15" t="s">
        <v>3980</v>
      </c>
      <c r="J698" s="15">
        <v>5</v>
      </c>
      <c r="K698" s="3" t="s">
        <v>3887</v>
      </c>
      <c r="L698" s="3" t="s">
        <v>3910</v>
      </c>
      <c r="M698" s="3" t="s">
        <v>3917</v>
      </c>
      <c r="N698" s="3" t="s">
        <v>3921</v>
      </c>
      <c r="O698" s="17">
        <v>0.5223880410194397</v>
      </c>
      <c r="P698" s="32">
        <v>47.190325860000002</v>
      </c>
      <c r="Q698" s="32">
        <v>348.50747680664063</v>
      </c>
      <c r="R698" s="5">
        <v>146</v>
      </c>
      <c r="S698" s="5">
        <v>146</v>
      </c>
      <c r="T698" s="16">
        <v>1</v>
      </c>
      <c r="U698" s="17">
        <v>0.5223880410194397</v>
      </c>
      <c r="V698" s="32">
        <v>47.798174840000001</v>
      </c>
      <c r="W698" s="32">
        <v>348.50747680664063</v>
      </c>
      <c r="X698" s="17">
        <v>0.54477614164352417</v>
      </c>
      <c r="Y698" s="32">
        <v>49.891357769999999</v>
      </c>
      <c r="Z698" s="32">
        <v>348.50747680664063</v>
      </c>
      <c r="AA698" s="5">
        <v>146</v>
      </c>
      <c r="AB698" s="5">
        <v>146</v>
      </c>
      <c r="AC698" s="16">
        <v>1</v>
      </c>
      <c r="AD698" s="17">
        <v>0.54477614164352417</v>
      </c>
      <c r="AE698" s="32">
        <v>50.40570778</v>
      </c>
      <c r="AF698" s="32">
        <v>348.50747680664063</v>
      </c>
      <c r="AG698" s="16">
        <v>0.19</v>
      </c>
      <c r="AH698" s="16">
        <v>2.8000000000000001E-2</v>
      </c>
      <c r="AI698" s="16"/>
      <c r="AJ698" s="16">
        <v>0.69900000000000007</v>
      </c>
      <c r="AK698" s="16">
        <v>8.3000000000000004E-2</v>
      </c>
      <c r="AL698" s="16">
        <v>0</v>
      </c>
      <c r="AM698" s="16"/>
      <c r="AN698" s="16">
        <v>8.3000000000000004E-2</v>
      </c>
      <c r="AO698" s="16">
        <v>0.5907</v>
      </c>
      <c r="AP698" s="5">
        <v>0</v>
      </c>
      <c r="AQ698" s="31">
        <v>7021.85009765625</v>
      </c>
      <c r="AR698" s="31">
        <v>8782.8700000000008</v>
      </c>
    </row>
    <row r="699" spans="1:44" x14ac:dyDescent="0.3">
      <c r="A699" s="4">
        <v>1100294040</v>
      </c>
      <c r="B699" s="3" t="s">
        <v>520</v>
      </c>
      <c r="C699" s="3" t="s">
        <v>2029</v>
      </c>
      <c r="D699" s="14">
        <v>99.03875732421875</v>
      </c>
      <c r="E699" s="14">
        <v>100.8744430541992</v>
      </c>
      <c r="F699" s="14">
        <v>90.143905639648438</v>
      </c>
      <c r="G699" s="14">
        <v>95.169937133789063</v>
      </c>
      <c r="H699" s="5">
        <v>404</v>
      </c>
      <c r="I699" s="15">
        <v>4</v>
      </c>
      <c r="J699" s="15">
        <v>6</v>
      </c>
      <c r="K699" s="3" t="s">
        <v>163</v>
      </c>
      <c r="L699" s="3" t="s">
        <v>3913</v>
      </c>
      <c r="M699" s="3" t="s">
        <v>3917</v>
      </c>
      <c r="N699" s="3" t="s">
        <v>3921</v>
      </c>
      <c r="O699" s="17">
        <v>0.64456236362457275</v>
      </c>
      <c r="P699" s="32">
        <v>55.967280600000002</v>
      </c>
      <c r="Q699" s="32">
        <v>385.6763916015625</v>
      </c>
      <c r="R699" s="5">
        <v>761</v>
      </c>
      <c r="S699" s="5">
        <v>761</v>
      </c>
      <c r="T699" s="16">
        <v>1</v>
      </c>
      <c r="U699" s="17">
        <v>0.64456236362457275</v>
      </c>
      <c r="V699" s="32">
        <v>56.677728000000002</v>
      </c>
      <c r="W699" s="32">
        <v>385.6763916015625</v>
      </c>
      <c r="X699" s="17">
        <v>0.50663131475448608</v>
      </c>
      <c r="Y699" s="32">
        <v>53.262426730000001</v>
      </c>
      <c r="Z699" s="32">
        <v>349.33688354492188</v>
      </c>
      <c r="AA699" s="5">
        <v>764</v>
      </c>
      <c r="AB699" s="5">
        <v>764</v>
      </c>
      <c r="AC699" s="16">
        <v>1</v>
      </c>
      <c r="AD699" s="17">
        <v>0.50663131475448608</v>
      </c>
      <c r="AE699" s="32">
        <v>55.873848719999998</v>
      </c>
      <c r="AF699" s="32">
        <v>349.33688354492188</v>
      </c>
      <c r="AG699" s="16"/>
      <c r="AH699" s="16"/>
      <c r="AI699" s="16"/>
      <c r="AJ699" s="16">
        <v>0.97299999999999998</v>
      </c>
      <c r="AK699" s="16">
        <v>1.4999999999999999E-2</v>
      </c>
      <c r="AL699" s="16">
        <v>1.200000010430813E-2</v>
      </c>
      <c r="AM699" s="16"/>
      <c r="AN699" s="16">
        <v>0.22</v>
      </c>
      <c r="AO699" s="16">
        <v>0.51070000000000004</v>
      </c>
      <c r="AP699" s="5">
        <v>1</v>
      </c>
      <c r="AQ699" s="31">
        <v>8813.0498046875</v>
      </c>
      <c r="AR699" s="31">
        <v>9968.58</v>
      </c>
    </row>
    <row r="700" spans="1:44" x14ac:dyDescent="0.3">
      <c r="A700" s="4">
        <v>270574020</v>
      </c>
      <c r="B700" s="3" t="s">
        <v>118</v>
      </c>
      <c r="C700" s="3" t="s">
        <v>902</v>
      </c>
      <c r="D700" s="14">
        <v>88.832435607910156</v>
      </c>
      <c r="E700" s="14">
        <v>88.756614685058594</v>
      </c>
      <c r="F700" s="14">
        <v>97.550590515136719</v>
      </c>
      <c r="G700" s="14">
        <v>97.078834533691406</v>
      </c>
      <c r="H700" s="5">
        <v>67</v>
      </c>
      <c r="I700" s="15" t="s">
        <v>3981</v>
      </c>
      <c r="J700" s="15">
        <v>6</v>
      </c>
      <c r="K700" s="3" t="s">
        <v>3848</v>
      </c>
      <c r="L700" s="3" t="s">
        <v>3909</v>
      </c>
      <c r="M700" s="3" t="s">
        <v>3917</v>
      </c>
      <c r="N700" s="3" t="s">
        <v>3923</v>
      </c>
      <c r="O700" s="17">
        <v>0.34210526943206793</v>
      </c>
      <c r="P700" s="32">
        <v>51.703230849999997</v>
      </c>
      <c r="Q700" s="32"/>
      <c r="R700" s="5">
        <v>58</v>
      </c>
      <c r="S700" s="5">
        <v>37</v>
      </c>
      <c r="T700" s="16">
        <v>0.63793104887008667</v>
      </c>
      <c r="U700" s="17">
        <v>0</v>
      </c>
      <c r="V700" s="32">
        <v>51.625546720000003</v>
      </c>
      <c r="W700" s="32"/>
      <c r="X700" s="17">
        <v>0.23684211075305939</v>
      </c>
      <c r="Y700" s="32">
        <v>57.723434769999997</v>
      </c>
      <c r="Z700" s="32"/>
      <c r="AA700" s="5">
        <v>58</v>
      </c>
      <c r="AB700" s="5">
        <v>37</v>
      </c>
      <c r="AC700" s="16">
        <v>0.63793104887008667</v>
      </c>
      <c r="AD700" s="17">
        <v>0.25</v>
      </c>
      <c r="AE700" s="32">
        <v>56.94882295</v>
      </c>
      <c r="AF700" s="32"/>
      <c r="AG700" s="16"/>
      <c r="AH700" s="16"/>
      <c r="AI700" s="16"/>
      <c r="AJ700" s="16">
        <v>0.97</v>
      </c>
      <c r="AK700" s="16"/>
      <c r="AL700" s="16">
        <v>2.999999932944775E-2</v>
      </c>
      <c r="AM700" s="16"/>
      <c r="AN700" s="16">
        <v>0.105</v>
      </c>
      <c r="AO700" s="16">
        <v>0.5</v>
      </c>
      <c r="AP700" s="5">
        <v>0</v>
      </c>
      <c r="AQ700" s="31">
        <v>9050.33984375</v>
      </c>
      <c r="AR700" s="31">
        <v>12203.76</v>
      </c>
    </row>
    <row r="701" spans="1:44" x14ac:dyDescent="0.3">
      <c r="A701" s="4">
        <v>650984020</v>
      </c>
      <c r="B701" s="3" t="s">
        <v>318</v>
      </c>
      <c r="C701" s="3" t="s">
        <v>1470</v>
      </c>
      <c r="D701" s="14">
        <v>83.070671081542969</v>
      </c>
      <c r="E701" s="14">
        <v>79.419441223144531</v>
      </c>
      <c r="F701" s="14">
        <v>93.832832336425781</v>
      </c>
      <c r="G701" s="14">
        <v>92.078956604003906</v>
      </c>
      <c r="H701" s="5">
        <v>154</v>
      </c>
      <c r="I701" s="15" t="s">
        <v>3980</v>
      </c>
      <c r="J701" s="15">
        <v>6</v>
      </c>
      <c r="K701" s="3" t="s">
        <v>3901</v>
      </c>
      <c r="L701" s="3" t="s">
        <v>3912</v>
      </c>
      <c r="M701" s="3" t="s">
        <v>3917</v>
      </c>
      <c r="N701" s="3" t="s">
        <v>3921</v>
      </c>
      <c r="O701" s="17">
        <v>0.5157894492149353</v>
      </c>
      <c r="P701" s="32">
        <v>49.296051460000001</v>
      </c>
      <c r="Q701" s="32">
        <v>352.631591796875</v>
      </c>
      <c r="R701" s="5">
        <v>132</v>
      </c>
      <c r="S701" s="5">
        <v>60</v>
      </c>
      <c r="T701" s="16">
        <v>0.45454546809196472</v>
      </c>
      <c r="U701" s="17">
        <v>0.44680851697921747</v>
      </c>
      <c r="V701" s="32">
        <v>47.732679910000002</v>
      </c>
      <c r="W701" s="32">
        <v>331.91488647460938</v>
      </c>
      <c r="X701" s="17">
        <v>0.5894736647605896</v>
      </c>
      <c r="Y701" s="32">
        <v>55.484250719999999</v>
      </c>
      <c r="Z701" s="32">
        <v>342.10525512695313</v>
      </c>
      <c r="AA701" s="5">
        <v>132</v>
      </c>
      <c r="AB701" s="5">
        <v>60</v>
      </c>
      <c r="AC701" s="16">
        <v>0.45454546809196472</v>
      </c>
      <c r="AD701" s="17">
        <v>0.53191488981246948</v>
      </c>
      <c r="AE701" s="32">
        <v>54.133193009999999</v>
      </c>
      <c r="AF701" s="32">
        <v>317.02127075195313</v>
      </c>
      <c r="AG701" s="16"/>
      <c r="AH701" s="16">
        <v>5.1999999999999998E-2</v>
      </c>
      <c r="AI701" s="16"/>
      <c r="AJ701" s="16">
        <v>0.94800000000000006</v>
      </c>
      <c r="AK701" s="16"/>
      <c r="AL701" s="16">
        <v>0</v>
      </c>
      <c r="AM701" s="16"/>
      <c r="AN701" s="16">
        <v>0.123</v>
      </c>
      <c r="AO701" s="16">
        <v>0.37</v>
      </c>
      <c r="AP701" s="5">
        <v>0</v>
      </c>
      <c r="AQ701" s="31">
        <v>12325.2197265625</v>
      </c>
      <c r="AR701" s="31">
        <v>13357.31</v>
      </c>
    </row>
    <row r="702" spans="1:44" x14ac:dyDescent="0.3">
      <c r="A702" s="4">
        <v>51244020</v>
      </c>
      <c r="B702" s="3" t="s">
        <v>18</v>
      </c>
      <c r="C702" s="3" t="s">
        <v>584</v>
      </c>
      <c r="D702" s="14">
        <v>86.392105102539063</v>
      </c>
      <c r="E702" s="14">
        <v>87.605392456054688</v>
      </c>
      <c r="F702" s="14">
        <v>84.621566772460938</v>
      </c>
      <c r="G702" s="14">
        <v>86.327835083007813</v>
      </c>
      <c r="H702" s="5">
        <v>315</v>
      </c>
      <c r="I702" s="15" t="s">
        <v>3981</v>
      </c>
      <c r="J702" s="15">
        <v>6</v>
      </c>
      <c r="K702" s="3" t="s">
        <v>3837</v>
      </c>
      <c r="L702" s="3" t="s">
        <v>3907</v>
      </c>
      <c r="M702" s="3" t="s">
        <v>3917</v>
      </c>
      <c r="N702" s="3" t="s">
        <v>3923</v>
      </c>
      <c r="O702" s="17">
        <v>0.35151514410972601</v>
      </c>
      <c r="P702" s="32">
        <v>50.683697019999997</v>
      </c>
      <c r="Q702" s="32">
        <v>296.3636474609375</v>
      </c>
      <c r="R702" s="5">
        <v>226</v>
      </c>
      <c r="S702" s="5">
        <v>177</v>
      </c>
      <c r="T702" s="16">
        <v>0.78318583965301514</v>
      </c>
      <c r="U702" s="17">
        <v>0.26086956262588501</v>
      </c>
      <c r="V702" s="32">
        <v>51.14557877</v>
      </c>
      <c r="W702" s="32">
        <v>273.04348754882813</v>
      </c>
      <c r="X702" s="17">
        <v>0.2012195140123367</v>
      </c>
      <c r="Y702" s="32">
        <v>49.93635312</v>
      </c>
      <c r="Z702" s="32">
        <v>236.58537292480469</v>
      </c>
      <c r="AA702" s="5">
        <v>225</v>
      </c>
      <c r="AB702" s="5">
        <v>176</v>
      </c>
      <c r="AC702" s="16">
        <v>0.78318583965301514</v>
      </c>
      <c r="AD702" s="17">
        <v>0.1228070184588432</v>
      </c>
      <c r="AE702" s="32">
        <v>50.894506890000002</v>
      </c>
      <c r="AF702" s="32">
        <v>204.38597106933591</v>
      </c>
      <c r="AG702" s="16"/>
      <c r="AH702" s="16">
        <v>0.34899999999999998</v>
      </c>
      <c r="AI702" s="16">
        <v>4.3999999999999997E-2</v>
      </c>
      <c r="AJ702" s="16">
        <v>0.6</v>
      </c>
      <c r="AK702" s="16"/>
      <c r="AL702" s="16">
        <v>6.0000000521540642E-3</v>
      </c>
      <c r="AM702" s="16">
        <v>0.30499999999999999</v>
      </c>
      <c r="AN702" s="16">
        <v>0.187</v>
      </c>
      <c r="AO702" s="16">
        <v>0.58899999999999997</v>
      </c>
      <c r="AP702" s="5">
        <v>0</v>
      </c>
      <c r="AQ702" s="31">
        <v>8019.0400390625</v>
      </c>
      <c r="AR702" s="31">
        <v>9002.42</v>
      </c>
    </row>
    <row r="703" spans="1:44" x14ac:dyDescent="0.3">
      <c r="A703" s="4">
        <v>861004040</v>
      </c>
      <c r="B703" s="3" t="s">
        <v>408</v>
      </c>
      <c r="C703" s="3" t="s">
        <v>1655</v>
      </c>
      <c r="D703" s="14">
        <v>82.822242736816406</v>
      </c>
      <c r="E703" s="14">
        <v>85.690879821777344</v>
      </c>
      <c r="F703" s="14">
        <v>86.804039001464844</v>
      </c>
      <c r="G703" s="14">
        <v>86.095787048339844</v>
      </c>
      <c r="H703" s="5">
        <v>272</v>
      </c>
      <c r="I703" s="15" t="s">
        <v>3980</v>
      </c>
      <c r="J703" s="15">
        <v>5</v>
      </c>
      <c r="K703" s="3" t="s">
        <v>3876</v>
      </c>
      <c r="L703" s="3" t="s">
        <v>3911</v>
      </c>
      <c r="M703" s="3" t="s">
        <v>3916</v>
      </c>
      <c r="N703" s="3" t="s">
        <v>3921</v>
      </c>
      <c r="O703" s="17">
        <v>0.5158730149269104</v>
      </c>
      <c r="P703" s="32">
        <v>49.192260990000001</v>
      </c>
      <c r="Q703" s="32">
        <v>342.85714721679688</v>
      </c>
      <c r="R703" s="5">
        <v>137</v>
      </c>
      <c r="S703" s="5">
        <v>67</v>
      </c>
      <c r="T703" s="16">
        <v>0.48905110359191889</v>
      </c>
      <c r="U703" s="17">
        <v>0.40000000596046448</v>
      </c>
      <c r="V703" s="32">
        <v>50.347377010000002</v>
      </c>
      <c r="W703" s="32">
        <v>325</v>
      </c>
      <c r="X703" s="17">
        <v>0.4047619104385376</v>
      </c>
      <c r="Y703" s="32">
        <v>51.250843680000003</v>
      </c>
      <c r="Z703" s="32">
        <v>311.11111450195313</v>
      </c>
      <c r="AA703" s="5">
        <v>137</v>
      </c>
      <c r="AB703" s="5">
        <v>67</v>
      </c>
      <c r="AC703" s="16">
        <v>0.48905110359191889</v>
      </c>
      <c r="AD703" s="17">
        <v>0.31666666269302368</v>
      </c>
      <c r="AE703" s="32">
        <v>50.763830519999999</v>
      </c>
      <c r="AF703" s="32">
        <v>281.66665649414063</v>
      </c>
      <c r="AG703" s="16"/>
      <c r="AH703" s="16">
        <v>2.9000000000000001E-2</v>
      </c>
      <c r="AI703" s="16"/>
      <c r="AJ703" s="16">
        <v>0.96</v>
      </c>
      <c r="AK703" s="16"/>
      <c r="AL703" s="16">
        <v>1.099999994039536E-2</v>
      </c>
      <c r="AM703" s="16">
        <v>1.7999999999999999E-2</v>
      </c>
      <c r="AN703" s="16">
        <v>0.13200000000000001</v>
      </c>
      <c r="AO703" s="16">
        <v>0.434</v>
      </c>
      <c r="AP703" s="5">
        <v>0</v>
      </c>
      <c r="AQ703" s="31">
        <v>9301.150390625</v>
      </c>
      <c r="AR703" s="31">
        <v>10524.18</v>
      </c>
    </row>
    <row r="704" spans="1:44" x14ac:dyDescent="0.3">
      <c r="A704" s="4">
        <v>1031304020</v>
      </c>
      <c r="B704" s="3" t="s">
        <v>487</v>
      </c>
      <c r="C704" s="3" t="s">
        <v>1969</v>
      </c>
      <c r="D704" s="14">
        <v>81.127128601074219</v>
      </c>
      <c r="E704" s="14">
        <v>83.852119445800781</v>
      </c>
      <c r="F704" s="14">
        <v>82.632080078125</v>
      </c>
      <c r="G704" s="14">
        <v>83.345550537109375</v>
      </c>
      <c r="H704" s="5">
        <v>328</v>
      </c>
      <c r="I704" s="15" t="s">
        <v>3980</v>
      </c>
      <c r="J704" s="15">
        <v>5</v>
      </c>
      <c r="K704" s="3" t="s">
        <v>3807</v>
      </c>
      <c r="L704" s="3" t="s">
        <v>3910</v>
      </c>
      <c r="M704" s="3" t="s">
        <v>3916</v>
      </c>
      <c r="N704" s="3" t="s">
        <v>3921</v>
      </c>
      <c r="O704" s="17">
        <v>0.45394736528396612</v>
      </c>
      <c r="P704" s="32">
        <v>48.484069439999999</v>
      </c>
      <c r="Q704" s="32">
        <v>341.44735717773438</v>
      </c>
      <c r="R704" s="5">
        <v>154</v>
      </c>
      <c r="S704" s="5">
        <v>92</v>
      </c>
      <c r="T704" s="16">
        <v>0.59740257263183594</v>
      </c>
      <c r="U704" s="17">
        <v>0.33707866072654719</v>
      </c>
      <c r="V704" s="32">
        <v>49.580757890000001</v>
      </c>
      <c r="W704" s="32">
        <v>312.35955810546881</v>
      </c>
      <c r="X704" s="17">
        <v>0.4934210479259491</v>
      </c>
      <c r="Y704" s="32">
        <v>48.738092889999997</v>
      </c>
      <c r="Z704" s="32">
        <v>332.23684692382813</v>
      </c>
      <c r="AA704" s="5">
        <v>153</v>
      </c>
      <c r="AB704" s="5">
        <v>92</v>
      </c>
      <c r="AC704" s="16">
        <v>0.59740257263183594</v>
      </c>
      <c r="AD704" s="17">
        <v>0.43820226192474371</v>
      </c>
      <c r="AE704" s="32">
        <v>49.215064630000001</v>
      </c>
      <c r="AF704" s="32">
        <v>316.85394287109381</v>
      </c>
      <c r="AG704" s="16"/>
      <c r="AH704" s="16"/>
      <c r="AI704" s="16"/>
      <c r="AJ704" s="16">
        <v>0.97299999999999998</v>
      </c>
      <c r="AK704" s="16">
        <v>1.7999999999999999E-2</v>
      </c>
      <c r="AL704" s="16">
        <v>8.999999612569809E-3</v>
      </c>
      <c r="AM704" s="16"/>
      <c r="AN704" s="16">
        <v>0.159</v>
      </c>
      <c r="AO704" s="16">
        <v>0.60699999999999998</v>
      </c>
      <c r="AP704" s="5">
        <v>0</v>
      </c>
      <c r="AQ704" s="31">
        <v>8328.7802734375</v>
      </c>
      <c r="AR704" s="31">
        <v>9329.2999999999993</v>
      </c>
    </row>
    <row r="705" spans="1:44" x14ac:dyDescent="0.3">
      <c r="A705" s="4">
        <v>870834040</v>
      </c>
      <c r="B705" s="3" t="s">
        <v>409</v>
      </c>
      <c r="C705" s="3" t="s">
        <v>1657</v>
      </c>
      <c r="D705" s="14">
        <v>82.286041259765625</v>
      </c>
      <c r="E705" s="14">
        <v>82.230766296386719</v>
      </c>
      <c r="F705" s="14">
        <v>81.140724182128906</v>
      </c>
      <c r="G705" s="14">
        <v>82.119277954101563</v>
      </c>
      <c r="H705" s="5">
        <v>301</v>
      </c>
      <c r="I705" s="15" t="s">
        <v>3980</v>
      </c>
      <c r="J705" s="15">
        <v>5</v>
      </c>
      <c r="K705" s="3" t="s">
        <v>3903</v>
      </c>
      <c r="L705" s="3" t="s">
        <v>3911</v>
      </c>
      <c r="M705" s="3" t="s">
        <v>3917</v>
      </c>
      <c r="N705" s="3" t="s">
        <v>3921</v>
      </c>
      <c r="O705" s="17">
        <v>0.49390244483947748</v>
      </c>
      <c r="P705" s="32">
        <v>48.968244679999998</v>
      </c>
      <c r="Q705" s="32">
        <v>346.34146118164063</v>
      </c>
      <c r="R705" s="5">
        <v>178</v>
      </c>
      <c r="S705" s="5">
        <v>90</v>
      </c>
      <c r="T705" s="16">
        <v>0.50561797618865967</v>
      </c>
      <c r="U705" s="17">
        <v>0.37333333492279053</v>
      </c>
      <c r="V705" s="32">
        <v>48.904780799999997</v>
      </c>
      <c r="W705" s="32">
        <v>320</v>
      </c>
      <c r="X705" s="17">
        <v>0.35975611209869379</v>
      </c>
      <c r="Y705" s="32">
        <v>47.839860809999998</v>
      </c>
      <c r="Z705" s="32">
        <v>296.95123291015631</v>
      </c>
      <c r="AA705" s="5">
        <v>178</v>
      </c>
      <c r="AB705" s="5">
        <v>90</v>
      </c>
      <c r="AC705" s="16">
        <v>0.50561797618865967</v>
      </c>
      <c r="AD705" s="17">
        <v>0.26666668057441711</v>
      </c>
      <c r="AE705" s="32">
        <v>48.524503500000002</v>
      </c>
      <c r="AF705" s="32">
        <v>265.33334350585938</v>
      </c>
      <c r="AG705" s="16"/>
      <c r="AH705" s="16">
        <v>2.7E-2</v>
      </c>
      <c r="AI705" s="16"/>
      <c r="AJ705" s="16">
        <v>0.96699999999999997</v>
      </c>
      <c r="AK705" s="16"/>
      <c r="AL705" s="16">
        <v>7.0000002160668373E-3</v>
      </c>
      <c r="AM705" s="16"/>
      <c r="AN705" s="16">
        <v>0.123</v>
      </c>
      <c r="AO705" s="16">
        <v>0.42699999999999999</v>
      </c>
      <c r="AP705" s="5">
        <v>0</v>
      </c>
      <c r="AQ705" s="31">
        <v>8930</v>
      </c>
      <c r="AR705" s="31">
        <v>9984.83</v>
      </c>
    </row>
    <row r="706" spans="1:44" x14ac:dyDescent="0.3">
      <c r="A706" s="4">
        <v>191424020</v>
      </c>
      <c r="B706" s="3" t="s">
        <v>81</v>
      </c>
      <c r="C706" s="3" t="s">
        <v>762</v>
      </c>
      <c r="D706" s="14">
        <v>79.789619445800781</v>
      </c>
      <c r="E706" s="14">
        <v>78.872756958007813</v>
      </c>
      <c r="F706" s="14">
        <v>80.475509643554688</v>
      </c>
      <c r="G706" s="14">
        <v>81.531402587890625</v>
      </c>
      <c r="H706" s="5">
        <v>844</v>
      </c>
      <c r="I706" s="15" t="s">
        <v>3981</v>
      </c>
      <c r="J706" s="15">
        <v>5</v>
      </c>
      <c r="K706" s="3" t="s">
        <v>3878</v>
      </c>
      <c r="L706" s="3" t="s">
        <v>3914</v>
      </c>
      <c r="M706" s="3" t="s">
        <v>3919</v>
      </c>
      <c r="N706" s="3" t="s">
        <v>3923</v>
      </c>
      <c r="O706" s="17">
        <v>0.48936170339584351</v>
      </c>
      <c r="P706" s="32">
        <v>47.925276080000003</v>
      </c>
      <c r="Q706" s="32">
        <v>334.65045166015631</v>
      </c>
      <c r="R706" s="5">
        <v>231</v>
      </c>
      <c r="S706" s="5">
        <v>97</v>
      </c>
      <c r="T706" s="16">
        <v>0.41991341114044189</v>
      </c>
      <c r="U706" s="17">
        <v>0.34328359365463262</v>
      </c>
      <c r="V706" s="32">
        <v>47.504755899999999</v>
      </c>
      <c r="W706" s="32">
        <v>285.82089233398438</v>
      </c>
      <c r="X706" s="17">
        <v>0.38297873735427862</v>
      </c>
      <c r="Y706" s="32">
        <v>47.439203740000004</v>
      </c>
      <c r="Z706" s="32">
        <v>285.41033935546881</v>
      </c>
      <c r="AA706" s="5">
        <v>231</v>
      </c>
      <c r="AB706" s="5">
        <v>97</v>
      </c>
      <c r="AC706" s="16">
        <v>0.41991341114044189</v>
      </c>
      <c r="AD706" s="17">
        <v>0.21641790866851809</v>
      </c>
      <c r="AE706" s="32">
        <v>48.193443430000002</v>
      </c>
      <c r="AF706" s="32">
        <v>231.34327697753909</v>
      </c>
      <c r="AG706" s="16">
        <v>0.14199999999999999</v>
      </c>
      <c r="AH706" s="16">
        <v>9.5000000000000001E-2</v>
      </c>
      <c r="AI706" s="16"/>
      <c r="AJ706" s="16">
        <v>0.68700000000000006</v>
      </c>
      <c r="AK706" s="16">
        <v>6.8000000000000005E-2</v>
      </c>
      <c r="AL706" s="16">
        <v>8.0000003799796104E-3</v>
      </c>
      <c r="AM706" s="16">
        <v>1.0999999999999999E-2</v>
      </c>
      <c r="AN706" s="16">
        <v>5.1999999999999998E-2</v>
      </c>
      <c r="AO706" s="16">
        <v>0.378</v>
      </c>
      <c r="AP706" s="5">
        <v>0</v>
      </c>
      <c r="AQ706" s="31">
        <v>6284.10009765625</v>
      </c>
      <c r="AR706" s="31">
        <v>7035.52</v>
      </c>
    </row>
    <row r="707" spans="1:44" x14ac:dyDescent="0.3">
      <c r="A707" s="4">
        <v>191424040</v>
      </c>
      <c r="B707" s="3" t="s">
        <v>81</v>
      </c>
      <c r="C707" s="3" t="s">
        <v>763</v>
      </c>
      <c r="D707" s="14">
        <v>87.045150756835938</v>
      </c>
      <c r="E707" s="14">
        <v>85.851272583007813</v>
      </c>
      <c r="F707" s="14">
        <v>89.640373229980469</v>
      </c>
      <c r="G707" s="14">
        <v>85.580497741699219</v>
      </c>
      <c r="H707" s="5">
        <v>250</v>
      </c>
      <c r="I707" s="15" t="s">
        <v>3981</v>
      </c>
      <c r="J707" s="15">
        <v>5</v>
      </c>
      <c r="K707" s="3" t="s">
        <v>3878</v>
      </c>
      <c r="L707" s="3" t="s">
        <v>3914</v>
      </c>
      <c r="M707" s="3" t="s">
        <v>3919</v>
      </c>
      <c r="N707" s="3" t="s">
        <v>3923</v>
      </c>
      <c r="O707" s="17">
        <v>0.46875</v>
      </c>
      <c r="P707" s="32">
        <v>50.956532350000003</v>
      </c>
      <c r="Q707" s="32">
        <v>349.21875</v>
      </c>
      <c r="R707" s="5">
        <v>175</v>
      </c>
      <c r="S707" s="5">
        <v>85</v>
      </c>
      <c r="T707" s="16">
        <v>0.48571428656578058</v>
      </c>
      <c r="U707" s="17">
        <v>0.26229506731033331</v>
      </c>
      <c r="V707" s="32">
        <v>50.41424876</v>
      </c>
      <c r="W707" s="32"/>
      <c r="X707" s="17">
        <v>0.46875</v>
      </c>
      <c r="Y707" s="32">
        <v>52.959154820000002</v>
      </c>
      <c r="Z707" s="32">
        <v>336.71875</v>
      </c>
      <c r="AA707" s="5">
        <v>175</v>
      </c>
      <c r="AB707" s="5">
        <v>85</v>
      </c>
      <c r="AC707" s="16">
        <v>0.48571428656578058</v>
      </c>
      <c r="AD707" s="17">
        <v>0.32786884903907781</v>
      </c>
      <c r="AE707" s="32">
        <v>50.473651629999999</v>
      </c>
      <c r="AF707" s="32">
        <v>298.36065673828131</v>
      </c>
      <c r="AG707" s="16">
        <v>0.12</v>
      </c>
      <c r="AH707" s="16">
        <v>4.8000000000000001E-2</v>
      </c>
      <c r="AI707" s="16"/>
      <c r="AJ707" s="16">
        <v>0.72</v>
      </c>
      <c r="AK707" s="16">
        <v>0.1</v>
      </c>
      <c r="AL707" s="16">
        <v>1.200000010430813E-2</v>
      </c>
      <c r="AM707" s="16"/>
      <c r="AN707" s="16">
        <v>0.128</v>
      </c>
      <c r="AO707" s="16">
        <v>0.38400000000000001</v>
      </c>
      <c r="AP707" s="5">
        <v>0</v>
      </c>
      <c r="AQ707" s="31">
        <v>12753.9404296875</v>
      </c>
      <c r="AR707" s="31">
        <v>13421.66</v>
      </c>
    </row>
    <row r="708" spans="1:44" x14ac:dyDescent="0.3">
      <c r="A708" s="4">
        <v>191424060</v>
      </c>
      <c r="B708" s="3" t="s">
        <v>81</v>
      </c>
      <c r="C708" s="3" t="s">
        <v>764</v>
      </c>
      <c r="D708" s="14">
        <v>88.298553466796875</v>
      </c>
      <c r="E708" s="14">
        <v>86.978584289550781</v>
      </c>
      <c r="F708" s="14">
        <v>83.699012756347656</v>
      </c>
      <c r="G708" s="14">
        <v>81.225669860839844</v>
      </c>
      <c r="H708" s="5">
        <v>253</v>
      </c>
      <c r="I708" s="15" t="s">
        <v>3981</v>
      </c>
      <c r="J708" s="15">
        <v>5</v>
      </c>
      <c r="K708" s="3" t="s">
        <v>3878</v>
      </c>
      <c r="L708" s="3" t="s">
        <v>3914</v>
      </c>
      <c r="M708" s="3" t="s">
        <v>3919</v>
      </c>
      <c r="N708" s="3" t="s">
        <v>3923</v>
      </c>
      <c r="O708" s="17">
        <v>0.54961830377578735</v>
      </c>
      <c r="P708" s="32">
        <v>51.480184280000003</v>
      </c>
      <c r="Q708" s="32">
        <v>348.85494995117188</v>
      </c>
      <c r="R708" s="5">
        <v>169</v>
      </c>
      <c r="S708" s="5">
        <v>54</v>
      </c>
      <c r="T708" s="16">
        <v>0.31952661275863647</v>
      </c>
      <c r="U708" s="17">
        <v>0.28571429848670959</v>
      </c>
      <c r="V708" s="32">
        <v>50.884247690000002</v>
      </c>
      <c r="W708" s="32"/>
      <c r="X708" s="17">
        <v>0.49618321657180792</v>
      </c>
      <c r="Y708" s="32">
        <v>49.380702370000002</v>
      </c>
      <c r="Z708" s="32">
        <v>325.19082641601563</v>
      </c>
      <c r="AA708" s="5">
        <v>169</v>
      </c>
      <c r="AB708" s="5">
        <v>54</v>
      </c>
      <c r="AC708" s="16">
        <v>0.31952661275863647</v>
      </c>
      <c r="AD708" s="17">
        <v>0.2380952388048172</v>
      </c>
      <c r="AE708" s="32">
        <v>48.021275639999999</v>
      </c>
      <c r="AF708" s="32"/>
      <c r="AG708" s="16">
        <v>9.5000000000000001E-2</v>
      </c>
      <c r="AH708" s="16">
        <v>7.1000000000000008E-2</v>
      </c>
      <c r="AI708" s="16"/>
      <c r="AJ708" s="16">
        <v>0.74299999999999999</v>
      </c>
      <c r="AK708" s="16">
        <v>8.7000000000000008E-2</v>
      </c>
      <c r="AL708" s="16">
        <v>4.0000001899898052E-3</v>
      </c>
      <c r="AM708" s="16"/>
      <c r="AN708" s="16">
        <v>7.4999999999999997E-2</v>
      </c>
      <c r="AO708" s="16">
        <v>0.32400000000000001</v>
      </c>
      <c r="AP708" s="5">
        <v>0</v>
      </c>
      <c r="AQ708" s="31">
        <v>12342.25</v>
      </c>
      <c r="AR708" s="31">
        <v>12991.72</v>
      </c>
    </row>
    <row r="709" spans="1:44" x14ac:dyDescent="0.3">
      <c r="A709" s="4">
        <v>191424070</v>
      </c>
      <c r="B709" s="3" t="s">
        <v>81</v>
      </c>
      <c r="C709" s="3" t="s">
        <v>765</v>
      </c>
      <c r="D709" s="14">
        <v>94.311973571777344</v>
      </c>
      <c r="E709" s="14">
        <v>94.166397094726563</v>
      </c>
      <c r="F709" s="14">
        <v>90.391891479492188</v>
      </c>
      <c r="G709" s="14">
        <v>89.580314636230469</v>
      </c>
      <c r="H709" s="5">
        <v>322</v>
      </c>
      <c r="I709" s="15" t="s">
        <v>3981</v>
      </c>
      <c r="J709" s="15">
        <v>5</v>
      </c>
      <c r="K709" s="3" t="s">
        <v>3878</v>
      </c>
      <c r="L709" s="3" t="s">
        <v>3914</v>
      </c>
      <c r="M709" s="3" t="s">
        <v>3919</v>
      </c>
      <c r="N709" s="3" t="s">
        <v>3923</v>
      </c>
      <c r="O709" s="17">
        <v>0.62251657247543335</v>
      </c>
      <c r="P709" s="32">
        <v>53.992502569999999</v>
      </c>
      <c r="Q709" s="32">
        <v>373.50994873046881</v>
      </c>
      <c r="R709" s="5">
        <v>197</v>
      </c>
      <c r="S709" s="5">
        <v>90</v>
      </c>
      <c r="T709" s="16">
        <v>0.45685279369354248</v>
      </c>
      <c r="U709" s="17">
        <v>0.46000000834465032</v>
      </c>
      <c r="V709" s="32">
        <v>53.880998920000003</v>
      </c>
      <c r="W709" s="32">
        <v>338</v>
      </c>
      <c r="X709" s="17">
        <v>0.56953644752502441</v>
      </c>
      <c r="Y709" s="32">
        <v>53.411786939999999</v>
      </c>
      <c r="Z709" s="32">
        <v>347.01986694335938</v>
      </c>
      <c r="AA709" s="5">
        <v>198</v>
      </c>
      <c r="AB709" s="5">
        <v>91</v>
      </c>
      <c r="AC709" s="16">
        <v>0.45685279369354248</v>
      </c>
      <c r="AD709" s="17">
        <v>0.46000000834465032</v>
      </c>
      <c r="AE709" s="32">
        <v>52.726106809999997</v>
      </c>
      <c r="AF709" s="32">
        <v>302</v>
      </c>
      <c r="AG709" s="16">
        <v>5.8999999999999997E-2</v>
      </c>
      <c r="AH709" s="16">
        <v>6.5000000000000002E-2</v>
      </c>
      <c r="AI709" s="16"/>
      <c r="AJ709" s="16">
        <v>0.80700000000000005</v>
      </c>
      <c r="AK709" s="16">
        <v>6.2E-2</v>
      </c>
      <c r="AL709" s="16">
        <v>6.0000000521540642E-3</v>
      </c>
      <c r="AM709" s="16"/>
      <c r="AN709" s="16">
        <v>7.8E-2</v>
      </c>
      <c r="AO709" s="16">
        <v>0.25600000000000001</v>
      </c>
      <c r="AP709" s="5">
        <v>0</v>
      </c>
      <c r="AQ709" s="31">
        <v>11021.1396484375</v>
      </c>
      <c r="AR709" s="31">
        <v>11840</v>
      </c>
    </row>
    <row r="710" spans="1:44" x14ac:dyDescent="0.3">
      <c r="A710" s="4">
        <v>191424080</v>
      </c>
      <c r="B710" s="3" t="s">
        <v>81</v>
      </c>
      <c r="C710" s="3" t="s">
        <v>766</v>
      </c>
      <c r="D710" s="14">
        <v>91.64117431640625</v>
      </c>
      <c r="E710" s="14">
        <v>88.249107360839844</v>
      </c>
      <c r="F710" s="14">
        <v>89.564788818359375</v>
      </c>
      <c r="G710" s="14">
        <v>87.821754455566406</v>
      </c>
      <c r="H710" s="5">
        <v>283</v>
      </c>
      <c r="I710" s="15" t="s">
        <v>3981</v>
      </c>
      <c r="J710" s="15">
        <v>5</v>
      </c>
      <c r="K710" s="3" t="s">
        <v>3878</v>
      </c>
      <c r="L710" s="3" t="s">
        <v>3914</v>
      </c>
      <c r="M710" s="3" t="s">
        <v>3919</v>
      </c>
      <c r="N710" s="3" t="s">
        <v>3923</v>
      </c>
      <c r="O710" s="17">
        <v>0.48148149251937872</v>
      </c>
      <c r="P710" s="32">
        <v>52.876681400000002</v>
      </c>
      <c r="Q710" s="32">
        <v>333.33334350585938</v>
      </c>
      <c r="R710" s="5">
        <v>192</v>
      </c>
      <c r="S710" s="5">
        <v>87</v>
      </c>
      <c r="T710" s="16">
        <v>0.453125</v>
      </c>
      <c r="U710" s="17">
        <v>0.30612245202064509</v>
      </c>
      <c r="V710" s="32">
        <v>51.413956929999998</v>
      </c>
      <c r="W710" s="32"/>
      <c r="X710" s="17">
        <v>0.4444444477558136</v>
      </c>
      <c r="Y710" s="32">
        <v>52.913628430000003</v>
      </c>
      <c r="Z710" s="32">
        <v>317.77777099609381</v>
      </c>
      <c r="AA710" s="5">
        <v>192</v>
      </c>
      <c r="AB710" s="5">
        <v>87</v>
      </c>
      <c r="AC710" s="16">
        <v>0.453125</v>
      </c>
      <c r="AD710" s="17">
        <v>0.2040816396474838</v>
      </c>
      <c r="AE710" s="32">
        <v>51.73579307</v>
      </c>
      <c r="AF710" s="32"/>
      <c r="AG710" s="16">
        <v>0.12</v>
      </c>
      <c r="AH710" s="16">
        <v>7.3999999999999996E-2</v>
      </c>
      <c r="AI710" s="16"/>
      <c r="AJ710" s="16">
        <v>0.71399999999999997</v>
      </c>
      <c r="AK710" s="16">
        <v>8.1000000000000003E-2</v>
      </c>
      <c r="AL710" s="16">
        <v>1.099999994039536E-2</v>
      </c>
      <c r="AM710" s="16"/>
      <c r="AN710" s="16">
        <v>0.10199999999999999</v>
      </c>
      <c r="AO710" s="16">
        <v>0.28799999999999998</v>
      </c>
      <c r="AP710" s="5">
        <v>0</v>
      </c>
      <c r="AQ710" s="31">
        <v>12278.9296875</v>
      </c>
      <c r="AR710" s="31">
        <v>12904.25</v>
      </c>
    </row>
    <row r="711" spans="1:44" x14ac:dyDescent="0.3">
      <c r="A711" s="4">
        <v>191424090</v>
      </c>
      <c r="B711" s="3" t="s">
        <v>81</v>
      </c>
      <c r="C711" s="3" t="s">
        <v>767</v>
      </c>
      <c r="D711" s="14">
        <v>87.501564025878906</v>
      </c>
      <c r="E711" s="14">
        <v>82.231048583984375</v>
      </c>
      <c r="F711" s="14">
        <v>87.591773986816406</v>
      </c>
      <c r="G711" s="14">
        <v>83.967201232910156</v>
      </c>
      <c r="H711" s="5">
        <v>328</v>
      </c>
      <c r="I711" s="15" t="s">
        <v>3981</v>
      </c>
      <c r="J711" s="15">
        <v>5</v>
      </c>
      <c r="K711" s="3" t="s">
        <v>3878</v>
      </c>
      <c r="L711" s="3" t="s">
        <v>3914</v>
      </c>
      <c r="M711" s="3" t="s">
        <v>3919</v>
      </c>
      <c r="N711" s="3" t="s">
        <v>3923</v>
      </c>
      <c r="O711" s="17">
        <v>0.63218390941619873</v>
      </c>
      <c r="P711" s="32">
        <v>51.147212799999998</v>
      </c>
      <c r="Q711" s="32">
        <v>378.73562622070313</v>
      </c>
      <c r="R711" s="5">
        <v>209</v>
      </c>
      <c r="S711" s="5">
        <v>65</v>
      </c>
      <c r="T711" s="16">
        <v>0.31100478768348688</v>
      </c>
      <c r="U711" s="17">
        <v>0.27906978130340582</v>
      </c>
      <c r="V711" s="32">
        <v>48.904899020000002</v>
      </c>
      <c r="W711" s="32"/>
      <c r="X711" s="17">
        <v>0.56000000238418579</v>
      </c>
      <c r="Y711" s="32">
        <v>51.725291079999998</v>
      </c>
      <c r="Z711" s="32">
        <v>357.14285278320313</v>
      </c>
      <c r="AA711" s="5">
        <v>210</v>
      </c>
      <c r="AB711" s="5">
        <v>65</v>
      </c>
      <c r="AC711" s="16">
        <v>0.31100478768348688</v>
      </c>
      <c r="AD711" s="17">
        <v>0.2045454531908035</v>
      </c>
      <c r="AE711" s="32">
        <v>49.565138959999999</v>
      </c>
      <c r="AF711" s="32"/>
      <c r="AG711" s="16">
        <v>4.5999999999999999E-2</v>
      </c>
      <c r="AH711" s="16">
        <v>9.8000000000000004E-2</v>
      </c>
      <c r="AI711" s="16">
        <v>1.4999999999999999E-2</v>
      </c>
      <c r="AJ711" s="16">
        <v>0.76200000000000001</v>
      </c>
      <c r="AK711" s="16">
        <v>7.2999999999999995E-2</v>
      </c>
      <c r="AL711" s="16">
        <v>6.0000000521540642E-3</v>
      </c>
      <c r="AM711" s="16">
        <v>6.7000000000000004E-2</v>
      </c>
      <c r="AN711" s="16">
        <v>4.9000000000000002E-2</v>
      </c>
      <c r="AO711" s="16">
        <v>0.161</v>
      </c>
      <c r="AP711" s="5">
        <v>0</v>
      </c>
      <c r="AQ711" s="31">
        <v>11370.509765625</v>
      </c>
      <c r="AR711" s="31">
        <v>11948.38</v>
      </c>
    </row>
    <row r="712" spans="1:44" x14ac:dyDescent="0.3">
      <c r="A712" s="4">
        <v>191425000</v>
      </c>
      <c r="B712" s="3" t="s">
        <v>81</v>
      </c>
      <c r="C712" s="3" t="s">
        <v>768</v>
      </c>
      <c r="D712" s="14">
        <v>82.903907775878906</v>
      </c>
      <c r="E712" s="14">
        <v>85.56097412109375</v>
      </c>
      <c r="F712" s="14">
        <v>81.266937255859375</v>
      </c>
      <c r="G712" s="14">
        <v>80.505142211914063</v>
      </c>
      <c r="H712" s="5">
        <v>297</v>
      </c>
      <c r="I712" s="15" t="s">
        <v>3981</v>
      </c>
      <c r="J712" s="15">
        <v>5</v>
      </c>
      <c r="K712" s="3" t="s">
        <v>3878</v>
      </c>
      <c r="L712" s="3" t="s">
        <v>3914</v>
      </c>
      <c r="M712" s="3" t="s">
        <v>3919</v>
      </c>
      <c r="N712" s="3" t="s">
        <v>3923</v>
      </c>
      <c r="O712" s="17">
        <v>0.43624159693717962</v>
      </c>
      <c r="P712" s="32">
        <v>49.226379530000003</v>
      </c>
      <c r="Q712" s="32">
        <v>332.21475219726563</v>
      </c>
      <c r="R712" s="5">
        <v>211</v>
      </c>
      <c r="S712" s="5">
        <v>70</v>
      </c>
      <c r="T712" s="16">
        <v>0.33175355195999151</v>
      </c>
      <c r="U712" s="17">
        <v>0.3404255211353302</v>
      </c>
      <c r="V712" s="32">
        <v>50.293216829999999</v>
      </c>
      <c r="W712" s="32">
        <v>300</v>
      </c>
      <c r="X712" s="17">
        <v>0.43243244290351868</v>
      </c>
      <c r="Y712" s="32">
        <v>47.915878460000002</v>
      </c>
      <c r="Z712" s="32">
        <v>309.45947265625</v>
      </c>
      <c r="AA712" s="5">
        <v>210</v>
      </c>
      <c r="AB712" s="5">
        <v>70</v>
      </c>
      <c r="AC712" s="16">
        <v>0.33175355195999151</v>
      </c>
      <c r="AD712" s="17">
        <v>0.2127659618854523</v>
      </c>
      <c r="AE712" s="32">
        <v>47.615519120000002</v>
      </c>
      <c r="AF712" s="32"/>
      <c r="AG712" s="16"/>
      <c r="AH712" s="16">
        <v>5.7000000000000002E-2</v>
      </c>
      <c r="AI712" s="16"/>
      <c r="AJ712" s="16">
        <v>0.88600000000000001</v>
      </c>
      <c r="AK712" s="16">
        <v>3.4000000000000002E-2</v>
      </c>
      <c r="AL712" s="16">
        <v>2.400000020861626E-2</v>
      </c>
      <c r="AM712" s="16"/>
      <c r="AN712" s="16">
        <v>8.7000000000000008E-2</v>
      </c>
      <c r="AO712" s="16">
        <v>0.23100000000000001</v>
      </c>
      <c r="AP712" s="5">
        <v>0</v>
      </c>
      <c r="AQ712" s="31">
        <v>11258.58984375</v>
      </c>
      <c r="AR712" s="31">
        <v>11893.58</v>
      </c>
    </row>
    <row r="713" spans="1:44" x14ac:dyDescent="0.3">
      <c r="A713" s="4">
        <v>480734020</v>
      </c>
      <c r="B713" s="3" t="s">
        <v>222</v>
      </c>
      <c r="C713" s="3" t="s">
        <v>642</v>
      </c>
      <c r="D713" s="14">
        <v>87.644683837890625</v>
      </c>
      <c r="E713" s="14">
        <v>88.610610961914063</v>
      </c>
      <c r="F713" s="14">
        <v>84.849098205566406</v>
      </c>
      <c r="G713" s="14">
        <v>87.686149597167969</v>
      </c>
      <c r="H713" s="5">
        <v>300</v>
      </c>
      <c r="I713" s="15" t="s">
        <v>3981</v>
      </c>
      <c r="J713" s="15">
        <v>5</v>
      </c>
      <c r="K713" s="3" t="s">
        <v>3879</v>
      </c>
      <c r="L713" s="3" t="s">
        <v>3914</v>
      </c>
      <c r="M713" s="3" t="s">
        <v>3918</v>
      </c>
      <c r="N713" s="3" t="s">
        <v>3922</v>
      </c>
      <c r="O713" s="17">
        <v>0.32499998807907099</v>
      </c>
      <c r="P713" s="32">
        <v>51.207006210000003</v>
      </c>
      <c r="Q713" s="32">
        <v>270.83334350585938</v>
      </c>
      <c r="R713" s="5">
        <v>156</v>
      </c>
      <c r="S713" s="5">
        <v>133</v>
      </c>
      <c r="T713" s="16">
        <v>0.85256409645080566</v>
      </c>
      <c r="U713" s="17">
        <v>0.25510203838348389</v>
      </c>
      <c r="V713" s="32">
        <v>51.564674420000003</v>
      </c>
      <c r="W713" s="32"/>
      <c r="X713" s="17">
        <v>0.15000000596046451</v>
      </c>
      <c r="Y713" s="32">
        <v>50.073393469999999</v>
      </c>
      <c r="Z713" s="32">
        <v>219.16667175292969</v>
      </c>
      <c r="AA713" s="5">
        <v>157</v>
      </c>
      <c r="AB713" s="5">
        <v>134</v>
      </c>
      <c r="AC713" s="16">
        <v>0.85256409645080566</v>
      </c>
      <c r="AD713" s="17">
        <v>0.1224489808082581</v>
      </c>
      <c r="AE713" s="32">
        <v>51.65942656</v>
      </c>
      <c r="AF713" s="32"/>
      <c r="AG713" s="16">
        <v>0.36699999999999999</v>
      </c>
      <c r="AH713" s="16">
        <v>0.157</v>
      </c>
      <c r="AI713" s="16">
        <v>1.7000000000000001E-2</v>
      </c>
      <c r="AJ713" s="16">
        <v>0.34699999999999998</v>
      </c>
      <c r="AK713" s="16">
        <v>0.113</v>
      </c>
      <c r="AL713" s="16">
        <v>0</v>
      </c>
      <c r="AM713" s="16">
        <v>8.3000000000000004E-2</v>
      </c>
      <c r="AN713" s="16">
        <v>0.153</v>
      </c>
      <c r="AO713" s="16">
        <v>0.71599999999999997</v>
      </c>
      <c r="AP713" s="5">
        <v>0</v>
      </c>
      <c r="AQ713" s="31">
        <v>11823.599609375</v>
      </c>
      <c r="AR713" s="31">
        <v>13977.86</v>
      </c>
    </row>
    <row r="714" spans="1:44" x14ac:dyDescent="0.3">
      <c r="A714" s="4">
        <v>480734060</v>
      </c>
      <c r="B714" s="3" t="s">
        <v>222</v>
      </c>
      <c r="C714" s="3" t="s">
        <v>1194</v>
      </c>
      <c r="D714" s="14">
        <v>80.487571716308594</v>
      </c>
      <c r="E714" s="14">
        <v>81.443466186523438</v>
      </c>
      <c r="F714" s="14">
        <v>79.911186218261719</v>
      </c>
      <c r="G714" s="14">
        <v>81.897048950195313</v>
      </c>
      <c r="H714" s="5">
        <v>330</v>
      </c>
      <c r="I714" s="15" t="s">
        <v>3981</v>
      </c>
      <c r="J714" s="15">
        <v>5</v>
      </c>
      <c r="K714" s="3" t="s">
        <v>3879</v>
      </c>
      <c r="L714" s="3" t="s">
        <v>3914</v>
      </c>
      <c r="M714" s="3" t="s">
        <v>3918</v>
      </c>
      <c r="N714" s="3" t="s">
        <v>3922</v>
      </c>
      <c r="O714" s="17">
        <v>0.2402597367763519</v>
      </c>
      <c r="P714" s="32">
        <v>48.216872709999997</v>
      </c>
      <c r="Q714" s="32">
        <v>249.35064697265631</v>
      </c>
      <c r="R714" s="5">
        <v>169</v>
      </c>
      <c r="S714" s="5">
        <v>159</v>
      </c>
      <c r="T714" s="16">
        <v>0.94082838296890259</v>
      </c>
      <c r="U714" s="17">
        <v>0.2297297269105911</v>
      </c>
      <c r="V714" s="32">
        <v>48.576537889999997</v>
      </c>
      <c r="W714" s="32">
        <v>244.59458923339841</v>
      </c>
      <c r="X714" s="17">
        <v>7.7419355511665344E-2</v>
      </c>
      <c r="Y714" s="32">
        <v>47.099317190000001</v>
      </c>
      <c r="Z714" s="32"/>
      <c r="AA714" s="5">
        <v>169</v>
      </c>
      <c r="AB714" s="5">
        <v>159</v>
      </c>
      <c r="AC714" s="16">
        <v>0.94082838296890259</v>
      </c>
      <c r="AD714" s="17">
        <v>7.3825500905513763E-2</v>
      </c>
      <c r="AE714" s="32">
        <v>48.399354289999998</v>
      </c>
      <c r="AF714" s="32"/>
      <c r="AG714" s="16">
        <v>0.58799999999999997</v>
      </c>
      <c r="AH714" s="16">
        <v>0.188</v>
      </c>
      <c r="AI714" s="16"/>
      <c r="AJ714" s="16">
        <v>0.112</v>
      </c>
      <c r="AK714" s="16">
        <v>0.109</v>
      </c>
      <c r="AL714" s="16">
        <v>3.0000000260770321E-3</v>
      </c>
      <c r="AM714" s="16">
        <v>0.13</v>
      </c>
      <c r="AN714" s="16">
        <v>0.161</v>
      </c>
      <c r="AO714" s="16">
        <v>0.81500000000000006</v>
      </c>
      <c r="AP714" s="5">
        <v>0</v>
      </c>
      <c r="AQ714" s="31">
        <v>10931.6103515625</v>
      </c>
      <c r="AR714" s="31">
        <v>13029.03</v>
      </c>
    </row>
    <row r="715" spans="1:44" x14ac:dyDescent="0.3">
      <c r="A715" s="4">
        <v>480734070</v>
      </c>
      <c r="B715" s="3" t="s">
        <v>222</v>
      </c>
      <c r="C715" s="3" t="s">
        <v>1195</v>
      </c>
      <c r="D715" s="14">
        <v>90.254631042480469</v>
      </c>
      <c r="E715" s="14">
        <v>91.090476989746094</v>
      </c>
      <c r="F715" s="14">
        <v>89.184425354003906</v>
      </c>
      <c r="G715" s="14">
        <v>92.808158874511719</v>
      </c>
      <c r="H715" s="5">
        <v>333</v>
      </c>
      <c r="I715" s="15" t="s">
        <v>3981</v>
      </c>
      <c r="J715" s="15">
        <v>5</v>
      </c>
      <c r="K715" s="3" t="s">
        <v>3879</v>
      </c>
      <c r="L715" s="3" t="s">
        <v>3914</v>
      </c>
      <c r="M715" s="3" t="s">
        <v>3918</v>
      </c>
      <c r="N715" s="3" t="s">
        <v>3922</v>
      </c>
      <c r="O715" s="17">
        <v>0.35862070322036738</v>
      </c>
      <c r="P715" s="32">
        <v>52.297405300000001</v>
      </c>
      <c r="Q715" s="32">
        <v>312.41378784179688</v>
      </c>
      <c r="R715" s="5">
        <v>146</v>
      </c>
      <c r="S715" s="5">
        <v>122</v>
      </c>
      <c r="T715" s="16">
        <v>0.83561640977859497</v>
      </c>
      <c r="U715" s="17">
        <v>0.31932774186134338</v>
      </c>
      <c r="V715" s="32">
        <v>52.598584600000002</v>
      </c>
      <c r="W715" s="32">
        <v>297.47900390625</v>
      </c>
      <c r="X715" s="17">
        <v>0.17808219790458679</v>
      </c>
      <c r="Y715" s="32">
        <v>52.684537040000002</v>
      </c>
      <c r="Z715" s="32">
        <v>228.08219909667969</v>
      </c>
      <c r="AA715" s="5">
        <v>146</v>
      </c>
      <c r="AB715" s="5">
        <v>122</v>
      </c>
      <c r="AC715" s="16">
        <v>0.83561640977859497</v>
      </c>
      <c r="AD715" s="17">
        <v>0.14166666567325589</v>
      </c>
      <c r="AE715" s="32">
        <v>54.543834689999997</v>
      </c>
      <c r="AF715" s="32">
        <v>214.16667175292969</v>
      </c>
      <c r="AG715" s="16">
        <v>0.34799999999999998</v>
      </c>
      <c r="AH715" s="16">
        <v>0.13800000000000001</v>
      </c>
      <c r="AI715" s="16">
        <v>3.5999999999999997E-2</v>
      </c>
      <c r="AJ715" s="16">
        <v>0.32400000000000001</v>
      </c>
      <c r="AK715" s="16">
        <v>0.14699999999999999</v>
      </c>
      <c r="AL715" s="16">
        <v>6.0000000521540642E-3</v>
      </c>
      <c r="AM715" s="16">
        <v>8.1000000000000003E-2</v>
      </c>
      <c r="AN715" s="16">
        <v>0.129</v>
      </c>
      <c r="AO715" s="16">
        <v>0.61799999999999999</v>
      </c>
      <c r="AP715" s="5">
        <v>0</v>
      </c>
      <c r="AQ715" s="31">
        <v>10815.75</v>
      </c>
      <c r="AR715" s="31">
        <v>12523.64</v>
      </c>
    </row>
    <row r="716" spans="1:44" x14ac:dyDescent="0.3">
      <c r="A716" s="4">
        <v>480734080</v>
      </c>
      <c r="B716" s="3" t="s">
        <v>222</v>
      </c>
      <c r="C716" s="3" t="s">
        <v>1196</v>
      </c>
      <c r="D716" s="14">
        <v>86.969978332519531</v>
      </c>
      <c r="E716" s="14">
        <v>87.730743408203125</v>
      </c>
      <c r="F716" s="14">
        <v>85.249504089355469</v>
      </c>
      <c r="G716" s="14">
        <v>85.948532104492188</v>
      </c>
      <c r="H716" s="5">
        <v>352</v>
      </c>
      <c r="I716" s="15" t="s">
        <v>3981</v>
      </c>
      <c r="J716" s="15">
        <v>5</v>
      </c>
      <c r="K716" s="3" t="s">
        <v>3879</v>
      </c>
      <c r="L716" s="3" t="s">
        <v>3914</v>
      </c>
      <c r="M716" s="3" t="s">
        <v>3918</v>
      </c>
      <c r="N716" s="3" t="s">
        <v>3922</v>
      </c>
      <c r="O716" s="17">
        <v>0.32584270834922791</v>
      </c>
      <c r="P716" s="32">
        <v>50.925126329999998</v>
      </c>
      <c r="Q716" s="32">
        <v>290.44943237304688</v>
      </c>
      <c r="R716" s="5">
        <v>192</v>
      </c>
      <c r="S716" s="5">
        <v>167</v>
      </c>
      <c r="T716" s="16">
        <v>0.86979168653488159</v>
      </c>
      <c r="U716" s="17">
        <v>0.29299363493919373</v>
      </c>
      <c r="V716" s="32">
        <v>51.197838359999999</v>
      </c>
      <c r="W716" s="32">
        <v>280.8917236328125</v>
      </c>
      <c r="X716" s="17">
        <v>0.1235955059528351</v>
      </c>
      <c r="Y716" s="32">
        <v>50.314556660000001</v>
      </c>
      <c r="Z716" s="32"/>
      <c r="AA716" s="5">
        <v>192</v>
      </c>
      <c r="AB716" s="5">
        <v>167</v>
      </c>
      <c r="AC716" s="16">
        <v>0.86979168653488159</v>
      </c>
      <c r="AD716" s="17">
        <v>9.5541402697563171E-2</v>
      </c>
      <c r="AE716" s="32">
        <v>50.680907650000002</v>
      </c>
      <c r="AF716" s="32"/>
      <c r="AG716" s="16">
        <v>0.435</v>
      </c>
      <c r="AH716" s="16">
        <v>0.17599999999999999</v>
      </c>
      <c r="AI716" s="16"/>
      <c r="AJ716" s="16">
        <v>0.247</v>
      </c>
      <c r="AK716" s="16">
        <v>0.108</v>
      </c>
      <c r="AL716" s="16">
        <v>3.4000001847743988E-2</v>
      </c>
      <c r="AM716" s="16">
        <v>8.2000000000000003E-2</v>
      </c>
      <c r="AN716" s="16">
        <v>0.14499999999999999</v>
      </c>
      <c r="AO716" s="16">
        <v>0.70000000000000007</v>
      </c>
      <c r="AP716" s="5">
        <v>0</v>
      </c>
      <c r="AQ716" s="31">
        <v>11265.51953125</v>
      </c>
      <c r="AR716" s="31">
        <v>13337.21</v>
      </c>
    </row>
    <row r="717" spans="1:44" x14ac:dyDescent="0.3">
      <c r="A717" s="4">
        <v>480734090</v>
      </c>
      <c r="B717" s="3" t="s">
        <v>222</v>
      </c>
      <c r="C717" s="3" t="s">
        <v>1197</v>
      </c>
      <c r="D717" s="14">
        <v>81.980400085449219</v>
      </c>
      <c r="E717" s="14">
        <v>83.029914855957031</v>
      </c>
      <c r="F717" s="14">
        <v>86.310806274414063</v>
      </c>
      <c r="G717" s="14">
        <v>88.943504333496094</v>
      </c>
      <c r="H717" s="5">
        <v>352</v>
      </c>
      <c r="I717" s="15" t="s">
        <v>3981</v>
      </c>
      <c r="J717" s="15">
        <v>5</v>
      </c>
      <c r="K717" s="3" t="s">
        <v>3879</v>
      </c>
      <c r="L717" s="3" t="s">
        <v>3914</v>
      </c>
      <c r="M717" s="3" t="s">
        <v>3918</v>
      </c>
      <c r="N717" s="3" t="s">
        <v>3922</v>
      </c>
      <c r="O717" s="17">
        <v>0.31168830394744867</v>
      </c>
      <c r="P717" s="32">
        <v>48.840553819999997</v>
      </c>
      <c r="Q717" s="32">
        <v>294.15585327148438</v>
      </c>
      <c r="R717" s="5">
        <v>178</v>
      </c>
      <c r="S717" s="5">
        <v>154</v>
      </c>
      <c r="T717" s="16">
        <v>0.86516851186752319</v>
      </c>
      <c r="U717" s="17">
        <v>0.28467154502868652</v>
      </c>
      <c r="V717" s="32">
        <v>49.237964660000003</v>
      </c>
      <c r="W717" s="32">
        <v>283.211669921875</v>
      </c>
      <c r="X717" s="17">
        <v>0.15032680332660681</v>
      </c>
      <c r="Y717" s="32">
        <v>50.95377448</v>
      </c>
      <c r="Z717" s="32">
        <v>211.76470947265631</v>
      </c>
      <c r="AA717" s="5">
        <v>179</v>
      </c>
      <c r="AB717" s="5">
        <v>155</v>
      </c>
      <c r="AC717" s="16">
        <v>0.86516851186752319</v>
      </c>
      <c r="AD717" s="17">
        <v>0.13235294818878171</v>
      </c>
      <c r="AE717" s="32">
        <v>52.367494010000001</v>
      </c>
      <c r="AF717" s="32">
        <v>201.4705810546875</v>
      </c>
      <c r="AG717" s="16">
        <v>0.36399999999999999</v>
      </c>
      <c r="AH717" s="16">
        <v>0.17899999999999999</v>
      </c>
      <c r="AI717" s="16"/>
      <c r="AJ717" s="16">
        <v>0.315</v>
      </c>
      <c r="AK717" s="16">
        <v>0.114</v>
      </c>
      <c r="AL717" s="16">
        <v>2.8000000864267349E-2</v>
      </c>
      <c r="AM717" s="16">
        <v>9.7000000000000003E-2</v>
      </c>
      <c r="AN717" s="16">
        <v>0.156</v>
      </c>
      <c r="AO717" s="16">
        <v>0.63600000000000001</v>
      </c>
      <c r="AP717" s="5">
        <v>0</v>
      </c>
      <c r="AQ717" s="31">
        <v>10782.23046875</v>
      </c>
      <c r="AR717" s="31">
        <v>12857.27</v>
      </c>
    </row>
    <row r="718" spans="1:44" x14ac:dyDescent="0.3">
      <c r="A718" s="4">
        <v>480735000</v>
      </c>
      <c r="B718" s="3" t="s">
        <v>222</v>
      </c>
      <c r="C718" s="3" t="s">
        <v>1198</v>
      </c>
      <c r="D718" s="14">
        <v>87.893791198730469</v>
      </c>
      <c r="E718" s="14">
        <v>88.969772338867188</v>
      </c>
      <c r="F718" s="14">
        <v>86.632514953613281</v>
      </c>
      <c r="G718" s="14">
        <v>87.746109008789063</v>
      </c>
      <c r="H718" s="5">
        <v>324</v>
      </c>
      <c r="I718" s="15" t="s">
        <v>3981</v>
      </c>
      <c r="J718" s="15">
        <v>5</v>
      </c>
      <c r="K718" s="3" t="s">
        <v>3879</v>
      </c>
      <c r="L718" s="3" t="s">
        <v>3914</v>
      </c>
      <c r="M718" s="3" t="s">
        <v>3918</v>
      </c>
      <c r="N718" s="3" t="s">
        <v>3922</v>
      </c>
      <c r="O718" s="17">
        <v>0.28776979446411127</v>
      </c>
      <c r="P718" s="32">
        <v>51.311079409999998</v>
      </c>
      <c r="Q718" s="32">
        <v>276.25900268554688</v>
      </c>
      <c r="R718" s="5">
        <v>199</v>
      </c>
      <c r="S718" s="5">
        <v>153</v>
      </c>
      <c r="T718" s="16">
        <v>0.76884424686431885</v>
      </c>
      <c r="U718" s="17">
        <v>0.2142857164144516</v>
      </c>
      <c r="V718" s="32">
        <v>51.714416839999998</v>
      </c>
      <c r="W718" s="32">
        <v>254.46427917480469</v>
      </c>
      <c r="X718" s="17">
        <v>0.17730496823787689</v>
      </c>
      <c r="Y718" s="32">
        <v>51.14753528</v>
      </c>
      <c r="Z718" s="32"/>
      <c r="AA718" s="5">
        <v>200</v>
      </c>
      <c r="AB718" s="5">
        <v>154</v>
      </c>
      <c r="AC718" s="16">
        <v>0.76884424686431885</v>
      </c>
      <c r="AD718" s="17">
        <v>0.1228070184588432</v>
      </c>
      <c r="AE718" s="32">
        <v>51.693194089999999</v>
      </c>
      <c r="AF718" s="32"/>
      <c r="AG718" s="16">
        <v>0.42299999999999999</v>
      </c>
      <c r="AH718" s="16">
        <v>0.16400000000000001</v>
      </c>
      <c r="AI718" s="16"/>
      <c r="AJ718" s="16">
        <v>0.29899999999999999</v>
      </c>
      <c r="AK718" s="16">
        <v>9.9000000000000005E-2</v>
      </c>
      <c r="AL718" s="16">
        <v>1.499999966472387E-2</v>
      </c>
      <c r="AM718" s="16">
        <v>6.2E-2</v>
      </c>
      <c r="AN718" s="16">
        <v>0.20399999999999999</v>
      </c>
      <c r="AO718" s="16">
        <v>0.66500000000000004</v>
      </c>
      <c r="AP718" s="5">
        <v>0</v>
      </c>
      <c r="AQ718" s="31">
        <v>11219.26953125</v>
      </c>
      <c r="AR718" s="31">
        <v>12957.74</v>
      </c>
    </row>
    <row r="719" spans="1:44" x14ac:dyDescent="0.3">
      <c r="A719" s="4">
        <v>480735040</v>
      </c>
      <c r="B719" s="3" t="s">
        <v>222</v>
      </c>
      <c r="C719" s="3" t="s">
        <v>1199</v>
      </c>
      <c r="D719" s="14">
        <v>85.316596984863281</v>
      </c>
      <c r="E719" s="14">
        <v>85.543899536132813</v>
      </c>
      <c r="F719" s="14">
        <v>80.644798278808594</v>
      </c>
      <c r="G719" s="14">
        <v>81.805412292480469</v>
      </c>
      <c r="H719" s="5">
        <v>341</v>
      </c>
      <c r="I719" s="15" t="s">
        <v>3981</v>
      </c>
      <c r="J719" s="15">
        <v>5</v>
      </c>
      <c r="K719" s="3" t="s">
        <v>3879</v>
      </c>
      <c r="L719" s="3" t="s">
        <v>3914</v>
      </c>
      <c r="M719" s="3" t="s">
        <v>3918</v>
      </c>
      <c r="N719" s="3" t="s">
        <v>3922</v>
      </c>
      <c r="O719" s="17">
        <v>0.45390069484710688</v>
      </c>
      <c r="P719" s="32">
        <v>50.234367990000003</v>
      </c>
      <c r="Q719" s="32">
        <v>324.82269287109381</v>
      </c>
      <c r="R719" s="5">
        <v>179</v>
      </c>
      <c r="S719" s="5">
        <v>142</v>
      </c>
      <c r="T719" s="16">
        <v>0.79329609870910645</v>
      </c>
      <c r="U719" s="17">
        <v>0.39130434393882751</v>
      </c>
      <c r="V719" s="32">
        <v>50.286096270000002</v>
      </c>
      <c r="W719" s="32">
        <v>305.21737670898438</v>
      </c>
      <c r="X719" s="17">
        <v>0.30496454238891602</v>
      </c>
      <c r="Y719" s="32">
        <v>47.541164629999997</v>
      </c>
      <c r="Z719" s="32">
        <v>265.95745849609381</v>
      </c>
      <c r="AA719" s="5">
        <v>180</v>
      </c>
      <c r="AB719" s="5">
        <v>143</v>
      </c>
      <c r="AC719" s="16">
        <v>0.79329609870910645</v>
      </c>
      <c r="AD719" s="17">
        <v>0.24347825348377231</v>
      </c>
      <c r="AE719" s="32">
        <v>48.347750410000003</v>
      </c>
      <c r="AF719" s="32">
        <v>249.5652160644531</v>
      </c>
      <c r="AG719" s="16">
        <v>0.47199999999999998</v>
      </c>
      <c r="AH719" s="16">
        <v>8.7999999999999995E-2</v>
      </c>
      <c r="AI719" s="16"/>
      <c r="AJ719" s="16">
        <v>0.32</v>
      </c>
      <c r="AK719" s="16">
        <v>0.111</v>
      </c>
      <c r="AL719" s="16">
        <v>8.999999612569809E-3</v>
      </c>
      <c r="AM719" s="16">
        <v>0.05</v>
      </c>
      <c r="AN719" s="16">
        <v>0.114</v>
      </c>
      <c r="AO719" s="16">
        <v>0.60399999999999998</v>
      </c>
      <c r="AP719" s="5">
        <v>0</v>
      </c>
      <c r="AQ719" s="31">
        <v>10705.76953125</v>
      </c>
      <c r="AR719" s="31">
        <v>12712.96</v>
      </c>
    </row>
    <row r="720" spans="1:44" x14ac:dyDescent="0.3">
      <c r="A720" s="4">
        <v>480735060</v>
      </c>
      <c r="B720" s="3" t="s">
        <v>222</v>
      </c>
      <c r="C720" s="3" t="s">
        <v>1200</v>
      </c>
      <c r="D720" s="14">
        <v>87.644485473632813</v>
      </c>
      <c r="E720" s="14">
        <v>88.381004333496094</v>
      </c>
      <c r="F720" s="14">
        <v>88.792289733886719</v>
      </c>
      <c r="G720" s="14">
        <v>89.308578491210938</v>
      </c>
      <c r="H720" s="5">
        <v>322</v>
      </c>
      <c r="I720" s="15" t="s">
        <v>3981</v>
      </c>
      <c r="J720" s="15">
        <v>5</v>
      </c>
      <c r="K720" s="3" t="s">
        <v>3879</v>
      </c>
      <c r="L720" s="3" t="s">
        <v>3914</v>
      </c>
      <c r="M720" s="3" t="s">
        <v>3918</v>
      </c>
      <c r="N720" s="3" t="s">
        <v>3922</v>
      </c>
      <c r="O720" s="17">
        <v>0.3928571343421936</v>
      </c>
      <c r="P720" s="32">
        <v>51.206925640000001</v>
      </c>
      <c r="Q720" s="32">
        <v>319.28570556640631</v>
      </c>
      <c r="R720" s="5">
        <v>158</v>
      </c>
      <c r="S720" s="5">
        <v>134</v>
      </c>
      <c r="T720" s="16">
        <v>0.84810125827789307</v>
      </c>
      <c r="U720" s="17">
        <v>0.32758620381355291</v>
      </c>
      <c r="V720" s="32">
        <v>51.468945849999997</v>
      </c>
      <c r="W720" s="32">
        <v>304.31033325195313</v>
      </c>
      <c r="X720" s="17">
        <v>0.18571428954601291</v>
      </c>
      <c r="Y720" s="32">
        <v>52.448356500000003</v>
      </c>
      <c r="Z720" s="32">
        <v>219.28572082519531</v>
      </c>
      <c r="AA720" s="5">
        <v>158</v>
      </c>
      <c r="AB720" s="5">
        <v>134</v>
      </c>
      <c r="AC720" s="16">
        <v>0.84810125827789307</v>
      </c>
      <c r="AD720" s="17">
        <v>0.15517240762710571</v>
      </c>
      <c r="AE720" s="32">
        <v>52.573083599999997</v>
      </c>
      <c r="AF720" s="32">
        <v>201.72413635253909</v>
      </c>
      <c r="AG720" s="16">
        <v>0.53700000000000003</v>
      </c>
      <c r="AH720" s="16">
        <v>9.2999999999999999E-2</v>
      </c>
      <c r="AI720" s="16">
        <v>1.6E-2</v>
      </c>
      <c r="AJ720" s="16">
        <v>0.245</v>
      </c>
      <c r="AK720" s="16">
        <v>0.09</v>
      </c>
      <c r="AL720" s="16">
        <v>1.8999999389052391E-2</v>
      </c>
      <c r="AM720" s="16">
        <v>6.5000000000000002E-2</v>
      </c>
      <c r="AN720" s="16">
        <v>8.4000000000000005E-2</v>
      </c>
      <c r="AO720" s="16">
        <v>0.64400000000000002</v>
      </c>
      <c r="AP720" s="5">
        <v>0</v>
      </c>
      <c r="AQ720" s="31">
        <v>11307.3203125</v>
      </c>
      <c r="AR720" s="31">
        <v>13294.38</v>
      </c>
    </row>
    <row r="721" spans="1:44" x14ac:dyDescent="0.3">
      <c r="A721" s="4">
        <v>480735080</v>
      </c>
      <c r="B721" s="3" t="s">
        <v>222</v>
      </c>
      <c r="C721" s="3" t="s">
        <v>1201</v>
      </c>
      <c r="D721" s="14">
        <v>87.90869140625</v>
      </c>
      <c r="E721" s="14">
        <v>89.301986694335938</v>
      </c>
      <c r="F721" s="14">
        <v>82.444526672363281</v>
      </c>
      <c r="G721" s="14">
        <v>85.5867919921875</v>
      </c>
      <c r="H721" s="5">
        <v>369</v>
      </c>
      <c r="I721" s="15" t="s">
        <v>3981</v>
      </c>
      <c r="J721" s="15">
        <v>5</v>
      </c>
      <c r="K721" s="3" t="s">
        <v>3879</v>
      </c>
      <c r="L721" s="3" t="s">
        <v>3914</v>
      </c>
      <c r="M721" s="3" t="s">
        <v>3918</v>
      </c>
      <c r="N721" s="3" t="s">
        <v>3922</v>
      </c>
      <c r="O721" s="17">
        <v>0.14666666090488431</v>
      </c>
      <c r="P721" s="32">
        <v>51.317303959999997</v>
      </c>
      <c r="Q721" s="32">
        <v>244</v>
      </c>
      <c r="R721" s="5">
        <v>201</v>
      </c>
      <c r="S721" s="5">
        <v>186</v>
      </c>
      <c r="T721" s="16">
        <v>0.9253731369972229</v>
      </c>
      <c r="U721" s="17">
        <v>0.12318840622901921</v>
      </c>
      <c r="V721" s="32">
        <v>51.852923320000002</v>
      </c>
      <c r="W721" s="32">
        <v>237.68115234375</v>
      </c>
      <c r="X721" s="17">
        <v>3.3333335071802139E-2</v>
      </c>
      <c r="Y721" s="32">
        <v>48.625134950000003</v>
      </c>
      <c r="Z721" s="32"/>
      <c r="AA721" s="5">
        <v>200</v>
      </c>
      <c r="AB721" s="5">
        <v>185</v>
      </c>
      <c r="AC721" s="16">
        <v>0.9253731369972229</v>
      </c>
      <c r="AD721" s="17">
        <v>2.898550778627396E-2</v>
      </c>
      <c r="AE721" s="32">
        <v>50.477196679999999</v>
      </c>
      <c r="AF721" s="32"/>
      <c r="AG721" s="16">
        <v>0.57699999999999996</v>
      </c>
      <c r="AH721" s="16">
        <v>0.154</v>
      </c>
      <c r="AI721" s="16"/>
      <c r="AJ721" s="16">
        <v>0.16800000000000001</v>
      </c>
      <c r="AK721" s="16">
        <v>9.1999999999999998E-2</v>
      </c>
      <c r="AL721" s="16">
        <v>8.0000003799796104E-3</v>
      </c>
      <c r="AM721" s="16">
        <v>8.1000000000000003E-2</v>
      </c>
      <c r="AN721" s="16">
        <v>0.13</v>
      </c>
      <c r="AO721" s="16">
        <v>0.755</v>
      </c>
      <c r="AP721" s="5">
        <v>0</v>
      </c>
      <c r="AQ721" s="31">
        <v>9865.98046875</v>
      </c>
      <c r="AR721" s="31">
        <v>11797.67</v>
      </c>
    </row>
    <row r="722" spans="1:44" x14ac:dyDescent="0.3">
      <c r="A722" s="4">
        <v>480736000</v>
      </c>
      <c r="B722" s="3" t="s">
        <v>222</v>
      </c>
      <c r="C722" s="3" t="s">
        <v>1202</v>
      </c>
      <c r="D722" s="14">
        <v>91.631637573242188</v>
      </c>
      <c r="E722" s="14">
        <v>92.140617370605469</v>
      </c>
      <c r="F722" s="14">
        <v>86.126197814941406</v>
      </c>
      <c r="G722" s="14">
        <v>86.424217224121094</v>
      </c>
      <c r="H722" s="5">
        <v>326</v>
      </c>
      <c r="I722" s="15" t="s">
        <v>3981</v>
      </c>
      <c r="J722" s="15">
        <v>5</v>
      </c>
      <c r="K722" s="3" t="s">
        <v>3879</v>
      </c>
      <c r="L722" s="3" t="s">
        <v>3914</v>
      </c>
      <c r="M722" s="3" t="s">
        <v>3918</v>
      </c>
      <c r="N722" s="3" t="s">
        <v>3922</v>
      </c>
      <c r="O722" s="17">
        <v>0.1951219439506531</v>
      </c>
      <c r="P722" s="32">
        <v>52.872698389999996</v>
      </c>
      <c r="Q722" s="32">
        <v>236.58537292480469</v>
      </c>
      <c r="R722" s="5">
        <v>151</v>
      </c>
      <c r="S722" s="5">
        <v>138</v>
      </c>
      <c r="T722" s="16">
        <v>0.91390728950500488</v>
      </c>
      <c r="U722" s="17">
        <v>0.17241379618644709</v>
      </c>
      <c r="V722" s="32">
        <v>53.036407840000003</v>
      </c>
      <c r="W722" s="32"/>
      <c r="X722" s="17">
        <v>4.0322579443454742E-2</v>
      </c>
      <c r="Y722" s="32">
        <v>50.842585460000002</v>
      </c>
      <c r="Z722" s="32"/>
      <c r="AA722" s="5">
        <v>149</v>
      </c>
      <c r="AB722" s="5">
        <v>136</v>
      </c>
      <c r="AC722" s="16">
        <v>0.91390728950500488</v>
      </c>
      <c r="AD722" s="17">
        <v>3.4188035875558853E-2</v>
      </c>
      <c r="AE722" s="32">
        <v>50.948786349999999</v>
      </c>
      <c r="AF722" s="32"/>
      <c r="AG722" s="16">
        <v>0.60399999999999998</v>
      </c>
      <c r="AH722" s="16">
        <v>0.126</v>
      </c>
      <c r="AI722" s="16"/>
      <c r="AJ722" s="16">
        <v>0.16</v>
      </c>
      <c r="AK722" s="16">
        <v>0.10100000000000001</v>
      </c>
      <c r="AL722" s="16">
        <v>8.999999612569809E-3</v>
      </c>
      <c r="AM722" s="16">
        <v>6.0999999999999999E-2</v>
      </c>
      <c r="AN722" s="16">
        <v>0.13800000000000001</v>
      </c>
      <c r="AO722" s="16">
        <v>0.753</v>
      </c>
      <c r="AP722" s="5">
        <v>0</v>
      </c>
      <c r="AQ722" s="31">
        <v>10987.1796875</v>
      </c>
      <c r="AR722" s="31">
        <v>12768.07</v>
      </c>
    </row>
    <row r="723" spans="1:44" x14ac:dyDescent="0.3">
      <c r="A723" s="4">
        <v>1040444030</v>
      </c>
      <c r="B723" s="3" t="s">
        <v>494</v>
      </c>
      <c r="C723" s="3" t="s">
        <v>1982</v>
      </c>
      <c r="D723" s="14">
        <v>78.613517761230469</v>
      </c>
      <c r="E723" s="14">
        <v>77.348503112792969</v>
      </c>
      <c r="F723" s="14">
        <v>81.838111877441406</v>
      </c>
      <c r="G723" s="14">
        <v>81.921066284179688</v>
      </c>
      <c r="H723" s="5">
        <v>352</v>
      </c>
      <c r="I723" s="15">
        <v>2</v>
      </c>
      <c r="J723" s="15">
        <v>4</v>
      </c>
      <c r="K723" s="3" t="s">
        <v>3847</v>
      </c>
      <c r="L723" s="3" t="s">
        <v>3907</v>
      </c>
      <c r="M723" s="3" t="s">
        <v>3917</v>
      </c>
      <c r="N723" s="3" t="s">
        <v>3921</v>
      </c>
      <c r="O723" s="17">
        <v>0.3288288414478302</v>
      </c>
      <c r="P723" s="32">
        <v>47.433921050000002</v>
      </c>
      <c r="Q723" s="32">
        <v>302.70269775390631</v>
      </c>
      <c r="R723" s="5">
        <v>138</v>
      </c>
      <c r="S723" s="5">
        <v>88</v>
      </c>
      <c r="T723" s="16">
        <v>0.63768118619918823</v>
      </c>
      <c r="U723" s="17">
        <v>0.2291666716337204</v>
      </c>
      <c r="V723" s="32">
        <v>46.86926192</v>
      </c>
      <c r="W723" s="32">
        <v>270.13888549804688</v>
      </c>
      <c r="X723" s="17">
        <v>0.3288288414478302</v>
      </c>
      <c r="Y723" s="32">
        <v>48.259890550000001</v>
      </c>
      <c r="Z723" s="32">
        <v>275.67568969726563</v>
      </c>
      <c r="AA723" s="5">
        <v>138</v>
      </c>
      <c r="AB723" s="5">
        <v>88</v>
      </c>
      <c r="AC723" s="16">
        <v>0.63768118619918823</v>
      </c>
      <c r="AD723" s="17">
        <v>0.2361111044883728</v>
      </c>
      <c r="AE723" s="32">
        <v>48.412881159999998</v>
      </c>
      <c r="AF723" s="32">
        <v>236.1111145019531</v>
      </c>
      <c r="AG723" s="16"/>
      <c r="AH723" s="16">
        <v>3.1E-2</v>
      </c>
      <c r="AI723" s="16"/>
      <c r="AJ723" s="16">
        <v>0.90300000000000002</v>
      </c>
      <c r="AK723" s="16">
        <v>3.4000000000000002E-2</v>
      </c>
      <c r="AL723" s="16">
        <v>3.0999999493360519E-2</v>
      </c>
      <c r="AM723" s="16">
        <v>0.02</v>
      </c>
      <c r="AN723" s="16">
        <v>0.19600000000000001</v>
      </c>
      <c r="AO723" s="16">
        <v>0.60699999999999998</v>
      </c>
      <c r="AP723" s="5">
        <v>0</v>
      </c>
      <c r="AQ723" s="31">
        <v>9002</v>
      </c>
      <c r="AR723" s="31">
        <v>10516.93</v>
      </c>
    </row>
    <row r="724" spans="1:44" x14ac:dyDescent="0.3">
      <c r="A724" s="4">
        <v>1040444040</v>
      </c>
      <c r="B724" s="3" t="s">
        <v>494</v>
      </c>
      <c r="C724" s="3" t="s">
        <v>1983</v>
      </c>
      <c r="D724" s="14">
        <v>81.668998718261719</v>
      </c>
      <c r="E724" s="14">
        <v>80.7633056640625</v>
      </c>
      <c r="F724" s="14">
        <v>82.779136657714844</v>
      </c>
      <c r="G724" s="14">
        <v>80.263633728027344</v>
      </c>
      <c r="H724" s="5">
        <v>276</v>
      </c>
      <c r="I724" s="15">
        <v>5</v>
      </c>
      <c r="J724" s="15">
        <v>6</v>
      </c>
      <c r="K724" s="3" t="s">
        <v>3847</v>
      </c>
      <c r="L724" s="3" t="s">
        <v>3907</v>
      </c>
      <c r="M724" s="3" t="s">
        <v>3917</v>
      </c>
      <c r="N724" s="3" t="s">
        <v>3921</v>
      </c>
      <c r="O724" s="17">
        <v>0.39676111936569208</v>
      </c>
      <c r="P724" s="32">
        <v>48.710454689999999</v>
      </c>
      <c r="Q724" s="32">
        <v>314.97976684570313</v>
      </c>
      <c r="R724" s="5">
        <v>467</v>
      </c>
      <c r="S724" s="5">
        <v>316</v>
      </c>
      <c r="T724" s="16">
        <v>0.67665952444076538</v>
      </c>
      <c r="U724" s="17">
        <v>0.29032257199287409</v>
      </c>
      <c r="V724" s="32">
        <v>48.292966999999997</v>
      </c>
      <c r="W724" s="32">
        <v>282.58065795898438</v>
      </c>
      <c r="X724" s="17">
        <v>0.40080970525741583</v>
      </c>
      <c r="Y724" s="32">
        <v>48.826665179999999</v>
      </c>
      <c r="Z724" s="32">
        <v>296.76113891601563</v>
      </c>
      <c r="AA724" s="5">
        <v>465</v>
      </c>
      <c r="AB724" s="5">
        <v>313</v>
      </c>
      <c r="AC724" s="16">
        <v>0.67665952444076538</v>
      </c>
      <c r="AD724" s="17">
        <v>0.27741935849189758</v>
      </c>
      <c r="AE724" s="32">
        <v>47.479514829999999</v>
      </c>
      <c r="AF724" s="32">
        <v>255.48387145996091</v>
      </c>
      <c r="AG724" s="16"/>
      <c r="AH724" s="16">
        <v>5.0999999999999997E-2</v>
      </c>
      <c r="AI724" s="16"/>
      <c r="AJ724" s="16">
        <v>0.92</v>
      </c>
      <c r="AK724" s="16">
        <v>2.5000000000000001E-2</v>
      </c>
      <c r="AL724" s="16">
        <v>4.0000001899898052E-3</v>
      </c>
      <c r="AM724" s="16">
        <v>2.1999999999999999E-2</v>
      </c>
      <c r="AN724" s="16">
        <v>0.14899999999999999</v>
      </c>
      <c r="AO724" s="16">
        <v>0.55200000000000005</v>
      </c>
      <c r="AP724" s="5">
        <v>0</v>
      </c>
      <c r="AQ724" s="31">
        <v>8727.150390625</v>
      </c>
      <c r="AR724" s="31">
        <v>9362.98</v>
      </c>
    </row>
    <row r="725" spans="1:44" x14ac:dyDescent="0.3">
      <c r="A725" s="4">
        <v>391344050</v>
      </c>
      <c r="B725" s="3" t="s">
        <v>170</v>
      </c>
      <c r="C725" s="3" t="s">
        <v>1013</v>
      </c>
      <c r="D725" s="14">
        <v>89.994705200195313</v>
      </c>
      <c r="E725" s="14">
        <v>90.742103576660156</v>
      </c>
      <c r="F725" s="14">
        <v>93.366371154785156</v>
      </c>
      <c r="G725" s="14">
        <v>94.818763732910156</v>
      </c>
      <c r="H725" s="5">
        <v>469</v>
      </c>
      <c r="I725" s="15" t="s">
        <v>3981</v>
      </c>
      <c r="J725" s="15">
        <v>5</v>
      </c>
      <c r="K725" s="3" t="s">
        <v>3823</v>
      </c>
      <c r="L725" s="3" t="s">
        <v>3907</v>
      </c>
      <c r="M725" s="3" t="s">
        <v>3916</v>
      </c>
      <c r="N725" s="3" t="s">
        <v>3921</v>
      </c>
      <c r="O725" s="17">
        <v>0.66028708219528198</v>
      </c>
      <c r="P725" s="32">
        <v>52.188812120000001</v>
      </c>
      <c r="Q725" s="32">
        <v>377.511962890625</v>
      </c>
      <c r="R725" s="5">
        <v>204</v>
      </c>
      <c r="S725" s="5">
        <v>104</v>
      </c>
      <c r="T725" s="16">
        <v>0.50980395078659058</v>
      </c>
      <c r="U725" s="17">
        <v>0.52999997138977051</v>
      </c>
      <c r="V725" s="32">
        <v>52.453337910000002</v>
      </c>
      <c r="W725" s="32">
        <v>341</v>
      </c>
      <c r="X725" s="17">
        <v>0.63636362552642822</v>
      </c>
      <c r="Y725" s="32">
        <v>55.203301959999997</v>
      </c>
      <c r="Z725" s="32">
        <v>369.8564453125</v>
      </c>
      <c r="AA725" s="5">
        <v>204</v>
      </c>
      <c r="AB725" s="5">
        <v>104</v>
      </c>
      <c r="AC725" s="16">
        <v>0.50980395078659058</v>
      </c>
      <c r="AD725" s="17">
        <v>0.55000001192092896</v>
      </c>
      <c r="AE725" s="32">
        <v>55.676087199999998</v>
      </c>
      <c r="AF725" s="32">
        <v>332</v>
      </c>
      <c r="AG725" s="16">
        <v>1.4999999999999999E-2</v>
      </c>
      <c r="AH725" s="16">
        <v>7.0000000000000007E-2</v>
      </c>
      <c r="AI725" s="16"/>
      <c r="AJ725" s="16">
        <v>0.84</v>
      </c>
      <c r="AK725" s="16">
        <v>6.4000000000000001E-2</v>
      </c>
      <c r="AL725" s="16">
        <v>1.099999994039536E-2</v>
      </c>
      <c r="AM725" s="16">
        <v>1.0999999999999999E-2</v>
      </c>
      <c r="AN725" s="16">
        <v>0.115</v>
      </c>
      <c r="AO725" s="16">
        <v>0.46300000000000002</v>
      </c>
      <c r="AP725" s="5">
        <v>0</v>
      </c>
      <c r="AQ725" s="31">
        <v>9182.7197265625</v>
      </c>
      <c r="AR725" s="31">
        <v>10016.91</v>
      </c>
    </row>
    <row r="726" spans="1:44" x14ac:dyDescent="0.3">
      <c r="A726" s="4">
        <v>391344060</v>
      </c>
      <c r="B726" s="3" t="s">
        <v>170</v>
      </c>
      <c r="C726" s="3" t="s">
        <v>1014</v>
      </c>
      <c r="D726" s="14">
        <v>84.562202453613281</v>
      </c>
      <c r="E726" s="14">
        <v>83.489830017089844</v>
      </c>
      <c r="F726" s="14">
        <v>84.903266906738281</v>
      </c>
      <c r="G726" s="14">
        <v>85.672073364257813</v>
      </c>
      <c r="H726" s="5">
        <v>409</v>
      </c>
      <c r="I726" s="15" t="s">
        <v>3981</v>
      </c>
      <c r="J726" s="15">
        <v>5</v>
      </c>
      <c r="K726" s="3" t="s">
        <v>3823</v>
      </c>
      <c r="L726" s="3" t="s">
        <v>3907</v>
      </c>
      <c r="M726" s="3" t="s">
        <v>3916</v>
      </c>
      <c r="N726" s="3" t="s">
        <v>3921</v>
      </c>
      <c r="O726" s="17">
        <v>0.52173912525177002</v>
      </c>
      <c r="P726" s="32">
        <v>49.919191349999998</v>
      </c>
      <c r="Q726" s="32">
        <v>340.09661865234381</v>
      </c>
      <c r="R726" s="5">
        <v>216</v>
      </c>
      <c r="S726" s="5">
        <v>102</v>
      </c>
      <c r="T726" s="16">
        <v>0.47222220897674561</v>
      </c>
      <c r="U726" s="17">
        <v>0.35789474844932562</v>
      </c>
      <c r="V726" s="32">
        <v>49.42971094</v>
      </c>
      <c r="W726" s="32">
        <v>287.368408203125</v>
      </c>
      <c r="X726" s="17">
        <v>0.52427184581756592</v>
      </c>
      <c r="Y726" s="32">
        <v>50.106019830000001</v>
      </c>
      <c r="Z726" s="32">
        <v>334.46603393554688</v>
      </c>
      <c r="AA726" s="5">
        <v>216</v>
      </c>
      <c r="AB726" s="5">
        <v>102</v>
      </c>
      <c r="AC726" s="16">
        <v>0.47222220897674561</v>
      </c>
      <c r="AD726" s="17">
        <v>0.32978722453117371</v>
      </c>
      <c r="AE726" s="32">
        <v>50.52522124</v>
      </c>
      <c r="AF726" s="32">
        <v>270.2127685546875</v>
      </c>
      <c r="AG726" s="16"/>
      <c r="AH726" s="16">
        <v>4.3999999999999997E-2</v>
      </c>
      <c r="AI726" s="16">
        <v>1.4999999999999999E-2</v>
      </c>
      <c r="AJ726" s="16">
        <v>0.88</v>
      </c>
      <c r="AK726" s="16">
        <v>5.3999999999999999E-2</v>
      </c>
      <c r="AL726" s="16">
        <v>7.0000002160668373E-3</v>
      </c>
      <c r="AM726" s="16"/>
      <c r="AN726" s="16">
        <v>0.17599999999999999</v>
      </c>
      <c r="AO726" s="16">
        <v>0.36699999999999999</v>
      </c>
      <c r="AP726" s="5">
        <v>0</v>
      </c>
      <c r="AQ726" s="31">
        <v>9405.169921875</v>
      </c>
      <c r="AR726" s="31">
        <v>10666.96</v>
      </c>
    </row>
    <row r="727" spans="1:44" x14ac:dyDescent="0.3">
      <c r="A727" s="4">
        <v>391344070</v>
      </c>
      <c r="B727" s="3" t="s">
        <v>170</v>
      </c>
      <c r="C727" s="3" t="s">
        <v>1015</v>
      </c>
      <c r="D727" s="14">
        <v>89.3348388671875</v>
      </c>
      <c r="E727" s="14">
        <v>88.980979919433594</v>
      </c>
      <c r="F727" s="14">
        <v>93.834281921386719</v>
      </c>
      <c r="G727" s="14">
        <v>94.334785461425781</v>
      </c>
      <c r="H727" s="5">
        <v>455</v>
      </c>
      <c r="I727" s="15" t="s">
        <v>3981</v>
      </c>
      <c r="J727" s="15">
        <v>5</v>
      </c>
      <c r="K727" s="3" t="s">
        <v>3823</v>
      </c>
      <c r="L727" s="3" t="s">
        <v>3907</v>
      </c>
      <c r="M727" s="3" t="s">
        <v>3916</v>
      </c>
      <c r="N727" s="3" t="s">
        <v>3921</v>
      </c>
      <c r="O727" s="17">
        <v>0.66055047512054443</v>
      </c>
      <c r="P727" s="32">
        <v>51.913128710000002</v>
      </c>
      <c r="Q727" s="32">
        <v>392.20184326171881</v>
      </c>
      <c r="R727" s="5">
        <v>235</v>
      </c>
      <c r="S727" s="5">
        <v>118</v>
      </c>
      <c r="T727" s="16">
        <v>0.50212764739990234</v>
      </c>
      <c r="U727" s="17">
        <v>0.56999999284744263</v>
      </c>
      <c r="V727" s="32">
        <v>51.719087809999998</v>
      </c>
      <c r="W727" s="32">
        <v>374</v>
      </c>
      <c r="X727" s="17">
        <v>0.71100914478302002</v>
      </c>
      <c r="Y727" s="32">
        <v>55.485121589999999</v>
      </c>
      <c r="Z727" s="32">
        <v>400</v>
      </c>
      <c r="AA727" s="5">
        <v>234</v>
      </c>
      <c r="AB727" s="5">
        <v>117</v>
      </c>
      <c r="AC727" s="16">
        <v>0.50212764739990234</v>
      </c>
      <c r="AD727" s="17">
        <v>0.5899999737739563</v>
      </c>
      <c r="AE727" s="32">
        <v>55.403539299999998</v>
      </c>
      <c r="AF727" s="32">
        <v>367</v>
      </c>
      <c r="AG727" s="16"/>
      <c r="AH727" s="16">
        <v>5.0999999999999997E-2</v>
      </c>
      <c r="AI727" s="16"/>
      <c r="AJ727" s="16">
        <v>0.873</v>
      </c>
      <c r="AK727" s="16">
        <v>6.2E-2</v>
      </c>
      <c r="AL727" s="16">
        <v>1.499999966472387E-2</v>
      </c>
      <c r="AM727" s="16"/>
      <c r="AN727" s="16">
        <v>0.123</v>
      </c>
      <c r="AO727" s="16">
        <v>0.47799999999999998</v>
      </c>
      <c r="AP727" s="5">
        <v>0</v>
      </c>
      <c r="AQ727" s="31">
        <v>8595.6298828125</v>
      </c>
      <c r="AR727" s="31">
        <v>9463.44</v>
      </c>
    </row>
    <row r="728" spans="1:44" x14ac:dyDescent="0.3">
      <c r="A728" s="4">
        <v>391344080</v>
      </c>
      <c r="B728" s="3" t="s">
        <v>170</v>
      </c>
      <c r="C728" s="3" t="s">
        <v>1016</v>
      </c>
      <c r="D728" s="14">
        <v>93.646636962890625</v>
      </c>
      <c r="E728" s="14">
        <v>93.121055603027344</v>
      </c>
      <c r="F728" s="14">
        <v>94.514907836914063</v>
      </c>
      <c r="G728" s="14">
        <v>93.65106201171875</v>
      </c>
      <c r="H728" s="5">
        <v>456</v>
      </c>
      <c r="I728" s="15" t="s">
        <v>3981</v>
      </c>
      <c r="J728" s="15">
        <v>5</v>
      </c>
      <c r="K728" s="3" t="s">
        <v>3823</v>
      </c>
      <c r="L728" s="3" t="s">
        <v>3907</v>
      </c>
      <c r="M728" s="3" t="s">
        <v>3916</v>
      </c>
      <c r="N728" s="3" t="s">
        <v>3921</v>
      </c>
      <c r="O728" s="17">
        <v>0.55744683742523193</v>
      </c>
      <c r="P728" s="32">
        <v>53.714535509999997</v>
      </c>
      <c r="Q728" s="32">
        <v>352.76596069335938</v>
      </c>
      <c r="R728" s="5">
        <v>219</v>
      </c>
      <c r="S728" s="5">
        <v>120</v>
      </c>
      <c r="T728" s="16">
        <v>0.54794520139694214</v>
      </c>
      <c r="U728" s="17">
        <v>0.4645669162273407</v>
      </c>
      <c r="V728" s="32">
        <v>53.445174989999998</v>
      </c>
      <c r="W728" s="32">
        <v>327.55905151367188</v>
      </c>
      <c r="X728" s="17">
        <v>0.57021278142929077</v>
      </c>
      <c r="Y728" s="32">
        <v>55.895061009999999</v>
      </c>
      <c r="Z728" s="32">
        <v>346.38296508789063</v>
      </c>
      <c r="AA728" s="5">
        <v>219</v>
      </c>
      <c r="AB728" s="5">
        <v>120</v>
      </c>
      <c r="AC728" s="16">
        <v>0.54794520139694214</v>
      </c>
      <c r="AD728" s="17">
        <v>0.44881889224052429</v>
      </c>
      <c r="AE728" s="32">
        <v>55.018506590000001</v>
      </c>
      <c r="AF728" s="32">
        <v>311.02362060546881</v>
      </c>
      <c r="AG728" s="16">
        <v>0.02</v>
      </c>
      <c r="AH728" s="16">
        <v>4.2000000000000003E-2</v>
      </c>
      <c r="AI728" s="16"/>
      <c r="AJ728" s="16">
        <v>0.83799999999999997</v>
      </c>
      <c r="AK728" s="16">
        <v>8.1000000000000003E-2</v>
      </c>
      <c r="AL728" s="16">
        <v>1.9999999552965161E-2</v>
      </c>
      <c r="AM728" s="16">
        <v>1.4999999999999999E-2</v>
      </c>
      <c r="AN728" s="16">
        <v>0.13400000000000001</v>
      </c>
      <c r="AO728" s="16">
        <v>0.52100000000000002</v>
      </c>
      <c r="AP728" s="5">
        <v>0</v>
      </c>
      <c r="AQ728" s="31">
        <v>8952.7197265625</v>
      </c>
      <c r="AR728" s="31">
        <v>9963.73</v>
      </c>
    </row>
    <row r="729" spans="1:44" x14ac:dyDescent="0.3">
      <c r="A729" s="4">
        <v>391344090</v>
      </c>
      <c r="B729" s="3" t="s">
        <v>170</v>
      </c>
      <c r="C729" s="3" t="s">
        <v>1017</v>
      </c>
      <c r="D729" s="14">
        <v>94.207267761230469</v>
      </c>
      <c r="E729" s="14">
        <v>88.873184204101563</v>
      </c>
      <c r="F729" s="14">
        <v>93.024795532226563</v>
      </c>
      <c r="G729" s="14">
        <v>88.962104797363281</v>
      </c>
      <c r="H729" s="5">
        <v>428</v>
      </c>
      <c r="I729" s="15" t="s">
        <v>3981</v>
      </c>
      <c r="J729" s="15">
        <v>5</v>
      </c>
      <c r="K729" s="3" t="s">
        <v>3823</v>
      </c>
      <c r="L729" s="3" t="s">
        <v>3907</v>
      </c>
      <c r="M729" s="3" t="s">
        <v>3916</v>
      </c>
      <c r="N729" s="3" t="s">
        <v>3921</v>
      </c>
      <c r="O729" s="17">
        <v>0.65499997138977051</v>
      </c>
      <c r="P729" s="32">
        <v>53.948757409999999</v>
      </c>
      <c r="Q729" s="32">
        <v>382.5</v>
      </c>
      <c r="R729" s="5">
        <v>187</v>
      </c>
      <c r="S729" s="5">
        <v>94</v>
      </c>
      <c r="T729" s="16">
        <v>0.50267380475997925</v>
      </c>
      <c r="U729" s="17">
        <v>0.51428574323654175</v>
      </c>
      <c r="V729" s="32">
        <v>51.674146049999997</v>
      </c>
      <c r="W729" s="32">
        <v>345.71429443359381</v>
      </c>
      <c r="X729" s="17">
        <v>0.64999997615814209</v>
      </c>
      <c r="Y729" s="32">
        <v>54.997571550000004</v>
      </c>
      <c r="Z729" s="32">
        <v>372</v>
      </c>
      <c r="AA729" s="5">
        <v>186</v>
      </c>
      <c r="AB729" s="5">
        <v>94</v>
      </c>
      <c r="AC729" s="16">
        <v>0.50267380475997925</v>
      </c>
      <c r="AD729" s="17">
        <v>0.49523809552192688</v>
      </c>
      <c r="AE729" s="32">
        <v>52.377971129999999</v>
      </c>
      <c r="AF729" s="32">
        <v>326.66665649414063</v>
      </c>
      <c r="AG729" s="16">
        <v>1.2E-2</v>
      </c>
      <c r="AH729" s="16">
        <v>4.3999999999999997E-2</v>
      </c>
      <c r="AI729" s="16"/>
      <c r="AJ729" s="16">
        <v>0.85299999999999998</v>
      </c>
      <c r="AK729" s="16">
        <v>8.6000000000000007E-2</v>
      </c>
      <c r="AL729" s="16">
        <v>4.999999888241291E-3</v>
      </c>
      <c r="AM729" s="16"/>
      <c r="AN729" s="16">
        <v>0.126</v>
      </c>
      <c r="AO729" s="16">
        <v>0.46</v>
      </c>
      <c r="AP729" s="5">
        <v>0</v>
      </c>
      <c r="AQ729" s="31">
        <v>9524.4697265625</v>
      </c>
      <c r="AR729" s="31">
        <v>10494.84</v>
      </c>
    </row>
    <row r="730" spans="1:44" x14ac:dyDescent="0.3">
      <c r="A730" s="4">
        <v>71244020</v>
      </c>
      <c r="B730" s="3" t="s">
        <v>27</v>
      </c>
      <c r="C730" s="3" t="s">
        <v>602</v>
      </c>
      <c r="D730" s="14">
        <v>84.5555419921875</v>
      </c>
      <c r="E730" s="14">
        <v>81.334342956542969</v>
      </c>
      <c r="F730" s="14">
        <v>92.78564453125</v>
      </c>
      <c r="G730" s="14">
        <v>90.872138977050781</v>
      </c>
      <c r="H730" s="5">
        <v>142</v>
      </c>
      <c r="I730" s="15" t="s">
        <v>3980</v>
      </c>
      <c r="J730" s="15">
        <v>5</v>
      </c>
      <c r="K730" s="3" t="s">
        <v>3835</v>
      </c>
      <c r="L730" s="3" t="s">
        <v>3908</v>
      </c>
      <c r="M730" s="3" t="s">
        <v>3916</v>
      </c>
      <c r="N730" s="3" t="s">
        <v>3921</v>
      </c>
      <c r="O730" s="17">
        <v>0.43835616111755371</v>
      </c>
      <c r="P730" s="32">
        <v>49.916409719999997</v>
      </c>
      <c r="Q730" s="32">
        <v>331.5068359375</v>
      </c>
      <c r="R730" s="5">
        <v>95</v>
      </c>
      <c r="S730" s="5">
        <v>59</v>
      </c>
      <c r="T730" s="16">
        <v>0.62105262279510498</v>
      </c>
      <c r="U730" s="17">
        <v>0.39215686917304993</v>
      </c>
      <c r="V730" s="32">
        <v>48.531043779999997</v>
      </c>
      <c r="W730" s="32">
        <v>311.76470947265631</v>
      </c>
      <c r="X730" s="17">
        <v>0.47945204377174377</v>
      </c>
      <c r="Y730" s="32">
        <v>54.853530509999999</v>
      </c>
      <c r="Z730" s="32">
        <v>330.13699340820313</v>
      </c>
      <c r="AA730" s="5">
        <v>95</v>
      </c>
      <c r="AB730" s="5">
        <v>59</v>
      </c>
      <c r="AC730" s="16">
        <v>0.62105262279510498</v>
      </c>
      <c r="AD730" s="17">
        <v>0.4117647111415863</v>
      </c>
      <c r="AE730" s="32">
        <v>53.453584319999997</v>
      </c>
      <c r="AF730" s="32">
        <v>309.80392456054688</v>
      </c>
      <c r="AG730" s="16">
        <v>4.9000000000000002E-2</v>
      </c>
      <c r="AH730" s="16"/>
      <c r="AI730" s="16"/>
      <c r="AJ730" s="16">
        <v>0.873</v>
      </c>
      <c r="AK730" s="16"/>
      <c r="AL730" s="16">
        <v>7.6999999582767487E-2</v>
      </c>
      <c r="AM730" s="16"/>
      <c r="AN730" s="16">
        <v>0.127</v>
      </c>
      <c r="AO730" s="16">
        <v>0.61799999999999999</v>
      </c>
      <c r="AP730" s="5">
        <v>0</v>
      </c>
      <c r="AQ730" s="31">
        <v>8732.6396484375</v>
      </c>
      <c r="AR730" s="31">
        <v>9977.91</v>
      </c>
    </row>
    <row r="731" spans="1:44" x14ac:dyDescent="0.3">
      <c r="A731" s="4">
        <v>1031274040</v>
      </c>
      <c r="B731" s="3" t="s">
        <v>484</v>
      </c>
      <c r="C731" s="3" t="s">
        <v>1641</v>
      </c>
      <c r="D731" s="14">
        <v>99.8936767578125</v>
      </c>
      <c r="E731" s="14">
        <v>101.72007751464839</v>
      </c>
      <c r="F731" s="14">
        <v>94.3538818359375</v>
      </c>
      <c r="G731" s="14">
        <v>96.772354125976563</v>
      </c>
      <c r="H731" s="5">
        <v>147</v>
      </c>
      <c r="I731" s="15" t="s">
        <v>3980</v>
      </c>
      <c r="J731" s="15">
        <v>6</v>
      </c>
      <c r="K731" s="3" t="s">
        <v>3807</v>
      </c>
      <c r="L731" s="3" t="s">
        <v>3910</v>
      </c>
      <c r="M731" s="3" t="s">
        <v>3916</v>
      </c>
      <c r="N731" s="3" t="s">
        <v>3921</v>
      </c>
      <c r="O731" s="17">
        <v>0.87671232223510742</v>
      </c>
      <c r="P731" s="32">
        <v>56.324454279999998</v>
      </c>
      <c r="Q731" s="32"/>
      <c r="R731" s="5">
        <v>103</v>
      </c>
      <c r="S731" s="5">
        <v>80</v>
      </c>
      <c r="T731" s="16">
        <v>0.7766990065574646</v>
      </c>
      <c r="U731" s="17">
        <v>0.86538463830947876</v>
      </c>
      <c r="V731" s="32">
        <v>57.030288990000003</v>
      </c>
      <c r="W731" s="32"/>
      <c r="X731" s="17">
        <v>0.79452055692672729</v>
      </c>
      <c r="Y731" s="32">
        <v>55.798071810000003</v>
      </c>
      <c r="Z731" s="32">
        <v>408.21917724609381</v>
      </c>
      <c r="AA731" s="5">
        <v>103</v>
      </c>
      <c r="AB731" s="5">
        <v>80</v>
      </c>
      <c r="AC731" s="16">
        <v>0.7766990065574646</v>
      </c>
      <c r="AD731" s="17">
        <v>0.76923078298568726</v>
      </c>
      <c r="AE731" s="32">
        <v>56.77623036</v>
      </c>
      <c r="AF731" s="32">
        <v>394.23077392578131</v>
      </c>
      <c r="AG731" s="16">
        <v>5.3999999999999999E-2</v>
      </c>
      <c r="AH731" s="16">
        <v>5.3999999999999999E-2</v>
      </c>
      <c r="AI731" s="16"/>
      <c r="AJ731" s="16">
        <v>0.871</v>
      </c>
      <c r="AK731" s="16"/>
      <c r="AL731" s="16">
        <v>1.9999999552965161E-2</v>
      </c>
      <c r="AM731" s="16"/>
      <c r="AN731" s="16">
        <v>8.2000000000000003E-2</v>
      </c>
      <c r="AO731" s="16">
        <v>0.66500000000000004</v>
      </c>
      <c r="AP731" s="5">
        <v>0</v>
      </c>
      <c r="AQ731" s="31">
        <v>9828.580078125</v>
      </c>
      <c r="AR731" s="31">
        <v>11280.22</v>
      </c>
    </row>
    <row r="732" spans="1:44" x14ac:dyDescent="0.3">
      <c r="A732" s="4">
        <v>850444020</v>
      </c>
      <c r="B732" s="3" t="s">
        <v>403</v>
      </c>
      <c r="C732" s="3" t="s">
        <v>1641</v>
      </c>
      <c r="D732" s="14">
        <v>90.144279479980469</v>
      </c>
      <c r="E732" s="14">
        <v>91.865310668945313</v>
      </c>
      <c r="F732" s="14">
        <v>88.07232666015625</v>
      </c>
      <c r="G732" s="14">
        <v>88.075920104980469</v>
      </c>
      <c r="H732" s="5">
        <v>248</v>
      </c>
      <c r="I732" s="15" t="s">
        <v>3980</v>
      </c>
      <c r="J732" s="15">
        <v>6</v>
      </c>
      <c r="K732" s="3" t="s">
        <v>3819</v>
      </c>
      <c r="L732" s="3" t="s">
        <v>3913</v>
      </c>
      <c r="M732" s="3" t="s">
        <v>3917</v>
      </c>
      <c r="N732" s="3" t="s">
        <v>3921</v>
      </c>
      <c r="O732" s="17">
        <v>0.49640288949012762</v>
      </c>
      <c r="P732" s="32">
        <v>52.251301009999999</v>
      </c>
      <c r="Q732" s="32">
        <v>349.64028930664063</v>
      </c>
      <c r="R732" s="5">
        <v>174</v>
      </c>
      <c r="S732" s="5">
        <v>174</v>
      </c>
      <c r="T732" s="16">
        <v>1</v>
      </c>
      <c r="U732" s="17">
        <v>0.49640288949012762</v>
      </c>
      <c r="V732" s="32">
        <v>52.921629179999996</v>
      </c>
      <c r="W732" s="32">
        <v>349.64028930664063</v>
      </c>
      <c r="X732" s="17">
        <v>0.34532374143600458</v>
      </c>
      <c r="Y732" s="32">
        <v>52.014727370000003</v>
      </c>
      <c r="Z732" s="32">
        <v>283.4532470703125</v>
      </c>
      <c r="AA732" s="5">
        <v>174</v>
      </c>
      <c r="AB732" s="5">
        <v>174</v>
      </c>
      <c r="AC732" s="16">
        <v>1</v>
      </c>
      <c r="AD732" s="17">
        <v>0.34532374143600458</v>
      </c>
      <c r="AE732" s="32">
        <v>51.87892386</v>
      </c>
      <c r="AF732" s="32">
        <v>283.4532470703125</v>
      </c>
      <c r="AG732" s="16"/>
      <c r="AH732" s="16"/>
      <c r="AI732" s="16"/>
      <c r="AJ732" s="16">
        <v>0.94800000000000006</v>
      </c>
      <c r="AK732" s="16">
        <v>2.8000000000000001E-2</v>
      </c>
      <c r="AL732" s="16">
        <v>2.400000020861626E-2</v>
      </c>
      <c r="AM732" s="16"/>
      <c r="AN732" s="16">
        <v>0.186</v>
      </c>
      <c r="AO732" s="16">
        <v>0.50170000000000003</v>
      </c>
      <c r="AP732" s="5">
        <v>0</v>
      </c>
      <c r="AQ732" s="31">
        <v>8791.8095703125</v>
      </c>
      <c r="AR732" s="31">
        <v>10461.07</v>
      </c>
    </row>
    <row r="733" spans="1:44" x14ac:dyDescent="0.3">
      <c r="A733" s="4">
        <v>890894030</v>
      </c>
      <c r="B733" s="3" t="s">
        <v>418</v>
      </c>
      <c r="C733" s="3" t="s">
        <v>1336</v>
      </c>
      <c r="D733" s="14">
        <v>85.503089904785156</v>
      </c>
      <c r="E733" s="14">
        <v>83.403450012207031</v>
      </c>
      <c r="F733" s="14">
        <v>86.877082824707031</v>
      </c>
      <c r="G733" s="14">
        <v>86.70709228515625</v>
      </c>
      <c r="H733" s="5">
        <v>409</v>
      </c>
      <c r="I733" s="15">
        <v>2</v>
      </c>
      <c r="J733" s="15">
        <v>5</v>
      </c>
      <c r="K733" s="3" t="s">
        <v>3849</v>
      </c>
      <c r="L733" s="3" t="s">
        <v>3908</v>
      </c>
      <c r="M733" s="3" t="s">
        <v>3916</v>
      </c>
      <c r="N733" s="3" t="s">
        <v>3923</v>
      </c>
      <c r="O733" s="17">
        <v>0.37133550643920898</v>
      </c>
      <c r="P733" s="32">
        <v>50.31228144</v>
      </c>
      <c r="Q733" s="32">
        <v>314.98370361328131</v>
      </c>
      <c r="R733" s="5">
        <v>359</v>
      </c>
      <c r="S733" s="5">
        <v>201</v>
      </c>
      <c r="T733" s="16">
        <v>0.55988860130310059</v>
      </c>
      <c r="U733" s="17">
        <v>0.24858756363391879</v>
      </c>
      <c r="V733" s="32">
        <v>49.393697179999997</v>
      </c>
      <c r="W733" s="32">
        <v>274.57626342773438</v>
      </c>
      <c r="X733" s="17">
        <v>0.33224755525588989</v>
      </c>
      <c r="Y733" s="32">
        <v>51.294836670000002</v>
      </c>
      <c r="Z733" s="32">
        <v>283.71334838867188</v>
      </c>
      <c r="AA733" s="5">
        <v>359</v>
      </c>
      <c r="AB733" s="5">
        <v>201</v>
      </c>
      <c r="AC733" s="16">
        <v>0.55988860130310059</v>
      </c>
      <c r="AD733" s="17">
        <v>0.20338982343673709</v>
      </c>
      <c r="AE733" s="32">
        <v>51.108080639999997</v>
      </c>
      <c r="AF733" s="32">
        <v>238.98304748535159</v>
      </c>
      <c r="AG733" s="16">
        <v>0.02</v>
      </c>
      <c r="AH733" s="16">
        <v>0.02</v>
      </c>
      <c r="AI733" s="16"/>
      <c r="AJ733" s="16">
        <v>0.86799999999999999</v>
      </c>
      <c r="AK733" s="16">
        <v>8.6000000000000007E-2</v>
      </c>
      <c r="AL733" s="16">
        <v>7.0000002160668373E-3</v>
      </c>
      <c r="AM733" s="16"/>
      <c r="AN733" s="16">
        <v>0.157</v>
      </c>
      <c r="AO733" s="16">
        <v>0.52</v>
      </c>
      <c r="AP733" s="5">
        <v>0</v>
      </c>
      <c r="AQ733" s="31">
        <v>8303.849609375</v>
      </c>
      <c r="AR733" s="31">
        <v>10150.48</v>
      </c>
    </row>
    <row r="734" spans="1:44" x14ac:dyDescent="0.3">
      <c r="A734" s="4">
        <v>410054020</v>
      </c>
      <c r="B734" s="3" t="s">
        <v>186</v>
      </c>
      <c r="C734" s="3" t="s">
        <v>1083</v>
      </c>
      <c r="D734" s="14">
        <v>82.738845825195313</v>
      </c>
      <c r="E734" s="14">
        <v>83.341621398925781</v>
      </c>
      <c r="F734" s="14">
        <v>76.676551818847656</v>
      </c>
      <c r="G734" s="14">
        <v>78.718185424804688</v>
      </c>
      <c r="H734" s="5">
        <v>34</v>
      </c>
      <c r="I734" s="15" t="s">
        <v>3980</v>
      </c>
      <c r="J734" s="15">
        <v>6</v>
      </c>
      <c r="K734" s="3" t="s">
        <v>3826</v>
      </c>
      <c r="L734" s="3" t="s">
        <v>3912</v>
      </c>
      <c r="M734" s="3" t="s">
        <v>3916</v>
      </c>
      <c r="N734" s="3" t="s">
        <v>3921</v>
      </c>
      <c r="O734" s="17">
        <v>0</v>
      </c>
      <c r="P734" s="32">
        <v>49.157419570000002</v>
      </c>
      <c r="Q734" s="32"/>
      <c r="R734" s="5">
        <v>24</v>
      </c>
      <c r="S734" s="5">
        <v>22</v>
      </c>
      <c r="T734" s="16">
        <v>0.91666668653488159</v>
      </c>
      <c r="U734" s="17">
        <v>0</v>
      </c>
      <c r="V734" s="32">
        <v>49.367921260000003</v>
      </c>
      <c r="W734" s="32"/>
      <c r="X734" s="17">
        <v>5.2631579339504242E-2</v>
      </c>
      <c r="Y734" s="32">
        <v>45.151110539999998</v>
      </c>
      <c r="Z734" s="32"/>
      <c r="AA734" s="5">
        <v>24</v>
      </c>
      <c r="AB734" s="5">
        <v>22</v>
      </c>
      <c r="AC734" s="16">
        <v>0.91666668653488159</v>
      </c>
      <c r="AD734" s="17">
        <v>5.2631579339504242E-2</v>
      </c>
      <c r="AE734" s="32">
        <v>46.60921029</v>
      </c>
      <c r="AF734" s="32"/>
      <c r="AG734" s="16"/>
      <c r="AH734" s="16"/>
      <c r="AI734" s="16"/>
      <c r="AJ734" s="16">
        <v>1</v>
      </c>
      <c r="AK734" s="16"/>
      <c r="AL734" s="16">
        <v>0</v>
      </c>
      <c r="AM734" s="16"/>
      <c r="AN734" s="16">
        <v>0.20599999999999999</v>
      </c>
      <c r="AO734" s="16">
        <v>0.81300000000000006</v>
      </c>
      <c r="AP734" s="5">
        <v>0</v>
      </c>
      <c r="AQ734" s="31">
        <v>14271.6298828125</v>
      </c>
      <c r="AR734" s="31">
        <v>16581.73</v>
      </c>
    </row>
    <row r="735" spans="1:44" x14ac:dyDescent="0.3">
      <c r="A735" s="4">
        <v>720664020</v>
      </c>
      <c r="B735" s="3" t="s">
        <v>341</v>
      </c>
      <c r="C735" s="3" t="s">
        <v>1510</v>
      </c>
      <c r="D735" s="14">
        <v>91.256050109863281</v>
      </c>
      <c r="E735" s="14">
        <v>90.323867797851563</v>
      </c>
      <c r="F735" s="14">
        <v>95.96746826171875</v>
      </c>
      <c r="G735" s="14">
        <v>95.527915954589844</v>
      </c>
      <c r="H735" s="5">
        <v>101</v>
      </c>
      <c r="I735" s="15" t="s">
        <v>3981</v>
      </c>
      <c r="J735" s="15">
        <v>6</v>
      </c>
      <c r="K735" s="3" t="s">
        <v>3887</v>
      </c>
      <c r="L735" s="3" t="s">
        <v>3910</v>
      </c>
      <c r="M735" s="3" t="s">
        <v>3917</v>
      </c>
      <c r="N735" s="3" t="s">
        <v>3921</v>
      </c>
      <c r="O735" s="17">
        <v>0.3571428656578064</v>
      </c>
      <c r="P735" s="32">
        <v>52.71578169</v>
      </c>
      <c r="Q735" s="32">
        <v>305.35714721679688</v>
      </c>
      <c r="R735" s="5">
        <v>77</v>
      </c>
      <c r="S735" s="5">
        <v>54</v>
      </c>
      <c r="T735" s="16">
        <v>0.70129871368408203</v>
      </c>
      <c r="U735" s="17">
        <v>0.30232557654380798</v>
      </c>
      <c r="V735" s="32">
        <v>52.278966099999998</v>
      </c>
      <c r="W735" s="32"/>
      <c r="X735" s="17">
        <v>0.3214285671710968</v>
      </c>
      <c r="Y735" s="32">
        <v>56.769929130000001</v>
      </c>
      <c r="Z735" s="32">
        <v>262.5</v>
      </c>
      <c r="AA735" s="5">
        <v>77</v>
      </c>
      <c r="AB735" s="5">
        <v>54</v>
      </c>
      <c r="AC735" s="16">
        <v>0.70129871368408203</v>
      </c>
      <c r="AD735" s="17">
        <v>0.23255814611911771</v>
      </c>
      <c r="AE735" s="32">
        <v>56.075438949999999</v>
      </c>
      <c r="AF735" s="32"/>
      <c r="AG735" s="16"/>
      <c r="AH735" s="16"/>
      <c r="AI735" s="16"/>
      <c r="AJ735" s="16">
        <v>0.89100000000000001</v>
      </c>
      <c r="AK735" s="16">
        <v>6.9000000000000006E-2</v>
      </c>
      <c r="AL735" s="16">
        <v>3.9999999105930328E-2</v>
      </c>
      <c r="AM735" s="16"/>
      <c r="AN735" s="16">
        <v>0.16800000000000001</v>
      </c>
      <c r="AO735" s="16">
        <v>0.70499999999999996</v>
      </c>
      <c r="AP735" s="5">
        <v>0</v>
      </c>
      <c r="AQ735" s="31">
        <v>12208.73046875</v>
      </c>
      <c r="AR735" s="31">
        <v>13387.44</v>
      </c>
    </row>
    <row r="736" spans="1:44" x14ac:dyDescent="0.3">
      <c r="A736" s="4">
        <v>961104020</v>
      </c>
      <c r="B736" s="3" t="s">
        <v>459</v>
      </c>
      <c r="C736" s="3" t="s">
        <v>1901</v>
      </c>
      <c r="D736" s="14">
        <v>82.334304809570313</v>
      </c>
      <c r="E736" s="14">
        <v>84.00653076171875</v>
      </c>
      <c r="F736" s="14">
        <v>86.244926452636719</v>
      </c>
      <c r="G736" s="14">
        <v>88.720481872558594</v>
      </c>
      <c r="H736" s="5">
        <v>399</v>
      </c>
      <c r="I736" s="15" t="s">
        <v>3981</v>
      </c>
      <c r="J736" s="15">
        <v>5</v>
      </c>
      <c r="K736" s="3" t="s">
        <v>3882</v>
      </c>
      <c r="L736" s="3" t="s">
        <v>3915</v>
      </c>
      <c r="M736" s="3" t="s">
        <v>3918</v>
      </c>
      <c r="N736" s="3" t="s">
        <v>3922</v>
      </c>
      <c r="O736" s="17">
        <v>0.23428571224212649</v>
      </c>
      <c r="P736" s="32">
        <v>48.988408190000001</v>
      </c>
      <c r="Q736" s="32">
        <v>262.28570556640631</v>
      </c>
      <c r="R736" s="5">
        <v>216</v>
      </c>
      <c r="S736" s="5">
        <v>216</v>
      </c>
      <c r="T736" s="16">
        <v>1</v>
      </c>
      <c r="U736" s="17">
        <v>0.2209302335977554</v>
      </c>
      <c r="V736" s="32">
        <v>49.6451359</v>
      </c>
      <c r="W736" s="32">
        <v>258.1395263671875</v>
      </c>
      <c r="X736" s="17">
        <v>0.14367815852165219</v>
      </c>
      <c r="Y736" s="32">
        <v>50.914092859999997</v>
      </c>
      <c r="Z736" s="32">
        <v>202.8735656738281</v>
      </c>
      <c r="AA736" s="5">
        <v>216</v>
      </c>
      <c r="AB736" s="5">
        <v>216</v>
      </c>
      <c r="AC736" s="16">
        <v>1</v>
      </c>
      <c r="AD736" s="17">
        <v>0.12865497171878809</v>
      </c>
      <c r="AE736" s="32">
        <v>52.241902070000002</v>
      </c>
      <c r="AF736" s="32">
        <v>197.66081237792969</v>
      </c>
      <c r="AG736" s="16">
        <v>0.39300000000000002</v>
      </c>
      <c r="AH736" s="16">
        <v>0.155</v>
      </c>
      <c r="AI736" s="16">
        <v>1.4999999999999999E-2</v>
      </c>
      <c r="AJ736" s="16">
        <v>0.32600000000000001</v>
      </c>
      <c r="AK736" s="16">
        <v>0.108</v>
      </c>
      <c r="AL736" s="16">
        <v>3.0000000260770321E-3</v>
      </c>
      <c r="AM736" s="16">
        <v>0.14299999999999999</v>
      </c>
      <c r="AN736" s="16">
        <v>0.14299999999999999</v>
      </c>
      <c r="AO736" s="16">
        <v>0.47239999999999999</v>
      </c>
      <c r="AP736" s="5">
        <v>0</v>
      </c>
      <c r="AQ736" s="31">
        <v>11962.4599609375</v>
      </c>
      <c r="AR736" s="31">
        <v>12221.46</v>
      </c>
    </row>
    <row r="737" spans="1:44" x14ac:dyDescent="0.3">
      <c r="A737" s="4">
        <v>961104100</v>
      </c>
      <c r="B737" s="3" t="s">
        <v>459</v>
      </c>
      <c r="C737" s="3" t="s">
        <v>1902</v>
      </c>
      <c r="D737" s="14">
        <v>85.533050537109375</v>
      </c>
      <c r="E737" s="14">
        <v>87.237449645996094</v>
      </c>
      <c r="F737" s="14">
        <v>86.681884765625</v>
      </c>
      <c r="G737" s="14">
        <v>89.948326110839844</v>
      </c>
      <c r="H737" s="5">
        <v>450</v>
      </c>
      <c r="I737" s="15" t="s">
        <v>3981</v>
      </c>
      <c r="J737" s="15">
        <v>5</v>
      </c>
      <c r="K737" s="3" t="s">
        <v>3882</v>
      </c>
      <c r="L737" s="3" t="s">
        <v>3915</v>
      </c>
      <c r="M737" s="3" t="s">
        <v>3918</v>
      </c>
      <c r="N737" s="3" t="s">
        <v>3922</v>
      </c>
      <c r="O737" s="17">
        <v>0.26570048928260798</v>
      </c>
      <c r="P737" s="32">
        <v>50.324798010000002</v>
      </c>
      <c r="Q737" s="32">
        <v>264.73431396484381</v>
      </c>
      <c r="R737" s="5">
        <v>247</v>
      </c>
      <c r="S737" s="5">
        <v>247</v>
      </c>
      <c r="T737" s="16">
        <v>1</v>
      </c>
      <c r="U737" s="17">
        <v>0.26570048928260798</v>
      </c>
      <c r="V737" s="32">
        <v>50.99217462</v>
      </c>
      <c r="W737" s="32">
        <v>264.73431396484381</v>
      </c>
      <c r="X737" s="17">
        <v>9.5693781971931458E-2</v>
      </c>
      <c r="Y737" s="32">
        <v>51.177272299999998</v>
      </c>
      <c r="Z737" s="32">
        <v>206.69856262207031</v>
      </c>
      <c r="AA737" s="5">
        <v>246</v>
      </c>
      <c r="AB737" s="5">
        <v>246</v>
      </c>
      <c r="AC737" s="16">
        <v>1</v>
      </c>
      <c r="AD737" s="17">
        <v>9.5693781971931458E-2</v>
      </c>
      <c r="AE737" s="32">
        <v>52.933350939999997</v>
      </c>
      <c r="AF737" s="32">
        <v>206.69856262207031</v>
      </c>
      <c r="AG737" s="16">
        <v>0.436</v>
      </c>
      <c r="AH737" s="16">
        <v>0.193</v>
      </c>
      <c r="AI737" s="16"/>
      <c r="AJ737" s="16">
        <v>0.28199999999999997</v>
      </c>
      <c r="AK737" s="16">
        <v>8.4000000000000005E-2</v>
      </c>
      <c r="AL737" s="16">
        <v>4.0000001899898052E-3</v>
      </c>
      <c r="AM737" s="16">
        <v>0.113</v>
      </c>
      <c r="AN737" s="16">
        <v>0.19600000000000001</v>
      </c>
      <c r="AO737" s="16">
        <v>0.47070000000000001</v>
      </c>
      <c r="AP737" s="5">
        <v>0</v>
      </c>
      <c r="AQ737" s="31">
        <v>10367.580078125</v>
      </c>
      <c r="AR737" s="31">
        <v>10622.36</v>
      </c>
    </row>
    <row r="738" spans="1:44" x14ac:dyDescent="0.3">
      <c r="A738" s="4">
        <v>961104120</v>
      </c>
      <c r="B738" s="3" t="s">
        <v>459</v>
      </c>
      <c r="C738" s="3" t="s">
        <v>1903</v>
      </c>
      <c r="D738" s="14">
        <v>84.33721923828125</v>
      </c>
      <c r="E738" s="14">
        <v>85.993988037109375</v>
      </c>
      <c r="F738" s="14">
        <v>78.425445556640625</v>
      </c>
      <c r="G738" s="14">
        <v>81.023521423339844</v>
      </c>
      <c r="H738" s="5">
        <v>531</v>
      </c>
      <c r="I738" s="15" t="s">
        <v>3981</v>
      </c>
      <c r="J738" s="15">
        <v>5</v>
      </c>
      <c r="K738" s="3" t="s">
        <v>3882</v>
      </c>
      <c r="L738" s="3" t="s">
        <v>3915</v>
      </c>
      <c r="M738" s="3" t="s">
        <v>3918</v>
      </c>
      <c r="N738" s="3" t="s">
        <v>3922</v>
      </c>
      <c r="O738" s="17">
        <v>0.25247526168823242</v>
      </c>
      <c r="P738" s="32">
        <v>49.82519628</v>
      </c>
      <c r="Q738" s="32">
        <v>255.44554138183591</v>
      </c>
      <c r="R738" s="5">
        <v>248</v>
      </c>
      <c r="S738" s="5">
        <v>248</v>
      </c>
      <c r="T738" s="16">
        <v>1</v>
      </c>
      <c r="U738" s="17">
        <v>0.25247526168823242</v>
      </c>
      <c r="V738" s="32">
        <v>50.47374722</v>
      </c>
      <c r="W738" s="32">
        <v>255.44554138183591</v>
      </c>
      <c r="X738" s="17">
        <v>0.1020408198237419</v>
      </c>
      <c r="Y738" s="32">
        <v>46.204461299999998</v>
      </c>
      <c r="Z738" s="32">
        <v>195.40815734863281</v>
      </c>
      <c r="AA738" s="5">
        <v>247</v>
      </c>
      <c r="AB738" s="5">
        <v>247</v>
      </c>
      <c r="AC738" s="16">
        <v>1</v>
      </c>
      <c r="AD738" s="17">
        <v>0.1020408198237419</v>
      </c>
      <c r="AE738" s="32">
        <v>47.907436250000003</v>
      </c>
      <c r="AF738" s="32">
        <v>195.40815734863281</v>
      </c>
      <c r="AG738" s="16">
        <v>0.48199999999999998</v>
      </c>
      <c r="AH738" s="16">
        <v>0.25600000000000001</v>
      </c>
      <c r="AI738" s="16">
        <v>9.0000000000000011E-3</v>
      </c>
      <c r="AJ738" s="16">
        <v>0.151</v>
      </c>
      <c r="AK738" s="16">
        <v>0.10199999999999999</v>
      </c>
      <c r="AL738" s="16">
        <v>0</v>
      </c>
      <c r="AM738" s="16">
        <v>0.188</v>
      </c>
      <c r="AN738" s="16">
        <v>0.16600000000000001</v>
      </c>
      <c r="AO738" s="16">
        <v>0.54780000000000006</v>
      </c>
      <c r="AP738" s="5">
        <v>0</v>
      </c>
      <c r="AQ738" s="31">
        <v>10339.98046875</v>
      </c>
      <c r="AR738" s="31">
        <v>10590.3</v>
      </c>
    </row>
    <row r="739" spans="1:44" x14ac:dyDescent="0.3">
      <c r="A739" s="4">
        <v>961104140</v>
      </c>
      <c r="B739" s="3" t="s">
        <v>459</v>
      </c>
      <c r="C739" s="3" t="s">
        <v>1904</v>
      </c>
      <c r="D739" s="14">
        <v>89.372695922851563</v>
      </c>
      <c r="E739" s="14">
        <v>91.093154907226563</v>
      </c>
      <c r="F739" s="14">
        <v>87.456649780273438</v>
      </c>
      <c r="G739" s="14">
        <v>90.814506530761719</v>
      </c>
      <c r="H739" s="5">
        <v>444</v>
      </c>
      <c r="I739" s="15" t="s">
        <v>3981</v>
      </c>
      <c r="J739" s="15">
        <v>5</v>
      </c>
      <c r="K739" s="3" t="s">
        <v>3882</v>
      </c>
      <c r="L739" s="3" t="s">
        <v>3915</v>
      </c>
      <c r="M739" s="3" t="s">
        <v>3918</v>
      </c>
      <c r="N739" s="3" t="s">
        <v>3922</v>
      </c>
      <c r="O739" s="17">
        <v>0.31884059309959412</v>
      </c>
      <c r="P739" s="32">
        <v>51.928945280000001</v>
      </c>
      <c r="Q739" s="32">
        <v>288.88888549804688</v>
      </c>
      <c r="R739" s="5">
        <v>232</v>
      </c>
      <c r="S739" s="5">
        <v>232</v>
      </c>
      <c r="T739" s="16">
        <v>1</v>
      </c>
      <c r="U739" s="17">
        <v>0.31884059309959412</v>
      </c>
      <c r="V739" s="32">
        <v>52.599700939999998</v>
      </c>
      <c r="W739" s="32">
        <v>288.88888549804688</v>
      </c>
      <c r="X739" s="17">
        <v>0.18269230425357821</v>
      </c>
      <c r="Y739" s="32">
        <v>51.643909229999998</v>
      </c>
      <c r="Z739" s="32">
        <v>208.17308044433591</v>
      </c>
      <c r="AA739" s="5">
        <v>235</v>
      </c>
      <c r="AB739" s="5">
        <v>235</v>
      </c>
      <c r="AC739" s="16">
        <v>1</v>
      </c>
      <c r="AD739" s="17">
        <v>0.18269230425357821</v>
      </c>
      <c r="AE739" s="32">
        <v>53.42113037</v>
      </c>
      <c r="AF739" s="32">
        <v>208.17308044433591</v>
      </c>
      <c r="AG739" s="16">
        <v>0.38700000000000001</v>
      </c>
      <c r="AH739" s="16">
        <v>0.33100000000000002</v>
      </c>
      <c r="AI739" s="16">
        <v>1.4E-2</v>
      </c>
      <c r="AJ739" s="16">
        <v>0.17799999999999999</v>
      </c>
      <c r="AK739" s="16">
        <v>0.09</v>
      </c>
      <c r="AL739" s="16">
        <v>0</v>
      </c>
      <c r="AM739" s="16">
        <v>0.221</v>
      </c>
      <c r="AN739" s="16">
        <v>0.16900000000000001</v>
      </c>
      <c r="AO739" s="16">
        <v>0.52829999999999999</v>
      </c>
      <c r="AP739" s="5">
        <v>0</v>
      </c>
      <c r="AQ739" s="31">
        <v>10599.2197265625</v>
      </c>
      <c r="AR739" s="31">
        <v>11001.91</v>
      </c>
    </row>
    <row r="740" spans="1:44" x14ac:dyDescent="0.3">
      <c r="A740" s="4">
        <v>961104160</v>
      </c>
      <c r="B740" s="3" t="s">
        <v>459</v>
      </c>
      <c r="C740" s="3" t="s">
        <v>1905</v>
      </c>
      <c r="D740" s="14">
        <v>79.751068115234375</v>
      </c>
      <c r="E740" s="14">
        <v>81.385635375976563</v>
      </c>
      <c r="F740" s="14">
        <v>79.714981079101563</v>
      </c>
      <c r="G740" s="14">
        <v>83.149757385253906</v>
      </c>
      <c r="H740" s="5">
        <v>536</v>
      </c>
      <c r="I740" s="15" t="s">
        <v>3981</v>
      </c>
      <c r="J740" s="15">
        <v>5</v>
      </c>
      <c r="K740" s="3" t="s">
        <v>3882</v>
      </c>
      <c r="L740" s="3" t="s">
        <v>3915</v>
      </c>
      <c r="M740" s="3" t="s">
        <v>3918</v>
      </c>
      <c r="N740" s="3" t="s">
        <v>3922</v>
      </c>
      <c r="O740" s="17">
        <v>0.17872340977191931</v>
      </c>
      <c r="P740" s="32">
        <v>47.909170019999998</v>
      </c>
      <c r="Q740" s="32">
        <v>224.68084716796881</v>
      </c>
      <c r="R740" s="5">
        <v>266</v>
      </c>
      <c r="S740" s="5">
        <v>266</v>
      </c>
      <c r="T740" s="16">
        <v>1</v>
      </c>
      <c r="U740" s="17">
        <v>0.17872340977191931</v>
      </c>
      <c r="V740" s="32">
        <v>48.552428429999999</v>
      </c>
      <c r="W740" s="32">
        <v>224.68084716796881</v>
      </c>
      <c r="X740" s="17">
        <v>0.1186440661549568</v>
      </c>
      <c r="Y740" s="32">
        <v>46.981143039999999</v>
      </c>
      <c r="Z740" s="32"/>
      <c r="AA740" s="5">
        <v>266</v>
      </c>
      <c r="AB740" s="5">
        <v>266</v>
      </c>
      <c r="AC740" s="16">
        <v>1</v>
      </c>
      <c r="AD740" s="17">
        <v>0.1186440661549568</v>
      </c>
      <c r="AE740" s="32">
        <v>49.104803859999997</v>
      </c>
      <c r="AF740" s="32"/>
      <c r="AG740" s="16">
        <v>0.438</v>
      </c>
      <c r="AH740" s="16">
        <v>0.20899999999999999</v>
      </c>
      <c r="AI740" s="16">
        <v>1.9E-2</v>
      </c>
      <c r="AJ740" s="16">
        <v>0.23499999999999999</v>
      </c>
      <c r="AK740" s="16">
        <v>9.5000000000000001E-2</v>
      </c>
      <c r="AL740" s="16">
        <v>4.0000001899898052E-3</v>
      </c>
      <c r="AM740" s="16">
        <v>0.14399999999999999</v>
      </c>
      <c r="AN740" s="16">
        <v>0.14899999999999999</v>
      </c>
      <c r="AO740" s="16">
        <v>0.49819999999999998</v>
      </c>
      <c r="AP740" s="5">
        <v>0</v>
      </c>
      <c r="AQ740" s="31">
        <v>10115.8701171875</v>
      </c>
      <c r="AR740" s="31">
        <v>10349.950000000001</v>
      </c>
    </row>
    <row r="741" spans="1:44" x14ac:dyDescent="0.3">
      <c r="A741" s="4">
        <v>961104220</v>
      </c>
      <c r="B741" s="3" t="s">
        <v>459</v>
      </c>
      <c r="C741" s="3" t="s">
        <v>1906</v>
      </c>
      <c r="D741" s="14">
        <v>82.078758239746094</v>
      </c>
      <c r="E741" s="14">
        <v>83.727653503417969</v>
      </c>
      <c r="F741" s="14">
        <v>77.929122924804688</v>
      </c>
      <c r="G741" s="14">
        <v>80.430320739746094</v>
      </c>
      <c r="H741" s="5">
        <v>467</v>
      </c>
      <c r="I741" s="15" t="s">
        <v>3981</v>
      </c>
      <c r="J741" s="15">
        <v>5</v>
      </c>
      <c r="K741" s="3" t="s">
        <v>3882</v>
      </c>
      <c r="L741" s="3" t="s">
        <v>3915</v>
      </c>
      <c r="M741" s="3" t="s">
        <v>3918</v>
      </c>
      <c r="N741" s="3" t="s">
        <v>3922</v>
      </c>
      <c r="O741" s="17">
        <v>0.26190477609634399</v>
      </c>
      <c r="P741" s="32">
        <v>48.88164579</v>
      </c>
      <c r="Q741" s="32">
        <v>261.42855834960938</v>
      </c>
      <c r="R741" s="5">
        <v>242</v>
      </c>
      <c r="S741" s="5">
        <v>242</v>
      </c>
      <c r="T741" s="16">
        <v>1</v>
      </c>
      <c r="U741" s="17">
        <v>0.26190477609634399</v>
      </c>
      <c r="V741" s="32">
        <v>49.528865189999998</v>
      </c>
      <c r="W741" s="32">
        <v>261.42855834960938</v>
      </c>
      <c r="X741" s="17">
        <v>0.14084507524967191</v>
      </c>
      <c r="Y741" s="32">
        <v>45.90552993</v>
      </c>
      <c r="Z741" s="32">
        <v>198.1220703125</v>
      </c>
      <c r="AA741" s="5">
        <v>245</v>
      </c>
      <c r="AB741" s="5">
        <v>245</v>
      </c>
      <c r="AC741" s="16">
        <v>1</v>
      </c>
      <c r="AD741" s="17">
        <v>0.14084507524967191</v>
      </c>
      <c r="AE741" s="32">
        <v>47.573383399999997</v>
      </c>
      <c r="AF741" s="32">
        <v>198.1220703125</v>
      </c>
      <c r="AG741" s="16">
        <v>0.36199999999999999</v>
      </c>
      <c r="AH741" s="16">
        <v>0.26800000000000002</v>
      </c>
      <c r="AI741" s="16">
        <v>3.2000000000000001E-2</v>
      </c>
      <c r="AJ741" s="16">
        <v>0.251</v>
      </c>
      <c r="AK741" s="16">
        <v>8.4000000000000005E-2</v>
      </c>
      <c r="AL741" s="16">
        <v>4.0000001899898052E-3</v>
      </c>
      <c r="AM741" s="16">
        <v>0.16900000000000001</v>
      </c>
      <c r="AN741" s="16">
        <v>0.161</v>
      </c>
      <c r="AO741" s="16">
        <v>0.48970000000000002</v>
      </c>
      <c r="AP741" s="5">
        <v>0</v>
      </c>
      <c r="AQ741" s="31">
        <v>10573.740234375</v>
      </c>
      <c r="AR741" s="31">
        <v>10798.97</v>
      </c>
    </row>
    <row r="742" spans="1:44" x14ac:dyDescent="0.3">
      <c r="A742" s="4">
        <v>961114020</v>
      </c>
      <c r="B742" s="3" t="s">
        <v>460</v>
      </c>
      <c r="C742" s="3" t="s">
        <v>1908</v>
      </c>
      <c r="D742" s="14">
        <v>80.916946411132813</v>
      </c>
      <c r="E742" s="14">
        <v>82.528053283691406</v>
      </c>
      <c r="F742" s="14">
        <v>70.546478271484375</v>
      </c>
      <c r="G742" s="14">
        <v>71.416206359863281</v>
      </c>
      <c r="H742" s="5">
        <v>268</v>
      </c>
      <c r="I742" s="15" t="s">
        <v>3981</v>
      </c>
      <c r="J742" s="15">
        <v>5</v>
      </c>
      <c r="K742" s="3" t="s">
        <v>3882</v>
      </c>
      <c r="L742" s="3" t="s">
        <v>3915</v>
      </c>
      <c r="M742" s="3" t="s">
        <v>3919</v>
      </c>
      <c r="N742" s="3" t="s">
        <v>3922</v>
      </c>
      <c r="O742" s="17">
        <v>2.1505376324057579E-2</v>
      </c>
      <c r="P742" s="32">
        <v>48.396258500000002</v>
      </c>
      <c r="Q742" s="32"/>
      <c r="R742" s="5">
        <v>147</v>
      </c>
      <c r="S742" s="5">
        <v>147</v>
      </c>
      <c r="T742" s="16">
        <v>1</v>
      </c>
      <c r="U742" s="17">
        <v>2.1505376324057579E-2</v>
      </c>
      <c r="V742" s="32">
        <v>49.028727259999997</v>
      </c>
      <c r="W742" s="32"/>
      <c r="X742" s="17">
        <v>0</v>
      </c>
      <c r="Y742" s="32">
        <v>41.458999910000003</v>
      </c>
      <c r="Z742" s="32"/>
      <c r="AA742" s="5">
        <v>145</v>
      </c>
      <c r="AB742" s="5">
        <v>145</v>
      </c>
      <c r="AC742" s="16">
        <v>1</v>
      </c>
      <c r="AD742" s="17">
        <v>0</v>
      </c>
      <c r="AE742" s="32">
        <v>42.497177020000002</v>
      </c>
      <c r="AF742" s="32"/>
      <c r="AG742" s="16">
        <v>0.96299999999999997</v>
      </c>
      <c r="AH742" s="16"/>
      <c r="AI742" s="16"/>
      <c r="AJ742" s="16">
        <v>2.1999999999999999E-2</v>
      </c>
      <c r="AK742" s="16"/>
      <c r="AL742" s="16">
        <v>1.499999966472387E-2</v>
      </c>
      <c r="AM742" s="16"/>
      <c r="AN742" s="16">
        <v>0.13100000000000001</v>
      </c>
      <c r="AO742" s="16">
        <v>0.81019999999999992</v>
      </c>
      <c r="AP742" s="5">
        <v>1</v>
      </c>
      <c r="AQ742" s="31">
        <v>5606.7998046875</v>
      </c>
      <c r="AR742" s="31">
        <v>8930.35</v>
      </c>
    </row>
    <row r="743" spans="1:44" x14ac:dyDescent="0.3">
      <c r="A743" s="4">
        <v>961114050</v>
      </c>
      <c r="B743" s="3" t="s">
        <v>460</v>
      </c>
      <c r="C743" s="3" t="s">
        <v>1910</v>
      </c>
      <c r="D743" s="14">
        <v>83.463554382324219</v>
      </c>
      <c r="E743" s="14">
        <v>85.115440368652344</v>
      </c>
      <c r="F743" s="14">
        <v>77.039344787597656</v>
      </c>
      <c r="G743" s="14">
        <v>80.829231262207031</v>
      </c>
      <c r="H743" s="5">
        <v>437</v>
      </c>
      <c r="I743" s="15" t="s">
        <v>3981</v>
      </c>
      <c r="J743" s="15">
        <v>5</v>
      </c>
      <c r="K743" s="3" t="s">
        <v>3882</v>
      </c>
      <c r="L743" s="3" t="s">
        <v>3915</v>
      </c>
      <c r="M743" s="3" t="s">
        <v>3919</v>
      </c>
      <c r="N743" s="3" t="s">
        <v>3922</v>
      </c>
      <c r="O743" s="17">
        <v>8.4210529923439026E-2</v>
      </c>
      <c r="P743" s="32">
        <v>49.460193910000001</v>
      </c>
      <c r="Q743" s="32"/>
      <c r="R743" s="5">
        <v>240</v>
      </c>
      <c r="S743" s="5">
        <v>240</v>
      </c>
      <c r="T743" s="16">
        <v>1</v>
      </c>
      <c r="U743" s="17">
        <v>8.4210529923439026E-2</v>
      </c>
      <c r="V743" s="32">
        <v>50.107464810000003</v>
      </c>
      <c r="W743" s="32"/>
      <c r="X743" s="17">
        <v>1.5789473429322239E-2</v>
      </c>
      <c r="Y743" s="32">
        <v>45.369622890000002</v>
      </c>
      <c r="Z743" s="32"/>
      <c r="AA743" s="5">
        <v>234</v>
      </c>
      <c r="AB743" s="5">
        <v>234</v>
      </c>
      <c r="AC743" s="16">
        <v>1</v>
      </c>
      <c r="AD743" s="17">
        <v>1.5789473429322239E-2</v>
      </c>
      <c r="AE743" s="32">
        <v>47.798022690000003</v>
      </c>
      <c r="AF743" s="32"/>
      <c r="AG743" s="16">
        <v>0.96799999999999997</v>
      </c>
      <c r="AH743" s="16">
        <v>1.4E-2</v>
      </c>
      <c r="AI743" s="16">
        <v>1.4E-2</v>
      </c>
      <c r="AJ743" s="16"/>
      <c r="AK743" s="16"/>
      <c r="AL743" s="16">
        <v>4.999999888241291E-3</v>
      </c>
      <c r="AM743" s="16"/>
      <c r="AN743" s="16">
        <v>0.10299999999999999</v>
      </c>
      <c r="AO743" s="16">
        <v>0.81120000000000003</v>
      </c>
      <c r="AP743" s="5">
        <v>1</v>
      </c>
      <c r="AQ743" s="31">
        <v>4756.5498046875</v>
      </c>
      <c r="AR743" s="31">
        <v>7926.3</v>
      </c>
    </row>
    <row r="744" spans="1:44" x14ac:dyDescent="0.3">
      <c r="A744" s="4">
        <v>961114060</v>
      </c>
      <c r="B744" s="3" t="s">
        <v>460</v>
      </c>
      <c r="C744" s="3" t="s">
        <v>1911</v>
      </c>
      <c r="D744" s="14">
        <v>85.48651123046875</v>
      </c>
      <c r="E744" s="14">
        <v>87.128173828125</v>
      </c>
      <c r="F744" s="14">
        <v>78.460372924804688</v>
      </c>
      <c r="G744" s="14">
        <v>82.237655639648438</v>
      </c>
      <c r="H744" s="5">
        <v>266</v>
      </c>
      <c r="I744" s="15" t="s">
        <v>3981</v>
      </c>
      <c r="J744" s="15">
        <v>5</v>
      </c>
      <c r="K744" s="3" t="s">
        <v>3882</v>
      </c>
      <c r="L744" s="3" t="s">
        <v>3915</v>
      </c>
      <c r="M744" s="3" t="s">
        <v>3919</v>
      </c>
      <c r="N744" s="3" t="s">
        <v>3922</v>
      </c>
      <c r="O744" s="17">
        <v>3.8461539894342422E-2</v>
      </c>
      <c r="P744" s="32">
        <v>50.305353699999998</v>
      </c>
      <c r="Q744" s="32"/>
      <c r="R744" s="5">
        <v>152</v>
      </c>
      <c r="S744" s="5">
        <v>152</v>
      </c>
      <c r="T744" s="16">
        <v>1</v>
      </c>
      <c r="U744" s="17">
        <v>3.8461539894342422E-2</v>
      </c>
      <c r="V744" s="32">
        <v>50.946613640000002</v>
      </c>
      <c r="W744" s="32"/>
      <c r="X744" s="17">
        <v>0</v>
      </c>
      <c r="Y744" s="32">
        <v>46.225497089999998</v>
      </c>
      <c r="Z744" s="32"/>
      <c r="AA744" s="5">
        <v>149</v>
      </c>
      <c r="AB744" s="5">
        <v>149</v>
      </c>
      <c r="AC744" s="16">
        <v>1</v>
      </c>
      <c r="AD744" s="17">
        <v>0</v>
      </c>
      <c r="AE744" s="32">
        <v>48.591165029999999</v>
      </c>
      <c r="AF744" s="32"/>
      <c r="AG744" s="16">
        <v>0.97399999999999998</v>
      </c>
      <c r="AH744" s="16"/>
      <c r="AI744" s="16"/>
      <c r="AJ744" s="16"/>
      <c r="AK744" s="16"/>
      <c r="AL744" s="16">
        <v>2.60000005364418E-2</v>
      </c>
      <c r="AM744" s="16"/>
      <c r="AN744" s="16">
        <v>0.17299999999999999</v>
      </c>
      <c r="AO744" s="16">
        <v>0.81269999999999998</v>
      </c>
      <c r="AP744" s="5">
        <v>1</v>
      </c>
      <c r="AQ744" s="31">
        <v>5643.509765625</v>
      </c>
      <c r="AR744" s="31">
        <v>8358.15</v>
      </c>
    </row>
    <row r="745" spans="1:44" x14ac:dyDescent="0.3">
      <c r="A745" s="4">
        <v>961114080</v>
      </c>
      <c r="B745" s="3" t="s">
        <v>460</v>
      </c>
      <c r="C745" s="3" t="s">
        <v>1406</v>
      </c>
      <c r="D745" s="14">
        <v>77.796089172363281</v>
      </c>
      <c r="E745" s="14">
        <v>79.2493896484375</v>
      </c>
      <c r="F745" s="14">
        <v>76.60577392578125</v>
      </c>
      <c r="G745" s="14">
        <v>79.440887451171875</v>
      </c>
      <c r="H745" s="5">
        <v>265</v>
      </c>
      <c r="I745" s="15" t="s">
        <v>3981</v>
      </c>
      <c r="J745" s="15">
        <v>5</v>
      </c>
      <c r="K745" s="3" t="s">
        <v>3882</v>
      </c>
      <c r="L745" s="3" t="s">
        <v>3915</v>
      </c>
      <c r="M745" s="3" t="s">
        <v>3919</v>
      </c>
      <c r="N745" s="3" t="s">
        <v>3922</v>
      </c>
      <c r="O745" s="17">
        <v>2.7522936463356022E-2</v>
      </c>
      <c r="P745" s="32">
        <v>47.092411470000002</v>
      </c>
      <c r="Q745" s="32"/>
      <c r="R745" s="5">
        <v>133</v>
      </c>
      <c r="S745" s="5">
        <v>133</v>
      </c>
      <c r="T745" s="16">
        <v>1</v>
      </c>
      <c r="U745" s="17">
        <v>2.7522936463356022E-2</v>
      </c>
      <c r="V745" s="32">
        <v>47.66178231</v>
      </c>
      <c r="W745" s="32"/>
      <c r="X745" s="17">
        <v>8.4033617749810219E-3</v>
      </c>
      <c r="Y745" s="32">
        <v>45.108483100000001</v>
      </c>
      <c r="Z745" s="32"/>
      <c r="AA745" s="5">
        <v>139</v>
      </c>
      <c r="AB745" s="5">
        <v>139</v>
      </c>
      <c r="AC745" s="16">
        <v>1</v>
      </c>
      <c r="AD745" s="17">
        <v>8.4033617749810219E-3</v>
      </c>
      <c r="AE745" s="32">
        <v>47.016194650000003</v>
      </c>
      <c r="AF745" s="32"/>
      <c r="AG745" s="16">
        <v>0.96599999999999997</v>
      </c>
      <c r="AH745" s="16"/>
      <c r="AI745" s="16"/>
      <c r="AJ745" s="16">
        <v>0.03</v>
      </c>
      <c r="AK745" s="16"/>
      <c r="AL745" s="16">
        <v>4.0000001899898052E-3</v>
      </c>
      <c r="AM745" s="16"/>
      <c r="AN745" s="16">
        <v>0.121</v>
      </c>
      <c r="AO745" s="16">
        <v>0.88569999999999993</v>
      </c>
      <c r="AP745" s="5">
        <v>1</v>
      </c>
      <c r="AQ745" s="31">
        <v>5939.41015625</v>
      </c>
      <c r="AR745" s="31">
        <v>9128.2000000000007</v>
      </c>
    </row>
    <row r="746" spans="1:44" x14ac:dyDescent="0.3">
      <c r="A746" s="4">
        <v>961115000</v>
      </c>
      <c r="B746" s="3" t="s">
        <v>460</v>
      </c>
      <c r="C746" s="3" t="s">
        <v>1912</v>
      </c>
      <c r="D746" s="14">
        <v>82.03094482421875</v>
      </c>
      <c r="E746" s="14">
        <v>83.421623229980469</v>
      </c>
      <c r="F746" s="14">
        <v>79.775917053222656</v>
      </c>
      <c r="G746" s="14">
        <v>80.330230712890625</v>
      </c>
      <c r="H746" s="5">
        <v>263</v>
      </c>
      <c r="I746" s="15" t="s">
        <v>3981</v>
      </c>
      <c r="J746" s="15">
        <v>5</v>
      </c>
      <c r="K746" s="3" t="s">
        <v>3882</v>
      </c>
      <c r="L746" s="3" t="s">
        <v>3915</v>
      </c>
      <c r="M746" s="3" t="s">
        <v>3919</v>
      </c>
      <c r="N746" s="3" t="s">
        <v>3922</v>
      </c>
      <c r="O746" s="17">
        <v>0.1052631586790085</v>
      </c>
      <c r="P746" s="32">
        <v>48.861670549999999</v>
      </c>
      <c r="Q746" s="32"/>
      <c r="R746" s="5">
        <v>142</v>
      </c>
      <c r="S746" s="5">
        <v>142</v>
      </c>
      <c r="T746" s="16">
        <v>1</v>
      </c>
      <c r="U746" s="17">
        <v>0.1052631586790085</v>
      </c>
      <c r="V746" s="32">
        <v>49.401275669999997</v>
      </c>
      <c r="W746" s="32"/>
      <c r="X746" s="17">
        <v>3.5087719559669488E-2</v>
      </c>
      <c r="Y746" s="32">
        <v>47.017845289999997</v>
      </c>
      <c r="Z746" s="32"/>
      <c r="AA746" s="5">
        <v>142</v>
      </c>
      <c r="AB746" s="5">
        <v>142</v>
      </c>
      <c r="AC746" s="16">
        <v>1</v>
      </c>
      <c r="AD746" s="17">
        <v>3.5087719559669488E-2</v>
      </c>
      <c r="AE746" s="32">
        <v>47.517016650000002</v>
      </c>
      <c r="AF746" s="32"/>
      <c r="AG746" s="16">
        <v>0.98899999999999999</v>
      </c>
      <c r="AH746" s="16"/>
      <c r="AI746" s="16"/>
      <c r="AJ746" s="16"/>
      <c r="AK746" s="16"/>
      <c r="AL746" s="16">
        <v>1.099999994039536E-2</v>
      </c>
      <c r="AM746" s="16"/>
      <c r="AN746" s="16">
        <v>0.126</v>
      </c>
      <c r="AO746" s="16">
        <v>0.78980000000000006</v>
      </c>
      <c r="AP746" s="5">
        <v>1</v>
      </c>
      <c r="AQ746" s="31">
        <v>5057.7998046875</v>
      </c>
      <c r="AR746" s="31">
        <v>7865.97</v>
      </c>
    </row>
    <row r="747" spans="1:44" x14ac:dyDescent="0.3">
      <c r="A747" s="4">
        <v>961115020</v>
      </c>
      <c r="B747" s="3" t="s">
        <v>460</v>
      </c>
      <c r="C747" s="3" t="s">
        <v>841</v>
      </c>
      <c r="D747" s="14">
        <v>78.487739562988281</v>
      </c>
      <c r="E747" s="14">
        <v>79.878410339355469</v>
      </c>
      <c r="F747" s="14">
        <v>79.276336669921875</v>
      </c>
      <c r="G747" s="14">
        <v>80.998260498046875</v>
      </c>
      <c r="H747" s="5">
        <v>139</v>
      </c>
      <c r="I747" s="15" t="s">
        <v>3981</v>
      </c>
      <c r="J747" s="15">
        <v>5</v>
      </c>
      <c r="K747" s="3" t="s">
        <v>3882</v>
      </c>
      <c r="L747" s="3" t="s">
        <v>3915</v>
      </c>
      <c r="M747" s="3" t="s">
        <v>3919</v>
      </c>
      <c r="N747" s="3" t="s">
        <v>3922</v>
      </c>
      <c r="O747" s="17">
        <v>4.4776119291782379E-2</v>
      </c>
      <c r="P747" s="32">
        <v>47.381371199999997</v>
      </c>
      <c r="Q747" s="32"/>
      <c r="R747" s="5">
        <v>72</v>
      </c>
      <c r="S747" s="5">
        <v>72</v>
      </c>
      <c r="T747" s="16">
        <v>1</v>
      </c>
      <c r="U747" s="17">
        <v>4.4776119291782379E-2</v>
      </c>
      <c r="V747" s="32">
        <v>47.924033190000003</v>
      </c>
      <c r="W747" s="32"/>
      <c r="X747" s="17">
        <v>0</v>
      </c>
      <c r="Y747" s="32">
        <v>46.716947679999997</v>
      </c>
      <c r="Z747" s="32"/>
      <c r="AA747" s="5">
        <v>72</v>
      </c>
      <c r="AB747" s="5">
        <v>72</v>
      </c>
      <c r="AC747" s="16">
        <v>1</v>
      </c>
      <c r="AD747" s="17">
        <v>0</v>
      </c>
      <c r="AE747" s="32">
        <v>47.893212480000003</v>
      </c>
      <c r="AF747" s="32"/>
      <c r="AG747" s="16">
        <v>0.97799999999999998</v>
      </c>
      <c r="AH747" s="16"/>
      <c r="AI747" s="16"/>
      <c r="AJ747" s="16"/>
      <c r="AK747" s="16"/>
      <c r="AL747" s="16">
        <v>2.199999988079071E-2</v>
      </c>
      <c r="AM747" s="16"/>
      <c r="AN747" s="16">
        <v>0.18</v>
      </c>
      <c r="AO747" s="16">
        <v>0.85309999999999997</v>
      </c>
      <c r="AP747" s="5">
        <v>1</v>
      </c>
      <c r="AQ747" s="31">
        <v>7547.2001953125</v>
      </c>
      <c r="AR747" s="31">
        <v>11237.8</v>
      </c>
    </row>
    <row r="748" spans="1:44" x14ac:dyDescent="0.3">
      <c r="A748" s="4">
        <v>961115040</v>
      </c>
      <c r="B748" s="3" t="s">
        <v>460</v>
      </c>
      <c r="C748" s="3" t="s">
        <v>1913</v>
      </c>
      <c r="D748" s="14">
        <v>85.4010009765625</v>
      </c>
      <c r="E748" s="14">
        <v>87.038650512695313</v>
      </c>
      <c r="F748" s="14">
        <v>82.38037109375</v>
      </c>
      <c r="G748" s="14">
        <v>86.998588562011719</v>
      </c>
      <c r="H748" s="5">
        <v>327</v>
      </c>
      <c r="I748" s="15" t="s">
        <v>3981</v>
      </c>
      <c r="J748" s="15">
        <v>5</v>
      </c>
      <c r="K748" s="3" t="s">
        <v>3882</v>
      </c>
      <c r="L748" s="3" t="s">
        <v>3915</v>
      </c>
      <c r="M748" s="3" t="s">
        <v>3919</v>
      </c>
      <c r="N748" s="3" t="s">
        <v>3922</v>
      </c>
      <c r="O748" s="17">
        <v>4.2016807943582528E-2</v>
      </c>
      <c r="P748" s="32">
        <v>50.26963026</v>
      </c>
      <c r="Q748" s="32"/>
      <c r="R748" s="5">
        <v>152</v>
      </c>
      <c r="S748" s="5">
        <v>152</v>
      </c>
      <c r="T748" s="16">
        <v>1</v>
      </c>
      <c r="U748" s="17">
        <v>4.2016807943582528E-2</v>
      </c>
      <c r="V748" s="32">
        <v>50.909290259999999</v>
      </c>
      <c r="W748" s="32"/>
      <c r="X748" s="17">
        <v>8.5470089688897133E-3</v>
      </c>
      <c r="Y748" s="32">
        <v>48.586492219999997</v>
      </c>
      <c r="Z748" s="32"/>
      <c r="AA748" s="5">
        <v>149</v>
      </c>
      <c r="AB748" s="5">
        <v>149</v>
      </c>
      <c r="AC748" s="16">
        <v>1</v>
      </c>
      <c r="AD748" s="17">
        <v>8.5470089688897133E-3</v>
      </c>
      <c r="AE748" s="32">
        <v>51.272234930000003</v>
      </c>
      <c r="AF748" s="32"/>
      <c r="AG748" s="16">
        <v>0.95400000000000007</v>
      </c>
      <c r="AH748" s="16">
        <v>2.8000000000000001E-2</v>
      </c>
      <c r="AI748" s="16"/>
      <c r="AJ748" s="16">
        <v>1.7999999999999999E-2</v>
      </c>
      <c r="AK748" s="16"/>
      <c r="AL748" s="16">
        <v>0</v>
      </c>
      <c r="AM748" s="16"/>
      <c r="AN748" s="16">
        <v>0.11899999999999999</v>
      </c>
      <c r="AO748" s="16">
        <v>0.84760000000000002</v>
      </c>
      <c r="AP748" s="5">
        <v>1</v>
      </c>
      <c r="AQ748" s="31">
        <v>5205.56982421875</v>
      </c>
      <c r="AR748" s="31">
        <v>8991.84</v>
      </c>
    </row>
    <row r="749" spans="1:44" x14ac:dyDescent="0.3">
      <c r="A749" s="4">
        <v>961116020</v>
      </c>
      <c r="B749" s="3" t="s">
        <v>460</v>
      </c>
      <c r="C749" s="3" t="s">
        <v>1914</v>
      </c>
      <c r="D749" s="14">
        <v>78.085166931152344</v>
      </c>
      <c r="E749" s="14">
        <v>79.662643432617188</v>
      </c>
      <c r="F749" s="14">
        <v>73.762374877929688</v>
      </c>
      <c r="G749" s="14">
        <v>74.528861999511719</v>
      </c>
      <c r="H749" s="5">
        <v>291</v>
      </c>
      <c r="I749" s="15" t="s">
        <v>3981</v>
      </c>
      <c r="J749" s="15">
        <v>5</v>
      </c>
      <c r="K749" s="3" t="s">
        <v>3882</v>
      </c>
      <c r="L749" s="3" t="s">
        <v>3915</v>
      </c>
      <c r="M749" s="3" t="s">
        <v>3919</v>
      </c>
      <c r="N749" s="3" t="s">
        <v>3922</v>
      </c>
      <c r="O749" s="17">
        <v>1.785714365541935E-2</v>
      </c>
      <c r="P749" s="32">
        <v>47.213181179999999</v>
      </c>
      <c r="Q749" s="32"/>
      <c r="R749" s="5">
        <v>156</v>
      </c>
      <c r="S749" s="5">
        <v>156</v>
      </c>
      <c r="T749" s="16">
        <v>1</v>
      </c>
      <c r="U749" s="17">
        <v>1.785714365541935E-2</v>
      </c>
      <c r="V749" s="32">
        <v>47.834076709999998</v>
      </c>
      <c r="W749" s="32"/>
      <c r="X749" s="17">
        <v>0</v>
      </c>
      <c r="Y749" s="32">
        <v>43.395917160000003</v>
      </c>
      <c r="Z749" s="32"/>
      <c r="AA749" s="5">
        <v>156</v>
      </c>
      <c r="AB749" s="5">
        <v>156</v>
      </c>
      <c r="AC749" s="16">
        <v>1</v>
      </c>
      <c r="AD749" s="17">
        <v>0</v>
      </c>
      <c r="AE749" s="32">
        <v>44.25003478</v>
      </c>
      <c r="AF749" s="32"/>
      <c r="AG749" s="16">
        <v>0.96899999999999997</v>
      </c>
      <c r="AH749" s="16"/>
      <c r="AI749" s="16"/>
      <c r="AJ749" s="16">
        <v>1.7000000000000001E-2</v>
      </c>
      <c r="AK749" s="16"/>
      <c r="AL749" s="16">
        <v>1.4000000432133669E-2</v>
      </c>
      <c r="AM749" s="16"/>
      <c r="AN749" s="16">
        <v>9.6000000000000002E-2</v>
      </c>
      <c r="AO749" s="16">
        <v>0.86340000000000006</v>
      </c>
      <c r="AP749" s="5">
        <v>1</v>
      </c>
      <c r="AQ749" s="31">
        <v>5363.64990234375</v>
      </c>
      <c r="AR749" s="31">
        <v>8392.1299999999992</v>
      </c>
    </row>
    <row r="750" spans="1:44" x14ac:dyDescent="0.3">
      <c r="A750" s="4">
        <v>961116040</v>
      </c>
      <c r="B750" s="3" t="s">
        <v>460</v>
      </c>
      <c r="C750" s="3" t="s">
        <v>1915</v>
      </c>
      <c r="D750" s="14">
        <v>88.999771118164063</v>
      </c>
      <c r="E750" s="14">
        <v>90.691818237304688</v>
      </c>
      <c r="F750" s="14">
        <v>81.940765380859375</v>
      </c>
      <c r="G750" s="14">
        <v>85.02813720703125</v>
      </c>
      <c r="H750" s="5">
        <v>289</v>
      </c>
      <c r="I750" s="15" t="s">
        <v>3981</v>
      </c>
      <c r="J750" s="15">
        <v>5</v>
      </c>
      <c r="K750" s="3" t="s">
        <v>3882</v>
      </c>
      <c r="L750" s="3" t="s">
        <v>3915</v>
      </c>
      <c r="M750" s="3" t="s">
        <v>3919</v>
      </c>
      <c r="N750" s="3" t="s">
        <v>3922</v>
      </c>
      <c r="O750" s="17">
        <v>0.1217391267418861</v>
      </c>
      <c r="P750" s="32">
        <v>51.77314312</v>
      </c>
      <c r="Q750" s="32"/>
      <c r="R750" s="5">
        <v>146</v>
      </c>
      <c r="S750" s="5">
        <v>146</v>
      </c>
      <c r="T750" s="16">
        <v>1</v>
      </c>
      <c r="U750" s="17">
        <v>0.1217391267418861</v>
      </c>
      <c r="V750" s="32">
        <v>52.432375569999998</v>
      </c>
      <c r="W750" s="32"/>
      <c r="X750" s="17">
        <v>2.6086956262588501E-2</v>
      </c>
      <c r="Y750" s="32">
        <v>48.321719330000001</v>
      </c>
      <c r="Z750" s="32"/>
      <c r="AA750" s="5">
        <v>146</v>
      </c>
      <c r="AB750" s="5">
        <v>146</v>
      </c>
      <c r="AC750" s="16">
        <v>1</v>
      </c>
      <c r="AD750" s="17">
        <v>2.6086956262588501E-2</v>
      </c>
      <c r="AE750" s="32">
        <v>50.16259565</v>
      </c>
      <c r="AF750" s="32"/>
      <c r="AG750" s="16">
        <v>0.93400000000000005</v>
      </c>
      <c r="AH750" s="16">
        <v>6.2E-2</v>
      </c>
      <c r="AI750" s="16"/>
      <c r="AJ750" s="16"/>
      <c r="AK750" s="16"/>
      <c r="AL750" s="16">
        <v>3.0000000260770321E-3</v>
      </c>
      <c r="AM750" s="16"/>
      <c r="AN750" s="16">
        <v>0.121</v>
      </c>
      <c r="AO750" s="16">
        <v>0.81969999999999998</v>
      </c>
      <c r="AP750" s="5">
        <v>1</v>
      </c>
      <c r="AQ750" s="31">
        <v>5328.14013671875</v>
      </c>
      <c r="AR750" s="31">
        <v>9144.2099999999991</v>
      </c>
    </row>
    <row r="751" spans="1:44" x14ac:dyDescent="0.3">
      <c r="A751" s="4">
        <v>30324020</v>
      </c>
      <c r="B751" s="3" t="s">
        <v>9</v>
      </c>
      <c r="C751" s="3" t="s">
        <v>566</v>
      </c>
      <c r="D751" s="14">
        <v>89.9832763671875</v>
      </c>
      <c r="E751" s="14">
        <v>86.326560974121094</v>
      </c>
      <c r="F751" s="14">
        <v>89.75830078125</v>
      </c>
      <c r="G751" s="14">
        <v>85.459793090820313</v>
      </c>
      <c r="H751" s="5">
        <v>177</v>
      </c>
      <c r="I751" s="15" t="s">
        <v>3981</v>
      </c>
      <c r="J751" s="15">
        <v>6</v>
      </c>
      <c r="K751" s="3" t="s">
        <v>3894</v>
      </c>
      <c r="L751" s="3" t="s">
        <v>3912</v>
      </c>
      <c r="M751" s="3" t="s">
        <v>3917</v>
      </c>
      <c r="N751" s="3" t="s">
        <v>3921</v>
      </c>
      <c r="O751" s="17">
        <v>0.56603771448135376</v>
      </c>
      <c r="P751" s="32">
        <v>52.184036640000002</v>
      </c>
      <c r="Q751" s="32">
        <v>365.09432983398438</v>
      </c>
      <c r="R751" s="5">
        <v>132</v>
      </c>
      <c r="S751" s="5">
        <v>51</v>
      </c>
      <c r="T751" s="16">
        <v>0.38636362552642822</v>
      </c>
      <c r="U751" s="17">
        <v>0.24390244483947751</v>
      </c>
      <c r="V751" s="32">
        <v>50.612405780000003</v>
      </c>
      <c r="W751" s="32"/>
      <c r="X751" s="17">
        <v>0.71698111295700073</v>
      </c>
      <c r="Y751" s="32">
        <v>53.03018144</v>
      </c>
      <c r="Z751" s="32">
        <v>379.24526977539063</v>
      </c>
      <c r="AA751" s="5">
        <v>132</v>
      </c>
      <c r="AB751" s="5">
        <v>51</v>
      </c>
      <c r="AC751" s="16">
        <v>0.38636362552642822</v>
      </c>
      <c r="AD751" s="17">
        <v>0.58536583185195923</v>
      </c>
      <c r="AE751" s="32">
        <v>50.40567832</v>
      </c>
      <c r="AF751" s="32">
        <v>346.34146118164063</v>
      </c>
      <c r="AG751" s="16"/>
      <c r="AH751" s="16"/>
      <c r="AI751" s="16"/>
      <c r="AJ751" s="16">
        <v>0.97699999999999998</v>
      </c>
      <c r="AK751" s="16"/>
      <c r="AL751" s="16">
        <v>2.300000004470348E-2</v>
      </c>
      <c r="AM751" s="16"/>
      <c r="AN751" s="16">
        <v>0.11899999999999999</v>
      </c>
      <c r="AO751" s="16">
        <v>0.30199999999999999</v>
      </c>
      <c r="AP751" s="5">
        <v>0</v>
      </c>
      <c r="AQ751" s="31">
        <v>10290.1103515625</v>
      </c>
      <c r="AR751" s="31">
        <v>11467.98</v>
      </c>
    </row>
    <row r="752" spans="1:44" x14ac:dyDescent="0.3">
      <c r="A752" s="4">
        <v>960914020</v>
      </c>
      <c r="B752" s="3" t="s">
        <v>445</v>
      </c>
      <c r="C752" s="3" t="s">
        <v>1808</v>
      </c>
      <c r="D752" s="14">
        <v>73.299919128417969</v>
      </c>
      <c r="E752" s="14">
        <v>72.911056518554688</v>
      </c>
      <c r="F752" s="14">
        <v>78.009193420410156</v>
      </c>
      <c r="G752" s="14">
        <v>80.83782958984375</v>
      </c>
      <c r="H752" s="5">
        <v>439</v>
      </c>
      <c r="I752" s="15" t="s">
        <v>3981</v>
      </c>
      <c r="J752" s="15">
        <v>5</v>
      </c>
      <c r="K752" s="3" t="s">
        <v>3882</v>
      </c>
      <c r="L752" s="3" t="s">
        <v>3915</v>
      </c>
      <c r="M752" s="3" t="s">
        <v>3918</v>
      </c>
      <c r="N752" s="3" t="s">
        <v>3922</v>
      </c>
      <c r="O752" s="17">
        <v>0.5727272629737854</v>
      </c>
      <c r="P752" s="32">
        <v>45.213978009999998</v>
      </c>
      <c r="Q752" s="32">
        <v>365.90908813476563</v>
      </c>
      <c r="R752" s="5">
        <v>253</v>
      </c>
      <c r="S752" s="5">
        <v>116</v>
      </c>
      <c r="T752" s="16">
        <v>0.4584980309009552</v>
      </c>
      <c r="U752" s="17">
        <v>0.40999999642372131</v>
      </c>
      <c r="V752" s="32">
        <v>45.019196700000002</v>
      </c>
      <c r="W752" s="32">
        <v>321</v>
      </c>
      <c r="X752" s="17">
        <v>0.45454546809196472</v>
      </c>
      <c r="Y752" s="32">
        <v>45.953756429999999</v>
      </c>
      <c r="Z752" s="32">
        <v>319.09091186523438</v>
      </c>
      <c r="AA752" s="5">
        <v>255</v>
      </c>
      <c r="AB752" s="5">
        <v>117</v>
      </c>
      <c r="AC752" s="16">
        <v>0.4584980309009552</v>
      </c>
      <c r="AD752" s="17">
        <v>0.32323232293128967</v>
      </c>
      <c r="AE752" s="32">
        <v>47.802868599999996</v>
      </c>
      <c r="AF752" s="32">
        <v>266.66665649414063</v>
      </c>
      <c r="AG752" s="16">
        <v>9.0999999999999998E-2</v>
      </c>
      <c r="AH752" s="16">
        <v>5.7000000000000002E-2</v>
      </c>
      <c r="AI752" s="16">
        <v>0.14099999999999999</v>
      </c>
      <c r="AJ752" s="16">
        <v>0.65400000000000003</v>
      </c>
      <c r="AK752" s="16">
        <v>5.7000000000000002E-2</v>
      </c>
      <c r="AL752" s="16">
        <v>0</v>
      </c>
      <c r="AM752" s="16">
        <v>8.4000000000000005E-2</v>
      </c>
      <c r="AN752" s="16">
        <v>0.16200000000000001</v>
      </c>
      <c r="AO752" s="16">
        <v>0.19700000000000001</v>
      </c>
      <c r="AP752" s="5">
        <v>0</v>
      </c>
      <c r="AQ752" s="31">
        <v>12054.400390625</v>
      </c>
      <c r="AR752" s="31">
        <v>12486.59</v>
      </c>
    </row>
    <row r="753" spans="1:44" x14ac:dyDescent="0.3">
      <c r="A753" s="4">
        <v>960914040</v>
      </c>
      <c r="B753" s="3" t="s">
        <v>445</v>
      </c>
      <c r="C753" s="3" t="s">
        <v>1809</v>
      </c>
      <c r="D753" s="14">
        <v>84.088180541992188</v>
      </c>
      <c r="E753" s="14">
        <v>81.3050537109375</v>
      </c>
      <c r="F753" s="14">
        <v>82.007278442382813</v>
      </c>
      <c r="G753" s="14">
        <v>78.4873046875</v>
      </c>
      <c r="H753" s="5">
        <v>302</v>
      </c>
      <c r="I753" s="15" t="s">
        <v>3981</v>
      </c>
      <c r="J753" s="15">
        <v>5</v>
      </c>
      <c r="K753" s="3" t="s">
        <v>3882</v>
      </c>
      <c r="L753" s="3" t="s">
        <v>3915</v>
      </c>
      <c r="M753" s="3" t="s">
        <v>3918</v>
      </c>
      <c r="N753" s="3" t="s">
        <v>3922</v>
      </c>
      <c r="O753" s="17">
        <v>0.46583852171897888</v>
      </c>
      <c r="P753" s="32">
        <v>49.721151280000001</v>
      </c>
      <c r="Q753" s="32">
        <v>346.5838623046875</v>
      </c>
      <c r="R753" s="5">
        <v>149</v>
      </c>
      <c r="S753" s="5">
        <v>60</v>
      </c>
      <c r="T753" s="16">
        <v>0.40268456935882568</v>
      </c>
      <c r="U753" s="17">
        <v>0.27118644118309021</v>
      </c>
      <c r="V753" s="32">
        <v>48.518832060000001</v>
      </c>
      <c r="W753" s="32">
        <v>291.52542114257813</v>
      </c>
      <c r="X753" s="17">
        <v>0.39751553535461431</v>
      </c>
      <c r="Y753" s="32">
        <v>48.361782519999998</v>
      </c>
      <c r="Z753" s="32">
        <v>309.3167724609375</v>
      </c>
      <c r="AA753" s="5">
        <v>149</v>
      </c>
      <c r="AB753" s="5">
        <v>60</v>
      </c>
      <c r="AC753" s="16">
        <v>0.40268456935882568</v>
      </c>
      <c r="AD753" s="17">
        <v>0.23728813230991361</v>
      </c>
      <c r="AE753" s="32">
        <v>46.479190690000003</v>
      </c>
      <c r="AF753" s="32"/>
      <c r="AG753" s="16">
        <v>9.6000000000000002E-2</v>
      </c>
      <c r="AH753" s="16">
        <v>0.03</v>
      </c>
      <c r="AI753" s="16"/>
      <c r="AJ753" s="16">
        <v>0.79800000000000004</v>
      </c>
      <c r="AK753" s="16">
        <v>6.6000000000000003E-2</v>
      </c>
      <c r="AL753" s="16">
        <v>9.9999997764825821E-3</v>
      </c>
      <c r="AM753" s="16"/>
      <c r="AN753" s="16">
        <v>0.11899999999999999</v>
      </c>
      <c r="AO753" s="16">
        <v>0.22700000000000001</v>
      </c>
      <c r="AP753" s="5">
        <v>0</v>
      </c>
      <c r="AQ753" s="31">
        <v>14152.9697265625</v>
      </c>
      <c r="AR753" s="31">
        <v>14384.45</v>
      </c>
    </row>
    <row r="754" spans="1:44" x14ac:dyDescent="0.3">
      <c r="A754" s="4">
        <v>960914060</v>
      </c>
      <c r="B754" s="3" t="s">
        <v>445</v>
      </c>
      <c r="C754" s="3" t="s">
        <v>1810</v>
      </c>
      <c r="D754" s="14">
        <v>94.065376281738281</v>
      </c>
      <c r="E754" s="14">
        <v>90.82452392578125</v>
      </c>
      <c r="F754" s="14">
        <v>91.873382568359375</v>
      </c>
      <c r="G754" s="14">
        <v>92.250312805175781</v>
      </c>
      <c r="H754" s="5">
        <v>430</v>
      </c>
      <c r="I754" s="15" t="s">
        <v>3981</v>
      </c>
      <c r="J754" s="15">
        <v>5</v>
      </c>
      <c r="K754" s="3" t="s">
        <v>3882</v>
      </c>
      <c r="L754" s="3" t="s">
        <v>3915</v>
      </c>
      <c r="M754" s="3" t="s">
        <v>3918</v>
      </c>
      <c r="N754" s="3" t="s">
        <v>3922</v>
      </c>
      <c r="O754" s="17">
        <v>0.74468082189559937</v>
      </c>
      <c r="P754" s="32">
        <v>53.889476309999999</v>
      </c>
      <c r="Q754" s="32">
        <v>409.3616943359375</v>
      </c>
      <c r="R754" s="5">
        <v>214</v>
      </c>
      <c r="S754" s="5">
        <v>66</v>
      </c>
      <c r="T754" s="16">
        <v>0.30841121077537542</v>
      </c>
      <c r="U754" s="17">
        <v>0.484375</v>
      </c>
      <c r="V754" s="32">
        <v>52.487702370000001</v>
      </c>
      <c r="W754" s="32">
        <v>343.75</v>
      </c>
      <c r="X754" s="17">
        <v>0.6978723406791687</v>
      </c>
      <c r="Y754" s="32">
        <v>54.30408268</v>
      </c>
      <c r="Z754" s="32">
        <v>391.48934936523438</v>
      </c>
      <c r="AA754" s="5">
        <v>214</v>
      </c>
      <c r="AB754" s="5">
        <v>66</v>
      </c>
      <c r="AC754" s="16">
        <v>0.30841121077537542</v>
      </c>
      <c r="AD754" s="17">
        <v>0.4375</v>
      </c>
      <c r="AE754" s="32">
        <v>54.22969131</v>
      </c>
      <c r="AF754" s="32">
        <v>303.125</v>
      </c>
      <c r="AG754" s="16">
        <v>8.7999999999999995E-2</v>
      </c>
      <c r="AH754" s="16">
        <v>3.3000000000000002E-2</v>
      </c>
      <c r="AI754" s="16">
        <v>0.16</v>
      </c>
      <c r="AJ754" s="16">
        <v>0.67700000000000005</v>
      </c>
      <c r="AK754" s="16">
        <v>3.6999999999999998E-2</v>
      </c>
      <c r="AL754" s="16">
        <v>4.999999888241291E-3</v>
      </c>
      <c r="AM754" s="16">
        <v>7.0000000000000007E-2</v>
      </c>
      <c r="AN754" s="16">
        <v>9.5000000000000001E-2</v>
      </c>
      <c r="AO754" s="16">
        <v>8.7999999999999995E-2</v>
      </c>
      <c r="AP754" s="5">
        <v>0</v>
      </c>
      <c r="AQ754" s="31">
        <v>12063.150390625</v>
      </c>
      <c r="AR754" s="31">
        <v>12285.45</v>
      </c>
    </row>
    <row r="755" spans="1:44" x14ac:dyDescent="0.3">
      <c r="A755" s="4">
        <v>960914080</v>
      </c>
      <c r="B755" s="3" t="s">
        <v>445</v>
      </c>
      <c r="C755" s="3" t="s">
        <v>1811</v>
      </c>
      <c r="D755" s="14">
        <v>84.615470886230469</v>
      </c>
      <c r="E755" s="14">
        <v>82.843894958496094</v>
      </c>
      <c r="F755" s="14">
        <v>84.281959533691406</v>
      </c>
      <c r="G755" s="14">
        <v>82.289405822753906</v>
      </c>
      <c r="H755" s="5">
        <v>503</v>
      </c>
      <c r="I755" s="15" t="s">
        <v>3981</v>
      </c>
      <c r="J755" s="15">
        <v>5</v>
      </c>
      <c r="K755" s="3" t="s">
        <v>3882</v>
      </c>
      <c r="L755" s="3" t="s">
        <v>3915</v>
      </c>
      <c r="M755" s="3" t="s">
        <v>3918</v>
      </c>
      <c r="N755" s="3" t="s">
        <v>3922</v>
      </c>
      <c r="O755" s="17">
        <v>0.5645756721496582</v>
      </c>
      <c r="P755" s="32">
        <v>49.941445659999999</v>
      </c>
      <c r="Q755" s="32">
        <v>364.20663452148438</v>
      </c>
      <c r="R755" s="5">
        <v>292</v>
      </c>
      <c r="S755" s="5">
        <v>91</v>
      </c>
      <c r="T755" s="16">
        <v>0.31164383888244629</v>
      </c>
      <c r="U755" s="17">
        <v>0.37333333492279053</v>
      </c>
      <c r="V755" s="32">
        <v>49.160408689999997</v>
      </c>
      <c r="W755" s="32">
        <v>294.66665649414063</v>
      </c>
      <c r="X755" s="17">
        <v>0.52941179275512695</v>
      </c>
      <c r="Y755" s="32">
        <v>49.731810520000003</v>
      </c>
      <c r="Z755" s="32">
        <v>343.01470947265631</v>
      </c>
      <c r="AA755" s="5">
        <v>292</v>
      </c>
      <c r="AB755" s="5">
        <v>91</v>
      </c>
      <c r="AC755" s="16">
        <v>0.31164383888244629</v>
      </c>
      <c r="AD755" s="17">
        <v>0.26315790414810181</v>
      </c>
      <c r="AE755" s="32">
        <v>48.620305469999998</v>
      </c>
      <c r="AF755" s="32">
        <v>250</v>
      </c>
      <c r="AG755" s="16">
        <v>8.7000000000000008E-2</v>
      </c>
      <c r="AH755" s="16">
        <v>3.4000000000000002E-2</v>
      </c>
      <c r="AI755" s="16">
        <v>0.105</v>
      </c>
      <c r="AJ755" s="16">
        <v>0.71399999999999997</v>
      </c>
      <c r="AK755" s="16">
        <v>0.06</v>
      </c>
      <c r="AL755" s="16">
        <v>0</v>
      </c>
      <c r="AM755" s="16">
        <v>5.8000000000000003E-2</v>
      </c>
      <c r="AN755" s="16">
        <v>0.109</v>
      </c>
      <c r="AO755" s="16">
        <v>0.10199999999999999</v>
      </c>
      <c r="AP755" s="5">
        <v>0</v>
      </c>
      <c r="AQ755" s="31">
        <v>11757.349609375</v>
      </c>
      <c r="AR755" s="31">
        <v>11976.14</v>
      </c>
    </row>
    <row r="756" spans="1:44" x14ac:dyDescent="0.3">
      <c r="A756" s="4">
        <v>960914090</v>
      </c>
      <c r="B756" s="3" t="s">
        <v>445</v>
      </c>
      <c r="C756" s="3" t="s">
        <v>1812</v>
      </c>
      <c r="D756" s="14">
        <v>83.026390075683594</v>
      </c>
      <c r="E756" s="14">
        <v>83.826080322265625</v>
      </c>
      <c r="F756" s="14">
        <v>87.67919921875</v>
      </c>
      <c r="G756" s="14">
        <v>81.172454833984375</v>
      </c>
      <c r="H756" s="5">
        <v>296</v>
      </c>
      <c r="I756" s="15" t="s">
        <v>3981</v>
      </c>
      <c r="J756" s="15">
        <v>5</v>
      </c>
      <c r="K756" s="3" t="s">
        <v>3882</v>
      </c>
      <c r="L756" s="3" t="s">
        <v>3915</v>
      </c>
      <c r="M756" s="3" t="s">
        <v>3918</v>
      </c>
      <c r="N756" s="3" t="s">
        <v>3922</v>
      </c>
      <c r="O756" s="17">
        <v>0.67924529314041138</v>
      </c>
      <c r="P756" s="32">
        <v>49.277551119999998</v>
      </c>
      <c r="Q756" s="32">
        <v>393.08175659179688</v>
      </c>
      <c r="R756" s="5">
        <v>175</v>
      </c>
      <c r="S756" s="5">
        <v>55</v>
      </c>
      <c r="T756" s="16">
        <v>0.31428572535514832</v>
      </c>
      <c r="U756" s="17">
        <v>0.34999999403953552</v>
      </c>
      <c r="V756" s="32">
        <v>49.569902120000002</v>
      </c>
      <c r="W756" s="32"/>
      <c r="X756" s="17">
        <v>0.61635220050811768</v>
      </c>
      <c r="Y756" s="32">
        <v>51.777947500000003</v>
      </c>
      <c r="Z756" s="32">
        <v>380.50314331054688</v>
      </c>
      <c r="AA756" s="5">
        <v>175</v>
      </c>
      <c r="AB756" s="5">
        <v>55</v>
      </c>
      <c r="AC756" s="16">
        <v>0.31428572535514832</v>
      </c>
      <c r="AD756" s="17">
        <v>0.30000001192092901</v>
      </c>
      <c r="AE756" s="32">
        <v>47.991307239999998</v>
      </c>
      <c r="AF756" s="32">
        <v>302.5</v>
      </c>
      <c r="AG756" s="16">
        <v>3.4000000000000002E-2</v>
      </c>
      <c r="AH756" s="16">
        <v>4.7E-2</v>
      </c>
      <c r="AI756" s="16">
        <v>0.122</v>
      </c>
      <c r="AJ756" s="16">
        <v>0.753</v>
      </c>
      <c r="AK756" s="16">
        <v>4.1000000000000002E-2</v>
      </c>
      <c r="AL756" s="16">
        <v>3.0000000260770321E-3</v>
      </c>
      <c r="AM756" s="16">
        <v>5.0999999999999997E-2</v>
      </c>
      <c r="AN756" s="16">
        <v>0.13800000000000001</v>
      </c>
      <c r="AO756" s="16">
        <v>6.5000000000000002E-2</v>
      </c>
      <c r="AP756" s="5">
        <v>0</v>
      </c>
      <c r="AQ756" s="31">
        <v>14656.599609375</v>
      </c>
      <c r="AR756" s="31">
        <v>14895.55</v>
      </c>
    </row>
    <row r="757" spans="1:44" x14ac:dyDescent="0.3">
      <c r="A757" s="4">
        <v>960914100</v>
      </c>
      <c r="B757" s="3" t="s">
        <v>445</v>
      </c>
      <c r="C757" s="3" t="s">
        <v>1813</v>
      </c>
      <c r="D757" s="14">
        <v>81.948379516601563</v>
      </c>
      <c r="E757" s="14">
        <v>80.897674560546875</v>
      </c>
      <c r="F757" s="14">
        <v>77.007614135742188</v>
      </c>
      <c r="G757" s="14">
        <v>72.542091369628906</v>
      </c>
      <c r="H757" s="5">
        <v>404</v>
      </c>
      <c r="I757" s="15" t="s">
        <v>3981</v>
      </c>
      <c r="J757" s="15">
        <v>5</v>
      </c>
      <c r="K757" s="3" t="s">
        <v>3882</v>
      </c>
      <c r="L757" s="3" t="s">
        <v>3915</v>
      </c>
      <c r="M757" s="3" t="s">
        <v>3918</v>
      </c>
      <c r="N757" s="3" t="s">
        <v>3922</v>
      </c>
      <c r="O757" s="17">
        <v>0.55072462558746338</v>
      </c>
      <c r="P757" s="32">
        <v>48.827174710000001</v>
      </c>
      <c r="Q757" s="32">
        <v>350.72463989257813</v>
      </c>
      <c r="R757" s="5">
        <v>189</v>
      </c>
      <c r="S757" s="5">
        <v>60</v>
      </c>
      <c r="T757" s="16">
        <v>0.3174603283405304</v>
      </c>
      <c r="U757" s="17">
        <v>0.3333333432674408</v>
      </c>
      <c r="V757" s="32">
        <v>48.348986869999997</v>
      </c>
      <c r="W757" s="32">
        <v>280.70175170898438</v>
      </c>
      <c r="X757" s="17">
        <v>0.47342994809150701</v>
      </c>
      <c r="Y757" s="32">
        <v>45.350510999999997</v>
      </c>
      <c r="Z757" s="32">
        <v>320.77294921875</v>
      </c>
      <c r="AA757" s="5">
        <v>189</v>
      </c>
      <c r="AB757" s="5">
        <v>60</v>
      </c>
      <c r="AC757" s="16">
        <v>0.3174603283405304</v>
      </c>
      <c r="AD757" s="17">
        <v>0.26315790414810181</v>
      </c>
      <c r="AE757" s="32">
        <v>43.131206239999997</v>
      </c>
      <c r="AF757" s="32">
        <v>240.35087585449219</v>
      </c>
      <c r="AG757" s="16">
        <v>4.4999999999999998E-2</v>
      </c>
      <c r="AH757" s="16">
        <v>3.2000000000000001E-2</v>
      </c>
      <c r="AI757" s="16"/>
      <c r="AJ757" s="16">
        <v>0.89400000000000002</v>
      </c>
      <c r="AK757" s="16">
        <v>2.5000000000000001E-2</v>
      </c>
      <c r="AL757" s="16">
        <v>4.999999888241291E-3</v>
      </c>
      <c r="AM757" s="16"/>
      <c r="AN757" s="16">
        <v>0.129</v>
      </c>
      <c r="AO757" s="16">
        <v>9.4E-2</v>
      </c>
      <c r="AP757" s="5">
        <v>0</v>
      </c>
      <c r="AQ757" s="31">
        <v>11799.740234375</v>
      </c>
      <c r="AR757" s="31">
        <v>12024.33</v>
      </c>
    </row>
    <row r="758" spans="1:44" x14ac:dyDescent="0.3">
      <c r="A758" s="4">
        <v>960914110</v>
      </c>
      <c r="B758" s="3" t="s">
        <v>445</v>
      </c>
      <c r="C758" s="3" t="s">
        <v>1814</v>
      </c>
      <c r="D758" s="14">
        <v>84.311065673828125</v>
      </c>
      <c r="E758" s="14">
        <v>80.0390625</v>
      </c>
      <c r="F758" s="14">
        <v>84.855270385742188</v>
      </c>
      <c r="G758" s="14">
        <v>80.385704040527344</v>
      </c>
      <c r="H758" s="5">
        <v>420</v>
      </c>
      <c r="I758" s="15" t="s">
        <v>3981</v>
      </c>
      <c r="J758" s="15">
        <v>5</v>
      </c>
      <c r="K758" s="3" t="s">
        <v>3882</v>
      </c>
      <c r="L758" s="3" t="s">
        <v>3915</v>
      </c>
      <c r="M758" s="3" t="s">
        <v>3918</v>
      </c>
      <c r="N758" s="3" t="s">
        <v>3922</v>
      </c>
      <c r="O758" s="17">
        <v>0.63507109880447388</v>
      </c>
      <c r="P758" s="32">
        <v>49.814269289999999</v>
      </c>
      <c r="Q758" s="32">
        <v>372.03790283203131</v>
      </c>
      <c r="R758" s="5">
        <v>205</v>
      </c>
      <c r="S758" s="5">
        <v>75</v>
      </c>
      <c r="T758" s="16">
        <v>0.36585366725921631</v>
      </c>
      <c r="U758" s="17">
        <v>0.43243244290351868</v>
      </c>
      <c r="V758" s="32">
        <v>47.991014669999998</v>
      </c>
      <c r="W758" s="32">
        <v>310.81082153320313</v>
      </c>
      <c r="X758" s="17">
        <v>0.49289098381996149</v>
      </c>
      <c r="Y758" s="32">
        <v>50.0771096</v>
      </c>
      <c r="Z758" s="32">
        <v>328.90994262695313</v>
      </c>
      <c r="AA758" s="5">
        <v>205</v>
      </c>
      <c r="AB758" s="5">
        <v>75</v>
      </c>
      <c r="AC758" s="16">
        <v>0.36585366725921631</v>
      </c>
      <c r="AD758" s="17">
        <v>0.29729729890823359</v>
      </c>
      <c r="AE758" s="32">
        <v>47.548255689999998</v>
      </c>
      <c r="AF758" s="32">
        <v>252.70269775390631</v>
      </c>
      <c r="AG758" s="16">
        <v>0.1</v>
      </c>
      <c r="AH758" s="16">
        <v>4.4999999999999998E-2</v>
      </c>
      <c r="AI758" s="16">
        <v>8.3000000000000004E-2</v>
      </c>
      <c r="AJ758" s="16">
        <v>0.70200000000000007</v>
      </c>
      <c r="AK758" s="16">
        <v>6.9000000000000006E-2</v>
      </c>
      <c r="AL758" s="16">
        <v>0</v>
      </c>
      <c r="AM758" s="16">
        <v>5.7000000000000002E-2</v>
      </c>
      <c r="AN758" s="16">
        <v>0.105</v>
      </c>
      <c r="AO758" s="16">
        <v>0.13200000000000001</v>
      </c>
      <c r="AP758" s="5">
        <v>0</v>
      </c>
      <c r="AQ758" s="31">
        <v>12103.7099609375</v>
      </c>
      <c r="AR758" s="31">
        <v>12329.58</v>
      </c>
    </row>
    <row r="759" spans="1:44" x14ac:dyDescent="0.3">
      <c r="A759" s="4">
        <v>960914120</v>
      </c>
      <c r="B759" s="3" t="s">
        <v>445</v>
      </c>
      <c r="C759" s="3" t="s">
        <v>1815</v>
      </c>
      <c r="D759" s="14">
        <v>84.876319885253906</v>
      </c>
      <c r="E759" s="14">
        <v>83.417587280273438</v>
      </c>
      <c r="F759" s="14">
        <v>85.022789001464844</v>
      </c>
      <c r="G759" s="14">
        <v>84.257545471191406</v>
      </c>
      <c r="H759" s="5">
        <v>586</v>
      </c>
      <c r="I759" s="15" t="s">
        <v>3981</v>
      </c>
      <c r="J759" s="15">
        <v>5</v>
      </c>
      <c r="K759" s="3" t="s">
        <v>3882</v>
      </c>
      <c r="L759" s="3" t="s">
        <v>3915</v>
      </c>
      <c r="M759" s="3" t="s">
        <v>3918</v>
      </c>
      <c r="N759" s="3" t="s">
        <v>3922</v>
      </c>
      <c r="O759" s="17">
        <v>0.60139858722686768</v>
      </c>
      <c r="P759" s="32">
        <v>50.050426289999997</v>
      </c>
      <c r="Q759" s="32">
        <v>366.08392333984381</v>
      </c>
      <c r="R759" s="5">
        <v>271</v>
      </c>
      <c r="S759" s="5">
        <v>78</v>
      </c>
      <c r="T759" s="16">
        <v>0.28782287240028381</v>
      </c>
      <c r="U759" s="17">
        <v>0.43076923489570618</v>
      </c>
      <c r="V759" s="32">
        <v>49.399591880000003</v>
      </c>
      <c r="W759" s="32">
        <v>310.76922607421881</v>
      </c>
      <c r="X759" s="17">
        <v>0.44055944681167603</v>
      </c>
      <c r="Y759" s="32">
        <v>50.178005429999999</v>
      </c>
      <c r="Z759" s="32">
        <v>319.58041381835938</v>
      </c>
      <c r="AA759" s="5">
        <v>271</v>
      </c>
      <c r="AB759" s="5">
        <v>78</v>
      </c>
      <c r="AC759" s="16">
        <v>0.28782287240028381</v>
      </c>
      <c r="AD759" s="17">
        <v>0.30769231915473938</v>
      </c>
      <c r="AE759" s="32">
        <v>49.728644920000001</v>
      </c>
      <c r="AF759" s="32">
        <v>266.15383911132813</v>
      </c>
      <c r="AG759" s="16">
        <v>2.7E-2</v>
      </c>
      <c r="AH759" s="16">
        <v>2.7E-2</v>
      </c>
      <c r="AI759" s="16">
        <v>9.0000000000000011E-3</v>
      </c>
      <c r="AJ759" s="16">
        <v>0.89900000000000002</v>
      </c>
      <c r="AK759" s="16">
        <v>3.7999999999999999E-2</v>
      </c>
      <c r="AL759" s="16">
        <v>0</v>
      </c>
      <c r="AM759" s="16"/>
      <c r="AN759" s="16">
        <v>0.13300000000000001</v>
      </c>
      <c r="AO759" s="16">
        <v>6.6000000000000003E-2</v>
      </c>
      <c r="AP759" s="5">
        <v>0</v>
      </c>
      <c r="AQ759" s="31">
        <v>10762.349609375</v>
      </c>
      <c r="AR759" s="31">
        <v>11094.92</v>
      </c>
    </row>
    <row r="760" spans="1:44" x14ac:dyDescent="0.3">
      <c r="A760" s="4">
        <v>960914125</v>
      </c>
      <c r="B760" s="3" t="s">
        <v>445</v>
      </c>
      <c r="C760" s="3" t="s">
        <v>1816</v>
      </c>
      <c r="D760" s="14">
        <v>83.026634216308594</v>
      </c>
      <c r="E760" s="14">
        <v>82.154899597167969</v>
      </c>
      <c r="F760" s="14">
        <v>89.157447814941406</v>
      </c>
      <c r="G760" s="14">
        <v>87.251312255859375</v>
      </c>
      <c r="H760" s="5">
        <v>391</v>
      </c>
      <c r="I760" s="15" t="s">
        <v>3981</v>
      </c>
      <c r="J760" s="15">
        <v>5</v>
      </c>
      <c r="K760" s="3" t="s">
        <v>3882</v>
      </c>
      <c r="L760" s="3" t="s">
        <v>3915</v>
      </c>
      <c r="M760" s="3" t="s">
        <v>3918</v>
      </c>
      <c r="N760" s="3" t="s">
        <v>3922</v>
      </c>
      <c r="O760" s="17">
        <v>0.48387095332145691</v>
      </c>
      <c r="P760" s="32">
        <v>49.27765565</v>
      </c>
      <c r="Q760" s="32">
        <v>342.47311401367188</v>
      </c>
      <c r="R760" s="5">
        <v>204</v>
      </c>
      <c r="S760" s="5">
        <v>92</v>
      </c>
      <c r="T760" s="16">
        <v>0.45098039507865911</v>
      </c>
      <c r="U760" s="17">
        <v>0.22352941334247589</v>
      </c>
      <c r="V760" s="32">
        <v>48.873152009999998</v>
      </c>
      <c r="W760" s="32"/>
      <c r="X760" s="17">
        <v>0.44086021184921259</v>
      </c>
      <c r="Y760" s="32">
        <v>52.668289479999999</v>
      </c>
      <c r="Z760" s="32">
        <v>310.752685546875</v>
      </c>
      <c r="AA760" s="5">
        <v>204</v>
      </c>
      <c r="AB760" s="5">
        <v>92</v>
      </c>
      <c r="AC760" s="16">
        <v>0.45098039507865911</v>
      </c>
      <c r="AD760" s="17">
        <v>0.20000000298023221</v>
      </c>
      <c r="AE760" s="32">
        <v>51.414553900000001</v>
      </c>
      <c r="AF760" s="32"/>
      <c r="AG760" s="16">
        <v>7.6999999999999999E-2</v>
      </c>
      <c r="AH760" s="16">
        <v>1.7999999999999999E-2</v>
      </c>
      <c r="AI760" s="16">
        <v>3.7999999999999999E-2</v>
      </c>
      <c r="AJ760" s="16">
        <v>0.79300000000000004</v>
      </c>
      <c r="AK760" s="16">
        <v>6.4000000000000001E-2</v>
      </c>
      <c r="AL760" s="16">
        <v>9.9999997764825821E-3</v>
      </c>
      <c r="AM760" s="16">
        <v>3.3000000000000002E-2</v>
      </c>
      <c r="AN760" s="16">
        <v>0.23499999999999999</v>
      </c>
      <c r="AO760" s="16">
        <v>0.254</v>
      </c>
      <c r="AP760" s="5">
        <v>0</v>
      </c>
      <c r="AQ760" s="31">
        <v>12633.419921875</v>
      </c>
      <c r="AR760" s="31">
        <v>12862.13</v>
      </c>
    </row>
    <row r="761" spans="1:44" x14ac:dyDescent="0.3">
      <c r="A761" s="4">
        <v>960914130</v>
      </c>
      <c r="B761" s="3" t="s">
        <v>445</v>
      </c>
      <c r="C761" s="3" t="s">
        <v>1817</v>
      </c>
      <c r="D761" s="14">
        <v>84.999618530273438</v>
      </c>
      <c r="E761" s="14">
        <v>84.60296630859375</v>
      </c>
      <c r="F761" s="14">
        <v>83.797828674316406</v>
      </c>
      <c r="G761" s="14">
        <v>83.1358642578125</v>
      </c>
      <c r="H761" s="5">
        <v>365</v>
      </c>
      <c r="I761" s="15" t="s">
        <v>3981</v>
      </c>
      <c r="J761" s="15">
        <v>5</v>
      </c>
      <c r="K761" s="3" t="s">
        <v>3882</v>
      </c>
      <c r="L761" s="3" t="s">
        <v>3915</v>
      </c>
      <c r="M761" s="3" t="s">
        <v>3918</v>
      </c>
      <c r="N761" s="3" t="s">
        <v>3922</v>
      </c>
      <c r="O761" s="17">
        <v>0.68306010961532593</v>
      </c>
      <c r="P761" s="32">
        <v>50.101938850000003</v>
      </c>
      <c r="Q761" s="32">
        <v>385.24591064453131</v>
      </c>
      <c r="R761" s="5">
        <v>193</v>
      </c>
      <c r="S761" s="5">
        <v>61</v>
      </c>
      <c r="T761" s="16">
        <v>0.31606218218803411</v>
      </c>
      <c r="U761" s="17">
        <v>0.38461539149284357</v>
      </c>
      <c r="V761" s="32">
        <v>49.893801330000002</v>
      </c>
      <c r="W761" s="32">
        <v>321.15383911132813</v>
      </c>
      <c r="X761" s="17">
        <v>0.49726775288581848</v>
      </c>
      <c r="Y761" s="32">
        <v>49.440217390000001</v>
      </c>
      <c r="Z761" s="32">
        <v>351.91256713867188</v>
      </c>
      <c r="AA761" s="5">
        <v>193</v>
      </c>
      <c r="AB761" s="5">
        <v>61</v>
      </c>
      <c r="AC761" s="16">
        <v>0.31606218218803411</v>
      </c>
      <c r="AD761" s="17">
        <v>0.2115384638309479</v>
      </c>
      <c r="AE761" s="32">
        <v>49.096979939999997</v>
      </c>
      <c r="AF761" s="32"/>
      <c r="AG761" s="16">
        <v>4.1000000000000002E-2</v>
      </c>
      <c r="AH761" s="16">
        <v>4.1000000000000002E-2</v>
      </c>
      <c r="AI761" s="16">
        <v>7.6999999999999999E-2</v>
      </c>
      <c r="AJ761" s="16">
        <v>0.80500000000000005</v>
      </c>
      <c r="AK761" s="16">
        <v>3.5999999999999997E-2</v>
      </c>
      <c r="AL761" s="16">
        <v>0</v>
      </c>
      <c r="AM761" s="16">
        <v>4.1000000000000002E-2</v>
      </c>
      <c r="AN761" s="16">
        <v>0.14199999999999999</v>
      </c>
      <c r="AO761" s="16">
        <v>8.7000000000000008E-2</v>
      </c>
      <c r="AP761" s="5">
        <v>0</v>
      </c>
      <c r="AQ761" s="31">
        <v>12693.6904296875</v>
      </c>
      <c r="AR761" s="31">
        <v>12924.65</v>
      </c>
    </row>
    <row r="762" spans="1:44" x14ac:dyDescent="0.3">
      <c r="A762" s="4">
        <v>960914135</v>
      </c>
      <c r="B762" s="3" t="s">
        <v>445</v>
      </c>
      <c r="C762" s="3" t="s">
        <v>1818</v>
      </c>
      <c r="D762" s="14">
        <v>76.427268981933594</v>
      </c>
      <c r="E762" s="14">
        <v>73.544059753417969</v>
      </c>
      <c r="F762" s="14">
        <v>86.574684143066406</v>
      </c>
      <c r="G762" s="14">
        <v>81.804824829101563</v>
      </c>
      <c r="H762" s="5">
        <v>383</v>
      </c>
      <c r="I762" s="15" t="s">
        <v>3981</v>
      </c>
      <c r="J762" s="15">
        <v>5</v>
      </c>
      <c r="K762" s="3" t="s">
        <v>3882</v>
      </c>
      <c r="L762" s="3" t="s">
        <v>3915</v>
      </c>
      <c r="M762" s="3" t="s">
        <v>3918</v>
      </c>
      <c r="N762" s="3" t="s">
        <v>3922</v>
      </c>
      <c r="O762" s="17">
        <v>0.5876777172088623</v>
      </c>
      <c r="P762" s="32">
        <v>46.520536360000001</v>
      </c>
      <c r="Q762" s="32">
        <v>373.459716796875</v>
      </c>
      <c r="R762" s="5">
        <v>243</v>
      </c>
      <c r="S762" s="5">
        <v>73</v>
      </c>
      <c r="T762" s="16">
        <v>0.30041152238845831</v>
      </c>
      <c r="U762" s="17">
        <v>0.29629629850387568</v>
      </c>
      <c r="V762" s="32">
        <v>45.283109469999999</v>
      </c>
      <c r="W762" s="32">
        <v>294.4444580078125</v>
      </c>
      <c r="X762" s="17">
        <v>0.57819902896881104</v>
      </c>
      <c r="Y762" s="32">
        <v>51.112705519999999</v>
      </c>
      <c r="Z762" s="32">
        <v>351.18484497070313</v>
      </c>
      <c r="AA762" s="5">
        <v>243</v>
      </c>
      <c r="AB762" s="5">
        <v>73</v>
      </c>
      <c r="AC762" s="16">
        <v>0.30041152238845831</v>
      </c>
      <c r="AD762" s="17">
        <v>0.3333333432674408</v>
      </c>
      <c r="AE762" s="32">
        <v>48.347420550000002</v>
      </c>
      <c r="AF762" s="32">
        <v>250</v>
      </c>
      <c r="AG762" s="16">
        <v>5.1999999999999998E-2</v>
      </c>
      <c r="AH762" s="16">
        <v>1.6E-2</v>
      </c>
      <c r="AI762" s="16">
        <v>5.5E-2</v>
      </c>
      <c r="AJ762" s="16">
        <v>0.83299999999999996</v>
      </c>
      <c r="AK762" s="16">
        <v>4.2000000000000003E-2</v>
      </c>
      <c r="AL762" s="16">
        <v>3.0000000260770321E-3</v>
      </c>
      <c r="AM762" s="16"/>
      <c r="AN762" s="16">
        <v>0.14399999999999999</v>
      </c>
      <c r="AO762" s="16">
        <v>8.3000000000000004E-2</v>
      </c>
      <c r="AP762" s="5">
        <v>0</v>
      </c>
      <c r="AQ762" s="31">
        <v>12917.419921875</v>
      </c>
      <c r="AR762" s="31">
        <v>13147.99</v>
      </c>
    </row>
    <row r="763" spans="1:44" x14ac:dyDescent="0.3">
      <c r="A763" s="4">
        <v>960914140</v>
      </c>
      <c r="B763" s="3" t="s">
        <v>445</v>
      </c>
      <c r="C763" s="3" t="s">
        <v>1202</v>
      </c>
      <c r="D763" s="14">
        <v>88.047637939453125</v>
      </c>
      <c r="E763" s="14">
        <v>85.331901550292969</v>
      </c>
      <c r="F763" s="14">
        <v>89.128707885742188</v>
      </c>
      <c r="G763" s="14">
        <v>85.534324645996094</v>
      </c>
      <c r="H763" s="5">
        <v>444</v>
      </c>
      <c r="I763" s="15" t="s">
        <v>3981</v>
      </c>
      <c r="J763" s="15">
        <v>5</v>
      </c>
      <c r="K763" s="3" t="s">
        <v>3882</v>
      </c>
      <c r="L763" s="3" t="s">
        <v>3915</v>
      </c>
      <c r="M763" s="3" t="s">
        <v>3918</v>
      </c>
      <c r="N763" s="3" t="s">
        <v>3922</v>
      </c>
      <c r="O763" s="17">
        <v>0.5935828685760498</v>
      </c>
      <c r="P763" s="32">
        <v>51.375356099999998</v>
      </c>
      <c r="Q763" s="32">
        <v>362.03207397460938</v>
      </c>
      <c r="R763" s="5">
        <v>186</v>
      </c>
      <c r="S763" s="5">
        <v>93</v>
      </c>
      <c r="T763" s="16">
        <v>0.5</v>
      </c>
      <c r="U763" s="17">
        <v>0.43902438879013062</v>
      </c>
      <c r="V763" s="32">
        <v>50.197710870000002</v>
      </c>
      <c r="W763" s="32">
        <v>324.3902587890625</v>
      </c>
      <c r="X763" s="17">
        <v>0.46524062752723688</v>
      </c>
      <c r="Y763" s="32">
        <v>52.650980910000001</v>
      </c>
      <c r="Z763" s="32">
        <v>312.834228515625</v>
      </c>
      <c r="AA763" s="5">
        <v>186</v>
      </c>
      <c r="AB763" s="5">
        <v>93</v>
      </c>
      <c r="AC763" s="16">
        <v>0.5</v>
      </c>
      <c r="AD763" s="17">
        <v>0.30120483040809631</v>
      </c>
      <c r="AE763" s="32">
        <v>50.447650109999998</v>
      </c>
      <c r="AF763" s="32">
        <v>266.26504516601563</v>
      </c>
      <c r="AG763" s="16">
        <v>9.1999999999999998E-2</v>
      </c>
      <c r="AH763" s="16">
        <v>5.3999999999999999E-2</v>
      </c>
      <c r="AI763" s="16">
        <v>0.16400000000000001</v>
      </c>
      <c r="AJ763" s="16">
        <v>0.61899999999999999</v>
      </c>
      <c r="AK763" s="16">
        <v>6.8000000000000005E-2</v>
      </c>
      <c r="AL763" s="16">
        <v>2.000000094994903E-3</v>
      </c>
      <c r="AM763" s="16">
        <v>7.0000000000000007E-2</v>
      </c>
      <c r="AN763" s="16">
        <v>0.158</v>
      </c>
      <c r="AO763" s="16">
        <v>0.19400000000000001</v>
      </c>
      <c r="AP763" s="5">
        <v>0</v>
      </c>
      <c r="AQ763" s="31">
        <v>11263.7001953125</v>
      </c>
      <c r="AR763" s="31">
        <v>11624.09</v>
      </c>
    </row>
    <row r="764" spans="1:44" x14ac:dyDescent="0.3">
      <c r="A764" s="4">
        <v>960914145</v>
      </c>
      <c r="B764" s="3" t="s">
        <v>445</v>
      </c>
      <c r="C764" s="3" t="s">
        <v>1819</v>
      </c>
      <c r="D764" s="14">
        <v>81.427047729492188</v>
      </c>
      <c r="E764" s="14">
        <v>81.543891906738281</v>
      </c>
      <c r="F764" s="14">
        <v>83.556602478027344</v>
      </c>
      <c r="G764" s="14">
        <v>80.59234619140625</v>
      </c>
      <c r="H764" s="5">
        <v>453</v>
      </c>
      <c r="I764" s="15" t="s">
        <v>3981</v>
      </c>
      <c r="J764" s="15">
        <v>5</v>
      </c>
      <c r="K764" s="3" t="s">
        <v>3882</v>
      </c>
      <c r="L764" s="3" t="s">
        <v>3915</v>
      </c>
      <c r="M764" s="3" t="s">
        <v>3918</v>
      </c>
      <c r="N764" s="3" t="s">
        <v>3922</v>
      </c>
      <c r="O764" s="17">
        <v>0.61044174432754517</v>
      </c>
      <c r="P764" s="32">
        <v>48.609370159999997</v>
      </c>
      <c r="Q764" s="32">
        <v>377.10842895507813</v>
      </c>
      <c r="R764" s="5">
        <v>286</v>
      </c>
      <c r="S764" s="5">
        <v>86</v>
      </c>
      <c r="T764" s="16">
        <v>0.30069929361343378</v>
      </c>
      <c r="U764" s="17">
        <v>0.359375</v>
      </c>
      <c r="V764" s="32">
        <v>48.618409079999999</v>
      </c>
      <c r="W764" s="32">
        <v>307.8125</v>
      </c>
      <c r="X764" s="17">
        <v>0.54032260179519653</v>
      </c>
      <c r="Y764" s="32">
        <v>49.294932000000003</v>
      </c>
      <c r="Z764" s="32">
        <v>357.258056640625</v>
      </c>
      <c r="AA764" s="5">
        <v>286</v>
      </c>
      <c r="AB764" s="5">
        <v>86</v>
      </c>
      <c r="AC764" s="16">
        <v>0.30069929361343378</v>
      </c>
      <c r="AD764" s="17">
        <v>0.2222222238779068</v>
      </c>
      <c r="AE764" s="32">
        <v>47.664626079999998</v>
      </c>
      <c r="AF764" s="32"/>
      <c r="AG764" s="16">
        <v>5.2999999999999999E-2</v>
      </c>
      <c r="AH764" s="16">
        <v>4.3999999999999997E-2</v>
      </c>
      <c r="AI764" s="16">
        <v>4.3999999999999997E-2</v>
      </c>
      <c r="AJ764" s="16">
        <v>0.79500000000000004</v>
      </c>
      <c r="AK764" s="16">
        <v>6.2E-2</v>
      </c>
      <c r="AL764" s="16">
        <v>2.000000094994903E-3</v>
      </c>
      <c r="AM764" s="16">
        <v>3.3000000000000002E-2</v>
      </c>
      <c r="AN764" s="16">
        <v>0.10199999999999999</v>
      </c>
      <c r="AO764" s="16">
        <v>5.5E-2</v>
      </c>
      <c r="AP764" s="5">
        <v>0</v>
      </c>
      <c r="AQ764" s="31">
        <v>11469.8798828125</v>
      </c>
      <c r="AR764" s="31">
        <v>11692.19</v>
      </c>
    </row>
    <row r="765" spans="1:44" x14ac:dyDescent="0.3">
      <c r="A765" s="4">
        <v>960914150</v>
      </c>
      <c r="B765" s="3" t="s">
        <v>445</v>
      </c>
      <c r="C765" s="3" t="s">
        <v>1820</v>
      </c>
      <c r="D765" s="14">
        <v>93.169456481933594</v>
      </c>
      <c r="E765" s="14">
        <v>92.950675964355469</v>
      </c>
      <c r="F765" s="14">
        <v>97.562202453613281</v>
      </c>
      <c r="G765" s="14">
        <v>92.156875610351563</v>
      </c>
      <c r="H765" s="5">
        <v>535</v>
      </c>
      <c r="I765" s="15" t="s">
        <v>3981</v>
      </c>
      <c r="J765" s="15">
        <v>5</v>
      </c>
      <c r="K765" s="3" t="s">
        <v>3882</v>
      </c>
      <c r="L765" s="3" t="s">
        <v>3915</v>
      </c>
      <c r="M765" s="3" t="s">
        <v>3918</v>
      </c>
      <c r="N765" s="3" t="s">
        <v>3922</v>
      </c>
      <c r="O765" s="17">
        <v>0.74814814329147339</v>
      </c>
      <c r="P765" s="32">
        <v>53.515175409999998</v>
      </c>
      <c r="Q765" s="32">
        <v>405.5555419921875</v>
      </c>
      <c r="R765" s="5">
        <v>261</v>
      </c>
      <c r="S765" s="5">
        <v>63</v>
      </c>
      <c r="T765" s="16">
        <v>0.24137930572032931</v>
      </c>
      <c r="U765" s="17">
        <v>0.57971012592315674</v>
      </c>
      <c r="V765" s="32">
        <v>53.374140599999997</v>
      </c>
      <c r="W765" s="32">
        <v>349.27536010742188</v>
      </c>
      <c r="X765" s="17">
        <v>0.70740741491317749</v>
      </c>
      <c r="Y765" s="32">
        <v>57.730426809999997</v>
      </c>
      <c r="Z765" s="32">
        <v>384.4444580078125</v>
      </c>
      <c r="AA765" s="5">
        <v>261</v>
      </c>
      <c r="AB765" s="5">
        <v>63</v>
      </c>
      <c r="AC765" s="16">
        <v>0.24137930572032931</v>
      </c>
      <c r="AD765" s="17">
        <v>0.42028984427452087</v>
      </c>
      <c r="AE765" s="32">
        <v>54.177070809999996</v>
      </c>
      <c r="AF765" s="32">
        <v>297.1014404296875</v>
      </c>
      <c r="AG765" s="16">
        <v>4.7E-2</v>
      </c>
      <c r="AH765" s="16">
        <v>4.4999999999999998E-2</v>
      </c>
      <c r="AI765" s="16">
        <v>0.13800000000000001</v>
      </c>
      <c r="AJ765" s="16">
        <v>0.73099999999999998</v>
      </c>
      <c r="AK765" s="16">
        <v>3.4000000000000002E-2</v>
      </c>
      <c r="AL765" s="16">
        <v>6.0000000521540642E-3</v>
      </c>
      <c r="AM765" s="16">
        <v>2.8000000000000001E-2</v>
      </c>
      <c r="AN765" s="16">
        <v>9.9000000000000005E-2</v>
      </c>
      <c r="AO765" s="16">
        <v>3.7999999999999999E-2</v>
      </c>
      <c r="AP765" s="5">
        <v>0</v>
      </c>
      <c r="AQ765" s="31">
        <v>11059.5703125</v>
      </c>
      <c r="AR765" s="31">
        <v>11276.99</v>
      </c>
    </row>
    <row r="766" spans="1:44" x14ac:dyDescent="0.3">
      <c r="A766" s="4">
        <v>960914155</v>
      </c>
      <c r="B766" s="3" t="s">
        <v>445</v>
      </c>
      <c r="C766" s="3" t="s">
        <v>1821</v>
      </c>
      <c r="D766" s="14">
        <v>85.38946533203125</v>
      </c>
      <c r="E766" s="14">
        <v>82.89703369140625</v>
      </c>
      <c r="F766" s="14">
        <v>82.772270202636719</v>
      </c>
      <c r="G766" s="14">
        <v>80.196456909179688</v>
      </c>
      <c r="H766" s="5">
        <v>442</v>
      </c>
      <c r="I766" s="15" t="s">
        <v>3981</v>
      </c>
      <c r="J766" s="15">
        <v>5</v>
      </c>
      <c r="K766" s="3" t="s">
        <v>3882</v>
      </c>
      <c r="L766" s="3" t="s">
        <v>3915</v>
      </c>
      <c r="M766" s="3" t="s">
        <v>3918</v>
      </c>
      <c r="N766" s="3" t="s">
        <v>3922</v>
      </c>
      <c r="O766" s="17">
        <v>0.552173912525177</v>
      </c>
      <c r="P766" s="32">
        <v>50.264808719999998</v>
      </c>
      <c r="Q766" s="32">
        <v>355.65216064453131</v>
      </c>
      <c r="R766" s="5">
        <v>243</v>
      </c>
      <c r="S766" s="5">
        <v>90</v>
      </c>
      <c r="T766" s="16">
        <v>0.37037035822868353</v>
      </c>
      <c r="U766" s="17">
        <v>0.40659341216087341</v>
      </c>
      <c r="V766" s="32">
        <v>49.182562099999998</v>
      </c>
      <c r="W766" s="32">
        <v>300</v>
      </c>
      <c r="X766" s="17">
        <v>0.51965063810348511</v>
      </c>
      <c r="Y766" s="32">
        <v>48.822529750000001</v>
      </c>
      <c r="Z766" s="32">
        <v>334.497802734375</v>
      </c>
      <c r="AA766" s="5">
        <v>243</v>
      </c>
      <c r="AB766" s="5">
        <v>90</v>
      </c>
      <c r="AC766" s="16">
        <v>0.37037035822868353</v>
      </c>
      <c r="AD766" s="17">
        <v>0.36263737082481379</v>
      </c>
      <c r="AE766" s="32">
        <v>47.441685970000002</v>
      </c>
      <c r="AF766" s="32">
        <v>272.5274658203125</v>
      </c>
      <c r="AG766" s="16">
        <v>0.05</v>
      </c>
      <c r="AH766" s="16">
        <v>3.7999999999999999E-2</v>
      </c>
      <c r="AI766" s="16">
        <v>3.4000000000000002E-2</v>
      </c>
      <c r="AJ766" s="16">
        <v>0.83499999999999996</v>
      </c>
      <c r="AK766" s="16">
        <v>4.2999999999999997E-2</v>
      </c>
      <c r="AL766" s="16">
        <v>0</v>
      </c>
      <c r="AM766" s="16">
        <v>1.0999999999999999E-2</v>
      </c>
      <c r="AN766" s="16">
        <v>0.17199999999999999</v>
      </c>
      <c r="AO766" s="16">
        <v>0.161</v>
      </c>
      <c r="AP766" s="5">
        <v>0</v>
      </c>
      <c r="AQ766" s="31">
        <v>11921.1201171875</v>
      </c>
      <c r="AR766" s="31">
        <v>12150.64</v>
      </c>
    </row>
    <row r="767" spans="1:44" x14ac:dyDescent="0.3">
      <c r="A767" s="4">
        <v>960914160</v>
      </c>
      <c r="B767" s="3" t="s">
        <v>445</v>
      </c>
      <c r="C767" s="3" t="s">
        <v>1822</v>
      </c>
      <c r="D767" s="14">
        <v>85.8184814453125</v>
      </c>
      <c r="E767" s="14">
        <v>81.656684875488281</v>
      </c>
      <c r="F767" s="14">
        <v>78.236579895019531</v>
      </c>
      <c r="G767" s="14">
        <v>77.779426574707031</v>
      </c>
      <c r="H767" s="5">
        <v>483</v>
      </c>
      <c r="I767" s="15" t="s">
        <v>3981</v>
      </c>
      <c r="J767" s="15">
        <v>5</v>
      </c>
      <c r="K767" s="3" t="s">
        <v>3882</v>
      </c>
      <c r="L767" s="3" t="s">
        <v>3915</v>
      </c>
      <c r="M767" s="3" t="s">
        <v>3918</v>
      </c>
      <c r="N767" s="3" t="s">
        <v>3922</v>
      </c>
      <c r="O767" s="17">
        <v>0.61023622751235962</v>
      </c>
      <c r="P767" s="32">
        <v>50.444046470000004</v>
      </c>
      <c r="Q767" s="32">
        <v>365.74801635742188</v>
      </c>
      <c r="R767" s="5">
        <v>236</v>
      </c>
      <c r="S767" s="5">
        <v>66</v>
      </c>
      <c r="T767" s="16">
        <v>0.27966102957725519</v>
      </c>
      <c r="U767" s="17">
        <v>0.32954546809196472</v>
      </c>
      <c r="V767" s="32">
        <v>48.665434079999997</v>
      </c>
      <c r="W767" s="32">
        <v>289.77273559570313</v>
      </c>
      <c r="X767" s="17">
        <v>0.4921259880065918</v>
      </c>
      <c r="Y767" s="32">
        <v>46.090710469999998</v>
      </c>
      <c r="Z767" s="32">
        <v>313.38583374023438</v>
      </c>
      <c r="AA767" s="5">
        <v>235</v>
      </c>
      <c r="AB767" s="5">
        <v>66</v>
      </c>
      <c r="AC767" s="16">
        <v>0.27966102957725519</v>
      </c>
      <c r="AD767" s="17">
        <v>0.22727273404598239</v>
      </c>
      <c r="AE767" s="32">
        <v>46.080559690000001</v>
      </c>
      <c r="AF767" s="32">
        <v>228.4090881347656</v>
      </c>
      <c r="AG767" s="16">
        <v>8.1000000000000003E-2</v>
      </c>
      <c r="AH767" s="16">
        <v>0.05</v>
      </c>
      <c r="AI767" s="16">
        <v>0.19700000000000001</v>
      </c>
      <c r="AJ767" s="16">
        <v>0.59799999999999998</v>
      </c>
      <c r="AK767" s="16">
        <v>7.2000000000000008E-2</v>
      </c>
      <c r="AL767" s="16">
        <v>2.000000094994903E-3</v>
      </c>
      <c r="AM767" s="16">
        <v>7.0000000000000007E-2</v>
      </c>
      <c r="AN767" s="16">
        <v>0.126</v>
      </c>
      <c r="AO767" s="16">
        <v>0.11600000000000001</v>
      </c>
      <c r="AP767" s="5">
        <v>0</v>
      </c>
      <c r="AQ767" s="31">
        <v>10915.73046875</v>
      </c>
      <c r="AR767" s="31">
        <v>11237.08</v>
      </c>
    </row>
    <row r="768" spans="1:44" x14ac:dyDescent="0.3">
      <c r="A768" s="4">
        <v>960914165</v>
      </c>
      <c r="B768" s="3" t="s">
        <v>445</v>
      </c>
      <c r="C768" s="3" t="s">
        <v>1823</v>
      </c>
      <c r="D768" s="14">
        <v>83.372901916503906</v>
      </c>
      <c r="E768" s="14">
        <v>80.620803833007813</v>
      </c>
      <c r="F768" s="14">
        <v>89.255386352539063</v>
      </c>
      <c r="G768" s="14">
        <v>87.519981384277344</v>
      </c>
      <c r="H768" s="5">
        <v>536</v>
      </c>
      <c r="I768" s="15" t="s">
        <v>3981</v>
      </c>
      <c r="J768" s="15">
        <v>5</v>
      </c>
      <c r="K768" s="3" t="s">
        <v>3882</v>
      </c>
      <c r="L768" s="3" t="s">
        <v>3915</v>
      </c>
      <c r="M768" s="3" t="s">
        <v>3918</v>
      </c>
      <c r="N768" s="3" t="s">
        <v>3922</v>
      </c>
      <c r="O768" s="17">
        <v>0.69655174016952515</v>
      </c>
      <c r="P768" s="32">
        <v>49.422319250000001</v>
      </c>
      <c r="Q768" s="32">
        <v>396.2069091796875</v>
      </c>
      <c r="R768" s="5">
        <v>284</v>
      </c>
      <c r="S768" s="5">
        <v>116</v>
      </c>
      <c r="T768" s="16">
        <v>0.40845069289207458</v>
      </c>
      <c r="U768" s="17">
        <v>0.4166666567325592</v>
      </c>
      <c r="V768" s="32">
        <v>48.233552799999998</v>
      </c>
      <c r="W768" s="32">
        <v>325.92593383789063</v>
      </c>
      <c r="X768" s="17">
        <v>0.65862071514129639</v>
      </c>
      <c r="Y768" s="32">
        <v>52.727275579999997</v>
      </c>
      <c r="Z768" s="32">
        <v>375.862060546875</v>
      </c>
      <c r="AA768" s="5">
        <v>287</v>
      </c>
      <c r="AB768" s="5">
        <v>119</v>
      </c>
      <c r="AC768" s="16">
        <v>0.40845069289207458</v>
      </c>
      <c r="AD768" s="17">
        <v>0.37962964177131647</v>
      </c>
      <c r="AE768" s="32">
        <v>51.565852479999997</v>
      </c>
      <c r="AF768" s="32">
        <v>282.40740966796881</v>
      </c>
      <c r="AG768" s="16">
        <v>0.06</v>
      </c>
      <c r="AH768" s="16">
        <v>0.104</v>
      </c>
      <c r="AI768" s="16">
        <v>0.435</v>
      </c>
      <c r="AJ768" s="16">
        <v>0.36199999999999999</v>
      </c>
      <c r="AK768" s="16">
        <v>3.4000000000000002E-2</v>
      </c>
      <c r="AL768" s="16">
        <v>6.0000000521540642E-3</v>
      </c>
      <c r="AM768" s="16">
        <v>0.20899999999999999</v>
      </c>
      <c r="AN768" s="16">
        <v>0.11700000000000001</v>
      </c>
      <c r="AO768" s="16">
        <v>0.128</v>
      </c>
      <c r="AP768" s="5">
        <v>0</v>
      </c>
      <c r="AQ768" s="31">
        <v>10877.3095703125</v>
      </c>
      <c r="AR768" s="31">
        <v>11110.33</v>
      </c>
    </row>
    <row r="769" spans="1:44" x14ac:dyDescent="0.3">
      <c r="A769" s="4">
        <v>960914170</v>
      </c>
      <c r="B769" s="3" t="s">
        <v>445</v>
      </c>
      <c r="C769" s="3" t="s">
        <v>1824</v>
      </c>
      <c r="D769" s="14">
        <v>88.900314331054688</v>
      </c>
      <c r="E769" s="14">
        <v>88.033103942871094</v>
      </c>
      <c r="F769" s="14">
        <v>84.306297302246094</v>
      </c>
      <c r="G769" s="14">
        <v>81.057044982910156</v>
      </c>
      <c r="H769" s="5">
        <v>431</v>
      </c>
      <c r="I769" s="15" t="s">
        <v>3981</v>
      </c>
      <c r="J769" s="15">
        <v>5</v>
      </c>
      <c r="K769" s="3" t="s">
        <v>3882</v>
      </c>
      <c r="L769" s="3" t="s">
        <v>3915</v>
      </c>
      <c r="M769" s="3" t="s">
        <v>3918</v>
      </c>
      <c r="N769" s="3" t="s">
        <v>3922</v>
      </c>
      <c r="O769" s="17">
        <v>0.54326921701431274</v>
      </c>
      <c r="P769" s="32">
        <v>51.731591080000001</v>
      </c>
      <c r="Q769" s="32">
        <v>352.88461303710938</v>
      </c>
      <c r="R769" s="5">
        <v>202</v>
      </c>
      <c r="S769" s="5">
        <v>74</v>
      </c>
      <c r="T769" s="16">
        <v>0.3663366436958313</v>
      </c>
      <c r="U769" s="17">
        <v>0.28985506296157842</v>
      </c>
      <c r="V769" s="32">
        <v>51.32389964</v>
      </c>
      <c r="W769" s="32">
        <v>286.95651245117188</v>
      </c>
      <c r="X769" s="17">
        <v>0.36057692766189581</v>
      </c>
      <c r="Y769" s="32">
        <v>49.746469089999998</v>
      </c>
      <c r="Z769" s="32">
        <v>300.48077392578131</v>
      </c>
      <c r="AA769" s="5">
        <v>201</v>
      </c>
      <c r="AB769" s="5">
        <v>73</v>
      </c>
      <c r="AC769" s="16">
        <v>0.3663366436958313</v>
      </c>
      <c r="AD769" s="17">
        <v>0.2173912972211838</v>
      </c>
      <c r="AE769" s="32">
        <v>47.926314699999999</v>
      </c>
      <c r="AF769" s="32"/>
      <c r="AG769" s="16">
        <v>4.9000000000000002E-2</v>
      </c>
      <c r="AH769" s="16">
        <v>0.03</v>
      </c>
      <c r="AI769" s="16"/>
      <c r="AJ769" s="16">
        <v>0.88600000000000001</v>
      </c>
      <c r="AK769" s="16">
        <v>3.2000000000000001E-2</v>
      </c>
      <c r="AL769" s="16">
        <v>2.000000094994903E-3</v>
      </c>
      <c r="AM769" s="16">
        <v>1.9E-2</v>
      </c>
      <c r="AN769" s="16">
        <v>0.158</v>
      </c>
      <c r="AO769" s="16">
        <v>0.121</v>
      </c>
      <c r="AP769" s="5">
        <v>0</v>
      </c>
      <c r="AQ769" s="31">
        <v>11444.259765625</v>
      </c>
      <c r="AR769" s="31">
        <v>11805.05</v>
      </c>
    </row>
    <row r="770" spans="1:44" x14ac:dyDescent="0.3">
      <c r="A770" s="4">
        <v>960914175</v>
      </c>
      <c r="B770" s="3" t="s">
        <v>445</v>
      </c>
      <c r="C770" s="3" t="s">
        <v>1825</v>
      </c>
      <c r="D770" s="14">
        <v>89.364280700683594</v>
      </c>
      <c r="E770" s="14">
        <v>88.927879333496094</v>
      </c>
      <c r="F770" s="14">
        <v>86.019920349121094</v>
      </c>
      <c r="G770" s="14">
        <v>82.186363220214844</v>
      </c>
      <c r="H770" s="5">
        <v>410</v>
      </c>
      <c r="I770" s="15" t="s">
        <v>3981</v>
      </c>
      <c r="J770" s="15">
        <v>5</v>
      </c>
      <c r="K770" s="3" t="s">
        <v>3882</v>
      </c>
      <c r="L770" s="3" t="s">
        <v>3915</v>
      </c>
      <c r="M770" s="3" t="s">
        <v>3918</v>
      </c>
      <c r="N770" s="3" t="s">
        <v>3922</v>
      </c>
      <c r="O770" s="17">
        <v>0.67906975746154785</v>
      </c>
      <c r="P770" s="32">
        <v>51.925428240000002</v>
      </c>
      <c r="Q770" s="32">
        <v>396.27908325195313</v>
      </c>
      <c r="R770" s="5">
        <v>249</v>
      </c>
      <c r="S770" s="5">
        <v>52</v>
      </c>
      <c r="T770" s="16">
        <v>0.2088353484869003</v>
      </c>
      <c r="U770" s="17">
        <v>0.3125</v>
      </c>
      <c r="V770" s="32">
        <v>51.696949189999998</v>
      </c>
      <c r="W770" s="32"/>
      <c r="X770" s="17">
        <v>0.6093023419380188</v>
      </c>
      <c r="Y770" s="32">
        <v>50.778574650000003</v>
      </c>
      <c r="Z770" s="32">
        <v>363.25582885742188</v>
      </c>
      <c r="AA770" s="5">
        <v>250</v>
      </c>
      <c r="AB770" s="5">
        <v>53</v>
      </c>
      <c r="AC770" s="16">
        <v>0.2088353484869003</v>
      </c>
      <c r="AD770" s="17">
        <v>0.3125</v>
      </c>
      <c r="AE770" s="32">
        <v>48.562277809999998</v>
      </c>
      <c r="AF770" s="32">
        <v>254.16667175292969</v>
      </c>
      <c r="AG770" s="16">
        <v>4.3999999999999997E-2</v>
      </c>
      <c r="AH770" s="16">
        <v>3.2000000000000001E-2</v>
      </c>
      <c r="AI770" s="16">
        <v>8.3000000000000004E-2</v>
      </c>
      <c r="AJ770" s="16">
        <v>0.81700000000000006</v>
      </c>
      <c r="AK770" s="16">
        <v>2.1999999999999999E-2</v>
      </c>
      <c r="AL770" s="16">
        <v>2.000000094994903E-3</v>
      </c>
      <c r="AM770" s="16">
        <v>3.9E-2</v>
      </c>
      <c r="AN770" s="16">
        <v>0.154</v>
      </c>
      <c r="AO770" s="16">
        <v>6.4000000000000001E-2</v>
      </c>
      <c r="AP770" s="5">
        <v>0</v>
      </c>
      <c r="AQ770" s="31">
        <v>12186.8798828125</v>
      </c>
      <c r="AR770" s="31">
        <v>12413.71</v>
      </c>
    </row>
    <row r="771" spans="1:44" x14ac:dyDescent="0.3">
      <c r="A771" s="4">
        <v>810963000</v>
      </c>
      <c r="B771" s="3" t="s">
        <v>386</v>
      </c>
      <c r="C771" s="3" t="s">
        <v>1596</v>
      </c>
      <c r="D771" s="14">
        <v>83.049797058105469</v>
      </c>
      <c r="E771" s="14">
        <v>80.837608337402344</v>
      </c>
      <c r="F771" s="14">
        <v>82.423255920410156</v>
      </c>
      <c r="G771" s="14">
        <v>81.767578125</v>
      </c>
      <c r="H771" s="5">
        <v>907</v>
      </c>
      <c r="I771" s="15">
        <v>4</v>
      </c>
      <c r="J771" s="15">
        <v>6</v>
      </c>
      <c r="K771" s="3" t="s">
        <v>3868</v>
      </c>
      <c r="L771" s="3" t="s">
        <v>3913</v>
      </c>
      <c r="M771" s="3" t="s">
        <v>3917</v>
      </c>
      <c r="N771" s="3" t="s">
        <v>3921</v>
      </c>
      <c r="O771" s="17">
        <v>0.46570396423339838</v>
      </c>
      <c r="P771" s="32">
        <v>49.287331850000001</v>
      </c>
      <c r="Q771" s="32">
        <v>341.87725830078131</v>
      </c>
      <c r="R771" s="5">
        <v>1433</v>
      </c>
      <c r="S771" s="5">
        <v>767</v>
      </c>
      <c r="T771" s="16">
        <v>0.5352407693862915</v>
      </c>
      <c r="U771" s="17">
        <v>0.29197078943252558</v>
      </c>
      <c r="V771" s="32">
        <v>48.323943280000002</v>
      </c>
      <c r="W771" s="32">
        <v>297.56692504882813</v>
      </c>
      <c r="X771" s="17">
        <v>0.3725961446762085</v>
      </c>
      <c r="Y771" s="32">
        <v>48.612320910000001</v>
      </c>
      <c r="Z771" s="32">
        <v>293.87017822265631</v>
      </c>
      <c r="AA771" s="5">
        <v>1434</v>
      </c>
      <c r="AB771" s="5">
        <v>769</v>
      </c>
      <c r="AC771" s="16">
        <v>0.5352407693862915</v>
      </c>
      <c r="AD771" s="17">
        <v>0.22572815418243411</v>
      </c>
      <c r="AE771" s="32">
        <v>48.326445829999997</v>
      </c>
      <c r="AF771" s="32">
        <v>244.6601867675781</v>
      </c>
      <c r="AG771" s="16">
        <v>4.7E-2</v>
      </c>
      <c r="AH771" s="16">
        <v>4.9000000000000002E-2</v>
      </c>
      <c r="AI771" s="16">
        <v>3.1E-2</v>
      </c>
      <c r="AJ771" s="16">
        <v>0.81100000000000005</v>
      </c>
      <c r="AK771" s="16">
        <v>5.6000000000000001E-2</v>
      </c>
      <c r="AL771" s="16">
        <v>6.0000000521540642E-3</v>
      </c>
      <c r="AM771" s="16">
        <v>2.5000000000000001E-2</v>
      </c>
      <c r="AN771" s="16">
        <v>0.16900000000000001</v>
      </c>
      <c r="AO771" s="16">
        <v>0.36599999999999999</v>
      </c>
      <c r="AP771" s="5">
        <v>0</v>
      </c>
      <c r="AQ771" s="31">
        <v>7284.64013671875</v>
      </c>
      <c r="AR771" s="31">
        <v>9548.39</v>
      </c>
    </row>
    <row r="772" spans="1:44" x14ac:dyDescent="0.3">
      <c r="A772" s="4">
        <v>330904040</v>
      </c>
      <c r="B772" s="3" t="s">
        <v>139</v>
      </c>
      <c r="C772" s="3" t="s">
        <v>944</v>
      </c>
      <c r="D772" s="14">
        <v>83.910331726074219</v>
      </c>
      <c r="E772" s="14">
        <v>85.60357666015625</v>
      </c>
      <c r="F772" s="14">
        <v>81.454521179199219</v>
      </c>
      <c r="G772" s="14">
        <v>82.62982177734375</v>
      </c>
      <c r="H772" s="5">
        <v>325</v>
      </c>
      <c r="I772" s="15">
        <v>2</v>
      </c>
      <c r="J772" s="15">
        <v>5</v>
      </c>
      <c r="K772" s="3" t="s">
        <v>3892</v>
      </c>
      <c r="L772" s="3" t="s">
        <v>3913</v>
      </c>
      <c r="M772" s="3" t="s">
        <v>3917</v>
      </c>
      <c r="N772" s="3" t="s">
        <v>3923</v>
      </c>
      <c r="O772" s="17">
        <v>0.40277779102325439</v>
      </c>
      <c r="P772" s="32">
        <v>49.64684991</v>
      </c>
      <c r="Q772" s="32">
        <v>325.92593383789063</v>
      </c>
      <c r="R772" s="5">
        <v>236</v>
      </c>
      <c r="S772" s="5">
        <v>236</v>
      </c>
      <c r="T772" s="16">
        <v>1</v>
      </c>
      <c r="U772" s="17">
        <v>0.40277779102325439</v>
      </c>
      <c r="V772" s="32">
        <v>50.310977110000003</v>
      </c>
      <c r="W772" s="32">
        <v>325.92593383789063</v>
      </c>
      <c r="X772" s="17">
        <v>0.28372094035148621</v>
      </c>
      <c r="Y772" s="32">
        <v>48.028859779999998</v>
      </c>
      <c r="Z772" s="32">
        <v>283.72091674804688</v>
      </c>
      <c r="AA772" s="5">
        <v>236</v>
      </c>
      <c r="AB772" s="5">
        <v>236</v>
      </c>
      <c r="AC772" s="16">
        <v>1</v>
      </c>
      <c r="AD772" s="17">
        <v>0.28372094035148621</v>
      </c>
      <c r="AE772" s="32">
        <v>48.812007739999999</v>
      </c>
      <c r="AF772" s="32">
        <v>283.72091674804688</v>
      </c>
      <c r="AG772" s="16"/>
      <c r="AH772" s="16">
        <v>2.8000000000000001E-2</v>
      </c>
      <c r="AI772" s="16"/>
      <c r="AJ772" s="16">
        <v>0.90800000000000003</v>
      </c>
      <c r="AK772" s="16">
        <v>0.04</v>
      </c>
      <c r="AL772" s="16">
        <v>2.500000037252903E-2</v>
      </c>
      <c r="AM772" s="16"/>
      <c r="AN772" s="16">
        <v>0.19400000000000001</v>
      </c>
      <c r="AO772" s="16">
        <v>0.51990000000000003</v>
      </c>
      <c r="AP772" s="5">
        <v>0</v>
      </c>
      <c r="AQ772" s="31">
        <v>7881.580078125</v>
      </c>
      <c r="AR772" s="31">
        <v>9152.33</v>
      </c>
    </row>
    <row r="773" spans="1:44" x14ac:dyDescent="0.3">
      <c r="A773" s="4">
        <v>211514040</v>
      </c>
      <c r="B773" s="3" t="s">
        <v>94</v>
      </c>
      <c r="C773" s="3" t="s">
        <v>798</v>
      </c>
      <c r="D773" s="14">
        <v>83.088531494140625</v>
      </c>
      <c r="E773" s="14">
        <v>81.911643981933594</v>
      </c>
      <c r="F773" s="14">
        <v>82.832817077636719</v>
      </c>
      <c r="G773" s="14">
        <v>85.085212707519531</v>
      </c>
      <c r="H773" s="5">
        <v>216</v>
      </c>
      <c r="I773" s="15" t="s">
        <v>3981</v>
      </c>
      <c r="J773" s="15">
        <v>6</v>
      </c>
      <c r="K773" s="3" t="s">
        <v>3828</v>
      </c>
      <c r="L773" s="3" t="s">
        <v>3911</v>
      </c>
      <c r="M773" s="3" t="s">
        <v>3916</v>
      </c>
      <c r="N773" s="3" t="s">
        <v>3921</v>
      </c>
      <c r="O773" s="17">
        <v>0.38016527891159058</v>
      </c>
      <c r="P773" s="32">
        <v>49.303514139999997</v>
      </c>
      <c r="Q773" s="32">
        <v>323.1405029296875</v>
      </c>
      <c r="R773" s="5">
        <v>158</v>
      </c>
      <c r="S773" s="5">
        <v>81</v>
      </c>
      <c r="T773" s="16">
        <v>0.51265823841094971</v>
      </c>
      <c r="U773" s="17">
        <v>0.26666668057441711</v>
      </c>
      <c r="V773" s="32">
        <v>48.771732559999997</v>
      </c>
      <c r="W773" s="32"/>
      <c r="X773" s="17">
        <v>0.33884298801422119</v>
      </c>
      <c r="Y773" s="32">
        <v>48.858997299999999</v>
      </c>
      <c r="Z773" s="32">
        <v>284.29751586914063</v>
      </c>
      <c r="AA773" s="5">
        <v>157</v>
      </c>
      <c r="AB773" s="5">
        <v>80</v>
      </c>
      <c r="AC773" s="16">
        <v>0.51265823841094971</v>
      </c>
      <c r="AD773" s="17">
        <v>0.17777778208255771</v>
      </c>
      <c r="AE773" s="32">
        <v>50.194738219999998</v>
      </c>
      <c r="AF773" s="32"/>
      <c r="AG773" s="16"/>
      <c r="AH773" s="16">
        <v>2.3E-2</v>
      </c>
      <c r="AI773" s="16"/>
      <c r="AJ773" s="16">
        <v>0.95400000000000007</v>
      </c>
      <c r="AK773" s="16"/>
      <c r="AL773" s="16">
        <v>2.300000004470348E-2</v>
      </c>
      <c r="AM773" s="16"/>
      <c r="AN773" s="16">
        <v>0.125</v>
      </c>
      <c r="AO773" s="16">
        <v>0.22500000000000001</v>
      </c>
      <c r="AP773" s="5">
        <v>0</v>
      </c>
      <c r="AQ773" s="31">
        <v>10883.01953125</v>
      </c>
      <c r="AR773" s="31">
        <v>11645.38</v>
      </c>
    </row>
    <row r="774" spans="1:44" x14ac:dyDescent="0.3">
      <c r="A774" s="4">
        <v>540424040</v>
      </c>
      <c r="B774" s="3" t="s">
        <v>280</v>
      </c>
      <c r="C774" s="3" t="s">
        <v>1388</v>
      </c>
      <c r="D774" s="14">
        <v>91.190582275390625</v>
      </c>
      <c r="E774" s="14">
        <v>89.9307861328125</v>
      </c>
      <c r="F774" s="14">
        <v>87.145111083984375</v>
      </c>
      <c r="G774" s="14">
        <v>86.589149475097656</v>
      </c>
      <c r="H774" s="5">
        <v>129</v>
      </c>
      <c r="I774" s="15" t="s">
        <v>3980</v>
      </c>
      <c r="J774" s="15">
        <v>6</v>
      </c>
      <c r="K774" s="3" t="s">
        <v>3861</v>
      </c>
      <c r="L774" s="3" t="s">
        <v>3908</v>
      </c>
      <c r="M774" s="3" t="s">
        <v>3916</v>
      </c>
      <c r="N774" s="3" t="s">
        <v>3923</v>
      </c>
      <c r="O774" s="17">
        <v>0.47368422150611877</v>
      </c>
      <c r="P774" s="32">
        <v>52.688430689999997</v>
      </c>
      <c r="Q774" s="32">
        <v>348.6842041015625</v>
      </c>
      <c r="R774" s="5">
        <v>103</v>
      </c>
      <c r="S774" s="5">
        <v>56</v>
      </c>
      <c r="T774" s="16">
        <v>0.5436893105506897</v>
      </c>
      <c r="U774" s="17">
        <v>0.4285714328289032</v>
      </c>
      <c r="V774" s="32">
        <v>52.115082819999998</v>
      </c>
      <c r="W774" s="32">
        <v>333.33334350585938</v>
      </c>
      <c r="X774" s="17">
        <v>0.35526314377784729</v>
      </c>
      <c r="Y774" s="32">
        <v>51.456267539999999</v>
      </c>
      <c r="Z774" s="32">
        <v>284.21054077148438</v>
      </c>
      <c r="AA774" s="5">
        <v>103</v>
      </c>
      <c r="AB774" s="5">
        <v>56</v>
      </c>
      <c r="AC774" s="16">
        <v>0.5436893105506897</v>
      </c>
      <c r="AD774" s="17">
        <v>0.3571428656578064</v>
      </c>
      <c r="AE774" s="32">
        <v>51.041662369999997</v>
      </c>
      <c r="AF774" s="32"/>
      <c r="AG774" s="16"/>
      <c r="AH774" s="16">
        <v>9.2999999999999999E-2</v>
      </c>
      <c r="AI774" s="16"/>
      <c r="AJ774" s="16">
        <v>0.88400000000000001</v>
      </c>
      <c r="AK774" s="16"/>
      <c r="AL774" s="16">
        <v>2.300000004470348E-2</v>
      </c>
      <c r="AM774" s="16">
        <v>6.2E-2</v>
      </c>
      <c r="AN774" s="16">
        <v>0.14699999999999999</v>
      </c>
      <c r="AO774" s="16">
        <v>0.49099999999999999</v>
      </c>
      <c r="AP774" s="5">
        <v>0</v>
      </c>
      <c r="AQ774" s="31">
        <v>13052.6796875</v>
      </c>
      <c r="AR774" s="31">
        <v>15365.72</v>
      </c>
    </row>
    <row r="775" spans="1:44" x14ac:dyDescent="0.3">
      <c r="A775" s="4">
        <v>491404020</v>
      </c>
      <c r="B775" s="3" t="s">
        <v>250</v>
      </c>
      <c r="C775" s="3" t="s">
        <v>1295</v>
      </c>
      <c r="D775" s="14">
        <v>93.37017822265625</v>
      </c>
      <c r="E775" s="14">
        <v>94.147674560546875</v>
      </c>
      <c r="F775" s="14">
        <v>89.284271240234375</v>
      </c>
      <c r="G775" s="14">
        <v>87.891876220703125</v>
      </c>
      <c r="H775" s="5">
        <v>275</v>
      </c>
      <c r="I775" s="15" t="s">
        <v>3981</v>
      </c>
      <c r="J775" s="15">
        <v>5</v>
      </c>
      <c r="K775" s="3" t="s">
        <v>3797</v>
      </c>
      <c r="L775" s="3" t="s">
        <v>3907</v>
      </c>
      <c r="M775" s="3" t="s">
        <v>3916</v>
      </c>
      <c r="N775" s="3" t="s">
        <v>3923</v>
      </c>
      <c r="O775" s="17">
        <v>0.35971224308013922</v>
      </c>
      <c r="P775" s="32">
        <v>53.599033400000003</v>
      </c>
      <c r="Q775" s="32">
        <v>306.47482299804688</v>
      </c>
      <c r="R775" s="5">
        <v>177</v>
      </c>
      <c r="S775" s="5">
        <v>139</v>
      </c>
      <c r="T775" s="16">
        <v>0.78531074523925781</v>
      </c>
      <c r="U775" s="17">
        <v>0.3097345232963562</v>
      </c>
      <c r="V775" s="32">
        <v>53.873195219999999</v>
      </c>
      <c r="W775" s="32">
        <v>292.92034912109381</v>
      </c>
      <c r="X775" s="17">
        <v>0.37410071492195129</v>
      </c>
      <c r="Y775" s="32">
        <v>52.744672950000002</v>
      </c>
      <c r="Z775" s="32">
        <v>291.36691284179688</v>
      </c>
      <c r="AA775" s="5">
        <v>177</v>
      </c>
      <c r="AB775" s="5">
        <v>139</v>
      </c>
      <c r="AC775" s="16">
        <v>0.78531074523925781</v>
      </c>
      <c r="AD775" s="17">
        <v>0.3451327383518219</v>
      </c>
      <c r="AE775" s="32">
        <v>51.775282959999998</v>
      </c>
      <c r="AF775" s="32">
        <v>279.64602661132813</v>
      </c>
      <c r="AG775" s="16">
        <v>2.5000000000000001E-2</v>
      </c>
      <c r="AH775" s="16">
        <v>0.11600000000000001</v>
      </c>
      <c r="AI775" s="16"/>
      <c r="AJ775" s="16">
        <v>0.82200000000000006</v>
      </c>
      <c r="AK775" s="16"/>
      <c r="AL775" s="16">
        <v>3.5999998450279243E-2</v>
      </c>
      <c r="AM775" s="16">
        <v>6.9000000000000006E-2</v>
      </c>
      <c r="AN775" s="16">
        <v>0.186</v>
      </c>
      <c r="AO775" s="16">
        <v>0.76400000000000001</v>
      </c>
      <c r="AP775" s="5">
        <v>0</v>
      </c>
      <c r="AQ775" s="31">
        <v>7958.33984375</v>
      </c>
      <c r="AR775" s="31">
        <v>9558.7000000000007</v>
      </c>
    </row>
    <row r="776" spans="1:44" x14ac:dyDescent="0.3">
      <c r="A776" s="4">
        <v>20974010</v>
      </c>
      <c r="B776" s="3" t="s">
        <v>7</v>
      </c>
      <c r="C776" s="3" t="s">
        <v>559</v>
      </c>
      <c r="D776" s="14">
        <v>76.374153137207031</v>
      </c>
      <c r="E776" s="14">
        <v>74.573196411132813</v>
      </c>
      <c r="F776" s="14">
        <v>82.101600646972656</v>
      </c>
      <c r="G776" s="14">
        <v>81.526344299316406</v>
      </c>
      <c r="H776" s="5">
        <v>88</v>
      </c>
      <c r="I776" s="15" t="s">
        <v>3981</v>
      </c>
      <c r="J776" s="15">
        <v>5</v>
      </c>
      <c r="K776" s="3" t="s">
        <v>3811</v>
      </c>
      <c r="L776" s="3" t="s">
        <v>3912</v>
      </c>
      <c r="M776" s="3" t="s">
        <v>3917</v>
      </c>
      <c r="N776" s="3" t="s">
        <v>3923</v>
      </c>
      <c r="O776" s="17">
        <v>0.24390244483947751</v>
      </c>
      <c r="P776" s="32">
        <v>46.498345129999997</v>
      </c>
      <c r="Q776" s="32"/>
      <c r="R776" s="5">
        <v>55</v>
      </c>
      <c r="S776" s="5">
        <v>32</v>
      </c>
      <c r="T776" s="16">
        <v>0.58181816339492798</v>
      </c>
      <c r="U776" s="17">
        <v>0</v>
      </c>
      <c r="V776" s="32">
        <v>45.71217781</v>
      </c>
      <c r="W776" s="32"/>
      <c r="X776" s="17">
        <v>0.29268291592597961</v>
      </c>
      <c r="Y776" s="32">
        <v>48.41858852</v>
      </c>
      <c r="Z776" s="32"/>
      <c r="AA776" s="5">
        <v>55</v>
      </c>
      <c r="AB776" s="5">
        <v>32</v>
      </c>
      <c r="AC776" s="16">
        <v>0.58181816339492798</v>
      </c>
      <c r="AD776" s="17">
        <v>0.20000000298023221</v>
      </c>
      <c r="AE776" s="32">
        <v>48.190596999999997</v>
      </c>
      <c r="AF776" s="32"/>
      <c r="AG776" s="16"/>
      <c r="AH776" s="16">
        <v>5.7000000000000002E-2</v>
      </c>
      <c r="AI776" s="16"/>
      <c r="AJ776" s="16">
        <v>0.93200000000000005</v>
      </c>
      <c r="AK776" s="16"/>
      <c r="AL776" s="16">
        <v>1.099999994039536E-2</v>
      </c>
      <c r="AM776" s="16"/>
      <c r="AN776" s="16">
        <v>0.193</v>
      </c>
      <c r="AO776" s="16">
        <v>0.46</v>
      </c>
      <c r="AP776" s="5">
        <v>0</v>
      </c>
      <c r="AQ776" s="31">
        <v>10652.900390625</v>
      </c>
      <c r="AR776" s="31">
        <v>10735.09</v>
      </c>
    </row>
    <row r="777" spans="1:44" x14ac:dyDescent="0.3">
      <c r="A777" s="4">
        <v>20974015</v>
      </c>
      <c r="B777" s="3" t="s">
        <v>7</v>
      </c>
      <c r="C777" s="3" t="s">
        <v>560</v>
      </c>
      <c r="D777" s="14">
        <v>85.326614379882813</v>
      </c>
      <c r="E777" s="14">
        <v>84.032379150390625</v>
      </c>
      <c r="F777" s="14">
        <v>85.610847473144531</v>
      </c>
      <c r="G777" s="14">
        <v>83.480751037597656</v>
      </c>
      <c r="H777" s="5">
        <v>77</v>
      </c>
      <c r="I777" s="15" t="s">
        <v>3981</v>
      </c>
      <c r="J777" s="15">
        <v>5</v>
      </c>
      <c r="K777" s="3" t="s">
        <v>3811</v>
      </c>
      <c r="L777" s="3" t="s">
        <v>3912</v>
      </c>
      <c r="M777" s="3" t="s">
        <v>3917</v>
      </c>
      <c r="N777" s="3" t="s">
        <v>3923</v>
      </c>
      <c r="O777" s="17">
        <v>0.77499997615814209</v>
      </c>
      <c r="P777" s="32">
        <v>50.238553439999997</v>
      </c>
      <c r="Q777" s="32"/>
      <c r="R777" s="5">
        <v>48</v>
      </c>
      <c r="S777" s="5">
        <v>11</v>
      </c>
      <c r="T777" s="16">
        <v>0.2291666716337204</v>
      </c>
      <c r="U777" s="17">
        <v>0</v>
      </c>
      <c r="V777" s="32">
        <v>49.655912620000002</v>
      </c>
      <c r="W777" s="32"/>
      <c r="X777" s="17">
        <v>0.40000000596046448</v>
      </c>
      <c r="Y777" s="32">
        <v>50.532190200000002</v>
      </c>
      <c r="Z777" s="32"/>
      <c r="AA777" s="5">
        <v>48</v>
      </c>
      <c r="AB777" s="5">
        <v>11</v>
      </c>
      <c r="AC777" s="16">
        <v>0.2291666716337204</v>
      </c>
      <c r="AD777" s="17">
        <v>0</v>
      </c>
      <c r="AE777" s="32">
        <v>49.291201989999998</v>
      </c>
      <c r="AF777" s="32"/>
      <c r="AG777" s="16"/>
      <c r="AH777" s="16"/>
      <c r="AI777" s="16"/>
      <c r="AJ777" s="16">
        <v>0.98699999999999999</v>
      </c>
      <c r="AK777" s="16"/>
      <c r="AL777" s="16">
        <v>1.30000002682209E-2</v>
      </c>
      <c r="AM777" s="16"/>
      <c r="AN777" s="16">
        <v>0.14299999999999999</v>
      </c>
      <c r="AO777" s="16">
        <v>0.26500000000000001</v>
      </c>
      <c r="AP777" s="5">
        <v>0</v>
      </c>
      <c r="AQ777" s="31">
        <v>13240.490234375</v>
      </c>
      <c r="AR777" s="31">
        <v>13322.68</v>
      </c>
    </row>
    <row r="778" spans="1:44" x14ac:dyDescent="0.3">
      <c r="A778" s="4">
        <v>20974020</v>
      </c>
      <c r="B778" s="3" t="s">
        <v>7</v>
      </c>
      <c r="C778" s="3" t="s">
        <v>561</v>
      </c>
      <c r="D778" s="14">
        <v>84.895004272460938</v>
      </c>
      <c r="E778" s="14">
        <v>80.972869873046875</v>
      </c>
      <c r="F778" s="14">
        <v>85.302398681640625</v>
      </c>
      <c r="G778" s="14">
        <v>85.201034545898438</v>
      </c>
      <c r="H778" s="5">
        <v>234</v>
      </c>
      <c r="I778" s="15" t="s">
        <v>3981</v>
      </c>
      <c r="J778" s="15">
        <v>5</v>
      </c>
      <c r="K778" s="3" t="s">
        <v>3811</v>
      </c>
      <c r="L778" s="3" t="s">
        <v>3912</v>
      </c>
      <c r="M778" s="3" t="s">
        <v>3917</v>
      </c>
      <c r="N778" s="3" t="s">
        <v>3923</v>
      </c>
      <c r="O778" s="17">
        <v>0.55199998617172241</v>
      </c>
      <c r="P778" s="32">
        <v>50.058232699999998</v>
      </c>
      <c r="Q778" s="32">
        <v>364.79998779296881</v>
      </c>
      <c r="R778" s="5">
        <v>145</v>
      </c>
      <c r="S778" s="5">
        <v>62</v>
      </c>
      <c r="T778" s="16">
        <v>0.42758619785308838</v>
      </c>
      <c r="U778" s="17">
        <v>0.32786884903907781</v>
      </c>
      <c r="V778" s="32">
        <v>48.380338190000003</v>
      </c>
      <c r="W778" s="32">
        <v>308.19671630859381</v>
      </c>
      <c r="X778" s="17">
        <v>0.47200000286102289</v>
      </c>
      <c r="Y778" s="32">
        <v>50.346414809999999</v>
      </c>
      <c r="Z778" s="32">
        <v>332</v>
      </c>
      <c r="AA778" s="5">
        <v>145</v>
      </c>
      <c r="AB778" s="5">
        <v>62</v>
      </c>
      <c r="AC778" s="16">
        <v>0.42758619785308838</v>
      </c>
      <c r="AD778" s="17">
        <v>0.22950819134712219</v>
      </c>
      <c r="AE778" s="32">
        <v>50.259961519999997</v>
      </c>
      <c r="AF778" s="32"/>
      <c r="AG778" s="16">
        <v>2.1000000000000001E-2</v>
      </c>
      <c r="AH778" s="16">
        <v>2.5999999999999999E-2</v>
      </c>
      <c r="AI778" s="16"/>
      <c r="AJ778" s="16">
        <v>0.95300000000000007</v>
      </c>
      <c r="AK778" s="16"/>
      <c r="AL778" s="16">
        <v>0</v>
      </c>
      <c r="AM778" s="16"/>
      <c r="AN778" s="16">
        <v>0.15</v>
      </c>
      <c r="AO778" s="16">
        <v>0.35299999999999998</v>
      </c>
      <c r="AP778" s="5">
        <v>0</v>
      </c>
      <c r="AQ778" s="31">
        <v>8557.7197265625</v>
      </c>
      <c r="AR778" s="31">
        <v>8860.17</v>
      </c>
    </row>
    <row r="779" spans="1:44" x14ac:dyDescent="0.3">
      <c r="A779" s="4">
        <v>20974040</v>
      </c>
      <c r="B779" s="3" t="s">
        <v>7</v>
      </c>
      <c r="C779" s="3" t="s">
        <v>562</v>
      </c>
      <c r="D779" s="14">
        <v>87.599395751953125</v>
      </c>
      <c r="E779" s="14">
        <v>86.90570068359375</v>
      </c>
      <c r="F779" s="14">
        <v>82.853538513183594</v>
      </c>
      <c r="G779" s="14">
        <v>82.875709533691406</v>
      </c>
      <c r="H779" s="5">
        <v>627</v>
      </c>
      <c r="I779" s="15" t="s">
        <v>3981</v>
      </c>
      <c r="J779" s="15">
        <v>5</v>
      </c>
      <c r="K779" s="3" t="s">
        <v>3811</v>
      </c>
      <c r="L779" s="3" t="s">
        <v>3912</v>
      </c>
      <c r="M779" s="3" t="s">
        <v>3917</v>
      </c>
      <c r="N779" s="3" t="s">
        <v>3923</v>
      </c>
      <c r="O779" s="17">
        <v>0.32971015572547913</v>
      </c>
      <c r="P779" s="32">
        <v>51.188087359999997</v>
      </c>
      <c r="Q779" s="32">
        <v>315.5797119140625</v>
      </c>
      <c r="R779" s="5">
        <v>296</v>
      </c>
      <c r="S779" s="5">
        <v>137</v>
      </c>
      <c r="T779" s="16">
        <v>0.46283784508705139</v>
      </c>
      <c r="U779" s="17">
        <v>0.20895522832870481</v>
      </c>
      <c r="V779" s="32">
        <v>50.853861809999998</v>
      </c>
      <c r="W779" s="32">
        <v>283.58209228515631</v>
      </c>
      <c r="X779" s="17">
        <v>0.28260868787765497</v>
      </c>
      <c r="Y779" s="32">
        <v>48.871478809999999</v>
      </c>
      <c r="Z779" s="32">
        <v>252.89854431152341</v>
      </c>
      <c r="AA779" s="5">
        <v>296</v>
      </c>
      <c r="AB779" s="5">
        <v>137</v>
      </c>
      <c r="AC779" s="16">
        <v>0.46283784508705139</v>
      </c>
      <c r="AD779" s="17">
        <v>0.17164179682731631</v>
      </c>
      <c r="AE779" s="32">
        <v>48.950480259999999</v>
      </c>
      <c r="AF779" s="32"/>
      <c r="AG779" s="16"/>
      <c r="AH779" s="16">
        <v>1.9E-2</v>
      </c>
      <c r="AI779" s="16"/>
      <c r="AJ779" s="16">
        <v>0.92700000000000005</v>
      </c>
      <c r="AK779" s="16">
        <v>0.04</v>
      </c>
      <c r="AL779" s="16">
        <v>1.4000000432133669E-2</v>
      </c>
      <c r="AM779" s="16"/>
      <c r="AN779" s="16">
        <v>0.123</v>
      </c>
      <c r="AO779" s="16">
        <v>0.377</v>
      </c>
      <c r="AP779" s="5">
        <v>0</v>
      </c>
      <c r="AQ779" s="31">
        <v>6828.6298828125</v>
      </c>
      <c r="AR779" s="31">
        <v>6952.92</v>
      </c>
    </row>
    <row r="780" spans="1:44" x14ac:dyDescent="0.3">
      <c r="A780" s="4">
        <v>661053000</v>
      </c>
      <c r="B780" s="3" t="s">
        <v>322</v>
      </c>
      <c r="C780" s="3" t="s">
        <v>1477</v>
      </c>
      <c r="D780" s="14">
        <v>83.584640502929688</v>
      </c>
      <c r="E780" s="14">
        <v>83.739280700683594</v>
      </c>
      <c r="F780" s="14">
        <v>85.703865051269531</v>
      </c>
      <c r="G780" s="14">
        <v>83.592979431152344</v>
      </c>
      <c r="H780" s="5">
        <v>434</v>
      </c>
      <c r="I780" s="15">
        <v>3</v>
      </c>
      <c r="J780" s="15">
        <v>5</v>
      </c>
      <c r="K780" s="3" t="s">
        <v>3801</v>
      </c>
      <c r="L780" s="3" t="s">
        <v>3909</v>
      </c>
      <c r="M780" s="3" t="s">
        <v>3919</v>
      </c>
      <c r="N780" s="3" t="s">
        <v>3921</v>
      </c>
      <c r="O780" s="17">
        <v>0.45873785018920898</v>
      </c>
      <c r="P780" s="32">
        <v>49.510780390000001</v>
      </c>
      <c r="Q780" s="32">
        <v>332.52426147460938</v>
      </c>
      <c r="R780" s="5">
        <v>428</v>
      </c>
      <c r="S780" s="5">
        <v>217</v>
      </c>
      <c r="T780" s="16">
        <v>0.50700932741165161</v>
      </c>
      <c r="U780" s="17">
        <v>0.30653265118598938</v>
      </c>
      <c r="V780" s="32">
        <v>49.533712739999999</v>
      </c>
      <c r="W780" s="32">
        <v>280.40200805664063</v>
      </c>
      <c r="X780" s="17">
        <v>0.42579075694084167</v>
      </c>
      <c r="Y780" s="32">
        <v>50.588214409999999</v>
      </c>
      <c r="Z780" s="32">
        <v>303.64962768554688</v>
      </c>
      <c r="AA780" s="5">
        <v>428</v>
      </c>
      <c r="AB780" s="5">
        <v>217</v>
      </c>
      <c r="AC780" s="16">
        <v>0.50700932741165161</v>
      </c>
      <c r="AD780" s="17">
        <v>0.25757575035095209</v>
      </c>
      <c r="AE780" s="32">
        <v>49.354400640000001</v>
      </c>
      <c r="AF780" s="32">
        <v>244.44444274902341</v>
      </c>
      <c r="AG780" s="16">
        <v>1.7999999999999999E-2</v>
      </c>
      <c r="AH780" s="16">
        <v>4.5999999999999999E-2</v>
      </c>
      <c r="AI780" s="16"/>
      <c r="AJ780" s="16">
        <v>0.88500000000000001</v>
      </c>
      <c r="AK780" s="16">
        <v>3.9E-2</v>
      </c>
      <c r="AL780" s="16">
        <v>1.200000010430813E-2</v>
      </c>
      <c r="AM780" s="16">
        <v>1.2E-2</v>
      </c>
      <c r="AN780" s="16">
        <v>0.17499999999999999</v>
      </c>
      <c r="AO780" s="16">
        <v>0.41799999999999998</v>
      </c>
      <c r="AP780" s="5">
        <v>0</v>
      </c>
      <c r="AQ780" s="31">
        <v>9605.1103515625</v>
      </c>
      <c r="AR780" s="31">
        <v>10369.469999999999</v>
      </c>
    </row>
    <row r="781" spans="1:44" x14ac:dyDescent="0.3">
      <c r="A781" s="4">
        <v>980804020</v>
      </c>
      <c r="B781" s="3" t="s">
        <v>471</v>
      </c>
      <c r="C781" s="3" t="s">
        <v>1939</v>
      </c>
      <c r="D781" s="14">
        <v>82.293479919433594</v>
      </c>
      <c r="E781" s="14">
        <v>80.554718017578125</v>
      </c>
      <c r="F781" s="14">
        <v>80.116104125976563</v>
      </c>
      <c r="G781" s="14">
        <v>81.005210876464844</v>
      </c>
      <c r="H781" s="5">
        <v>311</v>
      </c>
      <c r="I781" s="15" t="s">
        <v>3981</v>
      </c>
      <c r="J781" s="15">
        <v>6</v>
      </c>
      <c r="K781" s="3" t="s">
        <v>3809</v>
      </c>
      <c r="L781" s="3" t="s">
        <v>3911</v>
      </c>
      <c r="M781" s="3" t="s">
        <v>3916</v>
      </c>
      <c r="N781" s="3" t="s">
        <v>3921</v>
      </c>
      <c r="O781" s="17">
        <v>0.39873418211936951</v>
      </c>
      <c r="P781" s="32">
        <v>48.971353569999998</v>
      </c>
      <c r="Q781" s="32">
        <v>332.27847290039063</v>
      </c>
      <c r="R781" s="5">
        <v>188</v>
      </c>
      <c r="S781" s="5">
        <v>99</v>
      </c>
      <c r="T781" s="16">
        <v>0.52659577131271362</v>
      </c>
      <c r="U781" s="17">
        <v>0.24705882370471949</v>
      </c>
      <c r="V781" s="32">
        <v>48.206000189999997</v>
      </c>
      <c r="W781" s="32">
        <v>300</v>
      </c>
      <c r="X781" s="17">
        <v>0.34177213907241821</v>
      </c>
      <c r="Y781" s="32">
        <v>47.222735849999999</v>
      </c>
      <c r="Z781" s="32">
        <v>279.746826171875</v>
      </c>
      <c r="AA781" s="5">
        <v>188</v>
      </c>
      <c r="AB781" s="5">
        <v>99</v>
      </c>
      <c r="AC781" s="16">
        <v>0.52659577131271362</v>
      </c>
      <c r="AD781" s="17">
        <v>0.20000000298023221</v>
      </c>
      <c r="AE781" s="32">
        <v>47.89712557</v>
      </c>
      <c r="AF781" s="32"/>
      <c r="AG781" s="16"/>
      <c r="AH781" s="16">
        <v>1.9E-2</v>
      </c>
      <c r="AI781" s="16"/>
      <c r="AJ781" s="16">
        <v>0.92900000000000005</v>
      </c>
      <c r="AK781" s="16">
        <v>2.9000000000000001E-2</v>
      </c>
      <c r="AL781" s="16">
        <v>2.300000004470348E-2</v>
      </c>
      <c r="AM781" s="16"/>
      <c r="AN781" s="16">
        <v>0.14499999999999999</v>
      </c>
      <c r="AO781" s="16">
        <v>0.51100000000000001</v>
      </c>
      <c r="AP781" s="5">
        <v>0</v>
      </c>
      <c r="AQ781" s="31">
        <v>8061.14990234375</v>
      </c>
      <c r="AR781" s="31">
        <v>10153.35</v>
      </c>
    </row>
    <row r="782" spans="1:44" x14ac:dyDescent="0.3">
      <c r="A782" s="4">
        <v>990824040</v>
      </c>
      <c r="B782" s="3" t="s">
        <v>472</v>
      </c>
      <c r="C782" s="3" t="s">
        <v>1941</v>
      </c>
      <c r="D782" s="14">
        <v>87.182449340820313</v>
      </c>
      <c r="E782" s="14">
        <v>86.450386047363281</v>
      </c>
      <c r="F782" s="14">
        <v>83.765365600585938</v>
      </c>
      <c r="G782" s="14">
        <v>83.55377197265625</v>
      </c>
      <c r="H782" s="5">
        <v>256</v>
      </c>
      <c r="I782" s="15" t="s">
        <v>3980</v>
      </c>
      <c r="J782" s="15">
        <v>6</v>
      </c>
      <c r="K782" s="3" t="s">
        <v>3905</v>
      </c>
      <c r="L782" s="3" t="s">
        <v>3911</v>
      </c>
      <c r="M782" s="3" t="s">
        <v>3917</v>
      </c>
      <c r="N782" s="3" t="s">
        <v>3921</v>
      </c>
      <c r="O782" s="17">
        <v>0.43478259444236761</v>
      </c>
      <c r="P782" s="32">
        <v>51.013892560000002</v>
      </c>
      <c r="Q782" s="32">
        <v>337.88818359375</v>
      </c>
      <c r="R782" s="5">
        <v>189</v>
      </c>
      <c r="S782" s="5">
        <v>105</v>
      </c>
      <c r="T782" s="16">
        <v>0.55555558204650879</v>
      </c>
      <c r="U782" s="17">
        <v>0.3333333432674408</v>
      </c>
      <c r="V782" s="32">
        <v>50.664030699999998</v>
      </c>
      <c r="W782" s="32">
        <v>312.5</v>
      </c>
      <c r="X782" s="17">
        <v>0.34782609343528748</v>
      </c>
      <c r="Y782" s="32">
        <v>49.420668859999999</v>
      </c>
      <c r="Z782" s="32">
        <v>296.27328491210938</v>
      </c>
      <c r="AA782" s="5">
        <v>189</v>
      </c>
      <c r="AB782" s="5">
        <v>105</v>
      </c>
      <c r="AC782" s="16">
        <v>0.55555558204650879</v>
      </c>
      <c r="AD782" s="17">
        <v>0.1979166716337204</v>
      </c>
      <c r="AE782" s="32">
        <v>49.332321890000003</v>
      </c>
      <c r="AF782" s="32">
        <v>259.375</v>
      </c>
      <c r="AG782" s="16"/>
      <c r="AH782" s="16"/>
      <c r="AI782" s="16"/>
      <c r="AJ782" s="16">
        <v>0.98</v>
      </c>
      <c r="AK782" s="16"/>
      <c r="AL782" s="16">
        <v>1.9999999552965161E-2</v>
      </c>
      <c r="AM782" s="16"/>
      <c r="AN782" s="16">
        <v>0.19500000000000001</v>
      </c>
      <c r="AO782" s="16">
        <v>0.44700000000000001</v>
      </c>
      <c r="AP782" s="5">
        <v>0</v>
      </c>
      <c r="AQ782" s="31">
        <v>10821.48046875</v>
      </c>
      <c r="AR782" s="31">
        <v>11744.82</v>
      </c>
    </row>
    <row r="783" spans="1:44" x14ac:dyDescent="0.3">
      <c r="A783" s="4">
        <v>1000594020</v>
      </c>
      <c r="B783" s="3" t="s">
        <v>473</v>
      </c>
      <c r="C783" s="3" t="s">
        <v>1943</v>
      </c>
      <c r="D783" s="14">
        <v>82.412445068359375</v>
      </c>
      <c r="E783" s="14">
        <v>83.330421447753906</v>
      </c>
      <c r="F783" s="14">
        <v>79.517730712890625</v>
      </c>
      <c r="G783" s="14">
        <v>79.629966735839844</v>
      </c>
      <c r="H783" s="5">
        <v>276</v>
      </c>
      <c r="I783" s="15" t="s">
        <v>3980</v>
      </c>
      <c r="J783" s="15">
        <v>4</v>
      </c>
      <c r="K783" s="3" t="s">
        <v>3875</v>
      </c>
      <c r="L783" s="3" t="s">
        <v>3910</v>
      </c>
      <c r="M783" s="3" t="s">
        <v>3917</v>
      </c>
      <c r="N783" s="3" t="s">
        <v>3921</v>
      </c>
      <c r="O783" s="17">
        <v>0.25242719054222112</v>
      </c>
      <c r="P783" s="32">
        <v>49.021056649999998</v>
      </c>
      <c r="Q783" s="32">
        <v>286.40777587890631</v>
      </c>
      <c r="R783" s="5">
        <v>71</v>
      </c>
      <c r="S783" s="5">
        <v>49</v>
      </c>
      <c r="T783" s="16">
        <v>0.69014084339141846</v>
      </c>
      <c r="U783" s="17">
        <v>0.140625</v>
      </c>
      <c r="V783" s="32">
        <v>49.363250499999999</v>
      </c>
      <c r="W783" s="32"/>
      <c r="X783" s="17">
        <v>0.1747572869062424</v>
      </c>
      <c r="Y783" s="32">
        <v>46.862339460000001</v>
      </c>
      <c r="Z783" s="32"/>
      <c r="AA783" s="5">
        <v>71</v>
      </c>
      <c r="AB783" s="5">
        <v>49</v>
      </c>
      <c r="AC783" s="16">
        <v>0.69014084339141846</v>
      </c>
      <c r="AD783" s="17">
        <v>0.109375</v>
      </c>
      <c r="AE783" s="32">
        <v>47.12266992</v>
      </c>
      <c r="AF783" s="32"/>
      <c r="AG783" s="16"/>
      <c r="AH783" s="16"/>
      <c r="AI783" s="16"/>
      <c r="AJ783" s="16">
        <v>0.95700000000000007</v>
      </c>
      <c r="AK783" s="16">
        <v>3.3000000000000002E-2</v>
      </c>
      <c r="AL783" s="16">
        <v>1.099999994039536E-2</v>
      </c>
      <c r="AM783" s="16"/>
      <c r="AN783" s="16">
        <v>0.112</v>
      </c>
      <c r="AO783" s="16">
        <v>0.59</v>
      </c>
      <c r="AP783" s="5">
        <v>0</v>
      </c>
      <c r="AQ783" s="31">
        <v>8175.43017578125</v>
      </c>
      <c r="AR783" s="31">
        <v>9150.2800000000007</v>
      </c>
    </row>
    <row r="784" spans="1:44" x14ac:dyDescent="0.3">
      <c r="A784" s="4">
        <v>1000624020</v>
      </c>
      <c r="B784" s="3" t="s">
        <v>476</v>
      </c>
      <c r="C784" s="3" t="s">
        <v>1949</v>
      </c>
      <c r="D784" s="14">
        <v>86.171165466308594</v>
      </c>
      <c r="E784" s="14">
        <v>87.777099609375</v>
      </c>
      <c r="F784" s="14">
        <v>89.432777404785156</v>
      </c>
      <c r="G784" s="14">
        <v>88.980560302734375</v>
      </c>
      <c r="H784" s="5">
        <v>136</v>
      </c>
      <c r="I784" s="15" t="s">
        <v>3980</v>
      </c>
      <c r="J784" s="15">
        <v>6</v>
      </c>
      <c r="K784" s="3" t="s">
        <v>3875</v>
      </c>
      <c r="L784" s="3" t="s">
        <v>3910</v>
      </c>
      <c r="M784" s="3" t="s">
        <v>3917</v>
      </c>
      <c r="N784" s="3" t="s">
        <v>3923</v>
      </c>
      <c r="O784" s="17">
        <v>0.22077922523021701</v>
      </c>
      <c r="P784" s="32">
        <v>50.591393119999999</v>
      </c>
      <c r="Q784" s="32"/>
      <c r="R784" s="5">
        <v>98</v>
      </c>
      <c r="S784" s="5">
        <v>98</v>
      </c>
      <c r="T784" s="16">
        <v>1</v>
      </c>
      <c r="U784" s="17">
        <v>0.22077922523021701</v>
      </c>
      <c r="V784" s="32">
        <v>51.217165819999998</v>
      </c>
      <c r="W784" s="32"/>
      <c r="X784" s="17">
        <v>0.32467532157897949</v>
      </c>
      <c r="Y784" s="32">
        <v>52.834116899999998</v>
      </c>
      <c r="Z784" s="32">
        <v>275.32467651367188</v>
      </c>
      <c r="AA784" s="5">
        <v>98</v>
      </c>
      <c r="AB784" s="5">
        <v>98</v>
      </c>
      <c r="AC784" s="16">
        <v>1</v>
      </c>
      <c r="AD784" s="17">
        <v>0.32467532157897949</v>
      </c>
      <c r="AE784" s="32">
        <v>52.388362839999999</v>
      </c>
      <c r="AF784" s="32">
        <v>275.32467651367188</v>
      </c>
      <c r="AG784" s="16">
        <v>0.17599999999999999</v>
      </c>
      <c r="AH784" s="16"/>
      <c r="AI784" s="16"/>
      <c r="AJ784" s="16">
        <v>0.69900000000000007</v>
      </c>
      <c r="AK784" s="16">
        <v>0.11799999999999999</v>
      </c>
      <c r="AL784" s="16">
        <v>7.0000002160668373E-3</v>
      </c>
      <c r="AM784" s="16"/>
      <c r="AN784" s="16">
        <v>0.184</v>
      </c>
      <c r="AO784" s="16">
        <v>0.62429999999999997</v>
      </c>
      <c r="AP784" s="5">
        <v>1</v>
      </c>
      <c r="AQ784" s="31">
        <v>11692.6201171875</v>
      </c>
      <c r="AR784" s="31">
        <v>12953.56</v>
      </c>
    </row>
    <row r="785" spans="1:44" x14ac:dyDescent="0.3">
      <c r="A785" s="4">
        <v>1000614020</v>
      </c>
      <c r="B785" s="3" t="s">
        <v>475</v>
      </c>
      <c r="C785" s="3" t="s">
        <v>1947</v>
      </c>
      <c r="D785" s="14">
        <v>81.269248962402344</v>
      </c>
      <c r="E785" s="14">
        <v>80.355201721191406</v>
      </c>
      <c r="F785" s="14">
        <v>86.65948486328125</v>
      </c>
      <c r="G785" s="14">
        <v>87.754264831542969</v>
      </c>
      <c r="H785" s="5">
        <v>350</v>
      </c>
      <c r="I785" s="15" t="s">
        <v>3980</v>
      </c>
      <c r="J785" s="15">
        <v>5</v>
      </c>
      <c r="K785" s="3" t="s">
        <v>3875</v>
      </c>
      <c r="L785" s="3" t="s">
        <v>3910</v>
      </c>
      <c r="M785" s="3" t="s">
        <v>3917</v>
      </c>
      <c r="N785" s="3" t="s">
        <v>3921</v>
      </c>
      <c r="O785" s="17">
        <v>0.42068964242935181</v>
      </c>
      <c r="P785" s="32">
        <v>48.543444010000002</v>
      </c>
      <c r="Q785" s="32">
        <v>323.44827270507813</v>
      </c>
      <c r="R785" s="5">
        <v>198</v>
      </c>
      <c r="S785" s="5">
        <v>122</v>
      </c>
      <c r="T785" s="16">
        <v>0.61616164445877075</v>
      </c>
      <c r="U785" s="17">
        <v>0.28735631704330439</v>
      </c>
      <c r="V785" s="32">
        <v>48.122817040000001</v>
      </c>
      <c r="W785" s="32">
        <v>287.3563232421875</v>
      </c>
      <c r="X785" s="17">
        <v>0.29655173420906072</v>
      </c>
      <c r="Y785" s="32">
        <v>51.163777469999999</v>
      </c>
      <c r="Z785" s="32">
        <v>274.48275756835938</v>
      </c>
      <c r="AA785" s="5">
        <v>199</v>
      </c>
      <c r="AB785" s="5">
        <v>123</v>
      </c>
      <c r="AC785" s="16">
        <v>0.61616164445877075</v>
      </c>
      <c r="AD785" s="17">
        <v>0.1954022943973541</v>
      </c>
      <c r="AE785" s="32">
        <v>51.697788889999998</v>
      </c>
      <c r="AF785" s="32"/>
      <c r="AG785" s="16"/>
      <c r="AH785" s="16">
        <v>1.7000000000000001E-2</v>
      </c>
      <c r="AI785" s="16"/>
      <c r="AJ785" s="16">
        <v>0.94600000000000006</v>
      </c>
      <c r="AK785" s="16">
        <v>3.1E-2</v>
      </c>
      <c r="AL785" s="16">
        <v>6.0000000521540642E-3</v>
      </c>
      <c r="AM785" s="16"/>
      <c r="AN785" s="16">
        <v>0.20599999999999999</v>
      </c>
      <c r="AO785" s="16">
        <v>0.55100000000000005</v>
      </c>
      <c r="AP785" s="5">
        <v>0</v>
      </c>
      <c r="AQ785" s="31">
        <v>7561.77001953125</v>
      </c>
      <c r="AR785" s="31">
        <v>9921.86</v>
      </c>
    </row>
    <row r="786" spans="1:44" x14ac:dyDescent="0.3">
      <c r="A786" s="4">
        <v>801253000</v>
      </c>
      <c r="B786" s="3" t="s">
        <v>383</v>
      </c>
      <c r="C786" s="3" t="s">
        <v>1587</v>
      </c>
      <c r="D786" s="14">
        <v>84.956764221191406</v>
      </c>
      <c r="E786" s="14">
        <v>84.539047241210938</v>
      </c>
      <c r="F786" s="14">
        <v>86.02655029296875</v>
      </c>
      <c r="G786" s="14">
        <v>87.383743286132813</v>
      </c>
      <c r="H786" s="5">
        <v>380</v>
      </c>
      <c r="I786" s="15">
        <v>5</v>
      </c>
      <c r="J786" s="15">
        <v>5</v>
      </c>
      <c r="K786" s="3" t="s">
        <v>3832</v>
      </c>
      <c r="L786" s="3" t="s">
        <v>3908</v>
      </c>
      <c r="M786" s="3" t="s">
        <v>3917</v>
      </c>
      <c r="N786" s="3" t="s">
        <v>3923</v>
      </c>
      <c r="O786" s="17">
        <v>0.43965518474578857</v>
      </c>
      <c r="P786" s="32">
        <v>50.084033060000003</v>
      </c>
      <c r="Q786" s="32">
        <v>340.80459594726563</v>
      </c>
      <c r="R786" s="5">
        <v>696</v>
      </c>
      <c r="S786" s="5">
        <v>460</v>
      </c>
      <c r="T786" s="16">
        <v>0.66091954708099365</v>
      </c>
      <c r="U786" s="17">
        <v>0.28037384152412409</v>
      </c>
      <c r="V786" s="32">
        <v>49.867151880000002</v>
      </c>
      <c r="W786" s="32">
        <v>306.54205322265631</v>
      </c>
      <c r="X786" s="17">
        <v>0.39316239953041082</v>
      </c>
      <c r="Y786" s="32">
        <v>50.782568329999997</v>
      </c>
      <c r="Z786" s="32">
        <v>304.27349853515631</v>
      </c>
      <c r="AA786" s="5">
        <v>699</v>
      </c>
      <c r="AB786" s="5">
        <v>463</v>
      </c>
      <c r="AC786" s="16">
        <v>0.66091954708099365</v>
      </c>
      <c r="AD786" s="17">
        <v>0.26267281174659729</v>
      </c>
      <c r="AE786" s="32">
        <v>51.489130189999997</v>
      </c>
      <c r="AF786" s="32">
        <v>263.594482421875</v>
      </c>
      <c r="AG786" s="16">
        <v>4.7E-2</v>
      </c>
      <c r="AH786" s="16">
        <v>0.158</v>
      </c>
      <c r="AI786" s="16"/>
      <c r="AJ786" s="16">
        <v>0.66300000000000003</v>
      </c>
      <c r="AK786" s="16">
        <v>0.113</v>
      </c>
      <c r="AL786" s="16">
        <v>1.7999999225139621E-2</v>
      </c>
      <c r="AM786" s="16">
        <v>7.3999999999999996E-2</v>
      </c>
      <c r="AN786" s="16">
        <v>0.14499999999999999</v>
      </c>
      <c r="AO786" s="16">
        <v>0.503</v>
      </c>
      <c r="AP786" s="5">
        <v>0</v>
      </c>
      <c r="AQ786" s="31">
        <v>8350.41015625</v>
      </c>
      <c r="AR786" s="31">
        <v>9063.8799999999992</v>
      </c>
    </row>
    <row r="787" spans="1:44" x14ac:dyDescent="0.3">
      <c r="A787" s="4">
        <v>801254020</v>
      </c>
      <c r="B787" s="3" t="s">
        <v>383</v>
      </c>
      <c r="C787" s="3" t="s">
        <v>1588</v>
      </c>
      <c r="D787" s="14">
        <v>83.900093078613281</v>
      </c>
      <c r="E787" s="14">
        <v>84.997444152832031</v>
      </c>
      <c r="F787" s="14">
        <v>88.870590209960938</v>
      </c>
      <c r="G787" s="14">
        <v>89.466361999511719</v>
      </c>
      <c r="H787" s="5">
        <v>418</v>
      </c>
      <c r="I787" s="15" t="s">
        <v>3981</v>
      </c>
      <c r="J787" s="15">
        <v>4</v>
      </c>
      <c r="K787" s="3" t="s">
        <v>3832</v>
      </c>
      <c r="L787" s="3" t="s">
        <v>3908</v>
      </c>
      <c r="M787" s="3" t="s">
        <v>3917</v>
      </c>
      <c r="N787" s="3" t="s">
        <v>3923</v>
      </c>
      <c r="O787" s="17">
        <v>0.4787878692150116</v>
      </c>
      <c r="P787" s="32">
        <v>49.642573859999999</v>
      </c>
      <c r="Q787" s="32">
        <v>335.757568359375</v>
      </c>
      <c r="R787" s="5">
        <v>76</v>
      </c>
      <c r="S787" s="5">
        <v>59</v>
      </c>
      <c r="T787" s="16">
        <v>0.77631580829620361</v>
      </c>
      <c r="U787" s="17">
        <v>0.40909090638160711</v>
      </c>
      <c r="V787" s="32">
        <v>50.058267299999997</v>
      </c>
      <c r="W787" s="32">
        <v>321.21212768554688</v>
      </c>
      <c r="X787" s="17">
        <v>0.46107783913612371</v>
      </c>
      <c r="Y787" s="32">
        <v>52.495516289999998</v>
      </c>
      <c r="Z787" s="32">
        <v>302.9940185546875</v>
      </c>
      <c r="AA787" s="5">
        <v>75</v>
      </c>
      <c r="AB787" s="5">
        <v>58</v>
      </c>
      <c r="AC787" s="16">
        <v>0.77631580829620361</v>
      </c>
      <c r="AD787" s="17">
        <v>0.39552238583564758</v>
      </c>
      <c r="AE787" s="32">
        <v>52.661936959999998</v>
      </c>
      <c r="AF787" s="32">
        <v>284.328369140625</v>
      </c>
      <c r="AG787" s="16">
        <v>0.10299999999999999</v>
      </c>
      <c r="AH787" s="16">
        <v>0.24199999999999999</v>
      </c>
      <c r="AI787" s="16"/>
      <c r="AJ787" s="16">
        <v>0.54800000000000004</v>
      </c>
      <c r="AK787" s="16">
        <v>0.1</v>
      </c>
      <c r="AL787" s="16">
        <v>7.0000002160668373E-3</v>
      </c>
      <c r="AM787" s="16">
        <v>0.151</v>
      </c>
      <c r="AN787" s="16">
        <v>0.129</v>
      </c>
      <c r="AO787" s="16">
        <v>0.69700000000000006</v>
      </c>
      <c r="AP787" s="5">
        <v>0</v>
      </c>
      <c r="AQ787" s="31">
        <v>7324.169921875</v>
      </c>
      <c r="AR787" s="31">
        <v>10648.17</v>
      </c>
    </row>
    <row r="788" spans="1:44" x14ac:dyDescent="0.3">
      <c r="A788" s="4">
        <v>801254030</v>
      </c>
      <c r="B788" s="3" t="s">
        <v>383</v>
      </c>
      <c r="C788" s="3" t="s">
        <v>1589</v>
      </c>
      <c r="D788" s="14">
        <v>95.764854431152344</v>
      </c>
      <c r="E788" s="14">
        <v>96.037925720214844</v>
      </c>
      <c r="F788" s="14">
        <v>94.794471740722656</v>
      </c>
      <c r="G788" s="14">
        <v>94.681587219238281</v>
      </c>
      <c r="H788" s="5">
        <v>475</v>
      </c>
      <c r="I788" s="15" t="s">
        <v>3981</v>
      </c>
      <c r="J788" s="15">
        <v>4</v>
      </c>
      <c r="K788" s="3" t="s">
        <v>3832</v>
      </c>
      <c r="L788" s="3" t="s">
        <v>3908</v>
      </c>
      <c r="M788" s="3" t="s">
        <v>3917</v>
      </c>
      <c r="N788" s="3" t="s">
        <v>3923</v>
      </c>
      <c r="O788" s="17">
        <v>0.55747127532958984</v>
      </c>
      <c r="P788" s="32">
        <v>54.59949331</v>
      </c>
      <c r="Q788" s="32">
        <v>365.51724243164063</v>
      </c>
      <c r="R788" s="5">
        <v>92</v>
      </c>
      <c r="S788" s="5">
        <v>70</v>
      </c>
      <c r="T788" s="16">
        <v>0.76086956262588501</v>
      </c>
      <c r="U788" s="17">
        <v>0.48275861144065862</v>
      </c>
      <c r="V788" s="32">
        <v>54.661279890000003</v>
      </c>
      <c r="W788" s="32">
        <v>342.24139404296881</v>
      </c>
      <c r="X788" s="17">
        <v>0.50285714864730835</v>
      </c>
      <c r="Y788" s="32">
        <v>56.063439690000003</v>
      </c>
      <c r="Z788" s="32">
        <v>334.85714721679688</v>
      </c>
      <c r="AA788" s="5">
        <v>91</v>
      </c>
      <c r="AB788" s="5">
        <v>69</v>
      </c>
      <c r="AC788" s="16">
        <v>0.76086956262588501</v>
      </c>
      <c r="AD788" s="17">
        <v>0.42735043168067932</v>
      </c>
      <c r="AE788" s="32">
        <v>55.598840160000002</v>
      </c>
      <c r="AF788" s="32">
        <v>313.67520141601563</v>
      </c>
      <c r="AG788" s="16">
        <v>2.1000000000000001E-2</v>
      </c>
      <c r="AH788" s="16">
        <v>0.13500000000000001</v>
      </c>
      <c r="AI788" s="16"/>
      <c r="AJ788" s="16">
        <v>0.73499999999999999</v>
      </c>
      <c r="AK788" s="16">
        <v>6.9000000000000006E-2</v>
      </c>
      <c r="AL788" s="16">
        <v>3.9999999105930328E-2</v>
      </c>
      <c r="AM788" s="16">
        <v>0.13100000000000001</v>
      </c>
      <c r="AN788" s="16">
        <v>0.114</v>
      </c>
      <c r="AO788" s="16">
        <v>0.60299999999999998</v>
      </c>
      <c r="AP788" s="5">
        <v>0</v>
      </c>
      <c r="AQ788" s="31">
        <v>6753.5400390625</v>
      </c>
      <c r="AR788" s="31">
        <v>9355.8700000000008</v>
      </c>
    </row>
    <row r="789" spans="1:44" x14ac:dyDescent="0.3">
      <c r="A789" s="4">
        <v>801254040</v>
      </c>
      <c r="B789" s="3" t="s">
        <v>383</v>
      </c>
      <c r="C789" s="3" t="s">
        <v>1047</v>
      </c>
      <c r="D789" s="14">
        <v>84.337997436523438</v>
      </c>
      <c r="E789" s="14">
        <v>86.001091003417969</v>
      </c>
      <c r="F789" s="14">
        <v>82.200027465820313</v>
      </c>
      <c r="G789" s="14">
        <v>83.449470520019531</v>
      </c>
      <c r="H789" s="5">
        <v>259</v>
      </c>
      <c r="I789" s="15" t="s">
        <v>3981</v>
      </c>
      <c r="J789" s="15">
        <v>4</v>
      </c>
      <c r="K789" s="3" t="s">
        <v>3832</v>
      </c>
      <c r="L789" s="3" t="s">
        <v>3908</v>
      </c>
      <c r="M789" s="3" t="s">
        <v>3917</v>
      </c>
      <c r="N789" s="3" t="s">
        <v>3923</v>
      </c>
      <c r="O789" s="17">
        <v>0.59405940771102905</v>
      </c>
      <c r="P789" s="32">
        <v>49.825520900000001</v>
      </c>
      <c r="Q789" s="32">
        <v>370.29702758789063</v>
      </c>
      <c r="R789" s="5">
        <v>48</v>
      </c>
      <c r="S789" s="5">
        <v>47</v>
      </c>
      <c r="T789" s="16">
        <v>0.97916668653488159</v>
      </c>
      <c r="U789" s="17">
        <v>0.5138888955116272</v>
      </c>
      <c r="V789" s="32">
        <v>50.476710480000001</v>
      </c>
      <c r="W789" s="32">
        <v>348.61111450195313</v>
      </c>
      <c r="X789" s="17">
        <v>0.48514851927757258</v>
      </c>
      <c r="Y789" s="32">
        <v>48.477873670000001</v>
      </c>
      <c r="Z789" s="32">
        <v>337.62374877929688</v>
      </c>
      <c r="AA789" s="5">
        <v>48</v>
      </c>
      <c r="AB789" s="5">
        <v>47</v>
      </c>
      <c r="AC789" s="16">
        <v>0.97916668653488159</v>
      </c>
      <c r="AD789" s="17">
        <v>0.375</v>
      </c>
      <c r="AE789" s="32">
        <v>49.273587429999999</v>
      </c>
      <c r="AF789" s="32">
        <v>306.9444580078125</v>
      </c>
      <c r="AG789" s="16"/>
      <c r="AH789" s="16">
        <v>0.28199999999999997</v>
      </c>
      <c r="AI789" s="16"/>
      <c r="AJ789" s="16">
        <v>0.56400000000000006</v>
      </c>
      <c r="AK789" s="16">
        <v>0.127</v>
      </c>
      <c r="AL789" s="16">
        <v>2.700000070035458E-2</v>
      </c>
      <c r="AM789" s="16">
        <v>0.185</v>
      </c>
      <c r="AN789" s="16">
        <v>0.19700000000000001</v>
      </c>
      <c r="AO789" s="16">
        <v>0.60799999999999998</v>
      </c>
      <c r="AP789" s="5">
        <v>0</v>
      </c>
      <c r="AQ789" s="31">
        <v>9319.76953125</v>
      </c>
      <c r="AR789" s="31">
        <v>10930.32</v>
      </c>
    </row>
    <row r="790" spans="1:44" x14ac:dyDescent="0.3">
      <c r="A790" s="4">
        <v>801254050</v>
      </c>
      <c r="B790" s="3" t="s">
        <v>383</v>
      </c>
      <c r="C790" s="3" t="s">
        <v>949</v>
      </c>
      <c r="D790" s="14">
        <v>84.726516723632813</v>
      </c>
      <c r="E790" s="14">
        <v>84.010009765625</v>
      </c>
      <c r="F790" s="14">
        <v>82.842674255371094</v>
      </c>
      <c r="G790" s="14">
        <v>83.783615112304688</v>
      </c>
      <c r="H790" s="5">
        <v>438</v>
      </c>
      <c r="I790" s="15" t="s">
        <v>3981</v>
      </c>
      <c r="J790" s="15">
        <v>4</v>
      </c>
      <c r="K790" s="3" t="s">
        <v>3832</v>
      </c>
      <c r="L790" s="3" t="s">
        <v>3908</v>
      </c>
      <c r="M790" s="3" t="s">
        <v>3917</v>
      </c>
      <c r="N790" s="3" t="s">
        <v>3923</v>
      </c>
      <c r="O790" s="17">
        <v>0.56962025165557861</v>
      </c>
      <c r="P790" s="32">
        <v>49.987840179999999</v>
      </c>
      <c r="Q790" s="32">
        <v>352.53164672851563</v>
      </c>
      <c r="R790" s="5">
        <v>93</v>
      </c>
      <c r="S790" s="5">
        <v>56</v>
      </c>
      <c r="T790" s="16">
        <v>0.602150559425354</v>
      </c>
      <c r="U790" s="17">
        <v>0.43820226192474371</v>
      </c>
      <c r="V790" s="32">
        <v>49.646584300000001</v>
      </c>
      <c r="W790" s="32">
        <v>311.2359619140625</v>
      </c>
      <c r="X790" s="17">
        <v>0.48407644033432012</v>
      </c>
      <c r="Y790" s="32">
        <v>48.864935469999999</v>
      </c>
      <c r="Z790" s="32">
        <v>321.01910400390631</v>
      </c>
      <c r="AA790" s="5">
        <v>93</v>
      </c>
      <c r="AB790" s="5">
        <v>56</v>
      </c>
      <c r="AC790" s="16">
        <v>0.602150559425354</v>
      </c>
      <c r="AD790" s="17">
        <v>0.29545453190803528</v>
      </c>
      <c r="AE790" s="32">
        <v>49.461757939999998</v>
      </c>
      <c r="AF790" s="32">
        <v>265.90908813476563</v>
      </c>
      <c r="AG790" s="16">
        <v>2.3E-2</v>
      </c>
      <c r="AH790" s="16">
        <v>0.08</v>
      </c>
      <c r="AI790" s="16"/>
      <c r="AJ790" s="16">
        <v>0.82400000000000007</v>
      </c>
      <c r="AK790" s="16">
        <v>6.6000000000000003E-2</v>
      </c>
      <c r="AL790" s="16">
        <v>7.0000002160668373E-3</v>
      </c>
      <c r="AM790" s="16">
        <v>9.4E-2</v>
      </c>
      <c r="AN790" s="16">
        <v>0.16900000000000001</v>
      </c>
      <c r="AO790" s="16">
        <v>0.41099999999999998</v>
      </c>
      <c r="AP790" s="5">
        <v>0</v>
      </c>
      <c r="AQ790" s="31">
        <v>8991.7900390625</v>
      </c>
      <c r="AR790" s="31">
        <v>10341.17</v>
      </c>
    </row>
    <row r="791" spans="1:44" x14ac:dyDescent="0.3">
      <c r="A791" s="4">
        <v>801255020</v>
      </c>
      <c r="B791" s="3" t="s">
        <v>383</v>
      </c>
      <c r="C791" s="3" t="s">
        <v>1590</v>
      </c>
      <c r="D791" s="14">
        <v>88.048934936523438</v>
      </c>
      <c r="E791" s="14">
        <v>90.618064880371094</v>
      </c>
      <c r="F791" s="14">
        <v>93.69989013671875</v>
      </c>
      <c r="G791" s="14">
        <v>96.503257751464844</v>
      </c>
      <c r="H791" s="5">
        <v>233</v>
      </c>
      <c r="I791" s="15" t="s">
        <v>3981</v>
      </c>
      <c r="J791" s="15">
        <v>4</v>
      </c>
      <c r="K791" s="3" t="s">
        <v>3832</v>
      </c>
      <c r="L791" s="3" t="s">
        <v>3908</v>
      </c>
      <c r="M791" s="3" t="s">
        <v>3917</v>
      </c>
      <c r="N791" s="3" t="s">
        <v>3923</v>
      </c>
      <c r="O791" s="17">
        <v>0.516853928565979</v>
      </c>
      <c r="P791" s="32">
        <v>51.375897620000003</v>
      </c>
      <c r="Q791" s="32">
        <v>328.08987426757813</v>
      </c>
      <c r="R791" s="5">
        <v>48</v>
      </c>
      <c r="S791" s="5">
        <v>39</v>
      </c>
      <c r="T791" s="16">
        <v>0.8125</v>
      </c>
      <c r="U791" s="17">
        <v>0.54545456171035767</v>
      </c>
      <c r="V791" s="32">
        <v>52.40162419</v>
      </c>
      <c r="W791" s="32">
        <v>328.57144165039063</v>
      </c>
      <c r="X791" s="17">
        <v>0.4444444477558136</v>
      </c>
      <c r="Y791" s="32">
        <v>55.404177130000001</v>
      </c>
      <c r="Z791" s="32">
        <v>298.88888549804688</v>
      </c>
      <c r="AA791" s="5">
        <v>49</v>
      </c>
      <c r="AB791" s="5">
        <v>40</v>
      </c>
      <c r="AC791" s="16">
        <v>0.8125</v>
      </c>
      <c r="AD791" s="17">
        <v>0.43589743971824652</v>
      </c>
      <c r="AE791" s="32">
        <v>56.6246917</v>
      </c>
      <c r="AF791" s="32">
        <v>298.71795654296881</v>
      </c>
      <c r="AG791" s="16">
        <v>0.03</v>
      </c>
      <c r="AH791" s="16">
        <v>0.22700000000000001</v>
      </c>
      <c r="AI791" s="16"/>
      <c r="AJ791" s="16">
        <v>0.61399999999999999</v>
      </c>
      <c r="AK791" s="16">
        <v>0.124</v>
      </c>
      <c r="AL791" s="16">
        <v>4.0000001899898052E-3</v>
      </c>
      <c r="AM791" s="16">
        <v>0.17199999999999999</v>
      </c>
      <c r="AN791" s="16">
        <v>0.17199999999999999</v>
      </c>
      <c r="AO791" s="16">
        <v>0.70799999999999996</v>
      </c>
      <c r="AP791" s="5">
        <v>0</v>
      </c>
      <c r="AQ791" s="31">
        <v>9909.599609375</v>
      </c>
      <c r="AR791" s="31">
        <v>11162.87</v>
      </c>
    </row>
    <row r="792" spans="1:44" x14ac:dyDescent="0.3">
      <c r="A792" s="4">
        <v>350984010</v>
      </c>
      <c r="B792" s="3" t="s">
        <v>151</v>
      </c>
      <c r="C792" s="3" t="s">
        <v>962</v>
      </c>
      <c r="D792" s="14">
        <v>97.823867797851563</v>
      </c>
      <c r="E792" s="14">
        <v>99.485069274902344</v>
      </c>
      <c r="F792" s="14">
        <v>91.623870849609375</v>
      </c>
      <c r="G792" s="14">
        <v>93.367881774902344</v>
      </c>
      <c r="H792" s="5">
        <v>270</v>
      </c>
      <c r="I792" s="15" t="s">
        <v>3980</v>
      </c>
      <c r="J792" s="15">
        <v>4</v>
      </c>
      <c r="K792" s="3" t="s">
        <v>3800</v>
      </c>
      <c r="L792" s="3" t="s">
        <v>3910</v>
      </c>
      <c r="M792" s="3" t="s">
        <v>3917</v>
      </c>
      <c r="N792" s="3" t="s">
        <v>3921</v>
      </c>
      <c r="O792" s="17">
        <v>0.50515460968017578</v>
      </c>
      <c r="P792" s="32">
        <v>55.45971849</v>
      </c>
      <c r="Q792" s="32">
        <v>330.92782592773438</v>
      </c>
      <c r="R792" s="5">
        <v>52</v>
      </c>
      <c r="S792" s="5">
        <v>52</v>
      </c>
      <c r="T792" s="16">
        <v>1</v>
      </c>
      <c r="U792" s="17">
        <v>0.50515460968017578</v>
      </c>
      <c r="V792" s="32">
        <v>56.098468060000002</v>
      </c>
      <c r="W792" s="32">
        <v>330.92782592773438</v>
      </c>
      <c r="X792" s="17">
        <v>0.53608244657516479</v>
      </c>
      <c r="Y792" s="32">
        <v>54.153800599999997</v>
      </c>
      <c r="Z792" s="32">
        <v>329.89691162109381</v>
      </c>
      <c r="AA792" s="5">
        <v>52</v>
      </c>
      <c r="AB792" s="5">
        <v>52</v>
      </c>
      <c r="AC792" s="16">
        <v>1</v>
      </c>
      <c r="AD792" s="17">
        <v>0.53608244657516479</v>
      </c>
      <c r="AE792" s="32">
        <v>54.859036949999997</v>
      </c>
      <c r="AF792" s="32">
        <v>329.89691162109381</v>
      </c>
      <c r="AG792" s="16"/>
      <c r="AH792" s="16">
        <v>0.36699999999999999</v>
      </c>
      <c r="AI792" s="16"/>
      <c r="AJ792" s="16">
        <v>0.59599999999999997</v>
      </c>
      <c r="AK792" s="16">
        <v>2.5999999999999999E-2</v>
      </c>
      <c r="AL792" s="16">
        <v>1.099999994039536E-2</v>
      </c>
      <c r="AM792" s="16">
        <v>0.2</v>
      </c>
      <c r="AN792" s="16">
        <v>0.13700000000000001</v>
      </c>
      <c r="AO792" s="16">
        <v>0.71569999999999989</v>
      </c>
      <c r="AP792" s="5">
        <v>1</v>
      </c>
      <c r="AQ792" s="31">
        <v>7401.0400390625</v>
      </c>
      <c r="AR792" s="31">
        <v>9800.32</v>
      </c>
    </row>
    <row r="793" spans="1:44" x14ac:dyDescent="0.3">
      <c r="A793" s="4">
        <v>731064040</v>
      </c>
      <c r="B793" s="3" t="s">
        <v>348</v>
      </c>
      <c r="C793" s="3" t="s">
        <v>1522</v>
      </c>
      <c r="D793" s="14">
        <v>92.867179870605469</v>
      </c>
      <c r="E793" s="14">
        <v>92.303375244140625</v>
      </c>
      <c r="F793" s="14">
        <v>88.21527099609375</v>
      </c>
      <c r="G793" s="14">
        <v>85.853736877441406</v>
      </c>
      <c r="H793" s="5">
        <v>300</v>
      </c>
      <c r="I793" s="15">
        <v>4</v>
      </c>
      <c r="J793" s="15">
        <v>6</v>
      </c>
      <c r="K793" s="3" t="s">
        <v>3866</v>
      </c>
      <c r="L793" s="3" t="s">
        <v>3907</v>
      </c>
      <c r="M793" s="3" t="s">
        <v>3917</v>
      </c>
      <c r="N793" s="3" t="s">
        <v>3923</v>
      </c>
      <c r="O793" s="17">
        <v>0.51590108871459961</v>
      </c>
      <c r="P793" s="32">
        <v>53.388887480000001</v>
      </c>
      <c r="Q793" s="32">
        <v>358.65725708007813</v>
      </c>
      <c r="R793" s="5">
        <v>464</v>
      </c>
      <c r="S793" s="5">
        <v>253</v>
      </c>
      <c r="T793" s="16">
        <v>0.54525864124298096</v>
      </c>
      <c r="U793" s="17">
        <v>0.37999999523162842</v>
      </c>
      <c r="V793" s="32">
        <v>53.104265869999999</v>
      </c>
      <c r="W793" s="32">
        <v>325.33334350585938</v>
      </c>
      <c r="X793" s="17">
        <v>0.45583039522171021</v>
      </c>
      <c r="Y793" s="32">
        <v>52.100821879999998</v>
      </c>
      <c r="Z793" s="32">
        <v>318.37457275390631</v>
      </c>
      <c r="AA793" s="5">
        <v>464</v>
      </c>
      <c r="AB793" s="5">
        <v>252</v>
      </c>
      <c r="AC793" s="16">
        <v>0.54525864124298096</v>
      </c>
      <c r="AD793" s="17">
        <v>0.31333333253860468</v>
      </c>
      <c r="AE793" s="32">
        <v>50.627525300000002</v>
      </c>
      <c r="AF793" s="32">
        <v>269.33334350585938</v>
      </c>
      <c r="AG793" s="16"/>
      <c r="AH793" s="16">
        <v>4.2999999999999997E-2</v>
      </c>
      <c r="AI793" s="16"/>
      <c r="AJ793" s="16">
        <v>0.76700000000000002</v>
      </c>
      <c r="AK793" s="16">
        <v>6.3E-2</v>
      </c>
      <c r="AL793" s="16">
        <v>0.12700000405311579</v>
      </c>
      <c r="AM793" s="16"/>
      <c r="AN793" s="16">
        <v>0.14699999999999999</v>
      </c>
      <c r="AO793" s="16">
        <v>0.42599999999999999</v>
      </c>
      <c r="AP793" s="5">
        <v>0</v>
      </c>
      <c r="AQ793" s="31">
        <v>7268.64990234375</v>
      </c>
      <c r="AR793" s="31">
        <v>7913.33</v>
      </c>
    </row>
    <row r="794" spans="1:44" x14ac:dyDescent="0.3">
      <c r="A794" s="4">
        <v>1121034020</v>
      </c>
      <c r="B794" s="3" t="s">
        <v>528</v>
      </c>
      <c r="C794" s="3" t="s">
        <v>2045</v>
      </c>
      <c r="D794" s="14">
        <v>86.446128845214844</v>
      </c>
      <c r="E794" s="14">
        <v>86.874519348144531</v>
      </c>
      <c r="F794" s="14">
        <v>79.526840209960938</v>
      </c>
      <c r="G794" s="14">
        <v>79.693382263183594</v>
      </c>
      <c r="H794" s="5">
        <v>303</v>
      </c>
      <c r="I794" s="15" t="s">
        <v>3980</v>
      </c>
      <c r="J794" s="15">
        <v>5</v>
      </c>
      <c r="K794" s="3" t="s">
        <v>3816</v>
      </c>
      <c r="L794" s="3" t="s">
        <v>3907</v>
      </c>
      <c r="M794" s="3" t="s">
        <v>3917</v>
      </c>
      <c r="N794" s="3" t="s">
        <v>3921</v>
      </c>
      <c r="O794" s="17">
        <v>0.48175182938575739</v>
      </c>
      <c r="P794" s="32">
        <v>50.706268999999999</v>
      </c>
      <c r="Q794" s="32">
        <v>337.95620727539063</v>
      </c>
      <c r="R794" s="5">
        <v>157</v>
      </c>
      <c r="S794" s="5">
        <v>108</v>
      </c>
      <c r="T794" s="16">
        <v>0.68789809942245483</v>
      </c>
      <c r="U794" s="17">
        <v>0.45360824465751648</v>
      </c>
      <c r="V794" s="32">
        <v>50.840861009999998</v>
      </c>
      <c r="W794" s="32">
        <v>331.95877075195313</v>
      </c>
      <c r="X794" s="17">
        <v>0.23741006851196289</v>
      </c>
      <c r="Y794" s="32">
        <v>46.867826209999997</v>
      </c>
      <c r="Z794" s="32">
        <v>266.90646362304688</v>
      </c>
      <c r="AA794" s="5">
        <v>157</v>
      </c>
      <c r="AB794" s="5">
        <v>108</v>
      </c>
      <c r="AC794" s="16">
        <v>0.68789809942245483</v>
      </c>
      <c r="AD794" s="17">
        <v>0.2121212184429169</v>
      </c>
      <c r="AE794" s="32">
        <v>47.158383460000003</v>
      </c>
      <c r="AF794" s="32"/>
      <c r="AG794" s="16">
        <v>3.3000000000000002E-2</v>
      </c>
      <c r="AH794" s="16">
        <v>0.02</v>
      </c>
      <c r="AI794" s="16"/>
      <c r="AJ794" s="16">
        <v>0.92400000000000004</v>
      </c>
      <c r="AK794" s="16"/>
      <c r="AL794" s="16">
        <v>2.300000004470348E-2</v>
      </c>
      <c r="AM794" s="16"/>
      <c r="AN794" s="16">
        <v>0.155</v>
      </c>
      <c r="AO794" s="16">
        <v>0.63200000000000001</v>
      </c>
      <c r="AP794" s="5">
        <v>0</v>
      </c>
      <c r="AQ794" s="31">
        <v>4954.4501953125</v>
      </c>
      <c r="AR794" s="31">
        <v>8691.0400000000009</v>
      </c>
    </row>
    <row r="795" spans="1:44" x14ac:dyDescent="0.3">
      <c r="A795" s="4">
        <v>1020854040</v>
      </c>
      <c r="B795" s="3" t="s">
        <v>483</v>
      </c>
      <c r="C795" s="3" t="s">
        <v>1963</v>
      </c>
      <c r="D795" s="14">
        <v>85.669410705566406</v>
      </c>
      <c r="E795" s="14">
        <v>85.574195861816406</v>
      </c>
      <c r="F795" s="14">
        <v>84.654586791992188</v>
      </c>
      <c r="G795" s="14">
        <v>84.907440185546875</v>
      </c>
      <c r="H795" s="5">
        <v>256</v>
      </c>
      <c r="I795" s="15" t="s">
        <v>3980</v>
      </c>
      <c r="J795" s="15">
        <v>5</v>
      </c>
      <c r="K795" s="3" t="s">
        <v>3904</v>
      </c>
      <c r="L795" s="3" t="s">
        <v>3911</v>
      </c>
      <c r="M795" s="3" t="s">
        <v>3917</v>
      </c>
      <c r="N795" s="3" t="s">
        <v>3921</v>
      </c>
      <c r="O795" s="17">
        <v>0.47058823704719538</v>
      </c>
      <c r="P795" s="32">
        <v>50.38176687</v>
      </c>
      <c r="Q795" s="32">
        <v>330.25210571289063</v>
      </c>
      <c r="R795" s="5">
        <v>120</v>
      </c>
      <c r="S795" s="5">
        <v>68</v>
      </c>
      <c r="T795" s="16">
        <v>0.56666666269302368</v>
      </c>
      <c r="U795" s="17">
        <v>0.3174603283405304</v>
      </c>
      <c r="V795" s="32">
        <v>50.298728789999998</v>
      </c>
      <c r="W795" s="32">
        <v>292.06350708007813</v>
      </c>
      <c r="X795" s="17">
        <v>0.36974790692329412</v>
      </c>
      <c r="Y795" s="32">
        <v>49.956240569999999</v>
      </c>
      <c r="Z795" s="32">
        <v>293.27731323242188</v>
      </c>
      <c r="AA795" s="5">
        <v>120</v>
      </c>
      <c r="AB795" s="5">
        <v>68</v>
      </c>
      <c r="AC795" s="16">
        <v>0.56666666269302368</v>
      </c>
      <c r="AD795" s="17">
        <v>0.190476194024086</v>
      </c>
      <c r="AE795" s="32">
        <v>50.09462714</v>
      </c>
      <c r="AF795" s="32"/>
      <c r="AG795" s="16"/>
      <c r="AH795" s="16">
        <v>3.9E-2</v>
      </c>
      <c r="AI795" s="16"/>
      <c r="AJ795" s="16">
        <v>0.91800000000000004</v>
      </c>
      <c r="AK795" s="16">
        <v>3.5000000000000003E-2</v>
      </c>
      <c r="AL795" s="16">
        <v>8.0000003799796104E-3</v>
      </c>
      <c r="AM795" s="16"/>
      <c r="AN795" s="16">
        <v>0.13300000000000001</v>
      </c>
      <c r="AO795" s="16">
        <v>0.57200000000000006</v>
      </c>
      <c r="AP795" s="5">
        <v>0</v>
      </c>
      <c r="AQ795" s="31">
        <v>9690.990234375</v>
      </c>
      <c r="AR795" s="31">
        <v>10166.879999999999</v>
      </c>
    </row>
    <row r="796" spans="1:44" x14ac:dyDescent="0.3">
      <c r="A796" s="4">
        <v>1081444020</v>
      </c>
      <c r="B796" s="3" t="s">
        <v>515</v>
      </c>
      <c r="C796" s="3" t="s">
        <v>2019</v>
      </c>
      <c r="D796" s="14">
        <v>86.606826782226563</v>
      </c>
      <c r="E796" s="14">
        <v>86.330055236816406</v>
      </c>
      <c r="F796" s="14">
        <v>92.03363037109375</v>
      </c>
      <c r="G796" s="14">
        <v>88.901878356933594</v>
      </c>
      <c r="H796" s="5">
        <v>88</v>
      </c>
      <c r="I796" s="15" t="s">
        <v>3980</v>
      </c>
      <c r="J796" s="15">
        <v>6</v>
      </c>
      <c r="K796" s="3" t="s">
        <v>3853</v>
      </c>
      <c r="L796" s="3" t="s">
        <v>3907</v>
      </c>
      <c r="M796" s="3" t="s">
        <v>3916</v>
      </c>
      <c r="N796" s="3" t="s">
        <v>3921</v>
      </c>
      <c r="O796" s="17">
        <v>0.25</v>
      </c>
      <c r="P796" s="32">
        <v>50.773404859999999</v>
      </c>
      <c r="Q796" s="32"/>
      <c r="R796" s="5">
        <v>61</v>
      </c>
      <c r="S796" s="5">
        <v>43</v>
      </c>
      <c r="T796" s="16">
        <v>0.7049180269241333</v>
      </c>
      <c r="U796" s="17">
        <v>0.30303031206130981</v>
      </c>
      <c r="V796" s="32">
        <v>50.613862609999998</v>
      </c>
      <c r="W796" s="32"/>
      <c r="X796" s="17">
        <v>0.47727271914482122</v>
      </c>
      <c r="Y796" s="32">
        <v>54.400596899999996</v>
      </c>
      <c r="Z796" s="32">
        <v>311.3636474609375</v>
      </c>
      <c r="AA796" s="5">
        <v>61</v>
      </c>
      <c r="AB796" s="5">
        <v>43</v>
      </c>
      <c r="AC796" s="16">
        <v>0.7049180269241333</v>
      </c>
      <c r="AD796" s="17">
        <v>0.36363637447357178</v>
      </c>
      <c r="AE796" s="32">
        <v>52.34405331</v>
      </c>
      <c r="AF796" s="32"/>
      <c r="AG796" s="16"/>
      <c r="AH796" s="16"/>
      <c r="AI796" s="16"/>
      <c r="AJ796" s="16">
        <v>0.94300000000000006</v>
      </c>
      <c r="AK796" s="16"/>
      <c r="AL796" s="16">
        <v>5.7000000029802322E-2</v>
      </c>
      <c r="AM796" s="16"/>
      <c r="AN796" s="16">
        <v>0.13600000000000001</v>
      </c>
      <c r="AO796" s="16">
        <v>0.70599999999999996</v>
      </c>
      <c r="AP796" s="5">
        <v>0</v>
      </c>
      <c r="AQ796" s="31">
        <v>9395.5595703125</v>
      </c>
      <c r="AR796" s="31">
        <v>10832.38</v>
      </c>
    </row>
    <row r="797" spans="1:44" x14ac:dyDescent="0.3">
      <c r="A797" s="4">
        <v>191444020</v>
      </c>
      <c r="B797" s="3" t="s">
        <v>82</v>
      </c>
      <c r="C797" s="3" t="s">
        <v>770</v>
      </c>
      <c r="D797" s="14">
        <v>79.6751708984375</v>
      </c>
      <c r="E797" s="14">
        <v>79.233741760253906</v>
      </c>
      <c r="F797" s="14">
        <v>84.604934692382813</v>
      </c>
      <c r="G797" s="14">
        <v>83.734764099121094</v>
      </c>
      <c r="H797" s="5">
        <v>330</v>
      </c>
      <c r="I797" s="15" t="s">
        <v>3981</v>
      </c>
      <c r="J797" s="15">
        <v>5</v>
      </c>
      <c r="K797" s="3" t="s">
        <v>3878</v>
      </c>
      <c r="L797" s="3" t="s">
        <v>3914</v>
      </c>
      <c r="M797" s="3" t="s">
        <v>3917</v>
      </c>
      <c r="N797" s="3" t="s">
        <v>3921</v>
      </c>
      <c r="O797" s="17">
        <v>0.34193548560142523</v>
      </c>
      <c r="P797" s="32">
        <v>47.87746173</v>
      </c>
      <c r="Q797" s="32">
        <v>294.83871459960938</v>
      </c>
      <c r="R797" s="5">
        <v>155</v>
      </c>
      <c r="S797" s="5">
        <v>92</v>
      </c>
      <c r="T797" s="16">
        <v>0.59354835748672485</v>
      </c>
      <c r="U797" s="17">
        <v>0.26136362552642822</v>
      </c>
      <c r="V797" s="32">
        <v>47.655258770000003</v>
      </c>
      <c r="W797" s="32">
        <v>262.5</v>
      </c>
      <c r="X797" s="17">
        <v>0.35483869910240168</v>
      </c>
      <c r="Y797" s="32">
        <v>49.926335799999997</v>
      </c>
      <c r="Z797" s="32">
        <v>285.80645751953131</v>
      </c>
      <c r="AA797" s="5">
        <v>155</v>
      </c>
      <c r="AB797" s="5">
        <v>92</v>
      </c>
      <c r="AC797" s="16">
        <v>0.59354835748672485</v>
      </c>
      <c r="AD797" s="17">
        <v>0.25</v>
      </c>
      <c r="AE797" s="32">
        <v>49.43424418</v>
      </c>
      <c r="AF797" s="32">
        <v>255.68182373046881</v>
      </c>
      <c r="AG797" s="16"/>
      <c r="AH797" s="16">
        <v>0.03</v>
      </c>
      <c r="AI797" s="16"/>
      <c r="AJ797" s="16">
        <v>0.93900000000000006</v>
      </c>
      <c r="AK797" s="16"/>
      <c r="AL797" s="16">
        <v>2.999999932944775E-2</v>
      </c>
      <c r="AM797" s="16"/>
      <c r="AN797" s="16">
        <v>0.20599999999999999</v>
      </c>
      <c r="AO797" s="16">
        <v>0.46</v>
      </c>
      <c r="AP797" s="5">
        <v>0</v>
      </c>
      <c r="AQ797" s="31">
        <v>9586.919921875</v>
      </c>
      <c r="AR797" s="31">
        <v>9906.2000000000007</v>
      </c>
    </row>
    <row r="798" spans="1:44" x14ac:dyDescent="0.3">
      <c r="A798" s="4">
        <v>1000633050</v>
      </c>
      <c r="B798" s="3" t="s">
        <v>477</v>
      </c>
      <c r="C798" s="3" t="s">
        <v>1951</v>
      </c>
      <c r="D798" s="14">
        <v>81.617820739746094</v>
      </c>
      <c r="E798" s="14">
        <v>82.366607666015625</v>
      </c>
      <c r="F798" s="14">
        <v>87.208648681640625</v>
      </c>
      <c r="G798" s="14">
        <v>88.666923522949219</v>
      </c>
      <c r="H798" s="5">
        <v>518</v>
      </c>
      <c r="I798" s="15">
        <v>5</v>
      </c>
      <c r="J798" s="15">
        <v>6</v>
      </c>
      <c r="K798" s="3" t="s">
        <v>3875</v>
      </c>
      <c r="L798" s="3" t="s">
        <v>3910</v>
      </c>
      <c r="M798" s="3" t="s">
        <v>3919</v>
      </c>
      <c r="N798" s="3" t="s">
        <v>3921</v>
      </c>
      <c r="O798" s="17">
        <v>0.29132232069969177</v>
      </c>
      <c r="P798" s="32">
        <v>48.689073729999997</v>
      </c>
      <c r="Q798" s="32">
        <v>289.46279907226563</v>
      </c>
      <c r="R798" s="5">
        <v>972</v>
      </c>
      <c r="S798" s="5">
        <v>846</v>
      </c>
      <c r="T798" s="16">
        <v>0.87037038803100586</v>
      </c>
      <c r="U798" s="17">
        <v>0.29132232069969177</v>
      </c>
      <c r="V798" s="32">
        <v>48.961416030000002</v>
      </c>
      <c r="W798" s="32">
        <v>289.46279907226563</v>
      </c>
      <c r="X798" s="17">
        <v>0.324210524559021</v>
      </c>
      <c r="Y798" s="32">
        <v>51.494540129999997</v>
      </c>
      <c r="Z798" s="32">
        <v>275.57894897460938</v>
      </c>
      <c r="AA798" s="5">
        <v>964</v>
      </c>
      <c r="AB798" s="5">
        <v>838</v>
      </c>
      <c r="AC798" s="16">
        <v>0.87037038803100586</v>
      </c>
      <c r="AD798" s="17">
        <v>0.324210524559021</v>
      </c>
      <c r="AE798" s="32">
        <v>52.211743290000001</v>
      </c>
      <c r="AF798" s="32">
        <v>275.57894897460938</v>
      </c>
      <c r="AG798" s="16">
        <v>0.34399999999999997</v>
      </c>
      <c r="AH798" s="16">
        <v>4.1000000000000002E-2</v>
      </c>
      <c r="AI798" s="16">
        <v>1.2E-2</v>
      </c>
      <c r="AJ798" s="16">
        <v>0.52700000000000002</v>
      </c>
      <c r="AK798" s="16">
        <v>7.4999999999999997E-2</v>
      </c>
      <c r="AL798" s="16">
        <v>2.000000094994903E-3</v>
      </c>
      <c r="AM798" s="16"/>
      <c r="AN798" s="16">
        <v>0.129</v>
      </c>
      <c r="AO798" s="16">
        <v>0.57810000000000006</v>
      </c>
      <c r="AP798" s="5">
        <v>1</v>
      </c>
      <c r="AQ798" s="31">
        <v>7690.06982421875</v>
      </c>
      <c r="AR798" s="31">
        <v>9040.2999999999993</v>
      </c>
    </row>
    <row r="799" spans="1:44" x14ac:dyDescent="0.3">
      <c r="A799" s="4">
        <v>1000634040</v>
      </c>
      <c r="B799" s="3" t="s">
        <v>477</v>
      </c>
      <c r="C799" s="3" t="s">
        <v>1952</v>
      </c>
      <c r="D799" s="14">
        <v>79.524383544921875</v>
      </c>
      <c r="E799" s="14">
        <v>80.973876953125</v>
      </c>
      <c r="F799" s="14">
        <v>82.094078063964844</v>
      </c>
      <c r="G799" s="14">
        <v>83.35101318359375</v>
      </c>
      <c r="H799" s="5">
        <v>338</v>
      </c>
      <c r="I799" s="15">
        <v>1</v>
      </c>
      <c r="J799" s="15">
        <v>4</v>
      </c>
      <c r="K799" s="3" t="s">
        <v>3875</v>
      </c>
      <c r="L799" s="3" t="s">
        <v>3910</v>
      </c>
      <c r="M799" s="3" t="s">
        <v>3919</v>
      </c>
      <c r="N799" s="3" t="s">
        <v>3921</v>
      </c>
      <c r="O799" s="17">
        <v>0.43396225571632391</v>
      </c>
      <c r="P799" s="32">
        <v>47.814466940000003</v>
      </c>
      <c r="Q799" s="32">
        <v>313.20755004882813</v>
      </c>
      <c r="R799" s="5">
        <v>94</v>
      </c>
      <c r="S799" s="5">
        <v>94</v>
      </c>
      <c r="T799" s="16">
        <v>1</v>
      </c>
      <c r="U799" s="17">
        <v>0.43396225571632391</v>
      </c>
      <c r="V799" s="32">
        <v>48.380757150000001</v>
      </c>
      <c r="W799" s="32">
        <v>313.20755004882813</v>
      </c>
      <c r="X799" s="17">
        <v>0.43396225571632391</v>
      </c>
      <c r="Y799" s="32">
        <v>48.414057360000001</v>
      </c>
      <c r="Z799" s="32">
        <v>306.289306640625</v>
      </c>
      <c r="AA799" s="5">
        <v>93</v>
      </c>
      <c r="AB799" s="5">
        <v>93</v>
      </c>
      <c r="AC799" s="16">
        <v>1</v>
      </c>
      <c r="AD799" s="17">
        <v>0.43396225571632391</v>
      </c>
      <c r="AE799" s="32">
        <v>49.218139919999999</v>
      </c>
      <c r="AF799" s="32">
        <v>306.289306640625</v>
      </c>
      <c r="AG799" s="16">
        <v>0.311</v>
      </c>
      <c r="AH799" s="16">
        <v>3.7999999999999999E-2</v>
      </c>
      <c r="AI799" s="16"/>
      <c r="AJ799" s="16">
        <v>0.56800000000000006</v>
      </c>
      <c r="AK799" s="16">
        <v>8.3000000000000004E-2</v>
      </c>
      <c r="AL799" s="16">
        <v>0</v>
      </c>
      <c r="AM799" s="16"/>
      <c r="AN799" s="16">
        <v>0.104</v>
      </c>
      <c r="AO799" s="16">
        <v>0.55249999999999999</v>
      </c>
      <c r="AP799" s="5">
        <v>1</v>
      </c>
      <c r="AQ799" s="31">
        <v>8027.85986328125</v>
      </c>
      <c r="AR799" s="31">
        <v>9397.92</v>
      </c>
    </row>
    <row r="800" spans="1:44" x14ac:dyDescent="0.3">
      <c r="A800" s="4">
        <v>1000634050</v>
      </c>
      <c r="B800" s="3" t="s">
        <v>477</v>
      </c>
      <c r="C800" s="3" t="s">
        <v>1953</v>
      </c>
      <c r="D800" s="14">
        <v>95.330055236816406</v>
      </c>
      <c r="E800" s="14">
        <v>96.999237060546875</v>
      </c>
      <c r="F800" s="14">
        <v>89.937675476074219</v>
      </c>
      <c r="G800" s="14">
        <v>91.634918212890625</v>
      </c>
      <c r="H800" s="5">
        <v>354</v>
      </c>
      <c r="I800" s="15">
        <v>1</v>
      </c>
      <c r="J800" s="15">
        <v>4</v>
      </c>
      <c r="K800" s="3" t="s">
        <v>3875</v>
      </c>
      <c r="L800" s="3" t="s">
        <v>3910</v>
      </c>
      <c r="M800" s="3" t="s">
        <v>3919</v>
      </c>
      <c r="N800" s="3" t="s">
        <v>3921</v>
      </c>
      <c r="O800" s="17">
        <v>0.34306567907333368</v>
      </c>
      <c r="P800" s="32">
        <v>54.417840419999997</v>
      </c>
      <c r="Q800" s="32">
        <v>301.4598388671875</v>
      </c>
      <c r="R800" s="5">
        <v>83</v>
      </c>
      <c r="S800" s="5">
        <v>83</v>
      </c>
      <c r="T800" s="16">
        <v>1</v>
      </c>
      <c r="U800" s="17">
        <v>0.34306567907333368</v>
      </c>
      <c r="V800" s="32">
        <v>55.06207199</v>
      </c>
      <c r="W800" s="32">
        <v>301.4598388671875</v>
      </c>
      <c r="X800" s="17">
        <v>0.26277372241020203</v>
      </c>
      <c r="Y800" s="32">
        <v>53.138214560000002</v>
      </c>
      <c r="Z800" s="32">
        <v>251.09489440917969</v>
      </c>
      <c r="AA800" s="5">
        <v>83</v>
      </c>
      <c r="AB800" s="5">
        <v>83</v>
      </c>
      <c r="AC800" s="16">
        <v>1</v>
      </c>
      <c r="AD800" s="17">
        <v>0.26277372241020203</v>
      </c>
      <c r="AE800" s="32">
        <v>53.883136579999999</v>
      </c>
      <c r="AF800" s="32">
        <v>251.09489440917969</v>
      </c>
      <c r="AG800" s="16">
        <v>0.42899999999999999</v>
      </c>
      <c r="AH800" s="16">
        <v>5.3999999999999999E-2</v>
      </c>
      <c r="AI800" s="16"/>
      <c r="AJ800" s="16">
        <v>0.41499999999999998</v>
      </c>
      <c r="AK800" s="16">
        <v>9.2999999999999999E-2</v>
      </c>
      <c r="AL800" s="16">
        <v>8.0000003799796104E-3</v>
      </c>
      <c r="AM800" s="16">
        <v>1.7000000000000001E-2</v>
      </c>
      <c r="AN800" s="16">
        <v>0.09</v>
      </c>
      <c r="AO800" s="16">
        <v>0.7016</v>
      </c>
      <c r="AP800" s="5">
        <v>1</v>
      </c>
      <c r="AQ800" s="31">
        <v>7871.68994140625</v>
      </c>
      <c r="AR800" s="31">
        <v>9299.57</v>
      </c>
    </row>
    <row r="801" spans="1:44" x14ac:dyDescent="0.3">
      <c r="A801" s="4">
        <v>1000634070</v>
      </c>
      <c r="B801" s="3" t="s">
        <v>477</v>
      </c>
      <c r="C801" s="3" t="s">
        <v>1620</v>
      </c>
      <c r="D801" s="14">
        <v>92.721603393554688</v>
      </c>
      <c r="E801" s="14">
        <v>94.300186157226563</v>
      </c>
      <c r="F801" s="14">
        <v>87.283203125</v>
      </c>
      <c r="G801" s="14">
        <v>88.811332702636719</v>
      </c>
      <c r="H801" s="5">
        <v>285</v>
      </c>
      <c r="I801" s="15">
        <v>1</v>
      </c>
      <c r="J801" s="15">
        <v>4</v>
      </c>
      <c r="K801" s="3" t="s">
        <v>3875</v>
      </c>
      <c r="L801" s="3" t="s">
        <v>3910</v>
      </c>
      <c r="M801" s="3" t="s">
        <v>3919</v>
      </c>
      <c r="N801" s="3" t="s">
        <v>3921</v>
      </c>
      <c r="O801" s="17">
        <v>0.335999995470047</v>
      </c>
      <c r="P801" s="32">
        <v>53.328067789999999</v>
      </c>
      <c r="Q801" s="32">
        <v>272.79998779296881</v>
      </c>
      <c r="R801" s="5">
        <v>82</v>
      </c>
      <c r="S801" s="5">
        <v>82</v>
      </c>
      <c r="T801" s="16">
        <v>1</v>
      </c>
      <c r="U801" s="17">
        <v>0.335999995470047</v>
      </c>
      <c r="V801" s="32">
        <v>53.936780749999997</v>
      </c>
      <c r="W801" s="32">
        <v>272.79998779296881</v>
      </c>
      <c r="X801" s="17">
        <v>0.21600000560283661</v>
      </c>
      <c r="Y801" s="32">
        <v>51.5394413</v>
      </c>
      <c r="Z801" s="32">
        <v>238.3999938964844</v>
      </c>
      <c r="AA801" s="5">
        <v>82</v>
      </c>
      <c r="AB801" s="5">
        <v>82</v>
      </c>
      <c r="AC801" s="16">
        <v>1</v>
      </c>
      <c r="AD801" s="17">
        <v>0.21600000560283661</v>
      </c>
      <c r="AE801" s="32">
        <v>52.293062460000002</v>
      </c>
      <c r="AF801" s="32">
        <v>238.3999938964844</v>
      </c>
      <c r="AG801" s="16">
        <v>0.34</v>
      </c>
      <c r="AH801" s="16">
        <v>7.3999999999999996E-2</v>
      </c>
      <c r="AI801" s="16"/>
      <c r="AJ801" s="16">
        <v>0.51200000000000001</v>
      </c>
      <c r="AK801" s="16">
        <v>6.7000000000000004E-2</v>
      </c>
      <c r="AL801" s="16">
        <v>7.0000002160668373E-3</v>
      </c>
      <c r="AM801" s="16"/>
      <c r="AN801" s="16">
        <v>0.11600000000000001</v>
      </c>
      <c r="AO801" s="16">
        <v>0.64859999999999995</v>
      </c>
      <c r="AP801" s="5">
        <v>1</v>
      </c>
      <c r="AQ801" s="31">
        <v>7902.509765625</v>
      </c>
      <c r="AR801" s="31">
        <v>9554.1299999999992</v>
      </c>
    </row>
    <row r="802" spans="1:44" x14ac:dyDescent="0.3">
      <c r="A802" s="4">
        <v>570014020</v>
      </c>
      <c r="B802" s="3" t="s">
        <v>291</v>
      </c>
      <c r="C802" s="3" t="s">
        <v>1408</v>
      </c>
      <c r="D802" s="14">
        <v>79.442268371582031</v>
      </c>
      <c r="E802" s="14">
        <v>77.679916381835938</v>
      </c>
      <c r="F802" s="14">
        <v>79.702781677246094</v>
      </c>
      <c r="G802" s="14">
        <v>82.723350524902344</v>
      </c>
      <c r="H802" s="5">
        <v>221</v>
      </c>
      <c r="I802" s="15" t="s">
        <v>3981</v>
      </c>
      <c r="J802" s="15">
        <v>6</v>
      </c>
      <c r="K802" s="3" t="s">
        <v>3880</v>
      </c>
      <c r="L802" s="3" t="s">
        <v>3909</v>
      </c>
      <c r="M802" s="3" t="s">
        <v>3917</v>
      </c>
      <c r="N802" s="3" t="s">
        <v>3921</v>
      </c>
      <c r="O802" s="17">
        <v>0.53488373756408691</v>
      </c>
      <c r="P802" s="32">
        <v>47.780159599999998</v>
      </c>
      <c r="Q802" s="32">
        <v>343.41085815429688</v>
      </c>
      <c r="R802" s="5">
        <v>152</v>
      </c>
      <c r="S802" s="5">
        <v>63</v>
      </c>
      <c r="T802" s="16">
        <v>0.41447368264198298</v>
      </c>
      <c r="U802" s="17">
        <v>0.30000001192092901</v>
      </c>
      <c r="V802" s="32">
        <v>47.007433650000003</v>
      </c>
      <c r="W802" s="32"/>
      <c r="X802" s="17">
        <v>0.43410852551460272</v>
      </c>
      <c r="Y802" s="32">
        <v>46.973793460000003</v>
      </c>
      <c r="Z802" s="32">
        <v>320.93023681640631</v>
      </c>
      <c r="AA802" s="5">
        <v>152</v>
      </c>
      <c r="AB802" s="5">
        <v>63</v>
      </c>
      <c r="AC802" s="16">
        <v>0.41447368264198298</v>
      </c>
      <c r="AD802" s="17">
        <v>0.22499999403953549</v>
      </c>
      <c r="AE802" s="32">
        <v>48.86467682</v>
      </c>
      <c r="AF802" s="32"/>
      <c r="AG802" s="16"/>
      <c r="AH802" s="16"/>
      <c r="AI802" s="16"/>
      <c r="AJ802" s="16">
        <v>0.97699999999999998</v>
      </c>
      <c r="AK802" s="16"/>
      <c r="AL802" s="16">
        <v>2.300000004470348E-2</v>
      </c>
      <c r="AM802" s="16"/>
      <c r="AN802" s="16">
        <v>0.154</v>
      </c>
      <c r="AO802" s="16">
        <v>0.31</v>
      </c>
      <c r="AP802" s="5">
        <v>0</v>
      </c>
      <c r="AQ802" s="31">
        <v>7002.9501953125</v>
      </c>
      <c r="AR802" s="31">
        <v>8418.0400000000009</v>
      </c>
    </row>
    <row r="803" spans="1:44" x14ac:dyDescent="0.3">
      <c r="A803" s="4">
        <v>801194020</v>
      </c>
      <c r="B803" s="3" t="s">
        <v>380</v>
      </c>
      <c r="C803" s="3" t="s">
        <v>1582</v>
      </c>
      <c r="D803" s="14">
        <v>79.397048950195313</v>
      </c>
      <c r="E803" s="14">
        <v>79.924507141113281</v>
      </c>
      <c r="F803" s="14">
        <v>79.714500427246094</v>
      </c>
      <c r="G803" s="14">
        <v>80.585556030273438</v>
      </c>
      <c r="H803" s="5">
        <v>252</v>
      </c>
      <c r="I803" s="15" t="s">
        <v>3980</v>
      </c>
      <c r="J803" s="15">
        <v>6</v>
      </c>
      <c r="K803" s="3" t="s">
        <v>3832</v>
      </c>
      <c r="L803" s="3" t="s">
        <v>3908</v>
      </c>
      <c r="M803" s="3" t="s">
        <v>3916</v>
      </c>
      <c r="N803" s="3" t="s">
        <v>3921</v>
      </c>
      <c r="O803" s="17">
        <v>0.35135135054588318</v>
      </c>
      <c r="P803" s="32">
        <v>47.761267650000001</v>
      </c>
      <c r="Q803" s="32">
        <v>320.94595336914063</v>
      </c>
      <c r="R803" s="5">
        <v>198</v>
      </c>
      <c r="S803" s="5">
        <v>105</v>
      </c>
      <c r="T803" s="16">
        <v>0.53030300140380859</v>
      </c>
      <c r="U803" s="17">
        <v>0.2261904776096344</v>
      </c>
      <c r="V803" s="32">
        <v>47.9432525</v>
      </c>
      <c r="W803" s="32">
        <v>285.71429443359381</v>
      </c>
      <c r="X803" s="17">
        <v>0.35135135054588318</v>
      </c>
      <c r="Y803" s="32">
        <v>46.980852560000002</v>
      </c>
      <c r="Z803" s="32">
        <v>290.54052734375</v>
      </c>
      <c r="AA803" s="5">
        <v>198</v>
      </c>
      <c r="AB803" s="5">
        <v>105</v>
      </c>
      <c r="AC803" s="16">
        <v>0.53030300140380859</v>
      </c>
      <c r="AD803" s="17">
        <v>0.2261904776096344</v>
      </c>
      <c r="AE803" s="32">
        <v>47.660802969999999</v>
      </c>
      <c r="AF803" s="32">
        <v>251.19047546386719</v>
      </c>
      <c r="AG803" s="16"/>
      <c r="AH803" s="16">
        <v>0.02</v>
      </c>
      <c r="AI803" s="16"/>
      <c r="AJ803" s="16">
        <v>0.97599999999999998</v>
      </c>
      <c r="AK803" s="16"/>
      <c r="AL803" s="16">
        <v>4.0000001899898052E-3</v>
      </c>
      <c r="AM803" s="16">
        <v>7.9000000000000001E-2</v>
      </c>
      <c r="AN803" s="16">
        <v>0.13500000000000001</v>
      </c>
      <c r="AO803" s="16">
        <v>0.51100000000000001</v>
      </c>
      <c r="AP803" s="5">
        <v>0</v>
      </c>
      <c r="AQ803" s="31">
        <v>9111.080078125</v>
      </c>
      <c r="AR803" s="31">
        <v>9759.7000000000007</v>
      </c>
    </row>
    <row r="804" spans="1:44" x14ac:dyDescent="0.3">
      <c r="A804" s="4">
        <v>240874020</v>
      </c>
      <c r="B804" s="3" t="s">
        <v>104</v>
      </c>
      <c r="C804" s="3" t="s">
        <v>829</v>
      </c>
      <c r="D804" s="14">
        <v>83.754539489746094</v>
      </c>
      <c r="E804" s="14">
        <v>83.912490844726563</v>
      </c>
      <c r="F804" s="14">
        <v>87.625244140625</v>
      </c>
      <c r="G804" s="14">
        <v>86.678085327148438</v>
      </c>
      <c r="H804" s="5">
        <v>376</v>
      </c>
      <c r="I804" s="15" t="s">
        <v>3981</v>
      </c>
      <c r="J804" s="15">
        <v>6</v>
      </c>
      <c r="K804" s="3" t="s">
        <v>3836</v>
      </c>
      <c r="L804" s="3" t="s">
        <v>3914</v>
      </c>
      <c r="M804" s="3" t="s">
        <v>3916</v>
      </c>
      <c r="N804" s="3" t="s">
        <v>3923</v>
      </c>
      <c r="O804" s="17">
        <v>0.4739130437374115</v>
      </c>
      <c r="P804" s="32">
        <v>49.581763219999999</v>
      </c>
      <c r="Q804" s="32">
        <v>336.521728515625</v>
      </c>
      <c r="R804" s="5">
        <v>274</v>
      </c>
      <c r="S804" s="5">
        <v>80</v>
      </c>
      <c r="T804" s="16">
        <v>0.29197078943252558</v>
      </c>
      <c r="U804" s="17">
        <v>0</v>
      </c>
      <c r="V804" s="32">
        <v>49.605929289999999</v>
      </c>
      <c r="W804" s="32"/>
      <c r="X804" s="17">
        <v>0.45217391848564148</v>
      </c>
      <c r="Y804" s="32">
        <v>51.745449430000001</v>
      </c>
      <c r="Z804" s="32">
        <v>320.86956787109381</v>
      </c>
      <c r="AA804" s="5">
        <v>274</v>
      </c>
      <c r="AB804" s="5">
        <v>80</v>
      </c>
      <c r="AC804" s="16">
        <v>0.29197078943252558</v>
      </c>
      <c r="AD804" s="17">
        <v>0.1379310339689255</v>
      </c>
      <c r="AE804" s="32">
        <v>51.091746899999997</v>
      </c>
      <c r="AF804" s="32"/>
      <c r="AG804" s="16"/>
      <c r="AH804" s="16">
        <v>2.4E-2</v>
      </c>
      <c r="AI804" s="16"/>
      <c r="AJ804" s="16">
        <v>0.91500000000000004</v>
      </c>
      <c r="AK804" s="16">
        <v>4.2999999999999997E-2</v>
      </c>
      <c r="AL804" s="16">
        <v>1.8999999389052391E-2</v>
      </c>
      <c r="AM804" s="16"/>
      <c r="AN804" s="16">
        <v>0.109</v>
      </c>
      <c r="AO804" s="16">
        <v>0.17</v>
      </c>
      <c r="AP804" s="5">
        <v>0</v>
      </c>
      <c r="AQ804" s="31">
        <v>10368.1396484375</v>
      </c>
      <c r="AR804" s="31">
        <v>11988.96</v>
      </c>
    </row>
    <row r="805" spans="1:44" x14ac:dyDescent="0.3">
      <c r="A805" s="4">
        <v>240874030</v>
      </c>
      <c r="B805" s="3" t="s">
        <v>104</v>
      </c>
      <c r="C805" s="3" t="s">
        <v>830</v>
      </c>
      <c r="D805" s="14">
        <v>81.861930847167969</v>
      </c>
      <c r="E805" s="14">
        <v>77.165458679199219</v>
      </c>
      <c r="F805" s="14">
        <v>84.986686706542969</v>
      </c>
      <c r="G805" s="14">
        <v>86.014915466308594</v>
      </c>
      <c r="H805" s="5">
        <v>456</v>
      </c>
      <c r="I805" s="15" t="s">
        <v>3981</v>
      </c>
      <c r="J805" s="15">
        <v>6</v>
      </c>
      <c r="K805" s="3" t="s">
        <v>3836</v>
      </c>
      <c r="L805" s="3" t="s">
        <v>3914</v>
      </c>
      <c r="M805" s="3" t="s">
        <v>3916</v>
      </c>
      <c r="N805" s="3" t="s">
        <v>3923</v>
      </c>
      <c r="O805" s="17">
        <v>0.57466065883636475</v>
      </c>
      <c r="P805" s="32">
        <v>48.791058399999997</v>
      </c>
      <c r="Q805" s="32">
        <v>362.89593505859381</v>
      </c>
      <c r="R805" s="5">
        <v>329</v>
      </c>
      <c r="S805" s="5">
        <v>78</v>
      </c>
      <c r="T805" s="16">
        <v>0.23708206415176389</v>
      </c>
      <c r="U805" s="17">
        <v>0.3571428656578064</v>
      </c>
      <c r="V805" s="32">
        <v>46.792946909999998</v>
      </c>
      <c r="W805" s="32"/>
      <c r="X805" s="17">
        <v>0.48416289687156677</v>
      </c>
      <c r="Y805" s="32">
        <v>50.156260600000003</v>
      </c>
      <c r="Z805" s="32">
        <v>330.31674194335938</v>
      </c>
      <c r="AA805" s="5">
        <v>329</v>
      </c>
      <c r="AB805" s="5">
        <v>78</v>
      </c>
      <c r="AC805" s="16">
        <v>0.23708206415176389</v>
      </c>
      <c r="AD805" s="17">
        <v>0.3333333432674408</v>
      </c>
      <c r="AE805" s="32">
        <v>50.718288809999997</v>
      </c>
      <c r="AF805" s="32"/>
      <c r="AG805" s="16">
        <v>1.2999999999999999E-2</v>
      </c>
      <c r="AH805" s="16">
        <v>0.05</v>
      </c>
      <c r="AI805" s="16"/>
      <c r="AJ805" s="16">
        <v>0.91</v>
      </c>
      <c r="AK805" s="16">
        <v>1.2999999999999999E-2</v>
      </c>
      <c r="AL805" s="16">
        <v>1.30000002682209E-2</v>
      </c>
      <c r="AM805" s="16"/>
      <c r="AN805" s="16">
        <v>6.8000000000000005E-2</v>
      </c>
      <c r="AO805" s="16">
        <v>7.2000000000000008E-2</v>
      </c>
      <c r="AP805" s="5">
        <v>0</v>
      </c>
      <c r="AQ805" s="31">
        <v>9910.009765625</v>
      </c>
      <c r="AR805" s="31">
        <v>10057.41</v>
      </c>
    </row>
    <row r="806" spans="1:44" x14ac:dyDescent="0.3">
      <c r="A806" s="4">
        <v>240874040</v>
      </c>
      <c r="B806" s="3" t="s">
        <v>104</v>
      </c>
      <c r="C806" s="3" t="s">
        <v>831</v>
      </c>
      <c r="D806" s="14">
        <v>88.249374389648438</v>
      </c>
      <c r="E806" s="14">
        <v>87.616348266601563</v>
      </c>
      <c r="F806" s="14">
        <v>91.738182067871094</v>
      </c>
      <c r="G806" s="14">
        <v>91.192802429199219</v>
      </c>
      <c r="H806" s="5">
        <v>422</v>
      </c>
      <c r="I806" s="15" t="s">
        <v>3981</v>
      </c>
      <c r="J806" s="15">
        <v>6</v>
      </c>
      <c r="K806" s="3" t="s">
        <v>3836</v>
      </c>
      <c r="L806" s="3" t="s">
        <v>3914</v>
      </c>
      <c r="M806" s="3" t="s">
        <v>3916</v>
      </c>
      <c r="N806" s="3" t="s">
        <v>3923</v>
      </c>
      <c r="O806" s="17">
        <v>0.60330575704574585</v>
      </c>
      <c r="P806" s="32">
        <v>51.459638920000003</v>
      </c>
      <c r="Q806" s="32">
        <v>380.165283203125</v>
      </c>
      <c r="R806" s="5">
        <v>340</v>
      </c>
      <c r="S806" s="5">
        <v>73</v>
      </c>
      <c r="T806" s="16">
        <v>0.21470588445663449</v>
      </c>
      <c r="U806" s="17">
        <v>0.27906978130340582</v>
      </c>
      <c r="V806" s="32">
        <v>51.15014592</v>
      </c>
      <c r="W806" s="32"/>
      <c r="X806" s="17">
        <v>0.67489713430404663</v>
      </c>
      <c r="Y806" s="32">
        <v>54.22264989</v>
      </c>
      <c r="Z806" s="32">
        <v>374.485595703125</v>
      </c>
      <c r="AA806" s="5">
        <v>338</v>
      </c>
      <c r="AB806" s="5">
        <v>72</v>
      </c>
      <c r="AC806" s="16">
        <v>0.21470588445663449</v>
      </c>
      <c r="AD806" s="17">
        <v>0.27906978130340582</v>
      </c>
      <c r="AE806" s="32">
        <v>53.634165860000003</v>
      </c>
      <c r="AF806" s="32"/>
      <c r="AG806" s="16"/>
      <c r="AH806" s="16">
        <v>5.7000000000000002E-2</v>
      </c>
      <c r="AI806" s="16"/>
      <c r="AJ806" s="16">
        <v>0.9</v>
      </c>
      <c r="AK806" s="16">
        <v>3.1E-2</v>
      </c>
      <c r="AL806" s="16">
        <v>1.200000010430813E-2</v>
      </c>
      <c r="AM806" s="16"/>
      <c r="AN806" s="16">
        <v>6.9000000000000006E-2</v>
      </c>
      <c r="AO806" s="16">
        <v>8.7000000000000008E-2</v>
      </c>
      <c r="AP806" s="5">
        <v>0</v>
      </c>
      <c r="AQ806" s="31">
        <v>9973.0703125</v>
      </c>
      <c r="AR806" s="31">
        <v>10467.629999999999</v>
      </c>
    </row>
    <row r="807" spans="1:44" x14ac:dyDescent="0.3">
      <c r="A807" s="4">
        <v>141304020</v>
      </c>
      <c r="B807" s="3" t="s">
        <v>62</v>
      </c>
      <c r="C807" s="3" t="s">
        <v>715</v>
      </c>
      <c r="D807" s="14">
        <v>88.761199951171875</v>
      </c>
      <c r="E807" s="14">
        <v>85.614021301269531</v>
      </c>
      <c r="F807" s="14">
        <v>88.426132202148438</v>
      </c>
      <c r="G807" s="14">
        <v>85.219818115234375</v>
      </c>
      <c r="H807" s="5">
        <v>174</v>
      </c>
      <c r="I807" s="15">
        <v>3</v>
      </c>
      <c r="J807" s="15">
        <v>5</v>
      </c>
      <c r="K807" s="3" t="s">
        <v>3864</v>
      </c>
      <c r="L807" s="3" t="s">
        <v>3909</v>
      </c>
      <c r="M807" s="3" t="s">
        <v>3917</v>
      </c>
      <c r="N807" s="3" t="s">
        <v>3923</v>
      </c>
      <c r="O807" s="17">
        <v>0.5476190447807312</v>
      </c>
      <c r="P807" s="32">
        <v>51.673469310000002</v>
      </c>
      <c r="Q807" s="32">
        <v>360.71429443359381</v>
      </c>
      <c r="R807" s="5">
        <v>171</v>
      </c>
      <c r="S807" s="5">
        <v>73</v>
      </c>
      <c r="T807" s="16">
        <v>0.42690059542655939</v>
      </c>
      <c r="U807" s="17">
        <v>0.20754717290401459</v>
      </c>
      <c r="V807" s="32">
        <v>50.315331110000002</v>
      </c>
      <c r="W807" s="32"/>
      <c r="X807" s="17">
        <v>0.5297619104385376</v>
      </c>
      <c r="Y807" s="32">
        <v>52.227819799999999</v>
      </c>
      <c r="Z807" s="32">
        <v>336.30950927734381</v>
      </c>
      <c r="AA807" s="5">
        <v>171</v>
      </c>
      <c r="AB807" s="5">
        <v>73</v>
      </c>
      <c r="AC807" s="16">
        <v>0.42690059542655939</v>
      </c>
      <c r="AD807" s="17">
        <v>0.20754717290401459</v>
      </c>
      <c r="AE807" s="32">
        <v>50.270538670000001</v>
      </c>
      <c r="AF807" s="32"/>
      <c r="AG807" s="16"/>
      <c r="AH807" s="16"/>
      <c r="AI807" s="16"/>
      <c r="AJ807" s="16">
        <v>0.92500000000000004</v>
      </c>
      <c r="AK807" s="16">
        <v>5.7000000000000002E-2</v>
      </c>
      <c r="AL807" s="16">
        <v>1.7000000923871991E-2</v>
      </c>
      <c r="AM807" s="16"/>
      <c r="AN807" s="16">
        <v>9.8000000000000004E-2</v>
      </c>
      <c r="AO807" s="16">
        <v>0.26400000000000001</v>
      </c>
      <c r="AP807" s="5">
        <v>0</v>
      </c>
      <c r="AQ807" s="31">
        <v>11694.5302734375</v>
      </c>
      <c r="AR807" s="31">
        <v>12923.16</v>
      </c>
    </row>
    <row r="808" spans="1:44" x14ac:dyDescent="0.3">
      <c r="A808" s="4">
        <v>410024020</v>
      </c>
      <c r="B808" s="3" t="s">
        <v>183</v>
      </c>
      <c r="C808" s="3" t="s">
        <v>1077</v>
      </c>
      <c r="D808" s="14">
        <v>96.221755981445313</v>
      </c>
      <c r="E808" s="14">
        <v>92.040725708007813</v>
      </c>
      <c r="F808" s="14">
        <v>91.958602905273438</v>
      </c>
      <c r="G808" s="14">
        <v>92.134292602539063</v>
      </c>
      <c r="H808" s="5">
        <v>309</v>
      </c>
      <c r="I808" s="15" t="s">
        <v>3981</v>
      </c>
      <c r="J808" s="15">
        <v>4</v>
      </c>
      <c r="K808" s="3" t="s">
        <v>3826</v>
      </c>
      <c r="L808" s="3" t="s">
        <v>3912</v>
      </c>
      <c r="M808" s="3" t="s">
        <v>3917</v>
      </c>
      <c r="N808" s="3" t="s">
        <v>3921</v>
      </c>
      <c r="O808" s="17">
        <v>0.5</v>
      </c>
      <c r="P808" s="32">
        <v>54.79038027</v>
      </c>
      <c r="Q808" s="32">
        <v>334.82144165039063</v>
      </c>
      <c r="R808" s="5">
        <v>68</v>
      </c>
      <c r="S808" s="5">
        <v>39</v>
      </c>
      <c r="T808" s="16">
        <v>0.57352942228317261</v>
      </c>
      <c r="U808" s="17">
        <v>0.48333331942558289</v>
      </c>
      <c r="V808" s="32">
        <v>52.994762110000003</v>
      </c>
      <c r="W808" s="32">
        <v>323.33334350585938</v>
      </c>
      <c r="X808" s="17">
        <v>0.40178570151329041</v>
      </c>
      <c r="Y808" s="32">
        <v>54.355412020000003</v>
      </c>
      <c r="Z808" s="32">
        <v>307.14285278320313</v>
      </c>
      <c r="AA808" s="5">
        <v>68</v>
      </c>
      <c r="AB808" s="5">
        <v>39</v>
      </c>
      <c r="AC808" s="16">
        <v>0.57352942228317261</v>
      </c>
      <c r="AD808" s="17">
        <v>0.34999999403953552</v>
      </c>
      <c r="AE808" s="32">
        <v>54.164355999999998</v>
      </c>
      <c r="AF808" s="32">
        <v>291.66665649414063</v>
      </c>
      <c r="AG808" s="16"/>
      <c r="AH808" s="16"/>
      <c r="AI808" s="16"/>
      <c r="AJ808" s="16">
        <v>0.92600000000000005</v>
      </c>
      <c r="AK808" s="16">
        <v>3.9E-2</v>
      </c>
      <c r="AL808" s="16">
        <v>3.5999998450279243E-2</v>
      </c>
      <c r="AM808" s="16"/>
      <c r="AN808" s="16">
        <v>0.152</v>
      </c>
      <c r="AO808" s="16">
        <v>0.63100000000000001</v>
      </c>
      <c r="AP808" s="5">
        <v>0</v>
      </c>
      <c r="AQ808" s="31">
        <v>8785.509765625</v>
      </c>
      <c r="AR808" s="31">
        <v>10666.43</v>
      </c>
    </row>
    <row r="809" spans="1:44" x14ac:dyDescent="0.3">
      <c r="A809" s="4">
        <v>440844020</v>
      </c>
      <c r="B809" s="3" t="s">
        <v>200</v>
      </c>
      <c r="C809" s="3" t="s">
        <v>1106</v>
      </c>
      <c r="D809" s="14">
        <v>78.661666870117188</v>
      </c>
      <c r="E809" s="14">
        <v>83.122573852539063</v>
      </c>
      <c r="F809" s="14">
        <v>79.508140563964844</v>
      </c>
      <c r="G809" s="14">
        <v>80.680274963378906</v>
      </c>
      <c r="H809" s="5">
        <v>139</v>
      </c>
      <c r="I809" s="15" t="s">
        <v>3980</v>
      </c>
      <c r="J809" s="15">
        <v>6</v>
      </c>
      <c r="K809" s="3" t="s">
        <v>3862</v>
      </c>
      <c r="L809" s="3" t="s">
        <v>3912</v>
      </c>
      <c r="M809" s="3" t="s">
        <v>3917</v>
      </c>
      <c r="N809" s="3" t="s">
        <v>3921</v>
      </c>
      <c r="O809" s="17">
        <v>0.5058823823928833</v>
      </c>
      <c r="P809" s="32">
        <v>47.454035589999997</v>
      </c>
      <c r="Q809" s="32">
        <v>357.64706420898438</v>
      </c>
      <c r="R809" s="5">
        <v>108</v>
      </c>
      <c r="S809" s="5">
        <v>37</v>
      </c>
      <c r="T809" s="16">
        <v>0.34259259700775152</v>
      </c>
      <c r="U809" s="17">
        <v>0.24242424964904791</v>
      </c>
      <c r="V809" s="32">
        <v>49.276593249999998</v>
      </c>
      <c r="W809" s="32"/>
      <c r="X809" s="17">
        <v>0.46428570151329041</v>
      </c>
      <c r="Y809" s="32">
        <v>46.856563209999997</v>
      </c>
      <c r="Z809" s="32">
        <v>329.76190185546881</v>
      </c>
      <c r="AA809" s="5">
        <v>108</v>
      </c>
      <c r="AB809" s="5">
        <v>37</v>
      </c>
      <c r="AC809" s="16">
        <v>0.34259259700775152</v>
      </c>
      <c r="AD809" s="17">
        <v>0.42424243688583368</v>
      </c>
      <c r="AE809" s="32">
        <v>47.714141720000001</v>
      </c>
      <c r="AF809" s="32">
        <v>321.21212768554688</v>
      </c>
      <c r="AG809" s="16"/>
      <c r="AH809" s="16"/>
      <c r="AI809" s="16"/>
      <c r="AJ809" s="16">
        <v>0.99299999999999999</v>
      </c>
      <c r="AK809" s="16"/>
      <c r="AL809" s="16">
        <v>7.0000002160668373E-3</v>
      </c>
      <c r="AM809" s="16"/>
      <c r="AN809" s="16">
        <v>7.9000000000000001E-2</v>
      </c>
      <c r="AO809" s="16">
        <v>0.33100000000000002</v>
      </c>
      <c r="AP809" s="5">
        <v>0</v>
      </c>
      <c r="AQ809" s="31">
        <v>10667.3095703125</v>
      </c>
      <c r="AR809" s="31">
        <v>12026.14</v>
      </c>
    </row>
    <row r="810" spans="1:44" x14ac:dyDescent="0.3">
      <c r="A810" s="4">
        <v>470604020</v>
      </c>
      <c r="B810" s="3" t="s">
        <v>212</v>
      </c>
      <c r="C810" s="3" t="s">
        <v>1126</v>
      </c>
      <c r="D810" s="14">
        <v>84.71099853515625</v>
      </c>
      <c r="E810" s="14">
        <v>85.677726745605469</v>
      </c>
      <c r="F810" s="14">
        <v>83.44384765625</v>
      </c>
      <c r="G810" s="14">
        <v>85.479804992675781</v>
      </c>
      <c r="H810" s="5">
        <v>131</v>
      </c>
      <c r="I810" s="15" t="s">
        <v>3980</v>
      </c>
      <c r="J810" s="15">
        <v>6</v>
      </c>
      <c r="K810" s="3" t="s">
        <v>3854</v>
      </c>
      <c r="L810" s="3" t="s">
        <v>3913</v>
      </c>
      <c r="M810" s="3" t="s">
        <v>3916</v>
      </c>
      <c r="N810" s="3" t="s">
        <v>3923</v>
      </c>
      <c r="O810" s="17">
        <v>0.3333333432674408</v>
      </c>
      <c r="P810" s="32">
        <v>49.981357119999998</v>
      </c>
      <c r="Q810" s="32">
        <v>310.25640869140631</v>
      </c>
      <c r="R810" s="5">
        <v>121</v>
      </c>
      <c r="S810" s="5">
        <v>91</v>
      </c>
      <c r="T810" s="16">
        <v>0.75206613540649414</v>
      </c>
      <c r="U810" s="17">
        <v>0</v>
      </c>
      <c r="V810" s="32">
        <v>50.341893290000002</v>
      </c>
      <c r="W810" s="32"/>
      <c r="X810" s="17">
        <v>0.25641027092933649</v>
      </c>
      <c r="Y810" s="32">
        <v>49.227017670000002</v>
      </c>
      <c r="Z810" s="32">
        <v>257.69232177734381</v>
      </c>
      <c r="AA810" s="5">
        <v>121</v>
      </c>
      <c r="AB810" s="5">
        <v>91</v>
      </c>
      <c r="AC810" s="16">
        <v>0.75206613540649414</v>
      </c>
      <c r="AD810" s="17">
        <v>0.23333333432674411</v>
      </c>
      <c r="AE810" s="32">
        <v>50.416946099999997</v>
      </c>
      <c r="AF810" s="32"/>
      <c r="AG810" s="16">
        <v>4.5999999999999999E-2</v>
      </c>
      <c r="AH810" s="16"/>
      <c r="AI810" s="16"/>
      <c r="AJ810" s="16">
        <v>0.91600000000000004</v>
      </c>
      <c r="AK810" s="16"/>
      <c r="AL810" s="16">
        <v>3.7999998778104782E-2</v>
      </c>
      <c r="AM810" s="16"/>
      <c r="AN810" s="16">
        <v>0.23699999999999999</v>
      </c>
      <c r="AO810" s="16">
        <v>0.69000000000000006</v>
      </c>
      <c r="AP810" s="5">
        <v>0</v>
      </c>
      <c r="AQ810" s="31">
        <v>11695.2998046875</v>
      </c>
      <c r="AR810" s="31">
        <v>12475.7</v>
      </c>
    </row>
    <row r="811" spans="1:44" x14ac:dyDescent="0.3">
      <c r="A811" s="4">
        <v>742024020</v>
      </c>
      <c r="B811" s="3" t="s">
        <v>356</v>
      </c>
      <c r="C811" s="3" t="s">
        <v>1539</v>
      </c>
      <c r="D811" s="14">
        <v>90.141876220703125</v>
      </c>
      <c r="E811" s="14">
        <v>89.378150939941406</v>
      </c>
      <c r="F811" s="14">
        <v>86.845321655273438</v>
      </c>
      <c r="G811" s="14">
        <v>88.078956604003906</v>
      </c>
      <c r="H811" s="5">
        <v>94</v>
      </c>
      <c r="I811" s="15" t="s">
        <v>3980</v>
      </c>
      <c r="J811" s="15">
        <v>6</v>
      </c>
      <c r="K811" s="3" t="s">
        <v>3824</v>
      </c>
      <c r="L811" s="3" t="s">
        <v>3912</v>
      </c>
      <c r="M811" s="3" t="s">
        <v>3917</v>
      </c>
      <c r="N811" s="3" t="s">
        <v>3921</v>
      </c>
      <c r="O811" s="17">
        <v>0.3958333432674408</v>
      </c>
      <c r="P811" s="32">
        <v>52.250298280000003</v>
      </c>
      <c r="Q811" s="32"/>
      <c r="R811" s="5">
        <v>54</v>
      </c>
      <c r="S811" s="5">
        <v>29</v>
      </c>
      <c r="T811" s="16">
        <v>0.53703701496124268</v>
      </c>
      <c r="U811" s="17">
        <v>0.37037035822868353</v>
      </c>
      <c r="V811" s="32">
        <v>51.884678880000003</v>
      </c>
      <c r="W811" s="32"/>
      <c r="X811" s="17">
        <v>0.5625</v>
      </c>
      <c r="Y811" s="32">
        <v>51.275708389999998</v>
      </c>
      <c r="Z811" s="32">
        <v>341.66665649414063</v>
      </c>
      <c r="AA811" s="5">
        <v>54</v>
      </c>
      <c r="AB811" s="5">
        <v>29</v>
      </c>
      <c r="AC811" s="16">
        <v>0.53703701496124268</v>
      </c>
      <c r="AD811" s="17">
        <v>0.51851850748062134</v>
      </c>
      <c r="AE811" s="32">
        <v>51.880634829999998</v>
      </c>
      <c r="AF811" s="32"/>
      <c r="AG811" s="16"/>
      <c r="AH811" s="16"/>
      <c r="AI811" s="16"/>
      <c r="AJ811" s="16">
        <v>0.96799999999999997</v>
      </c>
      <c r="AK811" s="16"/>
      <c r="AL811" s="16">
        <v>3.2000001519918442E-2</v>
      </c>
      <c r="AM811" s="16"/>
      <c r="AN811" s="16">
        <v>9.6000000000000002E-2</v>
      </c>
      <c r="AO811" s="16">
        <v>0.37</v>
      </c>
      <c r="AP811" s="5">
        <v>0</v>
      </c>
      <c r="AQ811" s="31">
        <v>12752.740234375</v>
      </c>
      <c r="AR811" s="31">
        <v>13717.84</v>
      </c>
    </row>
    <row r="812" spans="1:44" x14ac:dyDescent="0.3">
      <c r="A812" s="4">
        <v>780054020</v>
      </c>
      <c r="B812" s="3" t="s">
        <v>373</v>
      </c>
      <c r="C812" s="3" t="s">
        <v>1569</v>
      </c>
      <c r="D812" s="14">
        <v>76.698318481445313</v>
      </c>
      <c r="E812" s="14">
        <v>78.283340454101563</v>
      </c>
      <c r="F812" s="14">
        <v>78.553489685058594</v>
      </c>
      <c r="G812" s="14">
        <v>75.304023742675781</v>
      </c>
      <c r="H812" s="5">
        <v>284</v>
      </c>
      <c r="I812" s="15">
        <v>1</v>
      </c>
      <c r="J812" s="15">
        <v>6</v>
      </c>
      <c r="K812" s="3" t="s">
        <v>3831</v>
      </c>
      <c r="L812" s="3" t="s">
        <v>3910</v>
      </c>
      <c r="M812" s="3" t="s">
        <v>3916</v>
      </c>
      <c r="N812" s="3" t="s">
        <v>3921</v>
      </c>
      <c r="O812" s="17">
        <v>0.24550898373126981</v>
      </c>
      <c r="P812" s="32">
        <v>46.633777569999999</v>
      </c>
      <c r="Q812" s="32">
        <v>277.84429931640631</v>
      </c>
      <c r="R812" s="5">
        <v>202</v>
      </c>
      <c r="S812" s="5">
        <v>202</v>
      </c>
      <c r="T812" s="16">
        <v>1</v>
      </c>
      <c r="U812" s="17">
        <v>0.24550898373126981</v>
      </c>
      <c r="V812" s="32">
        <v>47.259015429999998</v>
      </c>
      <c r="W812" s="32">
        <v>277.84429931640631</v>
      </c>
      <c r="X812" s="17">
        <v>0.14371258020401001</v>
      </c>
      <c r="Y812" s="32">
        <v>46.281580310000002</v>
      </c>
      <c r="Z812" s="32">
        <v>234.13172912597659</v>
      </c>
      <c r="AA812" s="5">
        <v>202</v>
      </c>
      <c r="AB812" s="5">
        <v>202</v>
      </c>
      <c r="AC812" s="16">
        <v>1</v>
      </c>
      <c r="AD812" s="17">
        <v>0.14371258020401001</v>
      </c>
      <c r="AE812" s="32">
        <v>44.68656137</v>
      </c>
      <c r="AF812" s="32">
        <v>234.13172912597659</v>
      </c>
      <c r="AG812" s="16">
        <v>0.183</v>
      </c>
      <c r="AH812" s="16">
        <v>0.06</v>
      </c>
      <c r="AI812" s="16"/>
      <c r="AJ812" s="16">
        <v>0.63700000000000001</v>
      </c>
      <c r="AK812" s="16">
        <v>0.113</v>
      </c>
      <c r="AL812" s="16">
        <v>7.0000002160668373E-3</v>
      </c>
      <c r="AM812" s="16"/>
      <c r="AN812" s="16">
        <v>0.10199999999999999</v>
      </c>
      <c r="AO812" s="16">
        <v>0.49090000000000011</v>
      </c>
      <c r="AP812" s="5">
        <v>1</v>
      </c>
      <c r="AQ812" s="31">
        <v>10072.3798828125</v>
      </c>
      <c r="AR812" s="31">
        <v>10551.4</v>
      </c>
    </row>
    <row r="813" spans="1:44" x14ac:dyDescent="0.3">
      <c r="A813" s="4">
        <v>100874020</v>
      </c>
      <c r="B813" s="3" t="s">
        <v>38</v>
      </c>
      <c r="C813" s="3" t="s">
        <v>624</v>
      </c>
      <c r="D813" s="14">
        <v>80.372970581054688</v>
      </c>
      <c r="E813" s="14">
        <v>76.353172302246094</v>
      </c>
      <c r="F813" s="14">
        <v>85.671173095703125</v>
      </c>
      <c r="G813" s="14">
        <v>82.992240905761719</v>
      </c>
      <c r="H813" s="5">
        <v>455</v>
      </c>
      <c r="I813" s="15">
        <v>3</v>
      </c>
      <c r="J813" s="15">
        <v>5</v>
      </c>
      <c r="K813" s="3" t="s">
        <v>3821</v>
      </c>
      <c r="L813" s="3" t="s">
        <v>3909</v>
      </c>
      <c r="M813" s="3" t="s">
        <v>3916</v>
      </c>
      <c r="N813" s="3" t="s">
        <v>3921</v>
      </c>
      <c r="O813" s="17">
        <v>0.50228309631347656</v>
      </c>
      <c r="P813" s="32">
        <v>48.168991720000001</v>
      </c>
      <c r="Q813" s="32">
        <v>333.10501098632813</v>
      </c>
      <c r="R813" s="5">
        <v>396</v>
      </c>
      <c r="S813" s="5">
        <v>120</v>
      </c>
      <c r="T813" s="16">
        <v>0.30303031206130981</v>
      </c>
      <c r="U813" s="17">
        <v>0.30000001192092901</v>
      </c>
      <c r="V813" s="32">
        <v>46.454286580000002</v>
      </c>
      <c r="W813" s="32">
        <v>260.83334350585938</v>
      </c>
      <c r="X813" s="17">
        <v>0.44063925743103027</v>
      </c>
      <c r="Y813" s="32">
        <v>50.568526319999997</v>
      </c>
      <c r="Z813" s="32">
        <v>306.84930419921881</v>
      </c>
      <c r="AA813" s="5">
        <v>395</v>
      </c>
      <c r="AB813" s="5">
        <v>119</v>
      </c>
      <c r="AC813" s="16">
        <v>0.30303031206130981</v>
      </c>
      <c r="AD813" s="17">
        <v>0.25833332538604742</v>
      </c>
      <c r="AE813" s="32">
        <v>49.01610247</v>
      </c>
      <c r="AF813" s="32">
        <v>230.83332824707031</v>
      </c>
      <c r="AG813" s="16"/>
      <c r="AH813" s="16">
        <v>3.3000000000000002E-2</v>
      </c>
      <c r="AI813" s="16"/>
      <c r="AJ813" s="16">
        <v>0.875</v>
      </c>
      <c r="AK813" s="16">
        <v>7.4999999999999997E-2</v>
      </c>
      <c r="AL813" s="16">
        <v>1.7999999225139621E-2</v>
      </c>
      <c r="AM813" s="16"/>
      <c r="AN813" s="16">
        <v>9.9000000000000005E-2</v>
      </c>
      <c r="AO813" s="16">
        <v>0.19400000000000001</v>
      </c>
      <c r="AP813" s="5">
        <v>0</v>
      </c>
      <c r="AQ813" s="31">
        <v>8878.849609375</v>
      </c>
      <c r="AR813" s="31">
        <v>9792.07</v>
      </c>
    </row>
    <row r="814" spans="1:44" x14ac:dyDescent="0.3">
      <c r="A814" s="4">
        <v>900764020</v>
      </c>
      <c r="B814" s="3" t="s">
        <v>420</v>
      </c>
      <c r="C814" s="3" t="s">
        <v>1675</v>
      </c>
      <c r="D814" s="14">
        <v>88.735015869140625</v>
      </c>
      <c r="E814" s="14">
        <v>87.233192443847656</v>
      </c>
      <c r="F814" s="14">
        <v>85.30120849609375</v>
      </c>
      <c r="G814" s="14">
        <v>83.461418151855469</v>
      </c>
      <c r="H814" s="5">
        <v>183</v>
      </c>
      <c r="I814" s="15" t="s">
        <v>3980</v>
      </c>
      <c r="J814" s="15">
        <v>5</v>
      </c>
      <c r="K814" s="3" t="s">
        <v>3817</v>
      </c>
      <c r="L814" s="3" t="s">
        <v>3913</v>
      </c>
      <c r="M814" s="3" t="s">
        <v>3916</v>
      </c>
      <c r="N814" s="3" t="s">
        <v>3921</v>
      </c>
      <c r="O814" s="17">
        <v>0.31034481525421143</v>
      </c>
      <c r="P814" s="32">
        <v>51.66253296</v>
      </c>
      <c r="Q814" s="32"/>
      <c r="R814" s="5">
        <v>97</v>
      </c>
      <c r="S814" s="5">
        <v>65</v>
      </c>
      <c r="T814" s="16">
        <v>0.67010307312011719</v>
      </c>
      <c r="U814" s="17">
        <v>0.29090908169746399</v>
      </c>
      <c r="V814" s="32">
        <v>50.990400540000003</v>
      </c>
      <c r="W814" s="32"/>
      <c r="X814" s="17">
        <v>0.52808988094329834</v>
      </c>
      <c r="Y814" s="32">
        <v>50.345698759999998</v>
      </c>
      <c r="Z814" s="32">
        <v>348.31460571289063</v>
      </c>
      <c r="AA814" s="5">
        <v>98</v>
      </c>
      <c r="AB814" s="5">
        <v>65</v>
      </c>
      <c r="AC814" s="16">
        <v>0.67010307312011719</v>
      </c>
      <c r="AD814" s="17">
        <v>0.43636363744735718</v>
      </c>
      <c r="AE814" s="32">
        <v>49.280313569999997</v>
      </c>
      <c r="AF814" s="32">
        <v>325.45455932617188</v>
      </c>
      <c r="AG814" s="16"/>
      <c r="AH814" s="16"/>
      <c r="AI814" s="16"/>
      <c r="AJ814" s="16">
        <v>0.93400000000000005</v>
      </c>
      <c r="AK814" s="16">
        <v>4.9000000000000002E-2</v>
      </c>
      <c r="AL814" s="16">
        <v>1.6000000759959221E-2</v>
      </c>
      <c r="AM814" s="16"/>
      <c r="AN814" s="16">
        <v>0.18</v>
      </c>
      <c r="AO814" s="16">
        <v>0.67600000000000005</v>
      </c>
      <c r="AP814" s="5">
        <v>0</v>
      </c>
      <c r="AQ814" s="31">
        <v>8826.2802734375</v>
      </c>
      <c r="AR814" s="31">
        <v>10328.370000000001</v>
      </c>
    </row>
    <row r="815" spans="1:44" x14ac:dyDescent="0.3">
      <c r="A815" s="4">
        <v>350994020</v>
      </c>
      <c r="B815" s="3" t="s">
        <v>152</v>
      </c>
      <c r="C815" s="3" t="s">
        <v>964</v>
      </c>
      <c r="D815" s="14">
        <v>88.895004272460938</v>
      </c>
      <c r="E815" s="14">
        <v>90.357421875</v>
      </c>
      <c r="F815" s="14">
        <v>88.138999938964844</v>
      </c>
      <c r="G815" s="14">
        <v>89.774238586425781</v>
      </c>
      <c r="H815" s="5">
        <v>105</v>
      </c>
      <c r="I815" s="15" t="s">
        <v>3980</v>
      </c>
      <c r="J815" s="15">
        <v>5</v>
      </c>
      <c r="K815" s="3" t="s">
        <v>3800</v>
      </c>
      <c r="L815" s="3" t="s">
        <v>3910</v>
      </c>
      <c r="M815" s="3" t="s">
        <v>3917</v>
      </c>
      <c r="N815" s="3" t="s">
        <v>3921</v>
      </c>
      <c r="O815" s="17">
        <v>9.0909093618392944E-2</v>
      </c>
      <c r="P815" s="32">
        <v>51.729372570000002</v>
      </c>
      <c r="Q815" s="32"/>
      <c r="R815" s="5">
        <v>62</v>
      </c>
      <c r="S815" s="5">
        <v>62</v>
      </c>
      <c r="T815" s="16">
        <v>1</v>
      </c>
      <c r="U815" s="17">
        <v>9.0909093618392944E-2</v>
      </c>
      <c r="V815" s="32">
        <v>52.292955710000001</v>
      </c>
      <c r="W815" s="32"/>
      <c r="X815" s="17">
        <v>2.272727340459824E-2</v>
      </c>
      <c r="Y815" s="32">
        <v>52.054882360000001</v>
      </c>
      <c r="Z815" s="32"/>
      <c r="AA815" s="5">
        <v>62</v>
      </c>
      <c r="AB815" s="5">
        <v>62</v>
      </c>
      <c r="AC815" s="16">
        <v>1</v>
      </c>
      <c r="AD815" s="17">
        <v>2.272727340459824E-2</v>
      </c>
      <c r="AE815" s="32">
        <v>52.835315729999998</v>
      </c>
      <c r="AF815" s="32"/>
      <c r="AG815" s="16"/>
      <c r="AH815" s="16">
        <v>0.17100000000000001</v>
      </c>
      <c r="AI815" s="16"/>
      <c r="AJ815" s="16">
        <v>0.78100000000000003</v>
      </c>
      <c r="AK815" s="16"/>
      <c r="AL815" s="16">
        <v>4.8000000417232513E-2</v>
      </c>
      <c r="AM815" s="16">
        <v>7.5999999999999998E-2</v>
      </c>
      <c r="AN815" s="16">
        <v>0.16200000000000001</v>
      </c>
      <c r="AO815" s="16">
        <v>0.63009999999999999</v>
      </c>
      <c r="AP815" s="5">
        <v>1</v>
      </c>
      <c r="AQ815" s="31">
        <v>10451.509765625</v>
      </c>
      <c r="AR815" s="31">
        <v>12190.93</v>
      </c>
    </row>
    <row r="816" spans="1:44" x14ac:dyDescent="0.3">
      <c r="A816" s="4">
        <v>591134020</v>
      </c>
      <c r="B816" s="3" t="s">
        <v>300</v>
      </c>
      <c r="C816" s="3" t="s">
        <v>1430</v>
      </c>
      <c r="D816" s="14">
        <v>83.357757568359375</v>
      </c>
      <c r="E816" s="14">
        <v>82.592056274414063</v>
      </c>
      <c r="F816" s="14">
        <v>86.772789001464844</v>
      </c>
      <c r="G816" s="14">
        <v>86.193359375</v>
      </c>
      <c r="H816" s="5">
        <v>102</v>
      </c>
      <c r="I816" s="15" t="s">
        <v>3980</v>
      </c>
      <c r="J816" s="15">
        <v>6</v>
      </c>
      <c r="K816" s="3" t="s">
        <v>3877</v>
      </c>
      <c r="L816" s="3" t="s">
        <v>3912</v>
      </c>
      <c r="M816" s="3" t="s">
        <v>3917</v>
      </c>
      <c r="N816" s="3" t="s">
        <v>3923</v>
      </c>
      <c r="O816" s="17">
        <v>0.40740740299224848</v>
      </c>
      <c r="P816" s="32">
        <v>49.415993100000001</v>
      </c>
      <c r="Q816" s="32">
        <v>320.370361328125</v>
      </c>
      <c r="R816" s="5">
        <v>67</v>
      </c>
      <c r="S816" s="5">
        <v>52</v>
      </c>
      <c r="T816" s="16">
        <v>0.7761194109916687</v>
      </c>
      <c r="U816" s="17">
        <v>0.28571429848670959</v>
      </c>
      <c r="V816" s="32">
        <v>49.055411800000002</v>
      </c>
      <c r="W816" s="32"/>
      <c r="X816" s="17">
        <v>0.31481480598449713</v>
      </c>
      <c r="Y816" s="32">
        <v>51.232022530000002</v>
      </c>
      <c r="Z816" s="32">
        <v>294.4444580078125</v>
      </c>
      <c r="AA816" s="5">
        <v>67</v>
      </c>
      <c r="AB816" s="5">
        <v>52</v>
      </c>
      <c r="AC816" s="16">
        <v>0.7761194109916687</v>
      </c>
      <c r="AD816" s="17">
        <v>0.25714287161827087</v>
      </c>
      <c r="AE816" s="32">
        <v>50.818780859999997</v>
      </c>
      <c r="AF816" s="32"/>
      <c r="AG816" s="16"/>
      <c r="AH816" s="16"/>
      <c r="AI816" s="16"/>
      <c r="AJ816" s="16">
        <v>0.97099999999999997</v>
      </c>
      <c r="AK816" s="16"/>
      <c r="AL816" s="16">
        <v>2.899999916553497E-2</v>
      </c>
      <c r="AM816" s="16"/>
      <c r="AN816" s="16">
        <v>0.128</v>
      </c>
      <c r="AO816" s="16">
        <v>0.59799999999999998</v>
      </c>
      <c r="AP816" s="5">
        <v>0</v>
      </c>
      <c r="AQ816" s="31">
        <v>9064.3896484375</v>
      </c>
      <c r="AR816" s="31">
        <v>9975.86</v>
      </c>
    </row>
    <row r="817" spans="1:44" x14ac:dyDescent="0.3">
      <c r="A817" s="4">
        <v>51214020</v>
      </c>
      <c r="B817" s="3" t="s">
        <v>15</v>
      </c>
      <c r="C817" s="3" t="s">
        <v>579</v>
      </c>
      <c r="D817" s="14">
        <v>81.86029052734375</v>
      </c>
      <c r="E817" s="14">
        <v>81.427597045898438</v>
      </c>
      <c r="F817" s="14">
        <v>81.708824157714844</v>
      </c>
      <c r="G817" s="14">
        <v>81.244789123535156</v>
      </c>
      <c r="H817" s="5">
        <v>217</v>
      </c>
      <c r="I817" s="15" t="s">
        <v>3980</v>
      </c>
      <c r="J817" s="15">
        <v>4</v>
      </c>
      <c r="K817" s="3" t="s">
        <v>3837</v>
      </c>
      <c r="L817" s="3" t="s">
        <v>3907</v>
      </c>
      <c r="M817" s="3" t="s">
        <v>3917</v>
      </c>
      <c r="N817" s="3" t="s">
        <v>3921</v>
      </c>
      <c r="O817" s="17">
        <v>0.30263158679008478</v>
      </c>
      <c r="P817" s="32">
        <v>48.790373789999997</v>
      </c>
      <c r="Q817" s="32">
        <v>298.6842041015625</v>
      </c>
      <c r="R817" s="5">
        <v>49</v>
      </c>
      <c r="S817" s="5">
        <v>33</v>
      </c>
      <c r="T817" s="16">
        <v>0.67346936464309692</v>
      </c>
      <c r="U817" s="17">
        <v>0.29787233471870422</v>
      </c>
      <c r="V817" s="32">
        <v>48.569923780000003</v>
      </c>
      <c r="W817" s="32">
        <v>293.61703491210938</v>
      </c>
      <c r="X817" s="17">
        <v>0.210526317358017</v>
      </c>
      <c r="Y817" s="32">
        <v>48.182025189999997</v>
      </c>
      <c r="Z817" s="32"/>
      <c r="AA817" s="5">
        <v>49</v>
      </c>
      <c r="AB817" s="5">
        <v>33</v>
      </c>
      <c r="AC817" s="16">
        <v>0.67346936464309692</v>
      </c>
      <c r="AD817" s="17">
        <v>0.2127659618854523</v>
      </c>
      <c r="AE817" s="32">
        <v>48.032042590000003</v>
      </c>
      <c r="AF817" s="32"/>
      <c r="AG817" s="16"/>
      <c r="AH817" s="16">
        <v>5.0999999999999997E-2</v>
      </c>
      <c r="AI817" s="16"/>
      <c r="AJ817" s="16">
        <v>0.89900000000000002</v>
      </c>
      <c r="AK817" s="16">
        <v>2.3E-2</v>
      </c>
      <c r="AL817" s="16">
        <v>2.8000000864267349E-2</v>
      </c>
      <c r="AM817" s="16"/>
      <c r="AN817" s="16">
        <v>0.21199999999999999</v>
      </c>
      <c r="AO817" s="16">
        <v>0.56000000000000005</v>
      </c>
      <c r="AP817" s="5">
        <v>0</v>
      </c>
      <c r="AQ817" s="31">
        <v>8865.2001953125</v>
      </c>
      <c r="AR817" s="31">
        <v>10674.07</v>
      </c>
    </row>
    <row r="818" spans="1:44" x14ac:dyDescent="0.3">
      <c r="A818" s="4">
        <v>220904020</v>
      </c>
      <c r="B818" s="3" t="s">
        <v>97</v>
      </c>
      <c r="C818" s="3" t="s">
        <v>809</v>
      </c>
      <c r="D818" s="14">
        <v>89.718994140625</v>
      </c>
      <c r="E818" s="14">
        <v>94.039314270019531</v>
      </c>
      <c r="F818" s="14">
        <v>80.873779296875</v>
      </c>
      <c r="G818" s="14">
        <v>82.954574584960938</v>
      </c>
      <c r="H818" s="5">
        <v>248</v>
      </c>
      <c r="I818" s="15" t="s">
        <v>3981</v>
      </c>
      <c r="J818" s="15">
        <v>4</v>
      </c>
      <c r="K818" s="3" t="s">
        <v>3810</v>
      </c>
      <c r="L818" s="3" t="s">
        <v>3907</v>
      </c>
      <c r="M818" s="3" t="s">
        <v>3917</v>
      </c>
      <c r="N818" s="3" t="s">
        <v>3921</v>
      </c>
      <c r="O818" s="17">
        <v>0.58024692535400391</v>
      </c>
      <c r="P818" s="32">
        <v>52.073624549999998</v>
      </c>
      <c r="Q818" s="32">
        <v>364.19754028320313</v>
      </c>
      <c r="R818" s="5">
        <v>53</v>
      </c>
      <c r="S818" s="5">
        <v>34</v>
      </c>
      <c r="T818" s="16">
        <v>0.64150941371917725</v>
      </c>
      <c r="U818" s="17">
        <v>0.46511629223823547</v>
      </c>
      <c r="V818" s="32">
        <v>53.828016779999999</v>
      </c>
      <c r="W818" s="32">
        <v>325.58139038085938</v>
      </c>
      <c r="X818" s="17">
        <v>0.58024692535400391</v>
      </c>
      <c r="Y818" s="32">
        <v>47.679079700000003</v>
      </c>
      <c r="Z818" s="32">
        <v>350.61727905273438</v>
      </c>
      <c r="AA818" s="5">
        <v>53</v>
      </c>
      <c r="AB818" s="5">
        <v>34</v>
      </c>
      <c r="AC818" s="16">
        <v>0.64150941371917725</v>
      </c>
      <c r="AD818" s="17">
        <v>0.39534884691238398</v>
      </c>
      <c r="AE818" s="32">
        <v>48.994891670000001</v>
      </c>
      <c r="AF818" s="32">
        <v>290.69766235351563</v>
      </c>
      <c r="AG818" s="16"/>
      <c r="AH818" s="16"/>
      <c r="AI818" s="16"/>
      <c r="AJ818" s="16">
        <v>0.95600000000000007</v>
      </c>
      <c r="AK818" s="16">
        <v>2.4E-2</v>
      </c>
      <c r="AL818" s="16">
        <v>1.9999999552965161E-2</v>
      </c>
      <c r="AM818" s="16"/>
      <c r="AN818" s="16">
        <v>0.10100000000000001</v>
      </c>
      <c r="AO818" s="16">
        <v>0.51500000000000001</v>
      </c>
      <c r="AP818" s="5">
        <v>0</v>
      </c>
      <c r="AQ818" s="31">
        <v>7794.52001953125</v>
      </c>
      <c r="AR818" s="31">
        <v>8347.1299999999992</v>
      </c>
    </row>
    <row r="819" spans="1:44" x14ac:dyDescent="0.3">
      <c r="A819" s="4">
        <v>401014020</v>
      </c>
      <c r="B819" s="3" t="s">
        <v>178</v>
      </c>
      <c r="C819" s="3" t="s">
        <v>1070</v>
      </c>
      <c r="D819" s="14">
        <v>79.455146789550781</v>
      </c>
      <c r="E819" s="14">
        <v>80.458984375</v>
      </c>
      <c r="F819" s="14">
        <v>80.876731872558594</v>
      </c>
      <c r="G819" s="14">
        <v>82.302146911621094</v>
      </c>
      <c r="H819" s="5">
        <v>28</v>
      </c>
      <c r="I819" s="15" t="s">
        <v>3981</v>
      </c>
      <c r="J819" s="15">
        <v>6</v>
      </c>
      <c r="K819" s="3" t="s">
        <v>3806</v>
      </c>
      <c r="L819" s="3" t="s">
        <v>3912</v>
      </c>
      <c r="M819" s="3" t="s">
        <v>3916</v>
      </c>
      <c r="N819" s="3" t="s">
        <v>3923</v>
      </c>
      <c r="O819" s="17">
        <v>0</v>
      </c>
      <c r="P819" s="32">
        <v>47.785539380000003</v>
      </c>
      <c r="Q819" s="32"/>
      <c r="R819" s="5">
        <v>20</v>
      </c>
      <c r="S819" s="5">
        <v>20</v>
      </c>
      <c r="T819" s="16">
        <v>1</v>
      </c>
      <c r="U819" s="17">
        <v>0</v>
      </c>
      <c r="V819" s="32">
        <v>48.166088569999999</v>
      </c>
      <c r="W819" s="32"/>
      <c r="X819" s="17">
        <v>7.1428574621677399E-2</v>
      </c>
      <c r="Y819" s="32">
        <v>47.680858389999997</v>
      </c>
      <c r="Z819" s="32"/>
      <c r="AA819" s="5">
        <v>20</v>
      </c>
      <c r="AB819" s="5">
        <v>20</v>
      </c>
      <c r="AC819" s="16">
        <v>1</v>
      </c>
      <c r="AD819" s="17">
        <v>7.1428574621677399E-2</v>
      </c>
      <c r="AE819" s="32">
        <v>48.627483259999998</v>
      </c>
      <c r="AF819" s="32"/>
      <c r="AG819" s="16"/>
      <c r="AH819" s="16"/>
      <c r="AI819" s="16"/>
      <c r="AJ819" s="16">
        <v>0.92900000000000005</v>
      </c>
      <c r="AK819" s="16"/>
      <c r="AL819" s="16">
        <v>7.1000002324581146E-2</v>
      </c>
      <c r="AM819" s="16"/>
      <c r="AN819" s="16">
        <v>0.28599999999999998</v>
      </c>
      <c r="AO819" s="16">
        <v>0.5</v>
      </c>
      <c r="AP819" s="5">
        <v>1</v>
      </c>
      <c r="AQ819" s="31">
        <v>14031.259765625</v>
      </c>
      <c r="AR819" s="31">
        <v>15152.45</v>
      </c>
    </row>
    <row r="820" spans="1:44" x14ac:dyDescent="0.3">
      <c r="A820" s="4">
        <v>220944020</v>
      </c>
      <c r="B820" s="3" t="s">
        <v>101</v>
      </c>
      <c r="C820" s="3" t="s">
        <v>818</v>
      </c>
      <c r="D820" s="14">
        <v>88.953567504882813</v>
      </c>
      <c r="E820" s="14">
        <v>87.137420654296875</v>
      </c>
      <c r="F820" s="14">
        <v>88.693252563476563</v>
      </c>
      <c r="G820" s="14">
        <v>86.951400756835938</v>
      </c>
      <c r="H820" s="5">
        <v>290</v>
      </c>
      <c r="I820" s="15" t="s">
        <v>3980</v>
      </c>
      <c r="J820" s="15">
        <v>5</v>
      </c>
      <c r="K820" s="3" t="s">
        <v>3810</v>
      </c>
      <c r="L820" s="3" t="s">
        <v>3907</v>
      </c>
      <c r="M820" s="3" t="s">
        <v>3916</v>
      </c>
      <c r="N820" s="3" t="s">
        <v>3922</v>
      </c>
      <c r="O820" s="17">
        <v>0.44680851697921747</v>
      </c>
      <c r="P820" s="32">
        <v>51.75383952</v>
      </c>
      <c r="Q820" s="32">
        <v>342.55319213867188</v>
      </c>
      <c r="R820" s="5">
        <v>144</v>
      </c>
      <c r="S820" s="5">
        <v>71</v>
      </c>
      <c r="T820" s="16">
        <v>0.4930555522441864</v>
      </c>
      <c r="U820" s="17">
        <v>0.25806450843811041</v>
      </c>
      <c r="V820" s="32">
        <v>50.950468880000003</v>
      </c>
      <c r="W820" s="32">
        <v>303.22579956054688</v>
      </c>
      <c r="X820" s="17">
        <v>0.36879432201385498</v>
      </c>
      <c r="Y820" s="32">
        <v>52.388706540000001</v>
      </c>
      <c r="Z820" s="32">
        <v>297.16311645507813</v>
      </c>
      <c r="AA820" s="5">
        <v>144</v>
      </c>
      <c r="AB820" s="5">
        <v>71</v>
      </c>
      <c r="AC820" s="16">
        <v>0.4930555522441864</v>
      </c>
      <c r="AD820" s="17">
        <v>0.25806450843811041</v>
      </c>
      <c r="AE820" s="32">
        <v>51.245663370000003</v>
      </c>
      <c r="AF820" s="32"/>
      <c r="AG820" s="16"/>
      <c r="AH820" s="16">
        <v>2.1000000000000001E-2</v>
      </c>
      <c r="AI820" s="16"/>
      <c r="AJ820" s="16">
        <v>0.89300000000000002</v>
      </c>
      <c r="AK820" s="16">
        <v>5.1999999999999998E-2</v>
      </c>
      <c r="AL820" s="16">
        <v>3.4000001847743988E-2</v>
      </c>
      <c r="AM820" s="16">
        <v>2.4E-2</v>
      </c>
      <c r="AN820" s="16">
        <v>0.13400000000000001</v>
      </c>
      <c r="AO820" s="16">
        <v>0.40200000000000002</v>
      </c>
      <c r="AP820" s="5">
        <v>0</v>
      </c>
      <c r="AQ820" s="31">
        <v>8054.2099609375</v>
      </c>
      <c r="AR820" s="31">
        <v>10114.81</v>
      </c>
    </row>
    <row r="821" spans="1:44" x14ac:dyDescent="0.3">
      <c r="A821" s="4">
        <v>391414040</v>
      </c>
      <c r="B821" s="3" t="s">
        <v>175</v>
      </c>
      <c r="C821" s="3" t="s">
        <v>1036</v>
      </c>
      <c r="D821" s="14">
        <v>86.013092041015625</v>
      </c>
      <c r="E821" s="14">
        <v>87.338081359863281</v>
      </c>
      <c r="F821" s="14">
        <v>83.396072387695313</v>
      </c>
      <c r="G821" s="14">
        <v>84.669723510742188</v>
      </c>
      <c r="H821" s="5">
        <v>353</v>
      </c>
      <c r="I821" s="15" t="s">
        <v>3981</v>
      </c>
      <c r="J821" s="15">
        <v>5</v>
      </c>
      <c r="K821" s="3" t="s">
        <v>3823</v>
      </c>
      <c r="L821" s="3" t="s">
        <v>3907</v>
      </c>
      <c r="M821" s="3" t="s">
        <v>3919</v>
      </c>
      <c r="N821" s="3" t="s">
        <v>3923</v>
      </c>
      <c r="O821" s="17">
        <v>0.3828125</v>
      </c>
      <c r="P821" s="32">
        <v>50.525352759999997</v>
      </c>
      <c r="Q821" s="32">
        <v>311.71875</v>
      </c>
      <c r="R821" s="5">
        <v>152</v>
      </c>
      <c r="S821" s="5">
        <v>128</v>
      </c>
      <c r="T821" s="16">
        <v>0.84210526943206787</v>
      </c>
      <c r="U821" s="17">
        <v>0.32352942228317261</v>
      </c>
      <c r="V821" s="32">
        <v>51.034130869999998</v>
      </c>
      <c r="W821" s="32">
        <v>297.058837890625</v>
      </c>
      <c r="X821" s="17">
        <v>0.28125</v>
      </c>
      <c r="Y821" s="32">
        <v>49.198244199999998</v>
      </c>
      <c r="Z821" s="32">
        <v>257.8125</v>
      </c>
      <c r="AA821" s="5">
        <v>152</v>
      </c>
      <c r="AB821" s="5">
        <v>128</v>
      </c>
      <c r="AC821" s="16">
        <v>0.84210526943206787</v>
      </c>
      <c r="AD821" s="17">
        <v>0.23529411852359769</v>
      </c>
      <c r="AE821" s="32">
        <v>49.960756859999996</v>
      </c>
      <c r="AF821" s="32">
        <v>243.13725280761719</v>
      </c>
      <c r="AG821" s="16">
        <v>0.11</v>
      </c>
      <c r="AH821" s="16">
        <v>6.8000000000000005E-2</v>
      </c>
      <c r="AI821" s="16"/>
      <c r="AJ821" s="16">
        <v>0.70799999999999996</v>
      </c>
      <c r="AK821" s="16">
        <v>0.10199999999999999</v>
      </c>
      <c r="AL821" s="16">
        <v>1.099999994039536E-2</v>
      </c>
      <c r="AM821" s="16">
        <v>2.3E-2</v>
      </c>
      <c r="AN821" s="16">
        <v>0.18099999999999999</v>
      </c>
      <c r="AO821" s="16">
        <v>0.68900000000000006</v>
      </c>
      <c r="AP821" s="5">
        <v>0</v>
      </c>
      <c r="AQ821" s="31">
        <v>8771.2197265625</v>
      </c>
      <c r="AR821" s="31">
        <v>9929.1299999999992</v>
      </c>
    </row>
    <row r="822" spans="1:44" x14ac:dyDescent="0.3">
      <c r="A822" s="4">
        <v>391414060</v>
      </c>
      <c r="B822" s="3" t="s">
        <v>175</v>
      </c>
      <c r="C822" s="3" t="s">
        <v>1037</v>
      </c>
      <c r="D822" s="14">
        <v>84.51275634765625</v>
      </c>
      <c r="E822" s="14">
        <v>85.671493530273438</v>
      </c>
      <c r="F822" s="14">
        <v>88.478630065917969</v>
      </c>
      <c r="G822" s="14">
        <v>89.035125732421875</v>
      </c>
      <c r="H822" s="5">
        <v>234</v>
      </c>
      <c r="I822" s="15" t="s">
        <v>3981</v>
      </c>
      <c r="J822" s="15">
        <v>5</v>
      </c>
      <c r="K822" s="3" t="s">
        <v>3823</v>
      </c>
      <c r="L822" s="3" t="s">
        <v>3907</v>
      </c>
      <c r="M822" s="3" t="s">
        <v>3919</v>
      </c>
      <c r="N822" s="3" t="s">
        <v>3923</v>
      </c>
      <c r="O822" s="17">
        <v>0.31192660331726069</v>
      </c>
      <c r="P822" s="32">
        <v>49.898532889999998</v>
      </c>
      <c r="Q822" s="32">
        <v>268.80734252929688</v>
      </c>
      <c r="R822" s="5">
        <v>114</v>
      </c>
      <c r="S822" s="5">
        <v>100</v>
      </c>
      <c r="T822" s="16">
        <v>0.87719297409057617</v>
      </c>
      <c r="U822" s="17">
        <v>0.24731183052062991</v>
      </c>
      <c r="V822" s="32">
        <v>50.339294359999997</v>
      </c>
      <c r="W822" s="32">
        <v>246.23655700683591</v>
      </c>
      <c r="X822" s="17">
        <v>0.24770642817020419</v>
      </c>
      <c r="Y822" s="32">
        <v>52.259442149999998</v>
      </c>
      <c r="Z822" s="32">
        <v>232.11009216308591</v>
      </c>
      <c r="AA822" s="5">
        <v>114</v>
      </c>
      <c r="AB822" s="5">
        <v>100</v>
      </c>
      <c r="AC822" s="16">
        <v>0.87719297409057617</v>
      </c>
      <c r="AD822" s="17">
        <v>0.1720430105924606</v>
      </c>
      <c r="AE822" s="32">
        <v>52.419090879999999</v>
      </c>
      <c r="AF822" s="32"/>
      <c r="AG822" s="16">
        <v>0.17499999999999999</v>
      </c>
      <c r="AH822" s="16">
        <v>0.154</v>
      </c>
      <c r="AI822" s="16"/>
      <c r="AJ822" s="16">
        <v>0.59</v>
      </c>
      <c r="AK822" s="16">
        <v>3.7999999999999999E-2</v>
      </c>
      <c r="AL822" s="16">
        <v>4.3000001460313797E-2</v>
      </c>
      <c r="AM822" s="16">
        <v>0.15</v>
      </c>
      <c r="AN822" s="16">
        <v>0.12</v>
      </c>
      <c r="AO822" s="16">
        <v>0.79200000000000004</v>
      </c>
      <c r="AP822" s="5">
        <v>0</v>
      </c>
      <c r="AQ822" s="31">
        <v>9930.3896484375</v>
      </c>
      <c r="AR822" s="31">
        <v>11061.78</v>
      </c>
    </row>
    <row r="823" spans="1:44" x14ac:dyDescent="0.3">
      <c r="A823" s="4">
        <v>391414080</v>
      </c>
      <c r="B823" s="3" t="s">
        <v>175</v>
      </c>
      <c r="C823" s="3" t="s">
        <v>1038</v>
      </c>
      <c r="D823" s="14">
        <v>89.271766662597656</v>
      </c>
      <c r="E823" s="14">
        <v>90.933418273925781</v>
      </c>
      <c r="F823" s="14">
        <v>85.026298522949219</v>
      </c>
      <c r="G823" s="14">
        <v>88.25982666015625</v>
      </c>
      <c r="H823" s="5">
        <v>226</v>
      </c>
      <c r="I823" s="15" t="s">
        <v>3980</v>
      </c>
      <c r="J823" s="15">
        <v>5</v>
      </c>
      <c r="K823" s="3" t="s">
        <v>3823</v>
      </c>
      <c r="L823" s="3" t="s">
        <v>3907</v>
      </c>
      <c r="M823" s="3" t="s">
        <v>3919</v>
      </c>
      <c r="N823" s="3" t="s">
        <v>3923</v>
      </c>
      <c r="O823" s="17">
        <v>0.25974026322364813</v>
      </c>
      <c r="P823" s="32">
        <v>51.886777279999997</v>
      </c>
      <c r="Q823" s="32">
        <v>271.42855834960938</v>
      </c>
      <c r="R823" s="5">
        <v>92</v>
      </c>
      <c r="S823" s="5">
        <v>83</v>
      </c>
      <c r="T823" s="16">
        <v>0.90217393636703491</v>
      </c>
      <c r="U823" s="17">
        <v>0.1940298527479172</v>
      </c>
      <c r="V823" s="32">
        <v>52.533101019999997</v>
      </c>
      <c r="W823" s="32">
        <v>250.74626159667969</v>
      </c>
      <c r="X823" s="17">
        <v>0.1428571492433548</v>
      </c>
      <c r="Y823" s="32">
        <v>50.180120889999998</v>
      </c>
      <c r="Z823" s="32">
        <v>206.4934997558594</v>
      </c>
      <c r="AA823" s="5">
        <v>92</v>
      </c>
      <c r="AB823" s="5">
        <v>83</v>
      </c>
      <c r="AC823" s="16">
        <v>0.90217393636703491</v>
      </c>
      <c r="AD823" s="17">
        <v>0.11940298229455951</v>
      </c>
      <c r="AE823" s="32">
        <v>51.982489360000002</v>
      </c>
      <c r="AF823" s="32"/>
      <c r="AG823" s="16">
        <v>0.15</v>
      </c>
      <c r="AH823" s="16">
        <v>0.04</v>
      </c>
      <c r="AI823" s="16"/>
      <c r="AJ823" s="16">
        <v>0.69900000000000007</v>
      </c>
      <c r="AK823" s="16">
        <v>0.08</v>
      </c>
      <c r="AL823" s="16">
        <v>3.0999999493360519E-2</v>
      </c>
      <c r="AM823" s="16">
        <v>2.1999999999999999E-2</v>
      </c>
      <c r="AN823" s="16">
        <v>0.15</v>
      </c>
      <c r="AO823" s="16">
        <v>0.88100000000000001</v>
      </c>
      <c r="AP823" s="5">
        <v>0</v>
      </c>
      <c r="AQ823" s="31">
        <v>10367.669921875</v>
      </c>
      <c r="AR823" s="31">
        <v>11343.88</v>
      </c>
    </row>
    <row r="824" spans="1:44" x14ac:dyDescent="0.3">
      <c r="A824" s="4">
        <v>391414100</v>
      </c>
      <c r="B824" s="3" t="s">
        <v>175</v>
      </c>
      <c r="C824" s="3" t="s">
        <v>1039</v>
      </c>
      <c r="D824" s="14">
        <v>75.789314270019531</v>
      </c>
      <c r="E824" s="14">
        <v>75.639175415039063</v>
      </c>
      <c r="F824" s="14">
        <v>73.103034973144531</v>
      </c>
      <c r="G824" s="14">
        <v>72.193504333496094</v>
      </c>
      <c r="H824" s="5">
        <v>122</v>
      </c>
      <c r="I824" s="15" t="s">
        <v>3980</v>
      </c>
      <c r="J824" s="15">
        <v>5</v>
      </c>
      <c r="K824" s="3" t="s">
        <v>3823</v>
      </c>
      <c r="L824" s="3" t="s">
        <v>3907</v>
      </c>
      <c r="M824" s="3" t="s">
        <v>3919</v>
      </c>
      <c r="N824" s="3" t="s">
        <v>3923</v>
      </c>
      <c r="O824" s="17">
        <v>0.25454545021057129</v>
      </c>
      <c r="P824" s="32">
        <v>46.254009680000003</v>
      </c>
      <c r="Q824" s="32"/>
      <c r="R824" s="5">
        <v>84</v>
      </c>
      <c r="S824" s="5">
        <v>72</v>
      </c>
      <c r="T824" s="16">
        <v>0.8571428656578064</v>
      </c>
      <c r="U824" s="17">
        <v>0.23404255509376529</v>
      </c>
      <c r="V824" s="32">
        <v>46.156607829999999</v>
      </c>
      <c r="W824" s="32"/>
      <c r="X824" s="17">
        <v>9.0909093618392944E-2</v>
      </c>
      <c r="Y824" s="32">
        <v>42.998801309999997</v>
      </c>
      <c r="Z824" s="32"/>
      <c r="AA824" s="5">
        <v>83</v>
      </c>
      <c r="AB824" s="5">
        <v>71</v>
      </c>
      <c r="AC824" s="16">
        <v>0.8571428656578064</v>
      </c>
      <c r="AD824" s="17">
        <v>6.3829787075519562E-2</v>
      </c>
      <c r="AE824" s="32">
        <v>42.934901549999999</v>
      </c>
      <c r="AF824" s="32"/>
      <c r="AG824" s="16">
        <v>0.254</v>
      </c>
      <c r="AH824" s="16"/>
      <c r="AI824" s="16"/>
      <c r="AJ824" s="16">
        <v>0.55700000000000005</v>
      </c>
      <c r="AK824" s="16">
        <v>0.13900000000000001</v>
      </c>
      <c r="AL824" s="16">
        <v>4.8999998718500137E-2</v>
      </c>
      <c r="AM824" s="16"/>
      <c r="AN824" s="16">
        <v>0.156</v>
      </c>
      <c r="AO824" s="16">
        <v>0.77</v>
      </c>
      <c r="AP824" s="5">
        <v>0</v>
      </c>
      <c r="AQ824" s="31">
        <v>12539.990234375</v>
      </c>
      <c r="AR824" s="31">
        <v>14027.67</v>
      </c>
    </row>
    <row r="825" spans="1:44" x14ac:dyDescent="0.3">
      <c r="A825" s="4">
        <v>391414140</v>
      </c>
      <c r="B825" s="3" t="s">
        <v>175</v>
      </c>
      <c r="C825" s="3" t="s">
        <v>1040</v>
      </c>
      <c r="D825" s="14">
        <v>88.82080078125</v>
      </c>
      <c r="E825" s="14">
        <v>92.186042785644531</v>
      </c>
      <c r="F825" s="14">
        <v>87.120712280273438</v>
      </c>
      <c r="G825" s="14">
        <v>88.541252136230469</v>
      </c>
      <c r="H825" s="5">
        <v>235</v>
      </c>
      <c r="I825" s="15" t="s">
        <v>3980</v>
      </c>
      <c r="J825" s="15">
        <v>5</v>
      </c>
      <c r="K825" s="3" t="s">
        <v>3823</v>
      </c>
      <c r="L825" s="3" t="s">
        <v>3907</v>
      </c>
      <c r="M825" s="3" t="s">
        <v>3919</v>
      </c>
      <c r="N825" s="3" t="s">
        <v>3923</v>
      </c>
      <c r="O825" s="17">
        <v>0.41739130020141602</v>
      </c>
      <c r="P825" s="32">
        <v>51.69836969</v>
      </c>
      <c r="Q825" s="32">
        <v>315.65216064453131</v>
      </c>
      <c r="R825" s="5">
        <v>124</v>
      </c>
      <c r="S825" s="5">
        <v>92</v>
      </c>
      <c r="T825" s="16">
        <v>0.74193549156188965</v>
      </c>
      <c r="U825" s="17">
        <v>0.32222223281860352</v>
      </c>
      <c r="V825" s="32">
        <v>53.055347439999998</v>
      </c>
      <c r="W825" s="32">
        <v>296.66665649414063</v>
      </c>
      <c r="X825" s="17">
        <v>0.33913043141365051</v>
      </c>
      <c r="Y825" s="32">
        <v>51.441572579999999</v>
      </c>
      <c r="Z825" s="32">
        <v>284.34783935546881</v>
      </c>
      <c r="AA825" s="5">
        <v>124</v>
      </c>
      <c r="AB825" s="5">
        <v>92</v>
      </c>
      <c r="AC825" s="16">
        <v>0.74193549156188965</v>
      </c>
      <c r="AD825" s="17">
        <v>0.27777779102325439</v>
      </c>
      <c r="AE825" s="32">
        <v>52.140969210000002</v>
      </c>
      <c r="AF825" s="32">
        <v>260</v>
      </c>
      <c r="AG825" s="16">
        <v>9.4E-2</v>
      </c>
      <c r="AH825" s="16">
        <v>0.11899999999999999</v>
      </c>
      <c r="AI825" s="16">
        <v>6.4000000000000001E-2</v>
      </c>
      <c r="AJ825" s="16">
        <v>0.63800000000000001</v>
      </c>
      <c r="AK825" s="16">
        <v>6.4000000000000001E-2</v>
      </c>
      <c r="AL825" s="16">
        <v>2.0999999716877941E-2</v>
      </c>
      <c r="AM825" s="16">
        <v>0.153</v>
      </c>
      <c r="AN825" s="16">
        <v>0.17899999999999999</v>
      </c>
      <c r="AO825" s="16">
        <v>0.59699999999999998</v>
      </c>
      <c r="AP825" s="5">
        <v>0</v>
      </c>
      <c r="AQ825" s="31">
        <v>10860.2998046875</v>
      </c>
      <c r="AR825" s="31">
        <v>11872.94</v>
      </c>
    </row>
    <row r="826" spans="1:44" x14ac:dyDescent="0.3">
      <c r="A826" s="4">
        <v>391414150</v>
      </c>
      <c r="B826" s="3" t="s">
        <v>175</v>
      </c>
      <c r="C826" s="3" t="s">
        <v>1041</v>
      </c>
      <c r="D826" s="14">
        <v>90.959617614746094</v>
      </c>
      <c r="E826" s="14">
        <v>87.146942138671875</v>
      </c>
      <c r="F826" s="14">
        <v>91.178703308105469</v>
      </c>
      <c r="G826" s="14">
        <v>91.525955200195313</v>
      </c>
      <c r="H826" s="5">
        <v>264</v>
      </c>
      <c r="I826" s="15" t="s">
        <v>3981</v>
      </c>
      <c r="J826" s="15">
        <v>4</v>
      </c>
      <c r="K826" s="3" t="s">
        <v>3823</v>
      </c>
      <c r="L826" s="3" t="s">
        <v>3907</v>
      </c>
      <c r="M826" s="3" t="s">
        <v>3919</v>
      </c>
      <c r="N826" s="3" t="s">
        <v>3923</v>
      </c>
      <c r="O826" s="17">
        <v>0.53333336114883423</v>
      </c>
      <c r="P826" s="32">
        <v>52.591936670000003</v>
      </c>
      <c r="Q826" s="32">
        <v>363.33334350585938</v>
      </c>
      <c r="R826" s="5">
        <v>64</v>
      </c>
      <c r="S826" s="5">
        <v>32</v>
      </c>
      <c r="T826" s="16">
        <v>0.5</v>
      </c>
      <c r="U826" s="17">
        <v>0.42647057771682739</v>
      </c>
      <c r="V826" s="32">
        <v>50.954438209999999</v>
      </c>
      <c r="W826" s="32">
        <v>335.29412841796881</v>
      </c>
      <c r="X826" s="17">
        <v>0.4166666567325592</v>
      </c>
      <c r="Y826" s="32">
        <v>53.885682289999998</v>
      </c>
      <c r="Z826" s="32">
        <v>316.66665649414063</v>
      </c>
      <c r="AA826" s="5">
        <v>64</v>
      </c>
      <c r="AB826" s="5">
        <v>32</v>
      </c>
      <c r="AC826" s="16">
        <v>0.5</v>
      </c>
      <c r="AD826" s="17">
        <v>0.23529411852359769</v>
      </c>
      <c r="AE826" s="32">
        <v>53.821775189999997</v>
      </c>
      <c r="AF826" s="32">
        <v>275</v>
      </c>
      <c r="AG826" s="16">
        <v>3.4000000000000002E-2</v>
      </c>
      <c r="AH826" s="16">
        <v>6.8000000000000005E-2</v>
      </c>
      <c r="AI826" s="16">
        <v>0.08</v>
      </c>
      <c r="AJ826" s="16">
        <v>0.76100000000000001</v>
      </c>
      <c r="AK826" s="16">
        <v>4.2000000000000003E-2</v>
      </c>
      <c r="AL826" s="16">
        <v>1.499999966472387E-2</v>
      </c>
      <c r="AM826" s="16">
        <v>0.11</v>
      </c>
      <c r="AN826" s="16">
        <v>8.7000000000000008E-2</v>
      </c>
      <c r="AO826" s="16">
        <v>0.36599999999999999</v>
      </c>
      <c r="AP826" s="5">
        <v>0</v>
      </c>
      <c r="AQ826" s="31">
        <v>9684.6904296875</v>
      </c>
      <c r="AR826" s="31">
        <v>11143.95</v>
      </c>
    </row>
    <row r="827" spans="1:44" x14ac:dyDescent="0.3">
      <c r="A827" s="4">
        <v>391414160</v>
      </c>
      <c r="B827" s="3" t="s">
        <v>175</v>
      </c>
      <c r="C827" s="3" t="s">
        <v>1042</v>
      </c>
      <c r="D827" s="14">
        <v>96.278678894042969</v>
      </c>
      <c r="E827" s="14">
        <v>96.279495239257813</v>
      </c>
      <c r="F827" s="14">
        <v>89.011161804199219</v>
      </c>
      <c r="G827" s="14">
        <v>90.703239440917969</v>
      </c>
      <c r="H827" s="5">
        <v>211</v>
      </c>
      <c r="I827" s="15" t="s">
        <v>3981</v>
      </c>
      <c r="J827" s="15">
        <v>5</v>
      </c>
      <c r="K827" s="3" t="s">
        <v>3823</v>
      </c>
      <c r="L827" s="3" t="s">
        <v>3907</v>
      </c>
      <c r="M827" s="3" t="s">
        <v>3919</v>
      </c>
      <c r="N827" s="3" t="s">
        <v>3923</v>
      </c>
      <c r="O827" s="17">
        <v>0.38383838534355158</v>
      </c>
      <c r="P827" s="32">
        <v>54.81416231</v>
      </c>
      <c r="Q827" s="32">
        <v>297.97979736328131</v>
      </c>
      <c r="R827" s="5">
        <v>92</v>
      </c>
      <c r="S827" s="5">
        <v>61</v>
      </c>
      <c r="T827" s="16">
        <v>0.66304349899291992</v>
      </c>
      <c r="U827" s="17">
        <v>0.25714287161827087</v>
      </c>
      <c r="V827" s="32">
        <v>54.761994080000001</v>
      </c>
      <c r="W827" s="32">
        <v>261.42855834960938</v>
      </c>
      <c r="X827" s="17">
        <v>0.28282827138900762</v>
      </c>
      <c r="Y827" s="32">
        <v>52.580180179999999</v>
      </c>
      <c r="Z827" s="32">
        <v>246.46464538574219</v>
      </c>
      <c r="AA827" s="5">
        <v>91</v>
      </c>
      <c r="AB827" s="5">
        <v>60</v>
      </c>
      <c r="AC827" s="16">
        <v>0.66304349899291992</v>
      </c>
      <c r="AD827" s="17">
        <v>0.18571428954601291</v>
      </c>
      <c r="AE827" s="32">
        <v>53.35847081</v>
      </c>
      <c r="AF827" s="32"/>
      <c r="AG827" s="16">
        <v>4.7E-2</v>
      </c>
      <c r="AH827" s="16">
        <v>0.1</v>
      </c>
      <c r="AI827" s="16"/>
      <c r="AJ827" s="16">
        <v>0.75800000000000001</v>
      </c>
      <c r="AK827" s="16">
        <v>7.5999999999999998E-2</v>
      </c>
      <c r="AL827" s="16">
        <v>1.8999999389052391E-2</v>
      </c>
      <c r="AM827" s="16">
        <v>6.6000000000000003E-2</v>
      </c>
      <c r="AN827" s="16">
        <v>0.28000000000000003</v>
      </c>
      <c r="AO827" s="16">
        <v>0.622</v>
      </c>
      <c r="AP827" s="5">
        <v>0</v>
      </c>
      <c r="AQ827" s="31">
        <v>14804.5</v>
      </c>
      <c r="AR827" s="31">
        <v>15507.76</v>
      </c>
    </row>
    <row r="828" spans="1:44" x14ac:dyDescent="0.3">
      <c r="A828" s="4">
        <v>391414240</v>
      </c>
      <c r="B828" s="3" t="s">
        <v>175</v>
      </c>
      <c r="C828" s="3" t="s">
        <v>675</v>
      </c>
      <c r="D828" s="14">
        <v>91.16461181640625</v>
      </c>
      <c r="E828" s="14">
        <v>90.134376525878906</v>
      </c>
      <c r="F828" s="14">
        <v>89.572067260742188</v>
      </c>
      <c r="G828" s="14">
        <v>86.561424255371094</v>
      </c>
      <c r="H828" s="5">
        <v>354</v>
      </c>
      <c r="I828" s="15" t="s">
        <v>3981</v>
      </c>
      <c r="J828" s="15">
        <v>5</v>
      </c>
      <c r="K828" s="3" t="s">
        <v>3823</v>
      </c>
      <c r="L828" s="3" t="s">
        <v>3907</v>
      </c>
      <c r="M828" s="3" t="s">
        <v>3919</v>
      </c>
      <c r="N828" s="3" t="s">
        <v>3923</v>
      </c>
      <c r="O828" s="17">
        <v>0.62427747249603271</v>
      </c>
      <c r="P828" s="32">
        <v>52.677580069999998</v>
      </c>
      <c r="Q828" s="32">
        <v>368.7861328125</v>
      </c>
      <c r="R828" s="5">
        <v>213</v>
      </c>
      <c r="S828" s="5">
        <v>83</v>
      </c>
      <c r="T828" s="16">
        <v>0.38967135548591608</v>
      </c>
      <c r="U828" s="17">
        <v>0.43103447556495672</v>
      </c>
      <c r="V828" s="32">
        <v>52.199965970000001</v>
      </c>
      <c r="W828" s="32">
        <v>308.62069702148438</v>
      </c>
      <c r="X828" s="17">
        <v>0.45664739608764648</v>
      </c>
      <c r="Y828" s="32">
        <v>52.918011980000003</v>
      </c>
      <c r="Z828" s="32">
        <v>297.6878662109375</v>
      </c>
      <c r="AA828" s="5">
        <v>213</v>
      </c>
      <c r="AB828" s="5">
        <v>83</v>
      </c>
      <c r="AC828" s="16">
        <v>0.38967135548591608</v>
      </c>
      <c r="AD828" s="17">
        <v>0.24137930572032931</v>
      </c>
      <c r="AE828" s="32">
        <v>51.026050849999997</v>
      </c>
      <c r="AF828" s="32"/>
      <c r="AG828" s="16">
        <v>2.5000000000000001E-2</v>
      </c>
      <c r="AH828" s="16">
        <v>4.4999999999999998E-2</v>
      </c>
      <c r="AI828" s="16">
        <v>2.8000000000000001E-2</v>
      </c>
      <c r="AJ828" s="16">
        <v>0.86699999999999999</v>
      </c>
      <c r="AK828" s="16">
        <v>2.5000000000000001E-2</v>
      </c>
      <c r="AL828" s="16">
        <v>8.0000003799796104E-3</v>
      </c>
      <c r="AM828" s="16">
        <v>3.4000000000000002E-2</v>
      </c>
      <c r="AN828" s="16">
        <v>7.9000000000000001E-2</v>
      </c>
      <c r="AO828" s="16">
        <v>0.27700000000000002</v>
      </c>
      <c r="AP828" s="5">
        <v>0</v>
      </c>
      <c r="AQ828" s="31">
        <v>9494.259765625</v>
      </c>
      <c r="AR828" s="31">
        <v>11021.66</v>
      </c>
    </row>
    <row r="829" spans="1:44" x14ac:dyDescent="0.3">
      <c r="A829" s="4">
        <v>391414260</v>
      </c>
      <c r="B829" s="3" t="s">
        <v>175</v>
      </c>
      <c r="C829" s="3" t="s">
        <v>1043</v>
      </c>
      <c r="D829" s="14">
        <v>81.491012573242188</v>
      </c>
      <c r="E829" s="14">
        <v>83.105293273925781</v>
      </c>
      <c r="F829" s="14">
        <v>85.202743530273438</v>
      </c>
      <c r="G829" s="14">
        <v>84.073356628417969</v>
      </c>
      <c r="H829" s="5">
        <v>351</v>
      </c>
      <c r="I829" s="15" t="s">
        <v>3980</v>
      </c>
      <c r="J829" s="15">
        <v>5</v>
      </c>
      <c r="K829" s="3" t="s">
        <v>3823</v>
      </c>
      <c r="L829" s="3" t="s">
        <v>3907</v>
      </c>
      <c r="M829" s="3" t="s">
        <v>3919</v>
      </c>
      <c r="N829" s="3" t="s">
        <v>3923</v>
      </c>
      <c r="O829" s="17">
        <v>0.31506848335266108</v>
      </c>
      <c r="P829" s="32">
        <v>48.636095709999999</v>
      </c>
      <c r="Q829" s="32">
        <v>277.39724731445313</v>
      </c>
      <c r="R829" s="5">
        <v>164</v>
      </c>
      <c r="S829" s="5">
        <v>135</v>
      </c>
      <c r="T829" s="16">
        <v>0.82317072153091431</v>
      </c>
      <c r="U829" s="17">
        <v>0.24786324799060819</v>
      </c>
      <c r="V829" s="32">
        <v>49.269390919999999</v>
      </c>
      <c r="W829" s="32">
        <v>256.41024780273438</v>
      </c>
      <c r="X829" s="17">
        <v>0.21232876181602481</v>
      </c>
      <c r="Y829" s="32">
        <v>50.28639046</v>
      </c>
      <c r="Z829" s="32">
        <v>235.61643981933591</v>
      </c>
      <c r="AA829" s="5">
        <v>164</v>
      </c>
      <c r="AB829" s="5">
        <v>135</v>
      </c>
      <c r="AC829" s="16">
        <v>0.82317072153091431</v>
      </c>
      <c r="AD829" s="17">
        <v>0.14529915153980261</v>
      </c>
      <c r="AE829" s="32">
        <v>49.624919560000002</v>
      </c>
      <c r="AF829" s="32">
        <v>209.4017028808594</v>
      </c>
      <c r="AG829" s="16">
        <v>0.13100000000000001</v>
      </c>
      <c r="AH829" s="16">
        <v>6.3E-2</v>
      </c>
      <c r="AI829" s="16"/>
      <c r="AJ829" s="16">
        <v>0.63500000000000001</v>
      </c>
      <c r="AK829" s="16">
        <v>0.14000000000000001</v>
      </c>
      <c r="AL829" s="16">
        <v>3.0999999493360519E-2</v>
      </c>
      <c r="AM829" s="16">
        <v>3.6999999999999998E-2</v>
      </c>
      <c r="AN829" s="16">
        <v>0.14199999999999999</v>
      </c>
      <c r="AO829" s="16">
        <v>0.77400000000000002</v>
      </c>
      <c r="AP829" s="5">
        <v>0</v>
      </c>
      <c r="AQ829" s="31">
        <v>8803.9404296875</v>
      </c>
      <c r="AR829" s="31">
        <v>9833.92</v>
      </c>
    </row>
    <row r="830" spans="1:44" x14ac:dyDescent="0.3">
      <c r="A830" s="4">
        <v>391414270</v>
      </c>
      <c r="B830" s="3" t="s">
        <v>175</v>
      </c>
      <c r="C830" s="3" t="s">
        <v>1044</v>
      </c>
      <c r="D830" s="14">
        <v>81.816734313964844</v>
      </c>
      <c r="E830" s="14">
        <v>86.067878723144531</v>
      </c>
      <c r="F830" s="14">
        <v>88.089820861816406</v>
      </c>
      <c r="G830" s="14">
        <v>89.307083129882813</v>
      </c>
      <c r="H830" s="5">
        <v>441</v>
      </c>
      <c r="I830" s="15" t="s">
        <v>3981</v>
      </c>
      <c r="J830" s="15">
        <v>4</v>
      </c>
      <c r="K830" s="3" t="s">
        <v>3823</v>
      </c>
      <c r="L830" s="3" t="s">
        <v>3907</v>
      </c>
      <c r="M830" s="3" t="s">
        <v>3919</v>
      </c>
      <c r="N830" s="3" t="s">
        <v>3923</v>
      </c>
      <c r="O830" s="17">
        <v>0.64971750974655151</v>
      </c>
      <c r="P830" s="32">
        <v>48.772176520000002</v>
      </c>
      <c r="Q830" s="32">
        <v>381.35592651367188</v>
      </c>
      <c r="R830" s="5">
        <v>105</v>
      </c>
      <c r="S830" s="5">
        <v>38</v>
      </c>
      <c r="T830" s="16">
        <v>0.36190477013587952</v>
      </c>
      <c r="U830" s="17">
        <v>0.41818180680274958</v>
      </c>
      <c r="V830" s="32">
        <v>50.504554540000001</v>
      </c>
      <c r="W830" s="32">
        <v>332.72726440429688</v>
      </c>
      <c r="X830" s="17">
        <v>0.58192092180252075</v>
      </c>
      <c r="Y830" s="32">
        <v>52.025264149999998</v>
      </c>
      <c r="Z830" s="32">
        <v>349.15255737304688</v>
      </c>
      <c r="AA830" s="5">
        <v>105</v>
      </c>
      <c r="AB830" s="5">
        <v>38</v>
      </c>
      <c r="AC830" s="16">
        <v>0.36190477013587952</v>
      </c>
      <c r="AD830" s="17">
        <v>0.38181817531585688</v>
      </c>
      <c r="AE830" s="32">
        <v>52.572241089999999</v>
      </c>
      <c r="AF830" s="32">
        <v>280</v>
      </c>
      <c r="AG830" s="16">
        <v>4.2999999999999997E-2</v>
      </c>
      <c r="AH830" s="16">
        <v>6.8000000000000005E-2</v>
      </c>
      <c r="AI830" s="16">
        <v>5.3999999999999999E-2</v>
      </c>
      <c r="AJ830" s="16">
        <v>0.76</v>
      </c>
      <c r="AK830" s="16">
        <v>6.3E-2</v>
      </c>
      <c r="AL830" s="16">
        <v>1.099999994039536E-2</v>
      </c>
      <c r="AM830" s="16">
        <v>5.3999999999999999E-2</v>
      </c>
      <c r="AN830" s="16">
        <v>5.7000000000000002E-2</v>
      </c>
      <c r="AO830" s="16">
        <v>0.214</v>
      </c>
      <c r="AP830" s="5">
        <v>0</v>
      </c>
      <c r="AQ830" s="31">
        <v>9124.330078125</v>
      </c>
      <c r="AR830" s="31">
        <v>10531.69</v>
      </c>
    </row>
    <row r="831" spans="1:44" x14ac:dyDescent="0.3">
      <c r="A831" s="4">
        <v>391414280</v>
      </c>
      <c r="B831" s="3" t="s">
        <v>175</v>
      </c>
      <c r="C831" s="3" t="s">
        <v>1045</v>
      </c>
      <c r="D831" s="14">
        <v>86.233222961425781</v>
      </c>
      <c r="E831" s="14">
        <v>87.038764953613281</v>
      </c>
      <c r="F831" s="14">
        <v>83.785552978515625</v>
      </c>
      <c r="G831" s="14">
        <v>82.166542053222656</v>
      </c>
      <c r="H831" s="5">
        <v>351</v>
      </c>
      <c r="I831" s="15" t="s">
        <v>3981</v>
      </c>
      <c r="J831" s="15">
        <v>5</v>
      </c>
      <c r="K831" s="3" t="s">
        <v>3823</v>
      </c>
      <c r="L831" s="3" t="s">
        <v>3907</v>
      </c>
      <c r="M831" s="3" t="s">
        <v>3919</v>
      </c>
      <c r="N831" s="3" t="s">
        <v>3923</v>
      </c>
      <c r="O831" s="17">
        <v>0.61714285612106323</v>
      </c>
      <c r="P831" s="32">
        <v>50.61732001</v>
      </c>
      <c r="Q831" s="32">
        <v>367.42855834960938</v>
      </c>
      <c r="R831" s="5">
        <v>209</v>
      </c>
      <c r="S831" s="5">
        <v>74</v>
      </c>
      <c r="T831" s="16">
        <v>0.35406699776649481</v>
      </c>
      <c r="U831" s="17">
        <v>0.49019607901573181</v>
      </c>
      <c r="V831" s="32">
        <v>50.909337479999998</v>
      </c>
      <c r="W831" s="32">
        <v>335.29412841796881</v>
      </c>
      <c r="X831" s="17">
        <v>0.53714287281036377</v>
      </c>
      <c r="Y831" s="32">
        <v>49.432825029999997</v>
      </c>
      <c r="Z831" s="32">
        <v>348</v>
      </c>
      <c r="AA831" s="5">
        <v>209</v>
      </c>
      <c r="AB831" s="5">
        <v>74</v>
      </c>
      <c r="AC831" s="16">
        <v>0.35406699776649481</v>
      </c>
      <c r="AD831" s="17">
        <v>0.37254902720451349</v>
      </c>
      <c r="AE831" s="32">
        <v>48.551117939999997</v>
      </c>
      <c r="AF831" s="32">
        <v>300</v>
      </c>
      <c r="AG831" s="16"/>
      <c r="AH831" s="16">
        <v>6.6000000000000003E-2</v>
      </c>
      <c r="AI831" s="16">
        <v>3.1E-2</v>
      </c>
      <c r="AJ831" s="16">
        <v>0.86899999999999999</v>
      </c>
      <c r="AK831" s="16">
        <v>1.7000000000000001E-2</v>
      </c>
      <c r="AL831" s="16">
        <v>1.7000000923871991E-2</v>
      </c>
      <c r="AM831" s="16">
        <v>0.105</v>
      </c>
      <c r="AN831" s="16">
        <v>6.6000000000000003E-2</v>
      </c>
      <c r="AO831" s="16">
        <v>0.19700000000000001</v>
      </c>
      <c r="AP831" s="5">
        <v>0</v>
      </c>
      <c r="AQ831" s="31">
        <v>7991.68994140625</v>
      </c>
      <c r="AR831" s="31">
        <v>9206.7099999999991</v>
      </c>
    </row>
    <row r="832" spans="1:44" x14ac:dyDescent="0.3">
      <c r="A832" s="4">
        <v>391414300</v>
      </c>
      <c r="B832" s="3" t="s">
        <v>175</v>
      </c>
      <c r="C832" s="3" t="s">
        <v>1046</v>
      </c>
      <c r="D832" s="14">
        <v>78.190574645996094</v>
      </c>
      <c r="E832" s="14">
        <v>78.220680236816406</v>
      </c>
      <c r="F832" s="14">
        <v>72.980369567871094</v>
      </c>
      <c r="G832" s="14">
        <v>75.363372802734375</v>
      </c>
      <c r="H832" s="5">
        <v>219</v>
      </c>
      <c r="I832" s="15" t="s">
        <v>3980</v>
      </c>
      <c r="J832" s="15">
        <v>5</v>
      </c>
      <c r="K832" s="3" t="s">
        <v>3823</v>
      </c>
      <c r="L832" s="3" t="s">
        <v>3907</v>
      </c>
      <c r="M832" s="3" t="s">
        <v>3919</v>
      </c>
      <c r="N832" s="3" t="s">
        <v>3923</v>
      </c>
      <c r="O832" s="17">
        <v>0.3839285671710968</v>
      </c>
      <c r="P832" s="32">
        <v>47.257220199999999</v>
      </c>
      <c r="Q832" s="32">
        <v>307.14285278320313</v>
      </c>
      <c r="R832" s="5">
        <v>110</v>
      </c>
      <c r="S832" s="5">
        <v>83</v>
      </c>
      <c r="T832" s="16">
        <v>0.75454545021057129</v>
      </c>
      <c r="U832" s="17">
        <v>0.3372093141078949</v>
      </c>
      <c r="V832" s="32">
        <v>47.232889929999999</v>
      </c>
      <c r="W832" s="32">
        <v>286.0465087890625</v>
      </c>
      <c r="X832" s="17">
        <v>0.1964285671710968</v>
      </c>
      <c r="Y832" s="32">
        <v>42.92492274</v>
      </c>
      <c r="Z832" s="32">
        <v>239.28572082519531</v>
      </c>
      <c r="AA832" s="5">
        <v>111</v>
      </c>
      <c r="AB832" s="5">
        <v>84</v>
      </c>
      <c r="AC832" s="16">
        <v>0.75454545021057129</v>
      </c>
      <c r="AD832" s="17">
        <v>0.1627907007932663</v>
      </c>
      <c r="AE832" s="32">
        <v>44.71998009</v>
      </c>
      <c r="AF832" s="32">
        <v>224.4186096191406</v>
      </c>
      <c r="AG832" s="16">
        <v>0.1</v>
      </c>
      <c r="AH832" s="16">
        <v>8.7000000000000008E-2</v>
      </c>
      <c r="AI832" s="16">
        <v>5.5E-2</v>
      </c>
      <c r="AJ832" s="16">
        <v>0.68500000000000005</v>
      </c>
      <c r="AK832" s="16">
        <v>6.4000000000000001E-2</v>
      </c>
      <c r="AL832" s="16">
        <v>8.999999612569809E-3</v>
      </c>
      <c r="AM832" s="16">
        <v>7.2999999999999995E-2</v>
      </c>
      <c r="AN832" s="16">
        <v>0.16</v>
      </c>
      <c r="AO832" s="16">
        <v>0.73799999999999999</v>
      </c>
      <c r="AP832" s="5">
        <v>0</v>
      </c>
      <c r="AQ832" s="31">
        <v>11366.01953125</v>
      </c>
      <c r="AR832" s="31">
        <v>12414.42</v>
      </c>
    </row>
    <row r="833" spans="1:44" x14ac:dyDescent="0.3">
      <c r="A833" s="4">
        <v>391414320</v>
      </c>
      <c r="B833" s="3" t="s">
        <v>175</v>
      </c>
      <c r="C833" s="3" t="s">
        <v>1047</v>
      </c>
      <c r="D833" s="14">
        <v>83.7933349609375</v>
      </c>
      <c r="E833" s="14">
        <v>82.320785522460938</v>
      </c>
      <c r="F833" s="14">
        <v>81.212295532226563</v>
      </c>
      <c r="G833" s="14">
        <v>80.934577941894531</v>
      </c>
      <c r="H833" s="5">
        <v>357</v>
      </c>
      <c r="I833" s="15" t="s">
        <v>3980</v>
      </c>
      <c r="J833" s="15">
        <v>5</v>
      </c>
      <c r="K833" s="3" t="s">
        <v>3823</v>
      </c>
      <c r="L833" s="3" t="s">
        <v>3907</v>
      </c>
      <c r="M833" s="3" t="s">
        <v>3919</v>
      </c>
      <c r="N833" s="3" t="s">
        <v>3923</v>
      </c>
      <c r="O833" s="17">
        <v>0.4228571355342865</v>
      </c>
      <c r="P833" s="32">
        <v>49.597969689999999</v>
      </c>
      <c r="Q833" s="32">
        <v>317.14285278320313</v>
      </c>
      <c r="R833" s="5">
        <v>172</v>
      </c>
      <c r="S833" s="5">
        <v>97</v>
      </c>
      <c r="T833" s="16">
        <v>0.5639534592628479</v>
      </c>
      <c r="U833" s="17">
        <v>0.3486238420009613</v>
      </c>
      <c r="V833" s="32">
        <v>48.942313669999997</v>
      </c>
      <c r="W833" s="32">
        <v>297.24771118164063</v>
      </c>
      <c r="X833" s="17">
        <v>0.31428572535514832</v>
      </c>
      <c r="Y833" s="32">
        <v>47.882966889999999</v>
      </c>
      <c r="Z833" s="32">
        <v>269.14285278320313</v>
      </c>
      <c r="AA833" s="5">
        <v>172</v>
      </c>
      <c r="AB833" s="5">
        <v>97</v>
      </c>
      <c r="AC833" s="16">
        <v>0.5639534592628479</v>
      </c>
      <c r="AD833" s="17">
        <v>0.22018349170684809</v>
      </c>
      <c r="AE833" s="32">
        <v>47.857349149999997</v>
      </c>
      <c r="AF833" s="32">
        <v>242.20182800292969</v>
      </c>
      <c r="AG833" s="16">
        <v>0.02</v>
      </c>
      <c r="AH833" s="16">
        <v>8.1000000000000003E-2</v>
      </c>
      <c r="AI833" s="16">
        <v>5.6000000000000001E-2</v>
      </c>
      <c r="AJ833" s="16">
        <v>0.751</v>
      </c>
      <c r="AK833" s="16">
        <v>6.4000000000000001E-2</v>
      </c>
      <c r="AL833" s="16">
        <v>2.8000000864267349E-2</v>
      </c>
      <c r="AM833" s="16">
        <v>0.09</v>
      </c>
      <c r="AN833" s="16">
        <v>0.129</v>
      </c>
      <c r="AO833" s="16">
        <v>0.52100000000000002</v>
      </c>
      <c r="AP833" s="5">
        <v>0</v>
      </c>
      <c r="AQ833" s="31">
        <v>9561.330078125</v>
      </c>
      <c r="AR833" s="31">
        <v>10578.95</v>
      </c>
    </row>
    <row r="834" spans="1:44" x14ac:dyDescent="0.3">
      <c r="A834" s="4">
        <v>391414330</v>
      </c>
      <c r="B834" s="3" t="s">
        <v>175</v>
      </c>
      <c r="C834" s="3" t="s">
        <v>1048</v>
      </c>
      <c r="D834" s="14">
        <v>92.298873901367188</v>
      </c>
      <c r="E834" s="14">
        <v>91.590560913085938</v>
      </c>
      <c r="F834" s="14">
        <v>90.577194213867188</v>
      </c>
      <c r="G834" s="14">
        <v>91.027107238769531</v>
      </c>
      <c r="H834" s="5">
        <v>425</v>
      </c>
      <c r="I834" s="15" t="s">
        <v>3980</v>
      </c>
      <c r="J834" s="15">
        <v>5</v>
      </c>
      <c r="K834" s="3" t="s">
        <v>3823</v>
      </c>
      <c r="L834" s="3" t="s">
        <v>3907</v>
      </c>
      <c r="M834" s="3" t="s">
        <v>3919</v>
      </c>
      <c r="N834" s="3" t="s">
        <v>3923</v>
      </c>
      <c r="O834" s="17">
        <v>0.4010695219039917</v>
      </c>
      <c r="P834" s="32">
        <v>53.15145888</v>
      </c>
      <c r="Q834" s="32">
        <v>311.22994995117188</v>
      </c>
      <c r="R834" s="5">
        <v>224</v>
      </c>
      <c r="S834" s="5">
        <v>151</v>
      </c>
      <c r="T834" s="16">
        <v>0.6741071343421936</v>
      </c>
      <c r="U834" s="17">
        <v>0.31343284249305731</v>
      </c>
      <c r="V834" s="32">
        <v>52.807079090000002</v>
      </c>
      <c r="W834" s="32">
        <v>282.8358154296875</v>
      </c>
      <c r="X834" s="17">
        <v>0.26881721615791321</v>
      </c>
      <c r="Y834" s="32">
        <v>53.523396290000001</v>
      </c>
      <c r="Z834" s="32">
        <v>254.30107116699219</v>
      </c>
      <c r="AA834" s="5">
        <v>224</v>
      </c>
      <c r="AB834" s="5">
        <v>151</v>
      </c>
      <c r="AC834" s="16">
        <v>0.6741071343421936</v>
      </c>
      <c r="AD834" s="17">
        <v>0.2180451154708862</v>
      </c>
      <c r="AE834" s="32">
        <v>53.540854349999996</v>
      </c>
      <c r="AF834" s="32">
        <v>228.57142639160159</v>
      </c>
      <c r="AG834" s="16">
        <v>8.5000000000000006E-2</v>
      </c>
      <c r="AH834" s="16">
        <v>9.6000000000000002E-2</v>
      </c>
      <c r="AI834" s="16">
        <v>2.8000000000000001E-2</v>
      </c>
      <c r="AJ834" s="16">
        <v>0.70799999999999996</v>
      </c>
      <c r="AK834" s="16">
        <v>7.1000000000000008E-2</v>
      </c>
      <c r="AL834" s="16">
        <v>1.200000010430813E-2</v>
      </c>
      <c r="AM834" s="16">
        <v>7.1000000000000008E-2</v>
      </c>
      <c r="AN834" s="16">
        <v>9.4E-2</v>
      </c>
      <c r="AO834" s="16">
        <v>0.66400000000000003</v>
      </c>
      <c r="AP834" s="5">
        <v>0</v>
      </c>
      <c r="AQ834" s="31">
        <v>8725.2802734375</v>
      </c>
      <c r="AR834" s="31">
        <v>9668.2000000000007</v>
      </c>
    </row>
    <row r="835" spans="1:44" x14ac:dyDescent="0.3">
      <c r="A835" s="4">
        <v>391414340</v>
      </c>
      <c r="B835" s="3" t="s">
        <v>175</v>
      </c>
      <c r="C835" s="3" t="s">
        <v>1049</v>
      </c>
      <c r="D835" s="14">
        <v>89.199920654296875</v>
      </c>
      <c r="E835" s="14">
        <v>87.503349304199219</v>
      </c>
      <c r="F835" s="14">
        <v>88.777473449707031</v>
      </c>
      <c r="G835" s="14">
        <v>87.762443542480469</v>
      </c>
      <c r="H835" s="5">
        <v>560</v>
      </c>
      <c r="I835" s="15" t="s">
        <v>3981</v>
      </c>
      <c r="J835" s="15">
        <v>5</v>
      </c>
      <c r="K835" s="3" t="s">
        <v>3823</v>
      </c>
      <c r="L835" s="3" t="s">
        <v>3907</v>
      </c>
      <c r="M835" s="3" t="s">
        <v>3919</v>
      </c>
      <c r="N835" s="3" t="s">
        <v>3923</v>
      </c>
      <c r="O835" s="17">
        <v>0.64981949329376221</v>
      </c>
      <c r="P835" s="32">
        <v>51.856762330000002</v>
      </c>
      <c r="Q835" s="32">
        <v>380.1444091796875</v>
      </c>
      <c r="R835" s="5">
        <v>275</v>
      </c>
      <c r="S835" s="5">
        <v>119</v>
      </c>
      <c r="T835" s="16">
        <v>0.43272727727890009</v>
      </c>
      <c r="U835" s="17">
        <v>0.46464645862579351</v>
      </c>
      <c r="V835" s="32">
        <v>51.103034739999998</v>
      </c>
      <c r="W835" s="32">
        <v>324.242431640625</v>
      </c>
      <c r="X835" s="17">
        <v>0.57039713859558105</v>
      </c>
      <c r="Y835" s="32">
        <v>52.43943222</v>
      </c>
      <c r="Z835" s="32">
        <v>345.848388671875</v>
      </c>
      <c r="AA835" s="5">
        <v>276</v>
      </c>
      <c r="AB835" s="5">
        <v>120</v>
      </c>
      <c r="AC835" s="16">
        <v>0.43272727727890009</v>
      </c>
      <c r="AD835" s="17">
        <v>0.40404039621353149</v>
      </c>
      <c r="AE835" s="32">
        <v>51.702393899999997</v>
      </c>
      <c r="AF835" s="32">
        <v>297.97979736328131</v>
      </c>
      <c r="AG835" s="16">
        <v>4.1000000000000002E-2</v>
      </c>
      <c r="AH835" s="16">
        <v>5.8999999999999997E-2</v>
      </c>
      <c r="AI835" s="16">
        <v>6.6000000000000003E-2</v>
      </c>
      <c r="AJ835" s="16">
        <v>0.79600000000000004</v>
      </c>
      <c r="AK835" s="16">
        <v>3.5999999999999997E-2</v>
      </c>
      <c r="AL835" s="16">
        <v>2.000000094994903E-3</v>
      </c>
      <c r="AM835" s="16">
        <v>5.1999999999999998E-2</v>
      </c>
      <c r="AN835" s="16">
        <v>4.5999999999999999E-2</v>
      </c>
      <c r="AO835" s="16">
        <v>0.27400000000000002</v>
      </c>
      <c r="AP835" s="5">
        <v>0</v>
      </c>
      <c r="AQ835" s="31">
        <v>8343.4501953125</v>
      </c>
      <c r="AR835" s="31">
        <v>9230.65</v>
      </c>
    </row>
    <row r="836" spans="1:44" x14ac:dyDescent="0.3">
      <c r="A836" s="4">
        <v>391414360</v>
      </c>
      <c r="B836" s="3" t="s">
        <v>175</v>
      </c>
      <c r="C836" s="3" t="s">
        <v>680</v>
      </c>
      <c r="D836" s="14">
        <v>81.940170288085938</v>
      </c>
      <c r="E836" s="14">
        <v>83.573432922363281</v>
      </c>
      <c r="F836" s="14">
        <v>81.731498718261719</v>
      </c>
      <c r="G836" s="14">
        <v>83.074630737304688</v>
      </c>
      <c r="H836" s="5">
        <v>329</v>
      </c>
      <c r="I836" s="15" t="s">
        <v>3980</v>
      </c>
      <c r="J836" s="15">
        <v>5</v>
      </c>
      <c r="K836" s="3" t="s">
        <v>3823</v>
      </c>
      <c r="L836" s="3" t="s">
        <v>3907</v>
      </c>
      <c r="M836" s="3" t="s">
        <v>3919</v>
      </c>
      <c r="N836" s="3" t="s">
        <v>3923</v>
      </c>
      <c r="O836" s="17">
        <v>0.4038461446762085</v>
      </c>
      <c r="P836" s="32">
        <v>48.82374712</v>
      </c>
      <c r="Q836" s="32">
        <v>316.66665649414063</v>
      </c>
      <c r="R836" s="5">
        <v>183</v>
      </c>
      <c r="S836" s="5">
        <v>141</v>
      </c>
      <c r="T836" s="16">
        <v>0.77049177885055542</v>
      </c>
      <c r="U836" s="17">
        <v>0.31355932354927057</v>
      </c>
      <c r="V836" s="32">
        <v>49.464565980000003</v>
      </c>
      <c r="W836" s="32">
        <v>294.06781005859381</v>
      </c>
      <c r="X836" s="17">
        <v>0.29299363493919373</v>
      </c>
      <c r="Y836" s="32">
        <v>48.1956779</v>
      </c>
      <c r="Z836" s="32">
        <v>250.31846618652341</v>
      </c>
      <c r="AA836" s="5">
        <v>184</v>
      </c>
      <c r="AB836" s="5">
        <v>142</v>
      </c>
      <c r="AC836" s="16">
        <v>0.77049177885055542</v>
      </c>
      <c r="AD836" s="17">
        <v>0.2100840359926224</v>
      </c>
      <c r="AE836" s="32">
        <v>49.06249948</v>
      </c>
      <c r="AF836" s="32">
        <v>226.0504150390625</v>
      </c>
      <c r="AG836" s="16">
        <v>0.106</v>
      </c>
      <c r="AH836" s="16">
        <v>0.17599999999999999</v>
      </c>
      <c r="AI836" s="16">
        <v>2.1000000000000001E-2</v>
      </c>
      <c r="AJ836" s="16">
        <v>0.60499999999999998</v>
      </c>
      <c r="AK836" s="16">
        <v>7.2999999999999995E-2</v>
      </c>
      <c r="AL836" s="16">
        <v>1.7999999225139621E-2</v>
      </c>
      <c r="AM836" s="16">
        <v>0.13100000000000001</v>
      </c>
      <c r="AN836" s="16">
        <v>7.5999999999999998E-2</v>
      </c>
      <c r="AO836" s="16">
        <v>0.63</v>
      </c>
      <c r="AP836" s="5">
        <v>0</v>
      </c>
      <c r="AQ836" s="31">
        <v>9035.740234375</v>
      </c>
      <c r="AR836" s="31">
        <v>10321.73</v>
      </c>
    </row>
    <row r="837" spans="1:44" x14ac:dyDescent="0.3">
      <c r="A837" s="4">
        <v>391414380</v>
      </c>
      <c r="B837" s="3" t="s">
        <v>175</v>
      </c>
      <c r="C837" s="3" t="s">
        <v>1050</v>
      </c>
      <c r="D837" s="14">
        <v>89.374954223632813</v>
      </c>
      <c r="E837" s="14">
        <v>89.633827209472656</v>
      </c>
      <c r="F837" s="14">
        <v>85.752853393554688</v>
      </c>
      <c r="G837" s="14">
        <v>87.033348083496094</v>
      </c>
      <c r="H837" s="5">
        <v>391</v>
      </c>
      <c r="I837" s="15" t="s">
        <v>3981</v>
      </c>
      <c r="J837" s="15">
        <v>4</v>
      </c>
      <c r="K837" s="3" t="s">
        <v>3823</v>
      </c>
      <c r="L837" s="3" t="s">
        <v>3907</v>
      </c>
      <c r="M837" s="3" t="s">
        <v>3919</v>
      </c>
      <c r="N837" s="3" t="s">
        <v>3923</v>
      </c>
      <c r="O837" s="17">
        <v>0.65060240030288696</v>
      </c>
      <c r="P837" s="32">
        <v>51.929889680000002</v>
      </c>
      <c r="Q837" s="32">
        <v>382.53012084960938</v>
      </c>
      <c r="R837" s="5">
        <v>97</v>
      </c>
      <c r="S837" s="5">
        <v>33</v>
      </c>
      <c r="T837" s="16">
        <v>0.34020617604255682</v>
      </c>
      <c r="U837" s="17">
        <v>0.5283018946647644</v>
      </c>
      <c r="V837" s="32">
        <v>51.991274259999997</v>
      </c>
      <c r="W837" s="32">
        <v>352.8302001953125</v>
      </c>
      <c r="X837" s="17">
        <v>0.60843372344970703</v>
      </c>
      <c r="Y837" s="32">
        <v>50.61772199</v>
      </c>
      <c r="Z837" s="32">
        <v>360.8433837890625</v>
      </c>
      <c r="AA837" s="5">
        <v>97</v>
      </c>
      <c r="AB837" s="5">
        <v>33</v>
      </c>
      <c r="AC837" s="16">
        <v>0.34020617604255682</v>
      </c>
      <c r="AD837" s="17">
        <v>0.50943398475646973</v>
      </c>
      <c r="AE837" s="32">
        <v>51.291810910000002</v>
      </c>
      <c r="AF837" s="32">
        <v>324.52828979492188</v>
      </c>
      <c r="AG837" s="16">
        <v>2.5999999999999999E-2</v>
      </c>
      <c r="AH837" s="16">
        <v>4.5999999999999999E-2</v>
      </c>
      <c r="AI837" s="16">
        <v>4.2999999999999997E-2</v>
      </c>
      <c r="AJ837" s="16">
        <v>0.83399999999999996</v>
      </c>
      <c r="AK837" s="16">
        <v>4.2999999999999997E-2</v>
      </c>
      <c r="AL837" s="16">
        <v>8.0000003799796104E-3</v>
      </c>
      <c r="AM837" s="16">
        <v>3.3000000000000002E-2</v>
      </c>
      <c r="AN837" s="16">
        <v>7.6999999999999999E-2</v>
      </c>
      <c r="AO837" s="16">
        <v>0.19700000000000001</v>
      </c>
      <c r="AP837" s="5">
        <v>0</v>
      </c>
      <c r="AQ837" s="31">
        <v>9802.3603515625</v>
      </c>
      <c r="AR837" s="31">
        <v>11166.87</v>
      </c>
    </row>
    <row r="838" spans="1:44" x14ac:dyDescent="0.3">
      <c r="A838" s="4">
        <v>391414400</v>
      </c>
      <c r="B838" s="3" t="s">
        <v>175</v>
      </c>
      <c r="C838" s="3" t="s">
        <v>1051</v>
      </c>
      <c r="D838" s="14">
        <v>87.591140747070313</v>
      </c>
      <c r="E838" s="14">
        <v>89.490821838378906</v>
      </c>
      <c r="F838" s="14">
        <v>83.14453125</v>
      </c>
      <c r="G838" s="14">
        <v>85.034019470214844</v>
      </c>
      <c r="H838" s="5">
        <v>302</v>
      </c>
      <c r="I838" s="15" t="s">
        <v>3981</v>
      </c>
      <c r="J838" s="15">
        <v>5</v>
      </c>
      <c r="K838" s="3" t="s">
        <v>3823</v>
      </c>
      <c r="L838" s="3" t="s">
        <v>3907</v>
      </c>
      <c r="M838" s="3" t="s">
        <v>3919</v>
      </c>
      <c r="N838" s="3" t="s">
        <v>3923</v>
      </c>
      <c r="O838" s="17">
        <v>0.18604651093482971</v>
      </c>
      <c r="P838" s="32">
        <v>51.184637010000003</v>
      </c>
      <c r="Q838" s="32">
        <v>251.16279602050781</v>
      </c>
      <c r="R838" s="5">
        <v>141</v>
      </c>
      <c r="S838" s="5">
        <v>137</v>
      </c>
      <c r="T838" s="16">
        <v>0.97163122892379761</v>
      </c>
      <c r="U838" s="17">
        <v>0.1679999977350235</v>
      </c>
      <c r="V838" s="32">
        <v>51.931653140000002</v>
      </c>
      <c r="W838" s="32"/>
      <c r="X838" s="17">
        <v>0.10852713137865071</v>
      </c>
      <c r="Y838" s="32">
        <v>49.046740649999997</v>
      </c>
      <c r="Z838" s="32"/>
      <c r="AA838" s="5">
        <v>142</v>
      </c>
      <c r="AB838" s="5">
        <v>138</v>
      </c>
      <c r="AC838" s="16">
        <v>0.97163122892379761</v>
      </c>
      <c r="AD838" s="17">
        <v>0.1040000021457672</v>
      </c>
      <c r="AE838" s="32">
        <v>50.165907330000003</v>
      </c>
      <c r="AF838" s="32"/>
      <c r="AG838" s="16">
        <v>0.16200000000000001</v>
      </c>
      <c r="AH838" s="16">
        <v>0.13900000000000001</v>
      </c>
      <c r="AI838" s="16">
        <v>0.02</v>
      </c>
      <c r="AJ838" s="16">
        <v>0.55600000000000005</v>
      </c>
      <c r="AK838" s="16">
        <v>0.113</v>
      </c>
      <c r="AL838" s="16">
        <v>9.9999997764825821E-3</v>
      </c>
      <c r="AM838" s="16">
        <v>0.10299999999999999</v>
      </c>
      <c r="AN838" s="16">
        <v>0.185</v>
      </c>
      <c r="AO838" s="16">
        <v>0.877</v>
      </c>
      <c r="AP838" s="5">
        <v>0</v>
      </c>
      <c r="AQ838" s="31">
        <v>9906.6396484375</v>
      </c>
      <c r="AR838" s="31">
        <v>11171.75</v>
      </c>
    </row>
    <row r="839" spans="1:44" x14ac:dyDescent="0.3">
      <c r="A839" s="4">
        <v>391414460</v>
      </c>
      <c r="B839" s="3" t="s">
        <v>175</v>
      </c>
      <c r="C839" s="3" t="s">
        <v>682</v>
      </c>
      <c r="D839" s="14">
        <v>84.01153564453125</v>
      </c>
      <c r="E839" s="14">
        <v>81.793251037597656</v>
      </c>
      <c r="F839" s="14">
        <v>83.098121643066406</v>
      </c>
      <c r="G839" s="14">
        <v>81.222320556640625</v>
      </c>
      <c r="H839" s="5">
        <v>143</v>
      </c>
      <c r="I839" s="15" t="s">
        <v>3981</v>
      </c>
      <c r="J839" s="15">
        <v>5</v>
      </c>
      <c r="K839" s="3" t="s">
        <v>3823</v>
      </c>
      <c r="L839" s="3" t="s">
        <v>3907</v>
      </c>
      <c r="M839" s="3" t="s">
        <v>3919</v>
      </c>
      <c r="N839" s="3" t="s">
        <v>3923</v>
      </c>
      <c r="O839" s="17">
        <v>0.3731343150138855</v>
      </c>
      <c r="P839" s="32">
        <v>49.689131269999997</v>
      </c>
      <c r="Q839" s="32">
        <v>310.44775390625</v>
      </c>
      <c r="R839" s="5">
        <v>106</v>
      </c>
      <c r="S839" s="5">
        <v>58</v>
      </c>
      <c r="T839" s="16">
        <v>0.54716980457305908</v>
      </c>
      <c r="U839" s="17">
        <v>0.23076923191547391</v>
      </c>
      <c r="V839" s="32">
        <v>48.722371639999999</v>
      </c>
      <c r="W839" s="32"/>
      <c r="X839" s="17">
        <v>0.26865673065185552</v>
      </c>
      <c r="Y839" s="32">
        <v>49.018788219999998</v>
      </c>
      <c r="Z839" s="32">
        <v>255.223876953125</v>
      </c>
      <c r="AA839" s="5">
        <v>106</v>
      </c>
      <c r="AB839" s="5">
        <v>58</v>
      </c>
      <c r="AC839" s="16">
        <v>0.54716980457305908</v>
      </c>
      <c r="AD839" s="17">
        <v>0.15384615957736969</v>
      </c>
      <c r="AE839" s="32">
        <v>48.019390530000003</v>
      </c>
      <c r="AF839" s="32"/>
      <c r="AG839" s="16">
        <v>8.4000000000000005E-2</v>
      </c>
      <c r="AH839" s="16">
        <v>0.105</v>
      </c>
      <c r="AI839" s="16">
        <v>3.5000000000000003E-2</v>
      </c>
      <c r="AJ839" s="16">
        <v>0.72699999999999998</v>
      </c>
      <c r="AK839" s="16">
        <v>3.5000000000000003E-2</v>
      </c>
      <c r="AL839" s="16">
        <v>1.4000000432133669E-2</v>
      </c>
      <c r="AM839" s="16">
        <v>6.3E-2</v>
      </c>
      <c r="AN839" s="16">
        <v>0.154</v>
      </c>
      <c r="AO839" s="16">
        <v>0.44600000000000001</v>
      </c>
      <c r="AP839" s="5">
        <v>0</v>
      </c>
      <c r="AQ839" s="31">
        <v>10139.9501953125</v>
      </c>
      <c r="AR839" s="31">
        <v>11544.06</v>
      </c>
    </row>
    <row r="840" spans="1:44" x14ac:dyDescent="0.3">
      <c r="A840" s="4">
        <v>391414500</v>
      </c>
      <c r="B840" s="3" t="s">
        <v>175</v>
      </c>
      <c r="C840" s="3" t="s">
        <v>1052</v>
      </c>
      <c r="D840" s="14">
        <v>89.321250915527344</v>
      </c>
      <c r="E840" s="14">
        <v>89.911361694335938</v>
      </c>
      <c r="F840" s="14">
        <v>84.356704711914063</v>
      </c>
      <c r="G840" s="14">
        <v>85.236648559570313</v>
      </c>
      <c r="H840" s="5">
        <v>254</v>
      </c>
      <c r="I840" s="15" t="s">
        <v>3981</v>
      </c>
      <c r="J840" s="15">
        <v>5</v>
      </c>
      <c r="K840" s="3" t="s">
        <v>3823</v>
      </c>
      <c r="L840" s="3" t="s">
        <v>3907</v>
      </c>
      <c r="M840" s="3" t="s">
        <v>3919</v>
      </c>
      <c r="N840" s="3" t="s">
        <v>3923</v>
      </c>
      <c r="O840" s="17">
        <v>0.41584157943725591</v>
      </c>
      <c r="P840" s="32">
        <v>51.907450359999999</v>
      </c>
      <c r="Q840" s="32">
        <v>313.86138916015631</v>
      </c>
      <c r="R840" s="5">
        <v>126</v>
      </c>
      <c r="S840" s="5">
        <v>89</v>
      </c>
      <c r="T840" s="16">
        <v>0.70634919404983521</v>
      </c>
      <c r="U840" s="17">
        <v>0.39189189672470093</v>
      </c>
      <c r="V840" s="32">
        <v>52.106985440000003</v>
      </c>
      <c r="W840" s="32">
        <v>302.70269775390631</v>
      </c>
      <c r="X840" s="17">
        <v>0.21782177686691279</v>
      </c>
      <c r="Y840" s="32">
        <v>49.776829120000002</v>
      </c>
      <c r="Z840" s="32">
        <v>232.67326354980469</v>
      </c>
      <c r="AA840" s="5">
        <v>126</v>
      </c>
      <c r="AB840" s="5">
        <v>89</v>
      </c>
      <c r="AC840" s="16">
        <v>0.70634919404983521</v>
      </c>
      <c r="AD840" s="17">
        <v>0.16216215491294861</v>
      </c>
      <c r="AE840" s="32">
        <v>50.280017690000001</v>
      </c>
      <c r="AF840" s="32"/>
      <c r="AG840" s="16">
        <v>0.106</v>
      </c>
      <c r="AH840" s="16">
        <v>9.8000000000000004E-2</v>
      </c>
      <c r="AI840" s="16"/>
      <c r="AJ840" s="16">
        <v>0.68900000000000006</v>
      </c>
      <c r="AK840" s="16">
        <v>6.7000000000000004E-2</v>
      </c>
      <c r="AL840" s="16">
        <v>3.9000000804662698E-2</v>
      </c>
      <c r="AM840" s="16">
        <v>3.5000000000000003E-2</v>
      </c>
      <c r="AN840" s="16">
        <v>0.158</v>
      </c>
      <c r="AO840" s="16">
        <v>0.64600000000000002</v>
      </c>
      <c r="AP840" s="5">
        <v>0</v>
      </c>
      <c r="AQ840" s="31">
        <v>9734.08984375</v>
      </c>
      <c r="AR840" s="31">
        <v>10754.1</v>
      </c>
    </row>
    <row r="841" spans="1:44" x14ac:dyDescent="0.3">
      <c r="A841" s="4">
        <v>391414510</v>
      </c>
      <c r="B841" s="3" t="s">
        <v>175</v>
      </c>
      <c r="C841" s="3" t="s">
        <v>1053</v>
      </c>
      <c r="D841" s="14">
        <v>83.112564086914063</v>
      </c>
      <c r="E841" s="14">
        <v>80.644927978515625</v>
      </c>
      <c r="F841" s="14">
        <v>81.847129821777344</v>
      </c>
      <c r="G841" s="14">
        <v>81.169853210449219</v>
      </c>
      <c r="H841" s="5">
        <v>166</v>
      </c>
      <c r="I841" s="15" t="s">
        <v>3981</v>
      </c>
      <c r="J841" s="15">
        <v>5</v>
      </c>
      <c r="K841" s="3" t="s">
        <v>3823</v>
      </c>
      <c r="L841" s="3" t="s">
        <v>3907</v>
      </c>
      <c r="M841" s="3" t="s">
        <v>3919</v>
      </c>
      <c r="N841" s="3" t="s">
        <v>3923</v>
      </c>
      <c r="O841" s="17">
        <v>0.41025641560554499</v>
      </c>
      <c r="P841" s="32">
        <v>49.313554699999997</v>
      </c>
      <c r="Q841" s="32">
        <v>326.92306518554688</v>
      </c>
      <c r="R841" s="5">
        <v>88</v>
      </c>
      <c r="S841" s="5">
        <v>41</v>
      </c>
      <c r="T841" s="16">
        <v>0.46590909361839289</v>
      </c>
      <c r="U841" s="17">
        <v>0.37254902720451349</v>
      </c>
      <c r="V841" s="32">
        <v>48.243610109999999</v>
      </c>
      <c r="W841" s="32">
        <v>309.80392456054688</v>
      </c>
      <c r="X841" s="17">
        <v>0.26923078298568731</v>
      </c>
      <c r="Y841" s="32">
        <v>48.265322619999999</v>
      </c>
      <c r="Z841" s="32">
        <v>258.974365234375</v>
      </c>
      <c r="AA841" s="5">
        <v>87</v>
      </c>
      <c r="AB841" s="5">
        <v>40</v>
      </c>
      <c r="AC841" s="16">
        <v>0.46590909361839289</v>
      </c>
      <c r="AD841" s="17">
        <v>0.25490197539329529</v>
      </c>
      <c r="AE841" s="32">
        <v>47.989844570000002</v>
      </c>
      <c r="AF841" s="32">
        <v>249.01960754394531</v>
      </c>
      <c r="AG841" s="16">
        <v>5.3999999999999999E-2</v>
      </c>
      <c r="AH841" s="16">
        <v>7.2000000000000008E-2</v>
      </c>
      <c r="AI841" s="16"/>
      <c r="AJ841" s="16">
        <v>0.81300000000000006</v>
      </c>
      <c r="AK841" s="16">
        <v>0.03</v>
      </c>
      <c r="AL841" s="16">
        <v>2.999999932944775E-2</v>
      </c>
      <c r="AM841" s="16">
        <v>4.2000000000000003E-2</v>
      </c>
      <c r="AN841" s="16">
        <v>0.114</v>
      </c>
      <c r="AO841" s="16">
        <v>0.438</v>
      </c>
      <c r="AP841" s="5">
        <v>0</v>
      </c>
      <c r="AQ841" s="31">
        <v>7949.31982421875</v>
      </c>
      <c r="AR841" s="31">
        <v>10018.43</v>
      </c>
    </row>
    <row r="842" spans="1:44" x14ac:dyDescent="0.3">
      <c r="A842" s="4">
        <v>391414560</v>
      </c>
      <c r="B842" s="3" t="s">
        <v>175</v>
      </c>
      <c r="C842" s="3" t="s">
        <v>1054</v>
      </c>
      <c r="D842" s="14">
        <v>88.160400390625</v>
      </c>
      <c r="E842" s="14">
        <v>88.901596069335938</v>
      </c>
      <c r="F842" s="14">
        <v>86.505455017089844</v>
      </c>
      <c r="G842" s="14">
        <v>90.0118408203125</v>
      </c>
      <c r="H842" s="5">
        <v>175</v>
      </c>
      <c r="I842" s="15" t="s">
        <v>3981</v>
      </c>
      <c r="J842" s="15">
        <v>5</v>
      </c>
      <c r="K842" s="3" t="s">
        <v>3823</v>
      </c>
      <c r="L842" s="3" t="s">
        <v>3907</v>
      </c>
      <c r="M842" s="3" t="s">
        <v>3919</v>
      </c>
      <c r="N842" s="3" t="s">
        <v>3923</v>
      </c>
      <c r="O842" s="17">
        <v>0.28985506296157842</v>
      </c>
      <c r="P842" s="32">
        <v>51.422467269999999</v>
      </c>
      <c r="Q842" s="32"/>
      <c r="R842" s="5">
        <v>105</v>
      </c>
      <c r="S842" s="5">
        <v>96</v>
      </c>
      <c r="T842" s="16">
        <v>0.91428571939468384</v>
      </c>
      <c r="U842" s="17">
        <v>0.2380952388048172</v>
      </c>
      <c r="V842" s="32">
        <v>51.6859927</v>
      </c>
      <c r="W842" s="32"/>
      <c r="X842" s="17">
        <v>0.26086956262588501</v>
      </c>
      <c r="Y842" s="32">
        <v>51.071008120000002</v>
      </c>
      <c r="Z842" s="32">
        <v>253.62318420410159</v>
      </c>
      <c r="AA842" s="5">
        <v>105</v>
      </c>
      <c r="AB842" s="5">
        <v>96</v>
      </c>
      <c r="AC842" s="16">
        <v>0.91428571939468384</v>
      </c>
      <c r="AD842" s="17">
        <v>0.2063492089509964</v>
      </c>
      <c r="AE842" s="32">
        <v>52.969117009999998</v>
      </c>
      <c r="AF842" s="32">
        <v>239.68254089355469</v>
      </c>
      <c r="AG842" s="16">
        <v>0.14899999999999999</v>
      </c>
      <c r="AH842" s="16">
        <v>6.3E-2</v>
      </c>
      <c r="AI842" s="16"/>
      <c r="AJ842" s="16">
        <v>0.65700000000000003</v>
      </c>
      <c r="AK842" s="16">
        <v>0.109</v>
      </c>
      <c r="AL842" s="16">
        <v>2.300000004470348E-2</v>
      </c>
      <c r="AM842" s="16">
        <v>5.0999999999999997E-2</v>
      </c>
      <c r="AN842" s="16">
        <v>0.20599999999999999</v>
      </c>
      <c r="AO842" s="16">
        <v>0.86399999999999999</v>
      </c>
      <c r="AP842" s="5">
        <v>0</v>
      </c>
      <c r="AQ842" s="31">
        <v>10774.7802734375</v>
      </c>
      <c r="AR842" s="31">
        <v>12425.71</v>
      </c>
    </row>
    <row r="843" spans="1:44" x14ac:dyDescent="0.3">
      <c r="A843" s="4">
        <v>391414580</v>
      </c>
      <c r="B843" s="3" t="s">
        <v>175</v>
      </c>
      <c r="C843" s="3" t="s">
        <v>1055</v>
      </c>
      <c r="D843" s="14">
        <v>79.540496826171875</v>
      </c>
      <c r="E843" s="14">
        <v>78.89593505859375</v>
      </c>
      <c r="F843" s="14">
        <v>77.918861389160156</v>
      </c>
      <c r="G843" s="14">
        <v>78.89849853515625</v>
      </c>
      <c r="H843" s="5">
        <v>187</v>
      </c>
      <c r="I843" s="15" t="s">
        <v>3981</v>
      </c>
      <c r="J843" s="15">
        <v>5</v>
      </c>
      <c r="K843" s="3" t="s">
        <v>3823</v>
      </c>
      <c r="L843" s="3" t="s">
        <v>3907</v>
      </c>
      <c r="M843" s="3" t="s">
        <v>3919</v>
      </c>
      <c r="N843" s="3" t="s">
        <v>3923</v>
      </c>
      <c r="O843" s="17">
        <v>0.39743590354919428</v>
      </c>
      <c r="P843" s="32">
        <v>47.821196540000003</v>
      </c>
      <c r="Q843" s="32">
        <v>323.07693481445313</v>
      </c>
      <c r="R843" s="5">
        <v>114</v>
      </c>
      <c r="S843" s="5">
        <v>64</v>
      </c>
      <c r="T843" s="16">
        <v>0.56140351295471191</v>
      </c>
      <c r="U843" s="17">
        <v>0.20512820780277249</v>
      </c>
      <c r="V843" s="32">
        <v>47.514417639999998</v>
      </c>
      <c r="W843" s="32"/>
      <c r="X843" s="17">
        <v>0.24358974397182459</v>
      </c>
      <c r="Y843" s="32">
        <v>45.89935062</v>
      </c>
      <c r="Z843" s="32"/>
      <c r="AA843" s="5">
        <v>113</v>
      </c>
      <c r="AB843" s="5">
        <v>63</v>
      </c>
      <c r="AC843" s="16">
        <v>0.56140351295471191</v>
      </c>
      <c r="AD843" s="17">
        <v>0.20512820780277249</v>
      </c>
      <c r="AE843" s="32">
        <v>46.710751760000001</v>
      </c>
      <c r="AF843" s="32"/>
      <c r="AG843" s="16">
        <v>7.4999999999999997E-2</v>
      </c>
      <c r="AH843" s="16">
        <v>4.8000000000000001E-2</v>
      </c>
      <c r="AI843" s="16"/>
      <c r="AJ843" s="16">
        <v>0.73299999999999998</v>
      </c>
      <c r="AK843" s="16">
        <v>9.0999999999999998E-2</v>
      </c>
      <c r="AL843" s="16">
        <v>5.299999937415123E-2</v>
      </c>
      <c r="AM843" s="16">
        <v>3.2000000000000001E-2</v>
      </c>
      <c r="AN843" s="16">
        <v>0.128</v>
      </c>
      <c r="AO843" s="16">
        <v>0.438</v>
      </c>
      <c r="AP843" s="5">
        <v>0</v>
      </c>
      <c r="AQ843" s="31">
        <v>10022.26953125</v>
      </c>
      <c r="AR843" s="31">
        <v>12011.83</v>
      </c>
    </row>
    <row r="844" spans="1:44" x14ac:dyDescent="0.3">
      <c r="A844" s="4">
        <v>391414600</v>
      </c>
      <c r="B844" s="3" t="s">
        <v>175</v>
      </c>
      <c r="C844" s="3" t="s">
        <v>1056</v>
      </c>
      <c r="D844" s="14">
        <v>83.697616577148438</v>
      </c>
      <c r="E844" s="14">
        <v>81.544540405273438</v>
      </c>
      <c r="F844" s="14">
        <v>88.2239990234375</v>
      </c>
      <c r="G844" s="14">
        <v>87.506645202636719</v>
      </c>
      <c r="H844" s="5">
        <v>321</v>
      </c>
      <c r="I844" s="15" t="s">
        <v>3981</v>
      </c>
      <c r="J844" s="15">
        <v>5</v>
      </c>
      <c r="K844" s="3" t="s">
        <v>3823</v>
      </c>
      <c r="L844" s="3" t="s">
        <v>3907</v>
      </c>
      <c r="M844" s="3" t="s">
        <v>3919</v>
      </c>
      <c r="N844" s="3" t="s">
        <v>3923</v>
      </c>
      <c r="O844" s="17">
        <v>0.57718122005462646</v>
      </c>
      <c r="P844" s="32">
        <v>49.55798051</v>
      </c>
      <c r="Q844" s="32">
        <v>346.3087158203125</v>
      </c>
      <c r="R844" s="5">
        <v>173</v>
      </c>
      <c r="S844" s="5">
        <v>71</v>
      </c>
      <c r="T844" s="16">
        <v>0.41040462255477911</v>
      </c>
      <c r="U844" s="17">
        <v>0.3968254029750824</v>
      </c>
      <c r="V844" s="32">
        <v>48.618679980000003</v>
      </c>
      <c r="W844" s="32">
        <v>282.5396728515625</v>
      </c>
      <c r="X844" s="17">
        <v>0.5436241626739502</v>
      </c>
      <c r="Y844" s="32">
        <v>52.106077409999997</v>
      </c>
      <c r="Z844" s="32">
        <v>342.95303344726563</v>
      </c>
      <c r="AA844" s="5">
        <v>175</v>
      </c>
      <c r="AB844" s="5">
        <v>72</v>
      </c>
      <c r="AC844" s="16">
        <v>0.41040462255477911</v>
      </c>
      <c r="AD844" s="17">
        <v>0.380952388048172</v>
      </c>
      <c r="AE844" s="32">
        <v>51.5583411</v>
      </c>
      <c r="AF844" s="32">
        <v>284.12698364257813</v>
      </c>
      <c r="AG844" s="16">
        <v>3.1E-2</v>
      </c>
      <c r="AH844" s="16">
        <v>5.8999999999999997E-2</v>
      </c>
      <c r="AI844" s="16">
        <v>0.09</v>
      </c>
      <c r="AJ844" s="16">
        <v>0.76</v>
      </c>
      <c r="AK844" s="16">
        <v>5.6000000000000001E-2</v>
      </c>
      <c r="AL844" s="16">
        <v>3.0000000260770321E-3</v>
      </c>
      <c r="AM844" s="16">
        <v>0.109</v>
      </c>
      <c r="AN844" s="16">
        <v>8.1000000000000003E-2</v>
      </c>
      <c r="AO844" s="16">
        <v>0.25800000000000001</v>
      </c>
      <c r="AP844" s="5">
        <v>0</v>
      </c>
      <c r="AQ844" s="31">
        <v>8696.76953125</v>
      </c>
      <c r="AR844" s="31">
        <v>10139.25</v>
      </c>
    </row>
    <row r="845" spans="1:44" x14ac:dyDescent="0.3">
      <c r="A845" s="4">
        <v>391414640</v>
      </c>
      <c r="B845" s="3" t="s">
        <v>175</v>
      </c>
      <c r="C845" s="3" t="s">
        <v>770</v>
      </c>
      <c r="D845" s="14">
        <v>86.019882202148438</v>
      </c>
      <c r="E845" s="14">
        <v>85.099456787109375</v>
      </c>
      <c r="F845" s="14">
        <v>86.699310302734375</v>
      </c>
      <c r="G845" s="14">
        <v>87.940727233886719</v>
      </c>
      <c r="H845" s="5">
        <v>471</v>
      </c>
      <c r="I845" s="15" t="s">
        <v>3981</v>
      </c>
      <c r="J845" s="15">
        <v>5</v>
      </c>
      <c r="K845" s="3" t="s">
        <v>3823</v>
      </c>
      <c r="L845" s="3" t="s">
        <v>3907</v>
      </c>
      <c r="M845" s="3" t="s">
        <v>3919</v>
      </c>
      <c r="N845" s="3" t="s">
        <v>3923</v>
      </c>
      <c r="O845" s="17">
        <v>0.48739495873451227</v>
      </c>
      <c r="P845" s="32">
        <v>50.528190520000003</v>
      </c>
      <c r="Q845" s="32">
        <v>339.07562255859381</v>
      </c>
      <c r="R845" s="5">
        <v>265</v>
      </c>
      <c r="S845" s="5">
        <v>180</v>
      </c>
      <c r="T845" s="16">
        <v>0.67924529314041138</v>
      </c>
      <c r="U845" s="17">
        <v>0.39759036898612982</v>
      </c>
      <c r="V845" s="32">
        <v>50.100799090000002</v>
      </c>
      <c r="W845" s="32">
        <v>310.8433837890625</v>
      </c>
      <c r="X845" s="17">
        <v>0.32352942228317261</v>
      </c>
      <c r="Y845" s="32">
        <v>51.187766320000001</v>
      </c>
      <c r="Z845" s="32">
        <v>279.83193969726563</v>
      </c>
      <c r="AA845" s="5">
        <v>265</v>
      </c>
      <c r="AB845" s="5">
        <v>180</v>
      </c>
      <c r="AC845" s="16">
        <v>0.67924529314041138</v>
      </c>
      <c r="AD845" s="17">
        <v>0.25903615355491638</v>
      </c>
      <c r="AE845" s="32">
        <v>51.802790950000002</v>
      </c>
      <c r="AF845" s="32">
        <v>255.42169189453131</v>
      </c>
      <c r="AG845" s="16">
        <v>8.3000000000000004E-2</v>
      </c>
      <c r="AH845" s="16">
        <v>0.121</v>
      </c>
      <c r="AI845" s="16">
        <v>2.8000000000000001E-2</v>
      </c>
      <c r="AJ845" s="16">
        <v>0.67900000000000005</v>
      </c>
      <c r="AK845" s="16">
        <v>8.7000000000000008E-2</v>
      </c>
      <c r="AL845" s="16">
        <v>2.000000094994903E-3</v>
      </c>
      <c r="AM845" s="16">
        <v>9.0999999999999998E-2</v>
      </c>
      <c r="AN845" s="16">
        <v>7.0000000000000007E-2</v>
      </c>
      <c r="AO845" s="16">
        <v>0.60199999999999998</v>
      </c>
      <c r="AP845" s="5">
        <v>0</v>
      </c>
      <c r="AQ845" s="31">
        <v>8629.73046875</v>
      </c>
      <c r="AR845" s="31">
        <v>9636.26</v>
      </c>
    </row>
    <row r="846" spans="1:44" x14ac:dyDescent="0.3">
      <c r="A846" s="4">
        <v>391414680</v>
      </c>
      <c r="B846" s="3" t="s">
        <v>175</v>
      </c>
      <c r="C846" s="3" t="s">
        <v>1057</v>
      </c>
      <c r="D846" s="14">
        <v>82.8292236328125</v>
      </c>
      <c r="E846" s="14">
        <v>80.346336364746094</v>
      </c>
      <c r="F846" s="14">
        <v>80.577644348144531</v>
      </c>
      <c r="G846" s="14">
        <v>82.826919555664063</v>
      </c>
      <c r="H846" s="5">
        <v>283</v>
      </c>
      <c r="I846" s="15" t="s">
        <v>3981</v>
      </c>
      <c r="J846" s="15">
        <v>5</v>
      </c>
      <c r="K846" s="3" t="s">
        <v>3823</v>
      </c>
      <c r="L846" s="3" t="s">
        <v>3907</v>
      </c>
      <c r="M846" s="3" t="s">
        <v>3919</v>
      </c>
      <c r="N846" s="3" t="s">
        <v>3923</v>
      </c>
      <c r="O846" s="17">
        <v>0.34146341681480408</v>
      </c>
      <c r="P846" s="32">
        <v>49.19517913</v>
      </c>
      <c r="Q846" s="32">
        <v>304.8780517578125</v>
      </c>
      <c r="R846" s="5">
        <v>105</v>
      </c>
      <c r="S846" s="5">
        <v>65</v>
      </c>
      <c r="T846" s="16">
        <v>0.61904764175415039</v>
      </c>
      <c r="U846" s="17">
        <v>0.23469388484954831</v>
      </c>
      <c r="V846" s="32">
        <v>48.119121460000002</v>
      </c>
      <c r="W846" s="32">
        <v>280.61224365234381</v>
      </c>
      <c r="X846" s="17">
        <v>0.211382120847702</v>
      </c>
      <c r="Y846" s="32">
        <v>47.50072033</v>
      </c>
      <c r="Z846" s="32"/>
      <c r="AA846" s="5">
        <v>105</v>
      </c>
      <c r="AB846" s="5">
        <v>65</v>
      </c>
      <c r="AC846" s="16">
        <v>0.61904764175415039</v>
      </c>
      <c r="AD846" s="17">
        <v>0.17346939444541931</v>
      </c>
      <c r="AE846" s="32">
        <v>48.923001880000001</v>
      </c>
      <c r="AF846" s="32"/>
      <c r="AG846" s="16">
        <v>0.106</v>
      </c>
      <c r="AH846" s="16">
        <v>9.5000000000000001E-2</v>
      </c>
      <c r="AI846" s="16"/>
      <c r="AJ846" s="16">
        <v>0.70699999999999996</v>
      </c>
      <c r="AK846" s="16">
        <v>8.1000000000000003E-2</v>
      </c>
      <c r="AL846" s="16">
        <v>1.099999994039536E-2</v>
      </c>
      <c r="AM846" s="16">
        <v>2.5000000000000001E-2</v>
      </c>
      <c r="AN846" s="16">
        <v>0.124</v>
      </c>
      <c r="AO846" s="16">
        <v>0.746</v>
      </c>
      <c r="AP846" s="5">
        <v>0</v>
      </c>
      <c r="AQ846" s="31">
        <v>9136.599609375</v>
      </c>
      <c r="AR846" s="31">
        <v>10078.08</v>
      </c>
    </row>
    <row r="847" spans="1:44" x14ac:dyDescent="0.3">
      <c r="A847" s="4">
        <v>391414710</v>
      </c>
      <c r="B847" s="3" t="s">
        <v>175</v>
      </c>
      <c r="C847" s="3" t="s">
        <v>972</v>
      </c>
      <c r="D847" s="14">
        <v>90.878181457519531</v>
      </c>
      <c r="E847" s="14">
        <v>92.232231140136719</v>
      </c>
      <c r="F847" s="14">
        <v>84.477302551269531</v>
      </c>
      <c r="G847" s="14">
        <v>84.529937744140625</v>
      </c>
      <c r="H847" s="5">
        <v>235</v>
      </c>
      <c r="I847" s="15" t="s">
        <v>3981</v>
      </c>
      <c r="J847" s="15">
        <v>5</v>
      </c>
      <c r="K847" s="3" t="s">
        <v>3823</v>
      </c>
      <c r="L847" s="3" t="s">
        <v>3907</v>
      </c>
      <c r="M847" s="3" t="s">
        <v>3919</v>
      </c>
      <c r="N847" s="3" t="s">
        <v>3923</v>
      </c>
      <c r="O847" s="17">
        <v>0.48695650696754461</v>
      </c>
      <c r="P847" s="32">
        <v>52.557914009999998</v>
      </c>
      <c r="Q847" s="32">
        <v>333.04348754882813</v>
      </c>
      <c r="R847" s="5">
        <v>137</v>
      </c>
      <c r="S847" s="5">
        <v>67</v>
      </c>
      <c r="T847" s="16">
        <v>0.48905110359191889</v>
      </c>
      <c r="U847" s="17">
        <v>0.38709676265716553</v>
      </c>
      <c r="V847" s="32">
        <v>53.074605009999999</v>
      </c>
      <c r="W847" s="32">
        <v>306.45159912109381</v>
      </c>
      <c r="X847" s="17">
        <v>0.32173913717269897</v>
      </c>
      <c r="Y847" s="32">
        <v>49.849463360000001</v>
      </c>
      <c r="Z847" s="32">
        <v>277.39129638671881</v>
      </c>
      <c r="AA847" s="5">
        <v>137</v>
      </c>
      <c r="AB847" s="5">
        <v>67</v>
      </c>
      <c r="AC847" s="16">
        <v>0.48905110359191889</v>
      </c>
      <c r="AD847" s="17">
        <v>0.22580644488334661</v>
      </c>
      <c r="AE847" s="32">
        <v>49.882041489999999</v>
      </c>
      <c r="AF847" s="32">
        <v>238.70967102050781</v>
      </c>
      <c r="AG847" s="16">
        <v>6.4000000000000001E-2</v>
      </c>
      <c r="AH847" s="16">
        <v>3.4000000000000002E-2</v>
      </c>
      <c r="AI847" s="16"/>
      <c r="AJ847" s="16">
        <v>0.81700000000000006</v>
      </c>
      <c r="AK847" s="16">
        <v>7.2000000000000008E-2</v>
      </c>
      <c r="AL847" s="16">
        <v>1.30000002682209E-2</v>
      </c>
      <c r="AM847" s="16">
        <v>3.4000000000000002E-2</v>
      </c>
      <c r="AN847" s="16">
        <v>0.16200000000000001</v>
      </c>
      <c r="AO847" s="16">
        <v>0.39100000000000001</v>
      </c>
      <c r="AP847" s="5">
        <v>0</v>
      </c>
      <c r="AQ847" s="31">
        <v>11238.83984375</v>
      </c>
      <c r="AR847" s="31">
        <v>13626.24</v>
      </c>
    </row>
    <row r="848" spans="1:44" x14ac:dyDescent="0.3">
      <c r="A848" s="4">
        <v>391414720</v>
      </c>
      <c r="B848" s="3" t="s">
        <v>175</v>
      </c>
      <c r="C848" s="3" t="s">
        <v>1058</v>
      </c>
      <c r="D848" s="14">
        <v>84.796356201171875</v>
      </c>
      <c r="E848" s="14">
        <v>84.927078247070313</v>
      </c>
      <c r="F848" s="14">
        <v>86.606277465820313</v>
      </c>
      <c r="G848" s="14">
        <v>87.87384033203125</v>
      </c>
      <c r="H848" s="5">
        <v>202</v>
      </c>
      <c r="I848" s="15" t="s">
        <v>3980</v>
      </c>
      <c r="J848" s="15">
        <v>5</v>
      </c>
      <c r="K848" s="3" t="s">
        <v>3823</v>
      </c>
      <c r="L848" s="3" t="s">
        <v>3907</v>
      </c>
      <c r="M848" s="3" t="s">
        <v>3919</v>
      </c>
      <c r="N848" s="3" t="s">
        <v>3923</v>
      </c>
      <c r="O848" s="17">
        <v>0.31111112236976618</v>
      </c>
      <c r="P848" s="32">
        <v>50.01701731</v>
      </c>
      <c r="Q848" s="32">
        <v>277.77777099609381</v>
      </c>
      <c r="R848" s="5">
        <v>119</v>
      </c>
      <c r="S848" s="5">
        <v>100</v>
      </c>
      <c r="T848" s="16">
        <v>0.8403361439704895</v>
      </c>
      <c r="U848" s="17">
        <v>0.1940298527479172</v>
      </c>
      <c r="V848" s="32">
        <v>50.02893143</v>
      </c>
      <c r="W848" s="32">
        <v>252.2388000488281</v>
      </c>
      <c r="X848" s="17">
        <v>0.21111111342906949</v>
      </c>
      <c r="Y848" s="32">
        <v>51.131734100000003</v>
      </c>
      <c r="Z848" s="32">
        <v>217.77777099609381</v>
      </c>
      <c r="AA848" s="5">
        <v>119</v>
      </c>
      <c r="AB848" s="5">
        <v>100</v>
      </c>
      <c r="AC848" s="16">
        <v>0.8403361439704895</v>
      </c>
      <c r="AD848" s="17">
        <v>0.11940298229455951</v>
      </c>
      <c r="AE848" s="32">
        <v>51.765125730000001</v>
      </c>
      <c r="AF848" s="32"/>
      <c r="AG848" s="16">
        <v>6.9000000000000006E-2</v>
      </c>
      <c r="AH848" s="16">
        <v>4.4999999999999998E-2</v>
      </c>
      <c r="AI848" s="16"/>
      <c r="AJ848" s="16">
        <v>0.78200000000000003</v>
      </c>
      <c r="AK848" s="16">
        <v>7.9000000000000001E-2</v>
      </c>
      <c r="AL848" s="16">
        <v>2.500000037252903E-2</v>
      </c>
      <c r="AM848" s="16">
        <v>3.5000000000000003E-2</v>
      </c>
      <c r="AN848" s="16">
        <v>0.13900000000000001</v>
      </c>
      <c r="AO848" s="16">
        <v>0.78</v>
      </c>
      <c r="AP848" s="5">
        <v>0</v>
      </c>
      <c r="AQ848" s="31">
        <v>10527.73046875</v>
      </c>
      <c r="AR848" s="31">
        <v>11628.03</v>
      </c>
    </row>
    <row r="849" spans="1:44" x14ac:dyDescent="0.3">
      <c r="A849" s="4">
        <v>391414740</v>
      </c>
      <c r="B849" s="3" t="s">
        <v>175</v>
      </c>
      <c r="C849" s="3" t="s">
        <v>1059</v>
      </c>
      <c r="D849" s="14">
        <v>82.647361755371094</v>
      </c>
      <c r="E849" s="14">
        <v>82.876495361328125</v>
      </c>
      <c r="F849" s="14">
        <v>88.50079345703125</v>
      </c>
      <c r="G849" s="14">
        <v>90.828582763671875</v>
      </c>
      <c r="H849" s="5">
        <v>208</v>
      </c>
      <c r="I849" s="15" t="s">
        <v>3980</v>
      </c>
      <c r="J849" s="15">
        <v>5</v>
      </c>
      <c r="K849" s="3" t="s">
        <v>3823</v>
      </c>
      <c r="L849" s="3" t="s">
        <v>3907</v>
      </c>
      <c r="M849" s="3" t="s">
        <v>3919</v>
      </c>
      <c r="N849" s="3" t="s">
        <v>3923</v>
      </c>
      <c r="O849" s="17">
        <v>0.4861111044883728</v>
      </c>
      <c r="P849" s="32">
        <v>49.119199790000003</v>
      </c>
      <c r="Q849" s="32">
        <v>327.77777099609381</v>
      </c>
      <c r="R849" s="5">
        <v>94</v>
      </c>
      <c r="S849" s="5">
        <v>90</v>
      </c>
      <c r="T849" s="16">
        <v>0.95744681358337402</v>
      </c>
      <c r="U849" s="17">
        <v>0.4285714328289032</v>
      </c>
      <c r="V849" s="32">
        <v>49.174000810000003</v>
      </c>
      <c r="W849" s="32">
        <v>312.69842529296881</v>
      </c>
      <c r="X849" s="17">
        <v>0.27777779102325439</v>
      </c>
      <c r="Y849" s="32">
        <v>52.272791560000002</v>
      </c>
      <c r="Z849" s="32">
        <v>251.3888854980469</v>
      </c>
      <c r="AA849" s="5">
        <v>94</v>
      </c>
      <c r="AB849" s="5">
        <v>90</v>
      </c>
      <c r="AC849" s="16">
        <v>0.95744681358337402</v>
      </c>
      <c r="AD849" s="17">
        <v>0.2380952388048172</v>
      </c>
      <c r="AE849" s="32">
        <v>53.429055980000001</v>
      </c>
      <c r="AF849" s="32">
        <v>236.5079345703125</v>
      </c>
      <c r="AG849" s="16">
        <v>0.17299999999999999</v>
      </c>
      <c r="AH849" s="16">
        <v>8.7000000000000008E-2</v>
      </c>
      <c r="AI849" s="16"/>
      <c r="AJ849" s="16">
        <v>0.66800000000000004</v>
      </c>
      <c r="AK849" s="16">
        <v>5.2999999999999999E-2</v>
      </c>
      <c r="AL849" s="16">
        <v>1.8999999389052391E-2</v>
      </c>
      <c r="AM849" s="16">
        <v>2.4E-2</v>
      </c>
      <c r="AN849" s="16">
        <v>0.154</v>
      </c>
      <c r="AO849" s="16">
        <v>0.91400000000000003</v>
      </c>
      <c r="AP849" s="5">
        <v>0</v>
      </c>
      <c r="AQ849" s="31">
        <v>11193</v>
      </c>
      <c r="AR849" s="31">
        <v>12465.75</v>
      </c>
    </row>
    <row r="850" spans="1:44" x14ac:dyDescent="0.3">
      <c r="A850" s="4">
        <v>391414760</v>
      </c>
      <c r="B850" s="3" t="s">
        <v>175</v>
      </c>
      <c r="C850" s="3" t="s">
        <v>1060</v>
      </c>
      <c r="D850" s="14">
        <v>85.43023681640625</v>
      </c>
      <c r="E850" s="14">
        <v>87.034133911132813</v>
      </c>
      <c r="F850" s="14">
        <v>85.019866943359375</v>
      </c>
      <c r="G850" s="14">
        <v>85.861587524414063</v>
      </c>
      <c r="H850" s="5">
        <v>313</v>
      </c>
      <c r="I850" s="15" t="s">
        <v>3980</v>
      </c>
      <c r="J850" s="15">
        <v>5</v>
      </c>
      <c r="K850" s="3" t="s">
        <v>3823</v>
      </c>
      <c r="L850" s="3" t="s">
        <v>3907</v>
      </c>
      <c r="M850" s="3" t="s">
        <v>3919</v>
      </c>
      <c r="N850" s="3" t="s">
        <v>3923</v>
      </c>
      <c r="O850" s="17">
        <v>0.26315790414810181</v>
      </c>
      <c r="P850" s="32">
        <v>50.281843960000003</v>
      </c>
      <c r="Q850" s="32">
        <v>274.43609619140631</v>
      </c>
      <c r="R850" s="5">
        <v>142</v>
      </c>
      <c r="S850" s="5">
        <v>135</v>
      </c>
      <c r="T850" s="16">
        <v>0.95070421695709229</v>
      </c>
      <c r="U850" s="17">
        <v>0.24193547666072851</v>
      </c>
      <c r="V850" s="32">
        <v>50.907407790000001</v>
      </c>
      <c r="W850" s="32">
        <v>271.77420043945313</v>
      </c>
      <c r="X850" s="17">
        <v>0.18656715750694269</v>
      </c>
      <c r="Y850" s="32">
        <v>50.176245129999998</v>
      </c>
      <c r="Z850" s="32">
        <v>211.94029235839841</v>
      </c>
      <c r="AA850" s="5">
        <v>142</v>
      </c>
      <c r="AB850" s="5">
        <v>135</v>
      </c>
      <c r="AC850" s="16">
        <v>0.95070421695709229</v>
      </c>
      <c r="AD850" s="17">
        <v>0.17599999904632571</v>
      </c>
      <c r="AE850" s="32">
        <v>50.631943560000003</v>
      </c>
      <c r="AF850" s="32">
        <v>208</v>
      </c>
      <c r="AG850" s="16">
        <v>0.11799999999999999</v>
      </c>
      <c r="AH850" s="16">
        <v>0.16</v>
      </c>
      <c r="AI850" s="16"/>
      <c r="AJ850" s="16">
        <v>0.64500000000000002</v>
      </c>
      <c r="AK850" s="16">
        <v>5.3999999999999999E-2</v>
      </c>
      <c r="AL850" s="16">
        <v>2.199999988079071E-2</v>
      </c>
      <c r="AM850" s="16">
        <v>0.14699999999999999</v>
      </c>
      <c r="AN850" s="16">
        <v>0.15</v>
      </c>
      <c r="AO850" s="16">
        <v>0.89800000000000002</v>
      </c>
      <c r="AP850" s="5">
        <v>0</v>
      </c>
      <c r="AQ850" s="31">
        <v>10009.6904296875</v>
      </c>
      <c r="AR850" s="31">
        <v>11246.47</v>
      </c>
    </row>
    <row r="851" spans="1:44" x14ac:dyDescent="0.3">
      <c r="A851" s="4">
        <v>391414780</v>
      </c>
      <c r="B851" s="3" t="s">
        <v>175</v>
      </c>
      <c r="C851" s="3" t="s">
        <v>1061</v>
      </c>
      <c r="D851" s="14">
        <v>84.604888916015625</v>
      </c>
      <c r="E851" s="14">
        <v>86.482948303222656</v>
      </c>
      <c r="F851" s="14">
        <v>80.945991516113281</v>
      </c>
      <c r="G851" s="14">
        <v>83.261268615722656</v>
      </c>
      <c r="H851" s="5">
        <v>354</v>
      </c>
      <c r="I851" s="15" t="s">
        <v>3981</v>
      </c>
      <c r="J851" s="15">
        <v>5</v>
      </c>
      <c r="K851" s="3" t="s">
        <v>3823</v>
      </c>
      <c r="L851" s="3" t="s">
        <v>3907</v>
      </c>
      <c r="M851" s="3" t="s">
        <v>3919</v>
      </c>
      <c r="N851" s="3" t="s">
        <v>3923</v>
      </c>
      <c r="O851" s="17">
        <v>0.19653178751468661</v>
      </c>
      <c r="P851" s="32">
        <v>49.937026349999996</v>
      </c>
      <c r="Q851" s="32">
        <v>246.82081604003909</v>
      </c>
      <c r="R851" s="5">
        <v>190</v>
      </c>
      <c r="S851" s="5">
        <v>168</v>
      </c>
      <c r="T851" s="16">
        <v>0.88421052694320679</v>
      </c>
      <c r="U851" s="17">
        <v>0.164473682641983</v>
      </c>
      <c r="V851" s="32">
        <v>50.677607829999999</v>
      </c>
      <c r="W851" s="32"/>
      <c r="X851" s="17">
        <v>9.8265893757343292E-2</v>
      </c>
      <c r="Y851" s="32">
        <v>47.722573850000003</v>
      </c>
      <c r="Z851" s="32">
        <v>185.54913330078131</v>
      </c>
      <c r="AA851" s="5">
        <v>190</v>
      </c>
      <c r="AB851" s="5">
        <v>168</v>
      </c>
      <c r="AC851" s="16">
        <v>0.88421052694320679</v>
      </c>
      <c r="AD851" s="17">
        <v>9.2105261981487274E-2</v>
      </c>
      <c r="AE851" s="32">
        <v>49.16759983</v>
      </c>
      <c r="AF851" s="32"/>
      <c r="AG851" s="16">
        <v>8.2000000000000003E-2</v>
      </c>
      <c r="AH851" s="16">
        <v>0.11</v>
      </c>
      <c r="AI851" s="16"/>
      <c r="AJ851" s="16">
        <v>0.69200000000000006</v>
      </c>
      <c r="AK851" s="16">
        <v>0.11600000000000001</v>
      </c>
      <c r="AL851" s="16">
        <v>0</v>
      </c>
      <c r="AM851" s="16">
        <v>5.0999999999999997E-2</v>
      </c>
      <c r="AN851" s="16">
        <v>0.153</v>
      </c>
      <c r="AO851" s="16">
        <v>0.81500000000000006</v>
      </c>
      <c r="AP851" s="5">
        <v>0</v>
      </c>
      <c r="AQ851" s="31">
        <v>9692.1103515625</v>
      </c>
      <c r="AR851" s="31">
        <v>10815.09</v>
      </c>
    </row>
    <row r="852" spans="1:44" x14ac:dyDescent="0.3">
      <c r="A852" s="4">
        <v>391414800</v>
      </c>
      <c r="B852" s="3" t="s">
        <v>175</v>
      </c>
      <c r="C852" s="3" t="s">
        <v>1062</v>
      </c>
      <c r="D852" s="14">
        <v>91.775894165039063</v>
      </c>
      <c r="E852" s="14">
        <v>89.848297119140625</v>
      </c>
      <c r="F852" s="14">
        <v>90.590133666992188</v>
      </c>
      <c r="G852" s="14">
        <v>90.666702270507813</v>
      </c>
      <c r="H852" s="5">
        <v>330</v>
      </c>
      <c r="I852" s="15" t="s">
        <v>3981</v>
      </c>
      <c r="J852" s="15">
        <v>5</v>
      </c>
      <c r="K852" s="3" t="s">
        <v>3823</v>
      </c>
      <c r="L852" s="3" t="s">
        <v>3907</v>
      </c>
      <c r="M852" s="3" t="s">
        <v>3919</v>
      </c>
      <c r="N852" s="3" t="s">
        <v>3923</v>
      </c>
      <c r="O852" s="17">
        <v>0.54225349426269531</v>
      </c>
      <c r="P852" s="32">
        <v>52.932964060000003</v>
      </c>
      <c r="Q852" s="32">
        <v>347.8873291015625</v>
      </c>
      <c r="R852" s="5">
        <v>177</v>
      </c>
      <c r="S852" s="5">
        <v>97</v>
      </c>
      <c r="T852" s="16">
        <v>0.54802262783050537</v>
      </c>
      <c r="U852" s="17">
        <v>0.3194444477558136</v>
      </c>
      <c r="V852" s="32">
        <v>52.080692200000001</v>
      </c>
      <c r="W852" s="32">
        <v>287.5</v>
      </c>
      <c r="X852" s="17">
        <v>0.44366195797920233</v>
      </c>
      <c r="Y852" s="32">
        <v>53.531190440000003</v>
      </c>
      <c r="Z852" s="32">
        <v>302.1126708984375</v>
      </c>
      <c r="AA852" s="5">
        <v>179</v>
      </c>
      <c r="AB852" s="5">
        <v>99</v>
      </c>
      <c r="AC852" s="16">
        <v>0.54802262783050537</v>
      </c>
      <c r="AD852" s="17">
        <v>0.25</v>
      </c>
      <c r="AE852" s="32">
        <v>53.33789505</v>
      </c>
      <c r="AF852" s="32"/>
      <c r="AG852" s="16">
        <v>6.0999999999999999E-2</v>
      </c>
      <c r="AH852" s="16">
        <v>5.1999999999999998E-2</v>
      </c>
      <c r="AI852" s="16">
        <v>0.13900000000000001</v>
      </c>
      <c r="AJ852" s="16">
        <v>0.68500000000000005</v>
      </c>
      <c r="AK852" s="16">
        <v>5.1999999999999998E-2</v>
      </c>
      <c r="AL852" s="16">
        <v>1.200000010430813E-2</v>
      </c>
      <c r="AM852" s="16">
        <v>0.13300000000000001</v>
      </c>
      <c r="AN852" s="16">
        <v>0.10299999999999999</v>
      </c>
      <c r="AO852" s="16">
        <v>0.44800000000000001</v>
      </c>
      <c r="AP852" s="5">
        <v>0</v>
      </c>
      <c r="AQ852" s="31">
        <v>9495.0498046875</v>
      </c>
      <c r="AR852" s="31">
        <v>10853.82</v>
      </c>
    </row>
    <row r="853" spans="1:44" x14ac:dyDescent="0.3">
      <c r="A853" s="4">
        <v>391414820</v>
      </c>
      <c r="B853" s="3" t="s">
        <v>175</v>
      </c>
      <c r="C853" s="3" t="s">
        <v>1063</v>
      </c>
      <c r="D853" s="14">
        <v>82.714088439941406</v>
      </c>
      <c r="E853" s="14">
        <v>83.325889587402344</v>
      </c>
      <c r="F853" s="14">
        <v>81.475112915039063</v>
      </c>
      <c r="G853" s="14">
        <v>79.760398864746094</v>
      </c>
      <c r="H853" s="5">
        <v>251</v>
      </c>
      <c r="I853" s="15" t="s">
        <v>3980</v>
      </c>
      <c r="J853" s="15">
        <v>5</v>
      </c>
      <c r="K853" s="3" t="s">
        <v>3823</v>
      </c>
      <c r="L853" s="3" t="s">
        <v>3907</v>
      </c>
      <c r="M853" s="3" t="s">
        <v>3919</v>
      </c>
      <c r="N853" s="3" t="s">
        <v>3923</v>
      </c>
      <c r="O853" s="17">
        <v>0.2142857164144516</v>
      </c>
      <c r="P853" s="32">
        <v>49.147076509999998</v>
      </c>
      <c r="Q853" s="32">
        <v>268.36734008789063</v>
      </c>
      <c r="R853" s="5">
        <v>123</v>
      </c>
      <c r="S853" s="5">
        <v>109</v>
      </c>
      <c r="T853" s="16">
        <v>0.88617885112762451</v>
      </c>
      <c r="U853" s="17">
        <v>0.21111111342906949</v>
      </c>
      <c r="V853" s="32">
        <v>49.361361680000002</v>
      </c>
      <c r="W853" s="32">
        <v>265.5555419921875</v>
      </c>
      <c r="X853" s="17">
        <v>0.1224489808082581</v>
      </c>
      <c r="Y853" s="32">
        <v>48.041258769999999</v>
      </c>
      <c r="Z853" s="32"/>
      <c r="AA853" s="5">
        <v>124</v>
      </c>
      <c r="AB853" s="5">
        <v>110</v>
      </c>
      <c r="AC853" s="16">
        <v>0.88617885112762451</v>
      </c>
      <c r="AD853" s="17">
        <v>0.12222222238779069</v>
      </c>
      <c r="AE853" s="32">
        <v>47.196123880000002</v>
      </c>
      <c r="AF853" s="32"/>
      <c r="AG853" s="16">
        <v>0.124</v>
      </c>
      <c r="AH853" s="16">
        <v>7.5999999999999998E-2</v>
      </c>
      <c r="AI853" s="16"/>
      <c r="AJ853" s="16">
        <v>0.72099999999999997</v>
      </c>
      <c r="AK853" s="16">
        <v>5.6000000000000001E-2</v>
      </c>
      <c r="AL853" s="16">
        <v>2.400000020861626E-2</v>
      </c>
      <c r="AM853" s="16">
        <v>3.2000000000000001E-2</v>
      </c>
      <c r="AN853" s="16">
        <v>0.14699999999999999</v>
      </c>
      <c r="AO853" s="16">
        <v>0.873</v>
      </c>
      <c r="AP853" s="5">
        <v>0</v>
      </c>
      <c r="AQ853" s="31">
        <v>10350.2099609375</v>
      </c>
      <c r="AR853" s="31">
        <v>11516.99</v>
      </c>
    </row>
    <row r="854" spans="1:44" x14ac:dyDescent="0.3">
      <c r="A854" s="4">
        <v>391414830</v>
      </c>
      <c r="B854" s="3" t="s">
        <v>175</v>
      </c>
      <c r="C854" s="3" t="s">
        <v>1064</v>
      </c>
      <c r="D854" s="14">
        <v>94.599273681640625</v>
      </c>
      <c r="E854" s="14">
        <v>88.372787475585938</v>
      </c>
      <c r="F854" s="14">
        <v>96.724166870117188</v>
      </c>
      <c r="G854" s="14">
        <v>94.214111328125</v>
      </c>
      <c r="H854" s="5">
        <v>476</v>
      </c>
      <c r="I854" s="15">
        <v>5</v>
      </c>
      <c r="J854" s="15">
        <v>6</v>
      </c>
      <c r="K854" s="3" t="s">
        <v>3823</v>
      </c>
      <c r="L854" s="3" t="s">
        <v>3907</v>
      </c>
      <c r="M854" s="3" t="s">
        <v>3919</v>
      </c>
      <c r="N854" s="3" t="s">
        <v>3923</v>
      </c>
      <c r="O854" s="17">
        <v>0.69767439365386963</v>
      </c>
      <c r="P854" s="32">
        <v>54.11253052</v>
      </c>
      <c r="Q854" s="32">
        <v>401.39535522460938</v>
      </c>
      <c r="R854" s="5">
        <v>876</v>
      </c>
      <c r="S854" s="5">
        <v>323</v>
      </c>
      <c r="T854" s="16">
        <v>0.36872145533561712</v>
      </c>
      <c r="U854" s="17">
        <v>0.4934210479259491</v>
      </c>
      <c r="V854" s="32">
        <v>51.465520089999998</v>
      </c>
      <c r="W854" s="32">
        <v>349.34210205078131</v>
      </c>
      <c r="X854" s="17">
        <v>0.6860465407371521</v>
      </c>
      <c r="Y854" s="32">
        <v>57.225681889999997</v>
      </c>
      <c r="Z854" s="32">
        <v>390.2325439453125</v>
      </c>
      <c r="AA854" s="5">
        <v>877</v>
      </c>
      <c r="AB854" s="5">
        <v>324</v>
      </c>
      <c r="AC854" s="16">
        <v>0.36872145533561712</v>
      </c>
      <c r="AD854" s="17">
        <v>0.51315790414810181</v>
      </c>
      <c r="AE854" s="32">
        <v>55.335581830000002</v>
      </c>
      <c r="AF854" s="32">
        <v>330.92105102539063</v>
      </c>
      <c r="AG854" s="16">
        <v>4.8000000000000001E-2</v>
      </c>
      <c r="AH854" s="16">
        <v>3.5999999999999997E-2</v>
      </c>
      <c r="AI854" s="16">
        <v>4.2000000000000003E-2</v>
      </c>
      <c r="AJ854" s="16">
        <v>0.81500000000000006</v>
      </c>
      <c r="AK854" s="16">
        <v>0.05</v>
      </c>
      <c r="AL854" s="16">
        <v>8.0000003799796104E-3</v>
      </c>
      <c r="AM854" s="16">
        <v>2.1000000000000001E-2</v>
      </c>
      <c r="AN854" s="16">
        <v>7.1000000000000008E-2</v>
      </c>
      <c r="AO854" s="16">
        <v>0.26</v>
      </c>
      <c r="AP854" s="5">
        <v>0</v>
      </c>
      <c r="AQ854" s="31">
        <v>9141.830078125</v>
      </c>
      <c r="AR854" s="31">
        <v>9607.82</v>
      </c>
    </row>
    <row r="855" spans="1:44" x14ac:dyDescent="0.3">
      <c r="A855" s="4">
        <v>391414840</v>
      </c>
      <c r="B855" s="3" t="s">
        <v>175</v>
      </c>
      <c r="C855" s="3" t="s">
        <v>1065</v>
      </c>
      <c r="D855" s="14">
        <v>99.097518920898438</v>
      </c>
      <c r="E855" s="14">
        <v>99.910736083984375</v>
      </c>
      <c r="F855" s="14">
        <v>95.485877990722656</v>
      </c>
      <c r="G855" s="14">
        <v>95.711578369140625</v>
      </c>
      <c r="H855" s="5">
        <v>195</v>
      </c>
      <c r="I855" s="15" t="s">
        <v>3980</v>
      </c>
      <c r="J855" s="15">
        <v>5</v>
      </c>
      <c r="K855" s="3" t="s">
        <v>3823</v>
      </c>
      <c r="L855" s="3" t="s">
        <v>3907</v>
      </c>
      <c r="M855" s="3" t="s">
        <v>3919</v>
      </c>
      <c r="N855" s="3" t="s">
        <v>3923</v>
      </c>
      <c r="O855" s="17">
        <v>0.45121949911117548</v>
      </c>
      <c r="P855" s="32">
        <v>55.991832789999997</v>
      </c>
      <c r="Q855" s="32">
        <v>334.14633178710938</v>
      </c>
      <c r="R855" s="5">
        <v>93</v>
      </c>
      <c r="S855" s="5">
        <v>83</v>
      </c>
      <c r="T855" s="16">
        <v>0.89247310161590576</v>
      </c>
      <c r="U855" s="17">
        <v>0.43661972880363459</v>
      </c>
      <c r="V855" s="32">
        <v>56.27593658</v>
      </c>
      <c r="W855" s="32">
        <v>329.57745361328131</v>
      </c>
      <c r="X855" s="17">
        <v>0.34146341681480408</v>
      </c>
      <c r="Y855" s="32">
        <v>56.479867849999998</v>
      </c>
      <c r="Z855" s="32">
        <v>298.78048706054688</v>
      </c>
      <c r="AA855" s="5">
        <v>93</v>
      </c>
      <c r="AB855" s="5">
        <v>83</v>
      </c>
      <c r="AC855" s="16">
        <v>0.89247310161590576</v>
      </c>
      <c r="AD855" s="17">
        <v>0.33802816271781921</v>
      </c>
      <c r="AE855" s="32">
        <v>56.17886669</v>
      </c>
      <c r="AF855" s="32">
        <v>294.3662109375</v>
      </c>
      <c r="AG855" s="16">
        <v>9.7000000000000003E-2</v>
      </c>
      <c r="AH855" s="16">
        <v>8.2000000000000003E-2</v>
      </c>
      <c r="AI855" s="16"/>
      <c r="AJ855" s="16">
        <v>0.71799999999999997</v>
      </c>
      <c r="AK855" s="16">
        <v>8.7000000000000008E-2</v>
      </c>
      <c r="AL855" s="16">
        <v>1.499999966472387E-2</v>
      </c>
      <c r="AM855" s="16">
        <v>3.1E-2</v>
      </c>
      <c r="AN855" s="16">
        <v>7.2000000000000008E-2</v>
      </c>
      <c r="AO855" s="16">
        <v>0.85499999999999998</v>
      </c>
      <c r="AP855" s="5">
        <v>0</v>
      </c>
      <c r="AQ855" s="31">
        <v>10357.5302734375</v>
      </c>
      <c r="AR855" s="31">
        <v>11453.49</v>
      </c>
    </row>
    <row r="856" spans="1:44" x14ac:dyDescent="0.3">
      <c r="A856" s="4">
        <v>920903010</v>
      </c>
      <c r="B856" s="3" t="s">
        <v>430</v>
      </c>
      <c r="C856" s="3" t="s">
        <v>1730</v>
      </c>
      <c r="D856" s="14">
        <v>77.07354736328125</v>
      </c>
      <c r="E856" s="14">
        <v>74.927810668945313</v>
      </c>
      <c r="F856" s="14">
        <v>80.115798950195313</v>
      </c>
      <c r="G856" s="14">
        <v>78.867088317871094</v>
      </c>
      <c r="H856" s="5">
        <v>703</v>
      </c>
      <c r="I856" s="15">
        <v>5</v>
      </c>
      <c r="J856" s="15">
        <v>6</v>
      </c>
      <c r="K856" s="3" t="s">
        <v>3883</v>
      </c>
      <c r="L856" s="3" t="s">
        <v>3915</v>
      </c>
      <c r="M856" s="3" t="s">
        <v>3917</v>
      </c>
      <c r="N856" s="3" t="s">
        <v>3922</v>
      </c>
      <c r="O856" s="17">
        <v>0.46229508519172668</v>
      </c>
      <c r="P856" s="32">
        <v>46.790543700000001</v>
      </c>
      <c r="Q856" s="32">
        <v>340.49179077148438</v>
      </c>
      <c r="R856" s="5">
        <v>1319</v>
      </c>
      <c r="S856" s="5">
        <v>740</v>
      </c>
      <c r="T856" s="16">
        <v>0.56103110313415527</v>
      </c>
      <c r="U856" s="17">
        <v>0.28125</v>
      </c>
      <c r="V856" s="32">
        <v>45.86002388</v>
      </c>
      <c r="W856" s="32">
        <v>292.8125</v>
      </c>
      <c r="X856" s="17">
        <v>0.39705881476402283</v>
      </c>
      <c r="Y856" s="32">
        <v>47.222551690000003</v>
      </c>
      <c r="Z856" s="32">
        <v>307.18954467773438</v>
      </c>
      <c r="AA856" s="5">
        <v>1323</v>
      </c>
      <c r="AB856" s="5">
        <v>743</v>
      </c>
      <c r="AC856" s="16">
        <v>0.56103110313415527</v>
      </c>
      <c r="AD856" s="17">
        <v>0.20496894419193271</v>
      </c>
      <c r="AE856" s="32">
        <v>46.693063979999998</v>
      </c>
      <c r="AF856" s="32">
        <v>250.31056213378909</v>
      </c>
      <c r="AG856" s="16">
        <v>0.13500000000000001</v>
      </c>
      <c r="AH856" s="16">
        <v>0.10100000000000001</v>
      </c>
      <c r="AI856" s="16">
        <v>1.7999999999999999E-2</v>
      </c>
      <c r="AJ856" s="16">
        <v>0.66400000000000003</v>
      </c>
      <c r="AK856" s="16">
        <v>7.4999999999999997E-2</v>
      </c>
      <c r="AL856" s="16">
        <v>6.0000000521540642E-3</v>
      </c>
      <c r="AM856" s="16">
        <v>3.4000000000000002E-2</v>
      </c>
      <c r="AN856" s="16">
        <v>0.17899999999999999</v>
      </c>
      <c r="AO856" s="16">
        <v>0.29499999999999998</v>
      </c>
      <c r="AP856" s="5">
        <v>0</v>
      </c>
      <c r="AQ856" s="31">
        <v>13483.4404296875</v>
      </c>
      <c r="AR856" s="31">
        <v>13991.37</v>
      </c>
    </row>
    <row r="857" spans="1:44" x14ac:dyDescent="0.3">
      <c r="A857" s="4">
        <v>920904040</v>
      </c>
      <c r="B857" s="3" t="s">
        <v>430</v>
      </c>
      <c r="C857" s="3" t="s">
        <v>1731</v>
      </c>
      <c r="D857" s="14">
        <v>79.824432373046875</v>
      </c>
      <c r="E857" s="14">
        <v>79.508102416992188</v>
      </c>
      <c r="F857" s="14">
        <v>77.580657958984375</v>
      </c>
      <c r="G857" s="14">
        <v>77.076324462890625</v>
      </c>
      <c r="H857" s="5">
        <v>262</v>
      </c>
      <c r="I857" s="15" t="s">
        <v>3981</v>
      </c>
      <c r="J857" s="15">
        <v>4</v>
      </c>
      <c r="K857" s="3" t="s">
        <v>3883</v>
      </c>
      <c r="L857" s="3" t="s">
        <v>3915</v>
      </c>
      <c r="M857" s="3" t="s">
        <v>3917</v>
      </c>
      <c r="N857" s="3" t="s">
        <v>3922</v>
      </c>
      <c r="O857" s="17">
        <v>0.47252747416496282</v>
      </c>
      <c r="P857" s="32">
        <v>47.939820740000002</v>
      </c>
      <c r="Q857" s="32">
        <v>328.57144165039063</v>
      </c>
      <c r="R857" s="5">
        <v>60</v>
      </c>
      <c r="S857" s="5">
        <v>37</v>
      </c>
      <c r="T857" s="16">
        <v>0.61666667461395264</v>
      </c>
      <c r="U857" s="17">
        <v>0.32758620381355291</v>
      </c>
      <c r="V857" s="32">
        <v>47.769644669999998</v>
      </c>
      <c r="W857" s="32">
        <v>287.9310302734375</v>
      </c>
      <c r="X857" s="17">
        <v>0.44565218687057501</v>
      </c>
      <c r="Y857" s="32">
        <v>45.695652590000002</v>
      </c>
      <c r="Z857" s="32">
        <v>294.56521606445313</v>
      </c>
      <c r="AA857" s="5">
        <v>61</v>
      </c>
      <c r="AB857" s="5">
        <v>38</v>
      </c>
      <c r="AC857" s="16">
        <v>0.61666667461395264</v>
      </c>
      <c r="AD857" s="17">
        <v>0.25423729419708252</v>
      </c>
      <c r="AE857" s="32">
        <v>45.684614709999998</v>
      </c>
      <c r="AF857" s="32">
        <v>245.76271057128909</v>
      </c>
      <c r="AG857" s="16">
        <v>5.2999999999999999E-2</v>
      </c>
      <c r="AH857" s="16">
        <v>0.221</v>
      </c>
      <c r="AI857" s="16">
        <v>1.9E-2</v>
      </c>
      <c r="AJ857" s="16">
        <v>0.626</v>
      </c>
      <c r="AK857" s="16">
        <v>7.5999999999999998E-2</v>
      </c>
      <c r="AL857" s="16">
        <v>4.0000001899898052E-3</v>
      </c>
      <c r="AM857" s="16">
        <v>0.17599999999999999</v>
      </c>
      <c r="AN857" s="16">
        <v>0.221</v>
      </c>
      <c r="AO857" s="16">
        <v>0.44400000000000001</v>
      </c>
      <c r="AP857" s="5">
        <v>0</v>
      </c>
      <c r="AQ857" s="31">
        <v>15867.48046875</v>
      </c>
      <c r="AR857" s="31">
        <v>16566.669999999998</v>
      </c>
    </row>
    <row r="858" spans="1:44" x14ac:dyDescent="0.3">
      <c r="A858" s="4">
        <v>920904045</v>
      </c>
      <c r="B858" s="3" t="s">
        <v>430</v>
      </c>
      <c r="C858" s="3" t="s">
        <v>1732</v>
      </c>
      <c r="D858" s="14">
        <v>82.092117309570313</v>
      </c>
      <c r="E858" s="14">
        <v>83.5823974609375</v>
      </c>
      <c r="F858" s="14">
        <v>83.466354370117188</v>
      </c>
      <c r="G858" s="14">
        <v>83.076614379882813</v>
      </c>
      <c r="H858" s="5">
        <v>242</v>
      </c>
      <c r="I858" s="15" t="s">
        <v>3981</v>
      </c>
      <c r="J858" s="15">
        <v>4</v>
      </c>
      <c r="K858" s="3" t="s">
        <v>3883</v>
      </c>
      <c r="L858" s="3" t="s">
        <v>3915</v>
      </c>
      <c r="M858" s="3" t="s">
        <v>3917</v>
      </c>
      <c r="N858" s="3" t="s">
        <v>3922</v>
      </c>
      <c r="O858" s="17">
        <v>0.516853928565979</v>
      </c>
      <c r="P858" s="32">
        <v>48.887228200000003</v>
      </c>
      <c r="Q858" s="32">
        <v>353.93258666992188</v>
      </c>
      <c r="R858" s="5">
        <v>41</v>
      </c>
      <c r="S858" s="5">
        <v>22</v>
      </c>
      <c r="T858" s="16">
        <v>0.53658539056777954</v>
      </c>
      <c r="U858" s="17">
        <v>0.38636362552642822</v>
      </c>
      <c r="V858" s="32">
        <v>49.468305819999998</v>
      </c>
      <c r="W858" s="32">
        <v>311.3636474609375</v>
      </c>
      <c r="X858" s="17">
        <v>0.46590909361839289</v>
      </c>
      <c r="Y858" s="32">
        <v>49.240574629999998</v>
      </c>
      <c r="Z858" s="32">
        <v>323.8636474609375</v>
      </c>
      <c r="AA858" s="5">
        <v>41</v>
      </c>
      <c r="AB858" s="5">
        <v>22</v>
      </c>
      <c r="AC858" s="16">
        <v>0.53658539056777954</v>
      </c>
      <c r="AD858" s="17">
        <v>0.30232557654380798</v>
      </c>
      <c r="AE858" s="32">
        <v>49.063614010000002</v>
      </c>
      <c r="AF858" s="32">
        <v>255.81394958496091</v>
      </c>
      <c r="AG858" s="16">
        <v>0.161</v>
      </c>
      <c r="AH858" s="16">
        <v>2.1000000000000001E-2</v>
      </c>
      <c r="AI858" s="16"/>
      <c r="AJ858" s="16">
        <v>0.71099999999999997</v>
      </c>
      <c r="AK858" s="16">
        <v>9.9000000000000005E-2</v>
      </c>
      <c r="AL858" s="16">
        <v>8.0000003799796104E-3</v>
      </c>
      <c r="AM858" s="16">
        <v>2.1000000000000001E-2</v>
      </c>
      <c r="AN858" s="16">
        <v>0.20699999999999999</v>
      </c>
      <c r="AO858" s="16">
        <v>0.373</v>
      </c>
      <c r="AP858" s="5">
        <v>0</v>
      </c>
      <c r="AQ858" s="31">
        <v>16988.380859375</v>
      </c>
      <c r="AR858" s="31">
        <v>17783.68</v>
      </c>
    </row>
    <row r="859" spans="1:44" x14ac:dyDescent="0.3">
      <c r="A859" s="4">
        <v>920904060</v>
      </c>
      <c r="B859" s="3" t="s">
        <v>430</v>
      </c>
      <c r="C859" s="3" t="s">
        <v>1733</v>
      </c>
      <c r="D859" s="14">
        <v>81.953102111816406</v>
      </c>
      <c r="E859" s="14">
        <v>82.71002197265625</v>
      </c>
      <c r="F859" s="14">
        <v>77.035682678222656</v>
      </c>
      <c r="G859" s="14">
        <v>79.720939636230469</v>
      </c>
      <c r="H859" s="5">
        <v>450</v>
      </c>
      <c r="I859" s="15" t="s">
        <v>3981</v>
      </c>
      <c r="J859" s="15">
        <v>4</v>
      </c>
      <c r="K859" s="3" t="s">
        <v>3883</v>
      </c>
      <c r="L859" s="3" t="s">
        <v>3915</v>
      </c>
      <c r="M859" s="3" t="s">
        <v>3917</v>
      </c>
      <c r="N859" s="3" t="s">
        <v>3922</v>
      </c>
      <c r="O859" s="17">
        <v>0.56097561120986938</v>
      </c>
      <c r="P859" s="32">
        <v>48.829148740000001</v>
      </c>
      <c r="Q859" s="32">
        <v>361.58535766601563</v>
      </c>
      <c r="R859" s="5">
        <v>79</v>
      </c>
      <c r="S859" s="5">
        <v>40</v>
      </c>
      <c r="T859" s="16">
        <v>0.50632911920547485</v>
      </c>
      <c r="U859" s="17">
        <v>0.30000001192092901</v>
      </c>
      <c r="V859" s="32">
        <v>49.104594239999997</v>
      </c>
      <c r="W859" s="32">
        <v>291.42855834960938</v>
      </c>
      <c r="X859" s="17">
        <v>0.49090909957885742</v>
      </c>
      <c r="Y859" s="32">
        <v>45.36741636</v>
      </c>
      <c r="Z859" s="32">
        <v>329.69696044921881</v>
      </c>
      <c r="AA859" s="5">
        <v>81</v>
      </c>
      <c r="AB859" s="5">
        <v>42</v>
      </c>
      <c r="AC859" s="16">
        <v>0.50632911920547485</v>
      </c>
      <c r="AD859" s="17">
        <v>0.28169015049934393</v>
      </c>
      <c r="AE859" s="32">
        <v>47.17390271</v>
      </c>
      <c r="AF859" s="32">
        <v>263.38027954101563</v>
      </c>
      <c r="AG859" s="16">
        <v>0.17299999999999999</v>
      </c>
      <c r="AH859" s="16">
        <v>4.2000000000000003E-2</v>
      </c>
      <c r="AI859" s="16">
        <v>6.4000000000000001E-2</v>
      </c>
      <c r="AJ859" s="16">
        <v>0.63800000000000001</v>
      </c>
      <c r="AK859" s="16">
        <v>0.08</v>
      </c>
      <c r="AL859" s="16">
        <v>2.000000094994903E-3</v>
      </c>
      <c r="AM859" s="16">
        <v>5.2999999999999999E-2</v>
      </c>
      <c r="AN859" s="16">
        <v>0.25800000000000001</v>
      </c>
      <c r="AO859" s="16">
        <v>0.23699999999999999</v>
      </c>
      <c r="AP859" s="5">
        <v>0</v>
      </c>
      <c r="AQ859" s="31">
        <v>13017.8203125</v>
      </c>
      <c r="AR859" s="31">
        <v>13905.27</v>
      </c>
    </row>
    <row r="860" spans="1:44" x14ac:dyDescent="0.3">
      <c r="A860" s="4">
        <v>920904080</v>
      </c>
      <c r="B860" s="3" t="s">
        <v>430</v>
      </c>
      <c r="C860" s="3" t="s">
        <v>609</v>
      </c>
      <c r="D860" s="14">
        <v>87.513282775878906</v>
      </c>
      <c r="E860" s="14">
        <v>89.471450805664063</v>
      </c>
      <c r="F860" s="14">
        <v>79.131126403808594</v>
      </c>
      <c r="G860" s="14">
        <v>83.083106994628906</v>
      </c>
      <c r="H860" s="5">
        <v>175</v>
      </c>
      <c r="I860" s="15" t="s">
        <v>3981</v>
      </c>
      <c r="J860" s="15">
        <v>4</v>
      </c>
      <c r="K860" s="3" t="s">
        <v>3883</v>
      </c>
      <c r="L860" s="3" t="s">
        <v>3915</v>
      </c>
      <c r="M860" s="3" t="s">
        <v>3917</v>
      </c>
      <c r="N860" s="3" t="s">
        <v>3922</v>
      </c>
      <c r="O860" s="17">
        <v>0.8125</v>
      </c>
      <c r="P860" s="32">
        <v>51.152108609999999</v>
      </c>
      <c r="Q860" s="32"/>
      <c r="R860" s="5">
        <v>37</v>
      </c>
      <c r="S860" s="5">
        <v>22</v>
      </c>
      <c r="T860" s="16">
        <v>0.59459459781646729</v>
      </c>
      <c r="U860" s="17">
        <v>0.45161288976669312</v>
      </c>
      <c r="V860" s="32">
        <v>51.923576580000002</v>
      </c>
      <c r="W860" s="32"/>
      <c r="X860" s="17">
        <v>0.59375</v>
      </c>
      <c r="Y860" s="32">
        <v>46.629490689999997</v>
      </c>
      <c r="Z860" s="32">
        <v>356.25</v>
      </c>
      <c r="AA860" s="5">
        <v>37</v>
      </c>
      <c r="AB860" s="5">
        <v>22</v>
      </c>
      <c r="AC860" s="16">
        <v>0.59459459781646729</v>
      </c>
      <c r="AD860" s="17">
        <v>0.48387095332145691</v>
      </c>
      <c r="AE860" s="32">
        <v>49.067273989999997</v>
      </c>
      <c r="AF860" s="32">
        <v>316.1290283203125</v>
      </c>
      <c r="AG860" s="16">
        <v>0.13100000000000001</v>
      </c>
      <c r="AH860" s="16">
        <v>0.08</v>
      </c>
      <c r="AI860" s="16"/>
      <c r="AJ860" s="16">
        <v>0.69700000000000006</v>
      </c>
      <c r="AK860" s="16">
        <v>8.6000000000000007E-2</v>
      </c>
      <c r="AL860" s="16">
        <v>6.0000000521540642E-3</v>
      </c>
      <c r="AM860" s="16"/>
      <c r="AN860" s="16">
        <v>0.19400000000000001</v>
      </c>
      <c r="AO860" s="16">
        <v>0.3</v>
      </c>
      <c r="AP860" s="5">
        <v>0</v>
      </c>
      <c r="AQ860" s="31">
        <v>17231.0703125</v>
      </c>
      <c r="AR860" s="31">
        <v>17793.47</v>
      </c>
    </row>
    <row r="861" spans="1:44" x14ac:dyDescent="0.3">
      <c r="A861" s="4">
        <v>920904120</v>
      </c>
      <c r="B861" s="3" t="s">
        <v>430</v>
      </c>
      <c r="C861" s="3" t="s">
        <v>1734</v>
      </c>
      <c r="D861" s="14">
        <v>87.618476867675781</v>
      </c>
      <c r="E861" s="14">
        <v>85.627815246582031</v>
      </c>
      <c r="F861" s="14">
        <v>91.546142578125</v>
      </c>
      <c r="G861" s="14">
        <v>92.737724304199219</v>
      </c>
      <c r="H861" s="5">
        <v>365</v>
      </c>
      <c r="I861" s="15" t="s">
        <v>3981</v>
      </c>
      <c r="J861" s="15">
        <v>4</v>
      </c>
      <c r="K861" s="3" t="s">
        <v>3883</v>
      </c>
      <c r="L861" s="3" t="s">
        <v>3915</v>
      </c>
      <c r="M861" s="3" t="s">
        <v>3917</v>
      </c>
      <c r="N861" s="3" t="s">
        <v>3922</v>
      </c>
      <c r="O861" s="17">
        <v>0.4921875</v>
      </c>
      <c r="P861" s="32">
        <v>51.196057979999999</v>
      </c>
      <c r="Q861" s="32">
        <v>348.4375</v>
      </c>
      <c r="R861" s="5">
        <v>82</v>
      </c>
      <c r="S861" s="5">
        <v>53</v>
      </c>
      <c r="T861" s="16">
        <v>0.64634144306182861</v>
      </c>
      <c r="U861" s="17">
        <v>0.41333332657814031</v>
      </c>
      <c r="V861" s="32">
        <v>50.321084569999996</v>
      </c>
      <c r="W861" s="32">
        <v>325.33334350585938</v>
      </c>
      <c r="X861" s="17">
        <v>0.43410852551460272</v>
      </c>
      <c r="Y861" s="32">
        <v>54.106989009999999</v>
      </c>
      <c r="Z861" s="32">
        <v>312.40310668945313</v>
      </c>
      <c r="AA861" s="5">
        <v>81</v>
      </c>
      <c r="AB861" s="5">
        <v>53</v>
      </c>
      <c r="AC861" s="16">
        <v>0.64634144306182861</v>
      </c>
      <c r="AD861" s="17">
        <v>0.43421053886413569</v>
      </c>
      <c r="AE861" s="32">
        <v>54.504172449999999</v>
      </c>
      <c r="AF861" s="32">
        <v>292.10525512695313</v>
      </c>
      <c r="AG861" s="16">
        <v>8.7999999999999995E-2</v>
      </c>
      <c r="AH861" s="16">
        <v>0.14199999999999999</v>
      </c>
      <c r="AI861" s="16">
        <v>1.4E-2</v>
      </c>
      <c r="AJ861" s="16">
        <v>0.63300000000000001</v>
      </c>
      <c r="AK861" s="16">
        <v>0.121</v>
      </c>
      <c r="AL861" s="16">
        <v>3.0000000260770321E-3</v>
      </c>
      <c r="AM861" s="16">
        <v>0.08</v>
      </c>
      <c r="AN861" s="16">
        <v>0.14000000000000001</v>
      </c>
      <c r="AO861" s="16">
        <v>0.372</v>
      </c>
      <c r="AP861" s="5">
        <v>0</v>
      </c>
      <c r="AQ861" s="31">
        <v>14315.51953125</v>
      </c>
      <c r="AR861" s="31">
        <v>14580.23</v>
      </c>
    </row>
    <row r="862" spans="1:44" x14ac:dyDescent="0.3">
      <c r="A862" s="4">
        <v>920904140</v>
      </c>
      <c r="B862" s="3" t="s">
        <v>430</v>
      </c>
      <c r="C862" s="3" t="s">
        <v>1735</v>
      </c>
      <c r="D862" s="14">
        <v>88.059341430664063</v>
      </c>
      <c r="E862" s="14">
        <v>87.686012268066406</v>
      </c>
      <c r="F862" s="14">
        <v>84.908493041992188</v>
      </c>
      <c r="G862" s="14">
        <v>86.964874267578125</v>
      </c>
      <c r="H862" s="5">
        <v>255</v>
      </c>
      <c r="I862" s="15" t="s">
        <v>3981</v>
      </c>
      <c r="J862" s="15">
        <v>4</v>
      </c>
      <c r="K862" s="3" t="s">
        <v>3883</v>
      </c>
      <c r="L862" s="3" t="s">
        <v>3915</v>
      </c>
      <c r="M862" s="3" t="s">
        <v>3917</v>
      </c>
      <c r="N862" s="3" t="s">
        <v>3922</v>
      </c>
      <c r="O862" s="17">
        <v>0.59756100177764893</v>
      </c>
      <c r="P862" s="32">
        <v>51.380244640000001</v>
      </c>
      <c r="Q862" s="32">
        <v>365.85366821289063</v>
      </c>
      <c r="R862" s="5">
        <v>37</v>
      </c>
      <c r="S862" s="5">
        <v>20</v>
      </c>
      <c r="T862" s="16">
        <v>0.54054051637649536</v>
      </c>
      <c r="U862" s="17">
        <v>0.35555556416511541</v>
      </c>
      <c r="V862" s="32">
        <v>51.179189950000001</v>
      </c>
      <c r="W862" s="32"/>
      <c r="X862" s="17">
        <v>0.5</v>
      </c>
      <c r="Y862" s="32">
        <v>50.109164800000002</v>
      </c>
      <c r="Z862" s="32">
        <v>328.04876708984381</v>
      </c>
      <c r="AA862" s="5">
        <v>38</v>
      </c>
      <c r="AB862" s="5">
        <v>21</v>
      </c>
      <c r="AC862" s="16">
        <v>0.54054051637649536</v>
      </c>
      <c r="AD862" s="17">
        <v>0.37777778506278992</v>
      </c>
      <c r="AE862" s="32">
        <v>51.253248880000001</v>
      </c>
      <c r="AF862" s="32">
        <v>282.22222900390631</v>
      </c>
      <c r="AG862" s="16">
        <v>0.184</v>
      </c>
      <c r="AH862" s="16">
        <v>7.8E-2</v>
      </c>
      <c r="AI862" s="16"/>
      <c r="AJ862" s="16">
        <v>0.65100000000000002</v>
      </c>
      <c r="AK862" s="16">
        <v>7.8E-2</v>
      </c>
      <c r="AL862" s="16">
        <v>8.0000003799796104E-3</v>
      </c>
      <c r="AM862" s="16">
        <v>3.9E-2</v>
      </c>
      <c r="AN862" s="16">
        <v>0.14099999999999999</v>
      </c>
      <c r="AO862" s="16">
        <v>0.317</v>
      </c>
      <c r="AP862" s="5">
        <v>0</v>
      </c>
      <c r="AQ862" s="31">
        <v>15719.490234375</v>
      </c>
      <c r="AR862" s="31">
        <v>16113.63</v>
      </c>
    </row>
    <row r="863" spans="1:44" x14ac:dyDescent="0.3">
      <c r="A863" s="4">
        <v>361364040</v>
      </c>
      <c r="B863" s="3" t="s">
        <v>160</v>
      </c>
      <c r="C863" s="3" t="s">
        <v>981</v>
      </c>
      <c r="D863" s="14">
        <v>85.849395751953125</v>
      </c>
      <c r="E863" s="14">
        <v>83.680305480957031</v>
      </c>
      <c r="F863" s="14">
        <v>86.730430603027344</v>
      </c>
      <c r="G863" s="14">
        <v>85.0938720703125</v>
      </c>
      <c r="H863" s="5">
        <v>464</v>
      </c>
      <c r="I863" s="15">
        <v>3</v>
      </c>
      <c r="J863" s="15">
        <v>5</v>
      </c>
      <c r="K863" s="3" t="s">
        <v>3840</v>
      </c>
      <c r="L863" s="3" t="s">
        <v>3913</v>
      </c>
      <c r="M863" s="3" t="s">
        <v>3916</v>
      </c>
      <c r="N863" s="3" t="s">
        <v>3923</v>
      </c>
      <c r="O863" s="17">
        <v>0.43935927748680109</v>
      </c>
      <c r="P863" s="32">
        <v>50.456962220000001</v>
      </c>
      <c r="Q863" s="32">
        <v>326.77346801757813</v>
      </c>
      <c r="R863" s="5">
        <v>435</v>
      </c>
      <c r="S863" s="5">
        <v>265</v>
      </c>
      <c r="T863" s="16">
        <v>0.60919541120529175</v>
      </c>
      <c r="U863" s="17">
        <v>0.34262949228286738</v>
      </c>
      <c r="V863" s="32">
        <v>49.509126109999997</v>
      </c>
      <c r="W863" s="32">
        <v>303.98406982421881</v>
      </c>
      <c r="X863" s="17">
        <v>0.28604120016098022</v>
      </c>
      <c r="Y863" s="32">
        <v>51.206509830000002</v>
      </c>
      <c r="Z863" s="32">
        <v>268.87872314453131</v>
      </c>
      <c r="AA863" s="5">
        <v>435</v>
      </c>
      <c r="AB863" s="5">
        <v>265</v>
      </c>
      <c r="AC863" s="16">
        <v>0.60919541120529175</v>
      </c>
      <c r="AD863" s="17">
        <v>0.2071713209152222</v>
      </c>
      <c r="AE863" s="32">
        <v>50.199615780000002</v>
      </c>
      <c r="AF863" s="32">
        <v>245.81672668457031</v>
      </c>
      <c r="AG863" s="16">
        <v>1.0999999999999999E-2</v>
      </c>
      <c r="AH863" s="16"/>
      <c r="AI863" s="16"/>
      <c r="AJ863" s="16">
        <v>0.94000000000000006</v>
      </c>
      <c r="AK863" s="16">
        <v>4.2999999999999997E-2</v>
      </c>
      <c r="AL863" s="16">
        <v>6.0000000521540642E-3</v>
      </c>
      <c r="AM863" s="16"/>
      <c r="AN863" s="16">
        <v>0.13800000000000001</v>
      </c>
      <c r="AO863" s="16">
        <v>0.53500000000000003</v>
      </c>
      <c r="AP863" s="5">
        <v>0</v>
      </c>
      <c r="AQ863" s="31">
        <v>6830.0400390625</v>
      </c>
      <c r="AR863" s="31">
        <v>9281.77</v>
      </c>
    </row>
    <row r="864" spans="1:44" x14ac:dyDescent="0.3">
      <c r="A864" s="4">
        <v>661044020</v>
      </c>
      <c r="B864" s="3" t="s">
        <v>321</v>
      </c>
      <c r="C864" s="3" t="s">
        <v>1475</v>
      </c>
      <c r="D864" s="14">
        <v>76.849708557128906</v>
      </c>
      <c r="E864" s="14">
        <v>81.842269897460938</v>
      </c>
      <c r="F864" s="14">
        <v>82.691696166992188</v>
      </c>
      <c r="G864" s="14">
        <v>82.135612487792969</v>
      </c>
      <c r="H864" s="5">
        <v>113</v>
      </c>
      <c r="I864" s="15" t="s">
        <v>3981</v>
      </c>
      <c r="J864" s="15">
        <v>5</v>
      </c>
      <c r="K864" s="3" t="s">
        <v>3801</v>
      </c>
      <c r="L864" s="3" t="s">
        <v>3909</v>
      </c>
      <c r="M864" s="3" t="s">
        <v>3916</v>
      </c>
      <c r="N864" s="3" t="s">
        <v>3923</v>
      </c>
      <c r="O864" s="17">
        <v>0.78333336114883423</v>
      </c>
      <c r="P864" s="32">
        <v>46.697025979999999</v>
      </c>
      <c r="Q864" s="32"/>
      <c r="R864" s="5">
        <v>85</v>
      </c>
      <c r="S864" s="5">
        <v>17</v>
      </c>
      <c r="T864" s="16">
        <v>0.20000000298023221</v>
      </c>
      <c r="U864" s="17">
        <v>0.45454546809196472</v>
      </c>
      <c r="V864" s="32">
        <v>48.742809260000001</v>
      </c>
      <c r="W864" s="32"/>
      <c r="X864" s="17">
        <v>0.44999998807907099</v>
      </c>
      <c r="Y864" s="32">
        <v>48.774000710000003</v>
      </c>
      <c r="Z864" s="32"/>
      <c r="AA864" s="5">
        <v>85</v>
      </c>
      <c r="AB864" s="5">
        <v>17</v>
      </c>
      <c r="AC864" s="16">
        <v>0.20000000298023221</v>
      </c>
      <c r="AD864" s="17">
        <v>0.45454546809196472</v>
      </c>
      <c r="AE864" s="32">
        <v>48.533700899999999</v>
      </c>
      <c r="AF864" s="32"/>
      <c r="AG864" s="16"/>
      <c r="AH864" s="16"/>
      <c r="AI864" s="16"/>
      <c r="AJ864" s="16">
        <v>0.97299999999999998</v>
      </c>
      <c r="AK864" s="16"/>
      <c r="AL864" s="16">
        <v>2.700000070035458E-2</v>
      </c>
      <c r="AM864" s="16"/>
      <c r="AN864" s="16">
        <v>0.08</v>
      </c>
      <c r="AO864" s="16">
        <v>0.21099999999999999</v>
      </c>
      <c r="AP864" s="5">
        <v>0</v>
      </c>
      <c r="AQ864" s="31">
        <v>8761.6201171875</v>
      </c>
      <c r="AR864" s="31">
        <v>10438.219999999999</v>
      </c>
    </row>
    <row r="865" spans="1:44" x14ac:dyDescent="0.3">
      <c r="A865" s="4">
        <v>810944020</v>
      </c>
      <c r="B865" s="3" t="s">
        <v>384</v>
      </c>
      <c r="C865" s="3" t="s">
        <v>1592</v>
      </c>
      <c r="D865" s="14">
        <v>86.565040588378906</v>
      </c>
      <c r="E865" s="14">
        <v>86.298698425292969</v>
      </c>
      <c r="F865" s="14">
        <v>88.132499694824219</v>
      </c>
      <c r="G865" s="14">
        <v>88.76373291015625</v>
      </c>
      <c r="H865" s="5">
        <v>702</v>
      </c>
      <c r="I865" s="15" t="s">
        <v>3981</v>
      </c>
      <c r="J865" s="15">
        <v>5</v>
      </c>
      <c r="K865" s="3" t="s">
        <v>3868</v>
      </c>
      <c r="L865" s="3" t="s">
        <v>3913</v>
      </c>
      <c r="M865" s="3" t="s">
        <v>3918</v>
      </c>
      <c r="N865" s="3" t="s">
        <v>3923</v>
      </c>
      <c r="O865" s="17">
        <v>0.53392332792282104</v>
      </c>
      <c r="P865" s="32">
        <v>50.75594778</v>
      </c>
      <c r="Q865" s="32">
        <v>354.27728271484381</v>
      </c>
      <c r="R865" s="5">
        <v>358</v>
      </c>
      <c r="S865" s="5">
        <v>223</v>
      </c>
      <c r="T865" s="16">
        <v>0.62290501594543457</v>
      </c>
      <c r="U865" s="17">
        <v>0.41584157943725591</v>
      </c>
      <c r="V865" s="32">
        <v>50.600788790000003</v>
      </c>
      <c r="W865" s="32">
        <v>320.29702758789063</v>
      </c>
      <c r="X865" s="17">
        <v>0.54867255687713623</v>
      </c>
      <c r="Y865" s="32">
        <v>52.050968179999998</v>
      </c>
      <c r="Z865" s="32">
        <v>347.49261474609381</v>
      </c>
      <c r="AA865" s="5">
        <v>359</v>
      </c>
      <c r="AB865" s="5">
        <v>224</v>
      </c>
      <c r="AC865" s="16">
        <v>0.62290501594543457</v>
      </c>
      <c r="AD865" s="17">
        <v>0.41584157943725591</v>
      </c>
      <c r="AE865" s="32">
        <v>52.266256910000003</v>
      </c>
      <c r="AF865" s="32">
        <v>313.3663330078125</v>
      </c>
      <c r="AG865" s="16">
        <v>2.3E-2</v>
      </c>
      <c r="AH865" s="16">
        <v>1.0999999999999999E-2</v>
      </c>
      <c r="AI865" s="16">
        <v>9.0000000000000011E-3</v>
      </c>
      <c r="AJ865" s="16">
        <v>0.94300000000000006</v>
      </c>
      <c r="AK865" s="16"/>
      <c r="AL865" s="16">
        <v>1.4000000432133669E-2</v>
      </c>
      <c r="AM865" s="16"/>
      <c r="AN865" s="16">
        <v>0.18099999999999999</v>
      </c>
      <c r="AO865" s="16">
        <v>0.58499999999999996</v>
      </c>
      <c r="AP865" s="5">
        <v>0</v>
      </c>
      <c r="AQ865" s="31">
        <v>7944.02978515625</v>
      </c>
      <c r="AR865" s="31">
        <v>10253.540000000001</v>
      </c>
    </row>
    <row r="866" spans="1:44" x14ac:dyDescent="0.3">
      <c r="A866" s="4">
        <v>110824040</v>
      </c>
      <c r="B866" s="3" t="s">
        <v>47</v>
      </c>
      <c r="C866" s="3" t="s">
        <v>671</v>
      </c>
      <c r="D866" s="14">
        <v>85.080123901367188</v>
      </c>
      <c r="E866" s="14">
        <v>86.739425659179688</v>
      </c>
      <c r="F866" s="14">
        <v>86.35821533203125</v>
      </c>
      <c r="G866" s="14">
        <v>86.725357055664063</v>
      </c>
      <c r="H866" s="5">
        <v>314</v>
      </c>
      <c r="I866" s="15" t="s">
        <v>3980</v>
      </c>
      <c r="J866" s="15">
        <v>6</v>
      </c>
      <c r="K866" s="3" t="s">
        <v>3898</v>
      </c>
      <c r="L866" s="3" t="s">
        <v>3912</v>
      </c>
      <c r="M866" s="3" t="s">
        <v>3917</v>
      </c>
      <c r="N866" s="3" t="s">
        <v>3921</v>
      </c>
      <c r="O866" s="17">
        <v>0.26760563254356379</v>
      </c>
      <c r="P866" s="32">
        <v>50.135572449999998</v>
      </c>
      <c r="Q866" s="32">
        <v>272.53521728515631</v>
      </c>
      <c r="R866" s="5">
        <v>237</v>
      </c>
      <c r="S866" s="5">
        <v>237</v>
      </c>
      <c r="T866" s="16">
        <v>1</v>
      </c>
      <c r="U866" s="17">
        <v>0.26760563254356379</v>
      </c>
      <c r="V866" s="32">
        <v>50.78453777</v>
      </c>
      <c r="W866" s="32">
        <v>272.53521728515631</v>
      </c>
      <c r="X866" s="17">
        <v>0.16197183728218079</v>
      </c>
      <c r="Y866" s="32">
        <v>50.982325969999998</v>
      </c>
      <c r="Z866" s="32">
        <v>214.0845031738281</v>
      </c>
      <c r="AA866" s="5">
        <v>240</v>
      </c>
      <c r="AB866" s="5">
        <v>240</v>
      </c>
      <c r="AC866" s="16">
        <v>1</v>
      </c>
      <c r="AD866" s="17">
        <v>0.16197183728218079</v>
      </c>
      <c r="AE866" s="32">
        <v>51.118369549999997</v>
      </c>
      <c r="AF866" s="32">
        <v>214.0845031738281</v>
      </c>
      <c r="AG866" s="16">
        <v>0.105</v>
      </c>
      <c r="AH866" s="16">
        <v>0.26800000000000002</v>
      </c>
      <c r="AI866" s="16">
        <v>1.6E-2</v>
      </c>
      <c r="AJ866" s="16">
        <v>0.436</v>
      </c>
      <c r="AK866" s="16">
        <v>0.16600000000000001</v>
      </c>
      <c r="AL866" s="16">
        <v>9.9999997764825821E-3</v>
      </c>
      <c r="AM866" s="16">
        <v>0.20100000000000001</v>
      </c>
      <c r="AN866" s="16">
        <v>0.108</v>
      </c>
      <c r="AO866" s="16">
        <v>0.63490000000000002</v>
      </c>
      <c r="AP866" s="5">
        <v>0</v>
      </c>
      <c r="AQ866" s="31">
        <v>9678.2001953125</v>
      </c>
      <c r="AR866" s="31">
        <v>10636.87</v>
      </c>
    </row>
    <row r="867" spans="1:44" x14ac:dyDescent="0.3">
      <c r="A867" s="4">
        <v>110824060</v>
      </c>
      <c r="B867" s="3" t="s">
        <v>47</v>
      </c>
      <c r="C867" s="3" t="s">
        <v>672</v>
      </c>
      <c r="D867" s="14">
        <v>85.85711669921875</v>
      </c>
      <c r="E867" s="14">
        <v>83.69952392578125</v>
      </c>
      <c r="F867" s="14">
        <v>90.506752014160156</v>
      </c>
      <c r="G867" s="14">
        <v>86.074119567871094</v>
      </c>
      <c r="H867" s="5">
        <v>358</v>
      </c>
      <c r="I867" s="15" t="s">
        <v>3981</v>
      </c>
      <c r="J867" s="15">
        <v>6</v>
      </c>
      <c r="K867" s="3" t="s">
        <v>3898</v>
      </c>
      <c r="L867" s="3" t="s">
        <v>3912</v>
      </c>
      <c r="M867" s="3" t="s">
        <v>3917</v>
      </c>
      <c r="N867" s="3" t="s">
        <v>3921</v>
      </c>
      <c r="O867" s="17">
        <v>0.61458331346511841</v>
      </c>
      <c r="P867" s="32">
        <v>50.460187439999999</v>
      </c>
      <c r="Q867" s="32">
        <v>370.83334350585938</v>
      </c>
      <c r="R867" s="5">
        <v>209</v>
      </c>
      <c r="S867" s="5">
        <v>102</v>
      </c>
      <c r="T867" s="16">
        <v>0.48803827166557312</v>
      </c>
      <c r="U867" s="17">
        <v>0.43023255467414862</v>
      </c>
      <c r="V867" s="32">
        <v>49.51713865</v>
      </c>
      <c r="W867" s="32">
        <v>322.093017578125</v>
      </c>
      <c r="X867" s="17">
        <v>0.62827223539352417</v>
      </c>
      <c r="Y867" s="32">
        <v>53.480966240000001</v>
      </c>
      <c r="Z867" s="32">
        <v>362.82723999023438</v>
      </c>
      <c r="AA867" s="5">
        <v>210</v>
      </c>
      <c r="AB867" s="5">
        <v>103</v>
      </c>
      <c r="AC867" s="16">
        <v>0.48803827166557312</v>
      </c>
      <c r="AD867" s="17">
        <v>0.39534884691238398</v>
      </c>
      <c r="AE867" s="32">
        <v>50.751632260000001</v>
      </c>
      <c r="AF867" s="32">
        <v>294.18603515625</v>
      </c>
      <c r="AG867" s="16">
        <v>6.4000000000000001E-2</v>
      </c>
      <c r="AH867" s="16">
        <v>6.0999999999999999E-2</v>
      </c>
      <c r="AI867" s="16">
        <v>0.02</v>
      </c>
      <c r="AJ867" s="16">
        <v>0.73199999999999998</v>
      </c>
      <c r="AK867" s="16">
        <v>0.12</v>
      </c>
      <c r="AL867" s="16">
        <v>3.0000000260770321E-3</v>
      </c>
      <c r="AM867" s="16">
        <v>3.5999999999999997E-2</v>
      </c>
      <c r="AN867" s="16">
        <v>9.5000000000000001E-2</v>
      </c>
      <c r="AO867" s="16">
        <v>0.40500000000000003</v>
      </c>
      <c r="AP867" s="5">
        <v>0</v>
      </c>
      <c r="AQ867" s="31">
        <v>9224.1796875</v>
      </c>
      <c r="AR867" s="31">
        <v>10250.94</v>
      </c>
    </row>
    <row r="868" spans="1:44" x14ac:dyDescent="0.3">
      <c r="A868" s="4">
        <v>110824070</v>
      </c>
      <c r="B868" s="3" t="s">
        <v>47</v>
      </c>
      <c r="C868" s="3" t="s">
        <v>673</v>
      </c>
      <c r="D868" s="14">
        <v>83.09234619140625</v>
      </c>
      <c r="E868" s="14">
        <v>84.796424865722656</v>
      </c>
      <c r="F868" s="14">
        <v>91.126449584960938</v>
      </c>
      <c r="G868" s="14">
        <v>92.526779174804688</v>
      </c>
      <c r="H868" s="5">
        <v>604</v>
      </c>
      <c r="I868" s="15" t="s">
        <v>3981</v>
      </c>
      <c r="J868" s="15">
        <v>6</v>
      </c>
      <c r="K868" s="3" t="s">
        <v>3898</v>
      </c>
      <c r="L868" s="3" t="s">
        <v>3912</v>
      </c>
      <c r="M868" s="3" t="s">
        <v>3917</v>
      </c>
      <c r="N868" s="3" t="s">
        <v>3921</v>
      </c>
      <c r="O868" s="17">
        <v>0.34701493382453918</v>
      </c>
      <c r="P868" s="32">
        <v>49.30510701</v>
      </c>
      <c r="Q868" s="32">
        <v>299.62686157226563</v>
      </c>
      <c r="R868" s="5">
        <v>363</v>
      </c>
      <c r="S868" s="5">
        <v>363</v>
      </c>
      <c r="T868" s="16">
        <v>1</v>
      </c>
      <c r="U868" s="17">
        <v>0.34701493382453918</v>
      </c>
      <c r="V868" s="32">
        <v>49.974459770000003</v>
      </c>
      <c r="W868" s="32">
        <v>299.62686157226563</v>
      </c>
      <c r="X868" s="17">
        <v>0.36567163467407232</v>
      </c>
      <c r="Y868" s="32">
        <v>53.854208360000001</v>
      </c>
      <c r="Z868" s="32">
        <v>275.37313842773438</v>
      </c>
      <c r="AA868" s="5">
        <v>363</v>
      </c>
      <c r="AB868" s="5">
        <v>363</v>
      </c>
      <c r="AC868" s="16">
        <v>1</v>
      </c>
      <c r="AD868" s="17">
        <v>0.36567163467407232</v>
      </c>
      <c r="AE868" s="32">
        <v>54.385377849999998</v>
      </c>
      <c r="AF868" s="32">
        <v>275.37313842773438</v>
      </c>
      <c r="AG868" s="16">
        <v>8.3000000000000004E-2</v>
      </c>
      <c r="AH868" s="16">
        <v>0.14099999999999999</v>
      </c>
      <c r="AI868" s="16"/>
      <c r="AJ868" s="16">
        <v>0.66400000000000003</v>
      </c>
      <c r="AK868" s="16">
        <v>0.106</v>
      </c>
      <c r="AL868" s="16">
        <v>7.0000002160668373E-3</v>
      </c>
      <c r="AM868" s="16">
        <v>0.10299999999999999</v>
      </c>
      <c r="AN868" s="16">
        <v>0.17599999999999999</v>
      </c>
      <c r="AO868" s="16">
        <v>0.66780000000000006</v>
      </c>
      <c r="AP868" s="5">
        <v>0</v>
      </c>
      <c r="AQ868" s="31">
        <v>9013</v>
      </c>
      <c r="AR868" s="31">
        <v>9781.18</v>
      </c>
    </row>
    <row r="869" spans="1:44" x14ac:dyDescent="0.3">
      <c r="A869" s="4">
        <v>110824080</v>
      </c>
      <c r="B869" s="3" t="s">
        <v>47</v>
      </c>
      <c r="C869" s="3" t="s">
        <v>674</v>
      </c>
      <c r="D869" s="14">
        <v>82.50445556640625</v>
      </c>
      <c r="E869" s="14">
        <v>78.723457336425781</v>
      </c>
      <c r="F869" s="14">
        <v>84.005210876464844</v>
      </c>
      <c r="G869" s="14">
        <v>82.050300598144531</v>
      </c>
      <c r="H869" s="5">
        <v>499</v>
      </c>
      <c r="I869" s="15" t="s">
        <v>3980</v>
      </c>
      <c r="J869" s="15">
        <v>6</v>
      </c>
      <c r="K869" s="3" t="s">
        <v>3898</v>
      </c>
      <c r="L869" s="3" t="s">
        <v>3912</v>
      </c>
      <c r="M869" s="3" t="s">
        <v>3917</v>
      </c>
      <c r="N869" s="3" t="s">
        <v>3921</v>
      </c>
      <c r="O869" s="17">
        <v>0.57875460386276245</v>
      </c>
      <c r="P869" s="32">
        <v>49.059495509999998</v>
      </c>
      <c r="Q869" s="32">
        <v>350.91574096679688</v>
      </c>
      <c r="R869" s="5">
        <v>336</v>
      </c>
      <c r="S869" s="5">
        <v>145</v>
      </c>
      <c r="T869" s="16">
        <v>0.431547611951828</v>
      </c>
      <c r="U869" s="17">
        <v>0.44660192728042603</v>
      </c>
      <c r="V869" s="32">
        <v>47.442509639999997</v>
      </c>
      <c r="W869" s="32">
        <v>309.708740234375</v>
      </c>
      <c r="X869" s="17">
        <v>0.49450549483299261</v>
      </c>
      <c r="Y869" s="32">
        <v>49.565126489999997</v>
      </c>
      <c r="Z869" s="32">
        <v>332.60073852539063</v>
      </c>
      <c r="AA869" s="5">
        <v>337</v>
      </c>
      <c r="AB869" s="5">
        <v>146</v>
      </c>
      <c r="AC869" s="16">
        <v>0.431547611951828</v>
      </c>
      <c r="AD869" s="17">
        <v>0.36893203854560852</v>
      </c>
      <c r="AE869" s="32">
        <v>48.485658370000003</v>
      </c>
      <c r="AF869" s="32">
        <v>279.61166381835938</v>
      </c>
      <c r="AG869" s="16">
        <v>6.6000000000000003E-2</v>
      </c>
      <c r="AH869" s="16">
        <v>8.6000000000000007E-2</v>
      </c>
      <c r="AI869" s="16">
        <v>7.8E-2</v>
      </c>
      <c r="AJ869" s="16">
        <v>0.68500000000000005</v>
      </c>
      <c r="AK869" s="16">
        <v>7.3999999999999996E-2</v>
      </c>
      <c r="AL869" s="16">
        <v>9.9999997764825821E-3</v>
      </c>
      <c r="AM869" s="16">
        <v>0.08</v>
      </c>
      <c r="AN869" s="16">
        <v>0.112</v>
      </c>
      <c r="AO869" s="16">
        <v>0.221</v>
      </c>
      <c r="AP869" s="5">
        <v>0</v>
      </c>
      <c r="AQ869" s="31">
        <v>11355.740234375</v>
      </c>
      <c r="AR869" s="31">
        <v>13109.33</v>
      </c>
    </row>
    <row r="870" spans="1:44" x14ac:dyDescent="0.3">
      <c r="A870" s="4">
        <v>110824100</v>
      </c>
      <c r="B870" s="3" t="s">
        <v>47</v>
      </c>
      <c r="C870" s="3" t="s">
        <v>675</v>
      </c>
      <c r="D870" s="14">
        <v>81.324066162109375</v>
      </c>
      <c r="E870" s="14">
        <v>83.485771179199219</v>
      </c>
      <c r="F870" s="14">
        <v>90.259681701660156</v>
      </c>
      <c r="G870" s="14">
        <v>93.154960632324219</v>
      </c>
      <c r="H870" s="5">
        <v>291</v>
      </c>
      <c r="I870" s="15" t="s">
        <v>3981</v>
      </c>
      <c r="J870" s="15">
        <v>6</v>
      </c>
      <c r="K870" s="3" t="s">
        <v>3898</v>
      </c>
      <c r="L870" s="3" t="s">
        <v>3912</v>
      </c>
      <c r="M870" s="3" t="s">
        <v>3917</v>
      </c>
      <c r="N870" s="3" t="s">
        <v>3921</v>
      </c>
      <c r="O870" s="17">
        <v>0.58579879999160767</v>
      </c>
      <c r="P870" s="32">
        <v>48.566348079999997</v>
      </c>
      <c r="Q870" s="32">
        <v>369.23077392578131</v>
      </c>
      <c r="R870" s="5">
        <v>229</v>
      </c>
      <c r="S870" s="5">
        <v>98</v>
      </c>
      <c r="T870" s="16">
        <v>0.42794761061668402</v>
      </c>
      <c r="U870" s="17">
        <v>0.47999998927116388</v>
      </c>
      <c r="V870" s="32">
        <v>49.428019380000002</v>
      </c>
      <c r="W870" s="32">
        <v>350.66665649414063</v>
      </c>
      <c r="X870" s="17">
        <v>0.4792899489402771</v>
      </c>
      <c r="Y870" s="32">
        <v>53.332158219999997</v>
      </c>
      <c r="Z870" s="32">
        <v>338.4615478515625</v>
      </c>
      <c r="AA870" s="5">
        <v>229</v>
      </c>
      <c r="AB870" s="5">
        <v>98</v>
      </c>
      <c r="AC870" s="16">
        <v>0.42794761061668402</v>
      </c>
      <c r="AD870" s="17">
        <v>0.41333332657814031</v>
      </c>
      <c r="AE870" s="32">
        <v>54.739133260000003</v>
      </c>
      <c r="AF870" s="32">
        <v>313.33334350585938</v>
      </c>
      <c r="AG870" s="16">
        <v>3.1E-2</v>
      </c>
      <c r="AH870" s="16">
        <v>4.8000000000000001E-2</v>
      </c>
      <c r="AI870" s="16">
        <v>0.12</v>
      </c>
      <c r="AJ870" s="16">
        <v>0.72499999999999998</v>
      </c>
      <c r="AK870" s="16">
        <v>7.2000000000000008E-2</v>
      </c>
      <c r="AL870" s="16">
        <v>3.0000000260770321E-3</v>
      </c>
      <c r="AM870" s="16">
        <v>0.12</v>
      </c>
      <c r="AN870" s="16">
        <v>6.5000000000000002E-2</v>
      </c>
      <c r="AO870" s="16">
        <v>0.36899999999999999</v>
      </c>
      <c r="AP870" s="5">
        <v>0</v>
      </c>
      <c r="AQ870" s="31">
        <v>9437.6796875</v>
      </c>
      <c r="AR870" s="31">
        <v>10371.19</v>
      </c>
    </row>
    <row r="871" spans="1:44" x14ac:dyDescent="0.3">
      <c r="A871" s="4">
        <v>110824140</v>
      </c>
      <c r="B871" s="3" t="s">
        <v>47</v>
      </c>
      <c r="C871" s="3" t="s">
        <v>676</v>
      </c>
      <c r="D871" s="14">
        <v>87.260551452636719</v>
      </c>
      <c r="E871" s="14">
        <v>88.942283630371094</v>
      </c>
      <c r="F871" s="14">
        <v>87.03021240234375</v>
      </c>
      <c r="G871" s="14">
        <v>87.144477844238281</v>
      </c>
      <c r="H871" s="5">
        <v>322</v>
      </c>
      <c r="I871" s="15" t="s">
        <v>3981</v>
      </c>
      <c r="J871" s="15">
        <v>6</v>
      </c>
      <c r="K871" s="3" t="s">
        <v>3898</v>
      </c>
      <c r="L871" s="3" t="s">
        <v>3912</v>
      </c>
      <c r="M871" s="3" t="s">
        <v>3917</v>
      </c>
      <c r="N871" s="3" t="s">
        <v>3921</v>
      </c>
      <c r="O871" s="17">
        <v>0.41401273012161249</v>
      </c>
      <c r="P871" s="32">
        <v>51.046521630000001</v>
      </c>
      <c r="Q871" s="32">
        <v>308.28024291992188</v>
      </c>
      <c r="R871" s="5">
        <v>210</v>
      </c>
      <c r="S871" s="5">
        <v>210</v>
      </c>
      <c r="T871" s="16">
        <v>1</v>
      </c>
      <c r="U871" s="17">
        <v>0.41401273012161249</v>
      </c>
      <c r="V871" s="32">
        <v>51.702956829999998</v>
      </c>
      <c r="W871" s="32">
        <v>308.28024291992188</v>
      </c>
      <c r="X871" s="17">
        <v>0.28662419319152832</v>
      </c>
      <c r="Y871" s="32">
        <v>51.387067139999999</v>
      </c>
      <c r="Z871" s="32">
        <v>259.87261962890631</v>
      </c>
      <c r="AA871" s="5">
        <v>217</v>
      </c>
      <c r="AB871" s="5">
        <v>217</v>
      </c>
      <c r="AC871" s="16">
        <v>1</v>
      </c>
      <c r="AD871" s="17">
        <v>0.28662419319152832</v>
      </c>
      <c r="AE871" s="32">
        <v>51.354391970000002</v>
      </c>
      <c r="AF871" s="32">
        <v>259.87261962890631</v>
      </c>
      <c r="AG871" s="16">
        <v>0.13700000000000001</v>
      </c>
      <c r="AH871" s="16">
        <v>6.2E-2</v>
      </c>
      <c r="AI871" s="16"/>
      <c r="AJ871" s="16">
        <v>0.49099999999999999</v>
      </c>
      <c r="AK871" s="16">
        <v>0.127</v>
      </c>
      <c r="AL871" s="16">
        <v>0.18299999833106989</v>
      </c>
      <c r="AM871" s="16">
        <v>0.25800000000000001</v>
      </c>
      <c r="AN871" s="16">
        <v>0.112</v>
      </c>
      <c r="AO871" s="16">
        <v>0.48899999999999999</v>
      </c>
      <c r="AP871" s="5">
        <v>0</v>
      </c>
      <c r="AQ871" s="31">
        <v>9454.7900390625</v>
      </c>
      <c r="AR871" s="31">
        <v>10237.99</v>
      </c>
    </row>
    <row r="872" spans="1:44" x14ac:dyDescent="0.3">
      <c r="A872" s="4">
        <v>110824180</v>
      </c>
      <c r="B872" s="3" t="s">
        <v>47</v>
      </c>
      <c r="C872" s="3" t="s">
        <v>677</v>
      </c>
      <c r="D872" s="14">
        <v>75.756584167480469</v>
      </c>
      <c r="E872" s="14">
        <v>77.361763000488281</v>
      </c>
      <c r="F872" s="14">
        <v>83.572944641113281</v>
      </c>
      <c r="G872" s="14">
        <v>82.225807189941406</v>
      </c>
      <c r="H872" s="5">
        <v>486</v>
      </c>
      <c r="I872" s="15" t="s">
        <v>3981</v>
      </c>
      <c r="J872" s="15">
        <v>5</v>
      </c>
      <c r="K872" s="3" t="s">
        <v>3898</v>
      </c>
      <c r="L872" s="3" t="s">
        <v>3912</v>
      </c>
      <c r="M872" s="3" t="s">
        <v>3917</v>
      </c>
      <c r="N872" s="3" t="s">
        <v>3921</v>
      </c>
      <c r="O872" s="17">
        <v>0.2097560912370682</v>
      </c>
      <c r="P872" s="32">
        <v>46.240336569999997</v>
      </c>
      <c r="Q872" s="32">
        <v>261.46340942382813</v>
      </c>
      <c r="R872" s="5">
        <v>282</v>
      </c>
      <c r="S872" s="5">
        <v>282</v>
      </c>
      <c r="T872" s="16">
        <v>1</v>
      </c>
      <c r="U872" s="17">
        <v>0.2097560912370682</v>
      </c>
      <c r="V872" s="32">
        <v>46.874789309999997</v>
      </c>
      <c r="W872" s="32">
        <v>261.46340942382813</v>
      </c>
      <c r="X872" s="17">
        <v>0.12682926654815671</v>
      </c>
      <c r="Y872" s="32">
        <v>49.30477278</v>
      </c>
      <c r="Z872" s="32">
        <v>197.07316589355469</v>
      </c>
      <c r="AA872" s="5">
        <v>282</v>
      </c>
      <c r="AB872" s="5">
        <v>282</v>
      </c>
      <c r="AC872" s="16">
        <v>1</v>
      </c>
      <c r="AD872" s="17">
        <v>0.12682926654815671</v>
      </c>
      <c r="AE872" s="32">
        <v>48.584491989999997</v>
      </c>
      <c r="AF872" s="32">
        <v>197.07316589355469</v>
      </c>
      <c r="AG872" s="16">
        <v>4.1000000000000002E-2</v>
      </c>
      <c r="AH872" s="16">
        <v>0.11899999999999999</v>
      </c>
      <c r="AI872" s="16"/>
      <c r="AJ872" s="16">
        <v>0.71599999999999997</v>
      </c>
      <c r="AK872" s="16">
        <v>8.7999999999999995E-2</v>
      </c>
      <c r="AL872" s="16">
        <v>3.5000000149011612E-2</v>
      </c>
      <c r="AM872" s="16">
        <v>0.126</v>
      </c>
      <c r="AN872" s="16">
        <v>9.9000000000000005E-2</v>
      </c>
      <c r="AO872" s="16">
        <v>0.53400000000000003</v>
      </c>
      <c r="AP872" s="5">
        <v>0</v>
      </c>
      <c r="AQ872" s="31">
        <v>8837.990234375</v>
      </c>
      <c r="AR872" s="31">
        <v>9712.4699999999993</v>
      </c>
    </row>
    <row r="873" spans="1:44" x14ac:dyDescent="0.3">
      <c r="A873" s="4">
        <v>110824220</v>
      </c>
      <c r="B873" s="3" t="s">
        <v>47</v>
      </c>
      <c r="C873" s="3" t="s">
        <v>678</v>
      </c>
      <c r="D873" s="14">
        <v>76.790397644042969</v>
      </c>
      <c r="E873" s="14">
        <v>80.487052917480469</v>
      </c>
      <c r="F873" s="14">
        <v>81.007499694824219</v>
      </c>
      <c r="G873" s="14">
        <v>80.411491394042969</v>
      </c>
      <c r="H873" s="5">
        <v>351</v>
      </c>
      <c r="I873" s="15" t="s">
        <v>3981</v>
      </c>
      <c r="J873" s="15">
        <v>5</v>
      </c>
      <c r="K873" s="3" t="s">
        <v>3898</v>
      </c>
      <c r="L873" s="3" t="s">
        <v>3912</v>
      </c>
      <c r="M873" s="3" t="s">
        <v>3917</v>
      </c>
      <c r="N873" s="3" t="s">
        <v>3921</v>
      </c>
      <c r="O873" s="17">
        <v>0.4583333432674408</v>
      </c>
      <c r="P873" s="32">
        <v>46.672246270000002</v>
      </c>
      <c r="Q873" s="32">
        <v>329.76190185546881</v>
      </c>
      <c r="R873" s="5">
        <v>191</v>
      </c>
      <c r="S873" s="5">
        <v>151</v>
      </c>
      <c r="T873" s="16">
        <v>0.79057592153549194</v>
      </c>
      <c r="U873" s="17">
        <v>0.4583333432674408</v>
      </c>
      <c r="V873" s="32">
        <v>48.177790979999997</v>
      </c>
      <c r="W873" s="32">
        <v>329.76190185546881</v>
      </c>
      <c r="X873" s="17">
        <v>0.39156627655029302</v>
      </c>
      <c r="Y873" s="32">
        <v>47.759619979999997</v>
      </c>
      <c r="Z873" s="32">
        <v>294.57830810546881</v>
      </c>
      <c r="AA873" s="5">
        <v>193</v>
      </c>
      <c r="AB873" s="5">
        <v>153</v>
      </c>
      <c r="AC873" s="16">
        <v>0.79057592153549194</v>
      </c>
      <c r="AD873" s="17">
        <v>0.39156627655029302</v>
      </c>
      <c r="AE873" s="32">
        <v>47.562777250000003</v>
      </c>
      <c r="AF873" s="32">
        <v>294.57830810546881</v>
      </c>
      <c r="AG873" s="16">
        <v>2.5999999999999999E-2</v>
      </c>
      <c r="AH873" s="16">
        <v>8.7999999999999995E-2</v>
      </c>
      <c r="AI873" s="16"/>
      <c r="AJ873" s="16">
        <v>0.80600000000000005</v>
      </c>
      <c r="AK873" s="16">
        <v>7.3999999999999996E-2</v>
      </c>
      <c r="AL873" s="16">
        <v>6.0000000521540642E-3</v>
      </c>
      <c r="AM873" s="16">
        <v>7.1000000000000008E-2</v>
      </c>
      <c r="AN873" s="16">
        <v>9.4E-2</v>
      </c>
      <c r="AO873" s="16">
        <v>0.40439999999999998</v>
      </c>
      <c r="AP873" s="5">
        <v>0</v>
      </c>
      <c r="AQ873" s="31">
        <v>10169.830078125</v>
      </c>
      <c r="AR873" s="31">
        <v>10965.7</v>
      </c>
    </row>
    <row r="874" spans="1:44" x14ac:dyDescent="0.3">
      <c r="A874" s="4">
        <v>110824260</v>
      </c>
      <c r="B874" s="3" t="s">
        <v>47</v>
      </c>
      <c r="C874" s="3" t="s">
        <v>679</v>
      </c>
      <c r="D874" s="14">
        <v>71.833419799804688</v>
      </c>
      <c r="E874" s="14">
        <v>73.363197326660156</v>
      </c>
      <c r="F874" s="14">
        <v>78.409347534179688</v>
      </c>
      <c r="G874" s="14">
        <v>79.097236633300781</v>
      </c>
      <c r="H874" s="5">
        <v>473</v>
      </c>
      <c r="I874" s="15" t="s">
        <v>3981</v>
      </c>
      <c r="J874" s="15">
        <v>5</v>
      </c>
      <c r="K874" s="3" t="s">
        <v>3898</v>
      </c>
      <c r="L874" s="3" t="s">
        <v>3912</v>
      </c>
      <c r="M874" s="3" t="s">
        <v>3917</v>
      </c>
      <c r="N874" s="3" t="s">
        <v>3921</v>
      </c>
      <c r="O874" s="17">
        <v>0.2488038241863251</v>
      </c>
      <c r="P874" s="32">
        <v>44.601294840000001</v>
      </c>
      <c r="Q874" s="32">
        <v>262.67941284179688</v>
      </c>
      <c r="R874" s="5">
        <v>257</v>
      </c>
      <c r="S874" s="5">
        <v>257</v>
      </c>
      <c r="T874" s="16">
        <v>1</v>
      </c>
      <c r="U874" s="17">
        <v>0.2488038241863251</v>
      </c>
      <c r="V874" s="32">
        <v>45.207701329999999</v>
      </c>
      <c r="W874" s="32">
        <v>262.67941284179688</v>
      </c>
      <c r="X874" s="17">
        <v>0.16746412217617029</v>
      </c>
      <c r="Y874" s="32">
        <v>46.19476427</v>
      </c>
      <c r="Z874" s="32">
        <v>225.83732604980469</v>
      </c>
      <c r="AA874" s="5">
        <v>257</v>
      </c>
      <c r="AB874" s="5">
        <v>257</v>
      </c>
      <c r="AC874" s="16">
        <v>1</v>
      </c>
      <c r="AD874" s="17">
        <v>0.16746412217617029</v>
      </c>
      <c r="AE874" s="32">
        <v>46.82266757</v>
      </c>
      <c r="AF874" s="32">
        <v>225.83732604980469</v>
      </c>
      <c r="AG874" s="16">
        <v>5.2999999999999999E-2</v>
      </c>
      <c r="AH874" s="16">
        <v>9.5000000000000001E-2</v>
      </c>
      <c r="AI874" s="16"/>
      <c r="AJ874" s="16">
        <v>0.67700000000000005</v>
      </c>
      <c r="AK874" s="16">
        <v>0.127</v>
      </c>
      <c r="AL874" s="16">
        <v>4.8999998718500137E-2</v>
      </c>
      <c r="AM874" s="16">
        <v>0.106</v>
      </c>
      <c r="AN874" s="16">
        <v>0.106</v>
      </c>
      <c r="AO874" s="16">
        <v>0.59689999999999999</v>
      </c>
      <c r="AP874" s="5">
        <v>0</v>
      </c>
      <c r="AQ874" s="31">
        <v>9442.1201171875</v>
      </c>
      <c r="AR874" s="31">
        <v>10341.75</v>
      </c>
    </row>
    <row r="875" spans="1:44" x14ac:dyDescent="0.3">
      <c r="A875" s="4">
        <v>110824280</v>
      </c>
      <c r="B875" s="3" t="s">
        <v>47</v>
      </c>
      <c r="C875" s="3" t="s">
        <v>680</v>
      </c>
      <c r="D875" s="14">
        <v>87.135498046875</v>
      </c>
      <c r="E875" s="14">
        <v>88.80181884765625</v>
      </c>
      <c r="F875" s="14">
        <v>87.400886535644531</v>
      </c>
      <c r="G875" s="14">
        <v>87.285873413085938</v>
      </c>
      <c r="H875" s="5">
        <v>312</v>
      </c>
      <c r="I875" s="15" t="s">
        <v>3981</v>
      </c>
      <c r="J875" s="15">
        <v>6</v>
      </c>
      <c r="K875" s="3" t="s">
        <v>3898</v>
      </c>
      <c r="L875" s="3" t="s">
        <v>3912</v>
      </c>
      <c r="M875" s="3" t="s">
        <v>3917</v>
      </c>
      <c r="N875" s="3" t="s">
        <v>3921</v>
      </c>
      <c r="O875" s="17">
        <v>0.31210190057754522</v>
      </c>
      <c r="P875" s="32">
        <v>50.994276130000003</v>
      </c>
      <c r="Q875" s="32">
        <v>295.54141235351563</v>
      </c>
      <c r="R875" s="5">
        <v>218</v>
      </c>
      <c r="S875" s="5">
        <v>218</v>
      </c>
      <c r="T875" s="16">
        <v>1</v>
      </c>
      <c r="U875" s="17">
        <v>0.31210190057754522</v>
      </c>
      <c r="V875" s="32">
        <v>51.644391570000003</v>
      </c>
      <c r="W875" s="32">
        <v>295.54141235351563</v>
      </c>
      <c r="X875" s="17">
        <v>0.13291139900684359</v>
      </c>
      <c r="Y875" s="32">
        <v>51.610322459999999</v>
      </c>
      <c r="Z875" s="32">
        <v>204.43037414550781</v>
      </c>
      <c r="AA875" s="5">
        <v>218</v>
      </c>
      <c r="AB875" s="5">
        <v>218</v>
      </c>
      <c r="AC875" s="16">
        <v>1</v>
      </c>
      <c r="AD875" s="17">
        <v>0.13291139900684359</v>
      </c>
      <c r="AE875" s="32">
        <v>51.434018510000001</v>
      </c>
      <c r="AF875" s="32">
        <v>204.43037414550781</v>
      </c>
      <c r="AG875" s="16">
        <v>7.1000000000000008E-2</v>
      </c>
      <c r="AH875" s="16">
        <v>9.6000000000000002E-2</v>
      </c>
      <c r="AI875" s="16">
        <v>2.5999999999999999E-2</v>
      </c>
      <c r="AJ875" s="16">
        <v>0.64400000000000002</v>
      </c>
      <c r="AK875" s="16">
        <v>0.14699999999999999</v>
      </c>
      <c r="AL875" s="16">
        <v>1.6000000759959221E-2</v>
      </c>
      <c r="AM875" s="16">
        <v>9.6000000000000002E-2</v>
      </c>
      <c r="AN875" s="16">
        <v>8.7000000000000008E-2</v>
      </c>
      <c r="AO875" s="16">
        <v>0.54969999999999997</v>
      </c>
      <c r="AP875" s="5">
        <v>0</v>
      </c>
      <c r="AQ875" s="31">
        <v>10026.25</v>
      </c>
      <c r="AR875" s="31">
        <v>10786.51</v>
      </c>
    </row>
    <row r="876" spans="1:44" x14ac:dyDescent="0.3">
      <c r="A876" s="4">
        <v>110824390</v>
      </c>
      <c r="B876" s="3" t="s">
        <v>47</v>
      </c>
      <c r="C876" s="3" t="s">
        <v>681</v>
      </c>
      <c r="D876" s="14">
        <v>84.024574279785156</v>
      </c>
      <c r="E876" s="14">
        <v>85.726310729980469</v>
      </c>
      <c r="F876" s="14">
        <v>87.372230529785156</v>
      </c>
      <c r="G876" s="14">
        <v>87.53277587890625</v>
      </c>
      <c r="H876" s="5">
        <v>383</v>
      </c>
      <c r="I876" s="15" t="s">
        <v>3981</v>
      </c>
      <c r="J876" s="15">
        <v>6</v>
      </c>
      <c r="K876" s="3" t="s">
        <v>3898</v>
      </c>
      <c r="L876" s="3" t="s">
        <v>3912</v>
      </c>
      <c r="M876" s="3" t="s">
        <v>3917</v>
      </c>
      <c r="N876" s="3" t="s">
        <v>3921</v>
      </c>
      <c r="O876" s="17">
        <v>0.39795917272567749</v>
      </c>
      <c r="P876" s="32">
        <v>49.694579429999997</v>
      </c>
      <c r="Q876" s="32">
        <v>316.83673095703131</v>
      </c>
      <c r="R876" s="5">
        <v>248</v>
      </c>
      <c r="S876" s="5">
        <v>248</v>
      </c>
      <c r="T876" s="16">
        <v>1</v>
      </c>
      <c r="U876" s="17">
        <v>0.39795917272567749</v>
      </c>
      <c r="V876" s="32">
        <v>50.362149279999997</v>
      </c>
      <c r="W876" s="32">
        <v>316.83673095703131</v>
      </c>
      <c r="X876" s="17">
        <v>0.33673468232154852</v>
      </c>
      <c r="Y876" s="32">
        <v>51.593063919999999</v>
      </c>
      <c r="Z876" s="32">
        <v>276.02041625976563</v>
      </c>
      <c r="AA876" s="5">
        <v>249</v>
      </c>
      <c r="AB876" s="5">
        <v>249</v>
      </c>
      <c r="AC876" s="16">
        <v>1</v>
      </c>
      <c r="AD876" s="17">
        <v>0.33673468232154852</v>
      </c>
      <c r="AE876" s="32">
        <v>51.573056579999999</v>
      </c>
      <c r="AF876" s="32">
        <v>276.02041625976563</v>
      </c>
      <c r="AG876" s="16">
        <v>2.5999999999999999E-2</v>
      </c>
      <c r="AH876" s="16">
        <v>9.7000000000000003E-2</v>
      </c>
      <c r="AI876" s="16"/>
      <c r="AJ876" s="16">
        <v>0.749</v>
      </c>
      <c r="AK876" s="16">
        <v>9.9000000000000005E-2</v>
      </c>
      <c r="AL876" s="16">
        <v>2.899999916553497E-2</v>
      </c>
      <c r="AM876" s="16">
        <v>6.3E-2</v>
      </c>
      <c r="AN876" s="16">
        <v>7.0000000000000007E-2</v>
      </c>
      <c r="AO876" s="16">
        <v>0.43969999999999998</v>
      </c>
      <c r="AP876" s="5">
        <v>0</v>
      </c>
      <c r="AQ876" s="31">
        <v>9200.349609375</v>
      </c>
      <c r="AR876" s="31">
        <v>10015.120000000001</v>
      </c>
    </row>
    <row r="877" spans="1:44" x14ac:dyDescent="0.3">
      <c r="A877" s="4">
        <v>110824400</v>
      </c>
      <c r="B877" s="3" t="s">
        <v>47</v>
      </c>
      <c r="C877" s="3" t="s">
        <v>682</v>
      </c>
      <c r="D877" s="14">
        <v>90.295768737792969</v>
      </c>
      <c r="E877" s="14">
        <v>91.998725891113281</v>
      </c>
      <c r="F877" s="14">
        <v>91.183990478515625</v>
      </c>
      <c r="G877" s="14">
        <v>92.729499816894531</v>
      </c>
      <c r="H877" s="5">
        <v>292</v>
      </c>
      <c r="I877" s="15" t="s">
        <v>3981</v>
      </c>
      <c r="J877" s="15">
        <v>6</v>
      </c>
      <c r="K877" s="3" t="s">
        <v>3898</v>
      </c>
      <c r="L877" s="3" t="s">
        <v>3912</v>
      </c>
      <c r="M877" s="3" t="s">
        <v>3917</v>
      </c>
      <c r="N877" s="3" t="s">
        <v>3921</v>
      </c>
      <c r="O877" s="17">
        <v>0.45161288976669312</v>
      </c>
      <c r="P877" s="32">
        <v>52.314590870000004</v>
      </c>
      <c r="Q877" s="32">
        <v>345.80645751953131</v>
      </c>
      <c r="R877" s="5">
        <v>202</v>
      </c>
      <c r="S877" s="5">
        <v>115</v>
      </c>
      <c r="T877" s="16">
        <v>0.56930691003799438</v>
      </c>
      <c r="U877" s="17">
        <v>0.36708861589431763</v>
      </c>
      <c r="V877" s="32">
        <v>52.977251440000003</v>
      </c>
      <c r="W877" s="32">
        <v>324.05062866210938</v>
      </c>
      <c r="X877" s="17">
        <v>0.43225806951522833</v>
      </c>
      <c r="Y877" s="32">
        <v>53.888866870000001</v>
      </c>
      <c r="Z877" s="32">
        <v>310.96774291992188</v>
      </c>
      <c r="AA877" s="5">
        <v>202</v>
      </c>
      <c r="AB877" s="5">
        <v>115</v>
      </c>
      <c r="AC877" s="16">
        <v>0.56930691003799438</v>
      </c>
      <c r="AD877" s="17">
        <v>0.35443037748336792</v>
      </c>
      <c r="AE877" s="32">
        <v>54.499539310000003</v>
      </c>
      <c r="AF877" s="32">
        <v>277.21517944335938</v>
      </c>
      <c r="AG877" s="16">
        <v>3.4000000000000002E-2</v>
      </c>
      <c r="AH877" s="16">
        <v>7.2000000000000008E-2</v>
      </c>
      <c r="AI877" s="16"/>
      <c r="AJ877" s="16">
        <v>0.78400000000000003</v>
      </c>
      <c r="AK877" s="16">
        <v>9.9000000000000005E-2</v>
      </c>
      <c r="AL877" s="16">
        <v>9.9999997764825821E-3</v>
      </c>
      <c r="AM877" s="16">
        <v>5.0999999999999997E-2</v>
      </c>
      <c r="AN877" s="16">
        <v>9.9000000000000005E-2</v>
      </c>
      <c r="AO877" s="16">
        <v>0.443</v>
      </c>
      <c r="AP877" s="5">
        <v>0</v>
      </c>
      <c r="AQ877" s="31">
        <v>10718.4296875</v>
      </c>
      <c r="AR877" s="31">
        <v>11581.07</v>
      </c>
    </row>
    <row r="878" spans="1:44" x14ac:dyDescent="0.3">
      <c r="A878" s="4">
        <v>110824420</v>
      </c>
      <c r="B878" s="3" t="s">
        <v>47</v>
      </c>
      <c r="C878" s="3" t="s">
        <v>683</v>
      </c>
      <c r="D878" s="14">
        <v>86.742820739746094</v>
      </c>
      <c r="E878" s="14">
        <v>88.449386596679688</v>
      </c>
      <c r="F878" s="14">
        <v>85.825187683105469</v>
      </c>
      <c r="G878" s="14">
        <v>85.966636657714844</v>
      </c>
      <c r="H878" s="5">
        <v>293</v>
      </c>
      <c r="I878" s="15" t="s">
        <v>3980</v>
      </c>
      <c r="J878" s="15">
        <v>6</v>
      </c>
      <c r="K878" s="3" t="s">
        <v>3898</v>
      </c>
      <c r="L878" s="3" t="s">
        <v>3912</v>
      </c>
      <c r="M878" s="3" t="s">
        <v>3917</v>
      </c>
      <c r="N878" s="3" t="s">
        <v>3921</v>
      </c>
      <c r="O878" s="17">
        <v>0.43421053886413569</v>
      </c>
      <c r="P878" s="32">
        <v>50.830221100000003</v>
      </c>
      <c r="Q878" s="32">
        <v>327.631591796875</v>
      </c>
      <c r="R878" s="5">
        <v>209</v>
      </c>
      <c r="S878" s="5">
        <v>209</v>
      </c>
      <c r="T878" s="16">
        <v>1</v>
      </c>
      <c r="U878" s="17">
        <v>0.43421053886413569</v>
      </c>
      <c r="V878" s="32">
        <v>51.497456739999997</v>
      </c>
      <c r="W878" s="32">
        <v>327.631591796875</v>
      </c>
      <c r="X878" s="17">
        <v>0.34868422150611877</v>
      </c>
      <c r="Y878" s="32">
        <v>50.661286240000003</v>
      </c>
      <c r="Z878" s="32">
        <v>290.131591796875</v>
      </c>
      <c r="AA878" s="5">
        <v>209</v>
      </c>
      <c r="AB878" s="5">
        <v>209</v>
      </c>
      <c r="AC878" s="16">
        <v>1</v>
      </c>
      <c r="AD878" s="17">
        <v>0.34868422150611877</v>
      </c>
      <c r="AE878" s="32">
        <v>50.691102899999997</v>
      </c>
      <c r="AF878" s="32">
        <v>290.131591796875</v>
      </c>
      <c r="AG878" s="16">
        <v>3.7999999999999999E-2</v>
      </c>
      <c r="AH878" s="16">
        <v>8.5000000000000006E-2</v>
      </c>
      <c r="AI878" s="16"/>
      <c r="AJ878" s="16">
        <v>0.75800000000000001</v>
      </c>
      <c r="AK878" s="16">
        <v>0.11899999999999999</v>
      </c>
      <c r="AL878" s="16">
        <v>0</v>
      </c>
      <c r="AM878" s="16">
        <v>2.4E-2</v>
      </c>
      <c r="AN878" s="16">
        <v>0.10199999999999999</v>
      </c>
      <c r="AO878" s="16">
        <v>0.41139999999999999</v>
      </c>
      <c r="AP878" s="5">
        <v>0</v>
      </c>
      <c r="AQ878" s="31">
        <v>10180.2001953125</v>
      </c>
      <c r="AR878" s="31">
        <v>11333.43</v>
      </c>
    </row>
    <row r="879" spans="1:44" x14ac:dyDescent="0.3">
      <c r="A879" s="4">
        <v>110824460</v>
      </c>
      <c r="B879" s="3" t="s">
        <v>47</v>
      </c>
      <c r="C879" s="3" t="s">
        <v>684</v>
      </c>
      <c r="D879" s="14">
        <v>83.59771728515625</v>
      </c>
      <c r="E879" s="14">
        <v>84.288909912109375</v>
      </c>
      <c r="F879" s="14">
        <v>89.616317749023438</v>
      </c>
      <c r="G879" s="14">
        <v>86.786933898925781</v>
      </c>
      <c r="H879" s="5">
        <v>379</v>
      </c>
      <c r="I879" s="15" t="s">
        <v>3980</v>
      </c>
      <c r="J879" s="15">
        <v>6</v>
      </c>
      <c r="K879" s="3" t="s">
        <v>3898</v>
      </c>
      <c r="L879" s="3" t="s">
        <v>3912</v>
      </c>
      <c r="M879" s="3" t="s">
        <v>3917</v>
      </c>
      <c r="N879" s="3" t="s">
        <v>3921</v>
      </c>
      <c r="O879" s="17">
        <v>0.40000000596046448</v>
      </c>
      <c r="P879" s="32">
        <v>49.516245240000003</v>
      </c>
      <c r="Q879" s="32">
        <v>313.33334350585938</v>
      </c>
      <c r="R879" s="5">
        <v>272</v>
      </c>
      <c r="S879" s="5">
        <v>153</v>
      </c>
      <c r="T879" s="16">
        <v>0.5625</v>
      </c>
      <c r="U879" s="17">
        <v>0.31521740555763239</v>
      </c>
      <c r="V879" s="32">
        <v>49.762866160000002</v>
      </c>
      <c r="W879" s="32">
        <v>289.13043212890631</v>
      </c>
      <c r="X879" s="17">
        <v>0.40932643413543701</v>
      </c>
      <c r="Y879" s="32">
        <v>52.944662440000002</v>
      </c>
      <c r="Z879" s="32">
        <v>306.73574829101563</v>
      </c>
      <c r="AA879" s="5">
        <v>269</v>
      </c>
      <c r="AB879" s="5">
        <v>152</v>
      </c>
      <c r="AC879" s="16">
        <v>0.5625</v>
      </c>
      <c r="AD879" s="17">
        <v>0.29347825050353998</v>
      </c>
      <c r="AE879" s="32">
        <v>51.153042650000003</v>
      </c>
      <c r="AF879" s="32">
        <v>279.34783935546881</v>
      </c>
      <c r="AG879" s="16">
        <v>3.4000000000000002E-2</v>
      </c>
      <c r="AH879" s="16">
        <v>7.6999999999999999E-2</v>
      </c>
      <c r="AI879" s="16"/>
      <c r="AJ879" s="16">
        <v>0.71499999999999997</v>
      </c>
      <c r="AK879" s="16">
        <v>0.153</v>
      </c>
      <c r="AL879" s="16">
        <v>2.0999999716877941E-2</v>
      </c>
      <c r="AM879" s="16">
        <v>2.5999999999999999E-2</v>
      </c>
      <c r="AN879" s="16">
        <v>6.9000000000000006E-2</v>
      </c>
      <c r="AO879" s="16">
        <v>0.42899999999999999</v>
      </c>
      <c r="AP879" s="5">
        <v>0</v>
      </c>
      <c r="AQ879" s="31">
        <v>9346.51953125</v>
      </c>
      <c r="AR879" s="31">
        <v>10243.290000000001</v>
      </c>
    </row>
    <row r="880" spans="1:44" x14ac:dyDescent="0.3">
      <c r="A880" s="4">
        <v>1151154000</v>
      </c>
      <c r="B880" s="3" t="s">
        <v>3792</v>
      </c>
      <c r="C880" s="3" t="s">
        <v>2064</v>
      </c>
      <c r="D880" s="14">
        <v>79.794723510742188</v>
      </c>
      <c r="E880" s="14">
        <v>81.240516662597656</v>
      </c>
      <c r="F880" s="14">
        <v>82.71575927734375</v>
      </c>
      <c r="G880" s="14">
        <v>82.501976013183594</v>
      </c>
      <c r="H880" s="5">
        <v>175</v>
      </c>
      <c r="I880" s="15" t="s">
        <v>3980</v>
      </c>
      <c r="J880" s="15">
        <v>6</v>
      </c>
      <c r="K880" s="3" t="s">
        <v>535</v>
      </c>
      <c r="L880" s="3" t="s">
        <v>3915</v>
      </c>
      <c r="M880" s="3" t="s">
        <v>3918</v>
      </c>
      <c r="N880" s="3" t="s">
        <v>3924</v>
      </c>
      <c r="O880" s="17">
        <v>7.2289153933525085E-2</v>
      </c>
      <c r="P880" s="32">
        <v>47.927410000000002</v>
      </c>
      <c r="Q880" s="32"/>
      <c r="R880" s="5">
        <v>112</v>
      </c>
      <c r="S880" s="5">
        <v>112</v>
      </c>
      <c r="T880" s="16">
        <v>1</v>
      </c>
      <c r="U880" s="17">
        <v>7.2289153933525085E-2</v>
      </c>
      <c r="V880" s="32">
        <v>48.491924320000003</v>
      </c>
      <c r="W880" s="32"/>
      <c r="X880" s="17">
        <v>3.6144576966762543E-2</v>
      </c>
      <c r="Y880" s="32">
        <v>48.788495879999999</v>
      </c>
      <c r="Z880" s="32"/>
      <c r="AA880" s="5">
        <v>112</v>
      </c>
      <c r="AB880" s="5">
        <v>112</v>
      </c>
      <c r="AC880" s="16">
        <v>1</v>
      </c>
      <c r="AD880" s="17">
        <v>3.6144576966762543E-2</v>
      </c>
      <c r="AE880" s="32">
        <v>48.740014940000002</v>
      </c>
      <c r="AF880" s="32"/>
      <c r="AG880" s="16">
        <v>0.89100000000000001</v>
      </c>
      <c r="AH880" s="16">
        <v>2.9000000000000001E-2</v>
      </c>
      <c r="AI880" s="16"/>
      <c r="AJ880" s="16">
        <v>6.9000000000000006E-2</v>
      </c>
      <c r="AK880" s="16"/>
      <c r="AL880" s="16">
        <v>1.099999994039536E-2</v>
      </c>
      <c r="AM880" s="16"/>
      <c r="AN880" s="16">
        <v>0.51400000000000001</v>
      </c>
      <c r="AO880" s="16">
        <v>0.74010000000000009</v>
      </c>
      <c r="AP880" s="5">
        <v>1</v>
      </c>
      <c r="AQ880" s="31">
        <v>13837.7900390625</v>
      </c>
      <c r="AR880" s="31">
        <v>14540.37</v>
      </c>
    </row>
    <row r="881" spans="1:44" x14ac:dyDescent="0.3">
      <c r="A881" s="4">
        <v>1151154060</v>
      </c>
      <c r="B881" s="3" t="s">
        <v>3792</v>
      </c>
      <c r="C881" s="3" t="s">
        <v>2065</v>
      </c>
      <c r="D881" s="14">
        <v>82.0350341796875</v>
      </c>
      <c r="E881" s="14">
        <v>83.297309875488281</v>
      </c>
      <c r="F881" s="14">
        <v>81.222023010253906</v>
      </c>
      <c r="G881" s="14">
        <v>81.4998779296875</v>
      </c>
      <c r="H881" s="5">
        <v>154</v>
      </c>
      <c r="I881" s="15" t="s">
        <v>3980</v>
      </c>
      <c r="J881" s="15">
        <v>6</v>
      </c>
      <c r="K881" s="3" t="s">
        <v>535</v>
      </c>
      <c r="L881" s="3" t="s">
        <v>3915</v>
      </c>
      <c r="M881" s="3" t="s">
        <v>3918</v>
      </c>
      <c r="N881" s="3" t="s">
        <v>3924</v>
      </c>
      <c r="O881" s="17">
        <v>5.4054055362939828E-2</v>
      </c>
      <c r="P881" s="32">
        <v>48.863378840000003</v>
      </c>
      <c r="Q881" s="32"/>
      <c r="R881" s="5">
        <v>93</v>
      </c>
      <c r="S881" s="5">
        <v>93</v>
      </c>
      <c r="T881" s="16">
        <v>1</v>
      </c>
      <c r="U881" s="17">
        <v>5.4054055362939828E-2</v>
      </c>
      <c r="V881" s="32">
        <v>49.349445729999999</v>
      </c>
      <c r="W881" s="32"/>
      <c r="X881" s="17">
        <v>0</v>
      </c>
      <c r="Y881" s="32">
        <v>47.88882478</v>
      </c>
      <c r="Z881" s="32"/>
      <c r="AA881" s="5">
        <v>92</v>
      </c>
      <c r="AB881" s="5">
        <v>92</v>
      </c>
      <c r="AC881" s="16">
        <v>1</v>
      </c>
      <c r="AD881" s="17">
        <v>0</v>
      </c>
      <c r="AE881" s="32">
        <v>48.175692589999997</v>
      </c>
      <c r="AF881" s="32"/>
      <c r="AG881" s="16">
        <v>1</v>
      </c>
      <c r="AH881" s="16"/>
      <c r="AI881" s="16"/>
      <c r="AJ881" s="16"/>
      <c r="AK881" s="16"/>
      <c r="AL881" s="16">
        <v>0</v>
      </c>
      <c r="AM881" s="16"/>
      <c r="AN881" s="16">
        <v>9.7000000000000003E-2</v>
      </c>
      <c r="AO881" s="16">
        <v>0.87439999999999996</v>
      </c>
      <c r="AP881" s="5">
        <v>1</v>
      </c>
      <c r="AQ881" s="31">
        <v>16371.98046875</v>
      </c>
      <c r="AR881" s="31">
        <v>17074.57</v>
      </c>
    </row>
    <row r="882" spans="1:44" x14ac:dyDescent="0.3">
      <c r="A882" s="4">
        <v>1151154180</v>
      </c>
      <c r="B882" s="3" t="s">
        <v>3792</v>
      </c>
      <c r="C882" s="3" t="s">
        <v>2066</v>
      </c>
      <c r="D882" s="14">
        <v>87.458457946777344</v>
      </c>
      <c r="E882" s="14">
        <v>88.791694641113281</v>
      </c>
      <c r="F882" s="14">
        <v>94.102897644042969</v>
      </c>
      <c r="G882" s="14">
        <v>95.2427978515625</v>
      </c>
      <c r="H882" s="5">
        <v>130</v>
      </c>
      <c r="I882" s="15" t="s">
        <v>3980</v>
      </c>
      <c r="J882" s="15">
        <v>5</v>
      </c>
      <c r="K882" s="3" t="s">
        <v>535</v>
      </c>
      <c r="L882" s="3" t="s">
        <v>3915</v>
      </c>
      <c r="M882" s="3" t="s">
        <v>3918</v>
      </c>
      <c r="N882" s="3" t="s">
        <v>3924</v>
      </c>
      <c r="O882" s="17">
        <v>6.3829787075519562E-2</v>
      </c>
      <c r="P882" s="32">
        <v>51.12920475</v>
      </c>
      <c r="Q882" s="32"/>
      <c r="R882" s="5">
        <v>61</v>
      </c>
      <c r="S882" s="5">
        <v>61</v>
      </c>
      <c r="T882" s="16">
        <v>1</v>
      </c>
      <c r="U882" s="17">
        <v>6.3829787075519562E-2</v>
      </c>
      <c r="V882" s="32">
        <v>51.640172309999997</v>
      </c>
      <c r="W882" s="32"/>
      <c r="X882" s="17">
        <v>0</v>
      </c>
      <c r="Y882" s="32">
        <v>55.646909549999997</v>
      </c>
      <c r="Z882" s="32"/>
      <c r="AA882" s="5">
        <v>62</v>
      </c>
      <c r="AB882" s="5">
        <v>62</v>
      </c>
      <c r="AC882" s="16">
        <v>1</v>
      </c>
      <c r="AD882" s="17">
        <v>0</v>
      </c>
      <c r="AE882" s="32">
        <v>55.914877009999998</v>
      </c>
      <c r="AF882" s="32"/>
      <c r="AG882" s="16">
        <v>1</v>
      </c>
      <c r="AH882" s="16"/>
      <c r="AI882" s="16"/>
      <c r="AJ882" s="16"/>
      <c r="AK882" s="16"/>
      <c r="AL882" s="16">
        <v>0</v>
      </c>
      <c r="AM882" s="16"/>
      <c r="AN882" s="16">
        <v>0.13100000000000001</v>
      </c>
      <c r="AO882" s="16">
        <v>0.78290000000000004</v>
      </c>
      <c r="AP882" s="5">
        <v>1</v>
      </c>
      <c r="AQ882" s="31">
        <v>15116.2001953125</v>
      </c>
      <c r="AR882" s="31">
        <v>16466.650000000001</v>
      </c>
    </row>
    <row r="883" spans="1:44" x14ac:dyDescent="0.3">
      <c r="A883" s="4">
        <v>1151154200</v>
      </c>
      <c r="B883" s="3" t="s">
        <v>3792</v>
      </c>
      <c r="C883" s="3" t="s">
        <v>1901</v>
      </c>
      <c r="D883" s="14">
        <v>84.673019409179688</v>
      </c>
      <c r="E883" s="14">
        <v>86.158248901367188</v>
      </c>
      <c r="F883" s="14">
        <v>86.326591491699219</v>
      </c>
      <c r="G883" s="14">
        <v>88.936820983886719</v>
      </c>
      <c r="H883" s="5">
        <v>319</v>
      </c>
      <c r="I883" s="15" t="s">
        <v>3980</v>
      </c>
      <c r="J883" s="15">
        <v>5</v>
      </c>
      <c r="K883" s="3" t="s">
        <v>535</v>
      </c>
      <c r="L883" s="3" t="s">
        <v>3915</v>
      </c>
      <c r="M883" s="3" t="s">
        <v>3918</v>
      </c>
      <c r="N883" s="3" t="s">
        <v>3924</v>
      </c>
      <c r="O883" s="17">
        <v>0.23577235639095309</v>
      </c>
      <c r="P883" s="32">
        <v>49.965489220000002</v>
      </c>
      <c r="Q883" s="32">
        <v>247.15446472167969</v>
      </c>
      <c r="R883" s="5">
        <v>114</v>
      </c>
      <c r="S883" s="5">
        <v>114</v>
      </c>
      <c r="T883" s="16">
        <v>1</v>
      </c>
      <c r="U883" s="17">
        <v>0.23577235639095309</v>
      </c>
      <c r="V883" s="32">
        <v>50.542232919999996</v>
      </c>
      <c r="W883" s="32">
        <v>247.15446472167969</v>
      </c>
      <c r="X883" s="17">
        <v>0.1382113844156265</v>
      </c>
      <c r="Y883" s="32">
        <v>50.963278959999997</v>
      </c>
      <c r="Z883" s="32">
        <v>200.81300354003909</v>
      </c>
      <c r="AA883" s="5">
        <v>114</v>
      </c>
      <c r="AB883" s="5">
        <v>114</v>
      </c>
      <c r="AC883" s="16">
        <v>1</v>
      </c>
      <c r="AD883" s="17">
        <v>0.1382113844156265</v>
      </c>
      <c r="AE883" s="32">
        <v>52.363730859999997</v>
      </c>
      <c r="AF883" s="32">
        <v>200.81300354003909</v>
      </c>
      <c r="AG883" s="16">
        <v>0.33900000000000002</v>
      </c>
      <c r="AH883" s="16">
        <v>0.13200000000000001</v>
      </c>
      <c r="AI883" s="16">
        <v>6.9000000000000006E-2</v>
      </c>
      <c r="AJ883" s="16">
        <v>0.45100000000000001</v>
      </c>
      <c r="AK883" s="16"/>
      <c r="AL883" s="16">
        <v>8.999999612569809E-3</v>
      </c>
      <c r="AM883" s="16">
        <v>0.36699999999999999</v>
      </c>
      <c r="AN883" s="16">
        <v>0.20100000000000001</v>
      </c>
      <c r="AO883" s="16">
        <v>0.49099999999999999</v>
      </c>
      <c r="AP883" s="5">
        <v>1</v>
      </c>
      <c r="AQ883" s="31">
        <v>15473.9501953125</v>
      </c>
      <c r="AR883" s="31">
        <v>16176.54</v>
      </c>
    </row>
    <row r="884" spans="1:44" x14ac:dyDescent="0.3">
      <c r="A884" s="4">
        <v>1151154250</v>
      </c>
      <c r="B884" s="3" t="s">
        <v>3792</v>
      </c>
      <c r="C884" s="3" t="s">
        <v>2067</v>
      </c>
      <c r="D884" s="14">
        <v>88.757904052734375</v>
      </c>
      <c r="E884" s="14">
        <v>90.329689025878906</v>
      </c>
      <c r="F884" s="14">
        <v>87.087631225585938</v>
      </c>
      <c r="G884" s="14">
        <v>86.894805908203125</v>
      </c>
      <c r="H884" s="5">
        <v>182</v>
      </c>
      <c r="I884" s="15" t="s">
        <v>3980</v>
      </c>
      <c r="J884" s="15">
        <v>5</v>
      </c>
      <c r="K884" s="3" t="s">
        <v>535</v>
      </c>
      <c r="L884" s="3" t="s">
        <v>3915</v>
      </c>
      <c r="M884" s="3" t="s">
        <v>3918</v>
      </c>
      <c r="N884" s="3" t="s">
        <v>3924</v>
      </c>
      <c r="O884" s="17">
        <v>8.4210529923439026E-2</v>
      </c>
      <c r="P884" s="32">
        <v>51.672093050000001</v>
      </c>
      <c r="Q884" s="32"/>
      <c r="R884" s="5">
        <v>124</v>
      </c>
      <c r="S884" s="5">
        <v>124</v>
      </c>
      <c r="T884" s="16">
        <v>1</v>
      </c>
      <c r="U884" s="17">
        <v>8.4210529923439026E-2</v>
      </c>
      <c r="V884" s="32">
        <v>52.28139324</v>
      </c>
      <c r="W884" s="32"/>
      <c r="X884" s="17">
        <v>3.1578946858644492E-2</v>
      </c>
      <c r="Y884" s="32">
        <v>51.421648509999997</v>
      </c>
      <c r="Z884" s="32"/>
      <c r="AA884" s="5">
        <v>124</v>
      </c>
      <c r="AB884" s="5">
        <v>124</v>
      </c>
      <c r="AC884" s="16">
        <v>1</v>
      </c>
      <c r="AD884" s="17">
        <v>3.1578946858644492E-2</v>
      </c>
      <c r="AE884" s="32">
        <v>51.213790850000002</v>
      </c>
      <c r="AF884" s="32"/>
      <c r="AG884" s="16">
        <v>0.97299999999999998</v>
      </c>
      <c r="AH884" s="16"/>
      <c r="AI884" s="16"/>
      <c r="AJ884" s="16"/>
      <c r="AK884" s="16"/>
      <c r="AL884" s="16">
        <v>2.700000070035458E-2</v>
      </c>
      <c r="AM884" s="16"/>
      <c r="AN884" s="16">
        <v>5.5E-2</v>
      </c>
      <c r="AO884" s="16">
        <v>0.79110000000000003</v>
      </c>
      <c r="AP884" s="5">
        <v>1</v>
      </c>
      <c r="AQ884" s="31">
        <v>17233.69921875</v>
      </c>
      <c r="AR884" s="31">
        <v>17936.29</v>
      </c>
    </row>
    <row r="885" spans="1:44" x14ac:dyDescent="0.3">
      <c r="A885" s="4">
        <v>1151154420</v>
      </c>
      <c r="B885" s="3" t="s">
        <v>3792</v>
      </c>
      <c r="C885" s="3" t="s">
        <v>2069</v>
      </c>
      <c r="D885" s="14">
        <v>77.916954040527344</v>
      </c>
      <c r="E885" s="14">
        <v>78.892616271972656</v>
      </c>
      <c r="F885" s="14">
        <v>83.697906494140625</v>
      </c>
      <c r="G885" s="14">
        <v>84.371162414550781</v>
      </c>
      <c r="H885" s="5">
        <v>169</v>
      </c>
      <c r="I885" s="15" t="s">
        <v>3980</v>
      </c>
      <c r="J885" s="15">
        <v>6</v>
      </c>
      <c r="K885" s="3" t="s">
        <v>535</v>
      </c>
      <c r="L885" s="3" t="s">
        <v>3915</v>
      </c>
      <c r="M885" s="3" t="s">
        <v>3918</v>
      </c>
      <c r="N885" s="3" t="s">
        <v>3924</v>
      </c>
      <c r="O885" s="17">
        <v>0.1234567910432816</v>
      </c>
      <c r="P885" s="32">
        <v>47.142904809999997</v>
      </c>
      <c r="Q885" s="32"/>
      <c r="R885" s="5">
        <v>71</v>
      </c>
      <c r="S885" s="5">
        <v>71</v>
      </c>
      <c r="T885" s="16">
        <v>1</v>
      </c>
      <c r="U885" s="17">
        <v>0.1234567910432816</v>
      </c>
      <c r="V885" s="32">
        <v>47.513036300000003</v>
      </c>
      <c r="W885" s="32"/>
      <c r="X885" s="17">
        <v>3.7037037312984467E-2</v>
      </c>
      <c r="Y885" s="32">
        <v>49.380037119999997</v>
      </c>
      <c r="Z885" s="32"/>
      <c r="AA885" s="5">
        <v>71</v>
      </c>
      <c r="AB885" s="5">
        <v>71</v>
      </c>
      <c r="AC885" s="16">
        <v>1</v>
      </c>
      <c r="AD885" s="17">
        <v>3.7037037312984467E-2</v>
      </c>
      <c r="AE885" s="32">
        <v>49.79262774</v>
      </c>
      <c r="AF885" s="32"/>
      <c r="AG885" s="16">
        <v>0.99399999999999999</v>
      </c>
      <c r="AH885" s="16"/>
      <c r="AI885" s="16"/>
      <c r="AJ885" s="16"/>
      <c r="AK885" s="16"/>
      <c r="AL885" s="16">
        <v>6.0000000521540642E-3</v>
      </c>
      <c r="AM885" s="16"/>
      <c r="AN885" s="16">
        <v>5.8999999999999997E-2</v>
      </c>
      <c r="AO885" s="16">
        <v>0.7611</v>
      </c>
      <c r="AP885" s="5">
        <v>1</v>
      </c>
      <c r="AQ885" s="31">
        <v>14055.580078125</v>
      </c>
      <c r="AR885" s="31">
        <v>14758.17</v>
      </c>
    </row>
    <row r="886" spans="1:44" x14ac:dyDescent="0.3">
      <c r="A886" s="4">
        <v>1151154470</v>
      </c>
      <c r="B886" s="3" t="s">
        <v>3792</v>
      </c>
      <c r="C886" s="3" t="s">
        <v>2070</v>
      </c>
      <c r="D886" s="14">
        <v>83.192054748535156</v>
      </c>
      <c r="E886" s="14">
        <v>84.781745910644531</v>
      </c>
      <c r="F886" s="14">
        <v>85.650146484375</v>
      </c>
      <c r="G886" s="14">
        <v>86.03826904296875</v>
      </c>
      <c r="H886" s="5">
        <v>376</v>
      </c>
      <c r="I886" s="15" t="s">
        <v>3980</v>
      </c>
      <c r="J886" s="15">
        <v>5</v>
      </c>
      <c r="K886" s="3" t="s">
        <v>535</v>
      </c>
      <c r="L886" s="3" t="s">
        <v>3915</v>
      </c>
      <c r="M886" s="3" t="s">
        <v>3918</v>
      </c>
      <c r="N886" s="3" t="s">
        <v>3924</v>
      </c>
      <c r="O886" s="17">
        <v>0.14835165441036219</v>
      </c>
      <c r="P886" s="32">
        <v>49.346763240000001</v>
      </c>
      <c r="Q886" s="32">
        <v>230.21978759765631</v>
      </c>
      <c r="R886" s="5">
        <v>189</v>
      </c>
      <c r="S886" s="5">
        <v>189</v>
      </c>
      <c r="T886" s="16">
        <v>1</v>
      </c>
      <c r="U886" s="17">
        <v>0.14835165441036219</v>
      </c>
      <c r="V886" s="32">
        <v>49.968339780000001</v>
      </c>
      <c r="W886" s="32">
        <v>230.21978759765631</v>
      </c>
      <c r="X886" s="17">
        <v>8.2417584955692291E-2</v>
      </c>
      <c r="Y886" s="32">
        <v>50.555858309999998</v>
      </c>
      <c r="Z886" s="32">
        <v>171.97802734375</v>
      </c>
      <c r="AA886" s="5">
        <v>190</v>
      </c>
      <c r="AB886" s="5">
        <v>190</v>
      </c>
      <c r="AC886" s="16">
        <v>1</v>
      </c>
      <c r="AD886" s="17">
        <v>8.2417584955692291E-2</v>
      </c>
      <c r="AE886" s="32">
        <v>50.731440149999997</v>
      </c>
      <c r="AF886" s="32">
        <v>171.97802734375</v>
      </c>
      <c r="AG886" s="16">
        <v>0.83799999999999997</v>
      </c>
      <c r="AH886" s="16">
        <v>9.6000000000000002E-2</v>
      </c>
      <c r="AI886" s="16"/>
      <c r="AJ886" s="16">
        <v>5.0999999999999997E-2</v>
      </c>
      <c r="AK886" s="16"/>
      <c r="AL886" s="16">
        <v>1.6000000759959221E-2</v>
      </c>
      <c r="AM886" s="16">
        <v>0.12</v>
      </c>
      <c r="AN886" s="16">
        <v>0.106</v>
      </c>
      <c r="AO886" s="16">
        <v>0.60240000000000005</v>
      </c>
      <c r="AP886" s="5">
        <v>1</v>
      </c>
      <c r="AQ886" s="31">
        <v>12391.150390625</v>
      </c>
      <c r="AR886" s="31">
        <v>13310.32</v>
      </c>
    </row>
    <row r="887" spans="1:44" x14ac:dyDescent="0.3">
      <c r="A887" s="4">
        <v>1151154660</v>
      </c>
      <c r="B887" s="3" t="s">
        <v>3792</v>
      </c>
      <c r="C887" s="3" t="s">
        <v>2071</v>
      </c>
      <c r="D887" s="14">
        <v>87.407249450683594</v>
      </c>
      <c r="E887" s="14">
        <v>88.807327270507813</v>
      </c>
      <c r="F887" s="14">
        <v>98.953208923339844</v>
      </c>
      <c r="G887" s="14">
        <v>100.7298126220703</v>
      </c>
      <c r="H887" s="5">
        <v>148</v>
      </c>
      <c r="I887" s="15" t="s">
        <v>3980</v>
      </c>
      <c r="J887" s="15">
        <v>5</v>
      </c>
      <c r="K887" s="3" t="s">
        <v>535</v>
      </c>
      <c r="L887" s="3" t="s">
        <v>3915</v>
      </c>
      <c r="M887" s="3" t="s">
        <v>3918</v>
      </c>
      <c r="N887" s="3" t="s">
        <v>3924</v>
      </c>
      <c r="O887" s="17">
        <v>5.8823529630899429E-2</v>
      </c>
      <c r="P887" s="32">
        <v>51.107809520000004</v>
      </c>
      <c r="Q887" s="32"/>
      <c r="R887" s="5">
        <v>66</v>
      </c>
      <c r="S887" s="5">
        <v>66</v>
      </c>
      <c r="T887" s="16">
        <v>1</v>
      </c>
      <c r="U887" s="17">
        <v>5.8823529630899429E-2</v>
      </c>
      <c r="V887" s="32">
        <v>51.646690579999998</v>
      </c>
      <c r="W887" s="32"/>
      <c r="X887" s="17">
        <v>5.8823529630899429E-2</v>
      </c>
      <c r="Y887" s="32">
        <v>58.568224119999996</v>
      </c>
      <c r="Z887" s="32"/>
      <c r="AA887" s="5">
        <v>66</v>
      </c>
      <c r="AB887" s="5">
        <v>66</v>
      </c>
      <c r="AC887" s="16">
        <v>1</v>
      </c>
      <c r="AD887" s="17">
        <v>5.8823529630899429E-2</v>
      </c>
      <c r="AE887" s="32">
        <v>59.004836599999997</v>
      </c>
      <c r="AF887" s="32"/>
      <c r="AG887" s="16">
        <v>0.91200000000000003</v>
      </c>
      <c r="AH887" s="16">
        <v>4.1000000000000002E-2</v>
      </c>
      <c r="AI887" s="16"/>
      <c r="AJ887" s="16"/>
      <c r="AK887" s="16"/>
      <c r="AL887" s="16">
        <v>4.6999998390674591E-2</v>
      </c>
      <c r="AM887" s="16"/>
      <c r="AN887" s="16">
        <v>0.10100000000000001</v>
      </c>
      <c r="AO887" s="16">
        <v>0.82409999999999994</v>
      </c>
      <c r="AP887" s="5">
        <v>1</v>
      </c>
      <c r="AQ887" s="31">
        <v>14615.4404296875</v>
      </c>
      <c r="AR887" s="31">
        <v>15318.02</v>
      </c>
    </row>
    <row r="888" spans="1:44" x14ac:dyDescent="0.3">
      <c r="A888" s="4">
        <v>1151154730</v>
      </c>
      <c r="B888" s="3" t="s">
        <v>3792</v>
      </c>
      <c r="C888" s="3" t="s">
        <v>2072</v>
      </c>
      <c r="D888" s="14">
        <v>83.092613220214844</v>
      </c>
      <c r="E888" s="14">
        <v>84.783164978027344</v>
      </c>
      <c r="F888" s="14">
        <v>85.136299133300781</v>
      </c>
      <c r="G888" s="14">
        <v>85.110527038574219</v>
      </c>
      <c r="H888" s="5">
        <v>509</v>
      </c>
      <c r="I888" s="15" t="s">
        <v>3980</v>
      </c>
      <c r="J888" s="15">
        <v>5</v>
      </c>
      <c r="K888" s="3" t="s">
        <v>535</v>
      </c>
      <c r="L888" s="3" t="s">
        <v>3915</v>
      </c>
      <c r="M888" s="3" t="s">
        <v>3918</v>
      </c>
      <c r="N888" s="3" t="s">
        <v>3924</v>
      </c>
      <c r="O888" s="17">
        <v>0.1044776141643524</v>
      </c>
      <c r="P888" s="32">
        <v>49.305220599999998</v>
      </c>
      <c r="Q888" s="32"/>
      <c r="R888" s="5">
        <v>279</v>
      </c>
      <c r="S888" s="5">
        <v>279</v>
      </c>
      <c r="T888" s="16">
        <v>1</v>
      </c>
      <c r="U888" s="17">
        <v>0.1044776141643524</v>
      </c>
      <c r="V888" s="32">
        <v>49.968931240000003</v>
      </c>
      <c r="W888" s="32"/>
      <c r="X888" s="17">
        <v>5.2238807082176208E-2</v>
      </c>
      <c r="Y888" s="32">
        <v>50.246372229999999</v>
      </c>
      <c r="Z888" s="32"/>
      <c r="AA888" s="5">
        <v>278</v>
      </c>
      <c r="AB888" s="5">
        <v>278</v>
      </c>
      <c r="AC888" s="16">
        <v>1</v>
      </c>
      <c r="AD888" s="17">
        <v>5.2238807082176208E-2</v>
      </c>
      <c r="AE888" s="32">
        <v>50.208991429999998</v>
      </c>
      <c r="AF888" s="32"/>
      <c r="AG888" s="16">
        <v>0.96899999999999997</v>
      </c>
      <c r="AH888" s="16">
        <v>1.7999999999999999E-2</v>
      </c>
      <c r="AI888" s="16"/>
      <c r="AJ888" s="16">
        <v>0.01</v>
      </c>
      <c r="AK888" s="16"/>
      <c r="AL888" s="16">
        <v>4.0000001899898052E-3</v>
      </c>
      <c r="AM888" s="16">
        <v>3.5000000000000003E-2</v>
      </c>
      <c r="AN888" s="16">
        <v>0.09</v>
      </c>
      <c r="AO888" s="16">
        <v>0.70889999999999997</v>
      </c>
      <c r="AP888" s="5">
        <v>1</v>
      </c>
      <c r="AQ888" s="31">
        <v>11695.6796875</v>
      </c>
      <c r="AR888" s="31">
        <v>12538.98</v>
      </c>
    </row>
    <row r="889" spans="1:44" x14ac:dyDescent="0.3">
      <c r="A889" s="4">
        <v>1151154780</v>
      </c>
      <c r="B889" s="3" t="s">
        <v>3792</v>
      </c>
      <c r="C889" s="3" t="s">
        <v>2073</v>
      </c>
      <c r="D889" s="14">
        <v>77.444473266601563</v>
      </c>
      <c r="E889" s="14">
        <v>78.830154418945313</v>
      </c>
      <c r="F889" s="14">
        <v>83.788810729980469</v>
      </c>
      <c r="G889" s="14">
        <v>85.697685241699219</v>
      </c>
      <c r="H889" s="5">
        <v>246</v>
      </c>
      <c r="I889" s="15" t="s">
        <v>3980</v>
      </c>
      <c r="J889" s="15">
        <v>5</v>
      </c>
      <c r="K889" s="3" t="s">
        <v>535</v>
      </c>
      <c r="L889" s="3" t="s">
        <v>3915</v>
      </c>
      <c r="M889" s="3" t="s">
        <v>3918</v>
      </c>
      <c r="N889" s="3" t="s">
        <v>3924</v>
      </c>
      <c r="O889" s="17">
        <v>6.5934069454669952E-2</v>
      </c>
      <c r="P889" s="32">
        <v>46.945510980000002</v>
      </c>
      <c r="Q889" s="32"/>
      <c r="R889" s="5">
        <v>119</v>
      </c>
      <c r="S889" s="5">
        <v>119</v>
      </c>
      <c r="T889" s="16">
        <v>1</v>
      </c>
      <c r="U889" s="17">
        <v>6.5934069454669952E-2</v>
      </c>
      <c r="V889" s="32">
        <v>47.486994109999998</v>
      </c>
      <c r="W889" s="32"/>
      <c r="X889" s="17">
        <v>2.1978022530674931E-2</v>
      </c>
      <c r="Y889" s="32">
        <v>49.434786889999998</v>
      </c>
      <c r="Z889" s="32"/>
      <c r="AA889" s="5">
        <v>119</v>
      </c>
      <c r="AB889" s="5">
        <v>119</v>
      </c>
      <c r="AC889" s="16">
        <v>1</v>
      </c>
      <c r="AD889" s="17">
        <v>2.1978022530674931E-2</v>
      </c>
      <c r="AE889" s="32">
        <v>50.539644160000002</v>
      </c>
      <c r="AF889" s="32"/>
      <c r="AG889" s="16">
        <v>0.996</v>
      </c>
      <c r="AH889" s="16"/>
      <c r="AI889" s="16"/>
      <c r="AJ889" s="16"/>
      <c r="AK889" s="16"/>
      <c r="AL889" s="16">
        <v>4.0000001899898052E-3</v>
      </c>
      <c r="AM889" s="16"/>
      <c r="AN889" s="16">
        <v>0.17100000000000001</v>
      </c>
      <c r="AO889" s="16">
        <v>0.72970000000000002</v>
      </c>
      <c r="AP889" s="5">
        <v>1</v>
      </c>
      <c r="AQ889" s="31">
        <v>13354.509765625</v>
      </c>
      <c r="AR889" s="31">
        <v>14057.09</v>
      </c>
    </row>
    <row r="890" spans="1:44" x14ac:dyDescent="0.3">
      <c r="A890" s="4">
        <v>1151154880</v>
      </c>
      <c r="B890" s="3" t="s">
        <v>3792</v>
      </c>
      <c r="C890" s="3" t="s">
        <v>1862</v>
      </c>
      <c r="D890" s="14">
        <v>87.418235778808594</v>
      </c>
      <c r="E890" s="14">
        <v>88.950309753417969</v>
      </c>
      <c r="F890" s="14">
        <v>82.386421203613281</v>
      </c>
      <c r="G890" s="14">
        <v>84.492317199707031</v>
      </c>
      <c r="H890" s="5">
        <v>201</v>
      </c>
      <c r="I890" s="15" t="s">
        <v>3980</v>
      </c>
      <c r="J890" s="15">
        <v>6</v>
      </c>
      <c r="K890" s="3" t="s">
        <v>535</v>
      </c>
      <c r="L890" s="3" t="s">
        <v>3915</v>
      </c>
      <c r="M890" s="3" t="s">
        <v>3918</v>
      </c>
      <c r="N890" s="3" t="s">
        <v>3924</v>
      </c>
      <c r="O890" s="17">
        <v>4.6511627733707428E-2</v>
      </c>
      <c r="P890" s="32">
        <v>51.112398749999997</v>
      </c>
      <c r="Q890" s="32"/>
      <c r="R890" s="5">
        <v>84</v>
      </c>
      <c r="S890" s="5">
        <v>84</v>
      </c>
      <c r="T890" s="16">
        <v>1</v>
      </c>
      <c r="U890" s="17">
        <v>4.6511627733707428E-2</v>
      </c>
      <c r="V890" s="32">
        <v>51.706303040000002</v>
      </c>
      <c r="W890" s="32"/>
      <c r="X890" s="17">
        <v>4.6511627733707428E-2</v>
      </c>
      <c r="Y890" s="32">
        <v>48.590134919999997</v>
      </c>
      <c r="Z890" s="32"/>
      <c r="AA890" s="5">
        <v>84</v>
      </c>
      <c r="AB890" s="5">
        <v>84</v>
      </c>
      <c r="AC890" s="16">
        <v>1</v>
      </c>
      <c r="AD890" s="17">
        <v>4.6511627733707428E-2</v>
      </c>
      <c r="AE890" s="32">
        <v>49.860856349999999</v>
      </c>
      <c r="AF890" s="32"/>
      <c r="AG890" s="16">
        <v>0.995</v>
      </c>
      <c r="AH890" s="16"/>
      <c r="AI890" s="16"/>
      <c r="AJ890" s="16"/>
      <c r="AK890" s="16"/>
      <c r="AL890" s="16">
        <v>4.999999888241291E-3</v>
      </c>
      <c r="AM890" s="16"/>
      <c r="AN890" s="16">
        <v>0.129</v>
      </c>
      <c r="AO890" s="16">
        <v>0.8155</v>
      </c>
      <c r="AP890" s="5">
        <v>1</v>
      </c>
      <c r="AQ890" s="31">
        <v>14627.8095703125</v>
      </c>
      <c r="AR890" s="31">
        <v>15330.39</v>
      </c>
    </row>
    <row r="891" spans="1:44" x14ac:dyDescent="0.3">
      <c r="A891" s="4">
        <v>1151154890</v>
      </c>
      <c r="B891" s="3" t="s">
        <v>3792</v>
      </c>
      <c r="C891" s="3" t="s">
        <v>2074</v>
      </c>
      <c r="D891" s="14">
        <v>77.451866149902344</v>
      </c>
      <c r="E891" s="14">
        <v>78.567939758300781</v>
      </c>
      <c r="F891" s="14">
        <v>78.229499816894531</v>
      </c>
      <c r="G891" s="14">
        <v>78.717109680175781</v>
      </c>
      <c r="H891" s="5">
        <v>174</v>
      </c>
      <c r="I891" s="15" t="s">
        <v>3980</v>
      </c>
      <c r="J891" s="15">
        <v>6</v>
      </c>
      <c r="K891" s="3" t="s">
        <v>535</v>
      </c>
      <c r="L891" s="3" t="s">
        <v>3915</v>
      </c>
      <c r="M891" s="3" t="s">
        <v>3918</v>
      </c>
      <c r="N891" s="3" t="s">
        <v>3924</v>
      </c>
      <c r="O891" s="17">
        <v>6.8181820213794708E-2</v>
      </c>
      <c r="P891" s="32">
        <v>46.948600140000003</v>
      </c>
      <c r="Q891" s="32"/>
      <c r="R891" s="5">
        <v>86</v>
      </c>
      <c r="S891" s="5">
        <v>86</v>
      </c>
      <c r="T891" s="16">
        <v>1</v>
      </c>
      <c r="U891" s="17">
        <v>6.8181820213794708E-2</v>
      </c>
      <c r="V891" s="32">
        <v>47.377671200000002</v>
      </c>
      <c r="W891" s="32"/>
      <c r="X891" s="17">
        <v>1.136363670229912E-2</v>
      </c>
      <c r="Y891" s="32">
        <v>46.086443060000001</v>
      </c>
      <c r="Z891" s="32"/>
      <c r="AA891" s="5">
        <v>85</v>
      </c>
      <c r="AB891" s="5">
        <v>85</v>
      </c>
      <c r="AC891" s="16">
        <v>1</v>
      </c>
      <c r="AD891" s="17">
        <v>1.136363670229912E-2</v>
      </c>
      <c r="AE891" s="32">
        <v>46.608604919999998</v>
      </c>
      <c r="AF891" s="32"/>
      <c r="AG891" s="16">
        <v>0.96</v>
      </c>
      <c r="AH891" s="16"/>
      <c r="AI891" s="16"/>
      <c r="AJ891" s="16"/>
      <c r="AK891" s="16"/>
      <c r="AL891" s="16">
        <v>3.9999999105930328E-2</v>
      </c>
      <c r="AM891" s="16"/>
      <c r="AN891" s="16">
        <v>7.4999999999999997E-2</v>
      </c>
      <c r="AO891" s="16">
        <v>0.78900000000000003</v>
      </c>
      <c r="AP891" s="5">
        <v>1</v>
      </c>
      <c r="AQ891" s="31">
        <v>13834.1796875</v>
      </c>
      <c r="AR891" s="31">
        <v>14536.77</v>
      </c>
    </row>
    <row r="892" spans="1:44" x14ac:dyDescent="0.3">
      <c r="A892" s="4">
        <v>1151154900</v>
      </c>
      <c r="B892" s="3" t="s">
        <v>3792</v>
      </c>
      <c r="C892" s="3" t="s">
        <v>2075</v>
      </c>
      <c r="D892" s="14">
        <v>86.938682556152344</v>
      </c>
      <c r="E892" s="14">
        <v>88.473678588867188</v>
      </c>
      <c r="F892" s="14">
        <v>83.839683532714844</v>
      </c>
      <c r="G892" s="14">
        <v>83.663665771484375</v>
      </c>
      <c r="H892" s="5">
        <v>189</v>
      </c>
      <c r="I892" s="15" t="s">
        <v>3981</v>
      </c>
      <c r="J892" s="15">
        <v>6</v>
      </c>
      <c r="K892" s="3" t="s">
        <v>535</v>
      </c>
      <c r="L892" s="3" t="s">
        <v>3915</v>
      </c>
      <c r="M892" s="3" t="s">
        <v>3918</v>
      </c>
      <c r="N892" s="3" t="s">
        <v>3924</v>
      </c>
      <c r="O892" s="17">
        <v>7.5000002980232239E-2</v>
      </c>
      <c r="P892" s="32">
        <v>50.912050819999997</v>
      </c>
      <c r="Q892" s="32"/>
      <c r="R892" s="5">
        <v>103</v>
      </c>
      <c r="S892" s="5">
        <v>103</v>
      </c>
      <c r="T892" s="16">
        <v>1</v>
      </c>
      <c r="U892" s="17">
        <v>7.5000002980232239E-2</v>
      </c>
      <c r="V892" s="32">
        <v>51.50758561</v>
      </c>
      <c r="W892" s="32"/>
      <c r="X892" s="17">
        <v>0</v>
      </c>
      <c r="Y892" s="32">
        <v>49.46542797</v>
      </c>
      <c r="Z892" s="32"/>
      <c r="AA892" s="5">
        <v>101</v>
      </c>
      <c r="AB892" s="5">
        <v>101</v>
      </c>
      <c r="AC892" s="16">
        <v>1</v>
      </c>
      <c r="AD892" s="17">
        <v>0</v>
      </c>
      <c r="AE892" s="32">
        <v>49.394206939999997</v>
      </c>
      <c r="AF892" s="32"/>
      <c r="AG892" s="16">
        <v>0.98899999999999999</v>
      </c>
      <c r="AH892" s="16"/>
      <c r="AI892" s="16"/>
      <c r="AJ892" s="16"/>
      <c r="AK892" s="16"/>
      <c r="AL892" s="16">
        <v>1.099999994039536E-2</v>
      </c>
      <c r="AM892" s="16"/>
      <c r="AN892" s="16">
        <v>6.4000000000000001E-2</v>
      </c>
      <c r="AO892" s="16">
        <v>0.74569999999999992</v>
      </c>
      <c r="AP892" s="5">
        <v>1</v>
      </c>
      <c r="AQ892" s="31">
        <v>14924.349609375</v>
      </c>
      <c r="AR892" s="31">
        <v>15626.94</v>
      </c>
    </row>
    <row r="893" spans="1:44" x14ac:dyDescent="0.3">
      <c r="A893" s="4">
        <v>1151154920</v>
      </c>
      <c r="B893" s="3" t="s">
        <v>3792</v>
      </c>
      <c r="C893" s="3" t="s">
        <v>2076</v>
      </c>
      <c r="D893" s="14">
        <v>80.723182678222656</v>
      </c>
      <c r="E893" s="14">
        <v>82.202156066894531</v>
      </c>
      <c r="F893" s="14">
        <v>76.476303100585938</v>
      </c>
      <c r="G893" s="14">
        <v>78.546607971191406</v>
      </c>
      <c r="H893" s="5">
        <v>165</v>
      </c>
      <c r="I893" s="15" t="s">
        <v>3980</v>
      </c>
      <c r="J893" s="15">
        <v>6</v>
      </c>
      <c r="K893" s="3" t="s">
        <v>535</v>
      </c>
      <c r="L893" s="3" t="s">
        <v>3915</v>
      </c>
      <c r="M893" s="3" t="s">
        <v>3918</v>
      </c>
      <c r="N893" s="3" t="s">
        <v>3924</v>
      </c>
      <c r="O893" s="17">
        <v>7.0422537624835968E-2</v>
      </c>
      <c r="P893" s="32">
        <v>48.315307769999997</v>
      </c>
      <c r="Q893" s="32"/>
      <c r="R893" s="5">
        <v>108</v>
      </c>
      <c r="S893" s="5">
        <v>108</v>
      </c>
      <c r="T893" s="16">
        <v>1</v>
      </c>
      <c r="U893" s="17">
        <v>7.0422537624835968E-2</v>
      </c>
      <c r="V893" s="32">
        <v>48.892851960000002</v>
      </c>
      <c r="W893" s="32"/>
      <c r="X893" s="17">
        <v>0</v>
      </c>
      <c r="Y893" s="32">
        <v>45.03050228</v>
      </c>
      <c r="Z893" s="32"/>
      <c r="AA893" s="5">
        <v>108</v>
      </c>
      <c r="AB893" s="5">
        <v>108</v>
      </c>
      <c r="AC893" s="16">
        <v>1</v>
      </c>
      <c r="AD893" s="17">
        <v>0</v>
      </c>
      <c r="AE893" s="32">
        <v>46.512590500000002</v>
      </c>
      <c r="AF893" s="32"/>
      <c r="AG893" s="16">
        <v>0.94500000000000006</v>
      </c>
      <c r="AH893" s="16">
        <v>0.03</v>
      </c>
      <c r="AI893" s="16"/>
      <c r="AJ893" s="16"/>
      <c r="AK893" s="16"/>
      <c r="AL893" s="16">
        <v>2.400000020861626E-2</v>
      </c>
      <c r="AM893" s="16">
        <v>0.03</v>
      </c>
      <c r="AN893" s="16">
        <v>0.21199999999999999</v>
      </c>
      <c r="AO893" s="16">
        <v>0.79730000000000001</v>
      </c>
      <c r="AP893" s="5">
        <v>1</v>
      </c>
      <c r="AQ893" s="31">
        <v>18233.689453125</v>
      </c>
      <c r="AR893" s="31">
        <v>19524.599999999999</v>
      </c>
    </row>
    <row r="894" spans="1:44" x14ac:dyDescent="0.3">
      <c r="A894" s="4">
        <v>1151154960</v>
      </c>
      <c r="B894" s="3" t="s">
        <v>3792</v>
      </c>
      <c r="C894" s="3" t="s">
        <v>2077</v>
      </c>
      <c r="D894" s="14">
        <v>85.379341125488281</v>
      </c>
      <c r="E894" s="14">
        <v>86.991294860839844</v>
      </c>
      <c r="F894" s="14">
        <v>82.765899658203125</v>
      </c>
      <c r="G894" s="14">
        <v>83.664382934570313</v>
      </c>
      <c r="H894" s="5">
        <v>175</v>
      </c>
      <c r="I894" s="15">
        <v>3</v>
      </c>
      <c r="J894" s="15">
        <v>5</v>
      </c>
      <c r="K894" s="3" t="s">
        <v>535</v>
      </c>
      <c r="L894" s="3" t="s">
        <v>3915</v>
      </c>
      <c r="M894" s="3" t="s">
        <v>3918</v>
      </c>
      <c r="N894" s="3" t="s">
        <v>3924</v>
      </c>
      <c r="O894" s="17">
        <v>9.2024542391300201E-2</v>
      </c>
      <c r="P894" s="32">
        <v>50.260581620000004</v>
      </c>
      <c r="Q894" s="32"/>
      <c r="R894" s="5">
        <v>172</v>
      </c>
      <c r="S894" s="5">
        <v>172</v>
      </c>
      <c r="T894" s="16">
        <v>1</v>
      </c>
      <c r="U894" s="17">
        <v>9.2024542391300201E-2</v>
      </c>
      <c r="V894" s="32">
        <v>50.889548249999997</v>
      </c>
      <c r="W894" s="32"/>
      <c r="X894" s="17">
        <v>4.9079753458499908E-2</v>
      </c>
      <c r="Y894" s="32">
        <v>48.818693629999999</v>
      </c>
      <c r="Z894" s="32"/>
      <c r="AA894" s="5">
        <v>171</v>
      </c>
      <c r="AB894" s="5">
        <v>171</v>
      </c>
      <c r="AC894" s="16">
        <v>1</v>
      </c>
      <c r="AD894" s="17">
        <v>4.9079753458499908E-2</v>
      </c>
      <c r="AE894" s="32">
        <v>49.394612180000003</v>
      </c>
      <c r="AF894" s="32"/>
      <c r="AG894" s="16">
        <v>0.92600000000000005</v>
      </c>
      <c r="AH894" s="16"/>
      <c r="AI894" s="16"/>
      <c r="AJ894" s="16">
        <v>6.3E-2</v>
      </c>
      <c r="AK894" s="16"/>
      <c r="AL894" s="16">
        <v>1.099999994039536E-2</v>
      </c>
      <c r="AM894" s="16"/>
      <c r="AN894" s="16">
        <v>0.26300000000000001</v>
      </c>
      <c r="AO894" s="16">
        <v>0.68900000000000006</v>
      </c>
      <c r="AP894" s="5">
        <v>1</v>
      </c>
      <c r="AQ894" s="31">
        <v>14194.5</v>
      </c>
      <c r="AR894" s="31">
        <v>14897.09</v>
      </c>
    </row>
    <row r="895" spans="1:44" x14ac:dyDescent="0.3">
      <c r="A895" s="4">
        <v>1151154990</v>
      </c>
      <c r="B895" s="3" t="s">
        <v>3792</v>
      </c>
      <c r="C895" s="3" t="s">
        <v>2078</v>
      </c>
      <c r="D895" s="14">
        <v>80.226814270019531</v>
      </c>
      <c r="E895" s="14">
        <v>81.482574462890625</v>
      </c>
      <c r="F895" s="14">
        <v>84.008216857910156</v>
      </c>
      <c r="G895" s="14">
        <v>84.188743591308594</v>
      </c>
      <c r="H895" s="5">
        <v>121</v>
      </c>
      <c r="I895" s="15" t="s">
        <v>3981</v>
      </c>
      <c r="J895" s="15">
        <v>5</v>
      </c>
      <c r="K895" s="3" t="s">
        <v>535</v>
      </c>
      <c r="L895" s="3" t="s">
        <v>3915</v>
      </c>
      <c r="M895" s="3" t="s">
        <v>3918</v>
      </c>
      <c r="N895" s="3" t="s">
        <v>3924</v>
      </c>
      <c r="O895" s="17">
        <v>7.1428574621677399E-2</v>
      </c>
      <c r="P895" s="32">
        <v>48.10793073</v>
      </c>
      <c r="Q895" s="32"/>
      <c r="R895" s="5">
        <v>74</v>
      </c>
      <c r="S895" s="5">
        <v>74</v>
      </c>
      <c r="T895" s="16">
        <v>1</v>
      </c>
      <c r="U895" s="17">
        <v>7.1428574621677399E-2</v>
      </c>
      <c r="V895" s="32">
        <v>48.592845519999997</v>
      </c>
      <c r="W895" s="32"/>
      <c r="X895" s="17">
        <v>0</v>
      </c>
      <c r="Y895" s="32">
        <v>49.566935020000003</v>
      </c>
      <c r="Z895" s="32"/>
      <c r="AA895" s="5">
        <v>74</v>
      </c>
      <c r="AB895" s="5">
        <v>74</v>
      </c>
      <c r="AC895" s="16">
        <v>1</v>
      </c>
      <c r="AD895" s="17">
        <v>0</v>
      </c>
      <c r="AE895" s="32">
        <v>49.689899820000001</v>
      </c>
      <c r="AF895" s="32"/>
      <c r="AG895" s="16">
        <v>0.98299999999999998</v>
      </c>
      <c r="AH895" s="16"/>
      <c r="AI895" s="16"/>
      <c r="AJ895" s="16"/>
      <c r="AK895" s="16"/>
      <c r="AL895" s="16">
        <v>1.7000000923871991E-2</v>
      </c>
      <c r="AM895" s="16"/>
      <c r="AN895" s="16">
        <v>5.8000000000000003E-2</v>
      </c>
      <c r="AO895" s="16">
        <v>0.85060000000000002</v>
      </c>
      <c r="AP895" s="5">
        <v>1</v>
      </c>
      <c r="AQ895" s="31">
        <v>14426.91015625</v>
      </c>
      <c r="AR895" s="31">
        <v>15129.49</v>
      </c>
    </row>
    <row r="896" spans="1:44" x14ac:dyDescent="0.3">
      <c r="A896" s="4">
        <v>1151155020</v>
      </c>
      <c r="B896" s="3" t="s">
        <v>3792</v>
      </c>
      <c r="C896" s="3" t="s">
        <v>741</v>
      </c>
      <c r="D896" s="14">
        <v>83.80169677734375</v>
      </c>
      <c r="E896" s="14">
        <v>84.876419067382813</v>
      </c>
      <c r="F896" s="14">
        <v>86.602798461914063</v>
      </c>
      <c r="G896" s="14">
        <v>89.2662353515625</v>
      </c>
      <c r="H896" s="5">
        <v>100</v>
      </c>
      <c r="I896" s="15" t="s">
        <v>3980</v>
      </c>
      <c r="J896" s="15">
        <v>5</v>
      </c>
      <c r="K896" s="3" t="s">
        <v>535</v>
      </c>
      <c r="L896" s="3" t="s">
        <v>3915</v>
      </c>
      <c r="M896" s="3" t="s">
        <v>3918</v>
      </c>
      <c r="N896" s="3" t="s">
        <v>3924</v>
      </c>
      <c r="O896" s="17">
        <v>0</v>
      </c>
      <c r="P896" s="32">
        <v>49.601464909999997</v>
      </c>
      <c r="Q896" s="32"/>
      <c r="R896" s="5">
        <v>50</v>
      </c>
      <c r="S896" s="5">
        <v>50</v>
      </c>
      <c r="T896" s="16">
        <v>1</v>
      </c>
      <c r="U896" s="17">
        <v>0</v>
      </c>
      <c r="V896" s="32">
        <v>50.007810419999998</v>
      </c>
      <c r="W896" s="32"/>
      <c r="X896" s="17">
        <v>0</v>
      </c>
      <c r="Y896" s="32">
        <v>51.129638749999998</v>
      </c>
      <c r="Z896" s="32"/>
      <c r="AA896" s="5">
        <v>50</v>
      </c>
      <c r="AB896" s="5">
        <v>50</v>
      </c>
      <c r="AC896" s="16">
        <v>1</v>
      </c>
      <c r="AD896" s="17">
        <v>0</v>
      </c>
      <c r="AE896" s="32">
        <v>52.549238670000001</v>
      </c>
      <c r="AF896" s="32"/>
      <c r="AG896" s="16">
        <v>1</v>
      </c>
      <c r="AH896" s="16"/>
      <c r="AI896" s="16"/>
      <c r="AJ896" s="16"/>
      <c r="AK896" s="16"/>
      <c r="AL896" s="16">
        <v>0</v>
      </c>
      <c r="AM896" s="16">
        <v>0.05</v>
      </c>
      <c r="AN896" s="16">
        <v>7.0000000000000007E-2</v>
      </c>
      <c r="AO896" s="16">
        <v>0.85060000000000002</v>
      </c>
      <c r="AP896" s="5">
        <v>1</v>
      </c>
      <c r="AQ896" s="31">
        <v>15037.6201171875</v>
      </c>
      <c r="AR896" s="31">
        <v>15740.71</v>
      </c>
    </row>
    <row r="897" spans="1:44" x14ac:dyDescent="0.3">
      <c r="A897" s="4">
        <v>1151155030</v>
      </c>
      <c r="B897" s="3" t="s">
        <v>3792</v>
      </c>
      <c r="C897" s="3" t="s">
        <v>3794</v>
      </c>
      <c r="D897" s="14">
        <v>97.336540222167969</v>
      </c>
      <c r="E897" s="14">
        <v>99.107025146484375</v>
      </c>
      <c r="F897" s="14">
        <v>95.159477233886719</v>
      </c>
      <c r="G897" s="14">
        <v>92.680976867675781</v>
      </c>
      <c r="H897" s="5">
        <v>267</v>
      </c>
      <c r="I897" s="15" t="s">
        <v>3980</v>
      </c>
      <c r="J897" s="15">
        <v>5</v>
      </c>
      <c r="K897" s="3" t="s">
        <v>535</v>
      </c>
      <c r="L897" s="3" t="s">
        <v>3915</v>
      </c>
      <c r="M897" s="3" t="s">
        <v>3918</v>
      </c>
      <c r="N897" s="3" t="s">
        <v>3924</v>
      </c>
      <c r="O897" s="17">
        <v>0.80794703960418701</v>
      </c>
      <c r="P897" s="32">
        <v>55.25611988</v>
      </c>
      <c r="Q897" s="32"/>
      <c r="R897" s="5">
        <v>180</v>
      </c>
      <c r="S897" s="5">
        <v>180</v>
      </c>
      <c r="T897" s="16">
        <v>1</v>
      </c>
      <c r="U897" s="17">
        <v>0.80794703960418701</v>
      </c>
      <c r="V897" s="32">
        <v>55.940853160000003</v>
      </c>
      <c r="W897" s="32"/>
      <c r="X897" s="17">
        <v>0.76821190118789673</v>
      </c>
      <c r="Y897" s="32">
        <v>56.283280179999998</v>
      </c>
      <c r="Z897" s="32">
        <v>415.23178100585938</v>
      </c>
      <c r="AA897" s="5">
        <v>180</v>
      </c>
      <c r="AB897" s="5">
        <v>180</v>
      </c>
      <c r="AC897" s="16">
        <v>1</v>
      </c>
      <c r="AD897" s="17">
        <v>0.76821190118789673</v>
      </c>
      <c r="AE897" s="32">
        <v>54.47221528</v>
      </c>
      <c r="AF897" s="32">
        <v>415.23178100585938</v>
      </c>
      <c r="AG897" s="16">
        <v>0.29199999999999998</v>
      </c>
      <c r="AH897" s="16">
        <v>0.03</v>
      </c>
      <c r="AI897" s="16">
        <v>7.9000000000000001E-2</v>
      </c>
      <c r="AJ897" s="16">
        <v>0.58399999999999996</v>
      </c>
      <c r="AK897" s="16"/>
      <c r="AL897" s="16">
        <v>1.499999966472387E-2</v>
      </c>
      <c r="AM897" s="16"/>
      <c r="AN897" s="16">
        <v>4.9000000000000002E-2</v>
      </c>
      <c r="AO897" s="16">
        <v>8.6999999999999994E-2</v>
      </c>
      <c r="AP897" s="5">
        <v>1</v>
      </c>
      <c r="AQ897" s="31">
        <v>13884.6904296875</v>
      </c>
      <c r="AR897" s="31">
        <v>14587.27</v>
      </c>
    </row>
    <row r="898" spans="1:44" x14ac:dyDescent="0.3">
      <c r="A898" s="4">
        <v>1151155100</v>
      </c>
      <c r="B898" s="3" t="s">
        <v>3792</v>
      </c>
      <c r="C898" s="3" t="s">
        <v>2080</v>
      </c>
      <c r="D898" s="14">
        <v>76.606452941894531</v>
      </c>
      <c r="E898" s="14">
        <v>77.9627685546875</v>
      </c>
      <c r="F898" s="14">
        <v>81.420028686523438</v>
      </c>
      <c r="G898" s="14">
        <v>83.228538513183594</v>
      </c>
      <c r="H898" s="5">
        <v>222</v>
      </c>
      <c r="I898" s="15" t="s">
        <v>3980</v>
      </c>
      <c r="J898" s="15">
        <v>5</v>
      </c>
      <c r="K898" s="3" t="s">
        <v>535</v>
      </c>
      <c r="L898" s="3" t="s">
        <v>3915</v>
      </c>
      <c r="M898" s="3" t="s">
        <v>3918</v>
      </c>
      <c r="N898" s="3" t="s">
        <v>3924</v>
      </c>
      <c r="O898" s="17">
        <v>1.8181817606091499E-2</v>
      </c>
      <c r="P898" s="32">
        <v>46.59539736</v>
      </c>
      <c r="Q898" s="32"/>
      <c r="R898" s="5">
        <v>123</v>
      </c>
      <c r="S898" s="5">
        <v>123</v>
      </c>
      <c r="T898" s="16">
        <v>1</v>
      </c>
      <c r="U898" s="17">
        <v>1.8181817606091499E-2</v>
      </c>
      <c r="V898" s="32">
        <v>47.125361359999999</v>
      </c>
      <c r="W898" s="32"/>
      <c r="X898" s="17">
        <v>9.0909088030457497E-3</v>
      </c>
      <c r="Y898" s="32">
        <v>48.008082250000001</v>
      </c>
      <c r="Z898" s="32"/>
      <c r="AA898" s="5">
        <v>123</v>
      </c>
      <c r="AB898" s="5">
        <v>123</v>
      </c>
      <c r="AC898" s="16">
        <v>1</v>
      </c>
      <c r="AD898" s="17">
        <v>9.0909088030457497E-3</v>
      </c>
      <c r="AE898" s="32">
        <v>49.149172059999998</v>
      </c>
      <c r="AF898" s="32"/>
      <c r="AG898" s="16">
        <v>1</v>
      </c>
      <c r="AH898" s="16"/>
      <c r="AI898" s="16"/>
      <c r="AJ898" s="16"/>
      <c r="AK898" s="16"/>
      <c r="AL898" s="16">
        <v>0</v>
      </c>
      <c r="AM898" s="16"/>
      <c r="AN898" s="16">
        <v>0.16700000000000001</v>
      </c>
      <c r="AO898" s="16">
        <v>0.77040000000000008</v>
      </c>
      <c r="AP898" s="5">
        <v>1</v>
      </c>
      <c r="AQ898" s="31">
        <v>14269.4296875</v>
      </c>
      <c r="AR898" s="31">
        <v>15353.91</v>
      </c>
    </row>
    <row r="899" spans="1:44" x14ac:dyDescent="0.3">
      <c r="A899" s="4">
        <v>1151155240</v>
      </c>
      <c r="B899" s="3" t="s">
        <v>3792</v>
      </c>
      <c r="C899" s="3" t="s">
        <v>2082</v>
      </c>
      <c r="D899" s="14">
        <v>96.232833862304688</v>
      </c>
      <c r="E899" s="14">
        <v>97.963249206542969</v>
      </c>
      <c r="F899" s="14">
        <v>93.848747253417969</v>
      </c>
      <c r="G899" s="14">
        <v>92.952438354492188</v>
      </c>
      <c r="H899" s="5">
        <v>263</v>
      </c>
      <c r="I899" s="15" t="s">
        <v>3980</v>
      </c>
      <c r="J899" s="15">
        <v>5</v>
      </c>
      <c r="K899" s="3" t="s">
        <v>535</v>
      </c>
      <c r="L899" s="3" t="s">
        <v>3915</v>
      </c>
      <c r="M899" s="3" t="s">
        <v>3918</v>
      </c>
      <c r="N899" s="3" t="s">
        <v>3924</v>
      </c>
      <c r="O899" s="17">
        <v>0.92682927846908569</v>
      </c>
      <c r="P899" s="32">
        <v>54.795009239999999</v>
      </c>
      <c r="Q899" s="32"/>
      <c r="R899" s="5">
        <v>115</v>
      </c>
      <c r="S899" s="5">
        <v>115</v>
      </c>
      <c r="T899" s="16">
        <v>1</v>
      </c>
      <c r="U899" s="17">
        <v>0.92682927846908569</v>
      </c>
      <c r="V899" s="32">
        <v>55.463988350000001</v>
      </c>
      <c r="W899" s="32"/>
      <c r="X899" s="17">
        <v>0.88617885112762451</v>
      </c>
      <c r="Y899" s="32">
        <v>55.493836049999999</v>
      </c>
      <c r="Z899" s="32"/>
      <c r="AA899" s="5">
        <v>115</v>
      </c>
      <c r="AB899" s="5">
        <v>115</v>
      </c>
      <c r="AC899" s="16">
        <v>1</v>
      </c>
      <c r="AD899" s="17">
        <v>0.88617885112762451</v>
      </c>
      <c r="AE899" s="32">
        <v>54.625083799999999</v>
      </c>
      <c r="AF899" s="32"/>
      <c r="AG899" s="16">
        <v>0.183</v>
      </c>
      <c r="AH899" s="16">
        <v>2.3E-2</v>
      </c>
      <c r="AI899" s="16">
        <v>2.3E-2</v>
      </c>
      <c r="AJ899" s="16">
        <v>0.73399999999999999</v>
      </c>
      <c r="AK899" s="16">
        <v>3.4000000000000002E-2</v>
      </c>
      <c r="AL899" s="16">
        <v>4.0000001899898052E-3</v>
      </c>
      <c r="AM899" s="16"/>
      <c r="AN899" s="16">
        <v>6.5000000000000002E-2</v>
      </c>
      <c r="AO899" s="16">
        <v>5.4899999999999997E-2</v>
      </c>
      <c r="AP899" s="5">
        <v>1</v>
      </c>
      <c r="AQ899" s="31">
        <v>12637.1396484375</v>
      </c>
      <c r="AR899" s="31">
        <v>13614.16</v>
      </c>
    </row>
    <row r="900" spans="1:44" x14ac:dyDescent="0.3">
      <c r="A900" s="4">
        <v>1151155260</v>
      </c>
      <c r="B900" s="3" t="s">
        <v>3792</v>
      </c>
      <c r="C900" s="3" t="s">
        <v>2083</v>
      </c>
      <c r="D900" s="14">
        <v>94.149345397949219</v>
      </c>
      <c r="E900" s="14">
        <v>95.829498291015625</v>
      </c>
      <c r="F900" s="14">
        <v>86.274879455566406</v>
      </c>
      <c r="G900" s="14">
        <v>87.557044982910156</v>
      </c>
      <c r="H900" s="5">
        <v>230</v>
      </c>
      <c r="I900" s="15" t="s">
        <v>3980</v>
      </c>
      <c r="J900" s="15">
        <v>6</v>
      </c>
      <c r="K900" s="3" t="s">
        <v>535</v>
      </c>
      <c r="L900" s="3" t="s">
        <v>3915</v>
      </c>
      <c r="M900" s="3" t="s">
        <v>3918</v>
      </c>
      <c r="N900" s="3" t="s">
        <v>3924</v>
      </c>
      <c r="O900" s="17">
        <v>0.1217391267418861</v>
      </c>
      <c r="P900" s="32">
        <v>53.924556889999998</v>
      </c>
      <c r="Q900" s="32"/>
      <c r="R900" s="5">
        <v>104</v>
      </c>
      <c r="S900" s="5">
        <v>104</v>
      </c>
      <c r="T900" s="16">
        <v>1</v>
      </c>
      <c r="U900" s="17">
        <v>0.1217391267418861</v>
      </c>
      <c r="V900" s="32">
        <v>54.574382530000001</v>
      </c>
      <c r="W900" s="32"/>
      <c r="X900" s="17">
        <v>6.0869563370943069E-2</v>
      </c>
      <c r="Y900" s="32">
        <v>50.932135459999998</v>
      </c>
      <c r="Z900" s="32"/>
      <c r="AA900" s="5">
        <v>105</v>
      </c>
      <c r="AB900" s="5">
        <v>105</v>
      </c>
      <c r="AC900" s="16">
        <v>1</v>
      </c>
      <c r="AD900" s="17">
        <v>6.0869563370943069E-2</v>
      </c>
      <c r="AE900" s="32">
        <v>51.586726589999998</v>
      </c>
      <c r="AF900" s="32"/>
      <c r="AG900" s="16">
        <v>0.54800000000000004</v>
      </c>
      <c r="AH900" s="16">
        <v>0.126</v>
      </c>
      <c r="AI900" s="16">
        <v>0.157</v>
      </c>
      <c r="AJ900" s="16">
        <v>0.16500000000000001</v>
      </c>
      <c r="AK900" s="16"/>
      <c r="AL900" s="16">
        <v>4.0000001899898052E-3</v>
      </c>
      <c r="AM900" s="16">
        <v>0.36099999999999999</v>
      </c>
      <c r="AN900" s="16">
        <v>0.13500000000000001</v>
      </c>
      <c r="AO900" s="16">
        <v>0.52939999999999998</v>
      </c>
      <c r="AP900" s="5">
        <v>1</v>
      </c>
      <c r="AQ900" s="31">
        <v>15557.349609375</v>
      </c>
      <c r="AR900" s="31">
        <v>16259.93</v>
      </c>
    </row>
    <row r="901" spans="1:44" x14ac:dyDescent="0.3">
      <c r="A901" s="4">
        <v>1151155340</v>
      </c>
      <c r="B901" s="3" t="s">
        <v>3792</v>
      </c>
      <c r="C901" s="3" t="s">
        <v>1172</v>
      </c>
      <c r="D901" s="14">
        <v>83.194564819335938</v>
      </c>
      <c r="E901" s="14">
        <v>84.789085388183594</v>
      </c>
      <c r="F901" s="14">
        <v>82.45623779296875</v>
      </c>
      <c r="G901" s="14">
        <v>83.378509521484375</v>
      </c>
      <c r="H901" s="5">
        <v>379</v>
      </c>
      <c r="I901" s="15" t="s">
        <v>3980</v>
      </c>
      <c r="J901" s="15">
        <v>6</v>
      </c>
      <c r="K901" s="3" t="s">
        <v>535</v>
      </c>
      <c r="L901" s="3" t="s">
        <v>3915</v>
      </c>
      <c r="M901" s="3" t="s">
        <v>3918</v>
      </c>
      <c r="N901" s="3" t="s">
        <v>3924</v>
      </c>
      <c r="O901" s="17">
        <v>0.36419752240180969</v>
      </c>
      <c r="P901" s="32">
        <v>49.34781358</v>
      </c>
      <c r="Q901" s="32">
        <v>300</v>
      </c>
      <c r="R901" s="5">
        <v>205</v>
      </c>
      <c r="S901" s="5">
        <v>205</v>
      </c>
      <c r="T901" s="16">
        <v>1</v>
      </c>
      <c r="U901" s="17">
        <v>0.36419752240180969</v>
      </c>
      <c r="V901" s="32">
        <v>49.97140005</v>
      </c>
      <c r="W901" s="32">
        <v>300</v>
      </c>
      <c r="X901" s="17">
        <v>0.20858895778656009</v>
      </c>
      <c r="Y901" s="32">
        <v>48.632186040000001</v>
      </c>
      <c r="Z901" s="32">
        <v>222.69938659667969</v>
      </c>
      <c r="AA901" s="5">
        <v>208</v>
      </c>
      <c r="AB901" s="5">
        <v>208</v>
      </c>
      <c r="AC901" s="16">
        <v>1</v>
      </c>
      <c r="AD901" s="17">
        <v>0.20858895778656009</v>
      </c>
      <c r="AE901" s="32">
        <v>49.23362401</v>
      </c>
      <c r="AF901" s="32">
        <v>222.69938659667969</v>
      </c>
      <c r="AG901" s="16">
        <v>0.377</v>
      </c>
      <c r="AH901" s="16">
        <v>0.14000000000000001</v>
      </c>
      <c r="AI901" s="16">
        <v>2.9000000000000001E-2</v>
      </c>
      <c r="AJ901" s="16">
        <v>0.443</v>
      </c>
      <c r="AK901" s="16"/>
      <c r="AL901" s="16">
        <v>1.099999994039536E-2</v>
      </c>
      <c r="AM901" s="16">
        <v>0.28799999999999998</v>
      </c>
      <c r="AN901" s="16">
        <v>0.13700000000000001</v>
      </c>
      <c r="AO901" s="16">
        <v>0.41049999999999998</v>
      </c>
      <c r="AP901" s="5">
        <v>1</v>
      </c>
      <c r="AQ901" s="31">
        <v>13569.3095703125</v>
      </c>
      <c r="AR901" s="31">
        <v>14541.89</v>
      </c>
    </row>
    <row r="902" spans="1:44" x14ac:dyDescent="0.3">
      <c r="A902" s="4">
        <v>1151155500</v>
      </c>
      <c r="B902" s="3" t="s">
        <v>3792</v>
      </c>
      <c r="C902" s="3" t="s">
        <v>1881</v>
      </c>
      <c r="D902" s="14">
        <v>82.040748596191406</v>
      </c>
      <c r="E902" s="14">
        <v>83.399971008300781</v>
      </c>
      <c r="F902" s="14">
        <v>85.261520385742188</v>
      </c>
      <c r="G902" s="14">
        <v>83.827857971191406</v>
      </c>
      <c r="H902" s="5">
        <v>190</v>
      </c>
      <c r="I902" s="15" t="s">
        <v>3980</v>
      </c>
      <c r="J902" s="15">
        <v>5</v>
      </c>
      <c r="K902" s="3" t="s">
        <v>535</v>
      </c>
      <c r="L902" s="3" t="s">
        <v>3915</v>
      </c>
      <c r="M902" s="3" t="s">
        <v>3918</v>
      </c>
      <c r="N902" s="3" t="s">
        <v>3924</v>
      </c>
      <c r="O902" s="17">
        <v>9.1954022645950317E-2</v>
      </c>
      <c r="P902" s="32">
        <v>48.865767060000003</v>
      </c>
      <c r="Q902" s="32"/>
      <c r="R902" s="5">
        <v>91</v>
      </c>
      <c r="S902" s="5">
        <v>91</v>
      </c>
      <c r="T902" s="16">
        <v>1</v>
      </c>
      <c r="U902" s="17">
        <v>9.1954022645950317E-2</v>
      </c>
      <c r="V902" s="32">
        <v>49.392249040000003</v>
      </c>
      <c r="W902" s="32"/>
      <c r="X902" s="17">
        <v>3.4482758492231369E-2</v>
      </c>
      <c r="Y902" s="32">
        <v>50.32179163</v>
      </c>
      <c r="Z902" s="32"/>
      <c r="AA902" s="5">
        <v>90</v>
      </c>
      <c r="AB902" s="5">
        <v>90</v>
      </c>
      <c r="AC902" s="16">
        <v>1</v>
      </c>
      <c r="AD902" s="17">
        <v>3.4482758492231369E-2</v>
      </c>
      <c r="AE902" s="32">
        <v>49.486670070000002</v>
      </c>
      <c r="AF902" s="32"/>
      <c r="AG902" s="16">
        <v>0.93200000000000005</v>
      </c>
      <c r="AH902" s="16"/>
      <c r="AI902" s="16"/>
      <c r="AJ902" s="16">
        <v>4.2000000000000003E-2</v>
      </c>
      <c r="AK902" s="16"/>
      <c r="AL902" s="16">
        <v>2.60000005364418E-2</v>
      </c>
      <c r="AM902" s="16">
        <v>2.5999999999999999E-2</v>
      </c>
      <c r="AN902" s="16">
        <v>0.13200000000000001</v>
      </c>
      <c r="AO902" s="16">
        <v>0.79459999999999997</v>
      </c>
      <c r="AP902" s="5">
        <v>1</v>
      </c>
      <c r="AQ902" s="31">
        <v>13207.0703125</v>
      </c>
      <c r="AR902" s="31">
        <v>13909.66</v>
      </c>
    </row>
    <row r="903" spans="1:44" x14ac:dyDescent="0.3">
      <c r="A903" s="4">
        <v>1151155560</v>
      </c>
      <c r="B903" s="3" t="s">
        <v>3792</v>
      </c>
      <c r="C903" s="3" t="s">
        <v>1734</v>
      </c>
      <c r="D903" s="14">
        <v>89.321273803710938</v>
      </c>
      <c r="E903" s="14">
        <v>90.90789794921875</v>
      </c>
      <c r="F903" s="14">
        <v>86.860702514648438</v>
      </c>
      <c r="G903" s="14">
        <v>88.146171569824219</v>
      </c>
      <c r="H903" s="5">
        <v>185</v>
      </c>
      <c r="I903" s="15" t="s">
        <v>3980</v>
      </c>
      <c r="J903" s="15">
        <v>6</v>
      </c>
      <c r="K903" s="3" t="s">
        <v>535</v>
      </c>
      <c r="L903" s="3" t="s">
        <v>3915</v>
      </c>
      <c r="M903" s="3" t="s">
        <v>3918</v>
      </c>
      <c r="N903" s="3" t="s">
        <v>3924</v>
      </c>
      <c r="O903" s="17">
        <v>5.0632912665605552E-2</v>
      </c>
      <c r="P903" s="32">
        <v>51.907462610000003</v>
      </c>
      <c r="Q903" s="32"/>
      <c r="R903" s="5">
        <v>126</v>
      </c>
      <c r="S903" s="5">
        <v>126</v>
      </c>
      <c r="T903" s="16">
        <v>1</v>
      </c>
      <c r="U903" s="17">
        <v>5.0632912665605552E-2</v>
      </c>
      <c r="V903" s="32">
        <v>52.522462310000002</v>
      </c>
      <c r="W903" s="32"/>
      <c r="X903" s="17">
        <v>3.7500001490116119E-2</v>
      </c>
      <c r="Y903" s="32">
        <v>51.284974120000001</v>
      </c>
      <c r="Z903" s="32"/>
      <c r="AA903" s="5">
        <v>129</v>
      </c>
      <c r="AB903" s="5">
        <v>129</v>
      </c>
      <c r="AC903" s="16">
        <v>1</v>
      </c>
      <c r="AD903" s="17">
        <v>3.7500001490116119E-2</v>
      </c>
      <c r="AE903" s="32">
        <v>51.91848581</v>
      </c>
      <c r="AF903" s="32"/>
      <c r="AG903" s="16">
        <v>0.89200000000000002</v>
      </c>
      <c r="AH903" s="16"/>
      <c r="AI903" s="16"/>
      <c r="AJ903" s="16">
        <v>9.7000000000000003E-2</v>
      </c>
      <c r="AK903" s="16"/>
      <c r="AL903" s="16">
        <v>1.099999994039536E-2</v>
      </c>
      <c r="AM903" s="16"/>
      <c r="AN903" s="16">
        <v>0.113</v>
      </c>
      <c r="AO903" s="16">
        <v>0.76950000000000007</v>
      </c>
      <c r="AP903" s="5">
        <v>1</v>
      </c>
      <c r="AQ903" s="31">
        <v>14507.099609375</v>
      </c>
      <c r="AR903" s="31">
        <v>15209.69</v>
      </c>
    </row>
    <row r="904" spans="1:44" x14ac:dyDescent="0.3">
      <c r="A904" s="4">
        <v>1151155590</v>
      </c>
      <c r="B904" s="3" t="s">
        <v>3792</v>
      </c>
      <c r="C904" s="3" t="s">
        <v>2084</v>
      </c>
      <c r="D904" s="14">
        <v>86.101852416992188</v>
      </c>
      <c r="E904" s="14">
        <v>87.739540100097656</v>
      </c>
      <c r="F904" s="14">
        <v>87.271293640136719</v>
      </c>
      <c r="G904" s="14">
        <v>87.181816101074219</v>
      </c>
      <c r="H904" s="5">
        <v>382</v>
      </c>
      <c r="I904" s="15" t="s">
        <v>3980</v>
      </c>
      <c r="J904" s="15">
        <v>5</v>
      </c>
      <c r="K904" s="3" t="s">
        <v>535</v>
      </c>
      <c r="L904" s="3" t="s">
        <v>3915</v>
      </c>
      <c r="M904" s="3" t="s">
        <v>3918</v>
      </c>
      <c r="N904" s="3" t="s">
        <v>3924</v>
      </c>
      <c r="O904" s="17">
        <v>0.1032608672976494</v>
      </c>
      <c r="P904" s="32">
        <v>50.562434019999998</v>
      </c>
      <c r="Q904" s="32">
        <v>201.08695983886719</v>
      </c>
      <c r="R904" s="5">
        <v>179</v>
      </c>
      <c r="S904" s="5">
        <v>179</v>
      </c>
      <c r="T904" s="16">
        <v>1</v>
      </c>
      <c r="U904" s="17">
        <v>0.1032608672976494</v>
      </c>
      <c r="V904" s="32">
        <v>51.201505070000003</v>
      </c>
      <c r="W904" s="32">
        <v>201.08695983886719</v>
      </c>
      <c r="X904" s="17">
        <v>1.630434766411781E-2</v>
      </c>
      <c r="Y904" s="32">
        <v>51.532270680000003</v>
      </c>
      <c r="Z904" s="32"/>
      <c r="AA904" s="5">
        <v>181</v>
      </c>
      <c r="AB904" s="5">
        <v>181</v>
      </c>
      <c r="AC904" s="16">
        <v>1</v>
      </c>
      <c r="AD904" s="17">
        <v>1.630434766411781E-2</v>
      </c>
      <c r="AE904" s="32">
        <v>51.375417229999996</v>
      </c>
      <c r="AF904" s="32"/>
      <c r="AG904" s="16">
        <v>0.79800000000000004</v>
      </c>
      <c r="AH904" s="16">
        <v>8.8999999999999996E-2</v>
      </c>
      <c r="AI904" s="16">
        <v>2.9000000000000001E-2</v>
      </c>
      <c r="AJ904" s="16">
        <v>8.4000000000000005E-2</v>
      </c>
      <c r="AK904" s="16"/>
      <c r="AL904" s="16">
        <v>0</v>
      </c>
      <c r="AM904" s="16">
        <v>0.215</v>
      </c>
      <c r="AN904" s="16">
        <v>0.19600000000000001</v>
      </c>
      <c r="AO904" s="16">
        <v>0.68290000000000006</v>
      </c>
      <c r="AP904" s="5">
        <v>1</v>
      </c>
      <c r="AQ904" s="31">
        <v>16720.349609375</v>
      </c>
      <c r="AR904" s="31">
        <v>17733.89</v>
      </c>
    </row>
    <row r="905" spans="1:44" x14ac:dyDescent="0.3">
      <c r="A905" s="4">
        <v>1151155600</v>
      </c>
      <c r="B905" s="3" t="s">
        <v>3792</v>
      </c>
      <c r="C905" s="3" t="s">
        <v>945</v>
      </c>
      <c r="D905" s="14">
        <v>91.470932006835938</v>
      </c>
      <c r="E905" s="14">
        <v>93.045265197753906</v>
      </c>
      <c r="F905" s="14">
        <v>93.908203125</v>
      </c>
      <c r="G905" s="14">
        <v>96.734382629394531</v>
      </c>
      <c r="H905" s="5">
        <v>191</v>
      </c>
      <c r="I905" s="15" t="s">
        <v>3980</v>
      </c>
      <c r="J905" s="15">
        <v>5</v>
      </c>
      <c r="K905" s="3" t="s">
        <v>535</v>
      </c>
      <c r="L905" s="3" t="s">
        <v>3915</v>
      </c>
      <c r="M905" s="3" t="s">
        <v>3918</v>
      </c>
      <c r="N905" s="3" t="s">
        <v>3924</v>
      </c>
      <c r="O905" s="17">
        <v>0.1549295783042908</v>
      </c>
      <c r="P905" s="32">
        <v>52.805557149999999</v>
      </c>
      <c r="Q905" s="32"/>
      <c r="R905" s="5">
        <v>97</v>
      </c>
      <c r="S905" s="5">
        <v>97</v>
      </c>
      <c r="T905" s="16">
        <v>1</v>
      </c>
      <c r="U905" s="17">
        <v>0.1549295783042908</v>
      </c>
      <c r="V905" s="32">
        <v>53.413577480000001</v>
      </c>
      <c r="W905" s="32"/>
      <c r="X905" s="17">
        <v>0.12676055729389191</v>
      </c>
      <c r="Y905" s="32">
        <v>55.529643479999997</v>
      </c>
      <c r="Z905" s="32"/>
      <c r="AA905" s="5">
        <v>99</v>
      </c>
      <c r="AB905" s="5">
        <v>99</v>
      </c>
      <c r="AC905" s="16">
        <v>1</v>
      </c>
      <c r="AD905" s="17">
        <v>0.12676055729389191</v>
      </c>
      <c r="AE905" s="32">
        <v>56.754849970000002</v>
      </c>
      <c r="AF905" s="32"/>
      <c r="AG905" s="16">
        <v>0.497</v>
      </c>
      <c r="AH905" s="16">
        <v>0.183</v>
      </c>
      <c r="AI905" s="16">
        <v>9.4E-2</v>
      </c>
      <c r="AJ905" s="16">
        <v>0.22500000000000001</v>
      </c>
      <c r="AK905" s="16"/>
      <c r="AL905" s="16">
        <v>0</v>
      </c>
      <c r="AM905" s="16">
        <v>0.51300000000000001</v>
      </c>
      <c r="AN905" s="16">
        <v>0.13100000000000001</v>
      </c>
      <c r="AO905" s="16">
        <v>0.62159999999999993</v>
      </c>
      <c r="AP905" s="5">
        <v>1</v>
      </c>
      <c r="AQ905" s="31">
        <v>14490.2802734375</v>
      </c>
      <c r="AR905" s="31">
        <v>15818.54</v>
      </c>
    </row>
    <row r="906" spans="1:44" x14ac:dyDescent="0.3">
      <c r="A906" s="4">
        <v>1151155610</v>
      </c>
      <c r="B906" s="3" t="s">
        <v>3792</v>
      </c>
      <c r="C906" s="3" t="s">
        <v>2085</v>
      </c>
      <c r="D906" s="14">
        <v>82.789093017578125</v>
      </c>
      <c r="E906" s="14">
        <v>84.410545349121094</v>
      </c>
      <c r="F906" s="14">
        <v>77.844947814941406</v>
      </c>
      <c r="G906" s="14">
        <v>80.111572265625</v>
      </c>
      <c r="H906" s="5">
        <v>281</v>
      </c>
      <c r="I906" s="15" t="s">
        <v>3980</v>
      </c>
      <c r="J906" s="15">
        <v>6</v>
      </c>
      <c r="K906" s="3" t="s">
        <v>535</v>
      </c>
      <c r="L906" s="3" t="s">
        <v>3915</v>
      </c>
      <c r="M906" s="3" t="s">
        <v>3918</v>
      </c>
      <c r="N906" s="3" t="s">
        <v>3924</v>
      </c>
      <c r="O906" s="17">
        <v>5.55555559694767E-2</v>
      </c>
      <c r="P906" s="32">
        <v>49.178413470000002</v>
      </c>
      <c r="Q906" s="32"/>
      <c r="R906" s="5">
        <v>164</v>
      </c>
      <c r="S906" s="5">
        <v>164</v>
      </c>
      <c r="T906" s="16">
        <v>1</v>
      </c>
      <c r="U906" s="17">
        <v>5.55555559694767E-2</v>
      </c>
      <c r="V906" s="32">
        <v>49.813578790000001</v>
      </c>
      <c r="W906" s="32"/>
      <c r="X906" s="17">
        <v>2.083333395421505E-2</v>
      </c>
      <c r="Y906" s="32">
        <v>45.85483164</v>
      </c>
      <c r="Z906" s="32"/>
      <c r="AA906" s="5">
        <v>163</v>
      </c>
      <c r="AB906" s="5">
        <v>163</v>
      </c>
      <c r="AC906" s="16">
        <v>1</v>
      </c>
      <c r="AD906" s="17">
        <v>2.083333395421505E-2</v>
      </c>
      <c r="AE906" s="32">
        <v>47.393882529999999</v>
      </c>
      <c r="AF906" s="32"/>
      <c r="AG906" s="16">
        <v>1</v>
      </c>
      <c r="AH906" s="16"/>
      <c r="AI906" s="16"/>
      <c r="AJ906" s="16"/>
      <c r="AK906" s="16"/>
      <c r="AL906" s="16">
        <v>0</v>
      </c>
      <c r="AM906" s="16"/>
      <c r="AN906" s="16">
        <v>0.107</v>
      </c>
      <c r="AO906" s="16">
        <v>0.72930000000000006</v>
      </c>
      <c r="AP906" s="5">
        <v>1</v>
      </c>
      <c r="AQ906" s="31">
        <v>11944.51953125</v>
      </c>
      <c r="AR906" s="31">
        <v>12890.23</v>
      </c>
    </row>
    <row r="907" spans="1:44" x14ac:dyDescent="0.3">
      <c r="A907" s="4">
        <v>1151155620</v>
      </c>
      <c r="B907" s="3" t="s">
        <v>3792</v>
      </c>
      <c r="C907" s="3" t="s">
        <v>2086</v>
      </c>
      <c r="D907" s="14">
        <v>82.72308349609375</v>
      </c>
      <c r="E907" s="14">
        <v>83.798515319824219</v>
      </c>
      <c r="F907" s="14">
        <v>81.60955810546875</v>
      </c>
      <c r="G907" s="14">
        <v>80.320747375488281</v>
      </c>
      <c r="H907" s="5">
        <v>112</v>
      </c>
      <c r="I907" s="15" t="s">
        <v>3980</v>
      </c>
      <c r="J907" s="15">
        <v>5</v>
      </c>
      <c r="K907" s="3" t="s">
        <v>535</v>
      </c>
      <c r="L907" s="3" t="s">
        <v>3915</v>
      </c>
      <c r="M907" s="3" t="s">
        <v>3918</v>
      </c>
      <c r="N907" s="3" t="s">
        <v>3924</v>
      </c>
      <c r="O907" s="17">
        <v>2.500000037252903E-2</v>
      </c>
      <c r="P907" s="32">
        <v>49.150836839999997</v>
      </c>
      <c r="Q907" s="32"/>
      <c r="R907" s="5">
        <v>52</v>
      </c>
      <c r="S907" s="5">
        <v>52</v>
      </c>
      <c r="T907" s="16">
        <v>1</v>
      </c>
      <c r="U907" s="17">
        <v>2.500000037252903E-2</v>
      </c>
      <c r="V907" s="32">
        <v>49.558410500000001</v>
      </c>
      <c r="W907" s="32"/>
      <c r="X907" s="17">
        <v>0</v>
      </c>
      <c r="Y907" s="32">
        <v>48.122234880000001</v>
      </c>
      <c r="Z907" s="32"/>
      <c r="AA907" s="5">
        <v>52</v>
      </c>
      <c r="AB907" s="5">
        <v>52</v>
      </c>
      <c r="AC907" s="16">
        <v>1</v>
      </c>
      <c r="AD907" s="17">
        <v>0</v>
      </c>
      <c r="AE907" s="32">
        <v>47.511677120000002</v>
      </c>
      <c r="AF907" s="32"/>
      <c r="AG907" s="16">
        <v>0.98199999999999998</v>
      </c>
      <c r="AH907" s="16"/>
      <c r="AI907" s="16"/>
      <c r="AJ907" s="16"/>
      <c r="AK907" s="16"/>
      <c r="AL907" s="16">
        <v>1.7999999225139621E-2</v>
      </c>
      <c r="AM907" s="16"/>
      <c r="AN907" s="16">
        <v>0.24099999999999999</v>
      </c>
      <c r="AO907" s="16">
        <v>0.88639999999999997</v>
      </c>
      <c r="AP907" s="5">
        <v>1</v>
      </c>
      <c r="AQ907" s="31">
        <v>19855.41015625</v>
      </c>
      <c r="AR907" s="31">
        <v>20558</v>
      </c>
    </row>
    <row r="908" spans="1:44" x14ac:dyDescent="0.3">
      <c r="A908" s="4">
        <v>1151155780</v>
      </c>
      <c r="B908" s="3" t="s">
        <v>3792</v>
      </c>
      <c r="C908" s="3" t="s">
        <v>2087</v>
      </c>
      <c r="D908" s="14">
        <v>83.731613159179688</v>
      </c>
      <c r="E908" s="14">
        <v>85.379158020019531</v>
      </c>
      <c r="F908" s="14">
        <v>88.952072143554688</v>
      </c>
      <c r="G908" s="14">
        <v>91.042556762695313</v>
      </c>
      <c r="H908" s="5">
        <v>321</v>
      </c>
      <c r="I908" s="15" t="s">
        <v>3980</v>
      </c>
      <c r="J908" s="15">
        <v>5</v>
      </c>
      <c r="K908" s="3" t="s">
        <v>535</v>
      </c>
      <c r="L908" s="3" t="s">
        <v>3915</v>
      </c>
      <c r="M908" s="3" t="s">
        <v>3918</v>
      </c>
      <c r="N908" s="3" t="s">
        <v>3924</v>
      </c>
      <c r="O908" s="17">
        <v>0.10160427540540699</v>
      </c>
      <c r="P908" s="32">
        <v>49.572184280000002</v>
      </c>
      <c r="Q908" s="32"/>
      <c r="R908" s="5">
        <v>189</v>
      </c>
      <c r="S908" s="5">
        <v>189</v>
      </c>
      <c r="T908" s="16">
        <v>1</v>
      </c>
      <c r="U908" s="17">
        <v>0.10160427540540699</v>
      </c>
      <c r="V908" s="32">
        <v>50.217412039999999</v>
      </c>
      <c r="W908" s="32"/>
      <c r="X908" s="17">
        <v>5.8823529630899429E-2</v>
      </c>
      <c r="Y908" s="32">
        <v>52.54459379</v>
      </c>
      <c r="Z908" s="32"/>
      <c r="AA908" s="5">
        <v>190</v>
      </c>
      <c r="AB908" s="5">
        <v>190</v>
      </c>
      <c r="AC908" s="16">
        <v>1</v>
      </c>
      <c r="AD908" s="17">
        <v>5.8823529630899429E-2</v>
      </c>
      <c r="AE908" s="32">
        <v>53.549555990000002</v>
      </c>
      <c r="AF908" s="32"/>
      <c r="AG908" s="16">
        <v>0.90700000000000003</v>
      </c>
      <c r="AH908" s="16"/>
      <c r="AI908" s="16"/>
      <c r="AJ908" s="16">
        <v>8.1000000000000003E-2</v>
      </c>
      <c r="AK908" s="16"/>
      <c r="AL908" s="16">
        <v>1.200000010430813E-2</v>
      </c>
      <c r="AM908" s="16"/>
      <c r="AN908" s="16">
        <v>0.122</v>
      </c>
      <c r="AO908" s="16">
        <v>0.73180000000000012</v>
      </c>
      <c r="AP908" s="5">
        <v>1</v>
      </c>
      <c r="AQ908" s="31">
        <v>13416.900390625</v>
      </c>
      <c r="AR908" s="31">
        <v>14248.57</v>
      </c>
    </row>
    <row r="909" spans="1:44" x14ac:dyDescent="0.3">
      <c r="A909" s="4">
        <v>1151155800</v>
      </c>
      <c r="B909" s="3" t="s">
        <v>3792</v>
      </c>
      <c r="C909" s="3" t="s">
        <v>2088</v>
      </c>
      <c r="D909" s="14">
        <v>83.135528564453125</v>
      </c>
      <c r="E909" s="14">
        <v>84.578948974609375</v>
      </c>
      <c r="F909" s="14">
        <v>81.708297729492188</v>
      </c>
      <c r="G909" s="14">
        <v>83.69366455078125</v>
      </c>
      <c r="H909" s="5">
        <v>140</v>
      </c>
      <c r="I909" s="15" t="s">
        <v>3980</v>
      </c>
      <c r="J909" s="15">
        <v>6</v>
      </c>
      <c r="K909" s="3" t="s">
        <v>535</v>
      </c>
      <c r="L909" s="3" t="s">
        <v>3915</v>
      </c>
      <c r="M909" s="3" t="s">
        <v>3918</v>
      </c>
      <c r="N909" s="3" t="s">
        <v>3924</v>
      </c>
      <c r="O909" s="17">
        <v>1.8867924809455872E-2</v>
      </c>
      <c r="P909" s="32">
        <v>49.323149860000001</v>
      </c>
      <c r="Q909" s="32"/>
      <c r="R909" s="5">
        <v>56</v>
      </c>
      <c r="S909" s="5">
        <v>56</v>
      </c>
      <c r="T909" s="16">
        <v>1</v>
      </c>
      <c r="U909" s="17">
        <v>1.8867924809455872E-2</v>
      </c>
      <c r="V909" s="32">
        <v>49.883788119999998</v>
      </c>
      <c r="W909" s="32"/>
      <c r="X909" s="17">
        <v>1.8867924809455872E-2</v>
      </c>
      <c r="Y909" s="32">
        <v>48.181705940000001</v>
      </c>
      <c r="Z909" s="32"/>
      <c r="AA909" s="5">
        <v>56</v>
      </c>
      <c r="AB909" s="5">
        <v>56</v>
      </c>
      <c r="AC909" s="16">
        <v>1</v>
      </c>
      <c r="AD909" s="17">
        <v>1.8867924809455872E-2</v>
      </c>
      <c r="AE909" s="32">
        <v>49.41109986</v>
      </c>
      <c r="AF909" s="32"/>
      <c r="AG909" s="16">
        <v>0.91400000000000003</v>
      </c>
      <c r="AH909" s="16"/>
      <c r="AI909" s="16"/>
      <c r="AJ909" s="16">
        <v>0.05</v>
      </c>
      <c r="AK909" s="16"/>
      <c r="AL909" s="16">
        <v>3.5999998450279243E-2</v>
      </c>
      <c r="AM909" s="16"/>
      <c r="AN909" s="16">
        <v>7.9000000000000001E-2</v>
      </c>
      <c r="AO909" s="16">
        <v>0.7238</v>
      </c>
      <c r="AP909" s="5">
        <v>1</v>
      </c>
      <c r="AQ909" s="31">
        <v>13759.0400390625</v>
      </c>
      <c r="AR909" s="31">
        <v>14461.62</v>
      </c>
    </row>
    <row r="910" spans="1:44" x14ac:dyDescent="0.3">
      <c r="A910" s="4">
        <v>1151155860</v>
      </c>
      <c r="B910" s="3" t="s">
        <v>3792</v>
      </c>
      <c r="C910" s="3" t="s">
        <v>2089</v>
      </c>
      <c r="D910" s="14">
        <v>83.607887268066406</v>
      </c>
      <c r="E910" s="14">
        <v>85.016632080078125</v>
      </c>
      <c r="F910" s="14">
        <v>86.289070129394531</v>
      </c>
      <c r="G910" s="14">
        <v>87.4354248046875</v>
      </c>
      <c r="H910" s="5">
        <v>186</v>
      </c>
      <c r="I910" s="15" t="s">
        <v>3980</v>
      </c>
      <c r="J910" s="15">
        <v>6</v>
      </c>
      <c r="K910" s="3" t="s">
        <v>535</v>
      </c>
      <c r="L910" s="3" t="s">
        <v>3915</v>
      </c>
      <c r="M910" s="3" t="s">
        <v>3918</v>
      </c>
      <c r="N910" s="3" t="s">
        <v>3924</v>
      </c>
      <c r="O910" s="17">
        <v>5.7692307978868478E-2</v>
      </c>
      <c r="P910" s="32">
        <v>49.520494059999997</v>
      </c>
      <c r="Q910" s="32"/>
      <c r="R910" s="5">
        <v>117</v>
      </c>
      <c r="S910" s="5">
        <v>117</v>
      </c>
      <c r="T910" s="16">
        <v>1</v>
      </c>
      <c r="U910" s="17">
        <v>5.7692307978868478E-2</v>
      </c>
      <c r="V910" s="32">
        <v>50.066267250000003</v>
      </c>
      <c r="W910" s="32"/>
      <c r="X910" s="17">
        <v>2.9126213863492009E-2</v>
      </c>
      <c r="Y910" s="32">
        <v>50.940681789999999</v>
      </c>
      <c r="Z910" s="32"/>
      <c r="AA910" s="5">
        <v>116</v>
      </c>
      <c r="AB910" s="5">
        <v>116</v>
      </c>
      <c r="AC910" s="16">
        <v>1</v>
      </c>
      <c r="AD910" s="17">
        <v>2.9126213863492009E-2</v>
      </c>
      <c r="AE910" s="32">
        <v>51.518234110000002</v>
      </c>
      <c r="AF910" s="32"/>
      <c r="AG910" s="16">
        <v>0.90300000000000002</v>
      </c>
      <c r="AH910" s="16"/>
      <c r="AI910" s="16"/>
      <c r="AJ910" s="16">
        <v>7.0000000000000007E-2</v>
      </c>
      <c r="AK910" s="16"/>
      <c r="AL910" s="16">
        <v>2.700000070035458E-2</v>
      </c>
      <c r="AM910" s="16">
        <v>0.23100000000000001</v>
      </c>
      <c r="AN910" s="16">
        <v>0.151</v>
      </c>
      <c r="AO910" s="16">
        <v>0.74260000000000004</v>
      </c>
      <c r="AP910" s="5">
        <v>1</v>
      </c>
      <c r="AQ910" s="31">
        <v>14860.0498046875</v>
      </c>
      <c r="AR910" s="31">
        <v>15935.82</v>
      </c>
    </row>
    <row r="911" spans="1:44" x14ac:dyDescent="0.3">
      <c r="A911" s="4">
        <v>1151155960</v>
      </c>
      <c r="B911" s="3" t="s">
        <v>3792</v>
      </c>
      <c r="C911" s="3" t="s">
        <v>2090</v>
      </c>
      <c r="D911" s="14">
        <v>81.766448974609375</v>
      </c>
      <c r="E911" s="14">
        <v>83.182693481445313</v>
      </c>
      <c r="F911" s="14">
        <v>77.317329406738281</v>
      </c>
      <c r="G911" s="14">
        <v>76.823112487792969</v>
      </c>
      <c r="H911" s="5">
        <v>142</v>
      </c>
      <c r="I911" s="15" t="s">
        <v>3980</v>
      </c>
      <c r="J911" s="15">
        <v>6</v>
      </c>
      <c r="K911" s="3" t="s">
        <v>535</v>
      </c>
      <c r="L911" s="3" t="s">
        <v>3915</v>
      </c>
      <c r="M911" s="3" t="s">
        <v>3918</v>
      </c>
      <c r="N911" s="3" t="s">
        <v>3924</v>
      </c>
      <c r="O911" s="17">
        <v>1.7543859779834751E-2</v>
      </c>
      <c r="P911" s="32">
        <v>48.751166509999997</v>
      </c>
      <c r="Q911" s="32"/>
      <c r="R911" s="5">
        <v>90</v>
      </c>
      <c r="S911" s="5">
        <v>90</v>
      </c>
      <c r="T911" s="16">
        <v>1</v>
      </c>
      <c r="U911" s="17">
        <v>1.7543859779834751E-2</v>
      </c>
      <c r="V911" s="32">
        <v>49.301660740000003</v>
      </c>
      <c r="W911" s="32"/>
      <c r="X911" s="17">
        <v>0</v>
      </c>
      <c r="Y911" s="32">
        <v>45.537050999999998</v>
      </c>
      <c r="Z911" s="32"/>
      <c r="AA911" s="5">
        <v>89</v>
      </c>
      <c r="AB911" s="5">
        <v>89</v>
      </c>
      <c r="AC911" s="16">
        <v>1</v>
      </c>
      <c r="AD911" s="17">
        <v>0</v>
      </c>
      <c r="AE911" s="32">
        <v>45.542019099999997</v>
      </c>
      <c r="AF911" s="32"/>
      <c r="AG911" s="16">
        <v>1</v>
      </c>
      <c r="AH911" s="16"/>
      <c r="AI911" s="16"/>
      <c r="AJ911" s="16"/>
      <c r="AK911" s="16"/>
      <c r="AL911" s="16">
        <v>0</v>
      </c>
      <c r="AM911" s="16"/>
      <c r="AN911" s="16">
        <v>0.106</v>
      </c>
      <c r="AO911" s="16">
        <v>0.79700000000000004</v>
      </c>
      <c r="AP911" s="5">
        <v>1</v>
      </c>
      <c r="AQ911" s="31">
        <v>15398.990234375</v>
      </c>
      <c r="AR911" s="31">
        <v>16101.58</v>
      </c>
    </row>
    <row r="912" spans="1:44" x14ac:dyDescent="0.3">
      <c r="A912" s="4">
        <v>1151155970</v>
      </c>
      <c r="B912" s="3" t="s">
        <v>3792</v>
      </c>
      <c r="C912" s="3" t="s">
        <v>2091</v>
      </c>
      <c r="D912" s="14">
        <v>81.049674987792969</v>
      </c>
      <c r="E912" s="14">
        <v>82.669242858886719</v>
      </c>
      <c r="F912" s="14">
        <v>82.304313659667969</v>
      </c>
      <c r="G912" s="14">
        <v>80.541023254394531</v>
      </c>
      <c r="H912" s="5">
        <v>368</v>
      </c>
      <c r="I912" s="15" t="s">
        <v>3980</v>
      </c>
      <c r="J912" s="15">
        <v>5</v>
      </c>
      <c r="K912" s="3" t="s">
        <v>535</v>
      </c>
      <c r="L912" s="3" t="s">
        <v>3915</v>
      </c>
      <c r="M912" s="3" t="s">
        <v>3918</v>
      </c>
      <c r="N912" s="3" t="s">
        <v>3924</v>
      </c>
      <c r="O912" s="17">
        <v>0.15384615957736969</v>
      </c>
      <c r="P912" s="32">
        <v>48.451710470000002</v>
      </c>
      <c r="Q912" s="32">
        <v>229.1208801269531</v>
      </c>
      <c r="R912" s="5">
        <v>198</v>
      </c>
      <c r="S912" s="5">
        <v>198</v>
      </c>
      <c r="T912" s="16">
        <v>1</v>
      </c>
      <c r="U912" s="17">
        <v>0.15384615957736969</v>
      </c>
      <c r="V912" s="32">
        <v>49.087591140000001</v>
      </c>
      <c r="W912" s="32">
        <v>229.1208801269531</v>
      </c>
      <c r="X912" s="17">
        <v>9.3406595289707184E-2</v>
      </c>
      <c r="Y912" s="32">
        <v>48.540681900000003</v>
      </c>
      <c r="Z912" s="32"/>
      <c r="AA912" s="5">
        <v>199</v>
      </c>
      <c r="AB912" s="5">
        <v>199</v>
      </c>
      <c r="AC912" s="16">
        <v>1</v>
      </c>
      <c r="AD912" s="17">
        <v>9.3406595289707184E-2</v>
      </c>
      <c r="AE912" s="32">
        <v>47.635724549999999</v>
      </c>
      <c r="AF912" s="32"/>
      <c r="AG912" s="16">
        <v>0.27400000000000002</v>
      </c>
      <c r="AH912" s="16">
        <v>0.125</v>
      </c>
      <c r="AI912" s="16">
        <v>0.111</v>
      </c>
      <c r="AJ912" s="16">
        <v>0.40500000000000003</v>
      </c>
      <c r="AK912" s="16">
        <v>8.4000000000000005E-2</v>
      </c>
      <c r="AL912" s="16">
        <v>0</v>
      </c>
      <c r="AM912" s="16">
        <v>0.42699999999999999</v>
      </c>
      <c r="AN912" s="16">
        <v>0.114</v>
      </c>
      <c r="AO912" s="16">
        <v>0.5806</v>
      </c>
      <c r="AP912" s="5">
        <v>1</v>
      </c>
      <c r="AQ912" s="31">
        <v>14391.830078125</v>
      </c>
      <c r="AR912" s="31">
        <v>15425.35</v>
      </c>
    </row>
    <row r="913" spans="1:44" x14ac:dyDescent="0.3">
      <c r="A913" s="4">
        <v>1151156010</v>
      </c>
      <c r="B913" s="3" t="s">
        <v>3792</v>
      </c>
      <c r="C913" s="3" t="s">
        <v>2092</v>
      </c>
      <c r="D913" s="14">
        <v>81.03399658203125</v>
      </c>
      <c r="E913" s="14">
        <v>82.265419006347656</v>
      </c>
      <c r="F913" s="14">
        <v>85.932754516601563</v>
      </c>
      <c r="G913" s="14">
        <v>85.596817016601563</v>
      </c>
      <c r="H913" s="5">
        <v>218</v>
      </c>
      <c r="I913" s="15" t="s">
        <v>3980</v>
      </c>
      <c r="J913" s="15">
        <v>5</v>
      </c>
      <c r="K913" s="3" t="s">
        <v>535</v>
      </c>
      <c r="L913" s="3" t="s">
        <v>3915</v>
      </c>
      <c r="M913" s="3" t="s">
        <v>3918</v>
      </c>
      <c r="N913" s="3" t="s">
        <v>3924</v>
      </c>
      <c r="O913" s="17">
        <v>0.12962962687015531</v>
      </c>
      <c r="P913" s="32">
        <v>48.44515878</v>
      </c>
      <c r="Q913" s="32"/>
      <c r="R913" s="5">
        <v>100</v>
      </c>
      <c r="S913" s="5">
        <v>100</v>
      </c>
      <c r="T913" s="16">
        <v>1</v>
      </c>
      <c r="U913" s="17">
        <v>0.12962962687015531</v>
      </c>
      <c r="V913" s="32">
        <v>48.919229020000003</v>
      </c>
      <c r="W913" s="32"/>
      <c r="X913" s="17">
        <v>1.851851865649223E-2</v>
      </c>
      <c r="Y913" s="32">
        <v>50.72607464</v>
      </c>
      <c r="Z913" s="32"/>
      <c r="AA913" s="5">
        <v>100</v>
      </c>
      <c r="AB913" s="5">
        <v>100</v>
      </c>
      <c r="AC913" s="16">
        <v>1</v>
      </c>
      <c r="AD913" s="17">
        <v>1.851851865649223E-2</v>
      </c>
      <c r="AE913" s="32">
        <v>50.482841010000001</v>
      </c>
      <c r="AF913" s="32"/>
      <c r="AG913" s="16">
        <v>0.98199999999999998</v>
      </c>
      <c r="AH913" s="16"/>
      <c r="AI913" s="16"/>
      <c r="AJ913" s="16"/>
      <c r="AK913" s="16"/>
      <c r="AL913" s="16">
        <v>1.7999999225139621E-2</v>
      </c>
      <c r="AM913" s="16"/>
      <c r="AN913" s="16">
        <v>7.8E-2</v>
      </c>
      <c r="AO913" s="16">
        <v>0.72140000000000004</v>
      </c>
      <c r="AP913" s="5">
        <v>1</v>
      </c>
      <c r="AQ913" s="31">
        <v>14738.98046875</v>
      </c>
      <c r="AR913" s="31">
        <v>15441.56</v>
      </c>
    </row>
    <row r="914" spans="1:44" x14ac:dyDescent="0.3">
      <c r="A914" s="4">
        <v>1151156120</v>
      </c>
      <c r="B914" s="3" t="s">
        <v>3792</v>
      </c>
      <c r="C914" s="3" t="s">
        <v>2093</v>
      </c>
      <c r="D914" s="14">
        <v>86.080986022949219</v>
      </c>
      <c r="E914" s="14">
        <v>87.618812561035156</v>
      </c>
      <c r="F914" s="14">
        <v>75.901123046875</v>
      </c>
      <c r="G914" s="14">
        <v>76.454231262207031</v>
      </c>
      <c r="H914" s="5">
        <v>227</v>
      </c>
      <c r="I914" s="15" t="s">
        <v>3980</v>
      </c>
      <c r="J914" s="15">
        <v>5</v>
      </c>
      <c r="K914" s="3" t="s">
        <v>535</v>
      </c>
      <c r="L914" s="3" t="s">
        <v>3915</v>
      </c>
      <c r="M914" s="3" t="s">
        <v>3918</v>
      </c>
      <c r="N914" s="3" t="s">
        <v>3924</v>
      </c>
      <c r="O914" s="17">
        <v>7.7586203813552856E-2</v>
      </c>
      <c r="P914" s="32">
        <v>50.553718279999998</v>
      </c>
      <c r="Q914" s="32"/>
      <c r="R914" s="5">
        <v>140</v>
      </c>
      <c r="S914" s="5">
        <v>140</v>
      </c>
      <c r="T914" s="16">
        <v>1</v>
      </c>
      <c r="U914" s="17">
        <v>7.7586203813552856E-2</v>
      </c>
      <c r="V914" s="32">
        <v>51.151171179999999</v>
      </c>
      <c r="W914" s="32"/>
      <c r="X914" s="17">
        <v>1.7241379246115681E-2</v>
      </c>
      <c r="Y914" s="32">
        <v>44.684075679999999</v>
      </c>
      <c r="Z914" s="32"/>
      <c r="AA914" s="5">
        <v>143</v>
      </c>
      <c r="AB914" s="5">
        <v>143</v>
      </c>
      <c r="AC914" s="16">
        <v>1</v>
      </c>
      <c r="AD914" s="17">
        <v>1.7241379246115681E-2</v>
      </c>
      <c r="AE914" s="32">
        <v>45.334289470000002</v>
      </c>
      <c r="AF914" s="32"/>
      <c r="AG914" s="16">
        <v>0.753</v>
      </c>
      <c r="AH914" s="16">
        <v>0.11899999999999999</v>
      </c>
      <c r="AI914" s="16">
        <v>5.2999999999999999E-2</v>
      </c>
      <c r="AJ914" s="16">
        <v>7.0000000000000007E-2</v>
      </c>
      <c r="AK914" s="16"/>
      <c r="AL914" s="16">
        <v>4.0000001899898052E-3</v>
      </c>
      <c r="AM914" s="16">
        <v>0.32200000000000001</v>
      </c>
      <c r="AN914" s="16">
        <v>0.123</v>
      </c>
      <c r="AO914" s="16">
        <v>0.72120000000000006</v>
      </c>
      <c r="AP914" s="5">
        <v>1</v>
      </c>
      <c r="AQ914" s="31">
        <v>14773.580078125</v>
      </c>
      <c r="AR914" s="31">
        <v>15476.17</v>
      </c>
    </row>
    <row r="915" spans="1:44" x14ac:dyDescent="0.3">
      <c r="A915" s="4">
        <v>380454020</v>
      </c>
      <c r="B915" s="3" t="s">
        <v>167</v>
      </c>
      <c r="C915" s="3" t="s">
        <v>1001</v>
      </c>
      <c r="D915" s="14">
        <v>87.5362548828125</v>
      </c>
      <c r="E915" s="14">
        <v>87.851661682128906</v>
      </c>
      <c r="F915" s="14">
        <v>86.440750122070313</v>
      </c>
      <c r="G915" s="14">
        <v>87.162101745605469</v>
      </c>
      <c r="H915" s="5">
        <v>202</v>
      </c>
      <c r="I915" s="15" t="s">
        <v>3980</v>
      </c>
      <c r="J915" s="15">
        <v>6</v>
      </c>
      <c r="K915" s="3" t="s">
        <v>3881</v>
      </c>
      <c r="L915" s="3" t="s">
        <v>3912</v>
      </c>
      <c r="M915" s="3" t="s">
        <v>3917</v>
      </c>
      <c r="N915" s="3" t="s">
        <v>3921</v>
      </c>
      <c r="O915" s="17">
        <v>0.46296295523643488</v>
      </c>
      <c r="P915" s="32">
        <v>51.161706889999998</v>
      </c>
      <c r="Q915" s="32">
        <v>341.66665649414063</v>
      </c>
      <c r="R915" s="5">
        <v>107</v>
      </c>
      <c r="S915" s="5">
        <v>81</v>
      </c>
      <c r="T915" s="16">
        <v>0.75700932741165161</v>
      </c>
      <c r="U915" s="17">
        <v>0.46296295523643488</v>
      </c>
      <c r="V915" s="32">
        <v>51.248252389999998</v>
      </c>
      <c r="W915" s="32">
        <v>341.66665649414063</v>
      </c>
      <c r="X915" s="17">
        <v>0.31481480598449713</v>
      </c>
      <c r="Y915" s="32">
        <v>51.032036740000002</v>
      </c>
      <c r="Z915" s="32">
        <v>284.25924682617188</v>
      </c>
      <c r="AA915" s="5">
        <v>107</v>
      </c>
      <c r="AB915" s="5">
        <v>81</v>
      </c>
      <c r="AC915" s="16">
        <v>0.75700932741165161</v>
      </c>
      <c r="AD915" s="17">
        <v>0.31481480598449713</v>
      </c>
      <c r="AE915" s="32">
        <v>51.364314290000003</v>
      </c>
      <c r="AF915" s="32">
        <v>284.25924682617188</v>
      </c>
      <c r="AG915" s="16"/>
      <c r="AH915" s="16"/>
      <c r="AI915" s="16"/>
      <c r="AJ915" s="16">
        <v>0.96</v>
      </c>
      <c r="AK915" s="16"/>
      <c r="AL915" s="16">
        <v>3.9999999105930328E-2</v>
      </c>
      <c r="AM915" s="16"/>
      <c r="AN915" s="16">
        <v>0.13900000000000001</v>
      </c>
      <c r="AO915" s="16">
        <v>0.36499999999999999</v>
      </c>
      <c r="AP915" s="5">
        <v>0</v>
      </c>
      <c r="AQ915" s="31">
        <v>8198.1298828125</v>
      </c>
      <c r="AR915" s="31">
        <v>10555.92</v>
      </c>
    </row>
    <row r="916" spans="1:44" x14ac:dyDescent="0.3">
      <c r="A916" s="4">
        <v>950594020</v>
      </c>
      <c r="B916" s="3" t="s">
        <v>441</v>
      </c>
      <c r="C916" s="3" t="s">
        <v>1758</v>
      </c>
      <c r="D916" s="14">
        <v>83.356796264648438</v>
      </c>
      <c r="E916" s="14">
        <v>83.756050109863281</v>
      </c>
      <c r="F916" s="14">
        <v>83.090568542480469</v>
      </c>
      <c r="G916" s="14">
        <v>82.121513366699219</v>
      </c>
      <c r="H916" s="5">
        <v>286</v>
      </c>
      <c r="I916" s="15" t="s">
        <v>3980</v>
      </c>
      <c r="J916" s="15">
        <v>5</v>
      </c>
      <c r="K916" s="3" t="s">
        <v>3906</v>
      </c>
      <c r="L916" s="3" t="s">
        <v>3910</v>
      </c>
      <c r="M916" s="3" t="s">
        <v>3919</v>
      </c>
      <c r="N916" s="3" t="s">
        <v>3923</v>
      </c>
      <c r="O916" s="17">
        <v>0.45901638269424438</v>
      </c>
      <c r="P916" s="32">
        <v>49.415589509999997</v>
      </c>
      <c r="Q916" s="32">
        <v>350.81967163085938</v>
      </c>
      <c r="R916" s="5">
        <v>134</v>
      </c>
      <c r="S916" s="5">
        <v>72</v>
      </c>
      <c r="T916" s="16">
        <v>0.53731346130371094</v>
      </c>
      <c r="U916" s="17">
        <v>0.35820895433425898</v>
      </c>
      <c r="V916" s="32">
        <v>49.540703000000001</v>
      </c>
      <c r="W916" s="32">
        <v>331.34329223632813</v>
      </c>
      <c r="X916" s="17">
        <v>0.5245901346206665</v>
      </c>
      <c r="Y916" s="32">
        <v>49.01423973</v>
      </c>
      <c r="Z916" s="32">
        <v>336.88525390625</v>
      </c>
      <c r="AA916" s="5">
        <v>134</v>
      </c>
      <c r="AB916" s="5">
        <v>72</v>
      </c>
      <c r="AC916" s="16">
        <v>0.53731346130371094</v>
      </c>
      <c r="AD916" s="17">
        <v>0.3731343150138855</v>
      </c>
      <c r="AE916" s="32">
        <v>48.525762389999997</v>
      </c>
      <c r="AF916" s="32">
        <v>291.04476928710938</v>
      </c>
      <c r="AG916" s="16"/>
      <c r="AH916" s="16"/>
      <c r="AI916" s="16"/>
      <c r="AJ916" s="16">
        <v>0.97199999999999998</v>
      </c>
      <c r="AK916" s="16">
        <v>2.1000000000000001E-2</v>
      </c>
      <c r="AL916" s="16">
        <v>7.0000002160668373E-3</v>
      </c>
      <c r="AM916" s="16"/>
      <c r="AN916" s="16">
        <v>0.17100000000000001</v>
      </c>
      <c r="AO916" s="16">
        <v>0.48499999999999999</v>
      </c>
      <c r="AP916" s="5">
        <v>0</v>
      </c>
      <c r="AQ916" s="31">
        <v>11871.0400390625</v>
      </c>
      <c r="AR916" s="31">
        <v>12978.56</v>
      </c>
    </row>
    <row r="917" spans="1:44" x14ac:dyDescent="0.3">
      <c r="A917" s="4">
        <v>950594040</v>
      </c>
      <c r="B917" s="3" t="s">
        <v>441</v>
      </c>
      <c r="C917" s="3" t="s">
        <v>1759</v>
      </c>
      <c r="D917" s="14">
        <v>82.049392700195313</v>
      </c>
      <c r="E917" s="14">
        <v>82.115921020507813</v>
      </c>
      <c r="F917" s="14">
        <v>83.03167724609375</v>
      </c>
      <c r="G917" s="14">
        <v>83.423835754394531</v>
      </c>
      <c r="H917" s="5">
        <v>511</v>
      </c>
      <c r="I917" s="15" t="s">
        <v>3980</v>
      </c>
      <c r="J917" s="15">
        <v>5</v>
      </c>
      <c r="K917" s="3" t="s">
        <v>3906</v>
      </c>
      <c r="L917" s="3" t="s">
        <v>3910</v>
      </c>
      <c r="M917" s="3" t="s">
        <v>3919</v>
      </c>
      <c r="N917" s="3" t="s">
        <v>3923</v>
      </c>
      <c r="O917" s="17">
        <v>0.49372383952140808</v>
      </c>
      <c r="P917" s="32">
        <v>48.869378050000002</v>
      </c>
      <c r="Q917" s="32">
        <v>348.11715698242188</v>
      </c>
      <c r="R917" s="5">
        <v>242</v>
      </c>
      <c r="S917" s="5">
        <v>145</v>
      </c>
      <c r="T917" s="16">
        <v>0.59917354583740234</v>
      </c>
      <c r="U917" s="17">
        <v>0.47008547186851501</v>
      </c>
      <c r="V917" s="32">
        <v>48.856898649999998</v>
      </c>
      <c r="W917" s="32">
        <v>330.76922607421881</v>
      </c>
      <c r="X917" s="17">
        <v>0.50627613067626953</v>
      </c>
      <c r="Y917" s="32">
        <v>48.978768789999997</v>
      </c>
      <c r="Z917" s="32">
        <v>335.56484985351563</v>
      </c>
      <c r="AA917" s="5">
        <v>242</v>
      </c>
      <c r="AB917" s="5">
        <v>145</v>
      </c>
      <c r="AC917" s="16">
        <v>0.59917354583740234</v>
      </c>
      <c r="AD917" s="17">
        <v>0.42735043168067932</v>
      </c>
      <c r="AE917" s="32">
        <v>49.259150630000001</v>
      </c>
      <c r="AF917" s="32">
        <v>313.67520141601563</v>
      </c>
      <c r="AG917" s="16"/>
      <c r="AH917" s="16">
        <v>2.9000000000000001E-2</v>
      </c>
      <c r="AI917" s="16"/>
      <c r="AJ917" s="16">
        <v>0.93500000000000005</v>
      </c>
      <c r="AK917" s="16">
        <v>2.7E-2</v>
      </c>
      <c r="AL917" s="16">
        <v>8.0000003799796104E-3</v>
      </c>
      <c r="AM917" s="16"/>
      <c r="AN917" s="16">
        <v>0.13900000000000001</v>
      </c>
      <c r="AO917" s="16">
        <v>0.51500000000000001</v>
      </c>
      <c r="AP917" s="5">
        <v>0</v>
      </c>
      <c r="AQ917" s="31">
        <v>11574.099609375</v>
      </c>
      <c r="AR917" s="31">
        <v>12814.2</v>
      </c>
    </row>
    <row r="918" spans="1:44" x14ac:dyDescent="0.3">
      <c r="A918" s="4">
        <v>281034020</v>
      </c>
      <c r="B918" s="3" t="s">
        <v>124</v>
      </c>
      <c r="C918" s="3" t="s">
        <v>914</v>
      </c>
      <c r="D918" s="14">
        <v>80.883354187011719</v>
      </c>
      <c r="E918" s="14">
        <v>78.489341735839844</v>
      </c>
      <c r="F918" s="14">
        <v>79.040084838867188</v>
      </c>
      <c r="G918" s="14">
        <v>80.48956298828125</v>
      </c>
      <c r="H918" s="5">
        <v>345</v>
      </c>
      <c r="I918" s="15" t="s">
        <v>3980</v>
      </c>
      <c r="J918" s="15">
        <v>4</v>
      </c>
      <c r="K918" s="3" t="s">
        <v>3818</v>
      </c>
      <c r="L918" s="3" t="s">
        <v>3913</v>
      </c>
      <c r="M918" s="3" t="s">
        <v>3917</v>
      </c>
      <c r="N918" s="3" t="s">
        <v>3923</v>
      </c>
      <c r="O918" s="17">
        <v>0.28448274731636047</v>
      </c>
      <c r="P918" s="32">
        <v>48.382224710000003</v>
      </c>
      <c r="Q918" s="32">
        <v>291.37930297851563</v>
      </c>
      <c r="R918" s="5">
        <v>79</v>
      </c>
      <c r="S918" s="5">
        <v>55</v>
      </c>
      <c r="T918" s="16">
        <v>0.69620251655578613</v>
      </c>
      <c r="U918" s="17">
        <v>0.21333333849906921</v>
      </c>
      <c r="V918" s="32">
        <v>47.344900780000003</v>
      </c>
      <c r="W918" s="32">
        <v>265.33334350585938</v>
      </c>
      <c r="X918" s="17">
        <v>0.2155172377824783</v>
      </c>
      <c r="Y918" s="32">
        <v>46.57465663</v>
      </c>
      <c r="Z918" s="32">
        <v>229.31034851074219</v>
      </c>
      <c r="AA918" s="5">
        <v>78</v>
      </c>
      <c r="AB918" s="5">
        <v>54</v>
      </c>
      <c r="AC918" s="16">
        <v>0.69620251655578613</v>
      </c>
      <c r="AD918" s="17">
        <v>0.18666666746139529</v>
      </c>
      <c r="AE918" s="32">
        <v>47.606744650000003</v>
      </c>
      <c r="AF918" s="32"/>
      <c r="AG918" s="16"/>
      <c r="AH918" s="16"/>
      <c r="AI918" s="16"/>
      <c r="AJ918" s="16">
        <v>0.97699999999999998</v>
      </c>
      <c r="AK918" s="16"/>
      <c r="AL918" s="16">
        <v>2.300000004470348E-2</v>
      </c>
      <c r="AM918" s="16"/>
      <c r="AN918" s="16">
        <v>0.18</v>
      </c>
      <c r="AO918" s="16">
        <v>0.55700000000000005</v>
      </c>
      <c r="AP918" s="5">
        <v>0</v>
      </c>
      <c r="AQ918" s="31">
        <v>8203.8701171875</v>
      </c>
      <c r="AR918" s="31">
        <v>8786</v>
      </c>
    </row>
    <row r="919" spans="1:44" x14ac:dyDescent="0.3">
      <c r="A919" s="4">
        <v>320584020</v>
      </c>
      <c r="B919" s="3" t="s">
        <v>138</v>
      </c>
      <c r="C919" s="3" t="s">
        <v>942</v>
      </c>
      <c r="D919" s="14">
        <v>86.320541381835938</v>
      </c>
      <c r="E919" s="14">
        <v>82.834342956542969</v>
      </c>
      <c r="F919" s="14">
        <v>85.420433044433594</v>
      </c>
      <c r="G919" s="14">
        <v>85.802726745605469</v>
      </c>
      <c r="H919" s="5">
        <v>143</v>
      </c>
      <c r="I919" s="15" t="s">
        <v>3981</v>
      </c>
      <c r="J919" s="15">
        <v>6</v>
      </c>
      <c r="K919" s="3" t="s">
        <v>3874</v>
      </c>
      <c r="L919" s="3" t="s">
        <v>3912</v>
      </c>
      <c r="M919" s="3" t="s">
        <v>3917</v>
      </c>
      <c r="N919" s="3" t="s">
        <v>3921</v>
      </c>
      <c r="O919" s="17">
        <v>0.38271605968475342</v>
      </c>
      <c r="P919" s="32">
        <v>50.653799079999999</v>
      </c>
      <c r="Q919" s="32"/>
      <c r="R919" s="5">
        <v>80</v>
      </c>
      <c r="S919" s="5">
        <v>38</v>
      </c>
      <c r="T919" s="16">
        <v>0.47499999403953552</v>
      </c>
      <c r="U919" s="17">
        <v>0.29032257199287409</v>
      </c>
      <c r="V919" s="32">
        <v>49.156424299999998</v>
      </c>
      <c r="W919" s="32"/>
      <c r="X919" s="17">
        <v>0.5308641791343689</v>
      </c>
      <c r="Y919" s="32">
        <v>50.417505920000004</v>
      </c>
      <c r="Z919" s="32">
        <v>349.38272094726563</v>
      </c>
      <c r="AA919" s="5">
        <v>80</v>
      </c>
      <c r="AB919" s="5">
        <v>38</v>
      </c>
      <c r="AC919" s="16">
        <v>0.47499999403953552</v>
      </c>
      <c r="AD919" s="17">
        <v>0.29032257199287409</v>
      </c>
      <c r="AE919" s="32">
        <v>50.598799329999999</v>
      </c>
      <c r="AF919" s="32"/>
      <c r="AG919" s="16"/>
      <c r="AH919" s="16"/>
      <c r="AI919" s="16"/>
      <c r="AJ919" s="16">
        <v>0.95800000000000007</v>
      </c>
      <c r="AK919" s="16"/>
      <c r="AL919" s="16">
        <v>4.1999999433755868E-2</v>
      </c>
      <c r="AM919" s="16"/>
      <c r="AN919" s="16">
        <v>0.161</v>
      </c>
      <c r="AO919" s="16">
        <v>0.248</v>
      </c>
      <c r="AP919" s="5">
        <v>0</v>
      </c>
      <c r="AQ919" s="31">
        <v>8554.599609375</v>
      </c>
      <c r="AR919" s="31">
        <v>10358.43</v>
      </c>
    </row>
    <row r="920" spans="1:44" x14ac:dyDescent="0.3">
      <c r="A920" s="4">
        <v>200014020</v>
      </c>
      <c r="B920" s="3" t="s">
        <v>89</v>
      </c>
      <c r="C920" s="3" t="s">
        <v>788</v>
      </c>
      <c r="D920" s="14">
        <v>84.815231323242188</v>
      </c>
      <c r="E920" s="14">
        <v>85.3997802734375</v>
      </c>
      <c r="F920" s="14">
        <v>86.065414428710938</v>
      </c>
      <c r="G920" s="14">
        <v>86.776382446289063</v>
      </c>
      <c r="H920" s="5">
        <v>309</v>
      </c>
      <c r="I920" s="15" t="s">
        <v>3981</v>
      </c>
      <c r="J920" s="15">
        <v>4</v>
      </c>
      <c r="K920" s="3" t="s">
        <v>3856</v>
      </c>
      <c r="L920" s="3" t="s">
        <v>3907</v>
      </c>
      <c r="M920" s="3" t="s">
        <v>3916</v>
      </c>
      <c r="N920" s="3" t="s">
        <v>3921</v>
      </c>
      <c r="O920" s="17">
        <v>0.56603771448135376</v>
      </c>
      <c r="P920" s="32">
        <v>50.024904569999997</v>
      </c>
      <c r="Q920" s="32">
        <v>358.49057006835938</v>
      </c>
      <c r="R920" s="5">
        <v>64</v>
      </c>
      <c r="S920" s="5">
        <v>40</v>
      </c>
      <c r="T920" s="16">
        <v>0.625</v>
      </c>
      <c r="U920" s="17">
        <v>0.50704222917556763</v>
      </c>
      <c r="V920" s="32">
        <v>50.226010700000003</v>
      </c>
      <c r="W920" s="32">
        <v>349.2957763671875</v>
      </c>
      <c r="X920" s="17">
        <v>0.59433960914611816</v>
      </c>
      <c r="Y920" s="32">
        <v>50.805973680000001</v>
      </c>
      <c r="Z920" s="32">
        <v>352.8302001953125</v>
      </c>
      <c r="AA920" s="5">
        <v>64</v>
      </c>
      <c r="AB920" s="5">
        <v>40</v>
      </c>
      <c r="AC920" s="16">
        <v>0.625</v>
      </c>
      <c r="AD920" s="17">
        <v>0.56338030099868774</v>
      </c>
      <c r="AE920" s="32">
        <v>51.14710264</v>
      </c>
      <c r="AF920" s="32">
        <v>340.84506225585938</v>
      </c>
      <c r="AG920" s="16"/>
      <c r="AH920" s="16"/>
      <c r="AI920" s="16"/>
      <c r="AJ920" s="16">
        <v>0.98699999999999999</v>
      </c>
      <c r="AK920" s="16"/>
      <c r="AL920" s="16">
        <v>1.30000002682209E-2</v>
      </c>
      <c r="AM920" s="16"/>
      <c r="AN920" s="16">
        <v>0.19700000000000001</v>
      </c>
      <c r="AO920" s="16">
        <v>0.61099999999999999</v>
      </c>
      <c r="AP920" s="5">
        <v>0</v>
      </c>
      <c r="AQ920" s="31">
        <v>7729.2998046875</v>
      </c>
      <c r="AR920" s="31">
        <v>9321.25</v>
      </c>
    </row>
    <row r="921" spans="1:44" x14ac:dyDescent="0.3">
      <c r="A921" s="4">
        <v>150014020</v>
      </c>
      <c r="B921" s="3" t="s">
        <v>63</v>
      </c>
      <c r="C921" s="3" t="s">
        <v>717</v>
      </c>
      <c r="D921" s="14">
        <v>81.089149475097656</v>
      </c>
      <c r="E921" s="14">
        <v>82.371238708496094</v>
      </c>
      <c r="F921" s="14">
        <v>84.108047485351563</v>
      </c>
      <c r="G921" s="14">
        <v>85.657341003417969</v>
      </c>
      <c r="H921" s="5">
        <v>173</v>
      </c>
      <c r="I921" s="15" t="s">
        <v>3980</v>
      </c>
      <c r="J921" s="15">
        <v>6</v>
      </c>
      <c r="K921" s="3" t="s">
        <v>3843</v>
      </c>
      <c r="L921" s="3" t="s">
        <v>3909</v>
      </c>
      <c r="M921" s="3" t="s">
        <v>3916</v>
      </c>
      <c r="N921" s="3" t="s">
        <v>3921</v>
      </c>
      <c r="O921" s="17">
        <v>0.23655913770198819</v>
      </c>
      <c r="P921" s="32">
        <v>48.468200639999999</v>
      </c>
      <c r="Q921" s="32">
        <v>284.94622802734381</v>
      </c>
      <c r="R921" s="5">
        <v>141</v>
      </c>
      <c r="S921" s="5">
        <v>101</v>
      </c>
      <c r="T921" s="16">
        <v>0.71631205081939697</v>
      </c>
      <c r="U921" s="17">
        <v>0.16923077404499051</v>
      </c>
      <c r="V921" s="32">
        <v>48.963347540000001</v>
      </c>
      <c r="W921" s="32">
        <v>261.5384521484375</v>
      </c>
      <c r="X921" s="17">
        <v>0.24731183052062991</v>
      </c>
      <c r="Y921" s="32">
        <v>49.627060440000001</v>
      </c>
      <c r="Z921" s="32">
        <v>222.58064270019531</v>
      </c>
      <c r="AA921" s="5">
        <v>141</v>
      </c>
      <c r="AB921" s="5">
        <v>101</v>
      </c>
      <c r="AC921" s="16">
        <v>0.71631205081939697</v>
      </c>
      <c r="AD921" s="17">
        <v>0.18461538851261139</v>
      </c>
      <c r="AE921" s="32">
        <v>50.516925909999998</v>
      </c>
      <c r="AF921" s="32"/>
      <c r="AG921" s="16"/>
      <c r="AH921" s="16"/>
      <c r="AI921" s="16"/>
      <c r="AJ921" s="16">
        <v>0.93100000000000005</v>
      </c>
      <c r="AK921" s="16">
        <v>0.04</v>
      </c>
      <c r="AL921" s="16">
        <v>2.899999916553497E-2</v>
      </c>
      <c r="AM921" s="16"/>
      <c r="AN921" s="16">
        <v>0.17299999999999999</v>
      </c>
      <c r="AO921" s="16">
        <v>0.68900000000000006</v>
      </c>
      <c r="AP921" s="5">
        <v>0</v>
      </c>
      <c r="AQ921" s="31">
        <v>8107.10009765625</v>
      </c>
      <c r="AR921" s="31">
        <v>11533.69</v>
      </c>
    </row>
    <row r="922" spans="1:44" x14ac:dyDescent="0.3">
      <c r="A922" s="4">
        <v>391374020</v>
      </c>
      <c r="B922" s="3" t="s">
        <v>173</v>
      </c>
      <c r="C922" s="3" t="s">
        <v>1023</v>
      </c>
      <c r="D922" s="14">
        <v>94.303009033203125</v>
      </c>
      <c r="E922" s="14">
        <v>94.0709228515625</v>
      </c>
      <c r="F922" s="14">
        <v>88.056480407714844</v>
      </c>
      <c r="G922" s="14">
        <v>88.786148071289063</v>
      </c>
      <c r="H922" s="5">
        <v>507</v>
      </c>
      <c r="I922" s="15" t="s">
        <v>3981</v>
      </c>
      <c r="J922" s="15">
        <v>4</v>
      </c>
      <c r="K922" s="3" t="s">
        <v>3823</v>
      </c>
      <c r="L922" s="3" t="s">
        <v>3907</v>
      </c>
      <c r="M922" s="3" t="s">
        <v>3917</v>
      </c>
      <c r="N922" s="3" t="s">
        <v>3922</v>
      </c>
      <c r="O922" s="17">
        <v>0.56783920526504517</v>
      </c>
      <c r="P922" s="32">
        <v>53.988755699999999</v>
      </c>
      <c r="Q922" s="32">
        <v>363.31658935546881</v>
      </c>
      <c r="R922" s="5">
        <v>186</v>
      </c>
      <c r="S922" s="5">
        <v>96</v>
      </c>
      <c r="T922" s="16">
        <v>0.5161290168762207</v>
      </c>
      <c r="U922" s="17">
        <v>0.40789473056793207</v>
      </c>
      <c r="V922" s="32">
        <v>53.841193339999997</v>
      </c>
      <c r="W922" s="32">
        <v>313.15789794921881</v>
      </c>
      <c r="X922" s="17">
        <v>0.54271358251571655</v>
      </c>
      <c r="Y922" s="32">
        <v>52.005184679999999</v>
      </c>
      <c r="Z922" s="32">
        <v>334.17086791992188</v>
      </c>
      <c r="AA922" s="5">
        <v>185</v>
      </c>
      <c r="AB922" s="5">
        <v>95</v>
      </c>
      <c r="AC922" s="16">
        <v>0.5161290168762207</v>
      </c>
      <c r="AD922" s="17">
        <v>0.3684210479259491</v>
      </c>
      <c r="AE922" s="32">
        <v>52.27888145</v>
      </c>
      <c r="AF922" s="32">
        <v>282.89474487304688</v>
      </c>
      <c r="AG922" s="16"/>
      <c r="AH922" s="16"/>
      <c r="AI922" s="16"/>
      <c r="AJ922" s="16">
        <v>0.93300000000000005</v>
      </c>
      <c r="AK922" s="16">
        <v>4.9000000000000002E-2</v>
      </c>
      <c r="AL922" s="16">
        <v>1.7999999225139621E-2</v>
      </c>
      <c r="AM922" s="16"/>
      <c r="AN922" s="16">
        <v>0.107</v>
      </c>
      <c r="AO922" s="16">
        <v>0.33500000000000002</v>
      </c>
      <c r="AP922" s="5">
        <v>0</v>
      </c>
      <c r="AQ922" s="31">
        <v>8206.1298828125</v>
      </c>
      <c r="AR922" s="31">
        <v>8506.85</v>
      </c>
    </row>
    <row r="923" spans="1:44" x14ac:dyDescent="0.3">
      <c r="A923" s="4">
        <v>100904020</v>
      </c>
      <c r="B923" s="3" t="s">
        <v>40</v>
      </c>
      <c r="C923" s="3" t="s">
        <v>628</v>
      </c>
      <c r="D923" s="14">
        <v>84.245071411132813</v>
      </c>
      <c r="E923" s="14">
        <v>84.13458251953125</v>
      </c>
      <c r="F923" s="14">
        <v>83.353569030761719</v>
      </c>
      <c r="G923" s="14">
        <v>84.481948852539063</v>
      </c>
      <c r="H923" s="5">
        <v>133</v>
      </c>
      <c r="I923" s="15" t="s">
        <v>3981</v>
      </c>
      <c r="J923" s="15">
        <v>5</v>
      </c>
      <c r="K923" s="3" t="s">
        <v>3821</v>
      </c>
      <c r="L923" s="3" t="s">
        <v>3909</v>
      </c>
      <c r="M923" s="3" t="s">
        <v>3917</v>
      </c>
      <c r="N923" s="3" t="s">
        <v>3923</v>
      </c>
      <c r="O923" s="17">
        <v>0.375</v>
      </c>
      <c r="P923" s="32">
        <v>49.786699259999999</v>
      </c>
      <c r="Q923" s="32">
        <v>300</v>
      </c>
      <c r="R923" s="5">
        <v>26</v>
      </c>
      <c r="S923" s="5">
        <v>15</v>
      </c>
      <c r="T923" s="16">
        <v>0.57692307233810425</v>
      </c>
      <c r="U923" s="17">
        <v>0.2916666567325592</v>
      </c>
      <c r="V923" s="32">
        <v>49.698522699999998</v>
      </c>
      <c r="W923" s="32"/>
      <c r="X923" s="17">
        <v>0.2916666567325592</v>
      </c>
      <c r="Y923" s="32">
        <v>49.17264617</v>
      </c>
      <c r="Z923" s="32"/>
      <c r="AA923" s="5">
        <v>26</v>
      </c>
      <c r="AB923" s="5">
        <v>15</v>
      </c>
      <c r="AC923" s="16">
        <v>0.57692307233810425</v>
      </c>
      <c r="AD923" s="17">
        <v>0.1666666716337204</v>
      </c>
      <c r="AE923" s="32">
        <v>49.855013710000001</v>
      </c>
      <c r="AF923" s="32"/>
      <c r="AG923" s="16"/>
      <c r="AH923" s="16"/>
      <c r="AI923" s="16"/>
      <c r="AJ923" s="16">
        <v>0.92500000000000004</v>
      </c>
      <c r="AK923" s="16">
        <v>5.2999999999999999E-2</v>
      </c>
      <c r="AL923" s="16">
        <v>2.300000004470348E-2</v>
      </c>
      <c r="AM923" s="16"/>
      <c r="AN923" s="16">
        <v>0.15</v>
      </c>
      <c r="AO923" s="16">
        <v>0.42599999999999999</v>
      </c>
      <c r="AP923" s="5">
        <v>0</v>
      </c>
      <c r="AQ923" s="31">
        <v>10392.8896484375</v>
      </c>
      <c r="AR923" s="31">
        <v>11258.75</v>
      </c>
    </row>
    <row r="924" spans="1:44" x14ac:dyDescent="0.3">
      <c r="A924" s="4">
        <v>361374020</v>
      </c>
      <c r="B924" s="3" t="s">
        <v>161</v>
      </c>
      <c r="C924" s="3" t="s">
        <v>983</v>
      </c>
      <c r="D924" s="14">
        <v>77.72991943359375</v>
      </c>
      <c r="E924" s="14">
        <v>76.236129760742188</v>
      </c>
      <c r="F924" s="14">
        <v>82.918266296386719</v>
      </c>
      <c r="G924" s="14">
        <v>82.681861877441406</v>
      </c>
      <c r="H924" s="5">
        <v>443</v>
      </c>
      <c r="I924" s="15">
        <v>3</v>
      </c>
      <c r="J924" s="15">
        <v>5</v>
      </c>
      <c r="K924" s="3" t="s">
        <v>3840</v>
      </c>
      <c r="L924" s="3" t="s">
        <v>3913</v>
      </c>
      <c r="M924" s="3" t="s">
        <v>3917</v>
      </c>
      <c r="N924" s="3" t="s">
        <v>3923</v>
      </c>
      <c r="O924" s="17">
        <v>0.51815980672836304</v>
      </c>
      <c r="P924" s="32">
        <v>47.06476601</v>
      </c>
      <c r="Q924" s="32">
        <v>354.7215576171875</v>
      </c>
      <c r="R924" s="5">
        <v>409</v>
      </c>
      <c r="S924" s="5">
        <v>252</v>
      </c>
      <c r="T924" s="16">
        <v>0.61613690853118896</v>
      </c>
      <c r="U924" s="17">
        <v>0.42489269375801092</v>
      </c>
      <c r="V924" s="32">
        <v>46.40548794</v>
      </c>
      <c r="W924" s="32">
        <v>324.46353149414063</v>
      </c>
      <c r="X924" s="17">
        <v>0.45145630836486822</v>
      </c>
      <c r="Y924" s="32">
        <v>48.910462819999999</v>
      </c>
      <c r="Z924" s="32">
        <v>314.5631103515625</v>
      </c>
      <c r="AA924" s="5">
        <v>409</v>
      </c>
      <c r="AB924" s="5">
        <v>252</v>
      </c>
      <c r="AC924" s="16">
        <v>0.61613690853118896</v>
      </c>
      <c r="AD924" s="17">
        <v>0.3690987229347229</v>
      </c>
      <c r="AE924" s="32">
        <v>48.84131679</v>
      </c>
      <c r="AF924" s="32">
        <v>278.969970703125</v>
      </c>
      <c r="AG924" s="16"/>
      <c r="AH924" s="16">
        <v>4.4999999999999998E-2</v>
      </c>
      <c r="AI924" s="16"/>
      <c r="AJ924" s="16">
        <v>0.93200000000000005</v>
      </c>
      <c r="AK924" s="16">
        <v>1.4E-2</v>
      </c>
      <c r="AL924" s="16">
        <v>8.999999612569809E-3</v>
      </c>
      <c r="AM924" s="16"/>
      <c r="AN924" s="16">
        <v>0.14899999999999999</v>
      </c>
      <c r="AO924" s="16">
        <v>0.51400000000000001</v>
      </c>
      <c r="AP924" s="5">
        <v>0</v>
      </c>
      <c r="AQ924" s="31">
        <v>8608.2802734375</v>
      </c>
      <c r="AR924" s="31">
        <v>9439.9599999999991</v>
      </c>
    </row>
    <row r="925" spans="1:44" x14ac:dyDescent="0.3">
      <c r="A925" s="4">
        <v>1071534020</v>
      </c>
      <c r="B925" s="3" t="s">
        <v>508</v>
      </c>
      <c r="C925" s="3" t="s">
        <v>2007</v>
      </c>
      <c r="D925" s="14">
        <v>86.01385498046875</v>
      </c>
      <c r="E925" s="14">
        <v>84.255096435546875</v>
      </c>
      <c r="F925" s="14">
        <v>83.197349548339844</v>
      </c>
      <c r="G925" s="14">
        <v>84.188514709472656</v>
      </c>
      <c r="H925" s="5">
        <v>219</v>
      </c>
      <c r="I925" s="15" t="s">
        <v>3980</v>
      </c>
      <c r="J925" s="15">
        <v>5</v>
      </c>
      <c r="K925" s="3" t="s">
        <v>3822</v>
      </c>
      <c r="L925" s="3" t="s">
        <v>3913</v>
      </c>
      <c r="M925" s="3" t="s">
        <v>3916</v>
      </c>
      <c r="N925" s="3" t="s">
        <v>3921</v>
      </c>
      <c r="O925" s="17">
        <v>0.43548387289047241</v>
      </c>
      <c r="P925" s="32">
        <v>50.525672180000001</v>
      </c>
      <c r="Q925" s="32">
        <v>341.1290283203125</v>
      </c>
      <c r="R925" s="5">
        <v>167</v>
      </c>
      <c r="S925" s="5">
        <v>99</v>
      </c>
      <c r="T925" s="16">
        <v>0.59281438589096069</v>
      </c>
      <c r="U925" s="17">
        <v>0.32857143878936768</v>
      </c>
      <c r="V925" s="32">
        <v>49.748768920000003</v>
      </c>
      <c r="W925" s="32">
        <v>308.57144165039063</v>
      </c>
      <c r="X925" s="17">
        <v>0.33870968222618097</v>
      </c>
      <c r="Y925" s="32">
        <v>49.078554089999997</v>
      </c>
      <c r="Z925" s="32">
        <v>293.54840087890631</v>
      </c>
      <c r="AA925" s="5">
        <v>167</v>
      </c>
      <c r="AB925" s="5">
        <v>99</v>
      </c>
      <c r="AC925" s="16">
        <v>0.59281438589096069</v>
      </c>
      <c r="AD925" s="17">
        <v>0.24285714328289029</v>
      </c>
      <c r="AE925" s="32">
        <v>49.689769980000001</v>
      </c>
      <c r="AF925" s="32"/>
      <c r="AG925" s="16"/>
      <c r="AH925" s="16"/>
      <c r="AI925" s="16"/>
      <c r="AJ925" s="16">
        <v>0.995</v>
      </c>
      <c r="AK925" s="16"/>
      <c r="AL925" s="16">
        <v>4.999999888241291E-3</v>
      </c>
      <c r="AM925" s="16"/>
      <c r="AN925" s="16">
        <v>0.13200000000000001</v>
      </c>
      <c r="AO925" s="16">
        <v>0.55800000000000005</v>
      </c>
      <c r="AP925" s="5">
        <v>0</v>
      </c>
      <c r="AQ925" s="31">
        <v>6327.3701171875</v>
      </c>
      <c r="AR925" s="31">
        <v>9587.08</v>
      </c>
    </row>
    <row r="926" spans="1:44" x14ac:dyDescent="0.3">
      <c r="A926" s="4">
        <v>971314020</v>
      </c>
      <c r="B926" s="3" t="s">
        <v>470</v>
      </c>
      <c r="C926" s="3" t="s">
        <v>1937</v>
      </c>
      <c r="D926" s="14">
        <v>79.302604675292969</v>
      </c>
      <c r="E926" s="14">
        <v>84.818649291992188</v>
      </c>
      <c r="F926" s="14">
        <v>83.338050842285156</v>
      </c>
      <c r="G926" s="14">
        <v>81.745185852050781</v>
      </c>
      <c r="H926" s="5">
        <v>204</v>
      </c>
      <c r="I926" s="15" t="s">
        <v>3980</v>
      </c>
      <c r="J926" s="15">
        <v>6</v>
      </c>
      <c r="K926" s="3" t="s">
        <v>3846</v>
      </c>
      <c r="L926" s="3" t="s">
        <v>3908</v>
      </c>
      <c r="M926" s="3" t="s">
        <v>3917</v>
      </c>
      <c r="N926" s="3" t="s">
        <v>3921</v>
      </c>
      <c r="O926" s="17">
        <v>0.52100843191146851</v>
      </c>
      <c r="P926" s="32">
        <v>47.72180934</v>
      </c>
      <c r="Q926" s="32">
        <v>343.69747924804688</v>
      </c>
      <c r="R926" s="5">
        <v>126</v>
      </c>
      <c r="S926" s="5">
        <v>57</v>
      </c>
      <c r="T926" s="16">
        <v>0.4523809552192688</v>
      </c>
      <c r="U926" s="17">
        <v>0.4464285671710968</v>
      </c>
      <c r="V926" s="32">
        <v>49.983725470000003</v>
      </c>
      <c r="W926" s="32">
        <v>314.28570556640631</v>
      </c>
      <c r="X926" s="17">
        <v>0.49579831957817078</v>
      </c>
      <c r="Y926" s="32">
        <v>49.16329854</v>
      </c>
      <c r="Z926" s="32">
        <v>333.61343383789063</v>
      </c>
      <c r="AA926" s="5">
        <v>126</v>
      </c>
      <c r="AB926" s="5">
        <v>57</v>
      </c>
      <c r="AC926" s="16">
        <v>0.4523809552192688</v>
      </c>
      <c r="AD926" s="17">
        <v>0.3928571343421936</v>
      </c>
      <c r="AE926" s="32">
        <v>48.31383649</v>
      </c>
      <c r="AF926" s="32">
        <v>287.5</v>
      </c>
      <c r="AG926" s="16"/>
      <c r="AH926" s="16"/>
      <c r="AI926" s="16"/>
      <c r="AJ926" s="16">
        <v>0.99</v>
      </c>
      <c r="AK926" s="16"/>
      <c r="AL926" s="16">
        <v>9.9999997764825821E-3</v>
      </c>
      <c r="AM926" s="16"/>
      <c r="AN926" s="16">
        <v>0.13700000000000001</v>
      </c>
      <c r="AO926" s="16">
        <v>0.435</v>
      </c>
      <c r="AP926" s="5">
        <v>0</v>
      </c>
      <c r="AQ926" s="31">
        <v>8443.7900390625</v>
      </c>
      <c r="AR926" s="31">
        <v>9700.17</v>
      </c>
    </row>
    <row r="927" spans="1:44" x14ac:dyDescent="0.3">
      <c r="A927" s="4">
        <v>30314020</v>
      </c>
      <c r="B927" s="3" t="s">
        <v>8</v>
      </c>
      <c r="C927" s="3" t="s">
        <v>564</v>
      </c>
      <c r="D927" s="14">
        <v>83.524452209472656</v>
      </c>
      <c r="E927" s="14">
        <v>83.417045593261719</v>
      </c>
      <c r="F927" s="14">
        <v>86.270423889160156</v>
      </c>
      <c r="G927" s="14">
        <v>84.700309753417969</v>
      </c>
      <c r="H927" s="5">
        <v>151</v>
      </c>
      <c r="I927" s="15" t="s">
        <v>3980</v>
      </c>
      <c r="J927" s="15">
        <v>5</v>
      </c>
      <c r="K927" s="3" t="s">
        <v>3894</v>
      </c>
      <c r="L927" s="3" t="s">
        <v>3912</v>
      </c>
      <c r="M927" s="3" t="s">
        <v>3917</v>
      </c>
      <c r="N927" s="3" t="s">
        <v>3921</v>
      </c>
      <c r="O927" s="17">
        <v>0.45588234066963201</v>
      </c>
      <c r="P927" s="32">
        <v>49.485635780000003</v>
      </c>
      <c r="Q927" s="32">
        <v>336.76470947265631</v>
      </c>
      <c r="R927" s="5">
        <v>98</v>
      </c>
      <c r="S927" s="5">
        <v>55</v>
      </c>
      <c r="T927" s="16">
        <v>0.56122446060180664</v>
      </c>
      <c r="U927" s="17">
        <v>0.29729729890823359</v>
      </c>
      <c r="V927" s="32">
        <v>49.399367720000001</v>
      </c>
      <c r="W927" s="32">
        <v>313.51351928710938</v>
      </c>
      <c r="X927" s="17">
        <v>0.32352942228317261</v>
      </c>
      <c r="Y927" s="32">
        <v>50.92945048</v>
      </c>
      <c r="Z927" s="32">
        <v>295.58822631835938</v>
      </c>
      <c r="AA927" s="5">
        <v>98</v>
      </c>
      <c r="AB927" s="5">
        <v>55</v>
      </c>
      <c r="AC927" s="16">
        <v>0.56122446060180664</v>
      </c>
      <c r="AD927" s="17">
        <v>0.13513512909412381</v>
      </c>
      <c r="AE927" s="32">
        <v>49.977981540000002</v>
      </c>
      <c r="AF927" s="32"/>
      <c r="AG927" s="16"/>
      <c r="AH927" s="16">
        <v>0.04</v>
      </c>
      <c r="AI927" s="16"/>
      <c r="AJ927" s="16">
        <v>0.92100000000000004</v>
      </c>
      <c r="AK927" s="16"/>
      <c r="AL927" s="16">
        <v>3.9999999105930328E-2</v>
      </c>
      <c r="AM927" s="16"/>
      <c r="AN927" s="16">
        <v>0.159</v>
      </c>
      <c r="AO927" s="16">
        <v>0.41399999999999998</v>
      </c>
      <c r="AP927" s="5">
        <v>0</v>
      </c>
      <c r="AQ927" s="31">
        <v>14490.7001953125</v>
      </c>
      <c r="AR927" s="31">
        <v>15309.63</v>
      </c>
    </row>
    <row r="928" spans="1:44" x14ac:dyDescent="0.3">
      <c r="A928" s="4">
        <v>750854020</v>
      </c>
      <c r="B928" s="3" t="s">
        <v>358</v>
      </c>
      <c r="C928" s="3" t="s">
        <v>1543</v>
      </c>
      <c r="D928" s="14">
        <v>95.63702392578125</v>
      </c>
      <c r="E928" s="14">
        <v>92.690193176269531</v>
      </c>
      <c r="F928" s="14">
        <v>93.784599304199219</v>
      </c>
      <c r="G928" s="14">
        <v>94.140647888183594</v>
      </c>
      <c r="H928" s="5">
        <v>321</v>
      </c>
      <c r="I928" s="15" t="s">
        <v>3980</v>
      </c>
      <c r="J928" s="15">
        <v>6</v>
      </c>
      <c r="K928" s="3" t="s">
        <v>3865</v>
      </c>
      <c r="L928" s="3" t="s">
        <v>3913</v>
      </c>
      <c r="M928" s="3" t="s">
        <v>3917</v>
      </c>
      <c r="N928" s="3" t="s">
        <v>3921</v>
      </c>
      <c r="O928" s="17">
        <v>0.58235293626785278</v>
      </c>
      <c r="P928" s="32">
        <v>54.546086930000001</v>
      </c>
      <c r="Q928" s="32">
        <v>371.17648315429688</v>
      </c>
      <c r="R928" s="5">
        <v>228</v>
      </c>
      <c r="S928" s="5">
        <v>117</v>
      </c>
      <c r="T928" s="16">
        <v>0.51315790414810181</v>
      </c>
      <c r="U928" s="17">
        <v>0.36559140682220459</v>
      </c>
      <c r="V928" s="32">
        <v>53.26553878</v>
      </c>
      <c r="W928" s="32">
        <v>323.65591430664063</v>
      </c>
      <c r="X928" s="17">
        <v>0.62941175699234009</v>
      </c>
      <c r="Y928" s="32">
        <v>55.455198780000003</v>
      </c>
      <c r="Z928" s="32">
        <v>378.23529052734381</v>
      </c>
      <c r="AA928" s="5">
        <v>228</v>
      </c>
      <c r="AB928" s="5">
        <v>117</v>
      </c>
      <c r="AC928" s="16">
        <v>0.51315790414810181</v>
      </c>
      <c r="AD928" s="17">
        <v>0.48387095332145691</v>
      </c>
      <c r="AE928" s="32">
        <v>55.294211799999999</v>
      </c>
      <c r="AF928" s="32">
        <v>333.33334350585938</v>
      </c>
      <c r="AG928" s="16">
        <v>1.6E-2</v>
      </c>
      <c r="AH928" s="16">
        <v>2.8000000000000001E-2</v>
      </c>
      <c r="AI928" s="16"/>
      <c r="AJ928" s="16">
        <v>0.94100000000000006</v>
      </c>
      <c r="AK928" s="16"/>
      <c r="AL928" s="16">
        <v>1.6000000759959221E-2</v>
      </c>
      <c r="AM928" s="16"/>
      <c r="AN928" s="16">
        <v>0.13400000000000001</v>
      </c>
      <c r="AO928" s="16">
        <v>0.58699999999999997</v>
      </c>
      <c r="AP928" s="5">
        <v>0</v>
      </c>
      <c r="AQ928" s="31">
        <v>7270.2900390625</v>
      </c>
      <c r="AR928" s="31">
        <v>9480.86</v>
      </c>
    </row>
    <row r="929" spans="1:44" x14ac:dyDescent="0.3">
      <c r="A929" s="4">
        <v>1159306905</v>
      </c>
      <c r="B929" s="3" t="s">
        <v>548</v>
      </c>
      <c r="C929" s="3" t="s">
        <v>548</v>
      </c>
      <c r="D929" s="14">
        <v>85.65631103515625</v>
      </c>
      <c r="E929" s="14">
        <v>87.045936584472656</v>
      </c>
      <c r="F929" s="14">
        <v>93.316787719726563</v>
      </c>
      <c r="G929" s="14">
        <v>91.197456359863281</v>
      </c>
      <c r="H929" s="5">
        <v>88</v>
      </c>
      <c r="I929" s="15" t="s">
        <v>3981</v>
      </c>
      <c r="J929" s="15">
        <v>5</v>
      </c>
      <c r="K929" s="3" t="s">
        <v>535</v>
      </c>
      <c r="L929" s="3" t="s">
        <v>3915</v>
      </c>
      <c r="M929" s="3" t="s">
        <v>3918</v>
      </c>
      <c r="N929" s="3" t="s">
        <v>3924</v>
      </c>
      <c r="O929" s="17">
        <v>0</v>
      </c>
      <c r="P929" s="32">
        <v>50.376294829999999</v>
      </c>
      <c r="Q929" s="32"/>
      <c r="R929" s="5">
        <v>25</v>
      </c>
      <c r="S929" s="5">
        <v>25</v>
      </c>
      <c r="T929" s="16">
        <v>1</v>
      </c>
      <c r="U929" s="17">
        <v>0</v>
      </c>
      <c r="V929" s="32">
        <v>50.912327550000001</v>
      </c>
      <c r="W929" s="32"/>
      <c r="X929" s="17">
        <v>0</v>
      </c>
      <c r="Y929" s="32">
        <v>55.173436209999998</v>
      </c>
      <c r="Z929" s="32"/>
      <c r="AA929" s="5">
        <v>25</v>
      </c>
      <c r="AB929" s="5">
        <v>25</v>
      </c>
      <c r="AC929" s="16">
        <v>1</v>
      </c>
      <c r="AD929" s="17">
        <v>0</v>
      </c>
      <c r="AE929" s="32">
        <v>53.63678694</v>
      </c>
      <c r="AF929" s="32"/>
      <c r="AG929" s="16">
        <v>0.96599999999999997</v>
      </c>
      <c r="AH929" s="16"/>
      <c r="AI929" s="16"/>
      <c r="AJ929" s="16"/>
      <c r="AK929" s="16"/>
      <c r="AL929" s="16">
        <v>3.4000001847743988E-2</v>
      </c>
      <c r="AM929" s="16"/>
      <c r="AN929" s="16">
        <v>0.159</v>
      </c>
      <c r="AO929" s="16">
        <v>0.89090000000000003</v>
      </c>
      <c r="AP929" s="5">
        <v>1</v>
      </c>
      <c r="AQ929" s="31">
        <v>15271.3701171875</v>
      </c>
      <c r="AR929" s="31">
        <v>18074.13</v>
      </c>
    </row>
    <row r="930" spans="1:44" x14ac:dyDescent="0.3">
      <c r="A930" s="4">
        <v>1159266905</v>
      </c>
      <c r="B930" s="3" t="s">
        <v>546</v>
      </c>
      <c r="C930" s="3" t="s">
        <v>546</v>
      </c>
      <c r="D930" s="14">
        <v>89.322868347167969</v>
      </c>
      <c r="E930" s="14">
        <v>89.914085388183594</v>
      </c>
      <c r="F930" s="14">
        <v>87.910751342773438</v>
      </c>
      <c r="G930" s="14">
        <v>88.408927917480469</v>
      </c>
      <c r="H930" s="5">
        <v>187</v>
      </c>
      <c r="I930" s="15" t="s">
        <v>3981</v>
      </c>
      <c r="J930" s="15">
        <v>5</v>
      </c>
      <c r="K930" s="3" t="s">
        <v>535</v>
      </c>
      <c r="L930" s="3" t="s">
        <v>3915</v>
      </c>
      <c r="M930" s="3" t="s">
        <v>3919</v>
      </c>
      <c r="N930" s="3" t="s">
        <v>3924</v>
      </c>
      <c r="O930" s="17">
        <v>0.27710843086242681</v>
      </c>
      <c r="P930" s="32">
        <v>51.908126899999999</v>
      </c>
      <c r="Q930" s="32">
        <v>287.95181274414063</v>
      </c>
      <c r="R930" s="5">
        <v>39</v>
      </c>
      <c r="S930" s="5">
        <v>37</v>
      </c>
      <c r="T930" s="16">
        <v>0.94871795177459717</v>
      </c>
      <c r="U930" s="17">
        <v>0.23684211075305939</v>
      </c>
      <c r="V930" s="32">
        <v>52.108120390000003</v>
      </c>
      <c r="W930" s="32"/>
      <c r="X930" s="17">
        <v>7.2289153933525085E-2</v>
      </c>
      <c r="Y930" s="32">
        <v>51.917408729999998</v>
      </c>
      <c r="Z930" s="32"/>
      <c r="AA930" s="5">
        <v>39</v>
      </c>
      <c r="AB930" s="5">
        <v>37</v>
      </c>
      <c r="AC930" s="16">
        <v>0.94871795177459717</v>
      </c>
      <c r="AD930" s="17">
        <v>5.2631579339504242E-2</v>
      </c>
      <c r="AE930" s="32">
        <v>52.06645391</v>
      </c>
      <c r="AF930" s="32"/>
      <c r="AG930" s="16">
        <v>0.85</v>
      </c>
      <c r="AH930" s="16"/>
      <c r="AI930" s="16"/>
      <c r="AJ930" s="16">
        <v>8.6000000000000007E-2</v>
      </c>
      <c r="AK930" s="16">
        <v>4.2999999999999997E-2</v>
      </c>
      <c r="AL930" s="16">
        <v>2.0999999716877941E-2</v>
      </c>
      <c r="AM930" s="16"/>
      <c r="AN930" s="16">
        <v>0.107</v>
      </c>
      <c r="AO930" s="16">
        <v>0.64200000000000002</v>
      </c>
      <c r="AP930" s="5">
        <v>0</v>
      </c>
      <c r="AQ930" s="31">
        <v>12205.5498046875</v>
      </c>
      <c r="AR930" s="31">
        <v>13496.44</v>
      </c>
    </row>
    <row r="931" spans="1:44" x14ac:dyDescent="0.3">
      <c r="A931" s="4">
        <v>171224020</v>
      </c>
      <c r="B931" s="3" t="s">
        <v>73</v>
      </c>
      <c r="C931" s="3" t="s">
        <v>747</v>
      </c>
      <c r="D931" s="14">
        <v>84.2274169921875</v>
      </c>
      <c r="E931" s="14">
        <v>81.904502868652344</v>
      </c>
      <c r="F931" s="14">
        <v>93.145034790039063</v>
      </c>
      <c r="G931" s="14">
        <v>89.669815063476563</v>
      </c>
      <c r="H931" s="5">
        <v>78</v>
      </c>
      <c r="I931" s="15" t="s">
        <v>3980</v>
      </c>
      <c r="J931" s="15">
        <v>6</v>
      </c>
      <c r="K931" s="3" t="s">
        <v>3798</v>
      </c>
      <c r="L931" s="3" t="s">
        <v>3908</v>
      </c>
      <c r="M931" s="3" t="s">
        <v>3916</v>
      </c>
      <c r="N931" s="3" t="s">
        <v>3921</v>
      </c>
      <c r="O931" s="17">
        <v>0.42105263471603388</v>
      </c>
      <c r="P931" s="32">
        <v>49.77932277</v>
      </c>
      <c r="Q931" s="32">
        <v>315.78945922851563</v>
      </c>
      <c r="R931" s="5">
        <v>50</v>
      </c>
      <c r="S931" s="5">
        <v>26</v>
      </c>
      <c r="T931" s="16">
        <v>0.51999998092651367</v>
      </c>
      <c r="U931" s="17">
        <v>0</v>
      </c>
      <c r="V931" s="32">
        <v>48.768755220000003</v>
      </c>
      <c r="W931" s="32"/>
      <c r="X931" s="17">
        <v>0.47368422150611877</v>
      </c>
      <c r="Y931" s="32">
        <v>55.069991139999999</v>
      </c>
      <c r="Z931" s="32">
        <v>339.47369384765631</v>
      </c>
      <c r="AA931" s="5">
        <v>50</v>
      </c>
      <c r="AB931" s="5">
        <v>26</v>
      </c>
      <c r="AC931" s="16">
        <v>0.51999998092651367</v>
      </c>
      <c r="AD931" s="17">
        <v>0.20000000298023221</v>
      </c>
      <c r="AE931" s="32">
        <v>52.77651118</v>
      </c>
      <c r="AF931" s="32"/>
      <c r="AG931" s="16"/>
      <c r="AH931" s="16"/>
      <c r="AI931" s="16"/>
      <c r="AJ931" s="16">
        <v>1</v>
      </c>
      <c r="AK931" s="16"/>
      <c r="AL931" s="16">
        <v>0</v>
      </c>
      <c r="AM931" s="16"/>
      <c r="AN931" s="16">
        <v>0.16700000000000001</v>
      </c>
      <c r="AO931" s="16">
        <v>0.443</v>
      </c>
      <c r="AP931" s="5">
        <v>0</v>
      </c>
      <c r="AQ931" s="31">
        <v>11191.490234375</v>
      </c>
      <c r="AR931" s="31">
        <v>12341.47</v>
      </c>
    </row>
    <row r="932" spans="1:44" x14ac:dyDescent="0.3">
      <c r="A932" s="4">
        <v>680734060</v>
      </c>
      <c r="B932" s="3" t="s">
        <v>329</v>
      </c>
      <c r="C932" s="3" t="s">
        <v>1488</v>
      </c>
      <c r="D932" s="14">
        <v>90.456825256347656</v>
      </c>
      <c r="E932" s="14">
        <v>90.567619323730469</v>
      </c>
      <c r="F932" s="14">
        <v>86.975753784179688</v>
      </c>
      <c r="G932" s="14">
        <v>87.5899658203125</v>
      </c>
      <c r="H932" s="5">
        <v>264</v>
      </c>
      <c r="I932" s="15" t="s">
        <v>3981</v>
      </c>
      <c r="J932" s="15">
        <v>5</v>
      </c>
      <c r="K932" s="3" t="s">
        <v>3815</v>
      </c>
      <c r="L932" s="3" t="s">
        <v>3909</v>
      </c>
      <c r="M932" s="3" t="s">
        <v>3917</v>
      </c>
      <c r="N932" s="3" t="s">
        <v>3921</v>
      </c>
      <c r="O932" s="17">
        <v>0.38793104887008673</v>
      </c>
      <c r="P932" s="32">
        <v>52.381877639999999</v>
      </c>
      <c r="Q932" s="32">
        <v>330.17242431640631</v>
      </c>
      <c r="R932" s="5">
        <v>144</v>
      </c>
      <c r="S932" s="5">
        <v>90</v>
      </c>
      <c r="T932" s="16">
        <v>0.625</v>
      </c>
      <c r="U932" s="17">
        <v>0.22413793206214899</v>
      </c>
      <c r="V932" s="32">
        <v>52.380594070000001</v>
      </c>
      <c r="W932" s="32"/>
      <c r="X932" s="17">
        <v>0.25</v>
      </c>
      <c r="Y932" s="32">
        <v>51.354267640000003</v>
      </c>
      <c r="Z932" s="32">
        <v>248.27586364746091</v>
      </c>
      <c r="AA932" s="5">
        <v>144</v>
      </c>
      <c r="AB932" s="5">
        <v>90</v>
      </c>
      <c r="AC932" s="16">
        <v>0.625</v>
      </c>
      <c r="AD932" s="17">
        <v>0.18965516984462741</v>
      </c>
      <c r="AE932" s="32">
        <v>51.605262070000002</v>
      </c>
      <c r="AF932" s="32"/>
      <c r="AG932" s="16"/>
      <c r="AH932" s="16">
        <v>3.4000000000000002E-2</v>
      </c>
      <c r="AI932" s="16"/>
      <c r="AJ932" s="16">
        <v>0.94700000000000006</v>
      </c>
      <c r="AK932" s="16"/>
      <c r="AL932" s="16">
        <v>1.8999999389052391E-2</v>
      </c>
      <c r="AM932" s="16">
        <v>2.3E-2</v>
      </c>
      <c r="AN932" s="16">
        <v>0.17399999999999999</v>
      </c>
      <c r="AO932" s="16">
        <v>0.39600000000000002</v>
      </c>
      <c r="AP932" s="5">
        <v>0</v>
      </c>
      <c r="AQ932" s="31">
        <v>7774.56005859375</v>
      </c>
      <c r="AR932" s="31">
        <v>9564.52</v>
      </c>
    </row>
    <row r="933" spans="1:44" x14ac:dyDescent="0.3">
      <c r="A933" s="4">
        <v>401074060</v>
      </c>
      <c r="B933" s="3" t="s">
        <v>181</v>
      </c>
      <c r="C933" s="3" t="s">
        <v>1073</v>
      </c>
      <c r="D933" s="14">
        <v>90.350303649902344</v>
      </c>
      <c r="E933" s="14">
        <v>89.810562133789063</v>
      </c>
      <c r="F933" s="14">
        <v>86.047401428222656</v>
      </c>
      <c r="G933" s="14">
        <v>86.374320983886719</v>
      </c>
      <c r="H933" s="5">
        <v>380</v>
      </c>
      <c r="I933" s="15" t="s">
        <v>3980</v>
      </c>
      <c r="J933" s="15">
        <v>4</v>
      </c>
      <c r="K933" s="3" t="s">
        <v>3806</v>
      </c>
      <c r="L933" s="3" t="s">
        <v>3912</v>
      </c>
      <c r="M933" s="3" t="s">
        <v>3917</v>
      </c>
      <c r="N933" s="3" t="s">
        <v>3923</v>
      </c>
      <c r="O933" s="17">
        <v>0.45070421695709229</v>
      </c>
      <c r="P933" s="32">
        <v>52.337374420000003</v>
      </c>
      <c r="Q933" s="32">
        <v>324.64788818359381</v>
      </c>
      <c r="R933" s="5">
        <v>76</v>
      </c>
      <c r="S933" s="5">
        <v>54</v>
      </c>
      <c r="T933" s="16">
        <v>0.71052628755569458</v>
      </c>
      <c r="U933" s="17">
        <v>0.29629629850387568</v>
      </c>
      <c r="V933" s="32">
        <v>52.064960630000002</v>
      </c>
      <c r="W933" s="32"/>
      <c r="X933" s="17">
        <v>0.35915493965148931</v>
      </c>
      <c r="Y933" s="32">
        <v>50.795124569999999</v>
      </c>
      <c r="Z933" s="32">
        <v>286.61972045898438</v>
      </c>
      <c r="AA933" s="5">
        <v>76</v>
      </c>
      <c r="AB933" s="5">
        <v>54</v>
      </c>
      <c r="AC933" s="16">
        <v>0.71052628755569458</v>
      </c>
      <c r="AD933" s="17">
        <v>0.24691358208656311</v>
      </c>
      <c r="AE933" s="32">
        <v>50.920684610000002</v>
      </c>
      <c r="AF933" s="32">
        <v>239.50617980957031</v>
      </c>
      <c r="AG933" s="16"/>
      <c r="AH933" s="16">
        <v>2.5999999999999999E-2</v>
      </c>
      <c r="AI933" s="16"/>
      <c r="AJ933" s="16">
        <v>0.91800000000000004</v>
      </c>
      <c r="AK933" s="16">
        <v>5.2999999999999999E-2</v>
      </c>
      <c r="AL933" s="16">
        <v>3.0000000260770321E-3</v>
      </c>
      <c r="AM933" s="16"/>
      <c r="AN933" s="16">
        <v>0.182</v>
      </c>
      <c r="AO933" s="16">
        <v>0.49299999999999999</v>
      </c>
      <c r="AP933" s="5">
        <v>0</v>
      </c>
      <c r="AQ933" s="31">
        <v>7277.89990234375</v>
      </c>
      <c r="AR933" s="31">
        <v>9919.49</v>
      </c>
    </row>
    <row r="934" spans="1:44" x14ac:dyDescent="0.3">
      <c r="A934" s="4">
        <v>311224020</v>
      </c>
      <c r="B934" s="3" t="s">
        <v>134</v>
      </c>
      <c r="C934" s="3" t="s">
        <v>934</v>
      </c>
      <c r="D934" s="14">
        <v>83.169898986816406</v>
      </c>
      <c r="E934" s="14">
        <v>85.065422058105469</v>
      </c>
      <c r="F934" s="14">
        <v>84.186210632324219</v>
      </c>
      <c r="G934" s="14">
        <v>85.482315063476563</v>
      </c>
      <c r="H934" s="5">
        <v>44</v>
      </c>
      <c r="I934" s="15" t="s">
        <v>3980</v>
      </c>
      <c r="J934" s="15">
        <v>4</v>
      </c>
      <c r="K934" s="3" t="s">
        <v>3842</v>
      </c>
      <c r="L934" s="3" t="s">
        <v>3912</v>
      </c>
      <c r="M934" s="3" t="s">
        <v>3917</v>
      </c>
      <c r="N934" s="3" t="s">
        <v>3921</v>
      </c>
      <c r="O934" s="17">
        <v>0</v>
      </c>
      <c r="P934" s="32">
        <v>49.337508499999998</v>
      </c>
      <c r="Q934" s="32"/>
      <c r="R934" s="5">
        <v>41</v>
      </c>
      <c r="S934" s="5">
        <v>29</v>
      </c>
      <c r="T934" s="16">
        <v>0.707317054271698</v>
      </c>
      <c r="U934" s="17">
        <v>0</v>
      </c>
      <c r="V934" s="32">
        <v>50.086608380000001</v>
      </c>
      <c r="W934" s="32"/>
      <c r="X934" s="17">
        <v>0</v>
      </c>
      <c r="Y934" s="32">
        <v>49.674138560000003</v>
      </c>
      <c r="Z934" s="32"/>
      <c r="AA934" s="5">
        <v>41</v>
      </c>
      <c r="AB934" s="5">
        <v>29</v>
      </c>
      <c r="AC934" s="16">
        <v>0.707317054271698</v>
      </c>
      <c r="AD934" s="17">
        <v>0</v>
      </c>
      <c r="AE934" s="32">
        <v>50.418360499999999</v>
      </c>
      <c r="AF934" s="32"/>
      <c r="AG934" s="16"/>
      <c r="AH934" s="16"/>
      <c r="AI934" s="16"/>
      <c r="AJ934" s="16">
        <v>0.93200000000000005</v>
      </c>
      <c r="AK934" s="16"/>
      <c r="AL934" s="16">
        <v>6.8000003695487976E-2</v>
      </c>
      <c r="AM934" s="16"/>
      <c r="AN934" s="16">
        <v>0.34100000000000003</v>
      </c>
      <c r="AO934" s="16">
        <v>0.58499999999999996</v>
      </c>
      <c r="AP934" s="5">
        <v>0</v>
      </c>
      <c r="AQ934" s="31">
        <v>15503.009765625</v>
      </c>
      <c r="AR934" s="31">
        <v>23060.62</v>
      </c>
    </row>
    <row r="935" spans="1:44" x14ac:dyDescent="0.3">
      <c r="A935" s="4">
        <v>570034020</v>
      </c>
      <c r="B935" s="3" t="s">
        <v>293</v>
      </c>
      <c r="C935" s="3" t="s">
        <v>1413</v>
      </c>
      <c r="D935" s="14">
        <v>90.269737243652344</v>
      </c>
      <c r="E935" s="14">
        <v>87.605415344238281</v>
      </c>
      <c r="F935" s="14">
        <v>96.20623779296875</v>
      </c>
      <c r="G935" s="14">
        <v>92.896263122558594</v>
      </c>
      <c r="H935" s="5">
        <v>134</v>
      </c>
      <c r="I935" s="15" t="s">
        <v>3981</v>
      </c>
      <c r="J935" s="15">
        <v>5</v>
      </c>
      <c r="K935" s="3" t="s">
        <v>3880</v>
      </c>
      <c r="L935" s="3" t="s">
        <v>3909</v>
      </c>
      <c r="M935" s="3" t="s">
        <v>3917</v>
      </c>
      <c r="N935" s="3" t="s">
        <v>3921</v>
      </c>
      <c r="O935" s="17">
        <v>0.50847458839416504</v>
      </c>
      <c r="P935" s="32">
        <v>52.303714849999999</v>
      </c>
      <c r="Q935" s="32">
        <v>347.4576416015625</v>
      </c>
      <c r="R935" s="5">
        <v>72</v>
      </c>
      <c r="S935" s="5">
        <v>28</v>
      </c>
      <c r="T935" s="16">
        <v>0.3888888955116272</v>
      </c>
      <c r="U935" s="17">
        <v>0.30434781312942499</v>
      </c>
      <c r="V935" s="32">
        <v>51.145586620000003</v>
      </c>
      <c r="W935" s="32"/>
      <c r="X935" s="17">
        <v>0.5762711763381958</v>
      </c>
      <c r="Y935" s="32">
        <v>56.913738019999997</v>
      </c>
      <c r="Z935" s="32">
        <v>364.40676879882813</v>
      </c>
      <c r="AA935" s="5">
        <v>72</v>
      </c>
      <c r="AB935" s="5">
        <v>28</v>
      </c>
      <c r="AC935" s="16">
        <v>0.3888888955116272</v>
      </c>
      <c r="AD935" s="17">
        <v>0.26086956262588501</v>
      </c>
      <c r="AE935" s="32">
        <v>54.593450730000001</v>
      </c>
      <c r="AF935" s="32"/>
      <c r="AG935" s="16"/>
      <c r="AH935" s="16">
        <v>3.6999999999999998E-2</v>
      </c>
      <c r="AI935" s="16"/>
      <c r="AJ935" s="16">
        <v>0.88100000000000001</v>
      </c>
      <c r="AK935" s="16">
        <v>5.1999999999999998E-2</v>
      </c>
      <c r="AL935" s="16">
        <v>2.999999932944775E-2</v>
      </c>
      <c r="AM935" s="16"/>
      <c r="AN935" s="16"/>
      <c r="AO935" s="16">
        <v>0.41099999999999998</v>
      </c>
      <c r="AP935" s="5">
        <v>0</v>
      </c>
      <c r="AQ935" s="31">
        <v>7640.5</v>
      </c>
      <c r="AR935" s="31">
        <v>8361.4599999999991</v>
      </c>
    </row>
    <row r="936" spans="1:44" x14ac:dyDescent="0.3">
      <c r="A936" s="4">
        <v>570034030</v>
      </c>
      <c r="B936" s="3" t="s">
        <v>293</v>
      </c>
      <c r="C936" s="3" t="s">
        <v>1260</v>
      </c>
      <c r="D936" s="14">
        <v>85.787399291992188</v>
      </c>
      <c r="E936" s="14">
        <v>83.733322143554688</v>
      </c>
      <c r="F936" s="14">
        <v>89.390739440917969</v>
      </c>
      <c r="G936" s="14">
        <v>87.197525024414063</v>
      </c>
      <c r="H936" s="5">
        <v>409</v>
      </c>
      <c r="I936" s="15" t="s">
        <v>3981</v>
      </c>
      <c r="J936" s="15">
        <v>5</v>
      </c>
      <c r="K936" s="3" t="s">
        <v>3880</v>
      </c>
      <c r="L936" s="3" t="s">
        <v>3909</v>
      </c>
      <c r="M936" s="3" t="s">
        <v>3917</v>
      </c>
      <c r="N936" s="3" t="s">
        <v>3921</v>
      </c>
      <c r="O936" s="17">
        <v>0.50246304273605347</v>
      </c>
      <c r="P936" s="32">
        <v>50.431061319999998</v>
      </c>
      <c r="Q936" s="32">
        <v>344.3349609375</v>
      </c>
      <c r="R936" s="5">
        <v>238</v>
      </c>
      <c r="S936" s="5">
        <v>92</v>
      </c>
      <c r="T936" s="16">
        <v>0.38655462861061102</v>
      </c>
      <c r="U936" s="17">
        <v>0.2638888955116272</v>
      </c>
      <c r="V936" s="32">
        <v>49.531229459999999</v>
      </c>
      <c r="W936" s="32">
        <v>272.22222900390631</v>
      </c>
      <c r="X936" s="17">
        <v>0.44334974884986877</v>
      </c>
      <c r="Y936" s="32">
        <v>52.808800669999997</v>
      </c>
      <c r="Z936" s="32">
        <v>307.38916015625</v>
      </c>
      <c r="AA936" s="5">
        <v>239</v>
      </c>
      <c r="AB936" s="5">
        <v>93</v>
      </c>
      <c r="AC936" s="16">
        <v>0.38655462861061102</v>
      </c>
      <c r="AD936" s="17">
        <v>0.2083333283662796</v>
      </c>
      <c r="AE936" s="32">
        <v>51.384264620000003</v>
      </c>
      <c r="AF936" s="32">
        <v>234.72222900390631</v>
      </c>
      <c r="AG936" s="16">
        <v>1.4999999999999999E-2</v>
      </c>
      <c r="AH936" s="16">
        <v>2.1999999999999999E-2</v>
      </c>
      <c r="AI936" s="16"/>
      <c r="AJ936" s="16">
        <v>0.92200000000000004</v>
      </c>
      <c r="AK936" s="16">
        <v>4.2000000000000003E-2</v>
      </c>
      <c r="AL936" s="16">
        <v>0</v>
      </c>
      <c r="AM936" s="16"/>
      <c r="AN936" s="16">
        <v>0.16400000000000001</v>
      </c>
      <c r="AO936" s="16">
        <v>0.26900000000000002</v>
      </c>
      <c r="AP936" s="5">
        <v>0</v>
      </c>
      <c r="AQ936" s="31">
        <v>9648.3203125</v>
      </c>
      <c r="AR936" s="31">
        <v>10700.35</v>
      </c>
    </row>
    <row r="937" spans="1:44" x14ac:dyDescent="0.3">
      <c r="A937" s="4">
        <v>570034040</v>
      </c>
      <c r="B937" s="3" t="s">
        <v>293</v>
      </c>
      <c r="C937" s="3" t="s">
        <v>1414</v>
      </c>
      <c r="D937" s="14">
        <v>82.768951416015625</v>
      </c>
      <c r="E937" s="14">
        <v>79.308021545410156</v>
      </c>
      <c r="F937" s="14">
        <v>91.823661804199219</v>
      </c>
      <c r="G937" s="14">
        <v>91.127021789550781</v>
      </c>
      <c r="H937" s="5">
        <v>520</v>
      </c>
      <c r="I937" s="15" t="s">
        <v>3981</v>
      </c>
      <c r="J937" s="15">
        <v>5</v>
      </c>
      <c r="K937" s="3" t="s">
        <v>3880</v>
      </c>
      <c r="L937" s="3" t="s">
        <v>3909</v>
      </c>
      <c r="M937" s="3" t="s">
        <v>3917</v>
      </c>
      <c r="N937" s="3" t="s">
        <v>3921</v>
      </c>
      <c r="O937" s="17">
        <v>0.4170040488243103</v>
      </c>
      <c r="P937" s="32">
        <v>49.16999903</v>
      </c>
      <c r="Q937" s="32">
        <v>322.2672119140625</v>
      </c>
      <c r="R937" s="5">
        <v>225</v>
      </c>
      <c r="S937" s="5">
        <v>114</v>
      </c>
      <c r="T937" s="16">
        <v>0.50666666030883789</v>
      </c>
      <c r="U937" s="17">
        <v>0.23275862634181979</v>
      </c>
      <c r="V937" s="32">
        <v>47.686227690000003</v>
      </c>
      <c r="W937" s="32">
        <v>267.24139404296881</v>
      </c>
      <c r="X937" s="17">
        <v>0.40080970525741583</v>
      </c>
      <c r="Y937" s="32">
        <v>54.274137789999997</v>
      </c>
      <c r="Z937" s="32">
        <v>301.21456909179688</v>
      </c>
      <c r="AA937" s="5">
        <v>225</v>
      </c>
      <c r="AB937" s="5">
        <v>114</v>
      </c>
      <c r="AC937" s="16">
        <v>0.50666666030883789</v>
      </c>
      <c r="AD937" s="17">
        <v>0.2155172377824783</v>
      </c>
      <c r="AE937" s="32">
        <v>53.597120289999999</v>
      </c>
      <c r="AF937" s="32">
        <v>236.20689392089841</v>
      </c>
      <c r="AG937" s="16">
        <v>3.5000000000000003E-2</v>
      </c>
      <c r="AH937" s="16">
        <v>3.6999999999999998E-2</v>
      </c>
      <c r="AI937" s="16"/>
      <c r="AJ937" s="16">
        <v>0.85199999999999998</v>
      </c>
      <c r="AK937" s="16">
        <v>7.2999999999999995E-2</v>
      </c>
      <c r="AL937" s="16">
        <v>4.0000001899898052E-3</v>
      </c>
      <c r="AM937" s="16"/>
      <c r="AN937" s="16">
        <v>0.15</v>
      </c>
      <c r="AO937" s="16">
        <v>0.36899999999999999</v>
      </c>
      <c r="AP937" s="5">
        <v>0</v>
      </c>
      <c r="AQ937" s="31">
        <v>8030.830078125</v>
      </c>
      <c r="AR937" s="31">
        <v>8952.0499999999993</v>
      </c>
    </row>
    <row r="938" spans="1:44" x14ac:dyDescent="0.3">
      <c r="A938" s="4">
        <v>570034050</v>
      </c>
      <c r="B938" s="3" t="s">
        <v>293</v>
      </c>
      <c r="C938" s="3" t="s">
        <v>1415</v>
      </c>
      <c r="D938" s="14">
        <v>82.006523132324219</v>
      </c>
      <c r="E938" s="14">
        <v>80.905265808105469</v>
      </c>
      <c r="F938" s="14">
        <v>85.339118957519531</v>
      </c>
      <c r="G938" s="14">
        <v>84.735893249511719</v>
      </c>
      <c r="H938" s="5">
        <v>541</v>
      </c>
      <c r="I938" s="15" t="s">
        <v>3981</v>
      </c>
      <c r="J938" s="15">
        <v>5</v>
      </c>
      <c r="K938" s="3" t="s">
        <v>3880</v>
      </c>
      <c r="L938" s="3" t="s">
        <v>3909</v>
      </c>
      <c r="M938" s="3" t="s">
        <v>3917</v>
      </c>
      <c r="N938" s="3" t="s">
        <v>3921</v>
      </c>
      <c r="O938" s="17">
        <v>0.39215686917304993</v>
      </c>
      <c r="P938" s="32">
        <v>48.851466250000001</v>
      </c>
      <c r="Q938" s="32">
        <v>307.8431396484375</v>
      </c>
      <c r="R938" s="5">
        <v>290</v>
      </c>
      <c r="S938" s="5">
        <v>128</v>
      </c>
      <c r="T938" s="16">
        <v>0.44137930870056152</v>
      </c>
      <c r="U938" s="17">
        <v>0.25</v>
      </c>
      <c r="V938" s="32">
        <v>48.35215161</v>
      </c>
      <c r="W938" s="32">
        <v>248.95832824707031</v>
      </c>
      <c r="X938" s="17">
        <v>0.3960784375667572</v>
      </c>
      <c r="Y938" s="32">
        <v>50.368531570000002</v>
      </c>
      <c r="Z938" s="32">
        <v>290.98037719726563</v>
      </c>
      <c r="AA938" s="5">
        <v>290</v>
      </c>
      <c r="AB938" s="5">
        <v>128</v>
      </c>
      <c r="AC938" s="16">
        <v>0.44137930870056152</v>
      </c>
      <c r="AD938" s="17">
        <v>0.21875</v>
      </c>
      <c r="AE938" s="32">
        <v>49.998023410000002</v>
      </c>
      <c r="AF938" s="32">
        <v>233.33332824707031</v>
      </c>
      <c r="AG938" s="16">
        <v>9.0000000000000011E-3</v>
      </c>
      <c r="AH938" s="16">
        <v>0.02</v>
      </c>
      <c r="AI938" s="16"/>
      <c r="AJ938" s="16">
        <v>0.92800000000000005</v>
      </c>
      <c r="AK938" s="16">
        <v>3.9E-2</v>
      </c>
      <c r="AL938" s="16">
        <v>4.0000001899898052E-3</v>
      </c>
      <c r="AM938" s="16"/>
      <c r="AN938" s="16">
        <v>0.153</v>
      </c>
      <c r="AO938" s="16">
        <v>0.26600000000000001</v>
      </c>
      <c r="AP938" s="5">
        <v>0</v>
      </c>
      <c r="AQ938" s="31">
        <v>8645.4501953125</v>
      </c>
      <c r="AR938" s="31">
        <v>9722.9599999999991</v>
      </c>
    </row>
    <row r="939" spans="1:44" x14ac:dyDescent="0.3">
      <c r="A939" s="4">
        <v>570034070</v>
      </c>
      <c r="B939" s="3" t="s">
        <v>293</v>
      </c>
      <c r="C939" s="3" t="s">
        <v>609</v>
      </c>
      <c r="D939" s="14">
        <v>87.173866271972656</v>
      </c>
      <c r="E939" s="14">
        <v>85.604301452636719</v>
      </c>
      <c r="F939" s="14">
        <v>87.624641418457031</v>
      </c>
      <c r="G939" s="14">
        <v>85.188751220703125</v>
      </c>
      <c r="H939" s="5">
        <v>422</v>
      </c>
      <c r="I939" s="15" t="s">
        <v>3981</v>
      </c>
      <c r="J939" s="15">
        <v>5</v>
      </c>
      <c r="K939" s="3" t="s">
        <v>3880</v>
      </c>
      <c r="L939" s="3" t="s">
        <v>3909</v>
      </c>
      <c r="M939" s="3" t="s">
        <v>3917</v>
      </c>
      <c r="N939" s="3" t="s">
        <v>3921</v>
      </c>
      <c r="O939" s="17">
        <v>0.55980861186981201</v>
      </c>
      <c r="P939" s="32">
        <v>51.010304939999997</v>
      </c>
      <c r="Q939" s="32">
        <v>359.33013916015631</v>
      </c>
      <c r="R939" s="5">
        <v>224</v>
      </c>
      <c r="S939" s="5">
        <v>95</v>
      </c>
      <c r="T939" s="16">
        <v>0.4241071343421936</v>
      </c>
      <c r="U939" s="17">
        <v>0.3968254029750824</v>
      </c>
      <c r="V939" s="32">
        <v>50.311278389999998</v>
      </c>
      <c r="W939" s="32">
        <v>296.82540893554688</v>
      </c>
      <c r="X939" s="17">
        <v>0.49760764837265009</v>
      </c>
      <c r="Y939" s="32">
        <v>51.745086030000003</v>
      </c>
      <c r="Z939" s="32">
        <v>335.88516235351563</v>
      </c>
      <c r="AA939" s="5">
        <v>224</v>
      </c>
      <c r="AB939" s="5">
        <v>95</v>
      </c>
      <c r="AC939" s="16">
        <v>0.4241071343421936</v>
      </c>
      <c r="AD939" s="17">
        <v>0.30158731341362</v>
      </c>
      <c r="AE939" s="32">
        <v>50.253043230000003</v>
      </c>
      <c r="AF939" s="32">
        <v>282.5396728515625</v>
      </c>
      <c r="AG939" s="16">
        <v>1.9E-2</v>
      </c>
      <c r="AH939" s="16">
        <v>3.1E-2</v>
      </c>
      <c r="AI939" s="16"/>
      <c r="AJ939" s="16">
        <v>0.92200000000000004</v>
      </c>
      <c r="AK939" s="16">
        <v>2.8000000000000001E-2</v>
      </c>
      <c r="AL939" s="16">
        <v>0</v>
      </c>
      <c r="AM939" s="16"/>
      <c r="AN939" s="16">
        <v>0.14199999999999999</v>
      </c>
      <c r="AO939" s="16">
        <v>0.25</v>
      </c>
      <c r="AP939" s="5">
        <v>0</v>
      </c>
      <c r="AQ939" s="31">
        <v>9038.740234375</v>
      </c>
      <c r="AR939" s="31">
        <v>10209.09</v>
      </c>
    </row>
    <row r="940" spans="1:44" x14ac:dyDescent="0.3">
      <c r="A940" s="4">
        <v>570034080</v>
      </c>
      <c r="B940" s="3" t="s">
        <v>293</v>
      </c>
      <c r="C940" s="3" t="s">
        <v>1416</v>
      </c>
      <c r="D940" s="14">
        <v>77.210540771484375</v>
      </c>
      <c r="E940" s="14">
        <v>77.287033081054688</v>
      </c>
      <c r="F940" s="14">
        <v>80.625274658203125</v>
      </c>
      <c r="G940" s="14">
        <v>80.94140625</v>
      </c>
      <c r="H940" s="5">
        <v>409</v>
      </c>
      <c r="I940" s="15" t="s">
        <v>3981</v>
      </c>
      <c r="J940" s="15">
        <v>5</v>
      </c>
      <c r="K940" s="3" t="s">
        <v>3880</v>
      </c>
      <c r="L940" s="3" t="s">
        <v>3909</v>
      </c>
      <c r="M940" s="3" t="s">
        <v>3917</v>
      </c>
      <c r="N940" s="3" t="s">
        <v>3921</v>
      </c>
      <c r="O940" s="17">
        <v>0.36868685483932501</v>
      </c>
      <c r="P940" s="32">
        <v>46.847776539999998</v>
      </c>
      <c r="Q940" s="32">
        <v>304.54544067382813</v>
      </c>
      <c r="R940" s="5">
        <v>223</v>
      </c>
      <c r="S940" s="5">
        <v>154</v>
      </c>
      <c r="T940" s="16">
        <v>0.69058293104171753</v>
      </c>
      <c r="U940" s="17">
        <v>0.29770991206169128</v>
      </c>
      <c r="V940" s="32">
        <v>46.843633859999997</v>
      </c>
      <c r="W940" s="32">
        <v>286.25955200195313</v>
      </c>
      <c r="X940" s="17">
        <v>0.29292929172515869</v>
      </c>
      <c r="Y940" s="32">
        <v>47.529408359999998</v>
      </c>
      <c r="Z940" s="32">
        <v>267.17172241210938</v>
      </c>
      <c r="AA940" s="5">
        <v>224</v>
      </c>
      <c r="AB940" s="5">
        <v>155</v>
      </c>
      <c r="AC940" s="16">
        <v>0.69058293104171753</v>
      </c>
      <c r="AD940" s="17">
        <v>0.2442748099565506</v>
      </c>
      <c r="AE940" s="32">
        <v>47.86119463</v>
      </c>
      <c r="AF940" s="32">
        <v>244.2748107910156</v>
      </c>
      <c r="AG940" s="16">
        <v>0.02</v>
      </c>
      <c r="AH940" s="16">
        <v>0.1</v>
      </c>
      <c r="AI940" s="16"/>
      <c r="AJ940" s="16">
        <v>0.80900000000000005</v>
      </c>
      <c r="AK940" s="16">
        <v>6.4000000000000001E-2</v>
      </c>
      <c r="AL940" s="16">
        <v>7.0000002160668373E-3</v>
      </c>
      <c r="AM940" s="16">
        <v>7.1000000000000008E-2</v>
      </c>
      <c r="AN940" s="16">
        <v>0.12</v>
      </c>
      <c r="AO940" s="16">
        <v>0.56400000000000006</v>
      </c>
      <c r="AP940" s="5">
        <v>0</v>
      </c>
      <c r="AQ940" s="31">
        <v>9533.830078125</v>
      </c>
      <c r="AR940" s="31">
        <v>10440.23</v>
      </c>
    </row>
    <row r="941" spans="1:44" x14ac:dyDescent="0.3">
      <c r="A941" s="4">
        <v>570034090</v>
      </c>
      <c r="B941" s="3" t="s">
        <v>293</v>
      </c>
      <c r="C941" s="3" t="s">
        <v>1417</v>
      </c>
      <c r="D941" s="14">
        <v>85.306968688964844</v>
      </c>
      <c r="E941" s="14">
        <v>86.516319274902344</v>
      </c>
      <c r="F941" s="14">
        <v>80.776268005371094</v>
      </c>
      <c r="G941" s="14">
        <v>79.768524169921875</v>
      </c>
      <c r="H941" s="5">
        <v>361</v>
      </c>
      <c r="I941" s="15" t="s">
        <v>3981</v>
      </c>
      <c r="J941" s="15">
        <v>5</v>
      </c>
      <c r="K941" s="3" t="s">
        <v>3880</v>
      </c>
      <c r="L941" s="3" t="s">
        <v>3909</v>
      </c>
      <c r="M941" s="3" t="s">
        <v>3917</v>
      </c>
      <c r="N941" s="3" t="s">
        <v>3921</v>
      </c>
      <c r="O941" s="17">
        <v>0.47777777910232538</v>
      </c>
      <c r="P941" s="32">
        <v>50.23034431</v>
      </c>
      <c r="Q941" s="32">
        <v>337.77777099609381</v>
      </c>
      <c r="R941" s="5">
        <v>173</v>
      </c>
      <c r="S941" s="5">
        <v>47</v>
      </c>
      <c r="T941" s="16">
        <v>0.27167630195617681</v>
      </c>
      <c r="U941" s="17">
        <v>0.3541666567325592</v>
      </c>
      <c r="V941" s="32">
        <v>50.691520599999997</v>
      </c>
      <c r="W941" s="32">
        <v>304.16665649414063</v>
      </c>
      <c r="X941" s="17">
        <v>0.34999999403953552</v>
      </c>
      <c r="Y941" s="32">
        <v>47.620350620000004</v>
      </c>
      <c r="Z941" s="32">
        <v>292.22222900390631</v>
      </c>
      <c r="AA941" s="5">
        <v>173</v>
      </c>
      <c r="AB941" s="5">
        <v>47</v>
      </c>
      <c r="AC941" s="16">
        <v>0.27167630195617681</v>
      </c>
      <c r="AD941" s="17">
        <v>0.1666666716337204</v>
      </c>
      <c r="AE941" s="32">
        <v>47.200699280000002</v>
      </c>
      <c r="AF941" s="32"/>
      <c r="AG941" s="16">
        <v>1.9E-2</v>
      </c>
      <c r="AH941" s="16">
        <v>2.5000000000000001E-2</v>
      </c>
      <c r="AI941" s="16"/>
      <c r="AJ941" s="16">
        <v>0.91700000000000004</v>
      </c>
      <c r="AK941" s="16">
        <v>3.3000000000000002E-2</v>
      </c>
      <c r="AL941" s="16">
        <v>6.0000000521540642E-3</v>
      </c>
      <c r="AM941" s="16"/>
      <c r="AN941" s="16">
        <v>8.8999999999999996E-2</v>
      </c>
      <c r="AO941" s="16">
        <v>0.11</v>
      </c>
      <c r="AP941" s="5">
        <v>0</v>
      </c>
      <c r="AQ941" s="31">
        <v>8411.900390625</v>
      </c>
      <c r="AR941" s="31">
        <v>9323.56</v>
      </c>
    </row>
    <row r="942" spans="1:44" x14ac:dyDescent="0.3">
      <c r="A942" s="4">
        <v>121104060</v>
      </c>
      <c r="B942" s="3" t="s">
        <v>50</v>
      </c>
      <c r="C942" s="3" t="s">
        <v>692</v>
      </c>
      <c r="D942" s="14">
        <v>81.98602294921875</v>
      </c>
      <c r="E942" s="14">
        <v>83.129478454589844</v>
      </c>
      <c r="F942" s="14">
        <v>82.682929992675781</v>
      </c>
      <c r="G942" s="14">
        <v>83.681358337402344</v>
      </c>
      <c r="H942" s="5">
        <v>118</v>
      </c>
      <c r="I942" s="15" t="s">
        <v>3980</v>
      </c>
      <c r="J942" s="15">
        <v>3</v>
      </c>
      <c r="K942" s="3" t="s">
        <v>3804</v>
      </c>
      <c r="L942" s="3" t="s">
        <v>3910</v>
      </c>
      <c r="M942" s="3" t="s">
        <v>3919</v>
      </c>
      <c r="N942" s="3" t="s">
        <v>3921</v>
      </c>
      <c r="O942" s="17">
        <v>0.43999999761581421</v>
      </c>
      <c r="P942" s="32">
        <v>48.842901550000001</v>
      </c>
      <c r="Q942" s="32">
        <v>316</v>
      </c>
      <c r="R942" s="5">
        <v>30</v>
      </c>
      <c r="S942" s="5">
        <v>30</v>
      </c>
      <c r="T942" s="16">
        <v>1</v>
      </c>
      <c r="U942" s="17">
        <v>0.43999999761581421</v>
      </c>
      <c r="V942" s="32">
        <v>49.279473779999996</v>
      </c>
      <c r="W942" s="32">
        <v>316</v>
      </c>
      <c r="X942" s="17">
        <v>0.239999994635582</v>
      </c>
      <c r="Y942" s="32">
        <v>48.768721309999997</v>
      </c>
      <c r="Z942" s="32"/>
      <c r="AA942" s="5">
        <v>30</v>
      </c>
      <c r="AB942" s="5">
        <v>30</v>
      </c>
      <c r="AC942" s="16">
        <v>1</v>
      </c>
      <c r="AD942" s="17">
        <v>0.239999994635582</v>
      </c>
      <c r="AE942" s="32">
        <v>49.404170049999998</v>
      </c>
      <c r="AF942" s="32"/>
      <c r="AG942" s="16"/>
      <c r="AH942" s="16"/>
      <c r="AI942" s="16"/>
      <c r="AJ942" s="16">
        <v>0.90700000000000003</v>
      </c>
      <c r="AK942" s="16">
        <v>5.8999999999999997E-2</v>
      </c>
      <c r="AL942" s="16">
        <v>3.4000001847743988E-2</v>
      </c>
      <c r="AM942" s="16"/>
      <c r="AN942" s="16">
        <v>0.17799999999999999</v>
      </c>
      <c r="AO942" s="16">
        <v>0.63490000000000002</v>
      </c>
      <c r="AP942" s="5">
        <v>1</v>
      </c>
      <c r="AQ942" s="31">
        <v>10115.6796875</v>
      </c>
      <c r="AR942" s="31">
        <v>10907.77</v>
      </c>
    </row>
    <row r="943" spans="1:44" x14ac:dyDescent="0.3">
      <c r="A943" s="4">
        <v>361314020</v>
      </c>
      <c r="B943" s="3" t="s">
        <v>156</v>
      </c>
      <c r="C943" s="3" t="s">
        <v>974</v>
      </c>
      <c r="D943" s="14">
        <v>81.362312316894531</v>
      </c>
      <c r="E943" s="14">
        <v>83.4776611328125</v>
      </c>
      <c r="F943" s="14">
        <v>84.445991516113281</v>
      </c>
      <c r="G943" s="14">
        <v>86.832923889160156</v>
      </c>
      <c r="H943" s="5">
        <v>320</v>
      </c>
      <c r="I943" s="15" t="s">
        <v>3980</v>
      </c>
      <c r="J943" s="15">
        <v>5</v>
      </c>
      <c r="K943" s="3" t="s">
        <v>3840</v>
      </c>
      <c r="L943" s="3" t="s">
        <v>3913</v>
      </c>
      <c r="M943" s="3" t="s">
        <v>3917</v>
      </c>
      <c r="N943" s="3" t="s">
        <v>3923</v>
      </c>
      <c r="O943" s="17">
        <v>0.47651007771491999</v>
      </c>
      <c r="P943" s="32">
        <v>48.582325259999998</v>
      </c>
      <c r="Q943" s="32">
        <v>344.9664306640625</v>
      </c>
      <c r="R943" s="5">
        <v>221</v>
      </c>
      <c r="S943" s="5">
        <v>101</v>
      </c>
      <c r="T943" s="16">
        <v>0.4570135772228241</v>
      </c>
      <c r="U943" s="17">
        <v>0.2641509473323822</v>
      </c>
      <c r="V943" s="32">
        <v>49.424637269999998</v>
      </c>
      <c r="W943" s="32">
        <v>301.88677978515631</v>
      </c>
      <c r="X943" s="17">
        <v>0.48648649454116821</v>
      </c>
      <c r="Y943" s="32">
        <v>49.830605409999997</v>
      </c>
      <c r="Z943" s="32">
        <v>318.24325561523438</v>
      </c>
      <c r="AA943" s="5">
        <v>221</v>
      </c>
      <c r="AB943" s="5">
        <v>101</v>
      </c>
      <c r="AC943" s="16">
        <v>0.4570135772228241</v>
      </c>
      <c r="AD943" s="17">
        <v>0.30769231915473938</v>
      </c>
      <c r="AE943" s="32">
        <v>51.178943580000002</v>
      </c>
      <c r="AF943" s="32"/>
      <c r="AG943" s="16"/>
      <c r="AH943" s="16"/>
      <c r="AI943" s="16"/>
      <c r="AJ943" s="16">
        <v>0.95000000000000007</v>
      </c>
      <c r="AK943" s="16">
        <v>2.1999999999999999E-2</v>
      </c>
      <c r="AL943" s="16">
        <v>2.8000000864267349E-2</v>
      </c>
      <c r="AM943" s="16"/>
      <c r="AN943" s="16">
        <v>0.11600000000000001</v>
      </c>
      <c r="AO943" s="16">
        <v>0.27400000000000002</v>
      </c>
      <c r="AP943" s="5">
        <v>0</v>
      </c>
      <c r="AQ943" s="31">
        <v>10809.2001953125</v>
      </c>
      <c r="AR943" s="31">
        <v>12258.95</v>
      </c>
    </row>
    <row r="944" spans="1:44" x14ac:dyDescent="0.3">
      <c r="A944" s="4">
        <v>361314030</v>
      </c>
      <c r="B944" s="3" t="s">
        <v>156</v>
      </c>
      <c r="C944" s="3" t="s">
        <v>975</v>
      </c>
      <c r="D944" s="14">
        <v>80.113479614257813</v>
      </c>
      <c r="E944" s="14">
        <v>80.286918640136719</v>
      </c>
      <c r="F944" s="14">
        <v>77.729881286621094</v>
      </c>
      <c r="G944" s="14">
        <v>77.684013366699219</v>
      </c>
      <c r="H944" s="5">
        <v>404</v>
      </c>
      <c r="I944" s="15" t="s">
        <v>3980</v>
      </c>
      <c r="J944" s="15">
        <v>5</v>
      </c>
      <c r="K944" s="3" t="s">
        <v>3840</v>
      </c>
      <c r="L944" s="3" t="s">
        <v>3913</v>
      </c>
      <c r="M944" s="3" t="s">
        <v>3917</v>
      </c>
      <c r="N944" s="3" t="s">
        <v>3923</v>
      </c>
      <c r="O944" s="17">
        <v>0.5</v>
      </c>
      <c r="P944" s="32">
        <v>48.060582709999998</v>
      </c>
      <c r="Q944" s="32">
        <v>346.7391357421875</v>
      </c>
      <c r="R944" s="5">
        <v>54</v>
      </c>
      <c r="S944" s="5">
        <v>27</v>
      </c>
      <c r="T944" s="16">
        <v>0.5</v>
      </c>
      <c r="U944" s="17">
        <v>0.36363637447357178</v>
      </c>
      <c r="V944" s="32">
        <v>48.094348490000002</v>
      </c>
      <c r="W944" s="32">
        <v>316.88311767578131</v>
      </c>
      <c r="X944" s="17">
        <v>0.44021740555763239</v>
      </c>
      <c r="Y944" s="32">
        <v>45.785528540000001</v>
      </c>
      <c r="Z944" s="32">
        <v>303.80435180664063</v>
      </c>
      <c r="AA944" s="5">
        <v>54</v>
      </c>
      <c r="AB944" s="5">
        <v>27</v>
      </c>
      <c r="AC944" s="16">
        <v>0.5</v>
      </c>
      <c r="AD944" s="17">
        <v>0.32467532157897949</v>
      </c>
      <c r="AE944" s="32">
        <v>46.026827220000001</v>
      </c>
      <c r="AF944" s="32">
        <v>257.14285278320313</v>
      </c>
      <c r="AG944" s="16">
        <v>1.4999999999999999E-2</v>
      </c>
      <c r="AH944" s="16">
        <v>2.7E-2</v>
      </c>
      <c r="AI944" s="16"/>
      <c r="AJ944" s="16">
        <v>0.89100000000000001</v>
      </c>
      <c r="AK944" s="16">
        <v>5.3999999999999999E-2</v>
      </c>
      <c r="AL944" s="16">
        <v>1.200000010430813E-2</v>
      </c>
      <c r="AM944" s="16">
        <v>1.7000000000000001E-2</v>
      </c>
      <c r="AN944" s="16">
        <v>0.11600000000000001</v>
      </c>
      <c r="AO944" s="16">
        <v>0.4</v>
      </c>
      <c r="AP944" s="5">
        <v>0</v>
      </c>
      <c r="AQ944" s="31">
        <v>12615.830078125</v>
      </c>
      <c r="AR944" s="31">
        <v>14063.63</v>
      </c>
    </row>
    <row r="945" spans="1:44" x14ac:dyDescent="0.3">
      <c r="A945" s="4">
        <v>361314040</v>
      </c>
      <c r="B945" s="3" t="s">
        <v>156</v>
      </c>
      <c r="C945" s="3" t="s">
        <v>976</v>
      </c>
      <c r="D945" s="14">
        <v>75.266563415527344</v>
      </c>
      <c r="E945" s="14">
        <v>77.244773864746094</v>
      </c>
      <c r="F945" s="14">
        <v>75.759056091308594</v>
      </c>
      <c r="G945" s="14">
        <v>79.730247497558594</v>
      </c>
      <c r="H945" s="5">
        <v>629</v>
      </c>
      <c r="I945" s="15" t="s">
        <v>3980</v>
      </c>
      <c r="J945" s="15">
        <v>5</v>
      </c>
      <c r="K945" s="3" t="s">
        <v>3840</v>
      </c>
      <c r="L945" s="3" t="s">
        <v>3913</v>
      </c>
      <c r="M945" s="3" t="s">
        <v>3917</v>
      </c>
      <c r="N945" s="3" t="s">
        <v>3923</v>
      </c>
      <c r="O945" s="17">
        <v>0.3928571343421936</v>
      </c>
      <c r="P945" s="32">
        <v>46.035613300000001</v>
      </c>
      <c r="Q945" s="32">
        <v>306.07144165039063</v>
      </c>
      <c r="R945" s="5">
        <v>91</v>
      </c>
      <c r="S945" s="5">
        <v>39</v>
      </c>
      <c r="T945" s="16">
        <v>0.4285714328289032</v>
      </c>
      <c r="U945" s="17">
        <v>0.29545453190803528</v>
      </c>
      <c r="V945" s="32">
        <v>46.826013529999997</v>
      </c>
      <c r="W945" s="32">
        <v>259.84848022460938</v>
      </c>
      <c r="X945" s="17">
        <v>0.34767025709152222</v>
      </c>
      <c r="Y945" s="32">
        <v>44.598510599999997</v>
      </c>
      <c r="Z945" s="32">
        <v>276.7025146484375</v>
      </c>
      <c r="AA945" s="5">
        <v>91</v>
      </c>
      <c r="AB945" s="5">
        <v>39</v>
      </c>
      <c r="AC945" s="16">
        <v>0.4285714328289032</v>
      </c>
      <c r="AD945" s="17">
        <v>0.25190839171409612</v>
      </c>
      <c r="AE945" s="32">
        <v>47.179144919999999</v>
      </c>
      <c r="AF945" s="32">
        <v>243.5114440917969</v>
      </c>
      <c r="AG945" s="16">
        <v>8.0000000000000002E-3</v>
      </c>
      <c r="AH945" s="16">
        <v>3.5000000000000003E-2</v>
      </c>
      <c r="AI945" s="16"/>
      <c r="AJ945" s="16">
        <v>0.9</v>
      </c>
      <c r="AK945" s="16">
        <v>5.6000000000000001E-2</v>
      </c>
      <c r="AL945" s="16">
        <v>2.000000094994903E-3</v>
      </c>
      <c r="AM945" s="16">
        <v>1.0999999999999999E-2</v>
      </c>
      <c r="AN945" s="16">
        <v>0.129</v>
      </c>
      <c r="AO945" s="16">
        <v>0.42299999999999999</v>
      </c>
      <c r="AP945" s="5">
        <v>0</v>
      </c>
      <c r="AQ945" s="31">
        <v>9390.75</v>
      </c>
      <c r="AR945" s="31">
        <v>10567.45</v>
      </c>
    </row>
    <row r="946" spans="1:44" x14ac:dyDescent="0.3">
      <c r="A946" s="4">
        <v>320564020</v>
      </c>
      <c r="B946" s="3" t="s">
        <v>137</v>
      </c>
      <c r="C946" s="3" t="s">
        <v>940</v>
      </c>
      <c r="D946" s="14">
        <v>79.521697998046875</v>
      </c>
      <c r="E946" s="14">
        <v>81.433891296386719</v>
      </c>
      <c r="F946" s="14">
        <v>80.196365356445313</v>
      </c>
      <c r="G946" s="14">
        <v>80.073043823242188</v>
      </c>
      <c r="H946" s="5">
        <v>78</v>
      </c>
      <c r="I946" s="15" t="s">
        <v>3981</v>
      </c>
      <c r="J946" s="15">
        <v>5</v>
      </c>
      <c r="K946" s="3" t="s">
        <v>3874</v>
      </c>
      <c r="L946" s="3" t="s">
        <v>3912</v>
      </c>
      <c r="M946" s="3" t="s">
        <v>3917</v>
      </c>
      <c r="N946" s="3" t="s">
        <v>3921</v>
      </c>
      <c r="O946" s="17">
        <v>0.26315790414810181</v>
      </c>
      <c r="P946" s="32">
        <v>47.813342349999999</v>
      </c>
      <c r="Q946" s="32"/>
      <c r="R946" s="5">
        <v>32</v>
      </c>
      <c r="S946" s="5">
        <v>18</v>
      </c>
      <c r="T946" s="16">
        <v>0.5625</v>
      </c>
      <c r="U946" s="17">
        <v>0</v>
      </c>
      <c r="V946" s="32">
        <v>48.572545900000001</v>
      </c>
      <c r="W946" s="32"/>
      <c r="X946" s="17">
        <v>0.23684211075305939</v>
      </c>
      <c r="Y946" s="32">
        <v>47.271075809999999</v>
      </c>
      <c r="Z946" s="32"/>
      <c r="AA946" s="5">
        <v>32</v>
      </c>
      <c r="AB946" s="5">
        <v>18</v>
      </c>
      <c r="AC946" s="16">
        <v>0.5625</v>
      </c>
      <c r="AD946" s="17">
        <v>5.55555559694767E-2</v>
      </c>
      <c r="AE946" s="32">
        <v>47.37218455</v>
      </c>
      <c r="AF946" s="32"/>
      <c r="AG946" s="16"/>
      <c r="AH946" s="16"/>
      <c r="AI946" s="16"/>
      <c r="AJ946" s="16">
        <v>0.96199999999999997</v>
      </c>
      <c r="AK946" s="16"/>
      <c r="AL946" s="16">
        <v>3.7999998778104782E-2</v>
      </c>
      <c r="AM946" s="16"/>
      <c r="AN946" s="16">
        <v>0.09</v>
      </c>
      <c r="AO946" s="16">
        <v>0.42899999999999999</v>
      </c>
      <c r="AP946" s="5">
        <v>0</v>
      </c>
      <c r="AQ946" s="31">
        <v>11121.23046875</v>
      </c>
      <c r="AR946" s="31">
        <v>12923.86</v>
      </c>
    </row>
    <row r="947" spans="1:44" x14ac:dyDescent="0.3">
      <c r="A947" s="4">
        <v>489016965</v>
      </c>
      <c r="B947" s="3" t="s">
        <v>228</v>
      </c>
      <c r="C947" s="3" t="s">
        <v>1265</v>
      </c>
      <c r="D947" s="14">
        <v>77.691810607910156</v>
      </c>
      <c r="E947" s="14">
        <v>79.226959228515625</v>
      </c>
      <c r="F947" s="14">
        <v>74.715919494628906</v>
      </c>
      <c r="G947" s="14">
        <v>76.841316223144531</v>
      </c>
      <c r="H947" s="5">
        <v>614</v>
      </c>
      <c r="I947" s="15" t="s">
        <v>3980</v>
      </c>
      <c r="J947" s="15">
        <v>5</v>
      </c>
      <c r="K947" s="3" t="s">
        <v>3879</v>
      </c>
      <c r="L947" s="3" t="s">
        <v>3914</v>
      </c>
      <c r="M947" s="3" t="s">
        <v>3918</v>
      </c>
      <c r="N947" s="3" t="s">
        <v>3924</v>
      </c>
      <c r="O947" s="17">
        <v>0.2250803858041763</v>
      </c>
      <c r="P947" s="32">
        <v>47.048844580000001</v>
      </c>
      <c r="Q947" s="32">
        <v>281.0289306640625</v>
      </c>
      <c r="R947" s="5">
        <v>290</v>
      </c>
      <c r="S947" s="5">
        <v>287</v>
      </c>
      <c r="T947" s="16">
        <v>0.98965519666671753</v>
      </c>
      <c r="U947" s="17">
        <v>0.22077922523021701</v>
      </c>
      <c r="V947" s="32">
        <v>47.652428409999999</v>
      </c>
      <c r="W947" s="32">
        <v>279.8701171875</v>
      </c>
      <c r="X947" s="17">
        <v>0.12662337720394129</v>
      </c>
      <c r="Y947" s="32">
        <v>43.970233329999999</v>
      </c>
      <c r="Z947" s="32">
        <v>213.63636779785159</v>
      </c>
      <c r="AA947" s="5">
        <v>288</v>
      </c>
      <c r="AB947" s="5">
        <v>285</v>
      </c>
      <c r="AC947" s="16">
        <v>0.98965519666671753</v>
      </c>
      <c r="AD947" s="17">
        <v>0.12131147831678391</v>
      </c>
      <c r="AE947" s="32">
        <v>45.552269029999998</v>
      </c>
      <c r="AF947" s="32">
        <v>211.80328369140631</v>
      </c>
      <c r="AG947" s="16">
        <v>0.96299999999999997</v>
      </c>
      <c r="AH947" s="16">
        <v>8.0000000000000002E-3</v>
      </c>
      <c r="AI947" s="16">
        <v>0.01</v>
      </c>
      <c r="AJ947" s="16">
        <v>1.4999999999999999E-2</v>
      </c>
      <c r="AK947" s="16"/>
      <c r="AL947" s="16">
        <v>4.999999888241291E-3</v>
      </c>
      <c r="AM947" s="16">
        <v>8.0000000000000002E-3</v>
      </c>
      <c r="AN947" s="16">
        <v>3.9E-2</v>
      </c>
      <c r="AO947" s="16">
        <v>0.61399999999999999</v>
      </c>
      <c r="AP947" s="5">
        <v>0</v>
      </c>
      <c r="AQ947" s="31">
        <v>11371.3603515625</v>
      </c>
      <c r="AR947" s="31">
        <v>12325.82</v>
      </c>
    </row>
    <row r="948" spans="1:44" x14ac:dyDescent="0.3">
      <c r="A948" s="4">
        <v>961124060</v>
      </c>
      <c r="B948" s="3" t="s">
        <v>461</v>
      </c>
      <c r="C948" s="3" t="s">
        <v>1917</v>
      </c>
      <c r="D948" s="14">
        <v>86.214607238769531</v>
      </c>
      <c r="E948" s="14">
        <v>87.786811828613281</v>
      </c>
      <c r="F948" s="14">
        <v>81.097969055175781</v>
      </c>
      <c r="G948" s="14">
        <v>84.413307189941406</v>
      </c>
      <c r="H948" s="5">
        <v>332</v>
      </c>
      <c r="I948" s="15" t="s">
        <v>3981</v>
      </c>
      <c r="J948" s="15">
        <v>5</v>
      </c>
      <c r="K948" s="3" t="s">
        <v>3882</v>
      </c>
      <c r="L948" s="3" t="s">
        <v>3915</v>
      </c>
      <c r="M948" s="3" t="s">
        <v>3918</v>
      </c>
      <c r="N948" s="3" t="s">
        <v>3922</v>
      </c>
      <c r="O948" s="17">
        <v>0.23529411852359769</v>
      </c>
      <c r="P948" s="32">
        <v>50.609543289999998</v>
      </c>
      <c r="Q948" s="32">
        <v>256.30252075195313</v>
      </c>
      <c r="R948" s="5">
        <v>148</v>
      </c>
      <c r="S948" s="5">
        <v>148</v>
      </c>
      <c r="T948" s="16">
        <v>1</v>
      </c>
      <c r="U948" s="17">
        <v>0.23529411852359769</v>
      </c>
      <c r="V948" s="32">
        <v>51.221214539999998</v>
      </c>
      <c r="W948" s="32">
        <v>256.30252075195313</v>
      </c>
      <c r="X948" s="17">
        <v>8.403361588716507E-2</v>
      </c>
      <c r="Y948" s="32">
        <v>47.814106039999999</v>
      </c>
      <c r="Z948" s="32"/>
      <c r="AA948" s="5">
        <v>148</v>
      </c>
      <c r="AB948" s="5">
        <v>148</v>
      </c>
      <c r="AC948" s="16">
        <v>1</v>
      </c>
      <c r="AD948" s="17">
        <v>8.403361588716507E-2</v>
      </c>
      <c r="AE948" s="32">
        <v>49.816360510000003</v>
      </c>
      <c r="AF948" s="32"/>
      <c r="AG948" s="16">
        <v>0.86399999999999999</v>
      </c>
      <c r="AH948" s="16">
        <v>0.09</v>
      </c>
      <c r="AI948" s="16"/>
      <c r="AJ948" s="16">
        <v>1.7999999999999999E-2</v>
      </c>
      <c r="AK948" s="16">
        <v>1.4999999999999999E-2</v>
      </c>
      <c r="AL948" s="16">
        <v>1.200000010430813E-2</v>
      </c>
      <c r="AM948" s="16">
        <v>7.4999999999999997E-2</v>
      </c>
      <c r="AN948" s="16">
        <v>0.13300000000000001</v>
      </c>
      <c r="AO948" s="16">
        <v>0.66379999999999995</v>
      </c>
      <c r="AP948" s="5">
        <v>1</v>
      </c>
      <c r="AQ948" s="31">
        <v>12430.2099609375</v>
      </c>
      <c r="AR948" s="31">
        <v>15119.2</v>
      </c>
    </row>
    <row r="949" spans="1:44" x14ac:dyDescent="0.3">
      <c r="A949" s="4">
        <v>961124100</v>
      </c>
      <c r="B949" s="3" t="s">
        <v>461</v>
      </c>
      <c r="C949" s="3" t="s">
        <v>1918</v>
      </c>
      <c r="D949" s="14">
        <v>84.67132568359375</v>
      </c>
      <c r="E949" s="14">
        <v>86.188919067382813</v>
      </c>
      <c r="F949" s="14">
        <v>75.988059997558594</v>
      </c>
      <c r="G949" s="14">
        <v>76.963066101074219</v>
      </c>
      <c r="H949" s="5">
        <v>286</v>
      </c>
      <c r="I949" s="15" t="s">
        <v>3981</v>
      </c>
      <c r="J949" s="15">
        <v>5</v>
      </c>
      <c r="K949" s="3" t="s">
        <v>3882</v>
      </c>
      <c r="L949" s="3" t="s">
        <v>3915</v>
      </c>
      <c r="M949" s="3" t="s">
        <v>3918</v>
      </c>
      <c r="N949" s="3" t="s">
        <v>3922</v>
      </c>
      <c r="O949" s="17">
        <v>0.46846845746040339</v>
      </c>
      <c r="P949" s="32">
        <v>49.964783439999998</v>
      </c>
      <c r="Q949" s="32">
        <v>336.93695068359381</v>
      </c>
      <c r="R949" s="5">
        <v>116</v>
      </c>
      <c r="S949" s="5">
        <v>116</v>
      </c>
      <c r="T949" s="16">
        <v>1</v>
      </c>
      <c r="U949" s="17">
        <v>0.46846845746040339</v>
      </c>
      <c r="V949" s="32">
        <v>50.55501933</v>
      </c>
      <c r="W949" s="32">
        <v>336.93695068359381</v>
      </c>
      <c r="X949" s="17">
        <v>0.33928570151329041</v>
      </c>
      <c r="Y949" s="32">
        <v>44.736437389999999</v>
      </c>
      <c r="Z949" s="32">
        <v>263.39285278320313</v>
      </c>
      <c r="AA949" s="5">
        <v>116</v>
      </c>
      <c r="AB949" s="5">
        <v>116</v>
      </c>
      <c r="AC949" s="16">
        <v>1</v>
      </c>
      <c r="AD949" s="17">
        <v>0.33928570151329041</v>
      </c>
      <c r="AE949" s="32">
        <v>45.620834160000001</v>
      </c>
      <c r="AF949" s="32">
        <v>263.39285278320313</v>
      </c>
      <c r="AG949" s="16">
        <v>0.53100000000000003</v>
      </c>
      <c r="AH949" s="16">
        <v>4.9000000000000002E-2</v>
      </c>
      <c r="AI949" s="16">
        <v>3.1E-2</v>
      </c>
      <c r="AJ949" s="16">
        <v>0.311</v>
      </c>
      <c r="AK949" s="16">
        <v>7.6999999999999999E-2</v>
      </c>
      <c r="AL949" s="16">
        <v>0</v>
      </c>
      <c r="AM949" s="16">
        <v>6.6000000000000003E-2</v>
      </c>
      <c r="AN949" s="16">
        <v>0.15</v>
      </c>
      <c r="AO949" s="16">
        <v>0.36809999999999998</v>
      </c>
      <c r="AP949" s="5">
        <v>1</v>
      </c>
      <c r="AQ949" s="31">
        <v>12987.2900390625</v>
      </c>
      <c r="AR949" s="31">
        <v>15904.32</v>
      </c>
    </row>
    <row r="950" spans="1:44" x14ac:dyDescent="0.3">
      <c r="A950" s="4">
        <v>961124140</v>
      </c>
      <c r="B950" s="3" t="s">
        <v>461</v>
      </c>
      <c r="C950" s="3" t="s">
        <v>1919</v>
      </c>
      <c r="D950" s="14">
        <v>81.967185974121094</v>
      </c>
      <c r="E950" s="14">
        <v>83.553802490234375</v>
      </c>
      <c r="F950" s="14">
        <v>76.5809326171875</v>
      </c>
      <c r="G950" s="14">
        <v>76.641563415527344</v>
      </c>
      <c r="H950" s="5">
        <v>276</v>
      </c>
      <c r="I950" s="15" t="s">
        <v>3981</v>
      </c>
      <c r="J950" s="15">
        <v>5</v>
      </c>
      <c r="K950" s="3" t="s">
        <v>3882</v>
      </c>
      <c r="L950" s="3" t="s">
        <v>3915</v>
      </c>
      <c r="M950" s="3" t="s">
        <v>3918</v>
      </c>
      <c r="N950" s="3" t="s">
        <v>3922</v>
      </c>
      <c r="O950" s="17">
        <v>0.2212389409542084</v>
      </c>
      <c r="P950" s="32">
        <v>48.835034059999998</v>
      </c>
      <c r="Q950" s="32">
        <v>261.06195068359381</v>
      </c>
      <c r="R950" s="5">
        <v>154</v>
      </c>
      <c r="S950" s="5">
        <v>154</v>
      </c>
      <c r="T950" s="16">
        <v>1</v>
      </c>
      <c r="U950" s="17">
        <v>0.2212389409542084</v>
      </c>
      <c r="V950" s="32">
        <v>49.456382210000001</v>
      </c>
      <c r="W950" s="32">
        <v>261.06195068359381</v>
      </c>
      <c r="X950" s="17">
        <v>0.13761468231678009</v>
      </c>
      <c r="Y950" s="32">
        <v>45.093519229999998</v>
      </c>
      <c r="Z950" s="32"/>
      <c r="AA950" s="5">
        <v>152</v>
      </c>
      <c r="AB950" s="5">
        <v>152</v>
      </c>
      <c r="AC950" s="16">
        <v>1</v>
      </c>
      <c r="AD950" s="17">
        <v>0.13761468231678009</v>
      </c>
      <c r="AE950" s="32">
        <v>45.43978353</v>
      </c>
      <c r="AF950" s="32"/>
      <c r="AG950" s="16">
        <v>0.75</v>
      </c>
      <c r="AH950" s="16">
        <v>3.5999999999999997E-2</v>
      </c>
      <c r="AI950" s="16"/>
      <c r="AJ950" s="16">
        <v>0.123</v>
      </c>
      <c r="AK950" s="16">
        <v>7.5999999999999998E-2</v>
      </c>
      <c r="AL950" s="16">
        <v>1.4000000432133669E-2</v>
      </c>
      <c r="AM950" s="16">
        <v>3.3000000000000002E-2</v>
      </c>
      <c r="AN950" s="16">
        <v>0.156</v>
      </c>
      <c r="AO950" s="16">
        <v>0.48039999999999999</v>
      </c>
      <c r="AP950" s="5">
        <v>1</v>
      </c>
      <c r="AQ950" s="31">
        <v>13595.6298828125</v>
      </c>
      <c r="AR950" s="31">
        <v>16598.439999999999</v>
      </c>
    </row>
    <row r="951" spans="1:44" x14ac:dyDescent="0.3">
      <c r="A951" s="4">
        <v>961124200</v>
      </c>
      <c r="B951" s="3" t="s">
        <v>461</v>
      </c>
      <c r="C951" s="3" t="s">
        <v>682</v>
      </c>
      <c r="D951" s="14">
        <v>82.839714050292969</v>
      </c>
      <c r="E951" s="14">
        <v>84.385505676269531</v>
      </c>
      <c r="F951" s="14">
        <v>79.724227905273438</v>
      </c>
      <c r="G951" s="14">
        <v>80.711212158203125</v>
      </c>
      <c r="H951" s="5">
        <v>251</v>
      </c>
      <c r="I951" s="15" t="s">
        <v>3981</v>
      </c>
      <c r="J951" s="15">
        <v>5</v>
      </c>
      <c r="K951" s="3" t="s">
        <v>3882</v>
      </c>
      <c r="L951" s="3" t="s">
        <v>3915</v>
      </c>
      <c r="M951" s="3" t="s">
        <v>3918</v>
      </c>
      <c r="N951" s="3" t="s">
        <v>3922</v>
      </c>
      <c r="O951" s="17">
        <v>0.15384615957736969</v>
      </c>
      <c r="P951" s="32">
        <v>49.199562810000003</v>
      </c>
      <c r="Q951" s="32"/>
      <c r="R951" s="5">
        <v>125</v>
      </c>
      <c r="S951" s="5">
        <v>125</v>
      </c>
      <c r="T951" s="16">
        <v>1</v>
      </c>
      <c r="U951" s="17">
        <v>0.15384615957736969</v>
      </c>
      <c r="V951" s="32">
        <v>49.803137290000002</v>
      </c>
      <c r="W951" s="32"/>
      <c r="X951" s="17">
        <v>6.7415729165077209E-2</v>
      </c>
      <c r="Y951" s="32">
        <v>46.986712140000002</v>
      </c>
      <c r="Z951" s="32"/>
      <c r="AA951" s="5">
        <v>125</v>
      </c>
      <c r="AB951" s="5">
        <v>125</v>
      </c>
      <c r="AC951" s="16">
        <v>1</v>
      </c>
      <c r="AD951" s="17">
        <v>6.7415729165077209E-2</v>
      </c>
      <c r="AE951" s="32">
        <v>47.731562250000003</v>
      </c>
      <c r="AF951" s="32"/>
      <c r="AG951" s="16">
        <v>0.89600000000000002</v>
      </c>
      <c r="AH951" s="16">
        <v>2.4E-2</v>
      </c>
      <c r="AI951" s="16"/>
      <c r="AJ951" s="16">
        <v>3.2000000000000001E-2</v>
      </c>
      <c r="AK951" s="16">
        <v>4.8000000000000001E-2</v>
      </c>
      <c r="AL951" s="16">
        <v>0</v>
      </c>
      <c r="AM951" s="16"/>
      <c r="AN951" s="16">
        <v>0.14699999999999999</v>
      </c>
      <c r="AO951" s="16">
        <v>0.69230000000000003</v>
      </c>
      <c r="AP951" s="5">
        <v>1</v>
      </c>
      <c r="AQ951" s="31">
        <v>14031.0595703125</v>
      </c>
      <c r="AR951" s="31">
        <v>17155.62</v>
      </c>
    </row>
    <row r="952" spans="1:44" x14ac:dyDescent="0.3">
      <c r="A952" s="4">
        <v>961134020</v>
      </c>
      <c r="B952" s="3" t="s">
        <v>462</v>
      </c>
      <c r="C952" s="3" t="s">
        <v>1921</v>
      </c>
      <c r="D952" s="14">
        <v>85.20489501953125</v>
      </c>
      <c r="E952" s="14">
        <v>82.134147644042969</v>
      </c>
      <c r="F952" s="14">
        <v>92.371841430664063</v>
      </c>
      <c r="G952" s="14">
        <v>93.577163696289063</v>
      </c>
      <c r="H952" s="5">
        <v>352</v>
      </c>
      <c r="I952" s="15" t="s">
        <v>3980</v>
      </c>
      <c r="J952" s="15">
        <v>5</v>
      </c>
      <c r="K952" s="3" t="s">
        <v>3882</v>
      </c>
      <c r="L952" s="3" t="s">
        <v>3915</v>
      </c>
      <c r="M952" s="3" t="s">
        <v>3918</v>
      </c>
      <c r="N952" s="3" t="s">
        <v>3922</v>
      </c>
      <c r="O952" s="17">
        <v>0.38181817531585688</v>
      </c>
      <c r="P952" s="32">
        <v>50.187700149999998</v>
      </c>
      <c r="Q952" s="32">
        <v>321.81817626953131</v>
      </c>
      <c r="R952" s="5">
        <v>176</v>
      </c>
      <c r="S952" s="5">
        <v>93</v>
      </c>
      <c r="T952" s="16">
        <v>0.52840906381607056</v>
      </c>
      <c r="U952" s="17">
        <v>0.25274726748466492</v>
      </c>
      <c r="V952" s="32">
        <v>48.86449863</v>
      </c>
      <c r="W952" s="32">
        <v>285.71429443359381</v>
      </c>
      <c r="X952" s="17">
        <v>0.3132530152797699</v>
      </c>
      <c r="Y952" s="32">
        <v>54.604299339999997</v>
      </c>
      <c r="Z952" s="32">
        <v>285.54217529296881</v>
      </c>
      <c r="AA952" s="5">
        <v>179</v>
      </c>
      <c r="AB952" s="5">
        <v>95</v>
      </c>
      <c r="AC952" s="16">
        <v>0.52840906381607056</v>
      </c>
      <c r="AD952" s="17">
        <v>9.890110045671463E-2</v>
      </c>
      <c r="AE952" s="32">
        <v>54.976893959999998</v>
      </c>
      <c r="AF952" s="32"/>
      <c r="AG952" s="16">
        <v>0.17</v>
      </c>
      <c r="AH952" s="16">
        <v>7.6999999999999999E-2</v>
      </c>
      <c r="AI952" s="16">
        <v>4.8000000000000001E-2</v>
      </c>
      <c r="AJ952" s="16">
        <v>0.65600000000000003</v>
      </c>
      <c r="AK952" s="16">
        <v>4.4999999999999998E-2</v>
      </c>
      <c r="AL952" s="16">
        <v>3.0000000260770321E-3</v>
      </c>
      <c r="AM952" s="16">
        <v>0.08</v>
      </c>
      <c r="AN952" s="16">
        <v>9.9000000000000005E-2</v>
      </c>
      <c r="AO952" s="16">
        <v>0.29499999999999998</v>
      </c>
      <c r="AP952" s="5">
        <v>0</v>
      </c>
      <c r="AQ952" s="31">
        <v>13293.0400390625</v>
      </c>
      <c r="AR952" s="31">
        <v>13539.61</v>
      </c>
    </row>
    <row r="953" spans="1:44" x14ac:dyDescent="0.3">
      <c r="A953" s="4">
        <v>1100314040</v>
      </c>
      <c r="B953" s="3" t="s">
        <v>522</v>
      </c>
      <c r="C953" s="3" t="s">
        <v>2032</v>
      </c>
      <c r="D953" s="14">
        <v>82.907791137695313</v>
      </c>
      <c r="E953" s="14">
        <v>83.857086181640625</v>
      </c>
      <c r="F953" s="14">
        <v>75.732421875</v>
      </c>
      <c r="G953" s="14">
        <v>78.933128356933594</v>
      </c>
      <c r="H953" s="5">
        <v>197</v>
      </c>
      <c r="I953" s="15" t="s">
        <v>3981</v>
      </c>
      <c r="J953" s="15">
        <v>6</v>
      </c>
      <c r="K953" s="3" t="s">
        <v>163</v>
      </c>
      <c r="L953" s="3" t="s">
        <v>3913</v>
      </c>
      <c r="M953" s="3" t="s">
        <v>3916</v>
      </c>
      <c r="N953" s="3" t="s">
        <v>3921</v>
      </c>
      <c r="O953" s="17">
        <v>0.44230768084526062</v>
      </c>
      <c r="P953" s="32">
        <v>49.22800282</v>
      </c>
      <c r="Q953" s="32">
        <v>349.0384521484375</v>
      </c>
      <c r="R953" s="5">
        <v>142</v>
      </c>
      <c r="S953" s="5">
        <v>81</v>
      </c>
      <c r="T953" s="16">
        <v>0.57042253017425537</v>
      </c>
      <c r="U953" s="17">
        <v>0.359375</v>
      </c>
      <c r="V953" s="32">
        <v>49.582828419999998</v>
      </c>
      <c r="W953" s="32">
        <v>321.875</v>
      </c>
      <c r="X953" s="17">
        <v>0.35576921701431269</v>
      </c>
      <c r="Y953" s="32">
        <v>44.582466109999999</v>
      </c>
      <c r="Z953" s="32">
        <v>257.69232177734381</v>
      </c>
      <c r="AA953" s="5">
        <v>142</v>
      </c>
      <c r="AB953" s="5">
        <v>81</v>
      </c>
      <c r="AC953" s="16">
        <v>0.57042253017425537</v>
      </c>
      <c r="AD953" s="17">
        <v>0.234375</v>
      </c>
      <c r="AE953" s="32">
        <v>46.73025561</v>
      </c>
      <c r="AF953" s="32"/>
      <c r="AG953" s="16"/>
      <c r="AH953" s="16"/>
      <c r="AI953" s="16"/>
      <c r="AJ953" s="16">
        <v>0.98</v>
      </c>
      <c r="AK953" s="16"/>
      <c r="AL953" s="16">
        <v>1.9999999552965161E-2</v>
      </c>
      <c r="AM953" s="16"/>
      <c r="AN953" s="16">
        <v>0.14199999999999999</v>
      </c>
      <c r="AO953" s="16">
        <v>0.45900000000000002</v>
      </c>
      <c r="AP953" s="5">
        <v>0</v>
      </c>
      <c r="AQ953" s="31">
        <v>10359.8896484375</v>
      </c>
      <c r="AR953" s="31">
        <v>12030.29</v>
      </c>
    </row>
    <row r="954" spans="1:44" x14ac:dyDescent="0.3">
      <c r="A954" s="4">
        <v>180504020</v>
      </c>
      <c r="B954" s="3" t="s">
        <v>78</v>
      </c>
      <c r="C954" s="3" t="s">
        <v>756</v>
      </c>
      <c r="D954" s="14">
        <v>87.556144714355469</v>
      </c>
      <c r="E954" s="14">
        <v>88.943199157714844</v>
      </c>
      <c r="F954" s="14">
        <v>93.4893798828125</v>
      </c>
      <c r="G954" s="14">
        <v>94.519401550292969</v>
      </c>
      <c r="H954" s="5">
        <v>243</v>
      </c>
      <c r="I954" s="15" t="s">
        <v>3980</v>
      </c>
      <c r="J954" s="15">
        <v>6</v>
      </c>
      <c r="K954" s="3" t="s">
        <v>3855</v>
      </c>
      <c r="L954" s="3" t="s">
        <v>3910</v>
      </c>
      <c r="M954" s="3" t="s">
        <v>3916</v>
      </c>
      <c r="N954" s="3" t="s">
        <v>3921</v>
      </c>
      <c r="O954" s="17">
        <v>0.43939393758773798</v>
      </c>
      <c r="P954" s="32">
        <v>51.170017659999999</v>
      </c>
      <c r="Q954" s="32">
        <v>329.54544067382813</v>
      </c>
      <c r="R954" s="5">
        <v>185</v>
      </c>
      <c r="S954" s="5">
        <v>125</v>
      </c>
      <c r="T954" s="16">
        <v>0.67567569017410278</v>
      </c>
      <c r="U954" s="17">
        <v>0.38775509595870972</v>
      </c>
      <c r="V954" s="32">
        <v>51.70333832</v>
      </c>
      <c r="W954" s="32">
        <v>310.20407104492188</v>
      </c>
      <c r="X954" s="17">
        <v>0.5</v>
      </c>
      <c r="Y954" s="32">
        <v>55.277388690000002</v>
      </c>
      <c r="Z954" s="32">
        <v>332.57574462890631</v>
      </c>
      <c r="AA954" s="5">
        <v>185</v>
      </c>
      <c r="AB954" s="5">
        <v>125</v>
      </c>
      <c r="AC954" s="16">
        <v>0.67567569017410278</v>
      </c>
      <c r="AD954" s="17">
        <v>0.4285714328289032</v>
      </c>
      <c r="AE954" s="32">
        <v>55.507505500000001</v>
      </c>
      <c r="AF954" s="32">
        <v>309.18368530273438</v>
      </c>
      <c r="AG954" s="16"/>
      <c r="AH954" s="16"/>
      <c r="AI954" s="16"/>
      <c r="AJ954" s="16">
        <v>0.95900000000000007</v>
      </c>
      <c r="AK954" s="16"/>
      <c r="AL954" s="16">
        <v>4.1000001132488251E-2</v>
      </c>
      <c r="AM954" s="16"/>
      <c r="AN954" s="16">
        <v>0.17699999999999999</v>
      </c>
      <c r="AO954" s="16">
        <v>0.67900000000000005</v>
      </c>
      <c r="AP954" s="5">
        <v>0</v>
      </c>
      <c r="AQ954" s="31">
        <v>6101.009765625</v>
      </c>
      <c r="AR954" s="31">
        <v>9822.32</v>
      </c>
    </row>
    <row r="955" spans="1:44" x14ac:dyDescent="0.3">
      <c r="A955" s="4">
        <v>41094020</v>
      </c>
      <c r="B955" s="3" t="s">
        <v>12</v>
      </c>
      <c r="C955" s="3" t="s">
        <v>572</v>
      </c>
      <c r="D955" s="14">
        <v>77.725135803222656</v>
      </c>
      <c r="E955" s="14">
        <v>77.764389038085938</v>
      </c>
      <c r="F955" s="14">
        <v>81.522819519042969</v>
      </c>
      <c r="G955" s="14">
        <v>80.745063781738281</v>
      </c>
      <c r="H955" s="5">
        <v>271</v>
      </c>
      <c r="I955" s="15" t="s">
        <v>3980</v>
      </c>
      <c r="J955" s="15">
        <v>6</v>
      </c>
      <c r="K955" s="3" t="s">
        <v>3799</v>
      </c>
      <c r="L955" s="3" t="s">
        <v>3909</v>
      </c>
      <c r="M955" s="3" t="s">
        <v>3917</v>
      </c>
      <c r="N955" s="3" t="s">
        <v>3921</v>
      </c>
      <c r="O955" s="17">
        <v>0.38235294818878168</v>
      </c>
      <c r="P955" s="32">
        <v>47.062765329999998</v>
      </c>
      <c r="Q955" s="32">
        <v>321.32351684570313</v>
      </c>
      <c r="R955" s="5">
        <v>228</v>
      </c>
      <c r="S955" s="5">
        <v>146</v>
      </c>
      <c r="T955" s="16">
        <v>0.64035087823867798</v>
      </c>
      <c r="U955" s="17">
        <v>0.2800000011920929</v>
      </c>
      <c r="V955" s="32">
        <v>47.042654880000001</v>
      </c>
      <c r="W955" s="32">
        <v>289.33334350585938</v>
      </c>
      <c r="X955" s="17">
        <v>0.33088234066963201</v>
      </c>
      <c r="Y955" s="32">
        <v>48.069994610000002</v>
      </c>
      <c r="Z955" s="32">
        <v>294.11764526367188</v>
      </c>
      <c r="AA955" s="5">
        <v>228</v>
      </c>
      <c r="AB955" s="5">
        <v>146</v>
      </c>
      <c r="AC955" s="16">
        <v>0.64035087823867798</v>
      </c>
      <c r="AD955" s="17">
        <v>0.22666667401790619</v>
      </c>
      <c r="AE955" s="32">
        <v>47.75062501</v>
      </c>
      <c r="AF955" s="32">
        <v>253.33332824707031</v>
      </c>
      <c r="AG955" s="16">
        <v>4.1000000000000002E-2</v>
      </c>
      <c r="AH955" s="16">
        <v>2.1999999999999999E-2</v>
      </c>
      <c r="AI955" s="16"/>
      <c r="AJ955" s="16">
        <v>0.84099999999999997</v>
      </c>
      <c r="AK955" s="16">
        <v>9.6000000000000002E-2</v>
      </c>
      <c r="AL955" s="16">
        <v>0</v>
      </c>
      <c r="AM955" s="16"/>
      <c r="AN955" s="16">
        <v>0.11799999999999999</v>
      </c>
      <c r="AO955" s="16">
        <v>0.45400000000000001</v>
      </c>
      <c r="AP955" s="5">
        <v>0</v>
      </c>
      <c r="AQ955" s="31">
        <v>9859.41015625</v>
      </c>
      <c r="AR955" s="31">
        <v>10596.55</v>
      </c>
    </row>
    <row r="956" spans="1:44" x14ac:dyDescent="0.3">
      <c r="A956" s="4">
        <v>551114020</v>
      </c>
      <c r="B956" s="3" t="s">
        <v>288</v>
      </c>
      <c r="C956" s="3" t="s">
        <v>1402</v>
      </c>
      <c r="D956" s="14">
        <v>85.700958251953125</v>
      </c>
      <c r="E956" s="14">
        <v>87.131172180175781</v>
      </c>
      <c r="F956" s="14">
        <v>87.410675048828125</v>
      </c>
      <c r="G956" s="14">
        <v>87.509544372558594</v>
      </c>
      <c r="H956" s="5">
        <v>144</v>
      </c>
      <c r="I956" s="15" t="s">
        <v>3981</v>
      </c>
      <c r="J956" s="15">
        <v>6</v>
      </c>
      <c r="K956" s="3" t="s">
        <v>3845</v>
      </c>
      <c r="L956" s="3" t="s">
        <v>3907</v>
      </c>
      <c r="M956" s="3" t="s">
        <v>3917</v>
      </c>
      <c r="N956" s="3" t="s">
        <v>3923</v>
      </c>
      <c r="O956" s="17">
        <v>0.27272728085517878</v>
      </c>
      <c r="P956" s="32">
        <v>50.39494577</v>
      </c>
      <c r="Q956" s="32">
        <v>288.6363525390625</v>
      </c>
      <c r="R956" s="5">
        <v>143</v>
      </c>
      <c r="S956" s="5">
        <v>125</v>
      </c>
      <c r="T956" s="16">
        <v>0.8741258978843689</v>
      </c>
      <c r="U956" s="17">
        <v>0.22077922523021701</v>
      </c>
      <c r="V956" s="32">
        <v>50.947865630000003</v>
      </c>
      <c r="W956" s="32">
        <v>283.11688232421881</v>
      </c>
      <c r="X956" s="17">
        <v>0.18181818723678589</v>
      </c>
      <c r="Y956" s="32">
        <v>51.616215830000002</v>
      </c>
      <c r="Z956" s="32">
        <v>245.45454406738281</v>
      </c>
      <c r="AA956" s="5">
        <v>145</v>
      </c>
      <c r="AB956" s="5">
        <v>127</v>
      </c>
      <c r="AC956" s="16">
        <v>0.8741258978843689</v>
      </c>
      <c r="AD956" s="17">
        <v>0.1688311696052551</v>
      </c>
      <c r="AE956" s="32">
        <v>51.559974879999999</v>
      </c>
      <c r="AF956" s="32">
        <v>236.36363220214841</v>
      </c>
      <c r="AG956" s="16"/>
      <c r="AH956" s="16">
        <v>0.375</v>
      </c>
      <c r="AI956" s="16">
        <v>4.2000000000000003E-2</v>
      </c>
      <c r="AJ956" s="16">
        <v>0.56300000000000006</v>
      </c>
      <c r="AK956" s="16"/>
      <c r="AL956" s="16">
        <v>2.0999999716877941E-2</v>
      </c>
      <c r="AM956" s="16">
        <v>0.25</v>
      </c>
      <c r="AN956" s="16">
        <v>0.188</v>
      </c>
      <c r="AO956" s="16">
        <v>0.876</v>
      </c>
      <c r="AP956" s="5">
        <v>0</v>
      </c>
      <c r="AQ956" s="31">
        <v>9104.01953125</v>
      </c>
      <c r="AR956" s="31">
        <v>15302.8</v>
      </c>
    </row>
    <row r="957" spans="1:44" x14ac:dyDescent="0.3">
      <c r="A957" s="4">
        <v>391364020</v>
      </c>
      <c r="B957" s="3" t="s">
        <v>172</v>
      </c>
      <c r="C957" s="3" t="s">
        <v>1021</v>
      </c>
      <c r="D957" s="14">
        <v>83.325469970703125</v>
      </c>
      <c r="E957" s="14">
        <v>82.721427917480469</v>
      </c>
      <c r="F957" s="14">
        <v>89.060295104980469</v>
      </c>
      <c r="G957" s="14">
        <v>88.696090698242188</v>
      </c>
      <c r="H957" s="5">
        <v>136</v>
      </c>
      <c r="I957" s="15" t="s">
        <v>3980</v>
      </c>
      <c r="J957" s="15">
        <v>5</v>
      </c>
      <c r="K957" s="3" t="s">
        <v>3823</v>
      </c>
      <c r="L957" s="3" t="s">
        <v>3907</v>
      </c>
      <c r="M957" s="3" t="s">
        <v>3917</v>
      </c>
      <c r="N957" s="3" t="s">
        <v>3921</v>
      </c>
      <c r="O957" s="17">
        <v>0.45070421695709229</v>
      </c>
      <c r="P957" s="32">
        <v>49.402504159999999</v>
      </c>
      <c r="Q957" s="32">
        <v>330.98590087890631</v>
      </c>
      <c r="R957" s="5">
        <v>65</v>
      </c>
      <c r="S957" s="5">
        <v>37</v>
      </c>
      <c r="T957" s="16">
        <v>0.56923079490661621</v>
      </c>
      <c r="U957" s="17">
        <v>0.3333333432674408</v>
      </c>
      <c r="V957" s="32">
        <v>49.109348660000002</v>
      </c>
      <c r="W957" s="32">
        <v>305.5555419921875</v>
      </c>
      <c r="X957" s="17">
        <v>0.38028168678283691</v>
      </c>
      <c r="Y957" s="32">
        <v>52.609773949999997</v>
      </c>
      <c r="Z957" s="32">
        <v>311.26760864257813</v>
      </c>
      <c r="AA957" s="5">
        <v>65</v>
      </c>
      <c r="AB957" s="5">
        <v>37</v>
      </c>
      <c r="AC957" s="16">
        <v>0.56923079490661621</v>
      </c>
      <c r="AD957" s="17">
        <v>0.3055555522441864</v>
      </c>
      <c r="AE957" s="32">
        <v>52.22816667</v>
      </c>
      <c r="AF957" s="32"/>
      <c r="AG957" s="16"/>
      <c r="AH957" s="16"/>
      <c r="AI957" s="16"/>
      <c r="AJ957" s="16">
        <v>0.93400000000000005</v>
      </c>
      <c r="AK957" s="16"/>
      <c r="AL957" s="16">
        <v>6.5999999642372131E-2</v>
      </c>
      <c r="AM957" s="16"/>
      <c r="AN957" s="16">
        <v>0.10299999999999999</v>
      </c>
      <c r="AO957" s="16">
        <v>0.41699999999999998</v>
      </c>
      <c r="AP957" s="5">
        <v>0</v>
      </c>
      <c r="AQ957" s="31">
        <v>8636.5595703125</v>
      </c>
      <c r="AR957" s="31">
        <v>9817.3700000000008</v>
      </c>
    </row>
    <row r="958" spans="1:44" x14ac:dyDescent="0.3">
      <c r="A958" s="4">
        <v>1090034020</v>
      </c>
      <c r="B958" s="3" t="s">
        <v>518</v>
      </c>
      <c r="C958" s="3" t="s">
        <v>1709</v>
      </c>
      <c r="D958" s="14">
        <v>81.159881591796875</v>
      </c>
      <c r="E958" s="14">
        <v>82.25445556640625</v>
      </c>
      <c r="F958" s="14">
        <v>81.833450317382813</v>
      </c>
      <c r="G958" s="14">
        <v>82.467178344726563</v>
      </c>
      <c r="H958" s="5">
        <v>362</v>
      </c>
      <c r="I958" s="15" t="s">
        <v>3981</v>
      </c>
      <c r="J958" s="15">
        <v>5</v>
      </c>
      <c r="K958" s="3" t="s">
        <v>3895</v>
      </c>
      <c r="L958" s="3" t="s">
        <v>3909</v>
      </c>
      <c r="M958" s="3" t="s">
        <v>3917</v>
      </c>
      <c r="N958" s="3" t="s">
        <v>3923</v>
      </c>
      <c r="O958" s="17">
        <v>0.43030303716659551</v>
      </c>
      <c r="P958" s="32">
        <v>48.497751549999997</v>
      </c>
      <c r="Q958" s="32">
        <v>332.1212158203125</v>
      </c>
      <c r="R958" s="5">
        <v>175</v>
      </c>
      <c r="S958" s="5">
        <v>100</v>
      </c>
      <c r="T958" s="16">
        <v>0.57142859697341919</v>
      </c>
      <c r="U958" s="17">
        <v>0.23863635957241061</v>
      </c>
      <c r="V958" s="32">
        <v>48.914656729999997</v>
      </c>
      <c r="W958" s="32">
        <v>284.09091186523438</v>
      </c>
      <c r="X958" s="17">
        <v>0.38650307059288019</v>
      </c>
      <c r="Y958" s="32">
        <v>48.25708435</v>
      </c>
      <c r="Z958" s="32">
        <v>303.06747436523438</v>
      </c>
      <c r="AA958" s="5">
        <v>175</v>
      </c>
      <c r="AB958" s="5">
        <v>100</v>
      </c>
      <c r="AC958" s="16">
        <v>0.57142859697341919</v>
      </c>
      <c r="AD958" s="17">
        <v>0.22352941334247589</v>
      </c>
      <c r="AE958" s="32">
        <v>48.720417179999998</v>
      </c>
      <c r="AF958" s="32">
        <v>249.41175842285159</v>
      </c>
      <c r="AG958" s="16">
        <v>3.3000000000000002E-2</v>
      </c>
      <c r="AH958" s="16">
        <v>5.1999999999999998E-2</v>
      </c>
      <c r="AI958" s="16"/>
      <c r="AJ958" s="16">
        <v>0.83399999999999996</v>
      </c>
      <c r="AK958" s="16">
        <v>7.4999999999999997E-2</v>
      </c>
      <c r="AL958" s="16">
        <v>6.0000000521540642E-3</v>
      </c>
      <c r="AM958" s="16"/>
      <c r="AN958" s="16">
        <v>0.193</v>
      </c>
      <c r="AO958" s="16">
        <v>0.47099999999999997</v>
      </c>
      <c r="AP958" s="5">
        <v>0</v>
      </c>
      <c r="AQ958" s="31">
        <v>11223.83984375</v>
      </c>
      <c r="AR958" s="31">
        <v>11330.09</v>
      </c>
    </row>
    <row r="959" spans="1:44" x14ac:dyDescent="0.3">
      <c r="A959" s="4">
        <v>1090034040</v>
      </c>
      <c r="B959" s="3" t="s">
        <v>518</v>
      </c>
      <c r="C959" s="3" t="s">
        <v>2025</v>
      </c>
      <c r="D959" s="14">
        <v>84.157844543457031</v>
      </c>
      <c r="E959" s="14">
        <v>84.466995239257813</v>
      </c>
      <c r="F959" s="14">
        <v>82.26605224609375</v>
      </c>
      <c r="G959" s="14">
        <v>83.936767578125</v>
      </c>
      <c r="H959" s="5">
        <v>421</v>
      </c>
      <c r="I959" s="15" t="s">
        <v>3981</v>
      </c>
      <c r="J959" s="15">
        <v>5</v>
      </c>
      <c r="K959" s="3" t="s">
        <v>3895</v>
      </c>
      <c r="L959" s="3" t="s">
        <v>3909</v>
      </c>
      <c r="M959" s="3" t="s">
        <v>3917</v>
      </c>
      <c r="N959" s="3" t="s">
        <v>3923</v>
      </c>
      <c r="O959" s="17">
        <v>0.36898395419120789</v>
      </c>
      <c r="P959" s="32">
        <v>49.750257920000003</v>
      </c>
      <c r="Q959" s="32">
        <v>305.34759521484381</v>
      </c>
      <c r="R959" s="5">
        <v>211</v>
      </c>
      <c r="S959" s="5">
        <v>140</v>
      </c>
      <c r="T959" s="16">
        <v>0.66350710391998291</v>
      </c>
      <c r="U959" s="17">
        <v>0.2385321110486984</v>
      </c>
      <c r="V959" s="32">
        <v>49.837113109999997</v>
      </c>
      <c r="W959" s="32">
        <v>262.38531494140631</v>
      </c>
      <c r="X959" s="17">
        <v>0.207446813583374</v>
      </c>
      <c r="Y959" s="32">
        <v>48.517636879999998</v>
      </c>
      <c r="Z959" s="32">
        <v>228.19148254394531</v>
      </c>
      <c r="AA959" s="5">
        <v>211</v>
      </c>
      <c r="AB959" s="5">
        <v>140</v>
      </c>
      <c r="AC959" s="16">
        <v>0.66350710391998291</v>
      </c>
      <c r="AD959" s="17">
        <v>0.12727272510528559</v>
      </c>
      <c r="AE959" s="32">
        <v>49.548002830000001</v>
      </c>
      <c r="AF959" s="32"/>
      <c r="AG959" s="16">
        <v>2.9000000000000001E-2</v>
      </c>
      <c r="AH959" s="16">
        <v>8.7999999999999995E-2</v>
      </c>
      <c r="AI959" s="16"/>
      <c r="AJ959" s="16">
        <v>0.79300000000000004</v>
      </c>
      <c r="AK959" s="16">
        <v>8.6000000000000007E-2</v>
      </c>
      <c r="AL959" s="16">
        <v>4.999999888241291E-3</v>
      </c>
      <c r="AM959" s="16">
        <v>2.5999999999999999E-2</v>
      </c>
      <c r="AN959" s="16">
        <v>0.20399999999999999</v>
      </c>
      <c r="AO959" s="16">
        <v>0.47899999999999998</v>
      </c>
      <c r="AP959" s="5">
        <v>0</v>
      </c>
      <c r="AQ959" s="31">
        <v>10866.830078125</v>
      </c>
      <c r="AR959" s="31">
        <v>11044.1</v>
      </c>
    </row>
    <row r="960" spans="1:44" x14ac:dyDescent="0.3">
      <c r="A960" s="4">
        <v>1090034060</v>
      </c>
      <c r="B960" s="3" t="s">
        <v>518</v>
      </c>
      <c r="C960" s="3" t="s">
        <v>2026</v>
      </c>
      <c r="D960" s="14">
        <v>93.127059936523438</v>
      </c>
      <c r="E960" s="14">
        <v>92.811622619628906</v>
      </c>
      <c r="F960" s="14">
        <v>90.162788391113281</v>
      </c>
      <c r="G960" s="14">
        <v>92.84619140625</v>
      </c>
      <c r="H960" s="5">
        <v>535</v>
      </c>
      <c r="I960" s="15" t="s">
        <v>3981</v>
      </c>
      <c r="J960" s="15">
        <v>5</v>
      </c>
      <c r="K960" s="3" t="s">
        <v>3895</v>
      </c>
      <c r="L960" s="3" t="s">
        <v>3909</v>
      </c>
      <c r="M960" s="3" t="s">
        <v>3917</v>
      </c>
      <c r="N960" s="3" t="s">
        <v>3923</v>
      </c>
      <c r="O960" s="17">
        <v>0.59130436182022095</v>
      </c>
      <c r="P960" s="32">
        <v>53.497463889999999</v>
      </c>
      <c r="Q960" s="32">
        <v>359.13043212890631</v>
      </c>
      <c r="R960" s="5">
        <v>274</v>
      </c>
      <c r="S960" s="5">
        <v>135</v>
      </c>
      <c r="T960" s="16">
        <v>0.4927007257938385</v>
      </c>
      <c r="U960" s="17">
        <v>0.56565654277801514</v>
      </c>
      <c r="V960" s="32">
        <v>53.316164899999997</v>
      </c>
      <c r="W960" s="32">
        <v>340.404052734375</v>
      </c>
      <c r="X960" s="17">
        <v>0.49344977736473078</v>
      </c>
      <c r="Y960" s="32">
        <v>53.273798499999998</v>
      </c>
      <c r="Z960" s="32">
        <v>327.07424926757813</v>
      </c>
      <c r="AA960" s="5">
        <v>275</v>
      </c>
      <c r="AB960" s="5">
        <v>136</v>
      </c>
      <c r="AC960" s="16">
        <v>0.4927007257938385</v>
      </c>
      <c r="AD960" s="17">
        <v>0.41414141654968262</v>
      </c>
      <c r="AE960" s="32">
        <v>54.565255049999998</v>
      </c>
      <c r="AF960" s="32">
        <v>300</v>
      </c>
      <c r="AG960" s="16">
        <v>2.1999999999999999E-2</v>
      </c>
      <c r="AH960" s="16">
        <v>4.1000000000000002E-2</v>
      </c>
      <c r="AI960" s="16"/>
      <c r="AJ960" s="16">
        <v>0.89500000000000002</v>
      </c>
      <c r="AK960" s="16">
        <v>3.9E-2</v>
      </c>
      <c r="AL960" s="16">
        <v>2.000000094994903E-3</v>
      </c>
      <c r="AM960" s="16"/>
      <c r="AN960" s="16">
        <v>0.123</v>
      </c>
      <c r="AO960" s="16">
        <v>0.33100000000000002</v>
      </c>
      <c r="AP960" s="5">
        <v>0</v>
      </c>
      <c r="AQ960" s="31">
        <v>9118.3095703125</v>
      </c>
      <c r="AR960" s="31">
        <v>9123.39</v>
      </c>
    </row>
    <row r="961" spans="1:44" x14ac:dyDescent="0.3">
      <c r="A961" s="4">
        <v>511594050</v>
      </c>
      <c r="B961" s="3" t="s">
        <v>271</v>
      </c>
      <c r="C961" s="3" t="s">
        <v>1372</v>
      </c>
      <c r="D961" s="14">
        <v>87.508323669433594</v>
      </c>
      <c r="E961" s="14">
        <v>84.272750854492188</v>
      </c>
      <c r="F961" s="14">
        <v>85.289756774902344</v>
      </c>
      <c r="G961" s="14">
        <v>80.693023681640625</v>
      </c>
      <c r="H961" s="5">
        <v>357</v>
      </c>
      <c r="I961" s="15">
        <v>3</v>
      </c>
      <c r="J961" s="15">
        <v>5</v>
      </c>
      <c r="K961" s="3" t="s">
        <v>3893</v>
      </c>
      <c r="L961" s="3" t="s">
        <v>3908</v>
      </c>
      <c r="M961" s="3" t="s">
        <v>3917</v>
      </c>
      <c r="N961" s="3" t="s">
        <v>3921</v>
      </c>
      <c r="O961" s="17">
        <v>0.45276874303817749</v>
      </c>
      <c r="P961" s="32">
        <v>51.15003643</v>
      </c>
      <c r="Q961" s="32">
        <v>325.40716552734381</v>
      </c>
      <c r="R961" s="5">
        <v>341</v>
      </c>
      <c r="S961" s="5">
        <v>160</v>
      </c>
      <c r="T961" s="16">
        <v>0.46920821070671082</v>
      </c>
      <c r="U961" s="17">
        <v>0.28143712878227228</v>
      </c>
      <c r="V961" s="32">
        <v>49.75612881</v>
      </c>
      <c r="W961" s="32">
        <v>274.25149536132813</v>
      </c>
      <c r="X961" s="17">
        <v>0.33876222372055048</v>
      </c>
      <c r="Y961" s="32">
        <v>50.338799629999997</v>
      </c>
      <c r="Z961" s="32">
        <v>267.10098266601563</v>
      </c>
      <c r="AA961" s="5">
        <v>341</v>
      </c>
      <c r="AB961" s="5">
        <v>160</v>
      </c>
      <c r="AC961" s="16">
        <v>0.46920821070671082</v>
      </c>
      <c r="AD961" s="17">
        <v>0.15568862855434421</v>
      </c>
      <c r="AE961" s="32">
        <v>47.721321709999998</v>
      </c>
      <c r="AF961" s="32">
        <v>208.38323974609381</v>
      </c>
      <c r="AG961" s="16">
        <v>7.5999999999999998E-2</v>
      </c>
      <c r="AH961" s="16">
        <v>4.2000000000000003E-2</v>
      </c>
      <c r="AI961" s="16"/>
      <c r="AJ961" s="16">
        <v>0.77600000000000002</v>
      </c>
      <c r="AK961" s="16">
        <v>6.7000000000000004E-2</v>
      </c>
      <c r="AL961" s="16">
        <v>3.9000000804662698E-2</v>
      </c>
      <c r="AM961" s="16">
        <v>1.4E-2</v>
      </c>
      <c r="AN961" s="16">
        <v>0.157</v>
      </c>
      <c r="AO961" s="16">
        <v>0.45400000000000001</v>
      </c>
      <c r="AP961" s="5">
        <v>0</v>
      </c>
      <c r="AQ961" s="31">
        <v>10718.7099609375</v>
      </c>
      <c r="AR961" s="31">
        <v>11542.12</v>
      </c>
    </row>
    <row r="962" spans="1:44" x14ac:dyDescent="0.3">
      <c r="A962" s="4">
        <v>511594060</v>
      </c>
      <c r="B962" s="3" t="s">
        <v>271</v>
      </c>
      <c r="C962" s="3" t="s">
        <v>1373</v>
      </c>
      <c r="D962" s="14">
        <v>83.352241516113281</v>
      </c>
      <c r="E962" s="14">
        <v>82.655494689941406</v>
      </c>
      <c r="F962" s="14">
        <v>80.178878784179688</v>
      </c>
      <c r="G962" s="14">
        <v>78.765495300292969</v>
      </c>
      <c r="H962" s="5">
        <v>381</v>
      </c>
      <c r="I962" s="15">
        <v>3</v>
      </c>
      <c r="J962" s="15">
        <v>5</v>
      </c>
      <c r="K962" s="3" t="s">
        <v>3893</v>
      </c>
      <c r="L962" s="3" t="s">
        <v>3908</v>
      </c>
      <c r="M962" s="3" t="s">
        <v>3917</v>
      </c>
      <c r="N962" s="3" t="s">
        <v>3921</v>
      </c>
      <c r="O962" s="17">
        <v>0.39444443583488459</v>
      </c>
      <c r="P962" s="32">
        <v>49.413688290000003</v>
      </c>
      <c r="Q962" s="32">
        <v>308.61111450195313</v>
      </c>
      <c r="R962" s="5">
        <v>390</v>
      </c>
      <c r="S962" s="5">
        <v>186</v>
      </c>
      <c r="T962" s="16">
        <v>0.47692307829856873</v>
      </c>
      <c r="U962" s="17">
        <v>0.26229506731033331</v>
      </c>
      <c r="V962" s="32">
        <v>49.081860839999997</v>
      </c>
      <c r="W962" s="32">
        <v>263.38796997070313</v>
      </c>
      <c r="X962" s="17">
        <v>0.29050278663635248</v>
      </c>
      <c r="Y962" s="32">
        <v>47.260547359999997</v>
      </c>
      <c r="Z962" s="32">
        <v>262.56982421875</v>
      </c>
      <c r="AA962" s="5">
        <v>389</v>
      </c>
      <c r="AB962" s="5">
        <v>186</v>
      </c>
      <c r="AC962" s="16">
        <v>0.47692307829856873</v>
      </c>
      <c r="AD962" s="17">
        <v>0.1767955869436264</v>
      </c>
      <c r="AE962" s="32">
        <v>46.635854899999998</v>
      </c>
      <c r="AF962" s="32">
        <v>219.8894958496094</v>
      </c>
      <c r="AG962" s="16">
        <v>2.9000000000000001E-2</v>
      </c>
      <c r="AH962" s="16">
        <v>4.7E-2</v>
      </c>
      <c r="AI962" s="16"/>
      <c r="AJ962" s="16">
        <v>0.82400000000000007</v>
      </c>
      <c r="AK962" s="16">
        <v>8.4000000000000005E-2</v>
      </c>
      <c r="AL962" s="16">
        <v>1.6000000759959221E-2</v>
      </c>
      <c r="AM962" s="16"/>
      <c r="AN962" s="16">
        <v>0.11600000000000001</v>
      </c>
      <c r="AO962" s="16">
        <v>0.44600000000000001</v>
      </c>
      <c r="AP962" s="5">
        <v>0</v>
      </c>
      <c r="AQ962" s="31">
        <v>10368.5703125</v>
      </c>
      <c r="AR962" s="31">
        <v>10825.47</v>
      </c>
    </row>
    <row r="963" spans="1:44" x14ac:dyDescent="0.3">
      <c r="A963" s="4">
        <v>81074020</v>
      </c>
      <c r="B963" s="3" t="s">
        <v>32</v>
      </c>
      <c r="C963" s="3" t="s">
        <v>611</v>
      </c>
      <c r="D963" s="14">
        <v>74.972137451171875</v>
      </c>
      <c r="E963" s="14">
        <v>76.472419738769531</v>
      </c>
      <c r="F963" s="14">
        <v>76.753997802734375</v>
      </c>
      <c r="G963" s="14">
        <v>77.603950500488281</v>
      </c>
      <c r="H963" s="5">
        <v>345</v>
      </c>
      <c r="I963" s="15" t="s">
        <v>3981</v>
      </c>
      <c r="J963" s="15">
        <v>5</v>
      </c>
      <c r="K963" s="3" t="s">
        <v>3803</v>
      </c>
      <c r="L963" s="3" t="s">
        <v>3908</v>
      </c>
      <c r="M963" s="3" t="s">
        <v>3916</v>
      </c>
      <c r="N963" s="3" t="s">
        <v>3921</v>
      </c>
      <c r="O963" s="17">
        <v>0.353658527135849</v>
      </c>
      <c r="P963" s="32">
        <v>45.9126051</v>
      </c>
      <c r="Q963" s="32">
        <v>302.43902587890631</v>
      </c>
      <c r="R963" s="5">
        <v>185</v>
      </c>
      <c r="S963" s="5">
        <v>185</v>
      </c>
      <c r="T963" s="16">
        <v>1</v>
      </c>
      <c r="U963" s="17">
        <v>0.353658527135849</v>
      </c>
      <c r="V963" s="32">
        <v>46.504002980000003</v>
      </c>
      <c r="W963" s="32">
        <v>302.43902587890631</v>
      </c>
      <c r="X963" s="17">
        <v>0.17073170840740201</v>
      </c>
      <c r="Y963" s="32">
        <v>45.197758290000003</v>
      </c>
      <c r="Z963" s="32">
        <v>247.56097412109381</v>
      </c>
      <c r="AA963" s="5">
        <v>185</v>
      </c>
      <c r="AB963" s="5">
        <v>185</v>
      </c>
      <c r="AC963" s="16">
        <v>1</v>
      </c>
      <c r="AD963" s="17">
        <v>0.17073170840740201</v>
      </c>
      <c r="AE963" s="32">
        <v>45.981739910000002</v>
      </c>
      <c r="AF963" s="32">
        <v>247.56097412109381</v>
      </c>
      <c r="AG963" s="16"/>
      <c r="AH963" s="16">
        <v>1.7000000000000001E-2</v>
      </c>
      <c r="AI963" s="16"/>
      <c r="AJ963" s="16">
        <v>0.90400000000000003</v>
      </c>
      <c r="AK963" s="16">
        <v>5.1999999999999998E-2</v>
      </c>
      <c r="AL963" s="16">
        <v>2.60000005364418E-2</v>
      </c>
      <c r="AM963" s="16"/>
      <c r="AN963" s="16">
        <v>0.21199999999999999</v>
      </c>
      <c r="AO963" s="16">
        <v>0.48630000000000001</v>
      </c>
      <c r="AP963" s="5">
        <v>1</v>
      </c>
      <c r="AQ963" s="31">
        <v>8705.4501953125</v>
      </c>
      <c r="AR963" s="31">
        <v>9137.82</v>
      </c>
    </row>
    <row r="964" spans="1:44" x14ac:dyDescent="0.3">
      <c r="A964" s="4">
        <v>81074040</v>
      </c>
      <c r="B964" s="3" t="s">
        <v>32</v>
      </c>
      <c r="C964" s="3" t="s">
        <v>612</v>
      </c>
      <c r="D964" s="14">
        <v>85.365211486816406</v>
      </c>
      <c r="E964" s="14">
        <v>86.875076293945313</v>
      </c>
      <c r="F964" s="14">
        <v>86.547653198242188</v>
      </c>
      <c r="G964" s="14">
        <v>87.275634765625</v>
      </c>
      <c r="H964" s="5">
        <v>132</v>
      </c>
      <c r="I964" s="15" t="s">
        <v>3980</v>
      </c>
      <c r="J964" s="15">
        <v>5</v>
      </c>
      <c r="K964" s="3" t="s">
        <v>3803</v>
      </c>
      <c r="L964" s="3" t="s">
        <v>3908</v>
      </c>
      <c r="M964" s="3" t="s">
        <v>3916</v>
      </c>
      <c r="N964" s="3" t="s">
        <v>3921</v>
      </c>
      <c r="O964" s="17">
        <v>0.51428574323654175</v>
      </c>
      <c r="P964" s="32">
        <v>50.254676619999998</v>
      </c>
      <c r="Q964" s="32">
        <v>332.85714721679688</v>
      </c>
      <c r="R964" s="5">
        <v>84</v>
      </c>
      <c r="S964" s="5">
        <v>84</v>
      </c>
      <c r="T964" s="16">
        <v>1</v>
      </c>
      <c r="U964" s="17">
        <v>0.51428574323654175</v>
      </c>
      <c r="V964" s="32">
        <v>50.841092770000003</v>
      </c>
      <c r="W964" s="32">
        <v>332.85714721679688</v>
      </c>
      <c r="X964" s="17">
        <v>0.31428572535514832</v>
      </c>
      <c r="Y964" s="32">
        <v>51.096423440000002</v>
      </c>
      <c r="Z964" s="32">
        <v>301.42855834960938</v>
      </c>
      <c r="AA964" s="5">
        <v>84</v>
      </c>
      <c r="AB964" s="5">
        <v>84</v>
      </c>
      <c r="AC964" s="16">
        <v>1</v>
      </c>
      <c r="AD964" s="17">
        <v>0.31428572535514832</v>
      </c>
      <c r="AE964" s="32">
        <v>51.42825225</v>
      </c>
      <c r="AF964" s="32">
        <v>301.42855834960938</v>
      </c>
      <c r="AG964" s="16"/>
      <c r="AH964" s="16"/>
      <c r="AI964" s="16"/>
      <c r="AJ964" s="16">
        <v>0.94700000000000006</v>
      </c>
      <c r="AK964" s="16"/>
      <c r="AL964" s="16">
        <v>5.299999937415123E-2</v>
      </c>
      <c r="AM964" s="16"/>
      <c r="AN964" s="16">
        <v>9.0999999999999998E-2</v>
      </c>
      <c r="AO964" s="16">
        <v>0.55559999999999998</v>
      </c>
      <c r="AP964" s="5">
        <v>1</v>
      </c>
      <c r="AQ964" s="31">
        <v>15487.2001953125</v>
      </c>
      <c r="AR964" s="31">
        <v>16652.8</v>
      </c>
    </row>
    <row r="965" spans="1:44" x14ac:dyDescent="0.3">
      <c r="A965" s="4">
        <v>361394020</v>
      </c>
      <c r="B965" s="3" t="s">
        <v>163</v>
      </c>
      <c r="C965" s="3" t="s">
        <v>986</v>
      </c>
      <c r="D965" s="14">
        <v>89.171028137207031</v>
      </c>
      <c r="E965" s="14">
        <v>86.80426025390625</v>
      </c>
      <c r="F965" s="14">
        <v>90.436187744140625</v>
      </c>
      <c r="G965" s="14">
        <v>90.645103454589844</v>
      </c>
      <c r="H965" s="5">
        <v>112</v>
      </c>
      <c r="I965" s="15" t="s">
        <v>3981</v>
      </c>
      <c r="J965" s="15">
        <v>6</v>
      </c>
      <c r="K965" s="3" t="s">
        <v>3840</v>
      </c>
      <c r="L965" s="3" t="s">
        <v>3913</v>
      </c>
      <c r="M965" s="3" t="s">
        <v>3919</v>
      </c>
      <c r="N965" s="3" t="s">
        <v>3923</v>
      </c>
      <c r="O965" s="17">
        <v>0.3571428656578064</v>
      </c>
      <c r="P965" s="32">
        <v>51.844689449999997</v>
      </c>
      <c r="Q965" s="32"/>
      <c r="R965" s="5">
        <v>101</v>
      </c>
      <c r="S965" s="5">
        <v>41</v>
      </c>
      <c r="T965" s="16">
        <v>0.40594059228897089</v>
      </c>
      <c r="U965" s="17">
        <v>0.3214285671710968</v>
      </c>
      <c r="V965" s="32">
        <v>50.811566910000003</v>
      </c>
      <c r="W965" s="32"/>
      <c r="X965" s="17">
        <v>0.4285714328289032</v>
      </c>
      <c r="Y965" s="32">
        <v>53.438466579999996</v>
      </c>
      <c r="Z965" s="32">
        <v>324.28570556640631</v>
      </c>
      <c r="AA965" s="5">
        <v>101</v>
      </c>
      <c r="AB965" s="5">
        <v>41</v>
      </c>
      <c r="AC965" s="16">
        <v>0.40594059228897089</v>
      </c>
      <c r="AD965" s="17">
        <v>0.2142857164144516</v>
      </c>
      <c r="AE965" s="32">
        <v>53.325733470000003</v>
      </c>
      <c r="AF965" s="32"/>
      <c r="AG965" s="16"/>
      <c r="AH965" s="16"/>
      <c r="AI965" s="16"/>
      <c r="AJ965" s="16">
        <v>0.95500000000000007</v>
      </c>
      <c r="AK965" s="16"/>
      <c r="AL965" s="16">
        <v>4.5000001788139343E-2</v>
      </c>
      <c r="AM965" s="16"/>
      <c r="AN965" s="16">
        <v>8.8999999999999996E-2</v>
      </c>
      <c r="AO965" s="16">
        <v>0.31</v>
      </c>
      <c r="AP965" s="5">
        <v>0</v>
      </c>
      <c r="AQ965" s="31">
        <v>13982.0302734375</v>
      </c>
      <c r="AR965" s="31">
        <v>14885.68</v>
      </c>
    </row>
    <row r="966" spans="1:44" x14ac:dyDescent="0.3">
      <c r="A966" s="4">
        <v>361394040</v>
      </c>
      <c r="B966" s="3" t="s">
        <v>163</v>
      </c>
      <c r="C966" s="3" t="s">
        <v>987</v>
      </c>
      <c r="D966" s="14">
        <v>82.668167114257813</v>
      </c>
      <c r="E966" s="14">
        <v>78.376083374023438</v>
      </c>
      <c r="F966" s="14">
        <v>89.392997741699219</v>
      </c>
      <c r="G966" s="14">
        <v>82.033454895019531</v>
      </c>
      <c r="H966" s="5">
        <v>133</v>
      </c>
      <c r="I966" s="15" t="s">
        <v>3980</v>
      </c>
      <c r="J966" s="15">
        <v>6</v>
      </c>
      <c r="K966" s="3" t="s">
        <v>3840</v>
      </c>
      <c r="L966" s="3" t="s">
        <v>3913</v>
      </c>
      <c r="M966" s="3" t="s">
        <v>3919</v>
      </c>
      <c r="N966" s="3" t="s">
        <v>3923</v>
      </c>
      <c r="O966" s="17">
        <v>0.44999998807907099</v>
      </c>
      <c r="P966" s="32">
        <v>49.127893489999998</v>
      </c>
      <c r="Q966" s="32">
        <v>340</v>
      </c>
      <c r="R966" s="5">
        <v>106</v>
      </c>
      <c r="S966" s="5">
        <v>27</v>
      </c>
      <c r="T966" s="16">
        <v>0.25471699237823492</v>
      </c>
      <c r="U966" s="17">
        <v>0</v>
      </c>
      <c r="V966" s="32">
        <v>47.297682690000002</v>
      </c>
      <c r="W966" s="32"/>
      <c r="X966" s="17">
        <v>0.44999998807907099</v>
      </c>
      <c r="Y966" s="32">
        <v>52.810159560000002</v>
      </c>
      <c r="Z966" s="32">
        <v>338.75</v>
      </c>
      <c r="AA966" s="5">
        <v>106</v>
      </c>
      <c r="AB966" s="5">
        <v>27</v>
      </c>
      <c r="AC966" s="16">
        <v>0.25471699237823492</v>
      </c>
      <c r="AD966" s="17">
        <v>0</v>
      </c>
      <c r="AE966" s="32">
        <v>48.476170680000003</v>
      </c>
      <c r="AF966" s="32"/>
      <c r="AG966" s="16"/>
      <c r="AH966" s="16"/>
      <c r="AI966" s="16"/>
      <c r="AJ966" s="16">
        <v>0.97</v>
      </c>
      <c r="AK966" s="16"/>
      <c r="AL966" s="16">
        <v>2.999999932944775E-2</v>
      </c>
      <c r="AM966" s="16"/>
      <c r="AN966" s="16">
        <v>0.06</v>
      </c>
      <c r="AO966" s="16">
        <v>0.10100000000000001</v>
      </c>
      <c r="AP966" s="5">
        <v>0</v>
      </c>
      <c r="AQ966" s="31">
        <v>11788.2802734375</v>
      </c>
      <c r="AR966" s="31">
        <v>12740.47</v>
      </c>
    </row>
    <row r="967" spans="1:44" x14ac:dyDescent="0.3">
      <c r="A967" s="4">
        <v>361394060</v>
      </c>
      <c r="B967" s="3" t="s">
        <v>163</v>
      </c>
      <c r="C967" s="3" t="s">
        <v>988</v>
      </c>
      <c r="D967" s="14">
        <v>82.545997619628906</v>
      </c>
      <c r="E967" s="14">
        <v>85.9842529296875</v>
      </c>
      <c r="F967" s="14">
        <v>84.852256774902344</v>
      </c>
      <c r="G967" s="14">
        <v>83.778961181640625</v>
      </c>
      <c r="H967" s="5">
        <v>289</v>
      </c>
      <c r="I967" s="15" t="s">
        <v>3981</v>
      </c>
      <c r="J967" s="15">
        <v>6</v>
      </c>
      <c r="K967" s="3" t="s">
        <v>3840</v>
      </c>
      <c r="L967" s="3" t="s">
        <v>3913</v>
      </c>
      <c r="M967" s="3" t="s">
        <v>3919</v>
      </c>
      <c r="N967" s="3" t="s">
        <v>3923</v>
      </c>
      <c r="O967" s="17">
        <v>0.57046979665756226</v>
      </c>
      <c r="P967" s="32">
        <v>49.07685129</v>
      </c>
      <c r="Q967" s="32">
        <v>373.82550048828131</v>
      </c>
      <c r="R967" s="5">
        <v>212</v>
      </c>
      <c r="S967" s="5">
        <v>62</v>
      </c>
      <c r="T967" s="16">
        <v>0.29245284199714661</v>
      </c>
      <c r="U967" s="17">
        <v>0.380952388048172</v>
      </c>
      <c r="V967" s="32">
        <v>50.469688359999999</v>
      </c>
      <c r="W967" s="32">
        <v>321.42855834960938</v>
      </c>
      <c r="X967" s="17">
        <v>0.61073827743530273</v>
      </c>
      <c r="Y967" s="32">
        <v>50.075296280000003</v>
      </c>
      <c r="Z967" s="32">
        <v>367.78524780273438</v>
      </c>
      <c r="AA967" s="5">
        <v>212</v>
      </c>
      <c r="AB967" s="5">
        <v>62</v>
      </c>
      <c r="AC967" s="16">
        <v>0.29245284199714661</v>
      </c>
      <c r="AD967" s="17">
        <v>0.4285714328289032</v>
      </c>
      <c r="AE967" s="32">
        <v>49.459135279999998</v>
      </c>
      <c r="AF967" s="32">
        <v>304.76190185546881</v>
      </c>
      <c r="AG967" s="16"/>
      <c r="AH967" s="16"/>
      <c r="AI967" s="16"/>
      <c r="AJ967" s="16">
        <v>0.93800000000000006</v>
      </c>
      <c r="AK967" s="16">
        <v>3.7999999999999999E-2</v>
      </c>
      <c r="AL967" s="16">
        <v>2.400000020861626E-2</v>
      </c>
      <c r="AM967" s="16"/>
      <c r="AN967" s="16">
        <v>8.3000000000000004E-2</v>
      </c>
      <c r="AO967" s="16">
        <v>0.21199999999999999</v>
      </c>
      <c r="AP967" s="5">
        <v>0</v>
      </c>
      <c r="AQ967" s="31">
        <v>10848.849609375</v>
      </c>
      <c r="AR967" s="31">
        <v>12126.31</v>
      </c>
    </row>
    <row r="968" spans="1:44" x14ac:dyDescent="0.3">
      <c r="A968" s="4">
        <v>361394100</v>
      </c>
      <c r="B968" s="3" t="s">
        <v>163</v>
      </c>
      <c r="C968" s="3" t="s">
        <v>989</v>
      </c>
      <c r="D968" s="14">
        <v>83.1025390625</v>
      </c>
      <c r="E968" s="14">
        <v>76.825469970703125</v>
      </c>
      <c r="F968" s="14">
        <v>81.259361267089844</v>
      </c>
      <c r="G968" s="14">
        <v>79.259597778320313</v>
      </c>
      <c r="H968" s="5">
        <v>136</v>
      </c>
      <c r="I968" s="15" t="s">
        <v>3980</v>
      </c>
      <c r="J968" s="15">
        <v>6</v>
      </c>
      <c r="K968" s="3" t="s">
        <v>3840</v>
      </c>
      <c r="L968" s="3" t="s">
        <v>3913</v>
      </c>
      <c r="M968" s="3" t="s">
        <v>3919</v>
      </c>
      <c r="N968" s="3" t="s">
        <v>3923</v>
      </c>
      <c r="O968" s="17">
        <v>0.5662650465965271</v>
      </c>
      <c r="P968" s="32">
        <v>49.309367090000002</v>
      </c>
      <c r="Q968" s="32">
        <v>363.85540771484381</v>
      </c>
      <c r="R968" s="5">
        <v>110</v>
      </c>
      <c r="S968" s="5">
        <v>25</v>
      </c>
      <c r="T968" s="16">
        <v>0.22727273404598239</v>
      </c>
      <c r="U968" s="17">
        <v>0.31818181276321411</v>
      </c>
      <c r="V968" s="32">
        <v>46.651199380000001</v>
      </c>
      <c r="W968" s="32"/>
      <c r="X968" s="17">
        <v>0.40963855385780329</v>
      </c>
      <c r="Y968" s="32">
        <v>47.911312330000001</v>
      </c>
      <c r="Z968" s="32">
        <v>312.04818725585938</v>
      </c>
      <c r="AA968" s="5">
        <v>110</v>
      </c>
      <c r="AB968" s="5">
        <v>25</v>
      </c>
      <c r="AC968" s="16">
        <v>0.22727273404598239</v>
      </c>
      <c r="AD968" s="17">
        <v>0.18181818723678589</v>
      </c>
      <c r="AE968" s="32">
        <v>46.914102370000002</v>
      </c>
      <c r="AF968" s="32"/>
      <c r="AG968" s="16"/>
      <c r="AH968" s="16"/>
      <c r="AI968" s="16"/>
      <c r="AJ968" s="16">
        <v>0.98499999999999999</v>
      </c>
      <c r="AK968" s="16"/>
      <c r="AL968" s="16">
        <v>1.499999966472387E-2</v>
      </c>
      <c r="AM968" s="16"/>
      <c r="AN968" s="16">
        <v>8.1000000000000003E-2</v>
      </c>
      <c r="AO968" s="16">
        <v>0.13500000000000001</v>
      </c>
      <c r="AP968" s="5">
        <v>0</v>
      </c>
      <c r="AQ968" s="31">
        <v>12333.169921875</v>
      </c>
      <c r="AR968" s="31">
        <v>13166</v>
      </c>
    </row>
    <row r="969" spans="1:44" x14ac:dyDescent="0.3">
      <c r="A969" s="4">
        <v>361394120</v>
      </c>
      <c r="B969" s="3" t="s">
        <v>163</v>
      </c>
      <c r="C969" s="3" t="s">
        <v>990</v>
      </c>
      <c r="D969" s="14">
        <v>77.738273620605469</v>
      </c>
      <c r="E969" s="14">
        <v>80.542045593261719</v>
      </c>
      <c r="F969" s="14">
        <v>83.032623291015625</v>
      </c>
      <c r="G969" s="14">
        <v>82.08013916015625</v>
      </c>
      <c r="H969" s="5">
        <v>205</v>
      </c>
      <c r="I969" s="15" t="s">
        <v>3981</v>
      </c>
      <c r="J969" s="15">
        <v>6</v>
      </c>
      <c r="K969" s="3" t="s">
        <v>3840</v>
      </c>
      <c r="L969" s="3" t="s">
        <v>3913</v>
      </c>
      <c r="M969" s="3" t="s">
        <v>3919</v>
      </c>
      <c r="N969" s="3" t="s">
        <v>3923</v>
      </c>
      <c r="O969" s="17">
        <v>0.39344263076782232</v>
      </c>
      <c r="P969" s="32">
        <v>47.068256920000003</v>
      </c>
      <c r="Q969" s="32">
        <v>327.0491943359375</v>
      </c>
      <c r="R969" s="5">
        <v>159</v>
      </c>
      <c r="S969" s="5">
        <v>76</v>
      </c>
      <c r="T969" s="16">
        <v>0.47798740863800049</v>
      </c>
      <c r="U969" s="17">
        <v>0.20000000298023221</v>
      </c>
      <c r="V969" s="32">
        <v>48.20071763</v>
      </c>
      <c r="W969" s="32"/>
      <c r="X969" s="17">
        <v>0.37704917788505549</v>
      </c>
      <c r="Y969" s="32">
        <v>48.979338050000003</v>
      </c>
      <c r="Z969" s="32">
        <v>300.81967163085938</v>
      </c>
      <c r="AA969" s="5">
        <v>159</v>
      </c>
      <c r="AB969" s="5">
        <v>76</v>
      </c>
      <c r="AC969" s="16">
        <v>0.47798740863800049</v>
      </c>
      <c r="AD969" s="17">
        <v>0.30000001192092901</v>
      </c>
      <c r="AE969" s="32">
        <v>48.502462110000003</v>
      </c>
      <c r="AF969" s="32">
        <v>274</v>
      </c>
      <c r="AG969" s="16"/>
      <c r="AH969" s="16"/>
      <c r="AI969" s="16"/>
      <c r="AJ969" s="16">
        <v>0.93700000000000006</v>
      </c>
      <c r="AK969" s="16">
        <v>4.9000000000000002E-2</v>
      </c>
      <c r="AL969" s="16">
        <v>1.499999966472387E-2</v>
      </c>
      <c r="AM969" s="16"/>
      <c r="AN969" s="16">
        <v>6.3E-2</v>
      </c>
      <c r="AO969" s="16">
        <v>0.34200000000000003</v>
      </c>
      <c r="AP969" s="5">
        <v>0</v>
      </c>
      <c r="AQ969" s="31">
        <v>11911.98046875</v>
      </c>
      <c r="AR969" s="31">
        <v>12668.85</v>
      </c>
    </row>
    <row r="970" spans="1:44" x14ac:dyDescent="0.3">
      <c r="A970" s="4">
        <v>361394140</v>
      </c>
      <c r="B970" s="3" t="s">
        <v>163</v>
      </c>
      <c r="C970" s="3" t="s">
        <v>991</v>
      </c>
      <c r="D970" s="14">
        <v>82.768722534179688</v>
      </c>
      <c r="E970" s="14">
        <v>80.693794250488281</v>
      </c>
      <c r="F970" s="14">
        <v>85.005546569824219</v>
      </c>
      <c r="G970" s="14">
        <v>82.294044494628906</v>
      </c>
      <c r="H970" s="5">
        <v>386</v>
      </c>
      <c r="I970" s="15" t="s">
        <v>3981</v>
      </c>
      <c r="J970" s="15">
        <v>6</v>
      </c>
      <c r="K970" s="3" t="s">
        <v>3840</v>
      </c>
      <c r="L970" s="3" t="s">
        <v>3913</v>
      </c>
      <c r="M970" s="3" t="s">
        <v>3919</v>
      </c>
      <c r="N970" s="3" t="s">
        <v>3923</v>
      </c>
      <c r="O970" s="17">
        <v>0.40740740299224848</v>
      </c>
      <c r="P970" s="32">
        <v>49.169902819999997</v>
      </c>
      <c r="Q970" s="32">
        <v>321.29629516601563</v>
      </c>
      <c r="R970" s="5">
        <v>256</v>
      </c>
      <c r="S970" s="5">
        <v>100</v>
      </c>
      <c r="T970" s="16">
        <v>0.390625</v>
      </c>
      <c r="U970" s="17">
        <v>0.22352941334247589</v>
      </c>
      <c r="V970" s="32">
        <v>48.26398545</v>
      </c>
      <c r="W970" s="32">
        <v>264.70587158203131</v>
      </c>
      <c r="X970" s="17">
        <v>0.41203704476356512</v>
      </c>
      <c r="Y970" s="32">
        <v>50.167622960000003</v>
      </c>
      <c r="Z970" s="32">
        <v>292.59259033203131</v>
      </c>
      <c r="AA970" s="5">
        <v>257</v>
      </c>
      <c r="AB970" s="5">
        <v>101</v>
      </c>
      <c r="AC970" s="16">
        <v>0.390625</v>
      </c>
      <c r="AD970" s="17">
        <v>0.24705882370471949</v>
      </c>
      <c r="AE970" s="32">
        <v>48.622920000000001</v>
      </c>
      <c r="AF970" s="32"/>
      <c r="AG970" s="16"/>
      <c r="AH970" s="16">
        <v>1.6E-2</v>
      </c>
      <c r="AI970" s="16"/>
      <c r="AJ970" s="16">
        <v>0.90200000000000002</v>
      </c>
      <c r="AK970" s="16">
        <v>6.2E-2</v>
      </c>
      <c r="AL970" s="16">
        <v>2.0999999716877941E-2</v>
      </c>
      <c r="AM970" s="16">
        <v>1.6E-2</v>
      </c>
      <c r="AN970" s="16">
        <v>0.184</v>
      </c>
      <c r="AO970" s="16">
        <v>0.28799999999999998</v>
      </c>
      <c r="AP970" s="5">
        <v>0</v>
      </c>
      <c r="AQ970" s="31">
        <v>12458.16015625</v>
      </c>
      <c r="AR970" s="31">
        <v>13799.08</v>
      </c>
    </row>
    <row r="971" spans="1:44" x14ac:dyDescent="0.3">
      <c r="A971" s="4">
        <v>361394160</v>
      </c>
      <c r="B971" s="3" t="s">
        <v>163</v>
      </c>
      <c r="C971" s="3" t="s">
        <v>992</v>
      </c>
      <c r="D971" s="14">
        <v>87.266456604003906</v>
      </c>
      <c r="E971" s="14">
        <v>86.802177429199219</v>
      </c>
      <c r="F971" s="14">
        <v>83.584358215332031</v>
      </c>
      <c r="G971" s="14">
        <v>82.929954528808594</v>
      </c>
      <c r="H971" s="5">
        <v>540</v>
      </c>
      <c r="I971" s="15" t="s">
        <v>3981</v>
      </c>
      <c r="J971" s="15">
        <v>6</v>
      </c>
      <c r="K971" s="3" t="s">
        <v>3840</v>
      </c>
      <c r="L971" s="3" t="s">
        <v>3913</v>
      </c>
      <c r="M971" s="3" t="s">
        <v>3919</v>
      </c>
      <c r="N971" s="3" t="s">
        <v>3923</v>
      </c>
      <c r="O971" s="17">
        <v>0.53597122430801392</v>
      </c>
      <c r="P971" s="32">
        <v>51.048989849999998</v>
      </c>
      <c r="Q971" s="32">
        <v>350.35971069335938</v>
      </c>
      <c r="R971" s="5">
        <v>386</v>
      </c>
      <c r="S971" s="5">
        <v>193</v>
      </c>
      <c r="T971" s="16">
        <v>0.5</v>
      </c>
      <c r="U971" s="17">
        <v>0.39694657921791082</v>
      </c>
      <c r="V971" s="32">
        <v>50.810698330000001</v>
      </c>
      <c r="W971" s="32">
        <v>312.97711181640631</v>
      </c>
      <c r="X971" s="17">
        <v>0.46043166518211359</v>
      </c>
      <c r="Y971" s="32">
        <v>49.311648089999998</v>
      </c>
      <c r="Z971" s="32">
        <v>316.5467529296875</v>
      </c>
      <c r="AA971" s="5">
        <v>387</v>
      </c>
      <c r="AB971" s="5">
        <v>194</v>
      </c>
      <c r="AC971" s="16">
        <v>0.5</v>
      </c>
      <c r="AD971" s="17">
        <v>0.34351146221160889</v>
      </c>
      <c r="AE971" s="32">
        <v>48.981027060000002</v>
      </c>
      <c r="AF971" s="32">
        <v>262.59542846679688</v>
      </c>
      <c r="AG971" s="16"/>
      <c r="AH971" s="16">
        <v>2.5999999999999999E-2</v>
      </c>
      <c r="AI971" s="16">
        <v>9.0000000000000011E-3</v>
      </c>
      <c r="AJ971" s="16">
        <v>0.91500000000000004</v>
      </c>
      <c r="AK971" s="16">
        <v>4.2999999999999997E-2</v>
      </c>
      <c r="AL971" s="16">
        <v>7.0000002160668373E-3</v>
      </c>
      <c r="AM971" s="16">
        <v>2.4E-2</v>
      </c>
      <c r="AN971" s="16">
        <v>0.215</v>
      </c>
      <c r="AO971" s="16">
        <v>0.33300000000000002</v>
      </c>
      <c r="AP971" s="5">
        <v>0</v>
      </c>
      <c r="AQ971" s="31">
        <v>11907.73046875</v>
      </c>
      <c r="AR971" s="31">
        <v>13230.02</v>
      </c>
    </row>
    <row r="972" spans="1:44" x14ac:dyDescent="0.3">
      <c r="A972" s="4">
        <v>850464040</v>
      </c>
      <c r="B972" s="3" t="s">
        <v>405</v>
      </c>
      <c r="C972" s="3" t="s">
        <v>1646</v>
      </c>
      <c r="D972" s="14">
        <v>93.112136840820313</v>
      </c>
      <c r="E972" s="14">
        <v>92.00494384765625</v>
      </c>
      <c r="F972" s="14">
        <v>94.469810485839844</v>
      </c>
      <c r="G972" s="14">
        <v>92.9056396484375</v>
      </c>
      <c r="H972" s="5">
        <v>945</v>
      </c>
      <c r="I972" s="15" t="s">
        <v>3981</v>
      </c>
      <c r="J972" s="15">
        <v>5</v>
      </c>
      <c r="K972" s="3" t="s">
        <v>3819</v>
      </c>
      <c r="L972" s="3" t="s">
        <v>3913</v>
      </c>
      <c r="M972" s="3" t="s">
        <v>3917</v>
      </c>
      <c r="N972" s="3" t="s">
        <v>3921</v>
      </c>
      <c r="O972" s="17">
        <v>0.53810626268386841</v>
      </c>
      <c r="P972" s="32">
        <v>53.491227260000002</v>
      </c>
      <c r="Q972" s="32">
        <v>350.346435546875</v>
      </c>
      <c r="R972" s="5">
        <v>416</v>
      </c>
      <c r="S972" s="5">
        <v>242</v>
      </c>
      <c r="T972" s="16">
        <v>0.58173078298568726</v>
      </c>
      <c r="U972" s="17">
        <v>0.45454546809196472</v>
      </c>
      <c r="V972" s="32">
        <v>52.979845410000003</v>
      </c>
      <c r="W972" s="32">
        <v>324.242431640625</v>
      </c>
      <c r="X972" s="17">
        <v>0.51851850748062134</v>
      </c>
      <c r="Y972" s="32">
        <v>55.867895150000003</v>
      </c>
      <c r="Z972" s="32">
        <v>325.46295166015631</v>
      </c>
      <c r="AA972" s="5">
        <v>417</v>
      </c>
      <c r="AB972" s="5">
        <v>243</v>
      </c>
      <c r="AC972" s="16">
        <v>0.58173078298568726</v>
      </c>
      <c r="AD972" s="17">
        <v>0.42205321788787842</v>
      </c>
      <c r="AE972" s="32">
        <v>54.598733150000001</v>
      </c>
      <c r="AF972" s="32">
        <v>291.2547607421875</v>
      </c>
      <c r="AG972" s="16">
        <v>0.113</v>
      </c>
      <c r="AH972" s="16">
        <v>0.13100000000000001</v>
      </c>
      <c r="AI972" s="16">
        <v>1.2999999999999999E-2</v>
      </c>
      <c r="AJ972" s="16">
        <v>0.59399999999999997</v>
      </c>
      <c r="AK972" s="16">
        <v>0.126</v>
      </c>
      <c r="AL972" s="16">
        <v>2.300000004470348E-2</v>
      </c>
      <c r="AM972" s="16">
        <v>3.7999999999999999E-2</v>
      </c>
      <c r="AN972" s="16">
        <v>0.20699999999999999</v>
      </c>
      <c r="AO972" s="16">
        <v>0.41399999999999998</v>
      </c>
      <c r="AP972" s="5">
        <v>0</v>
      </c>
      <c r="AQ972" s="31">
        <v>9054.4599609375</v>
      </c>
      <c r="AR972" s="31">
        <v>10016.68</v>
      </c>
    </row>
    <row r="973" spans="1:44" x14ac:dyDescent="0.3">
      <c r="A973" s="4">
        <v>850464050</v>
      </c>
      <c r="B973" s="3" t="s">
        <v>405</v>
      </c>
      <c r="C973" s="3" t="s">
        <v>1647</v>
      </c>
      <c r="D973" s="14">
        <v>87.979965209960938</v>
      </c>
      <c r="E973" s="14">
        <v>88.398765563964844</v>
      </c>
      <c r="F973" s="14">
        <v>89.630683898925781</v>
      </c>
      <c r="G973" s="14">
        <v>91.092453002929688</v>
      </c>
      <c r="H973" s="5">
        <v>930</v>
      </c>
      <c r="I973" s="15" t="s">
        <v>3981</v>
      </c>
      <c r="J973" s="15">
        <v>5</v>
      </c>
      <c r="K973" s="3" t="s">
        <v>3819</v>
      </c>
      <c r="L973" s="3" t="s">
        <v>3913</v>
      </c>
      <c r="M973" s="3" t="s">
        <v>3917</v>
      </c>
      <c r="N973" s="3" t="s">
        <v>3921</v>
      </c>
      <c r="O973" s="17">
        <v>0.45657569169998169</v>
      </c>
      <c r="P973" s="32">
        <v>51.347081359999997</v>
      </c>
      <c r="Q973" s="32">
        <v>334.98757934570313</v>
      </c>
      <c r="R973" s="5">
        <v>405</v>
      </c>
      <c r="S973" s="5">
        <v>267</v>
      </c>
      <c r="T973" s="16">
        <v>0.65925925970077515</v>
      </c>
      <c r="U973" s="17">
        <v>0.36121672391891479</v>
      </c>
      <c r="V973" s="32">
        <v>51.476352159999998</v>
      </c>
      <c r="W973" s="32">
        <v>308.7452392578125</v>
      </c>
      <c r="X973" s="17">
        <v>0.43920594453811651</v>
      </c>
      <c r="Y973" s="32">
        <v>52.953318719999999</v>
      </c>
      <c r="Z973" s="32">
        <v>312.40695190429688</v>
      </c>
      <c r="AA973" s="5">
        <v>405</v>
      </c>
      <c r="AB973" s="5">
        <v>267</v>
      </c>
      <c r="AC973" s="16">
        <v>0.65925925970077515</v>
      </c>
      <c r="AD973" s="17">
        <v>0.34600761532783508</v>
      </c>
      <c r="AE973" s="32">
        <v>53.577651950000003</v>
      </c>
      <c r="AF973" s="32">
        <v>281.36883544921881</v>
      </c>
      <c r="AG973" s="16">
        <v>0.13500000000000001</v>
      </c>
      <c r="AH973" s="16">
        <v>0.125</v>
      </c>
      <c r="AI973" s="16">
        <v>2.3E-2</v>
      </c>
      <c r="AJ973" s="16">
        <v>0.53400000000000003</v>
      </c>
      <c r="AK973" s="16">
        <v>0.155</v>
      </c>
      <c r="AL973" s="16">
        <v>2.8000000864267349E-2</v>
      </c>
      <c r="AM973" s="16">
        <v>6.8000000000000005E-2</v>
      </c>
      <c r="AN973" s="16">
        <v>0.21099999999999999</v>
      </c>
      <c r="AO973" s="16">
        <v>0.48199999999999998</v>
      </c>
      <c r="AP973" s="5">
        <v>0</v>
      </c>
      <c r="AQ973" s="31">
        <v>9317.919921875</v>
      </c>
      <c r="AR973" s="31">
        <v>10719.04</v>
      </c>
    </row>
    <row r="974" spans="1:44" x14ac:dyDescent="0.3">
      <c r="A974" s="4">
        <v>850464060</v>
      </c>
      <c r="B974" s="3" t="s">
        <v>405</v>
      </c>
      <c r="C974" s="3" t="s">
        <v>1648</v>
      </c>
      <c r="D974" s="14">
        <v>87.56890869140625</v>
      </c>
      <c r="E974" s="14">
        <v>88.231086730957031</v>
      </c>
      <c r="F974" s="14">
        <v>87.165901184082031</v>
      </c>
      <c r="G974" s="14">
        <v>88.573204040527344</v>
      </c>
      <c r="H974" s="5">
        <v>337</v>
      </c>
      <c r="I974" s="15" t="s">
        <v>3981</v>
      </c>
      <c r="J974" s="15">
        <v>5</v>
      </c>
      <c r="K974" s="3" t="s">
        <v>3819</v>
      </c>
      <c r="L974" s="3" t="s">
        <v>3913</v>
      </c>
      <c r="M974" s="3" t="s">
        <v>3917</v>
      </c>
      <c r="N974" s="3" t="s">
        <v>3921</v>
      </c>
      <c r="O974" s="17">
        <v>0.49541285634040833</v>
      </c>
      <c r="P974" s="32">
        <v>51.175347860000002</v>
      </c>
      <c r="Q974" s="32">
        <v>355.04586791992188</v>
      </c>
      <c r="R974" s="5">
        <v>115</v>
      </c>
      <c r="S974" s="5">
        <v>79</v>
      </c>
      <c r="T974" s="16">
        <v>0.68695652484893799</v>
      </c>
      <c r="U974" s="17">
        <v>0.43283581733703608</v>
      </c>
      <c r="V974" s="32">
        <v>51.406443070000002</v>
      </c>
      <c r="W974" s="32">
        <v>341.79104614257813</v>
      </c>
      <c r="X974" s="17">
        <v>0.4636363685131073</v>
      </c>
      <c r="Y974" s="32">
        <v>51.468790669999997</v>
      </c>
      <c r="Z974" s="32">
        <v>338.18182373046881</v>
      </c>
      <c r="AA974" s="5">
        <v>116</v>
      </c>
      <c r="AB974" s="5">
        <v>80</v>
      </c>
      <c r="AC974" s="16">
        <v>0.68695652484893799</v>
      </c>
      <c r="AD974" s="17">
        <v>0.38235294818878168</v>
      </c>
      <c r="AE974" s="32">
        <v>52.158964189999999</v>
      </c>
      <c r="AF974" s="32">
        <v>320.58822631835938</v>
      </c>
      <c r="AG974" s="16">
        <v>9.1999999999999998E-2</v>
      </c>
      <c r="AH974" s="16">
        <v>0.19900000000000001</v>
      </c>
      <c r="AI974" s="16"/>
      <c r="AJ974" s="16">
        <v>0.501</v>
      </c>
      <c r="AK974" s="16">
        <v>0.13100000000000001</v>
      </c>
      <c r="AL974" s="16">
        <v>7.6999999582767487E-2</v>
      </c>
      <c r="AM974" s="16">
        <v>4.2000000000000003E-2</v>
      </c>
      <c r="AN974" s="16">
        <v>0.20200000000000001</v>
      </c>
      <c r="AO974" s="16">
        <v>0.35599999999999998</v>
      </c>
      <c r="AP974" s="5">
        <v>0</v>
      </c>
      <c r="AQ974" s="31">
        <v>9053.6396484375</v>
      </c>
      <c r="AR974" s="31">
        <v>10383.629999999999</v>
      </c>
    </row>
    <row r="975" spans="1:44" x14ac:dyDescent="0.3">
      <c r="A975" s="4">
        <v>850464120</v>
      </c>
      <c r="B975" s="3" t="s">
        <v>405</v>
      </c>
      <c r="C975" s="3" t="s">
        <v>1543</v>
      </c>
      <c r="D975" s="14">
        <v>87.822097778320313</v>
      </c>
      <c r="E975" s="14">
        <v>85.737594604492188</v>
      </c>
      <c r="F975" s="14">
        <v>92.924591064453125</v>
      </c>
      <c r="G975" s="14">
        <v>93.052528381347656</v>
      </c>
      <c r="H975" s="5">
        <v>214</v>
      </c>
      <c r="I975" s="15" t="s">
        <v>3981</v>
      </c>
      <c r="J975" s="15">
        <v>5</v>
      </c>
      <c r="K975" s="3" t="s">
        <v>3819</v>
      </c>
      <c r="L975" s="3" t="s">
        <v>3913</v>
      </c>
      <c r="M975" s="3" t="s">
        <v>3917</v>
      </c>
      <c r="N975" s="3" t="s">
        <v>3921</v>
      </c>
      <c r="O975" s="17">
        <v>0.73809522390365601</v>
      </c>
      <c r="P975" s="32">
        <v>51.281126829999998</v>
      </c>
      <c r="Q975" s="32"/>
      <c r="R975" s="5">
        <v>62</v>
      </c>
      <c r="S975" s="5">
        <v>32</v>
      </c>
      <c r="T975" s="16">
        <v>0.5161290168762207</v>
      </c>
      <c r="U975" s="17">
        <v>0.35135135054588318</v>
      </c>
      <c r="V975" s="32">
        <v>50.366852610000002</v>
      </c>
      <c r="W975" s="32"/>
      <c r="X975" s="17">
        <v>0.72619044780731201</v>
      </c>
      <c r="Y975" s="32">
        <v>54.937221219999998</v>
      </c>
      <c r="Z975" s="32"/>
      <c r="AA975" s="5">
        <v>62</v>
      </c>
      <c r="AB975" s="5">
        <v>32</v>
      </c>
      <c r="AC975" s="16">
        <v>0.5161290168762207</v>
      </c>
      <c r="AD975" s="17">
        <v>0.37837839126586909</v>
      </c>
      <c r="AE975" s="32">
        <v>54.681448670000002</v>
      </c>
      <c r="AF975" s="32"/>
      <c r="AG975" s="16">
        <v>0.112</v>
      </c>
      <c r="AH975" s="16">
        <v>9.8000000000000004E-2</v>
      </c>
      <c r="AI975" s="16">
        <v>4.7E-2</v>
      </c>
      <c r="AJ975" s="16">
        <v>0.53700000000000003</v>
      </c>
      <c r="AK975" s="16">
        <v>0.159</v>
      </c>
      <c r="AL975" s="16">
        <v>4.6999998390674591E-2</v>
      </c>
      <c r="AM975" s="16">
        <v>4.2000000000000003E-2</v>
      </c>
      <c r="AN975" s="16">
        <v>0.154</v>
      </c>
      <c r="AO975" s="16">
        <v>0.217</v>
      </c>
      <c r="AP975" s="5">
        <v>0</v>
      </c>
      <c r="AQ975" s="31">
        <v>10227.26953125</v>
      </c>
      <c r="AR975" s="31">
        <v>11767.81</v>
      </c>
    </row>
    <row r="976" spans="1:44" x14ac:dyDescent="0.3">
      <c r="A976" s="4">
        <v>850464130</v>
      </c>
      <c r="B976" s="3" t="s">
        <v>405</v>
      </c>
      <c r="C976" s="3" t="s">
        <v>1649</v>
      </c>
      <c r="D976" s="14">
        <v>86.345664978027344</v>
      </c>
      <c r="E976" s="14">
        <v>86.905410766601563</v>
      </c>
      <c r="F976" s="14">
        <v>90.151985168457031</v>
      </c>
      <c r="G976" s="14">
        <v>91.328346252441406</v>
      </c>
      <c r="H976" s="5">
        <v>406</v>
      </c>
      <c r="I976" s="15" t="s">
        <v>3981</v>
      </c>
      <c r="J976" s="15">
        <v>5</v>
      </c>
      <c r="K976" s="3" t="s">
        <v>3819</v>
      </c>
      <c r="L976" s="3" t="s">
        <v>3913</v>
      </c>
      <c r="M976" s="3" t="s">
        <v>3917</v>
      </c>
      <c r="N976" s="3" t="s">
        <v>3921</v>
      </c>
      <c r="O976" s="17">
        <v>0.62790697813034058</v>
      </c>
      <c r="P976" s="32">
        <v>50.66429565</v>
      </c>
      <c r="Q976" s="32">
        <v>375.968994140625</v>
      </c>
      <c r="R976" s="5">
        <v>93</v>
      </c>
      <c r="S976" s="5">
        <v>73</v>
      </c>
      <c r="T976" s="16">
        <v>0.7849462628364563</v>
      </c>
      <c r="U976" s="17">
        <v>0.57843136787414551</v>
      </c>
      <c r="V976" s="32">
        <v>50.853741530000001</v>
      </c>
      <c r="W976" s="32">
        <v>365.686279296875</v>
      </c>
      <c r="X976" s="17">
        <v>0.61538463830947876</v>
      </c>
      <c r="Y976" s="32">
        <v>53.267295660000002</v>
      </c>
      <c r="Z976" s="32">
        <v>353.07693481445313</v>
      </c>
      <c r="AA976" s="5">
        <v>94</v>
      </c>
      <c r="AB976" s="5">
        <v>74</v>
      </c>
      <c r="AC976" s="16">
        <v>0.7849462628364563</v>
      </c>
      <c r="AD976" s="17">
        <v>0.56310677528381348</v>
      </c>
      <c r="AE976" s="32">
        <v>53.710493769999999</v>
      </c>
      <c r="AF976" s="32">
        <v>338.8349609375</v>
      </c>
      <c r="AG976" s="16">
        <v>9.4E-2</v>
      </c>
      <c r="AH976" s="16">
        <v>0.28799999999999998</v>
      </c>
      <c r="AI976" s="16"/>
      <c r="AJ976" s="16">
        <v>0.46300000000000002</v>
      </c>
      <c r="AK976" s="16">
        <v>8.1000000000000003E-2</v>
      </c>
      <c r="AL976" s="16">
        <v>7.4000000953674316E-2</v>
      </c>
      <c r="AM976" s="16">
        <v>8.1000000000000003E-2</v>
      </c>
      <c r="AN976" s="16">
        <v>0.19</v>
      </c>
      <c r="AO976" s="16">
        <v>0.44600000000000001</v>
      </c>
      <c r="AP976" s="5">
        <v>0</v>
      </c>
      <c r="AQ976" s="31">
        <v>9112.1103515625</v>
      </c>
      <c r="AR976" s="31">
        <v>10308.540000000001</v>
      </c>
    </row>
    <row r="977" spans="1:44" x14ac:dyDescent="0.3">
      <c r="A977" s="4">
        <v>430034040</v>
      </c>
      <c r="B977" s="3" t="s">
        <v>196</v>
      </c>
      <c r="C977" s="3" t="s">
        <v>1098</v>
      </c>
      <c r="D977" s="14">
        <v>89.309104919433594</v>
      </c>
      <c r="E977" s="14">
        <v>89.723915100097656</v>
      </c>
      <c r="F977" s="14">
        <v>85.4481201171875</v>
      </c>
      <c r="G977" s="14">
        <v>83.542236328125</v>
      </c>
      <c r="H977" s="5">
        <v>168</v>
      </c>
      <c r="I977" s="15" t="s">
        <v>3981</v>
      </c>
      <c r="J977" s="15">
        <v>6</v>
      </c>
      <c r="K977" s="3" t="s">
        <v>3812</v>
      </c>
      <c r="L977" s="3" t="s">
        <v>3908</v>
      </c>
      <c r="M977" s="3" t="s">
        <v>3917</v>
      </c>
      <c r="N977" s="3" t="s">
        <v>3921</v>
      </c>
      <c r="O977" s="17">
        <v>0.36559140682220459</v>
      </c>
      <c r="P977" s="32">
        <v>51.902376359999998</v>
      </c>
      <c r="Q977" s="32"/>
      <c r="R977" s="5">
        <v>113</v>
      </c>
      <c r="S977" s="5">
        <v>73</v>
      </c>
      <c r="T977" s="16">
        <v>0.64601767063140869</v>
      </c>
      <c r="U977" s="17">
        <v>0.38181817531585688</v>
      </c>
      <c r="V977" s="32">
        <v>52.028836089999999</v>
      </c>
      <c r="W977" s="32"/>
      <c r="X977" s="17">
        <v>0.48387095332145691</v>
      </c>
      <c r="Y977" s="32">
        <v>50.434180720000001</v>
      </c>
      <c r="Z977" s="32">
        <v>335.48385620117188</v>
      </c>
      <c r="AA977" s="5">
        <v>117</v>
      </c>
      <c r="AB977" s="5">
        <v>76</v>
      </c>
      <c r="AC977" s="16">
        <v>0.64601767063140869</v>
      </c>
      <c r="AD977" s="17">
        <v>0.36363637447357178</v>
      </c>
      <c r="AE977" s="32">
        <v>49.325824070000003</v>
      </c>
      <c r="AF977" s="32">
        <v>301.81817626953131</v>
      </c>
      <c r="AG977" s="16"/>
      <c r="AH977" s="16"/>
      <c r="AI977" s="16"/>
      <c r="AJ977" s="16">
        <v>0.94600000000000006</v>
      </c>
      <c r="AK977" s="16">
        <v>4.8000000000000001E-2</v>
      </c>
      <c r="AL977" s="16">
        <v>6.0000000521540642E-3</v>
      </c>
      <c r="AM977" s="16"/>
      <c r="AN977" s="16">
        <v>0.10100000000000001</v>
      </c>
      <c r="AO977" s="16">
        <v>0.621</v>
      </c>
      <c r="AP977" s="5">
        <v>0</v>
      </c>
      <c r="AQ977" s="31">
        <v>7223.0400390625</v>
      </c>
      <c r="AR977" s="31">
        <v>8564.73</v>
      </c>
    </row>
    <row r="978" spans="1:44" x14ac:dyDescent="0.3">
      <c r="A978" s="4">
        <v>491443000</v>
      </c>
      <c r="B978" s="3" t="s">
        <v>252</v>
      </c>
      <c r="C978" s="3" t="s">
        <v>1303</v>
      </c>
      <c r="D978" s="14">
        <v>79.070510864257813</v>
      </c>
      <c r="E978" s="14">
        <v>77.874412536621094</v>
      </c>
      <c r="F978" s="14">
        <v>77.937904357910156</v>
      </c>
      <c r="G978" s="14">
        <v>76.122734069824219</v>
      </c>
      <c r="H978" s="5">
        <v>732</v>
      </c>
      <c r="I978" s="15">
        <v>5</v>
      </c>
      <c r="J978" s="15">
        <v>6</v>
      </c>
      <c r="K978" s="3" t="s">
        <v>3797</v>
      </c>
      <c r="L978" s="3" t="s">
        <v>3907</v>
      </c>
      <c r="M978" s="3" t="s">
        <v>3917</v>
      </c>
      <c r="N978" s="3" t="s">
        <v>3924</v>
      </c>
      <c r="O978" s="17">
        <v>0.56125354766845703</v>
      </c>
      <c r="P978" s="32">
        <v>47.624845739999998</v>
      </c>
      <c r="Q978" s="32">
        <v>368.37606811523438</v>
      </c>
      <c r="R978" s="5">
        <v>1352</v>
      </c>
      <c r="S978" s="5">
        <v>747</v>
      </c>
      <c r="T978" s="16">
        <v>0.55251479148864746</v>
      </c>
      <c r="U978" s="17">
        <v>0.44240838289260859</v>
      </c>
      <c r="V978" s="32">
        <v>47.088524579999998</v>
      </c>
      <c r="W978" s="32">
        <v>338.21990966796881</v>
      </c>
      <c r="X978" s="17">
        <v>0.53637659549713135</v>
      </c>
      <c r="Y978" s="32">
        <v>45.910819050000001</v>
      </c>
      <c r="Z978" s="32">
        <v>347.78887939453131</v>
      </c>
      <c r="AA978" s="5">
        <v>1352</v>
      </c>
      <c r="AB978" s="5">
        <v>748</v>
      </c>
      <c r="AC978" s="16">
        <v>0.55251479148864746</v>
      </c>
      <c r="AD978" s="17">
        <v>0.40314134955406189</v>
      </c>
      <c r="AE978" s="32">
        <v>45.147607960000002</v>
      </c>
      <c r="AF978" s="32">
        <v>305.49737548828131</v>
      </c>
      <c r="AG978" s="16">
        <v>2.5000000000000001E-2</v>
      </c>
      <c r="AH978" s="16">
        <v>7.6999999999999999E-2</v>
      </c>
      <c r="AI978" s="16"/>
      <c r="AJ978" s="16">
        <v>0.82100000000000006</v>
      </c>
      <c r="AK978" s="16">
        <v>5.7000000000000002E-2</v>
      </c>
      <c r="AL978" s="16">
        <v>1.9999999552965161E-2</v>
      </c>
      <c r="AM978" s="16">
        <v>1.2E-2</v>
      </c>
      <c r="AN978" s="16">
        <v>0.159</v>
      </c>
      <c r="AO978" s="16">
        <v>0.44800000000000001</v>
      </c>
      <c r="AP978" s="5">
        <v>0</v>
      </c>
      <c r="AQ978" s="31">
        <v>5666.97021484375</v>
      </c>
      <c r="AR978" s="31">
        <v>7603.38</v>
      </c>
    </row>
    <row r="979" spans="1:44" x14ac:dyDescent="0.3">
      <c r="A979" s="4">
        <v>491445000</v>
      </c>
      <c r="B979" s="3" t="s">
        <v>252</v>
      </c>
      <c r="C979" s="3" t="s">
        <v>1304</v>
      </c>
      <c r="D979" s="14">
        <v>87.995033264160156</v>
      </c>
      <c r="E979" s="14">
        <v>90.196220397949219</v>
      </c>
      <c r="F979" s="14">
        <v>86.547218322753906</v>
      </c>
      <c r="G979" s="14">
        <v>89.423744201660156</v>
      </c>
      <c r="H979" s="5">
        <v>290</v>
      </c>
      <c r="I979" s="15">
        <v>2</v>
      </c>
      <c r="J979" s="15">
        <v>4</v>
      </c>
      <c r="K979" s="3" t="s">
        <v>3797</v>
      </c>
      <c r="L979" s="3" t="s">
        <v>3907</v>
      </c>
      <c r="M979" s="3" t="s">
        <v>3917</v>
      </c>
      <c r="N979" s="3" t="s">
        <v>3924</v>
      </c>
      <c r="O979" s="17">
        <v>0.76595747470855713</v>
      </c>
      <c r="P979" s="32">
        <v>51.353377979999998</v>
      </c>
      <c r="Q979" s="32"/>
      <c r="R979" s="5">
        <v>117</v>
      </c>
      <c r="S979" s="5">
        <v>51</v>
      </c>
      <c r="T979" s="16">
        <v>0.43589743971824652</v>
      </c>
      <c r="U979" s="17">
        <v>0.47887325286865229</v>
      </c>
      <c r="V979" s="32">
        <v>52.225749659999998</v>
      </c>
      <c r="W979" s="32"/>
      <c r="X979" s="17">
        <v>0.80851066112518311</v>
      </c>
      <c r="Y979" s="32">
        <v>51.096159849999999</v>
      </c>
      <c r="Z979" s="32">
        <v>418.08511352539063</v>
      </c>
      <c r="AA979" s="5">
        <v>117</v>
      </c>
      <c r="AB979" s="5">
        <v>51</v>
      </c>
      <c r="AC979" s="16">
        <v>0.43589743971824652</v>
      </c>
      <c r="AD979" s="17">
        <v>0.6619718074798584</v>
      </c>
      <c r="AE979" s="32">
        <v>52.637936420000003</v>
      </c>
      <c r="AF979" s="32">
        <v>364.78872680664063</v>
      </c>
      <c r="AG979" s="16">
        <v>2.1000000000000001E-2</v>
      </c>
      <c r="AH979" s="16">
        <v>2.1000000000000001E-2</v>
      </c>
      <c r="AI979" s="16"/>
      <c r="AJ979" s="16">
        <v>0.872</v>
      </c>
      <c r="AK979" s="16">
        <v>6.9000000000000006E-2</v>
      </c>
      <c r="AL979" s="16">
        <v>1.7000000923871991E-2</v>
      </c>
      <c r="AM979" s="16"/>
      <c r="AN979" s="16">
        <v>8.3000000000000004E-2</v>
      </c>
      <c r="AO979" s="16">
        <v>0.32300000000000001</v>
      </c>
      <c r="AP979" s="5">
        <v>0</v>
      </c>
      <c r="AQ979" s="31">
        <v>7815.35986328125</v>
      </c>
      <c r="AR979" s="31">
        <v>8156.68</v>
      </c>
    </row>
    <row r="980" spans="1:44" x14ac:dyDescent="0.3">
      <c r="A980" s="4">
        <v>491445020</v>
      </c>
      <c r="B980" s="3" t="s">
        <v>252</v>
      </c>
      <c r="C980" s="3" t="s">
        <v>1305</v>
      </c>
      <c r="D980" s="14">
        <v>89.563095092773438</v>
      </c>
      <c r="E980" s="14">
        <v>88.721275329589844</v>
      </c>
      <c r="F980" s="14">
        <v>88.214241027832031</v>
      </c>
      <c r="G980" s="14">
        <v>87.382392883300781</v>
      </c>
      <c r="H980" s="5">
        <v>237</v>
      </c>
      <c r="I980" s="15" t="s">
        <v>3981</v>
      </c>
      <c r="J980" s="15">
        <v>4</v>
      </c>
      <c r="K980" s="3" t="s">
        <v>3797</v>
      </c>
      <c r="L980" s="3" t="s">
        <v>3907</v>
      </c>
      <c r="M980" s="3" t="s">
        <v>3917</v>
      </c>
      <c r="N980" s="3" t="s">
        <v>3924</v>
      </c>
      <c r="O980" s="17">
        <v>0.5436893105506897</v>
      </c>
      <c r="P980" s="32">
        <v>52.00849084</v>
      </c>
      <c r="Q980" s="32">
        <v>355.33981323242188</v>
      </c>
      <c r="R980" s="5">
        <v>42</v>
      </c>
      <c r="S980" s="5">
        <v>26</v>
      </c>
      <c r="T980" s="16">
        <v>0.61904764175415039</v>
      </c>
      <c r="U980" s="17">
        <v>0.36363637447357178</v>
      </c>
      <c r="V980" s="32">
        <v>51.610812529999997</v>
      </c>
      <c r="W980" s="32">
        <v>298.18182373046881</v>
      </c>
      <c r="X980" s="17">
        <v>0.53465348482131958</v>
      </c>
      <c r="Y980" s="32">
        <v>52.100202680000002</v>
      </c>
      <c r="Z980" s="32">
        <v>342.57424926757813</v>
      </c>
      <c r="AA980" s="5">
        <v>42</v>
      </c>
      <c r="AB980" s="5">
        <v>26</v>
      </c>
      <c r="AC980" s="16">
        <v>0.61904764175415039</v>
      </c>
      <c r="AD980" s="17">
        <v>0.35849055647850042</v>
      </c>
      <c r="AE980" s="32">
        <v>51.488373129999999</v>
      </c>
      <c r="AF980" s="32">
        <v>281.132080078125</v>
      </c>
      <c r="AG980" s="16"/>
      <c r="AH980" s="16">
        <v>6.3E-2</v>
      </c>
      <c r="AI980" s="16"/>
      <c r="AJ980" s="16">
        <v>0.84</v>
      </c>
      <c r="AK980" s="16">
        <v>8.4000000000000005E-2</v>
      </c>
      <c r="AL980" s="16">
        <v>1.30000002682209E-2</v>
      </c>
      <c r="AM980" s="16"/>
      <c r="AN980" s="16">
        <v>0.19800000000000001</v>
      </c>
      <c r="AO980" s="16">
        <v>0.51</v>
      </c>
      <c r="AP980" s="5">
        <v>0</v>
      </c>
      <c r="AQ980" s="31">
        <v>9838.400390625</v>
      </c>
      <c r="AR980" s="31">
        <v>10380.66</v>
      </c>
    </row>
    <row r="981" spans="1:44" x14ac:dyDescent="0.3">
      <c r="A981" s="4">
        <v>961144020</v>
      </c>
      <c r="B981" s="3" t="s">
        <v>463</v>
      </c>
      <c r="C981" s="3" t="s">
        <v>1923</v>
      </c>
      <c r="D981" s="14">
        <v>90.793495178222656</v>
      </c>
      <c r="E981" s="14">
        <v>83.362174987792969</v>
      </c>
      <c r="F981" s="14">
        <v>87.61181640625</v>
      </c>
      <c r="G981" s="14">
        <v>85.929191589355469</v>
      </c>
      <c r="H981" s="5">
        <v>424</v>
      </c>
      <c r="I981" s="15" t="s">
        <v>3981</v>
      </c>
      <c r="J981" s="15">
        <v>5</v>
      </c>
      <c r="K981" s="3" t="s">
        <v>3882</v>
      </c>
      <c r="L981" s="3" t="s">
        <v>3915</v>
      </c>
      <c r="M981" s="3" t="s">
        <v>3918</v>
      </c>
      <c r="N981" s="3" t="s">
        <v>3922</v>
      </c>
      <c r="O981" s="17">
        <v>0.68018019199371338</v>
      </c>
      <c r="P981" s="32">
        <v>52.522534010000001</v>
      </c>
      <c r="Q981" s="32">
        <v>386.03604125976563</v>
      </c>
      <c r="R981" s="5">
        <v>247</v>
      </c>
      <c r="S981" s="5">
        <v>73</v>
      </c>
      <c r="T981" s="16">
        <v>0.29554656147956848</v>
      </c>
      <c r="U981" s="17">
        <v>0.42592594027519232</v>
      </c>
      <c r="V981" s="32">
        <v>49.376490400000002</v>
      </c>
      <c r="W981" s="32">
        <v>311.11111450195313</v>
      </c>
      <c r="X981" s="17">
        <v>0.58558559417724609</v>
      </c>
      <c r="Y981" s="32">
        <v>51.73736547</v>
      </c>
      <c r="Z981" s="32">
        <v>361.71170043945313</v>
      </c>
      <c r="AA981" s="5">
        <v>247</v>
      </c>
      <c r="AB981" s="5">
        <v>73</v>
      </c>
      <c r="AC981" s="16">
        <v>0.29554656147956848</v>
      </c>
      <c r="AD981" s="17">
        <v>0.35185185074806208</v>
      </c>
      <c r="AE981" s="32">
        <v>50.670015560000003</v>
      </c>
      <c r="AF981" s="32">
        <v>283.33334350585938</v>
      </c>
      <c r="AG981" s="16">
        <v>0.108</v>
      </c>
      <c r="AH981" s="16">
        <v>4.2000000000000003E-2</v>
      </c>
      <c r="AI981" s="16"/>
      <c r="AJ981" s="16">
        <v>0.80700000000000005</v>
      </c>
      <c r="AK981" s="16">
        <v>3.5000000000000003E-2</v>
      </c>
      <c r="AL981" s="16">
        <v>7.0000002160668373E-3</v>
      </c>
      <c r="AM981" s="16"/>
      <c r="AN981" s="16">
        <v>0.111</v>
      </c>
      <c r="AO981" s="16">
        <v>0.13100000000000001</v>
      </c>
      <c r="AP981" s="5">
        <v>0</v>
      </c>
      <c r="AQ981" s="31">
        <v>13757.3701171875</v>
      </c>
      <c r="AR981" s="31">
        <v>13871.01</v>
      </c>
    </row>
    <row r="982" spans="1:44" x14ac:dyDescent="0.3">
      <c r="A982" s="4">
        <v>961144040</v>
      </c>
      <c r="B982" s="3" t="s">
        <v>463</v>
      </c>
      <c r="C982" s="3" t="s">
        <v>1924</v>
      </c>
      <c r="D982" s="14">
        <v>85.696525573730469</v>
      </c>
      <c r="E982" s="14">
        <v>82.687690734863281</v>
      </c>
      <c r="F982" s="14">
        <v>79.577735900878906</v>
      </c>
      <c r="G982" s="14">
        <v>77.37933349609375</v>
      </c>
      <c r="H982" s="5">
        <v>431</v>
      </c>
      <c r="I982" s="15" t="s">
        <v>3981</v>
      </c>
      <c r="J982" s="15">
        <v>5</v>
      </c>
      <c r="K982" s="3" t="s">
        <v>3882</v>
      </c>
      <c r="L982" s="3" t="s">
        <v>3915</v>
      </c>
      <c r="M982" s="3" t="s">
        <v>3918</v>
      </c>
      <c r="N982" s="3" t="s">
        <v>3922</v>
      </c>
      <c r="O982" s="17">
        <v>0.72429907321929932</v>
      </c>
      <c r="P982" s="32">
        <v>50.393093810000003</v>
      </c>
      <c r="Q982" s="32">
        <v>406.07476806640631</v>
      </c>
      <c r="R982" s="5">
        <v>203</v>
      </c>
      <c r="S982" s="5">
        <v>50</v>
      </c>
      <c r="T982" s="16">
        <v>0.24630542099475861</v>
      </c>
      <c r="U982" s="17">
        <v>0.4285714328289032</v>
      </c>
      <c r="V982" s="32">
        <v>49.095282189999999</v>
      </c>
      <c r="W982" s="32">
        <v>337.5</v>
      </c>
      <c r="X982" s="17">
        <v>0.58215963840484619</v>
      </c>
      <c r="Y982" s="32">
        <v>46.898479520000002</v>
      </c>
      <c r="Z982" s="32">
        <v>368.07510375976563</v>
      </c>
      <c r="AA982" s="5">
        <v>203</v>
      </c>
      <c r="AB982" s="5">
        <v>50</v>
      </c>
      <c r="AC982" s="16">
        <v>0.24630542099475861</v>
      </c>
      <c r="AD982" s="17">
        <v>0.3928571343421936</v>
      </c>
      <c r="AE982" s="32">
        <v>45.855251449999997</v>
      </c>
      <c r="AF982" s="32">
        <v>280.35714721679688</v>
      </c>
      <c r="AG982" s="16">
        <v>0.06</v>
      </c>
      <c r="AH982" s="16">
        <v>0.03</v>
      </c>
      <c r="AI982" s="16"/>
      <c r="AJ982" s="16">
        <v>0.86499999999999999</v>
      </c>
      <c r="AK982" s="16">
        <v>4.3999999999999997E-2</v>
      </c>
      <c r="AL982" s="16">
        <v>0</v>
      </c>
      <c r="AM982" s="16"/>
      <c r="AN982" s="16">
        <v>0.128</v>
      </c>
      <c r="AO982" s="16">
        <v>7.2999999999999995E-2</v>
      </c>
      <c r="AP982" s="5">
        <v>0</v>
      </c>
      <c r="AQ982" s="31">
        <v>12776.5595703125</v>
      </c>
      <c r="AR982" s="31">
        <v>12851.65</v>
      </c>
    </row>
    <row r="983" spans="1:44" x14ac:dyDescent="0.3">
      <c r="A983" s="4">
        <v>961144060</v>
      </c>
      <c r="B983" s="3" t="s">
        <v>463</v>
      </c>
      <c r="C983" s="3" t="s">
        <v>1925</v>
      </c>
      <c r="D983" s="14">
        <v>89.74310302734375</v>
      </c>
      <c r="E983" s="14">
        <v>86.590194702148438</v>
      </c>
      <c r="F983" s="14">
        <v>86.373519897460938</v>
      </c>
      <c r="G983" s="14">
        <v>83.492027282714844</v>
      </c>
      <c r="H983" s="5">
        <v>309</v>
      </c>
      <c r="I983" s="15" t="s">
        <v>3981</v>
      </c>
      <c r="J983" s="15">
        <v>5</v>
      </c>
      <c r="K983" s="3" t="s">
        <v>3882</v>
      </c>
      <c r="L983" s="3" t="s">
        <v>3915</v>
      </c>
      <c r="M983" s="3" t="s">
        <v>3918</v>
      </c>
      <c r="N983" s="3" t="s">
        <v>3922</v>
      </c>
      <c r="O983" s="17">
        <v>0.73287671804428101</v>
      </c>
      <c r="P983" s="32">
        <v>52.083696969999998</v>
      </c>
      <c r="Q983" s="32">
        <v>405.47946166992188</v>
      </c>
      <c r="R983" s="5">
        <v>125</v>
      </c>
      <c r="S983" s="5">
        <v>32</v>
      </c>
      <c r="T983" s="16">
        <v>0.25600001215934748</v>
      </c>
      <c r="U983" s="17">
        <v>0.31034481525421143</v>
      </c>
      <c r="V983" s="32">
        <v>50.722319970000001</v>
      </c>
      <c r="W983" s="32"/>
      <c r="X983" s="17">
        <v>0.65306121110916138</v>
      </c>
      <c r="Y983" s="32">
        <v>50.99154308</v>
      </c>
      <c r="Z983" s="32">
        <v>377.551025390625</v>
      </c>
      <c r="AA983" s="5">
        <v>126</v>
      </c>
      <c r="AB983" s="5">
        <v>33</v>
      </c>
      <c r="AC983" s="16">
        <v>0.25600001215934748</v>
      </c>
      <c r="AD983" s="17">
        <v>0.5</v>
      </c>
      <c r="AE983" s="32">
        <v>49.297549959999998</v>
      </c>
      <c r="AF983" s="32">
        <v>326.66665649414063</v>
      </c>
      <c r="AG983" s="16">
        <v>3.2000000000000001E-2</v>
      </c>
      <c r="AH983" s="16">
        <v>4.9000000000000002E-2</v>
      </c>
      <c r="AI983" s="16">
        <v>1.9E-2</v>
      </c>
      <c r="AJ983" s="16">
        <v>0.871</v>
      </c>
      <c r="AK983" s="16">
        <v>2.9000000000000001E-2</v>
      </c>
      <c r="AL983" s="16">
        <v>0</v>
      </c>
      <c r="AM983" s="16"/>
      <c r="AN983" s="16">
        <v>0.129</v>
      </c>
      <c r="AO983" s="16">
        <v>4.5999999999999999E-2</v>
      </c>
      <c r="AP983" s="5">
        <v>0</v>
      </c>
      <c r="AQ983" s="31">
        <v>12375.98046875</v>
      </c>
      <c r="AR983" s="31">
        <v>12451.07</v>
      </c>
    </row>
    <row r="984" spans="1:44" x14ac:dyDescent="0.3">
      <c r="A984" s="4">
        <v>961144100</v>
      </c>
      <c r="B984" s="3" t="s">
        <v>463</v>
      </c>
      <c r="C984" s="3" t="s">
        <v>1926</v>
      </c>
      <c r="D984" s="14">
        <v>86.50982666015625</v>
      </c>
      <c r="E984" s="14">
        <v>76.889877319335938</v>
      </c>
      <c r="F984" s="14">
        <v>82.667030334472656</v>
      </c>
      <c r="G984" s="14">
        <v>75.760978698730469</v>
      </c>
      <c r="H984" s="5">
        <v>385</v>
      </c>
      <c r="I984" s="15" t="s">
        <v>3981</v>
      </c>
      <c r="J984" s="15">
        <v>5</v>
      </c>
      <c r="K984" s="3" t="s">
        <v>3882</v>
      </c>
      <c r="L984" s="3" t="s">
        <v>3915</v>
      </c>
      <c r="M984" s="3" t="s">
        <v>3918</v>
      </c>
      <c r="N984" s="3" t="s">
        <v>3922</v>
      </c>
      <c r="O984" s="17">
        <v>0.67251461744308472</v>
      </c>
      <c r="P984" s="32">
        <v>50.73288101</v>
      </c>
      <c r="Q984" s="32">
        <v>388.30410766601563</v>
      </c>
      <c r="R984" s="5">
        <v>171</v>
      </c>
      <c r="S984" s="5">
        <v>46</v>
      </c>
      <c r="T984" s="16">
        <v>0.26900583505630488</v>
      </c>
      <c r="U984" s="17">
        <v>0.46153846383094788</v>
      </c>
      <c r="V984" s="32">
        <v>46.678051109999998</v>
      </c>
      <c r="W984" s="32">
        <v>323.07693481445313</v>
      </c>
      <c r="X984" s="17">
        <v>0.54970759153366089</v>
      </c>
      <c r="Y984" s="32">
        <v>48.759146989999998</v>
      </c>
      <c r="Z984" s="32">
        <v>347.95321655273438</v>
      </c>
      <c r="AA984" s="5">
        <v>171</v>
      </c>
      <c r="AB984" s="5">
        <v>46</v>
      </c>
      <c r="AC984" s="16">
        <v>0.26900583505630488</v>
      </c>
      <c r="AD984" s="17">
        <v>0.3461538553237915</v>
      </c>
      <c r="AE984" s="32">
        <v>44.943891919999999</v>
      </c>
      <c r="AF984" s="32">
        <v>280.76922607421881</v>
      </c>
      <c r="AG984" s="16">
        <v>3.1E-2</v>
      </c>
      <c r="AH984" s="16">
        <v>3.5999999999999997E-2</v>
      </c>
      <c r="AI984" s="16"/>
      <c r="AJ984" s="16">
        <v>0.83399999999999996</v>
      </c>
      <c r="AK984" s="16">
        <v>8.7999999999999995E-2</v>
      </c>
      <c r="AL984" s="16">
        <v>9.9999997764825821E-3</v>
      </c>
      <c r="AM984" s="16"/>
      <c r="AN984" s="16">
        <v>0.13300000000000001</v>
      </c>
      <c r="AO984" s="16">
        <v>0.109</v>
      </c>
      <c r="AP984" s="5">
        <v>0</v>
      </c>
      <c r="AQ984" s="31">
        <v>12869.73046875</v>
      </c>
      <c r="AR984" s="31">
        <v>12944.82</v>
      </c>
    </row>
    <row r="985" spans="1:44" x14ac:dyDescent="0.3">
      <c r="A985" s="4">
        <v>961144120</v>
      </c>
      <c r="B985" s="3" t="s">
        <v>463</v>
      </c>
      <c r="C985" s="3" t="s">
        <v>605</v>
      </c>
      <c r="D985" s="14">
        <v>80.03759765625</v>
      </c>
      <c r="E985" s="14">
        <v>74.844291687011719</v>
      </c>
      <c r="F985" s="14">
        <v>73.759620666503906</v>
      </c>
      <c r="G985" s="14">
        <v>73.739036560058594</v>
      </c>
      <c r="H985" s="5">
        <v>191</v>
      </c>
      <c r="I985" s="15" t="s">
        <v>3981</v>
      </c>
      <c r="J985" s="15">
        <v>5</v>
      </c>
      <c r="K985" s="3" t="s">
        <v>3882</v>
      </c>
      <c r="L985" s="3" t="s">
        <v>3915</v>
      </c>
      <c r="M985" s="3" t="s">
        <v>3918</v>
      </c>
      <c r="N985" s="3" t="s">
        <v>3922</v>
      </c>
      <c r="O985" s="17">
        <v>0.55434781312942505</v>
      </c>
      <c r="P985" s="32">
        <v>48.02887922</v>
      </c>
      <c r="Q985" s="32">
        <v>364.13043212890631</v>
      </c>
      <c r="R985" s="5">
        <v>99</v>
      </c>
      <c r="S985" s="5">
        <v>35</v>
      </c>
      <c r="T985" s="16">
        <v>0.35353535413742071</v>
      </c>
      <c r="U985" s="17">
        <v>0.1785714328289032</v>
      </c>
      <c r="V985" s="32">
        <v>45.825203799999997</v>
      </c>
      <c r="W985" s="32"/>
      <c r="X985" s="17">
        <v>0.48913043737411499</v>
      </c>
      <c r="Y985" s="32">
        <v>43.394260549999998</v>
      </c>
      <c r="Z985" s="32">
        <v>316.30435180664063</v>
      </c>
      <c r="AA985" s="5">
        <v>99</v>
      </c>
      <c r="AB985" s="5">
        <v>35</v>
      </c>
      <c r="AC985" s="16">
        <v>0.35353535413742071</v>
      </c>
      <c r="AD985" s="17">
        <v>0</v>
      </c>
      <c r="AE985" s="32">
        <v>43.805254689999998</v>
      </c>
      <c r="AF985" s="32"/>
      <c r="AG985" s="16">
        <v>0.11</v>
      </c>
      <c r="AH985" s="16">
        <v>4.2000000000000003E-2</v>
      </c>
      <c r="AI985" s="16"/>
      <c r="AJ985" s="16">
        <v>0.754</v>
      </c>
      <c r="AK985" s="16">
        <v>8.4000000000000005E-2</v>
      </c>
      <c r="AL985" s="16">
        <v>9.9999997764825821E-3</v>
      </c>
      <c r="AM985" s="16"/>
      <c r="AN985" s="16">
        <v>0.17799999999999999</v>
      </c>
      <c r="AO985" s="16">
        <v>0.14099999999999999</v>
      </c>
      <c r="AP985" s="5">
        <v>0</v>
      </c>
      <c r="AQ985" s="31">
        <v>15690.9404296875</v>
      </c>
      <c r="AR985" s="31">
        <v>16291.31</v>
      </c>
    </row>
    <row r="986" spans="1:44" x14ac:dyDescent="0.3">
      <c r="A986" s="4">
        <v>961144160</v>
      </c>
      <c r="B986" s="3" t="s">
        <v>463</v>
      </c>
      <c r="C986" s="3" t="s">
        <v>1927</v>
      </c>
      <c r="D986" s="14">
        <v>89.07421875</v>
      </c>
      <c r="E986" s="14">
        <v>85.922393798828125</v>
      </c>
      <c r="F986" s="14">
        <v>86.214469909667969</v>
      </c>
      <c r="G986" s="14">
        <v>86.078956604003906</v>
      </c>
      <c r="H986" s="5">
        <v>128</v>
      </c>
      <c r="I986" s="15" t="s">
        <v>3981</v>
      </c>
      <c r="J986" s="15">
        <v>5</v>
      </c>
      <c r="K986" s="3" t="s">
        <v>3882</v>
      </c>
      <c r="L986" s="3" t="s">
        <v>3915</v>
      </c>
      <c r="M986" s="3" t="s">
        <v>3918</v>
      </c>
      <c r="N986" s="3" t="s">
        <v>3922</v>
      </c>
      <c r="O986" s="17">
        <v>0.63157892227172852</v>
      </c>
      <c r="P986" s="32">
        <v>51.804244009999998</v>
      </c>
      <c r="Q986" s="32">
        <v>366.66665649414063</v>
      </c>
      <c r="R986" s="5">
        <v>60</v>
      </c>
      <c r="S986" s="5">
        <v>27</v>
      </c>
      <c r="T986" s="16">
        <v>0.44999998807907099</v>
      </c>
      <c r="U986" s="17">
        <v>0.37931033968925482</v>
      </c>
      <c r="V986" s="32">
        <v>50.443899870000003</v>
      </c>
      <c r="W986" s="32"/>
      <c r="X986" s="17">
        <v>0.42105263471603388</v>
      </c>
      <c r="Y986" s="32">
        <v>50.895750790000001</v>
      </c>
      <c r="Z986" s="32">
        <v>312.28070068359381</v>
      </c>
      <c r="AA986" s="5">
        <v>60</v>
      </c>
      <c r="AB986" s="5">
        <v>27</v>
      </c>
      <c r="AC986" s="16">
        <v>0.44999998807907099</v>
      </c>
      <c r="AD986" s="17">
        <v>0.27586206793785101</v>
      </c>
      <c r="AE986" s="32">
        <v>50.754352169999997</v>
      </c>
      <c r="AF986" s="32"/>
      <c r="AG986" s="16">
        <v>0.30499999999999999</v>
      </c>
      <c r="AH986" s="16">
        <v>4.7E-2</v>
      </c>
      <c r="AI986" s="16"/>
      <c r="AJ986" s="16">
        <v>0.53900000000000003</v>
      </c>
      <c r="AK986" s="16">
        <v>0.10199999999999999</v>
      </c>
      <c r="AL986" s="16">
        <v>8.0000003799796104E-3</v>
      </c>
      <c r="AM986" s="16"/>
      <c r="AN986" s="16">
        <v>0.17199999999999999</v>
      </c>
      <c r="AO986" s="16">
        <v>0.23499999999999999</v>
      </c>
      <c r="AP986" s="5">
        <v>0</v>
      </c>
      <c r="AQ986" s="31">
        <v>6410.83984375</v>
      </c>
      <c r="AR986" s="31">
        <v>6719.54</v>
      </c>
    </row>
    <row r="987" spans="1:44" x14ac:dyDescent="0.3">
      <c r="A987" s="4">
        <v>540434020</v>
      </c>
      <c r="B987" s="3" t="s">
        <v>281</v>
      </c>
      <c r="C987" s="3" t="s">
        <v>1390</v>
      </c>
      <c r="D987" s="14">
        <v>82.400833129882813</v>
      </c>
      <c r="E987" s="14">
        <v>81.216331481933594</v>
      </c>
      <c r="F987" s="14">
        <v>88.671836853027344</v>
      </c>
      <c r="G987" s="14">
        <v>87.872100830078125</v>
      </c>
      <c r="H987" s="5">
        <v>167</v>
      </c>
      <c r="I987" s="15" t="s">
        <v>3981</v>
      </c>
      <c r="J987" s="15">
        <v>5</v>
      </c>
      <c r="K987" s="3" t="s">
        <v>3861</v>
      </c>
      <c r="L987" s="3" t="s">
        <v>3908</v>
      </c>
      <c r="M987" s="3" t="s">
        <v>3917</v>
      </c>
      <c r="N987" s="3" t="s">
        <v>3923</v>
      </c>
      <c r="O987" s="17">
        <v>0.42222222685813898</v>
      </c>
      <c r="P987" s="32">
        <v>49.016203449999999</v>
      </c>
      <c r="Q987" s="32">
        <v>331.11111450195313</v>
      </c>
      <c r="R987" s="5">
        <v>88</v>
      </c>
      <c r="S987" s="5">
        <v>44</v>
      </c>
      <c r="T987" s="16">
        <v>0.5</v>
      </c>
      <c r="U987" s="17">
        <v>0.20000000298023221</v>
      </c>
      <c r="V987" s="32">
        <v>48.481842589999999</v>
      </c>
      <c r="W987" s="32"/>
      <c r="X987" s="17">
        <v>0.28888890147209167</v>
      </c>
      <c r="Y987" s="32">
        <v>52.375808859999999</v>
      </c>
      <c r="Z987" s="32">
        <v>286.66665649414063</v>
      </c>
      <c r="AA987" s="5">
        <v>88</v>
      </c>
      <c r="AB987" s="5">
        <v>44</v>
      </c>
      <c r="AC987" s="16">
        <v>0.5</v>
      </c>
      <c r="AD987" s="17">
        <v>0.1428571492433548</v>
      </c>
      <c r="AE987" s="32">
        <v>51.764146760000003</v>
      </c>
      <c r="AF987" s="32"/>
      <c r="AG987" s="16"/>
      <c r="AH987" s="16">
        <v>4.2000000000000003E-2</v>
      </c>
      <c r="AI987" s="16"/>
      <c r="AJ987" s="16">
        <v>0.94600000000000006</v>
      </c>
      <c r="AK987" s="16"/>
      <c r="AL987" s="16">
        <v>1.200000010430813E-2</v>
      </c>
      <c r="AM987" s="16"/>
      <c r="AN987" s="16">
        <v>0.21</v>
      </c>
      <c r="AO987" s="16">
        <v>0.222</v>
      </c>
      <c r="AP987" s="5">
        <v>0</v>
      </c>
      <c r="AQ987" s="31">
        <v>10971.1904296875</v>
      </c>
      <c r="AR987" s="31">
        <v>11725.78</v>
      </c>
    </row>
    <row r="988" spans="1:44" x14ac:dyDescent="0.3">
      <c r="A988" s="4">
        <v>700924040</v>
      </c>
      <c r="B988" s="3" t="s">
        <v>337</v>
      </c>
      <c r="C988" s="3" t="s">
        <v>1501</v>
      </c>
      <c r="D988" s="14">
        <v>81.997215270996094</v>
      </c>
      <c r="E988" s="14">
        <v>81.734466552734375</v>
      </c>
      <c r="F988" s="14">
        <v>80.84967041015625</v>
      </c>
      <c r="G988" s="14">
        <v>80.219352722167969</v>
      </c>
      <c r="H988" s="5">
        <v>153</v>
      </c>
      <c r="I988" s="15" t="s">
        <v>3980</v>
      </c>
      <c r="J988" s="15">
        <v>6</v>
      </c>
      <c r="K988" s="3" t="s">
        <v>3900</v>
      </c>
      <c r="L988" s="3" t="s">
        <v>3909</v>
      </c>
      <c r="M988" s="3" t="s">
        <v>3917</v>
      </c>
      <c r="N988" s="3" t="s">
        <v>3921</v>
      </c>
      <c r="O988" s="17">
        <v>0.25641027092933649</v>
      </c>
      <c r="P988" s="32">
        <v>48.847578810000002</v>
      </c>
      <c r="Q988" s="32">
        <v>287.17947387695313</v>
      </c>
      <c r="R988" s="5">
        <v>116</v>
      </c>
      <c r="S988" s="5">
        <v>70</v>
      </c>
      <c r="T988" s="16">
        <v>0.60344827175140381</v>
      </c>
      <c r="U988" s="17">
        <v>0.1219512224197388</v>
      </c>
      <c r="V988" s="32">
        <v>48.697862929999999</v>
      </c>
      <c r="W988" s="32"/>
      <c r="X988" s="17">
        <v>0.38461539149284357</v>
      </c>
      <c r="Y988" s="32">
        <v>47.664561089999999</v>
      </c>
      <c r="Z988" s="32">
        <v>306.41024780273438</v>
      </c>
      <c r="AA988" s="5">
        <v>116</v>
      </c>
      <c r="AB988" s="5">
        <v>70</v>
      </c>
      <c r="AC988" s="16">
        <v>0.60344827175140381</v>
      </c>
      <c r="AD988" s="17">
        <v>0.1951219439506531</v>
      </c>
      <c r="AE988" s="32">
        <v>47.454579670000001</v>
      </c>
      <c r="AF988" s="32"/>
      <c r="AG988" s="16"/>
      <c r="AH988" s="16"/>
      <c r="AI988" s="16"/>
      <c r="AJ988" s="16">
        <v>0.94100000000000006</v>
      </c>
      <c r="AK988" s="16">
        <v>3.9E-2</v>
      </c>
      <c r="AL988" s="16">
        <v>1.9999999552965161E-2</v>
      </c>
      <c r="AM988" s="16"/>
      <c r="AN988" s="16">
        <v>8.5000000000000006E-2</v>
      </c>
      <c r="AO988" s="16">
        <v>0.501</v>
      </c>
      <c r="AP988" s="5">
        <v>0</v>
      </c>
      <c r="AQ988" s="31">
        <v>11421.6904296875</v>
      </c>
      <c r="AR988" s="31">
        <v>12594.58</v>
      </c>
    </row>
    <row r="989" spans="1:44" x14ac:dyDescent="0.3">
      <c r="A989" s="4">
        <v>920894030</v>
      </c>
      <c r="B989" s="3" t="s">
        <v>429</v>
      </c>
      <c r="C989" s="3" t="s">
        <v>1718</v>
      </c>
      <c r="D989" s="14">
        <v>86.999946594238281</v>
      </c>
      <c r="E989" s="14">
        <v>85.200248718261719</v>
      </c>
      <c r="F989" s="14">
        <v>82.966941833496094</v>
      </c>
      <c r="G989" s="14">
        <v>82.317733764648438</v>
      </c>
      <c r="H989" s="5">
        <v>656</v>
      </c>
      <c r="I989" s="15">
        <v>3</v>
      </c>
      <c r="J989" s="15">
        <v>6</v>
      </c>
      <c r="K989" s="3" t="s">
        <v>3883</v>
      </c>
      <c r="L989" s="3" t="s">
        <v>3915</v>
      </c>
      <c r="M989" s="3" t="s">
        <v>3919</v>
      </c>
      <c r="N989" s="3" t="s">
        <v>3922</v>
      </c>
      <c r="O989" s="17">
        <v>0.44815465807914728</v>
      </c>
      <c r="P989" s="32">
        <v>50.937645410000002</v>
      </c>
      <c r="Q989" s="32">
        <v>328.99822998046881</v>
      </c>
      <c r="R989" s="5">
        <v>836</v>
      </c>
      <c r="S989" s="5">
        <v>354</v>
      </c>
      <c r="T989" s="16">
        <v>0.42344498634338379</v>
      </c>
      <c r="U989" s="17">
        <v>0.27848100662231451</v>
      </c>
      <c r="V989" s="32">
        <v>50.142822899999999</v>
      </c>
      <c r="W989" s="32">
        <v>274.2615966796875</v>
      </c>
      <c r="X989" s="17">
        <v>0.3356766402721405</v>
      </c>
      <c r="Y989" s="32">
        <v>48.939781160000003</v>
      </c>
      <c r="Z989" s="32">
        <v>283.65554809570313</v>
      </c>
      <c r="AA989" s="5">
        <v>836</v>
      </c>
      <c r="AB989" s="5">
        <v>354</v>
      </c>
      <c r="AC989" s="16">
        <v>0.42344498634338379</v>
      </c>
      <c r="AD989" s="17">
        <v>0.147679328918457</v>
      </c>
      <c r="AE989" s="32">
        <v>48.636259760000002</v>
      </c>
      <c r="AF989" s="32">
        <v>211.39241027832031</v>
      </c>
      <c r="AG989" s="16">
        <v>0.10100000000000001</v>
      </c>
      <c r="AH989" s="16">
        <v>5.1999999999999998E-2</v>
      </c>
      <c r="AI989" s="16">
        <v>1.2E-2</v>
      </c>
      <c r="AJ989" s="16">
        <v>0.76500000000000001</v>
      </c>
      <c r="AK989" s="16">
        <v>6.6000000000000003E-2</v>
      </c>
      <c r="AL989" s="16">
        <v>4.999999888241291E-3</v>
      </c>
      <c r="AM989" s="16">
        <v>1.4999999999999999E-2</v>
      </c>
      <c r="AN989" s="16">
        <v>0.22900000000000001</v>
      </c>
      <c r="AO989" s="16">
        <v>0.24099999999999999</v>
      </c>
      <c r="AP989" s="5">
        <v>0</v>
      </c>
      <c r="AQ989" s="31">
        <v>12343.3701171875</v>
      </c>
      <c r="AR989" s="31">
        <v>12402.21</v>
      </c>
    </row>
    <row r="990" spans="1:44" x14ac:dyDescent="0.3">
      <c r="A990" s="4">
        <v>920894040</v>
      </c>
      <c r="B990" s="3" t="s">
        <v>429</v>
      </c>
      <c r="C990" s="3" t="s">
        <v>1719</v>
      </c>
      <c r="D990" s="14">
        <v>84.374610900878906</v>
      </c>
      <c r="E990" s="14">
        <v>88.4017333984375</v>
      </c>
      <c r="F990" s="14">
        <v>84.553398132324219</v>
      </c>
      <c r="G990" s="14">
        <v>84.926910400390625</v>
      </c>
      <c r="H990" s="5">
        <v>695</v>
      </c>
      <c r="I990" s="15" t="s">
        <v>3981</v>
      </c>
      <c r="J990" s="15">
        <v>6</v>
      </c>
      <c r="K990" s="3" t="s">
        <v>3883</v>
      </c>
      <c r="L990" s="3" t="s">
        <v>3915</v>
      </c>
      <c r="M990" s="3" t="s">
        <v>3919</v>
      </c>
      <c r="N990" s="3" t="s">
        <v>3922</v>
      </c>
      <c r="O990" s="17">
        <v>0.54447442293167114</v>
      </c>
      <c r="P990" s="32">
        <v>49.8408205</v>
      </c>
      <c r="Q990" s="32">
        <v>359.5687255859375</v>
      </c>
      <c r="R990" s="5">
        <v>501</v>
      </c>
      <c r="S990" s="5">
        <v>128</v>
      </c>
      <c r="T990" s="16">
        <v>0.25548902153968811</v>
      </c>
      <c r="U990" s="17">
        <v>0.46428570151329041</v>
      </c>
      <c r="V990" s="32">
        <v>51.477589199999997</v>
      </c>
      <c r="W990" s="32">
        <v>319.047607421875</v>
      </c>
      <c r="X990" s="17">
        <v>0.42972972989082342</v>
      </c>
      <c r="Y990" s="32">
        <v>49.895295230000002</v>
      </c>
      <c r="Z990" s="32">
        <v>316.75674438476563</v>
      </c>
      <c r="AA990" s="5">
        <v>500</v>
      </c>
      <c r="AB990" s="5">
        <v>127</v>
      </c>
      <c r="AC990" s="16">
        <v>0.25548902153968811</v>
      </c>
      <c r="AD990" s="17">
        <v>0.3214285671710968</v>
      </c>
      <c r="AE990" s="32">
        <v>50.105591590000003</v>
      </c>
      <c r="AF990" s="32">
        <v>265.4761962890625</v>
      </c>
      <c r="AG990" s="16">
        <v>3.9E-2</v>
      </c>
      <c r="AH990" s="16">
        <v>4.2000000000000003E-2</v>
      </c>
      <c r="AI990" s="16">
        <v>2.5999999999999999E-2</v>
      </c>
      <c r="AJ990" s="16">
        <v>0.83599999999999997</v>
      </c>
      <c r="AK990" s="16">
        <v>5.6000000000000001E-2</v>
      </c>
      <c r="AL990" s="16">
        <v>1.0000000474974511E-3</v>
      </c>
      <c r="AM990" s="16">
        <v>1.9E-2</v>
      </c>
      <c r="AN990" s="16">
        <v>0.13700000000000001</v>
      </c>
      <c r="AO990" s="16">
        <v>3.7999999999999999E-2</v>
      </c>
      <c r="AP990" s="5">
        <v>0</v>
      </c>
      <c r="AQ990" s="31">
        <v>10777.580078125</v>
      </c>
      <c r="AR990" s="31">
        <v>11004.46</v>
      </c>
    </row>
    <row r="991" spans="1:44" x14ac:dyDescent="0.3">
      <c r="A991" s="4">
        <v>920894050</v>
      </c>
      <c r="B991" s="3" t="s">
        <v>429</v>
      </c>
      <c r="C991" s="3" t="s">
        <v>1720</v>
      </c>
      <c r="D991" s="14">
        <v>83.537261962890625</v>
      </c>
      <c r="E991" s="14">
        <v>82.088363647460938</v>
      </c>
      <c r="F991" s="14">
        <v>85.8447265625</v>
      </c>
      <c r="G991" s="14">
        <v>83.306205749511719</v>
      </c>
      <c r="H991" s="5">
        <v>752</v>
      </c>
      <c r="I991" s="15" t="s">
        <v>3981</v>
      </c>
      <c r="J991" s="15">
        <v>6</v>
      </c>
      <c r="K991" s="3" t="s">
        <v>3883</v>
      </c>
      <c r="L991" s="3" t="s">
        <v>3915</v>
      </c>
      <c r="M991" s="3" t="s">
        <v>3919</v>
      </c>
      <c r="N991" s="3" t="s">
        <v>3922</v>
      </c>
      <c r="O991" s="17">
        <v>0.51826483011245728</v>
      </c>
      <c r="P991" s="32">
        <v>49.49098807</v>
      </c>
      <c r="Q991" s="32">
        <v>349.77169799804688</v>
      </c>
      <c r="R991" s="5">
        <v>625</v>
      </c>
      <c r="S991" s="5">
        <v>175</v>
      </c>
      <c r="T991" s="16">
        <v>0.2800000011920929</v>
      </c>
      <c r="U991" s="17">
        <v>0.2671755850315094</v>
      </c>
      <c r="V991" s="32">
        <v>48.845410809999997</v>
      </c>
      <c r="W991" s="32">
        <v>270.99237060546881</v>
      </c>
      <c r="X991" s="17">
        <v>0.44063925743103027</v>
      </c>
      <c r="Y991" s="32">
        <v>50.673054450000002</v>
      </c>
      <c r="Z991" s="32">
        <v>322.1461181640625</v>
      </c>
      <c r="AA991" s="5">
        <v>625</v>
      </c>
      <c r="AB991" s="5">
        <v>176</v>
      </c>
      <c r="AC991" s="16">
        <v>0.2800000011920929</v>
      </c>
      <c r="AD991" s="17">
        <v>0.22900763154029849</v>
      </c>
      <c r="AE991" s="32">
        <v>49.192905699999997</v>
      </c>
      <c r="AF991" s="32">
        <v>240.4580078125</v>
      </c>
      <c r="AG991" s="16">
        <v>3.2000000000000001E-2</v>
      </c>
      <c r="AH991" s="16">
        <v>3.9E-2</v>
      </c>
      <c r="AI991" s="16">
        <v>1.2999999999999999E-2</v>
      </c>
      <c r="AJ991" s="16">
        <v>0.871</v>
      </c>
      <c r="AK991" s="16">
        <v>4.3999999999999997E-2</v>
      </c>
      <c r="AL991" s="16">
        <v>1.0000000474974511E-3</v>
      </c>
      <c r="AM991" s="16">
        <v>8.0000000000000002E-3</v>
      </c>
      <c r="AN991" s="16">
        <v>0.17</v>
      </c>
      <c r="AO991" s="16">
        <v>9.0999999999999998E-2</v>
      </c>
      <c r="AP991" s="5">
        <v>0</v>
      </c>
      <c r="AQ991" s="31">
        <v>12927.73046875</v>
      </c>
      <c r="AR991" s="31">
        <v>13244.02</v>
      </c>
    </row>
    <row r="992" spans="1:44" x14ac:dyDescent="0.3">
      <c r="A992" s="4">
        <v>920894060</v>
      </c>
      <c r="B992" s="3" t="s">
        <v>429</v>
      </c>
      <c r="C992" s="3" t="s">
        <v>1721</v>
      </c>
      <c r="D992" s="14">
        <v>86.481147766113281</v>
      </c>
      <c r="E992" s="14">
        <v>83.544364929199219</v>
      </c>
      <c r="F992" s="14">
        <v>82.018150329589844</v>
      </c>
      <c r="G992" s="14">
        <v>80.246025085449219</v>
      </c>
      <c r="H992" s="5">
        <v>666</v>
      </c>
      <c r="I992" s="15" t="s">
        <v>3981</v>
      </c>
      <c r="J992" s="15">
        <v>6</v>
      </c>
      <c r="K992" s="3" t="s">
        <v>3883</v>
      </c>
      <c r="L992" s="3" t="s">
        <v>3915</v>
      </c>
      <c r="M992" s="3" t="s">
        <v>3919</v>
      </c>
      <c r="N992" s="3" t="s">
        <v>3922</v>
      </c>
      <c r="O992" s="17">
        <v>0.60445684194564819</v>
      </c>
      <c r="P992" s="32">
        <v>50.720899869999997</v>
      </c>
      <c r="Q992" s="32">
        <v>372.98049926757813</v>
      </c>
      <c r="R992" s="5">
        <v>515</v>
      </c>
      <c r="S992" s="5">
        <v>196</v>
      </c>
      <c r="T992" s="16">
        <v>0.38058251142501831</v>
      </c>
      <c r="U992" s="17">
        <v>0.36764705181121832</v>
      </c>
      <c r="V992" s="32">
        <v>49.452448590000003</v>
      </c>
      <c r="W992" s="32">
        <v>306.61764526367188</v>
      </c>
      <c r="X992" s="17">
        <v>0.53760445117950439</v>
      </c>
      <c r="Y992" s="32">
        <v>48.368328630000001</v>
      </c>
      <c r="Z992" s="32">
        <v>339.5543212890625</v>
      </c>
      <c r="AA992" s="5">
        <v>517</v>
      </c>
      <c r="AB992" s="5">
        <v>197</v>
      </c>
      <c r="AC992" s="16">
        <v>0.38058251142501831</v>
      </c>
      <c r="AD992" s="17">
        <v>0.31617647409439092</v>
      </c>
      <c r="AE992" s="32">
        <v>47.469598820000002</v>
      </c>
      <c r="AF992" s="32">
        <v>254.41175842285159</v>
      </c>
      <c r="AG992" s="16">
        <v>7.8E-2</v>
      </c>
      <c r="AH992" s="16">
        <v>4.3999999999999997E-2</v>
      </c>
      <c r="AI992" s="16">
        <v>0.02</v>
      </c>
      <c r="AJ992" s="16">
        <v>0.80200000000000005</v>
      </c>
      <c r="AK992" s="16">
        <v>5.6000000000000001E-2</v>
      </c>
      <c r="AL992" s="16">
        <v>2.000000094994903E-3</v>
      </c>
      <c r="AM992" s="16">
        <v>9.0000000000000011E-3</v>
      </c>
      <c r="AN992" s="16">
        <v>0.14399999999999999</v>
      </c>
      <c r="AO992" s="16">
        <v>0.161</v>
      </c>
      <c r="AP992" s="5">
        <v>0</v>
      </c>
      <c r="AQ992" s="31">
        <v>12212.2900390625</v>
      </c>
      <c r="AR992" s="31">
        <v>12588.64</v>
      </c>
    </row>
    <row r="993" spans="1:44" x14ac:dyDescent="0.3">
      <c r="A993" s="4">
        <v>920894070</v>
      </c>
      <c r="B993" s="3" t="s">
        <v>429</v>
      </c>
      <c r="C993" s="3" t="s">
        <v>1722</v>
      </c>
      <c r="D993" s="14">
        <v>85.618858337402344</v>
      </c>
      <c r="E993" s="14">
        <v>85.604278564453125</v>
      </c>
      <c r="F993" s="14">
        <v>89.172294616699219</v>
      </c>
      <c r="G993" s="14">
        <v>88.391716003417969</v>
      </c>
      <c r="H993" s="5">
        <v>683</v>
      </c>
      <c r="I993" s="15" t="s">
        <v>3981</v>
      </c>
      <c r="J993" s="15">
        <v>6</v>
      </c>
      <c r="K993" s="3" t="s">
        <v>3883</v>
      </c>
      <c r="L993" s="3" t="s">
        <v>3915</v>
      </c>
      <c r="M993" s="3" t="s">
        <v>3919</v>
      </c>
      <c r="N993" s="3" t="s">
        <v>3922</v>
      </c>
      <c r="O993" s="17">
        <v>0.61917805671691895</v>
      </c>
      <c r="P993" s="32">
        <v>50.360647899999996</v>
      </c>
      <c r="Q993" s="32">
        <v>373.69863891601563</v>
      </c>
      <c r="R993" s="5">
        <v>494</v>
      </c>
      <c r="S993" s="5">
        <v>158</v>
      </c>
      <c r="T993" s="16">
        <v>0.31983804702758789</v>
      </c>
      <c r="U993" s="17">
        <v>0.39370077848434448</v>
      </c>
      <c r="V993" s="32">
        <v>50.31126922</v>
      </c>
      <c r="W993" s="32">
        <v>315.74801635742188</v>
      </c>
      <c r="X993" s="17">
        <v>0.555858314037323</v>
      </c>
      <c r="Y993" s="32">
        <v>52.677230420000001</v>
      </c>
      <c r="Z993" s="32">
        <v>346.593994140625</v>
      </c>
      <c r="AA993" s="5">
        <v>494</v>
      </c>
      <c r="AB993" s="5">
        <v>158</v>
      </c>
      <c r="AC993" s="16">
        <v>0.31983804702758789</v>
      </c>
      <c r="AD993" s="17">
        <v>0.37795275449752808</v>
      </c>
      <c r="AE993" s="32">
        <v>52.056760689999997</v>
      </c>
      <c r="AF993" s="32">
        <v>279.52755737304688</v>
      </c>
      <c r="AG993" s="16">
        <v>8.3000000000000004E-2</v>
      </c>
      <c r="AH993" s="16">
        <v>5.6000000000000001E-2</v>
      </c>
      <c r="AI993" s="16">
        <v>2.8000000000000001E-2</v>
      </c>
      <c r="AJ993" s="16">
        <v>0.76400000000000001</v>
      </c>
      <c r="AK993" s="16">
        <v>6.7000000000000004E-2</v>
      </c>
      <c r="AL993" s="16">
        <v>1.0000000474974511E-3</v>
      </c>
      <c r="AM993" s="16">
        <v>2.8000000000000001E-2</v>
      </c>
      <c r="AN993" s="16">
        <v>0.129</v>
      </c>
      <c r="AO993" s="16">
        <v>0.17699999999999999</v>
      </c>
      <c r="AP993" s="5">
        <v>0</v>
      </c>
      <c r="AQ993" s="31">
        <v>11455.419921875</v>
      </c>
      <c r="AR993" s="31">
        <v>11510.49</v>
      </c>
    </row>
    <row r="994" spans="1:44" x14ac:dyDescent="0.3">
      <c r="A994" s="4">
        <v>920894080</v>
      </c>
      <c r="B994" s="3" t="s">
        <v>429</v>
      </c>
      <c r="C994" s="3" t="s">
        <v>1177</v>
      </c>
      <c r="D994" s="14">
        <v>83.621994018554688</v>
      </c>
      <c r="E994" s="14">
        <v>82.546440124511719</v>
      </c>
      <c r="F994" s="14">
        <v>79.498519897460938</v>
      </c>
      <c r="G994" s="14">
        <v>78.317947387695313</v>
      </c>
      <c r="H994" s="5">
        <v>825</v>
      </c>
      <c r="I994" s="15" t="s">
        <v>3981</v>
      </c>
      <c r="J994" s="15">
        <v>6</v>
      </c>
      <c r="K994" s="3" t="s">
        <v>3883</v>
      </c>
      <c r="L994" s="3" t="s">
        <v>3915</v>
      </c>
      <c r="M994" s="3" t="s">
        <v>3919</v>
      </c>
      <c r="N994" s="3" t="s">
        <v>3922</v>
      </c>
      <c r="O994" s="17">
        <v>0.49650350213050842</v>
      </c>
      <c r="P994" s="32">
        <v>49.526387730000003</v>
      </c>
      <c r="Q994" s="32">
        <v>348.25173950195313</v>
      </c>
      <c r="R994" s="5">
        <v>573</v>
      </c>
      <c r="S994" s="5">
        <v>220</v>
      </c>
      <c r="T994" s="16">
        <v>0.38394415378570562</v>
      </c>
      <c r="U994" s="17">
        <v>0.29936304688453669</v>
      </c>
      <c r="V994" s="32">
        <v>49.036390730000001</v>
      </c>
      <c r="W994" s="32">
        <v>296.1783447265625</v>
      </c>
      <c r="X994" s="17">
        <v>0.36065572500228882</v>
      </c>
      <c r="Y994" s="32">
        <v>46.850768360000004</v>
      </c>
      <c r="Z994" s="32">
        <v>290.86651611328131</v>
      </c>
      <c r="AA994" s="5">
        <v>572</v>
      </c>
      <c r="AB994" s="5">
        <v>219</v>
      </c>
      <c r="AC994" s="16">
        <v>0.38394415378570562</v>
      </c>
      <c r="AD994" s="17">
        <v>0.2179487198591232</v>
      </c>
      <c r="AE994" s="32">
        <v>46.38382017</v>
      </c>
      <c r="AF994" s="32">
        <v>225.6410217285156</v>
      </c>
      <c r="AG994" s="16">
        <v>5.7000000000000002E-2</v>
      </c>
      <c r="AH994" s="16">
        <v>7.9000000000000001E-2</v>
      </c>
      <c r="AI994" s="16">
        <v>4.4999999999999998E-2</v>
      </c>
      <c r="AJ994" s="16">
        <v>0.75800000000000001</v>
      </c>
      <c r="AK994" s="16">
        <v>6.0999999999999999E-2</v>
      </c>
      <c r="AL994" s="16">
        <v>1.0000000474974511E-3</v>
      </c>
      <c r="AM994" s="16">
        <v>5.8000000000000003E-2</v>
      </c>
      <c r="AN994" s="16">
        <v>0.158</v>
      </c>
      <c r="AO994" s="16">
        <v>0.17499999999999999</v>
      </c>
      <c r="AP994" s="5">
        <v>0</v>
      </c>
      <c r="AQ994" s="31">
        <v>10703.2900390625</v>
      </c>
      <c r="AR994" s="31">
        <v>10990.76</v>
      </c>
    </row>
    <row r="995" spans="1:44" x14ac:dyDescent="0.3">
      <c r="A995" s="4">
        <v>920894090</v>
      </c>
      <c r="B995" s="3" t="s">
        <v>429</v>
      </c>
      <c r="C995" s="3" t="s">
        <v>1723</v>
      </c>
      <c r="D995" s="14">
        <v>82.433311462402344</v>
      </c>
      <c r="E995" s="14">
        <v>78.698265075683594</v>
      </c>
      <c r="F995" s="14">
        <v>85.738494873046875</v>
      </c>
      <c r="G995" s="14">
        <v>80.798027038574219</v>
      </c>
      <c r="H995" s="5">
        <v>645</v>
      </c>
      <c r="I995" s="15" t="s">
        <v>3981</v>
      </c>
      <c r="J995" s="15">
        <v>6</v>
      </c>
      <c r="K995" s="3" t="s">
        <v>3883</v>
      </c>
      <c r="L995" s="3" t="s">
        <v>3915</v>
      </c>
      <c r="M995" s="3" t="s">
        <v>3919</v>
      </c>
      <c r="N995" s="3" t="s">
        <v>3922</v>
      </c>
      <c r="O995" s="17">
        <v>0.49582171440124512</v>
      </c>
      <c r="P995" s="32">
        <v>49.02977155</v>
      </c>
      <c r="Q995" s="32">
        <v>340.66851806640631</v>
      </c>
      <c r="R995" s="5">
        <v>568</v>
      </c>
      <c r="S995" s="5">
        <v>189</v>
      </c>
      <c r="T995" s="16">
        <v>0.3327464759349823</v>
      </c>
      <c r="U995" s="17">
        <v>0.29600000381469732</v>
      </c>
      <c r="V995" s="32">
        <v>47.432005670000002</v>
      </c>
      <c r="W995" s="32">
        <v>282.39999389648438</v>
      </c>
      <c r="X995" s="17">
        <v>0.43175488710403442</v>
      </c>
      <c r="Y995" s="32">
        <v>50.609070299999999</v>
      </c>
      <c r="Z995" s="32">
        <v>303.62115478515631</v>
      </c>
      <c r="AA995" s="5">
        <v>567</v>
      </c>
      <c r="AB995" s="5">
        <v>188</v>
      </c>
      <c r="AC995" s="16">
        <v>0.3327464759349823</v>
      </c>
      <c r="AD995" s="17">
        <v>0.21600000560283661</v>
      </c>
      <c r="AE995" s="32">
        <v>47.780451579999998</v>
      </c>
      <c r="AF995" s="32">
        <v>233.6000061035156</v>
      </c>
      <c r="AG995" s="16">
        <v>5.3999999999999999E-2</v>
      </c>
      <c r="AH995" s="16">
        <v>7.1000000000000008E-2</v>
      </c>
      <c r="AI995" s="16">
        <v>8.0000000000000002E-3</v>
      </c>
      <c r="AJ995" s="16">
        <v>0.80200000000000005</v>
      </c>
      <c r="AK995" s="16">
        <v>6.5000000000000002E-2</v>
      </c>
      <c r="AL995" s="16">
        <v>0</v>
      </c>
      <c r="AM995" s="16">
        <v>2.3E-2</v>
      </c>
      <c r="AN995" s="16">
        <v>0.13300000000000001</v>
      </c>
      <c r="AO995" s="16">
        <v>0.155</v>
      </c>
      <c r="AP995" s="5">
        <v>0</v>
      </c>
      <c r="AQ995" s="31">
        <v>12493</v>
      </c>
      <c r="AR995" s="31">
        <v>12927.13</v>
      </c>
    </row>
    <row r="996" spans="1:44" x14ac:dyDescent="0.3">
      <c r="A996" s="4">
        <v>920894095</v>
      </c>
      <c r="B996" s="3" t="s">
        <v>429</v>
      </c>
      <c r="C996" s="3" t="s">
        <v>1724</v>
      </c>
      <c r="D996" s="14">
        <v>80.110633850097656</v>
      </c>
      <c r="E996" s="14">
        <v>79.371978759765625</v>
      </c>
      <c r="F996" s="14">
        <v>83.407768249511719</v>
      </c>
      <c r="G996" s="14">
        <v>81.248008728027344</v>
      </c>
      <c r="H996" s="5">
        <v>854</v>
      </c>
      <c r="I996" s="15" t="s">
        <v>3981</v>
      </c>
      <c r="J996" s="15">
        <v>6</v>
      </c>
      <c r="K996" s="3" t="s">
        <v>3883</v>
      </c>
      <c r="L996" s="3" t="s">
        <v>3915</v>
      </c>
      <c r="M996" s="3" t="s">
        <v>3919</v>
      </c>
      <c r="N996" s="3" t="s">
        <v>3922</v>
      </c>
      <c r="O996" s="17">
        <v>0.47216036915779108</v>
      </c>
      <c r="P996" s="32">
        <v>48.059393559999997</v>
      </c>
      <c r="Q996" s="32">
        <v>340.75723266601563</v>
      </c>
      <c r="R996" s="5">
        <v>546</v>
      </c>
      <c r="S996" s="5">
        <v>142</v>
      </c>
      <c r="T996" s="16">
        <v>0.26007327437400818</v>
      </c>
      <c r="U996" s="17">
        <v>0.27659574151039118</v>
      </c>
      <c r="V996" s="32">
        <v>47.712890610000002</v>
      </c>
      <c r="W996" s="32">
        <v>279.7872314453125</v>
      </c>
      <c r="X996" s="17">
        <v>0.37193763256072998</v>
      </c>
      <c r="Y996" s="32">
        <v>49.205289409999999</v>
      </c>
      <c r="Z996" s="32">
        <v>306.90423583984381</v>
      </c>
      <c r="AA996" s="5">
        <v>546</v>
      </c>
      <c r="AB996" s="5">
        <v>142</v>
      </c>
      <c r="AC996" s="16">
        <v>0.26007327437400818</v>
      </c>
      <c r="AD996" s="17">
        <v>0.2021276652812958</v>
      </c>
      <c r="AE996" s="32">
        <v>48.033854570000003</v>
      </c>
      <c r="AF996" s="32">
        <v>237.2340393066406</v>
      </c>
      <c r="AG996" s="16">
        <v>2.5000000000000001E-2</v>
      </c>
      <c r="AH996" s="16">
        <v>4.5999999999999999E-2</v>
      </c>
      <c r="AI996" s="16">
        <v>6.0000000000000001E-3</v>
      </c>
      <c r="AJ996" s="16">
        <v>0.88900000000000001</v>
      </c>
      <c r="AK996" s="16">
        <v>3.4000000000000002E-2</v>
      </c>
      <c r="AL996" s="16">
        <v>1.0000000474974511E-3</v>
      </c>
      <c r="AM996" s="16"/>
      <c r="AN996" s="16">
        <v>0.114</v>
      </c>
      <c r="AO996" s="16">
        <v>8.2000000000000003E-2</v>
      </c>
      <c r="AP996" s="5">
        <v>0</v>
      </c>
      <c r="AQ996" s="31">
        <v>10036.169921875</v>
      </c>
      <c r="AR996" s="31">
        <v>10191.36</v>
      </c>
    </row>
    <row r="997" spans="1:44" x14ac:dyDescent="0.3">
      <c r="A997" s="4">
        <v>920894100</v>
      </c>
      <c r="B997" s="3" t="s">
        <v>429</v>
      </c>
      <c r="C997" s="3" t="s">
        <v>1725</v>
      </c>
      <c r="D997" s="14">
        <v>83.505638122558594</v>
      </c>
      <c r="E997" s="14">
        <v>80.821807861328125</v>
      </c>
      <c r="F997" s="14">
        <v>82.019134521484375</v>
      </c>
      <c r="G997" s="14">
        <v>79.261497497558594</v>
      </c>
      <c r="H997" s="5">
        <v>662</v>
      </c>
      <c r="I997" s="15" t="s">
        <v>3981</v>
      </c>
      <c r="J997" s="15">
        <v>6</v>
      </c>
      <c r="K997" s="3" t="s">
        <v>3883</v>
      </c>
      <c r="L997" s="3" t="s">
        <v>3915</v>
      </c>
      <c r="M997" s="3" t="s">
        <v>3919</v>
      </c>
      <c r="N997" s="3" t="s">
        <v>3922</v>
      </c>
      <c r="O997" s="17">
        <v>0.42048516869544977</v>
      </c>
      <c r="P997" s="32">
        <v>49.477775989999998</v>
      </c>
      <c r="Q997" s="32">
        <v>336.11859130859381</v>
      </c>
      <c r="R997" s="5">
        <v>466</v>
      </c>
      <c r="S997" s="5">
        <v>165</v>
      </c>
      <c r="T997" s="16">
        <v>0.35407724976539612</v>
      </c>
      <c r="U997" s="17">
        <v>0.15151515603065491</v>
      </c>
      <c r="V997" s="32">
        <v>48.317357039999997</v>
      </c>
      <c r="W997" s="32">
        <v>268.93939208984381</v>
      </c>
      <c r="X997" s="17">
        <v>0.39622640609741211</v>
      </c>
      <c r="Y997" s="32">
        <v>48.36892332</v>
      </c>
      <c r="Z997" s="32">
        <v>303.5040283203125</v>
      </c>
      <c r="AA997" s="5">
        <v>465</v>
      </c>
      <c r="AB997" s="5">
        <v>165</v>
      </c>
      <c r="AC997" s="16">
        <v>0.35407724976539612</v>
      </c>
      <c r="AD997" s="17">
        <v>0.14393939077854159</v>
      </c>
      <c r="AE997" s="32">
        <v>46.915169910000003</v>
      </c>
      <c r="AF997" s="32">
        <v>209.0909118652344</v>
      </c>
      <c r="AG997" s="16">
        <v>0.106</v>
      </c>
      <c r="AH997" s="16">
        <v>2.5999999999999999E-2</v>
      </c>
      <c r="AI997" s="16">
        <v>8.0000000000000002E-3</v>
      </c>
      <c r="AJ997" s="16">
        <v>0.80700000000000005</v>
      </c>
      <c r="AK997" s="16">
        <v>5.3999999999999999E-2</v>
      </c>
      <c r="AL997" s="16">
        <v>0</v>
      </c>
      <c r="AM997" s="16">
        <v>1.2E-2</v>
      </c>
      <c r="AN997" s="16">
        <v>0.14099999999999999</v>
      </c>
      <c r="AO997" s="16">
        <v>0.184</v>
      </c>
      <c r="AP997" s="5">
        <v>0</v>
      </c>
      <c r="AQ997" s="31">
        <v>10944.759765625</v>
      </c>
      <c r="AR997" s="31">
        <v>11397.34</v>
      </c>
    </row>
    <row r="998" spans="1:44" x14ac:dyDescent="0.3">
      <c r="A998" s="4">
        <v>920894110</v>
      </c>
      <c r="B998" s="3" t="s">
        <v>429</v>
      </c>
      <c r="C998" s="3" t="s">
        <v>1726</v>
      </c>
      <c r="D998" s="14">
        <v>83.971664428710938</v>
      </c>
      <c r="E998" s="14">
        <v>82.647438049316406</v>
      </c>
      <c r="F998" s="14">
        <v>83.266326904296875</v>
      </c>
      <c r="G998" s="14">
        <v>80.871772766113281</v>
      </c>
      <c r="H998" s="5">
        <v>759</v>
      </c>
      <c r="I998" s="15" t="s">
        <v>3981</v>
      </c>
      <c r="J998" s="15">
        <v>6</v>
      </c>
      <c r="K998" s="3" t="s">
        <v>3883</v>
      </c>
      <c r="L998" s="3" t="s">
        <v>3915</v>
      </c>
      <c r="M998" s="3" t="s">
        <v>3919</v>
      </c>
      <c r="N998" s="3" t="s">
        <v>3922</v>
      </c>
      <c r="O998" s="17">
        <v>0.62094765901565552</v>
      </c>
      <c r="P998" s="32">
        <v>49.672475159999998</v>
      </c>
      <c r="Q998" s="32">
        <v>375.81048583984381</v>
      </c>
      <c r="R998" s="5">
        <v>473</v>
      </c>
      <c r="S998" s="5">
        <v>140</v>
      </c>
      <c r="T998" s="16">
        <v>0.29598307609558111</v>
      </c>
      <c r="U998" s="17">
        <v>0.35849055647850042</v>
      </c>
      <c r="V998" s="32">
        <v>49.078500099999999</v>
      </c>
      <c r="W998" s="32">
        <v>313.20755004882813</v>
      </c>
      <c r="X998" s="17">
        <v>0.52369076013565063</v>
      </c>
      <c r="Y998" s="32">
        <v>49.120098519999999</v>
      </c>
      <c r="Z998" s="32">
        <v>341.14712524414063</v>
      </c>
      <c r="AA998" s="5">
        <v>473</v>
      </c>
      <c r="AB998" s="5">
        <v>141</v>
      </c>
      <c r="AC998" s="16">
        <v>0.29598307609558111</v>
      </c>
      <c r="AD998" s="17">
        <v>0.2358490526676178</v>
      </c>
      <c r="AE998" s="32">
        <v>47.821981479999998</v>
      </c>
      <c r="AF998" s="32">
        <v>240.5660400390625</v>
      </c>
      <c r="AG998" s="16">
        <v>0.03</v>
      </c>
      <c r="AH998" s="16">
        <v>5.0999999999999997E-2</v>
      </c>
      <c r="AI998" s="16">
        <v>3.6999999999999998E-2</v>
      </c>
      <c r="AJ998" s="16">
        <v>0.84799999999999998</v>
      </c>
      <c r="AK998" s="16">
        <v>3.3000000000000002E-2</v>
      </c>
      <c r="AL998" s="16">
        <v>0</v>
      </c>
      <c r="AM998" s="16">
        <v>3.3000000000000002E-2</v>
      </c>
      <c r="AN998" s="16">
        <v>0.11700000000000001</v>
      </c>
      <c r="AO998" s="16">
        <v>9.4E-2</v>
      </c>
      <c r="AP998" s="5">
        <v>0</v>
      </c>
      <c r="AQ998" s="31">
        <v>11212</v>
      </c>
      <c r="AR998" s="31">
        <v>11388.6</v>
      </c>
    </row>
    <row r="999" spans="1:44" x14ac:dyDescent="0.3">
      <c r="A999" s="4">
        <v>920894120</v>
      </c>
      <c r="B999" s="3" t="s">
        <v>429</v>
      </c>
      <c r="C999" s="3" t="s">
        <v>1727</v>
      </c>
      <c r="D999" s="14">
        <v>85.937835693359375</v>
      </c>
      <c r="E999" s="14">
        <v>88.618362426757813</v>
      </c>
      <c r="F999" s="14">
        <v>84.813758850097656</v>
      </c>
      <c r="G999" s="14">
        <v>80.772117614746094</v>
      </c>
      <c r="H999" s="5">
        <v>722</v>
      </c>
      <c r="I999" s="15" t="s">
        <v>3981</v>
      </c>
      <c r="J999" s="15">
        <v>6</v>
      </c>
      <c r="K999" s="3" t="s">
        <v>3883</v>
      </c>
      <c r="L999" s="3" t="s">
        <v>3915</v>
      </c>
      <c r="M999" s="3" t="s">
        <v>3919</v>
      </c>
      <c r="N999" s="3" t="s">
        <v>3922</v>
      </c>
      <c r="O999" s="17">
        <v>0.56084656715393066</v>
      </c>
      <c r="P999" s="32">
        <v>50.493910569999997</v>
      </c>
      <c r="Q999" s="32">
        <v>356.61376953125</v>
      </c>
      <c r="R999" s="5">
        <v>503</v>
      </c>
      <c r="S999" s="5">
        <v>167</v>
      </c>
      <c r="T999" s="16">
        <v>0.33200794458389282</v>
      </c>
      <c r="U999" s="17">
        <v>0.43999999761581421</v>
      </c>
      <c r="V999" s="32">
        <v>51.567907009999999</v>
      </c>
      <c r="W999" s="32">
        <v>307.20001220703131</v>
      </c>
      <c r="X999" s="17">
        <v>0.50526314973831177</v>
      </c>
      <c r="Y999" s="32">
        <v>50.052108570000001</v>
      </c>
      <c r="Z999" s="32">
        <v>328.94735717773438</v>
      </c>
      <c r="AA999" s="5">
        <v>502</v>
      </c>
      <c r="AB999" s="5">
        <v>166</v>
      </c>
      <c r="AC999" s="16">
        <v>0.33200794458389282</v>
      </c>
      <c r="AD999" s="17">
        <v>0.27559053897857672</v>
      </c>
      <c r="AE999" s="32">
        <v>47.765861180000002</v>
      </c>
      <c r="AF999" s="32">
        <v>250.3937072753906</v>
      </c>
      <c r="AG999" s="16">
        <v>8.7000000000000008E-2</v>
      </c>
      <c r="AH999" s="16">
        <v>5.0999999999999997E-2</v>
      </c>
      <c r="AI999" s="16">
        <v>8.0000000000000002E-3</v>
      </c>
      <c r="AJ999" s="16">
        <v>0.78500000000000003</v>
      </c>
      <c r="AK999" s="16">
        <v>6.5000000000000002E-2</v>
      </c>
      <c r="AL999" s="16">
        <v>3.0000000260770321E-3</v>
      </c>
      <c r="AM999" s="16">
        <v>2.1999999999999999E-2</v>
      </c>
      <c r="AN999" s="16">
        <v>0.129</v>
      </c>
      <c r="AO999" s="16">
        <v>0.12</v>
      </c>
      <c r="AP999" s="5">
        <v>0</v>
      </c>
      <c r="AQ999" s="31">
        <v>11379.41015625</v>
      </c>
      <c r="AR999" s="31">
        <v>11766.56</v>
      </c>
    </row>
    <row r="1000" spans="1:44" x14ac:dyDescent="0.3">
      <c r="A1000" s="4">
        <v>920894130</v>
      </c>
      <c r="B1000" s="3" t="s">
        <v>429</v>
      </c>
      <c r="C1000" s="3" t="s">
        <v>1728</v>
      </c>
      <c r="D1000" s="14">
        <v>85.435531616210938</v>
      </c>
      <c r="E1000" s="14">
        <v>84.178459167480469</v>
      </c>
      <c r="F1000" s="14">
        <v>79.807197570800781</v>
      </c>
      <c r="G1000" s="14">
        <v>78.034934997558594</v>
      </c>
      <c r="H1000" s="5">
        <v>610</v>
      </c>
      <c r="I1000" s="15" t="s">
        <v>3981</v>
      </c>
      <c r="J1000" s="15">
        <v>6</v>
      </c>
      <c r="K1000" s="3" t="s">
        <v>3883</v>
      </c>
      <c r="L1000" s="3" t="s">
        <v>3915</v>
      </c>
      <c r="M1000" s="3" t="s">
        <v>3919</v>
      </c>
      <c r="N1000" s="3" t="s">
        <v>3922</v>
      </c>
      <c r="O1000" s="17">
        <v>0.49691358208656311</v>
      </c>
      <c r="P1000" s="32">
        <v>50.284056900000003</v>
      </c>
      <c r="Q1000" s="32">
        <v>347.22222900390631</v>
      </c>
      <c r="R1000" s="5">
        <v>166</v>
      </c>
      <c r="S1000" s="5">
        <v>34</v>
      </c>
      <c r="T1000" s="16">
        <v>0.2048192769289017</v>
      </c>
      <c r="U1000" s="17">
        <v>0.30136987566947943</v>
      </c>
      <c r="V1000" s="32">
        <v>49.716816979999997</v>
      </c>
      <c r="W1000" s="32"/>
      <c r="X1000" s="17">
        <v>0.38699689507484442</v>
      </c>
      <c r="Y1000" s="32">
        <v>47.036682800000001</v>
      </c>
      <c r="Z1000" s="32">
        <v>304.0247802734375</v>
      </c>
      <c r="AA1000" s="5">
        <v>165</v>
      </c>
      <c r="AB1000" s="5">
        <v>34</v>
      </c>
      <c r="AC1000" s="16">
        <v>0.2048192769289017</v>
      </c>
      <c r="AD1000" s="17">
        <v>0.2054794579744339</v>
      </c>
      <c r="AE1000" s="32">
        <v>46.224445580000001</v>
      </c>
      <c r="AF1000" s="32"/>
      <c r="AG1000" s="16">
        <v>3.9E-2</v>
      </c>
      <c r="AH1000" s="16">
        <v>4.5999999999999999E-2</v>
      </c>
      <c r="AI1000" s="16">
        <v>2.1000000000000001E-2</v>
      </c>
      <c r="AJ1000" s="16">
        <v>0.84399999999999997</v>
      </c>
      <c r="AK1000" s="16">
        <v>4.3999999999999997E-2</v>
      </c>
      <c r="AL1000" s="16">
        <v>4.999999888241291E-3</v>
      </c>
      <c r="AM1000" s="16">
        <v>0.02</v>
      </c>
      <c r="AN1000" s="16">
        <v>0.108</v>
      </c>
      <c r="AO1000" s="16">
        <v>7.9000000000000001E-2</v>
      </c>
      <c r="AP1000" s="5">
        <v>0</v>
      </c>
      <c r="AQ1000" s="31">
        <v>11460.1103515625</v>
      </c>
      <c r="AR1000" s="31">
        <v>11520.94</v>
      </c>
    </row>
    <row r="1001" spans="1:44" x14ac:dyDescent="0.3">
      <c r="A1001" s="4">
        <v>741904020</v>
      </c>
      <c r="B1001" s="3" t="s">
        <v>351</v>
      </c>
      <c r="C1001" s="3" t="s">
        <v>1531</v>
      </c>
      <c r="D1001" s="14">
        <v>82.693801879882813</v>
      </c>
      <c r="E1001" s="14">
        <v>83.835983276367188</v>
      </c>
      <c r="F1001" s="14">
        <v>88.023658752441406</v>
      </c>
      <c r="G1001" s="14">
        <v>86.291717529296875</v>
      </c>
      <c r="H1001" s="5">
        <v>101</v>
      </c>
      <c r="I1001" s="15" t="s">
        <v>3980</v>
      </c>
      <c r="J1001" s="15">
        <v>6</v>
      </c>
      <c r="K1001" s="3" t="s">
        <v>3824</v>
      </c>
      <c r="L1001" s="3" t="s">
        <v>3912</v>
      </c>
      <c r="M1001" s="3" t="s">
        <v>3917</v>
      </c>
      <c r="N1001" s="3" t="s">
        <v>3923</v>
      </c>
      <c r="O1001" s="17">
        <v>0.40425533056259161</v>
      </c>
      <c r="P1001" s="32">
        <v>49.138602110000001</v>
      </c>
      <c r="Q1001" s="32"/>
      <c r="R1001" s="5">
        <v>58</v>
      </c>
      <c r="S1001" s="5">
        <v>34</v>
      </c>
      <c r="T1001" s="16">
        <v>0.58620691299438477</v>
      </c>
      <c r="U1001" s="17">
        <v>0</v>
      </c>
      <c r="V1001" s="32">
        <v>49.574031349999998</v>
      </c>
      <c r="W1001" s="32"/>
      <c r="X1001" s="17">
        <v>0.48936170339584351</v>
      </c>
      <c r="Y1001" s="32">
        <v>51.98541195</v>
      </c>
      <c r="Z1001" s="32">
        <v>314.89361572265631</v>
      </c>
      <c r="AA1001" s="5">
        <v>58</v>
      </c>
      <c r="AB1001" s="5">
        <v>34</v>
      </c>
      <c r="AC1001" s="16">
        <v>0.58620691299438477</v>
      </c>
      <c r="AD1001" s="17">
        <v>0.2916666567325592</v>
      </c>
      <c r="AE1001" s="32">
        <v>50.874168339999997</v>
      </c>
      <c r="AF1001" s="32"/>
      <c r="AG1001" s="16"/>
      <c r="AH1001" s="16"/>
      <c r="AI1001" s="16"/>
      <c r="AJ1001" s="16">
        <v>0.98</v>
      </c>
      <c r="AK1001" s="16"/>
      <c r="AL1001" s="16">
        <v>1.9999999552965161E-2</v>
      </c>
      <c r="AM1001" s="16"/>
      <c r="AN1001" s="16">
        <v>0.25700000000000001</v>
      </c>
      <c r="AO1001" s="16">
        <v>0.38</v>
      </c>
      <c r="AP1001" s="5">
        <v>0</v>
      </c>
      <c r="AQ1001" s="31">
        <v>10451.5595703125</v>
      </c>
      <c r="AR1001" s="31">
        <v>11212</v>
      </c>
    </row>
    <row r="1002" spans="1:44" x14ac:dyDescent="0.3">
      <c r="A1002" s="4">
        <v>461344030</v>
      </c>
      <c r="B1002" s="3" t="s">
        <v>208</v>
      </c>
      <c r="C1002" s="3" t="s">
        <v>1121</v>
      </c>
      <c r="D1002" s="14">
        <v>86.840217590332031</v>
      </c>
      <c r="E1002" s="14">
        <v>87.90594482421875</v>
      </c>
      <c r="F1002" s="14">
        <v>82.268318176269531</v>
      </c>
      <c r="G1002" s="14">
        <v>84.191032409667969</v>
      </c>
      <c r="H1002" s="5">
        <v>655</v>
      </c>
      <c r="I1002" s="15" t="s">
        <v>3980</v>
      </c>
      <c r="J1002" s="15">
        <v>4</v>
      </c>
      <c r="K1002" s="3" t="s">
        <v>3838</v>
      </c>
      <c r="L1002" s="3" t="s">
        <v>3913</v>
      </c>
      <c r="M1002" s="3" t="s">
        <v>3916</v>
      </c>
      <c r="N1002" s="3" t="s">
        <v>3921</v>
      </c>
      <c r="O1002" s="17">
        <v>0.41501975059509277</v>
      </c>
      <c r="P1002" s="32">
        <v>50.870914079999999</v>
      </c>
      <c r="Q1002" s="32">
        <v>320.15811157226563</v>
      </c>
      <c r="R1002" s="5">
        <v>176</v>
      </c>
      <c r="S1002" s="5">
        <v>126</v>
      </c>
      <c r="T1002" s="16">
        <v>0.71590906381607056</v>
      </c>
      <c r="U1002" s="17">
        <v>0.34682080149650568</v>
      </c>
      <c r="V1002" s="32">
        <v>51.270882440000001</v>
      </c>
      <c r="W1002" s="32">
        <v>306.35836791992188</v>
      </c>
      <c r="X1002" s="17">
        <v>0.4268774688243866</v>
      </c>
      <c r="Y1002" s="32">
        <v>48.519002389999997</v>
      </c>
      <c r="Z1002" s="32">
        <v>315.81027221679688</v>
      </c>
      <c r="AA1002" s="5">
        <v>176</v>
      </c>
      <c r="AB1002" s="5">
        <v>126</v>
      </c>
      <c r="AC1002" s="16">
        <v>0.71590906381607056</v>
      </c>
      <c r="AD1002" s="17">
        <v>0.3815028965473175</v>
      </c>
      <c r="AE1002" s="32">
        <v>49.691190089999999</v>
      </c>
      <c r="AF1002" s="32">
        <v>300.57803344726563</v>
      </c>
      <c r="AG1002" s="16">
        <v>1.0999999999999999E-2</v>
      </c>
      <c r="AH1002" s="16">
        <v>4.5999999999999999E-2</v>
      </c>
      <c r="AI1002" s="16"/>
      <c r="AJ1002" s="16">
        <v>0.90400000000000003</v>
      </c>
      <c r="AK1002" s="16">
        <v>2.9000000000000001E-2</v>
      </c>
      <c r="AL1002" s="16">
        <v>1.099999994039536E-2</v>
      </c>
      <c r="AM1002" s="16">
        <v>1.4E-2</v>
      </c>
      <c r="AN1002" s="16">
        <v>0.17599999999999999</v>
      </c>
      <c r="AO1002" s="16">
        <v>0.66800000000000004</v>
      </c>
      <c r="AP1002" s="5">
        <v>0</v>
      </c>
      <c r="AQ1002" s="31">
        <v>10344.240234375</v>
      </c>
      <c r="AR1002" s="31">
        <v>12159.44</v>
      </c>
    </row>
    <row r="1003" spans="1:44" x14ac:dyDescent="0.3">
      <c r="A1003" s="4">
        <v>461345000</v>
      </c>
      <c r="B1003" s="3" t="s">
        <v>208</v>
      </c>
      <c r="C1003" s="3" t="s">
        <v>1122</v>
      </c>
      <c r="D1003" s="14">
        <v>95.183937072753906</v>
      </c>
      <c r="E1003" s="14">
        <v>94.270317077636719</v>
      </c>
      <c r="F1003" s="14">
        <v>99.513015747070313</v>
      </c>
      <c r="G1003" s="14">
        <v>89.801902770996094</v>
      </c>
      <c r="H1003" s="5">
        <v>137</v>
      </c>
      <c r="I1003" s="15" t="s">
        <v>3981</v>
      </c>
      <c r="J1003" s="15">
        <v>6</v>
      </c>
      <c r="K1003" s="3" t="s">
        <v>3838</v>
      </c>
      <c r="L1003" s="3" t="s">
        <v>3913</v>
      </c>
      <c r="M1003" s="3" t="s">
        <v>3916</v>
      </c>
      <c r="N1003" s="3" t="s">
        <v>3921</v>
      </c>
      <c r="O1003" s="17">
        <v>0.515625</v>
      </c>
      <c r="P1003" s="32">
        <v>54.356794069999999</v>
      </c>
      <c r="Q1003" s="32">
        <v>329.6875</v>
      </c>
      <c r="R1003" s="5">
        <v>100</v>
      </c>
      <c r="S1003" s="5">
        <v>68</v>
      </c>
      <c r="T1003" s="16">
        <v>0.68000000715255737</v>
      </c>
      <c r="U1003" s="17">
        <v>0.3611111044883728</v>
      </c>
      <c r="V1003" s="32">
        <v>53.924327400000003</v>
      </c>
      <c r="W1003" s="32">
        <v>283.33334350585938</v>
      </c>
      <c r="X1003" s="17">
        <v>0.578125</v>
      </c>
      <c r="Y1003" s="32">
        <v>58.905393689999997</v>
      </c>
      <c r="Z1003" s="32">
        <v>342.1875</v>
      </c>
      <c r="AA1003" s="5">
        <v>100</v>
      </c>
      <c r="AB1003" s="5">
        <v>68</v>
      </c>
      <c r="AC1003" s="16">
        <v>0.68000000715255737</v>
      </c>
      <c r="AD1003" s="17">
        <v>0.3055555522441864</v>
      </c>
      <c r="AE1003" s="32">
        <v>52.850891730000001</v>
      </c>
      <c r="AF1003" s="32">
        <v>272.22222900390631</v>
      </c>
      <c r="AG1003" s="16"/>
      <c r="AH1003" s="16"/>
      <c r="AI1003" s="16"/>
      <c r="AJ1003" s="16">
        <v>0.99299999999999999</v>
      </c>
      <c r="AK1003" s="16"/>
      <c r="AL1003" s="16">
        <v>7.0000002160668373E-3</v>
      </c>
      <c r="AM1003" s="16"/>
      <c r="AN1003" s="16">
        <v>0.161</v>
      </c>
      <c r="AO1003" s="16">
        <v>0.54900000000000004</v>
      </c>
      <c r="AP1003" s="5">
        <v>0</v>
      </c>
      <c r="AQ1003" s="31">
        <v>9331.3798828125</v>
      </c>
      <c r="AR1003" s="31">
        <v>10857.58</v>
      </c>
    </row>
    <row r="1004" spans="1:44" x14ac:dyDescent="0.3">
      <c r="A1004" s="4">
        <v>830024020</v>
      </c>
      <c r="B1004" s="3" t="s">
        <v>393</v>
      </c>
      <c r="C1004" s="3" t="s">
        <v>976</v>
      </c>
      <c r="D1004" s="14">
        <v>91.116470336914063</v>
      </c>
      <c r="E1004" s="14">
        <v>85.870941162109375</v>
      </c>
      <c r="F1004" s="14">
        <v>89.309524536132813</v>
      </c>
      <c r="G1004" s="14">
        <v>87.979774475097656</v>
      </c>
      <c r="H1004" s="5">
        <v>321</v>
      </c>
      <c r="I1004" s="15" t="s">
        <v>3980</v>
      </c>
      <c r="J1004" s="15">
        <v>5</v>
      </c>
      <c r="K1004" s="3" t="s">
        <v>3834</v>
      </c>
      <c r="L1004" s="3" t="s">
        <v>3914</v>
      </c>
      <c r="M1004" s="3" t="s">
        <v>3916</v>
      </c>
      <c r="N1004" s="3" t="s">
        <v>3921</v>
      </c>
      <c r="O1004" s="17">
        <v>0.65284973382949829</v>
      </c>
      <c r="P1004" s="32">
        <v>52.65746936</v>
      </c>
      <c r="Q1004" s="32">
        <v>387.56475830078131</v>
      </c>
      <c r="R1004" s="5">
        <v>238</v>
      </c>
      <c r="S1004" s="5">
        <v>81</v>
      </c>
      <c r="T1004" s="16">
        <v>0.3403361439704895</v>
      </c>
      <c r="U1004" s="17">
        <v>0.39215686917304993</v>
      </c>
      <c r="V1004" s="32">
        <v>50.422446530000002</v>
      </c>
      <c r="W1004" s="32"/>
      <c r="X1004" s="17">
        <v>0.56994819641113281</v>
      </c>
      <c r="Y1004" s="32">
        <v>52.759884479999997</v>
      </c>
      <c r="Z1004" s="32">
        <v>352.33160400390631</v>
      </c>
      <c r="AA1004" s="5">
        <v>237</v>
      </c>
      <c r="AB1004" s="5">
        <v>81</v>
      </c>
      <c r="AC1004" s="16">
        <v>0.3403361439704895</v>
      </c>
      <c r="AD1004" s="17">
        <v>0.31372550129890442</v>
      </c>
      <c r="AE1004" s="32">
        <v>51.824782419999998</v>
      </c>
      <c r="AF1004" s="32"/>
      <c r="AG1004" s="16"/>
      <c r="AH1004" s="16">
        <v>1.9E-2</v>
      </c>
      <c r="AI1004" s="16"/>
      <c r="AJ1004" s="16">
        <v>0.95600000000000007</v>
      </c>
      <c r="AK1004" s="16"/>
      <c r="AL1004" s="16">
        <v>2.500000037252903E-2</v>
      </c>
      <c r="AM1004" s="16"/>
      <c r="AN1004" s="16">
        <v>0.09</v>
      </c>
      <c r="AO1004" s="16">
        <v>0.193</v>
      </c>
      <c r="AP1004" s="5">
        <v>0</v>
      </c>
      <c r="AQ1004" s="31">
        <v>14175.6103515625</v>
      </c>
      <c r="AR1004" s="31">
        <v>15392.07</v>
      </c>
    </row>
    <row r="1005" spans="1:44" x14ac:dyDescent="0.3">
      <c r="A1005" s="4">
        <v>940874020</v>
      </c>
      <c r="B1005" s="3" t="s">
        <v>440</v>
      </c>
      <c r="C1005" s="3" t="s">
        <v>1756</v>
      </c>
      <c r="D1005" s="14">
        <v>78.995780944824219</v>
      </c>
      <c r="E1005" s="14">
        <v>78.639892578125</v>
      </c>
      <c r="F1005" s="14">
        <v>78.577796936035156</v>
      </c>
      <c r="G1005" s="14">
        <v>77.431922912597656</v>
      </c>
      <c r="H1005" s="5">
        <v>406</v>
      </c>
      <c r="I1005" s="15" t="s">
        <v>3980</v>
      </c>
      <c r="J1005" s="15">
        <v>5</v>
      </c>
      <c r="K1005" s="3" t="s">
        <v>3867</v>
      </c>
      <c r="L1005" s="3" t="s">
        <v>3910</v>
      </c>
      <c r="M1005" s="3" t="s">
        <v>3917</v>
      </c>
      <c r="N1005" s="3" t="s">
        <v>3921</v>
      </c>
      <c r="O1005" s="17">
        <v>0.40594059228897089</v>
      </c>
      <c r="P1005" s="32">
        <v>47.593623630000003</v>
      </c>
      <c r="Q1005" s="32">
        <v>315.34652709960938</v>
      </c>
      <c r="R1005" s="5">
        <v>223</v>
      </c>
      <c r="S1005" s="5">
        <v>144</v>
      </c>
      <c r="T1005" s="16">
        <v>0.64573991298675537</v>
      </c>
      <c r="U1005" s="17">
        <v>0.33050847053527832</v>
      </c>
      <c r="V1005" s="32">
        <v>47.4076679</v>
      </c>
      <c r="W1005" s="32">
        <v>289.83050537109381</v>
      </c>
      <c r="X1005" s="17">
        <v>0.26237624883651728</v>
      </c>
      <c r="Y1005" s="32">
        <v>46.296221959999997</v>
      </c>
      <c r="Z1005" s="32">
        <v>269.30694580078131</v>
      </c>
      <c r="AA1005" s="5">
        <v>222</v>
      </c>
      <c r="AB1005" s="5">
        <v>143</v>
      </c>
      <c r="AC1005" s="16">
        <v>0.64573991298675537</v>
      </c>
      <c r="AD1005" s="17">
        <v>0.1864406764507294</v>
      </c>
      <c r="AE1005" s="32">
        <v>45.884866479999999</v>
      </c>
      <c r="AF1005" s="32"/>
      <c r="AG1005" s="16"/>
      <c r="AH1005" s="16"/>
      <c r="AI1005" s="16"/>
      <c r="AJ1005" s="16">
        <v>0.98</v>
      </c>
      <c r="AK1005" s="16"/>
      <c r="AL1005" s="16">
        <v>1.9999999552965161E-2</v>
      </c>
      <c r="AM1005" s="16"/>
      <c r="AN1005" s="16">
        <v>0.19900000000000001</v>
      </c>
      <c r="AO1005" s="16">
        <v>0.58899999999999997</v>
      </c>
      <c r="AP1005" s="5">
        <v>0</v>
      </c>
      <c r="AQ1005" s="31">
        <v>7929.740234375</v>
      </c>
      <c r="AR1005" s="31">
        <v>10247.19</v>
      </c>
    </row>
    <row r="1006" spans="1:44" x14ac:dyDescent="0.3">
      <c r="A1006" s="4">
        <v>880804020</v>
      </c>
      <c r="B1006" s="3" t="s">
        <v>413</v>
      </c>
      <c r="C1006" s="3" t="s">
        <v>1664</v>
      </c>
      <c r="D1006" s="14">
        <v>91.950935363769531</v>
      </c>
      <c r="E1006" s="14">
        <v>93.238517761230469</v>
      </c>
      <c r="F1006" s="14">
        <v>90.883438110351563</v>
      </c>
      <c r="G1006" s="14">
        <v>91.4290771484375</v>
      </c>
      <c r="H1006" s="5">
        <v>253</v>
      </c>
      <c r="I1006" s="15" t="s">
        <v>3980</v>
      </c>
      <c r="J1006" s="15">
        <v>5</v>
      </c>
      <c r="K1006" s="3" t="s">
        <v>3833</v>
      </c>
      <c r="L1006" s="3" t="s">
        <v>3911</v>
      </c>
      <c r="M1006" s="3" t="s">
        <v>3917</v>
      </c>
      <c r="N1006" s="3" t="s">
        <v>3923</v>
      </c>
      <c r="O1006" s="17">
        <v>0.45161288976669312</v>
      </c>
      <c r="P1006" s="32">
        <v>53.006096249999999</v>
      </c>
      <c r="Q1006" s="32">
        <v>323.3870849609375</v>
      </c>
      <c r="R1006" s="5">
        <v>130</v>
      </c>
      <c r="S1006" s="5">
        <v>85</v>
      </c>
      <c r="T1006" s="16">
        <v>0.6538461446762085</v>
      </c>
      <c r="U1006" s="17">
        <v>0.38823530077934271</v>
      </c>
      <c r="V1006" s="32">
        <v>53.494147820000002</v>
      </c>
      <c r="W1006" s="32">
        <v>307.058837890625</v>
      </c>
      <c r="X1006" s="17">
        <v>0.45967742800712591</v>
      </c>
      <c r="Y1006" s="32">
        <v>53.707844459999997</v>
      </c>
      <c r="Z1006" s="32">
        <v>316.1290283203125</v>
      </c>
      <c r="AA1006" s="5">
        <v>130</v>
      </c>
      <c r="AB1006" s="5">
        <v>85</v>
      </c>
      <c r="AC1006" s="16">
        <v>0.6538461446762085</v>
      </c>
      <c r="AD1006" s="17">
        <v>0.364705890417099</v>
      </c>
      <c r="AE1006" s="32">
        <v>53.76721938</v>
      </c>
      <c r="AF1006" s="32">
        <v>290.58822631835938</v>
      </c>
      <c r="AG1006" s="16"/>
      <c r="AH1006" s="16">
        <v>2.4E-2</v>
      </c>
      <c r="AI1006" s="16"/>
      <c r="AJ1006" s="16">
        <v>0.91700000000000004</v>
      </c>
      <c r="AK1006" s="16">
        <v>4.2999999999999997E-2</v>
      </c>
      <c r="AL1006" s="16">
        <v>1.6000000759959221E-2</v>
      </c>
      <c r="AM1006" s="16"/>
      <c r="AN1006" s="16">
        <v>0.17399999999999999</v>
      </c>
      <c r="AO1006" s="16">
        <v>0.624</v>
      </c>
      <c r="AP1006" s="5">
        <v>0</v>
      </c>
      <c r="AQ1006" s="31">
        <v>12600.8095703125</v>
      </c>
      <c r="AR1006" s="31">
        <v>14031.96</v>
      </c>
    </row>
    <row r="1007" spans="1:44" x14ac:dyDescent="0.3">
      <c r="A1007" s="4">
        <v>430024020</v>
      </c>
      <c r="B1007" s="3" t="s">
        <v>195</v>
      </c>
      <c r="C1007" s="3" t="s">
        <v>1096</v>
      </c>
      <c r="D1007" s="14">
        <v>86.352020263671875</v>
      </c>
      <c r="E1007" s="14">
        <v>86.118324279785156</v>
      </c>
      <c r="F1007" s="14">
        <v>88.327888488769531</v>
      </c>
      <c r="G1007" s="14">
        <v>90.54107666015625</v>
      </c>
      <c r="H1007" s="5">
        <v>149</v>
      </c>
      <c r="I1007" s="15" t="s">
        <v>3980</v>
      </c>
      <c r="J1007" s="15">
        <v>6</v>
      </c>
      <c r="K1007" s="3" t="s">
        <v>3812</v>
      </c>
      <c r="L1007" s="3" t="s">
        <v>3908</v>
      </c>
      <c r="M1007" s="3" t="s">
        <v>3916</v>
      </c>
      <c r="N1007" s="3" t="s">
        <v>3921</v>
      </c>
      <c r="O1007" s="17">
        <v>0.41860464215278631</v>
      </c>
      <c r="P1007" s="32">
        <v>50.666952289999998</v>
      </c>
      <c r="Q1007" s="32">
        <v>324.41860961914063</v>
      </c>
      <c r="R1007" s="5">
        <v>132</v>
      </c>
      <c r="S1007" s="5">
        <v>91</v>
      </c>
      <c r="T1007" s="16">
        <v>0.68939393758773804</v>
      </c>
      <c r="U1007" s="17">
        <v>0.29824560880661011</v>
      </c>
      <c r="V1007" s="32">
        <v>50.525588399999997</v>
      </c>
      <c r="W1007" s="32">
        <v>300</v>
      </c>
      <c r="X1007" s="17">
        <v>0.32558140158653259</v>
      </c>
      <c r="Y1007" s="32">
        <v>52.168651699999998</v>
      </c>
      <c r="Z1007" s="32">
        <v>282.55813598632813</v>
      </c>
      <c r="AA1007" s="5">
        <v>132</v>
      </c>
      <c r="AB1007" s="5">
        <v>91</v>
      </c>
      <c r="AC1007" s="16">
        <v>0.68939393758773804</v>
      </c>
      <c r="AD1007" s="17">
        <v>0.26315790414810181</v>
      </c>
      <c r="AE1007" s="32">
        <v>53.26715171</v>
      </c>
      <c r="AF1007" s="32"/>
      <c r="AG1007" s="16"/>
      <c r="AH1007" s="16"/>
      <c r="AI1007" s="16"/>
      <c r="AJ1007" s="16">
        <v>0.99299999999999999</v>
      </c>
      <c r="AK1007" s="16"/>
      <c r="AL1007" s="16">
        <v>7.0000002160668373E-3</v>
      </c>
      <c r="AM1007" s="16"/>
      <c r="AN1007" s="16">
        <v>0.17399999999999999</v>
      </c>
      <c r="AO1007" s="16">
        <v>0.59099999999999997</v>
      </c>
      <c r="AP1007" s="5">
        <v>0</v>
      </c>
      <c r="AQ1007" s="31">
        <v>8339.9296875</v>
      </c>
      <c r="AR1007" s="31">
        <v>10054.459999999999</v>
      </c>
    </row>
    <row r="1008" spans="1:44" x14ac:dyDescent="0.3">
      <c r="A1008" s="4">
        <v>51204020</v>
      </c>
      <c r="B1008" s="3" t="s">
        <v>14</v>
      </c>
      <c r="C1008" s="3" t="s">
        <v>577</v>
      </c>
      <c r="D1008" s="14">
        <v>86.795936584472656</v>
      </c>
      <c r="E1008" s="14">
        <v>86.19708251953125</v>
      </c>
      <c r="F1008" s="14">
        <v>91.819435119628906</v>
      </c>
      <c r="G1008" s="14">
        <v>88.710243225097656</v>
      </c>
      <c r="H1008" s="5">
        <v>239</v>
      </c>
      <c r="I1008" s="15" t="s">
        <v>3980</v>
      </c>
      <c r="J1008" s="15">
        <v>6</v>
      </c>
      <c r="K1008" s="3" t="s">
        <v>3837</v>
      </c>
      <c r="L1008" s="3" t="s">
        <v>3907</v>
      </c>
      <c r="M1008" s="3" t="s">
        <v>3916</v>
      </c>
      <c r="N1008" s="3" t="s">
        <v>3923</v>
      </c>
      <c r="O1008" s="17">
        <v>0.3650793731212616</v>
      </c>
      <c r="P1008" s="32">
        <v>50.85241224</v>
      </c>
      <c r="Q1008" s="32">
        <v>305.5555419921875</v>
      </c>
      <c r="R1008" s="5">
        <v>135</v>
      </c>
      <c r="S1008" s="5">
        <v>86</v>
      </c>
      <c r="T1008" s="16">
        <v>0.63703703880310059</v>
      </c>
      <c r="U1008" s="17">
        <v>0.30000001192092901</v>
      </c>
      <c r="V1008" s="32">
        <v>50.558423439999999</v>
      </c>
      <c r="W1008" s="32">
        <v>286.25</v>
      </c>
      <c r="X1008" s="17">
        <v>0.3174603283405304</v>
      </c>
      <c r="Y1008" s="32">
        <v>54.271589229999996</v>
      </c>
      <c r="Z1008" s="32">
        <v>279.36508178710938</v>
      </c>
      <c r="AA1008" s="5">
        <v>135</v>
      </c>
      <c r="AB1008" s="5">
        <v>86</v>
      </c>
      <c r="AC1008" s="16">
        <v>0.63703703880310059</v>
      </c>
      <c r="AD1008" s="17">
        <v>0.23749999701976779</v>
      </c>
      <c r="AE1008" s="32">
        <v>52.236137020000001</v>
      </c>
      <c r="AF1008" s="32">
        <v>256.25</v>
      </c>
      <c r="AG1008" s="16"/>
      <c r="AH1008" s="16">
        <v>3.3000000000000002E-2</v>
      </c>
      <c r="AI1008" s="16">
        <v>0.20899999999999999</v>
      </c>
      <c r="AJ1008" s="16">
        <v>0.65300000000000002</v>
      </c>
      <c r="AK1008" s="16">
        <v>6.7000000000000004E-2</v>
      </c>
      <c r="AL1008" s="16">
        <v>3.7999998778104782E-2</v>
      </c>
      <c r="AM1008" s="16">
        <v>0.16300000000000001</v>
      </c>
      <c r="AN1008" s="16">
        <v>0.14199999999999999</v>
      </c>
      <c r="AO1008" s="16">
        <v>0.61</v>
      </c>
      <c r="AP1008" s="5">
        <v>0</v>
      </c>
      <c r="AQ1008" s="31">
        <v>7037.56982421875</v>
      </c>
      <c r="AR1008" s="31">
        <v>7835.02</v>
      </c>
    </row>
    <row r="1009" spans="1:44" x14ac:dyDescent="0.3">
      <c r="A1009" s="4">
        <v>391334000</v>
      </c>
      <c r="B1009" s="3" t="s">
        <v>169</v>
      </c>
      <c r="C1009" s="3" t="s">
        <v>1005</v>
      </c>
      <c r="D1009" s="14">
        <v>80.087478637695313</v>
      </c>
      <c r="E1009" s="14">
        <v>81.47625732421875</v>
      </c>
      <c r="F1009" s="14">
        <v>83.468849182128906</v>
      </c>
      <c r="G1009" s="14">
        <v>84.18951416015625</v>
      </c>
      <c r="H1009" s="5">
        <v>433</v>
      </c>
      <c r="I1009" s="15">
        <v>5</v>
      </c>
      <c r="J1009" s="15">
        <v>6</v>
      </c>
      <c r="K1009" s="3" t="s">
        <v>3823</v>
      </c>
      <c r="L1009" s="3" t="s">
        <v>3907</v>
      </c>
      <c r="M1009" s="3" t="s">
        <v>3916</v>
      </c>
      <c r="N1009" s="3" t="s">
        <v>3922</v>
      </c>
      <c r="O1009" s="17">
        <v>0.53140097856521606</v>
      </c>
      <c r="P1009" s="32">
        <v>48.04971982</v>
      </c>
      <c r="Q1009" s="32">
        <v>363.2850341796875</v>
      </c>
      <c r="R1009" s="5">
        <v>1147</v>
      </c>
      <c r="S1009" s="5">
        <v>528</v>
      </c>
      <c r="T1009" s="16">
        <v>0.46033129096031189</v>
      </c>
      <c r="U1009" s="17">
        <v>0.3680555522441864</v>
      </c>
      <c r="V1009" s="32">
        <v>48.59021096</v>
      </c>
      <c r="W1009" s="32">
        <v>321.52777099609381</v>
      </c>
      <c r="X1009" s="17">
        <v>0.47101449966430659</v>
      </c>
      <c r="Y1009" s="32">
        <v>49.242074469999999</v>
      </c>
      <c r="Z1009" s="32">
        <v>335.99032592773438</v>
      </c>
      <c r="AA1009" s="5">
        <v>1145</v>
      </c>
      <c r="AB1009" s="5">
        <v>526</v>
      </c>
      <c r="AC1009" s="16">
        <v>0.46033129096031189</v>
      </c>
      <c r="AD1009" s="17">
        <v>0.2916666567325592</v>
      </c>
      <c r="AE1009" s="32">
        <v>49.690335300000001</v>
      </c>
      <c r="AF1009" s="32">
        <v>281.9444580078125</v>
      </c>
      <c r="AG1009" s="16"/>
      <c r="AH1009" s="16">
        <v>3.2000000000000001E-2</v>
      </c>
      <c r="AI1009" s="16"/>
      <c r="AJ1009" s="16">
        <v>0.91700000000000004</v>
      </c>
      <c r="AK1009" s="16">
        <v>2.5000000000000001E-2</v>
      </c>
      <c r="AL1009" s="16">
        <v>2.500000037252903E-2</v>
      </c>
      <c r="AM1009" s="16">
        <v>1.2E-2</v>
      </c>
      <c r="AN1009" s="16">
        <v>0.12</v>
      </c>
      <c r="AO1009" s="16">
        <v>0.28799999999999998</v>
      </c>
      <c r="AP1009" s="5">
        <v>0</v>
      </c>
      <c r="AQ1009" s="31">
        <v>8024.60009765625</v>
      </c>
      <c r="AR1009" s="31">
        <v>8309.39</v>
      </c>
    </row>
    <row r="1010" spans="1:44" x14ac:dyDescent="0.3">
      <c r="A1010" s="4">
        <v>391334020</v>
      </c>
      <c r="B1010" s="3" t="s">
        <v>169</v>
      </c>
      <c r="C1010" s="3" t="s">
        <v>1006</v>
      </c>
      <c r="D1010" s="14">
        <v>73.20574951171875</v>
      </c>
      <c r="E1010" s="14">
        <v>73.089210510253906</v>
      </c>
      <c r="F1010" s="14">
        <v>70.737838745117188</v>
      </c>
      <c r="G1010" s="14">
        <v>67.605354309082031</v>
      </c>
      <c r="H1010" s="5">
        <v>385</v>
      </c>
      <c r="I1010" s="15" t="s">
        <v>3980</v>
      </c>
      <c r="J1010" s="15">
        <v>4</v>
      </c>
      <c r="K1010" s="3" t="s">
        <v>3823</v>
      </c>
      <c r="L1010" s="3" t="s">
        <v>3907</v>
      </c>
      <c r="M1010" s="3" t="s">
        <v>3916</v>
      </c>
      <c r="N1010" s="3" t="s">
        <v>3922</v>
      </c>
      <c r="O1010" s="17">
        <v>0.57051283121109009</v>
      </c>
      <c r="P1010" s="32">
        <v>45.174635629999997</v>
      </c>
      <c r="Q1010" s="32">
        <v>361.5384521484375</v>
      </c>
      <c r="R1010" s="5">
        <v>72</v>
      </c>
      <c r="S1010" s="5">
        <v>34</v>
      </c>
      <c r="T1010" s="16">
        <v>0.47222220897674561</v>
      </c>
      <c r="U1010" s="17">
        <v>0.41333332657814031</v>
      </c>
      <c r="V1010" s="32">
        <v>45.093470619999998</v>
      </c>
      <c r="W1010" s="32">
        <v>324</v>
      </c>
      <c r="X1010" s="17">
        <v>0.52564102411270142</v>
      </c>
      <c r="Y1010" s="32">
        <v>41.574258550000003</v>
      </c>
      <c r="Z1010" s="32">
        <v>337.82052612304688</v>
      </c>
      <c r="AA1010" s="5">
        <v>72</v>
      </c>
      <c r="AB1010" s="5">
        <v>34</v>
      </c>
      <c r="AC1010" s="16">
        <v>0.47222220897674561</v>
      </c>
      <c r="AD1010" s="17">
        <v>0.3333333432674408</v>
      </c>
      <c r="AE1010" s="32">
        <v>40.351130920000003</v>
      </c>
      <c r="AF1010" s="32">
        <v>285.33334350585938</v>
      </c>
      <c r="AG1010" s="16">
        <v>1.6E-2</v>
      </c>
      <c r="AH1010" s="16">
        <v>4.3999999999999997E-2</v>
      </c>
      <c r="AI1010" s="16"/>
      <c r="AJ1010" s="16">
        <v>0.90600000000000003</v>
      </c>
      <c r="AK1010" s="16">
        <v>2.3E-2</v>
      </c>
      <c r="AL1010" s="16">
        <v>9.9999997764825821E-3</v>
      </c>
      <c r="AM1010" s="16">
        <v>4.7E-2</v>
      </c>
      <c r="AN1010" s="16">
        <v>0.14799999999999999</v>
      </c>
      <c r="AO1010" s="16">
        <v>0.41899999999999998</v>
      </c>
      <c r="AP1010" s="5">
        <v>0</v>
      </c>
      <c r="AQ1010" s="31">
        <v>8820.7900390625</v>
      </c>
      <c r="AR1010" s="31">
        <v>9437.44</v>
      </c>
    </row>
    <row r="1011" spans="1:44" x14ac:dyDescent="0.3">
      <c r="A1011" s="4">
        <v>391334040</v>
      </c>
      <c r="B1011" s="3" t="s">
        <v>169</v>
      </c>
      <c r="C1011" s="3" t="s">
        <v>1007</v>
      </c>
      <c r="D1011" s="14">
        <v>88.928253173828125</v>
      </c>
      <c r="E1011" s="14">
        <v>91.528091430664063</v>
      </c>
      <c r="F1011" s="14">
        <v>82.772041320800781</v>
      </c>
      <c r="G1011" s="14">
        <v>84.721664428710938</v>
      </c>
      <c r="H1011" s="5">
        <v>378</v>
      </c>
      <c r="I1011" s="15" t="s">
        <v>3980</v>
      </c>
      <c r="J1011" s="15">
        <v>4</v>
      </c>
      <c r="K1011" s="3" t="s">
        <v>3823</v>
      </c>
      <c r="L1011" s="3" t="s">
        <v>3907</v>
      </c>
      <c r="M1011" s="3" t="s">
        <v>3916</v>
      </c>
      <c r="N1011" s="3" t="s">
        <v>3922</v>
      </c>
      <c r="O1011" s="17">
        <v>0.47133758664131159</v>
      </c>
      <c r="P1011" s="32">
        <v>51.743264480000001</v>
      </c>
      <c r="Q1011" s="32">
        <v>335.0318603515625</v>
      </c>
      <c r="R1011" s="5">
        <v>113</v>
      </c>
      <c r="S1011" s="5">
        <v>85</v>
      </c>
      <c r="T1011" s="16">
        <v>0.75221240520477295</v>
      </c>
      <c r="U1011" s="17">
        <v>0.40566039085388178</v>
      </c>
      <c r="V1011" s="32">
        <v>52.781035430000003</v>
      </c>
      <c r="W1011" s="32">
        <v>320.75473022460938</v>
      </c>
      <c r="X1011" s="17">
        <v>0.48407644033432012</v>
      </c>
      <c r="Y1011" s="32">
        <v>48.822394699999997</v>
      </c>
      <c r="Z1011" s="32">
        <v>315.92355346679688</v>
      </c>
      <c r="AA1011" s="5">
        <v>113</v>
      </c>
      <c r="AB1011" s="5">
        <v>85</v>
      </c>
      <c r="AC1011" s="16">
        <v>0.75221240520477295</v>
      </c>
      <c r="AD1011" s="17">
        <v>0.46226415038108831</v>
      </c>
      <c r="AE1011" s="32">
        <v>49.990007769999998</v>
      </c>
      <c r="AF1011" s="32">
        <v>302.8302001953125</v>
      </c>
      <c r="AG1011" s="16">
        <v>1.6E-2</v>
      </c>
      <c r="AH1011" s="16">
        <v>0.13200000000000001</v>
      </c>
      <c r="AI1011" s="16"/>
      <c r="AJ1011" s="16">
        <v>0.75900000000000001</v>
      </c>
      <c r="AK1011" s="16">
        <v>7.9000000000000001E-2</v>
      </c>
      <c r="AL1011" s="16">
        <v>1.30000002682209E-2</v>
      </c>
      <c r="AM1011" s="16">
        <v>4.8000000000000001E-2</v>
      </c>
      <c r="AN1011" s="16">
        <v>0.14000000000000001</v>
      </c>
      <c r="AO1011" s="16">
        <v>0.57600000000000007</v>
      </c>
      <c r="AP1011" s="5">
        <v>0</v>
      </c>
      <c r="AQ1011" s="31">
        <v>9729.1103515625</v>
      </c>
      <c r="AR1011" s="31">
        <v>10101.99</v>
      </c>
    </row>
    <row r="1012" spans="1:44" x14ac:dyDescent="0.3">
      <c r="A1012" s="4">
        <v>391334060</v>
      </c>
      <c r="B1012" s="3" t="s">
        <v>169</v>
      </c>
      <c r="C1012" s="3" t="s">
        <v>1008</v>
      </c>
      <c r="D1012" s="14">
        <v>92.5816650390625</v>
      </c>
      <c r="E1012" s="14">
        <v>89.515899658203125</v>
      </c>
      <c r="F1012" s="14">
        <v>97.350723266601563</v>
      </c>
      <c r="G1012" s="14">
        <v>92.637458801269531</v>
      </c>
      <c r="H1012" s="5">
        <v>290</v>
      </c>
      <c r="I1012" s="15" t="s">
        <v>3980</v>
      </c>
      <c r="J1012" s="15">
        <v>4</v>
      </c>
      <c r="K1012" s="3" t="s">
        <v>3823</v>
      </c>
      <c r="L1012" s="3" t="s">
        <v>3907</v>
      </c>
      <c r="M1012" s="3" t="s">
        <v>3916</v>
      </c>
      <c r="N1012" s="3" t="s">
        <v>3922</v>
      </c>
      <c r="O1012" s="17">
        <v>0.5546875</v>
      </c>
      <c r="P1012" s="32">
        <v>53.269604620000003</v>
      </c>
      <c r="Q1012" s="32">
        <v>350</v>
      </c>
      <c r="R1012" s="5">
        <v>66</v>
      </c>
      <c r="S1012" s="5">
        <v>19</v>
      </c>
      <c r="T1012" s="16">
        <v>0.28787878155708307</v>
      </c>
      <c r="U1012" s="17">
        <v>0.29090908169746399</v>
      </c>
      <c r="V1012" s="32">
        <v>51.942109100000003</v>
      </c>
      <c r="W1012" s="32"/>
      <c r="X1012" s="17">
        <v>0.59842520952224731</v>
      </c>
      <c r="Y1012" s="32">
        <v>57.603056520000003</v>
      </c>
      <c r="Z1012" s="32">
        <v>351.968505859375</v>
      </c>
      <c r="AA1012" s="5">
        <v>66</v>
      </c>
      <c r="AB1012" s="5">
        <v>19</v>
      </c>
      <c r="AC1012" s="16">
        <v>0.28787878155708307</v>
      </c>
      <c r="AD1012" s="17">
        <v>0.3333333432674408</v>
      </c>
      <c r="AE1012" s="32">
        <v>54.447707940000001</v>
      </c>
      <c r="AF1012" s="32">
        <v>272.22222900390631</v>
      </c>
      <c r="AG1012" s="16"/>
      <c r="AH1012" s="16">
        <v>1.7000000000000001E-2</v>
      </c>
      <c r="AI1012" s="16"/>
      <c r="AJ1012" s="16">
        <v>0.93800000000000006</v>
      </c>
      <c r="AK1012" s="16">
        <v>2.8000000000000001E-2</v>
      </c>
      <c r="AL1012" s="16">
        <v>1.7000000923871991E-2</v>
      </c>
      <c r="AM1012" s="16">
        <v>3.1E-2</v>
      </c>
      <c r="AN1012" s="16">
        <v>9.2999999999999999E-2</v>
      </c>
      <c r="AO1012" s="16">
        <v>0.318</v>
      </c>
      <c r="AP1012" s="5">
        <v>0</v>
      </c>
      <c r="AQ1012" s="31">
        <v>9217.2099609375</v>
      </c>
      <c r="AR1012" s="31">
        <v>9483.6299999999992</v>
      </c>
    </row>
    <row r="1013" spans="1:44" x14ac:dyDescent="0.3">
      <c r="A1013" s="4">
        <v>391334080</v>
      </c>
      <c r="B1013" s="3" t="s">
        <v>169</v>
      </c>
      <c r="C1013" s="3" t="s">
        <v>1009</v>
      </c>
      <c r="D1013" s="14">
        <v>83.789459228515625</v>
      </c>
      <c r="E1013" s="14">
        <v>81.689727783203125</v>
      </c>
      <c r="F1013" s="14">
        <v>79.538581848144531</v>
      </c>
      <c r="G1013" s="14">
        <v>79.758392333984375</v>
      </c>
      <c r="H1013" s="5">
        <v>260</v>
      </c>
      <c r="I1013" s="15" t="s">
        <v>3980</v>
      </c>
      <c r="J1013" s="15">
        <v>4</v>
      </c>
      <c r="K1013" s="3" t="s">
        <v>3823</v>
      </c>
      <c r="L1013" s="3" t="s">
        <v>3907</v>
      </c>
      <c r="M1013" s="3" t="s">
        <v>3916</v>
      </c>
      <c r="N1013" s="3" t="s">
        <v>3922</v>
      </c>
      <c r="O1013" s="17">
        <v>0.41836735606193542</v>
      </c>
      <c r="P1013" s="32">
        <v>49.596351509999998</v>
      </c>
      <c r="Q1013" s="32">
        <v>319.38775634765631</v>
      </c>
      <c r="R1013" s="5">
        <v>63</v>
      </c>
      <c r="S1013" s="5">
        <v>24</v>
      </c>
      <c r="T1013" s="16">
        <v>0.380952388048172</v>
      </c>
      <c r="U1013" s="17">
        <v>0.30612245202064509</v>
      </c>
      <c r="V1013" s="32">
        <v>48.679209479999997</v>
      </c>
      <c r="W1013" s="32">
        <v>275.51019287109381</v>
      </c>
      <c r="X1013" s="17">
        <v>0.28571429848670959</v>
      </c>
      <c r="Y1013" s="32">
        <v>46.874899929999998</v>
      </c>
      <c r="Z1013" s="32">
        <v>282.653076171875</v>
      </c>
      <c r="AA1013" s="5">
        <v>63</v>
      </c>
      <c r="AB1013" s="5">
        <v>24</v>
      </c>
      <c r="AC1013" s="16">
        <v>0.380952388048172</v>
      </c>
      <c r="AD1013" s="17">
        <v>0.2040816396474838</v>
      </c>
      <c r="AE1013" s="32">
        <v>47.194992829999997</v>
      </c>
      <c r="AF1013" s="32"/>
      <c r="AG1013" s="16"/>
      <c r="AH1013" s="16">
        <v>4.2000000000000003E-2</v>
      </c>
      <c r="AI1013" s="16"/>
      <c r="AJ1013" s="16">
        <v>0.90400000000000003</v>
      </c>
      <c r="AK1013" s="16">
        <v>2.7E-2</v>
      </c>
      <c r="AL1013" s="16">
        <v>2.700000070035458E-2</v>
      </c>
      <c r="AM1013" s="16"/>
      <c r="AN1013" s="16">
        <v>0.13100000000000001</v>
      </c>
      <c r="AO1013" s="16">
        <v>0.45600000000000002</v>
      </c>
      <c r="AP1013" s="5">
        <v>0</v>
      </c>
      <c r="AQ1013" s="31">
        <v>12079.1201171875</v>
      </c>
      <c r="AR1013" s="31">
        <v>12443.29</v>
      </c>
    </row>
    <row r="1014" spans="1:44" x14ac:dyDescent="0.3">
      <c r="A1014" s="4">
        <v>391334090</v>
      </c>
      <c r="B1014" s="3" t="s">
        <v>169</v>
      </c>
      <c r="C1014" s="3" t="s">
        <v>1010</v>
      </c>
      <c r="D1014" s="14">
        <v>83.156768798828125</v>
      </c>
      <c r="E1014" s="14">
        <v>83.38494873046875</v>
      </c>
      <c r="F1014" s="14">
        <v>76.439338684082031</v>
      </c>
      <c r="G1014" s="14">
        <v>75.962692260742188</v>
      </c>
      <c r="H1014" s="5">
        <v>317</v>
      </c>
      <c r="I1014" s="15">
        <v>5</v>
      </c>
      <c r="J1014" s="15">
        <v>6</v>
      </c>
      <c r="K1014" s="3" t="s">
        <v>3823</v>
      </c>
      <c r="L1014" s="3" t="s">
        <v>3907</v>
      </c>
      <c r="M1014" s="3" t="s">
        <v>3916</v>
      </c>
      <c r="N1014" s="3" t="s">
        <v>3922</v>
      </c>
      <c r="O1014" s="17">
        <v>0.42517006397247309</v>
      </c>
      <c r="P1014" s="32">
        <v>49.332021140000002</v>
      </c>
      <c r="Q1014" s="32">
        <v>329.93197631835938</v>
      </c>
      <c r="R1014" s="5">
        <v>283</v>
      </c>
      <c r="S1014" s="5">
        <v>163</v>
      </c>
      <c r="T1014" s="16">
        <v>0.57597172260284424</v>
      </c>
      <c r="U1014" s="17">
        <v>0.3511904776096344</v>
      </c>
      <c r="V1014" s="32">
        <v>49.38598442</v>
      </c>
      <c r="W1014" s="32">
        <v>301.19049072265631</v>
      </c>
      <c r="X1014" s="17">
        <v>0.248299315571785</v>
      </c>
      <c r="Y1014" s="32">
        <v>45.008237919999999</v>
      </c>
      <c r="Z1014" s="32">
        <v>255.44218444824219</v>
      </c>
      <c r="AA1014" s="5">
        <v>283</v>
      </c>
      <c r="AB1014" s="5">
        <v>163</v>
      </c>
      <c r="AC1014" s="16">
        <v>0.57597172260284424</v>
      </c>
      <c r="AD1014" s="17">
        <v>0.1666666716337204</v>
      </c>
      <c r="AE1014" s="32">
        <v>45.057481629999998</v>
      </c>
      <c r="AF1014" s="32"/>
      <c r="AG1014" s="16">
        <v>3.7999999999999999E-2</v>
      </c>
      <c r="AH1014" s="16">
        <v>0.11</v>
      </c>
      <c r="AI1014" s="16"/>
      <c r="AJ1014" s="16">
        <v>0.76700000000000002</v>
      </c>
      <c r="AK1014" s="16">
        <v>7.2999999999999995E-2</v>
      </c>
      <c r="AL1014" s="16">
        <v>1.30000002682209E-2</v>
      </c>
      <c r="AM1014" s="16">
        <v>1.9E-2</v>
      </c>
      <c r="AN1014" s="16">
        <v>0.129</v>
      </c>
      <c r="AO1014" s="16">
        <v>0.51400000000000001</v>
      </c>
      <c r="AP1014" s="5">
        <v>0</v>
      </c>
      <c r="AQ1014" s="31">
        <v>9133.3701171875</v>
      </c>
      <c r="AR1014" s="31">
        <v>9636.1</v>
      </c>
    </row>
    <row r="1015" spans="1:44" x14ac:dyDescent="0.3">
      <c r="A1015" s="4">
        <v>391335000</v>
      </c>
      <c r="B1015" s="3" t="s">
        <v>169</v>
      </c>
      <c r="C1015" s="3" t="s">
        <v>1011</v>
      </c>
      <c r="D1015" s="14">
        <v>88.455711364746094</v>
      </c>
      <c r="E1015" s="14">
        <v>86.929389953613281</v>
      </c>
      <c r="F1015" s="14">
        <v>90.369697570800781</v>
      </c>
      <c r="G1015" s="14">
        <v>90.826187133789063</v>
      </c>
      <c r="H1015" s="5">
        <v>320</v>
      </c>
      <c r="I1015" s="15" t="s">
        <v>3980</v>
      </c>
      <c r="J1015" s="15">
        <v>4</v>
      </c>
      <c r="K1015" s="3" t="s">
        <v>3823</v>
      </c>
      <c r="L1015" s="3" t="s">
        <v>3907</v>
      </c>
      <c r="M1015" s="3" t="s">
        <v>3916</v>
      </c>
      <c r="N1015" s="3" t="s">
        <v>3922</v>
      </c>
      <c r="O1015" s="17">
        <v>0.5446428656578064</v>
      </c>
      <c r="P1015" s="32">
        <v>51.545842180000001</v>
      </c>
      <c r="Q1015" s="32">
        <v>346.42855834960938</v>
      </c>
      <c r="R1015" s="5">
        <v>71</v>
      </c>
      <c r="S1015" s="5">
        <v>35</v>
      </c>
      <c r="T1015" s="16">
        <v>0.49295774102210999</v>
      </c>
      <c r="U1015" s="17">
        <v>0.41379311680793762</v>
      </c>
      <c r="V1015" s="32">
        <v>50.863736789999997</v>
      </c>
      <c r="W1015" s="32">
        <v>317.24139404296881</v>
      </c>
      <c r="X1015" s="17">
        <v>0.3839285671710968</v>
      </c>
      <c r="Y1015" s="32">
        <v>53.398420209999998</v>
      </c>
      <c r="Z1015" s="32">
        <v>300</v>
      </c>
      <c r="AA1015" s="5">
        <v>71</v>
      </c>
      <c r="AB1015" s="5">
        <v>35</v>
      </c>
      <c r="AC1015" s="16">
        <v>0.49295774102210999</v>
      </c>
      <c r="AD1015" s="17">
        <v>0.29310345649719238</v>
      </c>
      <c r="AE1015" s="32">
        <v>53.427707089999998</v>
      </c>
      <c r="AF1015" s="32">
        <v>274.137939453125</v>
      </c>
      <c r="AG1015" s="16">
        <v>0.05</v>
      </c>
      <c r="AH1015" s="16">
        <v>0.1</v>
      </c>
      <c r="AI1015" s="16">
        <v>1.9E-2</v>
      </c>
      <c r="AJ1015" s="16">
        <v>0.76600000000000001</v>
      </c>
      <c r="AK1015" s="16">
        <v>5.8999999999999997E-2</v>
      </c>
      <c r="AL1015" s="16">
        <v>6.0000000521540642E-3</v>
      </c>
      <c r="AM1015" s="16">
        <v>5.2999999999999999E-2</v>
      </c>
      <c r="AN1015" s="16">
        <v>0.113</v>
      </c>
      <c r="AO1015" s="16">
        <v>0.42499999999999999</v>
      </c>
      <c r="AP1015" s="5">
        <v>0</v>
      </c>
      <c r="AQ1015" s="31">
        <v>10607.3203125</v>
      </c>
      <c r="AR1015" s="31">
        <v>11131.84</v>
      </c>
    </row>
    <row r="1016" spans="1:44" x14ac:dyDescent="0.3">
      <c r="A1016" s="4">
        <v>461314040</v>
      </c>
      <c r="B1016" s="3" t="s">
        <v>206</v>
      </c>
      <c r="C1016" s="3" t="s">
        <v>1118</v>
      </c>
      <c r="D1016" s="14">
        <v>78.202850341796875</v>
      </c>
      <c r="E1016" s="14">
        <v>77.276885986328125</v>
      </c>
      <c r="F1016" s="14">
        <v>85.193016052246094</v>
      </c>
      <c r="G1016" s="14">
        <v>85.390373229980469</v>
      </c>
      <c r="H1016" s="5">
        <v>455</v>
      </c>
      <c r="I1016" s="15" t="s">
        <v>3980</v>
      </c>
      <c r="J1016" s="15">
        <v>4</v>
      </c>
      <c r="K1016" s="3" t="s">
        <v>3838</v>
      </c>
      <c r="L1016" s="3" t="s">
        <v>3913</v>
      </c>
      <c r="M1016" s="3" t="s">
        <v>3916</v>
      </c>
      <c r="N1016" s="3" t="s">
        <v>3921</v>
      </c>
      <c r="O1016" s="17">
        <v>0.42307692766189581</v>
      </c>
      <c r="P1016" s="32">
        <v>47.26234994</v>
      </c>
      <c r="Q1016" s="32">
        <v>307.05126953125</v>
      </c>
      <c r="R1016" s="5">
        <v>92</v>
      </c>
      <c r="S1016" s="5">
        <v>65</v>
      </c>
      <c r="T1016" s="16">
        <v>0.70652174949645996</v>
      </c>
      <c r="U1016" s="17">
        <v>0.35779815912246699</v>
      </c>
      <c r="V1016" s="32">
        <v>46.839401959999996</v>
      </c>
      <c r="W1016" s="32">
        <v>278.89907836914063</v>
      </c>
      <c r="X1016" s="17">
        <v>0.39102563261985779</v>
      </c>
      <c r="Y1016" s="32">
        <v>50.280533040000002</v>
      </c>
      <c r="Z1016" s="32">
        <v>299.35897827148438</v>
      </c>
      <c r="AA1016" s="5">
        <v>92</v>
      </c>
      <c r="AB1016" s="5">
        <v>65</v>
      </c>
      <c r="AC1016" s="16">
        <v>0.70652174949645996</v>
      </c>
      <c r="AD1016" s="17">
        <v>0.31192660331726069</v>
      </c>
      <c r="AE1016" s="32">
        <v>50.366583439999999</v>
      </c>
      <c r="AF1016" s="32">
        <v>272.47705078125</v>
      </c>
      <c r="AG1016" s="16"/>
      <c r="AH1016" s="16">
        <v>1.4999999999999999E-2</v>
      </c>
      <c r="AI1016" s="16"/>
      <c r="AJ1016" s="16">
        <v>0.94500000000000006</v>
      </c>
      <c r="AK1016" s="16">
        <v>3.1E-2</v>
      </c>
      <c r="AL1016" s="16">
        <v>8.999999612569809E-3</v>
      </c>
      <c r="AM1016" s="16">
        <v>9.1999999999999998E-2</v>
      </c>
      <c r="AN1016" s="16">
        <v>0.182</v>
      </c>
      <c r="AO1016" s="16">
        <v>0.60899999999999999</v>
      </c>
      <c r="AP1016" s="5">
        <v>0</v>
      </c>
      <c r="AQ1016" s="31">
        <v>8099.740234375</v>
      </c>
      <c r="AR1016" s="31">
        <v>8959.1200000000008</v>
      </c>
    </row>
    <row r="1017" spans="1:44" x14ac:dyDescent="0.3">
      <c r="A1017" s="4">
        <v>500104020</v>
      </c>
      <c r="B1017" s="3" t="s">
        <v>261</v>
      </c>
      <c r="C1017" s="3" t="s">
        <v>1338</v>
      </c>
      <c r="D1017" s="14">
        <v>84.093162536621094</v>
      </c>
      <c r="E1017" s="14">
        <v>80.543861389160156</v>
      </c>
      <c r="F1017" s="14">
        <v>82.703971862792969</v>
      </c>
      <c r="G1017" s="14">
        <v>81.17529296875</v>
      </c>
      <c r="H1017" s="5">
        <v>646</v>
      </c>
      <c r="I1017" s="15">
        <v>3</v>
      </c>
      <c r="J1017" s="15">
        <v>5</v>
      </c>
      <c r="K1017" s="3" t="s">
        <v>3897</v>
      </c>
      <c r="L1017" s="3" t="s">
        <v>3915</v>
      </c>
      <c r="M1017" s="3" t="s">
        <v>3919</v>
      </c>
      <c r="N1017" s="3" t="s">
        <v>3922</v>
      </c>
      <c r="O1017" s="17">
        <v>0.43304347991943359</v>
      </c>
      <c r="P1017" s="32">
        <v>49.72323317</v>
      </c>
      <c r="Q1017" s="32">
        <v>331.13043212890631</v>
      </c>
      <c r="R1017" s="5">
        <v>631</v>
      </c>
      <c r="S1017" s="5">
        <v>249</v>
      </c>
      <c r="T1017" s="16">
        <v>0.39461171627044678</v>
      </c>
      <c r="U1017" s="17">
        <v>0.24873095750808721</v>
      </c>
      <c r="V1017" s="32">
        <v>48.201473419999999</v>
      </c>
      <c r="W1017" s="32">
        <v>278.17257690429688</v>
      </c>
      <c r="X1017" s="17">
        <v>0.31999999284744263</v>
      </c>
      <c r="Y1017" s="32">
        <v>48.781396690000001</v>
      </c>
      <c r="Z1017" s="32">
        <v>273.91305541992188</v>
      </c>
      <c r="AA1017" s="5">
        <v>631</v>
      </c>
      <c r="AB1017" s="5">
        <v>249</v>
      </c>
      <c r="AC1017" s="16">
        <v>0.39461171627044678</v>
      </c>
      <c r="AD1017" s="17">
        <v>0.16243654489517209</v>
      </c>
      <c r="AE1017" s="32">
        <v>47.99290757</v>
      </c>
      <c r="AF1017" s="32"/>
      <c r="AG1017" s="16">
        <v>1.7000000000000001E-2</v>
      </c>
      <c r="AH1017" s="16">
        <v>3.5999999999999997E-2</v>
      </c>
      <c r="AI1017" s="16"/>
      <c r="AJ1017" s="16">
        <v>0.91800000000000004</v>
      </c>
      <c r="AK1017" s="16">
        <v>2.5999999999999999E-2</v>
      </c>
      <c r="AL1017" s="16">
        <v>3.0000000260770321E-3</v>
      </c>
      <c r="AM1017" s="16"/>
      <c r="AN1017" s="16">
        <v>0.14399999999999999</v>
      </c>
      <c r="AO1017" s="16">
        <v>0.23400000000000001</v>
      </c>
      <c r="AP1017" s="5">
        <v>0</v>
      </c>
      <c r="AQ1017" s="31">
        <v>7784.72021484375</v>
      </c>
      <c r="AR1017" s="31">
        <v>8687.92</v>
      </c>
    </row>
    <row r="1018" spans="1:44" x14ac:dyDescent="0.3">
      <c r="A1018" s="4">
        <v>570044040</v>
      </c>
      <c r="B1018" s="3" t="s">
        <v>294</v>
      </c>
      <c r="C1018" s="3" t="s">
        <v>1419</v>
      </c>
      <c r="D1018" s="14">
        <v>91.333206176757813</v>
      </c>
      <c r="E1018" s="14">
        <v>88.692298889160156</v>
      </c>
      <c r="F1018" s="14">
        <v>89.495681762695313</v>
      </c>
      <c r="G1018" s="14">
        <v>86.414009094238281</v>
      </c>
      <c r="H1018" s="5">
        <v>320</v>
      </c>
      <c r="I1018" s="15">
        <v>3</v>
      </c>
      <c r="J1018" s="15">
        <v>5</v>
      </c>
      <c r="K1018" s="3" t="s">
        <v>3880</v>
      </c>
      <c r="L1018" s="3" t="s">
        <v>3909</v>
      </c>
      <c r="M1018" s="3" t="s">
        <v>3918</v>
      </c>
      <c r="N1018" s="3" t="s">
        <v>3923</v>
      </c>
      <c r="O1018" s="17">
        <v>0.39007091522216802</v>
      </c>
      <c r="P1018" s="32">
        <v>52.748018199999997</v>
      </c>
      <c r="Q1018" s="32">
        <v>315.60284423828131</v>
      </c>
      <c r="R1018" s="5">
        <v>348</v>
      </c>
      <c r="S1018" s="5">
        <v>194</v>
      </c>
      <c r="T1018" s="16">
        <v>0.55747127532958984</v>
      </c>
      <c r="U1018" s="17">
        <v>0.25174826383590698</v>
      </c>
      <c r="V1018" s="32">
        <v>51.59873091</v>
      </c>
      <c r="W1018" s="32">
        <v>276.92306518554688</v>
      </c>
      <c r="X1018" s="17">
        <v>0.32978722453117371</v>
      </c>
      <c r="Y1018" s="32">
        <v>52.872004310000001</v>
      </c>
      <c r="Z1018" s="32">
        <v>273.04965209960938</v>
      </c>
      <c r="AA1018" s="5">
        <v>350</v>
      </c>
      <c r="AB1018" s="5">
        <v>196</v>
      </c>
      <c r="AC1018" s="16">
        <v>0.55747127532958984</v>
      </c>
      <c r="AD1018" s="17">
        <v>0.16783216595649719</v>
      </c>
      <c r="AE1018" s="32">
        <v>50.943034660000002</v>
      </c>
      <c r="AF1018" s="32">
        <v>216.78321838378909</v>
      </c>
      <c r="AG1018" s="16"/>
      <c r="AH1018" s="16">
        <v>2.1999999999999999E-2</v>
      </c>
      <c r="AI1018" s="16"/>
      <c r="AJ1018" s="16">
        <v>0.93100000000000005</v>
      </c>
      <c r="AK1018" s="16">
        <v>3.1E-2</v>
      </c>
      <c r="AL1018" s="16">
        <v>1.6000000759959221E-2</v>
      </c>
      <c r="AM1018" s="16"/>
      <c r="AN1018" s="16">
        <v>0.191</v>
      </c>
      <c r="AO1018" s="16">
        <v>0.40300000000000002</v>
      </c>
      <c r="AP1018" s="5">
        <v>0</v>
      </c>
      <c r="AQ1018" s="31">
        <v>8387.5498046875</v>
      </c>
      <c r="AR1018" s="31">
        <v>9839.24</v>
      </c>
    </row>
    <row r="1019" spans="1:44" x14ac:dyDescent="0.3">
      <c r="A1019" s="4">
        <v>311174020</v>
      </c>
      <c r="B1019" s="3" t="s">
        <v>131</v>
      </c>
      <c r="C1019" s="3" t="s">
        <v>928</v>
      </c>
      <c r="D1019" s="14">
        <v>89.173469543457031</v>
      </c>
      <c r="E1019" s="14">
        <v>89.019615173339844</v>
      </c>
      <c r="F1019" s="14">
        <v>90.413162231445313</v>
      </c>
      <c r="G1019" s="14">
        <v>85.665550231933594</v>
      </c>
      <c r="H1019" s="5">
        <v>49</v>
      </c>
      <c r="I1019" s="15" t="s">
        <v>3980</v>
      </c>
      <c r="J1019" s="15">
        <v>6</v>
      </c>
      <c r="K1019" s="3" t="s">
        <v>3842</v>
      </c>
      <c r="L1019" s="3" t="s">
        <v>3912</v>
      </c>
      <c r="M1019" s="3" t="s">
        <v>3917</v>
      </c>
      <c r="N1019" s="3" t="s">
        <v>3921</v>
      </c>
      <c r="O1019" s="17">
        <v>0.30000001192092901</v>
      </c>
      <c r="P1019" s="32">
        <v>51.845712390000003</v>
      </c>
      <c r="Q1019" s="32"/>
      <c r="R1019" s="5">
        <v>53</v>
      </c>
      <c r="S1019" s="5">
        <v>27</v>
      </c>
      <c r="T1019" s="16">
        <v>0.50943398475646973</v>
      </c>
      <c r="U1019" s="17">
        <v>0</v>
      </c>
      <c r="V1019" s="32">
        <v>51.735197569999997</v>
      </c>
      <c r="W1019" s="32"/>
      <c r="X1019" s="17">
        <v>0.26666668057441711</v>
      </c>
      <c r="Y1019" s="32">
        <v>53.424598359999997</v>
      </c>
      <c r="Z1019" s="32"/>
      <c r="AA1019" s="5">
        <v>53</v>
      </c>
      <c r="AB1019" s="5">
        <v>27</v>
      </c>
      <c r="AC1019" s="16">
        <v>0.50943398475646973</v>
      </c>
      <c r="AD1019" s="17">
        <v>0</v>
      </c>
      <c r="AE1019" s="32">
        <v>50.52154694</v>
      </c>
      <c r="AF1019" s="32"/>
      <c r="AG1019" s="16"/>
      <c r="AH1019" s="16"/>
      <c r="AI1019" s="16"/>
      <c r="AJ1019" s="16">
        <v>0.98</v>
      </c>
      <c r="AK1019" s="16"/>
      <c r="AL1019" s="16">
        <v>1.9999999552965161E-2</v>
      </c>
      <c r="AM1019" s="16"/>
      <c r="AN1019" s="16">
        <v>0.14299999999999999</v>
      </c>
      <c r="AO1019" s="16">
        <v>0.29399999999999998</v>
      </c>
      <c r="AP1019" s="5">
        <v>0</v>
      </c>
      <c r="AQ1019" s="31">
        <v>13988.6396484375</v>
      </c>
      <c r="AR1019" s="31">
        <v>20273.810000000001</v>
      </c>
    </row>
    <row r="1020" spans="1:44" x14ac:dyDescent="0.3">
      <c r="A1020" s="4">
        <v>90804040</v>
      </c>
      <c r="B1020" s="3" t="s">
        <v>37</v>
      </c>
      <c r="C1020" s="3" t="s">
        <v>622</v>
      </c>
      <c r="D1020" s="14">
        <v>81.676780700683594</v>
      </c>
      <c r="E1020" s="14">
        <v>80.608085632324219</v>
      </c>
      <c r="F1020" s="14">
        <v>87.72674560546875</v>
      </c>
      <c r="G1020" s="14">
        <v>85.788398742675781</v>
      </c>
      <c r="H1020" s="5">
        <v>288</v>
      </c>
      <c r="I1020" s="15" t="s">
        <v>3980</v>
      </c>
      <c r="J1020" s="15">
        <v>4</v>
      </c>
      <c r="K1020" s="3" t="s">
        <v>3829</v>
      </c>
      <c r="L1020" s="3" t="s">
        <v>3910</v>
      </c>
      <c r="M1020" s="3" t="s">
        <v>3916</v>
      </c>
      <c r="N1020" s="3" t="s">
        <v>3921</v>
      </c>
      <c r="O1020" s="17">
        <v>0.35344827175140381</v>
      </c>
      <c r="P1020" s="32">
        <v>48.713705490000002</v>
      </c>
      <c r="Q1020" s="32">
        <v>288.7930908203125</v>
      </c>
      <c r="R1020" s="5">
        <v>72</v>
      </c>
      <c r="S1020" s="5">
        <v>51</v>
      </c>
      <c r="T1020" s="16">
        <v>0.70833331346511841</v>
      </c>
      <c r="U1020" s="17">
        <v>0.3194444477558136</v>
      </c>
      <c r="V1020" s="32">
        <v>48.22825168</v>
      </c>
      <c r="W1020" s="32"/>
      <c r="X1020" s="17">
        <v>0.31034481525421143</v>
      </c>
      <c r="Y1020" s="32">
        <v>51.806586330000002</v>
      </c>
      <c r="Z1020" s="32">
        <v>265.51724243164063</v>
      </c>
      <c r="AA1020" s="5">
        <v>72</v>
      </c>
      <c r="AB1020" s="5">
        <v>51</v>
      </c>
      <c r="AC1020" s="16">
        <v>0.70833331346511841</v>
      </c>
      <c r="AD1020" s="17">
        <v>0.2638888955116272</v>
      </c>
      <c r="AE1020" s="32">
        <v>50.59073094</v>
      </c>
      <c r="AF1020" s="32">
        <v>248.6111145019531</v>
      </c>
      <c r="AG1020" s="16"/>
      <c r="AH1020" s="16"/>
      <c r="AI1020" s="16"/>
      <c r="AJ1020" s="16">
        <v>1</v>
      </c>
      <c r="AK1020" s="16"/>
      <c r="AL1020" s="16">
        <v>0</v>
      </c>
      <c r="AM1020" s="16"/>
      <c r="AN1020" s="16">
        <v>0.13900000000000001</v>
      </c>
      <c r="AO1020" s="16">
        <v>0.59899999999999998</v>
      </c>
      <c r="AP1020" s="5">
        <v>0</v>
      </c>
      <c r="AQ1020" s="31">
        <v>7169.7900390625</v>
      </c>
      <c r="AR1020" s="31">
        <v>9342.5499999999993</v>
      </c>
    </row>
    <row r="1021" spans="1:44" x14ac:dyDescent="0.3">
      <c r="A1021" s="4">
        <v>1130014020</v>
      </c>
      <c r="B1021" s="3" t="s">
        <v>529</v>
      </c>
      <c r="C1021" s="3" t="s">
        <v>2047</v>
      </c>
      <c r="D1021" s="14">
        <v>85.327369689941406</v>
      </c>
      <c r="E1021" s="14">
        <v>85.435699462890625</v>
      </c>
      <c r="F1021" s="14">
        <v>87.837028503417969</v>
      </c>
      <c r="G1021" s="14">
        <v>85.199348449707031</v>
      </c>
      <c r="H1021" s="5">
        <v>149</v>
      </c>
      <c r="I1021" s="15" t="s">
        <v>3980</v>
      </c>
      <c r="J1021" s="15">
        <v>6</v>
      </c>
      <c r="K1021" s="3" t="s">
        <v>3890</v>
      </c>
      <c r="L1021" s="3" t="s">
        <v>3912</v>
      </c>
      <c r="M1021" s="3" t="s">
        <v>3917</v>
      </c>
      <c r="N1021" s="3" t="s">
        <v>3921</v>
      </c>
      <c r="O1021" s="17">
        <v>0.5517241358757019</v>
      </c>
      <c r="P1021" s="32">
        <v>50.238868279999998</v>
      </c>
      <c r="Q1021" s="32">
        <v>365.51724243164063</v>
      </c>
      <c r="R1021" s="5">
        <v>108</v>
      </c>
      <c r="S1021" s="5">
        <v>46</v>
      </c>
      <c r="T1021" s="16">
        <v>0.42592594027519232</v>
      </c>
      <c r="U1021" s="17">
        <v>0.5</v>
      </c>
      <c r="V1021" s="32">
        <v>50.240986960000001</v>
      </c>
      <c r="W1021" s="32">
        <v>345.23809814453131</v>
      </c>
      <c r="X1021" s="17">
        <v>0.39080458879470831</v>
      </c>
      <c r="Y1021" s="32">
        <v>51.873006189999998</v>
      </c>
      <c r="Z1021" s="32">
        <v>304.59768676757813</v>
      </c>
      <c r="AA1021" s="5">
        <v>108</v>
      </c>
      <c r="AB1021" s="5">
        <v>46</v>
      </c>
      <c r="AC1021" s="16">
        <v>0.42592594027519232</v>
      </c>
      <c r="AD1021" s="17">
        <v>0.2380952388048172</v>
      </c>
      <c r="AE1021" s="32">
        <v>50.25901391</v>
      </c>
      <c r="AF1021" s="32"/>
      <c r="AG1021" s="16"/>
      <c r="AH1021" s="16"/>
      <c r="AI1021" s="16"/>
      <c r="AJ1021" s="16">
        <v>0.98</v>
      </c>
      <c r="AK1021" s="16"/>
      <c r="AL1021" s="16">
        <v>1.9999999552965161E-2</v>
      </c>
      <c r="AM1021" s="16"/>
      <c r="AN1021" s="16">
        <v>0.14099999999999999</v>
      </c>
      <c r="AO1021" s="16">
        <v>0.42899999999999999</v>
      </c>
      <c r="AP1021" s="5">
        <v>0</v>
      </c>
      <c r="AQ1021" s="31">
        <v>8926.7001953125</v>
      </c>
      <c r="AR1021" s="31">
        <v>9852.76</v>
      </c>
    </row>
    <row r="1022" spans="1:44" x14ac:dyDescent="0.3">
      <c r="A1022" s="4">
        <v>1090024020</v>
      </c>
      <c r="B1022" s="3" t="s">
        <v>517</v>
      </c>
      <c r="C1022" s="3" t="s">
        <v>2023</v>
      </c>
      <c r="D1022" s="14">
        <v>87.552017211914063</v>
      </c>
      <c r="E1022" s="14">
        <v>86.917625427246094</v>
      </c>
      <c r="F1022" s="14">
        <v>84.075408935546875</v>
      </c>
      <c r="G1022" s="14">
        <v>80.861305236816406</v>
      </c>
      <c r="H1022" s="5">
        <v>498</v>
      </c>
      <c r="I1022" s="15">
        <v>2</v>
      </c>
      <c r="J1022" s="15">
        <v>5</v>
      </c>
      <c r="K1022" s="3" t="s">
        <v>3895</v>
      </c>
      <c r="L1022" s="3" t="s">
        <v>3909</v>
      </c>
      <c r="M1022" s="3" t="s">
        <v>3917</v>
      </c>
      <c r="N1022" s="3" t="s">
        <v>3923</v>
      </c>
      <c r="O1022" s="17">
        <v>0.43714284896850591</v>
      </c>
      <c r="P1022" s="32">
        <v>51.168292620000003</v>
      </c>
      <c r="Q1022" s="32">
        <v>327.71429443359381</v>
      </c>
      <c r="R1022" s="5">
        <v>354</v>
      </c>
      <c r="S1022" s="5">
        <v>209</v>
      </c>
      <c r="T1022" s="16">
        <v>0.59039545059204102</v>
      </c>
      <c r="U1022" s="17">
        <v>0.33830845355987549</v>
      </c>
      <c r="V1022" s="32">
        <v>50.858832769999999</v>
      </c>
      <c r="W1022" s="32">
        <v>294.52737426757813</v>
      </c>
      <c r="X1022" s="17">
        <v>0.43999999761581421</v>
      </c>
      <c r="Y1022" s="32">
        <v>49.607403339999998</v>
      </c>
      <c r="Z1022" s="32">
        <v>309.71429443359381</v>
      </c>
      <c r="AA1022" s="5">
        <v>354</v>
      </c>
      <c r="AB1022" s="5">
        <v>209</v>
      </c>
      <c r="AC1022" s="16">
        <v>0.59039545059204102</v>
      </c>
      <c r="AD1022" s="17">
        <v>0.34328359365463262</v>
      </c>
      <c r="AE1022" s="32">
        <v>47.816088219999997</v>
      </c>
      <c r="AF1022" s="32">
        <v>270.14926147460938</v>
      </c>
      <c r="AG1022" s="16">
        <v>3.2000000000000001E-2</v>
      </c>
      <c r="AH1022" s="16">
        <v>0.151</v>
      </c>
      <c r="AI1022" s="16"/>
      <c r="AJ1022" s="16">
        <v>0.755</v>
      </c>
      <c r="AK1022" s="16">
        <v>0.06</v>
      </c>
      <c r="AL1022" s="16">
        <v>2.000000094994903E-3</v>
      </c>
      <c r="AM1022" s="16">
        <v>9.8000000000000004E-2</v>
      </c>
      <c r="AN1022" s="16">
        <v>0.20100000000000001</v>
      </c>
      <c r="AO1022" s="16">
        <v>0.434</v>
      </c>
      <c r="AP1022" s="5">
        <v>0</v>
      </c>
      <c r="AQ1022" s="31">
        <v>10023.6103515625</v>
      </c>
      <c r="AR1022" s="31">
        <v>10874.24</v>
      </c>
    </row>
    <row r="1023" spans="1:44" x14ac:dyDescent="0.3">
      <c r="A1023" s="4">
        <v>90794020</v>
      </c>
      <c r="B1023" s="3" t="s">
        <v>36</v>
      </c>
      <c r="C1023" s="3" t="s">
        <v>620</v>
      </c>
      <c r="D1023" s="14">
        <v>96.113479614257813</v>
      </c>
      <c r="E1023" s="14">
        <v>96.317222595214844</v>
      </c>
      <c r="F1023" s="14">
        <v>91.106986999511719</v>
      </c>
      <c r="G1023" s="14">
        <v>93.448478698730469</v>
      </c>
      <c r="H1023" s="5">
        <v>109</v>
      </c>
      <c r="I1023" s="15" t="s">
        <v>3980</v>
      </c>
      <c r="J1023" s="15">
        <v>6</v>
      </c>
      <c r="K1023" s="3" t="s">
        <v>3829</v>
      </c>
      <c r="L1023" s="3" t="s">
        <v>3910</v>
      </c>
      <c r="M1023" s="3" t="s">
        <v>3917</v>
      </c>
      <c r="N1023" s="3" t="s">
        <v>3921</v>
      </c>
      <c r="O1023" s="17">
        <v>0.34328359365463262</v>
      </c>
      <c r="P1023" s="32">
        <v>54.745144459999999</v>
      </c>
      <c r="Q1023" s="32">
        <v>282.08953857421881</v>
      </c>
      <c r="R1023" s="5">
        <v>78</v>
      </c>
      <c r="S1023" s="5">
        <v>62</v>
      </c>
      <c r="T1023" s="16">
        <v>0.79487180709838867</v>
      </c>
      <c r="U1023" s="17">
        <v>0.34328359365463262</v>
      </c>
      <c r="V1023" s="32">
        <v>54.777724890000002</v>
      </c>
      <c r="W1023" s="32">
        <v>282.08953857421881</v>
      </c>
      <c r="X1023" s="17">
        <v>0.2985074520111084</v>
      </c>
      <c r="Y1023" s="32">
        <v>53.8424847</v>
      </c>
      <c r="Z1023" s="32"/>
      <c r="AA1023" s="5">
        <v>78</v>
      </c>
      <c r="AB1023" s="5">
        <v>62</v>
      </c>
      <c r="AC1023" s="16">
        <v>0.79487180709838867</v>
      </c>
      <c r="AD1023" s="17">
        <v>0.2985074520111084</v>
      </c>
      <c r="AE1023" s="32">
        <v>54.904423700000002</v>
      </c>
      <c r="AF1023" s="32"/>
      <c r="AG1023" s="16"/>
      <c r="AH1023" s="16"/>
      <c r="AI1023" s="16"/>
      <c r="AJ1023" s="16">
        <v>1</v>
      </c>
      <c r="AK1023" s="16"/>
      <c r="AL1023" s="16">
        <v>0</v>
      </c>
      <c r="AM1023" s="16"/>
      <c r="AN1023" s="16">
        <v>0.20200000000000001</v>
      </c>
      <c r="AO1023" s="16">
        <v>0.54210000000000003</v>
      </c>
      <c r="AP1023" s="5">
        <v>1</v>
      </c>
      <c r="AQ1023" s="31">
        <v>8272.330078125</v>
      </c>
      <c r="AR1023" s="31">
        <v>9917.9699999999993</v>
      </c>
    </row>
  </sheetData>
  <autoFilter ref="A12:AR1023" xr:uid="{00000000-0001-0000-0100-000000000000}">
    <sortState xmlns:xlrd2="http://schemas.microsoft.com/office/spreadsheetml/2017/richdata2" ref="A13:AR1023">
      <sortCondition ref="B12:B1023"/>
    </sortState>
  </autoFilter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023"/>
  <sheetViews>
    <sheetView zoomScale="80" zoomScaleNormal="80"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RowHeight="14.4" x14ac:dyDescent="0.3"/>
  <cols>
    <col min="1" max="1" width="11.6640625" bestFit="1" customWidth="1"/>
    <col min="2" max="2" width="33.44140625" bestFit="1" customWidth="1"/>
    <col min="3" max="3" width="36" bestFit="1" customWidth="1"/>
    <col min="4" max="5" width="14.33203125" bestFit="1" customWidth="1"/>
    <col min="6" max="7" width="15.109375" bestFit="1" customWidth="1"/>
    <col min="8" max="8" width="8.5546875" bestFit="1" customWidth="1"/>
    <col min="9" max="9" width="9.33203125" bestFit="1" customWidth="1"/>
    <col min="10" max="10" width="12.6640625" bestFit="1" customWidth="1"/>
    <col min="11" max="11" width="16.44140625" bestFit="1" customWidth="1"/>
    <col min="12" max="12" width="14.44140625" bestFit="1" customWidth="1"/>
    <col min="13" max="13" width="19.5546875" bestFit="1" customWidth="1"/>
    <col min="14" max="14" width="13.5546875" bestFit="1" customWidth="1"/>
    <col min="15" max="15" width="21.109375" bestFit="1" customWidth="1"/>
    <col min="16" max="16" width="17.33203125" bestFit="1" customWidth="1"/>
    <col min="17" max="17" width="17.5546875" bestFit="1" customWidth="1"/>
    <col min="18" max="19" width="17" bestFit="1" customWidth="1"/>
    <col min="20" max="20" width="19.6640625" bestFit="1" customWidth="1"/>
    <col min="21" max="21" width="21.109375" bestFit="1" customWidth="1"/>
    <col min="22" max="22" width="17.33203125" bestFit="1" customWidth="1"/>
    <col min="23" max="23" width="17.5546875" bestFit="1" customWidth="1"/>
    <col min="24" max="24" width="22" bestFit="1" customWidth="1"/>
    <col min="25" max="25" width="18.109375" bestFit="1" customWidth="1"/>
    <col min="26" max="26" width="18.44140625" bestFit="1" customWidth="1"/>
    <col min="27" max="28" width="17.88671875" bestFit="1" customWidth="1"/>
    <col min="29" max="29" width="20.5546875" bestFit="1" customWidth="1"/>
    <col min="30" max="30" width="22" bestFit="1" customWidth="1"/>
    <col min="31" max="31" width="16" bestFit="1" customWidth="1"/>
    <col min="32" max="32" width="18.44140625" bestFit="1" customWidth="1"/>
    <col min="33" max="33" width="11.5546875" bestFit="1" customWidth="1"/>
    <col min="34" max="34" width="14.33203125" bestFit="1" customWidth="1"/>
    <col min="35" max="35" width="11.5546875" bestFit="1" customWidth="1"/>
    <col min="36" max="36" width="12.109375" bestFit="1" customWidth="1"/>
    <col min="37" max="37" width="11.6640625" bestFit="1" customWidth="1"/>
    <col min="38" max="38" width="11.88671875" bestFit="1" customWidth="1"/>
    <col min="39" max="39" width="9.33203125" bestFit="1" customWidth="1"/>
    <col min="40" max="40" width="9.88671875" bestFit="1" customWidth="1"/>
    <col min="41" max="41" width="9" bestFit="1" customWidth="1"/>
    <col min="42" max="42" width="6.44140625" bestFit="1" customWidth="1"/>
    <col min="43" max="43" width="19.6640625" bestFit="1" customWidth="1"/>
    <col min="44" max="44" width="15.44140625" bestFit="1" customWidth="1"/>
  </cols>
  <sheetData>
    <row r="1" spans="1:44" s="112" customFormat="1" ht="96" customHeight="1" x14ac:dyDescent="0.3">
      <c r="A1" s="7" t="s">
        <v>3972</v>
      </c>
      <c r="B1" s="8" t="s">
        <v>3973</v>
      </c>
      <c r="C1" s="8" t="s">
        <v>3974</v>
      </c>
      <c r="D1" s="8" t="s">
        <v>3982</v>
      </c>
      <c r="E1" s="8" t="s">
        <v>3983</v>
      </c>
      <c r="F1" s="8" t="s">
        <v>3984</v>
      </c>
      <c r="G1" s="8" t="s">
        <v>3985</v>
      </c>
      <c r="H1" s="8" t="s">
        <v>3986</v>
      </c>
      <c r="I1" s="8" t="s">
        <v>3987</v>
      </c>
      <c r="J1" s="8" t="s">
        <v>3988</v>
      </c>
      <c r="K1" s="8" t="s">
        <v>3989</v>
      </c>
      <c r="L1" s="8" t="s">
        <v>3990</v>
      </c>
      <c r="M1" s="8" t="s">
        <v>3992</v>
      </c>
      <c r="N1" s="8" t="s">
        <v>3991</v>
      </c>
      <c r="O1" s="8" t="s">
        <v>3994</v>
      </c>
      <c r="P1" s="111" t="s">
        <v>4015</v>
      </c>
      <c r="Q1" s="111" t="s">
        <v>4016</v>
      </c>
      <c r="R1" s="111" t="s">
        <v>3993</v>
      </c>
      <c r="S1" s="111" t="s">
        <v>3995</v>
      </c>
      <c r="T1" s="111" t="s">
        <v>4017</v>
      </c>
      <c r="U1" s="8" t="s">
        <v>3996</v>
      </c>
      <c r="V1" s="111" t="s">
        <v>4018</v>
      </c>
      <c r="W1" s="111" t="s">
        <v>4019</v>
      </c>
      <c r="X1" s="8" t="s">
        <v>3998</v>
      </c>
      <c r="Y1" s="111" t="s">
        <v>4020</v>
      </c>
      <c r="Z1" s="111" t="s">
        <v>4021</v>
      </c>
      <c r="AA1" s="111" t="s">
        <v>3997</v>
      </c>
      <c r="AB1" s="111" t="s">
        <v>3999</v>
      </c>
      <c r="AC1" s="111" t="s">
        <v>4022</v>
      </c>
      <c r="AD1" s="8" t="s">
        <v>4000</v>
      </c>
      <c r="AE1" s="111" t="s">
        <v>4018</v>
      </c>
      <c r="AF1" s="111" t="s">
        <v>4023</v>
      </c>
      <c r="AG1" s="8" t="s">
        <v>4001</v>
      </c>
      <c r="AH1" s="8" t="s">
        <v>4002</v>
      </c>
      <c r="AI1" s="8" t="s">
        <v>4003</v>
      </c>
      <c r="AJ1" s="8" t="s">
        <v>4004</v>
      </c>
      <c r="AK1" s="8" t="s">
        <v>4005</v>
      </c>
      <c r="AL1" s="8" t="s">
        <v>4006</v>
      </c>
      <c r="AM1" s="8" t="s">
        <v>4007</v>
      </c>
      <c r="AN1" s="8" t="s">
        <v>4008</v>
      </c>
      <c r="AO1" s="8" t="s">
        <v>4009</v>
      </c>
      <c r="AP1" s="8" t="s">
        <v>4010</v>
      </c>
      <c r="AQ1" s="8" t="s">
        <v>4042</v>
      </c>
      <c r="AR1" s="8" t="s">
        <v>4012</v>
      </c>
    </row>
    <row r="2" spans="1:44" x14ac:dyDescent="0.3">
      <c r="A2" s="9" t="s">
        <v>4013</v>
      </c>
      <c r="B2" s="18">
        <v>182</v>
      </c>
      <c r="C2" s="21">
        <v>501</v>
      </c>
      <c r="D2" s="22">
        <v>85</v>
      </c>
      <c r="E2" s="22">
        <v>85</v>
      </c>
      <c r="F2" s="22">
        <v>85</v>
      </c>
      <c r="G2" s="22">
        <v>85</v>
      </c>
      <c r="H2" s="25">
        <f>SUM(H13:H1639)</f>
        <v>192403</v>
      </c>
      <c r="I2" s="27" t="s">
        <v>4014</v>
      </c>
      <c r="J2" s="27" t="s">
        <v>4014</v>
      </c>
      <c r="K2" s="27" t="s">
        <v>4014</v>
      </c>
      <c r="L2" s="27" t="s">
        <v>4014</v>
      </c>
      <c r="M2" s="27" t="s">
        <v>4014</v>
      </c>
      <c r="N2" s="27" t="s">
        <v>4014</v>
      </c>
      <c r="O2" s="103">
        <v>0.44600000000000001</v>
      </c>
      <c r="P2" s="22">
        <v>50</v>
      </c>
      <c r="Q2" s="84">
        <v>332.8</v>
      </c>
      <c r="R2" s="107">
        <f>SUM(R3:R11)</f>
        <v>302024</v>
      </c>
      <c r="S2" s="107">
        <f>SUM(S3:S11)</f>
        <v>170718</v>
      </c>
      <c r="T2" s="105">
        <f>S2/R2</f>
        <v>0.56524647047916721</v>
      </c>
      <c r="U2" s="90">
        <v>0.30299999999999999</v>
      </c>
      <c r="V2" s="22">
        <v>50</v>
      </c>
      <c r="W2" s="22">
        <v>298</v>
      </c>
      <c r="X2" s="90">
        <v>0.35899999999999999</v>
      </c>
      <c r="Y2" s="22">
        <v>50</v>
      </c>
      <c r="Z2" s="22">
        <v>299.89999999999998</v>
      </c>
      <c r="AA2" s="107">
        <f>SUM(AA3:AA11)</f>
        <v>301704</v>
      </c>
      <c r="AB2" s="107">
        <f>SUM(AB3:AB11)</f>
        <v>170817</v>
      </c>
      <c r="AC2" s="86">
        <f>AB2/AA2</f>
        <v>0.56617413093628188</v>
      </c>
      <c r="AD2" s="90">
        <v>0.21199999999999999</v>
      </c>
      <c r="AE2" s="22">
        <v>50</v>
      </c>
      <c r="AF2" s="22">
        <v>256.7</v>
      </c>
      <c r="AG2" s="90">
        <v>0.14099999999999999</v>
      </c>
      <c r="AH2" s="90">
        <v>6.9000000000000006E-2</v>
      </c>
      <c r="AI2" s="86">
        <v>1.7999999999999999E-2</v>
      </c>
      <c r="AJ2" s="90">
        <v>0.70966750000000001</v>
      </c>
      <c r="AK2" s="86">
        <v>4.8000000000000001E-2</v>
      </c>
      <c r="AL2" s="90">
        <v>1.2999999999999999E-2</v>
      </c>
      <c r="AM2" s="90">
        <v>2.4500000000000001E-2</v>
      </c>
      <c r="AN2" s="90">
        <v>0.13489999999999999</v>
      </c>
      <c r="AO2" s="90">
        <v>0.39400000000000002</v>
      </c>
      <c r="AP2" s="18">
        <v>65</v>
      </c>
      <c r="AQ2" s="91">
        <v>9915.02</v>
      </c>
      <c r="AR2" s="91">
        <v>10879.8</v>
      </c>
    </row>
    <row r="3" spans="1:44" x14ac:dyDescent="0.3">
      <c r="A3" s="10" t="s">
        <v>3915</v>
      </c>
      <c r="B3" s="19">
        <v>11</v>
      </c>
      <c r="C3" s="19">
        <v>87</v>
      </c>
      <c r="D3" s="19">
        <v>84.5</v>
      </c>
      <c r="E3" s="19">
        <v>83.9</v>
      </c>
      <c r="F3" s="23">
        <v>83.6</v>
      </c>
      <c r="G3" s="23">
        <v>83.2</v>
      </c>
      <c r="H3" s="26">
        <f>SUMIF($L$13:$L$1691,"St. Louis",H$13:H$1691)</f>
        <v>53431</v>
      </c>
      <c r="I3" s="28" t="s">
        <v>4014</v>
      </c>
      <c r="J3" s="28" t="s">
        <v>4014</v>
      </c>
      <c r="K3" s="28" t="s">
        <v>4014</v>
      </c>
      <c r="L3" s="28" t="s">
        <v>4014</v>
      </c>
      <c r="M3" s="28" t="s">
        <v>4014</v>
      </c>
      <c r="N3" s="28" t="s">
        <v>4014</v>
      </c>
      <c r="O3" s="104">
        <v>0.46300000000000002</v>
      </c>
      <c r="P3" s="23">
        <v>49.3</v>
      </c>
      <c r="Q3" s="85">
        <v>334.9</v>
      </c>
      <c r="R3" s="108">
        <v>95319</v>
      </c>
      <c r="S3" s="109">
        <v>51876</v>
      </c>
      <c r="T3" s="106">
        <f>S3/R3</f>
        <v>0.54423567179680865</v>
      </c>
      <c r="U3" s="104">
        <v>0.27900000000000003</v>
      </c>
      <c r="V3" s="23">
        <v>49.1</v>
      </c>
      <c r="W3" s="23">
        <v>292.39999999999998</v>
      </c>
      <c r="X3" s="88">
        <v>0.36699999999999999</v>
      </c>
      <c r="Y3" s="23">
        <v>48.5</v>
      </c>
      <c r="Z3" s="23">
        <v>309.3</v>
      </c>
      <c r="AA3" s="108">
        <v>95153</v>
      </c>
      <c r="AB3" s="109">
        <v>51892</v>
      </c>
      <c r="AC3" s="87">
        <f>AB3/AA3</f>
        <v>0.54535327314955917</v>
      </c>
      <c r="AD3" s="88">
        <v>0.17599999999999999</v>
      </c>
      <c r="AE3" s="23">
        <v>48.4</v>
      </c>
      <c r="AF3" s="23">
        <v>251.9</v>
      </c>
      <c r="AG3" s="88">
        <v>0.28000000000000003</v>
      </c>
      <c r="AH3" s="88">
        <v>5.5E-2</v>
      </c>
      <c r="AI3" s="87">
        <v>3.7999999999999999E-2</v>
      </c>
      <c r="AJ3" s="88">
        <v>0.57499999999999996</v>
      </c>
      <c r="AK3" s="87">
        <v>4.7699999999999999E-2</v>
      </c>
      <c r="AL3" s="88">
        <v>4.4999999999999997E-3</v>
      </c>
      <c r="AM3" s="88">
        <v>2.8000000000000001E-2</v>
      </c>
      <c r="AN3" s="88">
        <v>0.14899999999999999</v>
      </c>
      <c r="AO3" s="88">
        <v>0.31</v>
      </c>
      <c r="AP3" s="19">
        <v>22</v>
      </c>
      <c r="AQ3" s="92">
        <v>11093.31</v>
      </c>
      <c r="AR3" s="92">
        <v>11603.27</v>
      </c>
    </row>
    <row r="4" spans="1:44" x14ac:dyDescent="0.3">
      <c r="A4" s="10" t="s">
        <v>3914</v>
      </c>
      <c r="B4" s="19">
        <v>16</v>
      </c>
      <c r="C4" s="19">
        <v>64</v>
      </c>
      <c r="D4" s="19">
        <v>84.3</v>
      </c>
      <c r="E4" s="19">
        <v>84.4</v>
      </c>
      <c r="F4" s="19">
        <v>82.9</v>
      </c>
      <c r="G4" s="23">
        <v>83.2</v>
      </c>
      <c r="H4" s="26">
        <f>SUMIF($L$13:$L$1691,"Kansas City",H$13:H$1691)</f>
        <v>37919</v>
      </c>
      <c r="I4" s="28" t="s">
        <v>4014</v>
      </c>
      <c r="J4" s="28" t="s">
        <v>4014</v>
      </c>
      <c r="K4" s="28" t="s">
        <v>4014</v>
      </c>
      <c r="L4" s="28" t="s">
        <v>4014</v>
      </c>
      <c r="M4" s="28" t="s">
        <v>4014</v>
      </c>
      <c r="N4" s="28" t="s">
        <v>4014</v>
      </c>
      <c r="O4" s="104">
        <v>0.44600000000000001</v>
      </c>
      <c r="P4" s="23">
        <v>49.2</v>
      </c>
      <c r="Q4" s="85">
        <v>335</v>
      </c>
      <c r="R4" s="108">
        <v>64538</v>
      </c>
      <c r="S4" s="109">
        <v>36233</v>
      </c>
      <c r="T4" s="106">
        <f t="shared" ref="T4:T11" si="0">S4/R4</f>
        <v>0.56142117822058324</v>
      </c>
      <c r="U4" s="104">
        <v>0.30099999999999999</v>
      </c>
      <c r="V4" s="23">
        <v>49.3</v>
      </c>
      <c r="W4" s="23">
        <v>302</v>
      </c>
      <c r="X4" s="88">
        <v>0.33600000000000002</v>
      </c>
      <c r="Y4" s="23">
        <v>48.1</v>
      </c>
      <c r="Z4" s="23">
        <v>290.39999999999998</v>
      </c>
      <c r="AA4" s="108">
        <v>64474</v>
      </c>
      <c r="AB4" s="109">
        <v>36271</v>
      </c>
      <c r="AC4" s="87">
        <f t="shared" ref="AC4:AC11" si="1">AB4/AA4</f>
        <v>0.56256785681049726</v>
      </c>
      <c r="AD4" s="88">
        <v>0.18</v>
      </c>
      <c r="AE4" s="23">
        <v>48.347999999999999</v>
      </c>
      <c r="AF4" s="23">
        <v>247.8</v>
      </c>
      <c r="AG4" s="88">
        <v>0.19800000000000001</v>
      </c>
      <c r="AH4" s="88">
        <v>0.13546</v>
      </c>
      <c r="AI4" s="87">
        <v>1.788E-2</v>
      </c>
      <c r="AJ4" s="88">
        <v>0.56659999999999999</v>
      </c>
      <c r="AK4" s="87">
        <v>6.8500000000000005E-2</v>
      </c>
      <c r="AL4" s="88">
        <v>1.3596E-2</v>
      </c>
      <c r="AM4" s="88">
        <v>3.9E-2</v>
      </c>
      <c r="AN4" s="88">
        <v>0.12180000000000001</v>
      </c>
      <c r="AO4" s="88">
        <v>0.39376</v>
      </c>
      <c r="AP4" s="19">
        <v>7</v>
      </c>
      <c r="AQ4" s="92">
        <v>10426.587</v>
      </c>
      <c r="AR4" s="92">
        <v>11417.9</v>
      </c>
    </row>
    <row r="5" spans="1:44" x14ac:dyDescent="0.3">
      <c r="A5" s="10" t="s">
        <v>3907</v>
      </c>
      <c r="B5" s="19">
        <v>31</v>
      </c>
      <c r="C5" s="19">
        <v>81</v>
      </c>
      <c r="D5" s="23">
        <v>86.6</v>
      </c>
      <c r="E5" s="19">
        <v>86.2</v>
      </c>
      <c r="F5" s="19">
        <v>87.3</v>
      </c>
      <c r="G5" s="23">
        <v>86.7</v>
      </c>
      <c r="H5" s="26">
        <f>SUMIF($L$13:$L$1691,"Southwestern",H$13:H$1691)</f>
        <v>30941</v>
      </c>
      <c r="I5" s="28" t="s">
        <v>4014</v>
      </c>
      <c r="J5" s="28" t="s">
        <v>4014</v>
      </c>
      <c r="K5" s="28" t="s">
        <v>4014</v>
      </c>
      <c r="L5" s="28" t="s">
        <v>4014</v>
      </c>
      <c r="M5" s="28" t="s">
        <v>4014</v>
      </c>
      <c r="N5" s="28" t="s">
        <v>4014</v>
      </c>
      <c r="O5" s="104">
        <v>0.46100000000000002</v>
      </c>
      <c r="P5" s="23">
        <v>50.2</v>
      </c>
      <c r="Q5" s="85">
        <v>337.8</v>
      </c>
      <c r="R5" s="108">
        <v>45704</v>
      </c>
      <c r="S5" s="109">
        <v>26219</v>
      </c>
      <c r="T5" s="106">
        <f t="shared" si="0"/>
        <v>0.57366970068265355</v>
      </c>
      <c r="U5" s="104">
        <v>0.33300000000000002</v>
      </c>
      <c r="V5" s="23">
        <v>50.048000000000002</v>
      </c>
      <c r="W5" s="23">
        <v>304.39999999999998</v>
      </c>
      <c r="X5" s="88">
        <v>0.38700000000000001</v>
      </c>
      <c r="Y5" s="23">
        <v>50.9</v>
      </c>
      <c r="Z5" s="23">
        <v>304.39999999999998</v>
      </c>
      <c r="AA5" s="108">
        <v>45649</v>
      </c>
      <c r="AB5" s="109">
        <v>26238</v>
      </c>
      <c r="AC5" s="87">
        <f t="shared" si="1"/>
        <v>0.57477710355100875</v>
      </c>
      <c r="AD5" s="88">
        <v>0.26</v>
      </c>
      <c r="AE5" s="23">
        <v>50.3</v>
      </c>
      <c r="AF5" s="23">
        <v>267.39999999999998</v>
      </c>
      <c r="AG5" s="88">
        <v>2.5999999999999999E-2</v>
      </c>
      <c r="AH5" s="88">
        <v>8.5000000000000006E-2</v>
      </c>
      <c r="AI5" s="87">
        <v>1.2999999999999999E-2</v>
      </c>
      <c r="AJ5" s="88">
        <v>0.81200000000000006</v>
      </c>
      <c r="AK5" s="87">
        <v>4.36E-2</v>
      </c>
      <c r="AL5" s="88">
        <v>1.9699999999999999E-2</v>
      </c>
      <c r="AM5" s="88">
        <v>3.1269999999999999E-2</v>
      </c>
      <c r="AN5" s="88">
        <v>0.13450000000000001</v>
      </c>
      <c r="AO5" s="88">
        <v>0.49076999999999998</v>
      </c>
      <c r="AP5" s="19">
        <v>3</v>
      </c>
      <c r="AQ5" s="92">
        <v>8368.4969999999994</v>
      </c>
      <c r="AR5" s="92">
        <v>9539.1200000000008</v>
      </c>
    </row>
    <row r="6" spans="1:44" x14ac:dyDescent="0.3">
      <c r="A6" s="10" t="s">
        <v>3909</v>
      </c>
      <c r="B6" s="19">
        <v>15</v>
      </c>
      <c r="C6" s="19">
        <v>56</v>
      </c>
      <c r="D6" s="19">
        <v>84.6</v>
      </c>
      <c r="E6" s="19">
        <v>84.1</v>
      </c>
      <c r="F6" s="19">
        <v>85.5</v>
      </c>
      <c r="G6" s="23">
        <v>84.7</v>
      </c>
      <c r="H6" s="26">
        <f>SUMIF($L$13:$L$1691,"Central",H$13:H$1691)</f>
        <v>20357</v>
      </c>
      <c r="I6" s="28" t="s">
        <v>4014</v>
      </c>
      <c r="J6" s="28" t="s">
        <v>4014</v>
      </c>
      <c r="K6" s="28" t="s">
        <v>4014</v>
      </c>
      <c r="L6" s="28" t="s">
        <v>4014</v>
      </c>
      <c r="M6" s="28" t="s">
        <v>4014</v>
      </c>
      <c r="N6" s="28" t="s">
        <v>4014</v>
      </c>
      <c r="O6" s="104">
        <v>0.435</v>
      </c>
      <c r="P6" s="23">
        <v>49.4</v>
      </c>
      <c r="Q6" s="85">
        <v>327.3</v>
      </c>
      <c r="R6" s="108">
        <v>31250</v>
      </c>
      <c r="S6" s="109">
        <v>16552</v>
      </c>
      <c r="T6" s="106">
        <f t="shared" si="0"/>
        <v>0.52966400000000002</v>
      </c>
      <c r="U6" s="104">
        <v>0.28899999999999998</v>
      </c>
      <c r="V6" s="23">
        <v>49.19</v>
      </c>
      <c r="W6" s="23">
        <v>286.10000000000002</v>
      </c>
      <c r="X6" s="88">
        <v>0.35399999999999998</v>
      </c>
      <c r="Y6" s="23">
        <v>49.8</v>
      </c>
      <c r="Z6" s="23">
        <v>292.10000000000002</v>
      </c>
      <c r="AA6" s="108">
        <v>31217</v>
      </c>
      <c r="AB6" s="109">
        <v>16561</v>
      </c>
      <c r="AC6" s="87">
        <f t="shared" si="1"/>
        <v>0.53051222090527594</v>
      </c>
      <c r="AD6" s="88">
        <v>0.216</v>
      </c>
      <c r="AE6" s="23">
        <v>49.2</v>
      </c>
      <c r="AF6" s="23">
        <v>244.1</v>
      </c>
      <c r="AG6" s="88">
        <v>7.9000000000000001E-2</v>
      </c>
      <c r="AH6" s="88">
        <v>4.2999999999999997E-2</v>
      </c>
      <c r="AI6" s="87">
        <v>1.2999999999999999E-2</v>
      </c>
      <c r="AJ6" s="88">
        <v>0.79700000000000004</v>
      </c>
      <c r="AK6" s="87">
        <v>5.6000000000000001E-2</v>
      </c>
      <c r="AL6" s="88">
        <v>1.1897E-2</v>
      </c>
      <c r="AM6" s="88">
        <v>1.44E-2</v>
      </c>
      <c r="AN6" s="88">
        <v>0.126</v>
      </c>
      <c r="AO6" s="88">
        <v>0.38069999999999998</v>
      </c>
      <c r="AP6" s="19">
        <v>3</v>
      </c>
      <c r="AQ6" s="92">
        <v>9629.5679999999993</v>
      </c>
      <c r="AR6" s="92">
        <v>10743.57</v>
      </c>
    </row>
    <row r="7" spans="1:44" x14ac:dyDescent="0.3">
      <c r="A7" s="10" t="s">
        <v>3910</v>
      </c>
      <c r="B7" s="19">
        <v>23</v>
      </c>
      <c r="C7" s="19">
        <v>51</v>
      </c>
      <c r="D7" s="19">
        <v>84</v>
      </c>
      <c r="E7" s="19">
        <v>84.5</v>
      </c>
      <c r="F7" s="19">
        <v>83.5</v>
      </c>
      <c r="G7" s="23">
        <v>83.7</v>
      </c>
      <c r="H7" s="26">
        <f>SUMIF($L$13:$L$1691,"Bootheel",H$13:H$1691)</f>
        <v>14325</v>
      </c>
      <c r="I7" s="28" t="s">
        <v>4014</v>
      </c>
      <c r="J7" s="28" t="s">
        <v>4014</v>
      </c>
      <c r="K7" s="28" t="s">
        <v>4014</v>
      </c>
      <c r="L7" s="28" t="s">
        <v>4014</v>
      </c>
      <c r="M7" s="28" t="s">
        <v>4014</v>
      </c>
      <c r="N7" s="28" t="s">
        <v>4014</v>
      </c>
      <c r="O7" s="104">
        <v>0.40500000000000003</v>
      </c>
      <c r="P7" s="23">
        <v>49.1</v>
      </c>
      <c r="Q7" s="85">
        <v>324.89999999999998</v>
      </c>
      <c r="R7" s="108">
        <v>20019</v>
      </c>
      <c r="S7" s="109">
        <v>13809</v>
      </c>
      <c r="T7" s="106">
        <f t="shared" si="0"/>
        <v>0.68979469503971225</v>
      </c>
      <c r="U7" s="104">
        <v>0.32700000000000001</v>
      </c>
      <c r="V7" s="23">
        <v>49.34</v>
      </c>
      <c r="W7" s="23">
        <v>305</v>
      </c>
      <c r="X7" s="88">
        <v>0.32100000000000001</v>
      </c>
      <c r="Y7" s="23">
        <v>49.45</v>
      </c>
      <c r="Z7" s="23">
        <v>293</v>
      </c>
      <c r="AA7" s="108">
        <v>20014</v>
      </c>
      <c r="AB7" s="109">
        <v>13806</v>
      </c>
      <c r="AC7" s="87">
        <f t="shared" si="1"/>
        <v>0.68981712801039274</v>
      </c>
      <c r="AD7" s="88">
        <v>0.24299999999999999</v>
      </c>
      <c r="AE7" s="23">
        <v>48.6</v>
      </c>
      <c r="AF7" s="23">
        <v>270.39999999999998</v>
      </c>
      <c r="AG7" s="88">
        <v>0.10199999999999999</v>
      </c>
      <c r="AH7" s="88">
        <v>0.03</v>
      </c>
      <c r="AI7" s="87">
        <v>1E-3</v>
      </c>
      <c r="AJ7" s="88">
        <v>0.82599999999999996</v>
      </c>
      <c r="AK7" s="87">
        <v>2.8649999999999998E-2</v>
      </c>
      <c r="AL7" s="88">
        <v>1.188E-2</v>
      </c>
      <c r="AM7" s="88">
        <v>4.4000000000000003E-3</v>
      </c>
      <c r="AN7" s="88">
        <v>0.13450000000000001</v>
      </c>
      <c r="AO7" s="88">
        <v>0.48699999999999999</v>
      </c>
      <c r="AP7" s="19">
        <v>19</v>
      </c>
      <c r="AQ7" s="92">
        <v>8483.77</v>
      </c>
      <c r="AR7" s="92">
        <v>9828.75</v>
      </c>
    </row>
    <row r="8" spans="1:44" x14ac:dyDescent="0.3">
      <c r="A8" s="10" t="s">
        <v>3908</v>
      </c>
      <c r="B8" s="19">
        <v>21</v>
      </c>
      <c r="C8" s="19">
        <v>43</v>
      </c>
      <c r="D8" s="19">
        <v>84.8</v>
      </c>
      <c r="E8" s="19">
        <v>84.5</v>
      </c>
      <c r="F8" s="19">
        <v>86.8</v>
      </c>
      <c r="G8" s="23">
        <v>87</v>
      </c>
      <c r="H8" s="26">
        <f>SUMIF($L$13:$L$1691,"Western Plains",H$13:H$1691)</f>
        <v>9745</v>
      </c>
      <c r="I8" s="28" t="s">
        <v>4014</v>
      </c>
      <c r="J8" s="28" t="s">
        <v>4014</v>
      </c>
      <c r="K8" s="28" t="s">
        <v>4014</v>
      </c>
      <c r="L8" s="28" t="s">
        <v>4014</v>
      </c>
      <c r="M8" s="28" t="s">
        <v>4014</v>
      </c>
      <c r="N8" s="28" t="s">
        <v>4014</v>
      </c>
      <c r="O8" s="104">
        <v>0.41699999999999998</v>
      </c>
      <c r="P8" s="23">
        <v>49.4</v>
      </c>
      <c r="Q8" s="85">
        <v>326.7</v>
      </c>
      <c r="R8" s="108">
        <v>11700</v>
      </c>
      <c r="S8" s="109">
        <v>6470</v>
      </c>
      <c r="T8" s="106">
        <f t="shared" si="0"/>
        <v>0.55299145299145303</v>
      </c>
      <c r="U8" s="104">
        <v>0.30599999999999999</v>
      </c>
      <c r="V8" s="23">
        <v>49.368000000000002</v>
      </c>
      <c r="W8" s="23">
        <v>298.2</v>
      </c>
      <c r="X8" s="88">
        <v>0.377</v>
      </c>
      <c r="Y8" s="23">
        <v>50.6</v>
      </c>
      <c r="Z8" s="23">
        <v>301.3</v>
      </c>
      <c r="AA8" s="108">
        <v>11708</v>
      </c>
      <c r="AB8" s="109">
        <v>6478</v>
      </c>
      <c r="AC8" s="87">
        <f t="shared" si="1"/>
        <v>0.55329689101469082</v>
      </c>
      <c r="AD8" s="88">
        <v>0.28499999999999998</v>
      </c>
      <c r="AE8" s="23">
        <v>50.5</v>
      </c>
      <c r="AF8" s="23">
        <v>275.5</v>
      </c>
      <c r="AG8" s="88">
        <v>1.6E-2</v>
      </c>
      <c r="AH8" s="88">
        <v>5.5370000000000003E-2</v>
      </c>
      <c r="AI8" s="87">
        <v>2.7000000000000001E-3</v>
      </c>
      <c r="AJ8" s="88">
        <v>0.872</v>
      </c>
      <c r="AK8" s="87">
        <v>3.1199999999999999E-2</v>
      </c>
      <c r="AL8" s="88">
        <v>2.3199999999999998E-2</v>
      </c>
      <c r="AM8" s="88">
        <v>1.4E-2</v>
      </c>
      <c r="AN8" s="88">
        <v>0.1226</v>
      </c>
      <c r="AO8" s="88">
        <v>0.40699999999999997</v>
      </c>
      <c r="AP8" s="19">
        <v>5</v>
      </c>
      <c r="AQ8" s="92">
        <v>9099.8989999999994</v>
      </c>
      <c r="AR8" s="92">
        <v>10540.81</v>
      </c>
    </row>
    <row r="9" spans="1:44" x14ac:dyDescent="0.3">
      <c r="A9" s="10" t="s">
        <v>3913</v>
      </c>
      <c r="B9" s="19">
        <v>19</v>
      </c>
      <c r="C9" s="19">
        <v>34</v>
      </c>
      <c r="D9" s="19">
        <v>84.6</v>
      </c>
      <c r="E9" s="19">
        <v>84.9</v>
      </c>
      <c r="F9" s="19">
        <v>85.6</v>
      </c>
      <c r="G9" s="23">
        <v>85.8</v>
      </c>
      <c r="H9" s="26">
        <f>SUMIF($L$13:$L$1691,"Ozarks",H$13:H$1691)</f>
        <v>10571</v>
      </c>
      <c r="I9" s="28" t="s">
        <v>4014</v>
      </c>
      <c r="J9" s="28" t="s">
        <v>4014</v>
      </c>
      <c r="K9" s="28" t="s">
        <v>4014</v>
      </c>
      <c r="L9" s="28" t="s">
        <v>4014</v>
      </c>
      <c r="M9" s="28" t="s">
        <v>4014</v>
      </c>
      <c r="N9" s="28" t="s">
        <v>4014</v>
      </c>
      <c r="O9" s="104">
        <v>0.45400000000000001</v>
      </c>
      <c r="P9" s="23">
        <v>49.347999999999999</v>
      </c>
      <c r="Q9" s="85">
        <v>334.4</v>
      </c>
      <c r="R9" s="108">
        <v>13962</v>
      </c>
      <c r="S9" s="109">
        <v>8520</v>
      </c>
      <c r="T9" s="106">
        <f t="shared" si="0"/>
        <v>0.61022776106574994</v>
      </c>
      <c r="U9" s="104">
        <v>0.377</v>
      </c>
      <c r="V9" s="23">
        <v>49.515000000000001</v>
      </c>
      <c r="W9" s="23">
        <v>313.39999999999998</v>
      </c>
      <c r="X9" s="88">
        <v>0.36199999999999999</v>
      </c>
      <c r="Y9" s="23">
        <v>49.8</v>
      </c>
      <c r="Z9" s="23">
        <v>301</v>
      </c>
      <c r="AA9" s="108">
        <v>13940</v>
      </c>
      <c r="AB9" s="109">
        <v>8512</v>
      </c>
      <c r="AC9" s="87">
        <f t="shared" si="1"/>
        <v>0.61061692969870873</v>
      </c>
      <c r="AD9" s="88">
        <v>0.27900000000000003</v>
      </c>
      <c r="AE9" s="23">
        <v>49.9</v>
      </c>
      <c r="AF9" s="23">
        <v>281.39999999999998</v>
      </c>
      <c r="AG9" s="88">
        <v>2.5999999999999999E-2</v>
      </c>
      <c r="AH9" s="88">
        <v>3.1E-2</v>
      </c>
      <c r="AI9" s="87">
        <v>4.8999999999999998E-3</v>
      </c>
      <c r="AJ9" s="88">
        <v>0.877</v>
      </c>
      <c r="AK9" s="87">
        <v>3.9E-2</v>
      </c>
      <c r="AL9" s="88">
        <v>2.18E-2</v>
      </c>
      <c r="AM9" s="88">
        <v>4.7999999999999996E-3</v>
      </c>
      <c r="AN9" s="88">
        <v>0.14080000000000001</v>
      </c>
      <c r="AO9" s="88">
        <v>0.44</v>
      </c>
      <c r="AP9" s="19">
        <v>5</v>
      </c>
      <c r="AQ9" s="92">
        <v>8887.75</v>
      </c>
      <c r="AR9" s="92">
        <v>10257.759</v>
      </c>
    </row>
    <row r="10" spans="1:44" x14ac:dyDescent="0.3">
      <c r="A10" s="10" t="s">
        <v>3912</v>
      </c>
      <c r="B10" s="19">
        <v>21</v>
      </c>
      <c r="C10" s="19">
        <v>46</v>
      </c>
      <c r="D10" s="19">
        <v>83.6</v>
      </c>
      <c r="E10" s="19">
        <v>83.6</v>
      </c>
      <c r="F10" s="19">
        <v>84.8</v>
      </c>
      <c r="G10" s="23">
        <v>84.8</v>
      </c>
      <c r="H10" s="26">
        <f>SUMIF($L$13:$L$1691,"Northwestern",H$13:H$1691)</f>
        <v>7545</v>
      </c>
      <c r="I10" s="28" t="s">
        <v>4014</v>
      </c>
      <c r="J10" s="28" t="s">
        <v>4014</v>
      </c>
      <c r="K10" s="28" t="s">
        <v>4014</v>
      </c>
      <c r="L10" s="28" t="s">
        <v>4014</v>
      </c>
      <c r="M10" s="28" t="s">
        <v>4014</v>
      </c>
      <c r="N10" s="28" t="s">
        <v>4014</v>
      </c>
      <c r="O10" s="104">
        <v>0.39</v>
      </c>
      <c r="P10" s="23">
        <v>48.96</v>
      </c>
      <c r="Q10" s="85">
        <v>322.5</v>
      </c>
      <c r="R10" s="108">
        <v>9970</v>
      </c>
      <c r="S10" s="109">
        <v>5994</v>
      </c>
      <c r="T10" s="106">
        <f t="shared" si="0"/>
        <v>0.60120361083249751</v>
      </c>
      <c r="U10" s="104">
        <v>0.28199999999999997</v>
      </c>
      <c r="V10" s="23">
        <v>49.006999999999998</v>
      </c>
      <c r="W10" s="23">
        <v>292.7</v>
      </c>
      <c r="X10" s="88">
        <v>0.32400000000000001</v>
      </c>
      <c r="Y10" s="23">
        <v>49.335999999999999</v>
      </c>
      <c r="Z10" s="23">
        <v>291</v>
      </c>
      <c r="AA10" s="108">
        <v>9971</v>
      </c>
      <c r="AB10" s="109">
        <v>5998</v>
      </c>
      <c r="AC10" s="87">
        <f t="shared" si="1"/>
        <v>0.60154447898906827</v>
      </c>
      <c r="AD10" s="88">
        <v>0.218</v>
      </c>
      <c r="AE10" s="23">
        <v>49.2</v>
      </c>
      <c r="AF10" s="23">
        <v>257.2</v>
      </c>
      <c r="AG10" s="88">
        <v>1.9480000000000001E-2</v>
      </c>
      <c r="AH10" s="88">
        <v>3.5999999999999997E-2</v>
      </c>
      <c r="AI10" s="87">
        <v>3.0000000000000001E-3</v>
      </c>
      <c r="AJ10" s="88">
        <v>0.87760000000000005</v>
      </c>
      <c r="AK10" s="87">
        <v>3.6799999999999999E-2</v>
      </c>
      <c r="AL10" s="88">
        <v>2.6700000000000002E-2</v>
      </c>
      <c r="AM10" s="88">
        <v>1.6199999999999999E-2</v>
      </c>
      <c r="AN10" s="88">
        <v>0.12859999999999999</v>
      </c>
      <c r="AO10" s="88">
        <v>0.371</v>
      </c>
      <c r="AP10" s="19">
        <v>1</v>
      </c>
      <c r="AQ10" s="92">
        <v>10860.148999999999</v>
      </c>
      <c r="AR10" s="92">
        <v>11830.776</v>
      </c>
    </row>
    <row r="11" spans="1:44" ht="15" thickBot="1" x14ac:dyDescent="0.35">
      <c r="A11" s="11" t="s">
        <v>3911</v>
      </c>
      <c r="B11" s="20">
        <v>25</v>
      </c>
      <c r="C11" s="20">
        <v>39</v>
      </c>
      <c r="D11" s="20">
        <v>84.3</v>
      </c>
      <c r="E11" s="20">
        <v>84.4</v>
      </c>
      <c r="F11" s="20">
        <v>86.1</v>
      </c>
      <c r="G11" s="24">
        <v>85.9</v>
      </c>
      <c r="H11" s="26">
        <f>SUMIF($L$13:$L$1691,"Northeastern",H$13:H$1691)</f>
        <v>7569</v>
      </c>
      <c r="I11" s="28" t="s">
        <v>4014</v>
      </c>
      <c r="J11" s="28" t="s">
        <v>4014</v>
      </c>
      <c r="K11" s="28" t="s">
        <v>4014</v>
      </c>
      <c r="L11" s="28" t="s">
        <v>4014</v>
      </c>
      <c r="M11" s="28" t="s">
        <v>4014</v>
      </c>
      <c r="N11" s="28" t="s">
        <v>4014</v>
      </c>
      <c r="O11" s="104">
        <v>0.42499999999999999</v>
      </c>
      <c r="P11" s="24">
        <v>49.246000000000002</v>
      </c>
      <c r="Q11" s="85">
        <v>328.6</v>
      </c>
      <c r="R11" s="110">
        <v>9562</v>
      </c>
      <c r="S11" s="109">
        <v>5045</v>
      </c>
      <c r="T11" s="106">
        <f t="shared" si="0"/>
        <v>0.527609286760092</v>
      </c>
      <c r="U11" s="104">
        <v>0.29799999999999999</v>
      </c>
      <c r="V11" s="24">
        <v>49.3</v>
      </c>
      <c r="W11" s="24">
        <v>289.3</v>
      </c>
      <c r="X11" s="89">
        <v>0.38500000000000001</v>
      </c>
      <c r="Y11" s="24">
        <v>50.2</v>
      </c>
      <c r="Z11" s="24">
        <v>304.2</v>
      </c>
      <c r="AA11" s="110">
        <v>9578</v>
      </c>
      <c r="AB11" s="109">
        <v>5061</v>
      </c>
      <c r="AC11" s="87">
        <f t="shared" si="1"/>
        <v>0.52839841302986013</v>
      </c>
      <c r="AD11" s="89">
        <v>0.24199999999999999</v>
      </c>
      <c r="AE11" s="24">
        <v>49.9</v>
      </c>
      <c r="AF11" s="24">
        <v>262.7</v>
      </c>
      <c r="AG11" s="89">
        <v>2.997E-2</v>
      </c>
      <c r="AH11" s="89">
        <v>2.8000000000000001E-2</v>
      </c>
      <c r="AI11" s="94">
        <v>7.9000000000000001E-4</v>
      </c>
      <c r="AJ11" s="89">
        <v>0.89600000000000002</v>
      </c>
      <c r="AK11" s="94">
        <v>2.9510000000000002E-2</v>
      </c>
      <c r="AL11" s="89">
        <v>1.559E-2</v>
      </c>
      <c r="AM11" s="89">
        <v>1.14E-2</v>
      </c>
      <c r="AN11" s="89">
        <v>0.13950000000000001</v>
      </c>
      <c r="AO11" s="89">
        <v>0.4</v>
      </c>
      <c r="AP11" s="113" t="s">
        <v>4014</v>
      </c>
      <c r="AQ11" s="93">
        <v>10374.86</v>
      </c>
      <c r="AR11" s="93">
        <v>11270.25</v>
      </c>
    </row>
    <row r="12" spans="1:44" ht="15" thickBot="1" x14ac:dyDescent="0.35">
      <c r="A12" s="12" t="s">
        <v>0</v>
      </c>
      <c r="B12" s="12" t="s">
        <v>1</v>
      </c>
      <c r="C12" s="12" t="s">
        <v>550</v>
      </c>
      <c r="D12" s="13" t="s">
        <v>3975</v>
      </c>
      <c r="E12" s="13" t="s">
        <v>4043</v>
      </c>
      <c r="F12" s="13" t="s">
        <v>2112</v>
      </c>
      <c r="G12" s="13" t="s">
        <v>2113</v>
      </c>
      <c r="H12" s="12" t="s">
        <v>3782</v>
      </c>
      <c r="I12" s="12" t="s">
        <v>2114</v>
      </c>
      <c r="J12" s="12" t="s">
        <v>2115</v>
      </c>
      <c r="K12" s="12" t="s">
        <v>3795</v>
      </c>
      <c r="L12" s="12" t="s">
        <v>2116</v>
      </c>
      <c r="M12" s="12" t="s">
        <v>2117</v>
      </c>
      <c r="N12" s="12" t="s">
        <v>3920</v>
      </c>
      <c r="O12" s="12" t="s">
        <v>3977</v>
      </c>
      <c r="P12" s="12" t="s">
        <v>4734</v>
      </c>
      <c r="Q12" s="12" t="s">
        <v>4735</v>
      </c>
      <c r="R12" s="12" t="s">
        <v>3976</v>
      </c>
      <c r="S12" s="12" t="s">
        <v>3978</v>
      </c>
      <c r="T12" s="12" t="s">
        <v>4736</v>
      </c>
      <c r="U12" s="12" t="s">
        <v>3979</v>
      </c>
      <c r="V12" s="12" t="s">
        <v>4737</v>
      </c>
      <c r="W12" s="12" t="s">
        <v>4738</v>
      </c>
      <c r="X12" s="12" t="s">
        <v>2118</v>
      </c>
      <c r="Y12" s="12" t="s">
        <v>2119</v>
      </c>
      <c r="Z12" s="12" t="s">
        <v>2120</v>
      </c>
      <c r="AA12" s="12" t="s">
        <v>2121</v>
      </c>
      <c r="AB12" s="12" t="s">
        <v>2122</v>
      </c>
      <c r="AC12" s="12" t="s">
        <v>2123</v>
      </c>
      <c r="AD12" s="12" t="s">
        <v>2124</v>
      </c>
      <c r="AE12" s="12" t="s">
        <v>2125</v>
      </c>
      <c r="AF12" s="12" t="s">
        <v>2126</v>
      </c>
      <c r="AG12" s="12" t="s">
        <v>3783</v>
      </c>
      <c r="AH12" s="12" t="s">
        <v>3784</v>
      </c>
      <c r="AI12" s="12" t="s">
        <v>3785</v>
      </c>
      <c r="AJ12" s="12" t="s">
        <v>3786</v>
      </c>
      <c r="AK12" s="12" t="s">
        <v>3787</v>
      </c>
      <c r="AL12" s="12" t="s">
        <v>3788</v>
      </c>
      <c r="AM12" s="12" t="s">
        <v>3789</v>
      </c>
      <c r="AN12" s="12" t="s">
        <v>3790</v>
      </c>
      <c r="AO12" s="12" t="s">
        <v>3791</v>
      </c>
      <c r="AP12" s="12" t="s">
        <v>2127</v>
      </c>
      <c r="AQ12" s="12" t="s">
        <v>2128</v>
      </c>
      <c r="AR12" s="12" t="s">
        <v>2129</v>
      </c>
    </row>
    <row r="13" spans="1:44" x14ac:dyDescent="0.3">
      <c r="A13" s="4">
        <v>489141910</v>
      </c>
      <c r="B13" s="3" t="s">
        <v>236</v>
      </c>
      <c r="C13" s="3" t="s">
        <v>1273</v>
      </c>
      <c r="D13" s="14">
        <v>90.270240783691406</v>
      </c>
      <c r="E13" s="14">
        <v>88.828239440917969</v>
      </c>
      <c r="F13" s="14">
        <v>76.866058349609375</v>
      </c>
      <c r="G13" s="14">
        <v>78.442764282226563</v>
      </c>
      <c r="H13" s="5">
        <v>285</v>
      </c>
      <c r="I13" s="15">
        <v>6</v>
      </c>
      <c r="J13" s="15">
        <v>8</v>
      </c>
      <c r="K13" s="3" t="s">
        <v>3879</v>
      </c>
      <c r="L13" s="3" t="s">
        <v>3914</v>
      </c>
      <c r="M13" s="3" t="s">
        <v>3919</v>
      </c>
      <c r="N13" s="3" t="s">
        <v>3924</v>
      </c>
      <c r="O13" s="17">
        <v>0.68992245197296143</v>
      </c>
      <c r="P13" s="32">
        <v>51.652954690000001</v>
      </c>
      <c r="Q13" s="32">
        <v>393.7984619140625</v>
      </c>
      <c r="R13" s="5">
        <v>522</v>
      </c>
      <c r="S13" s="5">
        <v>187</v>
      </c>
      <c r="T13" s="16">
        <v>0.35823753476142878</v>
      </c>
      <c r="U13" s="17">
        <v>0.48351648449897772</v>
      </c>
      <c r="V13" s="32">
        <v>51.099009150000001</v>
      </c>
      <c r="W13" s="32">
        <v>339.5604248046875</v>
      </c>
      <c r="X13" s="17">
        <v>0.3888888955116272</v>
      </c>
      <c r="Y13" s="32">
        <v>44.166364889999997</v>
      </c>
      <c r="Z13" s="32">
        <v>315.92593383789063</v>
      </c>
      <c r="AA13" s="5">
        <v>520</v>
      </c>
      <c r="AB13" s="5">
        <v>186</v>
      </c>
      <c r="AC13" s="16">
        <v>0.35823753476142878</v>
      </c>
      <c r="AD13" s="17">
        <v>0.23469388484954831</v>
      </c>
      <c r="AE13" s="32">
        <v>45.665284059999998</v>
      </c>
      <c r="AF13" s="32">
        <v>267.346923828125</v>
      </c>
      <c r="AG13" s="16">
        <v>0.186</v>
      </c>
      <c r="AH13" s="16">
        <v>4.9000000000000002E-2</v>
      </c>
      <c r="AI13" s="16"/>
      <c r="AJ13" s="16">
        <v>0.67400000000000004</v>
      </c>
      <c r="AK13" s="16">
        <v>7.3999999999999996E-2</v>
      </c>
      <c r="AL13" s="16">
        <v>1.7999999225139621E-2</v>
      </c>
      <c r="AM13" s="16">
        <v>2.1000000000000001E-2</v>
      </c>
      <c r="AN13" s="16">
        <v>0.10199999999999999</v>
      </c>
      <c r="AO13" s="16">
        <v>0.16500000000000001</v>
      </c>
      <c r="AP13" s="5">
        <v>0</v>
      </c>
      <c r="AQ13" s="31">
        <v>11641.7998046875</v>
      </c>
      <c r="AR13" s="31">
        <v>13324.25</v>
      </c>
    </row>
    <row r="14" spans="1:44" x14ac:dyDescent="0.3">
      <c r="A14" s="4">
        <v>10901050</v>
      </c>
      <c r="B14" s="3" t="s">
        <v>2</v>
      </c>
      <c r="C14" s="3" t="s">
        <v>551</v>
      </c>
      <c r="D14" s="14">
        <v>85.866409301757813</v>
      </c>
      <c r="E14" s="14">
        <v>87.186248779296875</v>
      </c>
      <c r="F14" s="14">
        <v>88.429969787597656</v>
      </c>
      <c r="G14" s="14">
        <v>86.246391296386719</v>
      </c>
      <c r="H14" s="5">
        <v>111</v>
      </c>
      <c r="I14" s="15">
        <v>7</v>
      </c>
      <c r="J14" s="15">
        <v>12</v>
      </c>
      <c r="K14" s="3" t="s">
        <v>3889</v>
      </c>
      <c r="L14" s="3" t="s">
        <v>3911</v>
      </c>
      <c r="M14" s="3" t="s">
        <v>3917</v>
      </c>
      <c r="N14" s="3" t="s">
        <v>3921</v>
      </c>
      <c r="O14" s="17">
        <v>0.328125</v>
      </c>
      <c r="P14" s="32">
        <v>49.868307700000003</v>
      </c>
      <c r="Q14" s="32"/>
      <c r="R14" s="5">
        <v>76</v>
      </c>
      <c r="S14" s="5">
        <v>45</v>
      </c>
      <c r="T14" s="16">
        <v>0.59210526943206787</v>
      </c>
      <c r="U14" s="17">
        <v>0.27027025818824768</v>
      </c>
      <c r="V14" s="32">
        <v>50.435856090000001</v>
      </c>
      <c r="W14" s="32"/>
      <c r="X14" s="17">
        <v>0.40243902802467352</v>
      </c>
      <c r="Y14" s="32">
        <v>51.667384560000002</v>
      </c>
      <c r="Z14" s="32">
        <v>315.85366821289063</v>
      </c>
      <c r="AA14" s="5">
        <v>76</v>
      </c>
      <c r="AB14" s="5">
        <v>45</v>
      </c>
      <c r="AC14" s="16">
        <v>0.59210526943206787</v>
      </c>
      <c r="AD14" s="17">
        <v>0.26530611515045172</v>
      </c>
      <c r="AE14" s="32">
        <v>50.090071870000003</v>
      </c>
      <c r="AF14" s="32"/>
      <c r="AG14" s="16"/>
      <c r="AH14" s="16"/>
      <c r="AI14" s="16"/>
      <c r="AJ14" s="16">
        <v>0.99099999999999999</v>
      </c>
      <c r="AK14" s="16"/>
      <c r="AL14" s="16">
        <v>8.999999612569809E-3</v>
      </c>
      <c r="AM14" s="16"/>
      <c r="AN14" s="16">
        <v>9.9000000000000005E-2</v>
      </c>
      <c r="AO14" s="16">
        <v>0.52900000000000003</v>
      </c>
      <c r="AP14" s="5">
        <v>0</v>
      </c>
      <c r="AQ14" s="31">
        <v>11007.01953125</v>
      </c>
      <c r="AR14" s="31">
        <v>11994.68</v>
      </c>
    </row>
    <row r="15" spans="1:44" x14ac:dyDescent="0.3">
      <c r="A15" s="4">
        <v>10921050</v>
      </c>
      <c r="B15" s="3" t="s">
        <v>4</v>
      </c>
      <c r="C15" s="3" t="s">
        <v>551</v>
      </c>
      <c r="D15" s="14">
        <v>93.642433166503906</v>
      </c>
      <c r="E15" s="14">
        <v>91.840950012207031</v>
      </c>
      <c r="F15" s="14">
        <v>98.843635559082031</v>
      </c>
      <c r="G15" s="14">
        <v>95.735031127929688</v>
      </c>
      <c r="H15" s="5">
        <v>74</v>
      </c>
      <c r="I15" s="15">
        <v>7</v>
      </c>
      <c r="J15" s="15">
        <v>12</v>
      </c>
      <c r="K15" s="3" t="s">
        <v>3889</v>
      </c>
      <c r="L15" s="3" t="s">
        <v>3911</v>
      </c>
      <c r="M15" s="3" t="s">
        <v>3917</v>
      </c>
      <c r="N15" s="3" t="s">
        <v>3921</v>
      </c>
      <c r="O15" s="17">
        <v>0.54054051637649536</v>
      </c>
      <c r="P15" s="32">
        <v>53.019529540000001</v>
      </c>
      <c r="Q15" s="32">
        <v>340.54052734375</v>
      </c>
      <c r="R15" s="5">
        <v>57</v>
      </c>
      <c r="S15" s="5">
        <v>23</v>
      </c>
      <c r="T15" s="16">
        <v>0.40350878238677979</v>
      </c>
      <c r="U15" s="17">
        <v>0</v>
      </c>
      <c r="V15" s="32">
        <v>52.315761940000002</v>
      </c>
      <c r="W15" s="32"/>
      <c r="X15" s="17">
        <v>0.61702126264572144</v>
      </c>
      <c r="Y15" s="32">
        <v>58.422286819999997</v>
      </c>
      <c r="Z15" s="32">
        <v>365.95745849609381</v>
      </c>
      <c r="AA15" s="5">
        <v>57</v>
      </c>
      <c r="AB15" s="5">
        <v>23</v>
      </c>
      <c r="AC15" s="16">
        <v>0.40350878238677979</v>
      </c>
      <c r="AD15" s="17">
        <v>0.3333333432674408</v>
      </c>
      <c r="AE15" s="32">
        <v>55.470294879999997</v>
      </c>
      <c r="AF15" s="32"/>
      <c r="AG15" s="16"/>
      <c r="AH15" s="16"/>
      <c r="AI15" s="16"/>
      <c r="AJ15" s="16">
        <v>0.93200000000000005</v>
      </c>
      <c r="AK15" s="16">
        <v>6.8000000000000005E-2</v>
      </c>
      <c r="AL15" s="16">
        <v>0</v>
      </c>
      <c r="AM15" s="16"/>
      <c r="AN15" s="16">
        <v>0.216</v>
      </c>
      <c r="AO15" s="16">
        <v>0.20899999999999999</v>
      </c>
      <c r="AP15" s="5">
        <v>0</v>
      </c>
      <c r="AQ15" s="31">
        <v>15937.259765625</v>
      </c>
      <c r="AR15" s="31">
        <v>17058.080000000002</v>
      </c>
    </row>
    <row r="16" spans="1:44" x14ac:dyDescent="0.3">
      <c r="A16" s="4">
        <v>71231050</v>
      </c>
      <c r="B16" s="3" t="s">
        <v>26</v>
      </c>
      <c r="C16" s="3" t="s">
        <v>599</v>
      </c>
      <c r="D16" s="14">
        <v>81.345939636230469</v>
      </c>
      <c r="E16" s="14">
        <v>81.584426879882813</v>
      </c>
      <c r="F16" s="14">
        <v>78.84844970703125</v>
      </c>
      <c r="G16" s="14">
        <v>78.852691650390625</v>
      </c>
      <c r="H16" s="5">
        <v>382</v>
      </c>
      <c r="I16" s="15">
        <v>6</v>
      </c>
      <c r="J16" s="15">
        <v>12</v>
      </c>
      <c r="K16" s="3" t="s">
        <v>3835</v>
      </c>
      <c r="L16" s="3" t="s">
        <v>3908</v>
      </c>
      <c r="M16" s="3" t="s">
        <v>3917</v>
      </c>
      <c r="N16" s="3" t="s">
        <v>3921</v>
      </c>
      <c r="O16" s="17">
        <v>0.5</v>
      </c>
      <c r="P16" s="32">
        <v>48.036393099999998</v>
      </c>
      <c r="Q16" s="32">
        <v>351.456298828125</v>
      </c>
      <c r="R16" s="5">
        <v>303</v>
      </c>
      <c r="S16" s="5">
        <v>89</v>
      </c>
      <c r="T16" s="16">
        <v>0.29372936487197882</v>
      </c>
      <c r="U16" s="17">
        <v>0.32608696818351751</v>
      </c>
      <c r="V16" s="32">
        <v>48.173430179999997</v>
      </c>
      <c r="W16" s="32">
        <v>313.04348754882813</v>
      </c>
      <c r="X16" s="17">
        <v>0.25821596384048462</v>
      </c>
      <c r="Y16" s="32">
        <v>45.452261020000002</v>
      </c>
      <c r="Z16" s="32">
        <v>270.42254638671881</v>
      </c>
      <c r="AA16" s="5">
        <v>303</v>
      </c>
      <c r="AB16" s="5">
        <v>89</v>
      </c>
      <c r="AC16" s="16">
        <v>0.29372936487197882</v>
      </c>
      <c r="AD16" s="17">
        <v>0.10638298094272609</v>
      </c>
      <c r="AE16" s="32">
        <v>45.897719850000001</v>
      </c>
      <c r="AF16" s="32"/>
      <c r="AG16" s="16"/>
      <c r="AH16" s="16"/>
      <c r="AI16" s="16"/>
      <c r="AJ16" s="16">
        <v>0.96899999999999997</v>
      </c>
      <c r="AK16" s="16"/>
      <c r="AL16" s="16">
        <v>3.0999999493360519E-2</v>
      </c>
      <c r="AM16" s="16"/>
      <c r="AN16" s="16">
        <v>7.5999999999999998E-2</v>
      </c>
      <c r="AO16" s="16">
        <v>0.153</v>
      </c>
      <c r="AP16" s="5">
        <v>0</v>
      </c>
      <c r="AQ16" s="31">
        <v>9013.5498046875</v>
      </c>
      <c r="AR16" s="31">
        <v>9263.2199999999993</v>
      </c>
    </row>
    <row r="17" spans="1:44" x14ac:dyDescent="0.3">
      <c r="A17" s="4">
        <v>1031291050</v>
      </c>
      <c r="B17" s="3" t="s">
        <v>486</v>
      </c>
      <c r="C17" s="3" t="s">
        <v>1966</v>
      </c>
      <c r="D17" s="14">
        <v>78.709251403808594</v>
      </c>
      <c r="E17" s="14">
        <v>76.19873046875</v>
      </c>
      <c r="F17" s="14">
        <v>75.281883239746094</v>
      </c>
      <c r="G17" s="14">
        <v>74.172431945800781</v>
      </c>
      <c r="H17" s="5">
        <v>183</v>
      </c>
      <c r="I17" s="15">
        <v>7</v>
      </c>
      <c r="J17" s="15">
        <v>12</v>
      </c>
      <c r="K17" s="3" t="s">
        <v>3807</v>
      </c>
      <c r="L17" s="3" t="s">
        <v>3910</v>
      </c>
      <c r="M17" s="3" t="s">
        <v>3917</v>
      </c>
      <c r="N17" s="3" t="s">
        <v>3921</v>
      </c>
      <c r="O17" s="17">
        <v>0.4444444477558136</v>
      </c>
      <c r="P17" s="32">
        <v>46.96787965</v>
      </c>
      <c r="Q17" s="32">
        <v>328.88888549804688</v>
      </c>
      <c r="R17" s="5">
        <v>134</v>
      </c>
      <c r="S17" s="5">
        <v>76</v>
      </c>
      <c r="T17" s="16">
        <v>0.56716418266296387</v>
      </c>
      <c r="U17" s="17">
        <v>0.3404255211353302</v>
      </c>
      <c r="V17" s="32">
        <v>45.998295540000001</v>
      </c>
      <c r="W17" s="32">
        <v>289.3616943359375</v>
      </c>
      <c r="X17" s="17">
        <v>0.22388060390949249</v>
      </c>
      <c r="Y17" s="32">
        <v>43.138776929999999</v>
      </c>
      <c r="Z17" s="32"/>
      <c r="AA17" s="5">
        <v>134</v>
      </c>
      <c r="AB17" s="5">
        <v>76</v>
      </c>
      <c r="AC17" s="16">
        <v>0.56716418266296387</v>
      </c>
      <c r="AD17" s="17">
        <v>0.17808219790458679</v>
      </c>
      <c r="AE17" s="32">
        <v>43.243928850000003</v>
      </c>
      <c r="AF17" s="32"/>
      <c r="AG17" s="16"/>
      <c r="AH17" s="16"/>
      <c r="AI17" s="16"/>
      <c r="AJ17" s="16">
        <v>0.97799999999999998</v>
      </c>
      <c r="AK17" s="16"/>
      <c r="AL17" s="16">
        <v>2.199999988079071E-2</v>
      </c>
      <c r="AM17" s="16"/>
      <c r="AN17" s="16">
        <v>0.14199999999999999</v>
      </c>
      <c r="AO17" s="16">
        <v>0.48</v>
      </c>
      <c r="AP17" s="5">
        <v>0</v>
      </c>
      <c r="AQ17" s="31">
        <v>8430.3798828125</v>
      </c>
      <c r="AR17" s="31">
        <v>10049.709999999999</v>
      </c>
    </row>
    <row r="18" spans="1:44" x14ac:dyDescent="0.3">
      <c r="A18" s="4">
        <v>960983000</v>
      </c>
      <c r="B18" s="3" t="s">
        <v>450</v>
      </c>
      <c r="C18" s="3" t="s">
        <v>1872</v>
      </c>
      <c r="D18" s="14">
        <v>84.249740600585938</v>
      </c>
      <c r="E18" s="14">
        <v>83.839424133300781</v>
      </c>
      <c r="F18" s="14">
        <v>80.831939697265625</v>
      </c>
      <c r="G18" s="14">
        <v>81.969322204589844</v>
      </c>
      <c r="H18" s="5">
        <v>587</v>
      </c>
      <c r="I18" s="15">
        <v>6</v>
      </c>
      <c r="J18" s="15">
        <v>8</v>
      </c>
      <c r="K18" s="3" t="s">
        <v>3882</v>
      </c>
      <c r="L18" s="3" t="s">
        <v>3915</v>
      </c>
      <c r="M18" s="3" t="s">
        <v>3918</v>
      </c>
      <c r="N18" s="3" t="s">
        <v>3922</v>
      </c>
      <c r="O18" s="17">
        <v>0.34947368502616882</v>
      </c>
      <c r="P18" s="32">
        <v>49.213153579999997</v>
      </c>
      <c r="Q18" s="32">
        <v>313.05264282226563</v>
      </c>
      <c r="R18" s="5">
        <v>1013</v>
      </c>
      <c r="S18" s="5">
        <v>573</v>
      </c>
      <c r="T18" s="16">
        <v>0.56564658880233765</v>
      </c>
      <c r="U18" s="17">
        <v>0.20512820780277249</v>
      </c>
      <c r="V18" s="32">
        <v>49.084164399999999</v>
      </c>
      <c r="W18" s="32">
        <v>266.23931884765631</v>
      </c>
      <c r="X18" s="17">
        <v>0.18828451633453369</v>
      </c>
      <c r="Y18" s="32">
        <v>46.738865760000003</v>
      </c>
      <c r="Z18" s="32">
        <v>237.02928161621091</v>
      </c>
      <c r="AA18" s="5">
        <v>1017</v>
      </c>
      <c r="AB18" s="5">
        <v>573</v>
      </c>
      <c r="AC18" s="16">
        <v>0.56564658880233765</v>
      </c>
      <c r="AD18" s="17">
        <v>7.2649575769901276E-2</v>
      </c>
      <c r="AE18" s="32">
        <v>47.664903070000001</v>
      </c>
      <c r="AF18" s="32"/>
      <c r="AG18" s="16">
        <v>0.106</v>
      </c>
      <c r="AH18" s="16">
        <v>6.5000000000000002E-2</v>
      </c>
      <c r="AI18" s="16">
        <v>2.7E-2</v>
      </c>
      <c r="AJ18" s="16">
        <v>0.71699999999999997</v>
      </c>
      <c r="AK18" s="16">
        <v>8.2000000000000003E-2</v>
      </c>
      <c r="AL18" s="16">
        <v>3.0000000260770321E-3</v>
      </c>
      <c r="AM18" s="16">
        <v>5.5E-2</v>
      </c>
      <c r="AN18" s="16">
        <v>0.17399999999999999</v>
      </c>
      <c r="AO18" s="16">
        <v>0.28699999999999998</v>
      </c>
      <c r="AP18" s="5">
        <v>0</v>
      </c>
      <c r="AQ18" s="31">
        <v>9663.8095703125</v>
      </c>
      <c r="AR18" s="31">
        <v>9727.57</v>
      </c>
    </row>
    <row r="19" spans="1:44" x14ac:dyDescent="0.3">
      <c r="A19" s="4">
        <v>380463000</v>
      </c>
      <c r="B19" s="3" t="s">
        <v>168</v>
      </c>
      <c r="C19" s="3" t="s">
        <v>1002</v>
      </c>
      <c r="D19" s="14">
        <v>85.213966369628906</v>
      </c>
      <c r="E19" s="14">
        <v>84.530311584472656</v>
      </c>
      <c r="F19" s="14">
        <v>81.136444091796875</v>
      </c>
      <c r="G19" s="14">
        <v>84.061225891113281</v>
      </c>
      <c r="H19" s="5">
        <v>93</v>
      </c>
      <c r="I19" s="15">
        <v>6</v>
      </c>
      <c r="J19" s="15">
        <v>8</v>
      </c>
      <c r="K19" s="3" t="s">
        <v>3881</v>
      </c>
      <c r="L19" s="3" t="s">
        <v>3912</v>
      </c>
      <c r="M19" s="3" t="s">
        <v>3917</v>
      </c>
      <c r="N19" s="3" t="s">
        <v>3921</v>
      </c>
      <c r="O19" s="17">
        <v>0.32608696818351751</v>
      </c>
      <c r="P19" s="32">
        <v>49.603905650000002</v>
      </c>
      <c r="Q19" s="32">
        <v>302.17391967773438</v>
      </c>
      <c r="R19" s="5">
        <v>190</v>
      </c>
      <c r="S19" s="5">
        <v>129</v>
      </c>
      <c r="T19" s="16">
        <v>0.67894738912582397</v>
      </c>
      <c r="U19" s="17">
        <v>0.23728813230991361</v>
      </c>
      <c r="V19" s="32">
        <v>49.363194700000001</v>
      </c>
      <c r="W19" s="32"/>
      <c r="X19" s="17">
        <v>0.2173912972211838</v>
      </c>
      <c r="Y19" s="32">
        <v>46.936381490000002</v>
      </c>
      <c r="Z19" s="32"/>
      <c r="AA19" s="5">
        <v>189</v>
      </c>
      <c r="AB19" s="5">
        <v>128</v>
      </c>
      <c r="AC19" s="16">
        <v>0.67894738912582397</v>
      </c>
      <c r="AD19" s="17">
        <v>0.1186440661549568</v>
      </c>
      <c r="AE19" s="32">
        <v>48.851045339999999</v>
      </c>
      <c r="AF19" s="32"/>
      <c r="AG19" s="16"/>
      <c r="AH19" s="16"/>
      <c r="AI19" s="16"/>
      <c r="AJ19" s="16">
        <v>0.98899999999999999</v>
      </c>
      <c r="AK19" s="16"/>
      <c r="AL19" s="16">
        <v>1.099999994039536E-2</v>
      </c>
      <c r="AM19" s="16"/>
      <c r="AN19" s="16">
        <v>0.108</v>
      </c>
      <c r="AO19" s="16">
        <v>0.60399999999999998</v>
      </c>
      <c r="AP19" s="5">
        <v>0</v>
      </c>
      <c r="AQ19" s="31">
        <v>9654.740234375</v>
      </c>
      <c r="AR19" s="31">
        <v>9976.61</v>
      </c>
    </row>
    <row r="20" spans="1:44" x14ac:dyDescent="0.3">
      <c r="A20" s="4">
        <v>489093930</v>
      </c>
      <c r="B20" s="3" t="s">
        <v>232</v>
      </c>
      <c r="C20" s="3" t="s">
        <v>1270</v>
      </c>
      <c r="D20" s="14">
        <v>96.533981323242188</v>
      </c>
      <c r="E20" s="14">
        <v>98.322486877441406</v>
      </c>
      <c r="F20" s="14">
        <v>86.36431884765625</v>
      </c>
      <c r="G20" s="14">
        <v>89.836502075195313</v>
      </c>
      <c r="H20" s="5">
        <v>131</v>
      </c>
      <c r="I20" s="15">
        <v>6</v>
      </c>
      <c r="J20" s="15">
        <v>8</v>
      </c>
      <c r="K20" s="3" t="s">
        <v>3879</v>
      </c>
      <c r="L20" s="3" t="s">
        <v>3914</v>
      </c>
      <c r="M20" s="3" t="s">
        <v>3918</v>
      </c>
      <c r="N20" s="3" t="s">
        <v>3924</v>
      </c>
      <c r="O20" s="17">
        <v>0.37984496355056763</v>
      </c>
      <c r="P20" s="32">
        <v>54.19132579</v>
      </c>
      <c r="Q20" s="32">
        <v>322.48062133789063</v>
      </c>
      <c r="R20" s="5">
        <v>269</v>
      </c>
      <c r="S20" s="5">
        <v>264</v>
      </c>
      <c r="T20" s="16">
        <v>0.98141264915466309</v>
      </c>
      <c r="U20" s="17">
        <v>0.3650793731212616</v>
      </c>
      <c r="V20" s="32">
        <v>54.933480830000001</v>
      </c>
      <c r="W20" s="32">
        <v>319.84127807617188</v>
      </c>
      <c r="X20" s="17">
        <v>0.1627907007932663</v>
      </c>
      <c r="Y20" s="32">
        <v>50.327481280000001</v>
      </c>
      <c r="Z20" s="32"/>
      <c r="AA20" s="5">
        <v>269</v>
      </c>
      <c r="AB20" s="5">
        <v>264</v>
      </c>
      <c r="AC20" s="16">
        <v>0.98141264915466309</v>
      </c>
      <c r="AD20" s="17">
        <v>0.15079365670681</v>
      </c>
      <c r="AE20" s="32">
        <v>52.125729739999997</v>
      </c>
      <c r="AF20" s="32"/>
      <c r="AG20" s="16">
        <v>0.26</v>
      </c>
      <c r="AH20" s="16">
        <v>0.69500000000000006</v>
      </c>
      <c r="AI20" s="16"/>
      <c r="AJ20" s="16"/>
      <c r="AK20" s="16"/>
      <c r="AL20" s="16">
        <v>4.6000000089406967E-2</v>
      </c>
      <c r="AM20" s="16">
        <v>0.16800000000000001</v>
      </c>
      <c r="AN20" s="16">
        <v>3.7999999999999999E-2</v>
      </c>
      <c r="AO20" s="16">
        <v>0.8</v>
      </c>
      <c r="AP20" s="5">
        <v>0</v>
      </c>
      <c r="AQ20" s="31">
        <v>12069.98046875</v>
      </c>
      <c r="AR20" s="31">
        <v>12520.25</v>
      </c>
    </row>
    <row r="21" spans="1:44" x14ac:dyDescent="0.3">
      <c r="A21" s="4">
        <v>750871050</v>
      </c>
      <c r="B21" s="3" t="s">
        <v>360</v>
      </c>
      <c r="C21" s="3" t="s">
        <v>1545</v>
      </c>
      <c r="D21" s="14">
        <v>89.659942626953125</v>
      </c>
      <c r="E21" s="14">
        <v>89.991691589355469</v>
      </c>
      <c r="F21" s="14">
        <v>84.577644348144531</v>
      </c>
      <c r="G21" s="14">
        <v>86.2099609375</v>
      </c>
      <c r="H21" s="5">
        <v>322</v>
      </c>
      <c r="I21" s="15">
        <v>6</v>
      </c>
      <c r="J21" s="15">
        <v>12</v>
      </c>
      <c r="K21" s="3" t="s">
        <v>3865</v>
      </c>
      <c r="L21" s="3" t="s">
        <v>3913</v>
      </c>
      <c r="M21" s="3" t="s">
        <v>3916</v>
      </c>
      <c r="N21" s="3" t="s">
        <v>3921</v>
      </c>
      <c r="O21" s="17">
        <v>0.37804877758026117</v>
      </c>
      <c r="P21" s="32">
        <v>51.40562997</v>
      </c>
      <c r="Q21" s="32">
        <v>311.58535766601563</v>
      </c>
      <c r="R21" s="5">
        <v>231</v>
      </c>
      <c r="S21" s="5">
        <v>157</v>
      </c>
      <c r="T21" s="16">
        <v>0.67965370416641235</v>
      </c>
      <c r="U21" s="17">
        <v>0.26923078298568731</v>
      </c>
      <c r="V21" s="32">
        <v>51.568898539999999</v>
      </c>
      <c r="W21" s="32">
        <v>277.88461303710938</v>
      </c>
      <c r="X21" s="17">
        <v>0.16326530277729029</v>
      </c>
      <c r="Y21" s="32">
        <v>49.168541220000002</v>
      </c>
      <c r="Z21" s="32">
        <v>236.73469543457031</v>
      </c>
      <c r="AA21" s="5">
        <v>231</v>
      </c>
      <c r="AB21" s="5">
        <v>157</v>
      </c>
      <c r="AC21" s="16">
        <v>0.67965370416641235</v>
      </c>
      <c r="AD21" s="17">
        <v>0.1030927821993828</v>
      </c>
      <c r="AE21" s="32">
        <v>50.069416580000002</v>
      </c>
      <c r="AF21" s="32"/>
      <c r="AG21" s="16"/>
      <c r="AH21" s="16"/>
      <c r="AI21" s="16"/>
      <c r="AJ21" s="16">
        <v>0.95300000000000007</v>
      </c>
      <c r="AK21" s="16"/>
      <c r="AL21" s="16">
        <v>4.6999998390674591E-2</v>
      </c>
      <c r="AM21" s="16"/>
      <c r="AN21" s="16">
        <v>0.186</v>
      </c>
      <c r="AO21" s="16">
        <v>0.55300000000000005</v>
      </c>
      <c r="AP21" s="5">
        <v>0</v>
      </c>
      <c r="AQ21" s="31">
        <v>7357.3701171875</v>
      </c>
      <c r="AR21" s="31">
        <v>11115.67</v>
      </c>
    </row>
    <row r="22" spans="1:44" x14ac:dyDescent="0.3">
      <c r="A22" s="4">
        <v>931201050</v>
      </c>
      <c r="B22" s="3" t="s">
        <v>432</v>
      </c>
      <c r="C22" s="3" t="s">
        <v>1739</v>
      </c>
      <c r="D22" s="14">
        <v>81.817901611328125</v>
      </c>
      <c r="E22" s="14">
        <v>81.452850341796875</v>
      </c>
      <c r="F22" s="14">
        <v>83.561897277832031</v>
      </c>
      <c r="G22" s="14">
        <v>84.352577209472656</v>
      </c>
      <c r="H22" s="5">
        <v>182</v>
      </c>
      <c r="I22" s="15">
        <v>6</v>
      </c>
      <c r="J22" s="15">
        <v>12</v>
      </c>
      <c r="K22" s="3" t="s">
        <v>3871</v>
      </c>
      <c r="L22" s="3" t="s">
        <v>3908</v>
      </c>
      <c r="M22" s="3" t="s">
        <v>3919</v>
      </c>
      <c r="N22" s="3" t="s">
        <v>3921</v>
      </c>
      <c r="O22" s="17">
        <v>0.39560440182685852</v>
      </c>
      <c r="P22" s="32">
        <v>48.22765339</v>
      </c>
      <c r="Q22" s="32">
        <v>305.4945068359375</v>
      </c>
      <c r="R22" s="5">
        <v>128</v>
      </c>
      <c r="S22" s="5">
        <v>65</v>
      </c>
      <c r="T22" s="16">
        <v>0.5078125</v>
      </c>
      <c r="U22" s="17">
        <v>0.210526317358017</v>
      </c>
      <c r="V22" s="32">
        <v>48.120289579999998</v>
      </c>
      <c r="W22" s="32"/>
      <c r="X22" s="17">
        <v>0.2395833283662796</v>
      </c>
      <c r="Y22" s="32">
        <v>48.509671470000001</v>
      </c>
      <c r="Z22" s="32">
        <v>269.79165649414063</v>
      </c>
      <c r="AA22" s="5">
        <v>128</v>
      </c>
      <c r="AB22" s="5">
        <v>65</v>
      </c>
      <c r="AC22" s="16">
        <v>0.5078125</v>
      </c>
      <c r="AD22" s="17">
        <v>0.1627907007932663</v>
      </c>
      <c r="AE22" s="32">
        <v>49.016246209999998</v>
      </c>
      <c r="AF22" s="32"/>
      <c r="AG22" s="16"/>
      <c r="AH22" s="16">
        <v>2.7E-2</v>
      </c>
      <c r="AI22" s="16"/>
      <c r="AJ22" s="16">
        <v>0.92300000000000004</v>
      </c>
      <c r="AK22" s="16"/>
      <c r="AL22" s="16">
        <v>4.8999998718500137E-2</v>
      </c>
      <c r="AM22" s="16"/>
      <c r="AN22" s="16">
        <v>0.126</v>
      </c>
      <c r="AO22" s="16">
        <v>0.38200000000000001</v>
      </c>
      <c r="AP22" s="5">
        <v>0</v>
      </c>
      <c r="AQ22" s="31">
        <v>10627.5498046875</v>
      </c>
      <c r="AR22" s="31">
        <v>11827.5</v>
      </c>
    </row>
    <row r="23" spans="1:44" x14ac:dyDescent="0.3">
      <c r="A23" s="4">
        <v>191391050</v>
      </c>
      <c r="B23" s="3" t="s">
        <v>79</v>
      </c>
      <c r="C23" s="3" t="s">
        <v>757</v>
      </c>
      <c r="D23" s="14">
        <v>79.448799133300781</v>
      </c>
      <c r="E23" s="14">
        <v>86.032646179199219</v>
      </c>
      <c r="F23" s="14">
        <v>78.483589172363281</v>
      </c>
      <c r="G23" s="14">
        <v>79.970703125</v>
      </c>
      <c r="H23" s="5">
        <v>282</v>
      </c>
      <c r="I23" s="15">
        <v>6</v>
      </c>
      <c r="J23" s="15">
        <v>12</v>
      </c>
      <c r="K23" s="3" t="s">
        <v>3878</v>
      </c>
      <c r="L23" s="3" t="s">
        <v>3914</v>
      </c>
      <c r="M23" s="3" t="s">
        <v>3919</v>
      </c>
      <c r="N23" s="3" t="s">
        <v>3921</v>
      </c>
      <c r="O23" s="17">
        <v>0.47761192917823792</v>
      </c>
      <c r="P23" s="32">
        <v>47.267579519999998</v>
      </c>
      <c r="Q23" s="32">
        <v>341.04476928710938</v>
      </c>
      <c r="R23" s="5">
        <v>228</v>
      </c>
      <c r="S23" s="5">
        <v>75</v>
      </c>
      <c r="T23" s="16">
        <v>0.32894736528396612</v>
      </c>
      <c r="U23" s="17">
        <v>0.29787233471870422</v>
      </c>
      <c r="V23" s="32">
        <v>49.969946219999997</v>
      </c>
      <c r="W23" s="32"/>
      <c r="X23" s="17">
        <v>0.26530611515045172</v>
      </c>
      <c r="Y23" s="32">
        <v>45.21558813</v>
      </c>
      <c r="Z23" s="32">
        <v>275.51019287109381</v>
      </c>
      <c r="AA23" s="5">
        <v>228</v>
      </c>
      <c r="AB23" s="5">
        <v>75</v>
      </c>
      <c r="AC23" s="16">
        <v>0.32894736528396612</v>
      </c>
      <c r="AD23" s="17">
        <v>0.19230769574642179</v>
      </c>
      <c r="AE23" s="32">
        <v>46.531651330000003</v>
      </c>
      <c r="AF23" s="32"/>
      <c r="AG23" s="16">
        <v>1.7999999999999999E-2</v>
      </c>
      <c r="AH23" s="16">
        <v>2.8000000000000001E-2</v>
      </c>
      <c r="AI23" s="16"/>
      <c r="AJ23" s="16">
        <v>0.92900000000000005</v>
      </c>
      <c r="AK23" s="16"/>
      <c r="AL23" s="16">
        <v>2.500000037252903E-2</v>
      </c>
      <c r="AM23" s="16"/>
      <c r="AN23" s="16">
        <v>0.11700000000000001</v>
      </c>
      <c r="AO23" s="16">
        <v>0.22900000000000001</v>
      </c>
      <c r="AP23" s="5">
        <v>0</v>
      </c>
      <c r="AQ23" s="31">
        <v>8891.4697265625</v>
      </c>
      <c r="AR23" s="31">
        <v>10068.5</v>
      </c>
    </row>
    <row r="24" spans="1:44" x14ac:dyDescent="0.3">
      <c r="A24" s="4">
        <v>391351050</v>
      </c>
      <c r="B24" s="3" t="s">
        <v>171</v>
      </c>
      <c r="C24" s="3" t="s">
        <v>1018</v>
      </c>
      <c r="D24" s="14">
        <v>82.072715759277344</v>
      </c>
      <c r="E24" s="14">
        <v>82.1224365234375</v>
      </c>
      <c r="F24" s="14">
        <v>89.638832092285156</v>
      </c>
      <c r="G24" s="14">
        <v>90.095359802246094</v>
      </c>
      <c r="H24" s="5">
        <v>304</v>
      </c>
      <c r="I24" s="15">
        <v>7</v>
      </c>
      <c r="J24" s="15">
        <v>12</v>
      </c>
      <c r="K24" s="3" t="s">
        <v>3823</v>
      </c>
      <c r="L24" s="3" t="s">
        <v>3907</v>
      </c>
      <c r="M24" s="3" t="s">
        <v>3916</v>
      </c>
      <c r="N24" s="3" t="s">
        <v>3921</v>
      </c>
      <c r="O24" s="17">
        <v>0.51369863748550415</v>
      </c>
      <c r="P24" s="32">
        <v>48.330919199999997</v>
      </c>
      <c r="Q24" s="32">
        <v>332.876708984375</v>
      </c>
      <c r="R24" s="5">
        <v>192</v>
      </c>
      <c r="S24" s="5">
        <v>82</v>
      </c>
      <c r="T24" s="16">
        <v>0.4270833432674408</v>
      </c>
      <c r="U24" s="17">
        <v>0.30508473515510559</v>
      </c>
      <c r="V24" s="32">
        <v>48.390719050000001</v>
      </c>
      <c r="W24" s="32"/>
      <c r="X24" s="17">
        <v>0.23178808391094211</v>
      </c>
      <c r="Y24" s="32">
        <v>52.451519529999999</v>
      </c>
      <c r="Z24" s="32">
        <v>270.19866943359381</v>
      </c>
      <c r="AA24" s="5">
        <v>192</v>
      </c>
      <c r="AB24" s="5">
        <v>82</v>
      </c>
      <c r="AC24" s="16">
        <v>0.4270833432674408</v>
      </c>
      <c r="AD24" s="17">
        <v>0.1304347813129425</v>
      </c>
      <c r="AE24" s="32">
        <v>52.272505270000003</v>
      </c>
      <c r="AF24" s="32"/>
      <c r="AG24" s="16"/>
      <c r="AH24" s="16">
        <v>1.6E-2</v>
      </c>
      <c r="AI24" s="16"/>
      <c r="AJ24" s="16">
        <v>0.96699999999999997</v>
      </c>
      <c r="AK24" s="16"/>
      <c r="AL24" s="16">
        <v>1.6000000759959221E-2</v>
      </c>
      <c r="AM24" s="16"/>
      <c r="AN24" s="16">
        <v>0.14099999999999999</v>
      </c>
      <c r="AO24" s="16">
        <v>0.309</v>
      </c>
      <c r="AP24" s="5">
        <v>0</v>
      </c>
      <c r="AQ24" s="31">
        <v>9403.169921875</v>
      </c>
      <c r="AR24" s="31">
        <v>10770.93</v>
      </c>
    </row>
    <row r="25" spans="1:44" x14ac:dyDescent="0.3">
      <c r="A25" s="4">
        <v>611501050</v>
      </c>
      <c r="B25" s="3" t="s">
        <v>304</v>
      </c>
      <c r="C25" s="3" t="s">
        <v>1441</v>
      </c>
      <c r="D25" s="14">
        <v>78.256744384765625</v>
      </c>
      <c r="E25" s="14">
        <v>82.768760681152344</v>
      </c>
      <c r="F25" s="14">
        <v>80.056655883789063</v>
      </c>
      <c r="G25" s="14">
        <v>80.058906555175781</v>
      </c>
      <c r="H25" s="5">
        <v>97</v>
      </c>
      <c r="I25" s="15">
        <v>7</v>
      </c>
      <c r="J25" s="15">
        <v>12</v>
      </c>
      <c r="K25" s="3" t="s">
        <v>3851</v>
      </c>
      <c r="L25" s="3" t="s">
        <v>3911</v>
      </c>
      <c r="M25" s="3" t="s">
        <v>3917</v>
      </c>
      <c r="N25" s="3" t="s">
        <v>3921</v>
      </c>
      <c r="O25" s="17">
        <v>0.51063829660415649</v>
      </c>
      <c r="P25" s="32">
        <v>46.784500190000003</v>
      </c>
      <c r="Q25" s="32"/>
      <c r="R25" s="5">
        <v>68</v>
      </c>
      <c r="S25" s="5">
        <v>34</v>
      </c>
      <c r="T25" s="16">
        <v>0.5</v>
      </c>
      <c r="U25" s="17">
        <v>0.58823531866073608</v>
      </c>
      <c r="V25" s="32">
        <v>48.651752129999998</v>
      </c>
      <c r="W25" s="32"/>
      <c r="X25" s="17">
        <v>0.46875</v>
      </c>
      <c r="Y25" s="32">
        <v>46.235968380000003</v>
      </c>
      <c r="Z25" s="32">
        <v>348.4375</v>
      </c>
      <c r="AA25" s="5">
        <v>68</v>
      </c>
      <c r="AB25" s="5">
        <v>34</v>
      </c>
      <c r="AC25" s="16">
        <v>0.5</v>
      </c>
      <c r="AD25" s="17">
        <v>0.25</v>
      </c>
      <c r="AE25" s="32">
        <v>46.58166044</v>
      </c>
      <c r="AF25" s="32"/>
      <c r="AG25" s="16"/>
      <c r="AH25" s="16"/>
      <c r="AI25" s="16"/>
      <c r="AJ25" s="16">
        <v>1</v>
      </c>
      <c r="AK25" s="16"/>
      <c r="AL25" s="16">
        <v>0</v>
      </c>
      <c r="AM25" s="16"/>
      <c r="AN25" s="16">
        <v>0.13400000000000001</v>
      </c>
      <c r="AO25" s="16">
        <v>0.41799999999999998</v>
      </c>
      <c r="AP25" s="5">
        <v>0</v>
      </c>
      <c r="AQ25" s="31">
        <v>12255.7197265625</v>
      </c>
      <c r="AR25" s="31">
        <v>13688.23</v>
      </c>
    </row>
    <row r="26" spans="1:44" x14ac:dyDescent="0.3">
      <c r="A26" s="4">
        <v>551102050</v>
      </c>
      <c r="B26" s="3" t="s">
        <v>287</v>
      </c>
      <c r="C26" s="3" t="s">
        <v>1399</v>
      </c>
      <c r="D26" s="14">
        <v>84.147079467773438</v>
      </c>
      <c r="E26" s="14">
        <v>84.134307861328125</v>
      </c>
      <c r="F26" s="14">
        <v>82.989448547363281</v>
      </c>
      <c r="G26" s="14">
        <v>84.014678955078125</v>
      </c>
      <c r="H26" s="5">
        <v>275</v>
      </c>
      <c r="I26" s="15">
        <v>7</v>
      </c>
      <c r="J26" s="15">
        <v>8</v>
      </c>
      <c r="K26" s="3" t="s">
        <v>3845</v>
      </c>
      <c r="L26" s="3" t="s">
        <v>3907</v>
      </c>
      <c r="M26" s="3" t="s">
        <v>3917</v>
      </c>
      <c r="N26" s="3" t="s">
        <v>3921</v>
      </c>
      <c r="O26" s="17">
        <v>0.27165353298187261</v>
      </c>
      <c r="P26" s="32">
        <v>49.171551710000003</v>
      </c>
      <c r="Q26" s="32">
        <v>281.8897705078125</v>
      </c>
      <c r="R26" s="5">
        <v>507</v>
      </c>
      <c r="S26" s="5">
        <v>333</v>
      </c>
      <c r="T26" s="16">
        <v>0.65680474042892456</v>
      </c>
      <c r="U26" s="17">
        <v>0.16981132328510279</v>
      </c>
      <c r="V26" s="32">
        <v>49.20325922</v>
      </c>
      <c r="W26" s="32">
        <v>247.7987365722656</v>
      </c>
      <c r="X26" s="17">
        <v>0.23921568691730499</v>
      </c>
      <c r="Y26" s="32">
        <v>48.138350729999999</v>
      </c>
      <c r="Z26" s="32">
        <v>252.1568603515625</v>
      </c>
      <c r="AA26" s="5">
        <v>506</v>
      </c>
      <c r="AB26" s="5">
        <v>332</v>
      </c>
      <c r="AC26" s="16">
        <v>0.65680474042892456</v>
      </c>
      <c r="AD26" s="17">
        <v>0.13836477696895599</v>
      </c>
      <c r="AE26" s="32">
        <v>48.824655559999997</v>
      </c>
      <c r="AF26" s="32"/>
      <c r="AG26" s="16"/>
      <c r="AH26" s="16">
        <v>0.156</v>
      </c>
      <c r="AI26" s="16"/>
      <c r="AJ26" s="16">
        <v>0.79300000000000004</v>
      </c>
      <c r="AK26" s="16">
        <v>0.04</v>
      </c>
      <c r="AL26" s="16">
        <v>1.099999994039536E-2</v>
      </c>
      <c r="AM26" s="16">
        <v>6.2E-2</v>
      </c>
      <c r="AN26" s="16">
        <v>0.16</v>
      </c>
      <c r="AO26" s="16">
        <v>0.57200000000000006</v>
      </c>
      <c r="AP26" s="5">
        <v>0</v>
      </c>
      <c r="AQ26" s="31">
        <v>7287.5</v>
      </c>
      <c r="AR26" s="31">
        <v>9326.7099999999991</v>
      </c>
    </row>
    <row r="27" spans="1:44" x14ac:dyDescent="0.3">
      <c r="A27" s="4">
        <v>771011050</v>
      </c>
      <c r="B27" s="3" t="s">
        <v>365</v>
      </c>
      <c r="C27" s="3" t="s">
        <v>1553</v>
      </c>
      <c r="D27" s="14">
        <v>89.103416442871094</v>
      </c>
      <c r="E27" s="14">
        <v>88.787155151367188</v>
      </c>
      <c r="F27" s="14">
        <v>83.117378234863281</v>
      </c>
      <c r="G27" s="14">
        <v>83.438667297363281</v>
      </c>
      <c r="H27" s="5">
        <v>225</v>
      </c>
      <c r="I27" s="15">
        <v>6</v>
      </c>
      <c r="J27" s="15">
        <v>12</v>
      </c>
      <c r="K27" s="3" t="s">
        <v>3827</v>
      </c>
      <c r="L27" s="3" t="s">
        <v>3907</v>
      </c>
      <c r="M27" s="3" t="s">
        <v>3917</v>
      </c>
      <c r="N27" s="3" t="s">
        <v>3921</v>
      </c>
      <c r="O27" s="17">
        <v>0.51999998092651367</v>
      </c>
      <c r="P27" s="32">
        <v>51.180101129999997</v>
      </c>
      <c r="Q27" s="32">
        <v>346.39999389648438</v>
      </c>
      <c r="R27" s="5">
        <v>162</v>
      </c>
      <c r="S27" s="5">
        <v>112</v>
      </c>
      <c r="T27" s="16">
        <v>0.69135802984237671</v>
      </c>
      <c r="U27" s="17">
        <v>0.42105263471603388</v>
      </c>
      <c r="V27" s="32">
        <v>51.082419039999998</v>
      </c>
      <c r="W27" s="32">
        <v>322.368408203125</v>
      </c>
      <c r="X27" s="17">
        <v>0.2890625</v>
      </c>
      <c r="Y27" s="32">
        <v>48.221329369999999</v>
      </c>
      <c r="Z27" s="32">
        <v>279.6875</v>
      </c>
      <c r="AA27" s="5">
        <v>163</v>
      </c>
      <c r="AB27" s="5">
        <v>113</v>
      </c>
      <c r="AC27" s="16">
        <v>0.69135802984237671</v>
      </c>
      <c r="AD27" s="17">
        <v>0.29268291592597961</v>
      </c>
      <c r="AE27" s="32">
        <v>48.498044780000001</v>
      </c>
      <c r="AF27" s="32"/>
      <c r="AG27" s="16"/>
      <c r="AH27" s="16"/>
      <c r="AI27" s="16"/>
      <c r="AJ27" s="16">
        <v>0.97299999999999998</v>
      </c>
      <c r="AK27" s="16"/>
      <c r="AL27" s="16">
        <v>2.700000070035458E-2</v>
      </c>
      <c r="AM27" s="16"/>
      <c r="AN27" s="16">
        <v>0.16</v>
      </c>
      <c r="AO27" s="16">
        <v>0.51800000000000002</v>
      </c>
      <c r="AP27" s="5">
        <v>0</v>
      </c>
      <c r="AQ27" s="31">
        <v>7091.990234375</v>
      </c>
      <c r="AR27" s="31">
        <v>9078.84</v>
      </c>
    </row>
    <row r="28" spans="1:44" x14ac:dyDescent="0.3">
      <c r="A28" s="4">
        <v>71221050</v>
      </c>
      <c r="B28" s="3" t="s">
        <v>25</v>
      </c>
      <c r="C28" s="3" t="s">
        <v>597</v>
      </c>
      <c r="D28" s="14">
        <v>95.961296081542969</v>
      </c>
      <c r="E28" s="14">
        <v>95.155967712402344</v>
      </c>
      <c r="F28" s="14">
        <v>90.037521362304688</v>
      </c>
      <c r="G28" s="14">
        <v>91.541831970214844</v>
      </c>
      <c r="H28" s="5">
        <v>51</v>
      </c>
      <c r="I28" s="15">
        <v>7</v>
      </c>
      <c r="J28" s="15">
        <v>12</v>
      </c>
      <c r="K28" s="3" t="s">
        <v>3835</v>
      </c>
      <c r="L28" s="3" t="s">
        <v>3908</v>
      </c>
      <c r="M28" s="3" t="s">
        <v>3916</v>
      </c>
      <c r="N28" s="3" t="s">
        <v>3923</v>
      </c>
      <c r="O28" s="17">
        <v>0.25</v>
      </c>
      <c r="P28" s="32">
        <v>53.959245299999999</v>
      </c>
      <c r="Q28" s="32"/>
      <c r="R28" s="5">
        <v>32</v>
      </c>
      <c r="S28" s="5">
        <v>21</v>
      </c>
      <c r="T28" s="16">
        <v>0.65625</v>
      </c>
      <c r="U28" s="17">
        <v>0</v>
      </c>
      <c r="V28" s="32">
        <v>53.65460865</v>
      </c>
      <c r="W28" s="32"/>
      <c r="X28" s="17">
        <v>0.22727273404598239</v>
      </c>
      <c r="Y28" s="32">
        <v>52.710133280000001</v>
      </c>
      <c r="Z28" s="32"/>
      <c r="AA28" s="5">
        <v>32</v>
      </c>
      <c r="AB28" s="5">
        <v>21</v>
      </c>
      <c r="AC28" s="16">
        <v>0.65625</v>
      </c>
      <c r="AD28" s="17">
        <v>0.4166666567325592</v>
      </c>
      <c r="AE28" s="32">
        <v>53.092679449999999</v>
      </c>
      <c r="AF28" s="32"/>
      <c r="AG28" s="16"/>
      <c r="AH28" s="16"/>
      <c r="AI28" s="16"/>
      <c r="AJ28" s="16">
        <v>0.86299999999999999</v>
      </c>
      <c r="AK28" s="16"/>
      <c r="AL28" s="16">
        <v>0.13699999451637271</v>
      </c>
      <c r="AM28" s="16"/>
      <c r="AN28" s="16">
        <v>0.157</v>
      </c>
      <c r="AO28" s="16">
        <v>0.5</v>
      </c>
      <c r="AP28" s="5">
        <v>0</v>
      </c>
      <c r="AQ28" s="31">
        <v>14655.150390625</v>
      </c>
      <c r="AR28" s="31">
        <v>16513.080000000002</v>
      </c>
    </row>
    <row r="29" spans="1:44" x14ac:dyDescent="0.3">
      <c r="A29" s="4">
        <v>960992000</v>
      </c>
      <c r="B29" s="3" t="s">
        <v>451</v>
      </c>
      <c r="C29" s="3" t="s">
        <v>1874</v>
      </c>
      <c r="D29" s="14">
        <v>88.673492431640625</v>
      </c>
      <c r="E29" s="14">
        <v>89.356979370117188</v>
      </c>
      <c r="F29" s="14">
        <v>82.374992370605469</v>
      </c>
      <c r="G29" s="14">
        <v>83.750732421875</v>
      </c>
      <c r="H29" s="5">
        <v>394</v>
      </c>
      <c r="I29" s="15">
        <v>6</v>
      </c>
      <c r="J29" s="15">
        <v>8</v>
      </c>
      <c r="K29" s="3" t="s">
        <v>3882</v>
      </c>
      <c r="L29" s="3" t="s">
        <v>3915</v>
      </c>
      <c r="M29" s="3" t="s">
        <v>3918</v>
      </c>
      <c r="N29" s="3" t="s">
        <v>3922</v>
      </c>
      <c r="O29" s="17">
        <v>0.45161288976669312</v>
      </c>
      <c r="P29" s="32">
        <v>51.005873819999998</v>
      </c>
      <c r="Q29" s="32">
        <v>334.67742919921881</v>
      </c>
      <c r="R29" s="5">
        <v>772</v>
      </c>
      <c r="S29" s="5">
        <v>570</v>
      </c>
      <c r="T29" s="16">
        <v>0.73834198713302612</v>
      </c>
      <c r="U29" s="17">
        <v>0.35510203242301941</v>
      </c>
      <c r="V29" s="32">
        <v>51.31255573</v>
      </c>
      <c r="W29" s="32">
        <v>308.16326904296881</v>
      </c>
      <c r="X29" s="17">
        <v>0.31182795763015753</v>
      </c>
      <c r="Y29" s="32">
        <v>47.739777549999999</v>
      </c>
      <c r="Z29" s="32">
        <v>270.96774291992188</v>
      </c>
      <c r="AA29" s="5">
        <v>773</v>
      </c>
      <c r="AB29" s="5">
        <v>571</v>
      </c>
      <c r="AC29" s="16">
        <v>0.73834198713302612</v>
      </c>
      <c r="AD29" s="17">
        <v>0.22857142984867099</v>
      </c>
      <c r="AE29" s="32">
        <v>48.674993469999997</v>
      </c>
      <c r="AF29" s="32">
        <v>237.1428527832031</v>
      </c>
      <c r="AG29" s="16">
        <v>0.107</v>
      </c>
      <c r="AH29" s="16">
        <v>6.6000000000000003E-2</v>
      </c>
      <c r="AI29" s="16">
        <v>0.13700000000000001</v>
      </c>
      <c r="AJ29" s="16">
        <v>0.64700000000000002</v>
      </c>
      <c r="AK29" s="16">
        <v>4.2999999999999997E-2</v>
      </c>
      <c r="AL29" s="16">
        <v>0</v>
      </c>
      <c r="AM29" s="16">
        <v>0.10199999999999999</v>
      </c>
      <c r="AN29" s="16">
        <v>0.17499999999999999</v>
      </c>
      <c r="AO29" s="16">
        <v>0.40500000000000003</v>
      </c>
      <c r="AP29" s="5">
        <v>0</v>
      </c>
      <c r="AQ29" s="31">
        <v>9289.51953125</v>
      </c>
      <c r="AR29" s="31">
        <v>9849.75</v>
      </c>
    </row>
    <row r="30" spans="1:44" x14ac:dyDescent="0.3">
      <c r="A30" s="4">
        <v>1031281050</v>
      </c>
      <c r="B30" s="3" t="s">
        <v>485</v>
      </c>
      <c r="C30" s="3" t="s">
        <v>1964</v>
      </c>
      <c r="D30" s="14">
        <v>84.234718322753906</v>
      </c>
      <c r="E30" s="14">
        <v>86.495635986328125</v>
      </c>
      <c r="F30" s="14">
        <v>80.509170532226563</v>
      </c>
      <c r="G30" s="14">
        <v>85.527114868164063</v>
      </c>
      <c r="H30" s="5">
        <v>104</v>
      </c>
      <c r="I30" s="15">
        <v>7</v>
      </c>
      <c r="J30" s="15">
        <v>12</v>
      </c>
      <c r="K30" s="3" t="s">
        <v>3807</v>
      </c>
      <c r="L30" s="3" t="s">
        <v>3910</v>
      </c>
      <c r="M30" s="3" t="s">
        <v>3916</v>
      </c>
      <c r="N30" s="3" t="s">
        <v>3921</v>
      </c>
      <c r="O30" s="17">
        <v>0.3571428656578064</v>
      </c>
      <c r="P30" s="32">
        <v>49.20706809</v>
      </c>
      <c r="Q30" s="32"/>
      <c r="R30" s="5">
        <v>71</v>
      </c>
      <c r="S30" s="5">
        <v>43</v>
      </c>
      <c r="T30" s="16">
        <v>0.60563379526138306</v>
      </c>
      <c r="U30" s="17">
        <v>0.25</v>
      </c>
      <c r="V30" s="32">
        <v>50.15693649</v>
      </c>
      <c r="W30" s="32"/>
      <c r="X30" s="17">
        <v>0.375</v>
      </c>
      <c r="Y30" s="32">
        <v>46.529495930000003</v>
      </c>
      <c r="Z30" s="32">
        <v>335.41665649414063</v>
      </c>
      <c r="AA30" s="5">
        <v>70</v>
      </c>
      <c r="AB30" s="5">
        <v>42</v>
      </c>
      <c r="AC30" s="16">
        <v>0.60563379526138306</v>
      </c>
      <c r="AD30" s="17">
        <v>0.2142857164144516</v>
      </c>
      <c r="AE30" s="32">
        <v>49.68223089</v>
      </c>
      <c r="AF30" s="32"/>
      <c r="AG30" s="16"/>
      <c r="AH30" s="16"/>
      <c r="AI30" s="16"/>
      <c r="AJ30" s="16">
        <v>0.93300000000000005</v>
      </c>
      <c r="AK30" s="16"/>
      <c r="AL30" s="16">
        <v>6.7000001668930054E-2</v>
      </c>
      <c r="AM30" s="16"/>
      <c r="AN30" s="16">
        <v>9.6000000000000002E-2</v>
      </c>
      <c r="AO30" s="16">
        <v>0.52900000000000003</v>
      </c>
      <c r="AP30" s="5">
        <v>0</v>
      </c>
      <c r="AQ30" s="31">
        <v>12560.5302734375</v>
      </c>
      <c r="AR30" s="31">
        <v>13970.24</v>
      </c>
    </row>
    <row r="31" spans="1:44" x14ac:dyDescent="0.3">
      <c r="A31" s="4">
        <v>191521055</v>
      </c>
      <c r="B31" s="3" t="s">
        <v>88</v>
      </c>
      <c r="C31" s="3" t="s">
        <v>781</v>
      </c>
      <c r="D31" s="14">
        <v>80.801528930664063</v>
      </c>
      <c r="E31" s="14">
        <v>81.695549011230469</v>
      </c>
      <c r="F31" s="14">
        <v>81.60113525390625</v>
      </c>
      <c r="G31" s="14">
        <v>81.457344055175781</v>
      </c>
      <c r="H31" s="5">
        <v>716</v>
      </c>
      <c r="I31" s="15">
        <v>7</v>
      </c>
      <c r="J31" s="15">
        <v>8</v>
      </c>
      <c r="K31" s="3" t="s">
        <v>3878</v>
      </c>
      <c r="L31" s="3" t="s">
        <v>3914</v>
      </c>
      <c r="M31" s="3" t="s">
        <v>3917</v>
      </c>
      <c r="N31" s="3" t="s">
        <v>3922</v>
      </c>
      <c r="O31" s="17">
        <v>0.36333879828453058</v>
      </c>
      <c r="P31" s="32">
        <v>47.815771740000002</v>
      </c>
      <c r="Q31" s="32">
        <v>309.49264526367188</v>
      </c>
      <c r="R31" s="5">
        <v>1249</v>
      </c>
      <c r="S31" s="5">
        <v>746</v>
      </c>
      <c r="T31" s="16">
        <v>0.59727782011032104</v>
      </c>
      <c r="U31" s="17">
        <v>0.27142858505249018</v>
      </c>
      <c r="V31" s="32">
        <v>48.218311200000002</v>
      </c>
      <c r="W31" s="32">
        <v>278.57144165039063</v>
      </c>
      <c r="X31" s="17">
        <v>0.25040915608406072</v>
      </c>
      <c r="Y31" s="32">
        <v>47.237806390000003</v>
      </c>
      <c r="Z31" s="32">
        <v>264.81179809570313</v>
      </c>
      <c r="AA31" s="5">
        <v>1251</v>
      </c>
      <c r="AB31" s="5">
        <v>747</v>
      </c>
      <c r="AC31" s="16">
        <v>0.59727782011032104</v>
      </c>
      <c r="AD31" s="17">
        <v>0.1485714316368103</v>
      </c>
      <c r="AE31" s="32">
        <v>47.374602860000003</v>
      </c>
      <c r="AF31" s="32">
        <v>232.28572082519531</v>
      </c>
      <c r="AG31" s="16">
        <v>8.1000000000000003E-2</v>
      </c>
      <c r="AH31" s="16">
        <v>0.16900000000000001</v>
      </c>
      <c r="AI31" s="16"/>
      <c r="AJ31" s="16">
        <v>0.65200000000000002</v>
      </c>
      <c r="AK31" s="16">
        <v>8.5000000000000006E-2</v>
      </c>
      <c r="AL31" s="16">
        <v>1.30000002682209E-2</v>
      </c>
      <c r="AM31" s="16">
        <v>4.5999999999999999E-2</v>
      </c>
      <c r="AN31" s="16">
        <v>0.17899999999999999</v>
      </c>
      <c r="AO31" s="16">
        <v>0.38500000000000001</v>
      </c>
      <c r="AP31" s="5">
        <v>0</v>
      </c>
      <c r="AQ31" s="31">
        <v>9637.849609375</v>
      </c>
      <c r="AR31" s="31">
        <v>10009.040000000001</v>
      </c>
    </row>
    <row r="32" spans="1:44" x14ac:dyDescent="0.3">
      <c r="A32" s="4">
        <v>1031351050</v>
      </c>
      <c r="B32" s="3" t="s">
        <v>490</v>
      </c>
      <c r="C32" s="3" t="s">
        <v>1973</v>
      </c>
      <c r="D32" s="14">
        <v>85.578262329101563</v>
      </c>
      <c r="E32" s="14">
        <v>83.491340637207031</v>
      </c>
      <c r="F32" s="14">
        <v>78.441947937011719</v>
      </c>
      <c r="G32" s="14">
        <v>76.415313720703125</v>
      </c>
      <c r="H32" s="5">
        <v>221</v>
      </c>
      <c r="I32" s="15">
        <v>7</v>
      </c>
      <c r="J32" s="15">
        <v>12</v>
      </c>
      <c r="K32" s="3" t="s">
        <v>3807</v>
      </c>
      <c r="L32" s="3" t="s">
        <v>3910</v>
      </c>
      <c r="M32" s="3" t="s">
        <v>3916</v>
      </c>
      <c r="N32" s="3" t="s">
        <v>3923</v>
      </c>
      <c r="O32" s="17">
        <v>0.68421053886413574</v>
      </c>
      <c r="P32" s="32">
        <v>49.751536209999998</v>
      </c>
      <c r="Q32" s="32">
        <v>382.45614624023438</v>
      </c>
      <c r="R32" s="5">
        <v>151</v>
      </c>
      <c r="S32" s="5">
        <v>108</v>
      </c>
      <c r="T32" s="16">
        <v>0.71523177623748779</v>
      </c>
      <c r="U32" s="17">
        <v>0.57894736528396606</v>
      </c>
      <c r="V32" s="32">
        <v>48.943582900000003</v>
      </c>
      <c r="W32" s="32">
        <v>356.57894897460938</v>
      </c>
      <c r="X32" s="17">
        <v>0.33018869161605829</v>
      </c>
      <c r="Y32" s="32">
        <v>45.18857775</v>
      </c>
      <c r="Z32" s="32">
        <v>294.33963012695313</v>
      </c>
      <c r="AA32" s="5">
        <v>151</v>
      </c>
      <c r="AB32" s="5">
        <v>108</v>
      </c>
      <c r="AC32" s="16">
        <v>0.71523177623748779</v>
      </c>
      <c r="AD32" s="17">
        <v>0.20270270109176641</v>
      </c>
      <c r="AE32" s="32">
        <v>44.515681000000001</v>
      </c>
      <c r="AF32" s="32"/>
      <c r="AG32" s="16">
        <v>2.3E-2</v>
      </c>
      <c r="AH32" s="16">
        <v>2.7E-2</v>
      </c>
      <c r="AI32" s="16"/>
      <c r="AJ32" s="16">
        <v>0.92800000000000005</v>
      </c>
      <c r="AK32" s="16"/>
      <c r="AL32" s="16">
        <v>2.300000004470348E-2</v>
      </c>
      <c r="AM32" s="16"/>
      <c r="AN32" s="16">
        <v>0.13600000000000001</v>
      </c>
      <c r="AO32" s="16">
        <v>0.54500000000000004</v>
      </c>
      <c r="AP32" s="5">
        <v>0</v>
      </c>
      <c r="AQ32" s="31">
        <v>8740.25</v>
      </c>
      <c r="AR32" s="31">
        <v>9461.56</v>
      </c>
    </row>
    <row r="33" spans="1:44" x14ac:dyDescent="0.3">
      <c r="A33" s="4">
        <v>220911050</v>
      </c>
      <c r="B33" s="3" t="s">
        <v>98</v>
      </c>
      <c r="C33" s="3" t="s">
        <v>810</v>
      </c>
      <c r="D33" s="14">
        <v>79.519783020019531</v>
      </c>
      <c r="E33" s="14">
        <v>79.22479248046875</v>
      </c>
      <c r="F33" s="14">
        <v>80.566070556640625</v>
      </c>
      <c r="G33" s="14">
        <v>80.158645629882813</v>
      </c>
      <c r="H33" s="5">
        <v>172</v>
      </c>
      <c r="I33" s="15">
        <v>7</v>
      </c>
      <c r="J33" s="15">
        <v>12</v>
      </c>
      <c r="K33" s="3" t="s">
        <v>3810</v>
      </c>
      <c r="L33" s="3" t="s">
        <v>3907</v>
      </c>
      <c r="M33" s="3" t="s">
        <v>3916</v>
      </c>
      <c r="N33" s="3" t="s">
        <v>3921</v>
      </c>
      <c r="O33" s="17">
        <v>0.48051947355270391</v>
      </c>
      <c r="P33" s="32">
        <v>47.296345860000002</v>
      </c>
      <c r="Q33" s="32">
        <v>348.05194091796881</v>
      </c>
      <c r="R33" s="5">
        <v>105</v>
      </c>
      <c r="S33" s="5">
        <v>55</v>
      </c>
      <c r="T33" s="16">
        <v>0.52380955219268799</v>
      </c>
      <c r="U33" s="17">
        <v>0.32352942228317261</v>
      </c>
      <c r="V33" s="32">
        <v>47.220439669999998</v>
      </c>
      <c r="W33" s="32"/>
      <c r="X33" s="17">
        <v>0.27536231279373169</v>
      </c>
      <c r="Y33" s="32">
        <v>46.566407150000003</v>
      </c>
      <c r="Z33" s="32">
        <v>279.71014404296881</v>
      </c>
      <c r="AA33" s="5">
        <v>106</v>
      </c>
      <c r="AB33" s="5">
        <v>56</v>
      </c>
      <c r="AC33" s="16">
        <v>0.52380955219268799</v>
      </c>
      <c r="AD33" s="17">
        <v>0.25</v>
      </c>
      <c r="AE33" s="32">
        <v>46.638217490000002</v>
      </c>
      <c r="AF33" s="32"/>
      <c r="AG33" s="16"/>
      <c r="AH33" s="16">
        <v>4.1000000000000002E-2</v>
      </c>
      <c r="AI33" s="16"/>
      <c r="AJ33" s="16">
        <v>0.91300000000000003</v>
      </c>
      <c r="AK33" s="16"/>
      <c r="AL33" s="16">
        <v>4.6999998390674591E-2</v>
      </c>
      <c r="AM33" s="16"/>
      <c r="AN33" s="16">
        <v>9.2999999999999999E-2</v>
      </c>
      <c r="AO33" s="16">
        <v>0.378</v>
      </c>
      <c r="AP33" s="5">
        <v>0</v>
      </c>
      <c r="AQ33" s="31">
        <v>10493.0595703125</v>
      </c>
      <c r="AR33" s="31">
        <v>11450.06</v>
      </c>
    </row>
    <row r="34" spans="1:44" x14ac:dyDescent="0.3">
      <c r="A34" s="4">
        <v>940761050</v>
      </c>
      <c r="B34" s="3" t="s">
        <v>436</v>
      </c>
      <c r="C34" s="3" t="s">
        <v>1746</v>
      </c>
      <c r="D34" s="14">
        <v>87.448165893554688</v>
      </c>
      <c r="E34" s="14">
        <v>89.005844116210938</v>
      </c>
      <c r="F34" s="14">
        <v>79.946319580078125</v>
      </c>
      <c r="G34" s="14">
        <v>81.702857971191406</v>
      </c>
      <c r="H34" s="5">
        <v>276</v>
      </c>
      <c r="I34" s="15">
        <v>6</v>
      </c>
      <c r="J34" s="15">
        <v>12</v>
      </c>
      <c r="K34" s="3" t="s">
        <v>3867</v>
      </c>
      <c r="L34" s="3" t="s">
        <v>3910</v>
      </c>
      <c r="M34" s="3" t="s">
        <v>3919</v>
      </c>
      <c r="N34" s="3" t="s">
        <v>3923</v>
      </c>
      <c r="O34" s="17">
        <v>0.33802816271781921</v>
      </c>
      <c r="P34" s="32">
        <v>50.509311410000002</v>
      </c>
      <c r="Q34" s="32">
        <v>297.8873291015625</v>
      </c>
      <c r="R34" s="5">
        <v>228</v>
      </c>
      <c r="S34" s="5">
        <v>228</v>
      </c>
      <c r="T34" s="16">
        <v>1</v>
      </c>
      <c r="U34" s="17">
        <v>0.33802816271781921</v>
      </c>
      <c r="V34" s="32">
        <v>51.170740840000001</v>
      </c>
      <c r="W34" s="32">
        <v>297.8873291015625</v>
      </c>
      <c r="X34" s="17">
        <v>0.1126760542392731</v>
      </c>
      <c r="Y34" s="32">
        <v>46.164398490000004</v>
      </c>
      <c r="Z34" s="32"/>
      <c r="AA34" s="5">
        <v>228</v>
      </c>
      <c r="AB34" s="5">
        <v>228</v>
      </c>
      <c r="AC34" s="16">
        <v>1</v>
      </c>
      <c r="AD34" s="17">
        <v>0.1126760542392731</v>
      </c>
      <c r="AE34" s="32">
        <v>47.513811740000001</v>
      </c>
      <c r="AF34" s="32"/>
      <c r="AG34" s="16"/>
      <c r="AH34" s="16">
        <v>4.7E-2</v>
      </c>
      <c r="AI34" s="16"/>
      <c r="AJ34" s="16">
        <v>0.93100000000000005</v>
      </c>
      <c r="AK34" s="16"/>
      <c r="AL34" s="16">
        <v>2.199999988079071E-2</v>
      </c>
      <c r="AM34" s="16"/>
      <c r="AN34" s="16">
        <v>0.156</v>
      </c>
      <c r="AO34" s="16">
        <v>0.41909999999999997</v>
      </c>
      <c r="AP34" s="5">
        <v>1</v>
      </c>
      <c r="AQ34" s="31">
        <v>9670.1298828125</v>
      </c>
      <c r="AR34" s="31">
        <v>10398.86</v>
      </c>
    </row>
    <row r="35" spans="1:44" x14ac:dyDescent="0.3">
      <c r="A35" s="4">
        <v>260023000</v>
      </c>
      <c r="B35" s="3" t="s">
        <v>113</v>
      </c>
      <c r="C35" s="3" t="s">
        <v>886</v>
      </c>
      <c r="D35" s="14">
        <v>84.166984558105469</v>
      </c>
      <c r="E35" s="14">
        <v>80.215911865234375</v>
      </c>
      <c r="F35" s="14">
        <v>87.434852600097656</v>
      </c>
      <c r="G35" s="14">
        <v>87.2196044921875</v>
      </c>
      <c r="H35" s="5">
        <v>373</v>
      </c>
      <c r="I35" s="15">
        <v>6</v>
      </c>
      <c r="J35" s="15">
        <v>8</v>
      </c>
      <c r="K35" s="3" t="s">
        <v>3857</v>
      </c>
      <c r="L35" s="3" t="s">
        <v>3909</v>
      </c>
      <c r="M35" s="3" t="s">
        <v>3916</v>
      </c>
      <c r="N35" s="3" t="s">
        <v>3921</v>
      </c>
      <c r="O35" s="17">
        <v>0.6082192063331604</v>
      </c>
      <c r="P35" s="32">
        <v>49.179617700000001</v>
      </c>
      <c r="Q35" s="32">
        <v>382.1917724609375</v>
      </c>
      <c r="R35" s="5">
        <v>702</v>
      </c>
      <c r="S35" s="5">
        <v>150</v>
      </c>
      <c r="T35" s="16">
        <v>0.21367521584033969</v>
      </c>
      <c r="U35" s="17">
        <v>0.29577463865280151</v>
      </c>
      <c r="V35" s="32">
        <v>47.620726230000002</v>
      </c>
      <c r="W35" s="32">
        <v>318.30984497070313</v>
      </c>
      <c r="X35" s="17">
        <v>0.68493151664733887</v>
      </c>
      <c r="Y35" s="32">
        <v>51.021894000000003</v>
      </c>
      <c r="Z35" s="32">
        <v>390.13699340820313</v>
      </c>
      <c r="AA35" s="5">
        <v>702</v>
      </c>
      <c r="AB35" s="5">
        <v>150</v>
      </c>
      <c r="AC35" s="16">
        <v>0.21367521584033969</v>
      </c>
      <c r="AD35" s="17">
        <v>0.40845069289207458</v>
      </c>
      <c r="AE35" s="32">
        <v>50.64190327</v>
      </c>
      <c r="AF35" s="32">
        <v>323.94366455078131</v>
      </c>
      <c r="AG35" s="16"/>
      <c r="AH35" s="16"/>
      <c r="AI35" s="16"/>
      <c r="AJ35" s="16">
        <v>0.93600000000000005</v>
      </c>
      <c r="AK35" s="16">
        <v>4.5999999999999999E-2</v>
      </c>
      <c r="AL35" s="16">
        <v>1.8999999389052391E-2</v>
      </c>
      <c r="AM35" s="16"/>
      <c r="AN35" s="16">
        <v>8.8999999999999996E-2</v>
      </c>
      <c r="AO35" s="16">
        <v>0.10299999999999999</v>
      </c>
      <c r="AP35" s="5">
        <v>0</v>
      </c>
      <c r="AQ35" s="31">
        <v>8258.8095703125</v>
      </c>
      <c r="AR35" s="31">
        <v>8572.7099999999991</v>
      </c>
    </row>
    <row r="36" spans="1:44" x14ac:dyDescent="0.3">
      <c r="A36" s="4">
        <v>480683000</v>
      </c>
      <c r="B36" s="3" t="s">
        <v>217</v>
      </c>
      <c r="C36" s="3" t="s">
        <v>1139</v>
      </c>
      <c r="D36" s="14">
        <v>86.19647216796875</v>
      </c>
      <c r="E36" s="14">
        <v>85.790496826171875</v>
      </c>
      <c r="F36" s="14">
        <v>82.581184387207031</v>
      </c>
      <c r="G36" s="14">
        <v>82.3267822265625</v>
      </c>
      <c r="H36" s="5">
        <v>862</v>
      </c>
      <c r="I36" s="15">
        <v>6</v>
      </c>
      <c r="J36" s="15">
        <v>8</v>
      </c>
      <c r="K36" s="3" t="s">
        <v>3879</v>
      </c>
      <c r="L36" s="3" t="s">
        <v>3914</v>
      </c>
      <c r="M36" s="3" t="s">
        <v>3917</v>
      </c>
      <c r="N36" s="3" t="s">
        <v>3922</v>
      </c>
      <c r="O36" s="17">
        <v>0.57518798112869263</v>
      </c>
      <c r="P36" s="32">
        <v>50.00206412</v>
      </c>
      <c r="Q36" s="32">
        <v>370.42605590820313</v>
      </c>
      <c r="R36" s="5">
        <v>1590</v>
      </c>
      <c r="S36" s="5">
        <v>649</v>
      </c>
      <c r="T36" s="16">
        <v>0.40817609429359442</v>
      </c>
      <c r="U36" s="17">
        <v>0.38311687111854548</v>
      </c>
      <c r="V36" s="32">
        <v>49.872148320000001</v>
      </c>
      <c r="W36" s="32">
        <v>324.67532348632813</v>
      </c>
      <c r="X36" s="17">
        <v>0.50877195596694946</v>
      </c>
      <c r="Y36" s="32">
        <v>47.873525720000004</v>
      </c>
      <c r="Z36" s="32">
        <v>344.73684692382813</v>
      </c>
      <c r="AA36" s="5">
        <v>1590</v>
      </c>
      <c r="AB36" s="5">
        <v>649</v>
      </c>
      <c r="AC36" s="16">
        <v>0.40817609429359442</v>
      </c>
      <c r="AD36" s="17">
        <v>0.3214285671710968</v>
      </c>
      <c r="AE36" s="32">
        <v>47.867588349999998</v>
      </c>
      <c r="AF36" s="32">
        <v>288.6363525390625</v>
      </c>
      <c r="AG36" s="16">
        <v>0.10299999999999999</v>
      </c>
      <c r="AH36" s="16">
        <v>9.5000000000000001E-2</v>
      </c>
      <c r="AI36" s="16">
        <v>1.6E-2</v>
      </c>
      <c r="AJ36" s="16">
        <v>0.68700000000000006</v>
      </c>
      <c r="AK36" s="16">
        <v>8.7000000000000008E-2</v>
      </c>
      <c r="AL36" s="16">
        <v>1.200000010430813E-2</v>
      </c>
      <c r="AM36" s="16"/>
      <c r="AN36" s="16">
        <v>0.129</v>
      </c>
      <c r="AO36" s="16">
        <v>0.308</v>
      </c>
      <c r="AP36" s="5">
        <v>0</v>
      </c>
      <c r="AQ36" s="31">
        <v>9675.7998046875</v>
      </c>
      <c r="AR36" s="31">
        <v>10509.86</v>
      </c>
    </row>
    <row r="37" spans="1:44" x14ac:dyDescent="0.3">
      <c r="A37" s="4">
        <v>480683090</v>
      </c>
      <c r="B37" s="3" t="s">
        <v>217</v>
      </c>
      <c r="C37" s="3" t="s">
        <v>1142</v>
      </c>
      <c r="D37" s="14">
        <v>80.000137329101563</v>
      </c>
      <c r="E37" s="14">
        <v>77.511337280273438</v>
      </c>
      <c r="F37" s="14">
        <v>81.81982421875</v>
      </c>
      <c r="G37" s="14">
        <v>80.046470642089844</v>
      </c>
      <c r="H37" s="5">
        <v>823</v>
      </c>
      <c r="I37" s="15">
        <v>6</v>
      </c>
      <c r="J37" s="15">
        <v>8</v>
      </c>
      <c r="K37" s="3" t="s">
        <v>3879</v>
      </c>
      <c r="L37" s="3" t="s">
        <v>3914</v>
      </c>
      <c r="M37" s="3" t="s">
        <v>3917</v>
      </c>
      <c r="N37" s="3" t="s">
        <v>3922</v>
      </c>
      <c r="O37" s="17">
        <v>0.49808427691459661</v>
      </c>
      <c r="P37" s="32">
        <v>47.491009579999997</v>
      </c>
      <c r="Q37" s="32">
        <v>354.02297973632813</v>
      </c>
      <c r="R37" s="5">
        <v>1533</v>
      </c>
      <c r="S37" s="5">
        <v>748</v>
      </c>
      <c r="T37" s="16">
        <v>0.48793214559555048</v>
      </c>
      <c r="U37" s="17">
        <v>0.31896552443504328</v>
      </c>
      <c r="V37" s="32">
        <v>46.528418909999999</v>
      </c>
      <c r="W37" s="32">
        <v>309.19540405273438</v>
      </c>
      <c r="X37" s="17">
        <v>0.46675190329551702</v>
      </c>
      <c r="Y37" s="32">
        <v>47.379660399999999</v>
      </c>
      <c r="Z37" s="32">
        <v>328.38873291015631</v>
      </c>
      <c r="AA37" s="5">
        <v>1533</v>
      </c>
      <c r="AB37" s="5">
        <v>750</v>
      </c>
      <c r="AC37" s="16">
        <v>0.48793214559555048</v>
      </c>
      <c r="AD37" s="17">
        <v>0.23850575089454651</v>
      </c>
      <c r="AE37" s="32">
        <v>46.57461275</v>
      </c>
      <c r="AF37" s="32">
        <v>259.77011108398438</v>
      </c>
      <c r="AG37" s="16">
        <v>0.123</v>
      </c>
      <c r="AH37" s="16">
        <v>8.8999999999999996E-2</v>
      </c>
      <c r="AI37" s="16">
        <v>2.1000000000000001E-2</v>
      </c>
      <c r="AJ37" s="16">
        <v>0.66600000000000004</v>
      </c>
      <c r="AK37" s="16">
        <v>8.7000000000000008E-2</v>
      </c>
      <c r="AL37" s="16">
        <v>1.499999966472387E-2</v>
      </c>
      <c r="AM37" s="16"/>
      <c r="AN37" s="16">
        <v>0.14799999999999999</v>
      </c>
      <c r="AO37" s="16">
        <v>0.36799999999999999</v>
      </c>
      <c r="AP37" s="5">
        <v>0</v>
      </c>
      <c r="AQ37" s="31">
        <v>8934.830078125</v>
      </c>
      <c r="AR37" s="31">
        <v>9829.76</v>
      </c>
    </row>
    <row r="38" spans="1:44" x14ac:dyDescent="0.3">
      <c r="A38" s="4">
        <v>480683080</v>
      </c>
      <c r="B38" s="3" t="s">
        <v>217</v>
      </c>
      <c r="C38" s="3" t="s">
        <v>1141</v>
      </c>
      <c r="D38" s="14">
        <v>88.106903076171875</v>
      </c>
      <c r="E38" s="14">
        <v>86.31683349609375</v>
      </c>
      <c r="F38" s="14">
        <v>85.009880065917969</v>
      </c>
      <c r="G38" s="14">
        <v>82.573585510253906</v>
      </c>
      <c r="H38" s="5">
        <v>798</v>
      </c>
      <c r="I38" s="15">
        <v>6</v>
      </c>
      <c r="J38" s="15">
        <v>8</v>
      </c>
      <c r="K38" s="3" t="s">
        <v>3879</v>
      </c>
      <c r="L38" s="3" t="s">
        <v>3914</v>
      </c>
      <c r="M38" s="3" t="s">
        <v>3917</v>
      </c>
      <c r="N38" s="3" t="s">
        <v>3922</v>
      </c>
      <c r="O38" s="17">
        <v>0.67108750343322754</v>
      </c>
      <c r="P38" s="32">
        <v>50.776264419999997</v>
      </c>
      <c r="Q38" s="32">
        <v>397.745361328125</v>
      </c>
      <c r="R38" s="5">
        <v>1551</v>
      </c>
      <c r="S38" s="5">
        <v>559</v>
      </c>
      <c r="T38" s="16">
        <v>0.36041262745857239</v>
      </c>
      <c r="U38" s="17">
        <v>0.45454546809196472</v>
      </c>
      <c r="V38" s="32">
        <v>50.084723330000003</v>
      </c>
      <c r="W38" s="32">
        <v>344.15585327148438</v>
      </c>
      <c r="X38" s="17">
        <v>0.65512651205062866</v>
      </c>
      <c r="Y38" s="32">
        <v>49.44891664</v>
      </c>
      <c r="Z38" s="32">
        <v>385.0865478515625</v>
      </c>
      <c r="AA38" s="5">
        <v>1549</v>
      </c>
      <c r="AB38" s="5">
        <v>560</v>
      </c>
      <c r="AC38" s="16">
        <v>0.36041262745857239</v>
      </c>
      <c r="AD38" s="17">
        <v>0.38961037993431091</v>
      </c>
      <c r="AE38" s="32">
        <v>48.007527369999998</v>
      </c>
      <c r="AF38" s="32">
        <v>307.79220581054688</v>
      </c>
      <c r="AG38" s="16">
        <v>0.13</v>
      </c>
      <c r="AH38" s="16">
        <v>7.2999999999999995E-2</v>
      </c>
      <c r="AI38" s="16">
        <v>4.4999999999999998E-2</v>
      </c>
      <c r="AJ38" s="16">
        <v>0.68900000000000006</v>
      </c>
      <c r="AK38" s="16">
        <v>5.3999999999999999E-2</v>
      </c>
      <c r="AL38" s="16">
        <v>8.999999612569809E-3</v>
      </c>
      <c r="AM38" s="16">
        <v>6.0000000000000001E-3</v>
      </c>
      <c r="AN38" s="16">
        <v>8.3000000000000004E-2</v>
      </c>
      <c r="AO38" s="16">
        <v>0.186</v>
      </c>
      <c r="AP38" s="5">
        <v>0</v>
      </c>
      <c r="AQ38" s="31">
        <v>8934.9296875</v>
      </c>
      <c r="AR38" s="31">
        <v>9815.2199999999993</v>
      </c>
    </row>
    <row r="39" spans="1:44" x14ac:dyDescent="0.3">
      <c r="A39" s="4">
        <v>480683060</v>
      </c>
      <c r="B39" s="3" t="s">
        <v>217</v>
      </c>
      <c r="C39" s="3" t="s">
        <v>1140</v>
      </c>
      <c r="D39" s="14">
        <v>86.580421447753906</v>
      </c>
      <c r="E39" s="14">
        <v>84.368759155273438</v>
      </c>
      <c r="F39" s="14">
        <v>83.893257141113281</v>
      </c>
      <c r="G39" s="14">
        <v>82.826995849609375</v>
      </c>
      <c r="H39" s="5">
        <v>1082</v>
      </c>
      <c r="I39" s="15">
        <v>6</v>
      </c>
      <c r="J39" s="15">
        <v>8</v>
      </c>
      <c r="K39" s="3" t="s">
        <v>3879</v>
      </c>
      <c r="L39" s="3" t="s">
        <v>3914</v>
      </c>
      <c r="M39" s="3" t="s">
        <v>3917</v>
      </c>
      <c r="N39" s="3" t="s">
        <v>3922</v>
      </c>
      <c r="O39" s="17">
        <v>0.56237423419952393</v>
      </c>
      <c r="P39" s="32">
        <v>50.157658189999999</v>
      </c>
      <c r="Q39" s="32">
        <v>361.7706298828125</v>
      </c>
      <c r="R39" s="5">
        <v>1923</v>
      </c>
      <c r="S39" s="5">
        <v>835</v>
      </c>
      <c r="T39" s="16">
        <v>0.43421736359596252</v>
      </c>
      <c r="U39" s="17">
        <v>0.38642296195030212</v>
      </c>
      <c r="V39" s="32">
        <v>49.297947880000002</v>
      </c>
      <c r="W39" s="32">
        <v>315.9268798828125</v>
      </c>
      <c r="X39" s="17">
        <v>0.51959800720214844</v>
      </c>
      <c r="Y39" s="32">
        <v>48.724609469999997</v>
      </c>
      <c r="Z39" s="32">
        <v>340.20101928710938</v>
      </c>
      <c r="AA39" s="5">
        <v>1925</v>
      </c>
      <c r="AB39" s="5">
        <v>836</v>
      </c>
      <c r="AC39" s="16">
        <v>0.43421736359596252</v>
      </c>
      <c r="AD39" s="17">
        <v>0.31853786110877991</v>
      </c>
      <c r="AE39" s="32">
        <v>48.151219040000001</v>
      </c>
      <c r="AF39" s="32">
        <v>276.50131225585938</v>
      </c>
      <c r="AG39" s="16">
        <v>0.11700000000000001</v>
      </c>
      <c r="AH39" s="16">
        <v>8.7000000000000008E-2</v>
      </c>
      <c r="AI39" s="16">
        <v>1.7000000000000001E-2</v>
      </c>
      <c r="AJ39" s="16">
        <v>0.68</v>
      </c>
      <c r="AK39" s="16">
        <v>9.0999999999999998E-2</v>
      </c>
      <c r="AL39" s="16">
        <v>7.0000002160668373E-3</v>
      </c>
      <c r="AM39" s="16"/>
      <c r="AN39" s="16">
        <v>0.11600000000000001</v>
      </c>
      <c r="AO39" s="16">
        <v>0.35</v>
      </c>
      <c r="AP39" s="5">
        <v>0</v>
      </c>
      <c r="AQ39" s="31">
        <v>8843.2998046875</v>
      </c>
      <c r="AR39" s="31">
        <v>9560.68</v>
      </c>
    </row>
    <row r="40" spans="1:44" x14ac:dyDescent="0.3">
      <c r="A40" s="4">
        <v>840013000</v>
      </c>
      <c r="B40" s="3" t="s">
        <v>396</v>
      </c>
      <c r="C40" s="3" t="s">
        <v>1627</v>
      </c>
      <c r="D40" s="14">
        <v>84.020156860351563</v>
      </c>
      <c r="E40" s="14">
        <v>83.197418212890625</v>
      </c>
      <c r="F40" s="14">
        <v>82.701454162597656</v>
      </c>
      <c r="G40" s="14">
        <v>81.9429931640625</v>
      </c>
      <c r="H40" s="5">
        <v>644</v>
      </c>
      <c r="I40" s="15">
        <v>6</v>
      </c>
      <c r="J40" s="15">
        <v>8</v>
      </c>
      <c r="K40" s="3" t="s">
        <v>3802</v>
      </c>
      <c r="L40" s="3" t="s">
        <v>3907</v>
      </c>
      <c r="M40" s="3" t="s">
        <v>3919</v>
      </c>
      <c r="N40" s="3" t="s">
        <v>3921</v>
      </c>
      <c r="O40" s="17">
        <v>0.46113988757133478</v>
      </c>
      <c r="P40" s="32">
        <v>49.120114899999997</v>
      </c>
      <c r="Q40" s="32">
        <v>336.6148681640625</v>
      </c>
      <c r="R40" s="5">
        <v>1166</v>
      </c>
      <c r="S40" s="5">
        <v>608</v>
      </c>
      <c r="T40" s="16">
        <v>0.52144080400466919</v>
      </c>
      <c r="U40" s="17">
        <v>0.3417266309261322</v>
      </c>
      <c r="V40" s="32">
        <v>48.82487553</v>
      </c>
      <c r="W40" s="32">
        <v>301.79855346679688</v>
      </c>
      <c r="X40" s="17">
        <v>0.38687393069267267</v>
      </c>
      <c r="Y40" s="32">
        <v>47.951537440000003</v>
      </c>
      <c r="Z40" s="32">
        <v>305.69949340820313</v>
      </c>
      <c r="AA40" s="5">
        <v>1164</v>
      </c>
      <c r="AB40" s="5">
        <v>607</v>
      </c>
      <c r="AC40" s="16">
        <v>0.52144080400466919</v>
      </c>
      <c r="AD40" s="17">
        <v>0.25179857015609741</v>
      </c>
      <c r="AE40" s="32">
        <v>47.649971839999999</v>
      </c>
      <c r="AF40" s="32">
        <v>261.87051391601563</v>
      </c>
      <c r="AG40" s="16">
        <v>9.0000000000000011E-3</v>
      </c>
      <c r="AH40" s="16">
        <v>4.4999999999999998E-2</v>
      </c>
      <c r="AI40" s="16"/>
      <c r="AJ40" s="16">
        <v>0.89600000000000002</v>
      </c>
      <c r="AK40" s="16">
        <v>3.4000000000000002E-2</v>
      </c>
      <c r="AL40" s="16">
        <v>1.6000000759959221E-2</v>
      </c>
      <c r="AM40" s="16">
        <v>8.0000000000000002E-3</v>
      </c>
      <c r="AN40" s="16">
        <v>0.14099999999999999</v>
      </c>
      <c r="AO40" s="16">
        <v>0.41599999999999998</v>
      </c>
      <c r="AP40" s="5">
        <v>0</v>
      </c>
      <c r="AQ40" s="31">
        <v>8101.25</v>
      </c>
      <c r="AR40" s="31">
        <v>8587.39</v>
      </c>
    </row>
    <row r="41" spans="1:44" x14ac:dyDescent="0.3">
      <c r="A41" s="4">
        <v>270613000</v>
      </c>
      <c r="B41" s="3" t="s">
        <v>121</v>
      </c>
      <c r="C41" s="3" t="s">
        <v>907</v>
      </c>
      <c r="D41" s="14">
        <v>78.127876281738281</v>
      </c>
      <c r="E41" s="14">
        <v>79.708358764648438</v>
      </c>
      <c r="F41" s="14">
        <v>83.707084655761719</v>
      </c>
      <c r="G41" s="14">
        <v>85.014251708984375</v>
      </c>
      <c r="H41" s="5">
        <v>341</v>
      </c>
      <c r="I41" s="15">
        <v>6</v>
      </c>
      <c r="J41" s="15">
        <v>8</v>
      </c>
      <c r="K41" s="3" t="s">
        <v>3848</v>
      </c>
      <c r="L41" s="3" t="s">
        <v>3909</v>
      </c>
      <c r="M41" s="3" t="s">
        <v>3917</v>
      </c>
      <c r="N41" s="3" t="s">
        <v>3921</v>
      </c>
      <c r="O41" s="17">
        <v>0.34713375568389893</v>
      </c>
      <c r="P41" s="32">
        <v>46.732276519999999</v>
      </c>
      <c r="Q41" s="32">
        <v>303.8216552734375</v>
      </c>
      <c r="R41" s="5">
        <v>616</v>
      </c>
      <c r="S41" s="5">
        <v>616</v>
      </c>
      <c r="T41" s="16">
        <v>1</v>
      </c>
      <c r="U41" s="17">
        <v>0.34713375568389893</v>
      </c>
      <c r="V41" s="32">
        <v>47.415737419999999</v>
      </c>
      <c r="W41" s="32">
        <v>303.8216552734375</v>
      </c>
      <c r="X41" s="17">
        <v>0.31528663635253912</v>
      </c>
      <c r="Y41" s="32">
        <v>48.60384956</v>
      </c>
      <c r="Z41" s="32">
        <v>275.15924072265631</v>
      </c>
      <c r="AA41" s="5">
        <v>616</v>
      </c>
      <c r="AB41" s="5">
        <v>616</v>
      </c>
      <c r="AC41" s="16">
        <v>1</v>
      </c>
      <c r="AD41" s="17">
        <v>0.31528663635253912</v>
      </c>
      <c r="AE41" s="32">
        <v>49.391427849999999</v>
      </c>
      <c r="AF41" s="32">
        <v>275.15924072265631</v>
      </c>
      <c r="AG41" s="16">
        <v>8.5000000000000006E-2</v>
      </c>
      <c r="AH41" s="16">
        <v>3.7999999999999999E-2</v>
      </c>
      <c r="AI41" s="16"/>
      <c r="AJ41" s="16">
        <v>0.78900000000000003</v>
      </c>
      <c r="AK41" s="16">
        <v>8.5000000000000006E-2</v>
      </c>
      <c r="AL41" s="16">
        <v>3.0000000260770321E-3</v>
      </c>
      <c r="AM41" s="16"/>
      <c r="AN41" s="16">
        <v>0.19600000000000001</v>
      </c>
      <c r="AO41" s="16">
        <v>0.35189999999999999</v>
      </c>
      <c r="AP41" s="5">
        <v>0</v>
      </c>
      <c r="AQ41" s="31">
        <v>9268.990234375</v>
      </c>
      <c r="AR41" s="31">
        <v>10368.76</v>
      </c>
    </row>
    <row r="42" spans="1:44" x14ac:dyDescent="0.3">
      <c r="A42" s="4">
        <v>171241050</v>
      </c>
      <c r="B42" s="3" t="s">
        <v>74</v>
      </c>
      <c r="C42" s="3" t="s">
        <v>748</v>
      </c>
      <c r="D42" s="14">
        <v>83.434585571289063</v>
      </c>
      <c r="E42" s="14">
        <v>83.778556823730469</v>
      </c>
      <c r="F42" s="14">
        <v>78.016563415527344</v>
      </c>
      <c r="G42" s="14">
        <v>78.547981262207031</v>
      </c>
      <c r="H42" s="5">
        <v>23</v>
      </c>
      <c r="I42" s="15">
        <v>7</v>
      </c>
      <c r="J42" s="15">
        <v>12</v>
      </c>
      <c r="K42" s="3" t="s">
        <v>3798</v>
      </c>
      <c r="L42" s="3" t="s">
        <v>3908</v>
      </c>
      <c r="M42" s="3" t="s">
        <v>3916</v>
      </c>
      <c r="N42" s="3" t="s">
        <v>3923</v>
      </c>
      <c r="O42" s="17">
        <v>0.46153846383094788</v>
      </c>
      <c r="P42" s="32">
        <v>48.882812450000003</v>
      </c>
      <c r="Q42" s="32"/>
      <c r="R42" s="5">
        <v>16</v>
      </c>
      <c r="S42" s="5">
        <v>16</v>
      </c>
      <c r="T42" s="16">
        <v>1</v>
      </c>
      <c r="U42" s="17">
        <v>0.46153846383094788</v>
      </c>
      <c r="V42" s="32">
        <v>49.059581100000003</v>
      </c>
      <c r="W42" s="32"/>
      <c r="X42" s="17">
        <v>7.1428574621677399E-2</v>
      </c>
      <c r="Y42" s="32">
        <v>44.912651480000001</v>
      </c>
      <c r="Z42" s="32"/>
      <c r="AA42" s="5">
        <v>16</v>
      </c>
      <c r="AB42" s="5">
        <v>16</v>
      </c>
      <c r="AC42" s="16">
        <v>1</v>
      </c>
      <c r="AD42" s="17">
        <v>7.1428574621677399E-2</v>
      </c>
      <c r="AE42" s="32">
        <v>45.724942249999998</v>
      </c>
      <c r="AF42" s="32"/>
      <c r="AG42" s="16"/>
      <c r="AH42" s="16"/>
      <c r="AI42" s="16"/>
      <c r="AJ42" s="16">
        <v>1</v>
      </c>
      <c r="AK42" s="16"/>
      <c r="AL42" s="16">
        <v>0</v>
      </c>
      <c r="AM42" s="16"/>
      <c r="AN42" s="16"/>
      <c r="AO42" s="16">
        <v>0.54170000000000007</v>
      </c>
      <c r="AP42" s="5">
        <v>1</v>
      </c>
      <c r="AQ42" s="31">
        <v>28708.830078125</v>
      </c>
      <c r="AR42" s="31">
        <v>31339.39</v>
      </c>
    </row>
    <row r="43" spans="1:44" x14ac:dyDescent="0.3">
      <c r="A43" s="4">
        <v>821003000</v>
      </c>
      <c r="B43" s="3" t="s">
        <v>388</v>
      </c>
      <c r="C43" s="3" t="s">
        <v>1598</v>
      </c>
      <c r="D43" s="14">
        <v>83.458778381347656</v>
      </c>
      <c r="E43" s="14">
        <v>84.161270141601563</v>
      </c>
      <c r="F43" s="14">
        <v>85.431831359863281</v>
      </c>
      <c r="G43" s="14">
        <v>84.01434326171875</v>
      </c>
      <c r="H43" s="5">
        <v>312</v>
      </c>
      <c r="I43" s="15">
        <v>6</v>
      </c>
      <c r="J43" s="15">
        <v>8</v>
      </c>
      <c r="K43" s="3" t="s">
        <v>3873</v>
      </c>
      <c r="L43" s="3" t="s">
        <v>3911</v>
      </c>
      <c r="M43" s="3" t="s">
        <v>3917</v>
      </c>
      <c r="N43" s="3" t="s">
        <v>3923</v>
      </c>
      <c r="O43" s="17">
        <v>0.46551725268363953</v>
      </c>
      <c r="P43" s="32">
        <v>48.892617260000002</v>
      </c>
      <c r="Q43" s="32">
        <v>338.62069702148438</v>
      </c>
      <c r="R43" s="5">
        <v>573</v>
      </c>
      <c r="S43" s="5">
        <v>259</v>
      </c>
      <c r="T43" s="16">
        <v>0.452006995677948</v>
      </c>
      <c r="U43" s="17">
        <v>0.3650793731212616</v>
      </c>
      <c r="V43" s="32">
        <v>49.214148219999998</v>
      </c>
      <c r="W43" s="32">
        <v>300</v>
      </c>
      <c r="X43" s="17">
        <v>0.35517242550849909</v>
      </c>
      <c r="Y43" s="32">
        <v>49.722616090000002</v>
      </c>
      <c r="Z43" s="32">
        <v>305.17242431640631</v>
      </c>
      <c r="AA43" s="5">
        <v>574</v>
      </c>
      <c r="AB43" s="5">
        <v>260</v>
      </c>
      <c r="AC43" s="16">
        <v>0.452006995677948</v>
      </c>
      <c r="AD43" s="17">
        <v>0.2142857164144516</v>
      </c>
      <c r="AE43" s="32">
        <v>48.824461550000002</v>
      </c>
      <c r="AF43" s="32">
        <v>254.76190185546881</v>
      </c>
      <c r="AG43" s="16">
        <v>1.6E-2</v>
      </c>
      <c r="AH43" s="16">
        <v>1.6E-2</v>
      </c>
      <c r="AI43" s="16"/>
      <c r="AJ43" s="16">
        <v>0.92</v>
      </c>
      <c r="AK43" s="16">
        <v>4.2000000000000003E-2</v>
      </c>
      <c r="AL43" s="16">
        <v>6.0000000521540642E-3</v>
      </c>
      <c r="AM43" s="16"/>
      <c r="AN43" s="16">
        <v>0.17299999999999999</v>
      </c>
      <c r="AO43" s="16">
        <v>0.314</v>
      </c>
      <c r="AP43" s="5">
        <v>0</v>
      </c>
      <c r="AQ43" s="31">
        <v>8265.0703125</v>
      </c>
      <c r="AR43" s="31">
        <v>9445.7800000000007</v>
      </c>
    </row>
    <row r="44" spans="1:44" x14ac:dyDescent="0.3">
      <c r="A44" s="4">
        <v>1060011050</v>
      </c>
      <c r="B44" s="3" t="s">
        <v>499</v>
      </c>
      <c r="C44" s="3" t="s">
        <v>1992</v>
      </c>
      <c r="D44" s="14">
        <v>80.6322021484375</v>
      </c>
      <c r="E44" s="14">
        <v>77.820770263671875</v>
      </c>
      <c r="F44" s="14">
        <v>75.975532531738281</v>
      </c>
      <c r="G44" s="14">
        <v>76.745040893554688</v>
      </c>
      <c r="H44" s="5">
        <v>136</v>
      </c>
      <c r="I44" s="15">
        <v>7</v>
      </c>
      <c r="J44" s="15">
        <v>12</v>
      </c>
      <c r="K44" s="3" t="s">
        <v>3796</v>
      </c>
      <c r="L44" s="3" t="s">
        <v>3907</v>
      </c>
      <c r="M44" s="3" t="s">
        <v>3916</v>
      </c>
      <c r="N44" s="3" t="s">
        <v>3923</v>
      </c>
      <c r="O44" s="17">
        <v>0.48076921701431269</v>
      </c>
      <c r="P44" s="32">
        <v>47.747152560000004</v>
      </c>
      <c r="Q44" s="32">
        <v>338.4615478515625</v>
      </c>
      <c r="R44" s="5">
        <v>51</v>
      </c>
      <c r="S44" s="5">
        <v>37</v>
      </c>
      <c r="T44" s="16">
        <v>0.72549021244049072</v>
      </c>
      <c r="U44" s="17">
        <v>0.31428572535514832</v>
      </c>
      <c r="V44" s="32">
        <v>46.653392719999999</v>
      </c>
      <c r="W44" s="32"/>
      <c r="X44" s="17">
        <v>0.1428571492433548</v>
      </c>
      <c r="Y44" s="32">
        <v>43.588719930000003</v>
      </c>
      <c r="Z44" s="32"/>
      <c r="AA44" s="5">
        <v>51</v>
      </c>
      <c r="AB44" s="5">
        <v>37</v>
      </c>
      <c r="AC44" s="16">
        <v>0.72549021244049072</v>
      </c>
      <c r="AD44" s="17">
        <v>0.13333334028720861</v>
      </c>
      <c r="AE44" s="32">
        <v>44.702643340000002</v>
      </c>
      <c r="AF44" s="32"/>
      <c r="AG44" s="16"/>
      <c r="AH44" s="16"/>
      <c r="AI44" s="16"/>
      <c r="AJ44" s="16">
        <v>0.98499999999999999</v>
      </c>
      <c r="AK44" s="16"/>
      <c r="AL44" s="16">
        <v>1.499999966472387E-2</v>
      </c>
      <c r="AM44" s="16"/>
      <c r="AN44" s="16">
        <v>0.19900000000000001</v>
      </c>
      <c r="AO44" s="16">
        <v>0.63800000000000001</v>
      </c>
      <c r="AP44" s="5">
        <v>0</v>
      </c>
      <c r="AQ44" s="31">
        <v>11094.759765625</v>
      </c>
      <c r="AR44" s="31">
        <v>11969.24</v>
      </c>
    </row>
    <row r="45" spans="1:44" x14ac:dyDescent="0.3">
      <c r="A45" s="4">
        <v>1060042050</v>
      </c>
      <c r="B45" s="3" t="s">
        <v>502</v>
      </c>
      <c r="C45" s="3" t="s">
        <v>1997</v>
      </c>
      <c r="D45" s="14">
        <v>78.967109680175781</v>
      </c>
      <c r="E45" s="14">
        <v>78.356498718261719</v>
      </c>
      <c r="F45" s="14">
        <v>84.237678527832031</v>
      </c>
      <c r="G45" s="14">
        <v>83.720062255859375</v>
      </c>
      <c r="H45" s="5">
        <v>730</v>
      </c>
      <c r="I45" s="15">
        <v>7</v>
      </c>
      <c r="J45" s="15">
        <v>8</v>
      </c>
      <c r="K45" s="3" t="s">
        <v>3796</v>
      </c>
      <c r="L45" s="3" t="s">
        <v>3907</v>
      </c>
      <c r="M45" s="3" t="s">
        <v>3917</v>
      </c>
      <c r="N45" s="3" t="s">
        <v>3923</v>
      </c>
      <c r="O45" s="17">
        <v>0.49696049094200129</v>
      </c>
      <c r="P45" s="32">
        <v>47.072374500000002</v>
      </c>
      <c r="Q45" s="32">
        <v>347.87234497070313</v>
      </c>
      <c r="R45" s="5">
        <v>1256</v>
      </c>
      <c r="S45" s="5">
        <v>733</v>
      </c>
      <c r="T45" s="16">
        <v>0.58359873294830322</v>
      </c>
      <c r="U45" s="17">
        <v>0.375</v>
      </c>
      <c r="V45" s="32">
        <v>46.869757739999997</v>
      </c>
      <c r="W45" s="32">
        <v>310.05435180664063</v>
      </c>
      <c r="X45" s="17">
        <v>0.49848943948745728</v>
      </c>
      <c r="Y45" s="32">
        <v>48.948023540000001</v>
      </c>
      <c r="Z45" s="32">
        <v>338.36859130859381</v>
      </c>
      <c r="AA45" s="5">
        <v>1257</v>
      </c>
      <c r="AB45" s="5">
        <v>735</v>
      </c>
      <c r="AC45" s="16">
        <v>0.58359873294830322</v>
      </c>
      <c r="AD45" s="17">
        <v>0.38709676265716553</v>
      </c>
      <c r="AE45" s="32">
        <v>48.657601399999997</v>
      </c>
      <c r="AF45" s="32">
        <v>301.07525634765631</v>
      </c>
      <c r="AG45" s="16">
        <v>1.6E-2</v>
      </c>
      <c r="AH45" s="16">
        <v>0.156</v>
      </c>
      <c r="AI45" s="16">
        <v>1.7999999999999999E-2</v>
      </c>
      <c r="AJ45" s="16">
        <v>0.745</v>
      </c>
      <c r="AK45" s="16">
        <v>5.5E-2</v>
      </c>
      <c r="AL45" s="16">
        <v>9.9999997764825821E-3</v>
      </c>
      <c r="AM45" s="16">
        <v>4.4999999999999998E-2</v>
      </c>
      <c r="AN45" s="16">
        <v>0.13300000000000001</v>
      </c>
      <c r="AO45" s="16">
        <v>0.46200000000000002</v>
      </c>
      <c r="AP45" s="5">
        <v>0</v>
      </c>
      <c r="AQ45" s="31">
        <v>8378.6103515625</v>
      </c>
      <c r="AR45" s="31">
        <v>8970.7800000000007</v>
      </c>
    </row>
    <row r="46" spans="1:44" x14ac:dyDescent="0.3">
      <c r="A46" s="4">
        <v>130611050</v>
      </c>
      <c r="B46" s="3" t="s">
        <v>57</v>
      </c>
      <c r="C46" s="3" t="s">
        <v>702</v>
      </c>
      <c r="D46" s="14">
        <v>84.230361938476563</v>
      </c>
      <c r="E46" s="14">
        <v>82.625831604003906</v>
      </c>
      <c r="F46" s="14">
        <v>87.354682922363281</v>
      </c>
      <c r="G46" s="14">
        <v>89.481338500976563</v>
      </c>
      <c r="H46" s="5">
        <v>149</v>
      </c>
      <c r="I46" s="15">
        <v>7</v>
      </c>
      <c r="J46" s="15">
        <v>12</v>
      </c>
      <c r="K46" s="3" t="s">
        <v>3869</v>
      </c>
      <c r="L46" s="3" t="s">
        <v>3912</v>
      </c>
      <c r="M46" s="3" t="s">
        <v>3917</v>
      </c>
      <c r="N46" s="3" t="s">
        <v>3921</v>
      </c>
      <c r="O46" s="17">
        <v>0.60759490728378296</v>
      </c>
      <c r="P46" s="32">
        <v>49.205302080000003</v>
      </c>
      <c r="Q46" s="32">
        <v>367.08859252929688</v>
      </c>
      <c r="R46" s="5">
        <v>102</v>
      </c>
      <c r="S46" s="5">
        <v>45</v>
      </c>
      <c r="T46" s="16">
        <v>0.44117647409439092</v>
      </c>
      <c r="U46" s="17">
        <v>0.31428572535514832</v>
      </c>
      <c r="V46" s="32">
        <v>48.59402747</v>
      </c>
      <c r="W46" s="32"/>
      <c r="X46" s="17">
        <v>0.45161288976669312</v>
      </c>
      <c r="Y46" s="32">
        <v>50.969892559999998</v>
      </c>
      <c r="Z46" s="32">
        <v>332.258056640625</v>
      </c>
      <c r="AA46" s="5">
        <v>102</v>
      </c>
      <c r="AB46" s="5">
        <v>45</v>
      </c>
      <c r="AC46" s="16">
        <v>0.44117647409439092</v>
      </c>
      <c r="AD46" s="17">
        <v>0.24137930572032931</v>
      </c>
      <c r="AE46" s="32">
        <v>51.92434557</v>
      </c>
      <c r="AF46" s="32"/>
      <c r="AG46" s="16">
        <v>0.04</v>
      </c>
      <c r="AH46" s="16"/>
      <c r="AI46" s="16"/>
      <c r="AJ46" s="16">
        <v>0.96</v>
      </c>
      <c r="AK46" s="16"/>
      <c r="AL46" s="16">
        <v>0</v>
      </c>
      <c r="AM46" s="16"/>
      <c r="AN46" s="16">
        <v>8.1000000000000003E-2</v>
      </c>
      <c r="AO46" s="16">
        <v>0.437</v>
      </c>
      <c r="AP46" s="5">
        <v>0</v>
      </c>
      <c r="AQ46" s="31">
        <v>11881.7001953125</v>
      </c>
      <c r="AR46" s="31">
        <v>12883.09</v>
      </c>
    </row>
    <row r="47" spans="1:44" x14ac:dyDescent="0.3">
      <c r="A47" s="4">
        <v>130541050</v>
      </c>
      <c r="B47" s="3" t="s">
        <v>51</v>
      </c>
      <c r="C47" s="3" t="s">
        <v>693</v>
      </c>
      <c r="D47" s="14">
        <v>84.780052185058594</v>
      </c>
      <c r="E47" s="14">
        <v>86.749313354492188</v>
      </c>
      <c r="F47" s="14">
        <v>80.716896057128906</v>
      </c>
      <c r="G47" s="14">
        <v>83.199600219726563</v>
      </c>
      <c r="H47" s="5">
        <v>31</v>
      </c>
      <c r="I47" s="15">
        <v>7</v>
      </c>
      <c r="J47" s="15">
        <v>12</v>
      </c>
      <c r="K47" s="3" t="s">
        <v>3869</v>
      </c>
      <c r="L47" s="3" t="s">
        <v>3912</v>
      </c>
      <c r="M47" s="3" t="s">
        <v>3917</v>
      </c>
      <c r="N47" s="3" t="s">
        <v>3921</v>
      </c>
      <c r="O47" s="17">
        <v>0</v>
      </c>
      <c r="P47" s="32">
        <v>49.42806298</v>
      </c>
      <c r="Q47" s="32"/>
      <c r="R47" s="5">
        <v>20</v>
      </c>
      <c r="S47" s="5">
        <v>12</v>
      </c>
      <c r="T47" s="16">
        <v>0.60000002384185791</v>
      </c>
      <c r="U47" s="17">
        <v>0</v>
      </c>
      <c r="V47" s="32">
        <v>50.259389919999997</v>
      </c>
      <c r="W47" s="32"/>
      <c r="X47" s="17">
        <v>0</v>
      </c>
      <c r="Y47" s="32">
        <v>46.664238699999999</v>
      </c>
      <c r="Z47" s="32"/>
      <c r="AA47" s="5">
        <v>20</v>
      </c>
      <c r="AB47" s="5">
        <v>12</v>
      </c>
      <c r="AC47" s="16">
        <v>0.60000002384185791</v>
      </c>
      <c r="AD47" s="17">
        <v>0</v>
      </c>
      <c r="AE47" s="32">
        <v>48.362491970000001</v>
      </c>
      <c r="AF47" s="32"/>
      <c r="AG47" s="16"/>
      <c r="AH47" s="16"/>
      <c r="AI47" s="16"/>
      <c r="AJ47" s="16">
        <v>0.90300000000000002</v>
      </c>
      <c r="AK47" s="16"/>
      <c r="AL47" s="16">
        <v>9.7000002861022949E-2</v>
      </c>
      <c r="AM47" s="16"/>
      <c r="AN47" s="16">
        <v>0.19400000000000001</v>
      </c>
      <c r="AO47" s="16">
        <v>0.621</v>
      </c>
      <c r="AP47" s="5">
        <v>0</v>
      </c>
      <c r="AQ47" s="31">
        <v>28447.150390625</v>
      </c>
      <c r="AR47" s="31">
        <v>30137.05</v>
      </c>
    </row>
    <row r="48" spans="1:44" x14ac:dyDescent="0.3">
      <c r="A48" s="4">
        <v>961013000</v>
      </c>
      <c r="B48" s="3" t="s">
        <v>452</v>
      </c>
      <c r="C48" s="3" t="s">
        <v>1876</v>
      </c>
      <c r="D48" s="14">
        <v>86.305351257324219</v>
      </c>
      <c r="E48" s="14">
        <v>85.472373962402344</v>
      </c>
      <c r="F48" s="14">
        <v>89.206214904785156</v>
      </c>
      <c r="G48" s="14">
        <v>88.775749206542969</v>
      </c>
      <c r="H48" s="5">
        <v>166</v>
      </c>
      <c r="I48" s="15">
        <v>6</v>
      </c>
      <c r="J48" s="15">
        <v>8</v>
      </c>
      <c r="K48" s="3" t="s">
        <v>3882</v>
      </c>
      <c r="L48" s="3" t="s">
        <v>3915</v>
      </c>
      <c r="M48" s="3" t="s">
        <v>3918</v>
      </c>
      <c r="N48" s="3" t="s">
        <v>3922</v>
      </c>
      <c r="O48" s="17">
        <v>0.63749998807907104</v>
      </c>
      <c r="P48" s="32">
        <v>50.046188800000003</v>
      </c>
      <c r="Q48" s="32">
        <v>386.875</v>
      </c>
      <c r="R48" s="5">
        <v>318</v>
      </c>
      <c r="S48" s="5">
        <v>153</v>
      </c>
      <c r="T48" s="16">
        <v>0.48113209009170532</v>
      </c>
      <c r="U48" s="17">
        <v>0.51428574323654175</v>
      </c>
      <c r="V48" s="32">
        <v>49.743667600000002</v>
      </c>
      <c r="W48" s="32">
        <v>358.57144165039063</v>
      </c>
      <c r="X48" s="17">
        <v>0.68553459644317627</v>
      </c>
      <c r="Y48" s="32">
        <v>52.170902150000003</v>
      </c>
      <c r="Z48" s="32">
        <v>384.90567016601563</v>
      </c>
      <c r="AA48" s="5">
        <v>318</v>
      </c>
      <c r="AB48" s="5">
        <v>154</v>
      </c>
      <c r="AC48" s="16">
        <v>0.48113209009170532</v>
      </c>
      <c r="AD48" s="17">
        <v>0.5</v>
      </c>
      <c r="AE48" s="32">
        <v>51.524262030000003</v>
      </c>
      <c r="AF48" s="32">
        <v>331.42855834960938</v>
      </c>
      <c r="AG48" s="16">
        <v>0.19900000000000001</v>
      </c>
      <c r="AH48" s="16">
        <v>7.2000000000000008E-2</v>
      </c>
      <c r="AI48" s="16">
        <v>7.2000000000000008E-2</v>
      </c>
      <c r="AJ48" s="16">
        <v>0.55400000000000005</v>
      </c>
      <c r="AK48" s="16">
        <v>0.10199999999999999</v>
      </c>
      <c r="AL48" s="16">
        <v>0</v>
      </c>
      <c r="AM48" s="16"/>
      <c r="AN48" s="16">
        <v>0.13900000000000001</v>
      </c>
      <c r="AO48" s="16">
        <v>0.16500000000000001</v>
      </c>
      <c r="AP48" s="5">
        <v>0</v>
      </c>
      <c r="AQ48" s="31">
        <v>17022.830078125</v>
      </c>
      <c r="AR48" s="31">
        <v>17638.259999999998</v>
      </c>
    </row>
    <row r="49" spans="1:44" x14ac:dyDescent="0.3">
      <c r="A49" s="4">
        <v>1081431050</v>
      </c>
      <c r="B49" s="3" t="s">
        <v>514</v>
      </c>
      <c r="C49" s="3" t="s">
        <v>2016</v>
      </c>
      <c r="D49" s="14">
        <v>92.344993591308594</v>
      </c>
      <c r="E49" s="14">
        <v>90.894012451171875</v>
      </c>
      <c r="F49" s="14">
        <v>89.046112060546875</v>
      </c>
      <c r="G49" s="14">
        <v>92.060234069824219</v>
      </c>
      <c r="H49" s="5">
        <v>85</v>
      </c>
      <c r="I49" s="15">
        <v>7</v>
      </c>
      <c r="J49" s="15">
        <v>12</v>
      </c>
      <c r="K49" s="3" t="s">
        <v>3853</v>
      </c>
      <c r="L49" s="3" t="s">
        <v>3907</v>
      </c>
      <c r="M49" s="3" t="s">
        <v>3916</v>
      </c>
      <c r="N49" s="3" t="s">
        <v>3923</v>
      </c>
      <c r="O49" s="17">
        <v>0.3333333432674408</v>
      </c>
      <c r="P49" s="32">
        <v>52.493744419999999</v>
      </c>
      <c r="Q49" s="32"/>
      <c r="R49" s="5">
        <v>59</v>
      </c>
      <c r="S49" s="5">
        <v>34</v>
      </c>
      <c r="T49" s="16">
        <v>0.5762711763381958</v>
      </c>
      <c r="U49" s="17">
        <v>0.25925925374031072</v>
      </c>
      <c r="V49" s="32">
        <v>51.933319740000002</v>
      </c>
      <c r="W49" s="32"/>
      <c r="X49" s="17">
        <v>0.13513512909412381</v>
      </c>
      <c r="Y49" s="32">
        <v>52.067050160000001</v>
      </c>
      <c r="Z49" s="32"/>
      <c r="AA49" s="5">
        <v>59</v>
      </c>
      <c r="AB49" s="5">
        <v>34</v>
      </c>
      <c r="AC49" s="16">
        <v>0.5762711763381958</v>
      </c>
      <c r="AD49" s="17">
        <v>4.1666667908430099E-2</v>
      </c>
      <c r="AE49" s="32">
        <v>53.386622799999998</v>
      </c>
      <c r="AF49" s="32"/>
      <c r="AG49" s="16"/>
      <c r="AH49" s="16"/>
      <c r="AI49" s="16"/>
      <c r="AJ49" s="16">
        <v>0.96499999999999997</v>
      </c>
      <c r="AK49" s="16"/>
      <c r="AL49" s="16">
        <v>3.5000000149011612E-2</v>
      </c>
      <c r="AM49" s="16"/>
      <c r="AN49" s="16">
        <v>0.16500000000000001</v>
      </c>
      <c r="AO49" s="16">
        <v>0.52800000000000002</v>
      </c>
      <c r="AP49" s="5">
        <v>0</v>
      </c>
      <c r="AQ49" s="31">
        <v>13138.3095703125</v>
      </c>
      <c r="AR49" s="31">
        <v>13925.74</v>
      </c>
    </row>
    <row r="50" spans="1:44" x14ac:dyDescent="0.3">
      <c r="A50" s="4">
        <v>489163950</v>
      </c>
      <c r="B50" s="3" t="s">
        <v>238</v>
      </c>
      <c r="C50" s="3" t="s">
        <v>1276</v>
      </c>
      <c r="D50" s="14">
        <v>88.442001342773438</v>
      </c>
      <c r="E50" s="14">
        <v>90.045799255371094</v>
      </c>
      <c r="F50" s="14">
        <v>81.862762451171875</v>
      </c>
      <c r="G50" s="14">
        <v>83.918617248535156</v>
      </c>
      <c r="H50" s="5">
        <v>207</v>
      </c>
      <c r="I50" s="15">
        <v>6</v>
      </c>
      <c r="J50" s="15">
        <v>8</v>
      </c>
      <c r="K50" s="3" t="s">
        <v>3879</v>
      </c>
      <c r="L50" s="3" t="s">
        <v>3914</v>
      </c>
      <c r="M50" s="3" t="s">
        <v>3918</v>
      </c>
      <c r="N50" s="3" t="s">
        <v>3924</v>
      </c>
      <c r="O50" s="17">
        <v>0.22413793206214899</v>
      </c>
      <c r="P50" s="32">
        <v>50.9120609</v>
      </c>
      <c r="Q50" s="32">
        <v>271.83908081054688</v>
      </c>
      <c r="R50" s="5">
        <v>339</v>
      </c>
      <c r="S50" s="5">
        <v>339</v>
      </c>
      <c r="T50" s="16">
        <v>1</v>
      </c>
      <c r="U50" s="17">
        <v>0.22413793206214899</v>
      </c>
      <c r="V50" s="32">
        <v>51.590751259999998</v>
      </c>
      <c r="W50" s="32">
        <v>271.83908081054688</v>
      </c>
      <c r="X50" s="17">
        <v>0.1206896528601646</v>
      </c>
      <c r="Y50" s="32">
        <v>47.407512750000002</v>
      </c>
      <c r="Z50" s="32">
        <v>209.1954040527344</v>
      </c>
      <c r="AA50" s="5">
        <v>339</v>
      </c>
      <c r="AB50" s="5">
        <v>339</v>
      </c>
      <c r="AC50" s="16">
        <v>1</v>
      </c>
      <c r="AD50" s="17">
        <v>0.1206896528601646</v>
      </c>
      <c r="AE50" s="32">
        <v>48.770185120000001</v>
      </c>
      <c r="AF50" s="32">
        <v>209.1954040527344</v>
      </c>
      <c r="AG50" s="16">
        <v>0.874</v>
      </c>
      <c r="AH50" s="16">
        <v>4.8000000000000001E-2</v>
      </c>
      <c r="AI50" s="16"/>
      <c r="AJ50" s="16"/>
      <c r="AK50" s="16">
        <v>6.3E-2</v>
      </c>
      <c r="AL50" s="16">
        <v>1.4000000432133669E-2</v>
      </c>
      <c r="AM50" s="16">
        <v>2.4E-2</v>
      </c>
      <c r="AN50" s="16">
        <v>0.217</v>
      </c>
      <c r="AO50" s="16">
        <v>0.45650000000000002</v>
      </c>
      <c r="AP50" s="5">
        <v>1</v>
      </c>
      <c r="AQ50" s="31">
        <v>11530.5</v>
      </c>
      <c r="AR50" s="31">
        <v>13219.87</v>
      </c>
    </row>
    <row r="51" spans="1:44" x14ac:dyDescent="0.3">
      <c r="A51" s="4">
        <v>211491050</v>
      </c>
      <c r="B51" s="3" t="s">
        <v>92</v>
      </c>
      <c r="C51" s="3" t="s">
        <v>793</v>
      </c>
      <c r="D51" s="14">
        <v>88.255157470703125</v>
      </c>
      <c r="E51" s="14">
        <v>87.023872375488281</v>
      </c>
      <c r="F51" s="14">
        <v>87.901382446289063</v>
      </c>
      <c r="G51" s="14">
        <v>86.513328552246094</v>
      </c>
      <c r="H51" s="5">
        <v>102</v>
      </c>
      <c r="I51" s="15">
        <v>7</v>
      </c>
      <c r="J51" s="15">
        <v>12</v>
      </c>
      <c r="K51" s="3" t="s">
        <v>3828</v>
      </c>
      <c r="L51" s="3" t="s">
        <v>3911</v>
      </c>
      <c r="M51" s="3" t="s">
        <v>3917</v>
      </c>
      <c r="N51" s="3" t="s">
        <v>3921</v>
      </c>
      <c r="O51" s="17">
        <v>0.37999999523162842</v>
      </c>
      <c r="P51" s="32">
        <v>50.836343370000002</v>
      </c>
      <c r="Q51" s="32"/>
      <c r="R51" s="5">
        <v>70</v>
      </c>
      <c r="S51" s="5">
        <v>37</v>
      </c>
      <c r="T51" s="16">
        <v>0.52857142686843872</v>
      </c>
      <c r="U51" s="17">
        <v>0.3333333432674408</v>
      </c>
      <c r="V51" s="32">
        <v>50.370275499999998</v>
      </c>
      <c r="W51" s="32"/>
      <c r="X51" s="17">
        <v>0.41509434580802917</v>
      </c>
      <c r="Y51" s="32">
        <v>51.324511680000001</v>
      </c>
      <c r="Z51" s="32">
        <v>318.867919921875</v>
      </c>
      <c r="AA51" s="5">
        <v>70</v>
      </c>
      <c r="AB51" s="5">
        <v>37</v>
      </c>
      <c r="AC51" s="16">
        <v>0.52857142686843872</v>
      </c>
      <c r="AD51" s="17">
        <v>0.2142857164144516</v>
      </c>
      <c r="AE51" s="32">
        <v>50.241430289999997</v>
      </c>
      <c r="AF51" s="32"/>
      <c r="AG51" s="16">
        <v>7.8E-2</v>
      </c>
      <c r="AH51" s="16"/>
      <c r="AI51" s="16"/>
      <c r="AJ51" s="16">
        <v>0.83299999999999996</v>
      </c>
      <c r="AK51" s="16">
        <v>7.8E-2</v>
      </c>
      <c r="AL51" s="16">
        <v>9.9999997764825821E-3</v>
      </c>
      <c r="AM51" s="16"/>
      <c r="AN51" s="16">
        <v>0.19600000000000001</v>
      </c>
      <c r="AO51" s="16">
        <v>0.47899999999999998</v>
      </c>
      <c r="AP51" s="5">
        <v>0</v>
      </c>
      <c r="AQ51" s="31">
        <v>13789.08984375</v>
      </c>
      <c r="AR51" s="31">
        <v>14921.63</v>
      </c>
    </row>
    <row r="52" spans="1:44" x14ac:dyDescent="0.3">
      <c r="A52" s="4">
        <v>110791050</v>
      </c>
      <c r="B52" s="3" t="s">
        <v>46</v>
      </c>
      <c r="C52" s="3" t="s">
        <v>665</v>
      </c>
      <c r="D52" s="14">
        <v>80.031341552734375</v>
      </c>
      <c r="E52" s="14">
        <v>80.910835266113281</v>
      </c>
      <c r="F52" s="14">
        <v>70.931266784667969</v>
      </c>
      <c r="G52" s="14">
        <v>70.903266906738281</v>
      </c>
      <c r="H52" s="5">
        <v>120</v>
      </c>
      <c r="I52" s="15">
        <v>7</v>
      </c>
      <c r="J52" s="15">
        <v>12</v>
      </c>
      <c r="K52" s="3" t="s">
        <v>3898</v>
      </c>
      <c r="L52" s="3" t="s">
        <v>3912</v>
      </c>
      <c r="M52" s="3" t="s">
        <v>3917</v>
      </c>
      <c r="N52" s="3" t="s">
        <v>3924</v>
      </c>
      <c r="O52" s="17">
        <v>0.36363637447357178</v>
      </c>
      <c r="P52" s="32">
        <v>47.503652639999999</v>
      </c>
      <c r="Q52" s="32">
        <v>304.54544067382813</v>
      </c>
      <c r="R52" s="5">
        <v>82</v>
      </c>
      <c r="S52" s="5">
        <v>33</v>
      </c>
      <c r="T52" s="16">
        <v>0.40243902802467352</v>
      </c>
      <c r="U52" s="17">
        <v>0.2142857164144516</v>
      </c>
      <c r="V52" s="32">
        <v>47.901385840000003</v>
      </c>
      <c r="W52" s="32"/>
      <c r="X52" s="17">
        <v>0.1746031790971756</v>
      </c>
      <c r="Y52" s="32">
        <v>40.316718760000001</v>
      </c>
      <c r="Z52" s="32"/>
      <c r="AA52" s="5">
        <v>82</v>
      </c>
      <c r="AB52" s="5">
        <v>33</v>
      </c>
      <c r="AC52" s="16">
        <v>0.40243902802467352</v>
      </c>
      <c r="AD52" s="17">
        <v>0.1304347813129425</v>
      </c>
      <c r="AE52" s="32">
        <v>41.390255279999998</v>
      </c>
      <c r="AF52" s="32"/>
      <c r="AG52" s="16"/>
      <c r="AH52" s="16"/>
      <c r="AI52" s="16"/>
      <c r="AJ52" s="16">
        <v>0.96699999999999997</v>
      </c>
      <c r="AK52" s="16"/>
      <c r="AL52" s="16">
        <v>3.2999999821186073E-2</v>
      </c>
      <c r="AM52" s="16"/>
      <c r="AN52" s="16">
        <v>0.14199999999999999</v>
      </c>
      <c r="AO52" s="16">
        <v>0.29699999999999999</v>
      </c>
      <c r="AP52" s="5">
        <v>0</v>
      </c>
      <c r="AQ52" s="31">
        <v>15282.2900390625</v>
      </c>
      <c r="AR52" s="31">
        <v>16665.13</v>
      </c>
    </row>
    <row r="53" spans="1:44" x14ac:dyDescent="0.3">
      <c r="A53" s="4">
        <v>581071050</v>
      </c>
      <c r="B53" s="3" t="s">
        <v>296</v>
      </c>
      <c r="C53" s="3" t="s">
        <v>1422</v>
      </c>
      <c r="D53" s="14">
        <v>88.390052795410156</v>
      </c>
      <c r="E53" s="14">
        <v>88.955772399902344</v>
      </c>
      <c r="F53" s="14">
        <v>78.558326721191406</v>
      </c>
      <c r="G53" s="14">
        <v>76.946907043457031</v>
      </c>
      <c r="H53" s="5">
        <v>70</v>
      </c>
      <c r="I53" s="15">
        <v>7</v>
      </c>
      <c r="J53" s="15">
        <v>12</v>
      </c>
      <c r="K53" s="3" t="s">
        <v>3820</v>
      </c>
      <c r="L53" s="3" t="s">
        <v>3911</v>
      </c>
      <c r="M53" s="3" t="s">
        <v>3916</v>
      </c>
      <c r="N53" s="3" t="s">
        <v>3921</v>
      </c>
      <c r="O53" s="17">
        <v>0.40000000596046448</v>
      </c>
      <c r="P53" s="32">
        <v>50.891010510000001</v>
      </c>
      <c r="Q53" s="32"/>
      <c r="R53" s="5">
        <v>30</v>
      </c>
      <c r="S53" s="5">
        <v>26</v>
      </c>
      <c r="T53" s="16">
        <v>0.86666667461395264</v>
      </c>
      <c r="U53" s="17">
        <v>0.40000000596046448</v>
      </c>
      <c r="V53" s="32">
        <v>51.150516500000002</v>
      </c>
      <c r="W53" s="32"/>
      <c r="X53" s="17">
        <v>0.4166666567325592</v>
      </c>
      <c r="Y53" s="32">
        <v>45.264067070000003</v>
      </c>
      <c r="Z53" s="32"/>
      <c r="AA53" s="5">
        <v>30</v>
      </c>
      <c r="AB53" s="5">
        <v>26</v>
      </c>
      <c r="AC53" s="16">
        <v>0.86666667461395264</v>
      </c>
      <c r="AD53" s="17">
        <v>0.4166666567325592</v>
      </c>
      <c r="AE53" s="32">
        <v>44.817105750000003</v>
      </c>
      <c r="AF53" s="32"/>
      <c r="AG53" s="16"/>
      <c r="AH53" s="16"/>
      <c r="AI53" s="16"/>
      <c r="AJ53" s="16">
        <v>0.92900000000000005</v>
      </c>
      <c r="AK53" s="16"/>
      <c r="AL53" s="16">
        <v>7.1000002324581146E-2</v>
      </c>
      <c r="AM53" s="16"/>
      <c r="AN53" s="16">
        <v>0.214</v>
      </c>
      <c r="AO53" s="16">
        <v>0.627</v>
      </c>
      <c r="AP53" s="5">
        <v>0</v>
      </c>
      <c r="AQ53" s="31">
        <v>13455.4296875</v>
      </c>
      <c r="AR53" s="31">
        <v>14097.01</v>
      </c>
    </row>
    <row r="54" spans="1:44" x14ac:dyDescent="0.3">
      <c r="A54" s="4">
        <v>900771050</v>
      </c>
      <c r="B54" s="3" t="s">
        <v>421</v>
      </c>
      <c r="C54" s="3" t="s">
        <v>1676</v>
      </c>
      <c r="D54" s="14">
        <v>87.887710571289063</v>
      </c>
      <c r="E54" s="14">
        <v>87.0443115234375</v>
      </c>
      <c r="F54" s="14">
        <v>81.255622863769531</v>
      </c>
      <c r="G54" s="14">
        <v>82.039360046386719</v>
      </c>
      <c r="H54" s="5">
        <v>112</v>
      </c>
      <c r="I54" s="15">
        <v>6</v>
      </c>
      <c r="J54" s="15">
        <v>12</v>
      </c>
      <c r="K54" s="3" t="s">
        <v>3817</v>
      </c>
      <c r="L54" s="3" t="s">
        <v>3913</v>
      </c>
      <c r="M54" s="3" t="s">
        <v>3916</v>
      </c>
      <c r="N54" s="3" t="s">
        <v>3921</v>
      </c>
      <c r="O54" s="17">
        <v>0.49122807383537292</v>
      </c>
      <c r="P54" s="32">
        <v>50.687438190000002</v>
      </c>
      <c r="Q54" s="32">
        <v>347.368408203125</v>
      </c>
      <c r="R54" s="5">
        <v>96</v>
      </c>
      <c r="S54" s="5">
        <v>67</v>
      </c>
      <c r="T54" s="16">
        <v>0.69791668653488159</v>
      </c>
      <c r="U54" s="17">
        <v>0.40540540218353271</v>
      </c>
      <c r="V54" s="32">
        <v>50.378528979999999</v>
      </c>
      <c r="W54" s="32">
        <v>329.729736328125</v>
      </c>
      <c r="X54" s="17">
        <v>0.2199999988079071</v>
      </c>
      <c r="Y54" s="32">
        <v>47.013687590000004</v>
      </c>
      <c r="Z54" s="32">
        <v>260</v>
      </c>
      <c r="AA54" s="5">
        <v>96</v>
      </c>
      <c r="AB54" s="5">
        <v>67</v>
      </c>
      <c r="AC54" s="16">
        <v>0.69791668653488159</v>
      </c>
      <c r="AD54" s="17">
        <v>0.14705882966518399</v>
      </c>
      <c r="AE54" s="32">
        <v>47.704615410000002</v>
      </c>
      <c r="AF54" s="32"/>
      <c r="AG54" s="16"/>
      <c r="AH54" s="16"/>
      <c r="AI54" s="16"/>
      <c r="AJ54" s="16">
        <v>0.96399999999999997</v>
      </c>
      <c r="AK54" s="16"/>
      <c r="AL54" s="16">
        <v>3.5999998450279243E-2</v>
      </c>
      <c r="AM54" s="16"/>
      <c r="AN54" s="16">
        <v>8.8999999999999996E-2</v>
      </c>
      <c r="AO54" s="16">
        <v>0.66</v>
      </c>
      <c r="AP54" s="5">
        <v>0</v>
      </c>
      <c r="AQ54" s="31">
        <v>11080.5703125</v>
      </c>
      <c r="AR54" s="31">
        <v>11220.69</v>
      </c>
    </row>
    <row r="55" spans="1:44" x14ac:dyDescent="0.3">
      <c r="A55" s="4">
        <v>71291050</v>
      </c>
      <c r="B55" s="3" t="s">
        <v>30</v>
      </c>
      <c r="C55" s="3" t="s">
        <v>606</v>
      </c>
      <c r="D55" s="14">
        <v>88.6573486328125</v>
      </c>
      <c r="E55" s="14">
        <v>87.29693603515625</v>
      </c>
      <c r="F55" s="14">
        <v>87.065361022949219</v>
      </c>
      <c r="G55" s="14">
        <v>87.700904846191406</v>
      </c>
      <c r="H55" s="5">
        <v>458</v>
      </c>
      <c r="I55" s="15">
        <v>7</v>
      </c>
      <c r="J55" s="15">
        <v>12</v>
      </c>
      <c r="K55" s="3" t="s">
        <v>3835</v>
      </c>
      <c r="L55" s="3" t="s">
        <v>3908</v>
      </c>
      <c r="M55" s="3" t="s">
        <v>3917</v>
      </c>
      <c r="N55" s="3" t="s">
        <v>3921</v>
      </c>
      <c r="O55" s="17">
        <v>0.47345131635665888</v>
      </c>
      <c r="P55" s="32">
        <v>50.999330149999999</v>
      </c>
      <c r="Q55" s="32">
        <v>344.247802734375</v>
      </c>
      <c r="R55" s="5">
        <v>292</v>
      </c>
      <c r="S55" s="5">
        <v>177</v>
      </c>
      <c r="T55" s="16">
        <v>0.60616439580917358</v>
      </c>
      <c r="U55" s="17">
        <v>0.43283581733703608</v>
      </c>
      <c r="V55" s="32">
        <v>50.48055978</v>
      </c>
      <c r="W55" s="32">
        <v>324.62686157226563</v>
      </c>
      <c r="X55" s="17">
        <v>0.26556017994880682</v>
      </c>
      <c r="Y55" s="32">
        <v>50.782218059999998</v>
      </c>
      <c r="Z55" s="32">
        <v>266.80499267578131</v>
      </c>
      <c r="AA55" s="5">
        <v>291</v>
      </c>
      <c r="AB55" s="5">
        <v>176</v>
      </c>
      <c r="AC55" s="16">
        <v>0.60616439580917358</v>
      </c>
      <c r="AD55" s="17">
        <v>0.26351350545883179</v>
      </c>
      <c r="AE55" s="32">
        <v>50.914806200000001</v>
      </c>
      <c r="AF55" s="32">
        <v>254.0540466308594</v>
      </c>
      <c r="AG55" s="16">
        <v>1.0999999999999999E-2</v>
      </c>
      <c r="AH55" s="16">
        <v>3.5000000000000003E-2</v>
      </c>
      <c r="AI55" s="16"/>
      <c r="AJ55" s="16">
        <v>0.92800000000000005</v>
      </c>
      <c r="AK55" s="16">
        <v>2.1999999999999999E-2</v>
      </c>
      <c r="AL55" s="16">
        <v>4.0000001899898052E-3</v>
      </c>
      <c r="AM55" s="16"/>
      <c r="AN55" s="16">
        <v>0.129</v>
      </c>
      <c r="AO55" s="16">
        <v>0.49299999999999999</v>
      </c>
      <c r="AP55" s="5">
        <v>0</v>
      </c>
      <c r="AQ55" s="31">
        <v>9830.4404296875</v>
      </c>
      <c r="AR55" s="31">
        <v>10423.32</v>
      </c>
    </row>
    <row r="56" spans="1:44" x14ac:dyDescent="0.3">
      <c r="A56" s="4">
        <v>410011050</v>
      </c>
      <c r="B56" s="3" t="s">
        <v>182</v>
      </c>
      <c r="C56" s="3" t="s">
        <v>1074</v>
      </c>
      <c r="D56" s="14">
        <v>87.214088439941406</v>
      </c>
      <c r="E56" s="14">
        <v>86.523727416992188</v>
      </c>
      <c r="F56" s="14">
        <v>93.151298522949219</v>
      </c>
      <c r="G56" s="14">
        <v>90.420066833496094</v>
      </c>
      <c r="H56" s="5">
        <v>53</v>
      </c>
      <c r="I56" s="15">
        <v>6</v>
      </c>
      <c r="J56" s="15">
        <v>12</v>
      </c>
      <c r="K56" s="3" t="s">
        <v>3826</v>
      </c>
      <c r="L56" s="3" t="s">
        <v>3912</v>
      </c>
      <c r="M56" s="3" t="s">
        <v>3916</v>
      </c>
      <c r="N56" s="3" t="s">
        <v>3921</v>
      </c>
      <c r="O56" s="17">
        <v>0.32258063554763788</v>
      </c>
      <c r="P56" s="32">
        <v>50.414453129999998</v>
      </c>
      <c r="Q56" s="32"/>
      <c r="R56" s="5">
        <v>39</v>
      </c>
      <c r="S56" s="5">
        <v>24</v>
      </c>
      <c r="T56" s="16">
        <v>0.61538463830947876</v>
      </c>
      <c r="U56" s="17">
        <v>0.25</v>
      </c>
      <c r="V56" s="32">
        <v>50.168282019999999</v>
      </c>
      <c r="W56" s="32"/>
      <c r="X56" s="17">
        <v>0</v>
      </c>
      <c r="Y56" s="32">
        <v>54.72990763</v>
      </c>
      <c r="Z56" s="32"/>
      <c r="AA56" s="5">
        <v>39</v>
      </c>
      <c r="AB56" s="5">
        <v>24</v>
      </c>
      <c r="AC56" s="16">
        <v>0.61538463830947876</v>
      </c>
      <c r="AD56" s="17">
        <v>0.28571429848670959</v>
      </c>
      <c r="AE56" s="32">
        <v>52.456619000000003</v>
      </c>
      <c r="AF56" s="32"/>
      <c r="AG56" s="16"/>
      <c r="AH56" s="16"/>
      <c r="AI56" s="16"/>
      <c r="AJ56" s="16">
        <v>0.94300000000000006</v>
      </c>
      <c r="AK56" s="16"/>
      <c r="AL56" s="16">
        <v>5.7000000029802322E-2</v>
      </c>
      <c r="AM56" s="16"/>
      <c r="AN56" s="16">
        <v>0.22600000000000001</v>
      </c>
      <c r="AO56" s="16">
        <v>0.375</v>
      </c>
      <c r="AP56" s="5">
        <v>0</v>
      </c>
      <c r="AQ56" s="31">
        <v>13615.2900390625</v>
      </c>
      <c r="AR56" s="31">
        <v>15327.73</v>
      </c>
    </row>
    <row r="57" spans="1:44" x14ac:dyDescent="0.3">
      <c r="A57" s="4">
        <v>421171050</v>
      </c>
      <c r="B57" s="3" t="s">
        <v>189</v>
      </c>
      <c r="C57" s="3" t="s">
        <v>1087</v>
      </c>
      <c r="D57" s="14">
        <v>93.133941650390625</v>
      </c>
      <c r="E57" s="14">
        <v>94.17120361328125</v>
      </c>
      <c r="F57" s="14">
        <v>92.582984924316406</v>
      </c>
      <c r="G57" s="14">
        <v>93.136878967285156</v>
      </c>
      <c r="H57" s="5">
        <v>49</v>
      </c>
      <c r="I57" s="15">
        <v>7</v>
      </c>
      <c r="J57" s="15">
        <v>12</v>
      </c>
      <c r="K57" s="3" t="s">
        <v>3839</v>
      </c>
      <c r="L57" s="3" t="s">
        <v>3908</v>
      </c>
      <c r="M57" s="3" t="s">
        <v>3916</v>
      </c>
      <c r="N57" s="3" t="s">
        <v>3923</v>
      </c>
      <c r="O57" s="17">
        <v>0.190476194024086</v>
      </c>
      <c r="P57" s="32">
        <v>52.813465819999998</v>
      </c>
      <c r="Q57" s="32"/>
      <c r="R57" s="5">
        <v>41</v>
      </c>
      <c r="S57" s="5">
        <v>41</v>
      </c>
      <c r="T57" s="16">
        <v>1</v>
      </c>
      <c r="U57" s="17">
        <v>0.190476194024086</v>
      </c>
      <c r="V57" s="32">
        <v>53.256887990000003</v>
      </c>
      <c r="W57" s="32"/>
      <c r="X57" s="17">
        <v>0</v>
      </c>
      <c r="Y57" s="32">
        <v>54.36126599</v>
      </c>
      <c r="Z57" s="32"/>
      <c r="AA57" s="5">
        <v>41</v>
      </c>
      <c r="AB57" s="5">
        <v>41</v>
      </c>
      <c r="AC57" s="16">
        <v>1</v>
      </c>
      <c r="AD57" s="17">
        <v>0</v>
      </c>
      <c r="AE57" s="32">
        <v>53.99710013</v>
      </c>
      <c r="AF57" s="32"/>
      <c r="AG57" s="16"/>
      <c r="AH57" s="16"/>
      <c r="AI57" s="16"/>
      <c r="AJ57" s="16">
        <v>0.878</v>
      </c>
      <c r="AK57" s="16"/>
      <c r="AL57" s="16">
        <v>0.1220000013709068</v>
      </c>
      <c r="AM57" s="16"/>
      <c r="AN57" s="16">
        <v>0.14299999999999999</v>
      </c>
      <c r="AO57" s="16">
        <v>0.40429999999999999</v>
      </c>
      <c r="AP57" s="5">
        <v>1</v>
      </c>
      <c r="AQ57" s="31">
        <v>12164.009765625</v>
      </c>
      <c r="AR57" s="31">
        <v>15986.96</v>
      </c>
    </row>
    <row r="58" spans="1:44" x14ac:dyDescent="0.3">
      <c r="A58" s="4">
        <v>150023000</v>
      </c>
      <c r="B58" s="3" t="s">
        <v>64</v>
      </c>
      <c r="C58" s="3" t="s">
        <v>718</v>
      </c>
      <c r="D58" s="14">
        <v>87.078315734863281</v>
      </c>
      <c r="E58" s="14">
        <v>88.633934020996094</v>
      </c>
      <c r="F58" s="14">
        <v>91.518325805664063</v>
      </c>
      <c r="G58" s="14">
        <v>88.934577941894531</v>
      </c>
      <c r="H58" s="5">
        <v>641</v>
      </c>
      <c r="I58" s="15">
        <v>7</v>
      </c>
      <c r="J58" s="15">
        <v>8</v>
      </c>
      <c r="K58" s="3" t="s">
        <v>3843</v>
      </c>
      <c r="L58" s="3" t="s">
        <v>3909</v>
      </c>
      <c r="M58" s="3" t="s">
        <v>3917</v>
      </c>
      <c r="N58" s="3" t="s">
        <v>3921</v>
      </c>
      <c r="O58" s="17">
        <v>0.45068028569221502</v>
      </c>
      <c r="P58" s="32">
        <v>50.359429609999999</v>
      </c>
      <c r="Q58" s="32">
        <v>336.56463623046881</v>
      </c>
      <c r="R58" s="5">
        <v>1197</v>
      </c>
      <c r="S58" s="5">
        <v>650</v>
      </c>
      <c r="T58" s="16">
        <v>0.54302424192428589</v>
      </c>
      <c r="U58" s="17">
        <v>0.326241135597229</v>
      </c>
      <c r="V58" s="32">
        <v>51.020535590000001</v>
      </c>
      <c r="W58" s="32">
        <v>305.31915283203131</v>
      </c>
      <c r="X58" s="17">
        <v>0.53885138034820557</v>
      </c>
      <c r="Y58" s="32">
        <v>53.670666109999999</v>
      </c>
      <c r="Z58" s="32">
        <v>342.229736328125</v>
      </c>
      <c r="AA58" s="5">
        <v>1179</v>
      </c>
      <c r="AB58" s="5">
        <v>640</v>
      </c>
      <c r="AC58" s="16">
        <v>0.54302424192428589</v>
      </c>
      <c r="AD58" s="17">
        <v>0.42605632543563843</v>
      </c>
      <c r="AE58" s="32">
        <v>51.614320429999999</v>
      </c>
      <c r="AF58" s="32">
        <v>307.04226684570313</v>
      </c>
      <c r="AG58" s="16">
        <v>2.1999999999999999E-2</v>
      </c>
      <c r="AH58" s="16">
        <v>7.4999999999999997E-2</v>
      </c>
      <c r="AI58" s="16">
        <v>8.0000000000000002E-3</v>
      </c>
      <c r="AJ58" s="16">
        <v>0.84599999999999997</v>
      </c>
      <c r="AK58" s="16">
        <v>4.3999999999999997E-2</v>
      </c>
      <c r="AL58" s="16">
        <v>6.0000000521540642E-3</v>
      </c>
      <c r="AM58" s="16">
        <v>8.0000000000000002E-3</v>
      </c>
      <c r="AN58" s="16">
        <v>0.128</v>
      </c>
      <c r="AO58" s="16">
        <v>0.38500000000000001</v>
      </c>
      <c r="AP58" s="5">
        <v>0</v>
      </c>
      <c r="AQ58" s="31">
        <v>10054.400390625</v>
      </c>
      <c r="AR58" s="31">
        <v>10878.1</v>
      </c>
    </row>
    <row r="59" spans="1:44" x14ac:dyDescent="0.3">
      <c r="A59" s="4">
        <v>250013000</v>
      </c>
      <c r="B59" s="3" t="s">
        <v>109</v>
      </c>
      <c r="C59" s="3" t="s">
        <v>878</v>
      </c>
      <c r="D59" s="14">
        <v>88.842269897460938</v>
      </c>
      <c r="E59" s="14">
        <v>87.936256408691406</v>
      </c>
      <c r="F59" s="14">
        <v>86.818931579589844</v>
      </c>
      <c r="G59" s="14">
        <v>87.289703369140625</v>
      </c>
      <c r="H59" s="5">
        <v>362</v>
      </c>
      <c r="I59" s="15">
        <v>6</v>
      </c>
      <c r="J59" s="15">
        <v>8</v>
      </c>
      <c r="K59" s="3" t="s">
        <v>193</v>
      </c>
      <c r="L59" s="3" t="s">
        <v>3912</v>
      </c>
      <c r="M59" s="3" t="s">
        <v>3917</v>
      </c>
      <c r="N59" s="3" t="s">
        <v>3921</v>
      </c>
      <c r="O59" s="17">
        <v>0.47262248396873469</v>
      </c>
      <c r="P59" s="32">
        <v>51.074271170000003</v>
      </c>
      <c r="Q59" s="32">
        <v>340.63400268554688</v>
      </c>
      <c r="R59" s="5">
        <v>734</v>
      </c>
      <c r="S59" s="5">
        <v>349</v>
      </c>
      <c r="T59" s="16">
        <v>0.47547683119773859</v>
      </c>
      <c r="U59" s="17">
        <v>0.34013605117797852</v>
      </c>
      <c r="V59" s="32">
        <v>50.738761359999998</v>
      </c>
      <c r="W59" s="32">
        <v>308.16326904296881</v>
      </c>
      <c r="X59" s="17">
        <v>0.43227666616439819</v>
      </c>
      <c r="Y59" s="32">
        <v>50.622371080000001</v>
      </c>
      <c r="Z59" s="32">
        <v>323.9193115234375</v>
      </c>
      <c r="AA59" s="5">
        <v>734</v>
      </c>
      <c r="AB59" s="5">
        <v>349</v>
      </c>
      <c r="AC59" s="16">
        <v>0.47547683119773859</v>
      </c>
      <c r="AD59" s="17">
        <v>0.29251700639724731</v>
      </c>
      <c r="AE59" s="32">
        <v>50.681651530000003</v>
      </c>
      <c r="AF59" s="32">
        <v>285.71429443359381</v>
      </c>
      <c r="AG59" s="16"/>
      <c r="AH59" s="16">
        <v>1.9E-2</v>
      </c>
      <c r="AI59" s="16"/>
      <c r="AJ59" s="16">
        <v>0.90900000000000003</v>
      </c>
      <c r="AK59" s="16">
        <v>4.3999999999999997E-2</v>
      </c>
      <c r="AL59" s="16">
        <v>2.8000000864267349E-2</v>
      </c>
      <c r="AM59" s="16"/>
      <c r="AN59" s="16">
        <v>0.11600000000000001</v>
      </c>
      <c r="AO59" s="16">
        <v>0.35399999999999998</v>
      </c>
      <c r="AP59" s="5">
        <v>0</v>
      </c>
      <c r="AQ59" s="31">
        <v>9662.3701171875</v>
      </c>
      <c r="AR59" s="31">
        <v>9891.42</v>
      </c>
    </row>
    <row r="60" spans="1:44" x14ac:dyDescent="0.3">
      <c r="A60" s="4">
        <v>350931050</v>
      </c>
      <c r="B60" s="3" t="s">
        <v>148</v>
      </c>
      <c r="C60" s="3" t="s">
        <v>955</v>
      </c>
      <c r="D60" s="14">
        <v>87.908035278320313</v>
      </c>
      <c r="E60" s="14">
        <v>88.299560546875</v>
      </c>
      <c r="F60" s="14">
        <v>94.458526611328125</v>
      </c>
      <c r="G60" s="14">
        <v>94.703781127929688</v>
      </c>
      <c r="H60" s="5">
        <v>233</v>
      </c>
      <c r="I60" s="15">
        <v>7</v>
      </c>
      <c r="J60" s="15">
        <v>12</v>
      </c>
      <c r="K60" s="3" t="s">
        <v>3800</v>
      </c>
      <c r="L60" s="3" t="s">
        <v>3910</v>
      </c>
      <c r="M60" s="3" t="s">
        <v>3917</v>
      </c>
      <c r="N60" s="3" t="s">
        <v>3923</v>
      </c>
      <c r="O60" s="17">
        <v>0.41592919826507568</v>
      </c>
      <c r="P60" s="32">
        <v>50.695674760000003</v>
      </c>
      <c r="Q60" s="32">
        <v>315.92919921875</v>
      </c>
      <c r="R60" s="5">
        <v>157</v>
      </c>
      <c r="S60" s="5">
        <v>105</v>
      </c>
      <c r="T60" s="16">
        <v>0.66878980398178101</v>
      </c>
      <c r="U60" s="17">
        <v>0.3382352888584137</v>
      </c>
      <c r="V60" s="32">
        <v>50.885491440000003</v>
      </c>
      <c r="W60" s="32">
        <v>294.11764526367188</v>
      </c>
      <c r="X60" s="17">
        <v>0.32727271318435669</v>
      </c>
      <c r="Y60" s="32">
        <v>55.57785354</v>
      </c>
      <c r="Z60" s="32">
        <v>285.45455932617188</v>
      </c>
      <c r="AA60" s="5">
        <v>157</v>
      </c>
      <c r="AB60" s="5">
        <v>105</v>
      </c>
      <c r="AC60" s="16">
        <v>0.66878980398178101</v>
      </c>
      <c r="AD60" s="17">
        <v>0.28169015049934393</v>
      </c>
      <c r="AE60" s="32">
        <v>54.88555796</v>
      </c>
      <c r="AF60" s="32">
        <v>261.97183227539063</v>
      </c>
      <c r="AG60" s="16"/>
      <c r="AH60" s="16"/>
      <c r="AI60" s="16"/>
      <c r="AJ60" s="16">
        <v>0.96599999999999997</v>
      </c>
      <c r="AK60" s="16"/>
      <c r="AL60" s="16">
        <v>3.4000001847743988E-2</v>
      </c>
      <c r="AM60" s="16"/>
      <c r="AN60" s="16">
        <v>9.4E-2</v>
      </c>
      <c r="AO60" s="16">
        <v>0.51900000000000002</v>
      </c>
      <c r="AP60" s="5">
        <v>0</v>
      </c>
      <c r="AQ60" s="31">
        <v>8370.91015625</v>
      </c>
      <c r="AR60" s="31">
        <v>9728.2099999999991</v>
      </c>
    </row>
    <row r="61" spans="1:44" x14ac:dyDescent="0.3">
      <c r="A61" s="4">
        <v>560151050</v>
      </c>
      <c r="B61" s="3" t="s">
        <v>289</v>
      </c>
      <c r="C61" s="3" t="s">
        <v>1403</v>
      </c>
      <c r="D61" s="14">
        <v>92.786247253417969</v>
      </c>
      <c r="E61" s="14">
        <v>90.099365234375</v>
      </c>
      <c r="F61" s="14">
        <v>88.314201354980469</v>
      </c>
      <c r="G61" s="14">
        <v>84.071540832519531</v>
      </c>
      <c r="H61" s="5">
        <v>212</v>
      </c>
      <c r="I61" s="15">
        <v>7</v>
      </c>
      <c r="J61" s="15">
        <v>12</v>
      </c>
      <c r="K61" s="3" t="s">
        <v>3872</v>
      </c>
      <c r="L61" s="3" t="s">
        <v>3911</v>
      </c>
      <c r="M61" s="3" t="s">
        <v>3916</v>
      </c>
      <c r="N61" s="3" t="s">
        <v>3921</v>
      </c>
      <c r="O61" s="17">
        <v>0.46938776969909668</v>
      </c>
      <c r="P61" s="32">
        <v>52.672561899999998</v>
      </c>
      <c r="Q61" s="32">
        <v>346.93878173828131</v>
      </c>
      <c r="R61" s="5">
        <v>133</v>
      </c>
      <c r="S61" s="5">
        <v>59</v>
      </c>
      <c r="T61" s="16">
        <v>0.44360902905464172</v>
      </c>
      <c r="U61" s="17">
        <v>0.1666666716337204</v>
      </c>
      <c r="V61" s="32">
        <v>51.612383659999999</v>
      </c>
      <c r="W61" s="32"/>
      <c r="X61" s="17">
        <v>0.27826085686683649</v>
      </c>
      <c r="Y61" s="32">
        <v>51.592289919999999</v>
      </c>
      <c r="Z61" s="32">
        <v>288.69564819335938</v>
      </c>
      <c r="AA61" s="5">
        <v>133</v>
      </c>
      <c r="AB61" s="5">
        <v>59</v>
      </c>
      <c r="AC61" s="16">
        <v>0.44360902905464172</v>
      </c>
      <c r="AD61" s="17">
        <v>0.13333334028720861</v>
      </c>
      <c r="AE61" s="32">
        <v>48.856895049999999</v>
      </c>
      <c r="AF61" s="32"/>
      <c r="AG61" s="16">
        <v>3.3000000000000002E-2</v>
      </c>
      <c r="AH61" s="16"/>
      <c r="AI61" s="16"/>
      <c r="AJ61" s="16">
        <v>0.92</v>
      </c>
      <c r="AK61" s="16">
        <v>4.2000000000000003E-2</v>
      </c>
      <c r="AL61" s="16">
        <v>4.999999888241291E-3</v>
      </c>
      <c r="AM61" s="16"/>
      <c r="AN61" s="16">
        <v>0.189</v>
      </c>
      <c r="AO61" s="16">
        <v>0.33500000000000002</v>
      </c>
      <c r="AP61" s="5">
        <v>0</v>
      </c>
      <c r="AQ61" s="31">
        <v>12270.4404296875</v>
      </c>
      <c r="AR61" s="31">
        <v>13190.47</v>
      </c>
    </row>
    <row r="62" spans="1:44" x14ac:dyDescent="0.3">
      <c r="A62" s="4">
        <v>160962050</v>
      </c>
      <c r="B62" s="3" t="s">
        <v>70</v>
      </c>
      <c r="C62" s="3" t="s">
        <v>736</v>
      </c>
      <c r="D62" s="14">
        <v>79.175575256347656</v>
      </c>
      <c r="E62" s="14">
        <v>80.792770385742188</v>
      </c>
      <c r="F62" s="14">
        <v>82.247650146484375</v>
      </c>
      <c r="G62" s="14">
        <v>82.773963928222656</v>
      </c>
      <c r="H62" s="5">
        <v>663</v>
      </c>
      <c r="I62" s="15">
        <v>7</v>
      </c>
      <c r="J62" s="15">
        <v>8</v>
      </c>
      <c r="K62" s="3" t="s">
        <v>3814</v>
      </c>
      <c r="L62" s="3" t="s">
        <v>3910</v>
      </c>
      <c r="M62" s="3" t="s">
        <v>3917</v>
      </c>
      <c r="N62" s="3" t="s">
        <v>3922</v>
      </c>
      <c r="O62" s="17">
        <v>0.42262893915176392</v>
      </c>
      <c r="P62" s="32">
        <v>47.156854680000002</v>
      </c>
      <c r="Q62" s="32">
        <v>325.79034423828131</v>
      </c>
      <c r="R62" s="5">
        <v>1115</v>
      </c>
      <c r="S62" s="5">
        <v>1115</v>
      </c>
      <c r="T62" s="16">
        <v>1</v>
      </c>
      <c r="U62" s="17">
        <v>0.42262893915176392</v>
      </c>
      <c r="V62" s="32">
        <v>47.853702800000001</v>
      </c>
      <c r="W62" s="32">
        <v>325.79034423828131</v>
      </c>
      <c r="X62" s="17">
        <v>0.37333333492279053</v>
      </c>
      <c r="Y62" s="32">
        <v>47.65717549</v>
      </c>
      <c r="Z62" s="32">
        <v>295.83334350585938</v>
      </c>
      <c r="AA62" s="5">
        <v>1116</v>
      </c>
      <c r="AB62" s="5">
        <v>1116</v>
      </c>
      <c r="AC62" s="16">
        <v>1</v>
      </c>
      <c r="AD62" s="17">
        <v>0.37333333492279053</v>
      </c>
      <c r="AE62" s="32">
        <v>48.12114906</v>
      </c>
      <c r="AF62" s="32">
        <v>295.83334350585938</v>
      </c>
      <c r="AG62" s="16">
        <v>0.32</v>
      </c>
      <c r="AH62" s="16">
        <v>6.3E-2</v>
      </c>
      <c r="AI62" s="16">
        <v>1.7000000000000001E-2</v>
      </c>
      <c r="AJ62" s="16">
        <v>0.495</v>
      </c>
      <c r="AK62" s="16">
        <v>0.106</v>
      </c>
      <c r="AL62" s="16">
        <v>0</v>
      </c>
      <c r="AM62" s="16">
        <v>3.3000000000000002E-2</v>
      </c>
      <c r="AN62" s="16">
        <v>0.14799999999999999</v>
      </c>
      <c r="AO62" s="16">
        <v>0.46350000000000002</v>
      </c>
      <c r="AP62" s="5">
        <v>1</v>
      </c>
      <c r="AQ62" s="31">
        <v>9057.51953125</v>
      </c>
      <c r="AR62" s="31">
        <v>10089.36</v>
      </c>
    </row>
    <row r="63" spans="1:44" x14ac:dyDescent="0.3">
      <c r="A63" s="4">
        <v>491322050</v>
      </c>
      <c r="B63" s="3" t="s">
        <v>247</v>
      </c>
      <c r="C63" s="3" t="s">
        <v>1288</v>
      </c>
      <c r="D63" s="14">
        <v>89.766357421875</v>
      </c>
      <c r="E63" s="14">
        <v>86.872596740722656</v>
      </c>
      <c r="F63" s="14">
        <v>85.5765380859375</v>
      </c>
      <c r="G63" s="14">
        <v>80.370330810546875</v>
      </c>
      <c r="H63" s="5">
        <v>494</v>
      </c>
      <c r="I63" s="15">
        <v>7</v>
      </c>
      <c r="J63" s="15">
        <v>8</v>
      </c>
      <c r="K63" s="3" t="s">
        <v>3797</v>
      </c>
      <c r="L63" s="3" t="s">
        <v>3907</v>
      </c>
      <c r="M63" s="3" t="s">
        <v>3917</v>
      </c>
      <c r="N63" s="3" t="s">
        <v>3921</v>
      </c>
      <c r="O63" s="17">
        <v>0.50427353382110596</v>
      </c>
      <c r="P63" s="32">
        <v>51.448756359999997</v>
      </c>
      <c r="Q63" s="32">
        <v>354.4871826171875</v>
      </c>
      <c r="R63" s="5">
        <v>923</v>
      </c>
      <c r="S63" s="5">
        <v>363</v>
      </c>
      <c r="T63" s="16">
        <v>0.39328277111053472</v>
      </c>
      <c r="U63" s="17">
        <v>0.29347825050353998</v>
      </c>
      <c r="V63" s="32">
        <v>50.30918054</v>
      </c>
      <c r="W63" s="32">
        <v>300.54348754882813</v>
      </c>
      <c r="X63" s="17">
        <v>0.45085468888282781</v>
      </c>
      <c r="Y63" s="32">
        <v>49.816481949999996</v>
      </c>
      <c r="Z63" s="32">
        <v>319.4444580078125</v>
      </c>
      <c r="AA63" s="5">
        <v>922</v>
      </c>
      <c r="AB63" s="5">
        <v>363</v>
      </c>
      <c r="AC63" s="16">
        <v>0.39328277111053472</v>
      </c>
      <c r="AD63" s="17">
        <v>0.22826087474823001</v>
      </c>
      <c r="AE63" s="32">
        <v>46.758246669999998</v>
      </c>
      <c r="AF63" s="32">
        <v>240.21739196777341</v>
      </c>
      <c r="AG63" s="16">
        <v>1.4E-2</v>
      </c>
      <c r="AH63" s="16">
        <v>5.8999999999999997E-2</v>
      </c>
      <c r="AI63" s="16"/>
      <c r="AJ63" s="16">
        <v>0.82200000000000006</v>
      </c>
      <c r="AK63" s="16">
        <v>7.4999999999999997E-2</v>
      </c>
      <c r="AL63" s="16">
        <v>2.999999932944775E-2</v>
      </c>
      <c r="AM63" s="16"/>
      <c r="AN63" s="16">
        <v>0.11899999999999999</v>
      </c>
      <c r="AO63" s="16">
        <v>0.31900000000000001</v>
      </c>
      <c r="AP63" s="5">
        <v>0</v>
      </c>
      <c r="AQ63" s="31">
        <v>6973.10009765625</v>
      </c>
      <c r="AR63" s="31">
        <v>8613.7999999999993</v>
      </c>
    </row>
    <row r="64" spans="1:44" x14ac:dyDescent="0.3">
      <c r="A64" s="4">
        <v>491422050</v>
      </c>
      <c r="B64" s="3" t="s">
        <v>251</v>
      </c>
      <c r="C64" s="3" t="s">
        <v>1296</v>
      </c>
      <c r="D64" s="14">
        <v>85.704032897949219</v>
      </c>
      <c r="E64" s="14">
        <v>87.64013671875</v>
      </c>
      <c r="F64" s="14">
        <v>97.488807678222656</v>
      </c>
      <c r="G64" s="14">
        <v>98.334945678710938</v>
      </c>
      <c r="H64" s="5">
        <v>820</v>
      </c>
      <c r="I64" s="15">
        <v>7</v>
      </c>
      <c r="J64" s="15">
        <v>8</v>
      </c>
      <c r="K64" s="3" t="s">
        <v>3797</v>
      </c>
      <c r="L64" s="3" t="s">
        <v>3907</v>
      </c>
      <c r="M64" s="3" t="s">
        <v>3917</v>
      </c>
      <c r="N64" s="3" t="s">
        <v>3921</v>
      </c>
      <c r="O64" s="17">
        <v>0.42213642597198492</v>
      </c>
      <c r="P64" s="32">
        <v>49.802503190000003</v>
      </c>
      <c r="Q64" s="32">
        <v>318.146728515625</v>
      </c>
      <c r="R64" s="5">
        <v>1437</v>
      </c>
      <c r="S64" s="5">
        <v>958</v>
      </c>
      <c r="T64" s="16">
        <v>0.66666668653488159</v>
      </c>
      <c r="U64" s="17">
        <v>0.32452830672264099</v>
      </c>
      <c r="V64" s="32">
        <v>50.61916677</v>
      </c>
      <c r="W64" s="32">
        <v>290.75473022460938</v>
      </c>
      <c r="X64" s="17">
        <v>0.39203083515167242</v>
      </c>
      <c r="Y64" s="32">
        <v>57.543465920000003</v>
      </c>
      <c r="Z64" s="32">
        <v>310.66836547851563</v>
      </c>
      <c r="AA64" s="5">
        <v>1451</v>
      </c>
      <c r="AB64" s="5">
        <v>972</v>
      </c>
      <c r="AC64" s="16">
        <v>0.66666668653488159</v>
      </c>
      <c r="AD64" s="17">
        <v>0.30508473515510559</v>
      </c>
      <c r="AE64" s="32">
        <v>56.944494210000002</v>
      </c>
      <c r="AF64" s="32">
        <v>286.440673828125</v>
      </c>
      <c r="AG64" s="16">
        <v>9.0000000000000011E-3</v>
      </c>
      <c r="AH64" s="16">
        <v>0.42799999999999999</v>
      </c>
      <c r="AI64" s="16">
        <v>9.0000000000000011E-3</v>
      </c>
      <c r="AJ64" s="16">
        <v>0.51800000000000002</v>
      </c>
      <c r="AK64" s="16">
        <v>2.9000000000000001E-2</v>
      </c>
      <c r="AL64" s="16">
        <v>7.0000002160668373E-3</v>
      </c>
      <c r="AM64" s="16">
        <v>0.17599999999999999</v>
      </c>
      <c r="AN64" s="16">
        <v>0.113</v>
      </c>
      <c r="AO64" s="16">
        <v>0.59199999999999997</v>
      </c>
      <c r="AP64" s="5">
        <v>0</v>
      </c>
      <c r="AQ64" s="31">
        <v>6943.1201171875</v>
      </c>
      <c r="AR64" s="31">
        <v>9567.69</v>
      </c>
    </row>
    <row r="65" spans="1:44" x14ac:dyDescent="0.3">
      <c r="A65" s="4">
        <v>491423010</v>
      </c>
      <c r="B65" s="3" t="s">
        <v>251</v>
      </c>
      <c r="C65" s="3" t="s">
        <v>1298</v>
      </c>
      <c r="D65" s="14">
        <v>88.504737854003906</v>
      </c>
      <c r="E65" s="14">
        <v>86.743980407714844</v>
      </c>
      <c r="F65" s="14">
        <v>90.100044250488281</v>
      </c>
      <c r="G65" s="14">
        <v>91.3912353515625</v>
      </c>
      <c r="H65" s="5">
        <v>382</v>
      </c>
      <c r="I65" s="15">
        <v>6</v>
      </c>
      <c r="J65" s="15">
        <v>6</v>
      </c>
      <c r="K65" s="3" t="s">
        <v>3797</v>
      </c>
      <c r="L65" s="3" t="s">
        <v>3907</v>
      </c>
      <c r="M65" s="3" t="s">
        <v>3917</v>
      </c>
      <c r="N65" s="3" t="s">
        <v>3921</v>
      </c>
      <c r="O65" s="17">
        <v>0.40273973345756531</v>
      </c>
      <c r="P65" s="32">
        <v>50.937487240000003</v>
      </c>
      <c r="Q65" s="32">
        <v>326.30136108398438</v>
      </c>
      <c r="R65" s="5">
        <v>345</v>
      </c>
      <c r="S65" s="5">
        <v>227</v>
      </c>
      <c r="T65" s="16">
        <v>0.65797102451324463</v>
      </c>
      <c r="U65" s="17">
        <v>0.27868852019309998</v>
      </c>
      <c r="V65" s="32">
        <v>50.257235829999999</v>
      </c>
      <c r="W65" s="32">
        <v>293.85244750976563</v>
      </c>
      <c r="X65" s="17">
        <v>0.36986300349235529</v>
      </c>
      <c r="Y65" s="32">
        <v>52.750686680000001</v>
      </c>
      <c r="Z65" s="32">
        <v>299.45205688476563</v>
      </c>
      <c r="AA65" s="5">
        <v>349</v>
      </c>
      <c r="AB65" s="5">
        <v>231</v>
      </c>
      <c r="AC65" s="16">
        <v>0.65797102451324463</v>
      </c>
      <c r="AD65" s="17">
        <v>0.27049180865287781</v>
      </c>
      <c r="AE65" s="32">
        <v>53.00728909</v>
      </c>
      <c r="AF65" s="32">
        <v>263.52459716796881</v>
      </c>
      <c r="AG65" s="16"/>
      <c r="AH65" s="16">
        <v>0.39800000000000002</v>
      </c>
      <c r="AI65" s="16"/>
      <c r="AJ65" s="16">
        <v>0.56000000000000005</v>
      </c>
      <c r="AK65" s="16">
        <v>2.5999999999999999E-2</v>
      </c>
      <c r="AL65" s="16">
        <v>1.6000000759959221E-2</v>
      </c>
      <c r="AM65" s="16">
        <v>0.155</v>
      </c>
      <c r="AN65" s="16">
        <v>9.7000000000000003E-2</v>
      </c>
      <c r="AO65" s="16">
        <v>0.58899999999999997</v>
      </c>
      <c r="AP65" s="5">
        <v>0</v>
      </c>
      <c r="AQ65" s="31">
        <v>8286.33984375</v>
      </c>
      <c r="AR65" s="31">
        <v>9194.32</v>
      </c>
    </row>
    <row r="66" spans="1:44" x14ac:dyDescent="0.3">
      <c r="A66" s="4">
        <v>780123000</v>
      </c>
      <c r="B66" s="3" t="s">
        <v>375</v>
      </c>
      <c r="C66" s="3" t="s">
        <v>1572</v>
      </c>
      <c r="D66" s="14">
        <v>83.517974853515625</v>
      </c>
      <c r="E66" s="14">
        <v>85.127548217773438</v>
      </c>
      <c r="F66" s="14">
        <v>80.982795715332031</v>
      </c>
      <c r="G66" s="14">
        <v>81.393280029296875</v>
      </c>
      <c r="H66" s="5">
        <v>226</v>
      </c>
      <c r="I66" s="15">
        <v>6</v>
      </c>
      <c r="J66" s="15">
        <v>8</v>
      </c>
      <c r="K66" s="3" t="s">
        <v>3831</v>
      </c>
      <c r="L66" s="3" t="s">
        <v>3910</v>
      </c>
      <c r="M66" s="3" t="s">
        <v>3917</v>
      </c>
      <c r="N66" s="3" t="s">
        <v>3923</v>
      </c>
      <c r="O66" s="17">
        <v>0.2184465974569321</v>
      </c>
      <c r="P66" s="32">
        <v>48.916608279999998</v>
      </c>
      <c r="Q66" s="32">
        <v>277.66989135742188</v>
      </c>
      <c r="R66" s="5">
        <v>503</v>
      </c>
      <c r="S66" s="5">
        <v>503</v>
      </c>
      <c r="T66" s="16">
        <v>1</v>
      </c>
      <c r="U66" s="17">
        <v>0.2184465974569321</v>
      </c>
      <c r="V66" s="32">
        <v>49.60440199</v>
      </c>
      <c r="W66" s="32">
        <v>277.66989135742188</v>
      </c>
      <c r="X66" s="17">
        <v>0.12077295035123831</v>
      </c>
      <c r="Y66" s="32">
        <v>46.836718589999997</v>
      </c>
      <c r="Z66" s="32">
        <v>207.24638366699219</v>
      </c>
      <c r="AA66" s="5">
        <v>503</v>
      </c>
      <c r="AB66" s="5">
        <v>503</v>
      </c>
      <c r="AC66" s="16">
        <v>1</v>
      </c>
      <c r="AD66" s="17">
        <v>0.12077295035123831</v>
      </c>
      <c r="AE66" s="32">
        <v>47.33827608</v>
      </c>
      <c r="AF66" s="32">
        <v>207.24638366699219</v>
      </c>
      <c r="AG66" s="16">
        <v>0.47799999999999998</v>
      </c>
      <c r="AH66" s="16">
        <v>2.7E-2</v>
      </c>
      <c r="AI66" s="16"/>
      <c r="AJ66" s="16">
        <v>0.42499999999999999</v>
      </c>
      <c r="AK66" s="16">
        <v>7.1000000000000008E-2</v>
      </c>
      <c r="AL66" s="16">
        <v>0</v>
      </c>
      <c r="AM66" s="16"/>
      <c r="AN66" s="16">
        <v>0.08</v>
      </c>
      <c r="AO66" s="16">
        <v>0.64060000000000006</v>
      </c>
      <c r="AP66" s="5">
        <v>1</v>
      </c>
      <c r="AQ66" s="31">
        <v>9071.0302734375</v>
      </c>
      <c r="AR66" s="31">
        <v>10207.719999999999</v>
      </c>
    </row>
    <row r="67" spans="1:44" x14ac:dyDescent="0.3">
      <c r="A67" s="4">
        <v>51233000</v>
      </c>
      <c r="B67" s="3" t="s">
        <v>17</v>
      </c>
      <c r="C67" s="3" t="s">
        <v>581</v>
      </c>
      <c r="D67" s="14">
        <v>84.472503662109375</v>
      </c>
      <c r="E67" s="14">
        <v>86.969169616699219</v>
      </c>
      <c r="F67" s="14">
        <v>83.660865783691406</v>
      </c>
      <c r="G67" s="14">
        <v>84.097976684570313</v>
      </c>
      <c r="H67" s="5">
        <v>429</v>
      </c>
      <c r="I67" s="15">
        <v>6</v>
      </c>
      <c r="J67" s="15">
        <v>8</v>
      </c>
      <c r="K67" s="3" t="s">
        <v>3837</v>
      </c>
      <c r="L67" s="3" t="s">
        <v>3907</v>
      </c>
      <c r="M67" s="3" t="s">
        <v>3917</v>
      </c>
      <c r="N67" s="3" t="s">
        <v>3921</v>
      </c>
      <c r="O67" s="17">
        <v>0.36476427316665649</v>
      </c>
      <c r="P67" s="32">
        <v>49.303427480000003</v>
      </c>
      <c r="Q67" s="32">
        <v>319.106689453125</v>
      </c>
      <c r="R67" s="5">
        <v>773</v>
      </c>
      <c r="S67" s="5">
        <v>454</v>
      </c>
      <c r="T67" s="16">
        <v>0.58732211589813232</v>
      </c>
      <c r="U67" s="17">
        <v>0.32444444298744202</v>
      </c>
      <c r="V67" s="32">
        <v>50.348181969999999</v>
      </c>
      <c r="W67" s="32">
        <v>306.22222900390631</v>
      </c>
      <c r="X67" s="17">
        <v>0.233250617980957</v>
      </c>
      <c r="Y67" s="32">
        <v>48.573866529999997</v>
      </c>
      <c r="Z67" s="32">
        <v>264.51614379882813</v>
      </c>
      <c r="AA67" s="5">
        <v>776</v>
      </c>
      <c r="AB67" s="5">
        <v>455</v>
      </c>
      <c r="AC67" s="16">
        <v>0.58732211589813232</v>
      </c>
      <c r="AD67" s="17">
        <v>0.17777778208255771</v>
      </c>
      <c r="AE67" s="32">
        <v>48.871885200000001</v>
      </c>
      <c r="AF67" s="32">
        <v>245.33332824707031</v>
      </c>
      <c r="AG67" s="16"/>
      <c r="AH67" s="16">
        <v>6.3E-2</v>
      </c>
      <c r="AI67" s="16">
        <v>1.4E-2</v>
      </c>
      <c r="AJ67" s="16">
        <v>0.85499999999999998</v>
      </c>
      <c r="AK67" s="16">
        <v>5.6000000000000001E-2</v>
      </c>
      <c r="AL67" s="16">
        <v>1.200000010430813E-2</v>
      </c>
      <c r="AM67" s="16">
        <v>2.3E-2</v>
      </c>
      <c r="AN67" s="16">
        <v>0.11</v>
      </c>
      <c r="AO67" s="16">
        <v>0.501</v>
      </c>
      <c r="AP67" s="5">
        <v>0</v>
      </c>
      <c r="AQ67" s="31">
        <v>8602.1103515625</v>
      </c>
      <c r="AR67" s="31">
        <v>9101.25</v>
      </c>
    </row>
    <row r="68" spans="1:44" x14ac:dyDescent="0.3">
      <c r="A68" s="4">
        <v>480802100</v>
      </c>
      <c r="B68" s="3" t="s">
        <v>227</v>
      </c>
      <c r="C68" s="3" t="s">
        <v>1259</v>
      </c>
      <c r="D68" s="14">
        <v>79.675849914550781</v>
      </c>
      <c r="E68" s="14">
        <v>80.465431213378906</v>
      </c>
      <c r="F68" s="14">
        <v>76.630973815917969</v>
      </c>
      <c r="G68" s="14">
        <v>79.178810119628906</v>
      </c>
      <c r="H68" s="5">
        <v>580</v>
      </c>
      <c r="I68" s="15">
        <v>6</v>
      </c>
      <c r="J68" s="15">
        <v>8</v>
      </c>
      <c r="K68" s="3" t="s">
        <v>3879</v>
      </c>
      <c r="L68" s="3" t="s">
        <v>3914</v>
      </c>
      <c r="M68" s="3" t="s">
        <v>3918</v>
      </c>
      <c r="N68" s="3" t="s">
        <v>3922</v>
      </c>
      <c r="O68" s="17">
        <v>0.28737863898277283</v>
      </c>
      <c r="P68" s="32">
        <v>47.35959124</v>
      </c>
      <c r="Q68" s="32">
        <v>288.15533447265631</v>
      </c>
      <c r="R68" s="5">
        <v>1043</v>
      </c>
      <c r="S68" s="5">
        <v>907</v>
      </c>
      <c r="T68" s="16">
        <v>0.86960691213607788</v>
      </c>
      <c r="U68" s="17">
        <v>0.23129251599311829</v>
      </c>
      <c r="V68" s="32">
        <v>47.721500130000003</v>
      </c>
      <c r="W68" s="32">
        <v>273.69613647460938</v>
      </c>
      <c r="X68" s="17">
        <v>7.1146242320537567E-2</v>
      </c>
      <c r="Y68" s="32">
        <v>44.013878339999998</v>
      </c>
      <c r="Z68" s="32">
        <v>185.770751953125</v>
      </c>
      <c r="AA68" s="5">
        <v>1024</v>
      </c>
      <c r="AB68" s="5">
        <v>898</v>
      </c>
      <c r="AC68" s="16">
        <v>0.86960691213607788</v>
      </c>
      <c r="AD68" s="17">
        <v>3.6781609058380127E-2</v>
      </c>
      <c r="AE68" s="32">
        <v>46.08263358</v>
      </c>
      <c r="AF68" s="32"/>
      <c r="AG68" s="16">
        <v>0.64100000000000001</v>
      </c>
      <c r="AH68" s="16">
        <v>0.1</v>
      </c>
      <c r="AI68" s="16">
        <v>1.2E-2</v>
      </c>
      <c r="AJ68" s="16">
        <v>0.16400000000000001</v>
      </c>
      <c r="AK68" s="16">
        <v>7.9000000000000001E-2</v>
      </c>
      <c r="AL68" s="16">
        <v>3.0000000260770321E-3</v>
      </c>
      <c r="AM68" s="16">
        <v>3.3000000000000002E-2</v>
      </c>
      <c r="AN68" s="16">
        <v>0.13100000000000001</v>
      </c>
      <c r="AO68" s="16">
        <v>0.55500000000000005</v>
      </c>
      <c r="AP68" s="5">
        <v>0</v>
      </c>
      <c r="AQ68" s="31">
        <v>11968.98046875</v>
      </c>
      <c r="AR68" s="31">
        <v>13662.96</v>
      </c>
    </row>
    <row r="69" spans="1:44" x14ac:dyDescent="0.3">
      <c r="A69" s="4">
        <v>940862050</v>
      </c>
      <c r="B69" s="3" t="s">
        <v>439</v>
      </c>
      <c r="C69" s="3" t="s">
        <v>742</v>
      </c>
      <c r="D69" s="14">
        <v>87.280990600585938</v>
      </c>
      <c r="E69" s="14">
        <v>85.362220764160156</v>
      </c>
      <c r="F69" s="14">
        <v>84.197036743164063</v>
      </c>
      <c r="G69" s="14">
        <v>84.127433776855469</v>
      </c>
      <c r="H69" s="5">
        <v>507</v>
      </c>
      <c r="I69" s="15">
        <v>6</v>
      </c>
      <c r="J69" s="15">
        <v>8</v>
      </c>
      <c r="K69" s="3" t="s">
        <v>3867</v>
      </c>
      <c r="L69" s="3" t="s">
        <v>3910</v>
      </c>
      <c r="M69" s="3" t="s">
        <v>3916</v>
      </c>
      <c r="N69" s="3" t="s">
        <v>3923</v>
      </c>
      <c r="O69" s="17">
        <v>0.44588744640350342</v>
      </c>
      <c r="P69" s="32">
        <v>50.441564440000001</v>
      </c>
      <c r="Q69" s="32">
        <v>335.49783325195313</v>
      </c>
      <c r="R69" s="5">
        <v>946</v>
      </c>
      <c r="S69" s="5">
        <v>576</v>
      </c>
      <c r="T69" s="16">
        <v>0.60887950658798218</v>
      </c>
      <c r="U69" s="17">
        <v>0.31086140871047968</v>
      </c>
      <c r="V69" s="32">
        <v>49.699178779999997</v>
      </c>
      <c r="W69" s="32">
        <v>300.74905395507813</v>
      </c>
      <c r="X69" s="17">
        <v>0.40909090638160711</v>
      </c>
      <c r="Y69" s="32">
        <v>48.921657349999997</v>
      </c>
      <c r="Z69" s="32">
        <v>304.76190185546881</v>
      </c>
      <c r="AA69" s="5">
        <v>945</v>
      </c>
      <c r="AB69" s="5">
        <v>575</v>
      </c>
      <c r="AC69" s="16">
        <v>0.60887950658798218</v>
      </c>
      <c r="AD69" s="17">
        <v>0.32584270834922791</v>
      </c>
      <c r="AE69" s="32">
        <v>48.888586750000002</v>
      </c>
      <c r="AF69" s="32">
        <v>274.9063720703125</v>
      </c>
      <c r="AG69" s="16">
        <v>2.8000000000000001E-2</v>
      </c>
      <c r="AH69" s="16">
        <v>1.2E-2</v>
      </c>
      <c r="AI69" s="16"/>
      <c r="AJ69" s="16">
        <v>0.95500000000000007</v>
      </c>
      <c r="AK69" s="16"/>
      <c r="AL69" s="16">
        <v>6.0000000521540642E-3</v>
      </c>
      <c r="AM69" s="16"/>
      <c r="AN69" s="16">
        <v>0.152</v>
      </c>
      <c r="AO69" s="16">
        <v>0.55200000000000005</v>
      </c>
      <c r="AP69" s="5">
        <v>0</v>
      </c>
      <c r="AQ69" s="31">
        <v>8407.080078125</v>
      </c>
      <c r="AR69" s="31">
        <v>9373.11</v>
      </c>
    </row>
    <row r="70" spans="1:44" x14ac:dyDescent="0.3">
      <c r="A70" s="4">
        <v>100913000</v>
      </c>
      <c r="B70" s="3" t="s">
        <v>41</v>
      </c>
      <c r="C70" s="3" t="s">
        <v>629</v>
      </c>
      <c r="D70" s="14">
        <v>81.989128112792969</v>
      </c>
      <c r="E70" s="14">
        <v>81.862251281738281</v>
      </c>
      <c r="F70" s="14">
        <v>86.316719055175781</v>
      </c>
      <c r="G70" s="14">
        <v>86.088600158691406</v>
      </c>
      <c r="H70" s="5">
        <v>331</v>
      </c>
      <c r="I70" s="15">
        <v>6</v>
      </c>
      <c r="J70" s="15">
        <v>8</v>
      </c>
      <c r="K70" s="3" t="s">
        <v>3821</v>
      </c>
      <c r="L70" s="3" t="s">
        <v>3909</v>
      </c>
      <c r="M70" s="3" t="s">
        <v>3917</v>
      </c>
      <c r="N70" s="3" t="s">
        <v>3923</v>
      </c>
      <c r="O70" s="17">
        <v>0.40390878915786738</v>
      </c>
      <c r="P70" s="32">
        <v>48.297044990000003</v>
      </c>
      <c r="Q70" s="32">
        <v>327.03582763671881</v>
      </c>
      <c r="R70" s="5">
        <v>609</v>
      </c>
      <c r="S70" s="5">
        <v>206</v>
      </c>
      <c r="T70" s="16">
        <v>0.33825942873954767</v>
      </c>
      <c r="U70" s="17">
        <v>0.20000000298023221</v>
      </c>
      <c r="V70" s="32">
        <v>48.285636680000003</v>
      </c>
      <c r="W70" s="32"/>
      <c r="X70" s="17">
        <v>0.43648207187652588</v>
      </c>
      <c r="Y70" s="32">
        <v>50.296608300000003</v>
      </c>
      <c r="Z70" s="32">
        <v>317.91531372070313</v>
      </c>
      <c r="AA70" s="5">
        <v>609</v>
      </c>
      <c r="AB70" s="5">
        <v>206</v>
      </c>
      <c r="AC70" s="16">
        <v>0.33825942873954767</v>
      </c>
      <c r="AD70" s="17">
        <v>0.18947368860244751</v>
      </c>
      <c r="AE70" s="32">
        <v>50.000602010000001</v>
      </c>
      <c r="AF70" s="32">
        <v>247.36842346191409</v>
      </c>
      <c r="AG70" s="16"/>
      <c r="AH70" s="16">
        <v>2.1000000000000001E-2</v>
      </c>
      <c r="AI70" s="16"/>
      <c r="AJ70" s="16">
        <v>0.94000000000000006</v>
      </c>
      <c r="AK70" s="16">
        <v>0.03</v>
      </c>
      <c r="AL70" s="16">
        <v>8.999999612569809E-3</v>
      </c>
      <c r="AM70" s="16"/>
      <c r="AN70" s="16">
        <v>0.13600000000000001</v>
      </c>
      <c r="AO70" s="16">
        <v>0.21199999999999999</v>
      </c>
      <c r="AP70" s="5">
        <v>0</v>
      </c>
      <c r="AQ70" s="31">
        <v>7770.2099609375</v>
      </c>
      <c r="AR70" s="31">
        <v>8598.4</v>
      </c>
    </row>
    <row r="71" spans="1:44" x14ac:dyDescent="0.3">
      <c r="A71" s="4">
        <v>220881050</v>
      </c>
      <c r="B71" s="3" t="s">
        <v>95</v>
      </c>
      <c r="C71" s="3" t="s">
        <v>799</v>
      </c>
      <c r="D71" s="14">
        <v>91.942100524902344</v>
      </c>
      <c r="E71" s="14">
        <v>87.796401977539063</v>
      </c>
      <c r="F71" s="14">
        <v>90.879249572753906</v>
      </c>
      <c r="G71" s="14">
        <v>89.091728210449219</v>
      </c>
      <c r="H71" s="5">
        <v>109</v>
      </c>
      <c r="I71" s="15">
        <v>7</v>
      </c>
      <c r="J71" s="15">
        <v>12</v>
      </c>
      <c r="K71" s="3" t="s">
        <v>3810</v>
      </c>
      <c r="L71" s="3" t="s">
        <v>3907</v>
      </c>
      <c r="M71" s="3" t="s">
        <v>3916</v>
      </c>
      <c r="N71" s="3" t="s">
        <v>3921</v>
      </c>
      <c r="O71" s="17">
        <v>0.578125</v>
      </c>
      <c r="P71" s="32">
        <v>52.330471600000003</v>
      </c>
      <c r="Q71" s="32">
        <v>350</v>
      </c>
      <c r="R71" s="5">
        <v>80</v>
      </c>
      <c r="S71" s="5">
        <v>49</v>
      </c>
      <c r="T71" s="16">
        <v>0.61250001192092896</v>
      </c>
      <c r="U71" s="17">
        <v>0.37142857909202581</v>
      </c>
      <c r="V71" s="32">
        <v>50.682279860000001</v>
      </c>
      <c r="W71" s="32"/>
      <c r="X71" s="17">
        <v>0.25352111458778381</v>
      </c>
      <c r="Y71" s="32">
        <v>53.256128289999999</v>
      </c>
      <c r="Z71" s="32">
        <v>281.69015502929688</v>
      </c>
      <c r="AA71" s="5">
        <v>80</v>
      </c>
      <c r="AB71" s="5">
        <v>49</v>
      </c>
      <c r="AC71" s="16">
        <v>0.61250001192092896</v>
      </c>
      <c r="AD71" s="17">
        <v>0.210526317358017</v>
      </c>
      <c r="AE71" s="32">
        <v>51.703428019999997</v>
      </c>
      <c r="AF71" s="32"/>
      <c r="AG71" s="16"/>
      <c r="AH71" s="16"/>
      <c r="AI71" s="16"/>
      <c r="AJ71" s="16">
        <v>0.98199999999999998</v>
      </c>
      <c r="AK71" s="16"/>
      <c r="AL71" s="16">
        <v>1.7999999225139621E-2</v>
      </c>
      <c r="AM71" s="16"/>
      <c r="AN71" s="16">
        <v>0.17399999999999999</v>
      </c>
      <c r="AO71" s="16">
        <v>0.5</v>
      </c>
      <c r="AP71" s="5">
        <v>0</v>
      </c>
      <c r="AQ71" s="31">
        <v>11575.5</v>
      </c>
      <c r="AR71" s="31">
        <v>11797.26</v>
      </c>
    </row>
    <row r="72" spans="1:44" x14ac:dyDescent="0.3">
      <c r="A72" s="4">
        <v>1000601050</v>
      </c>
      <c r="B72" s="3" t="s">
        <v>474</v>
      </c>
      <c r="C72" s="3" t="s">
        <v>1944</v>
      </c>
      <c r="D72" s="14">
        <v>83.140922546386719</v>
      </c>
      <c r="E72" s="14">
        <v>83.399497985839844</v>
      </c>
      <c r="F72" s="14">
        <v>84.915657043457031</v>
      </c>
      <c r="G72" s="14">
        <v>83.31854248046875</v>
      </c>
      <c r="H72" s="5">
        <v>307</v>
      </c>
      <c r="I72" s="15">
        <v>7</v>
      </c>
      <c r="J72" s="15">
        <v>12</v>
      </c>
      <c r="K72" s="3" t="s">
        <v>3875</v>
      </c>
      <c r="L72" s="3" t="s">
        <v>3910</v>
      </c>
      <c r="M72" s="3" t="s">
        <v>3917</v>
      </c>
      <c r="N72" s="3" t="s">
        <v>3923</v>
      </c>
      <c r="O72" s="17">
        <v>0.38129496574401861</v>
      </c>
      <c r="P72" s="32">
        <v>48.76380795</v>
      </c>
      <c r="Q72" s="32">
        <v>314.38848876953131</v>
      </c>
      <c r="R72" s="5">
        <v>201</v>
      </c>
      <c r="S72" s="5">
        <v>101</v>
      </c>
      <c r="T72" s="16">
        <v>0.50248754024505615</v>
      </c>
      <c r="U72" s="17">
        <v>0.24285714328289029</v>
      </c>
      <c r="V72" s="32">
        <v>48.906489729999997</v>
      </c>
      <c r="W72" s="32"/>
      <c r="X72" s="17">
        <v>0.21167883276939389</v>
      </c>
      <c r="Y72" s="32">
        <v>49.387800220000003</v>
      </c>
      <c r="Z72" s="32"/>
      <c r="AA72" s="5">
        <v>201</v>
      </c>
      <c r="AB72" s="5">
        <v>101</v>
      </c>
      <c r="AC72" s="16">
        <v>0.50248754024505615</v>
      </c>
      <c r="AD72" s="17">
        <v>0.15151515603065491</v>
      </c>
      <c r="AE72" s="32">
        <v>48.429931330000002</v>
      </c>
      <c r="AF72" s="32"/>
      <c r="AG72" s="16">
        <v>4.5999999999999999E-2</v>
      </c>
      <c r="AH72" s="16"/>
      <c r="AI72" s="16"/>
      <c r="AJ72" s="16">
        <v>0.94100000000000006</v>
      </c>
      <c r="AK72" s="16"/>
      <c r="AL72" s="16">
        <v>1.30000002682209E-2</v>
      </c>
      <c r="AM72" s="16"/>
      <c r="AN72" s="16">
        <v>0.13700000000000001</v>
      </c>
      <c r="AO72" s="16">
        <v>0.435</v>
      </c>
      <c r="AP72" s="5">
        <v>0</v>
      </c>
      <c r="AQ72" s="31">
        <v>6899.75</v>
      </c>
      <c r="AR72" s="31">
        <v>9280.31</v>
      </c>
    </row>
    <row r="73" spans="1:44" x14ac:dyDescent="0.3">
      <c r="A73" s="4">
        <v>670613000</v>
      </c>
      <c r="B73" s="3" t="s">
        <v>325</v>
      </c>
      <c r="C73" s="3" t="s">
        <v>1481</v>
      </c>
      <c r="D73" s="14">
        <v>87.018646240234375</v>
      </c>
      <c r="E73" s="14">
        <v>88.619232177734375</v>
      </c>
      <c r="F73" s="14">
        <v>90.671485900878906</v>
      </c>
      <c r="G73" s="14">
        <v>88.867240905761719</v>
      </c>
      <c r="H73" s="5">
        <v>180</v>
      </c>
      <c r="I73" s="15">
        <v>6</v>
      </c>
      <c r="J73" s="15">
        <v>8</v>
      </c>
      <c r="K73" s="3" t="s">
        <v>3884</v>
      </c>
      <c r="L73" s="3" t="s">
        <v>3910</v>
      </c>
      <c r="M73" s="3" t="s">
        <v>3919</v>
      </c>
      <c r="N73" s="3" t="s">
        <v>3923</v>
      </c>
      <c r="O73" s="17">
        <v>0.19230769574642179</v>
      </c>
      <c r="P73" s="32">
        <v>50.335250989999999</v>
      </c>
      <c r="Q73" s="32">
        <v>266.66665649414063</v>
      </c>
      <c r="R73" s="5">
        <v>359</v>
      </c>
      <c r="S73" s="5">
        <v>359</v>
      </c>
      <c r="T73" s="16">
        <v>1</v>
      </c>
      <c r="U73" s="17">
        <v>0.19230769574642179</v>
      </c>
      <c r="V73" s="32">
        <v>51.014597899999998</v>
      </c>
      <c r="W73" s="32">
        <v>266.66665649414063</v>
      </c>
      <c r="X73" s="17">
        <v>0.14012739062309271</v>
      </c>
      <c r="Y73" s="32">
        <v>53.121359259999998</v>
      </c>
      <c r="Z73" s="32"/>
      <c r="AA73" s="5">
        <v>359</v>
      </c>
      <c r="AB73" s="5">
        <v>359</v>
      </c>
      <c r="AC73" s="16">
        <v>1</v>
      </c>
      <c r="AD73" s="17">
        <v>0.14012739062309271</v>
      </c>
      <c r="AE73" s="32">
        <v>51.576141100000001</v>
      </c>
      <c r="AF73" s="32"/>
      <c r="AG73" s="16">
        <v>0.64400000000000002</v>
      </c>
      <c r="AH73" s="16">
        <v>3.3000000000000002E-2</v>
      </c>
      <c r="AI73" s="16"/>
      <c r="AJ73" s="16">
        <v>0.23899999999999999</v>
      </c>
      <c r="AK73" s="16">
        <v>8.3000000000000004E-2</v>
      </c>
      <c r="AL73" s="16">
        <v>0</v>
      </c>
      <c r="AM73" s="16"/>
      <c r="AN73" s="16">
        <v>0.05</v>
      </c>
      <c r="AO73" s="16">
        <v>0.71230000000000004</v>
      </c>
      <c r="AP73" s="5">
        <v>1</v>
      </c>
      <c r="AQ73" s="31">
        <v>7501.64013671875</v>
      </c>
      <c r="AR73" s="31">
        <v>11177.49</v>
      </c>
    </row>
    <row r="74" spans="1:44" x14ac:dyDescent="0.3">
      <c r="A74" s="4">
        <v>511531050</v>
      </c>
      <c r="B74" s="3" t="s">
        <v>267</v>
      </c>
      <c r="C74" s="3" t="s">
        <v>1362</v>
      </c>
      <c r="D74" s="14">
        <v>85.149818420410156</v>
      </c>
      <c r="E74" s="14">
        <v>85.874275207519531</v>
      </c>
      <c r="F74" s="14">
        <v>78.005928039550781</v>
      </c>
      <c r="G74" s="14">
        <v>81.209915161132813</v>
      </c>
      <c r="H74" s="5">
        <v>82</v>
      </c>
      <c r="I74" s="15">
        <v>7</v>
      </c>
      <c r="J74" s="15">
        <v>12</v>
      </c>
      <c r="K74" s="3" t="s">
        <v>3893</v>
      </c>
      <c r="L74" s="3" t="s">
        <v>3908</v>
      </c>
      <c r="M74" s="3" t="s">
        <v>3919</v>
      </c>
      <c r="N74" s="3" t="s">
        <v>3923</v>
      </c>
      <c r="O74" s="17">
        <v>0.35555556416511541</v>
      </c>
      <c r="P74" s="32">
        <v>49.577910039999999</v>
      </c>
      <c r="Q74" s="32">
        <v>326.66665649414063</v>
      </c>
      <c r="R74" s="5">
        <v>58</v>
      </c>
      <c r="S74" s="5">
        <v>33</v>
      </c>
      <c r="T74" s="16">
        <v>0.56896549463272095</v>
      </c>
      <c r="U74" s="17">
        <v>0.2222222238779068</v>
      </c>
      <c r="V74" s="32">
        <v>49.905983409999997</v>
      </c>
      <c r="W74" s="32"/>
      <c r="X74" s="17">
        <v>0.19565217196941381</v>
      </c>
      <c r="Y74" s="32">
        <v>44.905752300000003</v>
      </c>
      <c r="Z74" s="32"/>
      <c r="AA74" s="5">
        <v>58</v>
      </c>
      <c r="AB74" s="5">
        <v>33</v>
      </c>
      <c r="AC74" s="16">
        <v>0.56896549463272095</v>
      </c>
      <c r="AD74" s="17">
        <v>0.1379310339689255</v>
      </c>
      <c r="AE74" s="32">
        <v>47.234305280000001</v>
      </c>
      <c r="AF74" s="32"/>
      <c r="AG74" s="16"/>
      <c r="AH74" s="16"/>
      <c r="AI74" s="16"/>
      <c r="AJ74" s="16">
        <v>0.93900000000000006</v>
      </c>
      <c r="AK74" s="16"/>
      <c r="AL74" s="16">
        <v>6.1000000685453408E-2</v>
      </c>
      <c r="AM74" s="16"/>
      <c r="AN74" s="16">
        <v>0.122</v>
      </c>
      <c r="AO74" s="16">
        <v>0.48899999999999999</v>
      </c>
      <c r="AP74" s="5">
        <v>0</v>
      </c>
      <c r="AQ74" s="31">
        <v>8138.740234375</v>
      </c>
      <c r="AR74" s="31">
        <v>11394.04</v>
      </c>
    </row>
    <row r="75" spans="1:44" x14ac:dyDescent="0.3">
      <c r="A75" s="4">
        <v>591173000</v>
      </c>
      <c r="B75" s="3" t="s">
        <v>302</v>
      </c>
      <c r="C75" s="3" t="s">
        <v>1432</v>
      </c>
      <c r="D75" s="14">
        <v>82.19390869140625</v>
      </c>
      <c r="E75" s="14">
        <v>80.199684143066406</v>
      </c>
      <c r="F75" s="14">
        <v>86.405769348144531</v>
      </c>
      <c r="G75" s="14">
        <v>84.288986206054688</v>
      </c>
      <c r="H75" s="5">
        <v>386</v>
      </c>
      <c r="I75" s="15">
        <v>6</v>
      </c>
      <c r="J75" s="15">
        <v>8</v>
      </c>
      <c r="K75" s="3" t="s">
        <v>3877</v>
      </c>
      <c r="L75" s="3" t="s">
        <v>3912</v>
      </c>
      <c r="M75" s="3" t="s">
        <v>3917</v>
      </c>
      <c r="N75" s="3" t="s">
        <v>3923</v>
      </c>
      <c r="O75" s="17">
        <v>0.34340658783912659</v>
      </c>
      <c r="P75" s="32">
        <v>48.380031279999997</v>
      </c>
      <c r="Q75" s="32">
        <v>313.4615478515625</v>
      </c>
      <c r="R75" s="5">
        <v>795</v>
      </c>
      <c r="S75" s="5">
        <v>377</v>
      </c>
      <c r="T75" s="16">
        <v>0.47421383857727051</v>
      </c>
      <c r="U75" s="17">
        <v>0.1864406764507294</v>
      </c>
      <c r="V75" s="32">
        <v>47.614170649999998</v>
      </c>
      <c r="W75" s="32">
        <v>269.49151611328131</v>
      </c>
      <c r="X75" s="17">
        <v>0.31388887763023382</v>
      </c>
      <c r="Y75" s="32">
        <v>50.354370000000003</v>
      </c>
      <c r="Z75" s="32">
        <v>291.11111450195313</v>
      </c>
      <c r="AA75" s="5">
        <v>789</v>
      </c>
      <c r="AB75" s="5">
        <v>373</v>
      </c>
      <c r="AC75" s="16">
        <v>0.47421383857727051</v>
      </c>
      <c r="AD75" s="17">
        <v>0.1666666716337204</v>
      </c>
      <c r="AE75" s="32">
        <v>48.980189619999997</v>
      </c>
      <c r="AF75" s="32">
        <v>239.08045959472659</v>
      </c>
      <c r="AG75" s="16">
        <v>1.7999999999999999E-2</v>
      </c>
      <c r="AH75" s="16">
        <v>6.2E-2</v>
      </c>
      <c r="AI75" s="16"/>
      <c r="AJ75" s="16">
        <v>0.86299999999999999</v>
      </c>
      <c r="AK75" s="16">
        <v>4.9000000000000002E-2</v>
      </c>
      <c r="AL75" s="16">
        <v>8.0000003799796104E-3</v>
      </c>
      <c r="AM75" s="16"/>
      <c r="AN75" s="16">
        <v>0.16600000000000001</v>
      </c>
      <c r="AO75" s="16">
        <v>0.39500000000000002</v>
      </c>
      <c r="AP75" s="5">
        <v>0</v>
      </c>
      <c r="AQ75" s="31">
        <v>5621.27001953125</v>
      </c>
      <c r="AR75" s="31">
        <v>8821.9599999999991</v>
      </c>
    </row>
    <row r="76" spans="1:44" x14ac:dyDescent="0.3">
      <c r="A76" s="4">
        <v>489283905</v>
      </c>
      <c r="B76" s="3" t="s">
        <v>245</v>
      </c>
      <c r="C76" s="3" t="s">
        <v>1286</v>
      </c>
      <c r="D76" s="14">
        <v>76.648635864257813</v>
      </c>
      <c r="E76" s="14">
        <v>73.452484130859375</v>
      </c>
      <c r="F76" s="14">
        <v>73.809471130371094</v>
      </c>
      <c r="G76" s="14">
        <v>74.920806884765625</v>
      </c>
      <c r="H76" s="5">
        <v>64</v>
      </c>
      <c r="I76" s="15">
        <v>6</v>
      </c>
      <c r="J76" s="15">
        <v>8</v>
      </c>
      <c r="K76" s="3" t="s">
        <v>3879</v>
      </c>
      <c r="L76" s="3" t="s">
        <v>3914</v>
      </c>
      <c r="M76" s="3" t="s">
        <v>3918</v>
      </c>
      <c r="N76" s="3" t="s">
        <v>3924</v>
      </c>
      <c r="O76" s="17">
        <v>0.22807016968727109</v>
      </c>
      <c r="P76" s="32">
        <v>46.13281671</v>
      </c>
      <c r="Q76" s="32"/>
      <c r="R76" s="5">
        <v>41</v>
      </c>
      <c r="S76" s="5">
        <v>33</v>
      </c>
      <c r="T76" s="16">
        <v>0.80487805604934692</v>
      </c>
      <c r="U76" s="17">
        <v>0.1162790730595589</v>
      </c>
      <c r="V76" s="32">
        <v>44.88915969</v>
      </c>
      <c r="W76" s="32"/>
      <c r="X76" s="17">
        <v>8.9285716414451599E-2</v>
      </c>
      <c r="Y76" s="32">
        <v>42.183686270000003</v>
      </c>
      <c r="Z76" s="32"/>
      <c r="AA76" s="5">
        <v>40</v>
      </c>
      <c r="AB76" s="5">
        <v>32</v>
      </c>
      <c r="AC76" s="16">
        <v>0.80487805604934692</v>
      </c>
      <c r="AD76" s="17">
        <v>4.76190485060215E-2</v>
      </c>
      <c r="AE76" s="32">
        <v>43.668271449999999</v>
      </c>
      <c r="AF76" s="32"/>
      <c r="AG76" s="16">
        <v>0.34399999999999997</v>
      </c>
      <c r="AH76" s="16">
        <v>7.8E-2</v>
      </c>
      <c r="AI76" s="16"/>
      <c r="AJ76" s="16">
        <v>0.40600000000000003</v>
      </c>
      <c r="AK76" s="16">
        <v>0.156</v>
      </c>
      <c r="AL76" s="16">
        <v>1.6000000759959221E-2</v>
      </c>
      <c r="AM76" s="16"/>
      <c r="AN76" s="16">
        <v>0.156</v>
      </c>
      <c r="AO76" s="16">
        <v>0.56500000000000006</v>
      </c>
      <c r="AP76" s="5">
        <v>0</v>
      </c>
      <c r="AQ76" s="31">
        <v>7956.27001953125</v>
      </c>
      <c r="AR76" s="31">
        <v>9169.41</v>
      </c>
    </row>
    <row r="77" spans="1:44" x14ac:dyDescent="0.3">
      <c r="A77" s="4">
        <v>231013000</v>
      </c>
      <c r="B77" s="3" t="s">
        <v>102</v>
      </c>
      <c r="C77" s="3" t="s">
        <v>819</v>
      </c>
      <c r="D77" s="14">
        <v>81.957366943359375</v>
      </c>
      <c r="E77" s="14">
        <v>81.348785400390625</v>
      </c>
      <c r="F77" s="14">
        <v>80.627349853515625</v>
      </c>
      <c r="G77" s="14">
        <v>80.402969360351563</v>
      </c>
      <c r="H77" s="5">
        <v>248</v>
      </c>
      <c r="I77" s="15">
        <v>6</v>
      </c>
      <c r="J77" s="15">
        <v>8</v>
      </c>
      <c r="K77" s="3" t="s">
        <v>3899</v>
      </c>
      <c r="L77" s="3" t="s">
        <v>3911</v>
      </c>
      <c r="M77" s="3" t="s">
        <v>3917</v>
      </c>
      <c r="N77" s="3" t="s">
        <v>3921</v>
      </c>
      <c r="O77" s="17">
        <v>0.28085106611251831</v>
      </c>
      <c r="P77" s="32">
        <v>48.284173629999998</v>
      </c>
      <c r="Q77" s="32">
        <v>289.7872314453125</v>
      </c>
      <c r="R77" s="5">
        <v>440</v>
      </c>
      <c r="S77" s="5">
        <v>223</v>
      </c>
      <c r="T77" s="16">
        <v>0.50681817531585693</v>
      </c>
      <c r="U77" s="17">
        <v>0.17499999701976779</v>
      </c>
      <c r="V77" s="32">
        <v>48.078261310000002</v>
      </c>
      <c r="W77" s="32">
        <v>257.5</v>
      </c>
      <c r="X77" s="17">
        <v>0.23829787969589231</v>
      </c>
      <c r="Y77" s="32">
        <v>46.60615593</v>
      </c>
      <c r="Z77" s="32">
        <v>259.574462890625</v>
      </c>
      <c r="AA77" s="5">
        <v>440</v>
      </c>
      <c r="AB77" s="5">
        <v>223</v>
      </c>
      <c r="AC77" s="16">
        <v>0.50681817531585693</v>
      </c>
      <c r="AD77" s="17">
        <v>0.10833333432674409</v>
      </c>
      <c r="AE77" s="32">
        <v>46.776752469999998</v>
      </c>
      <c r="AF77" s="32"/>
      <c r="AG77" s="16"/>
      <c r="AH77" s="16"/>
      <c r="AI77" s="16"/>
      <c r="AJ77" s="16">
        <v>0.97599999999999998</v>
      </c>
      <c r="AK77" s="16"/>
      <c r="AL77" s="16">
        <v>2.400000020861626E-2</v>
      </c>
      <c r="AM77" s="16"/>
      <c r="AN77" s="16">
        <v>0.13700000000000001</v>
      </c>
      <c r="AO77" s="16">
        <v>0.47699999999999998</v>
      </c>
      <c r="AP77" s="5">
        <v>0</v>
      </c>
      <c r="AQ77" s="31">
        <v>8132.1298828125</v>
      </c>
      <c r="AR77" s="31">
        <v>8553.26</v>
      </c>
    </row>
    <row r="78" spans="1:44" x14ac:dyDescent="0.3">
      <c r="A78" s="4">
        <v>350971050</v>
      </c>
      <c r="B78" s="3" t="s">
        <v>150</v>
      </c>
      <c r="C78" s="3" t="s">
        <v>959</v>
      </c>
      <c r="D78" s="14">
        <v>79.833503723144531</v>
      </c>
      <c r="E78" s="14">
        <v>81.262176513671875</v>
      </c>
      <c r="F78" s="14">
        <v>86.497467041015625</v>
      </c>
      <c r="G78" s="14">
        <v>88.031333923339844</v>
      </c>
      <c r="H78" s="5">
        <v>149</v>
      </c>
      <c r="I78" s="15">
        <v>7</v>
      </c>
      <c r="J78" s="15">
        <v>12</v>
      </c>
      <c r="K78" s="3" t="s">
        <v>3800</v>
      </c>
      <c r="L78" s="3" t="s">
        <v>3910</v>
      </c>
      <c r="M78" s="3" t="s">
        <v>3916</v>
      </c>
      <c r="N78" s="3" t="s">
        <v>3921</v>
      </c>
      <c r="O78" s="17">
        <v>0.1911764740943909</v>
      </c>
      <c r="P78" s="32">
        <v>47.423481680000002</v>
      </c>
      <c r="Q78" s="32">
        <v>276.4705810546875</v>
      </c>
      <c r="R78" s="5">
        <v>125</v>
      </c>
      <c r="S78" s="5">
        <v>125</v>
      </c>
      <c r="T78" s="16">
        <v>1</v>
      </c>
      <c r="U78" s="17">
        <v>0.1911764740943909</v>
      </c>
      <c r="V78" s="32">
        <v>48.043284040000003</v>
      </c>
      <c r="W78" s="32">
        <v>276.4705810546875</v>
      </c>
      <c r="X78" s="17">
        <v>9.2307694256305695E-2</v>
      </c>
      <c r="Y78" s="32">
        <v>50.413851489999999</v>
      </c>
      <c r="Z78" s="32"/>
      <c r="AA78" s="5">
        <v>125</v>
      </c>
      <c r="AB78" s="5">
        <v>125</v>
      </c>
      <c r="AC78" s="16">
        <v>1</v>
      </c>
      <c r="AD78" s="17">
        <v>9.2307694256305695E-2</v>
      </c>
      <c r="AE78" s="32">
        <v>51.1021669</v>
      </c>
      <c r="AF78" s="32"/>
      <c r="AG78" s="16">
        <v>8.7000000000000008E-2</v>
      </c>
      <c r="AH78" s="16">
        <v>0.20100000000000001</v>
      </c>
      <c r="AI78" s="16"/>
      <c r="AJ78" s="16">
        <v>0.68500000000000005</v>
      </c>
      <c r="AK78" s="16"/>
      <c r="AL78" s="16">
        <v>2.700000070035458E-2</v>
      </c>
      <c r="AM78" s="16">
        <v>0.06</v>
      </c>
      <c r="AN78" s="16">
        <v>0.114</v>
      </c>
      <c r="AO78" s="16">
        <v>0.59350000000000003</v>
      </c>
      <c r="AP78" s="5">
        <v>1</v>
      </c>
      <c r="AQ78" s="31">
        <v>8121.2998046875</v>
      </c>
      <c r="AR78" s="31">
        <v>9998.7999999999993</v>
      </c>
    </row>
    <row r="79" spans="1:44" x14ac:dyDescent="0.3">
      <c r="A79" s="4">
        <v>961023000</v>
      </c>
      <c r="B79" s="3" t="s">
        <v>453</v>
      </c>
      <c r="C79" s="3" t="s">
        <v>1878</v>
      </c>
      <c r="D79" s="14">
        <v>88.693016052246094</v>
      </c>
      <c r="E79" s="14">
        <v>86.678512573242188</v>
      </c>
      <c r="F79" s="14">
        <v>85.891738891601563</v>
      </c>
      <c r="G79" s="14">
        <v>82.985069274902344</v>
      </c>
      <c r="H79" s="5">
        <v>628</v>
      </c>
      <c r="I79" s="15">
        <v>6</v>
      </c>
      <c r="J79" s="15">
        <v>8</v>
      </c>
      <c r="K79" s="3" t="s">
        <v>3882</v>
      </c>
      <c r="L79" s="3" t="s">
        <v>3915</v>
      </c>
      <c r="M79" s="3" t="s">
        <v>3918</v>
      </c>
      <c r="N79" s="3" t="s">
        <v>3922</v>
      </c>
      <c r="O79" s="17">
        <v>0.72712147235870361</v>
      </c>
      <c r="P79" s="32">
        <v>51.013787229999998</v>
      </c>
      <c r="Q79" s="32">
        <v>407.8203125</v>
      </c>
      <c r="R79" s="5">
        <v>1137</v>
      </c>
      <c r="S79" s="5">
        <v>357</v>
      </c>
      <c r="T79" s="16">
        <v>0.31398415565490723</v>
      </c>
      <c r="U79" s="17">
        <v>0.42076501250267029</v>
      </c>
      <c r="V79" s="32">
        <v>50.230793460000001</v>
      </c>
      <c r="W79" s="32">
        <v>335.51913452148438</v>
      </c>
      <c r="X79" s="17">
        <v>0.69051581621170044</v>
      </c>
      <c r="Y79" s="32">
        <v>50.020940179999997</v>
      </c>
      <c r="Z79" s="32">
        <v>387.35440063476563</v>
      </c>
      <c r="AA79" s="5">
        <v>1138</v>
      </c>
      <c r="AB79" s="5">
        <v>359</v>
      </c>
      <c r="AC79" s="16">
        <v>0.31398415565490723</v>
      </c>
      <c r="AD79" s="17">
        <v>0.38586956262588501</v>
      </c>
      <c r="AE79" s="32">
        <v>48.240845989999997</v>
      </c>
      <c r="AF79" s="32">
        <v>297.28262329101563</v>
      </c>
      <c r="AG79" s="16">
        <v>0.154</v>
      </c>
      <c r="AH79" s="16">
        <v>4.9000000000000002E-2</v>
      </c>
      <c r="AI79" s="16">
        <v>0.11</v>
      </c>
      <c r="AJ79" s="16">
        <v>0.59399999999999997</v>
      </c>
      <c r="AK79" s="16">
        <v>9.1999999999999998E-2</v>
      </c>
      <c r="AL79" s="16">
        <v>0</v>
      </c>
      <c r="AM79" s="16">
        <v>0.01</v>
      </c>
      <c r="AN79" s="16">
        <v>0.11799999999999999</v>
      </c>
      <c r="AO79" s="16">
        <v>0.06</v>
      </c>
      <c r="AP79" s="5">
        <v>0</v>
      </c>
      <c r="AQ79" s="31">
        <v>19252.9609375</v>
      </c>
      <c r="AR79" s="31">
        <v>19561.11</v>
      </c>
    </row>
    <row r="80" spans="1:44" x14ac:dyDescent="0.3">
      <c r="A80" s="4">
        <v>150031050</v>
      </c>
      <c r="B80" s="3" t="s">
        <v>65</v>
      </c>
      <c r="C80" s="3" t="s">
        <v>723</v>
      </c>
      <c r="D80" s="14">
        <v>85.643257141113281</v>
      </c>
      <c r="E80" s="14">
        <v>87.193168640136719</v>
      </c>
      <c r="F80" s="14">
        <v>93.043663024902344</v>
      </c>
      <c r="G80" s="14">
        <v>91.639495849609375</v>
      </c>
      <c r="H80" s="5">
        <v>108</v>
      </c>
      <c r="I80" s="15">
        <v>7</v>
      </c>
      <c r="J80" s="15">
        <v>12</v>
      </c>
      <c r="K80" s="3" t="s">
        <v>3843</v>
      </c>
      <c r="L80" s="3" t="s">
        <v>3909</v>
      </c>
      <c r="M80" s="3" t="s">
        <v>3917</v>
      </c>
      <c r="N80" s="3" t="s">
        <v>3921</v>
      </c>
      <c r="O80" s="17">
        <v>0.5</v>
      </c>
      <c r="P80" s="32">
        <v>49.777875399999999</v>
      </c>
      <c r="Q80" s="32">
        <v>333.92855834960938</v>
      </c>
      <c r="R80" s="5">
        <v>60</v>
      </c>
      <c r="S80" s="5">
        <v>48</v>
      </c>
      <c r="T80" s="16">
        <v>0.80000001192092896</v>
      </c>
      <c r="U80" s="17">
        <v>0.51219511032104492</v>
      </c>
      <c r="V80" s="32">
        <v>50.438650189999997</v>
      </c>
      <c r="W80" s="32">
        <v>334.14633178710938</v>
      </c>
      <c r="X80" s="17">
        <v>0.29787233471870422</v>
      </c>
      <c r="Y80" s="32">
        <v>54.660087949999998</v>
      </c>
      <c r="Z80" s="32"/>
      <c r="AA80" s="5">
        <v>61</v>
      </c>
      <c r="AB80" s="5">
        <v>49</v>
      </c>
      <c r="AC80" s="16">
        <v>0.80000001192092896</v>
      </c>
      <c r="AD80" s="17">
        <v>0.28571429848670959</v>
      </c>
      <c r="AE80" s="32">
        <v>53.148055820000003</v>
      </c>
      <c r="AF80" s="32"/>
      <c r="AG80" s="16"/>
      <c r="AH80" s="16"/>
      <c r="AI80" s="16"/>
      <c r="AJ80" s="16">
        <v>0.95400000000000007</v>
      </c>
      <c r="AK80" s="16"/>
      <c r="AL80" s="16">
        <v>4.6000000089406967E-2</v>
      </c>
      <c r="AM80" s="16"/>
      <c r="AN80" s="16">
        <v>0.12</v>
      </c>
      <c r="AO80" s="16">
        <v>0.70100000000000007</v>
      </c>
      <c r="AP80" s="5">
        <v>0</v>
      </c>
      <c r="AQ80" s="31">
        <v>13546.1796875</v>
      </c>
      <c r="AR80" s="31">
        <v>16009.42</v>
      </c>
    </row>
    <row r="81" spans="1:44" x14ac:dyDescent="0.3">
      <c r="A81" s="4">
        <v>421243000</v>
      </c>
      <c r="B81" s="3" t="s">
        <v>193</v>
      </c>
      <c r="C81" s="3" t="s">
        <v>1092</v>
      </c>
      <c r="D81" s="14">
        <v>79.754631042480469</v>
      </c>
      <c r="E81" s="14">
        <v>82.539077758789063</v>
      </c>
      <c r="F81" s="14">
        <v>86.009902954101563</v>
      </c>
      <c r="G81" s="14">
        <v>87.670875549316406</v>
      </c>
      <c r="H81" s="5">
        <v>415</v>
      </c>
      <c r="I81" s="15">
        <v>6</v>
      </c>
      <c r="J81" s="15">
        <v>8</v>
      </c>
      <c r="K81" s="3" t="s">
        <v>3839</v>
      </c>
      <c r="L81" s="3" t="s">
        <v>3908</v>
      </c>
      <c r="M81" s="3" t="s">
        <v>3917</v>
      </c>
      <c r="N81" s="3" t="s">
        <v>3921</v>
      </c>
      <c r="O81" s="17">
        <v>0.27131783962249761</v>
      </c>
      <c r="P81" s="32">
        <v>47.39151674</v>
      </c>
      <c r="Q81" s="32">
        <v>296.89923095703131</v>
      </c>
      <c r="R81" s="5">
        <v>748</v>
      </c>
      <c r="S81" s="5">
        <v>432</v>
      </c>
      <c r="T81" s="16">
        <v>0.57754009962081909</v>
      </c>
      <c r="U81" s="17">
        <v>0.24137930572032931</v>
      </c>
      <c r="V81" s="32">
        <v>48.558987119999998</v>
      </c>
      <c r="W81" s="32">
        <v>282.75860595703131</v>
      </c>
      <c r="X81" s="17">
        <v>0.27906978130340582</v>
      </c>
      <c r="Y81" s="32">
        <v>50.097589890000002</v>
      </c>
      <c r="Z81" s="32">
        <v>273.385009765625</v>
      </c>
      <c r="AA81" s="5">
        <v>748</v>
      </c>
      <c r="AB81" s="5">
        <v>432</v>
      </c>
      <c r="AC81" s="16">
        <v>0.57754009962081909</v>
      </c>
      <c r="AD81" s="17">
        <v>0.21674877405166629</v>
      </c>
      <c r="AE81" s="32">
        <v>50.897781080000001</v>
      </c>
      <c r="AF81" s="32">
        <v>252.70936584472659</v>
      </c>
      <c r="AG81" s="16">
        <v>1.9E-2</v>
      </c>
      <c r="AH81" s="16">
        <v>3.9E-2</v>
      </c>
      <c r="AI81" s="16"/>
      <c r="AJ81" s="16">
        <v>0.89200000000000002</v>
      </c>
      <c r="AK81" s="16">
        <v>4.2999999999999997E-2</v>
      </c>
      <c r="AL81" s="16">
        <v>7.0000002160668373E-3</v>
      </c>
      <c r="AM81" s="16"/>
      <c r="AN81" s="16">
        <v>0.128</v>
      </c>
      <c r="AO81" s="16">
        <v>0.45800000000000002</v>
      </c>
      <c r="AP81" s="5">
        <v>0</v>
      </c>
      <c r="AQ81" s="31">
        <v>8504.740234375</v>
      </c>
      <c r="AR81" s="31">
        <v>9408.89</v>
      </c>
    </row>
    <row r="82" spans="1:44" x14ac:dyDescent="0.3">
      <c r="A82" s="4">
        <v>250033000</v>
      </c>
      <c r="B82" s="3" t="s">
        <v>111</v>
      </c>
      <c r="C82" s="3" t="s">
        <v>882</v>
      </c>
      <c r="D82" s="14">
        <v>81.800910949707031</v>
      </c>
      <c r="E82" s="14">
        <v>79.996818542480469</v>
      </c>
      <c r="F82" s="14">
        <v>82.344680786132813</v>
      </c>
      <c r="G82" s="14">
        <v>82.241065979003906</v>
      </c>
      <c r="H82" s="5">
        <v>134</v>
      </c>
      <c r="I82" s="15">
        <v>6</v>
      </c>
      <c r="J82" s="15">
        <v>8</v>
      </c>
      <c r="K82" s="3" t="s">
        <v>193</v>
      </c>
      <c r="L82" s="3" t="s">
        <v>3912</v>
      </c>
      <c r="M82" s="3" t="s">
        <v>3917</v>
      </c>
      <c r="N82" s="3" t="s">
        <v>3921</v>
      </c>
      <c r="O82" s="17">
        <v>0.34883719682693481</v>
      </c>
      <c r="P82" s="32">
        <v>48.220768360000001</v>
      </c>
      <c r="Q82" s="32">
        <v>316.27908325195313</v>
      </c>
      <c r="R82" s="5">
        <v>259</v>
      </c>
      <c r="S82" s="5">
        <v>135</v>
      </c>
      <c r="T82" s="16">
        <v>0.52123552560806274</v>
      </c>
      <c r="U82" s="17">
        <v>0.24590164422988889</v>
      </c>
      <c r="V82" s="32">
        <v>47.53223955</v>
      </c>
      <c r="W82" s="32">
        <v>291.80328369140631</v>
      </c>
      <c r="X82" s="17">
        <v>0.2093023210763931</v>
      </c>
      <c r="Y82" s="32">
        <v>47.72011431</v>
      </c>
      <c r="Z82" s="32">
        <v>262.0155029296875</v>
      </c>
      <c r="AA82" s="5">
        <v>260</v>
      </c>
      <c r="AB82" s="5">
        <v>136</v>
      </c>
      <c r="AC82" s="16">
        <v>0.52123552560806274</v>
      </c>
      <c r="AD82" s="17">
        <v>0.1311475336551666</v>
      </c>
      <c r="AE82" s="32">
        <v>47.81898451</v>
      </c>
      <c r="AF82" s="32"/>
      <c r="AG82" s="16"/>
      <c r="AH82" s="16"/>
      <c r="AI82" s="16"/>
      <c r="AJ82" s="16">
        <v>0.77600000000000002</v>
      </c>
      <c r="AK82" s="16">
        <v>0.157</v>
      </c>
      <c r="AL82" s="16">
        <v>6.7000001668930054E-2</v>
      </c>
      <c r="AM82" s="16"/>
      <c r="AN82" s="16">
        <v>0.16400000000000001</v>
      </c>
      <c r="AO82" s="16">
        <v>0.29099999999999998</v>
      </c>
      <c r="AP82" s="5">
        <v>0</v>
      </c>
      <c r="AQ82" s="31">
        <v>8504.7802734375</v>
      </c>
      <c r="AR82" s="31">
        <v>9144.94</v>
      </c>
    </row>
    <row r="83" spans="1:44" x14ac:dyDescent="0.3">
      <c r="A83" s="4">
        <v>260013000</v>
      </c>
      <c r="B83" s="3" t="s">
        <v>112</v>
      </c>
      <c r="C83" s="3" t="s">
        <v>884</v>
      </c>
      <c r="D83" s="14">
        <v>89.855972290039063</v>
      </c>
      <c r="E83" s="14">
        <v>89.356796264648438</v>
      </c>
      <c r="F83" s="14">
        <v>90.471878051757813</v>
      </c>
      <c r="G83" s="14">
        <v>92.043045043945313</v>
      </c>
      <c r="H83" s="5">
        <v>151</v>
      </c>
      <c r="I83" s="15">
        <v>6</v>
      </c>
      <c r="J83" s="15">
        <v>8</v>
      </c>
      <c r="K83" s="3" t="s">
        <v>3857</v>
      </c>
      <c r="L83" s="3" t="s">
        <v>3909</v>
      </c>
      <c r="M83" s="3" t="s">
        <v>3916</v>
      </c>
      <c r="N83" s="3" t="s">
        <v>3921</v>
      </c>
      <c r="O83" s="17">
        <v>0.42253521084785461</v>
      </c>
      <c r="P83" s="32">
        <v>51.485073620000001</v>
      </c>
      <c r="Q83" s="32">
        <v>342.95773315429688</v>
      </c>
      <c r="R83" s="5">
        <v>276</v>
      </c>
      <c r="S83" s="5">
        <v>124</v>
      </c>
      <c r="T83" s="16">
        <v>0.44927537441253662</v>
      </c>
      <c r="U83" s="17">
        <v>0</v>
      </c>
      <c r="V83" s="32">
        <v>51.312479289999999</v>
      </c>
      <c r="W83" s="32"/>
      <c r="X83" s="17">
        <v>0.50704222917556763</v>
      </c>
      <c r="Y83" s="32">
        <v>52.991884339999999</v>
      </c>
      <c r="Z83" s="32">
        <v>344.3662109375</v>
      </c>
      <c r="AA83" s="5">
        <v>276</v>
      </c>
      <c r="AB83" s="5">
        <v>124</v>
      </c>
      <c r="AC83" s="16">
        <v>0.44927537441253662</v>
      </c>
      <c r="AD83" s="17">
        <v>0.27419355511665339</v>
      </c>
      <c r="AE83" s="32">
        <v>53.376874350000001</v>
      </c>
      <c r="AF83" s="32">
        <v>283.8709716796875</v>
      </c>
      <c r="AG83" s="16"/>
      <c r="AH83" s="16"/>
      <c r="AI83" s="16"/>
      <c r="AJ83" s="16">
        <v>0.94000000000000006</v>
      </c>
      <c r="AK83" s="16"/>
      <c r="AL83" s="16">
        <v>5.9999998658895493E-2</v>
      </c>
      <c r="AM83" s="16"/>
      <c r="AN83" s="16">
        <v>0.152</v>
      </c>
      <c r="AO83" s="16">
        <v>0.376</v>
      </c>
      <c r="AP83" s="5">
        <v>0</v>
      </c>
      <c r="AQ83" s="31">
        <v>8298.5302734375</v>
      </c>
      <c r="AR83" s="31">
        <v>9022.19</v>
      </c>
    </row>
    <row r="84" spans="1:44" x14ac:dyDescent="0.3">
      <c r="A84" s="4">
        <v>260051050</v>
      </c>
      <c r="B84" s="3" t="s">
        <v>114</v>
      </c>
      <c r="C84" s="3" t="s">
        <v>887</v>
      </c>
      <c r="D84" s="14">
        <v>88.359176635742188</v>
      </c>
      <c r="E84" s="14">
        <v>88.0159912109375</v>
      </c>
      <c r="F84" s="14">
        <v>84.443733215332031</v>
      </c>
      <c r="G84" s="14">
        <v>84.20831298828125</v>
      </c>
      <c r="H84" s="5">
        <v>298</v>
      </c>
      <c r="I84" s="15">
        <v>7</v>
      </c>
      <c r="J84" s="15">
        <v>12</v>
      </c>
      <c r="K84" s="3" t="s">
        <v>3857</v>
      </c>
      <c r="L84" s="3" t="s">
        <v>3909</v>
      </c>
      <c r="M84" s="3" t="s">
        <v>3916</v>
      </c>
      <c r="N84" s="3" t="s">
        <v>3924</v>
      </c>
      <c r="O84" s="17">
        <v>0.4761904776096344</v>
      </c>
      <c r="P84" s="32">
        <v>50.878497119999999</v>
      </c>
      <c r="Q84" s="32">
        <v>337.41497802734381</v>
      </c>
      <c r="R84" s="5">
        <v>191</v>
      </c>
      <c r="S84" s="5">
        <v>64</v>
      </c>
      <c r="T84" s="16">
        <v>0.33507853746414179</v>
      </c>
      <c r="U84" s="17">
        <v>0.26086956262588501</v>
      </c>
      <c r="V84" s="32">
        <v>50.770966710000003</v>
      </c>
      <c r="W84" s="32"/>
      <c r="X84" s="17">
        <v>0.32653060555458069</v>
      </c>
      <c r="Y84" s="32">
        <v>49.081680939999998</v>
      </c>
      <c r="Z84" s="32">
        <v>300</v>
      </c>
      <c r="AA84" s="5">
        <v>189</v>
      </c>
      <c r="AB84" s="5">
        <v>62</v>
      </c>
      <c r="AC84" s="16">
        <v>0.33507853746414179</v>
      </c>
      <c r="AD84" s="17">
        <v>0.19354838132858279</v>
      </c>
      <c r="AE84" s="32">
        <v>48.934449530000002</v>
      </c>
      <c r="AF84" s="32"/>
      <c r="AG84" s="16"/>
      <c r="AH84" s="16"/>
      <c r="AI84" s="16"/>
      <c r="AJ84" s="16">
        <v>0.96</v>
      </c>
      <c r="AK84" s="16">
        <v>0.02</v>
      </c>
      <c r="AL84" s="16">
        <v>1.9999999552965161E-2</v>
      </c>
      <c r="AM84" s="16"/>
      <c r="AN84" s="16">
        <v>5.7000000000000002E-2</v>
      </c>
      <c r="AO84" s="16">
        <v>0.252</v>
      </c>
      <c r="AP84" s="5">
        <v>0</v>
      </c>
      <c r="AQ84" s="31">
        <v>7811.06982421875</v>
      </c>
      <c r="AR84" s="31">
        <v>9185.99</v>
      </c>
    </row>
    <row r="85" spans="1:44" x14ac:dyDescent="0.3">
      <c r="A85" s="4">
        <v>100933040</v>
      </c>
      <c r="B85" s="3" t="s">
        <v>43</v>
      </c>
      <c r="C85" s="3" t="s">
        <v>637</v>
      </c>
      <c r="D85" s="14">
        <v>87.578559875488281</v>
      </c>
      <c r="E85" s="14">
        <v>87.198684692382813</v>
      </c>
      <c r="F85" s="14">
        <v>82.860252380371094</v>
      </c>
      <c r="G85" s="14">
        <v>82.352333068847656</v>
      </c>
      <c r="H85" s="5">
        <v>601</v>
      </c>
      <c r="I85" s="15">
        <v>6</v>
      </c>
      <c r="J85" s="15">
        <v>8</v>
      </c>
      <c r="K85" s="3" t="s">
        <v>3821</v>
      </c>
      <c r="L85" s="3" t="s">
        <v>3909</v>
      </c>
      <c r="M85" s="3" t="s">
        <v>3918</v>
      </c>
      <c r="N85" s="3" t="s">
        <v>3921</v>
      </c>
      <c r="O85" s="17">
        <v>0.48221343755722051</v>
      </c>
      <c r="P85" s="32">
        <v>50.562155199999999</v>
      </c>
      <c r="Q85" s="32">
        <v>343.0830078125</v>
      </c>
      <c r="R85" s="5">
        <v>1156</v>
      </c>
      <c r="S85" s="5">
        <v>541</v>
      </c>
      <c r="T85" s="16">
        <v>0.46799308061599731</v>
      </c>
      <c r="U85" s="17">
        <v>0.27230048179626459</v>
      </c>
      <c r="V85" s="32">
        <v>50.440878840000003</v>
      </c>
      <c r="W85" s="32">
        <v>272.76995849609381</v>
      </c>
      <c r="X85" s="17">
        <v>0.38415840268135071</v>
      </c>
      <c r="Y85" s="32">
        <v>48.054545390000001</v>
      </c>
      <c r="Z85" s="32">
        <v>291.48513793945313</v>
      </c>
      <c r="AA85" s="5">
        <v>1159</v>
      </c>
      <c r="AB85" s="5">
        <v>548</v>
      </c>
      <c r="AC85" s="16">
        <v>0.46799308061599731</v>
      </c>
      <c r="AD85" s="17">
        <v>0.18309858441352839</v>
      </c>
      <c r="AE85" s="32">
        <v>47.88207551</v>
      </c>
      <c r="AF85" s="32">
        <v>215.0234680175781</v>
      </c>
      <c r="AG85" s="16">
        <v>0.111</v>
      </c>
      <c r="AH85" s="16">
        <v>5.1999999999999998E-2</v>
      </c>
      <c r="AI85" s="16">
        <v>9.2999999999999999E-2</v>
      </c>
      <c r="AJ85" s="16">
        <v>0.66100000000000003</v>
      </c>
      <c r="AK85" s="16">
        <v>7.6999999999999999E-2</v>
      </c>
      <c r="AL85" s="16">
        <v>7.0000002160668373E-3</v>
      </c>
      <c r="AM85" s="16">
        <v>0.11</v>
      </c>
      <c r="AN85" s="16">
        <v>0.115</v>
      </c>
      <c r="AO85" s="16">
        <v>0.31900000000000001</v>
      </c>
      <c r="AP85" s="5">
        <v>0</v>
      </c>
      <c r="AQ85" s="31">
        <v>13722.5400390625</v>
      </c>
      <c r="AR85" s="31">
        <v>14275.28</v>
      </c>
    </row>
    <row r="86" spans="1:44" x14ac:dyDescent="0.3">
      <c r="A86" s="4">
        <v>100932075</v>
      </c>
      <c r="B86" s="3" t="s">
        <v>43</v>
      </c>
      <c r="C86" s="3" t="s">
        <v>635</v>
      </c>
      <c r="D86" s="14">
        <v>81.1690673828125</v>
      </c>
      <c r="E86" s="14">
        <v>79.997276306152344</v>
      </c>
      <c r="F86" s="14">
        <v>77.590980529785156</v>
      </c>
      <c r="G86" s="14">
        <v>75.785621643066406</v>
      </c>
      <c r="H86" s="5">
        <v>617</v>
      </c>
      <c r="I86" s="15">
        <v>6</v>
      </c>
      <c r="J86" s="15">
        <v>8</v>
      </c>
      <c r="K86" s="3" t="s">
        <v>3821</v>
      </c>
      <c r="L86" s="3" t="s">
        <v>3909</v>
      </c>
      <c r="M86" s="3" t="s">
        <v>3918</v>
      </c>
      <c r="N86" s="3" t="s">
        <v>3921</v>
      </c>
      <c r="O86" s="17">
        <v>0.36873748898506159</v>
      </c>
      <c r="P86" s="32">
        <v>47.964714530000002</v>
      </c>
      <c r="Q86" s="32">
        <v>301.00201416015631</v>
      </c>
      <c r="R86" s="5">
        <v>1101</v>
      </c>
      <c r="S86" s="5">
        <v>652</v>
      </c>
      <c r="T86" s="16">
        <v>0.59218889474868774</v>
      </c>
      <c r="U86" s="17">
        <v>0.26168224215507507</v>
      </c>
      <c r="V86" s="32">
        <v>47.53242522</v>
      </c>
      <c r="W86" s="32">
        <v>264.48599243164063</v>
      </c>
      <c r="X86" s="17">
        <v>0.22400000691413879</v>
      </c>
      <c r="Y86" s="32">
        <v>44.636590740000003</v>
      </c>
      <c r="Z86" s="32">
        <v>239</v>
      </c>
      <c r="AA86" s="5">
        <v>1093</v>
      </c>
      <c r="AB86" s="5">
        <v>650</v>
      </c>
      <c r="AC86" s="16">
        <v>0.59218889474868774</v>
      </c>
      <c r="AD86" s="17">
        <v>0.1152647957205772</v>
      </c>
      <c r="AE86" s="32">
        <v>44.158636700000002</v>
      </c>
      <c r="AF86" s="32">
        <v>192.52336120605469</v>
      </c>
      <c r="AG86" s="16">
        <v>0.23200000000000001</v>
      </c>
      <c r="AH86" s="16">
        <v>0.05</v>
      </c>
      <c r="AI86" s="16">
        <v>2.8000000000000001E-2</v>
      </c>
      <c r="AJ86" s="16">
        <v>0.58199999999999996</v>
      </c>
      <c r="AK86" s="16">
        <v>0.107</v>
      </c>
      <c r="AL86" s="16">
        <v>2.000000094994903E-3</v>
      </c>
      <c r="AM86" s="16"/>
      <c r="AN86" s="16">
        <v>0.154</v>
      </c>
      <c r="AO86" s="16">
        <v>0.54200000000000004</v>
      </c>
      <c r="AP86" s="5">
        <v>0</v>
      </c>
      <c r="AQ86" s="31">
        <v>13008.58984375</v>
      </c>
      <c r="AR86" s="31">
        <v>13514.9</v>
      </c>
    </row>
    <row r="87" spans="1:44" x14ac:dyDescent="0.3">
      <c r="A87" s="4">
        <v>100932060</v>
      </c>
      <c r="B87" s="3" t="s">
        <v>43</v>
      </c>
      <c r="C87" s="3" t="s">
        <v>634</v>
      </c>
      <c r="D87" s="14">
        <v>82.613082885742188</v>
      </c>
      <c r="E87" s="14">
        <v>82.07684326171875</v>
      </c>
      <c r="F87" s="14">
        <v>83.223129272460938</v>
      </c>
      <c r="G87" s="14">
        <v>83.05377197265625</v>
      </c>
      <c r="H87" s="5">
        <v>611</v>
      </c>
      <c r="I87" s="15">
        <v>6</v>
      </c>
      <c r="J87" s="15">
        <v>8</v>
      </c>
      <c r="K87" s="3" t="s">
        <v>3821</v>
      </c>
      <c r="L87" s="3" t="s">
        <v>3909</v>
      </c>
      <c r="M87" s="3" t="s">
        <v>3918</v>
      </c>
      <c r="N87" s="3" t="s">
        <v>3921</v>
      </c>
      <c r="O87" s="17">
        <v>0.25097274780273438</v>
      </c>
      <c r="P87" s="32">
        <v>48.549901290000001</v>
      </c>
      <c r="Q87" s="32">
        <v>257.39300537109381</v>
      </c>
      <c r="R87" s="5">
        <v>977</v>
      </c>
      <c r="S87" s="5">
        <v>723</v>
      </c>
      <c r="T87" s="16">
        <v>0.74002045392990112</v>
      </c>
      <c r="U87" s="17">
        <v>0.15949366986751559</v>
      </c>
      <c r="V87" s="32">
        <v>48.372304880000002</v>
      </c>
      <c r="W87" s="32">
        <v>227.08860778808591</v>
      </c>
      <c r="X87" s="17">
        <v>0.1712062209844589</v>
      </c>
      <c r="Y87" s="32">
        <v>48.289928740000001</v>
      </c>
      <c r="Z87" s="32">
        <v>214.78599548339841</v>
      </c>
      <c r="AA87" s="5">
        <v>991</v>
      </c>
      <c r="AB87" s="5">
        <v>737</v>
      </c>
      <c r="AC87" s="16">
        <v>0.74002045392990112</v>
      </c>
      <c r="AD87" s="17">
        <v>9.1370560228824615E-2</v>
      </c>
      <c r="AE87" s="32">
        <v>48.27980178</v>
      </c>
      <c r="AF87" s="32">
        <v>183.24873352050781</v>
      </c>
      <c r="AG87" s="16">
        <v>0.35199999999999998</v>
      </c>
      <c r="AH87" s="16">
        <v>0.13600000000000001</v>
      </c>
      <c r="AI87" s="16">
        <v>2.8000000000000001E-2</v>
      </c>
      <c r="AJ87" s="16">
        <v>0.36799999999999999</v>
      </c>
      <c r="AK87" s="16">
        <v>0.105</v>
      </c>
      <c r="AL87" s="16">
        <v>1.099999994039536E-2</v>
      </c>
      <c r="AM87" s="16">
        <v>9.5000000000000001E-2</v>
      </c>
      <c r="AN87" s="16">
        <v>0.151</v>
      </c>
      <c r="AO87" s="16">
        <v>0.67600000000000005</v>
      </c>
      <c r="AP87" s="5">
        <v>0</v>
      </c>
      <c r="AQ87" s="31">
        <v>13378.849609375</v>
      </c>
      <c r="AR87" s="31">
        <v>13940.07</v>
      </c>
    </row>
    <row r="88" spans="1:44" x14ac:dyDescent="0.3">
      <c r="A88" s="4">
        <v>100933060</v>
      </c>
      <c r="B88" s="3" t="s">
        <v>43</v>
      </c>
      <c r="C88" s="3" t="s">
        <v>638</v>
      </c>
      <c r="D88" s="14">
        <v>81.8756103515625</v>
      </c>
      <c r="E88" s="14">
        <v>81.721603393554688</v>
      </c>
      <c r="F88" s="14">
        <v>78.464256286621094</v>
      </c>
      <c r="G88" s="14">
        <v>79.703086853027344</v>
      </c>
      <c r="H88" s="5">
        <v>638</v>
      </c>
      <c r="I88" s="15">
        <v>6</v>
      </c>
      <c r="J88" s="15">
        <v>8</v>
      </c>
      <c r="K88" s="3" t="s">
        <v>3821</v>
      </c>
      <c r="L88" s="3" t="s">
        <v>3909</v>
      </c>
      <c r="M88" s="3" t="s">
        <v>3918</v>
      </c>
      <c r="N88" s="3" t="s">
        <v>3921</v>
      </c>
      <c r="O88" s="17">
        <v>0.22365988790988919</v>
      </c>
      <c r="P88" s="32">
        <v>48.25104133</v>
      </c>
      <c r="Q88" s="32">
        <v>256.56192016601563</v>
      </c>
      <c r="R88" s="5">
        <v>1146</v>
      </c>
      <c r="S88" s="5">
        <v>881</v>
      </c>
      <c r="T88" s="16">
        <v>0.76876091957092285</v>
      </c>
      <c r="U88" s="17">
        <v>0.16091954708099371</v>
      </c>
      <c r="V88" s="32">
        <v>48.22883332</v>
      </c>
      <c r="W88" s="32">
        <v>235.86207580566409</v>
      </c>
      <c r="X88" s="17">
        <v>0.13543599843978879</v>
      </c>
      <c r="Y88" s="32">
        <v>45.20304909</v>
      </c>
      <c r="Z88" s="32">
        <v>196.47496032714841</v>
      </c>
      <c r="AA88" s="5">
        <v>1143</v>
      </c>
      <c r="AB88" s="5">
        <v>878</v>
      </c>
      <c r="AC88" s="16">
        <v>0.76876091957092285</v>
      </c>
      <c r="AD88" s="17">
        <v>8.314087986946106E-2</v>
      </c>
      <c r="AE88" s="32">
        <v>46.379906290000001</v>
      </c>
      <c r="AF88" s="32">
        <v>174.1339416503906</v>
      </c>
      <c r="AG88" s="16">
        <v>0.38100000000000001</v>
      </c>
      <c r="AH88" s="16">
        <v>7.8E-2</v>
      </c>
      <c r="AI88" s="16">
        <v>3.1E-2</v>
      </c>
      <c r="AJ88" s="16">
        <v>0.39</v>
      </c>
      <c r="AK88" s="16">
        <v>0.113</v>
      </c>
      <c r="AL88" s="16">
        <v>6.0000000521540642E-3</v>
      </c>
      <c r="AM88" s="16">
        <v>4.7E-2</v>
      </c>
      <c r="AN88" s="16">
        <v>0.151</v>
      </c>
      <c r="AO88" s="16">
        <v>0.73799999999999999</v>
      </c>
      <c r="AP88" s="5">
        <v>0</v>
      </c>
      <c r="AQ88" s="31">
        <v>12453.3203125</v>
      </c>
      <c r="AR88" s="31">
        <v>12891.06</v>
      </c>
    </row>
    <row r="89" spans="1:44" x14ac:dyDescent="0.3">
      <c r="A89" s="4">
        <v>100933000</v>
      </c>
      <c r="B89" s="3" t="s">
        <v>43</v>
      </c>
      <c r="C89" s="3" t="s">
        <v>636</v>
      </c>
      <c r="D89" s="14">
        <v>83.399894714355469</v>
      </c>
      <c r="E89" s="14">
        <v>82.659385681152344</v>
      </c>
      <c r="F89" s="14">
        <v>84.849899291992188</v>
      </c>
      <c r="G89" s="14">
        <v>82.955307006835938</v>
      </c>
      <c r="H89" s="5">
        <v>736</v>
      </c>
      <c r="I89" s="15">
        <v>6</v>
      </c>
      <c r="J89" s="15">
        <v>8</v>
      </c>
      <c r="K89" s="3" t="s">
        <v>3821</v>
      </c>
      <c r="L89" s="3" t="s">
        <v>3909</v>
      </c>
      <c r="M89" s="3" t="s">
        <v>3918</v>
      </c>
      <c r="N89" s="3" t="s">
        <v>3921</v>
      </c>
      <c r="O89" s="17">
        <v>0.48909658193588262</v>
      </c>
      <c r="P89" s="32">
        <v>48.868755229999998</v>
      </c>
      <c r="Q89" s="32">
        <v>340.96572875976563</v>
      </c>
      <c r="R89" s="5">
        <v>1441</v>
      </c>
      <c r="S89" s="5">
        <v>537</v>
      </c>
      <c r="T89" s="16">
        <v>0.37265786528587341</v>
      </c>
      <c r="U89" s="17">
        <v>0.26551723480224609</v>
      </c>
      <c r="V89" s="32">
        <v>48.607578410000002</v>
      </c>
      <c r="W89" s="32">
        <v>277.58621215820313</v>
      </c>
      <c r="X89" s="17">
        <v>0.40746501088142401</v>
      </c>
      <c r="Y89" s="32">
        <v>49.345141140000003</v>
      </c>
      <c r="Z89" s="32">
        <v>302.33282470703131</v>
      </c>
      <c r="AA89" s="5">
        <v>1439</v>
      </c>
      <c r="AB89" s="5">
        <v>542</v>
      </c>
      <c r="AC89" s="16">
        <v>0.37265786528587341</v>
      </c>
      <c r="AD89" s="17">
        <v>0.1786941587924957</v>
      </c>
      <c r="AE89" s="32">
        <v>48.223970739999999</v>
      </c>
      <c r="AF89" s="32">
        <v>227.49140930175781</v>
      </c>
      <c r="AG89" s="16">
        <v>0.13700000000000001</v>
      </c>
      <c r="AH89" s="16">
        <v>6.9000000000000006E-2</v>
      </c>
      <c r="AI89" s="16">
        <v>5.8000000000000003E-2</v>
      </c>
      <c r="AJ89" s="16">
        <v>0.65800000000000003</v>
      </c>
      <c r="AK89" s="16">
        <v>7.2999999999999995E-2</v>
      </c>
      <c r="AL89" s="16">
        <v>4.0000001899898052E-3</v>
      </c>
      <c r="AM89" s="16">
        <v>4.5999999999999999E-2</v>
      </c>
      <c r="AN89" s="16">
        <v>9.0999999999999998E-2</v>
      </c>
      <c r="AO89" s="16">
        <v>0.374</v>
      </c>
      <c r="AP89" s="5">
        <v>0</v>
      </c>
      <c r="AQ89" s="31">
        <v>18213.33984375</v>
      </c>
      <c r="AR89" s="31">
        <v>18820.400000000001</v>
      </c>
    </row>
    <row r="90" spans="1:44" x14ac:dyDescent="0.3">
      <c r="A90" s="4">
        <v>100932050</v>
      </c>
      <c r="B90" s="3" t="s">
        <v>43</v>
      </c>
      <c r="C90" s="3" t="s">
        <v>633</v>
      </c>
      <c r="D90" s="14">
        <v>86.187652587890625</v>
      </c>
      <c r="E90" s="14">
        <v>84.306838989257813</v>
      </c>
      <c r="F90" s="14">
        <v>85.480270385742188</v>
      </c>
      <c r="G90" s="14">
        <v>82.198860168457031</v>
      </c>
      <c r="H90" s="5">
        <v>510</v>
      </c>
      <c r="I90" s="15">
        <v>6</v>
      </c>
      <c r="J90" s="15">
        <v>8</v>
      </c>
      <c r="K90" s="3" t="s">
        <v>3821</v>
      </c>
      <c r="L90" s="3" t="s">
        <v>3909</v>
      </c>
      <c r="M90" s="3" t="s">
        <v>3918</v>
      </c>
      <c r="N90" s="3" t="s">
        <v>3921</v>
      </c>
      <c r="O90" s="17">
        <v>0.55328798294067383</v>
      </c>
      <c r="P90" s="32">
        <v>49.998491610000002</v>
      </c>
      <c r="Q90" s="32">
        <v>358.50338745117188</v>
      </c>
      <c r="R90" s="5">
        <v>1075</v>
      </c>
      <c r="S90" s="5">
        <v>535</v>
      </c>
      <c r="T90" s="16">
        <v>0.49767440557479858</v>
      </c>
      <c r="U90" s="17">
        <v>0.35779815912246699</v>
      </c>
      <c r="V90" s="32">
        <v>49.272940849999998</v>
      </c>
      <c r="W90" s="32">
        <v>301.37615966796881</v>
      </c>
      <c r="X90" s="17">
        <v>0.46396395564079279</v>
      </c>
      <c r="Y90" s="32">
        <v>49.754040349999997</v>
      </c>
      <c r="Z90" s="32">
        <v>321.84683227539063</v>
      </c>
      <c r="AA90" s="5">
        <v>1073</v>
      </c>
      <c r="AB90" s="5">
        <v>534</v>
      </c>
      <c r="AC90" s="16">
        <v>0.49767440557479858</v>
      </c>
      <c r="AD90" s="17">
        <v>0.26940637826919561</v>
      </c>
      <c r="AE90" s="32">
        <v>47.795052390000002</v>
      </c>
      <c r="AF90" s="32">
        <v>253.4246520996094</v>
      </c>
      <c r="AG90" s="16">
        <v>0.19600000000000001</v>
      </c>
      <c r="AH90" s="16">
        <v>6.0999999999999999E-2</v>
      </c>
      <c r="AI90" s="16">
        <v>4.7E-2</v>
      </c>
      <c r="AJ90" s="16">
        <v>0.60599999999999998</v>
      </c>
      <c r="AK90" s="16">
        <v>8.7999999999999995E-2</v>
      </c>
      <c r="AL90" s="16">
        <v>2.000000094994903E-3</v>
      </c>
      <c r="AM90" s="16">
        <v>2.4E-2</v>
      </c>
      <c r="AN90" s="16">
        <v>0.124</v>
      </c>
      <c r="AO90" s="16">
        <v>0.41</v>
      </c>
      <c r="AP90" s="5">
        <v>0</v>
      </c>
      <c r="AQ90" s="31">
        <v>14004.25</v>
      </c>
      <c r="AR90" s="31">
        <v>14517.83</v>
      </c>
    </row>
    <row r="91" spans="1:44" x14ac:dyDescent="0.3">
      <c r="A91" s="4">
        <v>100933080</v>
      </c>
      <c r="B91" s="3" t="s">
        <v>43</v>
      </c>
      <c r="C91" s="3" t="s">
        <v>639</v>
      </c>
      <c r="D91" s="14">
        <v>90.918769836425781</v>
      </c>
      <c r="E91" s="14">
        <v>87.318412780761719</v>
      </c>
      <c r="F91" s="14">
        <v>82.433708190917969</v>
      </c>
      <c r="G91" s="14">
        <v>81.582382202148438</v>
      </c>
      <c r="H91" s="5">
        <v>520</v>
      </c>
      <c r="I91" s="15">
        <v>6</v>
      </c>
      <c r="J91" s="15">
        <v>8</v>
      </c>
      <c r="K91" s="3" t="s">
        <v>3821</v>
      </c>
      <c r="L91" s="3" t="s">
        <v>3909</v>
      </c>
      <c r="M91" s="3" t="s">
        <v>3918</v>
      </c>
      <c r="N91" s="3" t="s">
        <v>3921</v>
      </c>
      <c r="O91" s="17">
        <v>0.59221309423446655</v>
      </c>
      <c r="P91" s="32">
        <v>51.915768749999998</v>
      </c>
      <c r="Q91" s="32">
        <v>369.26229858398438</v>
      </c>
      <c r="R91" s="5">
        <v>434</v>
      </c>
      <c r="S91" s="5">
        <v>119</v>
      </c>
      <c r="T91" s="16">
        <v>0.27419355511665339</v>
      </c>
      <c r="U91" s="17">
        <v>0.25</v>
      </c>
      <c r="V91" s="32">
        <v>50.48923327</v>
      </c>
      <c r="W91" s="32"/>
      <c r="X91" s="17">
        <v>0.47336065769195562</v>
      </c>
      <c r="Y91" s="32">
        <v>47.777863070000002</v>
      </c>
      <c r="Z91" s="32">
        <v>322.54098510742188</v>
      </c>
      <c r="AA91" s="5">
        <v>433</v>
      </c>
      <c r="AB91" s="5">
        <v>119</v>
      </c>
      <c r="AC91" s="16">
        <v>0.27419355511665339</v>
      </c>
      <c r="AD91" s="17">
        <v>0.15000000596046451</v>
      </c>
      <c r="AE91" s="32">
        <v>47.445497979999999</v>
      </c>
      <c r="AF91" s="32">
        <v>212.8571472167969</v>
      </c>
      <c r="AG91" s="16">
        <v>8.7999999999999995E-2</v>
      </c>
      <c r="AH91" s="16">
        <v>3.3000000000000002E-2</v>
      </c>
      <c r="AI91" s="16">
        <v>9.4E-2</v>
      </c>
      <c r="AJ91" s="16">
        <v>0.72299999999999998</v>
      </c>
      <c r="AK91" s="16">
        <v>5.8000000000000003E-2</v>
      </c>
      <c r="AL91" s="16">
        <v>4.0000001899898052E-3</v>
      </c>
      <c r="AM91" s="16">
        <v>2.5000000000000001E-2</v>
      </c>
      <c r="AN91" s="16">
        <v>0.11</v>
      </c>
      <c r="AO91" s="16">
        <v>0.19800000000000001</v>
      </c>
      <c r="AP91" s="5">
        <v>0</v>
      </c>
      <c r="AQ91" s="31">
        <v>5235.97021484375</v>
      </c>
      <c r="AR91" s="31">
        <v>5647.54</v>
      </c>
    </row>
    <row r="92" spans="1:44" x14ac:dyDescent="0.3">
      <c r="A92" s="4">
        <v>41061050</v>
      </c>
      <c r="B92" s="3" t="s">
        <v>11</v>
      </c>
      <c r="C92" s="3" t="s">
        <v>569</v>
      </c>
      <c r="D92" s="14">
        <v>83.863327026367188</v>
      </c>
      <c r="E92" s="14">
        <v>82.889373779296875</v>
      </c>
      <c r="F92" s="14">
        <v>80.237403869628906</v>
      </c>
      <c r="G92" s="14">
        <v>79.889106750488281</v>
      </c>
      <c r="H92" s="5">
        <v>183</v>
      </c>
      <c r="I92" s="15">
        <v>6</v>
      </c>
      <c r="J92" s="15">
        <v>12</v>
      </c>
      <c r="K92" s="3" t="s">
        <v>3799</v>
      </c>
      <c r="L92" s="3" t="s">
        <v>3909</v>
      </c>
      <c r="M92" s="3" t="s">
        <v>3916</v>
      </c>
      <c r="N92" s="3" t="s">
        <v>3923</v>
      </c>
      <c r="O92" s="17">
        <v>0.45652174949646002</v>
      </c>
      <c r="P92" s="32">
        <v>49.056559929999999</v>
      </c>
      <c r="Q92" s="32">
        <v>328.2608642578125</v>
      </c>
      <c r="R92" s="5">
        <v>128</v>
      </c>
      <c r="S92" s="5">
        <v>82</v>
      </c>
      <c r="T92" s="16">
        <v>0.640625</v>
      </c>
      <c r="U92" s="17">
        <v>0.40350878238677979</v>
      </c>
      <c r="V92" s="32">
        <v>48.700462790000003</v>
      </c>
      <c r="W92" s="32">
        <v>317.54385375976563</v>
      </c>
      <c r="X92" s="17">
        <v>0.2330097109079361</v>
      </c>
      <c r="Y92" s="32">
        <v>46.35321527</v>
      </c>
      <c r="Z92" s="32">
        <v>258.25244140625</v>
      </c>
      <c r="AA92" s="5">
        <v>128</v>
      </c>
      <c r="AB92" s="5">
        <v>82</v>
      </c>
      <c r="AC92" s="16">
        <v>0.640625</v>
      </c>
      <c r="AD92" s="17">
        <v>0.18333333730697629</v>
      </c>
      <c r="AE92" s="32">
        <v>46.485382010000002</v>
      </c>
      <c r="AF92" s="32"/>
      <c r="AG92" s="16"/>
      <c r="AH92" s="16"/>
      <c r="AI92" s="16"/>
      <c r="AJ92" s="16">
        <v>0.97299999999999998</v>
      </c>
      <c r="AK92" s="16"/>
      <c r="AL92" s="16">
        <v>2.700000070035458E-2</v>
      </c>
      <c r="AM92" s="16"/>
      <c r="AN92" s="16">
        <v>0.13700000000000001</v>
      </c>
      <c r="AO92" s="16">
        <v>0.443</v>
      </c>
      <c r="AP92" s="5">
        <v>0</v>
      </c>
      <c r="AQ92" s="31">
        <v>12279.900390625</v>
      </c>
      <c r="AR92" s="31">
        <v>12821.07</v>
      </c>
    </row>
    <row r="93" spans="1:44" x14ac:dyDescent="0.3">
      <c r="A93" s="4">
        <v>540371050</v>
      </c>
      <c r="B93" s="3" t="s">
        <v>277</v>
      </c>
      <c r="C93" s="3" t="s">
        <v>1382</v>
      </c>
      <c r="D93" s="14">
        <v>83.357803344726563</v>
      </c>
      <c r="E93" s="14">
        <v>83.376869201660156</v>
      </c>
      <c r="F93" s="14">
        <v>91.536933898925781</v>
      </c>
      <c r="G93" s="14">
        <v>88.671401977539063</v>
      </c>
      <c r="H93" s="5">
        <v>184</v>
      </c>
      <c r="I93" s="15">
        <v>7</v>
      </c>
      <c r="J93" s="15">
        <v>12</v>
      </c>
      <c r="K93" s="3" t="s">
        <v>3861</v>
      </c>
      <c r="L93" s="3" t="s">
        <v>3908</v>
      </c>
      <c r="M93" s="3" t="s">
        <v>3917</v>
      </c>
      <c r="N93" s="3" t="s">
        <v>3921</v>
      </c>
      <c r="O93" s="17">
        <v>0.52083331346511841</v>
      </c>
      <c r="P93" s="32">
        <v>48.851696879999999</v>
      </c>
      <c r="Q93" s="32">
        <v>346.875</v>
      </c>
      <c r="R93" s="5">
        <v>132</v>
      </c>
      <c r="S93" s="5">
        <v>77</v>
      </c>
      <c r="T93" s="16">
        <v>0.58333331346511841</v>
      </c>
      <c r="U93" s="17">
        <v>0.25490197539329529</v>
      </c>
      <c r="V93" s="32">
        <v>48.897350189999997</v>
      </c>
      <c r="W93" s="32"/>
      <c r="X93" s="17">
        <v>0.50467288494110107</v>
      </c>
      <c r="Y93" s="32">
        <v>53.682737240000002</v>
      </c>
      <c r="Z93" s="32">
        <v>336.4486083984375</v>
      </c>
      <c r="AA93" s="5">
        <v>130</v>
      </c>
      <c r="AB93" s="5">
        <v>76</v>
      </c>
      <c r="AC93" s="16">
        <v>0.58333331346511841</v>
      </c>
      <c r="AD93" s="17">
        <v>0.32075470685958862</v>
      </c>
      <c r="AE93" s="32">
        <v>51.465098509999997</v>
      </c>
      <c r="AF93" s="32">
        <v>301.88677978515631</v>
      </c>
      <c r="AG93" s="16"/>
      <c r="AH93" s="16">
        <v>3.7999999999999999E-2</v>
      </c>
      <c r="AI93" s="16"/>
      <c r="AJ93" s="16">
        <v>0.92400000000000004</v>
      </c>
      <c r="AK93" s="16"/>
      <c r="AL93" s="16">
        <v>3.7999998778104782E-2</v>
      </c>
      <c r="AM93" s="16"/>
      <c r="AN93" s="16">
        <v>0.12</v>
      </c>
      <c r="AO93" s="16">
        <v>0.46200000000000002</v>
      </c>
      <c r="AP93" s="5">
        <v>0</v>
      </c>
      <c r="AQ93" s="31">
        <v>12468.259765625</v>
      </c>
      <c r="AR93" s="31">
        <v>14334.21</v>
      </c>
    </row>
    <row r="94" spans="1:44" x14ac:dyDescent="0.3">
      <c r="A94" s="4">
        <v>1159063920</v>
      </c>
      <c r="B94" s="3" t="s">
        <v>538</v>
      </c>
      <c r="C94" s="3" t="s">
        <v>2094</v>
      </c>
      <c r="D94" s="14">
        <v>85.433334350585938</v>
      </c>
      <c r="E94" s="14">
        <v>87.016998291015625</v>
      </c>
      <c r="F94" s="14">
        <v>85.762077331542969</v>
      </c>
      <c r="G94" s="14">
        <v>84.73974609375</v>
      </c>
      <c r="H94" s="5">
        <v>185</v>
      </c>
      <c r="I94" s="15">
        <v>6</v>
      </c>
      <c r="J94" s="15">
        <v>8</v>
      </c>
      <c r="K94" s="3" t="s">
        <v>535</v>
      </c>
      <c r="L94" s="3" t="s">
        <v>3915</v>
      </c>
      <c r="M94" s="3" t="s">
        <v>3918</v>
      </c>
      <c r="N94" s="3" t="s">
        <v>3924</v>
      </c>
      <c r="O94" s="17">
        <v>0.30496454238891602</v>
      </c>
      <c r="P94" s="32">
        <v>49.692804109999997</v>
      </c>
      <c r="Q94" s="32">
        <v>292.90780639648438</v>
      </c>
      <c r="R94" s="5">
        <v>350</v>
      </c>
      <c r="S94" s="5">
        <v>350</v>
      </c>
      <c r="T94" s="16">
        <v>1</v>
      </c>
      <c r="U94" s="17">
        <v>0.30496454238891602</v>
      </c>
      <c r="V94" s="32">
        <v>50.367499420000001</v>
      </c>
      <c r="W94" s="32">
        <v>292.90780639648438</v>
      </c>
      <c r="X94" s="17">
        <v>0.1240875944495201</v>
      </c>
      <c r="Y94" s="32">
        <v>49.936835729999999</v>
      </c>
      <c r="Z94" s="32"/>
      <c r="AA94" s="5">
        <v>343</v>
      </c>
      <c r="AB94" s="5">
        <v>343</v>
      </c>
      <c r="AC94" s="16">
        <v>1</v>
      </c>
      <c r="AD94" s="17">
        <v>0.1240875944495201</v>
      </c>
      <c r="AE94" s="32">
        <v>49.23577753</v>
      </c>
      <c r="AF94" s="32"/>
      <c r="AG94" s="16">
        <v>0.76800000000000002</v>
      </c>
      <c r="AH94" s="16"/>
      <c r="AI94" s="16"/>
      <c r="AJ94" s="16">
        <v>0.16800000000000001</v>
      </c>
      <c r="AK94" s="16">
        <v>4.2999999999999997E-2</v>
      </c>
      <c r="AL94" s="16">
        <v>2.199999988079071E-2</v>
      </c>
      <c r="AM94" s="16"/>
      <c r="AN94" s="16">
        <v>6.5000000000000002E-2</v>
      </c>
      <c r="AO94" s="16">
        <v>0.89029999999999998</v>
      </c>
      <c r="AP94" s="5">
        <v>1</v>
      </c>
      <c r="AQ94" s="31">
        <v>15834.6103515625</v>
      </c>
      <c r="AR94" s="31">
        <v>18969.400000000001</v>
      </c>
    </row>
    <row r="95" spans="1:44" x14ac:dyDescent="0.3">
      <c r="A95" s="4">
        <v>270561050</v>
      </c>
      <c r="B95" s="3" t="s">
        <v>117</v>
      </c>
      <c r="C95" s="3" t="s">
        <v>899</v>
      </c>
      <c r="D95" s="14">
        <v>83.444465637207031</v>
      </c>
      <c r="E95" s="14">
        <v>82.894752502441406</v>
      </c>
      <c r="F95" s="14">
        <v>85.975624084472656</v>
      </c>
      <c r="G95" s="14">
        <v>85.984809875488281</v>
      </c>
      <c r="H95" s="5">
        <v>43</v>
      </c>
      <c r="I95" s="15">
        <v>7</v>
      </c>
      <c r="J95" s="15">
        <v>12</v>
      </c>
      <c r="K95" s="3" t="s">
        <v>3848</v>
      </c>
      <c r="L95" s="3" t="s">
        <v>3909</v>
      </c>
      <c r="M95" s="3" t="s">
        <v>3917</v>
      </c>
      <c r="N95" s="3" t="s">
        <v>3923</v>
      </c>
      <c r="O95" s="17">
        <v>0</v>
      </c>
      <c r="P95" s="32">
        <v>48.886818490000003</v>
      </c>
      <c r="Q95" s="32"/>
      <c r="R95" s="5">
        <v>21</v>
      </c>
      <c r="S95" s="5">
        <v>20</v>
      </c>
      <c r="T95" s="16">
        <v>0.9523809552192688</v>
      </c>
      <c r="U95" s="17">
        <v>0</v>
      </c>
      <c r="V95" s="32">
        <v>48.702636230000003</v>
      </c>
      <c r="W95" s="32"/>
      <c r="X95" s="17">
        <v>5.8823529630899429E-2</v>
      </c>
      <c r="Y95" s="32">
        <v>50.075355289999997</v>
      </c>
      <c r="Z95" s="32"/>
      <c r="AA95" s="5">
        <v>21</v>
      </c>
      <c r="AB95" s="5">
        <v>20</v>
      </c>
      <c r="AC95" s="16">
        <v>0.9523809552192688</v>
      </c>
      <c r="AD95" s="17">
        <v>5.8823529630899429E-2</v>
      </c>
      <c r="AE95" s="32">
        <v>49.941753210000002</v>
      </c>
      <c r="AF95" s="32"/>
      <c r="AG95" s="16"/>
      <c r="AH95" s="16"/>
      <c r="AI95" s="16"/>
      <c r="AJ95" s="16">
        <v>0.97699999999999998</v>
      </c>
      <c r="AK95" s="16"/>
      <c r="AL95" s="16">
        <v>2.300000004470348E-2</v>
      </c>
      <c r="AM95" s="16"/>
      <c r="AN95" s="16"/>
      <c r="AO95" s="16">
        <v>0.49059999999999998</v>
      </c>
      <c r="AP95" s="5">
        <v>1</v>
      </c>
      <c r="AQ95" s="31">
        <v>19235.369140625</v>
      </c>
      <c r="AR95" s="31">
        <v>20805.38</v>
      </c>
    </row>
    <row r="96" spans="1:44" x14ac:dyDescent="0.3">
      <c r="A96" s="4">
        <v>780041050</v>
      </c>
      <c r="B96" s="3" t="s">
        <v>372</v>
      </c>
      <c r="C96" s="3" t="s">
        <v>1566</v>
      </c>
      <c r="D96" s="14">
        <v>90.3546142578125</v>
      </c>
      <c r="E96" s="14">
        <v>89.588935852050781</v>
      </c>
      <c r="F96" s="14">
        <v>73.152725219726563</v>
      </c>
      <c r="G96" s="14">
        <v>74.44012451171875</v>
      </c>
      <c r="H96" s="5">
        <v>135</v>
      </c>
      <c r="I96" s="15">
        <v>7</v>
      </c>
      <c r="J96" s="15">
        <v>12</v>
      </c>
      <c r="K96" s="3" t="s">
        <v>3831</v>
      </c>
      <c r="L96" s="3" t="s">
        <v>3910</v>
      </c>
      <c r="M96" s="3" t="s">
        <v>3916</v>
      </c>
      <c r="N96" s="3" t="s">
        <v>3921</v>
      </c>
      <c r="O96" s="17">
        <v>0.54098361730575562</v>
      </c>
      <c r="P96" s="32">
        <v>51.68714765</v>
      </c>
      <c r="Q96" s="32">
        <v>340.98361206054688</v>
      </c>
      <c r="R96" s="5">
        <v>71</v>
      </c>
      <c r="S96" s="5">
        <v>34</v>
      </c>
      <c r="T96" s="16">
        <v>0.47887325286865229</v>
      </c>
      <c r="U96" s="17">
        <v>0.34482759237289429</v>
      </c>
      <c r="V96" s="32">
        <v>51.40623506</v>
      </c>
      <c r="W96" s="32"/>
      <c r="X96" s="17">
        <v>9.0909093618392944E-2</v>
      </c>
      <c r="Y96" s="32">
        <v>41.757687070000003</v>
      </c>
      <c r="Z96" s="32"/>
      <c r="AA96" s="5">
        <v>71</v>
      </c>
      <c r="AB96" s="5">
        <v>34</v>
      </c>
      <c r="AC96" s="16">
        <v>0.47887325286865229</v>
      </c>
      <c r="AD96" s="17">
        <v>0</v>
      </c>
      <c r="AE96" s="32">
        <v>43.395716550000003</v>
      </c>
      <c r="AF96" s="32"/>
      <c r="AG96" s="16"/>
      <c r="AH96" s="16"/>
      <c r="AI96" s="16"/>
      <c r="AJ96" s="16">
        <v>0.99299999999999999</v>
      </c>
      <c r="AK96" s="16"/>
      <c r="AL96" s="16">
        <v>7.0000002160668373E-3</v>
      </c>
      <c r="AM96" s="16"/>
      <c r="AN96" s="16">
        <v>9.6000000000000002E-2</v>
      </c>
      <c r="AO96" s="16">
        <v>0.5</v>
      </c>
      <c r="AP96" s="5">
        <v>0</v>
      </c>
      <c r="AQ96" s="31">
        <v>12134.1796875</v>
      </c>
      <c r="AR96" s="31">
        <v>12458.35</v>
      </c>
    </row>
    <row r="97" spans="1:44" x14ac:dyDescent="0.3">
      <c r="A97" s="4">
        <v>750841050</v>
      </c>
      <c r="B97" s="3" t="s">
        <v>357</v>
      </c>
      <c r="C97" s="3" t="s">
        <v>1540</v>
      </c>
      <c r="D97" s="14">
        <v>78.02423095703125</v>
      </c>
      <c r="E97" s="14">
        <v>77.683303833007813</v>
      </c>
      <c r="F97" s="14">
        <v>81.216415405273438</v>
      </c>
      <c r="G97" s="14">
        <v>80.64666748046875</v>
      </c>
      <c r="H97" s="5">
        <v>119</v>
      </c>
      <c r="I97" s="15">
        <v>7</v>
      </c>
      <c r="J97" s="15">
        <v>12</v>
      </c>
      <c r="K97" s="3" t="s">
        <v>3865</v>
      </c>
      <c r="L97" s="3" t="s">
        <v>3913</v>
      </c>
      <c r="M97" s="3" t="s">
        <v>3917</v>
      </c>
      <c r="N97" s="3" t="s">
        <v>3921</v>
      </c>
      <c r="O97" s="17">
        <v>0.25641027092933649</v>
      </c>
      <c r="P97" s="32">
        <v>46.690275700000001</v>
      </c>
      <c r="Q97" s="32"/>
      <c r="R97" s="5">
        <v>34</v>
      </c>
      <c r="S97" s="5">
        <v>25</v>
      </c>
      <c r="T97" s="16">
        <v>0.73529410362243652</v>
      </c>
      <c r="U97" s="17">
        <v>0.27586206793785101</v>
      </c>
      <c r="V97" s="32">
        <v>46.597873970000002</v>
      </c>
      <c r="W97" s="32"/>
      <c r="X97" s="17">
        <v>0.23684211075305939</v>
      </c>
      <c r="Y97" s="32">
        <v>46.988258360000003</v>
      </c>
      <c r="Z97" s="32"/>
      <c r="AA97" s="5">
        <v>34</v>
      </c>
      <c r="AB97" s="5">
        <v>25</v>
      </c>
      <c r="AC97" s="16">
        <v>0.73529410362243652</v>
      </c>
      <c r="AD97" s="17">
        <v>0.2142857164144516</v>
      </c>
      <c r="AE97" s="32">
        <v>46.914932610000001</v>
      </c>
      <c r="AF97" s="32"/>
      <c r="AG97" s="16"/>
      <c r="AH97" s="16"/>
      <c r="AI97" s="16"/>
      <c r="AJ97" s="16">
        <v>0.89100000000000001</v>
      </c>
      <c r="AK97" s="16"/>
      <c r="AL97" s="16">
        <v>0.1089999973773956</v>
      </c>
      <c r="AM97" s="16"/>
      <c r="AN97" s="16">
        <v>0.11799999999999999</v>
      </c>
      <c r="AO97" s="16">
        <v>0.72</v>
      </c>
      <c r="AP97" s="5">
        <v>0</v>
      </c>
      <c r="AQ97" s="31">
        <v>8644.26953125</v>
      </c>
      <c r="AR97" s="31">
        <v>11909.31</v>
      </c>
    </row>
    <row r="98" spans="1:44" x14ac:dyDescent="0.3">
      <c r="A98" s="4">
        <v>440781050</v>
      </c>
      <c r="B98" s="3" t="s">
        <v>198</v>
      </c>
      <c r="C98" s="3" t="s">
        <v>1101</v>
      </c>
      <c r="D98" s="14">
        <v>83.658210754394531</v>
      </c>
      <c r="E98" s="14"/>
      <c r="F98" s="14">
        <v>91.910530090332031</v>
      </c>
      <c r="G98" s="14"/>
      <c r="H98" s="5">
        <v>15</v>
      </c>
      <c r="I98" s="15">
        <v>7</v>
      </c>
      <c r="J98" s="15">
        <v>12</v>
      </c>
      <c r="K98" s="3" t="s">
        <v>3862</v>
      </c>
      <c r="L98" s="3" t="s">
        <v>3912</v>
      </c>
      <c r="M98" s="3" t="s">
        <v>3916</v>
      </c>
      <c r="N98" s="3" t="s">
        <v>3921</v>
      </c>
      <c r="O98" s="17">
        <v>0</v>
      </c>
      <c r="P98" s="32">
        <v>48.973437539999999</v>
      </c>
      <c r="Q98" s="32"/>
      <c r="R98" s="5">
        <v>16</v>
      </c>
      <c r="S98" s="5"/>
      <c r="T98" s="16"/>
      <c r="U98" s="17">
        <v>0</v>
      </c>
      <c r="V98" s="32"/>
      <c r="W98" s="32"/>
      <c r="X98" s="17">
        <v>0</v>
      </c>
      <c r="Y98" s="32">
        <v>53.925073679999997</v>
      </c>
      <c r="Z98" s="32"/>
      <c r="AA98" s="5">
        <v>14</v>
      </c>
      <c r="AB98" s="5"/>
      <c r="AC98" s="16"/>
      <c r="AD98" s="17">
        <v>0</v>
      </c>
      <c r="AE98" s="32"/>
      <c r="AF98" s="32"/>
      <c r="AG98" s="16"/>
      <c r="AH98" s="16"/>
      <c r="AI98" s="16"/>
      <c r="AJ98" s="16">
        <v>1</v>
      </c>
      <c r="AK98" s="16"/>
      <c r="AL98" s="16">
        <v>0</v>
      </c>
      <c r="AM98" s="16"/>
      <c r="AN98" s="16"/>
      <c r="AO98" s="16">
        <v>0.73699999999999999</v>
      </c>
      <c r="AP98" s="5">
        <v>0</v>
      </c>
      <c r="AQ98" s="31">
        <v>43093.16015625</v>
      </c>
      <c r="AR98" s="31">
        <v>44991.38</v>
      </c>
    </row>
    <row r="99" spans="1:44" x14ac:dyDescent="0.3">
      <c r="A99" s="4">
        <v>1040431050</v>
      </c>
      <c r="B99" s="3" t="s">
        <v>493</v>
      </c>
      <c r="C99" s="3" t="s">
        <v>1979</v>
      </c>
      <c r="D99" s="14">
        <v>81.691551208496094</v>
      </c>
      <c r="E99" s="14">
        <v>83.205978393554688</v>
      </c>
      <c r="F99" s="14">
        <v>87.993629455566406</v>
      </c>
      <c r="G99" s="14">
        <v>87.799613952636719</v>
      </c>
      <c r="H99" s="5">
        <v>242</v>
      </c>
      <c r="I99" s="15">
        <v>7</v>
      </c>
      <c r="J99" s="15">
        <v>12</v>
      </c>
      <c r="K99" s="3" t="s">
        <v>3847</v>
      </c>
      <c r="L99" s="3" t="s">
        <v>3907</v>
      </c>
      <c r="M99" s="3" t="s">
        <v>3916</v>
      </c>
      <c r="N99" s="3" t="s">
        <v>3921</v>
      </c>
      <c r="O99" s="17">
        <v>0.341269850730896</v>
      </c>
      <c r="P99" s="32">
        <v>48.17645117</v>
      </c>
      <c r="Q99" s="32">
        <v>308.73016357421881</v>
      </c>
      <c r="R99" s="5">
        <v>155</v>
      </c>
      <c r="S99" s="5">
        <v>76</v>
      </c>
      <c r="T99" s="16">
        <v>0.49032258987426758</v>
      </c>
      <c r="U99" s="17">
        <v>0</v>
      </c>
      <c r="V99" s="32">
        <v>48.828333149999999</v>
      </c>
      <c r="W99" s="32"/>
      <c r="X99" s="17">
        <v>0.2950819730758667</v>
      </c>
      <c r="Y99" s="32">
        <v>51.38434522</v>
      </c>
      <c r="Z99" s="32">
        <v>271.31146240234381</v>
      </c>
      <c r="AA99" s="5">
        <v>155</v>
      </c>
      <c r="AB99" s="5">
        <v>76</v>
      </c>
      <c r="AC99" s="16">
        <v>0.49032258987426758</v>
      </c>
      <c r="AD99" s="17">
        <v>0.28301885724067688</v>
      </c>
      <c r="AE99" s="32">
        <v>50.970777380000001</v>
      </c>
      <c r="AF99" s="32"/>
      <c r="AG99" s="16"/>
      <c r="AH99" s="16"/>
      <c r="AI99" s="16"/>
      <c r="AJ99" s="16">
        <v>0.97899999999999998</v>
      </c>
      <c r="AK99" s="16"/>
      <c r="AL99" s="16">
        <v>2.0999999716877941E-2</v>
      </c>
      <c r="AM99" s="16"/>
      <c r="AN99" s="16">
        <v>0.11600000000000001</v>
      </c>
      <c r="AO99" s="16">
        <v>0.433</v>
      </c>
      <c r="AP99" s="5">
        <v>0</v>
      </c>
      <c r="AQ99" s="31">
        <v>10227.330078125</v>
      </c>
      <c r="AR99" s="31">
        <v>11341.83</v>
      </c>
    </row>
    <row r="100" spans="1:44" x14ac:dyDescent="0.3">
      <c r="A100" s="4">
        <v>850491050</v>
      </c>
      <c r="B100" s="3" t="s">
        <v>407</v>
      </c>
      <c r="C100" s="3" t="s">
        <v>1652</v>
      </c>
      <c r="D100" s="14">
        <v>87.197052001953125</v>
      </c>
      <c r="E100" s="14">
        <v>90.246223449707031</v>
      </c>
      <c r="F100" s="14">
        <v>89.144554138183594</v>
      </c>
      <c r="G100" s="14">
        <v>89.025459289550781</v>
      </c>
      <c r="H100" s="5">
        <v>240</v>
      </c>
      <c r="I100" s="15">
        <v>6</v>
      </c>
      <c r="J100" s="15">
        <v>12</v>
      </c>
      <c r="K100" s="3" t="s">
        <v>3819</v>
      </c>
      <c r="L100" s="3" t="s">
        <v>3913</v>
      </c>
      <c r="M100" s="3" t="s">
        <v>3916</v>
      </c>
      <c r="N100" s="3" t="s">
        <v>3923</v>
      </c>
      <c r="O100" s="17">
        <v>0.44354838132858282</v>
      </c>
      <c r="P100" s="32">
        <v>50.40754767</v>
      </c>
      <c r="Q100" s="32">
        <v>336.29031372070313</v>
      </c>
      <c r="R100" s="5">
        <v>169</v>
      </c>
      <c r="S100" s="5">
        <v>79</v>
      </c>
      <c r="T100" s="16">
        <v>0.46745562553405762</v>
      </c>
      <c r="U100" s="17">
        <v>0.375</v>
      </c>
      <c r="V100" s="32">
        <v>51.671694459999998</v>
      </c>
      <c r="W100" s="32">
        <v>314.58334350585938</v>
      </c>
      <c r="X100" s="17">
        <v>0.1382113844156265</v>
      </c>
      <c r="Y100" s="32">
        <v>52.130903140000001</v>
      </c>
      <c r="Z100" s="32"/>
      <c r="AA100" s="5">
        <v>169</v>
      </c>
      <c r="AB100" s="5">
        <v>79</v>
      </c>
      <c r="AC100" s="16">
        <v>0.46745562553405762</v>
      </c>
      <c r="AD100" s="17">
        <v>0.1041666641831398</v>
      </c>
      <c r="AE100" s="32">
        <v>51.665852559999998</v>
      </c>
      <c r="AF100" s="32"/>
      <c r="AG100" s="16">
        <v>2.1000000000000001E-2</v>
      </c>
      <c r="AH100" s="16"/>
      <c r="AI100" s="16">
        <v>2.5000000000000001E-2</v>
      </c>
      <c r="AJ100" s="16">
        <v>0.93300000000000005</v>
      </c>
      <c r="AK100" s="16"/>
      <c r="AL100" s="16">
        <v>2.0999999716877941E-2</v>
      </c>
      <c r="AM100" s="16"/>
      <c r="AN100" s="16">
        <v>0.125</v>
      </c>
      <c r="AO100" s="16">
        <v>0.33300000000000002</v>
      </c>
      <c r="AP100" s="5">
        <v>0</v>
      </c>
      <c r="AQ100" s="31">
        <v>10232.5498046875</v>
      </c>
      <c r="AR100" s="31">
        <v>11276.86</v>
      </c>
    </row>
    <row r="101" spans="1:44" x14ac:dyDescent="0.3">
      <c r="A101" s="4">
        <v>489261905</v>
      </c>
      <c r="B101" s="3" t="s">
        <v>243</v>
      </c>
      <c r="C101" s="3" t="s">
        <v>1283</v>
      </c>
      <c r="D101" s="14">
        <v>85.0765380859375</v>
      </c>
      <c r="E101" s="14">
        <v>85.485298156738281</v>
      </c>
      <c r="F101" s="14">
        <v>80.824249267578125</v>
      </c>
      <c r="G101" s="14">
        <v>81.476203918457031</v>
      </c>
      <c r="H101" s="5">
        <v>398</v>
      </c>
      <c r="I101" s="15">
        <v>7</v>
      </c>
      <c r="J101" s="15">
        <v>12</v>
      </c>
      <c r="K101" s="3" t="s">
        <v>3879</v>
      </c>
      <c r="L101" s="3" t="s">
        <v>3914</v>
      </c>
      <c r="M101" s="3" t="s">
        <v>3918</v>
      </c>
      <c r="N101" s="3" t="s">
        <v>3924</v>
      </c>
      <c r="O101" s="17">
        <v>0.34000000357627869</v>
      </c>
      <c r="P101" s="32">
        <v>49.548213330000003</v>
      </c>
      <c r="Q101" s="32">
        <v>306.5</v>
      </c>
      <c r="R101" s="5">
        <v>237</v>
      </c>
      <c r="S101" s="5">
        <v>197</v>
      </c>
      <c r="T101" s="16">
        <v>0.83122360706329346</v>
      </c>
      <c r="U101" s="17">
        <v>0.26744186878204351</v>
      </c>
      <c r="V101" s="32">
        <v>49.748886390000003</v>
      </c>
      <c r="W101" s="32">
        <v>288.9534912109375</v>
      </c>
      <c r="X101" s="17">
        <v>0.13270142674446109</v>
      </c>
      <c r="Y101" s="32">
        <v>46.733875259999998</v>
      </c>
      <c r="Z101" s="32">
        <v>200.94786071777341</v>
      </c>
      <c r="AA101" s="5">
        <v>236</v>
      </c>
      <c r="AB101" s="5">
        <v>196</v>
      </c>
      <c r="AC101" s="16">
        <v>0.83122360706329346</v>
      </c>
      <c r="AD101" s="17">
        <v>0.1038251370191574</v>
      </c>
      <c r="AE101" s="32">
        <v>47.385295929999998</v>
      </c>
      <c r="AF101" s="32"/>
      <c r="AG101" s="16">
        <v>0.45700000000000002</v>
      </c>
      <c r="AH101" s="16">
        <v>0.26600000000000001</v>
      </c>
      <c r="AI101" s="16">
        <v>1.4999999999999999E-2</v>
      </c>
      <c r="AJ101" s="16">
        <v>0.193</v>
      </c>
      <c r="AK101" s="16">
        <v>0.06</v>
      </c>
      <c r="AL101" s="16">
        <v>8.0000003799796104E-3</v>
      </c>
      <c r="AM101" s="16">
        <v>9.8000000000000004E-2</v>
      </c>
      <c r="AN101" s="16">
        <v>0.13100000000000001</v>
      </c>
      <c r="AO101" s="16">
        <v>0.623</v>
      </c>
      <c r="AP101" s="5">
        <v>0</v>
      </c>
      <c r="AQ101" s="31">
        <v>12706.8095703125</v>
      </c>
      <c r="AR101" s="31">
        <v>13926.78</v>
      </c>
    </row>
    <row r="102" spans="1:44" x14ac:dyDescent="0.3">
      <c r="A102" s="4">
        <v>500131050</v>
      </c>
      <c r="B102" s="3" t="s">
        <v>263</v>
      </c>
      <c r="C102" s="3" t="s">
        <v>1353</v>
      </c>
      <c r="D102" s="14">
        <v>83.317054748535156</v>
      </c>
      <c r="E102" s="14">
        <v>77.770355224609375</v>
      </c>
      <c r="F102" s="14">
        <v>77.033782958984375</v>
      </c>
      <c r="G102" s="14">
        <v>77.113685607910156</v>
      </c>
      <c r="H102" s="5">
        <v>231</v>
      </c>
      <c r="I102" s="15">
        <v>7</v>
      </c>
      <c r="J102" s="15">
        <v>12</v>
      </c>
      <c r="K102" s="3" t="s">
        <v>3897</v>
      </c>
      <c r="L102" s="3" t="s">
        <v>3915</v>
      </c>
      <c r="M102" s="3" t="s">
        <v>3917</v>
      </c>
      <c r="N102" s="3" t="s">
        <v>3922</v>
      </c>
      <c r="O102" s="17">
        <v>0.56481480598449707</v>
      </c>
      <c r="P102" s="32">
        <v>48.835183909999998</v>
      </c>
      <c r="Q102" s="32">
        <v>352.77777099609381</v>
      </c>
      <c r="R102" s="5">
        <v>76</v>
      </c>
      <c r="S102" s="5">
        <v>37</v>
      </c>
      <c r="T102" s="16">
        <v>0.48684209585189819</v>
      </c>
      <c r="U102" s="17">
        <v>0.36363637447357178</v>
      </c>
      <c r="V102" s="32">
        <v>46.63302985</v>
      </c>
      <c r="W102" s="32">
        <v>302.27273559570313</v>
      </c>
      <c r="X102" s="17">
        <v>0.27619048953056341</v>
      </c>
      <c r="Y102" s="32">
        <v>44.275162119999997</v>
      </c>
      <c r="Z102" s="32">
        <v>273.33334350585938</v>
      </c>
      <c r="AA102" s="5">
        <v>76</v>
      </c>
      <c r="AB102" s="5">
        <v>37</v>
      </c>
      <c r="AC102" s="16">
        <v>0.48684209585189819</v>
      </c>
      <c r="AD102" s="17">
        <v>0.13333334028720861</v>
      </c>
      <c r="AE102" s="32">
        <v>44.911670829999998</v>
      </c>
      <c r="AF102" s="32"/>
      <c r="AG102" s="16">
        <v>8.7000000000000008E-2</v>
      </c>
      <c r="AH102" s="16"/>
      <c r="AI102" s="16">
        <v>2.1999999999999999E-2</v>
      </c>
      <c r="AJ102" s="16">
        <v>0.87</v>
      </c>
      <c r="AK102" s="16"/>
      <c r="AL102" s="16">
        <v>2.199999988079071E-2</v>
      </c>
      <c r="AM102" s="16"/>
      <c r="AN102" s="16">
        <v>0.113</v>
      </c>
      <c r="AO102" s="16">
        <v>0.35199999999999998</v>
      </c>
      <c r="AP102" s="5">
        <v>0</v>
      </c>
      <c r="AQ102" s="31">
        <v>8940.009765625</v>
      </c>
      <c r="AR102" s="31">
        <v>9525.7800000000007</v>
      </c>
    </row>
    <row r="103" spans="1:44" x14ac:dyDescent="0.3">
      <c r="A103" s="4">
        <v>290021050</v>
      </c>
      <c r="B103" s="3" t="s">
        <v>126</v>
      </c>
      <c r="C103" s="3" t="s">
        <v>917</v>
      </c>
      <c r="D103" s="14">
        <v>90.226310729980469</v>
      </c>
      <c r="E103" s="14">
        <v>91.321678161621094</v>
      </c>
      <c r="F103" s="14">
        <v>83.688514709472656</v>
      </c>
      <c r="G103" s="14">
        <v>84.897491455078125</v>
      </c>
      <c r="H103" s="5">
        <v>77</v>
      </c>
      <c r="I103" s="15">
        <v>6</v>
      </c>
      <c r="J103" s="15">
        <v>12</v>
      </c>
      <c r="K103" s="3" t="s">
        <v>3830</v>
      </c>
      <c r="L103" s="3" t="s">
        <v>3907</v>
      </c>
      <c r="M103" s="3" t="s">
        <v>3916</v>
      </c>
      <c r="N103" s="3" t="s">
        <v>3921</v>
      </c>
      <c r="O103" s="17">
        <v>0.70588237047195435</v>
      </c>
      <c r="P103" s="32">
        <v>51.635152640000001</v>
      </c>
      <c r="Q103" s="32">
        <v>384.313720703125</v>
      </c>
      <c r="R103" s="5">
        <v>80</v>
      </c>
      <c r="S103" s="5">
        <v>25</v>
      </c>
      <c r="T103" s="16">
        <v>0.3125</v>
      </c>
      <c r="U103" s="17">
        <v>0.66666668653488159</v>
      </c>
      <c r="V103" s="32">
        <v>52.106042019999997</v>
      </c>
      <c r="W103" s="32"/>
      <c r="X103" s="17">
        <v>0.51851850748062134</v>
      </c>
      <c r="Y103" s="32">
        <v>48.591802739999999</v>
      </c>
      <c r="Z103" s="32">
        <v>335.1851806640625</v>
      </c>
      <c r="AA103" s="5">
        <v>80</v>
      </c>
      <c r="AB103" s="5">
        <v>25</v>
      </c>
      <c r="AC103" s="16">
        <v>0.3125</v>
      </c>
      <c r="AD103" s="17">
        <v>0.34999999403953552</v>
      </c>
      <c r="AE103" s="32">
        <v>49.325225750000001</v>
      </c>
      <c r="AF103" s="32"/>
      <c r="AG103" s="16"/>
      <c r="AH103" s="16"/>
      <c r="AI103" s="16"/>
      <c r="AJ103" s="16">
        <v>1</v>
      </c>
      <c r="AK103" s="16"/>
      <c r="AL103" s="16">
        <v>0</v>
      </c>
      <c r="AM103" s="16"/>
      <c r="AN103" s="16">
        <v>7.8E-2</v>
      </c>
      <c r="AO103" s="16">
        <v>0.33800000000000002</v>
      </c>
      <c r="AP103" s="5">
        <v>0</v>
      </c>
      <c r="AQ103" s="31">
        <v>11035.8095703125</v>
      </c>
      <c r="AR103" s="31">
        <v>12260.01</v>
      </c>
    </row>
    <row r="104" spans="1:44" x14ac:dyDescent="0.3">
      <c r="A104" s="4">
        <v>780091050</v>
      </c>
      <c r="B104" s="3" t="s">
        <v>374</v>
      </c>
      <c r="C104" s="3" t="s">
        <v>1570</v>
      </c>
      <c r="D104" s="14">
        <v>89.717185974121094</v>
      </c>
      <c r="E104" s="14">
        <v>89.306465148925781</v>
      </c>
      <c r="F104" s="14">
        <v>94.526535034179688</v>
      </c>
      <c r="G104" s="14">
        <v>96.1881103515625</v>
      </c>
      <c r="H104" s="5">
        <v>84</v>
      </c>
      <c r="I104" s="15">
        <v>7</v>
      </c>
      <c r="J104" s="15">
        <v>12</v>
      </c>
      <c r="K104" s="3" t="s">
        <v>3831</v>
      </c>
      <c r="L104" s="3" t="s">
        <v>3910</v>
      </c>
      <c r="M104" s="3" t="s">
        <v>3916</v>
      </c>
      <c r="N104" s="3" t="s">
        <v>3921</v>
      </c>
      <c r="O104" s="17">
        <v>0.32558140158653259</v>
      </c>
      <c r="P104" s="32">
        <v>51.428827920000003</v>
      </c>
      <c r="Q104" s="32"/>
      <c r="R104" s="5">
        <v>55</v>
      </c>
      <c r="S104" s="5">
        <v>40</v>
      </c>
      <c r="T104" s="16">
        <v>0.72727274894714355</v>
      </c>
      <c r="U104" s="17">
        <v>0.29411765933036799</v>
      </c>
      <c r="V104" s="32">
        <v>51.292151740000001</v>
      </c>
      <c r="W104" s="32"/>
      <c r="X104" s="17">
        <v>0.65909093618392944</v>
      </c>
      <c r="Y104" s="32">
        <v>55.621967150000003</v>
      </c>
      <c r="Z104" s="32"/>
      <c r="AA104" s="5">
        <v>55</v>
      </c>
      <c r="AB104" s="5">
        <v>40</v>
      </c>
      <c r="AC104" s="16">
        <v>0.72727274894714355</v>
      </c>
      <c r="AD104" s="17">
        <v>0.35294118523597717</v>
      </c>
      <c r="AE104" s="32">
        <v>55.727201559999997</v>
      </c>
      <c r="AF104" s="32"/>
      <c r="AG104" s="16">
        <v>0.155</v>
      </c>
      <c r="AH104" s="16"/>
      <c r="AI104" s="16"/>
      <c r="AJ104" s="16">
        <v>0.83299999999999996</v>
      </c>
      <c r="AK104" s="16"/>
      <c r="AL104" s="16">
        <v>1.200000010430813E-2</v>
      </c>
      <c r="AM104" s="16"/>
      <c r="AN104" s="16">
        <v>7.1000000000000008E-2</v>
      </c>
      <c r="AO104" s="16">
        <v>0.73099999999999998</v>
      </c>
      <c r="AP104" s="5">
        <v>0</v>
      </c>
      <c r="AQ104" s="31">
        <v>13474.2001953125</v>
      </c>
      <c r="AR104" s="31">
        <v>13979.77</v>
      </c>
    </row>
    <row r="105" spans="1:44" x14ac:dyDescent="0.3">
      <c r="A105" s="4">
        <v>160921050</v>
      </c>
      <c r="B105" s="3" t="s">
        <v>68</v>
      </c>
      <c r="C105" s="3" t="s">
        <v>732</v>
      </c>
      <c r="D105" s="14">
        <v>86.90203857421875</v>
      </c>
      <c r="E105" s="14">
        <v>86.580238342285156</v>
      </c>
      <c r="F105" s="14">
        <v>90.307777404785156</v>
      </c>
      <c r="G105" s="14">
        <v>87.759567260742188</v>
      </c>
      <c r="H105" s="5">
        <v>136</v>
      </c>
      <c r="I105" s="15">
        <v>6</v>
      </c>
      <c r="J105" s="15">
        <v>12</v>
      </c>
      <c r="K105" s="3" t="s">
        <v>3814</v>
      </c>
      <c r="L105" s="3" t="s">
        <v>3910</v>
      </c>
      <c r="M105" s="3" t="s">
        <v>3916</v>
      </c>
      <c r="N105" s="3" t="s">
        <v>3924</v>
      </c>
      <c r="O105" s="17">
        <v>0.37837839126586909</v>
      </c>
      <c r="P105" s="32">
        <v>50.287995670000001</v>
      </c>
      <c r="Q105" s="32">
        <v>324.32431030273438</v>
      </c>
      <c r="R105" s="5">
        <v>94</v>
      </c>
      <c r="S105" s="5">
        <v>59</v>
      </c>
      <c r="T105" s="16">
        <v>0.62765955924987793</v>
      </c>
      <c r="U105" s="17">
        <v>0.28571429848670959</v>
      </c>
      <c r="V105" s="32">
        <v>50.191105290000003</v>
      </c>
      <c r="W105" s="32">
        <v>316.66665649414063</v>
      </c>
      <c r="X105" s="17">
        <v>0.28169015049934393</v>
      </c>
      <c r="Y105" s="32">
        <v>52.885434519999997</v>
      </c>
      <c r="Z105" s="32">
        <v>283.09860229492188</v>
      </c>
      <c r="AA105" s="5">
        <v>94</v>
      </c>
      <c r="AB105" s="5">
        <v>59</v>
      </c>
      <c r="AC105" s="16">
        <v>0.62765955924987793</v>
      </c>
      <c r="AD105" s="17">
        <v>0.2142857164144516</v>
      </c>
      <c r="AE105" s="32">
        <v>50.948069420000003</v>
      </c>
      <c r="AF105" s="32"/>
      <c r="AG105" s="16"/>
      <c r="AH105" s="16"/>
      <c r="AI105" s="16"/>
      <c r="AJ105" s="16">
        <v>0.94900000000000007</v>
      </c>
      <c r="AK105" s="16"/>
      <c r="AL105" s="16">
        <v>5.0999999046325677E-2</v>
      </c>
      <c r="AM105" s="16"/>
      <c r="AN105" s="16">
        <v>6.6000000000000003E-2</v>
      </c>
      <c r="AO105" s="16">
        <v>0.54200000000000004</v>
      </c>
      <c r="AP105" s="5">
        <v>0</v>
      </c>
      <c r="AQ105" s="31">
        <v>10903.33984375</v>
      </c>
      <c r="AR105" s="31">
        <v>11490.56</v>
      </c>
    </row>
    <row r="106" spans="1:44" x14ac:dyDescent="0.3">
      <c r="A106" s="4">
        <v>500142050</v>
      </c>
      <c r="B106" s="3" t="s">
        <v>264</v>
      </c>
      <c r="C106" s="3" t="s">
        <v>1355</v>
      </c>
      <c r="D106" s="14">
        <v>86.219978332519531</v>
      </c>
      <c r="E106" s="14">
        <v>85.770782470703125</v>
      </c>
      <c r="F106" s="14">
        <v>88.108680725097656</v>
      </c>
      <c r="G106" s="14">
        <v>88.260215759277344</v>
      </c>
      <c r="H106" s="5">
        <v>399</v>
      </c>
      <c r="I106" s="15">
        <v>7</v>
      </c>
      <c r="J106" s="15">
        <v>8</v>
      </c>
      <c r="K106" s="3" t="s">
        <v>3897</v>
      </c>
      <c r="L106" s="3" t="s">
        <v>3915</v>
      </c>
      <c r="M106" s="3" t="s">
        <v>3917</v>
      </c>
      <c r="N106" s="3" t="s">
        <v>3922</v>
      </c>
      <c r="O106" s="17">
        <v>0.41397848725318909</v>
      </c>
      <c r="P106" s="32">
        <v>50.011591889999998</v>
      </c>
      <c r="Q106" s="32">
        <v>333.60214233398438</v>
      </c>
      <c r="R106" s="5">
        <v>758</v>
      </c>
      <c r="S106" s="5">
        <v>381</v>
      </c>
      <c r="T106" s="16">
        <v>0.50263851881027222</v>
      </c>
      <c r="U106" s="17">
        <v>0.2976190447807312</v>
      </c>
      <c r="V106" s="32">
        <v>49.864187530000002</v>
      </c>
      <c r="W106" s="32">
        <v>305.35714721679688</v>
      </c>
      <c r="X106" s="17">
        <v>0.34677419066429138</v>
      </c>
      <c r="Y106" s="32">
        <v>51.458975340000002</v>
      </c>
      <c r="Z106" s="32">
        <v>298.3870849609375</v>
      </c>
      <c r="AA106" s="5">
        <v>758</v>
      </c>
      <c r="AB106" s="5">
        <v>380</v>
      </c>
      <c r="AC106" s="16">
        <v>0.50263851881027222</v>
      </c>
      <c r="AD106" s="17">
        <v>0.2261904776096344</v>
      </c>
      <c r="AE106" s="32">
        <v>51.23194488</v>
      </c>
      <c r="AF106" s="32">
        <v>272.61904907226563</v>
      </c>
      <c r="AG106" s="16">
        <v>1.2999999999999999E-2</v>
      </c>
      <c r="AH106" s="16">
        <v>2.5000000000000001E-2</v>
      </c>
      <c r="AI106" s="16"/>
      <c r="AJ106" s="16">
        <v>0.94000000000000006</v>
      </c>
      <c r="AK106" s="16">
        <v>1.7999999999999999E-2</v>
      </c>
      <c r="AL106" s="16">
        <v>4.999999888241291E-3</v>
      </c>
      <c r="AM106" s="16"/>
      <c r="AN106" s="16">
        <v>0.13500000000000001</v>
      </c>
      <c r="AO106" s="16">
        <v>0.378</v>
      </c>
      <c r="AP106" s="5">
        <v>0</v>
      </c>
      <c r="AQ106" s="31">
        <v>7726.5</v>
      </c>
      <c r="AR106" s="31">
        <v>9444.91</v>
      </c>
    </row>
    <row r="107" spans="1:44" x14ac:dyDescent="0.3">
      <c r="A107" s="4">
        <v>1031323000</v>
      </c>
      <c r="B107" s="3" t="s">
        <v>489</v>
      </c>
      <c r="C107" s="3" t="s">
        <v>1972</v>
      </c>
      <c r="D107" s="14">
        <v>82.485023498535156</v>
      </c>
      <c r="E107" s="14">
        <v>81.250518798828125</v>
      </c>
      <c r="F107" s="14">
        <v>88.280242919921875</v>
      </c>
      <c r="G107" s="14">
        <v>85.9888916015625</v>
      </c>
      <c r="H107" s="5">
        <v>484</v>
      </c>
      <c r="I107" s="15">
        <v>6</v>
      </c>
      <c r="J107" s="15">
        <v>8</v>
      </c>
      <c r="K107" s="3" t="s">
        <v>3807</v>
      </c>
      <c r="L107" s="3" t="s">
        <v>3910</v>
      </c>
      <c r="M107" s="3" t="s">
        <v>3916</v>
      </c>
      <c r="N107" s="3" t="s">
        <v>3921</v>
      </c>
      <c r="O107" s="17">
        <v>0.36622807383537292</v>
      </c>
      <c r="P107" s="32">
        <v>48.498004719999997</v>
      </c>
      <c r="Q107" s="32">
        <v>317.10525512695313</v>
      </c>
      <c r="R107" s="5">
        <v>931</v>
      </c>
      <c r="S107" s="5">
        <v>510</v>
      </c>
      <c r="T107" s="16">
        <v>0.5477980375289917</v>
      </c>
      <c r="U107" s="17">
        <v>0.24691358208656311</v>
      </c>
      <c r="V107" s="32">
        <v>48.038575209999998</v>
      </c>
      <c r="W107" s="32">
        <v>281.89300537109381</v>
      </c>
      <c r="X107" s="17">
        <v>0.44956141710281372</v>
      </c>
      <c r="Y107" s="32">
        <v>51.570261799999997</v>
      </c>
      <c r="Z107" s="32">
        <v>319.07894897460938</v>
      </c>
      <c r="AA107" s="5">
        <v>931</v>
      </c>
      <c r="AB107" s="5">
        <v>510</v>
      </c>
      <c r="AC107" s="16">
        <v>0.5477980375289917</v>
      </c>
      <c r="AD107" s="17">
        <v>0.32098764181137079</v>
      </c>
      <c r="AE107" s="32">
        <v>49.944065909999999</v>
      </c>
      <c r="AF107" s="32">
        <v>274.07406616210938</v>
      </c>
      <c r="AG107" s="16">
        <v>1.7000000000000001E-2</v>
      </c>
      <c r="AH107" s="16">
        <v>3.6999999999999998E-2</v>
      </c>
      <c r="AI107" s="16"/>
      <c r="AJ107" s="16">
        <v>0.92400000000000004</v>
      </c>
      <c r="AK107" s="16">
        <v>2.1000000000000001E-2</v>
      </c>
      <c r="AL107" s="16">
        <v>2.000000094994903E-3</v>
      </c>
      <c r="AM107" s="16"/>
      <c r="AN107" s="16">
        <v>0.14699999999999999</v>
      </c>
      <c r="AO107" s="16">
        <v>0.438</v>
      </c>
      <c r="AP107" s="5">
        <v>0</v>
      </c>
      <c r="AQ107" s="31">
        <v>7411.1298828125</v>
      </c>
      <c r="AR107" s="31">
        <v>8217.41</v>
      </c>
    </row>
    <row r="108" spans="1:44" x14ac:dyDescent="0.3">
      <c r="A108" s="4">
        <v>731023000</v>
      </c>
      <c r="B108" s="3" t="s">
        <v>346</v>
      </c>
      <c r="C108" s="3" t="s">
        <v>1519</v>
      </c>
      <c r="D108" s="14">
        <v>89.1260986328125</v>
      </c>
      <c r="E108" s="14">
        <v>88.966957092285156</v>
      </c>
      <c r="F108" s="14">
        <v>85.2562255859375</v>
      </c>
      <c r="G108" s="14">
        <v>86.236305236816406</v>
      </c>
      <c r="H108" s="5">
        <v>176</v>
      </c>
      <c r="I108" s="15">
        <v>6</v>
      </c>
      <c r="J108" s="15">
        <v>8</v>
      </c>
      <c r="K108" s="3" t="s">
        <v>3866</v>
      </c>
      <c r="L108" s="3" t="s">
        <v>3907</v>
      </c>
      <c r="M108" s="3" t="s">
        <v>3917</v>
      </c>
      <c r="N108" s="3" t="s">
        <v>3921</v>
      </c>
      <c r="O108" s="17">
        <v>0.38554215431213379</v>
      </c>
      <c r="P108" s="32">
        <v>51.18929249</v>
      </c>
      <c r="Q108" s="32">
        <v>307.22891235351563</v>
      </c>
      <c r="R108" s="5">
        <v>390</v>
      </c>
      <c r="S108" s="5">
        <v>230</v>
      </c>
      <c r="T108" s="16">
        <v>0.58974361419677734</v>
      </c>
      <c r="U108" s="17">
        <v>0.30392158031463617</v>
      </c>
      <c r="V108" s="32">
        <v>51.155035359999999</v>
      </c>
      <c r="W108" s="32">
        <v>274.50979614257813</v>
      </c>
      <c r="X108" s="17">
        <v>0.25301206111907959</v>
      </c>
      <c r="Y108" s="32">
        <v>49.608709159999997</v>
      </c>
      <c r="Z108" s="32">
        <v>266.86746215820313</v>
      </c>
      <c r="AA108" s="5">
        <v>390</v>
      </c>
      <c r="AB108" s="5">
        <v>230</v>
      </c>
      <c r="AC108" s="16">
        <v>0.58974361419677734</v>
      </c>
      <c r="AD108" s="17">
        <v>0.1666666716337204</v>
      </c>
      <c r="AE108" s="32">
        <v>50.084354650000002</v>
      </c>
      <c r="AF108" s="32"/>
      <c r="AG108" s="16"/>
      <c r="AH108" s="16">
        <v>3.4000000000000002E-2</v>
      </c>
      <c r="AI108" s="16"/>
      <c r="AJ108" s="16">
        <v>0.86899999999999999</v>
      </c>
      <c r="AK108" s="16">
        <v>6.3E-2</v>
      </c>
      <c r="AL108" s="16">
        <v>3.4000001847743988E-2</v>
      </c>
      <c r="AM108" s="16">
        <v>3.4000000000000002E-2</v>
      </c>
      <c r="AN108" s="16">
        <v>0.193</v>
      </c>
      <c r="AO108" s="16">
        <v>0.57300000000000006</v>
      </c>
      <c r="AP108" s="5">
        <v>0</v>
      </c>
      <c r="AQ108" s="31">
        <v>10315.16015625</v>
      </c>
      <c r="AR108" s="31">
        <v>10554.25</v>
      </c>
    </row>
    <row r="109" spans="1:44" x14ac:dyDescent="0.3">
      <c r="A109" s="4">
        <v>850483000</v>
      </c>
      <c r="B109" s="3" t="s">
        <v>406</v>
      </c>
      <c r="C109" s="3" t="s">
        <v>1650</v>
      </c>
      <c r="D109" s="14">
        <v>71.363525390625</v>
      </c>
      <c r="E109" s="14">
        <v>71.125846862792969</v>
      </c>
      <c r="F109" s="14">
        <v>75.830276489257813</v>
      </c>
      <c r="G109" s="14">
        <v>76.895095825195313</v>
      </c>
      <c r="H109" s="5">
        <v>200</v>
      </c>
      <c r="I109" s="15">
        <v>6</v>
      </c>
      <c r="J109" s="15">
        <v>8</v>
      </c>
      <c r="K109" s="3" t="s">
        <v>3819</v>
      </c>
      <c r="L109" s="3" t="s">
        <v>3913</v>
      </c>
      <c r="M109" s="3" t="s">
        <v>3918</v>
      </c>
      <c r="N109" s="3" t="s">
        <v>3921</v>
      </c>
      <c r="O109" s="17">
        <v>0.17391304671764371</v>
      </c>
      <c r="P109" s="32">
        <v>43.991033090000002</v>
      </c>
      <c r="Q109" s="32">
        <v>253.8043518066406</v>
      </c>
      <c r="R109" s="5">
        <v>378</v>
      </c>
      <c r="S109" s="5">
        <v>227</v>
      </c>
      <c r="T109" s="16">
        <v>0.60052907466888428</v>
      </c>
      <c r="U109" s="17">
        <v>0.12711864709854129</v>
      </c>
      <c r="V109" s="32">
        <v>43.949495229999997</v>
      </c>
      <c r="W109" s="32"/>
      <c r="X109" s="17">
        <v>0.1032608672976494</v>
      </c>
      <c r="Y109" s="32">
        <v>43.494499210000001</v>
      </c>
      <c r="Z109" s="32"/>
      <c r="AA109" s="5">
        <v>377</v>
      </c>
      <c r="AB109" s="5">
        <v>226</v>
      </c>
      <c r="AC109" s="16">
        <v>0.60052907466888428</v>
      </c>
      <c r="AD109" s="17">
        <v>6.7796610295772552E-2</v>
      </c>
      <c r="AE109" s="32">
        <v>44.787728919999999</v>
      </c>
      <c r="AF109" s="32"/>
      <c r="AG109" s="16"/>
      <c r="AH109" s="16">
        <v>2.5000000000000001E-2</v>
      </c>
      <c r="AI109" s="16"/>
      <c r="AJ109" s="16">
        <v>0.93500000000000005</v>
      </c>
      <c r="AK109" s="16"/>
      <c r="AL109" s="16">
        <v>3.9999999105930328E-2</v>
      </c>
      <c r="AM109" s="16"/>
      <c r="AN109" s="16">
        <v>0.09</v>
      </c>
      <c r="AO109" s="16">
        <v>0.61899999999999999</v>
      </c>
      <c r="AP109" s="5">
        <v>0</v>
      </c>
      <c r="AQ109" s="31">
        <v>7861.47998046875</v>
      </c>
      <c r="AR109" s="31">
        <v>9024.91</v>
      </c>
    </row>
    <row r="110" spans="1:44" x14ac:dyDescent="0.3">
      <c r="A110" s="4">
        <v>910923000</v>
      </c>
      <c r="B110" s="3" t="s">
        <v>424</v>
      </c>
      <c r="C110" s="3" t="s">
        <v>1682</v>
      </c>
      <c r="D110" s="14">
        <v>80.989234924316406</v>
      </c>
      <c r="E110" s="14">
        <v>82.583946228027344</v>
      </c>
      <c r="F110" s="14">
        <v>78.203651428222656</v>
      </c>
      <c r="G110" s="14">
        <v>80.522254943847656</v>
      </c>
      <c r="H110" s="5">
        <v>363</v>
      </c>
      <c r="I110" s="15">
        <v>6</v>
      </c>
      <c r="J110" s="15">
        <v>8</v>
      </c>
      <c r="K110" s="3" t="s">
        <v>3825</v>
      </c>
      <c r="L110" s="3" t="s">
        <v>3910</v>
      </c>
      <c r="M110" s="3" t="s">
        <v>3917</v>
      </c>
      <c r="N110" s="3" t="s">
        <v>3921</v>
      </c>
      <c r="O110" s="17">
        <v>0.3333333432674408</v>
      </c>
      <c r="P110" s="32">
        <v>47.89183791</v>
      </c>
      <c r="Q110" s="32">
        <v>316.96429443359381</v>
      </c>
      <c r="R110" s="5">
        <v>663</v>
      </c>
      <c r="S110" s="5">
        <v>663</v>
      </c>
      <c r="T110" s="16">
        <v>1</v>
      </c>
      <c r="U110" s="17">
        <v>0.3333333432674408</v>
      </c>
      <c r="V110" s="32">
        <v>48.577109139999997</v>
      </c>
      <c r="W110" s="32">
        <v>316.96429443359381</v>
      </c>
      <c r="X110" s="17">
        <v>0.1517857164144516</v>
      </c>
      <c r="Y110" s="32">
        <v>45.034003839999997</v>
      </c>
      <c r="Z110" s="32">
        <v>243.45237731933591</v>
      </c>
      <c r="AA110" s="5">
        <v>663</v>
      </c>
      <c r="AB110" s="5">
        <v>663</v>
      </c>
      <c r="AC110" s="16">
        <v>1</v>
      </c>
      <c r="AD110" s="17">
        <v>0.1517857164144516</v>
      </c>
      <c r="AE110" s="32">
        <v>46.844388010000003</v>
      </c>
      <c r="AF110" s="32">
        <v>243.45237731933591</v>
      </c>
      <c r="AG110" s="16"/>
      <c r="AH110" s="16">
        <v>2.1999999999999999E-2</v>
      </c>
      <c r="AI110" s="16"/>
      <c r="AJ110" s="16">
        <v>0.95000000000000007</v>
      </c>
      <c r="AK110" s="16">
        <v>2.1999999999999999E-2</v>
      </c>
      <c r="AL110" s="16">
        <v>6.0000000521540642E-3</v>
      </c>
      <c r="AM110" s="16"/>
      <c r="AN110" s="16">
        <v>0.11</v>
      </c>
      <c r="AO110" s="16">
        <v>0.43609999999999999</v>
      </c>
      <c r="AP110" s="5">
        <v>1</v>
      </c>
      <c r="AQ110" s="31">
        <v>6194.85009765625</v>
      </c>
      <c r="AR110" s="31">
        <v>7693.68</v>
      </c>
    </row>
    <row r="111" spans="1:44" x14ac:dyDescent="0.3">
      <c r="A111" s="4">
        <v>771031050</v>
      </c>
      <c r="B111" s="3" t="s">
        <v>367</v>
      </c>
      <c r="C111" s="3" t="s">
        <v>1557</v>
      </c>
      <c r="D111" s="14">
        <v>87.290168762207031</v>
      </c>
      <c r="E111" s="14">
        <v>88.62127685546875</v>
      </c>
      <c r="F111" s="14">
        <v>95.416740417480469</v>
      </c>
      <c r="G111" s="14">
        <v>96.173454284667969</v>
      </c>
      <c r="H111" s="5">
        <v>165</v>
      </c>
      <c r="I111" s="15">
        <v>7</v>
      </c>
      <c r="J111" s="15">
        <v>12</v>
      </c>
      <c r="K111" s="3" t="s">
        <v>3827</v>
      </c>
      <c r="L111" s="3" t="s">
        <v>3907</v>
      </c>
      <c r="M111" s="3" t="s">
        <v>3917</v>
      </c>
      <c r="N111" s="3" t="s">
        <v>3921</v>
      </c>
      <c r="O111" s="17">
        <v>0.38235294818878168</v>
      </c>
      <c r="P111" s="32">
        <v>50.445282480000003</v>
      </c>
      <c r="Q111" s="32">
        <v>319.11764526367188</v>
      </c>
      <c r="R111" s="5">
        <v>89</v>
      </c>
      <c r="S111" s="5">
        <v>66</v>
      </c>
      <c r="T111" s="16">
        <v>0.7415730357170105</v>
      </c>
      <c r="U111" s="17">
        <v>0.23913043737411499</v>
      </c>
      <c r="V111" s="32">
        <v>51.015425550000003</v>
      </c>
      <c r="W111" s="32"/>
      <c r="X111" s="17">
        <v>0.38235294818878168</v>
      </c>
      <c r="Y111" s="32">
        <v>56.19940244</v>
      </c>
      <c r="Z111" s="32">
        <v>295.58822631835938</v>
      </c>
      <c r="AA111" s="5">
        <v>89</v>
      </c>
      <c r="AB111" s="5">
        <v>66</v>
      </c>
      <c r="AC111" s="16">
        <v>0.7415730357170105</v>
      </c>
      <c r="AD111" s="17">
        <v>0.37037035822868353</v>
      </c>
      <c r="AE111" s="32">
        <v>55.718889169999997</v>
      </c>
      <c r="AF111" s="32">
        <v>283.33334350585938</v>
      </c>
      <c r="AG111" s="16"/>
      <c r="AH111" s="16"/>
      <c r="AI111" s="16"/>
      <c r="AJ111" s="16">
        <v>1</v>
      </c>
      <c r="AK111" s="16"/>
      <c r="AL111" s="16">
        <v>0</v>
      </c>
      <c r="AM111" s="16"/>
      <c r="AN111" s="16">
        <v>0.24199999999999999</v>
      </c>
      <c r="AO111" s="16">
        <v>0.71099999999999997</v>
      </c>
      <c r="AP111" s="5">
        <v>0</v>
      </c>
      <c r="AQ111" s="31">
        <v>9453.9697265625</v>
      </c>
      <c r="AR111" s="31">
        <v>9693.2199999999993</v>
      </c>
    </row>
    <row r="112" spans="1:44" x14ac:dyDescent="0.3">
      <c r="A112" s="4">
        <v>191501050</v>
      </c>
      <c r="B112" s="3" t="s">
        <v>86</v>
      </c>
      <c r="C112" s="3" t="s">
        <v>777</v>
      </c>
      <c r="D112" s="14">
        <v>84.289825439453125</v>
      </c>
      <c r="E112" s="14">
        <v>86.145927429199219</v>
      </c>
      <c r="F112" s="14">
        <v>80.077392578125</v>
      </c>
      <c r="G112" s="14">
        <v>79.895042419433594</v>
      </c>
      <c r="H112" s="5">
        <v>132</v>
      </c>
      <c r="I112" s="15">
        <v>7</v>
      </c>
      <c r="J112" s="15">
        <v>12</v>
      </c>
      <c r="K112" s="3" t="s">
        <v>3878</v>
      </c>
      <c r="L112" s="3" t="s">
        <v>3914</v>
      </c>
      <c r="M112" s="3" t="s">
        <v>3917</v>
      </c>
      <c r="N112" s="3" t="s">
        <v>3922</v>
      </c>
      <c r="O112" s="17">
        <v>0.36764705181121832</v>
      </c>
      <c r="P112" s="32">
        <v>49.229399809999997</v>
      </c>
      <c r="Q112" s="32"/>
      <c r="R112" s="5">
        <v>89</v>
      </c>
      <c r="S112" s="5">
        <v>31</v>
      </c>
      <c r="T112" s="16">
        <v>0.34831461310386658</v>
      </c>
      <c r="U112" s="17">
        <v>0</v>
      </c>
      <c r="V112" s="32">
        <v>50.015697289999999</v>
      </c>
      <c r="W112" s="32"/>
      <c r="X112" s="17">
        <v>0.1587301641702652</v>
      </c>
      <c r="Y112" s="32">
        <v>46.249420520000001</v>
      </c>
      <c r="Z112" s="32"/>
      <c r="AA112" s="5">
        <v>89</v>
      </c>
      <c r="AB112" s="5">
        <v>31</v>
      </c>
      <c r="AC112" s="16">
        <v>0.34831461310386658</v>
      </c>
      <c r="AD112" s="17">
        <v>7.6923079788684845E-2</v>
      </c>
      <c r="AE112" s="32">
        <v>46.488749030000001</v>
      </c>
      <c r="AF112" s="32"/>
      <c r="AG112" s="16"/>
      <c r="AH112" s="16"/>
      <c r="AI112" s="16"/>
      <c r="AJ112" s="16">
        <v>0.95500000000000007</v>
      </c>
      <c r="AK112" s="16"/>
      <c r="AL112" s="16">
        <v>4.5000001788139343E-2</v>
      </c>
      <c r="AM112" s="16"/>
      <c r="AN112" s="16">
        <v>7.5999999999999998E-2</v>
      </c>
      <c r="AO112" s="16">
        <v>0.32300000000000001</v>
      </c>
      <c r="AP112" s="5">
        <v>0</v>
      </c>
      <c r="AQ112" s="31">
        <v>11472.75</v>
      </c>
      <c r="AR112" s="31">
        <v>13183.48</v>
      </c>
    </row>
    <row r="113" spans="1:44" x14ac:dyDescent="0.3">
      <c r="A113" s="4">
        <v>500053000</v>
      </c>
      <c r="B113" s="3" t="s">
        <v>257</v>
      </c>
      <c r="C113" s="3" t="s">
        <v>1330</v>
      </c>
      <c r="D113" s="14">
        <v>86.139556884765625</v>
      </c>
      <c r="E113" s="14">
        <v>84.616844177246094</v>
      </c>
      <c r="F113" s="14">
        <v>81.846702575683594</v>
      </c>
      <c r="G113" s="14">
        <v>82.068473815917969</v>
      </c>
      <c r="H113" s="5">
        <v>381</v>
      </c>
      <c r="I113" s="15">
        <v>6</v>
      </c>
      <c r="J113" s="15">
        <v>8</v>
      </c>
      <c r="K113" s="3" t="s">
        <v>3897</v>
      </c>
      <c r="L113" s="3" t="s">
        <v>3915</v>
      </c>
      <c r="M113" s="3" t="s">
        <v>3917</v>
      </c>
      <c r="N113" s="3" t="s">
        <v>3921</v>
      </c>
      <c r="O113" s="17">
        <v>0.39890709519386292</v>
      </c>
      <c r="P113" s="32">
        <v>49.979000450000001</v>
      </c>
      <c r="Q113" s="32">
        <v>327.86886596679688</v>
      </c>
      <c r="R113" s="5">
        <v>715</v>
      </c>
      <c r="S113" s="5">
        <v>400</v>
      </c>
      <c r="T113" s="16">
        <v>0.55944055318832397</v>
      </c>
      <c r="U113" s="17">
        <v>0.27956989407539368</v>
      </c>
      <c r="V113" s="32">
        <v>49.398142149999998</v>
      </c>
      <c r="W113" s="32">
        <v>296.77420043945313</v>
      </c>
      <c r="X113" s="17">
        <v>0.24250681698322299</v>
      </c>
      <c r="Y113" s="32">
        <v>47.397095329999999</v>
      </c>
      <c r="Z113" s="32">
        <v>264.57766723632813</v>
      </c>
      <c r="AA113" s="5">
        <v>716</v>
      </c>
      <c r="AB113" s="5">
        <v>400</v>
      </c>
      <c r="AC113" s="16">
        <v>0.55944055318832397</v>
      </c>
      <c r="AD113" s="17">
        <v>0.15591397881507871</v>
      </c>
      <c r="AE113" s="32">
        <v>47.721123579999997</v>
      </c>
      <c r="AF113" s="32">
        <v>230.10752868652341</v>
      </c>
      <c r="AG113" s="16">
        <v>3.4000000000000002E-2</v>
      </c>
      <c r="AH113" s="16">
        <v>2.5999999999999999E-2</v>
      </c>
      <c r="AI113" s="16">
        <v>1.6E-2</v>
      </c>
      <c r="AJ113" s="16">
        <v>0.89200000000000002</v>
      </c>
      <c r="AK113" s="16">
        <v>2.5999999999999999E-2</v>
      </c>
      <c r="AL113" s="16">
        <v>4.999999888241291E-3</v>
      </c>
      <c r="AM113" s="16"/>
      <c r="AN113" s="16">
        <v>0.16</v>
      </c>
      <c r="AO113" s="16">
        <v>0.40200000000000002</v>
      </c>
      <c r="AP113" s="5">
        <v>0</v>
      </c>
      <c r="AQ113" s="31">
        <v>9211.01953125</v>
      </c>
      <c r="AR113" s="31">
        <v>9692.68</v>
      </c>
    </row>
    <row r="114" spans="1:44" x14ac:dyDescent="0.3">
      <c r="A114" s="4">
        <v>110763000</v>
      </c>
      <c r="B114" s="3" t="s">
        <v>44</v>
      </c>
      <c r="C114" s="3" t="s">
        <v>661</v>
      </c>
      <c r="D114" s="14">
        <v>86.93707275390625</v>
      </c>
      <c r="E114" s="14">
        <v>86.283889770507813</v>
      </c>
      <c r="F114" s="14">
        <v>87.723793029785156</v>
      </c>
      <c r="G114" s="14">
        <v>83.943367004394531</v>
      </c>
      <c r="H114" s="5">
        <v>187</v>
      </c>
      <c r="I114" s="15">
        <v>6</v>
      </c>
      <c r="J114" s="15">
        <v>8</v>
      </c>
      <c r="K114" s="3" t="s">
        <v>3898</v>
      </c>
      <c r="L114" s="3" t="s">
        <v>3912</v>
      </c>
      <c r="M114" s="3" t="s">
        <v>3917</v>
      </c>
      <c r="N114" s="3" t="s">
        <v>3921</v>
      </c>
      <c r="O114" s="17">
        <v>0.51381218433380127</v>
      </c>
      <c r="P114" s="32">
        <v>50.30219262</v>
      </c>
      <c r="Q114" s="32">
        <v>355.24862670898438</v>
      </c>
      <c r="R114" s="5">
        <v>341</v>
      </c>
      <c r="S114" s="5">
        <v>114</v>
      </c>
      <c r="T114" s="16">
        <v>0.3343108594417572</v>
      </c>
      <c r="U114" s="17">
        <v>0.28787878155708307</v>
      </c>
      <c r="V114" s="32">
        <v>50.071416380000002</v>
      </c>
      <c r="W114" s="32">
        <v>306.06060791015631</v>
      </c>
      <c r="X114" s="17">
        <v>0.45303866267204279</v>
      </c>
      <c r="Y114" s="32">
        <v>51.209314329999998</v>
      </c>
      <c r="Z114" s="32">
        <v>327.62429809570313</v>
      </c>
      <c r="AA114" s="5">
        <v>341</v>
      </c>
      <c r="AB114" s="5">
        <v>114</v>
      </c>
      <c r="AC114" s="16">
        <v>0.3343108594417572</v>
      </c>
      <c r="AD114" s="17">
        <v>0.18181818723678589</v>
      </c>
      <c r="AE114" s="32">
        <v>48.784219759999999</v>
      </c>
      <c r="AF114" s="32"/>
      <c r="AG114" s="16"/>
      <c r="AH114" s="16"/>
      <c r="AI114" s="16"/>
      <c r="AJ114" s="16">
        <v>0.93</v>
      </c>
      <c r="AK114" s="16">
        <v>5.2999999999999999E-2</v>
      </c>
      <c r="AL114" s="16">
        <v>1.6000000759959221E-2</v>
      </c>
      <c r="AM114" s="16"/>
      <c r="AN114" s="16">
        <v>0.193</v>
      </c>
      <c r="AO114" s="16">
        <v>0.23899999999999999</v>
      </c>
      <c r="AP114" s="5">
        <v>0</v>
      </c>
      <c r="AQ114" s="31">
        <v>9561.2099609375</v>
      </c>
      <c r="AR114" s="31">
        <v>9934.69</v>
      </c>
    </row>
    <row r="115" spans="1:44" x14ac:dyDescent="0.3">
      <c r="A115" s="4">
        <v>180473000</v>
      </c>
      <c r="B115" s="3" t="s">
        <v>77</v>
      </c>
      <c r="C115" s="3" t="s">
        <v>753</v>
      </c>
      <c r="D115" s="14">
        <v>85.487678527832031</v>
      </c>
      <c r="E115" s="14">
        <v>86.902755737304688</v>
      </c>
      <c r="F115" s="14">
        <v>82.620330810546875</v>
      </c>
      <c r="G115" s="14">
        <v>80.001655578613281</v>
      </c>
      <c r="H115" s="5">
        <v>142</v>
      </c>
      <c r="I115" s="15">
        <v>6</v>
      </c>
      <c r="J115" s="15">
        <v>8</v>
      </c>
      <c r="K115" s="3" t="s">
        <v>3855</v>
      </c>
      <c r="L115" s="3" t="s">
        <v>3910</v>
      </c>
      <c r="M115" s="3" t="s">
        <v>3917</v>
      </c>
      <c r="N115" s="3" t="s">
        <v>3921</v>
      </c>
      <c r="O115" s="17">
        <v>0.54135340452194214</v>
      </c>
      <c r="P115" s="32">
        <v>49.714826449999997</v>
      </c>
      <c r="Q115" s="32">
        <v>356.3909912109375</v>
      </c>
      <c r="R115" s="5">
        <v>271</v>
      </c>
      <c r="S115" s="5">
        <v>196</v>
      </c>
      <c r="T115" s="16">
        <v>0.723247230052948</v>
      </c>
      <c r="U115" s="17">
        <v>0.5</v>
      </c>
      <c r="V115" s="32">
        <v>50.321359600000001</v>
      </c>
      <c r="W115" s="32">
        <v>343.61703491210938</v>
      </c>
      <c r="X115" s="17">
        <v>0.37593984603881841</v>
      </c>
      <c r="Y115" s="32">
        <v>47.898915629999998</v>
      </c>
      <c r="Z115" s="32">
        <v>284.96240234375</v>
      </c>
      <c r="AA115" s="5">
        <v>271</v>
      </c>
      <c r="AB115" s="5">
        <v>196</v>
      </c>
      <c r="AC115" s="16">
        <v>0.723247230052948</v>
      </c>
      <c r="AD115" s="17">
        <v>0.30851063132286072</v>
      </c>
      <c r="AE115" s="32">
        <v>46.549199190000003</v>
      </c>
      <c r="AF115" s="32">
        <v>262.76596069335938</v>
      </c>
      <c r="AG115" s="16"/>
      <c r="AH115" s="16"/>
      <c r="AI115" s="16"/>
      <c r="AJ115" s="16">
        <v>0.95800000000000007</v>
      </c>
      <c r="AK115" s="16">
        <v>3.5000000000000003E-2</v>
      </c>
      <c r="AL115" s="16">
        <v>7.0000002160668373E-3</v>
      </c>
      <c r="AM115" s="16"/>
      <c r="AN115" s="16">
        <v>0.14799999999999999</v>
      </c>
      <c r="AO115" s="16">
        <v>0.70399999999999996</v>
      </c>
      <c r="AP115" s="5">
        <v>0</v>
      </c>
      <c r="AQ115" s="31">
        <v>9976.8798828125</v>
      </c>
      <c r="AR115" s="31">
        <v>11691.48</v>
      </c>
    </row>
    <row r="116" spans="1:44" x14ac:dyDescent="0.3">
      <c r="A116" s="4">
        <v>200023000</v>
      </c>
      <c r="B116" s="3" t="s">
        <v>90</v>
      </c>
      <c r="C116" s="3" t="s">
        <v>789</v>
      </c>
      <c r="D116" s="14">
        <v>86.637680053710938</v>
      </c>
      <c r="E116" s="14">
        <v>86.392280578613281</v>
      </c>
      <c r="F116" s="14">
        <v>85.741668701171875</v>
      </c>
      <c r="G116" s="14">
        <v>85.826164245605469</v>
      </c>
      <c r="H116" s="5">
        <v>313</v>
      </c>
      <c r="I116" s="15">
        <v>6</v>
      </c>
      <c r="J116" s="15">
        <v>8</v>
      </c>
      <c r="K116" s="3" t="s">
        <v>3856</v>
      </c>
      <c r="L116" s="3" t="s">
        <v>3907</v>
      </c>
      <c r="M116" s="3" t="s">
        <v>3917</v>
      </c>
      <c r="N116" s="3" t="s">
        <v>3923</v>
      </c>
      <c r="O116" s="17">
        <v>0.32302406430244451</v>
      </c>
      <c r="P116" s="32">
        <v>50.180863039999998</v>
      </c>
      <c r="Q116" s="32">
        <v>300.3436279296875</v>
      </c>
      <c r="R116" s="5">
        <v>561</v>
      </c>
      <c r="S116" s="5">
        <v>313</v>
      </c>
      <c r="T116" s="16">
        <v>0.55793225765228271</v>
      </c>
      <c r="U116" s="17">
        <v>0.20382165908813479</v>
      </c>
      <c r="V116" s="32">
        <v>50.11519423</v>
      </c>
      <c r="W116" s="32">
        <v>270.06369018554688</v>
      </c>
      <c r="X116" s="17">
        <v>0.28522336483001709</v>
      </c>
      <c r="Y116" s="32">
        <v>49.923597469999997</v>
      </c>
      <c r="Z116" s="32">
        <v>271.134033203125</v>
      </c>
      <c r="AA116" s="5">
        <v>560</v>
      </c>
      <c r="AB116" s="5">
        <v>312</v>
      </c>
      <c r="AC116" s="16">
        <v>0.55793225765228271</v>
      </c>
      <c r="AD116" s="17">
        <v>0.19745223224163061</v>
      </c>
      <c r="AE116" s="32">
        <v>49.851796329999999</v>
      </c>
      <c r="AF116" s="32">
        <v>240.76432800292969</v>
      </c>
      <c r="AG116" s="16"/>
      <c r="AH116" s="16"/>
      <c r="AI116" s="16"/>
      <c r="AJ116" s="16">
        <v>0.97099999999999997</v>
      </c>
      <c r="AK116" s="16"/>
      <c r="AL116" s="16">
        <v>2.899999916553497E-2</v>
      </c>
      <c r="AM116" s="16"/>
      <c r="AN116" s="16">
        <v>0.14699999999999999</v>
      </c>
      <c r="AO116" s="16">
        <v>0.51500000000000001</v>
      </c>
      <c r="AP116" s="5">
        <v>0</v>
      </c>
      <c r="AQ116" s="31">
        <v>7995.39013671875</v>
      </c>
      <c r="AR116" s="31">
        <v>9011.5499999999993</v>
      </c>
    </row>
    <row r="117" spans="1:44" x14ac:dyDescent="0.3">
      <c r="A117" s="4">
        <v>661023000</v>
      </c>
      <c r="B117" s="3" t="s">
        <v>319</v>
      </c>
      <c r="C117" s="3" t="s">
        <v>1471</v>
      </c>
      <c r="D117" s="14">
        <v>88.98919677734375</v>
      </c>
      <c r="E117" s="14">
        <v>88.825843811035156</v>
      </c>
      <c r="F117" s="14">
        <v>85.736907958984375</v>
      </c>
      <c r="G117" s="14">
        <v>86.37530517578125</v>
      </c>
      <c r="H117" s="5">
        <v>304</v>
      </c>
      <c r="I117" s="15">
        <v>6</v>
      </c>
      <c r="J117" s="15">
        <v>8</v>
      </c>
      <c r="K117" s="3" t="s">
        <v>3801</v>
      </c>
      <c r="L117" s="3" t="s">
        <v>3909</v>
      </c>
      <c r="M117" s="3" t="s">
        <v>3916</v>
      </c>
      <c r="N117" s="3" t="s">
        <v>3921</v>
      </c>
      <c r="O117" s="17">
        <v>0.56097561120986938</v>
      </c>
      <c r="P117" s="32">
        <v>51.133813310000001</v>
      </c>
      <c r="Q117" s="32">
        <v>369.33798217773438</v>
      </c>
      <c r="R117" s="5">
        <v>572</v>
      </c>
      <c r="S117" s="5">
        <v>314</v>
      </c>
      <c r="T117" s="16">
        <v>0.54895102977752686</v>
      </c>
      <c r="U117" s="17">
        <v>0.41258740425109858</v>
      </c>
      <c r="V117" s="32">
        <v>51.098044010000002</v>
      </c>
      <c r="W117" s="32">
        <v>339.16082763671881</v>
      </c>
      <c r="X117" s="17">
        <v>0.46341463923454279</v>
      </c>
      <c r="Y117" s="32">
        <v>49.920508359999999</v>
      </c>
      <c r="Z117" s="32">
        <v>331.01046752929688</v>
      </c>
      <c r="AA117" s="5">
        <v>572</v>
      </c>
      <c r="AB117" s="5">
        <v>314</v>
      </c>
      <c r="AC117" s="16">
        <v>0.54895102977752686</v>
      </c>
      <c r="AD117" s="17">
        <v>0.34265735745429993</v>
      </c>
      <c r="AE117" s="32">
        <v>50.163170460000003</v>
      </c>
      <c r="AF117" s="32">
        <v>292.30767822265631</v>
      </c>
      <c r="AG117" s="16"/>
      <c r="AH117" s="16">
        <v>0.02</v>
      </c>
      <c r="AI117" s="16"/>
      <c r="AJ117" s="16">
        <v>0.95400000000000007</v>
      </c>
      <c r="AK117" s="16"/>
      <c r="AL117" s="16">
        <v>2.60000005364418E-2</v>
      </c>
      <c r="AM117" s="16"/>
      <c r="AN117" s="16">
        <v>0.10199999999999999</v>
      </c>
      <c r="AO117" s="16">
        <v>0.47499999999999998</v>
      </c>
      <c r="AP117" s="5">
        <v>0</v>
      </c>
      <c r="AQ117" s="31">
        <v>5674.3701171875</v>
      </c>
      <c r="AR117" s="31">
        <v>9161.44</v>
      </c>
    </row>
    <row r="118" spans="1:44" x14ac:dyDescent="0.3">
      <c r="A118" s="4">
        <v>1011071050</v>
      </c>
      <c r="B118" s="3" t="s">
        <v>481</v>
      </c>
      <c r="C118" s="3" t="s">
        <v>1958</v>
      </c>
      <c r="D118" s="14">
        <v>88.773757934570313</v>
      </c>
      <c r="E118" s="14">
        <v>89.986083984375</v>
      </c>
      <c r="F118" s="14">
        <v>89.053878784179688</v>
      </c>
      <c r="G118" s="14">
        <v>92.027458190917969</v>
      </c>
      <c r="H118" s="5">
        <v>128</v>
      </c>
      <c r="I118" s="15">
        <v>7</v>
      </c>
      <c r="J118" s="15">
        <v>12</v>
      </c>
      <c r="K118" s="3" t="s">
        <v>3891</v>
      </c>
      <c r="L118" s="3" t="s">
        <v>3913</v>
      </c>
      <c r="M118" s="3" t="s">
        <v>3917</v>
      </c>
      <c r="N118" s="3" t="s">
        <v>3921</v>
      </c>
      <c r="O118" s="17">
        <v>0.54237288236618042</v>
      </c>
      <c r="P118" s="32">
        <v>51.04650788</v>
      </c>
      <c r="Q118" s="32">
        <v>352.5423583984375</v>
      </c>
      <c r="R118" s="5">
        <v>88</v>
      </c>
      <c r="S118" s="5">
        <v>88</v>
      </c>
      <c r="T118" s="16">
        <v>1</v>
      </c>
      <c r="U118" s="17">
        <v>0.54237288236618042</v>
      </c>
      <c r="V118" s="32">
        <v>51.566632550000001</v>
      </c>
      <c r="W118" s="32">
        <v>352.5423583984375</v>
      </c>
      <c r="X118" s="17">
        <v>0.25396826863288879</v>
      </c>
      <c r="Y118" s="32">
        <v>52.072087959999998</v>
      </c>
      <c r="Z118" s="32">
        <v>263.4920654296875</v>
      </c>
      <c r="AA118" s="5">
        <v>88</v>
      </c>
      <c r="AB118" s="5">
        <v>88</v>
      </c>
      <c r="AC118" s="16">
        <v>1</v>
      </c>
      <c r="AD118" s="17">
        <v>0.25396826863288879</v>
      </c>
      <c r="AE118" s="32">
        <v>53.368040469999997</v>
      </c>
      <c r="AF118" s="32">
        <v>263.4920654296875</v>
      </c>
      <c r="AG118" s="16"/>
      <c r="AH118" s="16"/>
      <c r="AI118" s="16"/>
      <c r="AJ118" s="16">
        <v>0.99199999999999999</v>
      </c>
      <c r="AK118" s="16"/>
      <c r="AL118" s="16">
        <v>8.0000003799796104E-3</v>
      </c>
      <c r="AM118" s="16"/>
      <c r="AN118" s="16">
        <v>7.8E-2</v>
      </c>
      <c r="AO118" s="16">
        <v>0.44119999999999998</v>
      </c>
      <c r="AP118" s="5">
        <v>1</v>
      </c>
      <c r="AQ118" s="31">
        <v>9583.08984375</v>
      </c>
      <c r="AR118" s="31">
        <v>10747</v>
      </c>
    </row>
    <row r="119" spans="1:44" x14ac:dyDescent="0.3">
      <c r="A119" s="4">
        <v>290031050</v>
      </c>
      <c r="B119" s="3" t="s">
        <v>127</v>
      </c>
      <c r="C119" s="3" t="s">
        <v>919</v>
      </c>
      <c r="D119" s="14">
        <v>86.659805297851563</v>
      </c>
      <c r="E119" s="14">
        <v>87.838836669921875</v>
      </c>
      <c r="F119" s="14">
        <v>85.620262145996094</v>
      </c>
      <c r="G119" s="14">
        <v>86.371444702148438</v>
      </c>
      <c r="H119" s="5">
        <v>83</v>
      </c>
      <c r="I119" s="15">
        <v>7</v>
      </c>
      <c r="J119" s="15">
        <v>12</v>
      </c>
      <c r="K119" s="3" t="s">
        <v>3830</v>
      </c>
      <c r="L119" s="3" t="s">
        <v>3907</v>
      </c>
      <c r="M119" s="3" t="s">
        <v>3916</v>
      </c>
      <c r="N119" s="3" t="s">
        <v>3921</v>
      </c>
      <c r="O119" s="17">
        <v>0.47368422150611877</v>
      </c>
      <c r="P119" s="32">
        <v>50.189828689999999</v>
      </c>
      <c r="Q119" s="32">
        <v>328.94735717773438</v>
      </c>
      <c r="R119" s="5">
        <v>47</v>
      </c>
      <c r="S119" s="5">
        <v>47</v>
      </c>
      <c r="T119" s="16">
        <v>1</v>
      </c>
      <c r="U119" s="17">
        <v>0.47368422150611877</v>
      </c>
      <c r="V119" s="32">
        <v>50.699418309999999</v>
      </c>
      <c r="W119" s="32">
        <v>328.94735717773438</v>
      </c>
      <c r="X119" s="17">
        <v>9.3023255467414856E-2</v>
      </c>
      <c r="Y119" s="32">
        <v>49.84484569</v>
      </c>
      <c r="Z119" s="32"/>
      <c r="AA119" s="5">
        <v>47</v>
      </c>
      <c r="AB119" s="5">
        <v>47</v>
      </c>
      <c r="AC119" s="16">
        <v>1</v>
      </c>
      <c r="AD119" s="17">
        <v>9.3023255467414856E-2</v>
      </c>
      <c r="AE119" s="32">
        <v>50.160980449999997</v>
      </c>
      <c r="AF119" s="32"/>
      <c r="AG119" s="16"/>
      <c r="AH119" s="16"/>
      <c r="AI119" s="16"/>
      <c r="AJ119" s="16">
        <v>0.90400000000000003</v>
      </c>
      <c r="AK119" s="16"/>
      <c r="AL119" s="16">
        <v>9.6000000834465027E-2</v>
      </c>
      <c r="AM119" s="16"/>
      <c r="AN119" s="16">
        <v>0.14499999999999999</v>
      </c>
      <c r="AO119" s="16">
        <v>0.42109999999999997</v>
      </c>
      <c r="AP119" s="5">
        <v>1</v>
      </c>
      <c r="AQ119" s="31">
        <v>7488.509765625</v>
      </c>
      <c r="AR119" s="31">
        <v>8647.4</v>
      </c>
    </row>
    <row r="120" spans="1:44" x14ac:dyDescent="0.3">
      <c r="A120" s="4">
        <v>240893000</v>
      </c>
      <c r="B120" s="3" t="s">
        <v>105</v>
      </c>
      <c r="C120" s="3" t="s">
        <v>832</v>
      </c>
      <c r="D120" s="14">
        <v>80.373916625976563</v>
      </c>
      <c r="E120" s="14">
        <v>80.042793273925781</v>
      </c>
      <c r="F120" s="14">
        <v>81.22027587890625</v>
      </c>
      <c r="G120" s="14">
        <v>82.066993713378906</v>
      </c>
      <c r="H120" s="5">
        <v>613</v>
      </c>
      <c r="I120" s="15">
        <v>6</v>
      </c>
      <c r="J120" s="15">
        <v>8</v>
      </c>
      <c r="K120" s="3" t="s">
        <v>3836</v>
      </c>
      <c r="L120" s="3" t="s">
        <v>3914</v>
      </c>
      <c r="M120" s="3" t="s">
        <v>3919</v>
      </c>
      <c r="N120" s="3" t="s">
        <v>3923</v>
      </c>
      <c r="O120" s="17">
        <v>0.32646048069000239</v>
      </c>
      <c r="P120" s="32">
        <v>47.642482569999999</v>
      </c>
      <c r="Q120" s="32">
        <v>311.51202392578131</v>
      </c>
      <c r="R120" s="5">
        <v>1179</v>
      </c>
      <c r="S120" s="5">
        <v>651</v>
      </c>
      <c r="T120" s="16">
        <v>0.55216282606124878</v>
      </c>
      <c r="U120" s="17">
        <v>0.2327868789434433</v>
      </c>
      <c r="V120" s="32">
        <v>47.550806870000002</v>
      </c>
      <c r="W120" s="32">
        <v>279.672119140625</v>
      </c>
      <c r="X120" s="17">
        <v>0.2164948433637619</v>
      </c>
      <c r="Y120" s="32">
        <v>46.990760569999999</v>
      </c>
      <c r="Z120" s="32">
        <v>254.63917541503909</v>
      </c>
      <c r="AA120" s="5">
        <v>1180</v>
      </c>
      <c r="AB120" s="5">
        <v>652</v>
      </c>
      <c r="AC120" s="16">
        <v>0.55216282606124878</v>
      </c>
      <c r="AD120" s="17">
        <v>0.10491803288459781</v>
      </c>
      <c r="AE120" s="32">
        <v>47.720284710000001</v>
      </c>
      <c r="AF120" s="32">
        <v>220.6557312011719</v>
      </c>
      <c r="AG120" s="16">
        <v>1.4999999999999999E-2</v>
      </c>
      <c r="AH120" s="16">
        <v>4.5999999999999999E-2</v>
      </c>
      <c r="AI120" s="16">
        <v>0.01</v>
      </c>
      <c r="AJ120" s="16">
        <v>0.879</v>
      </c>
      <c r="AK120" s="16">
        <v>4.5999999999999999E-2</v>
      </c>
      <c r="AL120" s="16">
        <v>4.999999888241291E-3</v>
      </c>
      <c r="AM120" s="16"/>
      <c r="AN120" s="16">
        <v>0.14000000000000001</v>
      </c>
      <c r="AO120" s="16">
        <v>0.441</v>
      </c>
      <c r="AP120" s="5">
        <v>0</v>
      </c>
      <c r="AQ120" s="31">
        <v>9231.0498046875</v>
      </c>
      <c r="AR120" s="31">
        <v>9729.7900000000009</v>
      </c>
    </row>
    <row r="121" spans="1:44" x14ac:dyDescent="0.3">
      <c r="A121" s="4">
        <v>840021050</v>
      </c>
      <c r="B121" s="3" t="s">
        <v>397</v>
      </c>
      <c r="C121" s="3" t="s">
        <v>1629</v>
      </c>
      <c r="D121" s="14">
        <v>83.369491577148438</v>
      </c>
      <c r="E121" s="14">
        <v>84.5230712890625</v>
      </c>
      <c r="F121" s="14">
        <v>80.88970947265625</v>
      </c>
      <c r="G121" s="14">
        <v>83.823127746582031</v>
      </c>
      <c r="H121" s="5">
        <v>137</v>
      </c>
      <c r="I121" s="15">
        <v>7</v>
      </c>
      <c r="J121" s="15">
        <v>12</v>
      </c>
      <c r="K121" s="3" t="s">
        <v>3802</v>
      </c>
      <c r="L121" s="3" t="s">
        <v>3907</v>
      </c>
      <c r="M121" s="3" t="s">
        <v>3917</v>
      </c>
      <c r="N121" s="3" t="s">
        <v>3921</v>
      </c>
      <c r="O121" s="17">
        <v>0.49152541160583502</v>
      </c>
      <c r="P121" s="32">
        <v>48.856435730000001</v>
      </c>
      <c r="Q121" s="32">
        <v>337.28814697265631</v>
      </c>
      <c r="R121" s="5">
        <v>87</v>
      </c>
      <c r="S121" s="5">
        <v>86</v>
      </c>
      <c r="T121" s="16">
        <v>0.98850572109222412</v>
      </c>
      <c r="U121" s="17">
        <v>0.49152541160583502</v>
      </c>
      <c r="V121" s="32">
        <v>49.360270409999998</v>
      </c>
      <c r="W121" s="32">
        <v>337.28814697265631</v>
      </c>
      <c r="X121" s="17">
        <v>0.33898305892944341</v>
      </c>
      <c r="Y121" s="32">
        <v>46.776336180000001</v>
      </c>
      <c r="Z121" s="32">
        <v>286.440673828125</v>
      </c>
      <c r="AA121" s="5">
        <v>86</v>
      </c>
      <c r="AB121" s="5">
        <v>86</v>
      </c>
      <c r="AC121" s="16">
        <v>0.98850572109222412</v>
      </c>
      <c r="AD121" s="17">
        <v>0.33898305892944341</v>
      </c>
      <c r="AE121" s="32">
        <v>48.716041429999997</v>
      </c>
      <c r="AF121" s="32">
        <v>286.440673828125</v>
      </c>
      <c r="AG121" s="16"/>
      <c r="AH121" s="16"/>
      <c r="AI121" s="16"/>
      <c r="AJ121" s="16">
        <v>0.98499999999999999</v>
      </c>
      <c r="AK121" s="16"/>
      <c r="AL121" s="16">
        <v>1.499999966472387E-2</v>
      </c>
      <c r="AM121" s="16"/>
      <c r="AN121" s="16">
        <v>0.14599999999999999</v>
      </c>
      <c r="AO121" s="16">
        <v>0.47860000000000003</v>
      </c>
      <c r="AP121" s="5">
        <v>1</v>
      </c>
      <c r="AQ121" s="31">
        <v>10628.0498046875</v>
      </c>
      <c r="AR121" s="31">
        <v>13967.8</v>
      </c>
    </row>
    <row r="122" spans="1:44" x14ac:dyDescent="0.3">
      <c r="A122" s="4">
        <v>30331050</v>
      </c>
      <c r="B122" s="3" t="s">
        <v>10</v>
      </c>
      <c r="C122" s="3" t="s">
        <v>567</v>
      </c>
      <c r="D122" s="14">
        <v>76.312843322753906</v>
      </c>
      <c r="E122" s="14">
        <v>73.003089904785156</v>
      </c>
      <c r="F122" s="14">
        <v>83.744468688964844</v>
      </c>
      <c r="G122" s="14">
        <v>78.107696533203125</v>
      </c>
      <c r="H122" s="5">
        <v>64</v>
      </c>
      <c r="I122" s="15">
        <v>7</v>
      </c>
      <c r="J122" s="15">
        <v>12</v>
      </c>
      <c r="K122" s="3" t="s">
        <v>3894</v>
      </c>
      <c r="L122" s="3" t="s">
        <v>3912</v>
      </c>
      <c r="M122" s="3" t="s">
        <v>3917</v>
      </c>
      <c r="N122" s="3" t="s">
        <v>3921</v>
      </c>
      <c r="O122" s="17">
        <v>0.4285714328289032</v>
      </c>
      <c r="P122" s="32">
        <v>45.99673628</v>
      </c>
      <c r="Q122" s="32"/>
      <c r="R122" s="5">
        <v>44</v>
      </c>
      <c r="S122" s="5">
        <v>24</v>
      </c>
      <c r="T122" s="16">
        <v>0.54545456171035767</v>
      </c>
      <c r="U122" s="17">
        <v>0.29411765933036799</v>
      </c>
      <c r="V122" s="32">
        <v>44.707659829999997</v>
      </c>
      <c r="W122" s="32"/>
      <c r="X122" s="17">
        <v>0.45161288976669312</v>
      </c>
      <c r="Y122" s="32">
        <v>48.628099900000002</v>
      </c>
      <c r="Z122" s="32">
        <v>329.03225708007813</v>
      </c>
      <c r="AA122" s="5">
        <v>44</v>
      </c>
      <c r="AB122" s="5">
        <v>24</v>
      </c>
      <c r="AC122" s="16">
        <v>0.54545456171035767</v>
      </c>
      <c r="AD122" s="17">
        <v>0.13333334028720861</v>
      </c>
      <c r="AE122" s="32">
        <v>45.47529102</v>
      </c>
      <c r="AF122" s="32"/>
      <c r="AG122" s="16"/>
      <c r="AH122" s="16"/>
      <c r="AI122" s="16"/>
      <c r="AJ122" s="16">
        <v>0.89100000000000001</v>
      </c>
      <c r="AK122" s="16"/>
      <c r="AL122" s="16">
        <v>0.1089999973773956</v>
      </c>
      <c r="AM122" s="16"/>
      <c r="AN122" s="16">
        <v>0.125</v>
      </c>
      <c r="AO122" s="16">
        <v>0.41499999999999998</v>
      </c>
      <c r="AP122" s="5">
        <v>0</v>
      </c>
      <c r="AQ122" s="31">
        <v>14314.009765625</v>
      </c>
      <c r="AR122" s="31">
        <v>15185.51</v>
      </c>
    </row>
    <row r="123" spans="1:44" x14ac:dyDescent="0.3">
      <c r="A123" s="4">
        <v>940783000</v>
      </c>
      <c r="B123" s="3" t="s">
        <v>437</v>
      </c>
      <c r="C123" s="3" t="s">
        <v>1748</v>
      </c>
      <c r="D123" s="14">
        <v>89.487350463867188</v>
      </c>
      <c r="E123" s="14">
        <v>87.526657104492188</v>
      </c>
      <c r="F123" s="14">
        <v>87.491561889648438</v>
      </c>
      <c r="G123" s="14">
        <v>86.5528564453125</v>
      </c>
      <c r="H123" s="5">
        <v>683</v>
      </c>
      <c r="I123" s="15">
        <v>7</v>
      </c>
      <c r="J123" s="15">
        <v>8</v>
      </c>
      <c r="K123" s="3" t="s">
        <v>3867</v>
      </c>
      <c r="L123" s="3" t="s">
        <v>3910</v>
      </c>
      <c r="M123" s="3" t="s">
        <v>3919</v>
      </c>
      <c r="N123" s="3" t="s">
        <v>3923</v>
      </c>
      <c r="O123" s="17">
        <v>0.53354132175445557</v>
      </c>
      <c r="P123" s="32">
        <v>51.335688920000003</v>
      </c>
      <c r="Q123" s="32">
        <v>361.46646118164063</v>
      </c>
      <c r="R123" s="5">
        <v>1185</v>
      </c>
      <c r="S123" s="5">
        <v>641</v>
      </c>
      <c r="T123" s="16">
        <v>0.54092824459075928</v>
      </c>
      <c r="U123" s="17">
        <v>0.42307692766189581</v>
      </c>
      <c r="V123" s="32">
        <v>50.573337610000003</v>
      </c>
      <c r="W123" s="32">
        <v>331.65679931640631</v>
      </c>
      <c r="X123" s="17">
        <v>0.41784036159515381</v>
      </c>
      <c r="Y123" s="32">
        <v>51.058677330000002</v>
      </c>
      <c r="Z123" s="32">
        <v>317.52737426757813</v>
      </c>
      <c r="AA123" s="5">
        <v>1182</v>
      </c>
      <c r="AB123" s="5">
        <v>639</v>
      </c>
      <c r="AC123" s="16">
        <v>0.54092824459075928</v>
      </c>
      <c r="AD123" s="17">
        <v>0.30473372340202332</v>
      </c>
      <c r="AE123" s="32">
        <v>50.26384462</v>
      </c>
      <c r="AF123" s="32">
        <v>285.798828125</v>
      </c>
      <c r="AG123" s="16">
        <v>1.4999999999999999E-2</v>
      </c>
      <c r="AH123" s="16">
        <v>0.02</v>
      </c>
      <c r="AI123" s="16">
        <v>0.01</v>
      </c>
      <c r="AJ123" s="16">
        <v>0.93700000000000006</v>
      </c>
      <c r="AK123" s="16">
        <v>1.4999999999999999E-2</v>
      </c>
      <c r="AL123" s="16">
        <v>3.0000000260770321E-3</v>
      </c>
      <c r="AM123" s="16"/>
      <c r="AN123" s="16">
        <v>0.113</v>
      </c>
      <c r="AO123" s="16">
        <v>0.48899999999999999</v>
      </c>
      <c r="AP123" s="5">
        <v>0</v>
      </c>
      <c r="AQ123" s="31">
        <v>6996.7001953125</v>
      </c>
      <c r="AR123" s="31">
        <v>8024.65</v>
      </c>
    </row>
    <row r="124" spans="1:44" x14ac:dyDescent="0.3">
      <c r="A124" s="4">
        <v>450773000</v>
      </c>
      <c r="B124" s="3" t="s">
        <v>202</v>
      </c>
      <c r="C124" s="3" t="s">
        <v>1109</v>
      </c>
      <c r="D124" s="14">
        <v>82.26483154296875</v>
      </c>
      <c r="E124" s="14">
        <v>81.575454711914063</v>
      </c>
      <c r="F124" s="14">
        <v>80.918418884277344</v>
      </c>
      <c r="G124" s="14">
        <v>82.873527526855469</v>
      </c>
      <c r="H124" s="5">
        <v>134</v>
      </c>
      <c r="I124" s="15">
        <v>6</v>
      </c>
      <c r="J124" s="15">
        <v>8</v>
      </c>
      <c r="K124" s="3" t="s">
        <v>3870</v>
      </c>
      <c r="L124" s="3" t="s">
        <v>3909</v>
      </c>
      <c r="M124" s="3" t="s">
        <v>3916</v>
      </c>
      <c r="N124" s="3" t="s">
        <v>3923</v>
      </c>
      <c r="O124" s="17">
        <v>0.38167938590049738</v>
      </c>
      <c r="P124" s="32">
        <v>48.40877304</v>
      </c>
      <c r="Q124" s="32">
        <v>322.13739013671881</v>
      </c>
      <c r="R124" s="5">
        <v>262</v>
      </c>
      <c r="S124" s="5">
        <v>115</v>
      </c>
      <c r="T124" s="16">
        <v>0.43893128633499151</v>
      </c>
      <c r="U124" s="17">
        <v>0.28571429848670959</v>
      </c>
      <c r="V124" s="32">
        <v>48.169806459999997</v>
      </c>
      <c r="W124" s="32">
        <v>288.88888549804688</v>
      </c>
      <c r="X124" s="17">
        <v>0.30534350872039789</v>
      </c>
      <c r="Y124" s="32">
        <v>46.794959599999999</v>
      </c>
      <c r="Z124" s="32">
        <v>297.70993041992188</v>
      </c>
      <c r="AA124" s="5">
        <v>262</v>
      </c>
      <c r="AB124" s="5">
        <v>115</v>
      </c>
      <c r="AC124" s="16">
        <v>0.43893128633499151</v>
      </c>
      <c r="AD124" s="17">
        <v>0.2380952388048172</v>
      </c>
      <c r="AE124" s="32">
        <v>48.177601600000003</v>
      </c>
      <c r="AF124" s="32"/>
      <c r="AG124" s="16">
        <v>0.06</v>
      </c>
      <c r="AH124" s="16">
        <v>3.6999999999999998E-2</v>
      </c>
      <c r="AI124" s="16"/>
      <c r="AJ124" s="16">
        <v>0.82800000000000007</v>
      </c>
      <c r="AK124" s="16">
        <v>0.06</v>
      </c>
      <c r="AL124" s="16">
        <v>1.499999966472387E-2</v>
      </c>
      <c r="AM124" s="16"/>
      <c r="AN124" s="16">
        <v>6.7000000000000004E-2</v>
      </c>
      <c r="AO124" s="16">
        <v>0.46200000000000002</v>
      </c>
      <c r="AP124" s="5">
        <v>0</v>
      </c>
      <c r="AQ124" s="31">
        <v>7337.18994140625</v>
      </c>
      <c r="AR124" s="31">
        <v>8401.91</v>
      </c>
    </row>
    <row r="125" spans="1:44" x14ac:dyDescent="0.3">
      <c r="A125" s="4">
        <v>960894340</v>
      </c>
      <c r="B125" s="3" t="s">
        <v>443</v>
      </c>
      <c r="C125" s="3" t="s">
        <v>1793</v>
      </c>
      <c r="D125" s="14">
        <v>87.39178466796875</v>
      </c>
      <c r="E125" s="14">
        <v>89.021034240722656</v>
      </c>
      <c r="F125" s="14">
        <v>82.827255249023438</v>
      </c>
      <c r="G125" s="14">
        <v>85.2415771484375</v>
      </c>
      <c r="H125" s="5">
        <v>322</v>
      </c>
      <c r="I125" s="15">
        <v>6</v>
      </c>
      <c r="J125" s="15">
        <v>6</v>
      </c>
      <c r="K125" s="3" t="s">
        <v>3882</v>
      </c>
      <c r="L125" s="3" t="s">
        <v>3915</v>
      </c>
      <c r="M125" s="3" t="s">
        <v>3918</v>
      </c>
      <c r="N125" s="3" t="s">
        <v>3922</v>
      </c>
      <c r="O125" s="17">
        <v>0.19163763523101809</v>
      </c>
      <c r="P125" s="32">
        <v>50.486462420000002</v>
      </c>
      <c r="Q125" s="32">
        <v>271.42855834960938</v>
      </c>
      <c r="R125" s="5">
        <v>481</v>
      </c>
      <c r="S125" s="5">
        <v>481</v>
      </c>
      <c r="T125" s="16">
        <v>1</v>
      </c>
      <c r="U125" s="17">
        <v>0.19163763523101809</v>
      </c>
      <c r="V125" s="32">
        <v>51.17687643</v>
      </c>
      <c r="W125" s="32">
        <v>271.42855834960938</v>
      </c>
      <c r="X125" s="17">
        <v>5.9027776122093201E-2</v>
      </c>
      <c r="Y125" s="32">
        <v>48.033142779999999</v>
      </c>
      <c r="Z125" s="32"/>
      <c r="AA125" s="5">
        <v>480</v>
      </c>
      <c r="AB125" s="5">
        <v>480</v>
      </c>
      <c r="AC125" s="16">
        <v>1</v>
      </c>
      <c r="AD125" s="17">
        <v>5.9027776122093201E-2</v>
      </c>
      <c r="AE125" s="32">
        <v>49.520324700000003</v>
      </c>
      <c r="AF125" s="32"/>
      <c r="AG125" s="16">
        <v>0.79500000000000004</v>
      </c>
      <c r="AH125" s="16">
        <v>3.6999999999999998E-2</v>
      </c>
      <c r="AI125" s="16"/>
      <c r="AJ125" s="16">
        <v>8.7000000000000008E-2</v>
      </c>
      <c r="AK125" s="16">
        <v>7.1000000000000008E-2</v>
      </c>
      <c r="AL125" s="16">
        <v>8.999999612569809E-3</v>
      </c>
      <c r="AM125" s="16"/>
      <c r="AN125" s="16">
        <v>0.224</v>
      </c>
      <c r="AO125" s="16">
        <v>0.63350000000000006</v>
      </c>
      <c r="AP125" s="5">
        <v>1</v>
      </c>
      <c r="AQ125" s="31">
        <v>5841.64013671875</v>
      </c>
      <c r="AR125" s="31">
        <v>6765.49</v>
      </c>
    </row>
    <row r="126" spans="1:44" x14ac:dyDescent="0.3">
      <c r="A126" s="4">
        <v>960893050</v>
      </c>
      <c r="B126" s="3" t="s">
        <v>443</v>
      </c>
      <c r="C126" s="3" t="s">
        <v>1785</v>
      </c>
      <c r="D126" s="14">
        <v>80.266387939453125</v>
      </c>
      <c r="E126" s="14">
        <v>81.892410278320313</v>
      </c>
      <c r="F126" s="14">
        <v>79.026130676269531</v>
      </c>
      <c r="G126" s="14">
        <v>81.549713134765625</v>
      </c>
      <c r="H126" s="5">
        <v>707</v>
      </c>
      <c r="I126" s="15">
        <v>7</v>
      </c>
      <c r="J126" s="15">
        <v>8</v>
      </c>
      <c r="K126" s="3" t="s">
        <v>3882</v>
      </c>
      <c r="L126" s="3" t="s">
        <v>3915</v>
      </c>
      <c r="M126" s="3" t="s">
        <v>3918</v>
      </c>
      <c r="N126" s="3" t="s">
        <v>3922</v>
      </c>
      <c r="O126" s="17">
        <v>0.1451612859964371</v>
      </c>
      <c r="P126" s="32">
        <v>47.598906419999999</v>
      </c>
      <c r="Q126" s="32">
        <v>231.45161437988281</v>
      </c>
      <c r="R126" s="5">
        <v>1168</v>
      </c>
      <c r="S126" s="5">
        <v>1168</v>
      </c>
      <c r="T126" s="16">
        <v>1</v>
      </c>
      <c r="U126" s="17">
        <v>0.1451612859964371</v>
      </c>
      <c r="V126" s="32">
        <v>48.297815810000003</v>
      </c>
      <c r="W126" s="32">
        <v>231.45161437988281</v>
      </c>
      <c r="X126" s="17">
        <v>3.2258063554763787E-2</v>
      </c>
      <c r="Y126" s="32">
        <v>45.567514099999997</v>
      </c>
      <c r="Z126" s="32"/>
      <c r="AA126" s="5">
        <v>1166</v>
      </c>
      <c r="AB126" s="5">
        <v>1166</v>
      </c>
      <c r="AC126" s="16">
        <v>1</v>
      </c>
      <c r="AD126" s="17">
        <v>3.2258063554763787E-2</v>
      </c>
      <c r="AE126" s="32">
        <v>47.426975460000001</v>
      </c>
      <c r="AF126" s="32"/>
      <c r="AG126" s="16">
        <v>0.89800000000000002</v>
      </c>
      <c r="AH126" s="16">
        <v>3.4000000000000002E-2</v>
      </c>
      <c r="AI126" s="16"/>
      <c r="AJ126" s="16">
        <v>2.8000000000000001E-2</v>
      </c>
      <c r="AK126" s="16">
        <v>0.04</v>
      </c>
      <c r="AL126" s="16">
        <v>0</v>
      </c>
      <c r="AM126" s="16"/>
      <c r="AN126" s="16">
        <v>0.21099999999999999</v>
      </c>
      <c r="AO126" s="16">
        <v>0.71019999999999994</v>
      </c>
      <c r="AP126" s="5">
        <v>1</v>
      </c>
      <c r="AQ126" s="31">
        <v>4873.27001953125</v>
      </c>
      <c r="AR126" s="31">
        <v>5628.25</v>
      </c>
    </row>
    <row r="127" spans="1:44" x14ac:dyDescent="0.3">
      <c r="A127" s="4">
        <v>960893010</v>
      </c>
      <c r="B127" s="3" t="s">
        <v>443</v>
      </c>
      <c r="C127" s="3" t="s">
        <v>1783</v>
      </c>
      <c r="D127" s="14">
        <v>83.6124267578125</v>
      </c>
      <c r="E127" s="14">
        <v>85.117874145507813</v>
      </c>
      <c r="F127" s="14">
        <v>83.845771789550781</v>
      </c>
      <c r="G127" s="14">
        <v>85.257492065429688</v>
      </c>
      <c r="H127" s="5">
        <v>240</v>
      </c>
      <c r="I127" s="15">
        <v>6</v>
      </c>
      <c r="J127" s="15">
        <v>8</v>
      </c>
      <c r="K127" s="3" t="s">
        <v>3882</v>
      </c>
      <c r="L127" s="3" t="s">
        <v>3915</v>
      </c>
      <c r="M127" s="3" t="s">
        <v>3918</v>
      </c>
      <c r="N127" s="3" t="s">
        <v>3922</v>
      </c>
      <c r="O127" s="17">
        <v>0.74889868497848511</v>
      </c>
      <c r="P127" s="32">
        <v>48.954882820000002</v>
      </c>
      <c r="Q127" s="32"/>
      <c r="R127" s="5">
        <v>212</v>
      </c>
      <c r="S127" s="5">
        <v>212</v>
      </c>
      <c r="T127" s="16">
        <v>1</v>
      </c>
      <c r="U127" s="17">
        <v>0.74889868497848511</v>
      </c>
      <c r="V127" s="32">
        <v>49.600495129999999</v>
      </c>
      <c r="W127" s="32"/>
      <c r="X127" s="17">
        <v>0.52422904968261719</v>
      </c>
      <c r="Y127" s="32">
        <v>48.69381027</v>
      </c>
      <c r="Z127" s="32">
        <v>358.1497802734375</v>
      </c>
      <c r="AA127" s="5">
        <v>211</v>
      </c>
      <c r="AB127" s="5">
        <v>211</v>
      </c>
      <c r="AC127" s="16">
        <v>1</v>
      </c>
      <c r="AD127" s="17">
        <v>0.52422904968261719</v>
      </c>
      <c r="AE127" s="32">
        <v>49.529351839999997</v>
      </c>
      <c r="AF127" s="32">
        <v>358.1497802734375</v>
      </c>
      <c r="AG127" s="16">
        <v>0.58799999999999997</v>
      </c>
      <c r="AH127" s="16">
        <v>3.7999999999999999E-2</v>
      </c>
      <c r="AI127" s="16"/>
      <c r="AJ127" s="16">
        <v>0.28799999999999998</v>
      </c>
      <c r="AK127" s="16">
        <v>8.3000000000000004E-2</v>
      </c>
      <c r="AL127" s="16">
        <v>4.0000001899898052E-3</v>
      </c>
      <c r="AM127" s="16"/>
      <c r="AN127" s="16">
        <v>6.7000000000000004E-2</v>
      </c>
      <c r="AO127" s="16">
        <v>0.40589999999999998</v>
      </c>
      <c r="AP127" s="5">
        <v>1</v>
      </c>
      <c r="AQ127" s="31">
        <v>16896.01953125</v>
      </c>
      <c r="AR127" s="31">
        <v>17782.86</v>
      </c>
    </row>
    <row r="128" spans="1:44" x14ac:dyDescent="0.3">
      <c r="A128" s="4">
        <v>960894210</v>
      </c>
      <c r="B128" s="3" t="s">
        <v>443</v>
      </c>
      <c r="C128" s="3" t="s">
        <v>1791</v>
      </c>
      <c r="D128" s="14">
        <v>77.780113220214844</v>
      </c>
      <c r="E128" s="14">
        <v>79.286865234375</v>
      </c>
      <c r="F128" s="14">
        <v>80.603286743164063</v>
      </c>
      <c r="G128" s="14">
        <v>82.592758178710938</v>
      </c>
      <c r="H128" s="5">
        <v>353</v>
      </c>
      <c r="I128" s="15">
        <v>6</v>
      </c>
      <c r="J128" s="15">
        <v>6</v>
      </c>
      <c r="K128" s="3" t="s">
        <v>3882</v>
      </c>
      <c r="L128" s="3" t="s">
        <v>3915</v>
      </c>
      <c r="M128" s="3" t="s">
        <v>3918</v>
      </c>
      <c r="N128" s="3" t="s">
        <v>3922</v>
      </c>
      <c r="O128" s="17">
        <v>8.3601288497447968E-2</v>
      </c>
      <c r="P128" s="32">
        <v>46.591347929999998</v>
      </c>
      <c r="Q128" s="32">
        <v>210.93247985839841</v>
      </c>
      <c r="R128" s="5">
        <v>476</v>
      </c>
      <c r="S128" s="5">
        <v>476</v>
      </c>
      <c r="T128" s="16">
        <v>1</v>
      </c>
      <c r="U128" s="17">
        <v>8.3601288497447968E-2</v>
      </c>
      <c r="V128" s="32">
        <v>47.24550722</v>
      </c>
      <c r="W128" s="32">
        <v>210.93247985839841</v>
      </c>
      <c r="X128" s="17">
        <v>1.9292604178190231E-2</v>
      </c>
      <c r="Y128" s="32">
        <v>46.590548550000001</v>
      </c>
      <c r="Z128" s="32"/>
      <c r="AA128" s="5">
        <v>476</v>
      </c>
      <c r="AB128" s="5">
        <v>476</v>
      </c>
      <c r="AC128" s="16">
        <v>1</v>
      </c>
      <c r="AD128" s="17">
        <v>1.9292604178190231E-2</v>
      </c>
      <c r="AE128" s="32">
        <v>48.018400759999999</v>
      </c>
      <c r="AF128" s="32"/>
      <c r="AG128" s="16">
        <v>0.92600000000000005</v>
      </c>
      <c r="AH128" s="16"/>
      <c r="AI128" s="16"/>
      <c r="AJ128" s="16">
        <v>2.8000000000000001E-2</v>
      </c>
      <c r="AK128" s="16">
        <v>3.6999999999999998E-2</v>
      </c>
      <c r="AL128" s="16">
        <v>8.0000003799796104E-3</v>
      </c>
      <c r="AM128" s="16"/>
      <c r="AN128" s="16">
        <v>0.19600000000000001</v>
      </c>
      <c r="AO128" s="16">
        <v>0.86129999999999995</v>
      </c>
      <c r="AP128" s="5">
        <v>1</v>
      </c>
      <c r="AQ128" s="31">
        <v>5490.0498046875</v>
      </c>
      <c r="AR128" s="31">
        <v>6396.11</v>
      </c>
    </row>
    <row r="129" spans="1:44" x14ac:dyDescent="0.3">
      <c r="A129" s="4">
        <v>960893030</v>
      </c>
      <c r="B129" s="3" t="s">
        <v>443</v>
      </c>
      <c r="C129" s="3" t="s">
        <v>1784</v>
      </c>
      <c r="D129" s="14">
        <v>69.139678955078125</v>
      </c>
      <c r="E129" s="14">
        <v>70.697151184082031</v>
      </c>
      <c r="F129" s="14">
        <v>76.111991882324219</v>
      </c>
      <c r="G129" s="14">
        <v>77.679885864257813</v>
      </c>
      <c r="H129" s="5">
        <v>723</v>
      </c>
      <c r="I129" s="15">
        <v>7</v>
      </c>
      <c r="J129" s="15">
        <v>8</v>
      </c>
      <c r="K129" s="3" t="s">
        <v>3882</v>
      </c>
      <c r="L129" s="3" t="s">
        <v>3915</v>
      </c>
      <c r="M129" s="3" t="s">
        <v>3918</v>
      </c>
      <c r="N129" s="3" t="s">
        <v>3922</v>
      </c>
      <c r="O129" s="17">
        <v>0.10658307373523709</v>
      </c>
      <c r="P129" s="32">
        <v>43.089823289999998</v>
      </c>
      <c r="Q129" s="32">
        <v>216.45768737792969</v>
      </c>
      <c r="R129" s="5">
        <v>1311</v>
      </c>
      <c r="S129" s="5">
        <v>1311</v>
      </c>
      <c r="T129" s="16">
        <v>1</v>
      </c>
      <c r="U129" s="17">
        <v>0.1051805317401886</v>
      </c>
      <c r="V129" s="32">
        <v>43.7763542</v>
      </c>
      <c r="W129" s="32">
        <v>216.16954040527341</v>
      </c>
      <c r="X129" s="17">
        <v>5.5205047130584717E-2</v>
      </c>
      <c r="Y129" s="32">
        <v>43.677234589999998</v>
      </c>
      <c r="Z129" s="32">
        <v>171.29338073730469</v>
      </c>
      <c r="AA129" s="5">
        <v>1307</v>
      </c>
      <c r="AB129" s="5">
        <v>1307</v>
      </c>
      <c r="AC129" s="16">
        <v>1</v>
      </c>
      <c r="AD129" s="17">
        <v>5.3712479770183563E-2</v>
      </c>
      <c r="AE129" s="32">
        <v>45.232718519999999</v>
      </c>
      <c r="AF129" s="32">
        <v>170.93206787109381</v>
      </c>
      <c r="AG129" s="16">
        <v>0.81500000000000006</v>
      </c>
      <c r="AH129" s="16">
        <v>3.6999999999999998E-2</v>
      </c>
      <c r="AI129" s="16"/>
      <c r="AJ129" s="16">
        <v>8.7000000000000008E-2</v>
      </c>
      <c r="AK129" s="16">
        <v>5.5E-2</v>
      </c>
      <c r="AL129" s="16">
        <v>6.0000000521540642E-3</v>
      </c>
      <c r="AM129" s="16">
        <v>0.01</v>
      </c>
      <c r="AN129" s="16">
        <v>0.154</v>
      </c>
      <c r="AO129" s="16">
        <v>0.5494</v>
      </c>
      <c r="AP129" s="5">
        <v>1</v>
      </c>
      <c r="AQ129" s="31">
        <v>23433.669921875</v>
      </c>
      <c r="AR129" s="31">
        <v>24111.77</v>
      </c>
    </row>
    <row r="130" spans="1:44" x14ac:dyDescent="0.3">
      <c r="A130" s="4">
        <v>500063020</v>
      </c>
      <c r="B130" s="3" t="s">
        <v>258</v>
      </c>
      <c r="C130" s="3" t="s">
        <v>1332</v>
      </c>
      <c r="D130" s="14">
        <v>89.06219482421875</v>
      </c>
      <c r="E130" s="14">
        <v>88.03173828125</v>
      </c>
      <c r="F130" s="14">
        <v>83.070274353027344</v>
      </c>
      <c r="G130" s="14">
        <v>81.874664306640625</v>
      </c>
      <c r="H130" s="5">
        <v>504</v>
      </c>
      <c r="I130" s="15">
        <v>7</v>
      </c>
      <c r="J130" s="15">
        <v>8</v>
      </c>
      <c r="K130" s="3" t="s">
        <v>3897</v>
      </c>
      <c r="L130" s="3" t="s">
        <v>3915</v>
      </c>
      <c r="M130" s="3" t="s">
        <v>3917</v>
      </c>
      <c r="N130" s="3" t="s">
        <v>3922</v>
      </c>
      <c r="O130" s="17">
        <v>0.62004172801971436</v>
      </c>
      <c r="P130" s="32">
        <v>51.163395549999997</v>
      </c>
      <c r="Q130" s="32">
        <v>385.38623046875</v>
      </c>
      <c r="R130" s="5">
        <v>923</v>
      </c>
      <c r="S130" s="5">
        <v>364</v>
      </c>
      <c r="T130" s="16">
        <v>0.39436620473861689</v>
      </c>
      <c r="U130" s="17">
        <v>0.45303866267204279</v>
      </c>
      <c r="V130" s="32">
        <v>50.777326270000003</v>
      </c>
      <c r="W130" s="32">
        <v>343.09393310546881</v>
      </c>
      <c r="X130" s="17">
        <v>0.5146443247795105</v>
      </c>
      <c r="Y130" s="32">
        <v>48.190775279999997</v>
      </c>
      <c r="Z130" s="32">
        <v>341.00418090820313</v>
      </c>
      <c r="AA130" s="5">
        <v>921</v>
      </c>
      <c r="AB130" s="5">
        <v>364</v>
      </c>
      <c r="AC130" s="16">
        <v>0.39436620473861689</v>
      </c>
      <c r="AD130" s="17">
        <v>0.34254142642021179</v>
      </c>
      <c r="AE130" s="32">
        <v>47.611230669999998</v>
      </c>
      <c r="AF130" s="32">
        <v>286.18783569335938</v>
      </c>
      <c r="AG130" s="16">
        <v>0.04</v>
      </c>
      <c r="AH130" s="16">
        <v>1.4E-2</v>
      </c>
      <c r="AI130" s="16">
        <v>1.2E-2</v>
      </c>
      <c r="AJ130" s="16">
        <v>0.84499999999999997</v>
      </c>
      <c r="AK130" s="16">
        <v>7.9000000000000001E-2</v>
      </c>
      <c r="AL130" s="16">
        <v>9.9999997764825821E-3</v>
      </c>
      <c r="AM130" s="16"/>
      <c r="AN130" s="16">
        <v>9.2999999999999999E-2</v>
      </c>
      <c r="AO130" s="16">
        <v>0.28599999999999998</v>
      </c>
      <c r="AP130" s="5">
        <v>0</v>
      </c>
      <c r="AQ130" s="31">
        <v>9090.2998046875</v>
      </c>
      <c r="AR130" s="31">
        <v>9541.24</v>
      </c>
    </row>
    <row r="131" spans="1:44" x14ac:dyDescent="0.3">
      <c r="A131" s="4">
        <v>1121013000</v>
      </c>
      <c r="B131" s="3" t="s">
        <v>526</v>
      </c>
      <c r="C131" s="3" t="s">
        <v>2040</v>
      </c>
      <c r="D131" s="14">
        <v>88.317207336425781</v>
      </c>
      <c r="E131" s="14">
        <v>90.342636108398438</v>
      </c>
      <c r="F131" s="14">
        <v>89.454452514648438</v>
      </c>
      <c r="G131" s="14">
        <v>90.450897216796875</v>
      </c>
      <c r="H131" s="5">
        <v>132</v>
      </c>
      <c r="I131" s="15">
        <v>6</v>
      </c>
      <c r="J131" s="15">
        <v>8</v>
      </c>
      <c r="K131" s="3" t="s">
        <v>3816</v>
      </c>
      <c r="L131" s="3" t="s">
        <v>3907</v>
      </c>
      <c r="M131" s="3" t="s">
        <v>3916</v>
      </c>
      <c r="N131" s="3" t="s">
        <v>3923</v>
      </c>
      <c r="O131" s="17">
        <v>0.36290323734283447</v>
      </c>
      <c r="P131" s="32">
        <v>50.861489249999998</v>
      </c>
      <c r="Q131" s="32">
        <v>313.70968627929688</v>
      </c>
      <c r="R131" s="5">
        <v>238</v>
      </c>
      <c r="S131" s="5">
        <v>134</v>
      </c>
      <c r="T131" s="16">
        <v>0.56302523612976074</v>
      </c>
      <c r="U131" s="17">
        <v>0.28125</v>
      </c>
      <c r="V131" s="32">
        <v>51.710633690000002</v>
      </c>
      <c r="W131" s="32">
        <v>281.25</v>
      </c>
      <c r="X131" s="17">
        <v>0.40000000596046448</v>
      </c>
      <c r="Y131" s="32">
        <v>52.33192099</v>
      </c>
      <c r="Z131" s="32">
        <v>298.39999389648438</v>
      </c>
      <c r="AA131" s="5">
        <v>239</v>
      </c>
      <c r="AB131" s="5">
        <v>134</v>
      </c>
      <c r="AC131" s="16">
        <v>0.56302523612976074</v>
      </c>
      <c r="AD131" s="17">
        <v>0.328125</v>
      </c>
      <c r="AE131" s="32">
        <v>52.474102760000001</v>
      </c>
      <c r="AF131" s="32">
        <v>259.375</v>
      </c>
      <c r="AG131" s="16"/>
      <c r="AH131" s="16"/>
      <c r="AI131" s="16"/>
      <c r="AJ131" s="16">
        <v>0.95500000000000007</v>
      </c>
      <c r="AK131" s="16">
        <v>3.7999999999999999E-2</v>
      </c>
      <c r="AL131" s="16">
        <v>8.0000003799796104E-3</v>
      </c>
      <c r="AM131" s="16"/>
      <c r="AN131" s="16">
        <v>0.16700000000000001</v>
      </c>
      <c r="AO131" s="16">
        <v>0.46400000000000002</v>
      </c>
      <c r="AP131" s="5">
        <v>0</v>
      </c>
      <c r="AQ131" s="31">
        <v>7867.22021484375</v>
      </c>
      <c r="AR131" s="31">
        <v>8723.01</v>
      </c>
    </row>
    <row r="132" spans="1:44" x14ac:dyDescent="0.3">
      <c r="A132" s="4">
        <v>480663000</v>
      </c>
      <c r="B132" s="3" t="s">
        <v>216</v>
      </c>
      <c r="C132" s="3" t="s">
        <v>1132</v>
      </c>
      <c r="D132" s="14">
        <v>84.432052612304688</v>
      </c>
      <c r="E132" s="14">
        <v>83.567420959472656</v>
      </c>
      <c r="F132" s="14">
        <v>81.302925109863281</v>
      </c>
      <c r="G132" s="14">
        <v>81.143348693847656</v>
      </c>
      <c r="H132" s="5">
        <v>790</v>
      </c>
      <c r="I132" s="15">
        <v>7</v>
      </c>
      <c r="J132" s="15">
        <v>8</v>
      </c>
      <c r="K132" s="3" t="s">
        <v>3879</v>
      </c>
      <c r="L132" s="3" t="s">
        <v>3914</v>
      </c>
      <c r="M132" s="3" t="s">
        <v>3919</v>
      </c>
      <c r="N132" s="3" t="s">
        <v>3921</v>
      </c>
      <c r="O132" s="17">
        <v>0.42013421654701227</v>
      </c>
      <c r="P132" s="32">
        <v>49.287035940000003</v>
      </c>
      <c r="Q132" s="32">
        <v>331.27517700195313</v>
      </c>
      <c r="R132" s="5">
        <v>1492</v>
      </c>
      <c r="S132" s="5">
        <v>899</v>
      </c>
      <c r="T132" s="16">
        <v>0.60254693031311035</v>
      </c>
      <c r="U132" s="17">
        <v>0.33257919549942022</v>
      </c>
      <c r="V132" s="32">
        <v>48.97430816</v>
      </c>
      <c r="W132" s="32">
        <v>307.01358032226563</v>
      </c>
      <c r="X132" s="17">
        <v>0.21621622145175931</v>
      </c>
      <c r="Y132" s="32">
        <v>47.044372350000003</v>
      </c>
      <c r="Z132" s="32">
        <v>259.8648681640625</v>
      </c>
      <c r="AA132" s="5">
        <v>1479</v>
      </c>
      <c r="AB132" s="5">
        <v>894</v>
      </c>
      <c r="AC132" s="16">
        <v>0.60254693031311035</v>
      </c>
      <c r="AD132" s="17">
        <v>0.13242009282112119</v>
      </c>
      <c r="AE132" s="32">
        <v>47.196559880000002</v>
      </c>
      <c r="AF132" s="32">
        <v>230.59361267089841</v>
      </c>
      <c r="AG132" s="16">
        <v>9.1999999999999998E-2</v>
      </c>
      <c r="AH132" s="16">
        <v>0.11</v>
      </c>
      <c r="AI132" s="16">
        <v>6.0000000000000001E-3</v>
      </c>
      <c r="AJ132" s="16">
        <v>0.72499999999999998</v>
      </c>
      <c r="AK132" s="16">
        <v>2.8000000000000001E-2</v>
      </c>
      <c r="AL132" s="16">
        <v>3.7999998778104782E-2</v>
      </c>
      <c r="AM132" s="16">
        <v>0.01</v>
      </c>
      <c r="AN132" s="16">
        <v>0.13300000000000001</v>
      </c>
      <c r="AO132" s="16">
        <v>0.48299999999999998</v>
      </c>
      <c r="AP132" s="5">
        <v>0</v>
      </c>
      <c r="AQ132" s="31">
        <v>8765.0595703125</v>
      </c>
      <c r="AR132" s="31">
        <v>9205.07</v>
      </c>
    </row>
    <row r="133" spans="1:44" x14ac:dyDescent="0.3">
      <c r="A133" s="4">
        <v>500122050</v>
      </c>
      <c r="B133" s="3" t="s">
        <v>262</v>
      </c>
      <c r="C133" s="3" t="s">
        <v>1339</v>
      </c>
      <c r="D133" s="14">
        <v>80.986373901367188</v>
      </c>
      <c r="E133" s="14">
        <v>79.229194641113281</v>
      </c>
      <c r="F133" s="14">
        <v>80.284751892089844</v>
      </c>
      <c r="G133" s="14">
        <v>78.749916076660156</v>
      </c>
      <c r="H133" s="5">
        <v>669</v>
      </c>
      <c r="I133" s="15">
        <v>6</v>
      </c>
      <c r="J133" s="15">
        <v>8</v>
      </c>
      <c r="K133" s="3" t="s">
        <v>3897</v>
      </c>
      <c r="L133" s="3" t="s">
        <v>3915</v>
      </c>
      <c r="M133" s="3" t="s">
        <v>3918</v>
      </c>
      <c r="N133" s="3" t="s">
        <v>3923</v>
      </c>
      <c r="O133" s="17">
        <v>0.43017655611038208</v>
      </c>
      <c r="P133" s="32">
        <v>47.890679859999999</v>
      </c>
      <c r="Q133" s="32">
        <v>328.8924560546875</v>
      </c>
      <c r="R133" s="5">
        <v>1300</v>
      </c>
      <c r="S133" s="5">
        <v>601</v>
      </c>
      <c r="T133" s="16">
        <v>0.46230769157409668</v>
      </c>
      <c r="U133" s="17">
        <v>0.29277566075325012</v>
      </c>
      <c r="V133" s="32">
        <v>47.222216160000002</v>
      </c>
      <c r="W133" s="32">
        <v>279.46768188476563</v>
      </c>
      <c r="X133" s="17">
        <v>0.31621187925338751</v>
      </c>
      <c r="Y133" s="32">
        <v>46.383926700000004</v>
      </c>
      <c r="Z133" s="32">
        <v>284.43017578125</v>
      </c>
      <c r="AA133" s="5">
        <v>1298</v>
      </c>
      <c r="AB133" s="5">
        <v>601</v>
      </c>
      <c r="AC133" s="16">
        <v>0.46230769157409668</v>
      </c>
      <c r="AD133" s="17">
        <v>0.1406844109296799</v>
      </c>
      <c r="AE133" s="32">
        <v>45.839441090000001</v>
      </c>
      <c r="AF133" s="32">
        <v>230.4182434082031</v>
      </c>
      <c r="AG133" s="16">
        <v>1.2E-2</v>
      </c>
      <c r="AH133" s="16">
        <v>4.4999999999999998E-2</v>
      </c>
      <c r="AI133" s="16">
        <v>1.7999999999999999E-2</v>
      </c>
      <c r="AJ133" s="16">
        <v>0.84599999999999997</v>
      </c>
      <c r="AK133" s="16">
        <v>5.7000000000000002E-2</v>
      </c>
      <c r="AL133" s="16">
        <v>2.199999988079071E-2</v>
      </c>
      <c r="AM133" s="16">
        <v>1.0999999999999999E-2</v>
      </c>
      <c r="AN133" s="16">
        <v>0.191</v>
      </c>
      <c r="AO133" s="16">
        <v>0.28999999999999998</v>
      </c>
      <c r="AP133" s="5">
        <v>0</v>
      </c>
      <c r="AQ133" s="31">
        <v>8086.330078125</v>
      </c>
      <c r="AR133" s="31">
        <v>8878.2900000000009</v>
      </c>
    </row>
    <row r="134" spans="1:44" x14ac:dyDescent="0.3">
      <c r="A134" s="4">
        <v>500122150</v>
      </c>
      <c r="B134" s="3" t="s">
        <v>262</v>
      </c>
      <c r="C134" s="3" t="s">
        <v>1341</v>
      </c>
      <c r="D134" s="14">
        <v>83.4169921875</v>
      </c>
      <c r="E134" s="14">
        <v>84.194091796875</v>
      </c>
      <c r="F134" s="14">
        <v>83.198478698730469</v>
      </c>
      <c r="G134" s="14">
        <v>83.342681884765625</v>
      </c>
      <c r="H134" s="5">
        <v>795</v>
      </c>
      <c r="I134" s="15">
        <v>6</v>
      </c>
      <c r="J134" s="15">
        <v>8</v>
      </c>
      <c r="K134" s="3" t="s">
        <v>3897</v>
      </c>
      <c r="L134" s="3" t="s">
        <v>3915</v>
      </c>
      <c r="M134" s="3" t="s">
        <v>3918</v>
      </c>
      <c r="N134" s="3" t="s">
        <v>3923</v>
      </c>
      <c r="O134" s="17">
        <v>0.43792632222175598</v>
      </c>
      <c r="P134" s="32">
        <v>48.875682830000002</v>
      </c>
      <c r="Q134" s="32">
        <v>338.33560180664063</v>
      </c>
      <c r="R134" s="5">
        <v>1494</v>
      </c>
      <c r="S134" s="5">
        <v>459</v>
      </c>
      <c r="T134" s="16">
        <v>0.30722892284393311</v>
      </c>
      <c r="U134" s="17">
        <v>0.28773584961891169</v>
      </c>
      <c r="V134" s="32">
        <v>49.227403189999997</v>
      </c>
      <c r="W134" s="32">
        <v>291.50942993164063</v>
      </c>
      <c r="X134" s="17">
        <v>0.35907858610153198</v>
      </c>
      <c r="Y134" s="32">
        <v>48.273935199999997</v>
      </c>
      <c r="Z134" s="32">
        <v>301.76150512695313</v>
      </c>
      <c r="AA134" s="5">
        <v>1501</v>
      </c>
      <c r="AB134" s="5">
        <v>462</v>
      </c>
      <c r="AC134" s="16">
        <v>0.30722892284393311</v>
      </c>
      <c r="AD134" s="17">
        <v>0.18867924809455869</v>
      </c>
      <c r="AE134" s="32">
        <v>48.443620369999998</v>
      </c>
      <c r="AF134" s="32">
        <v>242.45283508300781</v>
      </c>
      <c r="AG134" s="16">
        <v>1.0999999999999999E-2</v>
      </c>
      <c r="AH134" s="16">
        <v>2.8000000000000001E-2</v>
      </c>
      <c r="AI134" s="16">
        <v>1.4E-2</v>
      </c>
      <c r="AJ134" s="16">
        <v>0.88400000000000001</v>
      </c>
      <c r="AK134" s="16">
        <v>5.2999999999999999E-2</v>
      </c>
      <c r="AL134" s="16">
        <v>9.9999997764825821E-3</v>
      </c>
      <c r="AM134" s="16">
        <v>1.0999999999999999E-2</v>
      </c>
      <c r="AN134" s="16">
        <v>0.16700000000000001</v>
      </c>
      <c r="AO134" s="16">
        <v>0.127</v>
      </c>
      <c r="AP134" s="5">
        <v>0</v>
      </c>
      <c r="AQ134" s="31">
        <v>7981.60986328125</v>
      </c>
      <c r="AR134" s="31">
        <v>8900.66</v>
      </c>
    </row>
    <row r="135" spans="1:44" x14ac:dyDescent="0.3">
      <c r="A135" s="4">
        <v>500122100</v>
      </c>
      <c r="B135" s="3" t="s">
        <v>262</v>
      </c>
      <c r="C135" s="3" t="s">
        <v>1340</v>
      </c>
      <c r="D135" s="14">
        <v>86.017440795898438</v>
      </c>
      <c r="E135" s="14">
        <v>85.504959106445313</v>
      </c>
      <c r="F135" s="14">
        <v>82.263198852539063</v>
      </c>
      <c r="G135" s="14">
        <v>82.263023376464844</v>
      </c>
      <c r="H135" s="5">
        <v>633</v>
      </c>
      <c r="I135" s="15">
        <v>6</v>
      </c>
      <c r="J135" s="15">
        <v>8</v>
      </c>
      <c r="K135" s="3" t="s">
        <v>3897</v>
      </c>
      <c r="L135" s="3" t="s">
        <v>3915</v>
      </c>
      <c r="M135" s="3" t="s">
        <v>3918</v>
      </c>
      <c r="N135" s="3" t="s">
        <v>3923</v>
      </c>
      <c r="O135" s="17">
        <v>0.50082916021347046</v>
      </c>
      <c r="P135" s="32">
        <v>49.929512199999998</v>
      </c>
      <c r="Q135" s="32">
        <v>352.23880004882813</v>
      </c>
      <c r="R135" s="5">
        <v>1206</v>
      </c>
      <c r="S135" s="5">
        <v>562</v>
      </c>
      <c r="T135" s="16">
        <v>0.46600332856178278</v>
      </c>
      <c r="U135" s="17">
        <v>0.31929823756217962</v>
      </c>
      <c r="V135" s="32">
        <v>49.75682673</v>
      </c>
      <c r="W135" s="32">
        <v>305.61404418945313</v>
      </c>
      <c r="X135" s="17">
        <v>0.36258277297019958</v>
      </c>
      <c r="Y135" s="32">
        <v>47.667262059999999</v>
      </c>
      <c r="Z135" s="32">
        <v>306.45693969726563</v>
      </c>
      <c r="AA135" s="5">
        <v>1208</v>
      </c>
      <c r="AB135" s="5">
        <v>565</v>
      </c>
      <c r="AC135" s="16">
        <v>0.46600332856178278</v>
      </c>
      <c r="AD135" s="17">
        <v>0.18531468510627749</v>
      </c>
      <c r="AE135" s="32">
        <v>47.831433529999998</v>
      </c>
      <c r="AF135" s="32">
        <v>255.2447509765625</v>
      </c>
      <c r="AG135" s="16">
        <v>2.8000000000000001E-2</v>
      </c>
      <c r="AH135" s="16">
        <v>5.3999999999999999E-2</v>
      </c>
      <c r="AI135" s="16">
        <v>2.1999999999999999E-2</v>
      </c>
      <c r="AJ135" s="16">
        <v>0.82300000000000006</v>
      </c>
      <c r="AK135" s="16">
        <v>5.3999999999999999E-2</v>
      </c>
      <c r="AL135" s="16">
        <v>1.8999999389052391E-2</v>
      </c>
      <c r="AM135" s="16">
        <v>2.8000000000000001E-2</v>
      </c>
      <c r="AN135" s="16">
        <v>0.17699999999999999</v>
      </c>
      <c r="AO135" s="16">
        <v>0.32200000000000001</v>
      </c>
      <c r="AP135" s="5">
        <v>0</v>
      </c>
      <c r="AQ135" s="31">
        <v>8487.900390625</v>
      </c>
      <c r="AR135" s="31">
        <v>9362.5</v>
      </c>
    </row>
    <row r="136" spans="1:44" x14ac:dyDescent="0.3">
      <c r="A136" s="4">
        <v>500122200</v>
      </c>
      <c r="B136" s="3" t="s">
        <v>262</v>
      </c>
      <c r="C136" s="3" t="s">
        <v>1342</v>
      </c>
      <c r="D136" s="14">
        <v>89.361610412597656</v>
      </c>
      <c r="E136" s="14">
        <v>87.456771850585938</v>
      </c>
      <c r="F136" s="14">
        <v>82.30712890625</v>
      </c>
      <c r="G136" s="14">
        <v>81.300003051757813</v>
      </c>
      <c r="H136" s="5">
        <v>528</v>
      </c>
      <c r="I136" s="15">
        <v>6</v>
      </c>
      <c r="J136" s="15">
        <v>8</v>
      </c>
      <c r="K136" s="3" t="s">
        <v>3897</v>
      </c>
      <c r="L136" s="3" t="s">
        <v>3915</v>
      </c>
      <c r="M136" s="3" t="s">
        <v>3918</v>
      </c>
      <c r="N136" s="3" t="s">
        <v>3923</v>
      </c>
      <c r="O136" s="17">
        <v>0.5220000147819519</v>
      </c>
      <c r="P136" s="32">
        <v>51.284734120000003</v>
      </c>
      <c r="Q136" s="32">
        <v>356.79998779296881</v>
      </c>
      <c r="R136" s="5">
        <v>1014</v>
      </c>
      <c r="S136" s="5">
        <v>379</v>
      </c>
      <c r="T136" s="16">
        <v>0.37376725673675543</v>
      </c>
      <c r="U136" s="17">
        <v>0.37106919288635248</v>
      </c>
      <c r="V136" s="32">
        <v>50.54511308</v>
      </c>
      <c r="W136" s="32">
        <v>311.32073974609381</v>
      </c>
      <c r="X136" s="17">
        <v>0.38645419478416437</v>
      </c>
      <c r="Y136" s="32">
        <v>47.695758740000002</v>
      </c>
      <c r="Z136" s="32">
        <v>310.9561767578125</v>
      </c>
      <c r="AA136" s="5">
        <v>1015</v>
      </c>
      <c r="AB136" s="5">
        <v>379</v>
      </c>
      <c r="AC136" s="16">
        <v>0.37376725673675543</v>
      </c>
      <c r="AD136" s="17">
        <v>0.2452830225229263</v>
      </c>
      <c r="AE136" s="32">
        <v>47.285387399999998</v>
      </c>
      <c r="AF136" s="32">
        <v>266.03775024414063</v>
      </c>
      <c r="AG136" s="16"/>
      <c r="AH136" s="16">
        <v>3.7999999999999999E-2</v>
      </c>
      <c r="AI136" s="16"/>
      <c r="AJ136" s="16">
        <v>0.90500000000000003</v>
      </c>
      <c r="AK136" s="16">
        <v>3.5999999999999997E-2</v>
      </c>
      <c r="AL136" s="16">
        <v>2.0999999716877941E-2</v>
      </c>
      <c r="AM136" s="16"/>
      <c r="AN136" s="16">
        <v>0.14399999999999999</v>
      </c>
      <c r="AO136" s="16">
        <v>0.21299999999999999</v>
      </c>
      <c r="AP136" s="5">
        <v>0</v>
      </c>
      <c r="AQ136" s="31">
        <v>8936.919921875</v>
      </c>
      <c r="AR136" s="31">
        <v>9680.6</v>
      </c>
    </row>
    <row r="137" spans="1:44" x14ac:dyDescent="0.3">
      <c r="A137" s="4">
        <v>920883300</v>
      </c>
      <c r="B137" s="3" t="s">
        <v>428</v>
      </c>
      <c r="C137" s="3" t="s">
        <v>1705</v>
      </c>
      <c r="D137" s="14">
        <v>86.787261962890625</v>
      </c>
      <c r="E137" s="14">
        <v>86.147354125976563</v>
      </c>
      <c r="F137" s="14">
        <v>84.934738159179688</v>
      </c>
      <c r="G137" s="14">
        <v>83.32904052734375</v>
      </c>
      <c r="H137" s="5">
        <v>717</v>
      </c>
      <c r="I137" s="15">
        <v>6</v>
      </c>
      <c r="J137" s="15">
        <v>8</v>
      </c>
      <c r="K137" s="3" t="s">
        <v>3883</v>
      </c>
      <c r="L137" s="3" t="s">
        <v>3915</v>
      </c>
      <c r="M137" s="3" t="s">
        <v>3917</v>
      </c>
      <c r="N137" s="3" t="s">
        <v>3922</v>
      </c>
      <c r="O137" s="17">
        <v>0.62689077854156494</v>
      </c>
      <c r="P137" s="32">
        <v>50.241479990000002</v>
      </c>
      <c r="Q137" s="32">
        <v>386.21847534179688</v>
      </c>
      <c r="R137" s="5">
        <v>1325</v>
      </c>
      <c r="S137" s="5">
        <v>427</v>
      </c>
      <c r="T137" s="16">
        <v>0.322264164686203</v>
      </c>
      <c r="U137" s="17">
        <v>0.42441859841346741</v>
      </c>
      <c r="V137" s="32">
        <v>50.01627483</v>
      </c>
      <c r="W137" s="32">
        <v>338.37210083007813</v>
      </c>
      <c r="X137" s="17">
        <v>0.60402685403823853</v>
      </c>
      <c r="Y137" s="32">
        <v>49.400176379999998</v>
      </c>
      <c r="Z137" s="32">
        <v>358.22146606445313</v>
      </c>
      <c r="AA137" s="5">
        <v>1325</v>
      </c>
      <c r="AB137" s="5">
        <v>427</v>
      </c>
      <c r="AC137" s="16">
        <v>0.322264164686203</v>
      </c>
      <c r="AD137" s="17">
        <v>0.37790697813034058</v>
      </c>
      <c r="AE137" s="32">
        <v>48.435887149999999</v>
      </c>
      <c r="AF137" s="32">
        <v>284.88372802734381</v>
      </c>
      <c r="AG137" s="16">
        <v>6.6000000000000003E-2</v>
      </c>
      <c r="AH137" s="16">
        <v>5.8999999999999997E-2</v>
      </c>
      <c r="AI137" s="16">
        <v>2.1999999999999999E-2</v>
      </c>
      <c r="AJ137" s="16">
        <v>0.80300000000000005</v>
      </c>
      <c r="AK137" s="16">
        <v>4.9000000000000002E-2</v>
      </c>
      <c r="AL137" s="16">
        <v>1.0000000474974511E-3</v>
      </c>
      <c r="AM137" s="16"/>
      <c r="AN137" s="16">
        <v>0.13100000000000001</v>
      </c>
      <c r="AO137" s="16">
        <v>0.121</v>
      </c>
      <c r="AP137" s="5">
        <v>0</v>
      </c>
      <c r="AQ137" s="31">
        <v>12387.400390625</v>
      </c>
      <c r="AR137" s="31">
        <v>12683.92</v>
      </c>
    </row>
    <row r="138" spans="1:44" x14ac:dyDescent="0.3">
      <c r="A138" s="4">
        <v>920883400</v>
      </c>
      <c r="B138" s="3" t="s">
        <v>428</v>
      </c>
      <c r="C138" s="3" t="s">
        <v>1706</v>
      </c>
      <c r="D138" s="14">
        <v>87.30615234375</v>
      </c>
      <c r="E138" s="14">
        <v>86.737045288085938</v>
      </c>
      <c r="F138" s="14">
        <v>85.050636291503906</v>
      </c>
      <c r="G138" s="14">
        <v>84.761520385742188</v>
      </c>
      <c r="H138" s="5">
        <v>803</v>
      </c>
      <c r="I138" s="15">
        <v>6</v>
      </c>
      <c r="J138" s="15">
        <v>8</v>
      </c>
      <c r="K138" s="3" t="s">
        <v>3883</v>
      </c>
      <c r="L138" s="3" t="s">
        <v>3915</v>
      </c>
      <c r="M138" s="3" t="s">
        <v>3917</v>
      </c>
      <c r="N138" s="3" t="s">
        <v>3922</v>
      </c>
      <c r="O138" s="17">
        <v>0.6454545259475708</v>
      </c>
      <c r="P138" s="32">
        <v>50.451760980000003</v>
      </c>
      <c r="Q138" s="32">
        <v>386.66665649414063</v>
      </c>
      <c r="R138" s="5">
        <v>1538</v>
      </c>
      <c r="S138" s="5">
        <v>508</v>
      </c>
      <c r="T138" s="16">
        <v>0.33029907941818237</v>
      </c>
      <c r="U138" s="17">
        <v>0.42487046122550959</v>
      </c>
      <c r="V138" s="32">
        <v>50.254435039999997</v>
      </c>
      <c r="W138" s="32">
        <v>324.87045288085938</v>
      </c>
      <c r="X138" s="17">
        <v>0.53963416814804077</v>
      </c>
      <c r="Y138" s="32">
        <v>49.475352039999997</v>
      </c>
      <c r="Z138" s="32">
        <v>359.60366821289063</v>
      </c>
      <c r="AA138" s="5">
        <v>1538</v>
      </c>
      <c r="AB138" s="5">
        <v>507</v>
      </c>
      <c r="AC138" s="16">
        <v>0.33029907941818237</v>
      </c>
      <c r="AD138" s="17">
        <v>0.32804232835769648</v>
      </c>
      <c r="AE138" s="32">
        <v>49.248126069999998</v>
      </c>
      <c r="AF138" s="32">
        <v>280.952392578125</v>
      </c>
      <c r="AG138" s="16">
        <v>8.6000000000000007E-2</v>
      </c>
      <c r="AH138" s="16">
        <v>5.3999999999999999E-2</v>
      </c>
      <c r="AI138" s="16">
        <v>2.7E-2</v>
      </c>
      <c r="AJ138" s="16">
        <v>0.77700000000000002</v>
      </c>
      <c r="AK138" s="16">
        <v>5.1999999999999998E-2</v>
      </c>
      <c r="AL138" s="16">
        <v>4.0000001899898052E-3</v>
      </c>
      <c r="AM138" s="16">
        <v>6.0000000000000001E-3</v>
      </c>
      <c r="AN138" s="16">
        <v>0.12</v>
      </c>
      <c r="AO138" s="16">
        <v>0.155</v>
      </c>
      <c r="AP138" s="5">
        <v>0</v>
      </c>
      <c r="AQ138" s="31">
        <v>11911.150390625</v>
      </c>
      <c r="AR138" s="31">
        <v>12153.51</v>
      </c>
    </row>
    <row r="139" spans="1:44" x14ac:dyDescent="0.3">
      <c r="A139" s="4">
        <v>920883100</v>
      </c>
      <c r="B139" s="3" t="s">
        <v>428</v>
      </c>
      <c r="C139" s="3" t="s">
        <v>1703</v>
      </c>
      <c r="D139" s="14">
        <v>83.015914916992188</v>
      </c>
      <c r="E139" s="14">
        <v>81.415008544921875</v>
      </c>
      <c r="F139" s="14">
        <v>88.369377136230469</v>
      </c>
      <c r="G139" s="14">
        <v>86.304855346679688</v>
      </c>
      <c r="H139" s="5">
        <v>711</v>
      </c>
      <c r="I139" s="15">
        <v>6</v>
      </c>
      <c r="J139" s="15">
        <v>8</v>
      </c>
      <c r="K139" s="3" t="s">
        <v>3883</v>
      </c>
      <c r="L139" s="3" t="s">
        <v>3915</v>
      </c>
      <c r="M139" s="3" t="s">
        <v>3917</v>
      </c>
      <c r="N139" s="3" t="s">
        <v>3922</v>
      </c>
      <c r="O139" s="17">
        <v>0.57960641384124756</v>
      </c>
      <c r="P139" s="32">
        <v>48.713147360000001</v>
      </c>
      <c r="Q139" s="32">
        <v>368.3363037109375</v>
      </c>
      <c r="R139" s="5">
        <v>1286</v>
      </c>
      <c r="S139" s="5">
        <v>515</v>
      </c>
      <c r="T139" s="16">
        <v>0.40046656131744379</v>
      </c>
      <c r="U139" s="17">
        <v>0.34825870394706732</v>
      </c>
      <c r="V139" s="32">
        <v>48.105007309999998</v>
      </c>
      <c r="W139" s="32">
        <v>312.43780517578131</v>
      </c>
      <c r="X139" s="17">
        <v>0.59245961904525757</v>
      </c>
      <c r="Y139" s="32">
        <v>51.628080500000003</v>
      </c>
      <c r="Z139" s="32">
        <v>367.50448608398438</v>
      </c>
      <c r="AA139" s="5">
        <v>1280</v>
      </c>
      <c r="AB139" s="5">
        <v>511</v>
      </c>
      <c r="AC139" s="16">
        <v>0.40046656131744379</v>
      </c>
      <c r="AD139" s="17">
        <v>0.40000000596046448</v>
      </c>
      <c r="AE139" s="32">
        <v>50.123223549999999</v>
      </c>
      <c r="AF139" s="32">
        <v>303</v>
      </c>
      <c r="AG139" s="16">
        <v>0.09</v>
      </c>
      <c r="AH139" s="16">
        <v>0.08</v>
      </c>
      <c r="AI139" s="16">
        <v>2.7E-2</v>
      </c>
      <c r="AJ139" s="16">
        <v>0.751</v>
      </c>
      <c r="AK139" s="16">
        <v>4.9000000000000002E-2</v>
      </c>
      <c r="AL139" s="16">
        <v>3.0000000260770321E-3</v>
      </c>
      <c r="AM139" s="16">
        <v>1.7000000000000001E-2</v>
      </c>
      <c r="AN139" s="16">
        <v>0.13500000000000001</v>
      </c>
      <c r="AO139" s="16">
        <v>0.22</v>
      </c>
      <c r="AP139" s="5">
        <v>0</v>
      </c>
      <c r="AQ139" s="31">
        <v>12332.650390625</v>
      </c>
      <c r="AR139" s="31">
        <v>12533.14</v>
      </c>
    </row>
    <row r="140" spans="1:44" x14ac:dyDescent="0.3">
      <c r="A140" s="4">
        <v>920883200</v>
      </c>
      <c r="B140" s="3" t="s">
        <v>428</v>
      </c>
      <c r="C140" s="3" t="s">
        <v>1704</v>
      </c>
      <c r="D140" s="14">
        <v>91.160545349121094</v>
      </c>
      <c r="E140" s="14">
        <v>91.505599975585938</v>
      </c>
      <c r="F140" s="14">
        <v>89.150810241699219</v>
      </c>
      <c r="G140" s="14">
        <v>88.782310485839844</v>
      </c>
      <c r="H140" s="5">
        <v>860</v>
      </c>
      <c r="I140" s="15">
        <v>6</v>
      </c>
      <c r="J140" s="15">
        <v>8</v>
      </c>
      <c r="K140" s="3" t="s">
        <v>3883</v>
      </c>
      <c r="L140" s="3" t="s">
        <v>3915</v>
      </c>
      <c r="M140" s="3" t="s">
        <v>3917</v>
      </c>
      <c r="N140" s="3" t="s">
        <v>3922</v>
      </c>
      <c r="O140" s="17">
        <v>0.65679675340652466</v>
      </c>
      <c r="P140" s="32">
        <v>52.013749230000002</v>
      </c>
      <c r="Q140" s="32">
        <v>392.32839965820313</v>
      </c>
      <c r="R140" s="5">
        <v>1582</v>
      </c>
      <c r="S140" s="5">
        <v>397</v>
      </c>
      <c r="T140" s="16">
        <v>0.25094816088676453</v>
      </c>
      <c r="U140" s="17">
        <v>0.45348837971687322</v>
      </c>
      <c r="V140" s="32">
        <v>52.180324400000003</v>
      </c>
      <c r="W140" s="32">
        <v>342.44186401367188</v>
      </c>
      <c r="X140" s="17">
        <v>0.62449526786804199</v>
      </c>
      <c r="Y140" s="32">
        <v>52.134960990000003</v>
      </c>
      <c r="Z140" s="32">
        <v>376.5814208984375</v>
      </c>
      <c r="AA140" s="5">
        <v>1582</v>
      </c>
      <c r="AB140" s="5">
        <v>397</v>
      </c>
      <c r="AC140" s="16">
        <v>0.25094816088676453</v>
      </c>
      <c r="AD140" s="17">
        <v>0.34883719682693481</v>
      </c>
      <c r="AE140" s="32">
        <v>51.527984969999999</v>
      </c>
      <c r="AF140" s="32">
        <v>294.7674560546875</v>
      </c>
      <c r="AG140" s="16">
        <v>4.2999999999999997E-2</v>
      </c>
      <c r="AH140" s="16">
        <v>3.3000000000000002E-2</v>
      </c>
      <c r="AI140" s="16">
        <v>4.3999999999999997E-2</v>
      </c>
      <c r="AJ140" s="16">
        <v>0.83799999999999997</v>
      </c>
      <c r="AK140" s="16">
        <v>3.7999999999999999E-2</v>
      </c>
      <c r="AL140" s="16">
        <v>3.0000000260770321E-3</v>
      </c>
      <c r="AM140" s="16"/>
      <c r="AN140" s="16">
        <v>0.126</v>
      </c>
      <c r="AO140" s="16">
        <v>7.6999999999999999E-2</v>
      </c>
      <c r="AP140" s="5">
        <v>0</v>
      </c>
      <c r="AQ140" s="31">
        <v>11705.580078125</v>
      </c>
      <c r="AR140" s="31">
        <v>11941.67</v>
      </c>
    </row>
    <row r="141" spans="1:44" x14ac:dyDescent="0.3">
      <c r="A141" s="4">
        <v>920883000</v>
      </c>
      <c r="B141" s="3" t="s">
        <v>428</v>
      </c>
      <c r="C141" s="3" t="s">
        <v>1702</v>
      </c>
      <c r="D141" s="14">
        <v>85.856857299804688</v>
      </c>
      <c r="E141" s="14">
        <v>84.296913146972656</v>
      </c>
      <c r="F141" s="14">
        <v>84.457206726074219</v>
      </c>
      <c r="G141" s="14">
        <v>83.635078430175781</v>
      </c>
      <c r="H141" s="5">
        <v>733</v>
      </c>
      <c r="I141" s="15">
        <v>6</v>
      </c>
      <c r="J141" s="15">
        <v>8</v>
      </c>
      <c r="K141" s="3" t="s">
        <v>3883</v>
      </c>
      <c r="L141" s="3" t="s">
        <v>3915</v>
      </c>
      <c r="M141" s="3" t="s">
        <v>3917</v>
      </c>
      <c r="N141" s="3" t="s">
        <v>3922</v>
      </c>
      <c r="O141" s="17">
        <v>0.66608995199203491</v>
      </c>
      <c r="P141" s="32">
        <v>49.864436609999998</v>
      </c>
      <c r="Q141" s="32">
        <v>385.46713256835938</v>
      </c>
      <c r="R141" s="5">
        <v>1392</v>
      </c>
      <c r="S141" s="5">
        <v>519</v>
      </c>
      <c r="T141" s="16">
        <v>0.37284481525421143</v>
      </c>
      <c r="U141" s="17">
        <v>0.43478259444236761</v>
      </c>
      <c r="V141" s="32">
        <v>49.268929890000003</v>
      </c>
      <c r="W141" s="32">
        <v>321.19564819335938</v>
      </c>
      <c r="X141" s="17">
        <v>0.54006969928741455</v>
      </c>
      <c r="Y141" s="32">
        <v>49.09042135</v>
      </c>
      <c r="Z141" s="32">
        <v>349.30313110351563</v>
      </c>
      <c r="AA141" s="5">
        <v>1385</v>
      </c>
      <c r="AB141" s="5">
        <v>517</v>
      </c>
      <c r="AC141" s="16">
        <v>0.37284481525421143</v>
      </c>
      <c r="AD141" s="17">
        <v>0.27173912525177002</v>
      </c>
      <c r="AE141" s="32">
        <v>48.609412030000001</v>
      </c>
      <c r="AF141" s="32">
        <v>270.65216064453131</v>
      </c>
      <c r="AG141" s="16">
        <v>0.09</v>
      </c>
      <c r="AH141" s="16">
        <v>0.06</v>
      </c>
      <c r="AI141" s="16">
        <v>7.0000000000000007E-2</v>
      </c>
      <c r="AJ141" s="16">
        <v>0.72599999999999998</v>
      </c>
      <c r="AK141" s="16">
        <v>5.1999999999999998E-2</v>
      </c>
      <c r="AL141" s="16">
        <v>3.0000000260770321E-3</v>
      </c>
      <c r="AM141" s="16">
        <v>2.5999999999999999E-2</v>
      </c>
      <c r="AN141" s="16">
        <v>0.111</v>
      </c>
      <c r="AO141" s="16">
        <v>0.16600000000000001</v>
      </c>
      <c r="AP141" s="5">
        <v>0</v>
      </c>
      <c r="AQ141" s="31">
        <v>12930.6796875</v>
      </c>
      <c r="AR141" s="31">
        <v>13149.8</v>
      </c>
    </row>
    <row r="142" spans="1:44" x14ac:dyDescent="0.3">
      <c r="A142" s="4">
        <v>620723000</v>
      </c>
      <c r="B142" s="3" t="s">
        <v>311</v>
      </c>
      <c r="C142" s="3" t="s">
        <v>1453</v>
      </c>
      <c r="D142" s="14">
        <v>84.823844909667969</v>
      </c>
      <c r="E142" s="14">
        <v>82.754531860351563</v>
      </c>
      <c r="F142" s="14">
        <v>82.967926025390625</v>
      </c>
      <c r="G142" s="14">
        <v>83.271659851074219</v>
      </c>
      <c r="H142" s="5">
        <v>513</v>
      </c>
      <c r="I142" s="15">
        <v>6</v>
      </c>
      <c r="J142" s="15">
        <v>8</v>
      </c>
      <c r="K142" s="3" t="s">
        <v>3860</v>
      </c>
      <c r="L142" s="3" t="s">
        <v>3910</v>
      </c>
      <c r="M142" s="3" t="s">
        <v>3917</v>
      </c>
      <c r="N142" s="3" t="s">
        <v>3923</v>
      </c>
      <c r="O142" s="17">
        <v>0.44054579734802252</v>
      </c>
      <c r="P142" s="32">
        <v>49.445809580000002</v>
      </c>
      <c r="Q142" s="32">
        <v>330.60427856445313</v>
      </c>
      <c r="R142" s="5">
        <v>910</v>
      </c>
      <c r="S142" s="5">
        <v>567</v>
      </c>
      <c r="T142" s="16">
        <v>0.6230769157409668</v>
      </c>
      <c r="U142" s="17">
        <v>0.30128204822540278</v>
      </c>
      <c r="V142" s="32">
        <v>48.64600437</v>
      </c>
      <c r="W142" s="32">
        <v>288.78204345703131</v>
      </c>
      <c r="X142" s="17">
        <v>0.28962817788124079</v>
      </c>
      <c r="Y142" s="32">
        <v>48.124388240000002</v>
      </c>
      <c r="Z142" s="32">
        <v>269.86300659179688</v>
      </c>
      <c r="AA142" s="5">
        <v>910</v>
      </c>
      <c r="AB142" s="5">
        <v>567</v>
      </c>
      <c r="AC142" s="16">
        <v>0.6230769157409668</v>
      </c>
      <c r="AD142" s="17">
        <v>0.1741935461759567</v>
      </c>
      <c r="AE142" s="32">
        <v>48.403351389999997</v>
      </c>
      <c r="AF142" s="32">
        <v>229.0322570800781</v>
      </c>
      <c r="AG142" s="16">
        <v>0.01</v>
      </c>
      <c r="AH142" s="16">
        <v>1.7999999999999999E-2</v>
      </c>
      <c r="AI142" s="16"/>
      <c r="AJ142" s="16">
        <v>0.94700000000000006</v>
      </c>
      <c r="AK142" s="16">
        <v>2.3E-2</v>
      </c>
      <c r="AL142" s="16">
        <v>2.000000094994903E-3</v>
      </c>
      <c r="AM142" s="16">
        <v>0.01</v>
      </c>
      <c r="AN142" s="16">
        <v>0.13800000000000001</v>
      </c>
      <c r="AO142" s="16">
        <v>0.54300000000000004</v>
      </c>
      <c r="AP142" s="5">
        <v>0</v>
      </c>
      <c r="AQ142" s="31">
        <v>6665.830078125</v>
      </c>
      <c r="AR142" s="31">
        <v>7886.69</v>
      </c>
    </row>
    <row r="143" spans="1:44" x14ac:dyDescent="0.3">
      <c r="A143" s="4">
        <v>489223935</v>
      </c>
      <c r="B143" s="3" t="s">
        <v>240</v>
      </c>
      <c r="C143" s="3" t="s">
        <v>1279</v>
      </c>
      <c r="D143" s="14">
        <v>88.345161437988281</v>
      </c>
      <c r="E143" s="14">
        <v>89.760208129882813</v>
      </c>
      <c r="F143" s="14">
        <v>89.068763732910156</v>
      </c>
      <c r="G143" s="14">
        <v>93.385086059570313</v>
      </c>
      <c r="H143" s="5">
        <v>322</v>
      </c>
      <c r="I143" s="15">
        <v>6</v>
      </c>
      <c r="J143" s="15">
        <v>8</v>
      </c>
      <c r="K143" s="3" t="s">
        <v>3879</v>
      </c>
      <c r="L143" s="3" t="s">
        <v>3914</v>
      </c>
      <c r="M143" s="3" t="s">
        <v>3918</v>
      </c>
      <c r="N143" s="3" t="s">
        <v>3924</v>
      </c>
      <c r="O143" s="17">
        <v>0.25170066952705378</v>
      </c>
      <c r="P143" s="32">
        <v>50.872817830000002</v>
      </c>
      <c r="Q143" s="32">
        <v>277.89114379882813</v>
      </c>
      <c r="R143" s="5">
        <v>562</v>
      </c>
      <c r="S143" s="5">
        <v>558</v>
      </c>
      <c r="T143" s="16">
        <v>0.99288254976272583</v>
      </c>
      <c r="U143" s="17">
        <v>0.24125874042510989</v>
      </c>
      <c r="V143" s="32">
        <v>51.475408379999998</v>
      </c>
      <c r="W143" s="32">
        <v>276.22378540039063</v>
      </c>
      <c r="X143" s="17">
        <v>0.18505337834358221</v>
      </c>
      <c r="Y143" s="32">
        <v>52.081739829999997</v>
      </c>
      <c r="Z143" s="32">
        <v>226.69038391113281</v>
      </c>
      <c r="AA143" s="5">
        <v>550</v>
      </c>
      <c r="AB143" s="5">
        <v>546</v>
      </c>
      <c r="AC143" s="16">
        <v>0.99288254976272583</v>
      </c>
      <c r="AD143" s="17">
        <v>0.1758241802453995</v>
      </c>
      <c r="AE143" s="32">
        <v>54.137837419999997</v>
      </c>
      <c r="AF143" s="32">
        <v>223.44322204589841</v>
      </c>
      <c r="AG143" s="16">
        <v>0.124</v>
      </c>
      <c r="AH143" s="16">
        <v>0.81100000000000005</v>
      </c>
      <c r="AI143" s="16"/>
      <c r="AJ143" s="16">
        <v>5.2999999999999999E-2</v>
      </c>
      <c r="AK143" s="16"/>
      <c r="AL143" s="16">
        <v>1.200000010430813E-2</v>
      </c>
      <c r="AM143" s="16">
        <v>0.27900000000000003</v>
      </c>
      <c r="AN143" s="16">
        <v>4.7E-2</v>
      </c>
      <c r="AO143" s="16">
        <v>0.752</v>
      </c>
      <c r="AP143" s="5">
        <v>0</v>
      </c>
      <c r="AQ143" s="31">
        <v>10247.5302734375</v>
      </c>
      <c r="AR143" s="31">
        <v>11953.88</v>
      </c>
    </row>
    <row r="144" spans="1:44" x14ac:dyDescent="0.3">
      <c r="A144" s="4">
        <v>489223940</v>
      </c>
      <c r="B144" s="3" t="s">
        <v>240</v>
      </c>
      <c r="C144" s="3" t="s">
        <v>1280</v>
      </c>
      <c r="D144" s="14">
        <v>87.902297973632813</v>
      </c>
      <c r="E144" s="14">
        <v>89.432426452636719</v>
      </c>
      <c r="F144" s="14">
        <v>86.008842468261719</v>
      </c>
      <c r="G144" s="14">
        <v>89.349700927734375</v>
      </c>
      <c r="H144" s="5">
        <v>112</v>
      </c>
      <c r="I144" s="15">
        <v>6</v>
      </c>
      <c r="J144" s="15">
        <v>8</v>
      </c>
      <c r="K144" s="3" t="s">
        <v>3879</v>
      </c>
      <c r="L144" s="3" t="s">
        <v>3914</v>
      </c>
      <c r="M144" s="3" t="s">
        <v>3918</v>
      </c>
      <c r="N144" s="3" t="s">
        <v>3924</v>
      </c>
      <c r="O144" s="17">
        <v>0.15625</v>
      </c>
      <c r="P144" s="32">
        <v>50.69334903</v>
      </c>
      <c r="Q144" s="32">
        <v>243.75</v>
      </c>
      <c r="R144" s="5">
        <v>172</v>
      </c>
      <c r="S144" s="5">
        <v>172</v>
      </c>
      <c r="T144" s="16">
        <v>1</v>
      </c>
      <c r="U144" s="17">
        <v>0.15625</v>
      </c>
      <c r="V144" s="32">
        <v>51.343025160000003</v>
      </c>
      <c r="W144" s="32">
        <v>243.75</v>
      </c>
      <c r="X144" s="17">
        <v>7.0707067847251892E-2</v>
      </c>
      <c r="Y144" s="32">
        <v>50.096901410000001</v>
      </c>
      <c r="Z144" s="32"/>
      <c r="AA144" s="5">
        <v>177</v>
      </c>
      <c r="AB144" s="5">
        <v>177</v>
      </c>
      <c r="AC144" s="16">
        <v>1</v>
      </c>
      <c r="AD144" s="17">
        <v>7.0707067847251892E-2</v>
      </c>
      <c r="AE144" s="32">
        <v>51.84970225</v>
      </c>
      <c r="AF144" s="32"/>
      <c r="AG144" s="16">
        <v>0.51800000000000002</v>
      </c>
      <c r="AH144" s="16">
        <v>0.438</v>
      </c>
      <c r="AI144" s="16"/>
      <c r="AJ144" s="16"/>
      <c r="AK144" s="16"/>
      <c r="AL144" s="16">
        <v>4.5000001788139343E-2</v>
      </c>
      <c r="AM144" s="16">
        <v>0.25</v>
      </c>
      <c r="AN144" s="16">
        <v>0.107</v>
      </c>
      <c r="AO144" s="16">
        <v>0.92200000000000004</v>
      </c>
      <c r="AP144" s="5">
        <v>0</v>
      </c>
      <c r="AQ144" s="31">
        <v>10526.83984375</v>
      </c>
      <c r="AR144" s="31">
        <v>12001.15</v>
      </c>
    </row>
    <row r="145" spans="1:44" x14ac:dyDescent="0.3">
      <c r="A145" s="4">
        <v>920873090</v>
      </c>
      <c r="B145" s="3" t="s">
        <v>427</v>
      </c>
      <c r="C145" s="3" t="s">
        <v>1688</v>
      </c>
      <c r="D145" s="14">
        <v>88.490188598632813</v>
      </c>
      <c r="E145" s="14">
        <v>87.809059143066406</v>
      </c>
      <c r="F145" s="14">
        <v>89.77874755859375</v>
      </c>
      <c r="G145" s="14">
        <v>88.121047973632813</v>
      </c>
      <c r="H145" s="5">
        <v>1247</v>
      </c>
      <c r="I145" s="15">
        <v>6</v>
      </c>
      <c r="J145" s="15">
        <v>8</v>
      </c>
      <c r="K145" s="3" t="s">
        <v>3883</v>
      </c>
      <c r="L145" s="3" t="s">
        <v>3915</v>
      </c>
      <c r="M145" s="3" t="s">
        <v>3917</v>
      </c>
      <c r="N145" s="3" t="s">
        <v>3922</v>
      </c>
      <c r="O145" s="17">
        <v>0.63080894947052002</v>
      </c>
      <c r="P145" s="32">
        <v>50.931590249999999</v>
      </c>
      <c r="Q145" s="32">
        <v>381.32528686523438</v>
      </c>
      <c r="R145" s="5">
        <v>2336</v>
      </c>
      <c r="S145" s="5">
        <v>807</v>
      </c>
      <c r="T145" s="16">
        <v>0.34546232223510742</v>
      </c>
      <c r="U145" s="17">
        <v>0.39627659320831299</v>
      </c>
      <c r="V145" s="32">
        <v>50.687390610000001</v>
      </c>
      <c r="W145" s="32">
        <v>320.47872924804688</v>
      </c>
      <c r="X145" s="17">
        <v>0.59759241342544556</v>
      </c>
      <c r="Y145" s="32">
        <v>52.542276739999998</v>
      </c>
      <c r="Z145" s="32">
        <v>365.95013427734381</v>
      </c>
      <c r="AA145" s="5">
        <v>2336</v>
      </c>
      <c r="AB145" s="5">
        <v>808</v>
      </c>
      <c r="AC145" s="16">
        <v>0.34546232223510742</v>
      </c>
      <c r="AD145" s="17">
        <v>0.35809019207954412</v>
      </c>
      <c r="AE145" s="32">
        <v>51.15303823</v>
      </c>
      <c r="AF145" s="32">
        <v>289.65518188476563</v>
      </c>
      <c r="AG145" s="16">
        <v>5.2999999999999999E-2</v>
      </c>
      <c r="AH145" s="16">
        <v>7.1000000000000008E-2</v>
      </c>
      <c r="AI145" s="16">
        <v>5.1999999999999998E-2</v>
      </c>
      <c r="AJ145" s="16">
        <v>0.75900000000000001</v>
      </c>
      <c r="AK145" s="16">
        <v>6.2E-2</v>
      </c>
      <c r="AL145" s="16">
        <v>3.0000000260770321E-3</v>
      </c>
      <c r="AM145" s="16">
        <v>2.8000000000000001E-2</v>
      </c>
      <c r="AN145" s="16">
        <v>0.14000000000000001</v>
      </c>
      <c r="AO145" s="16">
        <v>0.14599999999999999</v>
      </c>
      <c r="AP145" s="5">
        <v>0</v>
      </c>
      <c r="AQ145" s="31">
        <v>11507.41015625</v>
      </c>
      <c r="AR145" s="31">
        <v>12134.59</v>
      </c>
    </row>
    <row r="146" spans="1:44" x14ac:dyDescent="0.3">
      <c r="A146" s="4">
        <v>920873050</v>
      </c>
      <c r="B146" s="3" t="s">
        <v>427</v>
      </c>
      <c r="C146" s="3" t="s">
        <v>1686</v>
      </c>
      <c r="D146" s="14">
        <v>89.673690795898438</v>
      </c>
      <c r="E146" s="14">
        <v>88.605606079101563</v>
      </c>
      <c r="F146" s="14">
        <v>89.075904846191406</v>
      </c>
      <c r="G146" s="14">
        <v>88.891204833984375</v>
      </c>
      <c r="H146" s="5">
        <v>874</v>
      </c>
      <c r="I146" s="15">
        <v>6</v>
      </c>
      <c r="J146" s="15">
        <v>8</v>
      </c>
      <c r="K146" s="3" t="s">
        <v>3883</v>
      </c>
      <c r="L146" s="3" t="s">
        <v>3915</v>
      </c>
      <c r="M146" s="3" t="s">
        <v>3917</v>
      </c>
      <c r="N146" s="3" t="s">
        <v>3922</v>
      </c>
      <c r="O146" s="17">
        <v>0.5802919864654541</v>
      </c>
      <c r="P146" s="32">
        <v>51.41120197</v>
      </c>
      <c r="Q146" s="32">
        <v>371.89779663085938</v>
      </c>
      <c r="R146" s="5">
        <v>1656</v>
      </c>
      <c r="S146" s="5">
        <v>742</v>
      </c>
      <c r="T146" s="16">
        <v>0.44806763529777532</v>
      </c>
      <c r="U146" s="17">
        <v>0.38855421543121338</v>
      </c>
      <c r="V146" s="32">
        <v>51.009096239999998</v>
      </c>
      <c r="W146" s="32">
        <v>318.07229614257813</v>
      </c>
      <c r="X146" s="17">
        <v>0.54744523763656616</v>
      </c>
      <c r="Y146" s="32">
        <v>52.086372529999998</v>
      </c>
      <c r="Z146" s="32">
        <v>351.33819580078131</v>
      </c>
      <c r="AA146" s="5">
        <v>1658</v>
      </c>
      <c r="AB146" s="5">
        <v>744</v>
      </c>
      <c r="AC146" s="16">
        <v>0.44806763529777532</v>
      </c>
      <c r="AD146" s="17">
        <v>0.35542169213294977</v>
      </c>
      <c r="AE146" s="32">
        <v>51.589729460000001</v>
      </c>
      <c r="AF146" s="32">
        <v>284.93975830078131</v>
      </c>
      <c r="AG146" s="16">
        <v>8.7000000000000008E-2</v>
      </c>
      <c r="AH146" s="16">
        <v>7.9000000000000001E-2</v>
      </c>
      <c r="AI146" s="16">
        <v>1.2999999999999999E-2</v>
      </c>
      <c r="AJ146" s="16">
        <v>0.74</v>
      </c>
      <c r="AK146" s="16">
        <v>0.08</v>
      </c>
      <c r="AL146" s="16">
        <v>1.0000000474974511E-3</v>
      </c>
      <c r="AM146" s="16">
        <v>2.4E-2</v>
      </c>
      <c r="AN146" s="16">
        <v>0.17499999999999999</v>
      </c>
      <c r="AO146" s="16">
        <v>0.19900000000000001</v>
      </c>
      <c r="AP146" s="5">
        <v>0</v>
      </c>
      <c r="AQ146" s="31">
        <v>12456.9599609375</v>
      </c>
      <c r="AR146" s="31">
        <v>13134.14</v>
      </c>
    </row>
    <row r="147" spans="1:44" x14ac:dyDescent="0.3">
      <c r="A147" s="4">
        <v>920873000</v>
      </c>
      <c r="B147" s="3" t="s">
        <v>427</v>
      </c>
      <c r="C147" s="3" t="s">
        <v>1685</v>
      </c>
      <c r="D147" s="14">
        <v>87.925651550292969</v>
      </c>
      <c r="E147" s="14">
        <v>87.323066711425781</v>
      </c>
      <c r="F147" s="14">
        <v>87.606040954589844</v>
      </c>
      <c r="G147" s="14">
        <v>86.709716796875</v>
      </c>
      <c r="H147" s="5">
        <v>1054</v>
      </c>
      <c r="I147" s="15">
        <v>6</v>
      </c>
      <c r="J147" s="15">
        <v>8</v>
      </c>
      <c r="K147" s="3" t="s">
        <v>3883</v>
      </c>
      <c r="L147" s="3" t="s">
        <v>3915</v>
      </c>
      <c r="M147" s="3" t="s">
        <v>3917</v>
      </c>
      <c r="N147" s="3" t="s">
        <v>3922</v>
      </c>
      <c r="O147" s="17">
        <v>0.55816328525543213</v>
      </c>
      <c r="P147" s="32">
        <v>50.702812719999997</v>
      </c>
      <c r="Q147" s="32">
        <v>367.448974609375</v>
      </c>
      <c r="R147" s="5">
        <v>1905</v>
      </c>
      <c r="S147" s="5">
        <v>706</v>
      </c>
      <c r="T147" s="16">
        <v>0.37060368061065668</v>
      </c>
      <c r="U147" s="17">
        <v>0.36443150043487549</v>
      </c>
      <c r="V147" s="32">
        <v>50.491112309999998</v>
      </c>
      <c r="W147" s="32">
        <v>318.65890502929688</v>
      </c>
      <c r="X147" s="17">
        <v>0.52209663391113281</v>
      </c>
      <c r="Y147" s="32">
        <v>51.132937589999997</v>
      </c>
      <c r="Z147" s="32">
        <v>345.426513671875</v>
      </c>
      <c r="AA147" s="5">
        <v>1898</v>
      </c>
      <c r="AB147" s="5">
        <v>703</v>
      </c>
      <c r="AC147" s="16">
        <v>0.37060368061065668</v>
      </c>
      <c r="AD147" s="17">
        <v>0.31176471710205078</v>
      </c>
      <c r="AE147" s="32">
        <v>50.35278546</v>
      </c>
      <c r="AF147" s="32">
        <v>281.17648315429688</v>
      </c>
      <c r="AG147" s="16">
        <v>7.0000000000000007E-2</v>
      </c>
      <c r="AH147" s="16">
        <v>4.7E-2</v>
      </c>
      <c r="AI147" s="16">
        <v>1.4E-2</v>
      </c>
      <c r="AJ147" s="16">
        <v>0.80200000000000005</v>
      </c>
      <c r="AK147" s="16">
        <v>6.2E-2</v>
      </c>
      <c r="AL147" s="16">
        <v>4.999999888241291E-3</v>
      </c>
      <c r="AM147" s="16">
        <v>1.6E-2</v>
      </c>
      <c r="AN147" s="16">
        <v>0.14000000000000001</v>
      </c>
      <c r="AO147" s="16">
        <v>0.154</v>
      </c>
      <c r="AP147" s="5">
        <v>0</v>
      </c>
      <c r="AQ147" s="31">
        <v>11358.41015625</v>
      </c>
      <c r="AR147" s="31">
        <v>11878.9</v>
      </c>
    </row>
    <row r="148" spans="1:44" x14ac:dyDescent="0.3">
      <c r="A148" s="4">
        <v>920873070</v>
      </c>
      <c r="B148" s="3" t="s">
        <v>427</v>
      </c>
      <c r="C148" s="3" t="s">
        <v>1687</v>
      </c>
      <c r="D148" s="14">
        <v>84.6546630859375</v>
      </c>
      <c r="E148" s="14">
        <v>82.378707885742188</v>
      </c>
      <c r="F148" s="14">
        <v>89.329727172851563</v>
      </c>
      <c r="G148" s="14">
        <v>88.555946350097656</v>
      </c>
      <c r="H148" s="5">
        <v>859</v>
      </c>
      <c r="I148" s="15">
        <v>6</v>
      </c>
      <c r="J148" s="15">
        <v>8</v>
      </c>
      <c r="K148" s="3" t="s">
        <v>3883</v>
      </c>
      <c r="L148" s="3" t="s">
        <v>3915</v>
      </c>
      <c r="M148" s="3" t="s">
        <v>3917</v>
      </c>
      <c r="N148" s="3" t="s">
        <v>3922</v>
      </c>
      <c r="O148" s="17">
        <v>0.59020620584487915</v>
      </c>
      <c r="P148" s="32">
        <v>49.377249040000002</v>
      </c>
      <c r="Q148" s="32">
        <v>373.71133422851563</v>
      </c>
      <c r="R148" s="5">
        <v>1684</v>
      </c>
      <c r="S148" s="5">
        <v>529</v>
      </c>
      <c r="T148" s="16">
        <v>0.31413301825523382</v>
      </c>
      <c r="U148" s="17">
        <v>0.40663900971412659</v>
      </c>
      <c r="V148" s="32">
        <v>48.494219379999997</v>
      </c>
      <c r="W148" s="32">
        <v>318.67221069335938</v>
      </c>
      <c r="X148" s="17">
        <v>0.59254497289657593</v>
      </c>
      <c r="Y148" s="32">
        <v>52.251017709999999</v>
      </c>
      <c r="Z148" s="32">
        <v>362.85348510742188</v>
      </c>
      <c r="AA148" s="5">
        <v>1688</v>
      </c>
      <c r="AB148" s="5">
        <v>531</v>
      </c>
      <c r="AC148" s="16">
        <v>0.31413301825523382</v>
      </c>
      <c r="AD148" s="17">
        <v>0.36776858568191528</v>
      </c>
      <c r="AE148" s="32">
        <v>51.399633119999997</v>
      </c>
      <c r="AF148" s="32">
        <v>288.84298706054688</v>
      </c>
      <c r="AG148" s="16">
        <v>8.7000000000000008E-2</v>
      </c>
      <c r="AH148" s="16">
        <v>4.8000000000000001E-2</v>
      </c>
      <c r="AI148" s="16">
        <v>4.2000000000000003E-2</v>
      </c>
      <c r="AJ148" s="16">
        <v>0.77300000000000002</v>
      </c>
      <c r="AK148" s="16">
        <v>4.9000000000000002E-2</v>
      </c>
      <c r="AL148" s="16">
        <v>1.0000000474974511E-3</v>
      </c>
      <c r="AM148" s="16">
        <v>1.0999999999999999E-2</v>
      </c>
      <c r="AN148" s="16">
        <v>0.13300000000000001</v>
      </c>
      <c r="AO148" s="16">
        <v>0.152</v>
      </c>
      <c r="AP148" s="5">
        <v>0</v>
      </c>
      <c r="AQ148" s="31">
        <v>12577.2099609375</v>
      </c>
      <c r="AR148" s="31">
        <v>13192.36</v>
      </c>
    </row>
    <row r="149" spans="1:44" x14ac:dyDescent="0.3">
      <c r="A149" s="4">
        <v>141293000</v>
      </c>
      <c r="B149" s="3" t="s">
        <v>61</v>
      </c>
      <c r="C149" s="3" t="s">
        <v>710</v>
      </c>
      <c r="D149" s="14">
        <v>78.258285522460938</v>
      </c>
      <c r="E149" s="14">
        <v>77.822059631347656</v>
      </c>
      <c r="F149" s="14">
        <v>81.212974548339844</v>
      </c>
      <c r="G149" s="14">
        <v>78.702568054199219</v>
      </c>
      <c r="H149" s="5">
        <v>516</v>
      </c>
      <c r="I149" s="15">
        <v>6</v>
      </c>
      <c r="J149" s="15">
        <v>8</v>
      </c>
      <c r="K149" s="3" t="s">
        <v>3864</v>
      </c>
      <c r="L149" s="3" t="s">
        <v>3909</v>
      </c>
      <c r="M149" s="3" t="s">
        <v>3916</v>
      </c>
      <c r="N149" s="3" t="s">
        <v>3921</v>
      </c>
      <c r="O149" s="17">
        <v>0.38347458839416498</v>
      </c>
      <c r="P149" s="32">
        <v>46.785125559999997</v>
      </c>
      <c r="Q149" s="32">
        <v>306.35592651367188</v>
      </c>
      <c r="R149" s="5">
        <v>1003</v>
      </c>
      <c r="S149" s="5">
        <v>536</v>
      </c>
      <c r="T149" s="16">
        <v>0.53439682722091675</v>
      </c>
      <c r="U149" s="17">
        <v>0.25221237540245062</v>
      </c>
      <c r="V149" s="32">
        <v>46.65391391</v>
      </c>
      <c r="W149" s="32">
        <v>256.1947021484375</v>
      </c>
      <c r="X149" s="17">
        <v>0.37711864709854132</v>
      </c>
      <c r="Y149" s="32">
        <v>46.9860246</v>
      </c>
      <c r="Z149" s="32">
        <v>295.12710571289063</v>
      </c>
      <c r="AA149" s="5">
        <v>1002</v>
      </c>
      <c r="AB149" s="5">
        <v>536</v>
      </c>
      <c r="AC149" s="16">
        <v>0.53439682722091675</v>
      </c>
      <c r="AD149" s="17">
        <v>0.27433627843856812</v>
      </c>
      <c r="AE149" s="32">
        <v>45.812593049999997</v>
      </c>
      <c r="AF149" s="32">
        <v>243.80531311035159</v>
      </c>
      <c r="AG149" s="16">
        <v>7.2000000000000008E-2</v>
      </c>
      <c r="AH149" s="16">
        <v>3.6999999999999998E-2</v>
      </c>
      <c r="AI149" s="16"/>
      <c r="AJ149" s="16">
        <v>0.77900000000000003</v>
      </c>
      <c r="AK149" s="16">
        <v>9.7000000000000003E-2</v>
      </c>
      <c r="AL149" s="16">
        <v>1.6000000759959221E-2</v>
      </c>
      <c r="AM149" s="16"/>
      <c r="AN149" s="16">
        <v>0.13400000000000001</v>
      </c>
      <c r="AO149" s="16">
        <v>0.34399999999999997</v>
      </c>
      <c r="AP149" s="5">
        <v>0</v>
      </c>
      <c r="AQ149" s="31">
        <v>9325.3603515625</v>
      </c>
      <c r="AR149" s="31">
        <v>10244.65</v>
      </c>
    </row>
    <row r="150" spans="1:44" x14ac:dyDescent="0.3">
      <c r="A150" s="4">
        <v>771021050</v>
      </c>
      <c r="B150" s="3" t="s">
        <v>366</v>
      </c>
      <c r="C150" s="3" t="s">
        <v>1555</v>
      </c>
      <c r="D150" s="14">
        <v>79.663246154785156</v>
      </c>
      <c r="E150" s="14">
        <v>80.386795043945313</v>
      </c>
      <c r="F150" s="14">
        <v>83.366180419921875</v>
      </c>
      <c r="G150" s="14">
        <v>80.803718566894531</v>
      </c>
      <c r="H150" s="5">
        <v>297</v>
      </c>
      <c r="I150" s="15">
        <v>7</v>
      </c>
      <c r="J150" s="15">
        <v>12</v>
      </c>
      <c r="K150" s="3" t="s">
        <v>3827</v>
      </c>
      <c r="L150" s="3" t="s">
        <v>3907</v>
      </c>
      <c r="M150" s="3" t="s">
        <v>3916</v>
      </c>
      <c r="N150" s="3" t="s">
        <v>3921</v>
      </c>
      <c r="O150" s="17">
        <v>0.50704222917556763</v>
      </c>
      <c r="P150" s="32">
        <v>47.354483070000001</v>
      </c>
      <c r="Q150" s="32">
        <v>356.33804321289063</v>
      </c>
      <c r="R150" s="5">
        <v>188</v>
      </c>
      <c r="S150" s="5">
        <v>120</v>
      </c>
      <c r="T150" s="16">
        <v>0.63829785585403442</v>
      </c>
      <c r="U150" s="17">
        <v>0.37931033968925482</v>
      </c>
      <c r="V150" s="32">
        <v>47.689740010000001</v>
      </c>
      <c r="W150" s="32">
        <v>326.436767578125</v>
      </c>
      <c r="X150" s="17">
        <v>0.5</v>
      </c>
      <c r="Y150" s="32">
        <v>48.382718699999998</v>
      </c>
      <c r="Z150" s="32">
        <v>335.50723266601563</v>
      </c>
      <c r="AA150" s="5">
        <v>189</v>
      </c>
      <c r="AB150" s="5">
        <v>121</v>
      </c>
      <c r="AC150" s="16">
        <v>0.63829785585403442</v>
      </c>
      <c r="AD150" s="17">
        <v>0.39534884691238398</v>
      </c>
      <c r="AE150" s="32">
        <v>47.003985960000001</v>
      </c>
      <c r="AF150" s="32">
        <v>303.48837280273438</v>
      </c>
      <c r="AG150" s="16"/>
      <c r="AH150" s="16"/>
      <c r="AI150" s="16"/>
      <c r="AJ150" s="16">
        <v>0.98299999999999998</v>
      </c>
      <c r="AK150" s="16"/>
      <c r="AL150" s="16">
        <v>1.7000000923871991E-2</v>
      </c>
      <c r="AM150" s="16"/>
      <c r="AN150" s="16">
        <v>0.111</v>
      </c>
      <c r="AO150" s="16">
        <v>0.629</v>
      </c>
      <c r="AP150" s="5">
        <v>0</v>
      </c>
      <c r="AQ150" s="31">
        <v>6742.16015625</v>
      </c>
      <c r="AR150" s="31">
        <v>10454.33</v>
      </c>
    </row>
    <row r="151" spans="1:44" x14ac:dyDescent="0.3">
      <c r="A151" s="4">
        <v>1040421050</v>
      </c>
      <c r="B151" s="3" t="s">
        <v>492</v>
      </c>
      <c r="C151" s="3" t="s">
        <v>1977</v>
      </c>
      <c r="D151" s="14">
        <v>84.650352478027344</v>
      </c>
      <c r="E151" s="14">
        <v>83.868927001953125</v>
      </c>
      <c r="F151" s="14">
        <v>80.608543395996094</v>
      </c>
      <c r="G151" s="14">
        <v>80.047920227050781</v>
      </c>
      <c r="H151" s="5">
        <v>251</v>
      </c>
      <c r="I151" s="15">
        <v>7</v>
      </c>
      <c r="J151" s="15">
        <v>12</v>
      </c>
      <c r="K151" s="3" t="s">
        <v>3847</v>
      </c>
      <c r="L151" s="3" t="s">
        <v>3907</v>
      </c>
      <c r="M151" s="3" t="s">
        <v>3917</v>
      </c>
      <c r="N151" s="3" t="s">
        <v>3921</v>
      </c>
      <c r="O151" s="17">
        <v>0.35398229956626892</v>
      </c>
      <c r="P151" s="32">
        <v>49.375501280000002</v>
      </c>
      <c r="Q151" s="32">
        <v>315.04425048828131</v>
      </c>
      <c r="R151" s="5">
        <v>139</v>
      </c>
      <c r="S151" s="5">
        <v>77</v>
      </c>
      <c r="T151" s="16">
        <v>0.55395680665969849</v>
      </c>
      <c r="U151" s="17">
        <v>0.1702127605676651</v>
      </c>
      <c r="V151" s="32">
        <v>49.096080039999997</v>
      </c>
      <c r="W151" s="32"/>
      <c r="X151" s="17">
        <v>6.6666670143604279E-2</v>
      </c>
      <c r="Y151" s="32">
        <v>46.593955899999997</v>
      </c>
      <c r="Z151" s="32"/>
      <c r="AA151" s="5">
        <v>139</v>
      </c>
      <c r="AB151" s="5">
        <v>77</v>
      </c>
      <c r="AC151" s="16">
        <v>0.55395680665969849</v>
      </c>
      <c r="AD151" s="17">
        <v>0</v>
      </c>
      <c r="AE151" s="32">
        <v>46.575435210000002</v>
      </c>
      <c r="AF151" s="32"/>
      <c r="AG151" s="16"/>
      <c r="AH151" s="16">
        <v>3.2000000000000001E-2</v>
      </c>
      <c r="AI151" s="16"/>
      <c r="AJ151" s="16">
        <v>0.92400000000000004</v>
      </c>
      <c r="AK151" s="16">
        <v>0.04</v>
      </c>
      <c r="AL151" s="16">
        <v>4.0000001899898052E-3</v>
      </c>
      <c r="AM151" s="16"/>
      <c r="AN151" s="16">
        <v>0.14299999999999999</v>
      </c>
      <c r="AO151" s="16">
        <v>0.32500000000000001</v>
      </c>
      <c r="AP151" s="5">
        <v>0</v>
      </c>
      <c r="AQ151" s="31">
        <v>8219.9296875</v>
      </c>
      <c r="AR151" s="31">
        <v>10677.26</v>
      </c>
    </row>
    <row r="152" spans="1:44" x14ac:dyDescent="0.3">
      <c r="A152" s="4">
        <v>370373000</v>
      </c>
      <c r="B152" s="3" t="s">
        <v>164</v>
      </c>
      <c r="C152" s="3" t="s">
        <v>993</v>
      </c>
      <c r="D152" s="14">
        <v>90.065109252929688</v>
      </c>
      <c r="E152" s="14">
        <v>87.875419616699219</v>
      </c>
      <c r="F152" s="14">
        <v>92.239860534667969</v>
      </c>
      <c r="G152" s="14">
        <v>90.590347290039063</v>
      </c>
      <c r="H152" s="5">
        <v>411</v>
      </c>
      <c r="I152" s="15">
        <v>6</v>
      </c>
      <c r="J152" s="15">
        <v>8</v>
      </c>
      <c r="K152" s="3" t="s">
        <v>3888</v>
      </c>
      <c r="L152" s="3" t="s">
        <v>3909</v>
      </c>
      <c r="M152" s="3" t="s">
        <v>3917</v>
      </c>
      <c r="N152" s="3" t="s">
        <v>3921</v>
      </c>
      <c r="O152" s="17">
        <v>0.45316454768180853</v>
      </c>
      <c r="P152" s="32">
        <v>51.569824230000002</v>
      </c>
      <c r="Q152" s="32">
        <v>342.02532958984381</v>
      </c>
      <c r="R152" s="5">
        <v>792</v>
      </c>
      <c r="S152" s="5">
        <v>381</v>
      </c>
      <c r="T152" s="16">
        <v>0.48106059432029719</v>
      </c>
      <c r="U152" s="17">
        <v>0.31395348906517029</v>
      </c>
      <c r="V152" s="32">
        <v>50.714193860000002</v>
      </c>
      <c r="W152" s="32">
        <v>301.16278076171881</v>
      </c>
      <c r="X152" s="17">
        <v>0.44050633907318121</v>
      </c>
      <c r="Y152" s="32">
        <v>54.138697980000003</v>
      </c>
      <c r="Z152" s="32">
        <v>315.94937133789063</v>
      </c>
      <c r="AA152" s="5">
        <v>793</v>
      </c>
      <c r="AB152" s="5">
        <v>382</v>
      </c>
      <c r="AC152" s="16">
        <v>0.48106059432029719</v>
      </c>
      <c r="AD152" s="17">
        <v>0.27906978130340582</v>
      </c>
      <c r="AE152" s="32">
        <v>52.553169670000003</v>
      </c>
      <c r="AF152" s="32">
        <v>260.46511840820313</v>
      </c>
      <c r="AG152" s="16"/>
      <c r="AH152" s="16">
        <v>2.7E-2</v>
      </c>
      <c r="AI152" s="16"/>
      <c r="AJ152" s="16">
        <v>0.93700000000000006</v>
      </c>
      <c r="AK152" s="16">
        <v>2.4E-2</v>
      </c>
      <c r="AL152" s="16">
        <v>1.200000010430813E-2</v>
      </c>
      <c r="AM152" s="16"/>
      <c r="AN152" s="16">
        <v>0.14799999999999999</v>
      </c>
      <c r="AO152" s="16">
        <v>0.32</v>
      </c>
      <c r="AP152" s="5">
        <v>0</v>
      </c>
      <c r="AQ152" s="31">
        <v>8358.1904296875</v>
      </c>
      <c r="AR152" s="31">
        <v>9028.39</v>
      </c>
    </row>
    <row r="153" spans="1:44" x14ac:dyDescent="0.3">
      <c r="A153" s="4">
        <v>1159163935</v>
      </c>
      <c r="B153" s="3" t="s">
        <v>542</v>
      </c>
      <c r="C153" s="3" t="s">
        <v>2103</v>
      </c>
      <c r="D153" s="14">
        <v>80.70904541015625</v>
      </c>
      <c r="E153" s="14">
        <v>80.280181884765625</v>
      </c>
      <c r="F153" s="14">
        <v>87.469642639160156</v>
      </c>
      <c r="G153" s="14">
        <v>90.035247802734375</v>
      </c>
      <c r="H153" s="5">
        <v>395</v>
      </c>
      <c r="I153" s="15">
        <v>6</v>
      </c>
      <c r="J153" s="15">
        <v>8</v>
      </c>
      <c r="K153" s="3" t="s">
        <v>535</v>
      </c>
      <c r="L153" s="3" t="s">
        <v>3915</v>
      </c>
      <c r="M153" s="3" t="s">
        <v>3918</v>
      </c>
      <c r="N153" s="3" t="s">
        <v>3924</v>
      </c>
      <c r="O153" s="17">
        <v>0.38526913523674011</v>
      </c>
      <c r="P153" s="32">
        <v>47.778292209999996</v>
      </c>
      <c r="Q153" s="32">
        <v>307.64871215820313</v>
      </c>
      <c r="R153" s="5">
        <v>608</v>
      </c>
      <c r="S153" s="5">
        <v>339</v>
      </c>
      <c r="T153" s="16">
        <v>0.55756580829620361</v>
      </c>
      <c r="U153" s="17">
        <v>0.27860695123672491</v>
      </c>
      <c r="V153" s="32">
        <v>47.646683189999997</v>
      </c>
      <c r="W153" s="32">
        <v>278.60696411132813</v>
      </c>
      <c r="X153" s="17">
        <v>0.28490027785301208</v>
      </c>
      <c r="Y153" s="32">
        <v>51.04445862</v>
      </c>
      <c r="Z153" s="32">
        <v>267.5213623046875</v>
      </c>
      <c r="AA153" s="5">
        <v>610</v>
      </c>
      <c r="AB153" s="5">
        <v>337</v>
      </c>
      <c r="AC153" s="16">
        <v>0.55756580829620361</v>
      </c>
      <c r="AD153" s="17">
        <v>0.18181818723678589</v>
      </c>
      <c r="AE153" s="32">
        <v>52.238419010000001</v>
      </c>
      <c r="AF153" s="32">
        <v>232.8282775878906</v>
      </c>
      <c r="AG153" s="16">
        <v>0.21299999999999999</v>
      </c>
      <c r="AH153" s="16">
        <v>4.5999999999999999E-2</v>
      </c>
      <c r="AI153" s="16">
        <v>1.4999999999999999E-2</v>
      </c>
      <c r="AJ153" s="16">
        <v>0.60499999999999998</v>
      </c>
      <c r="AK153" s="16">
        <v>0.11600000000000001</v>
      </c>
      <c r="AL153" s="16">
        <v>4.999999888241291E-3</v>
      </c>
      <c r="AM153" s="16">
        <v>8.1000000000000003E-2</v>
      </c>
      <c r="AN153" s="16">
        <v>9.4E-2</v>
      </c>
      <c r="AO153" s="16">
        <v>0.46100000000000002</v>
      </c>
      <c r="AP153" s="5">
        <v>0</v>
      </c>
      <c r="AQ153" s="31">
        <v>8892.0703125</v>
      </c>
      <c r="AR153" s="31">
        <v>10077.42</v>
      </c>
    </row>
    <row r="154" spans="1:44" x14ac:dyDescent="0.3">
      <c r="A154" s="4">
        <v>720731050</v>
      </c>
      <c r="B154" s="3" t="s">
        <v>343</v>
      </c>
      <c r="C154" s="3" t="s">
        <v>1513</v>
      </c>
      <c r="D154" s="14">
        <v>85.289138793945313</v>
      </c>
      <c r="E154" s="14">
        <v>86.547012329101563</v>
      </c>
      <c r="F154" s="14">
        <v>77.488868713378906</v>
      </c>
      <c r="G154" s="14">
        <v>76.865562438964844</v>
      </c>
      <c r="H154" s="5">
        <v>115</v>
      </c>
      <c r="I154" s="15">
        <v>7</v>
      </c>
      <c r="J154" s="15">
        <v>12</v>
      </c>
      <c r="K154" s="3" t="s">
        <v>3887</v>
      </c>
      <c r="L154" s="3" t="s">
        <v>3910</v>
      </c>
      <c r="M154" s="3" t="s">
        <v>3917</v>
      </c>
      <c r="N154" s="3" t="s">
        <v>3921</v>
      </c>
      <c r="O154" s="17">
        <v>0.24193547666072851</v>
      </c>
      <c r="P154" s="32">
        <v>49.634369190000001</v>
      </c>
      <c r="Q154" s="32"/>
      <c r="R154" s="5">
        <v>74</v>
      </c>
      <c r="S154" s="5">
        <v>74</v>
      </c>
      <c r="T154" s="16">
        <v>1</v>
      </c>
      <c r="U154" s="17">
        <v>0.24193547666072851</v>
      </c>
      <c r="V154" s="32">
        <v>50.177684110000001</v>
      </c>
      <c r="W154" s="32"/>
      <c r="X154" s="17">
        <v>0.2297297269105911</v>
      </c>
      <c r="Y154" s="32">
        <v>44.570356510000003</v>
      </c>
      <c r="Z154" s="32">
        <v>271.62161254882813</v>
      </c>
      <c r="AA154" s="5">
        <v>74</v>
      </c>
      <c r="AB154" s="5">
        <v>74</v>
      </c>
      <c r="AC154" s="16">
        <v>1</v>
      </c>
      <c r="AD154" s="17">
        <v>0.2297297269105911</v>
      </c>
      <c r="AE154" s="32">
        <v>44.770983190000003</v>
      </c>
      <c r="AF154" s="32">
        <v>271.62161254882813</v>
      </c>
      <c r="AG154" s="16"/>
      <c r="AH154" s="16"/>
      <c r="AI154" s="16"/>
      <c r="AJ154" s="16">
        <v>0.97399999999999998</v>
      </c>
      <c r="AK154" s="16"/>
      <c r="AL154" s="16">
        <v>2.60000005364418E-2</v>
      </c>
      <c r="AM154" s="16"/>
      <c r="AN154" s="16">
        <v>0.157</v>
      </c>
      <c r="AO154" s="16">
        <v>0.33</v>
      </c>
      <c r="AP154" s="5">
        <v>1</v>
      </c>
      <c r="AQ154" s="31">
        <v>11777.98046875</v>
      </c>
      <c r="AR154" s="31">
        <v>12971.83</v>
      </c>
    </row>
    <row r="155" spans="1:44" x14ac:dyDescent="0.3">
      <c r="A155" s="4">
        <v>410041050</v>
      </c>
      <c r="B155" s="3" t="s">
        <v>185</v>
      </c>
      <c r="C155" s="3" t="s">
        <v>1080</v>
      </c>
      <c r="D155" s="14">
        <v>81.267234802246094</v>
      </c>
      <c r="E155" s="14">
        <v>82.840705871582031</v>
      </c>
      <c r="F155" s="14">
        <v>95.057876586914063</v>
      </c>
      <c r="G155" s="14">
        <v>97.211997985839844</v>
      </c>
      <c r="H155" s="5">
        <v>62</v>
      </c>
      <c r="I155" s="15">
        <v>7</v>
      </c>
      <c r="J155" s="15">
        <v>12</v>
      </c>
      <c r="K155" s="3" t="s">
        <v>3826</v>
      </c>
      <c r="L155" s="3" t="s">
        <v>3912</v>
      </c>
      <c r="M155" s="3" t="s">
        <v>3916</v>
      </c>
      <c r="N155" s="3" t="s">
        <v>3921</v>
      </c>
      <c r="O155" s="17">
        <v>0.29032257199287409</v>
      </c>
      <c r="P155" s="32">
        <v>48.004497409999999</v>
      </c>
      <c r="Q155" s="32"/>
      <c r="R155" s="5">
        <v>49</v>
      </c>
      <c r="S155" s="5">
        <v>43</v>
      </c>
      <c r="T155" s="16">
        <v>0.87755101919174194</v>
      </c>
      <c r="U155" s="17">
        <v>0.29032257199287409</v>
      </c>
      <c r="V155" s="32">
        <v>48.680808919999997</v>
      </c>
      <c r="W155" s="32"/>
      <c r="X155" s="17">
        <v>0.40540540218353271</v>
      </c>
      <c r="Y155" s="32">
        <v>55.966623230000003</v>
      </c>
      <c r="Z155" s="32">
        <v>305.4053955078125</v>
      </c>
      <c r="AA155" s="5">
        <v>49</v>
      </c>
      <c r="AB155" s="5">
        <v>43</v>
      </c>
      <c r="AC155" s="16">
        <v>0.87755101919174194</v>
      </c>
      <c r="AD155" s="17">
        <v>0.40540540218353271</v>
      </c>
      <c r="AE155" s="32">
        <v>56.307763850000001</v>
      </c>
      <c r="AF155" s="32">
        <v>305.4053955078125</v>
      </c>
      <c r="AG155" s="16"/>
      <c r="AH155" s="16"/>
      <c r="AI155" s="16"/>
      <c r="AJ155" s="16">
        <v>0.95200000000000007</v>
      </c>
      <c r="AK155" s="16"/>
      <c r="AL155" s="16">
        <v>4.8000000417232513E-2</v>
      </c>
      <c r="AM155" s="16"/>
      <c r="AN155" s="16">
        <v>0.17699999999999999</v>
      </c>
      <c r="AO155" s="16">
        <v>0.55400000000000005</v>
      </c>
      <c r="AP155" s="5">
        <v>0</v>
      </c>
      <c r="AQ155" s="31">
        <v>13317.4599609375</v>
      </c>
      <c r="AR155" s="31">
        <v>13659.04</v>
      </c>
    </row>
    <row r="156" spans="1:44" x14ac:dyDescent="0.3">
      <c r="A156" s="4">
        <v>450781050</v>
      </c>
      <c r="B156" s="3" t="s">
        <v>203</v>
      </c>
      <c r="C156" s="3" t="s">
        <v>1111</v>
      </c>
      <c r="D156" s="14">
        <v>92.90203857421875</v>
      </c>
      <c r="E156" s="14">
        <v>92.014862060546875</v>
      </c>
      <c r="F156" s="14">
        <v>95.842842102050781</v>
      </c>
      <c r="G156" s="14">
        <v>92.865249633789063</v>
      </c>
      <c r="H156" s="5">
        <v>196</v>
      </c>
      <c r="I156" s="15">
        <v>6</v>
      </c>
      <c r="J156" s="15">
        <v>12</v>
      </c>
      <c r="K156" s="3" t="s">
        <v>3870</v>
      </c>
      <c r="L156" s="3" t="s">
        <v>3909</v>
      </c>
      <c r="M156" s="3" t="s">
        <v>3916</v>
      </c>
      <c r="N156" s="3" t="s">
        <v>3921</v>
      </c>
      <c r="O156" s="17">
        <v>0.3333333432674408</v>
      </c>
      <c r="P156" s="32">
        <v>52.719485110000001</v>
      </c>
      <c r="Q156" s="32">
        <v>304.59768676757813</v>
      </c>
      <c r="R156" s="5">
        <v>108</v>
      </c>
      <c r="S156" s="5">
        <v>60</v>
      </c>
      <c r="T156" s="16">
        <v>0.55555558204650879</v>
      </c>
      <c r="U156" s="17">
        <v>0.2093023210763931</v>
      </c>
      <c r="V156" s="32">
        <v>52.386000129999999</v>
      </c>
      <c r="W156" s="32"/>
      <c r="X156" s="17">
        <v>0.29069766402244568</v>
      </c>
      <c r="Y156" s="32">
        <v>56.47579777</v>
      </c>
      <c r="Z156" s="32">
        <v>283.72091674804688</v>
      </c>
      <c r="AA156" s="5">
        <v>108</v>
      </c>
      <c r="AB156" s="5">
        <v>60</v>
      </c>
      <c r="AC156" s="16">
        <v>0.55555558204650879</v>
      </c>
      <c r="AD156" s="17">
        <v>0.27906978130340582</v>
      </c>
      <c r="AE156" s="32">
        <v>53.843078779999999</v>
      </c>
      <c r="AF156" s="32"/>
      <c r="AG156" s="16">
        <v>4.1000000000000002E-2</v>
      </c>
      <c r="AH156" s="16">
        <v>2.5999999999999999E-2</v>
      </c>
      <c r="AI156" s="16"/>
      <c r="AJ156" s="16">
        <v>0.89800000000000002</v>
      </c>
      <c r="AK156" s="16">
        <v>3.1E-2</v>
      </c>
      <c r="AL156" s="16">
        <v>4.999999888241291E-3</v>
      </c>
      <c r="AM156" s="16"/>
      <c r="AN156" s="16">
        <v>0.16300000000000001</v>
      </c>
      <c r="AO156" s="16">
        <v>0.38200000000000001</v>
      </c>
      <c r="AP156" s="5">
        <v>0</v>
      </c>
      <c r="AQ156" s="31">
        <v>8496.240234375</v>
      </c>
      <c r="AR156" s="31">
        <v>10575.69</v>
      </c>
    </row>
    <row r="157" spans="1:44" x14ac:dyDescent="0.3">
      <c r="A157" s="4">
        <v>61031050</v>
      </c>
      <c r="B157" s="3" t="s">
        <v>22</v>
      </c>
      <c r="C157" s="3" t="s">
        <v>591</v>
      </c>
      <c r="D157" s="14">
        <v>74.225311279296875</v>
      </c>
      <c r="E157" s="14">
        <v>72.967147827148438</v>
      </c>
      <c r="F157" s="14">
        <v>79.277198791503906</v>
      </c>
      <c r="G157" s="14">
        <v>77.819084167480469</v>
      </c>
      <c r="H157" s="5">
        <v>94</v>
      </c>
      <c r="I157" s="15">
        <v>7</v>
      </c>
      <c r="J157" s="15">
        <v>12</v>
      </c>
      <c r="K157" s="3" t="s">
        <v>3813</v>
      </c>
      <c r="L157" s="3" t="s">
        <v>3907</v>
      </c>
      <c r="M157" s="3" t="s">
        <v>3916</v>
      </c>
      <c r="N157" s="3" t="s">
        <v>3923</v>
      </c>
      <c r="O157" s="17">
        <v>0.32432430982589722</v>
      </c>
      <c r="P157" s="32">
        <v>45.150766849999997</v>
      </c>
      <c r="Q157" s="32"/>
      <c r="R157" s="5">
        <v>52</v>
      </c>
      <c r="S157" s="5">
        <v>39</v>
      </c>
      <c r="T157" s="16">
        <v>0.75</v>
      </c>
      <c r="U157" s="17">
        <v>0.31034481525421143</v>
      </c>
      <c r="V157" s="32">
        <v>44.693144089999997</v>
      </c>
      <c r="W157" s="32"/>
      <c r="X157" s="17">
        <v>0.23529411852359769</v>
      </c>
      <c r="Y157" s="32">
        <v>45.730372279999997</v>
      </c>
      <c r="Z157" s="32"/>
      <c r="AA157" s="5">
        <v>52</v>
      </c>
      <c r="AB157" s="5">
        <v>39</v>
      </c>
      <c r="AC157" s="16">
        <v>0.75</v>
      </c>
      <c r="AD157" s="17">
        <v>0.1785714328289032</v>
      </c>
      <c r="AE157" s="32">
        <v>45.311645820000003</v>
      </c>
      <c r="AF157" s="32"/>
      <c r="AG157" s="16"/>
      <c r="AH157" s="16"/>
      <c r="AI157" s="16"/>
      <c r="AJ157" s="16">
        <v>0.88300000000000001</v>
      </c>
      <c r="AK157" s="16">
        <v>9.6000000000000002E-2</v>
      </c>
      <c r="AL157" s="16">
        <v>2.0999999716877941E-2</v>
      </c>
      <c r="AM157" s="16"/>
      <c r="AN157" s="16">
        <v>0.17</v>
      </c>
      <c r="AO157" s="16">
        <v>0.65500000000000003</v>
      </c>
      <c r="AP157" s="5">
        <v>0</v>
      </c>
      <c r="AQ157" s="31">
        <v>11076.509765625</v>
      </c>
      <c r="AR157" s="31">
        <v>12015.35</v>
      </c>
    </row>
    <row r="158" spans="1:44" x14ac:dyDescent="0.3">
      <c r="A158" s="4">
        <v>480693010</v>
      </c>
      <c r="B158" s="3" t="s">
        <v>218</v>
      </c>
      <c r="C158" s="3" t="s">
        <v>1157</v>
      </c>
      <c r="D158" s="14">
        <v>86.412391662597656</v>
      </c>
      <c r="E158" s="14">
        <v>86.634452819824219</v>
      </c>
      <c r="F158" s="14">
        <v>85.872756958007813</v>
      </c>
      <c r="G158" s="14">
        <v>84.253387451171875</v>
      </c>
      <c r="H158" s="5">
        <v>504</v>
      </c>
      <c r="I158" s="15">
        <v>6</v>
      </c>
      <c r="J158" s="15">
        <v>8</v>
      </c>
      <c r="K158" s="3" t="s">
        <v>3879</v>
      </c>
      <c r="L158" s="3" t="s">
        <v>3914</v>
      </c>
      <c r="M158" s="3" t="s">
        <v>3919</v>
      </c>
      <c r="N158" s="3" t="s">
        <v>3922</v>
      </c>
      <c r="O158" s="17">
        <v>0.55364805459976196</v>
      </c>
      <c r="P158" s="32">
        <v>50.089566730000001</v>
      </c>
      <c r="Q158" s="32">
        <v>365.45065307617188</v>
      </c>
      <c r="R158" s="5">
        <v>877</v>
      </c>
      <c r="S158" s="5">
        <v>277</v>
      </c>
      <c r="T158" s="16">
        <v>0.31584948301315308</v>
      </c>
      <c r="U158" s="17">
        <v>0.3888888955116272</v>
      </c>
      <c r="V158" s="32">
        <v>50.213001089999999</v>
      </c>
      <c r="W158" s="32">
        <v>331.25</v>
      </c>
      <c r="X158" s="17">
        <v>0.49789029359817499</v>
      </c>
      <c r="Y158" s="32">
        <v>50.00862626</v>
      </c>
      <c r="Z158" s="32">
        <v>344.09283447265631</v>
      </c>
      <c r="AA158" s="5">
        <v>885</v>
      </c>
      <c r="AB158" s="5">
        <v>276</v>
      </c>
      <c r="AC158" s="16">
        <v>0.31584948301315308</v>
      </c>
      <c r="AD158" s="17">
        <v>0.32867133617401117</v>
      </c>
      <c r="AE158" s="32">
        <v>48.960004830000003</v>
      </c>
      <c r="AF158" s="32">
        <v>288.11187744140631</v>
      </c>
      <c r="AG158" s="16">
        <v>0.04</v>
      </c>
      <c r="AH158" s="16">
        <v>7.9000000000000001E-2</v>
      </c>
      <c r="AI158" s="16"/>
      <c r="AJ158" s="16">
        <v>0.81300000000000006</v>
      </c>
      <c r="AK158" s="16">
        <v>0.05</v>
      </c>
      <c r="AL158" s="16">
        <v>1.7999999225139621E-2</v>
      </c>
      <c r="AM158" s="16"/>
      <c r="AN158" s="16">
        <v>7.9000000000000001E-2</v>
      </c>
      <c r="AO158" s="16">
        <v>0.184</v>
      </c>
      <c r="AP158" s="5">
        <v>0</v>
      </c>
      <c r="AQ158" s="31">
        <v>9120.6201171875</v>
      </c>
      <c r="AR158" s="31">
        <v>9569.64</v>
      </c>
    </row>
    <row r="159" spans="1:44" x14ac:dyDescent="0.3">
      <c r="A159" s="4">
        <v>480693000</v>
      </c>
      <c r="B159" s="3" t="s">
        <v>218</v>
      </c>
      <c r="C159" s="3" t="s">
        <v>1156</v>
      </c>
      <c r="D159" s="14">
        <v>85.929359436035156</v>
      </c>
      <c r="E159" s="14">
        <v>86.41864013671875</v>
      </c>
      <c r="F159" s="14">
        <v>87.813758850097656</v>
      </c>
      <c r="G159" s="14">
        <v>86.926429748535156</v>
      </c>
      <c r="H159" s="5">
        <v>585</v>
      </c>
      <c r="I159" s="15">
        <v>6</v>
      </c>
      <c r="J159" s="15">
        <v>8</v>
      </c>
      <c r="K159" s="3" t="s">
        <v>3879</v>
      </c>
      <c r="L159" s="3" t="s">
        <v>3914</v>
      </c>
      <c r="M159" s="3" t="s">
        <v>3919</v>
      </c>
      <c r="N159" s="3" t="s">
        <v>3922</v>
      </c>
      <c r="O159" s="17">
        <v>0.45423144102096558</v>
      </c>
      <c r="P159" s="32">
        <v>49.893817429999999</v>
      </c>
      <c r="Q159" s="32">
        <v>340.75991821289063</v>
      </c>
      <c r="R159" s="5">
        <v>1166</v>
      </c>
      <c r="S159" s="5">
        <v>453</v>
      </c>
      <c r="T159" s="16">
        <v>0.38850772380828857</v>
      </c>
      <c r="U159" s="17">
        <v>0.34782609343528748</v>
      </c>
      <c r="V159" s="32">
        <v>50.125840119999999</v>
      </c>
      <c r="W159" s="32">
        <v>309.13043212890631</v>
      </c>
      <c r="X159" s="17">
        <v>0.47543859481811518</v>
      </c>
      <c r="Y159" s="32">
        <v>51.267672320000003</v>
      </c>
      <c r="Z159" s="32">
        <v>336.14035034179688</v>
      </c>
      <c r="AA159" s="5">
        <v>1156</v>
      </c>
      <c r="AB159" s="5">
        <v>452</v>
      </c>
      <c r="AC159" s="16">
        <v>0.38850772380828857</v>
      </c>
      <c r="AD159" s="17">
        <v>0.32314410805702209</v>
      </c>
      <c r="AE159" s="32">
        <v>50.475667739999999</v>
      </c>
      <c r="AF159" s="32">
        <v>291.26638793945313</v>
      </c>
      <c r="AG159" s="16">
        <v>2.5999999999999999E-2</v>
      </c>
      <c r="AH159" s="16">
        <v>7.9000000000000001E-2</v>
      </c>
      <c r="AI159" s="16">
        <v>0.01</v>
      </c>
      <c r="AJ159" s="16">
        <v>0.79</v>
      </c>
      <c r="AK159" s="16">
        <v>8.7000000000000008E-2</v>
      </c>
      <c r="AL159" s="16">
        <v>8.999999612569809E-3</v>
      </c>
      <c r="AM159" s="16">
        <v>9.0000000000000011E-3</v>
      </c>
      <c r="AN159" s="16">
        <v>0.127</v>
      </c>
      <c r="AO159" s="16">
        <v>0.254</v>
      </c>
      <c r="AP159" s="5">
        <v>0</v>
      </c>
      <c r="AQ159" s="31">
        <v>9518.3896484375</v>
      </c>
      <c r="AR159" s="31">
        <v>10305.16</v>
      </c>
    </row>
    <row r="160" spans="1:44" x14ac:dyDescent="0.3">
      <c r="A160" s="4">
        <v>480742100</v>
      </c>
      <c r="B160" s="3" t="s">
        <v>223</v>
      </c>
      <c r="C160" s="3" t="s">
        <v>1203</v>
      </c>
      <c r="D160" s="14">
        <v>92.228668212890625</v>
      </c>
      <c r="E160" s="14">
        <v>93.422187805175781</v>
      </c>
      <c r="F160" s="14">
        <v>84.5318603515625</v>
      </c>
      <c r="G160" s="14">
        <v>85.956016540527344</v>
      </c>
      <c r="H160" s="5">
        <v>571</v>
      </c>
      <c r="I160" s="15">
        <v>6</v>
      </c>
      <c r="J160" s="15">
        <v>8</v>
      </c>
      <c r="K160" s="3" t="s">
        <v>3879</v>
      </c>
      <c r="L160" s="3" t="s">
        <v>3914</v>
      </c>
      <c r="M160" s="3" t="s">
        <v>3918</v>
      </c>
      <c r="N160" s="3" t="s">
        <v>3922</v>
      </c>
      <c r="O160" s="17">
        <v>0.40038684010505682</v>
      </c>
      <c r="P160" s="32">
        <v>52.446603109999998</v>
      </c>
      <c r="Q160" s="32">
        <v>317.6015625</v>
      </c>
      <c r="R160" s="5">
        <v>1064</v>
      </c>
      <c r="S160" s="5">
        <v>971</v>
      </c>
      <c r="T160" s="16">
        <v>0.91259396076202393</v>
      </c>
      <c r="U160" s="17">
        <v>0.3690987229347229</v>
      </c>
      <c r="V160" s="32">
        <v>52.95438291</v>
      </c>
      <c r="W160" s="32">
        <v>310.5150146484375</v>
      </c>
      <c r="X160" s="17">
        <v>0.18798449635505679</v>
      </c>
      <c r="Y160" s="32">
        <v>49.138844069999998</v>
      </c>
      <c r="Z160" s="32">
        <v>242.05426025390631</v>
      </c>
      <c r="AA160" s="5">
        <v>1066</v>
      </c>
      <c r="AB160" s="5">
        <v>973</v>
      </c>
      <c r="AC160" s="16">
        <v>0.91259396076202393</v>
      </c>
      <c r="AD160" s="17">
        <v>0.16344085335731509</v>
      </c>
      <c r="AE160" s="32">
        <v>49.925426360000003</v>
      </c>
      <c r="AF160" s="32">
        <v>233.97850036621091</v>
      </c>
      <c r="AG160" s="16">
        <v>0.56000000000000005</v>
      </c>
      <c r="AH160" s="16">
        <v>0.22800000000000001</v>
      </c>
      <c r="AI160" s="16"/>
      <c r="AJ160" s="16">
        <v>0.13</v>
      </c>
      <c r="AK160" s="16">
        <v>7.3999999999999996E-2</v>
      </c>
      <c r="AL160" s="16">
        <v>8.999999612569809E-3</v>
      </c>
      <c r="AM160" s="16">
        <v>6.7000000000000004E-2</v>
      </c>
      <c r="AN160" s="16">
        <v>0.10299999999999999</v>
      </c>
      <c r="AO160" s="16">
        <v>0.56300000000000006</v>
      </c>
      <c r="AP160" s="5">
        <v>0</v>
      </c>
      <c r="AQ160" s="31">
        <v>11966.580078125</v>
      </c>
      <c r="AR160" s="31">
        <v>12597.09</v>
      </c>
    </row>
    <row r="161" spans="1:44" x14ac:dyDescent="0.3">
      <c r="A161" s="4">
        <v>1051231050</v>
      </c>
      <c r="B161" s="3" t="s">
        <v>496</v>
      </c>
      <c r="C161" s="3" t="s">
        <v>1986</v>
      </c>
      <c r="D161" s="14">
        <v>87.781051635742188</v>
      </c>
      <c r="E161" s="14">
        <v>87.442642211914063</v>
      </c>
      <c r="F161" s="14">
        <v>91.910934448242188</v>
      </c>
      <c r="G161" s="14">
        <v>90.315139770507813</v>
      </c>
      <c r="H161" s="5">
        <v>122</v>
      </c>
      <c r="I161" s="15">
        <v>7</v>
      </c>
      <c r="J161" s="15">
        <v>12</v>
      </c>
      <c r="K161" s="3" t="s">
        <v>161</v>
      </c>
      <c r="L161" s="3" t="s">
        <v>3911</v>
      </c>
      <c r="M161" s="3" t="s">
        <v>3916</v>
      </c>
      <c r="N161" s="3" t="s">
        <v>3921</v>
      </c>
      <c r="O161" s="17">
        <v>0.58928573131561279</v>
      </c>
      <c r="P161" s="32">
        <v>50.644213360000002</v>
      </c>
      <c r="Q161" s="32">
        <v>351.78570556640631</v>
      </c>
      <c r="R161" s="5">
        <v>78</v>
      </c>
      <c r="S161" s="5">
        <v>45</v>
      </c>
      <c r="T161" s="16">
        <v>0.57692307233810425</v>
      </c>
      <c r="U161" s="17">
        <v>0.5</v>
      </c>
      <c r="V161" s="32">
        <v>50.539406049999997</v>
      </c>
      <c r="W161" s="32"/>
      <c r="X161" s="17">
        <v>0.61428570747375488</v>
      </c>
      <c r="Y161" s="32">
        <v>53.92533882</v>
      </c>
      <c r="Z161" s="32">
        <v>338.57144165039063</v>
      </c>
      <c r="AA161" s="5">
        <v>78</v>
      </c>
      <c r="AB161" s="5">
        <v>45</v>
      </c>
      <c r="AC161" s="16">
        <v>0.57692307233810425</v>
      </c>
      <c r="AD161" s="17">
        <v>0.43243244290351868</v>
      </c>
      <c r="AE161" s="32">
        <v>52.397124079999998</v>
      </c>
      <c r="AF161" s="32"/>
      <c r="AG161" s="16"/>
      <c r="AH161" s="16"/>
      <c r="AI161" s="16"/>
      <c r="AJ161" s="16">
        <v>0.95900000000000007</v>
      </c>
      <c r="AK161" s="16"/>
      <c r="AL161" s="16">
        <v>4.1000001132488251E-2</v>
      </c>
      <c r="AM161" s="16"/>
      <c r="AN161" s="16">
        <v>0.107</v>
      </c>
      <c r="AO161" s="16">
        <v>0.39800000000000002</v>
      </c>
      <c r="AP161" s="5">
        <v>0</v>
      </c>
      <c r="AQ161" s="31">
        <v>14285.3798828125</v>
      </c>
      <c r="AR161" s="31">
        <v>14937.06</v>
      </c>
    </row>
    <row r="162" spans="1:44" x14ac:dyDescent="0.3">
      <c r="A162" s="4">
        <v>801211050</v>
      </c>
      <c r="B162" s="3" t="s">
        <v>381</v>
      </c>
      <c r="C162" s="3" t="s">
        <v>1583</v>
      </c>
      <c r="D162" s="14">
        <v>91.902427673339844</v>
      </c>
      <c r="E162" s="14">
        <v>94.151168823242188</v>
      </c>
      <c r="F162" s="14">
        <v>92.530593872070313</v>
      </c>
      <c r="G162" s="14">
        <v>95.869819641113281</v>
      </c>
      <c r="H162" s="5">
        <v>180</v>
      </c>
      <c r="I162" s="15">
        <v>7</v>
      </c>
      <c r="J162" s="15">
        <v>12</v>
      </c>
      <c r="K162" s="3" t="s">
        <v>3832</v>
      </c>
      <c r="L162" s="3" t="s">
        <v>3908</v>
      </c>
      <c r="M162" s="3" t="s">
        <v>3917</v>
      </c>
      <c r="N162" s="3" t="s">
        <v>3923</v>
      </c>
      <c r="O162" s="17">
        <v>0.53750002384185791</v>
      </c>
      <c r="P162" s="32">
        <v>52.314394589999999</v>
      </c>
      <c r="Q162" s="32">
        <v>352.5</v>
      </c>
      <c r="R162" s="5">
        <v>117</v>
      </c>
      <c r="S162" s="5">
        <v>68</v>
      </c>
      <c r="T162" s="16">
        <v>0.58119660615921021</v>
      </c>
      <c r="U162" s="17">
        <v>0.4285714328289032</v>
      </c>
      <c r="V162" s="32">
        <v>53.248797580000002</v>
      </c>
      <c r="W162" s="32">
        <v>338.09524536132813</v>
      </c>
      <c r="X162" s="17">
        <v>0.26315790414810181</v>
      </c>
      <c r="Y162" s="32">
        <v>54.327283100000002</v>
      </c>
      <c r="Z162" s="32">
        <v>297.89474487304688</v>
      </c>
      <c r="AA162" s="5">
        <v>116</v>
      </c>
      <c r="AB162" s="5">
        <v>68</v>
      </c>
      <c r="AC162" s="16">
        <v>0.58119660615921021</v>
      </c>
      <c r="AD162" s="17">
        <v>0.22807016968727109</v>
      </c>
      <c r="AE162" s="32">
        <v>55.546725019999997</v>
      </c>
      <c r="AF162" s="32">
        <v>289.47369384765631</v>
      </c>
      <c r="AG162" s="16"/>
      <c r="AH162" s="16">
        <v>6.7000000000000004E-2</v>
      </c>
      <c r="AI162" s="16"/>
      <c r="AJ162" s="16">
        <v>0.878</v>
      </c>
      <c r="AK162" s="16">
        <v>3.9E-2</v>
      </c>
      <c r="AL162" s="16">
        <v>1.7000000923871991E-2</v>
      </c>
      <c r="AM162" s="16">
        <v>4.3999999999999997E-2</v>
      </c>
      <c r="AN162" s="16">
        <v>9.4E-2</v>
      </c>
      <c r="AO162" s="16">
        <v>0.379</v>
      </c>
      <c r="AP162" s="5">
        <v>0</v>
      </c>
      <c r="AQ162" s="31">
        <v>7276.5498046875</v>
      </c>
      <c r="AR162" s="31">
        <v>9014.6</v>
      </c>
    </row>
    <row r="163" spans="1:44" x14ac:dyDescent="0.3">
      <c r="A163" s="4">
        <v>290041050</v>
      </c>
      <c r="B163" s="3" t="s">
        <v>128</v>
      </c>
      <c r="C163" s="3" t="s">
        <v>921</v>
      </c>
      <c r="D163" s="14">
        <v>98.051322937011719</v>
      </c>
      <c r="E163" s="14">
        <v>99.579856872558594</v>
      </c>
      <c r="F163" s="14">
        <v>89.766319274902344</v>
      </c>
      <c r="G163" s="14">
        <v>92.152755737304688</v>
      </c>
      <c r="H163" s="5">
        <v>195</v>
      </c>
      <c r="I163" s="15">
        <v>7</v>
      </c>
      <c r="J163" s="15">
        <v>12</v>
      </c>
      <c r="K163" s="3" t="s">
        <v>3830</v>
      </c>
      <c r="L163" s="3" t="s">
        <v>3907</v>
      </c>
      <c r="M163" s="3" t="s">
        <v>3916</v>
      </c>
      <c r="N163" s="3" t="s">
        <v>3921</v>
      </c>
      <c r="O163" s="17">
        <v>0.55056178569793701</v>
      </c>
      <c r="P163" s="32">
        <v>54.806228560000001</v>
      </c>
      <c r="Q163" s="32">
        <v>356.17977905273438</v>
      </c>
      <c r="R163" s="5">
        <v>114</v>
      </c>
      <c r="S163" s="5">
        <v>85</v>
      </c>
      <c r="T163" s="16">
        <v>0.74561405181884766</v>
      </c>
      <c r="U163" s="17">
        <v>0.48529410362243652</v>
      </c>
      <c r="V163" s="32">
        <v>55.441297499999997</v>
      </c>
      <c r="W163" s="32">
        <v>344.11764526367188</v>
      </c>
      <c r="X163" s="17">
        <v>0.18421052396297449</v>
      </c>
      <c r="Y163" s="32">
        <v>52.534214030000001</v>
      </c>
      <c r="Z163" s="32">
        <v>259.21054077148438</v>
      </c>
      <c r="AA163" s="5">
        <v>115</v>
      </c>
      <c r="AB163" s="5">
        <v>86</v>
      </c>
      <c r="AC163" s="16">
        <v>0.74561405181884766</v>
      </c>
      <c r="AD163" s="17">
        <v>0.1578947305679321</v>
      </c>
      <c r="AE163" s="32">
        <v>53.439082710000001</v>
      </c>
      <c r="AF163" s="32"/>
      <c r="AG163" s="16"/>
      <c r="AH163" s="16"/>
      <c r="AI163" s="16"/>
      <c r="AJ163" s="16">
        <v>0.94400000000000006</v>
      </c>
      <c r="AK163" s="16">
        <v>3.5999999999999997E-2</v>
      </c>
      <c r="AL163" s="16">
        <v>2.0999999716877941E-2</v>
      </c>
      <c r="AM163" s="16"/>
      <c r="AN163" s="16">
        <v>0.128</v>
      </c>
      <c r="AO163" s="16">
        <v>0.69400000000000006</v>
      </c>
      <c r="AP163" s="5">
        <v>0</v>
      </c>
      <c r="AQ163" s="31">
        <v>9070.6298828125</v>
      </c>
      <c r="AR163" s="31">
        <v>10015.56</v>
      </c>
    </row>
    <row r="164" spans="1:44" x14ac:dyDescent="0.3">
      <c r="A164" s="4">
        <v>1110862050</v>
      </c>
      <c r="B164" s="3" t="s">
        <v>523</v>
      </c>
      <c r="C164" s="3" t="s">
        <v>2033</v>
      </c>
      <c r="D164" s="14">
        <v>87.6295166015625</v>
      </c>
      <c r="E164" s="14">
        <v>87.139190673828125</v>
      </c>
      <c r="F164" s="14">
        <v>90.712234497070313</v>
      </c>
      <c r="G164" s="14">
        <v>86.239501953125</v>
      </c>
      <c r="H164" s="5">
        <v>107</v>
      </c>
      <c r="I164" s="15">
        <v>7</v>
      </c>
      <c r="J164" s="15">
        <v>8</v>
      </c>
      <c r="K164" s="3" t="s">
        <v>3902</v>
      </c>
      <c r="L164" s="3" t="s">
        <v>3910</v>
      </c>
      <c r="M164" s="3" t="s">
        <v>3917</v>
      </c>
      <c r="N164" s="3" t="s">
        <v>3921</v>
      </c>
      <c r="O164" s="17">
        <v>0.43434342741966248</v>
      </c>
      <c r="P164" s="32">
        <v>50.582803519999999</v>
      </c>
      <c r="Q164" s="32">
        <v>338.38385009765631</v>
      </c>
      <c r="R164" s="5">
        <v>211</v>
      </c>
      <c r="S164" s="5">
        <v>123</v>
      </c>
      <c r="T164" s="16">
        <v>0.58293837308883667</v>
      </c>
      <c r="U164" s="17">
        <v>0.29629629850387568</v>
      </c>
      <c r="V164" s="32">
        <v>50.416849450000001</v>
      </c>
      <c r="W164" s="32">
        <v>301.85183715820313</v>
      </c>
      <c r="X164" s="17">
        <v>0.45454546809196472</v>
      </c>
      <c r="Y164" s="32">
        <v>53.147791929999997</v>
      </c>
      <c r="Z164" s="32">
        <v>324.242431640625</v>
      </c>
      <c r="AA164" s="5">
        <v>211</v>
      </c>
      <c r="AB164" s="5">
        <v>123</v>
      </c>
      <c r="AC164" s="16">
        <v>0.58293837308883667</v>
      </c>
      <c r="AD164" s="17">
        <v>0.31481480598449713</v>
      </c>
      <c r="AE164" s="32">
        <v>50.086166079999998</v>
      </c>
      <c r="AF164" s="32"/>
      <c r="AG164" s="16"/>
      <c r="AH164" s="16">
        <v>8.4000000000000005E-2</v>
      </c>
      <c r="AI164" s="16"/>
      <c r="AJ164" s="16">
        <v>0.88800000000000001</v>
      </c>
      <c r="AK164" s="16"/>
      <c r="AL164" s="16">
        <v>2.8000000864267349E-2</v>
      </c>
      <c r="AM164" s="16"/>
      <c r="AN164" s="16">
        <v>0.13100000000000001</v>
      </c>
      <c r="AO164" s="16">
        <v>0.47199999999999998</v>
      </c>
      <c r="AP164" s="5">
        <v>0</v>
      </c>
      <c r="AQ164" s="31">
        <v>8711.2900390625</v>
      </c>
      <c r="AR164" s="31">
        <v>9172.6299999999992</v>
      </c>
    </row>
    <row r="165" spans="1:44" x14ac:dyDescent="0.3">
      <c r="A165" s="4">
        <v>401001050</v>
      </c>
      <c r="B165" s="3" t="s">
        <v>177</v>
      </c>
      <c r="C165" s="3" t="s">
        <v>1068</v>
      </c>
      <c r="D165" s="14">
        <v>79.306755065917969</v>
      </c>
      <c r="E165" s="14">
        <v>80.394515991210938</v>
      </c>
      <c r="F165" s="14">
        <v>86.820503234863281</v>
      </c>
      <c r="G165" s="14">
        <v>87.729942321777344</v>
      </c>
      <c r="H165" s="5">
        <v>67</v>
      </c>
      <c r="I165" s="15">
        <v>6</v>
      </c>
      <c r="J165" s="15">
        <v>12</v>
      </c>
      <c r="K165" s="3" t="s">
        <v>3806</v>
      </c>
      <c r="L165" s="3" t="s">
        <v>3912</v>
      </c>
      <c r="M165" s="3" t="s">
        <v>3917</v>
      </c>
      <c r="N165" s="3" t="s">
        <v>3921</v>
      </c>
      <c r="O165" s="17">
        <v>0.28571429848670959</v>
      </c>
      <c r="P165" s="32">
        <v>47.210015419999998</v>
      </c>
      <c r="Q165" s="32"/>
      <c r="R165" s="5">
        <v>32</v>
      </c>
      <c r="S165" s="5">
        <v>15</v>
      </c>
      <c r="T165" s="16">
        <v>0.46875</v>
      </c>
      <c r="U165" s="17">
        <v>0</v>
      </c>
      <c r="V165" s="32">
        <v>47.692859560000002</v>
      </c>
      <c r="W165" s="32"/>
      <c r="X165" s="17">
        <v>0.3333333432674408</v>
      </c>
      <c r="Y165" s="32">
        <v>50.623392389999999</v>
      </c>
      <c r="Z165" s="32"/>
      <c r="AA165" s="5">
        <v>32</v>
      </c>
      <c r="AB165" s="5">
        <v>15</v>
      </c>
      <c r="AC165" s="16">
        <v>0.46875</v>
      </c>
      <c r="AD165" s="17">
        <v>0</v>
      </c>
      <c r="AE165" s="32">
        <v>50.931271170000002</v>
      </c>
      <c r="AF165" s="32"/>
      <c r="AG165" s="16"/>
      <c r="AH165" s="16"/>
      <c r="AI165" s="16"/>
      <c r="AJ165" s="16">
        <v>0.97</v>
      </c>
      <c r="AK165" s="16"/>
      <c r="AL165" s="16">
        <v>2.999999932944775E-2</v>
      </c>
      <c r="AM165" s="16"/>
      <c r="AN165" s="16">
        <v>0.26900000000000002</v>
      </c>
      <c r="AO165" s="16">
        <v>0.41099999999999998</v>
      </c>
      <c r="AP165" s="5">
        <v>0</v>
      </c>
      <c r="AQ165" s="31">
        <v>20185.55078125</v>
      </c>
      <c r="AR165" s="31">
        <v>21567.06</v>
      </c>
    </row>
    <row r="166" spans="1:44" x14ac:dyDescent="0.3">
      <c r="A166" s="4">
        <v>489023925</v>
      </c>
      <c r="B166" s="3" t="s">
        <v>229</v>
      </c>
      <c r="C166" s="3" t="s">
        <v>1266</v>
      </c>
      <c r="D166" s="14">
        <v>88.553070068359375</v>
      </c>
      <c r="E166" s="14">
        <v>90.203262329101563</v>
      </c>
      <c r="F166" s="14">
        <v>89.65850830078125</v>
      </c>
      <c r="G166" s="14">
        <v>91.712852478027344</v>
      </c>
      <c r="H166" s="5">
        <v>327</v>
      </c>
      <c r="I166" s="15">
        <v>6</v>
      </c>
      <c r="J166" s="15">
        <v>8</v>
      </c>
      <c r="K166" s="3" t="s">
        <v>3879</v>
      </c>
      <c r="L166" s="3" t="s">
        <v>3914</v>
      </c>
      <c r="M166" s="3" t="s">
        <v>3918</v>
      </c>
      <c r="N166" s="3" t="s">
        <v>3924</v>
      </c>
      <c r="O166" s="17">
        <v>0.16556291282176969</v>
      </c>
      <c r="P166" s="32">
        <v>50.957072310000001</v>
      </c>
      <c r="Q166" s="32">
        <v>258.60928344726563</v>
      </c>
      <c r="R166" s="5">
        <v>521</v>
      </c>
      <c r="S166" s="5">
        <v>521</v>
      </c>
      <c r="T166" s="16">
        <v>1</v>
      </c>
      <c r="U166" s="17">
        <v>0.16556291282176969</v>
      </c>
      <c r="V166" s="32">
        <v>51.654345550000002</v>
      </c>
      <c r="W166" s="32">
        <v>258.60928344726563</v>
      </c>
      <c r="X166" s="17">
        <v>6.2913909554481506E-2</v>
      </c>
      <c r="Y166" s="32">
        <v>52.464281909999997</v>
      </c>
      <c r="Z166" s="32"/>
      <c r="AA166" s="5">
        <v>527</v>
      </c>
      <c r="AB166" s="5">
        <v>527</v>
      </c>
      <c r="AC166" s="16">
        <v>1</v>
      </c>
      <c r="AD166" s="17">
        <v>6.2913909554481506E-2</v>
      </c>
      <c r="AE166" s="32">
        <v>53.189652729999999</v>
      </c>
      <c r="AF166" s="32"/>
      <c r="AG166" s="16">
        <v>1.4999999999999999E-2</v>
      </c>
      <c r="AH166" s="16">
        <v>0.96899999999999997</v>
      </c>
      <c r="AI166" s="16"/>
      <c r="AJ166" s="16"/>
      <c r="AK166" s="16"/>
      <c r="AL166" s="16">
        <v>1.499999966472387E-2</v>
      </c>
      <c r="AM166" s="16">
        <v>0.63900000000000001</v>
      </c>
      <c r="AN166" s="16">
        <v>0.11600000000000001</v>
      </c>
      <c r="AO166" s="16">
        <v>0.95600000000000007</v>
      </c>
      <c r="AP166" s="5">
        <v>0</v>
      </c>
      <c r="AQ166" s="31">
        <v>11827.8095703125</v>
      </c>
      <c r="AR166" s="31">
        <v>14128.33</v>
      </c>
    </row>
    <row r="167" spans="1:44" x14ac:dyDescent="0.3">
      <c r="A167" s="4">
        <v>171211050</v>
      </c>
      <c r="B167" s="3" t="s">
        <v>72</v>
      </c>
      <c r="C167" s="3" t="s">
        <v>744</v>
      </c>
      <c r="D167" s="14">
        <v>86.932296752929688</v>
      </c>
      <c r="E167" s="14">
        <v>89.990272521972656</v>
      </c>
      <c r="F167" s="14">
        <v>82.495704650878906</v>
      </c>
      <c r="G167" s="14">
        <v>86.06573486328125</v>
      </c>
      <c r="H167" s="5">
        <v>68</v>
      </c>
      <c r="I167" s="15">
        <v>6</v>
      </c>
      <c r="J167" s="15">
        <v>12</v>
      </c>
      <c r="K167" s="3" t="s">
        <v>3798</v>
      </c>
      <c r="L167" s="3" t="s">
        <v>3908</v>
      </c>
      <c r="M167" s="3" t="s">
        <v>3916</v>
      </c>
      <c r="N167" s="3" t="s">
        <v>3921</v>
      </c>
      <c r="O167" s="17">
        <v>0.46666666865348821</v>
      </c>
      <c r="P167" s="32">
        <v>50.300258049999997</v>
      </c>
      <c r="Q167" s="32"/>
      <c r="R167" s="5">
        <v>40</v>
      </c>
      <c r="S167" s="5">
        <v>23</v>
      </c>
      <c r="T167" s="16">
        <v>0.57499998807907104</v>
      </c>
      <c r="U167" s="17">
        <v>0.3333333432674408</v>
      </c>
      <c r="V167" s="32">
        <v>51.568323999999997</v>
      </c>
      <c r="W167" s="32"/>
      <c r="X167" s="17">
        <v>0.3333333432674408</v>
      </c>
      <c r="Y167" s="32">
        <v>47.818075950000001</v>
      </c>
      <c r="Z167" s="32"/>
      <c r="AA167" s="5">
        <v>39</v>
      </c>
      <c r="AB167" s="5">
        <v>22</v>
      </c>
      <c r="AC167" s="16">
        <v>0.57499998807907104</v>
      </c>
      <c r="AD167" s="17">
        <v>0.17647059261798859</v>
      </c>
      <c r="AE167" s="32">
        <v>49.987638009999998</v>
      </c>
      <c r="AF167" s="32"/>
      <c r="AG167" s="16"/>
      <c r="AH167" s="16"/>
      <c r="AI167" s="16"/>
      <c r="AJ167" s="16">
        <v>0.94100000000000006</v>
      </c>
      <c r="AK167" s="16"/>
      <c r="AL167" s="16">
        <v>5.9000000357627869E-2</v>
      </c>
      <c r="AM167" s="16"/>
      <c r="AN167" s="16">
        <v>0.13200000000000001</v>
      </c>
      <c r="AO167" s="16">
        <v>0.47399999999999998</v>
      </c>
      <c r="AP167" s="5">
        <v>0</v>
      </c>
      <c r="AQ167" s="31">
        <v>12362.5302734375</v>
      </c>
      <c r="AR167" s="31">
        <v>13373.66</v>
      </c>
    </row>
    <row r="168" spans="1:44" x14ac:dyDescent="0.3">
      <c r="A168" s="4">
        <v>840031050</v>
      </c>
      <c r="B168" s="3" t="s">
        <v>398</v>
      </c>
      <c r="C168" s="3" t="s">
        <v>1631</v>
      </c>
      <c r="D168" s="14">
        <v>83.871116638183594</v>
      </c>
      <c r="E168" s="14">
        <v>81.350898742675781</v>
      </c>
      <c r="F168" s="14">
        <v>89.989479064941406</v>
      </c>
      <c r="G168" s="14">
        <v>87.9285888671875</v>
      </c>
      <c r="H168" s="5">
        <v>100</v>
      </c>
      <c r="I168" s="15">
        <v>7</v>
      </c>
      <c r="J168" s="15">
        <v>12</v>
      </c>
      <c r="K168" s="3" t="s">
        <v>3802</v>
      </c>
      <c r="L168" s="3" t="s">
        <v>3907</v>
      </c>
      <c r="M168" s="3" t="s">
        <v>3917</v>
      </c>
      <c r="N168" s="3" t="s">
        <v>3923</v>
      </c>
      <c r="O168" s="17">
        <v>0.39130434393882751</v>
      </c>
      <c r="P168" s="32">
        <v>49.059717880000001</v>
      </c>
      <c r="Q168" s="32"/>
      <c r="R168" s="5">
        <v>62</v>
      </c>
      <c r="S168" s="5">
        <v>26</v>
      </c>
      <c r="T168" s="16">
        <v>0.41935482621192932</v>
      </c>
      <c r="U168" s="17">
        <v>0.375</v>
      </c>
      <c r="V168" s="32">
        <v>48.079113739999997</v>
      </c>
      <c r="W168" s="32"/>
      <c r="X168" s="17">
        <v>0.43478259444236761</v>
      </c>
      <c r="Y168" s="32">
        <v>52.678970130000003</v>
      </c>
      <c r="Z168" s="32">
        <v>321.7391357421875</v>
      </c>
      <c r="AA168" s="5">
        <v>62</v>
      </c>
      <c r="AB168" s="5">
        <v>26</v>
      </c>
      <c r="AC168" s="16">
        <v>0.41935482621192932</v>
      </c>
      <c r="AD168" s="17">
        <v>0.23529411852359769</v>
      </c>
      <c r="AE168" s="32">
        <v>51.043908739999999</v>
      </c>
      <c r="AF168" s="32"/>
      <c r="AG168" s="16"/>
      <c r="AH168" s="16"/>
      <c r="AI168" s="16"/>
      <c r="AJ168" s="16">
        <v>0.94000000000000006</v>
      </c>
      <c r="AK168" s="16">
        <v>0.05</v>
      </c>
      <c r="AL168" s="16">
        <v>9.9999997764825821E-3</v>
      </c>
      <c r="AM168" s="16"/>
      <c r="AN168" s="16">
        <v>0.09</v>
      </c>
      <c r="AO168" s="16">
        <v>0.34</v>
      </c>
      <c r="AP168" s="5">
        <v>0</v>
      </c>
      <c r="AQ168" s="31">
        <v>9300.98046875</v>
      </c>
      <c r="AR168" s="31">
        <v>12564.85</v>
      </c>
    </row>
    <row r="169" spans="1:44" x14ac:dyDescent="0.3">
      <c r="A169" s="4">
        <v>100893000</v>
      </c>
      <c r="B169" s="3" t="s">
        <v>39</v>
      </c>
      <c r="C169" s="3" t="s">
        <v>625</v>
      </c>
      <c r="D169" s="14">
        <v>81.801261901855469</v>
      </c>
      <c r="E169" s="14">
        <v>79.41021728515625</v>
      </c>
      <c r="F169" s="14">
        <v>87.680328369140625</v>
      </c>
      <c r="G169" s="14">
        <v>85.966720581054688</v>
      </c>
      <c r="H169" s="5">
        <v>346</v>
      </c>
      <c r="I169" s="15">
        <v>6</v>
      </c>
      <c r="J169" s="15">
        <v>8</v>
      </c>
      <c r="K169" s="3" t="s">
        <v>3821</v>
      </c>
      <c r="L169" s="3" t="s">
        <v>3909</v>
      </c>
      <c r="M169" s="3" t="s">
        <v>3917</v>
      </c>
      <c r="N169" s="3" t="s">
        <v>3924</v>
      </c>
      <c r="O169" s="17">
        <v>0.44179105758666992</v>
      </c>
      <c r="P169" s="32">
        <v>48.220913019999998</v>
      </c>
      <c r="Q169" s="32">
        <v>327.1641845703125</v>
      </c>
      <c r="R169" s="5">
        <v>666</v>
      </c>
      <c r="S169" s="5">
        <v>208</v>
      </c>
      <c r="T169" s="16">
        <v>0.31231230497360229</v>
      </c>
      <c r="U169" s="17">
        <v>0.24761904776096341</v>
      </c>
      <c r="V169" s="32">
        <v>47.29532597</v>
      </c>
      <c r="W169" s="32">
        <v>266.66665649414063</v>
      </c>
      <c r="X169" s="17">
        <v>0.48358207941055298</v>
      </c>
      <c r="Y169" s="32">
        <v>51.181120829999998</v>
      </c>
      <c r="Z169" s="32">
        <v>334.02984619140631</v>
      </c>
      <c r="AA169" s="5">
        <v>667</v>
      </c>
      <c r="AB169" s="5">
        <v>208</v>
      </c>
      <c r="AC169" s="16">
        <v>0.31231230497360229</v>
      </c>
      <c r="AD169" s="17">
        <v>0.2380952388048172</v>
      </c>
      <c r="AE169" s="32">
        <v>49.931495599999998</v>
      </c>
      <c r="AF169" s="32">
        <v>272.38095092773438</v>
      </c>
      <c r="AG169" s="16">
        <v>2.5999999999999999E-2</v>
      </c>
      <c r="AH169" s="16">
        <v>3.2000000000000001E-2</v>
      </c>
      <c r="AI169" s="16"/>
      <c r="AJ169" s="16">
        <v>0.879</v>
      </c>
      <c r="AK169" s="16">
        <v>5.1999999999999998E-2</v>
      </c>
      <c r="AL169" s="16">
        <v>1.200000010430813E-2</v>
      </c>
      <c r="AM169" s="16"/>
      <c r="AN169" s="16">
        <v>0.104</v>
      </c>
      <c r="AO169" s="16">
        <v>0.23499999999999999</v>
      </c>
      <c r="AP169" s="5">
        <v>0</v>
      </c>
      <c r="AQ169" s="31">
        <v>6375.83984375</v>
      </c>
      <c r="AR169" s="31">
        <v>7972.23</v>
      </c>
    </row>
    <row r="170" spans="1:44" x14ac:dyDescent="0.3">
      <c r="A170" s="4">
        <v>130553000</v>
      </c>
      <c r="B170" s="3" t="s">
        <v>52</v>
      </c>
      <c r="C170" s="3" t="s">
        <v>695</v>
      </c>
      <c r="D170" s="14">
        <v>89.823623657226563</v>
      </c>
      <c r="E170" s="14">
        <v>89.784339904785156</v>
      </c>
      <c r="F170" s="14">
        <v>85.638107299804688</v>
      </c>
      <c r="G170" s="14">
        <v>87.077583312988281</v>
      </c>
      <c r="H170" s="5">
        <v>142</v>
      </c>
      <c r="I170" s="15">
        <v>6</v>
      </c>
      <c r="J170" s="15">
        <v>8</v>
      </c>
      <c r="K170" s="3" t="s">
        <v>3869</v>
      </c>
      <c r="L170" s="3" t="s">
        <v>3912</v>
      </c>
      <c r="M170" s="3" t="s">
        <v>3917</v>
      </c>
      <c r="N170" s="3" t="s">
        <v>3921</v>
      </c>
      <c r="O170" s="17">
        <v>0.39849624037742609</v>
      </c>
      <c r="P170" s="32">
        <v>51.471962599999998</v>
      </c>
      <c r="Q170" s="32">
        <v>337.593994140625</v>
      </c>
      <c r="R170" s="5">
        <v>271</v>
      </c>
      <c r="S170" s="5">
        <v>151</v>
      </c>
      <c r="T170" s="16">
        <v>0.55719554424285889</v>
      </c>
      <c r="U170" s="17">
        <v>0.36000001430511469</v>
      </c>
      <c r="V170" s="32">
        <v>51.485153220000001</v>
      </c>
      <c r="W170" s="32">
        <v>322.66665649414063</v>
      </c>
      <c r="X170" s="17">
        <v>0.41353383660316467</v>
      </c>
      <c r="Y170" s="32">
        <v>49.856421580000003</v>
      </c>
      <c r="Z170" s="32">
        <v>324.06015014648438</v>
      </c>
      <c r="AA170" s="5">
        <v>269</v>
      </c>
      <c r="AB170" s="5">
        <v>149</v>
      </c>
      <c r="AC170" s="16">
        <v>0.55719554424285889</v>
      </c>
      <c r="AD170" s="17">
        <v>0.40000000596046448</v>
      </c>
      <c r="AE170" s="32">
        <v>50.561371610000002</v>
      </c>
      <c r="AF170" s="32">
        <v>313.33334350585938</v>
      </c>
      <c r="AG170" s="16"/>
      <c r="AH170" s="16">
        <v>6.3E-2</v>
      </c>
      <c r="AI170" s="16"/>
      <c r="AJ170" s="16">
        <v>0.91500000000000004</v>
      </c>
      <c r="AK170" s="16"/>
      <c r="AL170" s="16">
        <v>2.0999999716877941E-2</v>
      </c>
      <c r="AM170" s="16"/>
      <c r="AN170" s="16">
        <v>0.13400000000000001</v>
      </c>
      <c r="AO170" s="16">
        <v>0.47299999999999998</v>
      </c>
      <c r="AP170" s="5">
        <v>0</v>
      </c>
      <c r="AQ170" s="31">
        <v>11272.5703125</v>
      </c>
      <c r="AR170" s="31">
        <v>12179.3</v>
      </c>
    </row>
    <row r="171" spans="1:44" x14ac:dyDescent="0.3">
      <c r="A171" s="4">
        <v>961033000</v>
      </c>
      <c r="B171" s="3" t="s">
        <v>454</v>
      </c>
      <c r="C171" s="3" t="s">
        <v>1882</v>
      </c>
      <c r="D171" s="14">
        <v>73.810775756835938</v>
      </c>
      <c r="E171" s="14">
        <v>75.292915344238281</v>
      </c>
      <c r="F171" s="14">
        <v>80.71685791015625</v>
      </c>
      <c r="G171" s="14">
        <v>82.516517639160156</v>
      </c>
      <c r="H171" s="5">
        <v>335</v>
      </c>
      <c r="I171" s="15">
        <v>6</v>
      </c>
      <c r="J171" s="15">
        <v>8</v>
      </c>
      <c r="K171" s="3" t="s">
        <v>3882</v>
      </c>
      <c r="L171" s="3" t="s">
        <v>3915</v>
      </c>
      <c r="M171" s="3" t="s">
        <v>3918</v>
      </c>
      <c r="N171" s="3" t="s">
        <v>3922</v>
      </c>
      <c r="O171" s="17">
        <v>0.30944624543190002</v>
      </c>
      <c r="P171" s="32">
        <v>44.982778600000003</v>
      </c>
      <c r="Q171" s="32">
        <v>300.65145874023438</v>
      </c>
      <c r="R171" s="5">
        <v>640</v>
      </c>
      <c r="S171" s="5">
        <v>640</v>
      </c>
      <c r="T171" s="16">
        <v>1</v>
      </c>
      <c r="U171" s="17">
        <v>0.30944624543190002</v>
      </c>
      <c r="V171" s="32">
        <v>45.632458939999999</v>
      </c>
      <c r="W171" s="32">
        <v>300.65145874023438</v>
      </c>
      <c r="X171" s="17">
        <v>0.30293160676956182</v>
      </c>
      <c r="Y171" s="32">
        <v>46.664213760000003</v>
      </c>
      <c r="Z171" s="32">
        <v>265.79803466796881</v>
      </c>
      <c r="AA171" s="5">
        <v>640</v>
      </c>
      <c r="AB171" s="5">
        <v>640</v>
      </c>
      <c r="AC171" s="16">
        <v>1</v>
      </c>
      <c r="AD171" s="17">
        <v>0.30293160676956182</v>
      </c>
      <c r="AE171" s="32">
        <v>47.97516976</v>
      </c>
      <c r="AF171" s="32">
        <v>265.79803466796881</v>
      </c>
      <c r="AG171" s="16">
        <v>0.21199999999999999</v>
      </c>
      <c r="AH171" s="16">
        <v>6.6000000000000003E-2</v>
      </c>
      <c r="AI171" s="16">
        <v>1.4999999999999999E-2</v>
      </c>
      <c r="AJ171" s="16">
        <v>0.58799999999999997</v>
      </c>
      <c r="AK171" s="16">
        <v>0.11600000000000001</v>
      </c>
      <c r="AL171" s="16">
        <v>3.0000000260770321E-3</v>
      </c>
      <c r="AM171" s="16">
        <v>8.1000000000000003E-2</v>
      </c>
      <c r="AN171" s="16">
        <v>0.16400000000000001</v>
      </c>
      <c r="AO171" s="16">
        <v>0.57889999999999997</v>
      </c>
      <c r="AP171" s="5">
        <v>1</v>
      </c>
      <c r="AQ171" s="31">
        <v>12410.98046875</v>
      </c>
      <c r="AR171" s="31">
        <v>12746.88</v>
      </c>
    </row>
    <row r="172" spans="1:44" x14ac:dyDescent="0.3">
      <c r="A172" s="4">
        <v>640753000</v>
      </c>
      <c r="B172" s="3" t="s">
        <v>316</v>
      </c>
      <c r="C172" s="3" t="s">
        <v>1463</v>
      </c>
      <c r="D172" s="14">
        <v>84.651451110839844</v>
      </c>
      <c r="E172" s="14">
        <v>84.150558471679688</v>
      </c>
      <c r="F172" s="14">
        <v>85.311431884765625</v>
      </c>
      <c r="G172" s="14">
        <v>85.238792419433594</v>
      </c>
      <c r="H172" s="5">
        <v>843</v>
      </c>
      <c r="I172" s="15">
        <v>6</v>
      </c>
      <c r="J172" s="15">
        <v>8</v>
      </c>
      <c r="K172" s="3" t="s">
        <v>3885</v>
      </c>
      <c r="L172" s="3" t="s">
        <v>3911</v>
      </c>
      <c r="M172" s="3" t="s">
        <v>3917</v>
      </c>
      <c r="N172" s="3" t="s">
        <v>3921</v>
      </c>
      <c r="O172" s="17">
        <v>0.45569619536399841</v>
      </c>
      <c r="P172" s="32">
        <v>49.375947459999999</v>
      </c>
      <c r="Q172" s="32">
        <v>335.44302368164063</v>
      </c>
      <c r="R172" s="5">
        <v>1571</v>
      </c>
      <c r="S172" s="5">
        <v>974</v>
      </c>
      <c r="T172" s="16">
        <v>0.61998724937438965</v>
      </c>
      <c r="U172" s="17">
        <v>0.3149779736995697</v>
      </c>
      <c r="V172" s="32">
        <v>49.209822580000001</v>
      </c>
      <c r="W172" s="32">
        <v>296.91629028320313</v>
      </c>
      <c r="X172" s="17">
        <v>0.4126582145690918</v>
      </c>
      <c r="Y172" s="32">
        <v>49.644522180000003</v>
      </c>
      <c r="Z172" s="32">
        <v>304.05062866210938</v>
      </c>
      <c r="AA172" s="5">
        <v>1572</v>
      </c>
      <c r="AB172" s="5">
        <v>974</v>
      </c>
      <c r="AC172" s="16">
        <v>0.61998724937438965</v>
      </c>
      <c r="AD172" s="17">
        <v>0.26872247457504272</v>
      </c>
      <c r="AE172" s="32">
        <v>49.518746749999998</v>
      </c>
      <c r="AF172" s="32">
        <v>257.26870727539063</v>
      </c>
      <c r="AG172" s="16">
        <v>0.09</v>
      </c>
      <c r="AH172" s="16">
        <v>2.1000000000000001E-2</v>
      </c>
      <c r="AI172" s="16"/>
      <c r="AJ172" s="16">
        <v>0.81900000000000006</v>
      </c>
      <c r="AK172" s="16">
        <v>6.3E-2</v>
      </c>
      <c r="AL172" s="16">
        <v>7.0000002160668373E-3</v>
      </c>
      <c r="AM172" s="16"/>
      <c r="AN172" s="16">
        <v>0.17100000000000001</v>
      </c>
      <c r="AO172" s="16">
        <v>0.501</v>
      </c>
      <c r="AP172" s="5">
        <v>0</v>
      </c>
      <c r="AQ172" s="31">
        <v>9789.76953125</v>
      </c>
      <c r="AR172" s="31">
        <v>9970.6</v>
      </c>
    </row>
    <row r="173" spans="1:44" x14ac:dyDescent="0.3">
      <c r="A173" s="4">
        <v>890881050</v>
      </c>
      <c r="B173" s="3" t="s">
        <v>417</v>
      </c>
      <c r="C173" s="3" t="s">
        <v>1670</v>
      </c>
      <c r="D173" s="14">
        <v>80.45941162109375</v>
      </c>
      <c r="E173" s="14">
        <v>82.387649536132813</v>
      </c>
      <c r="F173" s="14">
        <v>86.015365600585938</v>
      </c>
      <c r="G173" s="14">
        <v>88.589599609375</v>
      </c>
      <c r="H173" s="5">
        <v>109</v>
      </c>
      <c r="I173" s="15">
        <v>7</v>
      </c>
      <c r="J173" s="15">
        <v>12</v>
      </c>
      <c r="K173" s="3" t="s">
        <v>3849</v>
      </c>
      <c r="L173" s="3" t="s">
        <v>3908</v>
      </c>
      <c r="M173" s="3" t="s">
        <v>3916</v>
      </c>
      <c r="N173" s="3" t="s">
        <v>3921</v>
      </c>
      <c r="O173" s="17">
        <v>0.3541666567325592</v>
      </c>
      <c r="P173" s="32">
        <v>47.677128930000002</v>
      </c>
      <c r="Q173" s="32"/>
      <c r="R173" s="5">
        <v>64</v>
      </c>
      <c r="S173" s="5">
        <v>47</v>
      </c>
      <c r="T173" s="16">
        <v>0.734375</v>
      </c>
      <c r="U173" s="17">
        <v>0.3541666567325592</v>
      </c>
      <c r="V173" s="32">
        <v>48.497830309999998</v>
      </c>
      <c r="W173" s="32"/>
      <c r="X173" s="17">
        <v>0.34545454382896418</v>
      </c>
      <c r="Y173" s="32">
        <v>50.101131010000003</v>
      </c>
      <c r="Z173" s="32">
        <v>283.6363525390625</v>
      </c>
      <c r="AA173" s="5">
        <v>64</v>
      </c>
      <c r="AB173" s="5">
        <v>47</v>
      </c>
      <c r="AC173" s="16">
        <v>0.734375</v>
      </c>
      <c r="AD173" s="17">
        <v>0.34545454382896418</v>
      </c>
      <c r="AE173" s="32">
        <v>51.418712239999998</v>
      </c>
      <c r="AF173" s="32">
        <v>283.6363525390625</v>
      </c>
      <c r="AG173" s="16"/>
      <c r="AH173" s="16"/>
      <c r="AI173" s="16"/>
      <c r="AJ173" s="16">
        <v>0.97199999999999998</v>
      </c>
      <c r="AK173" s="16"/>
      <c r="AL173" s="16">
        <v>2.8000000864267349E-2</v>
      </c>
      <c r="AM173" s="16"/>
      <c r="AN173" s="16">
        <v>9.1999999999999998E-2</v>
      </c>
      <c r="AO173" s="16">
        <v>0.30599999999999999</v>
      </c>
      <c r="AP173" s="5">
        <v>0</v>
      </c>
      <c r="AQ173" s="31">
        <v>14365.91015625</v>
      </c>
      <c r="AR173" s="31">
        <v>14853.98</v>
      </c>
    </row>
    <row r="174" spans="1:44" x14ac:dyDescent="0.3">
      <c r="A174" s="4">
        <v>100923000</v>
      </c>
      <c r="B174" s="3" t="s">
        <v>42</v>
      </c>
      <c r="C174" s="3" t="s">
        <v>631</v>
      </c>
      <c r="D174" s="14">
        <v>79.642501831054688</v>
      </c>
      <c r="E174" s="14">
        <v>80.041107177734375</v>
      </c>
      <c r="F174" s="14">
        <v>89.115631103515625</v>
      </c>
      <c r="G174" s="14">
        <v>88.975540161132813</v>
      </c>
      <c r="H174" s="5">
        <v>152</v>
      </c>
      <c r="I174" s="15">
        <v>6</v>
      </c>
      <c r="J174" s="15">
        <v>8</v>
      </c>
      <c r="K174" s="3" t="s">
        <v>3821</v>
      </c>
      <c r="L174" s="3" t="s">
        <v>3909</v>
      </c>
      <c r="M174" s="3" t="s">
        <v>3916</v>
      </c>
      <c r="N174" s="3" t="s">
        <v>3921</v>
      </c>
      <c r="O174" s="17">
        <v>0.32876712083816528</v>
      </c>
      <c r="P174" s="32">
        <v>47.34607768</v>
      </c>
      <c r="Q174" s="32">
        <v>299.3150634765625</v>
      </c>
      <c r="R174" s="5">
        <v>282</v>
      </c>
      <c r="S174" s="5">
        <v>122</v>
      </c>
      <c r="T174" s="16">
        <v>0.43262410163879389</v>
      </c>
      <c r="U174" s="17">
        <v>0.18333333730697629</v>
      </c>
      <c r="V174" s="32">
        <v>47.550125010000002</v>
      </c>
      <c r="W174" s="32"/>
      <c r="X174" s="17">
        <v>0.32876712083816528</v>
      </c>
      <c r="Y174" s="32">
        <v>52.112143359999997</v>
      </c>
      <c r="Z174" s="32">
        <v>282.876708984375</v>
      </c>
      <c r="AA174" s="5">
        <v>282</v>
      </c>
      <c r="AB174" s="5">
        <v>122</v>
      </c>
      <c r="AC174" s="16">
        <v>0.43262410163879389</v>
      </c>
      <c r="AD174" s="17">
        <v>0.18333333730697629</v>
      </c>
      <c r="AE174" s="32">
        <v>51.637548639999999</v>
      </c>
      <c r="AF174" s="32"/>
      <c r="AG174" s="16"/>
      <c r="AH174" s="16">
        <v>6.6000000000000003E-2</v>
      </c>
      <c r="AI174" s="16"/>
      <c r="AJ174" s="16">
        <v>0.89500000000000002</v>
      </c>
      <c r="AK174" s="16"/>
      <c r="AL174" s="16">
        <v>3.9000000804662698E-2</v>
      </c>
      <c r="AM174" s="16"/>
      <c r="AN174" s="16">
        <v>0.11799999999999999</v>
      </c>
      <c r="AO174" s="16">
        <v>0.373</v>
      </c>
      <c r="AP174" s="5">
        <v>0</v>
      </c>
      <c r="AQ174" s="31">
        <v>8464.9296875</v>
      </c>
      <c r="AR174" s="31">
        <v>8674.68</v>
      </c>
    </row>
    <row r="175" spans="1:44" x14ac:dyDescent="0.3">
      <c r="A175" s="4">
        <v>191493000</v>
      </c>
      <c r="B175" s="3" t="s">
        <v>85</v>
      </c>
      <c r="C175" s="3" t="s">
        <v>775</v>
      </c>
      <c r="D175" s="14">
        <v>88.424209594726563</v>
      </c>
      <c r="E175" s="14">
        <v>87.350997924804688</v>
      </c>
      <c r="F175" s="14">
        <v>87.654022216796875</v>
      </c>
      <c r="G175" s="14">
        <v>87.458030700683594</v>
      </c>
      <c r="H175" s="5">
        <v>523</v>
      </c>
      <c r="I175" s="15">
        <v>6</v>
      </c>
      <c r="J175" s="15">
        <v>8</v>
      </c>
      <c r="K175" s="3" t="s">
        <v>3878</v>
      </c>
      <c r="L175" s="3" t="s">
        <v>3914</v>
      </c>
      <c r="M175" s="3" t="s">
        <v>3917</v>
      </c>
      <c r="N175" s="3" t="s">
        <v>3921</v>
      </c>
      <c r="O175" s="17">
        <v>0.47142857313156128</v>
      </c>
      <c r="P175" s="32">
        <v>50.904851149999999</v>
      </c>
      <c r="Q175" s="32">
        <v>342.653076171875</v>
      </c>
      <c r="R175" s="5">
        <v>989</v>
      </c>
      <c r="S175" s="5">
        <v>420</v>
      </c>
      <c r="T175" s="16">
        <v>0.42467138171195978</v>
      </c>
      <c r="U175" s="17">
        <v>0.37142857909202581</v>
      </c>
      <c r="V175" s="32">
        <v>50.502393830000003</v>
      </c>
      <c r="W175" s="32">
        <v>309.5238037109375</v>
      </c>
      <c r="X175" s="17">
        <v>0.37346938252449041</v>
      </c>
      <c r="Y175" s="32">
        <v>51.16405717</v>
      </c>
      <c r="Z175" s="32">
        <v>288.97958374023438</v>
      </c>
      <c r="AA175" s="5">
        <v>990</v>
      </c>
      <c r="AB175" s="5">
        <v>421</v>
      </c>
      <c r="AC175" s="16">
        <v>0.42467138171195978</v>
      </c>
      <c r="AD175" s="17">
        <v>0.26190477609634399</v>
      </c>
      <c r="AE175" s="32">
        <v>50.777094550000001</v>
      </c>
      <c r="AF175" s="32">
        <v>252.8571472167969</v>
      </c>
      <c r="AG175" s="16">
        <v>1.4999999999999999E-2</v>
      </c>
      <c r="AH175" s="16">
        <v>6.0999999999999999E-2</v>
      </c>
      <c r="AI175" s="16"/>
      <c r="AJ175" s="16">
        <v>0.87</v>
      </c>
      <c r="AK175" s="16">
        <v>4.8000000000000001E-2</v>
      </c>
      <c r="AL175" s="16">
        <v>6.0000000521540642E-3</v>
      </c>
      <c r="AM175" s="16"/>
      <c r="AN175" s="16">
        <v>0.11799999999999999</v>
      </c>
      <c r="AO175" s="16">
        <v>0.32600000000000001</v>
      </c>
      <c r="AP175" s="5">
        <v>0</v>
      </c>
      <c r="AQ175" s="31">
        <v>8624.349609375</v>
      </c>
      <c r="AR175" s="31">
        <v>10305.66</v>
      </c>
    </row>
    <row r="176" spans="1:44" x14ac:dyDescent="0.3">
      <c r="A176" s="4">
        <v>1141131050</v>
      </c>
      <c r="B176" s="3" t="s">
        <v>531</v>
      </c>
      <c r="C176" s="3" t="s">
        <v>2050</v>
      </c>
      <c r="D176" s="14">
        <v>83.476272583007813</v>
      </c>
      <c r="E176" s="14">
        <v>84.517753601074219</v>
      </c>
      <c r="F176" s="14">
        <v>83.196586608886719</v>
      </c>
      <c r="G176" s="14">
        <v>84.867012023925781</v>
      </c>
      <c r="H176" s="5">
        <v>338</v>
      </c>
      <c r="I176" s="15">
        <v>7</v>
      </c>
      <c r="J176" s="15">
        <v>12</v>
      </c>
      <c r="K176" s="3" t="s">
        <v>3850</v>
      </c>
      <c r="L176" s="3" t="s">
        <v>3907</v>
      </c>
      <c r="M176" s="3" t="s">
        <v>3917</v>
      </c>
      <c r="N176" s="3" t="s">
        <v>3921</v>
      </c>
      <c r="O176" s="17">
        <v>0.38461539149284357</v>
      </c>
      <c r="P176" s="32">
        <v>48.899708189999998</v>
      </c>
      <c r="Q176" s="32">
        <v>325.87411499023438</v>
      </c>
      <c r="R176" s="5">
        <v>200</v>
      </c>
      <c r="S176" s="5">
        <v>134</v>
      </c>
      <c r="T176" s="16">
        <v>0.67000001668930054</v>
      </c>
      <c r="U176" s="17">
        <v>0.3333333432674408</v>
      </c>
      <c r="V176" s="32">
        <v>49.358122059999999</v>
      </c>
      <c r="W176" s="32">
        <v>310.34481811523438</v>
      </c>
      <c r="X176" s="17">
        <v>0.16788321733474729</v>
      </c>
      <c r="Y176" s="32">
        <v>48.272708530000003</v>
      </c>
      <c r="Z176" s="32"/>
      <c r="AA176" s="5">
        <v>200</v>
      </c>
      <c r="AB176" s="5">
        <v>134</v>
      </c>
      <c r="AC176" s="16">
        <v>0.67000001668930054</v>
      </c>
      <c r="AD176" s="17">
        <v>0.1392405033111572</v>
      </c>
      <c r="AE176" s="32">
        <v>49.307943620000003</v>
      </c>
      <c r="AF176" s="32"/>
      <c r="AG176" s="16"/>
      <c r="AH176" s="16">
        <v>1.4999999999999999E-2</v>
      </c>
      <c r="AI176" s="16"/>
      <c r="AJ176" s="16">
        <v>0.95900000000000007</v>
      </c>
      <c r="AK176" s="16"/>
      <c r="AL176" s="16">
        <v>2.700000070035458E-2</v>
      </c>
      <c r="AM176" s="16"/>
      <c r="AN176" s="16">
        <v>0.112</v>
      </c>
      <c r="AO176" s="16">
        <v>0.61199999999999999</v>
      </c>
      <c r="AP176" s="5">
        <v>0</v>
      </c>
      <c r="AQ176" s="31">
        <v>7866.8701171875</v>
      </c>
      <c r="AR176" s="31">
        <v>8540.1200000000008</v>
      </c>
    </row>
    <row r="177" spans="1:44" x14ac:dyDescent="0.3">
      <c r="A177" s="4">
        <v>1159253910</v>
      </c>
      <c r="B177" s="3" t="s">
        <v>545</v>
      </c>
      <c r="C177" s="3" t="s">
        <v>2109</v>
      </c>
      <c r="D177" s="14">
        <v>89.414093017578125</v>
      </c>
      <c r="E177" s="14">
        <v>90.923934936523438</v>
      </c>
      <c r="F177" s="14">
        <v>96.672805786132813</v>
      </c>
      <c r="G177" s="14">
        <v>97.237403869628906</v>
      </c>
      <c r="H177" s="5">
        <v>53</v>
      </c>
      <c r="I177" s="15">
        <v>6</v>
      </c>
      <c r="J177" s="15">
        <v>8</v>
      </c>
      <c r="K177" s="3" t="s">
        <v>535</v>
      </c>
      <c r="L177" s="3" t="s">
        <v>3915</v>
      </c>
      <c r="M177" s="3" t="s">
        <v>3918</v>
      </c>
      <c r="N177" s="3" t="s">
        <v>3924</v>
      </c>
      <c r="O177" s="17">
        <v>0.19565217196941381</v>
      </c>
      <c r="P177" s="32">
        <v>51.30600226</v>
      </c>
      <c r="Q177" s="32"/>
      <c r="R177" s="5">
        <v>145</v>
      </c>
      <c r="S177" s="5">
        <v>145</v>
      </c>
      <c r="T177" s="16">
        <v>1</v>
      </c>
      <c r="U177" s="17">
        <v>0.19565217196941381</v>
      </c>
      <c r="V177" s="32">
        <v>51.945404179999997</v>
      </c>
      <c r="W177" s="32"/>
      <c r="X177" s="17">
        <v>0.1458333283662796</v>
      </c>
      <c r="Y177" s="32">
        <v>57.014158389999999</v>
      </c>
      <c r="Z177" s="32"/>
      <c r="AA177" s="5">
        <v>147</v>
      </c>
      <c r="AB177" s="5">
        <v>147</v>
      </c>
      <c r="AC177" s="16">
        <v>1</v>
      </c>
      <c r="AD177" s="17">
        <v>0.1458333283662796</v>
      </c>
      <c r="AE177" s="32">
        <v>56.322167579999999</v>
      </c>
      <c r="AF177" s="32"/>
      <c r="AG177" s="16">
        <v>0.92500000000000004</v>
      </c>
      <c r="AH177" s="16"/>
      <c r="AI177" s="16"/>
      <c r="AJ177" s="16"/>
      <c r="AK177" s="16"/>
      <c r="AL177" s="16">
        <v>7.5000002980232239E-2</v>
      </c>
      <c r="AM177" s="16"/>
      <c r="AN177" s="16">
        <v>0.17</v>
      </c>
      <c r="AO177" s="16">
        <v>0.64290000000000003</v>
      </c>
      <c r="AP177" s="5">
        <v>1</v>
      </c>
      <c r="AQ177" s="31">
        <v>18014.58984375</v>
      </c>
      <c r="AR177" s="31">
        <v>22519.05</v>
      </c>
    </row>
    <row r="178" spans="1:44" x14ac:dyDescent="0.3">
      <c r="A178" s="4">
        <v>780021050</v>
      </c>
      <c r="B178" s="3" t="s">
        <v>370</v>
      </c>
      <c r="C178" s="3" t="s">
        <v>1563</v>
      </c>
      <c r="D178" s="14">
        <v>84.2481689453125</v>
      </c>
      <c r="E178" s="14">
        <v>85.643463134765625</v>
      </c>
      <c r="F178" s="14">
        <v>80.276908874511719</v>
      </c>
      <c r="G178" s="14">
        <v>78.945022583007813</v>
      </c>
      <c r="H178" s="5">
        <v>228</v>
      </c>
      <c r="I178" s="15">
        <v>7</v>
      </c>
      <c r="J178" s="15">
        <v>12</v>
      </c>
      <c r="K178" s="3" t="s">
        <v>3831</v>
      </c>
      <c r="L178" s="3" t="s">
        <v>3910</v>
      </c>
      <c r="M178" s="3" t="s">
        <v>3916</v>
      </c>
      <c r="N178" s="3" t="s">
        <v>3921</v>
      </c>
      <c r="O178" s="17">
        <v>0.17000000178813929</v>
      </c>
      <c r="P178" s="32">
        <v>49.212516319999999</v>
      </c>
      <c r="Q178" s="32"/>
      <c r="R178" s="5">
        <v>138</v>
      </c>
      <c r="S178" s="5">
        <v>138</v>
      </c>
      <c r="T178" s="16">
        <v>1</v>
      </c>
      <c r="U178" s="17">
        <v>0.17000000178813929</v>
      </c>
      <c r="V178" s="32">
        <v>49.812767280000003</v>
      </c>
      <c r="W178" s="32"/>
      <c r="X178" s="17">
        <v>2.4691358208656311E-2</v>
      </c>
      <c r="Y178" s="32">
        <v>46.37883927</v>
      </c>
      <c r="Z178" s="32"/>
      <c r="AA178" s="5">
        <v>136</v>
      </c>
      <c r="AB178" s="5">
        <v>136</v>
      </c>
      <c r="AC178" s="16">
        <v>1</v>
      </c>
      <c r="AD178" s="17">
        <v>2.4691358208656311E-2</v>
      </c>
      <c r="AE178" s="32">
        <v>45.950071020000003</v>
      </c>
      <c r="AF178" s="32"/>
      <c r="AG178" s="16">
        <v>0.76800000000000002</v>
      </c>
      <c r="AH178" s="16"/>
      <c r="AI178" s="16"/>
      <c r="AJ178" s="16">
        <v>0.224</v>
      </c>
      <c r="AK178" s="16"/>
      <c r="AL178" s="16">
        <v>8.999999612569809E-3</v>
      </c>
      <c r="AM178" s="16"/>
      <c r="AN178" s="16">
        <v>0.105</v>
      </c>
      <c r="AO178" s="16">
        <v>0.66359999999999997</v>
      </c>
      <c r="AP178" s="5">
        <v>1</v>
      </c>
      <c r="AQ178" s="31">
        <v>9662.259765625</v>
      </c>
      <c r="AR178" s="31">
        <v>12478.84</v>
      </c>
    </row>
    <row r="179" spans="1:44" x14ac:dyDescent="0.3">
      <c r="A179" s="4">
        <v>960882070</v>
      </c>
      <c r="B179" s="3" t="s">
        <v>442</v>
      </c>
      <c r="C179" s="3" t="s">
        <v>742</v>
      </c>
      <c r="D179" s="14">
        <v>84.913063049316406</v>
      </c>
      <c r="E179" s="14">
        <v>86.670890808105469</v>
      </c>
      <c r="F179" s="14">
        <v>84.970542907714844</v>
      </c>
      <c r="G179" s="14">
        <v>88.731483459472656</v>
      </c>
      <c r="H179" s="5">
        <v>773</v>
      </c>
      <c r="I179" s="15">
        <v>6</v>
      </c>
      <c r="J179" s="15">
        <v>8</v>
      </c>
      <c r="K179" s="3" t="s">
        <v>3882</v>
      </c>
      <c r="L179" s="3" t="s">
        <v>3915</v>
      </c>
      <c r="M179" s="3" t="s">
        <v>3918</v>
      </c>
      <c r="N179" s="3" t="s">
        <v>3922</v>
      </c>
      <c r="O179" s="17">
        <v>0.24780058860778811</v>
      </c>
      <c r="P179" s="32">
        <v>49.481966399999997</v>
      </c>
      <c r="Q179" s="32">
        <v>271.55426025390631</v>
      </c>
      <c r="R179" s="5">
        <v>1420</v>
      </c>
      <c r="S179" s="5">
        <v>1410</v>
      </c>
      <c r="T179" s="16">
        <v>0.99295777082443237</v>
      </c>
      <c r="U179" s="17">
        <v>0.24852071702480319</v>
      </c>
      <c r="V179" s="32">
        <v>50.2277153</v>
      </c>
      <c r="W179" s="32">
        <v>271.44970703125</v>
      </c>
      <c r="X179" s="17">
        <v>0.125</v>
      </c>
      <c r="Y179" s="32">
        <v>49.42339973</v>
      </c>
      <c r="Z179" s="32">
        <v>202.20588684082031</v>
      </c>
      <c r="AA179" s="5">
        <v>1416</v>
      </c>
      <c r="AB179" s="5">
        <v>1406</v>
      </c>
      <c r="AC179" s="16">
        <v>0.99295777082443237</v>
      </c>
      <c r="AD179" s="17">
        <v>0.1261127591133118</v>
      </c>
      <c r="AE179" s="32">
        <v>51.499161809999997</v>
      </c>
      <c r="AF179" s="32">
        <v>201.92878723144531</v>
      </c>
      <c r="AG179" s="16">
        <v>0.96599999999999997</v>
      </c>
      <c r="AH179" s="16">
        <v>0.01</v>
      </c>
      <c r="AI179" s="16"/>
      <c r="AJ179" s="16">
        <v>0.01</v>
      </c>
      <c r="AK179" s="16">
        <v>0.01</v>
      </c>
      <c r="AL179" s="16">
        <v>3.0000000260770321E-3</v>
      </c>
      <c r="AM179" s="16"/>
      <c r="AN179" s="16">
        <v>0.16900000000000001</v>
      </c>
      <c r="AO179" s="16">
        <v>0.59</v>
      </c>
      <c r="AP179" s="5">
        <v>0</v>
      </c>
      <c r="AQ179" s="31">
        <v>10765.5</v>
      </c>
      <c r="AR179" s="31">
        <v>10898.04</v>
      </c>
    </row>
    <row r="180" spans="1:44" x14ac:dyDescent="0.3">
      <c r="A180" s="4">
        <v>960882100</v>
      </c>
      <c r="B180" s="3" t="s">
        <v>442</v>
      </c>
      <c r="C180" s="3" t="s">
        <v>1307</v>
      </c>
      <c r="D180" s="14">
        <v>88.272537231445313</v>
      </c>
      <c r="E180" s="14">
        <v>89.878463745117188</v>
      </c>
      <c r="F180" s="14">
        <v>78.48992919921875</v>
      </c>
      <c r="G180" s="14">
        <v>80.082328796386719</v>
      </c>
      <c r="H180" s="5">
        <v>205</v>
      </c>
      <c r="I180" s="15">
        <v>8</v>
      </c>
      <c r="J180" s="15">
        <v>8</v>
      </c>
      <c r="K180" s="3" t="s">
        <v>3882</v>
      </c>
      <c r="L180" s="3" t="s">
        <v>3915</v>
      </c>
      <c r="M180" s="3" t="s">
        <v>3918</v>
      </c>
      <c r="N180" s="3" t="s">
        <v>3922</v>
      </c>
      <c r="O180" s="17">
        <v>0.29834255576133728</v>
      </c>
      <c r="P180" s="32">
        <v>50.843386389999999</v>
      </c>
      <c r="Q180" s="32">
        <v>279.00552368164063</v>
      </c>
      <c r="R180" s="5">
        <v>331</v>
      </c>
      <c r="S180" s="5">
        <v>331</v>
      </c>
      <c r="T180" s="16">
        <v>1</v>
      </c>
      <c r="U180" s="17">
        <v>0.29834255576133728</v>
      </c>
      <c r="V180" s="32">
        <v>51.52316836</v>
      </c>
      <c r="W180" s="32">
        <v>279.00552368164063</v>
      </c>
      <c r="X180" s="17">
        <v>7.1823202073574066E-2</v>
      </c>
      <c r="Y180" s="32">
        <v>45.219699380000002</v>
      </c>
      <c r="Z180" s="32"/>
      <c r="AA180" s="5">
        <v>331</v>
      </c>
      <c r="AB180" s="5">
        <v>331</v>
      </c>
      <c r="AC180" s="16">
        <v>1</v>
      </c>
      <c r="AD180" s="17">
        <v>7.1823202073574066E-2</v>
      </c>
      <c r="AE180" s="32">
        <v>46.594942539999998</v>
      </c>
      <c r="AF180" s="32"/>
      <c r="AG180" s="16">
        <v>0.93700000000000006</v>
      </c>
      <c r="AH180" s="16">
        <v>2.9000000000000001E-2</v>
      </c>
      <c r="AI180" s="16"/>
      <c r="AJ180" s="16"/>
      <c r="AK180" s="16"/>
      <c r="AL180" s="16">
        <v>3.4000001847743988E-2</v>
      </c>
      <c r="AM180" s="16"/>
      <c r="AN180" s="16">
        <v>0.156</v>
      </c>
      <c r="AO180" s="16">
        <v>0.71430000000000005</v>
      </c>
      <c r="AP180" s="5">
        <v>0</v>
      </c>
      <c r="AQ180" s="31">
        <v>13207.2197265625</v>
      </c>
      <c r="AR180" s="31">
        <v>13586.2</v>
      </c>
    </row>
    <row r="181" spans="1:44" x14ac:dyDescent="0.3">
      <c r="A181" s="4">
        <v>960882170</v>
      </c>
      <c r="B181" s="3" t="s">
        <v>442</v>
      </c>
      <c r="C181" s="3" t="s">
        <v>1762</v>
      </c>
      <c r="D181" s="14">
        <v>86.099151611328125</v>
      </c>
      <c r="E181" s="14">
        <v>87.756538391113281</v>
      </c>
      <c r="F181" s="14">
        <v>80.610107421875</v>
      </c>
      <c r="G181" s="14">
        <v>82.196434020996094</v>
      </c>
      <c r="H181" s="5">
        <v>621</v>
      </c>
      <c r="I181" s="15">
        <v>6</v>
      </c>
      <c r="J181" s="15">
        <v>8</v>
      </c>
      <c r="K181" s="3" t="s">
        <v>3882</v>
      </c>
      <c r="L181" s="3" t="s">
        <v>3915</v>
      </c>
      <c r="M181" s="3" t="s">
        <v>3918</v>
      </c>
      <c r="N181" s="3" t="s">
        <v>3922</v>
      </c>
      <c r="O181" s="17">
        <v>0.18047882616519931</v>
      </c>
      <c r="P181" s="32">
        <v>49.962624570000003</v>
      </c>
      <c r="Q181" s="32">
        <v>251.01289367675781</v>
      </c>
      <c r="R181" s="5">
        <v>1145</v>
      </c>
      <c r="S181" s="5">
        <v>1145</v>
      </c>
      <c r="T181" s="16">
        <v>1</v>
      </c>
      <c r="U181" s="17">
        <v>0.18047882616519931</v>
      </c>
      <c r="V181" s="32">
        <v>50.666180689999997</v>
      </c>
      <c r="W181" s="32">
        <v>251.01289367675781</v>
      </c>
      <c r="X181" s="17">
        <v>4.7445256263017647E-2</v>
      </c>
      <c r="Y181" s="32">
        <v>46.594970719999999</v>
      </c>
      <c r="Z181" s="32"/>
      <c r="AA181" s="5">
        <v>1151</v>
      </c>
      <c r="AB181" s="5">
        <v>1151</v>
      </c>
      <c r="AC181" s="16">
        <v>1</v>
      </c>
      <c r="AD181" s="17">
        <v>4.7445256263017647E-2</v>
      </c>
      <c r="AE181" s="32">
        <v>47.793679279999999</v>
      </c>
      <c r="AF181" s="32"/>
      <c r="AG181" s="16">
        <v>0.96899999999999997</v>
      </c>
      <c r="AH181" s="16">
        <v>8.0000000000000002E-3</v>
      </c>
      <c r="AI181" s="16"/>
      <c r="AJ181" s="16">
        <v>1.0999999999999999E-2</v>
      </c>
      <c r="AK181" s="16">
        <v>8.0000000000000002E-3</v>
      </c>
      <c r="AL181" s="16">
        <v>3.0000000260770321E-3</v>
      </c>
      <c r="AM181" s="16"/>
      <c r="AN181" s="16">
        <v>0.20599999999999999</v>
      </c>
      <c r="AO181" s="16">
        <v>0.74329999999999996</v>
      </c>
      <c r="AP181" s="5">
        <v>0</v>
      </c>
      <c r="AQ181" s="31">
        <v>10888.8203125</v>
      </c>
      <c r="AR181" s="31">
        <v>11230.78</v>
      </c>
    </row>
    <row r="182" spans="1:44" x14ac:dyDescent="0.3">
      <c r="A182" s="4">
        <v>960882150</v>
      </c>
      <c r="B182" s="3" t="s">
        <v>442</v>
      </c>
      <c r="C182" s="3" t="s">
        <v>1761</v>
      </c>
      <c r="D182" s="14">
        <v>85.456108093261719</v>
      </c>
      <c r="E182" s="14">
        <v>86.072654724121094</v>
      </c>
      <c r="F182" s="14">
        <v>82.717475891113281</v>
      </c>
      <c r="G182" s="14">
        <v>83.477836608886719</v>
      </c>
      <c r="H182" s="5">
        <v>790</v>
      </c>
      <c r="I182" s="15">
        <v>6</v>
      </c>
      <c r="J182" s="15">
        <v>8</v>
      </c>
      <c r="K182" s="3" t="s">
        <v>3882</v>
      </c>
      <c r="L182" s="3" t="s">
        <v>3915</v>
      </c>
      <c r="M182" s="3" t="s">
        <v>3918</v>
      </c>
      <c r="N182" s="3" t="s">
        <v>3922</v>
      </c>
      <c r="O182" s="17">
        <v>0.34214389324188232</v>
      </c>
      <c r="P182" s="32">
        <v>49.702033139999998</v>
      </c>
      <c r="Q182" s="32">
        <v>300</v>
      </c>
      <c r="R182" s="5">
        <v>1476</v>
      </c>
      <c r="S182" s="5">
        <v>1240</v>
      </c>
      <c r="T182" s="16">
        <v>0.84010839462280273</v>
      </c>
      <c r="U182" s="17">
        <v>0.30086955428123469</v>
      </c>
      <c r="V182" s="32">
        <v>49.986105379999998</v>
      </c>
      <c r="W182" s="32">
        <v>286.95651245117188</v>
      </c>
      <c r="X182" s="17">
        <v>0.1815519779920578</v>
      </c>
      <c r="Y182" s="32">
        <v>47.961929599999998</v>
      </c>
      <c r="Z182" s="32">
        <v>222.84040832519531</v>
      </c>
      <c r="AA182" s="5">
        <v>1480</v>
      </c>
      <c r="AB182" s="5">
        <v>1246</v>
      </c>
      <c r="AC182" s="16">
        <v>0.84010839462280273</v>
      </c>
      <c r="AD182" s="17">
        <v>0.13471502065658569</v>
      </c>
      <c r="AE182" s="32">
        <v>48.520254999999999</v>
      </c>
      <c r="AF182" s="32">
        <v>206.04490661621091</v>
      </c>
      <c r="AG182" s="16">
        <v>0.629</v>
      </c>
      <c r="AH182" s="16">
        <v>5.6000000000000001E-2</v>
      </c>
      <c r="AI182" s="16">
        <v>1.4999999999999999E-2</v>
      </c>
      <c r="AJ182" s="16">
        <v>0.25600000000000001</v>
      </c>
      <c r="AK182" s="16">
        <v>4.2999999999999997E-2</v>
      </c>
      <c r="AL182" s="16">
        <v>1.0000000474974511E-3</v>
      </c>
      <c r="AM182" s="16">
        <v>3.3000000000000002E-2</v>
      </c>
      <c r="AN182" s="16">
        <v>0.14599999999999999</v>
      </c>
      <c r="AO182" s="16">
        <v>0.48699999999999999</v>
      </c>
      <c r="AP182" s="5">
        <v>0</v>
      </c>
      <c r="AQ182" s="31">
        <v>8260.58984375</v>
      </c>
      <c r="AR182" s="31">
        <v>11755.01</v>
      </c>
    </row>
    <row r="183" spans="1:44" x14ac:dyDescent="0.3">
      <c r="A183" s="4">
        <v>960882050</v>
      </c>
      <c r="B183" s="3" t="s">
        <v>442</v>
      </c>
      <c r="C183" s="3" t="s">
        <v>1760</v>
      </c>
      <c r="D183" s="14">
        <v>79.553993225097656</v>
      </c>
      <c r="E183" s="14">
        <v>80.147720336914063</v>
      </c>
      <c r="F183" s="14">
        <v>83.72100830078125</v>
      </c>
      <c r="G183" s="14">
        <v>84.713203430175781</v>
      </c>
      <c r="H183" s="5">
        <v>821</v>
      </c>
      <c r="I183" s="15">
        <v>6</v>
      </c>
      <c r="J183" s="15">
        <v>8</v>
      </c>
      <c r="K183" s="3" t="s">
        <v>3882</v>
      </c>
      <c r="L183" s="3" t="s">
        <v>3915</v>
      </c>
      <c r="M183" s="3" t="s">
        <v>3918</v>
      </c>
      <c r="N183" s="3" t="s">
        <v>3922</v>
      </c>
      <c r="O183" s="17">
        <v>0.26721763610839838</v>
      </c>
      <c r="P183" s="32">
        <v>47.310210040000001</v>
      </c>
      <c r="Q183" s="32">
        <v>282.50689697265631</v>
      </c>
      <c r="R183" s="5">
        <v>1513</v>
      </c>
      <c r="S183" s="5">
        <v>1269</v>
      </c>
      <c r="T183" s="16">
        <v>0.83873099088668823</v>
      </c>
      <c r="U183" s="17">
        <v>0.22966507077217099</v>
      </c>
      <c r="V183" s="32">
        <v>47.593184649999998</v>
      </c>
      <c r="W183" s="32">
        <v>268.58053588867188</v>
      </c>
      <c r="X183" s="17">
        <v>0.18370166420936579</v>
      </c>
      <c r="Y183" s="32">
        <v>48.61287901</v>
      </c>
      <c r="Z183" s="32">
        <v>227.48619079589841</v>
      </c>
      <c r="AA183" s="5">
        <v>1513</v>
      </c>
      <c r="AB183" s="5">
        <v>1269</v>
      </c>
      <c r="AC183" s="16">
        <v>0.83873099088668823</v>
      </c>
      <c r="AD183" s="17">
        <v>0.14743590354919431</v>
      </c>
      <c r="AE183" s="32">
        <v>49.220731360000002</v>
      </c>
      <c r="AF183" s="32">
        <v>214.2628173828125</v>
      </c>
      <c r="AG183" s="16">
        <v>0.68600000000000005</v>
      </c>
      <c r="AH183" s="16">
        <v>3.4000000000000002E-2</v>
      </c>
      <c r="AI183" s="16">
        <v>0.01</v>
      </c>
      <c r="AJ183" s="16">
        <v>0.23599999999999999</v>
      </c>
      <c r="AK183" s="16">
        <v>0.03</v>
      </c>
      <c r="AL183" s="16">
        <v>4.0000001899898052E-3</v>
      </c>
      <c r="AM183" s="16">
        <v>0.02</v>
      </c>
      <c r="AN183" s="16">
        <v>0.17299999999999999</v>
      </c>
      <c r="AO183" s="16">
        <v>0.497</v>
      </c>
      <c r="AP183" s="5">
        <v>0</v>
      </c>
      <c r="AQ183" s="31">
        <v>9407.6396484375</v>
      </c>
      <c r="AR183" s="31">
        <v>10678.41</v>
      </c>
    </row>
    <row r="184" spans="1:44" x14ac:dyDescent="0.3">
      <c r="A184" s="4">
        <v>960882130</v>
      </c>
      <c r="B184" s="3" t="s">
        <v>442</v>
      </c>
      <c r="C184" s="3" t="s">
        <v>1306</v>
      </c>
      <c r="D184" s="14">
        <v>79.690330505371094</v>
      </c>
      <c r="E184" s="14">
        <v>80.811302185058594</v>
      </c>
      <c r="F184" s="14">
        <v>80.134063720703125</v>
      </c>
      <c r="G184" s="14">
        <v>81.252494812011719</v>
      </c>
      <c r="H184" s="5">
        <v>821</v>
      </c>
      <c r="I184" s="15">
        <v>6</v>
      </c>
      <c r="J184" s="15">
        <v>8</v>
      </c>
      <c r="K184" s="3" t="s">
        <v>3882</v>
      </c>
      <c r="L184" s="3" t="s">
        <v>3915</v>
      </c>
      <c r="M184" s="3" t="s">
        <v>3918</v>
      </c>
      <c r="N184" s="3" t="s">
        <v>3922</v>
      </c>
      <c r="O184" s="17">
        <v>0.28935530781745911</v>
      </c>
      <c r="P184" s="32">
        <v>47.36545873</v>
      </c>
      <c r="Q184" s="32">
        <v>280.20989990234381</v>
      </c>
      <c r="R184" s="5">
        <v>1420</v>
      </c>
      <c r="S184" s="5">
        <v>1346</v>
      </c>
      <c r="T184" s="16">
        <v>0.94788730144500732</v>
      </c>
      <c r="U184" s="17">
        <v>0.27142858505249018</v>
      </c>
      <c r="V184" s="32">
        <v>47.861185810000002</v>
      </c>
      <c r="W184" s="32">
        <v>273.96826171875</v>
      </c>
      <c r="X184" s="17">
        <v>0.16268657147884369</v>
      </c>
      <c r="Y184" s="32">
        <v>46.286183039999997</v>
      </c>
      <c r="Z184" s="32">
        <v>218.2089538574219</v>
      </c>
      <c r="AA184" s="5">
        <v>1422</v>
      </c>
      <c r="AB184" s="5">
        <v>1348</v>
      </c>
      <c r="AC184" s="16">
        <v>0.94788730144500732</v>
      </c>
      <c r="AD184" s="17">
        <v>0.14375987648963931</v>
      </c>
      <c r="AE184" s="32">
        <v>47.258447490000002</v>
      </c>
      <c r="AF184" s="32">
        <v>211.37440490722659</v>
      </c>
      <c r="AG184" s="16">
        <v>0.86599999999999999</v>
      </c>
      <c r="AH184" s="16">
        <v>1.7999999999999999E-2</v>
      </c>
      <c r="AI184" s="16">
        <v>6.0000000000000001E-3</v>
      </c>
      <c r="AJ184" s="16">
        <v>0.09</v>
      </c>
      <c r="AK184" s="16">
        <v>1.7000000000000001E-2</v>
      </c>
      <c r="AL184" s="16">
        <v>2.000000094994903E-3</v>
      </c>
      <c r="AM184" s="16">
        <v>1.2999999999999999E-2</v>
      </c>
      <c r="AN184" s="16">
        <v>0.152</v>
      </c>
      <c r="AO184" s="16">
        <v>0.46100000000000002</v>
      </c>
      <c r="AP184" s="5">
        <v>0</v>
      </c>
      <c r="AQ184" s="31">
        <v>10434.0703125</v>
      </c>
      <c r="AR184" s="31">
        <v>10563.52</v>
      </c>
    </row>
    <row r="185" spans="1:44" x14ac:dyDescent="0.3">
      <c r="A185" s="4">
        <v>421111050</v>
      </c>
      <c r="B185" s="3" t="s">
        <v>187</v>
      </c>
      <c r="C185" s="3" t="s">
        <v>1084</v>
      </c>
      <c r="D185" s="14">
        <v>80.947975158691406</v>
      </c>
      <c r="E185" s="14">
        <v>83.501304626464844</v>
      </c>
      <c r="F185" s="14">
        <v>88.920425415039063</v>
      </c>
      <c r="G185" s="14">
        <v>89.174087524414063</v>
      </c>
      <c r="H185" s="5">
        <v>332</v>
      </c>
      <c r="I185" s="15">
        <v>7</v>
      </c>
      <c r="J185" s="15">
        <v>12</v>
      </c>
      <c r="K185" s="3" t="s">
        <v>3839</v>
      </c>
      <c r="L185" s="3" t="s">
        <v>3908</v>
      </c>
      <c r="M185" s="3" t="s">
        <v>3917</v>
      </c>
      <c r="N185" s="3" t="s">
        <v>3923</v>
      </c>
      <c r="O185" s="17">
        <v>0.375</v>
      </c>
      <c r="P185" s="32">
        <v>47.875118499999999</v>
      </c>
      <c r="Q185" s="32">
        <v>312.5</v>
      </c>
      <c r="R185" s="5">
        <v>218</v>
      </c>
      <c r="S185" s="5">
        <v>133</v>
      </c>
      <c r="T185" s="16">
        <v>0.61009174585342407</v>
      </c>
      <c r="U185" s="17">
        <v>0.3333333432674408</v>
      </c>
      <c r="V185" s="32">
        <v>48.947606380000003</v>
      </c>
      <c r="W185" s="32">
        <v>304.0404052734375</v>
      </c>
      <c r="X185" s="17">
        <v>0.2738095223903656</v>
      </c>
      <c r="Y185" s="32">
        <v>51.985518159999998</v>
      </c>
      <c r="Z185" s="32">
        <v>274.40475463867188</v>
      </c>
      <c r="AA185" s="5">
        <v>218</v>
      </c>
      <c r="AB185" s="5">
        <v>133</v>
      </c>
      <c r="AC185" s="16">
        <v>0.61009174585342407</v>
      </c>
      <c r="AD185" s="17">
        <v>0.26213592290878301</v>
      </c>
      <c r="AE185" s="32">
        <v>51.750127190000001</v>
      </c>
      <c r="AF185" s="32"/>
      <c r="AG185" s="16"/>
      <c r="AH185" s="16">
        <v>4.2000000000000003E-2</v>
      </c>
      <c r="AI185" s="16"/>
      <c r="AJ185" s="16">
        <v>0.94600000000000006</v>
      </c>
      <c r="AK185" s="16"/>
      <c r="AL185" s="16">
        <v>1.200000010430813E-2</v>
      </c>
      <c r="AM185" s="16"/>
      <c r="AN185" s="16">
        <v>0.114</v>
      </c>
      <c r="AO185" s="16">
        <v>0.47399999999999998</v>
      </c>
      <c r="AP185" s="5">
        <v>0</v>
      </c>
      <c r="AQ185" s="31">
        <v>5879.669921875</v>
      </c>
      <c r="AR185" s="31">
        <v>9144.75</v>
      </c>
    </row>
    <row r="186" spans="1:44" x14ac:dyDescent="0.3">
      <c r="A186" s="4">
        <v>430043000</v>
      </c>
      <c r="B186" s="3" t="s">
        <v>197</v>
      </c>
      <c r="C186" s="3" t="s">
        <v>1099</v>
      </c>
      <c r="D186" s="14">
        <v>89.106529235839844</v>
      </c>
      <c r="E186" s="14">
        <v>91.676315307617188</v>
      </c>
      <c r="F186" s="14">
        <v>80.57293701171875</v>
      </c>
      <c r="G186" s="14">
        <v>86.565208435058594</v>
      </c>
      <c r="H186" s="5">
        <v>55</v>
      </c>
      <c r="I186" s="15">
        <v>6</v>
      </c>
      <c r="J186" s="15">
        <v>8</v>
      </c>
      <c r="K186" s="3" t="s">
        <v>3812</v>
      </c>
      <c r="L186" s="3" t="s">
        <v>3908</v>
      </c>
      <c r="M186" s="3" t="s">
        <v>3916</v>
      </c>
      <c r="N186" s="3" t="s">
        <v>3921</v>
      </c>
      <c r="O186" s="17">
        <v>0.4375</v>
      </c>
      <c r="P186" s="32">
        <v>51.181362530000001</v>
      </c>
      <c r="Q186" s="32">
        <v>335.41665649414063</v>
      </c>
      <c r="R186" s="5">
        <v>104</v>
      </c>
      <c r="S186" s="5">
        <v>62</v>
      </c>
      <c r="T186" s="16">
        <v>0.5961538553237915</v>
      </c>
      <c r="U186" s="17">
        <v>0.38709676265716553</v>
      </c>
      <c r="V186" s="32">
        <v>52.249271309999997</v>
      </c>
      <c r="W186" s="32">
        <v>319.35482788085938</v>
      </c>
      <c r="X186" s="17">
        <v>0.2916666567325592</v>
      </c>
      <c r="Y186" s="32">
        <v>46.570862609999999</v>
      </c>
      <c r="Z186" s="32"/>
      <c r="AA186" s="5">
        <v>104</v>
      </c>
      <c r="AB186" s="5">
        <v>62</v>
      </c>
      <c r="AC186" s="16">
        <v>0.5961538553237915</v>
      </c>
      <c r="AD186" s="17">
        <v>0.29032257199287409</v>
      </c>
      <c r="AE186" s="32">
        <v>50.270847510000003</v>
      </c>
      <c r="AF186" s="32"/>
      <c r="AG186" s="16"/>
      <c r="AH186" s="16"/>
      <c r="AI186" s="16"/>
      <c r="AJ186" s="16">
        <v>0.89100000000000001</v>
      </c>
      <c r="AK186" s="16"/>
      <c r="AL186" s="16">
        <v>0.1089999973773956</v>
      </c>
      <c r="AM186" s="16"/>
      <c r="AN186" s="16">
        <v>0.16400000000000001</v>
      </c>
      <c r="AO186" s="16">
        <v>0.58599999999999997</v>
      </c>
      <c r="AP186" s="5">
        <v>0</v>
      </c>
      <c r="AQ186" s="31">
        <v>7212.35009765625</v>
      </c>
      <c r="AR186" s="31">
        <v>10613.84</v>
      </c>
    </row>
    <row r="187" spans="1:44" x14ac:dyDescent="0.3">
      <c r="A187" s="4">
        <v>480723050</v>
      </c>
      <c r="B187" s="3" t="s">
        <v>221</v>
      </c>
      <c r="C187" s="3" t="s">
        <v>1184</v>
      </c>
      <c r="D187" s="14">
        <v>83.718299865722656</v>
      </c>
      <c r="E187" s="14">
        <v>85.371063232421875</v>
      </c>
      <c r="F187" s="14">
        <v>82.53314208984375</v>
      </c>
      <c r="G187" s="14">
        <v>83.400718688964844</v>
      </c>
      <c r="H187" s="5">
        <v>1180</v>
      </c>
      <c r="I187" s="15">
        <v>6</v>
      </c>
      <c r="J187" s="15">
        <v>8</v>
      </c>
      <c r="K187" s="3" t="s">
        <v>3879</v>
      </c>
      <c r="L187" s="3" t="s">
        <v>3914</v>
      </c>
      <c r="M187" s="3" t="s">
        <v>3918</v>
      </c>
      <c r="N187" s="3" t="s">
        <v>3922</v>
      </c>
      <c r="O187" s="17">
        <v>0.19483315944671631</v>
      </c>
      <c r="P187" s="32">
        <v>48.997788200000002</v>
      </c>
      <c r="Q187" s="32">
        <v>260.0645751953125</v>
      </c>
      <c r="R187" s="5">
        <v>1636</v>
      </c>
      <c r="S187" s="5">
        <v>1636</v>
      </c>
      <c r="T187" s="16">
        <v>1</v>
      </c>
      <c r="U187" s="17">
        <v>0.19483315944671631</v>
      </c>
      <c r="V187" s="32">
        <v>49.702750020000003</v>
      </c>
      <c r="W187" s="32">
        <v>260.0645751953125</v>
      </c>
      <c r="X187" s="17">
        <v>7.3513515293598175E-2</v>
      </c>
      <c r="Y187" s="32">
        <v>47.842359360000003</v>
      </c>
      <c r="Z187" s="32">
        <v>181.40541076660159</v>
      </c>
      <c r="AA187" s="5">
        <v>1636</v>
      </c>
      <c r="AB187" s="5">
        <v>1636</v>
      </c>
      <c r="AC187" s="16">
        <v>1</v>
      </c>
      <c r="AD187" s="17">
        <v>7.3513515293598175E-2</v>
      </c>
      <c r="AE187" s="32">
        <v>48.47652926</v>
      </c>
      <c r="AF187" s="32">
        <v>181.40541076660159</v>
      </c>
      <c r="AG187" s="16">
        <v>0.66400000000000003</v>
      </c>
      <c r="AH187" s="16">
        <v>0.16200000000000001</v>
      </c>
      <c r="AI187" s="16">
        <v>2.5000000000000001E-2</v>
      </c>
      <c r="AJ187" s="16">
        <v>8.8999999999999996E-2</v>
      </c>
      <c r="AK187" s="16">
        <v>5.1999999999999998E-2</v>
      </c>
      <c r="AL187" s="16">
        <v>8.999999612569809E-3</v>
      </c>
      <c r="AM187" s="16">
        <v>5.8999999999999997E-2</v>
      </c>
      <c r="AN187" s="16">
        <v>0.16300000000000001</v>
      </c>
      <c r="AO187" s="16">
        <v>0.68500000000000005</v>
      </c>
      <c r="AP187" s="5">
        <v>1</v>
      </c>
      <c r="AQ187" s="31">
        <v>7462.1201171875</v>
      </c>
      <c r="AR187" s="31">
        <v>10709.68</v>
      </c>
    </row>
    <row r="188" spans="1:44" x14ac:dyDescent="0.3">
      <c r="A188" s="4">
        <v>880753000</v>
      </c>
      <c r="B188" s="3" t="s">
        <v>412</v>
      </c>
      <c r="C188" s="3" t="s">
        <v>1661</v>
      </c>
      <c r="D188" s="14">
        <v>78.399993896484375</v>
      </c>
      <c r="E188" s="14">
        <v>82.096458435058594</v>
      </c>
      <c r="F188" s="14">
        <v>82.699493408203125</v>
      </c>
      <c r="G188" s="14">
        <v>82.553886413574219</v>
      </c>
      <c r="H188" s="5">
        <v>54</v>
      </c>
      <c r="I188" s="15">
        <v>6</v>
      </c>
      <c r="J188" s="15">
        <v>8</v>
      </c>
      <c r="K188" s="3" t="s">
        <v>3833</v>
      </c>
      <c r="L188" s="3" t="s">
        <v>3911</v>
      </c>
      <c r="M188" s="3" t="s">
        <v>3916</v>
      </c>
      <c r="N188" s="3" t="s">
        <v>3921</v>
      </c>
      <c r="O188" s="17">
        <v>0.23076923191547391</v>
      </c>
      <c r="P188" s="32">
        <v>46.842553080000002</v>
      </c>
      <c r="Q188" s="32"/>
      <c r="R188" s="5">
        <v>56</v>
      </c>
      <c r="S188" s="5">
        <v>30</v>
      </c>
      <c r="T188" s="16">
        <v>0.53571426868438721</v>
      </c>
      <c r="U188" s="17">
        <v>0.25806450843811041</v>
      </c>
      <c r="V188" s="32">
        <v>48.380227150000003</v>
      </c>
      <c r="W188" s="32"/>
      <c r="X188" s="17">
        <v>0.17307692766189581</v>
      </c>
      <c r="Y188" s="32">
        <v>47.950266290000002</v>
      </c>
      <c r="Z188" s="32"/>
      <c r="AA188" s="5">
        <v>56</v>
      </c>
      <c r="AB188" s="5">
        <v>30</v>
      </c>
      <c r="AC188" s="16">
        <v>0.53571426868438721</v>
      </c>
      <c r="AD188" s="17">
        <v>6.4516127109527588E-2</v>
      </c>
      <c r="AE188" s="32">
        <v>47.996358170000001</v>
      </c>
      <c r="AF188" s="32"/>
      <c r="AG188" s="16"/>
      <c r="AH188" s="16"/>
      <c r="AI188" s="16"/>
      <c r="AJ188" s="16">
        <v>0.92600000000000005</v>
      </c>
      <c r="AK188" s="16"/>
      <c r="AL188" s="16">
        <v>7.4000000953674316E-2</v>
      </c>
      <c r="AM188" s="16"/>
      <c r="AN188" s="16">
        <v>0.111</v>
      </c>
      <c r="AO188" s="16">
        <v>0.5</v>
      </c>
      <c r="AP188" s="5">
        <v>0</v>
      </c>
      <c r="AQ188" s="31">
        <v>8470.0400390625</v>
      </c>
      <c r="AR188" s="31">
        <v>9770.9</v>
      </c>
    </row>
    <row r="189" spans="1:44" x14ac:dyDescent="0.3">
      <c r="A189" s="4">
        <v>500032050</v>
      </c>
      <c r="B189" s="3" t="s">
        <v>256</v>
      </c>
      <c r="C189" s="3" t="s">
        <v>1327</v>
      </c>
      <c r="D189" s="14">
        <v>82.090171813964844</v>
      </c>
      <c r="E189" s="14">
        <v>80.496299743652344</v>
      </c>
      <c r="F189" s="14">
        <v>80.020103454589844</v>
      </c>
      <c r="G189" s="14">
        <v>79.785072326660156</v>
      </c>
      <c r="H189" s="5">
        <v>546</v>
      </c>
      <c r="I189" s="15">
        <v>7</v>
      </c>
      <c r="J189" s="15">
        <v>8</v>
      </c>
      <c r="K189" s="3" t="s">
        <v>3897</v>
      </c>
      <c r="L189" s="3" t="s">
        <v>3915</v>
      </c>
      <c r="M189" s="3" t="s">
        <v>3919</v>
      </c>
      <c r="N189" s="3" t="s">
        <v>3921</v>
      </c>
      <c r="O189" s="17">
        <v>0.46003898978233337</v>
      </c>
      <c r="P189" s="32">
        <v>48.337993320000002</v>
      </c>
      <c r="Q189" s="32">
        <v>342.6900634765625</v>
      </c>
      <c r="R189" s="5">
        <v>1069</v>
      </c>
      <c r="S189" s="5">
        <v>458</v>
      </c>
      <c r="T189" s="16">
        <v>0.42843779921531677</v>
      </c>
      <c r="U189" s="17">
        <v>0.26923078298568731</v>
      </c>
      <c r="V189" s="32">
        <v>47.733966199999998</v>
      </c>
      <c r="W189" s="32">
        <v>295.19232177734381</v>
      </c>
      <c r="X189" s="17">
        <v>0.302734375</v>
      </c>
      <c r="Y189" s="32">
        <v>46.212259109999998</v>
      </c>
      <c r="Z189" s="32">
        <v>288.28125</v>
      </c>
      <c r="AA189" s="5">
        <v>1067</v>
      </c>
      <c r="AB189" s="5">
        <v>458</v>
      </c>
      <c r="AC189" s="16">
        <v>0.42843779921531677</v>
      </c>
      <c r="AD189" s="17">
        <v>0.14423076808452609</v>
      </c>
      <c r="AE189" s="32">
        <v>46.426393050000001</v>
      </c>
      <c r="AF189" s="32">
        <v>237.01922607421881</v>
      </c>
      <c r="AG189" s="16"/>
      <c r="AH189" s="16">
        <v>1.7999999999999999E-2</v>
      </c>
      <c r="AI189" s="16"/>
      <c r="AJ189" s="16">
        <v>0.96299999999999997</v>
      </c>
      <c r="AK189" s="16">
        <v>1.2999999999999999E-2</v>
      </c>
      <c r="AL189" s="16">
        <v>4.999999888241291E-3</v>
      </c>
      <c r="AM189" s="16"/>
      <c r="AN189" s="16">
        <v>0.13600000000000001</v>
      </c>
      <c r="AO189" s="16">
        <v>0.35099999999999998</v>
      </c>
      <c r="AP189" s="5">
        <v>0</v>
      </c>
      <c r="AQ189" s="31">
        <v>8850.3896484375</v>
      </c>
      <c r="AR189" s="31">
        <v>9014.64</v>
      </c>
    </row>
    <row r="190" spans="1:44" x14ac:dyDescent="0.3">
      <c r="A190" s="4">
        <v>489043945</v>
      </c>
      <c r="B190" s="3" t="s">
        <v>230</v>
      </c>
      <c r="C190" s="3" t="s">
        <v>1268</v>
      </c>
      <c r="D190" s="14">
        <v>81.588188171386719</v>
      </c>
      <c r="E190" s="14">
        <v>83.192901611328125</v>
      </c>
      <c r="F190" s="14">
        <v>77.171104431152344</v>
      </c>
      <c r="G190" s="14">
        <v>77.385795593261719</v>
      </c>
      <c r="H190" s="5">
        <v>246</v>
      </c>
      <c r="I190" s="15">
        <v>6</v>
      </c>
      <c r="J190" s="15">
        <v>8</v>
      </c>
      <c r="K190" s="3" t="s">
        <v>3879</v>
      </c>
      <c r="L190" s="3" t="s">
        <v>3914</v>
      </c>
      <c r="M190" s="3" t="s">
        <v>3918</v>
      </c>
      <c r="N190" s="3" t="s">
        <v>3924</v>
      </c>
      <c r="O190" s="17">
        <v>5.6338027119636543E-2</v>
      </c>
      <c r="P190" s="32">
        <v>48.134563110000002</v>
      </c>
      <c r="Q190" s="32"/>
      <c r="R190" s="5">
        <v>495</v>
      </c>
      <c r="S190" s="5">
        <v>495</v>
      </c>
      <c r="T190" s="16">
        <v>1</v>
      </c>
      <c r="U190" s="17">
        <v>5.6338027119636543E-2</v>
      </c>
      <c r="V190" s="32">
        <v>48.823049130000001</v>
      </c>
      <c r="W190" s="32"/>
      <c r="X190" s="17">
        <v>0</v>
      </c>
      <c r="Y190" s="32">
        <v>44.36423739</v>
      </c>
      <c r="Z190" s="32"/>
      <c r="AA190" s="5">
        <v>496</v>
      </c>
      <c r="AB190" s="5">
        <v>496</v>
      </c>
      <c r="AC190" s="16">
        <v>1</v>
      </c>
      <c r="AD190" s="17">
        <v>0</v>
      </c>
      <c r="AE190" s="32">
        <v>45.065961780000002</v>
      </c>
      <c r="AF190" s="32"/>
      <c r="AG190" s="16">
        <v>0.92300000000000004</v>
      </c>
      <c r="AH190" s="16">
        <v>0.02</v>
      </c>
      <c r="AI190" s="16"/>
      <c r="AJ190" s="16"/>
      <c r="AK190" s="16">
        <v>3.6999999999999998E-2</v>
      </c>
      <c r="AL190" s="16">
        <v>1.9999999552965161E-2</v>
      </c>
      <c r="AM190" s="16"/>
      <c r="AN190" s="16">
        <v>0.11799999999999999</v>
      </c>
      <c r="AO190" s="16">
        <v>0.89760000000000006</v>
      </c>
      <c r="AP190" s="5">
        <v>1</v>
      </c>
      <c r="AQ190" s="31">
        <v>9827.2099609375</v>
      </c>
      <c r="AR190" s="31">
        <v>12282.1</v>
      </c>
    </row>
    <row r="191" spans="1:44" x14ac:dyDescent="0.3">
      <c r="A191" s="4">
        <v>350941050</v>
      </c>
      <c r="B191" s="3" t="s">
        <v>149</v>
      </c>
      <c r="C191" s="3" t="s">
        <v>957</v>
      </c>
      <c r="D191" s="14">
        <v>85.087173461914063</v>
      </c>
      <c r="E191" s="14">
        <v>84.980010986328125</v>
      </c>
      <c r="F191" s="14">
        <v>85.991447448730469</v>
      </c>
      <c r="G191" s="14">
        <v>87.208297729492188</v>
      </c>
      <c r="H191" s="5">
        <v>224</v>
      </c>
      <c r="I191" s="15">
        <v>7</v>
      </c>
      <c r="J191" s="15">
        <v>12</v>
      </c>
      <c r="K191" s="3" t="s">
        <v>3800</v>
      </c>
      <c r="L191" s="3" t="s">
        <v>3910</v>
      </c>
      <c r="M191" s="3" t="s">
        <v>3917</v>
      </c>
      <c r="N191" s="3" t="s">
        <v>3921</v>
      </c>
      <c r="O191" s="17">
        <v>0.37614679336547852</v>
      </c>
      <c r="P191" s="32">
        <v>49.552523520000001</v>
      </c>
      <c r="Q191" s="32">
        <v>307.33944702148438</v>
      </c>
      <c r="R191" s="5">
        <v>150</v>
      </c>
      <c r="S191" s="5">
        <v>122</v>
      </c>
      <c r="T191" s="16">
        <v>0.81333333253860474</v>
      </c>
      <c r="U191" s="17">
        <v>0.37614679336547852</v>
      </c>
      <c r="V191" s="32">
        <v>49.544816240000003</v>
      </c>
      <c r="W191" s="32">
        <v>307.33944702148438</v>
      </c>
      <c r="X191" s="17">
        <v>0.21238937973976141</v>
      </c>
      <c r="Y191" s="32">
        <v>50.085615560000001</v>
      </c>
      <c r="Z191" s="32"/>
      <c r="AA191" s="5">
        <v>150</v>
      </c>
      <c r="AB191" s="5">
        <v>122</v>
      </c>
      <c r="AC191" s="16">
        <v>0.81333333253860474</v>
      </c>
      <c r="AD191" s="17">
        <v>0.21238937973976141</v>
      </c>
      <c r="AE191" s="32">
        <v>50.635492849999999</v>
      </c>
      <c r="AF191" s="32"/>
      <c r="AG191" s="16"/>
      <c r="AH191" s="16">
        <v>0.11600000000000001</v>
      </c>
      <c r="AI191" s="16"/>
      <c r="AJ191" s="16">
        <v>0.879</v>
      </c>
      <c r="AK191" s="16"/>
      <c r="AL191" s="16">
        <v>4.0000001899898052E-3</v>
      </c>
      <c r="AM191" s="16">
        <v>2.7E-2</v>
      </c>
      <c r="AN191" s="16">
        <v>0.11600000000000001</v>
      </c>
      <c r="AO191" s="16">
        <v>0.5071</v>
      </c>
      <c r="AP191" s="5">
        <v>1</v>
      </c>
      <c r="AQ191" s="31">
        <v>8180.1201171875</v>
      </c>
      <c r="AR191" s="31">
        <v>9380.9</v>
      </c>
    </row>
    <row r="192" spans="1:44" x14ac:dyDescent="0.3">
      <c r="A192" s="4">
        <v>511523000</v>
      </c>
      <c r="B192" s="3" t="s">
        <v>266</v>
      </c>
      <c r="C192" s="3" t="s">
        <v>1360</v>
      </c>
      <c r="D192" s="14">
        <v>82.91778564453125</v>
      </c>
      <c r="E192" s="14">
        <v>80.219993591308594</v>
      </c>
      <c r="F192" s="14">
        <v>88.702545166015625</v>
      </c>
      <c r="G192" s="14">
        <v>84.963333129882813</v>
      </c>
      <c r="H192" s="5">
        <v>284</v>
      </c>
      <c r="I192" s="15">
        <v>6</v>
      </c>
      <c r="J192" s="15">
        <v>8</v>
      </c>
      <c r="K192" s="3" t="s">
        <v>3893</v>
      </c>
      <c r="L192" s="3" t="s">
        <v>3908</v>
      </c>
      <c r="M192" s="3" t="s">
        <v>3917</v>
      </c>
      <c r="N192" s="3" t="s">
        <v>3923</v>
      </c>
      <c r="O192" s="17">
        <v>0.37121212482452393</v>
      </c>
      <c r="P192" s="32">
        <v>48.673382930000002</v>
      </c>
      <c r="Q192" s="32">
        <v>310.98486328125</v>
      </c>
      <c r="R192" s="5">
        <v>526</v>
      </c>
      <c r="S192" s="5">
        <v>260</v>
      </c>
      <c r="T192" s="16">
        <v>0.49429658055305481</v>
      </c>
      <c r="U192" s="17">
        <v>0.23529411852359769</v>
      </c>
      <c r="V192" s="32">
        <v>47.622373209999999</v>
      </c>
      <c r="W192" s="32">
        <v>268.06723022460938</v>
      </c>
      <c r="X192" s="17">
        <v>0.37121212482452393</v>
      </c>
      <c r="Y192" s="32">
        <v>51.844190380000001</v>
      </c>
      <c r="Z192" s="32">
        <v>294.31817626953131</v>
      </c>
      <c r="AA192" s="5">
        <v>526</v>
      </c>
      <c r="AB192" s="5">
        <v>260</v>
      </c>
      <c r="AC192" s="16">
        <v>0.49429658055305481</v>
      </c>
      <c r="AD192" s="17">
        <v>0.2100840359926224</v>
      </c>
      <c r="AE192" s="32">
        <v>49.362559429999997</v>
      </c>
      <c r="AF192" s="32">
        <v>240.33613586425781</v>
      </c>
      <c r="AG192" s="16">
        <v>1.7999999999999999E-2</v>
      </c>
      <c r="AH192" s="16">
        <v>3.9E-2</v>
      </c>
      <c r="AI192" s="16"/>
      <c r="AJ192" s="16">
        <v>0.877</v>
      </c>
      <c r="AK192" s="16">
        <v>5.2999999999999999E-2</v>
      </c>
      <c r="AL192" s="16">
        <v>1.4000000432133669E-2</v>
      </c>
      <c r="AM192" s="16"/>
      <c r="AN192" s="16">
        <v>0.151</v>
      </c>
      <c r="AO192" s="16">
        <v>0.378</v>
      </c>
      <c r="AP192" s="5">
        <v>0</v>
      </c>
      <c r="AQ192" s="31">
        <v>8659.009765625</v>
      </c>
      <c r="AR192" s="31">
        <v>10043.09</v>
      </c>
    </row>
    <row r="193" spans="1:44" x14ac:dyDescent="0.3">
      <c r="A193" s="4">
        <v>1060053000</v>
      </c>
      <c r="B193" s="3" t="s">
        <v>503</v>
      </c>
      <c r="C193" s="3" t="s">
        <v>2000</v>
      </c>
      <c r="D193" s="14">
        <v>87.063919067382813</v>
      </c>
      <c r="E193" s="14">
        <v>87.867607116699219</v>
      </c>
      <c r="F193" s="14">
        <v>84.878746032714844</v>
      </c>
      <c r="G193" s="14">
        <v>83.364723205566406</v>
      </c>
      <c r="H193" s="5">
        <v>300</v>
      </c>
      <c r="I193" s="15">
        <v>6</v>
      </c>
      <c r="J193" s="15">
        <v>8</v>
      </c>
      <c r="K193" s="3" t="s">
        <v>3796</v>
      </c>
      <c r="L193" s="3" t="s">
        <v>3907</v>
      </c>
      <c r="M193" s="3" t="s">
        <v>3917</v>
      </c>
      <c r="N193" s="3" t="s">
        <v>3923</v>
      </c>
      <c r="O193" s="17">
        <v>0.44363635778427118</v>
      </c>
      <c r="P193" s="32">
        <v>50.353596639999999</v>
      </c>
      <c r="Q193" s="32">
        <v>336</v>
      </c>
      <c r="R193" s="5">
        <v>530</v>
      </c>
      <c r="S193" s="5">
        <v>374</v>
      </c>
      <c r="T193" s="16">
        <v>0.70566040277481079</v>
      </c>
      <c r="U193" s="17">
        <v>0.38461539149284357</v>
      </c>
      <c r="V193" s="32">
        <v>50.711037560000001</v>
      </c>
      <c r="W193" s="32">
        <v>321.5384521484375</v>
      </c>
      <c r="X193" s="17">
        <v>0.35144928097724909</v>
      </c>
      <c r="Y193" s="32">
        <v>49.363854500000002</v>
      </c>
      <c r="Z193" s="32">
        <v>292.39129638671881</v>
      </c>
      <c r="AA193" s="5">
        <v>533</v>
      </c>
      <c r="AB193" s="5">
        <v>377</v>
      </c>
      <c r="AC193" s="16">
        <v>0.70566040277481079</v>
      </c>
      <c r="AD193" s="17">
        <v>0.25510203838348389</v>
      </c>
      <c r="AE193" s="32">
        <v>48.456119020000003</v>
      </c>
      <c r="AF193" s="32">
        <v>267.85714721679688</v>
      </c>
      <c r="AG193" s="16">
        <v>2.3E-2</v>
      </c>
      <c r="AH193" s="16">
        <v>0.13700000000000001</v>
      </c>
      <c r="AI193" s="16"/>
      <c r="AJ193" s="16">
        <v>0.80300000000000005</v>
      </c>
      <c r="AK193" s="16">
        <v>2.3E-2</v>
      </c>
      <c r="AL193" s="16">
        <v>1.30000002682209E-2</v>
      </c>
      <c r="AM193" s="16">
        <v>2.7E-2</v>
      </c>
      <c r="AN193" s="16">
        <v>7.6999999999999999E-2</v>
      </c>
      <c r="AO193" s="16">
        <v>0.66800000000000004</v>
      </c>
      <c r="AP193" s="5">
        <v>0</v>
      </c>
      <c r="AQ193" s="31">
        <v>10336.23046875</v>
      </c>
      <c r="AR193" s="31">
        <v>10858.08</v>
      </c>
    </row>
    <row r="194" spans="1:44" x14ac:dyDescent="0.3">
      <c r="A194" s="4">
        <v>1071523000</v>
      </c>
      <c r="B194" s="3" t="s">
        <v>507</v>
      </c>
      <c r="C194" s="3" t="s">
        <v>2004</v>
      </c>
      <c r="D194" s="14">
        <v>85.472366333007813</v>
      </c>
      <c r="E194" s="14">
        <v>86.718315124511719</v>
      </c>
      <c r="F194" s="14">
        <v>81.432411193847656</v>
      </c>
      <c r="G194" s="14">
        <v>82.69512939453125</v>
      </c>
      <c r="H194" s="5">
        <v>238</v>
      </c>
      <c r="I194" s="15">
        <v>6</v>
      </c>
      <c r="J194" s="15">
        <v>8</v>
      </c>
      <c r="K194" s="3" t="s">
        <v>3822</v>
      </c>
      <c r="L194" s="3" t="s">
        <v>3913</v>
      </c>
      <c r="M194" s="3" t="s">
        <v>3916</v>
      </c>
      <c r="N194" s="3" t="s">
        <v>3921</v>
      </c>
      <c r="O194" s="17">
        <v>0.35135135054588318</v>
      </c>
      <c r="P194" s="32">
        <v>49.708622439999999</v>
      </c>
      <c r="Q194" s="32">
        <v>315.3153076171875</v>
      </c>
      <c r="R194" s="5">
        <v>424</v>
      </c>
      <c r="S194" s="5">
        <v>247</v>
      </c>
      <c r="T194" s="16">
        <v>0.58254718780517578</v>
      </c>
      <c r="U194" s="17">
        <v>0.26271185278892523</v>
      </c>
      <c r="V194" s="32">
        <v>50.246869770000004</v>
      </c>
      <c r="W194" s="32">
        <v>281.35592651367188</v>
      </c>
      <c r="X194" s="17">
        <v>0.21171170473098749</v>
      </c>
      <c r="Y194" s="32">
        <v>47.128362240000001</v>
      </c>
      <c r="Z194" s="32">
        <v>235.58558654785159</v>
      </c>
      <c r="AA194" s="5">
        <v>423</v>
      </c>
      <c r="AB194" s="5">
        <v>246</v>
      </c>
      <c r="AC194" s="16">
        <v>0.58254718780517578</v>
      </c>
      <c r="AD194" s="17">
        <v>0.1525423675775528</v>
      </c>
      <c r="AE194" s="32">
        <v>48.076447010000003</v>
      </c>
      <c r="AF194" s="32"/>
      <c r="AG194" s="16"/>
      <c r="AH194" s="16"/>
      <c r="AI194" s="16"/>
      <c r="AJ194" s="16">
        <v>0.94100000000000006</v>
      </c>
      <c r="AK194" s="16">
        <v>3.4000000000000002E-2</v>
      </c>
      <c r="AL194" s="16">
        <v>2.500000037252903E-2</v>
      </c>
      <c r="AM194" s="16"/>
      <c r="AN194" s="16">
        <v>0.151</v>
      </c>
      <c r="AO194" s="16">
        <v>0.48399999999999999</v>
      </c>
      <c r="AP194" s="5">
        <v>0</v>
      </c>
      <c r="AQ194" s="31">
        <v>6895.39990234375</v>
      </c>
      <c r="AR194" s="31">
        <v>8818.01</v>
      </c>
    </row>
    <row r="195" spans="1:44" x14ac:dyDescent="0.3">
      <c r="A195" s="4">
        <v>840043010</v>
      </c>
      <c r="B195" s="3" t="s">
        <v>399</v>
      </c>
      <c r="C195" s="3" t="s">
        <v>1633</v>
      </c>
      <c r="D195" s="14">
        <v>90.868621826171875</v>
      </c>
      <c r="E195" s="14">
        <v>92.410804748535156</v>
      </c>
      <c r="F195" s="14">
        <v>90.68682861328125</v>
      </c>
      <c r="G195" s="14">
        <v>91.903587341308594</v>
      </c>
      <c r="H195" s="5">
        <v>84</v>
      </c>
      <c r="I195" s="15">
        <v>6</v>
      </c>
      <c r="J195" s="15">
        <v>8</v>
      </c>
      <c r="K195" s="3" t="s">
        <v>3802</v>
      </c>
      <c r="L195" s="3" t="s">
        <v>3907</v>
      </c>
      <c r="M195" s="3" t="s">
        <v>3916</v>
      </c>
      <c r="N195" s="3" t="s">
        <v>3921</v>
      </c>
      <c r="O195" s="17">
        <v>0.39743590354919428</v>
      </c>
      <c r="P195" s="32">
        <v>51.895447330000003</v>
      </c>
      <c r="Q195" s="32">
        <v>311.5384521484375</v>
      </c>
      <c r="R195" s="5">
        <v>150</v>
      </c>
      <c r="S195" s="5">
        <v>150</v>
      </c>
      <c r="T195" s="16">
        <v>1</v>
      </c>
      <c r="U195" s="17">
        <v>0.39743590354919428</v>
      </c>
      <c r="V195" s="32">
        <v>52.545911619999998</v>
      </c>
      <c r="W195" s="32">
        <v>311.5384521484375</v>
      </c>
      <c r="X195" s="17">
        <v>0.32051283121109009</v>
      </c>
      <c r="Y195" s="32">
        <v>53.131312039999997</v>
      </c>
      <c r="Z195" s="32">
        <v>292.30767822265631</v>
      </c>
      <c r="AA195" s="5">
        <v>150</v>
      </c>
      <c r="AB195" s="5">
        <v>150</v>
      </c>
      <c r="AC195" s="16">
        <v>1</v>
      </c>
      <c r="AD195" s="17">
        <v>0.32051283121109009</v>
      </c>
      <c r="AE195" s="32">
        <v>53.297799689999998</v>
      </c>
      <c r="AF195" s="32">
        <v>292.30767822265631</v>
      </c>
      <c r="AG195" s="16"/>
      <c r="AH195" s="16"/>
      <c r="AI195" s="16"/>
      <c r="AJ195" s="16">
        <v>0.96399999999999997</v>
      </c>
      <c r="AK195" s="16"/>
      <c r="AL195" s="16">
        <v>3.5999998450279243E-2</v>
      </c>
      <c r="AM195" s="16"/>
      <c r="AN195" s="16">
        <v>0.22600000000000001</v>
      </c>
      <c r="AO195" s="16">
        <v>1</v>
      </c>
      <c r="AP195" s="5">
        <v>0</v>
      </c>
      <c r="AQ195" s="31">
        <v>9638.8798828125</v>
      </c>
      <c r="AR195" s="31">
        <v>11817.02</v>
      </c>
    </row>
    <row r="196" spans="1:44" x14ac:dyDescent="0.3">
      <c r="A196" s="4">
        <v>71251050</v>
      </c>
      <c r="B196" s="3" t="s">
        <v>28</v>
      </c>
      <c r="C196" s="3" t="s">
        <v>603</v>
      </c>
      <c r="D196" s="14">
        <v>93.636703491210938</v>
      </c>
      <c r="E196" s="14">
        <v>91.560844421386719</v>
      </c>
      <c r="F196" s="14">
        <v>79.815330505371094</v>
      </c>
      <c r="G196" s="14">
        <v>82.779060363769531</v>
      </c>
      <c r="H196" s="5">
        <v>74</v>
      </c>
      <c r="I196" s="15">
        <v>7</v>
      </c>
      <c r="J196" s="15">
        <v>12</v>
      </c>
      <c r="K196" s="3" t="s">
        <v>3835</v>
      </c>
      <c r="L196" s="3" t="s">
        <v>3908</v>
      </c>
      <c r="M196" s="3" t="s">
        <v>3917</v>
      </c>
      <c r="N196" s="3" t="s">
        <v>3921</v>
      </c>
      <c r="O196" s="17">
        <v>0.29411765933036799</v>
      </c>
      <c r="P196" s="32">
        <v>53.017207640000002</v>
      </c>
      <c r="Q196" s="32"/>
      <c r="R196" s="5">
        <v>39</v>
      </c>
      <c r="S196" s="5">
        <v>20</v>
      </c>
      <c r="T196" s="16">
        <v>0.5128205418586731</v>
      </c>
      <c r="U196" s="17">
        <v>0</v>
      </c>
      <c r="V196" s="32">
        <v>52.20263696</v>
      </c>
      <c r="W196" s="32"/>
      <c r="X196" s="17">
        <v>0.25</v>
      </c>
      <c r="Y196" s="32">
        <v>46.079431309999997</v>
      </c>
      <c r="Z196" s="32"/>
      <c r="AA196" s="5">
        <v>39</v>
      </c>
      <c r="AB196" s="5">
        <v>20</v>
      </c>
      <c r="AC196" s="16">
        <v>0.5128205418586731</v>
      </c>
      <c r="AD196" s="17">
        <v>0.1875</v>
      </c>
      <c r="AE196" s="32">
        <v>48.124034809999998</v>
      </c>
      <c r="AF196" s="32"/>
      <c r="AG196" s="16"/>
      <c r="AH196" s="16"/>
      <c r="AI196" s="16"/>
      <c r="AJ196" s="16">
        <v>0.91900000000000004</v>
      </c>
      <c r="AK196" s="16">
        <v>6.8000000000000005E-2</v>
      </c>
      <c r="AL196" s="16">
        <v>1.4000000432133669E-2</v>
      </c>
      <c r="AM196" s="16"/>
      <c r="AN196" s="16">
        <v>9.5000000000000001E-2</v>
      </c>
      <c r="AO196" s="16">
        <v>0.37</v>
      </c>
      <c r="AP196" s="5">
        <v>0</v>
      </c>
      <c r="AQ196" s="31">
        <v>10105.7998046875</v>
      </c>
      <c r="AR196" s="31">
        <v>12068.27</v>
      </c>
    </row>
    <row r="197" spans="1:44" x14ac:dyDescent="0.3">
      <c r="A197" s="4">
        <v>1040411050</v>
      </c>
      <c r="B197" s="3" t="s">
        <v>491</v>
      </c>
      <c r="C197" s="3" t="s">
        <v>1975</v>
      </c>
      <c r="D197" s="14">
        <v>100.83265686035161</v>
      </c>
      <c r="E197" s="14">
        <v>98.334487915039063</v>
      </c>
      <c r="F197" s="14">
        <v>101.2433395385742</v>
      </c>
      <c r="G197" s="14">
        <v>99.525657653808594</v>
      </c>
      <c r="H197" s="5">
        <v>93</v>
      </c>
      <c r="I197" s="15">
        <v>7</v>
      </c>
      <c r="J197" s="15">
        <v>12</v>
      </c>
      <c r="K197" s="3" t="s">
        <v>3847</v>
      </c>
      <c r="L197" s="3" t="s">
        <v>3907</v>
      </c>
      <c r="M197" s="3" t="s">
        <v>3917</v>
      </c>
      <c r="N197" s="3" t="s">
        <v>3921</v>
      </c>
      <c r="O197" s="17">
        <v>0.37209302186965942</v>
      </c>
      <c r="P197" s="32">
        <v>55.93335999</v>
      </c>
      <c r="Q197" s="32"/>
      <c r="R197" s="5">
        <v>66</v>
      </c>
      <c r="S197" s="5">
        <v>50</v>
      </c>
      <c r="T197" s="16">
        <v>0.75757575035095215</v>
      </c>
      <c r="U197" s="17">
        <v>0.35483869910240168</v>
      </c>
      <c r="V197" s="32">
        <v>54.93832836</v>
      </c>
      <c r="W197" s="32"/>
      <c r="X197" s="17">
        <v>0.48979592323303223</v>
      </c>
      <c r="Y197" s="32">
        <v>59.978869940000003</v>
      </c>
      <c r="Z197" s="32">
        <v>322.448974609375</v>
      </c>
      <c r="AA197" s="5">
        <v>66</v>
      </c>
      <c r="AB197" s="5">
        <v>50</v>
      </c>
      <c r="AC197" s="16">
        <v>0.75757575035095215</v>
      </c>
      <c r="AD197" s="17">
        <v>0.5</v>
      </c>
      <c r="AE197" s="32">
        <v>57.619645130000002</v>
      </c>
      <c r="AF197" s="32">
        <v>327.77777099609381</v>
      </c>
      <c r="AG197" s="16"/>
      <c r="AH197" s="16"/>
      <c r="AI197" s="16"/>
      <c r="AJ197" s="16">
        <v>0.98899999999999999</v>
      </c>
      <c r="AK197" s="16"/>
      <c r="AL197" s="16">
        <v>1.099999994039536E-2</v>
      </c>
      <c r="AM197" s="16"/>
      <c r="AN197" s="16">
        <v>0.11799999999999999</v>
      </c>
      <c r="AO197" s="16">
        <v>0.67400000000000004</v>
      </c>
      <c r="AP197" s="5">
        <v>0</v>
      </c>
      <c r="AQ197" s="31">
        <v>12289.4404296875</v>
      </c>
      <c r="AR197" s="31">
        <v>14654.77</v>
      </c>
    </row>
    <row r="198" spans="1:44" x14ac:dyDescent="0.3">
      <c r="A198" s="4">
        <v>661071050</v>
      </c>
      <c r="B198" s="3" t="s">
        <v>323</v>
      </c>
      <c r="C198" s="3" t="s">
        <v>1478</v>
      </c>
      <c r="D198" s="14">
        <v>77.843162536621094</v>
      </c>
      <c r="E198" s="14">
        <v>79.386665344238281</v>
      </c>
      <c r="F198" s="14">
        <v>83.0831298828125</v>
      </c>
      <c r="G198" s="14">
        <v>81.903656005859375</v>
      </c>
      <c r="H198" s="5">
        <v>325</v>
      </c>
      <c r="I198" s="15">
        <v>7</v>
      </c>
      <c r="J198" s="15">
        <v>12</v>
      </c>
      <c r="K198" s="3" t="s">
        <v>3801</v>
      </c>
      <c r="L198" s="3" t="s">
        <v>3909</v>
      </c>
      <c r="M198" s="3" t="s">
        <v>3917</v>
      </c>
      <c r="N198" s="3" t="s">
        <v>3921</v>
      </c>
      <c r="O198" s="17">
        <v>0.37426900863647461</v>
      </c>
      <c r="P198" s="32">
        <v>46.616897109999996</v>
      </c>
      <c r="Q198" s="32">
        <v>297.66082763671881</v>
      </c>
      <c r="R198" s="5">
        <v>225</v>
      </c>
      <c r="S198" s="5">
        <v>117</v>
      </c>
      <c r="T198" s="16">
        <v>0.51999998092651367</v>
      </c>
      <c r="U198" s="17">
        <v>0.26744186878204351</v>
      </c>
      <c r="V198" s="32">
        <v>47.285815849999999</v>
      </c>
      <c r="W198" s="32">
        <v>263.9534912109375</v>
      </c>
      <c r="X198" s="17">
        <v>0.25943395495414728</v>
      </c>
      <c r="Y198" s="32">
        <v>48.199116289999999</v>
      </c>
      <c r="Z198" s="32">
        <v>251.88679504394531</v>
      </c>
      <c r="AA198" s="5">
        <v>225</v>
      </c>
      <c r="AB198" s="5">
        <v>117</v>
      </c>
      <c r="AC198" s="16">
        <v>0.51999998092651367</v>
      </c>
      <c r="AD198" s="17">
        <v>0.16363635659217829</v>
      </c>
      <c r="AE198" s="32">
        <v>47.627665469999997</v>
      </c>
      <c r="AF198" s="32"/>
      <c r="AG198" s="16"/>
      <c r="AH198" s="16"/>
      <c r="AI198" s="16"/>
      <c r="AJ198" s="16">
        <v>0.98799999999999999</v>
      </c>
      <c r="AK198" s="16"/>
      <c r="AL198" s="16">
        <v>1.200000010430813E-2</v>
      </c>
      <c r="AM198" s="16"/>
      <c r="AN198" s="16">
        <v>9.8000000000000004E-2</v>
      </c>
      <c r="AO198" s="16">
        <v>0.503</v>
      </c>
      <c r="AP198" s="5">
        <v>0</v>
      </c>
      <c r="AQ198" s="31">
        <v>8394.7900390625</v>
      </c>
      <c r="AR198" s="31">
        <v>8586.06</v>
      </c>
    </row>
    <row r="199" spans="1:44" x14ac:dyDescent="0.3">
      <c r="A199" s="4">
        <v>480773070</v>
      </c>
      <c r="B199" s="3" t="s">
        <v>225</v>
      </c>
      <c r="C199" s="3" t="s">
        <v>1214</v>
      </c>
      <c r="D199" s="14">
        <v>84.759765625</v>
      </c>
      <c r="E199" s="14">
        <v>84.793251037597656</v>
      </c>
      <c r="F199" s="14">
        <v>79.583122253417969</v>
      </c>
      <c r="G199" s="14">
        <v>79.194610595703125</v>
      </c>
      <c r="H199" s="5">
        <v>826</v>
      </c>
      <c r="I199" s="15">
        <v>7</v>
      </c>
      <c r="J199" s="15">
        <v>8</v>
      </c>
      <c r="K199" s="3" t="s">
        <v>3879</v>
      </c>
      <c r="L199" s="3" t="s">
        <v>3914</v>
      </c>
      <c r="M199" s="3" t="s">
        <v>3919</v>
      </c>
      <c r="N199" s="3" t="s">
        <v>3922</v>
      </c>
      <c r="O199" s="17">
        <v>0.43999999761581421</v>
      </c>
      <c r="P199" s="32">
        <v>49.419842340000002</v>
      </c>
      <c r="Q199" s="32">
        <v>333.06668090820313</v>
      </c>
      <c r="R199" s="5">
        <v>1487</v>
      </c>
      <c r="S199" s="5">
        <v>959</v>
      </c>
      <c r="T199" s="16">
        <v>0.64492267370223999</v>
      </c>
      <c r="U199" s="17">
        <v>0.33469387888908392</v>
      </c>
      <c r="V199" s="32">
        <v>49.469387820000001</v>
      </c>
      <c r="W199" s="32">
        <v>303.06121826171881</v>
      </c>
      <c r="X199" s="17">
        <v>0.25699067115783691</v>
      </c>
      <c r="Y199" s="32">
        <v>45.928807280000001</v>
      </c>
      <c r="Z199" s="32">
        <v>257.65646362304688</v>
      </c>
      <c r="AA199" s="5">
        <v>1496</v>
      </c>
      <c r="AB199" s="5">
        <v>964</v>
      </c>
      <c r="AC199" s="16">
        <v>0.64492267370223999</v>
      </c>
      <c r="AD199" s="17">
        <v>0.1642710417509079</v>
      </c>
      <c r="AE199" s="32">
        <v>46.091590240000002</v>
      </c>
      <c r="AF199" s="32">
        <v>222.99794006347659</v>
      </c>
      <c r="AG199" s="16">
        <v>0.154</v>
      </c>
      <c r="AH199" s="16">
        <v>0.16200000000000001</v>
      </c>
      <c r="AI199" s="16"/>
      <c r="AJ199" s="16">
        <v>0.54600000000000004</v>
      </c>
      <c r="AK199" s="16">
        <v>0.11899999999999999</v>
      </c>
      <c r="AL199" s="16">
        <v>1.8999999389052391E-2</v>
      </c>
      <c r="AM199" s="16">
        <v>2.9000000000000001E-2</v>
      </c>
      <c r="AN199" s="16">
        <v>9.6000000000000002E-2</v>
      </c>
      <c r="AO199" s="16">
        <v>0.54100000000000004</v>
      </c>
      <c r="AP199" s="5">
        <v>0</v>
      </c>
      <c r="AQ199" s="31">
        <v>7752.64013671875</v>
      </c>
      <c r="AR199" s="31">
        <v>9184.91</v>
      </c>
    </row>
    <row r="200" spans="1:44" x14ac:dyDescent="0.3">
      <c r="A200" s="4">
        <v>480773060</v>
      </c>
      <c r="B200" s="3" t="s">
        <v>225</v>
      </c>
      <c r="C200" s="3" t="s">
        <v>1213</v>
      </c>
      <c r="D200" s="14">
        <v>82.544242858886719</v>
      </c>
      <c r="E200" s="14">
        <v>83.771255493164063</v>
      </c>
      <c r="F200" s="14">
        <v>80.979782104492188</v>
      </c>
      <c r="G200" s="14">
        <v>82.767349243164063</v>
      </c>
      <c r="H200" s="5">
        <v>911</v>
      </c>
      <c r="I200" s="15">
        <v>6</v>
      </c>
      <c r="J200" s="15">
        <v>8</v>
      </c>
      <c r="K200" s="3" t="s">
        <v>3879</v>
      </c>
      <c r="L200" s="3" t="s">
        <v>3914</v>
      </c>
      <c r="M200" s="3" t="s">
        <v>3919</v>
      </c>
      <c r="N200" s="3" t="s">
        <v>3922</v>
      </c>
      <c r="O200" s="17">
        <v>0.2917705774307251</v>
      </c>
      <c r="P200" s="32">
        <v>48.522003079999998</v>
      </c>
      <c r="Q200" s="32">
        <v>283.66583251953131</v>
      </c>
      <c r="R200" s="5">
        <v>1651</v>
      </c>
      <c r="S200" s="5">
        <v>1496</v>
      </c>
      <c r="T200" s="16">
        <v>0.90611749887466431</v>
      </c>
      <c r="U200" s="17">
        <v>0.27121001482009888</v>
      </c>
      <c r="V200" s="32">
        <v>49.056631789999997</v>
      </c>
      <c r="W200" s="32">
        <v>277.6077880859375</v>
      </c>
      <c r="X200" s="17">
        <v>0.13732834160327911</v>
      </c>
      <c r="Y200" s="32">
        <v>46.834763760000001</v>
      </c>
      <c r="Z200" s="32">
        <v>217.10362243652341</v>
      </c>
      <c r="AA200" s="5">
        <v>1654</v>
      </c>
      <c r="AB200" s="5">
        <v>1499</v>
      </c>
      <c r="AC200" s="16">
        <v>0.90611749887466431</v>
      </c>
      <c r="AD200" s="17">
        <v>0.1210013926029205</v>
      </c>
      <c r="AE200" s="32">
        <v>48.117397150000002</v>
      </c>
      <c r="AF200" s="32">
        <v>210.01390075683591</v>
      </c>
      <c r="AG200" s="16">
        <v>0.122</v>
      </c>
      <c r="AH200" s="16">
        <v>0.35899999999999999</v>
      </c>
      <c r="AI200" s="16"/>
      <c r="AJ200" s="16">
        <v>0.40500000000000003</v>
      </c>
      <c r="AK200" s="16">
        <v>0.11</v>
      </c>
      <c r="AL200" s="16">
        <v>4.0000001899898052E-3</v>
      </c>
      <c r="AM200" s="16">
        <v>0.113</v>
      </c>
      <c r="AN200" s="16">
        <v>0.14399999999999999</v>
      </c>
      <c r="AO200" s="16">
        <v>0.78600000000000003</v>
      </c>
      <c r="AP200" s="5">
        <v>0</v>
      </c>
      <c r="AQ200" s="31">
        <v>8022.669921875</v>
      </c>
      <c r="AR200" s="31">
        <v>10183.4</v>
      </c>
    </row>
    <row r="201" spans="1:44" x14ac:dyDescent="0.3">
      <c r="A201" s="4">
        <v>480773050</v>
      </c>
      <c r="B201" s="3" t="s">
        <v>225</v>
      </c>
      <c r="C201" s="3" t="s">
        <v>1212</v>
      </c>
      <c r="D201" s="14">
        <v>82.427787780761719</v>
      </c>
      <c r="E201" s="14">
        <v>82.382225036621094</v>
      </c>
      <c r="F201" s="14">
        <v>83.140243530273438</v>
      </c>
      <c r="G201" s="14">
        <v>83.426315307617188</v>
      </c>
      <c r="H201" s="5">
        <v>754</v>
      </c>
      <c r="I201" s="15">
        <v>6</v>
      </c>
      <c r="J201" s="15">
        <v>6</v>
      </c>
      <c r="K201" s="3" t="s">
        <v>3879</v>
      </c>
      <c r="L201" s="3" t="s">
        <v>3914</v>
      </c>
      <c r="M201" s="3" t="s">
        <v>3919</v>
      </c>
      <c r="N201" s="3" t="s">
        <v>3922</v>
      </c>
      <c r="O201" s="17">
        <v>0.38999998569488531</v>
      </c>
      <c r="P201" s="32">
        <v>48.474810980000001</v>
      </c>
      <c r="Q201" s="32">
        <v>316</v>
      </c>
      <c r="R201" s="5">
        <v>1491</v>
      </c>
      <c r="S201" s="5">
        <v>1110</v>
      </c>
      <c r="T201" s="16">
        <v>0.74446678161621094</v>
      </c>
      <c r="U201" s="17">
        <v>0.3115384578704834</v>
      </c>
      <c r="V201" s="32">
        <v>48.495640309999999</v>
      </c>
      <c r="W201" s="32">
        <v>296.5384521484375</v>
      </c>
      <c r="X201" s="17">
        <v>0.32428571581840521</v>
      </c>
      <c r="Y201" s="32">
        <v>48.236162530000001</v>
      </c>
      <c r="Z201" s="32">
        <v>270.14285278320313</v>
      </c>
      <c r="AA201" s="5">
        <v>1487</v>
      </c>
      <c r="AB201" s="5">
        <v>1107</v>
      </c>
      <c r="AC201" s="16">
        <v>0.74446678161621094</v>
      </c>
      <c r="AD201" s="17">
        <v>0.27115383744239813</v>
      </c>
      <c r="AE201" s="32">
        <v>48.491042620000002</v>
      </c>
      <c r="AF201" s="32">
        <v>248.26922607421881</v>
      </c>
      <c r="AG201" s="16">
        <v>0.153</v>
      </c>
      <c r="AH201" s="16">
        <v>0.16400000000000001</v>
      </c>
      <c r="AI201" s="16"/>
      <c r="AJ201" s="16">
        <v>0.54400000000000004</v>
      </c>
      <c r="AK201" s="16">
        <v>0.121</v>
      </c>
      <c r="AL201" s="16">
        <v>1.8999999389052391E-2</v>
      </c>
      <c r="AM201" s="16">
        <v>4.3999999999999997E-2</v>
      </c>
      <c r="AN201" s="16">
        <v>0.121</v>
      </c>
      <c r="AO201" s="16">
        <v>0.64900000000000002</v>
      </c>
      <c r="AP201" s="5">
        <v>0</v>
      </c>
      <c r="AQ201" s="31">
        <v>8225.5400390625</v>
      </c>
      <c r="AR201" s="31">
        <v>10114.879999999999</v>
      </c>
    </row>
    <row r="202" spans="1:44" x14ac:dyDescent="0.3">
      <c r="A202" s="4">
        <v>480773000</v>
      </c>
      <c r="B202" s="3" t="s">
        <v>225</v>
      </c>
      <c r="C202" s="3" t="s">
        <v>1211</v>
      </c>
      <c r="D202" s="14">
        <v>84.016944885253906</v>
      </c>
      <c r="E202" s="14">
        <v>84.433219909667969</v>
      </c>
      <c r="F202" s="14">
        <v>80.6290283203125</v>
      </c>
      <c r="G202" s="14">
        <v>81.788192749023438</v>
      </c>
      <c r="H202" s="5">
        <v>804</v>
      </c>
      <c r="I202" s="15">
        <v>7</v>
      </c>
      <c r="J202" s="15">
        <v>8</v>
      </c>
      <c r="K202" s="3" t="s">
        <v>3879</v>
      </c>
      <c r="L202" s="3" t="s">
        <v>3914</v>
      </c>
      <c r="M202" s="3" t="s">
        <v>3919</v>
      </c>
      <c r="N202" s="3" t="s">
        <v>3922</v>
      </c>
      <c r="O202" s="17">
        <v>0.33528551459312439</v>
      </c>
      <c r="P202" s="32">
        <v>49.118814919999998</v>
      </c>
      <c r="Q202" s="32">
        <v>304.53878784179688</v>
      </c>
      <c r="R202" s="5">
        <v>1418</v>
      </c>
      <c r="S202" s="5">
        <v>1141</v>
      </c>
      <c r="T202" s="16">
        <v>0.80465441942214966</v>
      </c>
      <c r="U202" s="17">
        <v>0.29927006363868708</v>
      </c>
      <c r="V202" s="32">
        <v>49.323981779999997</v>
      </c>
      <c r="W202" s="32">
        <v>291.788330078125</v>
      </c>
      <c r="X202" s="17">
        <v>0.19793204963207239</v>
      </c>
      <c r="Y202" s="32">
        <v>46.607243410000002</v>
      </c>
      <c r="Z202" s="32">
        <v>239.2909851074219</v>
      </c>
      <c r="AA202" s="5">
        <v>1403</v>
      </c>
      <c r="AB202" s="5">
        <v>1129</v>
      </c>
      <c r="AC202" s="16">
        <v>0.80465441942214966</v>
      </c>
      <c r="AD202" s="17">
        <v>0.1715867221355438</v>
      </c>
      <c r="AE202" s="32">
        <v>47.562196399999998</v>
      </c>
      <c r="AF202" s="32">
        <v>228.0442810058594</v>
      </c>
      <c r="AG202" s="16">
        <v>0.127</v>
      </c>
      <c r="AH202" s="16">
        <v>0.14399999999999999</v>
      </c>
      <c r="AI202" s="16"/>
      <c r="AJ202" s="16">
        <v>0.58599999999999997</v>
      </c>
      <c r="AK202" s="16">
        <v>0.11899999999999999</v>
      </c>
      <c r="AL202" s="16">
        <v>2.400000020861626E-2</v>
      </c>
      <c r="AM202" s="16">
        <v>2.7E-2</v>
      </c>
      <c r="AN202" s="16">
        <v>0.14799999999999999</v>
      </c>
      <c r="AO202" s="16">
        <v>0.72399999999999998</v>
      </c>
      <c r="AP202" s="5">
        <v>0</v>
      </c>
      <c r="AQ202" s="31">
        <v>7961.259765625</v>
      </c>
      <c r="AR202" s="31">
        <v>10024.969999999999</v>
      </c>
    </row>
    <row r="203" spans="1:44" x14ac:dyDescent="0.3">
      <c r="A203" s="4">
        <v>470651050</v>
      </c>
      <c r="B203" s="3" t="s">
        <v>215</v>
      </c>
      <c r="C203" s="3" t="s">
        <v>1130</v>
      </c>
      <c r="D203" s="14">
        <v>80.190544128417969</v>
      </c>
      <c r="E203" s="14">
        <v>80.841949462890625</v>
      </c>
      <c r="F203" s="14">
        <v>85.306373596191406</v>
      </c>
      <c r="G203" s="14">
        <v>87.218704223632813</v>
      </c>
      <c r="H203" s="5">
        <v>195</v>
      </c>
      <c r="I203" s="15">
        <v>6</v>
      </c>
      <c r="J203" s="15">
        <v>12</v>
      </c>
      <c r="K203" s="3" t="s">
        <v>3854</v>
      </c>
      <c r="L203" s="3" t="s">
        <v>3913</v>
      </c>
      <c r="M203" s="3" t="s">
        <v>3917</v>
      </c>
      <c r="N203" s="3" t="s">
        <v>3921</v>
      </c>
      <c r="O203" s="17">
        <v>0.32608696818351751</v>
      </c>
      <c r="P203" s="32">
        <v>47.568169689999998</v>
      </c>
      <c r="Q203" s="32">
        <v>300</v>
      </c>
      <c r="R203" s="5">
        <v>130</v>
      </c>
      <c r="S203" s="5">
        <v>112</v>
      </c>
      <c r="T203" s="16">
        <v>0.86153846979141235</v>
      </c>
      <c r="U203" s="17">
        <v>0.32608696818351751</v>
      </c>
      <c r="V203" s="32">
        <v>47.87356329</v>
      </c>
      <c r="W203" s="32">
        <v>300</v>
      </c>
      <c r="X203" s="17">
        <v>0.18947368860244751</v>
      </c>
      <c r="Y203" s="32">
        <v>49.641237169999997</v>
      </c>
      <c r="Z203" s="32"/>
      <c r="AA203" s="5">
        <v>131</v>
      </c>
      <c r="AB203" s="5">
        <v>113</v>
      </c>
      <c r="AC203" s="16">
        <v>0.86153846979141235</v>
      </c>
      <c r="AD203" s="17">
        <v>0.18947368860244751</v>
      </c>
      <c r="AE203" s="32">
        <v>50.641390809999997</v>
      </c>
      <c r="AF203" s="32"/>
      <c r="AG203" s="16"/>
      <c r="AH203" s="16"/>
      <c r="AI203" s="16"/>
      <c r="AJ203" s="16">
        <v>0.97399999999999998</v>
      </c>
      <c r="AK203" s="16"/>
      <c r="AL203" s="16">
        <v>2.60000005364418E-2</v>
      </c>
      <c r="AM203" s="16"/>
      <c r="AN203" s="16">
        <v>0.113</v>
      </c>
      <c r="AO203" s="16">
        <v>0.41260000000000002</v>
      </c>
      <c r="AP203" s="5">
        <v>1</v>
      </c>
      <c r="AQ203" s="31">
        <v>9495.3798828125</v>
      </c>
      <c r="AR203" s="31">
        <v>10759.14</v>
      </c>
    </row>
    <row r="204" spans="1:44" x14ac:dyDescent="0.3">
      <c r="A204" s="4">
        <v>160902050</v>
      </c>
      <c r="B204" s="3" t="s">
        <v>67</v>
      </c>
      <c r="C204" s="3" t="s">
        <v>727</v>
      </c>
      <c r="D204" s="14">
        <v>86.983177185058594</v>
      </c>
      <c r="E204" s="14">
        <v>87.98260498046875</v>
      </c>
      <c r="F204" s="14">
        <v>94.039512634277344</v>
      </c>
      <c r="G204" s="14">
        <v>92.867691040039063</v>
      </c>
      <c r="H204" s="5">
        <v>894</v>
      </c>
      <c r="I204" s="15">
        <v>7</v>
      </c>
      <c r="J204" s="15">
        <v>8</v>
      </c>
      <c r="K204" s="3" t="s">
        <v>3814</v>
      </c>
      <c r="L204" s="3" t="s">
        <v>3910</v>
      </c>
      <c r="M204" s="3" t="s">
        <v>3917</v>
      </c>
      <c r="N204" s="3" t="s">
        <v>3921</v>
      </c>
      <c r="O204" s="17">
        <v>0.44626167416572571</v>
      </c>
      <c r="P204" s="32">
        <v>50.320875829999999</v>
      </c>
      <c r="Q204" s="32">
        <v>341.82241821289063</v>
      </c>
      <c r="R204" s="5">
        <v>1557</v>
      </c>
      <c r="S204" s="5">
        <v>594</v>
      </c>
      <c r="T204" s="16">
        <v>0.3815028965473175</v>
      </c>
      <c r="U204" s="17">
        <v>0.30061349272727972</v>
      </c>
      <c r="V204" s="32">
        <v>50.757481319999997</v>
      </c>
      <c r="W204" s="32">
        <v>302.14724731445313</v>
      </c>
      <c r="X204" s="17">
        <v>0.47134503722190862</v>
      </c>
      <c r="Y204" s="32">
        <v>55.306052989999998</v>
      </c>
      <c r="Z204" s="32">
        <v>331.11111450195313</v>
      </c>
      <c r="AA204" s="5">
        <v>1559</v>
      </c>
      <c r="AB204" s="5">
        <v>597</v>
      </c>
      <c r="AC204" s="16">
        <v>0.3815028965473175</v>
      </c>
      <c r="AD204" s="17">
        <v>0.32208588719367981</v>
      </c>
      <c r="AE204" s="32">
        <v>53.844464930000001</v>
      </c>
      <c r="AF204" s="32">
        <v>279.75460815429688</v>
      </c>
      <c r="AG204" s="16">
        <v>2.7E-2</v>
      </c>
      <c r="AH204" s="16">
        <v>2.1999999999999999E-2</v>
      </c>
      <c r="AI204" s="16"/>
      <c r="AJ204" s="16">
        <v>0.92200000000000004</v>
      </c>
      <c r="AK204" s="16">
        <v>2.5000000000000001E-2</v>
      </c>
      <c r="AL204" s="16">
        <v>4.0000001899898052E-3</v>
      </c>
      <c r="AM204" s="16"/>
      <c r="AN204" s="16">
        <v>0.123</v>
      </c>
      <c r="AO204" s="16">
        <v>0.30199999999999999</v>
      </c>
      <c r="AP204" s="5">
        <v>0</v>
      </c>
      <c r="AQ204" s="31">
        <v>8068.669921875</v>
      </c>
      <c r="AR204" s="31">
        <v>8610.91</v>
      </c>
    </row>
    <row r="205" spans="1:44" x14ac:dyDescent="0.3">
      <c r="A205" s="4">
        <v>680741050</v>
      </c>
      <c r="B205" s="3" t="s">
        <v>330</v>
      </c>
      <c r="C205" s="3" t="s">
        <v>1489</v>
      </c>
      <c r="D205" s="14">
        <v>84.596015930175781</v>
      </c>
      <c r="E205" s="14">
        <v>84.232734680175781</v>
      </c>
      <c r="F205" s="14">
        <v>86.385276794433594</v>
      </c>
      <c r="G205" s="14">
        <v>84.493598937988281</v>
      </c>
      <c r="H205" s="5">
        <v>113</v>
      </c>
      <c r="I205" s="15">
        <v>6</v>
      </c>
      <c r="J205" s="15">
        <v>12</v>
      </c>
      <c r="K205" s="3" t="s">
        <v>3815</v>
      </c>
      <c r="L205" s="3" t="s">
        <v>3909</v>
      </c>
      <c r="M205" s="3" t="s">
        <v>3916</v>
      </c>
      <c r="N205" s="3" t="s">
        <v>3923</v>
      </c>
      <c r="O205" s="17">
        <v>0.5</v>
      </c>
      <c r="P205" s="32">
        <v>49.353482790000001</v>
      </c>
      <c r="Q205" s="32">
        <v>342.1875</v>
      </c>
      <c r="R205" s="5">
        <v>78</v>
      </c>
      <c r="S205" s="5">
        <v>31</v>
      </c>
      <c r="T205" s="16">
        <v>0.39743590354919428</v>
      </c>
      <c r="U205" s="17">
        <v>0.30434781312942499</v>
      </c>
      <c r="V205" s="32">
        <v>49.243011459999998</v>
      </c>
      <c r="W205" s="32"/>
      <c r="X205" s="17">
        <v>0.4375</v>
      </c>
      <c r="Y205" s="32">
        <v>50.341076039999997</v>
      </c>
      <c r="Z205" s="32">
        <v>330</v>
      </c>
      <c r="AA205" s="5">
        <v>78</v>
      </c>
      <c r="AB205" s="5">
        <v>31</v>
      </c>
      <c r="AC205" s="16">
        <v>0.39743590354919428</v>
      </c>
      <c r="AD205" s="17">
        <v>0.36666667461395258</v>
      </c>
      <c r="AE205" s="32">
        <v>49.096209440000003</v>
      </c>
      <c r="AF205" s="32">
        <v>313.33334350585938</v>
      </c>
      <c r="AG205" s="16"/>
      <c r="AH205" s="16"/>
      <c r="AI205" s="16"/>
      <c r="AJ205" s="16">
        <v>0.96499999999999997</v>
      </c>
      <c r="AK205" s="16"/>
      <c r="AL205" s="16">
        <v>3.5000000149011612E-2</v>
      </c>
      <c r="AM205" s="16"/>
      <c r="AN205" s="16">
        <v>0.106</v>
      </c>
      <c r="AO205" s="16">
        <v>0.34200000000000003</v>
      </c>
      <c r="AP205" s="5">
        <v>0</v>
      </c>
      <c r="AQ205" s="31">
        <v>9613.3896484375</v>
      </c>
      <c r="AR205" s="31">
        <v>11256.49</v>
      </c>
    </row>
    <row r="206" spans="1:44" x14ac:dyDescent="0.3">
      <c r="A206" s="4">
        <v>491371050</v>
      </c>
      <c r="B206" s="3" t="s">
        <v>249</v>
      </c>
      <c r="C206" s="3" t="s">
        <v>1292</v>
      </c>
      <c r="D206" s="14">
        <v>79.500015258789063</v>
      </c>
      <c r="E206" s="14">
        <v>78.973335266113281</v>
      </c>
      <c r="F206" s="14">
        <v>88.422607421875</v>
      </c>
      <c r="G206" s="14">
        <v>89.275581359863281</v>
      </c>
      <c r="H206" s="5">
        <v>250</v>
      </c>
      <c r="I206" s="15">
        <v>7</v>
      </c>
      <c r="J206" s="15">
        <v>12</v>
      </c>
      <c r="K206" s="3" t="s">
        <v>3797</v>
      </c>
      <c r="L206" s="3" t="s">
        <v>3907</v>
      </c>
      <c r="M206" s="3" t="s">
        <v>3916</v>
      </c>
      <c r="N206" s="3" t="s">
        <v>3922</v>
      </c>
      <c r="O206" s="17">
        <v>0.32258063554763788</v>
      </c>
      <c r="P206" s="32">
        <v>47.288335050000001</v>
      </c>
      <c r="Q206" s="32">
        <v>296.77420043945313</v>
      </c>
      <c r="R206" s="5">
        <v>164</v>
      </c>
      <c r="S206" s="5">
        <v>100</v>
      </c>
      <c r="T206" s="16">
        <v>0.60975611209869385</v>
      </c>
      <c r="U206" s="17">
        <v>0.24390244483947751</v>
      </c>
      <c r="V206" s="32">
        <v>47.118880840000003</v>
      </c>
      <c r="W206" s="32">
        <v>274.3902587890625</v>
      </c>
      <c r="X206" s="17">
        <v>0.3571428656578064</v>
      </c>
      <c r="Y206" s="32">
        <v>51.662605319999997</v>
      </c>
      <c r="Z206" s="32">
        <v>300</v>
      </c>
      <c r="AA206" s="5">
        <v>164</v>
      </c>
      <c r="AB206" s="5">
        <v>100</v>
      </c>
      <c r="AC206" s="16">
        <v>0.60975611209869385</v>
      </c>
      <c r="AD206" s="17">
        <v>0.25352111458778381</v>
      </c>
      <c r="AE206" s="32">
        <v>51.807678410000001</v>
      </c>
      <c r="AF206" s="32">
        <v>270.42254638671881</v>
      </c>
      <c r="AG206" s="16"/>
      <c r="AH206" s="16">
        <v>4.8000000000000001E-2</v>
      </c>
      <c r="AI206" s="16">
        <v>2.4E-2</v>
      </c>
      <c r="AJ206" s="16">
        <v>0.88400000000000001</v>
      </c>
      <c r="AK206" s="16">
        <v>2.8000000000000001E-2</v>
      </c>
      <c r="AL206" s="16">
        <v>1.6000000759959221E-2</v>
      </c>
      <c r="AM206" s="16">
        <v>2.8000000000000001E-2</v>
      </c>
      <c r="AN206" s="16">
        <v>0.13600000000000001</v>
      </c>
      <c r="AO206" s="16">
        <v>0.48699999999999999</v>
      </c>
      <c r="AP206" s="5">
        <v>0</v>
      </c>
      <c r="AQ206" s="31">
        <v>8690.330078125</v>
      </c>
      <c r="AR206" s="31">
        <v>9738.9</v>
      </c>
    </row>
    <row r="207" spans="1:44" x14ac:dyDescent="0.3">
      <c r="A207" s="4">
        <v>741951050</v>
      </c>
      <c r="B207" s="3" t="s">
        <v>353</v>
      </c>
      <c r="C207" s="3" t="s">
        <v>1534</v>
      </c>
      <c r="D207" s="14">
        <v>91.347915649414063</v>
      </c>
      <c r="E207" s="14">
        <v>91.968421936035156</v>
      </c>
      <c r="F207" s="14">
        <v>88.608978271484375</v>
      </c>
      <c r="G207" s="14">
        <v>89.541336059570313</v>
      </c>
      <c r="H207" s="5">
        <v>66</v>
      </c>
      <c r="I207" s="15">
        <v>7</v>
      </c>
      <c r="J207" s="15">
        <v>12</v>
      </c>
      <c r="K207" s="3" t="s">
        <v>3824</v>
      </c>
      <c r="L207" s="3" t="s">
        <v>3912</v>
      </c>
      <c r="M207" s="3" t="s">
        <v>3917</v>
      </c>
      <c r="N207" s="3" t="s">
        <v>3921</v>
      </c>
      <c r="O207" s="17">
        <v>0.34375</v>
      </c>
      <c r="P207" s="32">
        <v>52.089681740000003</v>
      </c>
      <c r="Q207" s="32"/>
      <c r="R207" s="5">
        <v>43</v>
      </c>
      <c r="S207" s="5">
        <v>17</v>
      </c>
      <c r="T207" s="16">
        <v>0.39534884691238398</v>
      </c>
      <c r="U207" s="17">
        <v>0</v>
      </c>
      <c r="V207" s="32">
        <v>52.367245629999999</v>
      </c>
      <c r="W207" s="32"/>
      <c r="X207" s="17">
        <v>0.3333333432674408</v>
      </c>
      <c r="Y207" s="32">
        <v>51.783497850000003</v>
      </c>
      <c r="Z207" s="32"/>
      <c r="AA207" s="5">
        <v>43</v>
      </c>
      <c r="AB207" s="5">
        <v>17</v>
      </c>
      <c r="AC207" s="16">
        <v>0.39534884691238398</v>
      </c>
      <c r="AD207" s="17">
        <v>0.46153846383094788</v>
      </c>
      <c r="AE207" s="32">
        <v>51.958362049999998</v>
      </c>
      <c r="AF207" s="32"/>
      <c r="AG207" s="16"/>
      <c r="AH207" s="16"/>
      <c r="AI207" s="16"/>
      <c r="AJ207" s="16">
        <v>1</v>
      </c>
      <c r="AK207" s="16"/>
      <c r="AL207" s="16">
        <v>0</v>
      </c>
      <c r="AM207" s="16"/>
      <c r="AN207" s="16">
        <v>7.5999999999999998E-2</v>
      </c>
      <c r="AO207" s="16">
        <v>0.161</v>
      </c>
      <c r="AP207" s="5">
        <v>0</v>
      </c>
      <c r="AQ207" s="31">
        <v>16570.240234375</v>
      </c>
      <c r="AR207" s="31">
        <v>16806.73</v>
      </c>
    </row>
    <row r="208" spans="1:44" x14ac:dyDescent="0.3">
      <c r="A208" s="4">
        <v>260063020</v>
      </c>
      <c r="B208" s="3" t="s">
        <v>115</v>
      </c>
      <c r="C208" s="3" t="s">
        <v>890</v>
      </c>
      <c r="D208" s="14">
        <v>81.315437316894531</v>
      </c>
      <c r="E208" s="14">
        <v>78.693367004394531</v>
      </c>
      <c r="F208" s="14">
        <v>89.116928100585938</v>
      </c>
      <c r="G208" s="14">
        <v>87.972465515136719</v>
      </c>
      <c r="H208" s="5">
        <v>1112</v>
      </c>
      <c r="I208" s="15">
        <v>6</v>
      </c>
      <c r="J208" s="15">
        <v>8</v>
      </c>
      <c r="K208" s="3" t="s">
        <v>3857</v>
      </c>
      <c r="L208" s="3" t="s">
        <v>3909</v>
      </c>
      <c r="M208" s="3" t="s">
        <v>3917</v>
      </c>
      <c r="N208" s="3" t="s">
        <v>3921</v>
      </c>
      <c r="O208" s="17">
        <v>0.44831115007400513</v>
      </c>
      <c r="P208" s="32">
        <v>48.02403254</v>
      </c>
      <c r="Q208" s="32">
        <v>329.68270874023438</v>
      </c>
      <c r="R208" s="5">
        <v>1977</v>
      </c>
      <c r="S208" s="5">
        <v>1211</v>
      </c>
      <c r="T208" s="16">
        <v>0.61254423856735229</v>
      </c>
      <c r="U208" s="17">
        <v>0.29391303658485413</v>
      </c>
      <c r="V208" s="32">
        <v>47.005810050000001</v>
      </c>
      <c r="W208" s="32">
        <v>284.69564819335938</v>
      </c>
      <c r="X208" s="17">
        <v>0.3377823531627655</v>
      </c>
      <c r="Y208" s="32">
        <v>52.112984140000002</v>
      </c>
      <c r="Z208" s="32">
        <v>293.9425048828125</v>
      </c>
      <c r="AA208" s="5">
        <v>1977</v>
      </c>
      <c r="AB208" s="5">
        <v>1215</v>
      </c>
      <c r="AC208" s="16">
        <v>0.61254423856735229</v>
      </c>
      <c r="AD208" s="17">
        <v>0.1979166716337204</v>
      </c>
      <c r="AE208" s="32">
        <v>51.068787659999998</v>
      </c>
      <c r="AF208" s="32">
        <v>245.65972900390631</v>
      </c>
      <c r="AG208" s="16">
        <v>0.219</v>
      </c>
      <c r="AH208" s="16">
        <v>8.2000000000000003E-2</v>
      </c>
      <c r="AI208" s="16">
        <v>2.5000000000000001E-2</v>
      </c>
      <c r="AJ208" s="16">
        <v>0.57799999999999996</v>
      </c>
      <c r="AK208" s="16">
        <v>9.4E-2</v>
      </c>
      <c r="AL208" s="16">
        <v>3.0000000260770321E-3</v>
      </c>
      <c r="AM208" s="16">
        <v>2.5000000000000001E-2</v>
      </c>
      <c r="AN208" s="16">
        <v>0.11799999999999999</v>
      </c>
      <c r="AO208" s="16">
        <v>0.45900000000000002</v>
      </c>
      <c r="AP208" s="5">
        <v>0</v>
      </c>
      <c r="AQ208" s="31">
        <v>8130</v>
      </c>
      <c r="AR208" s="31">
        <v>10236.450000000001</v>
      </c>
    </row>
    <row r="209" spans="1:44" x14ac:dyDescent="0.3">
      <c r="A209" s="4">
        <v>260063000</v>
      </c>
      <c r="B209" s="3" t="s">
        <v>115</v>
      </c>
      <c r="C209" s="3" t="s">
        <v>889</v>
      </c>
      <c r="D209" s="14">
        <v>90.659385681152344</v>
      </c>
      <c r="E209" s="14">
        <v>90.162437438964844</v>
      </c>
      <c r="F209" s="14">
        <v>86.649497985839844</v>
      </c>
      <c r="G209" s="14">
        <v>86.324951171875</v>
      </c>
      <c r="H209" s="5">
        <v>968</v>
      </c>
      <c r="I209" s="15">
        <v>6</v>
      </c>
      <c r="J209" s="15">
        <v>8</v>
      </c>
      <c r="K209" s="3" t="s">
        <v>3857</v>
      </c>
      <c r="L209" s="3" t="s">
        <v>3909</v>
      </c>
      <c r="M209" s="3" t="s">
        <v>3917</v>
      </c>
      <c r="N209" s="3" t="s">
        <v>3921</v>
      </c>
      <c r="O209" s="17">
        <v>0.4427570104598999</v>
      </c>
      <c r="P209" s="32">
        <v>51.810654120000002</v>
      </c>
      <c r="Q209" s="32">
        <v>330.84112548828131</v>
      </c>
      <c r="R209" s="5">
        <v>1771</v>
      </c>
      <c r="S209" s="5">
        <v>1105</v>
      </c>
      <c r="T209" s="16">
        <v>0.62394130229949951</v>
      </c>
      <c r="U209" s="17">
        <v>0.30891087651252752</v>
      </c>
      <c r="V209" s="32">
        <v>51.637856329999998</v>
      </c>
      <c r="W209" s="32">
        <v>293.66336059570313</v>
      </c>
      <c r="X209" s="17">
        <v>0.28018757700920099</v>
      </c>
      <c r="Y209" s="32">
        <v>50.512466750000002</v>
      </c>
      <c r="Z209" s="32">
        <v>270.22274780273438</v>
      </c>
      <c r="AA209" s="5">
        <v>1765</v>
      </c>
      <c r="AB209" s="5">
        <v>1103</v>
      </c>
      <c r="AC209" s="16">
        <v>0.62394130229949951</v>
      </c>
      <c r="AD209" s="17">
        <v>0.175889328122139</v>
      </c>
      <c r="AE209" s="32">
        <v>50.13461839</v>
      </c>
      <c r="AF209" s="32">
        <v>227.66798400878909</v>
      </c>
      <c r="AG209" s="16">
        <v>0.21299999999999999</v>
      </c>
      <c r="AH209" s="16">
        <v>6.7000000000000004E-2</v>
      </c>
      <c r="AI209" s="16">
        <v>0.01</v>
      </c>
      <c r="AJ209" s="16">
        <v>0.59299999999999997</v>
      </c>
      <c r="AK209" s="16">
        <v>0.113</v>
      </c>
      <c r="AL209" s="16">
        <v>4.0000001899898052E-3</v>
      </c>
      <c r="AM209" s="16">
        <v>5.0000000000000001E-3</v>
      </c>
      <c r="AN209" s="16">
        <v>0.129</v>
      </c>
      <c r="AO209" s="16">
        <v>0.49099999999999999</v>
      </c>
      <c r="AP209" s="5">
        <v>0</v>
      </c>
      <c r="AQ209" s="31">
        <v>8884.6796875</v>
      </c>
      <c r="AR209" s="31">
        <v>11359.35</v>
      </c>
    </row>
    <row r="210" spans="1:44" x14ac:dyDescent="0.3">
      <c r="A210" s="4">
        <v>500073000</v>
      </c>
      <c r="B210" s="3" t="s">
        <v>259</v>
      </c>
      <c r="C210" s="3" t="s">
        <v>1334</v>
      </c>
      <c r="D210" s="14">
        <v>85.265083312988281</v>
      </c>
      <c r="E210" s="14">
        <v>81.514602661132813</v>
      </c>
      <c r="F210" s="14">
        <v>83.505752563476563</v>
      </c>
      <c r="G210" s="14">
        <v>83.986183166503906</v>
      </c>
      <c r="H210" s="5">
        <v>247</v>
      </c>
      <c r="I210" s="15">
        <v>6</v>
      </c>
      <c r="J210" s="15">
        <v>8</v>
      </c>
      <c r="K210" s="3" t="s">
        <v>3897</v>
      </c>
      <c r="L210" s="3" t="s">
        <v>3915</v>
      </c>
      <c r="M210" s="3" t="s">
        <v>3919</v>
      </c>
      <c r="N210" s="3" t="s">
        <v>3922</v>
      </c>
      <c r="O210" s="17">
        <v>0.55744683742523193</v>
      </c>
      <c r="P210" s="32">
        <v>49.624621910000002</v>
      </c>
      <c r="Q210" s="32">
        <v>363.82977294921881</v>
      </c>
      <c r="R210" s="5">
        <v>462</v>
      </c>
      <c r="S210" s="5">
        <v>157</v>
      </c>
      <c r="T210" s="16">
        <v>0.33982685208320618</v>
      </c>
      <c r="U210" s="17">
        <v>0.40322580933570862</v>
      </c>
      <c r="V210" s="32">
        <v>48.145230609999999</v>
      </c>
      <c r="W210" s="32">
        <v>311.29031372070313</v>
      </c>
      <c r="X210" s="17">
        <v>0.34468084573745728</v>
      </c>
      <c r="Y210" s="32">
        <v>48.473253839999998</v>
      </c>
      <c r="Z210" s="32">
        <v>298.29788208007813</v>
      </c>
      <c r="AA210" s="5">
        <v>463</v>
      </c>
      <c r="AB210" s="5">
        <v>158</v>
      </c>
      <c r="AC210" s="16">
        <v>0.33982685208320618</v>
      </c>
      <c r="AD210" s="17">
        <v>0.17741934955120089</v>
      </c>
      <c r="AE210" s="32">
        <v>48.808494410000002</v>
      </c>
      <c r="AF210" s="32"/>
      <c r="AG210" s="16"/>
      <c r="AH210" s="16">
        <v>2.4E-2</v>
      </c>
      <c r="AI210" s="16"/>
      <c r="AJ210" s="16">
        <v>0.91500000000000004</v>
      </c>
      <c r="AK210" s="16">
        <v>3.5999999999999997E-2</v>
      </c>
      <c r="AL210" s="16">
        <v>2.400000020861626E-2</v>
      </c>
      <c r="AM210" s="16"/>
      <c r="AN210" s="16">
        <v>0.105</v>
      </c>
      <c r="AO210" s="16">
        <v>0.20100000000000001</v>
      </c>
      <c r="AP210" s="5">
        <v>0</v>
      </c>
      <c r="AQ210" s="31">
        <v>11122.8203125</v>
      </c>
      <c r="AR210" s="31">
        <v>11595.04</v>
      </c>
    </row>
    <row r="211" spans="1:44" x14ac:dyDescent="0.3">
      <c r="A211" s="4">
        <v>961042050</v>
      </c>
      <c r="B211" s="3" t="s">
        <v>455</v>
      </c>
      <c r="C211" s="3" t="s">
        <v>1884</v>
      </c>
      <c r="D211" s="14">
        <v>86.534133911132813</v>
      </c>
      <c r="E211" s="14">
        <v>88.185287475585938</v>
      </c>
      <c r="F211" s="14">
        <v>82.126358032226563</v>
      </c>
      <c r="G211" s="14">
        <v>83.981643676757813</v>
      </c>
      <c r="H211" s="5">
        <v>426</v>
      </c>
      <c r="I211" s="15">
        <v>6</v>
      </c>
      <c r="J211" s="15">
        <v>8</v>
      </c>
      <c r="K211" s="3" t="s">
        <v>3882</v>
      </c>
      <c r="L211" s="3" t="s">
        <v>3915</v>
      </c>
      <c r="M211" s="3" t="s">
        <v>3919</v>
      </c>
      <c r="N211" s="3" t="s">
        <v>3922</v>
      </c>
      <c r="O211" s="17">
        <v>0.2267759591341019</v>
      </c>
      <c r="P211" s="32">
        <v>50.138901750000002</v>
      </c>
      <c r="Q211" s="32">
        <v>274.31692504882813</v>
      </c>
      <c r="R211" s="5">
        <v>726</v>
      </c>
      <c r="S211" s="5">
        <v>726</v>
      </c>
      <c r="T211" s="16">
        <v>1</v>
      </c>
      <c r="U211" s="17">
        <v>0.2267759591341019</v>
      </c>
      <c r="V211" s="32">
        <v>50.839339189999997</v>
      </c>
      <c r="W211" s="32">
        <v>274.31692504882813</v>
      </c>
      <c r="X211" s="17">
        <v>0.1035422310233116</v>
      </c>
      <c r="Y211" s="32">
        <v>47.578498789999998</v>
      </c>
      <c r="Z211" s="32">
        <v>185.01362609863281</v>
      </c>
      <c r="AA211" s="5">
        <v>723</v>
      </c>
      <c r="AB211" s="5">
        <v>723</v>
      </c>
      <c r="AC211" s="16">
        <v>1</v>
      </c>
      <c r="AD211" s="17">
        <v>0.1035422310233116</v>
      </c>
      <c r="AE211" s="32">
        <v>48.805922750000001</v>
      </c>
      <c r="AF211" s="32">
        <v>185.01362609863281</v>
      </c>
      <c r="AG211" s="16">
        <v>0.98399999999999999</v>
      </c>
      <c r="AH211" s="16"/>
      <c r="AI211" s="16"/>
      <c r="AJ211" s="16"/>
      <c r="AK211" s="16"/>
      <c r="AL211" s="16">
        <v>1.6000000759959221E-2</v>
      </c>
      <c r="AM211" s="16"/>
      <c r="AN211" s="16">
        <v>0.16700000000000001</v>
      </c>
      <c r="AO211" s="16">
        <v>0.64400000000000002</v>
      </c>
      <c r="AP211" s="5">
        <v>1</v>
      </c>
      <c r="AQ211" s="31">
        <v>6697.52001953125</v>
      </c>
      <c r="AR211" s="31">
        <v>8849.9</v>
      </c>
    </row>
    <row r="212" spans="1:44" x14ac:dyDescent="0.3">
      <c r="A212" s="4">
        <v>511541050</v>
      </c>
      <c r="B212" s="3" t="s">
        <v>268</v>
      </c>
      <c r="C212" s="3" t="s">
        <v>1364</v>
      </c>
      <c r="D212" s="14">
        <v>90.907127380371094</v>
      </c>
      <c r="E212" s="14">
        <v>87.434280395507813</v>
      </c>
      <c r="F212" s="14">
        <v>87.606842041015625</v>
      </c>
      <c r="G212" s="14">
        <v>88.260444641113281</v>
      </c>
      <c r="H212" s="5">
        <v>290</v>
      </c>
      <c r="I212" s="15">
        <v>6</v>
      </c>
      <c r="J212" s="15">
        <v>12</v>
      </c>
      <c r="K212" s="3" t="s">
        <v>3893</v>
      </c>
      <c r="L212" s="3" t="s">
        <v>3908</v>
      </c>
      <c r="M212" s="3" t="s">
        <v>3917</v>
      </c>
      <c r="N212" s="3" t="s">
        <v>3921</v>
      </c>
      <c r="O212" s="17">
        <v>0.36619716882705688</v>
      </c>
      <c r="P212" s="32">
        <v>51.911051129999997</v>
      </c>
      <c r="Q212" s="32">
        <v>312.67605590820313</v>
      </c>
      <c r="R212" s="5">
        <v>187</v>
      </c>
      <c r="S212" s="5">
        <v>90</v>
      </c>
      <c r="T212" s="16">
        <v>0.48128342628478998</v>
      </c>
      <c r="U212" s="17">
        <v>0.25373134016990662</v>
      </c>
      <c r="V212" s="32">
        <v>50.536029120000002</v>
      </c>
      <c r="W212" s="32">
        <v>280.59701538085938</v>
      </c>
      <c r="X212" s="17">
        <v>0.2416107356548309</v>
      </c>
      <c r="Y212" s="32">
        <v>51.133456430000003</v>
      </c>
      <c r="Z212" s="32">
        <v>267.11410522460938</v>
      </c>
      <c r="AA212" s="5">
        <v>187</v>
      </c>
      <c r="AB212" s="5">
        <v>90</v>
      </c>
      <c r="AC212" s="16">
        <v>0.48128342628478998</v>
      </c>
      <c r="AD212" s="17">
        <v>0.1527777761220932</v>
      </c>
      <c r="AE212" s="32">
        <v>51.232077750000002</v>
      </c>
      <c r="AF212" s="32"/>
      <c r="AG212" s="16"/>
      <c r="AH212" s="16">
        <v>1.7000000000000001E-2</v>
      </c>
      <c r="AI212" s="16"/>
      <c r="AJ212" s="16">
        <v>0.96199999999999997</v>
      </c>
      <c r="AK212" s="16"/>
      <c r="AL212" s="16">
        <v>2.0999999716877941E-2</v>
      </c>
      <c r="AM212" s="16"/>
      <c r="AN212" s="16">
        <v>0.1</v>
      </c>
      <c r="AO212" s="16">
        <v>0.38800000000000001</v>
      </c>
      <c r="AP212" s="5">
        <v>0</v>
      </c>
      <c r="AQ212" s="31">
        <v>9796.169921875</v>
      </c>
      <c r="AR212" s="31">
        <v>10527.57</v>
      </c>
    </row>
    <row r="213" spans="1:44" x14ac:dyDescent="0.3">
      <c r="A213" s="4">
        <v>491483000</v>
      </c>
      <c r="B213" s="3" t="s">
        <v>253</v>
      </c>
      <c r="C213" s="3" t="s">
        <v>1306</v>
      </c>
      <c r="D213" s="14">
        <v>87.738609313964844</v>
      </c>
      <c r="E213" s="14">
        <v>87.4228515625</v>
      </c>
      <c r="F213" s="14">
        <v>90.284675598144531</v>
      </c>
      <c r="G213" s="14">
        <v>90.847640991210938</v>
      </c>
      <c r="H213" s="5">
        <v>569</v>
      </c>
      <c r="I213" s="15">
        <v>6</v>
      </c>
      <c r="J213" s="15">
        <v>8</v>
      </c>
      <c r="K213" s="3" t="s">
        <v>3797</v>
      </c>
      <c r="L213" s="3" t="s">
        <v>3907</v>
      </c>
      <c r="M213" s="3" t="s">
        <v>3916</v>
      </c>
      <c r="N213" s="3" t="s">
        <v>3924</v>
      </c>
      <c r="O213" s="17">
        <v>0.40046295523643488</v>
      </c>
      <c r="P213" s="32">
        <v>50.627014789999997</v>
      </c>
      <c r="Q213" s="32">
        <v>319.21295166015631</v>
      </c>
      <c r="R213" s="5">
        <v>1010</v>
      </c>
      <c r="S213" s="5">
        <v>773</v>
      </c>
      <c r="T213" s="16">
        <v>0.76534652709960938</v>
      </c>
      <c r="U213" s="17">
        <v>0.31498470902442932</v>
      </c>
      <c r="V213" s="32">
        <v>50.531411159999998</v>
      </c>
      <c r="W213" s="32">
        <v>295.10702514648438</v>
      </c>
      <c r="X213" s="17">
        <v>0.28240740299224848</v>
      </c>
      <c r="Y213" s="32">
        <v>52.870452120000003</v>
      </c>
      <c r="Z213" s="32">
        <v>272.45370483398438</v>
      </c>
      <c r="AA213" s="5">
        <v>1008</v>
      </c>
      <c r="AB213" s="5">
        <v>772</v>
      </c>
      <c r="AC213" s="16">
        <v>0.76534652709960938</v>
      </c>
      <c r="AD213" s="17">
        <v>0.22629968822002411</v>
      </c>
      <c r="AE213" s="32">
        <v>52.699060750000001</v>
      </c>
      <c r="AF213" s="32">
        <v>250.4587097167969</v>
      </c>
      <c r="AG213" s="16">
        <v>4.7E-2</v>
      </c>
      <c r="AH213" s="16">
        <v>9.0999999999999998E-2</v>
      </c>
      <c r="AI213" s="16"/>
      <c r="AJ213" s="16">
        <v>0.73799999999999999</v>
      </c>
      <c r="AK213" s="16">
        <v>9.7000000000000003E-2</v>
      </c>
      <c r="AL213" s="16">
        <v>2.60000005364418E-2</v>
      </c>
      <c r="AM213" s="16">
        <v>1.7999999999999999E-2</v>
      </c>
      <c r="AN213" s="16">
        <v>0.248</v>
      </c>
      <c r="AO213" s="16">
        <v>0.68800000000000006</v>
      </c>
      <c r="AP213" s="5">
        <v>0</v>
      </c>
      <c r="AQ213" s="31">
        <v>5999.0400390625</v>
      </c>
      <c r="AR213" s="31">
        <v>8921.92</v>
      </c>
    </row>
    <row r="214" spans="1:44" x14ac:dyDescent="0.3">
      <c r="A214" s="4">
        <v>491483030</v>
      </c>
      <c r="B214" s="3" t="s">
        <v>253</v>
      </c>
      <c r="C214" s="3" t="s">
        <v>1192</v>
      </c>
      <c r="D214" s="14">
        <v>89.828071594238281</v>
      </c>
      <c r="E214" s="14">
        <v>88.270339965820313</v>
      </c>
      <c r="F214" s="14">
        <v>90.097892761230469</v>
      </c>
      <c r="G214" s="14">
        <v>89.588661193847656</v>
      </c>
      <c r="H214" s="5">
        <v>601</v>
      </c>
      <c r="I214" s="15">
        <v>6</v>
      </c>
      <c r="J214" s="15">
        <v>8</v>
      </c>
      <c r="K214" s="3" t="s">
        <v>3797</v>
      </c>
      <c r="L214" s="3" t="s">
        <v>3907</v>
      </c>
      <c r="M214" s="3" t="s">
        <v>3916</v>
      </c>
      <c r="N214" s="3" t="s">
        <v>3924</v>
      </c>
      <c r="O214" s="17">
        <v>0.51546388864517212</v>
      </c>
      <c r="P214" s="32">
        <v>51.473766429999998</v>
      </c>
      <c r="Q214" s="32">
        <v>351.54638671875</v>
      </c>
      <c r="R214" s="5">
        <v>1057</v>
      </c>
      <c r="S214" s="5">
        <v>635</v>
      </c>
      <c r="T214" s="16">
        <v>0.60075688362121582</v>
      </c>
      <c r="U214" s="17">
        <v>0.38113206624984741</v>
      </c>
      <c r="V214" s="32">
        <v>50.87369039</v>
      </c>
      <c r="W214" s="32">
        <v>310.18869018554688</v>
      </c>
      <c r="X214" s="17">
        <v>0.43092784285545349</v>
      </c>
      <c r="Y214" s="32">
        <v>52.749293870000002</v>
      </c>
      <c r="Z214" s="32">
        <v>316.28866577148438</v>
      </c>
      <c r="AA214" s="5">
        <v>1055</v>
      </c>
      <c r="AB214" s="5">
        <v>633</v>
      </c>
      <c r="AC214" s="16">
        <v>0.60075688362121582</v>
      </c>
      <c r="AD214" s="17">
        <v>0.30188679695129389</v>
      </c>
      <c r="AE214" s="32">
        <v>51.985198590000003</v>
      </c>
      <c r="AF214" s="32">
        <v>270.18869018554688</v>
      </c>
      <c r="AG214" s="16">
        <v>0.04</v>
      </c>
      <c r="AH214" s="16">
        <v>7.4999999999999997E-2</v>
      </c>
      <c r="AI214" s="16"/>
      <c r="AJ214" s="16">
        <v>0.76400000000000001</v>
      </c>
      <c r="AK214" s="16">
        <v>8.7999999999999995E-2</v>
      </c>
      <c r="AL214" s="16">
        <v>3.2999999821186073E-2</v>
      </c>
      <c r="AM214" s="16">
        <v>0.01</v>
      </c>
      <c r="AN214" s="16">
        <v>0.191</v>
      </c>
      <c r="AO214" s="16">
        <v>0.51200000000000001</v>
      </c>
      <c r="AP214" s="5">
        <v>0</v>
      </c>
      <c r="AQ214" s="31">
        <v>5118.3798828125</v>
      </c>
      <c r="AR214" s="31">
        <v>7858.94</v>
      </c>
    </row>
    <row r="215" spans="1:44" x14ac:dyDescent="0.3">
      <c r="A215" s="4">
        <v>491483050</v>
      </c>
      <c r="B215" s="3" t="s">
        <v>253</v>
      </c>
      <c r="C215" s="3" t="s">
        <v>1307</v>
      </c>
      <c r="D215" s="14">
        <v>93.501220703125</v>
      </c>
      <c r="E215" s="14">
        <v>94.046440124511719</v>
      </c>
      <c r="F215" s="14">
        <v>90.158134460449219</v>
      </c>
      <c r="G215" s="14">
        <v>91.196296691894531</v>
      </c>
      <c r="H215" s="5">
        <v>623</v>
      </c>
      <c r="I215" s="15">
        <v>6</v>
      </c>
      <c r="J215" s="15">
        <v>8</v>
      </c>
      <c r="K215" s="3" t="s">
        <v>3797</v>
      </c>
      <c r="L215" s="3" t="s">
        <v>3907</v>
      </c>
      <c r="M215" s="3" t="s">
        <v>3916</v>
      </c>
      <c r="N215" s="3" t="s">
        <v>3924</v>
      </c>
      <c r="O215" s="17">
        <v>0.43827161192893982</v>
      </c>
      <c r="P215" s="32">
        <v>52.96230474</v>
      </c>
      <c r="Q215" s="32">
        <v>328.80657958984381</v>
      </c>
      <c r="R215" s="5">
        <v>1088</v>
      </c>
      <c r="S215" s="5">
        <v>779</v>
      </c>
      <c r="T215" s="16">
        <v>0.71599262952804565</v>
      </c>
      <c r="U215" s="17">
        <v>0.3571428656578064</v>
      </c>
      <c r="V215" s="32">
        <v>53.206500560000002</v>
      </c>
      <c r="W215" s="32">
        <v>307.14285278320313</v>
      </c>
      <c r="X215" s="17">
        <v>0.25462013483047491</v>
      </c>
      <c r="Y215" s="32">
        <v>52.788367600000001</v>
      </c>
      <c r="Z215" s="32">
        <v>264.06570434570313</v>
      </c>
      <c r="AA215" s="5">
        <v>1094</v>
      </c>
      <c r="AB215" s="5">
        <v>785</v>
      </c>
      <c r="AC215" s="16">
        <v>0.71599262952804565</v>
      </c>
      <c r="AD215" s="17">
        <v>0.16913945972919461</v>
      </c>
      <c r="AE215" s="32">
        <v>52.896755949999999</v>
      </c>
      <c r="AF215" s="32">
        <v>237.09199523925781</v>
      </c>
      <c r="AG215" s="16">
        <v>4.2000000000000003E-2</v>
      </c>
      <c r="AH215" s="16">
        <v>0.124</v>
      </c>
      <c r="AI215" s="16">
        <v>1.7999999999999999E-2</v>
      </c>
      <c r="AJ215" s="16">
        <v>0.68200000000000005</v>
      </c>
      <c r="AK215" s="16">
        <v>8.5000000000000006E-2</v>
      </c>
      <c r="AL215" s="16">
        <v>5.000000074505806E-2</v>
      </c>
      <c r="AM215" s="16">
        <v>7.3999999999999996E-2</v>
      </c>
      <c r="AN215" s="16">
        <v>0.18</v>
      </c>
      <c r="AO215" s="16">
        <v>0.65700000000000003</v>
      </c>
      <c r="AP215" s="5">
        <v>0</v>
      </c>
      <c r="AQ215" s="31">
        <v>4799.9501953125</v>
      </c>
      <c r="AR215" s="31">
        <v>7564.72</v>
      </c>
    </row>
    <row r="216" spans="1:44" x14ac:dyDescent="0.3">
      <c r="A216" s="4">
        <v>480783050</v>
      </c>
      <c r="B216" s="3" t="s">
        <v>226</v>
      </c>
      <c r="C216" s="3" t="s">
        <v>1233</v>
      </c>
      <c r="D216" s="14">
        <v>85.291549682617188</v>
      </c>
      <c r="E216" s="14">
        <v>86.930747985839844</v>
      </c>
      <c r="F216" s="14">
        <v>84.524398803710938</v>
      </c>
      <c r="G216" s="14">
        <v>85.259429931640625</v>
      </c>
      <c r="H216" s="5">
        <v>538</v>
      </c>
      <c r="I216" s="15">
        <v>6</v>
      </c>
      <c r="J216" s="15">
        <v>8</v>
      </c>
      <c r="K216" s="3" t="s">
        <v>3879</v>
      </c>
      <c r="L216" s="3" t="s">
        <v>3914</v>
      </c>
      <c r="M216" s="3" t="s">
        <v>3918</v>
      </c>
      <c r="N216" s="3" t="s">
        <v>3922</v>
      </c>
      <c r="O216" s="17">
        <v>0.67318981885910034</v>
      </c>
      <c r="P216" s="32">
        <v>49.635345719999997</v>
      </c>
      <c r="Q216" s="32">
        <v>390.21527099609381</v>
      </c>
      <c r="R216" s="5">
        <v>834</v>
      </c>
      <c r="S216" s="5">
        <v>834</v>
      </c>
      <c r="T216" s="16">
        <v>1</v>
      </c>
      <c r="U216" s="17">
        <v>0.67318981885910034</v>
      </c>
      <c r="V216" s="32">
        <v>50.33266467</v>
      </c>
      <c r="W216" s="32">
        <v>390.21527099609381</v>
      </c>
      <c r="X216" s="17">
        <v>0.45596867799758911</v>
      </c>
      <c r="Y216" s="32">
        <v>49.134005600000002</v>
      </c>
      <c r="Z216" s="32">
        <v>335.02935791015631</v>
      </c>
      <c r="AA216" s="5">
        <v>834</v>
      </c>
      <c r="AB216" s="5">
        <v>834</v>
      </c>
      <c r="AC216" s="16">
        <v>1</v>
      </c>
      <c r="AD216" s="17">
        <v>0.45596867799758911</v>
      </c>
      <c r="AE216" s="32">
        <v>49.53044834</v>
      </c>
      <c r="AF216" s="32">
        <v>335.02935791015631</v>
      </c>
      <c r="AG216" s="16">
        <v>0.39600000000000002</v>
      </c>
      <c r="AH216" s="16">
        <v>0.247</v>
      </c>
      <c r="AI216" s="16">
        <v>6.3E-2</v>
      </c>
      <c r="AJ216" s="16">
        <v>0.22900000000000001</v>
      </c>
      <c r="AK216" s="16"/>
      <c r="AL216" s="16">
        <v>6.4999997615814209E-2</v>
      </c>
      <c r="AM216" s="16">
        <v>1.0999999999999999E-2</v>
      </c>
      <c r="AN216" s="16">
        <v>1.9E-2</v>
      </c>
      <c r="AO216" s="16">
        <v>0.31509999999999999</v>
      </c>
      <c r="AP216" s="5">
        <v>1</v>
      </c>
      <c r="AQ216" s="31">
        <v>11840.0703125</v>
      </c>
      <c r="AR216" s="31">
        <v>13595.68</v>
      </c>
    </row>
    <row r="217" spans="1:44" x14ac:dyDescent="0.3">
      <c r="A217" s="4">
        <v>480783100</v>
      </c>
      <c r="B217" s="3" t="s">
        <v>226</v>
      </c>
      <c r="C217" s="3" t="s">
        <v>1235</v>
      </c>
      <c r="D217" s="14">
        <v>75.905143737792969</v>
      </c>
      <c r="E217" s="14">
        <v>77.495071411132813</v>
      </c>
      <c r="F217" s="14">
        <v>85.644767761230469</v>
      </c>
      <c r="G217" s="14">
        <v>85.786460876464844</v>
      </c>
      <c r="H217" s="5">
        <v>674</v>
      </c>
      <c r="I217" s="15">
        <v>7</v>
      </c>
      <c r="J217" s="15">
        <v>8</v>
      </c>
      <c r="K217" s="3" t="s">
        <v>3879</v>
      </c>
      <c r="L217" s="3" t="s">
        <v>3914</v>
      </c>
      <c r="M217" s="3" t="s">
        <v>3918</v>
      </c>
      <c r="N217" s="3" t="s">
        <v>3922</v>
      </c>
      <c r="O217" s="17">
        <v>8.1395350396633148E-2</v>
      </c>
      <c r="P217" s="32">
        <v>45.831518979999998</v>
      </c>
      <c r="Q217" s="32">
        <v>203.29457092285159</v>
      </c>
      <c r="R217" s="5">
        <v>1073</v>
      </c>
      <c r="S217" s="5">
        <v>1073</v>
      </c>
      <c r="T217" s="16">
        <v>1</v>
      </c>
      <c r="U217" s="17">
        <v>7.9611651599407196E-2</v>
      </c>
      <c r="V217" s="32">
        <v>46.521849709999998</v>
      </c>
      <c r="W217" s="32">
        <v>202.9126281738281</v>
      </c>
      <c r="X217" s="17">
        <v>3.461538627743721E-2</v>
      </c>
      <c r="Y217" s="32">
        <v>49.860740710000002</v>
      </c>
      <c r="Z217" s="32"/>
      <c r="AA217" s="5">
        <v>1104</v>
      </c>
      <c r="AB217" s="5">
        <v>1104</v>
      </c>
      <c r="AC217" s="16">
        <v>1</v>
      </c>
      <c r="AD217" s="17">
        <v>3.4682080149650567E-2</v>
      </c>
      <c r="AE217" s="32">
        <v>49.829282939999999</v>
      </c>
      <c r="AF217" s="32"/>
      <c r="AG217" s="16">
        <v>0.40500000000000003</v>
      </c>
      <c r="AH217" s="16">
        <v>0.38600000000000001</v>
      </c>
      <c r="AI217" s="16">
        <v>9.6000000000000002E-2</v>
      </c>
      <c r="AJ217" s="16">
        <v>8.3000000000000004E-2</v>
      </c>
      <c r="AK217" s="16">
        <v>1.6E-2</v>
      </c>
      <c r="AL217" s="16">
        <v>1.30000002682209E-2</v>
      </c>
      <c r="AM217" s="16">
        <v>0.42299999999999999</v>
      </c>
      <c r="AN217" s="16">
        <v>0.15</v>
      </c>
      <c r="AO217" s="16">
        <v>0.83400000000000007</v>
      </c>
      <c r="AP217" s="5">
        <v>1</v>
      </c>
      <c r="AQ217" s="31">
        <v>13690.6796875</v>
      </c>
      <c r="AR217" s="31">
        <v>15599.97</v>
      </c>
    </row>
    <row r="218" spans="1:44" x14ac:dyDescent="0.3">
      <c r="A218" s="4">
        <v>480781400</v>
      </c>
      <c r="B218" s="3" t="s">
        <v>226</v>
      </c>
      <c r="C218" s="3" t="s">
        <v>1232</v>
      </c>
      <c r="D218" s="14">
        <v>80.067741394042969</v>
      </c>
      <c r="E218" s="14">
        <v>81.605018615722656</v>
      </c>
      <c r="F218" s="14">
        <v>81.81463623046875</v>
      </c>
      <c r="G218" s="14">
        <v>82.351318359375</v>
      </c>
      <c r="H218" s="5">
        <v>603</v>
      </c>
      <c r="I218" s="15">
        <v>7</v>
      </c>
      <c r="J218" s="15">
        <v>12</v>
      </c>
      <c r="K218" s="3" t="s">
        <v>3879</v>
      </c>
      <c r="L218" s="3" t="s">
        <v>3914</v>
      </c>
      <c r="M218" s="3" t="s">
        <v>3918</v>
      </c>
      <c r="N218" s="3" t="s">
        <v>3922</v>
      </c>
      <c r="O218" s="17">
        <v>0.26440677046775818</v>
      </c>
      <c r="P218" s="32">
        <v>47.518405540000003</v>
      </c>
      <c r="Q218" s="32">
        <v>278.64407348632813</v>
      </c>
      <c r="R218" s="5">
        <v>413</v>
      </c>
      <c r="S218" s="5">
        <v>413</v>
      </c>
      <c r="T218" s="16">
        <v>1</v>
      </c>
      <c r="U218" s="17">
        <v>0.26440677046775818</v>
      </c>
      <c r="V218" s="32">
        <v>48.181747809999997</v>
      </c>
      <c r="W218" s="32">
        <v>278.64407348632813</v>
      </c>
      <c r="X218" s="17">
        <v>5.8997049927711487E-2</v>
      </c>
      <c r="Y218" s="32">
        <v>47.376296949999997</v>
      </c>
      <c r="Z218" s="32"/>
      <c r="AA218" s="5">
        <v>414</v>
      </c>
      <c r="AB218" s="5">
        <v>414</v>
      </c>
      <c r="AC218" s="16">
        <v>1</v>
      </c>
      <c r="AD218" s="17">
        <v>5.8997049927711487E-2</v>
      </c>
      <c r="AE218" s="32">
        <v>47.88150177</v>
      </c>
      <c r="AF218" s="32"/>
      <c r="AG218" s="16">
        <v>0.59</v>
      </c>
      <c r="AH218" s="16">
        <v>0.28999999999999998</v>
      </c>
      <c r="AI218" s="16">
        <v>2.7E-2</v>
      </c>
      <c r="AJ218" s="16">
        <v>6.8000000000000005E-2</v>
      </c>
      <c r="AK218" s="16">
        <v>1.2999999999999999E-2</v>
      </c>
      <c r="AL218" s="16">
        <v>1.200000010430813E-2</v>
      </c>
      <c r="AM218" s="16">
        <v>0.105</v>
      </c>
      <c r="AN218" s="16">
        <v>0.19600000000000001</v>
      </c>
      <c r="AO218" s="16">
        <v>0.56090000000000007</v>
      </c>
      <c r="AP218" s="5">
        <v>1</v>
      </c>
      <c r="AQ218" s="31">
        <v>16865.009765625</v>
      </c>
      <c r="AR218" s="31">
        <v>19010.68</v>
      </c>
    </row>
    <row r="219" spans="1:44" x14ac:dyDescent="0.3">
      <c r="A219" s="4">
        <v>480783090</v>
      </c>
      <c r="B219" s="3" t="s">
        <v>226</v>
      </c>
      <c r="C219" s="3" t="s">
        <v>1234</v>
      </c>
      <c r="D219" s="14">
        <v>74.871429443359375</v>
      </c>
      <c r="E219" s="14">
        <v>76.463569641113281</v>
      </c>
      <c r="F219" s="14">
        <v>81.30230712890625</v>
      </c>
      <c r="G219" s="14">
        <v>83.950363159179688</v>
      </c>
      <c r="H219" s="5">
        <v>465</v>
      </c>
      <c r="I219" s="15">
        <v>7</v>
      </c>
      <c r="J219" s="15">
        <v>8</v>
      </c>
      <c r="K219" s="3" t="s">
        <v>3879</v>
      </c>
      <c r="L219" s="3" t="s">
        <v>3914</v>
      </c>
      <c r="M219" s="3" t="s">
        <v>3918</v>
      </c>
      <c r="N219" s="3" t="s">
        <v>3922</v>
      </c>
      <c r="O219" s="17">
        <v>9.8939932882785797E-2</v>
      </c>
      <c r="P219" s="32">
        <v>45.412607540000003</v>
      </c>
      <c r="Q219" s="32"/>
      <c r="R219" s="5">
        <v>630</v>
      </c>
      <c r="S219" s="5">
        <v>628</v>
      </c>
      <c r="T219" s="16">
        <v>0.99682539701461792</v>
      </c>
      <c r="U219" s="17">
        <v>9.8939932882785797E-2</v>
      </c>
      <c r="V219" s="32">
        <v>46.105254270000003</v>
      </c>
      <c r="W219" s="32"/>
      <c r="X219" s="17">
        <v>1.428571436554193E-2</v>
      </c>
      <c r="Y219" s="32">
        <v>47.043969699999998</v>
      </c>
      <c r="Z219" s="32"/>
      <c r="AA219" s="5">
        <v>630</v>
      </c>
      <c r="AB219" s="5">
        <v>628</v>
      </c>
      <c r="AC219" s="16">
        <v>0.99682539701461792</v>
      </c>
      <c r="AD219" s="17">
        <v>1.428571436554193E-2</v>
      </c>
      <c r="AE219" s="32">
        <v>48.78818407</v>
      </c>
      <c r="AF219" s="32"/>
      <c r="AG219" s="16">
        <v>0.81100000000000005</v>
      </c>
      <c r="AH219" s="16">
        <v>0.08</v>
      </c>
      <c r="AI219" s="16"/>
      <c r="AJ219" s="16">
        <v>0.06</v>
      </c>
      <c r="AK219" s="16">
        <v>0.03</v>
      </c>
      <c r="AL219" s="16">
        <v>1.8999999389052391E-2</v>
      </c>
      <c r="AM219" s="16">
        <v>1.0999999999999999E-2</v>
      </c>
      <c r="AN219" s="16">
        <v>0.23</v>
      </c>
      <c r="AO219" s="16">
        <v>0.94950000000000001</v>
      </c>
      <c r="AP219" s="5">
        <v>1</v>
      </c>
      <c r="AQ219" s="31">
        <v>12511.98046875</v>
      </c>
      <c r="AR219" s="31">
        <v>14256.53</v>
      </c>
    </row>
    <row r="220" spans="1:44" x14ac:dyDescent="0.3">
      <c r="A220" s="4">
        <v>240862050</v>
      </c>
      <c r="B220" s="3" t="s">
        <v>103</v>
      </c>
      <c r="C220" s="3" t="s">
        <v>822</v>
      </c>
      <c r="D220" s="14">
        <v>86.412055969238281</v>
      </c>
      <c r="E220" s="14">
        <v>84.577789306640625</v>
      </c>
      <c r="F220" s="14">
        <v>82.425025939941406</v>
      </c>
      <c r="G220" s="14">
        <v>88.196563720703125</v>
      </c>
      <c r="H220" s="5">
        <v>558</v>
      </c>
      <c r="I220" s="15">
        <v>8</v>
      </c>
      <c r="J220" s="15">
        <v>9</v>
      </c>
      <c r="K220" s="3" t="s">
        <v>3836</v>
      </c>
      <c r="L220" s="3" t="s">
        <v>3914</v>
      </c>
      <c r="M220" s="3" t="s">
        <v>3919</v>
      </c>
      <c r="N220" s="3" t="s">
        <v>3923</v>
      </c>
      <c r="O220" s="17">
        <v>0.64312267303466797</v>
      </c>
      <c r="P220" s="32">
        <v>50.089429789999997</v>
      </c>
      <c r="Q220" s="32">
        <v>374.34945678710938</v>
      </c>
      <c r="R220" s="5">
        <v>517</v>
      </c>
      <c r="S220" s="5">
        <v>102</v>
      </c>
      <c r="T220" s="16">
        <v>0.19729207456111911</v>
      </c>
      <c r="U220" s="17">
        <v>0.28260868787765497</v>
      </c>
      <c r="V220" s="32">
        <v>49.382368450000001</v>
      </c>
      <c r="W220" s="32"/>
      <c r="X220" s="17">
        <v>0.50559282302856445</v>
      </c>
      <c r="Y220" s="32">
        <v>47.772229160000002</v>
      </c>
      <c r="Z220" s="32">
        <v>341.38702392578131</v>
      </c>
      <c r="AA220" s="5">
        <v>515</v>
      </c>
      <c r="AB220" s="5">
        <v>101</v>
      </c>
      <c r="AC220" s="16">
        <v>0.19729207456111911</v>
      </c>
      <c r="AD220" s="17">
        <v>0.3218390941619873</v>
      </c>
      <c r="AE220" s="32">
        <v>51.195856509999999</v>
      </c>
      <c r="AF220" s="32">
        <v>274.712646484375</v>
      </c>
      <c r="AG220" s="16">
        <v>1.2999999999999999E-2</v>
      </c>
      <c r="AH220" s="16">
        <v>0.03</v>
      </c>
      <c r="AI220" s="16"/>
      <c r="AJ220" s="16">
        <v>0.91400000000000003</v>
      </c>
      <c r="AK220" s="16">
        <v>3.2000000000000001E-2</v>
      </c>
      <c r="AL220" s="16">
        <v>1.099999994039536E-2</v>
      </c>
      <c r="AM220" s="16"/>
      <c r="AN220" s="16">
        <v>9.0999999999999998E-2</v>
      </c>
      <c r="AO220" s="16">
        <v>8.1000000000000003E-2</v>
      </c>
      <c r="AP220" s="5">
        <v>0</v>
      </c>
      <c r="AQ220" s="31">
        <v>9041.66015625</v>
      </c>
      <c r="AR220" s="31">
        <v>9379.44</v>
      </c>
    </row>
    <row r="221" spans="1:44" x14ac:dyDescent="0.3">
      <c r="A221" s="4">
        <v>240863000</v>
      </c>
      <c r="B221" s="3" t="s">
        <v>103</v>
      </c>
      <c r="C221" s="3" t="s">
        <v>823</v>
      </c>
      <c r="D221" s="14">
        <v>83.840934753417969</v>
      </c>
      <c r="E221" s="14">
        <v>86.109329223632813</v>
      </c>
      <c r="F221" s="14">
        <v>91.216537475585938</v>
      </c>
      <c r="G221" s="14">
        <v>88.772254943847656</v>
      </c>
      <c r="H221" s="5">
        <v>584</v>
      </c>
      <c r="I221" s="15">
        <v>6</v>
      </c>
      <c r="J221" s="15">
        <v>7</v>
      </c>
      <c r="K221" s="3" t="s">
        <v>3836</v>
      </c>
      <c r="L221" s="3" t="s">
        <v>3914</v>
      </c>
      <c r="M221" s="3" t="s">
        <v>3919</v>
      </c>
      <c r="N221" s="3" t="s">
        <v>3923</v>
      </c>
      <c r="O221" s="17">
        <v>0.51254481077194214</v>
      </c>
      <c r="P221" s="32">
        <v>49.047487820000001</v>
      </c>
      <c r="Q221" s="32">
        <v>364.3369140625</v>
      </c>
      <c r="R221" s="5">
        <v>1020</v>
      </c>
      <c r="S221" s="5">
        <v>230</v>
      </c>
      <c r="T221" s="16">
        <v>0.2254901975393295</v>
      </c>
      <c r="U221" s="17">
        <v>0.33582088351249689</v>
      </c>
      <c r="V221" s="32">
        <v>50.000915239999998</v>
      </c>
      <c r="W221" s="32">
        <v>320.8955078125</v>
      </c>
      <c r="X221" s="17">
        <v>0.63440859317779541</v>
      </c>
      <c r="Y221" s="32">
        <v>53.474908790000001</v>
      </c>
      <c r="Z221" s="32">
        <v>379.74911499023438</v>
      </c>
      <c r="AA221" s="5">
        <v>1020</v>
      </c>
      <c r="AB221" s="5">
        <v>230</v>
      </c>
      <c r="AC221" s="16">
        <v>0.2254901975393295</v>
      </c>
      <c r="AD221" s="17">
        <v>0.38805970549583441</v>
      </c>
      <c r="AE221" s="32">
        <v>51.522280969999997</v>
      </c>
      <c r="AF221" s="32">
        <v>300.74627685546881</v>
      </c>
      <c r="AG221" s="16">
        <v>0.01</v>
      </c>
      <c r="AH221" s="16">
        <v>3.9E-2</v>
      </c>
      <c r="AI221" s="16"/>
      <c r="AJ221" s="16">
        <v>0.91400000000000003</v>
      </c>
      <c r="AK221" s="16">
        <v>3.1E-2</v>
      </c>
      <c r="AL221" s="16">
        <v>4.999999888241291E-3</v>
      </c>
      <c r="AM221" s="16"/>
      <c r="AN221" s="16">
        <v>0.11799999999999999</v>
      </c>
      <c r="AO221" s="16">
        <v>0.13300000000000001</v>
      </c>
      <c r="AP221" s="5">
        <v>0</v>
      </c>
      <c r="AQ221" s="31">
        <v>9600.1396484375</v>
      </c>
      <c r="AR221" s="31">
        <v>9874.25</v>
      </c>
    </row>
    <row r="222" spans="1:44" x14ac:dyDescent="0.3">
      <c r="A222" s="4">
        <v>351023000</v>
      </c>
      <c r="B222" s="3" t="s">
        <v>153</v>
      </c>
      <c r="C222" s="3" t="s">
        <v>965</v>
      </c>
      <c r="D222" s="14">
        <v>71.854942321777344</v>
      </c>
      <c r="E222" s="14">
        <v>72.874908447265625</v>
      </c>
      <c r="F222" s="14">
        <v>75.539939880371094</v>
      </c>
      <c r="G222" s="14">
        <v>75.864059448242188</v>
      </c>
      <c r="H222" s="5">
        <v>461</v>
      </c>
      <c r="I222" s="15">
        <v>6</v>
      </c>
      <c r="J222" s="15">
        <v>8</v>
      </c>
      <c r="K222" s="3" t="s">
        <v>3800</v>
      </c>
      <c r="L222" s="3" t="s">
        <v>3910</v>
      </c>
      <c r="M222" s="3" t="s">
        <v>3917</v>
      </c>
      <c r="N222" s="3" t="s">
        <v>3923</v>
      </c>
      <c r="O222" s="17">
        <v>0.27461141347885132</v>
      </c>
      <c r="P222" s="32">
        <v>44.19017753</v>
      </c>
      <c r="Q222" s="32">
        <v>278.49740600585938</v>
      </c>
      <c r="R222" s="5">
        <v>752</v>
      </c>
      <c r="S222" s="5">
        <v>666</v>
      </c>
      <c r="T222" s="16">
        <v>0.88563829660415649</v>
      </c>
      <c r="U222" s="17">
        <v>0.27461141347885132</v>
      </c>
      <c r="V222" s="32">
        <v>44.655891850000003</v>
      </c>
      <c r="W222" s="32">
        <v>278.49740600585938</v>
      </c>
      <c r="X222" s="17">
        <v>0.21391752362251279</v>
      </c>
      <c r="Y222" s="32">
        <v>43.306168460000002</v>
      </c>
      <c r="Z222" s="32">
        <v>246.90721130371091</v>
      </c>
      <c r="AA222" s="5">
        <v>749</v>
      </c>
      <c r="AB222" s="5">
        <v>663</v>
      </c>
      <c r="AC222" s="16">
        <v>0.88563829660415649</v>
      </c>
      <c r="AD222" s="17">
        <v>0.21391752362251279</v>
      </c>
      <c r="AE222" s="32">
        <v>44.203113610000003</v>
      </c>
      <c r="AF222" s="32">
        <v>246.90721130371091</v>
      </c>
      <c r="AG222" s="16">
        <v>0.26900000000000002</v>
      </c>
      <c r="AH222" s="16">
        <v>8.5000000000000006E-2</v>
      </c>
      <c r="AI222" s="16"/>
      <c r="AJ222" s="16">
        <v>0.59199999999999997</v>
      </c>
      <c r="AK222" s="16">
        <v>4.8000000000000001E-2</v>
      </c>
      <c r="AL222" s="16">
        <v>7.0000002160668373E-3</v>
      </c>
      <c r="AM222" s="16">
        <v>1.2999999999999999E-2</v>
      </c>
      <c r="AN222" s="16">
        <v>0.13700000000000001</v>
      </c>
      <c r="AO222" s="16">
        <v>0.54359999999999997</v>
      </c>
      <c r="AP222" s="5">
        <v>1</v>
      </c>
      <c r="AQ222" s="31">
        <v>6490.18994140625</v>
      </c>
      <c r="AR222" s="31">
        <v>8712.6</v>
      </c>
    </row>
    <row r="223" spans="1:44" x14ac:dyDescent="0.3">
      <c r="A223" s="4">
        <v>211501050</v>
      </c>
      <c r="B223" s="3" t="s">
        <v>93</v>
      </c>
      <c r="C223" s="3" t="s">
        <v>795</v>
      </c>
      <c r="D223" s="14">
        <v>80.305961608886719</v>
      </c>
      <c r="E223" s="14">
        <v>83.181564331054688</v>
      </c>
      <c r="F223" s="14">
        <v>81.630226135253906</v>
      </c>
      <c r="G223" s="14">
        <v>84.554977416992188</v>
      </c>
      <c r="H223" s="5">
        <v>68</v>
      </c>
      <c r="I223" s="15">
        <v>7</v>
      </c>
      <c r="J223" s="15">
        <v>12</v>
      </c>
      <c r="K223" s="3" t="s">
        <v>3828</v>
      </c>
      <c r="L223" s="3" t="s">
        <v>3911</v>
      </c>
      <c r="M223" s="3" t="s">
        <v>3916</v>
      </c>
      <c r="N223" s="3" t="s">
        <v>3921</v>
      </c>
      <c r="O223" s="17">
        <v>0</v>
      </c>
      <c r="P223" s="32">
        <v>47.614943719999999</v>
      </c>
      <c r="Q223" s="32"/>
      <c r="R223" s="5">
        <v>32</v>
      </c>
      <c r="S223" s="5">
        <v>17</v>
      </c>
      <c r="T223" s="16">
        <v>0.53125</v>
      </c>
      <c r="U223" s="17">
        <v>0</v>
      </c>
      <c r="V223" s="32">
        <v>48.818471350000003</v>
      </c>
      <c r="W223" s="32"/>
      <c r="X223" s="17">
        <v>0.1290322542190552</v>
      </c>
      <c r="Y223" s="32">
        <v>47.256677330000002</v>
      </c>
      <c r="Z223" s="32"/>
      <c r="AA223" s="5">
        <v>33</v>
      </c>
      <c r="AB223" s="5">
        <v>17</v>
      </c>
      <c r="AC223" s="16">
        <v>0.53125</v>
      </c>
      <c r="AD223" s="17">
        <v>0.1111111119389534</v>
      </c>
      <c r="AE223" s="32">
        <v>49.131014159999999</v>
      </c>
      <c r="AF223" s="32"/>
      <c r="AG223" s="16"/>
      <c r="AH223" s="16"/>
      <c r="AI223" s="16"/>
      <c r="AJ223" s="16">
        <v>0.97099999999999997</v>
      </c>
      <c r="AK223" s="16"/>
      <c r="AL223" s="16">
        <v>2.899999916553497E-2</v>
      </c>
      <c r="AM223" s="16"/>
      <c r="AN223" s="16">
        <v>0.11799999999999999</v>
      </c>
      <c r="AO223" s="16">
        <v>0.42199999999999999</v>
      </c>
      <c r="AP223" s="5">
        <v>0</v>
      </c>
      <c r="AQ223" s="31">
        <v>19565.48046875</v>
      </c>
      <c r="AR223" s="31">
        <v>20104.87</v>
      </c>
    </row>
    <row r="224" spans="1:44" x14ac:dyDescent="0.3">
      <c r="A224" s="4">
        <v>380441050</v>
      </c>
      <c r="B224" s="3" t="s">
        <v>166</v>
      </c>
      <c r="C224" s="3" t="s">
        <v>998</v>
      </c>
      <c r="D224" s="14">
        <v>88.859466552734375</v>
      </c>
      <c r="E224" s="14">
        <v>90.085098266601563</v>
      </c>
      <c r="F224" s="14">
        <v>82.413658142089844</v>
      </c>
      <c r="G224" s="14">
        <v>86.14056396484375</v>
      </c>
      <c r="H224" s="5">
        <v>149</v>
      </c>
      <c r="I224" s="15">
        <v>7</v>
      </c>
      <c r="J224" s="15">
        <v>12</v>
      </c>
      <c r="K224" s="3" t="s">
        <v>3881</v>
      </c>
      <c r="L224" s="3" t="s">
        <v>3912</v>
      </c>
      <c r="M224" s="3" t="s">
        <v>3917</v>
      </c>
      <c r="N224" s="3" t="s">
        <v>3921</v>
      </c>
      <c r="O224" s="17">
        <v>0.44999998807907099</v>
      </c>
      <c r="P224" s="32">
        <v>51.081238409999997</v>
      </c>
      <c r="Q224" s="32">
        <v>331.25</v>
      </c>
      <c r="R224" s="5">
        <v>99</v>
      </c>
      <c r="S224" s="5">
        <v>45</v>
      </c>
      <c r="T224" s="16">
        <v>0.45454546809196472</v>
      </c>
      <c r="U224" s="17">
        <v>0.28571429848670959</v>
      </c>
      <c r="V224" s="32">
        <v>51.606620530000001</v>
      </c>
      <c r="W224" s="32"/>
      <c r="X224" s="17">
        <v>0.34117648005485529</v>
      </c>
      <c r="Y224" s="32">
        <v>47.764855320000002</v>
      </c>
      <c r="Z224" s="32">
        <v>315.29412841796881</v>
      </c>
      <c r="AA224" s="5">
        <v>98</v>
      </c>
      <c r="AB224" s="5">
        <v>44</v>
      </c>
      <c r="AC224" s="16">
        <v>0.45454546809196472</v>
      </c>
      <c r="AD224" s="17">
        <v>0</v>
      </c>
      <c r="AE224" s="32">
        <v>50.030068970000002</v>
      </c>
      <c r="AF224" s="32"/>
      <c r="AG224" s="16"/>
      <c r="AH224" s="16"/>
      <c r="AI224" s="16">
        <v>3.4000000000000002E-2</v>
      </c>
      <c r="AJ224" s="16">
        <v>0.95300000000000007</v>
      </c>
      <c r="AK224" s="16"/>
      <c r="AL224" s="16">
        <v>1.30000002682209E-2</v>
      </c>
      <c r="AM224" s="16"/>
      <c r="AN224" s="16">
        <v>0.20100000000000001</v>
      </c>
      <c r="AO224" s="16">
        <v>0.316</v>
      </c>
      <c r="AP224" s="5">
        <v>0</v>
      </c>
      <c r="AQ224" s="31">
        <v>13069.169921875</v>
      </c>
      <c r="AR224" s="31">
        <v>13883.19</v>
      </c>
    </row>
    <row r="225" spans="1:44" x14ac:dyDescent="0.3">
      <c r="A225" s="4">
        <v>1100143000</v>
      </c>
      <c r="B225" s="3" t="s">
        <v>519</v>
      </c>
      <c r="C225" s="3" t="s">
        <v>2027</v>
      </c>
      <c r="D225" s="14">
        <v>76.464012145996094</v>
      </c>
      <c r="E225" s="14">
        <v>77.97271728515625</v>
      </c>
      <c r="F225" s="14">
        <v>74.312339782714844</v>
      </c>
      <c r="G225" s="14">
        <v>75.079780578613281</v>
      </c>
      <c r="H225" s="5">
        <v>200</v>
      </c>
      <c r="I225" s="15">
        <v>6</v>
      </c>
      <c r="J225" s="15">
        <v>8</v>
      </c>
      <c r="K225" s="3" t="s">
        <v>163</v>
      </c>
      <c r="L225" s="3" t="s">
        <v>3913</v>
      </c>
      <c r="M225" s="3" t="s">
        <v>3917</v>
      </c>
      <c r="N225" s="3" t="s">
        <v>3923</v>
      </c>
      <c r="O225" s="17">
        <v>0.45251396298408508</v>
      </c>
      <c r="P225" s="32">
        <v>46.0579976</v>
      </c>
      <c r="Q225" s="32">
        <v>338.5474853515625</v>
      </c>
      <c r="R225" s="5">
        <v>374</v>
      </c>
      <c r="S225" s="5">
        <v>374</v>
      </c>
      <c r="T225" s="16">
        <v>1</v>
      </c>
      <c r="U225" s="17">
        <v>0.45251396298408508</v>
      </c>
      <c r="V225" s="32">
        <v>46.71476011</v>
      </c>
      <c r="W225" s="32">
        <v>338.5474853515625</v>
      </c>
      <c r="X225" s="17">
        <v>0.29608938097953802</v>
      </c>
      <c r="Y225" s="32">
        <v>42.509874770000003</v>
      </c>
      <c r="Z225" s="32">
        <v>279.88827514648438</v>
      </c>
      <c r="AA225" s="5">
        <v>374</v>
      </c>
      <c r="AB225" s="5">
        <v>374</v>
      </c>
      <c r="AC225" s="16">
        <v>1</v>
      </c>
      <c r="AD225" s="17">
        <v>0.29608938097953802</v>
      </c>
      <c r="AE225" s="32">
        <v>43.758412249999999</v>
      </c>
      <c r="AF225" s="32">
        <v>279.88827514648438</v>
      </c>
      <c r="AG225" s="16"/>
      <c r="AH225" s="16"/>
      <c r="AI225" s="16"/>
      <c r="AJ225" s="16">
        <v>0.98</v>
      </c>
      <c r="AK225" s="16"/>
      <c r="AL225" s="16">
        <v>1.9999999552965161E-2</v>
      </c>
      <c r="AM225" s="16"/>
      <c r="AN225" s="16">
        <v>0.13500000000000001</v>
      </c>
      <c r="AO225" s="16">
        <v>0.53439999999999999</v>
      </c>
      <c r="AP225" s="5">
        <v>1</v>
      </c>
      <c r="AQ225" s="31">
        <v>8286.849609375</v>
      </c>
      <c r="AR225" s="31">
        <v>9190.6200000000008</v>
      </c>
    </row>
    <row r="226" spans="1:44" x14ac:dyDescent="0.3">
      <c r="A226" s="4">
        <v>511501050</v>
      </c>
      <c r="B226" s="3" t="s">
        <v>265</v>
      </c>
      <c r="C226" s="3" t="s">
        <v>1358</v>
      </c>
      <c r="D226" s="14">
        <v>83.105171203613281</v>
      </c>
      <c r="E226" s="14">
        <v>82.577972412109375</v>
      </c>
      <c r="F226" s="14">
        <v>91.553581237792969</v>
      </c>
      <c r="G226" s="14">
        <v>89.050559997558594</v>
      </c>
      <c r="H226" s="5">
        <v>107</v>
      </c>
      <c r="I226" s="15">
        <v>7</v>
      </c>
      <c r="J226" s="15">
        <v>12</v>
      </c>
      <c r="K226" s="3" t="s">
        <v>3893</v>
      </c>
      <c r="L226" s="3" t="s">
        <v>3908</v>
      </c>
      <c r="M226" s="3" t="s">
        <v>3917</v>
      </c>
      <c r="N226" s="3" t="s">
        <v>3921</v>
      </c>
      <c r="O226" s="17">
        <v>0.36734694242477423</v>
      </c>
      <c r="P226" s="32">
        <v>48.749320339999997</v>
      </c>
      <c r="Q226" s="32">
        <v>322.448974609375</v>
      </c>
      <c r="R226" s="5">
        <v>67</v>
      </c>
      <c r="S226" s="5">
        <v>27</v>
      </c>
      <c r="T226" s="16">
        <v>0.40298506617546082</v>
      </c>
      <c r="U226" s="17">
        <v>0</v>
      </c>
      <c r="V226" s="32">
        <v>48.574698290000001</v>
      </c>
      <c r="W226" s="32"/>
      <c r="X226" s="17">
        <v>0.1372549086809158</v>
      </c>
      <c r="Y226" s="32">
        <v>53.693535869999998</v>
      </c>
      <c r="Z226" s="32"/>
      <c r="AA226" s="5">
        <v>67</v>
      </c>
      <c r="AB226" s="5">
        <v>27</v>
      </c>
      <c r="AC226" s="16">
        <v>0.40298506617546082</v>
      </c>
      <c r="AD226" s="17">
        <v>0</v>
      </c>
      <c r="AE226" s="32">
        <v>51.680087389999997</v>
      </c>
      <c r="AF226" s="32"/>
      <c r="AG226" s="16"/>
      <c r="AH226" s="16"/>
      <c r="AI226" s="16"/>
      <c r="AJ226" s="16">
        <v>0.95300000000000007</v>
      </c>
      <c r="AK226" s="16"/>
      <c r="AL226" s="16">
        <v>4.6999998390674591E-2</v>
      </c>
      <c r="AM226" s="16"/>
      <c r="AN226" s="16">
        <v>0.112</v>
      </c>
      <c r="AO226" s="16">
        <v>0.29299999999999998</v>
      </c>
      <c r="AP226" s="5">
        <v>0</v>
      </c>
      <c r="AQ226" s="31">
        <v>10084.0595703125</v>
      </c>
      <c r="AR226" s="31">
        <v>12287.94</v>
      </c>
    </row>
    <row r="227" spans="1:44" x14ac:dyDescent="0.3">
      <c r="A227" s="4">
        <v>10913000</v>
      </c>
      <c r="B227" s="3" t="s">
        <v>3</v>
      </c>
      <c r="C227" s="3" t="s">
        <v>553</v>
      </c>
      <c r="D227" s="14">
        <v>83.159988403320313</v>
      </c>
      <c r="E227" s="14">
        <v>81.634567260742188</v>
      </c>
      <c r="F227" s="14">
        <v>86.294975280761719</v>
      </c>
      <c r="G227" s="14">
        <v>86.761161804199219</v>
      </c>
      <c r="H227" s="5">
        <v>545</v>
      </c>
      <c r="I227" s="15">
        <v>6</v>
      </c>
      <c r="J227" s="15">
        <v>8</v>
      </c>
      <c r="K227" s="3" t="s">
        <v>3889</v>
      </c>
      <c r="L227" s="3" t="s">
        <v>3911</v>
      </c>
      <c r="M227" s="3" t="s">
        <v>3919</v>
      </c>
      <c r="N227" s="3" t="s">
        <v>3921</v>
      </c>
      <c r="O227" s="17">
        <v>0.38133874535560608</v>
      </c>
      <c r="P227" s="32">
        <v>48.771534459999998</v>
      </c>
      <c r="Q227" s="32">
        <v>309.53347778320313</v>
      </c>
      <c r="R227" s="5">
        <v>993</v>
      </c>
      <c r="S227" s="5">
        <v>512</v>
      </c>
      <c r="T227" s="16">
        <v>0.5156092643737793</v>
      </c>
      <c r="U227" s="17">
        <v>0.23371647298336029</v>
      </c>
      <c r="V227" s="32">
        <v>48.193680000000001</v>
      </c>
      <c r="W227" s="32">
        <v>262.83523559570313</v>
      </c>
      <c r="X227" s="17">
        <v>0.26720649003982538</v>
      </c>
      <c r="Y227" s="32">
        <v>50.282504379999999</v>
      </c>
      <c r="Z227" s="32">
        <v>267.20648193359381</v>
      </c>
      <c r="AA227" s="5">
        <v>999</v>
      </c>
      <c r="AB227" s="5">
        <v>521</v>
      </c>
      <c r="AC227" s="16">
        <v>0.5156092643737793</v>
      </c>
      <c r="AD227" s="17">
        <v>0.15708811581134799</v>
      </c>
      <c r="AE227" s="32">
        <v>50.381955570000002</v>
      </c>
      <c r="AF227" s="32">
        <v>224.13792419433591</v>
      </c>
      <c r="AG227" s="16">
        <v>7.2999999999999995E-2</v>
      </c>
      <c r="AH227" s="16">
        <v>3.3000000000000002E-2</v>
      </c>
      <c r="AI227" s="16">
        <v>1.0999999999999999E-2</v>
      </c>
      <c r="AJ227" s="16">
        <v>0.85099999999999998</v>
      </c>
      <c r="AK227" s="16">
        <v>2.9000000000000001E-2</v>
      </c>
      <c r="AL227" s="16">
        <v>2.000000094994903E-3</v>
      </c>
      <c r="AM227" s="16">
        <v>5.2999999999999999E-2</v>
      </c>
      <c r="AN227" s="16">
        <v>0.14299999999999999</v>
      </c>
      <c r="AO227" s="16">
        <v>0.42199999999999999</v>
      </c>
      <c r="AP227" s="5">
        <v>0</v>
      </c>
      <c r="AQ227" s="31">
        <v>8689.1103515625</v>
      </c>
      <c r="AR227" s="31">
        <v>8930.02</v>
      </c>
    </row>
    <row r="228" spans="1:44" x14ac:dyDescent="0.3">
      <c r="A228" s="4">
        <v>960923025</v>
      </c>
      <c r="B228" s="3" t="s">
        <v>446</v>
      </c>
      <c r="C228" s="3" t="s">
        <v>1827</v>
      </c>
      <c r="D228" s="14">
        <v>85.197731018066406</v>
      </c>
      <c r="E228" s="14">
        <v>80.005905151367188</v>
      </c>
      <c r="F228" s="14">
        <v>82.076080322265625</v>
      </c>
      <c r="G228" s="14">
        <v>76.966850280761719</v>
      </c>
      <c r="H228" s="5">
        <v>641</v>
      </c>
      <c r="I228" s="15">
        <v>6</v>
      </c>
      <c r="J228" s="15">
        <v>8</v>
      </c>
      <c r="K228" s="3" t="s">
        <v>3882</v>
      </c>
      <c r="L228" s="3" t="s">
        <v>3915</v>
      </c>
      <c r="M228" s="3" t="s">
        <v>3918</v>
      </c>
      <c r="N228" s="3" t="s">
        <v>3922</v>
      </c>
      <c r="O228" s="17">
        <v>0.67313915491104126</v>
      </c>
      <c r="P228" s="32">
        <v>49.597326150000001</v>
      </c>
      <c r="Q228" s="32">
        <v>392.8802490234375</v>
      </c>
      <c r="R228" s="5">
        <v>1220</v>
      </c>
      <c r="S228" s="5">
        <v>320</v>
      </c>
      <c r="T228" s="16">
        <v>0.26229506731033331</v>
      </c>
      <c r="U228" s="17">
        <v>0.33540374040603638</v>
      </c>
      <c r="V228" s="32">
        <v>47.535909099999998</v>
      </c>
      <c r="W228" s="32">
        <v>311.18011474609381</v>
      </c>
      <c r="X228" s="17">
        <v>0.54927301406860352</v>
      </c>
      <c r="Y228" s="32">
        <v>47.54588579</v>
      </c>
      <c r="Z228" s="32">
        <v>347.1728515625</v>
      </c>
      <c r="AA228" s="5">
        <v>1222</v>
      </c>
      <c r="AB228" s="5">
        <v>321</v>
      </c>
      <c r="AC228" s="16">
        <v>0.26229506731033331</v>
      </c>
      <c r="AD228" s="17">
        <v>0.20496894419193271</v>
      </c>
      <c r="AE228" s="32">
        <v>44.828412720000003</v>
      </c>
      <c r="AF228" s="32">
        <v>239.13043212890631</v>
      </c>
      <c r="AG228" s="16">
        <v>4.7E-2</v>
      </c>
      <c r="AH228" s="16">
        <v>4.2000000000000003E-2</v>
      </c>
      <c r="AI228" s="16">
        <v>1.7000000000000001E-2</v>
      </c>
      <c r="AJ228" s="16">
        <v>0.83200000000000007</v>
      </c>
      <c r="AK228" s="16">
        <v>6.0999999999999999E-2</v>
      </c>
      <c r="AL228" s="16">
        <v>2.000000094994903E-3</v>
      </c>
      <c r="AM228" s="16"/>
      <c r="AN228" s="16">
        <v>0.17</v>
      </c>
      <c r="AO228" s="16">
        <v>8.7000000000000008E-2</v>
      </c>
      <c r="AP228" s="5">
        <v>0</v>
      </c>
      <c r="AQ228" s="31">
        <v>13107.900390625</v>
      </c>
      <c r="AR228" s="31">
        <v>13174.5</v>
      </c>
    </row>
    <row r="229" spans="1:44" x14ac:dyDescent="0.3">
      <c r="A229" s="4">
        <v>960923000</v>
      </c>
      <c r="B229" s="3" t="s">
        <v>446</v>
      </c>
      <c r="C229" s="3" t="s">
        <v>1826</v>
      </c>
      <c r="D229" s="14">
        <v>85.30181884765625</v>
      </c>
      <c r="E229" s="14">
        <v>83.354804992675781</v>
      </c>
      <c r="F229" s="14">
        <v>81.819969177246094</v>
      </c>
      <c r="G229" s="14">
        <v>78.358810424804688</v>
      </c>
      <c r="H229" s="5">
        <v>708</v>
      </c>
      <c r="I229" s="15">
        <v>6</v>
      </c>
      <c r="J229" s="15">
        <v>8</v>
      </c>
      <c r="K229" s="3" t="s">
        <v>3882</v>
      </c>
      <c r="L229" s="3" t="s">
        <v>3915</v>
      </c>
      <c r="M229" s="3" t="s">
        <v>3918</v>
      </c>
      <c r="N229" s="3" t="s">
        <v>3922</v>
      </c>
      <c r="O229" s="17">
        <v>0.62992125749588013</v>
      </c>
      <c r="P229" s="32">
        <v>49.639508620000001</v>
      </c>
      <c r="Q229" s="32">
        <v>380.94488525390631</v>
      </c>
      <c r="R229" s="5">
        <v>1247</v>
      </c>
      <c r="S229" s="5">
        <v>371</v>
      </c>
      <c r="T229" s="16">
        <v>0.29751402139663702</v>
      </c>
      <c r="U229" s="17">
        <v>0.35978835821151728</v>
      </c>
      <c r="V229" s="32">
        <v>48.888439439999999</v>
      </c>
      <c r="W229" s="32">
        <v>302.6455078125</v>
      </c>
      <c r="X229" s="17">
        <v>0.5283018946647644</v>
      </c>
      <c r="Y229" s="32">
        <v>47.379755969999998</v>
      </c>
      <c r="Z229" s="32">
        <v>344.65408325195313</v>
      </c>
      <c r="AA229" s="5">
        <v>1247</v>
      </c>
      <c r="AB229" s="5">
        <v>368</v>
      </c>
      <c r="AC229" s="16">
        <v>0.29751402139663702</v>
      </c>
      <c r="AD229" s="17">
        <v>0.23936170339584351</v>
      </c>
      <c r="AE229" s="32">
        <v>45.617679410000001</v>
      </c>
      <c r="AF229" s="32">
        <v>251.59574890136719</v>
      </c>
      <c r="AG229" s="16">
        <v>0.13</v>
      </c>
      <c r="AH229" s="16">
        <v>0.04</v>
      </c>
      <c r="AI229" s="16">
        <v>1.0999999999999999E-2</v>
      </c>
      <c r="AJ229" s="16">
        <v>0.753</v>
      </c>
      <c r="AK229" s="16">
        <v>6.5000000000000002E-2</v>
      </c>
      <c r="AL229" s="16">
        <v>1.0000000474974511E-3</v>
      </c>
      <c r="AM229" s="16"/>
      <c r="AN229" s="16">
        <v>0.14699999999999999</v>
      </c>
      <c r="AO229" s="16">
        <v>0.10100000000000001</v>
      </c>
      <c r="AP229" s="5">
        <v>0</v>
      </c>
      <c r="AQ229" s="31">
        <v>11429.23046875</v>
      </c>
      <c r="AR229" s="31">
        <v>11494.48</v>
      </c>
    </row>
    <row r="230" spans="1:44" x14ac:dyDescent="0.3">
      <c r="A230" s="4">
        <v>511553000</v>
      </c>
      <c r="B230" s="3" t="s">
        <v>269</v>
      </c>
      <c r="C230" s="3" t="s">
        <v>1366</v>
      </c>
      <c r="D230" s="14">
        <v>86.75946044921875</v>
      </c>
      <c r="E230" s="14">
        <v>85.883529663085938</v>
      </c>
      <c r="F230" s="14">
        <v>91.892539978027344</v>
      </c>
      <c r="G230" s="14">
        <v>90.132476806640625</v>
      </c>
      <c r="H230" s="5">
        <v>356</v>
      </c>
      <c r="I230" s="15">
        <v>6</v>
      </c>
      <c r="J230" s="15">
        <v>8</v>
      </c>
      <c r="K230" s="3" t="s">
        <v>3893</v>
      </c>
      <c r="L230" s="3" t="s">
        <v>3908</v>
      </c>
      <c r="M230" s="3" t="s">
        <v>3917</v>
      </c>
      <c r="N230" s="3" t="s">
        <v>3923</v>
      </c>
      <c r="O230" s="17">
        <v>0.53495442867279053</v>
      </c>
      <c r="P230" s="32">
        <v>50.230215989999998</v>
      </c>
      <c r="Q230" s="32">
        <v>354.40728759765631</v>
      </c>
      <c r="R230" s="5">
        <v>669</v>
      </c>
      <c r="S230" s="5">
        <v>323</v>
      </c>
      <c r="T230" s="16">
        <v>0.48281016945838928</v>
      </c>
      <c r="U230" s="17">
        <v>0.39864864945411682</v>
      </c>
      <c r="V230" s="32">
        <v>49.90972094</v>
      </c>
      <c r="W230" s="32">
        <v>310.81082153320313</v>
      </c>
      <c r="X230" s="17">
        <v>0.55722892284393311</v>
      </c>
      <c r="Y230" s="32">
        <v>53.913403019999997</v>
      </c>
      <c r="Z230" s="32">
        <v>348.795166015625</v>
      </c>
      <c r="AA230" s="5">
        <v>675</v>
      </c>
      <c r="AB230" s="5">
        <v>326</v>
      </c>
      <c r="AC230" s="16">
        <v>0.48281016945838928</v>
      </c>
      <c r="AD230" s="17">
        <v>0.40000000596046448</v>
      </c>
      <c r="AE230" s="32">
        <v>52.293549030000001</v>
      </c>
      <c r="AF230" s="32">
        <v>292</v>
      </c>
      <c r="AG230" s="16">
        <v>7.5999999999999998E-2</v>
      </c>
      <c r="AH230" s="16">
        <v>5.6000000000000001E-2</v>
      </c>
      <c r="AI230" s="16"/>
      <c r="AJ230" s="16">
        <v>0.79200000000000004</v>
      </c>
      <c r="AK230" s="16">
        <v>4.8000000000000001E-2</v>
      </c>
      <c r="AL230" s="16">
        <v>2.8000000864267349E-2</v>
      </c>
      <c r="AM230" s="16"/>
      <c r="AN230" s="16">
        <v>0.14000000000000001</v>
      </c>
      <c r="AO230" s="16">
        <v>0.26800000000000002</v>
      </c>
      <c r="AP230" s="5">
        <v>0</v>
      </c>
      <c r="AQ230" s="31">
        <v>10208.6796875</v>
      </c>
      <c r="AR230" s="31">
        <v>11593.36</v>
      </c>
    </row>
    <row r="231" spans="1:44" x14ac:dyDescent="0.3">
      <c r="A231" s="4">
        <v>520961050</v>
      </c>
      <c r="B231" s="3" t="s">
        <v>272</v>
      </c>
      <c r="C231" s="3" t="s">
        <v>1374</v>
      </c>
      <c r="D231" s="14">
        <v>89.622100830078125</v>
      </c>
      <c r="E231" s="14">
        <v>88.407341003417969</v>
      </c>
      <c r="F231" s="14">
        <v>86.582366943359375</v>
      </c>
      <c r="G231" s="14">
        <v>85.869979858398438</v>
      </c>
      <c r="H231" s="5">
        <v>237</v>
      </c>
      <c r="I231" s="15">
        <v>6</v>
      </c>
      <c r="J231" s="15">
        <v>12</v>
      </c>
      <c r="K231" s="3" t="s">
        <v>3896</v>
      </c>
      <c r="L231" s="3" t="s">
        <v>3911</v>
      </c>
      <c r="M231" s="3" t="s">
        <v>3917</v>
      </c>
      <c r="N231" s="3" t="s">
        <v>3921</v>
      </c>
      <c r="O231" s="17">
        <v>0.50746268033981323</v>
      </c>
      <c r="P231" s="32">
        <v>51.390294650000001</v>
      </c>
      <c r="Q231" s="32">
        <v>338.0596923828125</v>
      </c>
      <c r="R231" s="5">
        <v>189</v>
      </c>
      <c r="S231" s="5">
        <v>112</v>
      </c>
      <c r="T231" s="16">
        <v>0.59259259700775146</v>
      </c>
      <c r="U231" s="17">
        <v>0.38461539149284357</v>
      </c>
      <c r="V231" s="32">
        <v>50.929021489999997</v>
      </c>
      <c r="W231" s="32">
        <v>300</v>
      </c>
      <c r="X231" s="17">
        <v>0.34814813733100891</v>
      </c>
      <c r="Y231" s="32">
        <v>50.468921940000001</v>
      </c>
      <c r="Z231" s="32">
        <v>290.370361328125</v>
      </c>
      <c r="AA231" s="5">
        <v>189</v>
      </c>
      <c r="AB231" s="5">
        <v>112</v>
      </c>
      <c r="AC231" s="16">
        <v>0.59259259700775146</v>
      </c>
      <c r="AD231" s="17">
        <v>0.22727273404598239</v>
      </c>
      <c r="AE231" s="32">
        <v>49.876642160000003</v>
      </c>
      <c r="AF231" s="32"/>
      <c r="AG231" s="16"/>
      <c r="AH231" s="16"/>
      <c r="AI231" s="16"/>
      <c r="AJ231" s="16">
        <v>0.96599999999999997</v>
      </c>
      <c r="AK231" s="16">
        <v>0.03</v>
      </c>
      <c r="AL231" s="16">
        <v>4.0000001899898052E-3</v>
      </c>
      <c r="AM231" s="16"/>
      <c r="AN231" s="16">
        <v>0.18099999999999999</v>
      </c>
      <c r="AO231" s="16">
        <v>0.39900000000000002</v>
      </c>
      <c r="AP231" s="5">
        <v>0</v>
      </c>
      <c r="AQ231" s="31">
        <v>12842.9697265625</v>
      </c>
      <c r="AR231" s="31">
        <v>13304.09</v>
      </c>
    </row>
    <row r="232" spans="1:44" x14ac:dyDescent="0.3">
      <c r="A232" s="4">
        <v>801181050</v>
      </c>
      <c r="B232" s="3" t="s">
        <v>379</v>
      </c>
      <c r="C232" s="3" t="s">
        <v>1579</v>
      </c>
      <c r="D232" s="14">
        <v>86.118919372558594</v>
      </c>
      <c r="E232" s="14">
        <v>88.498954772949219</v>
      </c>
      <c r="F232" s="14">
        <v>83.495994567871094</v>
      </c>
      <c r="G232" s="14">
        <v>85.660171508789063</v>
      </c>
      <c r="H232" s="5">
        <v>140</v>
      </c>
      <c r="I232" s="15">
        <v>7</v>
      </c>
      <c r="J232" s="15">
        <v>12</v>
      </c>
      <c r="K232" s="3" t="s">
        <v>3832</v>
      </c>
      <c r="L232" s="3" t="s">
        <v>3908</v>
      </c>
      <c r="M232" s="3" t="s">
        <v>3917</v>
      </c>
      <c r="N232" s="3" t="s">
        <v>3921</v>
      </c>
      <c r="O232" s="17">
        <v>0.40625</v>
      </c>
      <c r="P232" s="32">
        <v>49.970636319999997</v>
      </c>
      <c r="Q232" s="32">
        <v>318.75</v>
      </c>
      <c r="R232" s="5">
        <v>91</v>
      </c>
      <c r="S232" s="5">
        <v>70</v>
      </c>
      <c r="T232" s="16">
        <v>0.76923078298568726</v>
      </c>
      <c r="U232" s="17">
        <v>0.38775509595870972</v>
      </c>
      <c r="V232" s="32">
        <v>50.966020960000002</v>
      </c>
      <c r="W232" s="32">
        <v>320.40817260742188</v>
      </c>
      <c r="X232" s="17">
        <v>0.18840579688549039</v>
      </c>
      <c r="Y232" s="32">
        <v>48.466925410000002</v>
      </c>
      <c r="Z232" s="32"/>
      <c r="AA232" s="5">
        <v>91</v>
      </c>
      <c r="AB232" s="5">
        <v>70</v>
      </c>
      <c r="AC232" s="16">
        <v>0.76923078298568726</v>
      </c>
      <c r="AD232" s="17">
        <v>0.1607142835855484</v>
      </c>
      <c r="AE232" s="32">
        <v>49.757675659999997</v>
      </c>
      <c r="AF232" s="32"/>
      <c r="AG232" s="16"/>
      <c r="AH232" s="16">
        <v>0.47899999999999998</v>
      </c>
      <c r="AI232" s="16"/>
      <c r="AJ232" s="16">
        <v>0.5</v>
      </c>
      <c r="AK232" s="16"/>
      <c r="AL232" s="16">
        <v>2.0999999716877941E-2</v>
      </c>
      <c r="AM232" s="16">
        <v>0.34300000000000003</v>
      </c>
      <c r="AN232" s="16">
        <v>9.2999999999999999E-2</v>
      </c>
      <c r="AO232" s="16">
        <v>0.626</v>
      </c>
      <c r="AP232" s="5">
        <v>0</v>
      </c>
      <c r="AQ232" s="31">
        <v>8163.990234375</v>
      </c>
      <c r="AR232" s="31">
        <v>11131.37</v>
      </c>
    </row>
    <row r="233" spans="1:44" x14ac:dyDescent="0.3">
      <c r="A233" s="4">
        <v>611541050</v>
      </c>
      <c r="B233" s="3" t="s">
        <v>306</v>
      </c>
      <c r="C233" s="3" t="s">
        <v>1444</v>
      </c>
      <c r="D233" s="14">
        <v>81.559280395507813</v>
      </c>
      <c r="E233" s="14">
        <v>83.53875732421875</v>
      </c>
      <c r="F233" s="14">
        <v>78.425605773925781</v>
      </c>
      <c r="G233" s="14">
        <v>79.530113220214844</v>
      </c>
      <c r="H233" s="5">
        <v>166</v>
      </c>
      <c r="I233" s="15">
        <v>7</v>
      </c>
      <c r="J233" s="15">
        <v>12</v>
      </c>
      <c r="K233" s="3" t="s">
        <v>3851</v>
      </c>
      <c r="L233" s="3" t="s">
        <v>3911</v>
      </c>
      <c r="M233" s="3" t="s">
        <v>3916</v>
      </c>
      <c r="N233" s="3" t="s">
        <v>3921</v>
      </c>
      <c r="O233" s="17">
        <v>0.39240506291389471</v>
      </c>
      <c r="P233" s="32">
        <v>48.122848619999999</v>
      </c>
      <c r="Q233" s="32">
        <v>317.72152709960938</v>
      </c>
      <c r="R233" s="5">
        <v>111</v>
      </c>
      <c r="S233" s="5">
        <v>48</v>
      </c>
      <c r="T233" s="16">
        <v>0.43243244290351868</v>
      </c>
      <c r="U233" s="17">
        <v>0</v>
      </c>
      <c r="V233" s="32">
        <v>48.962731580000003</v>
      </c>
      <c r="W233" s="32"/>
      <c r="X233" s="17">
        <v>0</v>
      </c>
      <c r="Y233" s="32">
        <v>45.177976399999999</v>
      </c>
      <c r="Z233" s="32"/>
      <c r="AA233" s="5">
        <v>111</v>
      </c>
      <c r="AB233" s="5">
        <v>48</v>
      </c>
      <c r="AC233" s="16">
        <v>0.43243244290351868</v>
      </c>
      <c r="AD233" s="17">
        <v>9.6774190664291382E-2</v>
      </c>
      <c r="AE233" s="32">
        <v>46.281825529999999</v>
      </c>
      <c r="AF233" s="32"/>
      <c r="AG233" s="16"/>
      <c r="AH233" s="16"/>
      <c r="AI233" s="16"/>
      <c r="AJ233" s="16">
        <v>0.97</v>
      </c>
      <c r="AK233" s="16"/>
      <c r="AL233" s="16">
        <v>2.999999932944775E-2</v>
      </c>
      <c r="AM233" s="16"/>
      <c r="AN233" s="16">
        <v>6.6000000000000003E-2</v>
      </c>
      <c r="AO233" s="16">
        <v>0.35199999999999998</v>
      </c>
      <c r="AP233" s="5">
        <v>0</v>
      </c>
      <c r="AQ233" s="31">
        <v>10563.490234375</v>
      </c>
      <c r="AR233" s="31">
        <v>11102.4</v>
      </c>
    </row>
    <row r="234" spans="1:44" x14ac:dyDescent="0.3">
      <c r="A234" s="4">
        <v>1159283910</v>
      </c>
      <c r="B234" s="3" t="s">
        <v>547</v>
      </c>
      <c r="C234" s="3" t="s">
        <v>547</v>
      </c>
      <c r="D234" s="14">
        <v>91.470558166503906</v>
      </c>
      <c r="E234" s="14">
        <v>93.069770812988281</v>
      </c>
      <c r="F234" s="14">
        <v>93.206245422363281</v>
      </c>
      <c r="G234" s="14">
        <v>97.14434814453125</v>
      </c>
      <c r="H234" s="5">
        <v>114</v>
      </c>
      <c r="I234" s="15">
        <v>6</v>
      </c>
      <c r="J234" s="15">
        <v>8</v>
      </c>
      <c r="K234" s="3" t="s">
        <v>535</v>
      </c>
      <c r="L234" s="3" t="s">
        <v>3915</v>
      </c>
      <c r="M234" s="3" t="s">
        <v>3918</v>
      </c>
      <c r="N234" s="3" t="s">
        <v>3924</v>
      </c>
      <c r="O234" s="17">
        <v>0.20754717290401459</v>
      </c>
      <c r="P234" s="32">
        <v>52.139381540000002</v>
      </c>
      <c r="Q234" s="32"/>
      <c r="R234" s="5">
        <v>211</v>
      </c>
      <c r="S234" s="5">
        <v>211</v>
      </c>
      <c r="T234" s="16">
        <v>1</v>
      </c>
      <c r="U234" s="17">
        <v>0.20754717290401459</v>
      </c>
      <c r="V234" s="32">
        <v>52.81204941</v>
      </c>
      <c r="W234" s="32"/>
      <c r="X234" s="17">
        <v>9.4339624047279358E-2</v>
      </c>
      <c r="Y234" s="32">
        <v>54.765547929999997</v>
      </c>
      <c r="Z234" s="32"/>
      <c r="AA234" s="5">
        <v>209</v>
      </c>
      <c r="AB234" s="5">
        <v>209</v>
      </c>
      <c r="AC234" s="16">
        <v>1</v>
      </c>
      <c r="AD234" s="17">
        <v>9.4339624047279358E-2</v>
      </c>
      <c r="AE234" s="32">
        <v>56.269402300000003</v>
      </c>
      <c r="AF234" s="32"/>
      <c r="AG234" s="16">
        <v>0.97399999999999998</v>
      </c>
      <c r="AH234" s="16"/>
      <c r="AI234" s="16"/>
      <c r="AJ234" s="16"/>
      <c r="AK234" s="16"/>
      <c r="AL234" s="16">
        <v>2.60000005364418E-2</v>
      </c>
      <c r="AM234" s="16"/>
      <c r="AN234" s="16">
        <v>0.16700000000000001</v>
      </c>
      <c r="AO234" s="16">
        <v>0.58389999999999997</v>
      </c>
      <c r="AP234" s="5">
        <v>1</v>
      </c>
      <c r="AQ234" s="31">
        <v>12187.900390625</v>
      </c>
      <c r="AR234" s="31">
        <v>16555.02</v>
      </c>
    </row>
    <row r="235" spans="1:44" x14ac:dyDescent="0.3">
      <c r="A235" s="4">
        <v>531111050</v>
      </c>
      <c r="B235" s="3" t="s">
        <v>273</v>
      </c>
      <c r="C235" s="3" t="s">
        <v>1376</v>
      </c>
      <c r="D235" s="14">
        <v>69.131965637207031</v>
      </c>
      <c r="E235" s="14">
        <v>71.126876831054688</v>
      </c>
      <c r="F235" s="14">
        <v>80.237876892089844</v>
      </c>
      <c r="G235" s="14">
        <v>81.579925537109375</v>
      </c>
      <c r="H235" s="5">
        <v>366</v>
      </c>
      <c r="I235" s="15">
        <v>7</v>
      </c>
      <c r="J235" s="15">
        <v>12</v>
      </c>
      <c r="K235" s="3" t="s">
        <v>3858</v>
      </c>
      <c r="L235" s="3" t="s">
        <v>3907</v>
      </c>
      <c r="M235" s="3" t="s">
        <v>3916</v>
      </c>
      <c r="N235" s="3" t="s">
        <v>3923</v>
      </c>
      <c r="O235" s="17">
        <v>0.36931818723678589</v>
      </c>
      <c r="P235" s="32">
        <v>43.086696070000002</v>
      </c>
      <c r="Q235" s="32">
        <v>296.02273559570313</v>
      </c>
      <c r="R235" s="5">
        <v>221</v>
      </c>
      <c r="S235" s="5">
        <v>129</v>
      </c>
      <c r="T235" s="16">
        <v>0.5837104320526123</v>
      </c>
      <c r="U235" s="17">
        <v>0.32584270834922791</v>
      </c>
      <c r="V235" s="32">
        <v>43.949908890000003</v>
      </c>
      <c r="W235" s="32"/>
      <c r="X235" s="17">
        <v>0.210526317358017</v>
      </c>
      <c r="Y235" s="32">
        <v>46.353520140000001</v>
      </c>
      <c r="Z235" s="32">
        <v>250.29240417480469</v>
      </c>
      <c r="AA235" s="5">
        <v>221</v>
      </c>
      <c r="AB235" s="5">
        <v>129</v>
      </c>
      <c r="AC235" s="16">
        <v>0.5837104320526123</v>
      </c>
      <c r="AD235" s="17">
        <v>0.1630434840917587</v>
      </c>
      <c r="AE235" s="32">
        <v>47.444107879999997</v>
      </c>
      <c r="AF235" s="32">
        <v>234.78260803222659</v>
      </c>
      <c r="AG235" s="16"/>
      <c r="AH235" s="16">
        <v>4.1000000000000002E-2</v>
      </c>
      <c r="AI235" s="16"/>
      <c r="AJ235" s="16">
        <v>0.92900000000000005</v>
      </c>
      <c r="AK235" s="16"/>
      <c r="AL235" s="16">
        <v>2.999999932944775E-2</v>
      </c>
      <c r="AM235" s="16"/>
      <c r="AN235" s="16">
        <v>9.8000000000000004E-2</v>
      </c>
      <c r="AO235" s="16">
        <v>0.46200000000000002</v>
      </c>
      <c r="AP235" s="5">
        <v>0</v>
      </c>
      <c r="AQ235" s="31">
        <v>6103.81005859375</v>
      </c>
      <c r="AR235" s="31">
        <v>9100.02</v>
      </c>
    </row>
    <row r="236" spans="1:44" x14ac:dyDescent="0.3">
      <c r="A236" s="4">
        <v>961063000</v>
      </c>
      <c r="B236" s="3" t="s">
        <v>456</v>
      </c>
      <c r="C236" s="3" t="s">
        <v>1888</v>
      </c>
      <c r="D236" s="14">
        <v>83.652809143066406</v>
      </c>
      <c r="E236" s="14">
        <v>81.085289001464844</v>
      </c>
      <c r="F236" s="14">
        <v>84.702781677246094</v>
      </c>
      <c r="G236" s="14">
        <v>81.123313903808594</v>
      </c>
      <c r="H236" s="5">
        <v>995</v>
      </c>
      <c r="I236" s="15">
        <v>6</v>
      </c>
      <c r="J236" s="15">
        <v>8</v>
      </c>
      <c r="K236" s="3" t="s">
        <v>3882</v>
      </c>
      <c r="L236" s="3" t="s">
        <v>3915</v>
      </c>
      <c r="M236" s="3" t="s">
        <v>3918</v>
      </c>
      <c r="N236" s="3" t="s">
        <v>3922</v>
      </c>
      <c r="O236" s="17">
        <v>0.67894738912582397</v>
      </c>
      <c r="P236" s="32">
        <v>48.971249739999998</v>
      </c>
      <c r="Q236" s="32">
        <v>394.21054077148438</v>
      </c>
      <c r="R236" s="5">
        <v>1620</v>
      </c>
      <c r="S236" s="5">
        <v>495</v>
      </c>
      <c r="T236" s="16">
        <v>0.3055555522441864</v>
      </c>
      <c r="U236" s="17">
        <v>0.41626793146133417</v>
      </c>
      <c r="V236" s="32">
        <v>47.971841359999999</v>
      </c>
      <c r="W236" s="32">
        <v>321.53109741210938</v>
      </c>
      <c r="X236" s="17">
        <v>0.58453470468521118</v>
      </c>
      <c r="Y236" s="32">
        <v>49.249714959999999</v>
      </c>
      <c r="Z236" s="32">
        <v>363.30276489257813</v>
      </c>
      <c r="AA236" s="5">
        <v>1631</v>
      </c>
      <c r="AB236" s="5">
        <v>506</v>
      </c>
      <c r="AC236" s="16">
        <v>0.3055555522441864</v>
      </c>
      <c r="AD236" s="17">
        <v>0.30188679695129389</v>
      </c>
      <c r="AE236" s="32">
        <v>47.185198079999999</v>
      </c>
      <c r="AF236" s="32">
        <v>276.88677978515631</v>
      </c>
      <c r="AG236" s="16">
        <v>0.161</v>
      </c>
      <c r="AH236" s="16">
        <v>4.5999999999999999E-2</v>
      </c>
      <c r="AI236" s="16">
        <v>0.14899999999999999</v>
      </c>
      <c r="AJ236" s="16">
        <v>0.56200000000000006</v>
      </c>
      <c r="AK236" s="16">
        <v>8.2000000000000003E-2</v>
      </c>
      <c r="AL236" s="16">
        <v>0</v>
      </c>
      <c r="AM236" s="16">
        <v>2.1999999999999999E-2</v>
      </c>
      <c r="AN236" s="16">
        <v>0.109</v>
      </c>
      <c r="AO236" s="16">
        <v>8.3000000000000004E-2</v>
      </c>
      <c r="AP236" s="5">
        <v>0</v>
      </c>
      <c r="AQ236" s="31">
        <v>13496.1904296875</v>
      </c>
      <c r="AR236" s="31">
        <v>13706.32</v>
      </c>
    </row>
    <row r="237" spans="1:44" x14ac:dyDescent="0.3">
      <c r="A237" s="4">
        <v>540393000</v>
      </c>
      <c r="B237" s="3" t="s">
        <v>278</v>
      </c>
      <c r="C237" s="3" t="s">
        <v>1384</v>
      </c>
      <c r="D237" s="14">
        <v>87.616523742675781</v>
      </c>
      <c r="E237" s="14">
        <v>85.403511047363281</v>
      </c>
      <c r="F237" s="14">
        <v>79.672370910644531</v>
      </c>
      <c r="G237" s="14">
        <v>77.691162109375</v>
      </c>
      <c r="H237" s="5">
        <v>224</v>
      </c>
      <c r="I237" s="15">
        <v>6</v>
      </c>
      <c r="J237" s="15">
        <v>8</v>
      </c>
      <c r="K237" s="3" t="s">
        <v>3861</v>
      </c>
      <c r="L237" s="3" t="s">
        <v>3908</v>
      </c>
      <c r="M237" s="3" t="s">
        <v>3919</v>
      </c>
      <c r="N237" s="3" t="s">
        <v>3921</v>
      </c>
      <c r="O237" s="17">
        <v>0.43961352109909058</v>
      </c>
      <c r="P237" s="32">
        <v>50.577538089999997</v>
      </c>
      <c r="Q237" s="32">
        <v>340.09661865234381</v>
      </c>
      <c r="R237" s="5">
        <v>428</v>
      </c>
      <c r="S237" s="5">
        <v>208</v>
      </c>
      <c r="T237" s="16">
        <v>0.48598131537437439</v>
      </c>
      <c r="U237" s="17">
        <v>0.28735631704330439</v>
      </c>
      <c r="V237" s="32">
        <v>49.715854829999998</v>
      </c>
      <c r="W237" s="32">
        <v>302.29885864257813</v>
      </c>
      <c r="X237" s="17">
        <v>0.18357488512992859</v>
      </c>
      <c r="Y237" s="32">
        <v>45.986702510000001</v>
      </c>
      <c r="Z237" s="32"/>
      <c r="AA237" s="5">
        <v>428</v>
      </c>
      <c r="AB237" s="5">
        <v>208</v>
      </c>
      <c r="AC237" s="16">
        <v>0.48598131537437439</v>
      </c>
      <c r="AD237" s="17">
        <v>8.0459773540496826E-2</v>
      </c>
      <c r="AE237" s="32">
        <v>45.239111680000001</v>
      </c>
      <c r="AF237" s="32"/>
      <c r="AG237" s="16">
        <v>5.3999999999999999E-2</v>
      </c>
      <c r="AH237" s="16">
        <v>0.04</v>
      </c>
      <c r="AI237" s="16"/>
      <c r="AJ237" s="16">
        <v>0.871</v>
      </c>
      <c r="AK237" s="16">
        <v>2.7E-2</v>
      </c>
      <c r="AL237" s="16">
        <v>8.999999612569809E-3</v>
      </c>
      <c r="AM237" s="16"/>
      <c r="AN237" s="16">
        <v>0.13800000000000001</v>
      </c>
      <c r="AO237" s="16">
        <v>0.35599999999999998</v>
      </c>
      <c r="AP237" s="5">
        <v>0</v>
      </c>
      <c r="AQ237" s="31">
        <v>9081.4404296875</v>
      </c>
      <c r="AR237" s="31">
        <v>9411.7999999999993</v>
      </c>
    </row>
    <row r="238" spans="1:44" x14ac:dyDescent="0.3">
      <c r="A238" s="4">
        <v>931231050</v>
      </c>
      <c r="B238" s="3" t="s">
        <v>434</v>
      </c>
      <c r="C238" s="3" t="s">
        <v>1742</v>
      </c>
      <c r="D238" s="14">
        <v>89.089469909667969</v>
      </c>
      <c r="E238" s="14">
        <v>87.872077941894531</v>
      </c>
      <c r="F238" s="14">
        <v>90.230728149414063</v>
      </c>
      <c r="G238" s="14">
        <v>88.706932067871094</v>
      </c>
      <c r="H238" s="5">
        <v>207</v>
      </c>
      <c r="I238" s="15">
        <v>7</v>
      </c>
      <c r="J238" s="15">
        <v>12</v>
      </c>
      <c r="K238" s="3" t="s">
        <v>3871</v>
      </c>
      <c r="L238" s="3" t="s">
        <v>3908</v>
      </c>
      <c r="M238" s="3" t="s">
        <v>3917</v>
      </c>
      <c r="N238" s="3" t="s">
        <v>3921</v>
      </c>
      <c r="O238" s="17">
        <v>0.4285714328289032</v>
      </c>
      <c r="P238" s="32">
        <v>51.174448580000004</v>
      </c>
      <c r="Q238" s="32">
        <v>319.38775634765631</v>
      </c>
      <c r="R238" s="5">
        <v>122</v>
      </c>
      <c r="S238" s="5">
        <v>76</v>
      </c>
      <c r="T238" s="16">
        <v>0.62295079231262207</v>
      </c>
      <c r="U238" s="17">
        <v>0.3333333432674408</v>
      </c>
      <c r="V238" s="32">
        <v>50.712843020000001</v>
      </c>
      <c r="W238" s="32">
        <v>287.03704833984381</v>
      </c>
      <c r="X238" s="17">
        <v>0.1954022943973541</v>
      </c>
      <c r="Y238" s="32">
        <v>52.835457689999998</v>
      </c>
      <c r="Z238" s="32"/>
      <c r="AA238" s="5">
        <v>122</v>
      </c>
      <c r="AB238" s="5">
        <v>76</v>
      </c>
      <c r="AC238" s="16">
        <v>0.62295079231262207</v>
      </c>
      <c r="AD238" s="17">
        <v>0.1041666641831398</v>
      </c>
      <c r="AE238" s="32">
        <v>51.485242509999999</v>
      </c>
      <c r="AF238" s="32"/>
      <c r="AG238" s="16"/>
      <c r="AH238" s="16">
        <v>4.2999999999999997E-2</v>
      </c>
      <c r="AI238" s="16"/>
      <c r="AJ238" s="16">
        <v>0.91800000000000004</v>
      </c>
      <c r="AK238" s="16"/>
      <c r="AL238" s="16">
        <v>3.9000000804662698E-2</v>
      </c>
      <c r="AM238" s="16"/>
      <c r="AN238" s="16">
        <v>0.111</v>
      </c>
      <c r="AO238" s="16">
        <v>0.432</v>
      </c>
      <c r="AP238" s="5">
        <v>0</v>
      </c>
      <c r="AQ238" s="31">
        <v>8944.1201171875</v>
      </c>
      <c r="AR238" s="31">
        <v>9765.32</v>
      </c>
    </row>
    <row r="239" spans="1:44" x14ac:dyDescent="0.3">
      <c r="A239" s="4">
        <v>61043000</v>
      </c>
      <c r="B239" s="3" t="s">
        <v>23</v>
      </c>
      <c r="C239" s="3" t="s">
        <v>593</v>
      </c>
      <c r="D239" s="14">
        <v>87.620933532714844</v>
      </c>
      <c r="E239" s="14">
        <v>88.241889953613281</v>
      </c>
      <c r="F239" s="14">
        <v>87.742172241210938</v>
      </c>
      <c r="G239" s="14">
        <v>87.742057800292969</v>
      </c>
      <c r="H239" s="5">
        <v>300</v>
      </c>
      <c r="I239" s="15">
        <v>6</v>
      </c>
      <c r="J239" s="15">
        <v>8</v>
      </c>
      <c r="K239" s="3" t="s">
        <v>3813</v>
      </c>
      <c r="L239" s="3" t="s">
        <v>3907</v>
      </c>
      <c r="M239" s="3" t="s">
        <v>3917</v>
      </c>
      <c r="N239" s="3" t="s">
        <v>3921</v>
      </c>
      <c r="O239" s="17">
        <v>0.37634408473968511</v>
      </c>
      <c r="P239" s="32">
        <v>50.579324460000002</v>
      </c>
      <c r="Q239" s="32">
        <v>331.54122924804688</v>
      </c>
      <c r="R239" s="5">
        <v>563</v>
      </c>
      <c r="S239" s="5">
        <v>312</v>
      </c>
      <c r="T239" s="16">
        <v>0.55417406558990479</v>
      </c>
      <c r="U239" s="17">
        <v>0.15000000596046451</v>
      </c>
      <c r="V239" s="32">
        <v>50.862198480000004</v>
      </c>
      <c r="W239" s="32"/>
      <c r="X239" s="17">
        <v>0.40287768840789789</v>
      </c>
      <c r="Y239" s="32">
        <v>51.221240360000003</v>
      </c>
      <c r="Z239" s="32">
        <v>324.82012939453131</v>
      </c>
      <c r="AA239" s="5">
        <v>562</v>
      </c>
      <c r="AB239" s="5">
        <v>311</v>
      </c>
      <c r="AC239" s="16">
        <v>0.55417406558990479</v>
      </c>
      <c r="AD239" s="17">
        <v>0.23741006851196289</v>
      </c>
      <c r="AE239" s="32">
        <v>50.938141080000001</v>
      </c>
      <c r="AF239" s="32">
        <v>282.01437377929688</v>
      </c>
      <c r="AG239" s="16"/>
      <c r="AH239" s="16">
        <v>5.7000000000000002E-2</v>
      </c>
      <c r="AI239" s="16"/>
      <c r="AJ239" s="16">
        <v>0.86</v>
      </c>
      <c r="AK239" s="16">
        <v>6.3E-2</v>
      </c>
      <c r="AL239" s="16">
        <v>1.9999999552965161E-2</v>
      </c>
      <c r="AM239" s="16"/>
      <c r="AN239" s="16">
        <v>0.20300000000000001</v>
      </c>
      <c r="AO239" s="16">
        <v>0.45</v>
      </c>
      <c r="AP239" s="5">
        <v>0</v>
      </c>
      <c r="AQ239" s="31">
        <v>8749.169921875</v>
      </c>
      <c r="AR239" s="31">
        <v>9399.68</v>
      </c>
    </row>
    <row r="240" spans="1:44" x14ac:dyDescent="0.3">
      <c r="A240" s="4">
        <v>850451050</v>
      </c>
      <c r="B240" s="3" t="s">
        <v>404</v>
      </c>
      <c r="C240" s="3" t="s">
        <v>1642</v>
      </c>
      <c r="D240" s="14">
        <v>66.77880859375</v>
      </c>
      <c r="E240" s="14">
        <v>66.355972290039063</v>
      </c>
      <c r="F240" s="14">
        <v>80.507987976074219</v>
      </c>
      <c r="G240" s="14">
        <v>79.570259094238281</v>
      </c>
      <c r="H240" s="5">
        <v>290</v>
      </c>
      <c r="I240" s="15">
        <v>7</v>
      </c>
      <c r="J240" s="15">
        <v>12</v>
      </c>
      <c r="K240" s="3" t="s">
        <v>3819</v>
      </c>
      <c r="L240" s="3" t="s">
        <v>3913</v>
      </c>
      <c r="M240" s="3" t="s">
        <v>3916</v>
      </c>
      <c r="N240" s="3" t="s">
        <v>3921</v>
      </c>
      <c r="O240" s="17">
        <v>0.22516556084156039</v>
      </c>
      <c r="P240" s="32">
        <v>42.133082209999998</v>
      </c>
      <c r="Q240" s="32"/>
      <c r="R240" s="5">
        <v>90</v>
      </c>
      <c r="S240" s="5">
        <v>69</v>
      </c>
      <c r="T240" s="16">
        <v>0.76666665077209473</v>
      </c>
      <c r="U240" s="17">
        <v>0.18691588938236239</v>
      </c>
      <c r="V240" s="32">
        <v>42.023070590000003</v>
      </c>
      <c r="W240" s="32"/>
      <c r="X240" s="17">
        <v>0.1451612859964371</v>
      </c>
      <c r="Y240" s="32">
        <v>46.528730639999999</v>
      </c>
      <c r="Z240" s="32"/>
      <c r="AA240" s="5">
        <v>90</v>
      </c>
      <c r="AB240" s="5">
        <v>69</v>
      </c>
      <c r="AC240" s="16">
        <v>0.76666665077209473</v>
      </c>
      <c r="AD240" s="17">
        <v>0.1162790730595589</v>
      </c>
      <c r="AE240" s="32">
        <v>46.304592460000002</v>
      </c>
      <c r="AF240" s="32"/>
      <c r="AG240" s="16">
        <v>1.7000000000000001E-2</v>
      </c>
      <c r="AH240" s="16">
        <v>5.1999999999999998E-2</v>
      </c>
      <c r="AI240" s="16"/>
      <c r="AJ240" s="16">
        <v>0.88300000000000001</v>
      </c>
      <c r="AK240" s="16">
        <v>3.1E-2</v>
      </c>
      <c r="AL240" s="16">
        <v>1.7000000923871991E-2</v>
      </c>
      <c r="AM240" s="16"/>
      <c r="AN240" s="16">
        <v>0.152</v>
      </c>
      <c r="AO240" s="16">
        <v>0.63200000000000001</v>
      </c>
      <c r="AP240" s="5">
        <v>0</v>
      </c>
      <c r="AQ240" s="31">
        <v>8106.72021484375</v>
      </c>
      <c r="AR240" s="31">
        <v>10237.280000000001</v>
      </c>
    </row>
    <row r="241" spans="1:44" x14ac:dyDescent="0.3">
      <c r="A241" s="4">
        <v>250023000</v>
      </c>
      <c r="B241" s="3" t="s">
        <v>110</v>
      </c>
      <c r="C241" s="3" t="s">
        <v>880</v>
      </c>
      <c r="D241" s="14">
        <v>82.275650024414063</v>
      </c>
      <c r="E241" s="14">
        <v>80.910758972167969</v>
      </c>
      <c r="F241" s="14">
        <v>82.720481872558594</v>
      </c>
      <c r="G241" s="14">
        <v>83.093063354492188</v>
      </c>
      <c r="H241" s="5">
        <v>205</v>
      </c>
      <c r="I241" s="15">
        <v>6</v>
      </c>
      <c r="J241" s="15">
        <v>8</v>
      </c>
      <c r="K241" s="3" t="s">
        <v>193</v>
      </c>
      <c r="L241" s="3" t="s">
        <v>3912</v>
      </c>
      <c r="M241" s="3" t="s">
        <v>3919</v>
      </c>
      <c r="N241" s="3" t="s">
        <v>3923</v>
      </c>
      <c r="O241" s="17">
        <v>0.3489583432674408</v>
      </c>
      <c r="P241" s="32">
        <v>48.413156970000003</v>
      </c>
      <c r="Q241" s="32">
        <v>317.70834350585938</v>
      </c>
      <c r="R241" s="5">
        <v>417</v>
      </c>
      <c r="S241" s="5">
        <v>146</v>
      </c>
      <c r="T241" s="16">
        <v>0.35011991858482361</v>
      </c>
      <c r="U241" s="17">
        <v>0.1875</v>
      </c>
      <c r="V241" s="32">
        <v>47.90135583</v>
      </c>
      <c r="W241" s="32"/>
      <c r="X241" s="17">
        <v>0.2864583432674408</v>
      </c>
      <c r="Y241" s="32">
        <v>47.963881229999998</v>
      </c>
      <c r="Z241" s="32">
        <v>278.64584350585938</v>
      </c>
      <c r="AA241" s="5">
        <v>418</v>
      </c>
      <c r="AB241" s="5">
        <v>146</v>
      </c>
      <c r="AC241" s="16">
        <v>0.35011991858482361</v>
      </c>
      <c r="AD241" s="17">
        <v>0.125</v>
      </c>
      <c r="AE241" s="32">
        <v>48.30208202</v>
      </c>
      <c r="AF241" s="32"/>
      <c r="AG241" s="16"/>
      <c r="AH241" s="16">
        <v>4.3999999999999997E-2</v>
      </c>
      <c r="AI241" s="16"/>
      <c r="AJ241" s="16">
        <v>0.89800000000000002</v>
      </c>
      <c r="AK241" s="16">
        <v>2.9000000000000001E-2</v>
      </c>
      <c r="AL241" s="16">
        <v>2.899999916553497E-2</v>
      </c>
      <c r="AM241" s="16"/>
      <c r="AN241" s="16">
        <v>7.8E-2</v>
      </c>
      <c r="AO241" s="16">
        <v>0.26600000000000001</v>
      </c>
      <c r="AP241" s="5">
        <v>0</v>
      </c>
      <c r="AQ241" s="31">
        <v>9698.9404296875</v>
      </c>
      <c r="AR241" s="31">
        <v>9788.73</v>
      </c>
    </row>
    <row r="242" spans="1:44" x14ac:dyDescent="0.3">
      <c r="A242" s="4">
        <v>531132050</v>
      </c>
      <c r="B242" s="3" t="s">
        <v>275</v>
      </c>
      <c r="C242" s="3" t="s">
        <v>1379</v>
      </c>
      <c r="D242" s="14">
        <v>80.240432739257813</v>
      </c>
      <c r="E242" s="14">
        <v>79.711509704589844</v>
      </c>
      <c r="F242" s="14">
        <v>88.133331298828125</v>
      </c>
      <c r="G242" s="14">
        <v>87.46563720703125</v>
      </c>
      <c r="H242" s="5">
        <v>1012</v>
      </c>
      <c r="I242" s="15">
        <v>6</v>
      </c>
      <c r="J242" s="15">
        <v>8</v>
      </c>
      <c r="K242" s="3" t="s">
        <v>3858</v>
      </c>
      <c r="L242" s="3" t="s">
        <v>3907</v>
      </c>
      <c r="M242" s="3" t="s">
        <v>3919</v>
      </c>
      <c r="N242" s="3" t="s">
        <v>3923</v>
      </c>
      <c r="O242" s="17">
        <v>0.36572051048278809</v>
      </c>
      <c r="P242" s="32">
        <v>47.588388600000002</v>
      </c>
      <c r="Q242" s="32">
        <v>310.69869995117188</v>
      </c>
      <c r="R242" s="5">
        <v>1902</v>
      </c>
      <c r="S242" s="5">
        <v>1188</v>
      </c>
      <c r="T242" s="16">
        <v>0.62460565567016602</v>
      </c>
      <c r="U242" s="17">
        <v>0.27145358920097351</v>
      </c>
      <c r="V242" s="32">
        <v>47.417010660000003</v>
      </c>
      <c r="W242" s="32">
        <v>282.83712768554688</v>
      </c>
      <c r="X242" s="17">
        <v>0.33879780769348139</v>
      </c>
      <c r="Y242" s="32">
        <v>51.474966530000003</v>
      </c>
      <c r="Z242" s="32">
        <v>286.66665649414063</v>
      </c>
      <c r="AA242" s="5">
        <v>1902</v>
      </c>
      <c r="AB242" s="5">
        <v>1188</v>
      </c>
      <c r="AC242" s="16">
        <v>0.62460565567016602</v>
      </c>
      <c r="AD242" s="17">
        <v>0.23684211075305939</v>
      </c>
      <c r="AE242" s="32">
        <v>50.781406779999998</v>
      </c>
      <c r="AF242" s="32">
        <v>250.52632141113281</v>
      </c>
      <c r="AG242" s="16">
        <v>1.4E-2</v>
      </c>
      <c r="AH242" s="16">
        <v>4.5999999999999999E-2</v>
      </c>
      <c r="AI242" s="16"/>
      <c r="AJ242" s="16">
        <v>0.873</v>
      </c>
      <c r="AK242" s="16">
        <v>5.6000000000000001E-2</v>
      </c>
      <c r="AL242" s="16">
        <v>1.099999994039536E-2</v>
      </c>
      <c r="AM242" s="16">
        <v>1.4999999999999999E-2</v>
      </c>
      <c r="AN242" s="16">
        <v>0.17599999999999999</v>
      </c>
      <c r="AO242" s="16">
        <v>0.54500000000000004</v>
      </c>
      <c r="AP242" s="5">
        <v>0</v>
      </c>
      <c r="AQ242" s="31">
        <v>7028.490234375</v>
      </c>
      <c r="AR242" s="31">
        <v>9070.36</v>
      </c>
    </row>
    <row r="243" spans="1:44" x14ac:dyDescent="0.3">
      <c r="A243" s="4">
        <v>480713080</v>
      </c>
      <c r="B243" s="3" t="s">
        <v>220</v>
      </c>
      <c r="C243" s="3" t="s">
        <v>1166</v>
      </c>
      <c r="D243" s="14">
        <v>82.388023376464844</v>
      </c>
      <c r="E243" s="14">
        <v>84.398918151855469</v>
      </c>
      <c r="F243" s="14">
        <v>87.166046142578125</v>
      </c>
      <c r="G243" s="14">
        <v>87.924858093261719</v>
      </c>
      <c r="H243" s="5">
        <v>971</v>
      </c>
      <c r="I243" s="15">
        <v>7</v>
      </c>
      <c r="J243" s="15">
        <v>8</v>
      </c>
      <c r="K243" s="3" t="s">
        <v>3879</v>
      </c>
      <c r="L243" s="3" t="s">
        <v>3914</v>
      </c>
      <c r="M243" s="3" t="s">
        <v>3917</v>
      </c>
      <c r="N243" s="3" t="s">
        <v>3924</v>
      </c>
      <c r="O243" s="17">
        <v>0.486887127161026</v>
      </c>
      <c r="P243" s="32">
        <v>48.458695210000002</v>
      </c>
      <c r="Q243" s="32">
        <v>348.802734375</v>
      </c>
      <c r="R243" s="5">
        <v>1618</v>
      </c>
      <c r="S243" s="5">
        <v>622</v>
      </c>
      <c r="T243" s="16">
        <v>0.38442522287368769</v>
      </c>
      <c r="U243" s="17">
        <v>0.30225080251693731</v>
      </c>
      <c r="V243" s="32">
        <v>49.310128030000001</v>
      </c>
      <c r="W243" s="32">
        <v>295.49838256835938</v>
      </c>
      <c r="X243" s="17">
        <v>0.45267960429191589</v>
      </c>
      <c r="Y243" s="32">
        <v>50.847531310000001</v>
      </c>
      <c r="Z243" s="32">
        <v>322.0068359375</v>
      </c>
      <c r="AA243" s="5">
        <v>1620</v>
      </c>
      <c r="AB243" s="5">
        <v>623</v>
      </c>
      <c r="AC243" s="16">
        <v>0.38442522287368769</v>
      </c>
      <c r="AD243" s="17">
        <v>0.20257234573364261</v>
      </c>
      <c r="AE243" s="32">
        <v>51.041791199999999</v>
      </c>
      <c r="AF243" s="32">
        <v>248.8746032714844</v>
      </c>
      <c r="AG243" s="16">
        <v>0.13300000000000001</v>
      </c>
      <c r="AH243" s="16">
        <v>3.5999999999999997E-2</v>
      </c>
      <c r="AI243" s="16">
        <v>2.4E-2</v>
      </c>
      <c r="AJ243" s="16">
        <v>0.73699999999999999</v>
      </c>
      <c r="AK243" s="16">
        <v>6.3E-2</v>
      </c>
      <c r="AL243" s="16">
        <v>7.0000002160668373E-3</v>
      </c>
      <c r="AM243" s="16">
        <v>9.0000000000000011E-3</v>
      </c>
      <c r="AN243" s="16">
        <v>0.121</v>
      </c>
      <c r="AO243" s="16">
        <v>0.26700000000000002</v>
      </c>
      <c r="AP243" s="5">
        <v>0</v>
      </c>
      <c r="AQ243" s="31">
        <v>12773.2099609375</v>
      </c>
      <c r="AR243" s="31">
        <v>13251.51</v>
      </c>
    </row>
    <row r="244" spans="1:44" x14ac:dyDescent="0.3">
      <c r="A244" s="4">
        <v>480713050</v>
      </c>
      <c r="B244" s="3" t="s">
        <v>220</v>
      </c>
      <c r="C244" s="3" t="s">
        <v>1165</v>
      </c>
      <c r="D244" s="14">
        <v>82.532257080078125</v>
      </c>
      <c r="E244" s="14">
        <v>83.918815612792969</v>
      </c>
      <c r="F244" s="14">
        <v>85.905670166015625</v>
      </c>
      <c r="G244" s="14">
        <v>85.564605712890625</v>
      </c>
      <c r="H244" s="5">
        <v>935</v>
      </c>
      <c r="I244" s="15">
        <v>7</v>
      </c>
      <c r="J244" s="15">
        <v>8</v>
      </c>
      <c r="K244" s="3" t="s">
        <v>3879</v>
      </c>
      <c r="L244" s="3" t="s">
        <v>3914</v>
      </c>
      <c r="M244" s="3" t="s">
        <v>3917</v>
      </c>
      <c r="N244" s="3" t="s">
        <v>3924</v>
      </c>
      <c r="O244" s="17">
        <v>0.57392317056655884</v>
      </c>
      <c r="P244" s="32">
        <v>48.517146089999997</v>
      </c>
      <c r="Q244" s="32">
        <v>372.29336547851563</v>
      </c>
      <c r="R244" s="5">
        <v>1878</v>
      </c>
      <c r="S244" s="5">
        <v>464</v>
      </c>
      <c r="T244" s="16">
        <v>0.2470713555812836</v>
      </c>
      <c r="U244" s="17">
        <v>0.39500001072883612</v>
      </c>
      <c r="V244" s="32">
        <v>49.116225819999997</v>
      </c>
      <c r="W244" s="32">
        <v>332.5</v>
      </c>
      <c r="X244" s="17">
        <v>0.53099417686462402</v>
      </c>
      <c r="Y244" s="32">
        <v>50.029976949999998</v>
      </c>
      <c r="Z244" s="32">
        <v>353.80117797851563</v>
      </c>
      <c r="AA244" s="5">
        <v>1874</v>
      </c>
      <c r="AB244" s="5">
        <v>464</v>
      </c>
      <c r="AC244" s="16">
        <v>0.2470713555812836</v>
      </c>
      <c r="AD244" s="17">
        <v>0.31999999284744263</v>
      </c>
      <c r="AE244" s="32">
        <v>49.703487850000002</v>
      </c>
      <c r="AF244" s="32">
        <v>292.5</v>
      </c>
      <c r="AG244" s="16">
        <v>0.10199999999999999</v>
      </c>
      <c r="AH244" s="16">
        <v>3.1E-2</v>
      </c>
      <c r="AI244" s="16">
        <v>2.4E-2</v>
      </c>
      <c r="AJ244" s="16">
        <v>0.77</v>
      </c>
      <c r="AK244" s="16">
        <v>7.2999999999999995E-2</v>
      </c>
      <c r="AL244" s="16">
        <v>1.0000000474974511E-3</v>
      </c>
      <c r="AM244" s="16"/>
      <c r="AN244" s="16">
        <v>7.3999999999999996E-2</v>
      </c>
      <c r="AO244" s="16">
        <v>0.111</v>
      </c>
      <c r="AP244" s="5">
        <v>0</v>
      </c>
      <c r="AQ244" s="31">
        <v>12590.490234375</v>
      </c>
      <c r="AR244" s="31">
        <v>13046.15</v>
      </c>
    </row>
    <row r="245" spans="1:44" x14ac:dyDescent="0.3">
      <c r="A245" s="4">
        <v>511563000</v>
      </c>
      <c r="B245" s="3" t="s">
        <v>270</v>
      </c>
      <c r="C245" s="3" t="s">
        <v>1369</v>
      </c>
      <c r="D245" s="14">
        <v>82.394424438476563</v>
      </c>
      <c r="E245" s="14">
        <v>78.3048095703125</v>
      </c>
      <c r="F245" s="14">
        <v>93.826980590820313</v>
      </c>
      <c r="G245" s="14">
        <v>92.437980651855469</v>
      </c>
      <c r="H245" s="5">
        <v>66</v>
      </c>
      <c r="I245" s="15">
        <v>6</v>
      </c>
      <c r="J245" s="15">
        <v>8</v>
      </c>
      <c r="K245" s="3" t="s">
        <v>3893</v>
      </c>
      <c r="L245" s="3" t="s">
        <v>3908</v>
      </c>
      <c r="M245" s="3" t="s">
        <v>3917</v>
      </c>
      <c r="N245" s="3" t="s">
        <v>3921</v>
      </c>
      <c r="O245" s="17">
        <v>0.44615384936332703</v>
      </c>
      <c r="P245" s="32">
        <v>48.461290650000002</v>
      </c>
      <c r="Q245" s="32">
        <v>346.15383911132813</v>
      </c>
      <c r="R245" s="5">
        <v>122</v>
      </c>
      <c r="S245" s="5">
        <v>53</v>
      </c>
      <c r="T245" s="16">
        <v>0.43442621827125549</v>
      </c>
      <c r="U245" s="17">
        <v>0.2800000011920929</v>
      </c>
      <c r="V245" s="32">
        <v>46.848882690000003</v>
      </c>
      <c r="W245" s="32"/>
      <c r="X245" s="17">
        <v>0.58461540937423706</v>
      </c>
      <c r="Y245" s="32">
        <v>55.168195070000003</v>
      </c>
      <c r="Z245" s="32">
        <v>378.4615478515625</v>
      </c>
      <c r="AA245" s="5">
        <v>122</v>
      </c>
      <c r="AB245" s="5">
        <v>53</v>
      </c>
      <c r="AC245" s="16">
        <v>0.43442621827125549</v>
      </c>
      <c r="AD245" s="17">
        <v>0.2800000011920929</v>
      </c>
      <c r="AE245" s="32">
        <v>53.600812660000003</v>
      </c>
      <c r="AF245" s="32"/>
      <c r="AG245" s="16"/>
      <c r="AH245" s="16"/>
      <c r="AI245" s="16"/>
      <c r="AJ245" s="16">
        <v>0.89400000000000002</v>
      </c>
      <c r="AK245" s="16"/>
      <c r="AL245" s="16">
        <v>0.1059999987483025</v>
      </c>
      <c r="AM245" s="16"/>
      <c r="AN245" s="16">
        <v>9.0999999999999998E-2</v>
      </c>
      <c r="AO245" s="16">
        <v>0.29199999999999998</v>
      </c>
      <c r="AP245" s="5">
        <v>0</v>
      </c>
      <c r="AQ245" s="31">
        <v>9149.9697265625</v>
      </c>
      <c r="AR245" s="31">
        <v>9857.85</v>
      </c>
    </row>
    <row r="246" spans="1:44" x14ac:dyDescent="0.3">
      <c r="A246" s="4">
        <v>90781050</v>
      </c>
      <c r="B246" s="3" t="s">
        <v>35</v>
      </c>
      <c r="C246" s="3" t="s">
        <v>617</v>
      </c>
      <c r="D246" s="14">
        <v>88.316986083984375</v>
      </c>
      <c r="E246" s="14">
        <v>83.040084838867188</v>
      </c>
      <c r="F246" s="14">
        <v>91.957778930664063</v>
      </c>
      <c r="G246" s="14">
        <v>89.073135375976563</v>
      </c>
      <c r="H246" s="5">
        <v>75</v>
      </c>
      <c r="I246" s="15">
        <v>7</v>
      </c>
      <c r="J246" s="15">
        <v>12</v>
      </c>
      <c r="K246" s="3" t="s">
        <v>3829</v>
      </c>
      <c r="L246" s="3" t="s">
        <v>3910</v>
      </c>
      <c r="M246" s="3" t="s">
        <v>3916</v>
      </c>
      <c r="N246" s="3" t="s">
        <v>3921</v>
      </c>
      <c r="O246" s="17">
        <v>0.3333333432674408</v>
      </c>
      <c r="P246" s="32">
        <v>50.861400740000001</v>
      </c>
      <c r="Q246" s="32"/>
      <c r="R246" s="5">
        <v>50</v>
      </c>
      <c r="S246" s="5">
        <v>19</v>
      </c>
      <c r="T246" s="16">
        <v>0.37999999523162842</v>
      </c>
      <c r="U246" s="17">
        <v>0</v>
      </c>
      <c r="V246" s="32">
        <v>48.761332670000002</v>
      </c>
      <c r="W246" s="32"/>
      <c r="X246" s="17">
        <v>0.36170211434364319</v>
      </c>
      <c r="Y246" s="32">
        <v>53.955720849999999</v>
      </c>
      <c r="Z246" s="32"/>
      <c r="AA246" s="5">
        <v>50</v>
      </c>
      <c r="AB246" s="5">
        <v>19</v>
      </c>
      <c r="AC246" s="16">
        <v>0.37999999523162842</v>
      </c>
      <c r="AD246" s="17">
        <v>0</v>
      </c>
      <c r="AE246" s="32">
        <v>51.692885199999999</v>
      </c>
      <c r="AF246" s="32"/>
      <c r="AG246" s="16"/>
      <c r="AH246" s="16"/>
      <c r="AI246" s="16"/>
      <c r="AJ246" s="16">
        <v>0.97299999999999998</v>
      </c>
      <c r="AK246" s="16"/>
      <c r="AL246" s="16">
        <v>2.700000070035458E-2</v>
      </c>
      <c r="AM246" s="16"/>
      <c r="AN246" s="16">
        <v>0.17299999999999999</v>
      </c>
      <c r="AO246" s="16">
        <v>0.28199999999999997</v>
      </c>
      <c r="AP246" s="5">
        <v>0</v>
      </c>
      <c r="AQ246" s="31">
        <v>12032.41015625</v>
      </c>
      <c r="AR246" s="31">
        <v>14150.6</v>
      </c>
    </row>
    <row r="247" spans="1:44" x14ac:dyDescent="0.3">
      <c r="A247" s="4">
        <v>900781050</v>
      </c>
      <c r="B247" s="3" t="s">
        <v>422</v>
      </c>
      <c r="C247" s="3" t="s">
        <v>1678</v>
      </c>
      <c r="D247" s="14">
        <v>80.268966674804688</v>
      </c>
      <c r="E247" s="14">
        <v>83.173713684082031</v>
      </c>
      <c r="F247" s="14">
        <v>88.587898254394531</v>
      </c>
      <c r="G247" s="14">
        <v>93.579849243164063</v>
      </c>
      <c r="H247" s="5">
        <v>105</v>
      </c>
      <c r="I247" s="15">
        <v>7</v>
      </c>
      <c r="J247" s="15">
        <v>12</v>
      </c>
      <c r="K247" s="3" t="s">
        <v>3817</v>
      </c>
      <c r="L247" s="3" t="s">
        <v>3913</v>
      </c>
      <c r="M247" s="3" t="s">
        <v>3916</v>
      </c>
      <c r="N247" s="3" t="s">
        <v>3921</v>
      </c>
      <c r="O247" s="17">
        <v>0.44186046719551092</v>
      </c>
      <c r="P247" s="32">
        <v>47.59995172</v>
      </c>
      <c r="Q247" s="32">
        <v>327.906982421875</v>
      </c>
      <c r="R247" s="5">
        <v>50</v>
      </c>
      <c r="S247" s="5">
        <v>30</v>
      </c>
      <c r="T247" s="16">
        <v>0.60000002384185791</v>
      </c>
      <c r="U247" s="17">
        <v>0.30434781312942499</v>
      </c>
      <c r="V247" s="32">
        <v>48.815299789999997</v>
      </c>
      <c r="W247" s="32"/>
      <c r="X247" s="17">
        <v>0.3214285671710968</v>
      </c>
      <c r="Y247" s="32">
        <v>51.769823899999999</v>
      </c>
      <c r="Z247" s="32">
        <v>305.35714721679688</v>
      </c>
      <c r="AA247" s="5">
        <v>50</v>
      </c>
      <c r="AB247" s="5">
        <v>30</v>
      </c>
      <c r="AC247" s="16">
        <v>0.60000002384185791</v>
      </c>
      <c r="AD247" s="17">
        <v>0.29032257199287409</v>
      </c>
      <c r="AE247" s="32">
        <v>54.24826891</v>
      </c>
      <c r="AF247" s="32"/>
      <c r="AG247" s="16"/>
      <c r="AH247" s="16"/>
      <c r="AI247" s="16"/>
      <c r="AJ247" s="16">
        <v>0.90500000000000003</v>
      </c>
      <c r="AK247" s="16"/>
      <c r="AL247" s="16">
        <v>9.4999998807907104E-2</v>
      </c>
      <c r="AM247" s="16"/>
      <c r="AN247" s="16">
        <v>0.14299999999999999</v>
      </c>
      <c r="AO247" s="16">
        <v>0.48299999999999998</v>
      </c>
      <c r="AP247" s="5">
        <v>0</v>
      </c>
      <c r="AQ247" s="31">
        <v>14908.4501953125</v>
      </c>
      <c r="AR247" s="31">
        <v>15897.7</v>
      </c>
    </row>
    <row r="248" spans="1:44" x14ac:dyDescent="0.3">
      <c r="A248" s="4">
        <v>560171050</v>
      </c>
      <c r="B248" s="3" t="s">
        <v>290</v>
      </c>
      <c r="C248" s="3" t="s">
        <v>1405</v>
      </c>
      <c r="D248" s="14">
        <v>70.77783203125</v>
      </c>
      <c r="E248" s="14">
        <v>75.505638122558594</v>
      </c>
      <c r="F248" s="14">
        <v>75.008621215820313</v>
      </c>
      <c r="G248" s="14">
        <v>77.925857543945313</v>
      </c>
      <c r="H248" s="5">
        <v>408</v>
      </c>
      <c r="I248" s="15">
        <v>7</v>
      </c>
      <c r="J248" s="15">
        <v>12</v>
      </c>
      <c r="K248" s="3" t="s">
        <v>3872</v>
      </c>
      <c r="L248" s="3" t="s">
        <v>3911</v>
      </c>
      <c r="M248" s="3" t="s">
        <v>3917</v>
      </c>
      <c r="N248" s="3" t="s">
        <v>3921</v>
      </c>
      <c r="O248" s="17">
        <v>0.37368419766426092</v>
      </c>
      <c r="P248" s="32">
        <v>43.753680340000003</v>
      </c>
      <c r="Q248" s="32">
        <v>314.21054077148438</v>
      </c>
      <c r="R248" s="5">
        <v>238</v>
      </c>
      <c r="S248" s="5">
        <v>98</v>
      </c>
      <c r="T248" s="16">
        <v>0.4117647111415863</v>
      </c>
      <c r="U248" s="17">
        <v>0.20270270109176641</v>
      </c>
      <c r="V248" s="32">
        <v>45.718372700000003</v>
      </c>
      <c r="W248" s="32"/>
      <c r="X248" s="17">
        <v>0.20095694065093991</v>
      </c>
      <c r="Y248" s="32">
        <v>42.961527109999999</v>
      </c>
      <c r="Z248" s="32">
        <v>246.88995361328131</v>
      </c>
      <c r="AA248" s="5">
        <v>238</v>
      </c>
      <c r="AB248" s="5">
        <v>98</v>
      </c>
      <c r="AC248" s="16">
        <v>0.4117647111415863</v>
      </c>
      <c r="AD248" s="17">
        <v>0.10344827920198441</v>
      </c>
      <c r="AE248" s="32">
        <v>45.372189040000002</v>
      </c>
      <c r="AF248" s="32"/>
      <c r="AG248" s="16">
        <v>2.1999999999999999E-2</v>
      </c>
      <c r="AH248" s="16"/>
      <c r="AI248" s="16"/>
      <c r="AJ248" s="16">
        <v>0.95100000000000007</v>
      </c>
      <c r="AK248" s="16">
        <v>0.02</v>
      </c>
      <c r="AL248" s="16">
        <v>7.0000002160668373E-3</v>
      </c>
      <c r="AM248" s="16"/>
      <c r="AN248" s="16">
        <v>0.16700000000000001</v>
      </c>
      <c r="AO248" s="16">
        <v>0.315</v>
      </c>
      <c r="AP248" s="5">
        <v>0</v>
      </c>
      <c r="AQ248" s="31">
        <v>9786.759765625</v>
      </c>
      <c r="AR248" s="31">
        <v>9950.24</v>
      </c>
    </row>
    <row r="249" spans="1:44" x14ac:dyDescent="0.3">
      <c r="A249" s="4">
        <v>61013000</v>
      </c>
      <c r="B249" s="3" t="s">
        <v>21</v>
      </c>
      <c r="C249" s="3" t="s">
        <v>589</v>
      </c>
      <c r="D249" s="14">
        <v>83.724563598632813</v>
      </c>
      <c r="E249" s="14">
        <v>84.815902709960938</v>
      </c>
      <c r="F249" s="14">
        <v>80.020149230957031</v>
      </c>
      <c r="G249" s="14">
        <v>78.759536743164063</v>
      </c>
      <c r="H249" s="5">
        <v>88</v>
      </c>
      <c r="I249" s="15">
        <v>6</v>
      </c>
      <c r="J249" s="15">
        <v>8</v>
      </c>
      <c r="K249" s="3" t="s">
        <v>3813</v>
      </c>
      <c r="L249" s="3" t="s">
        <v>3907</v>
      </c>
      <c r="M249" s="3" t="s">
        <v>3916</v>
      </c>
      <c r="N249" s="3" t="s">
        <v>3921</v>
      </c>
      <c r="O249" s="17">
        <v>0.40697672963142401</v>
      </c>
      <c r="P249" s="32">
        <v>49.000327919999997</v>
      </c>
      <c r="Q249" s="32">
        <v>316.27908325195313</v>
      </c>
      <c r="R249" s="5">
        <v>166</v>
      </c>
      <c r="S249" s="5">
        <v>82</v>
      </c>
      <c r="T249" s="16">
        <v>0.49397590756416321</v>
      </c>
      <c r="U249" s="17">
        <v>0</v>
      </c>
      <c r="V249" s="32">
        <v>49.478536660000003</v>
      </c>
      <c r="W249" s="32"/>
      <c r="X249" s="17">
        <v>0.26744186878204351</v>
      </c>
      <c r="Y249" s="32">
        <v>46.212287799999999</v>
      </c>
      <c r="Z249" s="32"/>
      <c r="AA249" s="5">
        <v>166</v>
      </c>
      <c r="AB249" s="5">
        <v>82</v>
      </c>
      <c r="AC249" s="16">
        <v>0.49397590756416321</v>
      </c>
      <c r="AD249" s="17">
        <v>0.17948718369007111</v>
      </c>
      <c r="AE249" s="32">
        <v>45.84489799</v>
      </c>
      <c r="AF249" s="32"/>
      <c r="AG249" s="16"/>
      <c r="AH249" s="16"/>
      <c r="AI249" s="16"/>
      <c r="AJ249" s="16">
        <v>0.98899999999999999</v>
      </c>
      <c r="AK249" s="16"/>
      <c r="AL249" s="16">
        <v>1.099999994039536E-2</v>
      </c>
      <c r="AM249" s="16"/>
      <c r="AN249" s="16">
        <v>0.125</v>
      </c>
      <c r="AO249" s="16">
        <v>0.46500000000000002</v>
      </c>
      <c r="AP249" s="5">
        <v>0</v>
      </c>
      <c r="AQ249" s="31">
        <v>8833.759765625</v>
      </c>
      <c r="AR249" s="31">
        <v>9736.34</v>
      </c>
    </row>
    <row r="250" spans="1:44" x14ac:dyDescent="0.3">
      <c r="A250" s="4">
        <v>240903080</v>
      </c>
      <c r="B250" s="3" t="s">
        <v>106</v>
      </c>
      <c r="C250" s="3" t="s">
        <v>838</v>
      </c>
      <c r="D250" s="14">
        <v>86.485298156738281</v>
      </c>
      <c r="E250" s="14">
        <v>83.641624450683594</v>
      </c>
      <c r="F250" s="14">
        <v>80.826560974121094</v>
      </c>
      <c r="G250" s="14">
        <v>79.738792419433594</v>
      </c>
      <c r="H250" s="5">
        <v>712</v>
      </c>
      <c r="I250" s="15">
        <v>6</v>
      </c>
      <c r="J250" s="15">
        <v>8</v>
      </c>
      <c r="K250" s="3" t="s">
        <v>3836</v>
      </c>
      <c r="L250" s="3" t="s">
        <v>3914</v>
      </c>
      <c r="M250" s="3" t="s">
        <v>3919</v>
      </c>
      <c r="N250" s="3" t="s">
        <v>3922</v>
      </c>
      <c r="O250" s="17">
        <v>0.61502349376678467</v>
      </c>
      <c r="P250" s="32">
        <v>50.119111230000001</v>
      </c>
      <c r="Q250" s="32">
        <v>381.22064208984381</v>
      </c>
      <c r="R250" s="5">
        <v>1311</v>
      </c>
      <c r="S250" s="5">
        <v>335</v>
      </c>
      <c r="T250" s="16">
        <v>0.25553011894226069</v>
      </c>
      <c r="U250" s="17">
        <v>0.31874999403953552</v>
      </c>
      <c r="V250" s="32">
        <v>49.004276590000003</v>
      </c>
      <c r="W250" s="32">
        <v>306.875</v>
      </c>
      <c r="X250" s="17">
        <v>0.47343748807907099</v>
      </c>
      <c r="Y250" s="32">
        <v>46.735372980000001</v>
      </c>
      <c r="Z250" s="32">
        <v>332.5</v>
      </c>
      <c r="AA250" s="5">
        <v>1311</v>
      </c>
      <c r="AB250" s="5">
        <v>334</v>
      </c>
      <c r="AC250" s="16">
        <v>0.25553011894226069</v>
      </c>
      <c r="AD250" s="17">
        <v>0.17499999701976779</v>
      </c>
      <c r="AE250" s="32">
        <v>46.400154200000003</v>
      </c>
      <c r="AF250" s="32">
        <v>240.625</v>
      </c>
      <c r="AG250" s="16">
        <v>4.9000000000000002E-2</v>
      </c>
      <c r="AH250" s="16">
        <v>7.9000000000000001E-2</v>
      </c>
      <c r="AI250" s="16">
        <v>4.2000000000000003E-2</v>
      </c>
      <c r="AJ250" s="16">
        <v>0.75800000000000001</v>
      </c>
      <c r="AK250" s="16">
        <v>7.2000000000000008E-2</v>
      </c>
      <c r="AL250" s="16">
        <v>0</v>
      </c>
      <c r="AM250" s="16">
        <v>1.0999999999999999E-2</v>
      </c>
      <c r="AN250" s="16">
        <v>0.09</v>
      </c>
      <c r="AO250" s="16">
        <v>0.128</v>
      </c>
      <c r="AP250" s="5">
        <v>0</v>
      </c>
      <c r="AQ250" s="31">
        <v>11158.0302734375</v>
      </c>
      <c r="AR250" s="31">
        <v>11687.6</v>
      </c>
    </row>
    <row r="251" spans="1:44" x14ac:dyDescent="0.3">
      <c r="A251" s="4">
        <v>240903090</v>
      </c>
      <c r="B251" s="3" t="s">
        <v>106</v>
      </c>
      <c r="C251" s="3" t="s">
        <v>839</v>
      </c>
      <c r="D251" s="14">
        <v>79.373786926269531</v>
      </c>
      <c r="E251" s="14">
        <v>79.14459228515625</v>
      </c>
      <c r="F251" s="14">
        <v>78.672561645507813</v>
      </c>
      <c r="G251" s="14">
        <v>77.684814453125</v>
      </c>
      <c r="H251" s="5">
        <v>838</v>
      </c>
      <c r="I251" s="15">
        <v>6</v>
      </c>
      <c r="J251" s="15">
        <v>8</v>
      </c>
      <c r="K251" s="3" t="s">
        <v>3836</v>
      </c>
      <c r="L251" s="3" t="s">
        <v>3914</v>
      </c>
      <c r="M251" s="3" t="s">
        <v>3919</v>
      </c>
      <c r="N251" s="3" t="s">
        <v>3922</v>
      </c>
      <c r="O251" s="17">
        <v>0.49447512626647949</v>
      </c>
      <c r="P251" s="32">
        <v>47.237182249999996</v>
      </c>
      <c r="Q251" s="32">
        <v>350.13812255859381</v>
      </c>
      <c r="R251" s="5">
        <v>1509</v>
      </c>
      <c r="S251" s="5">
        <v>486</v>
      </c>
      <c r="T251" s="16">
        <v>0.32206758856773382</v>
      </c>
      <c r="U251" s="17">
        <v>0.31999999284744263</v>
      </c>
      <c r="V251" s="32">
        <v>47.188048639999998</v>
      </c>
      <c r="W251" s="32">
        <v>293.77777099609381</v>
      </c>
      <c r="X251" s="17">
        <v>0.38919666409492493</v>
      </c>
      <c r="Y251" s="32">
        <v>45.338167480000003</v>
      </c>
      <c r="Z251" s="32">
        <v>308.58724975585938</v>
      </c>
      <c r="AA251" s="5">
        <v>1507</v>
      </c>
      <c r="AB251" s="5">
        <v>483</v>
      </c>
      <c r="AC251" s="16">
        <v>0.32206758856773382</v>
      </c>
      <c r="AD251" s="17">
        <v>0.1891891956329346</v>
      </c>
      <c r="AE251" s="32">
        <v>45.235509829999998</v>
      </c>
      <c r="AF251" s="32">
        <v>240.54054260253909</v>
      </c>
      <c r="AG251" s="16">
        <v>4.7E-2</v>
      </c>
      <c r="AH251" s="16">
        <v>7.5999999999999998E-2</v>
      </c>
      <c r="AI251" s="16">
        <v>2.9000000000000001E-2</v>
      </c>
      <c r="AJ251" s="16">
        <v>0.78800000000000003</v>
      </c>
      <c r="AK251" s="16">
        <v>5.8000000000000003E-2</v>
      </c>
      <c r="AL251" s="16">
        <v>2.000000094994903E-3</v>
      </c>
      <c r="AM251" s="16">
        <v>1.4E-2</v>
      </c>
      <c r="AN251" s="16">
        <v>9.4E-2</v>
      </c>
      <c r="AO251" s="16">
        <v>0.18</v>
      </c>
      <c r="AP251" s="5">
        <v>0</v>
      </c>
      <c r="AQ251" s="31">
        <v>10260.48046875</v>
      </c>
      <c r="AR251" s="31">
        <v>10645.3</v>
      </c>
    </row>
    <row r="252" spans="1:44" x14ac:dyDescent="0.3">
      <c r="A252" s="4">
        <v>240903050</v>
      </c>
      <c r="B252" s="3" t="s">
        <v>106</v>
      </c>
      <c r="C252" s="3" t="s">
        <v>836</v>
      </c>
      <c r="D252" s="14">
        <v>84.269065856933594</v>
      </c>
      <c r="E252" s="14">
        <v>84.045356750488281</v>
      </c>
      <c r="F252" s="14">
        <v>78.376235961914063</v>
      </c>
      <c r="G252" s="14">
        <v>79.124305725097656</v>
      </c>
      <c r="H252" s="5">
        <v>679</v>
      </c>
      <c r="I252" s="15">
        <v>6</v>
      </c>
      <c r="J252" s="15">
        <v>8</v>
      </c>
      <c r="K252" s="3" t="s">
        <v>3836</v>
      </c>
      <c r="L252" s="3" t="s">
        <v>3914</v>
      </c>
      <c r="M252" s="3" t="s">
        <v>3919</v>
      </c>
      <c r="N252" s="3" t="s">
        <v>3922</v>
      </c>
      <c r="O252" s="17">
        <v>0.51838237047195435</v>
      </c>
      <c r="P252" s="32">
        <v>49.220986250000003</v>
      </c>
      <c r="Q252" s="32">
        <v>352.38970947265631</v>
      </c>
      <c r="R252" s="5">
        <v>1235</v>
      </c>
      <c r="S252" s="5">
        <v>457</v>
      </c>
      <c r="T252" s="16">
        <v>0.37004047632217407</v>
      </c>
      <c r="U252" s="17">
        <v>0.28947368264198298</v>
      </c>
      <c r="V252" s="32">
        <v>49.1673337</v>
      </c>
      <c r="W252" s="32">
        <v>302.631591796875</v>
      </c>
      <c r="X252" s="17">
        <v>0.35229358077049261</v>
      </c>
      <c r="Y252" s="32">
        <v>45.145952010000002</v>
      </c>
      <c r="Z252" s="32">
        <v>300.73394775390631</v>
      </c>
      <c r="AA252" s="5">
        <v>1234</v>
      </c>
      <c r="AB252" s="5">
        <v>458</v>
      </c>
      <c r="AC252" s="16">
        <v>0.37004047632217407</v>
      </c>
      <c r="AD252" s="17">
        <v>0.18848167359828949</v>
      </c>
      <c r="AE252" s="32">
        <v>46.051727499999998</v>
      </c>
      <c r="AF252" s="32">
        <v>242.40837097167969</v>
      </c>
      <c r="AG252" s="16">
        <v>5.2999999999999999E-2</v>
      </c>
      <c r="AH252" s="16">
        <v>0.10299999999999999</v>
      </c>
      <c r="AI252" s="16">
        <v>2.4E-2</v>
      </c>
      <c r="AJ252" s="16">
        <v>0.754</v>
      </c>
      <c r="AK252" s="16">
        <v>5.6000000000000001E-2</v>
      </c>
      <c r="AL252" s="16">
        <v>9.9999997764825821E-3</v>
      </c>
      <c r="AM252" s="16"/>
      <c r="AN252" s="16">
        <v>0.11899999999999999</v>
      </c>
      <c r="AO252" s="16">
        <v>0.22600000000000001</v>
      </c>
      <c r="AP252" s="5">
        <v>0</v>
      </c>
      <c r="AQ252" s="31">
        <v>10621.58984375</v>
      </c>
      <c r="AR252" s="31">
        <v>11548.53</v>
      </c>
    </row>
    <row r="253" spans="1:44" x14ac:dyDescent="0.3">
      <c r="A253" s="4">
        <v>240903070</v>
      </c>
      <c r="B253" s="3" t="s">
        <v>106</v>
      </c>
      <c r="C253" s="3" t="s">
        <v>837</v>
      </c>
      <c r="D253" s="14">
        <v>85.288848876953125</v>
      </c>
      <c r="E253" s="14">
        <v>87.095382690429688</v>
      </c>
      <c r="F253" s="14">
        <v>80.178321838378906</v>
      </c>
      <c r="G253" s="14">
        <v>82.456893920898438</v>
      </c>
      <c r="H253" s="5">
        <v>826</v>
      </c>
      <c r="I253" s="15">
        <v>6</v>
      </c>
      <c r="J253" s="15">
        <v>8</v>
      </c>
      <c r="K253" s="3" t="s">
        <v>3836</v>
      </c>
      <c r="L253" s="3" t="s">
        <v>3914</v>
      </c>
      <c r="M253" s="3" t="s">
        <v>3919</v>
      </c>
      <c r="N253" s="3" t="s">
        <v>3922</v>
      </c>
      <c r="O253" s="17">
        <v>0.53542232513427734</v>
      </c>
      <c r="P253" s="32">
        <v>49.634251239999998</v>
      </c>
      <c r="Q253" s="32">
        <v>362.5340576171875</v>
      </c>
      <c r="R253" s="5">
        <v>1499</v>
      </c>
      <c r="S253" s="5">
        <v>415</v>
      </c>
      <c r="T253" s="16">
        <v>0.27685123682022089</v>
      </c>
      <c r="U253" s="17">
        <v>0.34210526943206793</v>
      </c>
      <c r="V253" s="32">
        <v>50.399155810000003</v>
      </c>
      <c r="W253" s="32">
        <v>306.84210205078131</v>
      </c>
      <c r="X253" s="17">
        <v>0.34013605117797852</v>
      </c>
      <c r="Y253" s="32">
        <v>46.314891060000001</v>
      </c>
      <c r="Z253" s="32">
        <v>301.2244873046875</v>
      </c>
      <c r="AA253" s="5">
        <v>1500</v>
      </c>
      <c r="AB253" s="5">
        <v>415</v>
      </c>
      <c r="AC253" s="16">
        <v>0.27685123682022089</v>
      </c>
      <c r="AD253" s="17">
        <v>0.17894737422466281</v>
      </c>
      <c r="AE253" s="32">
        <v>47.941361149999999</v>
      </c>
      <c r="AF253" s="32">
        <v>244.21052551269531</v>
      </c>
      <c r="AG253" s="16">
        <v>6.5000000000000002E-2</v>
      </c>
      <c r="AH253" s="16">
        <v>0.08</v>
      </c>
      <c r="AI253" s="16">
        <v>1.7000000000000001E-2</v>
      </c>
      <c r="AJ253" s="16">
        <v>0.78</v>
      </c>
      <c r="AK253" s="16">
        <v>5.3999999999999999E-2</v>
      </c>
      <c r="AL253" s="16">
        <v>4.0000001899898052E-3</v>
      </c>
      <c r="AM253" s="16"/>
      <c r="AN253" s="16">
        <v>9.0999999999999998E-2</v>
      </c>
      <c r="AO253" s="16">
        <v>8.8999999999999996E-2</v>
      </c>
      <c r="AP253" s="5">
        <v>0</v>
      </c>
      <c r="AQ253" s="31">
        <v>10453.5498046875</v>
      </c>
      <c r="AR253" s="31">
        <v>11104.3</v>
      </c>
    </row>
    <row r="254" spans="1:44" x14ac:dyDescent="0.3">
      <c r="A254" s="4">
        <v>1071541050</v>
      </c>
      <c r="B254" s="3" t="s">
        <v>509</v>
      </c>
      <c r="C254" s="3" t="s">
        <v>2008</v>
      </c>
      <c r="D254" s="14">
        <v>91.14544677734375</v>
      </c>
      <c r="E254" s="14">
        <v>91.603691101074219</v>
      </c>
      <c r="F254" s="14">
        <v>88.397209167480469</v>
      </c>
      <c r="G254" s="14">
        <v>91.1484375</v>
      </c>
      <c r="H254" s="5">
        <v>402</v>
      </c>
      <c r="I254" s="15">
        <v>7</v>
      </c>
      <c r="J254" s="15">
        <v>12</v>
      </c>
      <c r="K254" s="3" t="s">
        <v>3822</v>
      </c>
      <c r="L254" s="3" t="s">
        <v>3913</v>
      </c>
      <c r="M254" s="3" t="s">
        <v>3916</v>
      </c>
      <c r="N254" s="3" t="s">
        <v>3921</v>
      </c>
      <c r="O254" s="17">
        <v>0.51891893148422241</v>
      </c>
      <c r="P254" s="32">
        <v>52.007631089999997</v>
      </c>
      <c r="Q254" s="32">
        <v>347.02703857421881</v>
      </c>
      <c r="R254" s="5">
        <v>239</v>
      </c>
      <c r="S254" s="5">
        <v>193</v>
      </c>
      <c r="T254" s="16">
        <v>0.80753135681152344</v>
      </c>
      <c r="U254" s="17">
        <v>0.51891893148422241</v>
      </c>
      <c r="V254" s="32">
        <v>52.21994085</v>
      </c>
      <c r="W254" s="32">
        <v>347.02703857421881</v>
      </c>
      <c r="X254" s="17">
        <v>0.28977271914482122</v>
      </c>
      <c r="Y254" s="32">
        <v>51.646131680000003</v>
      </c>
      <c r="Z254" s="32">
        <v>285.22726440429688</v>
      </c>
      <c r="AA254" s="5">
        <v>239</v>
      </c>
      <c r="AB254" s="5">
        <v>193</v>
      </c>
      <c r="AC254" s="16">
        <v>0.80753135681152344</v>
      </c>
      <c r="AD254" s="17">
        <v>0.28977271914482122</v>
      </c>
      <c r="AE254" s="32">
        <v>52.869618750000001</v>
      </c>
      <c r="AF254" s="32">
        <v>285.22726440429688</v>
      </c>
      <c r="AG254" s="16"/>
      <c r="AH254" s="16">
        <v>1.2E-2</v>
      </c>
      <c r="AI254" s="16"/>
      <c r="AJ254" s="16">
        <v>0.97299999999999998</v>
      </c>
      <c r="AK254" s="16"/>
      <c r="AL254" s="16">
        <v>1.499999966472387E-2</v>
      </c>
      <c r="AM254" s="16"/>
      <c r="AN254" s="16">
        <v>9.4E-2</v>
      </c>
      <c r="AO254" s="16">
        <v>0.2019</v>
      </c>
      <c r="AP254" s="5">
        <v>1</v>
      </c>
      <c r="AQ254" s="31">
        <v>9441.4296875</v>
      </c>
      <c r="AR254" s="31">
        <v>9828.5</v>
      </c>
    </row>
    <row r="255" spans="1:44" x14ac:dyDescent="0.3">
      <c r="A255" s="4">
        <v>1159023910</v>
      </c>
      <c r="B255" s="3" t="s">
        <v>536</v>
      </c>
      <c r="C255" s="3" t="s">
        <v>536</v>
      </c>
      <c r="D255" s="14">
        <v>89.547447204589844</v>
      </c>
      <c r="E255" s="14">
        <v>91.188507080078125</v>
      </c>
      <c r="F255" s="14">
        <v>89.316513061523438</v>
      </c>
      <c r="G255" s="14">
        <v>88.959526062011719</v>
      </c>
      <c r="H255" s="5">
        <v>235</v>
      </c>
      <c r="I255" s="15">
        <v>6</v>
      </c>
      <c r="J255" s="15">
        <v>8</v>
      </c>
      <c r="K255" s="3" t="s">
        <v>535</v>
      </c>
      <c r="L255" s="3" t="s">
        <v>3915</v>
      </c>
      <c r="M255" s="3" t="s">
        <v>3919</v>
      </c>
      <c r="N255" s="3" t="s">
        <v>3924</v>
      </c>
      <c r="O255" s="17">
        <v>0.17567567527294159</v>
      </c>
      <c r="P255" s="32">
        <v>51.360041600000002</v>
      </c>
      <c r="Q255" s="32">
        <v>253.15315246582031</v>
      </c>
      <c r="R255" s="5">
        <v>461</v>
      </c>
      <c r="S255" s="5">
        <v>461</v>
      </c>
      <c r="T255" s="16">
        <v>1</v>
      </c>
      <c r="U255" s="17">
        <v>0.17567567527294159</v>
      </c>
      <c r="V255" s="32">
        <v>52.052257920000002</v>
      </c>
      <c r="W255" s="32">
        <v>253.15315246582031</v>
      </c>
      <c r="X255" s="17">
        <v>0.1085972860455513</v>
      </c>
      <c r="Y255" s="32">
        <v>52.242446020000003</v>
      </c>
      <c r="Z255" s="32"/>
      <c r="AA255" s="5">
        <v>459</v>
      </c>
      <c r="AB255" s="5">
        <v>459</v>
      </c>
      <c r="AC255" s="16">
        <v>1</v>
      </c>
      <c r="AD255" s="17">
        <v>0.1085972860455513</v>
      </c>
      <c r="AE255" s="32">
        <v>51.62846639</v>
      </c>
      <c r="AF255" s="32"/>
      <c r="AG255" s="16">
        <v>0.95300000000000007</v>
      </c>
      <c r="AH255" s="16"/>
      <c r="AI255" s="16"/>
      <c r="AJ255" s="16">
        <v>0.03</v>
      </c>
      <c r="AK255" s="16"/>
      <c r="AL255" s="16">
        <v>1.7000000923871991E-2</v>
      </c>
      <c r="AM255" s="16"/>
      <c r="AN255" s="16">
        <v>0.115</v>
      </c>
      <c r="AO255" s="16">
        <v>0.79200000000000004</v>
      </c>
      <c r="AP255" s="5">
        <v>1</v>
      </c>
      <c r="AQ255" s="31">
        <v>10769.8203125</v>
      </c>
      <c r="AR255" s="31">
        <v>12777.72</v>
      </c>
    </row>
    <row r="256" spans="1:44" x14ac:dyDescent="0.3">
      <c r="A256" s="4">
        <v>81061050</v>
      </c>
      <c r="B256" s="3" t="s">
        <v>31</v>
      </c>
      <c r="C256" s="3" t="s">
        <v>608</v>
      </c>
      <c r="D256" s="14">
        <v>81.345672607421875</v>
      </c>
      <c r="E256" s="14">
        <v>82.34857177734375</v>
      </c>
      <c r="F256" s="14">
        <v>85.740249633789063</v>
      </c>
      <c r="G256" s="14">
        <v>86.849868774414063</v>
      </c>
      <c r="H256" s="5">
        <v>228</v>
      </c>
      <c r="I256" s="15">
        <v>7</v>
      </c>
      <c r="J256" s="15">
        <v>12</v>
      </c>
      <c r="K256" s="3" t="s">
        <v>3803</v>
      </c>
      <c r="L256" s="3" t="s">
        <v>3908</v>
      </c>
      <c r="M256" s="3" t="s">
        <v>3916</v>
      </c>
      <c r="N256" s="3" t="s">
        <v>3921</v>
      </c>
      <c r="O256" s="17">
        <v>0.48648649454116821</v>
      </c>
      <c r="P256" s="32">
        <v>48.036284330000001</v>
      </c>
      <c r="Q256" s="32">
        <v>336.93695068359381</v>
      </c>
      <c r="R256" s="5">
        <v>148</v>
      </c>
      <c r="S256" s="5">
        <v>117</v>
      </c>
      <c r="T256" s="16">
        <v>0.79054051637649536</v>
      </c>
      <c r="U256" s="17">
        <v>0.48648649454116821</v>
      </c>
      <c r="V256" s="32">
        <v>48.482047020000003</v>
      </c>
      <c r="W256" s="32">
        <v>336.93695068359381</v>
      </c>
      <c r="X256" s="17">
        <v>0.3684210479259491</v>
      </c>
      <c r="Y256" s="32">
        <v>49.922676160000002</v>
      </c>
      <c r="Z256" s="32">
        <v>316.66665649414063</v>
      </c>
      <c r="AA256" s="5">
        <v>149</v>
      </c>
      <c r="AB256" s="5">
        <v>118</v>
      </c>
      <c r="AC256" s="16">
        <v>0.79054051637649536</v>
      </c>
      <c r="AD256" s="17">
        <v>0.3684210479259491</v>
      </c>
      <c r="AE256" s="32">
        <v>50.432255089999998</v>
      </c>
      <c r="AF256" s="32">
        <v>316.66665649414063</v>
      </c>
      <c r="AG256" s="16">
        <v>3.1E-2</v>
      </c>
      <c r="AH256" s="16"/>
      <c r="AI256" s="16"/>
      <c r="AJ256" s="16">
        <v>0.93</v>
      </c>
      <c r="AK256" s="16"/>
      <c r="AL256" s="16">
        <v>3.9000000804662698E-2</v>
      </c>
      <c r="AM256" s="16"/>
      <c r="AN256" s="16">
        <v>0.127</v>
      </c>
      <c r="AO256" s="16">
        <v>0.4017</v>
      </c>
      <c r="AP256" s="5">
        <v>1</v>
      </c>
      <c r="AQ256" s="31">
        <v>10515.01953125</v>
      </c>
      <c r="AR256" s="31">
        <v>11085.82</v>
      </c>
    </row>
    <row r="257" spans="1:44" x14ac:dyDescent="0.3">
      <c r="A257" s="4">
        <v>960933080</v>
      </c>
      <c r="B257" s="3" t="s">
        <v>447</v>
      </c>
      <c r="C257" s="3" t="s">
        <v>1834</v>
      </c>
      <c r="D257" s="14">
        <v>76.512985229492188</v>
      </c>
      <c r="E257" s="14">
        <v>75.888557434082031</v>
      </c>
      <c r="F257" s="14">
        <v>77.675216674804688</v>
      </c>
      <c r="G257" s="14">
        <v>77.565383911132813</v>
      </c>
      <c r="H257" s="5">
        <v>729</v>
      </c>
      <c r="I257" s="15">
        <v>6</v>
      </c>
      <c r="J257" s="15">
        <v>8</v>
      </c>
      <c r="K257" s="3" t="s">
        <v>3882</v>
      </c>
      <c r="L257" s="3" t="s">
        <v>3915</v>
      </c>
      <c r="M257" s="3" t="s">
        <v>3919</v>
      </c>
      <c r="N257" s="3" t="s">
        <v>3922</v>
      </c>
      <c r="O257" s="17">
        <v>0.49155405163764948</v>
      </c>
      <c r="P257" s="32">
        <v>46.077843979999997</v>
      </c>
      <c r="Q257" s="32">
        <v>352.02703857421881</v>
      </c>
      <c r="R257" s="5">
        <v>1256</v>
      </c>
      <c r="S257" s="5">
        <v>409</v>
      </c>
      <c r="T257" s="16">
        <v>0.32563695311546331</v>
      </c>
      <c r="U257" s="17">
        <v>0.30538922548294067</v>
      </c>
      <c r="V257" s="32">
        <v>45.87302485</v>
      </c>
      <c r="W257" s="32">
        <v>297.60479736328131</v>
      </c>
      <c r="X257" s="17">
        <v>0.36993244290351868</v>
      </c>
      <c r="Y257" s="32">
        <v>44.69123046</v>
      </c>
      <c r="Z257" s="32">
        <v>294.08782958984381</v>
      </c>
      <c r="AA257" s="5">
        <v>1256</v>
      </c>
      <c r="AB257" s="5">
        <v>410</v>
      </c>
      <c r="AC257" s="16">
        <v>0.32563695311546331</v>
      </c>
      <c r="AD257" s="17">
        <v>0.185628741979599</v>
      </c>
      <c r="AE257" s="32">
        <v>45.167789980000002</v>
      </c>
      <c r="AF257" s="32">
        <v>229.34132385253909</v>
      </c>
      <c r="AG257" s="16">
        <v>4.2999999999999997E-2</v>
      </c>
      <c r="AH257" s="16">
        <v>6.2E-2</v>
      </c>
      <c r="AI257" s="16">
        <v>4.1000000000000002E-2</v>
      </c>
      <c r="AJ257" s="16">
        <v>0.81200000000000006</v>
      </c>
      <c r="AK257" s="16">
        <v>4.1000000000000002E-2</v>
      </c>
      <c r="AL257" s="16">
        <v>1.0000000474974511E-3</v>
      </c>
      <c r="AM257" s="16">
        <v>2.5999999999999999E-2</v>
      </c>
      <c r="AN257" s="16">
        <v>0.155</v>
      </c>
      <c r="AO257" s="16">
        <v>4.9000000000000002E-2</v>
      </c>
      <c r="AP257" s="5">
        <v>0</v>
      </c>
      <c r="AQ257" s="31">
        <v>9958.26953125</v>
      </c>
      <c r="AR257" s="31">
        <v>10059.870000000001</v>
      </c>
    </row>
    <row r="258" spans="1:44" x14ac:dyDescent="0.3">
      <c r="A258" s="4">
        <v>960933070</v>
      </c>
      <c r="B258" s="3" t="s">
        <v>447</v>
      </c>
      <c r="C258" s="3" t="s">
        <v>1833</v>
      </c>
      <c r="D258" s="14">
        <v>76.478065490722656</v>
      </c>
      <c r="E258" s="14">
        <v>77.513229370117188</v>
      </c>
      <c r="F258" s="14">
        <v>79.878044128417969</v>
      </c>
      <c r="G258" s="14">
        <v>78.419670104980469</v>
      </c>
      <c r="H258" s="5">
        <v>943</v>
      </c>
      <c r="I258" s="15">
        <v>6</v>
      </c>
      <c r="J258" s="15">
        <v>8</v>
      </c>
      <c r="K258" s="3" t="s">
        <v>3882</v>
      </c>
      <c r="L258" s="3" t="s">
        <v>3915</v>
      </c>
      <c r="M258" s="3" t="s">
        <v>3919</v>
      </c>
      <c r="N258" s="3" t="s">
        <v>3922</v>
      </c>
      <c r="O258" s="17">
        <v>0.47328245639801031</v>
      </c>
      <c r="P258" s="32">
        <v>46.063693909999998</v>
      </c>
      <c r="Q258" s="32">
        <v>346.43765258789063</v>
      </c>
      <c r="R258" s="5">
        <v>1618</v>
      </c>
      <c r="S258" s="5">
        <v>509</v>
      </c>
      <c r="T258" s="16">
        <v>0.31458589434623718</v>
      </c>
      <c r="U258" s="17">
        <v>0.31963470578193659</v>
      </c>
      <c r="V258" s="32">
        <v>46.52918528</v>
      </c>
      <c r="W258" s="32">
        <v>295.43377685546881</v>
      </c>
      <c r="X258" s="17">
        <v>0.40025252103805542</v>
      </c>
      <c r="Y258" s="32">
        <v>46.120110850000003</v>
      </c>
      <c r="Z258" s="32">
        <v>308.83837890625</v>
      </c>
      <c r="AA258" s="5">
        <v>1624</v>
      </c>
      <c r="AB258" s="5">
        <v>514</v>
      </c>
      <c r="AC258" s="16">
        <v>0.31458589434623718</v>
      </c>
      <c r="AD258" s="17">
        <v>0.2142857164144516</v>
      </c>
      <c r="AE258" s="32">
        <v>45.652185760000002</v>
      </c>
      <c r="AF258" s="32">
        <v>247.32142639160159</v>
      </c>
      <c r="AG258" s="16">
        <v>0.01</v>
      </c>
      <c r="AH258" s="16">
        <v>6.5000000000000002E-2</v>
      </c>
      <c r="AI258" s="16">
        <v>5.1999999999999998E-2</v>
      </c>
      <c r="AJ258" s="16">
        <v>0.83399999999999996</v>
      </c>
      <c r="AK258" s="16">
        <v>3.7999999999999999E-2</v>
      </c>
      <c r="AL258" s="16">
        <v>2.000000094994903E-3</v>
      </c>
      <c r="AM258" s="16">
        <v>2.5000000000000001E-2</v>
      </c>
      <c r="AN258" s="16">
        <v>0.17</v>
      </c>
      <c r="AO258" s="16">
        <v>4.7E-2</v>
      </c>
      <c r="AP258" s="5">
        <v>0</v>
      </c>
      <c r="AQ258" s="31">
        <v>9900.990234375</v>
      </c>
      <c r="AR258" s="31">
        <v>10019.209999999999</v>
      </c>
    </row>
    <row r="259" spans="1:44" x14ac:dyDescent="0.3">
      <c r="A259" s="4">
        <v>581061050</v>
      </c>
      <c r="B259" s="3" t="s">
        <v>295</v>
      </c>
      <c r="C259" s="3" t="s">
        <v>1420</v>
      </c>
      <c r="D259" s="14">
        <v>81.757911682128906</v>
      </c>
      <c r="E259" s="14">
        <v>81.278671264648438</v>
      </c>
      <c r="F259" s="14">
        <v>83.084968566894531</v>
      </c>
      <c r="G259" s="14">
        <v>84.567893981933594</v>
      </c>
      <c r="H259" s="5">
        <v>102</v>
      </c>
      <c r="I259" s="15">
        <v>6</v>
      </c>
      <c r="J259" s="15">
        <v>12</v>
      </c>
      <c r="K259" s="3" t="s">
        <v>3820</v>
      </c>
      <c r="L259" s="3" t="s">
        <v>3911</v>
      </c>
      <c r="M259" s="3" t="s">
        <v>3917</v>
      </c>
      <c r="N259" s="3" t="s">
        <v>3921</v>
      </c>
      <c r="O259" s="17">
        <v>0.42592594027519232</v>
      </c>
      <c r="P259" s="32">
        <v>48.20334312</v>
      </c>
      <c r="Q259" s="32"/>
      <c r="R259" s="5">
        <v>85</v>
      </c>
      <c r="S259" s="5">
        <v>50</v>
      </c>
      <c r="T259" s="16">
        <v>0.58823531866073608</v>
      </c>
      <c r="U259" s="17">
        <v>0.375</v>
      </c>
      <c r="V259" s="32">
        <v>48.049944259999997</v>
      </c>
      <c r="W259" s="32"/>
      <c r="X259" s="17">
        <v>0.38235294818878168</v>
      </c>
      <c r="Y259" s="32">
        <v>48.200306249999997</v>
      </c>
      <c r="Z259" s="32">
        <v>311.76470947265631</v>
      </c>
      <c r="AA259" s="5">
        <v>85</v>
      </c>
      <c r="AB259" s="5">
        <v>50</v>
      </c>
      <c r="AC259" s="16">
        <v>0.58823531866073608</v>
      </c>
      <c r="AD259" s="17">
        <v>0.28571429848670959</v>
      </c>
      <c r="AE259" s="32">
        <v>49.138335840000003</v>
      </c>
      <c r="AF259" s="32"/>
      <c r="AG259" s="16"/>
      <c r="AH259" s="16">
        <v>5.8999999999999997E-2</v>
      </c>
      <c r="AI259" s="16"/>
      <c r="AJ259" s="16">
        <v>0.94100000000000006</v>
      </c>
      <c r="AK259" s="16"/>
      <c r="AL259" s="16">
        <v>0</v>
      </c>
      <c r="AM259" s="16"/>
      <c r="AN259" s="16">
        <v>0.19600000000000001</v>
      </c>
      <c r="AO259" s="16">
        <v>0.46700000000000003</v>
      </c>
      <c r="AP259" s="5">
        <v>0</v>
      </c>
      <c r="AQ259" s="31">
        <v>12482.4501953125</v>
      </c>
      <c r="AR259" s="31">
        <v>13045.25</v>
      </c>
    </row>
    <row r="260" spans="1:44" x14ac:dyDescent="0.3">
      <c r="A260" s="4">
        <v>290013000</v>
      </c>
      <c r="B260" s="3" t="s">
        <v>125</v>
      </c>
      <c r="C260" s="3" t="s">
        <v>915</v>
      </c>
      <c r="D260" s="14">
        <v>85.548713684082031</v>
      </c>
      <c r="E260" s="14">
        <v>87.640617370605469</v>
      </c>
      <c r="F260" s="14">
        <v>84.070976257324219</v>
      </c>
      <c r="G260" s="14">
        <v>88.172622680664063</v>
      </c>
      <c r="H260" s="5">
        <v>38</v>
      </c>
      <c r="I260" s="15">
        <v>7</v>
      </c>
      <c r="J260" s="15">
        <v>8</v>
      </c>
      <c r="K260" s="3" t="s">
        <v>3830</v>
      </c>
      <c r="L260" s="3" t="s">
        <v>3907</v>
      </c>
      <c r="M260" s="3" t="s">
        <v>3917</v>
      </c>
      <c r="N260" s="3" t="s">
        <v>3921</v>
      </c>
      <c r="O260" s="17">
        <v>0.22857142984867099</v>
      </c>
      <c r="P260" s="32">
        <v>49.73956089</v>
      </c>
      <c r="Q260" s="32"/>
      <c r="R260" s="5">
        <v>103</v>
      </c>
      <c r="S260" s="5">
        <v>57</v>
      </c>
      <c r="T260" s="16">
        <v>0.55339807271957397</v>
      </c>
      <c r="U260" s="17">
        <v>0</v>
      </c>
      <c r="V260" s="32">
        <v>50.619361900000001</v>
      </c>
      <c r="W260" s="32"/>
      <c r="X260" s="17">
        <v>0.1428571492433548</v>
      </c>
      <c r="Y260" s="32">
        <v>48.83988703</v>
      </c>
      <c r="Z260" s="32"/>
      <c r="AA260" s="5">
        <v>103</v>
      </c>
      <c r="AB260" s="5">
        <v>57</v>
      </c>
      <c r="AC260" s="16">
        <v>0.55339807271957397</v>
      </c>
      <c r="AD260" s="17">
        <v>6.25E-2</v>
      </c>
      <c r="AE260" s="32">
        <v>51.182281690000003</v>
      </c>
      <c r="AF260" s="32"/>
      <c r="AG260" s="16"/>
      <c r="AH260" s="16"/>
      <c r="AI260" s="16"/>
      <c r="AJ260" s="16">
        <v>0.97399999999999998</v>
      </c>
      <c r="AK260" s="16"/>
      <c r="AL260" s="16">
        <v>2.60000005364418E-2</v>
      </c>
      <c r="AM260" s="16"/>
      <c r="AN260" s="16"/>
      <c r="AO260" s="16">
        <v>0.45700000000000002</v>
      </c>
      <c r="AP260" s="5">
        <v>0</v>
      </c>
      <c r="AQ260" s="31">
        <v>8669.6904296875</v>
      </c>
      <c r="AR260" s="31">
        <v>12310.3</v>
      </c>
    </row>
    <row r="261" spans="1:44" x14ac:dyDescent="0.3">
      <c r="A261" s="4">
        <v>391393050</v>
      </c>
      <c r="B261" s="3" t="s">
        <v>174</v>
      </c>
      <c r="C261" s="3" t="s">
        <v>1024</v>
      </c>
      <c r="D261" s="14">
        <v>85.90252685546875</v>
      </c>
      <c r="E261" s="14">
        <v>84.806785583496094</v>
      </c>
      <c r="F261" s="14">
        <v>89.742538452148438</v>
      </c>
      <c r="G261" s="14">
        <v>88.229118347167969</v>
      </c>
      <c r="H261" s="5">
        <v>357</v>
      </c>
      <c r="I261" s="15">
        <v>7</v>
      </c>
      <c r="J261" s="15">
        <v>8</v>
      </c>
      <c r="K261" s="3" t="s">
        <v>3823</v>
      </c>
      <c r="L261" s="3" t="s">
        <v>3907</v>
      </c>
      <c r="M261" s="3" t="s">
        <v>3917</v>
      </c>
      <c r="N261" s="3" t="s">
        <v>3924</v>
      </c>
      <c r="O261" s="17">
        <v>0.52321982383728027</v>
      </c>
      <c r="P261" s="32">
        <v>49.882943709999999</v>
      </c>
      <c r="Q261" s="32">
        <v>350.46438598632813</v>
      </c>
      <c r="R261" s="5">
        <v>626</v>
      </c>
      <c r="S261" s="5">
        <v>214</v>
      </c>
      <c r="T261" s="16">
        <v>0.34185302257537842</v>
      </c>
      <c r="U261" s="17">
        <v>0.36440679430961609</v>
      </c>
      <c r="V261" s="32">
        <v>49.474855359999999</v>
      </c>
      <c r="W261" s="32">
        <v>300.84744262695313</v>
      </c>
      <c r="X261" s="17">
        <v>0.42901235818862921</v>
      </c>
      <c r="Y261" s="32">
        <v>52.518788890000003</v>
      </c>
      <c r="Z261" s="32">
        <v>324.07406616210938</v>
      </c>
      <c r="AA261" s="5">
        <v>626</v>
      </c>
      <c r="AB261" s="5">
        <v>214</v>
      </c>
      <c r="AC261" s="16">
        <v>0.34185302257537842</v>
      </c>
      <c r="AD261" s="17">
        <v>0.2689075767993927</v>
      </c>
      <c r="AE261" s="32">
        <v>51.214313150000002</v>
      </c>
      <c r="AF261" s="32">
        <v>272.2689208984375</v>
      </c>
      <c r="AG261" s="16"/>
      <c r="AH261" s="16">
        <v>3.9E-2</v>
      </c>
      <c r="AI261" s="16"/>
      <c r="AJ261" s="16">
        <v>0.93300000000000005</v>
      </c>
      <c r="AK261" s="16">
        <v>1.4E-2</v>
      </c>
      <c r="AL261" s="16">
        <v>1.4000000432133669E-2</v>
      </c>
      <c r="AM261" s="16">
        <v>2.8000000000000001E-2</v>
      </c>
      <c r="AN261" s="16">
        <v>0.106</v>
      </c>
      <c r="AO261" s="16">
        <v>0.312</v>
      </c>
      <c r="AP261" s="5">
        <v>0</v>
      </c>
      <c r="AQ261" s="31">
        <v>10011.25</v>
      </c>
      <c r="AR261" s="31">
        <v>10538.1</v>
      </c>
    </row>
    <row r="262" spans="1:44" x14ac:dyDescent="0.3">
      <c r="A262" s="4">
        <v>480751050</v>
      </c>
      <c r="B262" s="3" t="s">
        <v>224</v>
      </c>
      <c r="C262" s="3" t="s">
        <v>1209</v>
      </c>
      <c r="D262" s="14">
        <v>97.188636779785156</v>
      </c>
      <c r="E262" s="14">
        <v>93.243003845214844</v>
      </c>
      <c r="F262" s="14">
        <v>80.853111267089844</v>
      </c>
      <c r="G262" s="14">
        <v>83.361656188964844</v>
      </c>
      <c r="H262" s="5">
        <v>385</v>
      </c>
      <c r="I262" s="15">
        <v>6</v>
      </c>
      <c r="J262" s="15">
        <v>12</v>
      </c>
      <c r="K262" s="3" t="s">
        <v>3879</v>
      </c>
      <c r="L262" s="3" t="s">
        <v>3914</v>
      </c>
      <c r="M262" s="3" t="s">
        <v>3919</v>
      </c>
      <c r="N262" s="3" t="s">
        <v>3921</v>
      </c>
      <c r="O262" s="17">
        <v>0.59512197971343994</v>
      </c>
      <c r="P262" s="32">
        <v>54.456623669999999</v>
      </c>
      <c r="Q262" s="32">
        <v>372.19512939453131</v>
      </c>
      <c r="R262" s="5">
        <v>292</v>
      </c>
      <c r="S262" s="5">
        <v>63</v>
      </c>
      <c r="T262" s="16">
        <v>0.21575342118740079</v>
      </c>
      <c r="U262" s="17">
        <v>0.27906978130340582</v>
      </c>
      <c r="V262" s="32">
        <v>52.882013309999998</v>
      </c>
      <c r="W262" s="32"/>
      <c r="X262" s="17">
        <v>0.28804346919059748</v>
      </c>
      <c r="Y262" s="32">
        <v>46.752599420000003</v>
      </c>
      <c r="Z262" s="32">
        <v>263.04348754882813</v>
      </c>
      <c r="AA262" s="5">
        <v>291</v>
      </c>
      <c r="AB262" s="5">
        <v>63</v>
      </c>
      <c r="AC262" s="16">
        <v>0.21575342118740079</v>
      </c>
      <c r="AD262" s="17">
        <v>0.10000000149011611</v>
      </c>
      <c r="AE262" s="32">
        <v>48.454380370000003</v>
      </c>
      <c r="AF262" s="32"/>
      <c r="AG262" s="16">
        <v>2.3E-2</v>
      </c>
      <c r="AH262" s="16">
        <v>5.1999999999999998E-2</v>
      </c>
      <c r="AI262" s="16"/>
      <c r="AJ262" s="16">
        <v>0.875</v>
      </c>
      <c r="AK262" s="16">
        <v>2.1000000000000001E-2</v>
      </c>
      <c r="AL262" s="16">
        <v>2.899999916553497E-2</v>
      </c>
      <c r="AM262" s="16"/>
      <c r="AN262" s="16">
        <v>5.7000000000000002E-2</v>
      </c>
      <c r="AO262" s="16">
        <v>0.13600000000000001</v>
      </c>
      <c r="AP262" s="5">
        <v>0</v>
      </c>
      <c r="AQ262" s="31">
        <v>9723.1201171875</v>
      </c>
      <c r="AR262" s="31">
        <v>10414.27</v>
      </c>
    </row>
    <row r="263" spans="1:44" x14ac:dyDescent="0.3">
      <c r="A263" s="4">
        <v>821083000</v>
      </c>
      <c r="B263" s="3" t="s">
        <v>391</v>
      </c>
      <c r="C263" s="3" t="s">
        <v>1604</v>
      </c>
      <c r="D263" s="14">
        <v>88.94757080078125</v>
      </c>
      <c r="E263" s="14">
        <v>87.755317687988281</v>
      </c>
      <c r="F263" s="14">
        <v>91.586761474609375</v>
      </c>
      <c r="G263" s="14">
        <v>92.145294189453125</v>
      </c>
      <c r="H263" s="5">
        <v>157</v>
      </c>
      <c r="I263" s="15">
        <v>6</v>
      </c>
      <c r="J263" s="15">
        <v>8</v>
      </c>
      <c r="K263" s="3" t="s">
        <v>3873</v>
      </c>
      <c r="L263" s="3" t="s">
        <v>3911</v>
      </c>
      <c r="M263" s="3" t="s">
        <v>3917</v>
      </c>
      <c r="N263" s="3" t="s">
        <v>3923</v>
      </c>
      <c r="O263" s="17">
        <v>0.42953020334243769</v>
      </c>
      <c r="P263" s="32">
        <v>51.116944099999998</v>
      </c>
      <c r="Q263" s="32">
        <v>327.51678466796881</v>
      </c>
      <c r="R263" s="5">
        <v>306</v>
      </c>
      <c r="S263" s="5">
        <v>206</v>
      </c>
      <c r="T263" s="16">
        <v>0.67320263385772705</v>
      </c>
      <c r="U263" s="17">
        <v>0.37113401293754578</v>
      </c>
      <c r="V263" s="32">
        <v>50.665686770000001</v>
      </c>
      <c r="W263" s="32">
        <v>302.06185913085938</v>
      </c>
      <c r="X263" s="17">
        <v>0.40268456935882568</v>
      </c>
      <c r="Y263" s="32">
        <v>53.715059429999997</v>
      </c>
      <c r="Z263" s="32">
        <v>303.355712890625</v>
      </c>
      <c r="AA263" s="5">
        <v>307</v>
      </c>
      <c r="AB263" s="5">
        <v>207</v>
      </c>
      <c r="AC263" s="16">
        <v>0.67320263385772705</v>
      </c>
      <c r="AD263" s="17">
        <v>0.28865978121757507</v>
      </c>
      <c r="AE263" s="32">
        <v>53.434855399999996</v>
      </c>
      <c r="AF263" s="32"/>
      <c r="AG263" s="16">
        <v>7.0000000000000007E-2</v>
      </c>
      <c r="AH263" s="16">
        <v>7.5999999999999998E-2</v>
      </c>
      <c r="AI263" s="16"/>
      <c r="AJ263" s="16">
        <v>0.77700000000000002</v>
      </c>
      <c r="AK263" s="16">
        <v>7.0000000000000007E-2</v>
      </c>
      <c r="AL263" s="16">
        <v>6.0000000521540642E-3</v>
      </c>
      <c r="AM263" s="16"/>
      <c r="AN263" s="16">
        <v>0.115</v>
      </c>
      <c r="AO263" s="16">
        <v>0.54700000000000004</v>
      </c>
      <c r="AP263" s="5">
        <v>0</v>
      </c>
      <c r="AQ263" s="31">
        <v>7178.25</v>
      </c>
      <c r="AR263" s="31">
        <v>9793.0300000000007</v>
      </c>
    </row>
    <row r="264" spans="1:44" x14ac:dyDescent="0.3">
      <c r="A264" s="4">
        <v>771041050</v>
      </c>
      <c r="B264" s="3" t="s">
        <v>368</v>
      </c>
      <c r="C264" s="3" t="s">
        <v>1559</v>
      </c>
      <c r="D264" s="14">
        <v>89.281578063964844</v>
      </c>
      <c r="E264" s="14">
        <v>90.544776916503906</v>
      </c>
      <c r="F264" s="14">
        <v>86.442131042480469</v>
      </c>
      <c r="G264" s="14">
        <v>87.000679016113281</v>
      </c>
      <c r="H264" s="5">
        <v>74</v>
      </c>
      <c r="I264" s="15">
        <v>6</v>
      </c>
      <c r="J264" s="15">
        <v>12</v>
      </c>
      <c r="K264" s="3" t="s">
        <v>3827</v>
      </c>
      <c r="L264" s="3" t="s">
        <v>3907</v>
      </c>
      <c r="M264" s="3" t="s">
        <v>3916</v>
      </c>
      <c r="N264" s="3" t="s">
        <v>3921</v>
      </c>
      <c r="O264" s="17">
        <v>0.4583333432674408</v>
      </c>
      <c r="P264" s="32">
        <v>51.252298959999997</v>
      </c>
      <c r="Q264" s="32"/>
      <c r="R264" s="5">
        <v>41</v>
      </c>
      <c r="S264" s="5">
        <v>41</v>
      </c>
      <c r="T264" s="16">
        <v>1</v>
      </c>
      <c r="U264" s="17">
        <v>0.4583333432674408</v>
      </c>
      <c r="V264" s="32">
        <v>51.792272949999997</v>
      </c>
      <c r="W264" s="32"/>
      <c r="X264" s="17">
        <v>0.35483869910240168</v>
      </c>
      <c r="Y264" s="32">
        <v>50.377957080000002</v>
      </c>
      <c r="Z264" s="32"/>
      <c r="AA264" s="5">
        <v>41</v>
      </c>
      <c r="AB264" s="5">
        <v>41</v>
      </c>
      <c r="AC264" s="16">
        <v>1</v>
      </c>
      <c r="AD264" s="17">
        <v>0.35483869910240168</v>
      </c>
      <c r="AE264" s="32">
        <v>50.517767839999998</v>
      </c>
      <c r="AF264" s="32"/>
      <c r="AG264" s="16"/>
      <c r="AH264" s="16"/>
      <c r="AI264" s="16"/>
      <c r="AJ264" s="16">
        <v>0.94600000000000006</v>
      </c>
      <c r="AK264" s="16"/>
      <c r="AL264" s="16">
        <v>5.4000001400709152E-2</v>
      </c>
      <c r="AM264" s="16"/>
      <c r="AN264" s="16">
        <v>0.16200000000000001</v>
      </c>
      <c r="AO264" s="16">
        <v>0.57350000000000001</v>
      </c>
      <c r="AP264" s="5">
        <v>1</v>
      </c>
      <c r="AQ264" s="31">
        <v>13620.669921875</v>
      </c>
      <c r="AR264" s="31">
        <v>14660.28</v>
      </c>
    </row>
    <row r="265" spans="1:44" x14ac:dyDescent="0.3">
      <c r="A265" s="4">
        <v>150041050</v>
      </c>
      <c r="B265" s="3" t="s">
        <v>66</v>
      </c>
      <c r="C265" s="3" t="s">
        <v>725</v>
      </c>
      <c r="D265" s="14">
        <v>84.170257568359375</v>
      </c>
      <c r="E265" s="14">
        <v>85.470535278320313</v>
      </c>
      <c r="F265" s="14">
        <v>85.403373718261719</v>
      </c>
      <c r="G265" s="14">
        <v>87.854133605957031</v>
      </c>
      <c r="H265" s="5">
        <v>150</v>
      </c>
      <c r="I265" s="15">
        <v>7</v>
      </c>
      <c r="J265" s="15">
        <v>12</v>
      </c>
      <c r="K265" s="3" t="s">
        <v>3843</v>
      </c>
      <c r="L265" s="3" t="s">
        <v>3909</v>
      </c>
      <c r="M265" s="3" t="s">
        <v>3916</v>
      </c>
      <c r="N265" s="3" t="s">
        <v>3921</v>
      </c>
      <c r="O265" s="17">
        <v>0.43939393758773798</v>
      </c>
      <c r="P265" s="32">
        <v>49.180943849999998</v>
      </c>
      <c r="Q265" s="32">
        <v>310.60604858398438</v>
      </c>
      <c r="R265" s="5">
        <v>92</v>
      </c>
      <c r="S265" s="5">
        <v>92</v>
      </c>
      <c r="T265" s="16">
        <v>1</v>
      </c>
      <c r="U265" s="17">
        <v>0.43939393758773798</v>
      </c>
      <c r="V265" s="32">
        <v>49.742926130000001</v>
      </c>
      <c r="W265" s="32">
        <v>310.60604858398438</v>
      </c>
      <c r="X265" s="17">
        <v>0.33898305892944341</v>
      </c>
      <c r="Y265" s="32">
        <v>49.704157260000002</v>
      </c>
      <c r="Z265" s="32">
        <v>274.57626342773438</v>
      </c>
      <c r="AA265" s="5">
        <v>92</v>
      </c>
      <c r="AB265" s="5">
        <v>92</v>
      </c>
      <c r="AC265" s="16">
        <v>1</v>
      </c>
      <c r="AD265" s="17">
        <v>0.33898305892944341</v>
      </c>
      <c r="AE265" s="32">
        <v>51.001692069999997</v>
      </c>
      <c r="AF265" s="32">
        <v>274.57626342773438</v>
      </c>
      <c r="AG265" s="16"/>
      <c r="AH265" s="16">
        <v>4.7E-2</v>
      </c>
      <c r="AI265" s="16"/>
      <c r="AJ265" s="16">
        <v>0.9</v>
      </c>
      <c r="AK265" s="16"/>
      <c r="AL265" s="16">
        <v>5.299999937415123E-2</v>
      </c>
      <c r="AM265" s="16"/>
      <c r="AN265" s="16">
        <v>0.14000000000000001</v>
      </c>
      <c r="AO265" s="16">
        <v>0.35039999999999999</v>
      </c>
      <c r="AP265" s="5">
        <v>1</v>
      </c>
      <c r="AQ265" s="31">
        <v>10162.830078125</v>
      </c>
      <c r="AR265" s="31">
        <v>10695.96</v>
      </c>
    </row>
    <row r="266" spans="1:44" x14ac:dyDescent="0.3">
      <c r="A266" s="4">
        <v>611563000</v>
      </c>
      <c r="B266" s="3" t="s">
        <v>307</v>
      </c>
      <c r="C266" s="3" t="s">
        <v>1446</v>
      </c>
      <c r="D266" s="14">
        <v>84.322624206542969</v>
      </c>
      <c r="E266" s="14">
        <v>83.533096313476563</v>
      </c>
      <c r="F266" s="14">
        <v>89.029167175292969</v>
      </c>
      <c r="G266" s="14">
        <v>89.909111022949219</v>
      </c>
      <c r="H266" s="5">
        <v>306</v>
      </c>
      <c r="I266" s="15">
        <v>6</v>
      </c>
      <c r="J266" s="15">
        <v>8</v>
      </c>
      <c r="K266" s="3" t="s">
        <v>3851</v>
      </c>
      <c r="L266" s="3" t="s">
        <v>3911</v>
      </c>
      <c r="M266" s="3" t="s">
        <v>3917</v>
      </c>
      <c r="N266" s="3" t="s">
        <v>3923</v>
      </c>
      <c r="O266" s="17">
        <v>0.44128113985061651</v>
      </c>
      <c r="P266" s="32">
        <v>49.242690899999999</v>
      </c>
      <c r="Q266" s="32">
        <v>341.63702392578131</v>
      </c>
      <c r="R266" s="5">
        <v>559</v>
      </c>
      <c r="S266" s="5">
        <v>257</v>
      </c>
      <c r="T266" s="16">
        <v>0.45974954962730408</v>
      </c>
      <c r="U266" s="17">
        <v>0.30701753497123718</v>
      </c>
      <c r="V266" s="32">
        <v>48.96044646</v>
      </c>
      <c r="W266" s="32">
        <v>309.64910888671881</v>
      </c>
      <c r="X266" s="17">
        <v>0.55871886014938354</v>
      </c>
      <c r="Y266" s="32">
        <v>52.056058360000002</v>
      </c>
      <c r="Z266" s="32">
        <v>350.5338134765625</v>
      </c>
      <c r="AA266" s="5">
        <v>560</v>
      </c>
      <c r="AB266" s="5">
        <v>258</v>
      </c>
      <c r="AC266" s="16">
        <v>0.45974954962730408</v>
      </c>
      <c r="AD266" s="17">
        <v>0.37719297409057623</v>
      </c>
      <c r="AE266" s="32">
        <v>52.166898549999999</v>
      </c>
      <c r="AF266" s="32">
        <v>305.26315307617188</v>
      </c>
      <c r="AG266" s="16">
        <v>3.5999999999999997E-2</v>
      </c>
      <c r="AH266" s="16"/>
      <c r="AI266" s="16"/>
      <c r="AJ266" s="16">
        <v>0.86599999999999999</v>
      </c>
      <c r="AK266" s="16">
        <v>6.9000000000000006E-2</v>
      </c>
      <c r="AL266" s="16">
        <v>2.899999916553497E-2</v>
      </c>
      <c r="AM266" s="16"/>
      <c r="AN266" s="16">
        <v>9.1999999999999998E-2</v>
      </c>
      <c r="AO266" s="16">
        <v>0.32800000000000001</v>
      </c>
      <c r="AP266" s="5">
        <v>0</v>
      </c>
      <c r="AQ266" s="31">
        <v>7979.7099609375</v>
      </c>
      <c r="AR266" s="31">
        <v>8465.18</v>
      </c>
    </row>
    <row r="267" spans="1:44" x14ac:dyDescent="0.3">
      <c r="A267" s="4">
        <v>611581050</v>
      </c>
      <c r="B267" s="3" t="s">
        <v>309</v>
      </c>
      <c r="C267" s="3" t="s">
        <v>1449</v>
      </c>
      <c r="D267" s="14">
        <v>86.856452941894531</v>
      </c>
      <c r="E267" s="14">
        <v>87.383430480957031</v>
      </c>
      <c r="F267" s="14">
        <v>86.286590576171875</v>
      </c>
      <c r="G267" s="14">
        <v>88.054756164550781</v>
      </c>
      <c r="H267" s="5">
        <v>49</v>
      </c>
      <c r="I267" s="15">
        <v>7</v>
      </c>
      <c r="J267" s="15">
        <v>12</v>
      </c>
      <c r="K267" s="3" t="s">
        <v>3851</v>
      </c>
      <c r="L267" s="3" t="s">
        <v>3911</v>
      </c>
      <c r="M267" s="3" t="s">
        <v>3916</v>
      </c>
      <c r="N267" s="3" t="s">
        <v>3921</v>
      </c>
      <c r="O267" s="17">
        <v>0.39130434393882751</v>
      </c>
      <c r="P267" s="32">
        <v>50.269519959999997</v>
      </c>
      <c r="Q267" s="32"/>
      <c r="R267" s="5">
        <v>36</v>
      </c>
      <c r="S267" s="5">
        <v>27</v>
      </c>
      <c r="T267" s="16">
        <v>0.75</v>
      </c>
      <c r="U267" s="17">
        <v>0.39130434393882751</v>
      </c>
      <c r="V267" s="32">
        <v>50.515491089999998</v>
      </c>
      <c r="W267" s="32"/>
      <c r="X267" s="17">
        <v>0.20000000298023221</v>
      </c>
      <c r="Y267" s="32">
        <v>50.27706551</v>
      </c>
      <c r="Z267" s="32"/>
      <c r="AA267" s="5">
        <v>36</v>
      </c>
      <c r="AB267" s="5">
        <v>27</v>
      </c>
      <c r="AC267" s="16">
        <v>0.75</v>
      </c>
      <c r="AD267" s="17">
        <v>0.20000000298023221</v>
      </c>
      <c r="AE267" s="32">
        <v>51.11544877</v>
      </c>
      <c r="AF267" s="32"/>
      <c r="AG267" s="16"/>
      <c r="AH267" s="16"/>
      <c r="AI267" s="16"/>
      <c r="AJ267" s="16">
        <v>1</v>
      </c>
      <c r="AK267" s="16"/>
      <c r="AL267" s="16">
        <v>0</v>
      </c>
      <c r="AM267" s="16"/>
      <c r="AN267" s="16">
        <v>0.22500000000000001</v>
      </c>
      <c r="AO267" s="16">
        <v>0.39200000000000002</v>
      </c>
      <c r="AP267" s="5">
        <v>0</v>
      </c>
      <c r="AQ267" s="31">
        <v>14838.73046875</v>
      </c>
      <c r="AR267" s="31">
        <v>17315.93</v>
      </c>
    </row>
    <row r="268" spans="1:44" x14ac:dyDescent="0.3">
      <c r="A268" s="4">
        <v>691081050</v>
      </c>
      <c r="B268" s="3" t="s">
        <v>335</v>
      </c>
      <c r="C268" s="3" t="s">
        <v>1496</v>
      </c>
      <c r="D268" s="14">
        <v>79.055404663085938</v>
      </c>
      <c r="E268" s="14">
        <v>80.231544494628906</v>
      </c>
      <c r="F268" s="14">
        <v>78.309089660644531</v>
      </c>
      <c r="G268" s="14">
        <v>77.132102966308594</v>
      </c>
      <c r="H268" s="5">
        <v>75</v>
      </c>
      <c r="I268" s="15">
        <v>7</v>
      </c>
      <c r="J268" s="15">
        <v>12</v>
      </c>
      <c r="K268" s="3" t="s">
        <v>3863</v>
      </c>
      <c r="L268" s="3" t="s">
        <v>3911</v>
      </c>
      <c r="M268" s="3" t="s">
        <v>3917</v>
      </c>
      <c r="N268" s="3" t="s">
        <v>3921</v>
      </c>
      <c r="O268" s="17">
        <v>0.27272728085517878</v>
      </c>
      <c r="P268" s="32">
        <v>47.108155709999998</v>
      </c>
      <c r="Q268" s="32"/>
      <c r="R268" s="5">
        <v>46</v>
      </c>
      <c r="S268" s="5">
        <v>25</v>
      </c>
      <c r="T268" s="16">
        <v>0.54347825050354004</v>
      </c>
      <c r="U268" s="17">
        <v>0.31578946113586431</v>
      </c>
      <c r="V268" s="32">
        <v>47.627036949999997</v>
      </c>
      <c r="W268" s="32"/>
      <c r="X268" s="17">
        <v>0.25</v>
      </c>
      <c r="Y268" s="32">
        <v>45.102400520000003</v>
      </c>
      <c r="Z268" s="32"/>
      <c r="AA268" s="5">
        <v>46</v>
      </c>
      <c r="AB268" s="5">
        <v>25</v>
      </c>
      <c r="AC268" s="16">
        <v>0.54347825050354004</v>
      </c>
      <c r="AD268" s="17">
        <v>0.15000000596046451</v>
      </c>
      <c r="AE268" s="32">
        <v>44.922115699999999</v>
      </c>
      <c r="AF268" s="32"/>
      <c r="AG268" s="16"/>
      <c r="AH268" s="16"/>
      <c r="AI268" s="16"/>
      <c r="AJ268" s="16">
        <v>0.98699999999999999</v>
      </c>
      <c r="AK268" s="16"/>
      <c r="AL268" s="16">
        <v>1.30000002682209E-2</v>
      </c>
      <c r="AM268" s="16"/>
      <c r="AN268" s="16">
        <v>0.14699999999999999</v>
      </c>
      <c r="AO268" s="16">
        <v>0.52900000000000003</v>
      </c>
      <c r="AP268" s="5">
        <v>0</v>
      </c>
      <c r="AQ268" s="31">
        <v>15911.2099609375</v>
      </c>
      <c r="AR268" s="31">
        <v>16492.61</v>
      </c>
    </row>
    <row r="269" spans="1:44" x14ac:dyDescent="0.3">
      <c r="A269" s="4">
        <v>350921050</v>
      </c>
      <c r="B269" s="3" t="s">
        <v>147</v>
      </c>
      <c r="C269" s="3" t="s">
        <v>953</v>
      </c>
      <c r="D269" s="14">
        <v>74.508796691894531</v>
      </c>
      <c r="E269" s="14">
        <v>75.941703796386719</v>
      </c>
      <c r="F269" s="14">
        <v>76.534957885742188</v>
      </c>
      <c r="G269" s="14">
        <v>76.206253051757813</v>
      </c>
      <c r="H269" s="5">
        <v>377</v>
      </c>
      <c r="I269" s="15">
        <v>6</v>
      </c>
      <c r="J269" s="15">
        <v>12</v>
      </c>
      <c r="K269" s="3" t="s">
        <v>3800</v>
      </c>
      <c r="L269" s="3" t="s">
        <v>3910</v>
      </c>
      <c r="M269" s="3" t="s">
        <v>3917</v>
      </c>
      <c r="N269" s="3" t="s">
        <v>3921</v>
      </c>
      <c r="O269" s="17">
        <v>0.26344084739685059</v>
      </c>
      <c r="P269" s="32">
        <v>45.265648669999997</v>
      </c>
      <c r="Q269" s="32">
        <v>284.94622802734381</v>
      </c>
      <c r="R269" s="5">
        <v>258</v>
      </c>
      <c r="S269" s="5">
        <v>258</v>
      </c>
      <c r="T269" s="16">
        <v>1</v>
      </c>
      <c r="U269" s="17">
        <v>0.26344084739685059</v>
      </c>
      <c r="V269" s="32">
        <v>45.894486669999999</v>
      </c>
      <c r="W269" s="32">
        <v>284.94622802734381</v>
      </c>
      <c r="X269" s="17">
        <v>0.1485714316368103</v>
      </c>
      <c r="Y269" s="32">
        <v>43.951594829999998</v>
      </c>
      <c r="Z269" s="32"/>
      <c r="AA269" s="5">
        <v>258</v>
      </c>
      <c r="AB269" s="5">
        <v>258</v>
      </c>
      <c r="AC269" s="16">
        <v>1</v>
      </c>
      <c r="AD269" s="17">
        <v>0.1485714316368103</v>
      </c>
      <c r="AE269" s="32">
        <v>44.397143249999999</v>
      </c>
      <c r="AF269" s="32"/>
      <c r="AG269" s="16">
        <v>0.26800000000000002</v>
      </c>
      <c r="AH269" s="16">
        <v>2.9000000000000001E-2</v>
      </c>
      <c r="AI269" s="16"/>
      <c r="AJ269" s="16">
        <v>0.67600000000000005</v>
      </c>
      <c r="AK269" s="16">
        <v>2.1000000000000001E-2</v>
      </c>
      <c r="AL269" s="16">
        <v>4.999999888241291E-3</v>
      </c>
      <c r="AM269" s="16"/>
      <c r="AN269" s="16">
        <v>0.157</v>
      </c>
      <c r="AO269" s="16">
        <v>0.46310000000000001</v>
      </c>
      <c r="AP269" s="5">
        <v>1</v>
      </c>
      <c r="AQ269" s="31">
        <v>8852.7998046875</v>
      </c>
      <c r="AR269" s="31">
        <v>10768.24</v>
      </c>
    </row>
    <row r="270" spans="1:44" x14ac:dyDescent="0.3">
      <c r="A270" s="4">
        <v>971191050</v>
      </c>
      <c r="B270" s="3" t="s">
        <v>465</v>
      </c>
      <c r="C270" s="3" t="s">
        <v>1929</v>
      </c>
      <c r="D270" s="14">
        <v>84.652008056640625</v>
      </c>
      <c r="E270" s="14">
        <v>85.315841674804688</v>
      </c>
      <c r="F270" s="14">
        <v>88.945808410644531</v>
      </c>
      <c r="G270" s="14">
        <v>89.400802612304688</v>
      </c>
      <c r="H270" s="5">
        <v>28</v>
      </c>
      <c r="I270" s="15">
        <v>7</v>
      </c>
      <c r="J270" s="15">
        <v>12</v>
      </c>
      <c r="K270" s="3" t="s">
        <v>3846</v>
      </c>
      <c r="L270" s="3" t="s">
        <v>3908</v>
      </c>
      <c r="M270" s="3" t="s">
        <v>3916</v>
      </c>
      <c r="N270" s="3" t="s">
        <v>3923</v>
      </c>
      <c r="O270" s="17">
        <v>0.61538463830947876</v>
      </c>
      <c r="P270" s="32">
        <v>49.376171720000002</v>
      </c>
      <c r="Q270" s="32"/>
      <c r="R270" s="5">
        <v>16</v>
      </c>
      <c r="S270" s="5">
        <v>16</v>
      </c>
      <c r="T270" s="16">
        <v>1</v>
      </c>
      <c r="U270" s="17">
        <v>0.61538463830947876</v>
      </c>
      <c r="V270" s="32">
        <v>49.68044931</v>
      </c>
      <c r="W270" s="32"/>
      <c r="X270" s="17">
        <v>0</v>
      </c>
      <c r="Y270" s="32">
        <v>52.001983389999999</v>
      </c>
      <c r="Z270" s="32"/>
      <c r="AA270" s="5">
        <v>16</v>
      </c>
      <c r="AB270" s="5">
        <v>16</v>
      </c>
      <c r="AC270" s="16">
        <v>1</v>
      </c>
      <c r="AD270" s="17">
        <v>0</v>
      </c>
      <c r="AE270" s="32">
        <v>51.87867945</v>
      </c>
      <c r="AF270" s="32"/>
      <c r="AG270" s="16"/>
      <c r="AH270" s="16"/>
      <c r="AI270" s="16"/>
      <c r="AJ270" s="16">
        <v>0.96399999999999997</v>
      </c>
      <c r="AK270" s="16"/>
      <c r="AL270" s="16">
        <v>3.5999998450279243E-2</v>
      </c>
      <c r="AM270" s="16"/>
      <c r="AN270" s="16"/>
      <c r="AO270" s="16">
        <v>0</v>
      </c>
      <c r="AP270" s="5">
        <v>1</v>
      </c>
      <c r="AQ270" s="31">
        <v>28607.83984375</v>
      </c>
      <c r="AR270" s="31">
        <v>29456.13</v>
      </c>
    </row>
    <row r="271" spans="1:44" x14ac:dyDescent="0.3">
      <c r="A271" s="4">
        <v>1141152050</v>
      </c>
      <c r="B271" s="3" t="s">
        <v>533</v>
      </c>
      <c r="C271" s="3" t="s">
        <v>2055</v>
      </c>
      <c r="D271" s="14">
        <v>92.99530029296875</v>
      </c>
      <c r="E271" s="14">
        <v>94.215301513671875</v>
      </c>
      <c r="F271" s="14">
        <v>91.210487365722656</v>
      </c>
      <c r="G271" s="14">
        <v>96.022216796875</v>
      </c>
      <c r="H271" s="5">
        <v>144</v>
      </c>
      <c r="I271" s="15">
        <v>6</v>
      </c>
      <c r="J271" s="15">
        <v>8</v>
      </c>
      <c r="K271" s="3" t="s">
        <v>3850</v>
      </c>
      <c r="L271" s="3" t="s">
        <v>3907</v>
      </c>
      <c r="M271" s="3" t="s">
        <v>3917</v>
      </c>
      <c r="N271" s="3" t="s">
        <v>3921</v>
      </c>
      <c r="O271" s="17">
        <v>0.67153286933898926</v>
      </c>
      <c r="P271" s="32">
        <v>52.757279500000003</v>
      </c>
      <c r="Q271" s="32">
        <v>394.8905029296875</v>
      </c>
      <c r="R271" s="5">
        <v>297</v>
      </c>
      <c r="S271" s="5">
        <v>168</v>
      </c>
      <c r="T271" s="16">
        <v>0.56565654277801514</v>
      </c>
      <c r="U271" s="17">
        <v>0.53947371244430542</v>
      </c>
      <c r="V271" s="32">
        <v>53.274697940000003</v>
      </c>
      <c r="W271" s="32">
        <v>367.10525512695313</v>
      </c>
      <c r="X271" s="17">
        <v>0.59854012727737427</v>
      </c>
      <c r="Y271" s="32">
        <v>53.470985890000001</v>
      </c>
      <c r="Z271" s="32">
        <v>354.01458740234381</v>
      </c>
      <c r="AA271" s="5">
        <v>298</v>
      </c>
      <c r="AB271" s="5">
        <v>169</v>
      </c>
      <c r="AC271" s="16">
        <v>0.56565654277801514</v>
      </c>
      <c r="AD271" s="17">
        <v>0.48684209585189819</v>
      </c>
      <c r="AE271" s="32">
        <v>55.63313368</v>
      </c>
      <c r="AF271" s="32">
        <v>310.52630615234381</v>
      </c>
      <c r="AG271" s="16"/>
      <c r="AH271" s="16"/>
      <c r="AI271" s="16"/>
      <c r="AJ271" s="16">
        <v>0.96499999999999997</v>
      </c>
      <c r="AK271" s="16"/>
      <c r="AL271" s="16">
        <v>3.5000000149011612E-2</v>
      </c>
      <c r="AM271" s="16"/>
      <c r="AN271" s="16">
        <v>0.13900000000000001</v>
      </c>
      <c r="AO271" s="16">
        <v>0.54900000000000004</v>
      </c>
      <c r="AP271" s="5">
        <v>0</v>
      </c>
      <c r="AQ271" s="31">
        <v>8993.7197265625</v>
      </c>
      <c r="AR271" s="31">
        <v>9856.3700000000008</v>
      </c>
    </row>
    <row r="272" spans="1:44" x14ac:dyDescent="0.3">
      <c r="A272" s="4">
        <v>961073000</v>
      </c>
      <c r="B272" s="3" t="s">
        <v>457</v>
      </c>
      <c r="C272" s="3" t="s">
        <v>1894</v>
      </c>
      <c r="D272" s="14">
        <v>83.525718688964844</v>
      </c>
      <c r="E272" s="14">
        <v>79.038215637207031</v>
      </c>
      <c r="F272" s="14">
        <v>79.433380126953125</v>
      </c>
      <c r="G272" s="14">
        <v>78.657020568847656</v>
      </c>
      <c r="H272" s="5">
        <v>237</v>
      </c>
      <c r="I272" s="15">
        <v>7</v>
      </c>
      <c r="J272" s="15">
        <v>8</v>
      </c>
      <c r="K272" s="3" t="s">
        <v>3882</v>
      </c>
      <c r="L272" s="3" t="s">
        <v>3915</v>
      </c>
      <c r="M272" s="3" t="s">
        <v>3918</v>
      </c>
      <c r="N272" s="3" t="s">
        <v>3922</v>
      </c>
      <c r="O272" s="17">
        <v>0.51121073961257935</v>
      </c>
      <c r="P272" s="32">
        <v>48.919743990000001</v>
      </c>
      <c r="Q272" s="32">
        <v>344.39462280273438</v>
      </c>
      <c r="R272" s="5">
        <v>413</v>
      </c>
      <c r="S272" s="5">
        <v>202</v>
      </c>
      <c r="T272" s="16">
        <v>0.48910412192344671</v>
      </c>
      <c r="U272" s="17">
        <v>0.31932774186134338</v>
      </c>
      <c r="V272" s="32">
        <v>47.145086399999997</v>
      </c>
      <c r="W272" s="32">
        <v>289.07562255859381</v>
      </c>
      <c r="X272" s="17">
        <v>0.30630630254745478</v>
      </c>
      <c r="Y272" s="32">
        <v>45.831677749999997</v>
      </c>
      <c r="Z272" s="32">
        <v>276.57656860351563</v>
      </c>
      <c r="AA272" s="5">
        <v>405</v>
      </c>
      <c r="AB272" s="5">
        <v>201</v>
      </c>
      <c r="AC272" s="16">
        <v>0.48910412192344671</v>
      </c>
      <c r="AD272" s="17">
        <v>0.1428571492433548</v>
      </c>
      <c r="AE272" s="32">
        <v>45.786769560000003</v>
      </c>
      <c r="AF272" s="32">
        <v>221.84873962402341</v>
      </c>
      <c r="AG272" s="16">
        <v>0.24099999999999999</v>
      </c>
      <c r="AH272" s="16">
        <v>6.3E-2</v>
      </c>
      <c r="AI272" s="16"/>
      <c r="AJ272" s="16">
        <v>0.56500000000000006</v>
      </c>
      <c r="AK272" s="16">
        <v>0.11799999999999999</v>
      </c>
      <c r="AL272" s="16">
        <v>1.30000002682209E-2</v>
      </c>
      <c r="AM272" s="16">
        <v>3.4000000000000002E-2</v>
      </c>
      <c r="AN272" s="16">
        <v>0.127</v>
      </c>
      <c r="AO272" s="16">
        <v>0.40500000000000003</v>
      </c>
      <c r="AP272" s="5">
        <v>0</v>
      </c>
      <c r="AQ272" s="31">
        <v>12805.7802734375</v>
      </c>
      <c r="AR272" s="31">
        <v>13218.58</v>
      </c>
    </row>
    <row r="273" spans="1:44" x14ac:dyDescent="0.3">
      <c r="A273" s="4">
        <v>581093050</v>
      </c>
      <c r="B273" s="3" t="s">
        <v>298</v>
      </c>
      <c r="C273" s="3" t="s">
        <v>1426</v>
      </c>
      <c r="D273" s="14">
        <v>87.341545104980469</v>
      </c>
      <c r="E273" s="14">
        <v>87.989456176757813</v>
      </c>
      <c r="F273" s="14">
        <v>91.181999206542969</v>
      </c>
      <c r="G273" s="14">
        <v>88.420394897460938</v>
      </c>
      <c r="H273" s="5">
        <v>132</v>
      </c>
      <c r="I273" s="15">
        <v>6</v>
      </c>
      <c r="J273" s="15">
        <v>8</v>
      </c>
      <c r="K273" s="3" t="s">
        <v>3820</v>
      </c>
      <c r="L273" s="3" t="s">
        <v>3911</v>
      </c>
      <c r="M273" s="3" t="s">
        <v>3917</v>
      </c>
      <c r="N273" s="3" t="s">
        <v>3921</v>
      </c>
      <c r="O273" s="17">
        <v>0.58267718553543091</v>
      </c>
      <c r="P273" s="32">
        <v>50.466105259999999</v>
      </c>
      <c r="Q273" s="32">
        <v>370.0787353515625</v>
      </c>
      <c r="R273" s="5">
        <v>263</v>
      </c>
      <c r="S273" s="5">
        <v>111</v>
      </c>
      <c r="T273" s="16">
        <v>0.42205321788787842</v>
      </c>
      <c r="U273" s="17">
        <v>0.4464285671710968</v>
      </c>
      <c r="V273" s="32">
        <v>50.760247380000003</v>
      </c>
      <c r="W273" s="32">
        <v>337.5</v>
      </c>
      <c r="X273" s="17">
        <v>0.71653544902801514</v>
      </c>
      <c r="Y273" s="32">
        <v>53.452507570000002</v>
      </c>
      <c r="Z273" s="32">
        <v>390.55117797851563</v>
      </c>
      <c r="AA273" s="5">
        <v>265</v>
      </c>
      <c r="AB273" s="5">
        <v>112</v>
      </c>
      <c r="AC273" s="16">
        <v>0.42205321788787842</v>
      </c>
      <c r="AD273" s="17">
        <v>0.46428570151329041</v>
      </c>
      <c r="AE273" s="32">
        <v>51.322770920000004</v>
      </c>
      <c r="AF273" s="32">
        <v>321.42855834960938</v>
      </c>
      <c r="AG273" s="16"/>
      <c r="AH273" s="16">
        <v>3.7999999999999999E-2</v>
      </c>
      <c r="AI273" s="16"/>
      <c r="AJ273" s="16">
        <v>0.94700000000000006</v>
      </c>
      <c r="AK273" s="16"/>
      <c r="AL273" s="16">
        <v>1.499999966472387E-2</v>
      </c>
      <c r="AM273" s="16"/>
      <c r="AN273" s="16">
        <v>0.189</v>
      </c>
      <c r="AO273" s="16">
        <v>0.30399999999999999</v>
      </c>
      <c r="AP273" s="5">
        <v>0</v>
      </c>
      <c r="AQ273" s="31">
        <v>6800.35009765625</v>
      </c>
      <c r="AR273" s="31">
        <v>8192.36</v>
      </c>
    </row>
    <row r="274" spans="1:44" x14ac:dyDescent="0.3">
      <c r="A274" s="4">
        <v>630663000</v>
      </c>
      <c r="B274" s="3" t="s">
        <v>312</v>
      </c>
      <c r="C274" s="3" t="s">
        <v>1455</v>
      </c>
      <c r="D274" s="14">
        <v>83.260208129882813</v>
      </c>
      <c r="E274" s="14">
        <v>84.262275695800781</v>
      </c>
      <c r="F274" s="14">
        <v>82.3399658203125</v>
      </c>
      <c r="G274" s="14">
        <v>83.448028564453125</v>
      </c>
      <c r="H274" s="5">
        <v>89</v>
      </c>
      <c r="I274" s="15">
        <v>6</v>
      </c>
      <c r="J274" s="15">
        <v>8</v>
      </c>
      <c r="K274" s="3" t="s">
        <v>3841</v>
      </c>
      <c r="L274" s="3" t="s">
        <v>3913</v>
      </c>
      <c r="M274" s="3" t="s">
        <v>3916</v>
      </c>
      <c r="N274" s="3" t="s">
        <v>3921</v>
      </c>
      <c r="O274" s="17">
        <v>0.33695653080940252</v>
      </c>
      <c r="P274" s="32">
        <v>48.812148270000002</v>
      </c>
      <c r="Q274" s="32">
        <v>307.60870361328131</v>
      </c>
      <c r="R274" s="5">
        <v>183</v>
      </c>
      <c r="S274" s="5">
        <v>87</v>
      </c>
      <c r="T274" s="16">
        <v>0.47540983557701111</v>
      </c>
      <c r="U274" s="17">
        <v>0.29545453190803528</v>
      </c>
      <c r="V274" s="32">
        <v>49.254941729999999</v>
      </c>
      <c r="W274" s="32">
        <v>297.72726440429688</v>
      </c>
      <c r="X274" s="17">
        <v>0.19565217196941381</v>
      </c>
      <c r="Y274" s="32">
        <v>47.717056049999997</v>
      </c>
      <c r="Z274" s="32"/>
      <c r="AA274" s="5">
        <v>183</v>
      </c>
      <c r="AB274" s="5">
        <v>87</v>
      </c>
      <c r="AC274" s="16">
        <v>0.47540983557701111</v>
      </c>
      <c r="AD274" s="17">
        <v>0.11363636702299119</v>
      </c>
      <c r="AE274" s="32">
        <v>48.503352049999997</v>
      </c>
      <c r="AF274" s="32"/>
      <c r="AG274" s="16"/>
      <c r="AH274" s="16"/>
      <c r="AI274" s="16"/>
      <c r="AJ274" s="16">
        <v>0.91</v>
      </c>
      <c r="AK274" s="16">
        <v>5.6000000000000001E-2</v>
      </c>
      <c r="AL274" s="16">
        <v>3.4000001847743988E-2</v>
      </c>
      <c r="AM274" s="16"/>
      <c r="AN274" s="16">
        <v>6.7000000000000004E-2</v>
      </c>
      <c r="AO274" s="16">
        <v>0.28399999999999997</v>
      </c>
      <c r="AP274" s="5">
        <v>0</v>
      </c>
      <c r="AQ274" s="31">
        <v>8923.98046875</v>
      </c>
      <c r="AR274" s="31">
        <v>9566.33</v>
      </c>
    </row>
    <row r="275" spans="1:44" x14ac:dyDescent="0.3">
      <c r="A275" s="4">
        <v>840053000</v>
      </c>
      <c r="B275" s="3" t="s">
        <v>400</v>
      </c>
      <c r="C275" s="3" t="s">
        <v>1635</v>
      </c>
      <c r="D275" s="14">
        <v>80.047271728515625</v>
      </c>
      <c r="E275" s="14">
        <v>79.231376647949219</v>
      </c>
      <c r="F275" s="14">
        <v>87.486976623535156</v>
      </c>
      <c r="G275" s="14">
        <v>88.588958740234375</v>
      </c>
      <c r="H275" s="5">
        <v>146</v>
      </c>
      <c r="I275" s="15">
        <v>6</v>
      </c>
      <c r="J275" s="15">
        <v>8</v>
      </c>
      <c r="K275" s="3" t="s">
        <v>3802</v>
      </c>
      <c r="L275" s="3" t="s">
        <v>3907</v>
      </c>
      <c r="M275" s="3" t="s">
        <v>3917</v>
      </c>
      <c r="N275" s="3" t="s">
        <v>3921</v>
      </c>
      <c r="O275" s="17">
        <v>0.31205675005912781</v>
      </c>
      <c r="P275" s="32">
        <v>47.51010994</v>
      </c>
      <c r="Q275" s="32">
        <v>300.709228515625</v>
      </c>
      <c r="R275" s="5">
        <v>258</v>
      </c>
      <c r="S275" s="5">
        <v>166</v>
      </c>
      <c r="T275" s="16">
        <v>0.64341086149215698</v>
      </c>
      <c r="U275" s="17">
        <v>0.1954022943973541</v>
      </c>
      <c r="V275" s="32">
        <v>47.223098579999998</v>
      </c>
      <c r="W275" s="32">
        <v>271.26437377929688</v>
      </c>
      <c r="X275" s="17">
        <v>0.39007091522216802</v>
      </c>
      <c r="Y275" s="32">
        <v>51.055703100000002</v>
      </c>
      <c r="Z275" s="32">
        <v>311.34750366210938</v>
      </c>
      <c r="AA275" s="5">
        <v>258</v>
      </c>
      <c r="AB275" s="5">
        <v>166</v>
      </c>
      <c r="AC275" s="16">
        <v>0.64341086149215698</v>
      </c>
      <c r="AD275" s="17">
        <v>0.28735631704330439</v>
      </c>
      <c r="AE275" s="32">
        <v>51.41834978</v>
      </c>
      <c r="AF275" s="32">
        <v>277.01150512695313</v>
      </c>
      <c r="AG275" s="16"/>
      <c r="AH275" s="16"/>
      <c r="AI275" s="16"/>
      <c r="AJ275" s="16">
        <v>0.91100000000000003</v>
      </c>
      <c r="AK275" s="16">
        <v>5.5E-2</v>
      </c>
      <c r="AL275" s="16">
        <v>3.4000001847743988E-2</v>
      </c>
      <c r="AM275" s="16"/>
      <c r="AN275" s="16">
        <v>0.123</v>
      </c>
      <c r="AO275" s="16">
        <v>0.56700000000000006</v>
      </c>
      <c r="AP275" s="5">
        <v>0</v>
      </c>
      <c r="AQ275" s="31">
        <v>5034.77001953125</v>
      </c>
      <c r="AR275" s="31">
        <v>5609.94</v>
      </c>
    </row>
    <row r="276" spans="1:44" x14ac:dyDescent="0.3">
      <c r="A276" s="4">
        <v>640721050</v>
      </c>
      <c r="B276" s="3" t="s">
        <v>314</v>
      </c>
      <c r="C276" s="3" t="s">
        <v>1459</v>
      </c>
      <c r="D276" s="14">
        <v>86.740364074707031</v>
      </c>
      <c r="E276" s="14">
        <v>84.215538024902344</v>
      </c>
      <c r="F276" s="14">
        <v>93.17620849609375</v>
      </c>
      <c r="G276" s="14">
        <v>91.547988891601563</v>
      </c>
      <c r="H276" s="5">
        <v>103</v>
      </c>
      <c r="I276" s="15">
        <v>7</v>
      </c>
      <c r="J276" s="15">
        <v>12</v>
      </c>
      <c r="K276" s="3" t="s">
        <v>3885</v>
      </c>
      <c r="L276" s="3" t="s">
        <v>3911</v>
      </c>
      <c r="M276" s="3" t="s">
        <v>3917</v>
      </c>
      <c r="N276" s="3" t="s">
        <v>3923</v>
      </c>
      <c r="O276" s="17">
        <v>0.6071428656578064</v>
      </c>
      <c r="P276" s="32">
        <v>50.222476620000002</v>
      </c>
      <c r="Q276" s="32">
        <v>366.07144165039063</v>
      </c>
      <c r="R276" s="5">
        <v>73</v>
      </c>
      <c r="S276" s="5">
        <v>39</v>
      </c>
      <c r="T276" s="16">
        <v>0.53424656391143799</v>
      </c>
      <c r="U276" s="17">
        <v>0.31034481525421143</v>
      </c>
      <c r="V276" s="32">
        <v>49.236066719999997</v>
      </c>
      <c r="W276" s="32"/>
      <c r="X276" s="17">
        <v>0.59090906381607056</v>
      </c>
      <c r="Y276" s="32">
        <v>54.746067510000003</v>
      </c>
      <c r="Z276" s="32">
        <v>359.09091186523438</v>
      </c>
      <c r="AA276" s="5">
        <v>73</v>
      </c>
      <c r="AB276" s="5">
        <v>39</v>
      </c>
      <c r="AC276" s="16">
        <v>0.53424656391143799</v>
      </c>
      <c r="AD276" s="17">
        <v>0.39393940567970281</v>
      </c>
      <c r="AE276" s="32">
        <v>53.096171929999997</v>
      </c>
      <c r="AF276" s="32"/>
      <c r="AG276" s="16"/>
      <c r="AH276" s="16"/>
      <c r="AI276" s="16"/>
      <c r="AJ276" s="16">
        <v>0.99</v>
      </c>
      <c r="AK276" s="16"/>
      <c r="AL276" s="16">
        <v>9.9999997764825821E-3</v>
      </c>
      <c r="AM276" s="16"/>
      <c r="AN276" s="16">
        <v>0.126</v>
      </c>
      <c r="AO276" s="16">
        <v>0.39400000000000002</v>
      </c>
      <c r="AP276" s="5">
        <v>0</v>
      </c>
      <c r="AQ276" s="31">
        <v>11489.3203125</v>
      </c>
      <c r="AR276" s="31">
        <v>12211.02</v>
      </c>
    </row>
    <row r="277" spans="1:44" x14ac:dyDescent="0.3">
      <c r="A277" s="4">
        <v>551063000</v>
      </c>
      <c r="B277" s="3" t="s">
        <v>285</v>
      </c>
      <c r="C277" s="3" t="s">
        <v>1395</v>
      </c>
      <c r="D277" s="14">
        <v>98.268135070800781</v>
      </c>
      <c r="E277" s="14">
        <v>98.502555847167969</v>
      </c>
      <c r="F277" s="14">
        <v>91.420501708984375</v>
      </c>
      <c r="G277" s="14">
        <v>92.298988342285156</v>
      </c>
      <c r="H277" s="5">
        <v>174</v>
      </c>
      <c r="I277" s="15">
        <v>6</v>
      </c>
      <c r="J277" s="15">
        <v>8</v>
      </c>
      <c r="K277" s="3" t="s">
        <v>3845</v>
      </c>
      <c r="L277" s="3" t="s">
        <v>3907</v>
      </c>
      <c r="M277" s="3" t="s">
        <v>3917</v>
      </c>
      <c r="N277" s="3" t="s">
        <v>3921</v>
      </c>
      <c r="O277" s="17">
        <v>0.64670658111572266</v>
      </c>
      <c r="P277" s="32">
        <v>54.894088689999997</v>
      </c>
      <c r="Q277" s="32">
        <v>383.83233642578131</v>
      </c>
      <c r="R277" s="5">
        <v>310</v>
      </c>
      <c r="S277" s="5">
        <v>187</v>
      </c>
      <c r="T277" s="16">
        <v>0.60322582721710205</v>
      </c>
      <c r="U277" s="17">
        <v>0.51648354530334473</v>
      </c>
      <c r="V277" s="32">
        <v>55.00620515</v>
      </c>
      <c r="W277" s="32">
        <v>349.4505615234375</v>
      </c>
      <c r="X277" s="17">
        <v>0.5209580659866333</v>
      </c>
      <c r="Y277" s="32">
        <v>53.607215480000001</v>
      </c>
      <c r="Z277" s="32">
        <v>344.31137084960938</v>
      </c>
      <c r="AA277" s="5">
        <v>310</v>
      </c>
      <c r="AB277" s="5">
        <v>187</v>
      </c>
      <c r="AC277" s="16">
        <v>0.60322582721710205</v>
      </c>
      <c r="AD277" s="17">
        <v>0.40659341216087341</v>
      </c>
      <c r="AE277" s="32">
        <v>53.521998590000003</v>
      </c>
      <c r="AF277" s="32">
        <v>310.989013671875</v>
      </c>
      <c r="AG277" s="16"/>
      <c r="AH277" s="16">
        <v>4.5999999999999999E-2</v>
      </c>
      <c r="AI277" s="16"/>
      <c r="AJ277" s="16">
        <v>0.93700000000000006</v>
      </c>
      <c r="AK277" s="16"/>
      <c r="AL277" s="16">
        <v>1.7000000923871991E-2</v>
      </c>
      <c r="AM277" s="16"/>
      <c r="AN277" s="16">
        <v>0.10299999999999999</v>
      </c>
      <c r="AO277" s="16">
        <v>0.503</v>
      </c>
      <c r="AP277" s="5">
        <v>0</v>
      </c>
      <c r="AQ277" s="31">
        <v>3806.1201171875</v>
      </c>
      <c r="AR277" s="31">
        <v>5932.35</v>
      </c>
    </row>
    <row r="278" spans="1:44" x14ac:dyDescent="0.3">
      <c r="A278" s="4">
        <v>620701050</v>
      </c>
      <c r="B278" s="3" t="s">
        <v>310</v>
      </c>
      <c r="C278" s="3" t="s">
        <v>1451</v>
      </c>
      <c r="D278" s="14">
        <v>88.349800109863281</v>
      </c>
      <c r="E278" s="14">
        <v>89.436370849609375</v>
      </c>
      <c r="F278" s="14">
        <v>87.911056518554688</v>
      </c>
      <c r="G278" s="14">
        <v>89.483261108398438</v>
      </c>
      <c r="H278" s="5">
        <v>64</v>
      </c>
      <c r="I278" s="15">
        <v>6</v>
      </c>
      <c r="J278" s="15">
        <v>12</v>
      </c>
      <c r="K278" s="3" t="s">
        <v>3860</v>
      </c>
      <c r="L278" s="3" t="s">
        <v>3910</v>
      </c>
      <c r="M278" s="3" t="s">
        <v>3916</v>
      </c>
      <c r="N278" s="3" t="s">
        <v>3921</v>
      </c>
      <c r="O278" s="17">
        <v>0</v>
      </c>
      <c r="P278" s="32">
        <v>50.87469943</v>
      </c>
      <c r="Q278" s="32"/>
      <c r="R278" s="5">
        <v>36</v>
      </c>
      <c r="S278" s="5">
        <v>36</v>
      </c>
      <c r="T278" s="16">
        <v>1</v>
      </c>
      <c r="U278" s="17">
        <v>0</v>
      </c>
      <c r="V278" s="32">
        <v>51.344617669999998</v>
      </c>
      <c r="W278" s="32"/>
      <c r="X278" s="17">
        <v>0.3333333432674408</v>
      </c>
      <c r="Y278" s="32">
        <v>51.330784039999998</v>
      </c>
      <c r="Z278" s="32"/>
      <c r="AA278" s="5">
        <v>36</v>
      </c>
      <c r="AB278" s="5">
        <v>36</v>
      </c>
      <c r="AC278" s="16">
        <v>1</v>
      </c>
      <c r="AD278" s="17">
        <v>0.3333333432674408</v>
      </c>
      <c r="AE278" s="32">
        <v>51.925434680000002</v>
      </c>
      <c r="AF278" s="32"/>
      <c r="AG278" s="16"/>
      <c r="AH278" s="16"/>
      <c r="AI278" s="16"/>
      <c r="AJ278" s="16">
        <v>0.98399999999999999</v>
      </c>
      <c r="AK278" s="16"/>
      <c r="AL278" s="16">
        <v>1.6000000759959221E-2</v>
      </c>
      <c r="AM278" s="16"/>
      <c r="AN278" s="16">
        <v>9.4E-2</v>
      </c>
      <c r="AO278" s="16">
        <v>0.4531</v>
      </c>
      <c r="AP278" s="5">
        <v>1</v>
      </c>
      <c r="AQ278" s="31">
        <v>10240.099609375</v>
      </c>
      <c r="AR278" s="31">
        <v>15737.54</v>
      </c>
    </row>
    <row r="279" spans="1:44" x14ac:dyDescent="0.3">
      <c r="A279" s="4">
        <v>1121022050</v>
      </c>
      <c r="B279" s="3" t="s">
        <v>527</v>
      </c>
      <c r="C279" s="3" t="s">
        <v>2042</v>
      </c>
      <c r="D279" s="14">
        <v>87.628936767578125</v>
      </c>
      <c r="E279" s="14">
        <v>86.997215270996094</v>
      </c>
      <c r="F279" s="14">
        <v>87.121337890625</v>
      </c>
      <c r="G279" s="14">
        <v>86.965286254882813</v>
      </c>
      <c r="H279" s="5">
        <v>707</v>
      </c>
      <c r="I279" s="15">
        <v>6</v>
      </c>
      <c r="J279" s="15">
        <v>8</v>
      </c>
      <c r="K279" s="3" t="s">
        <v>3816</v>
      </c>
      <c r="L279" s="3" t="s">
        <v>3907</v>
      </c>
      <c r="M279" s="3" t="s">
        <v>3917</v>
      </c>
      <c r="N279" s="3" t="s">
        <v>3921</v>
      </c>
      <c r="O279" s="17">
        <v>0.40454545617103582</v>
      </c>
      <c r="P279" s="32">
        <v>50.582569169999999</v>
      </c>
      <c r="Q279" s="32">
        <v>326.96969604492188</v>
      </c>
      <c r="R279" s="5">
        <v>1329</v>
      </c>
      <c r="S279" s="5">
        <v>723</v>
      </c>
      <c r="T279" s="16">
        <v>0.54401803016662598</v>
      </c>
      <c r="U279" s="17">
        <v>0.29003021121025091</v>
      </c>
      <c r="V279" s="32">
        <v>50.359508910000002</v>
      </c>
      <c r="W279" s="32">
        <v>293.95770263671881</v>
      </c>
      <c r="X279" s="17">
        <v>0.35606059432029719</v>
      </c>
      <c r="Y279" s="32">
        <v>50.818530520000003</v>
      </c>
      <c r="Z279" s="32">
        <v>294.54544067382813</v>
      </c>
      <c r="AA279" s="5">
        <v>1327</v>
      </c>
      <c r="AB279" s="5">
        <v>720</v>
      </c>
      <c r="AC279" s="16">
        <v>0.54401803016662598</v>
      </c>
      <c r="AD279" s="17">
        <v>0.22658610343933111</v>
      </c>
      <c r="AE279" s="32">
        <v>50.497701159999998</v>
      </c>
      <c r="AF279" s="32">
        <v>254.07855224609381</v>
      </c>
      <c r="AG279" s="16"/>
      <c r="AH279" s="16">
        <v>5.3999999999999999E-2</v>
      </c>
      <c r="AI279" s="16"/>
      <c r="AJ279" s="16">
        <v>0.89500000000000002</v>
      </c>
      <c r="AK279" s="16">
        <v>4.1000000000000002E-2</v>
      </c>
      <c r="AL279" s="16">
        <v>9.9999997764825821E-3</v>
      </c>
      <c r="AM279" s="16"/>
      <c r="AN279" s="16">
        <v>0.14099999999999999</v>
      </c>
      <c r="AO279" s="16">
        <v>0.42099999999999999</v>
      </c>
      <c r="AP279" s="5">
        <v>0</v>
      </c>
      <c r="AQ279" s="31">
        <v>7874.580078125</v>
      </c>
      <c r="AR279" s="31">
        <v>8462.82</v>
      </c>
    </row>
    <row r="280" spans="1:44" x14ac:dyDescent="0.3">
      <c r="A280" s="4">
        <v>320551050</v>
      </c>
      <c r="B280" s="3" t="s">
        <v>136</v>
      </c>
      <c r="C280" s="3" t="s">
        <v>937</v>
      </c>
      <c r="D280" s="14">
        <v>79.966697692871094</v>
      </c>
      <c r="E280" s="14">
        <v>79.489700317382813</v>
      </c>
      <c r="F280" s="14">
        <v>86.815155029296875</v>
      </c>
      <c r="G280" s="14">
        <v>90.420875549316406</v>
      </c>
      <c r="H280" s="5">
        <v>269</v>
      </c>
      <c r="I280" s="15">
        <v>7</v>
      </c>
      <c r="J280" s="15">
        <v>12</v>
      </c>
      <c r="K280" s="3" t="s">
        <v>3874</v>
      </c>
      <c r="L280" s="3" t="s">
        <v>3912</v>
      </c>
      <c r="M280" s="3" t="s">
        <v>3917</v>
      </c>
      <c r="N280" s="3" t="s">
        <v>3921</v>
      </c>
      <c r="O280" s="17">
        <v>0.44615384936332703</v>
      </c>
      <c r="P280" s="32">
        <v>47.477456529999998</v>
      </c>
      <c r="Q280" s="32">
        <v>329.23077392578131</v>
      </c>
      <c r="R280" s="5">
        <v>179</v>
      </c>
      <c r="S280" s="5">
        <v>69</v>
      </c>
      <c r="T280" s="16">
        <v>0.38547486066818237</v>
      </c>
      <c r="U280" s="17">
        <v>0.26190477609634399</v>
      </c>
      <c r="V280" s="32">
        <v>47.327428269999999</v>
      </c>
      <c r="W280" s="32"/>
      <c r="X280" s="17">
        <v>0.33139535784721369</v>
      </c>
      <c r="Y280" s="32">
        <v>50.619923059999998</v>
      </c>
      <c r="Z280" s="32">
        <v>287.20928955078131</v>
      </c>
      <c r="AA280" s="5">
        <v>179</v>
      </c>
      <c r="AB280" s="5">
        <v>69</v>
      </c>
      <c r="AC280" s="16">
        <v>0.38547486066818237</v>
      </c>
      <c r="AD280" s="17">
        <v>0.24137930572032931</v>
      </c>
      <c r="AE280" s="32">
        <v>52.457076780000001</v>
      </c>
      <c r="AF280" s="32"/>
      <c r="AG280" s="16"/>
      <c r="AH280" s="16"/>
      <c r="AI280" s="16"/>
      <c r="AJ280" s="16">
        <v>0.96699999999999997</v>
      </c>
      <c r="AK280" s="16"/>
      <c r="AL280" s="16">
        <v>3.2999999821186073E-2</v>
      </c>
      <c r="AM280" s="16"/>
      <c r="AN280" s="16">
        <v>8.8999999999999996E-2</v>
      </c>
      <c r="AO280" s="16">
        <v>0.23799999999999999</v>
      </c>
      <c r="AP280" s="5">
        <v>0</v>
      </c>
      <c r="AQ280" s="31">
        <v>10232.7099609375</v>
      </c>
      <c r="AR280" s="31">
        <v>11457.26</v>
      </c>
    </row>
    <row r="281" spans="1:44" x14ac:dyDescent="0.3">
      <c r="A281" s="4">
        <v>600773000</v>
      </c>
      <c r="B281" s="3" t="s">
        <v>303</v>
      </c>
      <c r="C281" s="3" t="s">
        <v>1434</v>
      </c>
      <c r="D281" s="14">
        <v>82.444778442382813</v>
      </c>
      <c r="E281" s="14">
        <v>83.391471862792969</v>
      </c>
      <c r="F281" s="14">
        <v>84.476577758789063</v>
      </c>
      <c r="G281" s="14">
        <v>83.667495727539063</v>
      </c>
      <c r="H281" s="5">
        <v>237</v>
      </c>
      <c r="I281" s="15">
        <v>6</v>
      </c>
      <c r="J281" s="15">
        <v>8</v>
      </c>
      <c r="K281" s="3" t="s">
        <v>3886</v>
      </c>
      <c r="L281" s="3" t="s">
        <v>3907</v>
      </c>
      <c r="M281" s="3" t="s">
        <v>3917</v>
      </c>
      <c r="N281" s="3" t="s">
        <v>3921</v>
      </c>
      <c r="O281" s="17">
        <v>0.43127962946891779</v>
      </c>
      <c r="P281" s="32">
        <v>48.481694760000003</v>
      </c>
      <c r="Q281" s="32">
        <v>328.90994262695313</v>
      </c>
      <c r="R281" s="5">
        <v>453</v>
      </c>
      <c r="S281" s="5">
        <v>318</v>
      </c>
      <c r="T281" s="16">
        <v>0.70198673009872437</v>
      </c>
      <c r="U281" s="17">
        <v>0.33557048439979548</v>
      </c>
      <c r="V281" s="32">
        <v>48.903248779999998</v>
      </c>
      <c r="W281" s="32">
        <v>306.71139526367188</v>
      </c>
      <c r="X281" s="17">
        <v>0.36792454123497009</v>
      </c>
      <c r="Y281" s="32">
        <v>49.102986889999997</v>
      </c>
      <c r="Z281" s="32">
        <v>284.90567016601563</v>
      </c>
      <c r="AA281" s="5">
        <v>454</v>
      </c>
      <c r="AB281" s="5">
        <v>319</v>
      </c>
      <c r="AC281" s="16">
        <v>0.70198673009872437</v>
      </c>
      <c r="AD281" s="17">
        <v>0.28666666150093079</v>
      </c>
      <c r="AE281" s="32">
        <v>48.627794739999999</v>
      </c>
      <c r="AF281" s="32">
        <v>251.33332824707031</v>
      </c>
      <c r="AG281" s="16"/>
      <c r="AH281" s="16">
        <v>0.10100000000000001</v>
      </c>
      <c r="AI281" s="16"/>
      <c r="AJ281" s="16">
        <v>0.77200000000000002</v>
      </c>
      <c r="AK281" s="16">
        <v>3.7999999999999999E-2</v>
      </c>
      <c r="AL281" s="16">
        <v>8.9000001549720764E-2</v>
      </c>
      <c r="AM281" s="16">
        <v>0.08</v>
      </c>
      <c r="AN281" s="16">
        <v>0.19400000000000001</v>
      </c>
      <c r="AO281" s="16">
        <v>0.65300000000000002</v>
      </c>
      <c r="AP281" s="5">
        <v>0</v>
      </c>
      <c r="AQ281" s="31">
        <v>7820.5400390625</v>
      </c>
      <c r="AR281" s="31">
        <v>8575.42</v>
      </c>
    </row>
    <row r="282" spans="1:44" x14ac:dyDescent="0.3">
      <c r="A282" s="4">
        <v>90773000</v>
      </c>
      <c r="B282" s="3" t="s">
        <v>34</v>
      </c>
      <c r="C282" s="3" t="s">
        <v>615</v>
      </c>
      <c r="D282" s="14">
        <v>85.902969360351563</v>
      </c>
      <c r="E282" s="14">
        <v>86.092269897460938</v>
      </c>
      <c r="F282" s="14">
        <v>82.509513854980469</v>
      </c>
      <c r="G282" s="14">
        <v>81.176750183105469</v>
      </c>
      <c r="H282" s="5">
        <v>125</v>
      </c>
      <c r="I282" s="15">
        <v>6</v>
      </c>
      <c r="J282" s="15">
        <v>8</v>
      </c>
      <c r="K282" s="3" t="s">
        <v>3829</v>
      </c>
      <c r="L282" s="3" t="s">
        <v>3910</v>
      </c>
      <c r="M282" s="3" t="s">
        <v>3916</v>
      </c>
      <c r="N282" s="3" t="s">
        <v>3921</v>
      </c>
      <c r="O282" s="17">
        <v>0.40000000596046448</v>
      </c>
      <c r="P282" s="32">
        <v>49.883123300000001</v>
      </c>
      <c r="Q282" s="32">
        <v>320.86956787109381</v>
      </c>
      <c r="R282" s="5">
        <v>249</v>
      </c>
      <c r="S282" s="5">
        <v>143</v>
      </c>
      <c r="T282" s="16">
        <v>0.57429718971252441</v>
      </c>
      <c r="U282" s="17">
        <v>0.25373134016990662</v>
      </c>
      <c r="V282" s="32">
        <v>49.994027340000002</v>
      </c>
      <c r="W282" s="32"/>
      <c r="X282" s="17">
        <v>0.2155172377824783</v>
      </c>
      <c r="Y282" s="32">
        <v>47.827034220000002</v>
      </c>
      <c r="Z282" s="32">
        <v>241.3793029785156</v>
      </c>
      <c r="AA282" s="5">
        <v>250</v>
      </c>
      <c r="AB282" s="5">
        <v>143</v>
      </c>
      <c r="AC282" s="16">
        <v>0.57429718971252441</v>
      </c>
      <c r="AD282" s="17">
        <v>0.13432836532592771</v>
      </c>
      <c r="AE282" s="32">
        <v>47.215500820000003</v>
      </c>
      <c r="AF282" s="32"/>
      <c r="AG282" s="16"/>
      <c r="AH282" s="16"/>
      <c r="AI282" s="16"/>
      <c r="AJ282" s="16">
        <v>0.96799999999999997</v>
      </c>
      <c r="AK282" s="16"/>
      <c r="AL282" s="16">
        <v>3.2000001519918442E-2</v>
      </c>
      <c r="AM282" s="16"/>
      <c r="AN282" s="16">
        <v>0.17599999999999999</v>
      </c>
      <c r="AO282" s="16">
        <v>0.53700000000000003</v>
      </c>
      <c r="AP282" s="5">
        <v>0</v>
      </c>
      <c r="AQ282" s="31">
        <v>6166.85986328125</v>
      </c>
      <c r="AR282" s="31">
        <v>8180.68</v>
      </c>
    </row>
    <row r="283" spans="1:44" x14ac:dyDescent="0.3">
      <c r="A283" s="4">
        <v>581081050</v>
      </c>
      <c r="B283" s="3" t="s">
        <v>297</v>
      </c>
      <c r="C283" s="3" t="s">
        <v>1424</v>
      </c>
      <c r="D283" s="14">
        <v>90.756416320800781</v>
      </c>
      <c r="E283" s="14">
        <v>93.227638244628906</v>
      </c>
      <c r="F283" s="14">
        <v>87.001930236816406</v>
      </c>
      <c r="G283" s="14">
        <v>85.918830871582031</v>
      </c>
      <c r="H283" s="5">
        <v>123</v>
      </c>
      <c r="I283" s="15">
        <v>7</v>
      </c>
      <c r="J283" s="15">
        <v>12</v>
      </c>
      <c r="K283" s="3" t="s">
        <v>3820</v>
      </c>
      <c r="L283" s="3" t="s">
        <v>3911</v>
      </c>
      <c r="M283" s="3" t="s">
        <v>3917</v>
      </c>
      <c r="N283" s="3" t="s">
        <v>3921</v>
      </c>
      <c r="O283" s="17">
        <v>0.45614033937454218</v>
      </c>
      <c r="P283" s="32">
        <v>51.849976750000003</v>
      </c>
      <c r="Q283" s="32"/>
      <c r="R283" s="5">
        <v>72</v>
      </c>
      <c r="S283" s="5">
        <v>35</v>
      </c>
      <c r="T283" s="16">
        <v>0.4861111044883728</v>
      </c>
      <c r="U283" s="17">
        <v>0.41379311680793762</v>
      </c>
      <c r="V283" s="32">
        <v>52.875810139999999</v>
      </c>
      <c r="W283" s="32"/>
      <c r="X283" s="17">
        <v>0.65454542636871338</v>
      </c>
      <c r="Y283" s="32">
        <v>50.741074740000002</v>
      </c>
      <c r="Z283" s="32">
        <v>376.3636474609375</v>
      </c>
      <c r="AA283" s="5">
        <v>72</v>
      </c>
      <c r="AB283" s="5">
        <v>35</v>
      </c>
      <c r="AC283" s="16">
        <v>0.4861111044883728</v>
      </c>
      <c r="AD283" s="17">
        <v>0.3333333432674408</v>
      </c>
      <c r="AE283" s="32">
        <v>49.904343109999999</v>
      </c>
      <c r="AF283" s="32"/>
      <c r="AG283" s="16"/>
      <c r="AH283" s="16"/>
      <c r="AI283" s="16"/>
      <c r="AJ283" s="16">
        <v>0.95900000000000007</v>
      </c>
      <c r="AK283" s="16"/>
      <c r="AL283" s="16">
        <v>4.1000001132488251E-2</v>
      </c>
      <c r="AM283" s="16"/>
      <c r="AN283" s="16">
        <v>9.8000000000000004E-2</v>
      </c>
      <c r="AO283" s="16">
        <v>0.40400000000000003</v>
      </c>
      <c r="AP283" s="5">
        <v>0</v>
      </c>
      <c r="AQ283" s="31">
        <v>9595.9599609375</v>
      </c>
      <c r="AR283" s="31">
        <v>9986.99</v>
      </c>
    </row>
    <row r="284" spans="1:44" x14ac:dyDescent="0.3">
      <c r="A284" s="4">
        <v>960943000</v>
      </c>
      <c r="B284" s="3" t="s">
        <v>448</v>
      </c>
      <c r="C284" s="3" t="s">
        <v>1841</v>
      </c>
      <c r="D284" s="14">
        <v>85.405242919921875</v>
      </c>
      <c r="E284" s="14">
        <v>84.685302734375</v>
      </c>
      <c r="F284" s="14">
        <v>83.267776489257813</v>
      </c>
      <c r="G284" s="14">
        <v>84.694610595703125</v>
      </c>
      <c r="H284" s="5">
        <v>637</v>
      </c>
      <c r="I284" s="15">
        <v>6</v>
      </c>
      <c r="J284" s="15">
        <v>8</v>
      </c>
      <c r="K284" s="3" t="s">
        <v>3882</v>
      </c>
      <c r="L284" s="3" t="s">
        <v>3915</v>
      </c>
      <c r="M284" s="3" t="s">
        <v>3918</v>
      </c>
      <c r="N284" s="3" t="s">
        <v>3922</v>
      </c>
      <c r="O284" s="17">
        <v>0.40712946653366089</v>
      </c>
      <c r="P284" s="32">
        <v>49.68142074</v>
      </c>
      <c r="Q284" s="32">
        <v>326.26641845703131</v>
      </c>
      <c r="R284" s="5">
        <v>1200</v>
      </c>
      <c r="S284" s="5">
        <v>842</v>
      </c>
      <c r="T284" s="16">
        <v>0.70166665315628052</v>
      </c>
      <c r="U284" s="17">
        <v>0.27665707468986511</v>
      </c>
      <c r="V284" s="32">
        <v>49.425790880000001</v>
      </c>
      <c r="W284" s="32">
        <v>293.9481201171875</v>
      </c>
      <c r="X284" s="17">
        <v>0.25698325037956238</v>
      </c>
      <c r="Y284" s="32">
        <v>48.318887590000003</v>
      </c>
      <c r="Z284" s="32">
        <v>264.43203735351563</v>
      </c>
      <c r="AA284" s="5">
        <v>1204</v>
      </c>
      <c r="AB284" s="5">
        <v>844</v>
      </c>
      <c r="AC284" s="16">
        <v>0.70166665315628052</v>
      </c>
      <c r="AD284" s="17">
        <v>0.19714285433292389</v>
      </c>
      <c r="AE284" s="32">
        <v>49.210187150000003</v>
      </c>
      <c r="AF284" s="32">
        <v>237.1428527832031</v>
      </c>
      <c r="AG284" s="16">
        <v>0.107</v>
      </c>
      <c r="AH284" s="16">
        <v>5.1999999999999998E-2</v>
      </c>
      <c r="AI284" s="16">
        <v>5.8000000000000003E-2</v>
      </c>
      <c r="AJ284" s="16">
        <v>0.70300000000000007</v>
      </c>
      <c r="AK284" s="16">
        <v>7.3999999999999996E-2</v>
      </c>
      <c r="AL284" s="16">
        <v>6.0000000521540642E-3</v>
      </c>
      <c r="AM284" s="16">
        <v>0.14899999999999999</v>
      </c>
      <c r="AN284" s="16">
        <v>0.159</v>
      </c>
      <c r="AO284" s="16">
        <v>0.48799999999999999</v>
      </c>
      <c r="AP284" s="5">
        <v>0</v>
      </c>
      <c r="AQ284" s="31">
        <v>9216.2998046875</v>
      </c>
      <c r="AR284" s="31">
        <v>9637.77</v>
      </c>
    </row>
    <row r="285" spans="1:44" x14ac:dyDescent="0.3">
      <c r="A285" s="4">
        <v>960943020</v>
      </c>
      <c r="B285" s="3" t="s">
        <v>448</v>
      </c>
      <c r="C285" s="3" t="s">
        <v>1842</v>
      </c>
      <c r="D285" s="14">
        <v>87.506935119628906</v>
      </c>
      <c r="E285" s="14">
        <v>86.8360595703125</v>
      </c>
      <c r="F285" s="14">
        <v>81.625053405761719</v>
      </c>
      <c r="G285" s="14">
        <v>81.331764221191406</v>
      </c>
      <c r="H285" s="5">
        <v>691</v>
      </c>
      <c r="I285" s="15">
        <v>6</v>
      </c>
      <c r="J285" s="15">
        <v>8</v>
      </c>
      <c r="K285" s="3" t="s">
        <v>3882</v>
      </c>
      <c r="L285" s="3" t="s">
        <v>3915</v>
      </c>
      <c r="M285" s="3" t="s">
        <v>3918</v>
      </c>
      <c r="N285" s="3" t="s">
        <v>3922</v>
      </c>
      <c r="O285" s="17">
        <v>0.55520504713058472</v>
      </c>
      <c r="P285" s="32">
        <v>50.53312768</v>
      </c>
      <c r="Q285" s="32">
        <v>368.29653930664063</v>
      </c>
      <c r="R285" s="5">
        <v>1292</v>
      </c>
      <c r="S285" s="5">
        <v>419</v>
      </c>
      <c r="T285" s="16">
        <v>0.32430341839790339</v>
      </c>
      <c r="U285" s="17">
        <v>0.30158731341362</v>
      </c>
      <c r="V285" s="32">
        <v>50.294422900000001</v>
      </c>
      <c r="W285" s="32">
        <v>302.6455078125</v>
      </c>
      <c r="X285" s="17">
        <v>0.36608558893203741</v>
      </c>
      <c r="Y285" s="32">
        <v>47.253321800000002</v>
      </c>
      <c r="Z285" s="32">
        <v>304.12045288085938</v>
      </c>
      <c r="AA285" s="5">
        <v>1290</v>
      </c>
      <c r="AB285" s="5">
        <v>417</v>
      </c>
      <c r="AC285" s="16">
        <v>0.32430341839790339</v>
      </c>
      <c r="AD285" s="17">
        <v>0.16042780876159671</v>
      </c>
      <c r="AE285" s="32">
        <v>47.30339652</v>
      </c>
      <c r="AF285" s="32">
        <v>226.20320129394531</v>
      </c>
      <c r="AG285" s="16">
        <v>4.8000000000000001E-2</v>
      </c>
      <c r="AH285" s="16">
        <v>2.5999999999999999E-2</v>
      </c>
      <c r="AI285" s="16">
        <v>2.5999999999999999E-2</v>
      </c>
      <c r="AJ285" s="16">
        <v>0.877</v>
      </c>
      <c r="AK285" s="16">
        <v>2.1999999999999999E-2</v>
      </c>
      <c r="AL285" s="16">
        <v>1.0000000474974511E-3</v>
      </c>
      <c r="AM285" s="16">
        <v>2.5999999999999999E-2</v>
      </c>
      <c r="AN285" s="16">
        <v>0.151</v>
      </c>
      <c r="AO285" s="16">
        <v>0.155</v>
      </c>
      <c r="AP285" s="5">
        <v>0</v>
      </c>
      <c r="AQ285" s="31">
        <v>8326.3798828125</v>
      </c>
      <c r="AR285" s="31">
        <v>8485.2099999999991</v>
      </c>
    </row>
    <row r="286" spans="1:44" x14ac:dyDescent="0.3">
      <c r="A286" s="4">
        <v>960943060</v>
      </c>
      <c r="B286" s="3" t="s">
        <v>448</v>
      </c>
      <c r="C286" s="3" t="s">
        <v>1843</v>
      </c>
      <c r="D286" s="14">
        <v>90.489181518554688</v>
      </c>
      <c r="E286" s="14">
        <v>89.149787902832031</v>
      </c>
      <c r="F286" s="14">
        <v>83.876617431640625</v>
      </c>
      <c r="G286" s="14">
        <v>83.696601867675781</v>
      </c>
      <c r="H286" s="5">
        <v>691</v>
      </c>
      <c r="I286" s="15">
        <v>6</v>
      </c>
      <c r="J286" s="15">
        <v>8</v>
      </c>
      <c r="K286" s="3" t="s">
        <v>3882</v>
      </c>
      <c r="L286" s="3" t="s">
        <v>3915</v>
      </c>
      <c r="M286" s="3" t="s">
        <v>3918</v>
      </c>
      <c r="N286" s="3" t="s">
        <v>3922</v>
      </c>
      <c r="O286" s="17">
        <v>0.50967741012573242</v>
      </c>
      <c r="P286" s="32">
        <v>51.741679210000001</v>
      </c>
      <c r="Q286" s="32">
        <v>355.32257080078131</v>
      </c>
      <c r="R286" s="5">
        <v>1238</v>
      </c>
      <c r="S286" s="5">
        <v>627</v>
      </c>
      <c r="T286" s="16">
        <v>0.50646203756332397</v>
      </c>
      <c r="U286" s="17">
        <v>0.34722220897674561</v>
      </c>
      <c r="V286" s="32">
        <v>51.228875080000002</v>
      </c>
      <c r="W286" s="32">
        <v>311.11111450195313</v>
      </c>
      <c r="X286" s="17">
        <v>0.28594505786895752</v>
      </c>
      <c r="Y286" s="32">
        <v>48.713816119999997</v>
      </c>
      <c r="Z286" s="32">
        <v>281.26010131835938</v>
      </c>
      <c r="AA286" s="5">
        <v>1237</v>
      </c>
      <c r="AB286" s="5">
        <v>628</v>
      </c>
      <c r="AC286" s="16">
        <v>0.50646203756332397</v>
      </c>
      <c r="AD286" s="17">
        <v>0.15625</v>
      </c>
      <c r="AE286" s="32">
        <v>48.644298659999997</v>
      </c>
      <c r="AF286" s="32">
        <v>231.25</v>
      </c>
      <c r="AG286" s="16">
        <v>5.8999999999999997E-2</v>
      </c>
      <c r="AH286" s="16">
        <v>4.1000000000000002E-2</v>
      </c>
      <c r="AI286" s="16">
        <v>2.3E-2</v>
      </c>
      <c r="AJ286" s="16">
        <v>0.81800000000000006</v>
      </c>
      <c r="AK286" s="16">
        <v>5.3999999999999999E-2</v>
      </c>
      <c r="AL286" s="16">
        <v>6.0000000521540642E-3</v>
      </c>
      <c r="AM286" s="16">
        <v>4.2999999999999997E-2</v>
      </c>
      <c r="AN286" s="16">
        <v>0.159</v>
      </c>
      <c r="AO286" s="16">
        <v>0.27700000000000002</v>
      </c>
      <c r="AP286" s="5">
        <v>0</v>
      </c>
      <c r="AQ286" s="31">
        <v>8520.08984375</v>
      </c>
      <c r="AR286" s="31">
        <v>8669.61</v>
      </c>
    </row>
    <row r="287" spans="1:44" x14ac:dyDescent="0.3">
      <c r="A287" s="4">
        <v>960943040</v>
      </c>
      <c r="B287" s="3" t="s">
        <v>448</v>
      </c>
      <c r="C287" s="3" t="s">
        <v>985</v>
      </c>
      <c r="D287" s="14">
        <v>86.534469604492188</v>
      </c>
      <c r="E287" s="14">
        <v>85.811790466308594</v>
      </c>
      <c r="F287" s="14">
        <v>85.494270324707031</v>
      </c>
      <c r="G287" s="14">
        <v>86.73321533203125</v>
      </c>
      <c r="H287" s="5">
        <v>458</v>
      </c>
      <c r="I287" s="15">
        <v>6</v>
      </c>
      <c r="J287" s="15">
        <v>8</v>
      </c>
      <c r="K287" s="3" t="s">
        <v>3882</v>
      </c>
      <c r="L287" s="3" t="s">
        <v>3915</v>
      </c>
      <c r="M287" s="3" t="s">
        <v>3918</v>
      </c>
      <c r="N287" s="3" t="s">
        <v>3922</v>
      </c>
      <c r="O287" s="17">
        <v>0.47794118523597717</v>
      </c>
      <c r="P287" s="32">
        <v>50.139038669999998</v>
      </c>
      <c r="Q287" s="32">
        <v>340.686279296875</v>
      </c>
      <c r="R287" s="5">
        <v>856</v>
      </c>
      <c r="S287" s="5">
        <v>448</v>
      </c>
      <c r="T287" s="16">
        <v>0.52336448431015015</v>
      </c>
      <c r="U287" s="17">
        <v>0.32989689707756042</v>
      </c>
      <c r="V287" s="32">
        <v>49.880748310000001</v>
      </c>
      <c r="W287" s="32">
        <v>295.36083984375</v>
      </c>
      <c r="X287" s="17">
        <v>0.33415234088897711</v>
      </c>
      <c r="Y287" s="32">
        <v>49.763120639999997</v>
      </c>
      <c r="Z287" s="32">
        <v>296.31448364257813</v>
      </c>
      <c r="AA287" s="5">
        <v>856</v>
      </c>
      <c r="AB287" s="5">
        <v>448</v>
      </c>
      <c r="AC287" s="16">
        <v>0.52336448431015015</v>
      </c>
      <c r="AD287" s="17">
        <v>0.1761658042669296</v>
      </c>
      <c r="AE287" s="32">
        <v>50.366112780000002</v>
      </c>
      <c r="AF287" s="32">
        <v>240.9326477050781</v>
      </c>
      <c r="AG287" s="16">
        <v>0.122</v>
      </c>
      <c r="AH287" s="16">
        <v>3.5000000000000003E-2</v>
      </c>
      <c r="AI287" s="16">
        <v>2.8000000000000001E-2</v>
      </c>
      <c r="AJ287" s="16">
        <v>0.74</v>
      </c>
      <c r="AK287" s="16">
        <v>7.0000000000000007E-2</v>
      </c>
      <c r="AL287" s="16">
        <v>4.0000001899898052E-3</v>
      </c>
      <c r="AM287" s="16">
        <v>5.5E-2</v>
      </c>
      <c r="AN287" s="16">
        <v>0.17</v>
      </c>
      <c r="AO287" s="16">
        <v>0.32</v>
      </c>
      <c r="AP287" s="5">
        <v>0</v>
      </c>
      <c r="AQ287" s="31">
        <v>11371.8095703125</v>
      </c>
      <c r="AR287" s="31">
        <v>11556.38</v>
      </c>
    </row>
    <row r="288" spans="1:44" x14ac:dyDescent="0.3">
      <c r="A288" s="4">
        <v>361263020</v>
      </c>
      <c r="B288" s="3" t="s">
        <v>155</v>
      </c>
      <c r="C288" s="3" t="s">
        <v>968</v>
      </c>
      <c r="D288" s="14">
        <v>76.242454528808594</v>
      </c>
      <c r="E288" s="14">
        <v>76.325714111328125</v>
      </c>
      <c r="F288" s="14">
        <v>86.389411926269531</v>
      </c>
      <c r="G288" s="14">
        <v>86.230522155761719</v>
      </c>
      <c r="H288" s="5">
        <v>487</v>
      </c>
      <c r="I288" s="15">
        <v>7</v>
      </c>
      <c r="J288" s="15">
        <v>8</v>
      </c>
      <c r="K288" s="3" t="s">
        <v>3840</v>
      </c>
      <c r="L288" s="3" t="s">
        <v>3913</v>
      </c>
      <c r="M288" s="3" t="s">
        <v>3917</v>
      </c>
      <c r="N288" s="3" t="s">
        <v>3921</v>
      </c>
      <c r="O288" s="17">
        <v>0.33109620213508612</v>
      </c>
      <c r="P288" s="32">
        <v>45.968211680000003</v>
      </c>
      <c r="Q288" s="32">
        <v>297.09173583984381</v>
      </c>
      <c r="R288" s="5">
        <v>648</v>
      </c>
      <c r="S288" s="5">
        <v>340</v>
      </c>
      <c r="T288" s="16">
        <v>0.52469134330749512</v>
      </c>
      <c r="U288" s="17">
        <v>0.24782608449459079</v>
      </c>
      <c r="V288" s="32">
        <v>46.049578019999998</v>
      </c>
      <c r="W288" s="32">
        <v>267.39129638671881</v>
      </c>
      <c r="X288" s="17">
        <v>0.37303370237350458</v>
      </c>
      <c r="Y288" s="32">
        <v>50.343761149999999</v>
      </c>
      <c r="Z288" s="32">
        <v>300.89886474609381</v>
      </c>
      <c r="AA288" s="5">
        <v>645</v>
      </c>
      <c r="AB288" s="5">
        <v>338</v>
      </c>
      <c r="AC288" s="16">
        <v>0.52469134330749512</v>
      </c>
      <c r="AD288" s="17">
        <v>0.27947598695754999</v>
      </c>
      <c r="AE288" s="32">
        <v>50.081076920000001</v>
      </c>
      <c r="AF288" s="32">
        <v>270.74237060546881</v>
      </c>
      <c r="AG288" s="16">
        <v>1.2E-2</v>
      </c>
      <c r="AH288" s="16">
        <v>5.0999999999999997E-2</v>
      </c>
      <c r="AI288" s="16"/>
      <c r="AJ288" s="16">
        <v>0.86899999999999999</v>
      </c>
      <c r="AK288" s="16">
        <v>4.7E-2</v>
      </c>
      <c r="AL288" s="16">
        <v>2.0999999716877941E-2</v>
      </c>
      <c r="AM288" s="16"/>
      <c r="AN288" s="16">
        <v>0.16200000000000001</v>
      </c>
      <c r="AO288" s="16">
        <v>0.432</v>
      </c>
      <c r="AP288" s="5">
        <v>0</v>
      </c>
      <c r="AQ288" s="31">
        <v>10313.08984375</v>
      </c>
      <c r="AR288" s="31">
        <v>11261.05</v>
      </c>
    </row>
    <row r="289" spans="1:44" x14ac:dyDescent="0.3">
      <c r="A289" s="4">
        <v>41102050</v>
      </c>
      <c r="B289" s="3" t="s">
        <v>13</v>
      </c>
      <c r="C289" s="3" t="s">
        <v>573</v>
      </c>
      <c r="D289" s="14">
        <v>84.699653625488281</v>
      </c>
      <c r="E289" s="14">
        <v>86.349075317382813</v>
      </c>
      <c r="F289" s="14">
        <v>87.881927490234375</v>
      </c>
      <c r="G289" s="14">
        <v>89.152847290039063</v>
      </c>
      <c r="H289" s="5">
        <v>554</v>
      </c>
      <c r="I289" s="15">
        <v>6</v>
      </c>
      <c r="J289" s="15">
        <v>8</v>
      </c>
      <c r="K289" s="3" t="s">
        <v>3799</v>
      </c>
      <c r="L289" s="3" t="s">
        <v>3909</v>
      </c>
      <c r="M289" s="3" t="s">
        <v>3917</v>
      </c>
      <c r="N289" s="3" t="s">
        <v>3921</v>
      </c>
      <c r="O289" s="17">
        <v>0.34530937671661383</v>
      </c>
      <c r="P289" s="32">
        <v>49.395480849999998</v>
      </c>
      <c r="Q289" s="32">
        <v>309.3812255859375</v>
      </c>
      <c r="R289" s="5">
        <v>980</v>
      </c>
      <c r="S289" s="5">
        <v>978</v>
      </c>
      <c r="T289" s="16">
        <v>0.9979591965675354</v>
      </c>
      <c r="U289" s="17">
        <v>0.34530937671661383</v>
      </c>
      <c r="V289" s="32">
        <v>50.09774436</v>
      </c>
      <c r="W289" s="32">
        <v>309.3812255859375</v>
      </c>
      <c r="X289" s="17">
        <v>0.33932134509086609</v>
      </c>
      <c r="Y289" s="32">
        <v>51.31189354</v>
      </c>
      <c r="Z289" s="32">
        <v>287.22555541992188</v>
      </c>
      <c r="AA289" s="5">
        <v>978</v>
      </c>
      <c r="AB289" s="5">
        <v>978</v>
      </c>
      <c r="AC289" s="16">
        <v>0.9979591965675354</v>
      </c>
      <c r="AD289" s="17">
        <v>0.33932134509086609</v>
      </c>
      <c r="AE289" s="32">
        <v>51.738082169999998</v>
      </c>
      <c r="AF289" s="32">
        <v>287.22555541992188</v>
      </c>
      <c r="AG289" s="16">
        <v>7.3999999999999996E-2</v>
      </c>
      <c r="AH289" s="16">
        <v>8.5000000000000006E-2</v>
      </c>
      <c r="AI289" s="16"/>
      <c r="AJ289" s="16">
        <v>0.73599999999999999</v>
      </c>
      <c r="AK289" s="16">
        <v>0.10299999999999999</v>
      </c>
      <c r="AL289" s="16">
        <v>2.000000094994903E-3</v>
      </c>
      <c r="AM289" s="16">
        <v>3.1E-2</v>
      </c>
      <c r="AN289" s="16">
        <v>0.13500000000000001</v>
      </c>
      <c r="AO289" s="16">
        <v>0.34970000000000001</v>
      </c>
      <c r="AP289" s="5">
        <v>0</v>
      </c>
      <c r="AQ289" s="31">
        <v>8495.1904296875</v>
      </c>
      <c r="AR289" s="31">
        <v>9074.7199999999993</v>
      </c>
    </row>
    <row r="290" spans="1:44" x14ac:dyDescent="0.3">
      <c r="A290" s="4">
        <v>71211050</v>
      </c>
      <c r="B290" s="3" t="s">
        <v>24</v>
      </c>
      <c r="C290" s="3" t="s">
        <v>595</v>
      </c>
      <c r="D290" s="14">
        <v>92.046417236328125</v>
      </c>
      <c r="E290" s="14">
        <v>90.717910766601563</v>
      </c>
      <c r="F290" s="14">
        <v>84.300727844238281</v>
      </c>
      <c r="G290" s="14">
        <v>85.670486450195313</v>
      </c>
      <c r="H290" s="5">
        <v>85</v>
      </c>
      <c r="I290" s="15">
        <v>7</v>
      </c>
      <c r="J290" s="15">
        <v>12</v>
      </c>
      <c r="K290" s="3" t="s">
        <v>3835</v>
      </c>
      <c r="L290" s="3" t="s">
        <v>3908</v>
      </c>
      <c r="M290" s="3" t="s">
        <v>3916</v>
      </c>
      <c r="N290" s="3" t="s">
        <v>3921</v>
      </c>
      <c r="O290" s="17">
        <v>0.39024388790130621</v>
      </c>
      <c r="P290" s="32">
        <v>52.37274644</v>
      </c>
      <c r="Q290" s="32"/>
      <c r="R290" s="5">
        <v>52</v>
      </c>
      <c r="S290" s="5">
        <v>26</v>
      </c>
      <c r="T290" s="16">
        <v>0.5</v>
      </c>
      <c r="U290" s="17">
        <v>0.3125</v>
      </c>
      <c r="V290" s="32">
        <v>51.862197969999997</v>
      </c>
      <c r="W290" s="32"/>
      <c r="X290" s="17">
        <v>0.18181818723678589</v>
      </c>
      <c r="Y290" s="32">
        <v>48.988919920000001</v>
      </c>
      <c r="Z290" s="32"/>
      <c r="AA290" s="5">
        <v>52</v>
      </c>
      <c r="AB290" s="5">
        <v>26</v>
      </c>
      <c r="AC290" s="16">
        <v>0.5</v>
      </c>
      <c r="AD290" s="17">
        <v>0</v>
      </c>
      <c r="AE290" s="32">
        <v>49.763525389999998</v>
      </c>
      <c r="AF290" s="32"/>
      <c r="AG290" s="16"/>
      <c r="AH290" s="16"/>
      <c r="AI290" s="16"/>
      <c r="AJ290" s="16">
        <v>0.84699999999999998</v>
      </c>
      <c r="AK290" s="16"/>
      <c r="AL290" s="16">
        <v>0.15299999713897711</v>
      </c>
      <c r="AM290" s="16"/>
      <c r="AN290" s="16">
        <v>5.8999999999999997E-2</v>
      </c>
      <c r="AO290" s="16">
        <v>0.41199999999999998</v>
      </c>
      <c r="AP290" s="5">
        <v>0</v>
      </c>
      <c r="AQ290" s="31">
        <v>12684.0302734375</v>
      </c>
      <c r="AR290" s="31">
        <v>13683.08</v>
      </c>
    </row>
    <row r="291" spans="1:44" x14ac:dyDescent="0.3">
      <c r="A291" s="4">
        <v>110781050</v>
      </c>
      <c r="B291" s="3" t="s">
        <v>45</v>
      </c>
      <c r="C291" s="3" t="s">
        <v>663</v>
      </c>
      <c r="D291" s="14">
        <v>79.486854553222656</v>
      </c>
      <c r="E291" s="14">
        <v>78.866462707519531</v>
      </c>
      <c r="F291" s="14">
        <v>83.6275634765625</v>
      </c>
      <c r="G291" s="14">
        <v>81.302436828613281</v>
      </c>
      <c r="H291" s="5">
        <v>338</v>
      </c>
      <c r="I291" s="15">
        <v>7</v>
      </c>
      <c r="J291" s="15">
        <v>12</v>
      </c>
      <c r="K291" s="3" t="s">
        <v>3898</v>
      </c>
      <c r="L291" s="3" t="s">
        <v>3912</v>
      </c>
      <c r="M291" s="3" t="s">
        <v>3917</v>
      </c>
      <c r="N291" s="3" t="s">
        <v>3921</v>
      </c>
      <c r="O291" s="17">
        <v>0.44623655080795288</v>
      </c>
      <c r="P291" s="32">
        <v>47.283002279999998</v>
      </c>
      <c r="Q291" s="32">
        <v>336.02151489257813</v>
      </c>
      <c r="R291" s="5">
        <v>231</v>
      </c>
      <c r="S291" s="5">
        <v>48</v>
      </c>
      <c r="T291" s="16">
        <v>0.20779220759868619</v>
      </c>
      <c r="U291" s="17">
        <v>0.25641027092933649</v>
      </c>
      <c r="V291" s="32">
        <v>47.075718969999997</v>
      </c>
      <c r="W291" s="32"/>
      <c r="X291" s="17">
        <v>0.30051812529563898</v>
      </c>
      <c r="Y291" s="32">
        <v>48.552265140000003</v>
      </c>
      <c r="Z291" s="32">
        <v>276.68392944335938</v>
      </c>
      <c r="AA291" s="5">
        <v>232</v>
      </c>
      <c r="AB291" s="5">
        <v>49</v>
      </c>
      <c r="AC291" s="16">
        <v>0.20779220759868619</v>
      </c>
      <c r="AD291" s="17">
        <v>0.1702127605676651</v>
      </c>
      <c r="AE291" s="32">
        <v>47.286766360000001</v>
      </c>
      <c r="AF291" s="32"/>
      <c r="AG291" s="16">
        <v>1.4999999999999999E-2</v>
      </c>
      <c r="AH291" s="16"/>
      <c r="AI291" s="16"/>
      <c r="AJ291" s="16">
        <v>0.95000000000000007</v>
      </c>
      <c r="AK291" s="16">
        <v>0.03</v>
      </c>
      <c r="AL291" s="16">
        <v>6.0000000521540642E-3</v>
      </c>
      <c r="AM291" s="16"/>
      <c r="AN291" s="16">
        <v>5.8999999999999997E-2</v>
      </c>
      <c r="AO291" s="16">
        <v>0.156</v>
      </c>
      <c r="AP291" s="5">
        <v>0</v>
      </c>
      <c r="AQ291" s="31">
        <v>10635.7099609375</v>
      </c>
      <c r="AR291" s="31">
        <v>11001.53</v>
      </c>
    </row>
    <row r="292" spans="1:44" x14ac:dyDescent="0.3">
      <c r="A292" s="4">
        <v>191511050</v>
      </c>
      <c r="B292" s="3" t="s">
        <v>87</v>
      </c>
      <c r="C292" s="3" t="s">
        <v>779</v>
      </c>
      <c r="D292" s="14">
        <v>79.966400146484375</v>
      </c>
      <c r="E292" s="14">
        <v>76.289665222167969</v>
      </c>
      <c r="F292" s="14">
        <v>86.221504211425781</v>
      </c>
      <c r="G292" s="14">
        <v>83.1435546875</v>
      </c>
      <c r="H292" s="5">
        <v>190</v>
      </c>
      <c r="I292" s="15">
        <v>7</v>
      </c>
      <c r="J292" s="15">
        <v>12</v>
      </c>
      <c r="K292" s="3" t="s">
        <v>3878</v>
      </c>
      <c r="L292" s="3" t="s">
        <v>3914</v>
      </c>
      <c r="M292" s="3" t="s">
        <v>3919</v>
      </c>
      <c r="N292" s="3" t="s">
        <v>3922</v>
      </c>
      <c r="O292" s="17">
        <v>0.38271605968475342</v>
      </c>
      <c r="P292" s="32">
        <v>47.477336780000002</v>
      </c>
      <c r="Q292" s="32">
        <v>332.0987548828125</v>
      </c>
      <c r="R292" s="5">
        <v>112</v>
      </c>
      <c r="S292" s="5">
        <v>48</v>
      </c>
      <c r="T292" s="16">
        <v>0.4285714328289032</v>
      </c>
      <c r="U292" s="17">
        <v>0</v>
      </c>
      <c r="V292" s="32">
        <v>46.035019210000002</v>
      </c>
      <c r="W292" s="32"/>
      <c r="X292" s="17">
        <v>0.21590909361839289</v>
      </c>
      <c r="Y292" s="32">
        <v>50.234844750000001</v>
      </c>
      <c r="Z292" s="32">
        <v>276.1363525390625</v>
      </c>
      <c r="AA292" s="5">
        <v>112</v>
      </c>
      <c r="AB292" s="5">
        <v>48</v>
      </c>
      <c r="AC292" s="16">
        <v>0.4285714328289032</v>
      </c>
      <c r="AD292" s="17">
        <v>0.15384615957736969</v>
      </c>
      <c r="AE292" s="32">
        <v>48.330712679999998</v>
      </c>
      <c r="AF292" s="32"/>
      <c r="AG292" s="16"/>
      <c r="AH292" s="16">
        <v>3.2000000000000001E-2</v>
      </c>
      <c r="AI292" s="16"/>
      <c r="AJ292" s="16">
        <v>0.95800000000000007</v>
      </c>
      <c r="AK292" s="16"/>
      <c r="AL292" s="16">
        <v>1.099999994039536E-2</v>
      </c>
      <c r="AM292" s="16"/>
      <c r="AN292" s="16">
        <v>0.111</v>
      </c>
      <c r="AO292" s="16">
        <v>0.161</v>
      </c>
      <c r="AP292" s="5">
        <v>0</v>
      </c>
      <c r="AQ292" s="31">
        <v>12554.419921875</v>
      </c>
      <c r="AR292" s="31">
        <v>12394.41</v>
      </c>
    </row>
    <row r="293" spans="1:44" x14ac:dyDescent="0.3">
      <c r="A293" s="4">
        <v>1051241050</v>
      </c>
      <c r="B293" s="3" t="s">
        <v>497</v>
      </c>
      <c r="C293" s="3" t="s">
        <v>1988</v>
      </c>
      <c r="D293" s="14">
        <v>80.421051025390625</v>
      </c>
      <c r="E293" s="14">
        <v>79.516029357910156</v>
      </c>
      <c r="F293" s="14">
        <v>90.559341430664063</v>
      </c>
      <c r="G293" s="14">
        <v>86.77960205078125</v>
      </c>
      <c r="H293" s="5">
        <v>299</v>
      </c>
      <c r="I293" s="15">
        <v>7</v>
      </c>
      <c r="J293" s="15">
        <v>12</v>
      </c>
      <c r="K293" s="3" t="s">
        <v>161</v>
      </c>
      <c r="L293" s="3" t="s">
        <v>3911</v>
      </c>
      <c r="M293" s="3" t="s">
        <v>3917</v>
      </c>
      <c r="N293" s="3" t="s">
        <v>3921</v>
      </c>
      <c r="O293" s="17">
        <v>0.39873418211936951</v>
      </c>
      <c r="P293" s="32">
        <v>47.661582449999997</v>
      </c>
      <c r="Q293" s="32">
        <v>306.3291015625</v>
      </c>
      <c r="R293" s="5">
        <v>191</v>
      </c>
      <c r="S293" s="5">
        <v>137</v>
      </c>
      <c r="T293" s="16">
        <v>0.71727746725082397</v>
      </c>
      <c r="U293" s="17">
        <v>0.31531530618667603</v>
      </c>
      <c r="V293" s="32">
        <v>47.33806088</v>
      </c>
      <c r="W293" s="32">
        <v>282.88287353515631</v>
      </c>
      <c r="X293" s="17">
        <v>0.28205129504203802</v>
      </c>
      <c r="Y293" s="32">
        <v>53.048613289999999</v>
      </c>
      <c r="Z293" s="32">
        <v>282.05126953125</v>
      </c>
      <c r="AA293" s="5">
        <v>195</v>
      </c>
      <c r="AB293" s="5">
        <v>141</v>
      </c>
      <c r="AC293" s="16">
        <v>0.71727746725082397</v>
      </c>
      <c r="AD293" s="17">
        <v>0.22115384042263031</v>
      </c>
      <c r="AE293" s="32">
        <v>50.39241518</v>
      </c>
      <c r="AF293" s="32">
        <v>251.92308044433591</v>
      </c>
      <c r="AG293" s="16">
        <v>7.0000000000000007E-2</v>
      </c>
      <c r="AH293" s="16">
        <v>0.39100000000000001</v>
      </c>
      <c r="AI293" s="16"/>
      <c r="AJ293" s="16">
        <v>0.52500000000000002</v>
      </c>
      <c r="AK293" s="16"/>
      <c r="AL293" s="16">
        <v>1.30000002682209E-2</v>
      </c>
      <c r="AM293" s="16">
        <v>0.19400000000000001</v>
      </c>
      <c r="AN293" s="16">
        <v>8.4000000000000005E-2</v>
      </c>
      <c r="AO293" s="16">
        <v>0.42399999999999999</v>
      </c>
      <c r="AP293" s="5">
        <v>0</v>
      </c>
      <c r="AQ293" s="31">
        <v>10989.490234375</v>
      </c>
      <c r="AR293" s="31">
        <v>11443.47</v>
      </c>
    </row>
    <row r="294" spans="1:44" x14ac:dyDescent="0.3">
      <c r="A294" s="4">
        <v>551041050</v>
      </c>
      <c r="B294" s="3" t="s">
        <v>283</v>
      </c>
      <c r="C294" s="3" t="s">
        <v>1393</v>
      </c>
      <c r="D294" s="14">
        <v>69.756172180175781</v>
      </c>
      <c r="E294" s="14">
        <v>67.259101867675781</v>
      </c>
      <c r="F294" s="14">
        <v>76.769744873046875</v>
      </c>
      <c r="G294" s="14">
        <v>78.354827880859375</v>
      </c>
      <c r="H294" s="5">
        <v>277</v>
      </c>
      <c r="I294" s="15">
        <v>7</v>
      </c>
      <c r="J294" s="15">
        <v>12</v>
      </c>
      <c r="K294" s="3" t="s">
        <v>3845</v>
      </c>
      <c r="L294" s="3" t="s">
        <v>3907</v>
      </c>
      <c r="M294" s="3" t="s">
        <v>3917</v>
      </c>
      <c r="N294" s="3" t="s">
        <v>3923</v>
      </c>
      <c r="O294" s="17">
        <v>0.31446540355682367</v>
      </c>
      <c r="P294" s="32">
        <v>43.339656519999998</v>
      </c>
      <c r="Q294" s="32">
        <v>289.30816650390631</v>
      </c>
      <c r="R294" s="5">
        <v>175</v>
      </c>
      <c r="S294" s="5">
        <v>98</v>
      </c>
      <c r="T294" s="16">
        <v>0.56000000238418579</v>
      </c>
      <c r="U294" s="17">
        <v>0.18181818723678589</v>
      </c>
      <c r="V294" s="32">
        <v>42.387820429999998</v>
      </c>
      <c r="W294" s="32"/>
      <c r="X294" s="17">
        <v>0.14492753148078921</v>
      </c>
      <c r="Y294" s="32">
        <v>44.103892250000001</v>
      </c>
      <c r="Z294" s="32"/>
      <c r="AA294" s="5">
        <v>175</v>
      </c>
      <c r="AB294" s="5">
        <v>98</v>
      </c>
      <c r="AC294" s="16">
        <v>0.56000000238418579</v>
      </c>
      <c r="AD294" s="17">
        <v>0.1081081107258797</v>
      </c>
      <c r="AE294" s="32">
        <v>45.615419549999999</v>
      </c>
      <c r="AF294" s="32"/>
      <c r="AG294" s="16">
        <v>2.1999999999999999E-2</v>
      </c>
      <c r="AH294" s="16">
        <v>1.7999999999999999E-2</v>
      </c>
      <c r="AI294" s="16"/>
      <c r="AJ294" s="16">
        <v>0.95300000000000007</v>
      </c>
      <c r="AK294" s="16"/>
      <c r="AL294" s="16">
        <v>7.0000002160668373E-3</v>
      </c>
      <c r="AM294" s="16"/>
      <c r="AN294" s="16">
        <v>0.112</v>
      </c>
      <c r="AO294" s="16">
        <v>0.378</v>
      </c>
      <c r="AP294" s="5">
        <v>0</v>
      </c>
      <c r="AQ294" s="31">
        <v>10138.2197265625</v>
      </c>
      <c r="AR294" s="31">
        <v>11061.26</v>
      </c>
    </row>
    <row r="295" spans="1:44" x14ac:dyDescent="0.3">
      <c r="A295" s="4">
        <v>880813000</v>
      </c>
      <c r="B295" s="3" t="s">
        <v>414</v>
      </c>
      <c r="C295" s="3" t="s">
        <v>1665</v>
      </c>
      <c r="D295" s="14">
        <v>87.521591186523438</v>
      </c>
      <c r="E295" s="14">
        <v>87.848060607910156</v>
      </c>
      <c r="F295" s="14">
        <v>90.482528686523438</v>
      </c>
      <c r="G295" s="14">
        <v>89.18072509765625</v>
      </c>
      <c r="H295" s="5">
        <v>467</v>
      </c>
      <c r="I295" s="15">
        <v>6</v>
      </c>
      <c r="J295" s="15">
        <v>8</v>
      </c>
      <c r="K295" s="3" t="s">
        <v>3833</v>
      </c>
      <c r="L295" s="3" t="s">
        <v>3911</v>
      </c>
      <c r="M295" s="3" t="s">
        <v>3917</v>
      </c>
      <c r="N295" s="3" t="s">
        <v>3923</v>
      </c>
      <c r="O295" s="17">
        <v>0.36046510934829712</v>
      </c>
      <c r="P295" s="32">
        <v>50.539066419999997</v>
      </c>
      <c r="Q295" s="32">
        <v>314.88372802734381</v>
      </c>
      <c r="R295" s="5">
        <v>922</v>
      </c>
      <c r="S295" s="5">
        <v>526</v>
      </c>
      <c r="T295" s="16">
        <v>0.57049894332885742</v>
      </c>
      <c r="U295" s="17">
        <v>0.2237442880868912</v>
      </c>
      <c r="V295" s="32">
        <v>50.703142020000001</v>
      </c>
      <c r="W295" s="32">
        <v>274.42922973632813</v>
      </c>
      <c r="X295" s="17">
        <v>0.39393940567970281</v>
      </c>
      <c r="Y295" s="32">
        <v>52.998789180000003</v>
      </c>
      <c r="Z295" s="32">
        <v>304.42889404296881</v>
      </c>
      <c r="AA295" s="5">
        <v>921</v>
      </c>
      <c r="AB295" s="5">
        <v>525</v>
      </c>
      <c r="AC295" s="16">
        <v>0.57049894332885742</v>
      </c>
      <c r="AD295" s="17">
        <v>0.2385321110486984</v>
      </c>
      <c r="AE295" s="32">
        <v>51.753889860000001</v>
      </c>
      <c r="AF295" s="32">
        <v>255.96330261230469</v>
      </c>
      <c r="AG295" s="16">
        <v>4.1000000000000002E-2</v>
      </c>
      <c r="AH295" s="16">
        <v>3.9E-2</v>
      </c>
      <c r="AI295" s="16"/>
      <c r="AJ295" s="16">
        <v>0.80100000000000005</v>
      </c>
      <c r="AK295" s="16">
        <v>0.11600000000000001</v>
      </c>
      <c r="AL295" s="16">
        <v>4.0000001899898052E-3</v>
      </c>
      <c r="AM295" s="16"/>
      <c r="AN295" s="16">
        <v>0.14299999999999999</v>
      </c>
      <c r="AO295" s="16">
        <v>0.47199999999999998</v>
      </c>
      <c r="AP295" s="5">
        <v>0</v>
      </c>
      <c r="AQ295" s="31">
        <v>9570.7099609375</v>
      </c>
      <c r="AR295" s="31">
        <v>11395.33</v>
      </c>
    </row>
    <row r="296" spans="1:44" x14ac:dyDescent="0.3">
      <c r="A296" s="4">
        <v>51283000</v>
      </c>
      <c r="B296" s="3" t="s">
        <v>20</v>
      </c>
      <c r="C296" s="3" t="s">
        <v>586</v>
      </c>
      <c r="D296" s="14">
        <v>83.044273376464844</v>
      </c>
      <c r="E296" s="14">
        <v>83.767318725585938</v>
      </c>
      <c r="F296" s="14">
        <v>83.499794006347656</v>
      </c>
      <c r="G296" s="14">
        <v>83.351737976074219</v>
      </c>
      <c r="H296" s="5">
        <v>387</v>
      </c>
      <c r="I296" s="15">
        <v>7</v>
      </c>
      <c r="J296" s="15">
        <v>8</v>
      </c>
      <c r="K296" s="3" t="s">
        <v>3837</v>
      </c>
      <c r="L296" s="3" t="s">
        <v>3907</v>
      </c>
      <c r="M296" s="3" t="s">
        <v>3917</v>
      </c>
      <c r="N296" s="3" t="s">
        <v>3923</v>
      </c>
      <c r="O296" s="17">
        <v>0.47540983557701111</v>
      </c>
      <c r="P296" s="32">
        <v>48.724639889999999</v>
      </c>
      <c r="Q296" s="32">
        <v>341.2568359375</v>
      </c>
      <c r="R296" s="5">
        <v>705</v>
      </c>
      <c r="S296" s="5">
        <v>515</v>
      </c>
      <c r="T296" s="16">
        <v>0.73049646615982056</v>
      </c>
      <c r="U296" s="17">
        <v>0.3803921639919281</v>
      </c>
      <c r="V296" s="32">
        <v>49.055040390000002</v>
      </c>
      <c r="W296" s="32">
        <v>313.72549438476563</v>
      </c>
      <c r="X296" s="17">
        <v>0.35245901346206671</v>
      </c>
      <c r="Y296" s="32">
        <v>48.469386470000003</v>
      </c>
      <c r="Z296" s="32">
        <v>300.81967163085938</v>
      </c>
      <c r="AA296" s="5">
        <v>708</v>
      </c>
      <c r="AB296" s="5">
        <v>518</v>
      </c>
      <c r="AC296" s="16">
        <v>0.73049646615982056</v>
      </c>
      <c r="AD296" s="17">
        <v>0.29803922772407532</v>
      </c>
      <c r="AE296" s="32">
        <v>48.44875656</v>
      </c>
      <c r="AF296" s="32">
        <v>282.35293579101563</v>
      </c>
      <c r="AG296" s="16"/>
      <c r="AH296" s="16">
        <v>0.39</v>
      </c>
      <c r="AI296" s="16">
        <v>3.5999999999999997E-2</v>
      </c>
      <c r="AJ296" s="16">
        <v>0.51400000000000001</v>
      </c>
      <c r="AK296" s="16">
        <v>3.4000000000000002E-2</v>
      </c>
      <c r="AL296" s="16">
        <v>2.60000005364418E-2</v>
      </c>
      <c r="AM296" s="16">
        <v>0.17599999999999999</v>
      </c>
      <c r="AN296" s="16">
        <v>0.18099999999999999</v>
      </c>
      <c r="AO296" s="16">
        <v>0.52200000000000002</v>
      </c>
      <c r="AP296" s="5">
        <v>0</v>
      </c>
      <c r="AQ296" s="31">
        <v>8926.5302734375</v>
      </c>
      <c r="AR296" s="31">
        <v>10430.219999999999</v>
      </c>
    </row>
    <row r="297" spans="1:44" x14ac:dyDescent="0.3">
      <c r="A297" s="4">
        <v>700933000</v>
      </c>
      <c r="B297" s="3" t="s">
        <v>338</v>
      </c>
      <c r="C297" s="3" t="s">
        <v>1502</v>
      </c>
      <c r="D297" s="14">
        <v>85.843757629394531</v>
      </c>
      <c r="E297" s="14">
        <v>85.121170043945313</v>
      </c>
      <c r="F297" s="14">
        <v>84.235466003417969</v>
      </c>
      <c r="G297" s="14">
        <v>83.596603393554688</v>
      </c>
      <c r="H297" s="5">
        <v>255</v>
      </c>
      <c r="I297" s="15">
        <v>6</v>
      </c>
      <c r="J297" s="15">
        <v>8</v>
      </c>
      <c r="K297" s="3" t="s">
        <v>3900</v>
      </c>
      <c r="L297" s="3" t="s">
        <v>3909</v>
      </c>
      <c r="M297" s="3" t="s">
        <v>3919</v>
      </c>
      <c r="N297" s="3" t="s">
        <v>3921</v>
      </c>
      <c r="O297" s="17">
        <v>0.42500001192092901</v>
      </c>
      <c r="P297" s="32">
        <v>49.859129109999998</v>
      </c>
      <c r="Q297" s="32">
        <v>332.5</v>
      </c>
      <c r="R297" s="5">
        <v>502</v>
      </c>
      <c r="S297" s="5">
        <v>278</v>
      </c>
      <c r="T297" s="16">
        <v>0.55378484725952148</v>
      </c>
      <c r="U297" s="17">
        <v>0.3333333432674408</v>
      </c>
      <c r="V297" s="32">
        <v>49.601825349999999</v>
      </c>
      <c r="W297" s="32">
        <v>304.8780517578125</v>
      </c>
      <c r="X297" s="17">
        <v>0.31666666269302368</v>
      </c>
      <c r="Y297" s="32">
        <v>48.946589160000002</v>
      </c>
      <c r="Z297" s="32">
        <v>287.5</v>
      </c>
      <c r="AA297" s="5">
        <v>501</v>
      </c>
      <c r="AB297" s="5">
        <v>277</v>
      </c>
      <c r="AC297" s="16">
        <v>0.55378484725952148</v>
      </c>
      <c r="AD297" s="17">
        <v>0.21951219439506531</v>
      </c>
      <c r="AE297" s="32">
        <v>48.587599179999998</v>
      </c>
      <c r="AF297" s="32">
        <v>248.7804870605469</v>
      </c>
      <c r="AG297" s="16"/>
      <c r="AH297" s="16">
        <v>2.7E-2</v>
      </c>
      <c r="AI297" s="16"/>
      <c r="AJ297" s="16">
        <v>0.90200000000000002</v>
      </c>
      <c r="AK297" s="16">
        <v>5.5E-2</v>
      </c>
      <c r="AL297" s="16">
        <v>1.6000000759959221E-2</v>
      </c>
      <c r="AM297" s="16"/>
      <c r="AN297" s="16">
        <v>0.13300000000000001</v>
      </c>
      <c r="AO297" s="16">
        <v>0.47499999999999998</v>
      </c>
      <c r="AP297" s="5">
        <v>0</v>
      </c>
      <c r="AQ297" s="31">
        <v>9268.150390625</v>
      </c>
      <c r="AR297" s="31">
        <v>9675.82</v>
      </c>
    </row>
    <row r="298" spans="1:44" x14ac:dyDescent="0.3">
      <c r="A298" s="4">
        <v>710911050</v>
      </c>
      <c r="B298" s="3" t="s">
        <v>339</v>
      </c>
      <c r="C298" s="3" t="s">
        <v>1505</v>
      </c>
      <c r="D298" s="14">
        <v>84.378349304199219</v>
      </c>
      <c r="E298" s="14">
        <v>85.896224975585938</v>
      </c>
      <c r="F298" s="14">
        <v>87.158798217773438</v>
      </c>
      <c r="G298" s="14">
        <v>87.7591552734375</v>
      </c>
      <c r="H298" s="5">
        <v>328</v>
      </c>
      <c r="I298" s="15">
        <v>7</v>
      </c>
      <c r="J298" s="15">
        <v>12</v>
      </c>
      <c r="K298" s="3" t="s">
        <v>3805</v>
      </c>
      <c r="L298" s="3" t="s">
        <v>3909</v>
      </c>
      <c r="M298" s="3" t="s">
        <v>3917</v>
      </c>
      <c r="N298" s="3" t="s">
        <v>3921</v>
      </c>
      <c r="O298" s="17">
        <v>0.5</v>
      </c>
      <c r="P298" s="32">
        <v>49.265271939999998</v>
      </c>
      <c r="Q298" s="32">
        <v>332.69232177734381</v>
      </c>
      <c r="R298" s="5">
        <v>209</v>
      </c>
      <c r="S298" s="5">
        <v>209</v>
      </c>
      <c r="T298" s="16">
        <v>1</v>
      </c>
      <c r="U298" s="17">
        <v>0.5</v>
      </c>
      <c r="V298" s="32">
        <v>49.914849840000002</v>
      </c>
      <c r="W298" s="32">
        <v>332.69232177734381</v>
      </c>
      <c r="X298" s="17">
        <v>0.4079602062702179</v>
      </c>
      <c r="Y298" s="32">
        <v>50.842827219999997</v>
      </c>
      <c r="Z298" s="32">
        <v>303.48257446289063</v>
      </c>
      <c r="AA298" s="5">
        <v>209</v>
      </c>
      <c r="AB298" s="5">
        <v>209</v>
      </c>
      <c r="AC298" s="16">
        <v>1</v>
      </c>
      <c r="AD298" s="17">
        <v>0.4079602062702179</v>
      </c>
      <c r="AE298" s="32">
        <v>50.947837669999998</v>
      </c>
      <c r="AF298" s="32">
        <v>303.48257446289063</v>
      </c>
      <c r="AG298" s="16"/>
      <c r="AH298" s="16">
        <v>1.4999999999999999E-2</v>
      </c>
      <c r="AI298" s="16"/>
      <c r="AJ298" s="16">
        <v>0.96599999999999997</v>
      </c>
      <c r="AK298" s="16"/>
      <c r="AL298" s="16">
        <v>1.7999999225139621E-2</v>
      </c>
      <c r="AM298" s="16"/>
      <c r="AN298" s="16">
        <v>0.128</v>
      </c>
      <c r="AO298" s="16">
        <v>0.43730000000000002</v>
      </c>
      <c r="AP298" s="5">
        <v>1</v>
      </c>
      <c r="AQ298" s="31">
        <v>9525.2197265625</v>
      </c>
      <c r="AR298" s="31">
        <v>10123.01</v>
      </c>
    </row>
    <row r="299" spans="1:44" x14ac:dyDescent="0.3">
      <c r="A299" s="4">
        <v>710923000</v>
      </c>
      <c r="B299" s="3" t="s">
        <v>340</v>
      </c>
      <c r="C299" s="3" t="s">
        <v>1507</v>
      </c>
      <c r="D299" s="14">
        <v>88.636436462402344</v>
      </c>
      <c r="E299" s="14">
        <v>90.099571228027344</v>
      </c>
      <c r="F299" s="14">
        <v>86.52301025390625</v>
      </c>
      <c r="G299" s="14">
        <v>87.657508850097656</v>
      </c>
      <c r="H299" s="5">
        <v>299</v>
      </c>
      <c r="I299" s="15">
        <v>6</v>
      </c>
      <c r="J299" s="15">
        <v>8</v>
      </c>
      <c r="K299" s="3" t="s">
        <v>3805</v>
      </c>
      <c r="L299" s="3" t="s">
        <v>3909</v>
      </c>
      <c r="M299" s="3" t="s">
        <v>3916</v>
      </c>
      <c r="N299" s="3" t="s">
        <v>3921</v>
      </c>
      <c r="O299" s="17">
        <v>0.39426523447036738</v>
      </c>
      <c r="P299" s="32">
        <v>50.990856000000001</v>
      </c>
      <c r="Q299" s="32">
        <v>320.43011474609381</v>
      </c>
      <c r="R299" s="5">
        <v>596</v>
      </c>
      <c r="S299" s="5">
        <v>349</v>
      </c>
      <c r="T299" s="16">
        <v>0.58557045459747314</v>
      </c>
      <c r="U299" s="17">
        <v>0.29113924503326422</v>
      </c>
      <c r="V299" s="32">
        <v>51.612467240000001</v>
      </c>
      <c r="W299" s="32">
        <v>295.56961059570313</v>
      </c>
      <c r="X299" s="17">
        <v>0.27956989407539368</v>
      </c>
      <c r="Y299" s="32">
        <v>50.430421219999999</v>
      </c>
      <c r="Z299" s="32">
        <v>270.25088500976563</v>
      </c>
      <c r="AA299" s="5">
        <v>596</v>
      </c>
      <c r="AB299" s="5">
        <v>349</v>
      </c>
      <c r="AC299" s="16">
        <v>0.58557045459747314</v>
      </c>
      <c r="AD299" s="17">
        <v>0.16455696523189539</v>
      </c>
      <c r="AE299" s="32">
        <v>50.890201879999999</v>
      </c>
      <c r="AF299" s="32">
        <v>228.48101806640631</v>
      </c>
      <c r="AG299" s="16"/>
      <c r="AH299" s="16">
        <v>0.03</v>
      </c>
      <c r="AI299" s="16"/>
      <c r="AJ299" s="16">
        <v>0.93600000000000005</v>
      </c>
      <c r="AK299" s="16"/>
      <c r="AL299" s="16">
        <v>3.2999999821186073E-2</v>
      </c>
      <c r="AM299" s="16"/>
      <c r="AN299" s="16">
        <v>0.114</v>
      </c>
      <c r="AO299" s="16">
        <v>0.53500000000000003</v>
      </c>
      <c r="AP299" s="5">
        <v>0</v>
      </c>
      <c r="AQ299" s="31">
        <v>10100.9599609375</v>
      </c>
      <c r="AR299" s="31">
        <v>11508.31</v>
      </c>
    </row>
    <row r="300" spans="1:44" x14ac:dyDescent="0.3">
      <c r="A300" s="4">
        <v>461303000</v>
      </c>
      <c r="B300" s="3" t="s">
        <v>205</v>
      </c>
      <c r="C300" s="3" t="s">
        <v>1114</v>
      </c>
      <c r="D300" s="14">
        <v>85.08538818359375</v>
      </c>
      <c r="E300" s="14">
        <v>83.9127197265625</v>
      </c>
      <c r="F300" s="14">
        <v>92.827079772949219</v>
      </c>
      <c r="G300" s="14">
        <v>91.59930419921875</v>
      </c>
      <c r="H300" s="5">
        <v>294</v>
      </c>
      <c r="I300" s="15">
        <v>6</v>
      </c>
      <c r="J300" s="15">
        <v>8</v>
      </c>
      <c r="K300" s="3" t="s">
        <v>3838</v>
      </c>
      <c r="L300" s="3" t="s">
        <v>3913</v>
      </c>
      <c r="M300" s="3" t="s">
        <v>3916</v>
      </c>
      <c r="N300" s="3" t="s">
        <v>3921</v>
      </c>
      <c r="O300" s="17">
        <v>0.38007381558418268</v>
      </c>
      <c r="P300" s="32">
        <v>49.551800049999997</v>
      </c>
      <c r="Q300" s="32">
        <v>319.92620849609381</v>
      </c>
      <c r="R300" s="5">
        <v>538</v>
      </c>
      <c r="S300" s="5">
        <v>340</v>
      </c>
      <c r="T300" s="16">
        <v>0.63197028636932373</v>
      </c>
      <c r="U300" s="17">
        <v>0.3125</v>
      </c>
      <c r="V300" s="32">
        <v>49.113764529999997</v>
      </c>
      <c r="W300" s="32">
        <v>301.25</v>
      </c>
      <c r="X300" s="17">
        <v>0.39114391803741461</v>
      </c>
      <c r="Y300" s="32">
        <v>54.519599970000002</v>
      </c>
      <c r="Z300" s="32">
        <v>303.69003295898438</v>
      </c>
      <c r="AA300" s="5">
        <v>538</v>
      </c>
      <c r="AB300" s="5">
        <v>340</v>
      </c>
      <c r="AC300" s="16">
        <v>0.63197028636932373</v>
      </c>
      <c r="AD300" s="17">
        <v>0.30000001192092901</v>
      </c>
      <c r="AE300" s="32">
        <v>53.125266160000002</v>
      </c>
      <c r="AF300" s="32">
        <v>276.25</v>
      </c>
      <c r="AG300" s="16"/>
      <c r="AH300" s="16">
        <v>2.4E-2</v>
      </c>
      <c r="AI300" s="16"/>
      <c r="AJ300" s="16">
        <v>0.92900000000000005</v>
      </c>
      <c r="AK300" s="16">
        <v>3.4000000000000002E-2</v>
      </c>
      <c r="AL300" s="16">
        <v>1.4000000432133669E-2</v>
      </c>
      <c r="AM300" s="16"/>
      <c r="AN300" s="16">
        <v>0.17399999999999999</v>
      </c>
      <c r="AO300" s="16">
        <v>0.56000000000000005</v>
      </c>
      <c r="AP300" s="5">
        <v>0</v>
      </c>
      <c r="AQ300" s="31">
        <v>7121.14990234375</v>
      </c>
      <c r="AR300" s="31">
        <v>8623.1200000000008</v>
      </c>
    </row>
    <row r="301" spans="1:44" x14ac:dyDescent="0.3">
      <c r="A301" s="4">
        <v>551083000</v>
      </c>
      <c r="B301" s="3" t="s">
        <v>286</v>
      </c>
      <c r="C301" s="3" t="s">
        <v>1397</v>
      </c>
      <c r="D301" s="14">
        <v>84.341506958007813</v>
      </c>
      <c r="E301" s="14">
        <v>84.390510559082031</v>
      </c>
      <c r="F301" s="14">
        <v>88.3221435546875</v>
      </c>
      <c r="G301" s="14">
        <v>87.740837097167969</v>
      </c>
      <c r="H301" s="5">
        <v>355</v>
      </c>
      <c r="I301" s="15">
        <v>6</v>
      </c>
      <c r="J301" s="15">
        <v>8</v>
      </c>
      <c r="K301" s="3" t="s">
        <v>3845</v>
      </c>
      <c r="L301" s="3" t="s">
        <v>3907</v>
      </c>
      <c r="M301" s="3" t="s">
        <v>3917</v>
      </c>
      <c r="N301" s="3" t="s">
        <v>3921</v>
      </c>
      <c r="O301" s="17">
        <v>0.43026706576347351</v>
      </c>
      <c r="P301" s="32">
        <v>49.250342420000003</v>
      </c>
      <c r="Q301" s="32">
        <v>331.15725708007813</v>
      </c>
      <c r="R301" s="5">
        <v>625</v>
      </c>
      <c r="S301" s="5">
        <v>301</v>
      </c>
      <c r="T301" s="16">
        <v>0.48159998655319208</v>
      </c>
      <c r="U301" s="17">
        <v>0.30246913433074951</v>
      </c>
      <c r="V301" s="32">
        <v>49.306732590000003</v>
      </c>
      <c r="W301" s="32">
        <v>290.74075317382813</v>
      </c>
      <c r="X301" s="17">
        <v>0.36498516798019409</v>
      </c>
      <c r="Y301" s="32">
        <v>51.597442440000002</v>
      </c>
      <c r="Z301" s="32">
        <v>297.6260986328125</v>
      </c>
      <c r="AA301" s="5">
        <v>625</v>
      </c>
      <c r="AB301" s="5">
        <v>301</v>
      </c>
      <c r="AC301" s="16">
        <v>0.48159998655319208</v>
      </c>
      <c r="AD301" s="17">
        <v>0.2407407462596893</v>
      </c>
      <c r="AE301" s="32">
        <v>50.937448369999998</v>
      </c>
      <c r="AF301" s="32">
        <v>257.40740966796881</v>
      </c>
      <c r="AG301" s="16"/>
      <c r="AH301" s="16">
        <v>5.0999999999999997E-2</v>
      </c>
      <c r="AI301" s="16"/>
      <c r="AJ301" s="16">
        <v>0.89900000000000002</v>
      </c>
      <c r="AK301" s="16">
        <v>3.6999999999999998E-2</v>
      </c>
      <c r="AL301" s="16">
        <v>1.4000000432133669E-2</v>
      </c>
      <c r="AM301" s="16"/>
      <c r="AN301" s="16">
        <v>0.11799999999999999</v>
      </c>
      <c r="AO301" s="16">
        <v>0.41399999999999998</v>
      </c>
      <c r="AP301" s="5">
        <v>0</v>
      </c>
      <c r="AQ301" s="31">
        <v>7884.759765625</v>
      </c>
      <c r="AR301" s="31">
        <v>9114.33</v>
      </c>
    </row>
    <row r="302" spans="1:44" x14ac:dyDescent="0.3">
      <c r="A302" s="4">
        <v>910911050</v>
      </c>
      <c r="B302" s="3" t="s">
        <v>423</v>
      </c>
      <c r="C302" s="3" t="s">
        <v>1680</v>
      </c>
      <c r="D302" s="14">
        <v>85.15789794921875</v>
      </c>
      <c r="E302" s="14">
        <v>86.596061706542969</v>
      </c>
      <c r="F302" s="14">
        <v>79.589675903320313</v>
      </c>
      <c r="G302" s="14">
        <v>78.696273803710938</v>
      </c>
      <c r="H302" s="5">
        <v>165</v>
      </c>
      <c r="I302" s="15">
        <v>7</v>
      </c>
      <c r="J302" s="15">
        <v>12</v>
      </c>
      <c r="K302" s="3" t="s">
        <v>3825</v>
      </c>
      <c r="L302" s="3" t="s">
        <v>3910</v>
      </c>
      <c r="M302" s="3" t="s">
        <v>3917</v>
      </c>
      <c r="N302" s="3" t="s">
        <v>3921</v>
      </c>
      <c r="O302" s="17">
        <v>0.47540983557701111</v>
      </c>
      <c r="P302" s="32">
        <v>49.581182869999999</v>
      </c>
      <c r="Q302" s="32">
        <v>322.9508056640625</v>
      </c>
      <c r="R302" s="5">
        <v>92</v>
      </c>
      <c r="S302" s="5">
        <v>54</v>
      </c>
      <c r="T302" s="16">
        <v>0.58695650100708008</v>
      </c>
      <c r="U302" s="17">
        <v>0.34285715222358698</v>
      </c>
      <c r="V302" s="32">
        <v>50.197495510000003</v>
      </c>
      <c r="W302" s="32">
        <v>280</v>
      </c>
      <c r="X302" s="17">
        <v>0.27536231279373169</v>
      </c>
      <c r="Y302" s="32">
        <v>45.933060500000003</v>
      </c>
      <c r="Z302" s="32"/>
      <c r="AA302" s="5">
        <v>92</v>
      </c>
      <c r="AB302" s="5">
        <v>54</v>
      </c>
      <c r="AC302" s="16">
        <v>0.58695650100708008</v>
      </c>
      <c r="AD302" s="17">
        <v>0.13953489065170291</v>
      </c>
      <c r="AE302" s="32">
        <v>45.809024479999998</v>
      </c>
      <c r="AF302" s="32"/>
      <c r="AG302" s="16">
        <v>4.2000000000000003E-2</v>
      </c>
      <c r="AH302" s="16"/>
      <c r="AI302" s="16"/>
      <c r="AJ302" s="16">
        <v>0.92100000000000004</v>
      </c>
      <c r="AK302" s="16"/>
      <c r="AL302" s="16">
        <v>3.5999998450279243E-2</v>
      </c>
      <c r="AM302" s="16"/>
      <c r="AN302" s="16">
        <v>0.127</v>
      </c>
      <c r="AO302" s="16">
        <v>0.47599999999999998</v>
      </c>
      <c r="AP302" s="5">
        <v>0</v>
      </c>
      <c r="AQ302" s="31">
        <v>9150.669921875</v>
      </c>
      <c r="AR302" s="31">
        <v>9892.25</v>
      </c>
    </row>
    <row r="303" spans="1:44" x14ac:dyDescent="0.3">
      <c r="A303" s="4">
        <v>121081050</v>
      </c>
      <c r="B303" s="3" t="s">
        <v>48</v>
      </c>
      <c r="C303" s="3" t="s">
        <v>685</v>
      </c>
      <c r="D303" s="14">
        <v>88.882774353027344</v>
      </c>
      <c r="E303" s="14">
        <v>88.486846923828125</v>
      </c>
      <c r="F303" s="14">
        <v>80.63739013671875</v>
      </c>
      <c r="G303" s="14">
        <v>83.568794250488281</v>
      </c>
      <c r="H303" s="5">
        <v>271</v>
      </c>
      <c r="I303" s="15">
        <v>7</v>
      </c>
      <c r="J303" s="15">
        <v>12</v>
      </c>
      <c r="K303" s="3" t="s">
        <v>3804</v>
      </c>
      <c r="L303" s="3" t="s">
        <v>3910</v>
      </c>
      <c r="M303" s="3" t="s">
        <v>3916</v>
      </c>
      <c r="N303" s="3" t="s">
        <v>3921</v>
      </c>
      <c r="O303" s="17">
        <v>0.61029410362243652</v>
      </c>
      <c r="P303" s="32">
        <v>51.090686359999999</v>
      </c>
      <c r="Q303" s="32">
        <v>367.64706420898438</v>
      </c>
      <c r="R303" s="5">
        <v>178</v>
      </c>
      <c r="S303" s="5">
        <v>110</v>
      </c>
      <c r="T303" s="16">
        <v>0.61797749996185303</v>
      </c>
      <c r="U303" s="17">
        <v>0.53658539056777954</v>
      </c>
      <c r="V303" s="32">
        <v>50.961130830000002</v>
      </c>
      <c r="W303" s="32">
        <v>348.78048706054688</v>
      </c>
      <c r="X303" s="17">
        <v>0.36551722884178162</v>
      </c>
      <c r="Y303" s="32">
        <v>46.612667989999998</v>
      </c>
      <c r="Z303" s="32">
        <v>294.48275756835938</v>
      </c>
      <c r="AA303" s="5">
        <v>178</v>
      </c>
      <c r="AB303" s="5">
        <v>110</v>
      </c>
      <c r="AC303" s="16">
        <v>0.61797749996185303</v>
      </c>
      <c r="AD303" s="17">
        <v>0.32941177487373352</v>
      </c>
      <c r="AE303" s="32">
        <v>48.571827820000003</v>
      </c>
      <c r="AF303" s="32">
        <v>280</v>
      </c>
      <c r="AG303" s="16">
        <v>5.8999999999999997E-2</v>
      </c>
      <c r="AH303" s="16">
        <v>1.7999999999999999E-2</v>
      </c>
      <c r="AI303" s="16"/>
      <c r="AJ303" s="16">
        <v>0.90400000000000003</v>
      </c>
      <c r="AK303" s="16"/>
      <c r="AL303" s="16">
        <v>1.7999999225139621E-2</v>
      </c>
      <c r="AM303" s="16"/>
      <c r="AN303" s="16">
        <v>0.18099999999999999</v>
      </c>
      <c r="AO303" s="16">
        <v>0.48699999999999999</v>
      </c>
      <c r="AP303" s="5">
        <v>0</v>
      </c>
      <c r="AQ303" s="31">
        <v>9377.009765625</v>
      </c>
      <c r="AR303" s="31">
        <v>9971.74</v>
      </c>
    </row>
    <row r="304" spans="1:44" x14ac:dyDescent="0.3">
      <c r="A304" s="4">
        <v>731082050</v>
      </c>
      <c r="B304" s="3" t="s">
        <v>349</v>
      </c>
      <c r="C304" s="3" t="s">
        <v>1523</v>
      </c>
      <c r="D304" s="14">
        <v>94.713348388671875</v>
      </c>
      <c r="E304" s="14">
        <v>94.301803588867188</v>
      </c>
      <c r="F304" s="14">
        <v>94.309486389160156</v>
      </c>
      <c r="G304" s="14">
        <v>94.903488159179688</v>
      </c>
      <c r="H304" s="5">
        <v>744</v>
      </c>
      <c r="I304" s="15">
        <v>7</v>
      </c>
      <c r="J304" s="15">
        <v>8</v>
      </c>
      <c r="K304" s="3" t="s">
        <v>3866</v>
      </c>
      <c r="L304" s="3" t="s">
        <v>3907</v>
      </c>
      <c r="M304" s="3" t="s">
        <v>3917</v>
      </c>
      <c r="N304" s="3" t="s">
        <v>3923</v>
      </c>
      <c r="O304" s="17">
        <v>0.48554912209510798</v>
      </c>
      <c r="P304" s="32">
        <v>53.453518160000002</v>
      </c>
      <c r="Q304" s="32">
        <v>346.24276733398438</v>
      </c>
      <c r="R304" s="5">
        <v>1309</v>
      </c>
      <c r="S304" s="5">
        <v>850</v>
      </c>
      <c r="T304" s="16">
        <v>0.64935064315795898</v>
      </c>
      <c r="U304" s="17">
        <v>0.35853132605552668</v>
      </c>
      <c r="V304" s="32">
        <v>53.309634080000002</v>
      </c>
      <c r="W304" s="32">
        <v>317.0626220703125</v>
      </c>
      <c r="X304" s="17">
        <v>0.40928882360458368</v>
      </c>
      <c r="Y304" s="32">
        <v>55.481177170000002</v>
      </c>
      <c r="Z304" s="32">
        <v>315.23947143554688</v>
      </c>
      <c r="AA304" s="5">
        <v>1312</v>
      </c>
      <c r="AB304" s="5">
        <v>853</v>
      </c>
      <c r="AC304" s="16">
        <v>0.64935064315795898</v>
      </c>
      <c r="AD304" s="17">
        <v>0.30434781312942499</v>
      </c>
      <c r="AE304" s="32">
        <v>54.99879499</v>
      </c>
      <c r="AF304" s="32">
        <v>287.82608032226563</v>
      </c>
      <c r="AG304" s="16">
        <v>9.0000000000000011E-3</v>
      </c>
      <c r="AH304" s="16">
        <v>0.17199999999999999</v>
      </c>
      <c r="AI304" s="16">
        <v>1.0999999999999999E-2</v>
      </c>
      <c r="AJ304" s="16">
        <v>0.67500000000000004</v>
      </c>
      <c r="AK304" s="16">
        <v>5.0999999999999997E-2</v>
      </c>
      <c r="AL304" s="16">
        <v>8.2000002264976501E-2</v>
      </c>
      <c r="AM304" s="16">
        <v>8.7000000000000008E-2</v>
      </c>
      <c r="AN304" s="16">
        <v>0.13400000000000001</v>
      </c>
      <c r="AO304" s="16">
        <v>0.59899999999999998</v>
      </c>
      <c r="AP304" s="5">
        <v>0</v>
      </c>
      <c r="AQ304" s="31">
        <v>8187.66015625</v>
      </c>
      <c r="AR304" s="31">
        <v>8680.67</v>
      </c>
    </row>
    <row r="305" spans="1:44" x14ac:dyDescent="0.3">
      <c r="A305" s="4">
        <v>1081423000</v>
      </c>
      <c r="B305" s="3" t="s">
        <v>513</v>
      </c>
      <c r="C305" s="3" t="s">
        <v>2015</v>
      </c>
      <c r="D305" s="14">
        <v>89.928543090820313</v>
      </c>
      <c r="E305" s="14">
        <v>89.620094299316406</v>
      </c>
      <c r="F305" s="14">
        <v>89.621147155761719</v>
      </c>
      <c r="G305" s="14">
        <v>90.210311889648438</v>
      </c>
      <c r="H305" s="5">
        <v>561</v>
      </c>
      <c r="I305" s="15">
        <v>6</v>
      </c>
      <c r="J305" s="15">
        <v>8</v>
      </c>
      <c r="K305" s="3" t="s">
        <v>3853</v>
      </c>
      <c r="L305" s="3" t="s">
        <v>3907</v>
      </c>
      <c r="M305" s="3" t="s">
        <v>3917</v>
      </c>
      <c r="N305" s="3" t="s">
        <v>3921</v>
      </c>
      <c r="O305" s="17">
        <v>0.447265625</v>
      </c>
      <c r="P305" s="32">
        <v>51.514480089999999</v>
      </c>
      <c r="Q305" s="32">
        <v>347.0703125</v>
      </c>
      <c r="R305" s="5">
        <v>1063</v>
      </c>
      <c r="S305" s="5">
        <v>565</v>
      </c>
      <c r="T305" s="16">
        <v>0.53151458501815796</v>
      </c>
      <c r="U305" s="17">
        <v>0.30923694372177118</v>
      </c>
      <c r="V305" s="32">
        <v>51.418820019999998</v>
      </c>
      <c r="W305" s="32">
        <v>310.8433837890625</v>
      </c>
      <c r="X305" s="17">
        <v>0.40234375</v>
      </c>
      <c r="Y305" s="32">
        <v>52.440046500000001</v>
      </c>
      <c r="Z305" s="32">
        <v>311.328125</v>
      </c>
      <c r="AA305" s="5">
        <v>1065</v>
      </c>
      <c r="AB305" s="5">
        <v>567</v>
      </c>
      <c r="AC305" s="16">
        <v>0.53151458501815796</v>
      </c>
      <c r="AD305" s="17">
        <v>0.26104417443275452</v>
      </c>
      <c r="AE305" s="32">
        <v>52.337683009999999</v>
      </c>
      <c r="AF305" s="32">
        <v>270.2811279296875</v>
      </c>
      <c r="AG305" s="16">
        <v>1.0999999999999999E-2</v>
      </c>
      <c r="AH305" s="16">
        <v>4.4999999999999998E-2</v>
      </c>
      <c r="AI305" s="16">
        <v>9.0000000000000011E-3</v>
      </c>
      <c r="AJ305" s="16">
        <v>0.89300000000000002</v>
      </c>
      <c r="AK305" s="16">
        <v>3.9E-2</v>
      </c>
      <c r="AL305" s="16">
        <v>4.0000001899898052E-3</v>
      </c>
      <c r="AM305" s="16"/>
      <c r="AN305" s="16">
        <v>0.16200000000000001</v>
      </c>
      <c r="AO305" s="16">
        <v>0.53600000000000003</v>
      </c>
      <c r="AP305" s="5">
        <v>0</v>
      </c>
      <c r="AQ305" s="31">
        <v>8616.25</v>
      </c>
      <c r="AR305" s="31">
        <v>9765.51</v>
      </c>
    </row>
    <row r="306" spans="1:44" x14ac:dyDescent="0.3">
      <c r="A306" s="4">
        <v>141271050</v>
      </c>
      <c r="B306" s="3" t="s">
        <v>60</v>
      </c>
      <c r="C306" s="3" t="s">
        <v>708</v>
      </c>
      <c r="D306" s="14">
        <v>87.302726745605469</v>
      </c>
      <c r="E306" s="14">
        <v>86.570663452148438</v>
      </c>
      <c r="F306" s="14">
        <v>87.301933288574219</v>
      </c>
      <c r="G306" s="14">
        <v>84.801658630371094</v>
      </c>
      <c r="H306" s="5">
        <v>347</v>
      </c>
      <c r="I306" s="15">
        <v>7</v>
      </c>
      <c r="J306" s="15">
        <v>12</v>
      </c>
      <c r="K306" s="3" t="s">
        <v>3864</v>
      </c>
      <c r="L306" s="3" t="s">
        <v>3909</v>
      </c>
      <c r="M306" s="3" t="s">
        <v>3917</v>
      </c>
      <c r="N306" s="3" t="s">
        <v>3921</v>
      </c>
      <c r="O306" s="17">
        <v>0.46629214286804199</v>
      </c>
      <c r="P306" s="32">
        <v>50.450372489999999</v>
      </c>
      <c r="Q306" s="32">
        <v>333.70785522460938</v>
      </c>
      <c r="R306" s="5">
        <v>226</v>
      </c>
      <c r="S306" s="5">
        <v>95</v>
      </c>
      <c r="T306" s="16">
        <v>0.42035397887229919</v>
      </c>
      <c r="U306" s="17">
        <v>0.28787878155708307</v>
      </c>
      <c r="V306" s="32">
        <v>50.187235790000003</v>
      </c>
      <c r="W306" s="32">
        <v>281.81817626953131</v>
      </c>
      <c r="X306" s="17">
        <v>0.42920354008674622</v>
      </c>
      <c r="Y306" s="32">
        <v>50.935672709999999</v>
      </c>
      <c r="Z306" s="32">
        <v>305.752197265625</v>
      </c>
      <c r="AA306" s="5">
        <v>226</v>
      </c>
      <c r="AB306" s="5">
        <v>95</v>
      </c>
      <c r="AC306" s="16">
        <v>0.42035397887229919</v>
      </c>
      <c r="AD306" s="17">
        <v>0.26829269528388983</v>
      </c>
      <c r="AE306" s="32">
        <v>49.270884789999997</v>
      </c>
      <c r="AF306" s="32">
        <v>231.70732116699219</v>
      </c>
      <c r="AG306" s="16">
        <v>1.4E-2</v>
      </c>
      <c r="AH306" s="16"/>
      <c r="AI306" s="16"/>
      <c r="AJ306" s="16">
        <v>0.94800000000000006</v>
      </c>
      <c r="AK306" s="16">
        <v>1.4E-2</v>
      </c>
      <c r="AL306" s="16">
        <v>2.300000004470348E-2</v>
      </c>
      <c r="AM306" s="16"/>
      <c r="AN306" s="16">
        <v>0.104</v>
      </c>
      <c r="AO306" s="16">
        <v>0.28399999999999997</v>
      </c>
      <c r="AP306" s="5">
        <v>0</v>
      </c>
      <c r="AQ306" s="31">
        <v>8094.6298828125</v>
      </c>
      <c r="AR306" s="31">
        <v>9008.67</v>
      </c>
    </row>
    <row r="307" spans="1:44" x14ac:dyDescent="0.3">
      <c r="A307" s="4">
        <v>450761050</v>
      </c>
      <c r="B307" s="3" t="s">
        <v>201</v>
      </c>
      <c r="C307" s="3" t="s">
        <v>1107</v>
      </c>
      <c r="D307" s="14">
        <v>83.177253723144531</v>
      </c>
      <c r="E307" s="14">
        <v>79.312828063964844</v>
      </c>
      <c r="F307" s="14">
        <v>74.589363098144531</v>
      </c>
      <c r="G307" s="14">
        <v>75.789199829101563</v>
      </c>
      <c r="H307" s="5">
        <v>242</v>
      </c>
      <c r="I307" s="15">
        <v>6</v>
      </c>
      <c r="J307" s="15">
        <v>12</v>
      </c>
      <c r="K307" s="3" t="s">
        <v>3870</v>
      </c>
      <c r="L307" s="3" t="s">
        <v>3909</v>
      </c>
      <c r="M307" s="3" t="s">
        <v>3917</v>
      </c>
      <c r="N307" s="3" t="s">
        <v>3923</v>
      </c>
      <c r="O307" s="17">
        <v>0.58015269041061401</v>
      </c>
      <c r="P307" s="32">
        <v>48.778530879999998</v>
      </c>
      <c r="Q307" s="32">
        <v>362.59542846679688</v>
      </c>
      <c r="R307" s="5">
        <v>206</v>
      </c>
      <c r="S307" s="5">
        <v>98</v>
      </c>
      <c r="T307" s="16">
        <v>0.47572815418243408</v>
      </c>
      <c r="U307" s="17">
        <v>0.3333333432674408</v>
      </c>
      <c r="V307" s="32">
        <v>47.255995030000001</v>
      </c>
      <c r="W307" s="32"/>
      <c r="X307" s="17">
        <v>0.21666666865348819</v>
      </c>
      <c r="Y307" s="32">
        <v>42.689572689999999</v>
      </c>
      <c r="Z307" s="32">
        <v>271.66665649414063</v>
      </c>
      <c r="AA307" s="5">
        <v>205</v>
      </c>
      <c r="AB307" s="5">
        <v>97</v>
      </c>
      <c r="AC307" s="16">
        <v>0.47572815418243408</v>
      </c>
      <c r="AD307" s="17">
        <v>7.4074074625968933E-2</v>
      </c>
      <c r="AE307" s="32">
        <v>44.1606661</v>
      </c>
      <c r="AF307" s="32"/>
      <c r="AG307" s="16"/>
      <c r="AH307" s="16"/>
      <c r="AI307" s="16"/>
      <c r="AJ307" s="16">
        <v>0.91700000000000004</v>
      </c>
      <c r="AK307" s="16">
        <v>4.4999999999999998E-2</v>
      </c>
      <c r="AL307" s="16">
        <v>3.7000000476837158E-2</v>
      </c>
      <c r="AM307" s="16"/>
      <c r="AN307" s="16">
        <v>0.14099999999999999</v>
      </c>
      <c r="AO307" s="16">
        <v>0.40300000000000002</v>
      </c>
      <c r="AP307" s="5">
        <v>0</v>
      </c>
      <c r="AQ307" s="31">
        <v>8784.009765625</v>
      </c>
      <c r="AR307" s="31">
        <v>10219.200000000001</v>
      </c>
    </row>
    <row r="308" spans="1:44" x14ac:dyDescent="0.3">
      <c r="A308" s="4">
        <v>361383000</v>
      </c>
      <c r="B308" s="3" t="s">
        <v>162</v>
      </c>
      <c r="C308" s="3" t="s">
        <v>984</v>
      </c>
      <c r="D308" s="14">
        <v>94.226997375488281</v>
      </c>
      <c r="E308" s="14">
        <v>94.411865234375</v>
      </c>
      <c r="F308" s="14">
        <v>95.703704833984375</v>
      </c>
      <c r="G308" s="14">
        <v>94.100105285644531</v>
      </c>
      <c r="H308" s="5">
        <v>56</v>
      </c>
      <c r="I308" s="15">
        <v>7</v>
      </c>
      <c r="J308" s="15">
        <v>8</v>
      </c>
      <c r="K308" s="3" t="s">
        <v>3840</v>
      </c>
      <c r="L308" s="3" t="s">
        <v>3913</v>
      </c>
      <c r="M308" s="3" t="s">
        <v>3916</v>
      </c>
      <c r="N308" s="3" t="s">
        <v>3923</v>
      </c>
      <c r="O308" s="17">
        <v>0.35185185074806208</v>
      </c>
      <c r="P308" s="32">
        <v>53.256423429999998</v>
      </c>
      <c r="Q308" s="32"/>
      <c r="R308" s="5">
        <v>124</v>
      </c>
      <c r="S308" s="5">
        <v>59</v>
      </c>
      <c r="T308" s="16">
        <v>0.47580644488334661</v>
      </c>
      <c r="U308" s="17">
        <v>0</v>
      </c>
      <c r="V308" s="32">
        <v>53.354085060000003</v>
      </c>
      <c r="W308" s="32"/>
      <c r="X308" s="17">
        <v>0.3888888955116272</v>
      </c>
      <c r="Y308" s="32">
        <v>56.385545479999998</v>
      </c>
      <c r="Z308" s="32"/>
      <c r="AA308" s="5">
        <v>124</v>
      </c>
      <c r="AB308" s="5">
        <v>59</v>
      </c>
      <c r="AC308" s="16">
        <v>0.47580644488334661</v>
      </c>
      <c r="AD308" s="17">
        <v>0.26315790414810181</v>
      </c>
      <c r="AE308" s="32">
        <v>54.543266379999999</v>
      </c>
      <c r="AF308" s="32"/>
      <c r="AG308" s="16"/>
      <c r="AH308" s="16"/>
      <c r="AI308" s="16"/>
      <c r="AJ308" s="16">
        <v>0.94600000000000006</v>
      </c>
      <c r="AK308" s="16"/>
      <c r="AL308" s="16">
        <v>5.4000001400709152E-2</v>
      </c>
      <c r="AM308" s="16"/>
      <c r="AN308" s="16">
        <v>0.17899999999999999</v>
      </c>
      <c r="AO308" s="16">
        <v>0.26300000000000001</v>
      </c>
      <c r="AP308" s="5">
        <v>0</v>
      </c>
      <c r="AQ308" s="31">
        <v>10320.7998046875</v>
      </c>
      <c r="AR308" s="31">
        <v>11162.92</v>
      </c>
    </row>
    <row r="309" spans="1:44" x14ac:dyDescent="0.3">
      <c r="A309" s="4">
        <v>720743000</v>
      </c>
      <c r="B309" s="3" t="s">
        <v>344</v>
      </c>
      <c r="C309" s="3" t="s">
        <v>742</v>
      </c>
      <c r="D309" s="14">
        <v>78.644149780273438</v>
      </c>
      <c r="E309" s="14">
        <v>80.181976318359375</v>
      </c>
      <c r="F309" s="14">
        <v>77.011489868164063</v>
      </c>
      <c r="G309" s="14">
        <v>78.765449523925781</v>
      </c>
      <c r="H309" s="5">
        <v>291</v>
      </c>
      <c r="I309" s="15">
        <v>6</v>
      </c>
      <c r="J309" s="15">
        <v>8</v>
      </c>
      <c r="K309" s="3" t="s">
        <v>3887</v>
      </c>
      <c r="L309" s="3" t="s">
        <v>3910</v>
      </c>
      <c r="M309" s="3" t="s">
        <v>3919</v>
      </c>
      <c r="N309" s="3" t="s">
        <v>3923</v>
      </c>
      <c r="O309" s="17">
        <v>0.24814814329147339</v>
      </c>
      <c r="P309" s="32">
        <v>46.941496479999998</v>
      </c>
      <c r="Q309" s="32">
        <v>271.11111450195313</v>
      </c>
      <c r="R309" s="5">
        <v>564</v>
      </c>
      <c r="S309" s="5">
        <v>564</v>
      </c>
      <c r="T309" s="16">
        <v>1</v>
      </c>
      <c r="U309" s="17">
        <v>0.24814814329147339</v>
      </c>
      <c r="V309" s="32">
        <v>47.607020210000002</v>
      </c>
      <c r="W309" s="32">
        <v>271.11111450195313</v>
      </c>
      <c r="X309" s="17">
        <v>0.1111111119389534</v>
      </c>
      <c r="Y309" s="32">
        <v>44.260701619999999</v>
      </c>
      <c r="Z309" s="32"/>
      <c r="AA309" s="5">
        <v>564</v>
      </c>
      <c r="AB309" s="5">
        <v>564</v>
      </c>
      <c r="AC309" s="16">
        <v>1</v>
      </c>
      <c r="AD309" s="17">
        <v>0.1111111119389534</v>
      </c>
      <c r="AE309" s="32">
        <v>45.848248150000003</v>
      </c>
      <c r="AF309" s="32"/>
      <c r="AG309" s="16">
        <v>0.27100000000000002</v>
      </c>
      <c r="AH309" s="16">
        <v>2.4E-2</v>
      </c>
      <c r="AI309" s="16"/>
      <c r="AJ309" s="16">
        <v>0.61899999999999999</v>
      </c>
      <c r="AK309" s="16">
        <v>8.6000000000000007E-2</v>
      </c>
      <c r="AL309" s="16">
        <v>0</v>
      </c>
      <c r="AM309" s="16"/>
      <c r="AN309" s="16">
        <v>0.113</v>
      </c>
      <c r="AO309" s="16">
        <v>0.54189999999999994</v>
      </c>
      <c r="AP309" s="5">
        <v>1</v>
      </c>
      <c r="AQ309" s="31">
        <v>10902.2998046875</v>
      </c>
      <c r="AR309" s="31">
        <v>13137.68</v>
      </c>
    </row>
    <row r="310" spans="1:44" x14ac:dyDescent="0.3">
      <c r="A310" s="4">
        <v>810951050</v>
      </c>
      <c r="B310" s="3" t="s">
        <v>385</v>
      </c>
      <c r="C310" s="3" t="s">
        <v>1593</v>
      </c>
      <c r="D310" s="14">
        <v>81.111007690429688</v>
      </c>
      <c r="E310" s="14">
        <v>80.898284912109375</v>
      </c>
      <c r="F310" s="14">
        <v>81.996826171875</v>
      </c>
      <c r="G310" s="14">
        <v>81.211357116699219</v>
      </c>
      <c r="H310" s="5">
        <v>212</v>
      </c>
      <c r="I310" s="15">
        <v>7</v>
      </c>
      <c r="J310" s="15">
        <v>12</v>
      </c>
      <c r="K310" s="3" t="s">
        <v>3868</v>
      </c>
      <c r="L310" s="3" t="s">
        <v>3913</v>
      </c>
      <c r="M310" s="3" t="s">
        <v>3916</v>
      </c>
      <c r="N310" s="3" t="s">
        <v>3923</v>
      </c>
      <c r="O310" s="17">
        <v>0.31730768084526062</v>
      </c>
      <c r="P310" s="32">
        <v>47.941187929999998</v>
      </c>
      <c r="Q310" s="32">
        <v>284.61538696289063</v>
      </c>
      <c r="R310" s="5">
        <v>135</v>
      </c>
      <c r="S310" s="5">
        <v>92</v>
      </c>
      <c r="T310" s="16">
        <v>0.68148148059844971</v>
      </c>
      <c r="U310" s="17">
        <v>0.27777779102325439</v>
      </c>
      <c r="V310" s="32">
        <v>47.896317719999999</v>
      </c>
      <c r="W310" s="32">
        <v>275</v>
      </c>
      <c r="X310" s="17">
        <v>0.1458333283662796</v>
      </c>
      <c r="Y310" s="32">
        <v>47.494474840000002</v>
      </c>
      <c r="Z310" s="32"/>
      <c r="AA310" s="5">
        <v>134</v>
      </c>
      <c r="AB310" s="5">
        <v>91</v>
      </c>
      <c r="AC310" s="16">
        <v>0.68148148059844971</v>
      </c>
      <c r="AD310" s="17">
        <v>0.1029411777853966</v>
      </c>
      <c r="AE310" s="32">
        <v>47.235121460000002</v>
      </c>
      <c r="AF310" s="32"/>
      <c r="AG310" s="16">
        <v>2.8000000000000001E-2</v>
      </c>
      <c r="AH310" s="16"/>
      <c r="AI310" s="16"/>
      <c r="AJ310" s="16">
        <v>0.93400000000000005</v>
      </c>
      <c r="AK310" s="16"/>
      <c r="AL310" s="16">
        <v>3.7999998778104782E-2</v>
      </c>
      <c r="AM310" s="16"/>
      <c r="AN310" s="16">
        <v>0.14199999999999999</v>
      </c>
      <c r="AO310" s="16">
        <v>0.63100000000000001</v>
      </c>
      <c r="AP310" s="5">
        <v>0</v>
      </c>
      <c r="AQ310" s="31">
        <v>9346.7099609375</v>
      </c>
      <c r="AR310" s="31">
        <v>9698.08</v>
      </c>
    </row>
    <row r="311" spans="1:44" x14ac:dyDescent="0.3">
      <c r="A311" s="4">
        <v>1051251050</v>
      </c>
      <c r="B311" s="3" t="s">
        <v>498</v>
      </c>
      <c r="C311" s="3" t="s">
        <v>1990</v>
      </c>
      <c r="D311" s="14">
        <v>90.233940124511719</v>
      </c>
      <c r="E311" s="14">
        <v>89.0009765625</v>
      </c>
      <c r="F311" s="14">
        <v>86.972984313964844</v>
      </c>
      <c r="G311" s="14">
        <v>90.208953857421875</v>
      </c>
      <c r="H311" s="5">
        <v>33</v>
      </c>
      <c r="I311" s="15">
        <v>7</v>
      </c>
      <c r="J311" s="15">
        <v>12</v>
      </c>
      <c r="K311" s="3" t="s">
        <v>161</v>
      </c>
      <c r="L311" s="3" t="s">
        <v>3911</v>
      </c>
      <c r="M311" s="3" t="s">
        <v>3916</v>
      </c>
      <c r="N311" s="3" t="s">
        <v>3921</v>
      </c>
      <c r="O311" s="17">
        <v>0.35294118523597717</v>
      </c>
      <c r="P311" s="32">
        <v>51.638244550000003</v>
      </c>
      <c r="Q311" s="32"/>
      <c r="R311" s="5">
        <v>28</v>
      </c>
      <c r="S311" s="5">
        <v>12</v>
      </c>
      <c r="T311" s="16">
        <v>0.4285714328289032</v>
      </c>
      <c r="U311" s="17">
        <v>0</v>
      </c>
      <c r="V311" s="32">
        <v>51.168775830000001</v>
      </c>
      <c r="W311" s="32"/>
      <c r="X311" s="17">
        <v>0</v>
      </c>
      <c r="Y311" s="32">
        <v>50.722296630000002</v>
      </c>
      <c r="Z311" s="32"/>
      <c r="AA311" s="5">
        <v>28</v>
      </c>
      <c r="AB311" s="5">
        <v>12</v>
      </c>
      <c r="AC311" s="16">
        <v>0.4285714328289032</v>
      </c>
      <c r="AD311" s="17">
        <v>0</v>
      </c>
      <c r="AE311" s="32">
        <v>52.336914540000002</v>
      </c>
      <c r="AF311" s="32"/>
      <c r="AG311" s="16"/>
      <c r="AH311" s="16"/>
      <c r="AI311" s="16"/>
      <c r="AJ311" s="16">
        <v>0.84799999999999998</v>
      </c>
      <c r="AK311" s="16"/>
      <c r="AL311" s="16">
        <v>0.1519999951124191</v>
      </c>
      <c r="AM311" s="16"/>
      <c r="AN311" s="16">
        <v>0.182</v>
      </c>
      <c r="AO311" s="16">
        <v>0.45500000000000002</v>
      </c>
      <c r="AP311" s="5">
        <v>0</v>
      </c>
      <c r="AQ311" s="31">
        <v>20335.560546875</v>
      </c>
      <c r="AR311" s="31">
        <v>23520.58</v>
      </c>
    </row>
    <row r="312" spans="1:44" x14ac:dyDescent="0.3">
      <c r="A312" s="4">
        <v>1120993000</v>
      </c>
      <c r="B312" s="3" t="s">
        <v>525</v>
      </c>
      <c r="C312" s="3" t="s">
        <v>2038</v>
      </c>
      <c r="D312" s="14">
        <v>79.692520141601563</v>
      </c>
      <c r="E312" s="14">
        <v>80.86712646484375</v>
      </c>
      <c r="F312" s="14">
        <v>84.208595275878906</v>
      </c>
      <c r="G312" s="14">
        <v>84.976547241210938</v>
      </c>
      <c r="H312" s="5">
        <v>70</v>
      </c>
      <c r="I312" s="15">
        <v>6</v>
      </c>
      <c r="J312" s="15">
        <v>8</v>
      </c>
      <c r="K312" s="3" t="s">
        <v>3816</v>
      </c>
      <c r="L312" s="3" t="s">
        <v>3907</v>
      </c>
      <c r="M312" s="3" t="s">
        <v>3917</v>
      </c>
      <c r="N312" s="3" t="s">
        <v>3921</v>
      </c>
      <c r="O312" s="17">
        <v>0.16393442451953891</v>
      </c>
      <c r="P312" s="32">
        <v>47.366346010000001</v>
      </c>
      <c r="Q312" s="32"/>
      <c r="R312" s="5">
        <v>125</v>
      </c>
      <c r="S312" s="5">
        <v>88</v>
      </c>
      <c r="T312" s="16">
        <v>0.70399999618530273</v>
      </c>
      <c r="U312" s="17">
        <v>7.5000002980232239E-2</v>
      </c>
      <c r="V312" s="32">
        <v>47.883731230000002</v>
      </c>
      <c r="W312" s="32"/>
      <c r="X312" s="17">
        <v>0.10000000149011611</v>
      </c>
      <c r="Y312" s="32">
        <v>48.929155350000002</v>
      </c>
      <c r="Z312" s="32"/>
      <c r="AA312" s="5">
        <v>124</v>
      </c>
      <c r="AB312" s="5">
        <v>87</v>
      </c>
      <c r="AC312" s="16">
        <v>0.70399999618530273</v>
      </c>
      <c r="AD312" s="17">
        <v>5.128205195069313E-2</v>
      </c>
      <c r="AE312" s="32">
        <v>49.370048070000003</v>
      </c>
      <c r="AF312" s="32"/>
      <c r="AG312" s="16"/>
      <c r="AH312" s="16"/>
      <c r="AI312" s="16"/>
      <c r="AJ312" s="16">
        <v>0.95700000000000007</v>
      </c>
      <c r="AK312" s="16"/>
      <c r="AL312" s="16">
        <v>4.3000001460313797E-2</v>
      </c>
      <c r="AM312" s="16"/>
      <c r="AN312" s="16">
        <v>0.214</v>
      </c>
      <c r="AO312" s="16">
        <v>0.65700000000000003</v>
      </c>
      <c r="AP312" s="5">
        <v>0</v>
      </c>
      <c r="AQ312" s="31">
        <v>8400.8603515625</v>
      </c>
      <c r="AR312" s="31">
        <v>10137.41</v>
      </c>
    </row>
    <row r="313" spans="1:44" x14ac:dyDescent="0.3">
      <c r="A313" s="4">
        <v>220893000</v>
      </c>
      <c r="B313" s="3" t="s">
        <v>96</v>
      </c>
      <c r="C313" s="3" t="s">
        <v>801</v>
      </c>
      <c r="D313" s="14">
        <v>87.86669921875</v>
      </c>
      <c r="E313" s="14">
        <v>87.152450561523438</v>
      </c>
      <c r="F313" s="14">
        <v>98.536941528320313</v>
      </c>
      <c r="G313" s="14">
        <v>95.499794006347656</v>
      </c>
      <c r="H313" s="5">
        <v>985</v>
      </c>
      <c r="I313" s="15">
        <v>7</v>
      </c>
      <c r="J313" s="15">
        <v>8</v>
      </c>
      <c r="K313" s="3" t="s">
        <v>3810</v>
      </c>
      <c r="L313" s="3" t="s">
        <v>3907</v>
      </c>
      <c r="M313" s="3" t="s">
        <v>3917</v>
      </c>
      <c r="N313" s="3" t="s">
        <v>3921</v>
      </c>
      <c r="O313" s="17">
        <v>0.61858975887298584</v>
      </c>
      <c r="P313" s="32">
        <v>50.678922909999997</v>
      </c>
      <c r="Q313" s="32">
        <v>376.60256958007813</v>
      </c>
      <c r="R313" s="5">
        <v>1793</v>
      </c>
      <c r="S313" s="5">
        <v>661</v>
      </c>
      <c r="T313" s="16">
        <v>0.36865589022636408</v>
      </c>
      <c r="U313" s="17">
        <v>0.44891640543937678</v>
      </c>
      <c r="V313" s="32">
        <v>50.422204950000001</v>
      </c>
      <c r="W313" s="32">
        <v>324.76779174804688</v>
      </c>
      <c r="X313" s="17">
        <v>0.71182793378829956</v>
      </c>
      <c r="Y313" s="32">
        <v>58.223343380000003</v>
      </c>
      <c r="Z313" s="32">
        <v>395.26882934570313</v>
      </c>
      <c r="AA313" s="5">
        <v>1780</v>
      </c>
      <c r="AB313" s="5">
        <v>658</v>
      </c>
      <c r="AC313" s="16">
        <v>0.36865589022636408</v>
      </c>
      <c r="AD313" s="17">
        <v>0.54037266969680786</v>
      </c>
      <c r="AE313" s="32">
        <v>55.336912150000003</v>
      </c>
      <c r="AF313" s="32">
        <v>340.06210327148438</v>
      </c>
      <c r="AG313" s="16">
        <v>1.0999999999999999E-2</v>
      </c>
      <c r="AH313" s="16">
        <v>4.9000000000000002E-2</v>
      </c>
      <c r="AI313" s="16">
        <v>7.0000000000000001E-3</v>
      </c>
      <c r="AJ313" s="16">
        <v>0.85699999999999998</v>
      </c>
      <c r="AK313" s="16">
        <v>7.3999999999999996E-2</v>
      </c>
      <c r="AL313" s="16">
        <v>2.000000094994903E-3</v>
      </c>
      <c r="AM313" s="16">
        <v>1.2999999999999999E-2</v>
      </c>
      <c r="AN313" s="16">
        <v>0.13400000000000001</v>
      </c>
      <c r="AO313" s="16">
        <v>0.26</v>
      </c>
      <c r="AP313" s="5">
        <v>0</v>
      </c>
      <c r="AQ313" s="31">
        <v>8515.4404296875</v>
      </c>
      <c r="AR313" s="31">
        <v>9491.9500000000007</v>
      </c>
    </row>
    <row r="314" spans="1:44" x14ac:dyDescent="0.3">
      <c r="A314" s="4">
        <v>741871050</v>
      </c>
      <c r="B314" s="3" t="s">
        <v>350</v>
      </c>
      <c r="C314" s="3" t="s">
        <v>1528</v>
      </c>
      <c r="D314" s="14">
        <v>82.300827026367188</v>
      </c>
      <c r="E314" s="14">
        <v>81.732528686523438</v>
      </c>
      <c r="F314" s="14">
        <v>87.775588989257813</v>
      </c>
      <c r="G314" s="14">
        <v>88.225837707519531</v>
      </c>
      <c r="H314" s="5">
        <v>94</v>
      </c>
      <c r="I314" s="15">
        <v>7</v>
      </c>
      <c r="J314" s="15">
        <v>12</v>
      </c>
      <c r="K314" s="3" t="s">
        <v>3824</v>
      </c>
      <c r="L314" s="3" t="s">
        <v>3912</v>
      </c>
      <c r="M314" s="3" t="s">
        <v>3916</v>
      </c>
      <c r="N314" s="3" t="s">
        <v>3921</v>
      </c>
      <c r="O314" s="17">
        <v>0.38636362552642822</v>
      </c>
      <c r="P314" s="32">
        <v>48.423360940000002</v>
      </c>
      <c r="Q314" s="32">
        <v>325</v>
      </c>
      <c r="R314" s="5">
        <v>58</v>
      </c>
      <c r="S314" s="5">
        <v>33</v>
      </c>
      <c r="T314" s="16">
        <v>0.56896549463272095</v>
      </c>
      <c r="U314" s="17">
        <v>0</v>
      </c>
      <c r="V314" s="32">
        <v>48.233244650000003</v>
      </c>
      <c r="W314" s="32"/>
      <c r="X314" s="17">
        <v>0.44999998807907099</v>
      </c>
      <c r="Y314" s="32">
        <v>51.242912949999997</v>
      </c>
      <c r="Z314" s="32">
        <v>327.5</v>
      </c>
      <c r="AA314" s="5">
        <v>58</v>
      </c>
      <c r="AB314" s="5">
        <v>33</v>
      </c>
      <c r="AC314" s="16">
        <v>0.56896549463272095</v>
      </c>
      <c r="AD314" s="17">
        <v>0</v>
      </c>
      <c r="AE314" s="32">
        <v>51.212452829999997</v>
      </c>
      <c r="AF314" s="32"/>
      <c r="AG314" s="16"/>
      <c r="AH314" s="16"/>
      <c r="AI314" s="16"/>
      <c r="AJ314" s="16">
        <v>0.95700000000000007</v>
      </c>
      <c r="AK314" s="16"/>
      <c r="AL314" s="16">
        <v>4.3000001460313797E-2</v>
      </c>
      <c r="AM314" s="16"/>
      <c r="AN314" s="16">
        <v>0.14899999999999999</v>
      </c>
      <c r="AO314" s="16">
        <v>0.55800000000000005</v>
      </c>
      <c r="AP314" s="5">
        <v>0</v>
      </c>
      <c r="AQ314" s="31">
        <v>12188.0302734375</v>
      </c>
      <c r="AR314" s="31">
        <v>13550.24</v>
      </c>
    </row>
    <row r="315" spans="1:44" x14ac:dyDescent="0.3">
      <c r="A315" s="4">
        <v>171261050</v>
      </c>
      <c r="B315" s="3" t="s">
        <v>76</v>
      </c>
      <c r="C315" s="3" t="s">
        <v>751</v>
      </c>
      <c r="D315" s="14">
        <v>86.03924560546875</v>
      </c>
      <c r="E315" s="14">
        <v>85.009719848632813</v>
      </c>
      <c r="F315" s="14">
        <v>88.8695068359375</v>
      </c>
      <c r="G315" s="14">
        <v>89.854080200195313</v>
      </c>
      <c r="H315" s="5">
        <v>95</v>
      </c>
      <c r="I315" s="15">
        <v>6</v>
      </c>
      <c r="J315" s="15">
        <v>12</v>
      </c>
      <c r="K315" s="3" t="s">
        <v>3798</v>
      </c>
      <c r="L315" s="3" t="s">
        <v>3908</v>
      </c>
      <c r="M315" s="3" t="s">
        <v>3916</v>
      </c>
      <c r="N315" s="3" t="s">
        <v>3921</v>
      </c>
      <c r="O315" s="17">
        <v>0.3695652186870575</v>
      </c>
      <c r="P315" s="32">
        <v>49.938347630000003</v>
      </c>
      <c r="Q315" s="32"/>
      <c r="R315" s="5">
        <v>71</v>
      </c>
      <c r="S315" s="5">
        <v>34</v>
      </c>
      <c r="T315" s="16">
        <v>0.47887325286865229</v>
      </c>
      <c r="U315" s="17">
        <v>0.25</v>
      </c>
      <c r="V315" s="32">
        <v>49.556813740000003</v>
      </c>
      <c r="W315" s="32"/>
      <c r="X315" s="17">
        <v>0.20000000298023221</v>
      </c>
      <c r="Y315" s="32">
        <v>51.952490210000001</v>
      </c>
      <c r="Z315" s="32"/>
      <c r="AA315" s="5">
        <v>71</v>
      </c>
      <c r="AB315" s="5">
        <v>34</v>
      </c>
      <c r="AC315" s="16">
        <v>0.47887325286865229</v>
      </c>
      <c r="AD315" s="17">
        <v>0</v>
      </c>
      <c r="AE315" s="32">
        <v>52.135694270000002</v>
      </c>
      <c r="AF315" s="32"/>
      <c r="AG315" s="16"/>
      <c r="AH315" s="16"/>
      <c r="AI315" s="16"/>
      <c r="AJ315" s="16">
        <v>0.96799999999999997</v>
      </c>
      <c r="AK315" s="16"/>
      <c r="AL315" s="16">
        <v>3.2000001519918442E-2</v>
      </c>
      <c r="AM315" s="16"/>
      <c r="AN315" s="16">
        <v>0.17899999999999999</v>
      </c>
      <c r="AO315" s="16">
        <v>0.40200000000000002</v>
      </c>
      <c r="AP315" s="5">
        <v>0</v>
      </c>
      <c r="AQ315" s="31">
        <v>14835.419921875</v>
      </c>
      <c r="AR315" s="31">
        <v>15861.13</v>
      </c>
    </row>
    <row r="316" spans="1:44" x14ac:dyDescent="0.3">
      <c r="A316" s="4">
        <v>20893000</v>
      </c>
      <c r="B316" s="3" t="s">
        <v>5</v>
      </c>
      <c r="C316" s="3" t="s">
        <v>555</v>
      </c>
      <c r="D316" s="14">
        <v>81.471931457519531</v>
      </c>
      <c r="E316" s="14">
        <v>86.956192016601563</v>
      </c>
      <c r="F316" s="14">
        <v>81.01861572265625</v>
      </c>
      <c r="G316" s="14">
        <v>83.685966491699219</v>
      </c>
      <c r="H316" s="5">
        <v>66</v>
      </c>
      <c r="I316" s="15">
        <v>6</v>
      </c>
      <c r="J316" s="15">
        <v>8</v>
      </c>
      <c r="K316" s="3" t="s">
        <v>3811</v>
      </c>
      <c r="L316" s="3" t="s">
        <v>3912</v>
      </c>
      <c r="M316" s="3" t="s">
        <v>3916</v>
      </c>
      <c r="N316" s="3" t="s">
        <v>3921</v>
      </c>
      <c r="O316" s="17">
        <v>0.4444444477558136</v>
      </c>
      <c r="P316" s="32">
        <v>48.087450680000003</v>
      </c>
      <c r="Q316" s="32">
        <v>338.09524536132813</v>
      </c>
      <c r="R316" s="5">
        <v>159</v>
      </c>
      <c r="S316" s="5">
        <v>68</v>
      </c>
      <c r="T316" s="16">
        <v>0.42767295241355902</v>
      </c>
      <c r="U316" s="17">
        <v>0.31818181276321411</v>
      </c>
      <c r="V316" s="32">
        <v>50.342942559999997</v>
      </c>
      <c r="W316" s="32"/>
      <c r="X316" s="17">
        <v>0.30158731341362</v>
      </c>
      <c r="Y316" s="32">
        <v>46.859950990000002</v>
      </c>
      <c r="Z316" s="32"/>
      <c r="AA316" s="5">
        <v>159</v>
      </c>
      <c r="AB316" s="5">
        <v>68</v>
      </c>
      <c r="AC316" s="16">
        <v>0.42767295241355902</v>
      </c>
      <c r="AD316" s="17">
        <v>0.18181818723678589</v>
      </c>
      <c r="AE316" s="32">
        <v>48.638268629999999</v>
      </c>
      <c r="AF316" s="32"/>
      <c r="AG316" s="16"/>
      <c r="AH316" s="16"/>
      <c r="AI316" s="16"/>
      <c r="AJ316" s="16">
        <v>0.98499999999999999</v>
      </c>
      <c r="AK316" s="16"/>
      <c r="AL316" s="16">
        <v>1.499999966472387E-2</v>
      </c>
      <c r="AM316" s="16"/>
      <c r="AN316" s="16">
        <v>0.16700000000000001</v>
      </c>
      <c r="AO316" s="16">
        <v>0.248</v>
      </c>
      <c r="AP316" s="5">
        <v>0</v>
      </c>
      <c r="AQ316" s="31">
        <v>7126.27978515625</v>
      </c>
      <c r="AR316" s="31">
        <v>7863.74</v>
      </c>
    </row>
    <row r="317" spans="1:44" x14ac:dyDescent="0.3">
      <c r="A317" s="4">
        <v>141263000</v>
      </c>
      <c r="B317" s="3" t="s">
        <v>59</v>
      </c>
      <c r="C317" s="3" t="s">
        <v>705</v>
      </c>
      <c r="D317" s="14">
        <v>82.774879455566406</v>
      </c>
      <c r="E317" s="14">
        <v>79.909652709960938</v>
      </c>
      <c r="F317" s="14">
        <v>90.850654602050781</v>
      </c>
      <c r="G317" s="14">
        <v>89.808143615722656</v>
      </c>
      <c r="H317" s="5">
        <v>266</v>
      </c>
      <c r="I317" s="15">
        <v>6</v>
      </c>
      <c r="J317" s="15">
        <v>8</v>
      </c>
      <c r="K317" s="3" t="s">
        <v>3864</v>
      </c>
      <c r="L317" s="3" t="s">
        <v>3909</v>
      </c>
      <c r="M317" s="3" t="s">
        <v>3917</v>
      </c>
      <c r="N317" s="3" t="s">
        <v>3921</v>
      </c>
      <c r="O317" s="17">
        <v>0.32653060555458069</v>
      </c>
      <c r="P317" s="32">
        <v>48.615468370000002</v>
      </c>
      <c r="Q317" s="32">
        <v>302.04080200195313</v>
      </c>
      <c r="R317" s="5">
        <v>251</v>
      </c>
      <c r="S317" s="5">
        <v>120</v>
      </c>
      <c r="T317" s="16">
        <v>0.4780876636505127</v>
      </c>
      <c r="U317" s="17">
        <v>0.20338982343673709</v>
      </c>
      <c r="V317" s="32">
        <v>47.497036260000002</v>
      </c>
      <c r="W317" s="32"/>
      <c r="X317" s="17">
        <v>0.26938775181770319</v>
      </c>
      <c r="Y317" s="32">
        <v>53.237579619999998</v>
      </c>
      <c r="Z317" s="32">
        <v>280.40817260742188</v>
      </c>
      <c r="AA317" s="5">
        <v>251</v>
      </c>
      <c r="AB317" s="5">
        <v>120</v>
      </c>
      <c r="AC317" s="16">
        <v>0.4780876636505127</v>
      </c>
      <c r="AD317" s="17">
        <v>0.16101695597171781</v>
      </c>
      <c r="AE317" s="32">
        <v>52.109648180000001</v>
      </c>
      <c r="AF317" s="32"/>
      <c r="AG317" s="16"/>
      <c r="AH317" s="16">
        <v>0.03</v>
      </c>
      <c r="AI317" s="16"/>
      <c r="AJ317" s="16">
        <v>0.86799999999999999</v>
      </c>
      <c r="AK317" s="16">
        <v>6.4000000000000001E-2</v>
      </c>
      <c r="AL317" s="16">
        <v>3.7999998778104782E-2</v>
      </c>
      <c r="AM317" s="16"/>
      <c r="AN317" s="16">
        <v>0.16500000000000001</v>
      </c>
      <c r="AO317" s="16">
        <v>0.42</v>
      </c>
      <c r="AP317" s="5">
        <v>0</v>
      </c>
      <c r="AQ317" s="31">
        <v>9544.6904296875</v>
      </c>
      <c r="AR317" s="31">
        <v>10168.74</v>
      </c>
    </row>
    <row r="318" spans="1:44" x14ac:dyDescent="0.3">
      <c r="A318" s="4">
        <v>311181050</v>
      </c>
      <c r="B318" s="3" t="s">
        <v>132</v>
      </c>
      <c r="C318" s="3" t="s">
        <v>929</v>
      </c>
      <c r="D318" s="14">
        <v>86.827079772949219</v>
      </c>
      <c r="E318" s="14">
        <v>87.833541870117188</v>
      </c>
      <c r="F318" s="14">
        <v>85.359542846679688</v>
      </c>
      <c r="G318" s="14">
        <v>85.875816345214844</v>
      </c>
      <c r="H318" s="5">
        <v>30</v>
      </c>
      <c r="I318" s="15">
        <v>7</v>
      </c>
      <c r="J318" s="15">
        <v>12</v>
      </c>
      <c r="K318" s="3" t="s">
        <v>3842</v>
      </c>
      <c r="L318" s="3" t="s">
        <v>3912</v>
      </c>
      <c r="M318" s="3" t="s">
        <v>3916</v>
      </c>
      <c r="N318" s="3" t="s">
        <v>3921</v>
      </c>
      <c r="O318" s="17">
        <v>0</v>
      </c>
      <c r="P318" s="32">
        <v>50.257618190000002</v>
      </c>
      <c r="Q318" s="32"/>
      <c r="R318" s="5">
        <v>19</v>
      </c>
      <c r="S318" s="5">
        <v>19</v>
      </c>
      <c r="T318" s="16">
        <v>1</v>
      </c>
      <c r="U318" s="17">
        <v>0</v>
      </c>
      <c r="V318" s="32">
        <v>50.697279250000001</v>
      </c>
      <c r="W318" s="32"/>
      <c r="X318" s="17">
        <v>0</v>
      </c>
      <c r="Y318" s="32">
        <v>49.675726470000001</v>
      </c>
      <c r="Z318" s="32"/>
      <c r="AA318" s="5">
        <v>19</v>
      </c>
      <c r="AB318" s="5">
        <v>19</v>
      </c>
      <c r="AC318" s="16">
        <v>1</v>
      </c>
      <c r="AD318" s="17">
        <v>0</v>
      </c>
      <c r="AE318" s="32">
        <v>49.87995317</v>
      </c>
      <c r="AF318" s="32"/>
      <c r="AG318" s="16"/>
      <c r="AH318" s="16"/>
      <c r="AI318" s="16"/>
      <c r="AJ318" s="16">
        <v>1</v>
      </c>
      <c r="AK318" s="16"/>
      <c r="AL318" s="16">
        <v>0</v>
      </c>
      <c r="AM318" s="16"/>
      <c r="AN318" s="16">
        <v>0.23300000000000001</v>
      </c>
      <c r="AO318" s="16">
        <v>0.5625</v>
      </c>
      <c r="AP318" s="5">
        <v>1</v>
      </c>
      <c r="AQ318" s="31">
        <v>23035.029296875</v>
      </c>
      <c r="AR318" s="31">
        <v>23650.21</v>
      </c>
    </row>
    <row r="319" spans="1:44" x14ac:dyDescent="0.3">
      <c r="A319" s="4">
        <v>410031050</v>
      </c>
      <c r="B319" s="3" t="s">
        <v>184</v>
      </c>
      <c r="C319" s="3" t="s">
        <v>1078</v>
      </c>
      <c r="D319" s="14">
        <v>81.180084228515625</v>
      </c>
      <c r="E319" s="14">
        <v>85.13177490234375</v>
      </c>
      <c r="F319" s="14">
        <v>89.830055236816406</v>
      </c>
      <c r="G319" s="14">
        <v>90.136184692382813</v>
      </c>
      <c r="H319" s="5">
        <v>96</v>
      </c>
      <c r="I319" s="15">
        <v>7</v>
      </c>
      <c r="J319" s="15">
        <v>12</v>
      </c>
      <c r="K319" s="3" t="s">
        <v>3826</v>
      </c>
      <c r="L319" s="3" t="s">
        <v>3912</v>
      </c>
      <c r="M319" s="3" t="s">
        <v>3917</v>
      </c>
      <c r="N319" s="3" t="s">
        <v>3921</v>
      </c>
      <c r="O319" s="17">
        <v>0.31818181276321411</v>
      </c>
      <c r="P319" s="32">
        <v>47.969180389999998</v>
      </c>
      <c r="Q319" s="32"/>
      <c r="R319" s="5">
        <v>59</v>
      </c>
      <c r="S319" s="5">
        <v>36</v>
      </c>
      <c r="T319" s="16">
        <v>0.61016947031021118</v>
      </c>
      <c r="U319" s="17">
        <v>0.239999994635582</v>
      </c>
      <c r="V319" s="32">
        <v>49.606108120000002</v>
      </c>
      <c r="W319" s="32"/>
      <c r="X319" s="17">
        <v>0.4761904776096344</v>
      </c>
      <c r="Y319" s="32">
        <v>52.575559329999997</v>
      </c>
      <c r="Z319" s="32">
        <v>338.09524536132813</v>
      </c>
      <c r="AA319" s="5">
        <v>59</v>
      </c>
      <c r="AB319" s="5">
        <v>36</v>
      </c>
      <c r="AC319" s="16">
        <v>0.61016947031021118</v>
      </c>
      <c r="AD319" s="17">
        <v>0.54166668653488159</v>
      </c>
      <c r="AE319" s="32">
        <v>52.295655250000003</v>
      </c>
      <c r="AF319" s="32">
        <v>325</v>
      </c>
      <c r="AG319" s="16"/>
      <c r="AH319" s="16"/>
      <c r="AI319" s="16"/>
      <c r="AJ319" s="16">
        <v>0.95800000000000007</v>
      </c>
      <c r="AK319" s="16"/>
      <c r="AL319" s="16">
        <v>4.1999999433755868E-2</v>
      </c>
      <c r="AM319" s="16"/>
      <c r="AN319" s="16">
        <v>0.13500000000000001</v>
      </c>
      <c r="AO319" s="16">
        <v>0.40600000000000003</v>
      </c>
      <c r="AP319" s="5">
        <v>0</v>
      </c>
      <c r="AQ319" s="31">
        <v>10711.9599609375</v>
      </c>
      <c r="AR319" s="31">
        <v>13453.04</v>
      </c>
    </row>
    <row r="320" spans="1:44" x14ac:dyDescent="0.3">
      <c r="A320" s="4">
        <v>240933200</v>
      </c>
      <c r="B320" s="3" t="s">
        <v>108</v>
      </c>
      <c r="C320" s="3" t="s">
        <v>856</v>
      </c>
      <c r="D320" s="14">
        <v>86.41253662109375</v>
      </c>
      <c r="E320" s="14">
        <v>85.885322570800781</v>
      </c>
      <c r="F320" s="14">
        <v>83.45062255859375</v>
      </c>
      <c r="G320" s="14">
        <v>85.134384155273438</v>
      </c>
      <c r="H320" s="5">
        <v>684</v>
      </c>
      <c r="I320" s="15">
        <v>7</v>
      </c>
      <c r="J320" s="15">
        <v>8</v>
      </c>
      <c r="K320" s="3" t="s">
        <v>3836</v>
      </c>
      <c r="L320" s="3" t="s">
        <v>3914</v>
      </c>
      <c r="M320" s="3" t="s">
        <v>3919</v>
      </c>
      <c r="N320" s="3" t="s">
        <v>3922</v>
      </c>
      <c r="O320" s="17">
        <v>0.37451738119125372</v>
      </c>
      <c r="P320" s="32">
        <v>50.089623750000001</v>
      </c>
      <c r="Q320" s="32">
        <v>313.32046508789063</v>
      </c>
      <c r="R320" s="5">
        <v>1041</v>
      </c>
      <c r="S320" s="5">
        <v>806</v>
      </c>
      <c r="T320" s="16">
        <v>0.77425551414489746</v>
      </c>
      <c r="U320" s="17">
        <v>0.30203044414520258</v>
      </c>
      <c r="V320" s="32">
        <v>49.910445269999997</v>
      </c>
      <c r="W320" s="32">
        <v>293.4010009765625</v>
      </c>
      <c r="X320" s="17">
        <v>0.2557252049446106</v>
      </c>
      <c r="Y320" s="32">
        <v>48.437491620000003</v>
      </c>
      <c r="Z320" s="32">
        <v>263.16793823242188</v>
      </c>
      <c r="AA320" s="5">
        <v>1051</v>
      </c>
      <c r="AB320" s="5">
        <v>820</v>
      </c>
      <c r="AC320" s="16">
        <v>0.77425551414489746</v>
      </c>
      <c r="AD320" s="17">
        <v>0.18796992301940921</v>
      </c>
      <c r="AE320" s="32">
        <v>49.459546359999997</v>
      </c>
      <c r="AF320" s="32">
        <v>241.1027526855469</v>
      </c>
      <c r="AG320" s="16">
        <v>0.22800000000000001</v>
      </c>
      <c r="AH320" s="16">
        <v>0.183</v>
      </c>
      <c r="AI320" s="16">
        <v>6.9000000000000006E-2</v>
      </c>
      <c r="AJ320" s="16">
        <v>0.38200000000000001</v>
      </c>
      <c r="AK320" s="16">
        <v>0.11</v>
      </c>
      <c r="AL320" s="16">
        <v>2.899999916553497E-2</v>
      </c>
      <c r="AM320" s="16">
        <v>9.8000000000000004E-2</v>
      </c>
      <c r="AN320" s="16">
        <v>0.127</v>
      </c>
      <c r="AO320" s="16">
        <v>0.56300000000000006</v>
      </c>
      <c r="AP320" s="5">
        <v>0</v>
      </c>
      <c r="AQ320" s="31">
        <v>11708.1396484375</v>
      </c>
      <c r="AR320" s="31">
        <v>12678.28</v>
      </c>
    </row>
    <row r="321" spans="1:44" x14ac:dyDescent="0.3">
      <c r="A321" s="4">
        <v>240933160</v>
      </c>
      <c r="B321" s="3" t="s">
        <v>108</v>
      </c>
      <c r="C321" s="3" t="s">
        <v>854</v>
      </c>
      <c r="D321" s="14">
        <v>85.125411987304688</v>
      </c>
      <c r="E321" s="14">
        <v>83.892158508300781</v>
      </c>
      <c r="F321" s="14">
        <v>81.753440856933594</v>
      </c>
      <c r="G321" s="14">
        <v>80.181632995605469</v>
      </c>
      <c r="H321" s="5">
        <v>916</v>
      </c>
      <c r="I321" s="15">
        <v>6</v>
      </c>
      <c r="J321" s="15">
        <v>6</v>
      </c>
      <c r="K321" s="3" t="s">
        <v>3836</v>
      </c>
      <c r="L321" s="3" t="s">
        <v>3914</v>
      </c>
      <c r="M321" s="3" t="s">
        <v>3919</v>
      </c>
      <c r="N321" s="3" t="s">
        <v>3922</v>
      </c>
      <c r="O321" s="17">
        <v>0.56847542524337769</v>
      </c>
      <c r="P321" s="32">
        <v>49.56801815</v>
      </c>
      <c r="Q321" s="32">
        <v>367.31265258789063</v>
      </c>
      <c r="R321" s="5">
        <v>1591</v>
      </c>
      <c r="S321" s="5">
        <v>755</v>
      </c>
      <c r="T321" s="16">
        <v>0.47454431653022772</v>
      </c>
      <c r="U321" s="17">
        <v>0.42191779613494867</v>
      </c>
      <c r="V321" s="32">
        <v>49.105462539999998</v>
      </c>
      <c r="W321" s="32">
        <v>330.13699340820313</v>
      </c>
      <c r="X321" s="17">
        <v>0.44186046719551092</v>
      </c>
      <c r="Y321" s="32">
        <v>47.336603109999999</v>
      </c>
      <c r="Z321" s="32">
        <v>322.86822509765631</v>
      </c>
      <c r="AA321" s="5">
        <v>1582</v>
      </c>
      <c r="AB321" s="5">
        <v>753</v>
      </c>
      <c r="AC321" s="16">
        <v>0.47454431653022772</v>
      </c>
      <c r="AD321" s="17">
        <v>0.24657534062862399</v>
      </c>
      <c r="AE321" s="32">
        <v>46.651251940000002</v>
      </c>
      <c r="AF321" s="32">
        <v>264.65753173828131</v>
      </c>
      <c r="AG321" s="16">
        <v>0.127</v>
      </c>
      <c r="AH321" s="16">
        <v>0.124</v>
      </c>
      <c r="AI321" s="16">
        <v>2.4E-2</v>
      </c>
      <c r="AJ321" s="16">
        <v>0.60299999999999998</v>
      </c>
      <c r="AK321" s="16">
        <v>0.104</v>
      </c>
      <c r="AL321" s="16">
        <v>1.8999999389052391E-2</v>
      </c>
      <c r="AM321" s="16">
        <v>1.9E-2</v>
      </c>
      <c r="AN321" s="16">
        <v>0.122</v>
      </c>
      <c r="AO321" s="16">
        <v>0.29399999999999998</v>
      </c>
      <c r="AP321" s="5">
        <v>0</v>
      </c>
      <c r="AQ321" s="31">
        <v>10313.5</v>
      </c>
      <c r="AR321" s="31">
        <v>11276.95</v>
      </c>
    </row>
    <row r="322" spans="1:44" x14ac:dyDescent="0.3">
      <c r="A322" s="4">
        <v>240933000</v>
      </c>
      <c r="B322" s="3" t="s">
        <v>108</v>
      </c>
      <c r="C322" s="3" t="s">
        <v>851</v>
      </c>
      <c r="D322" s="14">
        <v>83.585250854492188</v>
      </c>
      <c r="E322" s="14">
        <v>83.741584777832031</v>
      </c>
      <c r="F322" s="14">
        <v>83.087326049804688</v>
      </c>
      <c r="G322" s="14">
        <v>83.759979248046875</v>
      </c>
      <c r="H322" s="5">
        <v>917</v>
      </c>
      <c r="I322" s="15">
        <v>7</v>
      </c>
      <c r="J322" s="15">
        <v>8</v>
      </c>
      <c r="K322" s="3" t="s">
        <v>3836</v>
      </c>
      <c r="L322" s="3" t="s">
        <v>3914</v>
      </c>
      <c r="M322" s="3" t="s">
        <v>3919</v>
      </c>
      <c r="N322" s="3" t="s">
        <v>3922</v>
      </c>
      <c r="O322" s="17">
        <v>0.49647390842437739</v>
      </c>
      <c r="P322" s="32">
        <v>48.943870250000003</v>
      </c>
      <c r="Q322" s="32">
        <v>348.80111694335938</v>
      </c>
      <c r="R322" s="5">
        <v>1509</v>
      </c>
      <c r="S322" s="5">
        <v>867</v>
      </c>
      <c r="T322" s="16">
        <v>0.57455265522003174</v>
      </c>
      <c r="U322" s="17">
        <v>0.37958115339279169</v>
      </c>
      <c r="V322" s="32">
        <v>49.044647689999998</v>
      </c>
      <c r="W322" s="32">
        <v>315.70681762695313</v>
      </c>
      <c r="X322" s="17">
        <v>0.35236769914627081</v>
      </c>
      <c r="Y322" s="32">
        <v>48.20183548</v>
      </c>
      <c r="Z322" s="32">
        <v>295.82171630859381</v>
      </c>
      <c r="AA322" s="5">
        <v>1511</v>
      </c>
      <c r="AB322" s="5">
        <v>869</v>
      </c>
      <c r="AC322" s="16">
        <v>0.57455265522003174</v>
      </c>
      <c r="AD322" s="17">
        <v>0.23237597942352289</v>
      </c>
      <c r="AE322" s="32">
        <v>48.680233889999997</v>
      </c>
      <c r="AF322" s="32">
        <v>249.08616638183591</v>
      </c>
      <c r="AG322" s="16">
        <v>0.14299999999999999</v>
      </c>
      <c r="AH322" s="16">
        <v>0.14199999999999999</v>
      </c>
      <c r="AI322" s="16">
        <v>2.7E-2</v>
      </c>
      <c r="AJ322" s="16">
        <v>0.54400000000000004</v>
      </c>
      <c r="AK322" s="16">
        <v>0.123</v>
      </c>
      <c r="AL322" s="16">
        <v>2.0999999716877941E-2</v>
      </c>
      <c r="AM322" s="16">
        <v>4.7E-2</v>
      </c>
      <c r="AN322" s="16">
        <v>0.106</v>
      </c>
      <c r="AO322" s="16">
        <v>0.36299999999999999</v>
      </c>
      <c r="AP322" s="5">
        <v>0</v>
      </c>
      <c r="AQ322" s="31">
        <v>10526.150390625</v>
      </c>
      <c r="AR322" s="31">
        <v>11486.39</v>
      </c>
    </row>
    <row r="323" spans="1:44" x14ac:dyDescent="0.3">
      <c r="A323" s="4">
        <v>240933100</v>
      </c>
      <c r="B323" s="3" t="s">
        <v>108</v>
      </c>
      <c r="C323" s="3" t="s">
        <v>852</v>
      </c>
      <c r="D323" s="14">
        <v>84.133895874023438</v>
      </c>
      <c r="E323" s="14">
        <v>83.975135803222656</v>
      </c>
      <c r="F323" s="14">
        <v>83.400863647460938</v>
      </c>
      <c r="G323" s="14">
        <v>83.234786987304688</v>
      </c>
      <c r="H323" s="5">
        <v>662</v>
      </c>
      <c r="I323" s="15">
        <v>6</v>
      </c>
      <c r="J323" s="15">
        <v>6</v>
      </c>
      <c r="K323" s="3" t="s">
        <v>3836</v>
      </c>
      <c r="L323" s="3" t="s">
        <v>3914</v>
      </c>
      <c r="M323" s="3" t="s">
        <v>3919</v>
      </c>
      <c r="N323" s="3" t="s">
        <v>3922</v>
      </c>
      <c r="O323" s="17">
        <v>0.35272043943405151</v>
      </c>
      <c r="P323" s="32">
        <v>49.166208099999999</v>
      </c>
      <c r="Q323" s="32">
        <v>310.69418334960938</v>
      </c>
      <c r="R323" s="5">
        <v>1142</v>
      </c>
      <c r="S323" s="5">
        <v>886</v>
      </c>
      <c r="T323" s="16">
        <v>0.77583187818527222</v>
      </c>
      <c r="U323" s="17">
        <v>0.27543425559997559</v>
      </c>
      <c r="V323" s="32">
        <v>49.138974640000001</v>
      </c>
      <c r="W323" s="32">
        <v>290.81884765625</v>
      </c>
      <c r="X323" s="17">
        <v>0.26966291666030878</v>
      </c>
      <c r="Y323" s="32">
        <v>48.405214729999997</v>
      </c>
      <c r="Z323" s="32">
        <v>261.98501586914063</v>
      </c>
      <c r="AA323" s="5">
        <v>1145</v>
      </c>
      <c r="AB323" s="5">
        <v>894</v>
      </c>
      <c r="AC323" s="16">
        <v>0.77583187818527222</v>
      </c>
      <c r="AD323" s="17">
        <v>0.19306930899620059</v>
      </c>
      <c r="AE323" s="32">
        <v>48.382441999999998</v>
      </c>
      <c r="AF323" s="32">
        <v>234.1584167480469</v>
      </c>
      <c r="AG323" s="16">
        <v>0.224</v>
      </c>
      <c r="AH323" s="16">
        <v>0.16800000000000001</v>
      </c>
      <c r="AI323" s="16">
        <v>3.3000000000000002E-2</v>
      </c>
      <c r="AJ323" s="16">
        <v>0.42</v>
      </c>
      <c r="AK323" s="16">
        <v>0.13400000000000001</v>
      </c>
      <c r="AL323" s="16">
        <v>2.0999999716877941E-2</v>
      </c>
      <c r="AM323" s="16">
        <v>7.3999999999999996E-2</v>
      </c>
      <c r="AN323" s="16">
        <v>0.17100000000000001</v>
      </c>
      <c r="AO323" s="16">
        <v>0.52600000000000002</v>
      </c>
      <c r="AP323" s="5">
        <v>0</v>
      </c>
      <c r="AQ323" s="31">
        <v>10594.0400390625</v>
      </c>
      <c r="AR323" s="31">
        <v>11542.59</v>
      </c>
    </row>
    <row r="324" spans="1:44" x14ac:dyDescent="0.3">
      <c r="A324" s="4">
        <v>240933180</v>
      </c>
      <c r="B324" s="3" t="s">
        <v>108</v>
      </c>
      <c r="C324" s="3" t="s">
        <v>855</v>
      </c>
      <c r="D324" s="14">
        <v>79.166114807128906</v>
      </c>
      <c r="E324" s="14">
        <v>82.258079528808594</v>
      </c>
      <c r="F324" s="14">
        <v>84.874732971191406</v>
      </c>
      <c r="G324" s="14">
        <v>82.543685913085938</v>
      </c>
      <c r="H324" s="5">
        <v>995</v>
      </c>
      <c r="I324" s="15">
        <v>7</v>
      </c>
      <c r="J324" s="15">
        <v>8</v>
      </c>
      <c r="K324" s="3" t="s">
        <v>3836</v>
      </c>
      <c r="L324" s="3" t="s">
        <v>3914</v>
      </c>
      <c r="M324" s="3" t="s">
        <v>3919</v>
      </c>
      <c r="N324" s="3" t="s">
        <v>3922</v>
      </c>
      <c r="O324" s="17">
        <v>0.54132711887359619</v>
      </c>
      <c r="P324" s="32">
        <v>47.153022370000002</v>
      </c>
      <c r="Q324" s="32">
        <v>363.21304321289063</v>
      </c>
      <c r="R324" s="5">
        <v>1591</v>
      </c>
      <c r="S324" s="5">
        <v>561</v>
      </c>
      <c r="T324" s="16">
        <v>0.35260841250419622</v>
      </c>
      <c r="U324" s="17">
        <v>0.38741722702980042</v>
      </c>
      <c r="V324" s="32">
        <v>48.445502490000003</v>
      </c>
      <c r="W324" s="32">
        <v>323.841064453125</v>
      </c>
      <c r="X324" s="17">
        <v>0.47537228465080261</v>
      </c>
      <c r="Y324" s="32">
        <v>49.36125277</v>
      </c>
      <c r="Z324" s="32">
        <v>334.82244873046881</v>
      </c>
      <c r="AA324" s="5">
        <v>1600</v>
      </c>
      <c r="AB324" s="5">
        <v>563</v>
      </c>
      <c r="AC324" s="16">
        <v>0.35260841250419622</v>
      </c>
      <c r="AD324" s="17">
        <v>0.26644736528396612</v>
      </c>
      <c r="AE324" s="32">
        <v>47.990577299999998</v>
      </c>
      <c r="AF324" s="32">
        <v>270.39474487304688</v>
      </c>
      <c r="AG324" s="16">
        <v>9.0999999999999998E-2</v>
      </c>
      <c r="AH324" s="16">
        <v>0.108</v>
      </c>
      <c r="AI324" s="16">
        <v>2.5000000000000001E-2</v>
      </c>
      <c r="AJ324" s="16">
        <v>0.67400000000000004</v>
      </c>
      <c r="AK324" s="16">
        <v>9.5000000000000001E-2</v>
      </c>
      <c r="AL324" s="16">
        <v>6.0000000521540642E-3</v>
      </c>
      <c r="AM324" s="16">
        <v>6.0000000000000001E-3</v>
      </c>
      <c r="AN324" s="16">
        <v>8.5000000000000006E-2</v>
      </c>
      <c r="AO324" s="16">
        <v>0.184</v>
      </c>
      <c r="AP324" s="5">
        <v>0</v>
      </c>
      <c r="AQ324" s="31">
        <v>10497.6796875</v>
      </c>
      <c r="AR324" s="31">
        <v>11445.18</v>
      </c>
    </row>
    <row r="325" spans="1:44" x14ac:dyDescent="0.3">
      <c r="A325" s="4">
        <v>240933150</v>
      </c>
      <c r="B325" s="3" t="s">
        <v>108</v>
      </c>
      <c r="C325" s="3" t="s">
        <v>853</v>
      </c>
      <c r="D325" s="14">
        <v>79.057594299316406</v>
      </c>
      <c r="E325" s="14">
        <v>79.569015502929688</v>
      </c>
      <c r="F325" s="14">
        <v>80.350830078125</v>
      </c>
      <c r="G325" s="14">
        <v>81.433906555175781</v>
      </c>
      <c r="H325" s="5">
        <v>693</v>
      </c>
      <c r="I325" s="15">
        <v>7</v>
      </c>
      <c r="J325" s="15">
        <v>8</v>
      </c>
      <c r="K325" s="3" t="s">
        <v>3836</v>
      </c>
      <c r="L325" s="3" t="s">
        <v>3914</v>
      </c>
      <c r="M325" s="3" t="s">
        <v>3919</v>
      </c>
      <c r="N325" s="3" t="s">
        <v>3922</v>
      </c>
      <c r="O325" s="17">
        <v>0.34398496150970459</v>
      </c>
      <c r="P325" s="32">
        <v>47.109043210000003</v>
      </c>
      <c r="Q325" s="32">
        <v>300.75189208984381</v>
      </c>
      <c r="R325" s="5">
        <v>1137</v>
      </c>
      <c r="S325" s="5">
        <v>848</v>
      </c>
      <c r="T325" s="16">
        <v>0.74582231044769287</v>
      </c>
      <c r="U325" s="17">
        <v>0.26373627781867981</v>
      </c>
      <c r="V325" s="32">
        <v>47.359461269999997</v>
      </c>
      <c r="W325" s="32">
        <v>277.19781494140631</v>
      </c>
      <c r="X325" s="17">
        <v>0.18933823704719541</v>
      </c>
      <c r="Y325" s="32">
        <v>46.42678669</v>
      </c>
      <c r="Z325" s="32">
        <v>242.0955810546875</v>
      </c>
      <c r="AA325" s="5">
        <v>1148</v>
      </c>
      <c r="AB325" s="5">
        <v>857</v>
      </c>
      <c r="AC325" s="16">
        <v>0.74582231044769287</v>
      </c>
      <c r="AD325" s="17">
        <v>0.1081081107258797</v>
      </c>
      <c r="AE325" s="32">
        <v>47.361309749999997</v>
      </c>
      <c r="AF325" s="32">
        <v>214.59458923339841</v>
      </c>
      <c r="AG325" s="16">
        <v>0.16500000000000001</v>
      </c>
      <c r="AH325" s="16">
        <v>0.20200000000000001</v>
      </c>
      <c r="AI325" s="16">
        <v>2.5999999999999999E-2</v>
      </c>
      <c r="AJ325" s="16">
        <v>0.48199999999999998</v>
      </c>
      <c r="AK325" s="16">
        <v>0.113</v>
      </c>
      <c r="AL325" s="16">
        <v>1.30000002682209E-2</v>
      </c>
      <c r="AM325" s="16">
        <v>3.7999999999999999E-2</v>
      </c>
      <c r="AN325" s="16">
        <v>0.16200000000000001</v>
      </c>
      <c r="AO325" s="16">
        <v>0.49299999999999999</v>
      </c>
      <c r="AP325" s="5">
        <v>0</v>
      </c>
      <c r="AQ325" s="31">
        <v>11412.0595703125</v>
      </c>
      <c r="AR325" s="31">
        <v>12373.17</v>
      </c>
    </row>
    <row r="326" spans="1:44" x14ac:dyDescent="0.3">
      <c r="A326" s="4">
        <v>650961050</v>
      </c>
      <c r="B326" s="3" t="s">
        <v>317</v>
      </c>
      <c r="C326" s="3" t="s">
        <v>1467</v>
      </c>
      <c r="D326" s="14">
        <v>91.4708251953125</v>
      </c>
      <c r="E326" s="14">
        <v>91.818367004394531</v>
      </c>
      <c r="F326" s="14">
        <v>86.2744140625</v>
      </c>
      <c r="G326" s="14">
        <v>87.52362060546875</v>
      </c>
      <c r="H326" s="5">
        <v>71</v>
      </c>
      <c r="I326" s="15">
        <v>7</v>
      </c>
      <c r="J326" s="15">
        <v>12</v>
      </c>
      <c r="K326" s="3" t="s">
        <v>3901</v>
      </c>
      <c r="L326" s="3" t="s">
        <v>3912</v>
      </c>
      <c r="M326" s="3" t="s">
        <v>3917</v>
      </c>
      <c r="N326" s="3" t="s">
        <v>3921</v>
      </c>
      <c r="O326" s="17">
        <v>0.38235294818878168</v>
      </c>
      <c r="P326" s="32">
        <v>52.139488659999998</v>
      </c>
      <c r="Q326" s="32"/>
      <c r="R326" s="5">
        <v>44</v>
      </c>
      <c r="S326" s="5">
        <v>30</v>
      </c>
      <c r="T326" s="16">
        <v>0.68181818723678589</v>
      </c>
      <c r="U326" s="17">
        <v>0.28571429848670959</v>
      </c>
      <c r="V326" s="32">
        <v>52.306641659999997</v>
      </c>
      <c r="W326" s="32"/>
      <c r="X326" s="17">
        <v>0.20000000298023221</v>
      </c>
      <c r="Y326" s="32">
        <v>50.269165350000002</v>
      </c>
      <c r="Z326" s="32"/>
      <c r="AA326" s="5">
        <v>44</v>
      </c>
      <c r="AB326" s="5">
        <v>30</v>
      </c>
      <c r="AC326" s="16">
        <v>0.68181818723678589</v>
      </c>
      <c r="AD326" s="17">
        <v>0.1666666716337204</v>
      </c>
      <c r="AE326" s="32">
        <v>50.814284610000001</v>
      </c>
      <c r="AF326" s="32"/>
      <c r="AG326" s="16"/>
      <c r="AH326" s="16"/>
      <c r="AI326" s="16"/>
      <c r="AJ326" s="16">
        <v>0.93</v>
      </c>
      <c r="AK326" s="16"/>
      <c r="AL326" s="16">
        <v>7.0000000298023224E-2</v>
      </c>
      <c r="AM326" s="16"/>
      <c r="AN326" s="16">
        <v>7.0000000000000007E-2</v>
      </c>
      <c r="AO326" s="16">
        <v>0.58199999999999996</v>
      </c>
      <c r="AP326" s="5">
        <v>0</v>
      </c>
      <c r="AQ326" s="31">
        <v>15442.7802734375</v>
      </c>
      <c r="AR326" s="31">
        <v>16276.27</v>
      </c>
    </row>
    <row r="327" spans="1:44" x14ac:dyDescent="0.3">
      <c r="A327" s="4">
        <v>741971050</v>
      </c>
      <c r="B327" s="3" t="s">
        <v>354</v>
      </c>
      <c r="C327" s="3" t="s">
        <v>1535</v>
      </c>
      <c r="D327" s="14">
        <v>75.156318664550781</v>
      </c>
      <c r="E327" s="14">
        <v>73.537551879882813</v>
      </c>
      <c r="F327" s="14">
        <v>82.734016418457031</v>
      </c>
      <c r="G327" s="14">
        <v>82.16162109375</v>
      </c>
      <c r="H327" s="5">
        <v>116</v>
      </c>
      <c r="I327" s="15">
        <v>6</v>
      </c>
      <c r="J327" s="15">
        <v>12</v>
      </c>
      <c r="K327" s="3" t="s">
        <v>3824</v>
      </c>
      <c r="L327" s="3" t="s">
        <v>3912</v>
      </c>
      <c r="M327" s="3" t="s">
        <v>3917</v>
      </c>
      <c r="N327" s="3" t="s">
        <v>3921</v>
      </c>
      <c r="O327" s="17">
        <v>0</v>
      </c>
      <c r="P327" s="32">
        <v>45.528057930000003</v>
      </c>
      <c r="Q327" s="32"/>
      <c r="R327" s="5">
        <v>88</v>
      </c>
      <c r="S327" s="5">
        <v>41</v>
      </c>
      <c r="T327" s="16">
        <v>0.46590909361839289</v>
      </c>
      <c r="U327" s="17">
        <v>7.1428574621677399E-2</v>
      </c>
      <c r="V327" s="32">
        <v>44.923516929999998</v>
      </c>
      <c r="W327" s="32"/>
      <c r="X327" s="17">
        <v>0.29411765933036799</v>
      </c>
      <c r="Y327" s="32">
        <v>47.972660140000002</v>
      </c>
      <c r="Z327" s="32">
        <v>261.76470947265631</v>
      </c>
      <c r="AA327" s="5">
        <v>88</v>
      </c>
      <c r="AB327" s="5">
        <v>41</v>
      </c>
      <c r="AC327" s="16">
        <v>0.46590909361839289</v>
      </c>
      <c r="AD327" s="17">
        <v>0.125</v>
      </c>
      <c r="AE327" s="32">
        <v>47.773936730000003</v>
      </c>
      <c r="AF327" s="32"/>
      <c r="AG327" s="16"/>
      <c r="AH327" s="16"/>
      <c r="AI327" s="16"/>
      <c r="AJ327" s="16">
        <v>0.97399999999999998</v>
      </c>
      <c r="AK327" s="16"/>
      <c r="AL327" s="16">
        <v>2.60000005364418E-2</v>
      </c>
      <c r="AM327" s="16"/>
      <c r="AN327" s="16">
        <v>0.23300000000000001</v>
      </c>
      <c r="AO327" s="16">
        <v>0.28599999999999998</v>
      </c>
      <c r="AP327" s="5">
        <v>0</v>
      </c>
      <c r="AQ327" s="31">
        <v>13186.349609375</v>
      </c>
      <c r="AR327" s="31">
        <v>13388.27</v>
      </c>
    </row>
    <row r="328" spans="1:44" x14ac:dyDescent="0.3">
      <c r="A328" s="4">
        <v>780011050</v>
      </c>
      <c r="B328" s="3" t="s">
        <v>369</v>
      </c>
      <c r="C328" s="3" t="s">
        <v>1561</v>
      </c>
      <c r="D328" s="14">
        <v>79.769248962402344</v>
      </c>
      <c r="E328" s="14">
        <v>80.629409790039063</v>
      </c>
      <c r="F328" s="14">
        <v>78.037109375</v>
      </c>
      <c r="G328" s="14">
        <v>78.046775817871094</v>
      </c>
      <c r="H328" s="5">
        <v>126</v>
      </c>
      <c r="I328" s="15">
        <v>6</v>
      </c>
      <c r="J328" s="15">
        <v>12</v>
      </c>
      <c r="K328" s="3" t="s">
        <v>3831</v>
      </c>
      <c r="L328" s="3" t="s">
        <v>3910</v>
      </c>
      <c r="M328" s="3" t="s">
        <v>3917</v>
      </c>
      <c r="N328" s="3" t="s">
        <v>3923</v>
      </c>
      <c r="O328" s="17">
        <v>0.23333333432674411</v>
      </c>
      <c r="P328" s="32">
        <v>47.3974397</v>
      </c>
      <c r="Q328" s="32"/>
      <c r="R328" s="5">
        <v>85</v>
      </c>
      <c r="S328" s="5">
        <v>85</v>
      </c>
      <c r="T328" s="16">
        <v>1</v>
      </c>
      <c r="U328" s="17">
        <v>0.23333333432674411</v>
      </c>
      <c r="V328" s="32">
        <v>47.787725309999999</v>
      </c>
      <c r="W328" s="32"/>
      <c r="X328" s="17">
        <v>4.5454546809196472E-2</v>
      </c>
      <c r="Y328" s="32">
        <v>44.925976390000002</v>
      </c>
      <c r="Z328" s="32"/>
      <c r="AA328" s="5">
        <v>86</v>
      </c>
      <c r="AB328" s="5">
        <v>86</v>
      </c>
      <c r="AC328" s="16">
        <v>1</v>
      </c>
      <c r="AD328" s="17">
        <v>4.5454546809196472E-2</v>
      </c>
      <c r="AE328" s="32">
        <v>45.440751730000002</v>
      </c>
      <c r="AF328" s="32"/>
      <c r="AG328" s="16">
        <v>7.9000000000000001E-2</v>
      </c>
      <c r="AH328" s="16"/>
      <c r="AI328" s="16"/>
      <c r="AJ328" s="16">
        <v>0.89700000000000002</v>
      </c>
      <c r="AK328" s="16"/>
      <c r="AL328" s="16">
        <v>2.400000020861626E-2</v>
      </c>
      <c r="AM328" s="16"/>
      <c r="AN328" s="16">
        <v>0.17499999999999999</v>
      </c>
      <c r="AO328" s="16">
        <v>0.40310000000000001</v>
      </c>
      <c r="AP328" s="5">
        <v>1</v>
      </c>
      <c r="AQ328" s="31">
        <v>13991.3896484375</v>
      </c>
      <c r="AR328" s="31">
        <v>15022.64</v>
      </c>
    </row>
    <row r="329" spans="1:44" x14ac:dyDescent="0.3">
      <c r="A329" s="4">
        <v>830012050</v>
      </c>
      <c r="B329" s="3" t="s">
        <v>392</v>
      </c>
      <c r="C329" s="3" t="s">
        <v>1606</v>
      </c>
      <c r="D329" s="14">
        <v>90.4930419921875</v>
      </c>
      <c r="E329" s="14">
        <v>89.186981201171875</v>
      </c>
      <c r="F329" s="14">
        <v>82.399848937988281</v>
      </c>
      <c r="G329" s="14">
        <v>84.8436279296875</v>
      </c>
      <c r="H329" s="5">
        <v>150</v>
      </c>
      <c r="I329" s="15">
        <v>6</v>
      </c>
      <c r="J329" s="15">
        <v>8</v>
      </c>
      <c r="K329" s="3" t="s">
        <v>3834</v>
      </c>
      <c r="L329" s="3" t="s">
        <v>3914</v>
      </c>
      <c r="M329" s="3" t="s">
        <v>3916</v>
      </c>
      <c r="N329" s="3" t="s">
        <v>3923</v>
      </c>
      <c r="O329" s="17">
        <v>0.54929578304290771</v>
      </c>
      <c r="P329" s="32">
        <v>51.743242860000002</v>
      </c>
      <c r="Q329" s="32">
        <v>366.19717407226563</v>
      </c>
      <c r="R329" s="5">
        <v>287</v>
      </c>
      <c r="S329" s="5">
        <v>97</v>
      </c>
      <c r="T329" s="16">
        <v>0.33797910809516912</v>
      </c>
      <c r="U329" s="17">
        <v>0.29545453190803528</v>
      </c>
      <c r="V329" s="32">
        <v>51.243895260000002</v>
      </c>
      <c r="W329" s="32">
        <v>304.54544067382813</v>
      </c>
      <c r="X329" s="17">
        <v>0.40140846371650701</v>
      </c>
      <c r="Y329" s="32">
        <v>47.755900879999999</v>
      </c>
      <c r="Z329" s="32">
        <v>325.35211181640631</v>
      </c>
      <c r="AA329" s="5">
        <v>287</v>
      </c>
      <c r="AB329" s="5">
        <v>97</v>
      </c>
      <c r="AC329" s="16">
        <v>0.33797910809516912</v>
      </c>
      <c r="AD329" s="17">
        <v>0.25</v>
      </c>
      <c r="AE329" s="32">
        <v>49.29468361</v>
      </c>
      <c r="AF329" s="32"/>
      <c r="AG329" s="16">
        <v>3.3000000000000002E-2</v>
      </c>
      <c r="AH329" s="16"/>
      <c r="AI329" s="16"/>
      <c r="AJ329" s="16">
        <v>0.93300000000000005</v>
      </c>
      <c r="AK329" s="16"/>
      <c r="AL329" s="16">
        <v>3.2999999821186073E-2</v>
      </c>
      <c r="AM329" s="16"/>
      <c r="AN329" s="16">
        <v>0.13300000000000001</v>
      </c>
      <c r="AO329" s="16">
        <v>0.16400000000000001</v>
      </c>
      <c r="AP329" s="5">
        <v>0</v>
      </c>
      <c r="AQ329" s="31">
        <v>10296.73046875</v>
      </c>
      <c r="AR329" s="31">
        <v>10683.43</v>
      </c>
    </row>
    <row r="330" spans="1:44" x14ac:dyDescent="0.3">
      <c r="A330" s="4">
        <v>1020811050</v>
      </c>
      <c r="B330" s="3" t="s">
        <v>482</v>
      </c>
      <c r="C330" s="3" t="s">
        <v>1960</v>
      </c>
      <c r="D330" s="14">
        <v>92.654754638671875</v>
      </c>
      <c r="E330" s="14">
        <v>91.569549560546875</v>
      </c>
      <c r="F330" s="14">
        <v>90.122108459472656</v>
      </c>
      <c r="G330" s="14">
        <v>90.157333374023438</v>
      </c>
      <c r="H330" s="5">
        <v>125</v>
      </c>
      <c r="I330" s="15">
        <v>7</v>
      </c>
      <c r="J330" s="15">
        <v>12</v>
      </c>
      <c r="K330" s="3" t="s">
        <v>3904</v>
      </c>
      <c r="L330" s="3" t="s">
        <v>3911</v>
      </c>
      <c r="M330" s="3" t="s">
        <v>3917</v>
      </c>
      <c r="N330" s="3" t="s">
        <v>3921</v>
      </c>
      <c r="O330" s="17">
        <v>0.59677422046661377</v>
      </c>
      <c r="P330" s="32">
        <v>52.619274869999998</v>
      </c>
      <c r="Q330" s="32"/>
      <c r="R330" s="5">
        <v>88</v>
      </c>
      <c r="S330" s="5">
        <v>27</v>
      </c>
      <c r="T330" s="16">
        <v>0.30681818723678589</v>
      </c>
      <c r="U330" s="17">
        <v>0.76923078298568726</v>
      </c>
      <c r="V330" s="32">
        <v>52.206151339999998</v>
      </c>
      <c r="W330" s="32"/>
      <c r="X330" s="17">
        <v>0.73493975400924683</v>
      </c>
      <c r="Y330" s="32">
        <v>52.765002000000003</v>
      </c>
      <c r="Z330" s="32"/>
      <c r="AA330" s="5">
        <v>88</v>
      </c>
      <c r="AB330" s="5">
        <v>27</v>
      </c>
      <c r="AC330" s="16">
        <v>0.30681818723678589</v>
      </c>
      <c r="AD330" s="17">
        <v>0</v>
      </c>
      <c r="AE330" s="32">
        <v>52.30764482</v>
      </c>
      <c r="AF330" s="32"/>
      <c r="AG330" s="16"/>
      <c r="AH330" s="16"/>
      <c r="AI330" s="16"/>
      <c r="AJ330" s="16">
        <v>1</v>
      </c>
      <c r="AK330" s="16"/>
      <c r="AL330" s="16">
        <v>0</v>
      </c>
      <c r="AM330" s="16"/>
      <c r="AN330" s="16">
        <v>0.08</v>
      </c>
      <c r="AO330" s="16">
        <v>0.19900000000000001</v>
      </c>
      <c r="AP330" s="5">
        <v>0</v>
      </c>
      <c r="AQ330" s="31">
        <v>14724.330078125</v>
      </c>
      <c r="AR330" s="31">
        <v>15217.75</v>
      </c>
    </row>
    <row r="331" spans="1:44" x14ac:dyDescent="0.3">
      <c r="A331" s="4">
        <v>940833000</v>
      </c>
      <c r="B331" s="3" t="s">
        <v>438</v>
      </c>
      <c r="C331" s="3" t="s">
        <v>1752</v>
      </c>
      <c r="D331" s="14">
        <v>78.303825378417969</v>
      </c>
      <c r="E331" s="14">
        <v>79.001014709472656</v>
      </c>
      <c r="F331" s="14">
        <v>73.478866577148438</v>
      </c>
      <c r="G331" s="14">
        <v>71.585433959960938</v>
      </c>
      <c r="H331" s="5">
        <v>490</v>
      </c>
      <c r="I331" s="15">
        <v>7</v>
      </c>
      <c r="J331" s="15">
        <v>8</v>
      </c>
      <c r="K331" s="3" t="s">
        <v>3867</v>
      </c>
      <c r="L331" s="3" t="s">
        <v>3910</v>
      </c>
      <c r="M331" s="3" t="s">
        <v>3917</v>
      </c>
      <c r="N331" s="3" t="s">
        <v>3921</v>
      </c>
      <c r="O331" s="17">
        <v>0.38952162861824041</v>
      </c>
      <c r="P331" s="32">
        <v>46.803581540000003</v>
      </c>
      <c r="Q331" s="32">
        <v>326.8792724609375</v>
      </c>
      <c r="R331" s="5">
        <v>853</v>
      </c>
      <c r="S331" s="5">
        <v>444</v>
      </c>
      <c r="T331" s="16">
        <v>0.5205157995223999</v>
      </c>
      <c r="U331" s="17">
        <v>0.30731707811355591</v>
      </c>
      <c r="V331" s="32">
        <v>47.130060890000003</v>
      </c>
      <c r="W331" s="32">
        <v>300.48779296875</v>
      </c>
      <c r="X331" s="17">
        <v>0.2351598143577576</v>
      </c>
      <c r="Y331" s="32">
        <v>41.969236739999999</v>
      </c>
      <c r="Z331" s="32">
        <v>259.58905029296881</v>
      </c>
      <c r="AA331" s="5">
        <v>853</v>
      </c>
      <c r="AB331" s="5">
        <v>444</v>
      </c>
      <c r="AC331" s="16">
        <v>0.5205157995223999</v>
      </c>
      <c r="AD331" s="17">
        <v>0.17156863212585449</v>
      </c>
      <c r="AE331" s="32">
        <v>41.777056279999996</v>
      </c>
      <c r="AF331" s="32">
        <v>233.33332824707031</v>
      </c>
      <c r="AG331" s="16">
        <v>2.1999999999999999E-2</v>
      </c>
      <c r="AH331" s="16">
        <v>1.2E-2</v>
      </c>
      <c r="AI331" s="16"/>
      <c r="AJ331" s="16">
        <v>0.94100000000000006</v>
      </c>
      <c r="AK331" s="16">
        <v>1.6E-2</v>
      </c>
      <c r="AL331" s="16">
        <v>8.0000003799796104E-3</v>
      </c>
      <c r="AM331" s="16"/>
      <c r="AN331" s="16">
        <v>0.13900000000000001</v>
      </c>
      <c r="AO331" s="16">
        <v>0.40699999999999997</v>
      </c>
      <c r="AP331" s="5">
        <v>0</v>
      </c>
      <c r="AQ331" s="31">
        <v>7536.3798828125</v>
      </c>
      <c r="AR331" s="31">
        <v>9506.81</v>
      </c>
    </row>
    <row r="332" spans="1:44" x14ac:dyDescent="0.3">
      <c r="A332" s="4">
        <v>741941050</v>
      </c>
      <c r="B332" s="3" t="s">
        <v>352</v>
      </c>
      <c r="C332" s="3" t="s">
        <v>1532</v>
      </c>
      <c r="D332" s="14">
        <v>93.415817260742188</v>
      </c>
      <c r="E332" s="14">
        <v>92.7462158203125</v>
      </c>
      <c r="F332" s="14">
        <v>87.2684326171875</v>
      </c>
      <c r="G332" s="14">
        <v>85.684516906738281</v>
      </c>
      <c r="H332" s="5">
        <v>115</v>
      </c>
      <c r="I332" s="15">
        <v>7</v>
      </c>
      <c r="J332" s="15">
        <v>12</v>
      </c>
      <c r="K332" s="3" t="s">
        <v>3824</v>
      </c>
      <c r="L332" s="3" t="s">
        <v>3912</v>
      </c>
      <c r="M332" s="3" t="s">
        <v>3916</v>
      </c>
      <c r="N332" s="3" t="s">
        <v>3921</v>
      </c>
      <c r="O332" s="17">
        <v>0.41509434580802917</v>
      </c>
      <c r="P332" s="32">
        <v>52.927695489999998</v>
      </c>
      <c r="Q332" s="32">
        <v>335.84906005859381</v>
      </c>
      <c r="R332" s="5">
        <v>70</v>
      </c>
      <c r="S332" s="5">
        <v>40</v>
      </c>
      <c r="T332" s="16">
        <v>0.57142859697341919</v>
      </c>
      <c r="U332" s="17">
        <v>0.23076923191547391</v>
      </c>
      <c r="V332" s="32">
        <v>52.681374490000003</v>
      </c>
      <c r="W332" s="32"/>
      <c r="X332" s="17">
        <v>0.40677964687347412</v>
      </c>
      <c r="Y332" s="32">
        <v>50.913941700000002</v>
      </c>
      <c r="Z332" s="32">
        <v>315.25424194335938</v>
      </c>
      <c r="AA332" s="5">
        <v>70</v>
      </c>
      <c r="AB332" s="5">
        <v>40</v>
      </c>
      <c r="AC332" s="16">
        <v>0.57142859697341919</v>
      </c>
      <c r="AD332" s="17">
        <v>0.3333333432674408</v>
      </c>
      <c r="AE332" s="32">
        <v>49.771480799999999</v>
      </c>
      <c r="AF332" s="32"/>
      <c r="AG332" s="16"/>
      <c r="AH332" s="16"/>
      <c r="AI332" s="16"/>
      <c r="AJ332" s="16">
        <v>0.98299999999999998</v>
      </c>
      <c r="AK332" s="16"/>
      <c r="AL332" s="16">
        <v>1.7000000923871991E-2</v>
      </c>
      <c r="AM332" s="16"/>
      <c r="AN332" s="16">
        <v>0.113</v>
      </c>
      <c r="AO332" s="16">
        <v>0.43099999999999999</v>
      </c>
      <c r="AP332" s="5">
        <v>0</v>
      </c>
      <c r="AQ332" s="31">
        <v>11580.5703125</v>
      </c>
      <c r="AR332" s="31">
        <v>12228.26</v>
      </c>
    </row>
    <row r="333" spans="1:44" x14ac:dyDescent="0.3">
      <c r="A333" s="4">
        <v>880721050</v>
      </c>
      <c r="B333" s="3" t="s">
        <v>410</v>
      </c>
      <c r="C333" s="3" t="s">
        <v>1658</v>
      </c>
      <c r="D333" s="14">
        <v>85.4088134765625</v>
      </c>
      <c r="E333" s="14">
        <v>85.25537109375</v>
      </c>
      <c r="F333" s="14">
        <v>86.99530029296875</v>
      </c>
      <c r="G333" s="14">
        <v>88.424385070800781</v>
      </c>
      <c r="H333" s="5">
        <v>213</v>
      </c>
      <c r="I333" s="15">
        <v>6</v>
      </c>
      <c r="J333" s="15">
        <v>12</v>
      </c>
      <c r="K333" s="3" t="s">
        <v>3833</v>
      </c>
      <c r="L333" s="3" t="s">
        <v>3911</v>
      </c>
      <c r="M333" s="3" t="s">
        <v>3917</v>
      </c>
      <c r="N333" s="3" t="s">
        <v>3921</v>
      </c>
      <c r="O333" s="17">
        <v>0.53097343444824219</v>
      </c>
      <c r="P333" s="32">
        <v>49.682866169999997</v>
      </c>
      <c r="Q333" s="32">
        <v>356.63717651367188</v>
      </c>
      <c r="R333" s="5">
        <v>185</v>
      </c>
      <c r="S333" s="5">
        <v>78</v>
      </c>
      <c r="T333" s="16">
        <v>0.42162162065505981</v>
      </c>
      <c r="U333" s="17">
        <v>0.25</v>
      </c>
      <c r="V333" s="32">
        <v>49.656024430000002</v>
      </c>
      <c r="W333" s="32"/>
      <c r="X333" s="17">
        <v>0.514018714427948</v>
      </c>
      <c r="Y333" s="32">
        <v>50.736772780000003</v>
      </c>
      <c r="Z333" s="32">
        <v>337.3831787109375</v>
      </c>
      <c r="AA333" s="5">
        <v>185</v>
      </c>
      <c r="AB333" s="5">
        <v>78</v>
      </c>
      <c r="AC333" s="16">
        <v>0.42162162065505981</v>
      </c>
      <c r="AD333" s="17">
        <v>0</v>
      </c>
      <c r="AE333" s="32">
        <v>51.325035409999998</v>
      </c>
      <c r="AF333" s="32"/>
      <c r="AG333" s="16"/>
      <c r="AH333" s="16"/>
      <c r="AI333" s="16"/>
      <c r="AJ333" s="16">
        <v>0.98599999999999999</v>
      </c>
      <c r="AK333" s="16"/>
      <c r="AL333" s="16">
        <v>1.4000000432133669E-2</v>
      </c>
      <c r="AM333" s="16"/>
      <c r="AN333" s="16">
        <v>0.127</v>
      </c>
      <c r="AO333" s="16">
        <v>0.218</v>
      </c>
      <c r="AP333" s="5">
        <v>0</v>
      </c>
      <c r="AQ333" s="31">
        <v>9138.330078125</v>
      </c>
      <c r="AR333" s="31">
        <v>11865.5</v>
      </c>
    </row>
    <row r="334" spans="1:44" x14ac:dyDescent="0.3">
      <c r="A334" s="4">
        <v>1081471050</v>
      </c>
      <c r="B334" s="3" t="s">
        <v>516</v>
      </c>
      <c r="C334" s="3" t="s">
        <v>2020</v>
      </c>
      <c r="D334" s="14">
        <v>78.943359375</v>
      </c>
      <c r="E334" s="14">
        <v>79.297157287597656</v>
      </c>
      <c r="F334" s="14">
        <v>83.580986022949219</v>
      </c>
      <c r="G334" s="14">
        <v>83.547760009765625</v>
      </c>
      <c r="H334" s="5">
        <v>102</v>
      </c>
      <c r="I334" s="15">
        <v>7</v>
      </c>
      <c r="J334" s="15">
        <v>12</v>
      </c>
      <c r="K334" s="3" t="s">
        <v>3853</v>
      </c>
      <c r="L334" s="3" t="s">
        <v>3907</v>
      </c>
      <c r="M334" s="3" t="s">
        <v>3918</v>
      </c>
      <c r="N334" s="3" t="s">
        <v>3921</v>
      </c>
      <c r="O334" s="17">
        <v>0.28571429848670959</v>
      </c>
      <c r="P334" s="32">
        <v>47.06275059</v>
      </c>
      <c r="Q334" s="32"/>
      <c r="R334" s="5">
        <v>71</v>
      </c>
      <c r="S334" s="5">
        <v>62</v>
      </c>
      <c r="T334" s="16">
        <v>0.87323945760726929</v>
      </c>
      <c r="U334" s="17">
        <v>0.28571429848670959</v>
      </c>
      <c r="V334" s="32">
        <v>47.249664289999998</v>
      </c>
      <c r="W334" s="32"/>
      <c r="X334" s="17">
        <v>7.1428574621677399E-2</v>
      </c>
      <c r="Y334" s="32">
        <v>48.522054519999998</v>
      </c>
      <c r="Z334" s="32"/>
      <c r="AA334" s="5">
        <v>71</v>
      </c>
      <c r="AB334" s="5">
        <v>62</v>
      </c>
      <c r="AC334" s="16">
        <v>0.87323945760726929</v>
      </c>
      <c r="AD334" s="17">
        <v>7.1428574621677399E-2</v>
      </c>
      <c r="AE334" s="32">
        <v>48.55990224</v>
      </c>
      <c r="AF334" s="32"/>
      <c r="AG334" s="16"/>
      <c r="AH334" s="16"/>
      <c r="AI334" s="16"/>
      <c r="AJ334" s="16">
        <v>0.94100000000000006</v>
      </c>
      <c r="AK334" s="16"/>
      <c r="AL334" s="16">
        <v>5.9000000357627869E-2</v>
      </c>
      <c r="AM334" s="16"/>
      <c r="AN334" s="16">
        <v>0.13700000000000001</v>
      </c>
      <c r="AO334" s="16">
        <v>0.99</v>
      </c>
      <c r="AP334" s="5">
        <v>0</v>
      </c>
      <c r="AQ334" s="31">
        <v>11544.3603515625</v>
      </c>
      <c r="AR334" s="31">
        <v>13466.03</v>
      </c>
    </row>
    <row r="335" spans="1:44" x14ac:dyDescent="0.3">
      <c r="A335" s="4">
        <v>500013080</v>
      </c>
      <c r="B335" s="3" t="s">
        <v>254</v>
      </c>
      <c r="C335" s="3" t="s">
        <v>1319</v>
      </c>
      <c r="D335" s="14">
        <v>78.850456237792969</v>
      </c>
      <c r="E335" s="14">
        <v>80.359474182128906</v>
      </c>
      <c r="F335" s="14">
        <v>82.200347900390625</v>
      </c>
      <c r="G335" s="14">
        <v>80.380035400390625</v>
      </c>
      <c r="H335" s="5">
        <v>626</v>
      </c>
      <c r="I335" s="15">
        <v>6</v>
      </c>
      <c r="J335" s="15">
        <v>8</v>
      </c>
      <c r="K335" s="3" t="s">
        <v>3897</v>
      </c>
      <c r="L335" s="3" t="s">
        <v>3915</v>
      </c>
      <c r="M335" s="3" t="s">
        <v>3919</v>
      </c>
      <c r="N335" s="3" t="s">
        <v>3922</v>
      </c>
      <c r="O335" s="17">
        <v>0.38775509595870972</v>
      </c>
      <c r="P335" s="32">
        <v>47.025103039999998</v>
      </c>
      <c r="Q335" s="32">
        <v>319.78021240234381</v>
      </c>
      <c r="R335" s="5">
        <v>1223</v>
      </c>
      <c r="S335" s="5">
        <v>552</v>
      </c>
      <c r="T335" s="16">
        <v>0.45134913921356201</v>
      </c>
      <c r="U335" s="17">
        <v>0.24796748161315921</v>
      </c>
      <c r="V335" s="32">
        <v>47.678706499999997</v>
      </c>
      <c r="W335" s="32">
        <v>274.7967529296875</v>
      </c>
      <c r="X335" s="17">
        <v>0.32445141673088068</v>
      </c>
      <c r="Y335" s="32">
        <v>47.626493910000001</v>
      </c>
      <c r="Z335" s="32">
        <v>286.0501708984375</v>
      </c>
      <c r="AA335" s="5">
        <v>1226</v>
      </c>
      <c r="AB335" s="5">
        <v>556</v>
      </c>
      <c r="AC335" s="16">
        <v>0.45134913921356201</v>
      </c>
      <c r="AD335" s="17">
        <v>0.1445783078670502</v>
      </c>
      <c r="AE335" s="32">
        <v>46.763747299999999</v>
      </c>
      <c r="AF335" s="32">
        <v>230.92369079589841</v>
      </c>
      <c r="AG335" s="16">
        <v>1.2999999999999999E-2</v>
      </c>
      <c r="AH335" s="16">
        <v>5.8000000000000003E-2</v>
      </c>
      <c r="AI335" s="16"/>
      <c r="AJ335" s="16">
        <v>0.874</v>
      </c>
      <c r="AK335" s="16">
        <v>4.5999999999999999E-2</v>
      </c>
      <c r="AL335" s="16">
        <v>9.9999997764825821E-3</v>
      </c>
      <c r="AM335" s="16">
        <v>2.7E-2</v>
      </c>
      <c r="AN335" s="16">
        <v>0.115</v>
      </c>
      <c r="AO335" s="16">
        <v>0.27400000000000002</v>
      </c>
      <c r="AP335" s="5">
        <v>0</v>
      </c>
      <c r="AQ335" s="31">
        <v>8671.3701171875</v>
      </c>
      <c r="AR335" s="31">
        <v>9227.57</v>
      </c>
    </row>
    <row r="336" spans="1:44" x14ac:dyDescent="0.3">
      <c r="A336" s="4">
        <v>500013070</v>
      </c>
      <c r="B336" s="3" t="s">
        <v>254</v>
      </c>
      <c r="C336" s="3" t="s">
        <v>1318</v>
      </c>
      <c r="D336" s="14">
        <v>80.772384643554688</v>
      </c>
      <c r="E336" s="14">
        <v>80.617774963378906</v>
      </c>
      <c r="F336" s="14">
        <v>82.768302917480469</v>
      </c>
      <c r="G336" s="14">
        <v>82.395698547363281</v>
      </c>
      <c r="H336" s="5">
        <v>874</v>
      </c>
      <c r="I336" s="15">
        <v>6</v>
      </c>
      <c r="J336" s="15">
        <v>8</v>
      </c>
      <c r="K336" s="3" t="s">
        <v>3897</v>
      </c>
      <c r="L336" s="3" t="s">
        <v>3915</v>
      </c>
      <c r="M336" s="3" t="s">
        <v>3919</v>
      </c>
      <c r="N336" s="3" t="s">
        <v>3922</v>
      </c>
      <c r="O336" s="17">
        <v>0.42039355635643011</v>
      </c>
      <c r="P336" s="32">
        <v>47.803961149999999</v>
      </c>
      <c r="Q336" s="32">
        <v>320.3935546875</v>
      </c>
      <c r="R336" s="5">
        <v>1505</v>
      </c>
      <c r="S336" s="5">
        <v>631</v>
      </c>
      <c r="T336" s="16">
        <v>0.41926911473274231</v>
      </c>
      <c r="U336" s="17">
        <v>0.23444975912570951</v>
      </c>
      <c r="V336" s="32">
        <v>47.78302549</v>
      </c>
      <c r="W336" s="32">
        <v>268.42105102539063</v>
      </c>
      <c r="X336" s="17">
        <v>0.37477797269821173</v>
      </c>
      <c r="Y336" s="32">
        <v>47.994898190000001</v>
      </c>
      <c r="Z336" s="32">
        <v>302.13143920898438</v>
      </c>
      <c r="AA336" s="5">
        <v>1511</v>
      </c>
      <c r="AB336" s="5">
        <v>631</v>
      </c>
      <c r="AC336" s="16">
        <v>0.41926911473274231</v>
      </c>
      <c r="AD336" s="17">
        <v>0.1770334988832474</v>
      </c>
      <c r="AE336" s="32">
        <v>47.906663080000001</v>
      </c>
      <c r="AF336" s="32">
        <v>238.27751159667969</v>
      </c>
      <c r="AG336" s="16">
        <v>7.0000000000000001E-3</v>
      </c>
      <c r="AH336" s="16">
        <v>1.7000000000000001E-2</v>
      </c>
      <c r="AI336" s="16"/>
      <c r="AJ336" s="16">
        <v>0.93700000000000006</v>
      </c>
      <c r="AK336" s="16">
        <v>3.4000000000000002E-2</v>
      </c>
      <c r="AL336" s="16">
        <v>4.999999888241291E-3</v>
      </c>
      <c r="AM336" s="16"/>
      <c r="AN336" s="16">
        <v>0.152</v>
      </c>
      <c r="AO336" s="16">
        <v>0.30099999999999999</v>
      </c>
      <c r="AP336" s="5">
        <v>0</v>
      </c>
      <c r="AQ336" s="31">
        <v>8277.3095703125</v>
      </c>
      <c r="AR336" s="31">
        <v>9055.4599999999991</v>
      </c>
    </row>
    <row r="337" spans="1:44" x14ac:dyDescent="0.3">
      <c r="A337" s="4">
        <v>211481050</v>
      </c>
      <c r="B337" s="3" t="s">
        <v>91</v>
      </c>
      <c r="C337" s="3" t="s">
        <v>791</v>
      </c>
      <c r="D337" s="14">
        <v>91.03704833984375</v>
      </c>
      <c r="E337" s="14">
        <v>90.18719482421875</v>
      </c>
      <c r="F337" s="14">
        <v>85.436027526855469</v>
      </c>
      <c r="G337" s="14">
        <v>83.166595458984375</v>
      </c>
      <c r="H337" s="5">
        <v>83</v>
      </c>
      <c r="I337" s="15">
        <v>7</v>
      </c>
      <c r="J337" s="15">
        <v>12</v>
      </c>
      <c r="K337" s="3" t="s">
        <v>3828</v>
      </c>
      <c r="L337" s="3" t="s">
        <v>3911</v>
      </c>
      <c r="M337" s="3" t="s">
        <v>3917</v>
      </c>
      <c r="N337" s="3" t="s">
        <v>3921</v>
      </c>
      <c r="O337" s="17">
        <v>0.31818181276321411</v>
      </c>
      <c r="P337" s="32">
        <v>51.963702769999998</v>
      </c>
      <c r="Q337" s="32"/>
      <c r="R337" s="5">
        <v>53</v>
      </c>
      <c r="S337" s="5">
        <v>23</v>
      </c>
      <c r="T337" s="16">
        <v>0.43396225571632391</v>
      </c>
      <c r="U337" s="17">
        <v>0</v>
      </c>
      <c r="V337" s="32">
        <v>51.647857100000003</v>
      </c>
      <c r="W337" s="32"/>
      <c r="X337" s="17">
        <v>0.26829269528388983</v>
      </c>
      <c r="Y337" s="32">
        <v>49.725341389999997</v>
      </c>
      <c r="Z337" s="32"/>
      <c r="AA337" s="5">
        <v>53</v>
      </c>
      <c r="AB337" s="5">
        <v>23</v>
      </c>
      <c r="AC337" s="16">
        <v>0.43396225571632391</v>
      </c>
      <c r="AD337" s="17">
        <v>0</v>
      </c>
      <c r="AE337" s="32">
        <v>48.343775979999997</v>
      </c>
      <c r="AF337" s="32"/>
      <c r="AG337" s="16"/>
      <c r="AH337" s="16"/>
      <c r="AI337" s="16"/>
      <c r="AJ337" s="16">
        <v>1</v>
      </c>
      <c r="AK337" s="16"/>
      <c r="AL337" s="16">
        <v>0</v>
      </c>
      <c r="AM337" s="16"/>
      <c r="AN337" s="16">
        <v>0.121</v>
      </c>
      <c r="AO337" s="16">
        <v>0.42699999999999999</v>
      </c>
      <c r="AP337" s="5">
        <v>0</v>
      </c>
      <c r="AQ337" s="31">
        <v>15349.2998046875</v>
      </c>
      <c r="AR337" s="31">
        <v>17923.45</v>
      </c>
    </row>
    <row r="338" spans="1:44" x14ac:dyDescent="0.3">
      <c r="A338" s="4">
        <v>1141121050</v>
      </c>
      <c r="B338" s="3" t="s">
        <v>530</v>
      </c>
      <c r="C338" s="3" t="s">
        <v>2048</v>
      </c>
      <c r="D338" s="14">
        <v>88.78271484375</v>
      </c>
      <c r="E338" s="14">
        <v>87.055923461914063</v>
      </c>
      <c r="F338" s="14">
        <v>82.380569458007813</v>
      </c>
      <c r="G338" s="14">
        <v>83.378547668457031</v>
      </c>
      <c r="H338" s="5">
        <v>185</v>
      </c>
      <c r="I338" s="15">
        <v>7</v>
      </c>
      <c r="J338" s="15">
        <v>12</v>
      </c>
      <c r="K338" s="3" t="s">
        <v>3850</v>
      </c>
      <c r="L338" s="3" t="s">
        <v>3907</v>
      </c>
      <c r="M338" s="3" t="s">
        <v>3917</v>
      </c>
      <c r="N338" s="3" t="s">
        <v>3921</v>
      </c>
      <c r="O338" s="17">
        <v>0.45054945349693298</v>
      </c>
      <c r="P338" s="32">
        <v>51.050135050000002</v>
      </c>
      <c r="Q338" s="32">
        <v>341.75823974609381</v>
      </c>
      <c r="R338" s="5">
        <v>103</v>
      </c>
      <c r="S338" s="5">
        <v>64</v>
      </c>
      <c r="T338" s="16">
        <v>0.62135922908782959</v>
      </c>
      <c r="U338" s="17">
        <v>0.25</v>
      </c>
      <c r="V338" s="32">
        <v>50.383218900000003</v>
      </c>
      <c r="W338" s="32"/>
      <c r="X338" s="17">
        <v>0.2261904776096344</v>
      </c>
      <c r="Y338" s="32">
        <v>47.743395499999998</v>
      </c>
      <c r="Z338" s="32"/>
      <c r="AA338" s="5">
        <v>103</v>
      </c>
      <c r="AB338" s="5">
        <v>64</v>
      </c>
      <c r="AC338" s="16">
        <v>0.62135922908782959</v>
      </c>
      <c r="AD338" s="17">
        <v>0.15686275064945221</v>
      </c>
      <c r="AE338" s="32">
        <v>48.463958099999999</v>
      </c>
      <c r="AF338" s="32"/>
      <c r="AG338" s="16"/>
      <c r="AH338" s="16"/>
      <c r="AI338" s="16"/>
      <c r="AJ338" s="16">
        <v>0.93500000000000005</v>
      </c>
      <c r="AK338" s="16">
        <v>2.7E-2</v>
      </c>
      <c r="AL338" s="16">
        <v>3.7999998778104782E-2</v>
      </c>
      <c r="AM338" s="16"/>
      <c r="AN338" s="16">
        <v>0.10299999999999999</v>
      </c>
      <c r="AO338" s="16">
        <v>0.502</v>
      </c>
      <c r="AP338" s="5">
        <v>0</v>
      </c>
      <c r="AQ338" s="31">
        <v>10806.2001953125</v>
      </c>
      <c r="AR338" s="31">
        <v>11772.7</v>
      </c>
    </row>
    <row r="339" spans="1:44" x14ac:dyDescent="0.3">
      <c r="A339" s="4">
        <v>480703000</v>
      </c>
      <c r="B339" s="3" t="s">
        <v>219</v>
      </c>
      <c r="C339" s="3" t="s">
        <v>1162</v>
      </c>
      <c r="D339" s="14">
        <v>86.662216186523438</v>
      </c>
      <c r="E339" s="14">
        <v>86.931076049804688</v>
      </c>
      <c r="F339" s="14">
        <v>81.677207946777344</v>
      </c>
      <c r="G339" s="14">
        <v>83.116783142089844</v>
      </c>
      <c r="H339" s="5">
        <v>469</v>
      </c>
      <c r="I339" s="15">
        <v>6</v>
      </c>
      <c r="J339" s="15">
        <v>8</v>
      </c>
      <c r="K339" s="3" t="s">
        <v>3879</v>
      </c>
      <c r="L339" s="3" t="s">
        <v>3914</v>
      </c>
      <c r="M339" s="3" t="s">
        <v>3919</v>
      </c>
      <c r="N339" s="3" t="s">
        <v>3922</v>
      </c>
      <c r="O339" s="17">
        <v>0.47877359390258789</v>
      </c>
      <c r="P339" s="32">
        <v>50.190807909999997</v>
      </c>
      <c r="Q339" s="32">
        <v>349.52828979492188</v>
      </c>
      <c r="R339" s="5">
        <v>849</v>
      </c>
      <c r="S339" s="5">
        <v>336</v>
      </c>
      <c r="T339" s="16">
        <v>0.39575973153114319</v>
      </c>
      <c r="U339" s="17">
        <v>0.28387096524238592</v>
      </c>
      <c r="V339" s="32">
        <v>50.332798750000002</v>
      </c>
      <c r="W339" s="32">
        <v>306.45159912109381</v>
      </c>
      <c r="X339" s="17">
        <v>0.26650944352149958</v>
      </c>
      <c r="Y339" s="32">
        <v>47.287155210000002</v>
      </c>
      <c r="Z339" s="32">
        <v>280.18869018554688</v>
      </c>
      <c r="AA339" s="5">
        <v>848</v>
      </c>
      <c r="AB339" s="5">
        <v>335</v>
      </c>
      <c r="AC339" s="16">
        <v>0.39575973153114319</v>
      </c>
      <c r="AD339" s="17">
        <v>0.13636364042758939</v>
      </c>
      <c r="AE339" s="32">
        <v>48.315532179999998</v>
      </c>
      <c r="AF339" s="32">
        <v>230.51948547363281</v>
      </c>
      <c r="AG339" s="16">
        <v>1.2999999999999999E-2</v>
      </c>
      <c r="AH339" s="16">
        <v>4.9000000000000002E-2</v>
      </c>
      <c r="AI339" s="16"/>
      <c r="AJ339" s="16">
        <v>0.878</v>
      </c>
      <c r="AK339" s="16">
        <v>4.9000000000000002E-2</v>
      </c>
      <c r="AL339" s="16">
        <v>1.099999994039536E-2</v>
      </c>
      <c r="AM339" s="16"/>
      <c r="AN339" s="16">
        <v>0.13900000000000001</v>
      </c>
      <c r="AO339" s="16">
        <v>0.23699999999999999</v>
      </c>
      <c r="AP339" s="5">
        <v>0</v>
      </c>
      <c r="AQ339" s="31">
        <v>9241.8203125</v>
      </c>
      <c r="AR339" s="31">
        <v>9457.42</v>
      </c>
    </row>
    <row r="340" spans="1:44" x14ac:dyDescent="0.3">
      <c r="A340" s="4">
        <v>160941050</v>
      </c>
      <c r="B340" s="3" t="s">
        <v>69</v>
      </c>
      <c r="C340" s="3" t="s">
        <v>734</v>
      </c>
      <c r="D340" s="14">
        <v>83.640571594238281</v>
      </c>
      <c r="E340" s="14">
        <v>88.635635375976563</v>
      </c>
      <c r="F340" s="14">
        <v>79.102943420410156</v>
      </c>
      <c r="G340" s="14">
        <v>81.867942810058594</v>
      </c>
      <c r="H340" s="5">
        <v>175</v>
      </c>
      <c r="I340" s="15">
        <v>7</v>
      </c>
      <c r="J340" s="15">
        <v>12</v>
      </c>
      <c r="K340" s="3" t="s">
        <v>3814</v>
      </c>
      <c r="L340" s="3" t="s">
        <v>3910</v>
      </c>
      <c r="M340" s="3" t="s">
        <v>3917</v>
      </c>
      <c r="N340" s="3" t="s">
        <v>3921</v>
      </c>
      <c r="O340" s="17">
        <v>0.40000000596046448</v>
      </c>
      <c r="P340" s="32">
        <v>48.966289150000001</v>
      </c>
      <c r="Q340" s="32">
        <v>325.88235473632813</v>
      </c>
      <c r="R340" s="5">
        <v>118</v>
      </c>
      <c r="S340" s="5">
        <v>49</v>
      </c>
      <c r="T340" s="16">
        <v>0.41525423526763922</v>
      </c>
      <c r="U340" s="17">
        <v>0.37142857909202581</v>
      </c>
      <c r="V340" s="32">
        <v>51.0212243</v>
      </c>
      <c r="W340" s="32"/>
      <c r="X340" s="17">
        <v>0.25581395626068121</v>
      </c>
      <c r="Y340" s="32">
        <v>45.617339940000001</v>
      </c>
      <c r="Z340" s="32">
        <v>286.0465087890625</v>
      </c>
      <c r="AA340" s="5">
        <v>118</v>
      </c>
      <c r="AB340" s="5">
        <v>49</v>
      </c>
      <c r="AC340" s="16">
        <v>0.41525423526763922</v>
      </c>
      <c r="AD340" s="17">
        <v>0.1111111119389534</v>
      </c>
      <c r="AE340" s="32">
        <v>47.607419210000003</v>
      </c>
      <c r="AF340" s="32"/>
      <c r="AG340" s="16"/>
      <c r="AH340" s="16"/>
      <c r="AI340" s="16"/>
      <c r="AJ340" s="16">
        <v>1</v>
      </c>
      <c r="AK340" s="16"/>
      <c r="AL340" s="16">
        <v>0</v>
      </c>
      <c r="AM340" s="16"/>
      <c r="AN340" s="16">
        <v>9.7000000000000003E-2</v>
      </c>
      <c r="AO340" s="16">
        <v>0.309</v>
      </c>
      <c r="AP340" s="5">
        <v>0</v>
      </c>
      <c r="AQ340" s="31">
        <v>8036.669921875</v>
      </c>
      <c r="AR340" s="31">
        <v>9518.93</v>
      </c>
    </row>
    <row r="341" spans="1:44" x14ac:dyDescent="0.3">
      <c r="A341" s="4">
        <v>540413000</v>
      </c>
      <c r="B341" s="3" t="s">
        <v>279</v>
      </c>
      <c r="C341" s="3" t="s">
        <v>1385</v>
      </c>
      <c r="D341" s="14">
        <v>90.470970153808594</v>
      </c>
      <c r="E341" s="14">
        <v>88.652481079101563</v>
      </c>
      <c r="F341" s="14">
        <v>91.893753051757813</v>
      </c>
      <c r="G341" s="14">
        <v>92.181861877441406</v>
      </c>
      <c r="H341" s="5">
        <v>501</v>
      </c>
      <c r="I341" s="15">
        <v>6</v>
      </c>
      <c r="J341" s="15">
        <v>8</v>
      </c>
      <c r="K341" s="3" t="s">
        <v>3861</v>
      </c>
      <c r="L341" s="3" t="s">
        <v>3908</v>
      </c>
      <c r="M341" s="3" t="s">
        <v>3917</v>
      </c>
      <c r="N341" s="3" t="s">
        <v>3923</v>
      </c>
      <c r="O341" s="17">
        <v>0.4788418710231781</v>
      </c>
      <c r="P341" s="32">
        <v>51.734299040000003</v>
      </c>
      <c r="Q341" s="32">
        <v>344.09799194335938</v>
      </c>
      <c r="R341" s="5">
        <v>908</v>
      </c>
      <c r="S341" s="5">
        <v>381</v>
      </c>
      <c r="T341" s="16">
        <v>0.41960352659225458</v>
      </c>
      <c r="U341" s="17">
        <v>0.29775279760360718</v>
      </c>
      <c r="V341" s="32">
        <v>51.028027129999998</v>
      </c>
      <c r="W341" s="32">
        <v>296.62921142578131</v>
      </c>
      <c r="X341" s="17">
        <v>0.43303570151329041</v>
      </c>
      <c r="Y341" s="32">
        <v>53.914190230000003</v>
      </c>
      <c r="Z341" s="32">
        <v>326.11605834960938</v>
      </c>
      <c r="AA341" s="5">
        <v>906</v>
      </c>
      <c r="AB341" s="5">
        <v>380</v>
      </c>
      <c r="AC341" s="16">
        <v>0.41960352659225458</v>
      </c>
      <c r="AD341" s="17">
        <v>0.27528089284896851</v>
      </c>
      <c r="AE341" s="32">
        <v>53.455587510000001</v>
      </c>
      <c r="AF341" s="32">
        <v>278.65167236328131</v>
      </c>
      <c r="AG341" s="16"/>
      <c r="AH341" s="16">
        <v>3.5999999999999997E-2</v>
      </c>
      <c r="AI341" s="16"/>
      <c r="AJ341" s="16">
        <v>0.92200000000000004</v>
      </c>
      <c r="AK341" s="16">
        <v>2.4E-2</v>
      </c>
      <c r="AL341" s="16">
        <v>1.7999999225139621E-2</v>
      </c>
      <c r="AM341" s="16"/>
      <c r="AN341" s="16">
        <v>0.11600000000000001</v>
      </c>
      <c r="AO341" s="16">
        <v>0.28799999999999998</v>
      </c>
      <c r="AP341" s="5">
        <v>0</v>
      </c>
      <c r="AQ341" s="31">
        <v>7697.91015625</v>
      </c>
      <c r="AR341" s="31">
        <v>8796.6</v>
      </c>
    </row>
    <row r="342" spans="1:44" x14ac:dyDescent="0.3">
      <c r="A342" s="4">
        <v>1000651050</v>
      </c>
      <c r="B342" s="3" t="s">
        <v>479</v>
      </c>
      <c r="C342" s="3" t="s">
        <v>1955</v>
      </c>
      <c r="D342" s="14">
        <v>85.372940063476563</v>
      </c>
      <c r="E342" s="14">
        <v>87.265708923339844</v>
      </c>
      <c r="F342" s="14">
        <v>83.701545715332031</v>
      </c>
      <c r="G342" s="14">
        <v>82.041267395019531</v>
      </c>
      <c r="H342" s="5">
        <v>169</v>
      </c>
      <c r="I342" s="15">
        <v>7</v>
      </c>
      <c r="J342" s="15">
        <v>12</v>
      </c>
      <c r="K342" s="3" t="s">
        <v>3875</v>
      </c>
      <c r="L342" s="3" t="s">
        <v>3910</v>
      </c>
      <c r="M342" s="3" t="s">
        <v>3916</v>
      </c>
      <c r="N342" s="3" t="s">
        <v>3921</v>
      </c>
      <c r="O342" s="17">
        <v>0.72151899337768555</v>
      </c>
      <c r="P342" s="32">
        <v>49.668329890000003</v>
      </c>
      <c r="Q342" s="32">
        <v>386.07595825195313</v>
      </c>
      <c r="R342" s="5">
        <v>94</v>
      </c>
      <c r="S342" s="5">
        <v>51</v>
      </c>
      <c r="T342" s="16">
        <v>0.54255318641662598</v>
      </c>
      <c r="U342" s="17">
        <v>0.42105263471603388</v>
      </c>
      <c r="V342" s="32">
        <v>50.467945499999999</v>
      </c>
      <c r="W342" s="32"/>
      <c r="X342" s="17">
        <v>0.57777780294418335</v>
      </c>
      <c r="Y342" s="32">
        <v>48.600255089999997</v>
      </c>
      <c r="Z342" s="32">
        <v>352.22222900390631</v>
      </c>
      <c r="AA342" s="5">
        <v>94</v>
      </c>
      <c r="AB342" s="5">
        <v>51</v>
      </c>
      <c r="AC342" s="16">
        <v>0.54255318641662598</v>
      </c>
      <c r="AD342" s="17">
        <v>0.48888888955116272</v>
      </c>
      <c r="AE342" s="32">
        <v>47.705697610000001</v>
      </c>
      <c r="AF342" s="32">
        <v>311.11111450195313</v>
      </c>
      <c r="AG342" s="16"/>
      <c r="AH342" s="16"/>
      <c r="AI342" s="16"/>
      <c r="AJ342" s="16">
        <v>0.97599999999999998</v>
      </c>
      <c r="AK342" s="16"/>
      <c r="AL342" s="16">
        <v>2.400000020861626E-2</v>
      </c>
      <c r="AM342" s="16"/>
      <c r="AN342" s="16">
        <v>0.10100000000000001</v>
      </c>
      <c r="AO342" s="16">
        <v>0.36099999999999999</v>
      </c>
      <c r="AP342" s="5">
        <v>0</v>
      </c>
      <c r="AQ342" s="31">
        <v>8788.150390625</v>
      </c>
      <c r="AR342" s="31">
        <v>9524.32</v>
      </c>
    </row>
    <row r="343" spans="1:44" x14ac:dyDescent="0.3">
      <c r="A343" s="4">
        <v>920913000</v>
      </c>
      <c r="B343" s="3" t="s">
        <v>431</v>
      </c>
      <c r="C343" s="3" t="s">
        <v>1736</v>
      </c>
      <c r="D343" s="14">
        <v>83.336860656738281</v>
      </c>
      <c r="E343" s="14">
        <v>82.112083435058594</v>
      </c>
      <c r="F343" s="14">
        <v>81.257461547851563</v>
      </c>
      <c r="G343" s="14">
        <v>77.817413330078125</v>
      </c>
      <c r="H343" s="5">
        <v>482</v>
      </c>
      <c r="I343" s="15">
        <v>6</v>
      </c>
      <c r="J343" s="15">
        <v>8</v>
      </c>
      <c r="K343" s="3" t="s">
        <v>3883</v>
      </c>
      <c r="L343" s="3" t="s">
        <v>3915</v>
      </c>
      <c r="M343" s="3" t="s">
        <v>3917</v>
      </c>
      <c r="N343" s="3" t="s">
        <v>3922</v>
      </c>
      <c r="O343" s="17">
        <v>0.46341463923454279</v>
      </c>
      <c r="P343" s="32">
        <v>48.843211539999999</v>
      </c>
      <c r="Q343" s="32">
        <v>349.22393798828131</v>
      </c>
      <c r="R343" s="5">
        <v>838</v>
      </c>
      <c r="S343" s="5">
        <v>334</v>
      </c>
      <c r="T343" s="16">
        <v>0.39856800436973572</v>
      </c>
      <c r="U343" s="17">
        <v>0.29069766402244568</v>
      </c>
      <c r="V343" s="32">
        <v>48.38653807</v>
      </c>
      <c r="W343" s="32">
        <v>297.093017578125</v>
      </c>
      <c r="X343" s="17">
        <v>0.46860986948013311</v>
      </c>
      <c r="Y343" s="32">
        <v>47.014883849999997</v>
      </c>
      <c r="Z343" s="32">
        <v>325.560546875</v>
      </c>
      <c r="AA343" s="5">
        <v>836</v>
      </c>
      <c r="AB343" s="5">
        <v>336</v>
      </c>
      <c r="AC343" s="16">
        <v>0.39856800436973572</v>
      </c>
      <c r="AD343" s="17">
        <v>0.23976607620716089</v>
      </c>
      <c r="AE343" s="32">
        <v>45.310697480000002</v>
      </c>
      <c r="AF343" s="32">
        <v>247.9532165527344</v>
      </c>
      <c r="AG343" s="16">
        <v>8.1000000000000003E-2</v>
      </c>
      <c r="AH343" s="16">
        <v>9.2999999999999999E-2</v>
      </c>
      <c r="AI343" s="16">
        <v>1.4999999999999999E-2</v>
      </c>
      <c r="AJ343" s="16">
        <v>0.75900000000000001</v>
      </c>
      <c r="AK343" s="16">
        <v>0.05</v>
      </c>
      <c r="AL343" s="16">
        <v>2.000000094994903E-3</v>
      </c>
      <c r="AM343" s="16">
        <v>3.3000000000000002E-2</v>
      </c>
      <c r="AN343" s="16">
        <v>0.14299999999999999</v>
      </c>
      <c r="AO343" s="16">
        <v>0.185</v>
      </c>
      <c r="AP343" s="5">
        <v>0</v>
      </c>
      <c r="AQ343" s="31">
        <v>11434.91015625</v>
      </c>
      <c r="AR343" s="31">
        <v>12026.86</v>
      </c>
    </row>
    <row r="344" spans="1:44" x14ac:dyDescent="0.3">
      <c r="A344" s="4">
        <v>890871050</v>
      </c>
      <c r="B344" s="3" t="s">
        <v>416</v>
      </c>
      <c r="C344" s="3" t="s">
        <v>1668</v>
      </c>
      <c r="D344" s="14">
        <v>90.353462219238281</v>
      </c>
      <c r="E344" s="14">
        <v>84.763168334960938</v>
      </c>
      <c r="F344" s="14">
        <v>90.915611267089844</v>
      </c>
      <c r="G344" s="14">
        <v>88.466506958007813</v>
      </c>
      <c r="H344" s="5">
        <v>128</v>
      </c>
      <c r="I344" s="15">
        <v>7</v>
      </c>
      <c r="J344" s="15">
        <v>12</v>
      </c>
      <c r="K344" s="3" t="s">
        <v>3849</v>
      </c>
      <c r="L344" s="3" t="s">
        <v>3908</v>
      </c>
      <c r="M344" s="3" t="s">
        <v>3917</v>
      </c>
      <c r="N344" s="3" t="s">
        <v>3921</v>
      </c>
      <c r="O344" s="17">
        <v>0.36363637447357178</v>
      </c>
      <c r="P344" s="32">
        <v>51.686678659999998</v>
      </c>
      <c r="Q344" s="32">
        <v>322.72726440429688</v>
      </c>
      <c r="R344" s="5">
        <v>83</v>
      </c>
      <c r="S344" s="5">
        <v>36</v>
      </c>
      <c r="T344" s="16">
        <v>0.4337349534034729</v>
      </c>
      <c r="U344" s="17">
        <v>0.20000000298023221</v>
      </c>
      <c r="V344" s="32">
        <v>49.457239800000004</v>
      </c>
      <c r="W344" s="32"/>
      <c r="X344" s="17">
        <v>0.25</v>
      </c>
      <c r="Y344" s="32">
        <v>53.27971359</v>
      </c>
      <c r="Z344" s="32"/>
      <c r="AA344" s="5">
        <v>82</v>
      </c>
      <c r="AB344" s="5">
        <v>35</v>
      </c>
      <c r="AC344" s="16">
        <v>0.4337349534034729</v>
      </c>
      <c r="AD344" s="17">
        <v>7.6923079788684845E-2</v>
      </c>
      <c r="AE344" s="32">
        <v>51.348916559999999</v>
      </c>
      <c r="AF344" s="32"/>
      <c r="AG344" s="16"/>
      <c r="AH344" s="16"/>
      <c r="AI344" s="16"/>
      <c r="AJ344" s="16">
        <v>0.90600000000000003</v>
      </c>
      <c r="AK344" s="16">
        <v>4.7E-2</v>
      </c>
      <c r="AL344" s="16">
        <v>4.6999998390674591E-2</v>
      </c>
      <c r="AM344" s="16"/>
      <c r="AN344" s="16">
        <v>0.109</v>
      </c>
      <c r="AO344" s="16">
        <v>0.25600000000000001</v>
      </c>
      <c r="AP344" s="5">
        <v>0</v>
      </c>
      <c r="AQ344" s="31">
        <v>14055.51953125</v>
      </c>
      <c r="AR344" s="31">
        <v>15304.28</v>
      </c>
    </row>
    <row r="345" spans="1:44" x14ac:dyDescent="0.3">
      <c r="A345" s="4">
        <v>760811050</v>
      </c>
      <c r="B345" s="3" t="s">
        <v>361</v>
      </c>
      <c r="C345" s="3" t="s">
        <v>1547</v>
      </c>
      <c r="D345" s="14">
        <v>87.594940185546875</v>
      </c>
      <c r="E345" s="14">
        <v>83.116180419921875</v>
      </c>
      <c r="F345" s="14">
        <v>90.147331237792969</v>
      </c>
      <c r="G345" s="14">
        <v>85.197898864746094</v>
      </c>
      <c r="H345" s="5">
        <v>65</v>
      </c>
      <c r="I345" s="15">
        <v>7</v>
      </c>
      <c r="J345" s="15">
        <v>12</v>
      </c>
      <c r="K345" s="3" t="s">
        <v>3844</v>
      </c>
      <c r="L345" s="3" t="s">
        <v>3909</v>
      </c>
      <c r="M345" s="3" t="s">
        <v>3916</v>
      </c>
      <c r="N345" s="3" t="s">
        <v>3921</v>
      </c>
      <c r="O345" s="17">
        <v>0.70370370149612427</v>
      </c>
      <c r="P345" s="32">
        <v>50.568792449999997</v>
      </c>
      <c r="Q345" s="32"/>
      <c r="R345" s="5">
        <v>43</v>
      </c>
      <c r="S345" s="5">
        <v>20</v>
      </c>
      <c r="T345" s="16">
        <v>0.46511629223823547</v>
      </c>
      <c r="U345" s="17">
        <v>0</v>
      </c>
      <c r="V345" s="32">
        <v>48.792065090000001</v>
      </c>
      <c r="W345" s="32"/>
      <c r="X345" s="17">
        <v>0.40740740299224848</v>
      </c>
      <c r="Y345" s="32">
        <v>52.781362919999999</v>
      </c>
      <c r="Z345" s="32"/>
      <c r="AA345" s="5">
        <v>43</v>
      </c>
      <c r="AB345" s="5">
        <v>20</v>
      </c>
      <c r="AC345" s="16">
        <v>0.46511629223823547</v>
      </c>
      <c r="AD345" s="17">
        <v>0</v>
      </c>
      <c r="AE345" s="32">
        <v>49.495561330000001</v>
      </c>
      <c r="AF345" s="32"/>
      <c r="AG345" s="16"/>
      <c r="AH345" s="16"/>
      <c r="AI345" s="16"/>
      <c r="AJ345" s="16">
        <v>0.96899999999999997</v>
      </c>
      <c r="AK345" s="16"/>
      <c r="AL345" s="16">
        <v>3.0999999493360519E-2</v>
      </c>
      <c r="AM345" s="16"/>
      <c r="AN345" s="16">
        <v>0.13800000000000001</v>
      </c>
      <c r="AO345" s="16">
        <v>0.38500000000000001</v>
      </c>
      <c r="AP345" s="5">
        <v>0</v>
      </c>
      <c r="AQ345" s="31">
        <v>15630.33984375</v>
      </c>
      <c r="AR345" s="31">
        <v>16433.95</v>
      </c>
    </row>
    <row r="346" spans="1:44" x14ac:dyDescent="0.3">
      <c r="A346" s="4">
        <v>760821050</v>
      </c>
      <c r="B346" s="3" t="s">
        <v>362</v>
      </c>
      <c r="C346" s="3" t="s">
        <v>1549</v>
      </c>
      <c r="D346" s="14">
        <v>91.449989318847656</v>
      </c>
      <c r="E346" s="14">
        <v>93.409805297851563</v>
      </c>
      <c r="F346" s="14">
        <v>96.327911376953125</v>
      </c>
      <c r="G346" s="14">
        <v>96.619636535644531</v>
      </c>
      <c r="H346" s="5">
        <v>324</v>
      </c>
      <c r="I346" s="15">
        <v>7</v>
      </c>
      <c r="J346" s="15">
        <v>12</v>
      </c>
      <c r="K346" s="3" t="s">
        <v>3844</v>
      </c>
      <c r="L346" s="3" t="s">
        <v>3909</v>
      </c>
      <c r="M346" s="3" t="s">
        <v>3916</v>
      </c>
      <c r="N346" s="3" t="s">
        <v>3921</v>
      </c>
      <c r="O346" s="17">
        <v>0.52173912525177002</v>
      </c>
      <c r="P346" s="32">
        <v>52.131045030000003</v>
      </c>
      <c r="Q346" s="32">
        <v>356.521728515625</v>
      </c>
      <c r="R346" s="5">
        <v>219</v>
      </c>
      <c r="S346" s="5">
        <v>96</v>
      </c>
      <c r="T346" s="16">
        <v>0.43835616111755371</v>
      </c>
      <c r="U346" s="17">
        <v>0.42592594027519232</v>
      </c>
      <c r="V346" s="32">
        <v>52.949381930000001</v>
      </c>
      <c r="W346" s="32">
        <v>322.22222900390631</v>
      </c>
      <c r="X346" s="17">
        <v>0.46721312403678888</v>
      </c>
      <c r="Y346" s="32">
        <v>56.79043995</v>
      </c>
      <c r="Z346" s="32">
        <v>327.86886596679688</v>
      </c>
      <c r="AA346" s="5">
        <v>219</v>
      </c>
      <c r="AB346" s="5">
        <v>96</v>
      </c>
      <c r="AC346" s="16">
        <v>0.43835616111755371</v>
      </c>
      <c r="AD346" s="17">
        <v>0.2916666567325592</v>
      </c>
      <c r="AE346" s="32">
        <v>55.971882399999998</v>
      </c>
      <c r="AF346" s="32">
        <v>281.25</v>
      </c>
      <c r="AG346" s="16"/>
      <c r="AH346" s="16"/>
      <c r="AI346" s="16"/>
      <c r="AJ346" s="16">
        <v>0.95700000000000007</v>
      </c>
      <c r="AK346" s="16">
        <v>2.1999999999999999E-2</v>
      </c>
      <c r="AL346" s="16">
        <v>2.199999988079071E-2</v>
      </c>
      <c r="AM346" s="16"/>
      <c r="AN346" s="16">
        <v>9.6000000000000002E-2</v>
      </c>
      <c r="AO346" s="16">
        <v>0.39500000000000002</v>
      </c>
      <c r="AP346" s="5">
        <v>0</v>
      </c>
      <c r="AQ346" s="31">
        <v>8964.0595703125</v>
      </c>
      <c r="AR346" s="31">
        <v>9304.9599999999991</v>
      </c>
    </row>
    <row r="347" spans="1:44" x14ac:dyDescent="0.3">
      <c r="A347" s="4">
        <v>760831050</v>
      </c>
      <c r="B347" s="3" t="s">
        <v>363</v>
      </c>
      <c r="C347" s="3" t="s">
        <v>1550</v>
      </c>
      <c r="D347" s="14">
        <v>80.236335754394531</v>
      </c>
      <c r="E347" s="14">
        <v>83.875129699707031</v>
      </c>
      <c r="F347" s="14">
        <v>83.25653076171875</v>
      </c>
      <c r="G347" s="14">
        <v>81.166053771972656</v>
      </c>
      <c r="H347" s="5">
        <v>520</v>
      </c>
      <c r="I347" s="15">
        <v>7</v>
      </c>
      <c r="J347" s="15">
        <v>12</v>
      </c>
      <c r="K347" s="3" t="s">
        <v>3844</v>
      </c>
      <c r="L347" s="3" t="s">
        <v>3909</v>
      </c>
      <c r="M347" s="3" t="s">
        <v>3916</v>
      </c>
      <c r="N347" s="3" t="s">
        <v>3921</v>
      </c>
      <c r="O347" s="17">
        <v>0.5</v>
      </c>
      <c r="P347" s="32">
        <v>47.586727179999997</v>
      </c>
      <c r="Q347" s="32">
        <v>333.64486694335938</v>
      </c>
      <c r="R347" s="5">
        <v>200</v>
      </c>
      <c r="S347" s="5">
        <v>83</v>
      </c>
      <c r="T347" s="16">
        <v>0.41499999165534968</v>
      </c>
      <c r="U347" s="17">
        <v>0.20000000298023221</v>
      </c>
      <c r="V347" s="32">
        <v>49.09858457</v>
      </c>
      <c r="W347" s="32"/>
      <c r="X347" s="17">
        <v>0.38571429252624512</v>
      </c>
      <c r="Y347" s="32">
        <v>48.311594149999998</v>
      </c>
      <c r="Z347" s="32">
        <v>300.4761962890625</v>
      </c>
      <c r="AA347" s="5">
        <v>200</v>
      </c>
      <c r="AB347" s="5">
        <v>83</v>
      </c>
      <c r="AC347" s="16">
        <v>0.41499999165534968</v>
      </c>
      <c r="AD347" s="17">
        <v>0.19672131538391111</v>
      </c>
      <c r="AE347" s="32">
        <v>47.209432939999999</v>
      </c>
      <c r="AF347" s="32"/>
      <c r="AG347" s="16"/>
      <c r="AH347" s="16"/>
      <c r="AI347" s="16"/>
      <c r="AJ347" s="16">
        <v>0.99</v>
      </c>
      <c r="AK347" s="16"/>
      <c r="AL347" s="16">
        <v>9.9999997764825821E-3</v>
      </c>
      <c r="AM347" s="16"/>
      <c r="AN347" s="16">
        <v>9.1999999999999998E-2</v>
      </c>
      <c r="AO347" s="16">
        <v>0.154</v>
      </c>
      <c r="AP347" s="5">
        <v>0</v>
      </c>
      <c r="AQ347" s="31">
        <v>7735.509765625</v>
      </c>
      <c r="AR347" s="31">
        <v>8414.01</v>
      </c>
    </row>
    <row r="348" spans="1:44" x14ac:dyDescent="0.3">
      <c r="A348" s="4">
        <v>320541050</v>
      </c>
      <c r="B348" s="3" t="s">
        <v>135</v>
      </c>
      <c r="C348" s="3" t="s">
        <v>935</v>
      </c>
      <c r="D348" s="14">
        <v>92.21783447265625</v>
      </c>
      <c r="E348" s="14">
        <v>92.095893859863281</v>
      </c>
      <c r="F348" s="14">
        <v>90.144668579101563</v>
      </c>
      <c r="G348" s="14">
        <v>87.797836303710938</v>
      </c>
      <c r="H348" s="5">
        <v>47</v>
      </c>
      <c r="I348" s="15">
        <v>7</v>
      </c>
      <c r="J348" s="15">
        <v>12</v>
      </c>
      <c r="K348" s="3" t="s">
        <v>3874</v>
      </c>
      <c r="L348" s="3" t="s">
        <v>3912</v>
      </c>
      <c r="M348" s="3" t="s">
        <v>3916</v>
      </c>
      <c r="N348" s="3" t="s">
        <v>3921</v>
      </c>
      <c r="O348" s="17">
        <v>0.73076921701431274</v>
      </c>
      <c r="P348" s="32">
        <v>52.442213529999997</v>
      </c>
      <c r="Q348" s="32"/>
      <c r="R348" s="5">
        <v>32</v>
      </c>
      <c r="S348" s="5">
        <v>10</v>
      </c>
      <c r="T348" s="16">
        <v>0.3125</v>
      </c>
      <c r="U348" s="17">
        <v>0</v>
      </c>
      <c r="V348" s="32">
        <v>52.418726990000003</v>
      </c>
      <c r="W348" s="32"/>
      <c r="X348" s="17">
        <v>0.38461539149284357</v>
      </c>
      <c r="Y348" s="32">
        <v>52.779634540000004</v>
      </c>
      <c r="Z348" s="32"/>
      <c r="AA348" s="5">
        <v>32</v>
      </c>
      <c r="AB348" s="5">
        <v>10</v>
      </c>
      <c r="AC348" s="16">
        <v>0.3125</v>
      </c>
      <c r="AD348" s="17">
        <v>0</v>
      </c>
      <c r="AE348" s="32">
        <v>50.969771530000003</v>
      </c>
      <c r="AF348" s="32"/>
      <c r="AG348" s="16"/>
      <c r="AH348" s="16"/>
      <c r="AI348" s="16"/>
      <c r="AJ348" s="16">
        <v>0.93600000000000005</v>
      </c>
      <c r="AK348" s="16"/>
      <c r="AL348" s="16">
        <v>6.4000003039836884E-2</v>
      </c>
      <c r="AM348" s="16"/>
      <c r="AN348" s="16"/>
      <c r="AO348" s="16">
        <v>0.26800000000000002</v>
      </c>
      <c r="AP348" s="5">
        <v>0</v>
      </c>
      <c r="AQ348" s="31">
        <v>23469.130859375</v>
      </c>
      <c r="AR348" s="31">
        <v>27397.25</v>
      </c>
    </row>
    <row r="349" spans="1:44" x14ac:dyDescent="0.3">
      <c r="A349" s="4">
        <v>931241050</v>
      </c>
      <c r="B349" s="3" t="s">
        <v>435</v>
      </c>
      <c r="C349" s="3" t="s">
        <v>1744</v>
      </c>
      <c r="D349" s="14">
        <v>81.099693298339844</v>
      </c>
      <c r="E349" s="14">
        <v>81.807029724121094</v>
      </c>
      <c r="F349" s="14">
        <v>83.362533569335938</v>
      </c>
      <c r="G349" s="14">
        <v>80.558906555175781</v>
      </c>
      <c r="H349" s="5">
        <v>239</v>
      </c>
      <c r="I349" s="15">
        <v>7</v>
      </c>
      <c r="J349" s="15">
        <v>12</v>
      </c>
      <c r="K349" s="3" t="s">
        <v>3871</v>
      </c>
      <c r="L349" s="3" t="s">
        <v>3908</v>
      </c>
      <c r="M349" s="3" t="s">
        <v>3916</v>
      </c>
      <c r="N349" s="3" t="s">
        <v>3921</v>
      </c>
      <c r="O349" s="17">
        <v>0.42990654706954962</v>
      </c>
      <c r="P349" s="32">
        <v>47.936600509999998</v>
      </c>
      <c r="Q349" s="32">
        <v>328.97195434570313</v>
      </c>
      <c r="R349" s="5">
        <v>134</v>
      </c>
      <c r="S349" s="5">
        <v>79</v>
      </c>
      <c r="T349" s="16">
        <v>0.58955222368240356</v>
      </c>
      <c r="U349" s="17">
        <v>0.24137930572032931</v>
      </c>
      <c r="V349" s="32">
        <v>48.263333449999998</v>
      </c>
      <c r="W349" s="32"/>
      <c r="X349" s="17">
        <v>0.36190477013587952</v>
      </c>
      <c r="Y349" s="32">
        <v>48.380354420000003</v>
      </c>
      <c r="Z349" s="32">
        <v>302.85714721679688</v>
      </c>
      <c r="AA349" s="5">
        <v>134</v>
      </c>
      <c r="AB349" s="5">
        <v>79</v>
      </c>
      <c r="AC349" s="16">
        <v>0.58955222368240356</v>
      </c>
      <c r="AD349" s="17">
        <v>0.19672131538391111</v>
      </c>
      <c r="AE349" s="32">
        <v>46.865172139999999</v>
      </c>
      <c r="AF349" s="32"/>
      <c r="AG349" s="16"/>
      <c r="AH349" s="16">
        <v>0.05</v>
      </c>
      <c r="AI349" s="16"/>
      <c r="AJ349" s="16">
        <v>0.92900000000000005</v>
      </c>
      <c r="AK349" s="16"/>
      <c r="AL349" s="16">
        <v>2.0999999716877941E-2</v>
      </c>
      <c r="AM349" s="16"/>
      <c r="AN349" s="16">
        <v>0.184</v>
      </c>
      <c r="AO349" s="16">
        <v>0.59799999999999998</v>
      </c>
      <c r="AP349" s="5">
        <v>0</v>
      </c>
      <c r="AQ349" s="31">
        <v>8705.9697265625</v>
      </c>
      <c r="AR349" s="31">
        <v>10047.549999999999</v>
      </c>
    </row>
    <row r="350" spans="1:44" x14ac:dyDescent="0.3">
      <c r="A350" s="4">
        <v>270581050</v>
      </c>
      <c r="B350" s="3" t="s">
        <v>119</v>
      </c>
      <c r="C350" s="3" t="s">
        <v>903</v>
      </c>
      <c r="D350" s="14">
        <v>79.205581665039063</v>
      </c>
      <c r="E350" s="14">
        <v>80.883056640625</v>
      </c>
      <c r="F350" s="14">
        <v>76.149993896484375</v>
      </c>
      <c r="G350" s="14">
        <v>77.259239196777344</v>
      </c>
      <c r="H350" s="5">
        <v>122</v>
      </c>
      <c r="I350" s="15">
        <v>6</v>
      </c>
      <c r="J350" s="15">
        <v>12</v>
      </c>
      <c r="K350" s="3" t="s">
        <v>3848</v>
      </c>
      <c r="L350" s="3" t="s">
        <v>3909</v>
      </c>
      <c r="M350" s="3" t="s">
        <v>3916</v>
      </c>
      <c r="N350" s="3" t="s">
        <v>3921</v>
      </c>
      <c r="O350" s="17">
        <v>0</v>
      </c>
      <c r="P350" s="32">
        <v>47.169015080000001</v>
      </c>
      <c r="Q350" s="32"/>
      <c r="R350" s="5">
        <v>93</v>
      </c>
      <c r="S350" s="5">
        <v>51</v>
      </c>
      <c r="T350" s="16">
        <v>0.54838711023330688</v>
      </c>
      <c r="U350" s="17">
        <v>0.25806450843811041</v>
      </c>
      <c r="V350" s="32">
        <v>47.890166690000001</v>
      </c>
      <c r="W350" s="32"/>
      <c r="X350" s="17">
        <v>5.8823529630899429E-2</v>
      </c>
      <c r="Y350" s="32">
        <v>43.701883619999997</v>
      </c>
      <c r="Z350" s="32"/>
      <c r="AA350" s="5">
        <v>93</v>
      </c>
      <c r="AB350" s="5">
        <v>51</v>
      </c>
      <c r="AC350" s="16">
        <v>0.54838711023330688</v>
      </c>
      <c r="AD350" s="17">
        <v>8.3333335816860199E-2</v>
      </c>
      <c r="AE350" s="32">
        <v>44.994204719999999</v>
      </c>
      <c r="AF350" s="32"/>
      <c r="AG350" s="16"/>
      <c r="AH350" s="16"/>
      <c r="AI350" s="16"/>
      <c r="AJ350" s="16">
        <v>0.96699999999999997</v>
      </c>
      <c r="AK350" s="16"/>
      <c r="AL350" s="16">
        <v>3.2999999821186073E-2</v>
      </c>
      <c r="AM350" s="16"/>
      <c r="AN350" s="16">
        <v>0.115</v>
      </c>
      <c r="AO350" s="16">
        <v>0.47099999999999997</v>
      </c>
      <c r="AP350" s="5">
        <v>0</v>
      </c>
      <c r="AQ350" s="31">
        <v>12136.1201171875</v>
      </c>
      <c r="AR350" s="31">
        <v>12618.38</v>
      </c>
    </row>
    <row r="351" spans="1:44" x14ac:dyDescent="0.3">
      <c r="A351" s="4">
        <v>220934060</v>
      </c>
      <c r="B351" s="3" t="s">
        <v>100</v>
      </c>
      <c r="C351" s="3" t="s">
        <v>814</v>
      </c>
      <c r="D351" s="14">
        <v>84.186981201171875</v>
      </c>
      <c r="E351" s="14">
        <v>84.220504760742188</v>
      </c>
      <c r="F351" s="14">
        <v>86.886756896972656</v>
      </c>
      <c r="G351" s="14">
        <v>86.23992919921875</v>
      </c>
      <c r="H351" s="5">
        <v>889</v>
      </c>
      <c r="I351" s="15">
        <v>6</v>
      </c>
      <c r="J351" s="15">
        <v>7</v>
      </c>
      <c r="K351" s="3" t="s">
        <v>3810</v>
      </c>
      <c r="L351" s="3" t="s">
        <v>3907</v>
      </c>
      <c r="M351" s="3" t="s">
        <v>3917</v>
      </c>
      <c r="N351" s="3" t="s">
        <v>3921</v>
      </c>
      <c r="O351" s="17">
        <v>0.56126022338867188</v>
      </c>
      <c r="P351" s="32">
        <v>49.187719899999998</v>
      </c>
      <c r="Q351" s="32">
        <v>371.761962890625</v>
      </c>
      <c r="R351" s="5">
        <v>1690</v>
      </c>
      <c r="S351" s="5">
        <v>677</v>
      </c>
      <c r="T351" s="16">
        <v>0.40059170126914978</v>
      </c>
      <c r="U351" s="17">
        <v>0.42767295241355902</v>
      </c>
      <c r="V351" s="32">
        <v>49.23807146</v>
      </c>
      <c r="W351" s="32">
        <v>338.67926025390631</v>
      </c>
      <c r="X351" s="17">
        <v>0.62733644247055054</v>
      </c>
      <c r="Y351" s="32">
        <v>50.666365370000001</v>
      </c>
      <c r="Z351" s="32">
        <v>378.03738403320313</v>
      </c>
      <c r="AA351" s="5">
        <v>1686</v>
      </c>
      <c r="AB351" s="5">
        <v>676</v>
      </c>
      <c r="AC351" s="16">
        <v>0.40059170126914978</v>
      </c>
      <c r="AD351" s="17">
        <v>0.46372240781784058</v>
      </c>
      <c r="AE351" s="32">
        <v>50.086407469999997</v>
      </c>
      <c r="AF351" s="32">
        <v>336.277587890625</v>
      </c>
      <c r="AG351" s="16">
        <v>6.0000000000000001E-3</v>
      </c>
      <c r="AH351" s="16">
        <v>5.2999999999999999E-2</v>
      </c>
      <c r="AI351" s="16"/>
      <c r="AJ351" s="16">
        <v>0.89900000000000002</v>
      </c>
      <c r="AK351" s="16">
        <v>3.4000000000000002E-2</v>
      </c>
      <c r="AL351" s="16">
        <v>8.999999612569809E-3</v>
      </c>
      <c r="AM351" s="16">
        <v>2.3E-2</v>
      </c>
      <c r="AN351" s="16">
        <v>9.9000000000000005E-2</v>
      </c>
      <c r="AO351" s="16">
        <v>0.26600000000000001</v>
      </c>
      <c r="AP351" s="5">
        <v>0</v>
      </c>
      <c r="AQ351" s="31">
        <v>8546.009765625</v>
      </c>
      <c r="AR351" s="31">
        <v>8859.7000000000007</v>
      </c>
    </row>
    <row r="352" spans="1:44" x14ac:dyDescent="0.3">
      <c r="A352" s="4">
        <v>220932050</v>
      </c>
      <c r="B352" s="3" t="s">
        <v>100</v>
      </c>
      <c r="C352" s="3" t="s">
        <v>813</v>
      </c>
      <c r="D352" s="14">
        <v>90.228469848632813</v>
      </c>
      <c r="E352" s="14">
        <v>88.970008850097656</v>
      </c>
      <c r="F352" s="14">
        <v>87.026451110839844</v>
      </c>
      <c r="G352" s="14">
        <v>82.528190612792969</v>
      </c>
      <c r="H352" s="5">
        <v>931</v>
      </c>
      <c r="I352" s="15">
        <v>8</v>
      </c>
      <c r="J352" s="15">
        <v>9</v>
      </c>
      <c r="K352" s="3" t="s">
        <v>3810</v>
      </c>
      <c r="L352" s="3" t="s">
        <v>3907</v>
      </c>
      <c r="M352" s="3" t="s">
        <v>3917</v>
      </c>
      <c r="N352" s="3" t="s">
        <v>3921</v>
      </c>
      <c r="O352" s="17">
        <v>0.60426539182662964</v>
      </c>
      <c r="P352" s="32">
        <v>51.63602719</v>
      </c>
      <c r="Q352" s="32">
        <v>361.84832763671881</v>
      </c>
      <c r="R352" s="5">
        <v>834</v>
      </c>
      <c r="S352" s="5">
        <v>353</v>
      </c>
      <c r="T352" s="16">
        <v>0.42326140403747559</v>
      </c>
      <c r="U352" s="17">
        <v>0.40963855385780329</v>
      </c>
      <c r="V352" s="32">
        <v>51.15626675</v>
      </c>
      <c r="W352" s="32">
        <v>303.01205444335938</v>
      </c>
      <c r="X352" s="17">
        <v>0.54918032884597778</v>
      </c>
      <c r="Y352" s="32">
        <v>50.756977859999999</v>
      </c>
      <c r="Z352" s="32">
        <v>346.03823852539063</v>
      </c>
      <c r="AA352" s="5">
        <v>829</v>
      </c>
      <c r="AB352" s="5">
        <v>351</v>
      </c>
      <c r="AC352" s="16">
        <v>0.42326140403747559</v>
      </c>
      <c r="AD352" s="17">
        <v>0.36328125</v>
      </c>
      <c r="AE352" s="32">
        <v>47.981790060000002</v>
      </c>
      <c r="AF352" s="32">
        <v>286.328125</v>
      </c>
      <c r="AG352" s="16"/>
      <c r="AH352" s="16">
        <v>5.3999999999999999E-2</v>
      </c>
      <c r="AI352" s="16">
        <v>6.0000000000000001E-3</v>
      </c>
      <c r="AJ352" s="16">
        <v>0.88700000000000001</v>
      </c>
      <c r="AK352" s="16">
        <v>4.1000000000000002E-2</v>
      </c>
      <c r="AL352" s="16">
        <v>1.200000010430813E-2</v>
      </c>
      <c r="AM352" s="16">
        <v>0.03</v>
      </c>
      <c r="AN352" s="16">
        <v>0.122</v>
      </c>
      <c r="AO352" s="16">
        <v>0.248</v>
      </c>
      <c r="AP352" s="5">
        <v>0</v>
      </c>
      <c r="AQ352" s="31">
        <v>9228.5703125</v>
      </c>
      <c r="AR352" s="31">
        <v>9300.06</v>
      </c>
    </row>
    <row r="353" spans="1:44" x14ac:dyDescent="0.3">
      <c r="A353" s="4">
        <v>691093000</v>
      </c>
      <c r="B353" s="3" t="s">
        <v>336</v>
      </c>
      <c r="C353" s="3" t="s">
        <v>1498</v>
      </c>
      <c r="D353" s="14">
        <v>88.517738342285156</v>
      </c>
      <c r="E353" s="14">
        <v>85.982315063476563</v>
      </c>
      <c r="F353" s="14">
        <v>87.165725708007813</v>
      </c>
      <c r="G353" s="14">
        <v>84.990058898925781</v>
      </c>
      <c r="H353" s="5">
        <v>57</v>
      </c>
      <c r="I353" s="15">
        <v>7</v>
      </c>
      <c r="J353" s="15">
        <v>8</v>
      </c>
      <c r="K353" s="3" t="s">
        <v>3863</v>
      </c>
      <c r="L353" s="3" t="s">
        <v>3911</v>
      </c>
      <c r="M353" s="3" t="s">
        <v>3917</v>
      </c>
      <c r="N353" s="3" t="s">
        <v>3921</v>
      </c>
      <c r="O353" s="17">
        <v>0.32727271318435669</v>
      </c>
      <c r="P353" s="32">
        <v>50.942753930000002</v>
      </c>
      <c r="Q353" s="32">
        <v>312.72726440429688</v>
      </c>
      <c r="R353" s="5">
        <v>108</v>
      </c>
      <c r="S353" s="5">
        <v>50</v>
      </c>
      <c r="T353" s="16">
        <v>0.46296295523643488</v>
      </c>
      <c r="U353" s="17">
        <v>0.20689655840396881</v>
      </c>
      <c r="V353" s="32">
        <v>49.949620260000003</v>
      </c>
      <c r="W353" s="32"/>
      <c r="X353" s="17">
        <v>0.25925925374031072</v>
      </c>
      <c r="Y353" s="32">
        <v>50.847319949999999</v>
      </c>
      <c r="Z353" s="32"/>
      <c r="AA353" s="5">
        <v>108</v>
      </c>
      <c r="AB353" s="5">
        <v>50</v>
      </c>
      <c r="AC353" s="16">
        <v>0.46296295523643488</v>
      </c>
      <c r="AD353" s="17">
        <v>0.1785714328289032</v>
      </c>
      <c r="AE353" s="32">
        <v>49.377713079999999</v>
      </c>
      <c r="AF353" s="32"/>
      <c r="AG353" s="16"/>
      <c r="AH353" s="16"/>
      <c r="AI353" s="16"/>
      <c r="AJ353" s="16">
        <v>0.94700000000000006</v>
      </c>
      <c r="AK353" s="16"/>
      <c r="AL353" s="16">
        <v>5.299999937415123E-2</v>
      </c>
      <c r="AM353" s="16"/>
      <c r="AN353" s="16">
        <v>0.17499999999999999</v>
      </c>
      <c r="AO353" s="16">
        <v>0.47499999999999998</v>
      </c>
      <c r="AP353" s="5">
        <v>0</v>
      </c>
      <c r="AQ353" s="31">
        <v>11810.9296875</v>
      </c>
      <c r="AR353" s="31">
        <v>12272.11</v>
      </c>
    </row>
    <row r="354" spans="1:44" x14ac:dyDescent="0.3">
      <c r="A354" s="4">
        <v>830053060</v>
      </c>
      <c r="B354" s="3" t="s">
        <v>395</v>
      </c>
      <c r="C354" s="3" t="s">
        <v>1615</v>
      </c>
      <c r="D354" s="14">
        <v>84.238212585449219</v>
      </c>
      <c r="E354" s="14">
        <v>82.716415405273438</v>
      </c>
      <c r="F354" s="14">
        <v>82.48406982421875</v>
      </c>
      <c r="G354" s="14">
        <v>81.274749755859375</v>
      </c>
      <c r="H354" s="5">
        <v>733</v>
      </c>
      <c r="I354" s="15">
        <v>6</v>
      </c>
      <c r="J354" s="15">
        <v>8</v>
      </c>
      <c r="K354" s="3" t="s">
        <v>3834</v>
      </c>
      <c r="L354" s="3" t="s">
        <v>3914</v>
      </c>
      <c r="M354" s="3" t="s">
        <v>3919</v>
      </c>
      <c r="N354" s="3" t="s">
        <v>3921</v>
      </c>
      <c r="O354" s="17">
        <v>0.50367105007171631</v>
      </c>
      <c r="P354" s="32">
        <v>49.208483280000003</v>
      </c>
      <c r="Q354" s="32">
        <v>351.101318359375</v>
      </c>
      <c r="R354" s="5">
        <v>648</v>
      </c>
      <c r="S354" s="5">
        <v>275</v>
      </c>
      <c r="T354" s="16">
        <v>0.42438271641731262</v>
      </c>
      <c r="U354" s="17">
        <v>0.30927833914756769</v>
      </c>
      <c r="V354" s="32">
        <v>48.630610840000003</v>
      </c>
      <c r="W354" s="32">
        <v>298.28179931640631</v>
      </c>
      <c r="X354" s="17">
        <v>0.40822321176528931</v>
      </c>
      <c r="Y354" s="32">
        <v>47.810532430000002</v>
      </c>
      <c r="Z354" s="32">
        <v>309.104248046875</v>
      </c>
      <c r="AA354" s="5">
        <v>647</v>
      </c>
      <c r="AB354" s="5">
        <v>274</v>
      </c>
      <c r="AC354" s="16">
        <v>0.42438271641731262</v>
      </c>
      <c r="AD354" s="17">
        <v>0.20274914801120761</v>
      </c>
      <c r="AE354" s="32">
        <v>47.271064879999997</v>
      </c>
      <c r="AF354" s="32">
        <v>241.23710632324219</v>
      </c>
      <c r="AG354" s="16">
        <v>0.14499999999999999</v>
      </c>
      <c r="AH354" s="16">
        <v>0.106</v>
      </c>
      <c r="AI354" s="16">
        <v>2.1999999999999999E-2</v>
      </c>
      <c r="AJ354" s="16">
        <v>0.63200000000000001</v>
      </c>
      <c r="AK354" s="16">
        <v>7.0000000000000007E-2</v>
      </c>
      <c r="AL354" s="16">
        <v>2.60000005364418E-2</v>
      </c>
      <c r="AM354" s="16">
        <v>4.1000000000000002E-2</v>
      </c>
      <c r="AN354" s="16">
        <v>8.3000000000000004E-2</v>
      </c>
      <c r="AO354" s="16">
        <v>0.253</v>
      </c>
      <c r="AP354" s="5">
        <v>0</v>
      </c>
      <c r="AQ354" s="31">
        <v>11919.8701171875</v>
      </c>
      <c r="AR354" s="31">
        <v>12201.67</v>
      </c>
    </row>
    <row r="355" spans="1:44" x14ac:dyDescent="0.3">
      <c r="A355" s="4">
        <v>830053030</v>
      </c>
      <c r="B355" s="3" t="s">
        <v>395</v>
      </c>
      <c r="C355" s="3" t="s">
        <v>1613</v>
      </c>
      <c r="D355" s="14">
        <v>83.935997009277344</v>
      </c>
      <c r="E355" s="14">
        <v>83.90362548828125</v>
      </c>
      <c r="F355" s="14">
        <v>82.7525634765625</v>
      </c>
      <c r="G355" s="14">
        <v>81.935539245605469</v>
      </c>
      <c r="H355" s="5">
        <v>709</v>
      </c>
      <c r="I355" s="15">
        <v>6</v>
      </c>
      <c r="J355" s="15">
        <v>8</v>
      </c>
      <c r="K355" s="3" t="s">
        <v>3834</v>
      </c>
      <c r="L355" s="3" t="s">
        <v>3914</v>
      </c>
      <c r="M355" s="3" t="s">
        <v>3919</v>
      </c>
      <c r="N355" s="3" t="s">
        <v>3921</v>
      </c>
      <c r="O355" s="17">
        <v>0.51201200485229492</v>
      </c>
      <c r="P355" s="32">
        <v>49.086010530000003</v>
      </c>
      <c r="Q355" s="32">
        <v>353.45346069335938</v>
      </c>
      <c r="R355" s="5">
        <v>1491</v>
      </c>
      <c r="S355" s="5">
        <v>651</v>
      </c>
      <c r="T355" s="16">
        <v>0.43661972880363459</v>
      </c>
      <c r="U355" s="17">
        <v>0.36594203114509583</v>
      </c>
      <c r="V355" s="32">
        <v>49.110093710000001</v>
      </c>
      <c r="W355" s="32">
        <v>313.40579223632813</v>
      </c>
      <c r="X355" s="17">
        <v>0.39608433842659002</v>
      </c>
      <c r="Y355" s="32">
        <v>47.984689869999997</v>
      </c>
      <c r="Z355" s="32">
        <v>314.60842895507813</v>
      </c>
      <c r="AA355" s="5">
        <v>1489</v>
      </c>
      <c r="AB355" s="5">
        <v>653</v>
      </c>
      <c r="AC355" s="16">
        <v>0.43661972880363459</v>
      </c>
      <c r="AD355" s="17">
        <v>0.22463768720626831</v>
      </c>
      <c r="AE355" s="32">
        <v>47.64574417</v>
      </c>
      <c r="AF355" s="32">
        <v>258.69564819335938</v>
      </c>
      <c r="AG355" s="16">
        <v>0.11799999999999999</v>
      </c>
      <c r="AH355" s="16">
        <v>0.106</v>
      </c>
      <c r="AI355" s="16">
        <v>4.9000000000000002E-2</v>
      </c>
      <c r="AJ355" s="16">
        <v>0.66400000000000003</v>
      </c>
      <c r="AK355" s="16">
        <v>5.5E-2</v>
      </c>
      <c r="AL355" s="16">
        <v>7.0000002160668373E-3</v>
      </c>
      <c r="AM355" s="16">
        <v>1.7999999999999999E-2</v>
      </c>
      <c r="AN355" s="16">
        <v>0.11600000000000001</v>
      </c>
      <c r="AO355" s="16">
        <v>0.184</v>
      </c>
      <c r="AP355" s="5">
        <v>0</v>
      </c>
      <c r="AQ355" s="31">
        <v>13101.9404296875</v>
      </c>
      <c r="AR355" s="31">
        <v>13328.37</v>
      </c>
    </row>
    <row r="356" spans="1:44" x14ac:dyDescent="0.3">
      <c r="A356" s="4">
        <v>830053000</v>
      </c>
      <c r="B356" s="3" t="s">
        <v>395</v>
      </c>
      <c r="C356" s="3" t="s">
        <v>1612</v>
      </c>
      <c r="D356" s="14">
        <v>84.629508972167969</v>
      </c>
      <c r="E356" s="14">
        <v>84.098213195800781</v>
      </c>
      <c r="F356" s="14">
        <v>86.277999877929688</v>
      </c>
      <c r="G356" s="14">
        <v>84.232353210449219</v>
      </c>
      <c r="H356" s="5">
        <v>662</v>
      </c>
      <c r="I356" s="15">
        <v>6</v>
      </c>
      <c r="J356" s="15">
        <v>8</v>
      </c>
      <c r="K356" s="3" t="s">
        <v>3834</v>
      </c>
      <c r="L356" s="3" t="s">
        <v>3914</v>
      </c>
      <c r="M356" s="3" t="s">
        <v>3919</v>
      </c>
      <c r="N356" s="3" t="s">
        <v>3921</v>
      </c>
      <c r="O356" s="17">
        <v>0.51819759607315063</v>
      </c>
      <c r="P356" s="32">
        <v>49.367054340000003</v>
      </c>
      <c r="Q356" s="32">
        <v>358.23223876953131</v>
      </c>
      <c r="R356" s="5">
        <v>1298</v>
      </c>
      <c r="S356" s="5">
        <v>484</v>
      </c>
      <c r="T356" s="16">
        <v>0.37288135290145868</v>
      </c>
      <c r="U356" s="17">
        <v>0.30516430735588068</v>
      </c>
      <c r="V356" s="32">
        <v>49.188681440000003</v>
      </c>
      <c r="W356" s="32">
        <v>305.164306640625</v>
      </c>
      <c r="X356" s="17">
        <v>0.48090279102325439</v>
      </c>
      <c r="Y356" s="32">
        <v>50.271490780000001</v>
      </c>
      <c r="Z356" s="32">
        <v>327.60415649414063</v>
      </c>
      <c r="AA356" s="5">
        <v>1297</v>
      </c>
      <c r="AB356" s="5">
        <v>484</v>
      </c>
      <c r="AC356" s="16">
        <v>0.37288135290145868</v>
      </c>
      <c r="AD356" s="17">
        <v>0.25</v>
      </c>
      <c r="AE356" s="32">
        <v>48.948077169999998</v>
      </c>
      <c r="AF356" s="32">
        <v>253.3018798828125</v>
      </c>
      <c r="AG356" s="16">
        <v>7.3999999999999996E-2</v>
      </c>
      <c r="AH356" s="16">
        <v>0.115</v>
      </c>
      <c r="AI356" s="16">
        <v>1.4999999999999999E-2</v>
      </c>
      <c r="AJ356" s="16">
        <v>0.73299999999999998</v>
      </c>
      <c r="AK356" s="16">
        <v>5.2999999999999999E-2</v>
      </c>
      <c r="AL356" s="16">
        <v>1.099999994039536E-2</v>
      </c>
      <c r="AM356" s="16">
        <v>1.2E-2</v>
      </c>
      <c r="AN356" s="16">
        <v>0.14099999999999999</v>
      </c>
      <c r="AO356" s="16">
        <v>0.16600000000000001</v>
      </c>
      <c r="AP356" s="5">
        <v>0</v>
      </c>
      <c r="AQ356" s="31">
        <v>12969.8603515625</v>
      </c>
      <c r="AR356" s="31">
        <v>13207.19</v>
      </c>
    </row>
    <row r="357" spans="1:44" x14ac:dyDescent="0.3">
      <c r="A357" s="4">
        <v>830053050</v>
      </c>
      <c r="B357" s="3" t="s">
        <v>395</v>
      </c>
      <c r="C357" s="3" t="s">
        <v>1614</v>
      </c>
      <c r="D357" s="14">
        <v>88.689048767089844</v>
      </c>
      <c r="E357" s="14">
        <v>89.224502563476563</v>
      </c>
      <c r="F357" s="14">
        <v>84.281547546386719</v>
      </c>
      <c r="G357" s="14">
        <v>82.547897338867188</v>
      </c>
      <c r="H357" s="5">
        <v>689</v>
      </c>
      <c r="I357" s="15">
        <v>6</v>
      </c>
      <c r="J357" s="15">
        <v>8</v>
      </c>
      <c r="K357" s="3" t="s">
        <v>3834</v>
      </c>
      <c r="L357" s="3" t="s">
        <v>3914</v>
      </c>
      <c r="M357" s="3" t="s">
        <v>3919</v>
      </c>
      <c r="N357" s="3" t="s">
        <v>3921</v>
      </c>
      <c r="O357" s="17">
        <v>0.51192367076873779</v>
      </c>
      <c r="P357" s="32">
        <v>51.01217922</v>
      </c>
      <c r="Q357" s="32">
        <v>355.325927734375</v>
      </c>
      <c r="R357" s="5">
        <v>1451</v>
      </c>
      <c r="S357" s="5">
        <v>689</v>
      </c>
      <c r="T357" s="16">
        <v>0.47484493255615229</v>
      </c>
      <c r="U357" s="17">
        <v>0.3807947039604187</v>
      </c>
      <c r="V357" s="32">
        <v>51.259049820000001</v>
      </c>
      <c r="W357" s="32">
        <v>321.85430908203131</v>
      </c>
      <c r="X357" s="17">
        <v>0.37579616904258728</v>
      </c>
      <c r="Y357" s="32">
        <v>48.976478280000002</v>
      </c>
      <c r="Z357" s="32">
        <v>298.2484130859375</v>
      </c>
      <c r="AA357" s="5">
        <v>1453</v>
      </c>
      <c r="AB357" s="5">
        <v>692</v>
      </c>
      <c r="AC357" s="16">
        <v>0.47484493255615229</v>
      </c>
      <c r="AD357" s="17">
        <v>0.22185429930686951</v>
      </c>
      <c r="AE357" s="32">
        <v>47.992962460000001</v>
      </c>
      <c r="AF357" s="32">
        <v>244.37086486816409</v>
      </c>
      <c r="AG357" s="16">
        <v>0.19900000000000001</v>
      </c>
      <c r="AH357" s="16">
        <v>0.125</v>
      </c>
      <c r="AI357" s="16">
        <v>4.4999999999999998E-2</v>
      </c>
      <c r="AJ357" s="16">
        <v>0.55700000000000005</v>
      </c>
      <c r="AK357" s="16">
        <v>6.2E-2</v>
      </c>
      <c r="AL357" s="16">
        <v>1.200000010430813E-2</v>
      </c>
      <c r="AM357" s="16">
        <v>3.5999999999999997E-2</v>
      </c>
      <c r="AN357" s="16">
        <v>0.105</v>
      </c>
      <c r="AO357" s="16">
        <v>0.224</v>
      </c>
      <c r="AP357" s="5">
        <v>0</v>
      </c>
      <c r="AQ357" s="31">
        <v>12486.25</v>
      </c>
      <c r="AR357" s="31">
        <v>12716.14</v>
      </c>
    </row>
    <row r="358" spans="1:44" x14ac:dyDescent="0.3">
      <c r="A358" s="4">
        <v>960953080</v>
      </c>
      <c r="B358" s="3" t="s">
        <v>449</v>
      </c>
      <c r="C358" s="3" t="s">
        <v>1761</v>
      </c>
      <c r="D358" s="14">
        <v>89.248207092285156</v>
      </c>
      <c r="E358" s="14">
        <v>87.694786071777344</v>
      </c>
      <c r="F358" s="14">
        <v>82.892585754394531</v>
      </c>
      <c r="G358" s="14">
        <v>80.533424377441406</v>
      </c>
      <c r="H358" s="5">
        <v>1059</v>
      </c>
      <c r="I358" s="15">
        <v>6</v>
      </c>
      <c r="J358" s="15">
        <v>8</v>
      </c>
      <c r="K358" s="3" t="s">
        <v>3882</v>
      </c>
      <c r="L358" s="3" t="s">
        <v>3915</v>
      </c>
      <c r="M358" s="3" t="s">
        <v>3918</v>
      </c>
      <c r="N358" s="3" t="s">
        <v>3922</v>
      </c>
      <c r="O358" s="17">
        <v>0.67150837182998657</v>
      </c>
      <c r="P358" s="32">
        <v>51.23877633</v>
      </c>
      <c r="Q358" s="32">
        <v>394.18994140625</v>
      </c>
      <c r="R358" s="5">
        <v>1834</v>
      </c>
      <c r="S358" s="5">
        <v>592</v>
      </c>
      <c r="T358" s="16">
        <v>0.32279172539710999</v>
      </c>
      <c r="U358" s="17">
        <v>0.41696113348007202</v>
      </c>
      <c r="V358" s="32">
        <v>50.641238970000003</v>
      </c>
      <c r="W358" s="32">
        <v>325.44168090820313</v>
      </c>
      <c r="X358" s="17">
        <v>0.55331087112426758</v>
      </c>
      <c r="Y358" s="32">
        <v>48.075517259999998</v>
      </c>
      <c r="Z358" s="32">
        <v>351.17843627929688</v>
      </c>
      <c r="AA358" s="5">
        <v>1812</v>
      </c>
      <c r="AB358" s="5">
        <v>588</v>
      </c>
      <c r="AC358" s="16">
        <v>0.32279172539710999</v>
      </c>
      <c r="AD358" s="17">
        <v>0.24285714328289029</v>
      </c>
      <c r="AE358" s="32">
        <v>46.850723680000002</v>
      </c>
      <c r="AF358" s="32">
        <v>257.14285278320313</v>
      </c>
      <c r="AG358" s="16">
        <v>0.121</v>
      </c>
      <c r="AH358" s="16">
        <v>3.5999999999999997E-2</v>
      </c>
      <c r="AI358" s="16">
        <v>0.13700000000000001</v>
      </c>
      <c r="AJ358" s="16">
        <v>0.64800000000000002</v>
      </c>
      <c r="AK358" s="16">
        <v>5.8000000000000003E-2</v>
      </c>
      <c r="AL358" s="16">
        <v>1.0000000474974511E-3</v>
      </c>
      <c r="AM358" s="16">
        <v>0.02</v>
      </c>
      <c r="AN358" s="16">
        <v>0.14599999999999999</v>
      </c>
      <c r="AO358" s="16">
        <v>0.14799999999999999</v>
      </c>
      <c r="AP358" s="5">
        <v>0</v>
      </c>
      <c r="AQ358" s="31">
        <v>12313.8603515625</v>
      </c>
      <c r="AR358" s="31">
        <v>12563.97</v>
      </c>
    </row>
    <row r="359" spans="1:44" x14ac:dyDescent="0.3">
      <c r="A359" s="4">
        <v>960953040</v>
      </c>
      <c r="B359" s="3" t="s">
        <v>449</v>
      </c>
      <c r="C359" s="3" t="s">
        <v>1855</v>
      </c>
      <c r="D359" s="14">
        <v>76.261688232421875</v>
      </c>
      <c r="E359" s="14">
        <v>74.505767822265625</v>
      </c>
      <c r="F359" s="14">
        <v>78.424385070800781</v>
      </c>
      <c r="G359" s="14">
        <v>79.786109924316406</v>
      </c>
      <c r="H359" s="5">
        <v>826</v>
      </c>
      <c r="I359" s="15">
        <v>6</v>
      </c>
      <c r="J359" s="15">
        <v>8</v>
      </c>
      <c r="K359" s="3" t="s">
        <v>3882</v>
      </c>
      <c r="L359" s="3" t="s">
        <v>3915</v>
      </c>
      <c r="M359" s="3" t="s">
        <v>3918</v>
      </c>
      <c r="N359" s="3" t="s">
        <v>3922</v>
      </c>
      <c r="O359" s="17">
        <v>0.4761904776096344</v>
      </c>
      <c r="P359" s="32">
        <v>45.97600568</v>
      </c>
      <c r="Q359" s="32">
        <v>329.3394775390625</v>
      </c>
      <c r="R359" s="5">
        <v>1410</v>
      </c>
      <c r="S359" s="5">
        <v>870</v>
      </c>
      <c r="T359" s="16">
        <v>0.61702126264572144</v>
      </c>
      <c r="U359" s="17">
        <v>0.2994791567325592</v>
      </c>
      <c r="V359" s="32">
        <v>45.31455141</v>
      </c>
      <c r="W359" s="32">
        <v>277.86459350585938</v>
      </c>
      <c r="X359" s="17">
        <v>0.34146341681480408</v>
      </c>
      <c r="Y359" s="32">
        <v>45.177184330000003</v>
      </c>
      <c r="Z359" s="32">
        <v>287.34756469726563</v>
      </c>
      <c r="AA359" s="5">
        <v>1415</v>
      </c>
      <c r="AB359" s="5">
        <v>873</v>
      </c>
      <c r="AC359" s="16">
        <v>0.61702126264572144</v>
      </c>
      <c r="AD359" s="17">
        <v>0.16494844853878021</v>
      </c>
      <c r="AE359" s="32">
        <v>46.426981359999999</v>
      </c>
      <c r="AF359" s="32">
        <v>232.21649169921881</v>
      </c>
      <c r="AG359" s="16">
        <v>0.33700000000000002</v>
      </c>
      <c r="AH359" s="16">
        <v>6.9000000000000006E-2</v>
      </c>
      <c r="AI359" s="16">
        <v>0.14199999999999999</v>
      </c>
      <c r="AJ359" s="16">
        <v>0.36799999999999999</v>
      </c>
      <c r="AK359" s="16">
        <v>0.08</v>
      </c>
      <c r="AL359" s="16">
        <v>4.999999888241291E-3</v>
      </c>
      <c r="AM359" s="16">
        <v>4.1000000000000002E-2</v>
      </c>
      <c r="AN359" s="16">
        <v>0.14299999999999999</v>
      </c>
      <c r="AO359" s="16">
        <v>0.33</v>
      </c>
      <c r="AP359" s="5">
        <v>0</v>
      </c>
      <c r="AQ359" s="31">
        <v>12641.0703125</v>
      </c>
      <c r="AR359" s="31">
        <v>12932.66</v>
      </c>
    </row>
    <row r="360" spans="1:44" x14ac:dyDescent="0.3">
      <c r="A360" s="4">
        <v>960953020</v>
      </c>
      <c r="B360" s="3" t="s">
        <v>449</v>
      </c>
      <c r="C360" s="3" t="s">
        <v>742</v>
      </c>
      <c r="D360" s="14">
        <v>85.515182495117188</v>
      </c>
      <c r="E360" s="14">
        <v>83.1588134765625</v>
      </c>
      <c r="F360" s="14">
        <v>82.959381103515625</v>
      </c>
      <c r="G360" s="14">
        <v>81.699478149414063</v>
      </c>
      <c r="H360" s="5">
        <v>881</v>
      </c>
      <c r="I360" s="15">
        <v>6</v>
      </c>
      <c r="J360" s="15">
        <v>8</v>
      </c>
      <c r="K360" s="3" t="s">
        <v>3882</v>
      </c>
      <c r="L360" s="3" t="s">
        <v>3915</v>
      </c>
      <c r="M360" s="3" t="s">
        <v>3918</v>
      </c>
      <c r="N360" s="3" t="s">
        <v>3922</v>
      </c>
      <c r="O360" s="17">
        <v>0.64611262083053589</v>
      </c>
      <c r="P360" s="32">
        <v>49.725971899999998</v>
      </c>
      <c r="Q360" s="32">
        <v>385.9249267578125</v>
      </c>
      <c r="R360" s="5">
        <v>1534</v>
      </c>
      <c r="S360" s="5">
        <v>624</v>
      </c>
      <c r="T360" s="16">
        <v>0.40677964687347412</v>
      </c>
      <c r="U360" s="17">
        <v>0.39726027846336359</v>
      </c>
      <c r="V360" s="32">
        <v>48.809283000000001</v>
      </c>
      <c r="W360" s="32">
        <v>322.26028442382813</v>
      </c>
      <c r="X360" s="17">
        <v>0.53887397050857544</v>
      </c>
      <c r="Y360" s="32">
        <v>48.118846439999999</v>
      </c>
      <c r="Z360" s="32">
        <v>343.69973754882813</v>
      </c>
      <c r="AA360" s="5">
        <v>1538</v>
      </c>
      <c r="AB360" s="5">
        <v>632</v>
      </c>
      <c r="AC360" s="16">
        <v>0.40677964687347412</v>
      </c>
      <c r="AD360" s="17">
        <v>0.25773194432258612</v>
      </c>
      <c r="AE360" s="32">
        <v>47.51189669</v>
      </c>
      <c r="AF360" s="32">
        <v>257.044677734375</v>
      </c>
      <c r="AG360" s="16">
        <v>0.187</v>
      </c>
      <c r="AH360" s="16">
        <v>6.4000000000000001E-2</v>
      </c>
      <c r="AI360" s="16">
        <v>0.151</v>
      </c>
      <c r="AJ360" s="16">
        <v>0.52400000000000002</v>
      </c>
      <c r="AK360" s="16">
        <v>7.2999999999999995E-2</v>
      </c>
      <c r="AL360" s="16">
        <v>1.0000000474974511E-3</v>
      </c>
      <c r="AM360" s="16">
        <v>0.03</v>
      </c>
      <c r="AN360" s="16">
        <v>0.13600000000000001</v>
      </c>
      <c r="AO360" s="16">
        <v>0.20599999999999999</v>
      </c>
      <c r="AP360" s="5">
        <v>0</v>
      </c>
      <c r="AQ360" s="31">
        <v>13090.26953125</v>
      </c>
      <c r="AR360" s="31">
        <v>13373.31</v>
      </c>
    </row>
    <row r="361" spans="1:44" x14ac:dyDescent="0.3">
      <c r="A361" s="4">
        <v>960953060</v>
      </c>
      <c r="B361" s="3" t="s">
        <v>449</v>
      </c>
      <c r="C361" s="3" t="s">
        <v>1192</v>
      </c>
      <c r="D361" s="14">
        <v>92.334083557128906</v>
      </c>
      <c r="E361" s="14">
        <v>89.367340087890625</v>
      </c>
      <c r="F361" s="14">
        <v>83.156951904296875</v>
      </c>
      <c r="G361" s="14">
        <v>81.681404113769531</v>
      </c>
      <c r="H361" s="5">
        <v>574</v>
      </c>
      <c r="I361" s="15">
        <v>6</v>
      </c>
      <c r="J361" s="15">
        <v>8</v>
      </c>
      <c r="K361" s="3" t="s">
        <v>3882</v>
      </c>
      <c r="L361" s="3" t="s">
        <v>3915</v>
      </c>
      <c r="M361" s="3" t="s">
        <v>3918</v>
      </c>
      <c r="N361" s="3" t="s">
        <v>3922</v>
      </c>
      <c r="O361" s="17">
        <v>0.56557375192642212</v>
      </c>
      <c r="P361" s="32">
        <v>52.489324340000003</v>
      </c>
      <c r="Q361" s="32">
        <v>367.62295532226563</v>
      </c>
      <c r="R361" s="5">
        <v>1045</v>
      </c>
      <c r="S361" s="5">
        <v>494</v>
      </c>
      <c r="T361" s="16">
        <v>0.47272726893424988</v>
      </c>
      <c r="U361" s="17">
        <v>0.28378379344940191</v>
      </c>
      <c r="V361" s="32">
        <v>51.316738809999997</v>
      </c>
      <c r="W361" s="32">
        <v>294.5946044921875</v>
      </c>
      <c r="X361" s="17">
        <v>0.41855669021606451</v>
      </c>
      <c r="Y361" s="32">
        <v>48.246998300000001</v>
      </c>
      <c r="Z361" s="32">
        <v>323.0927734375</v>
      </c>
      <c r="AA361" s="5">
        <v>1046</v>
      </c>
      <c r="AB361" s="5">
        <v>496</v>
      </c>
      <c r="AC361" s="16">
        <v>0.47272726893424988</v>
      </c>
      <c r="AD361" s="17">
        <v>0.18181818723678589</v>
      </c>
      <c r="AE361" s="32">
        <v>47.501645150000002</v>
      </c>
      <c r="AF361" s="32">
        <v>246.81817626953131</v>
      </c>
      <c r="AG361" s="16">
        <v>0.157</v>
      </c>
      <c r="AH361" s="16">
        <v>7.8E-2</v>
      </c>
      <c r="AI361" s="16">
        <v>9.0999999999999998E-2</v>
      </c>
      <c r="AJ361" s="16">
        <v>0.60499999999999998</v>
      </c>
      <c r="AK361" s="16">
        <v>6.8000000000000005E-2</v>
      </c>
      <c r="AL361" s="16">
        <v>2.000000094994903E-3</v>
      </c>
      <c r="AM361" s="16">
        <v>7.6999999999999999E-2</v>
      </c>
      <c r="AN361" s="16">
        <v>0.14599999999999999</v>
      </c>
      <c r="AO361" s="16">
        <v>0.33200000000000002</v>
      </c>
      <c r="AP361" s="5">
        <v>0</v>
      </c>
      <c r="AQ361" s="31">
        <v>13962.0498046875</v>
      </c>
      <c r="AR361" s="31">
        <v>14306.13</v>
      </c>
    </row>
    <row r="362" spans="1:44" x14ac:dyDescent="0.3">
      <c r="A362" s="4">
        <v>960953000</v>
      </c>
      <c r="B362" s="3" t="s">
        <v>449</v>
      </c>
      <c r="C362" s="3" t="s">
        <v>578</v>
      </c>
      <c r="D362" s="14">
        <v>87.910057067871094</v>
      </c>
      <c r="E362" s="14">
        <v>83.828453063964844</v>
      </c>
      <c r="F362" s="14">
        <v>82.681098937988281</v>
      </c>
      <c r="G362" s="14">
        <v>79.803787231445313</v>
      </c>
      <c r="H362" s="5">
        <v>600</v>
      </c>
      <c r="I362" s="15">
        <v>6</v>
      </c>
      <c r="J362" s="15">
        <v>8</v>
      </c>
      <c r="K362" s="3" t="s">
        <v>3882</v>
      </c>
      <c r="L362" s="3" t="s">
        <v>3915</v>
      </c>
      <c r="M362" s="3" t="s">
        <v>3918</v>
      </c>
      <c r="N362" s="3" t="s">
        <v>3922</v>
      </c>
      <c r="O362" s="17">
        <v>0.58901512622833252</v>
      </c>
      <c r="P362" s="32">
        <v>50.696491999999999</v>
      </c>
      <c r="Q362" s="32">
        <v>372.15908813476563</v>
      </c>
      <c r="R362" s="5">
        <v>1162</v>
      </c>
      <c r="S362" s="5">
        <v>419</v>
      </c>
      <c r="T362" s="16">
        <v>0.36058521270751948</v>
      </c>
      <c r="U362" s="17">
        <v>0.3368421196937561</v>
      </c>
      <c r="V362" s="32">
        <v>49.079733859999997</v>
      </c>
      <c r="W362" s="32">
        <v>306.3157958984375</v>
      </c>
      <c r="X362" s="17">
        <v>0.42015209794044489</v>
      </c>
      <c r="Y362" s="32">
        <v>47.938335879999997</v>
      </c>
      <c r="Z362" s="32">
        <v>317.30038452148438</v>
      </c>
      <c r="AA362" s="5">
        <v>1160</v>
      </c>
      <c r="AB362" s="5">
        <v>418</v>
      </c>
      <c r="AC362" s="16">
        <v>0.36058521270751948</v>
      </c>
      <c r="AD362" s="17">
        <v>0.17989417910575869</v>
      </c>
      <c r="AE362" s="32">
        <v>46.437007219999998</v>
      </c>
      <c r="AF362" s="32">
        <v>240.2116394042969</v>
      </c>
      <c r="AG362" s="16">
        <v>0.115</v>
      </c>
      <c r="AH362" s="16">
        <v>3.5000000000000003E-2</v>
      </c>
      <c r="AI362" s="16">
        <v>0.09</v>
      </c>
      <c r="AJ362" s="16">
        <v>0.67</v>
      </c>
      <c r="AK362" s="16">
        <v>8.5000000000000006E-2</v>
      </c>
      <c r="AL362" s="16">
        <v>4.999999888241291E-3</v>
      </c>
      <c r="AM362" s="16">
        <v>0.01</v>
      </c>
      <c r="AN362" s="16">
        <v>0.14699999999999999</v>
      </c>
      <c r="AO362" s="16">
        <v>0.20899999999999999</v>
      </c>
      <c r="AP362" s="5">
        <v>0</v>
      </c>
      <c r="AQ362" s="31">
        <v>12760.83984375</v>
      </c>
      <c r="AR362" s="31">
        <v>13043.57</v>
      </c>
    </row>
    <row r="363" spans="1:44" x14ac:dyDescent="0.3">
      <c r="A363" s="4">
        <v>311161050</v>
      </c>
      <c r="B363" s="3" t="s">
        <v>130</v>
      </c>
      <c r="C363" s="3" t="s">
        <v>925</v>
      </c>
      <c r="D363" s="14">
        <v>90.677864074707031</v>
      </c>
      <c r="E363" s="14">
        <v>92.820243835449219</v>
      </c>
      <c r="F363" s="14">
        <v>81.92242431640625</v>
      </c>
      <c r="G363" s="14">
        <v>81.731895446777344</v>
      </c>
      <c r="H363" s="5">
        <v>91</v>
      </c>
      <c r="I363" s="15">
        <v>7</v>
      </c>
      <c r="J363" s="15">
        <v>12</v>
      </c>
      <c r="K363" s="3" t="s">
        <v>3842</v>
      </c>
      <c r="L363" s="3" t="s">
        <v>3912</v>
      </c>
      <c r="M363" s="3" t="s">
        <v>3916</v>
      </c>
      <c r="N363" s="3" t="s">
        <v>3921</v>
      </c>
      <c r="O363" s="17">
        <v>0.5476190447807312</v>
      </c>
      <c r="P363" s="32">
        <v>51.818141400000002</v>
      </c>
      <c r="Q363" s="32">
        <v>347.61904907226563</v>
      </c>
      <c r="R363" s="5">
        <v>77</v>
      </c>
      <c r="S363" s="5">
        <v>58</v>
      </c>
      <c r="T363" s="16">
        <v>0.7532467246055603</v>
      </c>
      <c r="U363" s="17">
        <v>0.5476190447807312</v>
      </c>
      <c r="V363" s="32">
        <v>52.711271779999997</v>
      </c>
      <c r="W363" s="32">
        <v>347.61904907226563</v>
      </c>
      <c r="X363" s="17">
        <v>0.44067797064781189</v>
      </c>
      <c r="Y363" s="32">
        <v>47.44621283</v>
      </c>
      <c r="Z363" s="32">
        <v>320.3389892578125</v>
      </c>
      <c r="AA363" s="5">
        <v>77</v>
      </c>
      <c r="AB363" s="5">
        <v>58</v>
      </c>
      <c r="AC363" s="16">
        <v>0.7532467246055603</v>
      </c>
      <c r="AD363" s="17">
        <v>0.44067797064781189</v>
      </c>
      <c r="AE363" s="32">
        <v>47.530275670000002</v>
      </c>
      <c r="AF363" s="32">
        <v>320.3389892578125</v>
      </c>
      <c r="AG363" s="16"/>
      <c r="AH363" s="16"/>
      <c r="AI363" s="16"/>
      <c r="AJ363" s="16">
        <v>0.93400000000000005</v>
      </c>
      <c r="AK363" s="16"/>
      <c r="AL363" s="16">
        <v>6.5999999642372131E-2</v>
      </c>
      <c r="AM363" s="16"/>
      <c r="AN363" s="16">
        <v>0.121</v>
      </c>
      <c r="AO363" s="16">
        <v>0.52300000000000002</v>
      </c>
      <c r="AP363" s="5">
        <v>0</v>
      </c>
      <c r="AQ363" s="31">
        <v>10820.8203125</v>
      </c>
      <c r="AR363" s="31">
        <v>11373.9</v>
      </c>
    </row>
    <row r="364" spans="1:44" x14ac:dyDescent="0.3">
      <c r="A364" s="4">
        <v>960903025</v>
      </c>
      <c r="B364" s="3" t="s">
        <v>444</v>
      </c>
      <c r="C364" s="3" t="s">
        <v>1794</v>
      </c>
      <c r="D364" s="14">
        <v>83.281364440917969</v>
      </c>
      <c r="E364" s="14">
        <v>83.795181274414063</v>
      </c>
      <c r="F364" s="14">
        <v>83.550910949707031</v>
      </c>
      <c r="G364" s="14">
        <v>85.005615234375</v>
      </c>
      <c r="H364" s="5">
        <v>615</v>
      </c>
      <c r="I364" s="15">
        <v>6</v>
      </c>
      <c r="J364" s="15">
        <v>8</v>
      </c>
      <c r="K364" s="3" t="s">
        <v>3882</v>
      </c>
      <c r="L364" s="3" t="s">
        <v>3915</v>
      </c>
      <c r="M364" s="3" t="s">
        <v>3918</v>
      </c>
      <c r="N364" s="3" t="s">
        <v>3922</v>
      </c>
      <c r="O364" s="17">
        <v>0.3991769552230835</v>
      </c>
      <c r="P364" s="32">
        <v>48.820721169999999</v>
      </c>
      <c r="Q364" s="32">
        <v>320.16461181640631</v>
      </c>
      <c r="R364" s="5">
        <v>1047</v>
      </c>
      <c r="S364" s="5">
        <v>762</v>
      </c>
      <c r="T364" s="16">
        <v>0.72779369354248047</v>
      </c>
      <c r="U364" s="17">
        <v>0.33030304312705988</v>
      </c>
      <c r="V364" s="32">
        <v>49.066296260000001</v>
      </c>
      <c r="W364" s="32">
        <v>296.3636474609375</v>
      </c>
      <c r="X364" s="17">
        <v>0.24123711884021759</v>
      </c>
      <c r="Y364" s="32">
        <v>48.502545310000002</v>
      </c>
      <c r="Z364" s="32">
        <v>254.8453674316406</v>
      </c>
      <c r="AA364" s="5">
        <v>1050</v>
      </c>
      <c r="AB364" s="5">
        <v>766</v>
      </c>
      <c r="AC364" s="16">
        <v>0.72779369354248047</v>
      </c>
      <c r="AD364" s="17">
        <v>0.16363635659217829</v>
      </c>
      <c r="AE364" s="32">
        <v>49.386530129999997</v>
      </c>
      <c r="AF364" s="32">
        <v>224.54545593261719</v>
      </c>
      <c r="AG364" s="16">
        <v>0.371</v>
      </c>
      <c r="AH364" s="16">
        <v>0.109</v>
      </c>
      <c r="AI364" s="16">
        <v>4.3999999999999997E-2</v>
      </c>
      <c r="AJ364" s="16">
        <v>0.38500000000000001</v>
      </c>
      <c r="AK364" s="16">
        <v>9.0999999999999998E-2</v>
      </c>
      <c r="AL364" s="16">
        <v>0</v>
      </c>
      <c r="AM364" s="16">
        <v>4.3999999999999997E-2</v>
      </c>
      <c r="AN364" s="16">
        <v>0.161</v>
      </c>
      <c r="AO364" s="16">
        <v>0.42299999999999999</v>
      </c>
      <c r="AP364" s="5">
        <v>0</v>
      </c>
      <c r="AQ364" s="31">
        <v>16640.880859375</v>
      </c>
      <c r="AR364" s="31">
        <v>16640.88</v>
      </c>
    </row>
    <row r="365" spans="1:44" x14ac:dyDescent="0.3">
      <c r="A365" s="4">
        <v>960903050</v>
      </c>
      <c r="B365" s="3" t="s">
        <v>444</v>
      </c>
      <c r="C365" s="3" t="s">
        <v>1795</v>
      </c>
      <c r="D365" s="14">
        <v>82.13079833984375</v>
      </c>
      <c r="E365" s="14">
        <v>81.712188720703125</v>
      </c>
      <c r="F365" s="14">
        <v>80.878562927246094</v>
      </c>
      <c r="G365" s="14">
        <v>80.866607666015625</v>
      </c>
      <c r="H365" s="5">
        <v>671</v>
      </c>
      <c r="I365" s="15">
        <v>6</v>
      </c>
      <c r="J365" s="15">
        <v>8</v>
      </c>
      <c r="K365" s="3" t="s">
        <v>3882</v>
      </c>
      <c r="L365" s="3" t="s">
        <v>3915</v>
      </c>
      <c r="M365" s="3" t="s">
        <v>3918</v>
      </c>
      <c r="N365" s="3" t="s">
        <v>3922</v>
      </c>
      <c r="O365" s="17">
        <v>0.42258653044700623</v>
      </c>
      <c r="P365" s="32">
        <v>48.354455889999997</v>
      </c>
      <c r="Q365" s="32">
        <v>334.06192016601563</v>
      </c>
      <c r="R365" s="5">
        <v>1160</v>
      </c>
      <c r="S365" s="5">
        <v>778</v>
      </c>
      <c r="T365" s="16">
        <v>0.67068964242935181</v>
      </c>
      <c r="U365" s="17">
        <v>0.30939227342605591</v>
      </c>
      <c r="V365" s="32">
        <v>48.225030719999999</v>
      </c>
      <c r="W365" s="32">
        <v>305.80111694335938</v>
      </c>
      <c r="X365" s="17">
        <v>0.2718978226184845</v>
      </c>
      <c r="Y365" s="32">
        <v>46.769105140000001</v>
      </c>
      <c r="Z365" s="32">
        <v>269.8905029296875</v>
      </c>
      <c r="AA365" s="5">
        <v>1165</v>
      </c>
      <c r="AB365" s="5">
        <v>782</v>
      </c>
      <c r="AC365" s="16">
        <v>0.67068964242935181</v>
      </c>
      <c r="AD365" s="17">
        <v>0.17777778208255771</v>
      </c>
      <c r="AE365" s="32">
        <v>47.039644940000002</v>
      </c>
      <c r="AF365" s="32">
        <v>235.55555725097659</v>
      </c>
      <c r="AG365" s="16">
        <v>0.33400000000000002</v>
      </c>
      <c r="AH365" s="16">
        <v>0.17</v>
      </c>
      <c r="AI365" s="16">
        <v>3.4000000000000002E-2</v>
      </c>
      <c r="AJ365" s="16">
        <v>0.37</v>
      </c>
      <c r="AK365" s="16">
        <v>9.0999999999999998E-2</v>
      </c>
      <c r="AL365" s="16">
        <v>1.0000000474974511E-3</v>
      </c>
      <c r="AM365" s="16">
        <v>6.0999999999999999E-2</v>
      </c>
      <c r="AN365" s="16">
        <v>0.14899999999999999</v>
      </c>
      <c r="AO365" s="16">
        <v>0.30599999999999999</v>
      </c>
      <c r="AP365" s="5">
        <v>0</v>
      </c>
      <c r="AQ365" s="31">
        <v>14084.8701171875</v>
      </c>
      <c r="AR365" s="31">
        <v>14084.87</v>
      </c>
    </row>
    <row r="366" spans="1:44" x14ac:dyDescent="0.3">
      <c r="A366" s="4">
        <v>790773000</v>
      </c>
      <c r="B366" s="3" t="s">
        <v>376</v>
      </c>
      <c r="C366" s="3" t="s">
        <v>1574</v>
      </c>
      <c r="D366" s="14">
        <v>88.846969604492188</v>
      </c>
      <c r="E366" s="14">
        <v>88.480552673339844</v>
      </c>
      <c r="F366" s="14">
        <v>82.136726379394531</v>
      </c>
      <c r="G366" s="14">
        <v>81.830970764160156</v>
      </c>
      <c r="H366" s="5">
        <v>506</v>
      </c>
      <c r="I366" s="15">
        <v>6</v>
      </c>
      <c r="J366" s="15">
        <v>8</v>
      </c>
      <c r="K366" s="3" t="s">
        <v>3859</v>
      </c>
      <c r="L366" s="3" t="s">
        <v>3910</v>
      </c>
      <c r="M366" s="3" t="s">
        <v>3919</v>
      </c>
      <c r="N366" s="3" t="s">
        <v>3923</v>
      </c>
      <c r="O366" s="17">
        <v>0.43312102556228638</v>
      </c>
      <c r="P366" s="32">
        <v>51.076176400000001</v>
      </c>
      <c r="Q366" s="32">
        <v>336.09341430664063</v>
      </c>
      <c r="R366" s="5">
        <v>1097</v>
      </c>
      <c r="S366" s="5">
        <v>611</v>
      </c>
      <c r="T366" s="16">
        <v>0.55697357654571533</v>
      </c>
      <c r="U366" s="17">
        <v>0.32916668057441711</v>
      </c>
      <c r="V366" s="32">
        <v>50.958590469999997</v>
      </c>
      <c r="W366" s="32">
        <v>307.5</v>
      </c>
      <c r="X366" s="17">
        <v>0.25581395626068121</v>
      </c>
      <c r="Y366" s="32">
        <v>47.58522353</v>
      </c>
      <c r="Z366" s="32">
        <v>271.45877075195313</v>
      </c>
      <c r="AA366" s="5">
        <v>1097</v>
      </c>
      <c r="AB366" s="5">
        <v>611</v>
      </c>
      <c r="AC366" s="16">
        <v>0.55697357654571533</v>
      </c>
      <c r="AD366" s="17">
        <v>0.15289255976676941</v>
      </c>
      <c r="AE366" s="32">
        <v>47.586455530000002</v>
      </c>
      <c r="AF366" s="32">
        <v>234.71073913574219</v>
      </c>
      <c r="AG366" s="16"/>
      <c r="AH366" s="16">
        <v>5.0999999999999997E-2</v>
      </c>
      <c r="AI366" s="16"/>
      <c r="AJ366" s="16">
        <v>0.91900000000000004</v>
      </c>
      <c r="AK366" s="16">
        <v>1.7999999999999999E-2</v>
      </c>
      <c r="AL366" s="16">
        <v>1.200000010430813E-2</v>
      </c>
      <c r="AM366" s="16">
        <v>0.03</v>
      </c>
      <c r="AN366" s="16">
        <v>0.152</v>
      </c>
      <c r="AO366" s="16">
        <v>0.44500000000000001</v>
      </c>
      <c r="AP366" s="5">
        <v>0</v>
      </c>
      <c r="AQ366" s="31">
        <v>8101.22998046875</v>
      </c>
      <c r="AR366" s="31">
        <v>9180.92</v>
      </c>
    </row>
    <row r="367" spans="1:44" x14ac:dyDescent="0.3">
      <c r="A367" s="4">
        <v>801161050</v>
      </c>
      <c r="B367" s="3" t="s">
        <v>378</v>
      </c>
      <c r="C367" s="3" t="s">
        <v>1577</v>
      </c>
      <c r="D367" s="14">
        <v>93.689857482910156</v>
      </c>
      <c r="E367" s="14">
        <v>90.657577514648438</v>
      </c>
      <c r="F367" s="14">
        <v>105.0347595214844</v>
      </c>
      <c r="G367" s="14">
        <v>109.7069473266602</v>
      </c>
      <c r="H367" s="5">
        <v>136</v>
      </c>
      <c r="I367" s="15">
        <v>7</v>
      </c>
      <c r="J367" s="15">
        <v>12</v>
      </c>
      <c r="K367" s="3" t="s">
        <v>3832</v>
      </c>
      <c r="L367" s="3" t="s">
        <v>3908</v>
      </c>
      <c r="M367" s="3" t="s">
        <v>3916</v>
      </c>
      <c r="N367" s="3" t="s">
        <v>3921</v>
      </c>
      <c r="O367" s="17">
        <v>0.53731346130371094</v>
      </c>
      <c r="P367" s="32">
        <v>53.038748130000002</v>
      </c>
      <c r="Q367" s="32">
        <v>349.25372314453131</v>
      </c>
      <c r="R367" s="5">
        <v>97</v>
      </c>
      <c r="S367" s="5">
        <v>48</v>
      </c>
      <c r="T367" s="16">
        <v>0.49484536051750178</v>
      </c>
      <c r="U367" s="17">
        <v>0.34375</v>
      </c>
      <c r="V367" s="32">
        <v>51.837830320000002</v>
      </c>
      <c r="W367" s="32">
        <v>312.5</v>
      </c>
      <c r="X367" s="17">
        <v>0.51351350545883179</v>
      </c>
      <c r="Y367" s="32">
        <v>62.438201159999998</v>
      </c>
      <c r="Z367" s="32">
        <v>350</v>
      </c>
      <c r="AA367" s="5">
        <v>97</v>
      </c>
      <c r="AB367" s="5">
        <v>48</v>
      </c>
      <c r="AC367" s="16">
        <v>0.49484536051750178</v>
      </c>
      <c r="AD367" s="17">
        <v>0.40000000596046448</v>
      </c>
      <c r="AE367" s="32">
        <v>63.392612819999997</v>
      </c>
      <c r="AF367" s="32">
        <v>316.66665649414063</v>
      </c>
      <c r="AG367" s="16"/>
      <c r="AH367" s="16"/>
      <c r="AI367" s="16"/>
      <c r="AJ367" s="16">
        <v>1</v>
      </c>
      <c r="AK367" s="16"/>
      <c r="AL367" s="16">
        <v>0</v>
      </c>
      <c r="AM367" s="16"/>
      <c r="AN367" s="16">
        <v>9.6000000000000002E-2</v>
      </c>
      <c r="AO367" s="16">
        <v>0.39500000000000002</v>
      </c>
      <c r="AP367" s="5">
        <v>0</v>
      </c>
      <c r="AQ367" s="31">
        <v>11994.240234375</v>
      </c>
      <c r="AR367" s="31">
        <v>13016.24</v>
      </c>
    </row>
    <row r="368" spans="1:44" x14ac:dyDescent="0.3">
      <c r="A368" s="4">
        <v>551053000</v>
      </c>
      <c r="B368" s="3" t="s">
        <v>284</v>
      </c>
      <c r="C368" s="3" t="s">
        <v>1394</v>
      </c>
      <c r="D368" s="14">
        <v>82.880081176757813</v>
      </c>
      <c r="E368" s="14">
        <v>82.847869873046875</v>
      </c>
      <c r="F368" s="14">
        <v>85.548057556152344</v>
      </c>
      <c r="G368" s="14">
        <v>84.90765380859375</v>
      </c>
      <c r="H368" s="5">
        <v>159</v>
      </c>
      <c r="I368" s="15">
        <v>6</v>
      </c>
      <c r="J368" s="15">
        <v>8</v>
      </c>
      <c r="K368" s="3" t="s">
        <v>3845</v>
      </c>
      <c r="L368" s="3" t="s">
        <v>3907</v>
      </c>
      <c r="M368" s="3" t="s">
        <v>3916</v>
      </c>
      <c r="N368" s="3" t="s">
        <v>3923</v>
      </c>
      <c r="O368" s="17">
        <v>0.45384615659713751</v>
      </c>
      <c r="P368" s="32">
        <v>48.658100259999998</v>
      </c>
      <c r="Q368" s="32">
        <v>331.5384521484375</v>
      </c>
      <c r="R368" s="5">
        <v>326</v>
      </c>
      <c r="S368" s="5">
        <v>201</v>
      </c>
      <c r="T368" s="16">
        <v>0.61656439304351807</v>
      </c>
      <c r="U368" s="17">
        <v>0.34285715222358698</v>
      </c>
      <c r="V368" s="32">
        <v>48.683702500000003</v>
      </c>
      <c r="W368" s="32">
        <v>301.42855834960938</v>
      </c>
      <c r="X368" s="17">
        <v>0.40000000596046448</v>
      </c>
      <c r="Y368" s="32">
        <v>49.79800874</v>
      </c>
      <c r="Z368" s="32">
        <v>305.38461303710938</v>
      </c>
      <c r="AA368" s="5">
        <v>326</v>
      </c>
      <c r="AB368" s="5">
        <v>201</v>
      </c>
      <c r="AC368" s="16">
        <v>0.61656439304351807</v>
      </c>
      <c r="AD368" s="17">
        <v>0.27142858505249018</v>
      </c>
      <c r="AE368" s="32">
        <v>49.330984200000003</v>
      </c>
      <c r="AF368" s="32">
        <v>262.85714721679688</v>
      </c>
      <c r="AG368" s="16"/>
      <c r="AH368" s="16">
        <v>3.1E-2</v>
      </c>
      <c r="AI368" s="16"/>
      <c r="AJ368" s="16">
        <v>0.93100000000000005</v>
      </c>
      <c r="AK368" s="16"/>
      <c r="AL368" s="16">
        <v>3.7999998778104782E-2</v>
      </c>
      <c r="AM368" s="16"/>
      <c r="AN368" s="16">
        <v>0.16400000000000001</v>
      </c>
      <c r="AO368" s="16">
        <v>0.52700000000000002</v>
      </c>
      <c r="AP368" s="5">
        <v>0</v>
      </c>
      <c r="AQ368" s="31">
        <v>8689.5498046875</v>
      </c>
      <c r="AR368" s="31">
        <v>9899.2199999999993</v>
      </c>
    </row>
    <row r="369" spans="1:44" x14ac:dyDescent="0.3">
      <c r="A369" s="4">
        <v>821011050</v>
      </c>
      <c r="B369" s="3" t="s">
        <v>389</v>
      </c>
      <c r="C369" s="3" t="s">
        <v>1601</v>
      </c>
      <c r="D369" s="14">
        <v>85.962684631347656</v>
      </c>
      <c r="E369" s="14">
        <v>88.0274658203125</v>
      </c>
      <c r="F369" s="14">
        <v>86.57928466796875</v>
      </c>
      <c r="G369" s="14">
        <v>90.060188293457031</v>
      </c>
      <c r="H369" s="5">
        <v>207</v>
      </c>
      <c r="I369" s="15">
        <v>7</v>
      </c>
      <c r="J369" s="15">
        <v>12</v>
      </c>
      <c r="K369" s="3" t="s">
        <v>3873</v>
      </c>
      <c r="L369" s="3" t="s">
        <v>3911</v>
      </c>
      <c r="M369" s="3" t="s">
        <v>3917</v>
      </c>
      <c r="N369" s="3" t="s">
        <v>3923</v>
      </c>
      <c r="O369" s="17">
        <v>0.32653060555458069</v>
      </c>
      <c r="P369" s="32">
        <v>49.907322129999997</v>
      </c>
      <c r="Q369" s="32">
        <v>312.24490356445313</v>
      </c>
      <c r="R369" s="5">
        <v>123</v>
      </c>
      <c r="S369" s="5">
        <v>51</v>
      </c>
      <c r="T369" s="16">
        <v>0.41463413834571838</v>
      </c>
      <c r="U369" s="17">
        <v>0.23684211075305939</v>
      </c>
      <c r="V369" s="32">
        <v>50.775600969999999</v>
      </c>
      <c r="W369" s="32"/>
      <c r="X369" s="17">
        <v>0.26136362552642822</v>
      </c>
      <c r="Y369" s="32">
        <v>50.466923489999999</v>
      </c>
      <c r="Z369" s="32"/>
      <c r="AA369" s="5">
        <v>123</v>
      </c>
      <c r="AB369" s="5">
        <v>51</v>
      </c>
      <c r="AC369" s="16">
        <v>0.41463413834571838</v>
      </c>
      <c r="AD369" s="17">
        <v>0.25</v>
      </c>
      <c r="AE369" s="32">
        <v>52.252563690000002</v>
      </c>
      <c r="AF369" s="32"/>
      <c r="AG369" s="16"/>
      <c r="AH369" s="16"/>
      <c r="AI369" s="16"/>
      <c r="AJ369" s="16">
        <v>0.94700000000000006</v>
      </c>
      <c r="AK369" s="16"/>
      <c r="AL369" s="16">
        <v>5.299999937415123E-2</v>
      </c>
      <c r="AM369" s="16"/>
      <c r="AN369" s="16">
        <v>5.2999999999999999E-2</v>
      </c>
      <c r="AO369" s="16">
        <v>0.32600000000000001</v>
      </c>
      <c r="AP369" s="5">
        <v>0</v>
      </c>
      <c r="AQ369" s="31">
        <v>9903.669921875</v>
      </c>
      <c r="AR369" s="31">
        <v>11201</v>
      </c>
    </row>
    <row r="370" spans="1:44" x14ac:dyDescent="0.3">
      <c r="A370" s="4">
        <v>270591050</v>
      </c>
      <c r="B370" s="3" t="s">
        <v>120</v>
      </c>
      <c r="C370" s="3" t="s">
        <v>905</v>
      </c>
      <c r="D370" s="14">
        <v>86.635490417480469</v>
      </c>
      <c r="E370" s="14">
        <v>83.675926208496094</v>
      </c>
      <c r="F370" s="14">
        <v>86.964256286621094</v>
      </c>
      <c r="G370" s="14">
        <v>88.616264343261719</v>
      </c>
      <c r="H370" s="5">
        <v>133</v>
      </c>
      <c r="I370" s="15">
        <v>7</v>
      </c>
      <c r="J370" s="15">
        <v>12</v>
      </c>
      <c r="K370" s="3" t="s">
        <v>3848</v>
      </c>
      <c r="L370" s="3" t="s">
        <v>3909</v>
      </c>
      <c r="M370" s="3" t="s">
        <v>3917</v>
      </c>
      <c r="N370" s="3" t="s">
        <v>3921</v>
      </c>
      <c r="O370" s="17">
        <v>0.41379311680793762</v>
      </c>
      <c r="P370" s="32">
        <v>50.179975169999999</v>
      </c>
      <c r="Q370" s="32">
        <v>329.31033325195313</v>
      </c>
      <c r="R370" s="5">
        <v>71</v>
      </c>
      <c r="S370" s="5">
        <v>40</v>
      </c>
      <c r="T370" s="16">
        <v>0.56338030099868774</v>
      </c>
      <c r="U370" s="17">
        <v>0</v>
      </c>
      <c r="V370" s="32">
        <v>49.018129469999998</v>
      </c>
      <c r="W370" s="32"/>
      <c r="X370" s="17">
        <v>0.29411765933036799</v>
      </c>
      <c r="Y370" s="32">
        <v>50.716636889999997</v>
      </c>
      <c r="Z370" s="32">
        <v>285.29412841796881</v>
      </c>
      <c r="AA370" s="5">
        <v>71</v>
      </c>
      <c r="AB370" s="5">
        <v>40</v>
      </c>
      <c r="AC370" s="16">
        <v>0.56338030099868774</v>
      </c>
      <c r="AD370" s="17">
        <v>0.11428571492433549</v>
      </c>
      <c r="AE370" s="32">
        <v>51.43383335</v>
      </c>
      <c r="AF370" s="32"/>
      <c r="AG370" s="16"/>
      <c r="AH370" s="16"/>
      <c r="AI370" s="16"/>
      <c r="AJ370" s="16">
        <v>0.96199999999999997</v>
      </c>
      <c r="AK370" s="16"/>
      <c r="AL370" s="16">
        <v>3.7999998778104782E-2</v>
      </c>
      <c r="AM370" s="16"/>
      <c r="AN370" s="16">
        <v>0.13500000000000001</v>
      </c>
      <c r="AO370" s="16">
        <v>0.374</v>
      </c>
      <c r="AP370" s="5">
        <v>0</v>
      </c>
      <c r="AQ370" s="31">
        <v>10691.509765625</v>
      </c>
      <c r="AR370" s="31">
        <v>13025.46</v>
      </c>
    </row>
    <row r="371" spans="1:44" x14ac:dyDescent="0.3">
      <c r="A371" s="4">
        <v>1071561050</v>
      </c>
      <c r="B371" s="3" t="s">
        <v>511</v>
      </c>
      <c r="C371" s="3" t="s">
        <v>2012</v>
      </c>
      <c r="D371" s="14">
        <v>78.4825439453125</v>
      </c>
      <c r="E371" s="14">
        <v>80.225059509277344</v>
      </c>
      <c r="F371" s="14">
        <v>81.632125854492188</v>
      </c>
      <c r="G371" s="14">
        <v>79.721054077148438</v>
      </c>
      <c r="H371" s="5">
        <v>289</v>
      </c>
      <c r="I371" s="15">
        <v>6</v>
      </c>
      <c r="J371" s="15">
        <v>12</v>
      </c>
      <c r="K371" s="3" t="s">
        <v>3822</v>
      </c>
      <c r="L371" s="3" t="s">
        <v>3913</v>
      </c>
      <c r="M371" s="3" t="s">
        <v>3916</v>
      </c>
      <c r="N371" s="3" t="s">
        <v>3921</v>
      </c>
      <c r="O371" s="17">
        <v>0.39552238583564758</v>
      </c>
      <c r="P371" s="32">
        <v>46.876005200000002</v>
      </c>
      <c r="Q371" s="32">
        <v>316.41790771484381</v>
      </c>
      <c r="R371" s="5">
        <v>189</v>
      </c>
      <c r="S371" s="5">
        <v>98</v>
      </c>
      <c r="T371" s="16">
        <v>0.51851850748062134</v>
      </c>
      <c r="U371" s="17">
        <v>0.3125</v>
      </c>
      <c r="V371" s="32">
        <v>47.624418720000001</v>
      </c>
      <c r="W371" s="32">
        <v>284.375</v>
      </c>
      <c r="X371" s="17">
        <v>0.21830986440181729</v>
      </c>
      <c r="Y371" s="32">
        <v>47.257912429999998</v>
      </c>
      <c r="Z371" s="32">
        <v>255.63380432128909</v>
      </c>
      <c r="AA371" s="5">
        <v>189</v>
      </c>
      <c r="AB371" s="5">
        <v>98</v>
      </c>
      <c r="AC371" s="16">
        <v>0.51851850748062134</v>
      </c>
      <c r="AD371" s="17">
        <v>0.15151515603065491</v>
      </c>
      <c r="AE371" s="32">
        <v>46.390093980000003</v>
      </c>
      <c r="AF371" s="32"/>
      <c r="AG371" s="16"/>
      <c r="AH371" s="16"/>
      <c r="AI371" s="16"/>
      <c r="AJ371" s="16">
        <v>0.94100000000000006</v>
      </c>
      <c r="AK371" s="16">
        <v>2.8000000000000001E-2</v>
      </c>
      <c r="AL371" s="16">
        <v>3.0999999493360519E-2</v>
      </c>
      <c r="AM371" s="16"/>
      <c r="AN371" s="16">
        <v>0.107</v>
      </c>
      <c r="AO371" s="16">
        <v>0.36799999999999999</v>
      </c>
      <c r="AP371" s="5">
        <v>0</v>
      </c>
      <c r="AQ371" s="31">
        <v>7202.240234375</v>
      </c>
      <c r="AR371" s="31">
        <v>9444.98</v>
      </c>
    </row>
    <row r="372" spans="1:44" x14ac:dyDescent="0.3">
      <c r="A372" s="4">
        <v>830033000</v>
      </c>
      <c r="B372" s="3" t="s">
        <v>394</v>
      </c>
      <c r="C372" s="3" t="s">
        <v>1608</v>
      </c>
      <c r="D372" s="14">
        <v>86.552536010742188</v>
      </c>
      <c r="E372" s="14">
        <v>84.911293029785156</v>
      </c>
      <c r="F372" s="14">
        <v>86.205528259277344</v>
      </c>
      <c r="G372" s="14">
        <v>85.616897583007813</v>
      </c>
      <c r="H372" s="5">
        <v>656</v>
      </c>
      <c r="I372" s="15">
        <v>6</v>
      </c>
      <c r="J372" s="15">
        <v>8</v>
      </c>
      <c r="K372" s="3" t="s">
        <v>3834</v>
      </c>
      <c r="L372" s="3" t="s">
        <v>3914</v>
      </c>
      <c r="M372" s="3" t="s">
        <v>3919</v>
      </c>
      <c r="N372" s="3" t="s">
        <v>3924</v>
      </c>
      <c r="O372" s="17">
        <v>0.64801442623138428</v>
      </c>
      <c r="P372" s="32">
        <v>50.146359840000002</v>
      </c>
      <c r="Q372" s="32">
        <v>381.22744750976563</v>
      </c>
      <c r="R372" s="5">
        <v>1206</v>
      </c>
      <c r="S372" s="5">
        <v>358</v>
      </c>
      <c r="T372" s="16">
        <v>0.29684910178184509</v>
      </c>
      <c r="U372" s="17">
        <v>0.37341773509979248</v>
      </c>
      <c r="V372" s="32">
        <v>49.517062529999997</v>
      </c>
      <c r="W372" s="32">
        <v>307.59494018554688</v>
      </c>
      <c r="X372" s="17">
        <v>0.54561716318130493</v>
      </c>
      <c r="Y372" s="32">
        <v>50.224482459999997</v>
      </c>
      <c r="Z372" s="32">
        <v>346.51162719726563</v>
      </c>
      <c r="AA372" s="5">
        <v>1143</v>
      </c>
      <c r="AB372" s="5">
        <v>352</v>
      </c>
      <c r="AC372" s="16">
        <v>0.29684910178184509</v>
      </c>
      <c r="AD372" s="17">
        <v>0.29113924503326422</v>
      </c>
      <c r="AE372" s="32">
        <v>49.7331395</v>
      </c>
      <c r="AF372" s="32">
        <v>256.3291015625</v>
      </c>
      <c r="AG372" s="16">
        <v>3.6999999999999998E-2</v>
      </c>
      <c r="AH372" s="16">
        <v>6.0999999999999999E-2</v>
      </c>
      <c r="AI372" s="16"/>
      <c r="AJ372" s="16">
        <v>0.82600000000000007</v>
      </c>
      <c r="AK372" s="16">
        <v>6.0999999999999999E-2</v>
      </c>
      <c r="AL372" s="16">
        <v>1.499999966472387E-2</v>
      </c>
      <c r="AM372" s="16"/>
      <c r="AN372" s="16">
        <v>0.12</v>
      </c>
      <c r="AO372" s="16">
        <v>0.19600000000000001</v>
      </c>
      <c r="AP372" s="5">
        <v>0</v>
      </c>
      <c r="AQ372" s="31">
        <v>9830.0302734375</v>
      </c>
      <c r="AR372" s="31">
        <v>10098.74</v>
      </c>
    </row>
    <row r="373" spans="1:44" x14ac:dyDescent="0.3">
      <c r="A373" s="4">
        <v>191483000</v>
      </c>
      <c r="B373" s="3" t="s">
        <v>84</v>
      </c>
      <c r="C373" s="3" t="s">
        <v>772</v>
      </c>
      <c r="D373" s="14">
        <v>87.2044677734375</v>
      </c>
      <c r="E373" s="14">
        <v>87.81298828125</v>
      </c>
      <c r="F373" s="14">
        <v>79.135810852050781</v>
      </c>
      <c r="G373" s="14">
        <v>83.217086791992188</v>
      </c>
      <c r="H373" s="5">
        <v>337</v>
      </c>
      <c r="I373" s="15">
        <v>7</v>
      </c>
      <c r="J373" s="15">
        <v>8</v>
      </c>
      <c r="K373" s="3" t="s">
        <v>3878</v>
      </c>
      <c r="L373" s="3" t="s">
        <v>3914</v>
      </c>
      <c r="M373" s="3" t="s">
        <v>3919</v>
      </c>
      <c r="N373" s="3" t="s">
        <v>3922</v>
      </c>
      <c r="O373" s="17">
        <v>0.5</v>
      </c>
      <c r="P373" s="32">
        <v>50.410552729999999</v>
      </c>
      <c r="Q373" s="32">
        <v>352.1212158203125</v>
      </c>
      <c r="R373" s="5">
        <v>636</v>
      </c>
      <c r="S373" s="5">
        <v>179</v>
      </c>
      <c r="T373" s="16">
        <v>0.28144654631614691</v>
      </c>
      <c r="U373" s="17">
        <v>0.32978722453117371</v>
      </c>
      <c r="V373" s="32">
        <v>50.688978229999996</v>
      </c>
      <c r="W373" s="32">
        <v>308.51065063476563</v>
      </c>
      <c r="X373" s="17">
        <v>0.34848484396934509</v>
      </c>
      <c r="Y373" s="32">
        <v>45.638657510000002</v>
      </c>
      <c r="Z373" s="32">
        <v>310.60604858398438</v>
      </c>
      <c r="AA373" s="5">
        <v>634</v>
      </c>
      <c r="AB373" s="5">
        <v>179</v>
      </c>
      <c r="AC373" s="16">
        <v>0.28144654631614691</v>
      </c>
      <c r="AD373" s="17">
        <v>0.2127659618854523</v>
      </c>
      <c r="AE373" s="32">
        <v>48.37240723</v>
      </c>
      <c r="AF373" s="32"/>
      <c r="AG373" s="16"/>
      <c r="AH373" s="16">
        <v>3.9E-2</v>
      </c>
      <c r="AI373" s="16"/>
      <c r="AJ373" s="16">
        <v>0.88700000000000001</v>
      </c>
      <c r="AK373" s="16">
        <v>4.7E-2</v>
      </c>
      <c r="AL373" s="16">
        <v>2.700000070035458E-2</v>
      </c>
      <c r="AM373" s="16"/>
      <c r="AN373" s="16">
        <v>0.107</v>
      </c>
      <c r="AO373" s="16">
        <v>0.14699999999999999</v>
      </c>
      <c r="AP373" s="5">
        <v>0</v>
      </c>
      <c r="AQ373" s="31">
        <v>9097.66015625</v>
      </c>
      <c r="AR373" s="31">
        <v>9310.17</v>
      </c>
    </row>
    <row r="374" spans="1:44" x14ac:dyDescent="0.3">
      <c r="A374" s="4">
        <v>121092050</v>
      </c>
      <c r="B374" s="3" t="s">
        <v>49</v>
      </c>
      <c r="C374" s="3" t="s">
        <v>687</v>
      </c>
      <c r="D374" s="14">
        <v>91.908050537109375</v>
      </c>
      <c r="E374" s="14">
        <v>92.94476318359375</v>
      </c>
      <c r="F374" s="14">
        <v>87.817764282226563</v>
      </c>
      <c r="G374" s="14">
        <v>89.887847900390625</v>
      </c>
      <c r="H374" s="5">
        <v>795</v>
      </c>
      <c r="I374" s="15">
        <v>7</v>
      </c>
      <c r="J374" s="15">
        <v>8</v>
      </c>
      <c r="K374" s="3" t="s">
        <v>3804</v>
      </c>
      <c r="L374" s="3" t="s">
        <v>3910</v>
      </c>
      <c r="M374" s="3" t="s">
        <v>3917</v>
      </c>
      <c r="N374" s="3" t="s">
        <v>3923</v>
      </c>
      <c r="O374" s="17">
        <v>0.49100968241691589</v>
      </c>
      <c r="P374" s="32">
        <v>52.316675490000002</v>
      </c>
      <c r="Q374" s="32">
        <v>347.71783447265631</v>
      </c>
      <c r="R374" s="5">
        <v>1399</v>
      </c>
      <c r="S374" s="5">
        <v>913</v>
      </c>
      <c r="T374" s="16">
        <v>0.65260899066925049</v>
      </c>
      <c r="U374" s="17">
        <v>0.40178570151329041</v>
      </c>
      <c r="V374" s="32">
        <v>52.761562509999997</v>
      </c>
      <c r="W374" s="32">
        <v>323.88394165039063</v>
      </c>
      <c r="X374" s="17">
        <v>0.39531680941581732</v>
      </c>
      <c r="Y374" s="32">
        <v>51.270273150000001</v>
      </c>
      <c r="Z374" s="32">
        <v>311.84573364257813</v>
      </c>
      <c r="AA374" s="5">
        <v>1401</v>
      </c>
      <c r="AB374" s="5">
        <v>914</v>
      </c>
      <c r="AC374" s="16">
        <v>0.65260899066925049</v>
      </c>
      <c r="AD374" s="17">
        <v>0.32444444298744202</v>
      </c>
      <c r="AE374" s="32">
        <v>52.154842369999997</v>
      </c>
      <c r="AF374" s="32">
        <v>292.88888549804688</v>
      </c>
      <c r="AG374" s="16">
        <v>9.0999999999999998E-2</v>
      </c>
      <c r="AH374" s="16">
        <v>3.3000000000000002E-2</v>
      </c>
      <c r="AI374" s="16"/>
      <c r="AJ374" s="16">
        <v>0.79900000000000004</v>
      </c>
      <c r="AK374" s="16">
        <v>6.9000000000000006E-2</v>
      </c>
      <c r="AL374" s="16">
        <v>8.999999612569809E-3</v>
      </c>
      <c r="AM374" s="16"/>
      <c r="AN374" s="16">
        <v>0.185</v>
      </c>
      <c r="AO374" s="16">
        <v>0.56500000000000006</v>
      </c>
      <c r="AP374" s="5">
        <v>0</v>
      </c>
      <c r="AQ374" s="31">
        <v>7460.169921875</v>
      </c>
      <c r="AR374" s="31">
        <v>8977.11</v>
      </c>
    </row>
    <row r="375" spans="1:44" x14ac:dyDescent="0.3">
      <c r="A375" s="4">
        <v>720681050</v>
      </c>
      <c r="B375" s="3" t="s">
        <v>342</v>
      </c>
      <c r="C375" s="3" t="s">
        <v>1511</v>
      </c>
      <c r="D375" s="14">
        <v>82.587020874023438</v>
      </c>
      <c r="E375" s="14">
        <v>82.906051635742188</v>
      </c>
      <c r="F375" s="14">
        <v>86.351654052734375</v>
      </c>
      <c r="G375" s="14">
        <v>88.461273193359375</v>
      </c>
      <c r="H375" s="5">
        <v>388</v>
      </c>
      <c r="I375" s="15">
        <v>6</v>
      </c>
      <c r="J375" s="15">
        <v>12</v>
      </c>
      <c r="K375" s="3" t="s">
        <v>3887</v>
      </c>
      <c r="L375" s="3" t="s">
        <v>3910</v>
      </c>
      <c r="M375" s="3" t="s">
        <v>3917</v>
      </c>
      <c r="N375" s="3" t="s">
        <v>3921</v>
      </c>
      <c r="O375" s="17">
        <v>0.5</v>
      </c>
      <c r="P375" s="32">
        <v>48.539339820000002</v>
      </c>
      <c r="Q375" s="32">
        <v>338.4615478515625</v>
      </c>
      <c r="R375" s="5">
        <v>308</v>
      </c>
      <c r="S375" s="5">
        <v>209</v>
      </c>
      <c r="T375" s="16">
        <v>0.67857140302658081</v>
      </c>
      <c r="U375" s="17">
        <v>0.42028984427452087</v>
      </c>
      <c r="V375" s="32">
        <v>48.70720017</v>
      </c>
      <c r="W375" s="32">
        <v>317.39129638671881</v>
      </c>
      <c r="X375" s="17">
        <v>0.36554622650146479</v>
      </c>
      <c r="Y375" s="32">
        <v>50.319269089999999</v>
      </c>
      <c r="Z375" s="32">
        <v>295.79830932617188</v>
      </c>
      <c r="AA375" s="5">
        <v>308</v>
      </c>
      <c r="AB375" s="5">
        <v>209</v>
      </c>
      <c r="AC375" s="16">
        <v>0.67857140302658081</v>
      </c>
      <c r="AD375" s="17">
        <v>0.30000001192092901</v>
      </c>
      <c r="AE375" s="32">
        <v>51.345948730000003</v>
      </c>
      <c r="AF375" s="32">
        <v>273.75</v>
      </c>
      <c r="AG375" s="16">
        <v>0.13400000000000001</v>
      </c>
      <c r="AH375" s="16">
        <v>1.7999999999999999E-2</v>
      </c>
      <c r="AI375" s="16"/>
      <c r="AJ375" s="16">
        <v>0.77300000000000002</v>
      </c>
      <c r="AK375" s="16">
        <v>7.2000000000000008E-2</v>
      </c>
      <c r="AL375" s="16">
        <v>3.0000000260770321E-3</v>
      </c>
      <c r="AM375" s="16"/>
      <c r="AN375" s="16">
        <v>0.13100000000000001</v>
      </c>
      <c r="AO375" s="16">
        <v>0.57899999999999996</v>
      </c>
      <c r="AP375" s="5">
        <v>0</v>
      </c>
      <c r="AQ375" s="31">
        <v>7508.490234375</v>
      </c>
      <c r="AR375" s="31">
        <v>9076.1299999999992</v>
      </c>
    </row>
    <row r="376" spans="1:44" x14ac:dyDescent="0.3">
      <c r="A376" s="4">
        <v>1100293000</v>
      </c>
      <c r="B376" s="3" t="s">
        <v>520</v>
      </c>
      <c r="C376" s="3" t="s">
        <v>2028</v>
      </c>
      <c r="D376" s="14">
        <v>77.602691650390625</v>
      </c>
      <c r="E376" s="14">
        <v>79.148757934570313</v>
      </c>
      <c r="F376" s="14">
        <v>78.310127258300781</v>
      </c>
      <c r="G376" s="14">
        <v>79.913284301757813</v>
      </c>
      <c r="H376" s="5">
        <v>362</v>
      </c>
      <c r="I376" s="15">
        <v>7</v>
      </c>
      <c r="J376" s="15">
        <v>8</v>
      </c>
      <c r="K376" s="3" t="s">
        <v>163</v>
      </c>
      <c r="L376" s="3" t="s">
        <v>3913</v>
      </c>
      <c r="M376" s="3" t="s">
        <v>3917</v>
      </c>
      <c r="N376" s="3" t="s">
        <v>3921</v>
      </c>
      <c r="O376" s="17">
        <v>0.50598800182342529</v>
      </c>
      <c r="P376" s="32">
        <v>46.519445269999999</v>
      </c>
      <c r="Q376" s="32">
        <v>353.29342651367188</v>
      </c>
      <c r="R376" s="5">
        <v>659</v>
      </c>
      <c r="S376" s="5">
        <v>659</v>
      </c>
      <c r="T376" s="16">
        <v>1</v>
      </c>
      <c r="U376" s="17">
        <v>0.50598800182342529</v>
      </c>
      <c r="V376" s="32">
        <v>47.189730400000002</v>
      </c>
      <c r="W376" s="32">
        <v>353.29342651367188</v>
      </c>
      <c r="X376" s="17">
        <v>0.41017964482307429</v>
      </c>
      <c r="Y376" s="32">
        <v>45.103072560000001</v>
      </c>
      <c r="Z376" s="32">
        <v>304.19161987304688</v>
      </c>
      <c r="AA376" s="5">
        <v>657</v>
      </c>
      <c r="AB376" s="5">
        <v>657</v>
      </c>
      <c r="AC376" s="16">
        <v>1</v>
      </c>
      <c r="AD376" s="17">
        <v>0.41017964482307429</v>
      </c>
      <c r="AE376" s="32">
        <v>46.499093289999998</v>
      </c>
      <c r="AF376" s="32">
        <v>304.19161987304688</v>
      </c>
      <c r="AG376" s="16"/>
      <c r="AH376" s="16"/>
      <c r="AI376" s="16"/>
      <c r="AJ376" s="16">
        <v>0.95900000000000007</v>
      </c>
      <c r="AK376" s="16">
        <v>2.1999999999999999E-2</v>
      </c>
      <c r="AL376" s="16">
        <v>1.8999999389052391E-2</v>
      </c>
      <c r="AM376" s="16"/>
      <c r="AN376" s="16">
        <v>0.17100000000000001</v>
      </c>
      <c r="AO376" s="16">
        <v>0.44080000000000003</v>
      </c>
      <c r="AP376" s="5">
        <v>1</v>
      </c>
      <c r="AQ376" s="31">
        <v>8820.8896484375</v>
      </c>
      <c r="AR376" s="31">
        <v>9417.92</v>
      </c>
    </row>
    <row r="377" spans="1:44" x14ac:dyDescent="0.3">
      <c r="A377" s="4">
        <v>270571050</v>
      </c>
      <c r="B377" s="3" t="s">
        <v>118</v>
      </c>
      <c r="C377" s="3" t="s">
        <v>901</v>
      </c>
      <c r="D377" s="14">
        <v>77.094474792480469</v>
      </c>
      <c r="E377" s="14">
        <v>75.350830078125</v>
      </c>
      <c r="F377" s="14">
        <v>93.578880310058594</v>
      </c>
      <c r="G377" s="14">
        <v>87.389244079589844</v>
      </c>
      <c r="H377" s="5">
        <v>81</v>
      </c>
      <c r="I377" s="15">
        <v>7</v>
      </c>
      <c r="J377" s="15">
        <v>12</v>
      </c>
      <c r="K377" s="3" t="s">
        <v>3848</v>
      </c>
      <c r="L377" s="3" t="s">
        <v>3909</v>
      </c>
      <c r="M377" s="3" t="s">
        <v>3917</v>
      </c>
      <c r="N377" s="3" t="s">
        <v>3923</v>
      </c>
      <c r="O377" s="17">
        <v>0.24390244483947751</v>
      </c>
      <c r="P377" s="32">
        <v>46.313493200000003</v>
      </c>
      <c r="Q377" s="32"/>
      <c r="R377" s="5">
        <v>55</v>
      </c>
      <c r="S377" s="5">
        <v>27</v>
      </c>
      <c r="T377" s="16">
        <v>0.49090909957885742</v>
      </c>
      <c r="U377" s="17">
        <v>0</v>
      </c>
      <c r="V377" s="32">
        <v>45.655850860000001</v>
      </c>
      <c r="W377" s="32"/>
      <c r="X377" s="17">
        <v>0.2199999988079071</v>
      </c>
      <c r="Y377" s="32">
        <v>55.00726444</v>
      </c>
      <c r="Z377" s="32"/>
      <c r="AA377" s="5">
        <v>56</v>
      </c>
      <c r="AB377" s="5">
        <v>28</v>
      </c>
      <c r="AC377" s="16">
        <v>0.49090909957885742</v>
      </c>
      <c r="AD377" s="17">
        <v>0</v>
      </c>
      <c r="AE377" s="32">
        <v>50.738088640000001</v>
      </c>
      <c r="AF377" s="32"/>
      <c r="AG377" s="16"/>
      <c r="AH377" s="16"/>
      <c r="AI377" s="16"/>
      <c r="AJ377" s="16">
        <v>0.97499999999999998</v>
      </c>
      <c r="AK377" s="16"/>
      <c r="AL377" s="16">
        <v>2.500000037252903E-2</v>
      </c>
      <c r="AM377" s="16"/>
      <c r="AN377" s="16">
        <v>6.2E-2</v>
      </c>
      <c r="AO377" s="16">
        <v>0.442</v>
      </c>
      <c r="AP377" s="5">
        <v>0</v>
      </c>
      <c r="AQ377" s="31">
        <v>9302.1796875</v>
      </c>
      <c r="AR377" s="31">
        <v>11835.09</v>
      </c>
    </row>
    <row r="378" spans="1:44" x14ac:dyDescent="0.3">
      <c r="A378" s="4">
        <v>650981050</v>
      </c>
      <c r="B378" s="3" t="s">
        <v>318</v>
      </c>
      <c r="C378" s="3" t="s">
        <v>1469</v>
      </c>
      <c r="D378" s="14">
        <v>88.309783935546875</v>
      </c>
      <c r="E378" s="14">
        <v>88.544036865234375</v>
      </c>
      <c r="F378" s="14">
        <v>80.161781311035156</v>
      </c>
      <c r="G378" s="14">
        <v>81.51702880859375</v>
      </c>
      <c r="H378" s="5">
        <v>173</v>
      </c>
      <c r="I378" s="15">
        <v>7</v>
      </c>
      <c r="J378" s="15">
        <v>12</v>
      </c>
      <c r="K378" s="3" t="s">
        <v>3901</v>
      </c>
      <c r="L378" s="3" t="s">
        <v>3912</v>
      </c>
      <c r="M378" s="3" t="s">
        <v>3917</v>
      </c>
      <c r="N378" s="3" t="s">
        <v>3921</v>
      </c>
      <c r="O378" s="17">
        <v>0.42045453190803528</v>
      </c>
      <c r="P378" s="32">
        <v>50.858481759999997</v>
      </c>
      <c r="Q378" s="32">
        <v>338.6363525390625</v>
      </c>
      <c r="R378" s="5">
        <v>113</v>
      </c>
      <c r="S378" s="5">
        <v>57</v>
      </c>
      <c r="T378" s="16">
        <v>0.50442475080490112</v>
      </c>
      <c r="U378" s="17">
        <v>0.31914892792701721</v>
      </c>
      <c r="V378" s="32">
        <v>50.984230179999997</v>
      </c>
      <c r="W378" s="32">
        <v>312.76596069335938</v>
      </c>
      <c r="X378" s="17">
        <v>0.26229506731033331</v>
      </c>
      <c r="Y378" s="32">
        <v>46.304161430000001</v>
      </c>
      <c r="Z378" s="32">
        <v>264.75408935546881</v>
      </c>
      <c r="AA378" s="5">
        <v>113</v>
      </c>
      <c r="AB378" s="5">
        <v>57</v>
      </c>
      <c r="AC378" s="16">
        <v>0.50442475080490112</v>
      </c>
      <c r="AD378" s="17">
        <v>0.22033898532390589</v>
      </c>
      <c r="AE378" s="32">
        <v>47.408442829999998</v>
      </c>
      <c r="AF378" s="32">
        <v>232.20338439941409</v>
      </c>
      <c r="AG378" s="16"/>
      <c r="AH378" s="16"/>
      <c r="AI378" s="16"/>
      <c r="AJ378" s="16">
        <v>0.93600000000000005</v>
      </c>
      <c r="AK378" s="16"/>
      <c r="AL378" s="16">
        <v>6.4000003039836884E-2</v>
      </c>
      <c r="AM378" s="16"/>
      <c r="AN378" s="16">
        <v>0.156</v>
      </c>
      <c r="AO378" s="16">
        <v>0.32900000000000001</v>
      </c>
      <c r="AP378" s="5">
        <v>0</v>
      </c>
      <c r="AQ378" s="31">
        <v>12792.7001953125</v>
      </c>
      <c r="AR378" s="31">
        <v>13555.5</v>
      </c>
    </row>
    <row r="379" spans="1:44" x14ac:dyDescent="0.3">
      <c r="A379" s="4">
        <v>51241050</v>
      </c>
      <c r="B379" s="3" t="s">
        <v>18</v>
      </c>
      <c r="C379" s="3" t="s">
        <v>583</v>
      </c>
      <c r="D379" s="14">
        <v>82.562538146972656</v>
      </c>
      <c r="E379" s="14">
        <v>86.555229187011719</v>
      </c>
      <c r="F379" s="14">
        <v>76.985504150390625</v>
      </c>
      <c r="G379" s="14">
        <v>79.500862121582031</v>
      </c>
      <c r="H379" s="5">
        <v>289</v>
      </c>
      <c r="I379" s="15">
        <v>7</v>
      </c>
      <c r="J379" s="15">
        <v>12</v>
      </c>
      <c r="K379" s="3" t="s">
        <v>3837</v>
      </c>
      <c r="L379" s="3" t="s">
        <v>3907</v>
      </c>
      <c r="M379" s="3" t="s">
        <v>3917</v>
      </c>
      <c r="N379" s="3" t="s">
        <v>3923</v>
      </c>
      <c r="O379" s="17">
        <v>0.32278481125831598</v>
      </c>
      <c r="P379" s="32">
        <v>48.529418990000003</v>
      </c>
      <c r="Q379" s="32">
        <v>305.06329345703131</v>
      </c>
      <c r="R379" s="5">
        <v>186</v>
      </c>
      <c r="S379" s="5">
        <v>121</v>
      </c>
      <c r="T379" s="16">
        <v>0.65053761005401611</v>
      </c>
      <c r="U379" s="17">
        <v>0.27619048953056341</v>
      </c>
      <c r="V379" s="32">
        <v>50.1810039</v>
      </c>
      <c r="W379" s="32">
        <v>284.76190185546881</v>
      </c>
      <c r="X379" s="17">
        <v>0.1044776141643524</v>
      </c>
      <c r="Y379" s="32">
        <v>44.243843210000001</v>
      </c>
      <c r="Z379" s="32"/>
      <c r="AA379" s="5">
        <v>185</v>
      </c>
      <c r="AB379" s="5">
        <v>121</v>
      </c>
      <c r="AC379" s="16">
        <v>0.65053761005401611</v>
      </c>
      <c r="AD379" s="17">
        <v>0.10227272659540181</v>
      </c>
      <c r="AE379" s="32">
        <v>46.265241490000001</v>
      </c>
      <c r="AF379" s="32"/>
      <c r="AG379" s="16"/>
      <c r="AH379" s="16">
        <v>0.29399999999999998</v>
      </c>
      <c r="AI379" s="16">
        <v>3.7999999999999999E-2</v>
      </c>
      <c r="AJ379" s="16">
        <v>0.65700000000000003</v>
      </c>
      <c r="AK379" s="16"/>
      <c r="AL379" s="16">
        <v>9.9999997764825821E-3</v>
      </c>
      <c r="AM379" s="16">
        <v>0.125</v>
      </c>
      <c r="AN379" s="16">
        <v>0.1</v>
      </c>
      <c r="AO379" s="16">
        <v>0.49099999999999999</v>
      </c>
      <c r="AP379" s="5">
        <v>0</v>
      </c>
      <c r="AQ379" s="31">
        <v>9003.7197265625</v>
      </c>
      <c r="AR379" s="31">
        <v>9560.68</v>
      </c>
    </row>
    <row r="380" spans="1:44" x14ac:dyDescent="0.3">
      <c r="A380" s="4">
        <v>861003000</v>
      </c>
      <c r="B380" s="3" t="s">
        <v>408</v>
      </c>
      <c r="C380" s="3" t="s">
        <v>1654</v>
      </c>
      <c r="D380" s="14">
        <v>88.845603942871094</v>
      </c>
      <c r="E380" s="14">
        <v>91.481010437011719</v>
      </c>
      <c r="F380" s="14">
        <v>96.85028076171875</v>
      </c>
      <c r="G380" s="14">
        <v>96.002243041992188</v>
      </c>
      <c r="H380" s="5">
        <v>142</v>
      </c>
      <c r="I380" s="15">
        <v>6</v>
      </c>
      <c r="J380" s="15">
        <v>8</v>
      </c>
      <c r="K380" s="3" t="s">
        <v>3876</v>
      </c>
      <c r="L380" s="3" t="s">
        <v>3911</v>
      </c>
      <c r="M380" s="3" t="s">
        <v>3916</v>
      </c>
      <c r="N380" s="3" t="s">
        <v>3921</v>
      </c>
      <c r="O380" s="17">
        <v>0.41481480002403259</v>
      </c>
      <c r="P380" s="32">
        <v>51.075623110000002</v>
      </c>
      <c r="Q380" s="32">
        <v>331.85183715820313</v>
      </c>
      <c r="R380" s="5">
        <v>258</v>
      </c>
      <c r="S380" s="5">
        <v>115</v>
      </c>
      <c r="T380" s="16">
        <v>0.44573643803596502</v>
      </c>
      <c r="U380" s="17">
        <v>0.31147539615631098</v>
      </c>
      <c r="V380" s="32">
        <v>52.170391799999997</v>
      </c>
      <c r="W380" s="32">
        <v>301.63934326171881</v>
      </c>
      <c r="X380" s="17">
        <v>0.4296296238899231</v>
      </c>
      <c r="Y380" s="32">
        <v>57.129280369999996</v>
      </c>
      <c r="Z380" s="32">
        <v>328.88888549804688</v>
      </c>
      <c r="AA380" s="5">
        <v>258</v>
      </c>
      <c r="AB380" s="5">
        <v>115</v>
      </c>
      <c r="AC380" s="16">
        <v>0.44573643803596502</v>
      </c>
      <c r="AD380" s="17">
        <v>0.24590164422988889</v>
      </c>
      <c r="AE380" s="32">
        <v>55.621809319999997</v>
      </c>
      <c r="AF380" s="32">
        <v>286.88525390625</v>
      </c>
      <c r="AG380" s="16"/>
      <c r="AH380" s="16"/>
      <c r="AI380" s="16"/>
      <c r="AJ380" s="16">
        <v>0.94400000000000006</v>
      </c>
      <c r="AK380" s="16"/>
      <c r="AL380" s="16">
        <v>5.6000001728534698E-2</v>
      </c>
      <c r="AM380" s="16"/>
      <c r="AN380" s="16">
        <v>0.127</v>
      </c>
      <c r="AO380" s="16">
        <v>0.371</v>
      </c>
      <c r="AP380" s="5">
        <v>0</v>
      </c>
      <c r="AQ380" s="31">
        <v>8294.8896484375</v>
      </c>
      <c r="AR380" s="31">
        <v>8874.82</v>
      </c>
    </row>
    <row r="381" spans="1:44" x14ac:dyDescent="0.3">
      <c r="A381" s="4">
        <v>1031302050</v>
      </c>
      <c r="B381" s="3" t="s">
        <v>487</v>
      </c>
      <c r="C381" s="3" t="s">
        <v>1968</v>
      </c>
      <c r="D381" s="14">
        <v>93.252204895019531</v>
      </c>
      <c r="E381" s="14">
        <v>93.948036193847656</v>
      </c>
      <c r="F381" s="14">
        <v>90.429641723632813</v>
      </c>
      <c r="G381" s="14">
        <v>89.499916076660156</v>
      </c>
      <c r="H381" s="5">
        <v>176</v>
      </c>
      <c r="I381" s="15">
        <v>6</v>
      </c>
      <c r="J381" s="15">
        <v>8</v>
      </c>
      <c r="K381" s="3" t="s">
        <v>3807</v>
      </c>
      <c r="L381" s="3" t="s">
        <v>3910</v>
      </c>
      <c r="M381" s="3" t="s">
        <v>3916</v>
      </c>
      <c r="N381" s="3" t="s">
        <v>3921</v>
      </c>
      <c r="O381" s="17">
        <v>0.50625002384185791</v>
      </c>
      <c r="P381" s="32">
        <v>52.86139197</v>
      </c>
      <c r="Q381" s="32">
        <v>351.25</v>
      </c>
      <c r="R381" s="5">
        <v>320</v>
      </c>
      <c r="S381" s="5">
        <v>194</v>
      </c>
      <c r="T381" s="16">
        <v>0.60624998807907104</v>
      </c>
      <c r="U381" s="17">
        <v>0.52747255563735962</v>
      </c>
      <c r="V381" s="32">
        <v>53.166756450000001</v>
      </c>
      <c r="W381" s="32">
        <v>343.9560546875</v>
      </c>
      <c r="X381" s="17">
        <v>0.35624998807907099</v>
      </c>
      <c r="Y381" s="32">
        <v>52.964485959999998</v>
      </c>
      <c r="Z381" s="32">
        <v>303.125</v>
      </c>
      <c r="AA381" s="5">
        <v>320</v>
      </c>
      <c r="AB381" s="5">
        <v>194</v>
      </c>
      <c r="AC381" s="16">
        <v>0.60624998807907104</v>
      </c>
      <c r="AD381" s="17">
        <v>0.28571429848670959</v>
      </c>
      <c r="AE381" s="32">
        <v>51.934879819999999</v>
      </c>
      <c r="AF381" s="32"/>
      <c r="AG381" s="16"/>
      <c r="AH381" s="16"/>
      <c r="AI381" s="16"/>
      <c r="AJ381" s="16">
        <v>0.95500000000000007</v>
      </c>
      <c r="AK381" s="16"/>
      <c r="AL381" s="16">
        <v>4.5000001788139343E-2</v>
      </c>
      <c r="AM381" s="16"/>
      <c r="AN381" s="16">
        <v>0.153</v>
      </c>
      <c r="AO381" s="16">
        <v>0.54500000000000004</v>
      </c>
      <c r="AP381" s="5">
        <v>0</v>
      </c>
      <c r="AQ381" s="31">
        <v>8194.7197265625</v>
      </c>
      <c r="AR381" s="31">
        <v>9181.27</v>
      </c>
    </row>
    <row r="382" spans="1:44" x14ac:dyDescent="0.3">
      <c r="A382" s="4">
        <v>870832050</v>
      </c>
      <c r="B382" s="3" t="s">
        <v>409</v>
      </c>
      <c r="C382" s="3" t="s">
        <v>1656</v>
      </c>
      <c r="D382" s="14">
        <v>82.030776977539063</v>
      </c>
      <c r="E382" s="14">
        <v>79.773529052734375</v>
      </c>
      <c r="F382" s="14">
        <v>82.247467041015625</v>
      </c>
      <c r="G382" s="14">
        <v>81.357315063476563</v>
      </c>
      <c r="H382" s="5">
        <v>188</v>
      </c>
      <c r="I382" s="15">
        <v>6</v>
      </c>
      <c r="J382" s="15">
        <v>8</v>
      </c>
      <c r="K382" s="3" t="s">
        <v>3903</v>
      </c>
      <c r="L382" s="3" t="s">
        <v>3911</v>
      </c>
      <c r="M382" s="3" t="s">
        <v>3917</v>
      </c>
      <c r="N382" s="3" t="s">
        <v>3921</v>
      </c>
      <c r="O382" s="17">
        <v>0.40109890699386602</v>
      </c>
      <c r="P382" s="32">
        <v>48.313921379999996</v>
      </c>
      <c r="Q382" s="32">
        <v>328.57144165039063</v>
      </c>
      <c r="R382" s="5">
        <v>362</v>
      </c>
      <c r="S382" s="5">
        <v>175</v>
      </c>
      <c r="T382" s="16">
        <v>0.48342540860176092</v>
      </c>
      <c r="U382" s="17">
        <v>0.25555557012557978</v>
      </c>
      <c r="V382" s="32">
        <v>47.442057939999998</v>
      </c>
      <c r="W382" s="32">
        <v>293.33334350585938</v>
      </c>
      <c r="X382" s="17">
        <v>0.32967033982276922</v>
      </c>
      <c r="Y382" s="32">
        <v>47.657054180000003</v>
      </c>
      <c r="Z382" s="32">
        <v>302.74725341796881</v>
      </c>
      <c r="AA382" s="5">
        <v>362</v>
      </c>
      <c r="AB382" s="5">
        <v>175</v>
      </c>
      <c r="AC382" s="16">
        <v>0.48342540860176092</v>
      </c>
      <c r="AD382" s="17">
        <v>0.17777778208255771</v>
      </c>
      <c r="AE382" s="32">
        <v>47.317884169999999</v>
      </c>
      <c r="AF382" s="32"/>
      <c r="AG382" s="16">
        <v>4.2999999999999997E-2</v>
      </c>
      <c r="AH382" s="16">
        <v>3.2000000000000001E-2</v>
      </c>
      <c r="AI382" s="16"/>
      <c r="AJ382" s="16">
        <v>0.92</v>
      </c>
      <c r="AK382" s="16"/>
      <c r="AL382" s="16">
        <v>4.999999888241291E-3</v>
      </c>
      <c r="AM382" s="16"/>
      <c r="AN382" s="16">
        <v>0.16</v>
      </c>
      <c r="AO382" s="16">
        <v>0.38700000000000001</v>
      </c>
      <c r="AP382" s="5">
        <v>0</v>
      </c>
      <c r="AQ382" s="31">
        <v>8067.7998046875</v>
      </c>
      <c r="AR382" s="31">
        <v>8988.16</v>
      </c>
    </row>
    <row r="383" spans="1:44" x14ac:dyDescent="0.3">
      <c r="A383" s="4">
        <v>191423010</v>
      </c>
      <c r="B383" s="3" t="s">
        <v>81</v>
      </c>
      <c r="C383" s="3" t="s">
        <v>761</v>
      </c>
      <c r="D383" s="14">
        <v>85.632225036621094</v>
      </c>
      <c r="E383" s="14">
        <v>84.909767150878906</v>
      </c>
      <c r="F383" s="14">
        <v>83.119453430175781</v>
      </c>
      <c r="G383" s="14">
        <v>84.196319580078125</v>
      </c>
      <c r="H383" s="5">
        <v>904</v>
      </c>
      <c r="I383" s="15">
        <v>6</v>
      </c>
      <c r="J383" s="15">
        <v>8</v>
      </c>
      <c r="K383" s="3" t="s">
        <v>3878</v>
      </c>
      <c r="L383" s="3" t="s">
        <v>3914</v>
      </c>
      <c r="M383" s="3" t="s">
        <v>3919</v>
      </c>
      <c r="N383" s="3" t="s">
        <v>3923</v>
      </c>
      <c r="O383" s="17">
        <v>0.4829123318195343</v>
      </c>
      <c r="P383" s="32">
        <v>49.773403729999998</v>
      </c>
      <c r="Q383" s="32">
        <v>354.82913208007813</v>
      </c>
      <c r="R383" s="5">
        <v>1377</v>
      </c>
      <c r="S383" s="5">
        <v>540</v>
      </c>
      <c r="T383" s="16">
        <v>0.39215686917304993</v>
      </c>
      <c r="U383" s="17">
        <v>0.35398229956626892</v>
      </c>
      <c r="V383" s="32">
        <v>49.516445539999999</v>
      </c>
      <c r="W383" s="32">
        <v>317.25662231445313</v>
      </c>
      <c r="X383" s="17">
        <v>0.34323921799659729</v>
      </c>
      <c r="Y383" s="32">
        <v>48.222675389999999</v>
      </c>
      <c r="Z383" s="32">
        <v>297.02822875976563</v>
      </c>
      <c r="AA383" s="5">
        <v>1374</v>
      </c>
      <c r="AB383" s="5">
        <v>540</v>
      </c>
      <c r="AC383" s="16">
        <v>0.39215686917304993</v>
      </c>
      <c r="AD383" s="17">
        <v>0.20704846084117889</v>
      </c>
      <c r="AE383" s="32">
        <v>48.927649189999997</v>
      </c>
      <c r="AF383" s="32">
        <v>247.1365661621094</v>
      </c>
      <c r="AG383" s="16">
        <v>9.0999999999999998E-2</v>
      </c>
      <c r="AH383" s="16">
        <v>8.7000000000000008E-2</v>
      </c>
      <c r="AI383" s="16">
        <v>1.4E-2</v>
      </c>
      <c r="AJ383" s="16">
        <v>0.72799999999999998</v>
      </c>
      <c r="AK383" s="16">
        <v>7.9000000000000001E-2</v>
      </c>
      <c r="AL383" s="16">
        <v>1.0000000474974511E-3</v>
      </c>
      <c r="AM383" s="16">
        <v>8.0000000000000002E-3</v>
      </c>
      <c r="AN383" s="16">
        <v>8.7000000000000008E-2</v>
      </c>
      <c r="AO383" s="16">
        <v>0.30099999999999999</v>
      </c>
      <c r="AP383" s="5">
        <v>0</v>
      </c>
      <c r="AQ383" s="31">
        <v>8566.599609375</v>
      </c>
      <c r="AR383" s="31">
        <v>9304.6299999999992</v>
      </c>
    </row>
    <row r="384" spans="1:44" x14ac:dyDescent="0.3">
      <c r="A384" s="4">
        <v>191423000</v>
      </c>
      <c r="B384" s="3" t="s">
        <v>81</v>
      </c>
      <c r="C384" s="3" t="s">
        <v>760</v>
      </c>
      <c r="D384" s="14">
        <v>85.427864074707031</v>
      </c>
      <c r="E384" s="14">
        <v>84.557228088378906</v>
      </c>
      <c r="F384" s="14">
        <v>83.412811279296875</v>
      </c>
      <c r="G384" s="14">
        <v>84.173324584960938</v>
      </c>
      <c r="H384" s="5">
        <v>659</v>
      </c>
      <c r="I384" s="15">
        <v>6</v>
      </c>
      <c r="J384" s="15">
        <v>8</v>
      </c>
      <c r="K384" s="3" t="s">
        <v>3878</v>
      </c>
      <c r="L384" s="3" t="s">
        <v>3914</v>
      </c>
      <c r="M384" s="3" t="s">
        <v>3919</v>
      </c>
      <c r="N384" s="3" t="s">
        <v>3923</v>
      </c>
      <c r="O384" s="17">
        <v>0.51681959629058838</v>
      </c>
      <c r="P384" s="32">
        <v>49.690588249999998</v>
      </c>
      <c r="Q384" s="32">
        <v>360.85626220703131</v>
      </c>
      <c r="R384" s="5">
        <v>1509</v>
      </c>
      <c r="S384" s="5">
        <v>581</v>
      </c>
      <c r="T384" s="16">
        <v>0.38502320647239691</v>
      </c>
      <c r="U384" s="17">
        <v>0.30263158679008478</v>
      </c>
      <c r="V384" s="32">
        <v>49.374064779999998</v>
      </c>
      <c r="W384" s="32">
        <v>318.85964965820313</v>
      </c>
      <c r="X384" s="17">
        <v>0.38685014843940729</v>
      </c>
      <c r="Y384" s="32">
        <v>48.412965970000002</v>
      </c>
      <c r="Z384" s="32">
        <v>312.69113159179688</v>
      </c>
      <c r="AA384" s="5">
        <v>1508</v>
      </c>
      <c r="AB384" s="5">
        <v>581</v>
      </c>
      <c r="AC384" s="16">
        <v>0.38502320647239691</v>
      </c>
      <c r="AD384" s="17">
        <v>0.1834061145782471</v>
      </c>
      <c r="AE384" s="32">
        <v>48.914607840000002</v>
      </c>
      <c r="AF384" s="32">
        <v>254.1484680175781</v>
      </c>
      <c r="AG384" s="16">
        <v>0.126</v>
      </c>
      <c r="AH384" s="16">
        <v>8.2000000000000003E-2</v>
      </c>
      <c r="AI384" s="16">
        <v>9.0000000000000011E-3</v>
      </c>
      <c r="AJ384" s="16">
        <v>0.70000000000000007</v>
      </c>
      <c r="AK384" s="16">
        <v>0.08</v>
      </c>
      <c r="AL384" s="16">
        <v>3.0000000260770321E-3</v>
      </c>
      <c r="AM384" s="16">
        <v>9.0000000000000011E-3</v>
      </c>
      <c r="AN384" s="16">
        <v>0.09</v>
      </c>
      <c r="AO384" s="16">
        <v>0.28100000000000003</v>
      </c>
      <c r="AP384" s="5">
        <v>0</v>
      </c>
      <c r="AQ384" s="31">
        <v>10816.7197265625</v>
      </c>
      <c r="AR384" s="31">
        <v>11444.17</v>
      </c>
    </row>
    <row r="385" spans="1:44" x14ac:dyDescent="0.3">
      <c r="A385" s="4">
        <v>480733000</v>
      </c>
      <c r="B385" s="3" t="s">
        <v>222</v>
      </c>
      <c r="C385" s="3" t="s">
        <v>1191</v>
      </c>
      <c r="D385" s="14">
        <v>84.193519592285156</v>
      </c>
      <c r="E385" s="14">
        <v>85.665504455566406</v>
      </c>
      <c r="F385" s="14">
        <v>82.307708740234375</v>
      </c>
      <c r="G385" s="14">
        <v>83.499382019042969</v>
      </c>
      <c r="H385" s="5">
        <v>721</v>
      </c>
      <c r="I385" s="15">
        <v>6</v>
      </c>
      <c r="J385" s="15">
        <v>8</v>
      </c>
      <c r="K385" s="3" t="s">
        <v>3879</v>
      </c>
      <c r="L385" s="3" t="s">
        <v>3914</v>
      </c>
      <c r="M385" s="3" t="s">
        <v>3918</v>
      </c>
      <c r="N385" s="3" t="s">
        <v>3922</v>
      </c>
      <c r="O385" s="17">
        <v>0.25165563821792603</v>
      </c>
      <c r="P385" s="32">
        <v>49.19037144</v>
      </c>
      <c r="Q385" s="32">
        <v>277.15231323242188</v>
      </c>
      <c r="R385" s="5">
        <v>1396</v>
      </c>
      <c r="S385" s="5">
        <v>1229</v>
      </c>
      <c r="T385" s="16">
        <v>0.88037246465682983</v>
      </c>
      <c r="U385" s="17">
        <v>0.2142857164144516</v>
      </c>
      <c r="V385" s="32">
        <v>49.821666329999999</v>
      </c>
      <c r="W385" s="32">
        <v>268.6090087890625</v>
      </c>
      <c r="X385" s="17">
        <v>0.1123966947197914</v>
      </c>
      <c r="Y385" s="32">
        <v>47.696130500000002</v>
      </c>
      <c r="Z385" s="32">
        <v>202.6446228027344</v>
      </c>
      <c r="AA385" s="5">
        <v>1391</v>
      </c>
      <c r="AB385" s="5">
        <v>1223</v>
      </c>
      <c r="AC385" s="16">
        <v>0.88037246465682983</v>
      </c>
      <c r="AD385" s="17">
        <v>8.4586463868618011E-2</v>
      </c>
      <c r="AE385" s="32">
        <v>48.532471129999998</v>
      </c>
      <c r="AF385" s="32">
        <v>191.35337829589841</v>
      </c>
      <c r="AG385" s="16">
        <v>0.51300000000000001</v>
      </c>
      <c r="AH385" s="16">
        <v>0.16600000000000001</v>
      </c>
      <c r="AI385" s="16">
        <v>1.2E-2</v>
      </c>
      <c r="AJ385" s="16">
        <v>0.20200000000000001</v>
      </c>
      <c r="AK385" s="16">
        <v>8.8999999999999996E-2</v>
      </c>
      <c r="AL385" s="16">
        <v>1.7000000923871991E-2</v>
      </c>
      <c r="AM385" s="16">
        <v>3.5999999999999997E-2</v>
      </c>
      <c r="AN385" s="16">
        <v>0.218</v>
      </c>
      <c r="AO385" s="16">
        <v>0.67800000000000005</v>
      </c>
      <c r="AP385" s="5">
        <v>0</v>
      </c>
      <c r="AQ385" s="31">
        <v>10985.9404296875</v>
      </c>
      <c r="AR385" s="31">
        <v>11949.42</v>
      </c>
    </row>
    <row r="386" spans="1:44" x14ac:dyDescent="0.3">
      <c r="A386" s="4">
        <v>480733010</v>
      </c>
      <c r="B386" s="3" t="s">
        <v>222</v>
      </c>
      <c r="C386" s="3" t="s">
        <v>1192</v>
      </c>
      <c r="D386" s="14">
        <v>85.44232177734375</v>
      </c>
      <c r="E386" s="14">
        <v>86.607994079589844</v>
      </c>
      <c r="F386" s="14">
        <v>80.707901000976563</v>
      </c>
      <c r="G386" s="14">
        <v>83.199432373046875</v>
      </c>
      <c r="H386" s="5">
        <v>574</v>
      </c>
      <c r="I386" s="15">
        <v>6</v>
      </c>
      <c r="J386" s="15">
        <v>8</v>
      </c>
      <c r="K386" s="3" t="s">
        <v>3879</v>
      </c>
      <c r="L386" s="3" t="s">
        <v>3914</v>
      </c>
      <c r="M386" s="3" t="s">
        <v>3918</v>
      </c>
      <c r="N386" s="3" t="s">
        <v>3922</v>
      </c>
      <c r="O386" s="17">
        <v>0.26021504402160639</v>
      </c>
      <c r="P386" s="32">
        <v>49.696446530000003</v>
      </c>
      <c r="Q386" s="32">
        <v>283.65591430664063</v>
      </c>
      <c r="R386" s="5">
        <v>1015</v>
      </c>
      <c r="S386" s="5">
        <v>926</v>
      </c>
      <c r="T386" s="16">
        <v>0.9123152494430542</v>
      </c>
      <c r="U386" s="17">
        <v>0.21770334243774411</v>
      </c>
      <c r="V386" s="32">
        <v>50.20231278</v>
      </c>
      <c r="W386" s="32">
        <v>272.96652221679688</v>
      </c>
      <c r="X386" s="17">
        <v>6.4516127109527588E-2</v>
      </c>
      <c r="Y386" s="32">
        <v>46.65840729</v>
      </c>
      <c r="Z386" s="32">
        <v>183.6559143066406</v>
      </c>
      <c r="AA386" s="5">
        <v>1014</v>
      </c>
      <c r="AB386" s="5">
        <v>926</v>
      </c>
      <c r="AC386" s="16">
        <v>0.9123152494430542</v>
      </c>
      <c r="AD386" s="17">
        <v>5.0239235162734992E-2</v>
      </c>
      <c r="AE386" s="32">
        <v>48.362394139999999</v>
      </c>
      <c r="AF386" s="32">
        <v>175.11961364746091</v>
      </c>
      <c r="AG386" s="16">
        <v>0.59799999999999998</v>
      </c>
      <c r="AH386" s="16">
        <v>0.127</v>
      </c>
      <c r="AI386" s="16">
        <v>0.01</v>
      </c>
      <c r="AJ386" s="16">
        <v>0.186</v>
      </c>
      <c r="AK386" s="16">
        <v>7.1000000000000008E-2</v>
      </c>
      <c r="AL386" s="16">
        <v>7.0000002160668373E-3</v>
      </c>
      <c r="AM386" s="16">
        <v>1.6E-2</v>
      </c>
      <c r="AN386" s="16">
        <v>0.16700000000000001</v>
      </c>
      <c r="AO386" s="16">
        <v>0.75800000000000001</v>
      </c>
      <c r="AP386" s="5">
        <v>0</v>
      </c>
      <c r="AQ386" s="31">
        <v>10557.3798828125</v>
      </c>
      <c r="AR386" s="31">
        <v>11545.75</v>
      </c>
    </row>
    <row r="387" spans="1:44" x14ac:dyDescent="0.3">
      <c r="A387" s="4">
        <v>480733020</v>
      </c>
      <c r="B387" s="3" t="s">
        <v>222</v>
      </c>
      <c r="C387" s="3" t="s">
        <v>1193</v>
      </c>
      <c r="D387" s="14">
        <v>83.863143920898438</v>
      </c>
      <c r="E387" s="14">
        <v>84.866249084472656</v>
      </c>
      <c r="F387" s="14">
        <v>81.346908569335938</v>
      </c>
      <c r="G387" s="14">
        <v>83.203155517578125</v>
      </c>
      <c r="H387" s="5">
        <v>552</v>
      </c>
      <c r="I387" s="15">
        <v>6</v>
      </c>
      <c r="J387" s="15">
        <v>8</v>
      </c>
      <c r="K387" s="3" t="s">
        <v>3879</v>
      </c>
      <c r="L387" s="3" t="s">
        <v>3914</v>
      </c>
      <c r="M387" s="3" t="s">
        <v>3918</v>
      </c>
      <c r="N387" s="3" t="s">
        <v>3922</v>
      </c>
      <c r="O387" s="17">
        <v>0.32851240038871771</v>
      </c>
      <c r="P387" s="32">
        <v>49.056486360000001</v>
      </c>
      <c r="Q387" s="32">
        <v>310.53720092773438</v>
      </c>
      <c r="R387" s="5">
        <v>1025</v>
      </c>
      <c r="S387" s="5">
        <v>854</v>
      </c>
      <c r="T387" s="16">
        <v>0.83317071199417114</v>
      </c>
      <c r="U387" s="17">
        <v>0.2751842737197876</v>
      </c>
      <c r="V387" s="32">
        <v>49.498869480000003</v>
      </c>
      <c r="W387" s="32">
        <v>297.7886962890625</v>
      </c>
      <c r="X387" s="17">
        <v>0.1604938209056854</v>
      </c>
      <c r="Y387" s="32">
        <v>47.072902149999997</v>
      </c>
      <c r="Z387" s="32">
        <v>216.04937744140631</v>
      </c>
      <c r="AA387" s="5">
        <v>1025</v>
      </c>
      <c r="AB387" s="5">
        <v>854</v>
      </c>
      <c r="AC387" s="16">
        <v>0.83317071199417114</v>
      </c>
      <c r="AD387" s="17">
        <v>0.11735941469669341</v>
      </c>
      <c r="AE387" s="32">
        <v>48.364505649999998</v>
      </c>
      <c r="AF387" s="32">
        <v>198.04400634765631</v>
      </c>
      <c r="AG387" s="16">
        <v>0.45300000000000001</v>
      </c>
      <c r="AH387" s="16">
        <v>0.125</v>
      </c>
      <c r="AI387" s="16">
        <v>9.0000000000000011E-3</v>
      </c>
      <c r="AJ387" s="16">
        <v>0.308</v>
      </c>
      <c r="AK387" s="16">
        <v>9.8000000000000004E-2</v>
      </c>
      <c r="AL387" s="16">
        <v>7.0000002160668373E-3</v>
      </c>
      <c r="AM387" s="16">
        <v>2.4E-2</v>
      </c>
      <c r="AN387" s="16">
        <v>0.17799999999999999</v>
      </c>
      <c r="AO387" s="16">
        <v>0.61199999999999999</v>
      </c>
      <c r="AP387" s="5">
        <v>0</v>
      </c>
      <c r="AQ387" s="31">
        <v>11641.7998046875</v>
      </c>
      <c r="AR387" s="31">
        <v>12763.15</v>
      </c>
    </row>
    <row r="388" spans="1:44" x14ac:dyDescent="0.3">
      <c r="A388" s="4">
        <v>1040443000</v>
      </c>
      <c r="B388" s="3" t="s">
        <v>494</v>
      </c>
      <c r="C388" s="3" t="s">
        <v>1981</v>
      </c>
      <c r="D388" s="14">
        <v>89.927864074707031</v>
      </c>
      <c r="E388" s="14">
        <v>88.084831237792969</v>
      </c>
      <c r="F388" s="14">
        <v>84.958946228027344</v>
      </c>
      <c r="G388" s="14">
        <v>83.281845092773438</v>
      </c>
      <c r="H388" s="5">
        <v>276</v>
      </c>
      <c r="I388" s="15">
        <v>7</v>
      </c>
      <c r="J388" s="15">
        <v>8</v>
      </c>
      <c r="K388" s="3" t="s">
        <v>3847</v>
      </c>
      <c r="L388" s="3" t="s">
        <v>3907</v>
      </c>
      <c r="M388" s="3" t="s">
        <v>3917</v>
      </c>
      <c r="N388" s="3" t="s">
        <v>3921</v>
      </c>
      <c r="O388" s="17">
        <v>0.46640315651893621</v>
      </c>
      <c r="P388" s="32">
        <v>51.514207140000003</v>
      </c>
      <c r="Q388" s="32">
        <v>337.15414428710938</v>
      </c>
      <c r="R388" s="5">
        <v>495</v>
      </c>
      <c r="S388" s="5">
        <v>308</v>
      </c>
      <c r="T388" s="16">
        <v>0.62222224473953247</v>
      </c>
      <c r="U388" s="17">
        <v>0.34591194987297058</v>
      </c>
      <c r="V388" s="32">
        <v>50.798767529999999</v>
      </c>
      <c r="W388" s="32">
        <v>303.77359008789063</v>
      </c>
      <c r="X388" s="17">
        <v>0.31999999284744263</v>
      </c>
      <c r="Y388" s="32">
        <v>49.415877729999998</v>
      </c>
      <c r="Z388" s="32">
        <v>282.39999389648438</v>
      </c>
      <c r="AA388" s="5">
        <v>492</v>
      </c>
      <c r="AB388" s="5">
        <v>306</v>
      </c>
      <c r="AC388" s="16">
        <v>0.62222224473953247</v>
      </c>
      <c r="AD388" s="17">
        <v>0.1656050980091095</v>
      </c>
      <c r="AE388" s="32">
        <v>48.409122719999999</v>
      </c>
      <c r="AF388" s="32"/>
      <c r="AG388" s="16"/>
      <c r="AH388" s="16">
        <v>4.2999999999999997E-2</v>
      </c>
      <c r="AI388" s="16"/>
      <c r="AJ388" s="16">
        <v>0.91300000000000003</v>
      </c>
      <c r="AK388" s="16"/>
      <c r="AL388" s="16">
        <v>4.3000001460313797E-2</v>
      </c>
      <c r="AM388" s="16"/>
      <c r="AN388" s="16">
        <v>0.185</v>
      </c>
      <c r="AO388" s="16">
        <v>0.55800000000000005</v>
      </c>
      <c r="AP388" s="5">
        <v>0</v>
      </c>
      <c r="AQ388" s="31">
        <v>11838.0302734375</v>
      </c>
      <c r="AR388" s="31">
        <v>12672.43</v>
      </c>
    </row>
    <row r="389" spans="1:44" x14ac:dyDescent="0.3">
      <c r="A389" s="4">
        <v>391343000</v>
      </c>
      <c r="B389" s="3" t="s">
        <v>170</v>
      </c>
      <c r="C389" s="3" t="s">
        <v>1012</v>
      </c>
      <c r="D389" s="14">
        <v>88.022354125976563</v>
      </c>
      <c r="E389" s="14">
        <v>89.071708679199219</v>
      </c>
      <c r="F389" s="14">
        <v>85.608642578125</v>
      </c>
      <c r="G389" s="14">
        <v>85.638771057128906</v>
      </c>
      <c r="H389" s="5">
        <v>1143</v>
      </c>
      <c r="I389" s="15">
        <v>6</v>
      </c>
      <c r="J389" s="15">
        <v>8</v>
      </c>
      <c r="K389" s="3" t="s">
        <v>3823</v>
      </c>
      <c r="L389" s="3" t="s">
        <v>3907</v>
      </c>
      <c r="M389" s="3" t="s">
        <v>3916</v>
      </c>
      <c r="N389" s="3" t="s">
        <v>3921</v>
      </c>
      <c r="O389" s="17">
        <v>0.53924286365509033</v>
      </c>
      <c r="P389" s="32">
        <v>50.74200029</v>
      </c>
      <c r="Q389" s="32">
        <v>363.43490600585938</v>
      </c>
      <c r="R389" s="5">
        <v>2179</v>
      </c>
      <c r="S389" s="5">
        <v>994</v>
      </c>
      <c r="T389" s="16">
        <v>0.45617255568504328</v>
      </c>
      <c r="U389" s="17">
        <v>0.41067761182785029</v>
      </c>
      <c r="V389" s="32">
        <v>51.197342380000002</v>
      </c>
      <c r="W389" s="32">
        <v>333.05953979492188</v>
      </c>
      <c r="X389" s="17">
        <v>0.51663583517074585</v>
      </c>
      <c r="Y389" s="32">
        <v>49.83730791</v>
      </c>
      <c r="Z389" s="32">
        <v>339.83364868164063</v>
      </c>
      <c r="AA389" s="5">
        <v>2177</v>
      </c>
      <c r="AB389" s="5">
        <v>990</v>
      </c>
      <c r="AC389" s="16">
        <v>0.45617255568504328</v>
      </c>
      <c r="AD389" s="17">
        <v>0.39300411939620972</v>
      </c>
      <c r="AE389" s="32">
        <v>49.745544170000002</v>
      </c>
      <c r="AF389" s="32">
        <v>298.76544189453131</v>
      </c>
      <c r="AG389" s="16">
        <v>1.0999999999999999E-2</v>
      </c>
      <c r="AH389" s="16">
        <v>5.7000000000000002E-2</v>
      </c>
      <c r="AI389" s="16">
        <v>9.0000000000000011E-3</v>
      </c>
      <c r="AJ389" s="16">
        <v>0.84499999999999997</v>
      </c>
      <c r="AK389" s="16">
        <v>7.1000000000000008E-2</v>
      </c>
      <c r="AL389" s="16">
        <v>7.0000002160668373E-3</v>
      </c>
      <c r="AM389" s="16">
        <v>8.0000000000000002E-3</v>
      </c>
      <c r="AN389" s="16">
        <v>0.13400000000000001</v>
      </c>
      <c r="AO389" s="16">
        <v>0.436</v>
      </c>
      <c r="AP389" s="5">
        <v>0</v>
      </c>
      <c r="AQ389" s="31">
        <v>7550.22021484375</v>
      </c>
      <c r="AR389" s="31">
        <v>9272.77</v>
      </c>
    </row>
    <row r="390" spans="1:44" x14ac:dyDescent="0.3">
      <c r="A390" s="4">
        <v>71241050</v>
      </c>
      <c r="B390" s="3" t="s">
        <v>27</v>
      </c>
      <c r="C390" s="3" t="s">
        <v>601</v>
      </c>
      <c r="D390" s="14">
        <v>80.444374084472656</v>
      </c>
      <c r="E390" s="14">
        <v>81.840904235839844</v>
      </c>
      <c r="F390" s="14">
        <v>84.214149475097656</v>
      </c>
      <c r="G390" s="14">
        <v>85.614585876464844</v>
      </c>
      <c r="H390" s="5">
        <v>171</v>
      </c>
      <c r="I390" s="15">
        <v>6</v>
      </c>
      <c r="J390" s="15">
        <v>12</v>
      </c>
      <c r="K390" s="3" t="s">
        <v>3835</v>
      </c>
      <c r="L390" s="3" t="s">
        <v>3908</v>
      </c>
      <c r="M390" s="3" t="s">
        <v>3916</v>
      </c>
      <c r="N390" s="3" t="s">
        <v>3921</v>
      </c>
      <c r="O390" s="17">
        <v>0.48076921701431269</v>
      </c>
      <c r="P390" s="32">
        <v>47.67103444</v>
      </c>
      <c r="Q390" s="32">
        <v>344.23077392578131</v>
      </c>
      <c r="R390" s="5">
        <v>121</v>
      </c>
      <c r="S390" s="5">
        <v>67</v>
      </c>
      <c r="T390" s="16">
        <v>0.55371898412704468</v>
      </c>
      <c r="U390" s="17">
        <v>0.3571428656578064</v>
      </c>
      <c r="V390" s="32">
        <v>48.277014510000001</v>
      </c>
      <c r="W390" s="32">
        <v>321.42855834960938</v>
      </c>
      <c r="X390" s="17">
        <v>0.58653843402862549</v>
      </c>
      <c r="Y390" s="32">
        <v>48.932760760000001</v>
      </c>
      <c r="Z390" s="32">
        <v>366.34616088867188</v>
      </c>
      <c r="AA390" s="5">
        <v>121</v>
      </c>
      <c r="AB390" s="5">
        <v>67</v>
      </c>
      <c r="AC390" s="16">
        <v>0.55371898412704468</v>
      </c>
      <c r="AD390" s="17">
        <v>0.4716981053352356</v>
      </c>
      <c r="AE390" s="32">
        <v>49.731829580000003</v>
      </c>
      <c r="AF390" s="32">
        <v>345.28302001953131</v>
      </c>
      <c r="AG390" s="16"/>
      <c r="AH390" s="16"/>
      <c r="AI390" s="16"/>
      <c r="AJ390" s="16">
        <v>0.96499999999999997</v>
      </c>
      <c r="AK390" s="16"/>
      <c r="AL390" s="16">
        <v>3.5000000149011612E-2</v>
      </c>
      <c r="AM390" s="16"/>
      <c r="AN390" s="16">
        <v>0.11700000000000001</v>
      </c>
      <c r="AO390" s="16">
        <v>0.52700000000000002</v>
      </c>
      <c r="AP390" s="5">
        <v>0</v>
      </c>
      <c r="AQ390" s="31">
        <v>9202.1904296875</v>
      </c>
      <c r="AR390" s="31">
        <v>10669.28</v>
      </c>
    </row>
    <row r="391" spans="1:44" x14ac:dyDescent="0.3">
      <c r="A391" s="4">
        <v>1031271050</v>
      </c>
      <c r="B391" s="3" t="s">
        <v>484</v>
      </c>
      <c r="C391" s="3" t="s">
        <v>1640</v>
      </c>
      <c r="D391" s="14">
        <v>59.46343994140625</v>
      </c>
      <c r="E391" s="14">
        <v>61.950191497802727</v>
      </c>
      <c r="F391" s="14">
        <v>64.360092163085938</v>
      </c>
      <c r="G391" s="14">
        <v>68.6126708984375</v>
      </c>
      <c r="H391" s="5">
        <v>125</v>
      </c>
      <c r="I391" s="15">
        <v>7</v>
      </c>
      <c r="J391" s="15">
        <v>12</v>
      </c>
      <c r="K391" s="3" t="s">
        <v>3807</v>
      </c>
      <c r="L391" s="3" t="s">
        <v>3910</v>
      </c>
      <c r="M391" s="3" t="s">
        <v>3916</v>
      </c>
      <c r="N391" s="3" t="s">
        <v>3921</v>
      </c>
      <c r="O391" s="17">
        <v>0.42424243688583368</v>
      </c>
      <c r="P391" s="32">
        <v>39.168538939999998</v>
      </c>
      <c r="Q391" s="32"/>
      <c r="R391" s="5">
        <v>91</v>
      </c>
      <c r="S391" s="5">
        <v>62</v>
      </c>
      <c r="T391" s="16">
        <v>0.68131870031356812</v>
      </c>
      <c r="U391" s="17">
        <v>0.3541666567325592</v>
      </c>
      <c r="V391" s="32">
        <v>40.243695719999998</v>
      </c>
      <c r="W391" s="32"/>
      <c r="X391" s="17">
        <v>0.31147539615631098</v>
      </c>
      <c r="Y391" s="32">
        <v>36.054278789999998</v>
      </c>
      <c r="Z391" s="32">
        <v>314.75408935546881</v>
      </c>
      <c r="AA391" s="5">
        <v>92</v>
      </c>
      <c r="AB391" s="5">
        <v>63</v>
      </c>
      <c r="AC391" s="16">
        <v>0.68131870031356812</v>
      </c>
      <c r="AD391" s="17">
        <v>0.1627907007932663</v>
      </c>
      <c r="AE391" s="32">
        <v>40.091447670000001</v>
      </c>
      <c r="AF391" s="32"/>
      <c r="AG391" s="16">
        <v>5.6000000000000001E-2</v>
      </c>
      <c r="AH391" s="16">
        <v>0.04</v>
      </c>
      <c r="AI391" s="16"/>
      <c r="AJ391" s="16">
        <v>0.872</v>
      </c>
      <c r="AK391" s="16"/>
      <c r="AL391" s="16">
        <v>3.2000001519918442E-2</v>
      </c>
      <c r="AM391" s="16"/>
      <c r="AN391" s="16">
        <v>9.6000000000000002E-2</v>
      </c>
      <c r="AO391" s="16">
        <v>0.60199999999999998</v>
      </c>
      <c r="AP391" s="5">
        <v>0</v>
      </c>
      <c r="AQ391" s="31">
        <v>12251.16015625</v>
      </c>
      <c r="AR391" s="31">
        <v>13895.69</v>
      </c>
    </row>
    <row r="392" spans="1:44" x14ac:dyDescent="0.3">
      <c r="A392" s="4">
        <v>850441050</v>
      </c>
      <c r="B392" s="3" t="s">
        <v>403</v>
      </c>
      <c r="C392" s="3" t="s">
        <v>1640</v>
      </c>
      <c r="D392" s="14">
        <v>88.577445983886719</v>
      </c>
      <c r="E392" s="14">
        <v>86.39739990234375</v>
      </c>
      <c r="F392" s="14">
        <v>90.27044677734375</v>
      </c>
      <c r="G392" s="14">
        <v>90.416267395019531</v>
      </c>
      <c r="H392" s="5">
        <v>230</v>
      </c>
      <c r="I392" s="15">
        <v>7</v>
      </c>
      <c r="J392" s="15">
        <v>12</v>
      </c>
      <c r="K392" s="3" t="s">
        <v>3819</v>
      </c>
      <c r="L392" s="3" t="s">
        <v>3913</v>
      </c>
      <c r="M392" s="3" t="s">
        <v>3917</v>
      </c>
      <c r="N392" s="3" t="s">
        <v>3921</v>
      </c>
      <c r="O392" s="17">
        <v>0.46666666865348821</v>
      </c>
      <c r="P392" s="32">
        <v>50.96694978</v>
      </c>
      <c r="Q392" s="32">
        <v>330</v>
      </c>
      <c r="R392" s="5">
        <v>126</v>
      </c>
      <c r="S392" s="5">
        <v>68</v>
      </c>
      <c r="T392" s="16">
        <v>0.53968256711959839</v>
      </c>
      <c r="U392" s="17">
        <v>0.29787233471870422</v>
      </c>
      <c r="V392" s="32">
        <v>50.117259349999998</v>
      </c>
      <c r="W392" s="32"/>
      <c r="X392" s="17">
        <v>0.27049180865287781</v>
      </c>
      <c r="Y392" s="32">
        <v>52.861220119999999</v>
      </c>
      <c r="Z392" s="32">
        <v>279.50820922851563</v>
      </c>
      <c r="AA392" s="5">
        <v>126</v>
      </c>
      <c r="AB392" s="5">
        <v>68</v>
      </c>
      <c r="AC392" s="16">
        <v>0.53968256711959839</v>
      </c>
      <c r="AD392" s="17">
        <v>0.15000000596046451</v>
      </c>
      <c r="AE392" s="32">
        <v>52.454466279999998</v>
      </c>
      <c r="AF392" s="32"/>
      <c r="AG392" s="16"/>
      <c r="AH392" s="16">
        <v>2.5999999999999999E-2</v>
      </c>
      <c r="AI392" s="16"/>
      <c r="AJ392" s="16">
        <v>0.92600000000000005</v>
      </c>
      <c r="AK392" s="16">
        <v>3.9E-2</v>
      </c>
      <c r="AL392" s="16">
        <v>8.999999612569809E-3</v>
      </c>
      <c r="AM392" s="16"/>
      <c r="AN392" s="16">
        <v>0.13900000000000001</v>
      </c>
      <c r="AO392" s="16">
        <v>0.49199999999999999</v>
      </c>
      <c r="AP392" s="5">
        <v>0</v>
      </c>
      <c r="AQ392" s="31">
        <v>9187.58984375</v>
      </c>
      <c r="AR392" s="31">
        <v>11668.26</v>
      </c>
    </row>
    <row r="393" spans="1:44" x14ac:dyDescent="0.3">
      <c r="A393" s="4">
        <v>890893000</v>
      </c>
      <c r="B393" s="3" t="s">
        <v>418</v>
      </c>
      <c r="C393" s="3" t="s">
        <v>1672</v>
      </c>
      <c r="D393" s="14">
        <v>87.610603332519531</v>
      </c>
      <c r="E393" s="14">
        <v>86.7247314453125</v>
      </c>
      <c r="F393" s="14">
        <v>89.018966674804688</v>
      </c>
      <c r="G393" s="14">
        <v>91.616355895996094</v>
      </c>
      <c r="H393" s="5">
        <v>359</v>
      </c>
      <c r="I393" s="15">
        <v>6</v>
      </c>
      <c r="J393" s="15">
        <v>8</v>
      </c>
      <c r="K393" s="3" t="s">
        <v>3849</v>
      </c>
      <c r="L393" s="3" t="s">
        <v>3908</v>
      </c>
      <c r="M393" s="3" t="s">
        <v>3916</v>
      </c>
      <c r="N393" s="3" t="s">
        <v>3923</v>
      </c>
      <c r="O393" s="17">
        <v>0.39402985572814941</v>
      </c>
      <c r="P393" s="32">
        <v>50.575138350000003</v>
      </c>
      <c r="Q393" s="32">
        <v>313.43283081054688</v>
      </c>
      <c r="R393" s="5">
        <v>669</v>
      </c>
      <c r="S393" s="5">
        <v>346</v>
      </c>
      <c r="T393" s="16">
        <v>0.51718986034393311</v>
      </c>
      <c r="U393" s="17">
        <v>0.27683615684509277</v>
      </c>
      <c r="V393" s="32">
        <v>50.249459889999997</v>
      </c>
      <c r="W393" s="32">
        <v>274.57626342773438</v>
      </c>
      <c r="X393" s="17">
        <v>0.3552238941192627</v>
      </c>
      <c r="Y393" s="32">
        <v>52.049441029999997</v>
      </c>
      <c r="Z393" s="32">
        <v>289.85073852539063</v>
      </c>
      <c r="AA393" s="5">
        <v>669</v>
      </c>
      <c r="AB393" s="5">
        <v>346</v>
      </c>
      <c r="AC393" s="16">
        <v>0.51718986034393311</v>
      </c>
      <c r="AD393" s="17">
        <v>0.21468926966190341</v>
      </c>
      <c r="AE393" s="32">
        <v>53.134937190000002</v>
      </c>
      <c r="AF393" s="32">
        <v>250.84745788574219</v>
      </c>
      <c r="AG393" s="16">
        <v>3.5999999999999997E-2</v>
      </c>
      <c r="AH393" s="16">
        <v>3.5999999999999997E-2</v>
      </c>
      <c r="AI393" s="16"/>
      <c r="AJ393" s="16">
        <v>0.86399999999999999</v>
      </c>
      <c r="AK393" s="16">
        <v>0.05</v>
      </c>
      <c r="AL393" s="16">
        <v>1.4000000432133669E-2</v>
      </c>
      <c r="AM393" s="16"/>
      <c r="AN393" s="16">
        <v>0.11700000000000001</v>
      </c>
      <c r="AO393" s="16">
        <v>0.46100000000000002</v>
      </c>
      <c r="AP393" s="5">
        <v>0</v>
      </c>
      <c r="AQ393" s="31">
        <v>8038.669921875</v>
      </c>
      <c r="AR393" s="31">
        <v>9278.39</v>
      </c>
    </row>
    <row r="394" spans="1:44" x14ac:dyDescent="0.3">
      <c r="A394" s="4">
        <v>410051050</v>
      </c>
      <c r="B394" s="3" t="s">
        <v>186</v>
      </c>
      <c r="C394" s="3" t="s">
        <v>1082</v>
      </c>
      <c r="D394" s="14">
        <v>84.082984924316406</v>
      </c>
      <c r="E394" s="14">
        <v>84.692924499511719</v>
      </c>
      <c r="F394" s="14">
        <v>82.902450561523438</v>
      </c>
      <c r="G394" s="14">
        <v>84.856452941894531</v>
      </c>
      <c r="H394" s="5">
        <v>39</v>
      </c>
      <c r="I394" s="15">
        <v>7</v>
      </c>
      <c r="J394" s="15">
        <v>12</v>
      </c>
      <c r="K394" s="3" t="s">
        <v>3826</v>
      </c>
      <c r="L394" s="3" t="s">
        <v>3912</v>
      </c>
      <c r="M394" s="3" t="s">
        <v>3916</v>
      </c>
      <c r="N394" s="3" t="s">
        <v>3921</v>
      </c>
      <c r="O394" s="17">
        <v>0.1578947305679321</v>
      </c>
      <c r="P394" s="32">
        <v>49.145576920000003</v>
      </c>
      <c r="Q394" s="32"/>
      <c r="R394" s="5">
        <v>27</v>
      </c>
      <c r="S394" s="5">
        <v>24</v>
      </c>
      <c r="T394" s="16">
        <v>0.8888888955116272</v>
      </c>
      <c r="U394" s="17">
        <v>0.1578947305679321</v>
      </c>
      <c r="V394" s="32">
        <v>49.428867830000002</v>
      </c>
      <c r="W394" s="32"/>
      <c r="X394" s="17">
        <v>0.15000000596046451</v>
      </c>
      <c r="Y394" s="32">
        <v>48.081917939999997</v>
      </c>
      <c r="Z394" s="32"/>
      <c r="AA394" s="5">
        <v>27</v>
      </c>
      <c r="AB394" s="5">
        <v>24</v>
      </c>
      <c r="AC394" s="16">
        <v>0.8888888955116272</v>
      </c>
      <c r="AD394" s="17">
        <v>0.15000000596046451</v>
      </c>
      <c r="AE394" s="32">
        <v>49.30195586</v>
      </c>
      <c r="AF394" s="32"/>
      <c r="AG394" s="16"/>
      <c r="AH394" s="16"/>
      <c r="AI394" s="16"/>
      <c r="AJ394" s="16">
        <v>1</v>
      </c>
      <c r="AK394" s="16"/>
      <c r="AL394" s="16">
        <v>0</v>
      </c>
      <c r="AM394" s="16"/>
      <c r="AN394" s="16">
        <v>0.154</v>
      </c>
      <c r="AO394" s="16">
        <v>0.73</v>
      </c>
      <c r="AP394" s="5">
        <v>0</v>
      </c>
      <c r="AQ394" s="31">
        <v>11742.1298828125</v>
      </c>
      <c r="AR394" s="31">
        <v>13387.53</v>
      </c>
    </row>
    <row r="395" spans="1:44" x14ac:dyDescent="0.3">
      <c r="A395" s="4">
        <v>720661050</v>
      </c>
      <c r="B395" s="3" t="s">
        <v>341</v>
      </c>
      <c r="C395" s="3" t="s">
        <v>1509</v>
      </c>
      <c r="D395" s="14">
        <v>85.147003173828125</v>
      </c>
      <c r="E395" s="14">
        <v>88.217857360839844</v>
      </c>
      <c r="F395" s="14">
        <v>84.027091979980469</v>
      </c>
      <c r="G395" s="14">
        <v>85.490165710449219</v>
      </c>
      <c r="H395" s="5">
        <v>111</v>
      </c>
      <c r="I395" s="15">
        <v>7</v>
      </c>
      <c r="J395" s="15">
        <v>12</v>
      </c>
      <c r="K395" s="3" t="s">
        <v>3887</v>
      </c>
      <c r="L395" s="3" t="s">
        <v>3910</v>
      </c>
      <c r="M395" s="3" t="s">
        <v>3917</v>
      </c>
      <c r="N395" s="3" t="s">
        <v>3921</v>
      </c>
      <c r="O395" s="17">
        <v>0.34426230192184448</v>
      </c>
      <c r="P395" s="32">
        <v>49.576768289999997</v>
      </c>
      <c r="Q395" s="32">
        <v>324.59014892578131</v>
      </c>
      <c r="R395" s="5">
        <v>77</v>
      </c>
      <c r="S395" s="5">
        <v>54</v>
      </c>
      <c r="T395" s="16">
        <v>0.70129871368408203</v>
      </c>
      <c r="U395" s="17">
        <v>0.18181818723678589</v>
      </c>
      <c r="V395" s="32">
        <v>50.85249537</v>
      </c>
      <c r="W395" s="32"/>
      <c r="X395" s="17">
        <v>0.31147539615631098</v>
      </c>
      <c r="Y395" s="32">
        <v>48.811421899999999</v>
      </c>
      <c r="Z395" s="32">
        <v>296.7213134765625</v>
      </c>
      <c r="AA395" s="5">
        <v>77</v>
      </c>
      <c r="AB395" s="5">
        <v>54</v>
      </c>
      <c r="AC395" s="16">
        <v>0.70129871368408203</v>
      </c>
      <c r="AD395" s="17">
        <v>0.23684211075305939</v>
      </c>
      <c r="AE395" s="32">
        <v>49.66128174</v>
      </c>
      <c r="AF395" s="32"/>
      <c r="AG395" s="16"/>
      <c r="AH395" s="16"/>
      <c r="AI395" s="16"/>
      <c r="AJ395" s="16">
        <v>0.90100000000000002</v>
      </c>
      <c r="AK395" s="16">
        <v>4.4999999999999998E-2</v>
      </c>
      <c r="AL395" s="16">
        <v>5.4000001400709152E-2</v>
      </c>
      <c r="AM395" s="16"/>
      <c r="AN395" s="16">
        <v>6.3E-2</v>
      </c>
      <c r="AO395" s="16">
        <v>0.53700000000000003</v>
      </c>
      <c r="AP395" s="5">
        <v>0</v>
      </c>
      <c r="AQ395" s="31">
        <v>11900.3095703125</v>
      </c>
      <c r="AR395" s="31">
        <v>13015.22</v>
      </c>
    </row>
    <row r="396" spans="1:44" x14ac:dyDescent="0.3">
      <c r="A396" s="4">
        <v>961103050</v>
      </c>
      <c r="B396" s="3" t="s">
        <v>459</v>
      </c>
      <c r="C396" s="3" t="s">
        <v>1900</v>
      </c>
      <c r="D396" s="14">
        <v>85.256538391113281</v>
      </c>
      <c r="E396" s="14">
        <v>86.914627075195313</v>
      </c>
      <c r="F396" s="14">
        <v>84.900215148925781</v>
      </c>
      <c r="G396" s="14">
        <v>86.538169860839844</v>
      </c>
      <c r="H396" s="5">
        <v>720</v>
      </c>
      <c r="I396" s="15">
        <v>6</v>
      </c>
      <c r="J396" s="15">
        <v>8</v>
      </c>
      <c r="K396" s="3" t="s">
        <v>3882</v>
      </c>
      <c r="L396" s="3" t="s">
        <v>3915</v>
      </c>
      <c r="M396" s="3" t="s">
        <v>3918</v>
      </c>
      <c r="N396" s="3" t="s">
        <v>3922</v>
      </c>
      <c r="O396" s="17">
        <v>0.28309571743011469</v>
      </c>
      <c r="P396" s="32">
        <v>49.62115755</v>
      </c>
      <c r="Q396" s="32">
        <v>283.29937744140631</v>
      </c>
      <c r="R396" s="5">
        <v>1307</v>
      </c>
      <c r="S396" s="5">
        <v>1307</v>
      </c>
      <c r="T396" s="16">
        <v>1</v>
      </c>
      <c r="U396" s="17">
        <v>0.28016358613967901</v>
      </c>
      <c r="V396" s="32">
        <v>50.326153089999998</v>
      </c>
      <c r="W396" s="32">
        <v>282.4130859375</v>
      </c>
      <c r="X396" s="17">
        <v>0.16463415324687961</v>
      </c>
      <c r="Y396" s="32">
        <v>49.377779930000003</v>
      </c>
      <c r="Z396" s="32">
        <v>226.4227600097656</v>
      </c>
      <c r="AA396" s="5">
        <v>1312</v>
      </c>
      <c r="AB396" s="5">
        <v>1312</v>
      </c>
      <c r="AC396" s="16">
        <v>1</v>
      </c>
      <c r="AD396" s="17">
        <v>0.16122448444366461</v>
      </c>
      <c r="AE396" s="32">
        <v>50.255516139999997</v>
      </c>
      <c r="AF396" s="32">
        <v>225.3061218261719</v>
      </c>
      <c r="AG396" s="16">
        <v>0.38300000000000001</v>
      </c>
      <c r="AH396" s="16">
        <v>0.28799999999999998</v>
      </c>
      <c r="AI396" s="16">
        <v>1.4999999999999999E-2</v>
      </c>
      <c r="AJ396" s="16">
        <v>0.24</v>
      </c>
      <c r="AK396" s="16">
        <v>6.8000000000000005E-2</v>
      </c>
      <c r="AL396" s="16">
        <v>6.0000000521540642E-3</v>
      </c>
      <c r="AM396" s="16">
        <v>0.14199999999999999</v>
      </c>
      <c r="AN396" s="16">
        <v>0.17399999999999999</v>
      </c>
      <c r="AO396" s="16">
        <v>0.4763</v>
      </c>
      <c r="AP396" s="5">
        <v>0</v>
      </c>
      <c r="AQ396" s="31">
        <v>10221.4599609375</v>
      </c>
      <c r="AR396" s="31">
        <v>10407.84</v>
      </c>
    </row>
    <row r="397" spans="1:44" x14ac:dyDescent="0.3">
      <c r="A397" s="4">
        <v>961103000</v>
      </c>
      <c r="B397" s="3" t="s">
        <v>459</v>
      </c>
      <c r="C397" s="3" t="s">
        <v>1899</v>
      </c>
      <c r="D397" s="14">
        <v>84.165596008300781</v>
      </c>
      <c r="E397" s="14">
        <v>85.822196960449219</v>
      </c>
      <c r="F397" s="14">
        <v>81.194961547851563</v>
      </c>
      <c r="G397" s="14">
        <v>82.393394470214844</v>
      </c>
      <c r="H397" s="5">
        <v>819</v>
      </c>
      <c r="I397" s="15">
        <v>6</v>
      </c>
      <c r="J397" s="15">
        <v>8</v>
      </c>
      <c r="K397" s="3" t="s">
        <v>3882</v>
      </c>
      <c r="L397" s="3" t="s">
        <v>3915</v>
      </c>
      <c r="M397" s="3" t="s">
        <v>3918</v>
      </c>
      <c r="N397" s="3" t="s">
        <v>3922</v>
      </c>
      <c r="O397" s="17">
        <v>0.2834782600402832</v>
      </c>
      <c r="P397" s="32">
        <v>49.179055079999998</v>
      </c>
      <c r="Q397" s="32">
        <v>287.30435180664063</v>
      </c>
      <c r="R397" s="5">
        <v>1460</v>
      </c>
      <c r="S397" s="5">
        <v>1460</v>
      </c>
      <c r="T397" s="16">
        <v>1</v>
      </c>
      <c r="U397" s="17">
        <v>0.2834782600402832</v>
      </c>
      <c r="V397" s="32">
        <v>49.884950330000002</v>
      </c>
      <c r="W397" s="32">
        <v>287.30435180664063</v>
      </c>
      <c r="X397" s="17">
        <v>0.16347825527191159</v>
      </c>
      <c r="Y397" s="32">
        <v>46.974338680000002</v>
      </c>
      <c r="Z397" s="32">
        <v>222.78260803222659</v>
      </c>
      <c r="AA397" s="5">
        <v>1460</v>
      </c>
      <c r="AB397" s="5">
        <v>1460</v>
      </c>
      <c r="AC397" s="16">
        <v>1</v>
      </c>
      <c r="AD397" s="17">
        <v>0.16347825527191159</v>
      </c>
      <c r="AE397" s="32">
        <v>47.905358270000001</v>
      </c>
      <c r="AF397" s="32">
        <v>222.78260803222659</v>
      </c>
      <c r="AG397" s="16">
        <v>0.436</v>
      </c>
      <c r="AH397" s="16">
        <v>0.23200000000000001</v>
      </c>
      <c r="AI397" s="16">
        <v>1.2999999999999999E-2</v>
      </c>
      <c r="AJ397" s="16">
        <v>0.215</v>
      </c>
      <c r="AK397" s="16">
        <v>0.10100000000000001</v>
      </c>
      <c r="AL397" s="16">
        <v>2.000000094994903E-3</v>
      </c>
      <c r="AM397" s="16">
        <v>8.7000000000000008E-2</v>
      </c>
      <c r="AN397" s="16">
        <v>0.17499999999999999</v>
      </c>
      <c r="AO397" s="16">
        <v>0.43859999999999999</v>
      </c>
      <c r="AP397" s="5">
        <v>0</v>
      </c>
      <c r="AQ397" s="31">
        <v>9518.76953125</v>
      </c>
      <c r="AR397" s="31">
        <v>9754.65</v>
      </c>
    </row>
    <row r="398" spans="1:44" x14ac:dyDescent="0.3">
      <c r="A398" s="4">
        <v>961114040</v>
      </c>
      <c r="B398" s="3" t="s">
        <v>460</v>
      </c>
      <c r="C398" s="3" t="s">
        <v>1909</v>
      </c>
      <c r="D398" s="14">
        <v>80.706550598144531</v>
      </c>
      <c r="E398" s="14">
        <v>82.328155517578125</v>
      </c>
      <c r="F398" s="14">
        <v>84.12542724609375</v>
      </c>
      <c r="G398" s="14">
        <v>87.844108581542969</v>
      </c>
      <c r="H398" s="5">
        <v>557</v>
      </c>
      <c r="I398" s="15">
        <v>6</v>
      </c>
      <c r="J398" s="15">
        <v>8</v>
      </c>
      <c r="K398" s="3" t="s">
        <v>3882</v>
      </c>
      <c r="L398" s="3" t="s">
        <v>3915</v>
      </c>
      <c r="M398" s="3" t="s">
        <v>3919</v>
      </c>
      <c r="N398" s="3" t="s">
        <v>3922</v>
      </c>
      <c r="O398" s="17">
        <v>0.1173020526766777</v>
      </c>
      <c r="P398" s="32">
        <v>47.777279970000002</v>
      </c>
      <c r="Q398" s="32">
        <v>229.9120178222656</v>
      </c>
      <c r="R398" s="5">
        <v>883</v>
      </c>
      <c r="S398" s="5">
        <v>883</v>
      </c>
      <c r="T398" s="16">
        <v>1</v>
      </c>
      <c r="U398" s="17">
        <v>0.1173020526766777</v>
      </c>
      <c r="V398" s="32">
        <v>48.473803310000001</v>
      </c>
      <c r="W398" s="32">
        <v>229.9120178222656</v>
      </c>
      <c r="X398" s="17">
        <v>3.8805969059467323E-2</v>
      </c>
      <c r="Y398" s="32">
        <v>48.875210410000001</v>
      </c>
      <c r="Z398" s="32"/>
      <c r="AA398" s="5">
        <v>874</v>
      </c>
      <c r="AB398" s="5">
        <v>874</v>
      </c>
      <c r="AC398" s="16">
        <v>1</v>
      </c>
      <c r="AD398" s="17">
        <v>3.8805969059467323E-2</v>
      </c>
      <c r="AE398" s="32">
        <v>50.996007400000003</v>
      </c>
      <c r="AF398" s="32"/>
      <c r="AG398" s="16">
        <v>0.97099999999999997</v>
      </c>
      <c r="AH398" s="16">
        <v>1.7999999999999999E-2</v>
      </c>
      <c r="AI398" s="16"/>
      <c r="AJ398" s="16">
        <v>9.0000000000000011E-3</v>
      </c>
      <c r="AK398" s="16"/>
      <c r="AL398" s="16">
        <v>2.000000094994903E-3</v>
      </c>
      <c r="AM398" s="16">
        <v>2.3E-2</v>
      </c>
      <c r="AN398" s="16">
        <v>0.19</v>
      </c>
      <c r="AO398" s="16">
        <v>0.76419999999999999</v>
      </c>
      <c r="AP398" s="5">
        <v>1</v>
      </c>
      <c r="AQ398" s="31">
        <v>7810.580078125</v>
      </c>
      <c r="AR398" s="31">
        <v>8703.58</v>
      </c>
    </row>
    <row r="399" spans="1:44" x14ac:dyDescent="0.3">
      <c r="A399" s="4">
        <v>961113000</v>
      </c>
      <c r="B399" s="3" t="s">
        <v>460</v>
      </c>
      <c r="C399" s="3" t="s">
        <v>1907</v>
      </c>
      <c r="D399" s="14">
        <v>82.3798828125</v>
      </c>
      <c r="E399" s="14">
        <v>84.022781372070313</v>
      </c>
      <c r="F399" s="14">
        <v>81.072357177734375</v>
      </c>
      <c r="G399" s="14">
        <v>83.493370056152344</v>
      </c>
      <c r="H399" s="5">
        <v>701</v>
      </c>
      <c r="I399" s="15">
        <v>6</v>
      </c>
      <c r="J399" s="15">
        <v>8</v>
      </c>
      <c r="K399" s="3" t="s">
        <v>3882</v>
      </c>
      <c r="L399" s="3" t="s">
        <v>3915</v>
      </c>
      <c r="M399" s="3" t="s">
        <v>3919</v>
      </c>
      <c r="N399" s="3" t="s">
        <v>3922</v>
      </c>
      <c r="O399" s="17">
        <v>0.1130434796214104</v>
      </c>
      <c r="P399" s="32">
        <v>48.455397550000001</v>
      </c>
      <c r="Q399" s="32">
        <v>219.47825622558591</v>
      </c>
      <c r="R399" s="5">
        <v>1255</v>
      </c>
      <c r="S399" s="5">
        <v>1255</v>
      </c>
      <c r="T399" s="16">
        <v>1</v>
      </c>
      <c r="U399" s="17">
        <v>0.1130434796214104</v>
      </c>
      <c r="V399" s="32">
        <v>49.15821691</v>
      </c>
      <c r="W399" s="32">
        <v>219.47825622558591</v>
      </c>
      <c r="X399" s="17">
        <v>8.7719298899173737E-3</v>
      </c>
      <c r="Y399" s="32">
        <v>46.894810970000002</v>
      </c>
      <c r="Z399" s="32"/>
      <c r="AA399" s="5">
        <v>1251</v>
      </c>
      <c r="AB399" s="5">
        <v>1251</v>
      </c>
      <c r="AC399" s="16">
        <v>1</v>
      </c>
      <c r="AD399" s="17">
        <v>8.7719298899173737E-3</v>
      </c>
      <c r="AE399" s="32">
        <v>48.529064630000001</v>
      </c>
      <c r="AF399" s="32"/>
      <c r="AG399" s="16">
        <v>0.97</v>
      </c>
      <c r="AH399" s="16">
        <v>1.0999999999999999E-2</v>
      </c>
      <c r="AI399" s="16"/>
      <c r="AJ399" s="16">
        <v>1.4E-2</v>
      </c>
      <c r="AK399" s="16"/>
      <c r="AL399" s="16">
        <v>4.0000001899898052E-3</v>
      </c>
      <c r="AM399" s="16"/>
      <c r="AN399" s="16">
        <v>0.16800000000000001</v>
      </c>
      <c r="AO399" s="16">
        <v>0.80870000000000009</v>
      </c>
      <c r="AP399" s="5">
        <v>1</v>
      </c>
      <c r="AQ399" s="31">
        <v>6797.77001953125</v>
      </c>
      <c r="AR399" s="31">
        <v>7687.06</v>
      </c>
    </row>
    <row r="400" spans="1:44" x14ac:dyDescent="0.3">
      <c r="A400" s="4">
        <v>30321050</v>
      </c>
      <c r="B400" s="3" t="s">
        <v>9</v>
      </c>
      <c r="C400" s="3" t="s">
        <v>565</v>
      </c>
      <c r="D400" s="14">
        <v>77.935333251953125</v>
      </c>
      <c r="E400" s="14">
        <v>82.967750549316406</v>
      </c>
      <c r="F400" s="14">
        <v>77.9512939453125</v>
      </c>
      <c r="G400" s="14">
        <v>79.943832397460938</v>
      </c>
      <c r="H400" s="5">
        <v>153</v>
      </c>
      <c r="I400" s="15">
        <v>7</v>
      </c>
      <c r="J400" s="15">
        <v>12</v>
      </c>
      <c r="K400" s="3" t="s">
        <v>3894</v>
      </c>
      <c r="L400" s="3" t="s">
        <v>3912</v>
      </c>
      <c r="M400" s="3" t="s">
        <v>3917</v>
      </c>
      <c r="N400" s="3" t="s">
        <v>3921</v>
      </c>
      <c r="O400" s="17">
        <v>0.40845069289207458</v>
      </c>
      <c r="P400" s="32">
        <v>46.654249669999999</v>
      </c>
      <c r="Q400" s="32"/>
      <c r="R400" s="5">
        <v>91</v>
      </c>
      <c r="S400" s="5">
        <v>39</v>
      </c>
      <c r="T400" s="16">
        <v>0.4285714328289032</v>
      </c>
      <c r="U400" s="17">
        <v>0.31034481525421143</v>
      </c>
      <c r="V400" s="32">
        <v>48.73211817</v>
      </c>
      <c r="W400" s="32"/>
      <c r="X400" s="17">
        <v>0.40259739756584167</v>
      </c>
      <c r="Y400" s="32">
        <v>44.87031193</v>
      </c>
      <c r="Z400" s="32">
        <v>323.37661743164063</v>
      </c>
      <c r="AA400" s="5">
        <v>91</v>
      </c>
      <c r="AB400" s="5">
        <v>39</v>
      </c>
      <c r="AC400" s="16">
        <v>0.4285714328289032</v>
      </c>
      <c r="AD400" s="17">
        <v>0.21875</v>
      </c>
      <c r="AE400" s="32">
        <v>46.516413190000002</v>
      </c>
      <c r="AF400" s="32"/>
      <c r="AG400" s="16"/>
      <c r="AH400" s="16"/>
      <c r="AI400" s="16"/>
      <c r="AJ400" s="16">
        <v>0.96699999999999997</v>
      </c>
      <c r="AK400" s="16"/>
      <c r="AL400" s="16">
        <v>3.2999999821186073E-2</v>
      </c>
      <c r="AM400" s="16"/>
      <c r="AN400" s="16">
        <v>7.8E-2</v>
      </c>
      <c r="AO400" s="16">
        <v>0.34899999999999998</v>
      </c>
      <c r="AP400" s="5">
        <v>0</v>
      </c>
      <c r="AQ400" s="31">
        <v>10860.5703125</v>
      </c>
      <c r="AR400" s="31">
        <v>12206.42</v>
      </c>
    </row>
    <row r="401" spans="1:44" x14ac:dyDescent="0.3">
      <c r="A401" s="4">
        <v>960913050</v>
      </c>
      <c r="B401" s="3" t="s">
        <v>445</v>
      </c>
      <c r="C401" s="3" t="s">
        <v>1805</v>
      </c>
      <c r="D401" s="14">
        <v>89.779701232910156</v>
      </c>
      <c r="E401" s="14">
        <v>86.329208374023438</v>
      </c>
      <c r="F401" s="14">
        <v>87.91302490234375</v>
      </c>
      <c r="G401" s="14">
        <v>85.20025634765625</v>
      </c>
      <c r="H401" s="5">
        <v>607</v>
      </c>
      <c r="I401" s="15">
        <v>6</v>
      </c>
      <c r="J401" s="15">
        <v>8</v>
      </c>
      <c r="K401" s="3" t="s">
        <v>3882</v>
      </c>
      <c r="L401" s="3" t="s">
        <v>3915</v>
      </c>
      <c r="M401" s="3" t="s">
        <v>3918</v>
      </c>
      <c r="N401" s="3" t="s">
        <v>3922</v>
      </c>
      <c r="O401" s="17">
        <v>0.67681896686553955</v>
      </c>
      <c r="P401" s="32">
        <v>51.454163649999998</v>
      </c>
      <c r="Q401" s="32">
        <v>393.06259155273438</v>
      </c>
      <c r="R401" s="5">
        <v>1170</v>
      </c>
      <c r="S401" s="5">
        <v>333</v>
      </c>
      <c r="T401" s="16">
        <v>0.28461539745330811</v>
      </c>
      <c r="U401" s="17">
        <v>0.32484075427055359</v>
      </c>
      <c r="V401" s="32">
        <v>50.089720020000001</v>
      </c>
      <c r="W401" s="32">
        <v>303.8216552734375</v>
      </c>
      <c r="X401" s="17">
        <v>0.5908319354057312</v>
      </c>
      <c r="Y401" s="32">
        <v>51.332061719999999</v>
      </c>
      <c r="Z401" s="32">
        <v>363.49746704101563</v>
      </c>
      <c r="AA401" s="5">
        <v>1155</v>
      </c>
      <c r="AB401" s="5">
        <v>330</v>
      </c>
      <c r="AC401" s="16">
        <v>0.28461539745330811</v>
      </c>
      <c r="AD401" s="17">
        <v>0.25806450843811041</v>
      </c>
      <c r="AE401" s="32">
        <v>49.496896939999999</v>
      </c>
      <c r="AF401" s="32">
        <v>258.70968627929688</v>
      </c>
      <c r="AG401" s="16">
        <v>9.6000000000000002E-2</v>
      </c>
      <c r="AH401" s="16">
        <v>0.03</v>
      </c>
      <c r="AI401" s="16">
        <v>7.3999999999999996E-2</v>
      </c>
      <c r="AJ401" s="16">
        <v>0.753</v>
      </c>
      <c r="AK401" s="16">
        <v>4.3999999999999997E-2</v>
      </c>
      <c r="AL401" s="16">
        <v>3.0000000260770321E-3</v>
      </c>
      <c r="AM401" s="16">
        <v>1.2999999999999999E-2</v>
      </c>
      <c r="AN401" s="16">
        <v>0.13700000000000001</v>
      </c>
      <c r="AO401" s="16">
        <v>0.13</v>
      </c>
      <c r="AP401" s="5">
        <v>0</v>
      </c>
      <c r="AQ401" s="31">
        <v>12529.759765625</v>
      </c>
      <c r="AR401" s="31">
        <v>12728.5</v>
      </c>
    </row>
    <row r="402" spans="1:44" x14ac:dyDescent="0.3">
      <c r="A402" s="4">
        <v>960913080</v>
      </c>
      <c r="B402" s="3" t="s">
        <v>445</v>
      </c>
      <c r="C402" s="3" t="s">
        <v>1807</v>
      </c>
      <c r="D402" s="14">
        <v>88.287467956542969</v>
      </c>
      <c r="E402" s="14">
        <v>84.972572326660156</v>
      </c>
      <c r="F402" s="14">
        <v>85.14605712890625</v>
      </c>
      <c r="G402" s="14">
        <v>82.497306823730469</v>
      </c>
      <c r="H402" s="5">
        <v>629</v>
      </c>
      <c r="I402" s="15">
        <v>6</v>
      </c>
      <c r="J402" s="15">
        <v>8</v>
      </c>
      <c r="K402" s="3" t="s">
        <v>3882</v>
      </c>
      <c r="L402" s="3" t="s">
        <v>3915</v>
      </c>
      <c r="M402" s="3" t="s">
        <v>3918</v>
      </c>
      <c r="N402" s="3" t="s">
        <v>3922</v>
      </c>
      <c r="O402" s="17">
        <v>0.64176571369171143</v>
      </c>
      <c r="P402" s="32">
        <v>50.849438939999999</v>
      </c>
      <c r="Q402" s="32">
        <v>383.70120239257813</v>
      </c>
      <c r="R402" s="5">
        <v>1160</v>
      </c>
      <c r="S402" s="5">
        <v>375</v>
      </c>
      <c r="T402" s="16">
        <v>0.3232758641242981</v>
      </c>
      <c r="U402" s="17">
        <v>0.34999999403953552</v>
      </c>
      <c r="V402" s="32">
        <v>49.541809829999998</v>
      </c>
      <c r="W402" s="32">
        <v>306.11111450195313</v>
      </c>
      <c r="X402" s="17">
        <v>0.52453470230102539</v>
      </c>
      <c r="Y402" s="32">
        <v>49.53724751</v>
      </c>
      <c r="Z402" s="32">
        <v>347.03890991210938</v>
      </c>
      <c r="AA402" s="5">
        <v>1142</v>
      </c>
      <c r="AB402" s="5">
        <v>376</v>
      </c>
      <c r="AC402" s="16">
        <v>0.3232758641242981</v>
      </c>
      <c r="AD402" s="17">
        <v>0.20555555820465091</v>
      </c>
      <c r="AE402" s="32">
        <v>47.96427585</v>
      </c>
      <c r="AF402" s="32">
        <v>258.88888549804688</v>
      </c>
      <c r="AG402" s="16">
        <v>8.4000000000000005E-2</v>
      </c>
      <c r="AH402" s="16">
        <v>5.1999999999999998E-2</v>
      </c>
      <c r="AI402" s="16">
        <v>0.161</v>
      </c>
      <c r="AJ402" s="16">
        <v>0.65800000000000003</v>
      </c>
      <c r="AK402" s="16">
        <v>4.4999999999999998E-2</v>
      </c>
      <c r="AL402" s="16">
        <v>0</v>
      </c>
      <c r="AM402" s="16">
        <v>3.5000000000000003E-2</v>
      </c>
      <c r="AN402" s="16">
        <v>0.14499999999999999</v>
      </c>
      <c r="AO402" s="16">
        <v>0.13500000000000001</v>
      </c>
      <c r="AP402" s="5">
        <v>0</v>
      </c>
      <c r="AQ402" s="31">
        <v>12108.349609375</v>
      </c>
      <c r="AR402" s="31">
        <v>12306.07</v>
      </c>
    </row>
    <row r="403" spans="1:44" x14ac:dyDescent="0.3">
      <c r="A403" s="4">
        <v>960913040</v>
      </c>
      <c r="B403" s="3" t="s">
        <v>445</v>
      </c>
      <c r="C403" s="3" t="s">
        <v>1804</v>
      </c>
      <c r="D403" s="14">
        <v>84.579360961914063</v>
      </c>
      <c r="E403" s="14">
        <v>83.61444091796875</v>
      </c>
      <c r="F403" s="14">
        <v>85.739875793457031</v>
      </c>
      <c r="G403" s="14">
        <v>84.155311584472656</v>
      </c>
      <c r="H403" s="5">
        <v>836</v>
      </c>
      <c r="I403" s="15">
        <v>6</v>
      </c>
      <c r="J403" s="15">
        <v>8</v>
      </c>
      <c r="K403" s="3" t="s">
        <v>3882</v>
      </c>
      <c r="L403" s="3" t="s">
        <v>3915</v>
      </c>
      <c r="M403" s="3" t="s">
        <v>3918</v>
      </c>
      <c r="N403" s="3" t="s">
        <v>3922</v>
      </c>
      <c r="O403" s="17">
        <v>0.59264123439788818</v>
      </c>
      <c r="P403" s="32">
        <v>49.34673257</v>
      </c>
      <c r="Q403" s="32">
        <v>370.30224609375</v>
      </c>
      <c r="R403" s="5">
        <v>1573</v>
      </c>
      <c r="S403" s="5">
        <v>436</v>
      </c>
      <c r="T403" s="16">
        <v>0.2771773636341095</v>
      </c>
      <c r="U403" s="17">
        <v>0.34285715222358698</v>
      </c>
      <c r="V403" s="32">
        <v>48.993298699999997</v>
      </c>
      <c r="W403" s="32">
        <v>309.047607421875</v>
      </c>
      <c r="X403" s="17">
        <v>0.46274510025978088</v>
      </c>
      <c r="Y403" s="32">
        <v>49.922431170000003</v>
      </c>
      <c r="Z403" s="32">
        <v>330.98037719726563</v>
      </c>
      <c r="AA403" s="5">
        <v>1568</v>
      </c>
      <c r="AB403" s="5">
        <v>437</v>
      </c>
      <c r="AC403" s="16">
        <v>0.2771773636341095</v>
      </c>
      <c r="AD403" s="17">
        <v>0.22274881601333621</v>
      </c>
      <c r="AE403" s="32">
        <v>48.904395020000003</v>
      </c>
      <c r="AF403" s="32">
        <v>245.02369689941409</v>
      </c>
      <c r="AG403" s="16">
        <v>0.05</v>
      </c>
      <c r="AH403" s="16">
        <v>3.2000000000000001E-2</v>
      </c>
      <c r="AI403" s="16">
        <v>1.7999999999999999E-2</v>
      </c>
      <c r="AJ403" s="16">
        <v>0.87</v>
      </c>
      <c r="AK403" s="16">
        <v>2.9000000000000001E-2</v>
      </c>
      <c r="AL403" s="16">
        <v>1.0000000474974511E-3</v>
      </c>
      <c r="AM403" s="16">
        <v>7.0000000000000001E-3</v>
      </c>
      <c r="AN403" s="16">
        <v>0.16600000000000001</v>
      </c>
      <c r="AO403" s="16">
        <v>0.11899999999999999</v>
      </c>
      <c r="AP403" s="5">
        <v>0</v>
      </c>
      <c r="AQ403" s="31">
        <v>10646.2900390625</v>
      </c>
      <c r="AR403" s="31">
        <v>10842.2</v>
      </c>
    </row>
    <row r="404" spans="1:44" x14ac:dyDescent="0.3">
      <c r="A404" s="4">
        <v>960913000</v>
      </c>
      <c r="B404" s="3" t="s">
        <v>445</v>
      </c>
      <c r="C404" s="3" t="s">
        <v>1802</v>
      </c>
      <c r="D404" s="14">
        <v>84.906181335449219</v>
      </c>
      <c r="E404" s="14">
        <v>79.120437622070313</v>
      </c>
      <c r="F404" s="14">
        <v>86.135475158691406</v>
      </c>
      <c r="G404" s="14">
        <v>82.573562622070313</v>
      </c>
      <c r="H404" s="5">
        <v>707</v>
      </c>
      <c r="I404" s="15">
        <v>6</v>
      </c>
      <c r="J404" s="15">
        <v>8</v>
      </c>
      <c r="K404" s="3" t="s">
        <v>3882</v>
      </c>
      <c r="L404" s="3" t="s">
        <v>3915</v>
      </c>
      <c r="M404" s="3" t="s">
        <v>3918</v>
      </c>
      <c r="N404" s="3" t="s">
        <v>3922</v>
      </c>
      <c r="O404" s="17">
        <v>0.64757710695266724</v>
      </c>
      <c r="P404" s="32">
        <v>49.479176850000002</v>
      </c>
      <c r="Q404" s="32">
        <v>384.58151245117188</v>
      </c>
      <c r="R404" s="5">
        <v>1228</v>
      </c>
      <c r="S404" s="5">
        <v>300</v>
      </c>
      <c r="T404" s="16">
        <v>0.2442996799945831</v>
      </c>
      <c r="U404" s="17">
        <v>0.31210190057754522</v>
      </c>
      <c r="V404" s="32">
        <v>47.178291489999999</v>
      </c>
      <c r="W404" s="32">
        <v>291.71975708007813</v>
      </c>
      <c r="X404" s="17">
        <v>0.60557186603546143</v>
      </c>
      <c r="Y404" s="32">
        <v>50.17904437</v>
      </c>
      <c r="Z404" s="32">
        <v>368.76834106445313</v>
      </c>
      <c r="AA404" s="5">
        <v>1189</v>
      </c>
      <c r="AB404" s="5">
        <v>300</v>
      </c>
      <c r="AC404" s="16">
        <v>0.2442996799945831</v>
      </c>
      <c r="AD404" s="17">
        <v>0.33121019601821899</v>
      </c>
      <c r="AE404" s="32">
        <v>48.007514630000003</v>
      </c>
      <c r="AF404" s="32">
        <v>271.33758544921881</v>
      </c>
      <c r="AG404" s="16">
        <v>8.8999999999999996E-2</v>
      </c>
      <c r="AH404" s="16">
        <v>4.7E-2</v>
      </c>
      <c r="AI404" s="16">
        <v>6.4000000000000001E-2</v>
      </c>
      <c r="AJ404" s="16">
        <v>0.76500000000000001</v>
      </c>
      <c r="AK404" s="16">
        <v>3.1E-2</v>
      </c>
      <c r="AL404" s="16">
        <v>4.0000001899898052E-3</v>
      </c>
      <c r="AM404" s="16">
        <v>1.7999999999999999E-2</v>
      </c>
      <c r="AN404" s="16">
        <v>9.6000000000000002E-2</v>
      </c>
      <c r="AO404" s="16">
        <v>9.6000000000000002E-2</v>
      </c>
      <c r="AP404" s="5">
        <v>0</v>
      </c>
      <c r="AQ404" s="31">
        <v>10938.91015625</v>
      </c>
      <c r="AR404" s="31">
        <v>11136.29</v>
      </c>
    </row>
    <row r="405" spans="1:44" x14ac:dyDescent="0.3">
      <c r="A405" s="4">
        <v>960913020</v>
      </c>
      <c r="B405" s="3" t="s">
        <v>445</v>
      </c>
      <c r="C405" s="3" t="s">
        <v>1803</v>
      </c>
      <c r="D405" s="14">
        <v>89.000816345214844</v>
      </c>
      <c r="E405" s="14">
        <v>88.179946899414063</v>
      </c>
      <c r="F405" s="14">
        <v>84.536476135253906</v>
      </c>
      <c r="G405" s="14">
        <v>82.497085571289063</v>
      </c>
      <c r="H405" s="5">
        <v>1138</v>
      </c>
      <c r="I405" s="15">
        <v>6</v>
      </c>
      <c r="J405" s="15">
        <v>8</v>
      </c>
      <c r="K405" s="3" t="s">
        <v>3882</v>
      </c>
      <c r="L405" s="3" t="s">
        <v>3915</v>
      </c>
      <c r="M405" s="3" t="s">
        <v>3918</v>
      </c>
      <c r="N405" s="3" t="s">
        <v>3922</v>
      </c>
      <c r="O405" s="17">
        <v>0.70086288452148438</v>
      </c>
      <c r="P405" s="32">
        <v>51.138521009999998</v>
      </c>
      <c r="Q405" s="32">
        <v>399.52059936523438</v>
      </c>
      <c r="R405" s="5">
        <v>2138</v>
      </c>
      <c r="S405" s="5">
        <v>657</v>
      </c>
      <c r="T405" s="16">
        <v>0.30729654431343079</v>
      </c>
      <c r="U405" s="17">
        <v>0.43109539151191711</v>
      </c>
      <c r="V405" s="32">
        <v>50.837181309999998</v>
      </c>
      <c r="W405" s="32">
        <v>325.7950439453125</v>
      </c>
      <c r="X405" s="17">
        <v>0.58095240592956543</v>
      </c>
      <c r="Y405" s="32">
        <v>49.141839079999997</v>
      </c>
      <c r="Z405" s="32">
        <v>361.80950927734381</v>
      </c>
      <c r="AA405" s="5">
        <v>2082</v>
      </c>
      <c r="AB405" s="5">
        <v>655</v>
      </c>
      <c r="AC405" s="16">
        <v>0.30729654431343079</v>
      </c>
      <c r="AD405" s="17">
        <v>0.2968197762966156</v>
      </c>
      <c r="AE405" s="32">
        <v>47.964151700000002</v>
      </c>
      <c r="AF405" s="32">
        <v>266.78445434570313</v>
      </c>
      <c r="AG405" s="16">
        <v>9.9000000000000005E-2</v>
      </c>
      <c r="AH405" s="16">
        <v>0.05</v>
      </c>
      <c r="AI405" s="16">
        <v>0.19900000000000001</v>
      </c>
      <c r="AJ405" s="16">
        <v>0.62</v>
      </c>
      <c r="AK405" s="16">
        <v>2.8000000000000001E-2</v>
      </c>
      <c r="AL405" s="16">
        <v>4.0000001899898052E-3</v>
      </c>
      <c r="AM405" s="16">
        <v>2.7E-2</v>
      </c>
      <c r="AN405" s="16">
        <v>9.9000000000000005E-2</v>
      </c>
      <c r="AO405" s="16">
        <v>0.13600000000000001</v>
      </c>
      <c r="AP405" s="5">
        <v>0</v>
      </c>
      <c r="AQ405" s="31">
        <v>10067.7900390625</v>
      </c>
      <c r="AR405" s="31">
        <v>10261.69</v>
      </c>
    </row>
    <row r="406" spans="1:44" x14ac:dyDescent="0.3">
      <c r="A406" s="4">
        <v>960913060</v>
      </c>
      <c r="B406" s="3" t="s">
        <v>445</v>
      </c>
      <c r="C406" s="3" t="s">
        <v>1806</v>
      </c>
      <c r="D406" s="14">
        <v>83.645774841308594</v>
      </c>
      <c r="E406" s="14">
        <v>81.471549987792969</v>
      </c>
      <c r="F406" s="14">
        <v>82.540206909179688</v>
      </c>
      <c r="G406" s="14">
        <v>79.571403503417969</v>
      </c>
      <c r="H406" s="5">
        <v>923</v>
      </c>
      <c r="I406" s="15">
        <v>6</v>
      </c>
      <c r="J406" s="15">
        <v>8</v>
      </c>
      <c r="K406" s="3" t="s">
        <v>3882</v>
      </c>
      <c r="L406" s="3" t="s">
        <v>3915</v>
      </c>
      <c r="M406" s="3" t="s">
        <v>3918</v>
      </c>
      <c r="N406" s="3" t="s">
        <v>3922</v>
      </c>
      <c r="O406" s="17">
        <v>0.49830123782157898</v>
      </c>
      <c r="P406" s="32">
        <v>48.968397170000003</v>
      </c>
      <c r="Q406" s="32">
        <v>352.32162475585938</v>
      </c>
      <c r="R406" s="5">
        <v>1776</v>
      </c>
      <c r="S406" s="5">
        <v>589</v>
      </c>
      <c r="T406" s="16">
        <v>0.33164414763450623</v>
      </c>
      <c r="U406" s="17">
        <v>0.25418061017990112</v>
      </c>
      <c r="V406" s="32">
        <v>48.127844060000001</v>
      </c>
      <c r="W406" s="32">
        <v>291.30435180664063</v>
      </c>
      <c r="X406" s="17">
        <v>0.44094488024711609</v>
      </c>
      <c r="Y406" s="32">
        <v>47.846944819999997</v>
      </c>
      <c r="Z406" s="32">
        <v>321.14736938476563</v>
      </c>
      <c r="AA406" s="5">
        <v>1757</v>
      </c>
      <c r="AB406" s="5">
        <v>588</v>
      </c>
      <c r="AC406" s="16">
        <v>0.33164414763450623</v>
      </c>
      <c r="AD406" s="17">
        <v>0.24916943907737729</v>
      </c>
      <c r="AE406" s="32">
        <v>46.30524132</v>
      </c>
      <c r="AF406" s="32">
        <v>249.16943359375</v>
      </c>
      <c r="AG406" s="16">
        <v>7.6999999999999999E-2</v>
      </c>
      <c r="AH406" s="16">
        <v>2.5000000000000001E-2</v>
      </c>
      <c r="AI406" s="16">
        <v>2.7E-2</v>
      </c>
      <c r="AJ406" s="16">
        <v>0.82700000000000007</v>
      </c>
      <c r="AK406" s="16">
        <v>4.2999999999999997E-2</v>
      </c>
      <c r="AL406" s="16">
        <v>1.0000000474974511E-3</v>
      </c>
      <c r="AM406" s="16">
        <v>7.0000000000000001E-3</v>
      </c>
      <c r="AN406" s="16">
        <v>0.17</v>
      </c>
      <c r="AO406" s="16">
        <v>0.17299999999999999</v>
      </c>
      <c r="AP406" s="5">
        <v>0</v>
      </c>
      <c r="AQ406" s="31">
        <v>10107.5703125</v>
      </c>
      <c r="AR406" s="31">
        <v>10302.280000000001</v>
      </c>
    </row>
    <row r="407" spans="1:44" x14ac:dyDescent="0.3">
      <c r="A407" s="4">
        <v>810962050</v>
      </c>
      <c r="B407" s="3" t="s">
        <v>386</v>
      </c>
      <c r="C407" s="3" t="s">
        <v>1595</v>
      </c>
      <c r="D407" s="14">
        <v>80.239242553710938</v>
      </c>
      <c r="E407" s="14">
        <v>81.165443420410156</v>
      </c>
      <c r="F407" s="14">
        <v>86.887039184570313</v>
      </c>
      <c r="G407" s="14">
        <v>87.31365966796875</v>
      </c>
      <c r="H407" s="5">
        <v>625</v>
      </c>
      <c r="I407" s="15">
        <v>7</v>
      </c>
      <c r="J407" s="15">
        <v>8</v>
      </c>
      <c r="K407" s="3" t="s">
        <v>3868</v>
      </c>
      <c r="L407" s="3" t="s">
        <v>3913</v>
      </c>
      <c r="M407" s="3" t="s">
        <v>3917</v>
      </c>
      <c r="N407" s="3" t="s">
        <v>3921</v>
      </c>
      <c r="O407" s="17">
        <v>0.44310346245765692</v>
      </c>
      <c r="P407" s="32">
        <v>47.5879069</v>
      </c>
      <c r="Q407" s="32">
        <v>335.17242431640631</v>
      </c>
      <c r="R407" s="5">
        <v>1112</v>
      </c>
      <c r="S407" s="5">
        <v>527</v>
      </c>
      <c r="T407" s="16">
        <v>0.47392085194587708</v>
      </c>
      <c r="U407" s="17">
        <v>0.30290457606315607</v>
      </c>
      <c r="V407" s="32">
        <v>48.004215340000002</v>
      </c>
      <c r="W407" s="32">
        <v>292.11618041992188</v>
      </c>
      <c r="X407" s="17">
        <v>0.41074523329734802</v>
      </c>
      <c r="Y407" s="32">
        <v>50.666548050000003</v>
      </c>
      <c r="Z407" s="32">
        <v>323.74349975585938</v>
      </c>
      <c r="AA407" s="5">
        <v>1110</v>
      </c>
      <c r="AB407" s="5">
        <v>528</v>
      </c>
      <c r="AC407" s="16">
        <v>0.47392085194587708</v>
      </c>
      <c r="AD407" s="17">
        <v>0.26249998807907099</v>
      </c>
      <c r="AE407" s="32">
        <v>50.695233139999999</v>
      </c>
      <c r="AF407" s="32">
        <v>274.16665649414063</v>
      </c>
      <c r="AG407" s="16">
        <v>3.5000000000000003E-2</v>
      </c>
      <c r="AH407" s="16">
        <v>5.3999999999999999E-2</v>
      </c>
      <c r="AI407" s="16">
        <v>2.4E-2</v>
      </c>
      <c r="AJ407" s="16">
        <v>0.83699999999999997</v>
      </c>
      <c r="AK407" s="16">
        <v>4.2000000000000003E-2</v>
      </c>
      <c r="AL407" s="16">
        <v>8.0000003799796104E-3</v>
      </c>
      <c r="AM407" s="16"/>
      <c r="AN407" s="16">
        <v>0.126</v>
      </c>
      <c r="AO407" s="16">
        <v>0.32100000000000001</v>
      </c>
      <c r="AP407" s="5">
        <v>0</v>
      </c>
      <c r="AQ407" s="31">
        <v>8756.1103515625</v>
      </c>
      <c r="AR407" s="31">
        <v>9830.64</v>
      </c>
    </row>
    <row r="408" spans="1:44" x14ac:dyDescent="0.3">
      <c r="A408" s="4">
        <v>330902050</v>
      </c>
      <c r="B408" s="3" t="s">
        <v>139</v>
      </c>
      <c r="C408" s="3" t="s">
        <v>943</v>
      </c>
      <c r="D408" s="14">
        <v>85.574256896972656</v>
      </c>
      <c r="E408" s="14">
        <v>87.18109130859375</v>
      </c>
      <c r="F408" s="14">
        <v>87.934303283691406</v>
      </c>
      <c r="G408" s="14">
        <v>89.492912292480469</v>
      </c>
      <c r="H408" s="5">
        <v>259</v>
      </c>
      <c r="I408" s="15">
        <v>6</v>
      </c>
      <c r="J408" s="15">
        <v>8</v>
      </c>
      <c r="K408" s="3" t="s">
        <v>3892</v>
      </c>
      <c r="L408" s="3" t="s">
        <v>3913</v>
      </c>
      <c r="M408" s="3" t="s">
        <v>3917</v>
      </c>
      <c r="N408" s="3" t="s">
        <v>3923</v>
      </c>
      <c r="O408" s="17">
        <v>0.40425533056259161</v>
      </c>
      <c r="P408" s="32">
        <v>49.749911920000002</v>
      </c>
      <c r="Q408" s="32">
        <v>321.27658081054688</v>
      </c>
      <c r="R408" s="5">
        <v>452</v>
      </c>
      <c r="S408" s="5">
        <v>452</v>
      </c>
      <c r="T408" s="16">
        <v>1</v>
      </c>
      <c r="U408" s="17">
        <v>0.40425533056259161</v>
      </c>
      <c r="V408" s="32">
        <v>50.433771970000002</v>
      </c>
      <c r="W408" s="32">
        <v>321.27658081054688</v>
      </c>
      <c r="X408" s="17">
        <v>0.31914892792701721</v>
      </c>
      <c r="Y408" s="32">
        <v>51.345866809999997</v>
      </c>
      <c r="Z408" s="32">
        <v>291.91488647460938</v>
      </c>
      <c r="AA408" s="5">
        <v>452</v>
      </c>
      <c r="AB408" s="5">
        <v>452</v>
      </c>
      <c r="AC408" s="16">
        <v>1</v>
      </c>
      <c r="AD408" s="17">
        <v>0.31914892792701721</v>
      </c>
      <c r="AE408" s="32">
        <v>51.93090711</v>
      </c>
      <c r="AF408" s="32">
        <v>291.91488647460938</v>
      </c>
      <c r="AG408" s="16"/>
      <c r="AH408" s="16"/>
      <c r="AI408" s="16"/>
      <c r="AJ408" s="16">
        <v>0.91900000000000004</v>
      </c>
      <c r="AK408" s="16">
        <v>5.3999999999999999E-2</v>
      </c>
      <c r="AL408" s="16">
        <v>2.700000070035458E-2</v>
      </c>
      <c r="AM408" s="16"/>
      <c r="AN408" s="16">
        <v>0.16200000000000001</v>
      </c>
      <c r="AO408" s="16">
        <v>0.42670000000000002</v>
      </c>
      <c r="AP408" s="5">
        <v>0</v>
      </c>
      <c r="AQ408" s="31">
        <v>8594.1904296875</v>
      </c>
      <c r="AR408" s="31">
        <v>9226.57</v>
      </c>
    </row>
    <row r="409" spans="1:44" x14ac:dyDescent="0.3">
      <c r="A409" s="4">
        <v>211511050</v>
      </c>
      <c r="B409" s="3" t="s">
        <v>94</v>
      </c>
      <c r="C409" s="3" t="s">
        <v>797</v>
      </c>
      <c r="D409" s="14">
        <v>79.561439514160156</v>
      </c>
      <c r="E409" s="14">
        <v>80.08026123046875</v>
      </c>
      <c r="F409" s="14">
        <v>81.325263977050781</v>
      </c>
      <c r="G409" s="14">
        <v>78.232406616210938</v>
      </c>
      <c r="H409" s="5">
        <v>233</v>
      </c>
      <c r="I409" s="15">
        <v>7</v>
      </c>
      <c r="J409" s="15">
        <v>12</v>
      </c>
      <c r="K409" s="3" t="s">
        <v>3828</v>
      </c>
      <c r="L409" s="3" t="s">
        <v>3911</v>
      </c>
      <c r="M409" s="3" t="s">
        <v>3916</v>
      </c>
      <c r="N409" s="3" t="s">
        <v>3921</v>
      </c>
      <c r="O409" s="17">
        <v>0.48076921701431269</v>
      </c>
      <c r="P409" s="32">
        <v>47.313226579999998</v>
      </c>
      <c r="Q409" s="32">
        <v>336.5384521484375</v>
      </c>
      <c r="R409" s="5">
        <v>137</v>
      </c>
      <c r="S409" s="5">
        <v>57</v>
      </c>
      <c r="T409" s="16">
        <v>0.41605839133262629</v>
      </c>
      <c r="U409" s="17">
        <v>0.3333333432674408</v>
      </c>
      <c r="V409" s="32">
        <v>47.565939049999997</v>
      </c>
      <c r="W409" s="32"/>
      <c r="X409" s="17">
        <v>0.32520323991775513</v>
      </c>
      <c r="Y409" s="32">
        <v>47.058864309999997</v>
      </c>
      <c r="Z409" s="32">
        <v>306.50405883789063</v>
      </c>
      <c r="AA409" s="5">
        <v>137</v>
      </c>
      <c r="AB409" s="5">
        <v>57</v>
      </c>
      <c r="AC409" s="16">
        <v>0.41605839133262629</v>
      </c>
      <c r="AD409" s="17">
        <v>0.2127659618854523</v>
      </c>
      <c r="AE409" s="32">
        <v>45.546004940000003</v>
      </c>
      <c r="AF409" s="32"/>
      <c r="AG409" s="16">
        <v>5.1999999999999998E-2</v>
      </c>
      <c r="AH409" s="16">
        <v>2.5999999999999999E-2</v>
      </c>
      <c r="AI409" s="16"/>
      <c r="AJ409" s="16">
        <v>0.92300000000000004</v>
      </c>
      <c r="AK409" s="16"/>
      <c r="AL409" s="16">
        <v>0</v>
      </c>
      <c r="AM409" s="16"/>
      <c r="AN409" s="16">
        <v>9.4E-2</v>
      </c>
      <c r="AO409" s="16">
        <v>0.2</v>
      </c>
      <c r="AP409" s="5">
        <v>0</v>
      </c>
      <c r="AQ409" s="31">
        <v>13749.83984375</v>
      </c>
      <c r="AR409" s="31">
        <v>14461.38</v>
      </c>
    </row>
    <row r="410" spans="1:44" x14ac:dyDescent="0.3">
      <c r="A410" s="4">
        <v>540421050</v>
      </c>
      <c r="B410" s="3" t="s">
        <v>280</v>
      </c>
      <c r="C410" s="3" t="s">
        <v>1387</v>
      </c>
      <c r="D410" s="14">
        <v>87.778648376464844</v>
      </c>
      <c r="E410" s="14">
        <v>89.364448547363281</v>
      </c>
      <c r="F410" s="14">
        <v>84.419830322265625</v>
      </c>
      <c r="G410" s="14">
        <v>84.446098327636719</v>
      </c>
      <c r="H410" s="5">
        <v>171</v>
      </c>
      <c r="I410" s="15">
        <v>7</v>
      </c>
      <c r="J410" s="15">
        <v>12</v>
      </c>
      <c r="K410" s="3" t="s">
        <v>3861</v>
      </c>
      <c r="L410" s="3" t="s">
        <v>3908</v>
      </c>
      <c r="M410" s="3" t="s">
        <v>3916</v>
      </c>
      <c r="N410" s="3" t="s">
        <v>3923</v>
      </c>
      <c r="O410" s="17">
        <v>0.45121949911117548</v>
      </c>
      <c r="P410" s="32">
        <v>50.64324105</v>
      </c>
      <c r="Q410" s="32">
        <v>324.3902587890625</v>
      </c>
      <c r="R410" s="5">
        <v>97</v>
      </c>
      <c r="S410" s="5">
        <v>46</v>
      </c>
      <c r="T410" s="16">
        <v>0.47422680258750921</v>
      </c>
      <c r="U410" s="17">
        <v>0.25641027092933649</v>
      </c>
      <c r="V410" s="32">
        <v>51.315571849999998</v>
      </c>
      <c r="W410" s="32"/>
      <c r="X410" s="17">
        <v>0.44545453786849981</v>
      </c>
      <c r="Y410" s="32">
        <v>49.066178129999997</v>
      </c>
      <c r="Z410" s="32">
        <v>318.18182373046881</v>
      </c>
      <c r="AA410" s="5">
        <v>97</v>
      </c>
      <c r="AB410" s="5">
        <v>46</v>
      </c>
      <c r="AC410" s="16">
        <v>0.47422680258750921</v>
      </c>
      <c r="AD410" s="17">
        <v>0.2708333432674408</v>
      </c>
      <c r="AE410" s="32">
        <v>49.06927511</v>
      </c>
      <c r="AF410" s="32"/>
      <c r="AG410" s="16"/>
      <c r="AH410" s="16">
        <v>0.105</v>
      </c>
      <c r="AI410" s="16"/>
      <c r="AJ410" s="16">
        <v>0.88300000000000001</v>
      </c>
      <c r="AK410" s="16"/>
      <c r="AL410" s="16">
        <v>1.200000010430813E-2</v>
      </c>
      <c r="AM410" s="16"/>
      <c r="AN410" s="16">
        <v>8.2000000000000003E-2</v>
      </c>
      <c r="AO410" s="16">
        <v>0.36399999999999999</v>
      </c>
      <c r="AP410" s="5">
        <v>0</v>
      </c>
      <c r="AQ410" s="31">
        <v>11580.3095703125</v>
      </c>
      <c r="AR410" s="31">
        <v>13465.4</v>
      </c>
    </row>
    <row r="411" spans="1:44" x14ac:dyDescent="0.3">
      <c r="A411" s="4">
        <v>491401050</v>
      </c>
      <c r="B411" s="3" t="s">
        <v>250</v>
      </c>
      <c r="C411" s="3" t="s">
        <v>1294</v>
      </c>
      <c r="D411" s="14">
        <v>84.167350769042969</v>
      </c>
      <c r="E411" s="14">
        <v>85.051414489746094</v>
      </c>
      <c r="F411" s="14">
        <v>86.671760559082031</v>
      </c>
      <c r="G411" s="14">
        <v>86.480056762695313</v>
      </c>
      <c r="H411" s="5">
        <v>443</v>
      </c>
      <c r="I411" s="15">
        <v>6</v>
      </c>
      <c r="J411" s="15">
        <v>12</v>
      </c>
      <c r="K411" s="3" t="s">
        <v>3797</v>
      </c>
      <c r="L411" s="3" t="s">
        <v>3907</v>
      </c>
      <c r="M411" s="3" t="s">
        <v>3916</v>
      </c>
      <c r="N411" s="3" t="s">
        <v>3923</v>
      </c>
      <c r="O411" s="17">
        <v>0.29613733291625982</v>
      </c>
      <c r="P411" s="32">
        <v>49.179765029999999</v>
      </c>
      <c r="Q411" s="32">
        <v>279.82833862304688</v>
      </c>
      <c r="R411" s="5">
        <v>329</v>
      </c>
      <c r="S411" s="5">
        <v>247</v>
      </c>
      <c r="T411" s="16">
        <v>0.75075989961624146</v>
      </c>
      <c r="U411" s="17">
        <v>0.2469879537820816</v>
      </c>
      <c r="V411" s="32">
        <v>49.573652670000001</v>
      </c>
      <c r="W411" s="32">
        <v>256.62649536132813</v>
      </c>
      <c r="X411" s="17">
        <v>0.2680412232875824</v>
      </c>
      <c r="Y411" s="32">
        <v>50.526906179999997</v>
      </c>
      <c r="Z411" s="32">
        <v>256.35739135742188</v>
      </c>
      <c r="AA411" s="5">
        <v>328</v>
      </c>
      <c r="AB411" s="5">
        <v>246</v>
      </c>
      <c r="AC411" s="16">
        <v>0.75075989961624146</v>
      </c>
      <c r="AD411" s="17">
        <v>0.2079207897186279</v>
      </c>
      <c r="AE411" s="32">
        <v>50.222563999999998</v>
      </c>
      <c r="AF411" s="32">
        <v>233.6633605957031</v>
      </c>
      <c r="AG411" s="16">
        <v>1.7999999999999999E-2</v>
      </c>
      <c r="AH411" s="16">
        <v>0.111</v>
      </c>
      <c r="AI411" s="16"/>
      <c r="AJ411" s="16">
        <v>0.81700000000000006</v>
      </c>
      <c r="AK411" s="16"/>
      <c r="AL411" s="16">
        <v>5.4000001400709152E-2</v>
      </c>
      <c r="AM411" s="16">
        <v>3.2000000000000001E-2</v>
      </c>
      <c r="AN411" s="16">
        <v>0.17399999999999999</v>
      </c>
      <c r="AO411" s="16">
        <v>0.63300000000000001</v>
      </c>
      <c r="AP411" s="5">
        <v>0</v>
      </c>
      <c r="AQ411" s="31">
        <v>7572.740234375</v>
      </c>
      <c r="AR411" s="31">
        <v>9067.2800000000007</v>
      </c>
    </row>
    <row r="412" spans="1:44" x14ac:dyDescent="0.3">
      <c r="A412" s="4">
        <v>20973000</v>
      </c>
      <c r="B412" s="3" t="s">
        <v>7</v>
      </c>
      <c r="C412" s="3" t="s">
        <v>558</v>
      </c>
      <c r="D412" s="14">
        <v>88.117706298828125</v>
      </c>
      <c r="E412" s="14">
        <v>87.611701965332031</v>
      </c>
      <c r="F412" s="14">
        <v>89.580696105957031</v>
      </c>
      <c r="G412" s="14">
        <v>89.683891296386719</v>
      </c>
      <c r="H412" s="5">
        <v>543</v>
      </c>
      <c r="I412" s="15">
        <v>6</v>
      </c>
      <c r="J412" s="15">
        <v>8</v>
      </c>
      <c r="K412" s="3" t="s">
        <v>3811</v>
      </c>
      <c r="L412" s="3" t="s">
        <v>3912</v>
      </c>
      <c r="M412" s="3" t="s">
        <v>3917</v>
      </c>
      <c r="N412" s="3" t="s">
        <v>3923</v>
      </c>
      <c r="O412" s="17">
        <v>0.51544404029846191</v>
      </c>
      <c r="P412" s="32">
        <v>50.78064208</v>
      </c>
      <c r="Q412" s="32">
        <v>349.03475952148438</v>
      </c>
      <c r="R412" s="5">
        <v>1012</v>
      </c>
      <c r="S412" s="5">
        <v>400</v>
      </c>
      <c r="T412" s="16">
        <v>0.39525690674781799</v>
      </c>
      <c r="U412" s="17">
        <v>0.37037035822868353</v>
      </c>
      <c r="V412" s="32">
        <v>50.607683889999997</v>
      </c>
      <c r="W412" s="32">
        <v>303.24075317382813</v>
      </c>
      <c r="X412" s="17">
        <v>0.54651165008544922</v>
      </c>
      <c r="Y412" s="32">
        <v>52.413809729999997</v>
      </c>
      <c r="Z412" s="32">
        <v>347.093017578125</v>
      </c>
      <c r="AA412" s="5">
        <v>1010</v>
      </c>
      <c r="AB412" s="5">
        <v>398</v>
      </c>
      <c r="AC412" s="16">
        <v>0.39525690674781799</v>
      </c>
      <c r="AD412" s="17">
        <v>0.35514017939567571</v>
      </c>
      <c r="AE412" s="32">
        <v>52.039195970000002</v>
      </c>
      <c r="AF412" s="32">
        <v>297.19625854492188</v>
      </c>
      <c r="AG412" s="16">
        <v>1.2999999999999999E-2</v>
      </c>
      <c r="AH412" s="16">
        <v>3.6999999999999998E-2</v>
      </c>
      <c r="AI412" s="16"/>
      <c r="AJ412" s="16">
        <v>0.92100000000000004</v>
      </c>
      <c r="AK412" s="16">
        <v>2.4E-2</v>
      </c>
      <c r="AL412" s="16">
        <v>6.0000000521540642E-3</v>
      </c>
      <c r="AM412" s="16"/>
      <c r="AN412" s="16">
        <v>0.13100000000000001</v>
      </c>
      <c r="AO412" s="16">
        <v>0.35299999999999998</v>
      </c>
      <c r="AP412" s="5">
        <v>0</v>
      </c>
      <c r="AQ412" s="31">
        <v>7219.6298828125</v>
      </c>
      <c r="AR412" s="31">
        <v>7558.13</v>
      </c>
    </row>
    <row r="413" spans="1:44" x14ac:dyDescent="0.3">
      <c r="A413" s="4">
        <v>661052050</v>
      </c>
      <c r="B413" s="3" t="s">
        <v>322</v>
      </c>
      <c r="C413" s="3" t="s">
        <v>1476</v>
      </c>
      <c r="D413" s="14">
        <v>82.001884460449219</v>
      </c>
      <c r="E413" s="14">
        <v>81.596778869628906</v>
      </c>
      <c r="F413" s="14">
        <v>87.188179016113281</v>
      </c>
      <c r="G413" s="14">
        <v>87.057968139648438</v>
      </c>
      <c r="H413" s="5">
        <v>474</v>
      </c>
      <c r="I413" s="15">
        <v>6</v>
      </c>
      <c r="J413" s="15">
        <v>8</v>
      </c>
      <c r="K413" s="3" t="s">
        <v>3801</v>
      </c>
      <c r="L413" s="3" t="s">
        <v>3909</v>
      </c>
      <c r="M413" s="3" t="s">
        <v>3919</v>
      </c>
      <c r="N413" s="3" t="s">
        <v>3921</v>
      </c>
      <c r="O413" s="17">
        <v>0.45909091830253601</v>
      </c>
      <c r="P413" s="32">
        <v>48.302214499999998</v>
      </c>
      <c r="Q413" s="32">
        <v>334.31817626953131</v>
      </c>
      <c r="R413" s="5">
        <v>852</v>
      </c>
      <c r="S413" s="5">
        <v>375</v>
      </c>
      <c r="T413" s="16">
        <v>0.44014084339141851</v>
      </c>
      <c r="U413" s="17">
        <v>0.3055555522441864</v>
      </c>
      <c r="V413" s="32">
        <v>48.178420680000002</v>
      </c>
      <c r="W413" s="32">
        <v>285</v>
      </c>
      <c r="X413" s="17">
        <v>0.36363637447357178</v>
      </c>
      <c r="Y413" s="32">
        <v>50.861885880000003</v>
      </c>
      <c r="Z413" s="32">
        <v>298.40908813476563</v>
      </c>
      <c r="AA413" s="5">
        <v>854</v>
      </c>
      <c r="AB413" s="5">
        <v>378</v>
      </c>
      <c r="AC413" s="16">
        <v>0.44014084339141851</v>
      </c>
      <c r="AD413" s="17">
        <v>0.19337016344070429</v>
      </c>
      <c r="AE413" s="32">
        <v>50.550250689999999</v>
      </c>
      <c r="AF413" s="32">
        <v>248.06629943847659</v>
      </c>
      <c r="AG413" s="16">
        <v>2.1000000000000001E-2</v>
      </c>
      <c r="AH413" s="16">
        <v>4.3999999999999997E-2</v>
      </c>
      <c r="AI413" s="16"/>
      <c r="AJ413" s="16">
        <v>0.876</v>
      </c>
      <c r="AK413" s="16">
        <v>4.9000000000000002E-2</v>
      </c>
      <c r="AL413" s="16">
        <v>1.099999994039536E-2</v>
      </c>
      <c r="AM413" s="16"/>
      <c r="AN413" s="16">
        <v>8.7000000000000008E-2</v>
      </c>
      <c r="AO413" s="16">
        <v>0.35299999999999998</v>
      </c>
      <c r="AP413" s="5">
        <v>0</v>
      </c>
      <c r="AQ413" s="31">
        <v>7498.89990234375</v>
      </c>
      <c r="AR413" s="31">
        <v>10335.370000000001</v>
      </c>
    </row>
    <row r="414" spans="1:44" x14ac:dyDescent="0.3">
      <c r="A414" s="4">
        <v>980801050</v>
      </c>
      <c r="B414" s="3" t="s">
        <v>471</v>
      </c>
      <c r="C414" s="3" t="s">
        <v>1938</v>
      </c>
      <c r="D414" s="14">
        <v>85.477394104003906</v>
      </c>
      <c r="E414" s="14">
        <v>81.354621887207031</v>
      </c>
      <c r="F414" s="14">
        <v>91.538566589355469</v>
      </c>
      <c r="G414" s="14">
        <v>93.108207702636719</v>
      </c>
      <c r="H414" s="5">
        <v>236</v>
      </c>
      <c r="I414" s="15">
        <v>7</v>
      </c>
      <c r="J414" s="15">
        <v>12</v>
      </c>
      <c r="K414" s="3" t="s">
        <v>3809</v>
      </c>
      <c r="L414" s="3" t="s">
        <v>3911</v>
      </c>
      <c r="M414" s="3" t="s">
        <v>3916</v>
      </c>
      <c r="N414" s="3" t="s">
        <v>3921</v>
      </c>
      <c r="O414" s="17">
        <v>0.46341463923454279</v>
      </c>
      <c r="P414" s="32">
        <v>49.710659249999999</v>
      </c>
      <c r="Q414" s="32">
        <v>326.01626586914063</v>
      </c>
      <c r="R414" s="5">
        <v>167</v>
      </c>
      <c r="S414" s="5">
        <v>69</v>
      </c>
      <c r="T414" s="16">
        <v>0.41317364573478699</v>
      </c>
      <c r="U414" s="17">
        <v>0.2452830225229263</v>
      </c>
      <c r="V414" s="32">
        <v>48.080618600000001</v>
      </c>
      <c r="W414" s="32"/>
      <c r="X414" s="17">
        <v>0.33121019601821899</v>
      </c>
      <c r="Y414" s="32">
        <v>53.683798750000001</v>
      </c>
      <c r="Z414" s="32">
        <v>301.27389526367188</v>
      </c>
      <c r="AA414" s="5">
        <v>167</v>
      </c>
      <c r="AB414" s="5">
        <v>69</v>
      </c>
      <c r="AC414" s="16">
        <v>0.41317364573478699</v>
      </c>
      <c r="AD414" s="17">
        <v>0.1587301641702652</v>
      </c>
      <c r="AE414" s="32">
        <v>53.980842889999998</v>
      </c>
      <c r="AF414" s="32"/>
      <c r="AG414" s="16"/>
      <c r="AH414" s="16"/>
      <c r="AI414" s="16"/>
      <c r="AJ414" s="16">
        <v>0.93600000000000005</v>
      </c>
      <c r="AK414" s="16">
        <v>3.7999999999999999E-2</v>
      </c>
      <c r="AL414" s="16">
        <v>2.500000037252903E-2</v>
      </c>
      <c r="AM414" s="16"/>
      <c r="AN414" s="16">
        <v>0.114</v>
      </c>
      <c r="AO414" s="16">
        <v>0.35099999999999998</v>
      </c>
      <c r="AP414" s="5">
        <v>0</v>
      </c>
      <c r="AQ414" s="31">
        <v>7901.89990234375</v>
      </c>
      <c r="AR414" s="31">
        <v>10915.75</v>
      </c>
    </row>
    <row r="415" spans="1:44" x14ac:dyDescent="0.3">
      <c r="A415" s="4">
        <v>990821050</v>
      </c>
      <c r="B415" s="3" t="s">
        <v>472</v>
      </c>
      <c r="C415" s="3" t="s">
        <v>1940</v>
      </c>
      <c r="D415" s="14">
        <v>80.024147033691406</v>
      </c>
      <c r="E415" s="14">
        <v>83.875907897949219</v>
      </c>
      <c r="F415" s="14">
        <v>83.479591369628906</v>
      </c>
      <c r="G415" s="14">
        <v>84.100875854492188</v>
      </c>
      <c r="H415" s="5">
        <v>246</v>
      </c>
      <c r="I415" s="15">
        <v>7</v>
      </c>
      <c r="J415" s="15">
        <v>12</v>
      </c>
      <c r="K415" s="3" t="s">
        <v>3905</v>
      </c>
      <c r="L415" s="3" t="s">
        <v>3911</v>
      </c>
      <c r="M415" s="3" t="s">
        <v>3917</v>
      </c>
      <c r="N415" s="3" t="s">
        <v>3921</v>
      </c>
      <c r="O415" s="17">
        <v>0.50847458839416504</v>
      </c>
      <c r="P415" s="32">
        <v>47.500738249999998</v>
      </c>
      <c r="Q415" s="32">
        <v>343.2203369140625</v>
      </c>
      <c r="R415" s="5">
        <v>163</v>
      </c>
      <c r="S415" s="5">
        <v>83</v>
      </c>
      <c r="T415" s="16">
        <v>0.50920248031616211</v>
      </c>
      <c r="U415" s="17">
        <v>0.4038461446762085</v>
      </c>
      <c r="V415" s="32">
        <v>49.098897620000002</v>
      </c>
      <c r="W415" s="32"/>
      <c r="X415" s="17">
        <v>0.40714284777641302</v>
      </c>
      <c r="Y415" s="32">
        <v>48.456280939999999</v>
      </c>
      <c r="Z415" s="32">
        <v>311.42855834960938</v>
      </c>
      <c r="AA415" s="5">
        <v>163</v>
      </c>
      <c r="AB415" s="5">
        <v>83</v>
      </c>
      <c r="AC415" s="16">
        <v>0.50920248031616211</v>
      </c>
      <c r="AD415" s="17">
        <v>0.37704917788505549</v>
      </c>
      <c r="AE415" s="32">
        <v>48.873529910000002</v>
      </c>
      <c r="AF415" s="32">
        <v>296.7213134765625</v>
      </c>
      <c r="AG415" s="16"/>
      <c r="AH415" s="16"/>
      <c r="AI415" s="16"/>
      <c r="AJ415" s="16">
        <v>0.98799999999999999</v>
      </c>
      <c r="AK415" s="16"/>
      <c r="AL415" s="16">
        <v>1.200000010430813E-2</v>
      </c>
      <c r="AM415" s="16"/>
      <c r="AN415" s="16">
        <v>0.14199999999999999</v>
      </c>
      <c r="AO415" s="16">
        <v>0.42299999999999999</v>
      </c>
      <c r="AP415" s="5">
        <v>0</v>
      </c>
      <c r="AQ415" s="31">
        <v>11370.6103515625</v>
      </c>
      <c r="AR415" s="31">
        <v>12017.2</v>
      </c>
    </row>
    <row r="416" spans="1:44" x14ac:dyDescent="0.3">
      <c r="A416" s="4">
        <v>1000621050</v>
      </c>
      <c r="B416" s="3" t="s">
        <v>476</v>
      </c>
      <c r="C416" s="3" t="s">
        <v>1948</v>
      </c>
      <c r="D416" s="14">
        <v>95.725570678710938</v>
      </c>
      <c r="E416" s="14">
        <v>97.267135620117188</v>
      </c>
      <c r="F416" s="14">
        <v>92.277091979980469</v>
      </c>
      <c r="G416" s="14">
        <v>91.894020080566406</v>
      </c>
      <c r="H416" s="5">
        <v>129</v>
      </c>
      <c r="I416" s="15">
        <v>7</v>
      </c>
      <c r="J416" s="15">
        <v>12</v>
      </c>
      <c r="K416" s="3" t="s">
        <v>3875</v>
      </c>
      <c r="L416" s="3" t="s">
        <v>3910</v>
      </c>
      <c r="M416" s="3" t="s">
        <v>3917</v>
      </c>
      <c r="N416" s="3" t="s">
        <v>3923</v>
      </c>
      <c r="O416" s="17">
        <v>0.4237288236618042</v>
      </c>
      <c r="P416" s="32">
        <v>53.863719240000002</v>
      </c>
      <c r="Q416" s="32">
        <v>337.28814697265631</v>
      </c>
      <c r="R416" s="5">
        <v>84</v>
      </c>
      <c r="S416" s="5">
        <v>84</v>
      </c>
      <c r="T416" s="16">
        <v>1</v>
      </c>
      <c r="U416" s="17">
        <v>0.4237288236618042</v>
      </c>
      <c r="V416" s="32">
        <v>54.507251789999998</v>
      </c>
      <c r="W416" s="32">
        <v>337.28814697265631</v>
      </c>
      <c r="X416" s="17">
        <v>0.29729729890823359</v>
      </c>
      <c r="Y416" s="32">
        <v>54.162848889999999</v>
      </c>
      <c r="Z416" s="32">
        <v>277.02703857421881</v>
      </c>
      <c r="AA416" s="5">
        <v>84</v>
      </c>
      <c r="AB416" s="5">
        <v>84</v>
      </c>
      <c r="AC416" s="16">
        <v>1</v>
      </c>
      <c r="AD416" s="17">
        <v>0.29729729890823359</v>
      </c>
      <c r="AE416" s="32">
        <v>53.292377680000001</v>
      </c>
      <c r="AF416" s="32">
        <v>277.02703857421881</v>
      </c>
      <c r="AG416" s="16">
        <v>0.20200000000000001</v>
      </c>
      <c r="AH416" s="16"/>
      <c r="AI416" s="16"/>
      <c r="AJ416" s="16">
        <v>0.69000000000000006</v>
      </c>
      <c r="AK416" s="16">
        <v>0.109</v>
      </c>
      <c r="AL416" s="16">
        <v>0</v>
      </c>
      <c r="AM416" s="16"/>
      <c r="AN416" s="16">
        <v>0.19400000000000001</v>
      </c>
      <c r="AO416" s="16">
        <v>0.51939999999999997</v>
      </c>
      <c r="AP416" s="5">
        <v>1</v>
      </c>
      <c r="AQ416" s="31">
        <v>11419.2001953125</v>
      </c>
      <c r="AR416" s="31">
        <v>13095.81</v>
      </c>
    </row>
    <row r="417" spans="1:44" x14ac:dyDescent="0.3">
      <c r="A417" s="4">
        <v>1000613000</v>
      </c>
      <c r="B417" s="3" t="s">
        <v>475</v>
      </c>
      <c r="C417" s="3" t="s">
        <v>1946</v>
      </c>
      <c r="D417" s="14">
        <v>82.034904479980469</v>
      </c>
      <c r="E417" s="14">
        <v>83.487739562988281</v>
      </c>
      <c r="F417" s="14">
        <v>79.509613037109375</v>
      </c>
      <c r="G417" s="14">
        <v>79.809059143066406</v>
      </c>
      <c r="H417" s="5">
        <v>232</v>
      </c>
      <c r="I417" s="15">
        <v>6</v>
      </c>
      <c r="J417" s="15">
        <v>8</v>
      </c>
      <c r="K417" s="3" t="s">
        <v>3875</v>
      </c>
      <c r="L417" s="3" t="s">
        <v>3910</v>
      </c>
      <c r="M417" s="3" t="s">
        <v>3917</v>
      </c>
      <c r="N417" s="3" t="s">
        <v>3921</v>
      </c>
      <c r="O417" s="17">
        <v>0.32679739594459528</v>
      </c>
      <c r="P417" s="32">
        <v>48.315595909999999</v>
      </c>
      <c r="Q417" s="32">
        <v>320.9150390625</v>
      </c>
      <c r="R417" s="5">
        <v>410</v>
      </c>
      <c r="S417" s="5">
        <v>258</v>
      </c>
      <c r="T417" s="16">
        <v>0.62926828861236572</v>
      </c>
      <c r="U417" s="17">
        <v>0.24418604373931879</v>
      </c>
      <c r="V417" s="32">
        <v>48.942126360000003</v>
      </c>
      <c r="W417" s="32">
        <v>291.8604736328125</v>
      </c>
      <c r="X417" s="17">
        <v>0.23529411852359769</v>
      </c>
      <c r="Y417" s="32">
        <v>45.881125570000002</v>
      </c>
      <c r="Z417" s="32">
        <v>256.20913696289063</v>
      </c>
      <c r="AA417" s="5">
        <v>409</v>
      </c>
      <c r="AB417" s="5">
        <v>257</v>
      </c>
      <c r="AC417" s="16">
        <v>0.62926828861236572</v>
      </c>
      <c r="AD417" s="17">
        <v>0.17441859841346741</v>
      </c>
      <c r="AE417" s="32">
        <v>46.43999273</v>
      </c>
      <c r="AF417" s="32"/>
      <c r="AG417" s="16"/>
      <c r="AH417" s="16">
        <v>3.4000000000000002E-2</v>
      </c>
      <c r="AI417" s="16"/>
      <c r="AJ417" s="16">
        <v>0.94000000000000006</v>
      </c>
      <c r="AK417" s="16"/>
      <c r="AL417" s="16">
        <v>2.60000005364418E-2</v>
      </c>
      <c r="AM417" s="16"/>
      <c r="AN417" s="16">
        <v>0.14699999999999999</v>
      </c>
      <c r="AO417" s="16">
        <v>0.49299999999999999</v>
      </c>
      <c r="AP417" s="5">
        <v>0</v>
      </c>
      <c r="AQ417" s="31">
        <v>5683.93017578125</v>
      </c>
      <c r="AR417" s="31">
        <v>6844.61</v>
      </c>
    </row>
    <row r="418" spans="1:44" x14ac:dyDescent="0.3">
      <c r="A418" s="4">
        <v>801252000</v>
      </c>
      <c r="B418" s="3" t="s">
        <v>383</v>
      </c>
      <c r="C418" s="3" t="s">
        <v>1586</v>
      </c>
      <c r="D418" s="14">
        <v>78.904838562011719</v>
      </c>
      <c r="E418" s="14">
        <v>79.107528686523438</v>
      </c>
      <c r="F418" s="14">
        <v>87.621673583984375</v>
      </c>
      <c r="G418" s="14">
        <v>87.827995300292969</v>
      </c>
      <c r="H418" s="5">
        <v>1139</v>
      </c>
      <c r="I418" s="15">
        <v>6</v>
      </c>
      <c r="J418" s="15">
        <v>8</v>
      </c>
      <c r="K418" s="3" t="s">
        <v>3832</v>
      </c>
      <c r="L418" s="3" t="s">
        <v>3908</v>
      </c>
      <c r="M418" s="3" t="s">
        <v>3917</v>
      </c>
      <c r="N418" s="3" t="s">
        <v>3923</v>
      </c>
      <c r="O418" s="17">
        <v>0.38209816813468928</v>
      </c>
      <c r="P418" s="32">
        <v>47.047138869999998</v>
      </c>
      <c r="Q418" s="32">
        <v>312.99325561523438</v>
      </c>
      <c r="R418" s="5">
        <v>2066</v>
      </c>
      <c r="S418" s="5">
        <v>1380</v>
      </c>
      <c r="T418" s="16">
        <v>0.66795742511749268</v>
      </c>
      <c r="U418" s="17">
        <v>0.27963525056838989</v>
      </c>
      <c r="V418" s="32">
        <v>47.173078150000002</v>
      </c>
      <c r="W418" s="32">
        <v>283.43466186523438</v>
      </c>
      <c r="X418" s="17">
        <v>0.50767755508422852</v>
      </c>
      <c r="Y418" s="32">
        <v>51.14307737</v>
      </c>
      <c r="Z418" s="32">
        <v>329.65451049804688</v>
      </c>
      <c r="AA418" s="5">
        <v>2079</v>
      </c>
      <c r="AB418" s="5">
        <v>1392</v>
      </c>
      <c r="AC418" s="16">
        <v>0.66795742511749268</v>
      </c>
      <c r="AD418" s="17">
        <v>0.40544629096984858</v>
      </c>
      <c r="AE418" s="32">
        <v>50.986868170000001</v>
      </c>
      <c r="AF418" s="32">
        <v>296.67172241210938</v>
      </c>
      <c r="AG418" s="16">
        <v>3.7999999999999999E-2</v>
      </c>
      <c r="AH418" s="16">
        <v>0.187</v>
      </c>
      <c r="AI418" s="16">
        <v>0.01</v>
      </c>
      <c r="AJ418" s="16">
        <v>0.67200000000000004</v>
      </c>
      <c r="AK418" s="16">
        <v>8.3000000000000004E-2</v>
      </c>
      <c r="AL418" s="16">
        <v>1.099999994039536E-2</v>
      </c>
      <c r="AM418" s="16">
        <v>6.5000000000000002E-2</v>
      </c>
      <c r="AN418" s="16">
        <v>0.14899999999999999</v>
      </c>
      <c r="AO418" s="16">
        <v>0.52200000000000002</v>
      </c>
      <c r="AP418" s="5">
        <v>0</v>
      </c>
      <c r="AQ418" s="31">
        <v>6856.580078125</v>
      </c>
      <c r="AR418" s="31">
        <v>9156.6200000000008</v>
      </c>
    </row>
    <row r="419" spans="1:44" x14ac:dyDescent="0.3">
      <c r="A419" s="4">
        <v>731063000</v>
      </c>
      <c r="B419" s="3" t="s">
        <v>348</v>
      </c>
      <c r="C419" s="3" t="s">
        <v>1521</v>
      </c>
      <c r="D419" s="14">
        <v>76.722068786621094</v>
      </c>
      <c r="E419" s="14">
        <v>79.8310546875</v>
      </c>
      <c r="F419" s="14">
        <v>86.614425659179688</v>
      </c>
      <c r="G419" s="14">
        <v>86.450721740722656</v>
      </c>
      <c r="H419" s="5">
        <v>242</v>
      </c>
      <c r="I419" s="15">
        <v>7</v>
      </c>
      <c r="J419" s="15">
        <v>8</v>
      </c>
      <c r="K419" s="3" t="s">
        <v>3866</v>
      </c>
      <c r="L419" s="3" t="s">
        <v>3907</v>
      </c>
      <c r="M419" s="3" t="s">
        <v>3917</v>
      </c>
      <c r="N419" s="3" t="s">
        <v>3923</v>
      </c>
      <c r="O419" s="17">
        <v>0.31999999284744263</v>
      </c>
      <c r="P419" s="32">
        <v>46.162575199999999</v>
      </c>
      <c r="Q419" s="32">
        <v>305.33334350585938</v>
      </c>
      <c r="R419" s="5">
        <v>430</v>
      </c>
      <c r="S419" s="5">
        <v>232</v>
      </c>
      <c r="T419" s="16">
        <v>0.53953486680984497</v>
      </c>
      <c r="U419" s="17">
        <v>0.23364485800266269</v>
      </c>
      <c r="V419" s="32">
        <v>47.465291059999998</v>
      </c>
      <c r="W419" s="32">
        <v>274.766357421875</v>
      </c>
      <c r="X419" s="17">
        <v>0.3377777636051178</v>
      </c>
      <c r="Y419" s="32">
        <v>50.489716600000001</v>
      </c>
      <c r="Z419" s="32">
        <v>283.5555419921875</v>
      </c>
      <c r="AA419" s="5">
        <v>430</v>
      </c>
      <c r="AB419" s="5">
        <v>232</v>
      </c>
      <c r="AC419" s="16">
        <v>0.53953486680984497</v>
      </c>
      <c r="AD419" s="17">
        <v>0.16822430491447449</v>
      </c>
      <c r="AE419" s="32">
        <v>50.205930629999997</v>
      </c>
      <c r="AF419" s="32"/>
      <c r="AG419" s="16"/>
      <c r="AH419" s="16">
        <v>4.4999999999999998E-2</v>
      </c>
      <c r="AI419" s="16"/>
      <c r="AJ419" s="16">
        <v>0.76</v>
      </c>
      <c r="AK419" s="16">
        <v>5.3999999999999999E-2</v>
      </c>
      <c r="AL419" s="16">
        <v>0.14000000059604639</v>
      </c>
      <c r="AM419" s="16"/>
      <c r="AN419" s="16">
        <v>0.11600000000000001</v>
      </c>
      <c r="AO419" s="16">
        <v>0.42599999999999999</v>
      </c>
      <c r="AP419" s="5">
        <v>0</v>
      </c>
      <c r="AQ419" s="31">
        <v>8075.7099609375</v>
      </c>
      <c r="AR419" s="31">
        <v>8708.7199999999993</v>
      </c>
    </row>
    <row r="420" spans="1:44" x14ac:dyDescent="0.3">
      <c r="A420" s="4">
        <v>1121033000</v>
      </c>
      <c r="B420" s="3" t="s">
        <v>528</v>
      </c>
      <c r="C420" s="3" t="s">
        <v>2044</v>
      </c>
      <c r="D420" s="14">
        <v>86.783950805664063</v>
      </c>
      <c r="E420" s="14">
        <v>85.931640625</v>
      </c>
      <c r="F420" s="14">
        <v>84.877914428710938</v>
      </c>
      <c r="G420" s="14">
        <v>84.4013671875</v>
      </c>
      <c r="H420" s="5">
        <v>163</v>
      </c>
      <c r="I420" s="15">
        <v>6</v>
      </c>
      <c r="J420" s="15">
        <v>8</v>
      </c>
      <c r="K420" s="3" t="s">
        <v>3816</v>
      </c>
      <c r="L420" s="3" t="s">
        <v>3907</v>
      </c>
      <c r="M420" s="3" t="s">
        <v>3917</v>
      </c>
      <c r="N420" s="3" t="s">
        <v>3921</v>
      </c>
      <c r="O420" s="17">
        <v>0.39189189672470093</v>
      </c>
      <c r="P420" s="32">
        <v>50.240140089999997</v>
      </c>
      <c r="Q420" s="32">
        <v>331.75674438476563</v>
      </c>
      <c r="R420" s="5">
        <v>295</v>
      </c>
      <c r="S420" s="5">
        <v>191</v>
      </c>
      <c r="T420" s="16">
        <v>0.64745759963989258</v>
      </c>
      <c r="U420" s="17">
        <v>0.32989689707756042</v>
      </c>
      <c r="V420" s="32">
        <v>49.929153110000001</v>
      </c>
      <c r="W420" s="32">
        <v>310.30926513671881</v>
      </c>
      <c r="X420" s="17">
        <v>0.19594594836235049</v>
      </c>
      <c r="Y420" s="32">
        <v>49.363315669999999</v>
      </c>
      <c r="Z420" s="32">
        <v>268.24325561523438</v>
      </c>
      <c r="AA420" s="5">
        <v>294</v>
      </c>
      <c r="AB420" s="5">
        <v>190</v>
      </c>
      <c r="AC420" s="16">
        <v>0.64745759963989258</v>
      </c>
      <c r="AD420" s="17">
        <v>0.17525772750377661</v>
      </c>
      <c r="AE420" s="32">
        <v>49.043913320000001</v>
      </c>
      <c r="AF420" s="32"/>
      <c r="AG420" s="16"/>
      <c r="AH420" s="16">
        <v>4.2999999999999997E-2</v>
      </c>
      <c r="AI420" s="16"/>
      <c r="AJ420" s="16">
        <v>0.92600000000000005</v>
      </c>
      <c r="AK420" s="16"/>
      <c r="AL420" s="16">
        <v>3.0999999493360519E-2</v>
      </c>
      <c r="AM420" s="16"/>
      <c r="AN420" s="16">
        <v>0.16</v>
      </c>
      <c r="AO420" s="16">
        <v>0.61199999999999999</v>
      </c>
      <c r="AP420" s="5">
        <v>0</v>
      </c>
      <c r="AQ420" s="31">
        <v>4802.1201171875</v>
      </c>
      <c r="AR420" s="31">
        <v>8707.18</v>
      </c>
    </row>
    <row r="421" spans="1:44" x14ac:dyDescent="0.3">
      <c r="A421" s="4">
        <v>1020853000</v>
      </c>
      <c r="B421" s="3" t="s">
        <v>483</v>
      </c>
      <c r="C421" s="3" t="s">
        <v>1962</v>
      </c>
      <c r="D421" s="14">
        <v>82.216201782226563</v>
      </c>
      <c r="E421" s="14">
        <v>79.632331848144531</v>
      </c>
      <c r="F421" s="14">
        <v>84.655960083007813</v>
      </c>
      <c r="G421" s="14">
        <v>86.087013244628906</v>
      </c>
      <c r="H421" s="5">
        <v>183</v>
      </c>
      <c r="I421" s="15">
        <v>6</v>
      </c>
      <c r="J421" s="15">
        <v>8</v>
      </c>
      <c r="K421" s="3" t="s">
        <v>3904</v>
      </c>
      <c r="L421" s="3" t="s">
        <v>3911</v>
      </c>
      <c r="M421" s="3" t="s">
        <v>3917</v>
      </c>
      <c r="N421" s="3" t="s">
        <v>3921</v>
      </c>
      <c r="O421" s="17">
        <v>0.39080458879470831</v>
      </c>
      <c r="P421" s="32">
        <v>48.389066849999999</v>
      </c>
      <c r="Q421" s="32">
        <v>319.54022216796881</v>
      </c>
      <c r="R421" s="5">
        <v>369</v>
      </c>
      <c r="S421" s="5">
        <v>208</v>
      </c>
      <c r="T421" s="16">
        <v>0.56368565559387207</v>
      </c>
      <c r="U421" s="17">
        <v>0.21348313987255099</v>
      </c>
      <c r="V421" s="32">
        <v>47.385031769999998</v>
      </c>
      <c r="W421" s="32">
        <v>270.78652954101563</v>
      </c>
      <c r="X421" s="17">
        <v>0.3333333432674408</v>
      </c>
      <c r="Y421" s="32">
        <v>49.219342300000001</v>
      </c>
      <c r="Z421" s="32">
        <v>285.63217163085938</v>
      </c>
      <c r="AA421" s="5">
        <v>369</v>
      </c>
      <c r="AB421" s="5">
        <v>208</v>
      </c>
      <c r="AC421" s="16">
        <v>0.56368565559387207</v>
      </c>
      <c r="AD421" s="17">
        <v>0.2022471874952316</v>
      </c>
      <c r="AE421" s="32">
        <v>49.999704029999997</v>
      </c>
      <c r="AF421" s="32">
        <v>242.6966247558594</v>
      </c>
      <c r="AG421" s="16"/>
      <c r="AH421" s="16"/>
      <c r="AI421" s="16"/>
      <c r="AJ421" s="16">
        <v>0.92900000000000005</v>
      </c>
      <c r="AK421" s="16">
        <v>4.9000000000000002E-2</v>
      </c>
      <c r="AL421" s="16">
        <v>2.199999988079071E-2</v>
      </c>
      <c r="AM421" s="16"/>
      <c r="AN421" s="16">
        <v>0.153</v>
      </c>
      <c r="AO421" s="16">
        <v>0.48399999999999999</v>
      </c>
      <c r="AP421" s="5">
        <v>0</v>
      </c>
      <c r="AQ421" s="31">
        <v>8451.990234375</v>
      </c>
      <c r="AR421" s="31">
        <v>8930.69</v>
      </c>
    </row>
    <row r="422" spans="1:44" x14ac:dyDescent="0.3">
      <c r="A422" s="4">
        <v>1081441050</v>
      </c>
      <c r="B422" s="3" t="s">
        <v>515</v>
      </c>
      <c r="C422" s="3" t="s">
        <v>2018</v>
      </c>
      <c r="D422" s="14">
        <v>89.492591857910156</v>
      </c>
      <c r="E422" s="14">
        <v>92.994247436523438</v>
      </c>
      <c r="F422" s="14">
        <v>95.659843444824219</v>
      </c>
      <c r="G422" s="14">
        <v>95.795600891113281</v>
      </c>
      <c r="H422" s="5">
        <v>94</v>
      </c>
      <c r="I422" s="15">
        <v>7</v>
      </c>
      <c r="J422" s="15">
        <v>12</v>
      </c>
      <c r="K422" s="3" t="s">
        <v>3853</v>
      </c>
      <c r="L422" s="3" t="s">
        <v>3907</v>
      </c>
      <c r="M422" s="3" t="s">
        <v>3916</v>
      </c>
      <c r="N422" s="3" t="s">
        <v>3921</v>
      </c>
      <c r="O422" s="17">
        <v>0.46341463923454279</v>
      </c>
      <c r="P422" s="32">
        <v>51.337812569999997</v>
      </c>
      <c r="Q422" s="32">
        <v>319.51220703125</v>
      </c>
      <c r="R422" s="5">
        <v>53</v>
      </c>
      <c r="S422" s="5">
        <v>32</v>
      </c>
      <c r="T422" s="16">
        <v>0.60377359390258789</v>
      </c>
      <c r="U422" s="17">
        <v>0.47999998927116388</v>
      </c>
      <c r="V422" s="32">
        <v>52.781548100000002</v>
      </c>
      <c r="W422" s="32">
        <v>328</v>
      </c>
      <c r="X422" s="17">
        <v>0.56097561120986938</v>
      </c>
      <c r="Y422" s="32">
        <v>56.357095209999997</v>
      </c>
      <c r="Z422" s="32">
        <v>351.21951293945313</v>
      </c>
      <c r="AA422" s="5">
        <v>53</v>
      </c>
      <c r="AB422" s="5">
        <v>32</v>
      </c>
      <c r="AC422" s="16">
        <v>0.60377359390258789</v>
      </c>
      <c r="AD422" s="17">
        <v>0.3333333432674408</v>
      </c>
      <c r="AE422" s="32">
        <v>55.504640430000002</v>
      </c>
      <c r="AF422" s="32"/>
      <c r="AG422" s="16"/>
      <c r="AH422" s="16"/>
      <c r="AI422" s="16"/>
      <c r="AJ422" s="16">
        <v>0.97899999999999998</v>
      </c>
      <c r="AK422" s="16"/>
      <c r="AL422" s="16">
        <v>2.0999999716877941E-2</v>
      </c>
      <c r="AM422" s="16"/>
      <c r="AN422" s="16">
        <v>0.128</v>
      </c>
      <c r="AO422" s="16">
        <v>0.58199999999999996</v>
      </c>
      <c r="AP422" s="5">
        <v>0</v>
      </c>
      <c r="AQ422" s="31">
        <v>10357.4404296875</v>
      </c>
      <c r="AR422" s="31">
        <v>11689.5</v>
      </c>
    </row>
    <row r="423" spans="1:44" x14ac:dyDescent="0.3">
      <c r="A423" s="4">
        <v>191443000</v>
      </c>
      <c r="B423" s="3" t="s">
        <v>82</v>
      </c>
      <c r="C423" s="3" t="s">
        <v>769</v>
      </c>
      <c r="D423" s="14">
        <v>85.562294006347656</v>
      </c>
      <c r="E423" s="14">
        <v>87.673538208007813</v>
      </c>
      <c r="F423" s="14">
        <v>88.604637145996094</v>
      </c>
      <c r="G423" s="14">
        <v>89.409835815429688</v>
      </c>
      <c r="H423" s="5">
        <v>173</v>
      </c>
      <c r="I423" s="15">
        <v>6</v>
      </c>
      <c r="J423" s="15">
        <v>8</v>
      </c>
      <c r="K423" s="3" t="s">
        <v>3878</v>
      </c>
      <c r="L423" s="3" t="s">
        <v>3914</v>
      </c>
      <c r="M423" s="3" t="s">
        <v>3917</v>
      </c>
      <c r="N423" s="3" t="s">
        <v>3921</v>
      </c>
      <c r="O423" s="17">
        <v>0.39751553535461431</v>
      </c>
      <c r="P423" s="32">
        <v>49.745063799999997</v>
      </c>
      <c r="Q423" s="32">
        <v>328.57144165039063</v>
      </c>
      <c r="R423" s="5">
        <v>344</v>
      </c>
      <c r="S423" s="5">
        <v>187</v>
      </c>
      <c r="T423" s="16">
        <v>0.54360467195510864</v>
      </c>
      <c r="U423" s="17">
        <v>0.26506024599075317</v>
      </c>
      <c r="V423" s="32">
        <v>50.632657770000002</v>
      </c>
      <c r="W423" s="32">
        <v>298.795166015625</v>
      </c>
      <c r="X423" s="17">
        <v>0.37888199090957642</v>
      </c>
      <c r="Y423" s="32">
        <v>51.780682820000003</v>
      </c>
      <c r="Z423" s="32">
        <v>310.55902099609381</v>
      </c>
      <c r="AA423" s="5">
        <v>345</v>
      </c>
      <c r="AB423" s="5">
        <v>188</v>
      </c>
      <c r="AC423" s="16">
        <v>0.54360467195510864</v>
      </c>
      <c r="AD423" s="17">
        <v>0.26506024599075317</v>
      </c>
      <c r="AE423" s="32">
        <v>51.88380059</v>
      </c>
      <c r="AF423" s="32">
        <v>275.90362548828131</v>
      </c>
      <c r="AG423" s="16"/>
      <c r="AH423" s="16">
        <v>2.9000000000000001E-2</v>
      </c>
      <c r="AI423" s="16"/>
      <c r="AJ423" s="16">
        <v>0.93600000000000005</v>
      </c>
      <c r="AK423" s="16">
        <v>2.9000000000000001E-2</v>
      </c>
      <c r="AL423" s="16">
        <v>6.0000000521540642E-3</v>
      </c>
      <c r="AM423" s="16"/>
      <c r="AN423" s="16">
        <v>0.156</v>
      </c>
      <c r="AO423" s="16">
        <v>0.44600000000000001</v>
      </c>
      <c r="AP423" s="5">
        <v>0</v>
      </c>
      <c r="AQ423" s="31">
        <v>9682.4404296875</v>
      </c>
      <c r="AR423" s="31">
        <v>9875.74</v>
      </c>
    </row>
    <row r="424" spans="1:44" x14ac:dyDescent="0.3">
      <c r="A424" s="4">
        <v>1000632050</v>
      </c>
      <c r="B424" s="3" t="s">
        <v>477</v>
      </c>
      <c r="C424" s="3" t="s">
        <v>1950</v>
      </c>
      <c r="D424" s="14">
        <v>81.116363525390625</v>
      </c>
      <c r="E424" s="14">
        <v>82.754730224609375</v>
      </c>
      <c r="F424" s="14">
        <v>87.281486511230469</v>
      </c>
      <c r="G424" s="14">
        <v>88.127212524414063</v>
      </c>
      <c r="H424" s="5">
        <v>532</v>
      </c>
      <c r="I424" s="15">
        <v>7</v>
      </c>
      <c r="J424" s="15">
        <v>8</v>
      </c>
      <c r="K424" s="3" t="s">
        <v>3875</v>
      </c>
      <c r="L424" s="3" t="s">
        <v>3910</v>
      </c>
      <c r="M424" s="3" t="s">
        <v>3919</v>
      </c>
      <c r="N424" s="3" t="s">
        <v>3921</v>
      </c>
      <c r="O424" s="17">
        <v>0.29423868656158447</v>
      </c>
      <c r="P424" s="32">
        <v>47.943358920000001</v>
      </c>
      <c r="Q424" s="32">
        <v>285.59671020507813</v>
      </c>
      <c r="R424" s="5">
        <v>948</v>
      </c>
      <c r="S424" s="5">
        <v>776</v>
      </c>
      <c r="T424" s="16">
        <v>0.81856542825698853</v>
      </c>
      <c r="U424" s="17">
        <v>0.29423868656158447</v>
      </c>
      <c r="V424" s="32">
        <v>48.646083400000002</v>
      </c>
      <c r="W424" s="32">
        <v>285.59671020507813</v>
      </c>
      <c r="X424" s="17">
        <v>0.34567901492118841</v>
      </c>
      <c r="Y424" s="32">
        <v>50.922412469999998</v>
      </c>
      <c r="Z424" s="32">
        <v>283.33334350585938</v>
      </c>
      <c r="AA424" s="5">
        <v>948</v>
      </c>
      <c r="AB424" s="5">
        <v>778</v>
      </c>
      <c r="AC424" s="16">
        <v>0.81856542825698853</v>
      </c>
      <c r="AD424" s="17">
        <v>0.34567901492118841</v>
      </c>
      <c r="AE424" s="32">
        <v>51.15653227</v>
      </c>
      <c r="AF424" s="32">
        <v>283.33334350585938</v>
      </c>
      <c r="AG424" s="16">
        <v>0.35</v>
      </c>
      <c r="AH424" s="16">
        <v>6.2E-2</v>
      </c>
      <c r="AI424" s="16"/>
      <c r="AJ424" s="16">
        <v>0.51100000000000001</v>
      </c>
      <c r="AK424" s="16">
        <v>7.1000000000000008E-2</v>
      </c>
      <c r="AL424" s="16">
        <v>6.0000000521540642E-3</v>
      </c>
      <c r="AM424" s="16"/>
      <c r="AN424" s="16">
        <v>0.113</v>
      </c>
      <c r="AO424" s="16">
        <v>0.41410000000000002</v>
      </c>
      <c r="AP424" s="5">
        <v>1</v>
      </c>
      <c r="AQ424" s="31">
        <v>8543.009765625</v>
      </c>
      <c r="AR424" s="31">
        <v>9717.68</v>
      </c>
    </row>
    <row r="425" spans="1:44" x14ac:dyDescent="0.3">
      <c r="A425" s="4">
        <v>570011050</v>
      </c>
      <c r="B425" s="3" t="s">
        <v>291</v>
      </c>
      <c r="C425" s="3" t="s">
        <v>1407</v>
      </c>
      <c r="D425" s="14">
        <v>82.360794067382813</v>
      </c>
      <c r="E425" s="14">
        <v>81.618927001953125</v>
      </c>
      <c r="F425" s="14">
        <v>85.61407470703125</v>
      </c>
      <c r="G425" s="14">
        <v>84.078445434570313</v>
      </c>
      <c r="H425" s="5">
        <v>210</v>
      </c>
      <c r="I425" s="15">
        <v>7</v>
      </c>
      <c r="J425" s="15">
        <v>12</v>
      </c>
      <c r="K425" s="3" t="s">
        <v>3880</v>
      </c>
      <c r="L425" s="3" t="s">
        <v>3909</v>
      </c>
      <c r="M425" s="3" t="s">
        <v>3917</v>
      </c>
      <c r="N425" s="3" t="s">
        <v>3921</v>
      </c>
      <c r="O425" s="17">
        <v>0.49504950642585749</v>
      </c>
      <c r="P425" s="32">
        <v>48.447662600000001</v>
      </c>
      <c r="Q425" s="32">
        <v>334.65347290039063</v>
      </c>
      <c r="R425" s="5">
        <v>127</v>
      </c>
      <c r="S425" s="5">
        <v>53</v>
      </c>
      <c r="T425" s="16">
        <v>0.41732284426689148</v>
      </c>
      <c r="U425" s="17">
        <v>0.32432430982589722</v>
      </c>
      <c r="V425" s="32">
        <v>48.187365200000002</v>
      </c>
      <c r="W425" s="32"/>
      <c r="X425" s="17">
        <v>0.57281553745269775</v>
      </c>
      <c r="Y425" s="32">
        <v>49.840832460000001</v>
      </c>
      <c r="Z425" s="32">
        <v>338.8349609375</v>
      </c>
      <c r="AA425" s="5">
        <v>126</v>
      </c>
      <c r="AB425" s="5">
        <v>53</v>
      </c>
      <c r="AC425" s="16">
        <v>0.41732284426689148</v>
      </c>
      <c r="AD425" s="17">
        <v>0.4375</v>
      </c>
      <c r="AE425" s="32">
        <v>48.86081274</v>
      </c>
      <c r="AF425" s="32">
        <v>287.5</v>
      </c>
      <c r="AG425" s="16"/>
      <c r="AH425" s="16"/>
      <c r="AI425" s="16"/>
      <c r="AJ425" s="16">
        <v>0.97099999999999997</v>
      </c>
      <c r="AK425" s="16"/>
      <c r="AL425" s="16">
        <v>2.899999916553497E-2</v>
      </c>
      <c r="AM425" s="16"/>
      <c r="AN425" s="16">
        <v>0.105</v>
      </c>
      <c r="AO425" s="16">
        <v>0.222</v>
      </c>
      <c r="AP425" s="5">
        <v>0</v>
      </c>
      <c r="AQ425" s="31">
        <v>8521.4599609375</v>
      </c>
      <c r="AR425" s="31">
        <v>10165.68</v>
      </c>
    </row>
    <row r="426" spans="1:44" x14ac:dyDescent="0.3">
      <c r="A426" s="4">
        <v>801191050</v>
      </c>
      <c r="B426" s="3" t="s">
        <v>380</v>
      </c>
      <c r="C426" s="3" t="s">
        <v>1581</v>
      </c>
      <c r="D426" s="14">
        <v>78.197074890136719</v>
      </c>
      <c r="E426" s="14">
        <v>78.071441650390625</v>
      </c>
      <c r="F426" s="14">
        <v>84.996368408203125</v>
      </c>
      <c r="G426" s="14">
        <v>87.239036560058594</v>
      </c>
      <c r="H426" s="5">
        <v>260</v>
      </c>
      <c r="I426" s="15">
        <v>7</v>
      </c>
      <c r="J426" s="15">
        <v>12</v>
      </c>
      <c r="K426" s="3" t="s">
        <v>3832</v>
      </c>
      <c r="L426" s="3" t="s">
        <v>3908</v>
      </c>
      <c r="M426" s="3" t="s">
        <v>3916</v>
      </c>
      <c r="N426" s="3" t="s">
        <v>3921</v>
      </c>
      <c r="O426" s="17">
        <v>0.39344263076782232</v>
      </c>
      <c r="P426" s="32">
        <v>46.760320610000001</v>
      </c>
      <c r="Q426" s="32">
        <v>296.7213134765625</v>
      </c>
      <c r="R426" s="5">
        <v>185</v>
      </c>
      <c r="S426" s="5">
        <v>88</v>
      </c>
      <c r="T426" s="16">
        <v>0.47567567229270941</v>
      </c>
      <c r="U426" s="17">
        <v>0.31481480598449713</v>
      </c>
      <c r="V426" s="32">
        <v>46.754631240000002</v>
      </c>
      <c r="W426" s="32"/>
      <c r="X426" s="17">
        <v>0.38405796885490417</v>
      </c>
      <c r="Y426" s="32">
        <v>49.440150889999998</v>
      </c>
      <c r="Z426" s="32">
        <v>290.5797119140625</v>
      </c>
      <c r="AA426" s="5">
        <v>185</v>
      </c>
      <c r="AB426" s="5">
        <v>88</v>
      </c>
      <c r="AC426" s="16">
        <v>0.47567567229270941</v>
      </c>
      <c r="AD426" s="17">
        <v>0.32758620381355291</v>
      </c>
      <c r="AE426" s="32">
        <v>50.652918960000001</v>
      </c>
      <c r="AF426" s="32">
        <v>260.34481811523438</v>
      </c>
      <c r="AG426" s="16"/>
      <c r="AH426" s="16">
        <v>4.5999999999999999E-2</v>
      </c>
      <c r="AI426" s="16"/>
      <c r="AJ426" s="16">
        <v>0.93100000000000005</v>
      </c>
      <c r="AK426" s="16"/>
      <c r="AL426" s="16">
        <v>2.300000004470348E-2</v>
      </c>
      <c r="AM426" s="16">
        <v>3.5000000000000003E-2</v>
      </c>
      <c r="AN426" s="16">
        <v>0.14199999999999999</v>
      </c>
      <c r="AO426" s="16">
        <v>0.32300000000000001</v>
      </c>
      <c r="AP426" s="5">
        <v>0</v>
      </c>
      <c r="AQ426" s="31">
        <v>9395.0302734375</v>
      </c>
      <c r="AR426" s="31">
        <v>10060.58</v>
      </c>
    </row>
    <row r="427" spans="1:44" x14ac:dyDescent="0.3">
      <c r="A427" s="4">
        <v>240873000</v>
      </c>
      <c r="B427" s="3" t="s">
        <v>104</v>
      </c>
      <c r="C427" s="3" t="s">
        <v>828</v>
      </c>
      <c r="D427" s="14">
        <v>88.745811462402344</v>
      </c>
      <c r="E427" s="14">
        <v>87.791091918945313</v>
      </c>
      <c r="F427" s="14">
        <v>88.687995910644531</v>
      </c>
      <c r="G427" s="14">
        <v>84.851043701171875</v>
      </c>
      <c r="H427" s="5">
        <v>428</v>
      </c>
      <c r="I427" s="15">
        <v>7</v>
      </c>
      <c r="J427" s="15">
        <v>8</v>
      </c>
      <c r="K427" s="3" t="s">
        <v>3836</v>
      </c>
      <c r="L427" s="3" t="s">
        <v>3914</v>
      </c>
      <c r="M427" s="3" t="s">
        <v>3916</v>
      </c>
      <c r="N427" s="3" t="s">
        <v>3923</v>
      </c>
      <c r="O427" s="17">
        <v>0.48641976714134222</v>
      </c>
      <c r="P427" s="32">
        <v>51.035179550000002</v>
      </c>
      <c r="Q427" s="32">
        <v>358.02468872070313</v>
      </c>
      <c r="R427" s="5">
        <v>792</v>
      </c>
      <c r="S427" s="5">
        <v>182</v>
      </c>
      <c r="T427" s="16">
        <v>0.22979797422885889</v>
      </c>
      <c r="U427" s="17">
        <v>0.30588236451148992</v>
      </c>
      <c r="V427" s="32">
        <v>50.680134789999997</v>
      </c>
      <c r="W427" s="32">
        <v>314.11764526367188</v>
      </c>
      <c r="X427" s="17">
        <v>0.52709358930587769</v>
      </c>
      <c r="Y427" s="32">
        <v>51.834752330000001</v>
      </c>
      <c r="Z427" s="32">
        <v>349.0147705078125</v>
      </c>
      <c r="AA427" s="5">
        <v>792</v>
      </c>
      <c r="AB427" s="5">
        <v>182</v>
      </c>
      <c r="AC427" s="16">
        <v>0.22979797422885889</v>
      </c>
      <c r="AD427" s="17">
        <v>0.32941177487373352</v>
      </c>
      <c r="AE427" s="32">
        <v>49.298886099999997</v>
      </c>
      <c r="AF427" s="32">
        <v>280</v>
      </c>
      <c r="AG427" s="16"/>
      <c r="AH427" s="16">
        <v>4.9000000000000002E-2</v>
      </c>
      <c r="AI427" s="16"/>
      <c r="AJ427" s="16">
        <v>0.89</v>
      </c>
      <c r="AK427" s="16">
        <v>4.2000000000000003E-2</v>
      </c>
      <c r="AL427" s="16">
        <v>1.8999999389052391E-2</v>
      </c>
      <c r="AM427" s="16"/>
      <c r="AN427" s="16">
        <v>0.11</v>
      </c>
      <c r="AO427" s="16">
        <v>7.2000000000000008E-2</v>
      </c>
      <c r="AP427" s="5">
        <v>0</v>
      </c>
      <c r="AQ427" s="31">
        <v>10759.3095703125</v>
      </c>
      <c r="AR427" s="31">
        <v>10996.76</v>
      </c>
    </row>
    <row r="428" spans="1:44" x14ac:dyDescent="0.3">
      <c r="A428" s="4">
        <v>141303000</v>
      </c>
      <c r="B428" s="3" t="s">
        <v>62</v>
      </c>
      <c r="C428" s="3" t="s">
        <v>714</v>
      </c>
      <c r="D428" s="14">
        <v>88.064140319824219</v>
      </c>
      <c r="E428" s="14">
        <v>84.4468994140625</v>
      </c>
      <c r="F428" s="14">
        <v>83.522300720214844</v>
      </c>
      <c r="G428" s="14">
        <v>81.673332214355469</v>
      </c>
      <c r="H428" s="5">
        <v>180</v>
      </c>
      <c r="I428" s="15">
        <v>6</v>
      </c>
      <c r="J428" s="15">
        <v>8</v>
      </c>
      <c r="K428" s="3" t="s">
        <v>3864</v>
      </c>
      <c r="L428" s="3" t="s">
        <v>3909</v>
      </c>
      <c r="M428" s="3" t="s">
        <v>3917</v>
      </c>
      <c r="N428" s="3" t="s">
        <v>3923</v>
      </c>
      <c r="O428" s="17">
        <v>0.5</v>
      </c>
      <c r="P428" s="32">
        <v>50.75893516</v>
      </c>
      <c r="Q428" s="32">
        <v>351.1494140625</v>
      </c>
      <c r="R428" s="5">
        <v>347</v>
      </c>
      <c r="S428" s="5">
        <v>133</v>
      </c>
      <c r="T428" s="16">
        <v>0.38328531384468079</v>
      </c>
      <c r="U428" s="17">
        <v>0.26984128355979919</v>
      </c>
      <c r="V428" s="32">
        <v>49.329505879999999</v>
      </c>
      <c r="W428" s="32">
        <v>280.952392578125</v>
      </c>
      <c r="X428" s="17">
        <v>0.31428572535514832</v>
      </c>
      <c r="Y428" s="32">
        <v>48.483987370000001</v>
      </c>
      <c r="Z428" s="32">
        <v>308</v>
      </c>
      <c r="AA428" s="5">
        <v>343</v>
      </c>
      <c r="AB428" s="5">
        <v>131</v>
      </c>
      <c r="AC428" s="16">
        <v>0.38328531384468079</v>
      </c>
      <c r="AD428" s="17">
        <v>6.4516127109527588E-2</v>
      </c>
      <c r="AE428" s="32">
        <v>47.497068890000001</v>
      </c>
      <c r="AF428" s="32"/>
      <c r="AG428" s="16"/>
      <c r="AH428" s="16"/>
      <c r="AI428" s="16"/>
      <c r="AJ428" s="16">
        <v>0.94400000000000006</v>
      </c>
      <c r="AK428" s="16">
        <v>3.9E-2</v>
      </c>
      <c r="AL428" s="16">
        <v>1.7000000923871991E-2</v>
      </c>
      <c r="AM428" s="16"/>
      <c r="AN428" s="16">
        <v>0.128</v>
      </c>
      <c r="AO428" s="16">
        <v>0.26400000000000001</v>
      </c>
      <c r="AP428" s="5">
        <v>0</v>
      </c>
      <c r="AQ428" s="31">
        <v>11953.9501953125</v>
      </c>
      <c r="AR428" s="31">
        <v>13303.88</v>
      </c>
    </row>
    <row r="429" spans="1:44" x14ac:dyDescent="0.3">
      <c r="A429" s="4">
        <v>440841050</v>
      </c>
      <c r="B429" s="3" t="s">
        <v>200</v>
      </c>
      <c r="C429" s="3" t="s">
        <v>1105</v>
      </c>
      <c r="D429" s="14">
        <v>86.194290161132813</v>
      </c>
      <c r="E429" s="14">
        <v>85.8016357421875</v>
      </c>
      <c r="F429" s="14">
        <v>88.524520874023438</v>
      </c>
      <c r="G429" s="14">
        <v>87.310165405273438</v>
      </c>
      <c r="H429" s="5">
        <v>138</v>
      </c>
      <c r="I429" s="15">
        <v>7</v>
      </c>
      <c r="J429" s="15">
        <v>12</v>
      </c>
      <c r="K429" s="3" t="s">
        <v>3862</v>
      </c>
      <c r="L429" s="3" t="s">
        <v>3912</v>
      </c>
      <c r="M429" s="3" t="s">
        <v>3917</v>
      </c>
      <c r="N429" s="3" t="s">
        <v>3921</v>
      </c>
      <c r="O429" s="17">
        <v>0.45588234066963201</v>
      </c>
      <c r="P429" s="32">
        <v>50.001179380000004</v>
      </c>
      <c r="Q429" s="32">
        <v>344.11764526367188</v>
      </c>
      <c r="R429" s="5">
        <v>85</v>
      </c>
      <c r="S429" s="5">
        <v>25</v>
      </c>
      <c r="T429" s="16">
        <v>0.29411765933036799</v>
      </c>
      <c r="U429" s="17">
        <v>0</v>
      </c>
      <c r="V429" s="32">
        <v>49.876647490000003</v>
      </c>
      <c r="W429" s="32"/>
      <c r="X429" s="17">
        <v>0.38235294818878168</v>
      </c>
      <c r="Y429" s="32">
        <v>51.72871301</v>
      </c>
      <c r="Z429" s="32">
        <v>320.58822631835938</v>
      </c>
      <c r="AA429" s="5">
        <v>85</v>
      </c>
      <c r="AB429" s="5">
        <v>25</v>
      </c>
      <c r="AC429" s="16">
        <v>0.29411765933036799</v>
      </c>
      <c r="AD429" s="17">
        <v>0.15000000596046451</v>
      </c>
      <c r="AE429" s="32">
        <v>50.6932525</v>
      </c>
      <c r="AF429" s="32"/>
      <c r="AG429" s="16"/>
      <c r="AH429" s="16"/>
      <c r="AI429" s="16"/>
      <c r="AJ429" s="16">
        <v>0.97799999999999998</v>
      </c>
      <c r="AK429" s="16"/>
      <c r="AL429" s="16">
        <v>2.199999988079071E-2</v>
      </c>
      <c r="AM429" s="16"/>
      <c r="AN429" s="16">
        <v>5.0999999999999997E-2</v>
      </c>
      <c r="AO429" s="16">
        <v>0.17599999999999999</v>
      </c>
      <c r="AP429" s="5">
        <v>0</v>
      </c>
      <c r="AQ429" s="31">
        <v>10992.5703125</v>
      </c>
      <c r="AR429" s="31">
        <v>11559.07</v>
      </c>
    </row>
    <row r="430" spans="1:44" x14ac:dyDescent="0.3">
      <c r="A430" s="4">
        <v>470601050</v>
      </c>
      <c r="B430" s="3" t="s">
        <v>212</v>
      </c>
      <c r="C430" s="3" t="s">
        <v>1125</v>
      </c>
      <c r="D430" s="14">
        <v>88.230743408203125</v>
      </c>
      <c r="E430" s="14">
        <v>87.267318725585938</v>
      </c>
      <c r="F430" s="14">
        <v>84.235160827636719</v>
      </c>
      <c r="G430" s="14">
        <v>80.598823547363281</v>
      </c>
      <c r="H430" s="5">
        <v>139</v>
      </c>
      <c r="I430" s="15">
        <v>7</v>
      </c>
      <c r="J430" s="15">
        <v>12</v>
      </c>
      <c r="K430" s="3" t="s">
        <v>3854</v>
      </c>
      <c r="L430" s="3" t="s">
        <v>3913</v>
      </c>
      <c r="M430" s="3" t="s">
        <v>3916</v>
      </c>
      <c r="N430" s="3" t="s">
        <v>3923</v>
      </c>
      <c r="O430" s="17">
        <v>0.40740740299224848</v>
      </c>
      <c r="P430" s="32">
        <v>50.826449070000002</v>
      </c>
      <c r="Q430" s="32">
        <v>316.04937744140631</v>
      </c>
      <c r="R430" s="5">
        <v>94</v>
      </c>
      <c r="S430" s="5">
        <v>60</v>
      </c>
      <c r="T430" s="16">
        <v>0.63829785585403442</v>
      </c>
      <c r="U430" s="17">
        <v>0.2800000011920929</v>
      </c>
      <c r="V430" s="32">
        <v>50.468596040000001</v>
      </c>
      <c r="W430" s="32"/>
      <c r="X430" s="17">
        <v>0.27142858505249018</v>
      </c>
      <c r="Y430" s="32">
        <v>48.946387209999997</v>
      </c>
      <c r="Z430" s="32">
        <v>284.28570556640631</v>
      </c>
      <c r="AA430" s="5">
        <v>94</v>
      </c>
      <c r="AB430" s="5">
        <v>60</v>
      </c>
      <c r="AC430" s="16">
        <v>0.63829785585403442</v>
      </c>
      <c r="AD430" s="17">
        <v>0.18421052396297449</v>
      </c>
      <c r="AE430" s="32">
        <v>46.887806949999998</v>
      </c>
      <c r="AF430" s="32"/>
      <c r="AG430" s="16">
        <v>6.5000000000000002E-2</v>
      </c>
      <c r="AH430" s="16">
        <v>4.2999999999999997E-2</v>
      </c>
      <c r="AI430" s="16"/>
      <c r="AJ430" s="16">
        <v>0.84199999999999997</v>
      </c>
      <c r="AK430" s="16">
        <v>0.05</v>
      </c>
      <c r="AL430" s="16">
        <v>0</v>
      </c>
      <c r="AM430" s="16"/>
      <c r="AN430" s="16">
        <v>0.20899999999999999</v>
      </c>
      <c r="AO430" s="16">
        <v>0.51100000000000001</v>
      </c>
      <c r="AP430" s="5">
        <v>0</v>
      </c>
      <c r="AQ430" s="31">
        <v>11517.26953125</v>
      </c>
      <c r="AR430" s="31">
        <v>12278.47</v>
      </c>
    </row>
    <row r="431" spans="1:44" x14ac:dyDescent="0.3">
      <c r="A431" s="4">
        <v>742021050</v>
      </c>
      <c r="B431" s="3" t="s">
        <v>356</v>
      </c>
      <c r="C431" s="3" t="s">
        <v>1538</v>
      </c>
      <c r="D431" s="14">
        <v>87.542098999023438</v>
      </c>
      <c r="E431" s="14">
        <v>92.884170532226563</v>
      </c>
      <c r="F431" s="14">
        <v>100.9294891357422</v>
      </c>
      <c r="G431" s="14">
        <v>99.121017456054688</v>
      </c>
      <c r="H431" s="5">
        <v>76</v>
      </c>
      <c r="I431" s="15">
        <v>7</v>
      </c>
      <c r="J431" s="15">
        <v>12</v>
      </c>
      <c r="K431" s="3" t="s">
        <v>3824</v>
      </c>
      <c r="L431" s="3" t="s">
        <v>3912</v>
      </c>
      <c r="M431" s="3" t="s">
        <v>3917</v>
      </c>
      <c r="N431" s="3" t="s">
        <v>3921</v>
      </c>
      <c r="O431" s="17">
        <v>0.36585366725921631</v>
      </c>
      <c r="P431" s="32">
        <v>50.547378309999999</v>
      </c>
      <c r="Q431" s="32"/>
      <c r="R431" s="5">
        <v>49</v>
      </c>
      <c r="S431" s="5">
        <v>26</v>
      </c>
      <c r="T431" s="16">
        <v>0.53061223030090332</v>
      </c>
      <c r="U431" s="17">
        <v>0</v>
      </c>
      <c r="V431" s="32">
        <v>52.737092099999998</v>
      </c>
      <c r="W431" s="32"/>
      <c r="X431" s="17">
        <v>0.39393940567970281</v>
      </c>
      <c r="Y431" s="32">
        <v>59.775288279999998</v>
      </c>
      <c r="Z431" s="32"/>
      <c r="AA431" s="5">
        <v>49</v>
      </c>
      <c r="AB431" s="5">
        <v>26</v>
      </c>
      <c r="AC431" s="16">
        <v>0.53061223030090332</v>
      </c>
      <c r="AD431" s="17">
        <v>0</v>
      </c>
      <c r="AE431" s="32">
        <v>57.390211119999996</v>
      </c>
      <c r="AF431" s="32"/>
      <c r="AG431" s="16"/>
      <c r="AH431" s="16"/>
      <c r="AI431" s="16"/>
      <c r="AJ431" s="16">
        <v>0.94700000000000006</v>
      </c>
      <c r="AK431" s="16"/>
      <c r="AL431" s="16">
        <v>5.299999937415123E-2</v>
      </c>
      <c r="AM431" s="16"/>
      <c r="AN431" s="16">
        <v>0.105</v>
      </c>
      <c r="AO431" s="16">
        <v>0.32500000000000001</v>
      </c>
      <c r="AP431" s="5">
        <v>0</v>
      </c>
      <c r="AQ431" s="31">
        <v>17359.560546875</v>
      </c>
      <c r="AR431" s="31">
        <v>18446.32</v>
      </c>
    </row>
    <row r="432" spans="1:44" x14ac:dyDescent="0.3">
      <c r="A432" s="4">
        <v>780051050</v>
      </c>
      <c r="B432" s="3" t="s">
        <v>373</v>
      </c>
      <c r="C432" s="3" t="s">
        <v>1568</v>
      </c>
      <c r="D432" s="14">
        <v>87.313400268554688</v>
      </c>
      <c r="E432" s="14">
        <v>88.720405578613281</v>
      </c>
      <c r="F432" s="14">
        <v>77.674140930175781</v>
      </c>
      <c r="G432" s="14">
        <v>77.697990417480469</v>
      </c>
      <c r="H432" s="5">
        <v>252</v>
      </c>
      <c r="I432" s="15">
        <v>7</v>
      </c>
      <c r="J432" s="15">
        <v>12</v>
      </c>
      <c r="K432" s="3" t="s">
        <v>3831</v>
      </c>
      <c r="L432" s="3" t="s">
        <v>3910</v>
      </c>
      <c r="M432" s="3" t="s">
        <v>3916</v>
      </c>
      <c r="N432" s="3" t="s">
        <v>3921</v>
      </c>
      <c r="O432" s="17">
        <v>0.4117647111415863</v>
      </c>
      <c r="P432" s="32">
        <v>50.454698430000001</v>
      </c>
      <c r="Q432" s="32">
        <v>289.91595458984381</v>
      </c>
      <c r="R432" s="5">
        <v>153</v>
      </c>
      <c r="S432" s="5">
        <v>153</v>
      </c>
      <c r="T432" s="16">
        <v>1</v>
      </c>
      <c r="U432" s="17">
        <v>0.4117647111415863</v>
      </c>
      <c r="V432" s="32">
        <v>51.055459130000003</v>
      </c>
      <c r="W432" s="32">
        <v>289.91595458984381</v>
      </c>
      <c r="X432" s="17">
        <v>5.128205195069313E-2</v>
      </c>
      <c r="Y432" s="32">
        <v>44.690536799999997</v>
      </c>
      <c r="Z432" s="32"/>
      <c r="AA432" s="5">
        <v>153</v>
      </c>
      <c r="AB432" s="5">
        <v>153</v>
      </c>
      <c r="AC432" s="16">
        <v>1</v>
      </c>
      <c r="AD432" s="17">
        <v>5.128205195069313E-2</v>
      </c>
      <c r="AE432" s="32">
        <v>45.242984300000003</v>
      </c>
      <c r="AF432" s="32"/>
      <c r="AG432" s="16">
        <v>0.214</v>
      </c>
      <c r="AH432" s="16">
        <v>4.3999999999999997E-2</v>
      </c>
      <c r="AI432" s="16"/>
      <c r="AJ432" s="16">
        <v>0.69400000000000006</v>
      </c>
      <c r="AK432" s="16">
        <v>3.5999999999999997E-2</v>
      </c>
      <c r="AL432" s="16">
        <v>1.200000010430813E-2</v>
      </c>
      <c r="AM432" s="16"/>
      <c r="AN432" s="16">
        <v>0.155</v>
      </c>
      <c r="AO432" s="16">
        <v>0.39760000000000001</v>
      </c>
      <c r="AP432" s="5">
        <v>1</v>
      </c>
      <c r="AQ432" s="31">
        <v>9985.3203125</v>
      </c>
      <c r="AR432" s="31">
        <v>10004.25</v>
      </c>
    </row>
    <row r="433" spans="1:44" x14ac:dyDescent="0.3">
      <c r="A433" s="4">
        <v>100873000</v>
      </c>
      <c r="B433" s="3" t="s">
        <v>38</v>
      </c>
      <c r="C433" s="3" t="s">
        <v>623</v>
      </c>
      <c r="D433" s="14">
        <v>82.987930297851563</v>
      </c>
      <c r="E433" s="14">
        <v>82.592681884765625</v>
      </c>
      <c r="F433" s="14">
        <v>85.886299133300781</v>
      </c>
      <c r="G433" s="14">
        <v>87.197303771972656</v>
      </c>
      <c r="H433" s="5">
        <v>421</v>
      </c>
      <c r="I433" s="15">
        <v>6</v>
      </c>
      <c r="J433" s="15">
        <v>8</v>
      </c>
      <c r="K433" s="3" t="s">
        <v>3821</v>
      </c>
      <c r="L433" s="3" t="s">
        <v>3909</v>
      </c>
      <c r="M433" s="3" t="s">
        <v>3916</v>
      </c>
      <c r="N433" s="3" t="s">
        <v>3921</v>
      </c>
      <c r="O433" s="17">
        <v>0.44471743702888489</v>
      </c>
      <c r="P433" s="32">
        <v>48.701808990000004</v>
      </c>
      <c r="Q433" s="32">
        <v>327.27273559570313</v>
      </c>
      <c r="R433" s="5">
        <v>776</v>
      </c>
      <c r="S433" s="5">
        <v>196</v>
      </c>
      <c r="T433" s="16">
        <v>0.25257730484008789</v>
      </c>
      <c r="U433" s="17">
        <v>0.22772277891635889</v>
      </c>
      <c r="V433" s="32">
        <v>48.580636400000003</v>
      </c>
      <c r="W433" s="32">
        <v>259.40594482421881</v>
      </c>
      <c r="X433" s="17">
        <v>0.37346437573432922</v>
      </c>
      <c r="Y433" s="32">
        <v>50.017413830000002</v>
      </c>
      <c r="Z433" s="32">
        <v>307.37100219726563</v>
      </c>
      <c r="AA433" s="5">
        <v>775</v>
      </c>
      <c r="AB433" s="5">
        <v>196</v>
      </c>
      <c r="AC433" s="16">
        <v>0.25257730484008789</v>
      </c>
      <c r="AD433" s="17">
        <v>0.18811881542205811</v>
      </c>
      <c r="AE433" s="32">
        <v>50.629259050000002</v>
      </c>
      <c r="AF433" s="32"/>
      <c r="AG433" s="16"/>
      <c r="AH433" s="16">
        <v>2.9000000000000001E-2</v>
      </c>
      <c r="AI433" s="16"/>
      <c r="AJ433" s="16">
        <v>0.89100000000000001</v>
      </c>
      <c r="AK433" s="16">
        <v>6.9000000000000006E-2</v>
      </c>
      <c r="AL433" s="16">
        <v>1.200000010430813E-2</v>
      </c>
      <c r="AM433" s="16"/>
      <c r="AN433" s="16">
        <v>8.6000000000000007E-2</v>
      </c>
      <c r="AO433" s="16">
        <v>0.16600000000000001</v>
      </c>
      <c r="AP433" s="5">
        <v>0</v>
      </c>
      <c r="AQ433" s="31">
        <v>8538.83984375</v>
      </c>
      <c r="AR433" s="31">
        <v>9325.43</v>
      </c>
    </row>
    <row r="434" spans="1:44" x14ac:dyDescent="0.3">
      <c r="A434" s="4">
        <v>900761050</v>
      </c>
      <c r="B434" s="3" t="s">
        <v>420</v>
      </c>
      <c r="C434" s="3" t="s">
        <v>1674</v>
      </c>
      <c r="D434" s="14">
        <v>80.372444152832031</v>
      </c>
      <c r="E434" s="14">
        <v>78.199790954589844</v>
      </c>
      <c r="F434" s="14">
        <v>84.659019470214844</v>
      </c>
      <c r="G434" s="14">
        <v>85.455352783203125</v>
      </c>
      <c r="H434" s="5">
        <v>241</v>
      </c>
      <c r="I434" s="15">
        <v>6</v>
      </c>
      <c r="J434" s="15">
        <v>12</v>
      </c>
      <c r="K434" s="3" t="s">
        <v>3817</v>
      </c>
      <c r="L434" s="3" t="s">
        <v>3913</v>
      </c>
      <c r="M434" s="3" t="s">
        <v>3916</v>
      </c>
      <c r="N434" s="3" t="s">
        <v>3921</v>
      </c>
      <c r="O434" s="17">
        <v>0.48529410362243652</v>
      </c>
      <c r="P434" s="32">
        <v>47.64188394</v>
      </c>
      <c r="Q434" s="32">
        <v>330.88235473632813</v>
      </c>
      <c r="R434" s="5">
        <v>198</v>
      </c>
      <c r="S434" s="5">
        <v>118</v>
      </c>
      <c r="T434" s="16">
        <v>0.59595960378646851</v>
      </c>
      <c r="U434" s="17">
        <v>0.37349396944046021</v>
      </c>
      <c r="V434" s="32">
        <v>46.806466899999997</v>
      </c>
      <c r="W434" s="32">
        <v>297.59036254882813</v>
      </c>
      <c r="X434" s="17">
        <v>0.36585366725921631</v>
      </c>
      <c r="Y434" s="32">
        <v>49.221326439999999</v>
      </c>
      <c r="Z434" s="32">
        <v>297.56097412109381</v>
      </c>
      <c r="AA434" s="5">
        <v>198</v>
      </c>
      <c r="AB434" s="5">
        <v>118</v>
      </c>
      <c r="AC434" s="16">
        <v>0.59595960378646851</v>
      </c>
      <c r="AD434" s="17">
        <v>0.25999999046325678</v>
      </c>
      <c r="AE434" s="32">
        <v>49.641542229999999</v>
      </c>
      <c r="AF434" s="32"/>
      <c r="AG434" s="16"/>
      <c r="AH434" s="16"/>
      <c r="AI434" s="16"/>
      <c r="AJ434" s="16">
        <v>0.97499999999999998</v>
      </c>
      <c r="AK434" s="16"/>
      <c r="AL434" s="16">
        <v>2.500000037252903E-2</v>
      </c>
      <c r="AM434" s="16"/>
      <c r="AN434" s="16">
        <v>9.0999999999999998E-2</v>
      </c>
      <c r="AO434" s="16">
        <v>0.54700000000000004</v>
      </c>
      <c r="AP434" s="5">
        <v>0</v>
      </c>
      <c r="AQ434" s="31">
        <v>7677.4599609375</v>
      </c>
      <c r="AR434" s="31">
        <v>9355.8700000000008</v>
      </c>
    </row>
    <row r="435" spans="1:44" x14ac:dyDescent="0.3">
      <c r="A435" s="4">
        <v>350991050</v>
      </c>
      <c r="B435" s="3" t="s">
        <v>152</v>
      </c>
      <c r="C435" s="3" t="s">
        <v>963</v>
      </c>
      <c r="D435" s="14">
        <v>86.960029602050781</v>
      </c>
      <c r="E435" s="14">
        <v>88.23541259765625</v>
      </c>
      <c r="F435" s="14">
        <v>82.107505798339844</v>
      </c>
      <c r="G435" s="14">
        <v>82.029037475585938</v>
      </c>
      <c r="H435" s="5">
        <v>119</v>
      </c>
      <c r="I435" s="15">
        <v>6</v>
      </c>
      <c r="J435" s="15">
        <v>12</v>
      </c>
      <c r="K435" s="3" t="s">
        <v>3800</v>
      </c>
      <c r="L435" s="3" t="s">
        <v>3910</v>
      </c>
      <c r="M435" s="3" t="s">
        <v>3917</v>
      </c>
      <c r="N435" s="3" t="s">
        <v>3921</v>
      </c>
      <c r="O435" s="17">
        <v>0.31147539615631098</v>
      </c>
      <c r="P435" s="32">
        <v>50.311495200000003</v>
      </c>
      <c r="Q435" s="32">
        <v>285.24591064453131</v>
      </c>
      <c r="R435" s="5">
        <v>76</v>
      </c>
      <c r="S435" s="5">
        <v>76</v>
      </c>
      <c r="T435" s="16">
        <v>1</v>
      </c>
      <c r="U435" s="17">
        <v>0.31147539615631098</v>
      </c>
      <c r="V435" s="32">
        <v>50.85958299</v>
      </c>
      <c r="W435" s="32">
        <v>285.24591064453131</v>
      </c>
      <c r="X435" s="17">
        <v>0.14545454084873199</v>
      </c>
      <c r="Y435" s="32">
        <v>47.566271469999997</v>
      </c>
      <c r="Z435" s="32"/>
      <c r="AA435" s="5">
        <v>76</v>
      </c>
      <c r="AB435" s="5">
        <v>76</v>
      </c>
      <c r="AC435" s="16">
        <v>1</v>
      </c>
      <c r="AD435" s="17">
        <v>0.14545454084873199</v>
      </c>
      <c r="AE435" s="32">
        <v>47.698759520000003</v>
      </c>
      <c r="AF435" s="32"/>
      <c r="AG435" s="16"/>
      <c r="AH435" s="16">
        <v>0.23499999999999999</v>
      </c>
      <c r="AI435" s="16"/>
      <c r="AJ435" s="16">
        <v>0.73899999999999999</v>
      </c>
      <c r="AK435" s="16"/>
      <c r="AL435" s="16">
        <v>2.500000037252903E-2</v>
      </c>
      <c r="AM435" s="16"/>
      <c r="AN435" s="16">
        <v>0.11799999999999999</v>
      </c>
      <c r="AO435" s="16">
        <v>0.45450000000000002</v>
      </c>
      <c r="AP435" s="5">
        <v>1</v>
      </c>
      <c r="AQ435" s="31">
        <v>10489.9404296875</v>
      </c>
      <c r="AR435" s="31">
        <v>11916.62</v>
      </c>
    </row>
    <row r="436" spans="1:44" x14ac:dyDescent="0.3">
      <c r="A436" s="4">
        <v>591131050</v>
      </c>
      <c r="B436" s="3" t="s">
        <v>300</v>
      </c>
      <c r="C436" s="3" t="s">
        <v>1429</v>
      </c>
      <c r="D436" s="14">
        <v>82.994842529296875</v>
      </c>
      <c r="E436" s="14">
        <v>82.279396057128906</v>
      </c>
      <c r="F436" s="14">
        <v>78.6300048828125</v>
      </c>
      <c r="G436" s="14">
        <v>76.30914306640625</v>
      </c>
      <c r="H436" s="5">
        <v>97</v>
      </c>
      <c r="I436" s="15">
        <v>7</v>
      </c>
      <c r="J436" s="15">
        <v>12</v>
      </c>
      <c r="K436" s="3" t="s">
        <v>3877</v>
      </c>
      <c r="L436" s="3" t="s">
        <v>3912</v>
      </c>
      <c r="M436" s="3" t="s">
        <v>3917</v>
      </c>
      <c r="N436" s="3" t="s">
        <v>3923</v>
      </c>
      <c r="O436" s="17">
        <v>0.30232557654380798</v>
      </c>
      <c r="P436" s="32">
        <v>48.704609759999997</v>
      </c>
      <c r="Q436" s="32"/>
      <c r="R436" s="5">
        <v>53</v>
      </c>
      <c r="S436" s="5">
        <v>43</v>
      </c>
      <c r="T436" s="16">
        <v>0.81132078170776367</v>
      </c>
      <c r="U436" s="17">
        <v>0</v>
      </c>
      <c r="V436" s="32">
        <v>48.454111650000002</v>
      </c>
      <c r="W436" s="32"/>
      <c r="X436" s="17">
        <v>0.15000000596046451</v>
      </c>
      <c r="Y436" s="32">
        <v>45.310562230000002</v>
      </c>
      <c r="Z436" s="32"/>
      <c r="AA436" s="5">
        <v>53</v>
      </c>
      <c r="AB436" s="5">
        <v>43</v>
      </c>
      <c r="AC436" s="16">
        <v>0.81132078170776367</v>
      </c>
      <c r="AD436" s="17">
        <v>0.125</v>
      </c>
      <c r="AE436" s="32">
        <v>44.455480649999998</v>
      </c>
      <c r="AF436" s="32"/>
      <c r="AG436" s="16"/>
      <c r="AH436" s="16"/>
      <c r="AI436" s="16"/>
      <c r="AJ436" s="16">
        <v>0.95900000000000007</v>
      </c>
      <c r="AK436" s="16"/>
      <c r="AL436" s="16">
        <v>4.1000001132488251E-2</v>
      </c>
      <c r="AM436" s="16"/>
      <c r="AN436" s="16">
        <v>0.23699999999999999</v>
      </c>
      <c r="AO436" s="16">
        <v>0.625</v>
      </c>
      <c r="AP436" s="5">
        <v>0</v>
      </c>
      <c r="AQ436" s="31">
        <v>9212.259765625</v>
      </c>
      <c r="AR436" s="31">
        <v>9601.14</v>
      </c>
    </row>
    <row r="437" spans="1:44" x14ac:dyDescent="0.3">
      <c r="A437" s="4">
        <v>220943000</v>
      </c>
      <c r="B437" s="3" t="s">
        <v>101</v>
      </c>
      <c r="C437" s="3" t="s">
        <v>817</v>
      </c>
      <c r="D437" s="14">
        <v>85.678092956542969</v>
      </c>
      <c r="E437" s="14">
        <v>87.260871887207031</v>
      </c>
      <c r="F437" s="14">
        <v>88.450859069824219</v>
      </c>
      <c r="G437" s="14">
        <v>91.582603454589844</v>
      </c>
      <c r="H437" s="5">
        <v>144</v>
      </c>
      <c r="I437" s="15">
        <v>6</v>
      </c>
      <c r="J437" s="15">
        <v>8</v>
      </c>
      <c r="K437" s="3" t="s">
        <v>3810</v>
      </c>
      <c r="L437" s="3" t="s">
        <v>3907</v>
      </c>
      <c r="M437" s="3" t="s">
        <v>3916</v>
      </c>
      <c r="N437" s="3" t="s">
        <v>3922</v>
      </c>
      <c r="O437" s="17">
        <v>0.38571429252624512</v>
      </c>
      <c r="P437" s="32">
        <v>49.79199174</v>
      </c>
      <c r="Q437" s="32">
        <v>314.28570556640631</v>
      </c>
      <c r="R437" s="5">
        <v>293</v>
      </c>
      <c r="S437" s="5">
        <v>133</v>
      </c>
      <c r="T437" s="16">
        <v>0.45392492413520807</v>
      </c>
      <c r="U437" s="17">
        <v>0.2641509473323822</v>
      </c>
      <c r="V437" s="32">
        <v>50.465994569999999</v>
      </c>
      <c r="W437" s="32"/>
      <c r="X437" s="17">
        <v>0.3571428656578064</v>
      </c>
      <c r="Y437" s="32">
        <v>51.680934329999999</v>
      </c>
      <c r="Z437" s="32">
        <v>301.42855834960938</v>
      </c>
      <c r="AA437" s="5">
        <v>293</v>
      </c>
      <c r="AB437" s="5">
        <v>132</v>
      </c>
      <c r="AC437" s="16">
        <v>0.45392492413520807</v>
      </c>
      <c r="AD437" s="17">
        <v>0.22641509771347049</v>
      </c>
      <c r="AE437" s="32">
        <v>53.115796369999998</v>
      </c>
      <c r="AF437" s="32"/>
      <c r="AG437" s="16"/>
      <c r="AH437" s="16"/>
      <c r="AI437" s="16"/>
      <c r="AJ437" s="16">
        <v>0.95100000000000007</v>
      </c>
      <c r="AK437" s="16"/>
      <c r="AL437" s="16">
        <v>4.8999998718500137E-2</v>
      </c>
      <c r="AM437" s="16"/>
      <c r="AN437" s="16">
        <v>0.13200000000000001</v>
      </c>
      <c r="AO437" s="16">
        <v>0.45</v>
      </c>
      <c r="AP437" s="5">
        <v>0</v>
      </c>
      <c r="AQ437" s="31">
        <v>8487.6904296875</v>
      </c>
      <c r="AR437" s="31">
        <v>8933.16</v>
      </c>
    </row>
    <row r="438" spans="1:44" x14ac:dyDescent="0.3">
      <c r="A438" s="4">
        <v>391413080</v>
      </c>
      <c r="B438" s="3" t="s">
        <v>175</v>
      </c>
      <c r="C438" s="3" t="s">
        <v>1031</v>
      </c>
      <c r="D438" s="14">
        <v>90.387435913085938</v>
      </c>
      <c r="E438" s="14">
        <v>89.203315734863281</v>
      </c>
      <c r="F438" s="14">
        <v>86.801887512207031</v>
      </c>
      <c r="G438" s="14">
        <v>86.7064208984375</v>
      </c>
      <c r="H438" s="5">
        <v>754</v>
      </c>
      <c r="I438" s="15">
        <v>6</v>
      </c>
      <c r="J438" s="15">
        <v>8</v>
      </c>
      <c r="K438" s="3" t="s">
        <v>3823</v>
      </c>
      <c r="L438" s="3" t="s">
        <v>3907</v>
      </c>
      <c r="M438" s="3" t="s">
        <v>3919</v>
      </c>
      <c r="N438" s="3" t="s">
        <v>3923</v>
      </c>
      <c r="O438" s="17">
        <v>0.52309983968734741</v>
      </c>
      <c r="P438" s="32">
        <v>51.700445909999999</v>
      </c>
      <c r="Q438" s="32">
        <v>358.1221923828125</v>
      </c>
      <c r="R438" s="5">
        <v>1352</v>
      </c>
      <c r="S438" s="5">
        <v>644</v>
      </c>
      <c r="T438" s="16">
        <v>0.47633135318756098</v>
      </c>
      <c r="U438" s="17">
        <v>0.35275080800056458</v>
      </c>
      <c r="V438" s="32">
        <v>51.250494000000003</v>
      </c>
      <c r="W438" s="32">
        <v>316.50485229492188</v>
      </c>
      <c r="X438" s="17">
        <v>0.41430699825286871</v>
      </c>
      <c r="Y438" s="32">
        <v>50.611315050000002</v>
      </c>
      <c r="Z438" s="32">
        <v>310.8792724609375</v>
      </c>
      <c r="AA438" s="5">
        <v>1351</v>
      </c>
      <c r="AB438" s="5">
        <v>642</v>
      </c>
      <c r="AC438" s="16">
        <v>0.47633135318756098</v>
      </c>
      <c r="AD438" s="17">
        <v>0.27508091926574713</v>
      </c>
      <c r="AE438" s="32">
        <v>50.350918020000002</v>
      </c>
      <c r="AF438" s="32">
        <v>260.19418334960938</v>
      </c>
      <c r="AG438" s="16">
        <v>4.4999999999999998E-2</v>
      </c>
      <c r="AH438" s="16">
        <v>6.5000000000000002E-2</v>
      </c>
      <c r="AI438" s="16">
        <v>4.8000000000000001E-2</v>
      </c>
      <c r="AJ438" s="16">
        <v>0.78500000000000003</v>
      </c>
      <c r="AK438" s="16">
        <v>4.8000000000000001E-2</v>
      </c>
      <c r="AL438" s="16">
        <v>8.999999612569809E-3</v>
      </c>
      <c r="AM438" s="16">
        <v>3.6999999999999998E-2</v>
      </c>
      <c r="AN438" s="16">
        <v>0.127</v>
      </c>
      <c r="AO438" s="16">
        <v>0.36499999999999999</v>
      </c>
      <c r="AP438" s="5">
        <v>0</v>
      </c>
      <c r="AQ438" s="31">
        <v>8678.349609375</v>
      </c>
      <c r="AR438" s="31">
        <v>9383.19</v>
      </c>
    </row>
    <row r="439" spans="1:44" x14ac:dyDescent="0.3">
      <c r="A439" s="4">
        <v>391413140</v>
      </c>
      <c r="B439" s="3" t="s">
        <v>175</v>
      </c>
      <c r="C439" s="3" t="s">
        <v>1034</v>
      </c>
      <c r="D439" s="14">
        <v>91.282318115234375</v>
      </c>
      <c r="E439" s="14">
        <v>88.958671569824219</v>
      </c>
      <c r="F439" s="14">
        <v>84.224746704101563</v>
      </c>
      <c r="G439" s="14">
        <v>82.117950439453125</v>
      </c>
      <c r="H439" s="5">
        <v>646</v>
      </c>
      <c r="I439" s="15">
        <v>6</v>
      </c>
      <c r="J439" s="15">
        <v>8</v>
      </c>
      <c r="K439" s="3" t="s">
        <v>3823</v>
      </c>
      <c r="L439" s="3" t="s">
        <v>3907</v>
      </c>
      <c r="M439" s="3" t="s">
        <v>3919</v>
      </c>
      <c r="N439" s="3" t="s">
        <v>3923</v>
      </c>
      <c r="O439" s="17">
        <v>0.45989304780960077</v>
      </c>
      <c r="P439" s="32">
        <v>52.063095769999997</v>
      </c>
      <c r="Q439" s="32">
        <v>332.97683715820313</v>
      </c>
      <c r="R439" s="5">
        <v>1197</v>
      </c>
      <c r="S439" s="5">
        <v>878</v>
      </c>
      <c r="T439" s="16">
        <v>0.73350042104721069</v>
      </c>
      <c r="U439" s="17">
        <v>0.33252426981925959</v>
      </c>
      <c r="V439" s="32">
        <v>51.151688710000002</v>
      </c>
      <c r="W439" s="32">
        <v>299.02911376953131</v>
      </c>
      <c r="X439" s="17">
        <v>0.34224599599838262</v>
      </c>
      <c r="Y439" s="32">
        <v>48.939635369999998</v>
      </c>
      <c r="Z439" s="32">
        <v>271.83599853515631</v>
      </c>
      <c r="AA439" s="5">
        <v>1195</v>
      </c>
      <c r="AB439" s="5">
        <v>879</v>
      </c>
      <c r="AC439" s="16">
        <v>0.73350042104721069</v>
      </c>
      <c r="AD439" s="17">
        <v>0.20873786509037021</v>
      </c>
      <c r="AE439" s="32">
        <v>47.749176599999998</v>
      </c>
      <c r="AF439" s="32">
        <v>228.88349914550781</v>
      </c>
      <c r="AG439" s="16">
        <v>0.113</v>
      </c>
      <c r="AH439" s="16">
        <v>8.7999999999999995E-2</v>
      </c>
      <c r="AI439" s="16">
        <v>1.9E-2</v>
      </c>
      <c r="AJ439" s="16">
        <v>0.69200000000000006</v>
      </c>
      <c r="AK439" s="16">
        <v>7.1000000000000008E-2</v>
      </c>
      <c r="AL439" s="16">
        <v>1.7000000923871991E-2</v>
      </c>
      <c r="AM439" s="16">
        <v>4.2000000000000003E-2</v>
      </c>
      <c r="AN439" s="16">
        <v>0.13</v>
      </c>
      <c r="AO439" s="16">
        <v>0.71399999999999997</v>
      </c>
      <c r="AP439" s="5">
        <v>0</v>
      </c>
      <c r="AQ439" s="31">
        <v>8875.3896484375</v>
      </c>
      <c r="AR439" s="31">
        <v>9637.25</v>
      </c>
    </row>
    <row r="440" spans="1:44" x14ac:dyDescent="0.3">
      <c r="A440" s="4">
        <v>391413100</v>
      </c>
      <c r="B440" s="3" t="s">
        <v>175</v>
      </c>
      <c r="C440" s="3" t="s">
        <v>1032</v>
      </c>
      <c r="D440" s="14">
        <v>83.004463195800781</v>
      </c>
      <c r="E440" s="14">
        <v>82.560340881347656</v>
      </c>
      <c r="F440" s="14">
        <v>81.799140930175781</v>
      </c>
      <c r="G440" s="14">
        <v>80.087356567382813</v>
      </c>
      <c r="H440" s="5">
        <v>469</v>
      </c>
      <c r="I440" s="15">
        <v>6</v>
      </c>
      <c r="J440" s="15">
        <v>8</v>
      </c>
      <c r="K440" s="3" t="s">
        <v>3823</v>
      </c>
      <c r="L440" s="3" t="s">
        <v>3907</v>
      </c>
      <c r="M440" s="3" t="s">
        <v>3919</v>
      </c>
      <c r="N440" s="3" t="s">
        <v>3923</v>
      </c>
      <c r="O440" s="17">
        <v>0.30637255311012268</v>
      </c>
      <c r="P440" s="32">
        <v>48.708506900000003</v>
      </c>
      <c r="Q440" s="32">
        <v>287.25491333007813</v>
      </c>
      <c r="R440" s="5">
        <v>939</v>
      </c>
      <c r="S440" s="5">
        <v>763</v>
      </c>
      <c r="T440" s="16">
        <v>0.81256657838821411</v>
      </c>
      <c r="U440" s="17">
        <v>0.25222551822662348</v>
      </c>
      <c r="V440" s="32">
        <v>48.56757708</v>
      </c>
      <c r="W440" s="32">
        <v>268.54598999023438</v>
      </c>
      <c r="X440" s="17">
        <v>0.20343136787414551</v>
      </c>
      <c r="Y440" s="32">
        <v>47.366248300000002</v>
      </c>
      <c r="Z440" s="32">
        <v>238.23529052734381</v>
      </c>
      <c r="AA440" s="5">
        <v>940</v>
      </c>
      <c r="AB440" s="5">
        <v>764</v>
      </c>
      <c r="AC440" s="16">
        <v>0.81256657838821411</v>
      </c>
      <c r="AD440" s="17">
        <v>0.14540059864521029</v>
      </c>
      <c r="AE440" s="32">
        <v>46.597793529999997</v>
      </c>
      <c r="AF440" s="32">
        <v>216.02374267578131</v>
      </c>
      <c r="AG440" s="16">
        <v>0.16200000000000001</v>
      </c>
      <c r="AH440" s="16">
        <v>8.1000000000000003E-2</v>
      </c>
      <c r="AI440" s="16">
        <v>1.2999999999999999E-2</v>
      </c>
      <c r="AJ440" s="16">
        <v>0.64</v>
      </c>
      <c r="AK440" s="16">
        <v>9.4E-2</v>
      </c>
      <c r="AL440" s="16">
        <v>1.099999994039536E-2</v>
      </c>
      <c r="AM440" s="16">
        <v>2.8000000000000001E-2</v>
      </c>
      <c r="AN440" s="16">
        <v>0.13200000000000001</v>
      </c>
      <c r="AO440" s="16">
        <v>0.78100000000000003</v>
      </c>
      <c r="AP440" s="5">
        <v>0</v>
      </c>
      <c r="AQ440" s="31">
        <v>10891.0302734375</v>
      </c>
      <c r="AR440" s="31">
        <v>11542.94</v>
      </c>
    </row>
    <row r="441" spans="1:44" x14ac:dyDescent="0.3">
      <c r="A441" s="4">
        <v>391413160</v>
      </c>
      <c r="B441" s="3" t="s">
        <v>175</v>
      </c>
      <c r="C441" s="3" t="s">
        <v>1035</v>
      </c>
      <c r="D441" s="14">
        <v>84.962135314941406</v>
      </c>
      <c r="E441" s="14">
        <v>86.360000610351563</v>
      </c>
      <c r="F441" s="14">
        <v>80.891517639160156</v>
      </c>
      <c r="G441" s="14">
        <v>82.259529113769531</v>
      </c>
      <c r="H441" s="5">
        <v>412</v>
      </c>
      <c r="I441" s="15">
        <v>6</v>
      </c>
      <c r="J441" s="15">
        <v>8</v>
      </c>
      <c r="K441" s="3" t="s">
        <v>3823</v>
      </c>
      <c r="L441" s="3" t="s">
        <v>3907</v>
      </c>
      <c r="M441" s="3" t="s">
        <v>3919</v>
      </c>
      <c r="N441" s="3" t="s">
        <v>3923</v>
      </c>
      <c r="O441" s="17">
        <v>0.30882352590560908</v>
      </c>
      <c r="P441" s="32">
        <v>49.501850040000001</v>
      </c>
      <c r="Q441" s="32">
        <v>283.82351684570313</v>
      </c>
      <c r="R441" s="5">
        <v>786</v>
      </c>
      <c r="S441" s="5">
        <v>715</v>
      </c>
      <c r="T441" s="16">
        <v>0.90966922044754028</v>
      </c>
      <c r="U441" s="17">
        <v>0.29702970385551453</v>
      </c>
      <c r="V441" s="32">
        <v>50.102154310000003</v>
      </c>
      <c r="W441" s="32">
        <v>276.23760986328131</v>
      </c>
      <c r="X441" s="17">
        <v>0.1209439560770988</v>
      </c>
      <c r="Y441" s="32">
        <v>46.777511339999997</v>
      </c>
      <c r="Z441" s="32">
        <v>202.9498596191406</v>
      </c>
      <c r="AA441" s="5">
        <v>785</v>
      </c>
      <c r="AB441" s="5">
        <v>714</v>
      </c>
      <c r="AC441" s="16">
        <v>0.90966922044754028</v>
      </c>
      <c r="AD441" s="17">
        <v>0.10927152633666989</v>
      </c>
      <c r="AE441" s="32">
        <v>47.8294517</v>
      </c>
      <c r="AF441" s="32">
        <v>198.34437561035159</v>
      </c>
      <c r="AG441" s="16">
        <v>0.11899999999999999</v>
      </c>
      <c r="AH441" s="16">
        <v>7.2999999999999995E-2</v>
      </c>
      <c r="AI441" s="16"/>
      <c r="AJ441" s="16">
        <v>0.70599999999999996</v>
      </c>
      <c r="AK441" s="16">
        <v>8.7000000000000008E-2</v>
      </c>
      <c r="AL441" s="16">
        <v>1.499999966472387E-2</v>
      </c>
      <c r="AM441" s="16">
        <v>1.7000000000000001E-2</v>
      </c>
      <c r="AN441" s="16">
        <v>0.187</v>
      </c>
      <c r="AO441" s="16">
        <v>0.85</v>
      </c>
      <c r="AP441" s="5">
        <v>0</v>
      </c>
      <c r="AQ441" s="31">
        <v>10027.3896484375</v>
      </c>
      <c r="AR441" s="31">
        <v>11015.43</v>
      </c>
    </row>
    <row r="442" spans="1:44" x14ac:dyDescent="0.3">
      <c r="A442" s="4">
        <v>391413000</v>
      </c>
      <c r="B442" s="3" t="s">
        <v>175</v>
      </c>
      <c r="C442" s="3" t="s">
        <v>1027</v>
      </c>
      <c r="D442" s="14">
        <v>90.601860046386719</v>
      </c>
      <c r="E442" s="14">
        <v>89.977973937988281</v>
      </c>
      <c r="F442" s="14">
        <v>84.684677124023438</v>
      </c>
      <c r="G442" s="14">
        <v>85.414794921875</v>
      </c>
      <c r="H442" s="5">
        <v>692</v>
      </c>
      <c r="I442" s="15">
        <v>6</v>
      </c>
      <c r="J442" s="15">
        <v>8</v>
      </c>
      <c r="K442" s="3" t="s">
        <v>3823</v>
      </c>
      <c r="L442" s="3" t="s">
        <v>3907</v>
      </c>
      <c r="M442" s="3" t="s">
        <v>3919</v>
      </c>
      <c r="N442" s="3" t="s">
        <v>3923</v>
      </c>
      <c r="O442" s="17">
        <v>0.4132901132106781</v>
      </c>
      <c r="P442" s="32">
        <v>51.787343399999997</v>
      </c>
      <c r="Q442" s="32">
        <v>324.79739379882813</v>
      </c>
      <c r="R442" s="5">
        <v>1290</v>
      </c>
      <c r="S442" s="5">
        <v>901</v>
      </c>
      <c r="T442" s="16">
        <v>0.69844961166381836</v>
      </c>
      <c r="U442" s="17">
        <v>0.33023256063461298</v>
      </c>
      <c r="V442" s="32">
        <v>51.563356300000002</v>
      </c>
      <c r="W442" s="32">
        <v>298.83721923828131</v>
      </c>
      <c r="X442" s="17">
        <v>0.26094004511833191</v>
      </c>
      <c r="Y442" s="32">
        <v>49.237970160000003</v>
      </c>
      <c r="Z442" s="32">
        <v>260.7779541015625</v>
      </c>
      <c r="AA442" s="5">
        <v>1298</v>
      </c>
      <c r="AB442" s="5">
        <v>909</v>
      </c>
      <c r="AC442" s="16">
        <v>0.69844961166381836</v>
      </c>
      <c r="AD442" s="17">
        <v>0.19534884393215179</v>
      </c>
      <c r="AE442" s="32">
        <v>49.618545949999998</v>
      </c>
      <c r="AF442" s="32">
        <v>234.88372802734381</v>
      </c>
      <c r="AG442" s="16">
        <v>8.5000000000000006E-2</v>
      </c>
      <c r="AH442" s="16">
        <v>0.13700000000000001</v>
      </c>
      <c r="AI442" s="16">
        <v>3.5000000000000003E-2</v>
      </c>
      <c r="AJ442" s="16">
        <v>0.65800000000000003</v>
      </c>
      <c r="AK442" s="16">
        <v>8.1000000000000003E-2</v>
      </c>
      <c r="AL442" s="16">
        <v>4.0000001899898052E-3</v>
      </c>
      <c r="AM442" s="16">
        <v>6.0999999999999999E-2</v>
      </c>
      <c r="AN442" s="16">
        <v>0.123</v>
      </c>
      <c r="AO442" s="16">
        <v>0.57300000000000006</v>
      </c>
      <c r="AP442" s="5">
        <v>0</v>
      </c>
      <c r="AQ442" s="31">
        <v>9337.75</v>
      </c>
      <c r="AR442" s="31">
        <v>9896</v>
      </c>
    </row>
    <row r="443" spans="1:44" x14ac:dyDescent="0.3">
      <c r="A443" s="4">
        <v>391413120</v>
      </c>
      <c r="B443" s="3" t="s">
        <v>175</v>
      </c>
      <c r="C443" s="3" t="s">
        <v>1033</v>
      </c>
      <c r="D443" s="14">
        <v>83.543815612792969</v>
      </c>
      <c r="E443" s="14">
        <v>83.944732666015625</v>
      </c>
      <c r="F443" s="14">
        <v>84.563194274902344</v>
      </c>
      <c r="G443" s="14">
        <v>86.6346435546875</v>
      </c>
      <c r="H443" s="5">
        <v>369</v>
      </c>
      <c r="I443" s="15">
        <v>6</v>
      </c>
      <c r="J443" s="15">
        <v>8</v>
      </c>
      <c r="K443" s="3" t="s">
        <v>3823</v>
      </c>
      <c r="L443" s="3" t="s">
        <v>3907</v>
      </c>
      <c r="M443" s="3" t="s">
        <v>3919</v>
      </c>
      <c r="N443" s="3" t="s">
        <v>3923</v>
      </c>
      <c r="O443" s="17">
        <v>0.42249241471290588</v>
      </c>
      <c r="P443" s="32">
        <v>48.927077869999998</v>
      </c>
      <c r="Q443" s="32">
        <v>327.96353149414063</v>
      </c>
      <c r="R443" s="5">
        <v>630</v>
      </c>
      <c r="S443" s="5">
        <v>377</v>
      </c>
      <c r="T443" s="16">
        <v>0.59841269254684448</v>
      </c>
      <c r="U443" s="17">
        <v>0.3174603283405304</v>
      </c>
      <c r="V443" s="32">
        <v>49.126694540000003</v>
      </c>
      <c r="W443" s="32">
        <v>295.76718139648438</v>
      </c>
      <c r="X443" s="17">
        <v>0.31402438879013062</v>
      </c>
      <c r="Y443" s="32">
        <v>49.159172660000003</v>
      </c>
      <c r="Z443" s="32">
        <v>291.15853881835938</v>
      </c>
      <c r="AA443" s="5">
        <v>629</v>
      </c>
      <c r="AB443" s="5">
        <v>375</v>
      </c>
      <c r="AC443" s="16">
        <v>0.59841269254684448</v>
      </c>
      <c r="AD443" s="17">
        <v>0.21808511018753049</v>
      </c>
      <c r="AE443" s="32">
        <v>50.310221230000003</v>
      </c>
      <c r="AF443" s="32">
        <v>257.97872924804688</v>
      </c>
      <c r="AG443" s="16">
        <v>6.2E-2</v>
      </c>
      <c r="AH443" s="16">
        <v>5.7000000000000002E-2</v>
      </c>
      <c r="AI443" s="16">
        <v>1.4E-2</v>
      </c>
      <c r="AJ443" s="16">
        <v>0.79400000000000004</v>
      </c>
      <c r="AK443" s="16">
        <v>7.2999999999999995E-2</v>
      </c>
      <c r="AL443" s="16">
        <v>0</v>
      </c>
      <c r="AM443" s="16">
        <v>1.4E-2</v>
      </c>
      <c r="AN443" s="16">
        <v>0.11899999999999999</v>
      </c>
      <c r="AO443" s="16">
        <v>0.503</v>
      </c>
      <c r="AP443" s="5">
        <v>0</v>
      </c>
      <c r="AQ443" s="31">
        <v>9885.08984375</v>
      </c>
      <c r="AR443" s="31">
        <v>10323.61</v>
      </c>
    </row>
    <row r="444" spans="1:44" x14ac:dyDescent="0.3">
      <c r="A444" s="4">
        <v>391413060</v>
      </c>
      <c r="B444" s="3" t="s">
        <v>175</v>
      </c>
      <c r="C444" s="3" t="s">
        <v>1030</v>
      </c>
      <c r="D444" s="14">
        <v>88.704421997070313</v>
      </c>
      <c r="E444" s="14">
        <v>89.589279174804688</v>
      </c>
      <c r="F444" s="14">
        <v>82.179039001464844</v>
      </c>
      <c r="G444" s="14">
        <v>83.260292053222656</v>
      </c>
      <c r="H444" s="5">
        <v>494</v>
      </c>
      <c r="I444" s="15">
        <v>6</v>
      </c>
      <c r="J444" s="15">
        <v>8</v>
      </c>
      <c r="K444" s="3" t="s">
        <v>3823</v>
      </c>
      <c r="L444" s="3" t="s">
        <v>3907</v>
      </c>
      <c r="M444" s="3" t="s">
        <v>3919</v>
      </c>
      <c r="N444" s="3" t="s">
        <v>3923</v>
      </c>
      <c r="O444" s="17">
        <v>0.40540540218353271</v>
      </c>
      <c r="P444" s="32">
        <v>51.018406579999997</v>
      </c>
      <c r="Q444" s="32">
        <v>319.656005859375</v>
      </c>
      <c r="R444" s="5">
        <v>833</v>
      </c>
      <c r="S444" s="5">
        <v>636</v>
      </c>
      <c r="T444" s="16">
        <v>0.76350539922714233</v>
      </c>
      <c r="U444" s="17">
        <v>0.34516128897666931</v>
      </c>
      <c r="V444" s="32">
        <v>51.406375439999998</v>
      </c>
      <c r="W444" s="32">
        <v>302.58065795898438</v>
      </c>
      <c r="X444" s="17">
        <v>0.19164618849754331</v>
      </c>
      <c r="Y444" s="32">
        <v>47.612669889999999</v>
      </c>
      <c r="Z444" s="32">
        <v>239.3120422363281</v>
      </c>
      <c r="AA444" s="5">
        <v>832</v>
      </c>
      <c r="AB444" s="5">
        <v>637</v>
      </c>
      <c r="AC444" s="16">
        <v>0.76350539922714233</v>
      </c>
      <c r="AD444" s="17">
        <v>0.1451612859964371</v>
      </c>
      <c r="AE444" s="32">
        <v>48.396902230000002</v>
      </c>
      <c r="AF444" s="32">
        <v>222.25807189941409</v>
      </c>
      <c r="AG444" s="16">
        <v>7.9000000000000001E-2</v>
      </c>
      <c r="AH444" s="16">
        <v>0.107</v>
      </c>
      <c r="AI444" s="16">
        <v>2.4E-2</v>
      </c>
      <c r="AJ444" s="16">
        <v>0.68600000000000005</v>
      </c>
      <c r="AK444" s="16">
        <v>9.2999999999999999E-2</v>
      </c>
      <c r="AL444" s="16">
        <v>9.9999997764825821E-3</v>
      </c>
      <c r="AM444" s="16">
        <v>2.1999999999999999E-2</v>
      </c>
      <c r="AN444" s="16">
        <v>0.15</v>
      </c>
      <c r="AO444" s="16">
        <v>0.69500000000000006</v>
      </c>
      <c r="AP444" s="5">
        <v>0</v>
      </c>
      <c r="AQ444" s="31">
        <v>10021.7802734375</v>
      </c>
      <c r="AR444" s="31">
        <v>10742.83</v>
      </c>
    </row>
    <row r="445" spans="1:44" x14ac:dyDescent="0.3">
      <c r="A445" s="4">
        <v>391413020</v>
      </c>
      <c r="B445" s="3" t="s">
        <v>175</v>
      </c>
      <c r="C445" s="3" t="s">
        <v>1028</v>
      </c>
      <c r="D445" s="14">
        <v>86.508399963378906</v>
      </c>
      <c r="E445" s="14">
        <v>83.950393676757813</v>
      </c>
      <c r="F445" s="14">
        <v>84.768440246582031</v>
      </c>
      <c r="G445" s="14">
        <v>82.856002807617188</v>
      </c>
      <c r="H445" s="5">
        <v>881</v>
      </c>
      <c r="I445" s="15">
        <v>6</v>
      </c>
      <c r="J445" s="15">
        <v>8</v>
      </c>
      <c r="K445" s="3" t="s">
        <v>3823</v>
      </c>
      <c r="L445" s="3" t="s">
        <v>3907</v>
      </c>
      <c r="M445" s="3" t="s">
        <v>3919</v>
      </c>
      <c r="N445" s="3" t="s">
        <v>3923</v>
      </c>
      <c r="O445" s="17">
        <v>0.625</v>
      </c>
      <c r="P445" s="32">
        <v>50.12847421</v>
      </c>
      <c r="Q445" s="32">
        <v>382.47549438476563</v>
      </c>
      <c r="R445" s="5">
        <v>1693</v>
      </c>
      <c r="S445" s="5">
        <v>561</v>
      </c>
      <c r="T445" s="16">
        <v>0.33136445283889771</v>
      </c>
      <c r="U445" s="17">
        <v>0.42168673872947687</v>
      </c>
      <c r="V445" s="32">
        <v>49.128980460000001</v>
      </c>
      <c r="W445" s="32">
        <v>328.51406860351563</v>
      </c>
      <c r="X445" s="17">
        <v>0.51225489377975464</v>
      </c>
      <c r="Y445" s="32">
        <v>49.292306529999998</v>
      </c>
      <c r="Z445" s="32">
        <v>342.52450561523438</v>
      </c>
      <c r="AA445" s="5">
        <v>1687</v>
      </c>
      <c r="AB445" s="5">
        <v>561</v>
      </c>
      <c r="AC445" s="16">
        <v>0.33136445283889771</v>
      </c>
      <c r="AD445" s="17">
        <v>0.33064517378807068</v>
      </c>
      <c r="AE445" s="32">
        <v>48.167664960000003</v>
      </c>
      <c r="AF445" s="32">
        <v>286.29031372070313</v>
      </c>
      <c r="AG445" s="16">
        <v>4.8000000000000001E-2</v>
      </c>
      <c r="AH445" s="16">
        <v>4.3999999999999997E-2</v>
      </c>
      <c r="AI445" s="16">
        <v>5.2999999999999999E-2</v>
      </c>
      <c r="AJ445" s="16">
        <v>0.81200000000000006</v>
      </c>
      <c r="AK445" s="16">
        <v>3.6999999999999998E-2</v>
      </c>
      <c r="AL445" s="16">
        <v>6.0000000521540642E-3</v>
      </c>
      <c r="AM445" s="16">
        <v>1.6E-2</v>
      </c>
      <c r="AN445" s="16">
        <v>0.08</v>
      </c>
      <c r="AO445" s="16">
        <v>0.20799999999999999</v>
      </c>
      <c r="AP445" s="5">
        <v>0</v>
      </c>
      <c r="AQ445" s="31">
        <v>7852.169921875</v>
      </c>
      <c r="AR445" s="31">
        <v>8656.44</v>
      </c>
    </row>
    <row r="446" spans="1:44" x14ac:dyDescent="0.3">
      <c r="A446" s="4">
        <v>391413040</v>
      </c>
      <c r="B446" s="3" t="s">
        <v>175</v>
      </c>
      <c r="C446" s="3" t="s">
        <v>1029</v>
      </c>
      <c r="D446" s="14">
        <v>87.2105712890625</v>
      </c>
      <c r="E446" s="14">
        <v>86.120780944824219</v>
      </c>
      <c r="F446" s="14">
        <v>85.401168823242188</v>
      </c>
      <c r="G446" s="14">
        <v>85.565681457519531</v>
      </c>
      <c r="H446" s="5">
        <v>524</v>
      </c>
      <c r="I446" s="15">
        <v>6</v>
      </c>
      <c r="J446" s="15">
        <v>8</v>
      </c>
      <c r="K446" s="3" t="s">
        <v>3823</v>
      </c>
      <c r="L446" s="3" t="s">
        <v>3907</v>
      </c>
      <c r="M446" s="3" t="s">
        <v>3919</v>
      </c>
      <c r="N446" s="3" t="s">
        <v>3923</v>
      </c>
      <c r="O446" s="17">
        <v>0.45394736528396612</v>
      </c>
      <c r="P446" s="32">
        <v>50.413026010000003</v>
      </c>
      <c r="Q446" s="32">
        <v>337.71929931640631</v>
      </c>
      <c r="R446" s="5">
        <v>912</v>
      </c>
      <c r="S446" s="5">
        <v>541</v>
      </c>
      <c r="T446" s="16">
        <v>0.59320175647735596</v>
      </c>
      <c r="U446" s="17">
        <v>0.30196079611778259</v>
      </c>
      <c r="V446" s="32">
        <v>50.005542169999998</v>
      </c>
      <c r="W446" s="32">
        <v>297.64706420898438</v>
      </c>
      <c r="X446" s="17">
        <v>0.32307693362236017</v>
      </c>
      <c r="Y446" s="32">
        <v>49.702730680000002</v>
      </c>
      <c r="Z446" s="32">
        <v>286.59341430664063</v>
      </c>
      <c r="AA446" s="5">
        <v>915</v>
      </c>
      <c r="AB446" s="5">
        <v>545</v>
      </c>
      <c r="AC446" s="16">
        <v>0.59320175647735596</v>
      </c>
      <c r="AD446" s="17">
        <v>0.21176470816135409</v>
      </c>
      <c r="AE446" s="32">
        <v>49.704097539999999</v>
      </c>
      <c r="AF446" s="32">
        <v>239.60784912109381</v>
      </c>
      <c r="AG446" s="16">
        <v>5.2999999999999999E-2</v>
      </c>
      <c r="AH446" s="16">
        <v>0.113</v>
      </c>
      <c r="AI446" s="16">
        <v>2.1000000000000001E-2</v>
      </c>
      <c r="AJ446" s="16">
        <v>0.73299999999999998</v>
      </c>
      <c r="AK446" s="16">
        <v>6.9000000000000006E-2</v>
      </c>
      <c r="AL446" s="16">
        <v>1.099999994039536E-2</v>
      </c>
      <c r="AM446" s="16">
        <v>6.7000000000000004E-2</v>
      </c>
      <c r="AN446" s="16">
        <v>0.124</v>
      </c>
      <c r="AO446" s="16">
        <v>0.46100000000000002</v>
      </c>
      <c r="AP446" s="5">
        <v>0</v>
      </c>
      <c r="AQ446" s="31">
        <v>9004.900390625</v>
      </c>
      <c r="AR446" s="31">
        <v>9638.0400000000009</v>
      </c>
    </row>
    <row r="447" spans="1:44" x14ac:dyDescent="0.3">
      <c r="A447" s="4">
        <v>391411050</v>
      </c>
      <c r="B447" s="3" t="s">
        <v>175</v>
      </c>
      <c r="C447" s="3" t="s">
        <v>1026</v>
      </c>
      <c r="D447" s="14">
        <v>90.680992126464844</v>
      </c>
      <c r="E447" s="14">
        <v>88.885833740234375</v>
      </c>
      <c r="F447" s="14">
        <v>93.316986083984375</v>
      </c>
      <c r="G447" s="14">
        <v>89.220573425292969</v>
      </c>
      <c r="H447" s="5">
        <v>1691</v>
      </c>
      <c r="I447" s="15">
        <v>6</v>
      </c>
      <c r="J447" s="15">
        <v>12</v>
      </c>
      <c r="K447" s="3" t="s">
        <v>3823</v>
      </c>
      <c r="L447" s="3" t="s">
        <v>3907</v>
      </c>
      <c r="M447" s="3" t="s">
        <v>3919</v>
      </c>
      <c r="N447" s="3" t="s">
        <v>3923</v>
      </c>
      <c r="O447" s="17">
        <v>0.65344464778900146</v>
      </c>
      <c r="P447" s="32">
        <v>51.819409409999999</v>
      </c>
      <c r="Q447" s="32">
        <v>359.49896240234381</v>
      </c>
      <c r="R447" s="5">
        <v>208</v>
      </c>
      <c r="S447" s="5">
        <v>43</v>
      </c>
      <c r="T447" s="16">
        <v>0.20673076808452609</v>
      </c>
      <c r="U447" s="17">
        <v>0.45991560816764832</v>
      </c>
      <c r="V447" s="32">
        <v>51.122272019999997</v>
      </c>
      <c r="W447" s="32">
        <v>294.09283447265631</v>
      </c>
      <c r="X447" s="17">
        <v>0.45384615659713751</v>
      </c>
      <c r="Y447" s="32">
        <v>54.837383099999997</v>
      </c>
      <c r="Z447" s="32">
        <v>305.76922607421881</v>
      </c>
      <c r="AA447" s="5">
        <v>151</v>
      </c>
      <c r="AB447" s="5">
        <v>35</v>
      </c>
      <c r="AC447" s="16">
        <v>0.20673076808452609</v>
      </c>
      <c r="AD447" s="17">
        <v>0.25093632936477661</v>
      </c>
      <c r="AE447" s="32">
        <v>51.77648611</v>
      </c>
      <c r="AF447" s="32">
        <v>235.58052062988281</v>
      </c>
      <c r="AG447" s="16">
        <v>0.104</v>
      </c>
      <c r="AH447" s="16">
        <v>8.4000000000000005E-2</v>
      </c>
      <c r="AI447" s="16">
        <v>5.8999999999999997E-2</v>
      </c>
      <c r="AJ447" s="16">
        <v>0.69400000000000006</v>
      </c>
      <c r="AK447" s="16">
        <v>4.4999999999999998E-2</v>
      </c>
      <c r="AL447" s="16">
        <v>1.4000000432133669E-2</v>
      </c>
      <c r="AM447" s="16">
        <v>4.5999999999999999E-2</v>
      </c>
      <c r="AN447" s="16">
        <v>8.1000000000000003E-2</v>
      </c>
      <c r="AO447" s="16">
        <v>0.48299999999999998</v>
      </c>
      <c r="AP447" s="5">
        <v>0</v>
      </c>
      <c r="AQ447" s="31">
        <v>9744.5498046875</v>
      </c>
      <c r="AR447" s="31">
        <v>10367.93</v>
      </c>
    </row>
    <row r="448" spans="1:44" x14ac:dyDescent="0.3">
      <c r="A448" s="4">
        <v>920903000</v>
      </c>
      <c r="B448" s="3" t="s">
        <v>430</v>
      </c>
      <c r="C448" s="3" t="s">
        <v>1729</v>
      </c>
      <c r="D448" s="14">
        <v>90.677482604980469</v>
      </c>
      <c r="E448" s="14">
        <v>89.204277038574219</v>
      </c>
      <c r="F448" s="14">
        <v>90.269882202148438</v>
      </c>
      <c r="G448" s="14">
        <v>89.743888854980469</v>
      </c>
      <c r="H448" s="5">
        <v>719</v>
      </c>
      <c r="I448" s="15">
        <v>7</v>
      </c>
      <c r="J448" s="15">
        <v>8</v>
      </c>
      <c r="K448" s="3" t="s">
        <v>3883</v>
      </c>
      <c r="L448" s="3" t="s">
        <v>3915</v>
      </c>
      <c r="M448" s="3" t="s">
        <v>3917</v>
      </c>
      <c r="N448" s="3" t="s">
        <v>3922</v>
      </c>
      <c r="O448" s="17">
        <v>0.53918492794036865</v>
      </c>
      <c r="P448" s="32">
        <v>51.817987549999998</v>
      </c>
      <c r="Q448" s="32">
        <v>356.42633056640631</v>
      </c>
      <c r="R448" s="5">
        <v>1283</v>
      </c>
      <c r="S448" s="5">
        <v>702</v>
      </c>
      <c r="T448" s="16">
        <v>0.54715508222579956</v>
      </c>
      <c r="U448" s="17">
        <v>0.35603713989257813</v>
      </c>
      <c r="V448" s="32">
        <v>51.25088289</v>
      </c>
      <c r="W448" s="32">
        <v>307.73992919921881</v>
      </c>
      <c r="X448" s="17">
        <v>0.48432600498199457</v>
      </c>
      <c r="Y448" s="32">
        <v>52.860857490000001</v>
      </c>
      <c r="Z448" s="32">
        <v>328.99685668945313</v>
      </c>
      <c r="AA448" s="5">
        <v>1282</v>
      </c>
      <c r="AB448" s="5">
        <v>702</v>
      </c>
      <c r="AC448" s="16">
        <v>0.54715508222579956</v>
      </c>
      <c r="AD448" s="17">
        <v>0.31790122389793402</v>
      </c>
      <c r="AE448" s="32">
        <v>52.073216559999999</v>
      </c>
      <c r="AF448" s="32">
        <v>281.79013061523438</v>
      </c>
      <c r="AG448" s="16">
        <v>0.14699999999999999</v>
      </c>
      <c r="AH448" s="16">
        <v>0.11700000000000001</v>
      </c>
      <c r="AI448" s="16">
        <v>1.4E-2</v>
      </c>
      <c r="AJ448" s="16">
        <v>0.66600000000000004</v>
      </c>
      <c r="AK448" s="16">
        <v>5.2999999999999999E-2</v>
      </c>
      <c r="AL448" s="16">
        <v>3.0000000260770321E-3</v>
      </c>
      <c r="AM448" s="16">
        <v>2.5000000000000001E-2</v>
      </c>
      <c r="AN448" s="16">
        <v>0.16400000000000001</v>
      </c>
      <c r="AO448" s="16">
        <v>0.29299999999999998</v>
      </c>
      <c r="AP448" s="5">
        <v>0</v>
      </c>
      <c r="AQ448" s="31">
        <v>13419.2900390625</v>
      </c>
      <c r="AR448" s="31">
        <v>13927.8</v>
      </c>
    </row>
    <row r="449" spans="1:44" x14ac:dyDescent="0.3">
      <c r="A449" s="4">
        <v>361362050</v>
      </c>
      <c r="B449" s="3" t="s">
        <v>160</v>
      </c>
      <c r="C449" s="3" t="s">
        <v>980</v>
      </c>
      <c r="D449" s="14">
        <v>89.574310302734375</v>
      </c>
      <c r="E449" s="14">
        <v>89.746994018554688</v>
      </c>
      <c r="F449" s="14">
        <v>90.558441162109375</v>
      </c>
      <c r="G449" s="14">
        <v>91.669181823730469</v>
      </c>
      <c r="H449" s="5">
        <v>473</v>
      </c>
      <c r="I449" s="15">
        <v>6</v>
      </c>
      <c r="J449" s="15">
        <v>8</v>
      </c>
      <c r="K449" s="3" t="s">
        <v>3840</v>
      </c>
      <c r="L449" s="3" t="s">
        <v>3913</v>
      </c>
      <c r="M449" s="3" t="s">
        <v>3916</v>
      </c>
      <c r="N449" s="3" t="s">
        <v>3923</v>
      </c>
      <c r="O449" s="17">
        <v>0.45747125148773188</v>
      </c>
      <c r="P449" s="32">
        <v>51.370929830000001</v>
      </c>
      <c r="Q449" s="32">
        <v>345.74713134765631</v>
      </c>
      <c r="R449" s="5">
        <v>835</v>
      </c>
      <c r="S449" s="5">
        <v>503</v>
      </c>
      <c r="T449" s="16">
        <v>0.60239523649215698</v>
      </c>
      <c r="U449" s="17">
        <v>0.375</v>
      </c>
      <c r="V449" s="32">
        <v>51.470070739999997</v>
      </c>
      <c r="W449" s="32">
        <v>324.6212158203125</v>
      </c>
      <c r="X449" s="17">
        <v>0.38390803337097168</v>
      </c>
      <c r="Y449" s="32">
        <v>53.048030769999997</v>
      </c>
      <c r="Z449" s="32">
        <v>311.03448486328131</v>
      </c>
      <c r="AA449" s="5">
        <v>825</v>
      </c>
      <c r="AB449" s="5">
        <v>501</v>
      </c>
      <c r="AC449" s="16">
        <v>0.60239523649215698</v>
      </c>
      <c r="AD449" s="17">
        <v>0.28409090638160711</v>
      </c>
      <c r="AE449" s="32">
        <v>53.164889639999998</v>
      </c>
      <c r="AF449" s="32">
        <v>284.84848022460938</v>
      </c>
      <c r="AG449" s="16">
        <v>1.4999999999999999E-2</v>
      </c>
      <c r="AH449" s="16"/>
      <c r="AI449" s="16"/>
      <c r="AJ449" s="16">
        <v>0.91300000000000003</v>
      </c>
      <c r="AK449" s="16">
        <v>5.8999999999999997E-2</v>
      </c>
      <c r="AL449" s="16">
        <v>1.30000002682209E-2</v>
      </c>
      <c r="AM449" s="16"/>
      <c r="AN449" s="16">
        <v>0.159</v>
      </c>
      <c r="AO449" s="16">
        <v>0.56200000000000006</v>
      </c>
      <c r="AP449" s="5">
        <v>0</v>
      </c>
      <c r="AQ449" s="31">
        <v>7985.58984375</v>
      </c>
      <c r="AR449" s="31">
        <v>9211.17</v>
      </c>
    </row>
    <row r="450" spans="1:44" x14ac:dyDescent="0.3">
      <c r="A450" s="4">
        <v>661041050</v>
      </c>
      <c r="B450" s="3" t="s">
        <v>321</v>
      </c>
      <c r="C450" s="3" t="s">
        <v>1474</v>
      </c>
      <c r="D450" s="14">
        <v>92.753341674804688</v>
      </c>
      <c r="E450" s="14">
        <v>88.974189758300781</v>
      </c>
      <c r="F450" s="14">
        <v>91.650711059570313</v>
      </c>
      <c r="G450" s="14">
        <v>89.074653625488281</v>
      </c>
      <c r="H450" s="5">
        <v>136</v>
      </c>
      <c r="I450" s="15">
        <v>6</v>
      </c>
      <c r="J450" s="15">
        <v>12</v>
      </c>
      <c r="K450" s="3" t="s">
        <v>3801</v>
      </c>
      <c r="L450" s="3" t="s">
        <v>3909</v>
      </c>
      <c r="M450" s="3" t="s">
        <v>3916</v>
      </c>
      <c r="N450" s="3" t="s">
        <v>3923</v>
      </c>
      <c r="O450" s="17">
        <v>0.74418604373931885</v>
      </c>
      <c r="P450" s="32">
        <v>52.659227569999999</v>
      </c>
      <c r="Q450" s="32"/>
      <c r="R450" s="5">
        <v>99</v>
      </c>
      <c r="S450" s="5">
        <v>24</v>
      </c>
      <c r="T450" s="16">
        <v>0.24242424964904791</v>
      </c>
      <c r="U450" s="17">
        <v>0.3333333432674408</v>
      </c>
      <c r="V450" s="32">
        <v>51.157955389999998</v>
      </c>
      <c r="W450" s="32"/>
      <c r="X450" s="17">
        <v>0.74390244483947754</v>
      </c>
      <c r="Y450" s="32">
        <v>53.75654067</v>
      </c>
      <c r="Z450" s="32">
        <v>385.3658447265625</v>
      </c>
      <c r="AA450" s="5">
        <v>99</v>
      </c>
      <c r="AB450" s="5">
        <v>24</v>
      </c>
      <c r="AC450" s="16">
        <v>0.24242424964904791</v>
      </c>
      <c r="AD450" s="17">
        <v>0.42105263471603388</v>
      </c>
      <c r="AE450" s="32">
        <v>51.693746699999998</v>
      </c>
      <c r="AF450" s="32"/>
      <c r="AG450" s="16"/>
      <c r="AH450" s="16"/>
      <c r="AI450" s="16"/>
      <c r="AJ450" s="16">
        <v>0.96299999999999997</v>
      </c>
      <c r="AK450" s="16"/>
      <c r="AL450" s="16">
        <v>3.7000000476837158E-2</v>
      </c>
      <c r="AM450" s="16"/>
      <c r="AN450" s="16">
        <v>8.7999999999999995E-2</v>
      </c>
      <c r="AO450" s="16">
        <v>0.17499999999999999</v>
      </c>
      <c r="AP450" s="5">
        <v>0</v>
      </c>
      <c r="AQ450" s="31">
        <v>8179.22998046875</v>
      </c>
      <c r="AR450" s="31">
        <v>9973.2199999999993</v>
      </c>
    </row>
    <row r="451" spans="1:44" x14ac:dyDescent="0.3">
      <c r="A451" s="4">
        <v>810943000</v>
      </c>
      <c r="B451" s="3" t="s">
        <v>384</v>
      </c>
      <c r="C451" s="3" t="s">
        <v>1591</v>
      </c>
      <c r="D451" s="14">
        <v>90.510337829589844</v>
      </c>
      <c r="E451" s="14">
        <v>90.057403564453125</v>
      </c>
      <c r="F451" s="14">
        <v>83.896026611328125</v>
      </c>
      <c r="G451" s="14">
        <v>83.50958251953125</v>
      </c>
      <c r="H451" s="5">
        <v>410</v>
      </c>
      <c r="I451" s="15">
        <v>6</v>
      </c>
      <c r="J451" s="15">
        <v>8</v>
      </c>
      <c r="K451" s="3" t="s">
        <v>3868</v>
      </c>
      <c r="L451" s="3" t="s">
        <v>3913</v>
      </c>
      <c r="M451" s="3" t="s">
        <v>3918</v>
      </c>
      <c r="N451" s="3" t="s">
        <v>3923</v>
      </c>
      <c r="O451" s="17">
        <v>0.48148149251937872</v>
      </c>
      <c r="P451" s="32">
        <v>51.750252430000003</v>
      </c>
      <c r="Q451" s="32">
        <v>350.99716186523438</v>
      </c>
      <c r="R451" s="5">
        <v>824</v>
      </c>
      <c r="S451" s="5">
        <v>535</v>
      </c>
      <c r="T451" s="16">
        <v>0.64927184581756592</v>
      </c>
      <c r="U451" s="17">
        <v>0.42396312952041632</v>
      </c>
      <c r="V451" s="32">
        <v>51.595436200000002</v>
      </c>
      <c r="W451" s="32">
        <v>333.64056396484381</v>
      </c>
      <c r="X451" s="17">
        <v>0.33806818723678589</v>
      </c>
      <c r="Y451" s="32">
        <v>48.726405700000001</v>
      </c>
      <c r="Z451" s="32">
        <v>294.8863525390625</v>
      </c>
      <c r="AA451" s="5">
        <v>827</v>
      </c>
      <c r="AB451" s="5">
        <v>538</v>
      </c>
      <c r="AC451" s="16">
        <v>0.64927184581756592</v>
      </c>
      <c r="AD451" s="17">
        <v>0.28440368175506592</v>
      </c>
      <c r="AE451" s="32">
        <v>48.53825578</v>
      </c>
      <c r="AF451" s="32">
        <v>273.85321044921881</v>
      </c>
      <c r="AG451" s="16">
        <v>3.4000000000000002E-2</v>
      </c>
      <c r="AH451" s="16"/>
      <c r="AI451" s="16"/>
      <c r="AJ451" s="16">
        <v>0.91700000000000004</v>
      </c>
      <c r="AK451" s="16">
        <v>0.02</v>
      </c>
      <c r="AL451" s="16">
        <v>2.899999916553497E-2</v>
      </c>
      <c r="AM451" s="16"/>
      <c r="AN451" s="16">
        <v>0.13200000000000001</v>
      </c>
      <c r="AO451" s="16">
        <v>0.60799999999999998</v>
      </c>
      <c r="AP451" s="5">
        <v>0</v>
      </c>
      <c r="AQ451" s="31">
        <v>7682.56005859375</v>
      </c>
      <c r="AR451" s="31">
        <v>9673.93</v>
      </c>
    </row>
    <row r="452" spans="1:44" x14ac:dyDescent="0.3">
      <c r="A452" s="4">
        <v>110823050</v>
      </c>
      <c r="B452" s="3" t="s">
        <v>47</v>
      </c>
      <c r="C452" s="3" t="s">
        <v>670</v>
      </c>
      <c r="D452" s="14">
        <v>72.979965209960938</v>
      </c>
      <c r="E452" s="14">
        <v>74.518806457519531</v>
      </c>
      <c r="F452" s="14">
        <v>79.938072204589844</v>
      </c>
      <c r="G452" s="14">
        <v>80.691970825195313</v>
      </c>
      <c r="H452" s="5">
        <v>453</v>
      </c>
      <c r="I452" s="15">
        <v>7</v>
      </c>
      <c r="J452" s="15">
        <v>8</v>
      </c>
      <c r="K452" s="3" t="s">
        <v>3898</v>
      </c>
      <c r="L452" s="3" t="s">
        <v>3912</v>
      </c>
      <c r="M452" s="3" t="s">
        <v>3917</v>
      </c>
      <c r="N452" s="3" t="s">
        <v>3921</v>
      </c>
      <c r="O452" s="17">
        <v>0.27127659320831299</v>
      </c>
      <c r="P452" s="32">
        <v>44.646093280000002</v>
      </c>
      <c r="Q452" s="32">
        <v>282.18084716796881</v>
      </c>
      <c r="R452" s="5">
        <v>831</v>
      </c>
      <c r="S452" s="5">
        <v>831</v>
      </c>
      <c r="T452" s="16">
        <v>1</v>
      </c>
      <c r="U452" s="17">
        <v>0.27127659320831299</v>
      </c>
      <c r="V452" s="32">
        <v>45.319817139999998</v>
      </c>
      <c r="W452" s="32">
        <v>282.18084716796881</v>
      </c>
      <c r="X452" s="17">
        <v>0.18302386999130249</v>
      </c>
      <c r="Y452" s="32">
        <v>46.159051150000003</v>
      </c>
      <c r="Z452" s="32">
        <v>230.50398254394531</v>
      </c>
      <c r="AA452" s="5">
        <v>834</v>
      </c>
      <c r="AB452" s="5">
        <v>834</v>
      </c>
      <c r="AC452" s="16">
        <v>1</v>
      </c>
      <c r="AD452" s="17">
        <v>0.18302386999130249</v>
      </c>
      <c r="AE452" s="32">
        <v>46.940622339999997</v>
      </c>
      <c r="AF452" s="32">
        <v>230.50398254394531</v>
      </c>
      <c r="AG452" s="16">
        <v>5.5E-2</v>
      </c>
      <c r="AH452" s="16">
        <v>0.106</v>
      </c>
      <c r="AI452" s="16"/>
      <c r="AJ452" s="16">
        <v>0.70599999999999996</v>
      </c>
      <c r="AK452" s="16">
        <v>0.11899999999999999</v>
      </c>
      <c r="AL452" s="16">
        <v>1.30000002682209E-2</v>
      </c>
      <c r="AM452" s="16">
        <v>3.3000000000000002E-2</v>
      </c>
      <c r="AN452" s="16">
        <v>0.152</v>
      </c>
      <c r="AO452" s="16">
        <v>0.46150000000000002</v>
      </c>
      <c r="AP452" s="5">
        <v>0</v>
      </c>
      <c r="AQ452" s="31">
        <v>10098.1201171875</v>
      </c>
      <c r="AR452" s="31">
        <v>11027.91</v>
      </c>
    </row>
    <row r="453" spans="1:44" x14ac:dyDescent="0.3">
      <c r="A453" s="4">
        <v>110823010</v>
      </c>
      <c r="B453" s="3" t="s">
        <v>47</v>
      </c>
      <c r="C453" s="3" t="s">
        <v>668</v>
      </c>
      <c r="D453" s="14">
        <v>78.657997131347656</v>
      </c>
      <c r="E453" s="14">
        <v>76.570022583007813</v>
      </c>
      <c r="F453" s="14">
        <v>78.476211547851563</v>
      </c>
      <c r="G453" s="14">
        <v>75.899642944335938</v>
      </c>
      <c r="H453" s="5">
        <v>535</v>
      </c>
      <c r="I453" s="15">
        <v>7</v>
      </c>
      <c r="J453" s="15">
        <v>8</v>
      </c>
      <c r="K453" s="3" t="s">
        <v>3898</v>
      </c>
      <c r="L453" s="3" t="s">
        <v>3912</v>
      </c>
      <c r="M453" s="3" t="s">
        <v>3917</v>
      </c>
      <c r="N453" s="3" t="s">
        <v>3921</v>
      </c>
      <c r="O453" s="17">
        <v>0.45815899968147278</v>
      </c>
      <c r="P453" s="32">
        <v>46.947107340000002</v>
      </c>
      <c r="Q453" s="32">
        <v>329.91632080078131</v>
      </c>
      <c r="R453" s="5">
        <v>923</v>
      </c>
      <c r="S453" s="5">
        <v>459</v>
      </c>
      <c r="T453" s="16">
        <v>0.4972914457321167</v>
      </c>
      <c r="U453" s="17">
        <v>0.29411765933036799</v>
      </c>
      <c r="V453" s="32">
        <v>46.148248000000002</v>
      </c>
      <c r="W453" s="32">
        <v>280.09048461914063</v>
      </c>
      <c r="X453" s="17">
        <v>0.29645094275474548</v>
      </c>
      <c r="Y453" s="32">
        <v>45.210802569999998</v>
      </c>
      <c r="Z453" s="32">
        <v>268.2672119140625</v>
      </c>
      <c r="AA453" s="5">
        <v>930</v>
      </c>
      <c r="AB453" s="5">
        <v>466</v>
      </c>
      <c r="AC453" s="16">
        <v>0.4972914457321167</v>
      </c>
      <c r="AD453" s="17">
        <v>0.1441441476345062</v>
      </c>
      <c r="AE453" s="32">
        <v>44.223288510000003</v>
      </c>
      <c r="AF453" s="32">
        <v>208.5585632324219</v>
      </c>
      <c r="AG453" s="16">
        <v>8.2000000000000003E-2</v>
      </c>
      <c r="AH453" s="16">
        <v>9.9000000000000005E-2</v>
      </c>
      <c r="AI453" s="16">
        <v>3.9E-2</v>
      </c>
      <c r="AJ453" s="16">
        <v>0.67900000000000005</v>
      </c>
      <c r="AK453" s="16">
        <v>7.1000000000000008E-2</v>
      </c>
      <c r="AL453" s="16">
        <v>2.999999932944775E-2</v>
      </c>
      <c r="AM453" s="16">
        <v>0.08</v>
      </c>
      <c r="AN453" s="16">
        <v>8.6000000000000007E-2</v>
      </c>
      <c r="AO453" s="16">
        <v>0.33700000000000002</v>
      </c>
      <c r="AP453" s="5">
        <v>0</v>
      </c>
      <c r="AQ453" s="31">
        <v>8799.2998046875</v>
      </c>
      <c r="AR453" s="31">
        <v>9514.77</v>
      </c>
    </row>
    <row r="454" spans="1:44" x14ac:dyDescent="0.3">
      <c r="A454" s="4">
        <v>110823020</v>
      </c>
      <c r="B454" s="3" t="s">
        <v>47</v>
      </c>
      <c r="C454" s="3" t="s">
        <v>669</v>
      </c>
      <c r="D454" s="14">
        <v>82.757804870605469</v>
      </c>
      <c r="E454" s="14">
        <v>84.385871887207031</v>
      </c>
      <c r="F454" s="14">
        <v>84.521652221679688</v>
      </c>
      <c r="G454" s="14">
        <v>85.719810485839844</v>
      </c>
      <c r="H454" s="5">
        <v>502</v>
      </c>
      <c r="I454" s="15">
        <v>6</v>
      </c>
      <c r="J454" s="15">
        <v>8</v>
      </c>
      <c r="K454" s="3" t="s">
        <v>3898</v>
      </c>
      <c r="L454" s="3" t="s">
        <v>3912</v>
      </c>
      <c r="M454" s="3" t="s">
        <v>3917</v>
      </c>
      <c r="N454" s="3" t="s">
        <v>3921</v>
      </c>
      <c r="O454" s="17">
        <v>0.25393259525299072</v>
      </c>
      <c r="P454" s="32">
        <v>48.60854913</v>
      </c>
      <c r="Q454" s="32">
        <v>277.7528076171875</v>
      </c>
      <c r="R454" s="5">
        <v>921</v>
      </c>
      <c r="S454" s="5">
        <v>921</v>
      </c>
      <c r="T454" s="16">
        <v>1</v>
      </c>
      <c r="U454" s="17">
        <v>0.25393259525299072</v>
      </c>
      <c r="V454" s="32">
        <v>49.304858109999998</v>
      </c>
      <c r="W454" s="32">
        <v>277.7528076171875</v>
      </c>
      <c r="X454" s="17">
        <v>0.20000000298023221</v>
      </c>
      <c r="Y454" s="32">
        <v>49.132225079999998</v>
      </c>
      <c r="Z454" s="32">
        <v>235.28089904785159</v>
      </c>
      <c r="AA454" s="5">
        <v>920</v>
      </c>
      <c r="AB454" s="5">
        <v>920</v>
      </c>
      <c r="AC454" s="16">
        <v>1</v>
      </c>
      <c r="AD454" s="17">
        <v>0.20000000298023221</v>
      </c>
      <c r="AE454" s="32">
        <v>49.791490940000003</v>
      </c>
      <c r="AF454" s="32">
        <v>235.28089904785159</v>
      </c>
      <c r="AG454" s="16">
        <v>0.02</v>
      </c>
      <c r="AH454" s="16">
        <v>0.108</v>
      </c>
      <c r="AI454" s="16"/>
      <c r="AJ454" s="16">
        <v>0.76700000000000002</v>
      </c>
      <c r="AK454" s="16">
        <v>8.4000000000000005E-2</v>
      </c>
      <c r="AL454" s="16">
        <v>2.199999988079071E-2</v>
      </c>
      <c r="AM454" s="16">
        <v>8.4000000000000005E-2</v>
      </c>
      <c r="AN454" s="16">
        <v>0.11700000000000001</v>
      </c>
      <c r="AO454" s="16">
        <v>0.40189999999999998</v>
      </c>
      <c r="AP454" s="5">
        <v>0</v>
      </c>
      <c r="AQ454" s="31">
        <v>10363.16015625</v>
      </c>
      <c r="AR454" s="31">
        <v>11060.41</v>
      </c>
    </row>
    <row r="455" spans="1:44" x14ac:dyDescent="0.3">
      <c r="A455" s="4">
        <v>110823000</v>
      </c>
      <c r="B455" s="3" t="s">
        <v>47</v>
      </c>
      <c r="C455" s="3" t="s">
        <v>667</v>
      </c>
      <c r="D455" s="14">
        <v>81.649307250976563</v>
      </c>
      <c r="E455" s="14">
        <v>83.240379333496094</v>
      </c>
      <c r="F455" s="14">
        <v>84.567634582519531</v>
      </c>
      <c r="G455" s="14">
        <v>85.619857788085938</v>
      </c>
      <c r="H455" s="5">
        <v>419</v>
      </c>
      <c r="I455" s="15">
        <v>6</v>
      </c>
      <c r="J455" s="15">
        <v>8</v>
      </c>
      <c r="K455" s="3" t="s">
        <v>3898</v>
      </c>
      <c r="L455" s="3" t="s">
        <v>3912</v>
      </c>
      <c r="M455" s="3" t="s">
        <v>3917</v>
      </c>
      <c r="N455" s="3" t="s">
        <v>3921</v>
      </c>
      <c r="O455" s="17">
        <v>0.28695651888847351</v>
      </c>
      <c r="P455" s="32">
        <v>48.159333590000003</v>
      </c>
      <c r="Q455" s="32">
        <v>284.34783935546881</v>
      </c>
      <c r="R455" s="5">
        <v>772</v>
      </c>
      <c r="S455" s="5">
        <v>772</v>
      </c>
      <c r="T455" s="16">
        <v>1</v>
      </c>
      <c r="U455" s="17">
        <v>0.28695651888847351</v>
      </c>
      <c r="V455" s="32">
        <v>48.842226050000001</v>
      </c>
      <c r="W455" s="32">
        <v>284.34783935546881</v>
      </c>
      <c r="X455" s="17">
        <v>0.19767442345619199</v>
      </c>
      <c r="Y455" s="32">
        <v>49.162052469999999</v>
      </c>
      <c r="Z455" s="32">
        <v>245.34883117675781</v>
      </c>
      <c r="AA455" s="5">
        <v>775</v>
      </c>
      <c r="AB455" s="5">
        <v>775</v>
      </c>
      <c r="AC455" s="16">
        <v>1</v>
      </c>
      <c r="AD455" s="17">
        <v>0.19767442345619199</v>
      </c>
      <c r="AE455" s="32">
        <v>49.734817290000002</v>
      </c>
      <c r="AF455" s="32">
        <v>245.34883117675781</v>
      </c>
      <c r="AG455" s="16">
        <v>9.0999999999999998E-2</v>
      </c>
      <c r="AH455" s="16">
        <v>9.0999999999999998E-2</v>
      </c>
      <c r="AI455" s="16"/>
      <c r="AJ455" s="16">
        <v>0.67800000000000005</v>
      </c>
      <c r="AK455" s="16">
        <v>0.105</v>
      </c>
      <c r="AL455" s="16">
        <v>3.5999998450279243E-2</v>
      </c>
      <c r="AM455" s="16">
        <v>5.5E-2</v>
      </c>
      <c r="AN455" s="16">
        <v>0.13800000000000001</v>
      </c>
      <c r="AO455" s="16">
        <v>0.5161</v>
      </c>
      <c r="AP455" s="5">
        <v>0</v>
      </c>
      <c r="AQ455" s="31">
        <v>10386.400390625</v>
      </c>
      <c r="AR455" s="31">
        <v>11292.81</v>
      </c>
    </row>
    <row r="456" spans="1:44" x14ac:dyDescent="0.3">
      <c r="A456" s="4">
        <v>1151151570</v>
      </c>
      <c r="B456" s="3" t="s">
        <v>3792</v>
      </c>
      <c r="C456" s="3" t="s">
        <v>2056</v>
      </c>
      <c r="D456" s="14">
        <v>87.7001953125</v>
      </c>
      <c r="E456" s="14">
        <v>89.339767456054688</v>
      </c>
      <c r="F456" s="14">
        <v>84.921463012695313</v>
      </c>
      <c r="G456" s="14">
        <v>86.929115295410156</v>
      </c>
      <c r="H456" s="5">
        <v>612</v>
      </c>
      <c r="I456" s="15">
        <v>6</v>
      </c>
      <c r="J456" s="15">
        <v>12</v>
      </c>
      <c r="K456" s="3" t="s">
        <v>535</v>
      </c>
      <c r="L456" s="3" t="s">
        <v>3915</v>
      </c>
      <c r="M456" s="3" t="s">
        <v>3918</v>
      </c>
      <c r="N456" s="3" t="s">
        <v>3924</v>
      </c>
      <c r="O456" s="17">
        <v>0.80697053670883179</v>
      </c>
      <c r="P456" s="32">
        <v>50.611445809999999</v>
      </c>
      <c r="Q456" s="32"/>
      <c r="R456" s="5">
        <v>648</v>
      </c>
      <c r="S456" s="5">
        <v>648</v>
      </c>
      <c r="T456" s="16">
        <v>1</v>
      </c>
      <c r="U456" s="17">
        <v>0.80697053670883179</v>
      </c>
      <c r="V456" s="32">
        <v>51.305602290000003</v>
      </c>
      <c r="W456" s="32"/>
      <c r="X456" s="17">
        <v>0.57655501365661621</v>
      </c>
      <c r="Y456" s="32">
        <v>49.391566189999999</v>
      </c>
      <c r="Z456" s="32">
        <v>358.13397216796881</v>
      </c>
      <c r="AA456" s="5">
        <v>640</v>
      </c>
      <c r="AB456" s="5">
        <v>640</v>
      </c>
      <c r="AC456" s="16">
        <v>1</v>
      </c>
      <c r="AD456" s="17">
        <v>0.57655501365661621</v>
      </c>
      <c r="AE456" s="32">
        <v>50.477190299999997</v>
      </c>
      <c r="AF456" s="32">
        <v>358.13397216796881</v>
      </c>
      <c r="AG456" s="16">
        <v>0.42499999999999999</v>
      </c>
      <c r="AH456" s="16">
        <v>8.7000000000000008E-2</v>
      </c>
      <c r="AI456" s="16">
        <v>3.9E-2</v>
      </c>
      <c r="AJ456" s="16">
        <v>0.41499999999999998</v>
      </c>
      <c r="AK456" s="16">
        <v>3.1E-2</v>
      </c>
      <c r="AL456" s="16">
        <v>3.0000000260770321E-3</v>
      </c>
      <c r="AM456" s="16">
        <v>8.0000000000000002E-3</v>
      </c>
      <c r="AN456" s="16">
        <v>4.2999999999999997E-2</v>
      </c>
      <c r="AO456" s="16">
        <v>0.24759999999999999</v>
      </c>
      <c r="AP456" s="5">
        <v>1</v>
      </c>
      <c r="AQ456" s="31">
        <v>11787.01953125</v>
      </c>
      <c r="AR456" s="31">
        <v>12489.6</v>
      </c>
    </row>
    <row r="457" spans="1:44" x14ac:dyDescent="0.3">
      <c r="A457" s="4">
        <v>1151153070</v>
      </c>
      <c r="B457" s="3" t="s">
        <v>3792</v>
      </c>
      <c r="C457" s="3" t="s">
        <v>2059</v>
      </c>
      <c r="D457" s="14">
        <v>89.400764465332031</v>
      </c>
      <c r="E457" s="14">
        <v>91.065193176269531</v>
      </c>
      <c r="F457" s="14">
        <v>85.092300415039063</v>
      </c>
      <c r="G457" s="14">
        <v>86.694808959960938</v>
      </c>
      <c r="H457" s="5">
        <v>475</v>
      </c>
      <c r="I457" s="15">
        <v>6</v>
      </c>
      <c r="J457" s="15">
        <v>8</v>
      </c>
      <c r="K457" s="3" t="s">
        <v>535</v>
      </c>
      <c r="L457" s="3" t="s">
        <v>3915</v>
      </c>
      <c r="M457" s="3" t="s">
        <v>3918</v>
      </c>
      <c r="N457" s="3" t="s">
        <v>3924</v>
      </c>
      <c r="O457" s="17">
        <v>0.1039260998368263</v>
      </c>
      <c r="P457" s="32">
        <v>51.30060134</v>
      </c>
      <c r="Q457" s="32">
        <v>229.33026123046881</v>
      </c>
      <c r="R457" s="5">
        <v>848</v>
      </c>
      <c r="S457" s="5">
        <v>848</v>
      </c>
      <c r="T457" s="16">
        <v>1</v>
      </c>
      <c r="U457" s="17">
        <v>0.1039260998368263</v>
      </c>
      <c r="V457" s="32">
        <v>52.002456039999998</v>
      </c>
      <c r="W457" s="32">
        <v>229.33026123046881</v>
      </c>
      <c r="X457" s="17">
        <v>2.777777798473835E-2</v>
      </c>
      <c r="Y457" s="32">
        <v>49.502379859999998</v>
      </c>
      <c r="Z457" s="32"/>
      <c r="AA457" s="5">
        <v>846</v>
      </c>
      <c r="AB457" s="5">
        <v>846</v>
      </c>
      <c r="AC457" s="16">
        <v>1</v>
      </c>
      <c r="AD457" s="17">
        <v>2.777777798473835E-2</v>
      </c>
      <c r="AE457" s="32">
        <v>50.34433456</v>
      </c>
      <c r="AF457" s="32"/>
      <c r="AG457" s="16">
        <v>0.96</v>
      </c>
      <c r="AH457" s="16">
        <v>1.4999999999999999E-2</v>
      </c>
      <c r="AI457" s="16"/>
      <c r="AJ457" s="16">
        <v>1.9E-2</v>
      </c>
      <c r="AK457" s="16"/>
      <c r="AL457" s="16">
        <v>6.0000000521540642E-3</v>
      </c>
      <c r="AM457" s="16">
        <v>1.7000000000000001E-2</v>
      </c>
      <c r="AN457" s="16">
        <v>0.156</v>
      </c>
      <c r="AO457" s="16">
        <v>0.77659999999999996</v>
      </c>
      <c r="AP457" s="5">
        <v>1</v>
      </c>
      <c r="AQ457" s="31">
        <v>11794.2099609375</v>
      </c>
      <c r="AR457" s="31">
        <v>12703.26</v>
      </c>
    </row>
    <row r="458" spans="1:44" x14ac:dyDescent="0.3">
      <c r="A458" s="4">
        <v>1151153260</v>
      </c>
      <c r="B458" s="3" t="s">
        <v>3792</v>
      </c>
      <c r="C458" s="3" t="s">
        <v>2062</v>
      </c>
      <c r="D458" s="14">
        <v>93.127250671386719</v>
      </c>
      <c r="E458" s="14">
        <v>94.781486511230469</v>
      </c>
      <c r="F458" s="14">
        <v>93.143783569335938</v>
      </c>
      <c r="G458" s="14">
        <v>96.124420166015625</v>
      </c>
      <c r="H458" s="5">
        <v>231</v>
      </c>
      <c r="I458" s="15">
        <v>6</v>
      </c>
      <c r="J458" s="15">
        <v>8</v>
      </c>
      <c r="K458" s="3" t="s">
        <v>535</v>
      </c>
      <c r="L458" s="3" t="s">
        <v>3915</v>
      </c>
      <c r="M458" s="3" t="s">
        <v>3918</v>
      </c>
      <c r="N458" s="3" t="s">
        <v>3924</v>
      </c>
      <c r="O458" s="17">
        <v>0.1510416716337204</v>
      </c>
      <c r="P458" s="32">
        <v>52.810754459999998</v>
      </c>
      <c r="Q458" s="32">
        <v>227.08332824707031</v>
      </c>
      <c r="R458" s="5">
        <v>418</v>
      </c>
      <c r="S458" s="5">
        <v>418</v>
      </c>
      <c r="T458" s="16">
        <v>1</v>
      </c>
      <c r="U458" s="17">
        <v>0.1510416716337204</v>
      </c>
      <c r="V458" s="32">
        <v>53.503366759999999</v>
      </c>
      <c r="W458" s="32">
        <v>227.08332824707031</v>
      </c>
      <c r="X458" s="17">
        <v>2.604166604578495E-2</v>
      </c>
      <c r="Y458" s="32">
        <v>54.72503287</v>
      </c>
      <c r="Z458" s="32"/>
      <c r="AA458" s="5">
        <v>436</v>
      </c>
      <c r="AB458" s="5">
        <v>436</v>
      </c>
      <c r="AC458" s="16">
        <v>1</v>
      </c>
      <c r="AD458" s="17">
        <v>2.604166604578495E-2</v>
      </c>
      <c r="AE458" s="32">
        <v>55.691088739999998</v>
      </c>
      <c r="AF458" s="32"/>
      <c r="AG458" s="16">
        <v>0.49399999999999999</v>
      </c>
      <c r="AH458" s="16">
        <v>0.19500000000000001</v>
      </c>
      <c r="AI458" s="16">
        <v>6.9000000000000006E-2</v>
      </c>
      <c r="AJ458" s="16">
        <v>0.23799999999999999</v>
      </c>
      <c r="AK458" s="16"/>
      <c r="AL458" s="16">
        <v>4.0000001899898052E-3</v>
      </c>
      <c r="AM458" s="16">
        <v>0.48499999999999999</v>
      </c>
      <c r="AN458" s="16">
        <v>0.22500000000000001</v>
      </c>
      <c r="AO458" s="16">
        <v>0.63460000000000005</v>
      </c>
      <c r="AP458" s="5">
        <v>1</v>
      </c>
      <c r="AQ458" s="31">
        <v>13739.259765625</v>
      </c>
      <c r="AR458" s="31">
        <v>14441.84</v>
      </c>
    </row>
    <row r="459" spans="1:44" x14ac:dyDescent="0.3">
      <c r="A459" s="4">
        <v>1151153250</v>
      </c>
      <c r="B459" s="3" t="s">
        <v>3792</v>
      </c>
      <c r="C459" s="3" t="s">
        <v>2061</v>
      </c>
      <c r="D459" s="14">
        <v>85.644264221191406</v>
      </c>
      <c r="E459" s="14">
        <v>87.25775146484375</v>
      </c>
      <c r="F459" s="14">
        <v>81.827705383300781</v>
      </c>
      <c r="G459" s="14">
        <v>82.372108459472656</v>
      </c>
      <c r="H459" s="5">
        <v>274</v>
      </c>
      <c r="I459" s="15">
        <v>6</v>
      </c>
      <c r="J459" s="15">
        <v>8</v>
      </c>
      <c r="K459" s="3" t="s">
        <v>535</v>
      </c>
      <c r="L459" s="3" t="s">
        <v>3915</v>
      </c>
      <c r="M459" s="3" t="s">
        <v>3918</v>
      </c>
      <c r="N459" s="3" t="s">
        <v>3924</v>
      </c>
      <c r="O459" s="17">
        <v>0.11065573990345</v>
      </c>
      <c r="P459" s="32">
        <v>49.778282840000003</v>
      </c>
      <c r="Q459" s="32">
        <v>228.2786865234375</v>
      </c>
      <c r="R459" s="5">
        <v>522</v>
      </c>
      <c r="S459" s="5">
        <v>522</v>
      </c>
      <c r="T459" s="16">
        <v>1</v>
      </c>
      <c r="U459" s="17">
        <v>0.11065573990345</v>
      </c>
      <c r="V459" s="32">
        <v>50.464734229999998</v>
      </c>
      <c r="W459" s="32">
        <v>228.2786865234375</v>
      </c>
      <c r="X459" s="17">
        <v>1.6393441706895832E-2</v>
      </c>
      <c r="Y459" s="32">
        <v>47.384774489999998</v>
      </c>
      <c r="Z459" s="32"/>
      <c r="AA459" s="5">
        <v>523</v>
      </c>
      <c r="AB459" s="5">
        <v>523</v>
      </c>
      <c r="AC459" s="16">
        <v>1</v>
      </c>
      <c r="AD459" s="17">
        <v>1.6393441706895832E-2</v>
      </c>
      <c r="AE459" s="32">
        <v>47.893286089999997</v>
      </c>
      <c r="AF459" s="32"/>
      <c r="AG459" s="16">
        <v>0.97799999999999998</v>
      </c>
      <c r="AH459" s="16"/>
      <c r="AI459" s="16"/>
      <c r="AJ459" s="16"/>
      <c r="AK459" s="16"/>
      <c r="AL459" s="16">
        <v>2.199999988079071E-2</v>
      </c>
      <c r="AM459" s="16">
        <v>2.1999999999999999E-2</v>
      </c>
      <c r="AN459" s="16">
        <v>0.157</v>
      </c>
      <c r="AO459" s="16">
        <v>0.76129999999999998</v>
      </c>
      <c r="AP459" s="5">
        <v>1</v>
      </c>
      <c r="AQ459" s="31">
        <v>13101.0302734375</v>
      </c>
      <c r="AR459" s="31">
        <v>14035.27</v>
      </c>
    </row>
    <row r="460" spans="1:44" x14ac:dyDescent="0.3">
      <c r="A460" s="4">
        <v>1151152080</v>
      </c>
      <c r="B460" s="3" t="s">
        <v>3792</v>
      </c>
      <c r="C460" s="3" t="s">
        <v>2057</v>
      </c>
      <c r="D460" s="14">
        <v>83.571807861328125</v>
      </c>
      <c r="E460" s="14">
        <v>85.162849426269531</v>
      </c>
      <c r="F460" s="14">
        <v>79.403923034667969</v>
      </c>
      <c r="G460" s="14">
        <v>80.424140930175781</v>
      </c>
      <c r="H460" s="5">
        <v>390</v>
      </c>
      <c r="I460" s="15">
        <v>6</v>
      </c>
      <c r="J460" s="15">
        <v>8</v>
      </c>
      <c r="K460" s="3" t="s">
        <v>535</v>
      </c>
      <c r="L460" s="3" t="s">
        <v>3915</v>
      </c>
      <c r="M460" s="3" t="s">
        <v>3918</v>
      </c>
      <c r="N460" s="3" t="s">
        <v>3924</v>
      </c>
      <c r="O460" s="17">
        <v>6.0483869165182107E-2</v>
      </c>
      <c r="P460" s="32">
        <v>48.938423069999999</v>
      </c>
      <c r="Q460" s="32"/>
      <c r="R460" s="5">
        <v>575</v>
      </c>
      <c r="S460" s="5">
        <v>575</v>
      </c>
      <c r="T460" s="16">
        <v>1</v>
      </c>
      <c r="U460" s="17">
        <v>6.0483869165182107E-2</v>
      </c>
      <c r="V460" s="32">
        <v>49.618658529999998</v>
      </c>
      <c r="W460" s="32"/>
      <c r="X460" s="17">
        <v>1.185770705342293E-2</v>
      </c>
      <c r="Y460" s="32">
        <v>45.812568650000003</v>
      </c>
      <c r="Z460" s="32"/>
      <c r="AA460" s="5">
        <v>572</v>
      </c>
      <c r="AB460" s="5">
        <v>572</v>
      </c>
      <c r="AC460" s="16">
        <v>1</v>
      </c>
      <c r="AD460" s="17">
        <v>1.185770705342293E-2</v>
      </c>
      <c r="AE460" s="32">
        <v>46.788757840000002</v>
      </c>
      <c r="AF460" s="32"/>
      <c r="AG460" s="16">
        <v>0.99199999999999999</v>
      </c>
      <c r="AH460" s="16"/>
      <c r="AI460" s="16"/>
      <c r="AJ460" s="16"/>
      <c r="AK460" s="16"/>
      <c r="AL460" s="16">
        <v>8.0000003799796104E-3</v>
      </c>
      <c r="AM460" s="16"/>
      <c r="AN460" s="16">
        <v>0.23899999999999999</v>
      </c>
      <c r="AO460" s="16">
        <v>0.81030000000000002</v>
      </c>
      <c r="AP460" s="5">
        <v>1</v>
      </c>
      <c r="AQ460" s="31">
        <v>10071.8896484375</v>
      </c>
      <c r="AR460" s="31">
        <v>10774.48</v>
      </c>
    </row>
    <row r="461" spans="1:44" x14ac:dyDescent="0.3">
      <c r="A461" s="4">
        <v>1151153390</v>
      </c>
      <c r="B461" s="3" t="s">
        <v>3792</v>
      </c>
      <c r="C461" s="3" t="s">
        <v>2063</v>
      </c>
      <c r="D461" s="14">
        <v>82.272651672363281</v>
      </c>
      <c r="E461" s="14">
        <v>83.903495788574219</v>
      </c>
      <c r="F461" s="14">
        <v>81.470558166503906</v>
      </c>
      <c r="G461" s="14">
        <v>84.022178649902344</v>
      </c>
      <c r="H461" s="5">
        <v>528</v>
      </c>
      <c r="I461" s="15">
        <v>6</v>
      </c>
      <c r="J461" s="15">
        <v>8</v>
      </c>
      <c r="K461" s="3" t="s">
        <v>535</v>
      </c>
      <c r="L461" s="3" t="s">
        <v>3915</v>
      </c>
      <c r="M461" s="3" t="s">
        <v>3918</v>
      </c>
      <c r="N461" s="3" t="s">
        <v>3924</v>
      </c>
      <c r="O461" s="17">
        <v>0.14107884466648099</v>
      </c>
      <c r="P461" s="32">
        <v>48.41194247</v>
      </c>
      <c r="Q461" s="32">
        <v>233.19502258300781</v>
      </c>
      <c r="R461" s="5">
        <v>910</v>
      </c>
      <c r="S461" s="5">
        <v>910</v>
      </c>
      <c r="T461" s="16">
        <v>1</v>
      </c>
      <c r="U461" s="17">
        <v>0.14107884466648099</v>
      </c>
      <c r="V461" s="32">
        <v>49.110040220000002</v>
      </c>
      <c r="W461" s="32">
        <v>233.19502258300781</v>
      </c>
      <c r="X461" s="17">
        <v>4.5548655092716217E-2</v>
      </c>
      <c r="Y461" s="32">
        <v>47.153110259999998</v>
      </c>
      <c r="Z461" s="32"/>
      <c r="AA461" s="5">
        <v>907</v>
      </c>
      <c r="AB461" s="5">
        <v>907</v>
      </c>
      <c r="AC461" s="16">
        <v>1</v>
      </c>
      <c r="AD461" s="17">
        <v>4.5548655092716217E-2</v>
      </c>
      <c r="AE461" s="32">
        <v>48.828906089999997</v>
      </c>
      <c r="AF461" s="32"/>
      <c r="AG461" s="16">
        <v>0.86199999999999999</v>
      </c>
      <c r="AH461" s="16">
        <v>5.7000000000000002E-2</v>
      </c>
      <c r="AI461" s="16">
        <v>4.2000000000000003E-2</v>
      </c>
      <c r="AJ461" s="16">
        <v>3.5999999999999997E-2</v>
      </c>
      <c r="AK461" s="16"/>
      <c r="AL461" s="16">
        <v>4.0000001899898052E-3</v>
      </c>
      <c r="AM461" s="16">
        <v>0.11</v>
      </c>
      <c r="AN461" s="16">
        <v>0.16500000000000001</v>
      </c>
      <c r="AO461" s="16">
        <v>0.64069999999999994</v>
      </c>
      <c r="AP461" s="5">
        <v>1</v>
      </c>
      <c r="AQ461" s="31">
        <v>11578.169921875</v>
      </c>
      <c r="AR461" s="31">
        <v>12293.31</v>
      </c>
    </row>
    <row r="462" spans="1:44" x14ac:dyDescent="0.3">
      <c r="A462" s="4">
        <v>1151153230</v>
      </c>
      <c r="B462" s="3" t="s">
        <v>3792</v>
      </c>
      <c r="C462" s="3" t="s">
        <v>2060</v>
      </c>
      <c r="D462" s="14">
        <v>82.997093200683594</v>
      </c>
      <c r="E462" s="14">
        <v>84.624565124511719</v>
      </c>
      <c r="F462" s="14">
        <v>82.135879516601563</v>
      </c>
      <c r="G462" s="14">
        <v>82.918609619140625</v>
      </c>
      <c r="H462" s="5">
        <v>561</v>
      </c>
      <c r="I462" s="15">
        <v>6</v>
      </c>
      <c r="J462" s="15">
        <v>8</v>
      </c>
      <c r="K462" s="3" t="s">
        <v>535</v>
      </c>
      <c r="L462" s="3" t="s">
        <v>3915</v>
      </c>
      <c r="M462" s="3" t="s">
        <v>3918</v>
      </c>
      <c r="N462" s="3" t="s">
        <v>3924</v>
      </c>
      <c r="O462" s="17">
        <v>8.1188119947910309E-2</v>
      </c>
      <c r="P462" s="32">
        <v>48.705521400000002</v>
      </c>
      <c r="Q462" s="32">
        <v>211.48515319824219</v>
      </c>
      <c r="R462" s="5">
        <v>922</v>
      </c>
      <c r="S462" s="5">
        <v>922</v>
      </c>
      <c r="T462" s="16">
        <v>1</v>
      </c>
      <c r="U462" s="17">
        <v>8.1188119947910309E-2</v>
      </c>
      <c r="V462" s="32">
        <v>49.401259109999998</v>
      </c>
      <c r="W462" s="32">
        <v>211.48515319824219</v>
      </c>
      <c r="X462" s="17">
        <v>1.1976048350334169E-2</v>
      </c>
      <c r="Y462" s="32">
        <v>47.584673739999999</v>
      </c>
      <c r="Z462" s="32"/>
      <c r="AA462" s="5">
        <v>912</v>
      </c>
      <c r="AB462" s="5">
        <v>912</v>
      </c>
      <c r="AC462" s="16">
        <v>1</v>
      </c>
      <c r="AD462" s="17">
        <v>1.1976048350334169E-2</v>
      </c>
      <c r="AE462" s="32">
        <v>48.203165579999997</v>
      </c>
      <c r="AF462" s="32"/>
      <c r="AG462" s="16">
        <v>0.93800000000000006</v>
      </c>
      <c r="AH462" s="16">
        <v>2.1000000000000001E-2</v>
      </c>
      <c r="AI462" s="16"/>
      <c r="AJ462" s="16">
        <v>3.5999999999999997E-2</v>
      </c>
      <c r="AK462" s="16"/>
      <c r="AL462" s="16">
        <v>4.999999888241291E-3</v>
      </c>
      <c r="AM462" s="16">
        <v>8.8999999999999996E-2</v>
      </c>
      <c r="AN462" s="16">
        <v>0.19600000000000001</v>
      </c>
      <c r="AO462" s="16">
        <v>0.7387999999999999</v>
      </c>
      <c r="AP462" s="5">
        <v>1</v>
      </c>
      <c r="AQ462" s="31">
        <v>11622.01953125</v>
      </c>
      <c r="AR462" s="31">
        <v>12324.61</v>
      </c>
    </row>
    <row r="463" spans="1:44" x14ac:dyDescent="0.3">
      <c r="A463" s="4">
        <v>1151153050</v>
      </c>
      <c r="B463" s="3" t="s">
        <v>3792</v>
      </c>
      <c r="C463" s="3" t="s">
        <v>2058</v>
      </c>
      <c r="D463" s="14">
        <v>86.466484069824219</v>
      </c>
      <c r="E463" s="14">
        <v>88.109733581542969</v>
      </c>
      <c r="F463" s="14">
        <v>85.073707580566406</v>
      </c>
      <c r="G463" s="14">
        <v>86.993560791015625</v>
      </c>
      <c r="H463" s="5">
        <v>424</v>
      </c>
      <c r="I463" s="15">
        <v>6</v>
      </c>
      <c r="J463" s="15">
        <v>8</v>
      </c>
      <c r="K463" s="3" t="s">
        <v>535</v>
      </c>
      <c r="L463" s="3" t="s">
        <v>3915</v>
      </c>
      <c r="M463" s="3" t="s">
        <v>3918</v>
      </c>
      <c r="N463" s="3" t="s">
        <v>3924</v>
      </c>
      <c r="O463" s="17">
        <v>0.1653333306312561</v>
      </c>
      <c r="P463" s="32">
        <v>50.111485500000001</v>
      </c>
      <c r="Q463" s="32">
        <v>249.6000061035156</v>
      </c>
      <c r="R463" s="5">
        <v>718</v>
      </c>
      <c r="S463" s="5">
        <v>718</v>
      </c>
      <c r="T463" s="16">
        <v>1</v>
      </c>
      <c r="U463" s="17">
        <v>0.1653333306312561</v>
      </c>
      <c r="V463" s="32">
        <v>50.808824469999998</v>
      </c>
      <c r="W463" s="32">
        <v>249.6000061035156</v>
      </c>
      <c r="X463" s="17">
        <v>5.6149732321500778E-2</v>
      </c>
      <c r="Y463" s="32">
        <v>49.490320609999998</v>
      </c>
      <c r="Z463" s="32"/>
      <c r="AA463" s="5">
        <v>719</v>
      </c>
      <c r="AB463" s="5">
        <v>719</v>
      </c>
      <c r="AC463" s="16">
        <v>1</v>
      </c>
      <c r="AD463" s="17">
        <v>5.6149732321500778E-2</v>
      </c>
      <c r="AE463" s="32">
        <v>50.513731800000002</v>
      </c>
      <c r="AF463" s="32"/>
      <c r="AG463" s="16">
        <v>0.56800000000000006</v>
      </c>
      <c r="AH463" s="16">
        <v>0.17899999999999999</v>
      </c>
      <c r="AI463" s="16">
        <v>4.4999999999999998E-2</v>
      </c>
      <c r="AJ463" s="16">
        <v>0.20499999999999999</v>
      </c>
      <c r="AK463" s="16"/>
      <c r="AL463" s="16">
        <v>2.000000094994903E-3</v>
      </c>
      <c r="AM463" s="16">
        <v>0.219</v>
      </c>
      <c r="AN463" s="16">
        <v>0.189</v>
      </c>
      <c r="AO463" s="16">
        <v>0.5585</v>
      </c>
      <c r="AP463" s="5">
        <v>1</v>
      </c>
      <c r="AQ463" s="31">
        <v>11380.91015625</v>
      </c>
      <c r="AR463" s="31">
        <v>12464.6</v>
      </c>
    </row>
    <row r="464" spans="1:44" x14ac:dyDescent="0.3">
      <c r="A464" s="4">
        <v>380451050</v>
      </c>
      <c r="B464" s="3" t="s">
        <v>167</v>
      </c>
      <c r="C464" s="3" t="s">
        <v>1000</v>
      </c>
      <c r="D464" s="14">
        <v>93.682327270507813</v>
      </c>
      <c r="E464" s="14">
        <v>98.751205444335938</v>
      </c>
      <c r="F464" s="14">
        <v>93.5552978515625</v>
      </c>
      <c r="G464" s="14">
        <v>96.875259399414063</v>
      </c>
      <c r="H464" s="5">
        <v>121</v>
      </c>
      <c r="I464" s="15">
        <v>7</v>
      </c>
      <c r="J464" s="15">
        <v>12</v>
      </c>
      <c r="K464" s="3" t="s">
        <v>3881</v>
      </c>
      <c r="L464" s="3" t="s">
        <v>3912</v>
      </c>
      <c r="M464" s="3" t="s">
        <v>3917</v>
      </c>
      <c r="N464" s="3" t="s">
        <v>3921</v>
      </c>
      <c r="O464" s="17">
        <v>0.36065572500228882</v>
      </c>
      <c r="P464" s="32">
        <v>53.035696799999997</v>
      </c>
      <c r="Q464" s="32"/>
      <c r="R464" s="5">
        <v>82</v>
      </c>
      <c r="S464" s="5">
        <v>58</v>
      </c>
      <c r="T464" s="16">
        <v>0.707317054271698</v>
      </c>
      <c r="U464" s="17">
        <v>0.36065572500228882</v>
      </c>
      <c r="V464" s="32">
        <v>55.10662885</v>
      </c>
      <c r="W464" s="32"/>
      <c r="X464" s="17">
        <v>0.58823531866073608</v>
      </c>
      <c r="Y464" s="32">
        <v>54.99196405</v>
      </c>
      <c r="Z464" s="32">
        <v>341.17648315429688</v>
      </c>
      <c r="AA464" s="5">
        <v>82</v>
      </c>
      <c r="AB464" s="5">
        <v>58</v>
      </c>
      <c r="AC464" s="16">
        <v>0.707317054271698</v>
      </c>
      <c r="AD464" s="17">
        <v>0.58823531866073608</v>
      </c>
      <c r="AE464" s="32">
        <v>56.11682545</v>
      </c>
      <c r="AF464" s="32">
        <v>341.17648315429688</v>
      </c>
      <c r="AG464" s="16"/>
      <c r="AH464" s="16"/>
      <c r="AI464" s="16"/>
      <c r="AJ464" s="16">
        <v>0.91700000000000004</v>
      </c>
      <c r="AK464" s="16"/>
      <c r="AL464" s="16">
        <v>8.2999996840953827E-2</v>
      </c>
      <c r="AM464" s="16"/>
      <c r="AN464" s="16">
        <v>0.107</v>
      </c>
      <c r="AO464" s="16">
        <v>0.43</v>
      </c>
      <c r="AP464" s="5">
        <v>0</v>
      </c>
      <c r="AQ464" s="31">
        <v>13950.5</v>
      </c>
      <c r="AR464" s="31">
        <v>15841.95</v>
      </c>
    </row>
    <row r="465" spans="1:44" x14ac:dyDescent="0.3">
      <c r="A465" s="4">
        <v>950592050</v>
      </c>
      <c r="B465" s="3" t="s">
        <v>441</v>
      </c>
      <c r="C465" s="3" t="s">
        <v>1757</v>
      </c>
      <c r="D465" s="14">
        <v>82.826461791992188</v>
      </c>
      <c r="E465" s="14">
        <v>83.864997863769531</v>
      </c>
      <c r="F465" s="14">
        <v>87.072883605957031</v>
      </c>
      <c r="G465" s="14">
        <v>89.829612731933594</v>
      </c>
      <c r="H465" s="5">
        <v>419</v>
      </c>
      <c r="I465" s="15">
        <v>6</v>
      </c>
      <c r="J465" s="15">
        <v>8</v>
      </c>
      <c r="K465" s="3" t="s">
        <v>3906</v>
      </c>
      <c r="L465" s="3" t="s">
        <v>3910</v>
      </c>
      <c r="M465" s="3" t="s">
        <v>3919</v>
      </c>
      <c r="N465" s="3" t="s">
        <v>3923</v>
      </c>
      <c r="O465" s="17">
        <v>0.47607052326202393</v>
      </c>
      <c r="P465" s="32">
        <v>48.636372999999999</v>
      </c>
      <c r="Q465" s="32">
        <v>349.37026977539063</v>
      </c>
      <c r="R465" s="5">
        <v>755</v>
      </c>
      <c r="S465" s="5">
        <v>391</v>
      </c>
      <c r="T465" s="16">
        <v>0.51788079738616943</v>
      </c>
      <c r="U465" s="17">
        <v>0.3333333432674408</v>
      </c>
      <c r="V465" s="32">
        <v>49.094491380000001</v>
      </c>
      <c r="W465" s="32">
        <v>320.3125</v>
      </c>
      <c r="X465" s="17">
        <v>0.49622166156768799</v>
      </c>
      <c r="Y465" s="32">
        <v>50.78710075</v>
      </c>
      <c r="Z465" s="32">
        <v>337.78338623046881</v>
      </c>
      <c r="AA465" s="5">
        <v>754</v>
      </c>
      <c r="AB465" s="5">
        <v>390</v>
      </c>
      <c r="AC465" s="16">
        <v>0.51788079738616943</v>
      </c>
      <c r="AD465" s="17">
        <v>0.3072916567325592</v>
      </c>
      <c r="AE465" s="32">
        <v>52.121820419999999</v>
      </c>
      <c r="AF465" s="32">
        <v>297.91665649414063</v>
      </c>
      <c r="AG465" s="16"/>
      <c r="AH465" s="16">
        <v>1.4E-2</v>
      </c>
      <c r="AI465" s="16"/>
      <c r="AJ465" s="16">
        <v>0.94500000000000006</v>
      </c>
      <c r="AK465" s="16">
        <v>3.7999999999999999E-2</v>
      </c>
      <c r="AL465" s="16">
        <v>2.000000094994903E-3</v>
      </c>
      <c r="AM465" s="16"/>
      <c r="AN465" s="16">
        <v>0.14799999999999999</v>
      </c>
      <c r="AO465" s="16">
        <v>0.46899999999999997</v>
      </c>
      <c r="AP465" s="5">
        <v>0</v>
      </c>
      <c r="AQ465" s="31">
        <v>11552.4697265625</v>
      </c>
      <c r="AR465" s="31">
        <v>12597.56</v>
      </c>
    </row>
    <row r="466" spans="1:44" x14ac:dyDescent="0.3">
      <c r="A466" s="4">
        <v>320581050</v>
      </c>
      <c r="B466" s="3" t="s">
        <v>138</v>
      </c>
      <c r="C466" s="3" t="s">
        <v>941</v>
      </c>
      <c r="D466" s="14">
        <v>89.260566711425781</v>
      </c>
      <c r="E466" s="14">
        <v>89.983810424804688</v>
      </c>
      <c r="F466" s="14">
        <v>88.536529541015625</v>
      </c>
      <c r="G466" s="14">
        <v>86.103973388671875</v>
      </c>
      <c r="H466" s="5">
        <v>98</v>
      </c>
      <c r="I466" s="15">
        <v>7</v>
      </c>
      <c r="J466" s="15">
        <v>12</v>
      </c>
      <c r="K466" s="3" t="s">
        <v>3874</v>
      </c>
      <c r="L466" s="3" t="s">
        <v>3912</v>
      </c>
      <c r="M466" s="3" t="s">
        <v>3917</v>
      </c>
      <c r="N466" s="3" t="s">
        <v>3921</v>
      </c>
      <c r="O466" s="17">
        <v>0.3684210479259491</v>
      </c>
      <c r="P466" s="32">
        <v>51.243783739999998</v>
      </c>
      <c r="Q466" s="32"/>
      <c r="R466" s="5">
        <v>58</v>
      </c>
      <c r="S466" s="5">
        <v>32</v>
      </c>
      <c r="T466" s="16">
        <v>0.5517241358757019</v>
      </c>
      <c r="U466" s="17">
        <v>0.3684210479259491</v>
      </c>
      <c r="V466" s="32">
        <v>51.56571538</v>
      </c>
      <c r="W466" s="32"/>
      <c r="X466" s="17">
        <v>0.3541666567325592</v>
      </c>
      <c r="Y466" s="32">
        <v>51.736504580000002</v>
      </c>
      <c r="Z466" s="32">
        <v>310.41665649414063</v>
      </c>
      <c r="AA466" s="5">
        <v>58</v>
      </c>
      <c r="AB466" s="5">
        <v>32</v>
      </c>
      <c r="AC466" s="16">
        <v>0.5517241358757019</v>
      </c>
      <c r="AD466" s="17">
        <v>0.25</v>
      </c>
      <c r="AE466" s="32">
        <v>50.00932203</v>
      </c>
      <c r="AF466" s="32"/>
      <c r="AG466" s="16"/>
      <c r="AH466" s="16"/>
      <c r="AI466" s="16"/>
      <c r="AJ466" s="16">
        <v>0.94900000000000007</v>
      </c>
      <c r="AK466" s="16">
        <v>5.0999999999999997E-2</v>
      </c>
      <c r="AL466" s="16">
        <v>0</v>
      </c>
      <c r="AM466" s="16"/>
      <c r="AN466" s="16">
        <v>0.16300000000000001</v>
      </c>
      <c r="AO466" s="16">
        <v>0.33100000000000002</v>
      </c>
      <c r="AP466" s="5">
        <v>0</v>
      </c>
      <c r="AQ466" s="31">
        <v>11879.9404296875</v>
      </c>
      <c r="AR466" s="31">
        <v>13541.96</v>
      </c>
    </row>
    <row r="467" spans="1:44" x14ac:dyDescent="0.3">
      <c r="A467" s="4">
        <v>150011050</v>
      </c>
      <c r="B467" s="3" t="s">
        <v>63</v>
      </c>
      <c r="C467" s="3" t="s">
        <v>716</v>
      </c>
      <c r="D467" s="14">
        <v>78.781486511230469</v>
      </c>
      <c r="E467" s="14">
        <v>80.339752197265625</v>
      </c>
      <c r="F467" s="14">
        <v>84.03973388671875</v>
      </c>
      <c r="G467" s="14">
        <v>83.651283264160156</v>
      </c>
      <c r="H467" s="5">
        <v>202</v>
      </c>
      <c r="I467" s="15">
        <v>7</v>
      </c>
      <c r="J467" s="15">
        <v>12</v>
      </c>
      <c r="K467" s="3" t="s">
        <v>3843</v>
      </c>
      <c r="L467" s="3" t="s">
        <v>3909</v>
      </c>
      <c r="M467" s="3" t="s">
        <v>3916</v>
      </c>
      <c r="N467" s="3" t="s">
        <v>3921</v>
      </c>
      <c r="O467" s="17">
        <v>0.30120483040809631</v>
      </c>
      <c r="P467" s="32">
        <v>46.99715218</v>
      </c>
      <c r="Q467" s="32">
        <v>278.31326293945313</v>
      </c>
      <c r="R467" s="5">
        <v>123</v>
      </c>
      <c r="S467" s="5">
        <v>85</v>
      </c>
      <c r="T467" s="16">
        <v>0.69105690717697144</v>
      </c>
      <c r="U467" s="17">
        <v>0.23636363446712491</v>
      </c>
      <c r="V467" s="32">
        <v>47.67073912</v>
      </c>
      <c r="W467" s="32">
        <v>258.18182373046881</v>
      </c>
      <c r="X467" s="17">
        <v>0.1578947305679321</v>
      </c>
      <c r="Y467" s="32">
        <v>48.819625459999997</v>
      </c>
      <c r="Z467" s="32"/>
      <c r="AA467" s="5">
        <v>123</v>
      </c>
      <c r="AB467" s="5">
        <v>85</v>
      </c>
      <c r="AC467" s="16">
        <v>0.69105690717697144</v>
      </c>
      <c r="AD467" s="17">
        <v>0.1617647111415863</v>
      </c>
      <c r="AE467" s="32">
        <v>48.618604159999997</v>
      </c>
      <c r="AF467" s="32"/>
      <c r="AG467" s="16"/>
      <c r="AH467" s="16"/>
      <c r="AI467" s="16"/>
      <c r="AJ467" s="16">
        <v>0.95000000000000007</v>
      </c>
      <c r="AK467" s="16">
        <v>3.5000000000000003E-2</v>
      </c>
      <c r="AL467" s="16">
        <v>1.499999966472387E-2</v>
      </c>
      <c r="AM467" s="16"/>
      <c r="AN467" s="16">
        <v>0.13900000000000001</v>
      </c>
      <c r="AO467" s="16">
        <v>0.57200000000000006</v>
      </c>
      <c r="AP467" s="5">
        <v>0</v>
      </c>
      <c r="AQ467" s="31">
        <v>8856.7001953125</v>
      </c>
      <c r="AR467" s="31">
        <v>9844.31</v>
      </c>
    </row>
    <row r="468" spans="1:44" x14ac:dyDescent="0.3">
      <c r="A468" s="4">
        <v>100903000</v>
      </c>
      <c r="B468" s="3" t="s">
        <v>40</v>
      </c>
      <c r="C468" s="3" t="s">
        <v>627</v>
      </c>
      <c r="D468" s="14">
        <v>90.586433410644531</v>
      </c>
      <c r="E468" s="14">
        <v>89.745719909667969</v>
      </c>
      <c r="F468" s="14">
        <v>80.930335998535156</v>
      </c>
      <c r="G468" s="14">
        <v>82.340042114257813</v>
      </c>
      <c r="H468" s="5">
        <v>129</v>
      </c>
      <c r="I468" s="15">
        <v>6</v>
      </c>
      <c r="J468" s="15">
        <v>8</v>
      </c>
      <c r="K468" s="3" t="s">
        <v>3821</v>
      </c>
      <c r="L468" s="3" t="s">
        <v>3909</v>
      </c>
      <c r="M468" s="3" t="s">
        <v>3917</v>
      </c>
      <c r="N468" s="3" t="s">
        <v>3923</v>
      </c>
      <c r="O468" s="17">
        <v>0.50413221120834351</v>
      </c>
      <c r="P468" s="32">
        <v>51.781090769999999</v>
      </c>
      <c r="Q468" s="32">
        <v>357.85122680664063</v>
      </c>
      <c r="R468" s="5">
        <v>249</v>
      </c>
      <c r="S468" s="5">
        <v>123</v>
      </c>
      <c r="T468" s="16">
        <v>0.49397590756416321</v>
      </c>
      <c r="U468" s="17">
        <v>0.40625</v>
      </c>
      <c r="V468" s="32">
        <v>51.469557620000003</v>
      </c>
      <c r="W468" s="32">
        <v>329.6875</v>
      </c>
      <c r="X468" s="17">
        <v>0.24166665971279139</v>
      </c>
      <c r="Y468" s="32">
        <v>46.802687339999999</v>
      </c>
      <c r="Z468" s="32">
        <v>276.66665649414063</v>
      </c>
      <c r="AA468" s="5">
        <v>248</v>
      </c>
      <c r="AB468" s="5">
        <v>122</v>
      </c>
      <c r="AC468" s="16">
        <v>0.49397590756416321</v>
      </c>
      <c r="AD468" s="17">
        <v>0.1428571492433548</v>
      </c>
      <c r="AE468" s="32">
        <v>47.875106019999997</v>
      </c>
      <c r="AF468" s="32"/>
      <c r="AG468" s="16"/>
      <c r="AH468" s="16"/>
      <c r="AI468" s="16"/>
      <c r="AJ468" s="16">
        <v>0.89900000000000002</v>
      </c>
      <c r="AK468" s="16">
        <v>8.5000000000000006E-2</v>
      </c>
      <c r="AL468" s="16">
        <v>1.6000000759959221E-2</v>
      </c>
      <c r="AM468" s="16"/>
      <c r="AN468" s="16">
        <v>8.5000000000000006E-2</v>
      </c>
      <c r="AO468" s="16">
        <v>0.47099999999999997</v>
      </c>
      <c r="AP468" s="5">
        <v>0</v>
      </c>
      <c r="AQ468" s="31">
        <v>7956.31005859375</v>
      </c>
      <c r="AR468" s="31">
        <v>8325.17</v>
      </c>
    </row>
    <row r="469" spans="1:44" x14ac:dyDescent="0.3">
      <c r="A469" s="4">
        <v>361373000</v>
      </c>
      <c r="B469" s="3" t="s">
        <v>161</v>
      </c>
      <c r="C469" s="3" t="s">
        <v>982</v>
      </c>
      <c r="D469" s="14">
        <v>88.746818542480469</v>
      </c>
      <c r="E469" s="14">
        <v>89.618453979492188</v>
      </c>
      <c r="F469" s="14">
        <v>84.468154907226563</v>
      </c>
      <c r="G469" s="14">
        <v>83.878280639648438</v>
      </c>
      <c r="H469" s="5">
        <v>431</v>
      </c>
      <c r="I469" s="15">
        <v>6</v>
      </c>
      <c r="J469" s="15">
        <v>8</v>
      </c>
      <c r="K469" s="3" t="s">
        <v>3840</v>
      </c>
      <c r="L469" s="3" t="s">
        <v>3913</v>
      </c>
      <c r="M469" s="3" t="s">
        <v>3917</v>
      </c>
      <c r="N469" s="3" t="s">
        <v>3923</v>
      </c>
      <c r="O469" s="17">
        <v>0.55860346555709839</v>
      </c>
      <c r="P469" s="32">
        <v>51.035587800000002</v>
      </c>
      <c r="Q469" s="32">
        <v>364.837890625</v>
      </c>
      <c r="R469" s="5">
        <v>842</v>
      </c>
      <c r="S469" s="5">
        <v>527</v>
      </c>
      <c r="T469" s="16">
        <v>0.62589073181152344</v>
      </c>
      <c r="U469" s="17">
        <v>0.46963563561439509</v>
      </c>
      <c r="V469" s="32">
        <v>51.418157489999999</v>
      </c>
      <c r="W469" s="32">
        <v>342.10525512695313</v>
      </c>
      <c r="X469" s="17">
        <v>0.42105263471603388</v>
      </c>
      <c r="Y469" s="32">
        <v>49.097524399999998</v>
      </c>
      <c r="Z469" s="32">
        <v>316.04010009765631</v>
      </c>
      <c r="AA469" s="5">
        <v>840</v>
      </c>
      <c r="AB469" s="5">
        <v>525</v>
      </c>
      <c r="AC469" s="16">
        <v>0.62589073181152344</v>
      </c>
      <c r="AD469" s="17">
        <v>0.31836733222007751</v>
      </c>
      <c r="AE469" s="32">
        <v>48.747315800000003</v>
      </c>
      <c r="AF469" s="32">
        <v>289.79592895507813</v>
      </c>
      <c r="AG469" s="16"/>
      <c r="AH469" s="16">
        <v>3.6999999999999998E-2</v>
      </c>
      <c r="AI469" s="16"/>
      <c r="AJ469" s="16">
        <v>0.94200000000000006</v>
      </c>
      <c r="AK469" s="16">
        <v>1.2E-2</v>
      </c>
      <c r="AL469" s="16">
        <v>8.999999612569809E-3</v>
      </c>
      <c r="AM469" s="16"/>
      <c r="AN469" s="16">
        <v>0.18099999999999999</v>
      </c>
      <c r="AO469" s="16">
        <v>0.53200000000000003</v>
      </c>
      <c r="AP469" s="5">
        <v>0</v>
      </c>
      <c r="AQ469" s="31">
        <v>8968.240234375</v>
      </c>
      <c r="AR469" s="31">
        <v>10127.969999999999</v>
      </c>
    </row>
    <row r="470" spans="1:44" x14ac:dyDescent="0.3">
      <c r="A470" s="4">
        <v>1071531050</v>
      </c>
      <c r="B470" s="3" t="s">
        <v>508</v>
      </c>
      <c r="C470" s="3" t="s">
        <v>2006</v>
      </c>
      <c r="D470" s="14">
        <v>93.882865905761719</v>
      </c>
      <c r="E470" s="14">
        <v>95.357315063476563</v>
      </c>
      <c r="F470" s="14">
        <v>89.704574584960938</v>
      </c>
      <c r="G470" s="14">
        <v>88.593315124511719</v>
      </c>
      <c r="H470" s="5">
        <v>203</v>
      </c>
      <c r="I470" s="15">
        <v>6</v>
      </c>
      <c r="J470" s="15">
        <v>12</v>
      </c>
      <c r="K470" s="3" t="s">
        <v>3822</v>
      </c>
      <c r="L470" s="3" t="s">
        <v>3913</v>
      </c>
      <c r="M470" s="3" t="s">
        <v>3916</v>
      </c>
      <c r="N470" s="3" t="s">
        <v>3921</v>
      </c>
      <c r="O470" s="17">
        <v>0.48571428656578058</v>
      </c>
      <c r="P470" s="32">
        <v>53.116965829999998</v>
      </c>
      <c r="Q470" s="32">
        <v>344.76190185546881</v>
      </c>
      <c r="R470" s="5">
        <v>138</v>
      </c>
      <c r="S470" s="5">
        <v>80</v>
      </c>
      <c r="T470" s="16">
        <v>0.57971012592315674</v>
      </c>
      <c r="U470" s="17">
        <v>0.26315790414810181</v>
      </c>
      <c r="V470" s="32">
        <v>53.735926880000001</v>
      </c>
      <c r="W470" s="32"/>
      <c r="X470" s="17">
        <v>0.36283186078071589</v>
      </c>
      <c r="Y470" s="32">
        <v>52.494162379999999</v>
      </c>
      <c r="Z470" s="32">
        <v>291.15045166015631</v>
      </c>
      <c r="AA470" s="5">
        <v>138</v>
      </c>
      <c r="AB470" s="5">
        <v>80</v>
      </c>
      <c r="AC470" s="16">
        <v>0.57971012592315674</v>
      </c>
      <c r="AD470" s="17">
        <v>0.1578947305679321</v>
      </c>
      <c r="AE470" s="32">
        <v>51.420820569999997</v>
      </c>
      <c r="AF470" s="32"/>
      <c r="AG470" s="16"/>
      <c r="AH470" s="16"/>
      <c r="AI470" s="16"/>
      <c r="AJ470" s="16">
        <v>1</v>
      </c>
      <c r="AK470" s="16"/>
      <c r="AL470" s="16">
        <v>0</v>
      </c>
      <c r="AM470" s="16"/>
      <c r="AN470" s="16">
        <v>0.182</v>
      </c>
      <c r="AO470" s="16">
        <v>0.46100000000000002</v>
      </c>
      <c r="AP470" s="5">
        <v>0</v>
      </c>
      <c r="AQ470" s="31">
        <v>7728.41015625</v>
      </c>
      <c r="AR470" s="31">
        <v>9844.24</v>
      </c>
    </row>
    <row r="471" spans="1:44" x14ac:dyDescent="0.3">
      <c r="A471" s="4">
        <v>971311050</v>
      </c>
      <c r="B471" s="3" t="s">
        <v>470</v>
      </c>
      <c r="C471" s="3" t="s">
        <v>1936</v>
      </c>
      <c r="D471" s="14">
        <v>80.838508605957031</v>
      </c>
      <c r="E471" s="14">
        <v>83.804237365722656</v>
      </c>
      <c r="F471" s="14">
        <v>82.713058471679688</v>
      </c>
      <c r="G471" s="14">
        <v>85.412857055664063</v>
      </c>
      <c r="H471" s="5">
        <v>198</v>
      </c>
      <c r="I471" s="15">
        <v>7</v>
      </c>
      <c r="J471" s="15">
        <v>12</v>
      </c>
      <c r="K471" s="3" t="s">
        <v>3846</v>
      </c>
      <c r="L471" s="3" t="s">
        <v>3908</v>
      </c>
      <c r="M471" s="3" t="s">
        <v>3917</v>
      </c>
      <c r="N471" s="3" t="s">
        <v>3921</v>
      </c>
      <c r="O471" s="17">
        <v>0.38947367668151861</v>
      </c>
      <c r="P471" s="32">
        <v>47.830757120000001</v>
      </c>
      <c r="Q471" s="32">
        <v>332.631591796875</v>
      </c>
      <c r="R471" s="5">
        <v>118</v>
      </c>
      <c r="S471" s="5">
        <v>58</v>
      </c>
      <c r="T471" s="16">
        <v>0.49152541160583502</v>
      </c>
      <c r="U471" s="17">
        <v>0.23913043737411499</v>
      </c>
      <c r="V471" s="32">
        <v>49.069951230000001</v>
      </c>
      <c r="W471" s="32"/>
      <c r="X471" s="17">
        <v>0.2315789461135864</v>
      </c>
      <c r="Y471" s="32">
        <v>47.959067859999998</v>
      </c>
      <c r="Z471" s="32">
        <v>254.7368469238281</v>
      </c>
      <c r="AA471" s="5">
        <v>118</v>
      </c>
      <c r="AB471" s="5">
        <v>58</v>
      </c>
      <c r="AC471" s="16">
        <v>0.49152541160583502</v>
      </c>
      <c r="AD471" s="17">
        <v>0.1162790730595589</v>
      </c>
      <c r="AE471" s="32">
        <v>49.617444169999999</v>
      </c>
      <c r="AF471" s="32"/>
      <c r="AG471" s="16"/>
      <c r="AH471" s="16"/>
      <c r="AI471" s="16"/>
      <c r="AJ471" s="16">
        <v>0.96</v>
      </c>
      <c r="AK471" s="16"/>
      <c r="AL471" s="16">
        <v>3.9999999105930328E-2</v>
      </c>
      <c r="AM471" s="16"/>
      <c r="AN471" s="16">
        <v>0.106</v>
      </c>
      <c r="AO471" s="16">
        <v>0.30499999999999999</v>
      </c>
      <c r="AP471" s="5">
        <v>0</v>
      </c>
      <c r="AQ471" s="31">
        <v>8793.73046875</v>
      </c>
      <c r="AR471" s="31">
        <v>9996.7900000000009</v>
      </c>
    </row>
    <row r="472" spans="1:44" x14ac:dyDescent="0.3">
      <c r="A472" s="4">
        <v>30311050</v>
      </c>
      <c r="B472" s="3" t="s">
        <v>8</v>
      </c>
      <c r="C472" s="3" t="s">
        <v>563</v>
      </c>
      <c r="D472" s="14">
        <v>86.467231750488281</v>
      </c>
      <c r="E472" s="14">
        <v>78.830902099609375</v>
      </c>
      <c r="F472" s="14">
        <v>86.540069580078125</v>
      </c>
      <c r="G472" s="14">
        <v>83.965919494628906</v>
      </c>
      <c r="H472" s="5">
        <v>173</v>
      </c>
      <c r="I472" s="15">
        <v>6</v>
      </c>
      <c r="J472" s="15">
        <v>12</v>
      </c>
      <c r="K472" s="3" t="s">
        <v>3894</v>
      </c>
      <c r="L472" s="3" t="s">
        <v>3912</v>
      </c>
      <c r="M472" s="3" t="s">
        <v>3917</v>
      </c>
      <c r="N472" s="3" t="s">
        <v>3921</v>
      </c>
      <c r="O472" s="17">
        <v>0.50515460968017578</v>
      </c>
      <c r="P472" s="32">
        <v>50.111788850000003</v>
      </c>
      <c r="Q472" s="32">
        <v>348.45361328125</v>
      </c>
      <c r="R472" s="5">
        <v>107</v>
      </c>
      <c r="S472" s="5">
        <v>52</v>
      </c>
      <c r="T472" s="16">
        <v>0.48598131537437439</v>
      </c>
      <c r="U472" s="17">
        <v>0.25</v>
      </c>
      <c r="V472" s="32">
        <v>47.061356680000003</v>
      </c>
      <c r="W472" s="32"/>
      <c r="X472" s="17">
        <v>0.43636363744735718</v>
      </c>
      <c r="Y472" s="32">
        <v>50.441485720000003</v>
      </c>
      <c r="Z472" s="32">
        <v>321.81817626953131</v>
      </c>
      <c r="AA472" s="5">
        <v>107</v>
      </c>
      <c r="AB472" s="5">
        <v>52</v>
      </c>
      <c r="AC472" s="16">
        <v>0.48598131537437439</v>
      </c>
      <c r="AD472" s="17">
        <v>0.2708333432674408</v>
      </c>
      <c r="AE472" s="32">
        <v>48.797006770000003</v>
      </c>
      <c r="AF472" s="32"/>
      <c r="AG472" s="16">
        <v>2.9000000000000001E-2</v>
      </c>
      <c r="AH472" s="16">
        <v>5.8000000000000003E-2</v>
      </c>
      <c r="AI472" s="16"/>
      <c r="AJ472" s="16">
        <v>0.89</v>
      </c>
      <c r="AK472" s="16"/>
      <c r="AL472" s="16">
        <v>2.300000004470348E-2</v>
      </c>
      <c r="AM472" s="16"/>
      <c r="AN472" s="16">
        <v>0.156</v>
      </c>
      <c r="AO472" s="16">
        <v>0.35</v>
      </c>
      <c r="AP472" s="5">
        <v>0</v>
      </c>
      <c r="AQ472" s="31">
        <v>14132.2802734375</v>
      </c>
      <c r="AR472" s="31">
        <v>15296.49</v>
      </c>
    </row>
    <row r="473" spans="1:44" x14ac:dyDescent="0.3">
      <c r="A473" s="4">
        <v>750851050</v>
      </c>
      <c r="B473" s="3" t="s">
        <v>358</v>
      </c>
      <c r="C473" s="3" t="s">
        <v>1542</v>
      </c>
      <c r="D473" s="14">
        <v>80.064422607421875</v>
      </c>
      <c r="E473" s="14">
        <v>82.888931274414063</v>
      </c>
      <c r="F473" s="14">
        <v>89.594642639160156</v>
      </c>
      <c r="G473" s="14">
        <v>90.979507446289063</v>
      </c>
      <c r="H473" s="5">
        <v>321</v>
      </c>
      <c r="I473" s="15">
        <v>7</v>
      </c>
      <c r="J473" s="15">
        <v>12</v>
      </c>
      <c r="K473" s="3" t="s">
        <v>3865</v>
      </c>
      <c r="L473" s="3" t="s">
        <v>3913</v>
      </c>
      <c r="M473" s="3" t="s">
        <v>3917</v>
      </c>
      <c r="N473" s="3" t="s">
        <v>3921</v>
      </c>
      <c r="O473" s="17">
        <v>0.46258503198623657</v>
      </c>
      <c r="P473" s="32">
        <v>47.517059189999998</v>
      </c>
      <c r="Q473" s="32">
        <v>333.33334350585938</v>
      </c>
      <c r="R473" s="5">
        <v>194</v>
      </c>
      <c r="S473" s="5">
        <v>116</v>
      </c>
      <c r="T473" s="16">
        <v>0.59793812036514282</v>
      </c>
      <c r="U473" s="17">
        <v>0.4337349534034729</v>
      </c>
      <c r="V473" s="32">
        <v>48.700284930000002</v>
      </c>
      <c r="W473" s="32">
        <v>322.89157104492188</v>
      </c>
      <c r="X473" s="17">
        <v>0.44067797064781189</v>
      </c>
      <c r="Y473" s="32">
        <v>52.42285493</v>
      </c>
      <c r="Z473" s="32">
        <v>318.64407348632813</v>
      </c>
      <c r="AA473" s="5">
        <v>195</v>
      </c>
      <c r="AB473" s="5">
        <v>117</v>
      </c>
      <c r="AC473" s="16">
        <v>0.59793812036514282</v>
      </c>
      <c r="AD473" s="17">
        <v>0.38775509595870972</v>
      </c>
      <c r="AE473" s="32">
        <v>52.773833070000002</v>
      </c>
      <c r="AF473" s="32">
        <v>303.06121826171881</v>
      </c>
      <c r="AG473" s="16"/>
      <c r="AH473" s="16"/>
      <c r="AI473" s="16"/>
      <c r="AJ473" s="16">
        <v>0.95300000000000007</v>
      </c>
      <c r="AK473" s="16">
        <v>2.1999999999999999E-2</v>
      </c>
      <c r="AL473" s="16">
        <v>2.500000037252903E-2</v>
      </c>
      <c r="AM473" s="16"/>
      <c r="AN473" s="16">
        <v>8.1000000000000003E-2</v>
      </c>
      <c r="AO473" s="16">
        <v>0.51200000000000001</v>
      </c>
      <c r="AP473" s="5">
        <v>0</v>
      </c>
      <c r="AQ473" s="31">
        <v>8314.6201171875</v>
      </c>
      <c r="AR473" s="31">
        <v>9912.1299999999992</v>
      </c>
    </row>
    <row r="474" spans="1:44" x14ac:dyDescent="0.3">
      <c r="A474" s="4">
        <v>171221050</v>
      </c>
      <c r="B474" s="3" t="s">
        <v>73</v>
      </c>
      <c r="C474" s="3" t="s">
        <v>746</v>
      </c>
      <c r="D474" s="14">
        <v>89.520622253417969</v>
      </c>
      <c r="E474" s="14">
        <v>89.697120666503906</v>
      </c>
      <c r="F474" s="14">
        <v>84.106758117675781</v>
      </c>
      <c r="G474" s="14">
        <v>82.41143798828125</v>
      </c>
      <c r="H474" s="5">
        <v>68</v>
      </c>
      <c r="I474" s="15">
        <v>7</v>
      </c>
      <c r="J474" s="15">
        <v>12</v>
      </c>
      <c r="K474" s="3" t="s">
        <v>3798</v>
      </c>
      <c r="L474" s="3" t="s">
        <v>3908</v>
      </c>
      <c r="M474" s="3" t="s">
        <v>3916</v>
      </c>
      <c r="N474" s="3" t="s">
        <v>3921</v>
      </c>
      <c r="O474" s="17">
        <v>0.22857142984867099</v>
      </c>
      <c r="P474" s="32">
        <v>51.349173030000003</v>
      </c>
      <c r="Q474" s="32"/>
      <c r="R474" s="5">
        <v>48</v>
      </c>
      <c r="S474" s="5">
        <v>22</v>
      </c>
      <c r="T474" s="16">
        <v>0.4583333432674408</v>
      </c>
      <c r="U474" s="17">
        <v>0</v>
      </c>
      <c r="V474" s="32">
        <v>51.449927209999998</v>
      </c>
      <c r="W474" s="32"/>
      <c r="X474" s="17">
        <v>0.30232557654380798</v>
      </c>
      <c r="Y474" s="32">
        <v>48.863099239999997</v>
      </c>
      <c r="Z474" s="32"/>
      <c r="AA474" s="5">
        <v>48</v>
      </c>
      <c r="AB474" s="5">
        <v>22</v>
      </c>
      <c r="AC474" s="16">
        <v>0.4583333432674408</v>
      </c>
      <c r="AD474" s="17">
        <v>0</v>
      </c>
      <c r="AE474" s="32">
        <v>47.915589150000002</v>
      </c>
      <c r="AF474" s="32"/>
      <c r="AG474" s="16"/>
      <c r="AH474" s="16"/>
      <c r="AI474" s="16"/>
      <c r="AJ474" s="16">
        <v>0.98499999999999999</v>
      </c>
      <c r="AK474" s="16"/>
      <c r="AL474" s="16">
        <v>1.499999966472387E-2</v>
      </c>
      <c r="AM474" s="16"/>
      <c r="AN474" s="16">
        <v>0.14699999999999999</v>
      </c>
      <c r="AO474" s="16">
        <v>0.38300000000000001</v>
      </c>
      <c r="AP474" s="5">
        <v>0</v>
      </c>
      <c r="AQ474" s="31">
        <v>13430.8798828125</v>
      </c>
      <c r="AR474" s="31">
        <v>13922.97</v>
      </c>
    </row>
    <row r="475" spans="1:44" x14ac:dyDescent="0.3">
      <c r="A475" s="4">
        <v>680733000</v>
      </c>
      <c r="B475" s="3" t="s">
        <v>329</v>
      </c>
      <c r="C475" s="3" t="s">
        <v>1487</v>
      </c>
      <c r="D475" s="14">
        <v>82.727455139160156</v>
      </c>
      <c r="E475" s="14">
        <v>84.733993530273438</v>
      </c>
      <c r="F475" s="14">
        <v>85.064140319824219</v>
      </c>
      <c r="G475" s="14">
        <v>86.178062438964844</v>
      </c>
      <c r="H475" s="5">
        <v>131</v>
      </c>
      <c r="I475" s="15">
        <v>6</v>
      </c>
      <c r="J475" s="15">
        <v>8</v>
      </c>
      <c r="K475" s="3" t="s">
        <v>3815</v>
      </c>
      <c r="L475" s="3" t="s">
        <v>3909</v>
      </c>
      <c r="M475" s="3" t="s">
        <v>3917</v>
      </c>
      <c r="N475" s="3" t="s">
        <v>3921</v>
      </c>
      <c r="O475" s="17">
        <v>0.3177570104598999</v>
      </c>
      <c r="P475" s="32">
        <v>48.59625097</v>
      </c>
      <c r="Q475" s="32">
        <v>296.26168823242188</v>
      </c>
      <c r="R475" s="5">
        <v>99</v>
      </c>
      <c r="S475" s="5">
        <v>51</v>
      </c>
      <c r="T475" s="16">
        <v>0.5151515007019043</v>
      </c>
      <c r="U475" s="17">
        <v>0.25490197539329529</v>
      </c>
      <c r="V475" s="32">
        <v>49.445455099999997</v>
      </c>
      <c r="W475" s="32"/>
      <c r="X475" s="17">
        <v>0.23364485800266269</v>
      </c>
      <c r="Y475" s="32">
        <v>49.484112609999997</v>
      </c>
      <c r="Z475" s="32">
        <v>260.74765014648438</v>
      </c>
      <c r="AA475" s="5">
        <v>99</v>
      </c>
      <c r="AB475" s="5">
        <v>51</v>
      </c>
      <c r="AC475" s="16">
        <v>0.5151515007019043</v>
      </c>
      <c r="AD475" s="17">
        <v>0.17647059261798859</v>
      </c>
      <c r="AE475" s="32">
        <v>50.051331449999999</v>
      </c>
      <c r="AF475" s="32"/>
      <c r="AG475" s="16"/>
      <c r="AH475" s="16">
        <v>4.5999999999999999E-2</v>
      </c>
      <c r="AI475" s="16"/>
      <c r="AJ475" s="16">
        <v>0.95400000000000007</v>
      </c>
      <c r="AK475" s="16"/>
      <c r="AL475" s="16">
        <v>0</v>
      </c>
      <c r="AM475" s="16"/>
      <c r="AN475" s="16">
        <v>0.16</v>
      </c>
      <c r="AO475" s="16">
        <v>0.39100000000000001</v>
      </c>
      <c r="AP475" s="5">
        <v>0</v>
      </c>
      <c r="AQ475" s="31">
        <v>7092.240234375</v>
      </c>
      <c r="AR475" s="31">
        <v>8870.1200000000008</v>
      </c>
    </row>
    <row r="476" spans="1:44" x14ac:dyDescent="0.3">
      <c r="A476" s="4">
        <v>570033000</v>
      </c>
      <c r="B476" s="3" t="s">
        <v>293</v>
      </c>
      <c r="C476" s="3" t="s">
        <v>1411</v>
      </c>
      <c r="D476" s="14">
        <v>84.582595825195313</v>
      </c>
      <c r="E476" s="14">
        <v>83.159088134765625</v>
      </c>
      <c r="F476" s="14">
        <v>90.671867370605469</v>
      </c>
      <c r="G476" s="14">
        <v>90.009986877441406</v>
      </c>
      <c r="H476" s="5">
        <v>763</v>
      </c>
      <c r="I476" s="15">
        <v>6</v>
      </c>
      <c r="J476" s="15">
        <v>8</v>
      </c>
      <c r="K476" s="3" t="s">
        <v>3880</v>
      </c>
      <c r="L476" s="3" t="s">
        <v>3909</v>
      </c>
      <c r="M476" s="3" t="s">
        <v>3917</v>
      </c>
      <c r="N476" s="3" t="s">
        <v>3921</v>
      </c>
      <c r="O476" s="17">
        <v>0.46463245153427118</v>
      </c>
      <c r="P476" s="32">
        <v>49.348044809999998</v>
      </c>
      <c r="Q476" s="32">
        <v>340.77670288085938</v>
      </c>
      <c r="R476" s="5">
        <v>1401</v>
      </c>
      <c r="S476" s="5">
        <v>661</v>
      </c>
      <c r="T476" s="16">
        <v>0.47180584073066711</v>
      </c>
      <c r="U476" s="17">
        <v>0.29411765933036799</v>
      </c>
      <c r="V476" s="32">
        <v>48.809393649999997</v>
      </c>
      <c r="W476" s="32">
        <v>289.619384765625</v>
      </c>
      <c r="X476" s="17">
        <v>0.41886270046234131</v>
      </c>
      <c r="Y476" s="32">
        <v>53.121604230000003</v>
      </c>
      <c r="Z476" s="32">
        <v>315.81137084960938</v>
      </c>
      <c r="AA476" s="5">
        <v>1401</v>
      </c>
      <c r="AB476" s="5">
        <v>659</v>
      </c>
      <c r="AC476" s="16">
        <v>0.47180584073066711</v>
      </c>
      <c r="AD476" s="17">
        <v>0.23529411852359769</v>
      </c>
      <c r="AE476" s="32">
        <v>52.224096469999999</v>
      </c>
      <c r="AF476" s="32">
        <v>253.2872009277344</v>
      </c>
      <c r="AG476" s="16">
        <v>1.7000000000000001E-2</v>
      </c>
      <c r="AH476" s="16">
        <v>6.2E-2</v>
      </c>
      <c r="AI476" s="16"/>
      <c r="AJ476" s="16">
        <v>0.873</v>
      </c>
      <c r="AK476" s="16">
        <v>4.2999999999999997E-2</v>
      </c>
      <c r="AL476" s="16">
        <v>4.999999888241291E-3</v>
      </c>
      <c r="AM476" s="16">
        <v>1.4E-2</v>
      </c>
      <c r="AN476" s="16">
        <v>0.14000000000000001</v>
      </c>
      <c r="AO476" s="16">
        <v>0.29399999999999998</v>
      </c>
      <c r="AP476" s="5">
        <v>0</v>
      </c>
      <c r="AQ476" s="31">
        <v>7712.52001953125</v>
      </c>
      <c r="AR476" s="31">
        <v>9442.2800000000007</v>
      </c>
    </row>
    <row r="477" spans="1:44" x14ac:dyDescent="0.3">
      <c r="A477" s="4">
        <v>570033010</v>
      </c>
      <c r="B477" s="3" t="s">
        <v>293</v>
      </c>
      <c r="C477" s="3" t="s">
        <v>1412</v>
      </c>
      <c r="D477" s="14">
        <v>88.714729309082031</v>
      </c>
      <c r="E477" s="14">
        <v>88.690605163574219</v>
      </c>
      <c r="F477" s="14">
        <v>86.2958984375</v>
      </c>
      <c r="G477" s="14">
        <v>85.212882995605469</v>
      </c>
      <c r="H477" s="5">
        <v>751</v>
      </c>
      <c r="I477" s="15">
        <v>6</v>
      </c>
      <c r="J477" s="15">
        <v>8</v>
      </c>
      <c r="K477" s="3" t="s">
        <v>3880</v>
      </c>
      <c r="L477" s="3" t="s">
        <v>3909</v>
      </c>
      <c r="M477" s="3" t="s">
        <v>3917</v>
      </c>
      <c r="N477" s="3" t="s">
        <v>3921</v>
      </c>
      <c r="O477" s="17">
        <v>0.47448274493217468</v>
      </c>
      <c r="P477" s="32">
        <v>51.02258424</v>
      </c>
      <c r="Q477" s="32">
        <v>343.72415161132813</v>
      </c>
      <c r="R477" s="5">
        <v>1400</v>
      </c>
      <c r="S477" s="5">
        <v>536</v>
      </c>
      <c r="T477" s="16">
        <v>0.38285714387893682</v>
      </c>
      <c r="U477" s="17">
        <v>0.29104477167129522</v>
      </c>
      <c r="V477" s="32">
        <v>51.043424530000003</v>
      </c>
      <c r="W477" s="32">
        <v>298.13433837890631</v>
      </c>
      <c r="X477" s="17">
        <v>0.38504156470298773</v>
      </c>
      <c r="Y477" s="32">
        <v>50.283102169999999</v>
      </c>
      <c r="Z477" s="32">
        <v>309.27978515625</v>
      </c>
      <c r="AA477" s="5">
        <v>1397</v>
      </c>
      <c r="AB477" s="5">
        <v>534</v>
      </c>
      <c r="AC477" s="16">
        <v>0.38285714387893682</v>
      </c>
      <c r="AD477" s="17">
        <v>0.23018868267536161</v>
      </c>
      <c r="AE477" s="32">
        <v>49.504056120000001</v>
      </c>
      <c r="AF477" s="32">
        <v>247.16981506347659</v>
      </c>
      <c r="AG477" s="16">
        <v>1.9E-2</v>
      </c>
      <c r="AH477" s="16">
        <v>4.3999999999999997E-2</v>
      </c>
      <c r="AI477" s="16"/>
      <c r="AJ477" s="16">
        <v>0.88</v>
      </c>
      <c r="AK477" s="16">
        <v>5.1999999999999998E-2</v>
      </c>
      <c r="AL477" s="16">
        <v>4.999999888241291E-3</v>
      </c>
      <c r="AM477" s="16"/>
      <c r="AN477" s="16">
        <v>0.13300000000000001</v>
      </c>
      <c r="AO477" s="16">
        <v>0.26500000000000001</v>
      </c>
      <c r="AP477" s="5">
        <v>0</v>
      </c>
      <c r="AQ477" s="31">
        <v>7329.10986328125</v>
      </c>
      <c r="AR477" s="31">
        <v>9151.99</v>
      </c>
    </row>
    <row r="478" spans="1:44" x14ac:dyDescent="0.3">
      <c r="A478" s="4">
        <v>361313000</v>
      </c>
      <c r="B478" s="3" t="s">
        <v>156</v>
      </c>
      <c r="C478" s="3" t="s">
        <v>973</v>
      </c>
      <c r="D478" s="14">
        <v>87.668220520019531</v>
      </c>
      <c r="E478" s="14">
        <v>89.055915832519531</v>
      </c>
      <c r="F478" s="14">
        <v>87.175834655761719</v>
      </c>
      <c r="G478" s="14">
        <v>86.989913940429688</v>
      </c>
      <c r="H478" s="5">
        <v>753</v>
      </c>
      <c r="I478" s="15">
        <v>6</v>
      </c>
      <c r="J478" s="15">
        <v>8</v>
      </c>
      <c r="K478" s="3" t="s">
        <v>3840</v>
      </c>
      <c r="L478" s="3" t="s">
        <v>3913</v>
      </c>
      <c r="M478" s="3" t="s">
        <v>3917</v>
      </c>
      <c r="N478" s="3" t="s">
        <v>3923</v>
      </c>
      <c r="O478" s="17">
        <v>0.42982456088066101</v>
      </c>
      <c r="P478" s="32">
        <v>50.598487890000001</v>
      </c>
      <c r="Q478" s="32">
        <v>327.631591796875</v>
      </c>
      <c r="R478" s="5">
        <v>1145</v>
      </c>
      <c r="S478" s="5">
        <v>508</v>
      </c>
      <c r="T478" s="16">
        <v>0.44366812705993652</v>
      </c>
      <c r="U478" s="17">
        <v>0.3254237174987793</v>
      </c>
      <c r="V478" s="32">
        <v>51.190963959999998</v>
      </c>
      <c r="W478" s="32">
        <v>300.677978515625</v>
      </c>
      <c r="X478" s="17">
        <v>0.41520467400550842</v>
      </c>
      <c r="Y478" s="32">
        <v>50.853878090000002</v>
      </c>
      <c r="Z478" s="32">
        <v>310.8187255859375</v>
      </c>
      <c r="AA478" s="5">
        <v>1145</v>
      </c>
      <c r="AB478" s="5">
        <v>509</v>
      </c>
      <c r="AC478" s="16">
        <v>0.44366812705993652</v>
      </c>
      <c r="AD478" s="17">
        <v>0.27796611189842219</v>
      </c>
      <c r="AE478" s="32">
        <v>50.511663710000001</v>
      </c>
      <c r="AF478" s="32">
        <v>266.7796630859375</v>
      </c>
      <c r="AG478" s="16">
        <v>1.0999999999999999E-2</v>
      </c>
      <c r="AH478" s="16">
        <v>1.9E-2</v>
      </c>
      <c r="AI478" s="16"/>
      <c r="AJ478" s="16">
        <v>0.92300000000000004</v>
      </c>
      <c r="AK478" s="16">
        <v>4.3999999999999997E-2</v>
      </c>
      <c r="AL478" s="16">
        <v>4.0000001899898052E-3</v>
      </c>
      <c r="AM478" s="16"/>
      <c r="AN478" s="16">
        <v>0.11700000000000001</v>
      </c>
      <c r="AO478" s="16">
        <v>0.34599999999999997</v>
      </c>
      <c r="AP478" s="5">
        <v>0</v>
      </c>
      <c r="AQ478" s="31">
        <v>9715.1904296875</v>
      </c>
      <c r="AR478" s="31">
        <v>11195.66</v>
      </c>
    </row>
    <row r="479" spans="1:44" x14ac:dyDescent="0.3">
      <c r="A479" s="4">
        <v>320561050</v>
      </c>
      <c r="B479" s="3" t="s">
        <v>137</v>
      </c>
      <c r="C479" s="3" t="s">
        <v>939</v>
      </c>
      <c r="D479" s="14">
        <v>83.414634704589844</v>
      </c>
      <c r="E479" s="14">
        <v>87.358268737792969</v>
      </c>
      <c r="F479" s="14">
        <v>90.617568969726563</v>
      </c>
      <c r="G479" s="14">
        <v>92.069992065429688</v>
      </c>
      <c r="H479" s="5">
        <v>74</v>
      </c>
      <c r="I479" s="15">
        <v>6</v>
      </c>
      <c r="J479" s="15">
        <v>12</v>
      </c>
      <c r="K479" s="3" t="s">
        <v>3874</v>
      </c>
      <c r="L479" s="3" t="s">
        <v>3912</v>
      </c>
      <c r="M479" s="3" t="s">
        <v>3917</v>
      </c>
      <c r="N479" s="3" t="s">
        <v>3921</v>
      </c>
      <c r="O479" s="17">
        <v>0.38297873735427862</v>
      </c>
      <c r="P479" s="32">
        <v>48.8747276</v>
      </c>
      <c r="Q479" s="32"/>
      <c r="R479" s="5">
        <v>71</v>
      </c>
      <c r="S479" s="5">
        <v>33</v>
      </c>
      <c r="T479" s="16">
        <v>0.46478873491287231</v>
      </c>
      <c r="U479" s="17">
        <v>0.36363637447357178</v>
      </c>
      <c r="V479" s="32">
        <v>50.505328749999997</v>
      </c>
      <c r="W479" s="32"/>
      <c r="X479" s="17">
        <v>0.25581395626068121</v>
      </c>
      <c r="Y479" s="32">
        <v>53.086383560000002</v>
      </c>
      <c r="Z479" s="32"/>
      <c r="AA479" s="5">
        <v>71</v>
      </c>
      <c r="AB479" s="5">
        <v>33</v>
      </c>
      <c r="AC479" s="16">
        <v>0.46478873491287231</v>
      </c>
      <c r="AD479" s="17">
        <v>0</v>
      </c>
      <c r="AE479" s="32">
        <v>53.392156759999999</v>
      </c>
      <c r="AF479" s="32"/>
      <c r="AG479" s="16"/>
      <c r="AH479" s="16"/>
      <c r="AI479" s="16"/>
      <c r="AJ479" s="16">
        <v>0.94600000000000006</v>
      </c>
      <c r="AK479" s="16"/>
      <c r="AL479" s="16">
        <v>5.4000001400709152E-2</v>
      </c>
      <c r="AM479" s="16"/>
      <c r="AN479" s="16">
        <v>0.108</v>
      </c>
      <c r="AO479" s="16">
        <v>0.45200000000000001</v>
      </c>
      <c r="AP479" s="5">
        <v>0</v>
      </c>
      <c r="AQ479" s="31">
        <v>14420.6396484375</v>
      </c>
      <c r="AR479" s="31">
        <v>16140.52</v>
      </c>
    </row>
    <row r="480" spans="1:44" x14ac:dyDescent="0.3">
      <c r="A480" s="4">
        <v>489013925</v>
      </c>
      <c r="B480" s="3" t="s">
        <v>228</v>
      </c>
      <c r="C480" s="3" t="s">
        <v>1264</v>
      </c>
      <c r="D480" s="14">
        <v>83.114189147949219</v>
      </c>
      <c r="E480" s="14">
        <v>84.777847290039063</v>
      </c>
      <c r="F480" s="14">
        <v>77.665267944335938</v>
      </c>
      <c r="G480" s="14">
        <v>79.433860778808594</v>
      </c>
      <c r="H480" s="5">
        <v>250</v>
      </c>
      <c r="I480" s="15">
        <v>6</v>
      </c>
      <c r="J480" s="15">
        <v>8</v>
      </c>
      <c r="K480" s="3" t="s">
        <v>3879</v>
      </c>
      <c r="L480" s="3" t="s">
        <v>3914</v>
      </c>
      <c r="M480" s="3" t="s">
        <v>3918</v>
      </c>
      <c r="N480" s="3" t="s">
        <v>3924</v>
      </c>
      <c r="O480" s="17">
        <v>0.3918367326259613</v>
      </c>
      <c r="P480" s="32">
        <v>48.752973359999999</v>
      </c>
      <c r="Q480" s="32">
        <v>324.89794921875</v>
      </c>
      <c r="R480" s="5">
        <v>448</v>
      </c>
      <c r="S480" s="5">
        <v>443</v>
      </c>
      <c r="T480" s="16">
        <v>0.98883926868438721</v>
      </c>
      <c r="U480" s="17">
        <v>0.3958333432674408</v>
      </c>
      <c r="V480" s="32">
        <v>49.463168420000002</v>
      </c>
      <c r="W480" s="32">
        <v>325.41665649414063</v>
      </c>
      <c r="X480" s="17">
        <v>0.1673469394445419</v>
      </c>
      <c r="Y480" s="32">
        <v>44.68478056</v>
      </c>
      <c r="Z480" s="32"/>
      <c r="AA480" s="5">
        <v>449</v>
      </c>
      <c r="AB480" s="5">
        <v>444</v>
      </c>
      <c r="AC480" s="16">
        <v>0.98883926868438721</v>
      </c>
      <c r="AD480" s="17">
        <v>0.16249999403953549</v>
      </c>
      <c r="AE480" s="32">
        <v>46.227252839999998</v>
      </c>
      <c r="AF480" s="32"/>
      <c r="AG480" s="16">
        <v>0.96</v>
      </c>
      <c r="AH480" s="16"/>
      <c r="AI480" s="16"/>
      <c r="AJ480" s="16"/>
      <c r="AK480" s="16"/>
      <c r="AL480" s="16">
        <v>3.9999999105930328E-2</v>
      </c>
      <c r="AM480" s="16"/>
      <c r="AN480" s="16">
        <v>4.8000000000000001E-2</v>
      </c>
      <c r="AO480" s="16">
        <v>0.65300000000000002</v>
      </c>
      <c r="AP480" s="5">
        <v>0</v>
      </c>
      <c r="AQ480" s="31">
        <v>10827.759765625</v>
      </c>
      <c r="AR480" s="31">
        <v>11444.22</v>
      </c>
    </row>
    <row r="481" spans="1:44" x14ac:dyDescent="0.3">
      <c r="A481" s="4">
        <v>961122000</v>
      </c>
      <c r="B481" s="3" t="s">
        <v>461</v>
      </c>
      <c r="C481" s="3" t="s">
        <v>1916</v>
      </c>
      <c r="D481" s="14">
        <v>75.304244995117188</v>
      </c>
      <c r="E481" s="14">
        <v>76.89117431640625</v>
      </c>
      <c r="F481" s="14">
        <v>78.798477172851563</v>
      </c>
      <c r="G481" s="14">
        <v>80.906471252441406</v>
      </c>
      <c r="H481" s="5">
        <v>581</v>
      </c>
      <c r="I481" s="15">
        <v>6</v>
      </c>
      <c r="J481" s="15">
        <v>8</v>
      </c>
      <c r="K481" s="3" t="s">
        <v>3882</v>
      </c>
      <c r="L481" s="3" t="s">
        <v>3915</v>
      </c>
      <c r="M481" s="3" t="s">
        <v>3918</v>
      </c>
      <c r="N481" s="3" t="s">
        <v>3922</v>
      </c>
      <c r="O481" s="17">
        <v>0.20594966411590579</v>
      </c>
      <c r="P481" s="32">
        <v>45.588004499999997</v>
      </c>
      <c r="Q481" s="32">
        <v>250.57208251953131</v>
      </c>
      <c r="R481" s="5">
        <v>980</v>
      </c>
      <c r="S481" s="5">
        <v>980</v>
      </c>
      <c r="T481" s="16">
        <v>1</v>
      </c>
      <c r="U481" s="17">
        <v>0.20594966411590579</v>
      </c>
      <c r="V481" s="32">
        <v>46.277953420000003</v>
      </c>
      <c r="W481" s="32">
        <v>250.57208251953131</v>
      </c>
      <c r="X481" s="17">
        <v>0.1620370298624039</v>
      </c>
      <c r="Y481" s="32">
        <v>45.419841329999997</v>
      </c>
      <c r="Z481" s="32">
        <v>196.99073791503909</v>
      </c>
      <c r="AA481" s="5">
        <v>976</v>
      </c>
      <c r="AB481" s="5">
        <v>976</v>
      </c>
      <c r="AC481" s="16">
        <v>1</v>
      </c>
      <c r="AD481" s="17">
        <v>0.1620370298624039</v>
      </c>
      <c r="AE481" s="32">
        <v>47.062246029999997</v>
      </c>
      <c r="AF481" s="32">
        <v>196.99073791503909</v>
      </c>
      <c r="AG481" s="16">
        <v>0.84</v>
      </c>
      <c r="AH481" s="16">
        <v>4.1000000000000002E-2</v>
      </c>
      <c r="AI481" s="16"/>
      <c r="AJ481" s="16">
        <v>8.1000000000000003E-2</v>
      </c>
      <c r="AK481" s="16">
        <v>3.1E-2</v>
      </c>
      <c r="AL481" s="16">
        <v>7.0000002160668373E-3</v>
      </c>
      <c r="AM481" s="16">
        <v>1.7000000000000001E-2</v>
      </c>
      <c r="AN481" s="16">
        <v>0.16200000000000001</v>
      </c>
      <c r="AO481" s="16">
        <v>0.54469999999999996</v>
      </c>
      <c r="AP481" s="5">
        <v>1</v>
      </c>
      <c r="AQ481" s="31">
        <v>14417.4599609375</v>
      </c>
      <c r="AR481" s="31">
        <v>15307.89</v>
      </c>
    </row>
    <row r="482" spans="1:44" x14ac:dyDescent="0.3">
      <c r="A482" s="4">
        <v>961133000</v>
      </c>
      <c r="B482" s="3" t="s">
        <v>462</v>
      </c>
      <c r="C482" s="3" t="s">
        <v>1920</v>
      </c>
      <c r="D482" s="14">
        <v>86.251945495605469</v>
      </c>
      <c r="E482" s="14">
        <v>85.294914245605469</v>
      </c>
      <c r="F482" s="14">
        <v>88.474983215332031</v>
      </c>
      <c r="G482" s="14">
        <v>86.478828430175781</v>
      </c>
      <c r="H482" s="5">
        <v>203</v>
      </c>
      <c r="I482" s="15">
        <v>6</v>
      </c>
      <c r="J482" s="15">
        <v>8</v>
      </c>
      <c r="K482" s="3" t="s">
        <v>3882</v>
      </c>
      <c r="L482" s="3" t="s">
        <v>3915</v>
      </c>
      <c r="M482" s="3" t="s">
        <v>3918</v>
      </c>
      <c r="N482" s="3" t="s">
        <v>3922</v>
      </c>
      <c r="O482" s="17">
        <v>0.44148936867713928</v>
      </c>
      <c r="P482" s="32">
        <v>50.024545949999997</v>
      </c>
      <c r="Q482" s="32">
        <v>330.31915283203131</v>
      </c>
      <c r="R482" s="5">
        <v>390</v>
      </c>
      <c r="S482" s="5">
        <v>191</v>
      </c>
      <c r="T482" s="16">
        <v>0.48974359035491938</v>
      </c>
      <c r="U482" s="17">
        <v>0.28888890147209167</v>
      </c>
      <c r="V482" s="32">
        <v>49.671997220000002</v>
      </c>
      <c r="W482" s="32"/>
      <c r="X482" s="17">
        <v>0.35638296604156489</v>
      </c>
      <c r="Y482" s="32">
        <v>51.696582859999999</v>
      </c>
      <c r="Z482" s="32">
        <v>297.34042358398438</v>
      </c>
      <c r="AA482" s="5">
        <v>393</v>
      </c>
      <c r="AB482" s="5">
        <v>194</v>
      </c>
      <c r="AC482" s="16">
        <v>0.48974359035491938</v>
      </c>
      <c r="AD482" s="17">
        <v>0.17777778208255771</v>
      </c>
      <c r="AE482" s="32">
        <v>50.22186962</v>
      </c>
      <c r="AF482" s="32"/>
      <c r="AG482" s="16">
        <v>0.20699999999999999</v>
      </c>
      <c r="AH482" s="16">
        <v>5.8999999999999997E-2</v>
      </c>
      <c r="AI482" s="16">
        <v>3.9E-2</v>
      </c>
      <c r="AJ482" s="16">
        <v>0.61099999999999999</v>
      </c>
      <c r="AK482" s="16">
        <v>8.4000000000000005E-2</v>
      </c>
      <c r="AL482" s="16">
        <v>0</v>
      </c>
      <c r="AM482" s="16">
        <v>4.3999999999999997E-2</v>
      </c>
      <c r="AN482" s="16">
        <v>0.113</v>
      </c>
      <c r="AO482" s="16">
        <v>0.30599999999999999</v>
      </c>
      <c r="AP482" s="5">
        <v>0</v>
      </c>
      <c r="AQ482" s="31">
        <v>13290.91015625</v>
      </c>
      <c r="AR482" s="31">
        <v>13601.98</v>
      </c>
    </row>
    <row r="483" spans="1:44" x14ac:dyDescent="0.3">
      <c r="A483" s="4">
        <v>1100311050</v>
      </c>
      <c r="B483" s="3" t="s">
        <v>522</v>
      </c>
      <c r="C483" s="3" t="s">
        <v>2031</v>
      </c>
      <c r="D483" s="14">
        <v>76.734550476074219</v>
      </c>
      <c r="E483" s="14">
        <v>73.27703857421875</v>
      </c>
      <c r="F483" s="14">
        <v>82.635467529296875</v>
      </c>
      <c r="G483" s="14">
        <v>79.805992126464844</v>
      </c>
      <c r="H483" s="5">
        <v>196</v>
      </c>
      <c r="I483" s="15">
        <v>7</v>
      </c>
      <c r="J483" s="15">
        <v>12</v>
      </c>
      <c r="K483" s="3" t="s">
        <v>163</v>
      </c>
      <c r="L483" s="3" t="s">
        <v>3913</v>
      </c>
      <c r="M483" s="3" t="s">
        <v>3916</v>
      </c>
      <c r="N483" s="3" t="s">
        <v>3921</v>
      </c>
      <c r="O483" s="17">
        <v>0.39361703395843511</v>
      </c>
      <c r="P483" s="32">
        <v>46.167632230000002</v>
      </c>
      <c r="Q483" s="32">
        <v>298.9361572265625</v>
      </c>
      <c r="R483" s="5">
        <v>127</v>
      </c>
      <c r="S483" s="5">
        <v>75</v>
      </c>
      <c r="T483" s="16">
        <v>0.59055119752883911</v>
      </c>
      <c r="U483" s="17">
        <v>0.32203391194343572</v>
      </c>
      <c r="V483" s="32">
        <v>44.818302189999997</v>
      </c>
      <c r="W483" s="32"/>
      <c r="X483" s="17">
        <v>0.18556700646877289</v>
      </c>
      <c r="Y483" s="32">
        <v>47.908735880000002</v>
      </c>
      <c r="Z483" s="32"/>
      <c r="AA483" s="5">
        <v>127</v>
      </c>
      <c r="AB483" s="5">
        <v>75</v>
      </c>
      <c r="AC483" s="16">
        <v>0.59055119752883911</v>
      </c>
      <c r="AD483" s="17">
        <v>0.16949152946472171</v>
      </c>
      <c r="AE483" s="32">
        <v>46.438256959999997</v>
      </c>
      <c r="AF483" s="32"/>
      <c r="AG483" s="16"/>
      <c r="AH483" s="16"/>
      <c r="AI483" s="16"/>
      <c r="AJ483" s="16">
        <v>0.96899999999999997</v>
      </c>
      <c r="AK483" s="16"/>
      <c r="AL483" s="16">
        <v>3.0999999493360519E-2</v>
      </c>
      <c r="AM483" s="16"/>
      <c r="AN483" s="16">
        <v>0.189</v>
      </c>
      <c r="AO483" s="16">
        <v>0.44600000000000001</v>
      </c>
      <c r="AP483" s="5">
        <v>0</v>
      </c>
      <c r="AQ483" s="31">
        <v>9911.1298828125</v>
      </c>
      <c r="AR483" s="31">
        <v>11701.48</v>
      </c>
    </row>
    <row r="484" spans="1:44" x14ac:dyDescent="0.3">
      <c r="A484" s="4">
        <v>180501050</v>
      </c>
      <c r="B484" s="3" t="s">
        <v>78</v>
      </c>
      <c r="C484" s="3" t="s">
        <v>755</v>
      </c>
      <c r="D484" s="14">
        <v>77.391242980957031</v>
      </c>
      <c r="E484" s="14">
        <v>78.670829772949219</v>
      </c>
      <c r="F484" s="14">
        <v>70.457939147949219</v>
      </c>
      <c r="G484" s="14">
        <v>71.058883666992188</v>
      </c>
      <c r="H484" s="5">
        <v>241</v>
      </c>
      <c r="I484" s="15">
        <v>7</v>
      </c>
      <c r="J484" s="15">
        <v>12</v>
      </c>
      <c r="K484" s="3" t="s">
        <v>3855</v>
      </c>
      <c r="L484" s="3" t="s">
        <v>3910</v>
      </c>
      <c r="M484" s="3" t="s">
        <v>3916</v>
      </c>
      <c r="N484" s="3" t="s">
        <v>3921</v>
      </c>
      <c r="O484" s="17">
        <v>0.3909091055393219</v>
      </c>
      <c r="P484" s="32">
        <v>46.433757329999999</v>
      </c>
      <c r="Q484" s="32">
        <v>310</v>
      </c>
      <c r="R484" s="5">
        <v>148</v>
      </c>
      <c r="S484" s="5">
        <v>97</v>
      </c>
      <c r="T484" s="16">
        <v>0.65540540218353271</v>
      </c>
      <c r="U484" s="17">
        <v>0.34210526943206793</v>
      </c>
      <c r="V484" s="32">
        <v>46.996707180000001</v>
      </c>
      <c r="W484" s="32">
        <v>284.21054077148438</v>
      </c>
      <c r="X484" s="17">
        <v>0.24576270580291751</v>
      </c>
      <c r="Y484" s="32">
        <v>40.009691969999999</v>
      </c>
      <c r="Z484" s="32">
        <v>251.6949157714844</v>
      </c>
      <c r="AA484" s="5">
        <v>148</v>
      </c>
      <c r="AB484" s="5">
        <v>97</v>
      </c>
      <c r="AC484" s="16">
        <v>0.65540540218353271</v>
      </c>
      <c r="AD484" s="17">
        <v>0.17721518874168399</v>
      </c>
      <c r="AE484" s="32">
        <v>41.478491980000001</v>
      </c>
      <c r="AF484" s="32"/>
      <c r="AG484" s="16"/>
      <c r="AH484" s="16"/>
      <c r="AI484" s="16"/>
      <c r="AJ484" s="16">
        <v>0.94600000000000006</v>
      </c>
      <c r="AK484" s="16">
        <v>2.1000000000000001E-2</v>
      </c>
      <c r="AL484" s="16">
        <v>3.2999999821186073E-2</v>
      </c>
      <c r="AM484" s="16"/>
      <c r="AN484" s="16">
        <v>0.154</v>
      </c>
      <c r="AO484" s="16">
        <v>0.60799999999999998</v>
      </c>
      <c r="AP484" s="5">
        <v>0</v>
      </c>
      <c r="AQ484" s="31">
        <v>8051.31982421875</v>
      </c>
      <c r="AR484" s="31">
        <v>10152.11</v>
      </c>
    </row>
    <row r="485" spans="1:44" x14ac:dyDescent="0.3">
      <c r="A485" s="4">
        <v>41091050</v>
      </c>
      <c r="B485" s="3" t="s">
        <v>12</v>
      </c>
      <c r="C485" s="3" t="s">
        <v>571</v>
      </c>
      <c r="D485" s="14">
        <v>88.821304321289063</v>
      </c>
      <c r="E485" s="14">
        <v>86.625877380371094</v>
      </c>
      <c r="F485" s="14">
        <v>87.917068481445313</v>
      </c>
      <c r="G485" s="14">
        <v>84.297889709472656</v>
      </c>
      <c r="H485" s="5">
        <v>277</v>
      </c>
      <c r="I485" s="15">
        <v>7</v>
      </c>
      <c r="J485" s="15">
        <v>12</v>
      </c>
      <c r="K485" s="3" t="s">
        <v>3799</v>
      </c>
      <c r="L485" s="3" t="s">
        <v>3909</v>
      </c>
      <c r="M485" s="3" t="s">
        <v>3917</v>
      </c>
      <c r="N485" s="3" t="s">
        <v>3921</v>
      </c>
      <c r="O485" s="17">
        <v>0.43065693974494929</v>
      </c>
      <c r="P485" s="32">
        <v>51.065773299999996</v>
      </c>
      <c r="Q485" s="32">
        <v>327.00729370117188</v>
      </c>
      <c r="R485" s="5">
        <v>177</v>
      </c>
      <c r="S485" s="5">
        <v>85</v>
      </c>
      <c r="T485" s="16">
        <v>0.48022598028182978</v>
      </c>
      <c r="U485" s="17">
        <v>0.25454545021057129</v>
      </c>
      <c r="V485" s="32">
        <v>50.209536870000001</v>
      </c>
      <c r="W485" s="32"/>
      <c r="X485" s="17">
        <v>0.25850340723991388</v>
      </c>
      <c r="Y485" s="32">
        <v>51.334686060000003</v>
      </c>
      <c r="Z485" s="32">
        <v>282.31292724609381</v>
      </c>
      <c r="AA485" s="5">
        <v>177</v>
      </c>
      <c r="AB485" s="5">
        <v>85</v>
      </c>
      <c r="AC485" s="16">
        <v>0.48022598028182978</v>
      </c>
      <c r="AD485" s="17">
        <v>0.1320754736661911</v>
      </c>
      <c r="AE485" s="32">
        <v>48.985240109999999</v>
      </c>
      <c r="AF485" s="32"/>
      <c r="AG485" s="16">
        <v>2.5000000000000001E-2</v>
      </c>
      <c r="AH485" s="16">
        <v>2.5000000000000001E-2</v>
      </c>
      <c r="AI485" s="16"/>
      <c r="AJ485" s="16">
        <v>0.874</v>
      </c>
      <c r="AK485" s="16">
        <v>7.5999999999999998E-2</v>
      </c>
      <c r="AL485" s="16">
        <v>0</v>
      </c>
      <c r="AM485" s="16"/>
      <c r="AN485" s="16">
        <v>0.123</v>
      </c>
      <c r="AO485" s="16">
        <v>0.29499999999999998</v>
      </c>
      <c r="AP485" s="5">
        <v>0</v>
      </c>
      <c r="AQ485" s="31">
        <v>9760.4404296875</v>
      </c>
      <c r="AR485" s="31">
        <v>10236.540000000001</v>
      </c>
    </row>
    <row r="486" spans="1:44" x14ac:dyDescent="0.3">
      <c r="A486" s="4">
        <v>551111050</v>
      </c>
      <c r="B486" s="3" t="s">
        <v>288</v>
      </c>
      <c r="C486" s="3" t="s">
        <v>1401</v>
      </c>
      <c r="D486" s="14">
        <v>82.005378723144531</v>
      </c>
      <c r="E486" s="14">
        <v>81.847587585449219</v>
      </c>
      <c r="F486" s="14">
        <v>78.631195068359375</v>
      </c>
      <c r="G486" s="14">
        <v>76.786331176757813</v>
      </c>
      <c r="H486" s="5">
        <v>187</v>
      </c>
      <c r="I486" s="15">
        <v>7</v>
      </c>
      <c r="J486" s="15">
        <v>12</v>
      </c>
      <c r="K486" s="3" t="s">
        <v>3845</v>
      </c>
      <c r="L486" s="3" t="s">
        <v>3907</v>
      </c>
      <c r="M486" s="3" t="s">
        <v>3917</v>
      </c>
      <c r="N486" s="3" t="s">
        <v>3923</v>
      </c>
      <c r="O486" s="17">
        <v>0.35869565606117249</v>
      </c>
      <c r="P486" s="32">
        <v>48.303628789999998</v>
      </c>
      <c r="Q486" s="32">
        <v>303.2608642578125</v>
      </c>
      <c r="R486" s="5">
        <v>114</v>
      </c>
      <c r="S486" s="5">
        <v>96</v>
      </c>
      <c r="T486" s="16">
        <v>0.84210526943206787</v>
      </c>
      <c r="U486" s="17">
        <v>0.3333333432674408</v>
      </c>
      <c r="V486" s="32">
        <v>48.279713100000002</v>
      </c>
      <c r="W486" s="32">
        <v>292.30767822265631</v>
      </c>
      <c r="X486" s="17">
        <v>0.13513512909412381</v>
      </c>
      <c r="Y486" s="32">
        <v>45.311333599999998</v>
      </c>
      <c r="Z486" s="32">
        <v>227.02702331542969</v>
      </c>
      <c r="AA486" s="5">
        <v>115</v>
      </c>
      <c r="AB486" s="5">
        <v>97</v>
      </c>
      <c r="AC486" s="16">
        <v>0.84210526943206787</v>
      </c>
      <c r="AD486" s="17">
        <v>0.1170212775468826</v>
      </c>
      <c r="AE486" s="32">
        <v>44.726054249999997</v>
      </c>
      <c r="AF486" s="32">
        <v>219.14894104003909</v>
      </c>
      <c r="AG486" s="16"/>
      <c r="AH486" s="16">
        <v>0.34799999999999998</v>
      </c>
      <c r="AI486" s="16"/>
      <c r="AJ486" s="16">
        <v>0.63100000000000001</v>
      </c>
      <c r="AK486" s="16"/>
      <c r="AL486" s="16">
        <v>2.0999999716877941E-2</v>
      </c>
      <c r="AM486" s="16">
        <v>0.13400000000000001</v>
      </c>
      <c r="AN486" s="16">
        <v>0.128</v>
      </c>
      <c r="AO486" s="16">
        <v>0.79300000000000004</v>
      </c>
      <c r="AP486" s="5">
        <v>0</v>
      </c>
      <c r="AQ486" s="31">
        <v>9364.2099609375</v>
      </c>
      <c r="AR486" s="31">
        <v>11517.45</v>
      </c>
    </row>
    <row r="487" spans="1:44" x14ac:dyDescent="0.3">
      <c r="A487" s="4">
        <v>391361050</v>
      </c>
      <c r="B487" s="3" t="s">
        <v>172</v>
      </c>
      <c r="C487" s="3" t="s">
        <v>1020</v>
      </c>
      <c r="D487" s="14">
        <v>98.501304626464844</v>
      </c>
      <c r="E487" s="14">
        <v>98.663818359375</v>
      </c>
      <c r="F487" s="14">
        <v>99.053970336914063</v>
      </c>
      <c r="G487" s="14">
        <v>97.503257751464844</v>
      </c>
      <c r="H487" s="5">
        <v>131</v>
      </c>
      <c r="I487" s="15">
        <v>6</v>
      </c>
      <c r="J487" s="15">
        <v>12</v>
      </c>
      <c r="K487" s="3" t="s">
        <v>3823</v>
      </c>
      <c r="L487" s="3" t="s">
        <v>3907</v>
      </c>
      <c r="M487" s="3" t="s">
        <v>3917</v>
      </c>
      <c r="N487" s="3" t="s">
        <v>3921</v>
      </c>
      <c r="O487" s="17">
        <v>0.52941179275512695</v>
      </c>
      <c r="P487" s="32">
        <v>54.988580659999997</v>
      </c>
      <c r="Q487" s="32">
        <v>363.23529052734381</v>
      </c>
      <c r="R487" s="5">
        <v>102</v>
      </c>
      <c r="S487" s="5">
        <v>48</v>
      </c>
      <c r="T487" s="16">
        <v>0.47058823704719538</v>
      </c>
      <c r="U487" s="17">
        <v>0.40000000596046448</v>
      </c>
      <c r="V487" s="32">
        <v>55.071333129999999</v>
      </c>
      <c r="W487" s="32">
        <v>328.57144165039063</v>
      </c>
      <c r="X487" s="17">
        <v>0.56962025165557861</v>
      </c>
      <c r="Y487" s="32">
        <v>58.558721439999999</v>
      </c>
      <c r="Z487" s="32">
        <v>368.35443115234381</v>
      </c>
      <c r="AA487" s="5">
        <v>102</v>
      </c>
      <c r="AB487" s="5">
        <v>48</v>
      </c>
      <c r="AC487" s="16">
        <v>0.47058823704719538</v>
      </c>
      <c r="AD487" s="17">
        <v>0.3684210479259491</v>
      </c>
      <c r="AE487" s="32">
        <v>56.472909530000003</v>
      </c>
      <c r="AF487" s="32">
        <v>310.52630615234381</v>
      </c>
      <c r="AG487" s="16"/>
      <c r="AH487" s="16"/>
      <c r="AI487" s="16"/>
      <c r="AJ487" s="16">
        <v>0.96899999999999997</v>
      </c>
      <c r="AK487" s="16"/>
      <c r="AL487" s="16">
        <v>3.0999999493360519E-2</v>
      </c>
      <c r="AM487" s="16"/>
      <c r="AN487" s="16">
        <v>5.2999999999999999E-2</v>
      </c>
      <c r="AO487" s="16">
        <v>0.436</v>
      </c>
      <c r="AP487" s="5">
        <v>0</v>
      </c>
      <c r="AQ487" s="31">
        <v>10802.33984375</v>
      </c>
      <c r="AR487" s="31">
        <v>11407.86</v>
      </c>
    </row>
    <row r="488" spans="1:44" x14ac:dyDescent="0.3">
      <c r="A488" s="4">
        <v>1090032050</v>
      </c>
      <c r="B488" s="3" t="s">
        <v>518</v>
      </c>
      <c r="C488" s="3" t="s">
        <v>2024</v>
      </c>
      <c r="D488" s="14">
        <v>79.938179016113281</v>
      </c>
      <c r="E488" s="14">
        <v>79.775405883789063</v>
      </c>
      <c r="F488" s="14">
        <v>76.054306030273438</v>
      </c>
      <c r="G488" s="14">
        <v>77.028175354003906</v>
      </c>
      <c r="H488" s="5">
        <v>754</v>
      </c>
      <c r="I488" s="15">
        <v>6</v>
      </c>
      <c r="J488" s="15">
        <v>8</v>
      </c>
      <c r="K488" s="3" t="s">
        <v>3895</v>
      </c>
      <c r="L488" s="3" t="s">
        <v>3909</v>
      </c>
      <c r="M488" s="3" t="s">
        <v>3917</v>
      </c>
      <c r="N488" s="3" t="s">
        <v>3923</v>
      </c>
      <c r="O488" s="17">
        <v>0.43553009629249573</v>
      </c>
      <c r="P488" s="32">
        <v>47.465899239999999</v>
      </c>
      <c r="Q488" s="32">
        <v>331.3753662109375</v>
      </c>
      <c r="R488" s="5">
        <v>1411</v>
      </c>
      <c r="S488" s="5">
        <v>728</v>
      </c>
      <c r="T488" s="16">
        <v>0.5159461498260498</v>
      </c>
      <c r="U488" s="17">
        <v>0.29411765933036799</v>
      </c>
      <c r="V488" s="32">
        <v>47.442816639999997</v>
      </c>
      <c r="W488" s="32">
        <v>287.58169555664063</v>
      </c>
      <c r="X488" s="17">
        <v>0.25464949011802668</v>
      </c>
      <c r="Y488" s="32">
        <v>43.639814280000003</v>
      </c>
      <c r="Z488" s="32">
        <v>258.79827880859381</v>
      </c>
      <c r="AA488" s="5">
        <v>1413</v>
      </c>
      <c r="AB488" s="5">
        <v>730</v>
      </c>
      <c r="AC488" s="16">
        <v>0.5159461498260498</v>
      </c>
      <c r="AD488" s="17">
        <v>0.14006514847278589</v>
      </c>
      <c r="AE488" s="32">
        <v>44.863185889999997</v>
      </c>
      <c r="AF488" s="32">
        <v>212.7035827636719</v>
      </c>
      <c r="AG488" s="16">
        <v>2.4E-2</v>
      </c>
      <c r="AH488" s="16">
        <v>3.7999999999999999E-2</v>
      </c>
      <c r="AI488" s="16"/>
      <c r="AJ488" s="16">
        <v>0.85899999999999999</v>
      </c>
      <c r="AK488" s="16">
        <v>7.2999999999999995E-2</v>
      </c>
      <c r="AL488" s="16">
        <v>4.999999888241291E-3</v>
      </c>
      <c r="AM488" s="16"/>
      <c r="AN488" s="16">
        <v>0.191</v>
      </c>
      <c r="AO488" s="16">
        <v>0.34300000000000003</v>
      </c>
      <c r="AP488" s="5">
        <v>0</v>
      </c>
      <c r="AQ488" s="31">
        <v>9346.9404296875</v>
      </c>
      <c r="AR488" s="31">
        <v>9351.18</v>
      </c>
    </row>
    <row r="489" spans="1:44" x14ac:dyDescent="0.3">
      <c r="A489" s="4">
        <v>511593000</v>
      </c>
      <c r="B489" s="3" t="s">
        <v>271</v>
      </c>
      <c r="C489" s="3" t="s">
        <v>1371</v>
      </c>
      <c r="D489" s="14">
        <v>84.048919677734375</v>
      </c>
      <c r="E489" s="14">
        <v>82.921073913574219</v>
      </c>
      <c r="F489" s="14">
        <v>81.358322143554688</v>
      </c>
      <c r="G489" s="14">
        <v>81.398353576660156</v>
      </c>
      <c r="H489" s="5">
        <v>795</v>
      </c>
      <c r="I489" s="15">
        <v>6</v>
      </c>
      <c r="J489" s="15">
        <v>8</v>
      </c>
      <c r="K489" s="3" t="s">
        <v>3893</v>
      </c>
      <c r="L489" s="3" t="s">
        <v>3908</v>
      </c>
      <c r="M489" s="3" t="s">
        <v>3917</v>
      </c>
      <c r="N489" s="3" t="s">
        <v>3921</v>
      </c>
      <c r="O489" s="17">
        <v>0.44945356249809271</v>
      </c>
      <c r="P489" s="32">
        <v>49.131771489999998</v>
      </c>
      <c r="Q489" s="32">
        <v>330.87432861328131</v>
      </c>
      <c r="R489" s="5">
        <v>1437</v>
      </c>
      <c r="S489" s="5">
        <v>603</v>
      </c>
      <c r="T489" s="16">
        <v>0.4196242094039917</v>
      </c>
      <c r="U489" s="17">
        <v>0.26153847575187678</v>
      </c>
      <c r="V489" s="32">
        <v>48.713265489999998</v>
      </c>
      <c r="W489" s="32">
        <v>281.23077392578131</v>
      </c>
      <c r="X489" s="17">
        <v>0.32831737399101257</v>
      </c>
      <c r="Y489" s="32">
        <v>47.0803048</v>
      </c>
      <c r="Z489" s="32">
        <v>287.96170043945313</v>
      </c>
      <c r="AA489" s="5">
        <v>1436</v>
      </c>
      <c r="AB489" s="5">
        <v>603</v>
      </c>
      <c r="AC489" s="16">
        <v>0.4196242094039917</v>
      </c>
      <c r="AD489" s="17">
        <v>0.1876923143863678</v>
      </c>
      <c r="AE489" s="32">
        <v>47.341153409999997</v>
      </c>
      <c r="AF489" s="32">
        <v>235.3846130371094</v>
      </c>
      <c r="AG489" s="16">
        <v>4.2999999999999997E-2</v>
      </c>
      <c r="AH489" s="16">
        <v>4.9000000000000002E-2</v>
      </c>
      <c r="AI489" s="16">
        <v>1.9E-2</v>
      </c>
      <c r="AJ489" s="16">
        <v>0.78</v>
      </c>
      <c r="AK489" s="16">
        <v>0.10199999999999999</v>
      </c>
      <c r="AL489" s="16">
        <v>8.0000003799796104E-3</v>
      </c>
      <c r="AM489" s="16"/>
      <c r="AN489" s="16">
        <v>9.6000000000000002E-2</v>
      </c>
      <c r="AO489" s="16">
        <v>0.38800000000000001</v>
      </c>
      <c r="AP489" s="5">
        <v>0</v>
      </c>
      <c r="AQ489" s="31">
        <v>8232.400390625</v>
      </c>
      <c r="AR489" s="31">
        <v>9713.6</v>
      </c>
    </row>
    <row r="490" spans="1:44" x14ac:dyDescent="0.3">
      <c r="A490" s="4">
        <v>81073000</v>
      </c>
      <c r="B490" s="3" t="s">
        <v>32</v>
      </c>
      <c r="C490" s="3" t="s">
        <v>610</v>
      </c>
      <c r="D490" s="14">
        <v>91.43719482421875</v>
      </c>
      <c r="E490" s="14">
        <v>93.096954345703125</v>
      </c>
      <c r="F490" s="14">
        <v>93.945991516113281</v>
      </c>
      <c r="G490" s="14">
        <v>94.708251953125</v>
      </c>
      <c r="H490" s="5">
        <v>291</v>
      </c>
      <c r="I490" s="15">
        <v>6</v>
      </c>
      <c r="J490" s="15">
        <v>8</v>
      </c>
      <c r="K490" s="3" t="s">
        <v>3803</v>
      </c>
      <c r="L490" s="3" t="s">
        <v>3908</v>
      </c>
      <c r="M490" s="3" t="s">
        <v>3916</v>
      </c>
      <c r="N490" s="3" t="s">
        <v>3921</v>
      </c>
      <c r="O490" s="17">
        <v>0.40298506617546082</v>
      </c>
      <c r="P490" s="32">
        <v>52.125860860000003</v>
      </c>
      <c r="Q490" s="32">
        <v>327.23880004882813</v>
      </c>
      <c r="R490" s="5">
        <v>521</v>
      </c>
      <c r="S490" s="5">
        <v>521</v>
      </c>
      <c r="T490" s="16">
        <v>1</v>
      </c>
      <c r="U490" s="17">
        <v>0.40298506617546082</v>
      </c>
      <c r="V490" s="32">
        <v>52.823030160000002</v>
      </c>
      <c r="W490" s="32">
        <v>327.23880004882813</v>
      </c>
      <c r="X490" s="17">
        <v>0.38661709427833563</v>
      </c>
      <c r="Y490" s="32">
        <v>55.245393730000004</v>
      </c>
      <c r="Z490" s="32">
        <v>298.51300048828131</v>
      </c>
      <c r="AA490" s="5">
        <v>520</v>
      </c>
      <c r="AB490" s="5">
        <v>520</v>
      </c>
      <c r="AC490" s="16">
        <v>1</v>
      </c>
      <c r="AD490" s="17">
        <v>0.38661709427833563</v>
      </c>
      <c r="AE490" s="32">
        <v>54.888093349999998</v>
      </c>
      <c r="AF490" s="32">
        <v>298.51300048828131</v>
      </c>
      <c r="AG490" s="16"/>
      <c r="AH490" s="16">
        <v>2.7E-2</v>
      </c>
      <c r="AI490" s="16"/>
      <c r="AJ490" s="16">
        <v>0.90400000000000003</v>
      </c>
      <c r="AK490" s="16">
        <v>5.1999999999999998E-2</v>
      </c>
      <c r="AL490" s="16">
        <v>1.7000000923871991E-2</v>
      </c>
      <c r="AM490" s="16"/>
      <c r="AN490" s="16">
        <v>0.23699999999999999</v>
      </c>
      <c r="AO490" s="16">
        <v>0.47060000000000002</v>
      </c>
      <c r="AP490" s="5">
        <v>1</v>
      </c>
      <c r="AQ490" s="31">
        <v>6995.8798828125</v>
      </c>
      <c r="AR490" s="31">
        <v>8531.8700000000008</v>
      </c>
    </row>
    <row r="491" spans="1:44" x14ac:dyDescent="0.3">
      <c r="A491" s="4">
        <v>361393000</v>
      </c>
      <c r="B491" s="3" t="s">
        <v>163</v>
      </c>
      <c r="C491" s="3" t="s">
        <v>985</v>
      </c>
      <c r="D491" s="14">
        <v>87.605453491210938</v>
      </c>
      <c r="E491" s="14">
        <v>85.949859619140625</v>
      </c>
      <c r="F491" s="14">
        <v>84.205436706542969</v>
      </c>
      <c r="G491" s="14">
        <v>83.32568359375</v>
      </c>
      <c r="H491" s="5">
        <v>606</v>
      </c>
      <c r="I491" s="15">
        <v>7</v>
      </c>
      <c r="J491" s="15">
        <v>8</v>
      </c>
      <c r="K491" s="3" t="s">
        <v>3840</v>
      </c>
      <c r="L491" s="3" t="s">
        <v>3913</v>
      </c>
      <c r="M491" s="3" t="s">
        <v>3919</v>
      </c>
      <c r="N491" s="3" t="s">
        <v>3923</v>
      </c>
      <c r="O491" s="17">
        <v>0.54296159744262695</v>
      </c>
      <c r="P491" s="32">
        <v>50.573053119999997</v>
      </c>
      <c r="Q491" s="32">
        <v>362.1572265625</v>
      </c>
      <c r="R491" s="5">
        <v>1126</v>
      </c>
      <c r="S491" s="5">
        <v>401</v>
      </c>
      <c r="T491" s="16">
        <v>0.35612788796424871</v>
      </c>
      <c r="U491" s="17">
        <v>0.371257483959198</v>
      </c>
      <c r="V491" s="32">
        <v>49.936511729999999</v>
      </c>
      <c r="W491" s="32">
        <v>304.7904052734375</v>
      </c>
      <c r="X491" s="17">
        <v>0.44708028435707092</v>
      </c>
      <c r="Y491" s="32">
        <v>48.927108509999996</v>
      </c>
      <c r="Z491" s="32">
        <v>324.45254516601563</v>
      </c>
      <c r="AA491" s="5">
        <v>1124</v>
      </c>
      <c r="AB491" s="5">
        <v>399</v>
      </c>
      <c r="AC491" s="16">
        <v>0.35612788796424871</v>
      </c>
      <c r="AD491" s="17">
        <v>0.27544909715652471</v>
      </c>
      <c r="AE491" s="32">
        <v>48.433982190000002</v>
      </c>
      <c r="AF491" s="32">
        <v>265.86825561523438</v>
      </c>
      <c r="AG491" s="16"/>
      <c r="AH491" s="16">
        <v>1.7000000000000001E-2</v>
      </c>
      <c r="AI491" s="16"/>
      <c r="AJ491" s="16">
        <v>0.94400000000000006</v>
      </c>
      <c r="AK491" s="16">
        <v>0.03</v>
      </c>
      <c r="AL491" s="16">
        <v>9.9999997764825821E-3</v>
      </c>
      <c r="AM491" s="16"/>
      <c r="AN491" s="16">
        <v>0.14199999999999999</v>
      </c>
      <c r="AO491" s="16">
        <v>0.223</v>
      </c>
      <c r="AP491" s="5">
        <v>0</v>
      </c>
      <c r="AQ491" s="31">
        <v>9340.3896484375</v>
      </c>
      <c r="AR491" s="31">
        <v>11215.42</v>
      </c>
    </row>
    <row r="492" spans="1:44" x14ac:dyDescent="0.3">
      <c r="A492" s="4">
        <v>850463000</v>
      </c>
      <c r="B492" s="3" t="s">
        <v>405</v>
      </c>
      <c r="C492" s="3" t="s">
        <v>1644</v>
      </c>
      <c r="D492" s="14">
        <v>91.498687744140625</v>
      </c>
      <c r="E492" s="14">
        <v>91.737007141113281</v>
      </c>
      <c r="F492" s="14">
        <v>87.994758605957031</v>
      </c>
      <c r="G492" s="14">
        <v>88.114151000976563</v>
      </c>
      <c r="H492" s="5">
        <v>871</v>
      </c>
      <c r="I492" s="15">
        <v>7</v>
      </c>
      <c r="J492" s="15">
        <v>8</v>
      </c>
      <c r="K492" s="3" t="s">
        <v>3819</v>
      </c>
      <c r="L492" s="3" t="s">
        <v>3913</v>
      </c>
      <c r="M492" s="3" t="s">
        <v>3917</v>
      </c>
      <c r="N492" s="3" t="s">
        <v>3921</v>
      </c>
      <c r="O492" s="17">
        <v>0.59034484624862671</v>
      </c>
      <c r="P492" s="32">
        <v>52.150779350000001</v>
      </c>
      <c r="Q492" s="32">
        <v>372.96551513671881</v>
      </c>
      <c r="R492" s="5">
        <v>1291</v>
      </c>
      <c r="S492" s="5">
        <v>769</v>
      </c>
      <c r="T492" s="16">
        <v>0.59566229581832886</v>
      </c>
      <c r="U492" s="17">
        <v>0.46867167949676508</v>
      </c>
      <c r="V492" s="32">
        <v>52.273782670000003</v>
      </c>
      <c r="W492" s="32">
        <v>343.10775756835938</v>
      </c>
      <c r="X492" s="17">
        <v>0.44214877486228937</v>
      </c>
      <c r="Y492" s="32">
        <v>51.38508041</v>
      </c>
      <c r="Z492" s="32">
        <v>326.03305053710938</v>
      </c>
      <c r="AA492" s="5">
        <v>1291</v>
      </c>
      <c r="AB492" s="5">
        <v>769</v>
      </c>
      <c r="AC492" s="16">
        <v>0.59566229581832886</v>
      </c>
      <c r="AD492" s="17">
        <v>0.34749999642372131</v>
      </c>
      <c r="AE492" s="32">
        <v>51.149125269999999</v>
      </c>
      <c r="AF492" s="32">
        <v>295</v>
      </c>
      <c r="AG492" s="16">
        <v>0.14099999999999999</v>
      </c>
      <c r="AH492" s="16">
        <v>0.124</v>
      </c>
      <c r="AI492" s="16">
        <v>2.1000000000000001E-2</v>
      </c>
      <c r="AJ492" s="16">
        <v>0.54900000000000004</v>
      </c>
      <c r="AK492" s="16">
        <v>0.13500000000000001</v>
      </c>
      <c r="AL492" s="16">
        <v>2.999999932944775E-2</v>
      </c>
      <c r="AM492" s="16">
        <v>3.2000000000000001E-2</v>
      </c>
      <c r="AN492" s="16">
        <v>0.14499999999999999</v>
      </c>
      <c r="AO492" s="16">
        <v>0.35499999999999998</v>
      </c>
      <c r="AP492" s="5">
        <v>0</v>
      </c>
      <c r="AQ492" s="31">
        <v>9655.990234375</v>
      </c>
      <c r="AR492" s="31">
        <v>10151.32</v>
      </c>
    </row>
    <row r="493" spans="1:44" x14ac:dyDescent="0.3">
      <c r="A493" s="4">
        <v>850463010</v>
      </c>
      <c r="B493" s="3" t="s">
        <v>405</v>
      </c>
      <c r="C493" s="3" t="s">
        <v>1645</v>
      </c>
      <c r="D493" s="14">
        <v>85.480369567871094</v>
      </c>
      <c r="E493" s="14">
        <v>85.097808837890625</v>
      </c>
      <c r="F493" s="14">
        <v>86.007392883300781</v>
      </c>
      <c r="G493" s="14">
        <v>85.715728759765625</v>
      </c>
      <c r="H493" s="5">
        <v>473</v>
      </c>
      <c r="I493" s="15">
        <v>6</v>
      </c>
      <c r="J493" s="15">
        <v>6</v>
      </c>
      <c r="K493" s="3" t="s">
        <v>3819</v>
      </c>
      <c r="L493" s="3" t="s">
        <v>3913</v>
      </c>
      <c r="M493" s="3" t="s">
        <v>3917</v>
      </c>
      <c r="N493" s="3" t="s">
        <v>3921</v>
      </c>
      <c r="O493" s="17">
        <v>0.46214097738265991</v>
      </c>
      <c r="P493" s="32">
        <v>49.711864400000003</v>
      </c>
      <c r="Q493" s="32">
        <v>336.29241943359381</v>
      </c>
      <c r="R493" s="5">
        <v>679</v>
      </c>
      <c r="S493" s="5">
        <v>438</v>
      </c>
      <c r="T493" s="16">
        <v>0.64506626129150391</v>
      </c>
      <c r="U493" s="17">
        <v>0.35390946269035339</v>
      </c>
      <c r="V493" s="32">
        <v>49.592389949999998</v>
      </c>
      <c r="W493" s="32">
        <v>313.58026123046881</v>
      </c>
      <c r="X493" s="17">
        <v>0.4645669162273407</v>
      </c>
      <c r="Y493" s="32">
        <v>50.095960159999997</v>
      </c>
      <c r="Z493" s="32">
        <v>317.58529663085938</v>
      </c>
      <c r="AA493" s="5">
        <v>676</v>
      </c>
      <c r="AB493" s="5">
        <v>436</v>
      </c>
      <c r="AC493" s="16">
        <v>0.64506626129150391</v>
      </c>
      <c r="AD493" s="17">
        <v>0.34710744023323059</v>
      </c>
      <c r="AE493" s="32">
        <v>49.78917723</v>
      </c>
      <c r="AF493" s="32">
        <v>283.057861328125</v>
      </c>
      <c r="AG493" s="16">
        <v>0.14599999999999999</v>
      </c>
      <c r="AH493" s="16">
        <v>0.156</v>
      </c>
      <c r="AI493" s="16">
        <v>2.7E-2</v>
      </c>
      <c r="AJ493" s="16">
        <v>0.497</v>
      </c>
      <c r="AK493" s="16">
        <v>0.14599999999999999</v>
      </c>
      <c r="AL493" s="16">
        <v>2.700000070035458E-2</v>
      </c>
      <c r="AM493" s="16">
        <v>4.9000000000000002E-2</v>
      </c>
      <c r="AN493" s="16">
        <v>0.18</v>
      </c>
      <c r="AO493" s="16">
        <v>0.42199999999999999</v>
      </c>
      <c r="AP493" s="5">
        <v>0</v>
      </c>
      <c r="AQ493" s="31">
        <v>8099.18994140625</v>
      </c>
      <c r="AR493" s="31">
        <v>9662.07</v>
      </c>
    </row>
    <row r="494" spans="1:44" x14ac:dyDescent="0.3">
      <c r="A494" s="4">
        <v>430031050</v>
      </c>
      <c r="B494" s="3" t="s">
        <v>196</v>
      </c>
      <c r="C494" s="3" t="s">
        <v>1097</v>
      </c>
      <c r="D494" s="14">
        <v>89.012565612792969</v>
      </c>
      <c r="E494" s="14">
        <v>86.067092895507813</v>
      </c>
      <c r="F494" s="14">
        <v>86.892913818359375</v>
      </c>
      <c r="G494" s="14">
        <v>84.087776184082031</v>
      </c>
      <c r="H494" s="5">
        <v>169</v>
      </c>
      <c r="I494" s="15">
        <v>7</v>
      </c>
      <c r="J494" s="15">
        <v>12</v>
      </c>
      <c r="K494" s="3" t="s">
        <v>3812</v>
      </c>
      <c r="L494" s="3" t="s">
        <v>3908</v>
      </c>
      <c r="M494" s="3" t="s">
        <v>3917</v>
      </c>
      <c r="N494" s="3" t="s">
        <v>3921</v>
      </c>
      <c r="O494" s="17">
        <v>0.5</v>
      </c>
      <c r="P494" s="32">
        <v>51.143283850000003</v>
      </c>
      <c r="Q494" s="32">
        <v>346.15383911132813</v>
      </c>
      <c r="R494" s="5">
        <v>111</v>
      </c>
      <c r="S494" s="5">
        <v>65</v>
      </c>
      <c r="T494" s="16">
        <v>0.58558559417724609</v>
      </c>
      <c r="U494" s="17">
        <v>0.3695652186870575</v>
      </c>
      <c r="V494" s="32">
        <v>49.98385803</v>
      </c>
      <c r="W494" s="32">
        <v>313.04348754882813</v>
      </c>
      <c r="X494" s="17">
        <v>0.34939759969711298</v>
      </c>
      <c r="Y494" s="32">
        <v>50.670358190000002</v>
      </c>
      <c r="Z494" s="32">
        <v>300</v>
      </c>
      <c r="AA494" s="5">
        <v>111</v>
      </c>
      <c r="AB494" s="5">
        <v>65</v>
      </c>
      <c r="AC494" s="16">
        <v>0.58558559417724609</v>
      </c>
      <c r="AD494" s="17">
        <v>0.1458333283662796</v>
      </c>
      <c r="AE494" s="32">
        <v>48.86610159</v>
      </c>
      <c r="AF494" s="32"/>
      <c r="AG494" s="16"/>
      <c r="AH494" s="16">
        <v>4.7E-2</v>
      </c>
      <c r="AI494" s="16"/>
      <c r="AJ494" s="16">
        <v>0.93500000000000005</v>
      </c>
      <c r="AK494" s="16"/>
      <c r="AL494" s="16">
        <v>1.7999999225139621E-2</v>
      </c>
      <c r="AM494" s="16"/>
      <c r="AN494" s="16">
        <v>5.8999999999999997E-2</v>
      </c>
      <c r="AO494" s="16">
        <v>0.42399999999999999</v>
      </c>
      <c r="AP494" s="5">
        <v>0</v>
      </c>
      <c r="AQ494" s="31">
        <v>7238.2001953125</v>
      </c>
      <c r="AR494" s="31">
        <v>10098.23</v>
      </c>
    </row>
    <row r="495" spans="1:44" x14ac:dyDescent="0.3">
      <c r="A495" s="4">
        <v>491442050</v>
      </c>
      <c r="B495" s="3" t="s">
        <v>252</v>
      </c>
      <c r="C495" s="3" t="s">
        <v>1302</v>
      </c>
      <c r="D495" s="14">
        <v>87.321235656738281</v>
      </c>
      <c r="E495" s="14">
        <v>84.038650512695313</v>
      </c>
      <c r="F495" s="14">
        <v>86.435867309570313</v>
      </c>
      <c r="G495" s="14">
        <v>85.377754211425781</v>
      </c>
      <c r="H495" s="5">
        <v>728</v>
      </c>
      <c r="I495" s="15">
        <v>7</v>
      </c>
      <c r="J495" s="15">
        <v>8</v>
      </c>
      <c r="K495" s="3" t="s">
        <v>3797</v>
      </c>
      <c r="L495" s="3" t="s">
        <v>3907</v>
      </c>
      <c r="M495" s="3" t="s">
        <v>3917</v>
      </c>
      <c r="N495" s="3" t="s">
        <v>3924</v>
      </c>
      <c r="O495" s="17">
        <v>0.56857144832611084</v>
      </c>
      <c r="P495" s="32">
        <v>50.457872190000003</v>
      </c>
      <c r="Q495" s="32">
        <v>364.14285278320313</v>
      </c>
      <c r="R495" s="5">
        <v>1293</v>
      </c>
      <c r="S495" s="5">
        <v>651</v>
      </c>
      <c r="T495" s="16">
        <v>0.50348025560379028</v>
      </c>
      <c r="U495" s="17">
        <v>0.36827194690704351</v>
      </c>
      <c r="V495" s="32">
        <v>49.164624600000003</v>
      </c>
      <c r="W495" s="32">
        <v>313.88101196289063</v>
      </c>
      <c r="X495" s="17">
        <v>0.47999998927116388</v>
      </c>
      <c r="Y495" s="32">
        <v>50.373891550000003</v>
      </c>
      <c r="Z495" s="32">
        <v>331</v>
      </c>
      <c r="AA495" s="5">
        <v>1294</v>
      </c>
      <c r="AB495" s="5">
        <v>651</v>
      </c>
      <c r="AC495" s="16">
        <v>0.50348025560379028</v>
      </c>
      <c r="AD495" s="17">
        <v>0.300283282995224</v>
      </c>
      <c r="AE495" s="32">
        <v>49.597542130000001</v>
      </c>
      <c r="AF495" s="32">
        <v>285.26913452148438</v>
      </c>
      <c r="AG495" s="16">
        <v>1.4E-2</v>
      </c>
      <c r="AH495" s="16">
        <v>6.6000000000000003E-2</v>
      </c>
      <c r="AI495" s="16">
        <v>1.2E-2</v>
      </c>
      <c r="AJ495" s="16">
        <v>0.83899999999999997</v>
      </c>
      <c r="AK495" s="16">
        <v>5.8000000000000003E-2</v>
      </c>
      <c r="AL495" s="16">
        <v>1.099999994039536E-2</v>
      </c>
      <c r="AM495" s="16">
        <v>1.2E-2</v>
      </c>
      <c r="AN495" s="16">
        <v>0.155</v>
      </c>
      <c r="AO495" s="16">
        <v>0.41099999999999998</v>
      </c>
      <c r="AP495" s="5">
        <v>0</v>
      </c>
      <c r="AQ495" s="31">
        <v>5880.169921875</v>
      </c>
      <c r="AR495" s="31">
        <v>7728.34</v>
      </c>
    </row>
    <row r="496" spans="1:44" x14ac:dyDescent="0.3">
      <c r="A496" s="4">
        <v>961143000</v>
      </c>
      <c r="B496" s="3" t="s">
        <v>463</v>
      </c>
      <c r="C496" s="3" t="s">
        <v>1922</v>
      </c>
      <c r="D496" s="14">
        <v>85.492790222167969</v>
      </c>
      <c r="E496" s="14">
        <v>83.701324462890625</v>
      </c>
      <c r="F496" s="14">
        <v>84.454505920410156</v>
      </c>
      <c r="G496" s="14">
        <v>82.267097473144531</v>
      </c>
      <c r="H496" s="5">
        <v>687</v>
      </c>
      <c r="I496" s="15">
        <v>6</v>
      </c>
      <c r="J496" s="15">
        <v>8</v>
      </c>
      <c r="K496" s="3" t="s">
        <v>3882</v>
      </c>
      <c r="L496" s="3" t="s">
        <v>3915</v>
      </c>
      <c r="M496" s="3" t="s">
        <v>3918</v>
      </c>
      <c r="N496" s="3" t="s">
        <v>3922</v>
      </c>
      <c r="O496" s="17">
        <v>0.632027268409729</v>
      </c>
      <c r="P496" s="32">
        <v>49.716899069999997</v>
      </c>
      <c r="Q496" s="32">
        <v>381.60134887695313</v>
      </c>
      <c r="R496" s="5">
        <v>1227</v>
      </c>
      <c r="S496" s="5">
        <v>324</v>
      </c>
      <c r="T496" s="16">
        <v>0.2640586793422699</v>
      </c>
      <c r="U496" s="17">
        <v>0.38562092185020452</v>
      </c>
      <c r="V496" s="32">
        <v>49.028389099999998</v>
      </c>
      <c r="W496" s="32">
        <v>317.64706420898438</v>
      </c>
      <c r="X496" s="17">
        <v>0.55102038383483887</v>
      </c>
      <c r="Y496" s="32">
        <v>49.08867034</v>
      </c>
      <c r="Z496" s="32">
        <v>346.42855834960938</v>
      </c>
      <c r="AA496" s="5">
        <v>1228</v>
      </c>
      <c r="AB496" s="5">
        <v>324</v>
      </c>
      <c r="AC496" s="16">
        <v>0.2640586793422699</v>
      </c>
      <c r="AD496" s="17">
        <v>0.2402597367763519</v>
      </c>
      <c r="AE496" s="32">
        <v>47.83374457</v>
      </c>
      <c r="AF496" s="32">
        <v>253.89610290527341</v>
      </c>
      <c r="AG496" s="16">
        <v>0.13700000000000001</v>
      </c>
      <c r="AH496" s="16">
        <v>4.4999999999999998E-2</v>
      </c>
      <c r="AI496" s="16">
        <v>9.0000000000000011E-3</v>
      </c>
      <c r="AJ496" s="16">
        <v>0.74199999999999999</v>
      </c>
      <c r="AK496" s="16">
        <v>6.3E-2</v>
      </c>
      <c r="AL496" s="16">
        <v>4.0000001899898052E-3</v>
      </c>
      <c r="AM496" s="16"/>
      <c r="AN496" s="16">
        <v>0.11600000000000001</v>
      </c>
      <c r="AO496" s="16">
        <v>0.11</v>
      </c>
      <c r="AP496" s="5">
        <v>0</v>
      </c>
      <c r="AQ496" s="31">
        <v>11591.01953125</v>
      </c>
      <c r="AR496" s="31">
        <v>11666.11</v>
      </c>
    </row>
    <row r="497" spans="1:44" x14ac:dyDescent="0.3">
      <c r="A497" s="4">
        <v>540431050</v>
      </c>
      <c r="B497" s="3" t="s">
        <v>281</v>
      </c>
      <c r="C497" s="3" t="s">
        <v>1389</v>
      </c>
      <c r="D497" s="14">
        <v>85.695808410644531</v>
      </c>
      <c r="E497" s="14">
        <v>86.54937744140625</v>
      </c>
      <c r="F497" s="14">
        <v>84.318000793457031</v>
      </c>
      <c r="G497" s="14">
        <v>79.65765380859375</v>
      </c>
      <c r="H497" s="5">
        <v>217</v>
      </c>
      <c r="I497" s="15">
        <v>6</v>
      </c>
      <c r="J497" s="15">
        <v>12</v>
      </c>
      <c r="K497" s="3" t="s">
        <v>3861</v>
      </c>
      <c r="L497" s="3" t="s">
        <v>3908</v>
      </c>
      <c r="M497" s="3" t="s">
        <v>3917</v>
      </c>
      <c r="N497" s="3" t="s">
        <v>3923</v>
      </c>
      <c r="O497" s="17">
        <v>0.43478259444236761</v>
      </c>
      <c r="P497" s="32">
        <v>49.79916995</v>
      </c>
      <c r="Q497" s="32">
        <v>330.43478393554688</v>
      </c>
      <c r="R497" s="5">
        <v>173</v>
      </c>
      <c r="S497" s="5">
        <v>60</v>
      </c>
      <c r="T497" s="16">
        <v>0.34682080149650568</v>
      </c>
      <c r="U497" s="17">
        <v>0.25</v>
      </c>
      <c r="V497" s="32">
        <v>50.178640590000001</v>
      </c>
      <c r="W497" s="32"/>
      <c r="X497" s="17">
        <v>0.40157479047775269</v>
      </c>
      <c r="Y497" s="32">
        <v>49.000122769999997</v>
      </c>
      <c r="Z497" s="32">
        <v>292.91339111328131</v>
      </c>
      <c r="AA497" s="5">
        <v>173</v>
      </c>
      <c r="AB497" s="5">
        <v>60</v>
      </c>
      <c r="AC497" s="16">
        <v>0.34682080149650568</v>
      </c>
      <c r="AD497" s="17">
        <v>0.1666666716337204</v>
      </c>
      <c r="AE497" s="32">
        <v>46.354146620000002</v>
      </c>
      <c r="AF497" s="32"/>
      <c r="AG497" s="16"/>
      <c r="AH497" s="16">
        <v>3.6999999999999998E-2</v>
      </c>
      <c r="AI497" s="16"/>
      <c r="AJ497" s="16">
        <v>0.94000000000000006</v>
      </c>
      <c r="AK497" s="16"/>
      <c r="AL497" s="16">
        <v>2.300000004470348E-2</v>
      </c>
      <c r="AM497" s="16"/>
      <c r="AN497" s="16">
        <v>0.115</v>
      </c>
      <c r="AO497" s="16">
        <v>0.19400000000000001</v>
      </c>
      <c r="AP497" s="5">
        <v>0</v>
      </c>
      <c r="AQ497" s="31">
        <v>9984.26953125</v>
      </c>
      <c r="AR497" s="31">
        <v>11405.41</v>
      </c>
    </row>
    <row r="498" spans="1:44" x14ac:dyDescent="0.3">
      <c r="A498" s="4">
        <v>700921050</v>
      </c>
      <c r="B498" s="3" t="s">
        <v>337</v>
      </c>
      <c r="C498" s="3" t="s">
        <v>1500</v>
      </c>
      <c r="D498" s="14">
        <v>82.055366516113281</v>
      </c>
      <c r="E498" s="14">
        <v>80.644607543945313</v>
      </c>
      <c r="F498" s="14">
        <v>90.188880920410156</v>
      </c>
      <c r="G498" s="14">
        <v>85.126731872558594</v>
      </c>
      <c r="H498" s="5">
        <v>163</v>
      </c>
      <c r="I498" s="15">
        <v>7</v>
      </c>
      <c r="J498" s="15">
        <v>12</v>
      </c>
      <c r="K498" s="3" t="s">
        <v>3900</v>
      </c>
      <c r="L498" s="3" t="s">
        <v>3909</v>
      </c>
      <c r="M498" s="3" t="s">
        <v>3917</v>
      </c>
      <c r="N498" s="3" t="s">
        <v>3921</v>
      </c>
      <c r="O498" s="17">
        <v>0.42307692766189581</v>
      </c>
      <c r="P498" s="32">
        <v>48.323885900000001</v>
      </c>
      <c r="Q498" s="32">
        <v>325.64102172851563</v>
      </c>
      <c r="R498" s="5">
        <v>100</v>
      </c>
      <c r="S498" s="5">
        <v>63</v>
      </c>
      <c r="T498" s="16">
        <v>0.62999999523162842</v>
      </c>
      <c r="U498" s="17">
        <v>0.34146341681480408</v>
      </c>
      <c r="V498" s="32">
        <v>47.793863399999999</v>
      </c>
      <c r="W498" s="32"/>
      <c r="X498" s="17">
        <v>0.41025641560554499</v>
      </c>
      <c r="Y498" s="32">
        <v>52.808311349999997</v>
      </c>
      <c r="Z498" s="32">
        <v>319.23077392578131</v>
      </c>
      <c r="AA498" s="5">
        <v>101</v>
      </c>
      <c r="AB498" s="5">
        <v>64</v>
      </c>
      <c r="AC498" s="16">
        <v>0.62999999523162842</v>
      </c>
      <c r="AD498" s="17">
        <v>0.39534884691238398</v>
      </c>
      <c r="AE498" s="32">
        <v>49.455207770000001</v>
      </c>
      <c r="AF498" s="32">
        <v>316.27908325195313</v>
      </c>
      <c r="AG498" s="16"/>
      <c r="AH498" s="16"/>
      <c r="AI498" s="16"/>
      <c r="AJ498" s="16">
        <v>0.95700000000000007</v>
      </c>
      <c r="AK498" s="16"/>
      <c r="AL498" s="16">
        <v>4.3000001460313797E-2</v>
      </c>
      <c r="AM498" s="16"/>
      <c r="AN498" s="16">
        <v>9.1999999999999998E-2</v>
      </c>
      <c r="AO498" s="16">
        <v>0.437</v>
      </c>
      <c r="AP498" s="5">
        <v>0</v>
      </c>
      <c r="AQ498" s="31">
        <v>12227.6298828125</v>
      </c>
      <c r="AR498" s="31">
        <v>12899.38</v>
      </c>
    </row>
    <row r="499" spans="1:44" x14ac:dyDescent="0.3">
      <c r="A499" s="4">
        <v>920893000</v>
      </c>
      <c r="B499" s="3" t="s">
        <v>429</v>
      </c>
      <c r="C499" s="3" t="s">
        <v>1715</v>
      </c>
      <c r="D499" s="14">
        <v>77.923126220703125</v>
      </c>
      <c r="E499" s="14">
        <v>78.619117736816406</v>
      </c>
      <c r="F499" s="14">
        <v>83.403289794921875</v>
      </c>
      <c r="G499" s="14">
        <v>82.527679443359375</v>
      </c>
      <c r="H499" s="5">
        <v>1073</v>
      </c>
      <c r="I499" s="15">
        <v>7</v>
      </c>
      <c r="J499" s="15">
        <v>8</v>
      </c>
      <c r="K499" s="3" t="s">
        <v>3883</v>
      </c>
      <c r="L499" s="3" t="s">
        <v>3915</v>
      </c>
      <c r="M499" s="3" t="s">
        <v>3919</v>
      </c>
      <c r="N499" s="3" t="s">
        <v>3922</v>
      </c>
      <c r="O499" s="17">
        <v>0.41875681281089783</v>
      </c>
      <c r="P499" s="32">
        <v>46.64930142</v>
      </c>
      <c r="Q499" s="32">
        <v>335.114501953125</v>
      </c>
      <c r="R499" s="5">
        <v>1852</v>
      </c>
      <c r="S499" s="5">
        <v>608</v>
      </c>
      <c r="T499" s="16">
        <v>0.32829374074935908</v>
      </c>
      <c r="U499" s="17">
        <v>0.22641509771347049</v>
      </c>
      <c r="V499" s="32">
        <v>46.975824230000001</v>
      </c>
      <c r="W499" s="32">
        <v>281.132080078125</v>
      </c>
      <c r="X499" s="17">
        <v>0.40326085686683649</v>
      </c>
      <c r="Y499" s="32">
        <v>48.406787540000003</v>
      </c>
      <c r="Z499" s="32">
        <v>316.95651245117188</v>
      </c>
      <c r="AA499" s="5">
        <v>1853</v>
      </c>
      <c r="AB499" s="5">
        <v>608</v>
      </c>
      <c r="AC499" s="16">
        <v>0.32829374074935908</v>
      </c>
      <c r="AD499" s="17">
        <v>0.1823899298906326</v>
      </c>
      <c r="AE499" s="32">
        <v>47.981498080000001</v>
      </c>
      <c r="AF499" s="32">
        <v>249.3710632324219</v>
      </c>
      <c r="AG499" s="16">
        <v>8.5000000000000006E-2</v>
      </c>
      <c r="AH499" s="16">
        <v>4.9000000000000002E-2</v>
      </c>
      <c r="AI499" s="16">
        <v>1.2E-2</v>
      </c>
      <c r="AJ499" s="16">
        <v>0.80600000000000005</v>
      </c>
      <c r="AK499" s="16">
        <v>4.7E-2</v>
      </c>
      <c r="AL499" s="16">
        <v>1.0000000474974511E-3</v>
      </c>
      <c r="AM499" s="16"/>
      <c r="AN499" s="16">
        <v>0.16</v>
      </c>
      <c r="AO499" s="16">
        <v>0.14699999999999999</v>
      </c>
      <c r="AP499" s="5">
        <v>0</v>
      </c>
      <c r="AQ499" s="31">
        <v>10950.1103515625</v>
      </c>
      <c r="AR499" s="31">
        <v>11088.43</v>
      </c>
    </row>
    <row r="500" spans="1:44" x14ac:dyDescent="0.3">
      <c r="A500" s="4">
        <v>920893050</v>
      </c>
      <c r="B500" s="3" t="s">
        <v>429</v>
      </c>
      <c r="C500" s="3" t="s">
        <v>1717</v>
      </c>
      <c r="D500" s="14">
        <v>85.53857421875</v>
      </c>
      <c r="E500" s="14">
        <v>83.596717834472656</v>
      </c>
      <c r="F500" s="14">
        <v>87.300895690917969</v>
      </c>
      <c r="G500" s="14">
        <v>83.17095947265625</v>
      </c>
      <c r="H500" s="5">
        <v>772</v>
      </c>
      <c r="I500" s="15">
        <v>7</v>
      </c>
      <c r="J500" s="15">
        <v>8</v>
      </c>
      <c r="K500" s="3" t="s">
        <v>3883</v>
      </c>
      <c r="L500" s="3" t="s">
        <v>3915</v>
      </c>
      <c r="M500" s="3" t="s">
        <v>3919</v>
      </c>
      <c r="N500" s="3" t="s">
        <v>3922</v>
      </c>
      <c r="O500" s="17">
        <v>0.55212920904159546</v>
      </c>
      <c r="P500" s="32">
        <v>49.735451519999998</v>
      </c>
      <c r="Q500" s="32">
        <v>361.23348999023438</v>
      </c>
      <c r="R500" s="5">
        <v>1393</v>
      </c>
      <c r="S500" s="5">
        <v>429</v>
      </c>
      <c r="T500" s="16">
        <v>0.30796840786933899</v>
      </c>
      <c r="U500" s="17">
        <v>0.33168315887451172</v>
      </c>
      <c r="V500" s="32">
        <v>48.986141160000003</v>
      </c>
      <c r="W500" s="32">
        <v>302.97030639648438</v>
      </c>
      <c r="X500" s="17">
        <v>0.49853372573852539</v>
      </c>
      <c r="Y500" s="32">
        <v>50.935000590000001</v>
      </c>
      <c r="Z500" s="32">
        <v>340.6158447265625</v>
      </c>
      <c r="AA500" s="5">
        <v>1393</v>
      </c>
      <c r="AB500" s="5">
        <v>430</v>
      </c>
      <c r="AC500" s="16">
        <v>0.30796840786933899</v>
      </c>
      <c r="AD500" s="17">
        <v>0.24137930572032931</v>
      </c>
      <c r="AE500" s="32">
        <v>48.346250230000003</v>
      </c>
      <c r="AF500" s="32">
        <v>259.11331176757813</v>
      </c>
      <c r="AG500" s="16">
        <v>5.2999999999999999E-2</v>
      </c>
      <c r="AH500" s="16">
        <v>8.3000000000000004E-2</v>
      </c>
      <c r="AI500" s="16">
        <v>3.2000000000000001E-2</v>
      </c>
      <c r="AJ500" s="16">
        <v>0.77800000000000002</v>
      </c>
      <c r="AK500" s="16">
        <v>5.1999999999999998E-2</v>
      </c>
      <c r="AL500" s="16">
        <v>1.0000000474974511E-3</v>
      </c>
      <c r="AM500" s="16">
        <v>1.2999999999999999E-2</v>
      </c>
      <c r="AN500" s="16">
        <v>0.13600000000000001</v>
      </c>
      <c r="AO500" s="16">
        <v>0.108</v>
      </c>
      <c r="AP500" s="5">
        <v>0</v>
      </c>
      <c r="AQ500" s="31">
        <v>11378.23046875</v>
      </c>
      <c r="AR500" s="31">
        <v>11512.93</v>
      </c>
    </row>
    <row r="501" spans="1:44" x14ac:dyDescent="0.3">
      <c r="A501" s="4">
        <v>920893030</v>
      </c>
      <c r="B501" s="3" t="s">
        <v>429</v>
      </c>
      <c r="C501" s="3" t="s">
        <v>1716</v>
      </c>
      <c r="D501" s="14">
        <v>82.229438781738281</v>
      </c>
      <c r="E501" s="14">
        <v>82.434051513671875</v>
      </c>
      <c r="F501" s="14">
        <v>86.612335205078125</v>
      </c>
      <c r="G501" s="14">
        <v>86.361396789550781</v>
      </c>
      <c r="H501" s="5">
        <v>931</v>
      </c>
      <c r="I501" s="15">
        <v>7</v>
      </c>
      <c r="J501" s="15">
        <v>8</v>
      </c>
      <c r="K501" s="3" t="s">
        <v>3883</v>
      </c>
      <c r="L501" s="3" t="s">
        <v>3915</v>
      </c>
      <c r="M501" s="3" t="s">
        <v>3919</v>
      </c>
      <c r="N501" s="3" t="s">
        <v>3922</v>
      </c>
      <c r="O501" s="17">
        <v>0.5140758752822876</v>
      </c>
      <c r="P501" s="32">
        <v>48.394430470000003</v>
      </c>
      <c r="Q501" s="32">
        <v>355.69155883789063</v>
      </c>
      <c r="R501" s="5">
        <v>1613</v>
      </c>
      <c r="S501" s="5">
        <v>467</v>
      </c>
      <c r="T501" s="16">
        <v>0.28952261805534357</v>
      </c>
      <c r="U501" s="17">
        <v>0.3333333432674408</v>
      </c>
      <c r="V501" s="32">
        <v>48.51657187</v>
      </c>
      <c r="W501" s="32">
        <v>294.5147705078125</v>
      </c>
      <c r="X501" s="17">
        <v>0.49450549483299261</v>
      </c>
      <c r="Y501" s="32">
        <v>50.488360669999999</v>
      </c>
      <c r="Z501" s="32">
        <v>336.01953125</v>
      </c>
      <c r="AA501" s="5">
        <v>1614</v>
      </c>
      <c r="AB501" s="5">
        <v>471</v>
      </c>
      <c r="AC501" s="16">
        <v>0.28952261805534357</v>
      </c>
      <c r="AD501" s="17">
        <v>0.26359832286834722</v>
      </c>
      <c r="AE501" s="32">
        <v>50.155283060000002</v>
      </c>
      <c r="AF501" s="32">
        <v>256.06695556640631</v>
      </c>
      <c r="AG501" s="16">
        <v>6.4000000000000001E-2</v>
      </c>
      <c r="AH501" s="16">
        <v>5.7000000000000002E-2</v>
      </c>
      <c r="AI501" s="16">
        <v>1.2E-2</v>
      </c>
      <c r="AJ501" s="16">
        <v>0.82500000000000007</v>
      </c>
      <c r="AK501" s="16">
        <v>3.9E-2</v>
      </c>
      <c r="AL501" s="16">
        <v>3.0000000260770321E-3</v>
      </c>
      <c r="AM501" s="16">
        <v>2.5000000000000001E-2</v>
      </c>
      <c r="AN501" s="16">
        <v>0.154</v>
      </c>
      <c r="AO501" s="16">
        <v>0.14299999999999999</v>
      </c>
      <c r="AP501" s="5">
        <v>0</v>
      </c>
      <c r="AQ501" s="31">
        <v>11085.849609375</v>
      </c>
      <c r="AR501" s="31">
        <v>11217.17</v>
      </c>
    </row>
    <row r="502" spans="1:44" x14ac:dyDescent="0.3">
      <c r="A502" s="4">
        <v>741901050</v>
      </c>
      <c r="B502" s="3" t="s">
        <v>351</v>
      </c>
      <c r="C502" s="3" t="s">
        <v>1530</v>
      </c>
      <c r="D502" s="14">
        <v>95.235237121582031</v>
      </c>
      <c r="E502" s="14">
        <v>96.067611694335938</v>
      </c>
      <c r="F502" s="14">
        <v>90.785140991210938</v>
      </c>
      <c r="G502" s="14">
        <v>90.408226013183594</v>
      </c>
      <c r="H502" s="5">
        <v>123</v>
      </c>
      <c r="I502" s="15">
        <v>7</v>
      </c>
      <c r="J502" s="15">
        <v>12</v>
      </c>
      <c r="K502" s="3" t="s">
        <v>3824</v>
      </c>
      <c r="L502" s="3" t="s">
        <v>3912</v>
      </c>
      <c r="M502" s="3" t="s">
        <v>3917</v>
      </c>
      <c r="N502" s="3" t="s">
        <v>3923</v>
      </c>
      <c r="O502" s="17">
        <v>0.54285717010498047</v>
      </c>
      <c r="P502" s="32">
        <v>53.665010870000003</v>
      </c>
      <c r="Q502" s="32">
        <v>350</v>
      </c>
      <c r="R502" s="5">
        <v>102</v>
      </c>
      <c r="S502" s="5">
        <v>57</v>
      </c>
      <c r="T502" s="16">
        <v>0.55882352590560913</v>
      </c>
      <c r="U502" s="17">
        <v>0.47058823704719538</v>
      </c>
      <c r="V502" s="32">
        <v>54.022796309999997</v>
      </c>
      <c r="W502" s="32">
        <v>332.35293579101563</v>
      </c>
      <c r="X502" s="17">
        <v>0.5</v>
      </c>
      <c r="Y502" s="32">
        <v>53.195081350000002</v>
      </c>
      <c r="Z502" s="32">
        <v>322.368408203125</v>
      </c>
      <c r="AA502" s="5">
        <v>102</v>
      </c>
      <c r="AB502" s="5">
        <v>57</v>
      </c>
      <c r="AC502" s="16">
        <v>0.55882352590560913</v>
      </c>
      <c r="AD502" s="17">
        <v>0.29411765933036799</v>
      </c>
      <c r="AE502" s="32">
        <v>52.449905630000003</v>
      </c>
      <c r="AF502" s="32"/>
      <c r="AG502" s="16"/>
      <c r="AH502" s="16"/>
      <c r="AI502" s="16"/>
      <c r="AJ502" s="16">
        <v>0.96699999999999997</v>
      </c>
      <c r="AK502" s="16"/>
      <c r="AL502" s="16">
        <v>3.2999999821186073E-2</v>
      </c>
      <c r="AM502" s="16"/>
      <c r="AN502" s="16">
        <v>0.17100000000000001</v>
      </c>
      <c r="AO502" s="16">
        <v>0.34200000000000003</v>
      </c>
      <c r="AP502" s="5">
        <v>0</v>
      </c>
      <c r="AQ502" s="31">
        <v>10305.1298828125</v>
      </c>
      <c r="AR502" s="31">
        <v>13231.18</v>
      </c>
    </row>
    <row r="503" spans="1:44" x14ac:dyDescent="0.3">
      <c r="A503" s="4">
        <v>940873000</v>
      </c>
      <c r="B503" s="3" t="s">
        <v>440</v>
      </c>
      <c r="C503" s="3" t="s">
        <v>1755</v>
      </c>
      <c r="D503" s="14">
        <v>81.875770568847656</v>
      </c>
      <c r="E503" s="14">
        <v>81.664527893066406</v>
      </c>
      <c r="F503" s="14">
        <v>86.379127502441406</v>
      </c>
      <c r="G503" s="14">
        <v>87.612869262695313</v>
      </c>
      <c r="H503" s="5">
        <v>255</v>
      </c>
      <c r="I503" s="15">
        <v>6</v>
      </c>
      <c r="J503" s="15">
        <v>8</v>
      </c>
      <c r="K503" s="3" t="s">
        <v>3867</v>
      </c>
      <c r="L503" s="3" t="s">
        <v>3910</v>
      </c>
      <c r="M503" s="3" t="s">
        <v>3917</v>
      </c>
      <c r="N503" s="3" t="s">
        <v>3921</v>
      </c>
      <c r="O503" s="17">
        <v>0.45814979076385498</v>
      </c>
      <c r="P503" s="32">
        <v>48.251104890000001</v>
      </c>
      <c r="Q503" s="32">
        <v>344.0528564453125</v>
      </c>
      <c r="R503" s="5">
        <v>454</v>
      </c>
      <c r="S503" s="5">
        <v>294</v>
      </c>
      <c r="T503" s="16">
        <v>0.64757710695266724</v>
      </c>
      <c r="U503" s="17">
        <v>0.35820895433425898</v>
      </c>
      <c r="V503" s="32">
        <v>48.205781850000001</v>
      </c>
      <c r="W503" s="32">
        <v>322.3880615234375</v>
      </c>
      <c r="X503" s="17">
        <v>0.44541484117507929</v>
      </c>
      <c r="Y503" s="32">
        <v>50.337088180000002</v>
      </c>
      <c r="Z503" s="32">
        <v>323.58078002929688</v>
      </c>
      <c r="AA503" s="5">
        <v>453</v>
      </c>
      <c r="AB503" s="5">
        <v>293</v>
      </c>
      <c r="AC503" s="16">
        <v>0.64757710695266724</v>
      </c>
      <c r="AD503" s="17">
        <v>0.34328359365463262</v>
      </c>
      <c r="AE503" s="32">
        <v>50.864891890000003</v>
      </c>
      <c r="AF503" s="32">
        <v>299.25372314453131</v>
      </c>
      <c r="AG503" s="16"/>
      <c r="AH503" s="16"/>
      <c r="AI503" s="16"/>
      <c r="AJ503" s="16">
        <v>0.98</v>
      </c>
      <c r="AK503" s="16"/>
      <c r="AL503" s="16">
        <v>1.9999999552965161E-2</v>
      </c>
      <c r="AM503" s="16"/>
      <c r="AN503" s="16">
        <v>0.14899999999999999</v>
      </c>
      <c r="AO503" s="16">
        <v>0.56300000000000006</v>
      </c>
      <c r="AP503" s="5">
        <v>0</v>
      </c>
      <c r="AQ503" s="31">
        <v>6284.22998046875</v>
      </c>
      <c r="AR503" s="31">
        <v>8605.17</v>
      </c>
    </row>
    <row r="504" spans="1:44" x14ac:dyDescent="0.3">
      <c r="A504" s="4">
        <v>880803000</v>
      </c>
      <c r="B504" s="3" t="s">
        <v>413</v>
      </c>
      <c r="C504" s="3" t="s">
        <v>1663</v>
      </c>
      <c r="D504" s="14">
        <v>90.997978210449219</v>
      </c>
      <c r="E504" s="14">
        <v>92.187698364257813</v>
      </c>
      <c r="F504" s="14">
        <v>90.114120483398438</v>
      </c>
      <c r="G504" s="14">
        <v>91.380783081054688</v>
      </c>
      <c r="H504" s="5">
        <v>141</v>
      </c>
      <c r="I504" s="15">
        <v>6</v>
      </c>
      <c r="J504" s="15">
        <v>8</v>
      </c>
      <c r="K504" s="3" t="s">
        <v>3833</v>
      </c>
      <c r="L504" s="3" t="s">
        <v>3911</v>
      </c>
      <c r="M504" s="3" t="s">
        <v>3917</v>
      </c>
      <c r="N504" s="3" t="s">
        <v>3923</v>
      </c>
      <c r="O504" s="17">
        <v>0.50370371341705322</v>
      </c>
      <c r="P504" s="32">
        <v>51.94786904</v>
      </c>
      <c r="Q504" s="32">
        <v>352.59259033203131</v>
      </c>
      <c r="R504" s="5">
        <v>253</v>
      </c>
      <c r="S504" s="5">
        <v>142</v>
      </c>
      <c r="T504" s="16">
        <v>0.56126481294631958</v>
      </c>
      <c r="U504" s="17">
        <v>0.42028984427452087</v>
      </c>
      <c r="V504" s="32">
        <v>52.455805759999997</v>
      </c>
      <c r="W504" s="32">
        <v>324.6376953125</v>
      </c>
      <c r="X504" s="17">
        <v>0.45185184478759771</v>
      </c>
      <c r="Y504" s="32">
        <v>52.759821940000002</v>
      </c>
      <c r="Z504" s="32">
        <v>321.48147583007813</v>
      </c>
      <c r="AA504" s="5">
        <v>253</v>
      </c>
      <c r="AB504" s="5">
        <v>142</v>
      </c>
      <c r="AC504" s="16">
        <v>0.56126481294631958</v>
      </c>
      <c r="AD504" s="17">
        <v>0.40579709410667419</v>
      </c>
      <c r="AE504" s="32">
        <v>53.001361920000001</v>
      </c>
      <c r="AF504" s="32">
        <v>301.44927978515631</v>
      </c>
      <c r="AG504" s="16"/>
      <c r="AH504" s="16"/>
      <c r="AI504" s="16"/>
      <c r="AJ504" s="16">
        <v>0.95000000000000007</v>
      </c>
      <c r="AK504" s="16"/>
      <c r="AL504" s="16">
        <v>5.000000074505806E-2</v>
      </c>
      <c r="AM504" s="16"/>
      <c r="AN504" s="16">
        <v>0.128</v>
      </c>
      <c r="AO504" s="16">
        <v>0.436</v>
      </c>
      <c r="AP504" s="5">
        <v>0</v>
      </c>
      <c r="AQ504" s="31">
        <v>12349.849609375</v>
      </c>
      <c r="AR504" s="31">
        <v>13562.91</v>
      </c>
    </row>
    <row r="505" spans="1:44" x14ac:dyDescent="0.3">
      <c r="A505" s="4">
        <v>430021050</v>
      </c>
      <c r="B505" s="3" t="s">
        <v>195</v>
      </c>
      <c r="C505" s="3" t="s">
        <v>1095</v>
      </c>
      <c r="D505" s="14">
        <v>79.820518493652344</v>
      </c>
      <c r="E505" s="14">
        <v>79.916793823242188</v>
      </c>
      <c r="F505" s="14">
        <v>86.740852355957031</v>
      </c>
      <c r="G505" s="14">
        <v>85.863143920898438</v>
      </c>
      <c r="H505" s="5">
        <v>149</v>
      </c>
      <c r="I505" s="15">
        <v>7</v>
      </c>
      <c r="J505" s="15">
        <v>12</v>
      </c>
      <c r="K505" s="3" t="s">
        <v>3812</v>
      </c>
      <c r="L505" s="3" t="s">
        <v>3908</v>
      </c>
      <c r="M505" s="3" t="s">
        <v>3916</v>
      </c>
      <c r="N505" s="3" t="s">
        <v>3921</v>
      </c>
      <c r="O505" s="17">
        <v>0.30666667222976679</v>
      </c>
      <c r="P505" s="32">
        <v>47.418216549999997</v>
      </c>
      <c r="Q505" s="32">
        <v>289.33334350585938</v>
      </c>
      <c r="R505" s="5">
        <v>101</v>
      </c>
      <c r="S505" s="5">
        <v>66</v>
      </c>
      <c r="T505" s="16">
        <v>0.65346533060073853</v>
      </c>
      <c r="U505" s="17">
        <v>0.25531914830207819</v>
      </c>
      <c r="V505" s="32">
        <v>47.499917629999999</v>
      </c>
      <c r="W505" s="32"/>
      <c r="X505" s="17">
        <v>0.34246575832366938</v>
      </c>
      <c r="Y505" s="32">
        <v>50.571724140000001</v>
      </c>
      <c r="Z505" s="32">
        <v>301.369873046875</v>
      </c>
      <c r="AA505" s="5">
        <v>99</v>
      </c>
      <c r="AB505" s="5">
        <v>64</v>
      </c>
      <c r="AC505" s="16">
        <v>0.65346533060073853</v>
      </c>
      <c r="AD505" s="17">
        <v>0.27659574151039118</v>
      </c>
      <c r="AE505" s="32">
        <v>49.872767670000002</v>
      </c>
      <c r="AF505" s="32">
        <v>278.72341918945313</v>
      </c>
      <c r="AG505" s="16"/>
      <c r="AH505" s="16"/>
      <c r="AI505" s="16"/>
      <c r="AJ505" s="16">
        <v>0.97299999999999998</v>
      </c>
      <c r="AK505" s="16"/>
      <c r="AL505" s="16">
        <v>2.700000070035458E-2</v>
      </c>
      <c r="AM505" s="16"/>
      <c r="AN505" s="16">
        <v>9.4E-2</v>
      </c>
      <c r="AO505" s="16">
        <v>0.57999999999999996</v>
      </c>
      <c r="AP505" s="5">
        <v>0</v>
      </c>
      <c r="AQ505" s="31">
        <v>9897.5498046875</v>
      </c>
      <c r="AR505" s="31">
        <v>11454.16</v>
      </c>
    </row>
    <row r="506" spans="1:44" x14ac:dyDescent="0.3">
      <c r="A506" s="4">
        <v>51201050</v>
      </c>
      <c r="B506" s="3" t="s">
        <v>14</v>
      </c>
      <c r="C506" s="3" t="s">
        <v>576</v>
      </c>
      <c r="D506" s="14">
        <v>91.393379211425781</v>
      </c>
      <c r="E506" s="14">
        <v>92.451583862304688</v>
      </c>
      <c r="F506" s="14">
        <v>88.226203918457031</v>
      </c>
      <c r="G506" s="14">
        <v>87.063674926757813</v>
      </c>
      <c r="H506" s="5">
        <v>190</v>
      </c>
      <c r="I506" s="15">
        <v>7</v>
      </c>
      <c r="J506" s="15">
        <v>12</v>
      </c>
      <c r="K506" s="3" t="s">
        <v>3837</v>
      </c>
      <c r="L506" s="3" t="s">
        <v>3907</v>
      </c>
      <c r="M506" s="3" t="s">
        <v>3916</v>
      </c>
      <c r="N506" s="3" t="s">
        <v>3923</v>
      </c>
      <c r="O506" s="17">
        <v>0.31578946113586431</v>
      </c>
      <c r="P506" s="32">
        <v>52.108105090000002</v>
      </c>
      <c r="Q506" s="32"/>
      <c r="R506" s="5">
        <v>112</v>
      </c>
      <c r="S506" s="5">
        <v>80</v>
      </c>
      <c r="T506" s="16">
        <v>0.71428573131561279</v>
      </c>
      <c r="U506" s="17">
        <v>0.27450981736183172</v>
      </c>
      <c r="V506" s="32">
        <v>52.562380660000002</v>
      </c>
      <c r="W506" s="32"/>
      <c r="X506" s="17">
        <v>0.1617647111415863</v>
      </c>
      <c r="Y506" s="32">
        <v>51.535206590000001</v>
      </c>
      <c r="Z506" s="32"/>
      <c r="AA506" s="5">
        <v>112</v>
      </c>
      <c r="AB506" s="5">
        <v>80</v>
      </c>
      <c r="AC506" s="16">
        <v>0.71428573131561279</v>
      </c>
      <c r="AD506" s="17">
        <v>0.1304347813129425</v>
      </c>
      <c r="AE506" s="32">
        <v>50.553487369999999</v>
      </c>
      <c r="AF506" s="32"/>
      <c r="AG506" s="16"/>
      <c r="AH506" s="16">
        <v>7.9000000000000001E-2</v>
      </c>
      <c r="AI506" s="16">
        <v>0.189</v>
      </c>
      <c r="AJ506" s="16">
        <v>0.68900000000000006</v>
      </c>
      <c r="AK506" s="16"/>
      <c r="AL506" s="16">
        <v>4.1999999433755868E-2</v>
      </c>
      <c r="AM506" s="16">
        <v>4.2000000000000003E-2</v>
      </c>
      <c r="AN506" s="16">
        <v>0.09</v>
      </c>
      <c r="AO506" s="16">
        <v>0.57999999999999996</v>
      </c>
      <c r="AP506" s="5">
        <v>0</v>
      </c>
      <c r="AQ506" s="31">
        <v>7990.14013671875</v>
      </c>
      <c r="AR506" s="31">
        <v>8567.73</v>
      </c>
    </row>
    <row r="507" spans="1:44" x14ac:dyDescent="0.3">
      <c r="A507" s="4">
        <v>391333050</v>
      </c>
      <c r="B507" s="3" t="s">
        <v>169</v>
      </c>
      <c r="C507" s="3" t="s">
        <v>1004</v>
      </c>
      <c r="D507" s="14">
        <v>88.355384826660156</v>
      </c>
      <c r="E507" s="14">
        <v>86.089385986328125</v>
      </c>
      <c r="F507" s="14">
        <v>87.954307556152344</v>
      </c>
      <c r="G507" s="14">
        <v>86.590049743652344</v>
      </c>
      <c r="H507" s="5">
        <v>766</v>
      </c>
      <c r="I507" s="15">
        <v>7</v>
      </c>
      <c r="J507" s="15">
        <v>8</v>
      </c>
      <c r="K507" s="3" t="s">
        <v>3823</v>
      </c>
      <c r="L507" s="3" t="s">
        <v>3907</v>
      </c>
      <c r="M507" s="3" t="s">
        <v>3916</v>
      </c>
      <c r="N507" s="3" t="s">
        <v>3922</v>
      </c>
      <c r="O507" s="17">
        <v>0.48555707931518549</v>
      </c>
      <c r="P507" s="32">
        <v>50.876959839999998</v>
      </c>
      <c r="Q507" s="32">
        <v>353.64511108398438</v>
      </c>
      <c r="R507" s="5">
        <v>1372</v>
      </c>
      <c r="S507" s="5">
        <v>643</v>
      </c>
      <c r="T507" s="16">
        <v>0.46865889430046082</v>
      </c>
      <c r="U507" s="17">
        <v>0.30059522390365601</v>
      </c>
      <c r="V507" s="32">
        <v>49.992860790000002</v>
      </c>
      <c r="W507" s="32">
        <v>306.547607421875</v>
      </c>
      <c r="X507" s="17">
        <v>0.44566711783409119</v>
      </c>
      <c r="Y507" s="32">
        <v>51.358840780000001</v>
      </c>
      <c r="Z507" s="32">
        <v>321.87069702148438</v>
      </c>
      <c r="AA507" s="5">
        <v>1370</v>
      </c>
      <c r="AB507" s="5">
        <v>641</v>
      </c>
      <c r="AC507" s="16">
        <v>0.46865889430046082</v>
      </c>
      <c r="AD507" s="17">
        <v>0.30059522390365601</v>
      </c>
      <c r="AE507" s="32">
        <v>50.284935410000003</v>
      </c>
      <c r="AF507" s="32">
        <v>271.13095092773438</v>
      </c>
      <c r="AG507" s="16">
        <v>2.3E-2</v>
      </c>
      <c r="AH507" s="16">
        <v>7.2999999999999995E-2</v>
      </c>
      <c r="AI507" s="16">
        <v>0.01</v>
      </c>
      <c r="AJ507" s="16">
        <v>0.84699999999999998</v>
      </c>
      <c r="AK507" s="16">
        <v>3.6999999999999998E-2</v>
      </c>
      <c r="AL507" s="16">
        <v>8.999999612569809E-3</v>
      </c>
      <c r="AM507" s="16">
        <v>2.1000000000000001E-2</v>
      </c>
      <c r="AN507" s="16">
        <v>0.11899999999999999</v>
      </c>
      <c r="AO507" s="16">
        <v>0.35799999999999998</v>
      </c>
      <c r="AP507" s="5">
        <v>0</v>
      </c>
      <c r="AQ507" s="31">
        <v>7879.41015625</v>
      </c>
      <c r="AR507" s="31">
        <v>8340.81</v>
      </c>
    </row>
    <row r="508" spans="1:44" x14ac:dyDescent="0.3">
      <c r="A508" s="4">
        <v>500103000</v>
      </c>
      <c r="B508" s="3" t="s">
        <v>261</v>
      </c>
      <c r="C508" s="3" t="s">
        <v>1337</v>
      </c>
      <c r="D508" s="14">
        <v>79.3660888671875</v>
      </c>
      <c r="E508" s="14">
        <v>78.605316162109375</v>
      </c>
      <c r="F508" s="14">
        <v>74.836189270019531</v>
      </c>
      <c r="G508" s="14">
        <v>72.918533325195313</v>
      </c>
      <c r="H508" s="5">
        <v>710</v>
      </c>
      <c r="I508" s="15">
        <v>6</v>
      </c>
      <c r="J508" s="15">
        <v>8</v>
      </c>
      <c r="K508" s="3" t="s">
        <v>3897</v>
      </c>
      <c r="L508" s="3" t="s">
        <v>3915</v>
      </c>
      <c r="M508" s="3" t="s">
        <v>3919</v>
      </c>
      <c r="N508" s="3" t="s">
        <v>3922</v>
      </c>
      <c r="O508" s="17">
        <v>0.40366971492767328</v>
      </c>
      <c r="P508" s="32">
        <v>47.234061949999997</v>
      </c>
      <c r="Q508" s="32">
        <v>326.60549926757813</v>
      </c>
      <c r="R508" s="5">
        <v>1297</v>
      </c>
      <c r="S508" s="5">
        <v>459</v>
      </c>
      <c r="T508" s="16">
        <v>0.35389360785484308</v>
      </c>
      <c r="U508" s="17">
        <v>0.203125</v>
      </c>
      <c r="V508" s="32">
        <v>46.970247870000001</v>
      </c>
      <c r="W508" s="32">
        <v>269.27084350585938</v>
      </c>
      <c r="X508" s="17">
        <v>0.296012282371521</v>
      </c>
      <c r="Y508" s="32">
        <v>42.8496758</v>
      </c>
      <c r="Z508" s="32">
        <v>276.68710327148438</v>
      </c>
      <c r="AA508" s="5">
        <v>1295</v>
      </c>
      <c r="AB508" s="5">
        <v>459</v>
      </c>
      <c r="AC508" s="16">
        <v>0.35389360785484308</v>
      </c>
      <c r="AD508" s="17">
        <v>0.140625</v>
      </c>
      <c r="AE508" s="32">
        <v>42.532946160000002</v>
      </c>
      <c r="AF508" s="32">
        <v>219.79167175292969</v>
      </c>
      <c r="AG508" s="16">
        <v>1.2999999999999999E-2</v>
      </c>
      <c r="AH508" s="16">
        <v>5.0999999999999997E-2</v>
      </c>
      <c r="AI508" s="16"/>
      <c r="AJ508" s="16">
        <v>0.89900000000000002</v>
      </c>
      <c r="AK508" s="16">
        <v>3.4000000000000002E-2</v>
      </c>
      <c r="AL508" s="16">
        <v>4.0000001899898052E-3</v>
      </c>
      <c r="AM508" s="16"/>
      <c r="AN508" s="16">
        <v>0.114</v>
      </c>
      <c r="AO508" s="16">
        <v>0.19600000000000001</v>
      </c>
      <c r="AP508" s="5">
        <v>0</v>
      </c>
      <c r="AQ508" s="31">
        <v>7893.68017578125</v>
      </c>
      <c r="AR508" s="31">
        <v>8039.5</v>
      </c>
    </row>
    <row r="509" spans="1:44" x14ac:dyDescent="0.3">
      <c r="A509" s="4">
        <v>570043000</v>
      </c>
      <c r="B509" s="3" t="s">
        <v>294</v>
      </c>
      <c r="C509" s="3" t="s">
        <v>1418</v>
      </c>
      <c r="D509" s="14">
        <v>88.170135498046875</v>
      </c>
      <c r="E509" s="14">
        <v>89.001472473144531</v>
      </c>
      <c r="F509" s="14">
        <v>83.98187255859375</v>
      </c>
      <c r="G509" s="14">
        <v>82.682792663574219</v>
      </c>
      <c r="H509" s="5">
        <v>400</v>
      </c>
      <c r="I509" s="15">
        <v>6</v>
      </c>
      <c r="J509" s="15">
        <v>8</v>
      </c>
      <c r="K509" s="3" t="s">
        <v>3880</v>
      </c>
      <c r="L509" s="3" t="s">
        <v>3909</v>
      </c>
      <c r="M509" s="3" t="s">
        <v>3918</v>
      </c>
      <c r="N509" s="3" t="s">
        <v>3923</v>
      </c>
      <c r="O509" s="17">
        <v>0.40710383653640753</v>
      </c>
      <c r="P509" s="32">
        <v>50.80188897</v>
      </c>
      <c r="Q509" s="32">
        <v>322.9508056640625</v>
      </c>
      <c r="R509" s="5">
        <v>711</v>
      </c>
      <c r="S509" s="5">
        <v>371</v>
      </c>
      <c r="T509" s="16">
        <v>0.52180027961730957</v>
      </c>
      <c r="U509" s="17">
        <v>0.27218934893608088</v>
      </c>
      <c r="V509" s="32">
        <v>51.168974640000002</v>
      </c>
      <c r="W509" s="32">
        <v>281.65679931640631</v>
      </c>
      <c r="X509" s="17">
        <v>0.2767123281955719</v>
      </c>
      <c r="Y509" s="32">
        <v>48.782093009999997</v>
      </c>
      <c r="Z509" s="32">
        <v>270.6849365234375</v>
      </c>
      <c r="AA509" s="5">
        <v>711</v>
      </c>
      <c r="AB509" s="5">
        <v>371</v>
      </c>
      <c r="AC509" s="16">
        <v>0.52180027961730957</v>
      </c>
      <c r="AD509" s="17">
        <v>0.184523805975914</v>
      </c>
      <c r="AE509" s="32">
        <v>48.069449910000003</v>
      </c>
      <c r="AF509" s="32">
        <v>225</v>
      </c>
      <c r="AG509" s="16">
        <v>2.5000000000000001E-2</v>
      </c>
      <c r="AH509" s="16">
        <v>0.02</v>
      </c>
      <c r="AI509" s="16"/>
      <c r="AJ509" s="16">
        <v>0.92</v>
      </c>
      <c r="AK509" s="16">
        <v>3.3000000000000002E-2</v>
      </c>
      <c r="AL509" s="16">
        <v>2.000000094994903E-3</v>
      </c>
      <c r="AM509" s="16"/>
      <c r="AN509" s="16">
        <v>0.17</v>
      </c>
      <c r="AO509" s="16">
        <v>0.375</v>
      </c>
      <c r="AP509" s="5">
        <v>0</v>
      </c>
      <c r="AQ509" s="31">
        <v>7086.81005859375</v>
      </c>
      <c r="AR509" s="31">
        <v>8637.41</v>
      </c>
    </row>
    <row r="510" spans="1:44" x14ac:dyDescent="0.3">
      <c r="A510" s="4">
        <v>311171050</v>
      </c>
      <c r="B510" s="3" t="s">
        <v>131</v>
      </c>
      <c r="C510" s="3" t="s">
        <v>927</v>
      </c>
      <c r="D510" s="14">
        <v>91.235511779785156</v>
      </c>
      <c r="E510" s="14">
        <v>88.200973510742188</v>
      </c>
      <c r="F510" s="14">
        <v>93.225173950195313</v>
      </c>
      <c r="G510" s="14">
        <v>88.599891662597656</v>
      </c>
      <c r="H510" s="5">
        <v>80</v>
      </c>
      <c r="I510" s="15">
        <v>7</v>
      </c>
      <c r="J510" s="15">
        <v>12</v>
      </c>
      <c r="K510" s="3" t="s">
        <v>3842</v>
      </c>
      <c r="L510" s="3" t="s">
        <v>3912</v>
      </c>
      <c r="M510" s="3" t="s">
        <v>3917</v>
      </c>
      <c r="N510" s="3" t="s">
        <v>3921</v>
      </c>
      <c r="O510" s="17">
        <v>0.3888888955116272</v>
      </c>
      <c r="P510" s="32">
        <v>52.044130299999999</v>
      </c>
      <c r="Q510" s="32"/>
      <c r="R510" s="5">
        <v>45</v>
      </c>
      <c r="S510" s="5">
        <v>19</v>
      </c>
      <c r="T510" s="16">
        <v>0.42222222685813898</v>
      </c>
      <c r="U510" s="17">
        <v>0</v>
      </c>
      <c r="V510" s="32">
        <v>50.845676040000001</v>
      </c>
      <c r="W510" s="32"/>
      <c r="X510" s="17">
        <v>0.34210526943206793</v>
      </c>
      <c r="Y510" s="32">
        <v>54.777826949999998</v>
      </c>
      <c r="Z510" s="32"/>
      <c r="AA510" s="5">
        <v>45</v>
      </c>
      <c r="AB510" s="5">
        <v>19</v>
      </c>
      <c r="AC510" s="16">
        <v>0.42222222685813898</v>
      </c>
      <c r="AD510" s="17">
        <v>0</v>
      </c>
      <c r="AE510" s="32">
        <v>51.424549820000003</v>
      </c>
      <c r="AF510" s="32"/>
      <c r="AG510" s="16"/>
      <c r="AH510" s="16"/>
      <c r="AI510" s="16"/>
      <c r="AJ510" s="16">
        <v>0.97499999999999998</v>
      </c>
      <c r="AK510" s="16"/>
      <c r="AL510" s="16">
        <v>2.500000037252903E-2</v>
      </c>
      <c r="AM510" s="16"/>
      <c r="AN510" s="16">
        <v>0.13800000000000001</v>
      </c>
      <c r="AO510" s="16">
        <v>0.29499999999999998</v>
      </c>
      <c r="AP510" s="5">
        <v>0</v>
      </c>
      <c r="AQ510" s="31">
        <v>12926.0703125</v>
      </c>
      <c r="AR510" s="31">
        <v>14065.15</v>
      </c>
    </row>
    <row r="511" spans="1:44" x14ac:dyDescent="0.3">
      <c r="A511" s="4">
        <v>1130011050</v>
      </c>
      <c r="B511" s="3" t="s">
        <v>529</v>
      </c>
      <c r="C511" s="3" t="s">
        <v>2046</v>
      </c>
      <c r="D511" s="14">
        <v>83.149948120117188</v>
      </c>
      <c r="E511" s="14">
        <v>83.19366455078125</v>
      </c>
      <c r="F511" s="14">
        <v>79.022735595703125</v>
      </c>
      <c r="G511" s="14">
        <v>78.21942138671875</v>
      </c>
      <c r="H511" s="5">
        <v>130</v>
      </c>
      <c r="I511" s="15">
        <v>7</v>
      </c>
      <c r="J511" s="15">
        <v>12</v>
      </c>
      <c r="K511" s="3" t="s">
        <v>3890</v>
      </c>
      <c r="L511" s="3" t="s">
        <v>3912</v>
      </c>
      <c r="M511" s="3" t="s">
        <v>3917</v>
      </c>
      <c r="N511" s="3" t="s">
        <v>3921</v>
      </c>
      <c r="O511" s="17">
        <v>0.29230770468711847</v>
      </c>
      <c r="P511" s="32">
        <v>48.767463880000001</v>
      </c>
      <c r="Q511" s="32"/>
      <c r="R511" s="5">
        <v>79</v>
      </c>
      <c r="S511" s="5">
        <v>35</v>
      </c>
      <c r="T511" s="16">
        <v>0.44303798675537109</v>
      </c>
      <c r="U511" s="17">
        <v>0.18518517911434171</v>
      </c>
      <c r="V511" s="32">
        <v>48.823359429999996</v>
      </c>
      <c r="W511" s="32"/>
      <c r="X511" s="17">
        <v>0.10000000149011611</v>
      </c>
      <c r="Y511" s="32">
        <v>45.565310580000002</v>
      </c>
      <c r="Z511" s="32"/>
      <c r="AA511" s="5">
        <v>79</v>
      </c>
      <c r="AB511" s="5">
        <v>35</v>
      </c>
      <c r="AC511" s="16">
        <v>0.44303798675537109</v>
      </c>
      <c r="AD511" s="17">
        <v>0.17391304671764371</v>
      </c>
      <c r="AE511" s="32">
        <v>45.53864256</v>
      </c>
      <c r="AF511" s="32"/>
      <c r="AG511" s="16"/>
      <c r="AH511" s="16"/>
      <c r="AI511" s="16"/>
      <c r="AJ511" s="16">
        <v>0.99199999999999999</v>
      </c>
      <c r="AK511" s="16"/>
      <c r="AL511" s="16">
        <v>8.0000003799796104E-3</v>
      </c>
      <c r="AM511" s="16"/>
      <c r="AN511" s="16">
        <v>0.123</v>
      </c>
      <c r="AO511" s="16">
        <v>0.34699999999999998</v>
      </c>
      <c r="AP511" s="5">
        <v>0</v>
      </c>
      <c r="AQ511" s="31">
        <v>12730.83984375</v>
      </c>
      <c r="AR511" s="31">
        <v>13393.23</v>
      </c>
    </row>
    <row r="512" spans="1:44" x14ac:dyDescent="0.3">
      <c r="A512" s="4">
        <v>1090023000</v>
      </c>
      <c r="B512" s="3" t="s">
        <v>517</v>
      </c>
      <c r="C512" s="3" t="s">
        <v>2022</v>
      </c>
      <c r="D512" s="14">
        <v>82.781585693359375</v>
      </c>
      <c r="E512" s="14">
        <v>84.680953979492188</v>
      </c>
      <c r="F512" s="14">
        <v>83.554298400878906</v>
      </c>
      <c r="G512" s="14">
        <v>83.090522766113281</v>
      </c>
      <c r="H512" s="5">
        <v>401</v>
      </c>
      <c r="I512" s="15">
        <v>6</v>
      </c>
      <c r="J512" s="15">
        <v>8</v>
      </c>
      <c r="K512" s="3" t="s">
        <v>3895</v>
      </c>
      <c r="L512" s="3" t="s">
        <v>3909</v>
      </c>
      <c r="M512" s="3" t="s">
        <v>3917</v>
      </c>
      <c r="N512" s="3" t="s">
        <v>3923</v>
      </c>
      <c r="O512" s="17">
        <v>0.41066667437553411</v>
      </c>
      <c r="P512" s="32">
        <v>48.618186080000001</v>
      </c>
      <c r="Q512" s="32">
        <v>319.4666748046875</v>
      </c>
      <c r="R512" s="5">
        <v>769</v>
      </c>
      <c r="S512" s="5">
        <v>384</v>
      </c>
      <c r="T512" s="16">
        <v>0.49934980273246771</v>
      </c>
      <c r="U512" s="17">
        <v>0.29281768202781677</v>
      </c>
      <c r="V512" s="32">
        <v>49.424033420000001</v>
      </c>
      <c r="W512" s="32">
        <v>285.63534545898438</v>
      </c>
      <c r="X512" s="17">
        <v>0.27345845103263849</v>
      </c>
      <c r="Y512" s="32">
        <v>48.504743310000002</v>
      </c>
      <c r="Z512" s="32">
        <v>266.2198486328125</v>
      </c>
      <c r="AA512" s="5">
        <v>767</v>
      </c>
      <c r="AB512" s="5">
        <v>383</v>
      </c>
      <c r="AC512" s="16">
        <v>0.49934980273246771</v>
      </c>
      <c r="AD512" s="17">
        <v>0.14444445073604581</v>
      </c>
      <c r="AE512" s="32">
        <v>48.300643260000001</v>
      </c>
      <c r="AF512" s="32">
        <v>217.22222900390631</v>
      </c>
      <c r="AG512" s="16">
        <v>4.2000000000000003E-2</v>
      </c>
      <c r="AH512" s="16">
        <v>0.112</v>
      </c>
      <c r="AI512" s="16"/>
      <c r="AJ512" s="16">
        <v>0.79600000000000004</v>
      </c>
      <c r="AK512" s="16">
        <v>0.05</v>
      </c>
      <c r="AL512" s="16">
        <v>0</v>
      </c>
      <c r="AM512" s="16">
        <v>0.04</v>
      </c>
      <c r="AN512" s="16">
        <v>0.155</v>
      </c>
      <c r="AO512" s="16">
        <v>0.32600000000000001</v>
      </c>
      <c r="AP512" s="5">
        <v>0</v>
      </c>
      <c r="AQ512" s="31">
        <v>9213.9501953125</v>
      </c>
      <c r="AR512" s="31">
        <v>11031.09</v>
      </c>
    </row>
    <row r="513" spans="1:44" x14ac:dyDescent="0.3">
      <c r="A513" s="4">
        <v>90791050</v>
      </c>
      <c r="B513" s="3" t="s">
        <v>36</v>
      </c>
      <c r="C513" s="3" t="s">
        <v>619</v>
      </c>
      <c r="D513" s="14">
        <v>81.408599853515625</v>
      </c>
      <c r="E513" s="14">
        <v>80.997123718261719</v>
      </c>
      <c r="F513" s="14">
        <v>84.688262939453125</v>
      </c>
      <c r="G513" s="14">
        <v>85.795028686523438</v>
      </c>
      <c r="H513" s="5">
        <v>99</v>
      </c>
      <c r="I513" s="15">
        <v>7</v>
      </c>
      <c r="J513" s="15">
        <v>12</v>
      </c>
      <c r="K513" s="3" t="s">
        <v>3829</v>
      </c>
      <c r="L513" s="3" t="s">
        <v>3910</v>
      </c>
      <c r="M513" s="3" t="s">
        <v>3917</v>
      </c>
      <c r="N513" s="3" t="s">
        <v>3921</v>
      </c>
      <c r="O513" s="17">
        <v>0.21621622145175931</v>
      </c>
      <c r="P513" s="32">
        <v>48.061784410000001</v>
      </c>
      <c r="Q513" s="32"/>
      <c r="R513" s="5">
        <v>70</v>
      </c>
      <c r="S513" s="5">
        <v>58</v>
      </c>
      <c r="T513" s="16">
        <v>0.82857143878936768</v>
      </c>
      <c r="U513" s="17">
        <v>0.21621622145175931</v>
      </c>
      <c r="V513" s="32">
        <v>47.936235269999997</v>
      </c>
      <c r="W513" s="32"/>
      <c r="X513" s="17">
        <v>0.380952388048172</v>
      </c>
      <c r="Y513" s="32">
        <v>49.240295609999997</v>
      </c>
      <c r="Z513" s="32"/>
      <c r="AA513" s="5">
        <v>70</v>
      </c>
      <c r="AB513" s="5">
        <v>58</v>
      </c>
      <c r="AC513" s="16">
        <v>0.82857143878936768</v>
      </c>
      <c r="AD513" s="17">
        <v>0.380952388048172</v>
      </c>
      <c r="AE513" s="32">
        <v>49.834141670000001</v>
      </c>
      <c r="AF513" s="32"/>
      <c r="AG513" s="16"/>
      <c r="AH513" s="16"/>
      <c r="AI513" s="16"/>
      <c r="AJ513" s="16">
        <v>0.94900000000000007</v>
      </c>
      <c r="AK513" s="16"/>
      <c r="AL513" s="16">
        <v>5.0999999046325677E-2</v>
      </c>
      <c r="AM513" s="16"/>
      <c r="AN513" s="16">
        <v>0.14099999999999999</v>
      </c>
      <c r="AO513" s="16">
        <v>0.41959999999999997</v>
      </c>
      <c r="AP513" s="5">
        <v>1</v>
      </c>
      <c r="AQ513" s="31">
        <v>9529.23046875</v>
      </c>
      <c r="AR513" s="31">
        <v>11370.12</v>
      </c>
    </row>
    <row r="514" spans="1:44" x14ac:dyDescent="0.3">
      <c r="A514" s="4"/>
      <c r="B514" s="3"/>
      <c r="C514" s="3"/>
      <c r="D514" s="14"/>
      <c r="E514" s="14"/>
      <c r="F514" s="14"/>
      <c r="G514" s="14"/>
      <c r="H514" s="5"/>
      <c r="I514" s="15"/>
      <c r="J514" s="15"/>
      <c r="K514" s="3"/>
      <c r="L514" s="3"/>
      <c r="M514" s="3"/>
      <c r="N514" s="3"/>
      <c r="O514" s="17"/>
      <c r="P514" s="32"/>
      <c r="Q514" s="32"/>
      <c r="R514" s="5"/>
      <c r="S514" s="5"/>
      <c r="T514" s="16"/>
      <c r="U514" s="16"/>
      <c r="V514" s="32"/>
      <c r="W514" s="32"/>
      <c r="X514" s="16"/>
      <c r="Y514" s="32"/>
      <c r="Z514" s="32"/>
      <c r="AA514" s="5"/>
      <c r="AB514" s="5"/>
      <c r="AC514" s="16"/>
      <c r="AD514" s="16"/>
      <c r="AE514" s="32"/>
      <c r="AF514" s="32"/>
      <c r="AG514" s="16"/>
      <c r="AH514" s="16"/>
      <c r="AI514" s="16"/>
      <c r="AJ514" s="16"/>
      <c r="AK514" s="16"/>
      <c r="AL514" s="16"/>
      <c r="AM514" s="16"/>
      <c r="AN514" s="16"/>
      <c r="AO514" s="16"/>
      <c r="AP514" s="5"/>
      <c r="AQ514" s="31"/>
      <c r="AR514" s="31"/>
    </row>
    <row r="515" spans="1:44" x14ac:dyDescent="0.3">
      <c r="A515" s="4"/>
      <c r="B515" s="3"/>
      <c r="C515" s="3"/>
      <c r="D515" s="14"/>
      <c r="E515" s="14"/>
      <c r="F515" s="14"/>
      <c r="G515" s="14"/>
      <c r="H515" s="5"/>
      <c r="I515" s="15"/>
      <c r="J515" s="15"/>
      <c r="K515" s="3"/>
      <c r="L515" s="3"/>
      <c r="M515" s="3"/>
      <c r="N515" s="3"/>
      <c r="O515" s="17"/>
      <c r="P515" s="32"/>
      <c r="Q515" s="32"/>
      <c r="R515" s="5"/>
      <c r="S515" s="5"/>
      <c r="T515" s="16"/>
      <c r="U515" s="16"/>
      <c r="V515" s="32"/>
      <c r="W515" s="32"/>
      <c r="X515" s="16"/>
      <c r="Y515" s="32"/>
      <c r="Z515" s="32"/>
      <c r="AA515" s="5"/>
      <c r="AB515" s="5"/>
      <c r="AC515" s="16"/>
      <c r="AD515" s="16"/>
      <c r="AE515" s="32"/>
      <c r="AF515" s="32"/>
      <c r="AG515" s="16"/>
      <c r="AH515" s="16"/>
      <c r="AI515" s="16"/>
      <c r="AJ515" s="16"/>
      <c r="AK515" s="16"/>
      <c r="AL515" s="16"/>
      <c r="AM515" s="16"/>
      <c r="AN515" s="16"/>
      <c r="AO515" s="16"/>
      <c r="AP515" s="5"/>
      <c r="AQ515" s="31"/>
      <c r="AR515" s="31"/>
    </row>
    <row r="516" spans="1:44" x14ac:dyDescent="0.3">
      <c r="A516" s="4"/>
      <c r="B516" s="3"/>
      <c r="C516" s="3"/>
      <c r="D516" s="14"/>
      <c r="E516" s="14"/>
      <c r="F516" s="14"/>
      <c r="G516" s="14"/>
      <c r="H516" s="5"/>
      <c r="I516" s="15"/>
      <c r="J516" s="15"/>
      <c r="K516" s="3"/>
      <c r="L516" s="3"/>
      <c r="M516" s="3"/>
      <c r="N516" s="3"/>
      <c r="O516" s="17"/>
      <c r="P516" s="32"/>
      <c r="Q516" s="32"/>
      <c r="R516" s="5"/>
      <c r="S516" s="5"/>
      <c r="T516" s="16"/>
      <c r="U516" s="16"/>
      <c r="V516" s="32"/>
      <c r="W516" s="32"/>
      <c r="X516" s="16"/>
      <c r="Y516" s="32"/>
      <c r="Z516" s="32"/>
      <c r="AA516" s="5"/>
      <c r="AB516" s="5"/>
      <c r="AC516" s="16"/>
      <c r="AD516" s="16"/>
      <c r="AE516" s="32"/>
      <c r="AF516" s="32"/>
      <c r="AG516" s="16"/>
      <c r="AH516" s="16"/>
      <c r="AI516" s="16"/>
      <c r="AJ516" s="16"/>
      <c r="AK516" s="16"/>
      <c r="AL516" s="16"/>
      <c r="AM516" s="16"/>
      <c r="AN516" s="16"/>
      <c r="AO516" s="16"/>
      <c r="AP516" s="5"/>
      <c r="AQ516" s="31"/>
      <c r="AR516" s="31"/>
    </row>
    <row r="517" spans="1:44" x14ac:dyDescent="0.3">
      <c r="A517" s="4"/>
      <c r="B517" s="3"/>
      <c r="C517" s="3"/>
      <c r="D517" s="14"/>
      <c r="E517" s="14"/>
      <c r="F517" s="14"/>
      <c r="G517" s="14"/>
      <c r="H517" s="5"/>
      <c r="I517" s="15"/>
      <c r="J517" s="15"/>
      <c r="K517" s="3"/>
      <c r="L517" s="3"/>
      <c r="M517" s="3"/>
      <c r="N517" s="3"/>
      <c r="O517" s="17"/>
      <c r="P517" s="32"/>
      <c r="Q517" s="32"/>
      <c r="R517" s="5"/>
      <c r="S517" s="5"/>
      <c r="T517" s="16"/>
      <c r="U517" s="16"/>
      <c r="V517" s="32"/>
      <c r="W517" s="32"/>
      <c r="X517" s="16"/>
      <c r="Y517" s="32"/>
      <c r="Z517" s="32"/>
      <c r="AA517" s="5"/>
      <c r="AB517" s="5"/>
      <c r="AC517" s="16"/>
      <c r="AD517" s="16"/>
      <c r="AE517" s="32"/>
      <c r="AF517" s="32"/>
      <c r="AG517" s="16"/>
      <c r="AH517" s="16"/>
      <c r="AI517" s="16"/>
      <c r="AJ517" s="16"/>
      <c r="AK517" s="16"/>
      <c r="AL517" s="16"/>
      <c r="AM517" s="16"/>
      <c r="AN517" s="16"/>
      <c r="AO517" s="16"/>
      <c r="AP517" s="5"/>
      <c r="AQ517" s="31"/>
      <c r="AR517" s="31"/>
    </row>
    <row r="518" spans="1:44" x14ac:dyDescent="0.3">
      <c r="A518" s="4"/>
      <c r="B518" s="3"/>
      <c r="C518" s="3"/>
      <c r="D518" s="14"/>
      <c r="E518" s="14"/>
      <c r="F518" s="14"/>
      <c r="G518" s="14"/>
      <c r="H518" s="5"/>
      <c r="I518" s="15"/>
      <c r="J518" s="15"/>
      <c r="K518" s="3"/>
      <c r="L518" s="3"/>
      <c r="M518" s="3"/>
      <c r="N518" s="3"/>
      <c r="O518" s="17"/>
      <c r="P518" s="32"/>
      <c r="Q518" s="32"/>
      <c r="R518" s="5"/>
      <c r="S518" s="5"/>
      <c r="T518" s="16"/>
      <c r="U518" s="16"/>
      <c r="V518" s="32"/>
      <c r="W518" s="32"/>
      <c r="X518" s="16"/>
      <c r="Y518" s="32"/>
      <c r="Z518" s="32"/>
      <c r="AA518" s="5"/>
      <c r="AB518" s="5"/>
      <c r="AC518" s="16"/>
      <c r="AD518" s="16"/>
      <c r="AE518" s="32"/>
      <c r="AF518" s="32"/>
      <c r="AG518" s="16"/>
      <c r="AH518" s="16"/>
      <c r="AI518" s="16"/>
      <c r="AJ518" s="16"/>
      <c r="AK518" s="16"/>
      <c r="AL518" s="16"/>
      <c r="AM518" s="16"/>
      <c r="AN518" s="16"/>
      <c r="AO518" s="16"/>
      <c r="AP518" s="5"/>
      <c r="AQ518" s="31"/>
      <c r="AR518" s="31"/>
    </row>
    <row r="519" spans="1:44" x14ac:dyDescent="0.3">
      <c r="A519" s="4"/>
      <c r="B519" s="3"/>
      <c r="C519" s="3"/>
      <c r="D519" s="14"/>
      <c r="E519" s="14"/>
      <c r="F519" s="14"/>
      <c r="G519" s="14"/>
      <c r="H519" s="5"/>
      <c r="I519" s="15"/>
      <c r="J519" s="15"/>
      <c r="K519" s="3"/>
      <c r="L519" s="3"/>
      <c r="M519" s="3"/>
      <c r="N519" s="3"/>
      <c r="O519" s="17"/>
      <c r="P519" s="32"/>
      <c r="Q519" s="32"/>
      <c r="R519" s="5"/>
      <c r="S519" s="5"/>
      <c r="T519" s="16"/>
      <c r="U519" s="16"/>
      <c r="V519" s="32"/>
      <c r="W519" s="32"/>
      <c r="X519" s="16"/>
      <c r="Y519" s="32"/>
      <c r="Z519" s="32"/>
      <c r="AA519" s="5"/>
      <c r="AB519" s="5"/>
      <c r="AC519" s="16"/>
      <c r="AD519" s="16"/>
      <c r="AE519" s="32"/>
      <c r="AF519" s="32"/>
      <c r="AG519" s="16"/>
      <c r="AH519" s="16"/>
      <c r="AI519" s="16"/>
      <c r="AJ519" s="16"/>
      <c r="AK519" s="16"/>
      <c r="AL519" s="16"/>
      <c r="AM519" s="16"/>
      <c r="AN519" s="16"/>
      <c r="AO519" s="16"/>
      <c r="AP519" s="5"/>
      <c r="AQ519" s="31"/>
      <c r="AR519" s="31"/>
    </row>
    <row r="520" spans="1:44" x14ac:dyDescent="0.3">
      <c r="A520" s="4"/>
      <c r="B520" s="3"/>
      <c r="C520" s="3"/>
      <c r="D520" s="14"/>
      <c r="E520" s="14"/>
      <c r="F520" s="14"/>
      <c r="G520" s="14"/>
      <c r="H520" s="5"/>
      <c r="I520" s="15"/>
      <c r="J520" s="15"/>
      <c r="K520" s="3"/>
      <c r="L520" s="3"/>
      <c r="M520" s="3"/>
      <c r="N520" s="3"/>
      <c r="O520" s="17"/>
      <c r="P520" s="32"/>
      <c r="Q520" s="32"/>
      <c r="R520" s="5"/>
      <c r="S520" s="5"/>
      <c r="T520" s="16"/>
      <c r="U520" s="16"/>
      <c r="V520" s="32"/>
      <c r="W520" s="32"/>
      <c r="X520" s="16"/>
      <c r="Y520" s="32"/>
      <c r="Z520" s="32"/>
      <c r="AA520" s="5"/>
      <c r="AB520" s="5"/>
      <c r="AC520" s="16"/>
      <c r="AD520" s="16"/>
      <c r="AE520" s="32"/>
      <c r="AF520" s="32"/>
      <c r="AG520" s="16"/>
      <c r="AH520" s="16"/>
      <c r="AI520" s="16"/>
      <c r="AJ520" s="16"/>
      <c r="AK520" s="16"/>
      <c r="AL520" s="16"/>
      <c r="AM520" s="16"/>
      <c r="AN520" s="16"/>
      <c r="AO520" s="16"/>
      <c r="AP520" s="5"/>
      <c r="AQ520" s="31"/>
      <c r="AR520" s="31"/>
    </row>
    <row r="521" spans="1:44" x14ac:dyDescent="0.3">
      <c r="A521" s="4"/>
      <c r="B521" s="3"/>
      <c r="C521" s="3"/>
      <c r="D521" s="14"/>
      <c r="E521" s="14"/>
      <c r="F521" s="14"/>
      <c r="G521" s="14"/>
      <c r="H521" s="5"/>
      <c r="I521" s="15"/>
      <c r="J521" s="15"/>
      <c r="K521" s="3"/>
      <c r="L521" s="3"/>
      <c r="M521" s="3"/>
      <c r="N521" s="3"/>
      <c r="O521" s="17"/>
      <c r="P521" s="32"/>
      <c r="Q521" s="32"/>
      <c r="R521" s="5"/>
      <c r="S521" s="5"/>
      <c r="T521" s="16"/>
      <c r="U521" s="16"/>
      <c r="V521" s="32"/>
      <c r="W521" s="32"/>
      <c r="X521" s="16"/>
      <c r="Y521" s="32"/>
      <c r="Z521" s="32"/>
      <c r="AA521" s="5"/>
      <c r="AB521" s="5"/>
      <c r="AC521" s="16"/>
      <c r="AD521" s="16"/>
      <c r="AE521" s="32"/>
      <c r="AF521" s="32"/>
      <c r="AG521" s="16"/>
      <c r="AH521" s="16"/>
      <c r="AI521" s="16"/>
      <c r="AJ521" s="16"/>
      <c r="AK521" s="16"/>
      <c r="AL521" s="16"/>
      <c r="AM521" s="16"/>
      <c r="AN521" s="16"/>
      <c r="AO521" s="16"/>
      <c r="AP521" s="5"/>
      <c r="AQ521" s="31"/>
      <c r="AR521" s="31"/>
    </row>
    <row r="522" spans="1:44" x14ac:dyDescent="0.3">
      <c r="A522" s="4"/>
      <c r="B522" s="3"/>
      <c r="C522" s="3"/>
      <c r="D522" s="14"/>
      <c r="E522" s="14"/>
      <c r="F522" s="14"/>
      <c r="G522" s="14"/>
      <c r="H522" s="5"/>
      <c r="I522" s="15"/>
      <c r="J522" s="15"/>
      <c r="K522" s="3"/>
      <c r="L522" s="3"/>
      <c r="M522" s="3"/>
      <c r="N522" s="3"/>
      <c r="O522" s="17"/>
      <c r="P522" s="32"/>
      <c r="Q522" s="32"/>
      <c r="R522" s="5"/>
      <c r="S522" s="5"/>
      <c r="T522" s="16"/>
      <c r="U522" s="16"/>
      <c r="V522" s="32"/>
      <c r="W522" s="32"/>
      <c r="X522" s="16"/>
      <c r="Y522" s="32"/>
      <c r="Z522" s="32"/>
      <c r="AA522" s="5"/>
      <c r="AB522" s="5"/>
      <c r="AC522" s="16"/>
      <c r="AD522" s="16"/>
      <c r="AE522" s="32"/>
      <c r="AF522" s="32"/>
      <c r="AG522" s="16"/>
      <c r="AH522" s="16"/>
      <c r="AI522" s="16"/>
      <c r="AJ522" s="16"/>
      <c r="AK522" s="16"/>
      <c r="AL522" s="16"/>
      <c r="AM522" s="16"/>
      <c r="AN522" s="16"/>
      <c r="AO522" s="16"/>
      <c r="AP522" s="5"/>
      <c r="AQ522" s="31"/>
      <c r="AR522" s="31"/>
    </row>
    <row r="523" spans="1:44" x14ac:dyDescent="0.3">
      <c r="A523" s="4"/>
      <c r="B523" s="3"/>
      <c r="C523" s="3"/>
      <c r="D523" s="14"/>
      <c r="E523" s="14"/>
      <c r="F523" s="14"/>
      <c r="G523" s="14"/>
      <c r="H523" s="5"/>
      <c r="I523" s="15"/>
      <c r="J523" s="15"/>
      <c r="K523" s="3"/>
      <c r="L523" s="3"/>
      <c r="M523" s="3"/>
      <c r="N523" s="3"/>
      <c r="O523" s="17"/>
      <c r="P523" s="32"/>
      <c r="Q523" s="32"/>
      <c r="R523" s="5"/>
      <c r="S523" s="5"/>
      <c r="T523" s="16"/>
      <c r="U523" s="16"/>
      <c r="V523" s="32"/>
      <c r="W523" s="32"/>
      <c r="X523" s="16"/>
      <c r="Y523" s="32"/>
      <c r="Z523" s="32"/>
      <c r="AA523" s="5"/>
      <c r="AB523" s="5"/>
      <c r="AC523" s="16"/>
      <c r="AD523" s="16"/>
      <c r="AE523" s="32"/>
      <c r="AF523" s="32"/>
      <c r="AG523" s="16"/>
      <c r="AH523" s="16"/>
      <c r="AI523" s="16"/>
      <c r="AJ523" s="16"/>
      <c r="AK523" s="16"/>
      <c r="AL523" s="16"/>
      <c r="AM523" s="16"/>
      <c r="AN523" s="16"/>
      <c r="AO523" s="16"/>
      <c r="AP523" s="5"/>
      <c r="AQ523" s="31"/>
      <c r="AR523" s="31"/>
    </row>
    <row r="524" spans="1:44" x14ac:dyDescent="0.3">
      <c r="A524" s="4"/>
      <c r="B524" s="3"/>
      <c r="C524" s="3"/>
      <c r="D524" s="14"/>
      <c r="E524" s="14"/>
      <c r="F524" s="14"/>
      <c r="G524" s="14"/>
      <c r="H524" s="5"/>
      <c r="I524" s="15"/>
      <c r="J524" s="15"/>
      <c r="K524" s="3"/>
      <c r="L524" s="3"/>
      <c r="M524" s="3"/>
      <c r="N524" s="3"/>
      <c r="O524" s="17"/>
      <c r="P524" s="32"/>
      <c r="Q524" s="32"/>
      <c r="R524" s="5"/>
      <c r="S524" s="5"/>
      <c r="T524" s="16"/>
      <c r="U524" s="16"/>
      <c r="V524" s="32"/>
      <c r="W524" s="32"/>
      <c r="X524" s="16"/>
      <c r="Y524" s="32"/>
      <c r="Z524" s="32"/>
      <c r="AA524" s="5"/>
      <c r="AB524" s="5"/>
      <c r="AC524" s="16"/>
      <c r="AD524" s="16"/>
      <c r="AE524" s="32"/>
      <c r="AF524" s="32"/>
      <c r="AG524" s="16"/>
      <c r="AH524" s="16"/>
      <c r="AI524" s="16"/>
      <c r="AJ524" s="16"/>
      <c r="AK524" s="16"/>
      <c r="AL524" s="16"/>
      <c r="AM524" s="16"/>
      <c r="AN524" s="16"/>
      <c r="AO524" s="16"/>
      <c r="AP524" s="5"/>
      <c r="AQ524" s="31"/>
      <c r="AR524" s="31"/>
    </row>
    <row r="525" spans="1:44" x14ac:dyDescent="0.3">
      <c r="A525" s="4"/>
      <c r="B525" s="3"/>
      <c r="C525" s="3"/>
      <c r="D525" s="14"/>
      <c r="E525" s="14"/>
      <c r="F525" s="14"/>
      <c r="G525" s="14"/>
      <c r="H525" s="5"/>
      <c r="I525" s="15"/>
      <c r="J525" s="15"/>
      <c r="K525" s="3"/>
      <c r="L525" s="3"/>
      <c r="M525" s="3"/>
      <c r="N525" s="3"/>
      <c r="O525" s="17"/>
      <c r="P525" s="32"/>
      <c r="Q525" s="32"/>
      <c r="R525" s="5"/>
      <c r="S525" s="5"/>
      <c r="T525" s="16"/>
      <c r="U525" s="16"/>
      <c r="V525" s="32"/>
      <c r="W525" s="32"/>
      <c r="X525" s="16"/>
      <c r="Y525" s="32"/>
      <c r="Z525" s="32"/>
      <c r="AA525" s="5"/>
      <c r="AB525" s="5"/>
      <c r="AC525" s="16"/>
      <c r="AD525" s="16"/>
      <c r="AE525" s="32"/>
      <c r="AF525" s="32"/>
      <c r="AG525" s="16"/>
      <c r="AH525" s="16"/>
      <c r="AI525" s="16"/>
      <c r="AJ525" s="16"/>
      <c r="AK525" s="16"/>
      <c r="AL525" s="16"/>
      <c r="AM525" s="16"/>
      <c r="AN525" s="16"/>
      <c r="AO525" s="16"/>
      <c r="AP525" s="5"/>
      <c r="AQ525" s="31"/>
      <c r="AR525" s="31"/>
    </row>
    <row r="526" spans="1:44" x14ac:dyDescent="0.3">
      <c r="A526" s="4"/>
      <c r="B526" s="3"/>
      <c r="C526" s="3"/>
      <c r="D526" s="14"/>
      <c r="E526" s="14"/>
      <c r="F526" s="14"/>
      <c r="G526" s="14"/>
      <c r="H526" s="5"/>
      <c r="I526" s="15"/>
      <c r="J526" s="15"/>
      <c r="K526" s="3"/>
      <c r="L526" s="3"/>
      <c r="M526" s="3"/>
      <c r="N526" s="3"/>
      <c r="O526" s="17"/>
      <c r="P526" s="32"/>
      <c r="Q526" s="32"/>
      <c r="R526" s="5"/>
      <c r="S526" s="5"/>
      <c r="T526" s="16"/>
      <c r="U526" s="16"/>
      <c r="V526" s="32"/>
      <c r="W526" s="32"/>
      <c r="X526" s="16"/>
      <c r="Y526" s="32"/>
      <c r="Z526" s="32"/>
      <c r="AA526" s="5"/>
      <c r="AB526" s="5"/>
      <c r="AC526" s="16"/>
      <c r="AD526" s="16"/>
      <c r="AE526" s="32"/>
      <c r="AF526" s="32"/>
      <c r="AG526" s="16"/>
      <c r="AH526" s="16"/>
      <c r="AI526" s="16"/>
      <c r="AJ526" s="16"/>
      <c r="AK526" s="16"/>
      <c r="AL526" s="16"/>
      <c r="AM526" s="16"/>
      <c r="AN526" s="16"/>
      <c r="AO526" s="16"/>
      <c r="AP526" s="5"/>
      <c r="AQ526" s="31"/>
      <c r="AR526" s="31"/>
    </row>
    <row r="527" spans="1:44" x14ac:dyDescent="0.3">
      <c r="A527" s="4"/>
      <c r="B527" s="3"/>
      <c r="C527" s="3"/>
      <c r="D527" s="14"/>
      <c r="E527" s="14"/>
      <c r="F527" s="14"/>
      <c r="G527" s="14"/>
      <c r="H527" s="5"/>
      <c r="I527" s="15"/>
      <c r="J527" s="15"/>
      <c r="K527" s="3"/>
      <c r="L527" s="3"/>
      <c r="M527" s="3"/>
      <c r="N527" s="3"/>
      <c r="O527" s="17"/>
      <c r="P527" s="32"/>
      <c r="Q527" s="32"/>
      <c r="R527" s="5"/>
      <c r="S527" s="5"/>
      <c r="T527" s="16"/>
      <c r="U527" s="16"/>
      <c r="V527" s="32"/>
      <c r="W527" s="32"/>
      <c r="X527" s="16"/>
      <c r="Y527" s="32"/>
      <c r="Z527" s="32"/>
      <c r="AA527" s="5"/>
      <c r="AB527" s="5"/>
      <c r="AC527" s="16"/>
      <c r="AD527" s="16"/>
      <c r="AE527" s="32"/>
      <c r="AF527" s="32"/>
      <c r="AG527" s="16"/>
      <c r="AH527" s="16"/>
      <c r="AI527" s="16"/>
      <c r="AJ527" s="16"/>
      <c r="AK527" s="16"/>
      <c r="AL527" s="16"/>
      <c r="AM527" s="16"/>
      <c r="AN527" s="16"/>
      <c r="AO527" s="16"/>
      <c r="AP527" s="5"/>
      <c r="AQ527" s="31"/>
      <c r="AR527" s="31"/>
    </row>
    <row r="528" spans="1:44" x14ac:dyDescent="0.3">
      <c r="A528" s="4"/>
      <c r="B528" s="3"/>
      <c r="C528" s="3"/>
      <c r="D528" s="14"/>
      <c r="E528" s="14"/>
      <c r="F528" s="14"/>
      <c r="G528" s="14"/>
      <c r="H528" s="5"/>
      <c r="I528" s="15"/>
      <c r="J528" s="15"/>
      <c r="K528" s="3"/>
      <c r="L528" s="3"/>
      <c r="M528" s="3"/>
      <c r="N528" s="3"/>
      <c r="O528" s="17"/>
      <c r="P528" s="32"/>
      <c r="Q528" s="32"/>
      <c r="R528" s="5"/>
      <c r="S528" s="5"/>
      <c r="T528" s="16"/>
      <c r="U528" s="16"/>
      <c r="V528" s="32"/>
      <c r="W528" s="32"/>
      <c r="X528" s="16"/>
      <c r="Y528" s="32"/>
      <c r="Z528" s="32"/>
      <c r="AA528" s="5"/>
      <c r="AB528" s="5"/>
      <c r="AC528" s="16"/>
      <c r="AD528" s="16"/>
      <c r="AE528" s="32"/>
      <c r="AF528" s="32"/>
      <c r="AG528" s="16"/>
      <c r="AH528" s="16"/>
      <c r="AI528" s="16"/>
      <c r="AJ528" s="16"/>
      <c r="AK528" s="16"/>
      <c r="AL528" s="16"/>
      <c r="AM528" s="16"/>
      <c r="AN528" s="16"/>
      <c r="AO528" s="16"/>
      <c r="AP528" s="5"/>
      <c r="AQ528" s="31"/>
      <c r="AR528" s="31"/>
    </row>
    <row r="529" spans="1:44" x14ac:dyDescent="0.3">
      <c r="A529" s="4"/>
      <c r="B529" s="3"/>
      <c r="C529" s="3"/>
      <c r="D529" s="14"/>
      <c r="E529" s="14"/>
      <c r="F529" s="14"/>
      <c r="G529" s="14"/>
      <c r="H529" s="5"/>
      <c r="I529" s="15"/>
      <c r="J529" s="15"/>
      <c r="K529" s="3"/>
      <c r="L529" s="3"/>
      <c r="M529" s="3"/>
      <c r="N529" s="3"/>
      <c r="O529" s="17"/>
      <c r="P529" s="32"/>
      <c r="Q529" s="32"/>
      <c r="R529" s="5"/>
      <c r="S529" s="5"/>
      <c r="T529" s="16"/>
      <c r="U529" s="16"/>
      <c r="V529" s="32"/>
      <c r="W529" s="32"/>
      <c r="X529" s="16"/>
      <c r="Y529" s="32"/>
      <c r="Z529" s="32"/>
      <c r="AA529" s="5"/>
      <c r="AB529" s="5"/>
      <c r="AC529" s="16"/>
      <c r="AD529" s="16"/>
      <c r="AE529" s="32"/>
      <c r="AF529" s="32"/>
      <c r="AG529" s="16"/>
      <c r="AH529" s="16"/>
      <c r="AI529" s="16"/>
      <c r="AJ529" s="16"/>
      <c r="AK529" s="16"/>
      <c r="AL529" s="16"/>
      <c r="AM529" s="16"/>
      <c r="AN529" s="16"/>
      <c r="AO529" s="16"/>
      <c r="AP529" s="5"/>
      <c r="AQ529" s="31"/>
      <c r="AR529" s="31"/>
    </row>
    <row r="530" spans="1:44" x14ac:dyDescent="0.3">
      <c r="A530" s="4"/>
      <c r="B530" s="3"/>
      <c r="C530" s="3"/>
      <c r="D530" s="14"/>
      <c r="E530" s="14"/>
      <c r="F530" s="14"/>
      <c r="G530" s="14"/>
      <c r="H530" s="5"/>
      <c r="I530" s="15"/>
      <c r="J530" s="15"/>
      <c r="K530" s="3"/>
      <c r="L530" s="3"/>
      <c r="M530" s="3"/>
      <c r="N530" s="3"/>
      <c r="O530" s="17"/>
      <c r="P530" s="32"/>
      <c r="Q530" s="32"/>
      <c r="R530" s="5"/>
      <c r="S530" s="5"/>
      <c r="T530" s="16"/>
      <c r="U530" s="16"/>
      <c r="V530" s="32"/>
      <c r="W530" s="32"/>
      <c r="X530" s="16"/>
      <c r="Y530" s="32"/>
      <c r="Z530" s="32"/>
      <c r="AA530" s="5"/>
      <c r="AB530" s="5"/>
      <c r="AC530" s="16"/>
      <c r="AD530" s="16"/>
      <c r="AE530" s="32"/>
      <c r="AF530" s="32"/>
      <c r="AG530" s="16"/>
      <c r="AH530" s="16"/>
      <c r="AI530" s="16"/>
      <c r="AJ530" s="16"/>
      <c r="AK530" s="16"/>
      <c r="AL530" s="16"/>
      <c r="AM530" s="16"/>
      <c r="AN530" s="16"/>
      <c r="AO530" s="16"/>
      <c r="AP530" s="5"/>
      <c r="AQ530" s="31"/>
      <c r="AR530" s="31"/>
    </row>
    <row r="531" spans="1:44" x14ac:dyDescent="0.3">
      <c r="A531" s="4"/>
      <c r="B531" s="3"/>
      <c r="C531" s="3"/>
      <c r="D531" s="14"/>
      <c r="E531" s="14"/>
      <c r="F531" s="14"/>
      <c r="G531" s="14"/>
      <c r="H531" s="5"/>
      <c r="I531" s="15"/>
      <c r="J531" s="15"/>
      <c r="K531" s="3"/>
      <c r="L531" s="3"/>
      <c r="M531" s="3"/>
      <c r="N531" s="3"/>
      <c r="O531" s="17"/>
      <c r="P531" s="32"/>
      <c r="Q531" s="32"/>
      <c r="R531" s="5"/>
      <c r="S531" s="5"/>
      <c r="T531" s="16"/>
      <c r="U531" s="16"/>
      <c r="V531" s="32"/>
      <c r="W531" s="32"/>
      <c r="X531" s="16"/>
      <c r="Y531" s="32"/>
      <c r="Z531" s="32"/>
      <c r="AA531" s="5"/>
      <c r="AB531" s="5"/>
      <c r="AC531" s="16"/>
      <c r="AD531" s="16"/>
      <c r="AE531" s="32"/>
      <c r="AF531" s="32"/>
      <c r="AG531" s="16"/>
      <c r="AH531" s="16"/>
      <c r="AI531" s="16"/>
      <c r="AJ531" s="16"/>
      <c r="AK531" s="16"/>
      <c r="AL531" s="16"/>
      <c r="AM531" s="16"/>
      <c r="AN531" s="16"/>
      <c r="AO531" s="16"/>
      <c r="AP531" s="5"/>
      <c r="AQ531" s="31"/>
      <c r="AR531" s="31"/>
    </row>
    <row r="532" spans="1:44" x14ac:dyDescent="0.3">
      <c r="A532" s="4"/>
      <c r="B532" s="3"/>
      <c r="C532" s="3"/>
      <c r="D532" s="14"/>
      <c r="E532" s="14"/>
      <c r="F532" s="14"/>
      <c r="G532" s="14"/>
      <c r="H532" s="5"/>
      <c r="I532" s="15"/>
      <c r="J532" s="15"/>
      <c r="K532" s="3"/>
      <c r="L532" s="3"/>
      <c r="M532" s="3"/>
      <c r="N532" s="3"/>
      <c r="O532" s="17"/>
      <c r="P532" s="32"/>
      <c r="Q532" s="32"/>
      <c r="R532" s="5"/>
      <c r="S532" s="5"/>
      <c r="T532" s="16"/>
      <c r="U532" s="16"/>
      <c r="V532" s="32"/>
      <c r="W532" s="32"/>
      <c r="X532" s="16"/>
      <c r="Y532" s="32"/>
      <c r="Z532" s="32"/>
      <c r="AA532" s="5"/>
      <c r="AB532" s="5"/>
      <c r="AC532" s="16"/>
      <c r="AD532" s="16"/>
      <c r="AE532" s="32"/>
      <c r="AF532" s="32"/>
      <c r="AG532" s="16"/>
      <c r="AH532" s="16"/>
      <c r="AI532" s="16"/>
      <c r="AJ532" s="16"/>
      <c r="AK532" s="16"/>
      <c r="AL532" s="16"/>
      <c r="AM532" s="16"/>
      <c r="AN532" s="16"/>
      <c r="AO532" s="16"/>
      <c r="AP532" s="5"/>
      <c r="AQ532" s="31"/>
      <c r="AR532" s="31"/>
    </row>
    <row r="533" spans="1:44" x14ac:dyDescent="0.3">
      <c r="A533" s="4"/>
      <c r="B533" s="3"/>
      <c r="C533" s="3"/>
      <c r="D533" s="14"/>
      <c r="E533" s="14"/>
      <c r="F533" s="14"/>
      <c r="G533" s="14"/>
      <c r="H533" s="5"/>
      <c r="I533" s="15"/>
      <c r="J533" s="15"/>
      <c r="K533" s="3"/>
      <c r="L533" s="3"/>
      <c r="M533" s="3"/>
      <c r="N533" s="3"/>
      <c r="O533" s="17"/>
      <c r="P533" s="32"/>
      <c r="Q533" s="32"/>
      <c r="R533" s="5"/>
      <c r="S533" s="5"/>
      <c r="T533" s="16"/>
      <c r="U533" s="16"/>
      <c r="V533" s="32"/>
      <c r="W533" s="32"/>
      <c r="X533" s="16"/>
      <c r="Y533" s="32"/>
      <c r="Z533" s="32"/>
      <c r="AA533" s="5"/>
      <c r="AB533" s="5"/>
      <c r="AC533" s="16"/>
      <c r="AD533" s="16"/>
      <c r="AE533" s="32"/>
      <c r="AF533" s="32"/>
      <c r="AG533" s="16"/>
      <c r="AH533" s="16"/>
      <c r="AI533" s="16"/>
      <c r="AJ533" s="16"/>
      <c r="AK533" s="16"/>
      <c r="AL533" s="16"/>
      <c r="AM533" s="16"/>
      <c r="AN533" s="16"/>
      <c r="AO533" s="16"/>
      <c r="AP533" s="5"/>
      <c r="AQ533" s="31"/>
      <c r="AR533" s="31"/>
    </row>
    <row r="534" spans="1:44" x14ac:dyDescent="0.3">
      <c r="A534" s="4"/>
      <c r="B534" s="3"/>
      <c r="C534" s="3"/>
      <c r="D534" s="14"/>
      <c r="E534" s="14"/>
      <c r="F534" s="14"/>
      <c r="G534" s="14"/>
      <c r="H534" s="5"/>
      <c r="I534" s="15"/>
      <c r="J534" s="15"/>
      <c r="K534" s="3"/>
      <c r="L534" s="3"/>
      <c r="M534" s="3"/>
      <c r="N534" s="3"/>
      <c r="O534" s="17"/>
      <c r="P534" s="32"/>
      <c r="Q534" s="32"/>
      <c r="R534" s="5"/>
      <c r="S534" s="5"/>
      <c r="T534" s="16"/>
      <c r="U534" s="16"/>
      <c r="V534" s="32"/>
      <c r="W534" s="32"/>
      <c r="X534" s="16"/>
      <c r="Y534" s="32"/>
      <c r="Z534" s="32"/>
      <c r="AA534" s="5"/>
      <c r="AB534" s="5"/>
      <c r="AC534" s="16"/>
      <c r="AD534" s="16"/>
      <c r="AE534" s="32"/>
      <c r="AF534" s="32"/>
      <c r="AG534" s="16"/>
      <c r="AH534" s="16"/>
      <c r="AI534" s="16"/>
      <c r="AJ534" s="16"/>
      <c r="AK534" s="16"/>
      <c r="AL534" s="16"/>
      <c r="AM534" s="16"/>
      <c r="AN534" s="16"/>
      <c r="AO534" s="16"/>
      <c r="AP534" s="5"/>
      <c r="AQ534" s="31"/>
      <c r="AR534" s="31"/>
    </row>
    <row r="535" spans="1:44" x14ac:dyDescent="0.3">
      <c r="A535" s="4"/>
      <c r="B535" s="3"/>
      <c r="C535" s="3"/>
      <c r="D535" s="14"/>
      <c r="E535" s="14"/>
      <c r="F535" s="14"/>
      <c r="G535" s="14"/>
      <c r="H535" s="5"/>
      <c r="I535" s="15"/>
      <c r="J535" s="15"/>
      <c r="K535" s="3"/>
      <c r="L535" s="3"/>
      <c r="M535" s="3"/>
      <c r="N535" s="3"/>
      <c r="O535" s="17"/>
      <c r="P535" s="32"/>
      <c r="Q535" s="32"/>
      <c r="R535" s="5"/>
      <c r="S535" s="5"/>
      <c r="T535" s="16"/>
      <c r="U535" s="16"/>
      <c r="V535" s="32"/>
      <c r="W535" s="32"/>
      <c r="X535" s="16"/>
      <c r="Y535" s="32"/>
      <c r="Z535" s="32"/>
      <c r="AA535" s="5"/>
      <c r="AB535" s="5"/>
      <c r="AC535" s="16"/>
      <c r="AD535" s="16"/>
      <c r="AE535" s="32"/>
      <c r="AF535" s="32"/>
      <c r="AG535" s="16"/>
      <c r="AH535" s="16"/>
      <c r="AI535" s="16"/>
      <c r="AJ535" s="16"/>
      <c r="AK535" s="16"/>
      <c r="AL535" s="16"/>
      <c r="AM535" s="16"/>
      <c r="AN535" s="16"/>
      <c r="AO535" s="16"/>
      <c r="AP535" s="5"/>
      <c r="AQ535" s="31"/>
      <c r="AR535" s="31"/>
    </row>
    <row r="536" spans="1:44" x14ac:dyDescent="0.3">
      <c r="A536" s="4"/>
      <c r="B536" s="3"/>
      <c r="C536" s="3"/>
      <c r="D536" s="14"/>
      <c r="E536" s="14"/>
      <c r="F536" s="14"/>
      <c r="G536" s="14"/>
      <c r="H536" s="5"/>
      <c r="I536" s="15"/>
      <c r="J536" s="15"/>
      <c r="K536" s="3"/>
      <c r="L536" s="3"/>
      <c r="M536" s="3"/>
      <c r="N536" s="3"/>
      <c r="O536" s="17"/>
      <c r="P536" s="32"/>
      <c r="Q536" s="32"/>
      <c r="R536" s="5"/>
      <c r="S536" s="5"/>
      <c r="T536" s="16"/>
      <c r="U536" s="16"/>
      <c r="V536" s="32"/>
      <c r="W536" s="32"/>
      <c r="X536" s="16"/>
      <c r="Y536" s="32"/>
      <c r="Z536" s="32"/>
      <c r="AA536" s="5"/>
      <c r="AB536" s="5"/>
      <c r="AC536" s="16"/>
      <c r="AD536" s="16"/>
      <c r="AE536" s="32"/>
      <c r="AF536" s="32"/>
      <c r="AG536" s="16"/>
      <c r="AH536" s="16"/>
      <c r="AI536" s="16"/>
      <c r="AJ536" s="16"/>
      <c r="AK536" s="16"/>
      <c r="AL536" s="16"/>
      <c r="AM536" s="16"/>
      <c r="AN536" s="16"/>
      <c r="AO536" s="16"/>
      <c r="AP536" s="5"/>
      <c r="AQ536" s="31"/>
      <c r="AR536" s="31"/>
    </row>
    <row r="537" spans="1:44" x14ac:dyDescent="0.3">
      <c r="A537" s="4"/>
      <c r="B537" s="3"/>
      <c r="C537" s="3"/>
      <c r="D537" s="14"/>
      <c r="E537" s="14"/>
      <c r="F537" s="14"/>
      <c r="G537" s="14"/>
      <c r="H537" s="5"/>
      <c r="I537" s="15"/>
      <c r="J537" s="15"/>
      <c r="K537" s="3"/>
      <c r="L537" s="3"/>
      <c r="M537" s="3"/>
      <c r="N537" s="3"/>
      <c r="O537" s="17"/>
      <c r="P537" s="32"/>
      <c r="Q537" s="32"/>
      <c r="R537" s="5"/>
      <c r="S537" s="5"/>
      <c r="T537" s="16"/>
      <c r="U537" s="16"/>
      <c r="V537" s="32"/>
      <c r="W537" s="32"/>
      <c r="X537" s="16"/>
      <c r="Y537" s="32"/>
      <c r="Z537" s="32"/>
      <c r="AA537" s="5"/>
      <c r="AB537" s="5"/>
      <c r="AC537" s="16"/>
      <c r="AD537" s="16"/>
      <c r="AE537" s="32"/>
      <c r="AF537" s="32"/>
      <c r="AG537" s="16"/>
      <c r="AH537" s="16"/>
      <c r="AI537" s="16"/>
      <c r="AJ537" s="16"/>
      <c r="AK537" s="16"/>
      <c r="AL537" s="16"/>
      <c r="AM537" s="16"/>
      <c r="AN537" s="16"/>
      <c r="AO537" s="16"/>
      <c r="AP537" s="5"/>
      <c r="AQ537" s="31"/>
      <c r="AR537" s="31"/>
    </row>
    <row r="538" spans="1:44" x14ac:dyDescent="0.3">
      <c r="A538" s="4"/>
      <c r="B538" s="3"/>
      <c r="C538" s="3"/>
      <c r="D538" s="14"/>
      <c r="E538" s="14"/>
      <c r="F538" s="14"/>
      <c r="G538" s="14"/>
      <c r="H538" s="5"/>
      <c r="I538" s="15"/>
      <c r="J538" s="15"/>
      <c r="K538" s="3"/>
      <c r="L538" s="3"/>
      <c r="M538" s="3"/>
      <c r="N538" s="3"/>
      <c r="O538" s="17"/>
      <c r="P538" s="32"/>
      <c r="Q538" s="32"/>
      <c r="R538" s="5"/>
      <c r="S538" s="5"/>
      <c r="T538" s="16"/>
      <c r="U538" s="16"/>
      <c r="V538" s="32"/>
      <c r="W538" s="32"/>
      <c r="X538" s="16"/>
      <c r="Y538" s="32"/>
      <c r="Z538" s="32"/>
      <c r="AA538" s="5"/>
      <c r="AB538" s="5"/>
      <c r="AC538" s="16"/>
      <c r="AD538" s="16"/>
      <c r="AE538" s="32"/>
      <c r="AF538" s="32"/>
      <c r="AG538" s="16"/>
      <c r="AH538" s="16"/>
      <c r="AI538" s="16"/>
      <c r="AJ538" s="16"/>
      <c r="AK538" s="16"/>
      <c r="AL538" s="16"/>
      <c r="AM538" s="16"/>
      <c r="AN538" s="16"/>
      <c r="AO538" s="16"/>
      <c r="AP538" s="5"/>
      <c r="AQ538" s="31"/>
      <c r="AR538" s="31"/>
    </row>
    <row r="539" spans="1:44" x14ac:dyDescent="0.3">
      <c r="A539" s="4"/>
      <c r="B539" s="3"/>
      <c r="C539" s="3"/>
      <c r="D539" s="14"/>
      <c r="E539" s="14"/>
      <c r="F539" s="14"/>
      <c r="G539" s="14"/>
      <c r="H539" s="5"/>
      <c r="I539" s="15"/>
      <c r="J539" s="15"/>
      <c r="K539" s="3"/>
      <c r="L539" s="3"/>
      <c r="M539" s="3"/>
      <c r="N539" s="3"/>
      <c r="O539" s="17"/>
      <c r="P539" s="32"/>
      <c r="Q539" s="32"/>
      <c r="R539" s="5"/>
      <c r="S539" s="5"/>
      <c r="T539" s="16"/>
      <c r="U539" s="16"/>
      <c r="V539" s="32"/>
      <c r="W539" s="32"/>
      <c r="X539" s="16"/>
      <c r="Y539" s="32"/>
      <c r="Z539" s="32"/>
      <c r="AA539" s="5"/>
      <c r="AB539" s="5"/>
      <c r="AC539" s="16"/>
      <c r="AD539" s="16"/>
      <c r="AE539" s="32"/>
      <c r="AF539" s="32"/>
      <c r="AG539" s="16"/>
      <c r="AH539" s="16"/>
      <c r="AI539" s="16"/>
      <c r="AJ539" s="16"/>
      <c r="AK539" s="16"/>
      <c r="AL539" s="16"/>
      <c r="AM539" s="16"/>
      <c r="AN539" s="16"/>
      <c r="AO539" s="16"/>
      <c r="AP539" s="5"/>
      <c r="AQ539" s="31"/>
      <c r="AR539" s="31"/>
    </row>
    <row r="540" spans="1:44" x14ac:dyDescent="0.3">
      <c r="A540" s="4"/>
      <c r="B540" s="3"/>
      <c r="C540" s="3"/>
      <c r="D540" s="14"/>
      <c r="E540" s="14"/>
      <c r="F540" s="14"/>
      <c r="G540" s="14"/>
      <c r="H540" s="5"/>
      <c r="I540" s="15"/>
      <c r="J540" s="15"/>
      <c r="K540" s="3"/>
      <c r="L540" s="3"/>
      <c r="M540" s="3"/>
      <c r="N540" s="3"/>
      <c r="O540" s="17"/>
      <c r="P540" s="32"/>
      <c r="Q540" s="32"/>
      <c r="R540" s="5"/>
      <c r="S540" s="5"/>
      <c r="T540" s="16"/>
      <c r="U540" s="16"/>
      <c r="V540" s="32"/>
      <c r="W540" s="32"/>
      <c r="X540" s="16"/>
      <c r="Y540" s="32"/>
      <c r="Z540" s="32"/>
      <c r="AA540" s="5"/>
      <c r="AB540" s="5"/>
      <c r="AC540" s="16"/>
      <c r="AD540" s="16"/>
      <c r="AE540" s="32"/>
      <c r="AF540" s="32"/>
      <c r="AG540" s="16"/>
      <c r="AH540" s="16"/>
      <c r="AI540" s="16"/>
      <c r="AJ540" s="16"/>
      <c r="AK540" s="16"/>
      <c r="AL540" s="16"/>
      <c r="AM540" s="16"/>
      <c r="AN540" s="16"/>
      <c r="AO540" s="16"/>
      <c r="AP540" s="5"/>
      <c r="AQ540" s="31"/>
      <c r="AR540" s="31"/>
    </row>
    <row r="541" spans="1:44" x14ac:dyDescent="0.3">
      <c r="A541" s="4"/>
      <c r="B541" s="3"/>
      <c r="C541" s="3"/>
      <c r="D541" s="14"/>
      <c r="E541" s="14"/>
      <c r="F541" s="14"/>
      <c r="G541" s="14"/>
      <c r="H541" s="5"/>
      <c r="I541" s="15"/>
      <c r="J541" s="15"/>
      <c r="K541" s="3"/>
      <c r="L541" s="3"/>
      <c r="M541" s="3"/>
      <c r="N541" s="3"/>
      <c r="O541" s="17"/>
      <c r="P541" s="32"/>
      <c r="Q541" s="32"/>
      <c r="R541" s="5"/>
      <c r="S541" s="5"/>
      <c r="T541" s="16"/>
      <c r="U541" s="16"/>
      <c r="V541" s="32"/>
      <c r="W541" s="32"/>
      <c r="X541" s="16"/>
      <c r="Y541" s="32"/>
      <c r="Z541" s="32"/>
      <c r="AA541" s="5"/>
      <c r="AB541" s="5"/>
      <c r="AC541" s="16"/>
      <c r="AD541" s="16"/>
      <c r="AE541" s="32"/>
      <c r="AF541" s="32"/>
      <c r="AG541" s="16"/>
      <c r="AH541" s="16"/>
      <c r="AI541" s="16"/>
      <c r="AJ541" s="16"/>
      <c r="AK541" s="16"/>
      <c r="AL541" s="16"/>
      <c r="AM541" s="16"/>
      <c r="AN541" s="16"/>
      <c r="AO541" s="16"/>
      <c r="AP541" s="5"/>
      <c r="AQ541" s="31"/>
      <c r="AR541" s="31"/>
    </row>
    <row r="542" spans="1:44" x14ac:dyDescent="0.3">
      <c r="A542" s="4"/>
      <c r="B542" s="3"/>
      <c r="C542" s="3"/>
      <c r="D542" s="14"/>
      <c r="E542" s="14"/>
      <c r="F542" s="14"/>
      <c r="G542" s="14"/>
      <c r="H542" s="5"/>
      <c r="I542" s="15"/>
      <c r="J542" s="15"/>
      <c r="K542" s="3"/>
      <c r="L542" s="3"/>
      <c r="M542" s="3"/>
      <c r="N542" s="3"/>
      <c r="O542" s="17"/>
      <c r="P542" s="32"/>
      <c r="Q542" s="32"/>
      <c r="R542" s="5"/>
      <c r="S542" s="5"/>
      <c r="T542" s="16"/>
      <c r="U542" s="16"/>
      <c r="V542" s="32"/>
      <c r="W542" s="32"/>
      <c r="X542" s="16"/>
      <c r="Y542" s="32"/>
      <c r="Z542" s="32"/>
      <c r="AA542" s="5"/>
      <c r="AB542" s="5"/>
      <c r="AC542" s="16"/>
      <c r="AD542" s="16"/>
      <c r="AE542" s="32"/>
      <c r="AF542" s="32"/>
      <c r="AG542" s="16"/>
      <c r="AH542" s="16"/>
      <c r="AI542" s="16"/>
      <c r="AJ542" s="16"/>
      <c r="AK542" s="16"/>
      <c r="AL542" s="16"/>
      <c r="AM542" s="16"/>
      <c r="AN542" s="16"/>
      <c r="AO542" s="16"/>
      <c r="AP542" s="5"/>
      <c r="AQ542" s="31"/>
      <c r="AR542" s="31"/>
    </row>
    <row r="543" spans="1:44" x14ac:dyDescent="0.3">
      <c r="A543" s="4"/>
      <c r="B543" s="3"/>
      <c r="C543" s="3"/>
      <c r="D543" s="14"/>
      <c r="E543" s="14"/>
      <c r="F543" s="14"/>
      <c r="G543" s="14"/>
      <c r="H543" s="5"/>
      <c r="I543" s="15"/>
      <c r="J543" s="15"/>
      <c r="K543" s="3"/>
      <c r="L543" s="3"/>
      <c r="M543" s="3"/>
      <c r="N543" s="3"/>
      <c r="O543" s="17"/>
      <c r="P543" s="32"/>
      <c r="Q543" s="32"/>
      <c r="R543" s="5"/>
      <c r="S543" s="5"/>
      <c r="T543" s="16"/>
      <c r="U543" s="16"/>
      <c r="V543" s="32"/>
      <c r="W543" s="32"/>
      <c r="X543" s="16"/>
      <c r="Y543" s="32"/>
      <c r="Z543" s="32"/>
      <c r="AA543" s="5"/>
      <c r="AB543" s="5"/>
      <c r="AC543" s="16"/>
      <c r="AD543" s="16"/>
      <c r="AE543" s="32"/>
      <c r="AF543" s="32"/>
      <c r="AG543" s="16"/>
      <c r="AH543" s="16"/>
      <c r="AI543" s="16"/>
      <c r="AJ543" s="16"/>
      <c r="AK543" s="16"/>
      <c r="AL543" s="16"/>
      <c r="AM543" s="16"/>
      <c r="AN543" s="16"/>
      <c r="AO543" s="16"/>
      <c r="AP543" s="5"/>
      <c r="AQ543" s="31"/>
      <c r="AR543" s="31"/>
    </row>
    <row r="544" spans="1:44" x14ac:dyDescent="0.3">
      <c r="A544" s="4"/>
      <c r="B544" s="3"/>
      <c r="C544" s="3"/>
      <c r="D544" s="14"/>
      <c r="E544" s="14"/>
      <c r="F544" s="14"/>
      <c r="G544" s="14"/>
      <c r="H544" s="5"/>
      <c r="I544" s="15"/>
      <c r="J544" s="15"/>
      <c r="K544" s="3"/>
      <c r="L544" s="3"/>
      <c r="M544" s="3"/>
      <c r="N544" s="3"/>
      <c r="O544" s="17"/>
      <c r="P544" s="32"/>
      <c r="Q544" s="32"/>
      <c r="R544" s="5"/>
      <c r="S544" s="5"/>
      <c r="T544" s="16"/>
      <c r="U544" s="16"/>
      <c r="V544" s="32"/>
      <c r="W544" s="32"/>
      <c r="X544" s="16"/>
      <c r="Y544" s="32"/>
      <c r="Z544" s="32"/>
      <c r="AA544" s="5"/>
      <c r="AB544" s="5"/>
      <c r="AC544" s="16"/>
      <c r="AD544" s="16"/>
      <c r="AE544" s="32"/>
      <c r="AF544" s="32"/>
      <c r="AG544" s="16"/>
      <c r="AH544" s="16"/>
      <c r="AI544" s="16"/>
      <c r="AJ544" s="16"/>
      <c r="AK544" s="16"/>
      <c r="AL544" s="16"/>
      <c r="AM544" s="16"/>
      <c r="AN544" s="16"/>
      <c r="AO544" s="16"/>
      <c r="AP544" s="5"/>
      <c r="AQ544" s="31"/>
      <c r="AR544" s="31"/>
    </row>
    <row r="545" spans="1:44" x14ac:dyDescent="0.3">
      <c r="A545" s="4"/>
      <c r="B545" s="3"/>
      <c r="C545" s="3"/>
      <c r="D545" s="14"/>
      <c r="E545" s="14"/>
      <c r="F545" s="14"/>
      <c r="G545" s="14"/>
      <c r="H545" s="5"/>
      <c r="I545" s="15"/>
      <c r="J545" s="15"/>
      <c r="K545" s="3"/>
      <c r="L545" s="3"/>
      <c r="M545" s="3"/>
      <c r="N545" s="3"/>
      <c r="O545" s="17"/>
      <c r="P545" s="32"/>
      <c r="Q545" s="32"/>
      <c r="R545" s="5"/>
      <c r="S545" s="5"/>
      <c r="T545" s="16"/>
      <c r="U545" s="16"/>
      <c r="V545" s="32"/>
      <c r="W545" s="32"/>
      <c r="X545" s="16"/>
      <c r="Y545" s="32"/>
      <c r="Z545" s="32"/>
      <c r="AA545" s="5"/>
      <c r="AB545" s="5"/>
      <c r="AC545" s="16"/>
      <c r="AD545" s="16"/>
      <c r="AE545" s="32"/>
      <c r="AF545" s="32"/>
      <c r="AG545" s="16"/>
      <c r="AH545" s="16"/>
      <c r="AI545" s="16"/>
      <c r="AJ545" s="16"/>
      <c r="AK545" s="16"/>
      <c r="AL545" s="16"/>
      <c r="AM545" s="16"/>
      <c r="AN545" s="16"/>
      <c r="AO545" s="16"/>
      <c r="AP545" s="5"/>
      <c r="AQ545" s="31"/>
      <c r="AR545" s="31"/>
    </row>
    <row r="546" spans="1:44" x14ac:dyDescent="0.3">
      <c r="A546" s="4"/>
      <c r="B546" s="3"/>
      <c r="C546" s="3"/>
      <c r="D546" s="14"/>
      <c r="E546" s="14"/>
      <c r="F546" s="14"/>
      <c r="G546" s="14"/>
      <c r="H546" s="5"/>
      <c r="I546" s="15"/>
      <c r="J546" s="15"/>
      <c r="K546" s="3"/>
      <c r="L546" s="3"/>
      <c r="M546" s="3"/>
      <c r="N546" s="3"/>
      <c r="O546" s="17"/>
      <c r="P546" s="32"/>
      <c r="Q546" s="32"/>
      <c r="R546" s="5"/>
      <c r="S546" s="5"/>
      <c r="T546" s="16"/>
      <c r="U546" s="16"/>
      <c r="V546" s="32"/>
      <c r="W546" s="32"/>
      <c r="X546" s="16"/>
      <c r="Y546" s="32"/>
      <c r="Z546" s="32"/>
      <c r="AA546" s="5"/>
      <c r="AB546" s="5"/>
      <c r="AC546" s="16"/>
      <c r="AD546" s="16"/>
      <c r="AE546" s="32"/>
      <c r="AF546" s="32"/>
      <c r="AG546" s="16"/>
      <c r="AH546" s="16"/>
      <c r="AI546" s="16"/>
      <c r="AJ546" s="16"/>
      <c r="AK546" s="16"/>
      <c r="AL546" s="16"/>
      <c r="AM546" s="16"/>
      <c r="AN546" s="16"/>
      <c r="AO546" s="16"/>
      <c r="AP546" s="5"/>
      <c r="AQ546" s="31"/>
      <c r="AR546" s="31"/>
    </row>
    <row r="547" spans="1:44" x14ac:dyDescent="0.3">
      <c r="A547" s="4"/>
      <c r="B547" s="3"/>
      <c r="C547" s="3"/>
      <c r="D547" s="14"/>
      <c r="E547" s="14"/>
      <c r="F547" s="14"/>
      <c r="G547" s="14"/>
      <c r="H547" s="5"/>
      <c r="I547" s="15"/>
      <c r="J547" s="15"/>
      <c r="K547" s="3"/>
      <c r="L547" s="3"/>
      <c r="M547" s="3"/>
      <c r="N547" s="3"/>
      <c r="O547" s="17"/>
      <c r="P547" s="32"/>
      <c r="Q547" s="32"/>
      <c r="R547" s="5"/>
      <c r="S547" s="5"/>
      <c r="T547" s="16"/>
      <c r="U547" s="16"/>
      <c r="V547" s="32"/>
      <c r="W547" s="32"/>
      <c r="X547" s="16"/>
      <c r="Y547" s="32"/>
      <c r="Z547" s="32"/>
      <c r="AA547" s="5"/>
      <c r="AB547" s="5"/>
      <c r="AC547" s="16"/>
      <c r="AD547" s="16"/>
      <c r="AE547" s="32"/>
      <c r="AF547" s="32"/>
      <c r="AG547" s="16"/>
      <c r="AH547" s="16"/>
      <c r="AI547" s="16"/>
      <c r="AJ547" s="16"/>
      <c r="AK547" s="16"/>
      <c r="AL547" s="16"/>
      <c r="AM547" s="16"/>
      <c r="AN547" s="16"/>
      <c r="AO547" s="16"/>
      <c r="AP547" s="5"/>
      <c r="AQ547" s="31"/>
      <c r="AR547" s="31"/>
    </row>
    <row r="548" spans="1:44" x14ac:dyDescent="0.3">
      <c r="A548" s="4"/>
      <c r="B548" s="3"/>
      <c r="C548" s="3"/>
      <c r="D548" s="14"/>
      <c r="E548" s="14"/>
      <c r="F548" s="14"/>
      <c r="G548" s="14"/>
      <c r="H548" s="5"/>
      <c r="I548" s="15"/>
      <c r="J548" s="15"/>
      <c r="K548" s="3"/>
      <c r="L548" s="3"/>
      <c r="M548" s="3"/>
      <c r="N548" s="3"/>
      <c r="O548" s="17"/>
      <c r="P548" s="32"/>
      <c r="Q548" s="32"/>
      <c r="R548" s="5"/>
      <c r="S548" s="5"/>
      <c r="T548" s="16"/>
      <c r="U548" s="16"/>
      <c r="V548" s="32"/>
      <c r="W548" s="32"/>
      <c r="X548" s="16"/>
      <c r="Y548" s="32"/>
      <c r="Z548" s="32"/>
      <c r="AA548" s="5"/>
      <c r="AB548" s="5"/>
      <c r="AC548" s="16"/>
      <c r="AD548" s="16"/>
      <c r="AE548" s="32"/>
      <c r="AF548" s="32"/>
      <c r="AG548" s="16"/>
      <c r="AH548" s="16"/>
      <c r="AI548" s="16"/>
      <c r="AJ548" s="16"/>
      <c r="AK548" s="16"/>
      <c r="AL548" s="16"/>
      <c r="AM548" s="16"/>
      <c r="AN548" s="16"/>
      <c r="AO548" s="16"/>
      <c r="AP548" s="5"/>
      <c r="AQ548" s="31"/>
      <c r="AR548" s="31"/>
    </row>
    <row r="549" spans="1:44" x14ac:dyDescent="0.3">
      <c r="A549" s="4"/>
      <c r="B549" s="3"/>
      <c r="C549" s="3"/>
      <c r="D549" s="14"/>
      <c r="E549" s="14"/>
      <c r="F549" s="14"/>
      <c r="G549" s="14"/>
      <c r="H549" s="5"/>
      <c r="I549" s="15"/>
      <c r="J549" s="15"/>
      <c r="K549" s="3"/>
      <c r="L549" s="3"/>
      <c r="M549" s="3"/>
      <c r="N549" s="3"/>
      <c r="O549" s="17"/>
      <c r="P549" s="32"/>
      <c r="Q549" s="32"/>
      <c r="R549" s="5"/>
      <c r="S549" s="5"/>
      <c r="T549" s="16"/>
      <c r="U549" s="16"/>
      <c r="V549" s="32"/>
      <c r="W549" s="32"/>
      <c r="X549" s="16"/>
      <c r="Y549" s="32"/>
      <c r="Z549" s="32"/>
      <c r="AA549" s="5"/>
      <c r="AB549" s="5"/>
      <c r="AC549" s="16"/>
      <c r="AD549" s="16"/>
      <c r="AE549" s="32"/>
      <c r="AF549" s="32"/>
      <c r="AG549" s="16"/>
      <c r="AH549" s="16"/>
      <c r="AI549" s="16"/>
      <c r="AJ549" s="16"/>
      <c r="AK549" s="16"/>
      <c r="AL549" s="16"/>
      <c r="AM549" s="16"/>
      <c r="AN549" s="16"/>
      <c r="AO549" s="16"/>
      <c r="AP549" s="5"/>
      <c r="AQ549" s="31"/>
      <c r="AR549" s="31"/>
    </row>
    <row r="550" spans="1:44" x14ac:dyDescent="0.3">
      <c r="A550" s="4"/>
      <c r="B550" s="3"/>
      <c r="C550" s="3"/>
      <c r="D550" s="14"/>
      <c r="E550" s="14"/>
      <c r="F550" s="14"/>
      <c r="G550" s="14"/>
      <c r="H550" s="5"/>
      <c r="I550" s="15"/>
      <c r="J550" s="15"/>
      <c r="K550" s="3"/>
      <c r="L550" s="3"/>
      <c r="M550" s="3"/>
      <c r="N550" s="3"/>
      <c r="O550" s="17"/>
      <c r="P550" s="32"/>
      <c r="Q550" s="32"/>
      <c r="R550" s="5"/>
      <c r="S550" s="5"/>
      <c r="T550" s="16"/>
      <c r="U550" s="16"/>
      <c r="V550" s="32"/>
      <c r="W550" s="32"/>
      <c r="X550" s="16"/>
      <c r="Y550" s="32"/>
      <c r="Z550" s="32"/>
      <c r="AA550" s="5"/>
      <c r="AB550" s="5"/>
      <c r="AC550" s="16"/>
      <c r="AD550" s="16"/>
      <c r="AE550" s="32"/>
      <c r="AF550" s="32"/>
      <c r="AG550" s="16"/>
      <c r="AH550" s="16"/>
      <c r="AI550" s="16"/>
      <c r="AJ550" s="16"/>
      <c r="AK550" s="16"/>
      <c r="AL550" s="16"/>
      <c r="AM550" s="16"/>
      <c r="AN550" s="16"/>
      <c r="AO550" s="16"/>
      <c r="AP550" s="5"/>
      <c r="AQ550" s="31"/>
      <c r="AR550" s="31"/>
    </row>
    <row r="551" spans="1:44" x14ac:dyDescent="0.3">
      <c r="A551" s="4"/>
      <c r="B551" s="3"/>
      <c r="C551" s="3"/>
      <c r="D551" s="14"/>
      <c r="E551" s="14"/>
      <c r="F551" s="14"/>
      <c r="G551" s="14"/>
      <c r="H551" s="5"/>
      <c r="I551" s="15"/>
      <c r="J551" s="15"/>
      <c r="K551" s="3"/>
      <c r="L551" s="3"/>
      <c r="M551" s="3"/>
      <c r="N551" s="3"/>
      <c r="O551" s="17"/>
      <c r="P551" s="32"/>
      <c r="Q551" s="32"/>
      <c r="R551" s="5"/>
      <c r="S551" s="5"/>
      <c r="T551" s="16"/>
      <c r="U551" s="16"/>
      <c r="V551" s="32"/>
      <c r="W551" s="32"/>
      <c r="X551" s="16"/>
      <c r="Y551" s="32"/>
      <c r="Z551" s="32"/>
      <c r="AA551" s="5"/>
      <c r="AB551" s="5"/>
      <c r="AC551" s="16"/>
      <c r="AD551" s="16"/>
      <c r="AE551" s="32"/>
      <c r="AF551" s="32"/>
      <c r="AG551" s="16"/>
      <c r="AH551" s="16"/>
      <c r="AI551" s="16"/>
      <c r="AJ551" s="16"/>
      <c r="AK551" s="16"/>
      <c r="AL551" s="16"/>
      <c r="AM551" s="16"/>
      <c r="AN551" s="16"/>
      <c r="AO551" s="16"/>
      <c r="AP551" s="5"/>
      <c r="AQ551" s="31"/>
      <c r="AR551" s="31"/>
    </row>
    <row r="552" spans="1:44" x14ac:dyDescent="0.3">
      <c r="A552" s="4"/>
      <c r="B552" s="3"/>
      <c r="C552" s="3"/>
      <c r="D552" s="14"/>
      <c r="E552" s="14"/>
      <c r="F552" s="14"/>
      <c r="G552" s="14"/>
      <c r="H552" s="5"/>
      <c r="I552" s="15"/>
      <c r="J552" s="15"/>
      <c r="K552" s="3"/>
      <c r="L552" s="3"/>
      <c r="M552" s="3"/>
      <c r="N552" s="3"/>
      <c r="O552" s="17"/>
      <c r="P552" s="32"/>
      <c r="Q552" s="32"/>
      <c r="R552" s="5"/>
      <c r="S552" s="5"/>
      <c r="T552" s="16"/>
      <c r="U552" s="16"/>
      <c r="V552" s="32"/>
      <c r="W552" s="32"/>
      <c r="X552" s="16"/>
      <c r="Y552" s="32"/>
      <c r="Z552" s="32"/>
      <c r="AA552" s="5"/>
      <c r="AB552" s="5"/>
      <c r="AC552" s="16"/>
      <c r="AD552" s="16"/>
      <c r="AE552" s="32"/>
      <c r="AF552" s="32"/>
      <c r="AG552" s="16"/>
      <c r="AH552" s="16"/>
      <c r="AI552" s="16"/>
      <c r="AJ552" s="16"/>
      <c r="AK552" s="16"/>
      <c r="AL552" s="16"/>
      <c r="AM552" s="16"/>
      <c r="AN552" s="16"/>
      <c r="AO552" s="16"/>
      <c r="AP552" s="5"/>
      <c r="AQ552" s="31"/>
      <c r="AR552" s="31"/>
    </row>
    <row r="553" spans="1:44" x14ac:dyDescent="0.3">
      <c r="A553" s="4"/>
      <c r="B553" s="3"/>
      <c r="C553" s="3"/>
      <c r="D553" s="14"/>
      <c r="E553" s="14"/>
      <c r="F553" s="14"/>
      <c r="G553" s="14"/>
      <c r="H553" s="5"/>
      <c r="I553" s="15"/>
      <c r="J553" s="15"/>
      <c r="K553" s="3"/>
      <c r="L553" s="3"/>
      <c r="M553" s="3"/>
      <c r="N553" s="3"/>
      <c r="O553" s="17"/>
      <c r="P553" s="32"/>
      <c r="Q553" s="32"/>
      <c r="R553" s="5"/>
      <c r="S553" s="5"/>
      <c r="T553" s="16"/>
      <c r="U553" s="16"/>
      <c r="V553" s="32"/>
      <c r="W553" s="32"/>
      <c r="X553" s="16"/>
      <c r="Y553" s="32"/>
      <c r="Z553" s="32"/>
      <c r="AA553" s="5"/>
      <c r="AB553" s="5"/>
      <c r="AC553" s="16"/>
      <c r="AD553" s="16"/>
      <c r="AE553" s="32"/>
      <c r="AF553" s="32"/>
      <c r="AG553" s="16"/>
      <c r="AH553" s="16"/>
      <c r="AI553" s="16"/>
      <c r="AJ553" s="16"/>
      <c r="AK553" s="16"/>
      <c r="AL553" s="16"/>
      <c r="AM553" s="16"/>
      <c r="AN553" s="16"/>
      <c r="AO553" s="16"/>
      <c r="AP553" s="5"/>
      <c r="AQ553" s="31"/>
      <c r="AR553" s="31"/>
    </row>
    <row r="554" spans="1:44" x14ac:dyDescent="0.3">
      <c r="A554" s="4"/>
      <c r="B554" s="3"/>
      <c r="C554" s="3"/>
      <c r="D554" s="14"/>
      <c r="E554" s="14"/>
      <c r="F554" s="14"/>
      <c r="G554" s="14"/>
      <c r="H554" s="5"/>
      <c r="I554" s="15"/>
      <c r="J554" s="15"/>
      <c r="K554" s="3"/>
      <c r="L554" s="3"/>
      <c r="M554" s="3"/>
      <c r="N554" s="3"/>
      <c r="O554" s="17"/>
      <c r="P554" s="32"/>
      <c r="Q554" s="32"/>
      <c r="R554" s="5"/>
      <c r="S554" s="5"/>
      <c r="T554" s="16"/>
      <c r="U554" s="16"/>
      <c r="V554" s="32"/>
      <c r="W554" s="32"/>
      <c r="X554" s="16"/>
      <c r="Y554" s="32"/>
      <c r="Z554" s="32"/>
      <c r="AA554" s="5"/>
      <c r="AB554" s="5"/>
      <c r="AC554" s="16"/>
      <c r="AD554" s="16"/>
      <c r="AE554" s="32"/>
      <c r="AF554" s="32"/>
      <c r="AG554" s="16"/>
      <c r="AH554" s="16"/>
      <c r="AI554" s="16"/>
      <c r="AJ554" s="16"/>
      <c r="AK554" s="16"/>
      <c r="AL554" s="16"/>
      <c r="AM554" s="16"/>
      <c r="AN554" s="16"/>
      <c r="AO554" s="16"/>
      <c r="AP554" s="5"/>
      <c r="AQ554" s="31"/>
      <c r="AR554" s="31"/>
    </row>
    <row r="555" spans="1:44" x14ac:dyDescent="0.3">
      <c r="A555" s="4"/>
      <c r="B555" s="3"/>
      <c r="C555" s="3"/>
      <c r="D555" s="14"/>
      <c r="E555" s="14"/>
      <c r="F555" s="14"/>
      <c r="G555" s="14"/>
      <c r="H555" s="5"/>
      <c r="I555" s="15"/>
      <c r="J555" s="15"/>
      <c r="K555" s="3"/>
      <c r="L555" s="3"/>
      <c r="M555" s="3"/>
      <c r="N555" s="3"/>
      <c r="O555" s="17"/>
      <c r="P555" s="32"/>
      <c r="Q555" s="32"/>
      <c r="R555" s="5"/>
      <c r="S555" s="5"/>
      <c r="T555" s="16"/>
      <c r="U555" s="16"/>
      <c r="V555" s="32"/>
      <c r="W555" s="32"/>
      <c r="X555" s="16"/>
      <c r="Y555" s="32"/>
      <c r="Z555" s="32"/>
      <c r="AA555" s="5"/>
      <c r="AB555" s="5"/>
      <c r="AC555" s="16"/>
      <c r="AD555" s="16"/>
      <c r="AE555" s="32"/>
      <c r="AF555" s="32"/>
      <c r="AG555" s="16"/>
      <c r="AH555" s="16"/>
      <c r="AI555" s="16"/>
      <c r="AJ555" s="16"/>
      <c r="AK555" s="16"/>
      <c r="AL555" s="16"/>
      <c r="AM555" s="16"/>
      <c r="AN555" s="16"/>
      <c r="AO555" s="16"/>
      <c r="AP555" s="5"/>
      <c r="AQ555" s="31"/>
      <c r="AR555" s="31"/>
    </row>
    <row r="556" spans="1:44" x14ac:dyDescent="0.3">
      <c r="A556" s="4"/>
      <c r="B556" s="3"/>
      <c r="C556" s="3"/>
      <c r="D556" s="14"/>
      <c r="E556" s="14"/>
      <c r="F556" s="14"/>
      <c r="G556" s="14"/>
      <c r="H556" s="5"/>
      <c r="I556" s="15"/>
      <c r="J556" s="15"/>
      <c r="K556" s="3"/>
      <c r="L556" s="3"/>
      <c r="M556" s="3"/>
      <c r="N556" s="3"/>
      <c r="O556" s="17"/>
      <c r="P556" s="32"/>
      <c r="Q556" s="32"/>
      <c r="R556" s="5"/>
      <c r="S556" s="5"/>
      <c r="T556" s="16"/>
      <c r="U556" s="16"/>
      <c r="V556" s="32"/>
      <c r="W556" s="32"/>
      <c r="X556" s="16"/>
      <c r="Y556" s="32"/>
      <c r="Z556" s="32"/>
      <c r="AA556" s="5"/>
      <c r="AB556" s="5"/>
      <c r="AC556" s="16"/>
      <c r="AD556" s="16"/>
      <c r="AE556" s="32"/>
      <c r="AF556" s="32"/>
      <c r="AG556" s="16"/>
      <c r="AH556" s="16"/>
      <c r="AI556" s="16"/>
      <c r="AJ556" s="16"/>
      <c r="AK556" s="16"/>
      <c r="AL556" s="16"/>
      <c r="AM556" s="16"/>
      <c r="AN556" s="16"/>
      <c r="AO556" s="16"/>
      <c r="AP556" s="5"/>
      <c r="AQ556" s="31"/>
      <c r="AR556" s="31"/>
    </row>
    <row r="557" spans="1:44" x14ac:dyDescent="0.3">
      <c r="A557" s="4"/>
      <c r="B557" s="3"/>
      <c r="C557" s="3"/>
      <c r="D557" s="14"/>
      <c r="E557" s="14"/>
      <c r="F557" s="14"/>
      <c r="G557" s="14"/>
      <c r="H557" s="5"/>
      <c r="I557" s="15"/>
      <c r="J557" s="15"/>
      <c r="K557" s="3"/>
      <c r="L557" s="3"/>
      <c r="M557" s="3"/>
      <c r="N557" s="3"/>
      <c r="O557" s="17"/>
      <c r="P557" s="32"/>
      <c r="Q557" s="32"/>
      <c r="R557" s="5"/>
      <c r="S557" s="5"/>
      <c r="T557" s="16"/>
      <c r="U557" s="16"/>
      <c r="V557" s="32"/>
      <c r="W557" s="32"/>
      <c r="X557" s="16"/>
      <c r="Y557" s="32"/>
      <c r="Z557" s="32"/>
      <c r="AA557" s="5"/>
      <c r="AB557" s="5"/>
      <c r="AC557" s="16"/>
      <c r="AD557" s="16"/>
      <c r="AE557" s="32"/>
      <c r="AF557" s="32"/>
      <c r="AG557" s="16"/>
      <c r="AH557" s="16"/>
      <c r="AI557" s="16"/>
      <c r="AJ557" s="16"/>
      <c r="AK557" s="16"/>
      <c r="AL557" s="16"/>
      <c r="AM557" s="16"/>
      <c r="AN557" s="16"/>
      <c r="AO557" s="16"/>
      <c r="AP557" s="5"/>
      <c r="AQ557" s="31"/>
      <c r="AR557" s="31"/>
    </row>
    <row r="558" spans="1:44" x14ac:dyDescent="0.3">
      <c r="A558" s="4"/>
      <c r="B558" s="3"/>
      <c r="C558" s="3"/>
      <c r="D558" s="14"/>
      <c r="E558" s="14"/>
      <c r="F558" s="14"/>
      <c r="G558" s="14"/>
      <c r="H558" s="5"/>
      <c r="I558" s="15"/>
      <c r="J558" s="15"/>
      <c r="K558" s="3"/>
      <c r="L558" s="3"/>
      <c r="M558" s="3"/>
      <c r="N558" s="3"/>
      <c r="O558" s="17"/>
      <c r="P558" s="32"/>
      <c r="Q558" s="32"/>
      <c r="R558" s="5"/>
      <c r="S558" s="5"/>
      <c r="T558" s="16"/>
      <c r="U558" s="16"/>
      <c r="V558" s="32"/>
      <c r="W558" s="32"/>
      <c r="X558" s="16"/>
      <c r="Y558" s="32"/>
      <c r="Z558" s="32"/>
      <c r="AA558" s="5"/>
      <c r="AB558" s="5"/>
      <c r="AC558" s="16"/>
      <c r="AD558" s="16"/>
      <c r="AE558" s="32"/>
      <c r="AF558" s="32"/>
      <c r="AG558" s="16"/>
      <c r="AH558" s="16"/>
      <c r="AI558" s="16"/>
      <c r="AJ558" s="16"/>
      <c r="AK558" s="16"/>
      <c r="AL558" s="16"/>
      <c r="AM558" s="16"/>
      <c r="AN558" s="16"/>
      <c r="AO558" s="16"/>
      <c r="AP558" s="5"/>
      <c r="AQ558" s="31"/>
      <c r="AR558" s="31"/>
    </row>
    <row r="559" spans="1:44" x14ac:dyDescent="0.3">
      <c r="A559" s="4"/>
      <c r="B559" s="3"/>
      <c r="C559" s="3"/>
      <c r="D559" s="14"/>
      <c r="E559" s="14"/>
      <c r="F559" s="14"/>
      <c r="G559" s="14"/>
      <c r="H559" s="5"/>
      <c r="I559" s="15"/>
      <c r="J559" s="15"/>
      <c r="K559" s="3"/>
      <c r="L559" s="3"/>
      <c r="M559" s="3"/>
      <c r="N559" s="3"/>
      <c r="O559" s="17"/>
      <c r="P559" s="32"/>
      <c r="Q559" s="32"/>
      <c r="R559" s="5"/>
      <c r="S559" s="5"/>
      <c r="T559" s="16"/>
      <c r="U559" s="16"/>
      <c r="V559" s="32"/>
      <c r="W559" s="32"/>
      <c r="X559" s="16"/>
      <c r="Y559" s="32"/>
      <c r="Z559" s="32"/>
      <c r="AA559" s="5"/>
      <c r="AB559" s="5"/>
      <c r="AC559" s="16"/>
      <c r="AD559" s="16"/>
      <c r="AE559" s="32"/>
      <c r="AF559" s="32"/>
      <c r="AG559" s="16"/>
      <c r="AH559" s="16"/>
      <c r="AI559" s="16"/>
      <c r="AJ559" s="16"/>
      <c r="AK559" s="16"/>
      <c r="AL559" s="16"/>
      <c r="AM559" s="16"/>
      <c r="AN559" s="16"/>
      <c r="AO559" s="16"/>
      <c r="AP559" s="5"/>
      <c r="AQ559" s="31"/>
      <c r="AR559" s="31"/>
    </row>
    <row r="560" spans="1:44" x14ac:dyDescent="0.3">
      <c r="A560" s="4"/>
      <c r="B560" s="3"/>
      <c r="C560" s="3"/>
      <c r="D560" s="14"/>
      <c r="E560" s="14"/>
      <c r="F560" s="14"/>
      <c r="G560" s="14"/>
      <c r="H560" s="5"/>
      <c r="I560" s="15"/>
      <c r="J560" s="15"/>
      <c r="K560" s="3"/>
      <c r="L560" s="3"/>
      <c r="M560" s="3"/>
      <c r="N560" s="3"/>
      <c r="O560" s="17"/>
      <c r="P560" s="32"/>
      <c r="Q560" s="32"/>
      <c r="R560" s="5"/>
      <c r="S560" s="5"/>
      <c r="T560" s="16"/>
      <c r="U560" s="16"/>
      <c r="V560" s="32"/>
      <c r="W560" s="32"/>
      <c r="X560" s="16"/>
      <c r="Y560" s="32"/>
      <c r="Z560" s="32"/>
      <c r="AA560" s="5"/>
      <c r="AB560" s="5"/>
      <c r="AC560" s="16"/>
      <c r="AD560" s="16"/>
      <c r="AE560" s="32"/>
      <c r="AF560" s="32"/>
      <c r="AG560" s="16"/>
      <c r="AH560" s="16"/>
      <c r="AI560" s="16"/>
      <c r="AJ560" s="16"/>
      <c r="AK560" s="16"/>
      <c r="AL560" s="16"/>
      <c r="AM560" s="16"/>
      <c r="AN560" s="16"/>
      <c r="AO560" s="16"/>
      <c r="AP560" s="5"/>
      <c r="AQ560" s="31"/>
      <c r="AR560" s="31"/>
    </row>
    <row r="561" spans="1:44" x14ac:dyDescent="0.3">
      <c r="A561" s="4"/>
      <c r="B561" s="3"/>
      <c r="C561" s="3"/>
      <c r="D561" s="14"/>
      <c r="E561" s="14"/>
      <c r="F561" s="14"/>
      <c r="G561" s="14"/>
      <c r="H561" s="5"/>
      <c r="I561" s="15"/>
      <c r="J561" s="15"/>
      <c r="K561" s="3"/>
      <c r="L561" s="3"/>
      <c r="M561" s="3"/>
      <c r="N561" s="3"/>
      <c r="O561" s="17"/>
      <c r="P561" s="32"/>
      <c r="Q561" s="32"/>
      <c r="R561" s="5"/>
      <c r="S561" s="5"/>
      <c r="T561" s="16"/>
      <c r="U561" s="16"/>
      <c r="V561" s="32"/>
      <c r="W561" s="32"/>
      <c r="X561" s="16"/>
      <c r="Y561" s="32"/>
      <c r="Z561" s="32"/>
      <c r="AA561" s="5"/>
      <c r="AB561" s="5"/>
      <c r="AC561" s="16"/>
      <c r="AD561" s="16"/>
      <c r="AE561" s="32"/>
      <c r="AF561" s="32"/>
      <c r="AG561" s="16"/>
      <c r="AH561" s="16"/>
      <c r="AI561" s="16"/>
      <c r="AJ561" s="16"/>
      <c r="AK561" s="16"/>
      <c r="AL561" s="16"/>
      <c r="AM561" s="16"/>
      <c r="AN561" s="16"/>
      <c r="AO561" s="16"/>
      <c r="AP561" s="5"/>
      <c r="AQ561" s="31"/>
      <c r="AR561" s="31"/>
    </row>
    <row r="562" spans="1:44" x14ac:dyDescent="0.3">
      <c r="A562" s="4"/>
      <c r="B562" s="3"/>
      <c r="C562" s="3"/>
      <c r="D562" s="14"/>
      <c r="E562" s="14"/>
      <c r="F562" s="14"/>
      <c r="G562" s="14"/>
      <c r="H562" s="5"/>
      <c r="I562" s="15"/>
      <c r="J562" s="15"/>
      <c r="K562" s="3"/>
      <c r="L562" s="3"/>
      <c r="M562" s="3"/>
      <c r="N562" s="3"/>
      <c r="O562" s="17"/>
      <c r="P562" s="32"/>
      <c r="Q562" s="32"/>
      <c r="R562" s="5"/>
      <c r="S562" s="5"/>
      <c r="T562" s="16"/>
      <c r="U562" s="16"/>
      <c r="V562" s="32"/>
      <c r="W562" s="32"/>
      <c r="X562" s="16"/>
      <c r="Y562" s="32"/>
      <c r="Z562" s="32"/>
      <c r="AA562" s="5"/>
      <c r="AB562" s="5"/>
      <c r="AC562" s="16"/>
      <c r="AD562" s="16"/>
      <c r="AE562" s="32"/>
      <c r="AF562" s="32"/>
      <c r="AG562" s="16"/>
      <c r="AH562" s="16"/>
      <c r="AI562" s="16"/>
      <c r="AJ562" s="16"/>
      <c r="AK562" s="16"/>
      <c r="AL562" s="16"/>
      <c r="AM562" s="16"/>
      <c r="AN562" s="16"/>
      <c r="AO562" s="16"/>
      <c r="AP562" s="5"/>
      <c r="AQ562" s="31"/>
      <c r="AR562" s="31"/>
    </row>
    <row r="563" spans="1:44" x14ac:dyDescent="0.3">
      <c r="A563" s="4"/>
      <c r="B563" s="3"/>
      <c r="C563" s="3"/>
      <c r="D563" s="14"/>
      <c r="E563" s="14"/>
      <c r="F563" s="14"/>
      <c r="G563" s="14"/>
      <c r="H563" s="5"/>
      <c r="I563" s="15"/>
      <c r="J563" s="15"/>
      <c r="K563" s="3"/>
      <c r="L563" s="3"/>
      <c r="M563" s="3"/>
      <c r="N563" s="3"/>
      <c r="O563" s="17"/>
      <c r="P563" s="32"/>
      <c r="Q563" s="32"/>
      <c r="R563" s="5"/>
      <c r="S563" s="5"/>
      <c r="T563" s="16"/>
      <c r="U563" s="16"/>
      <c r="V563" s="32"/>
      <c r="W563" s="32"/>
      <c r="X563" s="16"/>
      <c r="Y563" s="32"/>
      <c r="Z563" s="32"/>
      <c r="AA563" s="5"/>
      <c r="AB563" s="5"/>
      <c r="AC563" s="16"/>
      <c r="AD563" s="16"/>
      <c r="AE563" s="32"/>
      <c r="AF563" s="32"/>
      <c r="AG563" s="16"/>
      <c r="AH563" s="16"/>
      <c r="AI563" s="16"/>
      <c r="AJ563" s="16"/>
      <c r="AK563" s="16"/>
      <c r="AL563" s="16"/>
      <c r="AM563" s="16"/>
      <c r="AN563" s="16"/>
      <c r="AO563" s="16"/>
      <c r="AP563" s="5"/>
      <c r="AQ563" s="31"/>
      <c r="AR563" s="31"/>
    </row>
    <row r="564" spans="1:44" x14ac:dyDescent="0.3">
      <c r="A564" s="4"/>
      <c r="B564" s="3"/>
      <c r="C564" s="3"/>
      <c r="D564" s="14"/>
      <c r="E564" s="14"/>
      <c r="F564" s="14"/>
      <c r="G564" s="14"/>
      <c r="H564" s="5"/>
      <c r="I564" s="15"/>
      <c r="J564" s="15"/>
      <c r="K564" s="3"/>
      <c r="L564" s="3"/>
      <c r="M564" s="3"/>
      <c r="N564" s="3"/>
      <c r="O564" s="17"/>
      <c r="P564" s="32"/>
      <c r="Q564" s="32"/>
      <c r="R564" s="5"/>
      <c r="S564" s="5"/>
      <c r="T564" s="16"/>
      <c r="U564" s="16"/>
      <c r="V564" s="32"/>
      <c r="W564" s="32"/>
      <c r="X564" s="16"/>
      <c r="Y564" s="32"/>
      <c r="Z564" s="32"/>
      <c r="AA564" s="5"/>
      <c r="AB564" s="5"/>
      <c r="AC564" s="16"/>
      <c r="AD564" s="16"/>
      <c r="AE564" s="32"/>
      <c r="AF564" s="32"/>
      <c r="AG564" s="16"/>
      <c r="AH564" s="16"/>
      <c r="AI564" s="16"/>
      <c r="AJ564" s="16"/>
      <c r="AK564" s="16"/>
      <c r="AL564" s="16"/>
      <c r="AM564" s="16"/>
      <c r="AN564" s="16"/>
      <c r="AO564" s="16"/>
      <c r="AP564" s="5"/>
      <c r="AQ564" s="31"/>
      <c r="AR564" s="31"/>
    </row>
    <row r="565" spans="1:44" x14ac:dyDescent="0.3">
      <c r="A565" s="4"/>
      <c r="B565" s="3"/>
      <c r="C565" s="3"/>
      <c r="D565" s="14"/>
      <c r="E565" s="14"/>
      <c r="F565" s="14"/>
      <c r="G565" s="14"/>
      <c r="H565" s="5"/>
      <c r="I565" s="15"/>
      <c r="J565" s="15"/>
      <c r="K565" s="3"/>
      <c r="L565" s="3"/>
      <c r="M565" s="3"/>
      <c r="N565" s="3"/>
      <c r="O565" s="17"/>
      <c r="P565" s="32"/>
      <c r="Q565" s="32"/>
      <c r="R565" s="5"/>
      <c r="S565" s="5"/>
      <c r="T565" s="16"/>
      <c r="U565" s="16"/>
      <c r="V565" s="32"/>
      <c r="W565" s="32"/>
      <c r="X565" s="16"/>
      <c r="Y565" s="32"/>
      <c r="Z565" s="32"/>
      <c r="AA565" s="5"/>
      <c r="AB565" s="5"/>
      <c r="AC565" s="16"/>
      <c r="AD565" s="16"/>
      <c r="AE565" s="32"/>
      <c r="AF565" s="32"/>
      <c r="AG565" s="16"/>
      <c r="AH565" s="16"/>
      <c r="AI565" s="16"/>
      <c r="AJ565" s="16"/>
      <c r="AK565" s="16"/>
      <c r="AL565" s="16"/>
      <c r="AM565" s="16"/>
      <c r="AN565" s="16"/>
      <c r="AO565" s="16"/>
      <c r="AP565" s="5"/>
      <c r="AQ565" s="31"/>
      <c r="AR565" s="31"/>
    </row>
    <row r="566" spans="1:44" x14ac:dyDescent="0.3">
      <c r="A566" s="4"/>
      <c r="B566" s="3"/>
      <c r="C566" s="3"/>
      <c r="D566" s="14"/>
      <c r="E566" s="14"/>
      <c r="F566" s="14"/>
      <c r="G566" s="14"/>
      <c r="H566" s="5"/>
      <c r="I566" s="15"/>
      <c r="J566" s="15"/>
      <c r="K566" s="3"/>
      <c r="L566" s="3"/>
      <c r="M566" s="3"/>
      <c r="N566" s="3"/>
      <c r="O566" s="17"/>
      <c r="P566" s="32"/>
      <c r="Q566" s="32"/>
      <c r="R566" s="5"/>
      <c r="S566" s="5"/>
      <c r="T566" s="16"/>
      <c r="U566" s="16"/>
      <c r="V566" s="32"/>
      <c r="W566" s="32"/>
      <c r="X566" s="16"/>
      <c r="Y566" s="32"/>
      <c r="Z566" s="32"/>
      <c r="AA566" s="5"/>
      <c r="AB566" s="5"/>
      <c r="AC566" s="16"/>
      <c r="AD566" s="16"/>
      <c r="AE566" s="32"/>
      <c r="AF566" s="32"/>
      <c r="AG566" s="16"/>
      <c r="AH566" s="16"/>
      <c r="AI566" s="16"/>
      <c r="AJ566" s="16"/>
      <c r="AK566" s="16"/>
      <c r="AL566" s="16"/>
      <c r="AM566" s="16"/>
      <c r="AN566" s="16"/>
      <c r="AO566" s="16"/>
      <c r="AP566" s="5"/>
      <c r="AQ566" s="31"/>
      <c r="AR566" s="31"/>
    </row>
    <row r="567" spans="1:44" x14ac:dyDescent="0.3">
      <c r="A567" s="4"/>
      <c r="B567" s="3"/>
      <c r="C567" s="3"/>
      <c r="D567" s="14"/>
      <c r="E567" s="14"/>
      <c r="F567" s="14"/>
      <c r="G567" s="14"/>
      <c r="H567" s="5"/>
      <c r="I567" s="15"/>
      <c r="J567" s="15"/>
      <c r="K567" s="3"/>
      <c r="L567" s="3"/>
      <c r="M567" s="3"/>
      <c r="N567" s="3"/>
      <c r="O567" s="17"/>
      <c r="P567" s="32"/>
      <c r="Q567" s="32"/>
      <c r="R567" s="5"/>
      <c r="S567" s="5"/>
      <c r="T567" s="16"/>
      <c r="U567" s="16"/>
      <c r="V567" s="32"/>
      <c r="W567" s="32"/>
      <c r="X567" s="16"/>
      <c r="Y567" s="32"/>
      <c r="Z567" s="32"/>
      <c r="AA567" s="5"/>
      <c r="AB567" s="5"/>
      <c r="AC567" s="16"/>
      <c r="AD567" s="16"/>
      <c r="AE567" s="32"/>
      <c r="AF567" s="32"/>
      <c r="AG567" s="16"/>
      <c r="AH567" s="16"/>
      <c r="AI567" s="16"/>
      <c r="AJ567" s="16"/>
      <c r="AK567" s="16"/>
      <c r="AL567" s="16"/>
      <c r="AM567" s="16"/>
      <c r="AN567" s="16"/>
      <c r="AO567" s="16"/>
      <c r="AP567" s="5"/>
      <c r="AQ567" s="31"/>
      <c r="AR567" s="31"/>
    </row>
    <row r="568" spans="1:44" x14ac:dyDescent="0.3">
      <c r="A568" s="4"/>
      <c r="B568" s="3"/>
      <c r="C568" s="3"/>
      <c r="D568" s="14"/>
      <c r="E568" s="14"/>
      <c r="F568" s="14"/>
      <c r="G568" s="14"/>
      <c r="H568" s="5"/>
      <c r="I568" s="15"/>
      <c r="J568" s="15"/>
      <c r="K568" s="3"/>
      <c r="L568" s="3"/>
      <c r="M568" s="3"/>
      <c r="N568" s="3"/>
      <c r="O568" s="17"/>
      <c r="P568" s="32"/>
      <c r="Q568" s="32"/>
      <c r="R568" s="5"/>
      <c r="S568" s="5"/>
      <c r="T568" s="16"/>
      <c r="U568" s="16"/>
      <c r="V568" s="32"/>
      <c r="W568" s="32"/>
      <c r="X568" s="16"/>
      <c r="Y568" s="32"/>
      <c r="Z568" s="32"/>
      <c r="AA568" s="5"/>
      <c r="AB568" s="5"/>
      <c r="AC568" s="16"/>
      <c r="AD568" s="16"/>
      <c r="AE568" s="32"/>
      <c r="AF568" s="32"/>
      <c r="AG568" s="16"/>
      <c r="AH568" s="16"/>
      <c r="AI568" s="16"/>
      <c r="AJ568" s="16"/>
      <c r="AK568" s="16"/>
      <c r="AL568" s="16"/>
      <c r="AM568" s="16"/>
      <c r="AN568" s="16"/>
      <c r="AO568" s="16"/>
      <c r="AP568" s="5"/>
      <c r="AQ568" s="31"/>
      <c r="AR568" s="31"/>
    </row>
    <row r="569" spans="1:44" x14ac:dyDescent="0.3">
      <c r="A569" s="4"/>
      <c r="B569" s="3"/>
      <c r="C569" s="3"/>
      <c r="D569" s="14"/>
      <c r="E569" s="14"/>
      <c r="F569" s="14"/>
      <c r="G569" s="14"/>
      <c r="H569" s="5"/>
      <c r="I569" s="15"/>
      <c r="J569" s="15"/>
      <c r="K569" s="3"/>
      <c r="L569" s="3"/>
      <c r="M569" s="3"/>
      <c r="N569" s="3"/>
      <c r="O569" s="17"/>
      <c r="P569" s="32"/>
      <c r="Q569" s="32"/>
      <c r="R569" s="5"/>
      <c r="S569" s="5"/>
      <c r="T569" s="16"/>
      <c r="U569" s="16"/>
      <c r="V569" s="32"/>
      <c r="W569" s="32"/>
      <c r="X569" s="16"/>
      <c r="Y569" s="32"/>
      <c r="Z569" s="32"/>
      <c r="AA569" s="5"/>
      <c r="AB569" s="5"/>
      <c r="AC569" s="16"/>
      <c r="AD569" s="16"/>
      <c r="AE569" s="32"/>
      <c r="AF569" s="32"/>
      <c r="AG569" s="16"/>
      <c r="AH569" s="16"/>
      <c r="AI569" s="16"/>
      <c r="AJ569" s="16"/>
      <c r="AK569" s="16"/>
      <c r="AL569" s="16"/>
      <c r="AM569" s="16"/>
      <c r="AN569" s="16"/>
      <c r="AO569" s="16"/>
      <c r="AP569" s="5"/>
      <c r="AQ569" s="31"/>
      <c r="AR569" s="31"/>
    </row>
    <row r="570" spans="1:44" x14ac:dyDescent="0.3">
      <c r="A570" s="4"/>
      <c r="B570" s="3"/>
      <c r="C570" s="3"/>
      <c r="D570" s="14"/>
      <c r="E570" s="14"/>
      <c r="F570" s="14"/>
      <c r="G570" s="14"/>
      <c r="H570" s="5"/>
      <c r="I570" s="15"/>
      <c r="J570" s="15"/>
      <c r="K570" s="3"/>
      <c r="L570" s="3"/>
      <c r="M570" s="3"/>
      <c r="N570" s="3"/>
      <c r="O570" s="17"/>
      <c r="P570" s="32"/>
      <c r="Q570" s="32"/>
      <c r="R570" s="5"/>
      <c r="S570" s="5"/>
      <c r="T570" s="16"/>
      <c r="U570" s="16"/>
      <c r="V570" s="32"/>
      <c r="W570" s="32"/>
      <c r="X570" s="16"/>
      <c r="Y570" s="32"/>
      <c r="Z570" s="32"/>
      <c r="AA570" s="5"/>
      <c r="AB570" s="5"/>
      <c r="AC570" s="16"/>
      <c r="AD570" s="16"/>
      <c r="AE570" s="32"/>
      <c r="AF570" s="32"/>
      <c r="AG570" s="16"/>
      <c r="AH570" s="16"/>
      <c r="AI570" s="16"/>
      <c r="AJ570" s="16"/>
      <c r="AK570" s="16"/>
      <c r="AL570" s="16"/>
      <c r="AM570" s="16"/>
      <c r="AN570" s="16"/>
      <c r="AO570" s="16"/>
      <c r="AP570" s="5"/>
      <c r="AQ570" s="31"/>
      <c r="AR570" s="31"/>
    </row>
    <row r="571" spans="1:44" x14ac:dyDescent="0.3">
      <c r="A571" s="4"/>
      <c r="B571" s="3"/>
      <c r="C571" s="3"/>
      <c r="D571" s="14"/>
      <c r="E571" s="14"/>
      <c r="F571" s="14"/>
      <c r="G571" s="14"/>
      <c r="H571" s="5"/>
      <c r="I571" s="15"/>
      <c r="J571" s="15"/>
      <c r="K571" s="3"/>
      <c r="L571" s="3"/>
      <c r="M571" s="3"/>
      <c r="N571" s="3"/>
      <c r="O571" s="17"/>
      <c r="P571" s="32"/>
      <c r="Q571" s="32"/>
      <c r="R571" s="5"/>
      <c r="S571" s="5"/>
      <c r="T571" s="16"/>
      <c r="U571" s="16"/>
      <c r="V571" s="32"/>
      <c r="W571" s="32"/>
      <c r="X571" s="16"/>
      <c r="Y571" s="32"/>
      <c r="Z571" s="32"/>
      <c r="AA571" s="5"/>
      <c r="AB571" s="5"/>
      <c r="AC571" s="16"/>
      <c r="AD571" s="16"/>
      <c r="AE571" s="32"/>
      <c r="AF571" s="32"/>
      <c r="AG571" s="16"/>
      <c r="AH571" s="16"/>
      <c r="AI571" s="16"/>
      <c r="AJ571" s="16"/>
      <c r="AK571" s="16"/>
      <c r="AL571" s="16"/>
      <c r="AM571" s="16"/>
      <c r="AN571" s="16"/>
      <c r="AO571" s="16"/>
      <c r="AP571" s="5"/>
      <c r="AQ571" s="31"/>
      <c r="AR571" s="31"/>
    </row>
    <row r="572" spans="1:44" x14ac:dyDescent="0.3">
      <c r="A572" s="4"/>
      <c r="B572" s="3"/>
      <c r="C572" s="3"/>
      <c r="D572" s="14"/>
      <c r="E572" s="14"/>
      <c r="F572" s="14"/>
      <c r="G572" s="14"/>
      <c r="H572" s="5"/>
      <c r="I572" s="15"/>
      <c r="J572" s="15"/>
      <c r="K572" s="3"/>
      <c r="L572" s="3"/>
      <c r="M572" s="3"/>
      <c r="N572" s="3"/>
      <c r="O572" s="17"/>
      <c r="P572" s="32"/>
      <c r="Q572" s="32"/>
      <c r="R572" s="5"/>
      <c r="S572" s="5"/>
      <c r="T572" s="16"/>
      <c r="U572" s="16"/>
      <c r="V572" s="32"/>
      <c r="W572" s="32"/>
      <c r="X572" s="16"/>
      <c r="Y572" s="32"/>
      <c r="Z572" s="32"/>
      <c r="AA572" s="5"/>
      <c r="AB572" s="5"/>
      <c r="AC572" s="16"/>
      <c r="AD572" s="16"/>
      <c r="AE572" s="32"/>
      <c r="AF572" s="32"/>
      <c r="AG572" s="16"/>
      <c r="AH572" s="16"/>
      <c r="AI572" s="16"/>
      <c r="AJ572" s="16"/>
      <c r="AK572" s="16"/>
      <c r="AL572" s="16"/>
      <c r="AM572" s="16"/>
      <c r="AN572" s="16"/>
      <c r="AO572" s="16"/>
      <c r="AP572" s="5"/>
      <c r="AQ572" s="31"/>
      <c r="AR572" s="31"/>
    </row>
    <row r="573" spans="1:44" x14ac:dyDescent="0.3">
      <c r="A573" s="4"/>
      <c r="B573" s="3"/>
      <c r="C573" s="3"/>
      <c r="D573" s="14"/>
      <c r="E573" s="14"/>
      <c r="F573" s="14"/>
      <c r="G573" s="14"/>
      <c r="H573" s="5"/>
      <c r="I573" s="15"/>
      <c r="J573" s="15"/>
      <c r="K573" s="3"/>
      <c r="L573" s="3"/>
      <c r="M573" s="3"/>
      <c r="N573" s="3"/>
      <c r="O573" s="17"/>
      <c r="P573" s="32"/>
      <c r="Q573" s="32"/>
      <c r="R573" s="5"/>
      <c r="S573" s="5"/>
      <c r="T573" s="16"/>
      <c r="U573" s="16"/>
      <c r="V573" s="32"/>
      <c r="W573" s="32"/>
      <c r="X573" s="16"/>
      <c r="Y573" s="32"/>
      <c r="Z573" s="32"/>
      <c r="AA573" s="5"/>
      <c r="AB573" s="5"/>
      <c r="AC573" s="16"/>
      <c r="AD573" s="16"/>
      <c r="AE573" s="32"/>
      <c r="AF573" s="32"/>
      <c r="AG573" s="16"/>
      <c r="AH573" s="16"/>
      <c r="AI573" s="16"/>
      <c r="AJ573" s="16"/>
      <c r="AK573" s="16"/>
      <c r="AL573" s="16"/>
      <c r="AM573" s="16"/>
      <c r="AN573" s="16"/>
      <c r="AO573" s="16"/>
      <c r="AP573" s="5"/>
      <c r="AQ573" s="31"/>
      <c r="AR573" s="31"/>
    </row>
    <row r="574" spans="1:44" x14ac:dyDescent="0.3">
      <c r="A574" s="4"/>
      <c r="B574" s="3"/>
      <c r="C574" s="3"/>
      <c r="D574" s="14"/>
      <c r="E574" s="14"/>
      <c r="F574" s="14"/>
      <c r="G574" s="14"/>
      <c r="H574" s="5"/>
      <c r="I574" s="15"/>
      <c r="J574" s="15"/>
      <c r="K574" s="3"/>
      <c r="L574" s="3"/>
      <c r="M574" s="3"/>
      <c r="N574" s="3"/>
      <c r="O574" s="17"/>
      <c r="P574" s="32"/>
      <c r="Q574" s="32"/>
      <c r="R574" s="5"/>
      <c r="S574" s="5"/>
      <c r="T574" s="16"/>
      <c r="U574" s="16"/>
      <c r="V574" s="32"/>
      <c r="W574" s="32"/>
      <c r="X574" s="16"/>
      <c r="Y574" s="32"/>
      <c r="Z574" s="32"/>
      <c r="AA574" s="5"/>
      <c r="AB574" s="5"/>
      <c r="AC574" s="16"/>
      <c r="AD574" s="16"/>
      <c r="AE574" s="32"/>
      <c r="AF574" s="32"/>
      <c r="AG574" s="16"/>
      <c r="AH574" s="16"/>
      <c r="AI574" s="16"/>
      <c r="AJ574" s="16"/>
      <c r="AK574" s="16"/>
      <c r="AL574" s="16"/>
      <c r="AM574" s="16"/>
      <c r="AN574" s="16"/>
      <c r="AO574" s="16"/>
      <c r="AP574" s="5"/>
      <c r="AQ574" s="31"/>
      <c r="AR574" s="31"/>
    </row>
    <row r="575" spans="1:44" x14ac:dyDescent="0.3">
      <c r="A575" s="4"/>
      <c r="B575" s="3"/>
      <c r="C575" s="3"/>
      <c r="D575" s="14"/>
      <c r="E575" s="14"/>
      <c r="F575" s="14"/>
      <c r="G575" s="14"/>
      <c r="H575" s="5"/>
      <c r="I575" s="15"/>
      <c r="J575" s="15"/>
      <c r="K575" s="3"/>
      <c r="L575" s="3"/>
      <c r="M575" s="3"/>
      <c r="N575" s="3"/>
      <c r="O575" s="17"/>
      <c r="P575" s="32"/>
      <c r="Q575" s="32"/>
      <c r="R575" s="5"/>
      <c r="S575" s="5"/>
      <c r="T575" s="16"/>
      <c r="U575" s="16"/>
      <c r="V575" s="32"/>
      <c r="W575" s="32"/>
      <c r="X575" s="16"/>
      <c r="Y575" s="32"/>
      <c r="Z575" s="32"/>
      <c r="AA575" s="5"/>
      <c r="AB575" s="5"/>
      <c r="AC575" s="16"/>
      <c r="AD575" s="16"/>
      <c r="AE575" s="32"/>
      <c r="AF575" s="32"/>
      <c r="AG575" s="16"/>
      <c r="AH575" s="16"/>
      <c r="AI575" s="16"/>
      <c r="AJ575" s="16"/>
      <c r="AK575" s="16"/>
      <c r="AL575" s="16"/>
      <c r="AM575" s="16"/>
      <c r="AN575" s="16"/>
      <c r="AO575" s="16"/>
      <c r="AP575" s="5"/>
      <c r="AQ575" s="31"/>
      <c r="AR575" s="31"/>
    </row>
    <row r="576" spans="1:44" x14ac:dyDescent="0.3">
      <c r="A576" s="4"/>
      <c r="B576" s="3"/>
      <c r="C576" s="3"/>
      <c r="D576" s="14"/>
      <c r="E576" s="14"/>
      <c r="F576" s="14"/>
      <c r="G576" s="14"/>
      <c r="H576" s="5"/>
      <c r="I576" s="15"/>
      <c r="J576" s="15"/>
      <c r="K576" s="3"/>
      <c r="L576" s="3"/>
      <c r="M576" s="3"/>
      <c r="N576" s="3"/>
      <c r="O576" s="17"/>
      <c r="P576" s="32"/>
      <c r="Q576" s="32"/>
      <c r="R576" s="5"/>
      <c r="S576" s="5"/>
      <c r="T576" s="16"/>
      <c r="U576" s="16"/>
      <c r="V576" s="32"/>
      <c r="W576" s="32"/>
      <c r="X576" s="16"/>
      <c r="Y576" s="32"/>
      <c r="Z576" s="32"/>
      <c r="AA576" s="5"/>
      <c r="AB576" s="5"/>
      <c r="AC576" s="16"/>
      <c r="AD576" s="16"/>
      <c r="AE576" s="32"/>
      <c r="AF576" s="32"/>
      <c r="AG576" s="16"/>
      <c r="AH576" s="16"/>
      <c r="AI576" s="16"/>
      <c r="AJ576" s="16"/>
      <c r="AK576" s="16"/>
      <c r="AL576" s="16"/>
      <c r="AM576" s="16"/>
      <c r="AN576" s="16"/>
      <c r="AO576" s="16"/>
      <c r="AP576" s="5"/>
      <c r="AQ576" s="31"/>
      <c r="AR576" s="31"/>
    </row>
    <row r="577" spans="1:44" x14ac:dyDescent="0.3">
      <c r="A577" s="4"/>
      <c r="B577" s="3"/>
      <c r="C577" s="3"/>
      <c r="D577" s="14"/>
      <c r="E577" s="14"/>
      <c r="F577" s="14"/>
      <c r="G577" s="14"/>
      <c r="H577" s="5"/>
      <c r="I577" s="15"/>
      <c r="J577" s="15"/>
      <c r="K577" s="3"/>
      <c r="L577" s="3"/>
      <c r="M577" s="3"/>
      <c r="N577" s="3"/>
      <c r="O577" s="17"/>
      <c r="P577" s="32"/>
      <c r="Q577" s="32"/>
      <c r="R577" s="5"/>
      <c r="S577" s="5"/>
      <c r="T577" s="16"/>
      <c r="U577" s="16"/>
      <c r="V577" s="32"/>
      <c r="W577" s="32"/>
      <c r="X577" s="16"/>
      <c r="Y577" s="32"/>
      <c r="Z577" s="32"/>
      <c r="AA577" s="5"/>
      <c r="AB577" s="5"/>
      <c r="AC577" s="16"/>
      <c r="AD577" s="16"/>
      <c r="AE577" s="32"/>
      <c r="AF577" s="32"/>
      <c r="AG577" s="16"/>
      <c r="AH577" s="16"/>
      <c r="AI577" s="16"/>
      <c r="AJ577" s="16"/>
      <c r="AK577" s="16"/>
      <c r="AL577" s="16"/>
      <c r="AM577" s="16"/>
      <c r="AN577" s="16"/>
      <c r="AO577" s="16"/>
      <c r="AP577" s="5"/>
      <c r="AQ577" s="31"/>
      <c r="AR577" s="31"/>
    </row>
    <row r="578" spans="1:44" x14ac:dyDescent="0.3">
      <c r="A578" s="4"/>
      <c r="B578" s="3"/>
      <c r="C578" s="3"/>
      <c r="D578" s="14"/>
      <c r="E578" s="14"/>
      <c r="F578" s="14"/>
      <c r="G578" s="14"/>
      <c r="H578" s="5"/>
      <c r="I578" s="15"/>
      <c r="J578" s="15"/>
      <c r="K578" s="3"/>
      <c r="L578" s="3"/>
      <c r="M578" s="3"/>
      <c r="N578" s="3"/>
      <c r="O578" s="17"/>
      <c r="P578" s="32"/>
      <c r="Q578" s="32"/>
      <c r="R578" s="5"/>
      <c r="S578" s="5"/>
      <c r="T578" s="16"/>
      <c r="U578" s="16"/>
      <c r="V578" s="32"/>
      <c r="W578" s="32"/>
      <c r="X578" s="16"/>
      <c r="Y578" s="32"/>
      <c r="Z578" s="32"/>
      <c r="AA578" s="5"/>
      <c r="AB578" s="5"/>
      <c r="AC578" s="16"/>
      <c r="AD578" s="16"/>
      <c r="AE578" s="32"/>
      <c r="AF578" s="32"/>
      <c r="AG578" s="16"/>
      <c r="AH578" s="16"/>
      <c r="AI578" s="16"/>
      <c r="AJ578" s="16"/>
      <c r="AK578" s="16"/>
      <c r="AL578" s="16"/>
      <c r="AM578" s="16"/>
      <c r="AN578" s="16"/>
      <c r="AO578" s="16"/>
      <c r="AP578" s="5"/>
      <c r="AQ578" s="31"/>
      <c r="AR578" s="31"/>
    </row>
    <row r="579" spans="1:44" x14ac:dyDescent="0.3">
      <c r="A579" s="4"/>
      <c r="B579" s="3"/>
      <c r="C579" s="3"/>
      <c r="D579" s="14"/>
      <c r="E579" s="14"/>
      <c r="F579" s="14"/>
      <c r="G579" s="14"/>
      <c r="H579" s="5"/>
      <c r="I579" s="15"/>
      <c r="J579" s="15"/>
      <c r="K579" s="3"/>
      <c r="L579" s="3"/>
      <c r="M579" s="3"/>
      <c r="N579" s="3"/>
      <c r="O579" s="17"/>
      <c r="P579" s="32"/>
      <c r="Q579" s="32"/>
      <c r="R579" s="5"/>
      <c r="S579" s="5"/>
      <c r="T579" s="16"/>
      <c r="U579" s="16"/>
      <c r="V579" s="32"/>
      <c r="W579" s="32"/>
      <c r="X579" s="16"/>
      <c r="Y579" s="32"/>
      <c r="Z579" s="32"/>
      <c r="AA579" s="5"/>
      <c r="AB579" s="5"/>
      <c r="AC579" s="16"/>
      <c r="AD579" s="16"/>
      <c r="AE579" s="32"/>
      <c r="AF579" s="32"/>
      <c r="AG579" s="16"/>
      <c r="AH579" s="16"/>
      <c r="AI579" s="16"/>
      <c r="AJ579" s="16"/>
      <c r="AK579" s="16"/>
      <c r="AL579" s="16"/>
      <c r="AM579" s="16"/>
      <c r="AN579" s="16"/>
      <c r="AO579" s="16"/>
      <c r="AP579" s="5"/>
      <c r="AQ579" s="31"/>
      <c r="AR579" s="31"/>
    </row>
    <row r="580" spans="1:44" x14ac:dyDescent="0.3">
      <c r="A580" s="4"/>
      <c r="B580" s="3"/>
      <c r="C580" s="3"/>
      <c r="D580" s="14"/>
      <c r="E580" s="14"/>
      <c r="F580" s="14"/>
      <c r="G580" s="14"/>
      <c r="H580" s="5"/>
      <c r="I580" s="15"/>
      <c r="J580" s="15"/>
      <c r="K580" s="3"/>
      <c r="L580" s="3"/>
      <c r="M580" s="3"/>
      <c r="N580" s="3"/>
      <c r="O580" s="17"/>
      <c r="P580" s="32"/>
      <c r="Q580" s="32"/>
      <c r="R580" s="5"/>
      <c r="S580" s="5"/>
      <c r="T580" s="16"/>
      <c r="U580" s="16"/>
      <c r="V580" s="32"/>
      <c r="W580" s="32"/>
      <c r="X580" s="16"/>
      <c r="Y580" s="32"/>
      <c r="Z580" s="32"/>
      <c r="AA580" s="5"/>
      <c r="AB580" s="5"/>
      <c r="AC580" s="16"/>
      <c r="AD580" s="16"/>
      <c r="AE580" s="32"/>
      <c r="AF580" s="32"/>
      <c r="AG580" s="16"/>
      <c r="AH580" s="16"/>
      <c r="AI580" s="16"/>
      <c r="AJ580" s="16"/>
      <c r="AK580" s="16"/>
      <c r="AL580" s="16"/>
      <c r="AM580" s="16"/>
      <c r="AN580" s="16"/>
      <c r="AO580" s="16"/>
      <c r="AP580" s="5"/>
      <c r="AQ580" s="31"/>
      <c r="AR580" s="31"/>
    </row>
    <row r="581" spans="1:44" x14ac:dyDescent="0.3">
      <c r="A581" s="4"/>
      <c r="B581" s="3"/>
      <c r="C581" s="3"/>
      <c r="D581" s="14"/>
      <c r="E581" s="14"/>
      <c r="F581" s="14"/>
      <c r="G581" s="14"/>
      <c r="H581" s="5"/>
      <c r="I581" s="15"/>
      <c r="J581" s="15"/>
      <c r="K581" s="3"/>
      <c r="L581" s="3"/>
      <c r="M581" s="3"/>
      <c r="N581" s="3"/>
      <c r="O581" s="17"/>
      <c r="P581" s="32"/>
      <c r="Q581" s="32"/>
      <c r="R581" s="5"/>
      <c r="S581" s="5"/>
      <c r="T581" s="16"/>
      <c r="U581" s="16"/>
      <c r="V581" s="32"/>
      <c r="W581" s="32"/>
      <c r="X581" s="16"/>
      <c r="Y581" s="32"/>
      <c r="Z581" s="32"/>
      <c r="AA581" s="5"/>
      <c r="AB581" s="5"/>
      <c r="AC581" s="16"/>
      <c r="AD581" s="16"/>
      <c r="AE581" s="32"/>
      <c r="AF581" s="32"/>
      <c r="AG581" s="16"/>
      <c r="AH581" s="16"/>
      <c r="AI581" s="16"/>
      <c r="AJ581" s="16"/>
      <c r="AK581" s="16"/>
      <c r="AL581" s="16"/>
      <c r="AM581" s="16"/>
      <c r="AN581" s="16"/>
      <c r="AO581" s="16"/>
      <c r="AP581" s="5"/>
      <c r="AQ581" s="31"/>
      <c r="AR581" s="31"/>
    </row>
    <row r="582" spans="1:44" x14ac:dyDescent="0.3">
      <c r="A582" s="4"/>
      <c r="B582" s="3"/>
      <c r="C582" s="3"/>
      <c r="D582" s="14"/>
      <c r="E582" s="14"/>
      <c r="F582" s="14"/>
      <c r="G582" s="14"/>
      <c r="H582" s="5"/>
      <c r="I582" s="15"/>
      <c r="J582" s="15"/>
      <c r="K582" s="3"/>
      <c r="L582" s="3"/>
      <c r="M582" s="3"/>
      <c r="N582" s="3"/>
      <c r="O582" s="17"/>
      <c r="P582" s="32"/>
      <c r="Q582" s="32"/>
      <c r="R582" s="5"/>
      <c r="S582" s="5"/>
      <c r="T582" s="16"/>
      <c r="U582" s="16"/>
      <c r="V582" s="32"/>
      <c r="W582" s="32"/>
      <c r="X582" s="16"/>
      <c r="Y582" s="32"/>
      <c r="Z582" s="32"/>
      <c r="AA582" s="5"/>
      <c r="AB582" s="5"/>
      <c r="AC582" s="16"/>
      <c r="AD582" s="16"/>
      <c r="AE582" s="32"/>
      <c r="AF582" s="32"/>
      <c r="AG582" s="16"/>
      <c r="AH582" s="16"/>
      <c r="AI582" s="16"/>
      <c r="AJ582" s="16"/>
      <c r="AK582" s="16"/>
      <c r="AL582" s="16"/>
      <c r="AM582" s="16"/>
      <c r="AN582" s="16"/>
      <c r="AO582" s="16"/>
      <c r="AP582" s="5"/>
      <c r="AQ582" s="31"/>
      <c r="AR582" s="31"/>
    </row>
    <row r="583" spans="1:44" x14ac:dyDescent="0.3">
      <c r="A583" s="4"/>
      <c r="B583" s="3"/>
      <c r="C583" s="3"/>
      <c r="D583" s="14"/>
      <c r="E583" s="14"/>
      <c r="F583" s="14"/>
      <c r="G583" s="14"/>
      <c r="H583" s="5"/>
      <c r="I583" s="15"/>
      <c r="J583" s="15"/>
      <c r="K583" s="3"/>
      <c r="L583" s="3"/>
      <c r="M583" s="3"/>
      <c r="N583" s="3"/>
      <c r="O583" s="17"/>
      <c r="P583" s="32"/>
      <c r="Q583" s="32"/>
      <c r="R583" s="5"/>
      <c r="S583" s="5"/>
      <c r="T583" s="16"/>
      <c r="U583" s="16"/>
      <c r="V583" s="32"/>
      <c r="W583" s="32"/>
      <c r="X583" s="16"/>
      <c r="Y583" s="32"/>
      <c r="Z583" s="32"/>
      <c r="AA583" s="5"/>
      <c r="AB583" s="5"/>
      <c r="AC583" s="16"/>
      <c r="AD583" s="16"/>
      <c r="AE583" s="32"/>
      <c r="AF583" s="32"/>
      <c r="AG583" s="16"/>
      <c r="AH583" s="16"/>
      <c r="AI583" s="16"/>
      <c r="AJ583" s="16"/>
      <c r="AK583" s="16"/>
      <c r="AL583" s="16"/>
      <c r="AM583" s="16"/>
      <c r="AN583" s="16"/>
      <c r="AO583" s="16"/>
      <c r="AP583" s="5"/>
      <c r="AQ583" s="31"/>
      <c r="AR583" s="31"/>
    </row>
    <row r="584" spans="1:44" x14ac:dyDescent="0.3">
      <c r="A584" s="4"/>
      <c r="B584" s="3"/>
      <c r="C584" s="3"/>
      <c r="D584" s="14"/>
      <c r="E584" s="14"/>
      <c r="F584" s="14"/>
      <c r="G584" s="14"/>
      <c r="H584" s="5"/>
      <c r="I584" s="15"/>
      <c r="J584" s="15"/>
      <c r="K584" s="3"/>
      <c r="L584" s="3"/>
      <c r="M584" s="3"/>
      <c r="N584" s="3"/>
      <c r="O584" s="17"/>
      <c r="P584" s="32"/>
      <c r="Q584" s="32"/>
      <c r="R584" s="5"/>
      <c r="S584" s="5"/>
      <c r="T584" s="16"/>
      <c r="U584" s="16"/>
      <c r="V584" s="32"/>
      <c r="W584" s="32"/>
      <c r="X584" s="16"/>
      <c r="Y584" s="32"/>
      <c r="Z584" s="32"/>
      <c r="AA584" s="5"/>
      <c r="AB584" s="5"/>
      <c r="AC584" s="16"/>
      <c r="AD584" s="16"/>
      <c r="AE584" s="32"/>
      <c r="AF584" s="32"/>
      <c r="AG584" s="16"/>
      <c r="AH584" s="16"/>
      <c r="AI584" s="16"/>
      <c r="AJ584" s="16"/>
      <c r="AK584" s="16"/>
      <c r="AL584" s="16"/>
      <c r="AM584" s="16"/>
      <c r="AN584" s="16"/>
      <c r="AO584" s="16"/>
      <c r="AP584" s="5"/>
      <c r="AQ584" s="31"/>
      <c r="AR584" s="31"/>
    </row>
    <row r="585" spans="1:44" x14ac:dyDescent="0.3">
      <c r="A585" s="4"/>
      <c r="B585" s="3"/>
      <c r="C585" s="3"/>
      <c r="D585" s="14"/>
      <c r="E585" s="14"/>
      <c r="F585" s="14"/>
      <c r="G585" s="14"/>
      <c r="H585" s="5"/>
      <c r="I585" s="15"/>
      <c r="J585" s="15"/>
      <c r="K585" s="3"/>
      <c r="L585" s="3"/>
      <c r="M585" s="3"/>
      <c r="N585" s="3"/>
      <c r="O585" s="17"/>
      <c r="P585" s="32"/>
      <c r="Q585" s="32"/>
      <c r="R585" s="5"/>
      <c r="S585" s="5"/>
      <c r="T585" s="16"/>
      <c r="U585" s="16"/>
      <c r="V585" s="32"/>
      <c r="W585" s="32"/>
      <c r="X585" s="16"/>
      <c r="Y585" s="32"/>
      <c r="Z585" s="32"/>
      <c r="AA585" s="5"/>
      <c r="AB585" s="5"/>
      <c r="AC585" s="16"/>
      <c r="AD585" s="16"/>
      <c r="AE585" s="32"/>
      <c r="AF585" s="32"/>
      <c r="AG585" s="16"/>
      <c r="AH585" s="16"/>
      <c r="AI585" s="16"/>
      <c r="AJ585" s="16"/>
      <c r="AK585" s="16"/>
      <c r="AL585" s="16"/>
      <c r="AM585" s="16"/>
      <c r="AN585" s="16"/>
      <c r="AO585" s="16"/>
      <c r="AP585" s="5"/>
      <c r="AQ585" s="31"/>
      <c r="AR585" s="31"/>
    </row>
    <row r="586" spans="1:44" x14ac:dyDescent="0.3">
      <c r="A586" s="4"/>
      <c r="B586" s="3"/>
      <c r="C586" s="3"/>
      <c r="D586" s="14"/>
      <c r="E586" s="14"/>
      <c r="F586" s="14"/>
      <c r="G586" s="14"/>
      <c r="H586" s="5"/>
      <c r="I586" s="15"/>
      <c r="J586" s="15"/>
      <c r="K586" s="3"/>
      <c r="L586" s="3"/>
      <c r="M586" s="3"/>
      <c r="N586" s="3"/>
      <c r="O586" s="17"/>
      <c r="P586" s="32"/>
      <c r="Q586" s="32"/>
      <c r="R586" s="5"/>
      <c r="S586" s="5"/>
      <c r="T586" s="16"/>
      <c r="U586" s="16"/>
      <c r="V586" s="32"/>
      <c r="W586" s="32"/>
      <c r="X586" s="16"/>
      <c r="Y586" s="32"/>
      <c r="Z586" s="32"/>
      <c r="AA586" s="5"/>
      <c r="AB586" s="5"/>
      <c r="AC586" s="16"/>
      <c r="AD586" s="16"/>
      <c r="AE586" s="32"/>
      <c r="AF586" s="32"/>
      <c r="AG586" s="16"/>
      <c r="AH586" s="16"/>
      <c r="AI586" s="16"/>
      <c r="AJ586" s="16"/>
      <c r="AK586" s="16"/>
      <c r="AL586" s="16"/>
      <c r="AM586" s="16"/>
      <c r="AN586" s="16"/>
      <c r="AO586" s="16"/>
      <c r="AP586" s="5"/>
      <c r="AQ586" s="31"/>
      <c r="AR586" s="31"/>
    </row>
    <row r="587" spans="1:44" x14ac:dyDescent="0.3">
      <c r="A587" s="4"/>
      <c r="B587" s="3"/>
      <c r="C587" s="3"/>
      <c r="D587" s="14"/>
      <c r="E587" s="14"/>
      <c r="F587" s="14"/>
      <c r="G587" s="14"/>
      <c r="H587" s="5"/>
      <c r="I587" s="15"/>
      <c r="J587" s="15"/>
      <c r="K587" s="3"/>
      <c r="L587" s="3"/>
      <c r="M587" s="3"/>
      <c r="N587" s="3"/>
      <c r="O587" s="17"/>
      <c r="P587" s="32"/>
      <c r="Q587" s="32"/>
      <c r="R587" s="5"/>
      <c r="S587" s="5"/>
      <c r="T587" s="16"/>
      <c r="U587" s="16"/>
      <c r="V587" s="32"/>
      <c r="W587" s="32"/>
      <c r="X587" s="16"/>
      <c r="Y587" s="32"/>
      <c r="Z587" s="32"/>
      <c r="AA587" s="5"/>
      <c r="AB587" s="5"/>
      <c r="AC587" s="16"/>
      <c r="AD587" s="16"/>
      <c r="AE587" s="32"/>
      <c r="AF587" s="32"/>
      <c r="AG587" s="16"/>
      <c r="AH587" s="16"/>
      <c r="AI587" s="16"/>
      <c r="AJ587" s="16"/>
      <c r="AK587" s="16"/>
      <c r="AL587" s="16"/>
      <c r="AM587" s="16"/>
      <c r="AN587" s="16"/>
      <c r="AO587" s="16"/>
      <c r="AP587" s="5"/>
      <c r="AQ587" s="31"/>
      <c r="AR587" s="31"/>
    </row>
    <row r="588" spans="1:44" x14ac:dyDescent="0.3">
      <c r="A588" s="4"/>
      <c r="B588" s="3"/>
      <c r="C588" s="3"/>
      <c r="D588" s="14"/>
      <c r="E588" s="14"/>
      <c r="F588" s="14"/>
      <c r="G588" s="14"/>
      <c r="H588" s="5"/>
      <c r="I588" s="15"/>
      <c r="J588" s="15"/>
      <c r="K588" s="3"/>
      <c r="L588" s="3"/>
      <c r="M588" s="3"/>
      <c r="N588" s="3"/>
      <c r="O588" s="17"/>
      <c r="P588" s="32"/>
      <c r="Q588" s="32"/>
      <c r="R588" s="5"/>
      <c r="S588" s="5"/>
      <c r="T588" s="16"/>
      <c r="U588" s="16"/>
      <c r="V588" s="32"/>
      <c r="W588" s="32"/>
      <c r="X588" s="16"/>
      <c r="Y588" s="32"/>
      <c r="Z588" s="32"/>
      <c r="AA588" s="5"/>
      <c r="AB588" s="5"/>
      <c r="AC588" s="16"/>
      <c r="AD588" s="16"/>
      <c r="AE588" s="32"/>
      <c r="AF588" s="32"/>
      <c r="AG588" s="16"/>
      <c r="AH588" s="16"/>
      <c r="AI588" s="16"/>
      <c r="AJ588" s="16"/>
      <c r="AK588" s="16"/>
      <c r="AL588" s="16"/>
      <c r="AM588" s="16"/>
      <c r="AN588" s="16"/>
      <c r="AO588" s="16"/>
      <c r="AP588" s="5"/>
      <c r="AQ588" s="31"/>
      <c r="AR588" s="31"/>
    </row>
    <row r="589" spans="1:44" x14ac:dyDescent="0.3">
      <c r="A589" s="4"/>
      <c r="B589" s="3"/>
      <c r="C589" s="3"/>
      <c r="D589" s="14"/>
      <c r="E589" s="14"/>
      <c r="F589" s="14"/>
      <c r="G589" s="14"/>
      <c r="H589" s="5"/>
      <c r="I589" s="15"/>
      <c r="J589" s="15"/>
      <c r="K589" s="3"/>
      <c r="L589" s="3"/>
      <c r="M589" s="3"/>
      <c r="N589" s="3"/>
      <c r="O589" s="17"/>
      <c r="P589" s="32"/>
      <c r="Q589" s="32"/>
      <c r="R589" s="5"/>
      <c r="S589" s="5"/>
      <c r="T589" s="16"/>
      <c r="U589" s="16"/>
      <c r="V589" s="32"/>
      <c r="W589" s="32"/>
      <c r="X589" s="16"/>
      <c r="Y589" s="32"/>
      <c r="Z589" s="32"/>
      <c r="AA589" s="5"/>
      <c r="AB589" s="5"/>
      <c r="AC589" s="16"/>
      <c r="AD589" s="16"/>
      <c r="AE589" s="32"/>
      <c r="AF589" s="32"/>
      <c r="AG589" s="16"/>
      <c r="AH589" s="16"/>
      <c r="AI589" s="16"/>
      <c r="AJ589" s="16"/>
      <c r="AK589" s="16"/>
      <c r="AL589" s="16"/>
      <c r="AM589" s="16"/>
      <c r="AN589" s="16"/>
      <c r="AO589" s="16"/>
      <c r="AP589" s="5"/>
      <c r="AQ589" s="31"/>
      <c r="AR589" s="31"/>
    </row>
    <row r="590" spans="1:44" x14ac:dyDescent="0.3">
      <c r="A590" s="4"/>
      <c r="B590" s="3"/>
      <c r="C590" s="3"/>
      <c r="D590" s="14"/>
      <c r="E590" s="14"/>
      <c r="F590" s="14"/>
      <c r="G590" s="14"/>
      <c r="H590" s="5"/>
      <c r="I590" s="15"/>
      <c r="J590" s="15"/>
      <c r="K590" s="3"/>
      <c r="L590" s="3"/>
      <c r="M590" s="3"/>
      <c r="N590" s="3"/>
      <c r="O590" s="17"/>
      <c r="P590" s="32"/>
      <c r="Q590" s="32"/>
      <c r="R590" s="5"/>
      <c r="S590" s="5"/>
      <c r="T590" s="16"/>
      <c r="U590" s="16"/>
      <c r="V590" s="32"/>
      <c r="W590" s="32"/>
      <c r="X590" s="16"/>
      <c r="Y590" s="32"/>
      <c r="Z590" s="32"/>
      <c r="AA590" s="5"/>
      <c r="AB590" s="5"/>
      <c r="AC590" s="16"/>
      <c r="AD590" s="16"/>
      <c r="AE590" s="32"/>
      <c r="AF590" s="32"/>
      <c r="AG590" s="16"/>
      <c r="AH590" s="16"/>
      <c r="AI590" s="16"/>
      <c r="AJ590" s="16"/>
      <c r="AK590" s="16"/>
      <c r="AL590" s="16"/>
      <c r="AM590" s="16"/>
      <c r="AN590" s="16"/>
      <c r="AO590" s="16"/>
      <c r="AP590" s="5"/>
      <c r="AQ590" s="31"/>
      <c r="AR590" s="31"/>
    </row>
    <row r="591" spans="1:44" x14ac:dyDescent="0.3">
      <c r="A591" s="4"/>
      <c r="B591" s="3"/>
      <c r="C591" s="3"/>
      <c r="D591" s="14"/>
      <c r="E591" s="14"/>
      <c r="F591" s="14"/>
      <c r="G591" s="14"/>
      <c r="H591" s="5"/>
      <c r="I591" s="15"/>
      <c r="J591" s="15"/>
      <c r="K591" s="3"/>
      <c r="L591" s="3"/>
      <c r="M591" s="3"/>
      <c r="N591" s="3"/>
      <c r="O591" s="17"/>
      <c r="P591" s="32"/>
      <c r="Q591" s="32"/>
      <c r="R591" s="5"/>
      <c r="S591" s="5"/>
      <c r="T591" s="16"/>
      <c r="U591" s="16"/>
      <c r="V591" s="32"/>
      <c r="W591" s="32"/>
      <c r="X591" s="16"/>
      <c r="Y591" s="32"/>
      <c r="Z591" s="32"/>
      <c r="AA591" s="5"/>
      <c r="AB591" s="5"/>
      <c r="AC591" s="16"/>
      <c r="AD591" s="16"/>
      <c r="AE591" s="32"/>
      <c r="AF591" s="32"/>
      <c r="AG591" s="16"/>
      <c r="AH591" s="16"/>
      <c r="AI591" s="16"/>
      <c r="AJ591" s="16"/>
      <c r="AK591" s="16"/>
      <c r="AL591" s="16"/>
      <c r="AM591" s="16"/>
      <c r="AN591" s="16"/>
      <c r="AO591" s="16"/>
      <c r="AP591" s="5"/>
      <c r="AQ591" s="31"/>
      <c r="AR591" s="31"/>
    </row>
    <row r="592" spans="1:44" x14ac:dyDescent="0.3">
      <c r="A592" s="4"/>
      <c r="B592" s="3"/>
      <c r="C592" s="3"/>
      <c r="D592" s="14"/>
      <c r="E592" s="14"/>
      <c r="F592" s="14"/>
      <c r="G592" s="14"/>
      <c r="H592" s="5"/>
      <c r="I592" s="15"/>
      <c r="J592" s="15"/>
      <c r="K592" s="3"/>
      <c r="L592" s="3"/>
      <c r="M592" s="3"/>
      <c r="N592" s="3"/>
      <c r="O592" s="17"/>
      <c r="P592" s="32"/>
      <c r="Q592" s="32"/>
      <c r="R592" s="5"/>
      <c r="S592" s="5"/>
      <c r="T592" s="16"/>
      <c r="U592" s="16"/>
      <c r="V592" s="32"/>
      <c r="W592" s="32"/>
      <c r="X592" s="16"/>
      <c r="Y592" s="32"/>
      <c r="Z592" s="32"/>
      <c r="AA592" s="5"/>
      <c r="AB592" s="5"/>
      <c r="AC592" s="16"/>
      <c r="AD592" s="16"/>
      <c r="AE592" s="32"/>
      <c r="AF592" s="32"/>
      <c r="AG592" s="16"/>
      <c r="AH592" s="16"/>
      <c r="AI592" s="16"/>
      <c r="AJ592" s="16"/>
      <c r="AK592" s="16"/>
      <c r="AL592" s="16"/>
      <c r="AM592" s="16"/>
      <c r="AN592" s="16"/>
      <c r="AO592" s="16"/>
      <c r="AP592" s="5"/>
      <c r="AQ592" s="31"/>
      <c r="AR592" s="31"/>
    </row>
    <row r="593" spans="1:44" x14ac:dyDescent="0.3">
      <c r="A593" s="4"/>
      <c r="B593" s="3"/>
      <c r="C593" s="3"/>
      <c r="D593" s="14"/>
      <c r="E593" s="14"/>
      <c r="F593" s="14"/>
      <c r="G593" s="14"/>
      <c r="H593" s="5"/>
      <c r="I593" s="15"/>
      <c r="J593" s="15"/>
      <c r="K593" s="3"/>
      <c r="L593" s="3"/>
      <c r="M593" s="3"/>
      <c r="N593" s="3"/>
      <c r="O593" s="17"/>
      <c r="P593" s="32"/>
      <c r="Q593" s="32"/>
      <c r="R593" s="5"/>
      <c r="S593" s="5"/>
      <c r="T593" s="16"/>
      <c r="U593" s="16"/>
      <c r="V593" s="32"/>
      <c r="W593" s="32"/>
      <c r="X593" s="16"/>
      <c r="Y593" s="32"/>
      <c r="Z593" s="32"/>
      <c r="AA593" s="5"/>
      <c r="AB593" s="5"/>
      <c r="AC593" s="16"/>
      <c r="AD593" s="16"/>
      <c r="AE593" s="32"/>
      <c r="AF593" s="32"/>
      <c r="AG593" s="16"/>
      <c r="AH593" s="16"/>
      <c r="AI593" s="16"/>
      <c r="AJ593" s="16"/>
      <c r="AK593" s="16"/>
      <c r="AL593" s="16"/>
      <c r="AM593" s="16"/>
      <c r="AN593" s="16"/>
      <c r="AO593" s="16"/>
      <c r="AP593" s="5"/>
      <c r="AQ593" s="31"/>
      <c r="AR593" s="31"/>
    </row>
    <row r="594" spans="1:44" x14ac:dyDescent="0.3">
      <c r="A594" s="4"/>
      <c r="B594" s="3"/>
      <c r="C594" s="3"/>
      <c r="D594" s="14"/>
      <c r="E594" s="14"/>
      <c r="F594" s="14"/>
      <c r="G594" s="14"/>
      <c r="H594" s="5"/>
      <c r="I594" s="15"/>
      <c r="J594" s="15"/>
      <c r="K594" s="3"/>
      <c r="L594" s="3"/>
      <c r="M594" s="3"/>
      <c r="N594" s="3"/>
      <c r="O594" s="17"/>
      <c r="P594" s="32"/>
      <c r="Q594" s="32"/>
      <c r="R594" s="5"/>
      <c r="S594" s="5"/>
      <c r="T594" s="16"/>
      <c r="U594" s="16"/>
      <c r="V594" s="32"/>
      <c r="W594" s="32"/>
      <c r="X594" s="16"/>
      <c r="Y594" s="32"/>
      <c r="Z594" s="32"/>
      <c r="AA594" s="5"/>
      <c r="AB594" s="5"/>
      <c r="AC594" s="16"/>
      <c r="AD594" s="16"/>
      <c r="AE594" s="32"/>
      <c r="AF594" s="32"/>
      <c r="AG594" s="16"/>
      <c r="AH594" s="16"/>
      <c r="AI594" s="16"/>
      <c r="AJ594" s="16"/>
      <c r="AK594" s="16"/>
      <c r="AL594" s="16"/>
      <c r="AM594" s="16"/>
      <c r="AN594" s="16"/>
      <c r="AO594" s="16"/>
      <c r="AP594" s="5"/>
      <c r="AQ594" s="31"/>
      <c r="AR594" s="31"/>
    </row>
    <row r="595" spans="1:44" x14ac:dyDescent="0.3">
      <c r="A595" s="4"/>
      <c r="B595" s="3"/>
      <c r="C595" s="3"/>
      <c r="D595" s="14"/>
      <c r="E595" s="14"/>
      <c r="F595" s="14"/>
      <c r="G595" s="14"/>
      <c r="H595" s="5"/>
      <c r="I595" s="15"/>
      <c r="J595" s="15"/>
      <c r="K595" s="3"/>
      <c r="L595" s="3"/>
      <c r="M595" s="3"/>
      <c r="N595" s="3"/>
      <c r="O595" s="17"/>
      <c r="P595" s="32"/>
      <c r="Q595" s="32"/>
      <c r="R595" s="5"/>
      <c r="S595" s="5"/>
      <c r="T595" s="16"/>
      <c r="U595" s="16"/>
      <c r="V595" s="32"/>
      <c r="W595" s="32"/>
      <c r="X595" s="16"/>
      <c r="Y595" s="32"/>
      <c r="Z595" s="32"/>
      <c r="AA595" s="5"/>
      <c r="AB595" s="5"/>
      <c r="AC595" s="16"/>
      <c r="AD595" s="16"/>
      <c r="AE595" s="32"/>
      <c r="AF595" s="32"/>
      <c r="AG595" s="16"/>
      <c r="AH595" s="16"/>
      <c r="AI595" s="16"/>
      <c r="AJ595" s="16"/>
      <c r="AK595" s="16"/>
      <c r="AL595" s="16"/>
      <c r="AM595" s="16"/>
      <c r="AN595" s="16"/>
      <c r="AO595" s="16"/>
      <c r="AP595" s="5"/>
      <c r="AQ595" s="31"/>
      <c r="AR595" s="31"/>
    </row>
    <row r="596" spans="1:44" x14ac:dyDescent="0.3">
      <c r="A596" s="4"/>
      <c r="B596" s="3"/>
      <c r="C596" s="3"/>
      <c r="D596" s="14"/>
      <c r="E596" s="14"/>
      <c r="F596" s="14"/>
      <c r="G596" s="14"/>
      <c r="H596" s="5"/>
      <c r="I596" s="15"/>
      <c r="J596" s="15"/>
      <c r="K596" s="3"/>
      <c r="L596" s="3"/>
      <c r="M596" s="3"/>
      <c r="N596" s="3"/>
      <c r="O596" s="17"/>
      <c r="P596" s="32"/>
      <c r="Q596" s="32"/>
      <c r="R596" s="5"/>
      <c r="S596" s="5"/>
      <c r="T596" s="16"/>
      <c r="U596" s="16"/>
      <c r="V596" s="32"/>
      <c r="W596" s="32"/>
      <c r="X596" s="16"/>
      <c r="Y596" s="32"/>
      <c r="Z596" s="32"/>
      <c r="AA596" s="5"/>
      <c r="AB596" s="5"/>
      <c r="AC596" s="16"/>
      <c r="AD596" s="16"/>
      <c r="AE596" s="32"/>
      <c r="AF596" s="32"/>
      <c r="AG596" s="16"/>
      <c r="AH596" s="16"/>
      <c r="AI596" s="16"/>
      <c r="AJ596" s="16"/>
      <c r="AK596" s="16"/>
      <c r="AL596" s="16"/>
      <c r="AM596" s="16"/>
      <c r="AN596" s="16"/>
      <c r="AO596" s="16"/>
      <c r="AP596" s="5"/>
      <c r="AQ596" s="31"/>
      <c r="AR596" s="31"/>
    </row>
    <row r="597" spans="1:44" x14ac:dyDescent="0.3">
      <c r="A597" s="4"/>
      <c r="B597" s="3"/>
      <c r="C597" s="3"/>
      <c r="D597" s="14"/>
      <c r="E597" s="14"/>
      <c r="F597" s="14"/>
      <c r="G597" s="14"/>
      <c r="H597" s="5"/>
      <c r="I597" s="15"/>
      <c r="J597" s="15"/>
      <c r="K597" s="3"/>
      <c r="L597" s="3"/>
      <c r="M597" s="3"/>
      <c r="N597" s="3"/>
      <c r="O597" s="17"/>
      <c r="P597" s="32"/>
      <c r="Q597" s="32"/>
      <c r="R597" s="5"/>
      <c r="S597" s="5"/>
      <c r="T597" s="16"/>
      <c r="U597" s="16"/>
      <c r="V597" s="32"/>
      <c r="W597" s="32"/>
      <c r="X597" s="16"/>
      <c r="Y597" s="32"/>
      <c r="Z597" s="32"/>
      <c r="AA597" s="5"/>
      <c r="AB597" s="5"/>
      <c r="AC597" s="16"/>
      <c r="AD597" s="16"/>
      <c r="AE597" s="32"/>
      <c r="AF597" s="32"/>
      <c r="AG597" s="16"/>
      <c r="AH597" s="16"/>
      <c r="AI597" s="16"/>
      <c r="AJ597" s="16"/>
      <c r="AK597" s="16"/>
      <c r="AL597" s="16"/>
      <c r="AM597" s="16"/>
      <c r="AN597" s="16"/>
      <c r="AO597" s="16"/>
      <c r="AP597" s="5"/>
      <c r="AQ597" s="31"/>
      <c r="AR597" s="31"/>
    </row>
    <row r="598" spans="1:44" x14ac:dyDescent="0.3">
      <c r="A598" s="4"/>
      <c r="B598" s="3"/>
      <c r="C598" s="3"/>
      <c r="D598" s="14"/>
      <c r="E598" s="14"/>
      <c r="F598" s="14"/>
      <c r="G598" s="14"/>
      <c r="H598" s="5"/>
      <c r="I598" s="15"/>
      <c r="J598" s="15"/>
      <c r="K598" s="3"/>
      <c r="L598" s="3"/>
      <c r="M598" s="3"/>
      <c r="N598" s="3"/>
      <c r="O598" s="17"/>
      <c r="P598" s="32"/>
      <c r="Q598" s="32"/>
      <c r="R598" s="5"/>
      <c r="S598" s="5"/>
      <c r="T598" s="16"/>
      <c r="U598" s="16"/>
      <c r="V598" s="32"/>
      <c r="W598" s="32"/>
      <c r="X598" s="16"/>
      <c r="Y598" s="32"/>
      <c r="Z598" s="32"/>
      <c r="AA598" s="5"/>
      <c r="AB598" s="5"/>
      <c r="AC598" s="16"/>
      <c r="AD598" s="16"/>
      <c r="AE598" s="32"/>
      <c r="AF598" s="32"/>
      <c r="AG598" s="16"/>
      <c r="AH598" s="16"/>
      <c r="AI598" s="16"/>
      <c r="AJ598" s="16"/>
      <c r="AK598" s="16"/>
      <c r="AL598" s="16"/>
      <c r="AM598" s="16"/>
      <c r="AN598" s="16"/>
      <c r="AO598" s="16"/>
      <c r="AP598" s="5"/>
      <c r="AQ598" s="31"/>
      <c r="AR598" s="31"/>
    </row>
    <row r="599" spans="1:44" x14ac:dyDescent="0.3">
      <c r="A599" s="4"/>
      <c r="B599" s="3"/>
      <c r="C599" s="3"/>
      <c r="D599" s="14"/>
      <c r="E599" s="14"/>
      <c r="F599" s="14"/>
      <c r="G599" s="14"/>
      <c r="H599" s="5"/>
      <c r="I599" s="15"/>
      <c r="J599" s="15"/>
      <c r="K599" s="3"/>
      <c r="L599" s="3"/>
      <c r="M599" s="3"/>
      <c r="N599" s="3"/>
      <c r="O599" s="17"/>
      <c r="P599" s="32"/>
      <c r="Q599" s="32"/>
      <c r="R599" s="5"/>
      <c r="S599" s="5"/>
      <c r="T599" s="16"/>
      <c r="U599" s="16"/>
      <c r="V599" s="32"/>
      <c r="W599" s="32"/>
      <c r="X599" s="16"/>
      <c r="Y599" s="32"/>
      <c r="Z599" s="32"/>
      <c r="AA599" s="5"/>
      <c r="AB599" s="5"/>
      <c r="AC599" s="16"/>
      <c r="AD599" s="16"/>
      <c r="AE599" s="32"/>
      <c r="AF599" s="32"/>
      <c r="AG599" s="16"/>
      <c r="AH599" s="16"/>
      <c r="AI599" s="16"/>
      <c r="AJ599" s="16"/>
      <c r="AK599" s="16"/>
      <c r="AL599" s="16"/>
      <c r="AM599" s="16"/>
      <c r="AN599" s="16"/>
      <c r="AO599" s="16"/>
      <c r="AP599" s="5"/>
      <c r="AQ599" s="31"/>
      <c r="AR599" s="31"/>
    </row>
    <row r="600" spans="1:44" x14ac:dyDescent="0.3">
      <c r="A600" s="4"/>
      <c r="B600" s="3"/>
      <c r="C600" s="3"/>
      <c r="D600" s="14"/>
      <c r="E600" s="14"/>
      <c r="F600" s="14"/>
      <c r="G600" s="14"/>
      <c r="H600" s="5"/>
      <c r="I600" s="15"/>
      <c r="J600" s="15"/>
      <c r="K600" s="3"/>
      <c r="L600" s="3"/>
      <c r="M600" s="3"/>
      <c r="N600" s="3"/>
      <c r="O600" s="17"/>
      <c r="P600" s="32"/>
      <c r="Q600" s="32"/>
      <c r="R600" s="5"/>
      <c r="S600" s="5"/>
      <c r="T600" s="16"/>
      <c r="U600" s="16"/>
      <c r="V600" s="32"/>
      <c r="W600" s="32"/>
      <c r="X600" s="16"/>
      <c r="Y600" s="32"/>
      <c r="Z600" s="32"/>
      <c r="AA600" s="5"/>
      <c r="AB600" s="5"/>
      <c r="AC600" s="16"/>
      <c r="AD600" s="16"/>
      <c r="AE600" s="32"/>
      <c r="AF600" s="32"/>
      <c r="AG600" s="16"/>
      <c r="AH600" s="16"/>
      <c r="AI600" s="16"/>
      <c r="AJ600" s="16"/>
      <c r="AK600" s="16"/>
      <c r="AL600" s="16"/>
      <c r="AM600" s="16"/>
      <c r="AN600" s="16"/>
      <c r="AO600" s="16"/>
      <c r="AP600" s="5"/>
      <c r="AQ600" s="31"/>
      <c r="AR600" s="31"/>
    </row>
    <row r="601" spans="1:44" x14ac:dyDescent="0.3">
      <c r="A601" s="4"/>
      <c r="B601" s="3"/>
      <c r="C601" s="3"/>
      <c r="D601" s="14"/>
      <c r="E601" s="14"/>
      <c r="F601" s="14"/>
      <c r="G601" s="14"/>
      <c r="H601" s="5"/>
      <c r="I601" s="15"/>
      <c r="J601" s="15"/>
      <c r="K601" s="3"/>
      <c r="L601" s="3"/>
      <c r="M601" s="3"/>
      <c r="N601" s="3"/>
      <c r="O601" s="17"/>
      <c r="P601" s="32"/>
      <c r="Q601" s="32"/>
      <c r="R601" s="5"/>
      <c r="S601" s="5"/>
      <c r="T601" s="16"/>
      <c r="U601" s="16"/>
      <c r="V601" s="32"/>
      <c r="W601" s="32"/>
      <c r="X601" s="16"/>
      <c r="Y601" s="32"/>
      <c r="Z601" s="32"/>
      <c r="AA601" s="5"/>
      <c r="AB601" s="5"/>
      <c r="AC601" s="16"/>
      <c r="AD601" s="16"/>
      <c r="AE601" s="32"/>
      <c r="AF601" s="32"/>
      <c r="AG601" s="16"/>
      <c r="AH601" s="16"/>
      <c r="AI601" s="16"/>
      <c r="AJ601" s="16"/>
      <c r="AK601" s="16"/>
      <c r="AL601" s="16"/>
      <c r="AM601" s="16"/>
      <c r="AN601" s="16"/>
      <c r="AO601" s="16"/>
      <c r="AP601" s="5"/>
      <c r="AQ601" s="31"/>
      <c r="AR601" s="31"/>
    </row>
    <row r="602" spans="1:44" x14ac:dyDescent="0.3">
      <c r="A602" s="4"/>
      <c r="B602" s="3"/>
      <c r="C602" s="3"/>
      <c r="D602" s="14"/>
      <c r="E602" s="14"/>
      <c r="F602" s="14"/>
      <c r="G602" s="14"/>
      <c r="H602" s="5"/>
      <c r="I602" s="15"/>
      <c r="J602" s="15"/>
      <c r="K602" s="3"/>
      <c r="L602" s="3"/>
      <c r="M602" s="3"/>
      <c r="N602" s="3"/>
      <c r="O602" s="17"/>
      <c r="P602" s="32"/>
      <c r="Q602" s="32"/>
      <c r="R602" s="5"/>
      <c r="S602" s="5"/>
      <c r="T602" s="16"/>
      <c r="U602" s="16"/>
      <c r="V602" s="32"/>
      <c r="W602" s="32"/>
      <c r="X602" s="16"/>
      <c r="Y602" s="32"/>
      <c r="Z602" s="32"/>
      <c r="AA602" s="5"/>
      <c r="AB602" s="5"/>
      <c r="AC602" s="16"/>
      <c r="AD602" s="16"/>
      <c r="AE602" s="32"/>
      <c r="AF602" s="32"/>
      <c r="AG602" s="16"/>
      <c r="AH602" s="16"/>
      <c r="AI602" s="16"/>
      <c r="AJ602" s="16"/>
      <c r="AK602" s="16"/>
      <c r="AL602" s="16"/>
      <c r="AM602" s="16"/>
      <c r="AN602" s="16"/>
      <c r="AO602" s="16"/>
      <c r="AP602" s="5"/>
      <c r="AQ602" s="31"/>
      <c r="AR602" s="31"/>
    </row>
    <row r="603" spans="1:44" x14ac:dyDescent="0.3">
      <c r="A603" s="4"/>
      <c r="B603" s="3"/>
      <c r="C603" s="3"/>
      <c r="D603" s="14"/>
      <c r="E603" s="14"/>
      <c r="F603" s="14"/>
      <c r="G603" s="14"/>
      <c r="H603" s="5"/>
      <c r="I603" s="15"/>
      <c r="J603" s="15"/>
      <c r="K603" s="3"/>
      <c r="L603" s="3"/>
      <c r="M603" s="3"/>
      <c r="N603" s="3"/>
      <c r="O603" s="17"/>
      <c r="P603" s="32"/>
      <c r="Q603" s="32"/>
      <c r="R603" s="5"/>
      <c r="S603" s="5"/>
      <c r="T603" s="16"/>
      <c r="U603" s="16"/>
      <c r="V603" s="32"/>
      <c r="W603" s="32"/>
      <c r="X603" s="16"/>
      <c r="Y603" s="32"/>
      <c r="Z603" s="32"/>
      <c r="AA603" s="5"/>
      <c r="AB603" s="5"/>
      <c r="AC603" s="16"/>
      <c r="AD603" s="16"/>
      <c r="AE603" s="32"/>
      <c r="AF603" s="32"/>
      <c r="AG603" s="16"/>
      <c r="AH603" s="16"/>
      <c r="AI603" s="16"/>
      <c r="AJ603" s="16"/>
      <c r="AK603" s="16"/>
      <c r="AL603" s="16"/>
      <c r="AM603" s="16"/>
      <c r="AN603" s="16"/>
      <c r="AO603" s="16"/>
      <c r="AP603" s="5"/>
      <c r="AQ603" s="31"/>
      <c r="AR603" s="31"/>
    </row>
    <row r="604" spans="1:44" x14ac:dyDescent="0.3">
      <c r="A604" s="4"/>
      <c r="B604" s="3"/>
      <c r="C604" s="3"/>
      <c r="D604" s="14"/>
      <c r="E604" s="14"/>
      <c r="F604" s="14"/>
      <c r="G604" s="14"/>
      <c r="H604" s="5"/>
      <c r="I604" s="15"/>
      <c r="J604" s="15"/>
      <c r="K604" s="3"/>
      <c r="L604" s="3"/>
      <c r="M604" s="3"/>
      <c r="N604" s="3"/>
      <c r="O604" s="17"/>
      <c r="P604" s="32"/>
      <c r="Q604" s="32"/>
      <c r="R604" s="5"/>
      <c r="S604" s="5"/>
      <c r="T604" s="16"/>
      <c r="U604" s="16"/>
      <c r="V604" s="32"/>
      <c r="W604" s="32"/>
      <c r="X604" s="16"/>
      <c r="Y604" s="32"/>
      <c r="Z604" s="32"/>
      <c r="AA604" s="5"/>
      <c r="AB604" s="5"/>
      <c r="AC604" s="16"/>
      <c r="AD604" s="16"/>
      <c r="AE604" s="32"/>
      <c r="AF604" s="32"/>
      <c r="AG604" s="16"/>
      <c r="AH604" s="16"/>
      <c r="AI604" s="16"/>
      <c r="AJ604" s="16"/>
      <c r="AK604" s="16"/>
      <c r="AL604" s="16"/>
      <c r="AM604" s="16"/>
      <c r="AN604" s="16"/>
      <c r="AO604" s="16"/>
      <c r="AP604" s="5"/>
      <c r="AQ604" s="31"/>
      <c r="AR604" s="31"/>
    </row>
    <row r="605" spans="1:44" x14ac:dyDescent="0.3">
      <c r="A605" s="4"/>
      <c r="B605" s="3"/>
      <c r="C605" s="3"/>
      <c r="D605" s="14"/>
      <c r="E605" s="14"/>
      <c r="F605" s="14"/>
      <c r="G605" s="14"/>
      <c r="H605" s="5"/>
      <c r="I605" s="15"/>
      <c r="J605" s="15"/>
      <c r="K605" s="3"/>
      <c r="L605" s="3"/>
      <c r="M605" s="3"/>
      <c r="N605" s="3"/>
      <c r="O605" s="17"/>
      <c r="P605" s="32"/>
      <c r="Q605" s="32"/>
      <c r="R605" s="5"/>
      <c r="S605" s="5"/>
      <c r="T605" s="16"/>
      <c r="U605" s="16"/>
      <c r="V605" s="32"/>
      <c r="W605" s="32"/>
      <c r="X605" s="16"/>
      <c r="Y605" s="32"/>
      <c r="Z605" s="32"/>
      <c r="AA605" s="5"/>
      <c r="AB605" s="5"/>
      <c r="AC605" s="16"/>
      <c r="AD605" s="16"/>
      <c r="AE605" s="32"/>
      <c r="AF605" s="32"/>
      <c r="AG605" s="16"/>
      <c r="AH605" s="16"/>
      <c r="AI605" s="16"/>
      <c r="AJ605" s="16"/>
      <c r="AK605" s="16"/>
      <c r="AL605" s="16"/>
      <c r="AM605" s="16"/>
      <c r="AN605" s="16"/>
      <c r="AO605" s="16"/>
      <c r="AP605" s="5"/>
      <c r="AQ605" s="31"/>
      <c r="AR605" s="31"/>
    </row>
    <row r="606" spans="1:44" x14ac:dyDescent="0.3">
      <c r="A606" s="4"/>
      <c r="B606" s="3"/>
      <c r="C606" s="3"/>
      <c r="D606" s="14"/>
      <c r="E606" s="14"/>
      <c r="F606" s="14"/>
      <c r="G606" s="14"/>
      <c r="H606" s="5"/>
      <c r="I606" s="15"/>
      <c r="J606" s="15"/>
      <c r="K606" s="3"/>
      <c r="L606" s="3"/>
      <c r="M606" s="3"/>
      <c r="N606" s="3"/>
      <c r="O606" s="17"/>
      <c r="P606" s="32"/>
      <c r="Q606" s="32"/>
      <c r="R606" s="5"/>
      <c r="S606" s="5"/>
      <c r="T606" s="16"/>
      <c r="U606" s="16"/>
      <c r="V606" s="32"/>
      <c r="W606" s="32"/>
      <c r="X606" s="16"/>
      <c r="Y606" s="32"/>
      <c r="Z606" s="32"/>
      <c r="AA606" s="5"/>
      <c r="AB606" s="5"/>
      <c r="AC606" s="16"/>
      <c r="AD606" s="16"/>
      <c r="AE606" s="32"/>
      <c r="AF606" s="32"/>
      <c r="AG606" s="16"/>
      <c r="AH606" s="16"/>
      <c r="AI606" s="16"/>
      <c r="AJ606" s="16"/>
      <c r="AK606" s="16"/>
      <c r="AL606" s="16"/>
      <c r="AM606" s="16"/>
      <c r="AN606" s="16"/>
      <c r="AO606" s="16"/>
      <c r="AP606" s="5"/>
      <c r="AQ606" s="31"/>
      <c r="AR606" s="31"/>
    </row>
    <row r="607" spans="1:44" x14ac:dyDescent="0.3">
      <c r="A607" s="4"/>
      <c r="B607" s="3"/>
      <c r="C607" s="3"/>
      <c r="D607" s="14"/>
      <c r="E607" s="14"/>
      <c r="F607" s="14"/>
      <c r="G607" s="14"/>
      <c r="H607" s="5"/>
      <c r="I607" s="15"/>
      <c r="J607" s="15"/>
      <c r="K607" s="3"/>
      <c r="L607" s="3"/>
      <c r="M607" s="3"/>
      <c r="N607" s="3"/>
      <c r="O607" s="17"/>
      <c r="P607" s="32"/>
      <c r="Q607" s="32"/>
      <c r="R607" s="5"/>
      <c r="S607" s="5"/>
      <c r="T607" s="16"/>
      <c r="U607" s="16"/>
      <c r="V607" s="32"/>
      <c r="W607" s="32"/>
      <c r="X607" s="16"/>
      <c r="Y607" s="32"/>
      <c r="Z607" s="32"/>
      <c r="AA607" s="5"/>
      <c r="AB607" s="5"/>
      <c r="AC607" s="16"/>
      <c r="AD607" s="16"/>
      <c r="AE607" s="32"/>
      <c r="AF607" s="32"/>
      <c r="AG607" s="16"/>
      <c r="AH607" s="16"/>
      <c r="AI607" s="16"/>
      <c r="AJ607" s="16"/>
      <c r="AK607" s="16"/>
      <c r="AL607" s="16"/>
      <c r="AM607" s="16"/>
      <c r="AN607" s="16"/>
      <c r="AO607" s="16"/>
      <c r="AP607" s="5"/>
      <c r="AQ607" s="31"/>
      <c r="AR607" s="31"/>
    </row>
    <row r="608" spans="1:44" x14ac:dyDescent="0.3">
      <c r="A608" s="4"/>
      <c r="B608" s="3"/>
      <c r="C608" s="3"/>
      <c r="D608" s="14"/>
      <c r="E608" s="14"/>
      <c r="F608" s="14"/>
      <c r="G608" s="14"/>
      <c r="H608" s="5"/>
      <c r="I608" s="15"/>
      <c r="J608" s="15"/>
      <c r="K608" s="3"/>
      <c r="L608" s="3"/>
      <c r="M608" s="3"/>
      <c r="N608" s="3"/>
      <c r="O608" s="17"/>
      <c r="P608" s="32"/>
      <c r="Q608" s="32"/>
      <c r="R608" s="5"/>
      <c r="S608" s="5"/>
      <c r="T608" s="16"/>
      <c r="U608" s="16"/>
      <c r="V608" s="32"/>
      <c r="W608" s="32"/>
      <c r="X608" s="16"/>
      <c r="Y608" s="32"/>
      <c r="Z608" s="32"/>
      <c r="AA608" s="5"/>
      <c r="AB608" s="5"/>
      <c r="AC608" s="16"/>
      <c r="AD608" s="16"/>
      <c r="AE608" s="32"/>
      <c r="AF608" s="32"/>
      <c r="AG608" s="16"/>
      <c r="AH608" s="16"/>
      <c r="AI608" s="16"/>
      <c r="AJ608" s="16"/>
      <c r="AK608" s="16"/>
      <c r="AL608" s="16"/>
      <c r="AM608" s="16"/>
      <c r="AN608" s="16"/>
      <c r="AO608" s="16"/>
      <c r="AP608" s="5"/>
      <c r="AQ608" s="31"/>
      <c r="AR608" s="31"/>
    </row>
    <row r="609" spans="1:44" x14ac:dyDescent="0.3">
      <c r="A609" s="4"/>
      <c r="B609" s="3"/>
      <c r="C609" s="3"/>
      <c r="D609" s="14"/>
      <c r="E609" s="14"/>
      <c r="F609" s="14"/>
      <c r="G609" s="14"/>
      <c r="H609" s="5"/>
      <c r="I609" s="15"/>
      <c r="J609" s="15"/>
      <c r="K609" s="3"/>
      <c r="L609" s="3"/>
      <c r="M609" s="3"/>
      <c r="N609" s="3"/>
      <c r="O609" s="17"/>
      <c r="P609" s="32"/>
      <c r="Q609" s="32"/>
      <c r="R609" s="5"/>
      <c r="S609" s="5"/>
      <c r="T609" s="16"/>
      <c r="U609" s="16"/>
      <c r="V609" s="32"/>
      <c r="W609" s="32"/>
      <c r="X609" s="16"/>
      <c r="Y609" s="32"/>
      <c r="Z609" s="32"/>
      <c r="AA609" s="5"/>
      <c r="AB609" s="5"/>
      <c r="AC609" s="16"/>
      <c r="AD609" s="16"/>
      <c r="AE609" s="32"/>
      <c r="AF609" s="32"/>
      <c r="AG609" s="16"/>
      <c r="AH609" s="16"/>
      <c r="AI609" s="16"/>
      <c r="AJ609" s="16"/>
      <c r="AK609" s="16"/>
      <c r="AL609" s="16"/>
      <c r="AM609" s="16"/>
      <c r="AN609" s="16"/>
      <c r="AO609" s="16"/>
      <c r="AP609" s="5"/>
      <c r="AQ609" s="31"/>
      <c r="AR609" s="31"/>
    </row>
    <row r="610" spans="1:44" x14ac:dyDescent="0.3">
      <c r="A610" s="4"/>
      <c r="B610" s="3"/>
      <c r="C610" s="3"/>
      <c r="D610" s="14"/>
      <c r="E610" s="14"/>
      <c r="F610" s="14"/>
      <c r="G610" s="14"/>
      <c r="H610" s="5"/>
      <c r="I610" s="15"/>
      <c r="J610" s="15"/>
      <c r="K610" s="3"/>
      <c r="L610" s="3"/>
      <c r="M610" s="3"/>
      <c r="N610" s="3"/>
      <c r="O610" s="17"/>
      <c r="P610" s="32"/>
      <c r="Q610" s="32"/>
      <c r="R610" s="5"/>
      <c r="S610" s="5"/>
      <c r="T610" s="16"/>
      <c r="U610" s="16"/>
      <c r="V610" s="32"/>
      <c r="W610" s="32"/>
      <c r="X610" s="16"/>
      <c r="Y610" s="32"/>
      <c r="Z610" s="32"/>
      <c r="AA610" s="5"/>
      <c r="AB610" s="5"/>
      <c r="AC610" s="16"/>
      <c r="AD610" s="16"/>
      <c r="AE610" s="32"/>
      <c r="AF610" s="32"/>
      <c r="AG610" s="16"/>
      <c r="AH610" s="16"/>
      <c r="AI610" s="16"/>
      <c r="AJ610" s="16"/>
      <c r="AK610" s="16"/>
      <c r="AL610" s="16"/>
      <c r="AM610" s="16"/>
      <c r="AN610" s="16"/>
      <c r="AO610" s="16"/>
      <c r="AP610" s="5"/>
      <c r="AQ610" s="31"/>
      <c r="AR610" s="31"/>
    </row>
    <row r="611" spans="1:44" x14ac:dyDescent="0.3">
      <c r="A611" s="4"/>
      <c r="B611" s="3"/>
      <c r="C611" s="3"/>
      <c r="D611" s="14"/>
      <c r="E611" s="14"/>
      <c r="F611" s="14"/>
      <c r="G611" s="14"/>
      <c r="H611" s="5"/>
      <c r="I611" s="15"/>
      <c r="J611" s="15"/>
      <c r="K611" s="3"/>
      <c r="L611" s="3"/>
      <c r="M611" s="3"/>
      <c r="N611" s="3"/>
      <c r="O611" s="17"/>
      <c r="P611" s="32"/>
      <c r="Q611" s="32"/>
      <c r="R611" s="5"/>
      <c r="S611" s="5"/>
      <c r="T611" s="16"/>
      <c r="U611" s="16"/>
      <c r="V611" s="32"/>
      <c r="W611" s="32"/>
      <c r="X611" s="16"/>
      <c r="Y611" s="32"/>
      <c r="Z611" s="32"/>
      <c r="AA611" s="5"/>
      <c r="AB611" s="5"/>
      <c r="AC611" s="16"/>
      <c r="AD611" s="16"/>
      <c r="AE611" s="32"/>
      <c r="AF611" s="32"/>
      <c r="AG611" s="16"/>
      <c r="AH611" s="16"/>
      <c r="AI611" s="16"/>
      <c r="AJ611" s="16"/>
      <c r="AK611" s="16"/>
      <c r="AL611" s="16"/>
      <c r="AM611" s="16"/>
      <c r="AN611" s="16"/>
      <c r="AO611" s="16"/>
      <c r="AP611" s="5"/>
      <c r="AQ611" s="31"/>
      <c r="AR611" s="31"/>
    </row>
    <row r="612" spans="1:44" x14ac:dyDescent="0.3">
      <c r="A612" s="4"/>
      <c r="B612" s="3"/>
      <c r="C612" s="3"/>
      <c r="D612" s="14"/>
      <c r="E612" s="14"/>
      <c r="F612" s="14"/>
      <c r="G612" s="14"/>
      <c r="H612" s="5"/>
      <c r="I612" s="15"/>
      <c r="J612" s="15"/>
      <c r="K612" s="3"/>
      <c r="L612" s="3"/>
      <c r="M612" s="3"/>
      <c r="N612" s="3"/>
      <c r="O612" s="17"/>
      <c r="P612" s="32"/>
      <c r="Q612" s="32"/>
      <c r="R612" s="5"/>
      <c r="S612" s="5"/>
      <c r="T612" s="16"/>
      <c r="U612" s="16"/>
      <c r="V612" s="32"/>
      <c r="W612" s="32"/>
      <c r="X612" s="16"/>
      <c r="Y612" s="32"/>
      <c r="Z612" s="32"/>
      <c r="AA612" s="5"/>
      <c r="AB612" s="5"/>
      <c r="AC612" s="16"/>
      <c r="AD612" s="16"/>
      <c r="AE612" s="32"/>
      <c r="AF612" s="32"/>
      <c r="AG612" s="16"/>
      <c r="AH612" s="16"/>
      <c r="AI612" s="16"/>
      <c r="AJ612" s="16"/>
      <c r="AK612" s="16"/>
      <c r="AL612" s="16"/>
      <c r="AM612" s="16"/>
      <c r="AN612" s="16"/>
      <c r="AO612" s="16"/>
      <c r="AP612" s="5"/>
      <c r="AQ612" s="31"/>
      <c r="AR612" s="31"/>
    </row>
    <row r="613" spans="1:44" x14ac:dyDescent="0.3">
      <c r="A613" s="4"/>
      <c r="B613" s="3"/>
      <c r="C613" s="3"/>
      <c r="D613" s="14"/>
      <c r="E613" s="14"/>
      <c r="F613" s="14"/>
      <c r="G613" s="14"/>
      <c r="H613" s="5"/>
      <c r="I613" s="15"/>
      <c r="J613" s="15"/>
      <c r="K613" s="3"/>
      <c r="L613" s="3"/>
      <c r="M613" s="3"/>
      <c r="N613" s="3"/>
      <c r="O613" s="17"/>
      <c r="P613" s="32"/>
      <c r="Q613" s="32"/>
      <c r="R613" s="5"/>
      <c r="S613" s="5"/>
      <c r="T613" s="16"/>
      <c r="U613" s="16"/>
      <c r="V613" s="32"/>
      <c r="W613" s="32"/>
      <c r="X613" s="16"/>
      <c r="Y613" s="32"/>
      <c r="Z613" s="32"/>
      <c r="AA613" s="5"/>
      <c r="AB613" s="5"/>
      <c r="AC613" s="16"/>
      <c r="AD613" s="16"/>
      <c r="AE613" s="32"/>
      <c r="AF613" s="32"/>
      <c r="AG613" s="16"/>
      <c r="AH613" s="16"/>
      <c r="AI613" s="16"/>
      <c r="AJ613" s="16"/>
      <c r="AK613" s="16"/>
      <c r="AL613" s="16"/>
      <c r="AM613" s="16"/>
      <c r="AN613" s="16"/>
      <c r="AO613" s="16"/>
      <c r="AP613" s="5"/>
      <c r="AQ613" s="31"/>
      <c r="AR613" s="31"/>
    </row>
    <row r="614" spans="1:44" x14ac:dyDescent="0.3">
      <c r="A614" s="4"/>
      <c r="B614" s="3"/>
      <c r="C614" s="3"/>
      <c r="D614" s="14"/>
      <c r="E614" s="14"/>
      <c r="F614" s="14"/>
      <c r="G614" s="14"/>
      <c r="H614" s="5"/>
      <c r="I614" s="15"/>
      <c r="J614" s="15"/>
      <c r="K614" s="3"/>
      <c r="L614" s="3"/>
      <c r="M614" s="3"/>
      <c r="N614" s="3"/>
      <c r="O614" s="17"/>
      <c r="P614" s="32"/>
      <c r="Q614" s="32"/>
      <c r="R614" s="5"/>
      <c r="S614" s="5"/>
      <c r="T614" s="16"/>
      <c r="U614" s="16"/>
      <c r="V614" s="32"/>
      <c r="W614" s="32"/>
      <c r="X614" s="16"/>
      <c r="Y614" s="32"/>
      <c r="Z614" s="32"/>
      <c r="AA614" s="5"/>
      <c r="AB614" s="5"/>
      <c r="AC614" s="16"/>
      <c r="AD614" s="16"/>
      <c r="AE614" s="32"/>
      <c r="AF614" s="32"/>
      <c r="AG614" s="16"/>
      <c r="AH614" s="16"/>
      <c r="AI614" s="16"/>
      <c r="AJ614" s="16"/>
      <c r="AK614" s="16"/>
      <c r="AL614" s="16"/>
      <c r="AM614" s="16"/>
      <c r="AN614" s="16"/>
      <c r="AO614" s="16"/>
      <c r="AP614" s="5"/>
      <c r="AQ614" s="31"/>
      <c r="AR614" s="31"/>
    </row>
    <row r="615" spans="1:44" x14ac:dyDescent="0.3">
      <c r="A615" s="4"/>
      <c r="B615" s="3"/>
      <c r="C615" s="3"/>
      <c r="D615" s="14"/>
      <c r="E615" s="14"/>
      <c r="F615" s="14"/>
      <c r="G615" s="14"/>
      <c r="H615" s="5"/>
      <c r="I615" s="15"/>
      <c r="J615" s="15"/>
      <c r="K615" s="3"/>
      <c r="L615" s="3"/>
      <c r="M615" s="3"/>
      <c r="N615" s="3"/>
      <c r="O615" s="17"/>
      <c r="P615" s="32"/>
      <c r="Q615" s="32"/>
      <c r="R615" s="5"/>
      <c r="S615" s="5"/>
      <c r="T615" s="16"/>
      <c r="U615" s="16"/>
      <c r="V615" s="32"/>
      <c r="W615" s="32"/>
      <c r="X615" s="16"/>
      <c r="Y615" s="32"/>
      <c r="Z615" s="32"/>
      <c r="AA615" s="5"/>
      <c r="AB615" s="5"/>
      <c r="AC615" s="16"/>
      <c r="AD615" s="16"/>
      <c r="AE615" s="32"/>
      <c r="AF615" s="32"/>
      <c r="AG615" s="16"/>
      <c r="AH615" s="16"/>
      <c r="AI615" s="16"/>
      <c r="AJ615" s="16"/>
      <c r="AK615" s="16"/>
      <c r="AL615" s="16"/>
      <c r="AM615" s="16"/>
      <c r="AN615" s="16"/>
      <c r="AO615" s="16"/>
      <c r="AP615" s="5"/>
      <c r="AQ615" s="31"/>
      <c r="AR615" s="31"/>
    </row>
    <row r="616" spans="1:44" x14ac:dyDescent="0.3">
      <c r="A616" s="4"/>
      <c r="B616" s="3"/>
      <c r="C616" s="3"/>
      <c r="D616" s="14"/>
      <c r="E616" s="14"/>
      <c r="F616" s="14"/>
      <c r="G616" s="14"/>
      <c r="H616" s="5"/>
      <c r="I616" s="15"/>
      <c r="J616" s="15"/>
      <c r="K616" s="3"/>
      <c r="L616" s="3"/>
      <c r="M616" s="3"/>
      <c r="N616" s="3"/>
      <c r="O616" s="17"/>
      <c r="P616" s="32"/>
      <c r="Q616" s="32"/>
      <c r="R616" s="5"/>
      <c r="S616" s="5"/>
      <c r="T616" s="16"/>
      <c r="U616" s="16"/>
      <c r="V616" s="32"/>
      <c r="W616" s="32"/>
      <c r="X616" s="16"/>
      <c r="Y616" s="32"/>
      <c r="Z616" s="32"/>
      <c r="AA616" s="5"/>
      <c r="AB616" s="5"/>
      <c r="AC616" s="16"/>
      <c r="AD616" s="16"/>
      <c r="AE616" s="32"/>
      <c r="AF616" s="32"/>
      <c r="AG616" s="16"/>
      <c r="AH616" s="16"/>
      <c r="AI616" s="16"/>
      <c r="AJ616" s="16"/>
      <c r="AK616" s="16"/>
      <c r="AL616" s="16"/>
      <c r="AM616" s="16"/>
      <c r="AN616" s="16"/>
      <c r="AO616" s="16"/>
      <c r="AP616" s="5"/>
      <c r="AQ616" s="31"/>
      <c r="AR616" s="31"/>
    </row>
    <row r="617" spans="1:44" x14ac:dyDescent="0.3">
      <c r="A617" s="4"/>
      <c r="B617" s="3"/>
      <c r="C617" s="3"/>
      <c r="D617" s="14"/>
      <c r="E617" s="14"/>
      <c r="F617" s="14"/>
      <c r="G617" s="14"/>
      <c r="H617" s="5"/>
      <c r="I617" s="15"/>
      <c r="J617" s="15"/>
      <c r="K617" s="3"/>
      <c r="L617" s="3"/>
      <c r="M617" s="3"/>
      <c r="N617" s="3"/>
      <c r="O617" s="17"/>
      <c r="P617" s="32"/>
      <c r="Q617" s="32"/>
      <c r="R617" s="5"/>
      <c r="S617" s="5"/>
      <c r="T617" s="16"/>
      <c r="U617" s="16"/>
      <c r="V617" s="32"/>
      <c r="W617" s="32"/>
      <c r="X617" s="16"/>
      <c r="Y617" s="32"/>
      <c r="Z617" s="32"/>
      <c r="AA617" s="5"/>
      <c r="AB617" s="5"/>
      <c r="AC617" s="16"/>
      <c r="AD617" s="16"/>
      <c r="AE617" s="32"/>
      <c r="AF617" s="32"/>
      <c r="AG617" s="16"/>
      <c r="AH617" s="16"/>
      <c r="AI617" s="16"/>
      <c r="AJ617" s="16"/>
      <c r="AK617" s="16"/>
      <c r="AL617" s="16"/>
      <c r="AM617" s="16"/>
      <c r="AN617" s="16"/>
      <c r="AO617" s="16"/>
      <c r="AP617" s="5"/>
      <c r="AQ617" s="31"/>
      <c r="AR617" s="31"/>
    </row>
    <row r="618" spans="1:44" x14ac:dyDescent="0.3">
      <c r="A618" s="4"/>
      <c r="B618" s="3"/>
      <c r="C618" s="3"/>
      <c r="D618" s="14"/>
      <c r="E618" s="14"/>
      <c r="F618" s="14"/>
      <c r="G618" s="14"/>
      <c r="H618" s="5"/>
      <c r="I618" s="15"/>
      <c r="J618" s="15"/>
      <c r="K618" s="3"/>
      <c r="L618" s="3"/>
      <c r="M618" s="3"/>
      <c r="N618" s="3"/>
      <c r="O618" s="17"/>
      <c r="P618" s="32"/>
      <c r="Q618" s="32"/>
      <c r="R618" s="5"/>
      <c r="S618" s="5"/>
      <c r="T618" s="16"/>
      <c r="U618" s="16"/>
      <c r="V618" s="32"/>
      <c r="W618" s="32"/>
      <c r="X618" s="16"/>
      <c r="Y618" s="32"/>
      <c r="Z618" s="32"/>
      <c r="AA618" s="5"/>
      <c r="AB618" s="5"/>
      <c r="AC618" s="16"/>
      <c r="AD618" s="16"/>
      <c r="AE618" s="32"/>
      <c r="AF618" s="32"/>
      <c r="AG618" s="16"/>
      <c r="AH618" s="16"/>
      <c r="AI618" s="16"/>
      <c r="AJ618" s="16"/>
      <c r="AK618" s="16"/>
      <c r="AL618" s="16"/>
      <c r="AM618" s="16"/>
      <c r="AN618" s="16"/>
      <c r="AO618" s="16"/>
      <c r="AP618" s="5"/>
      <c r="AQ618" s="31"/>
      <c r="AR618" s="31"/>
    </row>
    <row r="619" spans="1:44" x14ac:dyDescent="0.3">
      <c r="A619" s="4"/>
      <c r="B619" s="3"/>
      <c r="C619" s="3"/>
      <c r="D619" s="14"/>
      <c r="E619" s="14"/>
      <c r="F619" s="14"/>
      <c r="G619" s="14"/>
      <c r="H619" s="5"/>
      <c r="I619" s="15"/>
      <c r="J619" s="15"/>
      <c r="K619" s="3"/>
      <c r="L619" s="3"/>
      <c r="M619" s="3"/>
      <c r="N619" s="3"/>
      <c r="O619" s="17"/>
      <c r="P619" s="32"/>
      <c r="Q619" s="32"/>
      <c r="R619" s="5"/>
      <c r="S619" s="5"/>
      <c r="T619" s="16"/>
      <c r="U619" s="16"/>
      <c r="V619" s="32"/>
      <c r="W619" s="32"/>
      <c r="X619" s="16"/>
      <c r="Y619" s="32"/>
      <c r="Z619" s="32"/>
      <c r="AA619" s="5"/>
      <c r="AB619" s="5"/>
      <c r="AC619" s="16"/>
      <c r="AD619" s="16"/>
      <c r="AE619" s="32"/>
      <c r="AF619" s="32"/>
      <c r="AG619" s="16"/>
      <c r="AH619" s="16"/>
      <c r="AI619" s="16"/>
      <c r="AJ619" s="16"/>
      <c r="AK619" s="16"/>
      <c r="AL619" s="16"/>
      <c r="AM619" s="16"/>
      <c r="AN619" s="16"/>
      <c r="AO619" s="16"/>
      <c r="AP619" s="5"/>
      <c r="AQ619" s="31"/>
      <c r="AR619" s="31"/>
    </row>
    <row r="620" spans="1:44" x14ac:dyDescent="0.3">
      <c r="A620" s="4"/>
      <c r="B620" s="3"/>
      <c r="C620" s="3"/>
      <c r="D620" s="14"/>
      <c r="E620" s="14"/>
      <c r="F620" s="14"/>
      <c r="G620" s="14"/>
      <c r="H620" s="5"/>
      <c r="I620" s="15"/>
      <c r="J620" s="15"/>
      <c r="K620" s="3"/>
      <c r="L620" s="3"/>
      <c r="M620" s="3"/>
      <c r="N620" s="3"/>
      <c r="O620" s="17"/>
      <c r="P620" s="32"/>
      <c r="Q620" s="32"/>
      <c r="R620" s="5"/>
      <c r="S620" s="5"/>
      <c r="T620" s="16"/>
      <c r="U620" s="16"/>
      <c r="V620" s="32"/>
      <c r="W620" s="32"/>
      <c r="X620" s="16"/>
      <c r="Y620" s="32"/>
      <c r="Z620" s="32"/>
      <c r="AA620" s="5"/>
      <c r="AB620" s="5"/>
      <c r="AC620" s="16"/>
      <c r="AD620" s="16"/>
      <c r="AE620" s="32"/>
      <c r="AF620" s="32"/>
      <c r="AG620" s="16"/>
      <c r="AH620" s="16"/>
      <c r="AI620" s="16"/>
      <c r="AJ620" s="16"/>
      <c r="AK620" s="16"/>
      <c r="AL620" s="16"/>
      <c r="AM620" s="16"/>
      <c r="AN620" s="16"/>
      <c r="AO620" s="16"/>
      <c r="AP620" s="5"/>
      <c r="AQ620" s="31"/>
      <c r="AR620" s="31"/>
    </row>
    <row r="621" spans="1:44" x14ac:dyDescent="0.3">
      <c r="A621" s="4"/>
      <c r="B621" s="3"/>
      <c r="C621" s="3"/>
      <c r="D621" s="14"/>
      <c r="E621" s="14"/>
      <c r="F621" s="14"/>
      <c r="G621" s="14"/>
      <c r="H621" s="5"/>
      <c r="I621" s="15"/>
      <c r="J621" s="15"/>
      <c r="K621" s="3"/>
      <c r="L621" s="3"/>
      <c r="M621" s="3"/>
      <c r="N621" s="3"/>
      <c r="O621" s="17"/>
      <c r="P621" s="32"/>
      <c r="Q621" s="32"/>
      <c r="R621" s="5"/>
      <c r="S621" s="5"/>
      <c r="T621" s="16"/>
      <c r="U621" s="16"/>
      <c r="V621" s="32"/>
      <c r="W621" s="32"/>
      <c r="X621" s="16"/>
      <c r="Y621" s="32"/>
      <c r="Z621" s="32"/>
      <c r="AA621" s="5"/>
      <c r="AB621" s="5"/>
      <c r="AC621" s="16"/>
      <c r="AD621" s="16"/>
      <c r="AE621" s="32"/>
      <c r="AF621" s="32"/>
      <c r="AG621" s="16"/>
      <c r="AH621" s="16"/>
      <c r="AI621" s="16"/>
      <c r="AJ621" s="16"/>
      <c r="AK621" s="16"/>
      <c r="AL621" s="16"/>
      <c r="AM621" s="16"/>
      <c r="AN621" s="16"/>
      <c r="AO621" s="16"/>
      <c r="AP621" s="5"/>
      <c r="AQ621" s="31"/>
      <c r="AR621" s="31"/>
    </row>
    <row r="622" spans="1:44" x14ac:dyDescent="0.3">
      <c r="A622" s="4"/>
      <c r="B622" s="3"/>
      <c r="C622" s="3"/>
      <c r="D622" s="14"/>
      <c r="E622" s="14"/>
      <c r="F622" s="14"/>
      <c r="G622" s="14"/>
      <c r="H622" s="5"/>
      <c r="I622" s="15"/>
      <c r="J622" s="15"/>
      <c r="K622" s="3"/>
      <c r="L622" s="3"/>
      <c r="M622" s="3"/>
      <c r="N622" s="3"/>
      <c r="O622" s="17"/>
      <c r="P622" s="32"/>
      <c r="Q622" s="32"/>
      <c r="R622" s="5"/>
      <c r="S622" s="5"/>
      <c r="T622" s="16"/>
      <c r="U622" s="16"/>
      <c r="V622" s="32"/>
      <c r="W622" s="32"/>
      <c r="X622" s="16"/>
      <c r="Y622" s="32"/>
      <c r="Z622" s="32"/>
      <c r="AA622" s="5"/>
      <c r="AB622" s="5"/>
      <c r="AC622" s="16"/>
      <c r="AD622" s="16"/>
      <c r="AE622" s="32"/>
      <c r="AF622" s="32"/>
      <c r="AG622" s="16"/>
      <c r="AH622" s="16"/>
      <c r="AI622" s="16"/>
      <c r="AJ622" s="16"/>
      <c r="AK622" s="16"/>
      <c r="AL622" s="16"/>
      <c r="AM622" s="16"/>
      <c r="AN622" s="16"/>
      <c r="AO622" s="16"/>
      <c r="AP622" s="5"/>
      <c r="AQ622" s="31"/>
      <c r="AR622" s="31"/>
    </row>
    <row r="623" spans="1:44" x14ac:dyDescent="0.3">
      <c r="A623" s="4"/>
      <c r="B623" s="3"/>
      <c r="C623" s="3"/>
      <c r="D623" s="14"/>
      <c r="E623" s="14"/>
      <c r="F623" s="14"/>
      <c r="G623" s="14"/>
      <c r="H623" s="5"/>
      <c r="I623" s="15"/>
      <c r="J623" s="15"/>
      <c r="K623" s="3"/>
      <c r="L623" s="3"/>
      <c r="M623" s="3"/>
      <c r="N623" s="3"/>
      <c r="O623" s="17"/>
      <c r="P623" s="32"/>
      <c r="Q623" s="32"/>
      <c r="R623" s="5"/>
      <c r="S623" s="5"/>
      <c r="T623" s="16"/>
      <c r="U623" s="16"/>
      <c r="V623" s="32"/>
      <c r="W623" s="32"/>
      <c r="X623" s="16"/>
      <c r="Y623" s="32"/>
      <c r="Z623" s="32"/>
      <c r="AA623" s="5"/>
      <c r="AB623" s="5"/>
      <c r="AC623" s="16"/>
      <c r="AD623" s="16"/>
      <c r="AE623" s="32"/>
      <c r="AF623" s="32"/>
      <c r="AG623" s="16"/>
      <c r="AH623" s="16"/>
      <c r="AI623" s="16"/>
      <c r="AJ623" s="16"/>
      <c r="AK623" s="16"/>
      <c r="AL623" s="16"/>
      <c r="AM623" s="16"/>
      <c r="AN623" s="16"/>
      <c r="AO623" s="16"/>
      <c r="AP623" s="5"/>
      <c r="AQ623" s="31"/>
      <c r="AR623" s="31"/>
    </row>
    <row r="624" spans="1:44" x14ac:dyDescent="0.3">
      <c r="A624" s="4"/>
      <c r="B624" s="3"/>
      <c r="C624" s="3"/>
      <c r="D624" s="14"/>
      <c r="E624" s="14"/>
      <c r="F624" s="14"/>
      <c r="G624" s="14"/>
      <c r="H624" s="5"/>
      <c r="I624" s="15"/>
      <c r="J624" s="15"/>
      <c r="K624" s="3"/>
      <c r="L624" s="3"/>
      <c r="M624" s="3"/>
      <c r="N624" s="3"/>
      <c r="O624" s="17"/>
      <c r="P624" s="32"/>
      <c r="Q624" s="32"/>
      <c r="R624" s="5"/>
      <c r="S624" s="5"/>
      <c r="T624" s="16"/>
      <c r="U624" s="16"/>
      <c r="V624" s="32"/>
      <c r="W624" s="32"/>
      <c r="X624" s="16"/>
      <c r="Y624" s="32"/>
      <c r="Z624" s="32"/>
      <c r="AA624" s="5"/>
      <c r="AB624" s="5"/>
      <c r="AC624" s="16"/>
      <c r="AD624" s="16"/>
      <c r="AE624" s="32"/>
      <c r="AF624" s="32"/>
      <c r="AG624" s="16"/>
      <c r="AH624" s="16"/>
      <c r="AI624" s="16"/>
      <c r="AJ624" s="16"/>
      <c r="AK624" s="16"/>
      <c r="AL624" s="16"/>
      <c r="AM624" s="16"/>
      <c r="AN624" s="16"/>
      <c r="AO624" s="16"/>
      <c r="AP624" s="5"/>
      <c r="AQ624" s="31"/>
      <c r="AR624" s="31"/>
    </row>
    <row r="625" spans="1:44" x14ac:dyDescent="0.3">
      <c r="A625" s="4"/>
      <c r="B625" s="3"/>
      <c r="C625" s="3"/>
      <c r="D625" s="14"/>
      <c r="E625" s="14"/>
      <c r="F625" s="14"/>
      <c r="G625" s="14"/>
      <c r="H625" s="5"/>
      <c r="I625" s="15"/>
      <c r="J625" s="15"/>
      <c r="K625" s="3"/>
      <c r="L625" s="3"/>
      <c r="M625" s="3"/>
      <c r="N625" s="3"/>
      <c r="O625" s="17"/>
      <c r="P625" s="32"/>
      <c r="Q625" s="32"/>
      <c r="R625" s="5"/>
      <c r="S625" s="5"/>
      <c r="T625" s="16"/>
      <c r="U625" s="16"/>
      <c r="V625" s="32"/>
      <c r="W625" s="32"/>
      <c r="X625" s="16"/>
      <c r="Y625" s="32"/>
      <c r="Z625" s="32"/>
      <c r="AA625" s="5"/>
      <c r="AB625" s="5"/>
      <c r="AC625" s="16"/>
      <c r="AD625" s="16"/>
      <c r="AE625" s="32"/>
      <c r="AF625" s="32"/>
      <c r="AG625" s="16"/>
      <c r="AH625" s="16"/>
      <c r="AI625" s="16"/>
      <c r="AJ625" s="16"/>
      <c r="AK625" s="16"/>
      <c r="AL625" s="16"/>
      <c r="AM625" s="16"/>
      <c r="AN625" s="16"/>
      <c r="AO625" s="16"/>
      <c r="AP625" s="5"/>
      <c r="AQ625" s="31"/>
      <c r="AR625" s="31"/>
    </row>
    <row r="626" spans="1:44" x14ac:dyDescent="0.3">
      <c r="A626" s="4"/>
      <c r="B626" s="3"/>
      <c r="C626" s="3"/>
      <c r="D626" s="14"/>
      <c r="E626" s="14"/>
      <c r="F626" s="14"/>
      <c r="G626" s="14"/>
      <c r="H626" s="5"/>
      <c r="I626" s="15"/>
      <c r="J626" s="15"/>
      <c r="K626" s="3"/>
      <c r="L626" s="3"/>
      <c r="M626" s="3"/>
      <c r="N626" s="3"/>
      <c r="O626" s="17"/>
      <c r="P626" s="32"/>
      <c r="Q626" s="32"/>
      <c r="R626" s="5"/>
      <c r="S626" s="5"/>
      <c r="T626" s="16"/>
      <c r="U626" s="16"/>
      <c r="V626" s="32"/>
      <c r="W626" s="32"/>
      <c r="X626" s="16"/>
      <c r="Y626" s="32"/>
      <c r="Z626" s="32"/>
      <c r="AA626" s="5"/>
      <c r="AB626" s="5"/>
      <c r="AC626" s="16"/>
      <c r="AD626" s="16"/>
      <c r="AE626" s="32"/>
      <c r="AF626" s="32"/>
      <c r="AG626" s="16"/>
      <c r="AH626" s="16"/>
      <c r="AI626" s="16"/>
      <c r="AJ626" s="16"/>
      <c r="AK626" s="16"/>
      <c r="AL626" s="16"/>
      <c r="AM626" s="16"/>
      <c r="AN626" s="16"/>
      <c r="AO626" s="16"/>
      <c r="AP626" s="5"/>
      <c r="AQ626" s="31"/>
      <c r="AR626" s="31"/>
    </row>
    <row r="627" spans="1:44" x14ac:dyDescent="0.3">
      <c r="A627" s="4"/>
      <c r="B627" s="3"/>
      <c r="C627" s="3"/>
      <c r="D627" s="14"/>
      <c r="E627" s="14"/>
      <c r="F627" s="14"/>
      <c r="G627" s="14"/>
      <c r="H627" s="5"/>
      <c r="I627" s="15"/>
      <c r="J627" s="15"/>
      <c r="K627" s="3"/>
      <c r="L627" s="3"/>
      <c r="M627" s="3"/>
      <c r="N627" s="3"/>
      <c r="O627" s="17"/>
      <c r="P627" s="32"/>
      <c r="Q627" s="32"/>
      <c r="R627" s="5"/>
      <c r="S627" s="5"/>
      <c r="T627" s="16"/>
      <c r="U627" s="16"/>
      <c r="V627" s="32"/>
      <c r="W627" s="32"/>
      <c r="X627" s="16"/>
      <c r="Y627" s="32"/>
      <c r="Z627" s="32"/>
      <c r="AA627" s="5"/>
      <c r="AB627" s="5"/>
      <c r="AC627" s="16"/>
      <c r="AD627" s="16"/>
      <c r="AE627" s="32"/>
      <c r="AF627" s="32"/>
      <c r="AG627" s="16"/>
      <c r="AH627" s="16"/>
      <c r="AI627" s="16"/>
      <c r="AJ627" s="16"/>
      <c r="AK627" s="16"/>
      <c r="AL627" s="16"/>
      <c r="AM627" s="16"/>
      <c r="AN627" s="16"/>
      <c r="AO627" s="16"/>
      <c r="AP627" s="5"/>
      <c r="AQ627" s="31"/>
      <c r="AR627" s="31"/>
    </row>
    <row r="628" spans="1:44" x14ac:dyDescent="0.3">
      <c r="A628" s="4"/>
      <c r="B628" s="3"/>
      <c r="C628" s="3"/>
      <c r="D628" s="14"/>
      <c r="E628" s="14"/>
      <c r="F628" s="14"/>
      <c r="G628" s="14"/>
      <c r="H628" s="5"/>
      <c r="I628" s="15"/>
      <c r="J628" s="15"/>
      <c r="K628" s="3"/>
      <c r="L628" s="3"/>
      <c r="M628" s="3"/>
      <c r="N628" s="3"/>
      <c r="O628" s="17"/>
      <c r="P628" s="32"/>
      <c r="Q628" s="32"/>
      <c r="R628" s="5"/>
      <c r="S628" s="5"/>
      <c r="T628" s="16"/>
      <c r="U628" s="16"/>
      <c r="V628" s="32"/>
      <c r="W628" s="32"/>
      <c r="X628" s="16"/>
      <c r="Y628" s="32"/>
      <c r="Z628" s="32"/>
      <c r="AA628" s="5"/>
      <c r="AB628" s="5"/>
      <c r="AC628" s="16"/>
      <c r="AD628" s="16"/>
      <c r="AE628" s="32"/>
      <c r="AF628" s="32"/>
      <c r="AG628" s="16"/>
      <c r="AH628" s="16"/>
      <c r="AI628" s="16"/>
      <c r="AJ628" s="16"/>
      <c r="AK628" s="16"/>
      <c r="AL628" s="16"/>
      <c r="AM628" s="16"/>
      <c r="AN628" s="16"/>
      <c r="AO628" s="16"/>
      <c r="AP628" s="5"/>
      <c r="AQ628" s="31"/>
      <c r="AR628" s="31"/>
    </row>
    <row r="629" spans="1:44" x14ac:dyDescent="0.3">
      <c r="A629" s="4"/>
      <c r="B629" s="3"/>
      <c r="C629" s="3"/>
      <c r="D629" s="14"/>
      <c r="E629" s="14"/>
      <c r="F629" s="14"/>
      <c r="G629" s="14"/>
      <c r="H629" s="5"/>
      <c r="I629" s="15"/>
      <c r="J629" s="15"/>
      <c r="K629" s="3"/>
      <c r="L629" s="3"/>
      <c r="M629" s="3"/>
      <c r="N629" s="3"/>
      <c r="O629" s="17"/>
      <c r="P629" s="32"/>
      <c r="Q629" s="32"/>
      <c r="R629" s="5"/>
      <c r="S629" s="5"/>
      <c r="T629" s="16"/>
      <c r="U629" s="16"/>
      <c r="V629" s="32"/>
      <c r="W629" s="32"/>
      <c r="X629" s="16"/>
      <c r="Y629" s="32"/>
      <c r="Z629" s="32"/>
      <c r="AA629" s="5"/>
      <c r="AB629" s="5"/>
      <c r="AC629" s="16"/>
      <c r="AD629" s="16"/>
      <c r="AE629" s="32"/>
      <c r="AF629" s="32"/>
      <c r="AG629" s="16"/>
      <c r="AH629" s="16"/>
      <c r="AI629" s="16"/>
      <c r="AJ629" s="16"/>
      <c r="AK629" s="16"/>
      <c r="AL629" s="16"/>
      <c r="AM629" s="16"/>
      <c r="AN629" s="16"/>
      <c r="AO629" s="16"/>
      <c r="AP629" s="5"/>
      <c r="AQ629" s="31"/>
      <c r="AR629" s="31"/>
    </row>
    <row r="630" spans="1:44" x14ac:dyDescent="0.3">
      <c r="A630" s="4"/>
      <c r="B630" s="3"/>
      <c r="C630" s="3"/>
      <c r="D630" s="14"/>
      <c r="E630" s="14"/>
      <c r="F630" s="14"/>
      <c r="G630" s="14"/>
      <c r="H630" s="5"/>
      <c r="I630" s="15"/>
      <c r="J630" s="15"/>
      <c r="K630" s="3"/>
      <c r="L630" s="3"/>
      <c r="M630" s="3"/>
      <c r="N630" s="3"/>
      <c r="O630" s="17"/>
      <c r="P630" s="32"/>
      <c r="Q630" s="32"/>
      <c r="R630" s="5"/>
      <c r="S630" s="5"/>
      <c r="T630" s="16"/>
      <c r="U630" s="16"/>
      <c r="V630" s="32"/>
      <c r="W630" s="32"/>
      <c r="X630" s="16"/>
      <c r="Y630" s="32"/>
      <c r="Z630" s="32"/>
      <c r="AA630" s="5"/>
      <c r="AB630" s="5"/>
      <c r="AC630" s="16"/>
      <c r="AD630" s="16"/>
      <c r="AE630" s="32"/>
      <c r="AF630" s="32"/>
      <c r="AG630" s="16"/>
      <c r="AH630" s="16"/>
      <c r="AI630" s="16"/>
      <c r="AJ630" s="16"/>
      <c r="AK630" s="16"/>
      <c r="AL630" s="16"/>
      <c r="AM630" s="16"/>
      <c r="AN630" s="16"/>
      <c r="AO630" s="16"/>
      <c r="AP630" s="5"/>
      <c r="AQ630" s="31"/>
      <c r="AR630" s="31"/>
    </row>
    <row r="631" spans="1:44" x14ac:dyDescent="0.3">
      <c r="A631" s="4"/>
      <c r="B631" s="3"/>
      <c r="C631" s="3"/>
      <c r="D631" s="14"/>
      <c r="E631" s="14"/>
      <c r="F631" s="14"/>
      <c r="G631" s="14"/>
      <c r="H631" s="5"/>
      <c r="I631" s="15"/>
      <c r="J631" s="15"/>
      <c r="K631" s="3"/>
      <c r="L631" s="3"/>
      <c r="M631" s="3"/>
      <c r="N631" s="3"/>
      <c r="O631" s="17"/>
      <c r="P631" s="32"/>
      <c r="Q631" s="32"/>
      <c r="R631" s="5"/>
      <c r="S631" s="5"/>
      <c r="T631" s="16"/>
      <c r="U631" s="16"/>
      <c r="V631" s="32"/>
      <c r="W631" s="32"/>
      <c r="X631" s="16"/>
      <c r="Y631" s="32"/>
      <c r="Z631" s="32"/>
      <c r="AA631" s="5"/>
      <c r="AB631" s="5"/>
      <c r="AC631" s="16"/>
      <c r="AD631" s="16"/>
      <c r="AE631" s="32"/>
      <c r="AF631" s="32"/>
      <c r="AG631" s="16"/>
      <c r="AH631" s="16"/>
      <c r="AI631" s="16"/>
      <c r="AJ631" s="16"/>
      <c r="AK631" s="16"/>
      <c r="AL631" s="16"/>
      <c r="AM631" s="16"/>
      <c r="AN631" s="16"/>
      <c r="AO631" s="16"/>
      <c r="AP631" s="5"/>
      <c r="AQ631" s="31"/>
      <c r="AR631" s="31"/>
    </row>
    <row r="632" spans="1:44" x14ac:dyDescent="0.3">
      <c r="A632" s="4"/>
      <c r="B632" s="3"/>
      <c r="C632" s="3"/>
      <c r="D632" s="14"/>
      <c r="E632" s="14"/>
      <c r="F632" s="14"/>
      <c r="G632" s="14"/>
      <c r="H632" s="5"/>
      <c r="I632" s="15"/>
      <c r="J632" s="15"/>
      <c r="K632" s="3"/>
      <c r="L632" s="3"/>
      <c r="M632" s="3"/>
      <c r="N632" s="3"/>
      <c r="O632" s="17"/>
      <c r="P632" s="32"/>
      <c r="Q632" s="32"/>
      <c r="R632" s="5"/>
      <c r="S632" s="5"/>
      <c r="T632" s="16"/>
      <c r="U632" s="16"/>
      <c r="V632" s="32"/>
      <c r="W632" s="32"/>
      <c r="X632" s="16"/>
      <c r="Y632" s="32"/>
      <c r="Z632" s="32"/>
      <c r="AA632" s="5"/>
      <c r="AB632" s="5"/>
      <c r="AC632" s="16"/>
      <c r="AD632" s="16"/>
      <c r="AE632" s="32"/>
      <c r="AF632" s="32"/>
      <c r="AG632" s="16"/>
      <c r="AH632" s="16"/>
      <c r="AI632" s="16"/>
      <c r="AJ632" s="16"/>
      <c r="AK632" s="16"/>
      <c r="AL632" s="16"/>
      <c r="AM632" s="16"/>
      <c r="AN632" s="16"/>
      <c r="AO632" s="16"/>
      <c r="AP632" s="5"/>
      <c r="AQ632" s="31"/>
      <c r="AR632" s="31"/>
    </row>
    <row r="633" spans="1:44" x14ac:dyDescent="0.3">
      <c r="A633" s="4"/>
      <c r="B633" s="3"/>
      <c r="C633" s="3"/>
      <c r="D633" s="14"/>
      <c r="E633" s="14"/>
      <c r="F633" s="14"/>
      <c r="G633" s="14"/>
      <c r="H633" s="5"/>
      <c r="I633" s="15"/>
      <c r="J633" s="15"/>
      <c r="K633" s="3"/>
      <c r="L633" s="3"/>
      <c r="M633" s="3"/>
      <c r="N633" s="3"/>
      <c r="O633" s="17"/>
      <c r="P633" s="32"/>
      <c r="Q633" s="32"/>
      <c r="R633" s="5"/>
      <c r="S633" s="5"/>
      <c r="T633" s="16"/>
      <c r="U633" s="16"/>
      <c r="V633" s="32"/>
      <c r="W633" s="32"/>
      <c r="X633" s="16"/>
      <c r="Y633" s="32"/>
      <c r="Z633" s="32"/>
      <c r="AA633" s="5"/>
      <c r="AB633" s="5"/>
      <c r="AC633" s="16"/>
      <c r="AD633" s="16"/>
      <c r="AE633" s="32"/>
      <c r="AF633" s="32"/>
      <c r="AG633" s="16"/>
      <c r="AH633" s="16"/>
      <c r="AI633" s="16"/>
      <c r="AJ633" s="16"/>
      <c r="AK633" s="16"/>
      <c r="AL633" s="16"/>
      <c r="AM633" s="16"/>
      <c r="AN633" s="16"/>
      <c r="AO633" s="16"/>
      <c r="AP633" s="5"/>
      <c r="AQ633" s="31"/>
      <c r="AR633" s="31"/>
    </row>
    <row r="634" spans="1:44" x14ac:dyDescent="0.3">
      <c r="A634" s="4"/>
      <c r="B634" s="3"/>
      <c r="C634" s="3"/>
      <c r="D634" s="14"/>
      <c r="E634" s="14"/>
      <c r="F634" s="14"/>
      <c r="G634" s="14"/>
      <c r="H634" s="5"/>
      <c r="I634" s="15"/>
      <c r="J634" s="15"/>
      <c r="K634" s="3"/>
      <c r="L634" s="3"/>
      <c r="M634" s="3"/>
      <c r="N634" s="3"/>
      <c r="O634" s="17"/>
      <c r="P634" s="32"/>
      <c r="Q634" s="32"/>
      <c r="R634" s="5"/>
      <c r="S634" s="5"/>
      <c r="T634" s="16"/>
      <c r="U634" s="16"/>
      <c r="V634" s="32"/>
      <c r="W634" s="32"/>
      <c r="X634" s="16"/>
      <c r="Y634" s="32"/>
      <c r="Z634" s="32"/>
      <c r="AA634" s="5"/>
      <c r="AB634" s="5"/>
      <c r="AC634" s="16"/>
      <c r="AD634" s="16"/>
      <c r="AE634" s="32"/>
      <c r="AF634" s="32"/>
      <c r="AG634" s="16"/>
      <c r="AH634" s="16"/>
      <c r="AI634" s="16"/>
      <c r="AJ634" s="16"/>
      <c r="AK634" s="16"/>
      <c r="AL634" s="16"/>
      <c r="AM634" s="16"/>
      <c r="AN634" s="16"/>
      <c r="AO634" s="16"/>
      <c r="AP634" s="5"/>
      <c r="AQ634" s="31"/>
      <c r="AR634" s="31"/>
    </row>
    <row r="635" spans="1:44" x14ac:dyDescent="0.3">
      <c r="A635" s="4"/>
      <c r="B635" s="3"/>
      <c r="C635" s="3"/>
      <c r="D635" s="14"/>
      <c r="E635" s="14"/>
      <c r="F635" s="14"/>
      <c r="G635" s="14"/>
      <c r="H635" s="5"/>
      <c r="I635" s="15"/>
      <c r="J635" s="15"/>
      <c r="K635" s="3"/>
      <c r="L635" s="3"/>
      <c r="M635" s="3"/>
      <c r="N635" s="3"/>
      <c r="O635" s="17"/>
      <c r="P635" s="32"/>
      <c r="Q635" s="32"/>
      <c r="R635" s="5"/>
      <c r="S635" s="5"/>
      <c r="T635" s="16"/>
      <c r="U635" s="16"/>
      <c r="V635" s="32"/>
      <c r="W635" s="32"/>
      <c r="X635" s="16"/>
      <c r="Y635" s="32"/>
      <c r="Z635" s="32"/>
      <c r="AA635" s="5"/>
      <c r="AB635" s="5"/>
      <c r="AC635" s="16"/>
      <c r="AD635" s="16"/>
      <c r="AE635" s="32"/>
      <c r="AF635" s="32"/>
      <c r="AG635" s="16"/>
      <c r="AH635" s="16"/>
      <c r="AI635" s="16"/>
      <c r="AJ635" s="16"/>
      <c r="AK635" s="16"/>
      <c r="AL635" s="16"/>
      <c r="AM635" s="16"/>
      <c r="AN635" s="16"/>
      <c r="AO635" s="16"/>
      <c r="AP635" s="5"/>
      <c r="AQ635" s="31"/>
      <c r="AR635" s="31"/>
    </row>
    <row r="636" spans="1:44" x14ac:dyDescent="0.3">
      <c r="A636" s="4"/>
      <c r="B636" s="3"/>
      <c r="C636" s="3"/>
      <c r="D636" s="14"/>
      <c r="E636" s="14"/>
      <c r="F636" s="14"/>
      <c r="G636" s="14"/>
      <c r="H636" s="5"/>
      <c r="I636" s="15"/>
      <c r="J636" s="15"/>
      <c r="K636" s="3"/>
      <c r="L636" s="3"/>
      <c r="M636" s="3"/>
      <c r="N636" s="3"/>
      <c r="O636" s="17"/>
      <c r="P636" s="32"/>
      <c r="Q636" s="32"/>
      <c r="R636" s="5"/>
      <c r="S636" s="5"/>
      <c r="T636" s="16"/>
      <c r="U636" s="16"/>
      <c r="V636" s="32"/>
      <c r="W636" s="32"/>
      <c r="X636" s="16"/>
      <c r="Y636" s="32"/>
      <c r="Z636" s="32"/>
      <c r="AA636" s="5"/>
      <c r="AB636" s="5"/>
      <c r="AC636" s="16"/>
      <c r="AD636" s="16"/>
      <c r="AE636" s="32"/>
      <c r="AF636" s="32"/>
      <c r="AG636" s="16"/>
      <c r="AH636" s="16"/>
      <c r="AI636" s="16"/>
      <c r="AJ636" s="16"/>
      <c r="AK636" s="16"/>
      <c r="AL636" s="16"/>
      <c r="AM636" s="16"/>
      <c r="AN636" s="16"/>
      <c r="AO636" s="16"/>
      <c r="AP636" s="5"/>
      <c r="AQ636" s="31"/>
      <c r="AR636" s="31"/>
    </row>
    <row r="637" spans="1:44" x14ac:dyDescent="0.3">
      <c r="A637" s="4"/>
      <c r="B637" s="3"/>
      <c r="C637" s="3"/>
      <c r="D637" s="14"/>
      <c r="E637" s="14"/>
      <c r="F637" s="14"/>
      <c r="G637" s="14"/>
      <c r="H637" s="5"/>
      <c r="I637" s="15"/>
      <c r="J637" s="15"/>
      <c r="K637" s="3"/>
      <c r="L637" s="3"/>
      <c r="M637" s="3"/>
      <c r="N637" s="3"/>
      <c r="O637" s="17"/>
      <c r="P637" s="32"/>
      <c r="Q637" s="32"/>
      <c r="R637" s="5"/>
      <c r="S637" s="5"/>
      <c r="T637" s="16"/>
      <c r="U637" s="16"/>
      <c r="V637" s="32"/>
      <c r="W637" s="32"/>
      <c r="X637" s="16"/>
      <c r="Y637" s="32"/>
      <c r="Z637" s="32"/>
      <c r="AA637" s="5"/>
      <c r="AB637" s="5"/>
      <c r="AC637" s="16"/>
      <c r="AD637" s="16"/>
      <c r="AE637" s="32"/>
      <c r="AF637" s="32"/>
      <c r="AG637" s="16"/>
      <c r="AH637" s="16"/>
      <c r="AI637" s="16"/>
      <c r="AJ637" s="16"/>
      <c r="AK637" s="16"/>
      <c r="AL637" s="16"/>
      <c r="AM637" s="16"/>
      <c r="AN637" s="16"/>
      <c r="AO637" s="16"/>
      <c r="AP637" s="5"/>
      <c r="AQ637" s="31"/>
      <c r="AR637" s="31"/>
    </row>
    <row r="638" spans="1:44" x14ac:dyDescent="0.3">
      <c r="A638" s="4"/>
      <c r="B638" s="3"/>
      <c r="C638" s="3"/>
      <c r="D638" s="14"/>
      <c r="E638" s="14"/>
      <c r="F638" s="14"/>
      <c r="G638" s="14"/>
      <c r="H638" s="5"/>
      <c r="I638" s="15"/>
      <c r="J638" s="15"/>
      <c r="K638" s="3"/>
      <c r="L638" s="3"/>
      <c r="M638" s="3"/>
      <c r="N638" s="3"/>
      <c r="O638" s="17"/>
      <c r="P638" s="32"/>
      <c r="Q638" s="32"/>
      <c r="R638" s="5"/>
      <c r="S638" s="5"/>
      <c r="T638" s="16"/>
      <c r="U638" s="16"/>
      <c r="V638" s="32"/>
      <c r="W638" s="32"/>
      <c r="X638" s="16"/>
      <c r="Y638" s="32"/>
      <c r="Z638" s="32"/>
      <c r="AA638" s="5"/>
      <c r="AB638" s="5"/>
      <c r="AC638" s="16"/>
      <c r="AD638" s="16"/>
      <c r="AE638" s="32"/>
      <c r="AF638" s="32"/>
      <c r="AG638" s="16"/>
      <c r="AH638" s="16"/>
      <c r="AI638" s="16"/>
      <c r="AJ638" s="16"/>
      <c r="AK638" s="16"/>
      <c r="AL638" s="16"/>
      <c r="AM638" s="16"/>
      <c r="AN638" s="16"/>
      <c r="AO638" s="16"/>
      <c r="AP638" s="5"/>
      <c r="AQ638" s="31"/>
      <c r="AR638" s="31"/>
    </row>
    <row r="639" spans="1:44" x14ac:dyDescent="0.3">
      <c r="A639" s="4"/>
      <c r="B639" s="3"/>
      <c r="C639" s="3"/>
      <c r="D639" s="14"/>
      <c r="E639" s="14"/>
      <c r="F639" s="14"/>
      <c r="G639" s="14"/>
      <c r="H639" s="5"/>
      <c r="I639" s="15"/>
      <c r="J639" s="15"/>
      <c r="K639" s="3"/>
      <c r="L639" s="3"/>
      <c r="M639" s="3"/>
      <c r="N639" s="3"/>
      <c r="O639" s="17"/>
      <c r="P639" s="32"/>
      <c r="Q639" s="32"/>
      <c r="R639" s="5"/>
      <c r="S639" s="5"/>
      <c r="T639" s="16"/>
      <c r="U639" s="16"/>
      <c r="V639" s="32"/>
      <c r="W639" s="32"/>
      <c r="X639" s="16"/>
      <c r="Y639" s="32"/>
      <c r="Z639" s="32"/>
      <c r="AA639" s="5"/>
      <c r="AB639" s="5"/>
      <c r="AC639" s="16"/>
      <c r="AD639" s="16"/>
      <c r="AE639" s="32"/>
      <c r="AF639" s="32"/>
      <c r="AG639" s="16"/>
      <c r="AH639" s="16"/>
      <c r="AI639" s="16"/>
      <c r="AJ639" s="16"/>
      <c r="AK639" s="16"/>
      <c r="AL639" s="16"/>
      <c r="AM639" s="16"/>
      <c r="AN639" s="16"/>
      <c r="AO639" s="16"/>
      <c r="AP639" s="5"/>
      <c r="AQ639" s="31"/>
      <c r="AR639" s="31"/>
    </row>
    <row r="640" spans="1:44" x14ac:dyDescent="0.3">
      <c r="A640" s="4"/>
      <c r="B640" s="3"/>
      <c r="C640" s="3"/>
      <c r="D640" s="14"/>
      <c r="E640" s="14"/>
      <c r="F640" s="14"/>
      <c r="G640" s="14"/>
      <c r="H640" s="5"/>
      <c r="I640" s="15"/>
      <c r="J640" s="15"/>
      <c r="K640" s="3"/>
      <c r="L640" s="3"/>
      <c r="M640" s="3"/>
      <c r="N640" s="3"/>
      <c r="O640" s="17"/>
      <c r="P640" s="32"/>
      <c r="Q640" s="32"/>
      <c r="R640" s="5"/>
      <c r="S640" s="5"/>
      <c r="T640" s="16"/>
      <c r="U640" s="16"/>
      <c r="V640" s="32"/>
      <c r="W640" s="32"/>
      <c r="X640" s="16"/>
      <c r="Y640" s="32"/>
      <c r="Z640" s="32"/>
      <c r="AA640" s="5"/>
      <c r="AB640" s="5"/>
      <c r="AC640" s="16"/>
      <c r="AD640" s="16"/>
      <c r="AE640" s="32"/>
      <c r="AF640" s="32"/>
      <c r="AG640" s="16"/>
      <c r="AH640" s="16"/>
      <c r="AI640" s="16"/>
      <c r="AJ640" s="16"/>
      <c r="AK640" s="16"/>
      <c r="AL640" s="16"/>
      <c r="AM640" s="16"/>
      <c r="AN640" s="16"/>
      <c r="AO640" s="16"/>
      <c r="AP640" s="5"/>
      <c r="AQ640" s="31"/>
      <c r="AR640" s="31"/>
    </row>
    <row r="641" spans="1:44" x14ac:dyDescent="0.3">
      <c r="A641" s="4"/>
      <c r="B641" s="3"/>
      <c r="C641" s="3"/>
      <c r="D641" s="14"/>
      <c r="E641" s="14"/>
      <c r="F641" s="14"/>
      <c r="G641" s="14"/>
      <c r="H641" s="5"/>
      <c r="I641" s="15"/>
      <c r="J641" s="15"/>
      <c r="K641" s="3"/>
      <c r="L641" s="3"/>
      <c r="M641" s="3"/>
      <c r="N641" s="3"/>
      <c r="O641" s="17"/>
      <c r="P641" s="32"/>
      <c r="Q641" s="32"/>
      <c r="R641" s="5"/>
      <c r="S641" s="5"/>
      <c r="T641" s="16"/>
      <c r="U641" s="16"/>
      <c r="V641" s="32"/>
      <c r="W641" s="32"/>
      <c r="X641" s="16"/>
      <c r="Y641" s="32"/>
      <c r="Z641" s="32"/>
      <c r="AA641" s="5"/>
      <c r="AB641" s="5"/>
      <c r="AC641" s="16"/>
      <c r="AD641" s="16"/>
      <c r="AE641" s="32"/>
      <c r="AF641" s="32"/>
      <c r="AG641" s="16"/>
      <c r="AH641" s="16"/>
      <c r="AI641" s="16"/>
      <c r="AJ641" s="16"/>
      <c r="AK641" s="16"/>
      <c r="AL641" s="16"/>
      <c r="AM641" s="16"/>
      <c r="AN641" s="16"/>
      <c r="AO641" s="16"/>
      <c r="AP641" s="5"/>
      <c r="AQ641" s="31"/>
      <c r="AR641" s="31"/>
    </row>
    <row r="642" spans="1:44" x14ac:dyDescent="0.3">
      <c r="A642" s="4"/>
      <c r="B642" s="3"/>
      <c r="C642" s="3"/>
      <c r="D642" s="14"/>
      <c r="E642" s="14"/>
      <c r="F642" s="14"/>
      <c r="G642" s="14"/>
      <c r="H642" s="5"/>
      <c r="I642" s="15"/>
      <c r="J642" s="15"/>
      <c r="K642" s="3"/>
      <c r="L642" s="3"/>
      <c r="M642" s="3"/>
      <c r="N642" s="3"/>
      <c r="O642" s="17"/>
      <c r="P642" s="32"/>
      <c r="Q642" s="32"/>
      <c r="R642" s="5"/>
      <c r="S642" s="5"/>
      <c r="T642" s="16"/>
      <c r="U642" s="16"/>
      <c r="V642" s="32"/>
      <c r="W642" s="32"/>
      <c r="X642" s="16"/>
      <c r="Y642" s="32"/>
      <c r="Z642" s="32"/>
      <c r="AA642" s="5"/>
      <c r="AB642" s="5"/>
      <c r="AC642" s="16"/>
      <c r="AD642" s="16"/>
      <c r="AE642" s="32"/>
      <c r="AF642" s="32"/>
      <c r="AG642" s="16"/>
      <c r="AH642" s="16"/>
      <c r="AI642" s="16"/>
      <c r="AJ642" s="16"/>
      <c r="AK642" s="16"/>
      <c r="AL642" s="16"/>
      <c r="AM642" s="16"/>
      <c r="AN642" s="16"/>
      <c r="AO642" s="16"/>
      <c r="AP642" s="5"/>
      <c r="AQ642" s="31"/>
      <c r="AR642" s="31"/>
    </row>
    <row r="643" spans="1:44" x14ac:dyDescent="0.3">
      <c r="A643" s="4"/>
      <c r="B643" s="3"/>
      <c r="C643" s="3"/>
      <c r="D643" s="14"/>
      <c r="E643" s="14"/>
      <c r="F643" s="14"/>
      <c r="G643" s="14"/>
      <c r="H643" s="5"/>
      <c r="I643" s="15"/>
      <c r="J643" s="15"/>
      <c r="K643" s="3"/>
      <c r="L643" s="3"/>
      <c r="M643" s="3"/>
      <c r="N643" s="3"/>
      <c r="O643" s="17"/>
      <c r="P643" s="32"/>
      <c r="Q643" s="32"/>
      <c r="R643" s="5"/>
      <c r="S643" s="5"/>
      <c r="T643" s="16"/>
      <c r="U643" s="16"/>
      <c r="V643" s="32"/>
      <c r="W643" s="32"/>
      <c r="X643" s="16"/>
      <c r="Y643" s="32"/>
      <c r="Z643" s="32"/>
      <c r="AA643" s="5"/>
      <c r="AB643" s="5"/>
      <c r="AC643" s="16"/>
      <c r="AD643" s="16"/>
      <c r="AE643" s="32"/>
      <c r="AF643" s="32"/>
      <c r="AG643" s="16"/>
      <c r="AH643" s="16"/>
      <c r="AI643" s="16"/>
      <c r="AJ643" s="16"/>
      <c r="AK643" s="16"/>
      <c r="AL643" s="16"/>
      <c r="AM643" s="16"/>
      <c r="AN643" s="16"/>
      <c r="AO643" s="16"/>
      <c r="AP643" s="5"/>
      <c r="AQ643" s="31"/>
      <c r="AR643" s="31"/>
    </row>
    <row r="644" spans="1:44" x14ac:dyDescent="0.3">
      <c r="A644" s="4"/>
      <c r="B644" s="3"/>
      <c r="C644" s="3"/>
      <c r="D644" s="14"/>
      <c r="E644" s="14"/>
      <c r="F644" s="14"/>
      <c r="G644" s="14"/>
      <c r="H644" s="5"/>
      <c r="I644" s="15"/>
      <c r="J644" s="15"/>
      <c r="K644" s="3"/>
      <c r="L644" s="3"/>
      <c r="M644" s="3"/>
      <c r="N644" s="3"/>
      <c r="O644" s="17"/>
      <c r="P644" s="32"/>
      <c r="Q644" s="32"/>
      <c r="R644" s="5"/>
      <c r="S644" s="5"/>
      <c r="T644" s="16"/>
      <c r="U644" s="16"/>
      <c r="V644" s="32"/>
      <c r="W644" s="32"/>
      <c r="X644" s="16"/>
      <c r="Y644" s="32"/>
      <c r="Z644" s="32"/>
      <c r="AA644" s="5"/>
      <c r="AB644" s="5"/>
      <c r="AC644" s="16"/>
      <c r="AD644" s="16"/>
      <c r="AE644" s="32"/>
      <c r="AF644" s="32"/>
      <c r="AG644" s="16"/>
      <c r="AH644" s="16"/>
      <c r="AI644" s="16"/>
      <c r="AJ644" s="16"/>
      <c r="AK644" s="16"/>
      <c r="AL644" s="16"/>
      <c r="AM644" s="16"/>
      <c r="AN644" s="16"/>
      <c r="AO644" s="16"/>
      <c r="AP644" s="5"/>
      <c r="AQ644" s="31"/>
      <c r="AR644" s="31"/>
    </row>
    <row r="645" spans="1:44" x14ac:dyDescent="0.3">
      <c r="A645" s="4"/>
      <c r="B645" s="3"/>
      <c r="C645" s="3"/>
      <c r="D645" s="14"/>
      <c r="E645" s="14"/>
      <c r="F645" s="14"/>
      <c r="G645" s="14"/>
      <c r="H645" s="5"/>
      <c r="I645" s="15"/>
      <c r="J645" s="15"/>
      <c r="K645" s="3"/>
      <c r="L645" s="3"/>
      <c r="M645" s="3"/>
      <c r="N645" s="3"/>
      <c r="O645" s="17"/>
      <c r="P645" s="32"/>
      <c r="Q645" s="32"/>
      <c r="R645" s="5"/>
      <c r="S645" s="5"/>
      <c r="T645" s="16"/>
      <c r="U645" s="16"/>
      <c r="V645" s="32"/>
      <c r="W645" s="32"/>
      <c r="X645" s="16"/>
      <c r="Y645" s="32"/>
      <c r="Z645" s="32"/>
      <c r="AA645" s="5"/>
      <c r="AB645" s="5"/>
      <c r="AC645" s="16"/>
      <c r="AD645" s="16"/>
      <c r="AE645" s="32"/>
      <c r="AF645" s="32"/>
      <c r="AG645" s="16"/>
      <c r="AH645" s="16"/>
      <c r="AI645" s="16"/>
      <c r="AJ645" s="16"/>
      <c r="AK645" s="16"/>
      <c r="AL645" s="16"/>
      <c r="AM645" s="16"/>
      <c r="AN645" s="16"/>
      <c r="AO645" s="16"/>
      <c r="AP645" s="5"/>
      <c r="AQ645" s="31"/>
      <c r="AR645" s="31"/>
    </row>
    <row r="646" spans="1:44" x14ac:dyDescent="0.3">
      <c r="A646" s="4"/>
      <c r="B646" s="3"/>
      <c r="C646" s="3"/>
      <c r="D646" s="14"/>
      <c r="E646" s="14"/>
      <c r="F646" s="14"/>
      <c r="G646" s="14"/>
      <c r="H646" s="5"/>
      <c r="I646" s="15"/>
      <c r="J646" s="15"/>
      <c r="K646" s="3"/>
      <c r="L646" s="3"/>
      <c r="M646" s="3"/>
      <c r="N646" s="3"/>
      <c r="O646" s="17"/>
      <c r="P646" s="32"/>
      <c r="Q646" s="32"/>
      <c r="R646" s="5"/>
      <c r="S646" s="5"/>
      <c r="T646" s="16"/>
      <c r="U646" s="16"/>
      <c r="V646" s="32"/>
      <c r="W646" s="32"/>
      <c r="X646" s="16"/>
      <c r="Y646" s="32"/>
      <c r="Z646" s="32"/>
      <c r="AA646" s="5"/>
      <c r="AB646" s="5"/>
      <c r="AC646" s="16"/>
      <c r="AD646" s="16"/>
      <c r="AE646" s="32"/>
      <c r="AF646" s="32"/>
      <c r="AG646" s="16"/>
      <c r="AH646" s="16"/>
      <c r="AI646" s="16"/>
      <c r="AJ646" s="16"/>
      <c r="AK646" s="16"/>
      <c r="AL646" s="16"/>
      <c r="AM646" s="16"/>
      <c r="AN646" s="16"/>
      <c r="AO646" s="16"/>
      <c r="AP646" s="5"/>
      <c r="AQ646" s="31"/>
      <c r="AR646" s="31"/>
    </row>
    <row r="647" spans="1:44" x14ac:dyDescent="0.3">
      <c r="A647" s="4"/>
      <c r="B647" s="3"/>
      <c r="C647" s="3"/>
      <c r="D647" s="14"/>
      <c r="E647" s="14"/>
      <c r="F647" s="14"/>
      <c r="G647" s="14"/>
      <c r="H647" s="5"/>
      <c r="I647" s="15"/>
      <c r="J647" s="15"/>
      <c r="K647" s="3"/>
      <c r="L647" s="3"/>
      <c r="M647" s="3"/>
      <c r="N647" s="3"/>
      <c r="O647" s="17"/>
      <c r="P647" s="32"/>
      <c r="Q647" s="32"/>
      <c r="R647" s="5"/>
      <c r="S647" s="5"/>
      <c r="T647" s="16"/>
      <c r="U647" s="16"/>
      <c r="V647" s="32"/>
      <c r="W647" s="32"/>
      <c r="X647" s="16"/>
      <c r="Y647" s="32"/>
      <c r="Z647" s="32"/>
      <c r="AA647" s="5"/>
      <c r="AB647" s="5"/>
      <c r="AC647" s="16"/>
      <c r="AD647" s="16"/>
      <c r="AE647" s="32"/>
      <c r="AF647" s="32"/>
      <c r="AG647" s="16"/>
      <c r="AH647" s="16"/>
      <c r="AI647" s="16"/>
      <c r="AJ647" s="16"/>
      <c r="AK647" s="16"/>
      <c r="AL647" s="16"/>
      <c r="AM647" s="16"/>
      <c r="AN647" s="16"/>
      <c r="AO647" s="16"/>
      <c r="AP647" s="5"/>
      <c r="AQ647" s="31"/>
      <c r="AR647" s="31"/>
    </row>
    <row r="648" spans="1:44" x14ac:dyDescent="0.3">
      <c r="A648" s="4"/>
      <c r="B648" s="3"/>
      <c r="C648" s="3"/>
      <c r="D648" s="14"/>
      <c r="E648" s="14"/>
      <c r="F648" s="14"/>
      <c r="G648" s="14"/>
      <c r="H648" s="5"/>
      <c r="I648" s="15"/>
      <c r="J648" s="15"/>
      <c r="K648" s="3"/>
      <c r="L648" s="3"/>
      <c r="M648" s="3"/>
      <c r="N648" s="3"/>
      <c r="O648" s="17"/>
      <c r="P648" s="32"/>
      <c r="Q648" s="32"/>
      <c r="R648" s="5"/>
      <c r="S648" s="5"/>
      <c r="T648" s="16"/>
      <c r="U648" s="16"/>
      <c r="V648" s="32"/>
      <c r="W648" s="32"/>
      <c r="X648" s="16"/>
      <c r="Y648" s="32"/>
      <c r="Z648" s="32"/>
      <c r="AA648" s="5"/>
      <c r="AB648" s="5"/>
      <c r="AC648" s="16"/>
      <c r="AD648" s="16"/>
      <c r="AE648" s="32"/>
      <c r="AF648" s="32"/>
      <c r="AG648" s="16"/>
      <c r="AH648" s="16"/>
      <c r="AI648" s="16"/>
      <c r="AJ648" s="16"/>
      <c r="AK648" s="16"/>
      <c r="AL648" s="16"/>
      <c r="AM648" s="16"/>
      <c r="AN648" s="16"/>
      <c r="AO648" s="16"/>
      <c r="AP648" s="5"/>
      <c r="AQ648" s="31"/>
      <c r="AR648" s="31"/>
    </row>
    <row r="649" spans="1:44" x14ac:dyDescent="0.3">
      <c r="A649" s="4"/>
      <c r="B649" s="3"/>
      <c r="C649" s="3"/>
      <c r="D649" s="14"/>
      <c r="E649" s="14"/>
      <c r="F649" s="14"/>
      <c r="G649" s="14"/>
      <c r="H649" s="5"/>
      <c r="I649" s="15"/>
      <c r="J649" s="15"/>
      <c r="K649" s="3"/>
      <c r="L649" s="3"/>
      <c r="M649" s="3"/>
      <c r="N649" s="3"/>
      <c r="O649" s="17"/>
      <c r="P649" s="32"/>
      <c r="Q649" s="32"/>
      <c r="R649" s="5"/>
      <c r="S649" s="5"/>
      <c r="T649" s="16"/>
      <c r="U649" s="16"/>
      <c r="V649" s="32"/>
      <c r="W649" s="32"/>
      <c r="X649" s="16"/>
      <c r="Y649" s="32"/>
      <c r="Z649" s="32"/>
      <c r="AA649" s="5"/>
      <c r="AB649" s="5"/>
      <c r="AC649" s="16"/>
      <c r="AD649" s="16"/>
      <c r="AE649" s="32"/>
      <c r="AF649" s="32"/>
      <c r="AG649" s="16"/>
      <c r="AH649" s="16"/>
      <c r="AI649" s="16"/>
      <c r="AJ649" s="16"/>
      <c r="AK649" s="16"/>
      <c r="AL649" s="16"/>
      <c r="AM649" s="16"/>
      <c r="AN649" s="16"/>
      <c r="AO649" s="16"/>
      <c r="AP649" s="5"/>
      <c r="AQ649" s="31"/>
      <c r="AR649" s="31"/>
    </row>
    <row r="650" spans="1:44" x14ac:dyDescent="0.3">
      <c r="A650" s="4"/>
      <c r="B650" s="3"/>
      <c r="C650" s="3"/>
      <c r="D650" s="14"/>
      <c r="E650" s="14"/>
      <c r="F650" s="14"/>
      <c r="G650" s="14"/>
      <c r="H650" s="5"/>
      <c r="I650" s="15"/>
      <c r="J650" s="15"/>
      <c r="K650" s="3"/>
      <c r="L650" s="3"/>
      <c r="M650" s="3"/>
      <c r="N650" s="3"/>
      <c r="O650" s="17"/>
      <c r="P650" s="32"/>
      <c r="Q650" s="32"/>
      <c r="R650" s="5"/>
      <c r="S650" s="5"/>
      <c r="T650" s="16"/>
      <c r="U650" s="16"/>
      <c r="V650" s="32"/>
      <c r="W650" s="32"/>
      <c r="X650" s="16"/>
      <c r="Y650" s="32"/>
      <c r="Z650" s="32"/>
      <c r="AA650" s="5"/>
      <c r="AB650" s="5"/>
      <c r="AC650" s="16"/>
      <c r="AD650" s="16"/>
      <c r="AE650" s="32"/>
      <c r="AF650" s="32"/>
      <c r="AG650" s="16"/>
      <c r="AH650" s="16"/>
      <c r="AI650" s="16"/>
      <c r="AJ650" s="16"/>
      <c r="AK650" s="16"/>
      <c r="AL650" s="16"/>
      <c r="AM650" s="16"/>
      <c r="AN650" s="16"/>
      <c r="AO650" s="16"/>
      <c r="AP650" s="5"/>
      <c r="AQ650" s="31"/>
      <c r="AR650" s="31"/>
    </row>
    <row r="651" spans="1:44" x14ac:dyDescent="0.3">
      <c r="A651" s="4"/>
      <c r="B651" s="3"/>
      <c r="C651" s="3"/>
      <c r="D651" s="14"/>
      <c r="E651" s="14"/>
      <c r="F651" s="14"/>
      <c r="G651" s="14"/>
      <c r="H651" s="5"/>
      <c r="I651" s="15"/>
      <c r="J651" s="15"/>
      <c r="K651" s="3"/>
      <c r="L651" s="3"/>
      <c r="M651" s="3"/>
      <c r="N651" s="3"/>
      <c r="O651" s="17"/>
      <c r="P651" s="32"/>
      <c r="Q651" s="32"/>
      <c r="R651" s="5"/>
      <c r="S651" s="5"/>
      <c r="T651" s="16"/>
      <c r="U651" s="16"/>
      <c r="V651" s="32"/>
      <c r="W651" s="32"/>
      <c r="X651" s="16"/>
      <c r="Y651" s="32"/>
      <c r="Z651" s="32"/>
      <c r="AA651" s="5"/>
      <c r="AB651" s="5"/>
      <c r="AC651" s="16"/>
      <c r="AD651" s="16"/>
      <c r="AE651" s="32"/>
      <c r="AF651" s="32"/>
      <c r="AG651" s="16"/>
      <c r="AH651" s="16"/>
      <c r="AI651" s="16"/>
      <c r="AJ651" s="16"/>
      <c r="AK651" s="16"/>
      <c r="AL651" s="16"/>
      <c r="AM651" s="16"/>
      <c r="AN651" s="16"/>
      <c r="AO651" s="16"/>
      <c r="AP651" s="5"/>
      <c r="AQ651" s="31"/>
      <c r="AR651" s="31"/>
    </row>
    <row r="652" spans="1:44" x14ac:dyDescent="0.3">
      <c r="A652" s="4"/>
      <c r="B652" s="3"/>
      <c r="C652" s="3"/>
      <c r="D652" s="14"/>
      <c r="E652" s="14"/>
      <c r="F652" s="14"/>
      <c r="G652" s="14"/>
      <c r="H652" s="5"/>
      <c r="I652" s="15"/>
      <c r="J652" s="15"/>
      <c r="K652" s="3"/>
      <c r="L652" s="3"/>
      <c r="M652" s="3"/>
      <c r="N652" s="3"/>
      <c r="O652" s="17"/>
      <c r="P652" s="32"/>
      <c r="Q652" s="32"/>
      <c r="R652" s="5"/>
      <c r="S652" s="5"/>
      <c r="T652" s="16"/>
      <c r="U652" s="16"/>
      <c r="V652" s="32"/>
      <c r="W652" s="32"/>
      <c r="X652" s="16"/>
      <c r="Y652" s="32"/>
      <c r="Z652" s="32"/>
      <c r="AA652" s="5"/>
      <c r="AB652" s="5"/>
      <c r="AC652" s="16"/>
      <c r="AD652" s="16"/>
      <c r="AE652" s="32"/>
      <c r="AF652" s="32"/>
      <c r="AG652" s="16"/>
      <c r="AH652" s="16"/>
      <c r="AI652" s="16"/>
      <c r="AJ652" s="16"/>
      <c r="AK652" s="16"/>
      <c r="AL652" s="16"/>
      <c r="AM652" s="16"/>
      <c r="AN652" s="16"/>
      <c r="AO652" s="16"/>
      <c r="AP652" s="5"/>
      <c r="AQ652" s="31"/>
      <c r="AR652" s="31"/>
    </row>
    <row r="653" spans="1:44" x14ac:dyDescent="0.3">
      <c r="A653" s="4"/>
      <c r="B653" s="3"/>
      <c r="C653" s="3"/>
      <c r="D653" s="14"/>
      <c r="E653" s="14"/>
      <c r="F653" s="14"/>
      <c r="G653" s="14"/>
      <c r="H653" s="5"/>
      <c r="I653" s="15"/>
      <c r="J653" s="15"/>
      <c r="K653" s="3"/>
      <c r="L653" s="3"/>
      <c r="M653" s="3"/>
      <c r="N653" s="3"/>
      <c r="O653" s="17"/>
      <c r="P653" s="32"/>
      <c r="Q653" s="32"/>
      <c r="R653" s="5"/>
      <c r="S653" s="5"/>
      <c r="T653" s="16"/>
      <c r="U653" s="16"/>
      <c r="V653" s="32"/>
      <c r="W653" s="32"/>
      <c r="X653" s="16"/>
      <c r="Y653" s="32"/>
      <c r="Z653" s="32"/>
      <c r="AA653" s="5"/>
      <c r="AB653" s="5"/>
      <c r="AC653" s="16"/>
      <c r="AD653" s="16"/>
      <c r="AE653" s="32"/>
      <c r="AF653" s="32"/>
      <c r="AG653" s="16"/>
      <c r="AH653" s="16"/>
      <c r="AI653" s="16"/>
      <c r="AJ653" s="16"/>
      <c r="AK653" s="16"/>
      <c r="AL653" s="16"/>
      <c r="AM653" s="16"/>
      <c r="AN653" s="16"/>
      <c r="AO653" s="16"/>
      <c r="AP653" s="5"/>
      <c r="AQ653" s="31"/>
      <c r="AR653" s="31"/>
    </row>
    <row r="654" spans="1:44" x14ac:dyDescent="0.3">
      <c r="A654" s="4"/>
      <c r="B654" s="3"/>
      <c r="C654" s="3"/>
      <c r="D654" s="14"/>
      <c r="E654" s="14"/>
      <c r="F654" s="14"/>
      <c r="G654" s="14"/>
      <c r="H654" s="5"/>
      <c r="I654" s="15"/>
      <c r="J654" s="15"/>
      <c r="K654" s="3"/>
      <c r="L654" s="3"/>
      <c r="M654" s="3"/>
      <c r="N654" s="3"/>
      <c r="O654" s="17"/>
      <c r="P654" s="32"/>
      <c r="Q654" s="32"/>
      <c r="R654" s="5"/>
      <c r="S654" s="5"/>
      <c r="T654" s="16"/>
      <c r="U654" s="16"/>
      <c r="V654" s="32"/>
      <c r="W654" s="32"/>
      <c r="X654" s="16"/>
      <c r="Y654" s="32"/>
      <c r="Z654" s="32"/>
      <c r="AA654" s="5"/>
      <c r="AB654" s="5"/>
      <c r="AC654" s="16"/>
      <c r="AD654" s="16"/>
      <c r="AE654" s="32"/>
      <c r="AF654" s="32"/>
      <c r="AG654" s="16"/>
      <c r="AH654" s="16"/>
      <c r="AI654" s="16"/>
      <c r="AJ654" s="16"/>
      <c r="AK654" s="16"/>
      <c r="AL654" s="16"/>
      <c r="AM654" s="16"/>
      <c r="AN654" s="16"/>
      <c r="AO654" s="16"/>
      <c r="AP654" s="5"/>
      <c r="AQ654" s="31"/>
      <c r="AR654" s="31"/>
    </row>
    <row r="655" spans="1:44" x14ac:dyDescent="0.3">
      <c r="A655" s="4"/>
      <c r="B655" s="3"/>
      <c r="C655" s="3"/>
      <c r="D655" s="14"/>
      <c r="E655" s="14"/>
      <c r="F655" s="14"/>
      <c r="G655" s="14"/>
      <c r="H655" s="5"/>
      <c r="I655" s="15"/>
      <c r="J655" s="15"/>
      <c r="K655" s="3"/>
      <c r="L655" s="3"/>
      <c r="M655" s="3"/>
      <c r="N655" s="3"/>
      <c r="O655" s="17"/>
      <c r="P655" s="32"/>
      <c r="Q655" s="32"/>
      <c r="R655" s="5"/>
      <c r="S655" s="5"/>
      <c r="T655" s="16"/>
      <c r="U655" s="16"/>
      <c r="V655" s="32"/>
      <c r="W655" s="32"/>
      <c r="X655" s="16"/>
      <c r="Y655" s="32"/>
      <c r="Z655" s="32"/>
      <c r="AA655" s="5"/>
      <c r="AB655" s="5"/>
      <c r="AC655" s="16"/>
      <c r="AD655" s="16"/>
      <c r="AE655" s="32"/>
      <c r="AF655" s="32"/>
      <c r="AG655" s="16"/>
      <c r="AH655" s="16"/>
      <c r="AI655" s="16"/>
      <c r="AJ655" s="16"/>
      <c r="AK655" s="16"/>
      <c r="AL655" s="16"/>
      <c r="AM655" s="16"/>
      <c r="AN655" s="16"/>
      <c r="AO655" s="16"/>
      <c r="AP655" s="5"/>
      <c r="AQ655" s="31"/>
      <c r="AR655" s="31"/>
    </row>
    <row r="656" spans="1:44" x14ac:dyDescent="0.3">
      <c r="A656" s="4"/>
      <c r="B656" s="3"/>
      <c r="C656" s="3"/>
      <c r="D656" s="14"/>
      <c r="E656" s="14"/>
      <c r="F656" s="14"/>
      <c r="G656" s="14"/>
      <c r="H656" s="5"/>
      <c r="I656" s="15"/>
      <c r="J656" s="15"/>
      <c r="K656" s="3"/>
      <c r="L656" s="3"/>
      <c r="M656" s="3"/>
      <c r="N656" s="3"/>
      <c r="O656" s="17"/>
      <c r="P656" s="32"/>
      <c r="Q656" s="32"/>
      <c r="R656" s="5"/>
      <c r="S656" s="5"/>
      <c r="T656" s="16"/>
      <c r="U656" s="16"/>
      <c r="V656" s="32"/>
      <c r="W656" s="32"/>
      <c r="X656" s="16"/>
      <c r="Y656" s="32"/>
      <c r="Z656" s="32"/>
      <c r="AA656" s="5"/>
      <c r="AB656" s="5"/>
      <c r="AC656" s="16"/>
      <c r="AD656" s="16"/>
      <c r="AE656" s="32"/>
      <c r="AF656" s="32"/>
      <c r="AG656" s="16"/>
      <c r="AH656" s="16"/>
      <c r="AI656" s="16"/>
      <c r="AJ656" s="16"/>
      <c r="AK656" s="16"/>
      <c r="AL656" s="16"/>
      <c r="AM656" s="16"/>
      <c r="AN656" s="16"/>
      <c r="AO656" s="16"/>
      <c r="AP656" s="5"/>
      <c r="AQ656" s="31"/>
      <c r="AR656" s="31"/>
    </row>
    <row r="657" spans="1:44" x14ac:dyDescent="0.3">
      <c r="A657" s="4"/>
      <c r="B657" s="3"/>
      <c r="C657" s="3"/>
      <c r="D657" s="14"/>
      <c r="E657" s="14"/>
      <c r="F657" s="14"/>
      <c r="G657" s="14"/>
      <c r="H657" s="5"/>
      <c r="I657" s="15"/>
      <c r="J657" s="15"/>
      <c r="K657" s="3"/>
      <c r="L657" s="3"/>
      <c r="M657" s="3"/>
      <c r="N657" s="3"/>
      <c r="O657" s="17"/>
      <c r="P657" s="32"/>
      <c r="Q657" s="32"/>
      <c r="R657" s="5"/>
      <c r="S657" s="5"/>
      <c r="T657" s="16"/>
      <c r="U657" s="16"/>
      <c r="V657" s="32"/>
      <c r="W657" s="32"/>
      <c r="X657" s="16"/>
      <c r="Y657" s="32"/>
      <c r="Z657" s="32"/>
      <c r="AA657" s="5"/>
      <c r="AB657" s="5"/>
      <c r="AC657" s="16"/>
      <c r="AD657" s="16"/>
      <c r="AE657" s="32"/>
      <c r="AF657" s="32"/>
      <c r="AG657" s="16"/>
      <c r="AH657" s="16"/>
      <c r="AI657" s="16"/>
      <c r="AJ657" s="16"/>
      <c r="AK657" s="16"/>
      <c r="AL657" s="16"/>
      <c r="AM657" s="16"/>
      <c r="AN657" s="16"/>
      <c r="AO657" s="16"/>
      <c r="AP657" s="5"/>
      <c r="AQ657" s="31"/>
      <c r="AR657" s="31"/>
    </row>
    <row r="658" spans="1:44" x14ac:dyDescent="0.3">
      <c r="A658" s="4"/>
      <c r="B658" s="3"/>
      <c r="C658" s="3"/>
      <c r="D658" s="14"/>
      <c r="E658" s="14"/>
      <c r="F658" s="14"/>
      <c r="G658" s="14"/>
      <c r="H658" s="5"/>
      <c r="I658" s="15"/>
      <c r="J658" s="15"/>
      <c r="K658" s="3"/>
      <c r="L658" s="3"/>
      <c r="M658" s="3"/>
      <c r="N658" s="3"/>
      <c r="O658" s="17"/>
      <c r="P658" s="32"/>
      <c r="Q658" s="32"/>
      <c r="R658" s="5"/>
      <c r="S658" s="5"/>
      <c r="T658" s="16"/>
      <c r="U658" s="16"/>
      <c r="V658" s="32"/>
      <c r="W658" s="32"/>
      <c r="X658" s="16"/>
      <c r="Y658" s="32"/>
      <c r="Z658" s="32"/>
      <c r="AA658" s="5"/>
      <c r="AB658" s="5"/>
      <c r="AC658" s="16"/>
      <c r="AD658" s="16"/>
      <c r="AE658" s="32"/>
      <c r="AF658" s="32"/>
      <c r="AG658" s="16"/>
      <c r="AH658" s="16"/>
      <c r="AI658" s="16"/>
      <c r="AJ658" s="16"/>
      <c r="AK658" s="16"/>
      <c r="AL658" s="16"/>
      <c r="AM658" s="16"/>
      <c r="AN658" s="16"/>
      <c r="AO658" s="16"/>
      <c r="AP658" s="5"/>
      <c r="AQ658" s="31"/>
      <c r="AR658" s="31"/>
    </row>
    <row r="659" spans="1:44" x14ac:dyDescent="0.3">
      <c r="A659" s="4"/>
      <c r="B659" s="3"/>
      <c r="C659" s="3"/>
      <c r="D659" s="14"/>
      <c r="E659" s="14"/>
      <c r="F659" s="14"/>
      <c r="G659" s="14"/>
      <c r="H659" s="5"/>
      <c r="I659" s="15"/>
      <c r="J659" s="15"/>
      <c r="K659" s="3"/>
      <c r="L659" s="3"/>
      <c r="M659" s="3"/>
      <c r="N659" s="3"/>
      <c r="O659" s="17"/>
      <c r="P659" s="32"/>
      <c r="Q659" s="32"/>
      <c r="R659" s="5"/>
      <c r="S659" s="5"/>
      <c r="T659" s="16"/>
      <c r="U659" s="16"/>
      <c r="V659" s="32"/>
      <c r="W659" s="32"/>
      <c r="X659" s="16"/>
      <c r="Y659" s="32"/>
      <c r="Z659" s="32"/>
      <c r="AA659" s="5"/>
      <c r="AB659" s="5"/>
      <c r="AC659" s="16"/>
      <c r="AD659" s="16"/>
      <c r="AE659" s="32"/>
      <c r="AF659" s="32"/>
      <c r="AG659" s="16"/>
      <c r="AH659" s="16"/>
      <c r="AI659" s="16"/>
      <c r="AJ659" s="16"/>
      <c r="AK659" s="16"/>
      <c r="AL659" s="16"/>
      <c r="AM659" s="16"/>
      <c r="AN659" s="16"/>
      <c r="AO659" s="16"/>
      <c r="AP659" s="5"/>
      <c r="AQ659" s="31"/>
      <c r="AR659" s="31"/>
    </row>
    <row r="660" spans="1:44" x14ac:dyDescent="0.3">
      <c r="A660" s="4"/>
      <c r="B660" s="3"/>
      <c r="C660" s="3"/>
      <c r="D660" s="14"/>
      <c r="E660" s="14"/>
      <c r="F660" s="14"/>
      <c r="G660" s="14"/>
      <c r="H660" s="5"/>
      <c r="I660" s="15"/>
      <c r="J660" s="15"/>
      <c r="K660" s="3"/>
      <c r="L660" s="3"/>
      <c r="M660" s="3"/>
      <c r="N660" s="3"/>
      <c r="O660" s="17"/>
      <c r="P660" s="32"/>
      <c r="Q660" s="32"/>
      <c r="R660" s="5"/>
      <c r="S660" s="5"/>
      <c r="T660" s="16"/>
      <c r="U660" s="16"/>
      <c r="V660" s="32"/>
      <c r="W660" s="32"/>
      <c r="X660" s="16"/>
      <c r="Y660" s="32"/>
      <c r="Z660" s="32"/>
      <c r="AA660" s="5"/>
      <c r="AB660" s="5"/>
      <c r="AC660" s="16"/>
      <c r="AD660" s="16"/>
      <c r="AE660" s="32"/>
      <c r="AF660" s="32"/>
      <c r="AG660" s="16"/>
      <c r="AH660" s="16"/>
      <c r="AI660" s="16"/>
      <c r="AJ660" s="16"/>
      <c r="AK660" s="16"/>
      <c r="AL660" s="16"/>
      <c r="AM660" s="16"/>
      <c r="AN660" s="16"/>
      <c r="AO660" s="16"/>
      <c r="AP660" s="5"/>
      <c r="AQ660" s="31"/>
      <c r="AR660" s="31"/>
    </row>
    <row r="661" spans="1:44" x14ac:dyDescent="0.3">
      <c r="A661" s="4"/>
      <c r="B661" s="3"/>
      <c r="C661" s="3"/>
      <c r="D661" s="14"/>
      <c r="E661" s="14"/>
      <c r="F661" s="14"/>
      <c r="G661" s="14"/>
      <c r="H661" s="5"/>
      <c r="I661" s="15"/>
      <c r="J661" s="15"/>
      <c r="K661" s="3"/>
      <c r="L661" s="3"/>
      <c r="M661" s="3"/>
      <c r="N661" s="3"/>
      <c r="O661" s="17"/>
      <c r="P661" s="32"/>
      <c r="Q661" s="32"/>
      <c r="R661" s="5"/>
      <c r="S661" s="5"/>
      <c r="T661" s="16"/>
      <c r="U661" s="16"/>
      <c r="V661" s="32"/>
      <c r="W661" s="32"/>
      <c r="X661" s="16"/>
      <c r="Y661" s="32"/>
      <c r="Z661" s="32"/>
      <c r="AA661" s="5"/>
      <c r="AB661" s="5"/>
      <c r="AC661" s="16"/>
      <c r="AD661" s="16"/>
      <c r="AE661" s="32"/>
      <c r="AF661" s="32"/>
      <c r="AG661" s="16"/>
      <c r="AH661" s="16"/>
      <c r="AI661" s="16"/>
      <c r="AJ661" s="16"/>
      <c r="AK661" s="16"/>
      <c r="AL661" s="16"/>
      <c r="AM661" s="16"/>
      <c r="AN661" s="16"/>
      <c r="AO661" s="16"/>
      <c r="AP661" s="5"/>
      <c r="AQ661" s="31"/>
      <c r="AR661" s="31"/>
    </row>
    <row r="662" spans="1:44" x14ac:dyDescent="0.3">
      <c r="A662" s="4"/>
      <c r="B662" s="3"/>
      <c r="C662" s="3"/>
      <c r="D662" s="14"/>
      <c r="E662" s="14"/>
      <c r="F662" s="14"/>
      <c r="G662" s="14"/>
      <c r="H662" s="5"/>
      <c r="I662" s="15"/>
      <c r="J662" s="15"/>
      <c r="K662" s="3"/>
      <c r="L662" s="3"/>
      <c r="M662" s="3"/>
      <c r="N662" s="3"/>
      <c r="O662" s="17"/>
      <c r="P662" s="32"/>
      <c r="Q662" s="32"/>
      <c r="R662" s="5"/>
      <c r="S662" s="5"/>
      <c r="T662" s="16"/>
      <c r="U662" s="16"/>
      <c r="V662" s="32"/>
      <c r="W662" s="32"/>
      <c r="X662" s="16"/>
      <c r="Y662" s="32"/>
      <c r="Z662" s="32"/>
      <c r="AA662" s="5"/>
      <c r="AB662" s="5"/>
      <c r="AC662" s="16"/>
      <c r="AD662" s="16"/>
      <c r="AE662" s="32"/>
      <c r="AF662" s="32"/>
      <c r="AG662" s="16"/>
      <c r="AH662" s="16"/>
      <c r="AI662" s="16"/>
      <c r="AJ662" s="16"/>
      <c r="AK662" s="16"/>
      <c r="AL662" s="16"/>
      <c r="AM662" s="16"/>
      <c r="AN662" s="16"/>
      <c r="AO662" s="16"/>
      <c r="AP662" s="5"/>
      <c r="AQ662" s="31"/>
      <c r="AR662" s="31"/>
    </row>
    <row r="663" spans="1:44" x14ac:dyDescent="0.3">
      <c r="A663" s="4"/>
      <c r="B663" s="3"/>
      <c r="C663" s="3"/>
      <c r="D663" s="14"/>
      <c r="E663" s="14"/>
      <c r="F663" s="14"/>
      <c r="G663" s="14"/>
      <c r="H663" s="5"/>
      <c r="I663" s="15"/>
      <c r="J663" s="15"/>
      <c r="K663" s="3"/>
      <c r="L663" s="3"/>
      <c r="M663" s="3"/>
      <c r="N663" s="3"/>
      <c r="O663" s="17"/>
      <c r="P663" s="32"/>
      <c r="Q663" s="32"/>
      <c r="R663" s="5"/>
      <c r="S663" s="5"/>
      <c r="T663" s="16"/>
      <c r="U663" s="16"/>
      <c r="V663" s="32"/>
      <c r="W663" s="32"/>
      <c r="X663" s="16"/>
      <c r="Y663" s="32"/>
      <c r="Z663" s="32"/>
      <c r="AA663" s="5"/>
      <c r="AB663" s="5"/>
      <c r="AC663" s="16"/>
      <c r="AD663" s="16"/>
      <c r="AE663" s="32"/>
      <c r="AF663" s="32"/>
      <c r="AG663" s="16"/>
      <c r="AH663" s="16"/>
      <c r="AI663" s="16"/>
      <c r="AJ663" s="16"/>
      <c r="AK663" s="16"/>
      <c r="AL663" s="16"/>
      <c r="AM663" s="16"/>
      <c r="AN663" s="16"/>
      <c r="AO663" s="16"/>
      <c r="AP663" s="5"/>
      <c r="AQ663" s="31"/>
      <c r="AR663" s="31"/>
    </row>
    <row r="664" spans="1:44" x14ac:dyDescent="0.3">
      <c r="A664" s="4"/>
      <c r="B664" s="3"/>
      <c r="C664" s="3"/>
      <c r="D664" s="14"/>
      <c r="E664" s="14"/>
      <c r="F664" s="14"/>
      <c r="G664" s="14"/>
      <c r="H664" s="5"/>
      <c r="I664" s="15"/>
      <c r="J664" s="15"/>
      <c r="K664" s="3"/>
      <c r="L664" s="3"/>
      <c r="M664" s="3"/>
      <c r="N664" s="3"/>
      <c r="O664" s="17"/>
      <c r="P664" s="32"/>
      <c r="Q664" s="32"/>
      <c r="R664" s="5"/>
      <c r="S664" s="5"/>
      <c r="T664" s="16"/>
      <c r="U664" s="16"/>
      <c r="V664" s="32"/>
      <c r="W664" s="32"/>
      <c r="X664" s="16"/>
      <c r="Y664" s="32"/>
      <c r="Z664" s="32"/>
      <c r="AA664" s="5"/>
      <c r="AB664" s="5"/>
      <c r="AC664" s="16"/>
      <c r="AD664" s="16"/>
      <c r="AE664" s="32"/>
      <c r="AF664" s="32"/>
      <c r="AG664" s="16"/>
      <c r="AH664" s="16"/>
      <c r="AI664" s="16"/>
      <c r="AJ664" s="16"/>
      <c r="AK664" s="16"/>
      <c r="AL664" s="16"/>
      <c r="AM664" s="16"/>
      <c r="AN664" s="16"/>
      <c r="AO664" s="16"/>
      <c r="AP664" s="5"/>
      <c r="AQ664" s="31"/>
      <c r="AR664" s="31"/>
    </row>
    <row r="665" spans="1:44" x14ac:dyDescent="0.3">
      <c r="A665" s="4"/>
      <c r="B665" s="3"/>
      <c r="C665" s="3"/>
      <c r="D665" s="14"/>
      <c r="E665" s="14"/>
      <c r="F665" s="14"/>
      <c r="G665" s="14"/>
      <c r="H665" s="5"/>
      <c r="I665" s="15"/>
      <c r="J665" s="15"/>
      <c r="K665" s="3"/>
      <c r="L665" s="3"/>
      <c r="M665" s="3"/>
      <c r="N665" s="3"/>
      <c r="O665" s="17"/>
      <c r="P665" s="32"/>
      <c r="Q665" s="32"/>
      <c r="R665" s="5"/>
      <c r="S665" s="5"/>
      <c r="T665" s="16"/>
      <c r="U665" s="16"/>
      <c r="V665" s="32"/>
      <c r="W665" s="32"/>
      <c r="X665" s="16"/>
      <c r="Y665" s="32"/>
      <c r="Z665" s="32"/>
      <c r="AA665" s="5"/>
      <c r="AB665" s="5"/>
      <c r="AC665" s="16"/>
      <c r="AD665" s="16"/>
      <c r="AE665" s="32"/>
      <c r="AF665" s="32"/>
      <c r="AG665" s="16"/>
      <c r="AH665" s="16"/>
      <c r="AI665" s="16"/>
      <c r="AJ665" s="16"/>
      <c r="AK665" s="16"/>
      <c r="AL665" s="16"/>
      <c r="AM665" s="16"/>
      <c r="AN665" s="16"/>
      <c r="AO665" s="16"/>
      <c r="AP665" s="5"/>
      <c r="AQ665" s="31"/>
      <c r="AR665" s="31"/>
    </row>
    <row r="666" spans="1:44" x14ac:dyDescent="0.3">
      <c r="A666" s="4"/>
      <c r="B666" s="3"/>
      <c r="C666" s="3"/>
      <c r="D666" s="14"/>
      <c r="E666" s="14"/>
      <c r="F666" s="14"/>
      <c r="G666" s="14"/>
      <c r="H666" s="5"/>
      <c r="I666" s="15"/>
      <c r="J666" s="15"/>
      <c r="K666" s="3"/>
      <c r="L666" s="3"/>
      <c r="M666" s="3"/>
      <c r="N666" s="3"/>
      <c r="O666" s="17"/>
      <c r="P666" s="32"/>
      <c r="Q666" s="32"/>
      <c r="R666" s="5"/>
      <c r="S666" s="5"/>
      <c r="T666" s="16"/>
      <c r="U666" s="16"/>
      <c r="V666" s="32"/>
      <c r="W666" s="32"/>
      <c r="X666" s="16"/>
      <c r="Y666" s="32"/>
      <c r="Z666" s="32"/>
      <c r="AA666" s="5"/>
      <c r="AB666" s="5"/>
      <c r="AC666" s="16"/>
      <c r="AD666" s="16"/>
      <c r="AE666" s="32"/>
      <c r="AF666" s="32"/>
      <c r="AG666" s="16"/>
      <c r="AH666" s="16"/>
      <c r="AI666" s="16"/>
      <c r="AJ666" s="16"/>
      <c r="AK666" s="16"/>
      <c r="AL666" s="16"/>
      <c r="AM666" s="16"/>
      <c r="AN666" s="16"/>
      <c r="AO666" s="16"/>
      <c r="AP666" s="5"/>
      <c r="AQ666" s="31"/>
      <c r="AR666" s="31"/>
    </row>
    <row r="667" spans="1:44" x14ac:dyDescent="0.3">
      <c r="A667" s="4"/>
      <c r="B667" s="3"/>
      <c r="C667" s="3"/>
      <c r="D667" s="14"/>
      <c r="E667" s="14"/>
      <c r="F667" s="14"/>
      <c r="G667" s="14"/>
      <c r="H667" s="5"/>
      <c r="I667" s="15"/>
      <c r="J667" s="15"/>
      <c r="K667" s="3"/>
      <c r="L667" s="3"/>
      <c r="M667" s="3"/>
      <c r="N667" s="3"/>
      <c r="O667" s="17"/>
      <c r="P667" s="32"/>
      <c r="Q667" s="32"/>
      <c r="R667" s="5"/>
      <c r="S667" s="5"/>
      <c r="T667" s="16"/>
      <c r="U667" s="16"/>
      <c r="V667" s="32"/>
      <c r="W667" s="32"/>
      <c r="X667" s="16"/>
      <c r="Y667" s="32"/>
      <c r="Z667" s="32"/>
      <c r="AA667" s="5"/>
      <c r="AB667" s="5"/>
      <c r="AC667" s="16"/>
      <c r="AD667" s="16"/>
      <c r="AE667" s="32"/>
      <c r="AF667" s="32"/>
      <c r="AG667" s="16"/>
      <c r="AH667" s="16"/>
      <c r="AI667" s="16"/>
      <c r="AJ667" s="16"/>
      <c r="AK667" s="16"/>
      <c r="AL667" s="16"/>
      <c r="AM667" s="16"/>
      <c r="AN667" s="16"/>
      <c r="AO667" s="16"/>
      <c r="AP667" s="5"/>
      <c r="AQ667" s="31"/>
      <c r="AR667" s="31"/>
    </row>
    <row r="668" spans="1:44" x14ac:dyDescent="0.3">
      <c r="A668" s="4"/>
      <c r="B668" s="3"/>
      <c r="C668" s="3"/>
      <c r="D668" s="14"/>
      <c r="E668" s="14"/>
      <c r="F668" s="14"/>
      <c r="G668" s="14"/>
      <c r="H668" s="5"/>
      <c r="I668" s="15"/>
      <c r="J668" s="15"/>
      <c r="K668" s="3"/>
      <c r="L668" s="3"/>
      <c r="M668" s="3"/>
      <c r="N668" s="3"/>
      <c r="O668" s="17"/>
      <c r="P668" s="32"/>
      <c r="Q668" s="32"/>
      <c r="R668" s="5"/>
      <c r="S668" s="5"/>
      <c r="T668" s="16"/>
      <c r="U668" s="16"/>
      <c r="V668" s="32"/>
      <c r="W668" s="32"/>
      <c r="X668" s="16"/>
      <c r="Y668" s="32"/>
      <c r="Z668" s="32"/>
      <c r="AA668" s="5"/>
      <c r="AB668" s="5"/>
      <c r="AC668" s="16"/>
      <c r="AD668" s="16"/>
      <c r="AE668" s="32"/>
      <c r="AF668" s="32"/>
      <c r="AG668" s="16"/>
      <c r="AH668" s="16"/>
      <c r="AI668" s="16"/>
      <c r="AJ668" s="16"/>
      <c r="AK668" s="16"/>
      <c r="AL668" s="16"/>
      <c r="AM668" s="16"/>
      <c r="AN668" s="16"/>
      <c r="AO668" s="16"/>
      <c r="AP668" s="5"/>
      <c r="AQ668" s="31"/>
      <c r="AR668" s="31"/>
    </row>
    <row r="669" spans="1:44" x14ac:dyDescent="0.3">
      <c r="A669" s="4"/>
      <c r="B669" s="3"/>
      <c r="C669" s="3"/>
      <c r="D669" s="14"/>
      <c r="E669" s="14"/>
      <c r="F669" s="14"/>
      <c r="G669" s="14"/>
      <c r="H669" s="5"/>
      <c r="I669" s="15"/>
      <c r="J669" s="15"/>
      <c r="K669" s="3"/>
      <c r="L669" s="3"/>
      <c r="M669" s="3"/>
      <c r="N669" s="3"/>
      <c r="O669" s="17"/>
      <c r="P669" s="32"/>
      <c r="Q669" s="32"/>
      <c r="R669" s="5"/>
      <c r="S669" s="5"/>
      <c r="T669" s="16"/>
      <c r="U669" s="16"/>
      <c r="V669" s="32"/>
      <c r="W669" s="32"/>
      <c r="X669" s="16"/>
      <c r="Y669" s="32"/>
      <c r="Z669" s="32"/>
      <c r="AA669" s="5"/>
      <c r="AB669" s="5"/>
      <c r="AC669" s="16"/>
      <c r="AD669" s="16"/>
      <c r="AE669" s="32"/>
      <c r="AF669" s="32"/>
      <c r="AG669" s="16"/>
      <c r="AH669" s="16"/>
      <c r="AI669" s="16"/>
      <c r="AJ669" s="16"/>
      <c r="AK669" s="16"/>
      <c r="AL669" s="16"/>
      <c r="AM669" s="16"/>
      <c r="AN669" s="16"/>
      <c r="AO669" s="16"/>
      <c r="AP669" s="5"/>
      <c r="AQ669" s="31"/>
      <c r="AR669" s="31"/>
    </row>
    <row r="670" spans="1:44" x14ac:dyDescent="0.3">
      <c r="A670" s="4"/>
      <c r="B670" s="3"/>
      <c r="C670" s="3"/>
      <c r="D670" s="14"/>
      <c r="E670" s="14"/>
      <c r="F670" s="14"/>
      <c r="G670" s="14"/>
      <c r="H670" s="5"/>
      <c r="I670" s="15"/>
      <c r="J670" s="15"/>
      <c r="K670" s="3"/>
      <c r="L670" s="3"/>
      <c r="M670" s="3"/>
      <c r="N670" s="3"/>
      <c r="O670" s="17"/>
      <c r="P670" s="32"/>
      <c r="Q670" s="32"/>
      <c r="R670" s="5"/>
      <c r="S670" s="5"/>
      <c r="T670" s="16"/>
      <c r="U670" s="16"/>
      <c r="V670" s="32"/>
      <c r="W670" s="32"/>
      <c r="X670" s="16"/>
      <c r="Y670" s="32"/>
      <c r="Z670" s="32"/>
      <c r="AA670" s="5"/>
      <c r="AB670" s="5"/>
      <c r="AC670" s="16"/>
      <c r="AD670" s="16"/>
      <c r="AE670" s="32"/>
      <c r="AF670" s="32"/>
      <c r="AG670" s="16"/>
      <c r="AH670" s="16"/>
      <c r="AI670" s="16"/>
      <c r="AJ670" s="16"/>
      <c r="AK670" s="16"/>
      <c r="AL670" s="16"/>
      <c r="AM670" s="16"/>
      <c r="AN670" s="16"/>
      <c r="AO670" s="16"/>
      <c r="AP670" s="5"/>
      <c r="AQ670" s="31"/>
      <c r="AR670" s="31"/>
    </row>
    <row r="671" spans="1:44" x14ac:dyDescent="0.3">
      <c r="A671" s="4"/>
      <c r="B671" s="3"/>
      <c r="C671" s="3"/>
      <c r="D671" s="14"/>
      <c r="E671" s="14"/>
      <c r="F671" s="14"/>
      <c r="G671" s="14"/>
      <c r="H671" s="5"/>
      <c r="I671" s="15"/>
      <c r="J671" s="15"/>
      <c r="K671" s="3"/>
      <c r="L671" s="3"/>
      <c r="M671" s="3"/>
      <c r="N671" s="3"/>
      <c r="O671" s="17"/>
      <c r="P671" s="32"/>
      <c r="Q671" s="32"/>
      <c r="R671" s="5"/>
      <c r="S671" s="5"/>
      <c r="T671" s="16"/>
      <c r="U671" s="16"/>
      <c r="V671" s="32"/>
      <c r="W671" s="32"/>
      <c r="X671" s="16"/>
      <c r="Y671" s="32"/>
      <c r="Z671" s="32"/>
      <c r="AA671" s="5"/>
      <c r="AB671" s="5"/>
      <c r="AC671" s="16"/>
      <c r="AD671" s="16"/>
      <c r="AE671" s="32"/>
      <c r="AF671" s="32"/>
      <c r="AG671" s="16"/>
      <c r="AH671" s="16"/>
      <c r="AI671" s="16"/>
      <c r="AJ671" s="16"/>
      <c r="AK671" s="16"/>
      <c r="AL671" s="16"/>
      <c r="AM671" s="16"/>
      <c r="AN671" s="16"/>
      <c r="AO671" s="16"/>
      <c r="AP671" s="5"/>
      <c r="AQ671" s="31"/>
      <c r="AR671" s="31"/>
    </row>
    <row r="672" spans="1:44" x14ac:dyDescent="0.3">
      <c r="A672" s="4"/>
      <c r="B672" s="3"/>
      <c r="C672" s="3"/>
      <c r="D672" s="14"/>
      <c r="E672" s="14"/>
      <c r="F672" s="14"/>
      <c r="G672" s="14"/>
      <c r="H672" s="5"/>
      <c r="I672" s="15"/>
      <c r="J672" s="15"/>
      <c r="K672" s="3"/>
      <c r="L672" s="3"/>
      <c r="M672" s="3"/>
      <c r="N672" s="3"/>
      <c r="O672" s="17"/>
      <c r="P672" s="32"/>
      <c r="Q672" s="32"/>
      <c r="R672" s="5"/>
      <c r="S672" s="5"/>
      <c r="T672" s="16"/>
      <c r="U672" s="16"/>
      <c r="V672" s="32"/>
      <c r="W672" s="32"/>
      <c r="X672" s="16"/>
      <c r="Y672" s="32"/>
      <c r="Z672" s="32"/>
      <c r="AA672" s="5"/>
      <c r="AB672" s="5"/>
      <c r="AC672" s="16"/>
      <c r="AD672" s="16"/>
      <c r="AE672" s="32"/>
      <c r="AF672" s="32"/>
      <c r="AG672" s="16"/>
      <c r="AH672" s="16"/>
      <c r="AI672" s="16"/>
      <c r="AJ672" s="16"/>
      <c r="AK672" s="16"/>
      <c r="AL672" s="16"/>
      <c r="AM672" s="16"/>
      <c r="AN672" s="16"/>
      <c r="AO672" s="16"/>
      <c r="AP672" s="5"/>
      <c r="AQ672" s="31"/>
      <c r="AR672" s="31"/>
    </row>
    <row r="673" spans="1:44" x14ac:dyDescent="0.3">
      <c r="A673" s="4"/>
      <c r="B673" s="3"/>
      <c r="C673" s="3"/>
      <c r="D673" s="14"/>
      <c r="E673" s="14"/>
      <c r="F673" s="14"/>
      <c r="G673" s="14"/>
      <c r="H673" s="5"/>
      <c r="I673" s="15"/>
      <c r="J673" s="15"/>
      <c r="K673" s="3"/>
      <c r="L673" s="3"/>
      <c r="M673" s="3"/>
      <c r="N673" s="3"/>
      <c r="O673" s="17"/>
      <c r="P673" s="32"/>
      <c r="Q673" s="32"/>
      <c r="R673" s="5"/>
      <c r="S673" s="5"/>
      <c r="T673" s="16"/>
      <c r="U673" s="16"/>
      <c r="V673" s="32"/>
      <c r="W673" s="32"/>
      <c r="X673" s="16"/>
      <c r="Y673" s="32"/>
      <c r="Z673" s="32"/>
      <c r="AA673" s="5"/>
      <c r="AB673" s="5"/>
      <c r="AC673" s="16"/>
      <c r="AD673" s="16"/>
      <c r="AE673" s="32"/>
      <c r="AF673" s="32"/>
      <c r="AG673" s="16"/>
      <c r="AH673" s="16"/>
      <c r="AI673" s="16"/>
      <c r="AJ673" s="16"/>
      <c r="AK673" s="16"/>
      <c r="AL673" s="16"/>
      <c r="AM673" s="16"/>
      <c r="AN673" s="16"/>
      <c r="AO673" s="16"/>
      <c r="AP673" s="5"/>
      <c r="AQ673" s="31"/>
      <c r="AR673" s="31"/>
    </row>
    <row r="674" spans="1:44" x14ac:dyDescent="0.3">
      <c r="A674" s="4"/>
      <c r="B674" s="3"/>
      <c r="C674" s="3"/>
      <c r="D674" s="14"/>
      <c r="E674" s="14"/>
      <c r="F674" s="14"/>
      <c r="G674" s="14"/>
      <c r="H674" s="5"/>
      <c r="I674" s="15"/>
      <c r="J674" s="15"/>
      <c r="K674" s="3"/>
      <c r="L674" s="3"/>
      <c r="M674" s="3"/>
      <c r="N674" s="3"/>
      <c r="O674" s="17"/>
      <c r="P674" s="32"/>
      <c r="Q674" s="32"/>
      <c r="R674" s="5"/>
      <c r="S674" s="5"/>
      <c r="T674" s="16"/>
      <c r="U674" s="16"/>
      <c r="V674" s="32"/>
      <c r="W674" s="32"/>
      <c r="X674" s="16"/>
      <c r="Y674" s="32"/>
      <c r="Z674" s="32"/>
      <c r="AA674" s="5"/>
      <c r="AB674" s="5"/>
      <c r="AC674" s="16"/>
      <c r="AD674" s="16"/>
      <c r="AE674" s="32"/>
      <c r="AF674" s="32"/>
      <c r="AG674" s="16"/>
      <c r="AH674" s="16"/>
      <c r="AI674" s="16"/>
      <c r="AJ674" s="16"/>
      <c r="AK674" s="16"/>
      <c r="AL674" s="16"/>
      <c r="AM674" s="16"/>
      <c r="AN674" s="16"/>
      <c r="AO674" s="16"/>
      <c r="AP674" s="5"/>
      <c r="AQ674" s="31"/>
      <c r="AR674" s="31"/>
    </row>
    <row r="675" spans="1:44" x14ac:dyDescent="0.3">
      <c r="A675" s="4"/>
      <c r="B675" s="3"/>
      <c r="C675" s="3"/>
      <c r="D675" s="14"/>
      <c r="E675" s="14"/>
      <c r="F675" s="14"/>
      <c r="G675" s="14"/>
      <c r="H675" s="5"/>
      <c r="I675" s="15"/>
      <c r="J675" s="15"/>
      <c r="K675" s="3"/>
      <c r="L675" s="3"/>
      <c r="M675" s="3"/>
      <c r="N675" s="3"/>
      <c r="O675" s="17"/>
      <c r="P675" s="32"/>
      <c r="Q675" s="32"/>
      <c r="R675" s="5"/>
      <c r="S675" s="5"/>
      <c r="T675" s="16"/>
      <c r="U675" s="16"/>
      <c r="V675" s="32"/>
      <c r="W675" s="32"/>
      <c r="X675" s="16"/>
      <c r="Y675" s="32"/>
      <c r="Z675" s="32"/>
      <c r="AA675" s="5"/>
      <c r="AB675" s="5"/>
      <c r="AC675" s="16"/>
      <c r="AD675" s="16"/>
      <c r="AE675" s="32"/>
      <c r="AF675" s="32"/>
      <c r="AG675" s="16"/>
      <c r="AH675" s="16"/>
      <c r="AI675" s="16"/>
      <c r="AJ675" s="16"/>
      <c r="AK675" s="16"/>
      <c r="AL675" s="16"/>
      <c r="AM675" s="16"/>
      <c r="AN675" s="16"/>
      <c r="AO675" s="16"/>
      <c r="AP675" s="5"/>
      <c r="AQ675" s="31"/>
      <c r="AR675" s="31"/>
    </row>
    <row r="676" spans="1:44" x14ac:dyDescent="0.3">
      <c r="A676" s="4"/>
      <c r="B676" s="3"/>
      <c r="C676" s="3"/>
      <c r="D676" s="14"/>
      <c r="E676" s="14"/>
      <c r="F676" s="14"/>
      <c r="G676" s="14"/>
      <c r="H676" s="5"/>
      <c r="I676" s="15"/>
      <c r="J676" s="15"/>
      <c r="K676" s="3"/>
      <c r="L676" s="3"/>
      <c r="M676" s="3"/>
      <c r="N676" s="3"/>
      <c r="O676" s="17"/>
      <c r="P676" s="32"/>
      <c r="Q676" s="32"/>
      <c r="R676" s="5"/>
      <c r="S676" s="5"/>
      <c r="T676" s="16"/>
      <c r="U676" s="16"/>
      <c r="V676" s="32"/>
      <c r="W676" s="32"/>
      <c r="X676" s="16"/>
      <c r="Y676" s="32"/>
      <c r="Z676" s="32"/>
      <c r="AA676" s="5"/>
      <c r="AB676" s="5"/>
      <c r="AC676" s="16"/>
      <c r="AD676" s="16"/>
      <c r="AE676" s="32"/>
      <c r="AF676" s="32"/>
      <c r="AG676" s="16"/>
      <c r="AH676" s="16"/>
      <c r="AI676" s="16"/>
      <c r="AJ676" s="16"/>
      <c r="AK676" s="16"/>
      <c r="AL676" s="16"/>
      <c r="AM676" s="16"/>
      <c r="AN676" s="16"/>
      <c r="AO676" s="16"/>
      <c r="AP676" s="5"/>
      <c r="AQ676" s="31"/>
      <c r="AR676" s="31"/>
    </row>
    <row r="677" spans="1:44" x14ac:dyDescent="0.3">
      <c r="A677" s="4"/>
      <c r="B677" s="3"/>
      <c r="C677" s="3"/>
      <c r="D677" s="14"/>
      <c r="E677" s="14"/>
      <c r="F677" s="14"/>
      <c r="G677" s="14"/>
      <c r="H677" s="5"/>
      <c r="I677" s="15"/>
      <c r="J677" s="15"/>
      <c r="K677" s="3"/>
      <c r="L677" s="3"/>
      <c r="M677" s="3"/>
      <c r="N677" s="3"/>
      <c r="O677" s="17"/>
      <c r="P677" s="32"/>
      <c r="Q677" s="32"/>
      <c r="R677" s="5"/>
      <c r="S677" s="5"/>
      <c r="T677" s="16"/>
      <c r="U677" s="16"/>
      <c r="V677" s="32"/>
      <c r="W677" s="32"/>
      <c r="X677" s="16"/>
      <c r="Y677" s="32"/>
      <c r="Z677" s="32"/>
      <c r="AA677" s="5"/>
      <c r="AB677" s="5"/>
      <c r="AC677" s="16"/>
      <c r="AD677" s="16"/>
      <c r="AE677" s="32"/>
      <c r="AF677" s="32"/>
      <c r="AG677" s="16"/>
      <c r="AH677" s="16"/>
      <c r="AI677" s="16"/>
      <c r="AJ677" s="16"/>
      <c r="AK677" s="16"/>
      <c r="AL677" s="16"/>
      <c r="AM677" s="16"/>
      <c r="AN677" s="16"/>
      <c r="AO677" s="16"/>
      <c r="AP677" s="5"/>
      <c r="AQ677" s="31"/>
      <c r="AR677" s="31"/>
    </row>
    <row r="678" spans="1:44" x14ac:dyDescent="0.3">
      <c r="A678" s="4"/>
      <c r="B678" s="3"/>
      <c r="C678" s="3"/>
      <c r="D678" s="14"/>
      <c r="E678" s="14"/>
      <c r="F678" s="14"/>
      <c r="G678" s="14"/>
      <c r="H678" s="5"/>
      <c r="I678" s="15"/>
      <c r="J678" s="15"/>
      <c r="K678" s="3"/>
      <c r="L678" s="3"/>
      <c r="M678" s="3"/>
      <c r="N678" s="3"/>
      <c r="O678" s="17"/>
      <c r="P678" s="32"/>
      <c r="Q678" s="32"/>
      <c r="R678" s="5"/>
      <c r="S678" s="5"/>
      <c r="T678" s="16"/>
      <c r="U678" s="16"/>
      <c r="V678" s="32"/>
      <c r="W678" s="32"/>
      <c r="X678" s="16"/>
      <c r="Y678" s="32"/>
      <c r="Z678" s="32"/>
      <c r="AA678" s="5"/>
      <c r="AB678" s="5"/>
      <c r="AC678" s="16"/>
      <c r="AD678" s="16"/>
      <c r="AE678" s="32"/>
      <c r="AF678" s="32"/>
      <c r="AG678" s="16"/>
      <c r="AH678" s="16"/>
      <c r="AI678" s="16"/>
      <c r="AJ678" s="16"/>
      <c r="AK678" s="16"/>
      <c r="AL678" s="16"/>
      <c r="AM678" s="16"/>
      <c r="AN678" s="16"/>
      <c r="AO678" s="16"/>
      <c r="AP678" s="5"/>
      <c r="AQ678" s="31"/>
      <c r="AR678" s="31"/>
    </row>
    <row r="679" spans="1:44" x14ac:dyDescent="0.3">
      <c r="A679" s="4"/>
      <c r="B679" s="3"/>
      <c r="C679" s="3"/>
      <c r="D679" s="14"/>
      <c r="E679" s="14"/>
      <c r="F679" s="14"/>
      <c r="G679" s="14"/>
      <c r="H679" s="5"/>
      <c r="I679" s="15"/>
      <c r="J679" s="15"/>
      <c r="K679" s="3"/>
      <c r="L679" s="3"/>
      <c r="M679" s="3"/>
      <c r="N679" s="3"/>
      <c r="O679" s="17"/>
      <c r="P679" s="32"/>
      <c r="Q679" s="32"/>
      <c r="R679" s="5"/>
      <c r="S679" s="5"/>
      <c r="T679" s="16"/>
      <c r="U679" s="16"/>
      <c r="V679" s="32"/>
      <c r="W679" s="32"/>
      <c r="X679" s="16"/>
      <c r="Y679" s="32"/>
      <c r="Z679" s="32"/>
      <c r="AA679" s="5"/>
      <c r="AB679" s="5"/>
      <c r="AC679" s="16"/>
      <c r="AD679" s="16"/>
      <c r="AE679" s="32"/>
      <c r="AF679" s="32"/>
      <c r="AG679" s="16"/>
      <c r="AH679" s="16"/>
      <c r="AI679" s="16"/>
      <c r="AJ679" s="16"/>
      <c r="AK679" s="16"/>
      <c r="AL679" s="16"/>
      <c r="AM679" s="16"/>
      <c r="AN679" s="16"/>
      <c r="AO679" s="16"/>
      <c r="AP679" s="5"/>
      <c r="AQ679" s="31"/>
      <c r="AR679" s="31"/>
    </row>
    <row r="680" spans="1:44" x14ac:dyDescent="0.3">
      <c r="A680" s="4"/>
      <c r="B680" s="3"/>
      <c r="C680" s="3"/>
      <c r="D680" s="14"/>
      <c r="E680" s="14"/>
      <c r="F680" s="14"/>
      <c r="G680" s="14"/>
      <c r="H680" s="5"/>
      <c r="I680" s="15"/>
      <c r="J680" s="15"/>
      <c r="K680" s="3"/>
      <c r="L680" s="3"/>
      <c r="M680" s="3"/>
      <c r="N680" s="3"/>
      <c r="O680" s="17"/>
      <c r="P680" s="32"/>
      <c r="Q680" s="32"/>
      <c r="R680" s="5"/>
      <c r="S680" s="5"/>
      <c r="T680" s="16"/>
      <c r="U680" s="16"/>
      <c r="V680" s="32"/>
      <c r="W680" s="32"/>
      <c r="X680" s="16"/>
      <c r="Y680" s="32"/>
      <c r="Z680" s="32"/>
      <c r="AA680" s="5"/>
      <c r="AB680" s="5"/>
      <c r="AC680" s="16"/>
      <c r="AD680" s="16"/>
      <c r="AE680" s="32"/>
      <c r="AF680" s="32"/>
      <c r="AG680" s="16"/>
      <c r="AH680" s="16"/>
      <c r="AI680" s="16"/>
      <c r="AJ680" s="16"/>
      <c r="AK680" s="16"/>
      <c r="AL680" s="16"/>
      <c r="AM680" s="16"/>
      <c r="AN680" s="16"/>
      <c r="AO680" s="16"/>
      <c r="AP680" s="5"/>
      <c r="AQ680" s="31"/>
      <c r="AR680" s="31"/>
    </row>
    <row r="681" spans="1:44" x14ac:dyDescent="0.3">
      <c r="A681" s="4"/>
      <c r="B681" s="3"/>
      <c r="C681" s="3"/>
      <c r="D681" s="14"/>
      <c r="E681" s="14"/>
      <c r="F681" s="14"/>
      <c r="G681" s="14"/>
      <c r="H681" s="5"/>
      <c r="I681" s="15"/>
      <c r="J681" s="15"/>
      <c r="K681" s="3"/>
      <c r="L681" s="3"/>
      <c r="M681" s="3"/>
      <c r="N681" s="3"/>
      <c r="O681" s="17"/>
      <c r="P681" s="32"/>
      <c r="Q681" s="32"/>
      <c r="R681" s="5"/>
      <c r="S681" s="5"/>
      <c r="T681" s="16"/>
      <c r="U681" s="16"/>
      <c r="V681" s="32"/>
      <c r="W681" s="32"/>
      <c r="X681" s="16"/>
      <c r="Y681" s="32"/>
      <c r="Z681" s="32"/>
      <c r="AA681" s="5"/>
      <c r="AB681" s="5"/>
      <c r="AC681" s="16"/>
      <c r="AD681" s="16"/>
      <c r="AE681" s="32"/>
      <c r="AF681" s="32"/>
      <c r="AG681" s="16"/>
      <c r="AH681" s="16"/>
      <c r="AI681" s="16"/>
      <c r="AJ681" s="16"/>
      <c r="AK681" s="16"/>
      <c r="AL681" s="16"/>
      <c r="AM681" s="16"/>
      <c r="AN681" s="16"/>
      <c r="AO681" s="16"/>
      <c r="AP681" s="5"/>
      <c r="AQ681" s="31"/>
      <c r="AR681" s="31"/>
    </row>
    <row r="682" spans="1:44" x14ac:dyDescent="0.3">
      <c r="A682" s="4"/>
      <c r="B682" s="3"/>
      <c r="C682" s="3"/>
      <c r="D682" s="14"/>
      <c r="E682" s="14"/>
      <c r="F682" s="14"/>
      <c r="G682" s="14"/>
      <c r="H682" s="5"/>
      <c r="I682" s="15"/>
      <c r="J682" s="15"/>
      <c r="K682" s="3"/>
      <c r="L682" s="3"/>
      <c r="M682" s="3"/>
      <c r="N682" s="3"/>
      <c r="O682" s="17"/>
      <c r="P682" s="32"/>
      <c r="Q682" s="32"/>
      <c r="R682" s="5"/>
      <c r="S682" s="5"/>
      <c r="T682" s="16"/>
      <c r="U682" s="16"/>
      <c r="V682" s="32"/>
      <c r="W682" s="32"/>
      <c r="X682" s="16"/>
      <c r="Y682" s="32"/>
      <c r="Z682" s="32"/>
      <c r="AA682" s="5"/>
      <c r="AB682" s="5"/>
      <c r="AC682" s="16"/>
      <c r="AD682" s="16"/>
      <c r="AE682" s="32"/>
      <c r="AF682" s="32"/>
      <c r="AG682" s="16"/>
      <c r="AH682" s="16"/>
      <c r="AI682" s="16"/>
      <c r="AJ682" s="16"/>
      <c r="AK682" s="16"/>
      <c r="AL682" s="16"/>
      <c r="AM682" s="16"/>
      <c r="AN682" s="16"/>
      <c r="AO682" s="16"/>
      <c r="AP682" s="5"/>
      <c r="AQ682" s="31"/>
      <c r="AR682" s="31"/>
    </row>
    <row r="683" spans="1:44" x14ac:dyDescent="0.3">
      <c r="A683" s="4"/>
      <c r="B683" s="3"/>
      <c r="C683" s="3"/>
      <c r="D683" s="14"/>
      <c r="E683" s="14"/>
      <c r="F683" s="14"/>
      <c r="G683" s="14"/>
      <c r="H683" s="5"/>
      <c r="I683" s="15"/>
      <c r="J683" s="15"/>
      <c r="K683" s="3"/>
      <c r="L683" s="3"/>
      <c r="M683" s="3"/>
      <c r="N683" s="3"/>
      <c r="O683" s="17"/>
      <c r="P683" s="32"/>
      <c r="Q683" s="32"/>
      <c r="R683" s="5"/>
      <c r="S683" s="5"/>
      <c r="T683" s="16"/>
      <c r="U683" s="16"/>
      <c r="V683" s="32"/>
      <c r="W683" s="32"/>
      <c r="X683" s="16"/>
      <c r="Y683" s="32"/>
      <c r="Z683" s="32"/>
      <c r="AA683" s="5"/>
      <c r="AB683" s="5"/>
      <c r="AC683" s="16"/>
      <c r="AD683" s="16"/>
      <c r="AE683" s="32"/>
      <c r="AF683" s="32"/>
      <c r="AG683" s="16"/>
      <c r="AH683" s="16"/>
      <c r="AI683" s="16"/>
      <c r="AJ683" s="16"/>
      <c r="AK683" s="16"/>
      <c r="AL683" s="16"/>
      <c r="AM683" s="16"/>
      <c r="AN683" s="16"/>
      <c r="AO683" s="16"/>
      <c r="AP683" s="5"/>
      <c r="AQ683" s="31"/>
      <c r="AR683" s="31"/>
    </row>
    <row r="684" spans="1:44" x14ac:dyDescent="0.3">
      <c r="A684" s="4"/>
      <c r="B684" s="3"/>
      <c r="C684" s="3"/>
      <c r="D684" s="14"/>
      <c r="E684" s="14"/>
      <c r="F684" s="14"/>
      <c r="G684" s="14"/>
      <c r="H684" s="5"/>
      <c r="I684" s="15"/>
      <c r="J684" s="15"/>
      <c r="K684" s="3"/>
      <c r="L684" s="3"/>
      <c r="M684" s="3"/>
      <c r="N684" s="3"/>
      <c r="O684" s="17"/>
      <c r="P684" s="32"/>
      <c r="Q684" s="32"/>
      <c r="R684" s="5"/>
      <c r="S684" s="5"/>
      <c r="T684" s="16"/>
      <c r="U684" s="16"/>
      <c r="V684" s="32"/>
      <c r="W684" s="32"/>
      <c r="X684" s="16"/>
      <c r="Y684" s="32"/>
      <c r="Z684" s="32"/>
      <c r="AA684" s="5"/>
      <c r="AB684" s="5"/>
      <c r="AC684" s="16"/>
      <c r="AD684" s="16"/>
      <c r="AE684" s="32"/>
      <c r="AF684" s="32"/>
      <c r="AG684" s="16"/>
      <c r="AH684" s="16"/>
      <c r="AI684" s="16"/>
      <c r="AJ684" s="16"/>
      <c r="AK684" s="16"/>
      <c r="AL684" s="16"/>
      <c r="AM684" s="16"/>
      <c r="AN684" s="16"/>
      <c r="AO684" s="16"/>
      <c r="AP684" s="5"/>
      <c r="AQ684" s="31"/>
      <c r="AR684" s="31"/>
    </row>
    <row r="685" spans="1:44" x14ac:dyDescent="0.3">
      <c r="A685" s="4"/>
      <c r="B685" s="3"/>
      <c r="C685" s="3"/>
      <c r="D685" s="14"/>
      <c r="E685" s="14"/>
      <c r="F685" s="14"/>
      <c r="G685" s="14"/>
      <c r="H685" s="5"/>
      <c r="I685" s="15"/>
      <c r="J685" s="15"/>
      <c r="K685" s="3"/>
      <c r="L685" s="3"/>
      <c r="M685" s="3"/>
      <c r="N685" s="3"/>
      <c r="O685" s="17"/>
      <c r="P685" s="32"/>
      <c r="Q685" s="32"/>
      <c r="R685" s="5"/>
      <c r="S685" s="5"/>
      <c r="T685" s="16"/>
      <c r="U685" s="16"/>
      <c r="V685" s="32"/>
      <c r="W685" s="32"/>
      <c r="X685" s="16"/>
      <c r="Y685" s="32"/>
      <c r="Z685" s="32"/>
      <c r="AA685" s="5"/>
      <c r="AB685" s="5"/>
      <c r="AC685" s="16"/>
      <c r="AD685" s="16"/>
      <c r="AE685" s="32"/>
      <c r="AF685" s="32"/>
      <c r="AG685" s="16"/>
      <c r="AH685" s="16"/>
      <c r="AI685" s="16"/>
      <c r="AJ685" s="16"/>
      <c r="AK685" s="16"/>
      <c r="AL685" s="16"/>
      <c r="AM685" s="16"/>
      <c r="AN685" s="16"/>
      <c r="AO685" s="16"/>
      <c r="AP685" s="5"/>
      <c r="AQ685" s="31"/>
      <c r="AR685" s="31"/>
    </row>
    <row r="686" spans="1:44" x14ac:dyDescent="0.3">
      <c r="A686" s="4"/>
      <c r="B686" s="3"/>
      <c r="C686" s="3"/>
      <c r="D686" s="14"/>
      <c r="E686" s="14"/>
      <c r="F686" s="14"/>
      <c r="G686" s="14"/>
      <c r="H686" s="5"/>
      <c r="I686" s="15"/>
      <c r="J686" s="15"/>
      <c r="K686" s="3"/>
      <c r="L686" s="3"/>
      <c r="M686" s="3"/>
      <c r="N686" s="3"/>
      <c r="O686" s="17"/>
      <c r="P686" s="32"/>
      <c r="Q686" s="32"/>
      <c r="R686" s="5"/>
      <c r="S686" s="5"/>
      <c r="T686" s="16"/>
      <c r="U686" s="16"/>
      <c r="V686" s="32"/>
      <c r="W686" s="32"/>
      <c r="X686" s="16"/>
      <c r="Y686" s="32"/>
      <c r="Z686" s="32"/>
      <c r="AA686" s="5"/>
      <c r="AB686" s="5"/>
      <c r="AC686" s="16"/>
      <c r="AD686" s="16"/>
      <c r="AE686" s="32"/>
      <c r="AF686" s="32"/>
      <c r="AG686" s="16"/>
      <c r="AH686" s="16"/>
      <c r="AI686" s="16"/>
      <c r="AJ686" s="16"/>
      <c r="AK686" s="16"/>
      <c r="AL686" s="16"/>
      <c r="AM686" s="16"/>
      <c r="AN686" s="16"/>
      <c r="AO686" s="16"/>
      <c r="AP686" s="5"/>
      <c r="AQ686" s="31"/>
      <c r="AR686" s="31"/>
    </row>
    <row r="687" spans="1:44" x14ac:dyDescent="0.3">
      <c r="A687" s="4"/>
      <c r="B687" s="3"/>
      <c r="C687" s="3"/>
      <c r="D687" s="14"/>
      <c r="E687" s="14"/>
      <c r="F687" s="14"/>
      <c r="G687" s="14"/>
      <c r="H687" s="5"/>
      <c r="I687" s="15"/>
      <c r="J687" s="15"/>
      <c r="K687" s="3"/>
      <c r="L687" s="3"/>
      <c r="M687" s="3"/>
      <c r="N687" s="3"/>
      <c r="O687" s="17"/>
      <c r="P687" s="32"/>
      <c r="Q687" s="32"/>
      <c r="R687" s="5"/>
      <c r="S687" s="5"/>
      <c r="T687" s="16"/>
      <c r="U687" s="16"/>
      <c r="V687" s="32"/>
      <c r="W687" s="32"/>
      <c r="X687" s="16"/>
      <c r="Y687" s="32"/>
      <c r="Z687" s="32"/>
      <c r="AA687" s="5"/>
      <c r="AB687" s="5"/>
      <c r="AC687" s="16"/>
      <c r="AD687" s="16"/>
      <c r="AE687" s="32"/>
      <c r="AF687" s="32"/>
      <c r="AG687" s="16"/>
      <c r="AH687" s="16"/>
      <c r="AI687" s="16"/>
      <c r="AJ687" s="16"/>
      <c r="AK687" s="16"/>
      <c r="AL687" s="16"/>
      <c r="AM687" s="16"/>
      <c r="AN687" s="16"/>
      <c r="AO687" s="16"/>
      <c r="AP687" s="5"/>
      <c r="AQ687" s="31"/>
      <c r="AR687" s="31"/>
    </row>
    <row r="688" spans="1:44" x14ac:dyDescent="0.3">
      <c r="A688" s="4"/>
      <c r="B688" s="3"/>
      <c r="C688" s="3"/>
      <c r="D688" s="14"/>
      <c r="E688" s="14"/>
      <c r="F688" s="14"/>
      <c r="G688" s="14"/>
      <c r="H688" s="5"/>
      <c r="I688" s="15"/>
      <c r="J688" s="15"/>
      <c r="K688" s="3"/>
      <c r="L688" s="3"/>
      <c r="M688" s="3"/>
      <c r="N688" s="3"/>
      <c r="O688" s="17"/>
      <c r="P688" s="32"/>
      <c r="Q688" s="32"/>
      <c r="R688" s="5"/>
      <c r="S688" s="5"/>
      <c r="T688" s="16"/>
      <c r="U688" s="16"/>
      <c r="V688" s="32"/>
      <c r="W688" s="32"/>
      <c r="X688" s="16"/>
      <c r="Y688" s="32"/>
      <c r="Z688" s="32"/>
      <c r="AA688" s="5"/>
      <c r="AB688" s="5"/>
      <c r="AC688" s="16"/>
      <c r="AD688" s="16"/>
      <c r="AE688" s="32"/>
      <c r="AF688" s="32"/>
      <c r="AG688" s="16"/>
      <c r="AH688" s="16"/>
      <c r="AI688" s="16"/>
      <c r="AJ688" s="16"/>
      <c r="AK688" s="16"/>
      <c r="AL688" s="16"/>
      <c r="AM688" s="16"/>
      <c r="AN688" s="16"/>
      <c r="AO688" s="16"/>
      <c r="AP688" s="5"/>
      <c r="AQ688" s="31"/>
      <c r="AR688" s="31"/>
    </row>
    <row r="689" spans="1:44" x14ac:dyDescent="0.3">
      <c r="A689" s="4"/>
      <c r="B689" s="3"/>
      <c r="C689" s="3"/>
      <c r="D689" s="14"/>
      <c r="E689" s="14"/>
      <c r="F689" s="14"/>
      <c r="G689" s="14"/>
      <c r="H689" s="5"/>
      <c r="I689" s="15"/>
      <c r="J689" s="15"/>
      <c r="K689" s="3"/>
      <c r="L689" s="3"/>
      <c r="M689" s="3"/>
      <c r="N689" s="3"/>
      <c r="O689" s="17"/>
      <c r="P689" s="32"/>
      <c r="Q689" s="32"/>
      <c r="R689" s="5"/>
      <c r="S689" s="5"/>
      <c r="T689" s="16"/>
      <c r="U689" s="16"/>
      <c r="V689" s="32"/>
      <c r="W689" s="32"/>
      <c r="X689" s="16"/>
      <c r="Y689" s="32"/>
      <c r="Z689" s="32"/>
      <c r="AA689" s="5"/>
      <c r="AB689" s="5"/>
      <c r="AC689" s="16"/>
      <c r="AD689" s="16"/>
      <c r="AE689" s="32"/>
      <c r="AF689" s="32"/>
      <c r="AG689" s="16"/>
      <c r="AH689" s="16"/>
      <c r="AI689" s="16"/>
      <c r="AJ689" s="16"/>
      <c r="AK689" s="16"/>
      <c r="AL689" s="16"/>
      <c r="AM689" s="16"/>
      <c r="AN689" s="16"/>
      <c r="AO689" s="16"/>
      <c r="AP689" s="5"/>
      <c r="AQ689" s="31"/>
      <c r="AR689" s="31"/>
    </row>
    <row r="690" spans="1:44" x14ac:dyDescent="0.3">
      <c r="A690" s="4"/>
      <c r="B690" s="3"/>
      <c r="C690" s="3"/>
      <c r="D690" s="14"/>
      <c r="E690" s="14"/>
      <c r="F690" s="14"/>
      <c r="G690" s="14"/>
      <c r="H690" s="5"/>
      <c r="I690" s="15"/>
      <c r="J690" s="15"/>
      <c r="K690" s="3"/>
      <c r="L690" s="3"/>
      <c r="M690" s="3"/>
      <c r="N690" s="3"/>
      <c r="O690" s="17"/>
      <c r="P690" s="32"/>
      <c r="Q690" s="32"/>
      <c r="R690" s="5"/>
      <c r="S690" s="5"/>
      <c r="T690" s="16"/>
      <c r="U690" s="16"/>
      <c r="V690" s="32"/>
      <c r="W690" s="32"/>
      <c r="X690" s="16"/>
      <c r="Y690" s="32"/>
      <c r="Z690" s="32"/>
      <c r="AA690" s="5"/>
      <c r="AB690" s="5"/>
      <c r="AC690" s="16"/>
      <c r="AD690" s="16"/>
      <c r="AE690" s="32"/>
      <c r="AF690" s="32"/>
      <c r="AG690" s="16"/>
      <c r="AH690" s="16"/>
      <c r="AI690" s="16"/>
      <c r="AJ690" s="16"/>
      <c r="AK690" s="16"/>
      <c r="AL690" s="16"/>
      <c r="AM690" s="16"/>
      <c r="AN690" s="16"/>
      <c r="AO690" s="16"/>
      <c r="AP690" s="5"/>
      <c r="AQ690" s="31"/>
      <c r="AR690" s="31"/>
    </row>
    <row r="691" spans="1:44" x14ac:dyDescent="0.3">
      <c r="A691" s="4"/>
      <c r="B691" s="3"/>
      <c r="C691" s="3"/>
      <c r="D691" s="14"/>
      <c r="E691" s="14"/>
      <c r="F691" s="14"/>
      <c r="G691" s="14"/>
      <c r="H691" s="5"/>
      <c r="I691" s="15"/>
      <c r="J691" s="15"/>
      <c r="K691" s="3"/>
      <c r="L691" s="3"/>
      <c r="M691" s="3"/>
      <c r="N691" s="3"/>
      <c r="O691" s="17"/>
      <c r="P691" s="32"/>
      <c r="Q691" s="32"/>
      <c r="R691" s="5"/>
      <c r="S691" s="5"/>
      <c r="T691" s="16"/>
      <c r="U691" s="16"/>
      <c r="V691" s="32"/>
      <c r="W691" s="32"/>
      <c r="X691" s="16"/>
      <c r="Y691" s="32"/>
      <c r="Z691" s="32"/>
      <c r="AA691" s="5"/>
      <c r="AB691" s="5"/>
      <c r="AC691" s="16"/>
      <c r="AD691" s="16"/>
      <c r="AE691" s="32"/>
      <c r="AF691" s="32"/>
      <c r="AG691" s="16"/>
      <c r="AH691" s="16"/>
      <c r="AI691" s="16"/>
      <c r="AJ691" s="16"/>
      <c r="AK691" s="16"/>
      <c r="AL691" s="16"/>
      <c r="AM691" s="16"/>
      <c r="AN691" s="16"/>
      <c r="AO691" s="16"/>
      <c r="AP691" s="5"/>
      <c r="AQ691" s="31"/>
      <c r="AR691" s="31"/>
    </row>
    <row r="692" spans="1:44" x14ac:dyDescent="0.3">
      <c r="A692" s="4"/>
      <c r="B692" s="3"/>
      <c r="C692" s="3"/>
      <c r="D692" s="14"/>
      <c r="E692" s="14"/>
      <c r="F692" s="14"/>
      <c r="G692" s="14"/>
      <c r="H692" s="5"/>
      <c r="I692" s="15"/>
      <c r="J692" s="15"/>
      <c r="K692" s="3"/>
      <c r="L692" s="3"/>
      <c r="M692" s="3"/>
      <c r="N692" s="3"/>
      <c r="O692" s="17"/>
      <c r="P692" s="32"/>
      <c r="Q692" s="32"/>
      <c r="R692" s="5"/>
      <c r="S692" s="5"/>
      <c r="T692" s="16"/>
      <c r="U692" s="16"/>
      <c r="V692" s="32"/>
      <c r="W692" s="32"/>
      <c r="X692" s="16"/>
      <c r="Y692" s="32"/>
      <c r="Z692" s="32"/>
      <c r="AA692" s="5"/>
      <c r="AB692" s="5"/>
      <c r="AC692" s="16"/>
      <c r="AD692" s="16"/>
      <c r="AE692" s="32"/>
      <c r="AF692" s="32"/>
      <c r="AG692" s="16"/>
      <c r="AH692" s="16"/>
      <c r="AI692" s="16"/>
      <c r="AJ692" s="16"/>
      <c r="AK692" s="16"/>
      <c r="AL692" s="16"/>
      <c r="AM692" s="16"/>
      <c r="AN692" s="16"/>
      <c r="AO692" s="16"/>
      <c r="AP692" s="5"/>
      <c r="AQ692" s="31"/>
      <c r="AR692" s="31"/>
    </row>
    <row r="693" spans="1:44" x14ac:dyDescent="0.3">
      <c r="A693" s="4"/>
      <c r="B693" s="3"/>
      <c r="C693" s="3"/>
      <c r="D693" s="14"/>
      <c r="E693" s="14"/>
      <c r="F693" s="14"/>
      <c r="G693" s="14"/>
      <c r="H693" s="5"/>
      <c r="I693" s="15"/>
      <c r="J693" s="15"/>
      <c r="K693" s="3"/>
      <c r="L693" s="3"/>
      <c r="M693" s="3"/>
      <c r="N693" s="3"/>
      <c r="O693" s="17"/>
      <c r="P693" s="32"/>
      <c r="Q693" s="32"/>
      <c r="R693" s="5"/>
      <c r="S693" s="5"/>
      <c r="T693" s="16"/>
      <c r="U693" s="16"/>
      <c r="V693" s="32"/>
      <c r="W693" s="32"/>
      <c r="X693" s="16"/>
      <c r="Y693" s="32"/>
      <c r="Z693" s="32"/>
      <c r="AA693" s="5"/>
      <c r="AB693" s="5"/>
      <c r="AC693" s="16"/>
      <c r="AD693" s="16"/>
      <c r="AE693" s="32"/>
      <c r="AF693" s="32"/>
      <c r="AG693" s="16"/>
      <c r="AH693" s="16"/>
      <c r="AI693" s="16"/>
      <c r="AJ693" s="16"/>
      <c r="AK693" s="16"/>
      <c r="AL693" s="16"/>
      <c r="AM693" s="16"/>
      <c r="AN693" s="16"/>
      <c r="AO693" s="16"/>
      <c r="AP693" s="5"/>
      <c r="AQ693" s="31"/>
      <c r="AR693" s="31"/>
    </row>
    <row r="694" spans="1:44" x14ac:dyDescent="0.3">
      <c r="A694" s="4"/>
      <c r="B694" s="3"/>
      <c r="C694" s="3"/>
      <c r="D694" s="14"/>
      <c r="E694" s="14"/>
      <c r="F694" s="14"/>
      <c r="G694" s="14"/>
      <c r="H694" s="5"/>
      <c r="I694" s="15"/>
      <c r="J694" s="15"/>
      <c r="K694" s="3"/>
      <c r="L694" s="3"/>
      <c r="M694" s="3"/>
      <c r="N694" s="3"/>
      <c r="O694" s="17"/>
      <c r="P694" s="32"/>
      <c r="Q694" s="32"/>
      <c r="R694" s="5"/>
      <c r="S694" s="5"/>
      <c r="T694" s="16"/>
      <c r="U694" s="16"/>
      <c r="V694" s="32"/>
      <c r="W694" s="32"/>
      <c r="X694" s="16"/>
      <c r="Y694" s="32"/>
      <c r="Z694" s="32"/>
      <c r="AA694" s="5"/>
      <c r="AB694" s="5"/>
      <c r="AC694" s="16"/>
      <c r="AD694" s="16"/>
      <c r="AE694" s="32"/>
      <c r="AF694" s="32"/>
      <c r="AG694" s="16"/>
      <c r="AH694" s="16"/>
      <c r="AI694" s="16"/>
      <c r="AJ694" s="16"/>
      <c r="AK694" s="16"/>
      <c r="AL694" s="16"/>
      <c r="AM694" s="16"/>
      <c r="AN694" s="16"/>
      <c r="AO694" s="16"/>
      <c r="AP694" s="5"/>
      <c r="AQ694" s="31"/>
      <c r="AR694" s="31"/>
    </row>
    <row r="695" spans="1:44" x14ac:dyDescent="0.3">
      <c r="A695" s="4"/>
      <c r="B695" s="3"/>
      <c r="C695" s="3"/>
      <c r="D695" s="14"/>
      <c r="E695" s="14"/>
      <c r="F695" s="14"/>
      <c r="G695" s="14"/>
      <c r="H695" s="5"/>
      <c r="I695" s="15"/>
      <c r="J695" s="15"/>
      <c r="K695" s="3"/>
      <c r="L695" s="3"/>
      <c r="M695" s="3"/>
      <c r="N695" s="3"/>
      <c r="O695" s="17"/>
      <c r="P695" s="32"/>
      <c r="Q695" s="32"/>
      <c r="R695" s="5"/>
      <c r="S695" s="5"/>
      <c r="T695" s="16"/>
      <c r="U695" s="16"/>
      <c r="V695" s="32"/>
      <c r="W695" s="32"/>
      <c r="X695" s="16"/>
      <c r="Y695" s="32"/>
      <c r="Z695" s="32"/>
      <c r="AA695" s="5"/>
      <c r="AB695" s="5"/>
      <c r="AC695" s="16"/>
      <c r="AD695" s="16"/>
      <c r="AE695" s="32"/>
      <c r="AF695" s="32"/>
      <c r="AG695" s="16"/>
      <c r="AH695" s="16"/>
      <c r="AI695" s="16"/>
      <c r="AJ695" s="16"/>
      <c r="AK695" s="16"/>
      <c r="AL695" s="16"/>
      <c r="AM695" s="16"/>
      <c r="AN695" s="16"/>
      <c r="AO695" s="16"/>
      <c r="AP695" s="5"/>
      <c r="AQ695" s="31"/>
      <c r="AR695" s="31"/>
    </row>
    <row r="696" spans="1:44" x14ac:dyDescent="0.3">
      <c r="A696" s="4"/>
      <c r="B696" s="3"/>
      <c r="C696" s="3"/>
      <c r="D696" s="14"/>
      <c r="E696" s="14"/>
      <c r="F696" s="14"/>
      <c r="G696" s="14"/>
      <c r="H696" s="5"/>
      <c r="I696" s="15"/>
      <c r="J696" s="15"/>
      <c r="K696" s="3"/>
      <c r="L696" s="3"/>
      <c r="M696" s="3"/>
      <c r="N696" s="3"/>
      <c r="O696" s="17"/>
      <c r="P696" s="32"/>
      <c r="Q696" s="32"/>
      <c r="R696" s="5"/>
      <c r="S696" s="5"/>
      <c r="T696" s="16"/>
      <c r="U696" s="16"/>
      <c r="V696" s="32"/>
      <c r="W696" s="32"/>
      <c r="X696" s="16"/>
      <c r="Y696" s="32"/>
      <c r="Z696" s="32"/>
      <c r="AA696" s="5"/>
      <c r="AB696" s="5"/>
      <c r="AC696" s="16"/>
      <c r="AD696" s="16"/>
      <c r="AE696" s="32"/>
      <c r="AF696" s="32"/>
      <c r="AG696" s="16"/>
      <c r="AH696" s="16"/>
      <c r="AI696" s="16"/>
      <c r="AJ696" s="16"/>
      <c r="AK696" s="16"/>
      <c r="AL696" s="16"/>
      <c r="AM696" s="16"/>
      <c r="AN696" s="16"/>
      <c r="AO696" s="16"/>
      <c r="AP696" s="5"/>
      <c r="AQ696" s="31"/>
      <c r="AR696" s="31"/>
    </row>
    <row r="697" spans="1:44" x14ac:dyDescent="0.3">
      <c r="A697" s="4"/>
      <c r="B697" s="3"/>
      <c r="C697" s="3"/>
      <c r="D697" s="14"/>
      <c r="E697" s="14"/>
      <c r="F697" s="14"/>
      <c r="G697" s="14"/>
      <c r="H697" s="5"/>
      <c r="I697" s="15"/>
      <c r="J697" s="15"/>
      <c r="K697" s="3"/>
      <c r="L697" s="3"/>
      <c r="M697" s="3"/>
      <c r="N697" s="3"/>
      <c r="O697" s="17"/>
      <c r="P697" s="32"/>
      <c r="Q697" s="32"/>
      <c r="R697" s="5"/>
      <c r="S697" s="5"/>
      <c r="T697" s="16"/>
      <c r="U697" s="16"/>
      <c r="V697" s="32"/>
      <c r="W697" s="32"/>
      <c r="X697" s="16"/>
      <c r="Y697" s="32"/>
      <c r="Z697" s="32"/>
      <c r="AA697" s="5"/>
      <c r="AB697" s="5"/>
      <c r="AC697" s="16"/>
      <c r="AD697" s="16"/>
      <c r="AE697" s="32"/>
      <c r="AF697" s="32"/>
      <c r="AG697" s="16"/>
      <c r="AH697" s="16"/>
      <c r="AI697" s="16"/>
      <c r="AJ697" s="16"/>
      <c r="AK697" s="16"/>
      <c r="AL697" s="16"/>
      <c r="AM697" s="16"/>
      <c r="AN697" s="16"/>
      <c r="AO697" s="16"/>
      <c r="AP697" s="5"/>
      <c r="AQ697" s="31"/>
      <c r="AR697" s="31"/>
    </row>
    <row r="698" spans="1:44" x14ac:dyDescent="0.3">
      <c r="A698" s="4"/>
      <c r="B698" s="3"/>
      <c r="C698" s="3"/>
      <c r="D698" s="14"/>
      <c r="E698" s="14"/>
      <c r="F698" s="14"/>
      <c r="G698" s="14"/>
      <c r="H698" s="5"/>
      <c r="I698" s="15"/>
      <c r="J698" s="15"/>
      <c r="K698" s="3"/>
      <c r="L698" s="3"/>
      <c r="M698" s="3"/>
      <c r="N698" s="3"/>
      <c r="O698" s="17"/>
      <c r="P698" s="32"/>
      <c r="Q698" s="32"/>
      <c r="R698" s="5"/>
      <c r="S698" s="5"/>
      <c r="T698" s="16"/>
      <c r="U698" s="16"/>
      <c r="V698" s="32"/>
      <c r="W698" s="32"/>
      <c r="X698" s="16"/>
      <c r="Y698" s="32"/>
      <c r="Z698" s="32"/>
      <c r="AA698" s="5"/>
      <c r="AB698" s="5"/>
      <c r="AC698" s="16"/>
      <c r="AD698" s="16"/>
      <c r="AE698" s="32"/>
      <c r="AF698" s="32"/>
      <c r="AG698" s="16"/>
      <c r="AH698" s="16"/>
      <c r="AI698" s="16"/>
      <c r="AJ698" s="16"/>
      <c r="AK698" s="16"/>
      <c r="AL698" s="16"/>
      <c r="AM698" s="16"/>
      <c r="AN698" s="16"/>
      <c r="AO698" s="16"/>
      <c r="AP698" s="5"/>
      <c r="AQ698" s="31"/>
      <c r="AR698" s="31"/>
    </row>
    <row r="699" spans="1:44" x14ac:dyDescent="0.3">
      <c r="A699" s="4"/>
      <c r="B699" s="3"/>
      <c r="C699" s="3"/>
      <c r="D699" s="14"/>
      <c r="E699" s="14"/>
      <c r="F699" s="14"/>
      <c r="G699" s="14"/>
      <c r="H699" s="5"/>
      <c r="I699" s="15"/>
      <c r="J699" s="15"/>
      <c r="K699" s="3"/>
      <c r="L699" s="3"/>
      <c r="M699" s="3"/>
      <c r="N699" s="3"/>
      <c r="O699" s="17"/>
      <c r="P699" s="32"/>
      <c r="Q699" s="32"/>
      <c r="R699" s="5"/>
      <c r="S699" s="5"/>
      <c r="T699" s="16"/>
      <c r="U699" s="16"/>
      <c r="V699" s="32"/>
      <c r="W699" s="32"/>
      <c r="X699" s="16"/>
      <c r="Y699" s="32"/>
      <c r="Z699" s="32"/>
      <c r="AA699" s="5"/>
      <c r="AB699" s="5"/>
      <c r="AC699" s="16"/>
      <c r="AD699" s="16"/>
      <c r="AE699" s="32"/>
      <c r="AF699" s="32"/>
      <c r="AG699" s="16"/>
      <c r="AH699" s="16"/>
      <c r="AI699" s="16"/>
      <c r="AJ699" s="16"/>
      <c r="AK699" s="16"/>
      <c r="AL699" s="16"/>
      <c r="AM699" s="16"/>
      <c r="AN699" s="16"/>
      <c r="AO699" s="16"/>
      <c r="AP699" s="5"/>
      <c r="AQ699" s="31"/>
      <c r="AR699" s="31"/>
    </row>
    <row r="700" spans="1:44" x14ac:dyDescent="0.3">
      <c r="A700" s="4"/>
      <c r="B700" s="3"/>
      <c r="C700" s="3"/>
      <c r="D700" s="14"/>
      <c r="E700" s="14"/>
      <c r="F700" s="14"/>
      <c r="G700" s="14"/>
      <c r="H700" s="5"/>
      <c r="I700" s="15"/>
      <c r="J700" s="15"/>
      <c r="K700" s="3"/>
      <c r="L700" s="3"/>
      <c r="M700" s="3"/>
      <c r="N700" s="3"/>
      <c r="O700" s="17"/>
      <c r="P700" s="32"/>
      <c r="Q700" s="32"/>
      <c r="R700" s="5"/>
      <c r="S700" s="5"/>
      <c r="T700" s="16"/>
      <c r="U700" s="16"/>
      <c r="V700" s="32"/>
      <c r="W700" s="32"/>
      <c r="X700" s="16"/>
      <c r="Y700" s="32"/>
      <c r="Z700" s="32"/>
      <c r="AA700" s="5"/>
      <c r="AB700" s="5"/>
      <c r="AC700" s="16"/>
      <c r="AD700" s="16"/>
      <c r="AE700" s="32"/>
      <c r="AF700" s="32"/>
      <c r="AG700" s="16"/>
      <c r="AH700" s="16"/>
      <c r="AI700" s="16"/>
      <c r="AJ700" s="16"/>
      <c r="AK700" s="16"/>
      <c r="AL700" s="16"/>
      <c r="AM700" s="16"/>
      <c r="AN700" s="16"/>
      <c r="AO700" s="16"/>
      <c r="AP700" s="5"/>
      <c r="AQ700" s="31"/>
      <c r="AR700" s="31"/>
    </row>
    <row r="701" spans="1:44" x14ac:dyDescent="0.3">
      <c r="A701" s="4"/>
      <c r="B701" s="3"/>
      <c r="C701" s="3"/>
      <c r="D701" s="14"/>
      <c r="E701" s="14"/>
      <c r="F701" s="14"/>
      <c r="G701" s="14"/>
      <c r="H701" s="5"/>
      <c r="I701" s="15"/>
      <c r="J701" s="15"/>
      <c r="K701" s="3"/>
      <c r="L701" s="3"/>
      <c r="M701" s="3"/>
      <c r="N701" s="3"/>
      <c r="O701" s="17"/>
      <c r="P701" s="32"/>
      <c r="Q701" s="32"/>
      <c r="R701" s="5"/>
      <c r="S701" s="5"/>
      <c r="T701" s="16"/>
      <c r="U701" s="16"/>
      <c r="V701" s="32"/>
      <c r="W701" s="32"/>
      <c r="X701" s="16"/>
      <c r="Y701" s="32"/>
      <c r="Z701" s="32"/>
      <c r="AA701" s="5"/>
      <c r="AB701" s="5"/>
      <c r="AC701" s="16"/>
      <c r="AD701" s="16"/>
      <c r="AE701" s="32"/>
      <c r="AF701" s="32"/>
      <c r="AG701" s="16"/>
      <c r="AH701" s="16"/>
      <c r="AI701" s="16"/>
      <c r="AJ701" s="16"/>
      <c r="AK701" s="16"/>
      <c r="AL701" s="16"/>
      <c r="AM701" s="16"/>
      <c r="AN701" s="16"/>
      <c r="AO701" s="16"/>
      <c r="AP701" s="5"/>
      <c r="AQ701" s="31"/>
      <c r="AR701" s="31"/>
    </row>
    <row r="702" spans="1:44" x14ac:dyDescent="0.3">
      <c r="A702" s="4"/>
      <c r="B702" s="3"/>
      <c r="C702" s="3"/>
      <c r="D702" s="14"/>
      <c r="E702" s="14"/>
      <c r="F702" s="14"/>
      <c r="G702" s="14"/>
      <c r="H702" s="5"/>
      <c r="I702" s="15"/>
      <c r="J702" s="15"/>
      <c r="K702" s="3"/>
      <c r="L702" s="3"/>
      <c r="M702" s="3"/>
      <c r="N702" s="3"/>
      <c r="O702" s="17"/>
      <c r="P702" s="32"/>
      <c r="Q702" s="32"/>
      <c r="R702" s="5"/>
      <c r="S702" s="5"/>
      <c r="T702" s="16"/>
      <c r="U702" s="16"/>
      <c r="V702" s="32"/>
      <c r="W702" s="32"/>
      <c r="X702" s="16"/>
      <c r="Y702" s="32"/>
      <c r="Z702" s="32"/>
      <c r="AA702" s="5"/>
      <c r="AB702" s="5"/>
      <c r="AC702" s="16"/>
      <c r="AD702" s="16"/>
      <c r="AE702" s="32"/>
      <c r="AF702" s="32"/>
      <c r="AG702" s="16"/>
      <c r="AH702" s="16"/>
      <c r="AI702" s="16"/>
      <c r="AJ702" s="16"/>
      <c r="AK702" s="16"/>
      <c r="AL702" s="16"/>
      <c r="AM702" s="16"/>
      <c r="AN702" s="16"/>
      <c r="AO702" s="16"/>
      <c r="AP702" s="5"/>
      <c r="AQ702" s="31"/>
      <c r="AR702" s="31"/>
    </row>
    <row r="703" spans="1:44" x14ac:dyDescent="0.3">
      <c r="A703" s="4"/>
      <c r="B703" s="3"/>
      <c r="C703" s="3"/>
      <c r="D703" s="14"/>
      <c r="E703" s="14"/>
      <c r="F703" s="14"/>
      <c r="G703" s="14"/>
      <c r="H703" s="5"/>
      <c r="I703" s="15"/>
      <c r="J703" s="15"/>
      <c r="K703" s="3"/>
      <c r="L703" s="3"/>
      <c r="M703" s="3"/>
      <c r="N703" s="3"/>
      <c r="O703" s="17"/>
      <c r="P703" s="32"/>
      <c r="Q703" s="32"/>
      <c r="R703" s="5"/>
      <c r="S703" s="5"/>
      <c r="T703" s="16"/>
      <c r="U703" s="16"/>
      <c r="V703" s="32"/>
      <c r="W703" s="32"/>
      <c r="X703" s="16"/>
      <c r="Y703" s="32"/>
      <c r="Z703" s="32"/>
      <c r="AA703" s="5"/>
      <c r="AB703" s="5"/>
      <c r="AC703" s="16"/>
      <c r="AD703" s="16"/>
      <c r="AE703" s="32"/>
      <c r="AF703" s="32"/>
      <c r="AG703" s="16"/>
      <c r="AH703" s="16"/>
      <c r="AI703" s="16"/>
      <c r="AJ703" s="16"/>
      <c r="AK703" s="16"/>
      <c r="AL703" s="16"/>
      <c r="AM703" s="16"/>
      <c r="AN703" s="16"/>
      <c r="AO703" s="16"/>
      <c r="AP703" s="5"/>
      <c r="AQ703" s="31"/>
      <c r="AR703" s="31"/>
    </row>
    <row r="704" spans="1:44" x14ac:dyDescent="0.3">
      <c r="A704" s="4"/>
      <c r="B704" s="3"/>
      <c r="C704" s="3"/>
      <c r="D704" s="14"/>
      <c r="E704" s="14"/>
      <c r="F704" s="14"/>
      <c r="G704" s="14"/>
      <c r="H704" s="5"/>
      <c r="I704" s="15"/>
      <c r="J704" s="15"/>
      <c r="K704" s="3"/>
      <c r="L704" s="3"/>
      <c r="M704" s="3"/>
      <c r="N704" s="3"/>
      <c r="O704" s="17"/>
      <c r="P704" s="32"/>
      <c r="Q704" s="32"/>
      <c r="R704" s="5"/>
      <c r="S704" s="5"/>
      <c r="T704" s="16"/>
      <c r="U704" s="16"/>
      <c r="V704" s="32"/>
      <c r="W704" s="32"/>
      <c r="X704" s="16"/>
      <c r="Y704" s="32"/>
      <c r="Z704" s="32"/>
      <c r="AA704" s="5"/>
      <c r="AB704" s="5"/>
      <c r="AC704" s="16"/>
      <c r="AD704" s="16"/>
      <c r="AE704" s="32"/>
      <c r="AF704" s="32"/>
      <c r="AG704" s="16"/>
      <c r="AH704" s="16"/>
      <c r="AI704" s="16"/>
      <c r="AJ704" s="16"/>
      <c r="AK704" s="16"/>
      <c r="AL704" s="16"/>
      <c r="AM704" s="16"/>
      <c r="AN704" s="16"/>
      <c r="AO704" s="16"/>
      <c r="AP704" s="5"/>
      <c r="AQ704" s="31"/>
      <c r="AR704" s="31"/>
    </row>
    <row r="705" spans="1:44" x14ac:dyDescent="0.3">
      <c r="A705" s="4"/>
      <c r="B705" s="3"/>
      <c r="C705" s="3"/>
      <c r="D705" s="14"/>
      <c r="E705" s="14"/>
      <c r="F705" s="14"/>
      <c r="G705" s="14"/>
      <c r="H705" s="5"/>
      <c r="I705" s="15"/>
      <c r="J705" s="15"/>
      <c r="K705" s="3"/>
      <c r="L705" s="3"/>
      <c r="M705" s="3"/>
      <c r="N705" s="3"/>
      <c r="O705" s="17"/>
      <c r="P705" s="32"/>
      <c r="Q705" s="32"/>
      <c r="R705" s="5"/>
      <c r="S705" s="5"/>
      <c r="T705" s="16"/>
      <c r="U705" s="16"/>
      <c r="V705" s="32"/>
      <c r="W705" s="32"/>
      <c r="X705" s="16"/>
      <c r="Y705" s="32"/>
      <c r="Z705" s="32"/>
      <c r="AA705" s="5"/>
      <c r="AB705" s="5"/>
      <c r="AC705" s="16"/>
      <c r="AD705" s="16"/>
      <c r="AE705" s="32"/>
      <c r="AF705" s="32"/>
      <c r="AG705" s="16"/>
      <c r="AH705" s="16"/>
      <c r="AI705" s="16"/>
      <c r="AJ705" s="16"/>
      <c r="AK705" s="16"/>
      <c r="AL705" s="16"/>
      <c r="AM705" s="16"/>
      <c r="AN705" s="16"/>
      <c r="AO705" s="16"/>
      <c r="AP705" s="5"/>
      <c r="AQ705" s="31"/>
      <c r="AR705" s="31"/>
    </row>
    <row r="706" spans="1:44" x14ac:dyDescent="0.3">
      <c r="A706" s="4"/>
      <c r="B706" s="3"/>
      <c r="C706" s="3"/>
      <c r="D706" s="14"/>
      <c r="E706" s="14"/>
      <c r="F706" s="14"/>
      <c r="G706" s="14"/>
      <c r="H706" s="5"/>
      <c r="I706" s="15"/>
      <c r="J706" s="15"/>
      <c r="K706" s="3"/>
      <c r="L706" s="3"/>
      <c r="M706" s="3"/>
      <c r="N706" s="3"/>
      <c r="O706" s="17"/>
      <c r="P706" s="32"/>
      <c r="Q706" s="32"/>
      <c r="R706" s="5"/>
      <c r="S706" s="5"/>
      <c r="T706" s="16"/>
      <c r="U706" s="16"/>
      <c r="V706" s="32"/>
      <c r="W706" s="32"/>
      <c r="X706" s="16"/>
      <c r="Y706" s="32"/>
      <c r="Z706" s="32"/>
      <c r="AA706" s="5"/>
      <c r="AB706" s="5"/>
      <c r="AC706" s="16"/>
      <c r="AD706" s="16"/>
      <c r="AE706" s="32"/>
      <c r="AF706" s="32"/>
      <c r="AG706" s="16"/>
      <c r="AH706" s="16"/>
      <c r="AI706" s="16"/>
      <c r="AJ706" s="16"/>
      <c r="AK706" s="16"/>
      <c r="AL706" s="16"/>
      <c r="AM706" s="16"/>
      <c r="AN706" s="16"/>
      <c r="AO706" s="16"/>
      <c r="AP706" s="5"/>
      <c r="AQ706" s="31"/>
      <c r="AR706" s="31"/>
    </row>
    <row r="707" spans="1:44" x14ac:dyDescent="0.3">
      <c r="A707" s="4"/>
      <c r="B707" s="3"/>
      <c r="C707" s="3"/>
      <c r="D707" s="14"/>
      <c r="E707" s="14"/>
      <c r="F707" s="14"/>
      <c r="G707" s="14"/>
      <c r="H707" s="5"/>
      <c r="I707" s="15"/>
      <c r="J707" s="15"/>
      <c r="K707" s="3"/>
      <c r="L707" s="3"/>
      <c r="M707" s="3"/>
      <c r="N707" s="3"/>
      <c r="O707" s="17"/>
      <c r="P707" s="32"/>
      <c r="Q707" s="32"/>
      <c r="R707" s="5"/>
      <c r="S707" s="5"/>
      <c r="T707" s="16"/>
      <c r="U707" s="16"/>
      <c r="V707" s="32"/>
      <c r="W707" s="32"/>
      <c r="X707" s="16"/>
      <c r="Y707" s="32"/>
      <c r="Z707" s="32"/>
      <c r="AA707" s="5"/>
      <c r="AB707" s="5"/>
      <c r="AC707" s="16"/>
      <c r="AD707" s="16"/>
      <c r="AE707" s="32"/>
      <c r="AF707" s="32"/>
      <c r="AG707" s="16"/>
      <c r="AH707" s="16"/>
      <c r="AI707" s="16"/>
      <c r="AJ707" s="16"/>
      <c r="AK707" s="16"/>
      <c r="AL707" s="16"/>
      <c r="AM707" s="16"/>
      <c r="AN707" s="16"/>
      <c r="AO707" s="16"/>
      <c r="AP707" s="5"/>
      <c r="AQ707" s="31"/>
      <c r="AR707" s="31"/>
    </row>
    <row r="708" spans="1:44" x14ac:dyDescent="0.3">
      <c r="A708" s="4"/>
      <c r="B708" s="3"/>
      <c r="C708" s="3"/>
      <c r="D708" s="14"/>
      <c r="E708" s="14"/>
      <c r="F708" s="14"/>
      <c r="G708" s="14"/>
      <c r="H708" s="5"/>
      <c r="I708" s="15"/>
      <c r="J708" s="15"/>
      <c r="K708" s="3"/>
      <c r="L708" s="3"/>
      <c r="M708" s="3"/>
      <c r="N708" s="3"/>
      <c r="O708" s="17"/>
      <c r="P708" s="32"/>
      <c r="Q708" s="32"/>
      <c r="R708" s="5"/>
      <c r="S708" s="5"/>
      <c r="T708" s="16"/>
      <c r="U708" s="16"/>
      <c r="V708" s="32"/>
      <c r="W708" s="32"/>
      <c r="X708" s="16"/>
      <c r="Y708" s="32"/>
      <c r="Z708" s="32"/>
      <c r="AA708" s="5"/>
      <c r="AB708" s="5"/>
      <c r="AC708" s="16"/>
      <c r="AD708" s="16"/>
      <c r="AE708" s="32"/>
      <c r="AF708" s="32"/>
      <c r="AG708" s="16"/>
      <c r="AH708" s="16"/>
      <c r="AI708" s="16"/>
      <c r="AJ708" s="16"/>
      <c r="AK708" s="16"/>
      <c r="AL708" s="16"/>
      <c r="AM708" s="16"/>
      <c r="AN708" s="16"/>
      <c r="AO708" s="16"/>
      <c r="AP708" s="5"/>
      <c r="AQ708" s="31"/>
      <c r="AR708" s="31"/>
    </row>
    <row r="709" spans="1:44" x14ac:dyDescent="0.3">
      <c r="A709" s="4"/>
      <c r="B709" s="3"/>
      <c r="C709" s="3"/>
      <c r="D709" s="14"/>
      <c r="E709" s="14"/>
      <c r="F709" s="14"/>
      <c r="G709" s="14"/>
      <c r="H709" s="5"/>
      <c r="I709" s="15"/>
      <c r="J709" s="15"/>
      <c r="K709" s="3"/>
      <c r="L709" s="3"/>
      <c r="M709" s="3"/>
      <c r="N709" s="3"/>
      <c r="O709" s="17"/>
      <c r="P709" s="32"/>
      <c r="Q709" s="32"/>
      <c r="R709" s="5"/>
      <c r="S709" s="5"/>
      <c r="T709" s="16"/>
      <c r="U709" s="16"/>
      <c r="V709" s="32"/>
      <c r="W709" s="32"/>
      <c r="X709" s="16"/>
      <c r="Y709" s="32"/>
      <c r="Z709" s="32"/>
      <c r="AA709" s="5"/>
      <c r="AB709" s="5"/>
      <c r="AC709" s="16"/>
      <c r="AD709" s="16"/>
      <c r="AE709" s="32"/>
      <c r="AF709" s="32"/>
      <c r="AG709" s="16"/>
      <c r="AH709" s="16"/>
      <c r="AI709" s="16"/>
      <c r="AJ709" s="16"/>
      <c r="AK709" s="16"/>
      <c r="AL709" s="16"/>
      <c r="AM709" s="16"/>
      <c r="AN709" s="16"/>
      <c r="AO709" s="16"/>
      <c r="AP709" s="5"/>
      <c r="AQ709" s="31"/>
      <c r="AR709" s="31"/>
    </row>
    <row r="710" spans="1:44" x14ac:dyDescent="0.3">
      <c r="A710" s="4"/>
      <c r="B710" s="3"/>
      <c r="C710" s="3"/>
      <c r="D710" s="14"/>
      <c r="E710" s="14"/>
      <c r="F710" s="14"/>
      <c r="G710" s="14"/>
      <c r="H710" s="5"/>
      <c r="I710" s="15"/>
      <c r="J710" s="15"/>
      <c r="K710" s="3"/>
      <c r="L710" s="3"/>
      <c r="M710" s="3"/>
      <c r="N710" s="3"/>
      <c r="O710" s="17"/>
      <c r="P710" s="32"/>
      <c r="Q710" s="32"/>
      <c r="R710" s="5"/>
      <c r="S710" s="5"/>
      <c r="T710" s="16"/>
      <c r="U710" s="16"/>
      <c r="V710" s="32"/>
      <c r="W710" s="32"/>
      <c r="X710" s="16"/>
      <c r="Y710" s="32"/>
      <c r="Z710" s="32"/>
      <c r="AA710" s="5"/>
      <c r="AB710" s="5"/>
      <c r="AC710" s="16"/>
      <c r="AD710" s="16"/>
      <c r="AE710" s="32"/>
      <c r="AF710" s="32"/>
      <c r="AG710" s="16"/>
      <c r="AH710" s="16"/>
      <c r="AI710" s="16"/>
      <c r="AJ710" s="16"/>
      <c r="AK710" s="16"/>
      <c r="AL710" s="16"/>
      <c r="AM710" s="16"/>
      <c r="AN710" s="16"/>
      <c r="AO710" s="16"/>
      <c r="AP710" s="5"/>
      <c r="AQ710" s="31"/>
      <c r="AR710" s="31"/>
    </row>
    <row r="711" spans="1:44" x14ac:dyDescent="0.3">
      <c r="A711" s="4"/>
      <c r="B711" s="3"/>
      <c r="C711" s="3"/>
      <c r="D711" s="14"/>
      <c r="E711" s="14"/>
      <c r="F711" s="14"/>
      <c r="G711" s="14"/>
      <c r="H711" s="5"/>
      <c r="I711" s="15"/>
      <c r="J711" s="15"/>
      <c r="K711" s="3"/>
      <c r="L711" s="3"/>
      <c r="M711" s="3"/>
      <c r="N711" s="3"/>
      <c r="O711" s="17"/>
      <c r="P711" s="32"/>
      <c r="Q711" s="32"/>
      <c r="R711" s="5"/>
      <c r="S711" s="5"/>
      <c r="T711" s="16"/>
      <c r="U711" s="16"/>
      <c r="V711" s="32"/>
      <c r="W711" s="32"/>
      <c r="X711" s="16"/>
      <c r="Y711" s="32"/>
      <c r="Z711" s="32"/>
      <c r="AA711" s="5"/>
      <c r="AB711" s="5"/>
      <c r="AC711" s="16"/>
      <c r="AD711" s="16"/>
      <c r="AE711" s="32"/>
      <c r="AF711" s="32"/>
      <c r="AG711" s="16"/>
      <c r="AH711" s="16"/>
      <c r="AI711" s="16"/>
      <c r="AJ711" s="16"/>
      <c r="AK711" s="16"/>
      <c r="AL711" s="16"/>
      <c r="AM711" s="16"/>
      <c r="AN711" s="16"/>
      <c r="AO711" s="16"/>
      <c r="AP711" s="5"/>
      <c r="AQ711" s="31"/>
      <c r="AR711" s="31"/>
    </row>
    <row r="712" spans="1:44" x14ac:dyDescent="0.3">
      <c r="A712" s="4"/>
      <c r="B712" s="3"/>
      <c r="C712" s="3"/>
      <c r="D712" s="14"/>
      <c r="E712" s="14"/>
      <c r="F712" s="14"/>
      <c r="G712" s="14"/>
      <c r="H712" s="5"/>
      <c r="I712" s="15"/>
      <c r="J712" s="15"/>
      <c r="K712" s="3"/>
      <c r="L712" s="3"/>
      <c r="M712" s="3"/>
      <c r="N712" s="3"/>
      <c r="O712" s="17"/>
      <c r="P712" s="32"/>
      <c r="Q712" s="32"/>
      <c r="R712" s="5"/>
      <c r="S712" s="5"/>
      <c r="T712" s="16"/>
      <c r="U712" s="16"/>
      <c r="V712" s="32"/>
      <c r="W712" s="32"/>
      <c r="X712" s="16"/>
      <c r="Y712" s="32"/>
      <c r="Z712" s="32"/>
      <c r="AA712" s="5"/>
      <c r="AB712" s="5"/>
      <c r="AC712" s="16"/>
      <c r="AD712" s="16"/>
      <c r="AE712" s="32"/>
      <c r="AF712" s="32"/>
      <c r="AG712" s="16"/>
      <c r="AH712" s="16"/>
      <c r="AI712" s="16"/>
      <c r="AJ712" s="16"/>
      <c r="AK712" s="16"/>
      <c r="AL712" s="16"/>
      <c r="AM712" s="16"/>
      <c r="AN712" s="16"/>
      <c r="AO712" s="16"/>
      <c r="AP712" s="5"/>
      <c r="AQ712" s="31"/>
      <c r="AR712" s="31"/>
    </row>
    <row r="713" spans="1:44" x14ac:dyDescent="0.3">
      <c r="A713" s="4"/>
      <c r="B713" s="3"/>
      <c r="C713" s="3"/>
      <c r="D713" s="14"/>
      <c r="E713" s="14"/>
      <c r="F713" s="14"/>
      <c r="G713" s="14"/>
      <c r="H713" s="5"/>
      <c r="I713" s="15"/>
      <c r="J713" s="15"/>
      <c r="K713" s="3"/>
      <c r="L713" s="3"/>
      <c r="M713" s="3"/>
      <c r="N713" s="3"/>
      <c r="O713" s="17"/>
      <c r="P713" s="32"/>
      <c r="Q713" s="32"/>
      <c r="R713" s="5"/>
      <c r="S713" s="5"/>
      <c r="T713" s="16"/>
      <c r="U713" s="16"/>
      <c r="V713" s="32"/>
      <c r="W713" s="32"/>
      <c r="X713" s="16"/>
      <c r="Y713" s="32"/>
      <c r="Z713" s="32"/>
      <c r="AA713" s="5"/>
      <c r="AB713" s="5"/>
      <c r="AC713" s="16"/>
      <c r="AD713" s="16"/>
      <c r="AE713" s="32"/>
      <c r="AF713" s="32"/>
      <c r="AG713" s="16"/>
      <c r="AH713" s="16"/>
      <c r="AI713" s="16"/>
      <c r="AJ713" s="16"/>
      <c r="AK713" s="16"/>
      <c r="AL713" s="16"/>
      <c r="AM713" s="16"/>
      <c r="AN713" s="16"/>
      <c r="AO713" s="16"/>
      <c r="AP713" s="5"/>
      <c r="AQ713" s="31"/>
      <c r="AR713" s="31"/>
    </row>
    <row r="714" spans="1:44" x14ac:dyDescent="0.3">
      <c r="A714" s="4"/>
      <c r="B714" s="3"/>
      <c r="C714" s="3"/>
      <c r="D714" s="14"/>
      <c r="E714" s="14"/>
      <c r="F714" s="14"/>
      <c r="G714" s="14"/>
      <c r="H714" s="5"/>
      <c r="I714" s="15"/>
      <c r="J714" s="15"/>
      <c r="K714" s="3"/>
      <c r="L714" s="3"/>
      <c r="M714" s="3"/>
      <c r="N714" s="3"/>
      <c r="O714" s="17"/>
      <c r="P714" s="32"/>
      <c r="Q714" s="32"/>
      <c r="R714" s="5"/>
      <c r="S714" s="5"/>
      <c r="T714" s="16"/>
      <c r="U714" s="16"/>
      <c r="V714" s="32"/>
      <c r="W714" s="32"/>
      <c r="X714" s="16"/>
      <c r="Y714" s="32"/>
      <c r="Z714" s="32"/>
      <c r="AA714" s="5"/>
      <c r="AB714" s="5"/>
      <c r="AC714" s="16"/>
      <c r="AD714" s="16"/>
      <c r="AE714" s="32"/>
      <c r="AF714" s="32"/>
      <c r="AG714" s="16"/>
      <c r="AH714" s="16"/>
      <c r="AI714" s="16"/>
      <c r="AJ714" s="16"/>
      <c r="AK714" s="16"/>
      <c r="AL714" s="16"/>
      <c r="AM714" s="16"/>
      <c r="AN714" s="16"/>
      <c r="AO714" s="16"/>
      <c r="AP714" s="5"/>
      <c r="AQ714" s="31"/>
      <c r="AR714" s="31"/>
    </row>
    <row r="715" spans="1:44" x14ac:dyDescent="0.3">
      <c r="A715" s="4"/>
      <c r="B715" s="3"/>
      <c r="C715" s="3"/>
      <c r="D715" s="14"/>
      <c r="E715" s="14"/>
      <c r="F715" s="14"/>
      <c r="G715" s="14"/>
      <c r="H715" s="5"/>
      <c r="I715" s="15"/>
      <c r="J715" s="15"/>
      <c r="K715" s="3"/>
      <c r="L715" s="3"/>
      <c r="M715" s="3"/>
      <c r="N715" s="3"/>
      <c r="O715" s="17"/>
      <c r="P715" s="32"/>
      <c r="Q715" s="32"/>
      <c r="R715" s="5"/>
      <c r="S715" s="5"/>
      <c r="T715" s="16"/>
      <c r="U715" s="16"/>
      <c r="V715" s="32"/>
      <c r="W715" s="32"/>
      <c r="X715" s="16"/>
      <c r="Y715" s="32"/>
      <c r="Z715" s="32"/>
      <c r="AA715" s="5"/>
      <c r="AB715" s="5"/>
      <c r="AC715" s="16"/>
      <c r="AD715" s="16"/>
      <c r="AE715" s="32"/>
      <c r="AF715" s="32"/>
      <c r="AG715" s="16"/>
      <c r="AH715" s="16"/>
      <c r="AI715" s="16"/>
      <c r="AJ715" s="16"/>
      <c r="AK715" s="16"/>
      <c r="AL715" s="16"/>
      <c r="AM715" s="16"/>
      <c r="AN715" s="16"/>
      <c r="AO715" s="16"/>
      <c r="AP715" s="5"/>
      <c r="AQ715" s="31"/>
      <c r="AR715" s="31"/>
    </row>
    <row r="716" spans="1:44" x14ac:dyDescent="0.3">
      <c r="A716" s="4"/>
      <c r="B716" s="3"/>
      <c r="C716" s="3"/>
      <c r="D716" s="14"/>
      <c r="E716" s="14"/>
      <c r="F716" s="14"/>
      <c r="G716" s="14"/>
      <c r="H716" s="5"/>
      <c r="I716" s="15"/>
      <c r="J716" s="15"/>
      <c r="K716" s="3"/>
      <c r="L716" s="3"/>
      <c r="M716" s="3"/>
      <c r="N716" s="3"/>
      <c r="O716" s="17"/>
      <c r="P716" s="32"/>
      <c r="Q716" s="32"/>
      <c r="R716" s="5"/>
      <c r="S716" s="5"/>
      <c r="T716" s="16"/>
      <c r="U716" s="16"/>
      <c r="V716" s="32"/>
      <c r="W716" s="32"/>
      <c r="X716" s="16"/>
      <c r="Y716" s="32"/>
      <c r="Z716" s="32"/>
      <c r="AA716" s="5"/>
      <c r="AB716" s="5"/>
      <c r="AC716" s="16"/>
      <c r="AD716" s="16"/>
      <c r="AE716" s="32"/>
      <c r="AF716" s="32"/>
      <c r="AG716" s="16"/>
      <c r="AH716" s="16"/>
      <c r="AI716" s="16"/>
      <c r="AJ716" s="16"/>
      <c r="AK716" s="16"/>
      <c r="AL716" s="16"/>
      <c r="AM716" s="16"/>
      <c r="AN716" s="16"/>
      <c r="AO716" s="16"/>
      <c r="AP716" s="5"/>
      <c r="AQ716" s="31"/>
      <c r="AR716" s="31"/>
    </row>
    <row r="717" spans="1:44" x14ac:dyDescent="0.3">
      <c r="A717" s="4"/>
      <c r="B717" s="3"/>
      <c r="C717" s="3"/>
      <c r="D717" s="14"/>
      <c r="E717" s="14"/>
      <c r="F717" s="14"/>
      <c r="G717" s="14"/>
      <c r="H717" s="5"/>
      <c r="I717" s="15"/>
      <c r="J717" s="15"/>
      <c r="K717" s="3"/>
      <c r="L717" s="3"/>
      <c r="M717" s="3"/>
      <c r="N717" s="3"/>
      <c r="O717" s="17"/>
      <c r="P717" s="32"/>
      <c r="Q717" s="32"/>
      <c r="R717" s="5"/>
      <c r="S717" s="5"/>
      <c r="T717" s="16"/>
      <c r="U717" s="16"/>
      <c r="V717" s="32"/>
      <c r="W717" s="32"/>
      <c r="X717" s="16"/>
      <c r="Y717" s="32"/>
      <c r="Z717" s="32"/>
      <c r="AA717" s="5"/>
      <c r="AB717" s="5"/>
      <c r="AC717" s="16"/>
      <c r="AD717" s="16"/>
      <c r="AE717" s="32"/>
      <c r="AF717" s="32"/>
      <c r="AG717" s="16"/>
      <c r="AH717" s="16"/>
      <c r="AI717" s="16"/>
      <c r="AJ717" s="16"/>
      <c r="AK717" s="16"/>
      <c r="AL717" s="16"/>
      <c r="AM717" s="16"/>
      <c r="AN717" s="16"/>
      <c r="AO717" s="16"/>
      <c r="AP717" s="5"/>
      <c r="AQ717" s="31"/>
      <c r="AR717" s="31"/>
    </row>
    <row r="718" spans="1:44" x14ac:dyDescent="0.3">
      <c r="A718" s="4"/>
      <c r="B718" s="3"/>
      <c r="C718" s="3"/>
      <c r="D718" s="14"/>
      <c r="E718" s="14"/>
      <c r="F718" s="14"/>
      <c r="G718" s="14"/>
      <c r="H718" s="5"/>
      <c r="I718" s="15"/>
      <c r="J718" s="15"/>
      <c r="K718" s="3"/>
      <c r="L718" s="3"/>
      <c r="M718" s="3"/>
      <c r="N718" s="3"/>
      <c r="O718" s="17"/>
      <c r="P718" s="32"/>
      <c r="Q718" s="32"/>
      <c r="R718" s="5"/>
      <c r="S718" s="5"/>
      <c r="T718" s="16"/>
      <c r="U718" s="16"/>
      <c r="V718" s="32"/>
      <c r="W718" s="32"/>
      <c r="X718" s="16"/>
      <c r="Y718" s="32"/>
      <c r="Z718" s="32"/>
      <c r="AA718" s="5"/>
      <c r="AB718" s="5"/>
      <c r="AC718" s="16"/>
      <c r="AD718" s="16"/>
      <c r="AE718" s="32"/>
      <c r="AF718" s="32"/>
      <c r="AG718" s="16"/>
      <c r="AH718" s="16"/>
      <c r="AI718" s="16"/>
      <c r="AJ718" s="16"/>
      <c r="AK718" s="16"/>
      <c r="AL718" s="16"/>
      <c r="AM718" s="16"/>
      <c r="AN718" s="16"/>
      <c r="AO718" s="16"/>
      <c r="AP718" s="5"/>
      <c r="AQ718" s="31"/>
      <c r="AR718" s="31"/>
    </row>
    <row r="719" spans="1:44" x14ac:dyDescent="0.3">
      <c r="A719" s="4"/>
      <c r="B719" s="3"/>
      <c r="C719" s="3"/>
      <c r="D719" s="14"/>
      <c r="E719" s="14"/>
      <c r="F719" s="14"/>
      <c r="G719" s="14"/>
      <c r="H719" s="5"/>
      <c r="I719" s="15"/>
      <c r="J719" s="15"/>
      <c r="K719" s="3"/>
      <c r="L719" s="3"/>
      <c r="M719" s="3"/>
      <c r="N719" s="3"/>
      <c r="O719" s="17"/>
      <c r="P719" s="32"/>
      <c r="Q719" s="32"/>
      <c r="R719" s="5"/>
      <c r="S719" s="5"/>
      <c r="T719" s="16"/>
      <c r="U719" s="16"/>
      <c r="V719" s="32"/>
      <c r="W719" s="32"/>
      <c r="X719" s="16"/>
      <c r="Y719" s="32"/>
      <c r="Z719" s="32"/>
      <c r="AA719" s="5"/>
      <c r="AB719" s="5"/>
      <c r="AC719" s="16"/>
      <c r="AD719" s="16"/>
      <c r="AE719" s="32"/>
      <c r="AF719" s="32"/>
      <c r="AG719" s="16"/>
      <c r="AH719" s="16"/>
      <c r="AI719" s="16"/>
      <c r="AJ719" s="16"/>
      <c r="AK719" s="16"/>
      <c r="AL719" s="16"/>
      <c r="AM719" s="16"/>
      <c r="AN719" s="16"/>
      <c r="AO719" s="16"/>
      <c r="AP719" s="5"/>
      <c r="AQ719" s="31"/>
      <c r="AR719" s="31"/>
    </row>
    <row r="720" spans="1:44" x14ac:dyDescent="0.3">
      <c r="A720" s="4"/>
      <c r="B720" s="3"/>
      <c r="C720" s="3"/>
      <c r="D720" s="14"/>
      <c r="E720" s="14"/>
      <c r="F720" s="14"/>
      <c r="G720" s="14"/>
      <c r="H720" s="5"/>
      <c r="I720" s="15"/>
      <c r="J720" s="15"/>
      <c r="K720" s="3"/>
      <c r="L720" s="3"/>
      <c r="M720" s="3"/>
      <c r="N720" s="3"/>
      <c r="O720" s="17"/>
      <c r="P720" s="32"/>
      <c r="Q720" s="32"/>
      <c r="R720" s="5"/>
      <c r="S720" s="5"/>
      <c r="T720" s="16"/>
      <c r="U720" s="16"/>
      <c r="V720" s="32"/>
      <c r="W720" s="32"/>
      <c r="X720" s="16"/>
      <c r="Y720" s="32"/>
      <c r="Z720" s="32"/>
      <c r="AA720" s="5"/>
      <c r="AB720" s="5"/>
      <c r="AC720" s="16"/>
      <c r="AD720" s="16"/>
      <c r="AE720" s="32"/>
      <c r="AF720" s="32"/>
      <c r="AG720" s="16"/>
      <c r="AH720" s="16"/>
      <c r="AI720" s="16"/>
      <c r="AJ720" s="16"/>
      <c r="AK720" s="16"/>
      <c r="AL720" s="16"/>
      <c r="AM720" s="16"/>
      <c r="AN720" s="16"/>
      <c r="AO720" s="16"/>
      <c r="AP720" s="5"/>
      <c r="AQ720" s="31"/>
      <c r="AR720" s="31"/>
    </row>
    <row r="721" spans="1:44" x14ac:dyDescent="0.3">
      <c r="A721" s="4"/>
      <c r="B721" s="3"/>
      <c r="C721" s="3"/>
      <c r="D721" s="14"/>
      <c r="E721" s="14"/>
      <c r="F721" s="14"/>
      <c r="G721" s="14"/>
      <c r="H721" s="5"/>
      <c r="I721" s="15"/>
      <c r="J721" s="15"/>
      <c r="K721" s="3"/>
      <c r="L721" s="3"/>
      <c r="M721" s="3"/>
      <c r="N721" s="3"/>
      <c r="O721" s="17"/>
      <c r="P721" s="32"/>
      <c r="Q721" s="32"/>
      <c r="R721" s="5"/>
      <c r="S721" s="5"/>
      <c r="T721" s="16"/>
      <c r="U721" s="16"/>
      <c r="V721" s="32"/>
      <c r="W721" s="32"/>
      <c r="X721" s="16"/>
      <c r="Y721" s="32"/>
      <c r="Z721" s="32"/>
      <c r="AA721" s="5"/>
      <c r="AB721" s="5"/>
      <c r="AC721" s="16"/>
      <c r="AD721" s="16"/>
      <c r="AE721" s="32"/>
      <c r="AF721" s="32"/>
      <c r="AG721" s="16"/>
      <c r="AH721" s="16"/>
      <c r="AI721" s="16"/>
      <c r="AJ721" s="16"/>
      <c r="AK721" s="16"/>
      <c r="AL721" s="16"/>
      <c r="AM721" s="16"/>
      <c r="AN721" s="16"/>
      <c r="AO721" s="16"/>
      <c r="AP721" s="5"/>
      <c r="AQ721" s="31"/>
      <c r="AR721" s="31"/>
    </row>
    <row r="722" spans="1:44" x14ac:dyDescent="0.3">
      <c r="A722" s="4"/>
      <c r="B722" s="3"/>
      <c r="C722" s="3"/>
      <c r="D722" s="14"/>
      <c r="E722" s="14"/>
      <c r="F722" s="14"/>
      <c r="G722" s="14"/>
      <c r="H722" s="5"/>
      <c r="I722" s="15"/>
      <c r="J722" s="15"/>
      <c r="K722" s="3"/>
      <c r="L722" s="3"/>
      <c r="M722" s="3"/>
      <c r="N722" s="3"/>
      <c r="O722" s="17"/>
      <c r="P722" s="32"/>
      <c r="Q722" s="32"/>
      <c r="R722" s="5"/>
      <c r="S722" s="5"/>
      <c r="T722" s="16"/>
      <c r="U722" s="16"/>
      <c r="V722" s="32"/>
      <c r="W722" s="32"/>
      <c r="X722" s="16"/>
      <c r="Y722" s="32"/>
      <c r="Z722" s="32"/>
      <c r="AA722" s="5"/>
      <c r="AB722" s="5"/>
      <c r="AC722" s="16"/>
      <c r="AD722" s="16"/>
      <c r="AE722" s="32"/>
      <c r="AF722" s="32"/>
      <c r="AG722" s="16"/>
      <c r="AH722" s="16"/>
      <c r="AI722" s="16"/>
      <c r="AJ722" s="16"/>
      <c r="AK722" s="16"/>
      <c r="AL722" s="16"/>
      <c r="AM722" s="16"/>
      <c r="AN722" s="16"/>
      <c r="AO722" s="16"/>
      <c r="AP722" s="5"/>
      <c r="AQ722" s="31"/>
      <c r="AR722" s="31"/>
    </row>
    <row r="723" spans="1:44" x14ac:dyDescent="0.3">
      <c r="A723" s="4"/>
      <c r="B723" s="3"/>
      <c r="C723" s="3"/>
      <c r="D723" s="14"/>
      <c r="E723" s="14"/>
      <c r="F723" s="14"/>
      <c r="G723" s="14"/>
      <c r="H723" s="5"/>
      <c r="I723" s="15"/>
      <c r="J723" s="15"/>
      <c r="K723" s="3"/>
      <c r="L723" s="3"/>
      <c r="M723" s="3"/>
      <c r="N723" s="3"/>
      <c r="O723" s="17"/>
      <c r="P723" s="32"/>
      <c r="Q723" s="32"/>
      <c r="R723" s="5"/>
      <c r="S723" s="5"/>
      <c r="T723" s="16"/>
      <c r="U723" s="16"/>
      <c r="V723" s="32"/>
      <c r="W723" s="32"/>
      <c r="X723" s="16"/>
      <c r="Y723" s="32"/>
      <c r="Z723" s="32"/>
      <c r="AA723" s="5"/>
      <c r="AB723" s="5"/>
      <c r="AC723" s="16"/>
      <c r="AD723" s="16"/>
      <c r="AE723" s="32"/>
      <c r="AF723" s="32"/>
      <c r="AG723" s="16"/>
      <c r="AH723" s="16"/>
      <c r="AI723" s="16"/>
      <c r="AJ723" s="16"/>
      <c r="AK723" s="16"/>
      <c r="AL723" s="16"/>
      <c r="AM723" s="16"/>
      <c r="AN723" s="16"/>
      <c r="AO723" s="16"/>
      <c r="AP723" s="5"/>
      <c r="AQ723" s="31"/>
      <c r="AR723" s="31"/>
    </row>
    <row r="724" spans="1:44" x14ac:dyDescent="0.3">
      <c r="A724" s="4"/>
      <c r="B724" s="3"/>
      <c r="C724" s="3"/>
      <c r="D724" s="14"/>
      <c r="E724" s="14"/>
      <c r="F724" s="14"/>
      <c r="G724" s="14"/>
      <c r="H724" s="5"/>
      <c r="I724" s="15"/>
      <c r="J724" s="15"/>
      <c r="K724" s="3"/>
      <c r="L724" s="3"/>
      <c r="M724" s="3"/>
      <c r="N724" s="3"/>
      <c r="O724" s="17"/>
      <c r="P724" s="32"/>
      <c r="Q724" s="32"/>
      <c r="R724" s="5"/>
      <c r="S724" s="5"/>
      <c r="T724" s="16"/>
      <c r="U724" s="16"/>
      <c r="V724" s="32"/>
      <c r="W724" s="32"/>
      <c r="X724" s="16"/>
      <c r="Y724" s="32"/>
      <c r="Z724" s="32"/>
      <c r="AA724" s="5"/>
      <c r="AB724" s="5"/>
      <c r="AC724" s="16"/>
      <c r="AD724" s="16"/>
      <c r="AE724" s="32"/>
      <c r="AF724" s="32"/>
      <c r="AG724" s="16"/>
      <c r="AH724" s="16"/>
      <c r="AI724" s="16"/>
      <c r="AJ724" s="16"/>
      <c r="AK724" s="16"/>
      <c r="AL724" s="16"/>
      <c r="AM724" s="16"/>
      <c r="AN724" s="16"/>
      <c r="AO724" s="16"/>
      <c r="AP724" s="5"/>
      <c r="AQ724" s="31"/>
      <c r="AR724" s="31"/>
    </row>
    <row r="725" spans="1:44" x14ac:dyDescent="0.3">
      <c r="A725" s="4"/>
      <c r="B725" s="3"/>
      <c r="C725" s="3"/>
      <c r="D725" s="14"/>
      <c r="E725" s="14"/>
      <c r="F725" s="14"/>
      <c r="G725" s="14"/>
      <c r="H725" s="5"/>
      <c r="I725" s="15"/>
      <c r="J725" s="15"/>
      <c r="K725" s="3"/>
      <c r="L725" s="3"/>
      <c r="M725" s="3"/>
      <c r="N725" s="3"/>
      <c r="O725" s="17"/>
      <c r="P725" s="32"/>
      <c r="Q725" s="32"/>
      <c r="R725" s="5"/>
      <c r="S725" s="5"/>
      <c r="T725" s="16"/>
      <c r="U725" s="16"/>
      <c r="V725" s="32"/>
      <c r="W725" s="32"/>
      <c r="X725" s="16"/>
      <c r="Y725" s="32"/>
      <c r="Z725" s="32"/>
      <c r="AA725" s="5"/>
      <c r="AB725" s="5"/>
      <c r="AC725" s="16"/>
      <c r="AD725" s="16"/>
      <c r="AE725" s="32"/>
      <c r="AF725" s="32"/>
      <c r="AG725" s="16"/>
      <c r="AH725" s="16"/>
      <c r="AI725" s="16"/>
      <c r="AJ725" s="16"/>
      <c r="AK725" s="16"/>
      <c r="AL725" s="16"/>
      <c r="AM725" s="16"/>
      <c r="AN725" s="16"/>
      <c r="AO725" s="16"/>
      <c r="AP725" s="5"/>
      <c r="AQ725" s="31"/>
      <c r="AR725" s="31"/>
    </row>
    <row r="726" spans="1:44" x14ac:dyDescent="0.3">
      <c r="A726" s="4"/>
      <c r="B726" s="3"/>
      <c r="C726" s="3"/>
      <c r="D726" s="14"/>
      <c r="E726" s="14"/>
      <c r="F726" s="14"/>
      <c r="G726" s="14"/>
      <c r="H726" s="5"/>
      <c r="I726" s="15"/>
      <c r="J726" s="15"/>
      <c r="K726" s="3"/>
      <c r="L726" s="3"/>
      <c r="M726" s="3"/>
      <c r="N726" s="3"/>
      <c r="O726" s="17"/>
      <c r="P726" s="32"/>
      <c r="Q726" s="32"/>
      <c r="R726" s="5"/>
      <c r="S726" s="5"/>
      <c r="T726" s="16"/>
      <c r="U726" s="16"/>
      <c r="V726" s="32"/>
      <c r="W726" s="32"/>
      <c r="X726" s="16"/>
      <c r="Y726" s="32"/>
      <c r="Z726" s="32"/>
      <c r="AA726" s="5"/>
      <c r="AB726" s="5"/>
      <c r="AC726" s="16"/>
      <c r="AD726" s="16"/>
      <c r="AE726" s="32"/>
      <c r="AF726" s="32"/>
      <c r="AG726" s="16"/>
      <c r="AH726" s="16"/>
      <c r="AI726" s="16"/>
      <c r="AJ726" s="16"/>
      <c r="AK726" s="16"/>
      <c r="AL726" s="16"/>
      <c r="AM726" s="16"/>
      <c r="AN726" s="16"/>
      <c r="AO726" s="16"/>
      <c r="AP726" s="5"/>
      <c r="AQ726" s="31"/>
      <c r="AR726" s="31"/>
    </row>
    <row r="727" spans="1:44" x14ac:dyDescent="0.3">
      <c r="A727" s="4"/>
      <c r="B727" s="3"/>
      <c r="C727" s="3"/>
      <c r="D727" s="14"/>
      <c r="E727" s="14"/>
      <c r="F727" s="14"/>
      <c r="G727" s="14"/>
      <c r="H727" s="5"/>
      <c r="I727" s="15"/>
      <c r="J727" s="15"/>
      <c r="K727" s="3"/>
      <c r="L727" s="3"/>
      <c r="M727" s="3"/>
      <c r="N727" s="3"/>
      <c r="O727" s="17"/>
      <c r="P727" s="32"/>
      <c r="Q727" s="32"/>
      <c r="R727" s="5"/>
      <c r="S727" s="5"/>
      <c r="T727" s="16"/>
      <c r="U727" s="16"/>
      <c r="V727" s="32"/>
      <c r="W727" s="32"/>
      <c r="X727" s="16"/>
      <c r="Y727" s="32"/>
      <c r="Z727" s="32"/>
      <c r="AA727" s="5"/>
      <c r="AB727" s="5"/>
      <c r="AC727" s="16"/>
      <c r="AD727" s="16"/>
      <c r="AE727" s="32"/>
      <c r="AF727" s="32"/>
      <c r="AG727" s="16"/>
      <c r="AH727" s="16"/>
      <c r="AI727" s="16"/>
      <c r="AJ727" s="16"/>
      <c r="AK727" s="16"/>
      <c r="AL727" s="16"/>
      <c r="AM727" s="16"/>
      <c r="AN727" s="16"/>
      <c r="AO727" s="16"/>
      <c r="AP727" s="5"/>
      <c r="AQ727" s="31"/>
      <c r="AR727" s="31"/>
    </row>
    <row r="728" spans="1:44" x14ac:dyDescent="0.3">
      <c r="A728" s="4"/>
      <c r="B728" s="3"/>
      <c r="C728" s="3"/>
      <c r="D728" s="14"/>
      <c r="E728" s="14"/>
      <c r="F728" s="14"/>
      <c r="G728" s="14"/>
      <c r="H728" s="5"/>
      <c r="I728" s="15"/>
      <c r="J728" s="15"/>
      <c r="K728" s="3"/>
      <c r="L728" s="3"/>
      <c r="M728" s="3"/>
      <c r="N728" s="3"/>
      <c r="O728" s="17"/>
      <c r="P728" s="32"/>
      <c r="Q728" s="32"/>
      <c r="R728" s="5"/>
      <c r="S728" s="5"/>
      <c r="T728" s="16"/>
      <c r="U728" s="16"/>
      <c r="V728" s="32"/>
      <c r="W728" s="32"/>
      <c r="X728" s="16"/>
      <c r="Y728" s="32"/>
      <c r="Z728" s="32"/>
      <c r="AA728" s="5"/>
      <c r="AB728" s="5"/>
      <c r="AC728" s="16"/>
      <c r="AD728" s="16"/>
      <c r="AE728" s="32"/>
      <c r="AF728" s="32"/>
      <c r="AG728" s="16"/>
      <c r="AH728" s="16"/>
      <c r="AI728" s="16"/>
      <c r="AJ728" s="16"/>
      <c r="AK728" s="16"/>
      <c r="AL728" s="16"/>
      <c r="AM728" s="16"/>
      <c r="AN728" s="16"/>
      <c r="AO728" s="16"/>
      <c r="AP728" s="5"/>
      <c r="AQ728" s="31"/>
      <c r="AR728" s="31"/>
    </row>
    <row r="729" spans="1:44" x14ac:dyDescent="0.3">
      <c r="A729" s="4"/>
      <c r="B729" s="3"/>
      <c r="C729" s="3"/>
      <c r="D729" s="14"/>
      <c r="E729" s="14"/>
      <c r="F729" s="14"/>
      <c r="G729" s="14"/>
      <c r="H729" s="5"/>
      <c r="I729" s="15"/>
      <c r="J729" s="15"/>
      <c r="K729" s="3"/>
      <c r="L729" s="3"/>
      <c r="M729" s="3"/>
      <c r="N729" s="3"/>
      <c r="O729" s="17"/>
      <c r="P729" s="32"/>
      <c r="Q729" s="32"/>
      <c r="R729" s="5"/>
      <c r="S729" s="5"/>
      <c r="T729" s="16"/>
      <c r="U729" s="16"/>
      <c r="V729" s="32"/>
      <c r="W729" s="32"/>
      <c r="X729" s="16"/>
      <c r="Y729" s="32"/>
      <c r="Z729" s="32"/>
      <c r="AA729" s="5"/>
      <c r="AB729" s="5"/>
      <c r="AC729" s="16"/>
      <c r="AD729" s="16"/>
      <c r="AE729" s="32"/>
      <c r="AF729" s="32"/>
      <c r="AG729" s="16"/>
      <c r="AH729" s="16"/>
      <c r="AI729" s="16"/>
      <c r="AJ729" s="16"/>
      <c r="AK729" s="16"/>
      <c r="AL729" s="16"/>
      <c r="AM729" s="16"/>
      <c r="AN729" s="16"/>
      <c r="AO729" s="16"/>
      <c r="AP729" s="5"/>
      <c r="AQ729" s="31"/>
      <c r="AR729" s="31"/>
    </row>
    <row r="730" spans="1:44" x14ac:dyDescent="0.3">
      <c r="A730" s="4"/>
      <c r="B730" s="3"/>
      <c r="C730" s="3"/>
      <c r="D730" s="14"/>
      <c r="E730" s="14"/>
      <c r="F730" s="14"/>
      <c r="G730" s="14"/>
      <c r="H730" s="5"/>
      <c r="I730" s="15"/>
      <c r="J730" s="15"/>
      <c r="K730" s="3"/>
      <c r="L730" s="3"/>
      <c r="M730" s="3"/>
      <c r="N730" s="3"/>
      <c r="O730" s="17"/>
      <c r="P730" s="32"/>
      <c r="Q730" s="32"/>
      <c r="R730" s="5"/>
      <c r="S730" s="5"/>
      <c r="T730" s="16"/>
      <c r="U730" s="16"/>
      <c r="V730" s="32"/>
      <c r="W730" s="32"/>
      <c r="X730" s="16"/>
      <c r="Y730" s="32"/>
      <c r="Z730" s="32"/>
      <c r="AA730" s="5"/>
      <c r="AB730" s="5"/>
      <c r="AC730" s="16"/>
      <c r="AD730" s="16"/>
      <c r="AE730" s="32"/>
      <c r="AF730" s="32"/>
      <c r="AG730" s="16"/>
      <c r="AH730" s="16"/>
      <c r="AI730" s="16"/>
      <c r="AJ730" s="16"/>
      <c r="AK730" s="16"/>
      <c r="AL730" s="16"/>
      <c r="AM730" s="16"/>
      <c r="AN730" s="16"/>
      <c r="AO730" s="16"/>
      <c r="AP730" s="5"/>
      <c r="AQ730" s="31"/>
      <c r="AR730" s="31"/>
    </row>
    <row r="731" spans="1:44" x14ac:dyDescent="0.3">
      <c r="A731" s="4"/>
      <c r="B731" s="3"/>
      <c r="C731" s="3"/>
      <c r="D731" s="14"/>
      <c r="E731" s="14"/>
      <c r="F731" s="14"/>
      <c r="G731" s="14"/>
      <c r="H731" s="5"/>
      <c r="I731" s="15"/>
      <c r="J731" s="15"/>
      <c r="K731" s="3"/>
      <c r="L731" s="3"/>
      <c r="M731" s="3"/>
      <c r="N731" s="3"/>
      <c r="O731" s="17"/>
      <c r="P731" s="32"/>
      <c r="Q731" s="32"/>
      <c r="R731" s="5"/>
      <c r="S731" s="5"/>
      <c r="T731" s="16"/>
      <c r="U731" s="16"/>
      <c r="V731" s="32"/>
      <c r="W731" s="32"/>
      <c r="X731" s="16"/>
      <c r="Y731" s="32"/>
      <c r="Z731" s="32"/>
      <c r="AA731" s="5"/>
      <c r="AB731" s="5"/>
      <c r="AC731" s="16"/>
      <c r="AD731" s="16"/>
      <c r="AE731" s="32"/>
      <c r="AF731" s="32"/>
      <c r="AG731" s="16"/>
      <c r="AH731" s="16"/>
      <c r="AI731" s="16"/>
      <c r="AJ731" s="16"/>
      <c r="AK731" s="16"/>
      <c r="AL731" s="16"/>
      <c r="AM731" s="16"/>
      <c r="AN731" s="16"/>
      <c r="AO731" s="16"/>
      <c r="AP731" s="5"/>
      <c r="AQ731" s="31"/>
      <c r="AR731" s="31"/>
    </row>
    <row r="732" spans="1:44" x14ac:dyDescent="0.3">
      <c r="A732" s="4"/>
      <c r="B732" s="3"/>
      <c r="C732" s="3"/>
      <c r="D732" s="14"/>
      <c r="E732" s="14"/>
      <c r="F732" s="14"/>
      <c r="G732" s="14"/>
      <c r="H732" s="5"/>
      <c r="I732" s="15"/>
      <c r="J732" s="15"/>
      <c r="K732" s="3"/>
      <c r="L732" s="3"/>
      <c r="M732" s="3"/>
      <c r="N732" s="3"/>
      <c r="O732" s="17"/>
      <c r="P732" s="32"/>
      <c r="Q732" s="32"/>
      <c r="R732" s="5"/>
      <c r="S732" s="5"/>
      <c r="T732" s="16"/>
      <c r="U732" s="16"/>
      <c r="V732" s="32"/>
      <c r="W732" s="32"/>
      <c r="X732" s="16"/>
      <c r="Y732" s="32"/>
      <c r="Z732" s="32"/>
      <c r="AA732" s="5"/>
      <c r="AB732" s="5"/>
      <c r="AC732" s="16"/>
      <c r="AD732" s="16"/>
      <c r="AE732" s="32"/>
      <c r="AF732" s="32"/>
      <c r="AG732" s="16"/>
      <c r="AH732" s="16"/>
      <c r="AI732" s="16"/>
      <c r="AJ732" s="16"/>
      <c r="AK732" s="16"/>
      <c r="AL732" s="16"/>
      <c r="AM732" s="16"/>
      <c r="AN732" s="16"/>
      <c r="AO732" s="16"/>
      <c r="AP732" s="5"/>
      <c r="AQ732" s="31"/>
      <c r="AR732" s="31"/>
    </row>
    <row r="733" spans="1:44" x14ac:dyDescent="0.3">
      <c r="A733" s="4"/>
      <c r="B733" s="3"/>
      <c r="C733" s="3"/>
      <c r="D733" s="14"/>
      <c r="E733" s="14"/>
      <c r="F733" s="14"/>
      <c r="G733" s="14"/>
      <c r="H733" s="5"/>
      <c r="I733" s="15"/>
      <c r="J733" s="15"/>
      <c r="K733" s="3"/>
      <c r="L733" s="3"/>
      <c r="M733" s="3"/>
      <c r="N733" s="3"/>
      <c r="O733" s="17"/>
      <c r="P733" s="32"/>
      <c r="Q733" s="32"/>
      <c r="R733" s="5"/>
      <c r="S733" s="5"/>
      <c r="T733" s="16"/>
      <c r="U733" s="16"/>
      <c r="V733" s="32"/>
      <c r="W733" s="32"/>
      <c r="X733" s="16"/>
      <c r="Y733" s="32"/>
      <c r="Z733" s="32"/>
      <c r="AA733" s="5"/>
      <c r="AB733" s="5"/>
      <c r="AC733" s="16"/>
      <c r="AD733" s="16"/>
      <c r="AE733" s="32"/>
      <c r="AF733" s="32"/>
      <c r="AG733" s="16"/>
      <c r="AH733" s="16"/>
      <c r="AI733" s="16"/>
      <c r="AJ733" s="16"/>
      <c r="AK733" s="16"/>
      <c r="AL733" s="16"/>
      <c r="AM733" s="16"/>
      <c r="AN733" s="16"/>
      <c r="AO733" s="16"/>
      <c r="AP733" s="5"/>
      <c r="AQ733" s="31"/>
      <c r="AR733" s="31"/>
    </row>
    <row r="734" spans="1:44" x14ac:dyDescent="0.3">
      <c r="A734" s="4"/>
      <c r="B734" s="3"/>
      <c r="C734" s="3"/>
      <c r="D734" s="14"/>
      <c r="E734" s="14"/>
      <c r="F734" s="14"/>
      <c r="G734" s="14"/>
      <c r="H734" s="5"/>
      <c r="I734" s="15"/>
      <c r="J734" s="15"/>
      <c r="K734" s="3"/>
      <c r="L734" s="3"/>
      <c r="M734" s="3"/>
      <c r="N734" s="3"/>
      <c r="O734" s="17"/>
      <c r="P734" s="32"/>
      <c r="Q734" s="32"/>
      <c r="R734" s="5"/>
      <c r="S734" s="5"/>
      <c r="T734" s="16"/>
      <c r="U734" s="16"/>
      <c r="V734" s="32"/>
      <c r="W734" s="32"/>
      <c r="X734" s="16"/>
      <c r="Y734" s="32"/>
      <c r="Z734" s="32"/>
      <c r="AA734" s="5"/>
      <c r="AB734" s="5"/>
      <c r="AC734" s="16"/>
      <c r="AD734" s="16"/>
      <c r="AE734" s="32"/>
      <c r="AF734" s="32"/>
      <c r="AG734" s="16"/>
      <c r="AH734" s="16"/>
      <c r="AI734" s="16"/>
      <c r="AJ734" s="16"/>
      <c r="AK734" s="16"/>
      <c r="AL734" s="16"/>
      <c r="AM734" s="16"/>
      <c r="AN734" s="16"/>
      <c r="AO734" s="16"/>
      <c r="AP734" s="5"/>
      <c r="AQ734" s="31"/>
      <c r="AR734" s="31"/>
    </row>
    <row r="735" spans="1:44" x14ac:dyDescent="0.3">
      <c r="A735" s="4"/>
      <c r="B735" s="3"/>
      <c r="C735" s="3"/>
      <c r="D735" s="14"/>
      <c r="E735" s="14"/>
      <c r="F735" s="14"/>
      <c r="G735" s="14"/>
      <c r="H735" s="5"/>
      <c r="I735" s="15"/>
      <c r="J735" s="15"/>
      <c r="K735" s="3"/>
      <c r="L735" s="3"/>
      <c r="M735" s="3"/>
      <c r="N735" s="3"/>
      <c r="O735" s="17"/>
      <c r="P735" s="32"/>
      <c r="Q735" s="32"/>
      <c r="R735" s="5"/>
      <c r="S735" s="5"/>
      <c r="T735" s="16"/>
      <c r="U735" s="16"/>
      <c r="V735" s="32"/>
      <c r="W735" s="32"/>
      <c r="X735" s="16"/>
      <c r="Y735" s="32"/>
      <c r="Z735" s="32"/>
      <c r="AA735" s="5"/>
      <c r="AB735" s="5"/>
      <c r="AC735" s="16"/>
      <c r="AD735" s="16"/>
      <c r="AE735" s="32"/>
      <c r="AF735" s="32"/>
      <c r="AG735" s="16"/>
      <c r="AH735" s="16"/>
      <c r="AI735" s="16"/>
      <c r="AJ735" s="16"/>
      <c r="AK735" s="16"/>
      <c r="AL735" s="16"/>
      <c r="AM735" s="16"/>
      <c r="AN735" s="16"/>
      <c r="AO735" s="16"/>
      <c r="AP735" s="5"/>
      <c r="AQ735" s="31"/>
      <c r="AR735" s="31"/>
    </row>
    <row r="736" spans="1:44" x14ac:dyDescent="0.3">
      <c r="A736" s="4"/>
      <c r="B736" s="3"/>
      <c r="C736" s="3"/>
      <c r="D736" s="14"/>
      <c r="E736" s="14"/>
      <c r="F736" s="14"/>
      <c r="G736" s="14"/>
      <c r="H736" s="5"/>
      <c r="I736" s="15"/>
      <c r="J736" s="15"/>
      <c r="K736" s="3"/>
      <c r="L736" s="3"/>
      <c r="M736" s="3"/>
      <c r="N736" s="3"/>
      <c r="O736" s="17"/>
      <c r="P736" s="32"/>
      <c r="Q736" s="32"/>
      <c r="R736" s="5"/>
      <c r="S736" s="5"/>
      <c r="T736" s="16"/>
      <c r="U736" s="16"/>
      <c r="V736" s="32"/>
      <c r="W736" s="32"/>
      <c r="X736" s="16"/>
      <c r="Y736" s="32"/>
      <c r="Z736" s="32"/>
      <c r="AA736" s="5"/>
      <c r="AB736" s="5"/>
      <c r="AC736" s="16"/>
      <c r="AD736" s="16"/>
      <c r="AE736" s="32"/>
      <c r="AF736" s="32"/>
      <c r="AG736" s="16"/>
      <c r="AH736" s="16"/>
      <c r="AI736" s="16"/>
      <c r="AJ736" s="16"/>
      <c r="AK736" s="16"/>
      <c r="AL736" s="16"/>
      <c r="AM736" s="16"/>
      <c r="AN736" s="16"/>
      <c r="AO736" s="16"/>
      <c r="AP736" s="5"/>
      <c r="AQ736" s="31"/>
      <c r="AR736" s="31"/>
    </row>
    <row r="737" spans="1:44" x14ac:dyDescent="0.3">
      <c r="A737" s="4"/>
      <c r="B737" s="3"/>
      <c r="C737" s="3"/>
      <c r="D737" s="14"/>
      <c r="E737" s="14"/>
      <c r="F737" s="14"/>
      <c r="G737" s="14"/>
      <c r="H737" s="5"/>
      <c r="I737" s="15"/>
      <c r="J737" s="15"/>
      <c r="K737" s="3"/>
      <c r="L737" s="3"/>
      <c r="M737" s="3"/>
      <c r="N737" s="3"/>
      <c r="O737" s="17"/>
      <c r="P737" s="32"/>
      <c r="Q737" s="32"/>
      <c r="R737" s="5"/>
      <c r="S737" s="5"/>
      <c r="T737" s="16"/>
      <c r="U737" s="16"/>
      <c r="V737" s="32"/>
      <c r="W737" s="32"/>
      <c r="X737" s="16"/>
      <c r="Y737" s="32"/>
      <c r="Z737" s="32"/>
      <c r="AA737" s="5"/>
      <c r="AB737" s="5"/>
      <c r="AC737" s="16"/>
      <c r="AD737" s="16"/>
      <c r="AE737" s="32"/>
      <c r="AF737" s="32"/>
      <c r="AG737" s="16"/>
      <c r="AH737" s="16"/>
      <c r="AI737" s="16"/>
      <c r="AJ737" s="16"/>
      <c r="AK737" s="16"/>
      <c r="AL737" s="16"/>
      <c r="AM737" s="16"/>
      <c r="AN737" s="16"/>
      <c r="AO737" s="16"/>
      <c r="AP737" s="5"/>
      <c r="AQ737" s="31"/>
      <c r="AR737" s="31"/>
    </row>
    <row r="738" spans="1:44" x14ac:dyDescent="0.3">
      <c r="A738" s="4"/>
      <c r="B738" s="3"/>
      <c r="C738" s="3"/>
      <c r="D738" s="14"/>
      <c r="E738" s="14"/>
      <c r="F738" s="14"/>
      <c r="G738" s="14"/>
      <c r="H738" s="5"/>
      <c r="I738" s="15"/>
      <c r="J738" s="15"/>
      <c r="K738" s="3"/>
      <c r="L738" s="3"/>
      <c r="M738" s="3"/>
      <c r="N738" s="3"/>
      <c r="O738" s="17"/>
      <c r="P738" s="32"/>
      <c r="Q738" s="32"/>
      <c r="R738" s="5"/>
      <c r="S738" s="5"/>
      <c r="T738" s="16"/>
      <c r="U738" s="16"/>
      <c r="V738" s="32"/>
      <c r="W738" s="32"/>
      <c r="X738" s="16"/>
      <c r="Y738" s="32"/>
      <c r="Z738" s="32"/>
      <c r="AA738" s="5"/>
      <c r="AB738" s="5"/>
      <c r="AC738" s="16"/>
      <c r="AD738" s="16"/>
      <c r="AE738" s="32"/>
      <c r="AF738" s="32"/>
      <c r="AG738" s="16"/>
      <c r="AH738" s="16"/>
      <c r="AI738" s="16"/>
      <c r="AJ738" s="16"/>
      <c r="AK738" s="16"/>
      <c r="AL738" s="16"/>
      <c r="AM738" s="16"/>
      <c r="AN738" s="16"/>
      <c r="AO738" s="16"/>
      <c r="AP738" s="5"/>
      <c r="AQ738" s="31"/>
      <c r="AR738" s="31"/>
    </row>
    <row r="739" spans="1:44" x14ac:dyDescent="0.3">
      <c r="A739" s="4"/>
      <c r="B739" s="3"/>
      <c r="C739" s="3"/>
      <c r="D739" s="14"/>
      <c r="E739" s="14"/>
      <c r="F739" s="14"/>
      <c r="G739" s="14"/>
      <c r="H739" s="5"/>
      <c r="I739" s="15"/>
      <c r="J739" s="15"/>
      <c r="K739" s="3"/>
      <c r="L739" s="3"/>
      <c r="M739" s="3"/>
      <c r="N739" s="3"/>
      <c r="O739" s="17"/>
      <c r="P739" s="32"/>
      <c r="Q739" s="32"/>
      <c r="R739" s="5"/>
      <c r="S739" s="5"/>
      <c r="T739" s="16"/>
      <c r="U739" s="16"/>
      <c r="V739" s="32"/>
      <c r="W739" s="32"/>
      <c r="X739" s="16"/>
      <c r="Y739" s="32"/>
      <c r="Z739" s="32"/>
      <c r="AA739" s="5"/>
      <c r="AB739" s="5"/>
      <c r="AC739" s="16"/>
      <c r="AD739" s="16"/>
      <c r="AE739" s="32"/>
      <c r="AF739" s="32"/>
      <c r="AG739" s="16"/>
      <c r="AH739" s="16"/>
      <c r="AI739" s="16"/>
      <c r="AJ739" s="16"/>
      <c r="AK739" s="16"/>
      <c r="AL739" s="16"/>
      <c r="AM739" s="16"/>
      <c r="AN739" s="16"/>
      <c r="AO739" s="16"/>
      <c r="AP739" s="5"/>
      <c r="AQ739" s="31"/>
      <c r="AR739" s="31"/>
    </row>
    <row r="740" spans="1:44" x14ac:dyDescent="0.3">
      <c r="A740" s="4"/>
      <c r="B740" s="3"/>
      <c r="C740" s="3"/>
      <c r="D740" s="14"/>
      <c r="E740" s="14"/>
      <c r="F740" s="14"/>
      <c r="G740" s="14"/>
      <c r="H740" s="5"/>
      <c r="I740" s="15"/>
      <c r="J740" s="15"/>
      <c r="K740" s="3"/>
      <c r="L740" s="3"/>
      <c r="M740" s="3"/>
      <c r="N740" s="3"/>
      <c r="O740" s="17"/>
      <c r="P740" s="32"/>
      <c r="Q740" s="32"/>
      <c r="R740" s="5"/>
      <c r="S740" s="5"/>
      <c r="T740" s="16"/>
      <c r="U740" s="16"/>
      <c r="V740" s="32"/>
      <c r="W740" s="32"/>
      <c r="X740" s="16"/>
      <c r="Y740" s="32"/>
      <c r="Z740" s="32"/>
      <c r="AA740" s="5"/>
      <c r="AB740" s="5"/>
      <c r="AC740" s="16"/>
      <c r="AD740" s="16"/>
      <c r="AE740" s="32"/>
      <c r="AF740" s="32"/>
      <c r="AG740" s="16"/>
      <c r="AH740" s="16"/>
      <c r="AI740" s="16"/>
      <c r="AJ740" s="16"/>
      <c r="AK740" s="16"/>
      <c r="AL740" s="16"/>
      <c r="AM740" s="16"/>
      <c r="AN740" s="16"/>
      <c r="AO740" s="16"/>
      <c r="AP740" s="5"/>
      <c r="AQ740" s="31"/>
      <c r="AR740" s="31"/>
    </row>
    <row r="741" spans="1:44" x14ac:dyDescent="0.3">
      <c r="A741" s="4"/>
      <c r="B741" s="3"/>
      <c r="C741" s="3"/>
      <c r="D741" s="14"/>
      <c r="E741" s="14"/>
      <c r="F741" s="14"/>
      <c r="G741" s="14"/>
      <c r="H741" s="5"/>
      <c r="I741" s="15"/>
      <c r="J741" s="15"/>
      <c r="K741" s="3"/>
      <c r="L741" s="3"/>
      <c r="M741" s="3"/>
      <c r="N741" s="3"/>
      <c r="O741" s="17"/>
      <c r="P741" s="32"/>
      <c r="Q741" s="32"/>
      <c r="R741" s="5"/>
      <c r="S741" s="5"/>
      <c r="T741" s="16"/>
      <c r="U741" s="16"/>
      <c r="V741" s="32"/>
      <c r="W741" s="32"/>
      <c r="X741" s="16"/>
      <c r="Y741" s="32"/>
      <c r="Z741" s="32"/>
      <c r="AA741" s="5"/>
      <c r="AB741" s="5"/>
      <c r="AC741" s="16"/>
      <c r="AD741" s="16"/>
      <c r="AE741" s="32"/>
      <c r="AF741" s="32"/>
      <c r="AG741" s="16"/>
      <c r="AH741" s="16"/>
      <c r="AI741" s="16"/>
      <c r="AJ741" s="16"/>
      <c r="AK741" s="16"/>
      <c r="AL741" s="16"/>
      <c r="AM741" s="16"/>
      <c r="AN741" s="16"/>
      <c r="AO741" s="16"/>
      <c r="AP741" s="5"/>
      <c r="AQ741" s="31"/>
      <c r="AR741" s="31"/>
    </row>
    <row r="742" spans="1:44" x14ac:dyDescent="0.3">
      <c r="A742" s="4"/>
      <c r="B742" s="3"/>
      <c r="C742" s="3"/>
      <c r="D742" s="14"/>
      <c r="E742" s="14"/>
      <c r="F742" s="14"/>
      <c r="G742" s="14"/>
      <c r="H742" s="5"/>
      <c r="I742" s="15"/>
      <c r="J742" s="15"/>
      <c r="K742" s="3"/>
      <c r="L742" s="3"/>
      <c r="M742" s="3"/>
      <c r="N742" s="3"/>
      <c r="O742" s="17"/>
      <c r="P742" s="32"/>
      <c r="Q742" s="32"/>
      <c r="R742" s="5"/>
      <c r="S742" s="5"/>
      <c r="T742" s="16"/>
      <c r="U742" s="16"/>
      <c r="V742" s="32"/>
      <c r="W742" s="32"/>
      <c r="X742" s="16"/>
      <c r="Y742" s="32"/>
      <c r="Z742" s="32"/>
      <c r="AA742" s="5"/>
      <c r="AB742" s="5"/>
      <c r="AC742" s="16"/>
      <c r="AD742" s="16"/>
      <c r="AE742" s="32"/>
      <c r="AF742" s="32"/>
      <c r="AG742" s="16"/>
      <c r="AH742" s="16"/>
      <c r="AI742" s="16"/>
      <c r="AJ742" s="16"/>
      <c r="AK742" s="16"/>
      <c r="AL742" s="16"/>
      <c r="AM742" s="16"/>
      <c r="AN742" s="16"/>
      <c r="AO742" s="16"/>
      <c r="AP742" s="5"/>
      <c r="AQ742" s="31"/>
      <c r="AR742" s="31"/>
    </row>
    <row r="743" spans="1:44" x14ac:dyDescent="0.3">
      <c r="A743" s="4"/>
      <c r="B743" s="3"/>
      <c r="C743" s="3"/>
      <c r="D743" s="14"/>
      <c r="E743" s="14"/>
      <c r="F743" s="14"/>
      <c r="G743" s="14"/>
      <c r="H743" s="5"/>
      <c r="I743" s="15"/>
      <c r="J743" s="15"/>
      <c r="K743" s="3"/>
      <c r="L743" s="3"/>
      <c r="M743" s="3"/>
      <c r="N743" s="3"/>
      <c r="O743" s="17"/>
      <c r="P743" s="32"/>
      <c r="Q743" s="32"/>
      <c r="R743" s="5"/>
      <c r="S743" s="5"/>
      <c r="T743" s="16"/>
      <c r="U743" s="16"/>
      <c r="V743" s="32"/>
      <c r="W743" s="32"/>
      <c r="X743" s="16"/>
      <c r="Y743" s="32"/>
      <c r="Z743" s="32"/>
      <c r="AA743" s="5"/>
      <c r="AB743" s="5"/>
      <c r="AC743" s="16"/>
      <c r="AD743" s="16"/>
      <c r="AE743" s="32"/>
      <c r="AF743" s="32"/>
      <c r="AG743" s="16"/>
      <c r="AH743" s="16"/>
      <c r="AI743" s="16"/>
      <c r="AJ743" s="16"/>
      <c r="AK743" s="16"/>
      <c r="AL743" s="16"/>
      <c r="AM743" s="16"/>
      <c r="AN743" s="16"/>
      <c r="AO743" s="16"/>
      <c r="AP743" s="5"/>
      <c r="AQ743" s="31"/>
      <c r="AR743" s="31"/>
    </row>
    <row r="744" spans="1:44" x14ac:dyDescent="0.3">
      <c r="A744" s="4"/>
      <c r="B744" s="3"/>
      <c r="C744" s="3"/>
      <c r="D744" s="14"/>
      <c r="E744" s="14"/>
      <c r="F744" s="14"/>
      <c r="G744" s="14"/>
      <c r="H744" s="5"/>
      <c r="I744" s="15"/>
      <c r="J744" s="15"/>
      <c r="K744" s="3"/>
      <c r="L744" s="3"/>
      <c r="M744" s="3"/>
      <c r="N744" s="3"/>
      <c r="O744" s="17"/>
      <c r="P744" s="32"/>
      <c r="Q744" s="32"/>
      <c r="R744" s="5"/>
      <c r="S744" s="5"/>
      <c r="T744" s="16"/>
      <c r="U744" s="16"/>
      <c r="V744" s="32"/>
      <c r="W744" s="32"/>
      <c r="X744" s="16"/>
      <c r="Y744" s="32"/>
      <c r="Z744" s="32"/>
      <c r="AA744" s="5"/>
      <c r="AB744" s="5"/>
      <c r="AC744" s="16"/>
      <c r="AD744" s="16"/>
      <c r="AE744" s="32"/>
      <c r="AF744" s="32"/>
      <c r="AG744" s="16"/>
      <c r="AH744" s="16"/>
      <c r="AI744" s="16"/>
      <c r="AJ744" s="16"/>
      <c r="AK744" s="16"/>
      <c r="AL744" s="16"/>
      <c r="AM744" s="16"/>
      <c r="AN744" s="16"/>
      <c r="AO744" s="16"/>
      <c r="AP744" s="5"/>
      <c r="AQ744" s="31"/>
      <c r="AR744" s="31"/>
    </row>
    <row r="745" spans="1:44" x14ac:dyDescent="0.3">
      <c r="A745" s="4"/>
      <c r="B745" s="3"/>
      <c r="C745" s="3"/>
      <c r="D745" s="14"/>
      <c r="E745" s="14"/>
      <c r="F745" s="14"/>
      <c r="G745" s="14"/>
      <c r="H745" s="5"/>
      <c r="I745" s="15"/>
      <c r="J745" s="15"/>
      <c r="K745" s="3"/>
      <c r="L745" s="3"/>
      <c r="M745" s="3"/>
      <c r="N745" s="3"/>
      <c r="O745" s="17"/>
      <c r="P745" s="32"/>
      <c r="Q745" s="32"/>
      <c r="R745" s="5"/>
      <c r="S745" s="5"/>
      <c r="T745" s="16"/>
      <c r="U745" s="16"/>
      <c r="V745" s="32"/>
      <c r="W745" s="32"/>
      <c r="X745" s="16"/>
      <c r="Y745" s="32"/>
      <c r="Z745" s="32"/>
      <c r="AA745" s="5"/>
      <c r="AB745" s="5"/>
      <c r="AC745" s="16"/>
      <c r="AD745" s="16"/>
      <c r="AE745" s="32"/>
      <c r="AF745" s="32"/>
      <c r="AG745" s="16"/>
      <c r="AH745" s="16"/>
      <c r="AI745" s="16"/>
      <c r="AJ745" s="16"/>
      <c r="AK745" s="16"/>
      <c r="AL745" s="16"/>
      <c r="AM745" s="16"/>
      <c r="AN745" s="16"/>
      <c r="AO745" s="16"/>
      <c r="AP745" s="5"/>
      <c r="AQ745" s="31"/>
      <c r="AR745" s="31"/>
    </row>
    <row r="746" spans="1:44" x14ac:dyDescent="0.3">
      <c r="A746" s="4"/>
      <c r="B746" s="3"/>
      <c r="C746" s="3"/>
      <c r="D746" s="14"/>
      <c r="E746" s="14"/>
      <c r="F746" s="14"/>
      <c r="G746" s="14"/>
      <c r="H746" s="5"/>
      <c r="I746" s="15"/>
      <c r="J746" s="15"/>
      <c r="K746" s="3"/>
      <c r="L746" s="3"/>
      <c r="M746" s="3"/>
      <c r="N746" s="3"/>
      <c r="O746" s="17"/>
      <c r="P746" s="32"/>
      <c r="Q746" s="32"/>
      <c r="R746" s="5"/>
      <c r="S746" s="5"/>
      <c r="T746" s="16"/>
      <c r="U746" s="16"/>
      <c r="V746" s="32"/>
      <c r="W746" s="32"/>
      <c r="X746" s="16"/>
      <c r="Y746" s="32"/>
      <c r="Z746" s="32"/>
      <c r="AA746" s="5"/>
      <c r="AB746" s="5"/>
      <c r="AC746" s="16"/>
      <c r="AD746" s="16"/>
      <c r="AE746" s="32"/>
      <c r="AF746" s="32"/>
      <c r="AG746" s="16"/>
      <c r="AH746" s="16"/>
      <c r="AI746" s="16"/>
      <c r="AJ746" s="16"/>
      <c r="AK746" s="16"/>
      <c r="AL746" s="16"/>
      <c r="AM746" s="16"/>
      <c r="AN746" s="16"/>
      <c r="AO746" s="16"/>
      <c r="AP746" s="5"/>
      <c r="AQ746" s="31"/>
      <c r="AR746" s="31"/>
    </row>
    <row r="747" spans="1:44" x14ac:dyDescent="0.3">
      <c r="A747" s="4"/>
      <c r="B747" s="3"/>
      <c r="C747" s="3"/>
      <c r="D747" s="14"/>
      <c r="E747" s="14"/>
      <c r="F747" s="14"/>
      <c r="G747" s="14"/>
      <c r="H747" s="5"/>
      <c r="I747" s="15"/>
      <c r="J747" s="15"/>
      <c r="K747" s="3"/>
      <c r="L747" s="3"/>
      <c r="M747" s="3"/>
      <c r="N747" s="3"/>
      <c r="O747" s="17"/>
      <c r="P747" s="32"/>
      <c r="Q747" s="32"/>
      <c r="R747" s="5"/>
      <c r="S747" s="5"/>
      <c r="T747" s="16"/>
      <c r="U747" s="16"/>
      <c r="V747" s="32"/>
      <c r="W747" s="32"/>
      <c r="X747" s="16"/>
      <c r="Y747" s="32"/>
      <c r="Z747" s="32"/>
      <c r="AA747" s="5"/>
      <c r="AB747" s="5"/>
      <c r="AC747" s="16"/>
      <c r="AD747" s="16"/>
      <c r="AE747" s="32"/>
      <c r="AF747" s="32"/>
      <c r="AG747" s="16"/>
      <c r="AH747" s="16"/>
      <c r="AI747" s="16"/>
      <c r="AJ747" s="16"/>
      <c r="AK747" s="16"/>
      <c r="AL747" s="16"/>
      <c r="AM747" s="16"/>
      <c r="AN747" s="16"/>
      <c r="AO747" s="16"/>
      <c r="AP747" s="5"/>
      <c r="AQ747" s="31"/>
      <c r="AR747" s="31"/>
    </row>
    <row r="748" spans="1:44" x14ac:dyDescent="0.3">
      <c r="A748" s="4"/>
      <c r="B748" s="3"/>
      <c r="C748" s="3"/>
      <c r="D748" s="14"/>
      <c r="E748" s="14"/>
      <c r="F748" s="14"/>
      <c r="G748" s="14"/>
      <c r="H748" s="5"/>
      <c r="I748" s="15"/>
      <c r="J748" s="15"/>
      <c r="K748" s="3"/>
      <c r="L748" s="3"/>
      <c r="M748" s="3"/>
      <c r="N748" s="3"/>
      <c r="O748" s="17"/>
      <c r="P748" s="32"/>
      <c r="Q748" s="32"/>
      <c r="R748" s="5"/>
      <c r="S748" s="5"/>
      <c r="T748" s="16"/>
      <c r="U748" s="16"/>
      <c r="V748" s="32"/>
      <c r="W748" s="32"/>
      <c r="X748" s="16"/>
      <c r="Y748" s="32"/>
      <c r="Z748" s="32"/>
      <c r="AA748" s="5"/>
      <c r="AB748" s="5"/>
      <c r="AC748" s="16"/>
      <c r="AD748" s="16"/>
      <c r="AE748" s="32"/>
      <c r="AF748" s="32"/>
      <c r="AG748" s="16"/>
      <c r="AH748" s="16"/>
      <c r="AI748" s="16"/>
      <c r="AJ748" s="16"/>
      <c r="AK748" s="16"/>
      <c r="AL748" s="16"/>
      <c r="AM748" s="16"/>
      <c r="AN748" s="16"/>
      <c r="AO748" s="16"/>
      <c r="AP748" s="5"/>
      <c r="AQ748" s="31"/>
      <c r="AR748" s="31"/>
    </row>
    <row r="749" spans="1:44" x14ac:dyDescent="0.3">
      <c r="A749" s="4"/>
      <c r="B749" s="3"/>
      <c r="C749" s="3"/>
      <c r="D749" s="14"/>
      <c r="E749" s="14"/>
      <c r="F749" s="14"/>
      <c r="G749" s="14"/>
      <c r="H749" s="5"/>
      <c r="I749" s="15"/>
      <c r="J749" s="15"/>
      <c r="K749" s="3"/>
      <c r="L749" s="3"/>
      <c r="M749" s="3"/>
      <c r="N749" s="3"/>
      <c r="O749" s="17"/>
      <c r="P749" s="32"/>
      <c r="Q749" s="32"/>
      <c r="R749" s="5"/>
      <c r="S749" s="5"/>
      <c r="T749" s="16"/>
      <c r="U749" s="16"/>
      <c r="V749" s="32"/>
      <c r="W749" s="32"/>
      <c r="X749" s="16"/>
      <c r="Y749" s="32"/>
      <c r="Z749" s="32"/>
      <c r="AA749" s="5"/>
      <c r="AB749" s="5"/>
      <c r="AC749" s="16"/>
      <c r="AD749" s="16"/>
      <c r="AE749" s="32"/>
      <c r="AF749" s="32"/>
      <c r="AG749" s="16"/>
      <c r="AH749" s="16"/>
      <c r="AI749" s="16"/>
      <c r="AJ749" s="16"/>
      <c r="AK749" s="16"/>
      <c r="AL749" s="16"/>
      <c r="AM749" s="16"/>
      <c r="AN749" s="16"/>
      <c r="AO749" s="16"/>
      <c r="AP749" s="5"/>
      <c r="AQ749" s="31"/>
      <c r="AR749" s="31"/>
    </row>
    <row r="750" spans="1:44" x14ac:dyDescent="0.3">
      <c r="A750" s="4"/>
      <c r="B750" s="3"/>
      <c r="C750" s="3"/>
      <c r="D750" s="14"/>
      <c r="E750" s="14"/>
      <c r="F750" s="14"/>
      <c r="G750" s="14"/>
      <c r="H750" s="5"/>
      <c r="I750" s="15"/>
      <c r="J750" s="15"/>
      <c r="K750" s="3"/>
      <c r="L750" s="3"/>
      <c r="M750" s="3"/>
      <c r="N750" s="3"/>
      <c r="O750" s="17"/>
      <c r="P750" s="32"/>
      <c r="Q750" s="32"/>
      <c r="R750" s="5"/>
      <c r="S750" s="5"/>
      <c r="T750" s="16"/>
      <c r="U750" s="16"/>
      <c r="V750" s="32"/>
      <c r="W750" s="32"/>
      <c r="X750" s="16"/>
      <c r="Y750" s="32"/>
      <c r="Z750" s="32"/>
      <c r="AA750" s="5"/>
      <c r="AB750" s="5"/>
      <c r="AC750" s="16"/>
      <c r="AD750" s="16"/>
      <c r="AE750" s="32"/>
      <c r="AF750" s="32"/>
      <c r="AG750" s="16"/>
      <c r="AH750" s="16"/>
      <c r="AI750" s="16"/>
      <c r="AJ750" s="16"/>
      <c r="AK750" s="16"/>
      <c r="AL750" s="16"/>
      <c r="AM750" s="16"/>
      <c r="AN750" s="16"/>
      <c r="AO750" s="16"/>
      <c r="AP750" s="5"/>
      <c r="AQ750" s="31"/>
      <c r="AR750" s="31"/>
    </row>
    <row r="751" spans="1:44" x14ac:dyDescent="0.3">
      <c r="A751" s="4"/>
      <c r="B751" s="3"/>
      <c r="C751" s="3"/>
      <c r="D751" s="14"/>
      <c r="E751" s="14"/>
      <c r="F751" s="14"/>
      <c r="G751" s="14"/>
      <c r="H751" s="5"/>
      <c r="I751" s="15"/>
      <c r="J751" s="15"/>
      <c r="K751" s="3"/>
      <c r="L751" s="3"/>
      <c r="M751" s="3"/>
      <c r="N751" s="3"/>
      <c r="O751" s="17"/>
      <c r="P751" s="32"/>
      <c r="Q751" s="32"/>
      <c r="R751" s="5"/>
      <c r="S751" s="5"/>
      <c r="T751" s="16"/>
      <c r="U751" s="16"/>
      <c r="V751" s="32"/>
      <c r="W751" s="32"/>
      <c r="X751" s="16"/>
      <c r="Y751" s="32"/>
      <c r="Z751" s="32"/>
      <c r="AA751" s="5"/>
      <c r="AB751" s="5"/>
      <c r="AC751" s="16"/>
      <c r="AD751" s="16"/>
      <c r="AE751" s="32"/>
      <c r="AF751" s="32"/>
      <c r="AG751" s="16"/>
      <c r="AH751" s="16"/>
      <c r="AI751" s="16"/>
      <c r="AJ751" s="16"/>
      <c r="AK751" s="16"/>
      <c r="AL751" s="16"/>
      <c r="AM751" s="16"/>
      <c r="AN751" s="16"/>
      <c r="AO751" s="16"/>
      <c r="AP751" s="5"/>
      <c r="AQ751" s="31"/>
      <c r="AR751" s="31"/>
    </row>
    <row r="752" spans="1:44" x14ac:dyDescent="0.3">
      <c r="A752" s="4"/>
      <c r="B752" s="3"/>
      <c r="C752" s="3"/>
      <c r="D752" s="14"/>
      <c r="E752" s="14"/>
      <c r="F752" s="14"/>
      <c r="G752" s="14"/>
      <c r="H752" s="5"/>
      <c r="I752" s="15"/>
      <c r="J752" s="15"/>
      <c r="K752" s="3"/>
      <c r="L752" s="3"/>
      <c r="M752" s="3"/>
      <c r="N752" s="3"/>
      <c r="O752" s="17"/>
      <c r="P752" s="32"/>
      <c r="Q752" s="32"/>
      <c r="R752" s="5"/>
      <c r="S752" s="5"/>
      <c r="T752" s="16"/>
      <c r="U752" s="16"/>
      <c r="V752" s="32"/>
      <c r="W752" s="32"/>
      <c r="X752" s="16"/>
      <c r="Y752" s="32"/>
      <c r="Z752" s="32"/>
      <c r="AA752" s="5"/>
      <c r="AB752" s="5"/>
      <c r="AC752" s="16"/>
      <c r="AD752" s="16"/>
      <c r="AE752" s="32"/>
      <c r="AF752" s="32"/>
      <c r="AG752" s="16"/>
      <c r="AH752" s="16"/>
      <c r="AI752" s="16"/>
      <c r="AJ752" s="16"/>
      <c r="AK752" s="16"/>
      <c r="AL752" s="16"/>
      <c r="AM752" s="16"/>
      <c r="AN752" s="16"/>
      <c r="AO752" s="16"/>
      <c r="AP752" s="5"/>
      <c r="AQ752" s="31"/>
      <c r="AR752" s="31"/>
    </row>
    <row r="753" spans="1:44" x14ac:dyDescent="0.3">
      <c r="A753" s="4"/>
      <c r="B753" s="3"/>
      <c r="C753" s="3"/>
      <c r="D753" s="14"/>
      <c r="E753" s="14"/>
      <c r="F753" s="14"/>
      <c r="G753" s="14"/>
      <c r="H753" s="5"/>
      <c r="I753" s="15"/>
      <c r="J753" s="15"/>
      <c r="K753" s="3"/>
      <c r="L753" s="3"/>
      <c r="M753" s="3"/>
      <c r="N753" s="3"/>
      <c r="O753" s="17"/>
      <c r="P753" s="32"/>
      <c r="Q753" s="32"/>
      <c r="R753" s="5"/>
      <c r="S753" s="5"/>
      <c r="T753" s="16"/>
      <c r="U753" s="16"/>
      <c r="V753" s="32"/>
      <c r="W753" s="32"/>
      <c r="X753" s="16"/>
      <c r="Y753" s="32"/>
      <c r="Z753" s="32"/>
      <c r="AA753" s="5"/>
      <c r="AB753" s="5"/>
      <c r="AC753" s="16"/>
      <c r="AD753" s="16"/>
      <c r="AE753" s="32"/>
      <c r="AF753" s="32"/>
      <c r="AG753" s="16"/>
      <c r="AH753" s="16"/>
      <c r="AI753" s="16"/>
      <c r="AJ753" s="16"/>
      <c r="AK753" s="16"/>
      <c r="AL753" s="16"/>
      <c r="AM753" s="16"/>
      <c r="AN753" s="16"/>
      <c r="AO753" s="16"/>
      <c r="AP753" s="5"/>
      <c r="AQ753" s="31"/>
      <c r="AR753" s="31"/>
    </row>
    <row r="754" spans="1:44" x14ac:dyDescent="0.3">
      <c r="A754" s="4"/>
      <c r="B754" s="3"/>
      <c r="C754" s="3"/>
      <c r="D754" s="14"/>
      <c r="E754" s="14"/>
      <c r="F754" s="14"/>
      <c r="G754" s="14"/>
      <c r="H754" s="5"/>
      <c r="I754" s="15"/>
      <c r="J754" s="15"/>
      <c r="K754" s="3"/>
      <c r="L754" s="3"/>
      <c r="M754" s="3"/>
      <c r="N754" s="3"/>
      <c r="O754" s="17"/>
      <c r="P754" s="32"/>
      <c r="Q754" s="32"/>
      <c r="R754" s="5"/>
      <c r="S754" s="5"/>
      <c r="T754" s="16"/>
      <c r="U754" s="16"/>
      <c r="V754" s="32"/>
      <c r="W754" s="32"/>
      <c r="X754" s="16"/>
      <c r="Y754" s="32"/>
      <c r="Z754" s="32"/>
      <c r="AA754" s="5"/>
      <c r="AB754" s="5"/>
      <c r="AC754" s="16"/>
      <c r="AD754" s="16"/>
      <c r="AE754" s="32"/>
      <c r="AF754" s="32"/>
      <c r="AG754" s="16"/>
      <c r="AH754" s="16"/>
      <c r="AI754" s="16"/>
      <c r="AJ754" s="16"/>
      <c r="AK754" s="16"/>
      <c r="AL754" s="16"/>
      <c r="AM754" s="16"/>
      <c r="AN754" s="16"/>
      <c r="AO754" s="16"/>
      <c r="AP754" s="5"/>
      <c r="AQ754" s="31"/>
      <c r="AR754" s="31"/>
    </row>
    <row r="755" spans="1:44" x14ac:dyDescent="0.3">
      <c r="A755" s="4"/>
      <c r="B755" s="3"/>
      <c r="C755" s="3"/>
      <c r="D755" s="14"/>
      <c r="E755" s="14"/>
      <c r="F755" s="14"/>
      <c r="G755" s="14"/>
      <c r="H755" s="5"/>
      <c r="I755" s="15"/>
      <c r="J755" s="15"/>
      <c r="K755" s="3"/>
      <c r="L755" s="3"/>
      <c r="M755" s="3"/>
      <c r="N755" s="3"/>
      <c r="O755" s="17"/>
      <c r="P755" s="32"/>
      <c r="Q755" s="32"/>
      <c r="R755" s="5"/>
      <c r="S755" s="5"/>
      <c r="T755" s="16"/>
      <c r="U755" s="16"/>
      <c r="V755" s="32"/>
      <c r="W755" s="32"/>
      <c r="X755" s="16"/>
      <c r="Y755" s="32"/>
      <c r="Z755" s="32"/>
      <c r="AA755" s="5"/>
      <c r="AB755" s="5"/>
      <c r="AC755" s="16"/>
      <c r="AD755" s="16"/>
      <c r="AE755" s="32"/>
      <c r="AF755" s="32"/>
      <c r="AG755" s="16"/>
      <c r="AH755" s="16"/>
      <c r="AI755" s="16"/>
      <c r="AJ755" s="16"/>
      <c r="AK755" s="16"/>
      <c r="AL755" s="16"/>
      <c r="AM755" s="16"/>
      <c r="AN755" s="16"/>
      <c r="AO755" s="16"/>
      <c r="AP755" s="5"/>
      <c r="AQ755" s="31"/>
      <c r="AR755" s="31"/>
    </row>
    <row r="756" spans="1:44" x14ac:dyDescent="0.3">
      <c r="A756" s="4"/>
      <c r="B756" s="3"/>
      <c r="C756" s="3"/>
      <c r="D756" s="14"/>
      <c r="E756" s="14"/>
      <c r="F756" s="14"/>
      <c r="G756" s="14"/>
      <c r="H756" s="5"/>
      <c r="I756" s="15"/>
      <c r="J756" s="15"/>
      <c r="K756" s="3"/>
      <c r="L756" s="3"/>
      <c r="M756" s="3"/>
      <c r="N756" s="3"/>
      <c r="O756" s="17"/>
      <c r="P756" s="32"/>
      <c r="Q756" s="32"/>
      <c r="R756" s="5"/>
      <c r="S756" s="5"/>
      <c r="T756" s="16"/>
      <c r="U756" s="16"/>
      <c r="V756" s="32"/>
      <c r="W756" s="32"/>
      <c r="X756" s="16"/>
      <c r="Y756" s="32"/>
      <c r="Z756" s="32"/>
      <c r="AA756" s="5"/>
      <c r="AB756" s="5"/>
      <c r="AC756" s="16"/>
      <c r="AD756" s="16"/>
      <c r="AE756" s="32"/>
      <c r="AF756" s="32"/>
      <c r="AG756" s="16"/>
      <c r="AH756" s="16"/>
      <c r="AI756" s="16"/>
      <c r="AJ756" s="16"/>
      <c r="AK756" s="16"/>
      <c r="AL756" s="16"/>
      <c r="AM756" s="16"/>
      <c r="AN756" s="16"/>
      <c r="AO756" s="16"/>
      <c r="AP756" s="5"/>
      <c r="AQ756" s="31"/>
      <c r="AR756" s="31"/>
    </row>
    <row r="757" spans="1:44" x14ac:dyDescent="0.3">
      <c r="A757" s="4"/>
      <c r="B757" s="3"/>
      <c r="C757" s="3"/>
      <c r="D757" s="14"/>
      <c r="E757" s="14"/>
      <c r="F757" s="14"/>
      <c r="G757" s="14"/>
      <c r="H757" s="5"/>
      <c r="I757" s="15"/>
      <c r="J757" s="15"/>
      <c r="K757" s="3"/>
      <c r="L757" s="3"/>
      <c r="M757" s="3"/>
      <c r="N757" s="3"/>
      <c r="O757" s="17"/>
      <c r="P757" s="32"/>
      <c r="Q757" s="32"/>
      <c r="R757" s="5"/>
      <c r="S757" s="5"/>
      <c r="T757" s="16"/>
      <c r="U757" s="16"/>
      <c r="V757" s="32"/>
      <c r="W757" s="32"/>
      <c r="X757" s="16"/>
      <c r="Y757" s="32"/>
      <c r="Z757" s="32"/>
      <c r="AA757" s="5"/>
      <c r="AB757" s="5"/>
      <c r="AC757" s="16"/>
      <c r="AD757" s="16"/>
      <c r="AE757" s="32"/>
      <c r="AF757" s="32"/>
      <c r="AG757" s="16"/>
      <c r="AH757" s="16"/>
      <c r="AI757" s="16"/>
      <c r="AJ757" s="16"/>
      <c r="AK757" s="16"/>
      <c r="AL757" s="16"/>
      <c r="AM757" s="16"/>
      <c r="AN757" s="16"/>
      <c r="AO757" s="16"/>
      <c r="AP757" s="5"/>
      <c r="AQ757" s="31"/>
      <c r="AR757" s="31"/>
    </row>
    <row r="758" spans="1:44" x14ac:dyDescent="0.3">
      <c r="A758" s="4"/>
      <c r="B758" s="3"/>
      <c r="C758" s="3"/>
      <c r="D758" s="14"/>
      <c r="E758" s="14"/>
      <c r="F758" s="14"/>
      <c r="G758" s="14"/>
      <c r="H758" s="5"/>
      <c r="I758" s="15"/>
      <c r="J758" s="15"/>
      <c r="K758" s="3"/>
      <c r="L758" s="3"/>
      <c r="M758" s="3"/>
      <c r="N758" s="3"/>
      <c r="O758" s="17"/>
      <c r="P758" s="32"/>
      <c r="Q758" s="32"/>
      <c r="R758" s="5"/>
      <c r="S758" s="5"/>
      <c r="T758" s="16"/>
      <c r="U758" s="16"/>
      <c r="V758" s="32"/>
      <c r="W758" s="32"/>
      <c r="X758" s="16"/>
      <c r="Y758" s="32"/>
      <c r="Z758" s="32"/>
      <c r="AA758" s="5"/>
      <c r="AB758" s="5"/>
      <c r="AC758" s="16"/>
      <c r="AD758" s="16"/>
      <c r="AE758" s="32"/>
      <c r="AF758" s="32"/>
      <c r="AG758" s="16"/>
      <c r="AH758" s="16"/>
      <c r="AI758" s="16"/>
      <c r="AJ758" s="16"/>
      <c r="AK758" s="16"/>
      <c r="AL758" s="16"/>
      <c r="AM758" s="16"/>
      <c r="AN758" s="16"/>
      <c r="AO758" s="16"/>
      <c r="AP758" s="5"/>
      <c r="AQ758" s="31"/>
      <c r="AR758" s="31"/>
    </row>
    <row r="759" spans="1:44" x14ac:dyDescent="0.3">
      <c r="A759" s="4"/>
      <c r="B759" s="3"/>
      <c r="C759" s="3"/>
      <c r="D759" s="14"/>
      <c r="E759" s="14"/>
      <c r="F759" s="14"/>
      <c r="G759" s="14"/>
      <c r="H759" s="5"/>
      <c r="I759" s="15"/>
      <c r="J759" s="15"/>
      <c r="K759" s="3"/>
      <c r="L759" s="3"/>
      <c r="M759" s="3"/>
      <c r="N759" s="3"/>
      <c r="O759" s="17"/>
      <c r="P759" s="32"/>
      <c r="Q759" s="32"/>
      <c r="R759" s="5"/>
      <c r="S759" s="5"/>
      <c r="T759" s="16"/>
      <c r="U759" s="16"/>
      <c r="V759" s="32"/>
      <c r="W759" s="32"/>
      <c r="X759" s="16"/>
      <c r="Y759" s="32"/>
      <c r="Z759" s="32"/>
      <c r="AA759" s="5"/>
      <c r="AB759" s="5"/>
      <c r="AC759" s="16"/>
      <c r="AD759" s="16"/>
      <c r="AE759" s="32"/>
      <c r="AF759" s="32"/>
      <c r="AG759" s="16"/>
      <c r="AH759" s="16"/>
      <c r="AI759" s="16"/>
      <c r="AJ759" s="16"/>
      <c r="AK759" s="16"/>
      <c r="AL759" s="16"/>
      <c r="AM759" s="16"/>
      <c r="AN759" s="16"/>
      <c r="AO759" s="16"/>
      <c r="AP759" s="5"/>
      <c r="AQ759" s="31"/>
      <c r="AR759" s="31"/>
    </row>
    <row r="760" spans="1:44" x14ac:dyDescent="0.3">
      <c r="A760" s="4"/>
      <c r="B760" s="3"/>
      <c r="C760" s="3"/>
      <c r="D760" s="14"/>
      <c r="E760" s="14"/>
      <c r="F760" s="14"/>
      <c r="G760" s="14"/>
      <c r="H760" s="5"/>
      <c r="I760" s="15"/>
      <c r="J760" s="15"/>
      <c r="K760" s="3"/>
      <c r="L760" s="3"/>
      <c r="M760" s="3"/>
      <c r="N760" s="3"/>
      <c r="O760" s="17"/>
      <c r="P760" s="32"/>
      <c r="Q760" s="32"/>
      <c r="R760" s="5"/>
      <c r="S760" s="5"/>
      <c r="T760" s="16"/>
      <c r="U760" s="16"/>
      <c r="V760" s="32"/>
      <c r="W760" s="32"/>
      <c r="X760" s="16"/>
      <c r="Y760" s="32"/>
      <c r="Z760" s="32"/>
      <c r="AA760" s="5"/>
      <c r="AB760" s="5"/>
      <c r="AC760" s="16"/>
      <c r="AD760" s="16"/>
      <c r="AE760" s="32"/>
      <c r="AF760" s="32"/>
      <c r="AG760" s="16"/>
      <c r="AH760" s="16"/>
      <c r="AI760" s="16"/>
      <c r="AJ760" s="16"/>
      <c r="AK760" s="16"/>
      <c r="AL760" s="16"/>
      <c r="AM760" s="16"/>
      <c r="AN760" s="16"/>
      <c r="AO760" s="16"/>
      <c r="AP760" s="5"/>
      <c r="AQ760" s="31"/>
      <c r="AR760" s="31"/>
    </row>
    <row r="761" spans="1:44" x14ac:dyDescent="0.3">
      <c r="A761" s="4"/>
      <c r="B761" s="3"/>
      <c r="C761" s="3"/>
      <c r="D761" s="14"/>
      <c r="E761" s="14"/>
      <c r="F761" s="14"/>
      <c r="G761" s="14"/>
      <c r="H761" s="5"/>
      <c r="I761" s="15"/>
      <c r="J761" s="15"/>
      <c r="K761" s="3"/>
      <c r="L761" s="3"/>
      <c r="M761" s="3"/>
      <c r="N761" s="3"/>
      <c r="O761" s="17"/>
      <c r="P761" s="32"/>
      <c r="Q761" s="32"/>
      <c r="R761" s="5"/>
      <c r="S761" s="5"/>
      <c r="T761" s="16"/>
      <c r="U761" s="16"/>
      <c r="V761" s="32"/>
      <c r="W761" s="32"/>
      <c r="X761" s="16"/>
      <c r="Y761" s="32"/>
      <c r="Z761" s="32"/>
      <c r="AA761" s="5"/>
      <c r="AB761" s="5"/>
      <c r="AC761" s="16"/>
      <c r="AD761" s="16"/>
      <c r="AE761" s="32"/>
      <c r="AF761" s="32"/>
      <c r="AG761" s="16"/>
      <c r="AH761" s="16"/>
      <c r="AI761" s="16"/>
      <c r="AJ761" s="16"/>
      <c r="AK761" s="16"/>
      <c r="AL761" s="16"/>
      <c r="AM761" s="16"/>
      <c r="AN761" s="16"/>
      <c r="AO761" s="16"/>
      <c r="AP761" s="5"/>
      <c r="AQ761" s="31"/>
      <c r="AR761" s="31"/>
    </row>
    <row r="762" spans="1:44" x14ac:dyDescent="0.3">
      <c r="A762" s="4"/>
      <c r="B762" s="3"/>
      <c r="C762" s="3"/>
      <c r="D762" s="14"/>
      <c r="E762" s="14"/>
      <c r="F762" s="14"/>
      <c r="G762" s="14"/>
      <c r="H762" s="5"/>
      <c r="I762" s="15"/>
      <c r="J762" s="15"/>
      <c r="K762" s="3"/>
      <c r="L762" s="3"/>
      <c r="M762" s="3"/>
      <c r="N762" s="3"/>
      <c r="O762" s="17"/>
      <c r="P762" s="32"/>
      <c r="Q762" s="32"/>
      <c r="R762" s="5"/>
      <c r="S762" s="5"/>
      <c r="T762" s="16"/>
      <c r="U762" s="16"/>
      <c r="V762" s="32"/>
      <c r="W762" s="32"/>
      <c r="X762" s="16"/>
      <c r="Y762" s="32"/>
      <c r="Z762" s="32"/>
      <c r="AA762" s="5"/>
      <c r="AB762" s="5"/>
      <c r="AC762" s="16"/>
      <c r="AD762" s="16"/>
      <c r="AE762" s="32"/>
      <c r="AF762" s="32"/>
      <c r="AG762" s="16"/>
      <c r="AH762" s="16"/>
      <c r="AI762" s="16"/>
      <c r="AJ762" s="16"/>
      <c r="AK762" s="16"/>
      <c r="AL762" s="16"/>
      <c r="AM762" s="16"/>
      <c r="AN762" s="16"/>
      <c r="AO762" s="16"/>
      <c r="AP762" s="5"/>
      <c r="AQ762" s="31"/>
      <c r="AR762" s="31"/>
    </row>
    <row r="763" spans="1:44" x14ac:dyDescent="0.3">
      <c r="A763" s="4"/>
      <c r="B763" s="3"/>
      <c r="C763" s="3"/>
      <c r="D763" s="14"/>
      <c r="E763" s="14"/>
      <c r="F763" s="14"/>
      <c r="G763" s="14"/>
      <c r="H763" s="5"/>
      <c r="I763" s="15"/>
      <c r="J763" s="15"/>
      <c r="K763" s="3"/>
      <c r="L763" s="3"/>
      <c r="M763" s="3"/>
      <c r="N763" s="3"/>
      <c r="O763" s="17"/>
      <c r="P763" s="32"/>
      <c r="Q763" s="32"/>
      <c r="R763" s="5"/>
      <c r="S763" s="5"/>
      <c r="T763" s="16"/>
      <c r="U763" s="16"/>
      <c r="V763" s="32"/>
      <c r="W763" s="32"/>
      <c r="X763" s="16"/>
      <c r="Y763" s="32"/>
      <c r="Z763" s="32"/>
      <c r="AA763" s="5"/>
      <c r="AB763" s="5"/>
      <c r="AC763" s="16"/>
      <c r="AD763" s="16"/>
      <c r="AE763" s="32"/>
      <c r="AF763" s="32"/>
      <c r="AG763" s="16"/>
      <c r="AH763" s="16"/>
      <c r="AI763" s="16"/>
      <c r="AJ763" s="16"/>
      <c r="AK763" s="16"/>
      <c r="AL763" s="16"/>
      <c r="AM763" s="16"/>
      <c r="AN763" s="16"/>
      <c r="AO763" s="16"/>
      <c r="AP763" s="5"/>
      <c r="AQ763" s="31"/>
      <c r="AR763" s="31"/>
    </row>
    <row r="764" spans="1:44" x14ac:dyDescent="0.3">
      <c r="A764" s="4"/>
      <c r="B764" s="3"/>
      <c r="C764" s="3"/>
      <c r="D764" s="14"/>
      <c r="E764" s="14"/>
      <c r="F764" s="14"/>
      <c r="G764" s="14"/>
      <c r="H764" s="5"/>
      <c r="I764" s="15"/>
      <c r="J764" s="15"/>
      <c r="K764" s="3"/>
      <c r="L764" s="3"/>
      <c r="M764" s="3"/>
      <c r="N764" s="3"/>
      <c r="O764" s="17"/>
      <c r="P764" s="32"/>
      <c r="Q764" s="32"/>
      <c r="R764" s="5"/>
      <c r="S764" s="5"/>
      <c r="T764" s="16"/>
      <c r="U764" s="16"/>
      <c r="V764" s="32"/>
      <c r="W764" s="32"/>
      <c r="X764" s="16"/>
      <c r="Y764" s="32"/>
      <c r="Z764" s="32"/>
      <c r="AA764" s="5"/>
      <c r="AB764" s="5"/>
      <c r="AC764" s="16"/>
      <c r="AD764" s="16"/>
      <c r="AE764" s="32"/>
      <c r="AF764" s="32"/>
      <c r="AG764" s="16"/>
      <c r="AH764" s="16"/>
      <c r="AI764" s="16"/>
      <c r="AJ764" s="16"/>
      <c r="AK764" s="16"/>
      <c r="AL764" s="16"/>
      <c r="AM764" s="16"/>
      <c r="AN764" s="16"/>
      <c r="AO764" s="16"/>
      <c r="AP764" s="5"/>
      <c r="AQ764" s="31"/>
      <c r="AR764" s="31"/>
    </row>
    <row r="765" spans="1:44" x14ac:dyDescent="0.3">
      <c r="A765" s="4"/>
      <c r="B765" s="3"/>
      <c r="C765" s="3"/>
      <c r="D765" s="14"/>
      <c r="E765" s="14"/>
      <c r="F765" s="14"/>
      <c r="G765" s="14"/>
      <c r="H765" s="5"/>
      <c r="I765" s="15"/>
      <c r="J765" s="15"/>
      <c r="K765" s="3"/>
      <c r="L765" s="3"/>
      <c r="M765" s="3"/>
      <c r="N765" s="3"/>
      <c r="O765" s="17"/>
      <c r="P765" s="32"/>
      <c r="Q765" s="32"/>
      <c r="R765" s="5"/>
      <c r="S765" s="5"/>
      <c r="T765" s="16"/>
      <c r="U765" s="16"/>
      <c r="V765" s="32"/>
      <c r="W765" s="32"/>
      <c r="X765" s="16"/>
      <c r="Y765" s="32"/>
      <c r="Z765" s="32"/>
      <c r="AA765" s="5"/>
      <c r="AB765" s="5"/>
      <c r="AC765" s="16"/>
      <c r="AD765" s="16"/>
      <c r="AE765" s="32"/>
      <c r="AF765" s="32"/>
      <c r="AG765" s="16"/>
      <c r="AH765" s="16"/>
      <c r="AI765" s="16"/>
      <c r="AJ765" s="16"/>
      <c r="AK765" s="16"/>
      <c r="AL765" s="16"/>
      <c r="AM765" s="16"/>
      <c r="AN765" s="16"/>
      <c r="AO765" s="16"/>
      <c r="AP765" s="5"/>
      <c r="AQ765" s="31"/>
      <c r="AR765" s="31"/>
    </row>
    <row r="766" spans="1:44" x14ac:dyDescent="0.3">
      <c r="A766" s="4"/>
      <c r="B766" s="3"/>
      <c r="C766" s="3"/>
      <c r="D766" s="14"/>
      <c r="E766" s="14"/>
      <c r="F766" s="14"/>
      <c r="G766" s="14"/>
      <c r="H766" s="5"/>
      <c r="I766" s="15"/>
      <c r="J766" s="15"/>
      <c r="K766" s="3"/>
      <c r="L766" s="3"/>
      <c r="M766" s="3"/>
      <c r="N766" s="3"/>
      <c r="O766" s="17"/>
      <c r="P766" s="32"/>
      <c r="Q766" s="32"/>
      <c r="R766" s="5"/>
      <c r="S766" s="5"/>
      <c r="T766" s="16"/>
      <c r="U766" s="16"/>
      <c r="V766" s="32"/>
      <c r="W766" s="32"/>
      <c r="X766" s="16"/>
      <c r="Y766" s="32"/>
      <c r="Z766" s="32"/>
      <c r="AA766" s="5"/>
      <c r="AB766" s="5"/>
      <c r="AC766" s="16"/>
      <c r="AD766" s="16"/>
      <c r="AE766" s="32"/>
      <c r="AF766" s="32"/>
      <c r="AG766" s="16"/>
      <c r="AH766" s="16"/>
      <c r="AI766" s="16"/>
      <c r="AJ766" s="16"/>
      <c r="AK766" s="16"/>
      <c r="AL766" s="16"/>
      <c r="AM766" s="16"/>
      <c r="AN766" s="16"/>
      <c r="AO766" s="16"/>
      <c r="AP766" s="5"/>
      <c r="AQ766" s="31"/>
      <c r="AR766" s="31"/>
    </row>
    <row r="767" spans="1:44" x14ac:dyDescent="0.3">
      <c r="A767" s="4"/>
      <c r="B767" s="3"/>
      <c r="C767" s="3"/>
      <c r="D767" s="14"/>
      <c r="E767" s="14"/>
      <c r="F767" s="14"/>
      <c r="G767" s="14"/>
      <c r="H767" s="5"/>
      <c r="I767" s="15"/>
      <c r="J767" s="15"/>
      <c r="K767" s="3"/>
      <c r="L767" s="3"/>
      <c r="M767" s="3"/>
      <c r="N767" s="3"/>
      <c r="O767" s="17"/>
      <c r="P767" s="32"/>
      <c r="Q767" s="32"/>
      <c r="R767" s="5"/>
      <c r="S767" s="5"/>
      <c r="T767" s="16"/>
      <c r="U767" s="16"/>
      <c r="V767" s="32"/>
      <c r="W767" s="32"/>
      <c r="X767" s="16"/>
      <c r="Y767" s="32"/>
      <c r="Z767" s="32"/>
      <c r="AA767" s="5"/>
      <c r="AB767" s="5"/>
      <c r="AC767" s="16"/>
      <c r="AD767" s="16"/>
      <c r="AE767" s="32"/>
      <c r="AF767" s="32"/>
      <c r="AG767" s="16"/>
      <c r="AH767" s="16"/>
      <c r="AI767" s="16"/>
      <c r="AJ767" s="16"/>
      <c r="AK767" s="16"/>
      <c r="AL767" s="16"/>
      <c r="AM767" s="16"/>
      <c r="AN767" s="16"/>
      <c r="AO767" s="16"/>
      <c r="AP767" s="5"/>
      <c r="AQ767" s="31"/>
      <c r="AR767" s="31"/>
    </row>
    <row r="768" spans="1:44" x14ac:dyDescent="0.3">
      <c r="A768" s="4"/>
      <c r="B768" s="3"/>
      <c r="C768" s="3"/>
      <c r="D768" s="14"/>
      <c r="E768" s="14"/>
      <c r="F768" s="14"/>
      <c r="G768" s="14"/>
      <c r="H768" s="5"/>
      <c r="I768" s="15"/>
      <c r="J768" s="15"/>
      <c r="K768" s="3"/>
      <c r="L768" s="3"/>
      <c r="M768" s="3"/>
      <c r="N768" s="3"/>
      <c r="O768" s="17"/>
      <c r="P768" s="32"/>
      <c r="Q768" s="32"/>
      <c r="R768" s="5"/>
      <c r="S768" s="5"/>
      <c r="T768" s="16"/>
      <c r="U768" s="16"/>
      <c r="V768" s="32"/>
      <c r="W768" s="32"/>
      <c r="X768" s="16"/>
      <c r="Y768" s="32"/>
      <c r="Z768" s="32"/>
      <c r="AA768" s="5"/>
      <c r="AB768" s="5"/>
      <c r="AC768" s="16"/>
      <c r="AD768" s="16"/>
      <c r="AE768" s="32"/>
      <c r="AF768" s="32"/>
      <c r="AG768" s="16"/>
      <c r="AH768" s="16"/>
      <c r="AI768" s="16"/>
      <c r="AJ768" s="16"/>
      <c r="AK768" s="16"/>
      <c r="AL768" s="16"/>
      <c r="AM768" s="16"/>
      <c r="AN768" s="16"/>
      <c r="AO768" s="16"/>
      <c r="AP768" s="5"/>
      <c r="AQ768" s="31"/>
      <c r="AR768" s="31"/>
    </row>
    <row r="769" spans="1:44" x14ac:dyDescent="0.3">
      <c r="A769" s="4"/>
      <c r="B769" s="3"/>
      <c r="C769" s="3"/>
      <c r="D769" s="14"/>
      <c r="E769" s="14"/>
      <c r="F769" s="14"/>
      <c r="G769" s="14"/>
      <c r="H769" s="5"/>
      <c r="I769" s="15"/>
      <c r="J769" s="15"/>
      <c r="K769" s="3"/>
      <c r="L769" s="3"/>
      <c r="M769" s="3"/>
      <c r="N769" s="3"/>
      <c r="O769" s="17"/>
      <c r="P769" s="32"/>
      <c r="Q769" s="32"/>
      <c r="R769" s="5"/>
      <c r="S769" s="5"/>
      <c r="T769" s="16"/>
      <c r="U769" s="16"/>
      <c r="V769" s="32"/>
      <c r="W769" s="32"/>
      <c r="X769" s="16"/>
      <c r="Y769" s="32"/>
      <c r="Z769" s="32"/>
      <c r="AA769" s="5"/>
      <c r="AB769" s="5"/>
      <c r="AC769" s="16"/>
      <c r="AD769" s="16"/>
      <c r="AE769" s="32"/>
      <c r="AF769" s="32"/>
      <c r="AG769" s="16"/>
      <c r="AH769" s="16"/>
      <c r="AI769" s="16"/>
      <c r="AJ769" s="16"/>
      <c r="AK769" s="16"/>
      <c r="AL769" s="16"/>
      <c r="AM769" s="16"/>
      <c r="AN769" s="16"/>
      <c r="AO769" s="16"/>
      <c r="AP769" s="5"/>
      <c r="AQ769" s="31"/>
      <c r="AR769" s="31"/>
    </row>
    <row r="770" spans="1:44" x14ac:dyDescent="0.3">
      <c r="A770" s="4"/>
      <c r="B770" s="3"/>
      <c r="C770" s="3"/>
      <c r="D770" s="14"/>
      <c r="E770" s="14"/>
      <c r="F770" s="14"/>
      <c r="G770" s="14"/>
      <c r="H770" s="5"/>
      <c r="I770" s="15"/>
      <c r="J770" s="15"/>
      <c r="K770" s="3"/>
      <c r="L770" s="3"/>
      <c r="M770" s="3"/>
      <c r="N770" s="3"/>
      <c r="O770" s="17"/>
      <c r="P770" s="32"/>
      <c r="Q770" s="32"/>
      <c r="R770" s="5"/>
      <c r="S770" s="5"/>
      <c r="T770" s="16"/>
      <c r="U770" s="16"/>
      <c r="V770" s="32"/>
      <c r="W770" s="32"/>
      <c r="X770" s="16"/>
      <c r="Y770" s="32"/>
      <c r="Z770" s="32"/>
      <c r="AA770" s="5"/>
      <c r="AB770" s="5"/>
      <c r="AC770" s="16"/>
      <c r="AD770" s="16"/>
      <c r="AE770" s="32"/>
      <c r="AF770" s="32"/>
      <c r="AG770" s="16"/>
      <c r="AH770" s="16"/>
      <c r="AI770" s="16"/>
      <c r="AJ770" s="16"/>
      <c r="AK770" s="16"/>
      <c r="AL770" s="16"/>
      <c r="AM770" s="16"/>
      <c r="AN770" s="16"/>
      <c r="AO770" s="16"/>
      <c r="AP770" s="5"/>
      <c r="AQ770" s="31"/>
      <c r="AR770" s="31"/>
    </row>
    <row r="771" spans="1:44" x14ac:dyDescent="0.3">
      <c r="A771" s="4"/>
      <c r="B771" s="3"/>
      <c r="C771" s="3"/>
      <c r="D771" s="14"/>
      <c r="E771" s="14"/>
      <c r="F771" s="14"/>
      <c r="G771" s="14"/>
      <c r="H771" s="5"/>
      <c r="I771" s="15"/>
      <c r="J771" s="15"/>
      <c r="K771" s="3"/>
      <c r="L771" s="3"/>
      <c r="M771" s="3"/>
      <c r="N771" s="3"/>
      <c r="O771" s="17"/>
      <c r="P771" s="32"/>
      <c r="Q771" s="32"/>
      <c r="R771" s="5"/>
      <c r="S771" s="5"/>
      <c r="T771" s="16"/>
      <c r="U771" s="16"/>
      <c r="V771" s="32"/>
      <c r="W771" s="32"/>
      <c r="X771" s="16"/>
      <c r="Y771" s="32"/>
      <c r="Z771" s="32"/>
      <c r="AA771" s="5"/>
      <c r="AB771" s="5"/>
      <c r="AC771" s="16"/>
      <c r="AD771" s="16"/>
      <c r="AE771" s="32"/>
      <c r="AF771" s="32"/>
      <c r="AG771" s="16"/>
      <c r="AH771" s="16"/>
      <c r="AI771" s="16"/>
      <c r="AJ771" s="16"/>
      <c r="AK771" s="16"/>
      <c r="AL771" s="16"/>
      <c r="AM771" s="16"/>
      <c r="AN771" s="16"/>
      <c r="AO771" s="16"/>
      <c r="AP771" s="5"/>
      <c r="AQ771" s="31"/>
      <c r="AR771" s="31"/>
    </row>
    <row r="772" spans="1:44" x14ac:dyDescent="0.3">
      <c r="A772" s="4"/>
      <c r="B772" s="3"/>
      <c r="C772" s="3"/>
      <c r="D772" s="14"/>
      <c r="E772" s="14"/>
      <c r="F772" s="14"/>
      <c r="G772" s="14"/>
      <c r="H772" s="5"/>
      <c r="I772" s="15"/>
      <c r="J772" s="15"/>
      <c r="K772" s="3"/>
      <c r="L772" s="3"/>
      <c r="M772" s="3"/>
      <c r="N772" s="3"/>
      <c r="O772" s="17"/>
      <c r="P772" s="32"/>
      <c r="Q772" s="32"/>
      <c r="R772" s="5"/>
      <c r="S772" s="5"/>
      <c r="T772" s="16"/>
      <c r="U772" s="16"/>
      <c r="V772" s="32"/>
      <c r="W772" s="32"/>
      <c r="X772" s="16"/>
      <c r="Y772" s="32"/>
      <c r="Z772" s="32"/>
      <c r="AA772" s="5"/>
      <c r="AB772" s="5"/>
      <c r="AC772" s="16"/>
      <c r="AD772" s="16"/>
      <c r="AE772" s="32"/>
      <c r="AF772" s="32"/>
      <c r="AG772" s="16"/>
      <c r="AH772" s="16"/>
      <c r="AI772" s="16"/>
      <c r="AJ772" s="16"/>
      <c r="AK772" s="16"/>
      <c r="AL772" s="16"/>
      <c r="AM772" s="16"/>
      <c r="AN772" s="16"/>
      <c r="AO772" s="16"/>
      <c r="AP772" s="5"/>
      <c r="AQ772" s="31"/>
      <c r="AR772" s="31"/>
    </row>
    <row r="773" spans="1:44" x14ac:dyDescent="0.3">
      <c r="A773" s="4"/>
      <c r="B773" s="3"/>
      <c r="C773" s="3"/>
      <c r="D773" s="14"/>
      <c r="E773" s="14"/>
      <c r="F773" s="14"/>
      <c r="G773" s="14"/>
      <c r="H773" s="5"/>
      <c r="I773" s="15"/>
      <c r="J773" s="15"/>
      <c r="K773" s="3"/>
      <c r="L773" s="3"/>
      <c r="M773" s="3"/>
      <c r="N773" s="3"/>
      <c r="O773" s="17"/>
      <c r="P773" s="32"/>
      <c r="Q773" s="32"/>
      <c r="R773" s="5"/>
      <c r="S773" s="5"/>
      <c r="T773" s="16"/>
      <c r="U773" s="16"/>
      <c r="V773" s="32"/>
      <c r="W773" s="32"/>
      <c r="X773" s="16"/>
      <c r="Y773" s="32"/>
      <c r="Z773" s="32"/>
      <c r="AA773" s="5"/>
      <c r="AB773" s="5"/>
      <c r="AC773" s="16"/>
      <c r="AD773" s="16"/>
      <c r="AE773" s="32"/>
      <c r="AF773" s="32"/>
      <c r="AG773" s="16"/>
      <c r="AH773" s="16"/>
      <c r="AI773" s="16"/>
      <c r="AJ773" s="16"/>
      <c r="AK773" s="16"/>
      <c r="AL773" s="16"/>
      <c r="AM773" s="16"/>
      <c r="AN773" s="16"/>
      <c r="AO773" s="16"/>
      <c r="AP773" s="5"/>
      <c r="AQ773" s="31"/>
      <c r="AR773" s="31"/>
    </row>
    <row r="774" spans="1:44" x14ac:dyDescent="0.3">
      <c r="A774" s="4"/>
      <c r="B774" s="3"/>
      <c r="C774" s="3"/>
      <c r="D774" s="14"/>
      <c r="E774" s="14"/>
      <c r="F774" s="14"/>
      <c r="G774" s="14"/>
      <c r="H774" s="5"/>
      <c r="I774" s="15"/>
      <c r="J774" s="15"/>
      <c r="K774" s="3"/>
      <c r="L774" s="3"/>
      <c r="M774" s="3"/>
      <c r="N774" s="3"/>
      <c r="O774" s="17"/>
      <c r="P774" s="32"/>
      <c r="Q774" s="32"/>
      <c r="R774" s="5"/>
      <c r="S774" s="5"/>
      <c r="T774" s="16"/>
      <c r="U774" s="16"/>
      <c r="V774" s="32"/>
      <c r="W774" s="32"/>
      <c r="X774" s="16"/>
      <c r="Y774" s="32"/>
      <c r="Z774" s="32"/>
      <c r="AA774" s="5"/>
      <c r="AB774" s="5"/>
      <c r="AC774" s="16"/>
      <c r="AD774" s="16"/>
      <c r="AE774" s="32"/>
      <c r="AF774" s="32"/>
      <c r="AG774" s="16"/>
      <c r="AH774" s="16"/>
      <c r="AI774" s="16"/>
      <c r="AJ774" s="16"/>
      <c r="AK774" s="16"/>
      <c r="AL774" s="16"/>
      <c r="AM774" s="16"/>
      <c r="AN774" s="16"/>
      <c r="AO774" s="16"/>
      <c r="AP774" s="5"/>
      <c r="AQ774" s="31"/>
      <c r="AR774" s="31"/>
    </row>
    <row r="775" spans="1:44" x14ac:dyDescent="0.3">
      <c r="A775" s="4"/>
      <c r="B775" s="3"/>
      <c r="C775" s="3"/>
      <c r="D775" s="14"/>
      <c r="E775" s="14"/>
      <c r="F775" s="14"/>
      <c r="G775" s="14"/>
      <c r="H775" s="5"/>
      <c r="I775" s="15"/>
      <c r="J775" s="15"/>
      <c r="K775" s="3"/>
      <c r="L775" s="3"/>
      <c r="M775" s="3"/>
      <c r="N775" s="3"/>
      <c r="O775" s="17"/>
      <c r="P775" s="32"/>
      <c r="Q775" s="32"/>
      <c r="R775" s="5"/>
      <c r="S775" s="5"/>
      <c r="T775" s="16"/>
      <c r="U775" s="16"/>
      <c r="V775" s="32"/>
      <c r="W775" s="32"/>
      <c r="X775" s="16"/>
      <c r="Y775" s="32"/>
      <c r="Z775" s="32"/>
      <c r="AA775" s="5"/>
      <c r="AB775" s="5"/>
      <c r="AC775" s="16"/>
      <c r="AD775" s="16"/>
      <c r="AE775" s="32"/>
      <c r="AF775" s="32"/>
      <c r="AG775" s="16"/>
      <c r="AH775" s="16"/>
      <c r="AI775" s="16"/>
      <c r="AJ775" s="16"/>
      <c r="AK775" s="16"/>
      <c r="AL775" s="16"/>
      <c r="AM775" s="16"/>
      <c r="AN775" s="16"/>
      <c r="AO775" s="16"/>
      <c r="AP775" s="5"/>
      <c r="AQ775" s="31"/>
      <c r="AR775" s="31"/>
    </row>
    <row r="776" spans="1:44" x14ac:dyDescent="0.3">
      <c r="A776" s="4"/>
      <c r="B776" s="3"/>
      <c r="C776" s="3"/>
      <c r="D776" s="14"/>
      <c r="E776" s="14"/>
      <c r="F776" s="14"/>
      <c r="G776" s="14"/>
      <c r="H776" s="5"/>
      <c r="I776" s="15"/>
      <c r="J776" s="15"/>
      <c r="K776" s="3"/>
      <c r="L776" s="3"/>
      <c r="M776" s="3"/>
      <c r="N776" s="3"/>
      <c r="O776" s="17"/>
      <c r="P776" s="32"/>
      <c r="Q776" s="32"/>
      <c r="R776" s="5"/>
      <c r="S776" s="5"/>
      <c r="T776" s="16"/>
      <c r="U776" s="16"/>
      <c r="V776" s="32"/>
      <c r="W776" s="32"/>
      <c r="X776" s="16"/>
      <c r="Y776" s="32"/>
      <c r="Z776" s="32"/>
      <c r="AA776" s="5"/>
      <c r="AB776" s="5"/>
      <c r="AC776" s="16"/>
      <c r="AD776" s="16"/>
      <c r="AE776" s="32"/>
      <c r="AF776" s="32"/>
      <c r="AG776" s="16"/>
      <c r="AH776" s="16"/>
      <c r="AI776" s="16"/>
      <c r="AJ776" s="16"/>
      <c r="AK776" s="16"/>
      <c r="AL776" s="16"/>
      <c r="AM776" s="16"/>
      <c r="AN776" s="16"/>
      <c r="AO776" s="16"/>
      <c r="AP776" s="5"/>
      <c r="AQ776" s="31"/>
      <c r="AR776" s="31"/>
    </row>
    <row r="777" spans="1:44" x14ac:dyDescent="0.3">
      <c r="A777" s="4"/>
      <c r="B777" s="3"/>
      <c r="C777" s="3"/>
      <c r="D777" s="14"/>
      <c r="E777" s="14"/>
      <c r="F777" s="14"/>
      <c r="G777" s="14"/>
      <c r="H777" s="5"/>
      <c r="I777" s="15"/>
      <c r="J777" s="15"/>
      <c r="K777" s="3"/>
      <c r="L777" s="3"/>
      <c r="M777" s="3"/>
      <c r="N777" s="3"/>
      <c r="O777" s="17"/>
      <c r="P777" s="32"/>
      <c r="Q777" s="32"/>
      <c r="R777" s="5"/>
      <c r="S777" s="5"/>
      <c r="T777" s="16"/>
      <c r="U777" s="16"/>
      <c r="V777" s="32"/>
      <c r="W777" s="32"/>
      <c r="X777" s="16"/>
      <c r="Y777" s="32"/>
      <c r="Z777" s="32"/>
      <c r="AA777" s="5"/>
      <c r="AB777" s="5"/>
      <c r="AC777" s="16"/>
      <c r="AD777" s="16"/>
      <c r="AE777" s="32"/>
      <c r="AF777" s="32"/>
      <c r="AG777" s="16"/>
      <c r="AH777" s="16"/>
      <c r="AI777" s="16"/>
      <c r="AJ777" s="16"/>
      <c r="AK777" s="16"/>
      <c r="AL777" s="16"/>
      <c r="AM777" s="16"/>
      <c r="AN777" s="16"/>
      <c r="AO777" s="16"/>
      <c r="AP777" s="5"/>
      <c r="AQ777" s="31"/>
      <c r="AR777" s="31"/>
    </row>
    <row r="778" spans="1:44" x14ac:dyDescent="0.3">
      <c r="A778" s="4"/>
      <c r="B778" s="3"/>
      <c r="C778" s="3"/>
      <c r="D778" s="14"/>
      <c r="E778" s="14"/>
      <c r="F778" s="14"/>
      <c r="G778" s="14"/>
      <c r="H778" s="5"/>
      <c r="I778" s="15"/>
      <c r="J778" s="15"/>
      <c r="K778" s="3"/>
      <c r="L778" s="3"/>
      <c r="M778" s="3"/>
      <c r="N778" s="3"/>
      <c r="O778" s="17"/>
      <c r="P778" s="32"/>
      <c r="Q778" s="32"/>
      <c r="R778" s="5"/>
      <c r="S778" s="5"/>
      <c r="T778" s="16"/>
      <c r="U778" s="16"/>
      <c r="V778" s="32"/>
      <c r="W778" s="32"/>
      <c r="X778" s="16"/>
      <c r="Y778" s="32"/>
      <c r="Z778" s="32"/>
      <c r="AA778" s="5"/>
      <c r="AB778" s="5"/>
      <c r="AC778" s="16"/>
      <c r="AD778" s="16"/>
      <c r="AE778" s="32"/>
      <c r="AF778" s="32"/>
      <c r="AG778" s="16"/>
      <c r="AH778" s="16"/>
      <c r="AI778" s="16"/>
      <c r="AJ778" s="16"/>
      <c r="AK778" s="16"/>
      <c r="AL778" s="16"/>
      <c r="AM778" s="16"/>
      <c r="AN778" s="16"/>
      <c r="AO778" s="16"/>
      <c r="AP778" s="5"/>
      <c r="AQ778" s="31"/>
      <c r="AR778" s="31"/>
    </row>
    <row r="779" spans="1:44" x14ac:dyDescent="0.3">
      <c r="A779" s="4"/>
      <c r="B779" s="3"/>
      <c r="C779" s="3"/>
      <c r="D779" s="14"/>
      <c r="E779" s="14"/>
      <c r="F779" s="14"/>
      <c r="G779" s="14"/>
      <c r="H779" s="5"/>
      <c r="I779" s="15"/>
      <c r="J779" s="15"/>
      <c r="K779" s="3"/>
      <c r="L779" s="3"/>
      <c r="M779" s="3"/>
      <c r="N779" s="3"/>
      <c r="O779" s="17"/>
      <c r="P779" s="32"/>
      <c r="Q779" s="32"/>
      <c r="R779" s="5"/>
      <c r="S779" s="5"/>
      <c r="T779" s="16"/>
      <c r="U779" s="16"/>
      <c r="V779" s="32"/>
      <c r="W779" s="32"/>
      <c r="X779" s="16"/>
      <c r="Y779" s="32"/>
      <c r="Z779" s="32"/>
      <c r="AA779" s="5"/>
      <c r="AB779" s="5"/>
      <c r="AC779" s="16"/>
      <c r="AD779" s="16"/>
      <c r="AE779" s="32"/>
      <c r="AF779" s="32"/>
      <c r="AG779" s="16"/>
      <c r="AH779" s="16"/>
      <c r="AI779" s="16"/>
      <c r="AJ779" s="16"/>
      <c r="AK779" s="16"/>
      <c r="AL779" s="16"/>
      <c r="AM779" s="16"/>
      <c r="AN779" s="16"/>
      <c r="AO779" s="16"/>
      <c r="AP779" s="5"/>
      <c r="AQ779" s="31"/>
      <c r="AR779" s="31"/>
    </row>
    <row r="780" spans="1:44" x14ac:dyDescent="0.3">
      <c r="A780" s="4"/>
      <c r="B780" s="3"/>
      <c r="C780" s="3"/>
      <c r="D780" s="14"/>
      <c r="E780" s="14"/>
      <c r="F780" s="14"/>
      <c r="G780" s="14"/>
      <c r="H780" s="5"/>
      <c r="I780" s="15"/>
      <c r="J780" s="15"/>
      <c r="K780" s="3"/>
      <c r="L780" s="3"/>
      <c r="M780" s="3"/>
      <c r="N780" s="3"/>
      <c r="O780" s="17"/>
      <c r="P780" s="32"/>
      <c r="Q780" s="32"/>
      <c r="R780" s="5"/>
      <c r="S780" s="5"/>
      <c r="T780" s="16"/>
      <c r="U780" s="16"/>
      <c r="V780" s="32"/>
      <c r="W780" s="32"/>
      <c r="X780" s="16"/>
      <c r="Y780" s="32"/>
      <c r="Z780" s="32"/>
      <c r="AA780" s="5"/>
      <c r="AB780" s="5"/>
      <c r="AC780" s="16"/>
      <c r="AD780" s="16"/>
      <c r="AE780" s="32"/>
      <c r="AF780" s="32"/>
      <c r="AG780" s="16"/>
      <c r="AH780" s="16"/>
      <c r="AI780" s="16"/>
      <c r="AJ780" s="16"/>
      <c r="AK780" s="16"/>
      <c r="AL780" s="16"/>
      <c r="AM780" s="16"/>
      <c r="AN780" s="16"/>
      <c r="AO780" s="16"/>
      <c r="AP780" s="5"/>
      <c r="AQ780" s="31"/>
      <c r="AR780" s="31"/>
    </row>
    <row r="781" spans="1:44" x14ac:dyDescent="0.3">
      <c r="A781" s="4"/>
      <c r="B781" s="3"/>
      <c r="C781" s="3"/>
      <c r="D781" s="14"/>
      <c r="E781" s="14"/>
      <c r="F781" s="14"/>
      <c r="G781" s="14"/>
      <c r="H781" s="5"/>
      <c r="I781" s="15"/>
      <c r="J781" s="15"/>
      <c r="K781" s="3"/>
      <c r="L781" s="3"/>
      <c r="M781" s="3"/>
      <c r="N781" s="3"/>
      <c r="O781" s="17"/>
      <c r="P781" s="32"/>
      <c r="Q781" s="32"/>
      <c r="R781" s="5"/>
      <c r="S781" s="5"/>
      <c r="T781" s="16"/>
      <c r="U781" s="16"/>
      <c r="V781" s="32"/>
      <c r="W781" s="32"/>
      <c r="X781" s="16"/>
      <c r="Y781" s="32"/>
      <c r="Z781" s="32"/>
      <c r="AA781" s="5"/>
      <c r="AB781" s="5"/>
      <c r="AC781" s="16"/>
      <c r="AD781" s="16"/>
      <c r="AE781" s="32"/>
      <c r="AF781" s="32"/>
      <c r="AG781" s="16"/>
      <c r="AH781" s="16"/>
      <c r="AI781" s="16"/>
      <c r="AJ781" s="16"/>
      <c r="AK781" s="16"/>
      <c r="AL781" s="16"/>
      <c r="AM781" s="16"/>
      <c r="AN781" s="16"/>
      <c r="AO781" s="16"/>
      <c r="AP781" s="5"/>
      <c r="AQ781" s="31"/>
      <c r="AR781" s="31"/>
    </row>
    <row r="782" spans="1:44" x14ac:dyDescent="0.3">
      <c r="A782" s="4"/>
      <c r="B782" s="3"/>
      <c r="C782" s="3"/>
      <c r="D782" s="14"/>
      <c r="E782" s="14"/>
      <c r="F782" s="14"/>
      <c r="G782" s="14"/>
      <c r="H782" s="5"/>
      <c r="I782" s="15"/>
      <c r="J782" s="15"/>
      <c r="K782" s="3"/>
      <c r="L782" s="3"/>
      <c r="M782" s="3"/>
      <c r="N782" s="3"/>
      <c r="O782" s="17"/>
      <c r="P782" s="32"/>
      <c r="Q782" s="32"/>
      <c r="R782" s="5"/>
      <c r="S782" s="5"/>
      <c r="T782" s="16"/>
      <c r="U782" s="16"/>
      <c r="V782" s="32"/>
      <c r="W782" s="32"/>
      <c r="X782" s="16"/>
      <c r="Y782" s="32"/>
      <c r="Z782" s="32"/>
      <c r="AA782" s="5"/>
      <c r="AB782" s="5"/>
      <c r="AC782" s="16"/>
      <c r="AD782" s="16"/>
      <c r="AE782" s="32"/>
      <c r="AF782" s="32"/>
      <c r="AG782" s="16"/>
      <c r="AH782" s="16"/>
      <c r="AI782" s="16"/>
      <c r="AJ782" s="16"/>
      <c r="AK782" s="16"/>
      <c r="AL782" s="16"/>
      <c r="AM782" s="16"/>
      <c r="AN782" s="16"/>
      <c r="AO782" s="16"/>
      <c r="AP782" s="5"/>
      <c r="AQ782" s="31"/>
      <c r="AR782" s="31"/>
    </row>
    <row r="783" spans="1:44" x14ac:dyDescent="0.3">
      <c r="A783" s="4"/>
      <c r="B783" s="3"/>
      <c r="C783" s="3"/>
      <c r="D783" s="14"/>
      <c r="E783" s="14"/>
      <c r="F783" s="14"/>
      <c r="G783" s="14"/>
      <c r="H783" s="5"/>
      <c r="I783" s="15"/>
      <c r="J783" s="15"/>
      <c r="K783" s="3"/>
      <c r="L783" s="3"/>
      <c r="M783" s="3"/>
      <c r="N783" s="3"/>
      <c r="O783" s="17"/>
      <c r="P783" s="32"/>
      <c r="Q783" s="32"/>
      <c r="R783" s="5"/>
      <c r="S783" s="5"/>
      <c r="T783" s="16"/>
      <c r="U783" s="16"/>
      <c r="V783" s="32"/>
      <c r="W783" s="32"/>
      <c r="X783" s="16"/>
      <c r="Y783" s="32"/>
      <c r="Z783" s="32"/>
      <c r="AA783" s="5"/>
      <c r="AB783" s="5"/>
      <c r="AC783" s="16"/>
      <c r="AD783" s="16"/>
      <c r="AE783" s="32"/>
      <c r="AF783" s="32"/>
      <c r="AG783" s="16"/>
      <c r="AH783" s="16"/>
      <c r="AI783" s="16"/>
      <c r="AJ783" s="16"/>
      <c r="AK783" s="16"/>
      <c r="AL783" s="16"/>
      <c r="AM783" s="16"/>
      <c r="AN783" s="16"/>
      <c r="AO783" s="16"/>
      <c r="AP783" s="5"/>
      <c r="AQ783" s="31"/>
      <c r="AR783" s="31"/>
    </row>
    <row r="784" spans="1:44" x14ac:dyDescent="0.3">
      <c r="A784" s="4"/>
      <c r="B784" s="3"/>
      <c r="C784" s="3"/>
      <c r="D784" s="14"/>
      <c r="E784" s="14"/>
      <c r="F784" s="14"/>
      <c r="G784" s="14"/>
      <c r="H784" s="5"/>
      <c r="I784" s="15"/>
      <c r="J784" s="15"/>
      <c r="K784" s="3"/>
      <c r="L784" s="3"/>
      <c r="M784" s="3"/>
      <c r="N784" s="3"/>
      <c r="O784" s="17"/>
      <c r="P784" s="32"/>
      <c r="Q784" s="32"/>
      <c r="R784" s="5"/>
      <c r="S784" s="5"/>
      <c r="T784" s="16"/>
      <c r="U784" s="16"/>
      <c r="V784" s="32"/>
      <c r="W784" s="32"/>
      <c r="X784" s="16"/>
      <c r="Y784" s="32"/>
      <c r="Z784" s="32"/>
      <c r="AA784" s="5"/>
      <c r="AB784" s="5"/>
      <c r="AC784" s="16"/>
      <c r="AD784" s="16"/>
      <c r="AE784" s="32"/>
      <c r="AF784" s="32"/>
      <c r="AG784" s="16"/>
      <c r="AH784" s="16"/>
      <c r="AI784" s="16"/>
      <c r="AJ784" s="16"/>
      <c r="AK784" s="16"/>
      <c r="AL784" s="16"/>
      <c r="AM784" s="16"/>
      <c r="AN784" s="16"/>
      <c r="AO784" s="16"/>
      <c r="AP784" s="5"/>
      <c r="AQ784" s="31"/>
      <c r="AR784" s="31"/>
    </row>
    <row r="785" spans="1:44" x14ac:dyDescent="0.3">
      <c r="A785" s="4"/>
      <c r="B785" s="3"/>
      <c r="C785" s="3"/>
      <c r="D785" s="14"/>
      <c r="E785" s="14"/>
      <c r="F785" s="14"/>
      <c r="G785" s="14"/>
      <c r="H785" s="5"/>
      <c r="I785" s="15"/>
      <c r="J785" s="15"/>
      <c r="K785" s="3"/>
      <c r="L785" s="3"/>
      <c r="M785" s="3"/>
      <c r="N785" s="3"/>
      <c r="O785" s="17"/>
      <c r="P785" s="32"/>
      <c r="Q785" s="32"/>
      <c r="R785" s="5"/>
      <c r="S785" s="5"/>
      <c r="T785" s="16"/>
      <c r="U785" s="16"/>
      <c r="V785" s="32"/>
      <c r="W785" s="32"/>
      <c r="X785" s="16"/>
      <c r="Y785" s="32"/>
      <c r="Z785" s="32"/>
      <c r="AA785" s="5"/>
      <c r="AB785" s="5"/>
      <c r="AC785" s="16"/>
      <c r="AD785" s="16"/>
      <c r="AE785" s="32"/>
      <c r="AF785" s="32"/>
      <c r="AG785" s="16"/>
      <c r="AH785" s="16"/>
      <c r="AI785" s="16"/>
      <c r="AJ785" s="16"/>
      <c r="AK785" s="16"/>
      <c r="AL785" s="16"/>
      <c r="AM785" s="16"/>
      <c r="AN785" s="16"/>
      <c r="AO785" s="16"/>
      <c r="AP785" s="5"/>
      <c r="AQ785" s="31"/>
      <c r="AR785" s="31"/>
    </row>
    <row r="786" spans="1:44" x14ac:dyDescent="0.3">
      <c r="A786" s="4"/>
      <c r="B786" s="3"/>
      <c r="C786" s="3"/>
      <c r="D786" s="14"/>
      <c r="E786" s="14"/>
      <c r="F786" s="14"/>
      <c r="G786" s="14"/>
      <c r="H786" s="5"/>
      <c r="I786" s="15"/>
      <c r="J786" s="15"/>
      <c r="K786" s="3"/>
      <c r="L786" s="3"/>
      <c r="M786" s="3"/>
      <c r="N786" s="3"/>
      <c r="O786" s="17"/>
      <c r="P786" s="32"/>
      <c r="Q786" s="32"/>
      <c r="R786" s="5"/>
      <c r="S786" s="5"/>
      <c r="T786" s="16"/>
      <c r="U786" s="16"/>
      <c r="V786" s="32"/>
      <c r="W786" s="32"/>
      <c r="X786" s="16"/>
      <c r="Y786" s="32"/>
      <c r="Z786" s="32"/>
      <c r="AA786" s="5"/>
      <c r="AB786" s="5"/>
      <c r="AC786" s="16"/>
      <c r="AD786" s="16"/>
      <c r="AE786" s="32"/>
      <c r="AF786" s="32"/>
      <c r="AG786" s="16"/>
      <c r="AH786" s="16"/>
      <c r="AI786" s="16"/>
      <c r="AJ786" s="16"/>
      <c r="AK786" s="16"/>
      <c r="AL786" s="16"/>
      <c r="AM786" s="16"/>
      <c r="AN786" s="16"/>
      <c r="AO786" s="16"/>
      <c r="AP786" s="5"/>
      <c r="AQ786" s="31"/>
      <c r="AR786" s="31"/>
    </row>
    <row r="787" spans="1:44" x14ac:dyDescent="0.3">
      <c r="A787" s="4"/>
      <c r="B787" s="3"/>
      <c r="C787" s="3"/>
      <c r="D787" s="14"/>
      <c r="E787" s="14"/>
      <c r="F787" s="14"/>
      <c r="G787" s="14"/>
      <c r="H787" s="5"/>
      <c r="I787" s="15"/>
      <c r="J787" s="15"/>
      <c r="K787" s="3"/>
      <c r="L787" s="3"/>
      <c r="M787" s="3"/>
      <c r="N787" s="3"/>
      <c r="O787" s="17"/>
      <c r="P787" s="32"/>
      <c r="Q787" s="32"/>
      <c r="R787" s="5"/>
      <c r="S787" s="5"/>
      <c r="T787" s="16"/>
      <c r="U787" s="16"/>
      <c r="V787" s="32"/>
      <c r="W787" s="32"/>
      <c r="X787" s="16"/>
      <c r="Y787" s="32"/>
      <c r="Z787" s="32"/>
      <c r="AA787" s="5"/>
      <c r="AB787" s="5"/>
      <c r="AC787" s="16"/>
      <c r="AD787" s="16"/>
      <c r="AE787" s="32"/>
      <c r="AF787" s="32"/>
      <c r="AG787" s="16"/>
      <c r="AH787" s="16"/>
      <c r="AI787" s="16"/>
      <c r="AJ787" s="16"/>
      <c r="AK787" s="16"/>
      <c r="AL787" s="16"/>
      <c r="AM787" s="16"/>
      <c r="AN787" s="16"/>
      <c r="AO787" s="16"/>
      <c r="AP787" s="5"/>
      <c r="AQ787" s="31"/>
      <c r="AR787" s="31"/>
    </row>
    <row r="788" spans="1:44" x14ac:dyDescent="0.3">
      <c r="A788" s="4"/>
      <c r="B788" s="3"/>
      <c r="C788" s="3"/>
      <c r="D788" s="14"/>
      <c r="E788" s="14"/>
      <c r="F788" s="14"/>
      <c r="G788" s="14"/>
      <c r="H788" s="5"/>
      <c r="I788" s="15"/>
      <c r="J788" s="15"/>
      <c r="K788" s="3"/>
      <c r="L788" s="3"/>
      <c r="M788" s="3"/>
      <c r="N788" s="3"/>
      <c r="O788" s="17"/>
      <c r="P788" s="32"/>
      <c r="Q788" s="32"/>
      <c r="R788" s="5"/>
      <c r="S788" s="5"/>
      <c r="T788" s="16"/>
      <c r="U788" s="16"/>
      <c r="V788" s="32"/>
      <c r="W788" s="32"/>
      <c r="X788" s="16"/>
      <c r="Y788" s="32"/>
      <c r="Z788" s="32"/>
      <c r="AA788" s="5"/>
      <c r="AB788" s="5"/>
      <c r="AC788" s="16"/>
      <c r="AD788" s="16"/>
      <c r="AE788" s="32"/>
      <c r="AF788" s="32"/>
      <c r="AG788" s="16"/>
      <c r="AH788" s="16"/>
      <c r="AI788" s="16"/>
      <c r="AJ788" s="16"/>
      <c r="AK788" s="16"/>
      <c r="AL788" s="16"/>
      <c r="AM788" s="16"/>
      <c r="AN788" s="16"/>
      <c r="AO788" s="16"/>
      <c r="AP788" s="5"/>
      <c r="AQ788" s="31"/>
      <c r="AR788" s="31"/>
    </row>
    <row r="789" spans="1:44" x14ac:dyDescent="0.3">
      <c r="A789" s="4"/>
      <c r="B789" s="3"/>
      <c r="C789" s="3"/>
      <c r="D789" s="14"/>
      <c r="E789" s="14"/>
      <c r="F789" s="14"/>
      <c r="G789" s="14"/>
      <c r="H789" s="5"/>
      <c r="I789" s="15"/>
      <c r="J789" s="15"/>
      <c r="K789" s="3"/>
      <c r="L789" s="3"/>
      <c r="M789" s="3"/>
      <c r="N789" s="3"/>
      <c r="O789" s="17"/>
      <c r="P789" s="32"/>
      <c r="Q789" s="32"/>
      <c r="R789" s="5"/>
      <c r="S789" s="5"/>
      <c r="T789" s="16"/>
      <c r="U789" s="16"/>
      <c r="V789" s="32"/>
      <c r="W789" s="32"/>
      <c r="X789" s="16"/>
      <c r="Y789" s="32"/>
      <c r="Z789" s="32"/>
      <c r="AA789" s="5"/>
      <c r="AB789" s="5"/>
      <c r="AC789" s="16"/>
      <c r="AD789" s="16"/>
      <c r="AE789" s="32"/>
      <c r="AF789" s="32"/>
      <c r="AG789" s="16"/>
      <c r="AH789" s="16"/>
      <c r="AI789" s="16"/>
      <c r="AJ789" s="16"/>
      <c r="AK789" s="16"/>
      <c r="AL789" s="16"/>
      <c r="AM789" s="16"/>
      <c r="AN789" s="16"/>
      <c r="AO789" s="16"/>
      <c r="AP789" s="5"/>
      <c r="AQ789" s="31"/>
      <c r="AR789" s="31"/>
    </row>
    <row r="790" spans="1:44" x14ac:dyDescent="0.3">
      <c r="A790" s="4"/>
      <c r="B790" s="3"/>
      <c r="C790" s="3"/>
      <c r="D790" s="14"/>
      <c r="E790" s="14"/>
      <c r="F790" s="14"/>
      <c r="G790" s="14"/>
      <c r="H790" s="5"/>
      <c r="I790" s="15"/>
      <c r="J790" s="15"/>
      <c r="K790" s="3"/>
      <c r="L790" s="3"/>
      <c r="M790" s="3"/>
      <c r="N790" s="3"/>
      <c r="O790" s="17"/>
      <c r="P790" s="32"/>
      <c r="Q790" s="32"/>
      <c r="R790" s="5"/>
      <c r="S790" s="5"/>
      <c r="T790" s="16"/>
      <c r="U790" s="16"/>
      <c r="V790" s="32"/>
      <c r="W790" s="32"/>
      <c r="X790" s="16"/>
      <c r="Y790" s="32"/>
      <c r="Z790" s="32"/>
      <c r="AA790" s="5"/>
      <c r="AB790" s="5"/>
      <c r="AC790" s="16"/>
      <c r="AD790" s="16"/>
      <c r="AE790" s="32"/>
      <c r="AF790" s="32"/>
      <c r="AG790" s="16"/>
      <c r="AH790" s="16"/>
      <c r="AI790" s="16"/>
      <c r="AJ790" s="16"/>
      <c r="AK790" s="16"/>
      <c r="AL790" s="16"/>
      <c r="AM790" s="16"/>
      <c r="AN790" s="16"/>
      <c r="AO790" s="16"/>
      <c r="AP790" s="5"/>
      <c r="AQ790" s="31"/>
      <c r="AR790" s="31"/>
    </row>
    <row r="791" spans="1:44" x14ac:dyDescent="0.3">
      <c r="A791" s="4"/>
      <c r="B791" s="3"/>
      <c r="C791" s="3"/>
      <c r="D791" s="14"/>
      <c r="E791" s="14"/>
      <c r="F791" s="14"/>
      <c r="G791" s="14"/>
      <c r="H791" s="5"/>
      <c r="I791" s="15"/>
      <c r="J791" s="15"/>
      <c r="K791" s="3"/>
      <c r="L791" s="3"/>
      <c r="M791" s="3"/>
      <c r="N791" s="3"/>
      <c r="O791" s="17"/>
      <c r="P791" s="32"/>
      <c r="Q791" s="32"/>
      <c r="R791" s="5"/>
      <c r="S791" s="5"/>
      <c r="T791" s="16"/>
      <c r="U791" s="16"/>
      <c r="V791" s="32"/>
      <c r="W791" s="32"/>
      <c r="X791" s="16"/>
      <c r="Y791" s="32"/>
      <c r="Z791" s="32"/>
      <c r="AA791" s="5"/>
      <c r="AB791" s="5"/>
      <c r="AC791" s="16"/>
      <c r="AD791" s="16"/>
      <c r="AE791" s="32"/>
      <c r="AF791" s="32"/>
      <c r="AG791" s="16"/>
      <c r="AH791" s="16"/>
      <c r="AI791" s="16"/>
      <c r="AJ791" s="16"/>
      <c r="AK791" s="16"/>
      <c r="AL791" s="16"/>
      <c r="AM791" s="16"/>
      <c r="AN791" s="16"/>
      <c r="AO791" s="16"/>
      <c r="AP791" s="5"/>
      <c r="AQ791" s="31"/>
      <c r="AR791" s="31"/>
    </row>
    <row r="792" spans="1:44" x14ac:dyDescent="0.3">
      <c r="A792" s="4"/>
      <c r="B792" s="3"/>
      <c r="C792" s="3"/>
      <c r="D792" s="14"/>
      <c r="E792" s="14"/>
      <c r="F792" s="14"/>
      <c r="G792" s="14"/>
      <c r="H792" s="5"/>
      <c r="I792" s="15"/>
      <c r="J792" s="15"/>
      <c r="K792" s="3"/>
      <c r="L792" s="3"/>
      <c r="M792" s="3"/>
      <c r="N792" s="3"/>
      <c r="O792" s="17"/>
      <c r="P792" s="32"/>
      <c r="Q792" s="32"/>
      <c r="R792" s="5"/>
      <c r="S792" s="5"/>
      <c r="T792" s="16"/>
      <c r="U792" s="16"/>
      <c r="V792" s="32"/>
      <c r="W792" s="32"/>
      <c r="X792" s="16"/>
      <c r="Y792" s="32"/>
      <c r="Z792" s="32"/>
      <c r="AA792" s="5"/>
      <c r="AB792" s="5"/>
      <c r="AC792" s="16"/>
      <c r="AD792" s="16"/>
      <c r="AE792" s="32"/>
      <c r="AF792" s="32"/>
      <c r="AG792" s="16"/>
      <c r="AH792" s="16"/>
      <c r="AI792" s="16"/>
      <c r="AJ792" s="16"/>
      <c r="AK792" s="16"/>
      <c r="AL792" s="16"/>
      <c r="AM792" s="16"/>
      <c r="AN792" s="16"/>
      <c r="AO792" s="16"/>
      <c r="AP792" s="5"/>
      <c r="AQ792" s="31"/>
      <c r="AR792" s="31"/>
    </row>
    <row r="793" spans="1:44" x14ac:dyDescent="0.3">
      <c r="A793" s="4"/>
      <c r="B793" s="3"/>
      <c r="C793" s="3"/>
      <c r="D793" s="14"/>
      <c r="E793" s="14"/>
      <c r="F793" s="14"/>
      <c r="G793" s="14"/>
      <c r="H793" s="5"/>
      <c r="I793" s="15"/>
      <c r="J793" s="15"/>
      <c r="K793" s="3"/>
      <c r="L793" s="3"/>
      <c r="M793" s="3"/>
      <c r="N793" s="3"/>
      <c r="O793" s="17"/>
      <c r="P793" s="32"/>
      <c r="Q793" s="32"/>
      <c r="R793" s="5"/>
      <c r="S793" s="5"/>
      <c r="T793" s="16"/>
      <c r="U793" s="16"/>
      <c r="V793" s="32"/>
      <c r="W793" s="32"/>
      <c r="X793" s="16"/>
      <c r="Y793" s="32"/>
      <c r="Z793" s="32"/>
      <c r="AA793" s="5"/>
      <c r="AB793" s="5"/>
      <c r="AC793" s="16"/>
      <c r="AD793" s="16"/>
      <c r="AE793" s="32"/>
      <c r="AF793" s="32"/>
      <c r="AG793" s="16"/>
      <c r="AH793" s="16"/>
      <c r="AI793" s="16"/>
      <c r="AJ793" s="16"/>
      <c r="AK793" s="16"/>
      <c r="AL793" s="16"/>
      <c r="AM793" s="16"/>
      <c r="AN793" s="16"/>
      <c r="AO793" s="16"/>
      <c r="AP793" s="5"/>
      <c r="AQ793" s="31"/>
      <c r="AR793" s="31"/>
    </row>
    <row r="794" spans="1:44" x14ac:dyDescent="0.3">
      <c r="A794" s="4"/>
      <c r="B794" s="3"/>
      <c r="C794" s="3"/>
      <c r="D794" s="14"/>
      <c r="E794" s="14"/>
      <c r="F794" s="14"/>
      <c r="G794" s="14"/>
      <c r="H794" s="5"/>
      <c r="I794" s="15"/>
      <c r="J794" s="15"/>
      <c r="K794" s="3"/>
      <c r="L794" s="3"/>
      <c r="M794" s="3"/>
      <c r="N794" s="3"/>
      <c r="O794" s="17"/>
      <c r="P794" s="32"/>
      <c r="Q794" s="32"/>
      <c r="R794" s="5"/>
      <c r="S794" s="5"/>
      <c r="T794" s="16"/>
      <c r="U794" s="16"/>
      <c r="V794" s="32"/>
      <c r="W794" s="32"/>
      <c r="X794" s="16"/>
      <c r="Y794" s="32"/>
      <c r="Z794" s="32"/>
      <c r="AA794" s="5"/>
      <c r="AB794" s="5"/>
      <c r="AC794" s="16"/>
      <c r="AD794" s="16"/>
      <c r="AE794" s="32"/>
      <c r="AF794" s="32"/>
      <c r="AG794" s="16"/>
      <c r="AH794" s="16"/>
      <c r="AI794" s="16"/>
      <c r="AJ794" s="16"/>
      <c r="AK794" s="16"/>
      <c r="AL794" s="16"/>
      <c r="AM794" s="16"/>
      <c r="AN794" s="16"/>
      <c r="AO794" s="16"/>
      <c r="AP794" s="5"/>
      <c r="AQ794" s="31"/>
      <c r="AR794" s="31"/>
    </row>
    <row r="795" spans="1:44" x14ac:dyDescent="0.3">
      <c r="A795" s="4"/>
      <c r="B795" s="3"/>
      <c r="C795" s="3"/>
      <c r="D795" s="14"/>
      <c r="E795" s="14"/>
      <c r="F795" s="14"/>
      <c r="G795" s="14"/>
      <c r="H795" s="5"/>
      <c r="I795" s="15"/>
      <c r="J795" s="15"/>
      <c r="K795" s="3"/>
      <c r="L795" s="3"/>
      <c r="M795" s="3"/>
      <c r="N795" s="3"/>
      <c r="O795" s="17"/>
      <c r="P795" s="32"/>
      <c r="Q795" s="32"/>
      <c r="R795" s="5"/>
      <c r="S795" s="5"/>
      <c r="T795" s="16"/>
      <c r="U795" s="16"/>
      <c r="V795" s="32"/>
      <c r="W795" s="32"/>
      <c r="X795" s="16"/>
      <c r="Y795" s="32"/>
      <c r="Z795" s="32"/>
      <c r="AA795" s="5"/>
      <c r="AB795" s="5"/>
      <c r="AC795" s="16"/>
      <c r="AD795" s="16"/>
      <c r="AE795" s="32"/>
      <c r="AF795" s="32"/>
      <c r="AG795" s="16"/>
      <c r="AH795" s="16"/>
      <c r="AI795" s="16"/>
      <c r="AJ795" s="16"/>
      <c r="AK795" s="16"/>
      <c r="AL795" s="16"/>
      <c r="AM795" s="16"/>
      <c r="AN795" s="16"/>
      <c r="AO795" s="16"/>
      <c r="AP795" s="5"/>
      <c r="AQ795" s="31"/>
      <c r="AR795" s="31"/>
    </row>
    <row r="796" spans="1:44" x14ac:dyDescent="0.3">
      <c r="A796" s="4"/>
      <c r="B796" s="3"/>
      <c r="C796" s="3"/>
      <c r="D796" s="14"/>
      <c r="E796" s="14"/>
      <c r="F796" s="14"/>
      <c r="G796" s="14"/>
      <c r="H796" s="5"/>
      <c r="I796" s="15"/>
      <c r="J796" s="15"/>
      <c r="K796" s="3"/>
      <c r="L796" s="3"/>
      <c r="M796" s="3"/>
      <c r="N796" s="3"/>
      <c r="O796" s="17"/>
      <c r="P796" s="32"/>
      <c r="Q796" s="32"/>
      <c r="R796" s="5"/>
      <c r="S796" s="5"/>
      <c r="T796" s="16"/>
      <c r="U796" s="16"/>
      <c r="V796" s="32"/>
      <c r="W796" s="32"/>
      <c r="X796" s="16"/>
      <c r="Y796" s="32"/>
      <c r="Z796" s="32"/>
      <c r="AA796" s="5"/>
      <c r="AB796" s="5"/>
      <c r="AC796" s="16"/>
      <c r="AD796" s="16"/>
      <c r="AE796" s="32"/>
      <c r="AF796" s="32"/>
      <c r="AG796" s="16"/>
      <c r="AH796" s="16"/>
      <c r="AI796" s="16"/>
      <c r="AJ796" s="16"/>
      <c r="AK796" s="16"/>
      <c r="AL796" s="16"/>
      <c r="AM796" s="16"/>
      <c r="AN796" s="16"/>
      <c r="AO796" s="16"/>
      <c r="AP796" s="5"/>
      <c r="AQ796" s="31"/>
      <c r="AR796" s="31"/>
    </row>
    <row r="797" spans="1:44" x14ac:dyDescent="0.3">
      <c r="A797" s="4"/>
      <c r="B797" s="3"/>
      <c r="C797" s="3"/>
      <c r="D797" s="14"/>
      <c r="E797" s="14"/>
      <c r="F797" s="14"/>
      <c r="G797" s="14"/>
      <c r="H797" s="5"/>
      <c r="I797" s="15"/>
      <c r="J797" s="15"/>
      <c r="K797" s="3"/>
      <c r="L797" s="3"/>
      <c r="M797" s="3"/>
      <c r="N797" s="3"/>
      <c r="O797" s="17"/>
      <c r="P797" s="32"/>
      <c r="Q797" s="32"/>
      <c r="R797" s="5"/>
      <c r="S797" s="5"/>
      <c r="T797" s="16"/>
      <c r="U797" s="16"/>
      <c r="V797" s="32"/>
      <c r="W797" s="32"/>
      <c r="X797" s="16"/>
      <c r="Y797" s="32"/>
      <c r="Z797" s="32"/>
      <c r="AA797" s="5"/>
      <c r="AB797" s="5"/>
      <c r="AC797" s="16"/>
      <c r="AD797" s="16"/>
      <c r="AE797" s="32"/>
      <c r="AF797" s="32"/>
      <c r="AG797" s="16"/>
      <c r="AH797" s="16"/>
      <c r="AI797" s="16"/>
      <c r="AJ797" s="16"/>
      <c r="AK797" s="16"/>
      <c r="AL797" s="16"/>
      <c r="AM797" s="16"/>
      <c r="AN797" s="16"/>
      <c r="AO797" s="16"/>
      <c r="AP797" s="5"/>
      <c r="AQ797" s="31"/>
      <c r="AR797" s="31"/>
    </row>
    <row r="798" spans="1:44" x14ac:dyDescent="0.3">
      <c r="A798" s="4"/>
      <c r="B798" s="3"/>
      <c r="C798" s="3"/>
      <c r="D798" s="14"/>
      <c r="E798" s="14"/>
      <c r="F798" s="14"/>
      <c r="G798" s="14"/>
      <c r="H798" s="5"/>
      <c r="I798" s="15"/>
      <c r="J798" s="15"/>
      <c r="K798" s="3"/>
      <c r="L798" s="3"/>
      <c r="M798" s="3"/>
      <c r="N798" s="3"/>
      <c r="O798" s="17"/>
      <c r="P798" s="32"/>
      <c r="Q798" s="32"/>
      <c r="R798" s="5"/>
      <c r="S798" s="5"/>
      <c r="T798" s="16"/>
      <c r="U798" s="16"/>
      <c r="V798" s="32"/>
      <c r="W798" s="32"/>
      <c r="X798" s="16"/>
      <c r="Y798" s="32"/>
      <c r="Z798" s="32"/>
      <c r="AA798" s="5"/>
      <c r="AB798" s="5"/>
      <c r="AC798" s="16"/>
      <c r="AD798" s="16"/>
      <c r="AE798" s="32"/>
      <c r="AF798" s="32"/>
      <c r="AG798" s="16"/>
      <c r="AH798" s="16"/>
      <c r="AI798" s="16"/>
      <c r="AJ798" s="16"/>
      <c r="AK798" s="16"/>
      <c r="AL798" s="16"/>
      <c r="AM798" s="16"/>
      <c r="AN798" s="16"/>
      <c r="AO798" s="16"/>
      <c r="AP798" s="5"/>
      <c r="AQ798" s="31"/>
      <c r="AR798" s="31"/>
    </row>
    <row r="799" spans="1:44" x14ac:dyDescent="0.3">
      <c r="A799" s="4"/>
      <c r="B799" s="3"/>
      <c r="C799" s="3"/>
      <c r="D799" s="14"/>
      <c r="E799" s="14"/>
      <c r="F799" s="14"/>
      <c r="G799" s="14"/>
      <c r="H799" s="5"/>
      <c r="I799" s="15"/>
      <c r="J799" s="15"/>
      <c r="K799" s="3"/>
      <c r="L799" s="3"/>
      <c r="M799" s="3"/>
      <c r="N799" s="3"/>
      <c r="O799" s="17"/>
      <c r="P799" s="32"/>
      <c r="Q799" s="32"/>
      <c r="R799" s="5"/>
      <c r="S799" s="5"/>
      <c r="T799" s="16"/>
      <c r="U799" s="16"/>
      <c r="V799" s="32"/>
      <c r="W799" s="32"/>
      <c r="X799" s="16"/>
      <c r="Y799" s="32"/>
      <c r="Z799" s="32"/>
      <c r="AA799" s="5"/>
      <c r="AB799" s="5"/>
      <c r="AC799" s="16"/>
      <c r="AD799" s="16"/>
      <c r="AE799" s="32"/>
      <c r="AF799" s="32"/>
      <c r="AG799" s="16"/>
      <c r="AH799" s="16"/>
      <c r="AI799" s="16"/>
      <c r="AJ799" s="16"/>
      <c r="AK799" s="16"/>
      <c r="AL799" s="16"/>
      <c r="AM799" s="16"/>
      <c r="AN799" s="16"/>
      <c r="AO799" s="16"/>
      <c r="AP799" s="5"/>
      <c r="AQ799" s="31"/>
      <c r="AR799" s="31"/>
    </row>
    <row r="800" spans="1:44" x14ac:dyDescent="0.3">
      <c r="A800" s="4"/>
      <c r="B800" s="3"/>
      <c r="C800" s="3"/>
      <c r="D800" s="14"/>
      <c r="E800" s="14"/>
      <c r="F800" s="14"/>
      <c r="G800" s="14"/>
      <c r="H800" s="5"/>
      <c r="I800" s="15"/>
      <c r="J800" s="15"/>
      <c r="K800" s="3"/>
      <c r="L800" s="3"/>
      <c r="M800" s="3"/>
      <c r="N800" s="3"/>
      <c r="O800" s="17"/>
      <c r="P800" s="32"/>
      <c r="Q800" s="32"/>
      <c r="R800" s="5"/>
      <c r="S800" s="5"/>
      <c r="T800" s="16"/>
      <c r="U800" s="16"/>
      <c r="V800" s="32"/>
      <c r="W800" s="32"/>
      <c r="X800" s="16"/>
      <c r="Y800" s="32"/>
      <c r="Z800" s="32"/>
      <c r="AA800" s="5"/>
      <c r="AB800" s="5"/>
      <c r="AC800" s="16"/>
      <c r="AD800" s="16"/>
      <c r="AE800" s="32"/>
      <c r="AF800" s="32"/>
      <c r="AG800" s="16"/>
      <c r="AH800" s="16"/>
      <c r="AI800" s="16"/>
      <c r="AJ800" s="16"/>
      <c r="AK800" s="16"/>
      <c r="AL800" s="16"/>
      <c r="AM800" s="16"/>
      <c r="AN800" s="16"/>
      <c r="AO800" s="16"/>
      <c r="AP800" s="5"/>
      <c r="AQ800" s="31"/>
      <c r="AR800" s="31"/>
    </row>
    <row r="801" spans="1:44" x14ac:dyDescent="0.3">
      <c r="A801" s="4"/>
      <c r="B801" s="3"/>
      <c r="C801" s="3"/>
      <c r="D801" s="14"/>
      <c r="E801" s="14"/>
      <c r="F801" s="14"/>
      <c r="G801" s="14"/>
      <c r="H801" s="5"/>
      <c r="I801" s="15"/>
      <c r="J801" s="15"/>
      <c r="K801" s="3"/>
      <c r="L801" s="3"/>
      <c r="M801" s="3"/>
      <c r="N801" s="3"/>
      <c r="O801" s="17"/>
      <c r="P801" s="32"/>
      <c r="Q801" s="32"/>
      <c r="R801" s="5"/>
      <c r="S801" s="5"/>
      <c r="T801" s="16"/>
      <c r="U801" s="16"/>
      <c r="V801" s="32"/>
      <c r="W801" s="32"/>
      <c r="X801" s="16"/>
      <c r="Y801" s="32"/>
      <c r="Z801" s="32"/>
      <c r="AA801" s="5"/>
      <c r="AB801" s="5"/>
      <c r="AC801" s="16"/>
      <c r="AD801" s="16"/>
      <c r="AE801" s="32"/>
      <c r="AF801" s="32"/>
      <c r="AG801" s="16"/>
      <c r="AH801" s="16"/>
      <c r="AI801" s="16"/>
      <c r="AJ801" s="16"/>
      <c r="AK801" s="16"/>
      <c r="AL801" s="16"/>
      <c r="AM801" s="16"/>
      <c r="AN801" s="16"/>
      <c r="AO801" s="16"/>
      <c r="AP801" s="5"/>
      <c r="AQ801" s="31"/>
      <c r="AR801" s="31"/>
    </row>
    <row r="802" spans="1:44" x14ac:dyDescent="0.3">
      <c r="A802" s="4"/>
      <c r="B802" s="3"/>
      <c r="C802" s="3"/>
      <c r="D802" s="14"/>
      <c r="E802" s="14"/>
      <c r="F802" s="14"/>
      <c r="G802" s="14"/>
      <c r="H802" s="5"/>
      <c r="I802" s="15"/>
      <c r="J802" s="15"/>
      <c r="K802" s="3"/>
      <c r="L802" s="3"/>
      <c r="M802" s="3"/>
      <c r="N802" s="3"/>
      <c r="O802" s="17"/>
      <c r="P802" s="32"/>
      <c r="Q802" s="32"/>
      <c r="R802" s="5"/>
      <c r="S802" s="5"/>
      <c r="T802" s="16"/>
      <c r="U802" s="16"/>
      <c r="V802" s="32"/>
      <c r="W802" s="32"/>
      <c r="X802" s="16"/>
      <c r="Y802" s="32"/>
      <c r="Z802" s="32"/>
      <c r="AA802" s="5"/>
      <c r="AB802" s="5"/>
      <c r="AC802" s="16"/>
      <c r="AD802" s="16"/>
      <c r="AE802" s="32"/>
      <c r="AF802" s="32"/>
      <c r="AG802" s="16"/>
      <c r="AH802" s="16"/>
      <c r="AI802" s="16"/>
      <c r="AJ802" s="16"/>
      <c r="AK802" s="16"/>
      <c r="AL802" s="16"/>
      <c r="AM802" s="16"/>
      <c r="AN802" s="16"/>
      <c r="AO802" s="16"/>
      <c r="AP802" s="5"/>
      <c r="AQ802" s="31"/>
      <c r="AR802" s="31"/>
    </row>
    <row r="803" spans="1:44" x14ac:dyDescent="0.3">
      <c r="A803" s="4"/>
      <c r="B803" s="3"/>
      <c r="C803" s="3"/>
      <c r="D803" s="14"/>
      <c r="E803" s="14"/>
      <c r="F803" s="14"/>
      <c r="G803" s="14"/>
      <c r="H803" s="5"/>
      <c r="I803" s="15"/>
      <c r="J803" s="15"/>
      <c r="K803" s="3"/>
      <c r="L803" s="3"/>
      <c r="M803" s="3"/>
      <c r="N803" s="3"/>
      <c r="O803" s="17"/>
      <c r="P803" s="32"/>
      <c r="Q803" s="32"/>
      <c r="R803" s="5"/>
      <c r="S803" s="5"/>
      <c r="T803" s="16"/>
      <c r="U803" s="16"/>
      <c r="V803" s="32"/>
      <c r="W803" s="32"/>
      <c r="X803" s="16"/>
      <c r="Y803" s="32"/>
      <c r="Z803" s="32"/>
      <c r="AA803" s="5"/>
      <c r="AB803" s="5"/>
      <c r="AC803" s="16"/>
      <c r="AD803" s="16"/>
      <c r="AE803" s="32"/>
      <c r="AF803" s="32"/>
      <c r="AG803" s="16"/>
      <c r="AH803" s="16"/>
      <c r="AI803" s="16"/>
      <c r="AJ803" s="16"/>
      <c r="AK803" s="16"/>
      <c r="AL803" s="16"/>
      <c r="AM803" s="16"/>
      <c r="AN803" s="16"/>
      <c r="AO803" s="16"/>
      <c r="AP803" s="5"/>
      <c r="AQ803" s="31"/>
      <c r="AR803" s="31"/>
    </row>
    <row r="804" spans="1:44" x14ac:dyDescent="0.3">
      <c r="A804" s="4"/>
      <c r="B804" s="3"/>
      <c r="C804" s="3"/>
      <c r="D804" s="14"/>
      <c r="E804" s="14"/>
      <c r="F804" s="14"/>
      <c r="G804" s="14"/>
      <c r="H804" s="5"/>
      <c r="I804" s="15"/>
      <c r="J804" s="15"/>
      <c r="K804" s="3"/>
      <c r="L804" s="3"/>
      <c r="M804" s="3"/>
      <c r="N804" s="3"/>
      <c r="O804" s="17"/>
      <c r="P804" s="32"/>
      <c r="Q804" s="32"/>
      <c r="R804" s="5"/>
      <c r="S804" s="5"/>
      <c r="T804" s="16"/>
      <c r="U804" s="16"/>
      <c r="V804" s="32"/>
      <c r="W804" s="32"/>
      <c r="X804" s="16"/>
      <c r="Y804" s="32"/>
      <c r="Z804" s="32"/>
      <c r="AA804" s="5"/>
      <c r="AB804" s="5"/>
      <c r="AC804" s="16"/>
      <c r="AD804" s="16"/>
      <c r="AE804" s="32"/>
      <c r="AF804" s="32"/>
      <c r="AG804" s="16"/>
      <c r="AH804" s="16"/>
      <c r="AI804" s="16"/>
      <c r="AJ804" s="16"/>
      <c r="AK804" s="16"/>
      <c r="AL804" s="16"/>
      <c r="AM804" s="16"/>
      <c r="AN804" s="16"/>
      <c r="AO804" s="16"/>
      <c r="AP804" s="5"/>
      <c r="AQ804" s="31"/>
      <c r="AR804" s="31"/>
    </row>
    <row r="805" spans="1:44" x14ac:dyDescent="0.3">
      <c r="A805" s="4"/>
      <c r="B805" s="3"/>
      <c r="C805" s="3"/>
      <c r="D805" s="14"/>
      <c r="E805" s="14"/>
      <c r="F805" s="14"/>
      <c r="G805" s="14"/>
      <c r="H805" s="5"/>
      <c r="I805" s="15"/>
      <c r="J805" s="15"/>
      <c r="K805" s="3"/>
      <c r="L805" s="3"/>
      <c r="M805" s="3"/>
      <c r="N805" s="3"/>
      <c r="O805" s="17"/>
      <c r="P805" s="32"/>
      <c r="Q805" s="32"/>
      <c r="R805" s="5"/>
      <c r="S805" s="5"/>
      <c r="T805" s="16"/>
      <c r="U805" s="16"/>
      <c r="V805" s="32"/>
      <c r="W805" s="32"/>
      <c r="X805" s="16"/>
      <c r="Y805" s="32"/>
      <c r="Z805" s="32"/>
      <c r="AA805" s="5"/>
      <c r="AB805" s="5"/>
      <c r="AC805" s="16"/>
      <c r="AD805" s="16"/>
      <c r="AE805" s="32"/>
      <c r="AF805" s="32"/>
      <c r="AG805" s="16"/>
      <c r="AH805" s="16"/>
      <c r="AI805" s="16"/>
      <c r="AJ805" s="16"/>
      <c r="AK805" s="16"/>
      <c r="AL805" s="16"/>
      <c r="AM805" s="16"/>
      <c r="AN805" s="16"/>
      <c r="AO805" s="16"/>
      <c r="AP805" s="5"/>
      <c r="AQ805" s="31"/>
      <c r="AR805" s="31"/>
    </row>
    <row r="806" spans="1:44" x14ac:dyDescent="0.3">
      <c r="A806" s="4"/>
      <c r="B806" s="3"/>
      <c r="C806" s="3"/>
      <c r="D806" s="14"/>
      <c r="E806" s="14"/>
      <c r="F806" s="14"/>
      <c r="G806" s="14"/>
      <c r="H806" s="5"/>
      <c r="I806" s="15"/>
      <c r="J806" s="15"/>
      <c r="K806" s="3"/>
      <c r="L806" s="3"/>
      <c r="M806" s="3"/>
      <c r="N806" s="3"/>
      <c r="O806" s="17"/>
      <c r="P806" s="32"/>
      <c r="Q806" s="32"/>
      <c r="R806" s="5"/>
      <c r="S806" s="5"/>
      <c r="T806" s="16"/>
      <c r="U806" s="16"/>
      <c r="V806" s="32"/>
      <c r="W806" s="32"/>
      <c r="X806" s="16"/>
      <c r="Y806" s="32"/>
      <c r="Z806" s="32"/>
      <c r="AA806" s="5"/>
      <c r="AB806" s="5"/>
      <c r="AC806" s="16"/>
      <c r="AD806" s="16"/>
      <c r="AE806" s="32"/>
      <c r="AF806" s="32"/>
      <c r="AG806" s="16"/>
      <c r="AH806" s="16"/>
      <c r="AI806" s="16"/>
      <c r="AJ806" s="16"/>
      <c r="AK806" s="16"/>
      <c r="AL806" s="16"/>
      <c r="AM806" s="16"/>
      <c r="AN806" s="16"/>
      <c r="AO806" s="16"/>
      <c r="AP806" s="5"/>
      <c r="AQ806" s="31"/>
      <c r="AR806" s="31"/>
    </row>
    <row r="807" spans="1:44" x14ac:dyDescent="0.3">
      <c r="A807" s="4"/>
      <c r="B807" s="3"/>
      <c r="C807" s="3"/>
      <c r="D807" s="14"/>
      <c r="E807" s="14"/>
      <c r="F807" s="14"/>
      <c r="G807" s="14"/>
      <c r="H807" s="5"/>
      <c r="I807" s="15"/>
      <c r="J807" s="15"/>
      <c r="K807" s="3"/>
      <c r="L807" s="3"/>
      <c r="M807" s="3"/>
      <c r="N807" s="3"/>
      <c r="O807" s="17"/>
      <c r="P807" s="32"/>
      <c r="Q807" s="32"/>
      <c r="R807" s="5"/>
      <c r="S807" s="5"/>
      <c r="T807" s="16"/>
      <c r="U807" s="16"/>
      <c r="V807" s="32"/>
      <c r="W807" s="32"/>
      <c r="X807" s="16"/>
      <c r="Y807" s="32"/>
      <c r="Z807" s="32"/>
      <c r="AA807" s="5"/>
      <c r="AB807" s="5"/>
      <c r="AC807" s="16"/>
      <c r="AD807" s="16"/>
      <c r="AE807" s="32"/>
      <c r="AF807" s="32"/>
      <c r="AG807" s="16"/>
      <c r="AH807" s="16"/>
      <c r="AI807" s="16"/>
      <c r="AJ807" s="16"/>
      <c r="AK807" s="16"/>
      <c r="AL807" s="16"/>
      <c r="AM807" s="16"/>
      <c r="AN807" s="16"/>
      <c r="AO807" s="16"/>
      <c r="AP807" s="5"/>
      <c r="AQ807" s="31"/>
      <c r="AR807" s="31"/>
    </row>
    <row r="808" spans="1:44" x14ac:dyDescent="0.3">
      <c r="A808" s="4"/>
      <c r="B808" s="3"/>
      <c r="C808" s="3"/>
      <c r="D808" s="14"/>
      <c r="E808" s="14"/>
      <c r="F808" s="14"/>
      <c r="G808" s="14"/>
      <c r="H808" s="5"/>
      <c r="I808" s="15"/>
      <c r="J808" s="15"/>
      <c r="K808" s="3"/>
      <c r="L808" s="3"/>
      <c r="M808" s="3"/>
      <c r="N808" s="3"/>
      <c r="O808" s="17"/>
      <c r="P808" s="32"/>
      <c r="Q808" s="32"/>
      <c r="R808" s="5"/>
      <c r="S808" s="5"/>
      <c r="T808" s="16"/>
      <c r="U808" s="16"/>
      <c r="V808" s="32"/>
      <c r="W808" s="32"/>
      <c r="X808" s="16"/>
      <c r="Y808" s="32"/>
      <c r="Z808" s="32"/>
      <c r="AA808" s="5"/>
      <c r="AB808" s="5"/>
      <c r="AC808" s="16"/>
      <c r="AD808" s="16"/>
      <c r="AE808" s="32"/>
      <c r="AF808" s="32"/>
      <c r="AG808" s="16"/>
      <c r="AH808" s="16"/>
      <c r="AI808" s="16"/>
      <c r="AJ808" s="16"/>
      <c r="AK808" s="16"/>
      <c r="AL808" s="16"/>
      <c r="AM808" s="16"/>
      <c r="AN808" s="16"/>
      <c r="AO808" s="16"/>
      <c r="AP808" s="5"/>
      <c r="AQ808" s="31"/>
      <c r="AR808" s="31"/>
    </row>
    <row r="809" spans="1:44" x14ac:dyDescent="0.3">
      <c r="A809" s="4"/>
      <c r="B809" s="3"/>
      <c r="C809" s="3"/>
      <c r="D809" s="14"/>
      <c r="E809" s="14"/>
      <c r="F809" s="14"/>
      <c r="G809" s="14"/>
      <c r="H809" s="5"/>
      <c r="I809" s="15"/>
      <c r="J809" s="15"/>
      <c r="K809" s="3"/>
      <c r="L809" s="3"/>
      <c r="M809" s="3"/>
      <c r="N809" s="3"/>
      <c r="O809" s="17"/>
      <c r="P809" s="32"/>
      <c r="Q809" s="32"/>
      <c r="R809" s="5"/>
      <c r="S809" s="5"/>
      <c r="T809" s="16"/>
      <c r="U809" s="16"/>
      <c r="V809" s="32"/>
      <c r="W809" s="32"/>
      <c r="X809" s="16"/>
      <c r="Y809" s="32"/>
      <c r="Z809" s="32"/>
      <c r="AA809" s="5"/>
      <c r="AB809" s="5"/>
      <c r="AC809" s="16"/>
      <c r="AD809" s="16"/>
      <c r="AE809" s="32"/>
      <c r="AF809" s="32"/>
      <c r="AG809" s="16"/>
      <c r="AH809" s="16"/>
      <c r="AI809" s="16"/>
      <c r="AJ809" s="16"/>
      <c r="AK809" s="16"/>
      <c r="AL809" s="16"/>
      <c r="AM809" s="16"/>
      <c r="AN809" s="16"/>
      <c r="AO809" s="16"/>
      <c r="AP809" s="5"/>
      <c r="AQ809" s="31"/>
      <c r="AR809" s="31"/>
    </row>
    <row r="810" spans="1:44" x14ac:dyDescent="0.3">
      <c r="A810" s="4"/>
      <c r="B810" s="3"/>
      <c r="C810" s="3"/>
      <c r="D810" s="14"/>
      <c r="E810" s="14"/>
      <c r="F810" s="14"/>
      <c r="G810" s="14"/>
      <c r="H810" s="5"/>
      <c r="I810" s="15"/>
      <c r="J810" s="15"/>
      <c r="K810" s="3"/>
      <c r="L810" s="3"/>
      <c r="M810" s="3"/>
      <c r="N810" s="3"/>
      <c r="O810" s="17"/>
      <c r="P810" s="32"/>
      <c r="Q810" s="32"/>
      <c r="R810" s="5"/>
      <c r="S810" s="5"/>
      <c r="T810" s="16"/>
      <c r="U810" s="16"/>
      <c r="V810" s="32"/>
      <c r="W810" s="32"/>
      <c r="X810" s="16"/>
      <c r="Y810" s="32"/>
      <c r="Z810" s="32"/>
      <c r="AA810" s="5"/>
      <c r="AB810" s="5"/>
      <c r="AC810" s="16"/>
      <c r="AD810" s="16"/>
      <c r="AE810" s="32"/>
      <c r="AF810" s="32"/>
      <c r="AG810" s="16"/>
      <c r="AH810" s="16"/>
      <c r="AI810" s="16"/>
      <c r="AJ810" s="16"/>
      <c r="AK810" s="16"/>
      <c r="AL810" s="16"/>
      <c r="AM810" s="16"/>
      <c r="AN810" s="16"/>
      <c r="AO810" s="16"/>
      <c r="AP810" s="5"/>
      <c r="AQ810" s="31"/>
      <c r="AR810" s="31"/>
    </row>
    <row r="811" spans="1:44" x14ac:dyDescent="0.3">
      <c r="A811" s="4"/>
      <c r="B811" s="3"/>
      <c r="C811" s="3"/>
      <c r="D811" s="14"/>
      <c r="E811" s="14"/>
      <c r="F811" s="14"/>
      <c r="G811" s="14"/>
      <c r="H811" s="5"/>
      <c r="I811" s="15"/>
      <c r="J811" s="15"/>
      <c r="K811" s="3"/>
      <c r="L811" s="3"/>
      <c r="M811" s="3"/>
      <c r="N811" s="3"/>
      <c r="O811" s="17"/>
      <c r="P811" s="32"/>
      <c r="Q811" s="32"/>
      <c r="R811" s="5"/>
      <c r="S811" s="5"/>
      <c r="T811" s="16"/>
      <c r="U811" s="16"/>
      <c r="V811" s="32"/>
      <c r="W811" s="32"/>
      <c r="X811" s="16"/>
      <c r="Y811" s="32"/>
      <c r="Z811" s="32"/>
      <c r="AA811" s="5"/>
      <c r="AB811" s="5"/>
      <c r="AC811" s="16"/>
      <c r="AD811" s="16"/>
      <c r="AE811" s="32"/>
      <c r="AF811" s="32"/>
      <c r="AG811" s="16"/>
      <c r="AH811" s="16"/>
      <c r="AI811" s="16"/>
      <c r="AJ811" s="16"/>
      <c r="AK811" s="16"/>
      <c r="AL811" s="16"/>
      <c r="AM811" s="16"/>
      <c r="AN811" s="16"/>
      <c r="AO811" s="16"/>
      <c r="AP811" s="5"/>
      <c r="AQ811" s="31"/>
      <c r="AR811" s="31"/>
    </row>
    <row r="812" spans="1:44" x14ac:dyDescent="0.3">
      <c r="A812" s="4"/>
      <c r="B812" s="3"/>
      <c r="C812" s="3"/>
      <c r="D812" s="14"/>
      <c r="E812" s="14"/>
      <c r="F812" s="14"/>
      <c r="G812" s="14"/>
      <c r="H812" s="5"/>
      <c r="I812" s="15"/>
      <c r="J812" s="15"/>
      <c r="K812" s="3"/>
      <c r="L812" s="3"/>
      <c r="M812" s="3"/>
      <c r="N812" s="3"/>
      <c r="O812" s="17"/>
      <c r="P812" s="32"/>
      <c r="Q812" s="32"/>
      <c r="R812" s="5"/>
      <c r="S812" s="5"/>
      <c r="T812" s="16"/>
      <c r="U812" s="16"/>
      <c r="V812" s="32"/>
      <c r="W812" s="32"/>
      <c r="X812" s="16"/>
      <c r="Y812" s="32"/>
      <c r="Z812" s="32"/>
      <c r="AA812" s="5"/>
      <c r="AB812" s="5"/>
      <c r="AC812" s="16"/>
      <c r="AD812" s="16"/>
      <c r="AE812" s="32"/>
      <c r="AF812" s="32"/>
      <c r="AG812" s="16"/>
      <c r="AH812" s="16"/>
      <c r="AI812" s="16"/>
      <c r="AJ812" s="16"/>
      <c r="AK812" s="16"/>
      <c r="AL812" s="16"/>
      <c r="AM812" s="16"/>
      <c r="AN812" s="16"/>
      <c r="AO812" s="16"/>
      <c r="AP812" s="5"/>
      <c r="AQ812" s="31"/>
      <c r="AR812" s="31"/>
    </row>
    <row r="813" spans="1:44" x14ac:dyDescent="0.3">
      <c r="A813" s="4"/>
      <c r="B813" s="3"/>
      <c r="C813" s="3"/>
      <c r="D813" s="14"/>
      <c r="E813" s="14"/>
      <c r="F813" s="14"/>
      <c r="G813" s="14"/>
      <c r="H813" s="5"/>
      <c r="I813" s="15"/>
      <c r="J813" s="15"/>
      <c r="K813" s="3"/>
      <c r="L813" s="3"/>
      <c r="M813" s="3"/>
      <c r="N813" s="3"/>
      <c r="O813" s="17"/>
      <c r="P813" s="32"/>
      <c r="Q813" s="32"/>
      <c r="R813" s="5"/>
      <c r="S813" s="5"/>
      <c r="T813" s="16"/>
      <c r="U813" s="16"/>
      <c r="V813" s="32"/>
      <c r="W813" s="32"/>
      <c r="X813" s="16"/>
      <c r="Y813" s="32"/>
      <c r="Z813" s="32"/>
      <c r="AA813" s="5"/>
      <c r="AB813" s="5"/>
      <c r="AC813" s="16"/>
      <c r="AD813" s="16"/>
      <c r="AE813" s="32"/>
      <c r="AF813" s="32"/>
      <c r="AG813" s="16"/>
      <c r="AH813" s="16"/>
      <c r="AI813" s="16"/>
      <c r="AJ813" s="16"/>
      <c r="AK813" s="16"/>
      <c r="AL813" s="16"/>
      <c r="AM813" s="16"/>
      <c r="AN813" s="16"/>
      <c r="AO813" s="16"/>
      <c r="AP813" s="5"/>
      <c r="AQ813" s="31"/>
      <c r="AR813" s="31"/>
    </row>
    <row r="814" spans="1:44" x14ac:dyDescent="0.3">
      <c r="A814" s="4"/>
      <c r="B814" s="3"/>
      <c r="C814" s="3"/>
      <c r="D814" s="14"/>
      <c r="E814" s="14"/>
      <c r="F814" s="14"/>
      <c r="G814" s="14"/>
      <c r="H814" s="5"/>
      <c r="I814" s="15"/>
      <c r="J814" s="15"/>
      <c r="K814" s="3"/>
      <c r="L814" s="3"/>
      <c r="M814" s="3"/>
      <c r="N814" s="3"/>
      <c r="O814" s="17"/>
      <c r="P814" s="32"/>
      <c r="Q814" s="32"/>
      <c r="R814" s="5"/>
      <c r="S814" s="5"/>
      <c r="T814" s="16"/>
      <c r="U814" s="16"/>
      <c r="V814" s="32"/>
      <c r="W814" s="32"/>
      <c r="X814" s="16"/>
      <c r="Y814" s="32"/>
      <c r="Z814" s="32"/>
      <c r="AA814" s="5"/>
      <c r="AB814" s="5"/>
      <c r="AC814" s="16"/>
      <c r="AD814" s="16"/>
      <c r="AE814" s="32"/>
      <c r="AF814" s="32"/>
      <c r="AG814" s="16"/>
      <c r="AH814" s="16"/>
      <c r="AI814" s="16"/>
      <c r="AJ814" s="16"/>
      <c r="AK814" s="16"/>
      <c r="AL814" s="16"/>
      <c r="AM814" s="16"/>
      <c r="AN814" s="16"/>
      <c r="AO814" s="16"/>
      <c r="AP814" s="5"/>
      <c r="AQ814" s="31"/>
      <c r="AR814" s="31"/>
    </row>
    <row r="815" spans="1:44" x14ac:dyDescent="0.3">
      <c r="A815" s="4"/>
      <c r="B815" s="3"/>
      <c r="C815" s="3"/>
      <c r="D815" s="14"/>
      <c r="E815" s="14"/>
      <c r="F815" s="14"/>
      <c r="G815" s="14"/>
      <c r="H815" s="5"/>
      <c r="I815" s="15"/>
      <c r="J815" s="15"/>
      <c r="K815" s="3"/>
      <c r="L815" s="3"/>
      <c r="M815" s="3"/>
      <c r="N815" s="3"/>
      <c r="O815" s="17"/>
      <c r="P815" s="32"/>
      <c r="Q815" s="32"/>
      <c r="R815" s="5"/>
      <c r="S815" s="5"/>
      <c r="T815" s="16"/>
      <c r="U815" s="16"/>
      <c r="V815" s="32"/>
      <c r="W815" s="32"/>
      <c r="X815" s="16"/>
      <c r="Y815" s="32"/>
      <c r="Z815" s="32"/>
      <c r="AA815" s="5"/>
      <c r="AB815" s="5"/>
      <c r="AC815" s="16"/>
      <c r="AD815" s="16"/>
      <c r="AE815" s="32"/>
      <c r="AF815" s="32"/>
      <c r="AG815" s="16"/>
      <c r="AH815" s="16"/>
      <c r="AI815" s="16"/>
      <c r="AJ815" s="16"/>
      <c r="AK815" s="16"/>
      <c r="AL815" s="16"/>
      <c r="AM815" s="16"/>
      <c r="AN815" s="16"/>
      <c r="AO815" s="16"/>
      <c r="AP815" s="5"/>
      <c r="AQ815" s="31"/>
      <c r="AR815" s="31"/>
    </row>
    <row r="816" spans="1:44" x14ac:dyDescent="0.3">
      <c r="A816" s="4"/>
      <c r="B816" s="3"/>
      <c r="C816" s="3"/>
      <c r="D816" s="14"/>
      <c r="E816" s="14"/>
      <c r="F816" s="14"/>
      <c r="G816" s="14"/>
      <c r="H816" s="5"/>
      <c r="I816" s="15"/>
      <c r="J816" s="15"/>
      <c r="K816" s="3"/>
      <c r="L816" s="3"/>
      <c r="M816" s="3"/>
      <c r="N816" s="3"/>
      <c r="O816" s="17"/>
      <c r="P816" s="32"/>
      <c r="Q816" s="32"/>
      <c r="R816" s="5"/>
      <c r="S816" s="5"/>
      <c r="T816" s="16"/>
      <c r="U816" s="16"/>
      <c r="V816" s="32"/>
      <c r="W816" s="32"/>
      <c r="X816" s="16"/>
      <c r="Y816" s="32"/>
      <c r="Z816" s="32"/>
      <c r="AA816" s="5"/>
      <c r="AB816" s="5"/>
      <c r="AC816" s="16"/>
      <c r="AD816" s="16"/>
      <c r="AE816" s="32"/>
      <c r="AF816" s="32"/>
      <c r="AG816" s="16"/>
      <c r="AH816" s="16"/>
      <c r="AI816" s="16"/>
      <c r="AJ816" s="16"/>
      <c r="AK816" s="16"/>
      <c r="AL816" s="16"/>
      <c r="AM816" s="16"/>
      <c r="AN816" s="16"/>
      <c r="AO816" s="16"/>
      <c r="AP816" s="5"/>
      <c r="AQ816" s="31"/>
      <c r="AR816" s="31"/>
    </row>
    <row r="817" spans="1:44" x14ac:dyDescent="0.3">
      <c r="A817" s="4"/>
      <c r="B817" s="3"/>
      <c r="C817" s="3"/>
      <c r="D817" s="14"/>
      <c r="E817" s="14"/>
      <c r="F817" s="14"/>
      <c r="G817" s="14"/>
      <c r="H817" s="5"/>
      <c r="I817" s="15"/>
      <c r="J817" s="15"/>
      <c r="K817" s="3"/>
      <c r="L817" s="3"/>
      <c r="M817" s="3"/>
      <c r="N817" s="3"/>
      <c r="O817" s="17"/>
      <c r="P817" s="32"/>
      <c r="Q817" s="32"/>
      <c r="R817" s="5"/>
      <c r="S817" s="5"/>
      <c r="T817" s="16"/>
      <c r="U817" s="16"/>
      <c r="V817" s="32"/>
      <c r="W817" s="32"/>
      <c r="X817" s="16"/>
      <c r="Y817" s="32"/>
      <c r="Z817" s="32"/>
      <c r="AA817" s="5"/>
      <c r="AB817" s="5"/>
      <c r="AC817" s="16"/>
      <c r="AD817" s="16"/>
      <c r="AE817" s="32"/>
      <c r="AF817" s="32"/>
      <c r="AG817" s="16"/>
      <c r="AH817" s="16"/>
      <c r="AI817" s="16"/>
      <c r="AJ817" s="16"/>
      <c r="AK817" s="16"/>
      <c r="AL817" s="16"/>
      <c r="AM817" s="16"/>
      <c r="AN817" s="16"/>
      <c r="AO817" s="16"/>
      <c r="AP817" s="5"/>
      <c r="AQ817" s="31"/>
      <c r="AR817" s="31"/>
    </row>
    <row r="818" spans="1:44" x14ac:dyDescent="0.3">
      <c r="A818" s="4"/>
      <c r="B818" s="3"/>
      <c r="C818" s="3"/>
      <c r="D818" s="14"/>
      <c r="E818" s="14"/>
      <c r="F818" s="14"/>
      <c r="G818" s="14"/>
      <c r="H818" s="5"/>
      <c r="I818" s="15"/>
      <c r="J818" s="15"/>
      <c r="K818" s="3"/>
      <c r="L818" s="3"/>
      <c r="M818" s="3"/>
      <c r="N818" s="3"/>
      <c r="O818" s="17"/>
      <c r="P818" s="32"/>
      <c r="Q818" s="32"/>
      <c r="R818" s="5"/>
      <c r="S818" s="5"/>
      <c r="T818" s="16"/>
      <c r="U818" s="16"/>
      <c r="V818" s="32"/>
      <c r="W818" s="32"/>
      <c r="X818" s="16"/>
      <c r="Y818" s="32"/>
      <c r="Z818" s="32"/>
      <c r="AA818" s="5"/>
      <c r="AB818" s="5"/>
      <c r="AC818" s="16"/>
      <c r="AD818" s="16"/>
      <c r="AE818" s="32"/>
      <c r="AF818" s="32"/>
      <c r="AG818" s="16"/>
      <c r="AH818" s="16"/>
      <c r="AI818" s="16"/>
      <c r="AJ818" s="16"/>
      <c r="AK818" s="16"/>
      <c r="AL818" s="16"/>
      <c r="AM818" s="16"/>
      <c r="AN818" s="16"/>
      <c r="AO818" s="16"/>
      <c r="AP818" s="5"/>
      <c r="AQ818" s="31"/>
      <c r="AR818" s="31"/>
    </row>
    <row r="819" spans="1:44" x14ac:dyDescent="0.3">
      <c r="A819" s="4"/>
      <c r="B819" s="3"/>
      <c r="C819" s="3"/>
      <c r="D819" s="14"/>
      <c r="E819" s="14"/>
      <c r="F819" s="14"/>
      <c r="G819" s="14"/>
      <c r="H819" s="5"/>
      <c r="I819" s="15"/>
      <c r="J819" s="15"/>
      <c r="K819" s="3"/>
      <c r="L819" s="3"/>
      <c r="M819" s="3"/>
      <c r="N819" s="3"/>
      <c r="O819" s="17"/>
      <c r="P819" s="32"/>
      <c r="Q819" s="32"/>
      <c r="R819" s="5"/>
      <c r="S819" s="5"/>
      <c r="T819" s="16"/>
      <c r="U819" s="16"/>
      <c r="V819" s="32"/>
      <c r="W819" s="32"/>
      <c r="X819" s="16"/>
      <c r="Y819" s="32"/>
      <c r="Z819" s="32"/>
      <c r="AA819" s="5"/>
      <c r="AB819" s="5"/>
      <c r="AC819" s="16"/>
      <c r="AD819" s="16"/>
      <c r="AE819" s="32"/>
      <c r="AF819" s="32"/>
      <c r="AG819" s="16"/>
      <c r="AH819" s="16"/>
      <c r="AI819" s="16"/>
      <c r="AJ819" s="16"/>
      <c r="AK819" s="16"/>
      <c r="AL819" s="16"/>
      <c r="AM819" s="16"/>
      <c r="AN819" s="16"/>
      <c r="AO819" s="16"/>
      <c r="AP819" s="5"/>
      <c r="AQ819" s="31"/>
      <c r="AR819" s="31"/>
    </row>
    <row r="820" spans="1:44" x14ac:dyDescent="0.3">
      <c r="A820" s="4"/>
      <c r="B820" s="3"/>
      <c r="C820" s="3"/>
      <c r="D820" s="14"/>
      <c r="E820" s="14"/>
      <c r="F820" s="14"/>
      <c r="G820" s="14"/>
      <c r="H820" s="5"/>
      <c r="I820" s="15"/>
      <c r="J820" s="15"/>
      <c r="K820" s="3"/>
      <c r="L820" s="3"/>
      <c r="M820" s="3"/>
      <c r="N820" s="3"/>
      <c r="O820" s="17"/>
      <c r="P820" s="32"/>
      <c r="Q820" s="32"/>
      <c r="R820" s="5"/>
      <c r="S820" s="5"/>
      <c r="T820" s="16"/>
      <c r="U820" s="16"/>
      <c r="V820" s="32"/>
      <c r="W820" s="32"/>
      <c r="X820" s="16"/>
      <c r="Y820" s="32"/>
      <c r="Z820" s="32"/>
      <c r="AA820" s="5"/>
      <c r="AB820" s="5"/>
      <c r="AC820" s="16"/>
      <c r="AD820" s="16"/>
      <c r="AE820" s="32"/>
      <c r="AF820" s="32"/>
      <c r="AG820" s="16"/>
      <c r="AH820" s="16"/>
      <c r="AI820" s="16"/>
      <c r="AJ820" s="16"/>
      <c r="AK820" s="16"/>
      <c r="AL820" s="16"/>
      <c r="AM820" s="16"/>
      <c r="AN820" s="16"/>
      <c r="AO820" s="16"/>
      <c r="AP820" s="5"/>
      <c r="AQ820" s="31"/>
      <c r="AR820" s="31"/>
    </row>
    <row r="821" spans="1:44" x14ac:dyDescent="0.3">
      <c r="A821" s="4"/>
      <c r="B821" s="3"/>
      <c r="C821" s="3"/>
      <c r="D821" s="14"/>
      <c r="E821" s="14"/>
      <c r="F821" s="14"/>
      <c r="G821" s="14"/>
      <c r="H821" s="5"/>
      <c r="I821" s="15"/>
      <c r="J821" s="15"/>
      <c r="K821" s="3"/>
      <c r="L821" s="3"/>
      <c r="M821" s="3"/>
      <c r="N821" s="3"/>
      <c r="O821" s="17"/>
      <c r="P821" s="32"/>
      <c r="Q821" s="32"/>
      <c r="R821" s="5"/>
      <c r="S821" s="5"/>
      <c r="T821" s="16"/>
      <c r="U821" s="16"/>
      <c r="V821" s="32"/>
      <c r="W821" s="32"/>
      <c r="X821" s="16"/>
      <c r="Y821" s="32"/>
      <c r="Z821" s="32"/>
      <c r="AA821" s="5"/>
      <c r="AB821" s="5"/>
      <c r="AC821" s="16"/>
      <c r="AD821" s="16"/>
      <c r="AE821" s="32"/>
      <c r="AF821" s="32"/>
      <c r="AG821" s="16"/>
      <c r="AH821" s="16"/>
      <c r="AI821" s="16"/>
      <c r="AJ821" s="16"/>
      <c r="AK821" s="16"/>
      <c r="AL821" s="16"/>
      <c r="AM821" s="16"/>
      <c r="AN821" s="16"/>
      <c r="AO821" s="16"/>
      <c r="AP821" s="5"/>
      <c r="AQ821" s="31"/>
      <c r="AR821" s="31"/>
    </row>
    <row r="822" spans="1:44" x14ac:dyDescent="0.3">
      <c r="A822" s="4"/>
      <c r="B822" s="3"/>
      <c r="C822" s="3"/>
      <c r="D822" s="14"/>
      <c r="E822" s="14"/>
      <c r="F822" s="14"/>
      <c r="G822" s="14"/>
      <c r="H822" s="5"/>
      <c r="I822" s="15"/>
      <c r="J822" s="15"/>
      <c r="K822" s="3"/>
      <c r="L822" s="3"/>
      <c r="M822" s="3"/>
      <c r="N822" s="3"/>
      <c r="O822" s="17"/>
      <c r="P822" s="32"/>
      <c r="Q822" s="32"/>
      <c r="R822" s="5"/>
      <c r="S822" s="5"/>
      <c r="T822" s="16"/>
      <c r="U822" s="16"/>
      <c r="V822" s="32"/>
      <c r="W822" s="32"/>
      <c r="X822" s="16"/>
      <c r="Y822" s="32"/>
      <c r="Z822" s="32"/>
      <c r="AA822" s="5"/>
      <c r="AB822" s="5"/>
      <c r="AC822" s="16"/>
      <c r="AD822" s="16"/>
      <c r="AE822" s="32"/>
      <c r="AF822" s="32"/>
      <c r="AG822" s="16"/>
      <c r="AH822" s="16"/>
      <c r="AI822" s="16"/>
      <c r="AJ822" s="16"/>
      <c r="AK822" s="16"/>
      <c r="AL822" s="16"/>
      <c r="AM822" s="16"/>
      <c r="AN822" s="16"/>
      <c r="AO822" s="16"/>
      <c r="AP822" s="5"/>
      <c r="AQ822" s="31"/>
      <c r="AR822" s="31"/>
    </row>
    <row r="823" spans="1:44" x14ac:dyDescent="0.3">
      <c r="A823" s="4"/>
      <c r="B823" s="3"/>
      <c r="C823" s="3"/>
      <c r="D823" s="14"/>
      <c r="E823" s="14"/>
      <c r="F823" s="14"/>
      <c r="G823" s="14"/>
      <c r="H823" s="5"/>
      <c r="I823" s="15"/>
      <c r="J823" s="15"/>
      <c r="K823" s="3"/>
      <c r="L823" s="3"/>
      <c r="M823" s="3"/>
      <c r="N823" s="3"/>
      <c r="O823" s="17"/>
      <c r="P823" s="32"/>
      <c r="Q823" s="32"/>
      <c r="R823" s="5"/>
      <c r="S823" s="5"/>
      <c r="T823" s="16"/>
      <c r="U823" s="16"/>
      <c r="V823" s="32"/>
      <c r="W823" s="32"/>
      <c r="X823" s="16"/>
      <c r="Y823" s="32"/>
      <c r="Z823" s="32"/>
      <c r="AA823" s="5"/>
      <c r="AB823" s="5"/>
      <c r="AC823" s="16"/>
      <c r="AD823" s="16"/>
      <c r="AE823" s="32"/>
      <c r="AF823" s="32"/>
      <c r="AG823" s="16"/>
      <c r="AH823" s="16"/>
      <c r="AI823" s="16"/>
      <c r="AJ823" s="16"/>
      <c r="AK823" s="16"/>
      <c r="AL823" s="16"/>
      <c r="AM823" s="16"/>
      <c r="AN823" s="16"/>
      <c r="AO823" s="16"/>
      <c r="AP823" s="5"/>
      <c r="AQ823" s="31"/>
      <c r="AR823" s="31"/>
    </row>
    <row r="824" spans="1:44" x14ac:dyDescent="0.3">
      <c r="A824" s="4"/>
      <c r="B824" s="3"/>
      <c r="C824" s="3"/>
      <c r="D824" s="14"/>
      <c r="E824" s="14"/>
      <c r="F824" s="14"/>
      <c r="G824" s="14"/>
      <c r="H824" s="5"/>
      <c r="I824" s="15"/>
      <c r="J824" s="15"/>
      <c r="K824" s="3"/>
      <c r="L824" s="3"/>
      <c r="M824" s="3"/>
      <c r="N824" s="3"/>
      <c r="O824" s="17"/>
      <c r="P824" s="32"/>
      <c r="Q824" s="32"/>
      <c r="R824" s="5"/>
      <c r="S824" s="5"/>
      <c r="T824" s="16"/>
      <c r="U824" s="16"/>
      <c r="V824" s="32"/>
      <c r="W824" s="32"/>
      <c r="X824" s="16"/>
      <c r="Y824" s="32"/>
      <c r="Z824" s="32"/>
      <c r="AA824" s="5"/>
      <c r="AB824" s="5"/>
      <c r="AC824" s="16"/>
      <c r="AD824" s="16"/>
      <c r="AE824" s="32"/>
      <c r="AF824" s="32"/>
      <c r="AG824" s="16"/>
      <c r="AH824" s="16"/>
      <c r="AI824" s="16"/>
      <c r="AJ824" s="16"/>
      <c r="AK824" s="16"/>
      <c r="AL824" s="16"/>
      <c r="AM824" s="16"/>
      <c r="AN824" s="16"/>
      <c r="AO824" s="16"/>
      <c r="AP824" s="5"/>
      <c r="AQ824" s="31"/>
      <c r="AR824" s="31"/>
    </row>
    <row r="825" spans="1:44" x14ac:dyDescent="0.3">
      <c r="A825" s="4"/>
      <c r="B825" s="3"/>
      <c r="C825" s="3"/>
      <c r="D825" s="14"/>
      <c r="E825" s="14"/>
      <c r="F825" s="14"/>
      <c r="G825" s="14"/>
      <c r="H825" s="5"/>
      <c r="I825" s="15"/>
      <c r="J825" s="15"/>
      <c r="K825" s="3"/>
      <c r="L825" s="3"/>
      <c r="M825" s="3"/>
      <c r="N825" s="3"/>
      <c r="O825" s="17"/>
      <c r="P825" s="32"/>
      <c r="Q825" s="32"/>
      <c r="R825" s="5"/>
      <c r="S825" s="5"/>
      <c r="T825" s="16"/>
      <c r="U825" s="16"/>
      <c r="V825" s="32"/>
      <c r="W825" s="32"/>
      <c r="X825" s="16"/>
      <c r="Y825" s="32"/>
      <c r="Z825" s="32"/>
      <c r="AA825" s="5"/>
      <c r="AB825" s="5"/>
      <c r="AC825" s="16"/>
      <c r="AD825" s="16"/>
      <c r="AE825" s="32"/>
      <c r="AF825" s="32"/>
      <c r="AG825" s="16"/>
      <c r="AH825" s="16"/>
      <c r="AI825" s="16"/>
      <c r="AJ825" s="16"/>
      <c r="AK825" s="16"/>
      <c r="AL825" s="16"/>
      <c r="AM825" s="16"/>
      <c r="AN825" s="16"/>
      <c r="AO825" s="16"/>
      <c r="AP825" s="5"/>
      <c r="AQ825" s="31"/>
      <c r="AR825" s="31"/>
    </row>
    <row r="826" spans="1:44" x14ac:dyDescent="0.3">
      <c r="A826" s="4"/>
      <c r="B826" s="3"/>
      <c r="C826" s="3"/>
      <c r="D826" s="14"/>
      <c r="E826" s="14"/>
      <c r="F826" s="14"/>
      <c r="G826" s="14"/>
      <c r="H826" s="5"/>
      <c r="I826" s="15"/>
      <c r="J826" s="15"/>
      <c r="K826" s="3"/>
      <c r="L826" s="3"/>
      <c r="M826" s="3"/>
      <c r="N826" s="3"/>
      <c r="O826" s="17"/>
      <c r="P826" s="32"/>
      <c r="Q826" s="32"/>
      <c r="R826" s="5"/>
      <c r="S826" s="5"/>
      <c r="T826" s="16"/>
      <c r="U826" s="16"/>
      <c r="V826" s="32"/>
      <c r="W826" s="32"/>
      <c r="X826" s="16"/>
      <c r="Y826" s="32"/>
      <c r="Z826" s="32"/>
      <c r="AA826" s="5"/>
      <c r="AB826" s="5"/>
      <c r="AC826" s="16"/>
      <c r="AD826" s="16"/>
      <c r="AE826" s="32"/>
      <c r="AF826" s="32"/>
      <c r="AG826" s="16"/>
      <c r="AH826" s="16"/>
      <c r="AI826" s="16"/>
      <c r="AJ826" s="16"/>
      <c r="AK826" s="16"/>
      <c r="AL826" s="16"/>
      <c r="AM826" s="16"/>
      <c r="AN826" s="16"/>
      <c r="AO826" s="16"/>
      <c r="AP826" s="5"/>
      <c r="AQ826" s="31"/>
      <c r="AR826" s="31"/>
    </row>
    <row r="827" spans="1:44" x14ac:dyDescent="0.3">
      <c r="A827" s="4"/>
      <c r="B827" s="3"/>
      <c r="C827" s="3"/>
      <c r="D827" s="14"/>
      <c r="E827" s="14"/>
      <c r="F827" s="14"/>
      <c r="G827" s="14"/>
      <c r="H827" s="5"/>
      <c r="I827" s="15"/>
      <c r="J827" s="15"/>
      <c r="K827" s="3"/>
      <c r="L827" s="3"/>
      <c r="M827" s="3"/>
      <c r="N827" s="3"/>
      <c r="O827" s="17"/>
      <c r="P827" s="32"/>
      <c r="Q827" s="32"/>
      <c r="R827" s="5"/>
      <c r="S827" s="5"/>
      <c r="T827" s="16"/>
      <c r="U827" s="16"/>
      <c r="V827" s="32"/>
      <c r="W827" s="32"/>
      <c r="X827" s="16"/>
      <c r="Y827" s="32"/>
      <c r="Z827" s="32"/>
      <c r="AA827" s="5"/>
      <c r="AB827" s="5"/>
      <c r="AC827" s="16"/>
      <c r="AD827" s="16"/>
      <c r="AE827" s="32"/>
      <c r="AF827" s="32"/>
      <c r="AG827" s="16"/>
      <c r="AH827" s="16"/>
      <c r="AI827" s="16"/>
      <c r="AJ827" s="16"/>
      <c r="AK827" s="16"/>
      <c r="AL827" s="16"/>
      <c r="AM827" s="16"/>
      <c r="AN827" s="16"/>
      <c r="AO827" s="16"/>
      <c r="AP827" s="5"/>
      <c r="AQ827" s="31"/>
      <c r="AR827" s="31"/>
    </row>
    <row r="828" spans="1:44" x14ac:dyDescent="0.3">
      <c r="A828" s="4"/>
      <c r="B828" s="3"/>
      <c r="C828" s="3"/>
      <c r="D828" s="14"/>
      <c r="E828" s="14"/>
      <c r="F828" s="14"/>
      <c r="G828" s="14"/>
      <c r="H828" s="5"/>
      <c r="I828" s="15"/>
      <c r="J828" s="15"/>
      <c r="K828" s="3"/>
      <c r="L828" s="3"/>
      <c r="M828" s="3"/>
      <c r="N828" s="3"/>
      <c r="O828" s="17"/>
      <c r="P828" s="32"/>
      <c r="Q828" s="32"/>
      <c r="R828" s="5"/>
      <c r="S828" s="5"/>
      <c r="T828" s="16"/>
      <c r="U828" s="16"/>
      <c r="V828" s="32"/>
      <c r="W828" s="32"/>
      <c r="X828" s="16"/>
      <c r="Y828" s="32"/>
      <c r="Z828" s="32"/>
      <c r="AA828" s="5"/>
      <c r="AB828" s="5"/>
      <c r="AC828" s="16"/>
      <c r="AD828" s="16"/>
      <c r="AE828" s="32"/>
      <c r="AF828" s="32"/>
      <c r="AG828" s="16"/>
      <c r="AH828" s="16"/>
      <c r="AI828" s="16"/>
      <c r="AJ828" s="16"/>
      <c r="AK828" s="16"/>
      <c r="AL828" s="16"/>
      <c r="AM828" s="16"/>
      <c r="AN828" s="16"/>
      <c r="AO828" s="16"/>
      <c r="AP828" s="5"/>
      <c r="AQ828" s="31"/>
      <c r="AR828" s="31"/>
    </row>
    <row r="829" spans="1:44" x14ac:dyDescent="0.3">
      <c r="A829" s="4"/>
      <c r="B829" s="3"/>
      <c r="C829" s="3"/>
      <c r="D829" s="14"/>
      <c r="E829" s="14"/>
      <c r="F829" s="14"/>
      <c r="G829" s="14"/>
      <c r="H829" s="5"/>
      <c r="I829" s="15"/>
      <c r="J829" s="15"/>
      <c r="K829" s="3"/>
      <c r="L829" s="3"/>
      <c r="M829" s="3"/>
      <c r="N829" s="3"/>
      <c r="O829" s="17"/>
      <c r="P829" s="32"/>
      <c r="Q829" s="32"/>
      <c r="R829" s="5"/>
      <c r="S829" s="5"/>
      <c r="T829" s="16"/>
      <c r="U829" s="16"/>
      <c r="V829" s="32"/>
      <c r="W829" s="32"/>
      <c r="X829" s="16"/>
      <c r="Y829" s="32"/>
      <c r="Z829" s="32"/>
      <c r="AA829" s="5"/>
      <c r="AB829" s="5"/>
      <c r="AC829" s="16"/>
      <c r="AD829" s="16"/>
      <c r="AE829" s="32"/>
      <c r="AF829" s="32"/>
      <c r="AG829" s="16"/>
      <c r="AH829" s="16"/>
      <c r="AI829" s="16"/>
      <c r="AJ829" s="16"/>
      <c r="AK829" s="16"/>
      <c r="AL829" s="16"/>
      <c r="AM829" s="16"/>
      <c r="AN829" s="16"/>
      <c r="AO829" s="16"/>
      <c r="AP829" s="5"/>
      <c r="AQ829" s="31"/>
      <c r="AR829" s="31"/>
    </row>
    <row r="830" spans="1:44" x14ac:dyDescent="0.3">
      <c r="A830" s="4"/>
      <c r="B830" s="3"/>
      <c r="C830" s="3"/>
      <c r="D830" s="14"/>
      <c r="E830" s="14"/>
      <c r="F830" s="14"/>
      <c r="G830" s="14"/>
      <c r="H830" s="5"/>
      <c r="I830" s="15"/>
      <c r="J830" s="15"/>
      <c r="K830" s="3"/>
      <c r="L830" s="3"/>
      <c r="M830" s="3"/>
      <c r="N830" s="3"/>
      <c r="O830" s="17"/>
      <c r="P830" s="32"/>
      <c r="Q830" s="32"/>
      <c r="R830" s="5"/>
      <c r="S830" s="5"/>
      <c r="T830" s="16"/>
      <c r="U830" s="16"/>
      <c r="V830" s="32"/>
      <c r="W830" s="32"/>
      <c r="X830" s="16"/>
      <c r="Y830" s="32"/>
      <c r="Z830" s="32"/>
      <c r="AA830" s="5"/>
      <c r="AB830" s="5"/>
      <c r="AC830" s="16"/>
      <c r="AD830" s="16"/>
      <c r="AE830" s="32"/>
      <c r="AF830" s="32"/>
      <c r="AG830" s="16"/>
      <c r="AH830" s="16"/>
      <c r="AI830" s="16"/>
      <c r="AJ830" s="16"/>
      <c r="AK830" s="16"/>
      <c r="AL830" s="16"/>
      <c r="AM830" s="16"/>
      <c r="AN830" s="16"/>
      <c r="AO830" s="16"/>
      <c r="AP830" s="5"/>
      <c r="AQ830" s="31"/>
      <c r="AR830" s="31"/>
    </row>
    <row r="831" spans="1:44" x14ac:dyDescent="0.3">
      <c r="A831" s="4"/>
      <c r="B831" s="3"/>
      <c r="C831" s="3"/>
      <c r="D831" s="14"/>
      <c r="E831" s="14"/>
      <c r="F831" s="14"/>
      <c r="G831" s="14"/>
      <c r="H831" s="5"/>
      <c r="I831" s="15"/>
      <c r="J831" s="15"/>
      <c r="K831" s="3"/>
      <c r="L831" s="3"/>
      <c r="M831" s="3"/>
      <c r="N831" s="3"/>
      <c r="O831" s="17"/>
      <c r="P831" s="32"/>
      <c r="Q831" s="32"/>
      <c r="R831" s="5"/>
      <c r="S831" s="5"/>
      <c r="T831" s="16"/>
      <c r="U831" s="16"/>
      <c r="V831" s="32"/>
      <c r="W831" s="32"/>
      <c r="X831" s="16"/>
      <c r="Y831" s="32"/>
      <c r="Z831" s="32"/>
      <c r="AA831" s="5"/>
      <c r="AB831" s="5"/>
      <c r="AC831" s="16"/>
      <c r="AD831" s="16"/>
      <c r="AE831" s="32"/>
      <c r="AF831" s="32"/>
      <c r="AG831" s="16"/>
      <c r="AH831" s="16"/>
      <c r="AI831" s="16"/>
      <c r="AJ831" s="16"/>
      <c r="AK831" s="16"/>
      <c r="AL831" s="16"/>
      <c r="AM831" s="16"/>
      <c r="AN831" s="16"/>
      <c r="AO831" s="16"/>
      <c r="AP831" s="5"/>
      <c r="AQ831" s="31"/>
      <c r="AR831" s="31"/>
    </row>
    <row r="832" spans="1:44" x14ac:dyDescent="0.3">
      <c r="A832" s="4"/>
      <c r="B832" s="3"/>
      <c r="C832" s="3"/>
      <c r="D832" s="14"/>
      <c r="E832" s="14"/>
      <c r="F832" s="14"/>
      <c r="G832" s="14"/>
      <c r="H832" s="5"/>
      <c r="I832" s="15"/>
      <c r="J832" s="15"/>
      <c r="K832" s="3"/>
      <c r="L832" s="3"/>
      <c r="M832" s="3"/>
      <c r="N832" s="3"/>
      <c r="O832" s="17"/>
      <c r="P832" s="32"/>
      <c r="Q832" s="32"/>
      <c r="R832" s="5"/>
      <c r="S832" s="5"/>
      <c r="T832" s="16"/>
      <c r="U832" s="16"/>
      <c r="V832" s="32"/>
      <c r="W832" s="32"/>
      <c r="X832" s="16"/>
      <c r="Y832" s="32"/>
      <c r="Z832" s="32"/>
      <c r="AA832" s="5"/>
      <c r="AB832" s="5"/>
      <c r="AC832" s="16"/>
      <c r="AD832" s="16"/>
      <c r="AE832" s="32"/>
      <c r="AF832" s="32"/>
      <c r="AG832" s="16"/>
      <c r="AH832" s="16"/>
      <c r="AI832" s="16"/>
      <c r="AJ832" s="16"/>
      <c r="AK832" s="16"/>
      <c r="AL832" s="16"/>
      <c r="AM832" s="16"/>
      <c r="AN832" s="16"/>
      <c r="AO832" s="16"/>
      <c r="AP832" s="5"/>
      <c r="AQ832" s="31"/>
      <c r="AR832" s="31"/>
    </row>
    <row r="833" spans="1:44" x14ac:dyDescent="0.3">
      <c r="A833" s="4"/>
      <c r="B833" s="3"/>
      <c r="C833" s="3"/>
      <c r="D833" s="14"/>
      <c r="E833" s="14"/>
      <c r="F833" s="14"/>
      <c r="G833" s="14"/>
      <c r="H833" s="5"/>
      <c r="I833" s="15"/>
      <c r="J833" s="15"/>
      <c r="K833" s="3"/>
      <c r="L833" s="3"/>
      <c r="M833" s="3"/>
      <c r="N833" s="3"/>
      <c r="O833" s="17"/>
      <c r="P833" s="32"/>
      <c r="Q833" s="32"/>
      <c r="R833" s="5"/>
      <c r="S833" s="5"/>
      <c r="T833" s="16"/>
      <c r="U833" s="16"/>
      <c r="V833" s="32"/>
      <c r="W833" s="32"/>
      <c r="X833" s="16"/>
      <c r="Y833" s="32"/>
      <c r="Z833" s="32"/>
      <c r="AA833" s="5"/>
      <c r="AB833" s="5"/>
      <c r="AC833" s="16"/>
      <c r="AD833" s="16"/>
      <c r="AE833" s="32"/>
      <c r="AF833" s="32"/>
      <c r="AG833" s="16"/>
      <c r="AH833" s="16"/>
      <c r="AI833" s="16"/>
      <c r="AJ833" s="16"/>
      <c r="AK833" s="16"/>
      <c r="AL833" s="16"/>
      <c r="AM833" s="16"/>
      <c r="AN833" s="16"/>
      <c r="AO833" s="16"/>
      <c r="AP833" s="5"/>
      <c r="AQ833" s="31"/>
      <c r="AR833" s="31"/>
    </row>
    <row r="834" spans="1:44" x14ac:dyDescent="0.3">
      <c r="A834" s="4"/>
      <c r="B834" s="3"/>
      <c r="C834" s="3"/>
      <c r="D834" s="14"/>
      <c r="E834" s="14"/>
      <c r="F834" s="14"/>
      <c r="G834" s="14"/>
      <c r="H834" s="5"/>
      <c r="I834" s="15"/>
      <c r="J834" s="15"/>
      <c r="K834" s="3"/>
      <c r="L834" s="3"/>
      <c r="M834" s="3"/>
      <c r="N834" s="3"/>
      <c r="O834" s="17"/>
      <c r="P834" s="32"/>
      <c r="Q834" s="32"/>
      <c r="R834" s="5"/>
      <c r="S834" s="5"/>
      <c r="T834" s="16"/>
      <c r="U834" s="16"/>
      <c r="V834" s="32"/>
      <c r="W834" s="32"/>
      <c r="X834" s="16"/>
      <c r="Y834" s="32"/>
      <c r="Z834" s="32"/>
      <c r="AA834" s="5"/>
      <c r="AB834" s="5"/>
      <c r="AC834" s="16"/>
      <c r="AD834" s="16"/>
      <c r="AE834" s="32"/>
      <c r="AF834" s="32"/>
      <c r="AG834" s="16"/>
      <c r="AH834" s="16"/>
      <c r="AI834" s="16"/>
      <c r="AJ834" s="16"/>
      <c r="AK834" s="16"/>
      <c r="AL834" s="16"/>
      <c r="AM834" s="16"/>
      <c r="AN834" s="16"/>
      <c r="AO834" s="16"/>
      <c r="AP834" s="5"/>
      <c r="AQ834" s="31"/>
      <c r="AR834" s="31"/>
    </row>
    <row r="835" spans="1:44" x14ac:dyDescent="0.3">
      <c r="A835" s="4"/>
      <c r="B835" s="3"/>
      <c r="C835" s="3"/>
      <c r="D835" s="14"/>
      <c r="E835" s="14"/>
      <c r="F835" s="14"/>
      <c r="G835" s="14"/>
      <c r="H835" s="5"/>
      <c r="I835" s="15"/>
      <c r="J835" s="15"/>
      <c r="K835" s="3"/>
      <c r="L835" s="3"/>
      <c r="M835" s="3"/>
      <c r="N835" s="3"/>
      <c r="O835" s="17"/>
      <c r="P835" s="32"/>
      <c r="Q835" s="32"/>
      <c r="R835" s="5"/>
      <c r="S835" s="5"/>
      <c r="T835" s="16"/>
      <c r="U835" s="16"/>
      <c r="V835" s="32"/>
      <c r="W835" s="32"/>
      <c r="X835" s="16"/>
      <c r="Y835" s="32"/>
      <c r="Z835" s="32"/>
      <c r="AA835" s="5"/>
      <c r="AB835" s="5"/>
      <c r="AC835" s="16"/>
      <c r="AD835" s="16"/>
      <c r="AE835" s="32"/>
      <c r="AF835" s="32"/>
      <c r="AG835" s="16"/>
      <c r="AH835" s="16"/>
      <c r="AI835" s="16"/>
      <c r="AJ835" s="16"/>
      <c r="AK835" s="16"/>
      <c r="AL835" s="16"/>
      <c r="AM835" s="16"/>
      <c r="AN835" s="16"/>
      <c r="AO835" s="16"/>
      <c r="AP835" s="5"/>
      <c r="AQ835" s="31"/>
      <c r="AR835" s="31"/>
    </row>
    <row r="836" spans="1:44" x14ac:dyDescent="0.3">
      <c r="A836" s="4"/>
      <c r="B836" s="3"/>
      <c r="C836" s="3"/>
      <c r="D836" s="14"/>
      <c r="E836" s="14"/>
      <c r="F836" s="14"/>
      <c r="G836" s="14"/>
      <c r="H836" s="5"/>
      <c r="I836" s="15"/>
      <c r="J836" s="15"/>
      <c r="K836" s="3"/>
      <c r="L836" s="3"/>
      <c r="M836" s="3"/>
      <c r="N836" s="3"/>
      <c r="O836" s="17"/>
      <c r="P836" s="32"/>
      <c r="Q836" s="32"/>
      <c r="R836" s="5"/>
      <c r="S836" s="5"/>
      <c r="T836" s="16"/>
      <c r="U836" s="16"/>
      <c r="V836" s="32"/>
      <c r="W836" s="32"/>
      <c r="X836" s="16"/>
      <c r="Y836" s="32"/>
      <c r="Z836" s="32"/>
      <c r="AA836" s="5"/>
      <c r="AB836" s="5"/>
      <c r="AC836" s="16"/>
      <c r="AD836" s="16"/>
      <c r="AE836" s="32"/>
      <c r="AF836" s="32"/>
      <c r="AG836" s="16"/>
      <c r="AH836" s="16"/>
      <c r="AI836" s="16"/>
      <c r="AJ836" s="16"/>
      <c r="AK836" s="16"/>
      <c r="AL836" s="16"/>
      <c r="AM836" s="16"/>
      <c r="AN836" s="16"/>
      <c r="AO836" s="16"/>
      <c r="AP836" s="5"/>
      <c r="AQ836" s="31"/>
      <c r="AR836" s="31"/>
    </row>
    <row r="837" spans="1:44" x14ac:dyDescent="0.3">
      <c r="A837" s="4"/>
      <c r="B837" s="3"/>
      <c r="C837" s="3"/>
      <c r="D837" s="14"/>
      <c r="E837" s="14"/>
      <c r="F837" s="14"/>
      <c r="G837" s="14"/>
      <c r="H837" s="5"/>
      <c r="I837" s="15"/>
      <c r="J837" s="15"/>
      <c r="K837" s="3"/>
      <c r="L837" s="3"/>
      <c r="M837" s="3"/>
      <c r="N837" s="3"/>
      <c r="O837" s="17"/>
      <c r="P837" s="32"/>
      <c r="Q837" s="32"/>
      <c r="R837" s="5"/>
      <c r="S837" s="5"/>
      <c r="T837" s="16"/>
      <c r="U837" s="16"/>
      <c r="V837" s="32"/>
      <c r="W837" s="32"/>
      <c r="X837" s="16"/>
      <c r="Y837" s="32"/>
      <c r="Z837" s="32"/>
      <c r="AA837" s="5"/>
      <c r="AB837" s="5"/>
      <c r="AC837" s="16"/>
      <c r="AD837" s="16"/>
      <c r="AE837" s="32"/>
      <c r="AF837" s="32"/>
      <c r="AG837" s="16"/>
      <c r="AH837" s="16"/>
      <c r="AI837" s="16"/>
      <c r="AJ837" s="16"/>
      <c r="AK837" s="16"/>
      <c r="AL837" s="16"/>
      <c r="AM837" s="16"/>
      <c r="AN837" s="16"/>
      <c r="AO837" s="16"/>
      <c r="AP837" s="5"/>
      <c r="AQ837" s="31"/>
      <c r="AR837" s="31"/>
    </row>
    <row r="838" spans="1:44" x14ac:dyDescent="0.3">
      <c r="A838" s="4"/>
      <c r="B838" s="3"/>
      <c r="C838" s="3"/>
      <c r="D838" s="14"/>
      <c r="E838" s="14"/>
      <c r="F838" s="14"/>
      <c r="G838" s="14"/>
      <c r="H838" s="5"/>
      <c r="I838" s="15"/>
      <c r="J838" s="15"/>
      <c r="K838" s="3"/>
      <c r="L838" s="3"/>
      <c r="M838" s="3"/>
      <c r="N838" s="3"/>
      <c r="O838" s="17"/>
      <c r="P838" s="32"/>
      <c r="Q838" s="32"/>
      <c r="R838" s="5"/>
      <c r="S838" s="5"/>
      <c r="T838" s="16"/>
      <c r="U838" s="16"/>
      <c r="V838" s="32"/>
      <c r="W838" s="32"/>
      <c r="X838" s="16"/>
      <c r="Y838" s="32"/>
      <c r="Z838" s="32"/>
      <c r="AA838" s="5"/>
      <c r="AB838" s="5"/>
      <c r="AC838" s="16"/>
      <c r="AD838" s="16"/>
      <c r="AE838" s="32"/>
      <c r="AF838" s="32"/>
      <c r="AG838" s="16"/>
      <c r="AH838" s="16"/>
      <c r="AI838" s="16"/>
      <c r="AJ838" s="16"/>
      <c r="AK838" s="16"/>
      <c r="AL838" s="16"/>
      <c r="AM838" s="16"/>
      <c r="AN838" s="16"/>
      <c r="AO838" s="16"/>
      <c r="AP838" s="5"/>
      <c r="AQ838" s="31"/>
      <c r="AR838" s="31"/>
    </row>
    <row r="839" spans="1:44" x14ac:dyDescent="0.3">
      <c r="A839" s="4"/>
      <c r="B839" s="3"/>
      <c r="C839" s="3"/>
      <c r="D839" s="14"/>
      <c r="E839" s="14"/>
      <c r="F839" s="14"/>
      <c r="G839" s="14"/>
      <c r="H839" s="5"/>
      <c r="I839" s="15"/>
      <c r="J839" s="15"/>
      <c r="K839" s="3"/>
      <c r="L839" s="3"/>
      <c r="M839" s="3"/>
      <c r="N839" s="3"/>
      <c r="O839" s="17"/>
      <c r="P839" s="32"/>
      <c r="Q839" s="32"/>
      <c r="R839" s="5"/>
      <c r="S839" s="5"/>
      <c r="T839" s="16"/>
      <c r="U839" s="16"/>
      <c r="V839" s="32"/>
      <c r="W839" s="32"/>
      <c r="X839" s="16"/>
      <c r="Y839" s="32"/>
      <c r="Z839" s="32"/>
      <c r="AA839" s="5"/>
      <c r="AB839" s="5"/>
      <c r="AC839" s="16"/>
      <c r="AD839" s="16"/>
      <c r="AE839" s="32"/>
      <c r="AF839" s="32"/>
      <c r="AG839" s="16"/>
      <c r="AH839" s="16"/>
      <c r="AI839" s="16"/>
      <c r="AJ839" s="16"/>
      <c r="AK839" s="16"/>
      <c r="AL839" s="16"/>
      <c r="AM839" s="16"/>
      <c r="AN839" s="16"/>
      <c r="AO839" s="16"/>
      <c r="AP839" s="5"/>
      <c r="AQ839" s="31"/>
      <c r="AR839" s="31"/>
    </row>
    <row r="840" spans="1:44" x14ac:dyDescent="0.3">
      <c r="A840" s="4"/>
      <c r="B840" s="3"/>
      <c r="C840" s="3"/>
      <c r="D840" s="14"/>
      <c r="E840" s="14"/>
      <c r="F840" s="14"/>
      <c r="G840" s="14"/>
      <c r="H840" s="5"/>
      <c r="I840" s="15"/>
      <c r="J840" s="15"/>
      <c r="K840" s="3"/>
      <c r="L840" s="3"/>
      <c r="M840" s="3"/>
      <c r="N840" s="3"/>
      <c r="O840" s="17"/>
      <c r="P840" s="32"/>
      <c r="Q840" s="32"/>
      <c r="R840" s="5"/>
      <c r="S840" s="5"/>
      <c r="T840" s="16"/>
      <c r="U840" s="16"/>
      <c r="V840" s="32"/>
      <c r="W840" s="32"/>
      <c r="X840" s="16"/>
      <c r="Y840" s="32"/>
      <c r="Z840" s="32"/>
      <c r="AA840" s="5"/>
      <c r="AB840" s="5"/>
      <c r="AC840" s="16"/>
      <c r="AD840" s="16"/>
      <c r="AE840" s="32"/>
      <c r="AF840" s="32"/>
      <c r="AG840" s="16"/>
      <c r="AH840" s="16"/>
      <c r="AI840" s="16"/>
      <c r="AJ840" s="16"/>
      <c r="AK840" s="16"/>
      <c r="AL840" s="16"/>
      <c r="AM840" s="16"/>
      <c r="AN840" s="16"/>
      <c r="AO840" s="16"/>
      <c r="AP840" s="5"/>
      <c r="AQ840" s="31"/>
      <c r="AR840" s="31"/>
    </row>
    <row r="841" spans="1:44" x14ac:dyDescent="0.3">
      <c r="A841" s="4"/>
      <c r="B841" s="3"/>
      <c r="C841" s="3"/>
      <c r="D841" s="14"/>
      <c r="E841" s="14"/>
      <c r="F841" s="14"/>
      <c r="G841" s="14"/>
      <c r="H841" s="5"/>
      <c r="I841" s="15"/>
      <c r="J841" s="15"/>
      <c r="K841" s="3"/>
      <c r="L841" s="3"/>
      <c r="M841" s="3"/>
      <c r="N841" s="3"/>
      <c r="O841" s="17"/>
      <c r="P841" s="32"/>
      <c r="Q841" s="32"/>
      <c r="R841" s="5"/>
      <c r="S841" s="5"/>
      <c r="T841" s="16"/>
      <c r="U841" s="16"/>
      <c r="V841" s="32"/>
      <c r="W841" s="32"/>
      <c r="X841" s="16"/>
      <c r="Y841" s="32"/>
      <c r="Z841" s="32"/>
      <c r="AA841" s="5"/>
      <c r="AB841" s="5"/>
      <c r="AC841" s="16"/>
      <c r="AD841" s="16"/>
      <c r="AE841" s="32"/>
      <c r="AF841" s="32"/>
      <c r="AG841" s="16"/>
      <c r="AH841" s="16"/>
      <c r="AI841" s="16"/>
      <c r="AJ841" s="16"/>
      <c r="AK841" s="16"/>
      <c r="AL841" s="16"/>
      <c r="AM841" s="16"/>
      <c r="AN841" s="16"/>
      <c r="AO841" s="16"/>
      <c r="AP841" s="5"/>
      <c r="AQ841" s="31"/>
      <c r="AR841" s="31"/>
    </row>
    <row r="842" spans="1:44" x14ac:dyDescent="0.3">
      <c r="A842" s="4"/>
      <c r="B842" s="3"/>
      <c r="C842" s="3"/>
      <c r="D842" s="14"/>
      <c r="E842" s="14"/>
      <c r="F842" s="14"/>
      <c r="G842" s="14"/>
      <c r="H842" s="5"/>
      <c r="I842" s="15"/>
      <c r="J842" s="15"/>
      <c r="K842" s="3"/>
      <c r="L842" s="3"/>
      <c r="M842" s="3"/>
      <c r="N842" s="3"/>
      <c r="O842" s="17"/>
      <c r="P842" s="32"/>
      <c r="Q842" s="32"/>
      <c r="R842" s="5"/>
      <c r="S842" s="5"/>
      <c r="T842" s="16"/>
      <c r="U842" s="16"/>
      <c r="V842" s="32"/>
      <c r="W842" s="32"/>
      <c r="X842" s="16"/>
      <c r="Y842" s="32"/>
      <c r="Z842" s="32"/>
      <c r="AA842" s="5"/>
      <c r="AB842" s="5"/>
      <c r="AC842" s="16"/>
      <c r="AD842" s="16"/>
      <c r="AE842" s="32"/>
      <c r="AF842" s="32"/>
      <c r="AG842" s="16"/>
      <c r="AH842" s="16"/>
      <c r="AI842" s="16"/>
      <c r="AJ842" s="16"/>
      <c r="AK842" s="16"/>
      <c r="AL842" s="16"/>
      <c r="AM842" s="16"/>
      <c r="AN842" s="16"/>
      <c r="AO842" s="16"/>
      <c r="AP842" s="5"/>
      <c r="AQ842" s="31"/>
      <c r="AR842" s="31"/>
    </row>
    <row r="843" spans="1:44" x14ac:dyDescent="0.3">
      <c r="A843" s="4"/>
      <c r="B843" s="3"/>
      <c r="C843" s="3"/>
      <c r="D843" s="14"/>
      <c r="E843" s="14"/>
      <c r="F843" s="14"/>
      <c r="G843" s="14"/>
      <c r="H843" s="5"/>
      <c r="I843" s="15"/>
      <c r="J843" s="15"/>
      <c r="K843" s="3"/>
      <c r="L843" s="3"/>
      <c r="M843" s="3"/>
      <c r="N843" s="3"/>
      <c r="O843" s="17"/>
      <c r="P843" s="32"/>
      <c r="Q843" s="32"/>
      <c r="R843" s="5"/>
      <c r="S843" s="5"/>
      <c r="T843" s="16"/>
      <c r="U843" s="16"/>
      <c r="V843" s="32"/>
      <c r="W843" s="32"/>
      <c r="X843" s="16"/>
      <c r="Y843" s="32"/>
      <c r="Z843" s="32"/>
      <c r="AA843" s="5"/>
      <c r="AB843" s="5"/>
      <c r="AC843" s="16"/>
      <c r="AD843" s="16"/>
      <c r="AE843" s="32"/>
      <c r="AF843" s="32"/>
      <c r="AG843" s="16"/>
      <c r="AH843" s="16"/>
      <c r="AI843" s="16"/>
      <c r="AJ843" s="16"/>
      <c r="AK843" s="16"/>
      <c r="AL843" s="16"/>
      <c r="AM843" s="16"/>
      <c r="AN843" s="16"/>
      <c r="AO843" s="16"/>
      <c r="AP843" s="5"/>
      <c r="AQ843" s="31"/>
      <c r="AR843" s="31"/>
    </row>
    <row r="844" spans="1:44" x14ac:dyDescent="0.3">
      <c r="A844" s="4"/>
      <c r="B844" s="3"/>
      <c r="C844" s="3"/>
      <c r="D844" s="14"/>
      <c r="E844" s="14"/>
      <c r="F844" s="14"/>
      <c r="G844" s="14"/>
      <c r="H844" s="5"/>
      <c r="I844" s="15"/>
      <c r="J844" s="15"/>
      <c r="K844" s="3"/>
      <c r="L844" s="3"/>
      <c r="M844" s="3"/>
      <c r="N844" s="3"/>
      <c r="O844" s="17"/>
      <c r="P844" s="32"/>
      <c r="Q844" s="32"/>
      <c r="R844" s="5"/>
      <c r="S844" s="5"/>
      <c r="T844" s="16"/>
      <c r="U844" s="16"/>
      <c r="V844" s="32"/>
      <c r="W844" s="32"/>
      <c r="X844" s="16"/>
      <c r="Y844" s="32"/>
      <c r="Z844" s="32"/>
      <c r="AA844" s="5"/>
      <c r="AB844" s="5"/>
      <c r="AC844" s="16"/>
      <c r="AD844" s="16"/>
      <c r="AE844" s="32"/>
      <c r="AF844" s="32"/>
      <c r="AG844" s="16"/>
      <c r="AH844" s="16"/>
      <c r="AI844" s="16"/>
      <c r="AJ844" s="16"/>
      <c r="AK844" s="16"/>
      <c r="AL844" s="16"/>
      <c r="AM844" s="16"/>
      <c r="AN844" s="16"/>
      <c r="AO844" s="16"/>
      <c r="AP844" s="5"/>
      <c r="AQ844" s="31"/>
      <c r="AR844" s="31"/>
    </row>
    <row r="845" spans="1:44" x14ac:dyDescent="0.3">
      <c r="A845" s="4"/>
      <c r="B845" s="3"/>
      <c r="C845" s="3"/>
      <c r="D845" s="14"/>
      <c r="E845" s="14"/>
      <c r="F845" s="14"/>
      <c r="G845" s="14"/>
      <c r="H845" s="5"/>
      <c r="I845" s="15"/>
      <c r="J845" s="15"/>
      <c r="K845" s="3"/>
      <c r="L845" s="3"/>
      <c r="M845" s="3"/>
      <c r="N845" s="3"/>
      <c r="O845" s="17"/>
      <c r="P845" s="32"/>
      <c r="Q845" s="32"/>
      <c r="R845" s="5"/>
      <c r="S845" s="5"/>
      <c r="T845" s="16"/>
      <c r="U845" s="16"/>
      <c r="V845" s="32"/>
      <c r="W845" s="32"/>
      <c r="X845" s="16"/>
      <c r="Y845" s="32"/>
      <c r="Z845" s="32"/>
      <c r="AA845" s="5"/>
      <c r="AB845" s="5"/>
      <c r="AC845" s="16"/>
      <c r="AD845" s="16"/>
      <c r="AE845" s="32"/>
      <c r="AF845" s="32"/>
      <c r="AG845" s="16"/>
      <c r="AH845" s="16"/>
      <c r="AI845" s="16"/>
      <c r="AJ845" s="16"/>
      <c r="AK845" s="16"/>
      <c r="AL845" s="16"/>
      <c r="AM845" s="16"/>
      <c r="AN845" s="16"/>
      <c r="AO845" s="16"/>
      <c r="AP845" s="5"/>
      <c r="AQ845" s="31"/>
      <c r="AR845" s="31"/>
    </row>
    <row r="846" spans="1:44" x14ac:dyDescent="0.3">
      <c r="A846" s="4"/>
      <c r="B846" s="3"/>
      <c r="C846" s="3"/>
      <c r="D846" s="14"/>
      <c r="E846" s="14"/>
      <c r="F846" s="14"/>
      <c r="G846" s="14"/>
      <c r="H846" s="5"/>
      <c r="I846" s="15"/>
      <c r="J846" s="15"/>
      <c r="K846" s="3"/>
      <c r="L846" s="3"/>
      <c r="M846" s="3"/>
      <c r="N846" s="3"/>
      <c r="O846" s="17"/>
      <c r="P846" s="32"/>
      <c r="Q846" s="32"/>
      <c r="R846" s="5"/>
      <c r="S846" s="5"/>
      <c r="T846" s="16"/>
      <c r="U846" s="16"/>
      <c r="V846" s="32"/>
      <c r="W846" s="32"/>
      <c r="X846" s="16"/>
      <c r="Y846" s="32"/>
      <c r="Z846" s="32"/>
      <c r="AA846" s="5"/>
      <c r="AB846" s="5"/>
      <c r="AC846" s="16"/>
      <c r="AD846" s="16"/>
      <c r="AE846" s="32"/>
      <c r="AF846" s="32"/>
      <c r="AG846" s="16"/>
      <c r="AH846" s="16"/>
      <c r="AI846" s="16"/>
      <c r="AJ846" s="16"/>
      <c r="AK846" s="16"/>
      <c r="AL846" s="16"/>
      <c r="AM846" s="16"/>
      <c r="AN846" s="16"/>
      <c r="AO846" s="16"/>
      <c r="AP846" s="5"/>
      <c r="AQ846" s="31"/>
      <c r="AR846" s="31"/>
    </row>
    <row r="847" spans="1:44" x14ac:dyDescent="0.3">
      <c r="A847" s="4"/>
      <c r="B847" s="3"/>
      <c r="C847" s="3"/>
      <c r="D847" s="14"/>
      <c r="E847" s="14"/>
      <c r="F847" s="14"/>
      <c r="G847" s="14"/>
      <c r="H847" s="5"/>
      <c r="I847" s="15"/>
      <c r="J847" s="15"/>
      <c r="K847" s="3"/>
      <c r="L847" s="3"/>
      <c r="M847" s="3"/>
      <c r="N847" s="3"/>
      <c r="O847" s="17"/>
      <c r="P847" s="32"/>
      <c r="Q847" s="32"/>
      <c r="R847" s="5"/>
      <c r="S847" s="5"/>
      <c r="T847" s="16"/>
      <c r="U847" s="16"/>
      <c r="V847" s="32"/>
      <c r="W847" s="32"/>
      <c r="X847" s="16"/>
      <c r="Y847" s="32"/>
      <c r="Z847" s="32"/>
      <c r="AA847" s="5"/>
      <c r="AB847" s="5"/>
      <c r="AC847" s="16"/>
      <c r="AD847" s="16"/>
      <c r="AE847" s="32"/>
      <c r="AF847" s="32"/>
      <c r="AG847" s="16"/>
      <c r="AH847" s="16"/>
      <c r="AI847" s="16"/>
      <c r="AJ847" s="16"/>
      <c r="AK847" s="16"/>
      <c r="AL847" s="16"/>
      <c r="AM847" s="16"/>
      <c r="AN847" s="16"/>
      <c r="AO847" s="16"/>
      <c r="AP847" s="5"/>
      <c r="AQ847" s="31"/>
      <c r="AR847" s="31"/>
    </row>
    <row r="848" spans="1:44" x14ac:dyDescent="0.3">
      <c r="A848" s="4"/>
      <c r="B848" s="3"/>
      <c r="C848" s="3"/>
      <c r="D848" s="14"/>
      <c r="E848" s="14"/>
      <c r="F848" s="14"/>
      <c r="G848" s="14"/>
      <c r="H848" s="5"/>
      <c r="I848" s="15"/>
      <c r="J848" s="15"/>
      <c r="K848" s="3"/>
      <c r="L848" s="3"/>
      <c r="M848" s="3"/>
      <c r="N848" s="3"/>
      <c r="O848" s="17"/>
      <c r="P848" s="32"/>
      <c r="Q848" s="32"/>
      <c r="R848" s="5"/>
      <c r="S848" s="5"/>
      <c r="T848" s="16"/>
      <c r="U848" s="16"/>
      <c r="V848" s="32"/>
      <c r="W848" s="32"/>
      <c r="X848" s="16"/>
      <c r="Y848" s="32"/>
      <c r="Z848" s="32"/>
      <c r="AA848" s="5"/>
      <c r="AB848" s="5"/>
      <c r="AC848" s="16"/>
      <c r="AD848" s="16"/>
      <c r="AE848" s="32"/>
      <c r="AF848" s="32"/>
      <c r="AG848" s="16"/>
      <c r="AH848" s="16"/>
      <c r="AI848" s="16"/>
      <c r="AJ848" s="16"/>
      <c r="AK848" s="16"/>
      <c r="AL848" s="16"/>
      <c r="AM848" s="16"/>
      <c r="AN848" s="16"/>
      <c r="AO848" s="16"/>
      <c r="AP848" s="5"/>
      <c r="AQ848" s="31"/>
      <c r="AR848" s="31"/>
    </row>
    <row r="849" spans="1:44" x14ac:dyDescent="0.3">
      <c r="A849" s="4"/>
      <c r="B849" s="3"/>
      <c r="C849" s="3"/>
      <c r="D849" s="14"/>
      <c r="E849" s="14"/>
      <c r="F849" s="14"/>
      <c r="G849" s="14"/>
      <c r="H849" s="5"/>
      <c r="I849" s="15"/>
      <c r="J849" s="15"/>
      <c r="K849" s="3"/>
      <c r="L849" s="3"/>
      <c r="M849" s="3"/>
      <c r="N849" s="3"/>
      <c r="O849" s="17"/>
      <c r="P849" s="32"/>
      <c r="Q849" s="32"/>
      <c r="R849" s="5"/>
      <c r="S849" s="5"/>
      <c r="T849" s="16"/>
      <c r="U849" s="16"/>
      <c r="V849" s="32"/>
      <c r="W849" s="32"/>
      <c r="X849" s="16"/>
      <c r="Y849" s="32"/>
      <c r="Z849" s="32"/>
      <c r="AA849" s="5"/>
      <c r="AB849" s="5"/>
      <c r="AC849" s="16"/>
      <c r="AD849" s="16"/>
      <c r="AE849" s="32"/>
      <c r="AF849" s="32"/>
      <c r="AG849" s="16"/>
      <c r="AH849" s="16"/>
      <c r="AI849" s="16"/>
      <c r="AJ849" s="16"/>
      <c r="AK849" s="16"/>
      <c r="AL849" s="16"/>
      <c r="AM849" s="16"/>
      <c r="AN849" s="16"/>
      <c r="AO849" s="16"/>
      <c r="AP849" s="5"/>
      <c r="AQ849" s="31"/>
      <c r="AR849" s="31"/>
    </row>
    <row r="850" spans="1:44" x14ac:dyDescent="0.3">
      <c r="A850" s="4"/>
      <c r="B850" s="3"/>
      <c r="C850" s="3"/>
      <c r="D850" s="14"/>
      <c r="E850" s="14"/>
      <c r="F850" s="14"/>
      <c r="G850" s="14"/>
      <c r="H850" s="5"/>
      <c r="I850" s="15"/>
      <c r="J850" s="15"/>
      <c r="K850" s="3"/>
      <c r="L850" s="3"/>
      <c r="M850" s="3"/>
      <c r="N850" s="3"/>
      <c r="O850" s="17"/>
      <c r="P850" s="32"/>
      <c r="Q850" s="32"/>
      <c r="R850" s="5"/>
      <c r="S850" s="5"/>
      <c r="T850" s="16"/>
      <c r="U850" s="16"/>
      <c r="V850" s="32"/>
      <c r="W850" s="32"/>
      <c r="X850" s="16"/>
      <c r="Y850" s="32"/>
      <c r="Z850" s="32"/>
      <c r="AA850" s="5"/>
      <c r="AB850" s="5"/>
      <c r="AC850" s="16"/>
      <c r="AD850" s="16"/>
      <c r="AE850" s="32"/>
      <c r="AF850" s="32"/>
      <c r="AG850" s="16"/>
      <c r="AH850" s="16"/>
      <c r="AI850" s="16"/>
      <c r="AJ850" s="16"/>
      <c r="AK850" s="16"/>
      <c r="AL850" s="16"/>
      <c r="AM850" s="16"/>
      <c r="AN850" s="16"/>
      <c r="AO850" s="16"/>
      <c r="AP850" s="5"/>
      <c r="AQ850" s="31"/>
      <c r="AR850" s="31"/>
    </row>
    <row r="851" spans="1:44" x14ac:dyDescent="0.3">
      <c r="A851" s="4"/>
      <c r="B851" s="3"/>
      <c r="C851" s="3"/>
      <c r="D851" s="14"/>
      <c r="E851" s="14"/>
      <c r="F851" s="14"/>
      <c r="G851" s="14"/>
      <c r="H851" s="5"/>
      <c r="I851" s="15"/>
      <c r="J851" s="15"/>
      <c r="K851" s="3"/>
      <c r="L851" s="3"/>
      <c r="M851" s="3"/>
      <c r="N851" s="3"/>
      <c r="O851" s="17"/>
      <c r="P851" s="32"/>
      <c r="Q851" s="32"/>
      <c r="R851" s="5"/>
      <c r="S851" s="5"/>
      <c r="T851" s="16"/>
      <c r="U851" s="16"/>
      <c r="V851" s="32"/>
      <c r="W851" s="32"/>
      <c r="X851" s="16"/>
      <c r="Y851" s="32"/>
      <c r="Z851" s="32"/>
      <c r="AA851" s="5"/>
      <c r="AB851" s="5"/>
      <c r="AC851" s="16"/>
      <c r="AD851" s="16"/>
      <c r="AE851" s="32"/>
      <c r="AF851" s="32"/>
      <c r="AG851" s="16"/>
      <c r="AH851" s="16"/>
      <c r="AI851" s="16"/>
      <c r="AJ851" s="16"/>
      <c r="AK851" s="16"/>
      <c r="AL851" s="16"/>
      <c r="AM851" s="16"/>
      <c r="AN851" s="16"/>
      <c r="AO851" s="16"/>
      <c r="AP851" s="5"/>
      <c r="AQ851" s="31"/>
      <c r="AR851" s="31"/>
    </row>
    <row r="852" spans="1:44" x14ac:dyDescent="0.3">
      <c r="A852" s="4"/>
      <c r="B852" s="3"/>
      <c r="C852" s="3"/>
      <c r="D852" s="14"/>
      <c r="E852" s="14"/>
      <c r="F852" s="14"/>
      <c r="G852" s="14"/>
      <c r="H852" s="5"/>
      <c r="I852" s="15"/>
      <c r="J852" s="15"/>
      <c r="K852" s="3"/>
      <c r="L852" s="3"/>
      <c r="M852" s="3"/>
      <c r="N852" s="3"/>
      <c r="O852" s="17"/>
      <c r="P852" s="32"/>
      <c r="Q852" s="32"/>
      <c r="R852" s="5"/>
      <c r="S852" s="5"/>
      <c r="T852" s="16"/>
      <c r="U852" s="16"/>
      <c r="V852" s="32"/>
      <c r="W852" s="32"/>
      <c r="X852" s="16"/>
      <c r="Y852" s="32"/>
      <c r="Z852" s="32"/>
      <c r="AA852" s="5"/>
      <c r="AB852" s="5"/>
      <c r="AC852" s="16"/>
      <c r="AD852" s="16"/>
      <c r="AE852" s="32"/>
      <c r="AF852" s="32"/>
      <c r="AG852" s="16"/>
      <c r="AH852" s="16"/>
      <c r="AI852" s="16"/>
      <c r="AJ852" s="16"/>
      <c r="AK852" s="16"/>
      <c r="AL852" s="16"/>
      <c r="AM852" s="16"/>
      <c r="AN852" s="16"/>
      <c r="AO852" s="16"/>
      <c r="AP852" s="5"/>
      <c r="AQ852" s="31"/>
      <c r="AR852" s="31"/>
    </row>
    <row r="853" spans="1:44" x14ac:dyDescent="0.3">
      <c r="A853" s="4"/>
      <c r="B853" s="3"/>
      <c r="C853" s="3"/>
      <c r="D853" s="14"/>
      <c r="E853" s="14"/>
      <c r="F853" s="14"/>
      <c r="G853" s="14"/>
      <c r="H853" s="5"/>
      <c r="I853" s="15"/>
      <c r="J853" s="15"/>
      <c r="K853" s="3"/>
      <c r="L853" s="3"/>
      <c r="M853" s="3"/>
      <c r="N853" s="3"/>
      <c r="O853" s="17"/>
      <c r="P853" s="32"/>
      <c r="Q853" s="32"/>
      <c r="R853" s="5"/>
      <c r="S853" s="5"/>
      <c r="T853" s="16"/>
      <c r="U853" s="16"/>
      <c r="V853" s="32"/>
      <c r="W853" s="32"/>
      <c r="X853" s="16"/>
      <c r="Y853" s="32"/>
      <c r="Z853" s="32"/>
      <c r="AA853" s="5"/>
      <c r="AB853" s="5"/>
      <c r="AC853" s="16"/>
      <c r="AD853" s="16"/>
      <c r="AE853" s="32"/>
      <c r="AF853" s="32"/>
      <c r="AG853" s="16"/>
      <c r="AH853" s="16"/>
      <c r="AI853" s="16"/>
      <c r="AJ853" s="16"/>
      <c r="AK853" s="16"/>
      <c r="AL853" s="16"/>
      <c r="AM853" s="16"/>
      <c r="AN853" s="16"/>
      <c r="AO853" s="16"/>
      <c r="AP853" s="5"/>
      <c r="AQ853" s="31"/>
      <c r="AR853" s="31"/>
    </row>
    <row r="854" spans="1:44" x14ac:dyDescent="0.3">
      <c r="A854" s="4"/>
      <c r="B854" s="3"/>
      <c r="C854" s="3"/>
      <c r="D854" s="14"/>
      <c r="E854" s="14"/>
      <c r="F854" s="14"/>
      <c r="G854" s="14"/>
      <c r="H854" s="5"/>
      <c r="I854" s="15"/>
      <c r="J854" s="15"/>
      <c r="K854" s="3"/>
      <c r="L854" s="3"/>
      <c r="M854" s="3"/>
      <c r="N854" s="3"/>
      <c r="O854" s="17"/>
      <c r="P854" s="32"/>
      <c r="Q854" s="32"/>
      <c r="R854" s="5"/>
      <c r="S854" s="5"/>
      <c r="T854" s="16"/>
      <c r="U854" s="16"/>
      <c r="V854" s="32"/>
      <c r="W854" s="32"/>
      <c r="X854" s="16"/>
      <c r="Y854" s="32"/>
      <c r="Z854" s="32"/>
      <c r="AA854" s="5"/>
      <c r="AB854" s="5"/>
      <c r="AC854" s="16"/>
      <c r="AD854" s="16"/>
      <c r="AE854" s="32"/>
      <c r="AF854" s="32"/>
      <c r="AG854" s="16"/>
      <c r="AH854" s="16"/>
      <c r="AI854" s="16"/>
      <c r="AJ854" s="16"/>
      <c r="AK854" s="16"/>
      <c r="AL854" s="16"/>
      <c r="AM854" s="16"/>
      <c r="AN854" s="16"/>
      <c r="AO854" s="16"/>
      <c r="AP854" s="5"/>
      <c r="AQ854" s="31"/>
      <c r="AR854" s="31"/>
    </row>
    <row r="855" spans="1:44" x14ac:dyDescent="0.3">
      <c r="A855" s="4"/>
      <c r="B855" s="3"/>
      <c r="C855" s="3"/>
      <c r="D855" s="14"/>
      <c r="E855" s="14"/>
      <c r="F855" s="14"/>
      <c r="G855" s="14"/>
      <c r="H855" s="5"/>
      <c r="I855" s="15"/>
      <c r="J855" s="15"/>
      <c r="K855" s="3"/>
      <c r="L855" s="3"/>
      <c r="M855" s="3"/>
      <c r="N855" s="3"/>
      <c r="O855" s="17"/>
      <c r="P855" s="32"/>
      <c r="Q855" s="32"/>
      <c r="R855" s="5"/>
      <c r="S855" s="5"/>
      <c r="T855" s="16"/>
      <c r="U855" s="16"/>
      <c r="V855" s="32"/>
      <c r="W855" s="32"/>
      <c r="X855" s="16"/>
      <c r="Y855" s="32"/>
      <c r="Z855" s="32"/>
      <c r="AA855" s="5"/>
      <c r="AB855" s="5"/>
      <c r="AC855" s="16"/>
      <c r="AD855" s="16"/>
      <c r="AE855" s="32"/>
      <c r="AF855" s="32"/>
      <c r="AG855" s="16"/>
      <c r="AH855" s="16"/>
      <c r="AI855" s="16"/>
      <c r="AJ855" s="16"/>
      <c r="AK855" s="16"/>
      <c r="AL855" s="16"/>
      <c r="AM855" s="16"/>
      <c r="AN855" s="16"/>
      <c r="AO855" s="16"/>
      <c r="AP855" s="5"/>
      <c r="AQ855" s="31"/>
      <c r="AR855" s="31"/>
    </row>
    <row r="856" spans="1:44" x14ac:dyDescent="0.3">
      <c r="A856" s="4"/>
      <c r="B856" s="3"/>
      <c r="C856" s="3"/>
      <c r="D856" s="14"/>
      <c r="E856" s="14"/>
      <c r="F856" s="14"/>
      <c r="G856" s="14"/>
      <c r="H856" s="5"/>
      <c r="I856" s="15"/>
      <c r="J856" s="15"/>
      <c r="K856" s="3"/>
      <c r="L856" s="3"/>
      <c r="M856" s="3"/>
      <c r="N856" s="3"/>
      <c r="O856" s="17"/>
      <c r="P856" s="32"/>
      <c r="Q856" s="32"/>
      <c r="R856" s="5"/>
      <c r="S856" s="5"/>
      <c r="T856" s="16"/>
      <c r="U856" s="16"/>
      <c r="V856" s="32"/>
      <c r="W856" s="32"/>
      <c r="X856" s="16"/>
      <c r="Y856" s="32"/>
      <c r="Z856" s="32"/>
      <c r="AA856" s="5"/>
      <c r="AB856" s="5"/>
      <c r="AC856" s="16"/>
      <c r="AD856" s="16"/>
      <c r="AE856" s="32"/>
      <c r="AF856" s="32"/>
      <c r="AG856" s="16"/>
      <c r="AH856" s="16"/>
      <c r="AI856" s="16"/>
      <c r="AJ856" s="16"/>
      <c r="AK856" s="16"/>
      <c r="AL856" s="16"/>
      <c r="AM856" s="16"/>
      <c r="AN856" s="16"/>
      <c r="AO856" s="16"/>
      <c r="AP856" s="5"/>
      <c r="AQ856" s="31"/>
      <c r="AR856" s="31"/>
    </row>
    <row r="857" spans="1:44" x14ac:dyDescent="0.3">
      <c r="A857" s="4"/>
      <c r="B857" s="3"/>
      <c r="C857" s="3"/>
      <c r="D857" s="14"/>
      <c r="E857" s="14"/>
      <c r="F857" s="14"/>
      <c r="G857" s="14"/>
      <c r="H857" s="5"/>
      <c r="I857" s="15"/>
      <c r="J857" s="15"/>
      <c r="K857" s="3"/>
      <c r="L857" s="3"/>
      <c r="M857" s="3"/>
      <c r="N857" s="3"/>
      <c r="O857" s="17"/>
      <c r="P857" s="32"/>
      <c r="Q857" s="32"/>
      <c r="R857" s="5"/>
      <c r="S857" s="5"/>
      <c r="T857" s="16"/>
      <c r="U857" s="16"/>
      <c r="V857" s="32"/>
      <c r="W857" s="32"/>
      <c r="X857" s="16"/>
      <c r="Y857" s="32"/>
      <c r="Z857" s="32"/>
      <c r="AA857" s="5"/>
      <c r="AB857" s="5"/>
      <c r="AC857" s="16"/>
      <c r="AD857" s="16"/>
      <c r="AE857" s="32"/>
      <c r="AF857" s="32"/>
      <c r="AG857" s="16"/>
      <c r="AH857" s="16"/>
      <c r="AI857" s="16"/>
      <c r="AJ857" s="16"/>
      <c r="AK857" s="16"/>
      <c r="AL857" s="16"/>
      <c r="AM857" s="16"/>
      <c r="AN857" s="16"/>
      <c r="AO857" s="16"/>
      <c r="AP857" s="5"/>
      <c r="AQ857" s="31"/>
      <c r="AR857" s="31"/>
    </row>
    <row r="858" spans="1:44" x14ac:dyDescent="0.3">
      <c r="A858" s="4"/>
      <c r="B858" s="3"/>
      <c r="C858" s="3"/>
      <c r="D858" s="14"/>
      <c r="E858" s="14"/>
      <c r="F858" s="14"/>
      <c r="G858" s="14"/>
      <c r="H858" s="5"/>
      <c r="I858" s="15"/>
      <c r="J858" s="15"/>
      <c r="K858" s="3"/>
      <c r="L858" s="3"/>
      <c r="M858" s="3"/>
      <c r="N858" s="3"/>
      <c r="O858" s="17"/>
      <c r="P858" s="32"/>
      <c r="Q858" s="32"/>
      <c r="R858" s="5"/>
      <c r="S858" s="5"/>
      <c r="T858" s="16"/>
      <c r="U858" s="16"/>
      <c r="V858" s="32"/>
      <c r="W858" s="32"/>
      <c r="X858" s="16"/>
      <c r="Y858" s="32"/>
      <c r="Z858" s="32"/>
      <c r="AA858" s="5"/>
      <c r="AB858" s="5"/>
      <c r="AC858" s="16"/>
      <c r="AD858" s="16"/>
      <c r="AE858" s="32"/>
      <c r="AF858" s="32"/>
      <c r="AG858" s="16"/>
      <c r="AH858" s="16"/>
      <c r="AI858" s="16"/>
      <c r="AJ858" s="16"/>
      <c r="AK858" s="16"/>
      <c r="AL858" s="16"/>
      <c r="AM858" s="16"/>
      <c r="AN858" s="16"/>
      <c r="AO858" s="16"/>
      <c r="AP858" s="5"/>
      <c r="AQ858" s="31"/>
      <c r="AR858" s="31"/>
    </row>
    <row r="859" spans="1:44" x14ac:dyDescent="0.3">
      <c r="A859" s="4"/>
      <c r="B859" s="3"/>
      <c r="C859" s="3"/>
      <c r="D859" s="14"/>
      <c r="E859" s="14"/>
      <c r="F859" s="14"/>
      <c r="G859" s="14"/>
      <c r="H859" s="5"/>
      <c r="I859" s="15"/>
      <c r="J859" s="15"/>
      <c r="K859" s="3"/>
      <c r="L859" s="3"/>
      <c r="M859" s="3"/>
      <c r="N859" s="3"/>
      <c r="O859" s="17"/>
      <c r="P859" s="32"/>
      <c r="Q859" s="32"/>
      <c r="R859" s="5"/>
      <c r="S859" s="5"/>
      <c r="T859" s="16"/>
      <c r="U859" s="16"/>
      <c r="V859" s="32"/>
      <c r="W859" s="32"/>
      <c r="X859" s="16"/>
      <c r="Y859" s="32"/>
      <c r="Z859" s="32"/>
      <c r="AA859" s="5"/>
      <c r="AB859" s="5"/>
      <c r="AC859" s="16"/>
      <c r="AD859" s="16"/>
      <c r="AE859" s="32"/>
      <c r="AF859" s="32"/>
      <c r="AG859" s="16"/>
      <c r="AH859" s="16"/>
      <c r="AI859" s="16"/>
      <c r="AJ859" s="16"/>
      <c r="AK859" s="16"/>
      <c r="AL859" s="16"/>
      <c r="AM859" s="16"/>
      <c r="AN859" s="16"/>
      <c r="AO859" s="16"/>
      <c r="AP859" s="5"/>
      <c r="AQ859" s="31"/>
      <c r="AR859" s="31"/>
    </row>
    <row r="860" spans="1:44" x14ac:dyDescent="0.3">
      <c r="A860" s="4"/>
      <c r="B860" s="3"/>
      <c r="C860" s="3"/>
      <c r="D860" s="14"/>
      <c r="E860" s="14"/>
      <c r="F860" s="14"/>
      <c r="G860" s="14"/>
      <c r="H860" s="5"/>
      <c r="I860" s="15"/>
      <c r="J860" s="15"/>
      <c r="K860" s="3"/>
      <c r="L860" s="3"/>
      <c r="M860" s="3"/>
      <c r="N860" s="3"/>
      <c r="O860" s="17"/>
      <c r="P860" s="32"/>
      <c r="Q860" s="32"/>
      <c r="R860" s="5"/>
      <c r="S860" s="5"/>
      <c r="T860" s="16"/>
      <c r="U860" s="16"/>
      <c r="V860" s="32"/>
      <c r="W860" s="32"/>
      <c r="X860" s="16"/>
      <c r="Y860" s="32"/>
      <c r="Z860" s="32"/>
      <c r="AA860" s="5"/>
      <c r="AB860" s="5"/>
      <c r="AC860" s="16"/>
      <c r="AD860" s="16"/>
      <c r="AE860" s="32"/>
      <c r="AF860" s="32"/>
      <c r="AG860" s="16"/>
      <c r="AH860" s="16"/>
      <c r="AI860" s="16"/>
      <c r="AJ860" s="16"/>
      <c r="AK860" s="16"/>
      <c r="AL860" s="16"/>
      <c r="AM860" s="16"/>
      <c r="AN860" s="16"/>
      <c r="AO860" s="16"/>
      <c r="AP860" s="5"/>
      <c r="AQ860" s="31"/>
      <c r="AR860" s="31"/>
    </row>
    <row r="861" spans="1:44" x14ac:dyDescent="0.3">
      <c r="A861" s="4"/>
      <c r="B861" s="3"/>
      <c r="C861" s="3"/>
      <c r="D861" s="14"/>
      <c r="E861" s="14"/>
      <c r="F861" s="14"/>
      <c r="G861" s="14"/>
      <c r="H861" s="5"/>
      <c r="I861" s="15"/>
      <c r="J861" s="15"/>
      <c r="K861" s="3"/>
      <c r="L861" s="3"/>
      <c r="M861" s="3"/>
      <c r="N861" s="3"/>
      <c r="O861" s="17"/>
      <c r="P861" s="32"/>
      <c r="Q861" s="32"/>
      <c r="R861" s="5"/>
      <c r="S861" s="5"/>
      <c r="T861" s="16"/>
      <c r="U861" s="16"/>
      <c r="V861" s="32"/>
      <c r="W861" s="32"/>
      <c r="X861" s="16"/>
      <c r="Y861" s="32"/>
      <c r="Z861" s="32"/>
      <c r="AA861" s="5"/>
      <c r="AB861" s="5"/>
      <c r="AC861" s="16"/>
      <c r="AD861" s="16"/>
      <c r="AE861" s="32"/>
      <c r="AF861" s="32"/>
      <c r="AG861" s="16"/>
      <c r="AH861" s="16"/>
      <c r="AI861" s="16"/>
      <c r="AJ861" s="16"/>
      <c r="AK861" s="16"/>
      <c r="AL861" s="16"/>
      <c r="AM861" s="16"/>
      <c r="AN861" s="16"/>
      <c r="AO861" s="16"/>
      <c r="AP861" s="5"/>
      <c r="AQ861" s="31"/>
      <c r="AR861" s="31"/>
    </row>
    <row r="862" spans="1:44" x14ac:dyDescent="0.3">
      <c r="A862" s="4"/>
      <c r="B862" s="3"/>
      <c r="C862" s="3"/>
      <c r="D862" s="14"/>
      <c r="E862" s="14"/>
      <c r="F862" s="14"/>
      <c r="G862" s="14"/>
      <c r="H862" s="5"/>
      <c r="I862" s="15"/>
      <c r="J862" s="15"/>
      <c r="K862" s="3"/>
      <c r="L862" s="3"/>
      <c r="M862" s="3"/>
      <c r="N862" s="3"/>
      <c r="O862" s="17"/>
      <c r="P862" s="32"/>
      <c r="Q862" s="32"/>
      <c r="R862" s="5"/>
      <c r="S862" s="5"/>
      <c r="T862" s="16"/>
      <c r="U862" s="16"/>
      <c r="V862" s="32"/>
      <c r="W862" s="32"/>
      <c r="X862" s="16"/>
      <c r="Y862" s="32"/>
      <c r="Z862" s="32"/>
      <c r="AA862" s="5"/>
      <c r="AB862" s="5"/>
      <c r="AC862" s="16"/>
      <c r="AD862" s="16"/>
      <c r="AE862" s="32"/>
      <c r="AF862" s="32"/>
      <c r="AG862" s="16"/>
      <c r="AH862" s="16"/>
      <c r="AI862" s="16"/>
      <c r="AJ862" s="16"/>
      <c r="AK862" s="16"/>
      <c r="AL862" s="16"/>
      <c r="AM862" s="16"/>
      <c r="AN862" s="16"/>
      <c r="AO862" s="16"/>
      <c r="AP862" s="5"/>
      <c r="AQ862" s="31"/>
      <c r="AR862" s="31"/>
    </row>
    <row r="863" spans="1:44" x14ac:dyDescent="0.3">
      <c r="A863" s="4"/>
      <c r="B863" s="3"/>
      <c r="C863" s="3"/>
      <c r="D863" s="14"/>
      <c r="E863" s="14"/>
      <c r="F863" s="14"/>
      <c r="G863" s="14"/>
      <c r="H863" s="5"/>
      <c r="I863" s="15"/>
      <c r="J863" s="15"/>
      <c r="K863" s="3"/>
      <c r="L863" s="3"/>
      <c r="M863" s="3"/>
      <c r="N863" s="3"/>
      <c r="O863" s="17"/>
      <c r="P863" s="32"/>
      <c r="Q863" s="32"/>
      <c r="R863" s="5"/>
      <c r="S863" s="5"/>
      <c r="T863" s="16"/>
      <c r="U863" s="16"/>
      <c r="V863" s="32"/>
      <c r="W863" s="32"/>
      <c r="X863" s="16"/>
      <c r="Y863" s="32"/>
      <c r="Z863" s="32"/>
      <c r="AA863" s="5"/>
      <c r="AB863" s="5"/>
      <c r="AC863" s="16"/>
      <c r="AD863" s="16"/>
      <c r="AE863" s="32"/>
      <c r="AF863" s="32"/>
      <c r="AG863" s="16"/>
      <c r="AH863" s="16"/>
      <c r="AI863" s="16"/>
      <c r="AJ863" s="16"/>
      <c r="AK863" s="16"/>
      <c r="AL863" s="16"/>
      <c r="AM863" s="16"/>
      <c r="AN863" s="16"/>
      <c r="AO863" s="16"/>
      <c r="AP863" s="5"/>
      <c r="AQ863" s="31"/>
      <c r="AR863" s="31"/>
    </row>
    <row r="864" spans="1:44" x14ac:dyDescent="0.3">
      <c r="A864" s="4"/>
      <c r="B864" s="3"/>
      <c r="C864" s="3"/>
      <c r="D864" s="14"/>
      <c r="E864" s="14"/>
      <c r="F864" s="14"/>
      <c r="G864" s="14"/>
      <c r="H864" s="5"/>
      <c r="I864" s="15"/>
      <c r="J864" s="15"/>
      <c r="K864" s="3"/>
      <c r="L864" s="3"/>
      <c r="M864" s="3"/>
      <c r="N864" s="3"/>
      <c r="O864" s="17"/>
      <c r="P864" s="32"/>
      <c r="Q864" s="32"/>
      <c r="R864" s="5"/>
      <c r="S864" s="5"/>
      <c r="T864" s="16"/>
      <c r="U864" s="16"/>
      <c r="V864" s="32"/>
      <c r="W864" s="32"/>
      <c r="X864" s="16"/>
      <c r="Y864" s="32"/>
      <c r="Z864" s="32"/>
      <c r="AA864" s="5"/>
      <c r="AB864" s="5"/>
      <c r="AC864" s="16"/>
      <c r="AD864" s="16"/>
      <c r="AE864" s="32"/>
      <c r="AF864" s="32"/>
      <c r="AG864" s="16"/>
      <c r="AH864" s="16"/>
      <c r="AI864" s="16"/>
      <c r="AJ864" s="16"/>
      <c r="AK864" s="16"/>
      <c r="AL864" s="16"/>
      <c r="AM864" s="16"/>
      <c r="AN864" s="16"/>
      <c r="AO864" s="16"/>
      <c r="AP864" s="5"/>
      <c r="AQ864" s="31"/>
      <c r="AR864" s="31"/>
    </row>
    <row r="865" spans="1:44" x14ac:dyDescent="0.3">
      <c r="A865" s="4"/>
      <c r="B865" s="3"/>
      <c r="C865" s="3"/>
      <c r="D865" s="14"/>
      <c r="E865" s="14"/>
      <c r="F865" s="14"/>
      <c r="G865" s="14"/>
      <c r="H865" s="5"/>
      <c r="I865" s="15"/>
      <c r="J865" s="15"/>
      <c r="K865" s="3"/>
      <c r="L865" s="3"/>
      <c r="M865" s="3"/>
      <c r="N865" s="3"/>
      <c r="O865" s="17"/>
      <c r="P865" s="32"/>
      <c r="Q865" s="32"/>
      <c r="R865" s="5"/>
      <c r="S865" s="5"/>
      <c r="T865" s="16"/>
      <c r="U865" s="16"/>
      <c r="V865" s="32"/>
      <c r="W865" s="32"/>
      <c r="X865" s="16"/>
      <c r="Y865" s="32"/>
      <c r="Z865" s="32"/>
      <c r="AA865" s="5"/>
      <c r="AB865" s="5"/>
      <c r="AC865" s="16"/>
      <c r="AD865" s="16"/>
      <c r="AE865" s="32"/>
      <c r="AF865" s="32"/>
      <c r="AG865" s="16"/>
      <c r="AH865" s="16"/>
      <c r="AI865" s="16"/>
      <c r="AJ865" s="16"/>
      <c r="AK865" s="16"/>
      <c r="AL865" s="16"/>
      <c r="AM865" s="16"/>
      <c r="AN865" s="16"/>
      <c r="AO865" s="16"/>
      <c r="AP865" s="5"/>
      <c r="AQ865" s="31"/>
      <c r="AR865" s="31"/>
    </row>
    <row r="866" spans="1:44" x14ac:dyDescent="0.3">
      <c r="A866" s="4"/>
      <c r="B866" s="3"/>
      <c r="C866" s="3"/>
      <c r="D866" s="14"/>
      <c r="E866" s="14"/>
      <c r="F866" s="14"/>
      <c r="G866" s="14"/>
      <c r="H866" s="5"/>
      <c r="I866" s="15"/>
      <c r="J866" s="15"/>
      <c r="K866" s="3"/>
      <c r="L866" s="3"/>
      <c r="M866" s="3"/>
      <c r="N866" s="3"/>
      <c r="O866" s="17"/>
      <c r="P866" s="32"/>
      <c r="Q866" s="32"/>
      <c r="R866" s="5"/>
      <c r="S866" s="5"/>
      <c r="T866" s="16"/>
      <c r="U866" s="16"/>
      <c r="V866" s="32"/>
      <c r="W866" s="32"/>
      <c r="X866" s="16"/>
      <c r="Y866" s="32"/>
      <c r="Z866" s="32"/>
      <c r="AA866" s="5"/>
      <c r="AB866" s="5"/>
      <c r="AC866" s="16"/>
      <c r="AD866" s="16"/>
      <c r="AE866" s="32"/>
      <c r="AF866" s="32"/>
      <c r="AG866" s="16"/>
      <c r="AH866" s="16"/>
      <c r="AI866" s="16"/>
      <c r="AJ866" s="16"/>
      <c r="AK866" s="16"/>
      <c r="AL866" s="16"/>
      <c r="AM866" s="16"/>
      <c r="AN866" s="16"/>
      <c r="AO866" s="16"/>
      <c r="AP866" s="5"/>
      <c r="AQ866" s="31"/>
      <c r="AR866" s="31"/>
    </row>
    <row r="867" spans="1:44" x14ac:dyDescent="0.3">
      <c r="A867" s="4"/>
      <c r="B867" s="3"/>
      <c r="C867" s="3"/>
      <c r="D867" s="14"/>
      <c r="E867" s="14"/>
      <c r="F867" s="14"/>
      <c r="G867" s="14"/>
      <c r="H867" s="5"/>
      <c r="I867" s="15"/>
      <c r="J867" s="15"/>
      <c r="K867" s="3"/>
      <c r="L867" s="3"/>
      <c r="M867" s="3"/>
      <c r="N867" s="3"/>
      <c r="O867" s="17"/>
      <c r="P867" s="32"/>
      <c r="Q867" s="32"/>
      <c r="R867" s="5"/>
      <c r="S867" s="5"/>
      <c r="T867" s="16"/>
      <c r="U867" s="16"/>
      <c r="V867" s="32"/>
      <c r="W867" s="32"/>
      <c r="X867" s="16"/>
      <c r="Y867" s="32"/>
      <c r="Z867" s="32"/>
      <c r="AA867" s="5"/>
      <c r="AB867" s="5"/>
      <c r="AC867" s="16"/>
      <c r="AD867" s="16"/>
      <c r="AE867" s="32"/>
      <c r="AF867" s="32"/>
      <c r="AG867" s="16"/>
      <c r="AH867" s="16"/>
      <c r="AI867" s="16"/>
      <c r="AJ867" s="16"/>
      <c r="AK867" s="16"/>
      <c r="AL867" s="16"/>
      <c r="AM867" s="16"/>
      <c r="AN867" s="16"/>
      <c r="AO867" s="16"/>
      <c r="AP867" s="5"/>
      <c r="AQ867" s="31"/>
      <c r="AR867" s="31"/>
    </row>
    <row r="868" spans="1:44" x14ac:dyDescent="0.3">
      <c r="A868" s="4"/>
      <c r="B868" s="3"/>
      <c r="C868" s="3"/>
      <c r="D868" s="14"/>
      <c r="E868" s="14"/>
      <c r="F868" s="14"/>
      <c r="G868" s="14"/>
      <c r="H868" s="5"/>
      <c r="I868" s="15"/>
      <c r="J868" s="15"/>
      <c r="K868" s="3"/>
      <c r="L868" s="3"/>
      <c r="M868" s="3"/>
      <c r="N868" s="3"/>
      <c r="O868" s="17"/>
      <c r="P868" s="32"/>
      <c r="Q868" s="32"/>
      <c r="R868" s="5"/>
      <c r="S868" s="5"/>
      <c r="T868" s="16"/>
      <c r="U868" s="16"/>
      <c r="V868" s="32"/>
      <c r="W868" s="32"/>
      <c r="X868" s="16"/>
      <c r="Y868" s="32"/>
      <c r="Z868" s="32"/>
      <c r="AA868" s="5"/>
      <c r="AB868" s="5"/>
      <c r="AC868" s="16"/>
      <c r="AD868" s="16"/>
      <c r="AE868" s="32"/>
      <c r="AF868" s="32"/>
      <c r="AG868" s="16"/>
      <c r="AH868" s="16"/>
      <c r="AI868" s="16"/>
      <c r="AJ868" s="16"/>
      <c r="AK868" s="16"/>
      <c r="AL868" s="16"/>
      <c r="AM868" s="16"/>
      <c r="AN868" s="16"/>
      <c r="AO868" s="16"/>
      <c r="AP868" s="5"/>
      <c r="AQ868" s="31"/>
      <c r="AR868" s="31"/>
    </row>
    <row r="869" spans="1:44" x14ac:dyDescent="0.3">
      <c r="A869" s="4"/>
      <c r="B869" s="3"/>
      <c r="C869" s="3"/>
      <c r="D869" s="14"/>
      <c r="E869" s="14"/>
      <c r="F869" s="14"/>
      <c r="G869" s="14"/>
      <c r="H869" s="5"/>
      <c r="I869" s="15"/>
      <c r="J869" s="15"/>
      <c r="K869" s="3"/>
      <c r="L869" s="3"/>
      <c r="M869" s="3"/>
      <c r="N869" s="3"/>
      <c r="O869" s="17"/>
      <c r="P869" s="32"/>
      <c r="Q869" s="32"/>
      <c r="R869" s="5"/>
      <c r="S869" s="5"/>
      <c r="T869" s="16"/>
      <c r="U869" s="16"/>
      <c r="V869" s="32"/>
      <c r="W869" s="32"/>
      <c r="X869" s="16"/>
      <c r="Y869" s="32"/>
      <c r="Z869" s="32"/>
      <c r="AA869" s="5"/>
      <c r="AB869" s="5"/>
      <c r="AC869" s="16"/>
      <c r="AD869" s="16"/>
      <c r="AE869" s="32"/>
      <c r="AF869" s="32"/>
      <c r="AG869" s="16"/>
      <c r="AH869" s="16"/>
      <c r="AI869" s="16"/>
      <c r="AJ869" s="16"/>
      <c r="AK869" s="16"/>
      <c r="AL869" s="16"/>
      <c r="AM869" s="16"/>
      <c r="AN869" s="16"/>
      <c r="AO869" s="16"/>
      <c r="AP869" s="5"/>
      <c r="AQ869" s="31"/>
      <c r="AR869" s="31"/>
    </row>
    <row r="870" spans="1:44" x14ac:dyDescent="0.3">
      <c r="A870" s="4"/>
      <c r="B870" s="3"/>
      <c r="C870" s="3"/>
      <c r="D870" s="14"/>
      <c r="E870" s="14"/>
      <c r="F870" s="14"/>
      <c r="G870" s="14"/>
      <c r="H870" s="5"/>
      <c r="I870" s="15"/>
      <c r="J870" s="15"/>
      <c r="K870" s="3"/>
      <c r="L870" s="3"/>
      <c r="M870" s="3"/>
      <c r="N870" s="3"/>
      <c r="O870" s="17"/>
      <c r="P870" s="32"/>
      <c r="Q870" s="32"/>
      <c r="R870" s="5"/>
      <c r="S870" s="5"/>
      <c r="T870" s="16"/>
      <c r="U870" s="16"/>
      <c r="V870" s="32"/>
      <c r="W870" s="32"/>
      <c r="X870" s="16"/>
      <c r="Y870" s="32"/>
      <c r="Z870" s="32"/>
      <c r="AA870" s="5"/>
      <c r="AB870" s="5"/>
      <c r="AC870" s="16"/>
      <c r="AD870" s="16"/>
      <c r="AE870" s="32"/>
      <c r="AF870" s="32"/>
      <c r="AG870" s="16"/>
      <c r="AH870" s="16"/>
      <c r="AI870" s="16"/>
      <c r="AJ870" s="16"/>
      <c r="AK870" s="16"/>
      <c r="AL870" s="16"/>
      <c r="AM870" s="16"/>
      <c r="AN870" s="16"/>
      <c r="AO870" s="16"/>
      <c r="AP870" s="5"/>
      <c r="AQ870" s="31"/>
      <c r="AR870" s="31"/>
    </row>
    <row r="871" spans="1:44" x14ac:dyDescent="0.3">
      <c r="A871" s="4"/>
      <c r="B871" s="3"/>
      <c r="C871" s="3"/>
      <c r="D871" s="14"/>
      <c r="E871" s="14"/>
      <c r="F871" s="14"/>
      <c r="G871" s="14"/>
      <c r="H871" s="5"/>
      <c r="I871" s="15"/>
      <c r="J871" s="15"/>
      <c r="K871" s="3"/>
      <c r="L871" s="3"/>
      <c r="M871" s="3"/>
      <c r="N871" s="3"/>
      <c r="O871" s="17"/>
      <c r="P871" s="32"/>
      <c r="Q871" s="32"/>
      <c r="R871" s="5"/>
      <c r="S871" s="5"/>
      <c r="T871" s="16"/>
      <c r="U871" s="16"/>
      <c r="V871" s="32"/>
      <c r="W871" s="32"/>
      <c r="X871" s="16"/>
      <c r="Y871" s="32"/>
      <c r="Z871" s="32"/>
      <c r="AA871" s="5"/>
      <c r="AB871" s="5"/>
      <c r="AC871" s="16"/>
      <c r="AD871" s="16"/>
      <c r="AE871" s="32"/>
      <c r="AF871" s="32"/>
      <c r="AG871" s="16"/>
      <c r="AH871" s="16"/>
      <c r="AI871" s="16"/>
      <c r="AJ871" s="16"/>
      <c r="AK871" s="16"/>
      <c r="AL871" s="16"/>
      <c r="AM871" s="16"/>
      <c r="AN871" s="16"/>
      <c r="AO871" s="16"/>
      <c r="AP871" s="5"/>
      <c r="AQ871" s="31"/>
      <c r="AR871" s="31"/>
    </row>
    <row r="872" spans="1:44" x14ac:dyDescent="0.3">
      <c r="A872" s="4"/>
      <c r="B872" s="3"/>
      <c r="C872" s="3"/>
      <c r="D872" s="14"/>
      <c r="E872" s="14"/>
      <c r="F872" s="14"/>
      <c r="G872" s="14"/>
      <c r="H872" s="5"/>
      <c r="I872" s="15"/>
      <c r="J872" s="15"/>
      <c r="K872" s="3"/>
      <c r="L872" s="3"/>
      <c r="M872" s="3"/>
      <c r="N872" s="3"/>
      <c r="O872" s="17"/>
      <c r="P872" s="32"/>
      <c r="Q872" s="32"/>
      <c r="R872" s="5"/>
      <c r="S872" s="5"/>
      <c r="T872" s="16"/>
      <c r="U872" s="16"/>
      <c r="V872" s="32"/>
      <c r="W872" s="32"/>
      <c r="X872" s="16"/>
      <c r="Y872" s="32"/>
      <c r="Z872" s="32"/>
      <c r="AA872" s="5"/>
      <c r="AB872" s="5"/>
      <c r="AC872" s="16"/>
      <c r="AD872" s="16"/>
      <c r="AE872" s="32"/>
      <c r="AF872" s="32"/>
      <c r="AG872" s="16"/>
      <c r="AH872" s="16"/>
      <c r="AI872" s="16"/>
      <c r="AJ872" s="16"/>
      <c r="AK872" s="16"/>
      <c r="AL872" s="16"/>
      <c r="AM872" s="16"/>
      <c r="AN872" s="16"/>
      <c r="AO872" s="16"/>
      <c r="AP872" s="5"/>
      <c r="AQ872" s="31"/>
      <c r="AR872" s="31"/>
    </row>
    <row r="873" spans="1:44" x14ac:dyDescent="0.3">
      <c r="A873" s="4"/>
      <c r="B873" s="3"/>
      <c r="C873" s="3"/>
      <c r="D873" s="14"/>
      <c r="E873" s="14"/>
      <c r="F873" s="14"/>
      <c r="G873" s="14"/>
      <c r="H873" s="5"/>
      <c r="I873" s="15"/>
      <c r="J873" s="15"/>
      <c r="K873" s="3"/>
      <c r="L873" s="3"/>
      <c r="M873" s="3"/>
      <c r="N873" s="3"/>
      <c r="O873" s="17"/>
      <c r="P873" s="32"/>
      <c r="Q873" s="32"/>
      <c r="R873" s="5"/>
      <c r="S873" s="5"/>
      <c r="T873" s="16"/>
      <c r="U873" s="16"/>
      <c r="V873" s="32"/>
      <c r="W873" s="32"/>
      <c r="X873" s="16"/>
      <c r="Y873" s="32"/>
      <c r="Z873" s="32"/>
      <c r="AA873" s="5"/>
      <c r="AB873" s="5"/>
      <c r="AC873" s="16"/>
      <c r="AD873" s="16"/>
      <c r="AE873" s="32"/>
      <c r="AF873" s="32"/>
      <c r="AG873" s="16"/>
      <c r="AH873" s="16"/>
      <c r="AI873" s="16"/>
      <c r="AJ873" s="16"/>
      <c r="AK873" s="16"/>
      <c r="AL873" s="16"/>
      <c r="AM873" s="16"/>
      <c r="AN873" s="16"/>
      <c r="AO873" s="16"/>
      <c r="AP873" s="5"/>
      <c r="AQ873" s="31"/>
      <c r="AR873" s="31"/>
    </row>
    <row r="874" spans="1:44" x14ac:dyDescent="0.3">
      <c r="A874" s="4"/>
      <c r="B874" s="3"/>
      <c r="C874" s="3"/>
      <c r="D874" s="14"/>
      <c r="E874" s="14"/>
      <c r="F874" s="14"/>
      <c r="G874" s="14"/>
      <c r="H874" s="5"/>
      <c r="I874" s="15"/>
      <c r="J874" s="15"/>
      <c r="K874" s="3"/>
      <c r="L874" s="3"/>
      <c r="M874" s="3"/>
      <c r="N874" s="3"/>
      <c r="O874" s="17"/>
      <c r="P874" s="32"/>
      <c r="Q874" s="32"/>
      <c r="R874" s="5"/>
      <c r="S874" s="5"/>
      <c r="T874" s="16"/>
      <c r="U874" s="16"/>
      <c r="V874" s="32"/>
      <c r="W874" s="32"/>
      <c r="X874" s="16"/>
      <c r="Y874" s="32"/>
      <c r="Z874" s="32"/>
      <c r="AA874" s="5"/>
      <c r="AB874" s="5"/>
      <c r="AC874" s="16"/>
      <c r="AD874" s="16"/>
      <c r="AE874" s="32"/>
      <c r="AF874" s="32"/>
      <c r="AG874" s="16"/>
      <c r="AH874" s="16"/>
      <c r="AI874" s="16"/>
      <c r="AJ874" s="16"/>
      <c r="AK874" s="16"/>
      <c r="AL874" s="16"/>
      <c r="AM874" s="16"/>
      <c r="AN874" s="16"/>
      <c r="AO874" s="16"/>
      <c r="AP874" s="5"/>
      <c r="AQ874" s="31"/>
      <c r="AR874" s="31"/>
    </row>
    <row r="875" spans="1:44" x14ac:dyDescent="0.3">
      <c r="A875" s="4"/>
      <c r="B875" s="3"/>
      <c r="C875" s="3"/>
      <c r="D875" s="14"/>
      <c r="E875" s="14"/>
      <c r="F875" s="14"/>
      <c r="G875" s="14"/>
      <c r="H875" s="5"/>
      <c r="I875" s="15"/>
      <c r="J875" s="15"/>
      <c r="K875" s="3"/>
      <c r="L875" s="3"/>
      <c r="M875" s="3"/>
      <c r="N875" s="3"/>
      <c r="O875" s="17"/>
      <c r="P875" s="32"/>
      <c r="Q875" s="32"/>
      <c r="R875" s="5"/>
      <c r="S875" s="5"/>
      <c r="T875" s="16"/>
      <c r="U875" s="16"/>
      <c r="V875" s="32"/>
      <c r="W875" s="32"/>
      <c r="X875" s="16"/>
      <c r="Y875" s="32"/>
      <c r="Z875" s="32"/>
      <c r="AA875" s="5"/>
      <c r="AB875" s="5"/>
      <c r="AC875" s="16"/>
      <c r="AD875" s="16"/>
      <c r="AE875" s="32"/>
      <c r="AF875" s="32"/>
      <c r="AG875" s="16"/>
      <c r="AH875" s="16"/>
      <c r="AI875" s="16"/>
      <c r="AJ875" s="16"/>
      <c r="AK875" s="16"/>
      <c r="AL875" s="16"/>
      <c r="AM875" s="16"/>
      <c r="AN875" s="16"/>
      <c r="AO875" s="16"/>
      <c r="AP875" s="5"/>
      <c r="AQ875" s="31"/>
      <c r="AR875" s="31"/>
    </row>
    <row r="876" spans="1:44" x14ac:dyDescent="0.3">
      <c r="A876" s="4"/>
      <c r="B876" s="3"/>
      <c r="C876" s="3"/>
      <c r="D876" s="14"/>
      <c r="E876" s="14"/>
      <c r="F876" s="14"/>
      <c r="G876" s="14"/>
      <c r="H876" s="5"/>
      <c r="I876" s="15"/>
      <c r="J876" s="15"/>
      <c r="K876" s="3"/>
      <c r="L876" s="3"/>
      <c r="M876" s="3"/>
      <c r="N876" s="3"/>
      <c r="O876" s="17"/>
      <c r="P876" s="32"/>
      <c r="Q876" s="32"/>
      <c r="R876" s="5"/>
      <c r="S876" s="5"/>
      <c r="T876" s="16"/>
      <c r="U876" s="16"/>
      <c r="V876" s="32"/>
      <c r="W876" s="32"/>
      <c r="X876" s="16"/>
      <c r="Y876" s="32"/>
      <c r="Z876" s="32"/>
      <c r="AA876" s="5"/>
      <c r="AB876" s="5"/>
      <c r="AC876" s="16"/>
      <c r="AD876" s="16"/>
      <c r="AE876" s="32"/>
      <c r="AF876" s="32"/>
      <c r="AG876" s="16"/>
      <c r="AH876" s="16"/>
      <c r="AI876" s="16"/>
      <c r="AJ876" s="16"/>
      <c r="AK876" s="16"/>
      <c r="AL876" s="16"/>
      <c r="AM876" s="16"/>
      <c r="AN876" s="16"/>
      <c r="AO876" s="16"/>
      <c r="AP876" s="5"/>
      <c r="AQ876" s="31"/>
      <c r="AR876" s="31"/>
    </row>
    <row r="877" spans="1:44" x14ac:dyDescent="0.3">
      <c r="A877" s="4"/>
      <c r="B877" s="3"/>
      <c r="C877" s="3"/>
      <c r="D877" s="14"/>
      <c r="E877" s="14"/>
      <c r="F877" s="14"/>
      <c r="G877" s="14"/>
      <c r="H877" s="5"/>
      <c r="I877" s="15"/>
      <c r="J877" s="15"/>
      <c r="K877" s="3"/>
      <c r="L877" s="3"/>
      <c r="M877" s="3"/>
      <c r="N877" s="3"/>
      <c r="O877" s="17"/>
      <c r="P877" s="32"/>
      <c r="Q877" s="32"/>
      <c r="R877" s="5"/>
      <c r="S877" s="5"/>
      <c r="T877" s="16"/>
      <c r="U877" s="16"/>
      <c r="V877" s="32"/>
      <c r="W877" s="32"/>
      <c r="X877" s="16"/>
      <c r="Y877" s="32"/>
      <c r="Z877" s="32"/>
      <c r="AA877" s="5"/>
      <c r="AB877" s="5"/>
      <c r="AC877" s="16"/>
      <c r="AD877" s="16"/>
      <c r="AE877" s="32"/>
      <c r="AF877" s="32"/>
      <c r="AG877" s="16"/>
      <c r="AH877" s="16"/>
      <c r="AI877" s="16"/>
      <c r="AJ877" s="16"/>
      <c r="AK877" s="16"/>
      <c r="AL877" s="16"/>
      <c r="AM877" s="16"/>
      <c r="AN877" s="16"/>
      <c r="AO877" s="16"/>
      <c r="AP877" s="5"/>
      <c r="AQ877" s="31"/>
      <c r="AR877" s="31"/>
    </row>
    <row r="878" spans="1:44" x14ac:dyDescent="0.3">
      <c r="A878" s="4"/>
      <c r="B878" s="3"/>
      <c r="C878" s="3"/>
      <c r="D878" s="14"/>
      <c r="E878" s="14"/>
      <c r="F878" s="14"/>
      <c r="G878" s="14"/>
      <c r="H878" s="5"/>
      <c r="I878" s="15"/>
      <c r="J878" s="15"/>
      <c r="K878" s="3"/>
      <c r="L878" s="3"/>
      <c r="M878" s="3"/>
      <c r="N878" s="3"/>
      <c r="O878" s="17"/>
      <c r="P878" s="32"/>
      <c r="Q878" s="32"/>
      <c r="R878" s="5"/>
      <c r="S878" s="5"/>
      <c r="T878" s="16"/>
      <c r="U878" s="16"/>
      <c r="V878" s="32"/>
      <c r="W878" s="32"/>
      <c r="X878" s="16"/>
      <c r="Y878" s="32"/>
      <c r="Z878" s="32"/>
      <c r="AA878" s="5"/>
      <c r="AB878" s="5"/>
      <c r="AC878" s="16"/>
      <c r="AD878" s="16"/>
      <c r="AE878" s="32"/>
      <c r="AF878" s="32"/>
      <c r="AG878" s="16"/>
      <c r="AH878" s="16"/>
      <c r="AI878" s="16"/>
      <c r="AJ878" s="16"/>
      <c r="AK878" s="16"/>
      <c r="AL878" s="16"/>
      <c r="AM878" s="16"/>
      <c r="AN878" s="16"/>
      <c r="AO878" s="16"/>
      <c r="AP878" s="5"/>
      <c r="AQ878" s="31"/>
      <c r="AR878" s="31"/>
    </row>
    <row r="879" spans="1:44" x14ac:dyDescent="0.3">
      <c r="A879" s="4"/>
      <c r="B879" s="3"/>
      <c r="C879" s="3"/>
      <c r="D879" s="14"/>
      <c r="E879" s="14"/>
      <c r="F879" s="14"/>
      <c r="G879" s="14"/>
      <c r="H879" s="5"/>
      <c r="I879" s="15"/>
      <c r="J879" s="15"/>
      <c r="K879" s="3"/>
      <c r="L879" s="3"/>
      <c r="M879" s="3"/>
      <c r="N879" s="3"/>
      <c r="O879" s="17"/>
      <c r="P879" s="32"/>
      <c r="Q879" s="32"/>
      <c r="R879" s="5"/>
      <c r="S879" s="5"/>
      <c r="T879" s="16"/>
      <c r="U879" s="16"/>
      <c r="V879" s="32"/>
      <c r="W879" s="32"/>
      <c r="X879" s="16"/>
      <c r="Y879" s="32"/>
      <c r="Z879" s="32"/>
      <c r="AA879" s="5"/>
      <c r="AB879" s="5"/>
      <c r="AC879" s="16"/>
      <c r="AD879" s="16"/>
      <c r="AE879" s="32"/>
      <c r="AF879" s="32"/>
      <c r="AG879" s="16"/>
      <c r="AH879" s="16"/>
      <c r="AI879" s="16"/>
      <c r="AJ879" s="16"/>
      <c r="AK879" s="16"/>
      <c r="AL879" s="16"/>
      <c r="AM879" s="16"/>
      <c r="AN879" s="16"/>
      <c r="AO879" s="16"/>
      <c r="AP879" s="5"/>
      <c r="AQ879" s="31"/>
      <c r="AR879" s="31"/>
    </row>
    <row r="880" spans="1:44" x14ac:dyDescent="0.3">
      <c r="A880" s="4"/>
      <c r="B880" s="3"/>
      <c r="C880" s="3"/>
      <c r="D880" s="14"/>
      <c r="E880" s="14"/>
      <c r="F880" s="14"/>
      <c r="G880" s="14"/>
      <c r="H880" s="5"/>
      <c r="I880" s="15"/>
      <c r="J880" s="15"/>
      <c r="K880" s="3"/>
      <c r="L880" s="3"/>
      <c r="M880" s="3"/>
      <c r="N880" s="3"/>
      <c r="O880" s="17"/>
      <c r="P880" s="32"/>
      <c r="Q880" s="32"/>
      <c r="R880" s="5"/>
      <c r="S880" s="5"/>
      <c r="T880" s="16"/>
      <c r="U880" s="16"/>
      <c r="V880" s="32"/>
      <c r="W880" s="32"/>
      <c r="X880" s="16"/>
      <c r="Y880" s="32"/>
      <c r="Z880" s="32"/>
      <c r="AA880" s="5"/>
      <c r="AB880" s="5"/>
      <c r="AC880" s="16"/>
      <c r="AD880" s="16"/>
      <c r="AE880" s="32"/>
      <c r="AF880" s="32"/>
      <c r="AG880" s="16"/>
      <c r="AH880" s="16"/>
      <c r="AI880" s="16"/>
      <c r="AJ880" s="16"/>
      <c r="AK880" s="16"/>
      <c r="AL880" s="16"/>
      <c r="AM880" s="16"/>
      <c r="AN880" s="16"/>
      <c r="AO880" s="16"/>
      <c r="AP880" s="5"/>
      <c r="AQ880" s="31"/>
      <c r="AR880" s="31"/>
    </row>
    <row r="881" spans="1:44" x14ac:dyDescent="0.3">
      <c r="A881" s="4"/>
      <c r="B881" s="3"/>
      <c r="C881" s="3"/>
      <c r="D881" s="14"/>
      <c r="E881" s="14"/>
      <c r="F881" s="14"/>
      <c r="G881" s="14"/>
      <c r="H881" s="5"/>
      <c r="I881" s="15"/>
      <c r="J881" s="15"/>
      <c r="K881" s="3"/>
      <c r="L881" s="3"/>
      <c r="M881" s="3"/>
      <c r="N881" s="3"/>
      <c r="O881" s="17"/>
      <c r="P881" s="32"/>
      <c r="Q881" s="32"/>
      <c r="R881" s="5"/>
      <c r="S881" s="5"/>
      <c r="T881" s="16"/>
      <c r="U881" s="16"/>
      <c r="V881" s="32"/>
      <c r="W881" s="32"/>
      <c r="X881" s="16"/>
      <c r="Y881" s="32"/>
      <c r="Z881" s="32"/>
      <c r="AA881" s="5"/>
      <c r="AB881" s="5"/>
      <c r="AC881" s="16"/>
      <c r="AD881" s="16"/>
      <c r="AE881" s="32"/>
      <c r="AF881" s="32"/>
      <c r="AG881" s="16"/>
      <c r="AH881" s="16"/>
      <c r="AI881" s="16"/>
      <c r="AJ881" s="16"/>
      <c r="AK881" s="16"/>
      <c r="AL881" s="16"/>
      <c r="AM881" s="16"/>
      <c r="AN881" s="16"/>
      <c r="AO881" s="16"/>
      <c r="AP881" s="5"/>
      <c r="AQ881" s="31"/>
      <c r="AR881" s="31"/>
    </row>
    <row r="882" spans="1:44" x14ac:dyDescent="0.3">
      <c r="A882" s="4"/>
      <c r="B882" s="3"/>
      <c r="C882" s="3"/>
      <c r="D882" s="14"/>
      <c r="E882" s="14"/>
      <c r="F882" s="14"/>
      <c r="G882" s="14"/>
      <c r="H882" s="5"/>
      <c r="I882" s="15"/>
      <c r="J882" s="15"/>
      <c r="K882" s="3"/>
      <c r="L882" s="3"/>
      <c r="M882" s="3"/>
      <c r="N882" s="3"/>
      <c r="O882" s="17"/>
      <c r="P882" s="32"/>
      <c r="Q882" s="32"/>
      <c r="R882" s="5"/>
      <c r="S882" s="5"/>
      <c r="T882" s="16"/>
      <c r="U882" s="16"/>
      <c r="V882" s="32"/>
      <c r="W882" s="32"/>
      <c r="X882" s="16"/>
      <c r="Y882" s="32"/>
      <c r="Z882" s="32"/>
      <c r="AA882" s="5"/>
      <c r="AB882" s="5"/>
      <c r="AC882" s="16"/>
      <c r="AD882" s="16"/>
      <c r="AE882" s="32"/>
      <c r="AF882" s="32"/>
      <c r="AG882" s="16"/>
      <c r="AH882" s="16"/>
      <c r="AI882" s="16"/>
      <c r="AJ882" s="16"/>
      <c r="AK882" s="16"/>
      <c r="AL882" s="16"/>
      <c r="AM882" s="16"/>
      <c r="AN882" s="16"/>
      <c r="AO882" s="16"/>
      <c r="AP882" s="5"/>
      <c r="AQ882" s="31"/>
      <c r="AR882" s="31"/>
    </row>
    <row r="883" spans="1:44" x14ac:dyDescent="0.3">
      <c r="A883" s="4"/>
      <c r="B883" s="3"/>
      <c r="C883" s="3"/>
      <c r="D883" s="14"/>
      <c r="E883" s="14"/>
      <c r="F883" s="14"/>
      <c r="G883" s="14"/>
      <c r="H883" s="5"/>
      <c r="I883" s="15"/>
      <c r="J883" s="15"/>
      <c r="K883" s="3"/>
      <c r="L883" s="3"/>
      <c r="M883" s="3"/>
      <c r="N883" s="3"/>
      <c r="O883" s="17"/>
      <c r="P883" s="32"/>
      <c r="Q883" s="32"/>
      <c r="R883" s="5"/>
      <c r="S883" s="5"/>
      <c r="T883" s="16"/>
      <c r="U883" s="16"/>
      <c r="V883" s="32"/>
      <c r="W883" s="32"/>
      <c r="X883" s="16"/>
      <c r="Y883" s="32"/>
      <c r="Z883" s="32"/>
      <c r="AA883" s="5"/>
      <c r="AB883" s="5"/>
      <c r="AC883" s="16"/>
      <c r="AD883" s="16"/>
      <c r="AE883" s="32"/>
      <c r="AF883" s="32"/>
      <c r="AG883" s="16"/>
      <c r="AH883" s="16"/>
      <c r="AI883" s="16"/>
      <c r="AJ883" s="16"/>
      <c r="AK883" s="16"/>
      <c r="AL883" s="16"/>
      <c r="AM883" s="16"/>
      <c r="AN883" s="16"/>
      <c r="AO883" s="16"/>
      <c r="AP883" s="5"/>
      <c r="AQ883" s="31"/>
      <c r="AR883" s="31"/>
    </row>
    <row r="884" spans="1:44" x14ac:dyDescent="0.3">
      <c r="A884" s="4"/>
      <c r="B884" s="3"/>
      <c r="C884" s="3"/>
      <c r="D884" s="14"/>
      <c r="E884" s="14"/>
      <c r="F884" s="14"/>
      <c r="G884" s="14"/>
      <c r="H884" s="5"/>
      <c r="I884" s="15"/>
      <c r="J884" s="15"/>
      <c r="K884" s="3"/>
      <c r="L884" s="3"/>
      <c r="M884" s="3"/>
      <c r="N884" s="3"/>
      <c r="O884" s="17"/>
      <c r="P884" s="32"/>
      <c r="Q884" s="32"/>
      <c r="R884" s="5"/>
      <c r="S884" s="5"/>
      <c r="T884" s="16"/>
      <c r="U884" s="16"/>
      <c r="V884" s="32"/>
      <c r="W884" s="32"/>
      <c r="X884" s="16"/>
      <c r="Y884" s="32"/>
      <c r="Z884" s="32"/>
      <c r="AA884" s="5"/>
      <c r="AB884" s="5"/>
      <c r="AC884" s="16"/>
      <c r="AD884" s="16"/>
      <c r="AE884" s="32"/>
      <c r="AF884" s="32"/>
      <c r="AG884" s="16"/>
      <c r="AH884" s="16"/>
      <c r="AI884" s="16"/>
      <c r="AJ884" s="16"/>
      <c r="AK884" s="16"/>
      <c r="AL884" s="16"/>
      <c r="AM884" s="16"/>
      <c r="AN884" s="16"/>
      <c r="AO884" s="16"/>
      <c r="AP884" s="5"/>
      <c r="AQ884" s="31"/>
      <c r="AR884" s="31"/>
    </row>
    <row r="885" spans="1:44" x14ac:dyDescent="0.3">
      <c r="A885" s="4"/>
      <c r="B885" s="3"/>
      <c r="C885" s="3"/>
      <c r="D885" s="14"/>
      <c r="E885" s="14"/>
      <c r="F885" s="14"/>
      <c r="G885" s="14"/>
      <c r="H885" s="5"/>
      <c r="I885" s="15"/>
      <c r="J885" s="15"/>
      <c r="K885" s="3"/>
      <c r="L885" s="3"/>
      <c r="M885" s="3"/>
      <c r="N885" s="3"/>
      <c r="O885" s="17"/>
      <c r="P885" s="32"/>
      <c r="Q885" s="32"/>
      <c r="R885" s="5"/>
      <c r="S885" s="5"/>
      <c r="T885" s="16"/>
      <c r="U885" s="16"/>
      <c r="V885" s="32"/>
      <c r="W885" s="32"/>
      <c r="X885" s="16"/>
      <c r="Y885" s="32"/>
      <c r="Z885" s="32"/>
      <c r="AA885" s="5"/>
      <c r="AB885" s="5"/>
      <c r="AC885" s="16"/>
      <c r="AD885" s="16"/>
      <c r="AE885" s="32"/>
      <c r="AF885" s="32"/>
      <c r="AG885" s="16"/>
      <c r="AH885" s="16"/>
      <c r="AI885" s="16"/>
      <c r="AJ885" s="16"/>
      <c r="AK885" s="16"/>
      <c r="AL885" s="16"/>
      <c r="AM885" s="16"/>
      <c r="AN885" s="16"/>
      <c r="AO885" s="16"/>
      <c r="AP885" s="5"/>
      <c r="AQ885" s="31"/>
      <c r="AR885" s="31"/>
    </row>
    <row r="886" spans="1:44" x14ac:dyDescent="0.3">
      <c r="A886" s="4"/>
      <c r="B886" s="3"/>
      <c r="C886" s="3"/>
      <c r="D886" s="14"/>
      <c r="E886" s="14"/>
      <c r="F886" s="14"/>
      <c r="G886" s="14"/>
      <c r="H886" s="5"/>
      <c r="I886" s="15"/>
      <c r="J886" s="15"/>
      <c r="K886" s="3"/>
      <c r="L886" s="3"/>
      <c r="M886" s="3"/>
      <c r="N886" s="3"/>
      <c r="O886" s="17"/>
      <c r="P886" s="32"/>
      <c r="Q886" s="32"/>
      <c r="R886" s="5"/>
      <c r="S886" s="5"/>
      <c r="T886" s="16"/>
      <c r="U886" s="16"/>
      <c r="V886" s="32"/>
      <c r="W886" s="32"/>
      <c r="X886" s="16"/>
      <c r="Y886" s="32"/>
      <c r="Z886" s="32"/>
      <c r="AA886" s="5"/>
      <c r="AB886" s="5"/>
      <c r="AC886" s="16"/>
      <c r="AD886" s="16"/>
      <c r="AE886" s="32"/>
      <c r="AF886" s="32"/>
      <c r="AG886" s="16"/>
      <c r="AH886" s="16"/>
      <c r="AI886" s="16"/>
      <c r="AJ886" s="16"/>
      <c r="AK886" s="16"/>
      <c r="AL886" s="16"/>
      <c r="AM886" s="16"/>
      <c r="AN886" s="16"/>
      <c r="AO886" s="16"/>
      <c r="AP886" s="5"/>
      <c r="AQ886" s="31"/>
      <c r="AR886" s="31"/>
    </row>
    <row r="887" spans="1:44" x14ac:dyDescent="0.3">
      <c r="A887" s="4"/>
      <c r="B887" s="3"/>
      <c r="C887" s="3"/>
      <c r="D887" s="14"/>
      <c r="E887" s="14"/>
      <c r="F887" s="14"/>
      <c r="G887" s="14"/>
      <c r="H887" s="5"/>
      <c r="I887" s="15"/>
      <c r="J887" s="15"/>
      <c r="K887" s="3"/>
      <c r="L887" s="3"/>
      <c r="M887" s="3"/>
      <c r="N887" s="3"/>
      <c r="O887" s="17"/>
      <c r="P887" s="32"/>
      <c r="Q887" s="32"/>
      <c r="R887" s="5"/>
      <c r="S887" s="5"/>
      <c r="T887" s="16"/>
      <c r="U887" s="16"/>
      <c r="V887" s="32"/>
      <c r="W887" s="32"/>
      <c r="X887" s="16"/>
      <c r="Y887" s="32"/>
      <c r="Z887" s="32"/>
      <c r="AA887" s="5"/>
      <c r="AB887" s="5"/>
      <c r="AC887" s="16"/>
      <c r="AD887" s="16"/>
      <c r="AE887" s="32"/>
      <c r="AF887" s="32"/>
      <c r="AG887" s="16"/>
      <c r="AH887" s="16"/>
      <c r="AI887" s="16"/>
      <c r="AJ887" s="16"/>
      <c r="AK887" s="16"/>
      <c r="AL887" s="16"/>
      <c r="AM887" s="16"/>
      <c r="AN887" s="16"/>
      <c r="AO887" s="16"/>
      <c r="AP887" s="5"/>
      <c r="AQ887" s="31"/>
      <c r="AR887" s="31"/>
    </row>
    <row r="888" spans="1:44" x14ac:dyDescent="0.3">
      <c r="A888" s="4"/>
      <c r="B888" s="3"/>
      <c r="C888" s="3"/>
      <c r="D888" s="14"/>
      <c r="E888" s="14"/>
      <c r="F888" s="14"/>
      <c r="G888" s="14"/>
      <c r="H888" s="5"/>
      <c r="I888" s="15"/>
      <c r="J888" s="15"/>
      <c r="K888" s="3"/>
      <c r="L888" s="3"/>
      <c r="M888" s="3"/>
      <c r="N888" s="3"/>
      <c r="O888" s="17"/>
      <c r="P888" s="32"/>
      <c r="Q888" s="32"/>
      <c r="R888" s="5"/>
      <c r="S888" s="5"/>
      <c r="T888" s="16"/>
      <c r="U888" s="16"/>
      <c r="V888" s="32"/>
      <c r="W888" s="32"/>
      <c r="X888" s="16"/>
      <c r="Y888" s="32"/>
      <c r="Z888" s="32"/>
      <c r="AA888" s="5"/>
      <c r="AB888" s="5"/>
      <c r="AC888" s="16"/>
      <c r="AD888" s="16"/>
      <c r="AE888" s="32"/>
      <c r="AF888" s="32"/>
      <c r="AG888" s="16"/>
      <c r="AH888" s="16"/>
      <c r="AI888" s="16"/>
      <c r="AJ888" s="16"/>
      <c r="AK888" s="16"/>
      <c r="AL888" s="16"/>
      <c r="AM888" s="16"/>
      <c r="AN888" s="16"/>
      <c r="AO888" s="16"/>
      <c r="AP888" s="5"/>
      <c r="AQ888" s="31"/>
      <c r="AR888" s="31"/>
    </row>
    <row r="889" spans="1:44" x14ac:dyDescent="0.3">
      <c r="A889" s="4"/>
      <c r="B889" s="3"/>
      <c r="C889" s="3"/>
      <c r="D889" s="14"/>
      <c r="E889" s="14"/>
      <c r="F889" s="14"/>
      <c r="G889" s="14"/>
      <c r="H889" s="5"/>
      <c r="I889" s="15"/>
      <c r="J889" s="15"/>
      <c r="K889" s="3"/>
      <c r="L889" s="3"/>
      <c r="M889" s="3"/>
      <c r="N889" s="3"/>
      <c r="O889" s="17"/>
      <c r="P889" s="32"/>
      <c r="Q889" s="32"/>
      <c r="R889" s="5"/>
      <c r="S889" s="5"/>
      <c r="T889" s="16"/>
      <c r="U889" s="16"/>
      <c r="V889" s="32"/>
      <c r="W889" s="32"/>
      <c r="X889" s="16"/>
      <c r="Y889" s="32"/>
      <c r="Z889" s="32"/>
      <c r="AA889" s="5"/>
      <c r="AB889" s="5"/>
      <c r="AC889" s="16"/>
      <c r="AD889" s="16"/>
      <c r="AE889" s="32"/>
      <c r="AF889" s="32"/>
      <c r="AG889" s="16"/>
      <c r="AH889" s="16"/>
      <c r="AI889" s="16"/>
      <c r="AJ889" s="16"/>
      <c r="AK889" s="16"/>
      <c r="AL889" s="16"/>
      <c r="AM889" s="16"/>
      <c r="AN889" s="16"/>
      <c r="AO889" s="16"/>
      <c r="AP889" s="5"/>
      <c r="AQ889" s="31"/>
      <c r="AR889" s="31"/>
    </row>
    <row r="890" spans="1:44" x14ac:dyDescent="0.3">
      <c r="A890" s="4"/>
      <c r="B890" s="3"/>
      <c r="C890" s="3"/>
      <c r="D890" s="14"/>
      <c r="E890" s="14"/>
      <c r="F890" s="14"/>
      <c r="G890" s="14"/>
      <c r="H890" s="5"/>
      <c r="I890" s="15"/>
      <c r="J890" s="15"/>
      <c r="K890" s="3"/>
      <c r="L890" s="3"/>
      <c r="M890" s="3"/>
      <c r="N890" s="3"/>
      <c r="O890" s="17"/>
      <c r="P890" s="32"/>
      <c r="Q890" s="32"/>
      <c r="R890" s="5"/>
      <c r="S890" s="5"/>
      <c r="T890" s="16"/>
      <c r="U890" s="16"/>
      <c r="V890" s="32"/>
      <c r="W890" s="32"/>
      <c r="X890" s="16"/>
      <c r="Y890" s="32"/>
      <c r="Z890" s="32"/>
      <c r="AA890" s="5"/>
      <c r="AB890" s="5"/>
      <c r="AC890" s="16"/>
      <c r="AD890" s="16"/>
      <c r="AE890" s="32"/>
      <c r="AF890" s="32"/>
      <c r="AG890" s="16"/>
      <c r="AH890" s="16"/>
      <c r="AI890" s="16"/>
      <c r="AJ890" s="16"/>
      <c r="AK890" s="16"/>
      <c r="AL890" s="16"/>
      <c r="AM890" s="16"/>
      <c r="AN890" s="16"/>
      <c r="AO890" s="16"/>
      <c r="AP890" s="5"/>
      <c r="AQ890" s="31"/>
      <c r="AR890" s="31"/>
    </row>
    <row r="891" spans="1:44" x14ac:dyDescent="0.3">
      <c r="A891" s="4"/>
      <c r="B891" s="3"/>
      <c r="C891" s="3"/>
      <c r="D891" s="14"/>
      <c r="E891" s="14"/>
      <c r="F891" s="14"/>
      <c r="G891" s="14"/>
      <c r="H891" s="5"/>
      <c r="I891" s="15"/>
      <c r="J891" s="15"/>
      <c r="K891" s="3"/>
      <c r="L891" s="3"/>
      <c r="M891" s="3"/>
      <c r="N891" s="3"/>
      <c r="O891" s="17"/>
      <c r="P891" s="32"/>
      <c r="Q891" s="32"/>
      <c r="R891" s="5"/>
      <c r="S891" s="5"/>
      <c r="T891" s="16"/>
      <c r="U891" s="16"/>
      <c r="V891" s="32"/>
      <c r="W891" s="32"/>
      <c r="X891" s="16"/>
      <c r="Y891" s="32"/>
      <c r="Z891" s="32"/>
      <c r="AA891" s="5"/>
      <c r="AB891" s="5"/>
      <c r="AC891" s="16"/>
      <c r="AD891" s="16"/>
      <c r="AE891" s="32"/>
      <c r="AF891" s="32"/>
      <c r="AG891" s="16"/>
      <c r="AH891" s="16"/>
      <c r="AI891" s="16"/>
      <c r="AJ891" s="16"/>
      <c r="AK891" s="16"/>
      <c r="AL891" s="16"/>
      <c r="AM891" s="16"/>
      <c r="AN891" s="16"/>
      <c r="AO891" s="16"/>
      <c r="AP891" s="5"/>
      <c r="AQ891" s="31"/>
      <c r="AR891" s="31"/>
    </row>
    <row r="892" spans="1:44" x14ac:dyDescent="0.3">
      <c r="A892" s="4"/>
      <c r="B892" s="3"/>
      <c r="C892" s="3"/>
      <c r="D892" s="14"/>
      <c r="E892" s="14"/>
      <c r="F892" s="14"/>
      <c r="G892" s="14"/>
      <c r="H892" s="5"/>
      <c r="I892" s="15"/>
      <c r="J892" s="15"/>
      <c r="K892" s="3"/>
      <c r="L892" s="3"/>
      <c r="M892" s="3"/>
      <c r="N892" s="3"/>
      <c r="O892" s="17"/>
      <c r="P892" s="32"/>
      <c r="Q892" s="32"/>
      <c r="R892" s="5"/>
      <c r="S892" s="5"/>
      <c r="T892" s="16"/>
      <c r="U892" s="16"/>
      <c r="V892" s="32"/>
      <c r="W892" s="32"/>
      <c r="X892" s="16"/>
      <c r="Y892" s="32"/>
      <c r="Z892" s="32"/>
      <c r="AA892" s="5"/>
      <c r="AB892" s="5"/>
      <c r="AC892" s="16"/>
      <c r="AD892" s="16"/>
      <c r="AE892" s="32"/>
      <c r="AF892" s="32"/>
      <c r="AG892" s="16"/>
      <c r="AH892" s="16"/>
      <c r="AI892" s="16"/>
      <c r="AJ892" s="16"/>
      <c r="AK892" s="16"/>
      <c r="AL892" s="16"/>
      <c r="AM892" s="16"/>
      <c r="AN892" s="16"/>
      <c r="AO892" s="16"/>
      <c r="AP892" s="5"/>
      <c r="AQ892" s="31"/>
      <c r="AR892" s="31"/>
    </row>
    <row r="893" spans="1:44" x14ac:dyDescent="0.3">
      <c r="A893" s="4"/>
      <c r="B893" s="3"/>
      <c r="C893" s="3"/>
      <c r="D893" s="14"/>
      <c r="E893" s="14"/>
      <c r="F893" s="14"/>
      <c r="G893" s="14"/>
      <c r="H893" s="5"/>
      <c r="I893" s="15"/>
      <c r="J893" s="15"/>
      <c r="K893" s="3"/>
      <c r="L893" s="3"/>
      <c r="M893" s="3"/>
      <c r="N893" s="3"/>
      <c r="O893" s="17"/>
      <c r="P893" s="32"/>
      <c r="Q893" s="32"/>
      <c r="R893" s="5"/>
      <c r="S893" s="5"/>
      <c r="T893" s="16"/>
      <c r="U893" s="16"/>
      <c r="V893" s="32"/>
      <c r="W893" s="32"/>
      <c r="X893" s="16"/>
      <c r="Y893" s="32"/>
      <c r="Z893" s="32"/>
      <c r="AA893" s="5"/>
      <c r="AB893" s="5"/>
      <c r="AC893" s="16"/>
      <c r="AD893" s="16"/>
      <c r="AE893" s="32"/>
      <c r="AF893" s="32"/>
      <c r="AG893" s="16"/>
      <c r="AH893" s="16"/>
      <c r="AI893" s="16"/>
      <c r="AJ893" s="16"/>
      <c r="AK893" s="16"/>
      <c r="AL893" s="16"/>
      <c r="AM893" s="16"/>
      <c r="AN893" s="16"/>
      <c r="AO893" s="16"/>
      <c r="AP893" s="5"/>
      <c r="AQ893" s="31"/>
      <c r="AR893" s="31"/>
    </row>
    <row r="894" spans="1:44" x14ac:dyDescent="0.3">
      <c r="A894" s="4"/>
      <c r="B894" s="3"/>
      <c r="C894" s="3"/>
      <c r="D894" s="14"/>
      <c r="E894" s="14"/>
      <c r="F894" s="14"/>
      <c r="G894" s="14"/>
      <c r="H894" s="5"/>
      <c r="I894" s="15"/>
      <c r="J894" s="15"/>
      <c r="K894" s="3"/>
      <c r="L894" s="3"/>
      <c r="M894" s="3"/>
      <c r="N894" s="3"/>
      <c r="O894" s="17"/>
      <c r="P894" s="32"/>
      <c r="Q894" s="32"/>
      <c r="R894" s="5"/>
      <c r="S894" s="5"/>
      <c r="T894" s="16"/>
      <c r="U894" s="16"/>
      <c r="V894" s="32"/>
      <c r="W894" s="32"/>
      <c r="X894" s="16"/>
      <c r="Y894" s="32"/>
      <c r="Z894" s="32"/>
      <c r="AA894" s="5"/>
      <c r="AB894" s="5"/>
      <c r="AC894" s="16"/>
      <c r="AD894" s="16"/>
      <c r="AE894" s="32"/>
      <c r="AF894" s="32"/>
      <c r="AG894" s="16"/>
      <c r="AH894" s="16"/>
      <c r="AI894" s="16"/>
      <c r="AJ894" s="16"/>
      <c r="AK894" s="16"/>
      <c r="AL894" s="16"/>
      <c r="AM894" s="16"/>
      <c r="AN894" s="16"/>
      <c r="AO894" s="16"/>
      <c r="AP894" s="5"/>
      <c r="AQ894" s="31"/>
      <c r="AR894" s="31"/>
    </row>
    <row r="895" spans="1:44" x14ac:dyDescent="0.3">
      <c r="A895" s="4"/>
      <c r="B895" s="3"/>
      <c r="C895" s="3"/>
      <c r="D895" s="14"/>
      <c r="E895" s="14"/>
      <c r="F895" s="14"/>
      <c r="G895" s="14"/>
      <c r="H895" s="5"/>
      <c r="I895" s="15"/>
      <c r="J895" s="15"/>
      <c r="K895" s="3"/>
      <c r="L895" s="3"/>
      <c r="M895" s="3"/>
      <c r="N895" s="3"/>
      <c r="O895" s="17"/>
      <c r="P895" s="32"/>
      <c r="Q895" s="32"/>
      <c r="R895" s="5"/>
      <c r="S895" s="5"/>
      <c r="T895" s="16"/>
      <c r="U895" s="16"/>
      <c r="V895" s="32"/>
      <c r="W895" s="32"/>
      <c r="X895" s="16"/>
      <c r="Y895" s="32"/>
      <c r="Z895" s="32"/>
      <c r="AA895" s="5"/>
      <c r="AB895" s="5"/>
      <c r="AC895" s="16"/>
      <c r="AD895" s="16"/>
      <c r="AE895" s="32"/>
      <c r="AF895" s="32"/>
      <c r="AG895" s="16"/>
      <c r="AH895" s="16"/>
      <c r="AI895" s="16"/>
      <c r="AJ895" s="16"/>
      <c r="AK895" s="16"/>
      <c r="AL895" s="16"/>
      <c r="AM895" s="16"/>
      <c r="AN895" s="16"/>
      <c r="AO895" s="16"/>
      <c r="AP895" s="5"/>
      <c r="AQ895" s="31"/>
      <c r="AR895" s="31"/>
    </row>
    <row r="896" spans="1:44" x14ac:dyDescent="0.3">
      <c r="A896" s="4"/>
      <c r="B896" s="3"/>
      <c r="C896" s="3"/>
      <c r="D896" s="14"/>
      <c r="E896" s="14"/>
      <c r="F896" s="14"/>
      <c r="G896" s="14"/>
      <c r="H896" s="5"/>
      <c r="I896" s="15"/>
      <c r="J896" s="15"/>
      <c r="K896" s="3"/>
      <c r="L896" s="3"/>
      <c r="M896" s="3"/>
      <c r="N896" s="3"/>
      <c r="O896" s="17"/>
      <c r="P896" s="32"/>
      <c r="Q896" s="32"/>
      <c r="R896" s="5"/>
      <c r="S896" s="5"/>
      <c r="T896" s="16"/>
      <c r="U896" s="16"/>
      <c r="V896" s="32"/>
      <c r="W896" s="32"/>
      <c r="X896" s="16"/>
      <c r="Y896" s="32"/>
      <c r="Z896" s="32"/>
      <c r="AA896" s="5"/>
      <c r="AB896" s="5"/>
      <c r="AC896" s="16"/>
      <c r="AD896" s="16"/>
      <c r="AE896" s="32"/>
      <c r="AF896" s="32"/>
      <c r="AG896" s="16"/>
      <c r="AH896" s="16"/>
      <c r="AI896" s="16"/>
      <c r="AJ896" s="16"/>
      <c r="AK896" s="16"/>
      <c r="AL896" s="16"/>
      <c r="AM896" s="16"/>
      <c r="AN896" s="16"/>
      <c r="AO896" s="16"/>
      <c r="AP896" s="5"/>
      <c r="AQ896" s="31"/>
      <c r="AR896" s="31"/>
    </row>
    <row r="897" spans="1:44" x14ac:dyDescent="0.3">
      <c r="A897" s="4"/>
      <c r="B897" s="3"/>
      <c r="C897" s="3"/>
      <c r="D897" s="14"/>
      <c r="E897" s="14"/>
      <c r="F897" s="14"/>
      <c r="G897" s="14"/>
      <c r="H897" s="5"/>
      <c r="I897" s="15"/>
      <c r="J897" s="15"/>
      <c r="K897" s="3"/>
      <c r="L897" s="3"/>
      <c r="M897" s="3"/>
      <c r="N897" s="3"/>
      <c r="O897" s="17"/>
      <c r="P897" s="32"/>
      <c r="Q897" s="32"/>
      <c r="R897" s="5"/>
      <c r="S897" s="5"/>
      <c r="T897" s="16"/>
      <c r="U897" s="16"/>
      <c r="V897" s="32"/>
      <c r="W897" s="32"/>
      <c r="X897" s="16"/>
      <c r="Y897" s="32"/>
      <c r="Z897" s="32"/>
      <c r="AA897" s="5"/>
      <c r="AB897" s="5"/>
      <c r="AC897" s="16"/>
      <c r="AD897" s="16"/>
      <c r="AE897" s="32"/>
      <c r="AF897" s="32"/>
      <c r="AG897" s="16"/>
      <c r="AH897" s="16"/>
      <c r="AI897" s="16"/>
      <c r="AJ897" s="16"/>
      <c r="AK897" s="16"/>
      <c r="AL897" s="16"/>
      <c r="AM897" s="16"/>
      <c r="AN897" s="16"/>
      <c r="AO897" s="16"/>
      <c r="AP897" s="5"/>
      <c r="AQ897" s="31"/>
      <c r="AR897" s="31"/>
    </row>
    <row r="898" spans="1:44" x14ac:dyDescent="0.3">
      <c r="A898" s="4"/>
      <c r="B898" s="3"/>
      <c r="C898" s="3"/>
      <c r="D898" s="14"/>
      <c r="E898" s="14"/>
      <c r="F898" s="14"/>
      <c r="G898" s="14"/>
      <c r="H898" s="5"/>
      <c r="I898" s="15"/>
      <c r="J898" s="15"/>
      <c r="K898" s="3"/>
      <c r="L898" s="3"/>
      <c r="M898" s="3"/>
      <c r="N898" s="3"/>
      <c r="O898" s="17"/>
      <c r="P898" s="32"/>
      <c r="Q898" s="32"/>
      <c r="R898" s="5"/>
      <c r="S898" s="5"/>
      <c r="T898" s="16"/>
      <c r="U898" s="16"/>
      <c r="V898" s="32"/>
      <c r="W898" s="32"/>
      <c r="X898" s="16"/>
      <c r="Y898" s="32"/>
      <c r="Z898" s="32"/>
      <c r="AA898" s="5"/>
      <c r="AB898" s="5"/>
      <c r="AC898" s="16"/>
      <c r="AD898" s="16"/>
      <c r="AE898" s="32"/>
      <c r="AF898" s="32"/>
      <c r="AG898" s="16"/>
      <c r="AH898" s="16"/>
      <c r="AI898" s="16"/>
      <c r="AJ898" s="16"/>
      <c r="AK898" s="16"/>
      <c r="AL898" s="16"/>
      <c r="AM898" s="16"/>
      <c r="AN898" s="16"/>
      <c r="AO898" s="16"/>
      <c r="AP898" s="5"/>
      <c r="AQ898" s="31"/>
      <c r="AR898" s="31"/>
    </row>
    <row r="899" spans="1:44" x14ac:dyDescent="0.3">
      <c r="A899" s="4"/>
      <c r="B899" s="3"/>
      <c r="C899" s="3"/>
      <c r="D899" s="14"/>
      <c r="E899" s="14"/>
      <c r="F899" s="14"/>
      <c r="G899" s="14"/>
      <c r="H899" s="5"/>
      <c r="I899" s="15"/>
      <c r="J899" s="15"/>
      <c r="K899" s="3"/>
      <c r="L899" s="3"/>
      <c r="M899" s="3"/>
      <c r="N899" s="3"/>
      <c r="O899" s="17"/>
      <c r="P899" s="32"/>
      <c r="Q899" s="32"/>
      <c r="R899" s="5"/>
      <c r="S899" s="5"/>
      <c r="T899" s="16"/>
      <c r="U899" s="16"/>
      <c r="V899" s="32"/>
      <c r="W899" s="32"/>
      <c r="X899" s="16"/>
      <c r="Y899" s="32"/>
      <c r="Z899" s="32"/>
      <c r="AA899" s="5"/>
      <c r="AB899" s="5"/>
      <c r="AC899" s="16"/>
      <c r="AD899" s="16"/>
      <c r="AE899" s="32"/>
      <c r="AF899" s="32"/>
      <c r="AG899" s="16"/>
      <c r="AH899" s="16"/>
      <c r="AI899" s="16"/>
      <c r="AJ899" s="16"/>
      <c r="AK899" s="16"/>
      <c r="AL899" s="16"/>
      <c r="AM899" s="16"/>
      <c r="AN899" s="16"/>
      <c r="AO899" s="16"/>
      <c r="AP899" s="5"/>
      <c r="AQ899" s="31"/>
      <c r="AR899" s="31"/>
    </row>
    <row r="900" spans="1:44" x14ac:dyDescent="0.3">
      <c r="A900" s="4"/>
      <c r="B900" s="3"/>
      <c r="C900" s="3"/>
      <c r="D900" s="14"/>
      <c r="E900" s="14"/>
      <c r="F900" s="14"/>
      <c r="G900" s="14"/>
      <c r="H900" s="5"/>
      <c r="I900" s="15"/>
      <c r="J900" s="15"/>
      <c r="K900" s="3"/>
      <c r="L900" s="3"/>
      <c r="M900" s="3"/>
      <c r="N900" s="3"/>
      <c r="O900" s="17"/>
      <c r="P900" s="32"/>
      <c r="Q900" s="32"/>
      <c r="R900" s="5"/>
      <c r="S900" s="5"/>
      <c r="T900" s="16"/>
      <c r="U900" s="16"/>
      <c r="V900" s="32"/>
      <c r="W900" s="32"/>
      <c r="X900" s="16"/>
      <c r="Y900" s="32"/>
      <c r="Z900" s="32"/>
      <c r="AA900" s="5"/>
      <c r="AB900" s="5"/>
      <c r="AC900" s="16"/>
      <c r="AD900" s="16"/>
      <c r="AE900" s="32"/>
      <c r="AF900" s="32"/>
      <c r="AG900" s="16"/>
      <c r="AH900" s="16"/>
      <c r="AI900" s="16"/>
      <c r="AJ900" s="16"/>
      <c r="AK900" s="16"/>
      <c r="AL900" s="16"/>
      <c r="AM900" s="16"/>
      <c r="AN900" s="16"/>
      <c r="AO900" s="16"/>
      <c r="AP900" s="5"/>
      <c r="AQ900" s="31"/>
      <c r="AR900" s="31"/>
    </row>
    <row r="901" spans="1:44" x14ac:dyDescent="0.3">
      <c r="A901" s="4"/>
      <c r="B901" s="3"/>
      <c r="C901" s="3"/>
      <c r="D901" s="14"/>
      <c r="E901" s="14"/>
      <c r="F901" s="14"/>
      <c r="G901" s="14"/>
      <c r="H901" s="5"/>
      <c r="I901" s="15"/>
      <c r="J901" s="15"/>
      <c r="K901" s="3"/>
      <c r="L901" s="3"/>
      <c r="M901" s="3"/>
      <c r="N901" s="3"/>
      <c r="O901" s="17"/>
      <c r="P901" s="32"/>
      <c r="Q901" s="32"/>
      <c r="R901" s="5"/>
      <c r="S901" s="5"/>
      <c r="T901" s="16"/>
      <c r="U901" s="16"/>
      <c r="V901" s="32"/>
      <c r="W901" s="32"/>
      <c r="X901" s="16"/>
      <c r="Y901" s="32"/>
      <c r="Z901" s="32"/>
      <c r="AA901" s="5"/>
      <c r="AB901" s="5"/>
      <c r="AC901" s="16"/>
      <c r="AD901" s="16"/>
      <c r="AE901" s="32"/>
      <c r="AF901" s="32"/>
      <c r="AG901" s="16"/>
      <c r="AH901" s="16"/>
      <c r="AI901" s="16"/>
      <c r="AJ901" s="16"/>
      <c r="AK901" s="16"/>
      <c r="AL901" s="16"/>
      <c r="AM901" s="16"/>
      <c r="AN901" s="16"/>
      <c r="AO901" s="16"/>
      <c r="AP901" s="5"/>
      <c r="AQ901" s="31"/>
      <c r="AR901" s="31"/>
    </row>
    <row r="902" spans="1:44" x14ac:dyDescent="0.3">
      <c r="A902" s="4"/>
      <c r="B902" s="3"/>
      <c r="C902" s="3"/>
      <c r="D902" s="14"/>
      <c r="E902" s="14"/>
      <c r="F902" s="14"/>
      <c r="G902" s="14"/>
      <c r="H902" s="5"/>
      <c r="I902" s="15"/>
      <c r="J902" s="15"/>
      <c r="K902" s="3"/>
      <c r="L902" s="3"/>
      <c r="M902" s="3"/>
      <c r="N902" s="3"/>
      <c r="O902" s="17"/>
      <c r="P902" s="32"/>
      <c r="Q902" s="32"/>
      <c r="R902" s="5"/>
      <c r="S902" s="5"/>
      <c r="T902" s="16"/>
      <c r="U902" s="16"/>
      <c r="V902" s="32"/>
      <c r="W902" s="32"/>
      <c r="X902" s="16"/>
      <c r="Y902" s="32"/>
      <c r="Z902" s="32"/>
      <c r="AA902" s="5"/>
      <c r="AB902" s="5"/>
      <c r="AC902" s="16"/>
      <c r="AD902" s="16"/>
      <c r="AE902" s="32"/>
      <c r="AF902" s="32"/>
      <c r="AG902" s="16"/>
      <c r="AH902" s="16"/>
      <c r="AI902" s="16"/>
      <c r="AJ902" s="16"/>
      <c r="AK902" s="16"/>
      <c r="AL902" s="16"/>
      <c r="AM902" s="16"/>
      <c r="AN902" s="16"/>
      <c r="AO902" s="16"/>
      <c r="AP902" s="5"/>
      <c r="AQ902" s="31"/>
      <c r="AR902" s="31"/>
    </row>
    <row r="903" spans="1:44" x14ac:dyDescent="0.3">
      <c r="A903" s="4"/>
      <c r="B903" s="3"/>
      <c r="C903" s="3"/>
      <c r="D903" s="14"/>
      <c r="E903" s="14"/>
      <c r="F903" s="14"/>
      <c r="G903" s="14"/>
      <c r="H903" s="5"/>
      <c r="I903" s="15"/>
      <c r="J903" s="15"/>
      <c r="K903" s="3"/>
      <c r="L903" s="3"/>
      <c r="M903" s="3"/>
      <c r="N903" s="3"/>
      <c r="O903" s="17"/>
      <c r="P903" s="32"/>
      <c r="Q903" s="32"/>
      <c r="R903" s="5"/>
      <c r="S903" s="5"/>
      <c r="T903" s="16"/>
      <c r="U903" s="16"/>
      <c r="V903" s="32"/>
      <c r="W903" s="32"/>
      <c r="X903" s="16"/>
      <c r="Y903" s="32"/>
      <c r="Z903" s="32"/>
      <c r="AA903" s="5"/>
      <c r="AB903" s="5"/>
      <c r="AC903" s="16"/>
      <c r="AD903" s="16"/>
      <c r="AE903" s="32"/>
      <c r="AF903" s="32"/>
      <c r="AG903" s="16"/>
      <c r="AH903" s="16"/>
      <c r="AI903" s="16"/>
      <c r="AJ903" s="16"/>
      <c r="AK903" s="16"/>
      <c r="AL903" s="16"/>
      <c r="AM903" s="16"/>
      <c r="AN903" s="16"/>
      <c r="AO903" s="16"/>
      <c r="AP903" s="5"/>
      <c r="AQ903" s="31"/>
      <c r="AR903" s="31"/>
    </row>
    <row r="904" spans="1:44" x14ac:dyDescent="0.3">
      <c r="A904" s="4"/>
      <c r="B904" s="3"/>
      <c r="C904" s="3"/>
      <c r="D904" s="14"/>
      <c r="E904" s="14"/>
      <c r="F904" s="14"/>
      <c r="G904" s="14"/>
      <c r="H904" s="5"/>
      <c r="I904" s="15"/>
      <c r="J904" s="15"/>
      <c r="K904" s="3"/>
      <c r="L904" s="3"/>
      <c r="M904" s="3"/>
      <c r="N904" s="3"/>
      <c r="O904" s="17"/>
      <c r="P904" s="32"/>
      <c r="Q904" s="32"/>
      <c r="R904" s="5"/>
      <c r="S904" s="5"/>
      <c r="T904" s="16"/>
      <c r="U904" s="16"/>
      <c r="V904" s="32"/>
      <c r="W904" s="32"/>
      <c r="X904" s="16"/>
      <c r="Y904" s="32"/>
      <c r="Z904" s="32"/>
      <c r="AA904" s="5"/>
      <c r="AB904" s="5"/>
      <c r="AC904" s="16"/>
      <c r="AD904" s="16"/>
      <c r="AE904" s="32"/>
      <c r="AF904" s="32"/>
      <c r="AG904" s="16"/>
      <c r="AH904" s="16"/>
      <c r="AI904" s="16"/>
      <c r="AJ904" s="16"/>
      <c r="AK904" s="16"/>
      <c r="AL904" s="16"/>
      <c r="AM904" s="16"/>
      <c r="AN904" s="16"/>
      <c r="AO904" s="16"/>
      <c r="AP904" s="5"/>
      <c r="AQ904" s="31"/>
      <c r="AR904" s="31"/>
    </row>
    <row r="905" spans="1:44" x14ac:dyDescent="0.3">
      <c r="A905" s="4"/>
      <c r="B905" s="3"/>
      <c r="C905" s="3"/>
      <c r="D905" s="14"/>
      <c r="E905" s="14"/>
      <c r="F905" s="14"/>
      <c r="G905" s="14"/>
      <c r="H905" s="5"/>
      <c r="I905" s="15"/>
      <c r="J905" s="15"/>
      <c r="K905" s="3"/>
      <c r="L905" s="3"/>
      <c r="M905" s="3"/>
      <c r="N905" s="3"/>
      <c r="O905" s="17"/>
      <c r="P905" s="32"/>
      <c r="Q905" s="32"/>
      <c r="R905" s="5"/>
      <c r="S905" s="5"/>
      <c r="T905" s="16"/>
      <c r="U905" s="16"/>
      <c r="V905" s="32"/>
      <c r="W905" s="32"/>
      <c r="X905" s="16"/>
      <c r="Y905" s="32"/>
      <c r="Z905" s="32"/>
      <c r="AA905" s="5"/>
      <c r="AB905" s="5"/>
      <c r="AC905" s="16"/>
      <c r="AD905" s="16"/>
      <c r="AE905" s="32"/>
      <c r="AF905" s="32"/>
      <c r="AG905" s="16"/>
      <c r="AH905" s="16"/>
      <c r="AI905" s="16"/>
      <c r="AJ905" s="16"/>
      <c r="AK905" s="16"/>
      <c r="AL905" s="16"/>
      <c r="AM905" s="16"/>
      <c r="AN905" s="16"/>
      <c r="AO905" s="16"/>
      <c r="AP905" s="5"/>
      <c r="AQ905" s="31"/>
      <c r="AR905" s="31"/>
    </row>
    <row r="906" spans="1:44" x14ac:dyDescent="0.3">
      <c r="A906" s="4"/>
      <c r="B906" s="3"/>
      <c r="C906" s="3"/>
      <c r="D906" s="14"/>
      <c r="E906" s="14"/>
      <c r="F906" s="14"/>
      <c r="G906" s="14"/>
      <c r="H906" s="5"/>
      <c r="I906" s="15"/>
      <c r="J906" s="15"/>
      <c r="K906" s="3"/>
      <c r="L906" s="3"/>
      <c r="M906" s="3"/>
      <c r="N906" s="3"/>
      <c r="O906" s="17"/>
      <c r="P906" s="32"/>
      <c r="Q906" s="32"/>
      <c r="R906" s="5"/>
      <c r="S906" s="5"/>
      <c r="T906" s="16"/>
      <c r="U906" s="16"/>
      <c r="V906" s="32"/>
      <c r="W906" s="32"/>
      <c r="X906" s="16"/>
      <c r="Y906" s="32"/>
      <c r="Z906" s="32"/>
      <c r="AA906" s="5"/>
      <c r="AB906" s="5"/>
      <c r="AC906" s="16"/>
      <c r="AD906" s="16"/>
      <c r="AE906" s="32"/>
      <c r="AF906" s="32"/>
      <c r="AG906" s="16"/>
      <c r="AH906" s="16"/>
      <c r="AI906" s="16"/>
      <c r="AJ906" s="16"/>
      <c r="AK906" s="16"/>
      <c r="AL906" s="16"/>
      <c r="AM906" s="16"/>
      <c r="AN906" s="16"/>
      <c r="AO906" s="16"/>
      <c r="AP906" s="5"/>
      <c r="AQ906" s="31"/>
      <c r="AR906" s="31"/>
    </row>
    <row r="907" spans="1:44" x14ac:dyDescent="0.3">
      <c r="A907" s="4"/>
      <c r="B907" s="3"/>
      <c r="C907" s="3"/>
      <c r="D907" s="14"/>
      <c r="E907" s="14"/>
      <c r="F907" s="14"/>
      <c r="G907" s="14"/>
      <c r="H907" s="5"/>
      <c r="I907" s="15"/>
      <c r="J907" s="15"/>
      <c r="K907" s="3"/>
      <c r="L907" s="3"/>
      <c r="M907" s="3"/>
      <c r="N907" s="3"/>
      <c r="O907" s="17"/>
      <c r="P907" s="32"/>
      <c r="Q907" s="32"/>
      <c r="R907" s="5"/>
      <c r="S907" s="5"/>
      <c r="T907" s="16"/>
      <c r="U907" s="16"/>
      <c r="V907" s="32"/>
      <c r="W907" s="32"/>
      <c r="X907" s="16"/>
      <c r="Y907" s="32"/>
      <c r="Z907" s="32"/>
      <c r="AA907" s="5"/>
      <c r="AB907" s="5"/>
      <c r="AC907" s="16"/>
      <c r="AD907" s="16"/>
      <c r="AE907" s="32"/>
      <c r="AF907" s="32"/>
      <c r="AG907" s="16"/>
      <c r="AH907" s="16"/>
      <c r="AI907" s="16"/>
      <c r="AJ907" s="16"/>
      <c r="AK907" s="16"/>
      <c r="AL907" s="16"/>
      <c r="AM907" s="16"/>
      <c r="AN907" s="16"/>
      <c r="AO907" s="16"/>
      <c r="AP907" s="5"/>
      <c r="AQ907" s="31"/>
      <c r="AR907" s="31"/>
    </row>
    <row r="908" spans="1:44" x14ac:dyDescent="0.3">
      <c r="A908" s="4"/>
      <c r="B908" s="3"/>
      <c r="C908" s="3"/>
      <c r="D908" s="14"/>
      <c r="E908" s="14"/>
      <c r="F908" s="14"/>
      <c r="G908" s="14"/>
      <c r="H908" s="5"/>
      <c r="I908" s="15"/>
      <c r="J908" s="15"/>
      <c r="K908" s="3"/>
      <c r="L908" s="3"/>
      <c r="M908" s="3"/>
      <c r="N908" s="3"/>
      <c r="O908" s="17"/>
      <c r="P908" s="32"/>
      <c r="Q908" s="32"/>
      <c r="R908" s="5"/>
      <c r="S908" s="5"/>
      <c r="T908" s="16"/>
      <c r="U908" s="16"/>
      <c r="V908" s="32"/>
      <c r="W908" s="32"/>
      <c r="X908" s="16"/>
      <c r="Y908" s="32"/>
      <c r="Z908" s="32"/>
      <c r="AA908" s="5"/>
      <c r="AB908" s="5"/>
      <c r="AC908" s="16"/>
      <c r="AD908" s="16"/>
      <c r="AE908" s="32"/>
      <c r="AF908" s="32"/>
      <c r="AG908" s="16"/>
      <c r="AH908" s="16"/>
      <c r="AI908" s="16"/>
      <c r="AJ908" s="16"/>
      <c r="AK908" s="16"/>
      <c r="AL908" s="16"/>
      <c r="AM908" s="16"/>
      <c r="AN908" s="16"/>
      <c r="AO908" s="16"/>
      <c r="AP908" s="5"/>
      <c r="AQ908" s="31"/>
      <c r="AR908" s="31"/>
    </row>
    <row r="909" spans="1:44" x14ac:dyDescent="0.3">
      <c r="A909" s="4"/>
      <c r="B909" s="3"/>
      <c r="C909" s="3"/>
      <c r="D909" s="14"/>
      <c r="E909" s="14"/>
      <c r="F909" s="14"/>
      <c r="G909" s="14"/>
      <c r="H909" s="5"/>
      <c r="I909" s="15"/>
      <c r="J909" s="15"/>
      <c r="K909" s="3"/>
      <c r="L909" s="3"/>
      <c r="M909" s="3"/>
      <c r="N909" s="3"/>
      <c r="O909" s="17"/>
      <c r="P909" s="32"/>
      <c r="Q909" s="32"/>
      <c r="R909" s="5"/>
      <c r="S909" s="5"/>
      <c r="T909" s="16"/>
      <c r="U909" s="16"/>
      <c r="V909" s="32"/>
      <c r="W909" s="32"/>
      <c r="X909" s="16"/>
      <c r="Y909" s="32"/>
      <c r="Z909" s="32"/>
      <c r="AA909" s="5"/>
      <c r="AB909" s="5"/>
      <c r="AC909" s="16"/>
      <c r="AD909" s="16"/>
      <c r="AE909" s="32"/>
      <c r="AF909" s="32"/>
      <c r="AG909" s="16"/>
      <c r="AH909" s="16"/>
      <c r="AI909" s="16"/>
      <c r="AJ909" s="16"/>
      <c r="AK909" s="16"/>
      <c r="AL909" s="16"/>
      <c r="AM909" s="16"/>
      <c r="AN909" s="16"/>
      <c r="AO909" s="16"/>
      <c r="AP909" s="5"/>
      <c r="AQ909" s="31"/>
      <c r="AR909" s="31"/>
    </row>
    <row r="910" spans="1:44" x14ac:dyDescent="0.3">
      <c r="A910" s="4"/>
      <c r="B910" s="3"/>
      <c r="C910" s="3"/>
      <c r="D910" s="14"/>
      <c r="E910" s="14"/>
      <c r="F910" s="14"/>
      <c r="G910" s="14"/>
      <c r="H910" s="5"/>
      <c r="I910" s="15"/>
      <c r="J910" s="15"/>
      <c r="K910" s="3"/>
      <c r="L910" s="3"/>
      <c r="M910" s="3"/>
      <c r="N910" s="3"/>
      <c r="O910" s="17"/>
      <c r="P910" s="32"/>
      <c r="Q910" s="32"/>
      <c r="R910" s="5"/>
      <c r="S910" s="5"/>
      <c r="T910" s="16"/>
      <c r="U910" s="16"/>
      <c r="V910" s="32"/>
      <c r="W910" s="32"/>
      <c r="X910" s="16"/>
      <c r="Y910" s="32"/>
      <c r="Z910" s="32"/>
      <c r="AA910" s="5"/>
      <c r="AB910" s="5"/>
      <c r="AC910" s="16"/>
      <c r="AD910" s="16"/>
      <c r="AE910" s="32"/>
      <c r="AF910" s="32"/>
      <c r="AG910" s="16"/>
      <c r="AH910" s="16"/>
      <c r="AI910" s="16"/>
      <c r="AJ910" s="16"/>
      <c r="AK910" s="16"/>
      <c r="AL910" s="16"/>
      <c r="AM910" s="16"/>
      <c r="AN910" s="16"/>
      <c r="AO910" s="16"/>
      <c r="AP910" s="5"/>
      <c r="AQ910" s="31"/>
      <c r="AR910" s="31"/>
    </row>
    <row r="911" spans="1:44" x14ac:dyDescent="0.3">
      <c r="A911" s="4"/>
      <c r="B911" s="3"/>
      <c r="C911" s="3"/>
      <c r="D911" s="14"/>
      <c r="E911" s="14"/>
      <c r="F911" s="14"/>
      <c r="G911" s="14"/>
      <c r="H911" s="5"/>
      <c r="I911" s="15"/>
      <c r="J911" s="15"/>
      <c r="K911" s="3"/>
      <c r="L911" s="3"/>
      <c r="M911" s="3"/>
      <c r="N911" s="3"/>
      <c r="O911" s="17"/>
      <c r="P911" s="32"/>
      <c r="Q911" s="32"/>
      <c r="R911" s="5"/>
      <c r="S911" s="5"/>
      <c r="T911" s="16"/>
      <c r="U911" s="16"/>
      <c r="V911" s="32"/>
      <c r="W911" s="32"/>
      <c r="X911" s="16"/>
      <c r="Y911" s="32"/>
      <c r="Z911" s="32"/>
      <c r="AA911" s="5"/>
      <c r="AB911" s="5"/>
      <c r="AC911" s="16"/>
      <c r="AD911" s="16"/>
      <c r="AE911" s="32"/>
      <c r="AF911" s="32"/>
      <c r="AG911" s="16"/>
      <c r="AH911" s="16"/>
      <c r="AI911" s="16"/>
      <c r="AJ911" s="16"/>
      <c r="AK911" s="16"/>
      <c r="AL911" s="16"/>
      <c r="AM911" s="16"/>
      <c r="AN911" s="16"/>
      <c r="AO911" s="16"/>
      <c r="AP911" s="5"/>
      <c r="AQ911" s="31"/>
      <c r="AR911" s="31"/>
    </row>
    <row r="912" spans="1:44" x14ac:dyDescent="0.3">
      <c r="A912" s="4"/>
      <c r="B912" s="3"/>
      <c r="C912" s="3"/>
      <c r="D912" s="14"/>
      <c r="E912" s="14"/>
      <c r="F912" s="14"/>
      <c r="G912" s="14"/>
      <c r="H912" s="5"/>
      <c r="I912" s="15"/>
      <c r="J912" s="15"/>
      <c r="K912" s="3"/>
      <c r="L912" s="3"/>
      <c r="M912" s="3"/>
      <c r="N912" s="3"/>
      <c r="O912" s="17"/>
      <c r="P912" s="32"/>
      <c r="Q912" s="32"/>
      <c r="R912" s="5"/>
      <c r="S912" s="5"/>
      <c r="T912" s="16"/>
      <c r="U912" s="16"/>
      <c r="V912" s="32"/>
      <c r="W912" s="32"/>
      <c r="X912" s="16"/>
      <c r="Y912" s="32"/>
      <c r="Z912" s="32"/>
      <c r="AA912" s="5"/>
      <c r="AB912" s="5"/>
      <c r="AC912" s="16"/>
      <c r="AD912" s="16"/>
      <c r="AE912" s="32"/>
      <c r="AF912" s="32"/>
      <c r="AG912" s="16"/>
      <c r="AH912" s="16"/>
      <c r="AI912" s="16"/>
      <c r="AJ912" s="16"/>
      <c r="AK912" s="16"/>
      <c r="AL912" s="16"/>
      <c r="AM912" s="16"/>
      <c r="AN912" s="16"/>
      <c r="AO912" s="16"/>
      <c r="AP912" s="5"/>
      <c r="AQ912" s="31"/>
      <c r="AR912" s="31"/>
    </row>
    <row r="913" spans="1:44" x14ac:dyDescent="0.3">
      <c r="A913" s="4"/>
      <c r="B913" s="3"/>
      <c r="C913" s="3"/>
      <c r="D913" s="14"/>
      <c r="E913" s="14"/>
      <c r="F913" s="14"/>
      <c r="G913" s="14"/>
      <c r="H913" s="5"/>
      <c r="I913" s="15"/>
      <c r="J913" s="15"/>
      <c r="K913" s="3"/>
      <c r="L913" s="3"/>
      <c r="M913" s="3"/>
      <c r="N913" s="3"/>
      <c r="O913" s="17"/>
      <c r="P913" s="32"/>
      <c r="Q913" s="32"/>
      <c r="R913" s="5"/>
      <c r="S913" s="5"/>
      <c r="T913" s="16"/>
      <c r="U913" s="16"/>
      <c r="V913" s="32"/>
      <c r="W913" s="32"/>
      <c r="X913" s="16"/>
      <c r="Y913" s="32"/>
      <c r="Z913" s="32"/>
      <c r="AA913" s="5"/>
      <c r="AB913" s="5"/>
      <c r="AC913" s="16"/>
      <c r="AD913" s="16"/>
      <c r="AE913" s="32"/>
      <c r="AF913" s="32"/>
      <c r="AG913" s="16"/>
      <c r="AH913" s="16"/>
      <c r="AI913" s="16"/>
      <c r="AJ913" s="16"/>
      <c r="AK913" s="16"/>
      <c r="AL913" s="16"/>
      <c r="AM913" s="16"/>
      <c r="AN913" s="16"/>
      <c r="AO913" s="16"/>
      <c r="AP913" s="5"/>
      <c r="AQ913" s="31"/>
      <c r="AR913" s="31"/>
    </row>
    <row r="914" spans="1:44" x14ac:dyDescent="0.3">
      <c r="A914" s="4"/>
      <c r="B914" s="3"/>
      <c r="C914" s="3"/>
      <c r="D914" s="14"/>
      <c r="E914" s="14"/>
      <c r="F914" s="14"/>
      <c r="G914" s="14"/>
      <c r="H914" s="5"/>
      <c r="I914" s="15"/>
      <c r="J914" s="15"/>
      <c r="K914" s="3"/>
      <c r="L914" s="3"/>
      <c r="M914" s="3"/>
      <c r="N914" s="3"/>
      <c r="O914" s="17"/>
      <c r="P914" s="32"/>
      <c r="Q914" s="32"/>
      <c r="R914" s="5"/>
      <c r="S914" s="5"/>
      <c r="T914" s="16"/>
      <c r="U914" s="16"/>
      <c r="V914" s="32"/>
      <c r="W914" s="32"/>
      <c r="X914" s="16"/>
      <c r="Y914" s="32"/>
      <c r="Z914" s="32"/>
      <c r="AA914" s="5"/>
      <c r="AB914" s="5"/>
      <c r="AC914" s="16"/>
      <c r="AD914" s="16"/>
      <c r="AE914" s="32"/>
      <c r="AF914" s="32"/>
      <c r="AG914" s="16"/>
      <c r="AH914" s="16"/>
      <c r="AI914" s="16"/>
      <c r="AJ914" s="16"/>
      <c r="AK914" s="16"/>
      <c r="AL914" s="16"/>
      <c r="AM914" s="16"/>
      <c r="AN914" s="16"/>
      <c r="AO914" s="16"/>
      <c r="AP914" s="5"/>
      <c r="AQ914" s="31"/>
      <c r="AR914" s="31"/>
    </row>
    <row r="915" spans="1:44" x14ac:dyDescent="0.3">
      <c r="A915" s="4"/>
      <c r="B915" s="3"/>
      <c r="C915" s="3"/>
      <c r="D915" s="14"/>
      <c r="E915" s="14"/>
      <c r="F915" s="14"/>
      <c r="G915" s="14"/>
      <c r="H915" s="5"/>
      <c r="I915" s="15"/>
      <c r="J915" s="15"/>
      <c r="K915" s="3"/>
      <c r="L915" s="3"/>
      <c r="M915" s="3"/>
      <c r="N915" s="3"/>
      <c r="O915" s="17"/>
      <c r="P915" s="32"/>
      <c r="Q915" s="32"/>
      <c r="R915" s="5"/>
      <c r="S915" s="5"/>
      <c r="T915" s="16"/>
      <c r="U915" s="16"/>
      <c r="V915" s="32"/>
      <c r="W915" s="32"/>
      <c r="X915" s="16"/>
      <c r="Y915" s="32"/>
      <c r="Z915" s="32"/>
      <c r="AA915" s="5"/>
      <c r="AB915" s="5"/>
      <c r="AC915" s="16"/>
      <c r="AD915" s="16"/>
      <c r="AE915" s="32"/>
      <c r="AF915" s="32"/>
      <c r="AG915" s="16"/>
      <c r="AH915" s="16"/>
      <c r="AI915" s="16"/>
      <c r="AJ915" s="16"/>
      <c r="AK915" s="16"/>
      <c r="AL915" s="16"/>
      <c r="AM915" s="16"/>
      <c r="AN915" s="16"/>
      <c r="AO915" s="16"/>
      <c r="AP915" s="5"/>
      <c r="AQ915" s="31"/>
      <c r="AR915" s="31"/>
    </row>
    <row r="916" spans="1:44" x14ac:dyDescent="0.3">
      <c r="A916" s="4"/>
      <c r="B916" s="3"/>
      <c r="C916" s="3"/>
      <c r="D916" s="14"/>
      <c r="E916" s="14"/>
      <c r="F916" s="14"/>
      <c r="G916" s="14"/>
      <c r="H916" s="5"/>
      <c r="I916" s="15"/>
      <c r="J916" s="15"/>
      <c r="K916" s="3"/>
      <c r="L916" s="3"/>
      <c r="M916" s="3"/>
      <c r="N916" s="3"/>
      <c r="O916" s="17"/>
      <c r="P916" s="32"/>
      <c r="Q916" s="32"/>
      <c r="R916" s="5"/>
      <c r="S916" s="5"/>
      <c r="T916" s="16"/>
      <c r="U916" s="16"/>
      <c r="V916" s="32"/>
      <c r="W916" s="32"/>
      <c r="X916" s="16"/>
      <c r="Y916" s="32"/>
      <c r="Z916" s="32"/>
      <c r="AA916" s="5"/>
      <c r="AB916" s="5"/>
      <c r="AC916" s="16"/>
      <c r="AD916" s="16"/>
      <c r="AE916" s="32"/>
      <c r="AF916" s="32"/>
      <c r="AG916" s="16"/>
      <c r="AH916" s="16"/>
      <c r="AI916" s="16"/>
      <c r="AJ916" s="16"/>
      <c r="AK916" s="16"/>
      <c r="AL916" s="16"/>
      <c r="AM916" s="16"/>
      <c r="AN916" s="16"/>
      <c r="AO916" s="16"/>
      <c r="AP916" s="5"/>
      <c r="AQ916" s="31"/>
      <c r="AR916" s="31"/>
    </row>
    <row r="917" spans="1:44" x14ac:dyDescent="0.3">
      <c r="A917" s="4"/>
      <c r="B917" s="3"/>
      <c r="C917" s="3"/>
      <c r="D917" s="14"/>
      <c r="E917" s="14"/>
      <c r="F917" s="14"/>
      <c r="G917" s="14"/>
      <c r="H917" s="5"/>
      <c r="I917" s="15"/>
      <c r="J917" s="15"/>
      <c r="K917" s="3"/>
      <c r="L917" s="3"/>
      <c r="M917" s="3"/>
      <c r="N917" s="3"/>
      <c r="O917" s="17"/>
      <c r="P917" s="32"/>
      <c r="Q917" s="32"/>
      <c r="R917" s="5"/>
      <c r="S917" s="5"/>
      <c r="T917" s="16"/>
      <c r="U917" s="16"/>
      <c r="V917" s="32"/>
      <c r="W917" s="32"/>
      <c r="X917" s="16"/>
      <c r="Y917" s="32"/>
      <c r="Z917" s="32"/>
      <c r="AA917" s="5"/>
      <c r="AB917" s="5"/>
      <c r="AC917" s="16"/>
      <c r="AD917" s="16"/>
      <c r="AE917" s="32"/>
      <c r="AF917" s="32"/>
      <c r="AG917" s="16"/>
      <c r="AH917" s="16"/>
      <c r="AI917" s="16"/>
      <c r="AJ917" s="16"/>
      <c r="AK917" s="16"/>
      <c r="AL917" s="16"/>
      <c r="AM917" s="16"/>
      <c r="AN917" s="16"/>
      <c r="AO917" s="16"/>
      <c r="AP917" s="5"/>
      <c r="AQ917" s="31"/>
      <c r="AR917" s="31"/>
    </row>
    <row r="918" spans="1:44" x14ac:dyDescent="0.3">
      <c r="A918" s="4"/>
      <c r="B918" s="3"/>
      <c r="C918" s="3"/>
      <c r="D918" s="14"/>
      <c r="E918" s="14"/>
      <c r="F918" s="14"/>
      <c r="G918" s="14"/>
      <c r="H918" s="5"/>
      <c r="I918" s="15"/>
      <c r="J918" s="15"/>
      <c r="K918" s="3"/>
      <c r="L918" s="3"/>
      <c r="M918" s="3"/>
      <c r="N918" s="3"/>
      <c r="O918" s="17"/>
      <c r="P918" s="32"/>
      <c r="Q918" s="32"/>
      <c r="R918" s="5"/>
      <c r="S918" s="5"/>
      <c r="T918" s="16"/>
      <c r="U918" s="16"/>
      <c r="V918" s="32"/>
      <c r="W918" s="32"/>
      <c r="X918" s="16"/>
      <c r="Y918" s="32"/>
      <c r="Z918" s="32"/>
      <c r="AA918" s="5"/>
      <c r="AB918" s="5"/>
      <c r="AC918" s="16"/>
      <c r="AD918" s="16"/>
      <c r="AE918" s="32"/>
      <c r="AF918" s="32"/>
      <c r="AG918" s="16"/>
      <c r="AH918" s="16"/>
      <c r="AI918" s="16"/>
      <c r="AJ918" s="16"/>
      <c r="AK918" s="16"/>
      <c r="AL918" s="16"/>
      <c r="AM918" s="16"/>
      <c r="AN918" s="16"/>
      <c r="AO918" s="16"/>
      <c r="AP918" s="5"/>
      <c r="AQ918" s="31"/>
      <c r="AR918" s="31"/>
    </row>
    <row r="919" spans="1:44" x14ac:dyDescent="0.3">
      <c r="A919" s="4"/>
      <c r="B919" s="3"/>
      <c r="C919" s="3"/>
      <c r="D919" s="14"/>
      <c r="E919" s="14"/>
      <c r="F919" s="14"/>
      <c r="G919" s="14"/>
      <c r="H919" s="5"/>
      <c r="I919" s="15"/>
      <c r="J919" s="15"/>
      <c r="K919" s="3"/>
      <c r="L919" s="3"/>
      <c r="M919" s="3"/>
      <c r="N919" s="3"/>
      <c r="O919" s="17"/>
      <c r="P919" s="32"/>
      <c r="Q919" s="32"/>
      <c r="R919" s="5"/>
      <c r="S919" s="5"/>
      <c r="T919" s="16"/>
      <c r="U919" s="16"/>
      <c r="V919" s="32"/>
      <c r="W919" s="32"/>
      <c r="X919" s="16"/>
      <c r="Y919" s="32"/>
      <c r="Z919" s="32"/>
      <c r="AA919" s="5"/>
      <c r="AB919" s="5"/>
      <c r="AC919" s="16"/>
      <c r="AD919" s="16"/>
      <c r="AE919" s="32"/>
      <c r="AF919" s="32"/>
      <c r="AG919" s="16"/>
      <c r="AH919" s="16"/>
      <c r="AI919" s="16"/>
      <c r="AJ919" s="16"/>
      <c r="AK919" s="16"/>
      <c r="AL919" s="16"/>
      <c r="AM919" s="16"/>
      <c r="AN919" s="16"/>
      <c r="AO919" s="16"/>
      <c r="AP919" s="5"/>
      <c r="AQ919" s="31"/>
      <c r="AR919" s="31"/>
    </row>
    <row r="920" spans="1:44" x14ac:dyDescent="0.3">
      <c r="A920" s="4"/>
      <c r="B920" s="3"/>
      <c r="C920" s="3"/>
      <c r="D920" s="14"/>
      <c r="E920" s="14"/>
      <c r="F920" s="14"/>
      <c r="G920" s="14"/>
      <c r="H920" s="5"/>
      <c r="I920" s="15"/>
      <c r="J920" s="15"/>
      <c r="K920" s="3"/>
      <c r="L920" s="3"/>
      <c r="M920" s="3"/>
      <c r="N920" s="3"/>
      <c r="O920" s="17"/>
      <c r="P920" s="32"/>
      <c r="Q920" s="32"/>
      <c r="R920" s="5"/>
      <c r="S920" s="5"/>
      <c r="T920" s="16"/>
      <c r="U920" s="16"/>
      <c r="V920" s="32"/>
      <c r="W920" s="32"/>
      <c r="X920" s="16"/>
      <c r="Y920" s="32"/>
      <c r="Z920" s="32"/>
      <c r="AA920" s="5"/>
      <c r="AB920" s="5"/>
      <c r="AC920" s="16"/>
      <c r="AD920" s="16"/>
      <c r="AE920" s="32"/>
      <c r="AF920" s="32"/>
      <c r="AG920" s="16"/>
      <c r="AH920" s="16"/>
      <c r="AI920" s="16"/>
      <c r="AJ920" s="16"/>
      <c r="AK920" s="16"/>
      <c r="AL920" s="16"/>
      <c r="AM920" s="16"/>
      <c r="AN920" s="16"/>
      <c r="AO920" s="16"/>
      <c r="AP920" s="5"/>
      <c r="AQ920" s="31"/>
      <c r="AR920" s="31"/>
    </row>
    <row r="921" spans="1:44" x14ac:dyDescent="0.3">
      <c r="A921" s="4"/>
      <c r="B921" s="3"/>
      <c r="C921" s="3"/>
      <c r="D921" s="14"/>
      <c r="E921" s="14"/>
      <c r="F921" s="14"/>
      <c r="G921" s="14"/>
      <c r="H921" s="5"/>
      <c r="I921" s="15"/>
      <c r="J921" s="15"/>
      <c r="K921" s="3"/>
      <c r="L921" s="3"/>
      <c r="M921" s="3"/>
      <c r="N921" s="3"/>
      <c r="O921" s="17"/>
      <c r="P921" s="32"/>
      <c r="Q921" s="32"/>
      <c r="R921" s="5"/>
      <c r="S921" s="5"/>
      <c r="T921" s="16"/>
      <c r="U921" s="16"/>
      <c r="V921" s="32"/>
      <c r="W921" s="32"/>
      <c r="X921" s="16"/>
      <c r="Y921" s="32"/>
      <c r="Z921" s="32"/>
      <c r="AA921" s="5"/>
      <c r="AB921" s="5"/>
      <c r="AC921" s="16"/>
      <c r="AD921" s="16"/>
      <c r="AE921" s="32"/>
      <c r="AF921" s="32"/>
      <c r="AG921" s="16"/>
      <c r="AH921" s="16"/>
      <c r="AI921" s="16"/>
      <c r="AJ921" s="16"/>
      <c r="AK921" s="16"/>
      <c r="AL921" s="16"/>
      <c r="AM921" s="16"/>
      <c r="AN921" s="16"/>
      <c r="AO921" s="16"/>
      <c r="AP921" s="5"/>
      <c r="AQ921" s="31"/>
      <c r="AR921" s="31"/>
    </row>
    <row r="922" spans="1:44" x14ac:dyDescent="0.3">
      <c r="A922" s="4"/>
      <c r="B922" s="3"/>
      <c r="C922" s="3"/>
      <c r="D922" s="14"/>
      <c r="E922" s="14"/>
      <c r="F922" s="14"/>
      <c r="G922" s="14"/>
      <c r="H922" s="5"/>
      <c r="I922" s="15"/>
      <c r="J922" s="15"/>
      <c r="K922" s="3"/>
      <c r="L922" s="3"/>
      <c r="M922" s="3"/>
      <c r="N922" s="3"/>
      <c r="O922" s="17"/>
      <c r="P922" s="32"/>
      <c r="Q922" s="32"/>
      <c r="R922" s="5"/>
      <c r="S922" s="5"/>
      <c r="T922" s="16"/>
      <c r="U922" s="16"/>
      <c r="V922" s="32"/>
      <c r="W922" s="32"/>
      <c r="X922" s="16"/>
      <c r="Y922" s="32"/>
      <c r="Z922" s="32"/>
      <c r="AA922" s="5"/>
      <c r="AB922" s="5"/>
      <c r="AC922" s="16"/>
      <c r="AD922" s="16"/>
      <c r="AE922" s="32"/>
      <c r="AF922" s="32"/>
      <c r="AG922" s="16"/>
      <c r="AH922" s="16"/>
      <c r="AI922" s="16"/>
      <c r="AJ922" s="16"/>
      <c r="AK922" s="16"/>
      <c r="AL922" s="16"/>
      <c r="AM922" s="16"/>
      <c r="AN922" s="16"/>
      <c r="AO922" s="16"/>
      <c r="AP922" s="5"/>
      <c r="AQ922" s="31"/>
      <c r="AR922" s="31"/>
    </row>
    <row r="923" spans="1:44" x14ac:dyDescent="0.3">
      <c r="A923" s="4"/>
      <c r="B923" s="3"/>
      <c r="C923" s="3"/>
      <c r="D923" s="14"/>
      <c r="E923" s="14"/>
      <c r="F923" s="14"/>
      <c r="G923" s="14"/>
      <c r="H923" s="5"/>
      <c r="I923" s="15"/>
      <c r="J923" s="15"/>
      <c r="K923" s="3"/>
      <c r="L923" s="3"/>
      <c r="M923" s="3"/>
      <c r="N923" s="3"/>
      <c r="O923" s="17"/>
      <c r="P923" s="32"/>
      <c r="Q923" s="32"/>
      <c r="R923" s="5"/>
      <c r="S923" s="5"/>
      <c r="T923" s="16"/>
      <c r="U923" s="16"/>
      <c r="V923" s="32"/>
      <c r="W923" s="32"/>
      <c r="X923" s="16"/>
      <c r="Y923" s="32"/>
      <c r="Z923" s="32"/>
      <c r="AA923" s="5"/>
      <c r="AB923" s="5"/>
      <c r="AC923" s="16"/>
      <c r="AD923" s="16"/>
      <c r="AE923" s="32"/>
      <c r="AF923" s="32"/>
      <c r="AG923" s="16"/>
      <c r="AH923" s="16"/>
      <c r="AI923" s="16"/>
      <c r="AJ923" s="16"/>
      <c r="AK923" s="16"/>
      <c r="AL923" s="16"/>
      <c r="AM923" s="16"/>
      <c r="AN923" s="16"/>
      <c r="AO923" s="16"/>
      <c r="AP923" s="5"/>
      <c r="AQ923" s="31"/>
      <c r="AR923" s="31"/>
    </row>
    <row r="924" spans="1:44" x14ac:dyDescent="0.3">
      <c r="A924" s="4"/>
      <c r="B924" s="3"/>
      <c r="C924" s="3"/>
      <c r="D924" s="14"/>
      <c r="E924" s="14"/>
      <c r="F924" s="14"/>
      <c r="G924" s="14"/>
      <c r="H924" s="5"/>
      <c r="I924" s="15"/>
      <c r="J924" s="15"/>
      <c r="K924" s="3"/>
      <c r="L924" s="3"/>
      <c r="M924" s="3"/>
      <c r="N924" s="3"/>
      <c r="O924" s="17"/>
      <c r="P924" s="32"/>
      <c r="Q924" s="32"/>
      <c r="R924" s="5"/>
      <c r="S924" s="5"/>
      <c r="T924" s="16"/>
      <c r="U924" s="16"/>
      <c r="V924" s="32"/>
      <c r="W924" s="32"/>
      <c r="X924" s="16"/>
      <c r="Y924" s="32"/>
      <c r="Z924" s="32"/>
      <c r="AA924" s="5"/>
      <c r="AB924" s="5"/>
      <c r="AC924" s="16"/>
      <c r="AD924" s="16"/>
      <c r="AE924" s="32"/>
      <c r="AF924" s="32"/>
      <c r="AG924" s="16"/>
      <c r="AH924" s="16"/>
      <c r="AI924" s="16"/>
      <c r="AJ924" s="16"/>
      <c r="AK924" s="16"/>
      <c r="AL924" s="16"/>
      <c r="AM924" s="16"/>
      <c r="AN924" s="16"/>
      <c r="AO924" s="16"/>
      <c r="AP924" s="5"/>
      <c r="AQ924" s="31"/>
      <c r="AR924" s="31"/>
    </row>
    <row r="925" spans="1:44" x14ac:dyDescent="0.3">
      <c r="A925" s="4"/>
      <c r="B925" s="3"/>
      <c r="C925" s="3"/>
      <c r="D925" s="14"/>
      <c r="E925" s="14"/>
      <c r="F925" s="14"/>
      <c r="G925" s="14"/>
      <c r="H925" s="5"/>
      <c r="I925" s="15"/>
      <c r="J925" s="15"/>
      <c r="K925" s="3"/>
      <c r="L925" s="3"/>
      <c r="M925" s="3"/>
      <c r="N925" s="3"/>
      <c r="O925" s="17"/>
      <c r="P925" s="32"/>
      <c r="Q925" s="32"/>
      <c r="R925" s="5"/>
      <c r="S925" s="5"/>
      <c r="T925" s="16"/>
      <c r="U925" s="16"/>
      <c r="V925" s="32"/>
      <c r="W925" s="32"/>
      <c r="X925" s="16"/>
      <c r="Y925" s="32"/>
      <c r="Z925" s="32"/>
      <c r="AA925" s="5"/>
      <c r="AB925" s="5"/>
      <c r="AC925" s="16"/>
      <c r="AD925" s="16"/>
      <c r="AE925" s="32"/>
      <c r="AF925" s="32"/>
      <c r="AG925" s="16"/>
      <c r="AH925" s="16"/>
      <c r="AI925" s="16"/>
      <c r="AJ925" s="16"/>
      <c r="AK925" s="16"/>
      <c r="AL925" s="16"/>
      <c r="AM925" s="16"/>
      <c r="AN925" s="16"/>
      <c r="AO925" s="16"/>
      <c r="AP925" s="5"/>
      <c r="AQ925" s="31"/>
      <c r="AR925" s="31"/>
    </row>
    <row r="926" spans="1:44" x14ac:dyDescent="0.3">
      <c r="A926" s="4"/>
      <c r="B926" s="3"/>
      <c r="C926" s="3"/>
      <c r="D926" s="14"/>
      <c r="E926" s="14"/>
      <c r="F926" s="14"/>
      <c r="G926" s="14"/>
      <c r="H926" s="5"/>
      <c r="I926" s="15"/>
      <c r="J926" s="15"/>
      <c r="K926" s="3"/>
      <c r="L926" s="3"/>
      <c r="M926" s="3"/>
      <c r="N926" s="3"/>
      <c r="O926" s="17"/>
      <c r="P926" s="32"/>
      <c r="Q926" s="32"/>
      <c r="R926" s="5"/>
      <c r="S926" s="5"/>
      <c r="T926" s="16"/>
      <c r="U926" s="16"/>
      <c r="V926" s="32"/>
      <c r="W926" s="32"/>
      <c r="X926" s="16"/>
      <c r="Y926" s="32"/>
      <c r="Z926" s="32"/>
      <c r="AA926" s="5"/>
      <c r="AB926" s="5"/>
      <c r="AC926" s="16"/>
      <c r="AD926" s="16"/>
      <c r="AE926" s="32"/>
      <c r="AF926" s="32"/>
      <c r="AG926" s="16"/>
      <c r="AH926" s="16"/>
      <c r="AI926" s="16"/>
      <c r="AJ926" s="16"/>
      <c r="AK926" s="16"/>
      <c r="AL926" s="16"/>
      <c r="AM926" s="16"/>
      <c r="AN926" s="16"/>
      <c r="AO926" s="16"/>
      <c r="AP926" s="5"/>
      <c r="AQ926" s="31"/>
      <c r="AR926" s="31"/>
    </row>
    <row r="927" spans="1:44" x14ac:dyDescent="0.3">
      <c r="A927" s="4"/>
      <c r="B927" s="3"/>
      <c r="C927" s="3"/>
      <c r="D927" s="14"/>
      <c r="E927" s="14"/>
      <c r="F927" s="14"/>
      <c r="G927" s="14"/>
      <c r="H927" s="5"/>
      <c r="I927" s="15"/>
      <c r="J927" s="15"/>
      <c r="K927" s="3"/>
      <c r="L927" s="3"/>
      <c r="M927" s="3"/>
      <c r="N927" s="3"/>
      <c r="O927" s="17"/>
      <c r="P927" s="32"/>
      <c r="Q927" s="32"/>
      <c r="R927" s="5"/>
      <c r="S927" s="5"/>
      <c r="T927" s="16"/>
      <c r="U927" s="16"/>
      <c r="V927" s="32"/>
      <c r="W927" s="32"/>
      <c r="X927" s="16"/>
      <c r="Y927" s="32"/>
      <c r="Z927" s="32"/>
      <c r="AA927" s="5"/>
      <c r="AB927" s="5"/>
      <c r="AC927" s="16"/>
      <c r="AD927" s="16"/>
      <c r="AE927" s="32"/>
      <c r="AF927" s="32"/>
      <c r="AG927" s="16"/>
      <c r="AH927" s="16"/>
      <c r="AI927" s="16"/>
      <c r="AJ927" s="16"/>
      <c r="AK927" s="16"/>
      <c r="AL927" s="16"/>
      <c r="AM927" s="16"/>
      <c r="AN927" s="16"/>
      <c r="AO927" s="16"/>
      <c r="AP927" s="5"/>
      <c r="AQ927" s="31"/>
      <c r="AR927" s="31"/>
    </row>
    <row r="928" spans="1:44" x14ac:dyDescent="0.3">
      <c r="A928" s="4"/>
      <c r="B928" s="3"/>
      <c r="C928" s="3"/>
      <c r="D928" s="14"/>
      <c r="E928" s="14"/>
      <c r="F928" s="14"/>
      <c r="G928" s="14"/>
      <c r="H928" s="5"/>
      <c r="I928" s="15"/>
      <c r="J928" s="15"/>
      <c r="K928" s="3"/>
      <c r="L928" s="3"/>
      <c r="M928" s="3"/>
      <c r="N928" s="3"/>
      <c r="O928" s="17"/>
      <c r="P928" s="32"/>
      <c r="Q928" s="32"/>
      <c r="R928" s="5"/>
      <c r="S928" s="5"/>
      <c r="T928" s="16"/>
      <c r="U928" s="16"/>
      <c r="V928" s="32"/>
      <c r="W928" s="32"/>
      <c r="X928" s="16"/>
      <c r="Y928" s="32"/>
      <c r="Z928" s="32"/>
      <c r="AA928" s="5"/>
      <c r="AB928" s="5"/>
      <c r="AC928" s="16"/>
      <c r="AD928" s="16"/>
      <c r="AE928" s="32"/>
      <c r="AF928" s="32"/>
      <c r="AG928" s="16"/>
      <c r="AH928" s="16"/>
      <c r="AI928" s="16"/>
      <c r="AJ928" s="16"/>
      <c r="AK928" s="16"/>
      <c r="AL928" s="16"/>
      <c r="AM928" s="16"/>
      <c r="AN928" s="16"/>
      <c r="AO928" s="16"/>
      <c r="AP928" s="5"/>
      <c r="AQ928" s="31"/>
      <c r="AR928" s="31"/>
    </row>
    <row r="929" spans="1:44" x14ac:dyDescent="0.3">
      <c r="A929" s="4"/>
      <c r="B929" s="3"/>
      <c r="C929" s="3"/>
      <c r="D929" s="14"/>
      <c r="E929" s="14"/>
      <c r="F929" s="14"/>
      <c r="G929" s="14"/>
      <c r="H929" s="5"/>
      <c r="I929" s="15"/>
      <c r="J929" s="15"/>
      <c r="K929" s="3"/>
      <c r="L929" s="3"/>
      <c r="M929" s="3"/>
      <c r="N929" s="3"/>
      <c r="O929" s="17"/>
      <c r="P929" s="32"/>
      <c r="Q929" s="32"/>
      <c r="R929" s="5"/>
      <c r="S929" s="5"/>
      <c r="T929" s="16"/>
      <c r="U929" s="16"/>
      <c r="V929" s="32"/>
      <c r="W929" s="32"/>
      <c r="X929" s="16"/>
      <c r="Y929" s="32"/>
      <c r="Z929" s="32"/>
      <c r="AA929" s="5"/>
      <c r="AB929" s="5"/>
      <c r="AC929" s="16"/>
      <c r="AD929" s="16"/>
      <c r="AE929" s="32"/>
      <c r="AF929" s="32"/>
      <c r="AG929" s="16"/>
      <c r="AH929" s="16"/>
      <c r="AI929" s="16"/>
      <c r="AJ929" s="16"/>
      <c r="AK929" s="16"/>
      <c r="AL929" s="16"/>
      <c r="AM929" s="16"/>
      <c r="AN929" s="16"/>
      <c r="AO929" s="16"/>
      <c r="AP929" s="5"/>
      <c r="AQ929" s="31"/>
      <c r="AR929" s="31"/>
    </row>
    <row r="930" spans="1:44" x14ac:dyDescent="0.3">
      <c r="A930" s="4"/>
      <c r="B930" s="3"/>
      <c r="C930" s="3"/>
      <c r="D930" s="14"/>
      <c r="E930" s="14"/>
      <c r="F930" s="14"/>
      <c r="G930" s="14"/>
      <c r="H930" s="5"/>
      <c r="I930" s="15"/>
      <c r="J930" s="15"/>
      <c r="K930" s="3"/>
      <c r="L930" s="3"/>
      <c r="M930" s="3"/>
      <c r="N930" s="3"/>
      <c r="O930" s="17"/>
      <c r="P930" s="32"/>
      <c r="Q930" s="32"/>
      <c r="R930" s="5"/>
      <c r="S930" s="5"/>
      <c r="T930" s="16"/>
      <c r="U930" s="16"/>
      <c r="V930" s="32"/>
      <c r="W930" s="32"/>
      <c r="X930" s="16"/>
      <c r="Y930" s="32"/>
      <c r="Z930" s="32"/>
      <c r="AA930" s="5"/>
      <c r="AB930" s="5"/>
      <c r="AC930" s="16"/>
      <c r="AD930" s="16"/>
      <c r="AE930" s="32"/>
      <c r="AF930" s="32"/>
      <c r="AG930" s="16"/>
      <c r="AH930" s="16"/>
      <c r="AI930" s="16"/>
      <c r="AJ930" s="16"/>
      <c r="AK930" s="16"/>
      <c r="AL930" s="16"/>
      <c r="AM930" s="16"/>
      <c r="AN930" s="16"/>
      <c r="AO930" s="16"/>
      <c r="AP930" s="5"/>
      <c r="AQ930" s="31"/>
      <c r="AR930" s="31"/>
    </row>
    <row r="931" spans="1:44" x14ac:dyDescent="0.3">
      <c r="A931" s="4"/>
      <c r="B931" s="3"/>
      <c r="C931" s="3"/>
      <c r="D931" s="14"/>
      <c r="E931" s="14"/>
      <c r="F931" s="14"/>
      <c r="G931" s="14"/>
      <c r="H931" s="5"/>
      <c r="I931" s="15"/>
      <c r="J931" s="15"/>
      <c r="K931" s="3"/>
      <c r="L931" s="3"/>
      <c r="M931" s="3"/>
      <c r="N931" s="3"/>
      <c r="O931" s="17"/>
      <c r="P931" s="32"/>
      <c r="Q931" s="32"/>
      <c r="R931" s="5"/>
      <c r="S931" s="5"/>
      <c r="T931" s="16"/>
      <c r="U931" s="16"/>
      <c r="V931" s="32"/>
      <c r="W931" s="32"/>
      <c r="X931" s="16"/>
      <c r="Y931" s="32"/>
      <c r="Z931" s="32"/>
      <c r="AA931" s="5"/>
      <c r="AB931" s="5"/>
      <c r="AC931" s="16"/>
      <c r="AD931" s="16"/>
      <c r="AE931" s="32"/>
      <c r="AF931" s="32"/>
      <c r="AG931" s="16"/>
      <c r="AH931" s="16"/>
      <c r="AI931" s="16"/>
      <c r="AJ931" s="16"/>
      <c r="AK931" s="16"/>
      <c r="AL931" s="16"/>
      <c r="AM931" s="16"/>
      <c r="AN931" s="16"/>
      <c r="AO931" s="16"/>
      <c r="AP931" s="5"/>
      <c r="AQ931" s="31"/>
      <c r="AR931" s="31"/>
    </row>
    <row r="932" spans="1:44" x14ac:dyDescent="0.3">
      <c r="A932" s="4"/>
      <c r="B932" s="3"/>
      <c r="C932" s="3"/>
      <c r="D932" s="14"/>
      <c r="E932" s="14"/>
      <c r="F932" s="14"/>
      <c r="G932" s="14"/>
      <c r="H932" s="5"/>
      <c r="I932" s="15"/>
      <c r="J932" s="15"/>
      <c r="K932" s="3"/>
      <c r="L932" s="3"/>
      <c r="M932" s="3"/>
      <c r="N932" s="3"/>
      <c r="O932" s="17"/>
      <c r="P932" s="32"/>
      <c r="Q932" s="32"/>
      <c r="R932" s="5"/>
      <c r="S932" s="5"/>
      <c r="T932" s="16"/>
      <c r="U932" s="16"/>
      <c r="V932" s="32"/>
      <c r="W932" s="32"/>
      <c r="X932" s="16"/>
      <c r="Y932" s="32"/>
      <c r="Z932" s="32"/>
      <c r="AA932" s="5"/>
      <c r="AB932" s="5"/>
      <c r="AC932" s="16"/>
      <c r="AD932" s="16"/>
      <c r="AE932" s="32"/>
      <c r="AF932" s="32"/>
      <c r="AG932" s="16"/>
      <c r="AH932" s="16"/>
      <c r="AI932" s="16"/>
      <c r="AJ932" s="16"/>
      <c r="AK932" s="16"/>
      <c r="AL932" s="16"/>
      <c r="AM932" s="16"/>
      <c r="AN932" s="16"/>
      <c r="AO932" s="16"/>
      <c r="AP932" s="5"/>
      <c r="AQ932" s="31"/>
      <c r="AR932" s="31"/>
    </row>
    <row r="933" spans="1:44" x14ac:dyDescent="0.3">
      <c r="A933" s="4"/>
      <c r="B933" s="3"/>
      <c r="C933" s="3"/>
      <c r="D933" s="14"/>
      <c r="E933" s="14"/>
      <c r="F933" s="14"/>
      <c r="G933" s="14"/>
      <c r="H933" s="5"/>
      <c r="I933" s="15"/>
      <c r="J933" s="15"/>
      <c r="K933" s="3"/>
      <c r="L933" s="3"/>
      <c r="M933" s="3"/>
      <c r="N933" s="3"/>
      <c r="O933" s="17"/>
      <c r="P933" s="32"/>
      <c r="Q933" s="32"/>
      <c r="R933" s="5"/>
      <c r="S933" s="5"/>
      <c r="T933" s="16"/>
      <c r="U933" s="16"/>
      <c r="V933" s="32"/>
      <c r="W933" s="32"/>
      <c r="X933" s="16"/>
      <c r="Y933" s="32"/>
      <c r="Z933" s="32"/>
      <c r="AA933" s="5"/>
      <c r="AB933" s="5"/>
      <c r="AC933" s="16"/>
      <c r="AD933" s="16"/>
      <c r="AE933" s="32"/>
      <c r="AF933" s="32"/>
      <c r="AG933" s="16"/>
      <c r="AH933" s="16"/>
      <c r="AI933" s="16"/>
      <c r="AJ933" s="16"/>
      <c r="AK933" s="16"/>
      <c r="AL933" s="16"/>
      <c r="AM933" s="16"/>
      <c r="AN933" s="16"/>
      <c r="AO933" s="16"/>
      <c r="AP933" s="5"/>
      <c r="AQ933" s="31"/>
      <c r="AR933" s="31"/>
    </row>
    <row r="934" spans="1:44" x14ac:dyDescent="0.3">
      <c r="A934" s="4"/>
      <c r="B934" s="3"/>
      <c r="C934" s="3"/>
      <c r="D934" s="14"/>
      <c r="E934" s="14"/>
      <c r="F934" s="14"/>
      <c r="G934" s="14"/>
      <c r="H934" s="5"/>
      <c r="I934" s="15"/>
      <c r="J934" s="15"/>
      <c r="K934" s="3"/>
      <c r="L934" s="3"/>
      <c r="M934" s="3"/>
      <c r="N934" s="3"/>
      <c r="O934" s="17"/>
      <c r="P934" s="32"/>
      <c r="Q934" s="32"/>
      <c r="R934" s="5"/>
      <c r="S934" s="5"/>
      <c r="T934" s="16"/>
      <c r="U934" s="16"/>
      <c r="V934" s="32"/>
      <c r="W934" s="32"/>
      <c r="X934" s="16"/>
      <c r="Y934" s="32"/>
      <c r="Z934" s="32"/>
      <c r="AA934" s="5"/>
      <c r="AB934" s="5"/>
      <c r="AC934" s="16"/>
      <c r="AD934" s="16"/>
      <c r="AE934" s="32"/>
      <c r="AF934" s="32"/>
      <c r="AG934" s="16"/>
      <c r="AH934" s="16"/>
      <c r="AI934" s="16"/>
      <c r="AJ934" s="16"/>
      <c r="AK934" s="16"/>
      <c r="AL934" s="16"/>
      <c r="AM934" s="16"/>
      <c r="AN934" s="16"/>
      <c r="AO934" s="16"/>
      <c r="AP934" s="5"/>
      <c r="AQ934" s="31"/>
      <c r="AR934" s="31"/>
    </row>
    <row r="935" spans="1:44" x14ac:dyDescent="0.3">
      <c r="A935" s="4"/>
      <c r="B935" s="3"/>
      <c r="C935" s="3"/>
      <c r="D935" s="14"/>
      <c r="E935" s="14"/>
      <c r="F935" s="14"/>
      <c r="G935" s="14"/>
      <c r="H935" s="5"/>
      <c r="I935" s="15"/>
      <c r="J935" s="15"/>
      <c r="K935" s="3"/>
      <c r="L935" s="3"/>
      <c r="M935" s="3"/>
      <c r="N935" s="3"/>
      <c r="O935" s="17"/>
      <c r="P935" s="32"/>
      <c r="Q935" s="32"/>
      <c r="R935" s="5"/>
      <c r="S935" s="5"/>
      <c r="T935" s="16"/>
      <c r="U935" s="16"/>
      <c r="V935" s="32"/>
      <c r="W935" s="32"/>
      <c r="X935" s="16"/>
      <c r="Y935" s="32"/>
      <c r="Z935" s="32"/>
      <c r="AA935" s="5"/>
      <c r="AB935" s="5"/>
      <c r="AC935" s="16"/>
      <c r="AD935" s="16"/>
      <c r="AE935" s="32"/>
      <c r="AF935" s="32"/>
      <c r="AG935" s="16"/>
      <c r="AH935" s="16"/>
      <c r="AI935" s="16"/>
      <c r="AJ935" s="16"/>
      <c r="AK935" s="16"/>
      <c r="AL935" s="16"/>
      <c r="AM935" s="16"/>
      <c r="AN935" s="16"/>
      <c r="AO935" s="16"/>
      <c r="AP935" s="5"/>
      <c r="AQ935" s="31"/>
      <c r="AR935" s="31"/>
    </row>
    <row r="936" spans="1:44" x14ac:dyDescent="0.3">
      <c r="A936" s="4"/>
      <c r="B936" s="3"/>
      <c r="C936" s="3"/>
      <c r="D936" s="14"/>
      <c r="E936" s="14"/>
      <c r="F936" s="14"/>
      <c r="G936" s="14"/>
      <c r="H936" s="5"/>
      <c r="I936" s="15"/>
      <c r="J936" s="15"/>
      <c r="K936" s="3"/>
      <c r="L936" s="3"/>
      <c r="M936" s="3"/>
      <c r="N936" s="3"/>
      <c r="O936" s="17"/>
      <c r="P936" s="32"/>
      <c r="Q936" s="32"/>
      <c r="R936" s="5"/>
      <c r="S936" s="5"/>
      <c r="T936" s="16"/>
      <c r="U936" s="16"/>
      <c r="V936" s="32"/>
      <c r="W936" s="32"/>
      <c r="X936" s="16"/>
      <c r="Y936" s="32"/>
      <c r="Z936" s="32"/>
      <c r="AA936" s="5"/>
      <c r="AB936" s="5"/>
      <c r="AC936" s="16"/>
      <c r="AD936" s="16"/>
      <c r="AE936" s="32"/>
      <c r="AF936" s="32"/>
      <c r="AG936" s="16"/>
      <c r="AH936" s="16"/>
      <c r="AI936" s="16"/>
      <c r="AJ936" s="16"/>
      <c r="AK936" s="16"/>
      <c r="AL936" s="16"/>
      <c r="AM936" s="16"/>
      <c r="AN936" s="16"/>
      <c r="AO936" s="16"/>
      <c r="AP936" s="5"/>
      <c r="AQ936" s="31"/>
      <c r="AR936" s="31"/>
    </row>
    <row r="937" spans="1:44" x14ac:dyDescent="0.3">
      <c r="A937" s="4"/>
      <c r="B937" s="3"/>
      <c r="C937" s="3"/>
      <c r="D937" s="14"/>
      <c r="E937" s="14"/>
      <c r="F937" s="14"/>
      <c r="G937" s="14"/>
      <c r="H937" s="5"/>
      <c r="I937" s="15"/>
      <c r="J937" s="15"/>
      <c r="K937" s="3"/>
      <c r="L937" s="3"/>
      <c r="M937" s="3"/>
      <c r="N937" s="3"/>
      <c r="O937" s="17"/>
      <c r="P937" s="32"/>
      <c r="Q937" s="32"/>
      <c r="R937" s="5"/>
      <c r="S937" s="5"/>
      <c r="T937" s="16"/>
      <c r="U937" s="16"/>
      <c r="V937" s="32"/>
      <c r="W937" s="32"/>
      <c r="X937" s="16"/>
      <c r="Y937" s="32"/>
      <c r="Z937" s="32"/>
      <c r="AA937" s="5"/>
      <c r="AB937" s="5"/>
      <c r="AC937" s="16"/>
      <c r="AD937" s="16"/>
      <c r="AE937" s="32"/>
      <c r="AF937" s="32"/>
      <c r="AG937" s="16"/>
      <c r="AH937" s="16"/>
      <c r="AI937" s="16"/>
      <c r="AJ937" s="16"/>
      <c r="AK937" s="16"/>
      <c r="AL937" s="16"/>
      <c r="AM937" s="16"/>
      <c r="AN937" s="16"/>
      <c r="AO937" s="16"/>
      <c r="AP937" s="5"/>
      <c r="AQ937" s="31"/>
      <c r="AR937" s="31"/>
    </row>
    <row r="938" spans="1:44" x14ac:dyDescent="0.3">
      <c r="A938" s="4"/>
      <c r="B938" s="3"/>
      <c r="C938" s="3"/>
      <c r="D938" s="14"/>
      <c r="E938" s="14"/>
      <c r="F938" s="14"/>
      <c r="G938" s="14"/>
      <c r="H938" s="5"/>
      <c r="I938" s="15"/>
      <c r="J938" s="15"/>
      <c r="K938" s="3"/>
      <c r="L938" s="3"/>
      <c r="M938" s="3"/>
      <c r="N938" s="3"/>
      <c r="O938" s="17"/>
      <c r="P938" s="32"/>
      <c r="Q938" s="32"/>
      <c r="R938" s="5"/>
      <c r="S938" s="5"/>
      <c r="T938" s="16"/>
      <c r="U938" s="16"/>
      <c r="V938" s="32"/>
      <c r="W938" s="32"/>
      <c r="X938" s="16"/>
      <c r="Y938" s="32"/>
      <c r="Z938" s="32"/>
      <c r="AA938" s="5"/>
      <c r="AB938" s="5"/>
      <c r="AC938" s="16"/>
      <c r="AD938" s="16"/>
      <c r="AE938" s="32"/>
      <c r="AF938" s="32"/>
      <c r="AG938" s="16"/>
      <c r="AH938" s="16"/>
      <c r="AI938" s="16"/>
      <c r="AJ938" s="16"/>
      <c r="AK938" s="16"/>
      <c r="AL938" s="16"/>
      <c r="AM938" s="16"/>
      <c r="AN938" s="16"/>
      <c r="AO938" s="16"/>
      <c r="AP938" s="5"/>
      <c r="AQ938" s="31"/>
      <c r="AR938" s="31"/>
    </row>
    <row r="939" spans="1:44" x14ac:dyDescent="0.3">
      <c r="A939" s="4"/>
      <c r="B939" s="3"/>
      <c r="C939" s="3"/>
      <c r="D939" s="14"/>
      <c r="E939" s="14"/>
      <c r="F939" s="14"/>
      <c r="G939" s="14"/>
      <c r="H939" s="5"/>
      <c r="I939" s="15"/>
      <c r="J939" s="15"/>
      <c r="K939" s="3"/>
      <c r="L939" s="3"/>
      <c r="M939" s="3"/>
      <c r="N939" s="3"/>
      <c r="O939" s="17"/>
      <c r="P939" s="32"/>
      <c r="Q939" s="32"/>
      <c r="R939" s="5"/>
      <c r="S939" s="5"/>
      <c r="T939" s="16"/>
      <c r="U939" s="16"/>
      <c r="V939" s="32"/>
      <c r="W939" s="32"/>
      <c r="X939" s="16"/>
      <c r="Y939" s="32"/>
      <c r="Z939" s="32"/>
      <c r="AA939" s="5"/>
      <c r="AB939" s="5"/>
      <c r="AC939" s="16"/>
      <c r="AD939" s="16"/>
      <c r="AE939" s="32"/>
      <c r="AF939" s="32"/>
      <c r="AG939" s="16"/>
      <c r="AH939" s="16"/>
      <c r="AI939" s="16"/>
      <c r="AJ939" s="16"/>
      <c r="AK939" s="16"/>
      <c r="AL939" s="16"/>
      <c r="AM939" s="16"/>
      <c r="AN939" s="16"/>
      <c r="AO939" s="16"/>
      <c r="AP939" s="5"/>
      <c r="AQ939" s="31"/>
      <c r="AR939" s="31"/>
    </row>
    <row r="940" spans="1:44" x14ac:dyDescent="0.3">
      <c r="A940" s="4"/>
      <c r="B940" s="3"/>
      <c r="C940" s="3"/>
      <c r="D940" s="14"/>
      <c r="E940" s="14"/>
      <c r="F940" s="14"/>
      <c r="G940" s="14"/>
      <c r="H940" s="5"/>
      <c r="I940" s="15"/>
      <c r="J940" s="15"/>
      <c r="K940" s="3"/>
      <c r="L940" s="3"/>
      <c r="M940" s="3"/>
      <c r="N940" s="3"/>
      <c r="O940" s="17"/>
      <c r="P940" s="32"/>
      <c r="Q940" s="32"/>
      <c r="R940" s="5"/>
      <c r="S940" s="5"/>
      <c r="T940" s="16"/>
      <c r="U940" s="16"/>
      <c r="V940" s="32"/>
      <c r="W940" s="32"/>
      <c r="X940" s="16"/>
      <c r="Y940" s="32"/>
      <c r="Z940" s="32"/>
      <c r="AA940" s="5"/>
      <c r="AB940" s="5"/>
      <c r="AC940" s="16"/>
      <c r="AD940" s="16"/>
      <c r="AE940" s="32"/>
      <c r="AF940" s="32"/>
      <c r="AG940" s="16"/>
      <c r="AH940" s="16"/>
      <c r="AI940" s="16"/>
      <c r="AJ940" s="16"/>
      <c r="AK940" s="16"/>
      <c r="AL940" s="16"/>
      <c r="AM940" s="16"/>
      <c r="AN940" s="16"/>
      <c r="AO940" s="16"/>
      <c r="AP940" s="5"/>
      <c r="AQ940" s="31"/>
      <c r="AR940" s="31"/>
    </row>
    <row r="941" spans="1:44" x14ac:dyDescent="0.3">
      <c r="A941" s="4"/>
      <c r="B941" s="3"/>
      <c r="C941" s="3"/>
      <c r="D941" s="14"/>
      <c r="E941" s="14"/>
      <c r="F941" s="14"/>
      <c r="G941" s="14"/>
      <c r="H941" s="5"/>
      <c r="I941" s="15"/>
      <c r="J941" s="15"/>
      <c r="K941" s="3"/>
      <c r="L941" s="3"/>
      <c r="M941" s="3"/>
      <c r="N941" s="3"/>
      <c r="O941" s="17"/>
      <c r="P941" s="32"/>
      <c r="Q941" s="32"/>
      <c r="R941" s="5"/>
      <c r="S941" s="5"/>
      <c r="T941" s="16"/>
      <c r="U941" s="16"/>
      <c r="V941" s="32"/>
      <c r="W941" s="32"/>
      <c r="X941" s="16"/>
      <c r="Y941" s="32"/>
      <c r="Z941" s="32"/>
      <c r="AA941" s="5"/>
      <c r="AB941" s="5"/>
      <c r="AC941" s="16"/>
      <c r="AD941" s="16"/>
      <c r="AE941" s="32"/>
      <c r="AF941" s="32"/>
      <c r="AG941" s="16"/>
      <c r="AH941" s="16"/>
      <c r="AI941" s="16"/>
      <c r="AJ941" s="16"/>
      <c r="AK941" s="16"/>
      <c r="AL941" s="16"/>
      <c r="AM941" s="16"/>
      <c r="AN941" s="16"/>
      <c r="AO941" s="16"/>
      <c r="AP941" s="5"/>
      <c r="AQ941" s="31"/>
      <c r="AR941" s="31"/>
    </row>
    <row r="942" spans="1:44" x14ac:dyDescent="0.3">
      <c r="A942" s="4"/>
      <c r="B942" s="3"/>
      <c r="C942" s="3"/>
      <c r="D942" s="14"/>
      <c r="E942" s="14"/>
      <c r="F942" s="14"/>
      <c r="G942" s="14"/>
      <c r="H942" s="5"/>
      <c r="I942" s="15"/>
      <c r="J942" s="15"/>
      <c r="K942" s="3"/>
      <c r="L942" s="3"/>
      <c r="M942" s="3"/>
      <c r="N942" s="3"/>
      <c r="O942" s="17"/>
      <c r="P942" s="32"/>
      <c r="Q942" s="32"/>
      <c r="R942" s="5"/>
      <c r="S942" s="5"/>
      <c r="T942" s="16"/>
      <c r="U942" s="16"/>
      <c r="V942" s="32"/>
      <c r="W942" s="32"/>
      <c r="X942" s="16"/>
      <c r="Y942" s="32"/>
      <c r="Z942" s="32"/>
      <c r="AA942" s="5"/>
      <c r="AB942" s="5"/>
      <c r="AC942" s="16"/>
      <c r="AD942" s="16"/>
      <c r="AE942" s="32"/>
      <c r="AF942" s="32"/>
      <c r="AG942" s="16"/>
      <c r="AH942" s="16"/>
      <c r="AI942" s="16"/>
      <c r="AJ942" s="16"/>
      <c r="AK942" s="16"/>
      <c r="AL942" s="16"/>
      <c r="AM942" s="16"/>
      <c r="AN942" s="16"/>
      <c r="AO942" s="16"/>
      <c r="AP942" s="5"/>
      <c r="AQ942" s="31"/>
      <c r="AR942" s="31"/>
    </row>
    <row r="943" spans="1:44" x14ac:dyDescent="0.3">
      <c r="A943" s="4"/>
      <c r="B943" s="3"/>
      <c r="C943" s="3"/>
      <c r="D943" s="14"/>
      <c r="E943" s="14"/>
      <c r="F943" s="14"/>
      <c r="G943" s="14"/>
      <c r="H943" s="5"/>
      <c r="I943" s="15"/>
      <c r="J943" s="15"/>
      <c r="K943" s="3"/>
      <c r="L943" s="3"/>
      <c r="M943" s="3"/>
      <c r="N943" s="3"/>
      <c r="O943" s="17"/>
      <c r="P943" s="32"/>
      <c r="Q943" s="32"/>
      <c r="R943" s="5"/>
      <c r="S943" s="5"/>
      <c r="T943" s="16"/>
      <c r="U943" s="16"/>
      <c r="V943" s="32"/>
      <c r="W943" s="32"/>
      <c r="X943" s="16"/>
      <c r="Y943" s="32"/>
      <c r="Z943" s="32"/>
      <c r="AA943" s="5"/>
      <c r="AB943" s="5"/>
      <c r="AC943" s="16"/>
      <c r="AD943" s="16"/>
      <c r="AE943" s="32"/>
      <c r="AF943" s="32"/>
      <c r="AG943" s="16"/>
      <c r="AH943" s="16"/>
      <c r="AI943" s="16"/>
      <c r="AJ943" s="16"/>
      <c r="AK943" s="16"/>
      <c r="AL943" s="16"/>
      <c r="AM943" s="16"/>
      <c r="AN943" s="16"/>
      <c r="AO943" s="16"/>
      <c r="AP943" s="5"/>
      <c r="AQ943" s="31"/>
      <c r="AR943" s="31"/>
    </row>
    <row r="944" spans="1:44" x14ac:dyDescent="0.3">
      <c r="A944" s="4"/>
      <c r="B944" s="3"/>
      <c r="C944" s="3"/>
      <c r="D944" s="14"/>
      <c r="E944" s="14"/>
      <c r="F944" s="14"/>
      <c r="G944" s="14"/>
      <c r="H944" s="5"/>
      <c r="I944" s="15"/>
      <c r="J944" s="15"/>
      <c r="K944" s="3"/>
      <c r="L944" s="3"/>
      <c r="M944" s="3"/>
      <c r="N944" s="3"/>
      <c r="O944" s="17"/>
      <c r="P944" s="32"/>
      <c r="Q944" s="32"/>
      <c r="R944" s="5"/>
      <c r="S944" s="5"/>
      <c r="T944" s="16"/>
      <c r="U944" s="16"/>
      <c r="V944" s="32"/>
      <c r="W944" s="32"/>
      <c r="X944" s="16"/>
      <c r="Y944" s="32"/>
      <c r="Z944" s="32"/>
      <c r="AA944" s="5"/>
      <c r="AB944" s="5"/>
      <c r="AC944" s="16"/>
      <c r="AD944" s="16"/>
      <c r="AE944" s="32"/>
      <c r="AF944" s="32"/>
      <c r="AG944" s="16"/>
      <c r="AH944" s="16"/>
      <c r="AI944" s="16"/>
      <c r="AJ944" s="16"/>
      <c r="AK944" s="16"/>
      <c r="AL944" s="16"/>
      <c r="AM944" s="16"/>
      <c r="AN944" s="16"/>
      <c r="AO944" s="16"/>
      <c r="AP944" s="5"/>
      <c r="AQ944" s="31"/>
      <c r="AR944" s="31"/>
    </row>
    <row r="945" spans="1:44" x14ac:dyDescent="0.3">
      <c r="A945" s="4"/>
      <c r="B945" s="3"/>
      <c r="C945" s="3"/>
      <c r="D945" s="14"/>
      <c r="E945" s="14"/>
      <c r="F945" s="14"/>
      <c r="G945" s="14"/>
      <c r="H945" s="5"/>
      <c r="I945" s="15"/>
      <c r="J945" s="15"/>
      <c r="K945" s="3"/>
      <c r="L945" s="3"/>
      <c r="M945" s="3"/>
      <c r="N945" s="3"/>
      <c r="O945" s="17"/>
      <c r="P945" s="32"/>
      <c r="Q945" s="32"/>
      <c r="R945" s="5"/>
      <c r="S945" s="5"/>
      <c r="T945" s="16"/>
      <c r="U945" s="16"/>
      <c r="V945" s="32"/>
      <c r="W945" s="32"/>
      <c r="X945" s="16"/>
      <c r="Y945" s="32"/>
      <c r="Z945" s="32"/>
      <c r="AA945" s="5"/>
      <c r="AB945" s="5"/>
      <c r="AC945" s="16"/>
      <c r="AD945" s="16"/>
      <c r="AE945" s="32"/>
      <c r="AF945" s="32"/>
      <c r="AG945" s="16"/>
      <c r="AH945" s="16"/>
      <c r="AI945" s="16"/>
      <c r="AJ945" s="16"/>
      <c r="AK945" s="16"/>
      <c r="AL945" s="16"/>
      <c r="AM945" s="16"/>
      <c r="AN945" s="16"/>
      <c r="AO945" s="16"/>
      <c r="AP945" s="5"/>
      <c r="AQ945" s="31"/>
      <c r="AR945" s="31"/>
    </row>
    <row r="946" spans="1:44" x14ac:dyDescent="0.3">
      <c r="A946" s="4"/>
      <c r="B946" s="3"/>
      <c r="C946" s="3"/>
      <c r="D946" s="14"/>
      <c r="E946" s="14"/>
      <c r="F946" s="14"/>
      <c r="G946" s="14"/>
      <c r="H946" s="5"/>
      <c r="I946" s="15"/>
      <c r="J946" s="15"/>
      <c r="K946" s="3"/>
      <c r="L946" s="3"/>
      <c r="M946" s="3"/>
      <c r="N946" s="3"/>
      <c r="O946" s="17"/>
      <c r="P946" s="32"/>
      <c r="Q946" s="32"/>
      <c r="R946" s="5"/>
      <c r="S946" s="5"/>
      <c r="T946" s="16"/>
      <c r="U946" s="16"/>
      <c r="V946" s="32"/>
      <c r="W946" s="32"/>
      <c r="X946" s="16"/>
      <c r="Y946" s="32"/>
      <c r="Z946" s="32"/>
      <c r="AA946" s="5"/>
      <c r="AB946" s="5"/>
      <c r="AC946" s="16"/>
      <c r="AD946" s="16"/>
      <c r="AE946" s="32"/>
      <c r="AF946" s="32"/>
      <c r="AG946" s="16"/>
      <c r="AH946" s="16"/>
      <c r="AI946" s="16"/>
      <c r="AJ946" s="16"/>
      <c r="AK946" s="16"/>
      <c r="AL946" s="16"/>
      <c r="AM946" s="16"/>
      <c r="AN946" s="16"/>
      <c r="AO946" s="16"/>
      <c r="AP946" s="5"/>
      <c r="AQ946" s="31"/>
      <c r="AR946" s="31"/>
    </row>
    <row r="947" spans="1:44" x14ac:dyDescent="0.3">
      <c r="A947" s="4"/>
      <c r="B947" s="3"/>
      <c r="C947" s="3"/>
      <c r="D947" s="14"/>
      <c r="E947" s="14"/>
      <c r="F947" s="14"/>
      <c r="G947" s="14"/>
      <c r="H947" s="5"/>
      <c r="I947" s="15"/>
      <c r="J947" s="15"/>
      <c r="K947" s="3"/>
      <c r="L947" s="3"/>
      <c r="M947" s="3"/>
      <c r="N947" s="3"/>
      <c r="O947" s="17"/>
      <c r="P947" s="32"/>
      <c r="Q947" s="32"/>
      <c r="R947" s="5"/>
      <c r="S947" s="5"/>
      <c r="T947" s="16"/>
      <c r="U947" s="16"/>
      <c r="V947" s="32"/>
      <c r="W947" s="32"/>
      <c r="X947" s="16"/>
      <c r="Y947" s="32"/>
      <c r="Z947" s="32"/>
      <c r="AA947" s="5"/>
      <c r="AB947" s="5"/>
      <c r="AC947" s="16"/>
      <c r="AD947" s="16"/>
      <c r="AE947" s="32"/>
      <c r="AF947" s="32"/>
      <c r="AG947" s="16"/>
      <c r="AH947" s="16"/>
      <c r="AI947" s="16"/>
      <c r="AJ947" s="16"/>
      <c r="AK947" s="16"/>
      <c r="AL947" s="16"/>
      <c r="AM947" s="16"/>
      <c r="AN947" s="16"/>
      <c r="AO947" s="16"/>
      <c r="AP947" s="5"/>
      <c r="AQ947" s="31"/>
      <c r="AR947" s="31"/>
    </row>
    <row r="948" spans="1:44" x14ac:dyDescent="0.3">
      <c r="A948" s="4"/>
      <c r="B948" s="3"/>
      <c r="C948" s="3"/>
      <c r="D948" s="14"/>
      <c r="E948" s="14"/>
      <c r="F948" s="14"/>
      <c r="G948" s="14"/>
      <c r="H948" s="5"/>
      <c r="I948" s="15"/>
      <c r="J948" s="15"/>
      <c r="K948" s="3"/>
      <c r="L948" s="3"/>
      <c r="M948" s="3"/>
      <c r="N948" s="3"/>
      <c r="O948" s="17"/>
      <c r="P948" s="32"/>
      <c r="Q948" s="32"/>
      <c r="R948" s="5"/>
      <c r="S948" s="5"/>
      <c r="T948" s="16"/>
      <c r="U948" s="16"/>
      <c r="V948" s="32"/>
      <c r="W948" s="32"/>
      <c r="X948" s="16"/>
      <c r="Y948" s="32"/>
      <c r="Z948" s="32"/>
      <c r="AA948" s="5"/>
      <c r="AB948" s="5"/>
      <c r="AC948" s="16"/>
      <c r="AD948" s="16"/>
      <c r="AE948" s="32"/>
      <c r="AF948" s="32"/>
      <c r="AG948" s="16"/>
      <c r="AH948" s="16"/>
      <c r="AI948" s="16"/>
      <c r="AJ948" s="16"/>
      <c r="AK948" s="16"/>
      <c r="AL948" s="16"/>
      <c r="AM948" s="16"/>
      <c r="AN948" s="16"/>
      <c r="AO948" s="16"/>
      <c r="AP948" s="5"/>
      <c r="AQ948" s="31"/>
      <c r="AR948" s="31"/>
    </row>
    <row r="949" spans="1:44" x14ac:dyDescent="0.3">
      <c r="A949" s="4"/>
      <c r="B949" s="3"/>
      <c r="C949" s="3"/>
      <c r="D949" s="14"/>
      <c r="E949" s="14"/>
      <c r="F949" s="14"/>
      <c r="G949" s="14"/>
      <c r="H949" s="5"/>
      <c r="I949" s="15"/>
      <c r="J949" s="15"/>
      <c r="K949" s="3"/>
      <c r="L949" s="3"/>
      <c r="M949" s="3"/>
      <c r="N949" s="3"/>
      <c r="O949" s="17"/>
      <c r="P949" s="32"/>
      <c r="Q949" s="32"/>
      <c r="R949" s="5"/>
      <c r="S949" s="5"/>
      <c r="T949" s="16"/>
      <c r="U949" s="16"/>
      <c r="V949" s="32"/>
      <c r="W949" s="32"/>
      <c r="X949" s="16"/>
      <c r="Y949" s="32"/>
      <c r="Z949" s="32"/>
      <c r="AA949" s="5"/>
      <c r="AB949" s="5"/>
      <c r="AC949" s="16"/>
      <c r="AD949" s="16"/>
      <c r="AE949" s="32"/>
      <c r="AF949" s="32"/>
      <c r="AG949" s="16"/>
      <c r="AH949" s="16"/>
      <c r="AI949" s="16"/>
      <c r="AJ949" s="16"/>
      <c r="AK949" s="16"/>
      <c r="AL949" s="16"/>
      <c r="AM949" s="16"/>
      <c r="AN949" s="16"/>
      <c r="AO949" s="16"/>
      <c r="AP949" s="5"/>
      <c r="AQ949" s="31"/>
      <c r="AR949" s="31"/>
    </row>
    <row r="950" spans="1:44" x14ac:dyDescent="0.3">
      <c r="A950" s="4"/>
      <c r="B950" s="3"/>
      <c r="C950" s="3"/>
      <c r="D950" s="14"/>
      <c r="E950" s="14"/>
      <c r="F950" s="14"/>
      <c r="G950" s="14"/>
      <c r="H950" s="5"/>
      <c r="I950" s="15"/>
      <c r="J950" s="15"/>
      <c r="K950" s="3"/>
      <c r="L950" s="3"/>
      <c r="M950" s="3"/>
      <c r="N950" s="3"/>
      <c r="O950" s="17"/>
      <c r="P950" s="32"/>
      <c r="Q950" s="32"/>
      <c r="R950" s="5"/>
      <c r="S950" s="5"/>
      <c r="T950" s="16"/>
      <c r="U950" s="16"/>
      <c r="V950" s="32"/>
      <c r="W950" s="32"/>
      <c r="X950" s="16"/>
      <c r="Y950" s="32"/>
      <c r="Z950" s="32"/>
      <c r="AA950" s="5"/>
      <c r="AB950" s="5"/>
      <c r="AC950" s="16"/>
      <c r="AD950" s="16"/>
      <c r="AE950" s="32"/>
      <c r="AF950" s="32"/>
      <c r="AG950" s="16"/>
      <c r="AH950" s="16"/>
      <c r="AI950" s="16"/>
      <c r="AJ950" s="16"/>
      <c r="AK950" s="16"/>
      <c r="AL950" s="16"/>
      <c r="AM950" s="16"/>
      <c r="AN950" s="16"/>
      <c r="AO950" s="16"/>
      <c r="AP950" s="5"/>
      <c r="AQ950" s="31"/>
      <c r="AR950" s="31"/>
    </row>
    <row r="951" spans="1:44" x14ac:dyDescent="0.3">
      <c r="A951" s="4"/>
      <c r="B951" s="3"/>
      <c r="C951" s="3"/>
      <c r="D951" s="14"/>
      <c r="E951" s="14"/>
      <c r="F951" s="14"/>
      <c r="G951" s="14"/>
      <c r="H951" s="5"/>
      <c r="I951" s="15"/>
      <c r="J951" s="15"/>
      <c r="K951" s="3"/>
      <c r="L951" s="3"/>
      <c r="M951" s="3"/>
      <c r="N951" s="3"/>
      <c r="O951" s="17"/>
      <c r="P951" s="32"/>
      <c r="Q951" s="32"/>
      <c r="R951" s="5"/>
      <c r="S951" s="5"/>
      <c r="T951" s="16"/>
      <c r="U951" s="16"/>
      <c r="V951" s="32"/>
      <c r="W951" s="32"/>
      <c r="X951" s="16"/>
      <c r="Y951" s="32"/>
      <c r="Z951" s="32"/>
      <c r="AA951" s="5"/>
      <c r="AB951" s="5"/>
      <c r="AC951" s="16"/>
      <c r="AD951" s="16"/>
      <c r="AE951" s="32"/>
      <c r="AF951" s="32"/>
      <c r="AG951" s="16"/>
      <c r="AH951" s="16"/>
      <c r="AI951" s="16"/>
      <c r="AJ951" s="16"/>
      <c r="AK951" s="16"/>
      <c r="AL951" s="16"/>
      <c r="AM951" s="16"/>
      <c r="AN951" s="16"/>
      <c r="AO951" s="16"/>
      <c r="AP951" s="5"/>
      <c r="AQ951" s="31"/>
      <c r="AR951" s="31"/>
    </row>
    <row r="952" spans="1:44" x14ac:dyDescent="0.3">
      <c r="A952" s="4"/>
      <c r="B952" s="3"/>
      <c r="C952" s="3"/>
      <c r="D952" s="14"/>
      <c r="E952" s="14"/>
      <c r="F952" s="14"/>
      <c r="G952" s="14"/>
      <c r="H952" s="5"/>
      <c r="I952" s="15"/>
      <c r="J952" s="15"/>
      <c r="K952" s="3"/>
      <c r="L952" s="3"/>
      <c r="M952" s="3"/>
      <c r="N952" s="3"/>
      <c r="O952" s="17"/>
      <c r="P952" s="32"/>
      <c r="Q952" s="32"/>
      <c r="R952" s="5"/>
      <c r="S952" s="5"/>
      <c r="T952" s="16"/>
      <c r="U952" s="16"/>
      <c r="V952" s="32"/>
      <c r="W952" s="32"/>
      <c r="X952" s="16"/>
      <c r="Y952" s="32"/>
      <c r="Z952" s="32"/>
      <c r="AA952" s="5"/>
      <c r="AB952" s="5"/>
      <c r="AC952" s="16"/>
      <c r="AD952" s="16"/>
      <c r="AE952" s="32"/>
      <c r="AF952" s="32"/>
      <c r="AG952" s="16"/>
      <c r="AH952" s="16"/>
      <c r="AI952" s="16"/>
      <c r="AJ952" s="16"/>
      <c r="AK952" s="16"/>
      <c r="AL952" s="16"/>
      <c r="AM952" s="16"/>
      <c r="AN952" s="16"/>
      <c r="AO952" s="16"/>
      <c r="AP952" s="5"/>
      <c r="AQ952" s="31"/>
      <c r="AR952" s="31"/>
    </row>
    <row r="953" spans="1:44" x14ac:dyDescent="0.3">
      <c r="A953" s="4"/>
      <c r="B953" s="3"/>
      <c r="C953" s="3"/>
      <c r="D953" s="14"/>
      <c r="E953" s="14"/>
      <c r="F953" s="14"/>
      <c r="G953" s="14"/>
      <c r="H953" s="5"/>
      <c r="I953" s="15"/>
      <c r="J953" s="15"/>
      <c r="K953" s="3"/>
      <c r="L953" s="3"/>
      <c r="M953" s="3"/>
      <c r="N953" s="3"/>
      <c r="O953" s="17"/>
      <c r="P953" s="32"/>
      <c r="Q953" s="32"/>
      <c r="R953" s="5"/>
      <c r="S953" s="5"/>
      <c r="T953" s="16"/>
      <c r="U953" s="16"/>
      <c r="V953" s="32"/>
      <c r="W953" s="32"/>
      <c r="X953" s="16"/>
      <c r="Y953" s="32"/>
      <c r="Z953" s="32"/>
      <c r="AA953" s="5"/>
      <c r="AB953" s="5"/>
      <c r="AC953" s="16"/>
      <c r="AD953" s="16"/>
      <c r="AE953" s="32"/>
      <c r="AF953" s="32"/>
      <c r="AG953" s="16"/>
      <c r="AH953" s="16"/>
      <c r="AI953" s="16"/>
      <c r="AJ953" s="16"/>
      <c r="AK953" s="16"/>
      <c r="AL953" s="16"/>
      <c r="AM953" s="16"/>
      <c r="AN953" s="16"/>
      <c r="AO953" s="16"/>
      <c r="AP953" s="5"/>
      <c r="AQ953" s="31"/>
      <c r="AR953" s="31"/>
    </row>
    <row r="954" spans="1:44" x14ac:dyDescent="0.3">
      <c r="A954" s="4"/>
      <c r="B954" s="3"/>
      <c r="C954" s="3"/>
      <c r="D954" s="14"/>
      <c r="E954" s="14"/>
      <c r="F954" s="14"/>
      <c r="G954" s="14"/>
      <c r="H954" s="5"/>
      <c r="I954" s="15"/>
      <c r="J954" s="15"/>
      <c r="K954" s="3"/>
      <c r="L954" s="3"/>
      <c r="M954" s="3"/>
      <c r="N954" s="3"/>
      <c r="O954" s="17"/>
      <c r="P954" s="32"/>
      <c r="Q954" s="32"/>
      <c r="R954" s="5"/>
      <c r="S954" s="5"/>
      <c r="T954" s="16"/>
      <c r="U954" s="16"/>
      <c r="V954" s="32"/>
      <c r="W954" s="32"/>
      <c r="X954" s="16"/>
      <c r="Y954" s="32"/>
      <c r="Z954" s="32"/>
      <c r="AA954" s="5"/>
      <c r="AB954" s="5"/>
      <c r="AC954" s="16"/>
      <c r="AD954" s="16"/>
      <c r="AE954" s="32"/>
      <c r="AF954" s="32"/>
      <c r="AG954" s="16"/>
      <c r="AH954" s="16"/>
      <c r="AI954" s="16"/>
      <c r="AJ954" s="16"/>
      <c r="AK954" s="16"/>
      <c r="AL954" s="16"/>
      <c r="AM954" s="16"/>
      <c r="AN954" s="16"/>
      <c r="AO954" s="16"/>
      <c r="AP954" s="5"/>
      <c r="AQ954" s="31"/>
      <c r="AR954" s="31"/>
    </row>
    <row r="955" spans="1:44" x14ac:dyDescent="0.3">
      <c r="A955" s="4"/>
      <c r="B955" s="3"/>
      <c r="C955" s="3"/>
      <c r="D955" s="14"/>
      <c r="E955" s="14"/>
      <c r="F955" s="14"/>
      <c r="G955" s="14"/>
      <c r="H955" s="5"/>
      <c r="I955" s="15"/>
      <c r="J955" s="15"/>
      <c r="K955" s="3"/>
      <c r="L955" s="3"/>
      <c r="M955" s="3"/>
      <c r="N955" s="3"/>
      <c r="O955" s="17"/>
      <c r="P955" s="32"/>
      <c r="Q955" s="32"/>
      <c r="R955" s="5"/>
      <c r="S955" s="5"/>
      <c r="T955" s="16"/>
      <c r="U955" s="16"/>
      <c r="V955" s="32"/>
      <c r="W955" s="32"/>
      <c r="X955" s="16"/>
      <c r="Y955" s="32"/>
      <c r="Z955" s="32"/>
      <c r="AA955" s="5"/>
      <c r="AB955" s="5"/>
      <c r="AC955" s="16"/>
      <c r="AD955" s="16"/>
      <c r="AE955" s="32"/>
      <c r="AF955" s="32"/>
      <c r="AG955" s="16"/>
      <c r="AH955" s="16"/>
      <c r="AI955" s="16"/>
      <c r="AJ955" s="16"/>
      <c r="AK955" s="16"/>
      <c r="AL955" s="16"/>
      <c r="AM955" s="16"/>
      <c r="AN955" s="16"/>
      <c r="AO955" s="16"/>
      <c r="AP955" s="5"/>
      <c r="AQ955" s="31"/>
      <c r="AR955" s="31"/>
    </row>
    <row r="956" spans="1:44" x14ac:dyDescent="0.3">
      <c r="A956" s="4"/>
      <c r="B956" s="3"/>
      <c r="C956" s="3"/>
      <c r="D956" s="14"/>
      <c r="E956" s="14"/>
      <c r="F956" s="14"/>
      <c r="G956" s="14"/>
      <c r="H956" s="5"/>
      <c r="I956" s="15"/>
      <c r="J956" s="15"/>
      <c r="K956" s="3"/>
      <c r="L956" s="3"/>
      <c r="M956" s="3"/>
      <c r="N956" s="3"/>
      <c r="O956" s="17"/>
      <c r="P956" s="32"/>
      <c r="Q956" s="32"/>
      <c r="R956" s="5"/>
      <c r="S956" s="5"/>
      <c r="T956" s="16"/>
      <c r="U956" s="16"/>
      <c r="V956" s="32"/>
      <c r="W956" s="32"/>
      <c r="X956" s="16"/>
      <c r="Y956" s="32"/>
      <c r="Z956" s="32"/>
      <c r="AA956" s="5"/>
      <c r="AB956" s="5"/>
      <c r="AC956" s="16"/>
      <c r="AD956" s="16"/>
      <c r="AE956" s="32"/>
      <c r="AF956" s="32"/>
      <c r="AG956" s="16"/>
      <c r="AH956" s="16"/>
      <c r="AI956" s="16"/>
      <c r="AJ956" s="16"/>
      <c r="AK956" s="16"/>
      <c r="AL956" s="16"/>
      <c r="AM956" s="16"/>
      <c r="AN956" s="16"/>
      <c r="AO956" s="16"/>
      <c r="AP956" s="5"/>
      <c r="AQ956" s="31"/>
      <c r="AR956" s="31"/>
    </row>
    <row r="957" spans="1:44" x14ac:dyDescent="0.3">
      <c r="A957" s="4"/>
      <c r="B957" s="3"/>
      <c r="C957" s="3"/>
      <c r="D957" s="14"/>
      <c r="E957" s="14"/>
      <c r="F957" s="14"/>
      <c r="G957" s="14"/>
      <c r="H957" s="5"/>
      <c r="I957" s="15"/>
      <c r="J957" s="15"/>
      <c r="K957" s="3"/>
      <c r="L957" s="3"/>
      <c r="M957" s="3"/>
      <c r="N957" s="3"/>
      <c r="O957" s="17"/>
      <c r="P957" s="32"/>
      <c r="Q957" s="32"/>
      <c r="R957" s="5"/>
      <c r="S957" s="5"/>
      <c r="T957" s="16"/>
      <c r="U957" s="16"/>
      <c r="V957" s="32"/>
      <c r="W957" s="32"/>
      <c r="X957" s="16"/>
      <c r="Y957" s="32"/>
      <c r="Z957" s="32"/>
      <c r="AA957" s="5"/>
      <c r="AB957" s="5"/>
      <c r="AC957" s="16"/>
      <c r="AD957" s="16"/>
      <c r="AE957" s="32"/>
      <c r="AF957" s="32"/>
      <c r="AG957" s="16"/>
      <c r="AH957" s="16"/>
      <c r="AI957" s="16"/>
      <c r="AJ957" s="16"/>
      <c r="AK957" s="16"/>
      <c r="AL957" s="16"/>
      <c r="AM957" s="16"/>
      <c r="AN957" s="16"/>
      <c r="AO957" s="16"/>
      <c r="AP957" s="5"/>
      <c r="AQ957" s="31"/>
      <c r="AR957" s="31"/>
    </row>
    <row r="958" spans="1:44" x14ac:dyDescent="0.3">
      <c r="A958" s="4"/>
      <c r="B958" s="3"/>
      <c r="C958" s="3"/>
      <c r="D958" s="14"/>
      <c r="E958" s="14"/>
      <c r="F958" s="14"/>
      <c r="G958" s="14"/>
      <c r="H958" s="5"/>
      <c r="I958" s="15"/>
      <c r="J958" s="15"/>
      <c r="K958" s="3"/>
      <c r="L958" s="3"/>
      <c r="M958" s="3"/>
      <c r="N958" s="3"/>
      <c r="O958" s="17"/>
      <c r="P958" s="32"/>
      <c r="Q958" s="32"/>
      <c r="R958" s="5"/>
      <c r="S958" s="5"/>
      <c r="T958" s="16"/>
      <c r="U958" s="16"/>
      <c r="V958" s="32"/>
      <c r="W958" s="32"/>
      <c r="X958" s="16"/>
      <c r="Y958" s="32"/>
      <c r="Z958" s="32"/>
      <c r="AA958" s="5"/>
      <c r="AB958" s="5"/>
      <c r="AC958" s="16"/>
      <c r="AD958" s="16"/>
      <c r="AE958" s="32"/>
      <c r="AF958" s="32"/>
      <c r="AG958" s="16"/>
      <c r="AH958" s="16"/>
      <c r="AI958" s="16"/>
      <c r="AJ958" s="16"/>
      <c r="AK958" s="16"/>
      <c r="AL958" s="16"/>
      <c r="AM958" s="16"/>
      <c r="AN958" s="16"/>
      <c r="AO958" s="16"/>
      <c r="AP958" s="5"/>
      <c r="AQ958" s="31"/>
      <c r="AR958" s="31"/>
    </row>
    <row r="959" spans="1:44" x14ac:dyDescent="0.3">
      <c r="A959" s="4"/>
      <c r="B959" s="3"/>
      <c r="C959" s="3"/>
      <c r="D959" s="14"/>
      <c r="E959" s="14"/>
      <c r="F959" s="14"/>
      <c r="G959" s="14"/>
      <c r="H959" s="5"/>
      <c r="I959" s="15"/>
      <c r="J959" s="15"/>
      <c r="K959" s="3"/>
      <c r="L959" s="3"/>
      <c r="M959" s="3"/>
      <c r="N959" s="3"/>
      <c r="O959" s="17"/>
      <c r="P959" s="32"/>
      <c r="Q959" s="32"/>
      <c r="R959" s="5"/>
      <c r="S959" s="5"/>
      <c r="T959" s="16"/>
      <c r="U959" s="16"/>
      <c r="V959" s="32"/>
      <c r="W959" s="32"/>
      <c r="X959" s="16"/>
      <c r="Y959" s="32"/>
      <c r="Z959" s="32"/>
      <c r="AA959" s="5"/>
      <c r="AB959" s="5"/>
      <c r="AC959" s="16"/>
      <c r="AD959" s="16"/>
      <c r="AE959" s="32"/>
      <c r="AF959" s="32"/>
      <c r="AG959" s="16"/>
      <c r="AH959" s="16"/>
      <c r="AI959" s="16"/>
      <c r="AJ959" s="16"/>
      <c r="AK959" s="16"/>
      <c r="AL959" s="16"/>
      <c r="AM959" s="16"/>
      <c r="AN959" s="16"/>
      <c r="AO959" s="16"/>
      <c r="AP959" s="5"/>
      <c r="AQ959" s="31"/>
      <c r="AR959" s="31"/>
    </row>
    <row r="960" spans="1:44" x14ac:dyDescent="0.3">
      <c r="A960" s="4"/>
      <c r="B960" s="3"/>
      <c r="C960" s="3"/>
      <c r="D960" s="14"/>
      <c r="E960" s="14"/>
      <c r="F960" s="14"/>
      <c r="G960" s="14"/>
      <c r="H960" s="5"/>
      <c r="I960" s="15"/>
      <c r="J960" s="15"/>
      <c r="K960" s="3"/>
      <c r="L960" s="3"/>
      <c r="M960" s="3"/>
      <c r="N960" s="3"/>
      <c r="O960" s="17"/>
      <c r="P960" s="32"/>
      <c r="Q960" s="32"/>
      <c r="R960" s="5"/>
      <c r="S960" s="5"/>
      <c r="T960" s="16"/>
      <c r="U960" s="16"/>
      <c r="V960" s="32"/>
      <c r="W960" s="32"/>
      <c r="X960" s="16"/>
      <c r="Y960" s="32"/>
      <c r="Z960" s="32"/>
      <c r="AA960" s="5"/>
      <c r="AB960" s="5"/>
      <c r="AC960" s="16"/>
      <c r="AD960" s="16"/>
      <c r="AE960" s="32"/>
      <c r="AF960" s="32"/>
      <c r="AG960" s="16"/>
      <c r="AH960" s="16"/>
      <c r="AI960" s="16"/>
      <c r="AJ960" s="16"/>
      <c r="AK960" s="16"/>
      <c r="AL960" s="16"/>
      <c r="AM960" s="16"/>
      <c r="AN960" s="16"/>
      <c r="AO960" s="16"/>
      <c r="AP960" s="5"/>
      <c r="AQ960" s="31"/>
      <c r="AR960" s="31"/>
    </row>
    <row r="961" spans="1:44" x14ac:dyDescent="0.3">
      <c r="A961" s="4"/>
      <c r="B961" s="3"/>
      <c r="C961" s="3"/>
      <c r="D961" s="14"/>
      <c r="E961" s="14"/>
      <c r="F961" s="14"/>
      <c r="G961" s="14"/>
      <c r="H961" s="5"/>
      <c r="I961" s="15"/>
      <c r="J961" s="15"/>
      <c r="K961" s="3"/>
      <c r="L961" s="3"/>
      <c r="M961" s="3"/>
      <c r="N961" s="3"/>
      <c r="O961" s="17"/>
      <c r="P961" s="32"/>
      <c r="Q961" s="32"/>
      <c r="R961" s="5"/>
      <c r="S961" s="5"/>
      <c r="T961" s="16"/>
      <c r="U961" s="16"/>
      <c r="V961" s="32"/>
      <c r="W961" s="32"/>
      <c r="X961" s="16"/>
      <c r="Y961" s="32"/>
      <c r="Z961" s="32"/>
      <c r="AA961" s="5"/>
      <c r="AB961" s="5"/>
      <c r="AC961" s="16"/>
      <c r="AD961" s="16"/>
      <c r="AE961" s="32"/>
      <c r="AF961" s="32"/>
      <c r="AG961" s="16"/>
      <c r="AH961" s="16"/>
      <c r="AI961" s="16"/>
      <c r="AJ961" s="16"/>
      <c r="AK961" s="16"/>
      <c r="AL961" s="16"/>
      <c r="AM961" s="16"/>
      <c r="AN961" s="16"/>
      <c r="AO961" s="16"/>
      <c r="AP961" s="5"/>
      <c r="AQ961" s="31"/>
      <c r="AR961" s="31"/>
    </row>
    <row r="962" spans="1:44" x14ac:dyDescent="0.3">
      <c r="A962" s="4"/>
      <c r="B962" s="3"/>
      <c r="C962" s="3"/>
      <c r="D962" s="14"/>
      <c r="E962" s="14"/>
      <c r="F962" s="14"/>
      <c r="G962" s="14"/>
      <c r="H962" s="5"/>
      <c r="I962" s="15"/>
      <c r="J962" s="15"/>
      <c r="K962" s="3"/>
      <c r="L962" s="3"/>
      <c r="M962" s="3"/>
      <c r="N962" s="3"/>
      <c r="O962" s="17"/>
      <c r="P962" s="32"/>
      <c r="Q962" s="32"/>
      <c r="R962" s="5"/>
      <c r="S962" s="5"/>
      <c r="T962" s="16"/>
      <c r="U962" s="16"/>
      <c r="V962" s="32"/>
      <c r="W962" s="32"/>
      <c r="X962" s="16"/>
      <c r="Y962" s="32"/>
      <c r="Z962" s="32"/>
      <c r="AA962" s="5"/>
      <c r="AB962" s="5"/>
      <c r="AC962" s="16"/>
      <c r="AD962" s="16"/>
      <c r="AE962" s="32"/>
      <c r="AF962" s="32"/>
      <c r="AG962" s="16"/>
      <c r="AH962" s="16"/>
      <c r="AI962" s="16"/>
      <c r="AJ962" s="16"/>
      <c r="AK962" s="16"/>
      <c r="AL962" s="16"/>
      <c r="AM962" s="16"/>
      <c r="AN962" s="16"/>
      <c r="AO962" s="16"/>
      <c r="AP962" s="5"/>
      <c r="AQ962" s="31"/>
      <c r="AR962" s="31"/>
    </row>
    <row r="963" spans="1:44" x14ac:dyDescent="0.3">
      <c r="A963" s="4"/>
      <c r="B963" s="3"/>
      <c r="C963" s="3"/>
      <c r="D963" s="14"/>
      <c r="E963" s="14"/>
      <c r="F963" s="14"/>
      <c r="G963" s="14"/>
      <c r="H963" s="5"/>
      <c r="I963" s="15"/>
      <c r="J963" s="15"/>
      <c r="K963" s="3"/>
      <c r="L963" s="3"/>
      <c r="M963" s="3"/>
      <c r="N963" s="3"/>
      <c r="O963" s="17"/>
      <c r="P963" s="32"/>
      <c r="Q963" s="32"/>
      <c r="R963" s="5"/>
      <c r="S963" s="5"/>
      <c r="T963" s="16"/>
      <c r="U963" s="16"/>
      <c r="V963" s="32"/>
      <c r="W963" s="32"/>
      <c r="X963" s="16"/>
      <c r="Y963" s="32"/>
      <c r="Z963" s="32"/>
      <c r="AA963" s="5"/>
      <c r="AB963" s="5"/>
      <c r="AC963" s="16"/>
      <c r="AD963" s="16"/>
      <c r="AE963" s="32"/>
      <c r="AF963" s="32"/>
      <c r="AG963" s="16"/>
      <c r="AH963" s="16"/>
      <c r="AI963" s="16"/>
      <c r="AJ963" s="16"/>
      <c r="AK963" s="16"/>
      <c r="AL963" s="16"/>
      <c r="AM963" s="16"/>
      <c r="AN963" s="16"/>
      <c r="AO963" s="16"/>
      <c r="AP963" s="5"/>
      <c r="AQ963" s="31"/>
      <c r="AR963" s="31"/>
    </row>
    <row r="964" spans="1:44" x14ac:dyDescent="0.3">
      <c r="A964" s="4"/>
      <c r="B964" s="3"/>
      <c r="C964" s="3"/>
      <c r="D964" s="14"/>
      <c r="E964" s="14"/>
      <c r="F964" s="14"/>
      <c r="G964" s="14"/>
      <c r="H964" s="5"/>
      <c r="I964" s="15"/>
      <c r="J964" s="15"/>
      <c r="K964" s="3"/>
      <c r="L964" s="3"/>
      <c r="M964" s="3"/>
      <c r="N964" s="3"/>
      <c r="O964" s="17"/>
      <c r="P964" s="32"/>
      <c r="Q964" s="32"/>
      <c r="R964" s="5"/>
      <c r="S964" s="5"/>
      <c r="T964" s="16"/>
      <c r="U964" s="16"/>
      <c r="V964" s="32"/>
      <c r="W964" s="32"/>
      <c r="X964" s="16"/>
      <c r="Y964" s="32"/>
      <c r="Z964" s="32"/>
      <c r="AA964" s="5"/>
      <c r="AB964" s="5"/>
      <c r="AC964" s="16"/>
      <c r="AD964" s="16"/>
      <c r="AE964" s="32"/>
      <c r="AF964" s="32"/>
      <c r="AG964" s="16"/>
      <c r="AH964" s="16"/>
      <c r="AI964" s="16"/>
      <c r="AJ964" s="16"/>
      <c r="AK964" s="16"/>
      <c r="AL964" s="16"/>
      <c r="AM964" s="16"/>
      <c r="AN964" s="16"/>
      <c r="AO964" s="16"/>
      <c r="AP964" s="5"/>
      <c r="AQ964" s="31"/>
      <c r="AR964" s="31"/>
    </row>
    <row r="965" spans="1:44" x14ac:dyDescent="0.3">
      <c r="A965" s="4"/>
      <c r="B965" s="3"/>
      <c r="C965" s="3"/>
      <c r="D965" s="14"/>
      <c r="E965" s="14"/>
      <c r="F965" s="14"/>
      <c r="G965" s="14"/>
      <c r="H965" s="5"/>
      <c r="I965" s="15"/>
      <c r="J965" s="15"/>
      <c r="K965" s="3"/>
      <c r="L965" s="3"/>
      <c r="M965" s="3"/>
      <c r="N965" s="3"/>
      <c r="O965" s="17"/>
      <c r="P965" s="32"/>
      <c r="Q965" s="32"/>
      <c r="R965" s="5"/>
      <c r="S965" s="5"/>
      <c r="T965" s="16"/>
      <c r="U965" s="16"/>
      <c r="V965" s="32"/>
      <c r="W965" s="32"/>
      <c r="X965" s="16"/>
      <c r="Y965" s="32"/>
      <c r="Z965" s="32"/>
      <c r="AA965" s="5"/>
      <c r="AB965" s="5"/>
      <c r="AC965" s="16"/>
      <c r="AD965" s="16"/>
      <c r="AE965" s="32"/>
      <c r="AF965" s="32"/>
      <c r="AG965" s="16"/>
      <c r="AH965" s="16"/>
      <c r="AI965" s="16"/>
      <c r="AJ965" s="16"/>
      <c r="AK965" s="16"/>
      <c r="AL965" s="16"/>
      <c r="AM965" s="16"/>
      <c r="AN965" s="16"/>
      <c r="AO965" s="16"/>
      <c r="AP965" s="5"/>
      <c r="AQ965" s="31"/>
      <c r="AR965" s="31"/>
    </row>
    <row r="966" spans="1:44" x14ac:dyDescent="0.3">
      <c r="A966" s="4"/>
      <c r="B966" s="3"/>
      <c r="C966" s="3"/>
      <c r="D966" s="14"/>
      <c r="E966" s="14"/>
      <c r="F966" s="14"/>
      <c r="G966" s="14"/>
      <c r="H966" s="5"/>
      <c r="I966" s="15"/>
      <c r="J966" s="15"/>
      <c r="K966" s="3"/>
      <c r="L966" s="3"/>
      <c r="M966" s="3"/>
      <c r="N966" s="3"/>
      <c r="O966" s="17"/>
      <c r="P966" s="32"/>
      <c r="Q966" s="32"/>
      <c r="R966" s="5"/>
      <c r="S966" s="5"/>
      <c r="T966" s="16"/>
      <c r="U966" s="16"/>
      <c r="V966" s="32"/>
      <c r="W966" s="32"/>
      <c r="X966" s="16"/>
      <c r="Y966" s="32"/>
      <c r="Z966" s="32"/>
      <c r="AA966" s="5"/>
      <c r="AB966" s="5"/>
      <c r="AC966" s="16"/>
      <c r="AD966" s="16"/>
      <c r="AE966" s="32"/>
      <c r="AF966" s="32"/>
      <c r="AG966" s="16"/>
      <c r="AH966" s="16"/>
      <c r="AI966" s="16"/>
      <c r="AJ966" s="16"/>
      <c r="AK966" s="16"/>
      <c r="AL966" s="16"/>
      <c r="AM966" s="16"/>
      <c r="AN966" s="16"/>
      <c r="AO966" s="16"/>
      <c r="AP966" s="5"/>
      <c r="AQ966" s="31"/>
      <c r="AR966" s="31"/>
    </row>
    <row r="967" spans="1:44" x14ac:dyDescent="0.3">
      <c r="A967" s="4"/>
      <c r="B967" s="3"/>
      <c r="C967" s="3"/>
      <c r="D967" s="14"/>
      <c r="E967" s="14"/>
      <c r="F967" s="14"/>
      <c r="G967" s="14"/>
      <c r="H967" s="5"/>
      <c r="I967" s="15"/>
      <c r="J967" s="15"/>
      <c r="K967" s="3"/>
      <c r="L967" s="3"/>
      <c r="M967" s="3"/>
      <c r="N967" s="3"/>
      <c r="O967" s="17"/>
      <c r="P967" s="32"/>
      <c r="Q967" s="32"/>
      <c r="R967" s="5"/>
      <c r="S967" s="5"/>
      <c r="T967" s="16"/>
      <c r="U967" s="16"/>
      <c r="V967" s="32"/>
      <c r="W967" s="32"/>
      <c r="X967" s="16"/>
      <c r="Y967" s="32"/>
      <c r="Z967" s="32"/>
      <c r="AA967" s="5"/>
      <c r="AB967" s="5"/>
      <c r="AC967" s="16"/>
      <c r="AD967" s="16"/>
      <c r="AE967" s="32"/>
      <c r="AF967" s="32"/>
      <c r="AG967" s="16"/>
      <c r="AH967" s="16"/>
      <c r="AI967" s="16"/>
      <c r="AJ967" s="16"/>
      <c r="AK967" s="16"/>
      <c r="AL967" s="16"/>
      <c r="AM967" s="16"/>
      <c r="AN967" s="16"/>
      <c r="AO967" s="16"/>
      <c r="AP967" s="5"/>
      <c r="AQ967" s="31"/>
      <c r="AR967" s="31"/>
    </row>
    <row r="968" spans="1:44" x14ac:dyDescent="0.3">
      <c r="A968" s="4"/>
      <c r="B968" s="3"/>
      <c r="C968" s="3"/>
      <c r="D968" s="14"/>
      <c r="E968" s="14"/>
      <c r="F968" s="14"/>
      <c r="G968" s="14"/>
      <c r="H968" s="5"/>
      <c r="I968" s="15"/>
      <c r="J968" s="15"/>
      <c r="K968" s="3"/>
      <c r="L968" s="3"/>
      <c r="M968" s="3"/>
      <c r="N968" s="3"/>
      <c r="O968" s="17"/>
      <c r="P968" s="32"/>
      <c r="Q968" s="32"/>
      <c r="R968" s="5"/>
      <c r="S968" s="5"/>
      <c r="T968" s="16"/>
      <c r="U968" s="16"/>
      <c r="V968" s="32"/>
      <c r="W968" s="32"/>
      <c r="X968" s="16"/>
      <c r="Y968" s="32"/>
      <c r="Z968" s="32"/>
      <c r="AA968" s="5"/>
      <c r="AB968" s="5"/>
      <c r="AC968" s="16"/>
      <c r="AD968" s="16"/>
      <c r="AE968" s="32"/>
      <c r="AF968" s="32"/>
      <c r="AG968" s="16"/>
      <c r="AH968" s="16"/>
      <c r="AI968" s="16"/>
      <c r="AJ968" s="16"/>
      <c r="AK968" s="16"/>
      <c r="AL968" s="16"/>
      <c r="AM968" s="16"/>
      <c r="AN968" s="16"/>
      <c r="AO968" s="16"/>
      <c r="AP968" s="5"/>
      <c r="AQ968" s="31"/>
      <c r="AR968" s="31"/>
    </row>
    <row r="969" spans="1:44" x14ac:dyDescent="0.3">
      <c r="A969" s="4"/>
      <c r="B969" s="3"/>
      <c r="C969" s="3"/>
      <c r="D969" s="14"/>
      <c r="E969" s="14"/>
      <c r="F969" s="14"/>
      <c r="G969" s="14"/>
      <c r="H969" s="5"/>
      <c r="I969" s="15"/>
      <c r="J969" s="15"/>
      <c r="K969" s="3"/>
      <c r="L969" s="3"/>
      <c r="M969" s="3"/>
      <c r="N969" s="3"/>
      <c r="O969" s="17"/>
      <c r="P969" s="32"/>
      <c r="Q969" s="32"/>
      <c r="R969" s="5"/>
      <c r="S969" s="5"/>
      <c r="T969" s="16"/>
      <c r="U969" s="16"/>
      <c r="V969" s="32"/>
      <c r="W969" s="32"/>
      <c r="X969" s="16"/>
      <c r="Y969" s="32"/>
      <c r="Z969" s="32"/>
      <c r="AA969" s="5"/>
      <c r="AB969" s="5"/>
      <c r="AC969" s="16"/>
      <c r="AD969" s="16"/>
      <c r="AE969" s="32"/>
      <c r="AF969" s="32"/>
      <c r="AG969" s="16"/>
      <c r="AH969" s="16"/>
      <c r="AI969" s="16"/>
      <c r="AJ969" s="16"/>
      <c r="AK969" s="16"/>
      <c r="AL969" s="16"/>
      <c r="AM969" s="16"/>
      <c r="AN969" s="16"/>
      <c r="AO969" s="16"/>
      <c r="AP969" s="5"/>
      <c r="AQ969" s="31"/>
      <c r="AR969" s="31"/>
    </row>
    <row r="970" spans="1:44" x14ac:dyDescent="0.3">
      <c r="A970" s="4"/>
      <c r="B970" s="3"/>
      <c r="C970" s="3"/>
      <c r="D970" s="14"/>
      <c r="E970" s="14"/>
      <c r="F970" s="14"/>
      <c r="G970" s="14"/>
      <c r="H970" s="5"/>
      <c r="I970" s="15"/>
      <c r="J970" s="15"/>
      <c r="K970" s="3"/>
      <c r="L970" s="3"/>
      <c r="M970" s="3"/>
      <c r="N970" s="3"/>
      <c r="O970" s="17"/>
      <c r="P970" s="32"/>
      <c r="Q970" s="32"/>
      <c r="R970" s="5"/>
      <c r="S970" s="5"/>
      <c r="T970" s="16"/>
      <c r="U970" s="16"/>
      <c r="V970" s="32"/>
      <c r="W970" s="32"/>
      <c r="X970" s="16"/>
      <c r="Y970" s="32"/>
      <c r="Z970" s="32"/>
      <c r="AA970" s="5"/>
      <c r="AB970" s="5"/>
      <c r="AC970" s="16"/>
      <c r="AD970" s="16"/>
      <c r="AE970" s="32"/>
      <c r="AF970" s="32"/>
      <c r="AG970" s="16"/>
      <c r="AH970" s="16"/>
      <c r="AI970" s="16"/>
      <c r="AJ970" s="16"/>
      <c r="AK970" s="16"/>
      <c r="AL970" s="16"/>
      <c r="AM970" s="16"/>
      <c r="AN970" s="16"/>
      <c r="AO970" s="16"/>
      <c r="AP970" s="5"/>
      <c r="AQ970" s="31"/>
      <c r="AR970" s="31"/>
    </row>
    <row r="971" spans="1:44" x14ac:dyDescent="0.3">
      <c r="A971" s="4"/>
      <c r="B971" s="3"/>
      <c r="C971" s="3"/>
      <c r="D971" s="14"/>
      <c r="E971" s="14"/>
      <c r="F971" s="14"/>
      <c r="G971" s="14"/>
      <c r="H971" s="5"/>
      <c r="I971" s="15"/>
      <c r="J971" s="15"/>
      <c r="K971" s="3"/>
      <c r="L971" s="3"/>
      <c r="M971" s="3"/>
      <c r="N971" s="3"/>
      <c r="O971" s="17"/>
      <c r="P971" s="32"/>
      <c r="Q971" s="32"/>
      <c r="R971" s="5"/>
      <c r="S971" s="5"/>
      <c r="T971" s="16"/>
      <c r="U971" s="16"/>
      <c r="V971" s="32"/>
      <c r="W971" s="32"/>
      <c r="X971" s="16"/>
      <c r="Y971" s="32"/>
      <c r="Z971" s="32"/>
      <c r="AA971" s="5"/>
      <c r="AB971" s="5"/>
      <c r="AC971" s="16"/>
      <c r="AD971" s="16"/>
      <c r="AE971" s="32"/>
      <c r="AF971" s="32"/>
      <c r="AG971" s="16"/>
      <c r="AH971" s="16"/>
      <c r="AI971" s="16"/>
      <c r="AJ971" s="16"/>
      <c r="AK971" s="16"/>
      <c r="AL971" s="16"/>
      <c r="AM971" s="16"/>
      <c r="AN971" s="16"/>
      <c r="AO971" s="16"/>
      <c r="AP971" s="5"/>
      <c r="AQ971" s="31"/>
      <c r="AR971" s="31"/>
    </row>
    <row r="972" spans="1:44" x14ac:dyDescent="0.3">
      <c r="A972" s="4"/>
      <c r="B972" s="3"/>
      <c r="C972" s="3"/>
      <c r="D972" s="14"/>
      <c r="E972" s="14"/>
      <c r="F972" s="14"/>
      <c r="G972" s="14"/>
      <c r="H972" s="5"/>
      <c r="I972" s="15"/>
      <c r="J972" s="15"/>
      <c r="K972" s="3"/>
      <c r="L972" s="3"/>
      <c r="M972" s="3"/>
      <c r="N972" s="3"/>
      <c r="O972" s="17"/>
      <c r="P972" s="32"/>
      <c r="Q972" s="32"/>
      <c r="R972" s="5"/>
      <c r="S972" s="5"/>
      <c r="T972" s="16"/>
      <c r="U972" s="16"/>
      <c r="V972" s="32"/>
      <c r="W972" s="32"/>
      <c r="X972" s="16"/>
      <c r="Y972" s="32"/>
      <c r="Z972" s="32"/>
      <c r="AA972" s="5"/>
      <c r="AB972" s="5"/>
      <c r="AC972" s="16"/>
      <c r="AD972" s="16"/>
      <c r="AE972" s="32"/>
      <c r="AF972" s="32"/>
      <c r="AG972" s="16"/>
      <c r="AH972" s="16"/>
      <c r="AI972" s="16"/>
      <c r="AJ972" s="16"/>
      <c r="AK972" s="16"/>
      <c r="AL972" s="16"/>
      <c r="AM972" s="16"/>
      <c r="AN972" s="16"/>
      <c r="AO972" s="16"/>
      <c r="AP972" s="5"/>
      <c r="AQ972" s="31"/>
      <c r="AR972" s="31"/>
    </row>
    <row r="973" spans="1:44" x14ac:dyDescent="0.3">
      <c r="A973" s="4"/>
      <c r="B973" s="3"/>
      <c r="C973" s="3"/>
      <c r="D973" s="14"/>
      <c r="E973" s="14"/>
      <c r="F973" s="14"/>
      <c r="G973" s="14"/>
      <c r="H973" s="5"/>
      <c r="I973" s="15"/>
      <c r="J973" s="15"/>
      <c r="K973" s="3"/>
      <c r="L973" s="3"/>
      <c r="M973" s="3"/>
      <c r="N973" s="3"/>
      <c r="O973" s="17"/>
      <c r="P973" s="32"/>
      <c r="Q973" s="32"/>
      <c r="R973" s="5"/>
      <c r="S973" s="5"/>
      <c r="T973" s="16"/>
      <c r="U973" s="16"/>
      <c r="V973" s="32"/>
      <c r="W973" s="32"/>
      <c r="X973" s="16"/>
      <c r="Y973" s="32"/>
      <c r="Z973" s="32"/>
      <c r="AA973" s="5"/>
      <c r="AB973" s="5"/>
      <c r="AC973" s="16"/>
      <c r="AD973" s="16"/>
      <c r="AE973" s="32"/>
      <c r="AF973" s="32"/>
      <c r="AG973" s="16"/>
      <c r="AH973" s="16"/>
      <c r="AI973" s="16"/>
      <c r="AJ973" s="16"/>
      <c r="AK973" s="16"/>
      <c r="AL973" s="16"/>
      <c r="AM973" s="16"/>
      <c r="AN973" s="16"/>
      <c r="AO973" s="16"/>
      <c r="AP973" s="5"/>
      <c r="AQ973" s="31"/>
      <c r="AR973" s="31"/>
    </row>
    <row r="974" spans="1:44" x14ac:dyDescent="0.3">
      <c r="A974" s="4"/>
      <c r="B974" s="3"/>
      <c r="C974" s="3"/>
      <c r="D974" s="14"/>
      <c r="E974" s="14"/>
      <c r="F974" s="14"/>
      <c r="G974" s="14"/>
      <c r="H974" s="5"/>
      <c r="I974" s="15"/>
      <c r="J974" s="15"/>
      <c r="K974" s="3"/>
      <c r="L974" s="3"/>
      <c r="M974" s="3"/>
      <c r="N974" s="3"/>
      <c r="O974" s="17"/>
      <c r="P974" s="32"/>
      <c r="Q974" s="32"/>
      <c r="R974" s="5"/>
      <c r="S974" s="5"/>
      <c r="T974" s="16"/>
      <c r="U974" s="16"/>
      <c r="V974" s="32"/>
      <c r="W974" s="32"/>
      <c r="X974" s="16"/>
      <c r="Y974" s="32"/>
      <c r="Z974" s="32"/>
      <c r="AA974" s="5"/>
      <c r="AB974" s="5"/>
      <c r="AC974" s="16"/>
      <c r="AD974" s="16"/>
      <c r="AE974" s="32"/>
      <c r="AF974" s="32"/>
      <c r="AG974" s="16"/>
      <c r="AH974" s="16"/>
      <c r="AI974" s="16"/>
      <c r="AJ974" s="16"/>
      <c r="AK974" s="16"/>
      <c r="AL974" s="16"/>
      <c r="AM974" s="16"/>
      <c r="AN974" s="16"/>
      <c r="AO974" s="16"/>
      <c r="AP974" s="5"/>
      <c r="AQ974" s="31"/>
      <c r="AR974" s="31"/>
    </row>
    <row r="975" spans="1:44" x14ac:dyDescent="0.3">
      <c r="A975" s="4"/>
      <c r="B975" s="3"/>
      <c r="C975" s="3"/>
      <c r="D975" s="14"/>
      <c r="E975" s="14"/>
      <c r="F975" s="14"/>
      <c r="G975" s="14"/>
      <c r="H975" s="5"/>
      <c r="I975" s="15"/>
      <c r="J975" s="15"/>
      <c r="K975" s="3"/>
      <c r="L975" s="3"/>
      <c r="M975" s="3"/>
      <c r="N975" s="3"/>
      <c r="O975" s="17"/>
      <c r="P975" s="32"/>
      <c r="Q975" s="32"/>
      <c r="R975" s="5"/>
      <c r="S975" s="5"/>
      <c r="T975" s="16"/>
      <c r="U975" s="16"/>
      <c r="V975" s="32"/>
      <c r="W975" s="32"/>
      <c r="X975" s="16"/>
      <c r="Y975" s="32"/>
      <c r="Z975" s="32"/>
      <c r="AA975" s="5"/>
      <c r="AB975" s="5"/>
      <c r="AC975" s="16"/>
      <c r="AD975" s="16"/>
      <c r="AE975" s="32"/>
      <c r="AF975" s="32"/>
      <c r="AG975" s="16"/>
      <c r="AH975" s="16"/>
      <c r="AI975" s="16"/>
      <c r="AJ975" s="16"/>
      <c r="AK975" s="16"/>
      <c r="AL975" s="16"/>
      <c r="AM975" s="16"/>
      <c r="AN975" s="16"/>
      <c r="AO975" s="16"/>
      <c r="AP975" s="5"/>
      <c r="AQ975" s="31"/>
      <c r="AR975" s="31"/>
    </row>
    <row r="976" spans="1:44" x14ac:dyDescent="0.3">
      <c r="A976" s="4"/>
      <c r="B976" s="3"/>
      <c r="C976" s="3"/>
      <c r="D976" s="14"/>
      <c r="E976" s="14"/>
      <c r="F976" s="14"/>
      <c r="G976" s="14"/>
      <c r="H976" s="5"/>
      <c r="I976" s="15"/>
      <c r="J976" s="15"/>
      <c r="K976" s="3"/>
      <c r="L976" s="3"/>
      <c r="M976" s="3"/>
      <c r="N976" s="3"/>
      <c r="O976" s="17"/>
      <c r="P976" s="32"/>
      <c r="Q976" s="32"/>
      <c r="R976" s="5"/>
      <c r="S976" s="5"/>
      <c r="T976" s="16"/>
      <c r="U976" s="16"/>
      <c r="V976" s="32"/>
      <c r="W976" s="32"/>
      <c r="X976" s="16"/>
      <c r="Y976" s="32"/>
      <c r="Z976" s="32"/>
      <c r="AA976" s="5"/>
      <c r="AB976" s="5"/>
      <c r="AC976" s="16"/>
      <c r="AD976" s="16"/>
      <c r="AE976" s="32"/>
      <c r="AF976" s="32"/>
      <c r="AG976" s="16"/>
      <c r="AH976" s="16"/>
      <c r="AI976" s="16"/>
      <c r="AJ976" s="16"/>
      <c r="AK976" s="16"/>
      <c r="AL976" s="16"/>
      <c r="AM976" s="16"/>
      <c r="AN976" s="16"/>
      <c r="AO976" s="16"/>
      <c r="AP976" s="5"/>
      <c r="AQ976" s="31"/>
      <c r="AR976" s="31"/>
    </row>
    <row r="977" spans="1:44" x14ac:dyDescent="0.3">
      <c r="A977" s="4"/>
      <c r="B977" s="3"/>
      <c r="C977" s="3"/>
      <c r="D977" s="14"/>
      <c r="E977" s="14"/>
      <c r="F977" s="14"/>
      <c r="G977" s="14"/>
      <c r="H977" s="5"/>
      <c r="I977" s="15"/>
      <c r="J977" s="15"/>
      <c r="K977" s="3"/>
      <c r="L977" s="3"/>
      <c r="M977" s="3"/>
      <c r="N977" s="3"/>
      <c r="O977" s="17"/>
      <c r="P977" s="32"/>
      <c r="Q977" s="32"/>
      <c r="R977" s="5"/>
      <c r="S977" s="5"/>
      <c r="T977" s="16"/>
      <c r="U977" s="16"/>
      <c r="V977" s="32"/>
      <c r="W977" s="32"/>
      <c r="X977" s="16"/>
      <c r="Y977" s="32"/>
      <c r="Z977" s="32"/>
      <c r="AA977" s="5"/>
      <c r="AB977" s="5"/>
      <c r="AC977" s="16"/>
      <c r="AD977" s="16"/>
      <c r="AE977" s="32"/>
      <c r="AF977" s="32"/>
      <c r="AG977" s="16"/>
      <c r="AH977" s="16"/>
      <c r="AI977" s="16"/>
      <c r="AJ977" s="16"/>
      <c r="AK977" s="16"/>
      <c r="AL977" s="16"/>
      <c r="AM977" s="16"/>
      <c r="AN977" s="16"/>
      <c r="AO977" s="16"/>
      <c r="AP977" s="5"/>
      <c r="AQ977" s="31"/>
      <c r="AR977" s="31"/>
    </row>
    <row r="978" spans="1:44" x14ac:dyDescent="0.3">
      <c r="A978" s="4"/>
      <c r="B978" s="3"/>
      <c r="C978" s="3"/>
      <c r="D978" s="14"/>
      <c r="E978" s="14"/>
      <c r="F978" s="14"/>
      <c r="G978" s="14"/>
      <c r="H978" s="5"/>
      <c r="I978" s="15"/>
      <c r="J978" s="15"/>
      <c r="K978" s="3"/>
      <c r="L978" s="3"/>
      <c r="M978" s="3"/>
      <c r="N978" s="3"/>
      <c r="O978" s="17"/>
      <c r="P978" s="32"/>
      <c r="Q978" s="32"/>
      <c r="R978" s="5"/>
      <c r="S978" s="5"/>
      <c r="T978" s="16"/>
      <c r="U978" s="16"/>
      <c r="V978" s="32"/>
      <c r="W978" s="32"/>
      <c r="X978" s="16"/>
      <c r="Y978" s="32"/>
      <c r="Z978" s="32"/>
      <c r="AA978" s="5"/>
      <c r="AB978" s="5"/>
      <c r="AC978" s="16"/>
      <c r="AD978" s="16"/>
      <c r="AE978" s="32"/>
      <c r="AF978" s="32"/>
      <c r="AG978" s="16"/>
      <c r="AH978" s="16"/>
      <c r="AI978" s="16"/>
      <c r="AJ978" s="16"/>
      <c r="AK978" s="16"/>
      <c r="AL978" s="16"/>
      <c r="AM978" s="16"/>
      <c r="AN978" s="16"/>
      <c r="AO978" s="16"/>
      <c r="AP978" s="5"/>
      <c r="AQ978" s="31"/>
      <c r="AR978" s="31"/>
    </row>
    <row r="979" spans="1:44" x14ac:dyDescent="0.3">
      <c r="A979" s="4"/>
      <c r="B979" s="3"/>
      <c r="C979" s="3"/>
      <c r="D979" s="14"/>
      <c r="E979" s="14"/>
      <c r="F979" s="14"/>
      <c r="G979" s="14"/>
      <c r="H979" s="5"/>
      <c r="I979" s="15"/>
      <c r="J979" s="15"/>
      <c r="K979" s="3"/>
      <c r="L979" s="3"/>
      <c r="M979" s="3"/>
      <c r="N979" s="3"/>
      <c r="O979" s="17"/>
      <c r="P979" s="32"/>
      <c r="Q979" s="32"/>
      <c r="R979" s="5"/>
      <c r="S979" s="5"/>
      <c r="T979" s="16"/>
      <c r="U979" s="16"/>
      <c r="V979" s="32"/>
      <c r="W979" s="32"/>
      <c r="X979" s="16"/>
      <c r="Y979" s="32"/>
      <c r="Z979" s="32"/>
      <c r="AA979" s="5"/>
      <c r="AB979" s="5"/>
      <c r="AC979" s="16"/>
      <c r="AD979" s="16"/>
      <c r="AE979" s="32"/>
      <c r="AF979" s="32"/>
      <c r="AG979" s="16"/>
      <c r="AH979" s="16"/>
      <c r="AI979" s="16"/>
      <c r="AJ979" s="16"/>
      <c r="AK979" s="16"/>
      <c r="AL979" s="16"/>
      <c r="AM979" s="16"/>
      <c r="AN979" s="16"/>
      <c r="AO979" s="16"/>
      <c r="AP979" s="5"/>
      <c r="AQ979" s="31"/>
      <c r="AR979" s="31"/>
    </row>
    <row r="980" spans="1:44" x14ac:dyDescent="0.3">
      <c r="A980" s="4"/>
      <c r="B980" s="3"/>
      <c r="C980" s="3"/>
      <c r="D980" s="14"/>
      <c r="E980" s="14"/>
      <c r="F980" s="14"/>
      <c r="G980" s="14"/>
      <c r="H980" s="5"/>
      <c r="I980" s="15"/>
      <c r="J980" s="15"/>
      <c r="K980" s="3"/>
      <c r="L980" s="3"/>
      <c r="M980" s="3"/>
      <c r="N980" s="3"/>
      <c r="O980" s="17"/>
      <c r="P980" s="32"/>
      <c r="Q980" s="32"/>
      <c r="R980" s="5"/>
      <c r="S980" s="5"/>
      <c r="T980" s="16"/>
      <c r="U980" s="16"/>
      <c r="V980" s="32"/>
      <c r="W980" s="32"/>
      <c r="X980" s="16"/>
      <c r="Y980" s="32"/>
      <c r="Z980" s="32"/>
      <c r="AA980" s="5"/>
      <c r="AB980" s="5"/>
      <c r="AC980" s="16"/>
      <c r="AD980" s="16"/>
      <c r="AE980" s="32"/>
      <c r="AF980" s="32"/>
      <c r="AG980" s="16"/>
      <c r="AH980" s="16"/>
      <c r="AI980" s="16"/>
      <c r="AJ980" s="16"/>
      <c r="AK980" s="16"/>
      <c r="AL980" s="16"/>
      <c r="AM980" s="16"/>
      <c r="AN980" s="16"/>
      <c r="AO980" s="16"/>
      <c r="AP980" s="5"/>
      <c r="AQ980" s="31"/>
      <c r="AR980" s="31"/>
    </row>
    <row r="981" spans="1:44" x14ac:dyDescent="0.3">
      <c r="A981" s="4"/>
      <c r="B981" s="3"/>
      <c r="C981" s="3"/>
      <c r="D981" s="14"/>
      <c r="E981" s="14"/>
      <c r="F981" s="14"/>
      <c r="G981" s="14"/>
      <c r="H981" s="5"/>
      <c r="I981" s="15"/>
      <c r="J981" s="15"/>
      <c r="K981" s="3"/>
      <c r="L981" s="3"/>
      <c r="M981" s="3"/>
      <c r="N981" s="3"/>
      <c r="O981" s="17"/>
      <c r="P981" s="32"/>
      <c r="Q981" s="32"/>
      <c r="R981" s="5"/>
      <c r="S981" s="5"/>
      <c r="T981" s="16"/>
      <c r="U981" s="16"/>
      <c r="V981" s="32"/>
      <c r="W981" s="32"/>
      <c r="X981" s="16"/>
      <c r="Y981" s="32"/>
      <c r="Z981" s="32"/>
      <c r="AA981" s="5"/>
      <c r="AB981" s="5"/>
      <c r="AC981" s="16"/>
      <c r="AD981" s="16"/>
      <c r="AE981" s="32"/>
      <c r="AF981" s="32"/>
      <c r="AG981" s="16"/>
      <c r="AH981" s="16"/>
      <c r="AI981" s="16"/>
      <c r="AJ981" s="16"/>
      <c r="AK981" s="16"/>
      <c r="AL981" s="16"/>
      <c r="AM981" s="16"/>
      <c r="AN981" s="16"/>
      <c r="AO981" s="16"/>
      <c r="AP981" s="5"/>
      <c r="AQ981" s="31"/>
      <c r="AR981" s="31"/>
    </row>
    <row r="982" spans="1:44" x14ac:dyDescent="0.3">
      <c r="A982" s="4"/>
      <c r="B982" s="3"/>
      <c r="C982" s="3"/>
      <c r="D982" s="14"/>
      <c r="E982" s="14"/>
      <c r="F982" s="14"/>
      <c r="G982" s="14"/>
      <c r="H982" s="5"/>
      <c r="I982" s="15"/>
      <c r="J982" s="15"/>
      <c r="K982" s="3"/>
      <c r="L982" s="3"/>
      <c r="M982" s="3"/>
      <c r="N982" s="3"/>
      <c r="O982" s="17"/>
      <c r="P982" s="32"/>
      <c r="Q982" s="32"/>
      <c r="R982" s="5"/>
      <c r="S982" s="5"/>
      <c r="T982" s="16"/>
      <c r="U982" s="16"/>
      <c r="V982" s="32"/>
      <c r="W982" s="32"/>
      <c r="X982" s="16"/>
      <c r="Y982" s="32"/>
      <c r="Z982" s="32"/>
      <c r="AA982" s="5"/>
      <c r="AB982" s="5"/>
      <c r="AC982" s="16"/>
      <c r="AD982" s="16"/>
      <c r="AE982" s="32"/>
      <c r="AF982" s="32"/>
      <c r="AG982" s="16"/>
      <c r="AH982" s="16"/>
      <c r="AI982" s="16"/>
      <c r="AJ982" s="16"/>
      <c r="AK982" s="16"/>
      <c r="AL982" s="16"/>
      <c r="AM982" s="16"/>
      <c r="AN982" s="16"/>
      <c r="AO982" s="16"/>
      <c r="AP982" s="5"/>
      <c r="AQ982" s="31"/>
      <c r="AR982" s="31"/>
    </row>
    <row r="983" spans="1:44" x14ac:dyDescent="0.3">
      <c r="A983" s="4"/>
      <c r="B983" s="3"/>
      <c r="C983" s="3"/>
      <c r="D983" s="14"/>
      <c r="E983" s="14"/>
      <c r="F983" s="14"/>
      <c r="G983" s="14"/>
      <c r="H983" s="5"/>
      <c r="I983" s="15"/>
      <c r="J983" s="15"/>
      <c r="K983" s="3"/>
      <c r="L983" s="3"/>
      <c r="M983" s="3"/>
      <c r="N983" s="3"/>
      <c r="O983" s="17"/>
      <c r="P983" s="32"/>
      <c r="Q983" s="32"/>
      <c r="R983" s="5"/>
      <c r="S983" s="5"/>
      <c r="T983" s="16"/>
      <c r="U983" s="16"/>
      <c r="V983" s="32"/>
      <c r="W983" s="32"/>
      <c r="X983" s="16"/>
      <c r="Y983" s="32"/>
      <c r="Z983" s="32"/>
      <c r="AA983" s="5"/>
      <c r="AB983" s="5"/>
      <c r="AC983" s="16"/>
      <c r="AD983" s="16"/>
      <c r="AE983" s="32"/>
      <c r="AF983" s="32"/>
      <c r="AG983" s="16"/>
      <c r="AH983" s="16"/>
      <c r="AI983" s="16"/>
      <c r="AJ983" s="16"/>
      <c r="AK983" s="16"/>
      <c r="AL983" s="16"/>
      <c r="AM983" s="16"/>
      <c r="AN983" s="16"/>
      <c r="AO983" s="16"/>
      <c r="AP983" s="5"/>
      <c r="AQ983" s="31"/>
      <c r="AR983" s="31"/>
    </row>
    <row r="984" spans="1:44" x14ac:dyDescent="0.3">
      <c r="A984" s="4"/>
      <c r="B984" s="3"/>
      <c r="C984" s="3"/>
      <c r="D984" s="14"/>
      <c r="E984" s="14"/>
      <c r="F984" s="14"/>
      <c r="G984" s="14"/>
      <c r="H984" s="5"/>
      <c r="I984" s="15"/>
      <c r="J984" s="15"/>
      <c r="K984" s="3"/>
      <c r="L984" s="3"/>
      <c r="M984" s="3"/>
      <c r="N984" s="3"/>
      <c r="O984" s="17"/>
      <c r="P984" s="32"/>
      <c r="Q984" s="32"/>
      <c r="R984" s="5"/>
      <c r="S984" s="5"/>
      <c r="T984" s="16"/>
      <c r="U984" s="16"/>
      <c r="V984" s="32"/>
      <c r="W984" s="32"/>
      <c r="X984" s="16"/>
      <c r="Y984" s="32"/>
      <c r="Z984" s="32"/>
      <c r="AA984" s="5"/>
      <c r="AB984" s="5"/>
      <c r="AC984" s="16"/>
      <c r="AD984" s="16"/>
      <c r="AE984" s="32"/>
      <c r="AF984" s="32"/>
      <c r="AG984" s="16"/>
      <c r="AH984" s="16"/>
      <c r="AI984" s="16"/>
      <c r="AJ984" s="16"/>
      <c r="AK984" s="16"/>
      <c r="AL984" s="16"/>
      <c r="AM984" s="16"/>
      <c r="AN984" s="16"/>
      <c r="AO984" s="16"/>
      <c r="AP984" s="5"/>
      <c r="AQ984" s="31"/>
      <c r="AR984" s="31"/>
    </row>
    <row r="985" spans="1:44" x14ac:dyDescent="0.3">
      <c r="A985" s="4"/>
      <c r="B985" s="3"/>
      <c r="C985" s="3"/>
      <c r="D985" s="14"/>
      <c r="E985" s="14"/>
      <c r="F985" s="14"/>
      <c r="G985" s="14"/>
      <c r="H985" s="5"/>
      <c r="I985" s="15"/>
      <c r="J985" s="15"/>
      <c r="K985" s="3"/>
      <c r="L985" s="3"/>
      <c r="M985" s="3"/>
      <c r="N985" s="3"/>
      <c r="O985" s="17"/>
      <c r="P985" s="32"/>
      <c r="Q985" s="32"/>
      <c r="R985" s="5"/>
      <c r="S985" s="5"/>
      <c r="T985" s="16"/>
      <c r="U985" s="16"/>
      <c r="V985" s="32"/>
      <c r="W985" s="32"/>
      <c r="X985" s="16"/>
      <c r="Y985" s="32"/>
      <c r="Z985" s="32"/>
      <c r="AA985" s="5"/>
      <c r="AB985" s="5"/>
      <c r="AC985" s="16"/>
      <c r="AD985" s="16"/>
      <c r="AE985" s="32"/>
      <c r="AF985" s="32"/>
      <c r="AG985" s="16"/>
      <c r="AH985" s="16"/>
      <c r="AI985" s="16"/>
      <c r="AJ985" s="16"/>
      <c r="AK985" s="16"/>
      <c r="AL985" s="16"/>
      <c r="AM985" s="16"/>
      <c r="AN985" s="16"/>
      <c r="AO985" s="16"/>
      <c r="AP985" s="5"/>
      <c r="AQ985" s="31"/>
      <c r="AR985" s="31"/>
    </row>
    <row r="986" spans="1:44" x14ac:dyDescent="0.3">
      <c r="A986" s="4"/>
      <c r="B986" s="3"/>
      <c r="C986" s="3"/>
      <c r="D986" s="14"/>
      <c r="E986" s="14"/>
      <c r="F986" s="14"/>
      <c r="G986" s="14"/>
      <c r="H986" s="5"/>
      <c r="I986" s="15"/>
      <c r="J986" s="15"/>
      <c r="K986" s="3"/>
      <c r="L986" s="3"/>
      <c r="M986" s="3"/>
      <c r="N986" s="3"/>
      <c r="O986" s="17"/>
      <c r="P986" s="32"/>
      <c r="Q986" s="32"/>
      <c r="R986" s="5"/>
      <c r="S986" s="5"/>
      <c r="T986" s="16"/>
      <c r="U986" s="16"/>
      <c r="V986" s="32"/>
      <c r="W986" s="32"/>
      <c r="X986" s="16"/>
      <c r="Y986" s="32"/>
      <c r="Z986" s="32"/>
      <c r="AA986" s="5"/>
      <c r="AB986" s="5"/>
      <c r="AC986" s="16"/>
      <c r="AD986" s="16"/>
      <c r="AE986" s="32"/>
      <c r="AF986" s="32"/>
      <c r="AG986" s="16"/>
      <c r="AH986" s="16"/>
      <c r="AI986" s="16"/>
      <c r="AJ986" s="16"/>
      <c r="AK986" s="16"/>
      <c r="AL986" s="16"/>
      <c r="AM986" s="16"/>
      <c r="AN986" s="16"/>
      <c r="AO986" s="16"/>
      <c r="AP986" s="5"/>
      <c r="AQ986" s="31"/>
      <c r="AR986" s="31"/>
    </row>
    <row r="987" spans="1:44" x14ac:dyDescent="0.3">
      <c r="A987" s="4"/>
      <c r="B987" s="3"/>
      <c r="C987" s="3"/>
      <c r="D987" s="14"/>
      <c r="E987" s="14"/>
      <c r="F987" s="14"/>
      <c r="G987" s="14"/>
      <c r="H987" s="5"/>
      <c r="I987" s="15"/>
      <c r="J987" s="15"/>
      <c r="K987" s="3"/>
      <c r="L987" s="3"/>
      <c r="M987" s="3"/>
      <c r="N987" s="3"/>
      <c r="O987" s="17"/>
      <c r="P987" s="32"/>
      <c r="Q987" s="32"/>
      <c r="R987" s="5"/>
      <c r="S987" s="5"/>
      <c r="T987" s="16"/>
      <c r="U987" s="16"/>
      <c r="V987" s="32"/>
      <c r="W987" s="32"/>
      <c r="X987" s="16"/>
      <c r="Y987" s="32"/>
      <c r="Z987" s="32"/>
      <c r="AA987" s="5"/>
      <c r="AB987" s="5"/>
      <c r="AC987" s="16"/>
      <c r="AD987" s="16"/>
      <c r="AE987" s="32"/>
      <c r="AF987" s="32"/>
      <c r="AG987" s="16"/>
      <c r="AH987" s="16"/>
      <c r="AI987" s="16"/>
      <c r="AJ987" s="16"/>
      <c r="AK987" s="16"/>
      <c r="AL987" s="16"/>
      <c r="AM987" s="16"/>
      <c r="AN987" s="16"/>
      <c r="AO987" s="16"/>
      <c r="AP987" s="5"/>
      <c r="AQ987" s="31"/>
      <c r="AR987" s="31"/>
    </row>
    <row r="988" spans="1:44" x14ac:dyDescent="0.3">
      <c r="A988" s="4"/>
      <c r="B988" s="3"/>
      <c r="C988" s="3"/>
      <c r="D988" s="14"/>
      <c r="E988" s="14"/>
      <c r="F988" s="14"/>
      <c r="G988" s="14"/>
      <c r="H988" s="5"/>
      <c r="I988" s="15"/>
      <c r="J988" s="15"/>
      <c r="K988" s="3"/>
      <c r="L988" s="3"/>
      <c r="M988" s="3"/>
      <c r="N988" s="3"/>
      <c r="O988" s="17"/>
      <c r="P988" s="32"/>
      <c r="Q988" s="32"/>
      <c r="R988" s="5"/>
      <c r="S988" s="5"/>
      <c r="T988" s="16"/>
      <c r="U988" s="16"/>
      <c r="V988" s="32"/>
      <c r="W988" s="32"/>
      <c r="X988" s="16"/>
      <c r="Y988" s="32"/>
      <c r="Z988" s="32"/>
      <c r="AA988" s="5"/>
      <c r="AB988" s="5"/>
      <c r="AC988" s="16"/>
      <c r="AD988" s="16"/>
      <c r="AE988" s="32"/>
      <c r="AF988" s="32"/>
      <c r="AG988" s="16"/>
      <c r="AH988" s="16"/>
      <c r="AI988" s="16"/>
      <c r="AJ988" s="16"/>
      <c r="AK988" s="16"/>
      <c r="AL988" s="16"/>
      <c r="AM988" s="16"/>
      <c r="AN988" s="16"/>
      <c r="AO988" s="16"/>
      <c r="AP988" s="5"/>
      <c r="AQ988" s="31"/>
      <c r="AR988" s="31"/>
    </row>
    <row r="989" spans="1:44" x14ac:dyDescent="0.3">
      <c r="A989" s="4"/>
      <c r="B989" s="3"/>
      <c r="C989" s="3"/>
      <c r="D989" s="14"/>
      <c r="E989" s="14"/>
      <c r="F989" s="14"/>
      <c r="G989" s="14"/>
      <c r="H989" s="5"/>
      <c r="I989" s="15"/>
      <c r="J989" s="15"/>
      <c r="K989" s="3"/>
      <c r="L989" s="3"/>
      <c r="M989" s="3"/>
      <c r="N989" s="3"/>
      <c r="O989" s="17"/>
      <c r="P989" s="32"/>
      <c r="Q989" s="32"/>
      <c r="R989" s="5"/>
      <c r="S989" s="5"/>
      <c r="T989" s="16"/>
      <c r="U989" s="16"/>
      <c r="V989" s="32"/>
      <c r="W989" s="32"/>
      <c r="X989" s="16"/>
      <c r="Y989" s="32"/>
      <c r="Z989" s="32"/>
      <c r="AA989" s="5"/>
      <c r="AB989" s="5"/>
      <c r="AC989" s="16"/>
      <c r="AD989" s="16"/>
      <c r="AE989" s="32"/>
      <c r="AF989" s="32"/>
      <c r="AG989" s="16"/>
      <c r="AH989" s="16"/>
      <c r="AI989" s="16"/>
      <c r="AJ989" s="16"/>
      <c r="AK989" s="16"/>
      <c r="AL989" s="16"/>
      <c r="AM989" s="16"/>
      <c r="AN989" s="16"/>
      <c r="AO989" s="16"/>
      <c r="AP989" s="5"/>
      <c r="AQ989" s="31"/>
      <c r="AR989" s="31"/>
    </row>
    <row r="990" spans="1:44" x14ac:dyDescent="0.3">
      <c r="A990" s="4"/>
      <c r="B990" s="3"/>
      <c r="C990" s="3"/>
      <c r="D990" s="14"/>
      <c r="E990" s="14"/>
      <c r="F990" s="14"/>
      <c r="G990" s="14"/>
      <c r="H990" s="5"/>
      <c r="I990" s="15"/>
      <c r="J990" s="15"/>
      <c r="K990" s="3"/>
      <c r="L990" s="3"/>
      <c r="M990" s="3"/>
      <c r="N990" s="3"/>
      <c r="O990" s="17"/>
      <c r="P990" s="32"/>
      <c r="Q990" s="32"/>
      <c r="R990" s="5"/>
      <c r="S990" s="5"/>
      <c r="T990" s="16"/>
      <c r="U990" s="16"/>
      <c r="V990" s="32"/>
      <c r="W990" s="32"/>
      <c r="X990" s="16"/>
      <c r="Y990" s="32"/>
      <c r="Z990" s="32"/>
      <c r="AA990" s="5"/>
      <c r="AB990" s="5"/>
      <c r="AC990" s="16"/>
      <c r="AD990" s="16"/>
      <c r="AE990" s="32"/>
      <c r="AF990" s="32"/>
      <c r="AG990" s="16"/>
      <c r="AH990" s="16"/>
      <c r="AI990" s="16"/>
      <c r="AJ990" s="16"/>
      <c r="AK990" s="16"/>
      <c r="AL990" s="16"/>
      <c r="AM990" s="16"/>
      <c r="AN990" s="16"/>
      <c r="AO990" s="16"/>
      <c r="AP990" s="5"/>
      <c r="AQ990" s="31"/>
      <c r="AR990" s="31"/>
    </row>
    <row r="991" spans="1:44" x14ac:dyDescent="0.3">
      <c r="A991" s="4"/>
      <c r="B991" s="3"/>
      <c r="C991" s="3"/>
      <c r="D991" s="14"/>
      <c r="E991" s="14"/>
      <c r="F991" s="14"/>
      <c r="G991" s="14"/>
      <c r="H991" s="5"/>
      <c r="I991" s="15"/>
      <c r="J991" s="15"/>
      <c r="K991" s="3"/>
      <c r="L991" s="3"/>
      <c r="M991" s="3"/>
      <c r="N991" s="3"/>
      <c r="O991" s="17"/>
      <c r="P991" s="32"/>
      <c r="Q991" s="32"/>
      <c r="R991" s="5"/>
      <c r="S991" s="5"/>
      <c r="T991" s="16"/>
      <c r="U991" s="16"/>
      <c r="V991" s="32"/>
      <c r="W991" s="32"/>
      <c r="X991" s="16"/>
      <c r="Y991" s="32"/>
      <c r="Z991" s="32"/>
      <c r="AA991" s="5"/>
      <c r="AB991" s="5"/>
      <c r="AC991" s="16"/>
      <c r="AD991" s="16"/>
      <c r="AE991" s="32"/>
      <c r="AF991" s="32"/>
      <c r="AG991" s="16"/>
      <c r="AH991" s="16"/>
      <c r="AI991" s="16"/>
      <c r="AJ991" s="16"/>
      <c r="AK991" s="16"/>
      <c r="AL991" s="16"/>
      <c r="AM991" s="16"/>
      <c r="AN991" s="16"/>
      <c r="AO991" s="16"/>
      <c r="AP991" s="5"/>
      <c r="AQ991" s="31"/>
      <c r="AR991" s="31"/>
    </row>
    <row r="992" spans="1:44" x14ac:dyDescent="0.3">
      <c r="A992" s="4"/>
      <c r="B992" s="3"/>
      <c r="C992" s="3"/>
      <c r="D992" s="14"/>
      <c r="E992" s="14"/>
      <c r="F992" s="14"/>
      <c r="G992" s="14"/>
      <c r="H992" s="5"/>
      <c r="I992" s="15"/>
      <c r="J992" s="15"/>
      <c r="K992" s="3"/>
      <c r="L992" s="3"/>
      <c r="M992" s="3"/>
      <c r="N992" s="3"/>
      <c r="O992" s="17"/>
      <c r="P992" s="32"/>
      <c r="Q992" s="32"/>
      <c r="R992" s="5"/>
      <c r="S992" s="5"/>
      <c r="T992" s="16"/>
      <c r="U992" s="16"/>
      <c r="V992" s="32"/>
      <c r="W992" s="32"/>
      <c r="X992" s="16"/>
      <c r="Y992" s="32"/>
      <c r="Z992" s="32"/>
      <c r="AA992" s="5"/>
      <c r="AB992" s="5"/>
      <c r="AC992" s="16"/>
      <c r="AD992" s="16"/>
      <c r="AE992" s="32"/>
      <c r="AF992" s="32"/>
      <c r="AG992" s="16"/>
      <c r="AH992" s="16"/>
      <c r="AI992" s="16"/>
      <c r="AJ992" s="16"/>
      <c r="AK992" s="16"/>
      <c r="AL992" s="16"/>
      <c r="AM992" s="16"/>
      <c r="AN992" s="16"/>
      <c r="AO992" s="16"/>
      <c r="AP992" s="5"/>
      <c r="AQ992" s="31"/>
      <c r="AR992" s="31"/>
    </row>
    <row r="993" spans="1:44" x14ac:dyDescent="0.3">
      <c r="A993" s="4"/>
      <c r="B993" s="3"/>
      <c r="C993" s="3"/>
      <c r="D993" s="14"/>
      <c r="E993" s="14"/>
      <c r="F993" s="14"/>
      <c r="G993" s="14"/>
      <c r="H993" s="5"/>
      <c r="I993" s="15"/>
      <c r="J993" s="15"/>
      <c r="K993" s="3"/>
      <c r="L993" s="3"/>
      <c r="M993" s="3"/>
      <c r="N993" s="3"/>
      <c r="O993" s="17"/>
      <c r="P993" s="32"/>
      <c r="Q993" s="32"/>
      <c r="R993" s="5"/>
      <c r="S993" s="5"/>
      <c r="T993" s="16"/>
      <c r="U993" s="16"/>
      <c r="V993" s="32"/>
      <c r="W993" s="32"/>
      <c r="X993" s="16"/>
      <c r="Y993" s="32"/>
      <c r="Z993" s="32"/>
      <c r="AA993" s="5"/>
      <c r="AB993" s="5"/>
      <c r="AC993" s="16"/>
      <c r="AD993" s="16"/>
      <c r="AE993" s="32"/>
      <c r="AF993" s="32"/>
      <c r="AG993" s="16"/>
      <c r="AH993" s="16"/>
      <c r="AI993" s="16"/>
      <c r="AJ993" s="16"/>
      <c r="AK993" s="16"/>
      <c r="AL993" s="16"/>
      <c r="AM993" s="16"/>
      <c r="AN993" s="16"/>
      <c r="AO993" s="16"/>
      <c r="AP993" s="5"/>
      <c r="AQ993" s="31"/>
      <c r="AR993" s="31"/>
    </row>
    <row r="994" spans="1:44" x14ac:dyDescent="0.3">
      <c r="A994" s="4"/>
      <c r="B994" s="3"/>
      <c r="C994" s="3"/>
      <c r="D994" s="14"/>
      <c r="E994" s="14"/>
      <c r="F994" s="14"/>
      <c r="G994" s="14"/>
      <c r="H994" s="5"/>
      <c r="I994" s="15"/>
      <c r="J994" s="15"/>
      <c r="K994" s="3"/>
      <c r="L994" s="3"/>
      <c r="M994" s="3"/>
      <c r="N994" s="3"/>
      <c r="O994" s="17"/>
      <c r="P994" s="32"/>
      <c r="Q994" s="32"/>
      <c r="R994" s="5"/>
      <c r="S994" s="5"/>
      <c r="T994" s="16"/>
      <c r="U994" s="16"/>
      <c r="V994" s="32"/>
      <c r="W994" s="32"/>
      <c r="X994" s="16"/>
      <c r="Y994" s="32"/>
      <c r="Z994" s="32"/>
      <c r="AA994" s="5"/>
      <c r="AB994" s="5"/>
      <c r="AC994" s="16"/>
      <c r="AD994" s="16"/>
      <c r="AE994" s="32"/>
      <c r="AF994" s="32"/>
      <c r="AG994" s="16"/>
      <c r="AH994" s="16"/>
      <c r="AI994" s="16"/>
      <c r="AJ994" s="16"/>
      <c r="AK994" s="16"/>
      <c r="AL994" s="16"/>
      <c r="AM994" s="16"/>
      <c r="AN994" s="16"/>
      <c r="AO994" s="16"/>
      <c r="AP994" s="5"/>
      <c r="AQ994" s="31"/>
      <c r="AR994" s="31"/>
    </row>
    <row r="995" spans="1:44" x14ac:dyDescent="0.3">
      <c r="A995" s="4"/>
      <c r="B995" s="3"/>
      <c r="C995" s="3"/>
      <c r="D995" s="14"/>
      <c r="E995" s="14"/>
      <c r="F995" s="14"/>
      <c r="G995" s="14"/>
      <c r="H995" s="5"/>
      <c r="I995" s="15"/>
      <c r="J995" s="15"/>
      <c r="K995" s="3"/>
      <c r="L995" s="3"/>
      <c r="M995" s="3"/>
      <c r="N995" s="3"/>
      <c r="O995" s="17"/>
      <c r="P995" s="32"/>
      <c r="Q995" s="32"/>
      <c r="R995" s="5"/>
      <c r="S995" s="5"/>
      <c r="T995" s="16"/>
      <c r="U995" s="16"/>
      <c r="V995" s="32"/>
      <c r="W995" s="32"/>
      <c r="X995" s="16"/>
      <c r="Y995" s="32"/>
      <c r="Z995" s="32"/>
      <c r="AA995" s="5"/>
      <c r="AB995" s="5"/>
      <c r="AC995" s="16"/>
      <c r="AD995" s="16"/>
      <c r="AE995" s="32"/>
      <c r="AF995" s="32"/>
      <c r="AG995" s="16"/>
      <c r="AH995" s="16"/>
      <c r="AI995" s="16"/>
      <c r="AJ995" s="16"/>
      <c r="AK995" s="16"/>
      <c r="AL995" s="16"/>
      <c r="AM995" s="16"/>
      <c r="AN995" s="16"/>
      <c r="AO995" s="16"/>
      <c r="AP995" s="5"/>
      <c r="AQ995" s="31"/>
      <c r="AR995" s="31"/>
    </row>
    <row r="996" spans="1:44" x14ac:dyDescent="0.3">
      <c r="A996" s="4"/>
      <c r="B996" s="3"/>
      <c r="C996" s="3"/>
      <c r="D996" s="14"/>
      <c r="E996" s="14"/>
      <c r="F996" s="14"/>
      <c r="G996" s="14"/>
      <c r="H996" s="5"/>
      <c r="I996" s="15"/>
      <c r="J996" s="15"/>
      <c r="K996" s="3"/>
      <c r="L996" s="3"/>
      <c r="M996" s="3"/>
      <c r="N996" s="3"/>
      <c r="O996" s="17"/>
      <c r="P996" s="32"/>
      <c r="Q996" s="32"/>
      <c r="R996" s="5"/>
      <c r="S996" s="5"/>
      <c r="T996" s="16"/>
      <c r="U996" s="16"/>
      <c r="V996" s="32"/>
      <c r="W996" s="32"/>
      <c r="X996" s="16"/>
      <c r="Y996" s="32"/>
      <c r="Z996" s="32"/>
      <c r="AA996" s="5"/>
      <c r="AB996" s="5"/>
      <c r="AC996" s="16"/>
      <c r="AD996" s="16"/>
      <c r="AE996" s="32"/>
      <c r="AF996" s="32"/>
      <c r="AG996" s="16"/>
      <c r="AH996" s="16"/>
      <c r="AI996" s="16"/>
      <c r="AJ996" s="16"/>
      <c r="AK996" s="16"/>
      <c r="AL996" s="16"/>
      <c r="AM996" s="16"/>
      <c r="AN996" s="16"/>
      <c r="AO996" s="16"/>
      <c r="AP996" s="5"/>
      <c r="AQ996" s="31"/>
      <c r="AR996" s="31"/>
    </row>
    <row r="997" spans="1:44" x14ac:dyDescent="0.3">
      <c r="A997" s="4"/>
      <c r="B997" s="3"/>
      <c r="C997" s="3"/>
      <c r="D997" s="14"/>
      <c r="E997" s="14"/>
      <c r="F997" s="14"/>
      <c r="G997" s="14"/>
      <c r="H997" s="5"/>
      <c r="I997" s="15"/>
      <c r="J997" s="15"/>
      <c r="K997" s="3"/>
      <c r="L997" s="3"/>
      <c r="M997" s="3"/>
      <c r="N997" s="3"/>
      <c r="O997" s="17"/>
      <c r="P997" s="32"/>
      <c r="Q997" s="32"/>
      <c r="R997" s="5"/>
      <c r="S997" s="5"/>
      <c r="T997" s="16"/>
      <c r="U997" s="16"/>
      <c r="V997" s="32"/>
      <c r="W997" s="32"/>
      <c r="X997" s="16"/>
      <c r="Y997" s="32"/>
      <c r="Z997" s="32"/>
      <c r="AA997" s="5"/>
      <c r="AB997" s="5"/>
      <c r="AC997" s="16"/>
      <c r="AD997" s="16"/>
      <c r="AE997" s="32"/>
      <c r="AF997" s="32"/>
      <c r="AG997" s="16"/>
      <c r="AH997" s="16"/>
      <c r="AI997" s="16"/>
      <c r="AJ997" s="16"/>
      <c r="AK997" s="16"/>
      <c r="AL997" s="16"/>
      <c r="AM997" s="16"/>
      <c r="AN997" s="16"/>
      <c r="AO997" s="16"/>
      <c r="AP997" s="5"/>
      <c r="AQ997" s="31"/>
      <c r="AR997" s="31"/>
    </row>
    <row r="998" spans="1:44" x14ac:dyDescent="0.3">
      <c r="A998" s="4"/>
      <c r="B998" s="3"/>
      <c r="C998" s="3"/>
      <c r="D998" s="14"/>
      <c r="E998" s="14"/>
      <c r="F998" s="14"/>
      <c r="G998" s="14"/>
      <c r="H998" s="5"/>
      <c r="I998" s="15"/>
      <c r="J998" s="15"/>
      <c r="K998" s="3"/>
      <c r="L998" s="3"/>
      <c r="M998" s="3"/>
      <c r="N998" s="3"/>
      <c r="O998" s="17"/>
      <c r="P998" s="32"/>
      <c r="Q998" s="32"/>
      <c r="R998" s="5"/>
      <c r="S998" s="5"/>
      <c r="T998" s="16"/>
      <c r="U998" s="16"/>
      <c r="V998" s="32"/>
      <c r="W998" s="32"/>
      <c r="X998" s="16"/>
      <c r="Y998" s="32"/>
      <c r="Z998" s="32"/>
      <c r="AA998" s="5"/>
      <c r="AB998" s="5"/>
      <c r="AC998" s="16"/>
      <c r="AD998" s="16"/>
      <c r="AE998" s="32"/>
      <c r="AF998" s="32"/>
      <c r="AG998" s="16"/>
      <c r="AH998" s="16"/>
      <c r="AI998" s="16"/>
      <c r="AJ998" s="16"/>
      <c r="AK998" s="16"/>
      <c r="AL998" s="16"/>
      <c r="AM998" s="16"/>
      <c r="AN998" s="16"/>
      <c r="AO998" s="16"/>
      <c r="AP998" s="5"/>
      <c r="AQ998" s="31"/>
      <c r="AR998" s="31"/>
    </row>
    <row r="999" spans="1:44" x14ac:dyDescent="0.3">
      <c r="A999" s="4"/>
      <c r="B999" s="3"/>
      <c r="C999" s="3"/>
      <c r="D999" s="14"/>
      <c r="E999" s="14"/>
      <c r="F999" s="14"/>
      <c r="G999" s="14"/>
      <c r="H999" s="5"/>
      <c r="I999" s="15"/>
      <c r="J999" s="15"/>
      <c r="K999" s="3"/>
      <c r="L999" s="3"/>
      <c r="M999" s="3"/>
      <c r="N999" s="3"/>
      <c r="O999" s="17"/>
      <c r="P999" s="32"/>
      <c r="Q999" s="32"/>
      <c r="R999" s="5"/>
      <c r="S999" s="5"/>
      <c r="T999" s="16"/>
      <c r="U999" s="16"/>
      <c r="V999" s="32"/>
      <c r="W999" s="32"/>
      <c r="X999" s="16"/>
      <c r="Y999" s="32"/>
      <c r="Z999" s="32"/>
      <c r="AA999" s="5"/>
      <c r="AB999" s="5"/>
      <c r="AC999" s="16"/>
      <c r="AD999" s="16"/>
      <c r="AE999" s="32"/>
      <c r="AF999" s="32"/>
      <c r="AG999" s="16"/>
      <c r="AH999" s="16"/>
      <c r="AI999" s="16"/>
      <c r="AJ999" s="16"/>
      <c r="AK999" s="16"/>
      <c r="AL999" s="16"/>
      <c r="AM999" s="16"/>
      <c r="AN999" s="16"/>
      <c r="AO999" s="16"/>
      <c r="AP999" s="5"/>
      <c r="AQ999" s="31"/>
      <c r="AR999" s="31"/>
    </row>
    <row r="1000" spans="1:44" x14ac:dyDescent="0.3">
      <c r="A1000" s="4"/>
      <c r="B1000" s="3"/>
      <c r="C1000" s="3"/>
      <c r="D1000" s="14"/>
      <c r="E1000" s="14"/>
      <c r="F1000" s="14"/>
      <c r="G1000" s="14"/>
      <c r="H1000" s="5"/>
      <c r="I1000" s="15"/>
      <c r="J1000" s="15"/>
      <c r="K1000" s="3"/>
      <c r="L1000" s="3"/>
      <c r="M1000" s="3"/>
      <c r="N1000" s="3"/>
      <c r="O1000" s="17"/>
      <c r="P1000" s="32"/>
      <c r="Q1000" s="32"/>
      <c r="R1000" s="5"/>
      <c r="S1000" s="5"/>
      <c r="T1000" s="16"/>
      <c r="U1000" s="16"/>
      <c r="V1000" s="32"/>
      <c r="W1000" s="32"/>
      <c r="X1000" s="16"/>
      <c r="Y1000" s="32"/>
      <c r="Z1000" s="32"/>
      <c r="AA1000" s="5"/>
      <c r="AB1000" s="5"/>
      <c r="AC1000" s="16"/>
      <c r="AD1000" s="16"/>
      <c r="AE1000" s="32"/>
      <c r="AF1000" s="32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5"/>
      <c r="AQ1000" s="31"/>
      <c r="AR1000" s="31"/>
    </row>
    <row r="1001" spans="1:44" x14ac:dyDescent="0.3">
      <c r="A1001" s="4"/>
      <c r="B1001" s="3"/>
      <c r="C1001" s="3"/>
      <c r="D1001" s="14"/>
      <c r="E1001" s="14"/>
      <c r="F1001" s="14"/>
      <c r="G1001" s="14"/>
      <c r="H1001" s="5"/>
      <c r="I1001" s="15"/>
      <c r="J1001" s="15"/>
      <c r="K1001" s="3"/>
      <c r="L1001" s="3"/>
      <c r="M1001" s="3"/>
      <c r="N1001" s="3"/>
      <c r="O1001" s="17"/>
      <c r="P1001" s="32"/>
      <c r="Q1001" s="32"/>
      <c r="R1001" s="5"/>
      <c r="S1001" s="5"/>
      <c r="T1001" s="16"/>
      <c r="U1001" s="16"/>
      <c r="V1001" s="32"/>
      <c r="W1001" s="32"/>
      <c r="X1001" s="16"/>
      <c r="Y1001" s="32"/>
      <c r="Z1001" s="32"/>
      <c r="AA1001" s="5"/>
      <c r="AB1001" s="5"/>
      <c r="AC1001" s="16"/>
      <c r="AD1001" s="16"/>
      <c r="AE1001" s="32"/>
      <c r="AF1001" s="32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5"/>
      <c r="AQ1001" s="31"/>
      <c r="AR1001" s="31"/>
    </row>
    <row r="1002" spans="1:44" x14ac:dyDescent="0.3">
      <c r="A1002" s="4"/>
      <c r="B1002" s="3"/>
      <c r="C1002" s="3"/>
      <c r="D1002" s="14"/>
      <c r="E1002" s="14"/>
      <c r="F1002" s="14"/>
      <c r="G1002" s="14"/>
      <c r="H1002" s="5"/>
      <c r="I1002" s="15"/>
      <c r="J1002" s="15"/>
      <c r="K1002" s="3"/>
      <c r="L1002" s="3"/>
      <c r="M1002" s="3"/>
      <c r="N1002" s="3"/>
      <c r="O1002" s="17"/>
      <c r="P1002" s="32"/>
      <c r="Q1002" s="32"/>
      <c r="R1002" s="5"/>
      <c r="S1002" s="5"/>
      <c r="T1002" s="16"/>
      <c r="U1002" s="16"/>
      <c r="V1002" s="32"/>
      <c r="W1002" s="32"/>
      <c r="X1002" s="16"/>
      <c r="Y1002" s="32"/>
      <c r="Z1002" s="32"/>
      <c r="AA1002" s="5"/>
      <c r="AB1002" s="5"/>
      <c r="AC1002" s="16"/>
      <c r="AD1002" s="16"/>
      <c r="AE1002" s="32"/>
      <c r="AF1002" s="32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5"/>
      <c r="AQ1002" s="31"/>
      <c r="AR1002" s="31"/>
    </row>
    <row r="1003" spans="1:44" x14ac:dyDescent="0.3">
      <c r="A1003" s="4"/>
      <c r="B1003" s="3"/>
      <c r="C1003" s="3"/>
      <c r="D1003" s="14"/>
      <c r="E1003" s="14"/>
      <c r="F1003" s="14"/>
      <c r="G1003" s="14"/>
      <c r="H1003" s="5"/>
      <c r="I1003" s="15"/>
      <c r="J1003" s="15"/>
      <c r="K1003" s="3"/>
      <c r="L1003" s="3"/>
      <c r="M1003" s="3"/>
      <c r="N1003" s="3"/>
      <c r="O1003" s="17"/>
      <c r="P1003" s="32"/>
      <c r="Q1003" s="32"/>
      <c r="R1003" s="5"/>
      <c r="S1003" s="5"/>
      <c r="T1003" s="16"/>
      <c r="U1003" s="16"/>
      <c r="V1003" s="32"/>
      <c r="W1003" s="32"/>
      <c r="X1003" s="16"/>
      <c r="Y1003" s="32"/>
      <c r="Z1003" s="32"/>
      <c r="AA1003" s="5"/>
      <c r="AB1003" s="5"/>
      <c r="AC1003" s="16"/>
      <c r="AD1003" s="16"/>
      <c r="AE1003" s="32"/>
      <c r="AF1003" s="32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5"/>
      <c r="AQ1003" s="31"/>
      <c r="AR1003" s="31"/>
    </row>
    <row r="1004" spans="1:44" x14ac:dyDescent="0.3">
      <c r="A1004" s="4"/>
      <c r="B1004" s="3"/>
      <c r="C1004" s="3"/>
      <c r="D1004" s="14"/>
      <c r="E1004" s="14"/>
      <c r="F1004" s="14"/>
      <c r="G1004" s="14"/>
      <c r="H1004" s="5"/>
      <c r="I1004" s="15"/>
      <c r="J1004" s="15"/>
      <c r="K1004" s="3"/>
      <c r="L1004" s="3"/>
      <c r="M1004" s="3"/>
      <c r="N1004" s="3"/>
      <c r="O1004" s="17"/>
      <c r="P1004" s="32"/>
      <c r="Q1004" s="32"/>
      <c r="R1004" s="5"/>
      <c r="S1004" s="5"/>
      <c r="T1004" s="16"/>
      <c r="U1004" s="16"/>
      <c r="V1004" s="32"/>
      <c r="W1004" s="32"/>
      <c r="X1004" s="16"/>
      <c r="Y1004" s="32"/>
      <c r="Z1004" s="32"/>
      <c r="AA1004" s="5"/>
      <c r="AB1004" s="5"/>
      <c r="AC1004" s="16"/>
      <c r="AD1004" s="16"/>
      <c r="AE1004" s="32"/>
      <c r="AF1004" s="32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5"/>
      <c r="AQ1004" s="31"/>
      <c r="AR1004" s="31"/>
    </row>
    <row r="1005" spans="1:44" x14ac:dyDescent="0.3">
      <c r="A1005" s="4"/>
      <c r="B1005" s="3"/>
      <c r="C1005" s="3"/>
      <c r="D1005" s="14"/>
      <c r="E1005" s="14"/>
      <c r="F1005" s="14"/>
      <c r="G1005" s="14"/>
      <c r="H1005" s="5"/>
      <c r="I1005" s="15"/>
      <c r="J1005" s="15"/>
      <c r="K1005" s="3"/>
      <c r="L1005" s="3"/>
      <c r="M1005" s="3"/>
      <c r="N1005" s="3"/>
      <c r="O1005" s="17"/>
      <c r="P1005" s="32"/>
      <c r="Q1005" s="32"/>
      <c r="R1005" s="5"/>
      <c r="S1005" s="5"/>
      <c r="T1005" s="16"/>
      <c r="U1005" s="16"/>
      <c r="V1005" s="32"/>
      <c r="W1005" s="32"/>
      <c r="X1005" s="16"/>
      <c r="Y1005" s="32"/>
      <c r="Z1005" s="32"/>
      <c r="AA1005" s="5"/>
      <c r="AB1005" s="5"/>
      <c r="AC1005" s="16"/>
      <c r="AD1005" s="16"/>
      <c r="AE1005" s="32"/>
      <c r="AF1005" s="32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5"/>
      <c r="AQ1005" s="31"/>
      <c r="AR1005" s="31"/>
    </row>
    <row r="1006" spans="1:44" x14ac:dyDescent="0.3">
      <c r="A1006" s="4"/>
      <c r="B1006" s="3"/>
      <c r="C1006" s="3"/>
      <c r="D1006" s="14"/>
      <c r="E1006" s="14"/>
      <c r="F1006" s="14"/>
      <c r="G1006" s="14"/>
      <c r="H1006" s="5"/>
      <c r="I1006" s="15"/>
      <c r="J1006" s="15"/>
      <c r="K1006" s="3"/>
      <c r="L1006" s="3"/>
      <c r="M1006" s="3"/>
      <c r="N1006" s="3"/>
      <c r="O1006" s="17"/>
      <c r="P1006" s="32"/>
      <c r="Q1006" s="32"/>
      <c r="R1006" s="5"/>
      <c r="S1006" s="5"/>
      <c r="T1006" s="16"/>
      <c r="U1006" s="16"/>
      <c r="V1006" s="32"/>
      <c r="W1006" s="32"/>
      <c r="X1006" s="16"/>
      <c r="Y1006" s="32"/>
      <c r="Z1006" s="32"/>
      <c r="AA1006" s="5"/>
      <c r="AB1006" s="5"/>
      <c r="AC1006" s="16"/>
      <c r="AD1006" s="16"/>
      <c r="AE1006" s="32"/>
      <c r="AF1006" s="32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5"/>
      <c r="AQ1006" s="31"/>
      <c r="AR1006" s="31"/>
    </row>
    <row r="1007" spans="1:44" x14ac:dyDescent="0.3">
      <c r="A1007" s="4"/>
      <c r="B1007" s="3"/>
      <c r="C1007" s="3"/>
      <c r="D1007" s="14"/>
      <c r="E1007" s="14"/>
      <c r="F1007" s="14"/>
      <c r="G1007" s="14"/>
      <c r="H1007" s="5"/>
      <c r="I1007" s="15"/>
      <c r="J1007" s="15"/>
      <c r="K1007" s="3"/>
      <c r="L1007" s="3"/>
      <c r="M1007" s="3"/>
      <c r="N1007" s="3"/>
      <c r="O1007" s="17"/>
      <c r="P1007" s="32"/>
      <c r="Q1007" s="32"/>
      <c r="R1007" s="5"/>
      <c r="S1007" s="5"/>
      <c r="T1007" s="16"/>
      <c r="U1007" s="16"/>
      <c r="V1007" s="32"/>
      <c r="W1007" s="32"/>
      <c r="X1007" s="16"/>
      <c r="Y1007" s="32"/>
      <c r="Z1007" s="32"/>
      <c r="AA1007" s="5"/>
      <c r="AB1007" s="5"/>
      <c r="AC1007" s="16"/>
      <c r="AD1007" s="16"/>
      <c r="AE1007" s="32"/>
      <c r="AF1007" s="32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5"/>
      <c r="AQ1007" s="31"/>
      <c r="AR1007" s="31"/>
    </row>
    <row r="1008" spans="1:44" x14ac:dyDescent="0.3">
      <c r="A1008" s="4"/>
      <c r="B1008" s="3"/>
      <c r="C1008" s="3"/>
      <c r="D1008" s="14"/>
      <c r="E1008" s="14"/>
      <c r="F1008" s="14"/>
      <c r="G1008" s="14"/>
      <c r="H1008" s="5"/>
      <c r="I1008" s="15"/>
      <c r="J1008" s="15"/>
      <c r="K1008" s="3"/>
      <c r="L1008" s="3"/>
      <c r="M1008" s="3"/>
      <c r="N1008" s="3"/>
      <c r="O1008" s="17"/>
      <c r="P1008" s="32"/>
      <c r="Q1008" s="32"/>
      <c r="R1008" s="5"/>
      <c r="S1008" s="5"/>
      <c r="T1008" s="16"/>
      <c r="U1008" s="16"/>
      <c r="V1008" s="32"/>
      <c r="W1008" s="32"/>
      <c r="X1008" s="16"/>
      <c r="Y1008" s="32"/>
      <c r="Z1008" s="32"/>
      <c r="AA1008" s="5"/>
      <c r="AB1008" s="5"/>
      <c r="AC1008" s="16"/>
      <c r="AD1008" s="16"/>
      <c r="AE1008" s="32"/>
      <c r="AF1008" s="32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5"/>
      <c r="AQ1008" s="31"/>
      <c r="AR1008" s="31"/>
    </row>
    <row r="1009" spans="1:44" x14ac:dyDescent="0.3">
      <c r="A1009" s="4"/>
      <c r="B1009" s="3"/>
      <c r="C1009" s="3"/>
      <c r="D1009" s="14"/>
      <c r="E1009" s="14"/>
      <c r="F1009" s="14"/>
      <c r="G1009" s="14"/>
      <c r="H1009" s="5"/>
      <c r="I1009" s="15"/>
      <c r="J1009" s="15"/>
      <c r="K1009" s="3"/>
      <c r="L1009" s="3"/>
      <c r="M1009" s="3"/>
      <c r="N1009" s="3"/>
      <c r="O1009" s="17"/>
      <c r="P1009" s="32"/>
      <c r="Q1009" s="32"/>
      <c r="R1009" s="5"/>
      <c r="S1009" s="5"/>
      <c r="T1009" s="16"/>
      <c r="U1009" s="16"/>
      <c r="V1009" s="32"/>
      <c r="W1009" s="32"/>
      <c r="X1009" s="16"/>
      <c r="Y1009" s="32"/>
      <c r="Z1009" s="32"/>
      <c r="AA1009" s="5"/>
      <c r="AB1009" s="5"/>
      <c r="AC1009" s="16"/>
      <c r="AD1009" s="16"/>
      <c r="AE1009" s="32"/>
      <c r="AF1009" s="32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5"/>
      <c r="AQ1009" s="31"/>
      <c r="AR1009" s="31"/>
    </row>
    <row r="1010" spans="1:44" x14ac:dyDescent="0.3">
      <c r="A1010" s="4"/>
      <c r="B1010" s="3"/>
      <c r="C1010" s="3"/>
      <c r="D1010" s="14"/>
      <c r="E1010" s="14"/>
      <c r="F1010" s="14"/>
      <c r="G1010" s="14"/>
      <c r="H1010" s="5"/>
      <c r="I1010" s="15"/>
      <c r="J1010" s="15"/>
      <c r="K1010" s="3"/>
      <c r="L1010" s="3"/>
      <c r="M1010" s="3"/>
      <c r="N1010" s="3"/>
      <c r="O1010" s="17"/>
      <c r="P1010" s="32"/>
      <c r="Q1010" s="32"/>
      <c r="R1010" s="5"/>
      <c r="S1010" s="5"/>
      <c r="T1010" s="16"/>
      <c r="U1010" s="16"/>
      <c r="V1010" s="32"/>
      <c r="W1010" s="32"/>
      <c r="X1010" s="16"/>
      <c r="Y1010" s="32"/>
      <c r="Z1010" s="32"/>
      <c r="AA1010" s="5"/>
      <c r="AB1010" s="5"/>
      <c r="AC1010" s="16"/>
      <c r="AD1010" s="16"/>
      <c r="AE1010" s="32"/>
      <c r="AF1010" s="32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5"/>
      <c r="AQ1010" s="31"/>
      <c r="AR1010" s="31"/>
    </row>
    <row r="1011" spans="1:44" x14ac:dyDescent="0.3">
      <c r="A1011" s="4"/>
      <c r="B1011" s="3"/>
      <c r="C1011" s="3"/>
      <c r="D1011" s="14"/>
      <c r="E1011" s="14"/>
      <c r="F1011" s="14"/>
      <c r="G1011" s="14"/>
      <c r="H1011" s="5"/>
      <c r="I1011" s="15"/>
      <c r="J1011" s="15"/>
      <c r="K1011" s="3"/>
      <c r="L1011" s="3"/>
      <c r="M1011" s="3"/>
      <c r="N1011" s="3"/>
      <c r="O1011" s="17"/>
      <c r="P1011" s="32"/>
      <c r="Q1011" s="32"/>
      <c r="R1011" s="5"/>
      <c r="S1011" s="5"/>
      <c r="T1011" s="16"/>
      <c r="U1011" s="16"/>
      <c r="V1011" s="32"/>
      <c r="W1011" s="32"/>
      <c r="X1011" s="16"/>
      <c r="Y1011" s="32"/>
      <c r="Z1011" s="32"/>
      <c r="AA1011" s="5"/>
      <c r="AB1011" s="5"/>
      <c r="AC1011" s="16"/>
      <c r="AD1011" s="16"/>
      <c r="AE1011" s="32"/>
      <c r="AF1011" s="32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5"/>
      <c r="AQ1011" s="31"/>
      <c r="AR1011" s="31"/>
    </row>
    <row r="1012" spans="1:44" x14ac:dyDescent="0.3">
      <c r="A1012" s="4"/>
      <c r="B1012" s="3"/>
      <c r="C1012" s="3"/>
      <c r="D1012" s="14"/>
      <c r="E1012" s="14"/>
      <c r="F1012" s="14"/>
      <c r="G1012" s="14"/>
      <c r="H1012" s="5"/>
      <c r="I1012" s="15"/>
      <c r="J1012" s="15"/>
      <c r="K1012" s="3"/>
      <c r="L1012" s="3"/>
      <c r="M1012" s="3"/>
      <c r="N1012" s="3"/>
      <c r="O1012" s="17"/>
      <c r="P1012" s="32"/>
      <c r="Q1012" s="32"/>
      <c r="R1012" s="5"/>
      <c r="S1012" s="5"/>
      <c r="T1012" s="16"/>
      <c r="U1012" s="16"/>
      <c r="V1012" s="32"/>
      <c r="W1012" s="32"/>
      <c r="X1012" s="16"/>
      <c r="Y1012" s="32"/>
      <c r="Z1012" s="32"/>
      <c r="AA1012" s="5"/>
      <c r="AB1012" s="5"/>
      <c r="AC1012" s="16"/>
      <c r="AD1012" s="16"/>
      <c r="AE1012" s="32"/>
      <c r="AF1012" s="32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5"/>
      <c r="AQ1012" s="31"/>
      <c r="AR1012" s="31"/>
    </row>
    <row r="1013" spans="1:44" x14ac:dyDescent="0.3">
      <c r="A1013" s="4"/>
      <c r="B1013" s="3"/>
      <c r="C1013" s="3"/>
      <c r="D1013" s="14"/>
      <c r="E1013" s="14"/>
      <c r="F1013" s="14"/>
      <c r="G1013" s="14"/>
      <c r="H1013" s="5"/>
      <c r="I1013" s="15"/>
      <c r="J1013" s="15"/>
      <c r="K1013" s="3"/>
      <c r="L1013" s="3"/>
      <c r="M1013" s="3"/>
      <c r="N1013" s="3"/>
      <c r="O1013" s="17"/>
      <c r="P1013" s="32"/>
      <c r="Q1013" s="32"/>
      <c r="R1013" s="5"/>
      <c r="S1013" s="5"/>
      <c r="T1013" s="16"/>
      <c r="U1013" s="16"/>
      <c r="V1013" s="32"/>
      <c r="W1013" s="32"/>
      <c r="X1013" s="16"/>
      <c r="Y1013" s="32"/>
      <c r="Z1013" s="32"/>
      <c r="AA1013" s="5"/>
      <c r="AB1013" s="5"/>
      <c r="AC1013" s="16"/>
      <c r="AD1013" s="16"/>
      <c r="AE1013" s="32"/>
      <c r="AF1013" s="32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5"/>
      <c r="AQ1013" s="31"/>
      <c r="AR1013" s="31"/>
    </row>
    <row r="1014" spans="1:44" x14ac:dyDescent="0.3">
      <c r="A1014" s="4"/>
      <c r="B1014" s="3"/>
      <c r="C1014" s="3"/>
      <c r="D1014" s="14"/>
      <c r="E1014" s="14"/>
      <c r="F1014" s="14"/>
      <c r="G1014" s="14"/>
      <c r="H1014" s="5"/>
      <c r="I1014" s="15"/>
      <c r="J1014" s="15"/>
      <c r="K1014" s="3"/>
      <c r="L1014" s="3"/>
      <c r="M1014" s="3"/>
      <c r="N1014" s="3"/>
      <c r="O1014" s="17"/>
      <c r="P1014" s="32"/>
      <c r="Q1014" s="32"/>
      <c r="R1014" s="5"/>
      <c r="S1014" s="5"/>
      <c r="T1014" s="16"/>
      <c r="U1014" s="16"/>
      <c r="V1014" s="32"/>
      <c r="W1014" s="32"/>
      <c r="X1014" s="16"/>
      <c r="Y1014" s="32"/>
      <c r="Z1014" s="32"/>
      <c r="AA1014" s="5"/>
      <c r="AB1014" s="5"/>
      <c r="AC1014" s="16"/>
      <c r="AD1014" s="16"/>
      <c r="AE1014" s="32"/>
      <c r="AF1014" s="32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5"/>
      <c r="AQ1014" s="31"/>
      <c r="AR1014" s="31"/>
    </row>
    <row r="1015" spans="1:44" x14ac:dyDescent="0.3">
      <c r="A1015" s="4"/>
      <c r="B1015" s="3"/>
      <c r="C1015" s="3"/>
      <c r="D1015" s="14"/>
      <c r="E1015" s="14"/>
      <c r="F1015" s="14"/>
      <c r="G1015" s="14"/>
      <c r="H1015" s="5"/>
      <c r="I1015" s="15"/>
      <c r="J1015" s="15"/>
      <c r="K1015" s="3"/>
      <c r="L1015" s="3"/>
      <c r="M1015" s="3"/>
      <c r="N1015" s="3"/>
      <c r="O1015" s="17"/>
      <c r="P1015" s="32"/>
      <c r="Q1015" s="32"/>
      <c r="R1015" s="5"/>
      <c r="S1015" s="5"/>
      <c r="T1015" s="16"/>
      <c r="U1015" s="16"/>
      <c r="V1015" s="32"/>
      <c r="W1015" s="32"/>
      <c r="X1015" s="16"/>
      <c r="Y1015" s="32"/>
      <c r="Z1015" s="32"/>
      <c r="AA1015" s="5"/>
      <c r="AB1015" s="5"/>
      <c r="AC1015" s="16"/>
      <c r="AD1015" s="16"/>
      <c r="AE1015" s="32"/>
      <c r="AF1015" s="32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5"/>
      <c r="AQ1015" s="31"/>
      <c r="AR1015" s="31"/>
    </row>
    <row r="1016" spans="1:44" x14ac:dyDescent="0.3">
      <c r="A1016" s="4"/>
      <c r="B1016" s="3"/>
      <c r="C1016" s="3"/>
      <c r="D1016" s="14"/>
      <c r="E1016" s="14"/>
      <c r="F1016" s="14"/>
      <c r="G1016" s="14"/>
      <c r="H1016" s="5"/>
      <c r="I1016" s="15"/>
      <c r="J1016" s="15"/>
      <c r="K1016" s="3"/>
      <c r="L1016" s="3"/>
      <c r="M1016" s="3"/>
      <c r="N1016" s="3"/>
      <c r="O1016" s="17"/>
      <c r="P1016" s="32"/>
      <c r="Q1016" s="32"/>
      <c r="R1016" s="5"/>
      <c r="S1016" s="5"/>
      <c r="T1016" s="16"/>
      <c r="U1016" s="16"/>
      <c r="V1016" s="32"/>
      <c r="W1016" s="32"/>
      <c r="X1016" s="16"/>
      <c r="Y1016" s="32"/>
      <c r="Z1016" s="32"/>
      <c r="AA1016" s="5"/>
      <c r="AB1016" s="5"/>
      <c r="AC1016" s="16"/>
      <c r="AD1016" s="16"/>
      <c r="AE1016" s="32"/>
      <c r="AF1016" s="32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5"/>
      <c r="AQ1016" s="31"/>
      <c r="AR1016" s="31"/>
    </row>
    <row r="1017" spans="1:44" x14ac:dyDescent="0.3">
      <c r="A1017" s="4"/>
      <c r="B1017" s="3"/>
      <c r="C1017" s="3"/>
      <c r="D1017" s="14"/>
      <c r="E1017" s="14"/>
      <c r="F1017" s="14"/>
      <c r="G1017" s="14"/>
      <c r="H1017" s="5"/>
      <c r="I1017" s="15"/>
      <c r="J1017" s="15"/>
      <c r="K1017" s="3"/>
      <c r="L1017" s="3"/>
      <c r="M1017" s="3"/>
      <c r="N1017" s="3"/>
      <c r="O1017" s="17"/>
      <c r="P1017" s="32"/>
      <c r="Q1017" s="32"/>
      <c r="R1017" s="5"/>
      <c r="S1017" s="5"/>
      <c r="T1017" s="16"/>
      <c r="U1017" s="16"/>
      <c r="V1017" s="32"/>
      <c r="W1017" s="32"/>
      <c r="X1017" s="16"/>
      <c r="Y1017" s="32"/>
      <c r="Z1017" s="32"/>
      <c r="AA1017" s="5"/>
      <c r="AB1017" s="5"/>
      <c r="AC1017" s="16"/>
      <c r="AD1017" s="16"/>
      <c r="AE1017" s="32"/>
      <c r="AF1017" s="32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5"/>
      <c r="AQ1017" s="31"/>
      <c r="AR1017" s="31"/>
    </row>
    <row r="1018" spans="1:44" x14ac:dyDescent="0.3">
      <c r="A1018" s="4"/>
      <c r="B1018" s="3"/>
      <c r="C1018" s="3"/>
      <c r="D1018" s="14"/>
      <c r="E1018" s="14"/>
      <c r="F1018" s="14"/>
      <c r="G1018" s="14"/>
      <c r="H1018" s="5"/>
      <c r="I1018" s="15"/>
      <c r="J1018" s="15"/>
      <c r="K1018" s="3"/>
      <c r="L1018" s="3"/>
      <c r="M1018" s="3"/>
      <c r="N1018" s="3"/>
      <c r="O1018" s="17"/>
      <c r="P1018" s="32"/>
      <c r="Q1018" s="32"/>
      <c r="R1018" s="5"/>
      <c r="S1018" s="5"/>
      <c r="T1018" s="16"/>
      <c r="U1018" s="16"/>
      <c r="V1018" s="32"/>
      <c r="W1018" s="32"/>
      <c r="X1018" s="16"/>
      <c r="Y1018" s="32"/>
      <c r="Z1018" s="32"/>
      <c r="AA1018" s="5"/>
      <c r="AB1018" s="5"/>
      <c r="AC1018" s="16"/>
      <c r="AD1018" s="16"/>
      <c r="AE1018" s="32"/>
      <c r="AF1018" s="32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5"/>
      <c r="AQ1018" s="31"/>
      <c r="AR1018" s="31"/>
    </row>
    <row r="1019" spans="1:44" x14ac:dyDescent="0.3">
      <c r="A1019" s="4"/>
      <c r="B1019" s="3"/>
      <c r="C1019" s="3"/>
      <c r="D1019" s="14"/>
      <c r="E1019" s="14"/>
      <c r="F1019" s="14"/>
      <c r="G1019" s="14"/>
      <c r="H1019" s="5"/>
      <c r="I1019" s="15"/>
      <c r="J1019" s="15"/>
      <c r="K1019" s="3"/>
      <c r="L1019" s="3"/>
      <c r="M1019" s="3"/>
      <c r="N1019" s="3"/>
      <c r="O1019" s="17"/>
      <c r="P1019" s="32"/>
      <c r="Q1019" s="32"/>
      <c r="R1019" s="5"/>
      <c r="S1019" s="5"/>
      <c r="T1019" s="16"/>
      <c r="U1019" s="16"/>
      <c r="V1019" s="32"/>
      <c r="W1019" s="32"/>
      <c r="X1019" s="16"/>
      <c r="Y1019" s="32"/>
      <c r="Z1019" s="32"/>
      <c r="AA1019" s="5"/>
      <c r="AB1019" s="5"/>
      <c r="AC1019" s="16"/>
      <c r="AD1019" s="16"/>
      <c r="AE1019" s="32"/>
      <c r="AF1019" s="32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5"/>
      <c r="AQ1019" s="31"/>
      <c r="AR1019" s="31"/>
    </row>
    <row r="1020" spans="1:44" x14ac:dyDescent="0.3">
      <c r="A1020" s="4"/>
      <c r="B1020" s="3"/>
      <c r="C1020" s="3"/>
      <c r="D1020" s="14"/>
      <c r="E1020" s="14"/>
      <c r="F1020" s="14"/>
      <c r="G1020" s="14"/>
      <c r="H1020" s="5"/>
      <c r="I1020" s="15"/>
      <c r="J1020" s="15"/>
      <c r="K1020" s="3"/>
      <c r="L1020" s="3"/>
      <c r="M1020" s="3"/>
      <c r="N1020" s="3"/>
      <c r="O1020" s="17"/>
      <c r="P1020" s="32"/>
      <c r="Q1020" s="32"/>
      <c r="R1020" s="5"/>
      <c r="S1020" s="5"/>
      <c r="T1020" s="16"/>
      <c r="U1020" s="16"/>
      <c r="V1020" s="32"/>
      <c r="W1020" s="32"/>
      <c r="X1020" s="16"/>
      <c r="Y1020" s="32"/>
      <c r="Z1020" s="32"/>
      <c r="AA1020" s="5"/>
      <c r="AB1020" s="5"/>
      <c r="AC1020" s="16"/>
      <c r="AD1020" s="16"/>
      <c r="AE1020" s="32"/>
      <c r="AF1020" s="32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5"/>
      <c r="AQ1020" s="31"/>
      <c r="AR1020" s="31"/>
    </row>
    <row r="1021" spans="1:44" x14ac:dyDescent="0.3">
      <c r="A1021" s="4"/>
      <c r="B1021" s="3"/>
      <c r="C1021" s="3"/>
      <c r="D1021" s="14"/>
      <c r="E1021" s="14"/>
      <c r="F1021" s="14"/>
      <c r="G1021" s="14"/>
      <c r="H1021" s="5"/>
      <c r="I1021" s="15"/>
      <c r="J1021" s="15"/>
      <c r="K1021" s="3"/>
      <c r="L1021" s="3"/>
      <c r="M1021" s="3"/>
      <c r="N1021" s="3"/>
      <c r="O1021" s="17"/>
      <c r="P1021" s="32"/>
      <c r="Q1021" s="32"/>
      <c r="R1021" s="5"/>
      <c r="S1021" s="5"/>
      <c r="T1021" s="16"/>
      <c r="U1021" s="16"/>
      <c r="V1021" s="32"/>
      <c r="W1021" s="32"/>
      <c r="X1021" s="16"/>
      <c r="Y1021" s="32"/>
      <c r="Z1021" s="32"/>
      <c r="AA1021" s="5"/>
      <c r="AB1021" s="5"/>
      <c r="AC1021" s="16"/>
      <c r="AD1021" s="16"/>
      <c r="AE1021" s="32"/>
      <c r="AF1021" s="32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5"/>
      <c r="AQ1021" s="31"/>
      <c r="AR1021" s="31"/>
    </row>
    <row r="1022" spans="1:44" x14ac:dyDescent="0.3">
      <c r="A1022" s="4"/>
      <c r="B1022" s="3"/>
      <c r="C1022" s="3"/>
      <c r="D1022" s="14"/>
      <c r="E1022" s="14"/>
      <c r="F1022" s="14"/>
      <c r="G1022" s="14"/>
      <c r="H1022" s="5"/>
      <c r="I1022" s="15"/>
      <c r="J1022" s="15"/>
      <c r="K1022" s="3"/>
      <c r="L1022" s="3"/>
      <c r="M1022" s="3"/>
      <c r="N1022" s="3"/>
      <c r="O1022" s="17"/>
      <c r="P1022" s="32"/>
      <c r="Q1022" s="32"/>
      <c r="R1022" s="5"/>
      <c r="S1022" s="5"/>
      <c r="T1022" s="16"/>
      <c r="U1022" s="16"/>
      <c r="V1022" s="32"/>
      <c r="W1022" s="32"/>
      <c r="X1022" s="16"/>
      <c r="Y1022" s="32"/>
      <c r="Z1022" s="32"/>
      <c r="AA1022" s="5"/>
      <c r="AB1022" s="5"/>
      <c r="AC1022" s="16"/>
      <c r="AD1022" s="16"/>
      <c r="AE1022" s="32"/>
      <c r="AF1022" s="32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5"/>
      <c r="AQ1022" s="31"/>
      <c r="AR1022" s="31"/>
    </row>
    <row r="1023" spans="1:44" x14ac:dyDescent="0.3">
      <c r="A1023" s="4"/>
      <c r="B1023" s="3"/>
      <c r="C1023" s="3"/>
      <c r="D1023" s="14"/>
      <c r="E1023" s="14"/>
      <c r="F1023" s="14"/>
      <c r="G1023" s="14"/>
      <c r="H1023" s="5"/>
      <c r="I1023" s="15"/>
      <c r="J1023" s="15"/>
      <c r="K1023" s="3"/>
      <c r="L1023" s="3"/>
      <c r="M1023" s="3"/>
      <c r="N1023" s="3"/>
      <c r="O1023" s="17"/>
      <c r="P1023" s="32"/>
      <c r="Q1023" s="32"/>
      <c r="R1023" s="5"/>
      <c r="S1023" s="5"/>
      <c r="T1023" s="16"/>
      <c r="U1023" s="16"/>
      <c r="V1023" s="32"/>
      <c r="W1023" s="32"/>
      <c r="X1023" s="16"/>
      <c r="Y1023" s="32"/>
      <c r="Z1023" s="32"/>
      <c r="AA1023" s="5"/>
      <c r="AB1023" s="5"/>
      <c r="AC1023" s="16"/>
      <c r="AD1023" s="16"/>
      <c r="AE1023" s="32"/>
      <c r="AF1023" s="32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5"/>
      <c r="AQ1023" s="31"/>
      <c r="AR1023" s="31"/>
    </row>
  </sheetData>
  <autoFilter ref="A12:AR513" xr:uid="{00000000-0001-0000-0200-000000000000}">
    <sortState xmlns:xlrd2="http://schemas.microsoft.com/office/spreadsheetml/2017/richdata2" ref="A13:AR513">
      <sortCondition ref="B12:B513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023"/>
  <sheetViews>
    <sheetView zoomScaleNormal="100"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RowHeight="14.4" x14ac:dyDescent="0.3"/>
  <cols>
    <col min="1" max="1" width="11.88671875" bestFit="1" customWidth="1"/>
    <col min="2" max="2" width="31.6640625" bestFit="1" customWidth="1"/>
    <col min="3" max="3" width="31.5546875" bestFit="1" customWidth="1"/>
    <col min="4" max="5" width="10.33203125" bestFit="1" customWidth="1"/>
    <col min="6" max="7" width="10.6640625" bestFit="1" customWidth="1"/>
    <col min="8" max="8" width="6.88671875" bestFit="1" customWidth="1"/>
    <col min="9" max="9" width="6.33203125" bestFit="1" customWidth="1"/>
    <col min="10" max="10" width="9" bestFit="1" customWidth="1"/>
    <col min="11" max="11" width="14.88671875" bestFit="1" customWidth="1"/>
    <col min="12" max="12" width="10.88671875" bestFit="1" customWidth="1"/>
    <col min="13" max="13" width="15" bestFit="1" customWidth="1"/>
    <col min="14" max="14" width="9.5546875" bestFit="1" customWidth="1"/>
    <col min="15" max="15" width="16.44140625" bestFit="1" customWidth="1"/>
    <col min="16" max="17" width="13.33203125" bestFit="1" customWidth="1"/>
    <col min="18" max="19" width="12.6640625" bestFit="1" customWidth="1"/>
    <col min="20" max="20" width="15.44140625" bestFit="1" customWidth="1"/>
    <col min="21" max="21" width="16.44140625" bestFit="1" customWidth="1"/>
    <col min="22" max="23" width="13.33203125" bestFit="1" customWidth="1"/>
    <col min="24" max="24" width="16.88671875" bestFit="1" customWidth="1"/>
    <col min="25" max="26" width="13.6640625" bestFit="1" customWidth="1"/>
    <col min="27" max="28" width="13.33203125" bestFit="1" customWidth="1"/>
    <col min="29" max="29" width="15.88671875" bestFit="1" customWidth="1"/>
    <col min="30" max="30" width="16.88671875" bestFit="1" customWidth="1"/>
    <col min="31" max="32" width="13.6640625" bestFit="1" customWidth="1"/>
    <col min="33" max="33" width="8.33203125" bestFit="1" customWidth="1"/>
    <col min="34" max="34" width="10.6640625" bestFit="1" customWidth="1"/>
    <col min="35" max="36" width="8.33203125" bestFit="1" customWidth="1"/>
    <col min="37" max="37" width="8" bestFit="1" customWidth="1"/>
    <col min="38" max="39" width="9.44140625" bestFit="1" customWidth="1"/>
    <col min="40" max="40" width="13.88671875" bestFit="1" customWidth="1"/>
    <col min="41" max="42" width="9.44140625" bestFit="1" customWidth="1"/>
    <col min="43" max="43" width="15" bestFit="1" customWidth="1"/>
    <col min="44" max="44" width="11.109375" bestFit="1" customWidth="1"/>
  </cols>
  <sheetData>
    <row r="1" spans="1:44" ht="79.5" customHeight="1" x14ac:dyDescent="0.3">
      <c r="A1" s="29" t="s">
        <v>3972</v>
      </c>
      <c r="B1" s="8" t="s">
        <v>3973</v>
      </c>
      <c r="C1" s="8" t="s">
        <v>3974</v>
      </c>
      <c r="D1" s="8" t="s">
        <v>3982</v>
      </c>
      <c r="E1" s="8" t="s">
        <v>3983</v>
      </c>
      <c r="F1" s="8" t="s">
        <v>3984</v>
      </c>
      <c r="G1" s="8" t="s">
        <v>3985</v>
      </c>
      <c r="H1" s="8" t="s">
        <v>3986</v>
      </c>
      <c r="I1" s="8" t="s">
        <v>3987</v>
      </c>
      <c r="J1" s="8" t="s">
        <v>3988</v>
      </c>
      <c r="K1" s="8" t="s">
        <v>3989</v>
      </c>
      <c r="L1" s="8" t="s">
        <v>3990</v>
      </c>
      <c r="M1" s="8" t="s">
        <v>3992</v>
      </c>
      <c r="N1" s="8" t="s">
        <v>3991</v>
      </c>
      <c r="O1" s="8" t="s">
        <v>3994</v>
      </c>
      <c r="P1" s="8" t="s">
        <v>4015</v>
      </c>
      <c r="Q1" s="8" t="s">
        <v>4016</v>
      </c>
      <c r="R1" s="8" t="s">
        <v>3993</v>
      </c>
      <c r="S1" s="8" t="s">
        <v>3995</v>
      </c>
      <c r="T1" s="8" t="s">
        <v>4017</v>
      </c>
      <c r="U1" s="8" t="s">
        <v>3996</v>
      </c>
      <c r="V1" s="8" t="s">
        <v>4018</v>
      </c>
      <c r="W1" s="8" t="s">
        <v>4019</v>
      </c>
      <c r="X1" s="8" t="s">
        <v>3998</v>
      </c>
      <c r="Y1" s="8" t="s">
        <v>4020</v>
      </c>
      <c r="Z1" s="8" t="s">
        <v>4021</v>
      </c>
      <c r="AA1" s="8" t="s">
        <v>3997</v>
      </c>
      <c r="AB1" s="8" t="s">
        <v>3999</v>
      </c>
      <c r="AC1" s="8" t="s">
        <v>4022</v>
      </c>
      <c r="AD1" s="8" t="s">
        <v>4000</v>
      </c>
      <c r="AE1" s="8" t="s">
        <v>4018</v>
      </c>
      <c r="AF1" s="8" t="s">
        <v>4023</v>
      </c>
      <c r="AG1" s="8" t="s">
        <v>4001</v>
      </c>
      <c r="AH1" s="8" t="s">
        <v>4002</v>
      </c>
      <c r="AI1" s="8" t="s">
        <v>4003</v>
      </c>
      <c r="AJ1" s="8" t="s">
        <v>4004</v>
      </c>
      <c r="AK1" s="8" t="s">
        <v>4005</v>
      </c>
      <c r="AL1" s="8" t="s">
        <v>4006</v>
      </c>
      <c r="AM1" s="8" t="s">
        <v>4007</v>
      </c>
      <c r="AN1" s="8" t="s">
        <v>4008</v>
      </c>
      <c r="AO1" s="8" t="s">
        <v>4009</v>
      </c>
      <c r="AP1" s="8" t="s">
        <v>4010</v>
      </c>
      <c r="AQ1" s="8" t="s">
        <v>4011</v>
      </c>
      <c r="AR1" s="8" t="s">
        <v>4012</v>
      </c>
    </row>
    <row r="2" spans="1:44" x14ac:dyDescent="0.3">
      <c r="A2" s="9" t="s">
        <v>4013</v>
      </c>
      <c r="B2" s="18">
        <v>549</v>
      </c>
      <c r="C2" s="21">
        <f>SUM(C3:C11)</f>
        <v>164</v>
      </c>
      <c r="D2" s="22">
        <v>85</v>
      </c>
      <c r="E2" s="22">
        <v>85</v>
      </c>
      <c r="F2" s="22">
        <v>85</v>
      </c>
      <c r="G2" s="22">
        <v>85</v>
      </c>
      <c r="H2" s="25">
        <f>SUM(H13:H1639)</f>
        <v>40471</v>
      </c>
      <c r="I2" s="27" t="s">
        <v>4014</v>
      </c>
      <c r="J2" s="27" t="s">
        <v>4014</v>
      </c>
      <c r="K2" s="27" t="s">
        <v>4014</v>
      </c>
      <c r="L2" s="27" t="s">
        <v>4014</v>
      </c>
      <c r="M2" s="27" t="s">
        <v>4014</v>
      </c>
      <c r="N2" s="27" t="s">
        <v>4014</v>
      </c>
      <c r="O2" s="86">
        <v>0.379</v>
      </c>
      <c r="P2" s="22">
        <v>50</v>
      </c>
      <c r="Q2" s="84">
        <v>311.60000000000002</v>
      </c>
      <c r="R2" s="21">
        <f>SUM(R3:R11)</f>
        <v>51550</v>
      </c>
      <c r="S2" s="18">
        <f>SUM(S3:S11)</f>
        <v>35554</v>
      </c>
      <c r="T2" s="86">
        <f>S2/R2</f>
        <v>0.68969932104752663</v>
      </c>
      <c r="U2" s="86">
        <v>0.28599999999999998</v>
      </c>
      <c r="V2" s="22">
        <v>50</v>
      </c>
      <c r="W2" s="22">
        <v>290.8</v>
      </c>
      <c r="X2" s="86">
        <v>0.41099999999999998</v>
      </c>
      <c r="Y2" s="22">
        <v>50</v>
      </c>
      <c r="Z2" s="18">
        <v>279.60000000000002</v>
      </c>
      <c r="AA2" s="21">
        <f>SUM(AA3:AA11)</f>
        <v>51564</v>
      </c>
      <c r="AB2" s="21">
        <f>SUM(AB3:AB11)</f>
        <v>35588</v>
      </c>
      <c r="AC2" s="105">
        <f>AB2/AA2</f>
        <v>0.69017143743697151</v>
      </c>
      <c r="AD2" s="86">
        <v>0.4</v>
      </c>
      <c r="AE2" s="22">
        <v>50</v>
      </c>
      <c r="AF2" s="18">
        <v>252.9</v>
      </c>
      <c r="AG2" s="86">
        <v>0.22370000000000001</v>
      </c>
      <c r="AH2" s="86">
        <v>7.9680000000000001E-2</v>
      </c>
      <c r="AI2" s="86">
        <v>8.8999999999999999E-3</v>
      </c>
      <c r="AJ2" s="86">
        <v>0.63797000000000004</v>
      </c>
      <c r="AK2" s="86">
        <v>2.9000000000000001E-2</v>
      </c>
      <c r="AL2" s="86">
        <v>2.06E-2</v>
      </c>
      <c r="AM2" s="86">
        <v>5.5100000000000003E-2</v>
      </c>
      <c r="AN2" s="86">
        <v>0.13800000000000001</v>
      </c>
      <c r="AO2" s="86">
        <v>0.54300000000000004</v>
      </c>
      <c r="AP2" s="18">
        <v>36</v>
      </c>
      <c r="AQ2" s="91">
        <v>9526.86</v>
      </c>
      <c r="AR2" s="91">
        <v>10914.334999999999</v>
      </c>
    </row>
    <row r="3" spans="1:44" x14ac:dyDescent="0.3">
      <c r="A3" s="10" t="s">
        <v>3915</v>
      </c>
      <c r="B3" s="19">
        <v>8</v>
      </c>
      <c r="C3" s="19">
        <v>23</v>
      </c>
      <c r="D3" s="23">
        <v>84.2</v>
      </c>
      <c r="E3" s="19">
        <v>85.1</v>
      </c>
      <c r="F3" s="23">
        <v>82.5</v>
      </c>
      <c r="G3" s="23">
        <v>83.2</v>
      </c>
      <c r="H3" s="26">
        <f>SUMIF($L$13:$L$1691,"St. Louis",H$13:H$1691)</f>
        <v>8372</v>
      </c>
      <c r="I3" s="28" t="s">
        <v>4014</v>
      </c>
      <c r="J3" s="28" t="s">
        <v>4014</v>
      </c>
      <c r="K3" s="28" t="s">
        <v>4014</v>
      </c>
      <c r="L3" s="28" t="s">
        <v>4014</v>
      </c>
      <c r="M3" s="28" t="s">
        <v>4014</v>
      </c>
      <c r="N3" s="28" t="s">
        <v>4014</v>
      </c>
      <c r="O3" s="87">
        <v>0.23200000000000001</v>
      </c>
      <c r="P3" s="23">
        <v>50.1</v>
      </c>
      <c r="Q3" s="85">
        <v>272.39999999999998</v>
      </c>
      <c r="R3" s="101">
        <v>7793</v>
      </c>
      <c r="S3" s="114">
        <v>7028</v>
      </c>
      <c r="T3" s="87">
        <f>S3/R3</f>
        <v>0.90183498011035546</v>
      </c>
      <c r="U3" s="87">
        <v>0.185</v>
      </c>
      <c r="V3" s="23">
        <v>50.56</v>
      </c>
      <c r="W3" s="23">
        <v>261.10000000000002</v>
      </c>
      <c r="X3" s="87">
        <v>0.55900000000000005</v>
      </c>
      <c r="Y3" s="23">
        <v>49.2</v>
      </c>
      <c r="Z3" s="23">
        <v>242.1</v>
      </c>
      <c r="AA3" s="101">
        <v>7798</v>
      </c>
      <c r="AB3" s="114">
        <v>7034</v>
      </c>
      <c r="AC3" s="106">
        <f>AB3/AA3</f>
        <v>0.90202616055398821</v>
      </c>
      <c r="AD3" s="87">
        <v>0.54200000000000004</v>
      </c>
      <c r="AE3" s="23">
        <v>49.887</v>
      </c>
      <c r="AF3" s="19">
        <v>221.4</v>
      </c>
      <c r="AG3" s="87">
        <v>0.66369999999999996</v>
      </c>
      <c r="AH3" s="87">
        <v>0.1002</v>
      </c>
      <c r="AI3" s="87">
        <v>1.438E-2</v>
      </c>
      <c r="AJ3" s="87">
        <v>0.17599999999999999</v>
      </c>
      <c r="AK3" s="87">
        <v>3.7400000000000003E-2</v>
      </c>
      <c r="AL3" s="87">
        <v>8.0000000000000002E-3</v>
      </c>
      <c r="AM3" s="87">
        <v>8.0799999999999997E-2</v>
      </c>
      <c r="AN3" s="87">
        <v>0.13270000000000001</v>
      </c>
      <c r="AO3" s="87">
        <v>0.64768000000000003</v>
      </c>
      <c r="AP3" s="19">
        <v>16</v>
      </c>
      <c r="AQ3" s="92">
        <v>10716.72</v>
      </c>
      <c r="AR3" s="92">
        <v>12481.08</v>
      </c>
    </row>
    <row r="4" spans="1:44" x14ac:dyDescent="0.3">
      <c r="A4" s="10" t="s">
        <v>3914</v>
      </c>
      <c r="B4" s="19">
        <v>9</v>
      </c>
      <c r="C4" s="19">
        <v>15</v>
      </c>
      <c r="D4" s="23">
        <v>84.3</v>
      </c>
      <c r="E4" s="19">
        <v>85.1</v>
      </c>
      <c r="F4" s="23">
        <v>84</v>
      </c>
      <c r="G4" s="23">
        <v>84.5</v>
      </c>
      <c r="H4" s="26">
        <f>SUMIF($L$13:$L$1691,"Kansas City",H$13:H$1691)</f>
        <v>6898</v>
      </c>
      <c r="I4" s="28" t="s">
        <v>4014</v>
      </c>
      <c r="J4" s="28" t="s">
        <v>4014</v>
      </c>
      <c r="K4" s="28" t="s">
        <v>4014</v>
      </c>
      <c r="L4" s="28" t="s">
        <v>4014</v>
      </c>
      <c r="M4" s="28" t="s">
        <v>4014</v>
      </c>
      <c r="N4" s="28" t="s">
        <v>4014</v>
      </c>
      <c r="O4" s="87">
        <v>0.317</v>
      </c>
      <c r="P4" s="23">
        <v>50.179000000000002</v>
      </c>
      <c r="Q4" s="85">
        <v>293.3</v>
      </c>
      <c r="R4" s="101">
        <v>7622</v>
      </c>
      <c r="S4" s="114">
        <v>5834</v>
      </c>
      <c r="T4" s="87">
        <f t="shared" ref="T4:T11" si="0">S4/R4</f>
        <v>0.76541590133823145</v>
      </c>
      <c r="U4" s="87">
        <v>0.22800000000000001</v>
      </c>
      <c r="V4" s="23">
        <v>50.566000000000003</v>
      </c>
      <c r="W4" s="23">
        <v>272.3</v>
      </c>
      <c r="X4" s="87">
        <v>0.312</v>
      </c>
      <c r="Y4" s="23">
        <v>50.16</v>
      </c>
      <c r="Z4" s="23">
        <v>246.2</v>
      </c>
      <c r="AA4" s="101">
        <v>7621</v>
      </c>
      <c r="AB4" s="114">
        <v>5850</v>
      </c>
      <c r="AC4" s="106">
        <f t="shared" ref="AC4:AC11" si="1">AB4/AA4</f>
        <v>0.76761579845164674</v>
      </c>
      <c r="AD4" s="87">
        <v>0.25700000000000001</v>
      </c>
      <c r="AE4" s="23">
        <v>50.646999999999998</v>
      </c>
      <c r="AF4" s="19">
        <v>221.1</v>
      </c>
      <c r="AG4" s="87">
        <v>0.48270000000000002</v>
      </c>
      <c r="AH4" s="87">
        <v>0.18157000000000001</v>
      </c>
      <c r="AI4" s="87">
        <v>1.4999999999999999E-2</v>
      </c>
      <c r="AJ4" s="87">
        <v>0.25900000000000001</v>
      </c>
      <c r="AK4" s="87">
        <v>4.6800000000000001E-2</v>
      </c>
      <c r="AL4" s="87">
        <v>1.4500000000000001E-2</v>
      </c>
      <c r="AM4" s="87">
        <v>0.14000000000000001</v>
      </c>
      <c r="AN4" s="87">
        <v>9.6799999999999997E-2</v>
      </c>
      <c r="AO4" s="87">
        <v>0.56179999999999997</v>
      </c>
      <c r="AP4" s="19">
        <v>6</v>
      </c>
      <c r="AQ4" s="92">
        <v>12427.28</v>
      </c>
      <c r="AR4" s="92">
        <v>13723.017</v>
      </c>
    </row>
    <row r="5" spans="1:44" x14ac:dyDescent="0.3">
      <c r="A5" s="10" t="s">
        <v>3907</v>
      </c>
      <c r="B5" s="19">
        <v>25</v>
      </c>
      <c r="C5" s="19">
        <v>33</v>
      </c>
      <c r="D5" s="23">
        <v>83.5</v>
      </c>
      <c r="E5" s="19">
        <v>83.6</v>
      </c>
      <c r="F5" s="23">
        <v>85.8</v>
      </c>
      <c r="G5" s="23">
        <v>85.5</v>
      </c>
      <c r="H5" s="26">
        <f>SUMIF($L$13:$L$1691,"Southwestern",H$13:H$1691)</f>
        <v>8349</v>
      </c>
      <c r="I5" s="28" t="s">
        <v>4014</v>
      </c>
      <c r="J5" s="28" t="s">
        <v>4014</v>
      </c>
      <c r="K5" s="28" t="s">
        <v>4014</v>
      </c>
      <c r="L5" s="28" t="s">
        <v>4014</v>
      </c>
      <c r="M5" s="28" t="s">
        <v>4014</v>
      </c>
      <c r="N5" s="28" t="s">
        <v>4014</v>
      </c>
      <c r="O5" s="87">
        <v>0.40100000000000002</v>
      </c>
      <c r="P5" s="23">
        <v>49.87</v>
      </c>
      <c r="Q5" s="85">
        <v>320.5</v>
      </c>
      <c r="R5" s="101">
        <v>11426</v>
      </c>
      <c r="S5" s="114">
        <v>7288</v>
      </c>
      <c r="T5" s="87">
        <f t="shared" si="0"/>
        <v>0.6378435147908279</v>
      </c>
      <c r="U5" s="87">
        <v>0.312</v>
      </c>
      <c r="V5" s="23">
        <v>49.98</v>
      </c>
      <c r="W5" s="23">
        <v>296.89999999999998</v>
      </c>
      <c r="X5" s="87">
        <v>0.35299999999999998</v>
      </c>
      <c r="Y5" s="23">
        <v>51.326000000000001</v>
      </c>
      <c r="Z5" s="23">
        <v>290</v>
      </c>
      <c r="AA5" s="101">
        <v>11434</v>
      </c>
      <c r="AB5" s="114">
        <v>7299</v>
      </c>
      <c r="AC5" s="106">
        <f t="shared" si="1"/>
        <v>0.6383592793423124</v>
      </c>
      <c r="AD5" s="87">
        <v>0.36099999999999999</v>
      </c>
      <c r="AE5" s="23">
        <v>51.2</v>
      </c>
      <c r="AF5" s="19">
        <v>265.89999999999998</v>
      </c>
      <c r="AG5" s="87">
        <v>3.8E-3</v>
      </c>
      <c r="AH5" s="87">
        <v>6.0900000000000003E-2</v>
      </c>
      <c r="AI5" s="87">
        <v>1.41E-2</v>
      </c>
      <c r="AJ5" s="87">
        <v>0.86109999999999998</v>
      </c>
      <c r="AK5" s="87">
        <v>2.3990000000000001E-2</v>
      </c>
      <c r="AL5" s="87">
        <v>3.5900000000000001E-2</v>
      </c>
      <c r="AM5" s="87">
        <v>5.2499999999999998E-2</v>
      </c>
      <c r="AN5" s="87">
        <v>0.14535999999999999</v>
      </c>
      <c r="AO5" s="87">
        <v>0.55496999999999996</v>
      </c>
      <c r="AP5" s="19">
        <v>2</v>
      </c>
      <c r="AQ5" s="92">
        <v>7990.14</v>
      </c>
      <c r="AR5" s="92">
        <v>9076.57</v>
      </c>
    </row>
    <row r="6" spans="1:44" x14ac:dyDescent="0.3">
      <c r="A6" s="10" t="s">
        <v>3909</v>
      </c>
      <c r="B6" s="19">
        <v>5</v>
      </c>
      <c r="C6" s="19">
        <v>8</v>
      </c>
      <c r="D6" s="23">
        <v>86.6</v>
      </c>
      <c r="E6" s="19">
        <v>85.3</v>
      </c>
      <c r="F6" s="23">
        <v>86.4</v>
      </c>
      <c r="G6" s="23">
        <v>84.9</v>
      </c>
      <c r="H6" s="26">
        <f>SUMIF($L$13:$L$1691,"Central",H$13:H$1691)</f>
        <v>1265</v>
      </c>
      <c r="I6" s="28" t="s">
        <v>4014</v>
      </c>
      <c r="J6" s="28" t="s">
        <v>4014</v>
      </c>
      <c r="K6" s="28" t="s">
        <v>4014</v>
      </c>
      <c r="L6" s="28" t="s">
        <v>4014</v>
      </c>
      <c r="M6" s="28" t="s">
        <v>4014</v>
      </c>
      <c r="N6" s="28" t="s">
        <v>4014</v>
      </c>
      <c r="O6" s="87">
        <v>0.47</v>
      </c>
      <c r="P6" s="23">
        <v>51.07</v>
      </c>
      <c r="Q6" s="85">
        <v>348.4</v>
      </c>
      <c r="R6" s="101">
        <v>1968</v>
      </c>
      <c r="S6" s="114">
        <v>1008</v>
      </c>
      <c r="T6" s="87">
        <f t="shared" si="0"/>
        <v>0.51219512195121952</v>
      </c>
      <c r="U6" s="87">
        <v>0.36299999999999999</v>
      </c>
      <c r="V6" s="23">
        <v>50.62</v>
      </c>
      <c r="W6" s="23">
        <v>323.39999999999998</v>
      </c>
      <c r="X6" s="87">
        <v>0.45800000000000002</v>
      </c>
      <c r="Y6" s="23">
        <v>51.74</v>
      </c>
      <c r="Z6" s="23">
        <v>316.3</v>
      </c>
      <c r="AA6" s="101">
        <v>1968</v>
      </c>
      <c r="AB6" s="114">
        <v>1008</v>
      </c>
      <c r="AC6" s="106">
        <f t="shared" si="1"/>
        <v>0.51219512195121952</v>
      </c>
      <c r="AD6" s="87">
        <v>0.502</v>
      </c>
      <c r="AE6" s="23">
        <v>50.844999999999999</v>
      </c>
      <c r="AF6" s="19">
        <v>282.2</v>
      </c>
      <c r="AG6" s="87">
        <v>3.8999999999999998E-3</v>
      </c>
      <c r="AH6" s="87">
        <v>5.1999999999999998E-2</v>
      </c>
      <c r="AI6" s="87">
        <v>0</v>
      </c>
      <c r="AJ6" s="87">
        <v>0.91469999999999996</v>
      </c>
      <c r="AK6" s="87">
        <v>1.269E-2</v>
      </c>
      <c r="AL6" s="87">
        <v>1.6590000000000001E-2</v>
      </c>
      <c r="AM6" s="87">
        <v>1.7999999999999999E-2</v>
      </c>
      <c r="AN6" s="87">
        <v>0.12655</v>
      </c>
      <c r="AO6" s="87">
        <v>0.38500000000000001</v>
      </c>
      <c r="AP6" s="19">
        <v>0</v>
      </c>
      <c r="AQ6" s="92">
        <v>8779.1097000000009</v>
      </c>
      <c r="AR6" s="92">
        <v>9985.65</v>
      </c>
    </row>
    <row r="7" spans="1:44" x14ac:dyDescent="0.3">
      <c r="A7" s="10" t="s">
        <v>3910</v>
      </c>
      <c r="B7" s="19">
        <v>9</v>
      </c>
      <c r="C7" s="19">
        <v>14</v>
      </c>
      <c r="D7" s="23">
        <v>84.8</v>
      </c>
      <c r="E7" s="19">
        <v>84.8</v>
      </c>
      <c r="F7" s="23">
        <v>83.7</v>
      </c>
      <c r="G7" s="23">
        <v>83.8</v>
      </c>
      <c r="H7" s="26">
        <f>SUMIF($L$13:$L$1691,"Bootheel",H$13:H$1691)</f>
        <v>2771</v>
      </c>
      <c r="I7" s="28" t="s">
        <v>4014</v>
      </c>
      <c r="J7" s="28" t="s">
        <v>4014</v>
      </c>
      <c r="K7" s="28" t="s">
        <v>4014</v>
      </c>
      <c r="L7" s="28" t="s">
        <v>4014</v>
      </c>
      <c r="M7" s="28" t="s">
        <v>4014</v>
      </c>
      <c r="N7" s="28" t="s">
        <v>4014</v>
      </c>
      <c r="O7" s="87">
        <v>0.40400000000000003</v>
      </c>
      <c r="P7" s="23">
        <v>50.35</v>
      </c>
      <c r="Q7" s="85">
        <v>322.8</v>
      </c>
      <c r="R7" s="101">
        <v>3843</v>
      </c>
      <c r="S7" s="114">
        <v>2900</v>
      </c>
      <c r="T7" s="87">
        <f t="shared" si="0"/>
        <v>0.75461878740567268</v>
      </c>
      <c r="U7" s="87">
        <v>0.38600000000000001</v>
      </c>
      <c r="V7" s="23">
        <v>50.43</v>
      </c>
      <c r="W7" s="23">
        <v>313.60000000000002</v>
      </c>
      <c r="X7" s="87">
        <v>0.35299999999999998</v>
      </c>
      <c r="Y7" s="23">
        <v>49.969000000000001</v>
      </c>
      <c r="Z7" s="23">
        <v>284.10000000000002</v>
      </c>
      <c r="AA7" s="101">
        <v>3843</v>
      </c>
      <c r="AB7" s="114">
        <v>2900</v>
      </c>
      <c r="AC7" s="106">
        <f t="shared" si="1"/>
        <v>0.75461878740567268</v>
      </c>
      <c r="AD7" s="87">
        <v>0.36299999999999999</v>
      </c>
      <c r="AE7" s="23">
        <v>50.244999999999997</v>
      </c>
      <c r="AF7" s="19">
        <v>266.89999999999998</v>
      </c>
      <c r="AG7" s="87">
        <v>8.6800000000000002E-3</v>
      </c>
      <c r="AH7" s="87">
        <v>3.9980000000000002E-2</v>
      </c>
      <c r="AI7" s="87">
        <v>0</v>
      </c>
      <c r="AJ7" s="87">
        <v>0.91269999999999996</v>
      </c>
      <c r="AK7" s="87">
        <v>1.7000000000000001E-2</v>
      </c>
      <c r="AL7" s="87">
        <v>2.1669999999999998E-2</v>
      </c>
      <c r="AM7" s="87">
        <v>8.9999999999999993E-3</v>
      </c>
      <c r="AN7" s="87">
        <v>0.156</v>
      </c>
      <c r="AO7" s="87">
        <v>0.51659999999999995</v>
      </c>
      <c r="AP7" s="19">
        <v>2</v>
      </c>
      <c r="AQ7" s="92">
        <v>8049.5290999999997</v>
      </c>
      <c r="AR7" s="92">
        <v>9602.85</v>
      </c>
    </row>
    <row r="8" spans="1:44" x14ac:dyDescent="0.3">
      <c r="A8" s="10" t="s">
        <v>3908</v>
      </c>
      <c r="B8" s="19">
        <v>15</v>
      </c>
      <c r="C8" s="19">
        <v>17</v>
      </c>
      <c r="D8" s="23">
        <v>81.8</v>
      </c>
      <c r="E8" s="19">
        <v>81.400000000000006</v>
      </c>
      <c r="F8" s="23">
        <v>83.5</v>
      </c>
      <c r="G8" s="23">
        <v>83</v>
      </c>
      <c r="H8" s="26">
        <f>SUMIF($L$13:$L$1691,"Western Plains",H$13:H$1691)</f>
        <v>2972</v>
      </c>
      <c r="I8" s="28" t="s">
        <v>4014</v>
      </c>
      <c r="J8" s="28" t="s">
        <v>4014</v>
      </c>
      <c r="K8" s="28" t="s">
        <v>4014</v>
      </c>
      <c r="L8" s="28" t="s">
        <v>4014</v>
      </c>
      <c r="M8" s="28" t="s">
        <v>4014</v>
      </c>
      <c r="N8" s="28" t="s">
        <v>4014</v>
      </c>
      <c r="O8" s="87">
        <v>0.38100000000000001</v>
      </c>
      <c r="P8" s="23">
        <v>49.176699999999997</v>
      </c>
      <c r="Q8" s="85">
        <v>316.10000000000002</v>
      </c>
      <c r="R8" s="101">
        <v>4737</v>
      </c>
      <c r="S8" s="114">
        <v>2835</v>
      </c>
      <c r="T8" s="87">
        <f t="shared" si="0"/>
        <v>0.59848005066497778</v>
      </c>
      <c r="U8" s="87">
        <v>0.41799999999999998</v>
      </c>
      <c r="V8" s="23">
        <v>49.11</v>
      </c>
      <c r="W8" s="23">
        <v>294.89999999999998</v>
      </c>
      <c r="X8" s="87">
        <v>0.35799999999999998</v>
      </c>
      <c r="Y8" s="23">
        <v>49.83</v>
      </c>
      <c r="Z8" s="23">
        <v>275.2</v>
      </c>
      <c r="AA8" s="101">
        <v>4736</v>
      </c>
      <c r="AB8" s="114">
        <v>2836</v>
      </c>
      <c r="AC8" s="106">
        <f t="shared" si="1"/>
        <v>0.59881756756756754</v>
      </c>
      <c r="AD8" s="87">
        <v>0.371</v>
      </c>
      <c r="AE8" s="23">
        <v>49.75</v>
      </c>
      <c r="AF8" s="19">
        <v>247.6</v>
      </c>
      <c r="AG8" s="87">
        <v>2.53E-2</v>
      </c>
      <c r="AH8" s="87">
        <v>9.5846000000000001E-2</v>
      </c>
      <c r="AI8" s="87">
        <v>0</v>
      </c>
      <c r="AJ8" s="87">
        <v>0.81689999999999996</v>
      </c>
      <c r="AK8" s="87">
        <v>3.7990000000000003E-2</v>
      </c>
      <c r="AL8" s="87">
        <v>2.3900000000000001E-2</v>
      </c>
      <c r="AM8" s="87">
        <v>2.69E-2</v>
      </c>
      <c r="AN8" s="87">
        <v>0.11799999999999999</v>
      </c>
      <c r="AO8" s="87">
        <v>0.41909999999999997</v>
      </c>
      <c r="AP8" s="19">
        <v>2</v>
      </c>
      <c r="AQ8" s="92">
        <v>8564.6139999999996</v>
      </c>
      <c r="AR8" s="92">
        <v>9566.0985000000001</v>
      </c>
    </row>
    <row r="9" spans="1:44" x14ac:dyDescent="0.3">
      <c r="A9" s="10" t="s">
        <v>3913</v>
      </c>
      <c r="B9" s="19">
        <v>27</v>
      </c>
      <c r="C9" s="19">
        <v>30</v>
      </c>
      <c r="D9" s="23">
        <v>86</v>
      </c>
      <c r="E9" s="19">
        <v>85.9</v>
      </c>
      <c r="F9" s="23">
        <v>85.8</v>
      </c>
      <c r="G9" s="23">
        <v>85.7</v>
      </c>
      <c r="H9" s="26">
        <f>SUMIF($L$13:$L$1691,"Ozarks",H$13:H$1691)</f>
        <v>6681</v>
      </c>
      <c r="I9" s="28" t="s">
        <v>4014</v>
      </c>
      <c r="J9" s="28" t="s">
        <v>4014</v>
      </c>
      <c r="K9" s="28" t="s">
        <v>4014</v>
      </c>
      <c r="L9" s="28" t="s">
        <v>4014</v>
      </c>
      <c r="M9" s="28" t="s">
        <v>4014</v>
      </c>
      <c r="N9" s="28" t="s">
        <v>4014</v>
      </c>
      <c r="O9" s="87">
        <v>0.45400000000000001</v>
      </c>
      <c r="P9" s="23">
        <v>50.85</v>
      </c>
      <c r="Q9" s="85">
        <v>340</v>
      </c>
      <c r="R9" s="101">
        <v>9028</v>
      </c>
      <c r="S9" s="114">
        <v>5939</v>
      </c>
      <c r="T9" s="87">
        <f t="shared" si="0"/>
        <v>0.6578422684980062</v>
      </c>
      <c r="U9" s="87">
        <v>0.36899999999999999</v>
      </c>
      <c r="V9" s="23">
        <v>50.88</v>
      </c>
      <c r="W9" s="23">
        <v>314.8</v>
      </c>
      <c r="X9" s="87">
        <v>0.41499999999999998</v>
      </c>
      <c r="Y9" s="23">
        <v>51.36</v>
      </c>
      <c r="Z9" s="23">
        <v>306.5</v>
      </c>
      <c r="AA9" s="101">
        <v>9028</v>
      </c>
      <c r="AB9" s="114">
        <v>5938</v>
      </c>
      <c r="AC9" s="106">
        <f t="shared" si="1"/>
        <v>0.65773150199379704</v>
      </c>
      <c r="AD9" s="87">
        <v>0.39600000000000002</v>
      </c>
      <c r="AE9" s="23">
        <v>51.325000000000003</v>
      </c>
      <c r="AF9" s="19">
        <v>281.2</v>
      </c>
      <c r="AG9" s="87">
        <v>2.5000000000000001E-3</v>
      </c>
      <c r="AH9" s="87">
        <v>1.67E-2</v>
      </c>
      <c r="AI9" s="87">
        <v>1.6000000000000001E-3</v>
      </c>
      <c r="AJ9" s="87">
        <v>0.94589999999999996</v>
      </c>
      <c r="AK9" s="87">
        <v>1.21E-2</v>
      </c>
      <c r="AL9" s="87">
        <v>2.1000000000000001E-2</v>
      </c>
      <c r="AM9" s="87">
        <v>2.8E-3</v>
      </c>
      <c r="AN9" s="87">
        <v>0.16489999999999999</v>
      </c>
      <c r="AO9" s="87">
        <v>0.53749899999999995</v>
      </c>
      <c r="AP9" s="19">
        <v>4</v>
      </c>
      <c r="AQ9" s="92">
        <v>8096.3018000000002</v>
      </c>
      <c r="AR9" s="92">
        <v>9670.1969000000008</v>
      </c>
    </row>
    <row r="10" spans="1:44" x14ac:dyDescent="0.3">
      <c r="A10" s="10" t="s">
        <v>3912</v>
      </c>
      <c r="B10" s="19">
        <v>11</v>
      </c>
      <c r="C10" s="19">
        <v>15</v>
      </c>
      <c r="D10" s="23">
        <v>84.1</v>
      </c>
      <c r="E10" s="19">
        <v>82.6</v>
      </c>
      <c r="F10" s="23">
        <v>85.1</v>
      </c>
      <c r="G10" s="23">
        <v>84.4</v>
      </c>
      <c r="H10" s="26">
        <f>SUMIF($L$13:$L$1691,"Northwestern",H$13:H$1691)</f>
        <v>1988</v>
      </c>
      <c r="I10" s="28" t="s">
        <v>4014</v>
      </c>
      <c r="J10" s="28" t="s">
        <v>4014</v>
      </c>
      <c r="K10" s="28" t="s">
        <v>4014</v>
      </c>
      <c r="L10" s="28" t="s">
        <v>4014</v>
      </c>
      <c r="M10" s="28" t="s">
        <v>4014</v>
      </c>
      <c r="N10" s="28" t="s">
        <v>4014</v>
      </c>
      <c r="O10" s="87">
        <v>0.44700000000000001</v>
      </c>
      <c r="P10" s="23">
        <v>50.1</v>
      </c>
      <c r="Q10" s="85">
        <v>340.4</v>
      </c>
      <c r="R10" s="101">
        <v>3188</v>
      </c>
      <c r="S10" s="114">
        <v>1693</v>
      </c>
      <c r="T10" s="87">
        <f t="shared" si="0"/>
        <v>0.53105395232120456</v>
      </c>
      <c r="U10" s="87">
        <v>0.39700000000000002</v>
      </c>
      <c r="V10" s="23">
        <v>49.576999999999998</v>
      </c>
      <c r="W10" s="23">
        <v>306.7</v>
      </c>
      <c r="X10" s="87">
        <v>0.45500000000000002</v>
      </c>
      <c r="Y10" s="23">
        <v>50.89</v>
      </c>
      <c r="Z10" s="23">
        <v>315</v>
      </c>
      <c r="AA10" s="101">
        <v>3190</v>
      </c>
      <c r="AB10" s="114">
        <v>1694</v>
      </c>
      <c r="AC10" s="106">
        <f t="shared" si="1"/>
        <v>0.53103448275862064</v>
      </c>
      <c r="AD10" s="87">
        <v>0.379</v>
      </c>
      <c r="AE10" s="23">
        <v>50.58</v>
      </c>
      <c r="AF10" s="19">
        <v>271.39999999999998</v>
      </c>
      <c r="AG10" s="87">
        <v>2.5000000000000001E-3</v>
      </c>
      <c r="AH10" s="87">
        <v>1.3100000000000001E-2</v>
      </c>
      <c r="AI10" s="87">
        <v>4.4000000000000003E-3</v>
      </c>
      <c r="AJ10" s="87">
        <v>0.93440000000000001</v>
      </c>
      <c r="AK10" s="87">
        <v>2.1100000000000001E-2</v>
      </c>
      <c r="AL10" s="87">
        <v>2.3900000000000001E-2</v>
      </c>
      <c r="AM10" s="87">
        <v>0</v>
      </c>
      <c r="AN10" s="87">
        <v>0.16400000000000001</v>
      </c>
      <c r="AO10" s="87">
        <v>0.40339999999999998</v>
      </c>
      <c r="AP10" s="19">
        <v>1</v>
      </c>
      <c r="AQ10" s="92">
        <v>9725.8556000000008</v>
      </c>
      <c r="AR10" s="92">
        <v>10939.939</v>
      </c>
    </row>
    <row r="11" spans="1:44" ht="15" thickBot="1" x14ac:dyDescent="0.35">
      <c r="A11" s="11" t="s">
        <v>3911</v>
      </c>
      <c r="B11" s="20">
        <v>7</v>
      </c>
      <c r="C11" s="20">
        <v>9</v>
      </c>
      <c r="D11" s="24">
        <v>87.6</v>
      </c>
      <c r="E11" s="20">
        <v>87.3</v>
      </c>
      <c r="F11" s="24">
        <v>84.8</v>
      </c>
      <c r="G11" s="24">
        <v>84.8</v>
      </c>
      <c r="H11" s="26">
        <f>SUMIF($L$13:$L$1691,"Northeastern",H$13:H$1691)</f>
        <v>1175</v>
      </c>
      <c r="I11" s="28" t="s">
        <v>4014</v>
      </c>
      <c r="J11" s="28" t="s">
        <v>4014</v>
      </c>
      <c r="K11" s="28" t="s">
        <v>4014</v>
      </c>
      <c r="L11" s="28" t="s">
        <v>4014</v>
      </c>
      <c r="M11" s="28" t="s">
        <v>4014</v>
      </c>
      <c r="N11" s="28" t="s">
        <v>4014</v>
      </c>
      <c r="O11" s="87">
        <v>0.48699999999999999</v>
      </c>
      <c r="P11" s="24">
        <v>51.46</v>
      </c>
      <c r="Q11" s="85">
        <v>343.4</v>
      </c>
      <c r="R11" s="102">
        <v>1945</v>
      </c>
      <c r="S11" s="114">
        <v>1029</v>
      </c>
      <c r="T11" s="87">
        <f t="shared" si="0"/>
        <v>0.52904884318766066</v>
      </c>
      <c r="U11" s="94">
        <v>0.45800000000000002</v>
      </c>
      <c r="V11" s="24">
        <v>51.4</v>
      </c>
      <c r="W11" s="24">
        <v>322.3</v>
      </c>
      <c r="X11" s="94">
        <v>0.49199999999999999</v>
      </c>
      <c r="Y11" s="24">
        <v>50.69</v>
      </c>
      <c r="Z11" s="24">
        <v>314.8</v>
      </c>
      <c r="AA11" s="102">
        <v>1946</v>
      </c>
      <c r="AB11" s="114">
        <v>1029</v>
      </c>
      <c r="AC11" s="106">
        <f t="shared" si="1"/>
        <v>0.52877697841726623</v>
      </c>
      <c r="AD11" s="94">
        <v>0.63500000000000001</v>
      </c>
      <c r="AE11" s="24">
        <v>50.795499999999997</v>
      </c>
      <c r="AF11" s="20">
        <v>311.39999999999998</v>
      </c>
      <c r="AG11" s="94">
        <v>8.5800000000000008E-3</v>
      </c>
      <c r="AH11" s="94">
        <v>2.1090000000000001E-2</v>
      </c>
      <c r="AI11" s="94">
        <v>0</v>
      </c>
      <c r="AJ11" s="94">
        <v>0.91483999999999999</v>
      </c>
      <c r="AK11" s="94">
        <v>3.227E-2</v>
      </c>
      <c r="AL11" s="94">
        <v>2.29E-2</v>
      </c>
      <c r="AM11" s="94">
        <v>0</v>
      </c>
      <c r="AN11" s="94">
        <v>0.1938</v>
      </c>
      <c r="AO11" s="94">
        <v>0.42199999999999999</v>
      </c>
      <c r="AP11" s="20">
        <v>0</v>
      </c>
      <c r="AQ11" s="93">
        <v>9461.1232</v>
      </c>
      <c r="AR11" s="93">
        <v>10854.289000000001</v>
      </c>
    </row>
    <row r="12" spans="1:44" ht="15" thickBot="1" x14ac:dyDescent="0.35">
      <c r="A12" s="12" t="s">
        <v>0</v>
      </c>
      <c r="B12" s="12" t="s">
        <v>1</v>
      </c>
      <c r="C12" s="12" t="s">
        <v>550</v>
      </c>
      <c r="D12" s="13" t="s">
        <v>3975</v>
      </c>
      <c r="E12" s="13" t="s">
        <v>4043</v>
      </c>
      <c r="F12" s="13" t="s">
        <v>2112</v>
      </c>
      <c r="G12" s="13" t="s">
        <v>2113</v>
      </c>
      <c r="H12" s="12" t="s">
        <v>3782</v>
      </c>
      <c r="I12" s="12" t="s">
        <v>2114</v>
      </c>
      <c r="J12" s="12" t="s">
        <v>2115</v>
      </c>
      <c r="K12" s="12" t="s">
        <v>3795</v>
      </c>
      <c r="L12" s="12" t="s">
        <v>2116</v>
      </c>
      <c r="M12" s="12" t="s">
        <v>2117</v>
      </c>
      <c r="N12" s="12" t="s">
        <v>3920</v>
      </c>
      <c r="O12" s="12" t="s">
        <v>3977</v>
      </c>
      <c r="P12" s="12" t="s">
        <v>4734</v>
      </c>
      <c r="Q12" s="12" t="s">
        <v>4735</v>
      </c>
      <c r="R12" s="12" t="s">
        <v>3976</v>
      </c>
      <c r="S12" s="12" t="s">
        <v>3978</v>
      </c>
      <c r="T12" s="12" t="s">
        <v>4736</v>
      </c>
      <c r="U12" s="12" t="s">
        <v>3979</v>
      </c>
      <c r="V12" s="12" t="s">
        <v>4737</v>
      </c>
      <c r="W12" s="12" t="s">
        <v>4738</v>
      </c>
      <c r="X12" s="12" t="s">
        <v>2118</v>
      </c>
      <c r="Y12" s="12" t="s">
        <v>2119</v>
      </c>
      <c r="Z12" s="12" t="s">
        <v>2120</v>
      </c>
      <c r="AA12" s="12" t="s">
        <v>2121</v>
      </c>
      <c r="AB12" s="12" t="s">
        <v>2122</v>
      </c>
      <c r="AC12" s="12" t="s">
        <v>2123</v>
      </c>
      <c r="AD12" s="12" t="s">
        <v>2124</v>
      </c>
      <c r="AE12" s="12" t="s">
        <v>2125</v>
      </c>
      <c r="AF12" s="12" t="s">
        <v>2126</v>
      </c>
      <c r="AG12" s="12" t="s">
        <v>3783</v>
      </c>
      <c r="AH12" s="12" t="s">
        <v>3784</v>
      </c>
      <c r="AI12" s="12" t="s">
        <v>3785</v>
      </c>
      <c r="AJ12" s="12" t="s">
        <v>3786</v>
      </c>
      <c r="AK12" s="12" t="s">
        <v>3787</v>
      </c>
      <c r="AL12" s="12" t="s">
        <v>3788</v>
      </c>
      <c r="AM12" s="12" t="s">
        <v>3789</v>
      </c>
      <c r="AN12" s="12" t="s">
        <v>3790</v>
      </c>
      <c r="AO12" s="12" t="s">
        <v>3791</v>
      </c>
      <c r="AP12" s="12" t="s">
        <v>2127</v>
      </c>
      <c r="AQ12" s="12" t="s">
        <v>2128</v>
      </c>
      <c r="AR12" s="12" t="s">
        <v>2129</v>
      </c>
    </row>
    <row r="13" spans="1:44" x14ac:dyDescent="0.3">
      <c r="A13" s="4">
        <v>790784020</v>
      </c>
      <c r="B13" s="3" t="s">
        <v>377</v>
      </c>
      <c r="C13" s="3" t="s">
        <v>1576</v>
      </c>
      <c r="D13" s="14">
        <v>83.24603271484375</v>
      </c>
      <c r="E13" s="14">
        <v>83.788719177246094</v>
      </c>
      <c r="F13" s="14">
        <v>85.632926940917969</v>
      </c>
      <c r="G13" s="14">
        <v>84.313369750976563</v>
      </c>
      <c r="H13" s="5">
        <v>89</v>
      </c>
      <c r="I13" s="15" t="s">
        <v>3981</v>
      </c>
      <c r="J13" s="15">
        <v>8</v>
      </c>
      <c r="K13" s="3" t="s">
        <v>3859</v>
      </c>
      <c r="L13" s="3" t="s">
        <v>3910</v>
      </c>
      <c r="M13" s="3" t="s">
        <v>3916</v>
      </c>
      <c r="N13" s="3" t="s">
        <v>3923</v>
      </c>
      <c r="O13" s="17">
        <v>0.71428573131561279</v>
      </c>
      <c r="P13" s="32">
        <v>49.760500460000003</v>
      </c>
      <c r="Q13" s="32"/>
      <c r="R13" s="5">
        <v>78</v>
      </c>
      <c r="S13" s="5">
        <v>35</v>
      </c>
      <c r="T13" s="16">
        <v>0.44871795177459722</v>
      </c>
      <c r="U13" s="17">
        <v>0.3333333432674408</v>
      </c>
      <c r="V13" s="32">
        <v>50.049777839999997</v>
      </c>
      <c r="W13" s="32"/>
      <c r="X13" s="17">
        <v>0.53571426868438721</v>
      </c>
      <c r="Y13" s="32">
        <v>51.225762660000001</v>
      </c>
      <c r="Z13" s="32">
        <v>339.28570556640631</v>
      </c>
      <c r="AA13" s="5">
        <v>78</v>
      </c>
      <c r="AB13" s="5">
        <v>35</v>
      </c>
      <c r="AC13" s="16">
        <v>0.44871795177459722</v>
      </c>
      <c r="AD13" s="17">
        <v>0.3333333432674408</v>
      </c>
      <c r="AE13" s="32">
        <v>50.522131809999998</v>
      </c>
      <c r="AF13" s="32"/>
      <c r="AG13" s="16"/>
      <c r="AH13" s="16"/>
      <c r="AI13" s="16"/>
      <c r="AJ13" s="16">
        <v>1</v>
      </c>
      <c r="AK13" s="16"/>
      <c r="AL13" s="16">
        <v>0</v>
      </c>
      <c r="AM13" s="16"/>
      <c r="AN13" s="16">
        <v>0.16900000000000001</v>
      </c>
      <c r="AO13" s="16">
        <v>0.32800000000000001</v>
      </c>
      <c r="AP13" s="5"/>
      <c r="AQ13" s="31">
        <v>13457.150390625</v>
      </c>
      <c r="AR13" s="31">
        <v>15193.24</v>
      </c>
    </row>
    <row r="14" spans="1:44" x14ac:dyDescent="0.3">
      <c r="A14" s="4">
        <v>470623000</v>
      </c>
      <c r="B14" s="3" t="s">
        <v>213</v>
      </c>
      <c r="C14" s="3" t="s">
        <v>1127</v>
      </c>
      <c r="D14" s="14">
        <v>79.981277465820313</v>
      </c>
      <c r="E14" s="14">
        <v>79.959129333496094</v>
      </c>
      <c r="F14" s="14">
        <v>80.431053161621094</v>
      </c>
      <c r="G14" s="14">
        <v>80.142585754394531</v>
      </c>
      <c r="H14" s="5">
        <v>267</v>
      </c>
      <c r="I14" s="15">
        <v>5</v>
      </c>
      <c r="J14" s="15">
        <v>8</v>
      </c>
      <c r="K14" s="3" t="s">
        <v>3854</v>
      </c>
      <c r="L14" s="3" t="s">
        <v>3913</v>
      </c>
      <c r="M14" s="3" t="s">
        <v>3917</v>
      </c>
      <c r="N14" s="3" t="s">
        <v>3921</v>
      </c>
      <c r="O14" s="17">
        <v>0.46721312403678888</v>
      </c>
      <c r="P14" s="32">
        <v>48.478275429999997</v>
      </c>
      <c r="Q14" s="32">
        <v>344.672119140625</v>
      </c>
      <c r="R14" s="5">
        <v>519</v>
      </c>
      <c r="S14" s="5">
        <v>329</v>
      </c>
      <c r="T14" s="16">
        <v>0.6339113712310791</v>
      </c>
      <c r="U14" s="17">
        <v>0.38775509595870972</v>
      </c>
      <c r="V14" s="32">
        <v>48.554261199999999</v>
      </c>
      <c r="W14" s="32">
        <v>317.00680541992188</v>
      </c>
      <c r="X14" s="17">
        <v>0.43442621827125549</v>
      </c>
      <c r="Y14" s="32">
        <v>47.891866970000002</v>
      </c>
      <c r="Z14" s="32">
        <v>315.1639404296875</v>
      </c>
      <c r="AA14" s="5">
        <v>519</v>
      </c>
      <c r="AB14" s="5">
        <v>329</v>
      </c>
      <c r="AC14" s="16">
        <v>0.6339113712310791</v>
      </c>
      <c r="AD14" s="17">
        <v>0.3333333432674408</v>
      </c>
      <c r="AE14" s="32">
        <v>48.101072680000001</v>
      </c>
      <c r="AF14" s="32">
        <v>281.63265991210938</v>
      </c>
      <c r="AG14" s="16"/>
      <c r="AH14" s="16">
        <v>0.03</v>
      </c>
      <c r="AI14" s="16"/>
      <c r="AJ14" s="16">
        <v>0.93300000000000005</v>
      </c>
      <c r="AK14" s="16"/>
      <c r="AL14" s="16">
        <v>3.7000000476837158E-2</v>
      </c>
      <c r="AM14" s="16"/>
      <c r="AN14" s="16">
        <v>0.15</v>
      </c>
      <c r="AO14" s="16">
        <v>0.53800000000000003</v>
      </c>
      <c r="AP14" s="5"/>
      <c r="AQ14" s="31">
        <v>8131.66015625</v>
      </c>
      <c r="AR14" s="31">
        <v>9367.07</v>
      </c>
    </row>
    <row r="15" spans="1:44" x14ac:dyDescent="0.3">
      <c r="A15" s="4">
        <v>341243000</v>
      </c>
      <c r="B15" s="3" t="s">
        <v>146</v>
      </c>
      <c r="C15" s="3" t="s">
        <v>951</v>
      </c>
      <c r="D15" s="14">
        <v>80.555671691894531</v>
      </c>
      <c r="E15" s="14">
        <v>79.833106994628906</v>
      </c>
      <c r="F15" s="14">
        <v>84.108009338378906</v>
      </c>
      <c r="G15" s="14">
        <v>81.681846618652344</v>
      </c>
      <c r="H15" s="5">
        <v>388</v>
      </c>
      <c r="I15" s="15">
        <v>5</v>
      </c>
      <c r="J15" s="15">
        <v>8</v>
      </c>
      <c r="K15" s="3" t="s">
        <v>3852</v>
      </c>
      <c r="L15" s="3" t="s">
        <v>3907</v>
      </c>
      <c r="M15" s="3" t="s">
        <v>3917</v>
      </c>
      <c r="N15" s="3" t="s">
        <v>3923</v>
      </c>
      <c r="O15" s="17">
        <v>0.37815126776695251</v>
      </c>
      <c r="P15" s="32">
        <v>48.703867719999998</v>
      </c>
      <c r="Q15" s="32">
        <v>321.56863403320313</v>
      </c>
      <c r="R15" s="5">
        <v>740</v>
      </c>
      <c r="S15" s="5">
        <v>501</v>
      </c>
      <c r="T15" s="16">
        <v>0.67702704668045044</v>
      </c>
      <c r="U15" s="17">
        <v>0.3333333432674408</v>
      </c>
      <c r="V15" s="32">
        <v>48.5050484</v>
      </c>
      <c r="W15" s="32">
        <v>308.01687622070313</v>
      </c>
      <c r="X15" s="17">
        <v>0.36134454607963562</v>
      </c>
      <c r="Y15" s="32">
        <v>50.248437430000003</v>
      </c>
      <c r="Z15" s="32">
        <v>299.43978881835938</v>
      </c>
      <c r="AA15" s="5">
        <v>739</v>
      </c>
      <c r="AB15" s="5">
        <v>501</v>
      </c>
      <c r="AC15" s="16">
        <v>0.67702704668045044</v>
      </c>
      <c r="AD15" s="17">
        <v>0.31223627924919128</v>
      </c>
      <c r="AE15" s="32">
        <v>48.994581650000001</v>
      </c>
      <c r="AF15" s="32">
        <v>282.27847290039063</v>
      </c>
      <c r="AG15" s="16"/>
      <c r="AH15" s="16">
        <v>2.8000000000000001E-2</v>
      </c>
      <c r="AI15" s="16"/>
      <c r="AJ15" s="16">
        <v>0.94100000000000006</v>
      </c>
      <c r="AK15" s="16">
        <v>3.1E-2</v>
      </c>
      <c r="AL15" s="16">
        <v>0</v>
      </c>
      <c r="AM15" s="16"/>
      <c r="AN15" s="16">
        <v>0.13900000000000001</v>
      </c>
      <c r="AO15" s="16">
        <v>0.65800000000000003</v>
      </c>
      <c r="AP15" s="5"/>
      <c r="AQ15" s="31">
        <v>7380.64013671875</v>
      </c>
      <c r="AR15" s="31">
        <v>8092.85</v>
      </c>
    </row>
    <row r="16" spans="1:44" x14ac:dyDescent="0.3">
      <c r="A16" s="4">
        <v>20904020</v>
      </c>
      <c r="B16" s="3" t="s">
        <v>6</v>
      </c>
      <c r="C16" s="3" t="s">
        <v>557</v>
      </c>
      <c r="D16" s="14">
        <v>89.535675048828125</v>
      </c>
      <c r="E16" s="14">
        <v>89.3231201171875</v>
      </c>
      <c r="F16" s="14">
        <v>83.7586669921875</v>
      </c>
      <c r="G16" s="14">
        <v>84.114067077636719</v>
      </c>
      <c r="H16" s="5">
        <v>167</v>
      </c>
      <c r="I16" s="15" t="s">
        <v>3981</v>
      </c>
      <c r="J16" s="15">
        <v>8</v>
      </c>
      <c r="K16" s="3" t="s">
        <v>3811</v>
      </c>
      <c r="L16" s="3" t="s">
        <v>3912</v>
      </c>
      <c r="M16" s="3" t="s">
        <v>3916</v>
      </c>
      <c r="N16" s="3" t="s">
        <v>3923</v>
      </c>
      <c r="O16" s="17">
        <v>0.75471699237823486</v>
      </c>
      <c r="P16" s="32">
        <v>52.230747729999997</v>
      </c>
      <c r="Q16" s="32">
        <v>403.77359008789063</v>
      </c>
      <c r="R16" s="5">
        <v>157</v>
      </c>
      <c r="S16" s="5">
        <v>92</v>
      </c>
      <c r="T16" s="16">
        <v>0.58598726987838745</v>
      </c>
      <c r="U16" s="17">
        <v>0.75471699237823486</v>
      </c>
      <c r="V16" s="32">
        <v>52.211051019999999</v>
      </c>
      <c r="W16" s="32">
        <v>403.77359008789063</v>
      </c>
      <c r="X16" s="17">
        <v>0.65094339847564697</v>
      </c>
      <c r="Y16" s="32">
        <v>50.024543970000003</v>
      </c>
      <c r="Z16" s="32">
        <v>376.41510009765631</v>
      </c>
      <c r="AA16" s="5">
        <v>157</v>
      </c>
      <c r="AB16" s="5">
        <v>92</v>
      </c>
      <c r="AC16" s="16">
        <v>0.58598726987838745</v>
      </c>
      <c r="AD16" s="17">
        <v>0.65094339847564697</v>
      </c>
      <c r="AE16" s="32">
        <v>50.406442390000002</v>
      </c>
      <c r="AF16" s="32">
        <v>376.41510009765631</v>
      </c>
      <c r="AG16" s="16"/>
      <c r="AH16" s="16"/>
      <c r="AI16" s="16"/>
      <c r="AJ16" s="16">
        <v>0.95800000000000007</v>
      </c>
      <c r="AK16" s="16"/>
      <c r="AL16" s="16">
        <v>4.1999999433755868E-2</v>
      </c>
      <c r="AM16" s="16"/>
      <c r="AN16" s="16">
        <v>9.6000000000000002E-2</v>
      </c>
      <c r="AO16" s="16">
        <v>0.14499999999999999</v>
      </c>
      <c r="AP16" s="5"/>
      <c r="AQ16" s="31">
        <v>9082.900390625</v>
      </c>
      <c r="AR16" s="31">
        <v>9807.8700000000008</v>
      </c>
    </row>
    <row r="17" spans="1:44" x14ac:dyDescent="0.3">
      <c r="A17" s="4">
        <v>491354020</v>
      </c>
      <c r="B17" s="3" t="s">
        <v>248</v>
      </c>
      <c r="C17" s="3" t="s">
        <v>1291</v>
      </c>
      <c r="D17" s="14">
        <v>86.3182373046875</v>
      </c>
      <c r="E17" s="14">
        <v>85.714668273925781</v>
      </c>
      <c r="F17" s="14">
        <v>81.918594360351563</v>
      </c>
      <c r="G17" s="14">
        <v>83.408226013183594</v>
      </c>
      <c r="H17" s="5">
        <v>126</v>
      </c>
      <c r="I17" s="15" t="s">
        <v>3981</v>
      </c>
      <c r="J17" s="15">
        <v>8</v>
      </c>
      <c r="K17" s="3" t="s">
        <v>3797</v>
      </c>
      <c r="L17" s="3" t="s">
        <v>3907</v>
      </c>
      <c r="M17" s="3" t="s">
        <v>3916</v>
      </c>
      <c r="N17" s="3" t="s">
        <v>3922</v>
      </c>
      <c r="O17" s="17">
        <v>0.33750000596046448</v>
      </c>
      <c r="P17" s="32">
        <v>50.96710418</v>
      </c>
      <c r="Q17" s="32">
        <v>317.5</v>
      </c>
      <c r="R17" s="5">
        <v>127</v>
      </c>
      <c r="S17" s="5">
        <v>74</v>
      </c>
      <c r="T17" s="16">
        <v>0.58267718553543091</v>
      </c>
      <c r="U17" s="17">
        <v>0.2127659618854523</v>
      </c>
      <c r="V17" s="32">
        <v>50.801893100000001</v>
      </c>
      <c r="W17" s="32"/>
      <c r="X17" s="17">
        <v>0.34999999403953552</v>
      </c>
      <c r="Y17" s="32">
        <v>48.845235459999998</v>
      </c>
      <c r="Z17" s="32">
        <v>281.25</v>
      </c>
      <c r="AA17" s="5">
        <v>128</v>
      </c>
      <c r="AB17" s="5">
        <v>75</v>
      </c>
      <c r="AC17" s="16">
        <v>0.58267718553543091</v>
      </c>
      <c r="AD17" s="17">
        <v>0.27659574151039118</v>
      </c>
      <c r="AE17" s="32">
        <v>49.996714699999998</v>
      </c>
      <c r="AF17" s="32"/>
      <c r="AG17" s="16"/>
      <c r="AH17" s="16">
        <v>0.111</v>
      </c>
      <c r="AI17" s="16">
        <v>0.04</v>
      </c>
      <c r="AJ17" s="16">
        <v>0.83299999999999996</v>
      </c>
      <c r="AK17" s="16"/>
      <c r="AL17" s="16">
        <v>1.6000000759959221E-2</v>
      </c>
      <c r="AM17" s="16">
        <v>9.5000000000000001E-2</v>
      </c>
      <c r="AN17" s="16">
        <v>0.10299999999999999</v>
      </c>
      <c r="AO17" s="16">
        <v>0.52</v>
      </c>
      <c r="AP17" s="5"/>
      <c r="AQ17" s="31">
        <v>8932.8701171875</v>
      </c>
      <c r="AR17" s="31">
        <v>9949.08</v>
      </c>
    </row>
    <row r="18" spans="1:44" x14ac:dyDescent="0.3">
      <c r="A18" s="4">
        <v>470644020</v>
      </c>
      <c r="B18" s="3" t="s">
        <v>214</v>
      </c>
      <c r="C18" s="3" t="s">
        <v>1129</v>
      </c>
      <c r="D18" s="14">
        <v>77.207748413085938</v>
      </c>
      <c r="E18" s="14">
        <v>76.53375244140625</v>
      </c>
      <c r="F18" s="14">
        <v>85.296783447265625</v>
      </c>
      <c r="G18" s="14">
        <v>85.798995971679688</v>
      </c>
      <c r="H18" s="5">
        <v>112</v>
      </c>
      <c r="I18" s="15" t="s">
        <v>3980</v>
      </c>
      <c r="J18" s="15">
        <v>8</v>
      </c>
      <c r="K18" s="3" t="s">
        <v>3854</v>
      </c>
      <c r="L18" s="3" t="s">
        <v>3913</v>
      </c>
      <c r="M18" s="3" t="s">
        <v>3917</v>
      </c>
      <c r="N18" s="3" t="s">
        <v>3921</v>
      </c>
      <c r="O18" s="17">
        <v>0.28985506296157842</v>
      </c>
      <c r="P18" s="32">
        <v>47.38897704</v>
      </c>
      <c r="Q18" s="32">
        <v>310.14492797851563</v>
      </c>
      <c r="R18" s="5">
        <v>109</v>
      </c>
      <c r="S18" s="5">
        <v>85</v>
      </c>
      <c r="T18" s="16">
        <v>0.77981650829315186</v>
      </c>
      <c r="U18" s="17">
        <v>0.28985506296157842</v>
      </c>
      <c r="V18" s="32">
        <v>47.216596690000003</v>
      </c>
      <c r="W18" s="32">
        <v>310.14492797851563</v>
      </c>
      <c r="X18" s="17">
        <v>0.28985506296157842</v>
      </c>
      <c r="Y18" s="32">
        <v>51.01032902</v>
      </c>
      <c r="Z18" s="32">
        <v>285.50723266601563</v>
      </c>
      <c r="AA18" s="5">
        <v>109</v>
      </c>
      <c r="AB18" s="5">
        <v>85</v>
      </c>
      <c r="AC18" s="16">
        <v>0.77981650829315186</v>
      </c>
      <c r="AD18" s="17">
        <v>0.28985506296157842</v>
      </c>
      <c r="AE18" s="32">
        <v>51.384509029999997</v>
      </c>
      <c r="AF18" s="32">
        <v>285.50723266601563</v>
      </c>
      <c r="AG18" s="16"/>
      <c r="AH18" s="16">
        <v>7.1000000000000008E-2</v>
      </c>
      <c r="AI18" s="16"/>
      <c r="AJ18" s="16">
        <v>0.91100000000000003</v>
      </c>
      <c r="AK18" s="16"/>
      <c r="AL18" s="16">
        <v>1.7999999225139621E-2</v>
      </c>
      <c r="AM18" s="16"/>
      <c r="AN18" s="16">
        <v>0.13400000000000001</v>
      </c>
      <c r="AO18" s="16">
        <v>0.61799999999999999</v>
      </c>
      <c r="AP18" s="5"/>
      <c r="AQ18" s="31">
        <v>7355.77001953125</v>
      </c>
      <c r="AR18" s="31">
        <v>9530.07</v>
      </c>
    </row>
    <row r="19" spans="1:44" x14ac:dyDescent="0.3">
      <c r="A19" s="4">
        <v>611514020</v>
      </c>
      <c r="B19" s="3" t="s">
        <v>305</v>
      </c>
      <c r="C19" s="3" t="s">
        <v>1443</v>
      </c>
      <c r="D19" s="14">
        <v>82.314933776855469</v>
      </c>
      <c r="E19" s="14">
        <v>81.599998474121094</v>
      </c>
      <c r="F19" s="14">
        <v>81.071426391601563</v>
      </c>
      <c r="G19" s="14">
        <v>83.825157165527344</v>
      </c>
      <c r="H19" s="5">
        <v>114</v>
      </c>
      <c r="I19" s="15" t="s">
        <v>3981</v>
      </c>
      <c r="J19" s="15">
        <v>8</v>
      </c>
      <c r="K19" s="3" t="s">
        <v>3851</v>
      </c>
      <c r="L19" s="3" t="s">
        <v>3911</v>
      </c>
      <c r="M19" s="3" t="s">
        <v>3917</v>
      </c>
      <c r="N19" s="3" t="s">
        <v>3921</v>
      </c>
      <c r="O19" s="17">
        <v>0.34285715222358698</v>
      </c>
      <c r="P19" s="32">
        <v>49.394815620000003</v>
      </c>
      <c r="Q19" s="32">
        <v>290</v>
      </c>
      <c r="R19" s="5">
        <v>114</v>
      </c>
      <c r="S19" s="5">
        <v>81</v>
      </c>
      <c r="T19" s="16">
        <v>0.71052628755569458</v>
      </c>
      <c r="U19" s="17">
        <v>0.3125</v>
      </c>
      <c r="V19" s="32">
        <v>49.195048470000003</v>
      </c>
      <c r="W19" s="32"/>
      <c r="X19" s="17">
        <v>0.27142858505249018</v>
      </c>
      <c r="Y19" s="32">
        <v>48.302281999999998</v>
      </c>
      <c r="Z19" s="32">
        <v>274.28570556640631</v>
      </c>
      <c r="AA19" s="5">
        <v>114</v>
      </c>
      <c r="AB19" s="5">
        <v>81</v>
      </c>
      <c r="AC19" s="16">
        <v>0.71052628755569458</v>
      </c>
      <c r="AD19" s="17">
        <v>0.2916666567325592</v>
      </c>
      <c r="AE19" s="32">
        <v>50.238733770000003</v>
      </c>
      <c r="AF19" s="32"/>
      <c r="AG19" s="16"/>
      <c r="AH19" s="16"/>
      <c r="AI19" s="16"/>
      <c r="AJ19" s="16">
        <v>0.95600000000000007</v>
      </c>
      <c r="AK19" s="16"/>
      <c r="AL19" s="16">
        <v>4.3999999761581421E-2</v>
      </c>
      <c r="AM19" s="16"/>
      <c r="AN19" s="16">
        <v>0.22800000000000001</v>
      </c>
      <c r="AO19" s="16">
        <v>0.53400000000000003</v>
      </c>
      <c r="AP19" s="5"/>
      <c r="AQ19" s="31">
        <v>11551.509765625</v>
      </c>
      <c r="AR19" s="31">
        <v>12733.02</v>
      </c>
    </row>
    <row r="20" spans="1:44" x14ac:dyDescent="0.3">
      <c r="A20" s="4">
        <v>270554020</v>
      </c>
      <c r="B20" s="3" t="s">
        <v>116</v>
      </c>
      <c r="C20" s="3" t="s">
        <v>898</v>
      </c>
      <c r="D20" s="14">
        <v>78.227798461914063</v>
      </c>
      <c r="E20" s="14">
        <v>79.776168823242188</v>
      </c>
      <c r="F20" s="14">
        <v>82.49853515625</v>
      </c>
      <c r="G20" s="14">
        <v>81.821624755859375</v>
      </c>
      <c r="H20" s="5">
        <v>87</v>
      </c>
      <c r="I20" s="15" t="s">
        <v>3980</v>
      </c>
      <c r="J20" s="15">
        <v>8</v>
      </c>
      <c r="K20" s="3" t="s">
        <v>3848</v>
      </c>
      <c r="L20" s="3" t="s">
        <v>3909</v>
      </c>
      <c r="M20" s="3" t="s">
        <v>3916</v>
      </c>
      <c r="N20" s="3" t="s">
        <v>3921</v>
      </c>
      <c r="O20" s="17">
        <v>0.50847458839416504</v>
      </c>
      <c r="P20" s="32">
        <v>47.789599019999997</v>
      </c>
      <c r="Q20" s="32">
        <v>350.84744262695313</v>
      </c>
      <c r="R20" s="5">
        <v>107</v>
      </c>
      <c r="S20" s="5">
        <v>79</v>
      </c>
      <c r="T20" s="16">
        <v>0.73831772804260254</v>
      </c>
      <c r="U20" s="17">
        <v>0.50847458839416504</v>
      </c>
      <c r="V20" s="32">
        <v>48.482811980000001</v>
      </c>
      <c r="W20" s="32">
        <v>350.84744262695313</v>
      </c>
      <c r="X20" s="17">
        <v>0.27118644118309021</v>
      </c>
      <c r="Y20" s="32">
        <v>49.216922709999999</v>
      </c>
      <c r="Z20" s="32"/>
      <c r="AA20" s="5">
        <v>107</v>
      </c>
      <c r="AB20" s="5">
        <v>79</v>
      </c>
      <c r="AC20" s="16">
        <v>0.73831772804260254</v>
      </c>
      <c r="AD20" s="17">
        <v>0.27118644118309021</v>
      </c>
      <c r="AE20" s="32">
        <v>49.075719810000002</v>
      </c>
      <c r="AF20" s="32"/>
      <c r="AG20" s="16"/>
      <c r="AH20" s="16"/>
      <c r="AI20" s="16"/>
      <c r="AJ20" s="16">
        <v>0.96599999999999997</v>
      </c>
      <c r="AK20" s="16"/>
      <c r="AL20" s="16">
        <v>3.4000001847743988E-2</v>
      </c>
      <c r="AM20" s="16"/>
      <c r="AN20" s="16">
        <v>0.184</v>
      </c>
      <c r="AO20" s="16">
        <v>0.46400000000000002</v>
      </c>
      <c r="AP20" s="5"/>
      <c r="AQ20" s="31">
        <v>10576</v>
      </c>
      <c r="AR20" s="31">
        <v>11277.67</v>
      </c>
    </row>
    <row r="21" spans="1:44" x14ac:dyDescent="0.3">
      <c r="A21" s="4">
        <v>1031313000</v>
      </c>
      <c r="B21" s="3" t="s">
        <v>488</v>
      </c>
      <c r="C21" s="3" t="s">
        <v>1970</v>
      </c>
      <c r="D21" s="14">
        <v>81.843284606933594</v>
      </c>
      <c r="E21" s="14">
        <v>81.790657043457031</v>
      </c>
      <c r="F21" s="14">
        <v>85.206809997558594</v>
      </c>
      <c r="G21" s="14">
        <v>86.338356018066406</v>
      </c>
      <c r="H21" s="5">
        <v>176</v>
      </c>
      <c r="I21" s="15">
        <v>5</v>
      </c>
      <c r="J21" s="15">
        <v>8</v>
      </c>
      <c r="K21" s="3" t="s">
        <v>3807</v>
      </c>
      <c r="L21" s="3" t="s">
        <v>3910</v>
      </c>
      <c r="M21" s="3" t="s">
        <v>3916</v>
      </c>
      <c r="N21" s="3" t="s">
        <v>3921</v>
      </c>
      <c r="O21" s="17">
        <v>0.52352941036224365</v>
      </c>
      <c r="P21" s="32">
        <v>49.209575620000003</v>
      </c>
      <c r="Q21" s="32">
        <v>361.76470947265631</v>
      </c>
      <c r="R21" s="5">
        <v>346</v>
      </c>
      <c r="S21" s="5">
        <v>197</v>
      </c>
      <c r="T21" s="16">
        <v>0.56936419010162354</v>
      </c>
      <c r="U21" s="17">
        <v>0.44761905074119568</v>
      </c>
      <c r="V21" s="32">
        <v>49.269501769999998</v>
      </c>
      <c r="W21" s="32">
        <v>345.71429443359381</v>
      </c>
      <c r="X21" s="17">
        <v>0.48235294222831732</v>
      </c>
      <c r="Y21" s="32">
        <v>50.952663319999999</v>
      </c>
      <c r="Z21" s="32">
        <v>346.4705810546875</v>
      </c>
      <c r="AA21" s="5">
        <v>346</v>
      </c>
      <c r="AB21" s="5">
        <v>197</v>
      </c>
      <c r="AC21" s="16">
        <v>0.56936419010162354</v>
      </c>
      <c r="AD21" s="17">
        <v>0.43809524178504938</v>
      </c>
      <c r="AE21" s="32">
        <v>51.697598640000002</v>
      </c>
      <c r="AF21" s="32">
        <v>326.66665649414063</v>
      </c>
      <c r="AG21" s="16"/>
      <c r="AH21" s="16"/>
      <c r="AI21" s="16"/>
      <c r="AJ21" s="16">
        <v>0.98899999999999999</v>
      </c>
      <c r="AK21" s="16"/>
      <c r="AL21" s="16">
        <v>1.099999994039536E-2</v>
      </c>
      <c r="AM21" s="16"/>
      <c r="AN21" s="16">
        <v>0.125</v>
      </c>
      <c r="AO21" s="16">
        <v>0.57600000000000007</v>
      </c>
      <c r="AP21" s="5"/>
      <c r="AQ21" s="31">
        <v>5018.5400390625</v>
      </c>
      <c r="AR21" s="31">
        <v>8884.35</v>
      </c>
    </row>
    <row r="22" spans="1:44" x14ac:dyDescent="0.3">
      <c r="A22" s="4">
        <v>1040453000</v>
      </c>
      <c r="B22" s="3" t="s">
        <v>495</v>
      </c>
      <c r="C22" s="3" t="s">
        <v>1984</v>
      </c>
      <c r="D22" s="14">
        <v>85.08135986328125</v>
      </c>
      <c r="E22" s="14">
        <v>86.70233154296875</v>
      </c>
      <c r="F22" s="14">
        <v>86.668365478515625</v>
      </c>
      <c r="G22" s="14">
        <v>84.378013610839844</v>
      </c>
      <c r="H22" s="5">
        <v>142</v>
      </c>
      <c r="I22" s="15">
        <v>5</v>
      </c>
      <c r="J22" s="15">
        <v>8</v>
      </c>
      <c r="K22" s="3" t="s">
        <v>3847</v>
      </c>
      <c r="L22" s="3" t="s">
        <v>3907</v>
      </c>
      <c r="M22" s="3" t="s">
        <v>3917</v>
      </c>
      <c r="N22" s="3" t="s">
        <v>3921</v>
      </c>
      <c r="O22" s="17">
        <v>0.4076923131942749</v>
      </c>
      <c r="P22" s="32">
        <v>50.481323969999998</v>
      </c>
      <c r="Q22" s="32">
        <v>326.15383911132813</v>
      </c>
      <c r="R22" s="5">
        <v>275</v>
      </c>
      <c r="S22" s="5">
        <v>171</v>
      </c>
      <c r="T22" s="16">
        <v>0.6218181848526001</v>
      </c>
      <c r="U22" s="17">
        <v>0.28947368264198298</v>
      </c>
      <c r="V22" s="32">
        <v>51.187591380000001</v>
      </c>
      <c r="W22" s="32">
        <v>290.78945922851563</v>
      </c>
      <c r="X22" s="17">
        <v>0.39230769872665411</v>
      </c>
      <c r="Y22" s="32">
        <v>51.889382650000002</v>
      </c>
      <c r="Z22" s="32">
        <v>303.07693481445313</v>
      </c>
      <c r="AA22" s="5">
        <v>273</v>
      </c>
      <c r="AB22" s="5">
        <v>170</v>
      </c>
      <c r="AC22" s="16">
        <v>0.6218181848526001</v>
      </c>
      <c r="AD22" s="17">
        <v>0.28947368264198298</v>
      </c>
      <c r="AE22" s="32">
        <v>50.559657110000003</v>
      </c>
      <c r="AF22" s="32">
        <v>261.84210205078131</v>
      </c>
      <c r="AG22" s="16"/>
      <c r="AH22" s="16"/>
      <c r="AI22" s="16"/>
      <c r="AJ22" s="16">
        <v>0.94400000000000006</v>
      </c>
      <c r="AK22" s="16"/>
      <c r="AL22" s="16">
        <v>5.6000001728534698E-2</v>
      </c>
      <c r="AM22" s="16"/>
      <c r="AN22" s="16">
        <v>0.23899999999999999</v>
      </c>
      <c r="AO22" s="16">
        <v>0.51400000000000001</v>
      </c>
      <c r="AP22" s="5"/>
      <c r="AQ22" s="31">
        <v>13813.1103515625</v>
      </c>
      <c r="AR22" s="31">
        <v>14742.06</v>
      </c>
    </row>
    <row r="23" spans="1:44" x14ac:dyDescent="0.3">
      <c r="A23" s="4">
        <v>821054020</v>
      </c>
      <c r="B23" s="3" t="s">
        <v>390</v>
      </c>
      <c r="C23" s="3" t="s">
        <v>1603</v>
      </c>
      <c r="D23" s="14">
        <v>95.15972900390625</v>
      </c>
      <c r="E23" s="14">
        <v>91.644805908203125</v>
      </c>
      <c r="F23" s="14">
        <v>86.594345092773438</v>
      </c>
      <c r="G23" s="14">
        <v>84.742172241210938</v>
      </c>
      <c r="H23" s="5">
        <v>49</v>
      </c>
      <c r="I23" s="15" t="s">
        <v>3980</v>
      </c>
      <c r="J23" s="15">
        <v>8</v>
      </c>
      <c r="K23" s="3" t="s">
        <v>3873</v>
      </c>
      <c r="L23" s="3" t="s">
        <v>3911</v>
      </c>
      <c r="M23" s="3" t="s">
        <v>3916</v>
      </c>
      <c r="N23" s="3" t="s">
        <v>3921</v>
      </c>
      <c r="O23" s="17">
        <v>0.76923078298568726</v>
      </c>
      <c r="P23" s="32">
        <v>54.439584359999998</v>
      </c>
      <c r="Q23" s="32"/>
      <c r="R23" s="5">
        <v>41</v>
      </c>
      <c r="S23" s="5">
        <v>26</v>
      </c>
      <c r="T23" s="16">
        <v>0.63414633274078369</v>
      </c>
      <c r="U23" s="17">
        <v>0.5</v>
      </c>
      <c r="V23" s="32">
        <v>53.11770688</v>
      </c>
      <c r="W23" s="32"/>
      <c r="X23" s="17">
        <v>0.76923078298568726</v>
      </c>
      <c r="Y23" s="32">
        <v>51.841942690000003</v>
      </c>
      <c r="Z23" s="32"/>
      <c r="AA23" s="5">
        <v>41</v>
      </c>
      <c r="AB23" s="5">
        <v>26</v>
      </c>
      <c r="AC23" s="16">
        <v>0.63414633274078369</v>
      </c>
      <c r="AD23" s="17">
        <v>0</v>
      </c>
      <c r="AE23" s="32">
        <v>50.771044670000002</v>
      </c>
      <c r="AF23" s="32"/>
      <c r="AG23" s="16"/>
      <c r="AH23" s="16"/>
      <c r="AI23" s="16"/>
      <c r="AJ23" s="16">
        <v>0.93900000000000006</v>
      </c>
      <c r="AK23" s="16"/>
      <c r="AL23" s="16">
        <v>6.1000000685453408E-2</v>
      </c>
      <c r="AM23" s="16"/>
      <c r="AN23" s="16">
        <v>0.14299999999999999</v>
      </c>
      <c r="AO23" s="16">
        <v>0.436</v>
      </c>
      <c r="AP23" s="5"/>
      <c r="AQ23" s="31">
        <v>17819.91015625</v>
      </c>
      <c r="AR23" s="31">
        <v>18707.79</v>
      </c>
    </row>
    <row r="24" spans="1:44" x14ac:dyDescent="0.3">
      <c r="A24" s="4">
        <v>581123000</v>
      </c>
      <c r="B24" s="3" t="s">
        <v>299</v>
      </c>
      <c r="C24" s="3" t="s">
        <v>1427</v>
      </c>
      <c r="D24" s="14">
        <v>94.053520202636719</v>
      </c>
      <c r="E24" s="14">
        <v>93.233566284179688</v>
      </c>
      <c r="F24" s="14">
        <v>89.039260864257813</v>
      </c>
      <c r="G24" s="14">
        <v>90.607864379882813</v>
      </c>
      <c r="H24" s="5">
        <v>281</v>
      </c>
      <c r="I24" s="15">
        <v>5</v>
      </c>
      <c r="J24" s="15">
        <v>8</v>
      </c>
      <c r="K24" s="3" t="s">
        <v>3820</v>
      </c>
      <c r="L24" s="3" t="s">
        <v>3911</v>
      </c>
      <c r="M24" s="3" t="s">
        <v>3917</v>
      </c>
      <c r="N24" s="3" t="s">
        <v>3921</v>
      </c>
      <c r="O24" s="17">
        <v>0.62453532218933105</v>
      </c>
      <c r="P24" s="32">
        <v>54.005124780000003</v>
      </c>
      <c r="Q24" s="32">
        <v>386.98886108398438</v>
      </c>
      <c r="R24" s="5">
        <v>551</v>
      </c>
      <c r="S24" s="5">
        <v>300</v>
      </c>
      <c r="T24" s="16">
        <v>0.5444645881652832</v>
      </c>
      <c r="U24" s="17">
        <v>0.52517986297607422</v>
      </c>
      <c r="V24" s="32">
        <v>53.738143579999999</v>
      </c>
      <c r="W24" s="32">
        <v>361.15109252929688</v>
      </c>
      <c r="X24" s="17">
        <v>0.56505578756332397</v>
      </c>
      <c r="Y24" s="32">
        <v>53.408894250000003</v>
      </c>
      <c r="Z24" s="32">
        <v>359.10781860351563</v>
      </c>
      <c r="AA24" s="5">
        <v>552</v>
      </c>
      <c r="AB24" s="5">
        <v>300</v>
      </c>
      <c r="AC24" s="16">
        <v>0.5444645881652832</v>
      </c>
      <c r="AD24" s="17">
        <v>0.44604316353797913</v>
      </c>
      <c r="AE24" s="32">
        <v>54.175966299999999</v>
      </c>
      <c r="AF24" s="32">
        <v>330.93524169921881</v>
      </c>
      <c r="AG24" s="16"/>
      <c r="AH24" s="16">
        <v>2.8000000000000001E-2</v>
      </c>
      <c r="AI24" s="16"/>
      <c r="AJ24" s="16">
        <v>0.92500000000000004</v>
      </c>
      <c r="AK24" s="16">
        <v>4.2999999999999997E-2</v>
      </c>
      <c r="AL24" s="16">
        <v>4.0000001899898052E-3</v>
      </c>
      <c r="AM24" s="16"/>
      <c r="AN24" s="16">
        <v>0.114</v>
      </c>
      <c r="AO24" s="16">
        <v>0.47299999999999998</v>
      </c>
      <c r="AP24" s="5"/>
      <c r="AQ24" s="31">
        <v>8514.75</v>
      </c>
      <c r="AR24" s="31">
        <v>9486.31</v>
      </c>
    </row>
    <row r="25" spans="1:44" x14ac:dyDescent="0.3">
      <c r="A25" s="4">
        <v>1071553000</v>
      </c>
      <c r="B25" s="3" t="s">
        <v>510</v>
      </c>
      <c r="C25" s="3" t="s">
        <v>2010</v>
      </c>
      <c r="D25" s="14">
        <v>81.94671630859375</v>
      </c>
      <c r="E25" s="14">
        <v>83.430641174316406</v>
      </c>
      <c r="F25" s="14">
        <v>82.217674255371094</v>
      </c>
      <c r="G25" s="14">
        <v>82.667831420898438</v>
      </c>
      <c r="H25" s="5">
        <v>219</v>
      </c>
      <c r="I25" s="15">
        <v>5</v>
      </c>
      <c r="J25" s="15">
        <v>8</v>
      </c>
      <c r="K25" s="3" t="s">
        <v>3822</v>
      </c>
      <c r="L25" s="3" t="s">
        <v>3913</v>
      </c>
      <c r="M25" s="3" t="s">
        <v>3916</v>
      </c>
      <c r="N25" s="3" t="s">
        <v>3921</v>
      </c>
      <c r="O25" s="17">
        <v>0.4086538553237915</v>
      </c>
      <c r="P25" s="32">
        <v>49.250197960000001</v>
      </c>
      <c r="Q25" s="32">
        <v>317.30767822265631</v>
      </c>
      <c r="R25" s="5">
        <v>405</v>
      </c>
      <c r="S25" s="5">
        <v>405</v>
      </c>
      <c r="T25" s="16">
        <v>1</v>
      </c>
      <c r="U25" s="17">
        <v>0.4086538553237915</v>
      </c>
      <c r="V25" s="32">
        <v>49.909943730000002</v>
      </c>
      <c r="W25" s="32">
        <v>317.30767822265631</v>
      </c>
      <c r="X25" s="17">
        <v>0.2115384638309479</v>
      </c>
      <c r="Y25" s="32">
        <v>49.036916939999998</v>
      </c>
      <c r="Z25" s="32">
        <v>244.23077392578131</v>
      </c>
      <c r="AA25" s="5">
        <v>406</v>
      </c>
      <c r="AB25" s="5">
        <v>406</v>
      </c>
      <c r="AC25" s="16">
        <v>1</v>
      </c>
      <c r="AD25" s="17">
        <v>0.2115384638309479</v>
      </c>
      <c r="AE25" s="32">
        <v>49.56692846</v>
      </c>
      <c r="AF25" s="32">
        <v>244.23077392578131</v>
      </c>
      <c r="AG25" s="16"/>
      <c r="AH25" s="16"/>
      <c r="AI25" s="16"/>
      <c r="AJ25" s="16">
        <v>0.93600000000000005</v>
      </c>
      <c r="AK25" s="16">
        <v>2.3E-2</v>
      </c>
      <c r="AL25" s="16">
        <v>4.1000001132488251E-2</v>
      </c>
      <c r="AM25" s="16"/>
      <c r="AN25" s="16">
        <v>0.21</v>
      </c>
      <c r="AO25" s="16">
        <v>0.56040000000000001</v>
      </c>
      <c r="AP25" s="5">
        <v>1</v>
      </c>
      <c r="AQ25" s="31">
        <v>5919.3798828125</v>
      </c>
      <c r="AR25" s="31">
        <v>10052.6</v>
      </c>
    </row>
    <row r="26" spans="1:44" x14ac:dyDescent="0.3">
      <c r="A26" s="4">
        <v>611574020</v>
      </c>
      <c r="B26" s="3" t="s">
        <v>308</v>
      </c>
      <c r="C26" s="3" t="s">
        <v>1448</v>
      </c>
      <c r="D26" s="14">
        <v>84.9718017578125</v>
      </c>
      <c r="E26" s="14">
        <v>85.132110595703125</v>
      </c>
      <c r="F26" s="14">
        <v>76.347694396972656</v>
      </c>
      <c r="G26" s="14">
        <v>76.271888732910156</v>
      </c>
      <c r="H26" s="5">
        <v>51</v>
      </c>
      <c r="I26" s="15" t="s">
        <v>3981</v>
      </c>
      <c r="J26" s="15">
        <v>8</v>
      </c>
      <c r="K26" s="3" t="s">
        <v>3851</v>
      </c>
      <c r="L26" s="3" t="s">
        <v>3911</v>
      </c>
      <c r="M26" s="3" t="s">
        <v>3916</v>
      </c>
      <c r="N26" s="3" t="s">
        <v>3921</v>
      </c>
      <c r="O26" s="17">
        <v>0.43589743971824652</v>
      </c>
      <c r="P26" s="32">
        <v>50.438293860000002</v>
      </c>
      <c r="Q26" s="32">
        <v>333.33334350585938</v>
      </c>
      <c r="R26" s="5">
        <v>53</v>
      </c>
      <c r="S26" s="5">
        <v>45</v>
      </c>
      <c r="T26" s="16">
        <v>0.84905660152435303</v>
      </c>
      <c r="U26" s="17">
        <v>0.43589743971824652</v>
      </c>
      <c r="V26" s="32">
        <v>50.574392959999997</v>
      </c>
      <c r="W26" s="32">
        <v>333.33334350585938</v>
      </c>
      <c r="X26" s="17">
        <v>0.20512820780277249</v>
      </c>
      <c r="Y26" s="32">
        <v>45.274825540000002</v>
      </c>
      <c r="Z26" s="32"/>
      <c r="AA26" s="5">
        <v>53</v>
      </c>
      <c r="AB26" s="5">
        <v>45</v>
      </c>
      <c r="AC26" s="16">
        <v>0.84905660152435303</v>
      </c>
      <c r="AD26" s="17">
        <v>0.20512820780277249</v>
      </c>
      <c r="AE26" s="32">
        <v>45.85420654</v>
      </c>
      <c r="AF26" s="32"/>
      <c r="AG26" s="16"/>
      <c r="AH26" s="16"/>
      <c r="AI26" s="16"/>
      <c r="AJ26" s="16">
        <v>0.88200000000000001</v>
      </c>
      <c r="AK26" s="16"/>
      <c r="AL26" s="16">
        <v>0.1180000007152557</v>
      </c>
      <c r="AM26" s="16"/>
      <c r="AN26" s="16">
        <v>0.27400000000000002</v>
      </c>
      <c r="AO26" s="16">
        <v>0.75</v>
      </c>
      <c r="AP26" s="5"/>
      <c r="AQ26" s="31">
        <v>10614.0595703125</v>
      </c>
      <c r="AR26" s="31">
        <v>11547.55</v>
      </c>
    </row>
    <row r="27" spans="1:44" x14ac:dyDescent="0.3">
      <c r="A27" s="4">
        <v>491326010</v>
      </c>
      <c r="B27" s="3" t="s">
        <v>247</v>
      </c>
      <c r="C27" s="3" t="s">
        <v>1290</v>
      </c>
      <c r="D27" s="14">
        <v>86.761131286621094</v>
      </c>
      <c r="E27" s="14">
        <v>88.590812683105469</v>
      </c>
      <c r="F27" s="14">
        <v>89.179458618164063</v>
      </c>
      <c r="G27" s="14">
        <v>86.028526306152344</v>
      </c>
      <c r="H27" s="5">
        <v>26</v>
      </c>
      <c r="I27" s="15">
        <v>4</v>
      </c>
      <c r="J27" s="15">
        <v>12</v>
      </c>
      <c r="K27" s="3" t="s">
        <v>3797</v>
      </c>
      <c r="L27" s="3" t="s">
        <v>3907</v>
      </c>
      <c r="M27" s="3" t="s">
        <v>3917</v>
      </c>
      <c r="N27" s="3" t="s">
        <v>3921</v>
      </c>
      <c r="O27" s="17">
        <v>0</v>
      </c>
      <c r="P27" s="32">
        <v>51.141050219999997</v>
      </c>
      <c r="Q27" s="32"/>
      <c r="R27" s="5">
        <v>14</v>
      </c>
      <c r="S27" s="5">
        <v>11</v>
      </c>
      <c r="T27" s="16">
        <v>0.78571426868438721</v>
      </c>
      <c r="U27" s="17">
        <v>0</v>
      </c>
      <c r="V27" s="32">
        <v>51.925072989999997</v>
      </c>
      <c r="W27" s="32"/>
      <c r="X27" s="17">
        <v>0</v>
      </c>
      <c r="Y27" s="32">
        <v>53.498749400000001</v>
      </c>
      <c r="Z27" s="32"/>
      <c r="AA27" s="5">
        <v>14</v>
      </c>
      <c r="AB27" s="5">
        <v>11</v>
      </c>
      <c r="AC27" s="16">
        <v>0.78571426868438721</v>
      </c>
      <c r="AD27" s="17">
        <v>0</v>
      </c>
      <c r="AE27" s="32">
        <v>51.517748009999998</v>
      </c>
      <c r="AF27" s="32"/>
      <c r="AG27" s="16"/>
      <c r="AH27" s="16"/>
      <c r="AI27" s="16"/>
      <c r="AJ27" s="16">
        <v>0.84599999999999997</v>
      </c>
      <c r="AK27" s="16"/>
      <c r="AL27" s="16">
        <v>0.153999999165535</v>
      </c>
      <c r="AM27" s="16"/>
      <c r="AN27" s="16">
        <v>0.26900000000000002</v>
      </c>
      <c r="AO27" s="16">
        <v>1</v>
      </c>
      <c r="AP27" s="5"/>
      <c r="AQ27" s="31">
        <v>21414.33984375</v>
      </c>
      <c r="AR27" s="31">
        <v>21651.62</v>
      </c>
    </row>
    <row r="28" spans="1:44" x14ac:dyDescent="0.3">
      <c r="A28" s="4">
        <v>171253000</v>
      </c>
      <c r="B28" s="3" t="s">
        <v>75</v>
      </c>
      <c r="C28" s="3" t="s">
        <v>749</v>
      </c>
      <c r="D28" s="14">
        <v>80.854904174804688</v>
      </c>
      <c r="E28" s="14">
        <v>80.280540466308594</v>
      </c>
      <c r="F28" s="14">
        <v>80.873710632324219</v>
      </c>
      <c r="G28" s="14">
        <v>81.007209777832031</v>
      </c>
      <c r="H28" s="5">
        <v>255</v>
      </c>
      <c r="I28" s="15">
        <v>5</v>
      </c>
      <c r="J28" s="15">
        <v>8</v>
      </c>
      <c r="K28" s="3" t="s">
        <v>3798</v>
      </c>
      <c r="L28" s="3" t="s">
        <v>3908</v>
      </c>
      <c r="M28" s="3" t="s">
        <v>3917</v>
      </c>
      <c r="N28" s="3" t="s">
        <v>3921</v>
      </c>
      <c r="O28" s="17">
        <v>0.46215140819549561</v>
      </c>
      <c r="P28" s="32">
        <v>48.821390839999999</v>
      </c>
      <c r="Q28" s="32">
        <v>337.4501953125</v>
      </c>
      <c r="R28" s="5">
        <v>499</v>
      </c>
      <c r="S28" s="5">
        <v>247</v>
      </c>
      <c r="T28" s="16">
        <v>0.49498999118804932</v>
      </c>
      <c r="U28" s="17">
        <v>0.29906541109085077</v>
      </c>
      <c r="V28" s="32">
        <v>48.679778210000002</v>
      </c>
      <c r="W28" s="32">
        <v>290.65420532226563</v>
      </c>
      <c r="X28" s="17">
        <v>0.34262949228286738</v>
      </c>
      <c r="Y28" s="32">
        <v>48.175567719999997</v>
      </c>
      <c r="Z28" s="32">
        <v>286.85260009765631</v>
      </c>
      <c r="AA28" s="5">
        <v>499</v>
      </c>
      <c r="AB28" s="5">
        <v>247</v>
      </c>
      <c r="AC28" s="16">
        <v>0.49498999118804932</v>
      </c>
      <c r="AD28" s="17">
        <v>0.1775700896978378</v>
      </c>
      <c r="AE28" s="32">
        <v>48.602968779999998</v>
      </c>
      <c r="AF28" s="32">
        <v>236.44859313964841</v>
      </c>
      <c r="AG28" s="16"/>
      <c r="AH28" s="16">
        <v>3.9E-2</v>
      </c>
      <c r="AI28" s="16"/>
      <c r="AJ28" s="16">
        <v>0.92900000000000005</v>
      </c>
      <c r="AK28" s="16">
        <v>2.7E-2</v>
      </c>
      <c r="AL28" s="16">
        <v>4.0000001899898052E-3</v>
      </c>
      <c r="AM28" s="16"/>
      <c r="AN28" s="16">
        <v>0.129</v>
      </c>
      <c r="AO28" s="16">
        <v>0.35099999999999998</v>
      </c>
      <c r="AP28" s="5"/>
      <c r="AQ28" s="31">
        <v>8722.1904296875</v>
      </c>
      <c r="AR28" s="31">
        <v>9442.49</v>
      </c>
    </row>
    <row r="29" spans="1:44" x14ac:dyDescent="0.3">
      <c r="A29" s="4">
        <v>900754020</v>
      </c>
      <c r="B29" s="3" t="s">
        <v>419</v>
      </c>
      <c r="C29" s="3" t="s">
        <v>1673</v>
      </c>
      <c r="D29" s="14">
        <v>84.602043151855469</v>
      </c>
      <c r="E29" s="14">
        <v>85.905021667480469</v>
      </c>
      <c r="F29" s="14">
        <v>87.280235290527344</v>
      </c>
      <c r="G29" s="14">
        <v>86.546737670898438</v>
      </c>
      <c r="H29" s="5">
        <v>59</v>
      </c>
      <c r="I29" s="15" t="s">
        <v>3981</v>
      </c>
      <c r="J29" s="15">
        <v>8</v>
      </c>
      <c r="K29" s="3" t="s">
        <v>3817</v>
      </c>
      <c r="L29" s="3" t="s">
        <v>3913</v>
      </c>
      <c r="M29" s="3" t="s">
        <v>3917</v>
      </c>
      <c r="N29" s="3" t="s">
        <v>3921</v>
      </c>
      <c r="O29" s="17">
        <v>0.26315790414810181</v>
      </c>
      <c r="P29" s="32">
        <v>50.293071859999998</v>
      </c>
      <c r="Q29" s="32"/>
      <c r="R29" s="5">
        <v>54</v>
      </c>
      <c r="S29" s="5">
        <v>54</v>
      </c>
      <c r="T29" s="16">
        <v>1</v>
      </c>
      <c r="U29" s="17">
        <v>0.26315790414810181</v>
      </c>
      <c r="V29" s="32">
        <v>50.876227210000003</v>
      </c>
      <c r="W29" s="32"/>
      <c r="X29" s="17">
        <v>0.42105263471603388</v>
      </c>
      <c r="Y29" s="32">
        <v>52.281528739999999</v>
      </c>
      <c r="Z29" s="32"/>
      <c r="AA29" s="5">
        <v>54</v>
      </c>
      <c r="AB29" s="5">
        <v>54</v>
      </c>
      <c r="AC29" s="16">
        <v>1</v>
      </c>
      <c r="AD29" s="17">
        <v>0.42105263471603388</v>
      </c>
      <c r="AE29" s="32">
        <v>51.818558459999998</v>
      </c>
      <c r="AF29" s="32"/>
      <c r="AG29" s="16"/>
      <c r="AH29" s="16"/>
      <c r="AI29" s="16"/>
      <c r="AJ29" s="16">
        <v>1</v>
      </c>
      <c r="AK29" s="16"/>
      <c r="AL29" s="16">
        <v>0</v>
      </c>
      <c r="AM29" s="16"/>
      <c r="AN29" s="16">
        <v>0.153</v>
      </c>
      <c r="AO29" s="16">
        <v>0.59089999999999998</v>
      </c>
      <c r="AP29" s="5">
        <v>1</v>
      </c>
      <c r="AQ29" s="31">
        <v>10620.5400390625</v>
      </c>
      <c r="AR29" s="31">
        <v>11882.54</v>
      </c>
    </row>
    <row r="30" spans="1:44" x14ac:dyDescent="0.3">
      <c r="A30" s="4">
        <v>680754020</v>
      </c>
      <c r="B30" s="3" t="s">
        <v>331</v>
      </c>
      <c r="C30" s="3" t="s">
        <v>1491</v>
      </c>
      <c r="D30" s="14">
        <v>78.884864807128906</v>
      </c>
      <c r="E30" s="14">
        <v>79.061103820800781</v>
      </c>
      <c r="F30" s="14">
        <v>83.761154174804688</v>
      </c>
      <c r="G30" s="14">
        <v>82.017768859863281</v>
      </c>
      <c r="H30" s="5">
        <v>50</v>
      </c>
      <c r="I30" s="15" t="s">
        <v>3981</v>
      </c>
      <c r="J30" s="15">
        <v>8</v>
      </c>
      <c r="K30" s="3" t="s">
        <v>3815</v>
      </c>
      <c r="L30" s="3" t="s">
        <v>3909</v>
      </c>
      <c r="M30" s="3" t="s">
        <v>3916</v>
      </c>
      <c r="N30" s="3" t="s">
        <v>3921</v>
      </c>
      <c r="O30" s="17">
        <v>0.35135135054588318</v>
      </c>
      <c r="P30" s="32">
        <v>48.047659889999998</v>
      </c>
      <c r="Q30" s="32"/>
      <c r="R30" s="5">
        <v>59</v>
      </c>
      <c r="S30" s="5">
        <v>37</v>
      </c>
      <c r="T30" s="16">
        <v>0.62711864709854126</v>
      </c>
      <c r="U30" s="17">
        <v>0.28571429848670959</v>
      </c>
      <c r="V30" s="32">
        <v>48.203567769999999</v>
      </c>
      <c r="W30" s="32"/>
      <c r="X30" s="17">
        <v>0.35135135054588318</v>
      </c>
      <c r="Y30" s="32">
        <v>50.026136639999997</v>
      </c>
      <c r="Z30" s="32"/>
      <c r="AA30" s="5">
        <v>59</v>
      </c>
      <c r="AB30" s="5">
        <v>37</v>
      </c>
      <c r="AC30" s="16">
        <v>0.62711864709854126</v>
      </c>
      <c r="AD30" s="17">
        <v>0.190476194024086</v>
      </c>
      <c r="AE30" s="32">
        <v>49.18957855</v>
      </c>
      <c r="AF30" s="32"/>
      <c r="AG30" s="16"/>
      <c r="AH30" s="16"/>
      <c r="AI30" s="16"/>
      <c r="AJ30" s="16">
        <v>0.98</v>
      </c>
      <c r="AK30" s="16"/>
      <c r="AL30" s="16">
        <v>1.9999999552965161E-2</v>
      </c>
      <c r="AM30" s="16"/>
      <c r="AN30" s="16">
        <v>0.12</v>
      </c>
      <c r="AO30" s="16">
        <v>0.5</v>
      </c>
      <c r="AP30" s="5"/>
      <c r="AQ30" s="31">
        <v>15178.6796875</v>
      </c>
      <c r="AR30" s="31">
        <v>16168.57</v>
      </c>
    </row>
    <row r="31" spans="1:44" x14ac:dyDescent="0.3">
      <c r="A31" s="4">
        <v>1110873000</v>
      </c>
      <c r="B31" s="3" t="s">
        <v>524</v>
      </c>
      <c r="C31" s="3" t="s">
        <v>2036</v>
      </c>
      <c r="D31" s="14">
        <v>80.328315734863281</v>
      </c>
      <c r="E31" s="14">
        <v>79.262336730957031</v>
      </c>
      <c r="F31" s="14">
        <v>81.778610229492188</v>
      </c>
      <c r="G31" s="14">
        <v>80.235153198242188</v>
      </c>
      <c r="H31" s="5">
        <v>253</v>
      </c>
      <c r="I31" s="15">
        <v>5</v>
      </c>
      <c r="J31" s="15">
        <v>8</v>
      </c>
      <c r="K31" s="3" t="s">
        <v>3902</v>
      </c>
      <c r="L31" s="3" t="s">
        <v>3910</v>
      </c>
      <c r="M31" s="3" t="s">
        <v>3917</v>
      </c>
      <c r="N31" s="3" t="s">
        <v>3921</v>
      </c>
      <c r="O31" s="17">
        <v>0.26839825510978699</v>
      </c>
      <c r="P31" s="32">
        <v>48.614574500000003</v>
      </c>
      <c r="Q31" s="32">
        <v>289.177490234375</v>
      </c>
      <c r="R31" s="5">
        <v>496</v>
      </c>
      <c r="S31" s="5">
        <v>351</v>
      </c>
      <c r="T31" s="16">
        <v>0.70766127109527588</v>
      </c>
      <c r="U31" s="17">
        <v>0.20624999701976779</v>
      </c>
      <c r="V31" s="32">
        <v>48.282153209999997</v>
      </c>
      <c r="W31" s="32">
        <v>266.25</v>
      </c>
      <c r="X31" s="17">
        <v>0.26839825510978699</v>
      </c>
      <c r="Y31" s="32">
        <v>48.755517390000001</v>
      </c>
      <c r="Z31" s="32">
        <v>264.50216674804688</v>
      </c>
      <c r="AA31" s="5">
        <v>496</v>
      </c>
      <c r="AB31" s="5">
        <v>351</v>
      </c>
      <c r="AC31" s="16">
        <v>0.70766127109527588</v>
      </c>
      <c r="AD31" s="17">
        <v>0.19374999403953549</v>
      </c>
      <c r="AE31" s="32">
        <v>48.154802699999998</v>
      </c>
      <c r="AF31" s="32">
        <v>235</v>
      </c>
      <c r="AG31" s="16"/>
      <c r="AH31" s="16"/>
      <c r="AI31" s="16"/>
      <c r="AJ31" s="16">
        <v>0.96799999999999997</v>
      </c>
      <c r="AK31" s="16"/>
      <c r="AL31" s="16">
        <v>3.2000001519918442E-2</v>
      </c>
      <c r="AM31" s="16"/>
      <c r="AN31" s="16">
        <v>0.19800000000000001</v>
      </c>
      <c r="AO31" s="16">
        <v>0.65300000000000002</v>
      </c>
      <c r="AP31" s="5"/>
      <c r="AQ31" s="31">
        <v>8273.7001953125</v>
      </c>
      <c r="AR31" s="31">
        <v>9866.6299999999992</v>
      </c>
    </row>
    <row r="32" spans="1:44" x14ac:dyDescent="0.3">
      <c r="A32" s="4">
        <v>220924020</v>
      </c>
      <c r="B32" s="3" t="s">
        <v>99</v>
      </c>
      <c r="C32" s="3" t="s">
        <v>812</v>
      </c>
      <c r="D32" s="14">
        <v>82.824348449707031</v>
      </c>
      <c r="E32" s="14">
        <v>83.514999389648438</v>
      </c>
      <c r="F32" s="14">
        <v>90.0247802734375</v>
      </c>
      <c r="G32" s="14">
        <v>87.968109130859375</v>
      </c>
      <c r="H32" s="5">
        <v>858</v>
      </c>
      <c r="I32" s="15" t="s">
        <v>3980</v>
      </c>
      <c r="J32" s="15">
        <v>8</v>
      </c>
      <c r="K32" s="3" t="s">
        <v>3810</v>
      </c>
      <c r="L32" s="3" t="s">
        <v>3907</v>
      </c>
      <c r="M32" s="3" t="s">
        <v>3917</v>
      </c>
      <c r="N32" s="3" t="s">
        <v>3922</v>
      </c>
      <c r="O32" s="17">
        <v>0.37545126676559448</v>
      </c>
      <c r="P32" s="32">
        <v>49.594884589999999</v>
      </c>
      <c r="Q32" s="32">
        <v>322.38265991210938</v>
      </c>
      <c r="R32" s="5">
        <v>789</v>
      </c>
      <c r="S32" s="5">
        <v>328</v>
      </c>
      <c r="T32" s="16">
        <v>0.41571608185768127</v>
      </c>
      <c r="U32" s="17">
        <v>0.26180258393287659</v>
      </c>
      <c r="V32" s="32">
        <v>49.94288658</v>
      </c>
      <c r="W32" s="32">
        <v>292.27468872070313</v>
      </c>
      <c r="X32" s="17">
        <v>0.39602169394493097</v>
      </c>
      <c r="Y32" s="32">
        <v>54.040518480000003</v>
      </c>
      <c r="Z32" s="32">
        <v>298.5533447265625</v>
      </c>
      <c r="AA32" s="5">
        <v>788</v>
      </c>
      <c r="AB32" s="5">
        <v>327</v>
      </c>
      <c r="AC32" s="16">
        <v>0.41571608185768127</v>
      </c>
      <c r="AD32" s="17">
        <v>0.28448274731636047</v>
      </c>
      <c r="AE32" s="32">
        <v>52.643639180000001</v>
      </c>
      <c r="AF32" s="32">
        <v>256.46551513671881</v>
      </c>
      <c r="AG32" s="16">
        <v>1.2E-2</v>
      </c>
      <c r="AH32" s="16">
        <v>2.1999999999999999E-2</v>
      </c>
      <c r="AI32" s="16"/>
      <c r="AJ32" s="16">
        <v>0.94100000000000006</v>
      </c>
      <c r="AK32" s="16">
        <v>1.7000000000000001E-2</v>
      </c>
      <c r="AL32" s="16">
        <v>8.0000003799796104E-3</v>
      </c>
      <c r="AM32" s="16">
        <v>9.0000000000000011E-3</v>
      </c>
      <c r="AN32" s="16">
        <v>0.10100000000000001</v>
      </c>
      <c r="AO32" s="16">
        <v>0.33200000000000002</v>
      </c>
      <c r="AP32" s="5"/>
      <c r="AQ32" s="31">
        <v>7460.77978515625</v>
      </c>
      <c r="AR32" s="31">
        <v>7848.42</v>
      </c>
    </row>
    <row r="33" spans="1:44" x14ac:dyDescent="0.3">
      <c r="A33" s="4">
        <v>81113000</v>
      </c>
      <c r="B33" s="3" t="s">
        <v>33</v>
      </c>
      <c r="C33" s="3" t="s">
        <v>613</v>
      </c>
      <c r="D33" s="14">
        <v>80.074897766113281</v>
      </c>
      <c r="E33" s="14">
        <v>79.567100524902344</v>
      </c>
      <c r="F33" s="14">
        <v>86.211738586425781</v>
      </c>
      <c r="G33" s="14">
        <v>86.689926147460938</v>
      </c>
      <c r="H33" s="5">
        <v>225</v>
      </c>
      <c r="I33" s="15">
        <v>5</v>
      </c>
      <c r="J33" s="15">
        <v>8</v>
      </c>
      <c r="K33" s="3" t="s">
        <v>3803</v>
      </c>
      <c r="L33" s="3" t="s">
        <v>3908</v>
      </c>
      <c r="M33" s="3" t="s">
        <v>3916</v>
      </c>
      <c r="N33" s="3" t="s">
        <v>3921</v>
      </c>
      <c r="O33" s="17">
        <v>0.49748742580413818</v>
      </c>
      <c r="P33" s="32">
        <v>48.515044379999999</v>
      </c>
      <c r="Q33" s="32">
        <v>339.19598388671881</v>
      </c>
      <c r="R33" s="5">
        <v>389</v>
      </c>
      <c r="S33" s="5">
        <v>229</v>
      </c>
      <c r="T33" s="16">
        <v>0.58868896961212158</v>
      </c>
      <c r="U33" s="17">
        <v>0.39423078298568731</v>
      </c>
      <c r="V33" s="32">
        <v>48.401167350000001</v>
      </c>
      <c r="W33" s="32">
        <v>308.65383911132813</v>
      </c>
      <c r="X33" s="17">
        <v>0.54271358251571655</v>
      </c>
      <c r="Y33" s="32">
        <v>51.596727610000002</v>
      </c>
      <c r="Z33" s="32">
        <v>335.17587280273438</v>
      </c>
      <c r="AA33" s="5">
        <v>389</v>
      </c>
      <c r="AB33" s="5">
        <v>229</v>
      </c>
      <c r="AC33" s="16">
        <v>0.58868896961212158</v>
      </c>
      <c r="AD33" s="17">
        <v>0.375</v>
      </c>
      <c r="AE33" s="32">
        <v>51.901675240000003</v>
      </c>
      <c r="AF33" s="32">
        <v>286.5384521484375</v>
      </c>
      <c r="AG33" s="16"/>
      <c r="AH33" s="16">
        <v>0.04</v>
      </c>
      <c r="AI33" s="16"/>
      <c r="AJ33" s="16">
        <v>0.92</v>
      </c>
      <c r="AK33" s="16">
        <v>0.04</v>
      </c>
      <c r="AL33" s="16">
        <v>0</v>
      </c>
      <c r="AM33" s="16"/>
      <c r="AN33" s="16">
        <v>0.156</v>
      </c>
      <c r="AO33" s="16">
        <v>0.48199999999999998</v>
      </c>
      <c r="AP33" s="5"/>
      <c r="AQ33" s="31">
        <v>5324.5</v>
      </c>
      <c r="AR33" s="31">
        <v>6496.8</v>
      </c>
    </row>
    <row r="34" spans="1:44" x14ac:dyDescent="0.3">
      <c r="A34" s="4">
        <v>1159066930</v>
      </c>
      <c r="B34" s="3" t="s">
        <v>538</v>
      </c>
      <c r="C34" s="3" t="s">
        <v>2095</v>
      </c>
      <c r="D34" s="14">
        <v>86.760520935058594</v>
      </c>
      <c r="E34" s="14">
        <v>88.302955627441406</v>
      </c>
      <c r="F34" s="14">
        <v>87.751930236816406</v>
      </c>
      <c r="G34" s="14">
        <v>89.005210876464844</v>
      </c>
      <c r="H34" s="5">
        <v>449</v>
      </c>
      <c r="I34" s="15" t="s">
        <v>3980</v>
      </c>
      <c r="J34" s="15">
        <v>8</v>
      </c>
      <c r="K34" s="3" t="s">
        <v>535</v>
      </c>
      <c r="L34" s="3" t="s">
        <v>3915</v>
      </c>
      <c r="M34" s="3" t="s">
        <v>3918</v>
      </c>
      <c r="N34" s="3" t="s">
        <v>3924</v>
      </c>
      <c r="O34" s="17">
        <v>0.1732283532619476</v>
      </c>
      <c r="P34" s="32">
        <v>51.140809830000002</v>
      </c>
      <c r="Q34" s="32">
        <v>237.79527282714841</v>
      </c>
      <c r="R34" s="5">
        <v>347</v>
      </c>
      <c r="S34" s="5">
        <v>347</v>
      </c>
      <c r="T34" s="16">
        <v>1</v>
      </c>
      <c r="U34" s="17">
        <v>0.1732283532619476</v>
      </c>
      <c r="V34" s="32">
        <v>51.812660819999998</v>
      </c>
      <c r="W34" s="32">
        <v>237.79527282714841</v>
      </c>
      <c r="X34" s="17">
        <v>8.0152668058872223E-2</v>
      </c>
      <c r="Y34" s="32">
        <v>52.583840619999997</v>
      </c>
      <c r="Z34" s="32"/>
      <c r="AA34" s="5">
        <v>348</v>
      </c>
      <c r="AB34" s="5">
        <v>348</v>
      </c>
      <c r="AC34" s="16">
        <v>1</v>
      </c>
      <c r="AD34" s="17">
        <v>8.0152668058872223E-2</v>
      </c>
      <c r="AE34" s="32">
        <v>53.24565501</v>
      </c>
      <c r="AF34" s="32"/>
      <c r="AG34" s="16">
        <v>0.98399999999999999</v>
      </c>
      <c r="AH34" s="16"/>
      <c r="AI34" s="16"/>
      <c r="AJ34" s="16"/>
      <c r="AK34" s="16">
        <v>1.6E-2</v>
      </c>
      <c r="AL34" s="16">
        <v>0</v>
      </c>
      <c r="AM34" s="16"/>
      <c r="AN34" s="16">
        <v>0.10199999999999999</v>
      </c>
      <c r="AO34" s="16">
        <v>0.95760000000000001</v>
      </c>
      <c r="AP34" s="5">
        <v>1</v>
      </c>
      <c r="AQ34" s="31">
        <v>12431.4697265625</v>
      </c>
      <c r="AR34" s="31">
        <v>15761.04</v>
      </c>
    </row>
    <row r="35" spans="1:44" x14ac:dyDescent="0.3">
      <c r="A35" s="4">
        <v>1159066932</v>
      </c>
      <c r="B35" s="3" t="s">
        <v>538</v>
      </c>
      <c r="C35" s="3" t="s">
        <v>2096</v>
      </c>
      <c r="D35" s="14">
        <v>86.326034545898438</v>
      </c>
      <c r="E35" s="14">
        <v>87.947280883789063</v>
      </c>
      <c r="F35" s="14">
        <v>89.421356201171875</v>
      </c>
      <c r="G35" s="14">
        <v>89.440544128417969</v>
      </c>
      <c r="H35" s="5">
        <v>728</v>
      </c>
      <c r="I35" s="15" t="s">
        <v>3980</v>
      </c>
      <c r="J35" s="15">
        <v>8</v>
      </c>
      <c r="K35" s="3" t="s">
        <v>535</v>
      </c>
      <c r="L35" s="3" t="s">
        <v>3915</v>
      </c>
      <c r="M35" s="3" t="s">
        <v>3918</v>
      </c>
      <c r="N35" s="3" t="s">
        <v>3924</v>
      </c>
      <c r="O35" s="17">
        <v>0.23503325879573819</v>
      </c>
      <c r="P35" s="32">
        <v>50.970167199999999</v>
      </c>
      <c r="Q35" s="32">
        <v>268.514404296875</v>
      </c>
      <c r="R35" s="5">
        <v>671</v>
      </c>
      <c r="S35" s="5">
        <v>671</v>
      </c>
      <c r="T35" s="16">
        <v>1</v>
      </c>
      <c r="U35" s="17">
        <v>0.23503325879573819</v>
      </c>
      <c r="V35" s="32">
        <v>51.673762789999998</v>
      </c>
      <c r="W35" s="32">
        <v>268.514404296875</v>
      </c>
      <c r="X35" s="17">
        <v>0.18101544678211209</v>
      </c>
      <c r="Y35" s="32">
        <v>53.653782620000001</v>
      </c>
      <c r="Z35" s="32">
        <v>219.4260559082031</v>
      </c>
      <c r="AA35" s="5">
        <v>679</v>
      </c>
      <c r="AB35" s="5">
        <v>679</v>
      </c>
      <c r="AC35" s="16">
        <v>1</v>
      </c>
      <c r="AD35" s="17">
        <v>0.18101544678211209</v>
      </c>
      <c r="AE35" s="32">
        <v>53.498359280000003</v>
      </c>
      <c r="AF35" s="32">
        <v>219.4260559082031</v>
      </c>
      <c r="AG35" s="16">
        <v>0.47399999999999998</v>
      </c>
      <c r="AH35" s="16">
        <v>0.48199999999999998</v>
      </c>
      <c r="AI35" s="16"/>
      <c r="AJ35" s="16">
        <v>2.5999999999999999E-2</v>
      </c>
      <c r="AK35" s="16">
        <v>1.2E-2</v>
      </c>
      <c r="AL35" s="16">
        <v>4.999999888241291E-3</v>
      </c>
      <c r="AM35" s="16">
        <v>0.372</v>
      </c>
      <c r="AN35" s="16">
        <v>7.6999999999999999E-2</v>
      </c>
      <c r="AO35" s="16">
        <v>0.89680000000000004</v>
      </c>
      <c r="AP35" s="5">
        <v>1</v>
      </c>
      <c r="AQ35" s="31">
        <v>11675.080078125</v>
      </c>
      <c r="AR35" s="31">
        <v>14868.89</v>
      </c>
    </row>
    <row r="36" spans="1:44" x14ac:dyDescent="0.3">
      <c r="A36" s="4">
        <v>130584020</v>
      </c>
      <c r="B36" s="3" t="s">
        <v>54</v>
      </c>
      <c r="C36" s="3" t="s">
        <v>698</v>
      </c>
      <c r="D36" s="14">
        <v>89.055801391601563</v>
      </c>
      <c r="E36" s="14">
        <v>89.475761413574219</v>
      </c>
      <c r="F36" s="14">
        <v>91.1865234375</v>
      </c>
      <c r="G36" s="14">
        <v>91.824943542480469</v>
      </c>
      <c r="H36" s="5">
        <v>38</v>
      </c>
      <c r="I36" s="15" t="s">
        <v>3980</v>
      </c>
      <c r="J36" s="15">
        <v>8</v>
      </c>
      <c r="K36" s="3" t="s">
        <v>3869</v>
      </c>
      <c r="L36" s="3" t="s">
        <v>3912</v>
      </c>
      <c r="M36" s="3" t="s">
        <v>3916</v>
      </c>
      <c r="N36" s="3" t="s">
        <v>3921</v>
      </c>
      <c r="O36" s="17">
        <v>0.23333333432674411</v>
      </c>
      <c r="P36" s="32">
        <v>52.042279710000003</v>
      </c>
      <c r="Q36" s="32"/>
      <c r="R36" s="5">
        <v>45</v>
      </c>
      <c r="S36" s="5">
        <v>37</v>
      </c>
      <c r="T36" s="16">
        <v>0.82222223281860352</v>
      </c>
      <c r="U36" s="17">
        <v>0.23333333432674411</v>
      </c>
      <c r="V36" s="32">
        <v>52.270660200000002</v>
      </c>
      <c r="W36" s="32"/>
      <c r="X36" s="17">
        <v>0.3333333432674408</v>
      </c>
      <c r="Y36" s="32">
        <v>54.785083890000003</v>
      </c>
      <c r="Z36" s="32"/>
      <c r="AA36" s="5">
        <v>45</v>
      </c>
      <c r="AB36" s="5">
        <v>37</v>
      </c>
      <c r="AC36" s="16">
        <v>0.82222223281860352</v>
      </c>
      <c r="AD36" s="17">
        <v>0.3333333432674408</v>
      </c>
      <c r="AE36" s="32">
        <v>54.882455129999997</v>
      </c>
      <c r="AF36" s="32"/>
      <c r="AG36" s="16"/>
      <c r="AH36" s="16"/>
      <c r="AI36" s="16"/>
      <c r="AJ36" s="16">
        <v>1</v>
      </c>
      <c r="AK36" s="16"/>
      <c r="AL36" s="16">
        <v>0</v>
      </c>
      <c r="AM36" s="16"/>
      <c r="AN36" s="16">
        <v>0.21099999999999999</v>
      </c>
      <c r="AO36" s="16">
        <v>0.36799999999999999</v>
      </c>
      <c r="AP36" s="5"/>
      <c r="AQ36" s="31">
        <v>15273.0302734375</v>
      </c>
      <c r="AR36" s="31">
        <v>17323.12</v>
      </c>
    </row>
    <row r="37" spans="1:44" x14ac:dyDescent="0.3">
      <c r="A37" s="4">
        <v>281013000</v>
      </c>
      <c r="B37" s="3" t="s">
        <v>122</v>
      </c>
      <c r="C37" s="3" t="s">
        <v>909</v>
      </c>
      <c r="D37" s="14">
        <v>89.254837036132813</v>
      </c>
      <c r="E37" s="14">
        <v>88.82440185546875</v>
      </c>
      <c r="F37" s="14">
        <v>89.393783569335938</v>
      </c>
      <c r="G37" s="14">
        <v>89.332618713378906</v>
      </c>
      <c r="H37" s="5">
        <v>280</v>
      </c>
      <c r="I37" s="15">
        <v>5</v>
      </c>
      <c r="J37" s="15">
        <v>8</v>
      </c>
      <c r="K37" s="3" t="s">
        <v>3818</v>
      </c>
      <c r="L37" s="3" t="s">
        <v>3913</v>
      </c>
      <c r="M37" s="3" t="s">
        <v>3917</v>
      </c>
      <c r="N37" s="3" t="s">
        <v>3921</v>
      </c>
      <c r="O37" s="17">
        <v>0.49603173136711121</v>
      </c>
      <c r="P37" s="32">
        <v>52.120448690000003</v>
      </c>
      <c r="Q37" s="32">
        <v>349.20635986328131</v>
      </c>
      <c r="R37" s="5">
        <v>525</v>
      </c>
      <c r="S37" s="5">
        <v>309</v>
      </c>
      <c r="T37" s="16">
        <v>0.58857142925262451</v>
      </c>
      <c r="U37" s="17">
        <v>0.4253731369972229</v>
      </c>
      <c r="V37" s="32">
        <v>52.016294459999997</v>
      </c>
      <c r="W37" s="32">
        <v>326.11941528320313</v>
      </c>
      <c r="X37" s="17">
        <v>0.35826772451400762</v>
      </c>
      <c r="Y37" s="32">
        <v>53.636109320000003</v>
      </c>
      <c r="Z37" s="32">
        <v>296.06298828125</v>
      </c>
      <c r="AA37" s="5">
        <v>527</v>
      </c>
      <c r="AB37" s="5">
        <v>311</v>
      </c>
      <c r="AC37" s="16">
        <v>0.58857142925262451</v>
      </c>
      <c r="AD37" s="17">
        <v>0.26666668057441711</v>
      </c>
      <c r="AE37" s="32">
        <v>53.435708079999998</v>
      </c>
      <c r="AF37" s="32">
        <v>265.1851806640625</v>
      </c>
      <c r="AG37" s="16"/>
      <c r="AH37" s="16">
        <v>3.2000000000000001E-2</v>
      </c>
      <c r="AI37" s="16"/>
      <c r="AJ37" s="16">
        <v>0.93600000000000005</v>
      </c>
      <c r="AK37" s="16"/>
      <c r="AL37" s="16">
        <v>3.2000001519918442E-2</v>
      </c>
      <c r="AM37" s="16"/>
      <c r="AN37" s="16">
        <v>0.17899999999999999</v>
      </c>
      <c r="AO37" s="16">
        <v>0.48899999999999999</v>
      </c>
      <c r="AP37" s="5"/>
      <c r="AQ37" s="31">
        <v>5343.0498046875</v>
      </c>
      <c r="AR37" s="31">
        <v>9419.41</v>
      </c>
    </row>
    <row r="38" spans="1:44" x14ac:dyDescent="0.3">
      <c r="A38" s="4">
        <v>281023000</v>
      </c>
      <c r="B38" s="3" t="s">
        <v>123</v>
      </c>
      <c r="C38" s="3" t="s">
        <v>911</v>
      </c>
      <c r="D38" s="14">
        <v>88.960342407226563</v>
      </c>
      <c r="E38" s="14">
        <v>89.424385070800781</v>
      </c>
      <c r="F38" s="14">
        <v>84.516654968261719</v>
      </c>
      <c r="G38" s="14">
        <v>84.018692016601563</v>
      </c>
      <c r="H38" s="5">
        <v>435</v>
      </c>
      <c r="I38" s="15">
        <v>5</v>
      </c>
      <c r="J38" s="15">
        <v>8</v>
      </c>
      <c r="K38" s="3" t="s">
        <v>3818</v>
      </c>
      <c r="L38" s="3" t="s">
        <v>3913</v>
      </c>
      <c r="M38" s="3" t="s">
        <v>3916</v>
      </c>
      <c r="N38" s="3" t="s">
        <v>3923</v>
      </c>
      <c r="O38" s="17">
        <v>0.49754902720451349</v>
      </c>
      <c r="P38" s="32">
        <v>52.004787120000003</v>
      </c>
      <c r="Q38" s="32">
        <v>353.67648315429688</v>
      </c>
      <c r="R38" s="5">
        <v>841</v>
      </c>
      <c r="S38" s="5">
        <v>495</v>
      </c>
      <c r="T38" s="16">
        <v>0.5885850191116333</v>
      </c>
      <c r="U38" s="17">
        <v>0.40816327929496771</v>
      </c>
      <c r="V38" s="32">
        <v>52.250597450000001</v>
      </c>
      <c r="W38" s="32">
        <v>329.38775634765631</v>
      </c>
      <c r="X38" s="17">
        <v>0.40786239504814148</v>
      </c>
      <c r="Y38" s="32">
        <v>50.510339700000003</v>
      </c>
      <c r="Z38" s="32">
        <v>316.70761108398438</v>
      </c>
      <c r="AA38" s="5">
        <v>840</v>
      </c>
      <c r="AB38" s="5">
        <v>494</v>
      </c>
      <c r="AC38" s="16">
        <v>0.5885850191116333</v>
      </c>
      <c r="AD38" s="17">
        <v>0.31557378172874451</v>
      </c>
      <c r="AE38" s="32">
        <v>50.351078860000001</v>
      </c>
      <c r="AF38" s="32">
        <v>283.6065673828125</v>
      </c>
      <c r="AG38" s="16"/>
      <c r="AH38" s="16">
        <v>6.2E-2</v>
      </c>
      <c r="AI38" s="16"/>
      <c r="AJ38" s="16">
        <v>0.90800000000000003</v>
      </c>
      <c r="AK38" s="16">
        <v>2.8000000000000001E-2</v>
      </c>
      <c r="AL38" s="16">
        <v>2.000000094994903E-3</v>
      </c>
      <c r="AM38" s="16"/>
      <c r="AN38" s="16">
        <v>0.20899999999999999</v>
      </c>
      <c r="AO38" s="16">
        <v>0.49299999999999999</v>
      </c>
      <c r="AP38" s="5"/>
      <c r="AQ38" s="31">
        <v>8291.0595703125</v>
      </c>
      <c r="AR38" s="31">
        <v>9062.1</v>
      </c>
    </row>
    <row r="39" spans="1:44" x14ac:dyDescent="0.3">
      <c r="A39" s="4">
        <v>300933000</v>
      </c>
      <c r="B39" s="3" t="s">
        <v>129</v>
      </c>
      <c r="C39" s="3" t="s">
        <v>923</v>
      </c>
      <c r="D39" s="14">
        <v>85.014144897460938</v>
      </c>
      <c r="E39" s="14">
        <v>86.656486511230469</v>
      </c>
      <c r="F39" s="14">
        <v>83.578636169433594</v>
      </c>
      <c r="G39" s="14">
        <v>83.380622863769531</v>
      </c>
      <c r="H39" s="5">
        <v>540</v>
      </c>
      <c r="I39" s="15">
        <v>5</v>
      </c>
      <c r="J39" s="15">
        <v>8</v>
      </c>
      <c r="K39" s="3" t="s">
        <v>3808</v>
      </c>
      <c r="L39" s="3" t="s">
        <v>3907</v>
      </c>
      <c r="M39" s="3" t="s">
        <v>3916</v>
      </c>
      <c r="N39" s="3" t="s">
        <v>3923</v>
      </c>
      <c r="O39" s="17">
        <v>0.36491936445236212</v>
      </c>
      <c r="P39" s="32">
        <v>50.454924460000001</v>
      </c>
      <c r="Q39" s="32">
        <v>318.75</v>
      </c>
      <c r="R39" s="5">
        <v>1016</v>
      </c>
      <c r="S39" s="5">
        <v>646</v>
      </c>
      <c r="T39" s="16">
        <v>0.63582676649093628</v>
      </c>
      <c r="U39" s="17">
        <v>0.29430380463600159</v>
      </c>
      <c r="V39" s="32">
        <v>51.169688780000001</v>
      </c>
      <c r="W39" s="32">
        <v>300.94937133789063</v>
      </c>
      <c r="X39" s="17">
        <v>0.21126760542392731</v>
      </c>
      <c r="Y39" s="32">
        <v>49.909161079999997</v>
      </c>
      <c r="Z39" s="32">
        <v>255.13078308105469</v>
      </c>
      <c r="AA39" s="5">
        <v>1017</v>
      </c>
      <c r="AB39" s="5">
        <v>648</v>
      </c>
      <c r="AC39" s="16">
        <v>0.63582676649093628</v>
      </c>
      <c r="AD39" s="17">
        <v>0.1608832776546478</v>
      </c>
      <c r="AE39" s="32">
        <v>49.980690889999998</v>
      </c>
      <c r="AF39" s="32">
        <v>232.49211120605469</v>
      </c>
      <c r="AG39" s="16">
        <v>9.0000000000000011E-3</v>
      </c>
      <c r="AH39" s="16">
        <v>3.3000000000000002E-2</v>
      </c>
      <c r="AI39" s="16"/>
      <c r="AJ39" s="16">
        <v>0.92800000000000005</v>
      </c>
      <c r="AK39" s="16">
        <v>2.1999999999999999E-2</v>
      </c>
      <c r="AL39" s="16">
        <v>7.0000002160668373E-3</v>
      </c>
      <c r="AM39" s="16"/>
      <c r="AN39" s="16">
        <v>0.13300000000000001</v>
      </c>
      <c r="AO39" s="16">
        <v>0.56400000000000006</v>
      </c>
      <c r="AP39" s="5"/>
      <c r="AQ39" s="31">
        <v>7551.25</v>
      </c>
      <c r="AR39" s="31">
        <v>8612.26</v>
      </c>
    </row>
    <row r="40" spans="1:44" x14ac:dyDescent="0.3">
      <c r="A40" s="4">
        <v>421194020</v>
      </c>
      <c r="B40" s="3" t="s">
        <v>191</v>
      </c>
      <c r="C40" s="3" t="s">
        <v>1090</v>
      </c>
      <c r="D40" s="14">
        <v>92.81494140625</v>
      </c>
      <c r="E40" s="14">
        <v>93.074615478515625</v>
      </c>
      <c r="F40" s="14">
        <v>91.967147827148438</v>
      </c>
      <c r="G40" s="14">
        <v>92.801704406738281</v>
      </c>
      <c r="H40" s="5">
        <v>46</v>
      </c>
      <c r="I40" s="15" t="s">
        <v>3981</v>
      </c>
      <c r="J40" s="15">
        <v>8</v>
      </c>
      <c r="K40" s="3" t="s">
        <v>3839</v>
      </c>
      <c r="L40" s="3" t="s">
        <v>3908</v>
      </c>
      <c r="M40" s="3" t="s">
        <v>3916</v>
      </c>
      <c r="N40" s="3" t="s">
        <v>3921</v>
      </c>
      <c r="O40" s="17">
        <v>0.42307692766189581</v>
      </c>
      <c r="P40" s="32">
        <v>53.51867421</v>
      </c>
      <c r="Q40" s="32"/>
      <c r="R40" s="5">
        <v>40</v>
      </c>
      <c r="S40" s="5">
        <v>27</v>
      </c>
      <c r="T40" s="16">
        <v>0.67500001192092896</v>
      </c>
      <c r="U40" s="17">
        <v>0.42307692766189581</v>
      </c>
      <c r="V40" s="32">
        <v>53.676069609999999</v>
      </c>
      <c r="W40" s="32"/>
      <c r="X40" s="17">
        <v>0.6538461446762085</v>
      </c>
      <c r="Y40" s="32">
        <v>55.285388939999997</v>
      </c>
      <c r="Z40" s="32"/>
      <c r="AA40" s="5">
        <v>40</v>
      </c>
      <c r="AB40" s="5">
        <v>27</v>
      </c>
      <c r="AC40" s="16">
        <v>0.67500001192092896</v>
      </c>
      <c r="AD40" s="17">
        <v>0.6538461446762085</v>
      </c>
      <c r="AE40" s="32">
        <v>55.449446109999997</v>
      </c>
      <c r="AF40" s="32"/>
      <c r="AG40" s="16"/>
      <c r="AH40" s="16"/>
      <c r="AI40" s="16"/>
      <c r="AJ40" s="16">
        <v>0.97799999999999998</v>
      </c>
      <c r="AK40" s="16"/>
      <c r="AL40" s="16">
        <v>2.199999988079071E-2</v>
      </c>
      <c r="AM40" s="16"/>
      <c r="AN40" s="16"/>
      <c r="AO40" s="16">
        <v>0.29499999999999998</v>
      </c>
      <c r="AP40" s="5"/>
      <c r="AQ40" s="31">
        <v>11405.7998046875</v>
      </c>
      <c r="AR40" s="31">
        <v>12246.15</v>
      </c>
    </row>
    <row r="41" spans="1:44" x14ac:dyDescent="0.3">
      <c r="A41" s="4">
        <v>330934020</v>
      </c>
      <c r="B41" s="3" t="s">
        <v>142</v>
      </c>
      <c r="C41" s="3" t="s">
        <v>947</v>
      </c>
      <c r="D41" s="14">
        <v>94.559478759765625</v>
      </c>
      <c r="E41" s="14">
        <v>92.970451354980469</v>
      </c>
      <c r="F41" s="14">
        <v>89.794731140136719</v>
      </c>
      <c r="G41" s="14">
        <v>86.350196838378906</v>
      </c>
      <c r="H41" s="5">
        <v>223</v>
      </c>
      <c r="I41" s="15" t="s">
        <v>3981</v>
      </c>
      <c r="J41" s="15">
        <v>8</v>
      </c>
      <c r="K41" s="3" t="s">
        <v>3892</v>
      </c>
      <c r="L41" s="3" t="s">
        <v>3913</v>
      </c>
      <c r="M41" s="3" t="s">
        <v>3917</v>
      </c>
      <c r="N41" s="3" t="s">
        <v>3923</v>
      </c>
      <c r="O41" s="17">
        <v>0.42666667699813843</v>
      </c>
      <c r="P41" s="32">
        <v>54.203838429999998</v>
      </c>
      <c r="Q41" s="32">
        <v>338.66665649414063</v>
      </c>
      <c r="R41" s="5">
        <v>211</v>
      </c>
      <c r="S41" s="5">
        <v>116</v>
      </c>
      <c r="T41" s="16">
        <v>0.549763023853302</v>
      </c>
      <c r="U41" s="17">
        <v>0.375</v>
      </c>
      <c r="V41" s="32">
        <v>53.635390839999999</v>
      </c>
      <c r="W41" s="32">
        <v>322.5</v>
      </c>
      <c r="X41" s="17">
        <v>0.25333333015441889</v>
      </c>
      <c r="Y41" s="32">
        <v>53.893079399999998</v>
      </c>
      <c r="Z41" s="32">
        <v>265.33334350585938</v>
      </c>
      <c r="AA41" s="5">
        <v>211</v>
      </c>
      <c r="AB41" s="5">
        <v>116</v>
      </c>
      <c r="AC41" s="16">
        <v>0.549763023853302</v>
      </c>
      <c r="AD41" s="17">
        <v>0.17499999701976779</v>
      </c>
      <c r="AE41" s="32">
        <v>51.704470200000003</v>
      </c>
      <c r="AF41" s="32"/>
      <c r="AG41" s="16"/>
      <c r="AH41" s="16"/>
      <c r="AI41" s="16"/>
      <c r="AJ41" s="16">
        <v>0.97299999999999998</v>
      </c>
      <c r="AK41" s="16"/>
      <c r="AL41" s="16">
        <v>2.700000070035458E-2</v>
      </c>
      <c r="AM41" s="16"/>
      <c r="AN41" s="16">
        <v>0.13</v>
      </c>
      <c r="AO41" s="16">
        <v>0.46100000000000002</v>
      </c>
      <c r="AP41" s="5"/>
      <c r="AQ41" s="31">
        <v>8698.8701171875</v>
      </c>
      <c r="AR41" s="31">
        <v>10743.92</v>
      </c>
    </row>
    <row r="42" spans="1:44" x14ac:dyDescent="0.3">
      <c r="A42" s="4">
        <v>1159236995</v>
      </c>
      <c r="B42" s="3" t="s">
        <v>543</v>
      </c>
      <c r="C42" s="3" t="s">
        <v>2105</v>
      </c>
      <c r="D42" s="14">
        <v>84.291770935058594</v>
      </c>
      <c r="E42" s="14">
        <v>85.7615966796875</v>
      </c>
      <c r="F42" s="14">
        <v>77.601165771484375</v>
      </c>
      <c r="G42" s="14">
        <v>79.521202087402344</v>
      </c>
      <c r="H42" s="5">
        <v>273</v>
      </c>
      <c r="I42" s="15" t="s">
        <v>3981</v>
      </c>
      <c r="J42" s="15">
        <v>8</v>
      </c>
      <c r="K42" s="3" t="s">
        <v>535</v>
      </c>
      <c r="L42" s="3" t="s">
        <v>3915</v>
      </c>
      <c r="M42" s="3" t="s">
        <v>3918</v>
      </c>
      <c r="N42" s="3" t="s">
        <v>3924</v>
      </c>
      <c r="O42" s="17">
        <v>0.19760479032993319</v>
      </c>
      <c r="P42" s="32">
        <v>50.171213790000003</v>
      </c>
      <c r="Q42" s="32">
        <v>269.46109008789063</v>
      </c>
      <c r="R42" s="5">
        <v>205</v>
      </c>
      <c r="S42" s="5">
        <v>205</v>
      </c>
      <c r="T42" s="16">
        <v>1</v>
      </c>
      <c r="U42" s="17">
        <v>0.19760479032993319</v>
      </c>
      <c r="V42" s="32">
        <v>50.820217749999998</v>
      </c>
      <c r="W42" s="32">
        <v>269.46109008789063</v>
      </c>
      <c r="X42" s="17">
        <v>0.1017964035272598</v>
      </c>
      <c r="Y42" s="32">
        <v>46.078179919999997</v>
      </c>
      <c r="Z42" s="32"/>
      <c r="AA42" s="5">
        <v>205</v>
      </c>
      <c r="AB42" s="5">
        <v>205</v>
      </c>
      <c r="AC42" s="16">
        <v>1</v>
      </c>
      <c r="AD42" s="17">
        <v>0.1017964035272598</v>
      </c>
      <c r="AE42" s="32">
        <v>47.740368070000002</v>
      </c>
      <c r="AF42" s="32"/>
      <c r="AG42" s="16">
        <v>0.61199999999999999</v>
      </c>
      <c r="AH42" s="16">
        <v>0.106</v>
      </c>
      <c r="AI42" s="16">
        <v>0.10299999999999999</v>
      </c>
      <c r="AJ42" s="16">
        <v>6.2E-2</v>
      </c>
      <c r="AK42" s="16">
        <v>0.11</v>
      </c>
      <c r="AL42" s="16">
        <v>7.0000002160668373E-3</v>
      </c>
      <c r="AM42" s="16">
        <v>0.21299999999999999</v>
      </c>
      <c r="AN42" s="16">
        <v>7.2999999999999995E-2</v>
      </c>
      <c r="AO42" s="16">
        <v>0.5897</v>
      </c>
      <c r="AP42" s="5">
        <v>1</v>
      </c>
      <c r="AQ42" s="31">
        <v>8910.3095703125</v>
      </c>
      <c r="AR42" s="31">
        <v>10036.540000000001</v>
      </c>
    </row>
    <row r="43" spans="1:44" x14ac:dyDescent="0.3">
      <c r="A43" s="4">
        <v>1159236996</v>
      </c>
      <c r="B43" s="3" t="s">
        <v>543</v>
      </c>
      <c r="C43" s="3" t="s">
        <v>2106</v>
      </c>
      <c r="D43" s="14">
        <v>78.158409118652344</v>
      </c>
      <c r="E43" s="14">
        <v>79.312995910644531</v>
      </c>
      <c r="F43" s="14">
        <v>82.585655212402344</v>
      </c>
      <c r="G43" s="14">
        <v>85.281089782714844</v>
      </c>
      <c r="H43" s="5">
        <v>203</v>
      </c>
      <c r="I43" s="15" t="s">
        <v>3981</v>
      </c>
      <c r="J43" s="15">
        <v>8</v>
      </c>
      <c r="K43" s="3" t="s">
        <v>535</v>
      </c>
      <c r="L43" s="3" t="s">
        <v>3915</v>
      </c>
      <c r="M43" s="3" t="s">
        <v>3918</v>
      </c>
      <c r="N43" s="3" t="s">
        <v>3924</v>
      </c>
      <c r="O43" s="17">
        <v>0.1140350848436356</v>
      </c>
      <c r="P43" s="32">
        <v>47.76234745</v>
      </c>
      <c r="Q43" s="32"/>
      <c r="R43" s="5">
        <v>99</v>
      </c>
      <c r="S43" s="5">
        <v>99</v>
      </c>
      <c r="T43" s="16">
        <v>1</v>
      </c>
      <c r="U43" s="17">
        <v>0.1140350848436356</v>
      </c>
      <c r="V43" s="32">
        <v>48.301937529999996</v>
      </c>
      <c r="W43" s="32"/>
      <c r="X43" s="17">
        <v>8.6956517770886421E-3</v>
      </c>
      <c r="Y43" s="32">
        <v>49.272755310000001</v>
      </c>
      <c r="Z43" s="32"/>
      <c r="AA43" s="5">
        <v>100</v>
      </c>
      <c r="AB43" s="5">
        <v>100</v>
      </c>
      <c r="AC43" s="16">
        <v>1</v>
      </c>
      <c r="AD43" s="17">
        <v>8.6956517770886421E-3</v>
      </c>
      <c r="AE43" s="32">
        <v>51.083875489999997</v>
      </c>
      <c r="AF43" s="32"/>
      <c r="AG43" s="16">
        <v>0.92100000000000004</v>
      </c>
      <c r="AH43" s="16">
        <v>2.5000000000000001E-2</v>
      </c>
      <c r="AI43" s="16"/>
      <c r="AJ43" s="16">
        <v>2.5000000000000001E-2</v>
      </c>
      <c r="AK43" s="16"/>
      <c r="AL43" s="16">
        <v>2.999999932944775E-2</v>
      </c>
      <c r="AM43" s="16">
        <v>0.03</v>
      </c>
      <c r="AN43" s="16">
        <v>7.3999999999999996E-2</v>
      </c>
      <c r="AO43" s="16">
        <v>0.7923</v>
      </c>
      <c r="AP43" s="5">
        <v>1</v>
      </c>
      <c r="AQ43" s="31">
        <v>9783.91015625</v>
      </c>
      <c r="AR43" s="31">
        <v>11211.87</v>
      </c>
    </row>
    <row r="44" spans="1:44" x14ac:dyDescent="0.3">
      <c r="A44" s="4">
        <v>1159236997</v>
      </c>
      <c r="B44" s="3" t="s">
        <v>543</v>
      </c>
      <c r="C44" s="3" t="s">
        <v>2107</v>
      </c>
      <c r="D44" s="14">
        <v>88.185073852539063</v>
      </c>
      <c r="E44" s="14">
        <v>89.509849548339844</v>
      </c>
      <c r="F44" s="14">
        <v>87.054573059082031</v>
      </c>
      <c r="G44" s="14">
        <v>89.690086364746094</v>
      </c>
      <c r="H44" s="5">
        <v>183</v>
      </c>
      <c r="I44" s="15" t="s">
        <v>3981</v>
      </c>
      <c r="J44" s="15">
        <v>8</v>
      </c>
      <c r="K44" s="3" t="s">
        <v>535</v>
      </c>
      <c r="L44" s="3" t="s">
        <v>3915</v>
      </c>
      <c r="M44" s="3" t="s">
        <v>3918</v>
      </c>
      <c r="N44" s="3" t="s">
        <v>3924</v>
      </c>
      <c r="O44" s="17">
        <v>0.25263157486915588</v>
      </c>
      <c r="P44" s="32">
        <v>51.700302440000002</v>
      </c>
      <c r="Q44" s="32">
        <v>257.89474487304688</v>
      </c>
      <c r="R44" s="5">
        <v>94</v>
      </c>
      <c r="S44" s="5">
        <v>94</v>
      </c>
      <c r="T44" s="16">
        <v>1</v>
      </c>
      <c r="U44" s="17">
        <v>0.25263157486915588</v>
      </c>
      <c r="V44" s="32">
        <v>52.283971340000001</v>
      </c>
      <c r="W44" s="32">
        <v>257.89474487304688</v>
      </c>
      <c r="X44" s="17">
        <v>0.1368421018123627</v>
      </c>
      <c r="Y44" s="32">
        <v>52.136900160000003</v>
      </c>
      <c r="Z44" s="32">
        <v>195.78947448730469</v>
      </c>
      <c r="AA44" s="5">
        <v>94</v>
      </c>
      <c r="AB44" s="5">
        <v>94</v>
      </c>
      <c r="AC44" s="16">
        <v>1</v>
      </c>
      <c r="AD44" s="17">
        <v>0.1368421018123627</v>
      </c>
      <c r="AE44" s="32">
        <v>53.64321356</v>
      </c>
      <c r="AF44" s="32">
        <v>195.78947448730469</v>
      </c>
      <c r="AG44" s="16">
        <v>0.76</v>
      </c>
      <c r="AH44" s="16">
        <v>4.3999999999999997E-2</v>
      </c>
      <c r="AI44" s="16">
        <v>3.7999999999999999E-2</v>
      </c>
      <c r="AJ44" s="16">
        <v>8.2000000000000003E-2</v>
      </c>
      <c r="AK44" s="16">
        <v>7.6999999999999999E-2</v>
      </c>
      <c r="AL44" s="16">
        <v>0</v>
      </c>
      <c r="AM44" s="16">
        <v>4.9000000000000002E-2</v>
      </c>
      <c r="AN44" s="16">
        <v>8.2000000000000003E-2</v>
      </c>
      <c r="AO44" s="16">
        <v>0.76340000000000008</v>
      </c>
      <c r="AP44" s="5">
        <v>1</v>
      </c>
      <c r="AQ44" s="31">
        <v>10689.2998046875</v>
      </c>
      <c r="AR44" s="31">
        <v>12327.43</v>
      </c>
    </row>
    <row r="45" spans="1:44" x14ac:dyDescent="0.3">
      <c r="A45" s="4">
        <v>1159236998</v>
      </c>
      <c r="B45" s="3" t="s">
        <v>543</v>
      </c>
      <c r="C45" s="3" t="s">
        <v>2108</v>
      </c>
      <c r="D45" s="14">
        <v>78.773200988769531</v>
      </c>
      <c r="E45" s="14">
        <v>79.624748229980469</v>
      </c>
      <c r="F45" s="14">
        <v>77.165374755859375</v>
      </c>
      <c r="G45" s="14">
        <v>78.984657287597656</v>
      </c>
      <c r="H45" s="5">
        <v>179</v>
      </c>
      <c r="I45" s="15" t="s">
        <v>3981</v>
      </c>
      <c r="J45" s="15">
        <v>8</v>
      </c>
      <c r="K45" s="3" t="s">
        <v>535</v>
      </c>
      <c r="L45" s="3" t="s">
        <v>3915</v>
      </c>
      <c r="M45" s="3" t="s">
        <v>3918</v>
      </c>
      <c r="N45" s="3" t="s">
        <v>3924</v>
      </c>
      <c r="O45" s="17">
        <v>4.6511627733707428E-2</v>
      </c>
      <c r="P45" s="32">
        <v>48.003805190000001</v>
      </c>
      <c r="Q45" s="32"/>
      <c r="R45" s="5">
        <v>74</v>
      </c>
      <c r="S45" s="5">
        <v>74</v>
      </c>
      <c r="T45" s="16">
        <v>1</v>
      </c>
      <c r="U45" s="17">
        <v>4.6511627733707428E-2</v>
      </c>
      <c r="V45" s="32">
        <v>48.423679829999998</v>
      </c>
      <c r="W45" s="32"/>
      <c r="X45" s="17">
        <v>3.4482758492231369E-2</v>
      </c>
      <c r="Y45" s="32">
        <v>45.798878389999999</v>
      </c>
      <c r="Z45" s="32"/>
      <c r="AA45" s="5">
        <v>73</v>
      </c>
      <c r="AB45" s="5">
        <v>73</v>
      </c>
      <c r="AC45" s="16">
        <v>1</v>
      </c>
      <c r="AD45" s="17">
        <v>3.4482758492231369E-2</v>
      </c>
      <c r="AE45" s="32">
        <v>47.428913889999997</v>
      </c>
      <c r="AF45" s="32"/>
      <c r="AG45" s="16">
        <v>0.84399999999999997</v>
      </c>
      <c r="AH45" s="16">
        <v>3.9E-2</v>
      </c>
      <c r="AI45" s="16"/>
      <c r="AJ45" s="16"/>
      <c r="AK45" s="16">
        <v>8.8999999999999996E-2</v>
      </c>
      <c r="AL45" s="16">
        <v>2.8000000864267349E-2</v>
      </c>
      <c r="AM45" s="16"/>
      <c r="AN45" s="16">
        <v>0.17899999999999999</v>
      </c>
      <c r="AO45" s="16">
        <v>0.73260000000000003</v>
      </c>
      <c r="AP45" s="5">
        <v>1</v>
      </c>
      <c r="AQ45" s="31">
        <v>11063.51953125</v>
      </c>
      <c r="AR45" s="31">
        <v>13145.14</v>
      </c>
    </row>
    <row r="46" spans="1:44" x14ac:dyDescent="0.3">
      <c r="A46" s="4">
        <v>191474020</v>
      </c>
      <c r="B46" s="3" t="s">
        <v>83</v>
      </c>
      <c r="C46" s="3" t="s">
        <v>771</v>
      </c>
      <c r="D46" s="14">
        <v>85.444007873535156</v>
      </c>
      <c r="E46" s="14">
        <v>87.632415771484375</v>
      </c>
      <c r="F46" s="14">
        <v>82.101112365722656</v>
      </c>
      <c r="G46" s="14">
        <v>83.567893981933594</v>
      </c>
      <c r="H46" s="5">
        <v>134</v>
      </c>
      <c r="I46" s="15" t="s">
        <v>3980</v>
      </c>
      <c r="J46" s="15">
        <v>8</v>
      </c>
      <c r="K46" s="3" t="s">
        <v>3878</v>
      </c>
      <c r="L46" s="3" t="s">
        <v>3914</v>
      </c>
      <c r="M46" s="3" t="s">
        <v>3917</v>
      </c>
      <c r="N46" s="3" t="s">
        <v>3921</v>
      </c>
      <c r="O46" s="17">
        <v>0.49315068125724792</v>
      </c>
      <c r="P46" s="32">
        <v>50.62375179</v>
      </c>
      <c r="Q46" s="32">
        <v>360.27398681640631</v>
      </c>
      <c r="R46" s="5">
        <v>91</v>
      </c>
      <c r="S46" s="5">
        <v>36</v>
      </c>
      <c r="T46" s="16">
        <v>0.39560440182685852</v>
      </c>
      <c r="U46" s="17">
        <v>0.26923078298568731</v>
      </c>
      <c r="V46" s="32">
        <v>51.55080238</v>
      </c>
      <c r="W46" s="32"/>
      <c r="X46" s="17">
        <v>0.4109589159488678</v>
      </c>
      <c r="Y46" s="32">
        <v>48.962211449999998</v>
      </c>
      <c r="Z46" s="32">
        <v>310.95889282226563</v>
      </c>
      <c r="AA46" s="5">
        <v>91</v>
      </c>
      <c r="AB46" s="5">
        <v>36</v>
      </c>
      <c r="AC46" s="16">
        <v>0.39560440182685852</v>
      </c>
      <c r="AD46" s="17">
        <v>0.3461538553237915</v>
      </c>
      <c r="AE46" s="32">
        <v>50.089396870000002</v>
      </c>
      <c r="AF46" s="32"/>
      <c r="AG46" s="16"/>
      <c r="AH46" s="16"/>
      <c r="AI46" s="16"/>
      <c r="AJ46" s="16">
        <v>0.93300000000000005</v>
      </c>
      <c r="AK46" s="16"/>
      <c r="AL46" s="16">
        <v>6.7000001668930054E-2</v>
      </c>
      <c r="AM46" s="16"/>
      <c r="AN46" s="16">
        <v>0.14899999999999999</v>
      </c>
      <c r="AO46" s="16">
        <v>0.32500000000000001</v>
      </c>
      <c r="AP46" s="5"/>
      <c r="AQ46" s="31">
        <v>11967.48046875</v>
      </c>
      <c r="AR46" s="31">
        <v>12987.68</v>
      </c>
    </row>
    <row r="47" spans="1:44" x14ac:dyDescent="0.3">
      <c r="A47" s="4">
        <v>730994020</v>
      </c>
      <c r="B47" s="3" t="s">
        <v>345</v>
      </c>
      <c r="C47" s="3" t="s">
        <v>1517</v>
      </c>
      <c r="D47" s="14">
        <v>80.705070495605469</v>
      </c>
      <c r="E47" s="14">
        <v>80.369346618652344</v>
      </c>
      <c r="F47" s="14">
        <v>88.3082275390625</v>
      </c>
      <c r="G47" s="14">
        <v>88.20880126953125</v>
      </c>
      <c r="H47" s="5">
        <v>506</v>
      </c>
      <c r="I47" s="15" t="s">
        <v>3980</v>
      </c>
      <c r="J47" s="15">
        <v>8</v>
      </c>
      <c r="K47" s="3" t="s">
        <v>3866</v>
      </c>
      <c r="L47" s="3" t="s">
        <v>3907</v>
      </c>
      <c r="M47" s="3" t="s">
        <v>3917</v>
      </c>
      <c r="N47" s="3" t="s">
        <v>3921</v>
      </c>
      <c r="O47" s="17">
        <v>0.3333333432674408</v>
      </c>
      <c r="P47" s="32">
        <v>48.76254222</v>
      </c>
      <c r="Q47" s="32">
        <v>303.11526489257813</v>
      </c>
      <c r="R47" s="5">
        <v>497</v>
      </c>
      <c r="S47" s="5">
        <v>326</v>
      </c>
      <c r="T47" s="16">
        <v>0.65593558549880981</v>
      </c>
      <c r="U47" s="17">
        <v>0.20487804710865021</v>
      </c>
      <c r="V47" s="32">
        <v>48.714458450000002</v>
      </c>
      <c r="W47" s="32">
        <v>268.78048706054688</v>
      </c>
      <c r="X47" s="17">
        <v>0.26315790414810181</v>
      </c>
      <c r="Y47" s="32">
        <v>52.940372379999999</v>
      </c>
      <c r="Z47" s="32">
        <v>268.1114501953125</v>
      </c>
      <c r="AA47" s="5">
        <v>499</v>
      </c>
      <c r="AB47" s="5">
        <v>328</v>
      </c>
      <c r="AC47" s="16">
        <v>0.65593558549880981</v>
      </c>
      <c r="AD47" s="17">
        <v>0.14975845813751221</v>
      </c>
      <c r="AE47" s="32">
        <v>52.783354490000001</v>
      </c>
      <c r="AF47" s="32">
        <v>233.81642150878909</v>
      </c>
      <c r="AG47" s="16"/>
      <c r="AH47" s="16">
        <v>4.2000000000000003E-2</v>
      </c>
      <c r="AI47" s="16">
        <v>4.2000000000000003E-2</v>
      </c>
      <c r="AJ47" s="16">
        <v>0.83200000000000007</v>
      </c>
      <c r="AK47" s="16">
        <v>6.3E-2</v>
      </c>
      <c r="AL47" s="16">
        <v>2.199999988079071E-2</v>
      </c>
      <c r="AM47" s="16">
        <v>4.7E-2</v>
      </c>
      <c r="AN47" s="16">
        <v>0.17</v>
      </c>
      <c r="AO47" s="16">
        <v>0.58799999999999997</v>
      </c>
      <c r="AP47" s="5"/>
      <c r="AQ47" s="31">
        <v>6812.18994140625</v>
      </c>
      <c r="AR47" s="31">
        <v>8458.4</v>
      </c>
    </row>
    <row r="48" spans="1:44" x14ac:dyDescent="0.3">
      <c r="A48" s="4">
        <v>730994040</v>
      </c>
      <c r="B48" s="3" t="s">
        <v>345</v>
      </c>
      <c r="C48" s="3" t="s">
        <v>1518</v>
      </c>
      <c r="D48" s="14">
        <v>87.89117431640625</v>
      </c>
      <c r="E48" s="14">
        <v>88.219856262207031</v>
      </c>
      <c r="F48" s="14">
        <v>92.918441772460938</v>
      </c>
      <c r="G48" s="14">
        <v>91.613395690917969</v>
      </c>
      <c r="H48" s="5">
        <v>349</v>
      </c>
      <c r="I48" s="15" t="s">
        <v>3980</v>
      </c>
      <c r="J48" s="15">
        <v>8</v>
      </c>
      <c r="K48" s="3" t="s">
        <v>3866</v>
      </c>
      <c r="L48" s="3" t="s">
        <v>3907</v>
      </c>
      <c r="M48" s="3" t="s">
        <v>3917</v>
      </c>
      <c r="N48" s="3" t="s">
        <v>3921</v>
      </c>
      <c r="O48" s="17">
        <v>0.35135135054588318</v>
      </c>
      <c r="P48" s="32">
        <v>51.584873549999998</v>
      </c>
      <c r="Q48" s="32">
        <v>318.46847534179688</v>
      </c>
      <c r="R48" s="5">
        <v>323</v>
      </c>
      <c r="S48" s="5">
        <v>207</v>
      </c>
      <c r="T48" s="16">
        <v>0.64086687564849854</v>
      </c>
      <c r="U48" s="17">
        <v>0.28985506296157842</v>
      </c>
      <c r="V48" s="32">
        <v>51.780208369999997</v>
      </c>
      <c r="W48" s="32">
        <v>298.55072021484381</v>
      </c>
      <c r="X48" s="17">
        <v>0.32444444298744202</v>
      </c>
      <c r="Y48" s="32">
        <v>55.895078349999999</v>
      </c>
      <c r="Z48" s="32">
        <v>280</v>
      </c>
      <c r="AA48" s="5">
        <v>324</v>
      </c>
      <c r="AB48" s="5">
        <v>207</v>
      </c>
      <c r="AC48" s="16">
        <v>0.64086687564849854</v>
      </c>
      <c r="AD48" s="17">
        <v>0.27142858505249018</v>
      </c>
      <c r="AE48" s="32">
        <v>54.75965695</v>
      </c>
      <c r="AF48" s="32">
        <v>254.28572082519531</v>
      </c>
      <c r="AG48" s="16"/>
      <c r="AH48" s="16">
        <v>0.04</v>
      </c>
      <c r="AI48" s="16">
        <v>0.08</v>
      </c>
      <c r="AJ48" s="16">
        <v>0.81100000000000005</v>
      </c>
      <c r="AK48" s="16">
        <v>3.4000000000000002E-2</v>
      </c>
      <c r="AL48" s="16">
        <v>3.4000001847743988E-2</v>
      </c>
      <c r="AM48" s="16">
        <v>6.9000000000000006E-2</v>
      </c>
      <c r="AN48" s="16">
        <v>0.161</v>
      </c>
      <c r="AO48" s="16">
        <v>0.55100000000000005</v>
      </c>
      <c r="AP48" s="5"/>
      <c r="AQ48" s="31">
        <v>7138.85009765625</v>
      </c>
      <c r="AR48" s="31">
        <v>9249.2000000000007</v>
      </c>
    </row>
    <row r="49" spans="1:44" x14ac:dyDescent="0.3">
      <c r="A49" s="4">
        <v>670553000</v>
      </c>
      <c r="B49" s="3" t="s">
        <v>324</v>
      </c>
      <c r="C49" s="3" t="s">
        <v>1480</v>
      </c>
      <c r="D49" s="14">
        <v>77.774032592773438</v>
      </c>
      <c r="E49" s="14">
        <v>79.189300537109375</v>
      </c>
      <c r="F49" s="14">
        <v>77.846817016601563</v>
      </c>
      <c r="G49" s="14">
        <v>78.366233825683594</v>
      </c>
      <c r="H49" s="5">
        <v>343</v>
      </c>
      <c r="I49" s="15">
        <v>5</v>
      </c>
      <c r="J49" s="15">
        <v>8</v>
      </c>
      <c r="K49" s="3" t="s">
        <v>3884</v>
      </c>
      <c r="L49" s="3" t="s">
        <v>3910</v>
      </c>
      <c r="M49" s="3" t="s">
        <v>3917</v>
      </c>
      <c r="N49" s="3" t="s">
        <v>3923</v>
      </c>
      <c r="O49" s="17">
        <v>0.29305136203765869</v>
      </c>
      <c r="P49" s="32">
        <v>47.611383740000001</v>
      </c>
      <c r="Q49" s="32">
        <v>288.217529296875</v>
      </c>
      <c r="R49" s="5">
        <v>326</v>
      </c>
      <c r="S49" s="5">
        <v>326</v>
      </c>
      <c r="T49" s="16">
        <v>1</v>
      </c>
      <c r="U49" s="17">
        <v>0.29305136203765869</v>
      </c>
      <c r="V49" s="32">
        <v>48.253631380000002</v>
      </c>
      <c r="W49" s="32">
        <v>288.217529296875</v>
      </c>
      <c r="X49" s="17">
        <v>0.1575757563114166</v>
      </c>
      <c r="Y49" s="32">
        <v>46.235620840000003</v>
      </c>
      <c r="Z49" s="32">
        <v>234.8484802246094</v>
      </c>
      <c r="AA49" s="5">
        <v>327</v>
      </c>
      <c r="AB49" s="5">
        <v>327</v>
      </c>
      <c r="AC49" s="16">
        <v>1</v>
      </c>
      <c r="AD49" s="17">
        <v>0.1575757563114166</v>
      </c>
      <c r="AE49" s="32">
        <v>47.069933329999998</v>
      </c>
      <c r="AF49" s="32">
        <v>234.8484802246094</v>
      </c>
      <c r="AG49" s="16">
        <v>3.7999999999999999E-2</v>
      </c>
      <c r="AH49" s="16">
        <v>2.3E-2</v>
      </c>
      <c r="AI49" s="16"/>
      <c r="AJ49" s="16">
        <v>0.90100000000000002</v>
      </c>
      <c r="AK49" s="16">
        <v>3.5000000000000003E-2</v>
      </c>
      <c r="AL49" s="16">
        <v>3.0000000260770321E-3</v>
      </c>
      <c r="AM49" s="16"/>
      <c r="AN49" s="16">
        <v>0.17199999999999999</v>
      </c>
      <c r="AO49" s="16">
        <v>0.40860000000000002</v>
      </c>
      <c r="AP49" s="5">
        <v>1</v>
      </c>
      <c r="AQ49" s="31">
        <v>6724.08984375</v>
      </c>
      <c r="AR49" s="31">
        <v>7994.42</v>
      </c>
    </row>
    <row r="50" spans="1:44" x14ac:dyDescent="0.3">
      <c r="A50" s="4">
        <v>570023000</v>
      </c>
      <c r="B50" s="3" t="s">
        <v>292</v>
      </c>
      <c r="C50" s="3" t="s">
        <v>1409</v>
      </c>
      <c r="D50" s="14">
        <v>89.112350463867188</v>
      </c>
      <c r="E50" s="14">
        <v>89.969741821289063</v>
      </c>
      <c r="F50" s="14">
        <v>87.106094360351563</v>
      </c>
      <c r="G50" s="14">
        <v>87.806869506835938</v>
      </c>
      <c r="H50" s="5">
        <v>237</v>
      </c>
      <c r="I50" s="15">
        <v>5</v>
      </c>
      <c r="J50" s="15">
        <v>8</v>
      </c>
      <c r="K50" s="3" t="s">
        <v>3880</v>
      </c>
      <c r="L50" s="3" t="s">
        <v>3909</v>
      </c>
      <c r="M50" s="3" t="s">
        <v>3917</v>
      </c>
      <c r="N50" s="3" t="s">
        <v>3921</v>
      </c>
      <c r="O50" s="17">
        <v>0.43981480598449713</v>
      </c>
      <c r="P50" s="32">
        <v>52.064487649999997</v>
      </c>
      <c r="Q50" s="32">
        <v>337.5</v>
      </c>
      <c r="R50" s="5">
        <v>458</v>
      </c>
      <c r="S50" s="5">
        <v>224</v>
      </c>
      <c r="T50" s="16">
        <v>0.48908296227455139</v>
      </c>
      <c r="U50" s="17">
        <v>0.3684210479259491</v>
      </c>
      <c r="V50" s="32">
        <v>52.463567560000001</v>
      </c>
      <c r="W50" s="32">
        <v>314.73684692382813</v>
      </c>
      <c r="X50" s="17">
        <v>0.40277779102325439</v>
      </c>
      <c r="Y50" s="32">
        <v>52.169924549999998</v>
      </c>
      <c r="Z50" s="32">
        <v>302.3148193359375</v>
      </c>
      <c r="AA50" s="5">
        <v>458</v>
      </c>
      <c r="AB50" s="5">
        <v>224</v>
      </c>
      <c r="AC50" s="16">
        <v>0.48908296227455139</v>
      </c>
      <c r="AD50" s="17">
        <v>0.2947368323802948</v>
      </c>
      <c r="AE50" s="32">
        <v>52.550040199999998</v>
      </c>
      <c r="AF50" s="32"/>
      <c r="AG50" s="16">
        <v>2.1000000000000001E-2</v>
      </c>
      <c r="AH50" s="16">
        <v>4.2000000000000003E-2</v>
      </c>
      <c r="AI50" s="16"/>
      <c r="AJ50" s="16">
        <v>0.89500000000000002</v>
      </c>
      <c r="AK50" s="16">
        <v>4.2000000000000003E-2</v>
      </c>
      <c r="AL50" s="16">
        <v>0</v>
      </c>
      <c r="AM50" s="16">
        <v>2.5000000000000001E-2</v>
      </c>
      <c r="AN50" s="16">
        <v>0.11</v>
      </c>
      <c r="AO50" s="16">
        <v>0.38100000000000001</v>
      </c>
      <c r="AP50" s="5"/>
      <c r="AQ50" s="31">
        <v>8068.240234375</v>
      </c>
      <c r="AR50" s="31">
        <v>9475.36</v>
      </c>
    </row>
    <row r="51" spans="1:44" x14ac:dyDescent="0.3">
      <c r="A51" s="4">
        <v>489243930</v>
      </c>
      <c r="B51" s="3" t="s">
        <v>241</v>
      </c>
      <c r="C51" s="3" t="s">
        <v>1282</v>
      </c>
      <c r="D51" s="14">
        <v>81.752113342285156</v>
      </c>
      <c r="E51" s="14">
        <v>83.16900634765625</v>
      </c>
      <c r="F51" s="14">
        <v>83.678939819335938</v>
      </c>
      <c r="G51" s="14">
        <v>88.305953979492188</v>
      </c>
      <c r="H51" s="5">
        <v>776</v>
      </c>
      <c r="I51" s="15">
        <v>5</v>
      </c>
      <c r="J51" s="15">
        <v>8</v>
      </c>
      <c r="K51" s="3" t="s">
        <v>3879</v>
      </c>
      <c r="L51" s="3" t="s">
        <v>3914</v>
      </c>
      <c r="M51" s="3" t="s">
        <v>3918</v>
      </c>
      <c r="N51" s="3" t="s">
        <v>3924</v>
      </c>
      <c r="O51" s="17">
        <v>0.1830601096153259</v>
      </c>
      <c r="P51" s="32">
        <v>49.173767560000002</v>
      </c>
      <c r="Q51" s="32">
        <v>258.87979125976563</v>
      </c>
      <c r="R51" s="5">
        <v>1359</v>
      </c>
      <c r="S51" s="5">
        <v>1332</v>
      </c>
      <c r="T51" s="16">
        <v>0.98013246059417725</v>
      </c>
      <c r="U51" s="17">
        <v>0.17977528274059301</v>
      </c>
      <c r="V51" s="32">
        <v>49.807770179999999</v>
      </c>
      <c r="W51" s="32">
        <v>256.88201904296881</v>
      </c>
      <c r="X51" s="17">
        <v>0.1554332822561264</v>
      </c>
      <c r="Y51" s="32">
        <v>49.973449070000001</v>
      </c>
      <c r="Z51" s="32">
        <v>217.88169860839841</v>
      </c>
      <c r="AA51" s="5">
        <v>1352</v>
      </c>
      <c r="AB51" s="5">
        <v>1325</v>
      </c>
      <c r="AC51" s="16">
        <v>0.98013246059417725</v>
      </c>
      <c r="AD51" s="17">
        <v>0.1513437032699585</v>
      </c>
      <c r="AE51" s="32">
        <v>52.839748610000001</v>
      </c>
      <c r="AF51" s="32">
        <v>215.9830322265625</v>
      </c>
      <c r="AG51" s="16">
        <v>0.80700000000000005</v>
      </c>
      <c r="AH51" s="16">
        <v>9.4E-2</v>
      </c>
      <c r="AI51" s="16">
        <v>8.0000000000000002E-3</v>
      </c>
      <c r="AJ51" s="16">
        <v>2.7E-2</v>
      </c>
      <c r="AK51" s="16">
        <v>5.8999999999999997E-2</v>
      </c>
      <c r="AL51" s="16">
        <v>4.999999888241291E-3</v>
      </c>
      <c r="AM51" s="16">
        <v>1.7999999999999999E-2</v>
      </c>
      <c r="AN51" s="16">
        <v>8.7999999999999995E-2</v>
      </c>
      <c r="AO51" s="16">
        <v>0.81</v>
      </c>
      <c r="AP51" s="5"/>
      <c r="AQ51" s="31">
        <v>12818.23046875</v>
      </c>
      <c r="AR51" s="31">
        <v>13706.88</v>
      </c>
    </row>
    <row r="52" spans="1:44" x14ac:dyDescent="0.3">
      <c r="A52" s="4">
        <v>51224020</v>
      </c>
      <c r="B52" s="3" t="s">
        <v>16</v>
      </c>
      <c r="C52" s="3" t="s">
        <v>580</v>
      </c>
      <c r="D52" s="14">
        <v>75.83734130859375</v>
      </c>
      <c r="E52" s="14">
        <v>76.597061157226563</v>
      </c>
      <c r="F52" s="14">
        <v>79.881134033203125</v>
      </c>
      <c r="G52" s="14">
        <v>80.303871154785156</v>
      </c>
      <c r="H52" s="5">
        <v>193</v>
      </c>
      <c r="I52" s="15" t="s">
        <v>3981</v>
      </c>
      <c r="J52" s="15">
        <v>8</v>
      </c>
      <c r="K52" s="3" t="s">
        <v>3837</v>
      </c>
      <c r="L52" s="3" t="s">
        <v>3907</v>
      </c>
      <c r="M52" s="3" t="s">
        <v>3917</v>
      </c>
      <c r="N52" s="3" t="s">
        <v>3923</v>
      </c>
      <c r="O52" s="17">
        <v>0.24615384638309479</v>
      </c>
      <c r="P52" s="32">
        <v>46.850750609999999</v>
      </c>
      <c r="Q52" s="32">
        <v>280</v>
      </c>
      <c r="R52" s="5">
        <v>199</v>
      </c>
      <c r="S52" s="5">
        <v>141</v>
      </c>
      <c r="T52" s="16">
        <v>0.70854270458221436</v>
      </c>
      <c r="U52" s="17">
        <v>0.25555557012557978</v>
      </c>
      <c r="V52" s="32">
        <v>47.241319420000004</v>
      </c>
      <c r="W52" s="32">
        <v>283.33334350585938</v>
      </c>
      <c r="X52" s="17">
        <v>0.22307692468166351</v>
      </c>
      <c r="Y52" s="32">
        <v>47.539419760000001</v>
      </c>
      <c r="Z52" s="32">
        <v>262.30767822265631</v>
      </c>
      <c r="AA52" s="5">
        <v>199</v>
      </c>
      <c r="AB52" s="5">
        <v>141</v>
      </c>
      <c r="AC52" s="16">
        <v>0.70854270458221436</v>
      </c>
      <c r="AD52" s="17">
        <v>0.2222222238779068</v>
      </c>
      <c r="AE52" s="32">
        <v>48.19469617</v>
      </c>
      <c r="AF52" s="32"/>
      <c r="AG52" s="16"/>
      <c r="AH52" s="16">
        <v>2.5999999999999999E-2</v>
      </c>
      <c r="AI52" s="16">
        <v>9.8000000000000004E-2</v>
      </c>
      <c r="AJ52" s="16">
        <v>0.86</v>
      </c>
      <c r="AK52" s="16"/>
      <c r="AL52" s="16">
        <v>1.6000000759959221E-2</v>
      </c>
      <c r="AM52" s="16">
        <v>6.7000000000000004E-2</v>
      </c>
      <c r="AN52" s="16">
        <v>0.124</v>
      </c>
      <c r="AO52" s="16">
        <v>0.629</v>
      </c>
      <c r="AP52" s="5"/>
      <c r="AQ52" s="31">
        <v>8019.02001953125</v>
      </c>
      <c r="AR52" s="31">
        <v>8664.4599999999991</v>
      </c>
    </row>
    <row r="53" spans="1:44" x14ac:dyDescent="0.3">
      <c r="A53" s="4">
        <v>391423000</v>
      </c>
      <c r="B53" s="3" t="s">
        <v>176</v>
      </c>
      <c r="C53" s="3" t="s">
        <v>1066</v>
      </c>
      <c r="D53" s="14">
        <v>88.158256530761719</v>
      </c>
      <c r="E53" s="14">
        <v>87.264411926269531</v>
      </c>
      <c r="F53" s="14">
        <v>88.584846496582031</v>
      </c>
      <c r="G53" s="14">
        <v>89.549568176269531</v>
      </c>
      <c r="H53" s="5">
        <v>350</v>
      </c>
      <c r="I53" s="15">
        <v>5</v>
      </c>
      <c r="J53" s="15">
        <v>8</v>
      </c>
      <c r="K53" s="3" t="s">
        <v>3823</v>
      </c>
      <c r="L53" s="3" t="s">
        <v>3907</v>
      </c>
      <c r="M53" s="3" t="s">
        <v>3916</v>
      </c>
      <c r="N53" s="3" t="s">
        <v>3924</v>
      </c>
      <c r="O53" s="17">
        <v>0.52710843086242676</v>
      </c>
      <c r="P53" s="32">
        <v>51.689770609999997</v>
      </c>
      <c r="Q53" s="32">
        <v>356.62649536132813</v>
      </c>
      <c r="R53" s="5">
        <v>650</v>
      </c>
      <c r="S53" s="5">
        <v>256</v>
      </c>
      <c r="T53" s="16">
        <v>0.39384615421295172</v>
      </c>
      <c r="U53" s="17">
        <v>0.31858408451080322</v>
      </c>
      <c r="V53" s="32">
        <v>51.407091899999998</v>
      </c>
      <c r="W53" s="32">
        <v>298.2301025390625</v>
      </c>
      <c r="X53" s="17">
        <v>0.44578313827514648</v>
      </c>
      <c r="Y53" s="32">
        <v>53.117660139999998</v>
      </c>
      <c r="Z53" s="32">
        <v>329.51806640625</v>
      </c>
      <c r="AA53" s="5">
        <v>650</v>
      </c>
      <c r="AB53" s="5">
        <v>256</v>
      </c>
      <c r="AC53" s="16">
        <v>0.39384615421295172</v>
      </c>
      <c r="AD53" s="17">
        <v>0.28318583965301508</v>
      </c>
      <c r="AE53" s="32">
        <v>53.561642800000001</v>
      </c>
      <c r="AF53" s="32">
        <v>276.106201171875</v>
      </c>
      <c r="AG53" s="16"/>
      <c r="AH53" s="16"/>
      <c r="AI53" s="16">
        <v>1.7000000000000001E-2</v>
      </c>
      <c r="AJ53" s="16">
        <v>0.93100000000000005</v>
      </c>
      <c r="AK53" s="16">
        <v>3.6999999999999998E-2</v>
      </c>
      <c r="AL53" s="16">
        <v>1.4000000432133669E-2</v>
      </c>
      <c r="AM53" s="16"/>
      <c r="AN53" s="16">
        <v>0.109</v>
      </c>
      <c r="AO53" s="16">
        <v>0.30399999999999999</v>
      </c>
      <c r="AP53" s="5"/>
      <c r="AQ53" s="31">
        <v>7390.60986328125</v>
      </c>
      <c r="AR53" s="31">
        <v>8322.8799999999992</v>
      </c>
    </row>
    <row r="54" spans="1:44" x14ac:dyDescent="0.3">
      <c r="A54" s="4">
        <v>461404020</v>
      </c>
      <c r="B54" s="3" t="s">
        <v>211</v>
      </c>
      <c r="C54" s="3" t="s">
        <v>645</v>
      </c>
      <c r="D54" s="14">
        <v>88.177787780761719</v>
      </c>
      <c r="E54" s="14">
        <v>86.047218322753906</v>
      </c>
      <c r="F54" s="14">
        <v>90.702011108398438</v>
      </c>
      <c r="G54" s="14">
        <v>88.503944396972656</v>
      </c>
      <c r="H54" s="5">
        <v>456</v>
      </c>
      <c r="I54" s="15" t="s">
        <v>3980</v>
      </c>
      <c r="J54" s="15">
        <v>8</v>
      </c>
      <c r="K54" s="3" t="s">
        <v>3838</v>
      </c>
      <c r="L54" s="3" t="s">
        <v>3913</v>
      </c>
      <c r="M54" s="3" t="s">
        <v>3916</v>
      </c>
      <c r="N54" s="3" t="s">
        <v>3921</v>
      </c>
      <c r="O54" s="17">
        <v>0.48453608155250549</v>
      </c>
      <c r="P54" s="32">
        <v>51.697439879999997</v>
      </c>
      <c r="Q54" s="32">
        <v>341.92440795898438</v>
      </c>
      <c r="R54" s="5">
        <v>435</v>
      </c>
      <c r="S54" s="5">
        <v>237</v>
      </c>
      <c r="T54" s="16">
        <v>0.54482758045196533</v>
      </c>
      <c r="U54" s="17">
        <v>0.32236841320991522</v>
      </c>
      <c r="V54" s="32">
        <v>50.931759220000004</v>
      </c>
      <c r="W54" s="32">
        <v>296.71054077148438</v>
      </c>
      <c r="X54" s="17">
        <v>0.39862543344497681</v>
      </c>
      <c r="Y54" s="32">
        <v>54.474556730000003</v>
      </c>
      <c r="Z54" s="32">
        <v>310.99655151367188</v>
      </c>
      <c r="AA54" s="5">
        <v>435</v>
      </c>
      <c r="AB54" s="5">
        <v>237</v>
      </c>
      <c r="AC54" s="16">
        <v>0.54482758045196533</v>
      </c>
      <c r="AD54" s="17">
        <v>0.26315790414810181</v>
      </c>
      <c r="AE54" s="32">
        <v>52.954681399999998</v>
      </c>
      <c r="AF54" s="32">
        <v>262.5</v>
      </c>
      <c r="AG54" s="16"/>
      <c r="AH54" s="16">
        <v>0.02</v>
      </c>
      <c r="AI54" s="16">
        <v>1.2999999999999999E-2</v>
      </c>
      <c r="AJ54" s="16">
        <v>0.95800000000000007</v>
      </c>
      <c r="AK54" s="16"/>
      <c r="AL54" s="16">
        <v>8.999999612569809E-3</v>
      </c>
      <c r="AM54" s="16">
        <v>1.4999999999999999E-2</v>
      </c>
      <c r="AN54" s="16">
        <v>0.17499999999999999</v>
      </c>
      <c r="AO54" s="16">
        <v>0.443</v>
      </c>
      <c r="AP54" s="5"/>
      <c r="AQ54" s="31">
        <v>8169.9599609375</v>
      </c>
      <c r="AR54" s="31">
        <v>9483.1299999999992</v>
      </c>
    </row>
    <row r="55" spans="1:44" x14ac:dyDescent="0.3">
      <c r="A55" s="4">
        <v>1060033000</v>
      </c>
      <c r="B55" s="3" t="s">
        <v>501</v>
      </c>
      <c r="C55" s="3" t="s">
        <v>1995</v>
      </c>
      <c r="D55" s="14">
        <v>87.5792236328125</v>
      </c>
      <c r="E55" s="14">
        <v>88.396278381347656</v>
      </c>
      <c r="F55" s="14">
        <v>88.924430847167969</v>
      </c>
      <c r="G55" s="14">
        <v>87.810394287109375</v>
      </c>
      <c r="H55" s="5">
        <v>333</v>
      </c>
      <c r="I55" s="15">
        <v>5</v>
      </c>
      <c r="J55" s="15">
        <v>8</v>
      </c>
      <c r="K55" s="3" t="s">
        <v>3796</v>
      </c>
      <c r="L55" s="3" t="s">
        <v>3907</v>
      </c>
      <c r="M55" s="3" t="s">
        <v>3917</v>
      </c>
      <c r="N55" s="3" t="s">
        <v>3923</v>
      </c>
      <c r="O55" s="17">
        <v>0.54220777750015259</v>
      </c>
      <c r="P55" s="32">
        <v>51.462354419999997</v>
      </c>
      <c r="Q55" s="32">
        <v>356.1688232421875</v>
      </c>
      <c r="R55" s="5">
        <v>583</v>
      </c>
      <c r="S55" s="5">
        <v>363</v>
      </c>
      <c r="T55" s="16">
        <v>0.62264150381088257</v>
      </c>
      <c r="U55" s="17">
        <v>0.43406593799591059</v>
      </c>
      <c r="V55" s="32">
        <v>51.849104830000002</v>
      </c>
      <c r="W55" s="32">
        <v>330.76922607421881</v>
      </c>
      <c r="X55" s="17">
        <v>0.49350649118423462</v>
      </c>
      <c r="Y55" s="32">
        <v>53.335300160000003</v>
      </c>
      <c r="Z55" s="32">
        <v>330.19479370117188</v>
      </c>
      <c r="AA55" s="5">
        <v>586</v>
      </c>
      <c r="AB55" s="5">
        <v>366</v>
      </c>
      <c r="AC55" s="16">
        <v>0.62264150381088257</v>
      </c>
      <c r="AD55" s="17">
        <v>0.3461538553237915</v>
      </c>
      <c r="AE55" s="32">
        <v>52.552089129999999</v>
      </c>
      <c r="AF55" s="32">
        <v>291.20880126953131</v>
      </c>
      <c r="AG55" s="16"/>
      <c r="AH55" s="16">
        <v>3.5999999999999997E-2</v>
      </c>
      <c r="AI55" s="16"/>
      <c r="AJ55" s="16">
        <v>0.90100000000000002</v>
      </c>
      <c r="AK55" s="16">
        <v>3.9E-2</v>
      </c>
      <c r="AL55" s="16">
        <v>2.400000020861626E-2</v>
      </c>
      <c r="AM55" s="16"/>
      <c r="AN55" s="16">
        <v>0.20100000000000001</v>
      </c>
      <c r="AO55" s="16">
        <v>0.50600000000000001</v>
      </c>
      <c r="AP55" s="5"/>
      <c r="AQ55" s="31">
        <v>8836.6201171875</v>
      </c>
      <c r="AR55" s="31">
        <v>9656.34</v>
      </c>
    </row>
    <row r="56" spans="1:44" x14ac:dyDescent="0.3">
      <c r="A56" s="4">
        <v>361234020</v>
      </c>
      <c r="B56" s="3" t="s">
        <v>154</v>
      </c>
      <c r="C56" s="3" t="s">
        <v>966</v>
      </c>
      <c r="D56" s="14">
        <v>84.866889953613281</v>
      </c>
      <c r="E56" s="14">
        <v>79.891616821289063</v>
      </c>
      <c r="F56" s="14">
        <v>88.910896301269531</v>
      </c>
      <c r="G56" s="14">
        <v>86.203628540039063</v>
      </c>
      <c r="H56" s="5">
        <v>113</v>
      </c>
      <c r="I56" s="15" t="s">
        <v>3981</v>
      </c>
      <c r="J56" s="15">
        <v>8</v>
      </c>
      <c r="K56" s="3" t="s">
        <v>3840</v>
      </c>
      <c r="L56" s="3" t="s">
        <v>3913</v>
      </c>
      <c r="M56" s="3" t="s">
        <v>3917</v>
      </c>
      <c r="N56" s="3" t="s">
        <v>3923</v>
      </c>
      <c r="O56" s="17">
        <v>0.61428570747375488</v>
      </c>
      <c r="P56" s="32">
        <v>50.397090079999998</v>
      </c>
      <c r="Q56" s="32">
        <v>371.42855834960938</v>
      </c>
      <c r="R56" s="5">
        <v>108</v>
      </c>
      <c r="S56" s="5">
        <v>46</v>
      </c>
      <c r="T56" s="16">
        <v>0.42592594027519232</v>
      </c>
      <c r="U56" s="17">
        <v>0.30000001192092901</v>
      </c>
      <c r="V56" s="32">
        <v>48.52789765</v>
      </c>
      <c r="W56" s="32"/>
      <c r="X56" s="17">
        <v>0.6428571343421936</v>
      </c>
      <c r="Y56" s="32">
        <v>53.326627170000002</v>
      </c>
      <c r="Z56" s="32">
        <v>372.85714721679688</v>
      </c>
      <c r="AA56" s="5">
        <v>108</v>
      </c>
      <c r="AB56" s="5">
        <v>46</v>
      </c>
      <c r="AC56" s="16">
        <v>0.42592594027519232</v>
      </c>
      <c r="AD56" s="17">
        <v>0.43333333730697632</v>
      </c>
      <c r="AE56" s="32">
        <v>51.619389030000001</v>
      </c>
      <c r="AF56" s="32">
        <v>313.33334350585938</v>
      </c>
      <c r="AG56" s="16"/>
      <c r="AH56" s="16"/>
      <c r="AI56" s="16"/>
      <c r="AJ56" s="16">
        <v>0.96499999999999997</v>
      </c>
      <c r="AK56" s="16"/>
      <c r="AL56" s="16">
        <v>3.5000000149011612E-2</v>
      </c>
      <c r="AM56" s="16"/>
      <c r="AN56" s="16">
        <v>0.17699999999999999</v>
      </c>
      <c r="AO56" s="16">
        <v>0.27500000000000002</v>
      </c>
      <c r="AP56" s="5"/>
      <c r="AQ56" s="31">
        <v>12375.099609375</v>
      </c>
      <c r="AR56" s="31">
        <v>13016.2</v>
      </c>
    </row>
    <row r="57" spans="1:44" x14ac:dyDescent="0.3">
      <c r="A57" s="4">
        <v>311213000</v>
      </c>
      <c r="B57" s="3" t="s">
        <v>133</v>
      </c>
      <c r="C57" s="3" t="s">
        <v>931</v>
      </c>
      <c r="D57" s="14">
        <v>83.099662780761719</v>
      </c>
      <c r="E57" s="14">
        <v>80.206123352050781</v>
      </c>
      <c r="F57" s="14">
        <v>89.307464599609375</v>
      </c>
      <c r="G57" s="14">
        <v>87.380790710449219</v>
      </c>
      <c r="H57" s="5">
        <v>166</v>
      </c>
      <c r="I57" s="15">
        <v>5</v>
      </c>
      <c r="J57" s="15">
        <v>8</v>
      </c>
      <c r="K57" s="3" t="s">
        <v>3842</v>
      </c>
      <c r="L57" s="3" t="s">
        <v>3912</v>
      </c>
      <c r="M57" s="3" t="s">
        <v>3917</v>
      </c>
      <c r="N57" s="3" t="s">
        <v>3921</v>
      </c>
      <c r="O57" s="17">
        <v>0.3819444477558136</v>
      </c>
      <c r="P57" s="32">
        <v>49.703016609999999</v>
      </c>
      <c r="Q57" s="32">
        <v>323.61111450195313</v>
      </c>
      <c r="R57" s="5">
        <v>310</v>
      </c>
      <c r="S57" s="5">
        <v>155</v>
      </c>
      <c r="T57" s="16">
        <v>0.5</v>
      </c>
      <c r="U57" s="17">
        <v>0.2394366264343262</v>
      </c>
      <c r="V57" s="32">
        <v>48.650715630000001</v>
      </c>
      <c r="W57" s="32"/>
      <c r="X57" s="17">
        <v>0.3888888955116272</v>
      </c>
      <c r="Y57" s="32">
        <v>53.580788259999999</v>
      </c>
      <c r="Z57" s="32">
        <v>312.5</v>
      </c>
      <c r="AA57" s="5">
        <v>310</v>
      </c>
      <c r="AB57" s="5">
        <v>155</v>
      </c>
      <c r="AC57" s="16">
        <v>0.5</v>
      </c>
      <c r="AD57" s="17">
        <v>0.22535210847854609</v>
      </c>
      <c r="AE57" s="32">
        <v>52.302710920000003</v>
      </c>
      <c r="AF57" s="32">
        <v>259.15493774414063</v>
      </c>
      <c r="AG57" s="16"/>
      <c r="AH57" s="16"/>
      <c r="AI57" s="16"/>
      <c r="AJ57" s="16">
        <v>0.97</v>
      </c>
      <c r="AK57" s="16"/>
      <c r="AL57" s="16">
        <v>2.999999932944775E-2</v>
      </c>
      <c r="AM57" s="16"/>
      <c r="AN57" s="16">
        <v>0.16300000000000001</v>
      </c>
      <c r="AO57" s="16">
        <v>0.41699999999999998</v>
      </c>
      <c r="AP57" s="5"/>
      <c r="AQ57" s="31">
        <v>7837.39990234375</v>
      </c>
      <c r="AR57" s="31">
        <v>8581.4</v>
      </c>
    </row>
    <row r="58" spans="1:44" x14ac:dyDescent="0.3">
      <c r="A58" s="4">
        <v>531124020</v>
      </c>
      <c r="B58" s="3" t="s">
        <v>274</v>
      </c>
      <c r="C58" s="3" t="s">
        <v>1378</v>
      </c>
      <c r="D58" s="14">
        <v>95.666183471679688</v>
      </c>
      <c r="E58" s="14">
        <v>96.382560729980469</v>
      </c>
      <c r="F58" s="14">
        <v>90.642494201660156</v>
      </c>
      <c r="G58" s="14">
        <v>90.141891479492188</v>
      </c>
      <c r="H58" s="5">
        <v>76</v>
      </c>
      <c r="I58" s="15" t="s">
        <v>3980</v>
      </c>
      <c r="J58" s="15">
        <v>8</v>
      </c>
      <c r="K58" s="3" t="s">
        <v>3858</v>
      </c>
      <c r="L58" s="3" t="s">
        <v>3907</v>
      </c>
      <c r="M58" s="3" t="s">
        <v>3916</v>
      </c>
      <c r="N58" s="3" t="s">
        <v>3923</v>
      </c>
      <c r="O58" s="17">
        <v>0.29268291592597961</v>
      </c>
      <c r="P58" s="32">
        <v>54.638496019999998</v>
      </c>
      <c r="Q58" s="32"/>
      <c r="R58" s="5">
        <v>61</v>
      </c>
      <c r="S58" s="5">
        <v>53</v>
      </c>
      <c r="T58" s="16">
        <v>0.86885243654251099</v>
      </c>
      <c r="U58" s="17">
        <v>0.29268291592597961</v>
      </c>
      <c r="V58" s="32">
        <v>54.967875710000001</v>
      </c>
      <c r="W58" s="32"/>
      <c r="X58" s="17">
        <v>0.34146341681480408</v>
      </c>
      <c r="Y58" s="32">
        <v>54.43641341</v>
      </c>
      <c r="Z58" s="32"/>
      <c r="AA58" s="5">
        <v>61</v>
      </c>
      <c r="AB58" s="5">
        <v>53</v>
      </c>
      <c r="AC58" s="16">
        <v>0.86885243654251099</v>
      </c>
      <c r="AD58" s="17">
        <v>0.34146341681480408</v>
      </c>
      <c r="AE58" s="32">
        <v>53.905477740000002</v>
      </c>
      <c r="AF58" s="32"/>
      <c r="AG58" s="16"/>
      <c r="AH58" s="16"/>
      <c r="AI58" s="16"/>
      <c r="AJ58" s="16">
        <v>0.93400000000000005</v>
      </c>
      <c r="AK58" s="16"/>
      <c r="AL58" s="16">
        <v>6.5999999642372131E-2</v>
      </c>
      <c r="AM58" s="16"/>
      <c r="AN58" s="16">
        <v>0.11799999999999999</v>
      </c>
      <c r="AO58" s="16">
        <v>0.63</v>
      </c>
      <c r="AP58" s="5"/>
      <c r="AQ58" s="31">
        <v>9116</v>
      </c>
      <c r="AR58" s="31">
        <v>10299.16</v>
      </c>
    </row>
    <row r="59" spans="1:44" x14ac:dyDescent="0.3">
      <c r="A59" s="4">
        <v>370393000</v>
      </c>
      <c r="B59" s="3" t="s">
        <v>165</v>
      </c>
      <c r="C59" s="3" t="s">
        <v>996</v>
      </c>
      <c r="D59" s="14">
        <v>83.085716247558594</v>
      </c>
      <c r="E59" s="14">
        <v>80.61932373046875</v>
      </c>
      <c r="F59" s="14">
        <v>85.541130065917969</v>
      </c>
      <c r="G59" s="14">
        <v>83.150840759277344</v>
      </c>
      <c r="H59" s="5">
        <v>305</v>
      </c>
      <c r="I59" s="15">
        <v>4</v>
      </c>
      <c r="J59" s="15">
        <v>8</v>
      </c>
      <c r="K59" s="3" t="s">
        <v>3888</v>
      </c>
      <c r="L59" s="3" t="s">
        <v>3909</v>
      </c>
      <c r="M59" s="3" t="s">
        <v>3917</v>
      </c>
      <c r="N59" s="3" t="s">
        <v>3921</v>
      </c>
      <c r="O59" s="17">
        <v>0.45296168327331537</v>
      </c>
      <c r="P59" s="32">
        <v>49.697538729999998</v>
      </c>
      <c r="Q59" s="32">
        <v>348.78048706054688</v>
      </c>
      <c r="R59" s="5">
        <v>491</v>
      </c>
      <c r="S59" s="5">
        <v>250</v>
      </c>
      <c r="T59" s="16">
        <v>0.50916498899459839</v>
      </c>
      <c r="U59" s="17">
        <v>0.2986111044883728</v>
      </c>
      <c r="V59" s="32">
        <v>48.812077350000003</v>
      </c>
      <c r="W59" s="32">
        <v>320.13888549804688</v>
      </c>
      <c r="X59" s="17">
        <v>0.4947735071182251</v>
      </c>
      <c r="Y59" s="32">
        <v>51.166930720000003</v>
      </c>
      <c r="Z59" s="32">
        <v>329.61672973632813</v>
      </c>
      <c r="AA59" s="5">
        <v>490</v>
      </c>
      <c r="AB59" s="5">
        <v>249</v>
      </c>
      <c r="AC59" s="16">
        <v>0.50916498899459839</v>
      </c>
      <c r="AD59" s="17">
        <v>0.3125</v>
      </c>
      <c r="AE59" s="32">
        <v>49.847304579999999</v>
      </c>
      <c r="AF59" s="32">
        <v>280.5555419921875</v>
      </c>
      <c r="AG59" s="16"/>
      <c r="AH59" s="16">
        <v>2.5999999999999999E-2</v>
      </c>
      <c r="AI59" s="16"/>
      <c r="AJ59" s="16">
        <v>0.94400000000000006</v>
      </c>
      <c r="AK59" s="16">
        <v>0.02</v>
      </c>
      <c r="AL59" s="16">
        <v>9.9999997764825821E-3</v>
      </c>
      <c r="AM59" s="16"/>
      <c r="AN59" s="16">
        <v>0.17699999999999999</v>
      </c>
      <c r="AO59" s="16">
        <v>0.376</v>
      </c>
      <c r="AP59" s="5"/>
      <c r="AQ59" s="31">
        <v>8082.1298828125</v>
      </c>
      <c r="AR59" s="31">
        <v>8774.4</v>
      </c>
    </row>
    <row r="60" spans="1:44" x14ac:dyDescent="0.3">
      <c r="A60" s="4">
        <v>489051945</v>
      </c>
      <c r="B60" s="3" t="s">
        <v>231</v>
      </c>
      <c r="C60" s="3" t="s">
        <v>231</v>
      </c>
      <c r="D60" s="14">
        <v>87.947227478027344</v>
      </c>
      <c r="E60" s="14">
        <v>89.483818054199219</v>
      </c>
      <c r="F60" s="14">
        <v>87.49908447265625</v>
      </c>
      <c r="G60" s="14">
        <v>86.899696350097656</v>
      </c>
      <c r="H60" s="5">
        <v>197</v>
      </c>
      <c r="I60" s="15" t="s">
        <v>3980</v>
      </c>
      <c r="J60" s="15">
        <v>8</v>
      </c>
      <c r="K60" s="3" t="s">
        <v>3879</v>
      </c>
      <c r="L60" s="3" t="s">
        <v>3914</v>
      </c>
      <c r="M60" s="3" t="s">
        <v>3918</v>
      </c>
      <c r="N60" s="3" t="s">
        <v>3924</v>
      </c>
      <c r="O60" s="17">
        <v>0.1048387065529823</v>
      </c>
      <c r="P60" s="32">
        <v>51.606887749999999</v>
      </c>
      <c r="Q60" s="32"/>
      <c r="R60" s="5">
        <v>201</v>
      </c>
      <c r="S60" s="5">
        <v>201</v>
      </c>
      <c r="T60" s="16">
        <v>1</v>
      </c>
      <c r="U60" s="17">
        <v>0.1048387065529823</v>
      </c>
      <c r="V60" s="32">
        <v>52.273806149999999</v>
      </c>
      <c r="W60" s="32"/>
      <c r="X60" s="17">
        <v>8.8709674775600433E-2</v>
      </c>
      <c r="Y60" s="32">
        <v>52.421791810000002</v>
      </c>
      <c r="Z60" s="32"/>
      <c r="AA60" s="5">
        <v>202</v>
      </c>
      <c r="AB60" s="5">
        <v>202</v>
      </c>
      <c r="AC60" s="16">
        <v>1</v>
      </c>
      <c r="AD60" s="17">
        <v>8.8709674775600433E-2</v>
      </c>
      <c r="AE60" s="32">
        <v>52.023445359999997</v>
      </c>
      <c r="AF60" s="32"/>
      <c r="AG60" s="16">
        <v>0.84799999999999998</v>
      </c>
      <c r="AH60" s="16">
        <v>5.6000000000000001E-2</v>
      </c>
      <c r="AI60" s="16"/>
      <c r="AJ60" s="16">
        <v>3.5999999999999997E-2</v>
      </c>
      <c r="AK60" s="16">
        <v>5.0999999999999997E-2</v>
      </c>
      <c r="AL60" s="16">
        <v>9.9999997764825821E-3</v>
      </c>
      <c r="AM60" s="16">
        <v>2.5000000000000001E-2</v>
      </c>
      <c r="AN60" s="16">
        <v>0.17799999999999999</v>
      </c>
      <c r="AO60" s="16">
        <v>0.78469999999999995</v>
      </c>
      <c r="AP60" s="5">
        <v>1</v>
      </c>
      <c r="AQ60" s="31">
        <v>16904.80078125</v>
      </c>
      <c r="AR60" s="31">
        <v>18192.07</v>
      </c>
    </row>
    <row r="61" spans="1:44" x14ac:dyDescent="0.3">
      <c r="A61" s="4">
        <v>971274020</v>
      </c>
      <c r="B61" s="3" t="s">
        <v>467</v>
      </c>
      <c r="C61" s="3" t="s">
        <v>1932</v>
      </c>
      <c r="D61" s="14">
        <v>85.019721984863281</v>
      </c>
      <c r="E61" s="14">
        <v>85.991653442382813</v>
      </c>
      <c r="F61" s="14">
        <v>87.091407775878906</v>
      </c>
      <c r="G61" s="14">
        <v>86.206184387207031</v>
      </c>
      <c r="H61" s="5">
        <v>40</v>
      </c>
      <c r="I61" s="15" t="s">
        <v>3981</v>
      </c>
      <c r="J61" s="15">
        <v>8</v>
      </c>
      <c r="K61" s="3" t="s">
        <v>3846</v>
      </c>
      <c r="L61" s="3" t="s">
        <v>3908</v>
      </c>
      <c r="M61" s="3" t="s">
        <v>3917</v>
      </c>
      <c r="N61" s="3" t="s">
        <v>3921</v>
      </c>
      <c r="O61" s="17">
        <v>0.31999999284744263</v>
      </c>
      <c r="P61" s="32">
        <v>50.457115889999997</v>
      </c>
      <c r="Q61" s="32"/>
      <c r="R61" s="5">
        <v>37</v>
      </c>
      <c r="S61" s="5">
        <v>28</v>
      </c>
      <c r="T61" s="16">
        <v>0.75675678253173828</v>
      </c>
      <c r="U61" s="17">
        <v>0.31999999284744263</v>
      </c>
      <c r="V61" s="32">
        <v>50.910059869999998</v>
      </c>
      <c r="W61" s="32"/>
      <c r="X61" s="17">
        <v>0.119999997317791</v>
      </c>
      <c r="Y61" s="32">
        <v>52.16050809</v>
      </c>
      <c r="Z61" s="32"/>
      <c r="AA61" s="5">
        <v>37</v>
      </c>
      <c r="AB61" s="5">
        <v>28</v>
      </c>
      <c r="AC61" s="16">
        <v>0.75675678253173828</v>
      </c>
      <c r="AD61" s="17">
        <v>0.119999997317791</v>
      </c>
      <c r="AE61" s="32">
        <v>51.620874110000003</v>
      </c>
      <c r="AF61" s="32"/>
      <c r="AG61" s="16"/>
      <c r="AH61" s="16">
        <v>0.15</v>
      </c>
      <c r="AI61" s="16"/>
      <c r="AJ61" s="16">
        <v>0.8</v>
      </c>
      <c r="AK61" s="16"/>
      <c r="AL61" s="16">
        <v>5.000000074505806E-2</v>
      </c>
      <c r="AM61" s="16"/>
      <c r="AN61" s="16"/>
      <c r="AO61" s="16">
        <v>1</v>
      </c>
      <c r="AP61" s="5"/>
      <c r="AQ61" s="31">
        <v>11459.1201171875</v>
      </c>
      <c r="AR61" s="31">
        <v>12224.82</v>
      </c>
    </row>
    <row r="62" spans="1:44" x14ac:dyDescent="0.3">
      <c r="A62" s="4">
        <v>461354020</v>
      </c>
      <c r="B62" s="3" t="s">
        <v>209</v>
      </c>
      <c r="C62" s="3" t="s">
        <v>1123</v>
      </c>
      <c r="D62" s="14">
        <v>89.442489624023438</v>
      </c>
      <c r="E62" s="14">
        <v>89.9088134765625</v>
      </c>
      <c r="F62" s="14">
        <v>84.209747314453125</v>
      </c>
      <c r="G62" s="14">
        <v>83.360176086425781</v>
      </c>
      <c r="H62" s="5">
        <v>199</v>
      </c>
      <c r="I62" s="15" t="s">
        <v>3980</v>
      </c>
      <c r="J62" s="15">
        <v>8</v>
      </c>
      <c r="K62" s="3" t="s">
        <v>3838</v>
      </c>
      <c r="L62" s="3" t="s">
        <v>3913</v>
      </c>
      <c r="M62" s="3" t="s">
        <v>3916</v>
      </c>
      <c r="N62" s="3" t="s">
        <v>3921</v>
      </c>
      <c r="O62" s="17">
        <v>0.37096774578094482</v>
      </c>
      <c r="P62" s="32">
        <v>52.194150620000002</v>
      </c>
      <c r="Q62" s="32">
        <v>303.22579956054688</v>
      </c>
      <c r="R62" s="5">
        <v>210</v>
      </c>
      <c r="S62" s="5">
        <v>109</v>
      </c>
      <c r="T62" s="16">
        <v>0.51904761791229248</v>
      </c>
      <c r="U62" s="17">
        <v>0.30434781312942499</v>
      </c>
      <c r="V62" s="32">
        <v>52.439773260000003</v>
      </c>
      <c r="W62" s="32">
        <v>279.71014404296881</v>
      </c>
      <c r="X62" s="17">
        <v>0.29838711023330688</v>
      </c>
      <c r="Y62" s="32">
        <v>50.31364198</v>
      </c>
      <c r="Z62" s="32">
        <v>274.19354248046881</v>
      </c>
      <c r="AA62" s="5">
        <v>210</v>
      </c>
      <c r="AB62" s="5">
        <v>109</v>
      </c>
      <c r="AC62" s="16">
        <v>0.51904761791229248</v>
      </c>
      <c r="AD62" s="17">
        <v>0.26086956262588501</v>
      </c>
      <c r="AE62" s="32">
        <v>49.968819340000003</v>
      </c>
      <c r="AF62" s="32"/>
      <c r="AG62" s="16"/>
      <c r="AH62" s="16"/>
      <c r="AI62" s="16"/>
      <c r="AJ62" s="16">
        <v>0.97499999999999998</v>
      </c>
      <c r="AK62" s="16"/>
      <c r="AL62" s="16">
        <v>2.500000037252903E-2</v>
      </c>
      <c r="AM62" s="16"/>
      <c r="AN62" s="16">
        <v>0.11600000000000001</v>
      </c>
      <c r="AO62" s="16">
        <v>0.49099999999999999</v>
      </c>
      <c r="AP62" s="5"/>
      <c r="AQ62" s="31">
        <v>8756.6103515625</v>
      </c>
      <c r="AR62" s="31">
        <v>10555.2</v>
      </c>
    </row>
    <row r="63" spans="1:44" x14ac:dyDescent="0.3">
      <c r="A63" s="4">
        <v>480745020</v>
      </c>
      <c r="B63" s="3" t="s">
        <v>223</v>
      </c>
      <c r="C63" s="3" t="s">
        <v>1207</v>
      </c>
      <c r="D63" s="14">
        <v>85.623458862304688</v>
      </c>
      <c r="E63" s="14">
        <v>86.245147705078125</v>
      </c>
      <c r="F63" s="14">
        <v>81.849349975585938</v>
      </c>
      <c r="G63" s="14">
        <v>82.268180847167969</v>
      </c>
      <c r="H63" s="5">
        <v>640</v>
      </c>
      <c r="I63" s="15" t="s">
        <v>3981</v>
      </c>
      <c r="J63" s="15">
        <v>8</v>
      </c>
      <c r="K63" s="3" t="s">
        <v>3879</v>
      </c>
      <c r="L63" s="3" t="s">
        <v>3914</v>
      </c>
      <c r="M63" s="3" t="s">
        <v>3918</v>
      </c>
      <c r="N63" s="3" t="s">
        <v>3922</v>
      </c>
      <c r="O63" s="17">
        <v>0.29411765933036799</v>
      </c>
      <c r="P63" s="32">
        <v>50.694232100000001</v>
      </c>
      <c r="Q63" s="32">
        <v>288.23529052734381</v>
      </c>
      <c r="R63" s="5">
        <v>802</v>
      </c>
      <c r="S63" s="5">
        <v>741</v>
      </c>
      <c r="T63" s="16">
        <v>0.92394012212753296</v>
      </c>
      <c r="U63" s="17">
        <v>0.2671755850315094</v>
      </c>
      <c r="V63" s="32">
        <v>51.0090529</v>
      </c>
      <c r="W63" s="32">
        <v>279.13485717773438</v>
      </c>
      <c r="X63" s="17">
        <v>0.150943398475647</v>
      </c>
      <c r="Y63" s="32">
        <v>48.800858910000002</v>
      </c>
      <c r="Z63" s="32">
        <v>209.66981506347659</v>
      </c>
      <c r="AA63" s="5">
        <v>803</v>
      </c>
      <c r="AB63" s="5">
        <v>743</v>
      </c>
      <c r="AC63" s="16">
        <v>0.92394012212753296</v>
      </c>
      <c r="AD63" s="17">
        <v>0.13010203838348389</v>
      </c>
      <c r="AE63" s="32">
        <v>49.334936650000003</v>
      </c>
      <c r="AF63" s="32">
        <v>200.51020812988281</v>
      </c>
      <c r="AG63" s="16">
        <v>0.433</v>
      </c>
      <c r="AH63" s="16">
        <v>0.32800000000000001</v>
      </c>
      <c r="AI63" s="16">
        <v>9.0000000000000011E-3</v>
      </c>
      <c r="AJ63" s="16">
        <v>0.188</v>
      </c>
      <c r="AK63" s="16">
        <v>3.4000000000000002E-2</v>
      </c>
      <c r="AL63" s="16">
        <v>8.0000003799796104E-3</v>
      </c>
      <c r="AM63" s="16">
        <v>0.14399999999999999</v>
      </c>
      <c r="AN63" s="16">
        <v>0.20899999999999999</v>
      </c>
      <c r="AO63" s="16">
        <v>0.624</v>
      </c>
      <c r="AP63" s="5"/>
      <c r="AQ63" s="31">
        <v>13076.3603515625</v>
      </c>
      <c r="AR63" s="31">
        <v>15748.23</v>
      </c>
    </row>
    <row r="64" spans="1:44" x14ac:dyDescent="0.3">
      <c r="A64" s="4">
        <v>500023000</v>
      </c>
      <c r="B64" s="3" t="s">
        <v>255</v>
      </c>
      <c r="C64" s="3" t="s">
        <v>1203</v>
      </c>
      <c r="D64" s="14">
        <v>76.55706787109375</v>
      </c>
      <c r="E64" s="14">
        <v>73.971885681152344</v>
      </c>
      <c r="F64" s="14">
        <v>77.068206787109375</v>
      </c>
      <c r="G64" s="14">
        <v>76.746261596679688</v>
      </c>
      <c r="H64" s="5">
        <v>179</v>
      </c>
      <c r="I64" s="15">
        <v>5</v>
      </c>
      <c r="J64" s="15">
        <v>8</v>
      </c>
      <c r="K64" s="3" t="s">
        <v>3897</v>
      </c>
      <c r="L64" s="3" t="s">
        <v>3915</v>
      </c>
      <c r="M64" s="3" t="s">
        <v>3917</v>
      </c>
      <c r="N64" s="3" t="s">
        <v>3923</v>
      </c>
      <c r="O64" s="17">
        <v>0.33928570151329041</v>
      </c>
      <c r="P64" s="32">
        <v>47.133420950000001</v>
      </c>
      <c r="Q64" s="32">
        <v>323.21429443359381</v>
      </c>
      <c r="R64" s="5">
        <v>313</v>
      </c>
      <c r="S64" s="5">
        <v>142</v>
      </c>
      <c r="T64" s="16">
        <v>0.45367410778999329</v>
      </c>
      <c r="U64" s="17">
        <v>0.2083333283662796</v>
      </c>
      <c r="V64" s="32">
        <v>46.216146449999997</v>
      </c>
      <c r="W64" s="32"/>
      <c r="X64" s="17">
        <v>0.2797619104385376</v>
      </c>
      <c r="Y64" s="32">
        <v>45.736607769999999</v>
      </c>
      <c r="Z64" s="32">
        <v>276.78570556640631</v>
      </c>
      <c r="AA64" s="5">
        <v>312</v>
      </c>
      <c r="AB64" s="5">
        <v>142</v>
      </c>
      <c r="AC64" s="16">
        <v>0.45367410778999329</v>
      </c>
      <c r="AD64" s="17">
        <v>0.1527777761220932</v>
      </c>
      <c r="AE64" s="32">
        <v>46.129571519999999</v>
      </c>
      <c r="AF64" s="32"/>
      <c r="AG64" s="16"/>
      <c r="AH64" s="16"/>
      <c r="AI64" s="16"/>
      <c r="AJ64" s="16">
        <v>0.96099999999999997</v>
      </c>
      <c r="AK64" s="16"/>
      <c r="AL64" s="16">
        <v>3.9000000804662698E-2</v>
      </c>
      <c r="AM64" s="16"/>
      <c r="AN64" s="16">
        <v>0.14499999999999999</v>
      </c>
      <c r="AO64" s="16">
        <v>0.34200000000000003</v>
      </c>
      <c r="AP64" s="5"/>
      <c r="AQ64" s="31">
        <v>8124.490234375</v>
      </c>
      <c r="AR64" s="31">
        <v>8334.98</v>
      </c>
    </row>
    <row r="65" spans="1:44" x14ac:dyDescent="0.3">
      <c r="A65" s="4">
        <v>330924020</v>
      </c>
      <c r="B65" s="3" t="s">
        <v>141</v>
      </c>
      <c r="C65" s="3" t="s">
        <v>946</v>
      </c>
      <c r="D65" s="14">
        <v>92.191612243652344</v>
      </c>
      <c r="E65" s="14">
        <v>93.395973205566406</v>
      </c>
      <c r="F65" s="14">
        <v>93.48675537109375</v>
      </c>
      <c r="G65" s="14">
        <v>94.625534057617188</v>
      </c>
      <c r="H65" s="5">
        <v>188</v>
      </c>
      <c r="I65" s="15" t="s">
        <v>3981</v>
      </c>
      <c r="J65" s="15">
        <v>8</v>
      </c>
      <c r="K65" s="3" t="s">
        <v>3892</v>
      </c>
      <c r="L65" s="3" t="s">
        <v>3913</v>
      </c>
      <c r="M65" s="3" t="s">
        <v>3917</v>
      </c>
      <c r="N65" s="3" t="s">
        <v>3923</v>
      </c>
      <c r="O65" s="17">
        <v>0.5765765905380249</v>
      </c>
      <c r="P65" s="32">
        <v>53.273862520000002</v>
      </c>
      <c r="Q65" s="32">
        <v>373.87387084960938</v>
      </c>
      <c r="R65" s="5">
        <v>185</v>
      </c>
      <c r="S65" s="5">
        <v>137</v>
      </c>
      <c r="T65" s="16">
        <v>0.74054056406021118</v>
      </c>
      <c r="U65" s="17">
        <v>0.53846156597137451</v>
      </c>
      <c r="V65" s="32">
        <v>53.801566389999998</v>
      </c>
      <c r="W65" s="32">
        <v>361.5384521484375</v>
      </c>
      <c r="X65" s="17">
        <v>0.72727274894714355</v>
      </c>
      <c r="Y65" s="32">
        <v>56.259312610000002</v>
      </c>
      <c r="Z65" s="32">
        <v>400.90908813476563</v>
      </c>
      <c r="AA65" s="5">
        <v>185</v>
      </c>
      <c r="AB65" s="5">
        <v>136</v>
      </c>
      <c r="AC65" s="16">
        <v>0.74054056406021118</v>
      </c>
      <c r="AD65" s="17">
        <v>0.71428573131561279</v>
      </c>
      <c r="AE65" s="32">
        <v>56.508147450000003</v>
      </c>
      <c r="AF65" s="32">
        <v>389.61038208007813</v>
      </c>
      <c r="AG65" s="16">
        <v>2.7E-2</v>
      </c>
      <c r="AH65" s="16"/>
      <c r="AI65" s="16"/>
      <c r="AJ65" s="16">
        <v>0.96299999999999997</v>
      </c>
      <c r="AK65" s="16"/>
      <c r="AL65" s="16">
        <v>1.099999994039536E-2</v>
      </c>
      <c r="AM65" s="16"/>
      <c r="AN65" s="16">
        <v>5.2999999999999999E-2</v>
      </c>
      <c r="AO65" s="16">
        <v>0.77100000000000002</v>
      </c>
      <c r="AP65" s="5"/>
      <c r="AQ65" s="31">
        <v>7901.0498046875</v>
      </c>
      <c r="AR65" s="31">
        <v>8594.1200000000008</v>
      </c>
    </row>
    <row r="66" spans="1:44" x14ac:dyDescent="0.3">
      <c r="A66" s="4">
        <v>971224020</v>
      </c>
      <c r="B66" s="3" t="s">
        <v>466</v>
      </c>
      <c r="C66" s="3" t="s">
        <v>1931</v>
      </c>
      <c r="D66" s="14">
        <v>89.454238891601563</v>
      </c>
      <c r="E66" s="14">
        <v>87.880546569824219</v>
      </c>
      <c r="F66" s="14">
        <v>83.489555358886719</v>
      </c>
      <c r="G66" s="14">
        <v>81.744918823242188</v>
      </c>
      <c r="H66" s="5">
        <v>51</v>
      </c>
      <c r="I66" s="15" t="s">
        <v>3981</v>
      </c>
      <c r="J66" s="15">
        <v>8</v>
      </c>
      <c r="K66" s="3" t="s">
        <v>3846</v>
      </c>
      <c r="L66" s="3" t="s">
        <v>3908</v>
      </c>
      <c r="M66" s="3" t="s">
        <v>3916</v>
      </c>
      <c r="N66" s="3" t="s">
        <v>3921</v>
      </c>
      <c r="O66" s="17">
        <v>0.42424243688583368</v>
      </c>
      <c r="P66" s="32">
        <v>52.198765270000003</v>
      </c>
      <c r="Q66" s="32"/>
      <c r="R66" s="5">
        <v>58</v>
      </c>
      <c r="S66" s="5">
        <v>41</v>
      </c>
      <c r="T66" s="16">
        <v>0.70689654350280762</v>
      </c>
      <c r="U66" s="17">
        <v>0.42424243688583368</v>
      </c>
      <c r="V66" s="32">
        <v>51.647701599999998</v>
      </c>
      <c r="W66" s="32"/>
      <c r="X66" s="17">
        <v>0.36363637447357178</v>
      </c>
      <c r="Y66" s="32">
        <v>49.852067769999998</v>
      </c>
      <c r="Z66" s="32"/>
      <c r="AA66" s="5">
        <v>58</v>
      </c>
      <c r="AB66" s="5">
        <v>41</v>
      </c>
      <c r="AC66" s="16">
        <v>0.70689654350280762</v>
      </c>
      <c r="AD66" s="17">
        <v>0.36363637447357178</v>
      </c>
      <c r="AE66" s="32">
        <v>49.031197110000001</v>
      </c>
      <c r="AF66" s="32"/>
      <c r="AG66" s="16"/>
      <c r="AH66" s="16"/>
      <c r="AI66" s="16"/>
      <c r="AJ66" s="16">
        <v>0.98</v>
      </c>
      <c r="AK66" s="16"/>
      <c r="AL66" s="16">
        <v>1.9999999552965161E-2</v>
      </c>
      <c r="AM66" s="16"/>
      <c r="AN66" s="16">
        <v>0.13700000000000001</v>
      </c>
      <c r="AO66" s="16">
        <v>0.22</v>
      </c>
      <c r="AP66" s="5"/>
      <c r="AQ66" s="31">
        <v>10302.3603515625</v>
      </c>
      <c r="AR66" s="31">
        <v>12182.84</v>
      </c>
    </row>
    <row r="67" spans="1:44" x14ac:dyDescent="0.3">
      <c r="A67" s="4">
        <v>430013000</v>
      </c>
      <c r="B67" s="3" t="s">
        <v>194</v>
      </c>
      <c r="C67" s="3" t="s">
        <v>1094</v>
      </c>
      <c r="D67" s="14">
        <v>79.553611755371094</v>
      </c>
      <c r="E67" s="14">
        <v>80.214088439941406</v>
      </c>
      <c r="F67" s="14">
        <v>79.187858581542969</v>
      </c>
      <c r="G67" s="14">
        <v>81.173179626464844</v>
      </c>
      <c r="H67" s="5">
        <v>225</v>
      </c>
      <c r="I67" s="15">
        <v>5</v>
      </c>
      <c r="J67" s="15">
        <v>8</v>
      </c>
      <c r="K67" s="3" t="s">
        <v>3812</v>
      </c>
      <c r="L67" s="3" t="s">
        <v>3908</v>
      </c>
      <c r="M67" s="3" t="s">
        <v>3916</v>
      </c>
      <c r="N67" s="3" t="s">
        <v>3921</v>
      </c>
      <c r="O67" s="17">
        <v>0.58215963840484619</v>
      </c>
      <c r="P67" s="32">
        <v>48.310310739999998</v>
      </c>
      <c r="Q67" s="32">
        <v>371.36151123046881</v>
      </c>
      <c r="R67" s="5">
        <v>417</v>
      </c>
      <c r="S67" s="5">
        <v>232</v>
      </c>
      <c r="T67" s="16">
        <v>0.55635493993759155</v>
      </c>
      <c r="U67" s="17">
        <v>0.48695650696754461</v>
      </c>
      <c r="V67" s="32">
        <v>48.653828570000002</v>
      </c>
      <c r="W67" s="32">
        <v>342.60870361328131</v>
      </c>
      <c r="X67" s="17">
        <v>0.56338030099868774</v>
      </c>
      <c r="Y67" s="32">
        <v>47.095098</v>
      </c>
      <c r="Z67" s="32">
        <v>356.33804321289063</v>
      </c>
      <c r="AA67" s="5">
        <v>417</v>
      </c>
      <c r="AB67" s="5">
        <v>232</v>
      </c>
      <c r="AC67" s="16">
        <v>0.55635493993759155</v>
      </c>
      <c r="AD67" s="17">
        <v>0.46086955070495611</v>
      </c>
      <c r="AE67" s="32">
        <v>48.699310339999997</v>
      </c>
      <c r="AF67" s="32">
        <v>326.95651245117188</v>
      </c>
      <c r="AG67" s="16"/>
      <c r="AH67" s="16"/>
      <c r="AI67" s="16"/>
      <c r="AJ67" s="16">
        <v>0.97799999999999998</v>
      </c>
      <c r="AK67" s="16"/>
      <c r="AL67" s="16">
        <v>2.199999988079071E-2</v>
      </c>
      <c r="AM67" s="16"/>
      <c r="AN67" s="16">
        <v>0.10199999999999999</v>
      </c>
      <c r="AO67" s="16">
        <v>0.47799999999999998</v>
      </c>
      <c r="AP67" s="5"/>
      <c r="AQ67" s="31">
        <v>5441.14013671875</v>
      </c>
      <c r="AR67" s="31">
        <v>7345.74</v>
      </c>
    </row>
    <row r="68" spans="1:44" x14ac:dyDescent="0.3">
      <c r="A68" s="4">
        <v>680714020</v>
      </c>
      <c r="B68" s="3" t="s">
        <v>327</v>
      </c>
      <c r="C68" s="3" t="s">
        <v>1485</v>
      </c>
      <c r="D68" s="14">
        <v>87.221084594726563</v>
      </c>
      <c r="E68" s="14">
        <v>85.395370483398438</v>
      </c>
      <c r="F68" s="14">
        <v>84.382835388183594</v>
      </c>
      <c r="G68" s="14">
        <v>80.728668212890625</v>
      </c>
      <c r="H68" s="5">
        <v>73</v>
      </c>
      <c r="I68" s="15" t="s">
        <v>3981</v>
      </c>
      <c r="J68" s="15">
        <v>8</v>
      </c>
      <c r="K68" s="3" t="s">
        <v>3815</v>
      </c>
      <c r="L68" s="3" t="s">
        <v>3909</v>
      </c>
      <c r="M68" s="3" t="s">
        <v>3916</v>
      </c>
      <c r="N68" s="3" t="s">
        <v>3923</v>
      </c>
      <c r="O68" s="17">
        <v>0.27659574151039118</v>
      </c>
      <c r="P68" s="32">
        <v>51.321697919999998</v>
      </c>
      <c r="Q68" s="32"/>
      <c r="R68" s="5">
        <v>77</v>
      </c>
      <c r="S68" s="5">
        <v>25</v>
      </c>
      <c r="T68" s="16">
        <v>0.32467532157897949</v>
      </c>
      <c r="U68" s="17">
        <v>0</v>
      </c>
      <c r="V68" s="32">
        <v>50.677201429999997</v>
      </c>
      <c r="W68" s="32"/>
      <c r="X68" s="17">
        <v>0.36170211434364319</v>
      </c>
      <c r="Y68" s="32">
        <v>50.424576549999998</v>
      </c>
      <c r="Z68" s="32">
        <v>325.53192138671881</v>
      </c>
      <c r="AA68" s="5">
        <v>77</v>
      </c>
      <c r="AB68" s="5">
        <v>25</v>
      </c>
      <c r="AC68" s="16">
        <v>0.32467532157897949</v>
      </c>
      <c r="AD68" s="17">
        <v>0</v>
      </c>
      <c r="AE68" s="32">
        <v>48.441282979999997</v>
      </c>
      <c r="AF68" s="32"/>
      <c r="AG68" s="16"/>
      <c r="AH68" s="16"/>
      <c r="AI68" s="16"/>
      <c r="AJ68" s="16">
        <v>0.95900000000000007</v>
      </c>
      <c r="AK68" s="16"/>
      <c r="AL68" s="16">
        <v>4.1000001132488251E-2</v>
      </c>
      <c r="AM68" s="16"/>
      <c r="AN68" s="16">
        <v>0.151</v>
      </c>
      <c r="AO68" s="16"/>
      <c r="AP68" s="5"/>
      <c r="AQ68" s="31">
        <v>9374.23046875</v>
      </c>
      <c r="AR68" s="31">
        <v>11654.47</v>
      </c>
    </row>
    <row r="69" spans="1:44" x14ac:dyDescent="0.3">
      <c r="A69" s="4">
        <v>691074020</v>
      </c>
      <c r="B69" s="3" t="s">
        <v>334</v>
      </c>
      <c r="C69" s="3" t="s">
        <v>1495</v>
      </c>
      <c r="D69" s="14">
        <v>85.743827819824219</v>
      </c>
      <c r="E69" s="14">
        <v>86.9180908203125</v>
      </c>
      <c r="F69" s="14">
        <v>84.132537841796875</v>
      </c>
      <c r="G69" s="14">
        <v>84.305686950683594</v>
      </c>
      <c r="H69" s="5">
        <v>44</v>
      </c>
      <c r="I69" s="15" t="s">
        <v>3981</v>
      </c>
      <c r="J69" s="15">
        <v>8</v>
      </c>
      <c r="K69" s="3" t="s">
        <v>3863</v>
      </c>
      <c r="L69" s="3" t="s">
        <v>3911</v>
      </c>
      <c r="M69" s="3" t="s">
        <v>3916</v>
      </c>
      <c r="N69" s="3" t="s">
        <v>3921</v>
      </c>
      <c r="O69" s="17">
        <v>0.5</v>
      </c>
      <c r="P69" s="32">
        <v>50.741506870000002</v>
      </c>
      <c r="Q69" s="32">
        <v>334.375</v>
      </c>
      <c r="R69" s="5">
        <v>49</v>
      </c>
      <c r="S69" s="5">
        <v>35</v>
      </c>
      <c r="T69" s="16">
        <v>0.71428573131561279</v>
      </c>
      <c r="U69" s="17">
        <v>0.4482758641242981</v>
      </c>
      <c r="V69" s="32">
        <v>51.271847579999999</v>
      </c>
      <c r="W69" s="32">
        <v>324.137939453125</v>
      </c>
      <c r="X69" s="17">
        <v>0.3125</v>
      </c>
      <c r="Y69" s="32">
        <v>50.264160070000003</v>
      </c>
      <c r="Z69" s="32"/>
      <c r="AA69" s="5">
        <v>49</v>
      </c>
      <c r="AB69" s="5">
        <v>35</v>
      </c>
      <c r="AC69" s="16">
        <v>0.71428573131561279</v>
      </c>
      <c r="AD69" s="17">
        <v>0.31034481525421143</v>
      </c>
      <c r="AE69" s="32">
        <v>50.517670770000002</v>
      </c>
      <c r="AF69" s="32"/>
      <c r="AG69" s="16"/>
      <c r="AH69" s="16"/>
      <c r="AI69" s="16"/>
      <c r="AJ69" s="16">
        <v>0.95500000000000007</v>
      </c>
      <c r="AK69" s="16"/>
      <c r="AL69" s="16">
        <v>4.5000001788139343E-2</v>
      </c>
      <c r="AM69" s="16"/>
      <c r="AN69" s="16">
        <v>0.159</v>
      </c>
      <c r="AO69" s="16">
        <v>0.46700000000000003</v>
      </c>
      <c r="AP69" s="5"/>
      <c r="AQ69" s="31">
        <v>11409.2099609375</v>
      </c>
      <c r="AR69" s="31">
        <v>12285.86</v>
      </c>
    </row>
    <row r="70" spans="1:44" x14ac:dyDescent="0.3">
      <c r="A70" s="4">
        <v>461284020</v>
      </c>
      <c r="B70" s="3" t="s">
        <v>204</v>
      </c>
      <c r="C70" s="3" t="s">
        <v>1113</v>
      </c>
      <c r="D70" s="14">
        <v>87.835418701171875</v>
      </c>
      <c r="E70" s="14">
        <v>85.033645629882813</v>
      </c>
      <c r="F70" s="14">
        <v>85.579383850097656</v>
      </c>
      <c r="G70" s="14">
        <v>85.5770263671875</v>
      </c>
      <c r="H70" s="5">
        <v>203</v>
      </c>
      <c r="I70" s="15" t="s">
        <v>3981</v>
      </c>
      <c r="J70" s="15">
        <v>8</v>
      </c>
      <c r="K70" s="3" t="s">
        <v>3838</v>
      </c>
      <c r="L70" s="3" t="s">
        <v>3913</v>
      </c>
      <c r="M70" s="3" t="s">
        <v>3917</v>
      </c>
      <c r="N70" s="3" t="s">
        <v>3921</v>
      </c>
      <c r="O70" s="17">
        <v>0.6875</v>
      </c>
      <c r="P70" s="32">
        <v>51.562974250000003</v>
      </c>
      <c r="Q70" s="32">
        <v>393.75</v>
      </c>
      <c r="R70" s="5">
        <v>185</v>
      </c>
      <c r="S70" s="5">
        <v>86</v>
      </c>
      <c r="T70" s="16">
        <v>0.46486485004425049</v>
      </c>
      <c r="U70" s="17">
        <v>0.48387095332145691</v>
      </c>
      <c r="V70" s="32">
        <v>50.535941479999998</v>
      </c>
      <c r="W70" s="32">
        <v>343.54840087890631</v>
      </c>
      <c r="X70" s="17">
        <v>0.66666668653488159</v>
      </c>
      <c r="Y70" s="32">
        <v>51.191446159999998</v>
      </c>
      <c r="Z70" s="32">
        <v>376.74417114257813</v>
      </c>
      <c r="AA70" s="5">
        <v>185</v>
      </c>
      <c r="AB70" s="5">
        <v>86</v>
      </c>
      <c r="AC70" s="16">
        <v>0.46486485004425049</v>
      </c>
      <c r="AD70" s="17">
        <v>0.53968256711959839</v>
      </c>
      <c r="AE70" s="32">
        <v>51.255662409999999</v>
      </c>
      <c r="AF70" s="32">
        <v>339.68252563476563</v>
      </c>
      <c r="AG70" s="16"/>
      <c r="AH70" s="16"/>
      <c r="AI70" s="16"/>
      <c r="AJ70" s="16">
        <v>0.95100000000000007</v>
      </c>
      <c r="AK70" s="16"/>
      <c r="AL70" s="16">
        <v>4.8999998718500137E-2</v>
      </c>
      <c r="AM70" s="16"/>
      <c r="AN70" s="16">
        <v>0.108</v>
      </c>
      <c r="AO70" s="16">
        <v>0.45</v>
      </c>
      <c r="AP70" s="5"/>
      <c r="AQ70" s="31">
        <v>9568.58984375</v>
      </c>
      <c r="AR70" s="31">
        <v>11076.95</v>
      </c>
    </row>
    <row r="71" spans="1:44" x14ac:dyDescent="0.3">
      <c r="A71" s="4">
        <v>71264020</v>
      </c>
      <c r="B71" s="3" t="s">
        <v>29</v>
      </c>
      <c r="C71" s="3" t="s">
        <v>605</v>
      </c>
      <c r="D71" s="14">
        <v>87.615989685058594</v>
      </c>
      <c r="E71" s="14"/>
      <c r="F71" s="14">
        <v>88.179481506347656</v>
      </c>
      <c r="G71" s="14"/>
      <c r="H71" s="5">
        <v>40</v>
      </c>
      <c r="I71" s="15" t="s">
        <v>3980</v>
      </c>
      <c r="J71" s="15">
        <v>8</v>
      </c>
      <c r="K71" s="3" t="s">
        <v>3835</v>
      </c>
      <c r="L71" s="3" t="s">
        <v>3908</v>
      </c>
      <c r="M71" s="3" t="s">
        <v>3916</v>
      </c>
      <c r="N71" s="3" t="s">
        <v>3923</v>
      </c>
      <c r="O71" s="17">
        <v>0.3333333432674408</v>
      </c>
      <c r="P71" s="32">
        <v>51.47679385</v>
      </c>
      <c r="Q71" s="32"/>
      <c r="R71" s="5">
        <v>37</v>
      </c>
      <c r="S71" s="5"/>
      <c r="T71" s="16"/>
      <c r="U71" s="17">
        <v>0</v>
      </c>
      <c r="V71" s="32"/>
      <c r="W71" s="32"/>
      <c r="X71" s="17">
        <v>0.375</v>
      </c>
      <c r="Y71" s="32">
        <v>52.857859619999999</v>
      </c>
      <c r="Z71" s="32"/>
      <c r="AA71" s="5">
        <v>37</v>
      </c>
      <c r="AB71" s="5"/>
      <c r="AC71" s="16"/>
      <c r="AD71" s="17">
        <v>0</v>
      </c>
      <c r="AE71" s="32"/>
      <c r="AF71" s="32"/>
      <c r="AG71" s="16"/>
      <c r="AH71" s="16"/>
      <c r="AI71" s="16"/>
      <c r="AJ71" s="16">
        <v>1</v>
      </c>
      <c r="AK71" s="16"/>
      <c r="AL71" s="16">
        <v>0</v>
      </c>
      <c r="AM71" s="16"/>
      <c r="AN71" s="16">
        <v>0.125</v>
      </c>
      <c r="AO71" s="16"/>
      <c r="AP71" s="5"/>
      <c r="AQ71" s="31">
        <v>11402.2802734375</v>
      </c>
      <c r="AR71" s="31">
        <v>12737.08</v>
      </c>
    </row>
    <row r="72" spans="1:44" x14ac:dyDescent="0.3">
      <c r="A72" s="4">
        <v>461374020</v>
      </c>
      <c r="B72" s="3" t="s">
        <v>210</v>
      </c>
      <c r="C72" s="3" t="s">
        <v>1124</v>
      </c>
      <c r="D72" s="14">
        <v>84.16357421875</v>
      </c>
      <c r="E72" s="14">
        <v>85.720016479492188</v>
      </c>
      <c r="F72" s="14">
        <v>84.677040100097656</v>
      </c>
      <c r="G72" s="14">
        <v>86.553398132324219</v>
      </c>
      <c r="H72" s="5">
        <v>186</v>
      </c>
      <c r="I72" s="15" t="s">
        <v>3980</v>
      </c>
      <c r="J72" s="15">
        <v>8</v>
      </c>
      <c r="K72" s="3" t="s">
        <v>3838</v>
      </c>
      <c r="L72" s="3" t="s">
        <v>3913</v>
      </c>
      <c r="M72" s="3" t="s">
        <v>3916</v>
      </c>
      <c r="N72" s="3" t="s">
        <v>3921</v>
      </c>
      <c r="O72" s="17">
        <v>0.35294118523597717</v>
      </c>
      <c r="P72" s="32">
        <v>50.120865369999997</v>
      </c>
      <c r="Q72" s="32">
        <v>308.40335083007813</v>
      </c>
      <c r="R72" s="5">
        <v>206</v>
      </c>
      <c r="S72" s="5">
        <v>143</v>
      </c>
      <c r="T72" s="16">
        <v>0.69417476654052734</v>
      </c>
      <c r="U72" s="17">
        <v>0.26829269528388983</v>
      </c>
      <c r="V72" s="32">
        <v>50.803981450000002</v>
      </c>
      <c r="W72" s="32">
        <v>281.70730590820313</v>
      </c>
      <c r="X72" s="17">
        <v>0.2689075767993927</v>
      </c>
      <c r="Y72" s="32">
        <v>50.613135290000002</v>
      </c>
      <c r="Z72" s="32">
        <v>263.86553955078131</v>
      </c>
      <c r="AA72" s="5">
        <v>206</v>
      </c>
      <c r="AB72" s="5">
        <v>143</v>
      </c>
      <c r="AC72" s="16">
        <v>0.69417476654052734</v>
      </c>
      <c r="AD72" s="17">
        <v>0.17073170840740201</v>
      </c>
      <c r="AE72" s="32">
        <v>51.822423299999997</v>
      </c>
      <c r="AF72" s="32"/>
      <c r="AG72" s="16"/>
      <c r="AH72" s="16"/>
      <c r="AI72" s="16"/>
      <c r="AJ72" s="16">
        <v>0.97799999999999998</v>
      </c>
      <c r="AK72" s="16"/>
      <c r="AL72" s="16">
        <v>2.199999988079071E-2</v>
      </c>
      <c r="AM72" s="16"/>
      <c r="AN72" s="16">
        <v>0.27400000000000002</v>
      </c>
      <c r="AO72" s="16">
        <v>0.63500000000000001</v>
      </c>
      <c r="AP72" s="5"/>
      <c r="AQ72" s="31">
        <v>8694.419921875</v>
      </c>
      <c r="AR72" s="31">
        <v>10377.120000000001</v>
      </c>
    </row>
    <row r="73" spans="1:44" x14ac:dyDescent="0.3">
      <c r="A73" s="4">
        <v>1159313945</v>
      </c>
      <c r="B73" s="3" t="s">
        <v>549</v>
      </c>
      <c r="C73" s="3" t="s">
        <v>549</v>
      </c>
      <c r="D73" s="14">
        <v>83.86517333984375</v>
      </c>
      <c r="E73" s="14">
        <v>83.353622436523438</v>
      </c>
      <c r="F73" s="14">
        <v>90.477142333984375</v>
      </c>
      <c r="G73" s="14">
        <v>89.366722106933594</v>
      </c>
      <c r="H73" s="5">
        <v>233</v>
      </c>
      <c r="I73" s="15">
        <v>5</v>
      </c>
      <c r="J73" s="15">
        <v>8</v>
      </c>
      <c r="K73" s="3" t="s">
        <v>535</v>
      </c>
      <c r="L73" s="3" t="s">
        <v>3915</v>
      </c>
      <c r="M73" s="3" t="s">
        <v>3918</v>
      </c>
      <c r="N73" s="3" t="s">
        <v>3924</v>
      </c>
      <c r="O73" s="17">
        <v>0.35238096117973328</v>
      </c>
      <c r="P73" s="32">
        <v>50.003668269999999</v>
      </c>
      <c r="Q73" s="32">
        <v>307.61904907226563</v>
      </c>
      <c r="R73" s="5">
        <v>142</v>
      </c>
      <c r="S73" s="5">
        <v>117</v>
      </c>
      <c r="T73" s="16">
        <v>0.82394367456436157</v>
      </c>
      <c r="U73" s="17">
        <v>0.23456789553165441</v>
      </c>
      <c r="V73" s="32">
        <v>49.879864679999997</v>
      </c>
      <c r="W73" s="32">
        <v>272.83950805664063</v>
      </c>
      <c r="X73" s="17">
        <v>0.33023256063461298</v>
      </c>
      <c r="Y73" s="32">
        <v>54.33043911</v>
      </c>
      <c r="Z73" s="32">
        <v>269.30233764648438</v>
      </c>
      <c r="AA73" s="5">
        <v>146</v>
      </c>
      <c r="AB73" s="5">
        <v>121</v>
      </c>
      <c r="AC73" s="16">
        <v>0.82394367456436157</v>
      </c>
      <c r="AD73" s="17">
        <v>0.19760479032993319</v>
      </c>
      <c r="AE73" s="32">
        <v>53.455506649999997</v>
      </c>
      <c r="AF73" s="32">
        <v>226.94610595703131</v>
      </c>
      <c r="AG73" s="16">
        <v>0.51100000000000001</v>
      </c>
      <c r="AH73" s="16"/>
      <c r="AI73" s="16">
        <v>5.1999999999999998E-2</v>
      </c>
      <c r="AJ73" s="16">
        <v>0.27900000000000003</v>
      </c>
      <c r="AK73" s="16">
        <v>0.13700000000000001</v>
      </c>
      <c r="AL73" s="16">
        <v>2.0999999716877941E-2</v>
      </c>
      <c r="AM73" s="16"/>
      <c r="AN73" s="16">
        <v>0.129</v>
      </c>
      <c r="AO73" s="16">
        <v>0.622</v>
      </c>
      <c r="AP73" s="5"/>
      <c r="AQ73" s="31">
        <v>8438.51953125</v>
      </c>
      <c r="AR73" s="31">
        <v>11559.83</v>
      </c>
    </row>
    <row r="74" spans="1:44" x14ac:dyDescent="0.3">
      <c r="A74" s="4">
        <v>480784350</v>
      </c>
      <c r="B74" s="3" t="s">
        <v>226</v>
      </c>
      <c r="C74" s="3" t="s">
        <v>1239</v>
      </c>
      <c r="D74" s="14">
        <v>92.800994873046875</v>
      </c>
      <c r="E74" s="14">
        <v>94.461479187011719</v>
      </c>
      <c r="F74" s="14">
        <v>89.214057922363281</v>
      </c>
      <c r="G74" s="14">
        <v>89.267616271972656</v>
      </c>
      <c r="H74" s="5">
        <v>682</v>
      </c>
      <c r="I74" s="15" t="s">
        <v>3980</v>
      </c>
      <c r="J74" s="15">
        <v>8</v>
      </c>
      <c r="K74" s="3" t="s">
        <v>3879</v>
      </c>
      <c r="L74" s="3" t="s">
        <v>3914</v>
      </c>
      <c r="M74" s="3" t="s">
        <v>3918</v>
      </c>
      <c r="N74" s="3" t="s">
        <v>3922</v>
      </c>
      <c r="O74" s="17">
        <v>0.34659090638160711</v>
      </c>
      <c r="P74" s="32">
        <v>53.513196389999997</v>
      </c>
      <c r="Q74" s="32">
        <v>301.9886474609375</v>
      </c>
      <c r="R74" s="5">
        <v>517</v>
      </c>
      <c r="S74" s="5">
        <v>517</v>
      </c>
      <c r="T74" s="16">
        <v>1</v>
      </c>
      <c r="U74" s="17">
        <v>0.34659090638160711</v>
      </c>
      <c r="V74" s="32">
        <v>54.21766221</v>
      </c>
      <c r="W74" s="32">
        <v>301.9886474609375</v>
      </c>
      <c r="X74" s="17">
        <v>0.220963180065155</v>
      </c>
      <c r="Y74" s="32">
        <v>53.520925499999997</v>
      </c>
      <c r="Z74" s="32">
        <v>248.4419250488281</v>
      </c>
      <c r="AA74" s="5">
        <v>518</v>
      </c>
      <c r="AB74" s="5">
        <v>518</v>
      </c>
      <c r="AC74" s="16">
        <v>1</v>
      </c>
      <c r="AD74" s="17">
        <v>0.220963180065155</v>
      </c>
      <c r="AE74" s="32">
        <v>53.397979050000004</v>
      </c>
      <c r="AF74" s="32">
        <v>248.4419250488281</v>
      </c>
      <c r="AG74" s="16">
        <v>0.28399999999999997</v>
      </c>
      <c r="AH74" s="16">
        <v>0.53700000000000003</v>
      </c>
      <c r="AI74" s="16"/>
      <c r="AJ74" s="16">
        <v>0.107</v>
      </c>
      <c r="AK74" s="16">
        <v>2.3E-2</v>
      </c>
      <c r="AL74" s="16">
        <v>4.8000000417232513E-2</v>
      </c>
      <c r="AM74" s="16">
        <v>0.307</v>
      </c>
      <c r="AN74" s="16">
        <v>0.05</v>
      </c>
      <c r="AO74" s="16">
        <v>0.37090000000000001</v>
      </c>
      <c r="AP74" s="5">
        <v>1</v>
      </c>
      <c r="AQ74" s="31">
        <v>13232.66015625</v>
      </c>
      <c r="AR74" s="31">
        <v>14666.99</v>
      </c>
    </row>
    <row r="75" spans="1:44" x14ac:dyDescent="0.3">
      <c r="A75" s="4">
        <v>480785670</v>
      </c>
      <c r="B75" s="3" t="s">
        <v>226</v>
      </c>
      <c r="C75" s="3" t="s">
        <v>1256</v>
      </c>
      <c r="D75" s="14">
        <v>83.745048522949219</v>
      </c>
      <c r="E75" s="14">
        <v>85.291542053222656</v>
      </c>
      <c r="F75" s="14">
        <v>84.50054931640625</v>
      </c>
      <c r="G75" s="14">
        <v>84.34161376953125</v>
      </c>
      <c r="H75" s="5">
        <v>380</v>
      </c>
      <c r="I75" s="15" t="s">
        <v>3980</v>
      </c>
      <c r="J75" s="15">
        <v>8</v>
      </c>
      <c r="K75" s="3" t="s">
        <v>3879</v>
      </c>
      <c r="L75" s="3" t="s">
        <v>3914</v>
      </c>
      <c r="M75" s="3" t="s">
        <v>3918</v>
      </c>
      <c r="N75" s="3" t="s">
        <v>3922</v>
      </c>
      <c r="O75" s="17">
        <v>0.25130888819694519</v>
      </c>
      <c r="P75" s="32">
        <v>49.9564886</v>
      </c>
      <c r="Q75" s="32">
        <v>283.76962280273438</v>
      </c>
      <c r="R75" s="5">
        <v>308</v>
      </c>
      <c r="S75" s="5">
        <v>308</v>
      </c>
      <c r="T75" s="16">
        <v>1</v>
      </c>
      <c r="U75" s="17">
        <v>0.25130888819694519</v>
      </c>
      <c r="V75" s="32">
        <v>50.636655640000001</v>
      </c>
      <c r="W75" s="32">
        <v>283.76962280273438</v>
      </c>
      <c r="X75" s="17">
        <v>9.8445594310760498E-2</v>
      </c>
      <c r="Y75" s="32">
        <v>50.50001984</v>
      </c>
      <c r="Z75" s="32">
        <v>183.41969299316409</v>
      </c>
      <c r="AA75" s="5">
        <v>310</v>
      </c>
      <c r="AB75" s="5">
        <v>310</v>
      </c>
      <c r="AC75" s="16">
        <v>1</v>
      </c>
      <c r="AD75" s="17">
        <v>9.8445594310760498E-2</v>
      </c>
      <c r="AE75" s="32">
        <v>50.53852638</v>
      </c>
      <c r="AF75" s="32">
        <v>183.41969299316409</v>
      </c>
      <c r="AG75" s="16">
        <v>0.92600000000000005</v>
      </c>
      <c r="AH75" s="16">
        <v>3.2000000000000001E-2</v>
      </c>
      <c r="AI75" s="16"/>
      <c r="AJ75" s="16"/>
      <c r="AK75" s="16">
        <v>1.2999999999999999E-2</v>
      </c>
      <c r="AL75" s="16">
        <v>2.899999916553497E-2</v>
      </c>
      <c r="AM75" s="16"/>
      <c r="AN75" s="16">
        <v>0.124</v>
      </c>
      <c r="AO75" s="16">
        <v>0.79449999999999998</v>
      </c>
      <c r="AP75" s="5">
        <v>1</v>
      </c>
      <c r="AQ75" s="31">
        <v>14952.16015625</v>
      </c>
      <c r="AR75" s="31">
        <v>17129.080000000002</v>
      </c>
    </row>
    <row r="76" spans="1:44" x14ac:dyDescent="0.3">
      <c r="A76" s="4">
        <v>489126930</v>
      </c>
      <c r="B76" s="3" t="s">
        <v>234</v>
      </c>
      <c r="C76" s="3" t="s">
        <v>1272</v>
      </c>
      <c r="D76" s="14">
        <v>85.3751220703125</v>
      </c>
      <c r="E76" s="14">
        <v>86.961677551269531</v>
      </c>
      <c r="F76" s="14">
        <v>85.587806701660156</v>
      </c>
      <c r="G76" s="14">
        <v>86.584922790527344</v>
      </c>
      <c r="H76" s="5">
        <v>643</v>
      </c>
      <c r="I76" s="15" t="s">
        <v>3980</v>
      </c>
      <c r="J76" s="15">
        <v>8</v>
      </c>
      <c r="K76" s="3" t="s">
        <v>3879</v>
      </c>
      <c r="L76" s="3" t="s">
        <v>3914</v>
      </c>
      <c r="M76" s="3" t="s">
        <v>3917</v>
      </c>
      <c r="N76" s="3" t="s">
        <v>3924</v>
      </c>
      <c r="O76" s="17">
        <v>0.1510791331529617</v>
      </c>
      <c r="P76" s="32">
        <v>50.596699260000001</v>
      </c>
      <c r="Q76" s="32">
        <v>240.76737976074219</v>
      </c>
      <c r="R76" s="5">
        <v>550</v>
      </c>
      <c r="S76" s="5">
        <v>550</v>
      </c>
      <c r="T76" s="16">
        <v>1</v>
      </c>
      <c r="U76" s="17">
        <v>0.1510791331529617</v>
      </c>
      <c r="V76" s="32">
        <v>51.288870529999997</v>
      </c>
      <c r="W76" s="32">
        <v>240.76737976074219</v>
      </c>
      <c r="X76" s="17">
        <v>6.9377988576889038E-2</v>
      </c>
      <c r="Y76" s="32">
        <v>51.196847159999997</v>
      </c>
      <c r="Z76" s="32">
        <v>172.488037109375</v>
      </c>
      <c r="AA76" s="5">
        <v>563</v>
      </c>
      <c r="AB76" s="5">
        <v>563</v>
      </c>
      <c r="AC76" s="16">
        <v>1</v>
      </c>
      <c r="AD76" s="17">
        <v>6.9377988576889038E-2</v>
      </c>
      <c r="AE76" s="32">
        <v>51.840727100000002</v>
      </c>
      <c r="AF76" s="32">
        <v>172.488037109375</v>
      </c>
      <c r="AG76" s="16">
        <v>0.60799999999999998</v>
      </c>
      <c r="AH76" s="16">
        <v>0.221</v>
      </c>
      <c r="AI76" s="16">
        <v>6.5000000000000002E-2</v>
      </c>
      <c r="AJ76" s="16">
        <v>3.6999999999999998E-2</v>
      </c>
      <c r="AK76" s="16">
        <v>6.0999999999999999E-2</v>
      </c>
      <c r="AL76" s="16">
        <v>8.0000003799796104E-3</v>
      </c>
      <c r="AM76" s="16">
        <v>0.54100000000000004</v>
      </c>
      <c r="AN76" s="16">
        <v>5.3999999999999999E-2</v>
      </c>
      <c r="AO76" s="16">
        <v>0.93620000000000003</v>
      </c>
      <c r="AP76" s="5">
        <v>1</v>
      </c>
      <c r="AQ76" s="31">
        <v>13868.66015625</v>
      </c>
      <c r="AR76" s="31">
        <v>15647.05</v>
      </c>
    </row>
    <row r="77" spans="1:44" x14ac:dyDescent="0.3">
      <c r="A77" s="4">
        <v>1000644020</v>
      </c>
      <c r="B77" s="3" t="s">
        <v>478</v>
      </c>
      <c r="C77" s="3" t="s">
        <v>1954</v>
      </c>
      <c r="D77" s="14">
        <v>92.051620483398438</v>
      </c>
      <c r="E77" s="14">
        <v>85.99151611328125</v>
      </c>
      <c r="F77" s="14">
        <v>87.108024597167969</v>
      </c>
      <c r="G77" s="14">
        <v>85.13934326171875</v>
      </c>
      <c r="H77" s="5">
        <v>132</v>
      </c>
      <c r="I77" s="15" t="s">
        <v>3980</v>
      </c>
      <c r="J77" s="15">
        <v>8</v>
      </c>
      <c r="K77" s="3" t="s">
        <v>3875</v>
      </c>
      <c r="L77" s="3" t="s">
        <v>3910</v>
      </c>
      <c r="M77" s="3" t="s">
        <v>3916</v>
      </c>
      <c r="N77" s="3" t="s">
        <v>3923</v>
      </c>
      <c r="O77" s="17">
        <v>0.38961037993431091</v>
      </c>
      <c r="P77" s="32">
        <v>53.218882000000001</v>
      </c>
      <c r="Q77" s="32"/>
      <c r="R77" s="5">
        <v>90</v>
      </c>
      <c r="S77" s="5">
        <v>33</v>
      </c>
      <c r="T77" s="16">
        <v>0.36666667461395258</v>
      </c>
      <c r="U77" s="17">
        <v>0.3333333432674408</v>
      </c>
      <c r="V77" s="32">
        <v>50.910004929999999</v>
      </c>
      <c r="W77" s="32"/>
      <c r="X77" s="17">
        <v>0.59740257263183594</v>
      </c>
      <c r="Y77" s="32">
        <v>52.171157229999999</v>
      </c>
      <c r="Z77" s="32">
        <v>359.74026489257813</v>
      </c>
      <c r="AA77" s="5">
        <v>90</v>
      </c>
      <c r="AB77" s="5">
        <v>33</v>
      </c>
      <c r="AC77" s="16">
        <v>0.36666667461395258</v>
      </c>
      <c r="AD77" s="17">
        <v>0.29629629850387568</v>
      </c>
      <c r="AE77" s="32">
        <v>51.001591470000001</v>
      </c>
      <c r="AF77" s="32"/>
      <c r="AG77" s="16"/>
      <c r="AH77" s="16"/>
      <c r="AI77" s="16"/>
      <c r="AJ77" s="16">
        <v>0.95500000000000007</v>
      </c>
      <c r="AK77" s="16"/>
      <c r="AL77" s="16">
        <v>4.5000001788139343E-2</v>
      </c>
      <c r="AM77" s="16"/>
      <c r="AN77" s="16">
        <v>0.22</v>
      </c>
      <c r="AO77" s="16">
        <v>0.28000000000000003</v>
      </c>
      <c r="AP77" s="5"/>
      <c r="AQ77" s="31">
        <v>9026.349609375</v>
      </c>
      <c r="AR77" s="31">
        <v>10622.14</v>
      </c>
    </row>
    <row r="78" spans="1:44" x14ac:dyDescent="0.3">
      <c r="A78" s="4">
        <v>130624020</v>
      </c>
      <c r="B78" s="3" t="s">
        <v>58</v>
      </c>
      <c r="C78" s="3" t="s">
        <v>704</v>
      </c>
      <c r="D78" s="14">
        <v>84.275680541992188</v>
      </c>
      <c r="E78" s="14">
        <v>85.631065368652344</v>
      </c>
      <c r="F78" s="14">
        <v>88.80145263671875</v>
      </c>
      <c r="G78" s="14">
        <v>90.604011535644531</v>
      </c>
      <c r="H78" s="5">
        <v>24</v>
      </c>
      <c r="I78" s="15" t="s">
        <v>3980</v>
      </c>
      <c r="J78" s="15">
        <v>8</v>
      </c>
      <c r="K78" s="3" t="s">
        <v>3869</v>
      </c>
      <c r="L78" s="3" t="s">
        <v>3912</v>
      </c>
      <c r="M78" s="3" t="s">
        <v>3916</v>
      </c>
      <c r="N78" s="3" t="s">
        <v>3921</v>
      </c>
      <c r="O78" s="17">
        <v>0</v>
      </c>
      <c r="P78" s="32">
        <v>50.164892899999998</v>
      </c>
      <c r="Q78" s="32"/>
      <c r="R78" s="5">
        <v>20</v>
      </c>
      <c r="S78" s="5">
        <v>17</v>
      </c>
      <c r="T78" s="16">
        <v>0.85000002384185791</v>
      </c>
      <c r="U78" s="17">
        <v>0</v>
      </c>
      <c r="V78" s="32">
        <v>50.769242820000002</v>
      </c>
      <c r="W78" s="32"/>
      <c r="X78" s="17">
        <v>0</v>
      </c>
      <c r="Y78" s="32">
        <v>53.256484100000002</v>
      </c>
      <c r="Z78" s="32"/>
      <c r="AA78" s="5">
        <v>20</v>
      </c>
      <c r="AB78" s="5">
        <v>17</v>
      </c>
      <c r="AC78" s="16">
        <v>0.85000002384185791</v>
      </c>
      <c r="AD78" s="17">
        <v>0</v>
      </c>
      <c r="AE78" s="32">
        <v>54.173728359999998</v>
      </c>
      <c r="AF78" s="32"/>
      <c r="AG78" s="16"/>
      <c r="AH78" s="16"/>
      <c r="AI78" s="16"/>
      <c r="AJ78" s="16">
        <v>0.91700000000000004</v>
      </c>
      <c r="AK78" s="16"/>
      <c r="AL78" s="16">
        <v>8.2999996840953827E-2</v>
      </c>
      <c r="AM78" s="16"/>
      <c r="AN78" s="16"/>
      <c r="AO78" s="16">
        <v>0.45</v>
      </c>
      <c r="AP78" s="5">
        <v>1</v>
      </c>
      <c r="AQ78" s="31">
        <v>16913.779296875</v>
      </c>
      <c r="AR78" s="31">
        <v>18717.88</v>
      </c>
    </row>
    <row r="79" spans="1:44" x14ac:dyDescent="0.3">
      <c r="A79" s="4">
        <v>1159146970</v>
      </c>
      <c r="B79" s="3" t="s">
        <v>541</v>
      </c>
      <c r="C79" s="3" t="s">
        <v>2099</v>
      </c>
      <c r="D79" s="14">
        <v>83.634422302246094</v>
      </c>
      <c r="E79" s="14">
        <v>85.225753784179688</v>
      </c>
      <c r="F79" s="14">
        <v>79.450508117675781</v>
      </c>
      <c r="G79" s="14">
        <v>81.666694641113281</v>
      </c>
      <c r="H79" s="5">
        <v>472</v>
      </c>
      <c r="I79" s="15">
        <v>5</v>
      </c>
      <c r="J79" s="15">
        <v>8</v>
      </c>
      <c r="K79" s="3" t="s">
        <v>535</v>
      </c>
      <c r="L79" s="3" t="s">
        <v>3915</v>
      </c>
      <c r="M79" s="3" t="s">
        <v>3918</v>
      </c>
      <c r="N79" s="3" t="s">
        <v>3924</v>
      </c>
      <c r="O79" s="17">
        <v>0.1218390837311745</v>
      </c>
      <c r="P79" s="32">
        <v>49.913039980000001</v>
      </c>
      <c r="Q79" s="32">
        <v>233.56321716308591</v>
      </c>
      <c r="R79" s="5">
        <v>728</v>
      </c>
      <c r="S79" s="5">
        <v>728</v>
      </c>
      <c r="T79" s="16">
        <v>1</v>
      </c>
      <c r="U79" s="17">
        <v>0.1218390837311745</v>
      </c>
      <c r="V79" s="32">
        <v>50.610962399999998</v>
      </c>
      <c r="W79" s="32">
        <v>233.56321716308591</v>
      </c>
      <c r="X79" s="17">
        <v>5.517241358757019E-2</v>
      </c>
      <c r="Y79" s="32">
        <v>47.263432250000001</v>
      </c>
      <c r="Z79" s="32"/>
      <c r="AA79" s="5">
        <v>727</v>
      </c>
      <c r="AB79" s="5">
        <v>727</v>
      </c>
      <c r="AC79" s="16">
        <v>1</v>
      </c>
      <c r="AD79" s="17">
        <v>5.517241358757019E-2</v>
      </c>
      <c r="AE79" s="32">
        <v>48.985787799999997</v>
      </c>
      <c r="AF79" s="32"/>
      <c r="AG79" s="16">
        <v>0.95600000000000007</v>
      </c>
      <c r="AH79" s="16">
        <v>3.4000000000000002E-2</v>
      </c>
      <c r="AI79" s="16"/>
      <c r="AJ79" s="16"/>
      <c r="AK79" s="16"/>
      <c r="AL79" s="16">
        <v>1.099999994039536E-2</v>
      </c>
      <c r="AM79" s="16">
        <v>2.1000000000000001E-2</v>
      </c>
      <c r="AN79" s="16">
        <v>0.127</v>
      </c>
      <c r="AO79" s="16">
        <v>0.75599999999999989</v>
      </c>
      <c r="AP79" s="5">
        <v>1</v>
      </c>
      <c r="AQ79" s="31">
        <v>7039.39013671875</v>
      </c>
      <c r="AR79" s="31">
        <v>9399.92</v>
      </c>
    </row>
    <row r="80" spans="1:44" x14ac:dyDescent="0.3">
      <c r="A80" s="4">
        <v>1159146973</v>
      </c>
      <c r="B80" s="3" t="s">
        <v>541</v>
      </c>
      <c r="C80" s="3" t="s">
        <v>2102</v>
      </c>
      <c r="D80" s="14">
        <v>85.181236267089844</v>
      </c>
      <c r="E80" s="14">
        <v>86.782760620117188</v>
      </c>
      <c r="F80" s="14">
        <v>80.896797180175781</v>
      </c>
      <c r="G80" s="14">
        <v>83.691627502441406</v>
      </c>
      <c r="H80" s="5">
        <v>459</v>
      </c>
      <c r="I80" s="15">
        <v>5</v>
      </c>
      <c r="J80" s="15">
        <v>8</v>
      </c>
      <c r="K80" s="3" t="s">
        <v>535</v>
      </c>
      <c r="L80" s="3" t="s">
        <v>3915</v>
      </c>
      <c r="M80" s="3" t="s">
        <v>3918</v>
      </c>
      <c r="N80" s="3" t="s">
        <v>3924</v>
      </c>
      <c r="O80" s="17">
        <v>0.1580188721418381</v>
      </c>
      <c r="P80" s="32">
        <v>50.520550249999999</v>
      </c>
      <c r="Q80" s="32">
        <v>247.6415100097656</v>
      </c>
      <c r="R80" s="5">
        <v>736</v>
      </c>
      <c r="S80" s="5">
        <v>736</v>
      </c>
      <c r="T80" s="16">
        <v>1</v>
      </c>
      <c r="U80" s="17">
        <v>0.1580188721418381</v>
      </c>
      <c r="V80" s="32">
        <v>51.218998319999997</v>
      </c>
      <c r="W80" s="32">
        <v>247.6415100097656</v>
      </c>
      <c r="X80" s="17">
        <v>7.0921987295150757E-2</v>
      </c>
      <c r="Y80" s="32">
        <v>48.190360159999997</v>
      </c>
      <c r="Z80" s="32">
        <v>176.8321533203125</v>
      </c>
      <c r="AA80" s="5">
        <v>731</v>
      </c>
      <c r="AB80" s="5">
        <v>731</v>
      </c>
      <c r="AC80" s="16">
        <v>1</v>
      </c>
      <c r="AD80" s="17">
        <v>7.0921987295150757E-2</v>
      </c>
      <c r="AE80" s="32">
        <v>50.161222590000001</v>
      </c>
      <c r="AF80" s="32">
        <v>176.8321533203125</v>
      </c>
      <c r="AG80" s="16">
        <v>0.98899999999999999</v>
      </c>
      <c r="AH80" s="16">
        <v>1.0999999999999999E-2</v>
      </c>
      <c r="AI80" s="16"/>
      <c r="AJ80" s="16"/>
      <c r="AK80" s="16"/>
      <c r="AL80" s="16">
        <v>0</v>
      </c>
      <c r="AM80" s="16"/>
      <c r="AN80" s="16">
        <v>0.122</v>
      </c>
      <c r="AO80" s="16">
        <v>0.72349999999999992</v>
      </c>
      <c r="AP80" s="5">
        <v>1</v>
      </c>
      <c r="AQ80" s="31">
        <v>6650.8701171875</v>
      </c>
      <c r="AR80" s="31">
        <v>8654.5300000000007</v>
      </c>
    </row>
    <row r="81" spans="1:44" x14ac:dyDescent="0.3">
      <c r="A81" s="4">
        <v>489183920</v>
      </c>
      <c r="B81" s="3" t="s">
        <v>239</v>
      </c>
      <c r="C81" s="3" t="s">
        <v>1278</v>
      </c>
      <c r="D81" s="14">
        <v>85.442825317382813</v>
      </c>
      <c r="E81" s="14">
        <v>87.025100708007813</v>
      </c>
      <c r="F81" s="14">
        <v>83.882797241210938</v>
      </c>
      <c r="G81" s="14">
        <v>85.581550598144531</v>
      </c>
      <c r="H81" s="5">
        <v>659</v>
      </c>
      <c r="I81" s="15" t="s">
        <v>3980</v>
      </c>
      <c r="J81" s="15">
        <v>8</v>
      </c>
      <c r="K81" s="3" t="s">
        <v>3879</v>
      </c>
      <c r="L81" s="3" t="s">
        <v>3914</v>
      </c>
      <c r="M81" s="3" t="s">
        <v>3918</v>
      </c>
      <c r="N81" s="3" t="s">
        <v>3924</v>
      </c>
      <c r="O81" s="17">
        <v>0.1550000011920929</v>
      </c>
      <c r="P81" s="32">
        <v>50.623288469999999</v>
      </c>
      <c r="Q81" s="32">
        <v>236.75</v>
      </c>
      <c r="R81" s="5">
        <v>567</v>
      </c>
      <c r="S81" s="5">
        <v>567</v>
      </c>
      <c r="T81" s="16">
        <v>1</v>
      </c>
      <c r="U81" s="17">
        <v>0.1550000011920929</v>
      </c>
      <c r="V81" s="32">
        <v>51.313638240000003</v>
      </c>
      <c r="W81" s="32">
        <v>236.75</v>
      </c>
      <c r="X81" s="17">
        <v>9.4999998807907104E-2</v>
      </c>
      <c r="Y81" s="32">
        <v>50.104098710000002</v>
      </c>
      <c r="Z81" s="32">
        <v>173.5</v>
      </c>
      <c r="AA81" s="5">
        <v>568</v>
      </c>
      <c r="AB81" s="5">
        <v>568</v>
      </c>
      <c r="AC81" s="16">
        <v>1</v>
      </c>
      <c r="AD81" s="17">
        <v>9.4999998807907104E-2</v>
      </c>
      <c r="AE81" s="32">
        <v>51.258287580000001</v>
      </c>
      <c r="AF81" s="32">
        <v>173.5</v>
      </c>
      <c r="AG81" s="16">
        <v>0.72199999999999998</v>
      </c>
      <c r="AH81" s="16">
        <v>0.21199999999999999</v>
      </c>
      <c r="AI81" s="16"/>
      <c r="AJ81" s="16">
        <v>4.2000000000000003E-2</v>
      </c>
      <c r="AK81" s="16">
        <v>1.7000000000000001E-2</v>
      </c>
      <c r="AL81" s="16">
        <v>6.0000000521540642E-3</v>
      </c>
      <c r="AM81" s="16">
        <v>0.14000000000000001</v>
      </c>
      <c r="AN81" s="16">
        <v>8.7999999999999995E-2</v>
      </c>
      <c r="AO81" s="16">
        <v>0.62619999999999998</v>
      </c>
      <c r="AP81" s="5">
        <v>1</v>
      </c>
      <c r="AQ81" s="31">
        <v>9153.009765625</v>
      </c>
      <c r="AR81" s="31">
        <v>11481.63</v>
      </c>
    </row>
    <row r="82" spans="1:44" x14ac:dyDescent="0.3">
      <c r="A82" s="4">
        <v>1060063000</v>
      </c>
      <c r="B82" s="3" t="s">
        <v>504</v>
      </c>
      <c r="C82" s="3" t="s">
        <v>2002</v>
      </c>
      <c r="D82" s="14">
        <v>81.66668701171875</v>
      </c>
      <c r="E82" s="14">
        <v>81.197647094726563</v>
      </c>
      <c r="F82" s="14">
        <v>82.132453918457031</v>
      </c>
      <c r="G82" s="14">
        <v>82.294609069824219</v>
      </c>
      <c r="H82" s="5">
        <v>125</v>
      </c>
      <c r="I82" s="15">
        <v>4</v>
      </c>
      <c r="J82" s="15">
        <v>8</v>
      </c>
      <c r="K82" s="3" t="s">
        <v>3796</v>
      </c>
      <c r="L82" s="3" t="s">
        <v>3907</v>
      </c>
      <c r="M82" s="3" t="s">
        <v>3916</v>
      </c>
      <c r="N82" s="3" t="s">
        <v>3923</v>
      </c>
      <c r="O82" s="17">
        <v>0.49557521939277649</v>
      </c>
      <c r="P82" s="32">
        <v>49.140215089999998</v>
      </c>
      <c r="Q82" s="32">
        <v>361.06195068359381</v>
      </c>
      <c r="R82" s="5">
        <v>214</v>
      </c>
      <c r="S82" s="5">
        <v>146</v>
      </c>
      <c r="T82" s="16">
        <v>0.6822429895401001</v>
      </c>
      <c r="U82" s="17">
        <v>0.3333333432674408</v>
      </c>
      <c r="V82" s="32">
        <v>49.037923769999999</v>
      </c>
      <c r="W82" s="32">
        <v>330.5555419921875</v>
      </c>
      <c r="X82" s="17">
        <v>0.3303571343421936</v>
      </c>
      <c r="Y82" s="32">
        <v>48.982300029999998</v>
      </c>
      <c r="Z82" s="32">
        <v>301.78570556640631</v>
      </c>
      <c r="AA82" s="5">
        <v>213</v>
      </c>
      <c r="AB82" s="5">
        <v>145</v>
      </c>
      <c r="AC82" s="16">
        <v>0.6822429895401001</v>
      </c>
      <c r="AD82" s="17">
        <v>0.18309858441352839</v>
      </c>
      <c r="AE82" s="32">
        <v>49.350278350000004</v>
      </c>
      <c r="AF82" s="32"/>
      <c r="AG82" s="16"/>
      <c r="AH82" s="16">
        <v>9.6000000000000002E-2</v>
      </c>
      <c r="AI82" s="16"/>
      <c r="AJ82" s="16">
        <v>0.82400000000000007</v>
      </c>
      <c r="AK82" s="16">
        <v>4.8000000000000001E-2</v>
      </c>
      <c r="AL82" s="16">
        <v>3.2000001519918442E-2</v>
      </c>
      <c r="AM82" s="16"/>
      <c r="AN82" s="16">
        <v>0.16</v>
      </c>
      <c r="AO82" s="16">
        <v>0.57500000000000007</v>
      </c>
      <c r="AP82" s="5"/>
      <c r="AQ82" s="31">
        <v>8945.4697265625</v>
      </c>
      <c r="AR82" s="31">
        <v>10952.74</v>
      </c>
    </row>
    <row r="83" spans="1:44" x14ac:dyDescent="0.3">
      <c r="A83" s="4">
        <v>531144020</v>
      </c>
      <c r="B83" s="3" t="s">
        <v>276</v>
      </c>
      <c r="C83" s="3" t="s">
        <v>1381</v>
      </c>
      <c r="D83" s="14">
        <v>81.553054809570313</v>
      </c>
      <c r="E83" s="14">
        <v>83.075157165527344</v>
      </c>
      <c r="F83" s="14">
        <v>80.78656005859375</v>
      </c>
      <c r="G83" s="14">
        <v>81.647872924804688</v>
      </c>
      <c r="H83" s="5">
        <v>419</v>
      </c>
      <c r="I83" s="15" t="s">
        <v>3980</v>
      </c>
      <c r="J83" s="15">
        <v>8</v>
      </c>
      <c r="K83" s="3" t="s">
        <v>3858</v>
      </c>
      <c r="L83" s="3" t="s">
        <v>3907</v>
      </c>
      <c r="M83" s="3" t="s">
        <v>3916</v>
      </c>
      <c r="N83" s="3" t="s">
        <v>3921</v>
      </c>
      <c r="O83" s="17">
        <v>0.29457363486289978</v>
      </c>
      <c r="P83" s="32">
        <v>49.095587979999998</v>
      </c>
      <c r="Q83" s="32">
        <v>279.844970703125</v>
      </c>
      <c r="R83" s="5">
        <v>356</v>
      </c>
      <c r="S83" s="5">
        <v>356</v>
      </c>
      <c r="T83" s="16">
        <v>1</v>
      </c>
      <c r="U83" s="17">
        <v>0.29457363486289978</v>
      </c>
      <c r="V83" s="32">
        <v>49.77112047</v>
      </c>
      <c r="W83" s="32">
        <v>279.844970703125</v>
      </c>
      <c r="X83" s="17">
        <v>0.2209302335977554</v>
      </c>
      <c r="Y83" s="32">
        <v>48.119711809999998</v>
      </c>
      <c r="Z83" s="32">
        <v>243.79844665527341</v>
      </c>
      <c r="AA83" s="5">
        <v>356</v>
      </c>
      <c r="AB83" s="5">
        <v>356</v>
      </c>
      <c r="AC83" s="16">
        <v>1</v>
      </c>
      <c r="AD83" s="17">
        <v>0.2209302335977554</v>
      </c>
      <c r="AE83" s="32">
        <v>48.974861420000003</v>
      </c>
      <c r="AF83" s="32">
        <v>243.79844665527341</v>
      </c>
      <c r="AG83" s="16"/>
      <c r="AH83" s="16"/>
      <c r="AI83" s="16"/>
      <c r="AJ83" s="16">
        <v>0.96399999999999997</v>
      </c>
      <c r="AK83" s="16"/>
      <c r="AL83" s="16">
        <v>3.5999998450279243E-2</v>
      </c>
      <c r="AM83" s="16"/>
      <c r="AN83" s="16">
        <v>0.16900000000000001</v>
      </c>
      <c r="AO83" s="16">
        <v>0.50950000000000006</v>
      </c>
      <c r="AP83" s="5">
        <v>1</v>
      </c>
      <c r="AQ83" s="31">
        <v>6429.25</v>
      </c>
      <c r="AR83" s="31">
        <v>8413.18</v>
      </c>
    </row>
    <row r="84" spans="1:44" x14ac:dyDescent="0.3">
      <c r="A84" s="4">
        <v>1159246993</v>
      </c>
      <c r="B84" s="3" t="s">
        <v>544</v>
      </c>
      <c r="C84" s="3" t="s">
        <v>544</v>
      </c>
      <c r="D84" s="14">
        <v>90.548553466796875</v>
      </c>
      <c r="E84" s="14">
        <v>89.404579162597656</v>
      </c>
      <c r="F84" s="14">
        <v>83.603782653808594</v>
      </c>
      <c r="G84" s="14">
        <v>84.48016357421875</v>
      </c>
      <c r="H84" s="5">
        <v>390</v>
      </c>
      <c r="I84" s="15" t="s">
        <v>3980</v>
      </c>
      <c r="J84" s="15">
        <v>8</v>
      </c>
      <c r="K84" s="3" t="s">
        <v>535</v>
      </c>
      <c r="L84" s="3" t="s">
        <v>3915</v>
      </c>
      <c r="M84" s="3" t="s">
        <v>3918</v>
      </c>
      <c r="N84" s="3" t="s">
        <v>3924</v>
      </c>
      <c r="O84" s="17">
        <v>0.56888890266418457</v>
      </c>
      <c r="P84" s="32">
        <v>52.628555740000003</v>
      </c>
      <c r="Q84" s="32">
        <v>368.88888549804688</v>
      </c>
      <c r="R84" s="5">
        <v>227</v>
      </c>
      <c r="S84" s="5">
        <v>158</v>
      </c>
      <c r="T84" s="16">
        <v>0.69603526592254639</v>
      </c>
      <c r="U84" s="17">
        <v>0.44117647409439092</v>
      </c>
      <c r="V84" s="32">
        <v>52.242863</v>
      </c>
      <c r="W84" s="32">
        <v>330.88235473632813</v>
      </c>
      <c r="X84" s="17">
        <v>0.36444443464279169</v>
      </c>
      <c r="Y84" s="32">
        <v>49.925279039999999</v>
      </c>
      <c r="Z84" s="32">
        <v>296.88888549804688</v>
      </c>
      <c r="AA84" s="5">
        <v>227</v>
      </c>
      <c r="AB84" s="5">
        <v>158</v>
      </c>
      <c r="AC84" s="16">
        <v>0.69603526592254639</v>
      </c>
      <c r="AD84" s="17">
        <v>0.22058823704719541</v>
      </c>
      <c r="AE84" s="32">
        <v>50.618950759999997</v>
      </c>
      <c r="AF84" s="32">
        <v>252.20588684082031</v>
      </c>
      <c r="AG84" s="16">
        <v>0.36699999999999999</v>
      </c>
      <c r="AH84" s="16">
        <v>5.6000000000000001E-2</v>
      </c>
      <c r="AI84" s="16"/>
      <c r="AJ84" s="16">
        <v>0.48199999999999998</v>
      </c>
      <c r="AK84" s="16">
        <v>8.7000000000000008E-2</v>
      </c>
      <c r="AL84" s="16">
        <v>8.0000003799796104E-3</v>
      </c>
      <c r="AM84" s="16">
        <v>5.6000000000000001E-2</v>
      </c>
      <c r="AN84" s="16">
        <v>0.154</v>
      </c>
      <c r="AO84" s="16">
        <v>0.29199999999999998</v>
      </c>
      <c r="AP84" s="5"/>
      <c r="AQ84" s="31">
        <v>8965.6201171875</v>
      </c>
      <c r="AR84" s="31">
        <v>10031.06</v>
      </c>
    </row>
    <row r="85" spans="1:44" x14ac:dyDescent="0.3">
      <c r="A85" s="4">
        <v>401044020</v>
      </c>
      <c r="B85" s="3" t="s">
        <v>180</v>
      </c>
      <c r="C85" s="3" t="s">
        <v>1071</v>
      </c>
      <c r="D85" s="14">
        <v>88.939544677734375</v>
      </c>
      <c r="E85" s="14">
        <v>90.250205993652344</v>
      </c>
      <c r="F85" s="14">
        <v>93.87127685546875</v>
      </c>
      <c r="G85" s="14">
        <v>95.025711059570313</v>
      </c>
      <c r="H85" s="5">
        <v>47</v>
      </c>
      <c r="I85" s="15" t="s">
        <v>3980</v>
      </c>
      <c r="J85" s="15">
        <v>8</v>
      </c>
      <c r="K85" s="3" t="s">
        <v>3806</v>
      </c>
      <c r="L85" s="3" t="s">
        <v>3912</v>
      </c>
      <c r="M85" s="3" t="s">
        <v>3917</v>
      </c>
      <c r="N85" s="3" t="s">
        <v>3923</v>
      </c>
      <c r="O85" s="17">
        <v>0.25806450843811041</v>
      </c>
      <c r="P85" s="32">
        <v>51.996618609999999</v>
      </c>
      <c r="Q85" s="32"/>
      <c r="R85" s="5">
        <v>43</v>
      </c>
      <c r="S85" s="5">
        <v>26</v>
      </c>
      <c r="T85" s="16">
        <v>0.60465115308761597</v>
      </c>
      <c r="U85" s="17">
        <v>0</v>
      </c>
      <c r="V85" s="32">
        <v>52.573091050000002</v>
      </c>
      <c r="W85" s="32"/>
      <c r="X85" s="17">
        <v>0.67741936445236206</v>
      </c>
      <c r="Y85" s="32">
        <v>56.505749729999998</v>
      </c>
      <c r="Z85" s="32"/>
      <c r="AA85" s="5">
        <v>43</v>
      </c>
      <c r="AB85" s="5">
        <v>26</v>
      </c>
      <c r="AC85" s="16">
        <v>0.60465115308761597</v>
      </c>
      <c r="AD85" s="17">
        <v>0.625</v>
      </c>
      <c r="AE85" s="32">
        <v>56.740440280000001</v>
      </c>
      <c r="AF85" s="32"/>
      <c r="AG85" s="16"/>
      <c r="AH85" s="16"/>
      <c r="AI85" s="16"/>
      <c r="AJ85" s="16">
        <v>1</v>
      </c>
      <c r="AK85" s="16"/>
      <c r="AL85" s="16">
        <v>0</v>
      </c>
      <c r="AM85" s="16"/>
      <c r="AN85" s="16">
        <v>0.36199999999999999</v>
      </c>
      <c r="AO85" s="16">
        <v>0.438</v>
      </c>
      <c r="AP85" s="5"/>
      <c r="AQ85" s="31">
        <v>12926.0498046875</v>
      </c>
      <c r="AR85" s="31">
        <v>14702.06</v>
      </c>
    </row>
    <row r="86" spans="1:44" x14ac:dyDescent="0.3">
      <c r="A86" s="4">
        <v>890803000</v>
      </c>
      <c r="B86" s="3" t="s">
        <v>415</v>
      </c>
      <c r="C86" s="3" t="s">
        <v>1667</v>
      </c>
      <c r="D86" s="14">
        <v>83.070587158203125</v>
      </c>
      <c r="E86" s="14">
        <v>78.251113891601563</v>
      </c>
      <c r="F86" s="14">
        <v>84.386650085449219</v>
      </c>
      <c r="G86" s="14">
        <v>81.584457397460938</v>
      </c>
      <c r="H86" s="5">
        <v>359</v>
      </c>
      <c r="I86" s="15">
        <v>5</v>
      </c>
      <c r="J86" s="15">
        <v>8</v>
      </c>
      <c r="K86" s="3" t="s">
        <v>3849</v>
      </c>
      <c r="L86" s="3" t="s">
        <v>3908</v>
      </c>
      <c r="M86" s="3" t="s">
        <v>3917</v>
      </c>
      <c r="N86" s="3" t="s">
        <v>3921</v>
      </c>
      <c r="O86" s="17">
        <v>0.54302668571472168</v>
      </c>
      <c r="P86" s="32">
        <v>49.691596009999998</v>
      </c>
      <c r="Q86" s="32">
        <v>359.94064331054688</v>
      </c>
      <c r="R86" s="5">
        <v>656</v>
      </c>
      <c r="S86" s="5">
        <v>180</v>
      </c>
      <c r="T86" s="16">
        <v>0.27439025044441218</v>
      </c>
      <c r="U86" s="17">
        <v>0.36082473397254938</v>
      </c>
      <c r="V86" s="32">
        <v>47.88725487</v>
      </c>
      <c r="W86" s="32">
        <v>298.96908569335938</v>
      </c>
      <c r="X86" s="17">
        <v>0.43323442339897161</v>
      </c>
      <c r="Y86" s="32">
        <v>50.427018879999999</v>
      </c>
      <c r="Z86" s="32">
        <v>329.37686157226563</v>
      </c>
      <c r="AA86" s="5">
        <v>655</v>
      </c>
      <c r="AB86" s="5">
        <v>179</v>
      </c>
      <c r="AC86" s="16">
        <v>0.27439025044441218</v>
      </c>
      <c r="AD86" s="17">
        <v>0.2680412232875824</v>
      </c>
      <c r="AE86" s="32">
        <v>48.938048360000003</v>
      </c>
      <c r="AF86" s="32">
        <v>262.8865966796875</v>
      </c>
      <c r="AG86" s="16"/>
      <c r="AH86" s="16">
        <v>2.5000000000000001E-2</v>
      </c>
      <c r="AI86" s="16"/>
      <c r="AJ86" s="16">
        <v>0.95500000000000007</v>
      </c>
      <c r="AK86" s="16"/>
      <c r="AL86" s="16">
        <v>1.8999999389052391E-2</v>
      </c>
      <c r="AM86" s="16"/>
      <c r="AN86" s="16">
        <v>8.1000000000000003E-2</v>
      </c>
      <c r="AO86" s="16">
        <v>0.222</v>
      </c>
      <c r="AP86" s="5"/>
      <c r="AQ86" s="31">
        <v>8143.68994140625</v>
      </c>
      <c r="AR86" s="31">
        <v>8828.44</v>
      </c>
    </row>
    <row r="87" spans="1:44" x14ac:dyDescent="0.3">
      <c r="A87" s="4">
        <v>489106920</v>
      </c>
      <c r="B87" s="3" t="s">
        <v>233</v>
      </c>
      <c r="C87" s="3" t="s">
        <v>233</v>
      </c>
      <c r="D87" s="14">
        <v>83.601760864257813</v>
      </c>
      <c r="E87" s="14">
        <v>85.154876708984375</v>
      </c>
      <c r="F87" s="14">
        <v>79.818901062011719</v>
      </c>
      <c r="G87" s="14">
        <v>80.462425231933594</v>
      </c>
      <c r="H87" s="5">
        <v>437</v>
      </c>
      <c r="I87" s="15" t="s">
        <v>3980</v>
      </c>
      <c r="J87" s="15">
        <v>8</v>
      </c>
      <c r="K87" s="3" t="s">
        <v>3879</v>
      </c>
      <c r="L87" s="3" t="s">
        <v>3914</v>
      </c>
      <c r="M87" s="3" t="s">
        <v>3918</v>
      </c>
      <c r="N87" s="3" t="s">
        <v>3924</v>
      </c>
      <c r="O87" s="17">
        <v>0.15600000321865079</v>
      </c>
      <c r="P87" s="32">
        <v>49.90021428</v>
      </c>
      <c r="Q87" s="32">
        <v>229.6000061035156</v>
      </c>
      <c r="R87" s="5">
        <v>378</v>
      </c>
      <c r="S87" s="5">
        <v>378</v>
      </c>
      <c r="T87" s="16">
        <v>1</v>
      </c>
      <c r="U87" s="17">
        <v>0.15600000321865079</v>
      </c>
      <c r="V87" s="32">
        <v>50.583285480000001</v>
      </c>
      <c r="W87" s="32">
        <v>229.6000061035156</v>
      </c>
      <c r="X87" s="17">
        <v>4.0322579443454742E-2</v>
      </c>
      <c r="Y87" s="32">
        <v>47.499536640000002</v>
      </c>
      <c r="Z87" s="32"/>
      <c r="AA87" s="5">
        <v>378</v>
      </c>
      <c r="AB87" s="5">
        <v>378</v>
      </c>
      <c r="AC87" s="16">
        <v>1</v>
      </c>
      <c r="AD87" s="17">
        <v>4.0322579443454742E-2</v>
      </c>
      <c r="AE87" s="32">
        <v>48.286730290000001</v>
      </c>
      <c r="AF87" s="32"/>
      <c r="AG87" s="16">
        <v>0.89200000000000002</v>
      </c>
      <c r="AH87" s="16">
        <v>4.8000000000000001E-2</v>
      </c>
      <c r="AI87" s="16"/>
      <c r="AJ87" s="16"/>
      <c r="AK87" s="16">
        <v>4.5999999999999999E-2</v>
      </c>
      <c r="AL87" s="16">
        <v>1.4000000432133669E-2</v>
      </c>
      <c r="AM87" s="16"/>
      <c r="AN87" s="16">
        <v>0.10100000000000001</v>
      </c>
      <c r="AO87" s="16">
        <v>0.64319999999999988</v>
      </c>
      <c r="AP87" s="5">
        <v>1</v>
      </c>
      <c r="AQ87" s="31">
        <v>12840.849609375</v>
      </c>
      <c r="AR87" s="31">
        <v>13051.62</v>
      </c>
    </row>
    <row r="88" spans="1:44" x14ac:dyDescent="0.3">
      <c r="A88" s="4">
        <v>480713000</v>
      </c>
      <c r="B88" s="3" t="s">
        <v>220</v>
      </c>
      <c r="C88" s="3" t="s">
        <v>1164</v>
      </c>
      <c r="D88" s="14">
        <v>76.433700561523438</v>
      </c>
      <c r="E88" s="14">
        <v>75.951530456542969</v>
      </c>
      <c r="F88" s="14">
        <v>80.127059936523438</v>
      </c>
      <c r="G88" s="14">
        <v>78.8013916015625</v>
      </c>
      <c r="H88" s="5">
        <v>989</v>
      </c>
      <c r="I88" s="15">
        <v>5</v>
      </c>
      <c r="J88" s="15">
        <v>8</v>
      </c>
      <c r="K88" s="3" t="s">
        <v>3879</v>
      </c>
      <c r="L88" s="3" t="s">
        <v>3914</v>
      </c>
      <c r="M88" s="3" t="s">
        <v>3917</v>
      </c>
      <c r="N88" s="3" t="s">
        <v>3924</v>
      </c>
      <c r="O88" s="17">
        <v>0.48148149251937872</v>
      </c>
      <c r="P88" s="32">
        <v>47.084970839999997</v>
      </c>
      <c r="Q88" s="32">
        <v>342.53646850585938</v>
      </c>
      <c r="R88" s="5">
        <v>1772</v>
      </c>
      <c r="S88" s="5">
        <v>652</v>
      </c>
      <c r="T88" s="16">
        <v>0.36794582009315491</v>
      </c>
      <c r="U88" s="17">
        <v>0.27936509251594538</v>
      </c>
      <c r="V88" s="32">
        <v>46.989229039999998</v>
      </c>
      <c r="W88" s="32">
        <v>286.34921264648438</v>
      </c>
      <c r="X88" s="17">
        <v>0.42553192377090449</v>
      </c>
      <c r="Y88" s="32">
        <v>47.697033609999998</v>
      </c>
      <c r="Z88" s="32">
        <v>311.19821166992188</v>
      </c>
      <c r="AA88" s="5">
        <v>1776</v>
      </c>
      <c r="AB88" s="5">
        <v>652</v>
      </c>
      <c r="AC88" s="16">
        <v>0.36794582009315491</v>
      </c>
      <c r="AD88" s="17">
        <v>0.210191085934639</v>
      </c>
      <c r="AE88" s="32">
        <v>47.322535389999999</v>
      </c>
      <c r="AF88" s="32">
        <v>236.94267272949219</v>
      </c>
      <c r="AG88" s="16">
        <v>0.17599999999999999</v>
      </c>
      <c r="AH88" s="16">
        <v>4.9000000000000002E-2</v>
      </c>
      <c r="AI88" s="16">
        <v>1.9E-2</v>
      </c>
      <c r="AJ88" s="16">
        <v>0.66600000000000004</v>
      </c>
      <c r="AK88" s="16">
        <v>8.5000000000000006E-2</v>
      </c>
      <c r="AL88" s="16">
        <v>4.999999888241291E-3</v>
      </c>
      <c r="AM88" s="16"/>
      <c r="AN88" s="16">
        <v>9.6000000000000002E-2</v>
      </c>
      <c r="AO88" s="16">
        <v>0.26400000000000001</v>
      </c>
      <c r="AP88" s="5"/>
      <c r="AQ88" s="31">
        <v>12342.1904296875</v>
      </c>
      <c r="AR88" s="31">
        <v>12776.65</v>
      </c>
    </row>
    <row r="89" spans="1:44" x14ac:dyDescent="0.3">
      <c r="A89" s="4">
        <v>480715045</v>
      </c>
      <c r="B89" s="3" t="s">
        <v>220</v>
      </c>
      <c r="C89" s="3" t="s">
        <v>1180</v>
      </c>
      <c r="D89" s="14">
        <v>83.026885986328125</v>
      </c>
      <c r="E89" s="14">
        <v>78.913726806640625</v>
      </c>
      <c r="F89" s="14">
        <v>82.834281921386719</v>
      </c>
      <c r="G89" s="14">
        <v>79.962112426757813</v>
      </c>
      <c r="H89" s="5">
        <v>421</v>
      </c>
      <c r="I89" s="15" t="s">
        <v>3981</v>
      </c>
      <c r="J89" s="15">
        <v>8</v>
      </c>
      <c r="K89" s="3" t="s">
        <v>3879</v>
      </c>
      <c r="L89" s="3" t="s">
        <v>3914</v>
      </c>
      <c r="M89" s="3" t="s">
        <v>3917</v>
      </c>
      <c r="N89" s="3" t="s">
        <v>3924</v>
      </c>
      <c r="O89" s="17">
        <v>0.56542056798934937</v>
      </c>
      <c r="P89" s="32">
        <v>49.674432969999998</v>
      </c>
      <c r="Q89" s="32">
        <v>368.22430419921881</v>
      </c>
      <c r="R89" s="5">
        <v>346</v>
      </c>
      <c r="S89" s="5">
        <v>119</v>
      </c>
      <c r="T89" s="16">
        <v>0.34393063187599182</v>
      </c>
      <c r="U89" s="17">
        <v>0.28787878155708307</v>
      </c>
      <c r="V89" s="32">
        <v>48.146016529999997</v>
      </c>
      <c r="W89" s="32"/>
      <c r="X89" s="17">
        <v>0.47887325286865229</v>
      </c>
      <c r="Y89" s="32">
        <v>49.43210474</v>
      </c>
      <c r="Z89" s="32">
        <v>337.55868530273438</v>
      </c>
      <c r="AA89" s="5">
        <v>345</v>
      </c>
      <c r="AB89" s="5">
        <v>118</v>
      </c>
      <c r="AC89" s="16">
        <v>0.34393063187599182</v>
      </c>
      <c r="AD89" s="17">
        <v>0.23076923191547391</v>
      </c>
      <c r="AE89" s="32">
        <v>47.996311400000003</v>
      </c>
      <c r="AF89" s="32">
        <v>263.07693481445313</v>
      </c>
      <c r="AG89" s="16">
        <v>0.16200000000000001</v>
      </c>
      <c r="AH89" s="16">
        <v>1.9E-2</v>
      </c>
      <c r="AI89" s="16">
        <v>1.7000000000000001E-2</v>
      </c>
      <c r="AJ89" s="16">
        <v>0.72399999999999998</v>
      </c>
      <c r="AK89" s="16">
        <v>7.5999999999999998E-2</v>
      </c>
      <c r="AL89" s="16">
        <v>2.000000094994903E-3</v>
      </c>
      <c r="AM89" s="16">
        <v>1.7000000000000001E-2</v>
      </c>
      <c r="AN89" s="16">
        <v>0.105</v>
      </c>
      <c r="AO89" s="16">
        <v>0.193</v>
      </c>
      <c r="AP89" s="5"/>
      <c r="AQ89" s="31">
        <v>12763.8701171875</v>
      </c>
      <c r="AR89" s="31">
        <v>13696.57</v>
      </c>
    </row>
    <row r="90" spans="1:44" x14ac:dyDescent="0.3">
      <c r="A90" s="4">
        <v>421184020</v>
      </c>
      <c r="B90" s="3" t="s">
        <v>190</v>
      </c>
      <c r="C90" s="3" t="s">
        <v>1089</v>
      </c>
      <c r="D90" s="14">
        <v>79.259841918945313</v>
      </c>
      <c r="E90" s="14">
        <v>80.3714599609375</v>
      </c>
      <c r="F90" s="14">
        <v>87.90484619140625</v>
      </c>
      <c r="G90" s="14">
        <v>89.579444885253906</v>
      </c>
      <c r="H90" s="5">
        <v>93</v>
      </c>
      <c r="I90" s="15" t="s">
        <v>3980</v>
      </c>
      <c r="J90" s="15">
        <v>8</v>
      </c>
      <c r="K90" s="3" t="s">
        <v>3839</v>
      </c>
      <c r="L90" s="3" t="s">
        <v>3908</v>
      </c>
      <c r="M90" s="3" t="s">
        <v>3916</v>
      </c>
      <c r="N90" s="3" t="s">
        <v>3923</v>
      </c>
      <c r="O90" s="17">
        <v>0.23728813230991361</v>
      </c>
      <c r="P90" s="32">
        <v>48.194933050000003</v>
      </c>
      <c r="Q90" s="32"/>
      <c r="R90" s="5">
        <v>85</v>
      </c>
      <c r="S90" s="5">
        <v>85</v>
      </c>
      <c r="T90" s="16">
        <v>1</v>
      </c>
      <c r="U90" s="17">
        <v>0.23728813230991361</v>
      </c>
      <c r="V90" s="32">
        <v>48.715282430000002</v>
      </c>
      <c r="W90" s="32"/>
      <c r="X90" s="17">
        <v>8.474576473236084E-2</v>
      </c>
      <c r="Y90" s="32">
        <v>52.68184308</v>
      </c>
      <c r="Z90" s="32"/>
      <c r="AA90" s="5">
        <v>85</v>
      </c>
      <c r="AB90" s="5">
        <v>85</v>
      </c>
      <c r="AC90" s="16">
        <v>1</v>
      </c>
      <c r="AD90" s="17">
        <v>8.474576473236084E-2</v>
      </c>
      <c r="AE90" s="32">
        <v>53.57898891</v>
      </c>
      <c r="AF90" s="32"/>
      <c r="AG90" s="16"/>
      <c r="AH90" s="16"/>
      <c r="AI90" s="16"/>
      <c r="AJ90" s="16">
        <v>0.89200000000000002</v>
      </c>
      <c r="AK90" s="16">
        <v>6.5000000000000002E-2</v>
      </c>
      <c r="AL90" s="16">
        <v>4.3000001460313797E-2</v>
      </c>
      <c r="AM90" s="16"/>
      <c r="AN90" s="16">
        <v>0.11799999999999999</v>
      </c>
      <c r="AO90" s="16">
        <v>0.59409999999999996</v>
      </c>
      <c r="AP90" s="5">
        <v>0</v>
      </c>
      <c r="AQ90" s="31">
        <v>8567.669921875</v>
      </c>
      <c r="AR90" s="31">
        <v>10144.84</v>
      </c>
    </row>
    <row r="91" spans="1:44" x14ac:dyDescent="0.3">
      <c r="A91" s="4">
        <v>540453000</v>
      </c>
      <c r="B91" s="3" t="s">
        <v>282</v>
      </c>
      <c r="C91" s="3" t="s">
        <v>1391</v>
      </c>
      <c r="D91" s="14">
        <v>73.986534118652344</v>
      </c>
      <c r="E91" s="14">
        <v>75.808120727539063</v>
      </c>
      <c r="F91" s="14">
        <v>80.948905944824219</v>
      </c>
      <c r="G91" s="14">
        <v>80.593971252441406</v>
      </c>
      <c r="H91" s="5">
        <v>314</v>
      </c>
      <c r="I91" s="15">
        <v>5</v>
      </c>
      <c r="J91" s="15">
        <v>8</v>
      </c>
      <c r="K91" s="3" t="s">
        <v>3861</v>
      </c>
      <c r="L91" s="3" t="s">
        <v>3908</v>
      </c>
      <c r="M91" s="3" t="s">
        <v>3917</v>
      </c>
      <c r="N91" s="3" t="s">
        <v>3921</v>
      </c>
      <c r="O91" s="17">
        <v>0.17931035161018369</v>
      </c>
      <c r="P91" s="32">
        <v>46.12384995</v>
      </c>
      <c r="Q91" s="32">
        <v>257.24139404296881</v>
      </c>
      <c r="R91" s="5">
        <v>593</v>
      </c>
      <c r="S91" s="5">
        <v>338</v>
      </c>
      <c r="T91" s="16">
        <v>0.56998312473297119</v>
      </c>
      <c r="U91" s="17">
        <v>0.1096774190664291</v>
      </c>
      <c r="V91" s="32">
        <v>46.933225960000001</v>
      </c>
      <c r="W91" s="32"/>
      <c r="X91" s="17">
        <v>0.15172414481639859</v>
      </c>
      <c r="Y91" s="32">
        <v>48.223758719999999</v>
      </c>
      <c r="Z91" s="32">
        <v>233.79310607910159</v>
      </c>
      <c r="AA91" s="5">
        <v>593</v>
      </c>
      <c r="AB91" s="5">
        <v>338</v>
      </c>
      <c r="AC91" s="16">
        <v>0.56998312473297119</v>
      </c>
      <c r="AD91" s="17">
        <v>0.1096774190664291</v>
      </c>
      <c r="AE91" s="32">
        <v>48.363092190000003</v>
      </c>
      <c r="AF91" s="32"/>
      <c r="AG91" s="16">
        <v>3.5000000000000003E-2</v>
      </c>
      <c r="AH91" s="16">
        <v>7.2999999999999995E-2</v>
      </c>
      <c r="AI91" s="16"/>
      <c r="AJ91" s="16">
        <v>0.82500000000000007</v>
      </c>
      <c r="AK91" s="16">
        <v>5.7000000000000002E-2</v>
      </c>
      <c r="AL91" s="16">
        <v>9.9999997764825821E-3</v>
      </c>
      <c r="AM91" s="16"/>
      <c r="AN91" s="16">
        <v>0.127</v>
      </c>
      <c r="AO91" s="16">
        <v>0.45700000000000002</v>
      </c>
      <c r="AP91" s="5"/>
      <c r="AQ91" s="31">
        <v>8756.3603515625</v>
      </c>
      <c r="AR91" s="31">
        <v>9661.9</v>
      </c>
    </row>
    <row r="92" spans="1:44" x14ac:dyDescent="0.3">
      <c r="A92" s="4">
        <v>591144020</v>
      </c>
      <c r="B92" s="3" t="s">
        <v>301</v>
      </c>
      <c r="C92" s="3" t="s">
        <v>1431</v>
      </c>
      <c r="D92" s="14">
        <v>101.4710693359375</v>
      </c>
      <c r="E92" s="14">
        <v>99.721694946289063</v>
      </c>
      <c r="F92" s="14">
        <v>92.532150268554688</v>
      </c>
      <c r="G92" s="14">
        <v>90.179702758789063</v>
      </c>
      <c r="H92" s="5">
        <v>55</v>
      </c>
      <c r="I92" s="15" t="s">
        <v>3980</v>
      </c>
      <c r="J92" s="15">
        <v>8</v>
      </c>
      <c r="K92" s="3" t="s">
        <v>3877</v>
      </c>
      <c r="L92" s="3" t="s">
        <v>3912</v>
      </c>
      <c r="M92" s="3" t="s">
        <v>3916</v>
      </c>
      <c r="N92" s="3" t="s">
        <v>3921</v>
      </c>
      <c r="O92" s="17">
        <v>0.32432430982589722</v>
      </c>
      <c r="P92" s="32">
        <v>56.918354700000002</v>
      </c>
      <c r="Q92" s="32"/>
      <c r="R92" s="5">
        <v>54</v>
      </c>
      <c r="S92" s="5">
        <v>31</v>
      </c>
      <c r="T92" s="16">
        <v>0.57407408952713013</v>
      </c>
      <c r="U92" s="17">
        <v>0</v>
      </c>
      <c r="V92" s="32">
        <v>56.271860689999997</v>
      </c>
      <c r="W92" s="32"/>
      <c r="X92" s="17">
        <v>0.32432430982589722</v>
      </c>
      <c r="Y92" s="32">
        <v>55.647502709999998</v>
      </c>
      <c r="Z92" s="32"/>
      <c r="AA92" s="5">
        <v>54</v>
      </c>
      <c r="AB92" s="5">
        <v>31</v>
      </c>
      <c r="AC92" s="16">
        <v>0.57407408952713013</v>
      </c>
      <c r="AD92" s="17">
        <v>0.125</v>
      </c>
      <c r="AE92" s="32">
        <v>53.927426359999998</v>
      </c>
      <c r="AF92" s="32"/>
      <c r="AG92" s="16"/>
      <c r="AH92" s="16"/>
      <c r="AI92" s="16"/>
      <c r="AJ92" s="16">
        <v>0.89100000000000001</v>
      </c>
      <c r="AK92" s="16"/>
      <c r="AL92" s="16">
        <v>0.1089999973773956</v>
      </c>
      <c r="AM92" s="16"/>
      <c r="AN92" s="16"/>
      <c r="AO92" s="16">
        <v>0.35199999999999998</v>
      </c>
      <c r="AP92" s="5"/>
      <c r="AQ92" s="31">
        <v>12699.5400390625</v>
      </c>
      <c r="AR92" s="31">
        <v>14262.38</v>
      </c>
    </row>
    <row r="93" spans="1:44" x14ac:dyDescent="0.3">
      <c r="A93" s="4">
        <v>361334020</v>
      </c>
      <c r="B93" s="3" t="s">
        <v>157</v>
      </c>
      <c r="C93" s="3" t="s">
        <v>977</v>
      </c>
      <c r="D93" s="14">
        <v>81.912437438964844</v>
      </c>
      <c r="E93" s="14">
        <v>82.084190368652344</v>
      </c>
      <c r="F93" s="14">
        <v>76.19158935546875</v>
      </c>
      <c r="G93" s="14">
        <v>77.493675231933594</v>
      </c>
      <c r="H93" s="5">
        <v>295</v>
      </c>
      <c r="I93" s="15" t="s">
        <v>3980</v>
      </c>
      <c r="J93" s="15">
        <v>8</v>
      </c>
      <c r="K93" s="3" t="s">
        <v>3840</v>
      </c>
      <c r="L93" s="3" t="s">
        <v>3913</v>
      </c>
      <c r="M93" s="3" t="s">
        <v>3917</v>
      </c>
      <c r="N93" s="3" t="s">
        <v>3923</v>
      </c>
      <c r="O93" s="17">
        <v>0.47593581676483149</v>
      </c>
      <c r="P93" s="32">
        <v>49.23673342</v>
      </c>
      <c r="Q93" s="32">
        <v>340.10696411132813</v>
      </c>
      <c r="R93" s="5">
        <v>276</v>
      </c>
      <c r="S93" s="5">
        <v>133</v>
      </c>
      <c r="T93" s="16">
        <v>0.48188406229019171</v>
      </c>
      <c r="U93" s="17">
        <v>0.35164836049079901</v>
      </c>
      <c r="V93" s="32">
        <v>49.3841307</v>
      </c>
      <c r="W93" s="32">
        <v>305.4945068359375</v>
      </c>
      <c r="X93" s="17">
        <v>0.33689838647842407</v>
      </c>
      <c r="Y93" s="32">
        <v>45.174775869999998</v>
      </c>
      <c r="Z93" s="32">
        <v>283.95721435546881</v>
      </c>
      <c r="AA93" s="5">
        <v>276</v>
      </c>
      <c r="AB93" s="5">
        <v>133</v>
      </c>
      <c r="AC93" s="16">
        <v>0.48188406229019171</v>
      </c>
      <c r="AD93" s="17">
        <v>0.2417582422494888</v>
      </c>
      <c r="AE93" s="32">
        <v>46.563430930000003</v>
      </c>
      <c r="AF93" s="32">
        <v>243.95603942871091</v>
      </c>
      <c r="AG93" s="16">
        <v>1.7000000000000001E-2</v>
      </c>
      <c r="AH93" s="16"/>
      <c r="AI93" s="16"/>
      <c r="AJ93" s="16">
        <v>0.93200000000000005</v>
      </c>
      <c r="AK93" s="16">
        <v>5.0999999999999997E-2</v>
      </c>
      <c r="AL93" s="16">
        <v>0</v>
      </c>
      <c r="AM93" s="16"/>
      <c r="AN93" s="16">
        <v>0.18</v>
      </c>
      <c r="AO93" s="16">
        <v>0.39600000000000002</v>
      </c>
      <c r="AP93" s="5"/>
      <c r="AQ93" s="31">
        <v>8658.4697265625</v>
      </c>
      <c r="AR93" s="31">
        <v>10659.24</v>
      </c>
    </row>
    <row r="94" spans="1:44" x14ac:dyDescent="0.3">
      <c r="A94" s="4">
        <v>1141164020</v>
      </c>
      <c r="B94" s="3" t="s">
        <v>534</v>
      </c>
      <c r="C94" s="3" t="s">
        <v>3793</v>
      </c>
      <c r="D94" s="14">
        <v>91.142227172851563</v>
      </c>
      <c r="E94" s="14">
        <v>93.599479675292969</v>
      </c>
      <c r="F94" s="14">
        <v>99.4466552734375</v>
      </c>
      <c r="G94" s="14">
        <v>104.65647888183589</v>
      </c>
      <c r="H94" s="5">
        <v>50</v>
      </c>
      <c r="I94" s="15" t="s">
        <v>3980</v>
      </c>
      <c r="J94" s="15">
        <v>8</v>
      </c>
      <c r="K94" s="3" t="s">
        <v>3850</v>
      </c>
      <c r="L94" s="3" t="s">
        <v>3907</v>
      </c>
      <c r="M94" s="3" t="s">
        <v>3916</v>
      </c>
      <c r="N94" s="3" t="s">
        <v>3921</v>
      </c>
      <c r="O94" s="17">
        <v>0.3125</v>
      </c>
      <c r="P94" s="32">
        <v>52.861718840000002</v>
      </c>
      <c r="Q94" s="32"/>
      <c r="R94" s="5">
        <v>42</v>
      </c>
      <c r="S94" s="5">
        <v>35</v>
      </c>
      <c r="T94" s="16">
        <v>0.83333331346511841</v>
      </c>
      <c r="U94" s="17">
        <v>0.25</v>
      </c>
      <c r="V94" s="32">
        <v>53.88103907</v>
      </c>
      <c r="W94" s="32"/>
      <c r="X94" s="17">
        <v>0.53125</v>
      </c>
      <c r="Y94" s="32">
        <v>60.079031919999998</v>
      </c>
      <c r="Z94" s="32"/>
      <c r="AA94" s="5">
        <v>43</v>
      </c>
      <c r="AB94" s="5">
        <v>36</v>
      </c>
      <c r="AC94" s="16">
        <v>0.83333331346511841</v>
      </c>
      <c r="AD94" s="17">
        <v>0.4166666567325592</v>
      </c>
      <c r="AE94" s="32">
        <v>62.330918769999997</v>
      </c>
      <c r="AF94" s="32"/>
      <c r="AG94" s="16"/>
      <c r="AH94" s="16"/>
      <c r="AI94" s="16"/>
      <c r="AJ94" s="16">
        <v>0.98</v>
      </c>
      <c r="AK94" s="16"/>
      <c r="AL94" s="16">
        <v>1.9999999552965161E-2</v>
      </c>
      <c r="AM94" s="16"/>
      <c r="AN94" s="16">
        <v>0.2</v>
      </c>
      <c r="AO94" s="16">
        <v>0.77600000000000002</v>
      </c>
      <c r="AP94" s="5"/>
      <c r="AQ94" s="31">
        <v>13328.3203125</v>
      </c>
      <c r="AR94" s="31">
        <v>15606.6</v>
      </c>
    </row>
    <row r="95" spans="1:44" x14ac:dyDescent="0.3">
      <c r="A95" s="4">
        <v>630673000</v>
      </c>
      <c r="B95" s="3" t="s">
        <v>313</v>
      </c>
      <c r="C95" s="3" t="s">
        <v>1457</v>
      </c>
      <c r="D95" s="14">
        <v>75.188346862792969</v>
      </c>
      <c r="E95" s="14">
        <v>75.860771179199219</v>
      </c>
      <c r="F95" s="14">
        <v>76.647865295410156</v>
      </c>
      <c r="G95" s="14">
        <v>77.407539367675781</v>
      </c>
      <c r="H95" s="5">
        <v>238</v>
      </c>
      <c r="I95" s="15">
        <v>5</v>
      </c>
      <c r="J95" s="15">
        <v>8</v>
      </c>
      <c r="K95" s="3" t="s">
        <v>3841</v>
      </c>
      <c r="L95" s="3" t="s">
        <v>3913</v>
      </c>
      <c r="M95" s="3" t="s">
        <v>3916</v>
      </c>
      <c r="N95" s="3" t="s">
        <v>3921</v>
      </c>
      <c r="O95" s="17">
        <v>0.32300883531570429</v>
      </c>
      <c r="P95" s="32">
        <v>46.595859779999998</v>
      </c>
      <c r="Q95" s="32">
        <v>290.26547241210938</v>
      </c>
      <c r="R95" s="5">
        <v>475</v>
      </c>
      <c r="S95" s="5">
        <v>388</v>
      </c>
      <c r="T95" s="16">
        <v>0.81684207916259766</v>
      </c>
      <c r="U95" s="17">
        <v>0.32300883531570429</v>
      </c>
      <c r="V95" s="32">
        <v>46.953787159999997</v>
      </c>
      <c r="W95" s="32">
        <v>290.26547241210938</v>
      </c>
      <c r="X95" s="17">
        <v>0.26106193661689758</v>
      </c>
      <c r="Y95" s="32">
        <v>45.467206130000001</v>
      </c>
      <c r="Z95" s="32">
        <v>263.71682739257813</v>
      </c>
      <c r="AA95" s="5">
        <v>474</v>
      </c>
      <c r="AB95" s="5">
        <v>387</v>
      </c>
      <c r="AC95" s="16">
        <v>0.81684207916259766</v>
      </c>
      <c r="AD95" s="17">
        <v>0.26106193661689758</v>
      </c>
      <c r="AE95" s="32">
        <v>46.513427630000002</v>
      </c>
      <c r="AF95" s="32">
        <v>263.71682739257813</v>
      </c>
      <c r="AG95" s="16"/>
      <c r="AH95" s="16"/>
      <c r="AI95" s="16"/>
      <c r="AJ95" s="16">
        <v>0.98699999999999999</v>
      </c>
      <c r="AK95" s="16"/>
      <c r="AL95" s="16">
        <v>1.30000002682209E-2</v>
      </c>
      <c r="AM95" s="16"/>
      <c r="AN95" s="16">
        <v>0.16</v>
      </c>
      <c r="AO95" s="16">
        <v>0.41729999999999989</v>
      </c>
      <c r="AP95" s="5">
        <v>0</v>
      </c>
      <c r="AQ95" s="31">
        <v>7460.7099609375</v>
      </c>
      <c r="AR95" s="31">
        <v>7940</v>
      </c>
    </row>
    <row r="96" spans="1:44" x14ac:dyDescent="0.3">
      <c r="A96" s="4">
        <v>1060084020</v>
      </c>
      <c r="B96" s="3" t="s">
        <v>505</v>
      </c>
      <c r="C96" s="3" t="s">
        <v>680</v>
      </c>
      <c r="D96" s="14">
        <v>97.585128784179688</v>
      </c>
      <c r="E96" s="14">
        <v>98.819206237792969</v>
      </c>
      <c r="F96" s="14">
        <v>98.198394775390625</v>
      </c>
      <c r="G96" s="14">
        <v>101.0456237792969</v>
      </c>
      <c r="H96" s="5">
        <v>48</v>
      </c>
      <c r="I96" s="15" t="s">
        <v>3981</v>
      </c>
      <c r="J96" s="15">
        <v>8</v>
      </c>
      <c r="K96" s="3" t="s">
        <v>3796</v>
      </c>
      <c r="L96" s="3" t="s">
        <v>3907</v>
      </c>
      <c r="M96" s="3" t="s">
        <v>3916</v>
      </c>
      <c r="N96" s="3" t="s">
        <v>3921</v>
      </c>
      <c r="O96" s="17">
        <v>0</v>
      </c>
      <c r="P96" s="32">
        <v>55.392157539999999</v>
      </c>
      <c r="Q96" s="32"/>
      <c r="R96" s="5">
        <v>46</v>
      </c>
      <c r="S96" s="5">
        <v>35</v>
      </c>
      <c r="T96" s="16">
        <v>0.76086956262588501</v>
      </c>
      <c r="U96" s="17">
        <v>0</v>
      </c>
      <c r="V96" s="32">
        <v>55.919424929999998</v>
      </c>
      <c r="W96" s="32"/>
      <c r="X96" s="17">
        <v>0.55555558204650879</v>
      </c>
      <c r="Y96" s="32">
        <v>59.279014789999998</v>
      </c>
      <c r="Z96" s="32"/>
      <c r="AA96" s="5">
        <v>46</v>
      </c>
      <c r="AB96" s="5">
        <v>35</v>
      </c>
      <c r="AC96" s="16">
        <v>0.76086956262588501</v>
      </c>
      <c r="AD96" s="17">
        <v>0.57894736528396606</v>
      </c>
      <c r="AE96" s="32">
        <v>60.234886209999999</v>
      </c>
      <c r="AF96" s="32"/>
      <c r="AG96" s="16"/>
      <c r="AH96" s="16"/>
      <c r="AI96" s="16"/>
      <c r="AJ96" s="16">
        <v>0.89600000000000002</v>
      </c>
      <c r="AK96" s="16"/>
      <c r="AL96" s="16">
        <v>0.1040000021457672</v>
      </c>
      <c r="AM96" s="16"/>
      <c r="AN96" s="16">
        <v>0.188</v>
      </c>
      <c r="AO96" s="16">
        <v>0.57500000000000007</v>
      </c>
      <c r="AP96" s="5"/>
      <c r="AQ96" s="31">
        <v>10464.5595703125</v>
      </c>
      <c r="AR96" s="31">
        <v>12807</v>
      </c>
    </row>
    <row r="97" spans="1:44" x14ac:dyDescent="0.3">
      <c r="A97" s="4">
        <v>971293000</v>
      </c>
      <c r="B97" s="3" t="s">
        <v>468</v>
      </c>
      <c r="C97" s="3" t="s">
        <v>1933</v>
      </c>
      <c r="D97" s="14">
        <v>81.980552673339844</v>
      </c>
      <c r="E97" s="14">
        <v>81.88592529296875</v>
      </c>
      <c r="F97" s="14">
        <v>83.634490966796875</v>
      </c>
      <c r="G97" s="14">
        <v>82.494117736816406</v>
      </c>
      <c r="H97" s="5">
        <v>763</v>
      </c>
      <c r="I97" s="15">
        <v>5</v>
      </c>
      <c r="J97" s="15">
        <v>8</v>
      </c>
      <c r="K97" s="3" t="s">
        <v>3846</v>
      </c>
      <c r="L97" s="3" t="s">
        <v>3908</v>
      </c>
      <c r="M97" s="3" t="s">
        <v>3919</v>
      </c>
      <c r="N97" s="3" t="s">
        <v>3921</v>
      </c>
      <c r="O97" s="17">
        <v>0.29008746147155762</v>
      </c>
      <c r="P97" s="32">
        <v>49.263487349999998</v>
      </c>
      <c r="Q97" s="32">
        <v>291.98251342773438</v>
      </c>
      <c r="R97" s="5">
        <v>1397</v>
      </c>
      <c r="S97" s="5">
        <v>965</v>
      </c>
      <c r="T97" s="16">
        <v>0.69076591730117798</v>
      </c>
      <c r="U97" s="17">
        <v>0.22471910715103149</v>
      </c>
      <c r="V97" s="32">
        <v>49.306705600000001</v>
      </c>
      <c r="W97" s="32">
        <v>270.11236572265631</v>
      </c>
      <c r="X97" s="17">
        <v>0.15597668290138239</v>
      </c>
      <c r="Y97" s="32">
        <v>49.944959019999999</v>
      </c>
      <c r="Z97" s="32">
        <v>231.48687744140631</v>
      </c>
      <c r="AA97" s="5">
        <v>1398</v>
      </c>
      <c r="AB97" s="5">
        <v>968</v>
      </c>
      <c r="AC97" s="16">
        <v>0.69076591730117798</v>
      </c>
      <c r="AD97" s="17">
        <v>0.1056179776787758</v>
      </c>
      <c r="AE97" s="32">
        <v>49.466092109999998</v>
      </c>
      <c r="AF97" s="32">
        <v>206.96629333496091</v>
      </c>
      <c r="AG97" s="16">
        <v>5.3999999999999999E-2</v>
      </c>
      <c r="AH97" s="16">
        <v>0.27</v>
      </c>
      <c r="AI97" s="16"/>
      <c r="AJ97" s="16">
        <v>0.56400000000000006</v>
      </c>
      <c r="AK97" s="16">
        <v>6.3E-2</v>
      </c>
      <c r="AL97" s="16">
        <v>5.000000074505806E-2</v>
      </c>
      <c r="AM97" s="16">
        <v>7.5999999999999998E-2</v>
      </c>
      <c r="AN97" s="16">
        <v>0.14399999999999999</v>
      </c>
      <c r="AO97" s="16">
        <v>0.42899999999999999</v>
      </c>
      <c r="AP97" s="5"/>
      <c r="AQ97" s="31">
        <v>7777.6298828125</v>
      </c>
      <c r="AR97" s="31">
        <v>8612.75</v>
      </c>
    </row>
    <row r="98" spans="1:44" x14ac:dyDescent="0.3">
      <c r="A98" s="4">
        <v>742013000</v>
      </c>
      <c r="B98" s="3" t="s">
        <v>355</v>
      </c>
      <c r="C98" s="3" t="s">
        <v>1537</v>
      </c>
      <c r="D98" s="14">
        <v>86.638427734375</v>
      </c>
      <c r="E98" s="14">
        <v>83.743446350097656</v>
      </c>
      <c r="F98" s="14">
        <v>84.355850219726563</v>
      </c>
      <c r="G98" s="14">
        <v>82.572242736816406</v>
      </c>
      <c r="H98" s="5">
        <v>468</v>
      </c>
      <c r="I98" s="15">
        <v>5</v>
      </c>
      <c r="J98" s="15">
        <v>8</v>
      </c>
      <c r="K98" s="3" t="s">
        <v>3824</v>
      </c>
      <c r="L98" s="3" t="s">
        <v>3912</v>
      </c>
      <c r="M98" s="3" t="s">
        <v>3917</v>
      </c>
      <c r="N98" s="3" t="s">
        <v>3921</v>
      </c>
      <c r="O98" s="17">
        <v>0.50113379955291748</v>
      </c>
      <c r="P98" s="32">
        <v>51.092859500000003</v>
      </c>
      <c r="Q98" s="32">
        <v>341.95010375976563</v>
      </c>
      <c r="R98" s="5">
        <v>835</v>
      </c>
      <c r="S98" s="5">
        <v>380</v>
      </c>
      <c r="T98" s="16">
        <v>0.45508980751037598</v>
      </c>
      <c r="U98" s="17">
        <v>0.29702970385551453</v>
      </c>
      <c r="V98" s="32">
        <v>50.032097149999998</v>
      </c>
      <c r="W98" s="32">
        <v>286.6336669921875</v>
      </c>
      <c r="X98" s="17">
        <v>0.41043084859848022</v>
      </c>
      <c r="Y98" s="32">
        <v>50.407279109999998</v>
      </c>
      <c r="Z98" s="32">
        <v>303.85488891601563</v>
      </c>
      <c r="AA98" s="5">
        <v>835</v>
      </c>
      <c r="AB98" s="5">
        <v>380</v>
      </c>
      <c r="AC98" s="16">
        <v>0.45508980751037598</v>
      </c>
      <c r="AD98" s="17">
        <v>0.21782177686691279</v>
      </c>
      <c r="AE98" s="32">
        <v>49.511440589999999</v>
      </c>
      <c r="AF98" s="32">
        <v>236.13861083984381</v>
      </c>
      <c r="AG98" s="16">
        <v>1.0999999999999999E-2</v>
      </c>
      <c r="AH98" s="16">
        <v>2.5999999999999999E-2</v>
      </c>
      <c r="AI98" s="16">
        <v>1.9E-2</v>
      </c>
      <c r="AJ98" s="16">
        <v>0.88200000000000001</v>
      </c>
      <c r="AK98" s="16">
        <v>5.8000000000000003E-2</v>
      </c>
      <c r="AL98" s="16">
        <v>4.0000001899898052E-3</v>
      </c>
      <c r="AM98" s="16"/>
      <c r="AN98" s="16">
        <v>0.186</v>
      </c>
      <c r="AO98" s="16">
        <v>0.38100000000000001</v>
      </c>
      <c r="AP98" s="5"/>
      <c r="AQ98" s="31">
        <v>8707.7802734375</v>
      </c>
      <c r="AR98" s="31">
        <v>9720.4599999999991</v>
      </c>
    </row>
    <row r="99" spans="1:44" x14ac:dyDescent="0.3">
      <c r="A99" s="4">
        <v>600774040</v>
      </c>
      <c r="B99" s="3" t="s">
        <v>303</v>
      </c>
      <c r="C99" s="3" t="s">
        <v>1436</v>
      </c>
      <c r="D99" s="14">
        <v>83.382789611816406</v>
      </c>
      <c r="E99" s="14">
        <v>84.374824523925781</v>
      </c>
      <c r="F99" s="14">
        <v>82.107101440429688</v>
      </c>
      <c r="G99" s="14">
        <v>84.1197509765625</v>
      </c>
      <c r="H99" s="5">
        <v>403</v>
      </c>
      <c r="I99" s="15">
        <v>3</v>
      </c>
      <c r="J99" s="15">
        <v>8</v>
      </c>
      <c r="K99" s="3" t="s">
        <v>3886</v>
      </c>
      <c r="L99" s="3" t="s">
        <v>3907</v>
      </c>
      <c r="M99" s="3" t="s">
        <v>3917</v>
      </c>
      <c r="N99" s="3" t="s">
        <v>3921</v>
      </c>
      <c r="O99" s="17">
        <v>0.22471910715103149</v>
      </c>
      <c r="P99" s="32">
        <v>49.814212230000003</v>
      </c>
      <c r="Q99" s="32">
        <v>263.20223999023438</v>
      </c>
      <c r="R99" s="5">
        <v>531</v>
      </c>
      <c r="S99" s="5">
        <v>490</v>
      </c>
      <c r="T99" s="16">
        <v>0.92278718948364258</v>
      </c>
      <c r="U99" s="17">
        <v>0.20060789585113531</v>
      </c>
      <c r="V99" s="32">
        <v>50.278663090000002</v>
      </c>
      <c r="W99" s="32">
        <v>255.92704772949219</v>
      </c>
      <c r="X99" s="17">
        <v>0.2275280952453613</v>
      </c>
      <c r="Y99" s="32">
        <v>48.966049140000003</v>
      </c>
      <c r="Z99" s="32">
        <v>249.15730285644531</v>
      </c>
      <c r="AA99" s="5">
        <v>537</v>
      </c>
      <c r="AB99" s="5">
        <v>496</v>
      </c>
      <c r="AC99" s="16">
        <v>0.92278718948364258</v>
      </c>
      <c r="AD99" s="17">
        <v>0.2127659618854523</v>
      </c>
      <c r="AE99" s="32">
        <v>50.409739799999997</v>
      </c>
      <c r="AF99" s="32">
        <v>243.16108703613281</v>
      </c>
      <c r="AG99" s="16">
        <v>4.2000000000000003E-2</v>
      </c>
      <c r="AH99" s="16">
        <v>0.40400000000000003</v>
      </c>
      <c r="AI99" s="16">
        <v>3.2000000000000001E-2</v>
      </c>
      <c r="AJ99" s="16">
        <v>0.27800000000000002</v>
      </c>
      <c r="AK99" s="16"/>
      <c r="AL99" s="16">
        <v>0.24300000071525571</v>
      </c>
      <c r="AM99" s="16">
        <v>0.51600000000000001</v>
      </c>
      <c r="AN99" s="16">
        <v>0.161</v>
      </c>
      <c r="AO99" s="16">
        <v>0.84099999999999997</v>
      </c>
      <c r="AP99" s="5"/>
      <c r="AQ99" s="31">
        <v>7549.830078125</v>
      </c>
      <c r="AR99" s="31">
        <v>8043.25</v>
      </c>
    </row>
    <row r="100" spans="1:44" x14ac:dyDescent="0.3">
      <c r="A100" s="4">
        <v>600774060</v>
      </c>
      <c r="B100" s="3" t="s">
        <v>303</v>
      </c>
      <c r="C100" s="3" t="s">
        <v>1437</v>
      </c>
      <c r="D100" s="14">
        <v>82.675277709960938</v>
      </c>
      <c r="E100" s="14">
        <v>82.144706726074219</v>
      </c>
      <c r="F100" s="14">
        <v>80.160614013671875</v>
      </c>
      <c r="G100" s="14">
        <v>83.67474365234375</v>
      </c>
      <c r="H100" s="5">
        <v>154</v>
      </c>
      <c r="I100" s="15">
        <v>3</v>
      </c>
      <c r="J100" s="15">
        <v>8</v>
      </c>
      <c r="K100" s="3" t="s">
        <v>3886</v>
      </c>
      <c r="L100" s="3" t="s">
        <v>3907</v>
      </c>
      <c r="M100" s="3" t="s">
        <v>3917</v>
      </c>
      <c r="N100" s="3" t="s">
        <v>3921</v>
      </c>
      <c r="O100" s="17">
        <v>0.47286820411682129</v>
      </c>
      <c r="P100" s="32">
        <v>49.536337809999999</v>
      </c>
      <c r="Q100" s="32">
        <v>341.8604736328125</v>
      </c>
      <c r="R100" s="5">
        <v>247</v>
      </c>
      <c r="S100" s="5">
        <v>154</v>
      </c>
      <c r="T100" s="16">
        <v>0.62348181009292603</v>
      </c>
      <c r="U100" s="17">
        <v>0.38461539149284357</v>
      </c>
      <c r="V100" s="32">
        <v>49.40776554</v>
      </c>
      <c r="W100" s="32">
        <v>314.10256958007813</v>
      </c>
      <c r="X100" s="17">
        <v>0.37209302186965942</v>
      </c>
      <c r="Y100" s="32">
        <v>47.718537470000001</v>
      </c>
      <c r="Z100" s="32">
        <v>289.9224853515625</v>
      </c>
      <c r="AA100" s="5">
        <v>246</v>
      </c>
      <c r="AB100" s="5">
        <v>153</v>
      </c>
      <c r="AC100" s="16">
        <v>0.62348181009292603</v>
      </c>
      <c r="AD100" s="17">
        <v>0.3333333432674408</v>
      </c>
      <c r="AE100" s="32">
        <v>50.151420510000001</v>
      </c>
      <c r="AF100" s="32">
        <v>274.35897827148438</v>
      </c>
      <c r="AG100" s="16"/>
      <c r="AH100" s="16"/>
      <c r="AI100" s="16"/>
      <c r="AJ100" s="16">
        <v>0.93500000000000005</v>
      </c>
      <c r="AK100" s="16">
        <v>3.2000000000000001E-2</v>
      </c>
      <c r="AL100" s="16">
        <v>3.2000001519918442E-2</v>
      </c>
      <c r="AM100" s="16"/>
      <c r="AN100" s="16">
        <v>0.20100000000000001</v>
      </c>
      <c r="AO100" s="16">
        <v>0.53400000000000003</v>
      </c>
      <c r="AP100" s="5"/>
      <c r="AQ100" s="31">
        <v>9210.23046875</v>
      </c>
      <c r="AR100" s="31">
        <v>9778.66</v>
      </c>
    </row>
    <row r="101" spans="1:44" x14ac:dyDescent="0.3">
      <c r="A101" s="4">
        <v>600774080</v>
      </c>
      <c r="B101" s="3" t="s">
        <v>303</v>
      </c>
      <c r="C101" s="3" t="s">
        <v>1438</v>
      </c>
      <c r="D101" s="14">
        <v>88.198013305664063</v>
      </c>
      <c r="E101" s="14">
        <v>87.637931823730469</v>
      </c>
      <c r="F101" s="14">
        <v>91.003135681152344</v>
      </c>
      <c r="G101" s="14">
        <v>91.203758239746094</v>
      </c>
      <c r="H101" s="5">
        <v>156</v>
      </c>
      <c r="I101" s="15" t="s">
        <v>3980</v>
      </c>
      <c r="J101" s="15">
        <v>8</v>
      </c>
      <c r="K101" s="3" t="s">
        <v>3886</v>
      </c>
      <c r="L101" s="3" t="s">
        <v>3907</v>
      </c>
      <c r="M101" s="3" t="s">
        <v>3917</v>
      </c>
      <c r="N101" s="3" t="s">
        <v>3921</v>
      </c>
      <c r="O101" s="17">
        <v>0.29670330882072449</v>
      </c>
      <c r="P101" s="32">
        <v>51.705382880000002</v>
      </c>
      <c r="Q101" s="32"/>
      <c r="R101" s="5">
        <v>180</v>
      </c>
      <c r="S101" s="5">
        <v>107</v>
      </c>
      <c r="T101" s="16">
        <v>0.59444445371627808</v>
      </c>
      <c r="U101" s="17">
        <v>0.27777779102325439</v>
      </c>
      <c r="V101" s="32">
        <v>51.55295813</v>
      </c>
      <c r="W101" s="32"/>
      <c r="X101" s="17">
        <v>0.67032968997955322</v>
      </c>
      <c r="Y101" s="32">
        <v>54.6675483</v>
      </c>
      <c r="Z101" s="32">
        <v>380.21978759765631</v>
      </c>
      <c r="AA101" s="5">
        <v>180</v>
      </c>
      <c r="AB101" s="5">
        <v>107</v>
      </c>
      <c r="AC101" s="16">
        <v>0.59444445371627808</v>
      </c>
      <c r="AD101" s="17">
        <v>0.42592594027519232</v>
      </c>
      <c r="AE101" s="32">
        <v>54.521869649999999</v>
      </c>
      <c r="AF101" s="32"/>
      <c r="AG101" s="16"/>
      <c r="AH101" s="16"/>
      <c r="AI101" s="16">
        <v>8.3000000000000004E-2</v>
      </c>
      <c r="AJ101" s="16">
        <v>0.872</v>
      </c>
      <c r="AK101" s="16"/>
      <c r="AL101" s="16">
        <v>4.5000001788139343E-2</v>
      </c>
      <c r="AM101" s="16">
        <v>3.9E-2</v>
      </c>
      <c r="AN101" s="16">
        <v>0.122</v>
      </c>
      <c r="AO101" s="16">
        <v>0.54800000000000004</v>
      </c>
      <c r="AP101" s="5"/>
      <c r="AQ101" s="31">
        <v>9113.1103515625</v>
      </c>
      <c r="AR101" s="31">
        <v>9430.2000000000007</v>
      </c>
    </row>
    <row r="102" spans="1:44" x14ac:dyDescent="0.3">
      <c r="A102" s="4">
        <v>600775000</v>
      </c>
      <c r="B102" s="3" t="s">
        <v>303</v>
      </c>
      <c r="C102" s="3" t="s">
        <v>1439</v>
      </c>
      <c r="D102" s="14">
        <v>78.926628112792969</v>
      </c>
      <c r="E102" s="14">
        <v>79.680274963378906</v>
      </c>
      <c r="F102" s="14">
        <v>84.985076904296875</v>
      </c>
      <c r="G102" s="14">
        <v>85.339302062988281</v>
      </c>
      <c r="H102" s="5">
        <v>322</v>
      </c>
      <c r="I102" s="15" t="s">
        <v>3980</v>
      </c>
      <c r="J102" s="15">
        <v>8</v>
      </c>
      <c r="K102" s="3" t="s">
        <v>3886</v>
      </c>
      <c r="L102" s="3" t="s">
        <v>3907</v>
      </c>
      <c r="M102" s="3" t="s">
        <v>3917</v>
      </c>
      <c r="N102" s="3" t="s">
        <v>3921</v>
      </c>
      <c r="O102" s="17">
        <v>0.41545894742012018</v>
      </c>
      <c r="P102" s="32">
        <v>48.064063709999999</v>
      </c>
      <c r="Q102" s="32">
        <v>320.28985595703131</v>
      </c>
      <c r="R102" s="5">
        <v>319</v>
      </c>
      <c r="S102" s="5">
        <v>265</v>
      </c>
      <c r="T102" s="16">
        <v>0.83072102069854736</v>
      </c>
      <c r="U102" s="17">
        <v>0.37931033968925482</v>
      </c>
      <c r="V102" s="32">
        <v>48.445365180000003</v>
      </c>
      <c r="W102" s="32">
        <v>306.89654541015631</v>
      </c>
      <c r="X102" s="17">
        <v>0.31884059309959412</v>
      </c>
      <c r="Y102" s="32">
        <v>50.810555520000001</v>
      </c>
      <c r="Z102" s="32">
        <v>288.88888549804688</v>
      </c>
      <c r="AA102" s="5">
        <v>324</v>
      </c>
      <c r="AB102" s="5">
        <v>270</v>
      </c>
      <c r="AC102" s="16">
        <v>0.83072102069854736</v>
      </c>
      <c r="AD102" s="17">
        <v>0.28160920739173889</v>
      </c>
      <c r="AE102" s="32">
        <v>51.117667169999997</v>
      </c>
      <c r="AF102" s="32">
        <v>278.16091918945313</v>
      </c>
      <c r="AG102" s="16"/>
      <c r="AH102" s="16">
        <v>0.55600000000000005</v>
      </c>
      <c r="AI102" s="16"/>
      <c r="AJ102" s="16">
        <v>0.33500000000000002</v>
      </c>
      <c r="AK102" s="16">
        <v>2.5000000000000001E-2</v>
      </c>
      <c r="AL102" s="16">
        <v>8.3999998867511749E-2</v>
      </c>
      <c r="AM102" s="16">
        <v>0.42199999999999999</v>
      </c>
      <c r="AN102" s="16">
        <v>0.127</v>
      </c>
      <c r="AO102" s="16">
        <v>0.79400000000000004</v>
      </c>
      <c r="AP102" s="5"/>
      <c r="AQ102" s="31">
        <v>7491.919921875</v>
      </c>
      <c r="AR102" s="31">
        <v>7820.24</v>
      </c>
    </row>
    <row r="103" spans="1:44" x14ac:dyDescent="0.3">
      <c r="A103" s="4">
        <v>600775020</v>
      </c>
      <c r="B103" s="3" t="s">
        <v>303</v>
      </c>
      <c r="C103" s="3" t="s">
        <v>1440</v>
      </c>
      <c r="D103" s="14">
        <v>81.168281555175781</v>
      </c>
      <c r="E103" s="14">
        <v>80.574638366699219</v>
      </c>
      <c r="F103" s="14">
        <v>86.800277709960938</v>
      </c>
      <c r="G103" s="14">
        <v>85.476593017578125</v>
      </c>
      <c r="H103" s="5">
        <v>382</v>
      </c>
      <c r="I103" s="15" t="s">
        <v>3980</v>
      </c>
      <c r="J103" s="15">
        <v>8</v>
      </c>
      <c r="K103" s="3" t="s">
        <v>3886</v>
      </c>
      <c r="L103" s="3" t="s">
        <v>3907</v>
      </c>
      <c r="M103" s="3" t="s">
        <v>3917</v>
      </c>
      <c r="N103" s="3" t="s">
        <v>3921</v>
      </c>
      <c r="O103" s="17">
        <v>0.40088105201721191</v>
      </c>
      <c r="P103" s="32">
        <v>48.94446997</v>
      </c>
      <c r="Q103" s="32">
        <v>320.704833984375</v>
      </c>
      <c r="R103" s="5">
        <v>332</v>
      </c>
      <c r="S103" s="5">
        <v>258</v>
      </c>
      <c r="T103" s="16">
        <v>0.77710843086242676</v>
      </c>
      <c r="U103" s="17">
        <v>0.33714285492897028</v>
      </c>
      <c r="V103" s="32">
        <v>48.794629139999998</v>
      </c>
      <c r="W103" s="32">
        <v>302.85714721679688</v>
      </c>
      <c r="X103" s="17">
        <v>0.38766521215438843</v>
      </c>
      <c r="Y103" s="32">
        <v>51.97392498</v>
      </c>
      <c r="Z103" s="32">
        <v>300.88104248046881</v>
      </c>
      <c r="AA103" s="5">
        <v>331</v>
      </c>
      <c r="AB103" s="5">
        <v>257</v>
      </c>
      <c r="AC103" s="16">
        <v>0.77710843086242676</v>
      </c>
      <c r="AD103" s="17">
        <v>0.35428571701049799</v>
      </c>
      <c r="AE103" s="32">
        <v>51.197361770000001</v>
      </c>
      <c r="AF103" s="32">
        <v>289.14285278320313</v>
      </c>
      <c r="AG103" s="16"/>
      <c r="AH103" s="16">
        <v>2.9000000000000001E-2</v>
      </c>
      <c r="AI103" s="16">
        <v>2.1000000000000001E-2</v>
      </c>
      <c r="AJ103" s="16">
        <v>0.90300000000000002</v>
      </c>
      <c r="AK103" s="16">
        <v>3.1E-2</v>
      </c>
      <c r="AL103" s="16">
        <v>1.6000000759959221E-2</v>
      </c>
      <c r="AM103" s="16">
        <v>2.1000000000000001E-2</v>
      </c>
      <c r="AN103" s="16">
        <v>0.183</v>
      </c>
      <c r="AO103" s="16">
        <v>0.72499999999999998</v>
      </c>
      <c r="AP103" s="5"/>
      <c r="AQ103" s="31">
        <v>7692.6201171875</v>
      </c>
      <c r="AR103" s="31">
        <v>7961.36</v>
      </c>
    </row>
    <row r="104" spans="1:44" x14ac:dyDescent="0.3">
      <c r="A104" s="4">
        <v>971164020</v>
      </c>
      <c r="B104" s="3" t="s">
        <v>24</v>
      </c>
      <c r="C104" s="3" t="s">
        <v>596</v>
      </c>
      <c r="D104" s="14">
        <v>81.39508056640625</v>
      </c>
      <c r="E104" s="14">
        <v>80.588356018066406</v>
      </c>
      <c r="F104" s="14">
        <v>81.264801025390625</v>
      </c>
      <c r="G104" s="14">
        <v>80.304885864257813</v>
      </c>
      <c r="H104" s="5">
        <v>54</v>
      </c>
      <c r="I104" s="15" t="s">
        <v>3980</v>
      </c>
      <c r="J104" s="15">
        <v>8</v>
      </c>
      <c r="K104" s="3" t="s">
        <v>3846</v>
      </c>
      <c r="L104" s="3" t="s">
        <v>3908</v>
      </c>
      <c r="M104" s="3" t="s">
        <v>3916</v>
      </c>
      <c r="N104" s="3" t="s">
        <v>3921</v>
      </c>
      <c r="O104" s="17">
        <v>0.26470589637756348</v>
      </c>
      <c r="P104" s="32">
        <v>49.033544220000003</v>
      </c>
      <c r="Q104" s="32"/>
      <c r="R104" s="5">
        <v>54</v>
      </c>
      <c r="S104" s="5">
        <v>42</v>
      </c>
      <c r="T104" s="16">
        <v>0.77777779102325439</v>
      </c>
      <c r="U104" s="17">
        <v>0.2083333283662796</v>
      </c>
      <c r="V104" s="32">
        <v>48.799983750000003</v>
      </c>
      <c r="W104" s="32"/>
      <c r="X104" s="17">
        <v>0.26470589637756348</v>
      </c>
      <c r="Y104" s="32">
        <v>48.426215110000001</v>
      </c>
      <c r="Z104" s="32"/>
      <c r="AA104" s="5">
        <v>54</v>
      </c>
      <c r="AB104" s="5">
        <v>42</v>
      </c>
      <c r="AC104" s="16">
        <v>0.77777779102325439</v>
      </c>
      <c r="AD104" s="17">
        <v>0.1666666716337204</v>
      </c>
      <c r="AE104" s="32">
        <v>48.195283549999999</v>
      </c>
      <c r="AF104" s="32"/>
      <c r="AG104" s="16"/>
      <c r="AH104" s="16"/>
      <c r="AI104" s="16"/>
      <c r="AJ104" s="16">
        <v>0.98099999999999998</v>
      </c>
      <c r="AK104" s="16"/>
      <c r="AL104" s="16">
        <v>1.8999999389052391E-2</v>
      </c>
      <c r="AM104" s="16"/>
      <c r="AN104" s="16"/>
      <c r="AO104" s="16">
        <v>0.59299999999999997</v>
      </c>
      <c r="AP104" s="5"/>
      <c r="AQ104" s="31">
        <v>14181.240234375</v>
      </c>
      <c r="AR104" s="31">
        <v>15124.73</v>
      </c>
    </row>
    <row r="105" spans="1:44" x14ac:dyDescent="0.3">
      <c r="A105" s="4">
        <v>691044020</v>
      </c>
      <c r="B105" s="3" t="s">
        <v>332</v>
      </c>
      <c r="C105" s="3" t="s">
        <v>1492</v>
      </c>
      <c r="D105" s="14">
        <v>92.033447265625</v>
      </c>
      <c r="E105" s="14">
        <v>89.125869750976563</v>
      </c>
      <c r="F105" s="14">
        <v>89.700668334960938</v>
      </c>
      <c r="G105" s="14">
        <v>89.368179321289063</v>
      </c>
      <c r="H105" s="5">
        <v>35</v>
      </c>
      <c r="I105" s="15" t="s">
        <v>3981</v>
      </c>
      <c r="J105" s="15">
        <v>8</v>
      </c>
      <c r="K105" s="3" t="s">
        <v>3863</v>
      </c>
      <c r="L105" s="3" t="s">
        <v>3911</v>
      </c>
      <c r="M105" s="3" t="s">
        <v>3916</v>
      </c>
      <c r="N105" s="3" t="s">
        <v>3921</v>
      </c>
      <c r="O105" s="17">
        <v>0.31578946113586431</v>
      </c>
      <c r="P105" s="32">
        <v>53.21174456</v>
      </c>
      <c r="Q105" s="32"/>
      <c r="R105" s="5">
        <v>25</v>
      </c>
      <c r="S105" s="5">
        <v>14</v>
      </c>
      <c r="T105" s="16">
        <v>0.56000000238418579</v>
      </c>
      <c r="U105" s="17">
        <v>0</v>
      </c>
      <c r="V105" s="32">
        <v>52.134019989999999</v>
      </c>
      <c r="W105" s="32"/>
      <c r="X105" s="17">
        <v>0.73684209585189819</v>
      </c>
      <c r="Y105" s="32">
        <v>53.832793469999999</v>
      </c>
      <c r="Z105" s="32"/>
      <c r="AA105" s="5">
        <v>25</v>
      </c>
      <c r="AB105" s="5">
        <v>14</v>
      </c>
      <c r="AC105" s="16">
        <v>0.56000000238418579</v>
      </c>
      <c r="AD105" s="17">
        <v>0.38461539149284357</v>
      </c>
      <c r="AE105" s="32">
        <v>53.456350499999999</v>
      </c>
      <c r="AF105" s="32"/>
      <c r="AG105" s="16"/>
      <c r="AH105" s="16"/>
      <c r="AI105" s="16"/>
      <c r="AJ105" s="16">
        <v>1</v>
      </c>
      <c r="AK105" s="16"/>
      <c r="AL105" s="16">
        <v>0</v>
      </c>
      <c r="AM105" s="16"/>
      <c r="AN105" s="16">
        <v>0.17100000000000001</v>
      </c>
      <c r="AO105" s="16">
        <v>0.5</v>
      </c>
      <c r="AP105" s="5"/>
      <c r="AQ105" s="31">
        <v>10057.8095703125</v>
      </c>
      <c r="AR105" s="31">
        <v>14602</v>
      </c>
    </row>
    <row r="106" spans="1:44" x14ac:dyDescent="0.3">
      <c r="A106" s="4">
        <v>661034020</v>
      </c>
      <c r="B106" s="3" t="s">
        <v>320</v>
      </c>
      <c r="C106" s="3" t="s">
        <v>1473</v>
      </c>
      <c r="D106" s="14">
        <v>92.508102416992188</v>
      </c>
      <c r="E106" s="14">
        <v>91.704910278320313</v>
      </c>
      <c r="F106" s="14">
        <v>86.955909729003906</v>
      </c>
      <c r="G106" s="14">
        <v>83.880615234375</v>
      </c>
      <c r="H106" s="5">
        <v>141</v>
      </c>
      <c r="I106" s="15" t="s">
        <v>3981</v>
      </c>
      <c r="J106" s="15">
        <v>8</v>
      </c>
      <c r="K106" s="3" t="s">
        <v>3801</v>
      </c>
      <c r="L106" s="3" t="s">
        <v>3909</v>
      </c>
      <c r="M106" s="3" t="s">
        <v>3916</v>
      </c>
      <c r="N106" s="3" t="s">
        <v>3921</v>
      </c>
      <c r="O106" s="17">
        <v>0.40243902802467352</v>
      </c>
      <c r="P106" s="32">
        <v>53.398165259999999</v>
      </c>
      <c r="Q106" s="32">
        <v>324.3902587890625</v>
      </c>
      <c r="R106" s="5">
        <v>124</v>
      </c>
      <c r="S106" s="5">
        <v>64</v>
      </c>
      <c r="T106" s="16">
        <v>0.5161290168762207</v>
      </c>
      <c r="U106" s="17">
        <v>0.27272728085517878</v>
      </c>
      <c r="V106" s="32">
        <v>53.141177419999998</v>
      </c>
      <c r="W106" s="32"/>
      <c r="X106" s="17">
        <v>0.29268291592597961</v>
      </c>
      <c r="Y106" s="32">
        <v>52.073668220000002</v>
      </c>
      <c r="Z106" s="32">
        <v>273.17074584960938</v>
      </c>
      <c r="AA106" s="5">
        <v>124</v>
      </c>
      <c r="AB106" s="5">
        <v>64</v>
      </c>
      <c r="AC106" s="16">
        <v>0.5161290168762207</v>
      </c>
      <c r="AD106" s="17">
        <v>0.22727273404598239</v>
      </c>
      <c r="AE106" s="32">
        <v>50.270925869999999</v>
      </c>
      <c r="AF106" s="32"/>
      <c r="AG106" s="16"/>
      <c r="AH106" s="16"/>
      <c r="AI106" s="16"/>
      <c r="AJ106" s="16">
        <v>0.99299999999999999</v>
      </c>
      <c r="AK106" s="16"/>
      <c r="AL106" s="16">
        <v>7.0000002160668373E-3</v>
      </c>
      <c r="AM106" s="16"/>
      <c r="AN106" s="16">
        <v>0.13500000000000001</v>
      </c>
      <c r="AO106" s="16">
        <v>0.45400000000000001</v>
      </c>
      <c r="AP106" s="5"/>
      <c r="AQ106" s="31">
        <v>8048.31005859375</v>
      </c>
      <c r="AR106" s="31">
        <v>10486.87</v>
      </c>
    </row>
    <row r="107" spans="1:44" x14ac:dyDescent="0.3">
      <c r="A107" s="4">
        <v>130604020</v>
      </c>
      <c r="B107" s="3" t="s">
        <v>56</v>
      </c>
      <c r="C107" s="3" t="s">
        <v>701</v>
      </c>
      <c r="D107" s="14">
        <v>77.382530212402344</v>
      </c>
      <c r="E107" s="14">
        <v>78.207145690917969</v>
      </c>
      <c r="F107" s="14">
        <v>76.102935791015625</v>
      </c>
      <c r="G107" s="14">
        <v>78.249427795410156</v>
      </c>
      <c r="H107" s="5">
        <v>41</v>
      </c>
      <c r="I107" s="15" t="s">
        <v>3980</v>
      </c>
      <c r="J107" s="15">
        <v>8</v>
      </c>
      <c r="K107" s="3" t="s">
        <v>3869</v>
      </c>
      <c r="L107" s="3" t="s">
        <v>3912</v>
      </c>
      <c r="M107" s="3" t="s">
        <v>3916</v>
      </c>
      <c r="N107" s="3" t="s">
        <v>3921</v>
      </c>
      <c r="O107" s="17">
        <v>0.30434781312942499</v>
      </c>
      <c r="P107" s="32">
        <v>47.457620640000002</v>
      </c>
      <c r="Q107" s="32"/>
      <c r="R107" s="5">
        <v>45</v>
      </c>
      <c r="S107" s="5">
        <v>16</v>
      </c>
      <c r="T107" s="16">
        <v>0.35555556416511541</v>
      </c>
      <c r="U107" s="17">
        <v>0</v>
      </c>
      <c r="V107" s="32">
        <v>47.870082500000002</v>
      </c>
      <c r="W107" s="32"/>
      <c r="X107" s="17">
        <v>0.2173912972211838</v>
      </c>
      <c r="Y107" s="32">
        <v>45.117961630000003</v>
      </c>
      <c r="Z107" s="32"/>
      <c r="AA107" s="5">
        <v>45</v>
      </c>
      <c r="AB107" s="5">
        <v>16</v>
      </c>
      <c r="AC107" s="16">
        <v>0.35555556416511541</v>
      </c>
      <c r="AD107" s="17">
        <v>0</v>
      </c>
      <c r="AE107" s="32">
        <v>47.002127450000003</v>
      </c>
      <c r="AF107" s="32"/>
      <c r="AG107" s="16"/>
      <c r="AH107" s="16"/>
      <c r="AI107" s="16"/>
      <c r="AJ107" s="16">
        <v>0.92700000000000005</v>
      </c>
      <c r="AK107" s="16"/>
      <c r="AL107" s="16">
        <v>7.2999998927116394E-2</v>
      </c>
      <c r="AM107" s="16"/>
      <c r="AN107" s="16">
        <v>0.19500000000000001</v>
      </c>
      <c r="AO107" s="16">
        <v>0.151</v>
      </c>
      <c r="AP107" s="5"/>
      <c r="AQ107" s="31">
        <v>13672.6298828125</v>
      </c>
      <c r="AR107" s="31">
        <v>14435</v>
      </c>
    </row>
    <row r="108" spans="1:44" x14ac:dyDescent="0.3">
      <c r="A108" s="4">
        <v>240914020</v>
      </c>
      <c r="B108" s="3" t="s">
        <v>107</v>
      </c>
      <c r="C108" s="3" t="s">
        <v>850</v>
      </c>
      <c r="D108" s="14">
        <v>86.300994873046875</v>
      </c>
      <c r="E108" s="14">
        <v>88.695541381835938</v>
      </c>
      <c r="F108" s="14">
        <v>81.605842590332031</v>
      </c>
      <c r="G108" s="14">
        <v>81.930099487304688</v>
      </c>
      <c r="H108" s="5">
        <v>27</v>
      </c>
      <c r="I108" s="15" t="s">
        <v>3981</v>
      </c>
      <c r="J108" s="15">
        <v>8</v>
      </c>
      <c r="K108" s="3" t="s">
        <v>3836</v>
      </c>
      <c r="L108" s="3" t="s">
        <v>3914</v>
      </c>
      <c r="M108" s="3" t="s">
        <v>3916</v>
      </c>
      <c r="N108" s="3" t="s">
        <v>3922</v>
      </c>
      <c r="O108" s="17">
        <v>0.3571428656578064</v>
      </c>
      <c r="P108" s="32">
        <v>50.960332170000001</v>
      </c>
      <c r="Q108" s="32"/>
      <c r="R108" s="5">
        <v>21</v>
      </c>
      <c r="S108" s="5">
        <v>13</v>
      </c>
      <c r="T108" s="16">
        <v>0.61904764175415039</v>
      </c>
      <c r="U108" s="17">
        <v>0</v>
      </c>
      <c r="V108" s="32">
        <v>51.965972059999999</v>
      </c>
      <c r="W108" s="32"/>
      <c r="X108" s="17">
        <v>0</v>
      </c>
      <c r="Y108" s="32">
        <v>48.644791009999999</v>
      </c>
      <c r="Z108" s="32"/>
      <c r="AA108" s="5">
        <v>21</v>
      </c>
      <c r="AB108" s="5">
        <v>13</v>
      </c>
      <c r="AC108" s="16">
        <v>0.61904764175415039</v>
      </c>
      <c r="AD108" s="17">
        <v>0</v>
      </c>
      <c r="AE108" s="32">
        <v>49.138686640000003</v>
      </c>
      <c r="AF108" s="32"/>
      <c r="AG108" s="16"/>
      <c r="AH108" s="16"/>
      <c r="AI108" s="16"/>
      <c r="AJ108" s="16">
        <v>1</v>
      </c>
      <c r="AK108" s="16"/>
      <c r="AL108" s="16">
        <v>0</v>
      </c>
      <c r="AM108" s="16"/>
      <c r="AN108" s="16"/>
      <c r="AO108" s="16">
        <v>0.308</v>
      </c>
      <c r="AP108" s="5"/>
      <c r="AQ108" s="31">
        <v>18518.30078125</v>
      </c>
      <c r="AR108" s="31">
        <v>19498.240000000002</v>
      </c>
    </row>
    <row r="109" spans="1:44" x14ac:dyDescent="0.3">
      <c r="A109" s="4">
        <v>680703000</v>
      </c>
      <c r="B109" s="3" t="s">
        <v>326</v>
      </c>
      <c r="C109" s="3" t="s">
        <v>1483</v>
      </c>
      <c r="D109" s="14">
        <v>88.259590148925781</v>
      </c>
      <c r="E109" s="14">
        <v>85.178184509277344</v>
      </c>
      <c r="F109" s="14">
        <v>87.8717041015625</v>
      </c>
      <c r="G109" s="14">
        <v>85.894561767578125</v>
      </c>
      <c r="H109" s="5">
        <v>333</v>
      </c>
      <c r="I109" s="15">
        <v>5</v>
      </c>
      <c r="J109" s="15">
        <v>8</v>
      </c>
      <c r="K109" s="3" t="s">
        <v>3815</v>
      </c>
      <c r="L109" s="3" t="s">
        <v>3909</v>
      </c>
      <c r="M109" s="3" t="s">
        <v>3916</v>
      </c>
      <c r="N109" s="3" t="s">
        <v>3921</v>
      </c>
      <c r="O109" s="17">
        <v>0.55799371004104614</v>
      </c>
      <c r="P109" s="32">
        <v>51.729566839999997</v>
      </c>
      <c r="Q109" s="32">
        <v>365.20376586914063</v>
      </c>
      <c r="R109" s="5">
        <v>603</v>
      </c>
      <c r="S109" s="5">
        <v>296</v>
      </c>
      <c r="T109" s="16">
        <v>0.49087893962860107</v>
      </c>
      <c r="U109" s="17">
        <v>0.40259739756584167</v>
      </c>
      <c r="V109" s="32">
        <v>50.592387389999999</v>
      </c>
      <c r="W109" s="32">
        <v>325.32467651367188</v>
      </c>
      <c r="X109" s="17">
        <v>0.45454546809196472</v>
      </c>
      <c r="Y109" s="32">
        <v>52.66060349</v>
      </c>
      <c r="Z109" s="32">
        <v>330.40753173828131</v>
      </c>
      <c r="AA109" s="5">
        <v>605</v>
      </c>
      <c r="AB109" s="5">
        <v>298</v>
      </c>
      <c r="AC109" s="16">
        <v>0.49087893962860107</v>
      </c>
      <c r="AD109" s="17">
        <v>0.31168830394744867</v>
      </c>
      <c r="AE109" s="32">
        <v>51.439984350000003</v>
      </c>
      <c r="AF109" s="32">
        <v>283.7662353515625</v>
      </c>
      <c r="AG109" s="16"/>
      <c r="AH109" s="16">
        <v>0.14399999999999999</v>
      </c>
      <c r="AI109" s="16"/>
      <c r="AJ109" s="16">
        <v>0.82900000000000007</v>
      </c>
      <c r="AK109" s="16"/>
      <c r="AL109" s="16">
        <v>2.700000070035458E-2</v>
      </c>
      <c r="AM109" s="16">
        <v>5.0999999999999997E-2</v>
      </c>
      <c r="AN109" s="16">
        <v>8.4000000000000005E-2</v>
      </c>
      <c r="AO109" s="16">
        <v>0.39200000000000002</v>
      </c>
      <c r="AP109" s="5"/>
      <c r="AQ109" s="31">
        <v>8059.18994140625</v>
      </c>
      <c r="AR109" s="31">
        <v>9116.4599999999991</v>
      </c>
    </row>
    <row r="110" spans="1:44" x14ac:dyDescent="0.3">
      <c r="A110" s="4">
        <v>680724020</v>
      </c>
      <c r="B110" s="3" t="s">
        <v>328</v>
      </c>
      <c r="C110" s="3" t="s">
        <v>1486</v>
      </c>
      <c r="D110" s="14">
        <v>90.101318359375</v>
      </c>
      <c r="E110" s="14">
        <v>90.280342102050781</v>
      </c>
      <c r="F110" s="14">
        <v>91.189605712890625</v>
      </c>
      <c r="G110" s="14">
        <v>93.513404846191406</v>
      </c>
      <c r="H110" s="5">
        <v>39</v>
      </c>
      <c r="I110" s="15" t="s">
        <v>3981</v>
      </c>
      <c r="J110" s="15">
        <v>8</v>
      </c>
      <c r="K110" s="3" t="s">
        <v>3815</v>
      </c>
      <c r="L110" s="3" t="s">
        <v>3909</v>
      </c>
      <c r="M110" s="3" t="s">
        <v>3916</v>
      </c>
      <c r="N110" s="3" t="s">
        <v>3921</v>
      </c>
      <c r="O110" s="17">
        <v>0.37037035822868353</v>
      </c>
      <c r="P110" s="32">
        <v>52.452902889999997</v>
      </c>
      <c r="Q110" s="32"/>
      <c r="R110" s="5">
        <v>49</v>
      </c>
      <c r="S110" s="5">
        <v>33</v>
      </c>
      <c r="T110" s="16">
        <v>0.67346936464309692</v>
      </c>
      <c r="U110" s="17">
        <v>0.37037035822868353</v>
      </c>
      <c r="V110" s="32">
        <v>52.584859719999997</v>
      </c>
      <c r="W110" s="32"/>
      <c r="X110" s="17">
        <v>0</v>
      </c>
      <c r="Y110" s="32">
        <v>54.787058469999998</v>
      </c>
      <c r="Z110" s="32"/>
      <c r="AA110" s="5">
        <v>48</v>
      </c>
      <c r="AB110" s="5">
        <v>32</v>
      </c>
      <c r="AC110" s="16">
        <v>0.67346936464309692</v>
      </c>
      <c r="AD110" s="17">
        <v>0</v>
      </c>
      <c r="AE110" s="32">
        <v>55.862575890000002</v>
      </c>
      <c r="AF110" s="32"/>
      <c r="AG110" s="16"/>
      <c r="AH110" s="16"/>
      <c r="AI110" s="16"/>
      <c r="AJ110" s="16">
        <v>0.97399999999999998</v>
      </c>
      <c r="AK110" s="16"/>
      <c r="AL110" s="16">
        <v>2.60000005364418E-2</v>
      </c>
      <c r="AM110" s="16"/>
      <c r="AN110" s="16"/>
      <c r="AO110" s="16">
        <v>0.57899999999999996</v>
      </c>
      <c r="AP110" s="5"/>
      <c r="AQ110" s="31">
        <v>14011.91015625</v>
      </c>
      <c r="AR110" s="31">
        <v>14235.98</v>
      </c>
    </row>
    <row r="111" spans="1:44" x14ac:dyDescent="0.3">
      <c r="A111" s="4">
        <v>691063000</v>
      </c>
      <c r="B111" s="3" t="s">
        <v>333</v>
      </c>
      <c r="C111" s="3" t="s">
        <v>1493</v>
      </c>
      <c r="D111" s="14">
        <v>91.326171875</v>
      </c>
      <c r="E111" s="14">
        <v>89.479751586914063</v>
      </c>
      <c r="F111" s="14">
        <v>88.28582763671875</v>
      </c>
      <c r="G111" s="14">
        <v>87.188194274902344</v>
      </c>
      <c r="H111" s="5">
        <v>194</v>
      </c>
      <c r="I111" s="15">
        <v>5</v>
      </c>
      <c r="J111" s="15">
        <v>8</v>
      </c>
      <c r="K111" s="3" t="s">
        <v>3863</v>
      </c>
      <c r="L111" s="3" t="s">
        <v>3911</v>
      </c>
      <c r="M111" s="3" t="s">
        <v>3917</v>
      </c>
      <c r="N111" s="3" t="s">
        <v>3921</v>
      </c>
      <c r="O111" s="17">
        <v>0.52150535583496094</v>
      </c>
      <c r="P111" s="32">
        <v>52.933963669999997</v>
      </c>
      <c r="Q111" s="32">
        <v>360.752685546875</v>
      </c>
      <c r="R111" s="5">
        <v>372</v>
      </c>
      <c r="S111" s="5">
        <v>210</v>
      </c>
      <c r="T111" s="16">
        <v>0.56451612710952759</v>
      </c>
      <c r="U111" s="17">
        <v>0.41999998688697809</v>
      </c>
      <c r="V111" s="32">
        <v>52.272217339999997</v>
      </c>
      <c r="W111" s="32">
        <v>325</v>
      </c>
      <c r="X111" s="17">
        <v>0.45161288976669312</v>
      </c>
      <c r="Y111" s="32">
        <v>52.926017549999997</v>
      </c>
      <c r="Z111" s="32">
        <v>327.41934204101563</v>
      </c>
      <c r="AA111" s="5">
        <v>372</v>
      </c>
      <c r="AB111" s="5">
        <v>210</v>
      </c>
      <c r="AC111" s="16">
        <v>0.56451612710952759</v>
      </c>
      <c r="AD111" s="17">
        <v>0.33000001311302191</v>
      </c>
      <c r="AE111" s="32">
        <v>52.190910389999999</v>
      </c>
      <c r="AF111" s="32">
        <v>283</v>
      </c>
      <c r="AG111" s="16">
        <v>5.1999999999999998E-2</v>
      </c>
      <c r="AH111" s="16">
        <v>2.5999999999999999E-2</v>
      </c>
      <c r="AI111" s="16"/>
      <c r="AJ111" s="16">
        <v>0.84499999999999997</v>
      </c>
      <c r="AK111" s="16">
        <v>6.7000000000000004E-2</v>
      </c>
      <c r="AL111" s="16">
        <v>9.9999997764825821E-3</v>
      </c>
      <c r="AM111" s="16"/>
      <c r="AN111" s="16">
        <v>0.247</v>
      </c>
      <c r="AO111" s="16">
        <v>0.41199999999999998</v>
      </c>
      <c r="AP111" s="5"/>
      <c r="AQ111" s="31">
        <v>8781.259765625</v>
      </c>
      <c r="AR111" s="31">
        <v>9334.16</v>
      </c>
    </row>
    <row r="112" spans="1:44" x14ac:dyDescent="0.3">
      <c r="A112" s="4">
        <v>440833000</v>
      </c>
      <c r="B112" s="3" t="s">
        <v>199</v>
      </c>
      <c r="C112" s="3" t="s">
        <v>1103</v>
      </c>
      <c r="D112" s="14">
        <v>81.916641235351563</v>
      </c>
      <c r="E112" s="14">
        <v>78.147743225097656</v>
      </c>
      <c r="F112" s="14">
        <v>71.590225219726563</v>
      </c>
      <c r="G112" s="14">
        <v>70.091064453125</v>
      </c>
      <c r="H112" s="5">
        <v>86</v>
      </c>
      <c r="I112" s="15">
        <v>5</v>
      </c>
      <c r="J112" s="15">
        <v>8</v>
      </c>
      <c r="K112" s="3" t="s">
        <v>3862</v>
      </c>
      <c r="L112" s="3" t="s">
        <v>3912</v>
      </c>
      <c r="M112" s="3" t="s">
        <v>3917</v>
      </c>
      <c r="N112" s="3" t="s">
        <v>3921</v>
      </c>
      <c r="O112" s="17">
        <v>0.55421686172485352</v>
      </c>
      <c r="P112" s="32">
        <v>49.238385630000003</v>
      </c>
      <c r="Q112" s="32">
        <v>371.0843505859375</v>
      </c>
      <c r="R112" s="5">
        <v>157</v>
      </c>
      <c r="S112" s="5">
        <v>63</v>
      </c>
      <c r="T112" s="16">
        <v>0.40127387642860413</v>
      </c>
      <c r="U112" s="17">
        <v>0.36363637447357178</v>
      </c>
      <c r="V112" s="32">
        <v>47.846885759999999</v>
      </c>
      <c r="W112" s="32">
        <v>315.15151977539063</v>
      </c>
      <c r="X112" s="17">
        <v>0.30120483040809631</v>
      </c>
      <c r="Y112" s="32">
        <v>42.22574625</v>
      </c>
      <c r="Z112" s="32">
        <v>286.74697875976563</v>
      </c>
      <c r="AA112" s="5">
        <v>157</v>
      </c>
      <c r="AB112" s="5">
        <v>63</v>
      </c>
      <c r="AC112" s="16">
        <v>0.40127387642860413</v>
      </c>
      <c r="AD112" s="17">
        <v>0.1212121248245239</v>
      </c>
      <c r="AE112" s="32">
        <v>42.26635624</v>
      </c>
      <c r="AF112" s="32"/>
      <c r="AG112" s="16"/>
      <c r="AH112" s="16"/>
      <c r="AI112" s="16"/>
      <c r="AJ112" s="16">
        <v>0.93</v>
      </c>
      <c r="AK112" s="16"/>
      <c r="AL112" s="16">
        <v>7.0000000298023224E-2</v>
      </c>
      <c r="AM112" s="16"/>
      <c r="AN112" s="16">
        <v>8.1000000000000003E-2</v>
      </c>
      <c r="AO112" s="16">
        <v>0.34499999999999997</v>
      </c>
      <c r="AP112" s="5"/>
      <c r="AQ112" s="31">
        <v>7497.669921875</v>
      </c>
      <c r="AR112" s="31">
        <v>7881.44</v>
      </c>
    </row>
    <row r="113" spans="1:44" x14ac:dyDescent="0.3">
      <c r="A113" s="4">
        <v>1141143000</v>
      </c>
      <c r="B113" s="3" t="s">
        <v>532</v>
      </c>
      <c r="C113" s="3" t="s">
        <v>2053</v>
      </c>
      <c r="D113" s="14">
        <v>84.865524291992188</v>
      </c>
      <c r="E113" s="14">
        <v>83.658241271972656</v>
      </c>
      <c r="F113" s="14">
        <v>86.252189636230469</v>
      </c>
      <c r="G113" s="14">
        <v>86.247116088867188</v>
      </c>
      <c r="H113" s="5">
        <v>461</v>
      </c>
      <c r="I113" s="15">
        <v>5</v>
      </c>
      <c r="J113" s="15">
        <v>8</v>
      </c>
      <c r="K113" s="3" t="s">
        <v>3850</v>
      </c>
      <c r="L113" s="3" t="s">
        <v>3907</v>
      </c>
      <c r="M113" s="3" t="s">
        <v>3916</v>
      </c>
      <c r="N113" s="3" t="s">
        <v>3921</v>
      </c>
      <c r="O113" s="17">
        <v>0.48711943626403809</v>
      </c>
      <c r="P113" s="32">
        <v>50.39655526</v>
      </c>
      <c r="Q113" s="32">
        <v>343.79391479492188</v>
      </c>
      <c r="R113" s="5">
        <v>833</v>
      </c>
      <c r="S113" s="5">
        <v>497</v>
      </c>
      <c r="T113" s="16">
        <v>0.59663867950439453</v>
      </c>
      <c r="U113" s="17">
        <v>0.37344399094581598</v>
      </c>
      <c r="V113" s="32">
        <v>49.998824650000003</v>
      </c>
      <c r="W113" s="32">
        <v>311.61825561523438</v>
      </c>
      <c r="X113" s="17">
        <v>0.48705881834030151</v>
      </c>
      <c r="Y113" s="32">
        <v>51.62265017</v>
      </c>
      <c r="Z113" s="32">
        <v>327.058837890625</v>
      </c>
      <c r="AA113" s="5">
        <v>831</v>
      </c>
      <c r="AB113" s="5">
        <v>496</v>
      </c>
      <c r="AC113" s="16">
        <v>0.59663867950439453</v>
      </c>
      <c r="AD113" s="17">
        <v>0.3651452362537384</v>
      </c>
      <c r="AE113" s="32">
        <v>51.644635899999997</v>
      </c>
      <c r="AF113" s="32">
        <v>290.4564208984375</v>
      </c>
      <c r="AG113" s="16"/>
      <c r="AH113" s="16">
        <v>0.02</v>
      </c>
      <c r="AI113" s="16"/>
      <c r="AJ113" s="16">
        <v>0.93500000000000005</v>
      </c>
      <c r="AK113" s="16">
        <v>2.5999999999999999E-2</v>
      </c>
      <c r="AL113" s="16">
        <v>1.9999999552965161E-2</v>
      </c>
      <c r="AM113" s="16"/>
      <c r="AN113" s="16">
        <v>0.13400000000000001</v>
      </c>
      <c r="AO113" s="16">
        <v>0.51200000000000001</v>
      </c>
      <c r="AP113" s="5"/>
      <c r="AQ113" s="31">
        <v>7157.66015625</v>
      </c>
      <c r="AR113" s="31">
        <v>8349.16</v>
      </c>
    </row>
    <row r="114" spans="1:44" x14ac:dyDescent="0.3">
      <c r="A114" s="4">
        <v>160974020</v>
      </c>
      <c r="B114" s="3" t="s">
        <v>71</v>
      </c>
      <c r="C114" s="3" t="s">
        <v>743</v>
      </c>
      <c r="D114" s="14">
        <v>84.382797241210938</v>
      </c>
      <c r="E114" s="14">
        <v>85.496734619140625</v>
      </c>
      <c r="F114" s="14">
        <v>78.465675354003906</v>
      </c>
      <c r="G114" s="14">
        <v>80.082687377929688</v>
      </c>
      <c r="H114" s="5">
        <v>230</v>
      </c>
      <c r="I114" s="15" t="s">
        <v>3981</v>
      </c>
      <c r="J114" s="15">
        <v>8</v>
      </c>
      <c r="K114" s="3" t="s">
        <v>3814</v>
      </c>
      <c r="L114" s="3" t="s">
        <v>3910</v>
      </c>
      <c r="M114" s="3" t="s">
        <v>3916</v>
      </c>
      <c r="N114" s="3" t="s">
        <v>3924</v>
      </c>
      <c r="O114" s="17">
        <v>0.46835443377494812</v>
      </c>
      <c r="P114" s="32">
        <v>50.206963520000002</v>
      </c>
      <c r="Q114" s="32">
        <v>351.26580810546881</v>
      </c>
      <c r="R114" s="5">
        <v>262</v>
      </c>
      <c r="S114" s="5">
        <v>143</v>
      </c>
      <c r="T114" s="16">
        <v>0.54580152034759521</v>
      </c>
      <c r="U114" s="17">
        <v>0.41975307464599609</v>
      </c>
      <c r="V114" s="32">
        <v>50.716785420000001</v>
      </c>
      <c r="W114" s="32">
        <v>339.50616455078131</v>
      </c>
      <c r="X114" s="17">
        <v>0.34177213907241821</v>
      </c>
      <c r="Y114" s="32">
        <v>46.632249170000001</v>
      </c>
      <c r="Z114" s="32">
        <v>273.417724609375</v>
      </c>
      <c r="AA114" s="5">
        <v>261</v>
      </c>
      <c r="AB114" s="5">
        <v>142</v>
      </c>
      <c r="AC114" s="16">
        <v>0.54580152034759521</v>
      </c>
      <c r="AD114" s="17">
        <v>0.28395062685012817</v>
      </c>
      <c r="AE114" s="32">
        <v>48.066301869999997</v>
      </c>
      <c r="AF114" s="32"/>
      <c r="AG114" s="16">
        <v>4.8000000000000001E-2</v>
      </c>
      <c r="AH114" s="16">
        <v>2.5999999999999999E-2</v>
      </c>
      <c r="AI114" s="16"/>
      <c r="AJ114" s="16">
        <v>0.90900000000000003</v>
      </c>
      <c r="AK114" s="16"/>
      <c r="AL114" s="16">
        <v>1.7000000923871991E-2</v>
      </c>
      <c r="AM114" s="16"/>
      <c r="AN114" s="16">
        <v>0.122</v>
      </c>
      <c r="AO114" s="16">
        <v>0.433</v>
      </c>
      <c r="AP114" s="5"/>
      <c r="AQ114" s="31">
        <v>10281.080078125</v>
      </c>
      <c r="AR114" s="31">
        <v>11567.81</v>
      </c>
    </row>
    <row r="115" spans="1:44" x14ac:dyDescent="0.3">
      <c r="A115" s="4">
        <v>130574020</v>
      </c>
      <c r="B115" s="3" t="s">
        <v>53</v>
      </c>
      <c r="C115" s="3" t="s">
        <v>697</v>
      </c>
      <c r="D115" s="14">
        <v>81.846351623535156</v>
      </c>
      <c r="E115" s="14">
        <v>83.881118774414063</v>
      </c>
      <c r="F115" s="14">
        <v>82.394416809082031</v>
      </c>
      <c r="G115" s="14">
        <v>83.327926635742188</v>
      </c>
      <c r="H115" s="5">
        <v>15</v>
      </c>
      <c r="I115" s="15" t="s">
        <v>3980</v>
      </c>
      <c r="J115" s="15">
        <v>8</v>
      </c>
      <c r="K115" s="3" t="s">
        <v>3869</v>
      </c>
      <c r="L115" s="3" t="s">
        <v>3912</v>
      </c>
      <c r="M115" s="3" t="s">
        <v>3917</v>
      </c>
      <c r="N115" s="3" t="s">
        <v>3921</v>
      </c>
      <c r="O115" s="17">
        <v>0</v>
      </c>
      <c r="P115" s="32">
        <v>49.21078086</v>
      </c>
      <c r="Q115" s="32"/>
      <c r="R115" s="5">
        <v>23</v>
      </c>
      <c r="S115" s="5">
        <v>13</v>
      </c>
      <c r="T115" s="16">
        <v>0.56521737575531006</v>
      </c>
      <c r="U115" s="17">
        <v>0</v>
      </c>
      <c r="V115" s="32">
        <v>50.085862640000002</v>
      </c>
      <c r="W115" s="32"/>
      <c r="X115" s="17">
        <v>0.23076923191547391</v>
      </c>
      <c r="Y115" s="32">
        <v>49.150191599999999</v>
      </c>
      <c r="Z115" s="32"/>
      <c r="AA115" s="5">
        <v>23</v>
      </c>
      <c r="AB115" s="5">
        <v>13</v>
      </c>
      <c r="AC115" s="16">
        <v>0.56521737575531006</v>
      </c>
      <c r="AD115" s="17">
        <v>0</v>
      </c>
      <c r="AE115" s="32">
        <v>49.950100640000002</v>
      </c>
      <c r="AF115" s="32"/>
      <c r="AG115" s="16"/>
      <c r="AH115" s="16"/>
      <c r="AI115" s="16"/>
      <c r="AJ115" s="16">
        <v>1</v>
      </c>
      <c r="AK115" s="16"/>
      <c r="AL115" s="16">
        <v>0</v>
      </c>
      <c r="AM115" s="16"/>
      <c r="AN115" s="16">
        <v>0.46700000000000003</v>
      </c>
      <c r="AO115" s="16">
        <v>0.47099999999999997</v>
      </c>
      <c r="AP115" s="5"/>
      <c r="AQ115" s="31">
        <v>17971.4609375</v>
      </c>
      <c r="AR115" s="31">
        <v>18740.63</v>
      </c>
    </row>
    <row r="116" spans="1:44" x14ac:dyDescent="0.3">
      <c r="A116" s="4">
        <v>961094010</v>
      </c>
      <c r="B116" s="3" t="s">
        <v>458</v>
      </c>
      <c r="C116" s="3" t="s">
        <v>1896</v>
      </c>
      <c r="D116" s="14">
        <v>70.919120788574219</v>
      </c>
      <c r="E116" s="14">
        <v>72.270179748535156</v>
      </c>
      <c r="F116" s="14">
        <v>74.2125244140625</v>
      </c>
      <c r="G116" s="14">
        <v>72.857833862304688</v>
      </c>
      <c r="H116" s="5">
        <v>367</v>
      </c>
      <c r="I116" s="15">
        <v>1</v>
      </c>
      <c r="J116" s="15">
        <v>8</v>
      </c>
      <c r="K116" s="3" t="s">
        <v>3882</v>
      </c>
      <c r="L116" s="3" t="s">
        <v>3915</v>
      </c>
      <c r="M116" s="3" t="s">
        <v>3917</v>
      </c>
      <c r="N116" s="3" t="s">
        <v>3922</v>
      </c>
      <c r="O116" s="17">
        <v>0.1022222191095352</v>
      </c>
      <c r="P116" s="32">
        <v>44.919128030000003</v>
      </c>
      <c r="Q116" s="32">
        <v>204</v>
      </c>
      <c r="R116" s="5">
        <v>336</v>
      </c>
      <c r="S116" s="5">
        <v>336</v>
      </c>
      <c r="T116" s="16">
        <v>1</v>
      </c>
      <c r="U116" s="17">
        <v>0.1022222191095352</v>
      </c>
      <c r="V116" s="32">
        <v>45.551603919999998</v>
      </c>
      <c r="W116" s="32">
        <v>204</v>
      </c>
      <c r="X116" s="17">
        <v>3.6036036908626563E-2</v>
      </c>
      <c r="Y116" s="32">
        <v>43.906386599999998</v>
      </c>
      <c r="Z116" s="32"/>
      <c r="AA116" s="5">
        <v>334</v>
      </c>
      <c r="AB116" s="5">
        <v>334</v>
      </c>
      <c r="AC116" s="16">
        <v>1</v>
      </c>
      <c r="AD116" s="17">
        <v>3.6036036908626563E-2</v>
      </c>
      <c r="AE116" s="32">
        <v>43.872410029999998</v>
      </c>
      <c r="AF116" s="32"/>
      <c r="AG116" s="16">
        <v>0.96499999999999997</v>
      </c>
      <c r="AH116" s="16">
        <v>2.1999999999999999E-2</v>
      </c>
      <c r="AI116" s="16"/>
      <c r="AJ116" s="16"/>
      <c r="AK116" s="16"/>
      <c r="AL116" s="16">
        <v>1.4000000432133669E-2</v>
      </c>
      <c r="AM116" s="16"/>
      <c r="AN116" s="16">
        <v>0.153</v>
      </c>
      <c r="AO116" s="16">
        <v>0.65549999999999997</v>
      </c>
      <c r="AP116" s="5">
        <v>1</v>
      </c>
      <c r="AQ116" s="31">
        <v>10775.3798828125</v>
      </c>
      <c r="AR116" s="31">
        <v>12998.87</v>
      </c>
    </row>
    <row r="117" spans="1:44" x14ac:dyDescent="0.3">
      <c r="A117" s="4">
        <v>961094100</v>
      </c>
      <c r="B117" s="3" t="s">
        <v>458</v>
      </c>
      <c r="C117" s="3" t="s">
        <v>741</v>
      </c>
      <c r="D117" s="14">
        <v>87.183753967285156</v>
      </c>
      <c r="E117" s="14">
        <v>88.740974426269531</v>
      </c>
      <c r="F117" s="14">
        <v>81.612190246582031</v>
      </c>
      <c r="G117" s="14">
        <v>81.802131652832031</v>
      </c>
      <c r="H117" s="5">
        <v>304</v>
      </c>
      <c r="I117" s="15">
        <v>1</v>
      </c>
      <c r="J117" s="15">
        <v>8</v>
      </c>
      <c r="K117" s="3" t="s">
        <v>3882</v>
      </c>
      <c r="L117" s="3" t="s">
        <v>3915</v>
      </c>
      <c r="M117" s="3" t="s">
        <v>3917</v>
      </c>
      <c r="N117" s="3" t="s">
        <v>3922</v>
      </c>
      <c r="O117" s="17">
        <v>0.21524663269519809</v>
      </c>
      <c r="P117" s="32">
        <v>51.307035390000003</v>
      </c>
      <c r="Q117" s="32">
        <v>255.1569519042969</v>
      </c>
      <c r="R117" s="5">
        <v>266</v>
      </c>
      <c r="S117" s="5">
        <v>266</v>
      </c>
      <c r="T117" s="16">
        <v>1</v>
      </c>
      <c r="U117" s="17">
        <v>0.21524663269519809</v>
      </c>
      <c r="V117" s="32">
        <v>51.983712160000003</v>
      </c>
      <c r="W117" s="32">
        <v>255.1569519042969</v>
      </c>
      <c r="X117" s="17">
        <v>0.10313901305198669</v>
      </c>
      <c r="Y117" s="32">
        <v>48.648859129999998</v>
      </c>
      <c r="Z117" s="32"/>
      <c r="AA117" s="5">
        <v>266</v>
      </c>
      <c r="AB117" s="5">
        <v>266</v>
      </c>
      <c r="AC117" s="16">
        <v>1</v>
      </c>
      <c r="AD117" s="17">
        <v>0.10313901305198669</v>
      </c>
      <c r="AE117" s="32">
        <v>49.064405749999999</v>
      </c>
      <c r="AF117" s="32"/>
      <c r="AG117" s="16">
        <v>0.94700000000000006</v>
      </c>
      <c r="AH117" s="16"/>
      <c r="AI117" s="16"/>
      <c r="AJ117" s="16"/>
      <c r="AK117" s="16">
        <v>3.5999999999999997E-2</v>
      </c>
      <c r="AL117" s="16">
        <v>1.6000000759959221E-2</v>
      </c>
      <c r="AM117" s="16">
        <v>0.03</v>
      </c>
      <c r="AN117" s="16">
        <v>0.16800000000000001</v>
      </c>
      <c r="AO117" s="16">
        <v>0.69379999999999997</v>
      </c>
      <c r="AP117" s="5">
        <v>1</v>
      </c>
      <c r="AQ117" s="31">
        <v>11202.509765625</v>
      </c>
      <c r="AR117" s="31">
        <v>13704.51</v>
      </c>
    </row>
    <row r="118" spans="1:44" x14ac:dyDescent="0.3">
      <c r="A118" s="4">
        <v>961094145</v>
      </c>
      <c r="B118" s="3" t="s">
        <v>458</v>
      </c>
      <c r="C118" s="3" t="s">
        <v>1898</v>
      </c>
      <c r="D118" s="14">
        <v>80.451805114746094</v>
      </c>
      <c r="E118" s="14">
        <v>82.004074096679688</v>
      </c>
      <c r="F118" s="14">
        <v>76.619895935058594</v>
      </c>
      <c r="G118" s="14">
        <v>77.899169921875</v>
      </c>
      <c r="H118" s="5">
        <v>675</v>
      </c>
      <c r="I118" s="15">
        <v>1</v>
      </c>
      <c r="J118" s="15">
        <v>8</v>
      </c>
      <c r="K118" s="3" t="s">
        <v>3882</v>
      </c>
      <c r="L118" s="3" t="s">
        <v>3915</v>
      </c>
      <c r="M118" s="3" t="s">
        <v>3917</v>
      </c>
      <c r="N118" s="3" t="s">
        <v>3922</v>
      </c>
      <c r="O118" s="17">
        <v>0.1002444997429848</v>
      </c>
      <c r="P118" s="32">
        <v>48.66307261</v>
      </c>
      <c r="Q118" s="32">
        <v>215.40342712402341</v>
      </c>
      <c r="R118" s="5">
        <v>663</v>
      </c>
      <c r="S118" s="5">
        <v>663</v>
      </c>
      <c r="T118" s="16">
        <v>1</v>
      </c>
      <c r="U118" s="17">
        <v>0.1002444997429848</v>
      </c>
      <c r="V118" s="32">
        <v>49.352844660000002</v>
      </c>
      <c r="W118" s="32">
        <v>215.40342712402341</v>
      </c>
      <c r="X118" s="17">
        <v>1.2315270490944391E-2</v>
      </c>
      <c r="Y118" s="32">
        <v>45.44928239</v>
      </c>
      <c r="Z118" s="32"/>
      <c r="AA118" s="5">
        <v>660</v>
      </c>
      <c r="AB118" s="5">
        <v>660</v>
      </c>
      <c r="AC118" s="16">
        <v>1</v>
      </c>
      <c r="AD118" s="17">
        <v>1.2315270490944391E-2</v>
      </c>
      <c r="AE118" s="32">
        <v>46.798812499999997</v>
      </c>
      <c r="AF118" s="32"/>
      <c r="AG118" s="16">
        <v>0.95000000000000007</v>
      </c>
      <c r="AH118" s="16">
        <v>2.4E-2</v>
      </c>
      <c r="AI118" s="16"/>
      <c r="AJ118" s="16">
        <v>1.2E-2</v>
      </c>
      <c r="AK118" s="16">
        <v>1.4999999999999999E-2</v>
      </c>
      <c r="AL118" s="16">
        <v>0</v>
      </c>
      <c r="AM118" s="16">
        <v>1.6E-2</v>
      </c>
      <c r="AN118" s="16">
        <v>0.15</v>
      </c>
      <c r="AO118" s="16">
        <v>0.80879999999999996</v>
      </c>
      <c r="AP118" s="5">
        <v>1</v>
      </c>
      <c r="AQ118" s="31">
        <v>10398.4404296875</v>
      </c>
      <c r="AR118" s="31">
        <v>12679.18</v>
      </c>
    </row>
    <row r="119" spans="1:44" x14ac:dyDescent="0.3">
      <c r="A119" s="4">
        <v>961094160</v>
      </c>
      <c r="B119" s="3" t="s">
        <v>458</v>
      </c>
      <c r="C119" s="3" t="s">
        <v>1590</v>
      </c>
      <c r="D119" s="14">
        <v>76.578338623046875</v>
      </c>
      <c r="E119" s="14">
        <v>77.992698669433594</v>
      </c>
      <c r="F119" s="14">
        <v>79.489227294921875</v>
      </c>
      <c r="G119" s="14">
        <v>80.159011840820313</v>
      </c>
      <c r="H119" s="5">
        <v>339</v>
      </c>
      <c r="I119" s="15">
        <v>1</v>
      </c>
      <c r="J119" s="15">
        <v>8</v>
      </c>
      <c r="K119" s="3" t="s">
        <v>3882</v>
      </c>
      <c r="L119" s="3" t="s">
        <v>3915</v>
      </c>
      <c r="M119" s="3" t="s">
        <v>3917</v>
      </c>
      <c r="N119" s="3" t="s">
        <v>3922</v>
      </c>
      <c r="O119" s="17">
        <v>0.1398305147886276</v>
      </c>
      <c r="P119" s="32">
        <v>47.141775410000001</v>
      </c>
      <c r="Q119" s="32">
        <v>229.6610107421875</v>
      </c>
      <c r="R119" s="5">
        <v>288</v>
      </c>
      <c r="S119" s="5">
        <v>288</v>
      </c>
      <c r="T119" s="16">
        <v>1</v>
      </c>
      <c r="U119" s="17">
        <v>0.1398305147886276</v>
      </c>
      <c r="V119" s="32">
        <v>47.78633954</v>
      </c>
      <c r="W119" s="32">
        <v>229.6610107421875</v>
      </c>
      <c r="X119" s="17">
        <v>6.808510422706604E-2</v>
      </c>
      <c r="Y119" s="32">
        <v>47.288245600000003</v>
      </c>
      <c r="Z119" s="32">
        <v>159.14894104003909</v>
      </c>
      <c r="AA119" s="5">
        <v>289</v>
      </c>
      <c r="AB119" s="5">
        <v>289</v>
      </c>
      <c r="AC119" s="16">
        <v>1</v>
      </c>
      <c r="AD119" s="17">
        <v>6.808510422706604E-2</v>
      </c>
      <c r="AE119" s="32">
        <v>48.110605579999998</v>
      </c>
      <c r="AF119" s="32">
        <v>159.14894104003909</v>
      </c>
      <c r="AG119" s="16">
        <v>0.84099999999999997</v>
      </c>
      <c r="AH119" s="16">
        <v>0.08</v>
      </c>
      <c r="AI119" s="16"/>
      <c r="AJ119" s="16">
        <v>3.5000000000000003E-2</v>
      </c>
      <c r="AK119" s="16">
        <v>4.1000000000000002E-2</v>
      </c>
      <c r="AL119" s="16">
        <v>3.0000000260770321E-3</v>
      </c>
      <c r="AM119" s="16">
        <v>5.6000000000000001E-2</v>
      </c>
      <c r="AN119" s="16">
        <v>0.13</v>
      </c>
      <c r="AO119" s="16">
        <v>0.67249999999999999</v>
      </c>
      <c r="AP119" s="5">
        <v>1</v>
      </c>
      <c r="AQ119" s="31">
        <v>10991.01953125</v>
      </c>
      <c r="AR119" s="31">
        <v>13292.07</v>
      </c>
    </row>
    <row r="120" spans="1:44" x14ac:dyDescent="0.3">
      <c r="A120" s="4">
        <v>1159136970</v>
      </c>
      <c r="B120" s="3" t="s">
        <v>540</v>
      </c>
      <c r="C120" s="3" t="s">
        <v>2098</v>
      </c>
      <c r="D120" s="14">
        <v>75.938613891601563</v>
      </c>
      <c r="E120" s="14">
        <v>77.355842590332031</v>
      </c>
      <c r="F120" s="14">
        <v>73.799911499023438</v>
      </c>
      <c r="G120" s="14">
        <v>75.036087036132813</v>
      </c>
      <c r="H120" s="5">
        <v>153</v>
      </c>
      <c r="I120" s="15">
        <v>5</v>
      </c>
      <c r="J120" s="15">
        <v>8</v>
      </c>
      <c r="K120" s="3" t="s">
        <v>535</v>
      </c>
      <c r="L120" s="3" t="s">
        <v>3915</v>
      </c>
      <c r="M120" s="3" t="s">
        <v>3918</v>
      </c>
      <c r="N120" s="3" t="s">
        <v>3924</v>
      </c>
      <c r="O120" s="17">
        <v>0.25</v>
      </c>
      <c r="P120" s="32">
        <v>46.890524159999998</v>
      </c>
      <c r="Q120" s="32">
        <v>295.270263671875</v>
      </c>
      <c r="R120" s="5">
        <v>205</v>
      </c>
      <c r="S120" s="5">
        <v>205</v>
      </c>
      <c r="T120" s="16">
        <v>1</v>
      </c>
      <c r="U120" s="17">
        <v>0.25</v>
      </c>
      <c r="V120" s="32">
        <v>47.537636139999996</v>
      </c>
      <c r="W120" s="32">
        <v>295.270263671875</v>
      </c>
      <c r="X120" s="17">
        <v>0.119999997317791</v>
      </c>
      <c r="Y120" s="32">
        <v>43.641945890000002</v>
      </c>
      <c r="Z120" s="32"/>
      <c r="AA120" s="5">
        <v>207</v>
      </c>
      <c r="AB120" s="5">
        <v>207</v>
      </c>
      <c r="AC120" s="16">
        <v>1</v>
      </c>
      <c r="AD120" s="17">
        <v>0.119999997317791</v>
      </c>
      <c r="AE120" s="32">
        <v>45.136845979999997</v>
      </c>
      <c r="AF120" s="32"/>
      <c r="AG120" s="16">
        <v>0.98</v>
      </c>
      <c r="AH120" s="16"/>
      <c r="AI120" s="16"/>
      <c r="AJ120" s="16"/>
      <c r="AK120" s="16"/>
      <c r="AL120" s="16">
        <v>1.9999999552965161E-2</v>
      </c>
      <c r="AM120" s="16"/>
      <c r="AN120" s="16">
        <v>0.124</v>
      </c>
      <c r="AO120" s="16">
        <v>0</v>
      </c>
      <c r="AP120" s="5">
        <v>1</v>
      </c>
      <c r="AQ120" s="31">
        <v>14493.8203125</v>
      </c>
      <c r="AR120" s="31">
        <v>15748.23</v>
      </c>
    </row>
    <row r="121" spans="1:44" x14ac:dyDescent="0.3">
      <c r="A121" s="4">
        <v>330944020</v>
      </c>
      <c r="B121" s="3" t="s">
        <v>143</v>
      </c>
      <c r="C121" s="3" t="s">
        <v>948</v>
      </c>
      <c r="D121" s="14">
        <v>91.351448059082031</v>
      </c>
      <c r="E121" s="14">
        <v>92.061378479003906</v>
      </c>
      <c r="F121" s="14">
        <v>98.940055847167969</v>
      </c>
      <c r="G121" s="14">
        <v>97.916297912597656</v>
      </c>
      <c r="H121" s="5">
        <v>201</v>
      </c>
      <c r="I121" s="15" t="s">
        <v>3980</v>
      </c>
      <c r="J121" s="15">
        <v>8</v>
      </c>
      <c r="K121" s="3" t="s">
        <v>3892</v>
      </c>
      <c r="L121" s="3" t="s">
        <v>3913</v>
      </c>
      <c r="M121" s="3" t="s">
        <v>3917</v>
      </c>
      <c r="N121" s="3" t="s">
        <v>3923</v>
      </c>
      <c r="O121" s="17">
        <v>0.47107437252998352</v>
      </c>
      <c r="P121" s="32">
        <v>52.943888950000002</v>
      </c>
      <c r="Q121" s="32">
        <v>341.32232666015631</v>
      </c>
      <c r="R121" s="5">
        <v>176</v>
      </c>
      <c r="S121" s="5">
        <v>100</v>
      </c>
      <c r="T121" s="16">
        <v>0.56818181276321411</v>
      </c>
      <c r="U121" s="17">
        <v>0.34285715222358698</v>
      </c>
      <c r="V121" s="32">
        <v>53.280384410000003</v>
      </c>
      <c r="W121" s="32">
        <v>305.71429443359381</v>
      </c>
      <c r="X121" s="17">
        <v>0.45454546809196472</v>
      </c>
      <c r="Y121" s="32">
        <v>59.754349679999997</v>
      </c>
      <c r="Z121" s="32">
        <v>323.1405029296875</v>
      </c>
      <c r="AA121" s="5">
        <v>176</v>
      </c>
      <c r="AB121" s="5">
        <v>100</v>
      </c>
      <c r="AC121" s="16">
        <v>0.56818181276321411</v>
      </c>
      <c r="AD121" s="17">
        <v>0.32857143878936768</v>
      </c>
      <c r="AE121" s="32">
        <v>58.418371039999997</v>
      </c>
      <c r="AF121" s="32">
        <v>282.85714721679688</v>
      </c>
      <c r="AG121" s="16"/>
      <c r="AH121" s="16"/>
      <c r="AI121" s="16"/>
      <c r="AJ121" s="16">
        <v>0.93</v>
      </c>
      <c r="AK121" s="16"/>
      <c r="AL121" s="16">
        <v>7.0000000298023224E-2</v>
      </c>
      <c r="AM121" s="16"/>
      <c r="AN121" s="16">
        <v>0.13900000000000001</v>
      </c>
      <c r="AO121" s="16">
        <v>0.59499999999999997</v>
      </c>
      <c r="AP121" s="5"/>
      <c r="AQ121" s="31">
        <v>6438.3798828125</v>
      </c>
      <c r="AR121" s="31">
        <v>8258.83</v>
      </c>
    </row>
    <row r="122" spans="1:44" x14ac:dyDescent="0.3">
      <c r="A122" s="4">
        <v>330914020</v>
      </c>
      <c r="B122" s="3" t="s">
        <v>140</v>
      </c>
      <c r="C122" s="3" t="s">
        <v>945</v>
      </c>
      <c r="D122" s="14">
        <v>91.8160400390625</v>
      </c>
      <c r="E122" s="14">
        <v>91.668289184570313</v>
      </c>
      <c r="F122" s="14">
        <v>93.837043762207031</v>
      </c>
      <c r="G122" s="14">
        <v>91.92962646484375</v>
      </c>
      <c r="H122" s="5">
        <v>121</v>
      </c>
      <c r="I122" s="15" t="s">
        <v>3981</v>
      </c>
      <c r="J122" s="15">
        <v>8</v>
      </c>
      <c r="K122" s="3" t="s">
        <v>3892</v>
      </c>
      <c r="L122" s="3" t="s">
        <v>3913</v>
      </c>
      <c r="M122" s="3" t="s">
        <v>3917</v>
      </c>
      <c r="N122" s="3" t="s">
        <v>3923</v>
      </c>
      <c r="O122" s="17">
        <v>0.31428572535514832</v>
      </c>
      <c r="P122" s="32">
        <v>53.126358619999998</v>
      </c>
      <c r="Q122" s="32">
        <v>321.42855834960938</v>
      </c>
      <c r="R122" s="5">
        <v>131</v>
      </c>
      <c r="S122" s="5">
        <v>95</v>
      </c>
      <c r="T122" s="16">
        <v>0.72519081830978394</v>
      </c>
      <c r="U122" s="17">
        <v>0.1666666716337204</v>
      </c>
      <c r="V122" s="32">
        <v>53.126877499999999</v>
      </c>
      <c r="W122" s="32"/>
      <c r="X122" s="17">
        <v>0.34285715222358698</v>
      </c>
      <c r="Y122" s="32">
        <v>56.483812</v>
      </c>
      <c r="Z122" s="32">
        <v>305.71429443359381</v>
      </c>
      <c r="AA122" s="5">
        <v>131</v>
      </c>
      <c r="AB122" s="5">
        <v>95</v>
      </c>
      <c r="AC122" s="16">
        <v>0.72519081830978394</v>
      </c>
      <c r="AD122" s="17">
        <v>0.2708333432674408</v>
      </c>
      <c r="AE122" s="32">
        <v>54.943222470000002</v>
      </c>
      <c r="AF122" s="32">
        <v>283.33334350585938</v>
      </c>
      <c r="AG122" s="16"/>
      <c r="AH122" s="16"/>
      <c r="AI122" s="16"/>
      <c r="AJ122" s="16">
        <v>0.98299999999999998</v>
      </c>
      <c r="AK122" s="16"/>
      <c r="AL122" s="16">
        <v>1.7000000923871991E-2</v>
      </c>
      <c r="AM122" s="16"/>
      <c r="AN122" s="16">
        <v>0.124</v>
      </c>
      <c r="AO122" s="16">
        <v>0.70699999999999996</v>
      </c>
      <c r="AP122" s="5"/>
      <c r="AQ122" s="31">
        <v>8911.6796875</v>
      </c>
      <c r="AR122" s="31">
        <v>10971.66</v>
      </c>
    </row>
    <row r="123" spans="1:44" x14ac:dyDescent="0.3">
      <c r="A123" s="4">
        <v>971184020</v>
      </c>
      <c r="B123" s="3" t="s">
        <v>464</v>
      </c>
      <c r="C123" s="3" t="s">
        <v>1928</v>
      </c>
      <c r="D123" s="14">
        <v>85.9639892578125</v>
      </c>
      <c r="E123" s="14">
        <v>86.244277954101563</v>
      </c>
      <c r="F123" s="14">
        <v>82.885726928710938</v>
      </c>
      <c r="G123" s="14">
        <v>82.0906982421875</v>
      </c>
      <c r="H123" s="5">
        <v>52</v>
      </c>
      <c r="I123" s="15" t="s">
        <v>3981</v>
      </c>
      <c r="J123" s="15">
        <v>8</v>
      </c>
      <c r="K123" s="3" t="s">
        <v>3846</v>
      </c>
      <c r="L123" s="3" t="s">
        <v>3908</v>
      </c>
      <c r="M123" s="3" t="s">
        <v>3916</v>
      </c>
      <c r="N123" s="3" t="s">
        <v>3921</v>
      </c>
      <c r="O123" s="17">
        <v>0.28571429848670959</v>
      </c>
      <c r="P123" s="32">
        <v>50.827973550000003</v>
      </c>
      <c r="Q123" s="32">
        <v>302.04080200195313</v>
      </c>
      <c r="R123" s="5">
        <v>50</v>
      </c>
      <c r="S123" s="5">
        <v>27</v>
      </c>
      <c r="T123" s="16">
        <v>0.54000002145767212</v>
      </c>
      <c r="U123" s="17">
        <v>0.119999997317791</v>
      </c>
      <c r="V123" s="32">
        <v>51.008714679999997</v>
      </c>
      <c r="W123" s="32"/>
      <c r="X123" s="17">
        <v>0.1428571492433548</v>
      </c>
      <c r="Y123" s="32">
        <v>49.46507648</v>
      </c>
      <c r="Z123" s="32"/>
      <c r="AA123" s="5">
        <v>50</v>
      </c>
      <c r="AB123" s="5">
        <v>27</v>
      </c>
      <c r="AC123" s="16">
        <v>0.54000002145767212</v>
      </c>
      <c r="AD123" s="17">
        <v>0.119999997317791</v>
      </c>
      <c r="AE123" s="32">
        <v>49.231913800000001</v>
      </c>
      <c r="AF123" s="32"/>
      <c r="AG123" s="16">
        <v>0.115</v>
      </c>
      <c r="AH123" s="16"/>
      <c r="AI123" s="16"/>
      <c r="AJ123" s="16">
        <v>0.82700000000000007</v>
      </c>
      <c r="AK123" s="16"/>
      <c r="AL123" s="16">
        <v>5.7999998331069953E-2</v>
      </c>
      <c r="AM123" s="16"/>
      <c r="AN123" s="16">
        <v>0.26900000000000002</v>
      </c>
      <c r="AO123" s="16">
        <v>0.24099999999999999</v>
      </c>
      <c r="AP123" s="5"/>
      <c r="AQ123" s="31">
        <v>14754.1103515625</v>
      </c>
      <c r="AR123" s="31">
        <v>14760.88</v>
      </c>
    </row>
    <row r="124" spans="1:44" x14ac:dyDescent="0.3">
      <c r="A124" s="4">
        <v>750864020</v>
      </c>
      <c r="B124" s="3" t="s">
        <v>359</v>
      </c>
      <c r="C124" s="3" t="s">
        <v>1544</v>
      </c>
      <c r="D124" s="14">
        <v>86.352561950683594</v>
      </c>
      <c r="E124" s="14">
        <v>87.093254089355469</v>
      </c>
      <c r="F124" s="14">
        <v>82.671661376953125</v>
      </c>
      <c r="G124" s="14">
        <v>82.006362915039063</v>
      </c>
      <c r="H124" s="5">
        <v>139</v>
      </c>
      <c r="I124" s="15" t="s">
        <v>3980</v>
      </c>
      <c r="J124" s="15">
        <v>8</v>
      </c>
      <c r="K124" s="3" t="s">
        <v>3865</v>
      </c>
      <c r="L124" s="3" t="s">
        <v>3913</v>
      </c>
      <c r="M124" s="3" t="s">
        <v>3918</v>
      </c>
      <c r="N124" s="3" t="s">
        <v>3921</v>
      </c>
      <c r="O124" s="17">
        <v>0.31460675597190862</v>
      </c>
      <c r="P124" s="32">
        <v>50.98058528</v>
      </c>
      <c r="Q124" s="32">
        <v>292.13482666015631</v>
      </c>
      <c r="R124" s="5">
        <v>121</v>
      </c>
      <c r="S124" s="5">
        <v>91</v>
      </c>
      <c r="T124" s="16">
        <v>0.75206613540649414</v>
      </c>
      <c r="U124" s="17">
        <v>0.25</v>
      </c>
      <c r="V124" s="32">
        <v>51.340250830000002</v>
      </c>
      <c r="W124" s="32"/>
      <c r="X124" s="17">
        <v>0.14606741070747381</v>
      </c>
      <c r="Y124" s="32">
        <v>49.32787673</v>
      </c>
      <c r="Z124" s="32"/>
      <c r="AA124" s="5">
        <v>121</v>
      </c>
      <c r="AB124" s="5">
        <v>91</v>
      </c>
      <c r="AC124" s="16">
        <v>0.75206613540649414</v>
      </c>
      <c r="AD124" s="17">
        <v>7.8125E-2</v>
      </c>
      <c r="AE124" s="32">
        <v>49.182956590000003</v>
      </c>
      <c r="AF124" s="32"/>
      <c r="AG124" s="16"/>
      <c r="AH124" s="16">
        <v>5.8000000000000003E-2</v>
      </c>
      <c r="AI124" s="16"/>
      <c r="AJ124" s="16">
        <v>0.90600000000000003</v>
      </c>
      <c r="AK124" s="16"/>
      <c r="AL124" s="16">
        <v>3.5999998450279243E-2</v>
      </c>
      <c r="AM124" s="16"/>
      <c r="AN124" s="16">
        <v>0.108</v>
      </c>
      <c r="AO124" s="16">
        <v>0.64600000000000002</v>
      </c>
      <c r="AP124" s="5"/>
      <c r="AQ124" s="31">
        <v>10367.8798828125</v>
      </c>
      <c r="AR124" s="31">
        <v>11330.14</v>
      </c>
    </row>
    <row r="125" spans="1:44" x14ac:dyDescent="0.3">
      <c r="A125" s="4">
        <v>640743000</v>
      </c>
      <c r="B125" s="3" t="s">
        <v>315</v>
      </c>
      <c r="C125" s="3" t="s">
        <v>1461</v>
      </c>
      <c r="D125" s="14">
        <v>79.572868347167969</v>
      </c>
      <c r="E125" s="14">
        <v>81.318031311035156</v>
      </c>
      <c r="F125" s="14">
        <v>81.153045654296875</v>
      </c>
      <c r="G125" s="14">
        <v>79.153495788574219</v>
      </c>
      <c r="H125" s="5">
        <v>321</v>
      </c>
      <c r="I125" s="15">
        <v>5</v>
      </c>
      <c r="J125" s="15">
        <v>8</v>
      </c>
      <c r="K125" s="3" t="s">
        <v>3885</v>
      </c>
      <c r="L125" s="3" t="s">
        <v>3911</v>
      </c>
      <c r="M125" s="3" t="s">
        <v>3917</v>
      </c>
      <c r="N125" s="3" t="s">
        <v>3923</v>
      </c>
      <c r="O125" s="17">
        <v>0.37419354915618902</v>
      </c>
      <c r="P125" s="32">
        <v>48.317872989999998</v>
      </c>
      <c r="Q125" s="32">
        <v>323.22579956054688</v>
      </c>
      <c r="R125" s="5">
        <v>646</v>
      </c>
      <c r="S125" s="5">
        <v>252</v>
      </c>
      <c r="T125" s="16">
        <v>0.3900928795337677</v>
      </c>
      <c r="U125" s="17">
        <v>0.2601625919342041</v>
      </c>
      <c r="V125" s="32">
        <v>49.08493593</v>
      </c>
      <c r="W125" s="32">
        <v>284.5528564453125</v>
      </c>
      <c r="X125" s="17">
        <v>0.29354837536811829</v>
      </c>
      <c r="Y125" s="32">
        <v>48.354594110000001</v>
      </c>
      <c r="Z125" s="32">
        <v>282.90322875976563</v>
      </c>
      <c r="AA125" s="5">
        <v>646</v>
      </c>
      <c r="AB125" s="5">
        <v>252</v>
      </c>
      <c r="AC125" s="16">
        <v>0.3900928795337677</v>
      </c>
      <c r="AD125" s="17">
        <v>0.1382113844156265</v>
      </c>
      <c r="AE125" s="32">
        <v>47.526924319999999</v>
      </c>
      <c r="AF125" s="32"/>
      <c r="AG125" s="16"/>
      <c r="AH125" s="16">
        <v>3.6999999999999998E-2</v>
      </c>
      <c r="AI125" s="16"/>
      <c r="AJ125" s="16">
        <v>0.91300000000000003</v>
      </c>
      <c r="AK125" s="16">
        <v>0.04</v>
      </c>
      <c r="AL125" s="16">
        <v>8.999999612569809E-3</v>
      </c>
      <c r="AM125" s="16"/>
      <c r="AN125" s="16">
        <v>0.193</v>
      </c>
      <c r="AO125" s="16">
        <v>0.27100000000000002</v>
      </c>
      <c r="AP125" s="5"/>
      <c r="AQ125" s="31">
        <v>7150.60986328125</v>
      </c>
      <c r="AR125" s="31">
        <v>9256.42</v>
      </c>
    </row>
    <row r="126" spans="1:44" x14ac:dyDescent="0.3">
      <c r="A126" s="4">
        <v>960906000</v>
      </c>
      <c r="B126" s="3" t="s">
        <v>444</v>
      </c>
      <c r="C126" s="3" t="s">
        <v>1799</v>
      </c>
      <c r="D126" s="14">
        <v>85.335784912109375</v>
      </c>
      <c r="E126" s="14">
        <v>84.300468444824219</v>
      </c>
      <c r="F126" s="14">
        <v>84.828048706054688</v>
      </c>
      <c r="G126" s="14">
        <v>82.180328369140625</v>
      </c>
      <c r="H126" s="5">
        <v>390</v>
      </c>
      <c r="I126" s="15" t="s">
        <v>3981</v>
      </c>
      <c r="J126" s="15">
        <v>8</v>
      </c>
      <c r="K126" s="3" t="s">
        <v>3882</v>
      </c>
      <c r="L126" s="3" t="s">
        <v>3915</v>
      </c>
      <c r="M126" s="3" t="s">
        <v>3918</v>
      </c>
      <c r="N126" s="3" t="s">
        <v>3922</v>
      </c>
      <c r="O126" s="17">
        <v>0.6454545259475708</v>
      </c>
      <c r="P126" s="32">
        <v>50.581247879999999</v>
      </c>
      <c r="Q126" s="32">
        <v>381.81817626953131</v>
      </c>
      <c r="R126" s="5">
        <v>354</v>
      </c>
      <c r="S126" s="5">
        <v>178</v>
      </c>
      <c r="T126" s="16">
        <v>0.50282484292984009</v>
      </c>
      <c r="U126" s="17">
        <v>0.52066117525100708</v>
      </c>
      <c r="V126" s="32">
        <v>50.249624019999999</v>
      </c>
      <c r="W126" s="32">
        <v>346.281005859375</v>
      </c>
      <c r="X126" s="17">
        <v>0.56018519401550293</v>
      </c>
      <c r="Y126" s="32">
        <v>50.709913890000003</v>
      </c>
      <c r="Z126" s="32">
        <v>342.129638671875</v>
      </c>
      <c r="AA126" s="5">
        <v>352</v>
      </c>
      <c r="AB126" s="5">
        <v>177</v>
      </c>
      <c r="AC126" s="16">
        <v>0.50282484292984009</v>
      </c>
      <c r="AD126" s="17">
        <v>0.45762711763381958</v>
      </c>
      <c r="AE126" s="32">
        <v>49.28394385</v>
      </c>
      <c r="AF126" s="32">
        <v>301.69491577148438</v>
      </c>
      <c r="AG126" s="16">
        <v>0.25900000000000001</v>
      </c>
      <c r="AH126" s="16">
        <v>0.105</v>
      </c>
      <c r="AI126" s="16">
        <v>4.9000000000000002E-2</v>
      </c>
      <c r="AJ126" s="16">
        <v>0.51</v>
      </c>
      <c r="AK126" s="16">
        <v>7.3999999999999996E-2</v>
      </c>
      <c r="AL126" s="16">
        <v>3.0000000260770321E-3</v>
      </c>
      <c r="AM126" s="16">
        <v>6.9000000000000006E-2</v>
      </c>
      <c r="AN126" s="16">
        <v>0.185</v>
      </c>
      <c r="AO126" s="16">
        <v>0.20699999999999999</v>
      </c>
      <c r="AP126" s="5"/>
      <c r="AQ126" s="31">
        <v>13257.5400390625</v>
      </c>
      <c r="AR126" s="31">
        <v>13257.55</v>
      </c>
    </row>
    <row r="127" spans="1:44" x14ac:dyDescent="0.3">
      <c r="A127" s="4">
        <v>780034020</v>
      </c>
      <c r="B127" s="3" t="s">
        <v>371</v>
      </c>
      <c r="C127" s="3" t="s">
        <v>1565</v>
      </c>
      <c r="D127" s="14">
        <v>87.066757202148438</v>
      </c>
      <c r="E127" s="14">
        <v>86.552131652832031</v>
      </c>
      <c r="F127" s="14">
        <v>89.697113037109375</v>
      </c>
      <c r="G127" s="14">
        <v>86.098785400390625</v>
      </c>
      <c r="H127" s="5">
        <v>112</v>
      </c>
      <c r="I127" s="15" t="s">
        <v>3981</v>
      </c>
      <c r="J127" s="15">
        <v>8</v>
      </c>
      <c r="K127" s="3" t="s">
        <v>3831</v>
      </c>
      <c r="L127" s="3" t="s">
        <v>3910</v>
      </c>
      <c r="M127" s="3" t="s">
        <v>3916</v>
      </c>
      <c r="N127" s="3" t="s">
        <v>3923</v>
      </c>
      <c r="O127" s="17">
        <v>0.36986300349235529</v>
      </c>
      <c r="P127" s="32">
        <v>51.261086239999997</v>
      </c>
      <c r="Q127" s="32">
        <v>323.28765869140631</v>
      </c>
      <c r="R127" s="5">
        <v>108</v>
      </c>
      <c r="S127" s="5">
        <v>64</v>
      </c>
      <c r="T127" s="16">
        <v>0.59259259700775146</v>
      </c>
      <c r="U127" s="17">
        <v>0.21951219439506531</v>
      </c>
      <c r="V127" s="32">
        <v>51.128933689999997</v>
      </c>
      <c r="W127" s="32"/>
      <c r="X127" s="17">
        <v>0.32876712083816528</v>
      </c>
      <c r="Y127" s="32">
        <v>53.830517229999998</v>
      </c>
      <c r="Z127" s="32">
        <v>290.41094970703131</v>
      </c>
      <c r="AA127" s="5">
        <v>108</v>
      </c>
      <c r="AB127" s="5">
        <v>64</v>
      </c>
      <c r="AC127" s="16">
        <v>0.59259259700775146</v>
      </c>
      <c r="AD127" s="17">
        <v>0.1951219439506531</v>
      </c>
      <c r="AE127" s="32">
        <v>51.558529280000002</v>
      </c>
      <c r="AF127" s="32"/>
      <c r="AG127" s="16"/>
      <c r="AH127" s="16"/>
      <c r="AI127" s="16"/>
      <c r="AJ127" s="16">
        <v>0.96399999999999997</v>
      </c>
      <c r="AK127" s="16"/>
      <c r="AL127" s="16">
        <v>3.5999998450279243E-2</v>
      </c>
      <c r="AM127" s="16"/>
      <c r="AN127" s="16">
        <v>4.4999999999999998E-2</v>
      </c>
      <c r="AO127" s="16">
        <v>0.48499999999999999</v>
      </c>
      <c r="AP127" s="5"/>
      <c r="AQ127" s="31">
        <v>14318.740234375</v>
      </c>
      <c r="AR127" s="31">
        <v>15137.82</v>
      </c>
    </row>
    <row r="128" spans="1:44" x14ac:dyDescent="0.3">
      <c r="A128" s="4">
        <v>801224020</v>
      </c>
      <c r="B128" s="3" t="s">
        <v>382</v>
      </c>
      <c r="C128" s="3" t="s">
        <v>1585</v>
      </c>
      <c r="D128" s="14">
        <v>86.139816284179688</v>
      </c>
      <c r="E128" s="14">
        <v>87.6104736328125</v>
      </c>
      <c r="F128" s="14">
        <v>84.130012512207031</v>
      </c>
      <c r="G128" s="14">
        <v>87.0067138671875</v>
      </c>
      <c r="H128" s="5">
        <v>135</v>
      </c>
      <c r="I128" s="15" t="s">
        <v>3980</v>
      </c>
      <c r="J128" s="15">
        <v>8</v>
      </c>
      <c r="K128" s="3" t="s">
        <v>3832</v>
      </c>
      <c r="L128" s="3" t="s">
        <v>3908</v>
      </c>
      <c r="M128" s="3" t="s">
        <v>3917</v>
      </c>
      <c r="N128" s="3" t="s">
        <v>3921</v>
      </c>
      <c r="O128" s="17">
        <v>0.38749998807907099</v>
      </c>
      <c r="P128" s="32">
        <v>50.897029590000002</v>
      </c>
      <c r="Q128" s="32">
        <v>320</v>
      </c>
      <c r="R128" s="5">
        <v>121</v>
      </c>
      <c r="S128" s="5">
        <v>121</v>
      </c>
      <c r="T128" s="16">
        <v>1</v>
      </c>
      <c r="U128" s="17">
        <v>0.38749998807907099</v>
      </c>
      <c r="V128" s="32">
        <v>51.542235460000001</v>
      </c>
      <c r="W128" s="32">
        <v>320</v>
      </c>
      <c r="X128" s="17">
        <v>0.32499998807907099</v>
      </c>
      <c r="Y128" s="32">
        <v>50.262541050000003</v>
      </c>
      <c r="Z128" s="32">
        <v>283.75</v>
      </c>
      <c r="AA128" s="5">
        <v>121</v>
      </c>
      <c r="AB128" s="5">
        <v>121</v>
      </c>
      <c r="AC128" s="16">
        <v>1</v>
      </c>
      <c r="AD128" s="17">
        <v>0.32499998807907099</v>
      </c>
      <c r="AE128" s="32">
        <v>52.085567330000003</v>
      </c>
      <c r="AF128" s="32">
        <v>283.75</v>
      </c>
      <c r="AG128" s="16">
        <v>5.1999999999999998E-2</v>
      </c>
      <c r="AH128" s="16">
        <v>0.16300000000000001</v>
      </c>
      <c r="AI128" s="16"/>
      <c r="AJ128" s="16">
        <v>0.76300000000000001</v>
      </c>
      <c r="AK128" s="16"/>
      <c r="AL128" s="16">
        <v>2.199999988079071E-2</v>
      </c>
      <c r="AM128" s="16">
        <v>0.16300000000000001</v>
      </c>
      <c r="AN128" s="16">
        <v>9.6000000000000002E-2</v>
      </c>
      <c r="AO128" s="16">
        <v>0.52629999999999999</v>
      </c>
      <c r="AP128" s="5">
        <v>1</v>
      </c>
      <c r="AQ128" s="31">
        <v>13125.9404296875</v>
      </c>
      <c r="AR128" s="31">
        <v>14652.45</v>
      </c>
    </row>
    <row r="129" spans="1:44" x14ac:dyDescent="0.3">
      <c r="A129" s="4">
        <v>810974020</v>
      </c>
      <c r="B129" s="3" t="s">
        <v>387</v>
      </c>
      <c r="C129" s="3" t="s">
        <v>1597</v>
      </c>
      <c r="D129" s="14">
        <v>82.450157165527344</v>
      </c>
      <c r="E129" s="14">
        <v>81.324134826660156</v>
      </c>
      <c r="F129" s="14">
        <v>75.095191955566406</v>
      </c>
      <c r="G129" s="14">
        <v>76.987678527832031</v>
      </c>
      <c r="H129" s="5">
        <v>137</v>
      </c>
      <c r="I129" s="15" t="s">
        <v>3980</v>
      </c>
      <c r="J129" s="15">
        <v>8</v>
      </c>
      <c r="K129" s="3" t="s">
        <v>3868</v>
      </c>
      <c r="L129" s="3" t="s">
        <v>3913</v>
      </c>
      <c r="M129" s="3" t="s">
        <v>3916</v>
      </c>
      <c r="N129" s="3" t="s">
        <v>3923</v>
      </c>
      <c r="O129" s="17">
        <v>0.58426964282989502</v>
      </c>
      <c r="P129" s="32">
        <v>49.447921829999999</v>
      </c>
      <c r="Q129" s="32">
        <v>374.15731811523438</v>
      </c>
      <c r="R129" s="5">
        <v>141</v>
      </c>
      <c r="S129" s="5">
        <v>101</v>
      </c>
      <c r="T129" s="16">
        <v>0.71631205081939697</v>
      </c>
      <c r="U129" s="17">
        <v>0.4464285671710968</v>
      </c>
      <c r="V129" s="32">
        <v>49.087317509999998</v>
      </c>
      <c r="W129" s="32">
        <v>337.5</v>
      </c>
      <c r="X129" s="17">
        <v>0.46067416667938232</v>
      </c>
      <c r="Y129" s="32">
        <v>44.472093260000001</v>
      </c>
      <c r="Z129" s="32">
        <v>328.08987426757813</v>
      </c>
      <c r="AA129" s="5">
        <v>141</v>
      </c>
      <c r="AB129" s="5">
        <v>101</v>
      </c>
      <c r="AC129" s="16">
        <v>0.71631205081939697</v>
      </c>
      <c r="AD129" s="17">
        <v>0.3214285671710968</v>
      </c>
      <c r="AE129" s="32">
        <v>46.269709589999998</v>
      </c>
      <c r="AF129" s="32">
        <v>292.85714721679688</v>
      </c>
      <c r="AG129" s="16"/>
      <c r="AH129" s="16">
        <v>3.5999999999999997E-2</v>
      </c>
      <c r="AI129" s="16"/>
      <c r="AJ129" s="16">
        <v>0.92700000000000005</v>
      </c>
      <c r="AK129" s="16"/>
      <c r="AL129" s="16">
        <v>3.5999998450279243E-2</v>
      </c>
      <c r="AM129" s="16"/>
      <c r="AN129" s="16">
        <v>0.219</v>
      </c>
      <c r="AO129" s="16">
        <v>0.57500000000000007</v>
      </c>
      <c r="AP129" s="5"/>
      <c r="AQ129" s="31">
        <v>11537.0302734375</v>
      </c>
      <c r="AR129" s="31">
        <v>11881.25</v>
      </c>
    </row>
    <row r="130" spans="1:44" x14ac:dyDescent="0.3">
      <c r="A130" s="4">
        <v>341224020</v>
      </c>
      <c r="B130" s="3" t="s">
        <v>145</v>
      </c>
      <c r="C130" s="3" t="s">
        <v>950</v>
      </c>
      <c r="D130" s="14">
        <v>85.353355407714844</v>
      </c>
      <c r="E130" s="14">
        <v>86.884506225585938</v>
      </c>
      <c r="F130" s="14">
        <v>85.587936401367188</v>
      </c>
      <c r="G130" s="14">
        <v>83.56341552734375</v>
      </c>
      <c r="H130" s="5">
        <v>68</v>
      </c>
      <c r="I130" s="15" t="s">
        <v>3981</v>
      </c>
      <c r="J130" s="15">
        <v>8</v>
      </c>
      <c r="K130" s="3" t="s">
        <v>3852</v>
      </c>
      <c r="L130" s="3" t="s">
        <v>3907</v>
      </c>
      <c r="M130" s="3" t="s">
        <v>3916</v>
      </c>
      <c r="N130" s="3" t="s">
        <v>3923</v>
      </c>
      <c r="O130" s="17">
        <v>0.23076923191547391</v>
      </c>
      <c r="P130" s="32">
        <v>50.588147829999997</v>
      </c>
      <c r="Q130" s="32"/>
      <c r="R130" s="5">
        <v>63</v>
      </c>
      <c r="S130" s="5">
        <v>54</v>
      </c>
      <c r="T130" s="16">
        <v>0.8571428656578064</v>
      </c>
      <c r="U130" s="17">
        <v>0</v>
      </c>
      <c r="V130" s="32">
        <v>51.258733790000001</v>
      </c>
      <c r="W130" s="32"/>
      <c r="X130" s="17">
        <v>0.30769231915473938</v>
      </c>
      <c r="Y130" s="32">
        <v>51.196927959999996</v>
      </c>
      <c r="Z130" s="32"/>
      <c r="AA130" s="5">
        <v>63</v>
      </c>
      <c r="AB130" s="5">
        <v>54</v>
      </c>
      <c r="AC130" s="16">
        <v>0.8571428656578064</v>
      </c>
      <c r="AD130" s="17">
        <v>0.3333333432674408</v>
      </c>
      <c r="AE130" s="32">
        <v>50.086796659999997</v>
      </c>
      <c r="AF130" s="32"/>
      <c r="AG130" s="16"/>
      <c r="AH130" s="16"/>
      <c r="AI130" s="16"/>
      <c r="AJ130" s="16">
        <v>0.97099999999999997</v>
      </c>
      <c r="AK130" s="16"/>
      <c r="AL130" s="16">
        <v>2.899999916553497E-2</v>
      </c>
      <c r="AM130" s="16"/>
      <c r="AN130" s="16">
        <v>0.17699999999999999</v>
      </c>
      <c r="AO130" s="16">
        <v>0.68100000000000005</v>
      </c>
      <c r="AP130" s="5"/>
      <c r="AQ130" s="31">
        <v>8623</v>
      </c>
      <c r="AR130" s="31">
        <v>11575.67</v>
      </c>
    </row>
    <row r="131" spans="1:44" x14ac:dyDescent="0.3">
      <c r="A131" s="4">
        <v>830033010</v>
      </c>
      <c r="B131" s="3" t="s">
        <v>394</v>
      </c>
      <c r="C131" s="3" t="s">
        <v>1609</v>
      </c>
      <c r="D131" s="14">
        <v>84.407577514648438</v>
      </c>
      <c r="E131" s="14">
        <v>85.053001403808594</v>
      </c>
      <c r="F131" s="14">
        <v>84.809440612792969</v>
      </c>
      <c r="G131" s="14">
        <v>84.526268005371094</v>
      </c>
      <c r="H131" s="5">
        <v>455</v>
      </c>
      <c r="I131" s="15">
        <v>5</v>
      </c>
      <c r="J131" s="15">
        <v>8</v>
      </c>
      <c r="K131" s="3" t="s">
        <v>3834</v>
      </c>
      <c r="L131" s="3" t="s">
        <v>3914</v>
      </c>
      <c r="M131" s="3" t="s">
        <v>3919</v>
      </c>
      <c r="N131" s="3" t="s">
        <v>3924</v>
      </c>
      <c r="O131" s="17">
        <v>0.52134144306182861</v>
      </c>
      <c r="P131" s="32">
        <v>50.216696589999998</v>
      </c>
      <c r="Q131" s="32">
        <v>358.84146118164063</v>
      </c>
      <c r="R131" s="5">
        <v>372</v>
      </c>
      <c r="S131" s="5">
        <v>164</v>
      </c>
      <c r="T131" s="16">
        <v>0.44086021184921259</v>
      </c>
      <c r="U131" s="17">
        <v>0.40579709410667419</v>
      </c>
      <c r="V131" s="32">
        <v>50.543499500000003</v>
      </c>
      <c r="W131" s="32">
        <v>321.7391357421875</v>
      </c>
      <c r="X131" s="17">
        <v>0.46604937314987183</v>
      </c>
      <c r="Y131" s="32">
        <v>50.697988960000004</v>
      </c>
      <c r="Z131" s="32">
        <v>325.92593383789063</v>
      </c>
      <c r="AA131" s="5">
        <v>355</v>
      </c>
      <c r="AB131" s="5">
        <v>165</v>
      </c>
      <c r="AC131" s="16">
        <v>0.44086021184921259</v>
      </c>
      <c r="AD131" s="17">
        <v>0.28985506296157842</v>
      </c>
      <c r="AE131" s="32">
        <v>50.645714099999999</v>
      </c>
      <c r="AF131" s="32">
        <v>277.53622436523438</v>
      </c>
      <c r="AG131" s="16">
        <v>0.21099999999999999</v>
      </c>
      <c r="AH131" s="16">
        <v>0.09</v>
      </c>
      <c r="AI131" s="16">
        <v>3.3000000000000002E-2</v>
      </c>
      <c r="AJ131" s="16">
        <v>0.56700000000000006</v>
      </c>
      <c r="AK131" s="16">
        <v>8.4000000000000005E-2</v>
      </c>
      <c r="AL131" s="16">
        <v>1.499999966472387E-2</v>
      </c>
      <c r="AM131" s="16">
        <v>0.02</v>
      </c>
      <c r="AN131" s="16">
        <v>5.7000000000000002E-2</v>
      </c>
      <c r="AO131" s="16">
        <v>0.313</v>
      </c>
      <c r="AP131" s="5"/>
      <c r="AQ131" s="31">
        <v>9884.7998046875</v>
      </c>
      <c r="AR131" s="31">
        <v>10188.950000000001</v>
      </c>
    </row>
    <row r="132" spans="1:44" x14ac:dyDescent="0.3">
      <c r="A132" s="4">
        <v>840063000</v>
      </c>
      <c r="B132" s="3" t="s">
        <v>401</v>
      </c>
      <c r="C132" s="3" t="s">
        <v>1637</v>
      </c>
      <c r="D132" s="14">
        <v>78.301467895507813</v>
      </c>
      <c r="E132" s="14">
        <v>77.958160400390625</v>
      </c>
      <c r="F132" s="14">
        <v>76.79583740234375</v>
      </c>
      <c r="G132" s="14">
        <v>77.151382446289063</v>
      </c>
      <c r="H132" s="5">
        <v>229</v>
      </c>
      <c r="I132" s="15">
        <v>5</v>
      </c>
      <c r="J132" s="15">
        <v>8</v>
      </c>
      <c r="K132" s="3" t="s">
        <v>3802</v>
      </c>
      <c r="L132" s="3" t="s">
        <v>3907</v>
      </c>
      <c r="M132" s="3" t="s">
        <v>3917</v>
      </c>
      <c r="N132" s="3" t="s">
        <v>3921</v>
      </c>
      <c r="O132" s="17">
        <v>0.34536081552505488</v>
      </c>
      <c r="P132" s="32">
        <v>47.818533090000003</v>
      </c>
      <c r="Q132" s="32">
        <v>291.7525634765625</v>
      </c>
      <c r="R132" s="5">
        <v>466</v>
      </c>
      <c r="S132" s="5">
        <v>292</v>
      </c>
      <c r="T132" s="16">
        <v>0.6266094446182251</v>
      </c>
      <c r="U132" s="17">
        <v>0.27118644118309021</v>
      </c>
      <c r="V132" s="32">
        <v>47.772851869999997</v>
      </c>
      <c r="W132" s="32">
        <v>266.94915771484381</v>
      </c>
      <c r="X132" s="17">
        <v>0.210526317358017</v>
      </c>
      <c r="Y132" s="32">
        <v>45.562041290000003</v>
      </c>
      <c r="Z132" s="32">
        <v>235.2631530761719</v>
      </c>
      <c r="AA132" s="5">
        <v>461</v>
      </c>
      <c r="AB132" s="5">
        <v>288</v>
      </c>
      <c r="AC132" s="16">
        <v>0.6266094446182251</v>
      </c>
      <c r="AD132" s="17">
        <v>0.15652173757553101</v>
      </c>
      <c r="AE132" s="32">
        <v>46.364735449999998</v>
      </c>
      <c r="AF132" s="32"/>
      <c r="AG132" s="16"/>
      <c r="AH132" s="16"/>
      <c r="AI132" s="16"/>
      <c r="AJ132" s="16">
        <v>0.97799999999999998</v>
      </c>
      <c r="AK132" s="16"/>
      <c r="AL132" s="16">
        <v>2.199999988079071E-2</v>
      </c>
      <c r="AM132" s="16"/>
      <c r="AN132" s="16">
        <v>0.218</v>
      </c>
      <c r="AO132" s="16">
        <v>0.59699999999999998</v>
      </c>
      <c r="AP132" s="5"/>
      <c r="AQ132" s="31">
        <v>6041.27978515625</v>
      </c>
      <c r="AR132" s="31">
        <v>8210.6200000000008</v>
      </c>
    </row>
    <row r="133" spans="1:44" x14ac:dyDescent="0.3">
      <c r="A133" s="4">
        <v>401034020</v>
      </c>
      <c r="B133" s="3" t="s">
        <v>179</v>
      </c>
      <c r="C133" s="3" t="s">
        <v>1053</v>
      </c>
      <c r="D133" s="14">
        <v>83.985588073730469</v>
      </c>
      <c r="E133" s="14">
        <v>81.099716186523438</v>
      </c>
      <c r="F133" s="14">
        <v>85.949050903320313</v>
      </c>
      <c r="G133" s="14">
        <v>85.025169372558594</v>
      </c>
      <c r="H133" s="5">
        <v>110</v>
      </c>
      <c r="I133" s="15" t="s">
        <v>3980</v>
      </c>
      <c r="J133" s="15">
        <v>8</v>
      </c>
      <c r="K133" s="3" t="s">
        <v>3806</v>
      </c>
      <c r="L133" s="3" t="s">
        <v>3912</v>
      </c>
      <c r="M133" s="3" t="s">
        <v>3916</v>
      </c>
      <c r="N133" s="3" t="s">
        <v>3923</v>
      </c>
      <c r="O133" s="17">
        <v>0.63235294818878174</v>
      </c>
      <c r="P133" s="32">
        <v>50.050962149999997</v>
      </c>
      <c r="Q133" s="32">
        <v>372.058837890625</v>
      </c>
      <c r="R133" s="5">
        <v>80</v>
      </c>
      <c r="S133" s="5">
        <v>35</v>
      </c>
      <c r="T133" s="16">
        <v>0.4375</v>
      </c>
      <c r="U133" s="17">
        <v>0.34375</v>
      </c>
      <c r="V133" s="32">
        <v>48.999677779999999</v>
      </c>
      <c r="W133" s="32"/>
      <c r="X133" s="17">
        <v>0.52941179275512695</v>
      </c>
      <c r="Y133" s="32">
        <v>51.428369979999999</v>
      </c>
      <c r="Z133" s="32">
        <v>320.58822631835938</v>
      </c>
      <c r="AA133" s="5">
        <v>80</v>
      </c>
      <c r="AB133" s="5">
        <v>35</v>
      </c>
      <c r="AC133" s="16">
        <v>0.4375</v>
      </c>
      <c r="AD133" s="17">
        <v>0.3125</v>
      </c>
      <c r="AE133" s="32">
        <v>50.935319149999998</v>
      </c>
      <c r="AF133" s="32"/>
      <c r="AG133" s="16"/>
      <c r="AH133" s="16"/>
      <c r="AI133" s="16"/>
      <c r="AJ133" s="16">
        <v>0.95500000000000007</v>
      </c>
      <c r="AK133" s="16"/>
      <c r="AL133" s="16">
        <v>4.5000001788139343E-2</v>
      </c>
      <c r="AM133" s="16"/>
      <c r="AN133" s="16">
        <v>0.155</v>
      </c>
      <c r="AO133" s="16">
        <v>0.28100000000000003</v>
      </c>
      <c r="AP133" s="5"/>
      <c r="AQ133" s="31">
        <v>21291.849609375</v>
      </c>
      <c r="AR133" s="31">
        <v>21585.14</v>
      </c>
    </row>
    <row r="134" spans="1:44" x14ac:dyDescent="0.3">
      <c r="A134" s="4">
        <v>130593000</v>
      </c>
      <c r="B134" s="3" t="s">
        <v>55</v>
      </c>
      <c r="C134" s="3" t="s">
        <v>699</v>
      </c>
      <c r="D134" s="14">
        <v>93.206794738769531</v>
      </c>
      <c r="E134" s="14">
        <v>92.665054321289063</v>
      </c>
      <c r="F134" s="14">
        <v>90.518020629882813</v>
      </c>
      <c r="G134" s="14">
        <v>89.915489196777344</v>
      </c>
      <c r="H134" s="5">
        <v>88</v>
      </c>
      <c r="I134" s="15">
        <v>5</v>
      </c>
      <c r="J134" s="15">
        <v>8</v>
      </c>
      <c r="K134" s="3" t="s">
        <v>3869</v>
      </c>
      <c r="L134" s="3" t="s">
        <v>3912</v>
      </c>
      <c r="M134" s="3" t="s">
        <v>3917</v>
      </c>
      <c r="N134" s="3" t="s">
        <v>3921</v>
      </c>
      <c r="O134" s="17">
        <v>0.5595238208770752</v>
      </c>
      <c r="P134" s="32">
        <v>53.672574269999998</v>
      </c>
      <c r="Q134" s="32">
        <v>370.23809814453131</v>
      </c>
      <c r="R134" s="5">
        <v>211</v>
      </c>
      <c r="S134" s="5">
        <v>126</v>
      </c>
      <c r="T134" s="16">
        <v>0.59715640544891357</v>
      </c>
      <c r="U134" s="17">
        <v>0.48888888955116272</v>
      </c>
      <c r="V134" s="32">
        <v>53.516128459999997</v>
      </c>
      <c r="W134" s="32">
        <v>342.22222900390631</v>
      </c>
      <c r="X134" s="17">
        <v>0.5595238208770752</v>
      </c>
      <c r="Y134" s="32">
        <v>54.356639919999999</v>
      </c>
      <c r="Z134" s="32">
        <v>355.952392578125</v>
      </c>
      <c r="AA134" s="5">
        <v>211</v>
      </c>
      <c r="AB134" s="5">
        <v>126</v>
      </c>
      <c r="AC134" s="16">
        <v>0.59715640544891357</v>
      </c>
      <c r="AD134" s="17">
        <v>0.42222222685813898</v>
      </c>
      <c r="AE134" s="32">
        <v>53.774054419999999</v>
      </c>
      <c r="AF134" s="32">
        <v>317.77777099609381</v>
      </c>
      <c r="AG134" s="16"/>
      <c r="AH134" s="16"/>
      <c r="AI134" s="16"/>
      <c r="AJ134" s="16">
        <v>0.97699999999999998</v>
      </c>
      <c r="AK134" s="16"/>
      <c r="AL134" s="16">
        <v>2.300000004470348E-2</v>
      </c>
      <c r="AM134" s="16"/>
      <c r="AN134" s="16">
        <v>0.14799999999999999</v>
      </c>
      <c r="AO134" s="16">
        <v>0.45800000000000002</v>
      </c>
      <c r="AP134" s="5"/>
      <c r="AQ134" s="31">
        <v>11460.01953125</v>
      </c>
      <c r="AR134" s="31">
        <v>11942</v>
      </c>
    </row>
    <row r="135" spans="1:44" x14ac:dyDescent="0.3">
      <c r="A135" s="4">
        <v>1159036915</v>
      </c>
      <c r="B135" s="3" t="s">
        <v>537</v>
      </c>
      <c r="C135" s="3" t="s">
        <v>537</v>
      </c>
      <c r="D135" s="14">
        <v>88.762779235839844</v>
      </c>
      <c r="E135" s="14">
        <v>89.33355712890625</v>
      </c>
      <c r="F135" s="14">
        <v>83.003257751464844</v>
      </c>
      <c r="G135" s="14">
        <v>84.821990966796875</v>
      </c>
      <c r="H135" s="5">
        <v>946</v>
      </c>
      <c r="I135" s="15" t="s">
        <v>3980</v>
      </c>
      <c r="J135" s="15">
        <v>8</v>
      </c>
      <c r="K135" s="3" t="s">
        <v>535</v>
      </c>
      <c r="L135" s="3" t="s">
        <v>3915</v>
      </c>
      <c r="M135" s="3" t="s">
        <v>3919</v>
      </c>
      <c r="N135" s="3" t="s">
        <v>3924</v>
      </c>
      <c r="O135" s="17">
        <v>0.3132743239402771</v>
      </c>
      <c r="P135" s="32">
        <v>51.927194579999998</v>
      </c>
      <c r="Q135" s="32">
        <v>289.02655029296881</v>
      </c>
      <c r="R135" s="5">
        <v>836</v>
      </c>
      <c r="S135" s="5">
        <v>684</v>
      </c>
      <c r="T135" s="16">
        <v>0.81818181276321411</v>
      </c>
      <c r="U135" s="17">
        <v>0.2351648360490799</v>
      </c>
      <c r="V135" s="32">
        <v>52.215127690000003</v>
      </c>
      <c r="W135" s="32">
        <v>267.69232177734381</v>
      </c>
      <c r="X135" s="17">
        <v>0.18439716100692749</v>
      </c>
      <c r="Y135" s="32">
        <v>49.540398789999998</v>
      </c>
      <c r="Z135" s="32">
        <v>215.0709228515625</v>
      </c>
      <c r="AA135" s="5">
        <v>837</v>
      </c>
      <c r="AB135" s="5">
        <v>685</v>
      </c>
      <c r="AC135" s="16">
        <v>0.81818181276321411</v>
      </c>
      <c r="AD135" s="17">
        <v>0.13436123728752139</v>
      </c>
      <c r="AE135" s="32">
        <v>50.817374409999999</v>
      </c>
      <c r="AF135" s="32">
        <v>195.37445068359381</v>
      </c>
      <c r="AG135" s="16">
        <v>0.26500000000000001</v>
      </c>
      <c r="AH135" s="16">
        <v>0.20499999999999999</v>
      </c>
      <c r="AI135" s="16">
        <v>5.0999999999999997E-2</v>
      </c>
      <c r="AJ135" s="16">
        <v>0.41199999999999998</v>
      </c>
      <c r="AK135" s="16">
        <v>6.4000000000000001E-2</v>
      </c>
      <c r="AL135" s="16">
        <v>2.000000094994903E-3</v>
      </c>
      <c r="AM135" s="16">
        <v>0.16700000000000001</v>
      </c>
      <c r="AN135" s="16">
        <v>0.156</v>
      </c>
      <c r="AO135" s="16">
        <v>0.52700000000000002</v>
      </c>
      <c r="AP135" s="5"/>
      <c r="AQ135" s="31">
        <v>11293.4697265625</v>
      </c>
      <c r="AR135" s="31">
        <v>11870.04</v>
      </c>
    </row>
    <row r="136" spans="1:44" x14ac:dyDescent="0.3">
      <c r="A136" s="4">
        <v>1071584020</v>
      </c>
      <c r="B136" s="3" t="s">
        <v>512</v>
      </c>
      <c r="C136" s="3" t="s">
        <v>2014</v>
      </c>
      <c r="D136" s="14">
        <v>81.757225036621094</v>
      </c>
      <c r="E136" s="14">
        <v>81.950294494628906</v>
      </c>
      <c r="F136" s="14">
        <v>92.793548583984375</v>
      </c>
      <c r="G136" s="14">
        <v>92.491828918457031</v>
      </c>
      <c r="H136" s="5">
        <v>125</v>
      </c>
      <c r="I136" s="15" t="s">
        <v>3980</v>
      </c>
      <c r="J136" s="15">
        <v>8</v>
      </c>
      <c r="K136" s="3" t="s">
        <v>3822</v>
      </c>
      <c r="L136" s="3" t="s">
        <v>3913</v>
      </c>
      <c r="M136" s="3" t="s">
        <v>3916</v>
      </c>
      <c r="N136" s="3" t="s">
        <v>3921</v>
      </c>
      <c r="O136" s="17">
        <v>0.36585366725921631</v>
      </c>
      <c r="P136" s="32">
        <v>49.175775950000002</v>
      </c>
      <c r="Q136" s="32">
        <v>318.29269409179688</v>
      </c>
      <c r="R136" s="5">
        <v>116</v>
      </c>
      <c r="S136" s="5">
        <v>93</v>
      </c>
      <c r="T136" s="16">
        <v>0.8017241358757019</v>
      </c>
      <c r="U136" s="17">
        <v>0.28787878155708307</v>
      </c>
      <c r="V136" s="32">
        <v>49.331844869999998</v>
      </c>
      <c r="W136" s="32">
        <v>301.51513671875</v>
      </c>
      <c r="X136" s="17">
        <v>0.47560974955558782</v>
      </c>
      <c r="Y136" s="32">
        <v>55.815033739999997</v>
      </c>
      <c r="Z136" s="32">
        <v>339.02438354492188</v>
      </c>
      <c r="AA136" s="5">
        <v>116</v>
      </c>
      <c r="AB136" s="5">
        <v>93</v>
      </c>
      <c r="AC136" s="16">
        <v>0.8017241358757019</v>
      </c>
      <c r="AD136" s="17">
        <v>0.42424243688583368</v>
      </c>
      <c r="AE136" s="32">
        <v>55.269569259999997</v>
      </c>
      <c r="AF136" s="32">
        <v>324.242431640625</v>
      </c>
      <c r="AG136" s="16"/>
      <c r="AH136" s="16"/>
      <c r="AI136" s="16"/>
      <c r="AJ136" s="16">
        <v>0.96</v>
      </c>
      <c r="AK136" s="16"/>
      <c r="AL136" s="16">
        <v>3.9999999105930328E-2</v>
      </c>
      <c r="AM136" s="16"/>
      <c r="AN136" s="16">
        <v>0.28799999999999998</v>
      </c>
      <c r="AO136" s="16">
        <v>0.83200000000000007</v>
      </c>
      <c r="AP136" s="5"/>
      <c r="AQ136" s="31">
        <v>6969.52001953125</v>
      </c>
      <c r="AR136" s="31">
        <v>10389.200000000001</v>
      </c>
    </row>
    <row r="137" spans="1:44" x14ac:dyDescent="0.3">
      <c r="A137" s="4">
        <v>880734020</v>
      </c>
      <c r="B137" s="3" t="s">
        <v>411</v>
      </c>
      <c r="C137" s="3" t="s">
        <v>1660</v>
      </c>
      <c r="D137" s="14">
        <v>91.164276123046875</v>
      </c>
      <c r="E137" s="14">
        <v>90.766334533691406</v>
      </c>
      <c r="F137" s="14">
        <v>83.940757751464844</v>
      </c>
      <c r="G137" s="14">
        <v>86.07470703125</v>
      </c>
      <c r="H137" s="5">
        <v>86</v>
      </c>
      <c r="I137" s="15" t="s">
        <v>3980</v>
      </c>
      <c r="J137" s="15">
        <v>8</v>
      </c>
      <c r="K137" s="3" t="s">
        <v>3833</v>
      </c>
      <c r="L137" s="3" t="s">
        <v>3911</v>
      </c>
      <c r="M137" s="3" t="s">
        <v>3917</v>
      </c>
      <c r="N137" s="3" t="s">
        <v>3921</v>
      </c>
      <c r="O137" s="17">
        <v>0.43103447556495672</v>
      </c>
      <c r="P137" s="32">
        <v>52.870377589999997</v>
      </c>
      <c r="Q137" s="32">
        <v>318.96551513671881</v>
      </c>
      <c r="R137" s="5">
        <v>94</v>
      </c>
      <c r="S137" s="5">
        <v>66</v>
      </c>
      <c r="T137" s="16">
        <v>0.70212763547897339</v>
      </c>
      <c r="U137" s="17">
        <v>0.24242424964904791</v>
      </c>
      <c r="V137" s="32">
        <v>52.774647950000002</v>
      </c>
      <c r="W137" s="32"/>
      <c r="X137" s="17">
        <v>0.15517240762710571</v>
      </c>
      <c r="Y137" s="32">
        <v>50.141247219999997</v>
      </c>
      <c r="Z137" s="32"/>
      <c r="AA137" s="5">
        <v>94</v>
      </c>
      <c r="AB137" s="5">
        <v>66</v>
      </c>
      <c r="AC137" s="16">
        <v>0.70212763547897339</v>
      </c>
      <c r="AD137" s="17">
        <v>3.0303031206130981E-2</v>
      </c>
      <c r="AE137" s="32">
        <v>51.544555819999999</v>
      </c>
      <c r="AF137" s="32"/>
      <c r="AG137" s="16"/>
      <c r="AH137" s="16"/>
      <c r="AI137" s="16"/>
      <c r="AJ137" s="16">
        <v>0.94200000000000006</v>
      </c>
      <c r="AK137" s="16"/>
      <c r="AL137" s="16">
        <v>5.7999998331069953E-2</v>
      </c>
      <c r="AM137" s="16"/>
      <c r="AN137" s="16">
        <v>0.30199999999999999</v>
      </c>
      <c r="AO137" s="16">
        <v>0.44</v>
      </c>
      <c r="AP137" s="5"/>
      <c r="AQ137" s="31">
        <v>13254.3203125</v>
      </c>
      <c r="AR137" s="31">
        <v>15083.49</v>
      </c>
    </row>
    <row r="138" spans="1:44" x14ac:dyDescent="0.3">
      <c r="A138" s="4">
        <v>461324020</v>
      </c>
      <c r="B138" s="3" t="s">
        <v>207</v>
      </c>
      <c r="C138" s="3" t="s">
        <v>1119</v>
      </c>
      <c r="D138" s="14">
        <v>89.926925659179688</v>
      </c>
      <c r="E138" s="14">
        <v>89.596000671386719</v>
      </c>
      <c r="F138" s="14">
        <v>86.930397033691406</v>
      </c>
      <c r="G138" s="14">
        <v>87.499786376953125</v>
      </c>
      <c r="H138" s="5">
        <v>337</v>
      </c>
      <c r="I138" s="15" t="s">
        <v>3980</v>
      </c>
      <c r="J138" s="15">
        <v>8</v>
      </c>
      <c r="K138" s="3" t="s">
        <v>3838</v>
      </c>
      <c r="L138" s="3" t="s">
        <v>3913</v>
      </c>
      <c r="M138" s="3" t="s">
        <v>3917</v>
      </c>
      <c r="N138" s="3" t="s">
        <v>3921</v>
      </c>
      <c r="O138" s="17">
        <v>0.39512196183204651</v>
      </c>
      <c r="P138" s="32">
        <v>52.384409890000001</v>
      </c>
      <c r="Q138" s="32">
        <v>329.756103515625</v>
      </c>
      <c r="R138" s="5">
        <v>347</v>
      </c>
      <c r="S138" s="5">
        <v>230</v>
      </c>
      <c r="T138" s="16">
        <v>0.66282421350479126</v>
      </c>
      <c r="U138" s="17">
        <v>0.29770991206169128</v>
      </c>
      <c r="V138" s="32">
        <v>52.317616020000003</v>
      </c>
      <c r="W138" s="32">
        <v>309.92367553710938</v>
      </c>
      <c r="X138" s="17">
        <v>0.38048779964447021</v>
      </c>
      <c r="Y138" s="32">
        <v>52.057317230000002</v>
      </c>
      <c r="Z138" s="32">
        <v>301.46340942382813</v>
      </c>
      <c r="AA138" s="5">
        <v>347</v>
      </c>
      <c r="AB138" s="5">
        <v>230</v>
      </c>
      <c r="AC138" s="16">
        <v>0.66282421350479126</v>
      </c>
      <c r="AD138" s="17">
        <v>0.35877862572669977</v>
      </c>
      <c r="AE138" s="32">
        <v>52.371784120000001</v>
      </c>
      <c r="AF138" s="32">
        <v>289.31298828125</v>
      </c>
      <c r="AG138" s="16"/>
      <c r="AH138" s="16"/>
      <c r="AI138" s="16"/>
      <c r="AJ138" s="16">
        <v>0.92600000000000005</v>
      </c>
      <c r="AK138" s="16">
        <v>3.9E-2</v>
      </c>
      <c r="AL138" s="16">
        <v>3.5999998450279243E-2</v>
      </c>
      <c r="AM138" s="16"/>
      <c r="AN138" s="16">
        <v>0.16600000000000001</v>
      </c>
      <c r="AO138" s="16">
        <v>0.61499999999999999</v>
      </c>
      <c r="AP138" s="5"/>
      <c r="AQ138" s="31">
        <v>7722</v>
      </c>
      <c r="AR138" s="31">
        <v>8582.4500000000007</v>
      </c>
    </row>
    <row r="139" spans="1:44" x14ac:dyDescent="0.3">
      <c r="A139" s="4">
        <v>1100304020</v>
      </c>
      <c r="B139" s="3" t="s">
        <v>521</v>
      </c>
      <c r="C139" s="3" t="s">
        <v>2030</v>
      </c>
      <c r="D139" s="14">
        <v>82.351104736328125</v>
      </c>
      <c r="E139" s="14">
        <v>83.752693176269531</v>
      </c>
      <c r="F139" s="14">
        <v>78.090179443359375</v>
      </c>
      <c r="G139" s="14">
        <v>79.059432983398438</v>
      </c>
      <c r="H139" s="5">
        <v>135</v>
      </c>
      <c r="I139" s="15" t="s">
        <v>3980</v>
      </c>
      <c r="J139" s="15">
        <v>8</v>
      </c>
      <c r="K139" s="3" t="s">
        <v>163</v>
      </c>
      <c r="L139" s="3" t="s">
        <v>3913</v>
      </c>
      <c r="M139" s="3" t="s">
        <v>3919</v>
      </c>
      <c r="N139" s="3" t="s">
        <v>3921</v>
      </c>
      <c r="O139" s="17">
        <v>0.35106381773948669</v>
      </c>
      <c r="P139" s="32">
        <v>49.409020099999999</v>
      </c>
      <c r="Q139" s="32">
        <v>297.87234497070313</v>
      </c>
      <c r="R139" s="5">
        <v>145</v>
      </c>
      <c r="S139" s="5">
        <v>145</v>
      </c>
      <c r="T139" s="16">
        <v>1</v>
      </c>
      <c r="U139" s="17">
        <v>0.35106381773948669</v>
      </c>
      <c r="V139" s="32">
        <v>50.035710559999998</v>
      </c>
      <c r="W139" s="32">
        <v>297.87234497070313</v>
      </c>
      <c r="X139" s="17">
        <v>0.15957446396350861</v>
      </c>
      <c r="Y139" s="32">
        <v>46.39158922</v>
      </c>
      <c r="Z139" s="32"/>
      <c r="AA139" s="5">
        <v>145</v>
      </c>
      <c r="AB139" s="5">
        <v>145</v>
      </c>
      <c r="AC139" s="16">
        <v>1</v>
      </c>
      <c r="AD139" s="17">
        <v>0.15957446396350861</v>
      </c>
      <c r="AE139" s="32">
        <v>47.47232099</v>
      </c>
      <c r="AF139" s="32"/>
      <c r="AG139" s="16"/>
      <c r="AH139" s="16"/>
      <c r="AI139" s="16"/>
      <c r="AJ139" s="16">
        <v>0.97</v>
      </c>
      <c r="AK139" s="16"/>
      <c r="AL139" s="16">
        <v>2.999999932944775E-2</v>
      </c>
      <c r="AM139" s="16"/>
      <c r="AN139" s="16">
        <v>0.17799999999999999</v>
      </c>
      <c r="AO139" s="16">
        <v>0.6</v>
      </c>
      <c r="AP139" s="5">
        <v>1</v>
      </c>
      <c r="AQ139" s="31">
        <v>11030.3603515625</v>
      </c>
      <c r="AR139" s="31">
        <v>11752.72</v>
      </c>
    </row>
    <row r="140" spans="1:44" x14ac:dyDescent="0.3">
      <c r="A140" s="4">
        <v>910954020</v>
      </c>
      <c r="B140" s="3" t="s">
        <v>426</v>
      </c>
      <c r="C140" s="3" t="s">
        <v>1684</v>
      </c>
      <c r="D140" s="14">
        <v>82.334800720214844</v>
      </c>
      <c r="E140" s="14">
        <v>83.595481872558594</v>
      </c>
      <c r="F140" s="14">
        <v>86.2122802734375</v>
      </c>
      <c r="G140" s="14">
        <v>88.585197448730469</v>
      </c>
      <c r="H140" s="5">
        <v>95</v>
      </c>
      <c r="I140" s="15" t="s">
        <v>3981</v>
      </c>
      <c r="J140" s="15">
        <v>8</v>
      </c>
      <c r="K140" s="3" t="s">
        <v>3825</v>
      </c>
      <c r="L140" s="3" t="s">
        <v>3910</v>
      </c>
      <c r="M140" s="3" t="s">
        <v>3917</v>
      </c>
      <c r="N140" s="3" t="s">
        <v>3921</v>
      </c>
      <c r="O140" s="17">
        <v>0.27419355511665339</v>
      </c>
      <c r="P140" s="32">
        <v>49.40261589</v>
      </c>
      <c r="Q140" s="32"/>
      <c r="R140" s="5">
        <v>66</v>
      </c>
      <c r="S140" s="5">
        <v>66</v>
      </c>
      <c r="T140" s="16">
        <v>1</v>
      </c>
      <c r="U140" s="17">
        <v>0.27419355511665339</v>
      </c>
      <c r="V140" s="32">
        <v>49.974315709999999</v>
      </c>
      <c r="W140" s="32"/>
      <c r="X140" s="17">
        <v>0.17741934955120089</v>
      </c>
      <c r="Y140" s="32">
        <v>51.597072130000001</v>
      </c>
      <c r="Z140" s="32"/>
      <c r="AA140" s="5">
        <v>66</v>
      </c>
      <c r="AB140" s="5">
        <v>66</v>
      </c>
      <c r="AC140" s="16">
        <v>1</v>
      </c>
      <c r="AD140" s="17">
        <v>0.17741934955120089</v>
      </c>
      <c r="AE140" s="32">
        <v>53.001844120000001</v>
      </c>
      <c r="AF140" s="32"/>
      <c r="AG140" s="16"/>
      <c r="AH140" s="16"/>
      <c r="AI140" s="16"/>
      <c r="AJ140" s="16">
        <v>0.96799999999999997</v>
      </c>
      <c r="AK140" s="16"/>
      <c r="AL140" s="16">
        <v>3.2000001519918442E-2</v>
      </c>
      <c r="AM140" s="16"/>
      <c r="AN140" s="16">
        <v>0.253</v>
      </c>
      <c r="AO140" s="16">
        <v>0.439</v>
      </c>
      <c r="AP140" s="5">
        <v>1</v>
      </c>
      <c r="AQ140" s="31">
        <v>6615.990234375</v>
      </c>
      <c r="AR140" s="31">
        <v>9067.65</v>
      </c>
    </row>
    <row r="141" spans="1:44" x14ac:dyDescent="0.3">
      <c r="A141" s="4">
        <v>910934040</v>
      </c>
      <c r="B141" s="3" t="s">
        <v>425</v>
      </c>
      <c r="C141" s="3" t="s">
        <v>1684</v>
      </c>
      <c r="D141" s="14">
        <v>80.645912170410156</v>
      </c>
      <c r="E141" s="14">
        <v>77.884452819824219</v>
      </c>
      <c r="F141" s="14">
        <v>79.718910217285156</v>
      </c>
      <c r="G141" s="14">
        <v>77.85845947265625</v>
      </c>
      <c r="H141" s="5">
        <v>108</v>
      </c>
      <c r="I141" s="15" t="s">
        <v>3980</v>
      </c>
      <c r="J141" s="15">
        <v>8</v>
      </c>
      <c r="K141" s="3" t="s">
        <v>3825</v>
      </c>
      <c r="L141" s="3" t="s">
        <v>3910</v>
      </c>
      <c r="M141" s="3" t="s">
        <v>3916</v>
      </c>
      <c r="N141" s="3" t="s">
        <v>3921</v>
      </c>
      <c r="O141" s="17">
        <v>0.26666668057441711</v>
      </c>
      <c r="P141" s="32">
        <v>48.739308880000003</v>
      </c>
      <c r="Q141" s="32">
        <v>285</v>
      </c>
      <c r="R141" s="5">
        <v>89</v>
      </c>
      <c r="S141" s="5">
        <v>69</v>
      </c>
      <c r="T141" s="16">
        <v>0.77528089284896851</v>
      </c>
      <c r="U141" s="17">
        <v>0.18604651093482971</v>
      </c>
      <c r="V141" s="32">
        <v>47.744067119999997</v>
      </c>
      <c r="W141" s="32"/>
      <c r="X141" s="17">
        <v>0.116666667163372</v>
      </c>
      <c r="Y141" s="32">
        <v>47.435449089999999</v>
      </c>
      <c r="Z141" s="32"/>
      <c r="AA141" s="5">
        <v>89</v>
      </c>
      <c r="AB141" s="5">
        <v>69</v>
      </c>
      <c r="AC141" s="16">
        <v>0.77528089284896851</v>
      </c>
      <c r="AD141" s="17">
        <v>0.1162790730595589</v>
      </c>
      <c r="AE141" s="32">
        <v>46.775179170000001</v>
      </c>
      <c r="AF141" s="32"/>
      <c r="AG141" s="16"/>
      <c r="AH141" s="16"/>
      <c r="AI141" s="16"/>
      <c r="AJ141" s="16">
        <v>0.95400000000000007</v>
      </c>
      <c r="AK141" s="16"/>
      <c r="AL141" s="16">
        <v>4.6000000089406967E-2</v>
      </c>
      <c r="AM141" s="16"/>
      <c r="AN141" s="16">
        <v>9.2999999999999999E-2</v>
      </c>
      <c r="AO141" s="16">
        <v>0.67600000000000005</v>
      </c>
      <c r="AP141" s="5"/>
      <c r="AQ141" s="31">
        <v>8531.3603515625</v>
      </c>
      <c r="AR141" s="31">
        <v>9833.08</v>
      </c>
    </row>
    <row r="142" spans="1:44" x14ac:dyDescent="0.3">
      <c r="A142" s="4">
        <v>931214020</v>
      </c>
      <c r="B142" s="3" t="s">
        <v>433</v>
      </c>
      <c r="C142" s="3" t="s">
        <v>1741</v>
      </c>
      <c r="D142" s="14">
        <v>86.607147216796875</v>
      </c>
      <c r="E142" s="14">
        <v>87.800056457519531</v>
      </c>
      <c r="F142" s="14">
        <v>82.870887756347656</v>
      </c>
      <c r="G142" s="14">
        <v>83.935134887695313</v>
      </c>
      <c r="H142" s="5">
        <v>53</v>
      </c>
      <c r="I142" s="15" t="s">
        <v>3981</v>
      </c>
      <c r="J142" s="15">
        <v>8</v>
      </c>
      <c r="K142" s="3" t="s">
        <v>3871</v>
      </c>
      <c r="L142" s="3" t="s">
        <v>3908</v>
      </c>
      <c r="M142" s="3" t="s">
        <v>3916</v>
      </c>
      <c r="N142" s="3" t="s">
        <v>3921</v>
      </c>
      <c r="O142" s="17">
        <v>0.2222222238779068</v>
      </c>
      <c r="P142" s="32">
        <v>51.080572799999999</v>
      </c>
      <c r="Q142" s="32"/>
      <c r="R142" s="5">
        <v>61</v>
      </c>
      <c r="S142" s="5">
        <v>46</v>
      </c>
      <c r="T142" s="16">
        <v>0.75409835577011108</v>
      </c>
      <c r="U142" s="17">
        <v>0.24137930572032931</v>
      </c>
      <c r="V142" s="32">
        <v>51.616270120000003</v>
      </c>
      <c r="W142" s="32"/>
      <c r="X142" s="17">
        <v>0.1944444477558136</v>
      </c>
      <c r="Y142" s="32">
        <v>49.45556251</v>
      </c>
      <c r="Z142" s="32"/>
      <c r="AA142" s="5">
        <v>61</v>
      </c>
      <c r="AB142" s="5">
        <v>46</v>
      </c>
      <c r="AC142" s="16">
        <v>0.75409835577011108</v>
      </c>
      <c r="AD142" s="17">
        <v>0.20689655840396881</v>
      </c>
      <c r="AE142" s="32">
        <v>50.302574450000002</v>
      </c>
      <c r="AF142" s="32"/>
      <c r="AG142" s="16"/>
      <c r="AH142" s="16"/>
      <c r="AI142" s="16"/>
      <c r="AJ142" s="16">
        <v>1</v>
      </c>
      <c r="AK142" s="16"/>
      <c r="AL142" s="16">
        <v>0</v>
      </c>
      <c r="AM142" s="16"/>
      <c r="AN142" s="16"/>
      <c r="AO142" s="16">
        <v>0.80400000000000005</v>
      </c>
      <c r="AP142" s="5"/>
      <c r="AQ142" s="31">
        <v>8846.51953125</v>
      </c>
      <c r="AR142" s="31">
        <v>10334.84</v>
      </c>
    </row>
    <row r="143" spans="1:44" x14ac:dyDescent="0.3">
      <c r="A143" s="4">
        <v>1000593000</v>
      </c>
      <c r="B143" s="3" t="s">
        <v>473</v>
      </c>
      <c r="C143" s="3" t="s">
        <v>1942</v>
      </c>
      <c r="D143" s="14">
        <v>88.196952819824219</v>
      </c>
      <c r="E143" s="14">
        <v>86.977615356445313</v>
      </c>
      <c r="F143" s="14">
        <v>89.743705749511719</v>
      </c>
      <c r="G143" s="14">
        <v>90.335540771484375</v>
      </c>
      <c r="H143" s="5">
        <v>262</v>
      </c>
      <c r="I143" s="15">
        <v>5</v>
      </c>
      <c r="J143" s="15">
        <v>8</v>
      </c>
      <c r="K143" s="3" t="s">
        <v>3875</v>
      </c>
      <c r="L143" s="3" t="s">
        <v>3910</v>
      </c>
      <c r="M143" s="3" t="s">
        <v>3917</v>
      </c>
      <c r="N143" s="3" t="s">
        <v>3921</v>
      </c>
      <c r="O143" s="17">
        <v>0.50607287883758545</v>
      </c>
      <c r="P143" s="32">
        <v>51.704968180000002</v>
      </c>
      <c r="Q143" s="32">
        <v>345.74899291992188</v>
      </c>
      <c r="R143" s="5">
        <v>479</v>
      </c>
      <c r="S143" s="5">
        <v>286</v>
      </c>
      <c r="T143" s="16">
        <v>0.59707725048065186</v>
      </c>
      <c r="U143" s="17">
        <v>0.36619716882705688</v>
      </c>
      <c r="V143" s="32">
        <v>51.295092009999998</v>
      </c>
      <c r="W143" s="32">
        <v>313.38027954101563</v>
      </c>
      <c r="X143" s="17">
        <v>0.32793521881103521</v>
      </c>
      <c r="Y143" s="32">
        <v>53.860376729999999</v>
      </c>
      <c r="Z143" s="32">
        <v>294.33197021484381</v>
      </c>
      <c r="AA143" s="5">
        <v>479</v>
      </c>
      <c r="AB143" s="5">
        <v>286</v>
      </c>
      <c r="AC143" s="16">
        <v>0.59707725048065186</v>
      </c>
      <c r="AD143" s="17">
        <v>0.25352111458778381</v>
      </c>
      <c r="AE143" s="32">
        <v>54.017886249999997</v>
      </c>
      <c r="AF143" s="32">
        <v>269.71832275390631</v>
      </c>
      <c r="AG143" s="16"/>
      <c r="AH143" s="16"/>
      <c r="AI143" s="16"/>
      <c r="AJ143" s="16">
        <v>0.93500000000000005</v>
      </c>
      <c r="AK143" s="16">
        <v>3.7999999999999999E-2</v>
      </c>
      <c r="AL143" s="16">
        <v>2.700000070035458E-2</v>
      </c>
      <c r="AM143" s="16"/>
      <c r="AN143" s="16">
        <v>0.153</v>
      </c>
      <c r="AO143" s="16">
        <v>0.52300000000000002</v>
      </c>
      <c r="AP143" s="5"/>
      <c r="AQ143" s="31">
        <v>7699.41015625</v>
      </c>
      <c r="AR143" s="31">
        <v>8772.64</v>
      </c>
    </row>
    <row r="144" spans="1:44" x14ac:dyDescent="0.3">
      <c r="A144" s="4">
        <v>489156945</v>
      </c>
      <c r="B144" s="3" t="s">
        <v>237</v>
      </c>
      <c r="C144" s="3" t="s">
        <v>1275</v>
      </c>
      <c r="D144" s="14">
        <v>91.432159423828125</v>
      </c>
      <c r="E144" s="14">
        <v>92.562355041503906</v>
      </c>
      <c r="F144" s="14">
        <v>91.867073059082031</v>
      </c>
      <c r="G144" s="14">
        <v>92.566566467285156</v>
      </c>
      <c r="H144" s="5">
        <v>339</v>
      </c>
      <c r="I144" s="15" t="s">
        <v>3981</v>
      </c>
      <c r="J144" s="15">
        <v>8</v>
      </c>
      <c r="K144" s="3" t="s">
        <v>3879</v>
      </c>
      <c r="L144" s="3" t="s">
        <v>3914</v>
      </c>
      <c r="M144" s="3" t="s">
        <v>3918</v>
      </c>
      <c r="N144" s="3" t="s">
        <v>3924</v>
      </c>
      <c r="O144" s="17">
        <v>0.37435898184776312</v>
      </c>
      <c r="P144" s="32">
        <v>52.975588369999997</v>
      </c>
      <c r="Q144" s="32">
        <v>305.64102172851563</v>
      </c>
      <c r="R144" s="5">
        <v>223</v>
      </c>
      <c r="S144" s="5">
        <v>215</v>
      </c>
      <c r="T144" s="16">
        <v>0.96412557363510132</v>
      </c>
      <c r="U144" s="17">
        <v>0.35135135054588318</v>
      </c>
      <c r="V144" s="32">
        <v>53.476022399999998</v>
      </c>
      <c r="W144" s="32">
        <v>297.83782958984381</v>
      </c>
      <c r="X144" s="17">
        <v>0.30412369966506958</v>
      </c>
      <c r="Y144" s="32">
        <v>55.221250339999997</v>
      </c>
      <c r="Z144" s="32">
        <v>277.319580078125</v>
      </c>
      <c r="AA144" s="5">
        <v>225</v>
      </c>
      <c r="AB144" s="5">
        <v>218</v>
      </c>
      <c r="AC144" s="16">
        <v>0.96412557363510132</v>
      </c>
      <c r="AD144" s="17">
        <v>0.28260868787765497</v>
      </c>
      <c r="AE144" s="32">
        <v>55.312956509999999</v>
      </c>
      <c r="AF144" s="32">
        <v>270.10870361328131</v>
      </c>
      <c r="AG144" s="16">
        <v>0.35099999999999998</v>
      </c>
      <c r="AH144" s="16">
        <v>0.53100000000000003</v>
      </c>
      <c r="AI144" s="16">
        <v>2.7E-2</v>
      </c>
      <c r="AJ144" s="16">
        <v>8.3000000000000004E-2</v>
      </c>
      <c r="AK144" s="16"/>
      <c r="AL144" s="16">
        <v>8.999999612569809E-3</v>
      </c>
      <c r="AM144" s="16">
        <v>0.56100000000000005</v>
      </c>
      <c r="AN144" s="16">
        <v>3.7999999999999999E-2</v>
      </c>
      <c r="AO144" s="16">
        <v>0.79900000000000004</v>
      </c>
      <c r="AP144" s="5"/>
      <c r="AQ144" s="31">
        <v>10485.3095703125</v>
      </c>
      <c r="AR144" s="31">
        <v>11567.49</v>
      </c>
    </row>
    <row r="145" spans="1:44" x14ac:dyDescent="0.3">
      <c r="A145" s="4">
        <v>350983000</v>
      </c>
      <c r="B145" s="3" t="s">
        <v>151</v>
      </c>
      <c r="C145" s="3" t="s">
        <v>961</v>
      </c>
      <c r="D145" s="14">
        <v>85.895637512207031</v>
      </c>
      <c r="E145" s="14">
        <v>87.475807189941406</v>
      </c>
      <c r="F145" s="14">
        <v>78.812591552734375</v>
      </c>
      <c r="G145" s="14">
        <v>79.36419677734375</v>
      </c>
      <c r="H145" s="5">
        <v>222</v>
      </c>
      <c r="I145" s="15">
        <v>5</v>
      </c>
      <c r="J145" s="15">
        <v>8</v>
      </c>
      <c r="K145" s="3" t="s">
        <v>3800</v>
      </c>
      <c r="L145" s="3" t="s">
        <v>3910</v>
      </c>
      <c r="M145" s="3" t="s">
        <v>3917</v>
      </c>
      <c r="N145" s="3" t="s">
        <v>3921</v>
      </c>
      <c r="O145" s="17">
        <v>0.33495146036148071</v>
      </c>
      <c r="P145" s="32">
        <v>50.801130409999999</v>
      </c>
      <c r="Q145" s="32">
        <v>315.53396606445313</v>
      </c>
      <c r="R145" s="5">
        <v>425</v>
      </c>
      <c r="S145" s="5">
        <v>425</v>
      </c>
      <c r="T145" s="16">
        <v>1</v>
      </c>
      <c r="U145" s="17">
        <v>0.33495146036148071</v>
      </c>
      <c r="V145" s="32">
        <v>51.489646610000001</v>
      </c>
      <c r="W145" s="32">
        <v>315.53396606445313</v>
      </c>
      <c r="X145" s="17">
        <v>0.18446601927280429</v>
      </c>
      <c r="Y145" s="32">
        <v>46.854589670000003</v>
      </c>
      <c r="Z145" s="32">
        <v>244.17475891113281</v>
      </c>
      <c r="AA145" s="5">
        <v>424</v>
      </c>
      <c r="AB145" s="5">
        <v>424</v>
      </c>
      <c r="AC145" s="16">
        <v>1</v>
      </c>
      <c r="AD145" s="17">
        <v>0.18446601927280429</v>
      </c>
      <c r="AE145" s="32">
        <v>47.649233019999997</v>
      </c>
      <c r="AF145" s="32">
        <v>244.17475891113281</v>
      </c>
      <c r="AG145" s="16"/>
      <c r="AH145" s="16">
        <v>0.39200000000000002</v>
      </c>
      <c r="AI145" s="16"/>
      <c r="AJ145" s="16">
        <v>0.57699999999999996</v>
      </c>
      <c r="AK145" s="16">
        <v>3.2000000000000001E-2</v>
      </c>
      <c r="AL145" s="16">
        <v>0</v>
      </c>
      <c r="AM145" s="16">
        <v>0.11700000000000001</v>
      </c>
      <c r="AN145" s="16">
        <v>0.13100000000000001</v>
      </c>
      <c r="AO145" s="16">
        <v>0.50450000000000006</v>
      </c>
      <c r="AP145" s="5">
        <v>1</v>
      </c>
      <c r="AQ145" s="31">
        <v>7241.4599609375</v>
      </c>
      <c r="AR145" s="31">
        <v>9826.5499999999993</v>
      </c>
    </row>
    <row r="146" spans="1:44" x14ac:dyDescent="0.3">
      <c r="A146" s="4">
        <v>421134020</v>
      </c>
      <c r="B146" s="3" t="s">
        <v>188</v>
      </c>
      <c r="C146" s="3" t="s">
        <v>1086</v>
      </c>
      <c r="D146" s="14">
        <v>87.7796630859375</v>
      </c>
      <c r="E146" s="14">
        <v>85.589530944824219</v>
      </c>
      <c r="F146" s="14">
        <v>88.950187683105469</v>
      </c>
      <c r="G146" s="14">
        <v>89.787551879882813</v>
      </c>
      <c r="H146" s="5">
        <v>53</v>
      </c>
      <c r="I146" s="15" t="s">
        <v>3981</v>
      </c>
      <c r="J146" s="15">
        <v>8</v>
      </c>
      <c r="K146" s="3" t="s">
        <v>3839</v>
      </c>
      <c r="L146" s="3" t="s">
        <v>3908</v>
      </c>
      <c r="M146" s="3" t="s">
        <v>3917</v>
      </c>
      <c r="N146" s="3" t="s">
        <v>3923</v>
      </c>
      <c r="O146" s="17">
        <v>0.53846156597137451</v>
      </c>
      <c r="P146" s="32">
        <v>51.54107784</v>
      </c>
      <c r="Q146" s="32">
        <v>346.15383911132813</v>
      </c>
      <c r="R146" s="5">
        <v>37</v>
      </c>
      <c r="S146" s="5">
        <v>21</v>
      </c>
      <c r="T146" s="16">
        <v>0.56756758689880371</v>
      </c>
      <c r="U146" s="17">
        <v>0.3333333432674408</v>
      </c>
      <c r="V146" s="32">
        <v>50.753024179999997</v>
      </c>
      <c r="W146" s="32"/>
      <c r="X146" s="17">
        <v>0.30769231915473938</v>
      </c>
      <c r="Y146" s="32">
        <v>53.351807739999998</v>
      </c>
      <c r="Z146" s="32"/>
      <c r="AA146" s="5">
        <v>37</v>
      </c>
      <c r="AB146" s="5">
        <v>21</v>
      </c>
      <c r="AC146" s="16">
        <v>0.56756758689880371</v>
      </c>
      <c r="AD146" s="17">
        <v>0.3333333432674408</v>
      </c>
      <c r="AE146" s="32">
        <v>53.699789899999999</v>
      </c>
      <c r="AF146" s="32"/>
      <c r="AG146" s="16"/>
      <c r="AH146" s="16"/>
      <c r="AI146" s="16"/>
      <c r="AJ146" s="16">
        <v>1</v>
      </c>
      <c r="AK146" s="16"/>
      <c r="AL146" s="16">
        <v>0</v>
      </c>
      <c r="AM146" s="16"/>
      <c r="AN146" s="16">
        <v>0.113</v>
      </c>
      <c r="AO146" s="16">
        <v>0.214</v>
      </c>
      <c r="AP146" s="5"/>
      <c r="AQ146" s="31">
        <v>9773.7099609375</v>
      </c>
      <c r="AR146" s="31">
        <v>10614.92</v>
      </c>
    </row>
    <row r="147" spans="1:44" x14ac:dyDescent="0.3">
      <c r="A147" s="4">
        <v>51274020</v>
      </c>
      <c r="B147" s="3" t="s">
        <v>19</v>
      </c>
      <c r="C147" s="3" t="s">
        <v>585</v>
      </c>
      <c r="D147" s="14">
        <v>93.642059326171875</v>
      </c>
      <c r="E147" s="14">
        <v>95.223373413085938</v>
      </c>
      <c r="F147" s="14">
        <v>93.812919616699219</v>
      </c>
      <c r="G147" s="14">
        <v>93.799568176269531</v>
      </c>
      <c r="H147" s="5">
        <v>111</v>
      </c>
      <c r="I147" s="15" t="s">
        <v>3981</v>
      </c>
      <c r="J147" s="15">
        <v>8</v>
      </c>
      <c r="K147" s="3" t="s">
        <v>3837</v>
      </c>
      <c r="L147" s="3" t="s">
        <v>3907</v>
      </c>
      <c r="M147" s="3" t="s">
        <v>3917</v>
      </c>
      <c r="N147" s="3" t="s">
        <v>3921</v>
      </c>
      <c r="O147" s="17">
        <v>0.42647057771682739</v>
      </c>
      <c r="P147" s="32">
        <v>53.843522960000001</v>
      </c>
      <c r="Q147" s="32">
        <v>344.11764526367188</v>
      </c>
      <c r="R147" s="5">
        <v>111</v>
      </c>
      <c r="S147" s="5">
        <v>111</v>
      </c>
      <c r="T147" s="16">
        <v>1</v>
      </c>
      <c r="U147" s="17">
        <v>0.42647057771682739</v>
      </c>
      <c r="V147" s="32">
        <v>54.515195669999997</v>
      </c>
      <c r="W147" s="32">
        <v>344.11764526367188</v>
      </c>
      <c r="X147" s="17">
        <v>0.3382352888584137</v>
      </c>
      <c r="Y147" s="32">
        <v>56.46834836</v>
      </c>
      <c r="Z147" s="32">
        <v>300</v>
      </c>
      <c r="AA147" s="5">
        <v>112</v>
      </c>
      <c r="AB147" s="5">
        <v>112</v>
      </c>
      <c r="AC147" s="16">
        <v>1</v>
      </c>
      <c r="AD147" s="17">
        <v>0.3382352888584137</v>
      </c>
      <c r="AE147" s="32">
        <v>56.028689149999998</v>
      </c>
      <c r="AF147" s="32">
        <v>300</v>
      </c>
      <c r="AG147" s="16"/>
      <c r="AH147" s="16"/>
      <c r="AI147" s="16"/>
      <c r="AJ147" s="16">
        <v>0.96399999999999997</v>
      </c>
      <c r="AK147" s="16"/>
      <c r="AL147" s="16">
        <v>3.5999998450279243E-2</v>
      </c>
      <c r="AM147" s="16"/>
      <c r="AN147" s="16">
        <v>0.13500000000000001</v>
      </c>
      <c r="AO147" s="16">
        <v>0.52450000000000008</v>
      </c>
      <c r="AP147" s="5">
        <v>1</v>
      </c>
      <c r="AQ147" s="31">
        <v>18064.080078125</v>
      </c>
      <c r="AR147" s="31">
        <v>21129.42</v>
      </c>
    </row>
    <row r="148" spans="1:44" x14ac:dyDescent="0.3">
      <c r="A148" s="4">
        <v>341214020</v>
      </c>
      <c r="B148" s="3" t="s">
        <v>144</v>
      </c>
      <c r="C148" s="3" t="s">
        <v>949</v>
      </c>
      <c r="D148" s="14">
        <v>85.588188171386719</v>
      </c>
      <c r="E148" s="14">
        <v>86.479866027832031</v>
      </c>
      <c r="F148" s="14">
        <v>93.200637817382813</v>
      </c>
      <c r="G148" s="14">
        <v>90.834846496582031</v>
      </c>
      <c r="H148" s="5">
        <v>74</v>
      </c>
      <c r="I148" s="15" t="s">
        <v>3980</v>
      </c>
      <c r="J148" s="15">
        <v>8</v>
      </c>
      <c r="K148" s="3" t="s">
        <v>3852</v>
      </c>
      <c r="L148" s="3" t="s">
        <v>3907</v>
      </c>
      <c r="M148" s="3" t="s">
        <v>3916</v>
      </c>
      <c r="N148" s="3" t="s">
        <v>3923</v>
      </c>
      <c r="O148" s="17">
        <v>0.28888890147209167</v>
      </c>
      <c r="P148" s="32">
        <v>50.680380550000002</v>
      </c>
      <c r="Q148" s="32"/>
      <c r="R148" s="5">
        <v>73</v>
      </c>
      <c r="S148" s="5">
        <v>48</v>
      </c>
      <c r="T148" s="16">
        <v>0.65753424167633057</v>
      </c>
      <c r="U148" s="17">
        <v>0.28125</v>
      </c>
      <c r="V148" s="32">
        <v>51.100713560000003</v>
      </c>
      <c r="W148" s="32"/>
      <c r="X148" s="17">
        <v>0.48888888955116272</v>
      </c>
      <c r="Y148" s="32">
        <v>56.075935540000003</v>
      </c>
      <c r="Z148" s="32">
        <v>337.77777099609381</v>
      </c>
      <c r="AA148" s="5">
        <v>73</v>
      </c>
      <c r="AB148" s="5">
        <v>48</v>
      </c>
      <c r="AC148" s="16">
        <v>0.65753424167633057</v>
      </c>
      <c r="AD148" s="17">
        <v>0.53125</v>
      </c>
      <c r="AE148" s="32">
        <v>54.307725859999998</v>
      </c>
      <c r="AF148" s="32">
        <v>334.375</v>
      </c>
      <c r="AG148" s="16"/>
      <c r="AH148" s="16"/>
      <c r="AI148" s="16"/>
      <c r="AJ148" s="16">
        <v>0.95900000000000007</v>
      </c>
      <c r="AK148" s="16"/>
      <c r="AL148" s="16">
        <v>4.1000001132488251E-2</v>
      </c>
      <c r="AM148" s="16"/>
      <c r="AN148" s="16">
        <v>0.13500000000000001</v>
      </c>
      <c r="AO148" s="16">
        <v>0.72599999999999998</v>
      </c>
      <c r="AP148" s="5"/>
      <c r="AQ148" s="31">
        <v>8042.85986328125</v>
      </c>
      <c r="AR148" s="31">
        <v>10025.65</v>
      </c>
    </row>
    <row r="149" spans="1:44" x14ac:dyDescent="0.3">
      <c r="A149" s="4">
        <v>971304020</v>
      </c>
      <c r="B149" s="3" t="s">
        <v>469</v>
      </c>
      <c r="C149" s="3" t="s">
        <v>1935</v>
      </c>
      <c r="D149" s="14">
        <v>84.135643005371094</v>
      </c>
      <c r="E149" s="14">
        <v>85.633338928222656</v>
      </c>
      <c r="F149" s="14">
        <v>83.400489807128906</v>
      </c>
      <c r="G149" s="14">
        <v>82.088920593261719</v>
      </c>
      <c r="H149" s="5">
        <v>214</v>
      </c>
      <c r="I149" s="15" t="s">
        <v>3980</v>
      </c>
      <c r="J149" s="15">
        <v>8</v>
      </c>
      <c r="K149" s="3" t="s">
        <v>3846</v>
      </c>
      <c r="L149" s="3" t="s">
        <v>3908</v>
      </c>
      <c r="M149" s="3" t="s">
        <v>3917</v>
      </c>
      <c r="N149" s="3" t="s">
        <v>3921</v>
      </c>
      <c r="O149" s="17">
        <v>0.3684210479259491</v>
      </c>
      <c r="P149" s="32">
        <v>50.109895100000003</v>
      </c>
      <c r="Q149" s="32">
        <v>300.75189208984381</v>
      </c>
      <c r="R149" s="5">
        <v>206</v>
      </c>
      <c r="S149" s="5">
        <v>206</v>
      </c>
      <c r="T149" s="16">
        <v>1</v>
      </c>
      <c r="U149" s="17">
        <v>0.3684210479259491</v>
      </c>
      <c r="V149" s="32">
        <v>50.770130379999998</v>
      </c>
      <c r="W149" s="32">
        <v>300.75189208984381</v>
      </c>
      <c r="X149" s="17">
        <v>0.1578947305679321</v>
      </c>
      <c r="Y149" s="32">
        <v>49.794989180000002</v>
      </c>
      <c r="Z149" s="32">
        <v>233.08270263671881</v>
      </c>
      <c r="AA149" s="5">
        <v>205</v>
      </c>
      <c r="AB149" s="5">
        <v>205</v>
      </c>
      <c r="AC149" s="16">
        <v>1</v>
      </c>
      <c r="AD149" s="17">
        <v>0.1578947305679321</v>
      </c>
      <c r="AE149" s="32">
        <v>49.230879889999997</v>
      </c>
      <c r="AF149" s="32">
        <v>233.08270263671881</v>
      </c>
      <c r="AG149" s="16">
        <v>4.7E-2</v>
      </c>
      <c r="AH149" s="16"/>
      <c r="AI149" s="16"/>
      <c r="AJ149" s="16">
        <v>0.82700000000000007</v>
      </c>
      <c r="AK149" s="16">
        <v>0.11700000000000001</v>
      </c>
      <c r="AL149" s="16">
        <v>8.999999612569809E-3</v>
      </c>
      <c r="AM149" s="16"/>
      <c r="AN149" s="16">
        <v>0.11700000000000001</v>
      </c>
      <c r="AO149" s="16">
        <v>0.4672</v>
      </c>
      <c r="AP149" s="5">
        <v>1</v>
      </c>
      <c r="AQ149" s="31">
        <v>10032.6201171875</v>
      </c>
      <c r="AR149" s="31">
        <v>10906.31</v>
      </c>
    </row>
    <row r="150" spans="1:44" x14ac:dyDescent="0.3">
      <c r="A150" s="4">
        <v>410023000</v>
      </c>
      <c r="B150" s="3" t="s">
        <v>183</v>
      </c>
      <c r="C150" s="3" t="s">
        <v>1076</v>
      </c>
      <c r="D150" s="14">
        <v>77.737823486328125</v>
      </c>
      <c r="E150" s="14">
        <v>76.357406616210938</v>
      </c>
      <c r="F150" s="14">
        <v>87.645126342773438</v>
      </c>
      <c r="G150" s="14">
        <v>86.328849792480469</v>
      </c>
      <c r="H150" s="5">
        <v>267</v>
      </c>
      <c r="I150" s="15">
        <v>5</v>
      </c>
      <c r="J150" s="15">
        <v>8</v>
      </c>
      <c r="K150" s="3" t="s">
        <v>3826</v>
      </c>
      <c r="L150" s="3" t="s">
        <v>3912</v>
      </c>
      <c r="M150" s="3" t="s">
        <v>3917</v>
      </c>
      <c r="N150" s="3" t="s">
        <v>3921</v>
      </c>
      <c r="O150" s="17">
        <v>0.33992093801498408</v>
      </c>
      <c r="P150" s="32">
        <v>47.597162439999998</v>
      </c>
      <c r="Q150" s="32">
        <v>315.81027221679688</v>
      </c>
      <c r="R150" s="5">
        <v>525</v>
      </c>
      <c r="S150" s="5">
        <v>264</v>
      </c>
      <c r="T150" s="16">
        <v>0.50285714864730835</v>
      </c>
      <c r="U150" s="17">
        <v>0.25203251838684082</v>
      </c>
      <c r="V150" s="32">
        <v>47.147730189999997</v>
      </c>
      <c r="W150" s="32">
        <v>290.243896484375</v>
      </c>
      <c r="X150" s="17">
        <v>0.4566929042339325</v>
      </c>
      <c r="Y150" s="32">
        <v>52.515390080000003</v>
      </c>
      <c r="Z150" s="32">
        <v>323.62203979492188</v>
      </c>
      <c r="AA150" s="5">
        <v>527</v>
      </c>
      <c r="AB150" s="5">
        <v>265</v>
      </c>
      <c r="AC150" s="16">
        <v>0.50285714864730835</v>
      </c>
      <c r="AD150" s="17">
        <v>0.34677419066429138</v>
      </c>
      <c r="AE150" s="32">
        <v>51.692081049999999</v>
      </c>
      <c r="AF150" s="32">
        <v>283.06451416015631</v>
      </c>
      <c r="AG150" s="16"/>
      <c r="AH150" s="16"/>
      <c r="AI150" s="16"/>
      <c r="AJ150" s="16">
        <v>0.95100000000000007</v>
      </c>
      <c r="AK150" s="16">
        <v>2.5999999999999999E-2</v>
      </c>
      <c r="AL150" s="16">
        <v>2.199999988079071E-2</v>
      </c>
      <c r="AM150" s="16"/>
      <c r="AN150" s="16">
        <v>0.127</v>
      </c>
      <c r="AO150" s="16">
        <v>0.53500000000000003</v>
      </c>
      <c r="AP150" s="5"/>
      <c r="AQ150" s="31">
        <v>7824.8701171875</v>
      </c>
      <c r="AR150" s="31">
        <v>8675.85</v>
      </c>
    </row>
    <row r="151" spans="1:44" x14ac:dyDescent="0.3">
      <c r="A151" s="4">
        <v>51213000</v>
      </c>
      <c r="B151" s="3" t="s">
        <v>15</v>
      </c>
      <c r="C151" s="3" t="s">
        <v>578</v>
      </c>
      <c r="D151" s="14">
        <v>78.581954956054688</v>
      </c>
      <c r="E151" s="14">
        <v>78.357437133789063</v>
      </c>
      <c r="F151" s="14">
        <v>80.971076965332031</v>
      </c>
      <c r="G151" s="14">
        <v>80.272377014160156</v>
      </c>
      <c r="H151" s="5">
        <v>247</v>
      </c>
      <c r="I151" s="15">
        <v>5</v>
      </c>
      <c r="J151" s="15">
        <v>8</v>
      </c>
      <c r="K151" s="3" t="s">
        <v>3837</v>
      </c>
      <c r="L151" s="3" t="s">
        <v>3907</v>
      </c>
      <c r="M151" s="3" t="s">
        <v>3917</v>
      </c>
      <c r="N151" s="3" t="s">
        <v>3921</v>
      </c>
      <c r="O151" s="17">
        <v>0.28632479906082148</v>
      </c>
      <c r="P151" s="32">
        <v>47.928694309999997</v>
      </c>
      <c r="Q151" s="32">
        <v>290.17092895507813</v>
      </c>
      <c r="R151" s="5">
        <v>453</v>
      </c>
      <c r="S151" s="5">
        <v>295</v>
      </c>
      <c r="T151" s="16">
        <v>0.6512141227722168</v>
      </c>
      <c r="U151" s="17">
        <v>0.22068965435028079</v>
      </c>
      <c r="V151" s="32">
        <v>47.928776550000002</v>
      </c>
      <c r="W151" s="32">
        <v>267.58621215820313</v>
      </c>
      <c r="X151" s="17">
        <v>0.18454936146736151</v>
      </c>
      <c r="Y151" s="32">
        <v>48.237966059999998</v>
      </c>
      <c r="Z151" s="32">
        <v>241.20172119140631</v>
      </c>
      <c r="AA151" s="5">
        <v>452</v>
      </c>
      <c r="AB151" s="5">
        <v>294</v>
      </c>
      <c r="AC151" s="16">
        <v>0.6512141227722168</v>
      </c>
      <c r="AD151" s="17">
        <v>0.1666666716337204</v>
      </c>
      <c r="AE151" s="32">
        <v>48.176413940000003</v>
      </c>
      <c r="AF151" s="32"/>
      <c r="AG151" s="16"/>
      <c r="AH151" s="16">
        <v>5.2999999999999999E-2</v>
      </c>
      <c r="AI151" s="16">
        <v>0.02</v>
      </c>
      <c r="AJ151" s="16">
        <v>0.86599999999999999</v>
      </c>
      <c r="AK151" s="16">
        <v>4.9000000000000002E-2</v>
      </c>
      <c r="AL151" s="16">
        <v>1.200000010430813E-2</v>
      </c>
      <c r="AM151" s="16"/>
      <c r="AN151" s="16">
        <v>0.109</v>
      </c>
      <c r="AO151" s="16">
        <v>0.54500000000000004</v>
      </c>
      <c r="AP151" s="5"/>
      <c r="AQ151" s="31">
        <v>6980.9599609375</v>
      </c>
      <c r="AR151" s="31">
        <v>8314.18</v>
      </c>
    </row>
    <row r="152" spans="1:44" x14ac:dyDescent="0.3">
      <c r="A152" s="4">
        <v>220903000</v>
      </c>
      <c r="B152" s="3" t="s">
        <v>97</v>
      </c>
      <c r="C152" s="3" t="s">
        <v>808</v>
      </c>
      <c r="D152" s="14">
        <v>81.152755737304688</v>
      </c>
      <c r="E152" s="14">
        <v>80.62823486328125</v>
      </c>
      <c r="F152" s="14">
        <v>84.161239624023438</v>
      </c>
      <c r="G152" s="14">
        <v>84.828742980957031</v>
      </c>
      <c r="H152" s="5">
        <v>225</v>
      </c>
      <c r="I152" s="15">
        <v>5</v>
      </c>
      <c r="J152" s="15">
        <v>8</v>
      </c>
      <c r="K152" s="3" t="s">
        <v>3810</v>
      </c>
      <c r="L152" s="3" t="s">
        <v>3907</v>
      </c>
      <c r="M152" s="3" t="s">
        <v>3917</v>
      </c>
      <c r="N152" s="3" t="s">
        <v>3921</v>
      </c>
      <c r="O152" s="17">
        <v>0.4761904776096344</v>
      </c>
      <c r="P152" s="32">
        <v>48.938369819999998</v>
      </c>
      <c r="Q152" s="32">
        <v>342.85714721679688</v>
      </c>
      <c r="R152" s="5">
        <v>444</v>
      </c>
      <c r="S152" s="5">
        <v>274</v>
      </c>
      <c r="T152" s="16">
        <v>0.61711710691452026</v>
      </c>
      <c r="U152" s="17">
        <v>0.40298506617546082</v>
      </c>
      <c r="V152" s="32">
        <v>48.815557779999999</v>
      </c>
      <c r="W152" s="32">
        <v>323.13433837890631</v>
      </c>
      <c r="X152" s="17">
        <v>0.4285714328289032</v>
      </c>
      <c r="Y152" s="32">
        <v>50.282552969999998</v>
      </c>
      <c r="Z152" s="32">
        <v>316.66665649414063</v>
      </c>
      <c r="AA152" s="5">
        <v>444</v>
      </c>
      <c r="AB152" s="5">
        <v>274</v>
      </c>
      <c r="AC152" s="16">
        <v>0.61711710691452026</v>
      </c>
      <c r="AD152" s="17">
        <v>0.36567163467407232</v>
      </c>
      <c r="AE152" s="32">
        <v>50.821294870000003</v>
      </c>
      <c r="AF152" s="32">
        <v>298.50747680664063</v>
      </c>
      <c r="AG152" s="16"/>
      <c r="AH152" s="16"/>
      <c r="AI152" s="16"/>
      <c r="AJ152" s="16">
        <v>0.93800000000000006</v>
      </c>
      <c r="AK152" s="16">
        <v>0.04</v>
      </c>
      <c r="AL152" s="16">
        <v>2.199999988079071E-2</v>
      </c>
      <c r="AM152" s="16"/>
      <c r="AN152" s="16">
        <v>0.111</v>
      </c>
      <c r="AO152" s="16">
        <v>0.58299999999999996</v>
      </c>
      <c r="AP152" s="5"/>
      <c r="AQ152" s="31">
        <v>7688.97998046875</v>
      </c>
      <c r="AR152" s="31">
        <v>8071.95</v>
      </c>
    </row>
    <row r="153" spans="1:44" x14ac:dyDescent="0.3">
      <c r="A153" s="4">
        <v>361344020</v>
      </c>
      <c r="B153" s="3" t="s">
        <v>158</v>
      </c>
      <c r="C153" s="3" t="s">
        <v>978</v>
      </c>
      <c r="D153" s="14">
        <v>89.397605895996094</v>
      </c>
      <c r="E153" s="14">
        <v>89.695625305175781</v>
      </c>
      <c r="F153" s="14">
        <v>85.078025817871094</v>
      </c>
      <c r="G153" s="14">
        <v>86.14068603515625</v>
      </c>
      <c r="H153" s="5">
        <v>193</v>
      </c>
      <c r="I153" s="15" t="s">
        <v>3981</v>
      </c>
      <c r="J153" s="15">
        <v>8</v>
      </c>
      <c r="K153" s="3" t="s">
        <v>3840</v>
      </c>
      <c r="L153" s="3" t="s">
        <v>3913</v>
      </c>
      <c r="M153" s="3" t="s">
        <v>3917</v>
      </c>
      <c r="N153" s="3" t="s">
        <v>3923</v>
      </c>
      <c r="O153" s="17">
        <v>0.7421875</v>
      </c>
      <c r="P153" s="32">
        <v>52.176521719999997</v>
      </c>
      <c r="Q153" s="32">
        <v>410.15625</v>
      </c>
      <c r="R153" s="5">
        <v>189</v>
      </c>
      <c r="S153" s="5">
        <v>39</v>
      </c>
      <c r="T153" s="16">
        <v>0.2063492089509964</v>
      </c>
      <c r="U153" s="17">
        <v>0.3333333432674408</v>
      </c>
      <c r="V153" s="32">
        <v>52.356518780000002</v>
      </c>
      <c r="W153" s="32"/>
      <c r="X153" s="17">
        <v>0.6953125</v>
      </c>
      <c r="Y153" s="32">
        <v>50.870126509999999</v>
      </c>
      <c r="Z153" s="32">
        <v>389.84375</v>
      </c>
      <c r="AA153" s="5">
        <v>189</v>
      </c>
      <c r="AB153" s="5">
        <v>39</v>
      </c>
      <c r="AC153" s="16">
        <v>0.2063492089509964</v>
      </c>
      <c r="AD153" s="17">
        <v>0.40000000596046448</v>
      </c>
      <c r="AE153" s="32">
        <v>51.582854300000001</v>
      </c>
      <c r="AF153" s="32"/>
      <c r="AG153" s="16"/>
      <c r="AH153" s="16"/>
      <c r="AI153" s="16"/>
      <c r="AJ153" s="16">
        <v>0.995</v>
      </c>
      <c r="AK153" s="16"/>
      <c r="AL153" s="16">
        <v>4.999999888241291E-3</v>
      </c>
      <c r="AM153" s="16"/>
      <c r="AN153" s="16">
        <v>7.8E-2</v>
      </c>
      <c r="AO153" s="16">
        <v>0.19400000000000001</v>
      </c>
      <c r="AP153" s="5"/>
      <c r="AQ153" s="31">
        <v>9664.2099609375</v>
      </c>
      <c r="AR153" s="31">
        <v>10291.33</v>
      </c>
    </row>
    <row r="154" spans="1:44" x14ac:dyDescent="0.3">
      <c r="A154" s="4">
        <v>1159126961</v>
      </c>
      <c r="B154" s="3" t="s">
        <v>539</v>
      </c>
      <c r="C154" s="3" t="s">
        <v>2097</v>
      </c>
      <c r="D154" s="14">
        <v>91.990165710449219</v>
      </c>
      <c r="E154" s="14">
        <v>92.196113586425781</v>
      </c>
      <c r="F154" s="14">
        <v>86.254005432128906</v>
      </c>
      <c r="G154" s="14">
        <v>85.795120239257813</v>
      </c>
      <c r="H154" s="5">
        <v>460</v>
      </c>
      <c r="I154" s="15" t="s">
        <v>3980</v>
      </c>
      <c r="J154" s="15">
        <v>8</v>
      </c>
      <c r="K154" s="3" t="s">
        <v>535</v>
      </c>
      <c r="L154" s="3" t="s">
        <v>3915</v>
      </c>
      <c r="M154" s="3" t="s">
        <v>3917</v>
      </c>
      <c r="N154" s="3" t="s">
        <v>3924</v>
      </c>
      <c r="O154" s="17">
        <v>0.3991769552230835</v>
      </c>
      <c r="P154" s="32">
        <v>53.194743670000001</v>
      </c>
      <c r="Q154" s="32">
        <v>304.93826293945313</v>
      </c>
      <c r="R154" s="5">
        <v>258</v>
      </c>
      <c r="S154" s="5">
        <v>221</v>
      </c>
      <c r="T154" s="16">
        <v>0.85658913850784302</v>
      </c>
      <c r="U154" s="17">
        <v>0.31343284249305731</v>
      </c>
      <c r="V154" s="32">
        <v>53.333000890000001</v>
      </c>
      <c r="W154" s="32">
        <v>281.592041015625</v>
      </c>
      <c r="X154" s="17">
        <v>0.34710744023323059</v>
      </c>
      <c r="Y154" s="32">
        <v>51.623816949999998</v>
      </c>
      <c r="Z154" s="32">
        <v>273.1405029296875</v>
      </c>
      <c r="AA154" s="5">
        <v>258</v>
      </c>
      <c r="AB154" s="5">
        <v>221</v>
      </c>
      <c r="AC154" s="16">
        <v>0.85658913850784302</v>
      </c>
      <c r="AD154" s="17">
        <v>0.27500000596046448</v>
      </c>
      <c r="AE154" s="32">
        <v>51.382257979999999</v>
      </c>
      <c r="AF154" s="32">
        <v>244.5</v>
      </c>
      <c r="AG154" s="16">
        <v>0.51100000000000001</v>
      </c>
      <c r="AH154" s="16">
        <v>0.191</v>
      </c>
      <c r="AI154" s="16"/>
      <c r="AJ154" s="16">
        <v>0.183</v>
      </c>
      <c r="AK154" s="16">
        <v>0.10199999999999999</v>
      </c>
      <c r="AL154" s="16">
        <v>1.30000002682209E-2</v>
      </c>
      <c r="AM154" s="16">
        <v>0.14799999999999999</v>
      </c>
      <c r="AN154" s="16">
        <v>0.113</v>
      </c>
      <c r="AO154" s="16">
        <v>0.61199999999999999</v>
      </c>
      <c r="AP154" s="5"/>
      <c r="AQ154" s="31">
        <v>12144.7900390625</v>
      </c>
      <c r="AR154" s="31">
        <v>14357.44</v>
      </c>
    </row>
    <row r="155" spans="1:44" x14ac:dyDescent="0.3">
      <c r="A155" s="4">
        <v>1151154400</v>
      </c>
      <c r="B155" s="3" t="s">
        <v>3792</v>
      </c>
      <c r="C155" s="3" t="s">
        <v>2068</v>
      </c>
      <c r="D155" s="14">
        <v>81.159111022949219</v>
      </c>
      <c r="E155" s="14">
        <v>82.5260009765625</v>
      </c>
      <c r="F155" s="14">
        <v>84.340789794921875</v>
      </c>
      <c r="G155" s="14">
        <v>83.518386840820313</v>
      </c>
      <c r="H155" s="5">
        <v>273</v>
      </c>
      <c r="I155" s="15" t="s">
        <v>3980</v>
      </c>
      <c r="J155" s="15">
        <v>8</v>
      </c>
      <c r="K155" s="3" t="s">
        <v>535</v>
      </c>
      <c r="L155" s="3" t="s">
        <v>3915</v>
      </c>
      <c r="M155" s="3" t="s">
        <v>3918</v>
      </c>
      <c r="N155" s="3" t="s">
        <v>3924</v>
      </c>
      <c r="O155" s="17">
        <v>1.8181817606091499E-2</v>
      </c>
      <c r="P155" s="32">
        <v>48.940866530000001</v>
      </c>
      <c r="Q155" s="32"/>
      <c r="R155" s="5">
        <v>237</v>
      </c>
      <c r="S155" s="5">
        <v>237</v>
      </c>
      <c r="T155" s="16">
        <v>1</v>
      </c>
      <c r="U155" s="17">
        <v>1.8181817606091499E-2</v>
      </c>
      <c r="V155" s="32">
        <v>49.556667650000001</v>
      </c>
      <c r="W155" s="32"/>
      <c r="X155" s="17">
        <v>6.0606058686971656E-3</v>
      </c>
      <c r="Y155" s="32">
        <v>50.397626789999997</v>
      </c>
      <c r="Z155" s="32"/>
      <c r="AA155" s="5">
        <v>236</v>
      </c>
      <c r="AB155" s="5">
        <v>236</v>
      </c>
      <c r="AC155" s="16">
        <v>1</v>
      </c>
      <c r="AD155" s="17">
        <v>6.0606058686971656E-3</v>
      </c>
      <c r="AE155" s="32">
        <v>50.060658689999997</v>
      </c>
      <c r="AF155" s="32"/>
      <c r="AG155" s="16">
        <v>0.97799999999999998</v>
      </c>
      <c r="AH155" s="16"/>
      <c r="AI155" s="16"/>
      <c r="AJ155" s="16"/>
      <c r="AK155" s="16"/>
      <c r="AL155" s="16">
        <v>2.199999988079071E-2</v>
      </c>
      <c r="AM155" s="16"/>
      <c r="AN155" s="16">
        <v>0.125</v>
      </c>
      <c r="AO155" s="16">
        <v>0.7399</v>
      </c>
      <c r="AP155" s="5">
        <v>1</v>
      </c>
      <c r="AQ155" s="31">
        <v>13673.98046875</v>
      </c>
      <c r="AR155" s="31">
        <v>14744.27</v>
      </c>
    </row>
    <row r="156" spans="1:44" x14ac:dyDescent="0.3">
      <c r="A156" s="4">
        <v>1151155060</v>
      </c>
      <c r="B156" s="3" t="s">
        <v>3792</v>
      </c>
      <c r="C156" s="3" t="s">
        <v>2079</v>
      </c>
      <c r="D156" s="14">
        <v>80.828666687011719</v>
      </c>
      <c r="E156" s="14">
        <v>82.123489379882813</v>
      </c>
      <c r="F156" s="14">
        <v>77.191116333007813</v>
      </c>
      <c r="G156" s="14">
        <v>76.832710266113281</v>
      </c>
      <c r="H156" s="5">
        <v>146</v>
      </c>
      <c r="I156" s="15" t="s">
        <v>3980</v>
      </c>
      <c r="J156" s="15">
        <v>8</v>
      </c>
      <c r="K156" s="3" t="s">
        <v>535</v>
      </c>
      <c r="L156" s="3" t="s">
        <v>3915</v>
      </c>
      <c r="M156" s="3" t="s">
        <v>3918</v>
      </c>
      <c r="N156" s="3" t="s">
        <v>3924</v>
      </c>
      <c r="O156" s="17">
        <v>7.6923079788684845E-2</v>
      </c>
      <c r="P156" s="32">
        <v>48.811084340000001</v>
      </c>
      <c r="Q156" s="32"/>
      <c r="R156" s="5">
        <v>126</v>
      </c>
      <c r="S156" s="5">
        <v>126</v>
      </c>
      <c r="T156" s="16">
        <v>1</v>
      </c>
      <c r="U156" s="17">
        <v>7.6923079788684845E-2</v>
      </c>
      <c r="V156" s="32">
        <v>49.399479360000001</v>
      </c>
      <c r="W156" s="32"/>
      <c r="X156" s="17">
        <v>0</v>
      </c>
      <c r="Y156" s="32">
        <v>45.81537805</v>
      </c>
      <c r="Z156" s="32"/>
      <c r="AA156" s="5">
        <v>126</v>
      </c>
      <c r="AB156" s="5">
        <v>126</v>
      </c>
      <c r="AC156" s="16">
        <v>1</v>
      </c>
      <c r="AD156" s="17">
        <v>0</v>
      </c>
      <c r="AE156" s="32">
        <v>46.17975122</v>
      </c>
      <c r="AF156" s="32"/>
      <c r="AG156" s="16">
        <v>0.99299999999999999</v>
      </c>
      <c r="AH156" s="16"/>
      <c r="AI156" s="16"/>
      <c r="AJ156" s="16"/>
      <c r="AK156" s="16"/>
      <c r="AL156" s="16">
        <v>7.0000002160668373E-3</v>
      </c>
      <c r="AM156" s="16"/>
      <c r="AN156" s="16">
        <v>8.2000000000000003E-2</v>
      </c>
      <c r="AO156" s="16">
        <v>0.8649</v>
      </c>
      <c r="AP156" s="5">
        <v>1</v>
      </c>
      <c r="AQ156" s="31">
        <v>13057.8095703125</v>
      </c>
      <c r="AR156" s="31">
        <v>13760.4</v>
      </c>
    </row>
    <row r="157" spans="1:44" x14ac:dyDescent="0.3">
      <c r="A157" s="4">
        <v>1151155180</v>
      </c>
      <c r="B157" s="3" t="s">
        <v>3792</v>
      </c>
      <c r="C157" s="3" t="s">
        <v>2081</v>
      </c>
      <c r="D157" s="14">
        <v>88.699409484863281</v>
      </c>
      <c r="E157" s="14">
        <v>90.272956848144531</v>
      </c>
      <c r="F157" s="14">
        <v>86.225532531738281</v>
      </c>
      <c r="G157" s="14">
        <v>87.183273315429688</v>
      </c>
      <c r="H157" s="5">
        <v>282</v>
      </c>
      <c r="I157" s="15" t="s">
        <v>3981</v>
      </c>
      <c r="J157" s="15">
        <v>8</v>
      </c>
      <c r="K157" s="3" t="s">
        <v>535</v>
      </c>
      <c r="L157" s="3" t="s">
        <v>3915</v>
      </c>
      <c r="M157" s="3" t="s">
        <v>3918</v>
      </c>
      <c r="N157" s="3" t="s">
        <v>3924</v>
      </c>
      <c r="O157" s="17">
        <v>0.1025641039013863</v>
      </c>
      <c r="P157" s="32">
        <v>51.902307479999997</v>
      </c>
      <c r="Q157" s="32">
        <v>203.07691955566409</v>
      </c>
      <c r="R157" s="5">
        <v>313</v>
      </c>
      <c r="S157" s="5">
        <v>313</v>
      </c>
      <c r="T157" s="16">
        <v>1</v>
      </c>
      <c r="U157" s="17">
        <v>0.1025641039013863</v>
      </c>
      <c r="V157" s="32">
        <v>52.581977279999997</v>
      </c>
      <c r="W157" s="32">
        <v>203.07691955566409</v>
      </c>
      <c r="X157" s="17">
        <v>5.128205195069313E-2</v>
      </c>
      <c r="Y157" s="32">
        <v>51.605566690000003</v>
      </c>
      <c r="Z157" s="32"/>
      <c r="AA157" s="5">
        <v>315</v>
      </c>
      <c r="AB157" s="5">
        <v>315</v>
      </c>
      <c r="AC157" s="16">
        <v>1</v>
      </c>
      <c r="AD157" s="17">
        <v>5.128205195069313E-2</v>
      </c>
      <c r="AE157" s="32">
        <v>52.188057069999999</v>
      </c>
      <c r="AF157" s="32"/>
      <c r="AG157" s="16">
        <v>0.82300000000000006</v>
      </c>
      <c r="AH157" s="16">
        <v>3.9E-2</v>
      </c>
      <c r="AI157" s="16">
        <v>2.1000000000000001E-2</v>
      </c>
      <c r="AJ157" s="16">
        <v>0.11700000000000001</v>
      </c>
      <c r="AK157" s="16"/>
      <c r="AL157" s="16">
        <v>0</v>
      </c>
      <c r="AM157" s="16">
        <v>3.2000000000000001E-2</v>
      </c>
      <c r="AN157" s="16">
        <v>0.21299999999999999</v>
      </c>
      <c r="AO157" s="16">
        <v>0.7147</v>
      </c>
      <c r="AP157" s="5">
        <v>1</v>
      </c>
      <c r="AQ157" s="31">
        <v>13570.740234375</v>
      </c>
      <c r="AR157" s="31">
        <v>14273.33</v>
      </c>
    </row>
    <row r="158" spans="1:44" x14ac:dyDescent="0.3">
      <c r="A158" s="4">
        <v>281033000</v>
      </c>
      <c r="B158" s="3" t="s">
        <v>124</v>
      </c>
      <c r="C158" s="3" t="s">
        <v>913</v>
      </c>
      <c r="D158" s="14">
        <v>82.542442321777344</v>
      </c>
      <c r="E158" s="14">
        <v>82.857383728027344</v>
      </c>
      <c r="F158" s="14">
        <v>86.270675659179688</v>
      </c>
      <c r="G158" s="14">
        <v>85.288131713867188</v>
      </c>
      <c r="H158" s="5">
        <v>295</v>
      </c>
      <c r="I158" s="15">
        <v>5</v>
      </c>
      <c r="J158" s="15">
        <v>8</v>
      </c>
      <c r="K158" s="3" t="s">
        <v>3818</v>
      </c>
      <c r="L158" s="3" t="s">
        <v>3913</v>
      </c>
      <c r="M158" s="3" t="s">
        <v>3917</v>
      </c>
      <c r="N158" s="3" t="s">
        <v>3923</v>
      </c>
      <c r="O158" s="17">
        <v>0.45228216052055359</v>
      </c>
      <c r="P158" s="32">
        <v>49.484167880000001</v>
      </c>
      <c r="Q158" s="32">
        <v>351.4522705078125</v>
      </c>
      <c r="R158" s="5">
        <v>589</v>
      </c>
      <c r="S158" s="5">
        <v>389</v>
      </c>
      <c r="T158" s="16">
        <v>0.66044139862060547</v>
      </c>
      <c r="U158" s="17">
        <v>0.35664334893226618</v>
      </c>
      <c r="V158" s="32">
        <v>49.686075870000003</v>
      </c>
      <c r="W158" s="32">
        <v>331.46853637695313</v>
      </c>
      <c r="X158" s="17">
        <v>0.39419087767601008</v>
      </c>
      <c r="Y158" s="32">
        <v>51.634498010000001</v>
      </c>
      <c r="Z158" s="32">
        <v>306.22406005859381</v>
      </c>
      <c r="AA158" s="5">
        <v>589</v>
      </c>
      <c r="AB158" s="5">
        <v>389</v>
      </c>
      <c r="AC158" s="16">
        <v>0.66044139862060547</v>
      </c>
      <c r="AD158" s="17">
        <v>0.32867133617401117</v>
      </c>
      <c r="AE158" s="32">
        <v>51.087963780000003</v>
      </c>
      <c r="AF158" s="32">
        <v>281.81817626953131</v>
      </c>
      <c r="AG158" s="16"/>
      <c r="AH158" s="16"/>
      <c r="AI158" s="16"/>
      <c r="AJ158" s="16">
        <v>0.94900000000000007</v>
      </c>
      <c r="AK158" s="16">
        <v>2.7E-2</v>
      </c>
      <c r="AL158" s="16">
        <v>2.400000020861626E-2</v>
      </c>
      <c r="AM158" s="16"/>
      <c r="AN158" s="16">
        <v>0.16600000000000001</v>
      </c>
      <c r="AO158" s="16">
        <v>0.55800000000000005</v>
      </c>
      <c r="AP158" s="5"/>
      <c r="AQ158" s="31">
        <v>6171.7099609375</v>
      </c>
      <c r="AR158" s="31">
        <v>8461.23</v>
      </c>
    </row>
    <row r="159" spans="1:44" x14ac:dyDescent="0.3">
      <c r="A159" s="4">
        <v>200013000</v>
      </c>
      <c r="B159" s="3" t="s">
        <v>89</v>
      </c>
      <c r="C159" s="3" t="s">
        <v>787</v>
      </c>
      <c r="D159" s="14">
        <v>85.292221069335938</v>
      </c>
      <c r="E159" s="14">
        <v>83.831939697265625</v>
      </c>
      <c r="F159" s="14">
        <v>84.844062805175781</v>
      </c>
      <c r="G159" s="14">
        <v>83.856376647949219</v>
      </c>
      <c r="H159" s="5">
        <v>279</v>
      </c>
      <c r="I159" s="15">
        <v>5</v>
      </c>
      <c r="J159" s="15">
        <v>8</v>
      </c>
      <c r="K159" s="3" t="s">
        <v>3856</v>
      </c>
      <c r="L159" s="3" t="s">
        <v>3907</v>
      </c>
      <c r="M159" s="3" t="s">
        <v>3916</v>
      </c>
      <c r="N159" s="3" t="s">
        <v>3921</v>
      </c>
      <c r="O159" s="17">
        <v>0.47955390810966492</v>
      </c>
      <c r="P159" s="32">
        <v>50.564138219999997</v>
      </c>
      <c r="Q159" s="32">
        <v>340.89218139648438</v>
      </c>
      <c r="R159" s="5">
        <v>528</v>
      </c>
      <c r="S159" s="5">
        <v>320</v>
      </c>
      <c r="T159" s="16">
        <v>0.60606062412261963</v>
      </c>
      <c r="U159" s="17">
        <v>0.35403725504875178</v>
      </c>
      <c r="V159" s="32">
        <v>50.066655079999997</v>
      </c>
      <c r="W159" s="32">
        <v>311.80123901367188</v>
      </c>
      <c r="X159" s="17">
        <v>0.40892192721366882</v>
      </c>
      <c r="Y159" s="32">
        <v>50.720179520000002</v>
      </c>
      <c r="Z159" s="32">
        <v>311.524169921875</v>
      </c>
      <c r="AA159" s="5">
        <v>528</v>
      </c>
      <c r="AB159" s="5">
        <v>320</v>
      </c>
      <c r="AC159" s="16">
        <v>0.60606062412261963</v>
      </c>
      <c r="AD159" s="17">
        <v>0.30434781312942499</v>
      </c>
      <c r="AE159" s="32">
        <v>50.256854910000001</v>
      </c>
      <c r="AF159" s="32">
        <v>282.60870361328131</v>
      </c>
      <c r="AG159" s="16"/>
      <c r="AH159" s="16">
        <v>2.9000000000000001E-2</v>
      </c>
      <c r="AI159" s="16"/>
      <c r="AJ159" s="16">
        <v>0.93200000000000005</v>
      </c>
      <c r="AK159" s="16">
        <v>2.1999999999999999E-2</v>
      </c>
      <c r="AL159" s="16">
        <v>1.7999999225139621E-2</v>
      </c>
      <c r="AM159" s="16"/>
      <c r="AN159" s="16">
        <v>0.125</v>
      </c>
      <c r="AO159" s="16">
        <v>0.52900000000000003</v>
      </c>
      <c r="AP159" s="5"/>
      <c r="AQ159" s="31">
        <v>9364.740234375</v>
      </c>
      <c r="AR159" s="31">
        <v>10785.39</v>
      </c>
    </row>
    <row r="160" spans="1:44" x14ac:dyDescent="0.3">
      <c r="A160" s="4">
        <v>391373000</v>
      </c>
      <c r="B160" s="3" t="s">
        <v>173</v>
      </c>
      <c r="C160" s="3" t="s">
        <v>1022</v>
      </c>
      <c r="D160" s="14">
        <v>81.145339965820313</v>
      </c>
      <c r="E160" s="14">
        <v>80.468620300292969</v>
      </c>
      <c r="F160" s="14">
        <v>82.929893493652344</v>
      </c>
      <c r="G160" s="14">
        <v>82.269737243652344</v>
      </c>
      <c r="H160" s="5">
        <v>409</v>
      </c>
      <c r="I160" s="15">
        <v>5</v>
      </c>
      <c r="J160" s="15">
        <v>8</v>
      </c>
      <c r="K160" s="3" t="s">
        <v>3823</v>
      </c>
      <c r="L160" s="3" t="s">
        <v>3907</v>
      </c>
      <c r="M160" s="3" t="s">
        <v>3917</v>
      </c>
      <c r="N160" s="3" t="s">
        <v>3922</v>
      </c>
      <c r="O160" s="17">
        <v>0.50742572546005249</v>
      </c>
      <c r="P160" s="32">
        <v>48.935458099999998</v>
      </c>
      <c r="Q160" s="32">
        <v>350</v>
      </c>
      <c r="R160" s="5">
        <v>641</v>
      </c>
      <c r="S160" s="5">
        <v>287</v>
      </c>
      <c r="T160" s="16">
        <v>0.44773790240287781</v>
      </c>
      <c r="U160" s="17">
        <v>0.38202247023582458</v>
      </c>
      <c r="V160" s="32">
        <v>48.75322697</v>
      </c>
      <c r="W160" s="32">
        <v>310.67416381835938</v>
      </c>
      <c r="X160" s="17">
        <v>0.4345678985118866</v>
      </c>
      <c r="Y160" s="32">
        <v>49.493380119999998</v>
      </c>
      <c r="Z160" s="32">
        <v>309.629638671875</v>
      </c>
      <c r="AA160" s="5">
        <v>643</v>
      </c>
      <c r="AB160" s="5">
        <v>288</v>
      </c>
      <c r="AC160" s="16">
        <v>0.44773790240287781</v>
      </c>
      <c r="AD160" s="17">
        <v>0.33519554138183588</v>
      </c>
      <c r="AE160" s="32">
        <v>49.335841569999999</v>
      </c>
      <c r="AF160" s="32">
        <v>267.03909301757813</v>
      </c>
      <c r="AG160" s="16"/>
      <c r="AH160" s="16"/>
      <c r="AI160" s="16"/>
      <c r="AJ160" s="16">
        <v>0.92700000000000005</v>
      </c>
      <c r="AK160" s="16">
        <v>5.3999999999999999E-2</v>
      </c>
      <c r="AL160" s="16">
        <v>1.9999999552965161E-2</v>
      </c>
      <c r="AM160" s="16"/>
      <c r="AN160" s="16">
        <v>0.108</v>
      </c>
      <c r="AO160" s="16">
        <v>0.39900000000000002</v>
      </c>
      <c r="AP160" s="5"/>
      <c r="AQ160" s="31">
        <v>8052.2998046875</v>
      </c>
      <c r="AR160" s="31">
        <v>8401.19</v>
      </c>
    </row>
    <row r="161" spans="1:44" x14ac:dyDescent="0.3">
      <c r="A161" s="4">
        <v>361354020</v>
      </c>
      <c r="B161" s="3" t="s">
        <v>159</v>
      </c>
      <c r="C161" s="3" t="s">
        <v>979</v>
      </c>
      <c r="D161" s="14">
        <v>86.467811584472656</v>
      </c>
      <c r="E161" s="14">
        <v>83.9708251953125</v>
      </c>
      <c r="F161" s="14">
        <v>83.206268310546875</v>
      </c>
      <c r="G161" s="14">
        <v>85.358909606933594</v>
      </c>
      <c r="H161" s="5">
        <v>68</v>
      </c>
      <c r="I161" s="15" t="s">
        <v>3981</v>
      </c>
      <c r="J161" s="15">
        <v>8</v>
      </c>
      <c r="K161" s="3" t="s">
        <v>3840</v>
      </c>
      <c r="L161" s="3" t="s">
        <v>3913</v>
      </c>
      <c r="M161" s="3" t="s">
        <v>3916</v>
      </c>
      <c r="N161" s="3" t="s">
        <v>3923</v>
      </c>
      <c r="O161" s="17">
        <v>0.707317054271698</v>
      </c>
      <c r="P161" s="32">
        <v>51.025849020000003</v>
      </c>
      <c r="Q161" s="32"/>
      <c r="R161" s="5">
        <v>60</v>
      </c>
      <c r="S161" s="5">
        <v>39</v>
      </c>
      <c r="T161" s="16">
        <v>0.64999997615814209</v>
      </c>
      <c r="U161" s="17">
        <v>0.707317054271698</v>
      </c>
      <c r="V161" s="32">
        <v>50.120893979999998</v>
      </c>
      <c r="W161" s="32"/>
      <c r="X161" s="17">
        <v>0.46341463923454279</v>
      </c>
      <c r="Y161" s="32">
        <v>49.670511099999999</v>
      </c>
      <c r="Z161" s="32"/>
      <c r="AA161" s="5">
        <v>60</v>
      </c>
      <c r="AB161" s="5">
        <v>39</v>
      </c>
      <c r="AC161" s="16">
        <v>0.64999997615814209</v>
      </c>
      <c r="AD161" s="17">
        <v>0.46341463923454279</v>
      </c>
      <c r="AE161" s="32">
        <v>51.129048060000002</v>
      </c>
      <c r="AF161" s="32"/>
      <c r="AG161" s="16"/>
      <c r="AH161" s="16"/>
      <c r="AI161" s="16"/>
      <c r="AJ161" s="16">
        <v>1</v>
      </c>
      <c r="AK161" s="16"/>
      <c r="AL161" s="16">
        <v>0</v>
      </c>
      <c r="AM161" s="16"/>
      <c r="AN161" s="16">
        <v>0.191</v>
      </c>
      <c r="AO161" s="16">
        <v>0.24199999999999999</v>
      </c>
      <c r="AP161" s="5"/>
      <c r="AQ161" s="31">
        <v>10595.3095703125</v>
      </c>
      <c r="AR161" s="31">
        <v>11163.82</v>
      </c>
    </row>
    <row r="162" spans="1:44" x14ac:dyDescent="0.3">
      <c r="A162" s="4">
        <v>191404020</v>
      </c>
      <c r="B162" s="3" t="s">
        <v>80</v>
      </c>
      <c r="C162" s="3" t="s">
        <v>759</v>
      </c>
      <c r="D162" s="14">
        <v>79.370429992675781</v>
      </c>
      <c r="E162" s="14">
        <v>81.771514892578125</v>
      </c>
      <c r="F162" s="14">
        <v>80.330192565917969</v>
      </c>
      <c r="G162" s="14">
        <v>82.119110107421875</v>
      </c>
      <c r="H162" s="5">
        <v>119</v>
      </c>
      <c r="I162" s="15" t="s">
        <v>3981</v>
      </c>
      <c r="J162" s="15">
        <v>8</v>
      </c>
      <c r="K162" s="3" t="s">
        <v>3878</v>
      </c>
      <c r="L162" s="3" t="s">
        <v>3914</v>
      </c>
      <c r="M162" s="3" t="s">
        <v>3917</v>
      </c>
      <c r="N162" s="3" t="s">
        <v>3922</v>
      </c>
      <c r="O162" s="17">
        <v>0.38709676265716553</v>
      </c>
      <c r="P162" s="32">
        <v>48.238364369999999</v>
      </c>
      <c r="Q162" s="32">
        <v>320.96774291992188</v>
      </c>
      <c r="R162" s="5">
        <v>115</v>
      </c>
      <c r="S162" s="5">
        <v>41</v>
      </c>
      <c r="T162" s="16">
        <v>0.35652172565460211</v>
      </c>
      <c r="U162" s="17">
        <v>0.28125</v>
      </c>
      <c r="V162" s="32">
        <v>49.262028170000001</v>
      </c>
      <c r="W162" s="32"/>
      <c r="X162" s="17">
        <v>0.32258063554763788</v>
      </c>
      <c r="Y162" s="32">
        <v>47.827220959999998</v>
      </c>
      <c r="Z162" s="32">
        <v>285.48385620117188</v>
      </c>
      <c r="AA162" s="5">
        <v>114</v>
      </c>
      <c r="AB162" s="5">
        <v>41</v>
      </c>
      <c r="AC162" s="16">
        <v>0.35652172565460211</v>
      </c>
      <c r="AD162" s="17">
        <v>0.25</v>
      </c>
      <c r="AE162" s="32">
        <v>49.248405699999999</v>
      </c>
      <c r="AF162" s="32"/>
      <c r="AG162" s="16"/>
      <c r="AH162" s="16"/>
      <c r="AI162" s="16"/>
      <c r="AJ162" s="16">
        <v>0.95000000000000007</v>
      </c>
      <c r="AK162" s="16"/>
      <c r="AL162" s="16">
        <v>5.000000074505806E-2</v>
      </c>
      <c r="AM162" s="16"/>
      <c r="AN162" s="16">
        <v>0.126</v>
      </c>
      <c r="AO162" s="16">
        <v>0.29199999999999998</v>
      </c>
      <c r="AP162" s="5"/>
      <c r="AQ162" s="31">
        <v>9027.2001953125</v>
      </c>
      <c r="AR162" s="31">
        <v>10862.77</v>
      </c>
    </row>
    <row r="163" spans="1:44" x14ac:dyDescent="0.3">
      <c r="A163" s="4">
        <v>1071514020</v>
      </c>
      <c r="B163" s="3" t="s">
        <v>506</v>
      </c>
      <c r="C163" s="3" t="s">
        <v>2003</v>
      </c>
      <c r="D163" s="14">
        <v>82.613868713378906</v>
      </c>
      <c r="E163" s="14">
        <v>83.873580932617188</v>
      </c>
      <c r="F163" s="14">
        <v>89.818222045898438</v>
      </c>
      <c r="G163" s="14">
        <v>90.583793640136719</v>
      </c>
      <c r="H163" s="5">
        <v>86</v>
      </c>
      <c r="I163" s="15" t="s">
        <v>3980</v>
      </c>
      <c r="J163" s="15">
        <v>8</v>
      </c>
      <c r="K163" s="3" t="s">
        <v>3822</v>
      </c>
      <c r="L163" s="3" t="s">
        <v>3913</v>
      </c>
      <c r="M163" s="3" t="s">
        <v>3917</v>
      </c>
      <c r="N163" s="3" t="s">
        <v>3921</v>
      </c>
      <c r="O163" s="17">
        <v>0.23255814611911771</v>
      </c>
      <c r="P163" s="32">
        <v>49.512219160000001</v>
      </c>
      <c r="Q163" s="32"/>
      <c r="R163" s="5">
        <v>84</v>
      </c>
      <c r="S163" s="5">
        <v>84</v>
      </c>
      <c r="T163" s="16">
        <v>1</v>
      </c>
      <c r="U163" s="17">
        <v>0.23255814611911771</v>
      </c>
      <c r="V163" s="32">
        <v>50.082917129999998</v>
      </c>
      <c r="W163" s="32"/>
      <c r="X163" s="17">
        <v>0.37209302186965942</v>
      </c>
      <c r="Y163" s="32">
        <v>53.908134130000001</v>
      </c>
      <c r="Z163" s="32"/>
      <c r="AA163" s="5">
        <v>84</v>
      </c>
      <c r="AB163" s="5">
        <v>84</v>
      </c>
      <c r="AC163" s="16">
        <v>1</v>
      </c>
      <c r="AD163" s="17">
        <v>0.37209302186965942</v>
      </c>
      <c r="AE163" s="32">
        <v>54.161994900000003</v>
      </c>
      <c r="AF163" s="32"/>
      <c r="AG163" s="16"/>
      <c r="AH163" s="16"/>
      <c r="AI163" s="16"/>
      <c r="AJ163" s="16">
        <v>1</v>
      </c>
      <c r="AK163" s="16"/>
      <c r="AL163" s="16">
        <v>0</v>
      </c>
      <c r="AM163" s="16"/>
      <c r="AN163" s="16">
        <v>0.19800000000000001</v>
      </c>
      <c r="AO163" s="16">
        <v>0.4103</v>
      </c>
      <c r="AP163" s="5">
        <v>1</v>
      </c>
      <c r="AQ163" s="31">
        <v>11271.4501953125</v>
      </c>
      <c r="AR163" s="31">
        <v>14045.75</v>
      </c>
    </row>
    <row r="164" spans="1:44" x14ac:dyDescent="0.3">
      <c r="A164" s="4">
        <v>500094020</v>
      </c>
      <c r="B164" s="3" t="s">
        <v>260</v>
      </c>
      <c r="C164" s="3" t="s">
        <v>1336</v>
      </c>
      <c r="D164" s="14">
        <v>82.521835327148438</v>
      </c>
      <c r="E164" s="14">
        <v>83.750152587890625</v>
      </c>
      <c r="F164" s="14">
        <v>84.013023376464844</v>
      </c>
      <c r="G164" s="14">
        <v>84.396865844726563</v>
      </c>
      <c r="H164" s="5">
        <v>289</v>
      </c>
      <c r="I164" s="15" t="s">
        <v>3981</v>
      </c>
      <c r="J164" s="15">
        <v>8</v>
      </c>
      <c r="K164" s="3" t="s">
        <v>3897</v>
      </c>
      <c r="L164" s="3" t="s">
        <v>3915</v>
      </c>
      <c r="M164" s="3" t="s">
        <v>3917</v>
      </c>
      <c r="N164" s="3" t="s">
        <v>3921</v>
      </c>
      <c r="O164" s="17">
        <v>0.47120419144630432</v>
      </c>
      <c r="P164" s="32">
        <v>49.476073550000002</v>
      </c>
      <c r="Q164" s="32">
        <v>350.26177978515631</v>
      </c>
      <c r="R164" s="5">
        <v>275</v>
      </c>
      <c r="S164" s="5">
        <v>140</v>
      </c>
      <c r="T164" s="16">
        <v>0.50909090042114258</v>
      </c>
      <c r="U164" s="17">
        <v>0.37634408473968511</v>
      </c>
      <c r="V164" s="32">
        <v>50.034718040000001</v>
      </c>
      <c r="W164" s="32">
        <v>326.8817138671875</v>
      </c>
      <c r="X164" s="17">
        <v>0.40625</v>
      </c>
      <c r="Y164" s="32">
        <v>50.187560230000003</v>
      </c>
      <c r="Z164" s="32">
        <v>315.625</v>
      </c>
      <c r="AA164" s="5">
        <v>276</v>
      </c>
      <c r="AB164" s="5">
        <v>140</v>
      </c>
      <c r="AC164" s="16">
        <v>0.50909090042114258</v>
      </c>
      <c r="AD164" s="17">
        <v>0.29032257199287409</v>
      </c>
      <c r="AE164" s="32">
        <v>50.570598179999998</v>
      </c>
      <c r="AF164" s="32">
        <v>280.64517211914063</v>
      </c>
      <c r="AG164" s="16">
        <v>3.1E-2</v>
      </c>
      <c r="AH164" s="16">
        <v>3.7999999999999999E-2</v>
      </c>
      <c r="AI164" s="16"/>
      <c r="AJ164" s="16">
        <v>0.93100000000000005</v>
      </c>
      <c r="AK164" s="16"/>
      <c r="AL164" s="16">
        <v>0</v>
      </c>
      <c r="AM164" s="16"/>
      <c r="AN164" s="16">
        <v>0.159</v>
      </c>
      <c r="AO164" s="16">
        <v>0.42199999999999999</v>
      </c>
      <c r="AP164" s="5"/>
      <c r="AQ164" s="31">
        <v>9557.2099609375</v>
      </c>
      <c r="AR164" s="31">
        <v>10328.26</v>
      </c>
    </row>
    <row r="165" spans="1:44" x14ac:dyDescent="0.3">
      <c r="A165" s="4">
        <v>850434020</v>
      </c>
      <c r="B165" s="3" t="s">
        <v>402</v>
      </c>
      <c r="C165" s="3" t="s">
        <v>1639</v>
      </c>
      <c r="D165" s="14">
        <v>89.315834045410156</v>
      </c>
      <c r="E165" s="14">
        <v>86.830451965332031</v>
      </c>
      <c r="F165" s="14">
        <v>95.846359252929688</v>
      </c>
      <c r="G165" s="14">
        <v>90.484176635742188</v>
      </c>
      <c r="H165" s="5">
        <v>43</v>
      </c>
      <c r="I165" s="15" t="s">
        <v>3980</v>
      </c>
      <c r="J165" s="15">
        <v>8</v>
      </c>
      <c r="K165" s="3" t="s">
        <v>3819</v>
      </c>
      <c r="L165" s="3" t="s">
        <v>3913</v>
      </c>
      <c r="M165" s="3" t="s">
        <v>3916</v>
      </c>
      <c r="N165" s="3" t="s">
        <v>3921</v>
      </c>
      <c r="O165" s="17">
        <v>0.38709676265716553</v>
      </c>
      <c r="P165" s="32">
        <v>52.144406500000002</v>
      </c>
      <c r="Q165" s="32"/>
      <c r="R165" s="5">
        <v>41</v>
      </c>
      <c r="S165" s="5">
        <v>27</v>
      </c>
      <c r="T165" s="16">
        <v>0.65853661298751831</v>
      </c>
      <c r="U165" s="17">
        <v>0.30000001192092901</v>
      </c>
      <c r="V165" s="32">
        <v>51.237622569999999</v>
      </c>
      <c r="W165" s="32"/>
      <c r="X165" s="17">
        <v>0.32258063554763788</v>
      </c>
      <c r="Y165" s="32">
        <v>57.771590060000001</v>
      </c>
      <c r="Z165" s="32">
        <v>277.41934204101563</v>
      </c>
      <c r="AA165" s="5">
        <v>42</v>
      </c>
      <c r="AB165" s="5">
        <v>27</v>
      </c>
      <c r="AC165" s="16">
        <v>0.65853661298751831</v>
      </c>
      <c r="AD165" s="17">
        <v>0.25</v>
      </c>
      <c r="AE165" s="32">
        <v>54.104166530000001</v>
      </c>
      <c r="AF165" s="32"/>
      <c r="AG165" s="16"/>
      <c r="AH165" s="16"/>
      <c r="AI165" s="16"/>
      <c r="AJ165" s="16">
        <v>0.93</v>
      </c>
      <c r="AK165" s="16"/>
      <c r="AL165" s="16">
        <v>7.0000000298023224E-2</v>
      </c>
      <c r="AM165" s="16"/>
      <c r="AN165" s="16">
        <v>0.16300000000000001</v>
      </c>
      <c r="AO165" s="16">
        <v>0.57100000000000006</v>
      </c>
      <c r="AP165" s="5"/>
      <c r="AQ165" s="31">
        <v>14704.2001953125</v>
      </c>
      <c r="AR165" s="31">
        <v>16293.1</v>
      </c>
    </row>
    <row r="166" spans="1:44" x14ac:dyDescent="0.3">
      <c r="A166" s="4">
        <v>1060024020</v>
      </c>
      <c r="B166" s="3" t="s">
        <v>500</v>
      </c>
      <c r="C166" s="3" t="s">
        <v>1994</v>
      </c>
      <c r="D166" s="14">
        <v>87.138359069824219</v>
      </c>
      <c r="E166" s="14">
        <v>85.455299377441406</v>
      </c>
      <c r="F166" s="14">
        <v>84.150245666503906</v>
      </c>
      <c r="G166" s="14">
        <v>86.384185791015625</v>
      </c>
      <c r="H166" s="5">
        <v>148</v>
      </c>
      <c r="I166" s="15" t="s">
        <v>3981</v>
      </c>
      <c r="J166" s="15">
        <v>8</v>
      </c>
      <c r="K166" s="3" t="s">
        <v>3796</v>
      </c>
      <c r="L166" s="3" t="s">
        <v>3907</v>
      </c>
      <c r="M166" s="3" t="s">
        <v>3916</v>
      </c>
      <c r="N166" s="3" t="s">
        <v>3921</v>
      </c>
      <c r="O166" s="17">
        <v>0.38202247023582458</v>
      </c>
      <c r="P166" s="32">
        <v>51.28920729</v>
      </c>
      <c r="Q166" s="32">
        <v>313.483154296875</v>
      </c>
      <c r="R166" s="5">
        <v>138</v>
      </c>
      <c r="S166" s="5">
        <v>95</v>
      </c>
      <c r="T166" s="16">
        <v>0.68840581178665161</v>
      </c>
      <c r="U166" s="17">
        <v>0.23728813230991361</v>
      </c>
      <c r="V166" s="32">
        <v>50.700604179999999</v>
      </c>
      <c r="W166" s="32"/>
      <c r="X166" s="17">
        <v>0.33707866072654719</v>
      </c>
      <c r="Y166" s="32">
        <v>50.275509300000003</v>
      </c>
      <c r="Z166" s="32">
        <v>292.13482666015631</v>
      </c>
      <c r="AA166" s="5">
        <v>138</v>
      </c>
      <c r="AB166" s="5">
        <v>95</v>
      </c>
      <c r="AC166" s="16">
        <v>0.68840581178665161</v>
      </c>
      <c r="AD166" s="17">
        <v>0.23728813230991361</v>
      </c>
      <c r="AE166" s="32">
        <v>51.724201149999999</v>
      </c>
      <c r="AF166" s="32"/>
      <c r="AG166" s="16"/>
      <c r="AH166" s="16"/>
      <c r="AI166" s="16"/>
      <c r="AJ166" s="16">
        <v>0.95300000000000007</v>
      </c>
      <c r="AK166" s="16"/>
      <c r="AL166" s="16">
        <v>4.6999998390674591E-2</v>
      </c>
      <c r="AM166" s="16"/>
      <c r="AN166" s="16">
        <v>0.16200000000000001</v>
      </c>
      <c r="AO166" s="16">
        <v>0.69900000000000007</v>
      </c>
      <c r="AP166" s="5"/>
      <c r="AQ166" s="31">
        <v>7833.080078125</v>
      </c>
      <c r="AR166" s="31">
        <v>10294.450000000001</v>
      </c>
    </row>
    <row r="167" spans="1:44" x14ac:dyDescent="0.3">
      <c r="A167" s="4">
        <v>771004020</v>
      </c>
      <c r="B167" s="3" t="s">
        <v>364</v>
      </c>
      <c r="C167" s="3" t="s">
        <v>1552</v>
      </c>
      <c r="D167" s="14">
        <v>89.251129150390625</v>
      </c>
      <c r="E167" s="14">
        <v>86.914848327636719</v>
      </c>
      <c r="F167" s="14">
        <v>93.404190063476563</v>
      </c>
      <c r="G167" s="14">
        <v>93.288429260253906</v>
      </c>
      <c r="H167" s="5">
        <v>32</v>
      </c>
      <c r="I167" s="15" t="s">
        <v>3981</v>
      </c>
      <c r="J167" s="15">
        <v>8</v>
      </c>
      <c r="K167" s="3" t="s">
        <v>3827</v>
      </c>
      <c r="L167" s="3" t="s">
        <v>3907</v>
      </c>
      <c r="M167" s="3" t="s">
        <v>3916</v>
      </c>
      <c r="N167" s="3" t="s">
        <v>3921</v>
      </c>
      <c r="O167" s="17">
        <v>0.2800000011920929</v>
      </c>
      <c r="P167" s="32">
        <v>52.118992329999998</v>
      </c>
      <c r="Q167" s="32"/>
      <c r="R167" s="5">
        <v>45</v>
      </c>
      <c r="S167" s="5">
        <v>29</v>
      </c>
      <c r="T167" s="16">
        <v>0.64444446563720703</v>
      </c>
      <c r="U167" s="17">
        <v>0</v>
      </c>
      <c r="V167" s="32">
        <v>51.270580580000001</v>
      </c>
      <c r="W167" s="32"/>
      <c r="X167" s="17">
        <v>0.68000000715255737</v>
      </c>
      <c r="Y167" s="32">
        <v>56.206392489999999</v>
      </c>
      <c r="Z167" s="32"/>
      <c r="AA167" s="5">
        <v>45</v>
      </c>
      <c r="AB167" s="5">
        <v>29</v>
      </c>
      <c r="AC167" s="16">
        <v>0.64444446563720703</v>
      </c>
      <c r="AD167" s="17">
        <v>0.3125</v>
      </c>
      <c r="AE167" s="32">
        <v>55.731980800000002</v>
      </c>
      <c r="AF167" s="32"/>
      <c r="AG167" s="16"/>
      <c r="AH167" s="16"/>
      <c r="AI167" s="16"/>
      <c r="AJ167" s="16">
        <v>1</v>
      </c>
      <c r="AK167" s="16"/>
      <c r="AL167" s="16">
        <v>0</v>
      </c>
      <c r="AM167" s="16"/>
      <c r="AN167" s="16">
        <v>0.188</v>
      </c>
      <c r="AO167" s="16">
        <v>0.67600000000000005</v>
      </c>
      <c r="AP167" s="5"/>
      <c r="AQ167" s="31">
        <v>10036.3203125</v>
      </c>
      <c r="AR167" s="31">
        <v>13380.91</v>
      </c>
    </row>
    <row r="168" spans="1:44" x14ac:dyDescent="0.3">
      <c r="A168" s="4">
        <v>401073000</v>
      </c>
      <c r="B168" s="3" t="s">
        <v>181</v>
      </c>
      <c r="C168" s="3" t="s">
        <v>1072</v>
      </c>
      <c r="D168" s="14">
        <v>79.070091247558594</v>
      </c>
      <c r="E168" s="14">
        <v>78.609283447265625</v>
      </c>
      <c r="F168" s="14">
        <v>82.284042358398438</v>
      </c>
      <c r="G168" s="14">
        <v>82.537696838378906</v>
      </c>
      <c r="H168" s="5">
        <v>305</v>
      </c>
      <c r="I168" s="15">
        <v>5</v>
      </c>
      <c r="J168" s="15">
        <v>8</v>
      </c>
      <c r="K168" s="3" t="s">
        <v>3806</v>
      </c>
      <c r="L168" s="3" t="s">
        <v>3912</v>
      </c>
      <c r="M168" s="3" t="s">
        <v>3917</v>
      </c>
      <c r="N168" s="3" t="s">
        <v>3923</v>
      </c>
      <c r="O168" s="17">
        <v>0.37543860077857971</v>
      </c>
      <c r="P168" s="32">
        <v>48.120407399999998</v>
      </c>
      <c r="Q168" s="32">
        <v>312.98245239257813</v>
      </c>
      <c r="R168" s="5">
        <v>613</v>
      </c>
      <c r="S168" s="5">
        <v>375</v>
      </c>
      <c r="T168" s="16">
        <v>0.61174553632736206</v>
      </c>
      <c r="U168" s="17">
        <v>0.27272728085517878</v>
      </c>
      <c r="V168" s="32">
        <v>48.027125140000003</v>
      </c>
      <c r="W168" s="32">
        <v>281.81817626953131</v>
      </c>
      <c r="X168" s="17">
        <v>0.29824560880661011</v>
      </c>
      <c r="Y168" s="32">
        <v>49.079452699999997</v>
      </c>
      <c r="Z168" s="32">
        <v>286.66665649414063</v>
      </c>
      <c r="AA168" s="5">
        <v>613</v>
      </c>
      <c r="AB168" s="5">
        <v>375</v>
      </c>
      <c r="AC168" s="16">
        <v>0.61174553632736206</v>
      </c>
      <c r="AD168" s="17">
        <v>0.21818181872367859</v>
      </c>
      <c r="AE168" s="32">
        <v>49.491388630000003</v>
      </c>
      <c r="AF168" s="32">
        <v>250.9090881347656</v>
      </c>
      <c r="AG168" s="16"/>
      <c r="AH168" s="16">
        <v>2.5999999999999999E-2</v>
      </c>
      <c r="AI168" s="16"/>
      <c r="AJ168" s="16">
        <v>0.93400000000000005</v>
      </c>
      <c r="AK168" s="16">
        <v>2.5999999999999999E-2</v>
      </c>
      <c r="AL168" s="16">
        <v>1.30000002682209E-2</v>
      </c>
      <c r="AM168" s="16"/>
      <c r="AN168" s="16">
        <v>0.21299999999999999</v>
      </c>
      <c r="AO168" s="16">
        <v>0.498</v>
      </c>
      <c r="AP168" s="5"/>
      <c r="AQ168" s="31">
        <v>7222.3798828125</v>
      </c>
      <c r="AR168" s="31">
        <v>9268.15</v>
      </c>
    </row>
    <row r="169" spans="1:44" x14ac:dyDescent="0.3">
      <c r="A169" s="4">
        <v>311221050</v>
      </c>
      <c r="B169" s="3" t="s">
        <v>134</v>
      </c>
      <c r="C169" s="3" t="s">
        <v>933</v>
      </c>
      <c r="D169" s="14">
        <v>81.432708740234375</v>
      </c>
      <c r="E169" s="14">
        <v>80.521400451660156</v>
      </c>
      <c r="F169" s="14">
        <v>84.603530883789063</v>
      </c>
      <c r="G169" s="14">
        <v>86.157073974609375</v>
      </c>
      <c r="H169" s="5">
        <v>111</v>
      </c>
      <c r="I169" s="15">
        <v>5</v>
      </c>
      <c r="J169" s="15">
        <v>12</v>
      </c>
      <c r="K169" s="3" t="s">
        <v>3842</v>
      </c>
      <c r="L169" s="3" t="s">
        <v>3912</v>
      </c>
      <c r="M169" s="3" t="s">
        <v>3917</v>
      </c>
      <c r="N169" s="3" t="s">
        <v>3921</v>
      </c>
      <c r="O169" s="17">
        <v>0.48275861144065862</v>
      </c>
      <c r="P169" s="32">
        <v>49.048322450000001</v>
      </c>
      <c r="Q169" s="32">
        <v>318.96551513671881</v>
      </c>
      <c r="R169" s="5">
        <v>70</v>
      </c>
      <c r="S169" s="5">
        <v>63</v>
      </c>
      <c r="T169" s="16">
        <v>0.89999997615814209</v>
      </c>
      <c r="U169" s="17">
        <v>0.48275861144065862</v>
      </c>
      <c r="V169" s="32">
        <v>48.773836469999999</v>
      </c>
      <c r="W169" s="32">
        <v>318.96551513671881</v>
      </c>
      <c r="X169" s="17">
        <v>0.28333333134651179</v>
      </c>
      <c r="Y169" s="32">
        <v>50.566022719999999</v>
      </c>
      <c r="Z169" s="32"/>
      <c r="AA169" s="5">
        <v>70</v>
      </c>
      <c r="AB169" s="5">
        <v>63</v>
      </c>
      <c r="AC169" s="16">
        <v>0.89999997615814209</v>
      </c>
      <c r="AD169" s="17">
        <v>0.28333333134651179</v>
      </c>
      <c r="AE169" s="32">
        <v>51.592367590000002</v>
      </c>
      <c r="AF169" s="32"/>
      <c r="AG169" s="16"/>
      <c r="AH169" s="16">
        <v>5.3999999999999999E-2</v>
      </c>
      <c r="AI169" s="16"/>
      <c r="AJ169" s="16">
        <v>0.94600000000000006</v>
      </c>
      <c r="AK169" s="16"/>
      <c r="AL169" s="16">
        <v>0</v>
      </c>
      <c r="AM169" s="16"/>
      <c r="AN169" s="16">
        <v>0.18</v>
      </c>
      <c r="AO169" s="16">
        <v>0.51</v>
      </c>
      <c r="AP169" s="5"/>
      <c r="AQ169" s="31">
        <v>9297.3095703125</v>
      </c>
      <c r="AR169" s="31">
        <v>12926.26</v>
      </c>
    </row>
    <row r="170" spans="1:44" x14ac:dyDescent="0.3">
      <c r="A170" s="4">
        <v>121103000</v>
      </c>
      <c r="B170" s="3" t="s">
        <v>50</v>
      </c>
      <c r="C170" s="3" t="s">
        <v>690</v>
      </c>
      <c r="D170" s="14">
        <v>84.801773071289063</v>
      </c>
      <c r="E170" s="14">
        <v>86.333930969238281</v>
      </c>
      <c r="F170" s="14">
        <v>85.978790283203125</v>
      </c>
      <c r="G170" s="14">
        <v>87.039749145507813</v>
      </c>
      <c r="H170" s="5">
        <v>148</v>
      </c>
      <c r="I170" s="15">
        <v>4</v>
      </c>
      <c r="J170" s="15">
        <v>8</v>
      </c>
      <c r="K170" s="3" t="s">
        <v>3804</v>
      </c>
      <c r="L170" s="3" t="s">
        <v>3910</v>
      </c>
      <c r="M170" s="3" t="s">
        <v>3919</v>
      </c>
      <c r="N170" s="3" t="s">
        <v>3921</v>
      </c>
      <c r="O170" s="17">
        <v>0.4296875</v>
      </c>
      <c r="P170" s="32">
        <v>50.371517189999999</v>
      </c>
      <c r="Q170" s="32">
        <v>338.28125</v>
      </c>
      <c r="R170" s="5">
        <v>224</v>
      </c>
      <c r="S170" s="5">
        <v>224</v>
      </c>
      <c r="T170" s="16">
        <v>1</v>
      </c>
      <c r="U170" s="17">
        <v>0.4296875</v>
      </c>
      <c r="V170" s="32">
        <v>51.043725600000002</v>
      </c>
      <c r="W170" s="32">
        <v>338.28125</v>
      </c>
      <c r="X170" s="17">
        <v>0.4296875</v>
      </c>
      <c r="Y170" s="32">
        <v>51.447429460000002</v>
      </c>
      <c r="Z170" s="32">
        <v>314.84375</v>
      </c>
      <c r="AA170" s="5">
        <v>225</v>
      </c>
      <c r="AB170" s="5">
        <v>225</v>
      </c>
      <c r="AC170" s="16">
        <v>1</v>
      </c>
      <c r="AD170" s="17">
        <v>0.4296875</v>
      </c>
      <c r="AE170" s="32">
        <v>52.104743030000002</v>
      </c>
      <c r="AF170" s="32">
        <v>314.84375</v>
      </c>
      <c r="AG170" s="16"/>
      <c r="AH170" s="16"/>
      <c r="AI170" s="16"/>
      <c r="AJ170" s="16">
        <v>0.93900000000000006</v>
      </c>
      <c r="AK170" s="16"/>
      <c r="AL170" s="16">
        <v>6.1000000685453408E-2</v>
      </c>
      <c r="AM170" s="16"/>
      <c r="AN170" s="16">
        <v>0.17599999999999999</v>
      </c>
      <c r="AO170" s="16">
        <v>0.53029999999999999</v>
      </c>
      <c r="AP170" s="5">
        <v>1</v>
      </c>
      <c r="AQ170" s="31">
        <v>8223.5302734375</v>
      </c>
      <c r="AR170" s="31">
        <v>8541.16</v>
      </c>
    </row>
    <row r="171" spans="1:44" x14ac:dyDescent="0.3">
      <c r="A171" s="4">
        <v>121104040</v>
      </c>
      <c r="B171" s="3" t="s">
        <v>50</v>
      </c>
      <c r="C171" s="3" t="s">
        <v>691</v>
      </c>
      <c r="D171" s="14">
        <v>84.931968688964844</v>
      </c>
      <c r="E171" s="14">
        <v>86.505706787109375</v>
      </c>
      <c r="F171" s="14">
        <v>85.20904541015625</v>
      </c>
      <c r="G171" s="14">
        <v>86.693878173828125</v>
      </c>
      <c r="H171" s="5">
        <v>330</v>
      </c>
      <c r="I171" s="15" t="s">
        <v>3980</v>
      </c>
      <c r="J171" s="15">
        <v>8</v>
      </c>
      <c r="K171" s="3" t="s">
        <v>3804</v>
      </c>
      <c r="L171" s="3" t="s">
        <v>3910</v>
      </c>
      <c r="M171" s="3" t="s">
        <v>3919</v>
      </c>
      <c r="N171" s="3" t="s">
        <v>3921</v>
      </c>
      <c r="O171" s="17">
        <v>0.36190477013587952</v>
      </c>
      <c r="P171" s="32">
        <v>50.422649579999998</v>
      </c>
      <c r="Q171" s="32">
        <v>314.76190185546881</v>
      </c>
      <c r="R171" s="5">
        <v>351</v>
      </c>
      <c r="S171" s="5">
        <v>351</v>
      </c>
      <c r="T171" s="16">
        <v>1</v>
      </c>
      <c r="U171" s="17">
        <v>0.36190477013587952</v>
      </c>
      <c r="V171" s="32">
        <v>51.110806539999999</v>
      </c>
      <c r="W171" s="32">
        <v>314.76190185546881</v>
      </c>
      <c r="X171" s="17">
        <v>0.24761904776096341</v>
      </c>
      <c r="Y171" s="32">
        <v>50.954099339999999</v>
      </c>
      <c r="Z171" s="32">
        <v>273.33334350585938</v>
      </c>
      <c r="AA171" s="5">
        <v>351</v>
      </c>
      <c r="AB171" s="5">
        <v>351</v>
      </c>
      <c r="AC171" s="16">
        <v>1</v>
      </c>
      <c r="AD171" s="17">
        <v>0.24761904776096341</v>
      </c>
      <c r="AE171" s="32">
        <v>51.903970039999997</v>
      </c>
      <c r="AF171" s="32">
        <v>273.33334350585938</v>
      </c>
      <c r="AG171" s="16"/>
      <c r="AH171" s="16">
        <v>0.03</v>
      </c>
      <c r="AI171" s="16"/>
      <c r="AJ171" s="16">
        <v>0.89400000000000002</v>
      </c>
      <c r="AK171" s="16">
        <v>5.5E-2</v>
      </c>
      <c r="AL171" s="16">
        <v>2.0999999716877941E-2</v>
      </c>
      <c r="AM171" s="16"/>
      <c r="AN171" s="16">
        <v>0.16700000000000001</v>
      </c>
      <c r="AO171" s="16">
        <v>0.59299999999999997</v>
      </c>
      <c r="AP171" s="5">
        <v>1</v>
      </c>
      <c r="AQ171" s="31">
        <v>7608.64013671875</v>
      </c>
      <c r="AR171" s="31">
        <v>8104.84</v>
      </c>
    </row>
    <row r="172" spans="1:44" x14ac:dyDescent="0.3">
      <c r="A172" s="4">
        <v>461343000</v>
      </c>
      <c r="B172" s="3" t="s">
        <v>208</v>
      </c>
      <c r="C172" s="3" t="s">
        <v>1120</v>
      </c>
      <c r="D172" s="14">
        <v>86.18170166015625</v>
      </c>
      <c r="E172" s="14">
        <v>87.21319580078125</v>
      </c>
      <c r="F172" s="14">
        <v>85.522705078125</v>
      </c>
      <c r="G172" s="14">
        <v>86.226020812988281</v>
      </c>
      <c r="H172" s="5">
        <v>631</v>
      </c>
      <c r="I172" s="15">
        <v>5</v>
      </c>
      <c r="J172" s="15">
        <v>8</v>
      </c>
      <c r="K172" s="3" t="s">
        <v>3838</v>
      </c>
      <c r="L172" s="3" t="s">
        <v>3913</v>
      </c>
      <c r="M172" s="3" t="s">
        <v>3916</v>
      </c>
      <c r="N172" s="3" t="s">
        <v>3921</v>
      </c>
      <c r="O172" s="17">
        <v>0.4010327160358429</v>
      </c>
      <c r="P172" s="32">
        <v>50.91347983</v>
      </c>
      <c r="Q172" s="32">
        <v>332.70223999023438</v>
      </c>
      <c r="R172" s="5">
        <v>1134</v>
      </c>
      <c r="S172" s="5">
        <v>740</v>
      </c>
      <c r="T172" s="16">
        <v>0.65255731344223022</v>
      </c>
      <c r="U172" s="17">
        <v>0.30894309282302862</v>
      </c>
      <c r="V172" s="32">
        <v>51.387090980000004</v>
      </c>
      <c r="W172" s="32">
        <v>308.94308471679688</v>
      </c>
      <c r="X172" s="17">
        <v>0.34310343861579901</v>
      </c>
      <c r="Y172" s="32">
        <v>51.155121790000003</v>
      </c>
      <c r="Z172" s="32">
        <v>290.68966674804688</v>
      </c>
      <c r="AA172" s="5">
        <v>1132</v>
      </c>
      <c r="AB172" s="5">
        <v>738</v>
      </c>
      <c r="AC172" s="16">
        <v>0.65255731344223022</v>
      </c>
      <c r="AD172" s="17">
        <v>0.26358696818351751</v>
      </c>
      <c r="AE172" s="32">
        <v>51.632388310000003</v>
      </c>
      <c r="AF172" s="32">
        <v>263.85870361328131</v>
      </c>
      <c r="AG172" s="16">
        <v>1.0999999999999999E-2</v>
      </c>
      <c r="AH172" s="16">
        <v>0.03</v>
      </c>
      <c r="AI172" s="16">
        <v>8.0000000000000002E-3</v>
      </c>
      <c r="AJ172" s="16">
        <v>0.91600000000000004</v>
      </c>
      <c r="AK172" s="16">
        <v>3.2000000000000001E-2</v>
      </c>
      <c r="AL172" s="16">
        <v>3.0000000260770321E-3</v>
      </c>
      <c r="AM172" s="16"/>
      <c r="AN172" s="16">
        <v>0.16</v>
      </c>
      <c r="AO172" s="16">
        <v>0.59299999999999997</v>
      </c>
      <c r="AP172" s="5"/>
      <c r="AQ172" s="31">
        <v>7352.64990234375</v>
      </c>
      <c r="AR172" s="31">
        <v>8533.17</v>
      </c>
    </row>
    <row r="173" spans="1:44" x14ac:dyDescent="0.3">
      <c r="A173" s="4">
        <v>731054020</v>
      </c>
      <c r="B173" s="3" t="s">
        <v>347</v>
      </c>
      <c r="C173" s="3" t="s">
        <v>1175</v>
      </c>
      <c r="D173" s="14">
        <v>86.225914001464844</v>
      </c>
      <c r="E173" s="14">
        <v>83.569778442382813</v>
      </c>
      <c r="F173" s="14">
        <v>82.208641052246094</v>
      </c>
      <c r="G173" s="14">
        <v>81.117843627929688</v>
      </c>
      <c r="H173" s="5">
        <v>120</v>
      </c>
      <c r="I173" s="15" t="s">
        <v>3981</v>
      </c>
      <c r="J173" s="15">
        <v>8</v>
      </c>
      <c r="K173" s="3" t="s">
        <v>3866</v>
      </c>
      <c r="L173" s="3" t="s">
        <v>3907</v>
      </c>
      <c r="M173" s="3" t="s">
        <v>3916</v>
      </c>
      <c r="N173" s="3" t="s">
        <v>3921</v>
      </c>
      <c r="O173" s="17">
        <v>0.45588234066963201</v>
      </c>
      <c r="P173" s="32">
        <v>50.930845599999998</v>
      </c>
      <c r="Q173" s="32">
        <v>338.23529052734381</v>
      </c>
      <c r="R173" s="5">
        <v>90</v>
      </c>
      <c r="S173" s="5">
        <v>63</v>
      </c>
      <c r="T173" s="16">
        <v>0.69999998807907104</v>
      </c>
      <c r="U173" s="17">
        <v>0.34782609343528748</v>
      </c>
      <c r="V173" s="32">
        <v>49.964279300000001</v>
      </c>
      <c r="W173" s="32">
        <v>304.34783935546881</v>
      </c>
      <c r="X173" s="17">
        <v>0.34848484396934509</v>
      </c>
      <c r="Y173" s="32">
        <v>49.031127470000001</v>
      </c>
      <c r="Z173" s="32">
        <v>278.78787231445313</v>
      </c>
      <c r="AA173" s="5">
        <v>90</v>
      </c>
      <c r="AB173" s="5">
        <v>63</v>
      </c>
      <c r="AC173" s="16">
        <v>0.69999998807907104</v>
      </c>
      <c r="AD173" s="17">
        <v>0.26086956262588501</v>
      </c>
      <c r="AE173" s="32">
        <v>48.667191690000003</v>
      </c>
      <c r="AF173" s="32"/>
      <c r="AG173" s="16"/>
      <c r="AH173" s="16"/>
      <c r="AI173" s="16"/>
      <c r="AJ173" s="16">
        <v>0.9</v>
      </c>
      <c r="AK173" s="16"/>
      <c r="AL173" s="16">
        <v>0.10000000149011611</v>
      </c>
      <c r="AM173" s="16"/>
      <c r="AN173" s="16">
        <v>0.183</v>
      </c>
      <c r="AO173" s="16">
        <v>0.55500000000000005</v>
      </c>
      <c r="AP173" s="5"/>
      <c r="AQ173" s="31">
        <v>9082.9296875</v>
      </c>
      <c r="AR173" s="31">
        <v>10973.85</v>
      </c>
    </row>
    <row r="174" spans="1:44" x14ac:dyDescent="0.3">
      <c r="A174" s="4">
        <v>461313000</v>
      </c>
      <c r="B174" s="3" t="s">
        <v>206</v>
      </c>
      <c r="C174" s="3" t="s">
        <v>1117</v>
      </c>
      <c r="D174" s="14">
        <v>87.967231750488281</v>
      </c>
      <c r="E174" s="14">
        <v>86.570091247558594</v>
      </c>
      <c r="F174" s="14">
        <v>83.218559265136719</v>
      </c>
      <c r="G174" s="14">
        <v>81.993354797363281</v>
      </c>
      <c r="H174" s="5">
        <v>377</v>
      </c>
      <c r="I174" s="15">
        <v>5</v>
      </c>
      <c r="J174" s="15">
        <v>8</v>
      </c>
      <c r="K174" s="3" t="s">
        <v>3838</v>
      </c>
      <c r="L174" s="3" t="s">
        <v>3913</v>
      </c>
      <c r="M174" s="3" t="s">
        <v>3916</v>
      </c>
      <c r="N174" s="3" t="s">
        <v>3921</v>
      </c>
      <c r="O174" s="17">
        <v>0.52478134632110596</v>
      </c>
      <c r="P174" s="32">
        <v>51.614743179999998</v>
      </c>
      <c r="Q174" s="32">
        <v>353.64431762695313</v>
      </c>
      <c r="R174" s="5">
        <v>714</v>
      </c>
      <c r="S174" s="5">
        <v>465</v>
      </c>
      <c r="T174" s="16">
        <v>0.65126049518585205</v>
      </c>
      <c r="U174" s="17">
        <v>0.41203704476356512</v>
      </c>
      <c r="V174" s="32">
        <v>51.135948159999998</v>
      </c>
      <c r="W174" s="32">
        <v>325.46295166015631</v>
      </c>
      <c r="X174" s="17">
        <v>0.35174417495727539</v>
      </c>
      <c r="Y174" s="32">
        <v>49.678388980000001</v>
      </c>
      <c r="Z174" s="32">
        <v>299.12789916992188</v>
      </c>
      <c r="AA174" s="5">
        <v>714</v>
      </c>
      <c r="AB174" s="5">
        <v>466</v>
      </c>
      <c r="AC174" s="16">
        <v>0.65126049518585205</v>
      </c>
      <c r="AD174" s="17">
        <v>0.28110599517822271</v>
      </c>
      <c r="AE174" s="32">
        <v>49.175406850000002</v>
      </c>
      <c r="AF174" s="32">
        <v>275.5760498046875</v>
      </c>
      <c r="AG174" s="16"/>
      <c r="AH174" s="16">
        <v>3.4000000000000002E-2</v>
      </c>
      <c r="AI174" s="16"/>
      <c r="AJ174" s="16">
        <v>0.92600000000000005</v>
      </c>
      <c r="AK174" s="16">
        <v>2.1000000000000001E-2</v>
      </c>
      <c r="AL174" s="16">
        <v>1.8999999389052391E-2</v>
      </c>
      <c r="AM174" s="16">
        <v>3.2000000000000001E-2</v>
      </c>
      <c r="AN174" s="16">
        <v>0.183</v>
      </c>
      <c r="AO174" s="16">
        <v>0.57000000000000006</v>
      </c>
      <c r="AP174" s="5"/>
      <c r="AQ174" s="31">
        <v>8300.900390625</v>
      </c>
      <c r="AR174" s="31">
        <v>9139.25</v>
      </c>
    </row>
    <row r="175" spans="1:44" x14ac:dyDescent="0.3">
      <c r="A175" s="4">
        <v>1011054020</v>
      </c>
      <c r="B175" s="3" t="s">
        <v>480</v>
      </c>
      <c r="C175" s="3" t="s">
        <v>1957</v>
      </c>
      <c r="D175" s="14">
        <v>82.066856384277344</v>
      </c>
      <c r="E175" s="14">
        <v>82.438140869140625</v>
      </c>
      <c r="F175" s="14">
        <v>89.927490234375</v>
      </c>
      <c r="G175" s="14">
        <v>91.307418823242188</v>
      </c>
      <c r="H175" s="5">
        <v>320</v>
      </c>
      <c r="I175" s="15" t="s">
        <v>3980</v>
      </c>
      <c r="J175" s="15">
        <v>8</v>
      </c>
      <c r="K175" s="3" t="s">
        <v>3891</v>
      </c>
      <c r="L175" s="3" t="s">
        <v>3913</v>
      </c>
      <c r="M175" s="3" t="s">
        <v>3917</v>
      </c>
      <c r="N175" s="3" t="s">
        <v>3921</v>
      </c>
      <c r="O175" s="17">
        <v>0.48571428656578058</v>
      </c>
      <c r="P175" s="32">
        <v>49.297382990000003</v>
      </c>
      <c r="Q175" s="32">
        <v>340.952392578125</v>
      </c>
      <c r="R175" s="5">
        <v>296</v>
      </c>
      <c r="S175" s="5">
        <v>229</v>
      </c>
      <c r="T175" s="16">
        <v>0.77364861965179443</v>
      </c>
      <c r="U175" s="17">
        <v>0.42038217186927801</v>
      </c>
      <c r="V175" s="32">
        <v>49.522354800000002</v>
      </c>
      <c r="W175" s="32">
        <v>322.29299926757813</v>
      </c>
      <c r="X175" s="17">
        <v>0.40952381491661072</v>
      </c>
      <c r="Y175" s="32">
        <v>53.978165240000003</v>
      </c>
      <c r="Z175" s="32">
        <v>307.61904907226563</v>
      </c>
      <c r="AA175" s="5">
        <v>296</v>
      </c>
      <c r="AB175" s="5">
        <v>229</v>
      </c>
      <c r="AC175" s="16">
        <v>0.77364861965179443</v>
      </c>
      <c r="AD175" s="17">
        <v>0.35031846165657038</v>
      </c>
      <c r="AE175" s="32">
        <v>54.582045290000003</v>
      </c>
      <c r="AF175" s="32">
        <v>284.71337890625</v>
      </c>
      <c r="AG175" s="16"/>
      <c r="AH175" s="16">
        <v>1.9E-2</v>
      </c>
      <c r="AI175" s="16"/>
      <c r="AJ175" s="16">
        <v>0.96899999999999997</v>
      </c>
      <c r="AK175" s="16"/>
      <c r="AL175" s="16">
        <v>1.30000002682209E-2</v>
      </c>
      <c r="AM175" s="16"/>
      <c r="AN175" s="16">
        <v>0.156</v>
      </c>
      <c r="AO175" s="16">
        <v>0.72399999999999998</v>
      </c>
      <c r="AP175" s="5"/>
      <c r="AQ175" s="31">
        <v>5487.2998046875</v>
      </c>
      <c r="AR175" s="31">
        <v>7776.05</v>
      </c>
    </row>
    <row r="176" spans="1:44" x14ac:dyDescent="0.3">
      <c r="A176" s="4">
        <v>90803000</v>
      </c>
      <c r="B176" s="3" t="s">
        <v>37</v>
      </c>
      <c r="C176" s="3" t="s">
        <v>621</v>
      </c>
      <c r="D176" s="14">
        <v>94.023696899414063</v>
      </c>
      <c r="E176" s="14">
        <v>93.221664428710938</v>
      </c>
      <c r="F176" s="14">
        <v>87.105926513671875</v>
      </c>
      <c r="G176" s="14">
        <v>86.829498291015625</v>
      </c>
      <c r="H176" s="5">
        <v>271</v>
      </c>
      <c r="I176" s="15">
        <v>5</v>
      </c>
      <c r="J176" s="15">
        <v>8</v>
      </c>
      <c r="K176" s="3" t="s">
        <v>3829</v>
      </c>
      <c r="L176" s="3" t="s">
        <v>3910</v>
      </c>
      <c r="M176" s="3" t="s">
        <v>3916</v>
      </c>
      <c r="N176" s="3" t="s">
        <v>3921</v>
      </c>
      <c r="O176" s="17">
        <v>0.47843137383460999</v>
      </c>
      <c r="P176" s="32">
        <v>53.993409730000003</v>
      </c>
      <c r="Q176" s="32">
        <v>348.62744140625</v>
      </c>
      <c r="R176" s="5">
        <v>503</v>
      </c>
      <c r="S176" s="5">
        <v>330</v>
      </c>
      <c r="T176" s="16">
        <v>0.65606361627578735</v>
      </c>
      <c r="U176" s="17">
        <v>0.41317364573478699</v>
      </c>
      <c r="V176" s="32">
        <v>53.7334958</v>
      </c>
      <c r="W176" s="32">
        <v>331.13772583007813</v>
      </c>
      <c r="X176" s="17">
        <v>0.30980393290519709</v>
      </c>
      <c r="Y176" s="32">
        <v>52.169815530000001</v>
      </c>
      <c r="Z176" s="32">
        <v>295.29412841796881</v>
      </c>
      <c r="AA176" s="5">
        <v>503</v>
      </c>
      <c r="AB176" s="5">
        <v>330</v>
      </c>
      <c r="AC176" s="16">
        <v>0.65606361627578735</v>
      </c>
      <c r="AD176" s="17">
        <v>0.27544909715652471</v>
      </c>
      <c r="AE176" s="32">
        <v>51.982696249999996</v>
      </c>
      <c r="AF176" s="32">
        <v>280.23953247070313</v>
      </c>
      <c r="AG176" s="16"/>
      <c r="AH176" s="16"/>
      <c r="AI176" s="16"/>
      <c r="AJ176" s="16">
        <v>0.98499999999999999</v>
      </c>
      <c r="AK176" s="16"/>
      <c r="AL176" s="16">
        <v>1.499999966472387E-2</v>
      </c>
      <c r="AM176" s="16"/>
      <c r="AN176" s="16">
        <v>0.14799999999999999</v>
      </c>
      <c r="AO176" s="16">
        <v>0.61599999999999999</v>
      </c>
      <c r="AP176" s="5"/>
      <c r="AQ176" s="31">
        <v>6502.47998046875</v>
      </c>
      <c r="AR176" s="31">
        <v>8690.58</v>
      </c>
    </row>
    <row r="177" spans="1:44" x14ac:dyDescent="0.3">
      <c r="A177" s="4"/>
      <c r="B177" s="3"/>
      <c r="C177" s="3"/>
      <c r="D177" s="14"/>
      <c r="E177" s="14"/>
      <c r="F177" s="14"/>
      <c r="G177" s="14"/>
      <c r="H177" s="5"/>
      <c r="I177" s="15"/>
      <c r="J177" s="15"/>
      <c r="K177" s="3"/>
      <c r="L177" s="3"/>
      <c r="M177" s="3"/>
      <c r="N177" s="3"/>
      <c r="O177" s="17"/>
      <c r="P177" s="32"/>
      <c r="Q177" s="32"/>
      <c r="R177" s="5"/>
      <c r="S177" s="5"/>
      <c r="T177" s="16"/>
      <c r="U177" s="16"/>
      <c r="V177" s="32"/>
      <c r="W177" s="32"/>
      <c r="X177" s="16"/>
      <c r="Y177" s="32"/>
      <c r="Z177" s="32"/>
      <c r="AA177" s="5"/>
      <c r="AB177" s="5"/>
      <c r="AC177" s="16"/>
      <c r="AD177" s="16"/>
      <c r="AE177" s="32"/>
      <c r="AF177" s="32"/>
      <c r="AG177" s="16"/>
      <c r="AH177" s="16"/>
      <c r="AI177" s="16"/>
      <c r="AJ177" s="16"/>
      <c r="AK177" s="16"/>
      <c r="AL177" s="16"/>
      <c r="AM177" s="16"/>
      <c r="AN177" s="16"/>
      <c r="AO177" s="16"/>
      <c r="AP177" s="5"/>
      <c r="AQ177" s="31"/>
      <c r="AR177" s="31"/>
    </row>
    <row r="178" spans="1:44" x14ac:dyDescent="0.3">
      <c r="A178" s="4"/>
      <c r="B178" s="3"/>
      <c r="C178" s="3"/>
      <c r="D178" s="14"/>
      <c r="E178" s="14"/>
      <c r="F178" s="14"/>
      <c r="G178" s="14"/>
      <c r="H178" s="5"/>
      <c r="I178" s="15"/>
      <c r="J178" s="15"/>
      <c r="K178" s="3"/>
      <c r="L178" s="3"/>
      <c r="M178" s="3"/>
      <c r="N178" s="3"/>
      <c r="O178" s="17"/>
      <c r="P178" s="32"/>
      <c r="Q178" s="32"/>
      <c r="R178" s="5"/>
      <c r="S178" s="5"/>
      <c r="T178" s="16"/>
      <c r="U178" s="16"/>
      <c r="V178" s="32"/>
      <c r="W178" s="32"/>
      <c r="X178" s="16"/>
      <c r="Y178" s="32"/>
      <c r="Z178" s="32"/>
      <c r="AA178" s="5"/>
      <c r="AB178" s="5"/>
      <c r="AC178" s="16"/>
      <c r="AD178" s="16"/>
      <c r="AE178" s="32"/>
      <c r="AF178" s="32"/>
      <c r="AG178" s="16"/>
      <c r="AH178" s="16"/>
      <c r="AI178" s="16"/>
      <c r="AJ178" s="16"/>
      <c r="AK178" s="16"/>
      <c r="AL178" s="16"/>
      <c r="AM178" s="16"/>
      <c r="AN178" s="16"/>
      <c r="AO178" s="16"/>
      <c r="AP178" s="5"/>
      <c r="AQ178" s="31"/>
      <c r="AR178" s="31"/>
    </row>
    <row r="179" spans="1:44" x14ac:dyDescent="0.3">
      <c r="A179" s="4"/>
      <c r="B179" s="3"/>
      <c r="C179" s="3"/>
      <c r="D179" s="14"/>
      <c r="E179" s="14"/>
      <c r="F179" s="14"/>
      <c r="G179" s="14"/>
      <c r="H179" s="5"/>
      <c r="I179" s="15"/>
      <c r="J179" s="15"/>
      <c r="K179" s="3"/>
      <c r="L179" s="3"/>
      <c r="M179" s="3"/>
      <c r="N179" s="3"/>
      <c r="O179" s="17"/>
      <c r="P179" s="32"/>
      <c r="Q179" s="32"/>
      <c r="R179" s="5"/>
      <c r="S179" s="5"/>
      <c r="T179" s="16"/>
      <c r="U179" s="16"/>
      <c r="V179" s="32"/>
      <c r="W179" s="32"/>
      <c r="X179" s="16"/>
      <c r="Y179" s="32"/>
      <c r="Z179" s="32"/>
      <c r="AA179" s="5"/>
      <c r="AB179" s="5"/>
      <c r="AC179" s="16"/>
      <c r="AD179" s="16"/>
      <c r="AE179" s="32"/>
      <c r="AF179" s="32"/>
      <c r="AG179" s="16"/>
      <c r="AH179" s="16"/>
      <c r="AI179" s="16"/>
      <c r="AJ179" s="16"/>
      <c r="AK179" s="16"/>
      <c r="AL179" s="16"/>
      <c r="AM179" s="16"/>
      <c r="AN179" s="16"/>
      <c r="AO179" s="16"/>
      <c r="AP179" s="5"/>
      <c r="AQ179" s="31"/>
      <c r="AR179" s="31"/>
    </row>
    <row r="180" spans="1:44" x14ac:dyDescent="0.3">
      <c r="A180" s="4"/>
      <c r="B180" s="3"/>
      <c r="C180" s="3"/>
      <c r="D180" s="14"/>
      <c r="E180" s="14"/>
      <c r="F180" s="14"/>
      <c r="G180" s="14"/>
      <c r="H180" s="5"/>
      <c r="I180" s="15"/>
      <c r="J180" s="15"/>
      <c r="K180" s="3"/>
      <c r="L180" s="3"/>
      <c r="M180" s="3"/>
      <c r="N180" s="3"/>
      <c r="O180" s="17"/>
      <c r="P180" s="32"/>
      <c r="Q180" s="32"/>
      <c r="R180" s="5"/>
      <c r="S180" s="5"/>
      <c r="T180" s="16"/>
      <c r="U180" s="16"/>
      <c r="V180" s="32"/>
      <c r="W180" s="32"/>
      <c r="X180" s="16"/>
      <c r="Y180" s="32"/>
      <c r="Z180" s="32"/>
      <c r="AA180" s="5"/>
      <c r="AB180" s="5"/>
      <c r="AC180" s="16"/>
      <c r="AD180" s="16"/>
      <c r="AE180" s="32"/>
      <c r="AF180" s="32"/>
      <c r="AG180" s="16"/>
      <c r="AH180" s="16"/>
      <c r="AI180" s="16"/>
      <c r="AJ180" s="16"/>
      <c r="AK180" s="16"/>
      <c r="AL180" s="16"/>
      <c r="AM180" s="16"/>
      <c r="AN180" s="16"/>
      <c r="AO180" s="16"/>
      <c r="AP180" s="5"/>
      <c r="AQ180" s="31"/>
      <c r="AR180" s="31"/>
    </row>
    <row r="181" spans="1:44" x14ac:dyDescent="0.3">
      <c r="A181" s="4"/>
      <c r="B181" s="3"/>
      <c r="C181" s="3"/>
      <c r="D181" s="14"/>
      <c r="E181" s="14"/>
      <c r="F181" s="14"/>
      <c r="G181" s="14"/>
      <c r="H181" s="5"/>
      <c r="I181" s="15"/>
      <c r="J181" s="15"/>
      <c r="K181" s="3"/>
      <c r="L181" s="3"/>
      <c r="M181" s="3"/>
      <c r="N181" s="3"/>
      <c r="O181" s="17"/>
      <c r="P181" s="32"/>
      <c r="Q181" s="32"/>
      <c r="R181" s="5"/>
      <c r="S181" s="5"/>
      <c r="T181" s="16"/>
      <c r="U181" s="16"/>
      <c r="V181" s="32"/>
      <c r="W181" s="32"/>
      <c r="X181" s="16"/>
      <c r="Y181" s="32"/>
      <c r="Z181" s="32"/>
      <c r="AA181" s="5"/>
      <c r="AB181" s="5"/>
      <c r="AC181" s="16"/>
      <c r="AD181" s="16"/>
      <c r="AE181" s="32"/>
      <c r="AF181" s="32"/>
      <c r="AG181" s="16"/>
      <c r="AH181" s="16"/>
      <c r="AI181" s="16"/>
      <c r="AJ181" s="16"/>
      <c r="AK181" s="16"/>
      <c r="AL181" s="16"/>
      <c r="AM181" s="16"/>
      <c r="AN181" s="16"/>
      <c r="AO181" s="16"/>
      <c r="AP181" s="5"/>
      <c r="AQ181" s="31"/>
      <c r="AR181" s="31"/>
    </row>
    <row r="182" spans="1:44" x14ac:dyDescent="0.3">
      <c r="A182" s="4"/>
      <c r="B182" s="3"/>
      <c r="C182" s="3"/>
      <c r="D182" s="14"/>
      <c r="E182" s="14"/>
      <c r="F182" s="14"/>
      <c r="G182" s="14"/>
      <c r="H182" s="5"/>
      <c r="I182" s="15"/>
      <c r="J182" s="15"/>
      <c r="K182" s="3"/>
      <c r="L182" s="3"/>
      <c r="M182" s="3"/>
      <c r="N182" s="3"/>
      <c r="O182" s="17"/>
      <c r="P182" s="32"/>
      <c r="Q182" s="32"/>
      <c r="R182" s="5"/>
      <c r="S182" s="5"/>
      <c r="T182" s="16"/>
      <c r="U182" s="16"/>
      <c r="V182" s="32"/>
      <c r="W182" s="32"/>
      <c r="X182" s="16"/>
      <c r="Y182" s="32"/>
      <c r="Z182" s="32"/>
      <c r="AA182" s="5"/>
      <c r="AB182" s="5"/>
      <c r="AC182" s="16"/>
      <c r="AD182" s="16"/>
      <c r="AE182" s="32"/>
      <c r="AF182" s="32"/>
      <c r="AG182" s="16"/>
      <c r="AH182" s="16"/>
      <c r="AI182" s="16"/>
      <c r="AJ182" s="16"/>
      <c r="AK182" s="16"/>
      <c r="AL182" s="16"/>
      <c r="AM182" s="16"/>
      <c r="AN182" s="16"/>
      <c r="AO182" s="16"/>
      <c r="AP182" s="5"/>
      <c r="AQ182" s="31"/>
      <c r="AR182" s="31"/>
    </row>
    <row r="183" spans="1:44" x14ac:dyDescent="0.3">
      <c r="A183" s="4"/>
      <c r="B183" s="3"/>
      <c r="C183" s="3"/>
      <c r="D183" s="14"/>
      <c r="E183" s="14"/>
      <c r="F183" s="14"/>
      <c r="G183" s="14"/>
      <c r="H183" s="5"/>
      <c r="I183" s="15"/>
      <c r="J183" s="15"/>
      <c r="K183" s="3"/>
      <c r="L183" s="3"/>
      <c r="M183" s="3"/>
      <c r="N183" s="3"/>
      <c r="O183" s="17"/>
      <c r="P183" s="32"/>
      <c r="Q183" s="32"/>
      <c r="R183" s="5"/>
      <c r="S183" s="5"/>
      <c r="T183" s="16"/>
      <c r="U183" s="16"/>
      <c r="V183" s="32"/>
      <c r="W183" s="32"/>
      <c r="X183" s="16"/>
      <c r="Y183" s="32"/>
      <c r="Z183" s="32"/>
      <c r="AA183" s="5"/>
      <c r="AB183" s="5"/>
      <c r="AC183" s="16"/>
      <c r="AD183" s="16"/>
      <c r="AE183" s="32"/>
      <c r="AF183" s="32"/>
      <c r="AG183" s="16"/>
      <c r="AH183" s="16"/>
      <c r="AI183" s="16"/>
      <c r="AJ183" s="16"/>
      <c r="AK183" s="16"/>
      <c r="AL183" s="16"/>
      <c r="AM183" s="16"/>
      <c r="AN183" s="16"/>
      <c r="AO183" s="16"/>
      <c r="AP183" s="5"/>
      <c r="AQ183" s="31"/>
      <c r="AR183" s="31"/>
    </row>
    <row r="184" spans="1:44" x14ac:dyDescent="0.3">
      <c r="A184" s="4"/>
      <c r="B184" s="3"/>
      <c r="C184" s="3"/>
      <c r="D184" s="14"/>
      <c r="E184" s="14"/>
      <c r="F184" s="14"/>
      <c r="G184" s="14"/>
      <c r="H184" s="5"/>
      <c r="I184" s="15"/>
      <c r="J184" s="15"/>
      <c r="K184" s="3"/>
      <c r="L184" s="3"/>
      <c r="M184" s="3"/>
      <c r="N184" s="3"/>
      <c r="O184" s="17"/>
      <c r="P184" s="32"/>
      <c r="Q184" s="32"/>
      <c r="R184" s="5"/>
      <c r="S184" s="5"/>
      <c r="T184" s="16"/>
      <c r="U184" s="16"/>
      <c r="V184" s="32"/>
      <c r="W184" s="32"/>
      <c r="X184" s="16"/>
      <c r="Y184" s="32"/>
      <c r="Z184" s="32"/>
      <c r="AA184" s="5"/>
      <c r="AB184" s="5"/>
      <c r="AC184" s="16"/>
      <c r="AD184" s="16"/>
      <c r="AE184" s="32"/>
      <c r="AF184" s="32"/>
      <c r="AG184" s="16"/>
      <c r="AH184" s="16"/>
      <c r="AI184" s="16"/>
      <c r="AJ184" s="16"/>
      <c r="AK184" s="16"/>
      <c r="AL184" s="16"/>
      <c r="AM184" s="16"/>
      <c r="AN184" s="16"/>
      <c r="AO184" s="16"/>
      <c r="AP184" s="5"/>
      <c r="AQ184" s="31"/>
      <c r="AR184" s="31"/>
    </row>
    <row r="185" spans="1:44" x14ac:dyDescent="0.3">
      <c r="A185" s="4"/>
      <c r="B185" s="3"/>
      <c r="C185" s="3"/>
      <c r="D185" s="14"/>
      <c r="E185" s="14"/>
      <c r="F185" s="14"/>
      <c r="G185" s="14"/>
      <c r="H185" s="5"/>
      <c r="I185" s="15"/>
      <c r="J185" s="15"/>
      <c r="K185" s="3"/>
      <c r="L185" s="3"/>
      <c r="M185" s="3"/>
      <c r="N185" s="3"/>
      <c r="O185" s="17"/>
      <c r="P185" s="32"/>
      <c r="Q185" s="32"/>
      <c r="R185" s="5"/>
      <c r="S185" s="5"/>
      <c r="T185" s="16"/>
      <c r="U185" s="16"/>
      <c r="V185" s="32"/>
      <c r="W185" s="32"/>
      <c r="X185" s="16"/>
      <c r="Y185" s="32"/>
      <c r="Z185" s="32"/>
      <c r="AA185" s="5"/>
      <c r="AB185" s="5"/>
      <c r="AC185" s="16"/>
      <c r="AD185" s="16"/>
      <c r="AE185" s="32"/>
      <c r="AF185" s="32"/>
      <c r="AG185" s="16"/>
      <c r="AH185" s="16"/>
      <c r="AI185" s="16"/>
      <c r="AJ185" s="16"/>
      <c r="AK185" s="16"/>
      <c r="AL185" s="16"/>
      <c r="AM185" s="16"/>
      <c r="AN185" s="16"/>
      <c r="AO185" s="16"/>
      <c r="AP185" s="5"/>
      <c r="AQ185" s="31"/>
      <c r="AR185" s="31"/>
    </row>
    <row r="186" spans="1:44" x14ac:dyDescent="0.3">
      <c r="A186" s="4"/>
      <c r="B186" s="3"/>
      <c r="C186" s="3"/>
      <c r="D186" s="14"/>
      <c r="E186" s="14"/>
      <c r="F186" s="14"/>
      <c r="G186" s="14"/>
      <c r="H186" s="5"/>
      <c r="I186" s="15"/>
      <c r="J186" s="15"/>
      <c r="K186" s="3"/>
      <c r="L186" s="3"/>
      <c r="M186" s="3"/>
      <c r="N186" s="3"/>
      <c r="O186" s="17"/>
      <c r="P186" s="32"/>
      <c r="Q186" s="32"/>
      <c r="R186" s="5"/>
      <c r="S186" s="5"/>
      <c r="T186" s="16"/>
      <c r="U186" s="16"/>
      <c r="V186" s="32"/>
      <c r="W186" s="32"/>
      <c r="X186" s="16"/>
      <c r="Y186" s="32"/>
      <c r="Z186" s="32"/>
      <c r="AA186" s="5"/>
      <c r="AB186" s="5"/>
      <c r="AC186" s="16"/>
      <c r="AD186" s="16"/>
      <c r="AE186" s="32"/>
      <c r="AF186" s="32"/>
      <c r="AG186" s="16"/>
      <c r="AH186" s="16"/>
      <c r="AI186" s="16"/>
      <c r="AJ186" s="16"/>
      <c r="AK186" s="16"/>
      <c r="AL186" s="16"/>
      <c r="AM186" s="16"/>
      <c r="AN186" s="16"/>
      <c r="AO186" s="16"/>
      <c r="AP186" s="5"/>
      <c r="AQ186" s="31"/>
      <c r="AR186" s="31"/>
    </row>
    <row r="187" spans="1:44" x14ac:dyDescent="0.3">
      <c r="A187" s="4"/>
      <c r="B187" s="3"/>
      <c r="C187" s="3"/>
      <c r="D187" s="14"/>
      <c r="E187" s="14"/>
      <c r="F187" s="14"/>
      <c r="G187" s="14"/>
      <c r="H187" s="5"/>
      <c r="I187" s="15"/>
      <c r="J187" s="15"/>
      <c r="K187" s="3"/>
      <c r="L187" s="3"/>
      <c r="M187" s="3"/>
      <c r="N187" s="3"/>
      <c r="O187" s="17"/>
      <c r="P187" s="32"/>
      <c r="Q187" s="32"/>
      <c r="R187" s="5"/>
      <c r="S187" s="5"/>
      <c r="T187" s="16"/>
      <c r="U187" s="16"/>
      <c r="V187" s="32"/>
      <c r="W187" s="32"/>
      <c r="X187" s="16"/>
      <c r="Y187" s="32"/>
      <c r="Z187" s="32"/>
      <c r="AA187" s="5"/>
      <c r="AB187" s="5"/>
      <c r="AC187" s="16"/>
      <c r="AD187" s="16"/>
      <c r="AE187" s="32"/>
      <c r="AF187" s="32"/>
      <c r="AG187" s="16"/>
      <c r="AH187" s="16"/>
      <c r="AI187" s="16"/>
      <c r="AJ187" s="16"/>
      <c r="AK187" s="16"/>
      <c r="AL187" s="16"/>
      <c r="AM187" s="16"/>
      <c r="AN187" s="16"/>
      <c r="AO187" s="16"/>
      <c r="AP187" s="5"/>
      <c r="AQ187" s="31"/>
      <c r="AR187" s="31"/>
    </row>
    <row r="188" spans="1:44" x14ac:dyDescent="0.3">
      <c r="A188" s="4"/>
      <c r="B188" s="3"/>
      <c r="C188" s="3"/>
      <c r="D188" s="14"/>
      <c r="E188" s="14"/>
      <c r="F188" s="14"/>
      <c r="G188" s="14"/>
      <c r="H188" s="5"/>
      <c r="I188" s="15"/>
      <c r="J188" s="15"/>
      <c r="K188" s="3"/>
      <c r="L188" s="3"/>
      <c r="M188" s="3"/>
      <c r="N188" s="3"/>
      <c r="O188" s="17"/>
      <c r="P188" s="32"/>
      <c r="Q188" s="32"/>
      <c r="R188" s="5"/>
      <c r="S188" s="5"/>
      <c r="T188" s="16"/>
      <c r="U188" s="16"/>
      <c r="V188" s="32"/>
      <c r="W188" s="32"/>
      <c r="X188" s="16"/>
      <c r="Y188" s="32"/>
      <c r="Z188" s="32"/>
      <c r="AA188" s="5"/>
      <c r="AB188" s="5"/>
      <c r="AC188" s="16"/>
      <c r="AD188" s="16"/>
      <c r="AE188" s="32"/>
      <c r="AF188" s="32"/>
      <c r="AG188" s="16"/>
      <c r="AH188" s="16"/>
      <c r="AI188" s="16"/>
      <c r="AJ188" s="16"/>
      <c r="AK188" s="16"/>
      <c r="AL188" s="16"/>
      <c r="AM188" s="16"/>
      <c r="AN188" s="16"/>
      <c r="AO188" s="16"/>
      <c r="AP188" s="5"/>
      <c r="AQ188" s="31"/>
      <c r="AR188" s="31"/>
    </row>
    <row r="189" spans="1:44" x14ac:dyDescent="0.3">
      <c r="A189" s="4"/>
      <c r="B189" s="3"/>
      <c r="C189" s="3"/>
      <c r="D189" s="14"/>
      <c r="E189" s="14"/>
      <c r="F189" s="14"/>
      <c r="G189" s="14"/>
      <c r="H189" s="5"/>
      <c r="I189" s="15"/>
      <c r="J189" s="15"/>
      <c r="K189" s="3"/>
      <c r="L189" s="3"/>
      <c r="M189" s="3"/>
      <c r="N189" s="3"/>
      <c r="O189" s="17"/>
      <c r="P189" s="32"/>
      <c r="Q189" s="32"/>
      <c r="R189" s="5"/>
      <c r="S189" s="5"/>
      <c r="T189" s="16"/>
      <c r="U189" s="16"/>
      <c r="V189" s="32"/>
      <c r="W189" s="32"/>
      <c r="X189" s="16"/>
      <c r="Y189" s="32"/>
      <c r="Z189" s="32"/>
      <c r="AA189" s="5"/>
      <c r="AB189" s="5"/>
      <c r="AC189" s="16"/>
      <c r="AD189" s="16"/>
      <c r="AE189" s="32"/>
      <c r="AF189" s="32"/>
      <c r="AG189" s="16"/>
      <c r="AH189" s="16"/>
      <c r="AI189" s="16"/>
      <c r="AJ189" s="16"/>
      <c r="AK189" s="16"/>
      <c r="AL189" s="16"/>
      <c r="AM189" s="16"/>
      <c r="AN189" s="16"/>
      <c r="AO189" s="16"/>
      <c r="AP189" s="5"/>
      <c r="AQ189" s="31"/>
      <c r="AR189" s="31"/>
    </row>
    <row r="190" spans="1:44" x14ac:dyDescent="0.3">
      <c r="A190" s="4"/>
      <c r="B190" s="3"/>
      <c r="C190" s="3"/>
      <c r="D190" s="14"/>
      <c r="E190" s="14"/>
      <c r="F190" s="14"/>
      <c r="G190" s="14"/>
      <c r="H190" s="5"/>
      <c r="I190" s="15"/>
      <c r="J190" s="15"/>
      <c r="K190" s="3"/>
      <c r="L190" s="3"/>
      <c r="M190" s="3"/>
      <c r="N190" s="3"/>
      <c r="O190" s="17"/>
      <c r="P190" s="32"/>
      <c r="Q190" s="32"/>
      <c r="R190" s="5"/>
      <c r="S190" s="5"/>
      <c r="T190" s="16"/>
      <c r="U190" s="16"/>
      <c r="V190" s="32"/>
      <c r="W190" s="32"/>
      <c r="X190" s="16"/>
      <c r="Y190" s="32"/>
      <c r="Z190" s="32"/>
      <c r="AA190" s="5"/>
      <c r="AB190" s="5"/>
      <c r="AC190" s="16"/>
      <c r="AD190" s="16"/>
      <c r="AE190" s="32"/>
      <c r="AF190" s="32"/>
      <c r="AG190" s="16"/>
      <c r="AH190" s="16"/>
      <c r="AI190" s="16"/>
      <c r="AJ190" s="16"/>
      <c r="AK190" s="16"/>
      <c r="AL190" s="16"/>
      <c r="AM190" s="16"/>
      <c r="AN190" s="16"/>
      <c r="AO190" s="16"/>
      <c r="AP190" s="5"/>
      <c r="AQ190" s="31"/>
      <c r="AR190" s="31"/>
    </row>
    <row r="191" spans="1:44" x14ac:dyDescent="0.3">
      <c r="A191" s="4"/>
      <c r="B191" s="3"/>
      <c r="C191" s="3"/>
      <c r="D191" s="14"/>
      <c r="E191" s="14"/>
      <c r="F191" s="14"/>
      <c r="G191" s="14"/>
      <c r="H191" s="5"/>
      <c r="I191" s="15"/>
      <c r="J191" s="15"/>
      <c r="K191" s="3"/>
      <c r="L191" s="3"/>
      <c r="M191" s="3"/>
      <c r="N191" s="3"/>
      <c r="O191" s="17"/>
      <c r="P191" s="32"/>
      <c r="Q191" s="32"/>
      <c r="R191" s="5"/>
      <c r="S191" s="5"/>
      <c r="T191" s="16"/>
      <c r="U191" s="16"/>
      <c r="V191" s="32"/>
      <c r="W191" s="32"/>
      <c r="X191" s="16"/>
      <c r="Y191" s="32"/>
      <c r="Z191" s="32"/>
      <c r="AA191" s="5"/>
      <c r="AB191" s="5"/>
      <c r="AC191" s="16"/>
      <c r="AD191" s="16"/>
      <c r="AE191" s="32"/>
      <c r="AF191" s="32"/>
      <c r="AG191" s="16"/>
      <c r="AH191" s="16"/>
      <c r="AI191" s="16"/>
      <c r="AJ191" s="16"/>
      <c r="AK191" s="16"/>
      <c r="AL191" s="16"/>
      <c r="AM191" s="16"/>
      <c r="AN191" s="16"/>
      <c r="AO191" s="16"/>
      <c r="AP191" s="5"/>
      <c r="AQ191" s="31"/>
      <c r="AR191" s="31"/>
    </row>
    <row r="192" spans="1:44" x14ac:dyDescent="0.3">
      <c r="A192" s="4"/>
      <c r="B192" s="3"/>
      <c r="C192" s="3"/>
      <c r="D192" s="14"/>
      <c r="E192" s="14"/>
      <c r="F192" s="14"/>
      <c r="G192" s="14"/>
      <c r="H192" s="5"/>
      <c r="I192" s="15"/>
      <c r="J192" s="15"/>
      <c r="K192" s="3"/>
      <c r="L192" s="3"/>
      <c r="M192" s="3"/>
      <c r="N192" s="3"/>
      <c r="O192" s="17"/>
      <c r="P192" s="32"/>
      <c r="Q192" s="32"/>
      <c r="R192" s="5"/>
      <c r="S192" s="5"/>
      <c r="T192" s="16"/>
      <c r="U192" s="16"/>
      <c r="V192" s="32"/>
      <c r="W192" s="32"/>
      <c r="X192" s="16"/>
      <c r="Y192" s="32"/>
      <c r="Z192" s="32"/>
      <c r="AA192" s="5"/>
      <c r="AB192" s="5"/>
      <c r="AC192" s="16"/>
      <c r="AD192" s="16"/>
      <c r="AE192" s="32"/>
      <c r="AF192" s="32"/>
      <c r="AG192" s="16"/>
      <c r="AH192" s="16"/>
      <c r="AI192" s="16"/>
      <c r="AJ192" s="16"/>
      <c r="AK192" s="16"/>
      <c r="AL192" s="16"/>
      <c r="AM192" s="16"/>
      <c r="AN192" s="16"/>
      <c r="AO192" s="16"/>
      <c r="AP192" s="5"/>
      <c r="AQ192" s="31"/>
      <c r="AR192" s="31"/>
    </row>
    <row r="193" spans="1:44" x14ac:dyDescent="0.3">
      <c r="A193" s="4"/>
      <c r="B193" s="3"/>
      <c r="C193" s="3"/>
      <c r="D193" s="14"/>
      <c r="E193" s="14"/>
      <c r="F193" s="14"/>
      <c r="G193" s="14"/>
      <c r="H193" s="5"/>
      <c r="I193" s="15"/>
      <c r="J193" s="15"/>
      <c r="K193" s="3"/>
      <c r="L193" s="3"/>
      <c r="M193" s="3"/>
      <c r="N193" s="3"/>
      <c r="O193" s="17"/>
      <c r="P193" s="32"/>
      <c r="Q193" s="32"/>
      <c r="R193" s="5"/>
      <c r="S193" s="5"/>
      <c r="T193" s="16"/>
      <c r="U193" s="16"/>
      <c r="V193" s="32"/>
      <c r="W193" s="32"/>
      <c r="X193" s="16"/>
      <c r="Y193" s="32"/>
      <c r="Z193" s="32"/>
      <c r="AA193" s="5"/>
      <c r="AB193" s="5"/>
      <c r="AC193" s="16"/>
      <c r="AD193" s="16"/>
      <c r="AE193" s="32"/>
      <c r="AF193" s="32"/>
      <c r="AG193" s="16"/>
      <c r="AH193" s="16"/>
      <c r="AI193" s="16"/>
      <c r="AJ193" s="16"/>
      <c r="AK193" s="16"/>
      <c r="AL193" s="16"/>
      <c r="AM193" s="16"/>
      <c r="AN193" s="16"/>
      <c r="AO193" s="16"/>
      <c r="AP193" s="5"/>
      <c r="AQ193" s="31"/>
      <c r="AR193" s="31"/>
    </row>
    <row r="194" spans="1:44" x14ac:dyDescent="0.3">
      <c r="A194" s="4"/>
      <c r="B194" s="3"/>
      <c r="C194" s="3"/>
      <c r="D194" s="14"/>
      <c r="E194" s="14"/>
      <c r="F194" s="14"/>
      <c r="G194" s="14"/>
      <c r="H194" s="5"/>
      <c r="I194" s="15"/>
      <c r="J194" s="15"/>
      <c r="K194" s="3"/>
      <c r="L194" s="3"/>
      <c r="M194" s="3"/>
      <c r="N194" s="3"/>
      <c r="O194" s="17"/>
      <c r="P194" s="32"/>
      <c r="Q194" s="32"/>
      <c r="R194" s="5"/>
      <c r="S194" s="5"/>
      <c r="T194" s="16"/>
      <c r="U194" s="16"/>
      <c r="V194" s="32"/>
      <c r="W194" s="32"/>
      <c r="X194" s="16"/>
      <c r="Y194" s="32"/>
      <c r="Z194" s="32"/>
      <c r="AA194" s="5"/>
      <c r="AB194" s="5"/>
      <c r="AC194" s="16"/>
      <c r="AD194" s="16"/>
      <c r="AE194" s="32"/>
      <c r="AF194" s="32"/>
      <c r="AG194" s="16"/>
      <c r="AH194" s="16"/>
      <c r="AI194" s="16"/>
      <c r="AJ194" s="16"/>
      <c r="AK194" s="16"/>
      <c r="AL194" s="16"/>
      <c r="AM194" s="16"/>
      <c r="AN194" s="16"/>
      <c r="AO194" s="16"/>
      <c r="AP194" s="5"/>
      <c r="AQ194" s="31"/>
      <c r="AR194" s="31"/>
    </row>
    <row r="195" spans="1:44" x14ac:dyDescent="0.3">
      <c r="A195" s="4"/>
      <c r="B195" s="3"/>
      <c r="C195" s="3"/>
      <c r="D195" s="14"/>
      <c r="E195" s="14"/>
      <c r="F195" s="14"/>
      <c r="G195" s="14"/>
      <c r="H195" s="5"/>
      <c r="I195" s="15"/>
      <c r="J195" s="15"/>
      <c r="K195" s="3"/>
      <c r="L195" s="3"/>
      <c r="M195" s="3"/>
      <c r="N195" s="3"/>
      <c r="O195" s="17"/>
      <c r="P195" s="32"/>
      <c r="Q195" s="32"/>
      <c r="R195" s="5"/>
      <c r="S195" s="5"/>
      <c r="T195" s="16"/>
      <c r="U195" s="16"/>
      <c r="V195" s="32"/>
      <c r="W195" s="32"/>
      <c r="X195" s="16"/>
      <c r="Y195" s="32"/>
      <c r="Z195" s="32"/>
      <c r="AA195" s="5"/>
      <c r="AB195" s="5"/>
      <c r="AC195" s="16"/>
      <c r="AD195" s="16"/>
      <c r="AE195" s="32"/>
      <c r="AF195" s="32"/>
      <c r="AG195" s="16"/>
      <c r="AH195" s="16"/>
      <c r="AI195" s="16"/>
      <c r="AJ195" s="16"/>
      <c r="AK195" s="16"/>
      <c r="AL195" s="16"/>
      <c r="AM195" s="16"/>
      <c r="AN195" s="16"/>
      <c r="AO195" s="16"/>
      <c r="AP195" s="5"/>
      <c r="AQ195" s="31"/>
      <c r="AR195" s="31"/>
    </row>
    <row r="196" spans="1:44" x14ac:dyDescent="0.3">
      <c r="A196" s="4"/>
      <c r="B196" s="3"/>
      <c r="C196" s="3"/>
      <c r="D196" s="14"/>
      <c r="E196" s="14"/>
      <c r="F196" s="14"/>
      <c r="G196" s="14"/>
      <c r="H196" s="5"/>
      <c r="I196" s="15"/>
      <c r="J196" s="15"/>
      <c r="K196" s="3"/>
      <c r="L196" s="3"/>
      <c r="M196" s="3"/>
      <c r="N196" s="3"/>
      <c r="O196" s="17"/>
      <c r="P196" s="32"/>
      <c r="Q196" s="32"/>
      <c r="R196" s="5"/>
      <c r="S196" s="5"/>
      <c r="T196" s="16"/>
      <c r="U196" s="16"/>
      <c r="V196" s="32"/>
      <c r="W196" s="32"/>
      <c r="X196" s="16"/>
      <c r="Y196" s="32"/>
      <c r="Z196" s="32"/>
      <c r="AA196" s="5"/>
      <c r="AB196" s="5"/>
      <c r="AC196" s="16"/>
      <c r="AD196" s="16"/>
      <c r="AE196" s="32"/>
      <c r="AF196" s="32"/>
      <c r="AG196" s="16"/>
      <c r="AH196" s="16"/>
      <c r="AI196" s="16"/>
      <c r="AJ196" s="16"/>
      <c r="AK196" s="16"/>
      <c r="AL196" s="16"/>
      <c r="AM196" s="16"/>
      <c r="AN196" s="16"/>
      <c r="AO196" s="16"/>
      <c r="AP196" s="5"/>
      <c r="AQ196" s="31"/>
      <c r="AR196" s="31"/>
    </row>
    <row r="197" spans="1:44" x14ac:dyDescent="0.3">
      <c r="A197" s="4"/>
      <c r="B197" s="3"/>
      <c r="C197" s="3"/>
      <c r="D197" s="14"/>
      <c r="E197" s="14"/>
      <c r="F197" s="14"/>
      <c r="G197" s="14"/>
      <c r="H197" s="5"/>
      <c r="I197" s="15"/>
      <c r="J197" s="15"/>
      <c r="K197" s="3"/>
      <c r="L197" s="3"/>
      <c r="M197" s="3"/>
      <c r="N197" s="3"/>
      <c r="O197" s="17"/>
      <c r="P197" s="32"/>
      <c r="Q197" s="32"/>
      <c r="R197" s="5"/>
      <c r="S197" s="5"/>
      <c r="T197" s="16"/>
      <c r="U197" s="16"/>
      <c r="V197" s="32"/>
      <c r="W197" s="32"/>
      <c r="X197" s="16"/>
      <c r="Y197" s="32"/>
      <c r="Z197" s="32"/>
      <c r="AA197" s="5"/>
      <c r="AB197" s="5"/>
      <c r="AC197" s="16"/>
      <c r="AD197" s="16"/>
      <c r="AE197" s="32"/>
      <c r="AF197" s="32"/>
      <c r="AG197" s="16"/>
      <c r="AH197" s="16"/>
      <c r="AI197" s="16"/>
      <c r="AJ197" s="16"/>
      <c r="AK197" s="16"/>
      <c r="AL197" s="16"/>
      <c r="AM197" s="16"/>
      <c r="AN197" s="16"/>
      <c r="AO197" s="16"/>
      <c r="AP197" s="5"/>
      <c r="AQ197" s="31"/>
      <c r="AR197" s="31"/>
    </row>
    <row r="198" spans="1:44" x14ac:dyDescent="0.3">
      <c r="A198" s="4"/>
      <c r="B198" s="3"/>
      <c r="C198" s="3"/>
      <c r="D198" s="14"/>
      <c r="E198" s="14"/>
      <c r="F198" s="14"/>
      <c r="G198" s="14"/>
      <c r="H198" s="5"/>
      <c r="I198" s="15"/>
      <c r="J198" s="15"/>
      <c r="K198" s="3"/>
      <c r="L198" s="3"/>
      <c r="M198" s="3"/>
      <c r="N198" s="3"/>
      <c r="O198" s="17"/>
      <c r="P198" s="32"/>
      <c r="Q198" s="32"/>
      <c r="R198" s="5"/>
      <c r="S198" s="5"/>
      <c r="T198" s="16"/>
      <c r="U198" s="16"/>
      <c r="V198" s="32"/>
      <c r="W198" s="32"/>
      <c r="X198" s="16"/>
      <c r="Y198" s="32"/>
      <c r="Z198" s="32"/>
      <c r="AA198" s="5"/>
      <c r="AB198" s="5"/>
      <c r="AC198" s="16"/>
      <c r="AD198" s="16"/>
      <c r="AE198" s="32"/>
      <c r="AF198" s="32"/>
      <c r="AG198" s="16"/>
      <c r="AH198" s="16"/>
      <c r="AI198" s="16"/>
      <c r="AJ198" s="16"/>
      <c r="AK198" s="16"/>
      <c r="AL198" s="16"/>
      <c r="AM198" s="16"/>
      <c r="AN198" s="16"/>
      <c r="AO198" s="16"/>
      <c r="AP198" s="5"/>
      <c r="AQ198" s="31"/>
      <c r="AR198" s="31"/>
    </row>
    <row r="199" spans="1:44" x14ac:dyDescent="0.3">
      <c r="A199" s="4"/>
      <c r="B199" s="3"/>
      <c r="C199" s="3"/>
      <c r="D199" s="14"/>
      <c r="E199" s="14"/>
      <c r="F199" s="14"/>
      <c r="G199" s="14"/>
      <c r="H199" s="5"/>
      <c r="I199" s="15"/>
      <c r="J199" s="15"/>
      <c r="K199" s="3"/>
      <c r="L199" s="3"/>
      <c r="M199" s="3"/>
      <c r="N199" s="3"/>
      <c r="O199" s="17"/>
      <c r="P199" s="32"/>
      <c r="Q199" s="32"/>
      <c r="R199" s="5"/>
      <c r="S199" s="5"/>
      <c r="T199" s="16"/>
      <c r="U199" s="16"/>
      <c r="V199" s="32"/>
      <c r="W199" s="32"/>
      <c r="X199" s="16"/>
      <c r="Y199" s="32"/>
      <c r="Z199" s="32"/>
      <c r="AA199" s="5"/>
      <c r="AB199" s="5"/>
      <c r="AC199" s="16"/>
      <c r="AD199" s="16"/>
      <c r="AE199" s="32"/>
      <c r="AF199" s="32"/>
      <c r="AG199" s="16"/>
      <c r="AH199" s="16"/>
      <c r="AI199" s="16"/>
      <c r="AJ199" s="16"/>
      <c r="AK199" s="16"/>
      <c r="AL199" s="16"/>
      <c r="AM199" s="16"/>
      <c r="AN199" s="16"/>
      <c r="AO199" s="16"/>
      <c r="AP199" s="5"/>
      <c r="AQ199" s="31"/>
      <c r="AR199" s="31"/>
    </row>
    <row r="200" spans="1:44" x14ac:dyDescent="0.3">
      <c r="A200" s="4"/>
      <c r="B200" s="3"/>
      <c r="C200" s="3"/>
      <c r="D200" s="14"/>
      <c r="E200" s="14"/>
      <c r="F200" s="14"/>
      <c r="G200" s="14"/>
      <c r="H200" s="5"/>
      <c r="I200" s="15"/>
      <c r="J200" s="15"/>
      <c r="K200" s="3"/>
      <c r="L200" s="3"/>
      <c r="M200" s="3"/>
      <c r="N200" s="3"/>
      <c r="O200" s="17"/>
      <c r="P200" s="32"/>
      <c r="Q200" s="32"/>
      <c r="R200" s="5"/>
      <c r="S200" s="5"/>
      <c r="T200" s="16"/>
      <c r="U200" s="16"/>
      <c r="V200" s="32"/>
      <c r="W200" s="32"/>
      <c r="X200" s="16"/>
      <c r="Y200" s="32"/>
      <c r="Z200" s="32"/>
      <c r="AA200" s="5"/>
      <c r="AB200" s="5"/>
      <c r="AC200" s="16"/>
      <c r="AD200" s="16"/>
      <c r="AE200" s="32"/>
      <c r="AF200" s="32"/>
      <c r="AG200" s="16"/>
      <c r="AH200" s="16"/>
      <c r="AI200" s="16"/>
      <c r="AJ200" s="16"/>
      <c r="AK200" s="16"/>
      <c r="AL200" s="16"/>
      <c r="AM200" s="16"/>
      <c r="AN200" s="16"/>
      <c r="AO200" s="16"/>
      <c r="AP200" s="5"/>
      <c r="AQ200" s="31"/>
      <c r="AR200" s="31"/>
    </row>
    <row r="201" spans="1:44" x14ac:dyDescent="0.3">
      <c r="A201" s="4"/>
      <c r="B201" s="3"/>
      <c r="C201" s="3"/>
      <c r="D201" s="14"/>
      <c r="E201" s="14"/>
      <c r="F201" s="14"/>
      <c r="G201" s="14"/>
      <c r="H201" s="5"/>
      <c r="I201" s="15"/>
      <c r="J201" s="15"/>
      <c r="K201" s="3"/>
      <c r="L201" s="3"/>
      <c r="M201" s="3"/>
      <c r="N201" s="3"/>
      <c r="O201" s="17"/>
      <c r="P201" s="32"/>
      <c r="Q201" s="32"/>
      <c r="R201" s="5"/>
      <c r="S201" s="5"/>
      <c r="T201" s="16"/>
      <c r="U201" s="16"/>
      <c r="V201" s="32"/>
      <c r="W201" s="32"/>
      <c r="X201" s="16"/>
      <c r="Y201" s="32"/>
      <c r="Z201" s="32"/>
      <c r="AA201" s="5"/>
      <c r="AB201" s="5"/>
      <c r="AC201" s="16"/>
      <c r="AD201" s="16"/>
      <c r="AE201" s="32"/>
      <c r="AF201" s="32"/>
      <c r="AG201" s="16"/>
      <c r="AH201" s="16"/>
      <c r="AI201" s="16"/>
      <c r="AJ201" s="16"/>
      <c r="AK201" s="16"/>
      <c r="AL201" s="16"/>
      <c r="AM201" s="16"/>
      <c r="AN201" s="16"/>
      <c r="AO201" s="16"/>
      <c r="AP201" s="5"/>
      <c r="AQ201" s="31"/>
      <c r="AR201" s="31"/>
    </row>
    <row r="202" spans="1:44" x14ac:dyDescent="0.3">
      <c r="A202" s="4"/>
      <c r="B202" s="3"/>
      <c r="C202" s="3"/>
      <c r="D202" s="14"/>
      <c r="E202" s="14"/>
      <c r="F202" s="14"/>
      <c r="G202" s="14"/>
      <c r="H202" s="5"/>
      <c r="I202" s="15"/>
      <c r="J202" s="15"/>
      <c r="K202" s="3"/>
      <c r="L202" s="3"/>
      <c r="M202" s="3"/>
      <c r="N202" s="3"/>
      <c r="O202" s="17"/>
      <c r="P202" s="32"/>
      <c r="Q202" s="32"/>
      <c r="R202" s="5"/>
      <c r="S202" s="5"/>
      <c r="T202" s="16"/>
      <c r="U202" s="16"/>
      <c r="V202" s="32"/>
      <c r="W202" s="32"/>
      <c r="X202" s="16"/>
      <c r="Y202" s="32"/>
      <c r="Z202" s="32"/>
      <c r="AA202" s="5"/>
      <c r="AB202" s="5"/>
      <c r="AC202" s="16"/>
      <c r="AD202" s="16"/>
      <c r="AE202" s="32"/>
      <c r="AF202" s="32"/>
      <c r="AG202" s="16"/>
      <c r="AH202" s="16"/>
      <c r="AI202" s="16"/>
      <c r="AJ202" s="16"/>
      <c r="AK202" s="16"/>
      <c r="AL202" s="16"/>
      <c r="AM202" s="16"/>
      <c r="AN202" s="16"/>
      <c r="AO202" s="16"/>
      <c r="AP202" s="5"/>
      <c r="AQ202" s="31"/>
      <c r="AR202" s="31"/>
    </row>
    <row r="203" spans="1:44" x14ac:dyDescent="0.3">
      <c r="A203" s="4"/>
      <c r="B203" s="3"/>
      <c r="C203" s="3"/>
      <c r="D203" s="14"/>
      <c r="E203" s="14"/>
      <c r="F203" s="14"/>
      <c r="G203" s="14"/>
      <c r="H203" s="5"/>
      <c r="I203" s="15"/>
      <c r="J203" s="15"/>
      <c r="K203" s="3"/>
      <c r="L203" s="3"/>
      <c r="M203" s="3"/>
      <c r="N203" s="3"/>
      <c r="O203" s="17"/>
      <c r="P203" s="32"/>
      <c r="Q203" s="32"/>
      <c r="R203" s="5"/>
      <c r="S203" s="5"/>
      <c r="T203" s="16"/>
      <c r="U203" s="16"/>
      <c r="V203" s="32"/>
      <c r="W203" s="32"/>
      <c r="X203" s="16"/>
      <c r="Y203" s="32"/>
      <c r="Z203" s="32"/>
      <c r="AA203" s="5"/>
      <c r="AB203" s="5"/>
      <c r="AC203" s="16"/>
      <c r="AD203" s="16"/>
      <c r="AE203" s="32"/>
      <c r="AF203" s="32"/>
      <c r="AG203" s="16"/>
      <c r="AH203" s="16"/>
      <c r="AI203" s="16"/>
      <c r="AJ203" s="16"/>
      <c r="AK203" s="16"/>
      <c r="AL203" s="16"/>
      <c r="AM203" s="16"/>
      <c r="AN203" s="16"/>
      <c r="AO203" s="16"/>
      <c r="AP203" s="5"/>
      <c r="AQ203" s="31"/>
      <c r="AR203" s="31"/>
    </row>
    <row r="204" spans="1:44" x14ac:dyDescent="0.3">
      <c r="A204" s="4"/>
      <c r="B204" s="3"/>
      <c r="C204" s="3"/>
      <c r="D204" s="14"/>
      <c r="E204" s="14"/>
      <c r="F204" s="14"/>
      <c r="G204" s="14"/>
      <c r="H204" s="5"/>
      <c r="I204" s="15"/>
      <c r="J204" s="15"/>
      <c r="K204" s="3"/>
      <c r="L204" s="3"/>
      <c r="M204" s="3"/>
      <c r="N204" s="3"/>
      <c r="O204" s="17"/>
      <c r="P204" s="32"/>
      <c r="Q204" s="32"/>
      <c r="R204" s="5"/>
      <c r="S204" s="5"/>
      <c r="T204" s="16"/>
      <c r="U204" s="16"/>
      <c r="V204" s="32"/>
      <c r="W204" s="32"/>
      <c r="X204" s="16"/>
      <c r="Y204" s="32"/>
      <c r="Z204" s="32"/>
      <c r="AA204" s="5"/>
      <c r="AB204" s="5"/>
      <c r="AC204" s="16"/>
      <c r="AD204" s="16"/>
      <c r="AE204" s="32"/>
      <c r="AF204" s="32"/>
      <c r="AG204" s="16"/>
      <c r="AH204" s="16"/>
      <c r="AI204" s="16"/>
      <c r="AJ204" s="16"/>
      <c r="AK204" s="16"/>
      <c r="AL204" s="16"/>
      <c r="AM204" s="16"/>
      <c r="AN204" s="16"/>
      <c r="AO204" s="16"/>
      <c r="AP204" s="5"/>
      <c r="AQ204" s="31"/>
      <c r="AR204" s="31"/>
    </row>
    <row r="205" spans="1:44" x14ac:dyDescent="0.3">
      <c r="A205" s="4"/>
      <c r="B205" s="3"/>
      <c r="C205" s="3"/>
      <c r="D205" s="14"/>
      <c r="E205" s="14"/>
      <c r="F205" s="14"/>
      <c r="G205" s="14"/>
      <c r="H205" s="5"/>
      <c r="I205" s="15"/>
      <c r="J205" s="15"/>
      <c r="K205" s="3"/>
      <c r="L205" s="3"/>
      <c r="M205" s="3"/>
      <c r="N205" s="3"/>
      <c r="O205" s="17"/>
      <c r="P205" s="32"/>
      <c r="Q205" s="32"/>
      <c r="R205" s="5"/>
      <c r="S205" s="5"/>
      <c r="T205" s="16"/>
      <c r="U205" s="16"/>
      <c r="V205" s="32"/>
      <c r="W205" s="32"/>
      <c r="X205" s="16"/>
      <c r="Y205" s="32"/>
      <c r="Z205" s="32"/>
      <c r="AA205" s="5"/>
      <c r="AB205" s="5"/>
      <c r="AC205" s="16"/>
      <c r="AD205" s="16"/>
      <c r="AE205" s="32"/>
      <c r="AF205" s="32"/>
      <c r="AG205" s="16"/>
      <c r="AH205" s="16"/>
      <c r="AI205" s="16"/>
      <c r="AJ205" s="16"/>
      <c r="AK205" s="16"/>
      <c r="AL205" s="16"/>
      <c r="AM205" s="16"/>
      <c r="AN205" s="16"/>
      <c r="AO205" s="16"/>
      <c r="AP205" s="5"/>
      <c r="AQ205" s="31"/>
      <c r="AR205" s="31"/>
    </row>
    <row r="206" spans="1:44" x14ac:dyDescent="0.3">
      <c r="A206" s="4"/>
      <c r="B206" s="3"/>
      <c r="C206" s="3"/>
      <c r="D206" s="14"/>
      <c r="E206" s="14"/>
      <c r="F206" s="14"/>
      <c r="G206" s="14"/>
      <c r="H206" s="5"/>
      <c r="I206" s="15"/>
      <c r="J206" s="15"/>
      <c r="K206" s="3"/>
      <c r="L206" s="3"/>
      <c r="M206" s="3"/>
      <c r="N206" s="3"/>
      <c r="O206" s="17"/>
      <c r="P206" s="32"/>
      <c r="Q206" s="32"/>
      <c r="R206" s="5"/>
      <c r="S206" s="5"/>
      <c r="T206" s="16"/>
      <c r="U206" s="16"/>
      <c r="V206" s="32"/>
      <c r="W206" s="32"/>
      <c r="X206" s="16"/>
      <c r="Y206" s="32"/>
      <c r="Z206" s="32"/>
      <c r="AA206" s="5"/>
      <c r="AB206" s="5"/>
      <c r="AC206" s="16"/>
      <c r="AD206" s="16"/>
      <c r="AE206" s="32"/>
      <c r="AF206" s="32"/>
      <c r="AG206" s="16"/>
      <c r="AH206" s="16"/>
      <c r="AI206" s="16"/>
      <c r="AJ206" s="16"/>
      <c r="AK206" s="16"/>
      <c r="AL206" s="16"/>
      <c r="AM206" s="16"/>
      <c r="AN206" s="16"/>
      <c r="AO206" s="16"/>
      <c r="AP206" s="5"/>
      <c r="AQ206" s="31"/>
      <c r="AR206" s="31"/>
    </row>
    <row r="207" spans="1:44" x14ac:dyDescent="0.3">
      <c r="A207" s="4"/>
      <c r="B207" s="3"/>
      <c r="C207" s="3"/>
      <c r="D207" s="14"/>
      <c r="E207" s="14"/>
      <c r="F207" s="14"/>
      <c r="G207" s="14"/>
      <c r="H207" s="5"/>
      <c r="I207" s="15"/>
      <c r="J207" s="15"/>
      <c r="K207" s="3"/>
      <c r="L207" s="3"/>
      <c r="M207" s="3"/>
      <c r="N207" s="3"/>
      <c r="O207" s="17"/>
      <c r="P207" s="32"/>
      <c r="Q207" s="32"/>
      <c r="R207" s="5"/>
      <c r="S207" s="5"/>
      <c r="T207" s="16"/>
      <c r="U207" s="16"/>
      <c r="V207" s="32"/>
      <c r="W207" s="32"/>
      <c r="X207" s="16"/>
      <c r="Y207" s="32"/>
      <c r="Z207" s="32"/>
      <c r="AA207" s="5"/>
      <c r="AB207" s="5"/>
      <c r="AC207" s="16"/>
      <c r="AD207" s="16"/>
      <c r="AE207" s="32"/>
      <c r="AF207" s="32"/>
      <c r="AG207" s="16"/>
      <c r="AH207" s="16"/>
      <c r="AI207" s="16"/>
      <c r="AJ207" s="16"/>
      <c r="AK207" s="16"/>
      <c r="AL207" s="16"/>
      <c r="AM207" s="16"/>
      <c r="AN207" s="16"/>
      <c r="AO207" s="16"/>
      <c r="AP207" s="5"/>
      <c r="AQ207" s="31"/>
      <c r="AR207" s="31"/>
    </row>
    <row r="208" spans="1:44" x14ac:dyDescent="0.3">
      <c r="A208" s="4"/>
      <c r="B208" s="3"/>
      <c r="C208" s="3"/>
      <c r="D208" s="14"/>
      <c r="E208" s="14"/>
      <c r="F208" s="14"/>
      <c r="G208" s="14"/>
      <c r="H208" s="5"/>
      <c r="I208" s="15"/>
      <c r="J208" s="15"/>
      <c r="K208" s="3"/>
      <c r="L208" s="3"/>
      <c r="M208" s="3"/>
      <c r="N208" s="3"/>
      <c r="O208" s="17"/>
      <c r="P208" s="32"/>
      <c r="Q208" s="32"/>
      <c r="R208" s="5"/>
      <c r="S208" s="5"/>
      <c r="T208" s="16"/>
      <c r="U208" s="16"/>
      <c r="V208" s="32"/>
      <c r="W208" s="32"/>
      <c r="X208" s="16"/>
      <c r="Y208" s="32"/>
      <c r="Z208" s="32"/>
      <c r="AA208" s="5"/>
      <c r="AB208" s="5"/>
      <c r="AC208" s="16"/>
      <c r="AD208" s="16"/>
      <c r="AE208" s="32"/>
      <c r="AF208" s="32"/>
      <c r="AG208" s="16"/>
      <c r="AH208" s="16"/>
      <c r="AI208" s="16"/>
      <c r="AJ208" s="16"/>
      <c r="AK208" s="16"/>
      <c r="AL208" s="16"/>
      <c r="AM208" s="16"/>
      <c r="AN208" s="16"/>
      <c r="AO208" s="16"/>
      <c r="AP208" s="5"/>
      <c r="AQ208" s="31"/>
      <c r="AR208" s="31"/>
    </row>
    <row r="209" spans="1:44" x14ac:dyDescent="0.3">
      <c r="A209" s="4"/>
      <c r="B209" s="3"/>
      <c r="C209" s="3"/>
      <c r="D209" s="14"/>
      <c r="E209" s="14"/>
      <c r="F209" s="14"/>
      <c r="G209" s="14"/>
      <c r="H209" s="5"/>
      <c r="I209" s="15"/>
      <c r="J209" s="15"/>
      <c r="K209" s="3"/>
      <c r="L209" s="3"/>
      <c r="M209" s="3"/>
      <c r="N209" s="3"/>
      <c r="O209" s="17"/>
      <c r="P209" s="32"/>
      <c r="Q209" s="32"/>
      <c r="R209" s="5"/>
      <c r="S209" s="5"/>
      <c r="T209" s="16"/>
      <c r="U209" s="16"/>
      <c r="V209" s="32"/>
      <c r="W209" s="32"/>
      <c r="X209" s="16"/>
      <c r="Y209" s="32"/>
      <c r="Z209" s="32"/>
      <c r="AA209" s="5"/>
      <c r="AB209" s="5"/>
      <c r="AC209" s="16"/>
      <c r="AD209" s="16"/>
      <c r="AE209" s="32"/>
      <c r="AF209" s="32"/>
      <c r="AG209" s="16"/>
      <c r="AH209" s="16"/>
      <c r="AI209" s="16"/>
      <c r="AJ209" s="16"/>
      <c r="AK209" s="16"/>
      <c r="AL209" s="16"/>
      <c r="AM209" s="16"/>
      <c r="AN209" s="16"/>
      <c r="AO209" s="16"/>
      <c r="AP209" s="5"/>
      <c r="AQ209" s="31"/>
      <c r="AR209" s="31"/>
    </row>
    <row r="210" spans="1:44" x14ac:dyDescent="0.3">
      <c r="A210" s="4"/>
      <c r="B210" s="3"/>
      <c r="C210" s="3"/>
      <c r="D210" s="14"/>
      <c r="E210" s="14"/>
      <c r="F210" s="14"/>
      <c r="G210" s="14"/>
      <c r="H210" s="5"/>
      <c r="I210" s="15"/>
      <c r="J210" s="15"/>
      <c r="K210" s="3"/>
      <c r="L210" s="3"/>
      <c r="M210" s="3"/>
      <c r="N210" s="3"/>
      <c r="O210" s="17"/>
      <c r="P210" s="32"/>
      <c r="Q210" s="32"/>
      <c r="R210" s="5"/>
      <c r="S210" s="5"/>
      <c r="T210" s="16"/>
      <c r="U210" s="16"/>
      <c r="V210" s="32"/>
      <c r="W210" s="32"/>
      <c r="X210" s="16"/>
      <c r="Y210" s="32"/>
      <c r="Z210" s="32"/>
      <c r="AA210" s="5"/>
      <c r="AB210" s="5"/>
      <c r="AC210" s="16"/>
      <c r="AD210" s="16"/>
      <c r="AE210" s="32"/>
      <c r="AF210" s="32"/>
      <c r="AG210" s="16"/>
      <c r="AH210" s="16"/>
      <c r="AI210" s="16"/>
      <c r="AJ210" s="16"/>
      <c r="AK210" s="16"/>
      <c r="AL210" s="16"/>
      <c r="AM210" s="16"/>
      <c r="AN210" s="16"/>
      <c r="AO210" s="16"/>
      <c r="AP210" s="5"/>
      <c r="AQ210" s="31"/>
      <c r="AR210" s="31"/>
    </row>
    <row r="211" spans="1:44" x14ac:dyDescent="0.3">
      <c r="A211" s="4"/>
      <c r="B211" s="3"/>
      <c r="C211" s="3"/>
      <c r="D211" s="14"/>
      <c r="E211" s="14"/>
      <c r="F211" s="14"/>
      <c r="G211" s="14"/>
      <c r="H211" s="5"/>
      <c r="I211" s="15"/>
      <c r="J211" s="15"/>
      <c r="K211" s="3"/>
      <c r="L211" s="3"/>
      <c r="M211" s="3"/>
      <c r="N211" s="3"/>
      <c r="O211" s="17"/>
      <c r="P211" s="32"/>
      <c r="Q211" s="32"/>
      <c r="R211" s="5"/>
      <c r="S211" s="5"/>
      <c r="T211" s="16"/>
      <c r="U211" s="16"/>
      <c r="V211" s="32"/>
      <c r="W211" s="32"/>
      <c r="X211" s="16"/>
      <c r="Y211" s="32"/>
      <c r="Z211" s="32"/>
      <c r="AA211" s="5"/>
      <c r="AB211" s="5"/>
      <c r="AC211" s="16"/>
      <c r="AD211" s="16"/>
      <c r="AE211" s="32"/>
      <c r="AF211" s="32"/>
      <c r="AG211" s="16"/>
      <c r="AH211" s="16"/>
      <c r="AI211" s="16"/>
      <c r="AJ211" s="16"/>
      <c r="AK211" s="16"/>
      <c r="AL211" s="16"/>
      <c r="AM211" s="16"/>
      <c r="AN211" s="16"/>
      <c r="AO211" s="16"/>
      <c r="AP211" s="5"/>
      <c r="AQ211" s="31"/>
      <c r="AR211" s="31"/>
    </row>
    <row r="212" spans="1:44" x14ac:dyDescent="0.3">
      <c r="A212" s="4"/>
      <c r="B212" s="3"/>
      <c r="C212" s="3"/>
      <c r="D212" s="14"/>
      <c r="E212" s="14"/>
      <c r="F212" s="14"/>
      <c r="G212" s="14"/>
      <c r="H212" s="5"/>
      <c r="I212" s="15"/>
      <c r="J212" s="15"/>
      <c r="K212" s="3"/>
      <c r="L212" s="3"/>
      <c r="M212" s="3"/>
      <c r="N212" s="3"/>
      <c r="O212" s="17"/>
      <c r="P212" s="32"/>
      <c r="Q212" s="32"/>
      <c r="R212" s="5"/>
      <c r="S212" s="5"/>
      <c r="T212" s="16"/>
      <c r="U212" s="16"/>
      <c r="V212" s="32"/>
      <c r="W212" s="32"/>
      <c r="X212" s="16"/>
      <c r="Y212" s="32"/>
      <c r="Z212" s="32"/>
      <c r="AA212" s="5"/>
      <c r="AB212" s="5"/>
      <c r="AC212" s="16"/>
      <c r="AD212" s="16"/>
      <c r="AE212" s="32"/>
      <c r="AF212" s="32"/>
      <c r="AG212" s="16"/>
      <c r="AH212" s="16"/>
      <c r="AI212" s="16"/>
      <c r="AJ212" s="16"/>
      <c r="AK212" s="16"/>
      <c r="AL212" s="16"/>
      <c r="AM212" s="16"/>
      <c r="AN212" s="16"/>
      <c r="AO212" s="16"/>
      <c r="AP212" s="5"/>
      <c r="AQ212" s="31"/>
      <c r="AR212" s="31"/>
    </row>
    <row r="213" spans="1:44" x14ac:dyDescent="0.3">
      <c r="A213" s="4"/>
      <c r="B213" s="3"/>
      <c r="C213" s="3"/>
      <c r="D213" s="14"/>
      <c r="E213" s="14"/>
      <c r="F213" s="14"/>
      <c r="G213" s="14"/>
      <c r="H213" s="5"/>
      <c r="I213" s="15"/>
      <c r="J213" s="15"/>
      <c r="K213" s="3"/>
      <c r="L213" s="3"/>
      <c r="M213" s="3"/>
      <c r="N213" s="3"/>
      <c r="O213" s="17"/>
      <c r="P213" s="32"/>
      <c r="Q213" s="32"/>
      <c r="R213" s="5"/>
      <c r="S213" s="5"/>
      <c r="T213" s="16"/>
      <c r="U213" s="16"/>
      <c r="V213" s="32"/>
      <c r="W213" s="32"/>
      <c r="X213" s="16"/>
      <c r="Y213" s="32"/>
      <c r="Z213" s="32"/>
      <c r="AA213" s="5"/>
      <c r="AB213" s="5"/>
      <c r="AC213" s="16"/>
      <c r="AD213" s="16"/>
      <c r="AE213" s="32"/>
      <c r="AF213" s="32"/>
      <c r="AG213" s="16"/>
      <c r="AH213" s="16"/>
      <c r="AI213" s="16"/>
      <c r="AJ213" s="16"/>
      <c r="AK213" s="16"/>
      <c r="AL213" s="16"/>
      <c r="AM213" s="16"/>
      <c r="AN213" s="16"/>
      <c r="AO213" s="16"/>
      <c r="AP213" s="5"/>
      <c r="AQ213" s="31"/>
      <c r="AR213" s="31"/>
    </row>
    <row r="214" spans="1:44" x14ac:dyDescent="0.3">
      <c r="A214" s="4"/>
      <c r="B214" s="3"/>
      <c r="C214" s="3"/>
      <c r="D214" s="14"/>
      <c r="E214" s="14"/>
      <c r="F214" s="14"/>
      <c r="G214" s="14"/>
      <c r="H214" s="5"/>
      <c r="I214" s="15"/>
      <c r="J214" s="15"/>
      <c r="K214" s="3"/>
      <c r="L214" s="3"/>
      <c r="M214" s="3"/>
      <c r="N214" s="3"/>
      <c r="O214" s="17"/>
      <c r="P214" s="32"/>
      <c r="Q214" s="32"/>
      <c r="R214" s="5"/>
      <c r="S214" s="5"/>
      <c r="T214" s="16"/>
      <c r="U214" s="16"/>
      <c r="V214" s="32"/>
      <c r="W214" s="32"/>
      <c r="X214" s="16"/>
      <c r="Y214" s="32"/>
      <c r="Z214" s="32"/>
      <c r="AA214" s="5"/>
      <c r="AB214" s="5"/>
      <c r="AC214" s="16"/>
      <c r="AD214" s="16"/>
      <c r="AE214" s="32"/>
      <c r="AF214" s="32"/>
      <c r="AG214" s="16"/>
      <c r="AH214" s="16"/>
      <c r="AI214" s="16"/>
      <c r="AJ214" s="16"/>
      <c r="AK214" s="16"/>
      <c r="AL214" s="16"/>
      <c r="AM214" s="16"/>
      <c r="AN214" s="16"/>
      <c r="AO214" s="16"/>
      <c r="AP214" s="5"/>
      <c r="AQ214" s="31"/>
      <c r="AR214" s="31"/>
    </row>
    <row r="215" spans="1:44" x14ac:dyDescent="0.3">
      <c r="A215" s="4"/>
      <c r="B215" s="3"/>
      <c r="C215" s="3"/>
      <c r="D215" s="14"/>
      <c r="E215" s="14"/>
      <c r="F215" s="14"/>
      <c r="G215" s="14"/>
      <c r="H215" s="5"/>
      <c r="I215" s="15"/>
      <c r="J215" s="15"/>
      <c r="K215" s="3"/>
      <c r="L215" s="3"/>
      <c r="M215" s="3"/>
      <c r="N215" s="3"/>
      <c r="O215" s="17"/>
      <c r="P215" s="32"/>
      <c r="Q215" s="32"/>
      <c r="R215" s="5"/>
      <c r="S215" s="5"/>
      <c r="T215" s="16"/>
      <c r="U215" s="16"/>
      <c r="V215" s="32"/>
      <c r="W215" s="32"/>
      <c r="X215" s="16"/>
      <c r="Y215" s="32"/>
      <c r="Z215" s="32"/>
      <c r="AA215" s="5"/>
      <c r="AB215" s="5"/>
      <c r="AC215" s="16"/>
      <c r="AD215" s="16"/>
      <c r="AE215" s="32"/>
      <c r="AF215" s="32"/>
      <c r="AG215" s="16"/>
      <c r="AH215" s="16"/>
      <c r="AI215" s="16"/>
      <c r="AJ215" s="16"/>
      <c r="AK215" s="16"/>
      <c r="AL215" s="16"/>
      <c r="AM215" s="16"/>
      <c r="AN215" s="16"/>
      <c r="AO215" s="16"/>
      <c r="AP215" s="5"/>
      <c r="AQ215" s="31"/>
      <c r="AR215" s="31"/>
    </row>
    <row r="216" spans="1:44" x14ac:dyDescent="0.3">
      <c r="A216" s="4"/>
      <c r="B216" s="3"/>
      <c r="C216" s="3"/>
      <c r="D216" s="14"/>
      <c r="E216" s="14"/>
      <c r="F216" s="14"/>
      <c r="G216" s="14"/>
      <c r="H216" s="5"/>
      <c r="I216" s="15"/>
      <c r="J216" s="15"/>
      <c r="K216" s="3"/>
      <c r="L216" s="3"/>
      <c r="M216" s="3"/>
      <c r="N216" s="3"/>
      <c r="O216" s="17"/>
      <c r="P216" s="32"/>
      <c r="Q216" s="32"/>
      <c r="R216" s="5"/>
      <c r="S216" s="5"/>
      <c r="T216" s="16"/>
      <c r="U216" s="16"/>
      <c r="V216" s="32"/>
      <c r="W216" s="32"/>
      <c r="X216" s="16"/>
      <c r="Y216" s="32"/>
      <c r="Z216" s="32"/>
      <c r="AA216" s="5"/>
      <c r="AB216" s="5"/>
      <c r="AC216" s="16"/>
      <c r="AD216" s="16"/>
      <c r="AE216" s="32"/>
      <c r="AF216" s="32"/>
      <c r="AG216" s="16"/>
      <c r="AH216" s="16"/>
      <c r="AI216" s="16"/>
      <c r="AJ216" s="16"/>
      <c r="AK216" s="16"/>
      <c r="AL216" s="16"/>
      <c r="AM216" s="16"/>
      <c r="AN216" s="16"/>
      <c r="AO216" s="16"/>
      <c r="AP216" s="5"/>
      <c r="AQ216" s="31"/>
      <c r="AR216" s="31"/>
    </row>
    <row r="217" spans="1:44" x14ac:dyDescent="0.3">
      <c r="A217" s="4"/>
      <c r="B217" s="3"/>
      <c r="C217" s="3"/>
      <c r="D217" s="14"/>
      <c r="E217" s="14"/>
      <c r="F217" s="14"/>
      <c r="G217" s="14"/>
      <c r="H217" s="5"/>
      <c r="I217" s="15"/>
      <c r="J217" s="15"/>
      <c r="K217" s="3"/>
      <c r="L217" s="3"/>
      <c r="M217" s="3"/>
      <c r="N217" s="3"/>
      <c r="O217" s="17"/>
      <c r="P217" s="32"/>
      <c r="Q217" s="32"/>
      <c r="R217" s="5"/>
      <c r="S217" s="5"/>
      <c r="T217" s="16"/>
      <c r="U217" s="16"/>
      <c r="V217" s="32"/>
      <c r="W217" s="32"/>
      <c r="X217" s="16"/>
      <c r="Y217" s="32"/>
      <c r="Z217" s="32"/>
      <c r="AA217" s="5"/>
      <c r="AB217" s="5"/>
      <c r="AC217" s="16"/>
      <c r="AD217" s="16"/>
      <c r="AE217" s="32"/>
      <c r="AF217" s="32"/>
      <c r="AG217" s="16"/>
      <c r="AH217" s="16"/>
      <c r="AI217" s="16"/>
      <c r="AJ217" s="16"/>
      <c r="AK217" s="16"/>
      <c r="AL217" s="16"/>
      <c r="AM217" s="16"/>
      <c r="AN217" s="16"/>
      <c r="AO217" s="16"/>
      <c r="AP217" s="5"/>
      <c r="AQ217" s="31"/>
      <c r="AR217" s="31"/>
    </row>
    <row r="218" spans="1:44" x14ac:dyDescent="0.3">
      <c r="A218" s="4"/>
      <c r="B218" s="3"/>
      <c r="C218" s="3"/>
      <c r="D218" s="14"/>
      <c r="E218" s="14"/>
      <c r="F218" s="14"/>
      <c r="G218" s="14"/>
      <c r="H218" s="5"/>
      <c r="I218" s="15"/>
      <c r="J218" s="15"/>
      <c r="K218" s="3"/>
      <c r="L218" s="3"/>
      <c r="M218" s="3"/>
      <c r="N218" s="3"/>
      <c r="O218" s="17"/>
      <c r="P218" s="32"/>
      <c r="Q218" s="32"/>
      <c r="R218" s="5"/>
      <c r="S218" s="5"/>
      <c r="T218" s="16"/>
      <c r="U218" s="16"/>
      <c r="V218" s="32"/>
      <c r="W218" s="32"/>
      <c r="X218" s="16"/>
      <c r="Y218" s="32"/>
      <c r="Z218" s="32"/>
      <c r="AA218" s="5"/>
      <c r="AB218" s="5"/>
      <c r="AC218" s="16"/>
      <c r="AD218" s="16"/>
      <c r="AE218" s="32"/>
      <c r="AF218" s="32"/>
      <c r="AG218" s="16"/>
      <c r="AH218" s="16"/>
      <c r="AI218" s="16"/>
      <c r="AJ218" s="16"/>
      <c r="AK218" s="16"/>
      <c r="AL218" s="16"/>
      <c r="AM218" s="16"/>
      <c r="AN218" s="16"/>
      <c r="AO218" s="16"/>
      <c r="AP218" s="5"/>
      <c r="AQ218" s="31"/>
      <c r="AR218" s="31"/>
    </row>
    <row r="219" spans="1:44" x14ac:dyDescent="0.3">
      <c r="A219" s="4"/>
      <c r="B219" s="3"/>
      <c r="C219" s="3"/>
      <c r="D219" s="14"/>
      <c r="E219" s="14"/>
      <c r="F219" s="14"/>
      <c r="G219" s="14"/>
      <c r="H219" s="5"/>
      <c r="I219" s="15"/>
      <c r="J219" s="15"/>
      <c r="K219" s="3"/>
      <c r="L219" s="3"/>
      <c r="M219" s="3"/>
      <c r="N219" s="3"/>
      <c r="O219" s="17"/>
      <c r="P219" s="32"/>
      <c r="Q219" s="32"/>
      <c r="R219" s="5"/>
      <c r="S219" s="5"/>
      <c r="T219" s="16"/>
      <c r="U219" s="16"/>
      <c r="V219" s="32"/>
      <c r="W219" s="32"/>
      <c r="X219" s="16"/>
      <c r="Y219" s="32"/>
      <c r="Z219" s="32"/>
      <c r="AA219" s="5"/>
      <c r="AB219" s="5"/>
      <c r="AC219" s="16"/>
      <c r="AD219" s="16"/>
      <c r="AE219" s="32"/>
      <c r="AF219" s="32"/>
      <c r="AG219" s="16"/>
      <c r="AH219" s="16"/>
      <c r="AI219" s="16"/>
      <c r="AJ219" s="16"/>
      <c r="AK219" s="16"/>
      <c r="AL219" s="16"/>
      <c r="AM219" s="16"/>
      <c r="AN219" s="16"/>
      <c r="AO219" s="16"/>
      <c r="AP219" s="5"/>
      <c r="AQ219" s="31"/>
      <c r="AR219" s="31"/>
    </row>
    <row r="220" spans="1:44" x14ac:dyDescent="0.3">
      <c r="A220" s="4"/>
      <c r="B220" s="3"/>
      <c r="C220" s="3"/>
      <c r="D220" s="14"/>
      <c r="E220" s="14"/>
      <c r="F220" s="14"/>
      <c r="G220" s="14"/>
      <c r="H220" s="5"/>
      <c r="I220" s="15"/>
      <c r="J220" s="15"/>
      <c r="K220" s="3"/>
      <c r="L220" s="3"/>
      <c r="M220" s="3"/>
      <c r="N220" s="3"/>
      <c r="O220" s="17"/>
      <c r="P220" s="32"/>
      <c r="Q220" s="32"/>
      <c r="R220" s="5"/>
      <c r="S220" s="5"/>
      <c r="T220" s="16"/>
      <c r="U220" s="16"/>
      <c r="V220" s="32"/>
      <c r="W220" s="32"/>
      <c r="X220" s="16"/>
      <c r="Y220" s="32"/>
      <c r="Z220" s="32"/>
      <c r="AA220" s="5"/>
      <c r="AB220" s="5"/>
      <c r="AC220" s="16"/>
      <c r="AD220" s="16"/>
      <c r="AE220" s="32"/>
      <c r="AF220" s="32"/>
      <c r="AG220" s="16"/>
      <c r="AH220" s="16"/>
      <c r="AI220" s="16"/>
      <c r="AJ220" s="16"/>
      <c r="AK220" s="16"/>
      <c r="AL220" s="16"/>
      <c r="AM220" s="16"/>
      <c r="AN220" s="16"/>
      <c r="AO220" s="16"/>
      <c r="AP220" s="5"/>
      <c r="AQ220" s="31"/>
      <c r="AR220" s="31"/>
    </row>
    <row r="221" spans="1:44" x14ac:dyDescent="0.3">
      <c r="A221" s="4"/>
      <c r="B221" s="3"/>
      <c r="C221" s="3"/>
      <c r="D221" s="14"/>
      <c r="E221" s="14"/>
      <c r="F221" s="14"/>
      <c r="G221" s="14"/>
      <c r="H221" s="5"/>
      <c r="I221" s="15"/>
      <c r="J221" s="15"/>
      <c r="K221" s="3"/>
      <c r="L221" s="3"/>
      <c r="M221" s="3"/>
      <c r="N221" s="3"/>
      <c r="O221" s="17"/>
      <c r="P221" s="32"/>
      <c r="Q221" s="32"/>
      <c r="R221" s="5"/>
      <c r="S221" s="5"/>
      <c r="T221" s="16"/>
      <c r="U221" s="16"/>
      <c r="V221" s="32"/>
      <c r="W221" s="32"/>
      <c r="X221" s="16"/>
      <c r="Y221" s="32"/>
      <c r="Z221" s="32"/>
      <c r="AA221" s="5"/>
      <c r="AB221" s="5"/>
      <c r="AC221" s="16"/>
      <c r="AD221" s="16"/>
      <c r="AE221" s="32"/>
      <c r="AF221" s="32"/>
      <c r="AG221" s="16"/>
      <c r="AH221" s="16"/>
      <c r="AI221" s="16"/>
      <c r="AJ221" s="16"/>
      <c r="AK221" s="16"/>
      <c r="AL221" s="16"/>
      <c r="AM221" s="16"/>
      <c r="AN221" s="16"/>
      <c r="AO221" s="16"/>
      <c r="AP221" s="5"/>
      <c r="AQ221" s="31"/>
      <c r="AR221" s="31"/>
    </row>
    <row r="222" spans="1:44" x14ac:dyDescent="0.3">
      <c r="A222" s="4"/>
      <c r="B222" s="3"/>
      <c r="C222" s="3"/>
      <c r="D222" s="14"/>
      <c r="E222" s="14"/>
      <c r="F222" s="14"/>
      <c r="G222" s="14"/>
      <c r="H222" s="5"/>
      <c r="I222" s="15"/>
      <c r="J222" s="15"/>
      <c r="K222" s="3"/>
      <c r="L222" s="3"/>
      <c r="M222" s="3"/>
      <c r="N222" s="3"/>
      <c r="O222" s="17"/>
      <c r="P222" s="32"/>
      <c r="Q222" s="32"/>
      <c r="R222" s="5"/>
      <c r="S222" s="5"/>
      <c r="T222" s="16"/>
      <c r="U222" s="16"/>
      <c r="V222" s="32"/>
      <c r="W222" s="32"/>
      <c r="X222" s="16"/>
      <c r="Y222" s="32"/>
      <c r="Z222" s="32"/>
      <c r="AA222" s="5"/>
      <c r="AB222" s="5"/>
      <c r="AC222" s="16"/>
      <c r="AD222" s="16"/>
      <c r="AE222" s="32"/>
      <c r="AF222" s="32"/>
      <c r="AG222" s="16"/>
      <c r="AH222" s="16"/>
      <c r="AI222" s="16"/>
      <c r="AJ222" s="16"/>
      <c r="AK222" s="16"/>
      <c r="AL222" s="16"/>
      <c r="AM222" s="16"/>
      <c r="AN222" s="16"/>
      <c r="AO222" s="16"/>
      <c r="AP222" s="5"/>
      <c r="AQ222" s="31"/>
      <c r="AR222" s="31"/>
    </row>
    <row r="223" spans="1:44" x14ac:dyDescent="0.3">
      <c r="A223" s="4"/>
      <c r="B223" s="3"/>
      <c r="C223" s="3"/>
      <c r="D223" s="14"/>
      <c r="E223" s="14"/>
      <c r="F223" s="14"/>
      <c r="G223" s="14"/>
      <c r="H223" s="5"/>
      <c r="I223" s="15"/>
      <c r="J223" s="15"/>
      <c r="K223" s="3"/>
      <c r="L223" s="3"/>
      <c r="M223" s="3"/>
      <c r="N223" s="3"/>
      <c r="O223" s="17"/>
      <c r="P223" s="32"/>
      <c r="Q223" s="32"/>
      <c r="R223" s="5"/>
      <c r="S223" s="5"/>
      <c r="T223" s="16"/>
      <c r="U223" s="16"/>
      <c r="V223" s="32"/>
      <c r="W223" s="32"/>
      <c r="X223" s="16"/>
      <c r="Y223" s="32"/>
      <c r="Z223" s="32"/>
      <c r="AA223" s="5"/>
      <c r="AB223" s="5"/>
      <c r="AC223" s="16"/>
      <c r="AD223" s="16"/>
      <c r="AE223" s="32"/>
      <c r="AF223" s="32"/>
      <c r="AG223" s="16"/>
      <c r="AH223" s="16"/>
      <c r="AI223" s="16"/>
      <c r="AJ223" s="16"/>
      <c r="AK223" s="16"/>
      <c r="AL223" s="16"/>
      <c r="AM223" s="16"/>
      <c r="AN223" s="16"/>
      <c r="AO223" s="16"/>
      <c r="AP223" s="5"/>
      <c r="AQ223" s="31"/>
      <c r="AR223" s="31"/>
    </row>
    <row r="224" spans="1:44" x14ac:dyDescent="0.3">
      <c r="A224" s="4"/>
      <c r="B224" s="3"/>
      <c r="C224" s="3"/>
      <c r="D224" s="14"/>
      <c r="E224" s="14"/>
      <c r="F224" s="14"/>
      <c r="G224" s="14"/>
      <c r="H224" s="5"/>
      <c r="I224" s="15"/>
      <c r="J224" s="15"/>
      <c r="K224" s="3"/>
      <c r="L224" s="3"/>
      <c r="M224" s="3"/>
      <c r="N224" s="3"/>
      <c r="O224" s="17"/>
      <c r="P224" s="32"/>
      <c r="Q224" s="32"/>
      <c r="R224" s="5"/>
      <c r="S224" s="5"/>
      <c r="T224" s="16"/>
      <c r="U224" s="16"/>
      <c r="V224" s="32"/>
      <c r="W224" s="32"/>
      <c r="X224" s="16"/>
      <c r="Y224" s="32"/>
      <c r="Z224" s="32"/>
      <c r="AA224" s="5"/>
      <c r="AB224" s="5"/>
      <c r="AC224" s="16"/>
      <c r="AD224" s="16"/>
      <c r="AE224" s="32"/>
      <c r="AF224" s="32"/>
      <c r="AG224" s="16"/>
      <c r="AH224" s="16"/>
      <c r="AI224" s="16"/>
      <c r="AJ224" s="16"/>
      <c r="AK224" s="16"/>
      <c r="AL224" s="16"/>
      <c r="AM224" s="16"/>
      <c r="AN224" s="16"/>
      <c r="AO224" s="16"/>
      <c r="AP224" s="5"/>
      <c r="AQ224" s="31"/>
      <c r="AR224" s="31"/>
    </row>
    <row r="225" spans="1:44" x14ac:dyDescent="0.3">
      <c r="A225" s="4"/>
      <c r="B225" s="3"/>
      <c r="C225" s="3"/>
      <c r="D225" s="14"/>
      <c r="E225" s="14"/>
      <c r="F225" s="14"/>
      <c r="G225" s="14"/>
      <c r="H225" s="5"/>
      <c r="I225" s="15"/>
      <c r="J225" s="15"/>
      <c r="K225" s="3"/>
      <c r="L225" s="3"/>
      <c r="M225" s="3"/>
      <c r="N225" s="3"/>
      <c r="O225" s="17"/>
      <c r="P225" s="32"/>
      <c r="Q225" s="32"/>
      <c r="R225" s="5"/>
      <c r="S225" s="5"/>
      <c r="T225" s="16"/>
      <c r="U225" s="16"/>
      <c r="V225" s="32"/>
      <c r="W225" s="32"/>
      <c r="X225" s="16"/>
      <c r="Y225" s="32"/>
      <c r="Z225" s="32"/>
      <c r="AA225" s="5"/>
      <c r="AB225" s="5"/>
      <c r="AC225" s="16"/>
      <c r="AD225" s="16"/>
      <c r="AE225" s="32"/>
      <c r="AF225" s="32"/>
      <c r="AG225" s="16"/>
      <c r="AH225" s="16"/>
      <c r="AI225" s="16"/>
      <c r="AJ225" s="16"/>
      <c r="AK225" s="16"/>
      <c r="AL225" s="16"/>
      <c r="AM225" s="16"/>
      <c r="AN225" s="16"/>
      <c r="AO225" s="16"/>
      <c r="AP225" s="5"/>
      <c r="AQ225" s="31"/>
      <c r="AR225" s="31"/>
    </row>
    <row r="226" spans="1:44" x14ac:dyDescent="0.3">
      <c r="A226" s="4"/>
      <c r="B226" s="3"/>
      <c r="C226" s="3"/>
      <c r="D226" s="14"/>
      <c r="E226" s="14"/>
      <c r="F226" s="14"/>
      <c r="G226" s="14"/>
      <c r="H226" s="5"/>
      <c r="I226" s="15"/>
      <c r="J226" s="15"/>
      <c r="K226" s="3"/>
      <c r="L226" s="3"/>
      <c r="M226" s="3"/>
      <c r="N226" s="3"/>
      <c r="O226" s="17"/>
      <c r="P226" s="32"/>
      <c r="Q226" s="32"/>
      <c r="R226" s="5"/>
      <c r="S226" s="5"/>
      <c r="T226" s="16"/>
      <c r="U226" s="16"/>
      <c r="V226" s="32"/>
      <c r="W226" s="32"/>
      <c r="X226" s="16"/>
      <c r="Y226" s="32"/>
      <c r="Z226" s="32"/>
      <c r="AA226" s="5"/>
      <c r="AB226" s="5"/>
      <c r="AC226" s="16"/>
      <c r="AD226" s="16"/>
      <c r="AE226" s="32"/>
      <c r="AF226" s="32"/>
      <c r="AG226" s="16"/>
      <c r="AH226" s="16"/>
      <c r="AI226" s="16"/>
      <c r="AJ226" s="16"/>
      <c r="AK226" s="16"/>
      <c r="AL226" s="16"/>
      <c r="AM226" s="16"/>
      <c r="AN226" s="16"/>
      <c r="AO226" s="16"/>
      <c r="AP226" s="5"/>
      <c r="AQ226" s="31"/>
      <c r="AR226" s="31"/>
    </row>
    <row r="227" spans="1:44" x14ac:dyDescent="0.3">
      <c r="A227" s="4"/>
      <c r="B227" s="3"/>
      <c r="C227" s="3"/>
      <c r="D227" s="14"/>
      <c r="E227" s="14"/>
      <c r="F227" s="14"/>
      <c r="G227" s="14"/>
      <c r="H227" s="5"/>
      <c r="I227" s="15"/>
      <c r="J227" s="15"/>
      <c r="K227" s="3"/>
      <c r="L227" s="3"/>
      <c r="M227" s="3"/>
      <c r="N227" s="3"/>
      <c r="O227" s="17"/>
      <c r="P227" s="32"/>
      <c r="Q227" s="32"/>
      <c r="R227" s="5"/>
      <c r="S227" s="5"/>
      <c r="T227" s="16"/>
      <c r="U227" s="16"/>
      <c r="V227" s="32"/>
      <c r="W227" s="32"/>
      <c r="X227" s="16"/>
      <c r="Y227" s="32"/>
      <c r="Z227" s="32"/>
      <c r="AA227" s="5"/>
      <c r="AB227" s="5"/>
      <c r="AC227" s="16"/>
      <c r="AD227" s="16"/>
      <c r="AE227" s="32"/>
      <c r="AF227" s="32"/>
      <c r="AG227" s="16"/>
      <c r="AH227" s="16"/>
      <c r="AI227" s="16"/>
      <c r="AJ227" s="16"/>
      <c r="AK227" s="16"/>
      <c r="AL227" s="16"/>
      <c r="AM227" s="16"/>
      <c r="AN227" s="16"/>
      <c r="AO227" s="16"/>
      <c r="AP227" s="5"/>
      <c r="AQ227" s="31"/>
      <c r="AR227" s="31"/>
    </row>
    <row r="228" spans="1:44" x14ac:dyDescent="0.3">
      <c r="A228" s="4"/>
      <c r="B228" s="3"/>
      <c r="C228" s="3"/>
      <c r="D228" s="14"/>
      <c r="E228" s="14"/>
      <c r="F228" s="14"/>
      <c r="G228" s="14"/>
      <c r="H228" s="5"/>
      <c r="I228" s="15"/>
      <c r="J228" s="15"/>
      <c r="K228" s="3"/>
      <c r="L228" s="3"/>
      <c r="M228" s="3"/>
      <c r="N228" s="3"/>
      <c r="O228" s="17"/>
      <c r="P228" s="32"/>
      <c r="Q228" s="32"/>
      <c r="R228" s="5"/>
      <c r="S228" s="5"/>
      <c r="T228" s="16"/>
      <c r="U228" s="16"/>
      <c r="V228" s="32"/>
      <c r="W228" s="32"/>
      <c r="X228" s="16"/>
      <c r="Y228" s="32"/>
      <c r="Z228" s="32"/>
      <c r="AA228" s="5"/>
      <c r="AB228" s="5"/>
      <c r="AC228" s="16"/>
      <c r="AD228" s="16"/>
      <c r="AE228" s="32"/>
      <c r="AF228" s="32"/>
      <c r="AG228" s="16"/>
      <c r="AH228" s="16"/>
      <c r="AI228" s="16"/>
      <c r="AJ228" s="16"/>
      <c r="AK228" s="16"/>
      <c r="AL228" s="16"/>
      <c r="AM228" s="16"/>
      <c r="AN228" s="16"/>
      <c r="AO228" s="16"/>
      <c r="AP228" s="5"/>
      <c r="AQ228" s="31"/>
      <c r="AR228" s="31"/>
    </row>
    <row r="229" spans="1:44" x14ac:dyDescent="0.3">
      <c r="A229" s="4"/>
      <c r="B229" s="3"/>
      <c r="C229" s="3"/>
      <c r="D229" s="14"/>
      <c r="E229" s="14"/>
      <c r="F229" s="14"/>
      <c r="G229" s="14"/>
      <c r="H229" s="5"/>
      <c r="I229" s="15"/>
      <c r="J229" s="15"/>
      <c r="K229" s="3"/>
      <c r="L229" s="3"/>
      <c r="M229" s="3"/>
      <c r="N229" s="3"/>
      <c r="O229" s="17"/>
      <c r="P229" s="32"/>
      <c r="Q229" s="32"/>
      <c r="R229" s="5"/>
      <c r="S229" s="5"/>
      <c r="T229" s="16"/>
      <c r="U229" s="16"/>
      <c r="V229" s="32"/>
      <c r="W229" s="32"/>
      <c r="X229" s="16"/>
      <c r="Y229" s="32"/>
      <c r="Z229" s="32"/>
      <c r="AA229" s="5"/>
      <c r="AB229" s="5"/>
      <c r="AC229" s="16"/>
      <c r="AD229" s="16"/>
      <c r="AE229" s="32"/>
      <c r="AF229" s="32"/>
      <c r="AG229" s="16"/>
      <c r="AH229" s="16"/>
      <c r="AI229" s="16"/>
      <c r="AJ229" s="16"/>
      <c r="AK229" s="16"/>
      <c r="AL229" s="16"/>
      <c r="AM229" s="16"/>
      <c r="AN229" s="16"/>
      <c r="AO229" s="16"/>
      <c r="AP229" s="5"/>
      <c r="AQ229" s="31"/>
      <c r="AR229" s="31"/>
    </row>
    <row r="230" spans="1:44" x14ac:dyDescent="0.3">
      <c r="A230" s="4"/>
      <c r="B230" s="3"/>
      <c r="C230" s="3"/>
      <c r="D230" s="14"/>
      <c r="E230" s="14"/>
      <c r="F230" s="14"/>
      <c r="G230" s="14"/>
      <c r="H230" s="5"/>
      <c r="I230" s="15"/>
      <c r="J230" s="15"/>
      <c r="K230" s="3"/>
      <c r="L230" s="3"/>
      <c r="M230" s="3"/>
      <c r="N230" s="3"/>
      <c r="O230" s="17"/>
      <c r="P230" s="32"/>
      <c r="Q230" s="32"/>
      <c r="R230" s="5"/>
      <c r="S230" s="5"/>
      <c r="T230" s="16"/>
      <c r="U230" s="16"/>
      <c r="V230" s="32"/>
      <c r="W230" s="32"/>
      <c r="X230" s="16"/>
      <c r="Y230" s="32"/>
      <c r="Z230" s="32"/>
      <c r="AA230" s="5"/>
      <c r="AB230" s="5"/>
      <c r="AC230" s="16"/>
      <c r="AD230" s="16"/>
      <c r="AE230" s="32"/>
      <c r="AF230" s="32"/>
      <c r="AG230" s="16"/>
      <c r="AH230" s="16"/>
      <c r="AI230" s="16"/>
      <c r="AJ230" s="16"/>
      <c r="AK230" s="16"/>
      <c r="AL230" s="16"/>
      <c r="AM230" s="16"/>
      <c r="AN230" s="16"/>
      <c r="AO230" s="16"/>
      <c r="AP230" s="5"/>
      <c r="AQ230" s="31"/>
      <c r="AR230" s="31"/>
    </row>
    <row r="231" spans="1:44" x14ac:dyDescent="0.3">
      <c r="A231" s="4"/>
      <c r="B231" s="3"/>
      <c r="C231" s="3"/>
      <c r="D231" s="14"/>
      <c r="E231" s="14"/>
      <c r="F231" s="14"/>
      <c r="G231" s="14"/>
      <c r="H231" s="5"/>
      <c r="I231" s="15"/>
      <c r="J231" s="15"/>
      <c r="K231" s="3"/>
      <c r="L231" s="3"/>
      <c r="M231" s="3"/>
      <c r="N231" s="3"/>
      <c r="O231" s="17"/>
      <c r="P231" s="32"/>
      <c r="Q231" s="32"/>
      <c r="R231" s="5"/>
      <c r="S231" s="5"/>
      <c r="T231" s="16"/>
      <c r="U231" s="16"/>
      <c r="V231" s="32"/>
      <c r="W231" s="32"/>
      <c r="X231" s="16"/>
      <c r="Y231" s="32"/>
      <c r="Z231" s="32"/>
      <c r="AA231" s="5"/>
      <c r="AB231" s="5"/>
      <c r="AC231" s="16"/>
      <c r="AD231" s="16"/>
      <c r="AE231" s="32"/>
      <c r="AF231" s="32"/>
      <c r="AG231" s="16"/>
      <c r="AH231" s="16"/>
      <c r="AI231" s="16"/>
      <c r="AJ231" s="16"/>
      <c r="AK231" s="16"/>
      <c r="AL231" s="16"/>
      <c r="AM231" s="16"/>
      <c r="AN231" s="16"/>
      <c r="AO231" s="16"/>
      <c r="AP231" s="5"/>
      <c r="AQ231" s="31"/>
      <c r="AR231" s="31"/>
    </row>
    <row r="232" spans="1:44" x14ac:dyDescent="0.3">
      <c r="A232" s="4"/>
      <c r="B232" s="3"/>
      <c r="C232" s="3"/>
      <c r="D232" s="14"/>
      <c r="E232" s="14"/>
      <c r="F232" s="14"/>
      <c r="G232" s="14"/>
      <c r="H232" s="5"/>
      <c r="I232" s="15"/>
      <c r="J232" s="15"/>
      <c r="K232" s="3"/>
      <c r="L232" s="3"/>
      <c r="M232" s="3"/>
      <c r="N232" s="3"/>
      <c r="O232" s="17"/>
      <c r="P232" s="32"/>
      <c r="Q232" s="32"/>
      <c r="R232" s="5"/>
      <c r="S232" s="5"/>
      <c r="T232" s="16"/>
      <c r="U232" s="16"/>
      <c r="V232" s="32"/>
      <c r="W232" s="32"/>
      <c r="X232" s="16"/>
      <c r="Y232" s="32"/>
      <c r="Z232" s="32"/>
      <c r="AA232" s="5"/>
      <c r="AB232" s="5"/>
      <c r="AC232" s="16"/>
      <c r="AD232" s="16"/>
      <c r="AE232" s="32"/>
      <c r="AF232" s="32"/>
      <c r="AG232" s="16"/>
      <c r="AH232" s="16"/>
      <c r="AI232" s="16"/>
      <c r="AJ232" s="16"/>
      <c r="AK232" s="16"/>
      <c r="AL232" s="16"/>
      <c r="AM232" s="16"/>
      <c r="AN232" s="16"/>
      <c r="AO232" s="16"/>
      <c r="AP232" s="5"/>
      <c r="AQ232" s="31"/>
      <c r="AR232" s="31"/>
    </row>
    <row r="233" spans="1:44" x14ac:dyDescent="0.3">
      <c r="A233" s="4"/>
      <c r="B233" s="3"/>
      <c r="C233" s="3"/>
      <c r="D233" s="14"/>
      <c r="E233" s="14"/>
      <c r="F233" s="14"/>
      <c r="G233" s="14"/>
      <c r="H233" s="5"/>
      <c r="I233" s="15"/>
      <c r="J233" s="15"/>
      <c r="K233" s="3"/>
      <c r="L233" s="3"/>
      <c r="M233" s="3"/>
      <c r="N233" s="3"/>
      <c r="O233" s="17"/>
      <c r="P233" s="32"/>
      <c r="Q233" s="32"/>
      <c r="R233" s="5"/>
      <c r="S233" s="5"/>
      <c r="T233" s="16"/>
      <c r="U233" s="16"/>
      <c r="V233" s="32"/>
      <c r="W233" s="32"/>
      <c r="X233" s="16"/>
      <c r="Y233" s="32"/>
      <c r="Z233" s="32"/>
      <c r="AA233" s="5"/>
      <c r="AB233" s="5"/>
      <c r="AC233" s="16"/>
      <c r="AD233" s="16"/>
      <c r="AE233" s="32"/>
      <c r="AF233" s="32"/>
      <c r="AG233" s="16"/>
      <c r="AH233" s="16"/>
      <c r="AI233" s="16"/>
      <c r="AJ233" s="16"/>
      <c r="AK233" s="16"/>
      <c r="AL233" s="16"/>
      <c r="AM233" s="16"/>
      <c r="AN233" s="16"/>
      <c r="AO233" s="16"/>
      <c r="AP233" s="5"/>
      <c r="AQ233" s="31"/>
      <c r="AR233" s="31"/>
    </row>
    <row r="234" spans="1:44" x14ac:dyDescent="0.3">
      <c r="A234" s="4"/>
      <c r="B234" s="3"/>
      <c r="C234" s="3"/>
      <c r="D234" s="14"/>
      <c r="E234" s="14"/>
      <c r="F234" s="14"/>
      <c r="G234" s="14"/>
      <c r="H234" s="5"/>
      <c r="I234" s="15"/>
      <c r="J234" s="15"/>
      <c r="K234" s="3"/>
      <c r="L234" s="3"/>
      <c r="M234" s="3"/>
      <c r="N234" s="3"/>
      <c r="O234" s="17"/>
      <c r="P234" s="32"/>
      <c r="Q234" s="32"/>
      <c r="R234" s="5"/>
      <c r="S234" s="5"/>
      <c r="T234" s="16"/>
      <c r="U234" s="16"/>
      <c r="V234" s="32"/>
      <c r="W234" s="32"/>
      <c r="X234" s="16"/>
      <c r="Y234" s="32"/>
      <c r="Z234" s="32"/>
      <c r="AA234" s="5"/>
      <c r="AB234" s="5"/>
      <c r="AC234" s="16"/>
      <c r="AD234" s="16"/>
      <c r="AE234" s="32"/>
      <c r="AF234" s="32"/>
      <c r="AG234" s="16"/>
      <c r="AH234" s="16"/>
      <c r="AI234" s="16"/>
      <c r="AJ234" s="16"/>
      <c r="AK234" s="16"/>
      <c r="AL234" s="16"/>
      <c r="AM234" s="16"/>
      <c r="AN234" s="16"/>
      <c r="AO234" s="16"/>
      <c r="AP234" s="5"/>
      <c r="AQ234" s="31"/>
      <c r="AR234" s="31"/>
    </row>
    <row r="235" spans="1:44" x14ac:dyDescent="0.3">
      <c r="A235" s="4"/>
      <c r="B235" s="3"/>
      <c r="C235" s="3"/>
      <c r="D235" s="14"/>
      <c r="E235" s="14"/>
      <c r="F235" s="14"/>
      <c r="G235" s="14"/>
      <c r="H235" s="5"/>
      <c r="I235" s="15"/>
      <c r="J235" s="15"/>
      <c r="K235" s="3"/>
      <c r="L235" s="3"/>
      <c r="M235" s="3"/>
      <c r="N235" s="3"/>
      <c r="O235" s="17"/>
      <c r="P235" s="32"/>
      <c r="Q235" s="32"/>
      <c r="R235" s="5"/>
      <c r="S235" s="5"/>
      <c r="T235" s="16"/>
      <c r="U235" s="16"/>
      <c r="V235" s="32"/>
      <c r="W235" s="32"/>
      <c r="X235" s="16"/>
      <c r="Y235" s="32"/>
      <c r="Z235" s="32"/>
      <c r="AA235" s="5"/>
      <c r="AB235" s="5"/>
      <c r="AC235" s="16"/>
      <c r="AD235" s="16"/>
      <c r="AE235" s="32"/>
      <c r="AF235" s="32"/>
      <c r="AG235" s="16"/>
      <c r="AH235" s="16"/>
      <c r="AI235" s="16"/>
      <c r="AJ235" s="16"/>
      <c r="AK235" s="16"/>
      <c r="AL235" s="16"/>
      <c r="AM235" s="16"/>
      <c r="AN235" s="16"/>
      <c r="AO235" s="16"/>
      <c r="AP235" s="5"/>
      <c r="AQ235" s="31"/>
      <c r="AR235" s="31"/>
    </row>
    <row r="236" spans="1:44" x14ac:dyDescent="0.3">
      <c r="A236" s="4"/>
      <c r="B236" s="3"/>
      <c r="C236" s="3"/>
      <c r="D236" s="14"/>
      <c r="E236" s="14"/>
      <c r="F236" s="14"/>
      <c r="G236" s="14"/>
      <c r="H236" s="5"/>
      <c r="I236" s="15"/>
      <c r="J236" s="15"/>
      <c r="K236" s="3"/>
      <c r="L236" s="3"/>
      <c r="M236" s="3"/>
      <c r="N236" s="3"/>
      <c r="O236" s="17"/>
      <c r="P236" s="32"/>
      <c r="Q236" s="32"/>
      <c r="R236" s="5"/>
      <c r="S236" s="5"/>
      <c r="T236" s="16"/>
      <c r="U236" s="16"/>
      <c r="V236" s="32"/>
      <c r="W236" s="32"/>
      <c r="X236" s="16"/>
      <c r="Y236" s="32"/>
      <c r="Z236" s="32"/>
      <c r="AA236" s="5"/>
      <c r="AB236" s="5"/>
      <c r="AC236" s="16"/>
      <c r="AD236" s="16"/>
      <c r="AE236" s="32"/>
      <c r="AF236" s="32"/>
      <c r="AG236" s="16"/>
      <c r="AH236" s="16"/>
      <c r="AI236" s="16"/>
      <c r="AJ236" s="16"/>
      <c r="AK236" s="16"/>
      <c r="AL236" s="16"/>
      <c r="AM236" s="16"/>
      <c r="AN236" s="16"/>
      <c r="AO236" s="16"/>
      <c r="AP236" s="5"/>
      <c r="AQ236" s="31"/>
      <c r="AR236" s="31"/>
    </row>
    <row r="237" spans="1:44" x14ac:dyDescent="0.3">
      <c r="A237" s="4"/>
      <c r="B237" s="3"/>
      <c r="C237" s="3"/>
      <c r="D237" s="14"/>
      <c r="E237" s="14"/>
      <c r="F237" s="14"/>
      <c r="G237" s="14"/>
      <c r="H237" s="5"/>
      <c r="I237" s="15"/>
      <c r="J237" s="15"/>
      <c r="K237" s="3"/>
      <c r="L237" s="3"/>
      <c r="M237" s="3"/>
      <c r="N237" s="3"/>
      <c r="O237" s="17"/>
      <c r="P237" s="32"/>
      <c r="Q237" s="32"/>
      <c r="R237" s="5"/>
      <c r="S237" s="5"/>
      <c r="T237" s="16"/>
      <c r="U237" s="16"/>
      <c r="V237" s="32"/>
      <c r="W237" s="32"/>
      <c r="X237" s="16"/>
      <c r="Y237" s="32"/>
      <c r="Z237" s="32"/>
      <c r="AA237" s="5"/>
      <c r="AB237" s="5"/>
      <c r="AC237" s="16"/>
      <c r="AD237" s="16"/>
      <c r="AE237" s="32"/>
      <c r="AF237" s="32"/>
      <c r="AG237" s="16"/>
      <c r="AH237" s="16"/>
      <c r="AI237" s="16"/>
      <c r="AJ237" s="16"/>
      <c r="AK237" s="16"/>
      <c r="AL237" s="16"/>
      <c r="AM237" s="16"/>
      <c r="AN237" s="16"/>
      <c r="AO237" s="16"/>
      <c r="AP237" s="5"/>
      <c r="AQ237" s="31"/>
      <c r="AR237" s="31"/>
    </row>
    <row r="238" spans="1:44" x14ac:dyDescent="0.3">
      <c r="A238" s="4"/>
      <c r="B238" s="3"/>
      <c r="C238" s="3"/>
      <c r="D238" s="14"/>
      <c r="E238" s="14"/>
      <c r="F238" s="14"/>
      <c r="G238" s="14"/>
      <c r="H238" s="5"/>
      <c r="I238" s="15"/>
      <c r="J238" s="15"/>
      <c r="K238" s="3"/>
      <c r="L238" s="3"/>
      <c r="M238" s="3"/>
      <c r="N238" s="3"/>
      <c r="O238" s="17"/>
      <c r="P238" s="32"/>
      <c r="Q238" s="32"/>
      <c r="R238" s="5"/>
      <c r="S238" s="5"/>
      <c r="T238" s="16"/>
      <c r="U238" s="16"/>
      <c r="V238" s="32"/>
      <c r="W238" s="32"/>
      <c r="X238" s="16"/>
      <c r="Y238" s="32"/>
      <c r="Z238" s="32"/>
      <c r="AA238" s="5"/>
      <c r="AB238" s="5"/>
      <c r="AC238" s="16"/>
      <c r="AD238" s="16"/>
      <c r="AE238" s="32"/>
      <c r="AF238" s="32"/>
      <c r="AG238" s="16"/>
      <c r="AH238" s="16"/>
      <c r="AI238" s="16"/>
      <c r="AJ238" s="16"/>
      <c r="AK238" s="16"/>
      <c r="AL238" s="16"/>
      <c r="AM238" s="16"/>
      <c r="AN238" s="16"/>
      <c r="AO238" s="16"/>
      <c r="AP238" s="5"/>
      <c r="AQ238" s="31"/>
      <c r="AR238" s="31"/>
    </row>
    <row r="239" spans="1:44" x14ac:dyDescent="0.3">
      <c r="A239" s="4"/>
      <c r="B239" s="3"/>
      <c r="C239" s="3"/>
      <c r="D239" s="14"/>
      <c r="E239" s="14"/>
      <c r="F239" s="14"/>
      <c r="G239" s="14"/>
      <c r="H239" s="5"/>
      <c r="I239" s="15"/>
      <c r="J239" s="15"/>
      <c r="K239" s="3"/>
      <c r="L239" s="3"/>
      <c r="M239" s="3"/>
      <c r="N239" s="3"/>
      <c r="O239" s="17"/>
      <c r="P239" s="32"/>
      <c r="Q239" s="32"/>
      <c r="R239" s="5"/>
      <c r="S239" s="5"/>
      <c r="T239" s="16"/>
      <c r="U239" s="16"/>
      <c r="V239" s="32"/>
      <c r="W239" s="32"/>
      <c r="X239" s="16"/>
      <c r="Y239" s="32"/>
      <c r="Z239" s="32"/>
      <c r="AA239" s="5"/>
      <c r="AB239" s="5"/>
      <c r="AC239" s="16"/>
      <c r="AD239" s="16"/>
      <c r="AE239" s="32"/>
      <c r="AF239" s="32"/>
      <c r="AG239" s="16"/>
      <c r="AH239" s="16"/>
      <c r="AI239" s="16"/>
      <c r="AJ239" s="16"/>
      <c r="AK239" s="16"/>
      <c r="AL239" s="16"/>
      <c r="AM239" s="16"/>
      <c r="AN239" s="16"/>
      <c r="AO239" s="16"/>
      <c r="AP239" s="5"/>
      <c r="AQ239" s="31"/>
      <c r="AR239" s="31"/>
    </row>
    <row r="240" spans="1:44" x14ac:dyDescent="0.3">
      <c r="A240" s="4"/>
      <c r="B240" s="3"/>
      <c r="C240" s="3"/>
      <c r="D240" s="14"/>
      <c r="E240" s="14"/>
      <c r="F240" s="14"/>
      <c r="G240" s="14"/>
      <c r="H240" s="5"/>
      <c r="I240" s="15"/>
      <c r="J240" s="15"/>
      <c r="K240" s="3"/>
      <c r="L240" s="3"/>
      <c r="M240" s="3"/>
      <c r="N240" s="3"/>
      <c r="O240" s="17"/>
      <c r="P240" s="32"/>
      <c r="Q240" s="32"/>
      <c r="R240" s="5"/>
      <c r="S240" s="5"/>
      <c r="T240" s="16"/>
      <c r="U240" s="16"/>
      <c r="V240" s="32"/>
      <c r="W240" s="32"/>
      <c r="X240" s="16"/>
      <c r="Y240" s="32"/>
      <c r="Z240" s="32"/>
      <c r="AA240" s="5"/>
      <c r="AB240" s="5"/>
      <c r="AC240" s="16"/>
      <c r="AD240" s="16"/>
      <c r="AE240" s="32"/>
      <c r="AF240" s="32"/>
      <c r="AG240" s="16"/>
      <c r="AH240" s="16"/>
      <c r="AI240" s="16"/>
      <c r="AJ240" s="16"/>
      <c r="AK240" s="16"/>
      <c r="AL240" s="16"/>
      <c r="AM240" s="16"/>
      <c r="AN240" s="16"/>
      <c r="AO240" s="16"/>
      <c r="AP240" s="5"/>
      <c r="AQ240" s="31"/>
      <c r="AR240" s="31"/>
    </row>
    <row r="241" spans="1:44" x14ac:dyDescent="0.3">
      <c r="A241" s="4"/>
      <c r="B241" s="3"/>
      <c r="C241" s="3"/>
      <c r="D241" s="14"/>
      <c r="E241" s="14"/>
      <c r="F241" s="14"/>
      <c r="G241" s="14"/>
      <c r="H241" s="5"/>
      <c r="I241" s="15"/>
      <c r="J241" s="15"/>
      <c r="K241" s="3"/>
      <c r="L241" s="3"/>
      <c r="M241" s="3"/>
      <c r="N241" s="3"/>
      <c r="O241" s="17"/>
      <c r="P241" s="32"/>
      <c r="Q241" s="32"/>
      <c r="R241" s="5"/>
      <c r="S241" s="5"/>
      <c r="T241" s="16"/>
      <c r="U241" s="16"/>
      <c r="V241" s="32"/>
      <c r="W241" s="32"/>
      <c r="X241" s="16"/>
      <c r="Y241" s="32"/>
      <c r="Z241" s="32"/>
      <c r="AA241" s="5"/>
      <c r="AB241" s="5"/>
      <c r="AC241" s="16"/>
      <c r="AD241" s="16"/>
      <c r="AE241" s="32"/>
      <c r="AF241" s="32"/>
      <c r="AG241" s="16"/>
      <c r="AH241" s="16"/>
      <c r="AI241" s="16"/>
      <c r="AJ241" s="16"/>
      <c r="AK241" s="16"/>
      <c r="AL241" s="16"/>
      <c r="AM241" s="16"/>
      <c r="AN241" s="16"/>
      <c r="AO241" s="16"/>
      <c r="AP241" s="5"/>
      <c r="AQ241" s="31"/>
      <c r="AR241" s="31"/>
    </row>
    <row r="242" spans="1:44" x14ac:dyDescent="0.3">
      <c r="A242" s="4"/>
      <c r="B242" s="3"/>
      <c r="C242" s="3"/>
      <c r="D242" s="14"/>
      <c r="E242" s="14"/>
      <c r="F242" s="14"/>
      <c r="G242" s="14"/>
      <c r="H242" s="5"/>
      <c r="I242" s="15"/>
      <c r="J242" s="15"/>
      <c r="K242" s="3"/>
      <c r="L242" s="3"/>
      <c r="M242" s="3"/>
      <c r="N242" s="3"/>
      <c r="O242" s="17"/>
      <c r="P242" s="32"/>
      <c r="Q242" s="32"/>
      <c r="R242" s="5"/>
      <c r="S242" s="5"/>
      <c r="T242" s="16"/>
      <c r="U242" s="16"/>
      <c r="V242" s="32"/>
      <c r="W242" s="32"/>
      <c r="X242" s="16"/>
      <c r="Y242" s="32"/>
      <c r="Z242" s="32"/>
      <c r="AA242" s="5"/>
      <c r="AB242" s="5"/>
      <c r="AC242" s="16"/>
      <c r="AD242" s="16"/>
      <c r="AE242" s="32"/>
      <c r="AF242" s="32"/>
      <c r="AG242" s="16"/>
      <c r="AH242" s="16"/>
      <c r="AI242" s="16"/>
      <c r="AJ242" s="16"/>
      <c r="AK242" s="16"/>
      <c r="AL242" s="16"/>
      <c r="AM242" s="16"/>
      <c r="AN242" s="16"/>
      <c r="AO242" s="16"/>
      <c r="AP242" s="5"/>
      <c r="AQ242" s="31"/>
      <c r="AR242" s="31"/>
    </row>
    <row r="243" spans="1:44" x14ac:dyDescent="0.3">
      <c r="A243" s="4"/>
      <c r="B243" s="3"/>
      <c r="C243" s="3"/>
      <c r="D243" s="14"/>
      <c r="E243" s="14"/>
      <c r="F243" s="14"/>
      <c r="G243" s="14"/>
      <c r="H243" s="5"/>
      <c r="I243" s="15"/>
      <c r="J243" s="15"/>
      <c r="K243" s="3"/>
      <c r="L243" s="3"/>
      <c r="M243" s="3"/>
      <c r="N243" s="3"/>
      <c r="O243" s="17"/>
      <c r="P243" s="32"/>
      <c r="Q243" s="32"/>
      <c r="R243" s="5"/>
      <c r="S243" s="5"/>
      <c r="T243" s="16"/>
      <c r="U243" s="16"/>
      <c r="V243" s="32"/>
      <c r="W243" s="32"/>
      <c r="X243" s="16"/>
      <c r="Y243" s="32"/>
      <c r="Z243" s="32"/>
      <c r="AA243" s="5"/>
      <c r="AB243" s="5"/>
      <c r="AC243" s="16"/>
      <c r="AD243" s="16"/>
      <c r="AE243" s="32"/>
      <c r="AF243" s="32"/>
      <c r="AG243" s="16"/>
      <c r="AH243" s="16"/>
      <c r="AI243" s="16"/>
      <c r="AJ243" s="16"/>
      <c r="AK243" s="16"/>
      <c r="AL243" s="16"/>
      <c r="AM243" s="16"/>
      <c r="AN243" s="16"/>
      <c r="AO243" s="16"/>
      <c r="AP243" s="5"/>
      <c r="AQ243" s="31"/>
      <c r="AR243" s="31"/>
    </row>
    <row r="244" spans="1:44" x14ac:dyDescent="0.3">
      <c r="A244" s="4"/>
      <c r="B244" s="3"/>
      <c r="C244" s="3"/>
      <c r="D244" s="14"/>
      <c r="E244" s="14"/>
      <c r="F244" s="14"/>
      <c r="G244" s="14"/>
      <c r="H244" s="5"/>
      <c r="I244" s="15"/>
      <c r="J244" s="15"/>
      <c r="K244" s="3"/>
      <c r="L244" s="3"/>
      <c r="M244" s="3"/>
      <c r="N244" s="3"/>
      <c r="O244" s="17"/>
      <c r="P244" s="32"/>
      <c r="Q244" s="32"/>
      <c r="R244" s="5"/>
      <c r="S244" s="5"/>
      <c r="T244" s="16"/>
      <c r="U244" s="16"/>
      <c r="V244" s="32"/>
      <c r="W244" s="32"/>
      <c r="X244" s="16"/>
      <c r="Y244" s="32"/>
      <c r="Z244" s="32"/>
      <c r="AA244" s="5"/>
      <c r="AB244" s="5"/>
      <c r="AC244" s="16"/>
      <c r="AD244" s="16"/>
      <c r="AE244" s="32"/>
      <c r="AF244" s="32"/>
      <c r="AG244" s="16"/>
      <c r="AH244" s="16"/>
      <c r="AI244" s="16"/>
      <c r="AJ244" s="16"/>
      <c r="AK244" s="16"/>
      <c r="AL244" s="16"/>
      <c r="AM244" s="16"/>
      <c r="AN244" s="16"/>
      <c r="AO244" s="16"/>
      <c r="AP244" s="5"/>
      <c r="AQ244" s="31"/>
      <c r="AR244" s="31"/>
    </row>
    <row r="245" spans="1:44" x14ac:dyDescent="0.3">
      <c r="A245" s="4"/>
      <c r="B245" s="3"/>
      <c r="C245" s="3"/>
      <c r="D245" s="14"/>
      <c r="E245" s="14"/>
      <c r="F245" s="14"/>
      <c r="G245" s="14"/>
      <c r="H245" s="5"/>
      <c r="I245" s="15"/>
      <c r="J245" s="15"/>
      <c r="K245" s="3"/>
      <c r="L245" s="3"/>
      <c r="M245" s="3"/>
      <c r="N245" s="3"/>
      <c r="O245" s="17"/>
      <c r="P245" s="32"/>
      <c r="Q245" s="32"/>
      <c r="R245" s="5"/>
      <c r="S245" s="5"/>
      <c r="T245" s="16"/>
      <c r="U245" s="16"/>
      <c r="V245" s="32"/>
      <c r="W245" s="32"/>
      <c r="X245" s="16"/>
      <c r="Y245" s="32"/>
      <c r="Z245" s="32"/>
      <c r="AA245" s="5"/>
      <c r="AB245" s="5"/>
      <c r="AC245" s="16"/>
      <c r="AD245" s="16"/>
      <c r="AE245" s="32"/>
      <c r="AF245" s="32"/>
      <c r="AG245" s="16"/>
      <c r="AH245" s="16"/>
      <c r="AI245" s="16"/>
      <c r="AJ245" s="16"/>
      <c r="AK245" s="16"/>
      <c r="AL245" s="16"/>
      <c r="AM245" s="16"/>
      <c r="AN245" s="16"/>
      <c r="AO245" s="16"/>
      <c r="AP245" s="5"/>
      <c r="AQ245" s="31"/>
      <c r="AR245" s="31"/>
    </row>
    <row r="246" spans="1:44" x14ac:dyDescent="0.3">
      <c r="A246" s="4"/>
      <c r="B246" s="3"/>
      <c r="C246" s="3"/>
      <c r="D246" s="14"/>
      <c r="E246" s="14"/>
      <c r="F246" s="14"/>
      <c r="G246" s="14"/>
      <c r="H246" s="5"/>
      <c r="I246" s="15"/>
      <c r="J246" s="15"/>
      <c r="K246" s="3"/>
      <c r="L246" s="3"/>
      <c r="M246" s="3"/>
      <c r="N246" s="3"/>
      <c r="O246" s="17"/>
      <c r="P246" s="32"/>
      <c r="Q246" s="32"/>
      <c r="R246" s="5"/>
      <c r="S246" s="5"/>
      <c r="T246" s="16"/>
      <c r="U246" s="16"/>
      <c r="V246" s="32"/>
      <c r="W246" s="32"/>
      <c r="X246" s="16"/>
      <c r="Y246" s="32"/>
      <c r="Z246" s="32"/>
      <c r="AA246" s="5"/>
      <c r="AB246" s="5"/>
      <c r="AC246" s="16"/>
      <c r="AD246" s="16"/>
      <c r="AE246" s="32"/>
      <c r="AF246" s="32"/>
      <c r="AG246" s="16"/>
      <c r="AH246" s="16"/>
      <c r="AI246" s="16"/>
      <c r="AJ246" s="16"/>
      <c r="AK246" s="16"/>
      <c r="AL246" s="16"/>
      <c r="AM246" s="16"/>
      <c r="AN246" s="16"/>
      <c r="AO246" s="16"/>
      <c r="AP246" s="5"/>
      <c r="AQ246" s="31"/>
      <c r="AR246" s="31"/>
    </row>
    <row r="247" spans="1:44" x14ac:dyDescent="0.3">
      <c r="A247" s="4"/>
      <c r="B247" s="3"/>
      <c r="C247" s="3"/>
      <c r="D247" s="14"/>
      <c r="E247" s="14"/>
      <c r="F247" s="14"/>
      <c r="G247" s="14"/>
      <c r="H247" s="5"/>
      <c r="I247" s="15"/>
      <c r="J247" s="15"/>
      <c r="K247" s="3"/>
      <c r="L247" s="3"/>
      <c r="M247" s="3"/>
      <c r="N247" s="3"/>
      <c r="O247" s="17"/>
      <c r="P247" s="32"/>
      <c r="Q247" s="32"/>
      <c r="R247" s="5"/>
      <c r="S247" s="5"/>
      <c r="T247" s="16"/>
      <c r="U247" s="16"/>
      <c r="V247" s="32"/>
      <c r="W247" s="32"/>
      <c r="X247" s="16"/>
      <c r="Y247" s="32"/>
      <c r="Z247" s="32"/>
      <c r="AA247" s="5"/>
      <c r="AB247" s="5"/>
      <c r="AC247" s="16"/>
      <c r="AD247" s="16"/>
      <c r="AE247" s="32"/>
      <c r="AF247" s="32"/>
      <c r="AG247" s="16"/>
      <c r="AH247" s="16"/>
      <c r="AI247" s="16"/>
      <c r="AJ247" s="16"/>
      <c r="AK247" s="16"/>
      <c r="AL247" s="16"/>
      <c r="AM247" s="16"/>
      <c r="AN247" s="16"/>
      <c r="AO247" s="16"/>
      <c r="AP247" s="5"/>
      <c r="AQ247" s="31"/>
      <c r="AR247" s="31"/>
    </row>
    <row r="248" spans="1:44" x14ac:dyDescent="0.3">
      <c r="A248" s="4"/>
      <c r="B248" s="3"/>
      <c r="C248" s="3"/>
      <c r="D248" s="14"/>
      <c r="E248" s="14"/>
      <c r="F248" s="14"/>
      <c r="G248" s="14"/>
      <c r="H248" s="5"/>
      <c r="I248" s="15"/>
      <c r="J248" s="15"/>
      <c r="K248" s="3"/>
      <c r="L248" s="3"/>
      <c r="M248" s="3"/>
      <c r="N248" s="3"/>
      <c r="O248" s="17"/>
      <c r="P248" s="32"/>
      <c r="Q248" s="32"/>
      <c r="R248" s="5"/>
      <c r="S248" s="5"/>
      <c r="T248" s="16"/>
      <c r="U248" s="16"/>
      <c r="V248" s="32"/>
      <c r="W248" s="32"/>
      <c r="X248" s="16"/>
      <c r="Y248" s="32"/>
      <c r="Z248" s="32"/>
      <c r="AA248" s="5"/>
      <c r="AB248" s="5"/>
      <c r="AC248" s="16"/>
      <c r="AD248" s="16"/>
      <c r="AE248" s="32"/>
      <c r="AF248" s="32"/>
      <c r="AG248" s="16"/>
      <c r="AH248" s="16"/>
      <c r="AI248" s="16"/>
      <c r="AJ248" s="16"/>
      <c r="AK248" s="16"/>
      <c r="AL248" s="16"/>
      <c r="AM248" s="16"/>
      <c r="AN248" s="16"/>
      <c r="AO248" s="16"/>
      <c r="AP248" s="5"/>
      <c r="AQ248" s="31"/>
      <c r="AR248" s="31"/>
    </row>
    <row r="249" spans="1:44" x14ac:dyDescent="0.3">
      <c r="A249" s="4"/>
      <c r="B249" s="3"/>
      <c r="C249" s="3"/>
      <c r="D249" s="14"/>
      <c r="E249" s="14"/>
      <c r="F249" s="14"/>
      <c r="G249" s="14"/>
      <c r="H249" s="5"/>
      <c r="I249" s="15"/>
      <c r="J249" s="15"/>
      <c r="K249" s="3"/>
      <c r="L249" s="3"/>
      <c r="M249" s="3"/>
      <c r="N249" s="3"/>
      <c r="O249" s="17"/>
      <c r="P249" s="32"/>
      <c r="Q249" s="32"/>
      <c r="R249" s="5"/>
      <c r="S249" s="5"/>
      <c r="T249" s="16"/>
      <c r="U249" s="16"/>
      <c r="V249" s="32"/>
      <c r="W249" s="32"/>
      <c r="X249" s="16"/>
      <c r="Y249" s="32"/>
      <c r="Z249" s="32"/>
      <c r="AA249" s="5"/>
      <c r="AB249" s="5"/>
      <c r="AC249" s="16"/>
      <c r="AD249" s="16"/>
      <c r="AE249" s="32"/>
      <c r="AF249" s="32"/>
      <c r="AG249" s="16"/>
      <c r="AH249" s="16"/>
      <c r="AI249" s="16"/>
      <c r="AJ249" s="16"/>
      <c r="AK249" s="16"/>
      <c r="AL249" s="16"/>
      <c r="AM249" s="16"/>
      <c r="AN249" s="16"/>
      <c r="AO249" s="16"/>
      <c r="AP249" s="5"/>
      <c r="AQ249" s="31"/>
      <c r="AR249" s="31"/>
    </row>
    <row r="250" spans="1:44" x14ac:dyDescent="0.3">
      <c r="A250" s="4"/>
      <c r="B250" s="3"/>
      <c r="C250" s="3"/>
      <c r="D250" s="14"/>
      <c r="E250" s="14"/>
      <c r="F250" s="14"/>
      <c r="G250" s="14"/>
      <c r="H250" s="5"/>
      <c r="I250" s="15"/>
      <c r="J250" s="15"/>
      <c r="K250" s="3"/>
      <c r="L250" s="3"/>
      <c r="M250" s="3"/>
      <c r="N250" s="3"/>
      <c r="O250" s="17"/>
      <c r="P250" s="32"/>
      <c r="Q250" s="32"/>
      <c r="R250" s="5"/>
      <c r="S250" s="5"/>
      <c r="T250" s="16"/>
      <c r="U250" s="16"/>
      <c r="V250" s="32"/>
      <c r="W250" s="32"/>
      <c r="X250" s="16"/>
      <c r="Y250" s="32"/>
      <c r="Z250" s="32"/>
      <c r="AA250" s="5"/>
      <c r="AB250" s="5"/>
      <c r="AC250" s="16"/>
      <c r="AD250" s="16"/>
      <c r="AE250" s="32"/>
      <c r="AF250" s="32"/>
      <c r="AG250" s="16"/>
      <c r="AH250" s="16"/>
      <c r="AI250" s="16"/>
      <c r="AJ250" s="16"/>
      <c r="AK250" s="16"/>
      <c r="AL250" s="16"/>
      <c r="AM250" s="16"/>
      <c r="AN250" s="16"/>
      <c r="AO250" s="16"/>
      <c r="AP250" s="5"/>
      <c r="AQ250" s="31"/>
      <c r="AR250" s="31"/>
    </row>
    <row r="251" spans="1:44" x14ac:dyDescent="0.3">
      <c r="A251" s="4"/>
      <c r="B251" s="3"/>
      <c r="C251" s="3"/>
      <c r="D251" s="14"/>
      <c r="E251" s="14"/>
      <c r="F251" s="14"/>
      <c r="G251" s="14"/>
      <c r="H251" s="5"/>
      <c r="I251" s="15"/>
      <c r="J251" s="15"/>
      <c r="K251" s="3"/>
      <c r="L251" s="3"/>
      <c r="M251" s="3"/>
      <c r="N251" s="3"/>
      <c r="O251" s="17"/>
      <c r="P251" s="32"/>
      <c r="Q251" s="32"/>
      <c r="R251" s="5"/>
      <c r="S251" s="5"/>
      <c r="T251" s="16"/>
      <c r="U251" s="16"/>
      <c r="V251" s="32"/>
      <c r="W251" s="32"/>
      <c r="X251" s="16"/>
      <c r="Y251" s="32"/>
      <c r="Z251" s="32"/>
      <c r="AA251" s="5"/>
      <c r="AB251" s="5"/>
      <c r="AC251" s="16"/>
      <c r="AD251" s="16"/>
      <c r="AE251" s="32"/>
      <c r="AF251" s="32"/>
      <c r="AG251" s="16"/>
      <c r="AH251" s="16"/>
      <c r="AI251" s="16"/>
      <c r="AJ251" s="16"/>
      <c r="AK251" s="16"/>
      <c r="AL251" s="16"/>
      <c r="AM251" s="16"/>
      <c r="AN251" s="16"/>
      <c r="AO251" s="16"/>
      <c r="AP251" s="5"/>
      <c r="AQ251" s="31"/>
      <c r="AR251" s="31"/>
    </row>
    <row r="252" spans="1:44" x14ac:dyDescent="0.3">
      <c r="A252" s="4"/>
      <c r="B252" s="3"/>
      <c r="C252" s="3"/>
      <c r="D252" s="14"/>
      <c r="E252" s="14"/>
      <c r="F252" s="14"/>
      <c r="G252" s="14"/>
      <c r="H252" s="5"/>
      <c r="I252" s="15"/>
      <c r="J252" s="15"/>
      <c r="K252" s="3"/>
      <c r="L252" s="3"/>
      <c r="M252" s="3"/>
      <c r="N252" s="3"/>
      <c r="O252" s="17"/>
      <c r="P252" s="32"/>
      <c r="Q252" s="32"/>
      <c r="R252" s="5"/>
      <c r="S252" s="5"/>
      <c r="T252" s="16"/>
      <c r="U252" s="16"/>
      <c r="V252" s="32"/>
      <c r="W252" s="32"/>
      <c r="X252" s="16"/>
      <c r="Y252" s="32"/>
      <c r="Z252" s="32"/>
      <c r="AA252" s="5"/>
      <c r="AB252" s="5"/>
      <c r="AC252" s="16"/>
      <c r="AD252" s="16"/>
      <c r="AE252" s="32"/>
      <c r="AF252" s="32"/>
      <c r="AG252" s="16"/>
      <c r="AH252" s="16"/>
      <c r="AI252" s="16"/>
      <c r="AJ252" s="16"/>
      <c r="AK252" s="16"/>
      <c r="AL252" s="16"/>
      <c r="AM252" s="16"/>
      <c r="AN252" s="16"/>
      <c r="AO252" s="16"/>
      <c r="AP252" s="5"/>
      <c r="AQ252" s="31"/>
      <c r="AR252" s="31"/>
    </row>
    <row r="253" spans="1:44" x14ac:dyDescent="0.3">
      <c r="A253" s="4"/>
      <c r="B253" s="3"/>
      <c r="C253" s="3"/>
      <c r="D253" s="14"/>
      <c r="E253" s="14"/>
      <c r="F253" s="14"/>
      <c r="G253" s="14"/>
      <c r="H253" s="5"/>
      <c r="I253" s="15"/>
      <c r="J253" s="15"/>
      <c r="K253" s="3"/>
      <c r="L253" s="3"/>
      <c r="M253" s="3"/>
      <c r="N253" s="3"/>
      <c r="O253" s="17"/>
      <c r="P253" s="32"/>
      <c r="Q253" s="32"/>
      <c r="R253" s="5"/>
      <c r="S253" s="5"/>
      <c r="T253" s="16"/>
      <c r="U253" s="16"/>
      <c r="V253" s="32"/>
      <c r="W253" s="32"/>
      <c r="X253" s="16"/>
      <c r="Y253" s="32"/>
      <c r="Z253" s="32"/>
      <c r="AA253" s="5"/>
      <c r="AB253" s="5"/>
      <c r="AC253" s="16"/>
      <c r="AD253" s="16"/>
      <c r="AE253" s="32"/>
      <c r="AF253" s="32"/>
      <c r="AG253" s="16"/>
      <c r="AH253" s="16"/>
      <c r="AI253" s="16"/>
      <c r="AJ253" s="16"/>
      <c r="AK253" s="16"/>
      <c r="AL253" s="16"/>
      <c r="AM253" s="16"/>
      <c r="AN253" s="16"/>
      <c r="AO253" s="16"/>
      <c r="AP253" s="5"/>
      <c r="AQ253" s="31"/>
      <c r="AR253" s="31"/>
    </row>
    <row r="254" spans="1:44" x14ac:dyDescent="0.3">
      <c r="A254" s="4"/>
      <c r="B254" s="3"/>
      <c r="C254" s="3"/>
      <c r="D254" s="14"/>
      <c r="E254" s="14"/>
      <c r="F254" s="14"/>
      <c r="G254" s="14"/>
      <c r="H254" s="5"/>
      <c r="I254" s="15"/>
      <c r="J254" s="15"/>
      <c r="K254" s="3"/>
      <c r="L254" s="3"/>
      <c r="M254" s="3"/>
      <c r="N254" s="3"/>
      <c r="O254" s="17"/>
      <c r="P254" s="32"/>
      <c r="Q254" s="32"/>
      <c r="R254" s="5"/>
      <c r="S254" s="5"/>
      <c r="T254" s="16"/>
      <c r="U254" s="16"/>
      <c r="V254" s="32"/>
      <c r="W254" s="32"/>
      <c r="X254" s="16"/>
      <c r="Y254" s="32"/>
      <c r="Z254" s="32"/>
      <c r="AA254" s="5"/>
      <c r="AB254" s="5"/>
      <c r="AC254" s="16"/>
      <c r="AD254" s="16"/>
      <c r="AE254" s="32"/>
      <c r="AF254" s="32"/>
      <c r="AG254" s="16"/>
      <c r="AH254" s="16"/>
      <c r="AI254" s="16"/>
      <c r="AJ254" s="16"/>
      <c r="AK254" s="16"/>
      <c r="AL254" s="16"/>
      <c r="AM254" s="16"/>
      <c r="AN254" s="16"/>
      <c r="AO254" s="16"/>
      <c r="AP254" s="5"/>
      <c r="AQ254" s="31"/>
      <c r="AR254" s="31"/>
    </row>
    <row r="255" spans="1:44" x14ac:dyDescent="0.3">
      <c r="A255" s="4"/>
      <c r="B255" s="3"/>
      <c r="C255" s="3"/>
      <c r="D255" s="14"/>
      <c r="E255" s="14"/>
      <c r="F255" s="14"/>
      <c r="G255" s="14"/>
      <c r="H255" s="5"/>
      <c r="I255" s="15"/>
      <c r="J255" s="15"/>
      <c r="K255" s="3"/>
      <c r="L255" s="3"/>
      <c r="M255" s="3"/>
      <c r="N255" s="3"/>
      <c r="O255" s="17"/>
      <c r="P255" s="32"/>
      <c r="Q255" s="32"/>
      <c r="R255" s="5"/>
      <c r="S255" s="5"/>
      <c r="T255" s="16"/>
      <c r="U255" s="16"/>
      <c r="V255" s="32"/>
      <c r="W255" s="32"/>
      <c r="X255" s="16"/>
      <c r="Y255" s="32"/>
      <c r="Z255" s="32"/>
      <c r="AA255" s="5"/>
      <c r="AB255" s="5"/>
      <c r="AC255" s="16"/>
      <c r="AD255" s="16"/>
      <c r="AE255" s="32"/>
      <c r="AF255" s="32"/>
      <c r="AG255" s="16"/>
      <c r="AH255" s="16"/>
      <c r="AI255" s="16"/>
      <c r="AJ255" s="16"/>
      <c r="AK255" s="16"/>
      <c r="AL255" s="16"/>
      <c r="AM255" s="16"/>
      <c r="AN255" s="16"/>
      <c r="AO255" s="16"/>
      <c r="AP255" s="5"/>
      <c r="AQ255" s="31"/>
      <c r="AR255" s="31"/>
    </row>
    <row r="256" spans="1:44" x14ac:dyDescent="0.3">
      <c r="A256" s="4"/>
      <c r="B256" s="3"/>
      <c r="C256" s="3"/>
      <c r="D256" s="14"/>
      <c r="E256" s="14"/>
      <c r="F256" s="14"/>
      <c r="G256" s="14"/>
      <c r="H256" s="5"/>
      <c r="I256" s="15"/>
      <c r="J256" s="15"/>
      <c r="K256" s="3"/>
      <c r="L256" s="3"/>
      <c r="M256" s="3"/>
      <c r="N256" s="3"/>
      <c r="O256" s="17"/>
      <c r="P256" s="32"/>
      <c r="Q256" s="32"/>
      <c r="R256" s="5"/>
      <c r="S256" s="5"/>
      <c r="T256" s="16"/>
      <c r="U256" s="16"/>
      <c r="V256" s="32"/>
      <c r="W256" s="32"/>
      <c r="X256" s="16"/>
      <c r="Y256" s="32"/>
      <c r="Z256" s="32"/>
      <c r="AA256" s="5"/>
      <c r="AB256" s="5"/>
      <c r="AC256" s="16"/>
      <c r="AD256" s="16"/>
      <c r="AE256" s="32"/>
      <c r="AF256" s="32"/>
      <c r="AG256" s="16"/>
      <c r="AH256" s="16"/>
      <c r="AI256" s="16"/>
      <c r="AJ256" s="16"/>
      <c r="AK256" s="16"/>
      <c r="AL256" s="16"/>
      <c r="AM256" s="16"/>
      <c r="AN256" s="16"/>
      <c r="AO256" s="16"/>
      <c r="AP256" s="5"/>
      <c r="AQ256" s="31"/>
      <c r="AR256" s="31"/>
    </row>
    <row r="257" spans="1:44" x14ac:dyDescent="0.3">
      <c r="A257" s="4"/>
      <c r="B257" s="3"/>
      <c r="C257" s="3"/>
      <c r="D257" s="14"/>
      <c r="E257" s="14"/>
      <c r="F257" s="14"/>
      <c r="G257" s="14"/>
      <c r="H257" s="5"/>
      <c r="I257" s="15"/>
      <c r="J257" s="15"/>
      <c r="K257" s="3"/>
      <c r="L257" s="3"/>
      <c r="M257" s="3"/>
      <c r="N257" s="3"/>
      <c r="O257" s="17"/>
      <c r="P257" s="32"/>
      <c r="Q257" s="32"/>
      <c r="R257" s="5"/>
      <c r="S257" s="5"/>
      <c r="T257" s="16"/>
      <c r="U257" s="16"/>
      <c r="V257" s="32"/>
      <c r="W257" s="32"/>
      <c r="X257" s="16"/>
      <c r="Y257" s="32"/>
      <c r="Z257" s="32"/>
      <c r="AA257" s="5"/>
      <c r="AB257" s="5"/>
      <c r="AC257" s="16"/>
      <c r="AD257" s="16"/>
      <c r="AE257" s="32"/>
      <c r="AF257" s="32"/>
      <c r="AG257" s="16"/>
      <c r="AH257" s="16"/>
      <c r="AI257" s="16"/>
      <c r="AJ257" s="16"/>
      <c r="AK257" s="16"/>
      <c r="AL257" s="16"/>
      <c r="AM257" s="16"/>
      <c r="AN257" s="16"/>
      <c r="AO257" s="16"/>
      <c r="AP257" s="5"/>
      <c r="AQ257" s="31"/>
      <c r="AR257" s="31"/>
    </row>
    <row r="258" spans="1:44" x14ac:dyDescent="0.3">
      <c r="A258" s="4"/>
      <c r="B258" s="3"/>
      <c r="C258" s="3"/>
      <c r="D258" s="14"/>
      <c r="E258" s="14"/>
      <c r="F258" s="14"/>
      <c r="G258" s="14"/>
      <c r="H258" s="5"/>
      <c r="I258" s="15"/>
      <c r="J258" s="15"/>
      <c r="K258" s="3"/>
      <c r="L258" s="3"/>
      <c r="M258" s="3"/>
      <c r="N258" s="3"/>
      <c r="O258" s="17"/>
      <c r="P258" s="32"/>
      <c r="Q258" s="32"/>
      <c r="R258" s="5"/>
      <c r="S258" s="5"/>
      <c r="T258" s="16"/>
      <c r="U258" s="16"/>
      <c r="V258" s="32"/>
      <c r="W258" s="32"/>
      <c r="X258" s="16"/>
      <c r="Y258" s="32"/>
      <c r="Z258" s="32"/>
      <c r="AA258" s="5"/>
      <c r="AB258" s="5"/>
      <c r="AC258" s="16"/>
      <c r="AD258" s="16"/>
      <c r="AE258" s="32"/>
      <c r="AF258" s="32"/>
      <c r="AG258" s="16"/>
      <c r="AH258" s="16"/>
      <c r="AI258" s="16"/>
      <c r="AJ258" s="16"/>
      <c r="AK258" s="16"/>
      <c r="AL258" s="16"/>
      <c r="AM258" s="16"/>
      <c r="AN258" s="16"/>
      <c r="AO258" s="16"/>
      <c r="AP258" s="5"/>
      <c r="AQ258" s="31"/>
      <c r="AR258" s="31"/>
    </row>
    <row r="259" spans="1:44" x14ac:dyDescent="0.3">
      <c r="A259" s="4"/>
      <c r="B259" s="3"/>
      <c r="C259" s="3"/>
      <c r="D259" s="14"/>
      <c r="E259" s="14"/>
      <c r="F259" s="14"/>
      <c r="G259" s="14"/>
      <c r="H259" s="5"/>
      <c r="I259" s="15"/>
      <c r="J259" s="15"/>
      <c r="K259" s="3"/>
      <c r="L259" s="3"/>
      <c r="M259" s="3"/>
      <c r="N259" s="3"/>
      <c r="O259" s="17"/>
      <c r="P259" s="32"/>
      <c r="Q259" s="32"/>
      <c r="R259" s="5"/>
      <c r="S259" s="5"/>
      <c r="T259" s="16"/>
      <c r="U259" s="16"/>
      <c r="V259" s="32"/>
      <c r="W259" s="32"/>
      <c r="X259" s="16"/>
      <c r="Y259" s="32"/>
      <c r="Z259" s="32"/>
      <c r="AA259" s="5"/>
      <c r="AB259" s="5"/>
      <c r="AC259" s="16"/>
      <c r="AD259" s="16"/>
      <c r="AE259" s="32"/>
      <c r="AF259" s="32"/>
      <c r="AG259" s="16"/>
      <c r="AH259" s="16"/>
      <c r="AI259" s="16"/>
      <c r="AJ259" s="16"/>
      <c r="AK259" s="16"/>
      <c r="AL259" s="16"/>
      <c r="AM259" s="16"/>
      <c r="AN259" s="16"/>
      <c r="AO259" s="16"/>
      <c r="AP259" s="5"/>
      <c r="AQ259" s="31"/>
      <c r="AR259" s="31"/>
    </row>
    <row r="260" spans="1:44" x14ac:dyDescent="0.3">
      <c r="A260" s="4"/>
      <c r="B260" s="3"/>
      <c r="C260" s="3"/>
      <c r="D260" s="14"/>
      <c r="E260" s="14"/>
      <c r="F260" s="14"/>
      <c r="G260" s="14"/>
      <c r="H260" s="5"/>
      <c r="I260" s="15"/>
      <c r="J260" s="15"/>
      <c r="K260" s="3"/>
      <c r="L260" s="3"/>
      <c r="M260" s="3"/>
      <c r="N260" s="3"/>
      <c r="O260" s="17"/>
      <c r="P260" s="32"/>
      <c r="Q260" s="32"/>
      <c r="R260" s="5"/>
      <c r="S260" s="5"/>
      <c r="T260" s="16"/>
      <c r="U260" s="16"/>
      <c r="V260" s="32"/>
      <c r="W260" s="32"/>
      <c r="X260" s="16"/>
      <c r="Y260" s="32"/>
      <c r="Z260" s="32"/>
      <c r="AA260" s="5"/>
      <c r="AB260" s="5"/>
      <c r="AC260" s="16"/>
      <c r="AD260" s="16"/>
      <c r="AE260" s="32"/>
      <c r="AF260" s="32"/>
      <c r="AG260" s="16"/>
      <c r="AH260" s="16"/>
      <c r="AI260" s="16"/>
      <c r="AJ260" s="16"/>
      <c r="AK260" s="16"/>
      <c r="AL260" s="16"/>
      <c r="AM260" s="16"/>
      <c r="AN260" s="16"/>
      <c r="AO260" s="16"/>
      <c r="AP260" s="5"/>
      <c r="AQ260" s="31"/>
      <c r="AR260" s="31"/>
    </row>
    <row r="261" spans="1:44" x14ac:dyDescent="0.3">
      <c r="A261" s="4"/>
      <c r="B261" s="3"/>
      <c r="C261" s="3"/>
      <c r="D261" s="14"/>
      <c r="E261" s="14"/>
      <c r="F261" s="14"/>
      <c r="G261" s="14"/>
      <c r="H261" s="5"/>
      <c r="I261" s="15"/>
      <c r="J261" s="15"/>
      <c r="K261" s="3"/>
      <c r="L261" s="3"/>
      <c r="M261" s="3"/>
      <c r="N261" s="3"/>
      <c r="O261" s="17"/>
      <c r="P261" s="32"/>
      <c r="Q261" s="32"/>
      <c r="R261" s="5"/>
      <c r="S261" s="5"/>
      <c r="T261" s="16"/>
      <c r="U261" s="16"/>
      <c r="V261" s="32"/>
      <c r="W261" s="32"/>
      <c r="X261" s="16"/>
      <c r="Y261" s="32"/>
      <c r="Z261" s="32"/>
      <c r="AA261" s="5"/>
      <c r="AB261" s="5"/>
      <c r="AC261" s="16"/>
      <c r="AD261" s="16"/>
      <c r="AE261" s="32"/>
      <c r="AF261" s="32"/>
      <c r="AG261" s="16"/>
      <c r="AH261" s="16"/>
      <c r="AI261" s="16"/>
      <c r="AJ261" s="16"/>
      <c r="AK261" s="16"/>
      <c r="AL261" s="16"/>
      <c r="AM261" s="16"/>
      <c r="AN261" s="16"/>
      <c r="AO261" s="16"/>
      <c r="AP261" s="5"/>
      <c r="AQ261" s="31"/>
      <c r="AR261" s="31"/>
    </row>
    <row r="262" spans="1:44" x14ac:dyDescent="0.3">
      <c r="A262" s="4"/>
      <c r="B262" s="3"/>
      <c r="C262" s="3"/>
      <c r="D262" s="14"/>
      <c r="E262" s="14"/>
      <c r="F262" s="14"/>
      <c r="G262" s="14"/>
      <c r="H262" s="5"/>
      <c r="I262" s="15"/>
      <c r="J262" s="15"/>
      <c r="K262" s="3"/>
      <c r="L262" s="3"/>
      <c r="M262" s="3"/>
      <c r="N262" s="3"/>
      <c r="O262" s="17"/>
      <c r="P262" s="32"/>
      <c r="Q262" s="32"/>
      <c r="R262" s="5"/>
      <c r="S262" s="5"/>
      <c r="T262" s="16"/>
      <c r="U262" s="16"/>
      <c r="V262" s="32"/>
      <c r="W262" s="32"/>
      <c r="X262" s="16"/>
      <c r="Y262" s="32"/>
      <c r="Z262" s="32"/>
      <c r="AA262" s="5"/>
      <c r="AB262" s="5"/>
      <c r="AC262" s="16"/>
      <c r="AD262" s="16"/>
      <c r="AE262" s="32"/>
      <c r="AF262" s="32"/>
      <c r="AG262" s="16"/>
      <c r="AH262" s="16"/>
      <c r="AI262" s="16"/>
      <c r="AJ262" s="16"/>
      <c r="AK262" s="16"/>
      <c r="AL262" s="16"/>
      <c r="AM262" s="16"/>
      <c r="AN262" s="16"/>
      <c r="AO262" s="16"/>
      <c r="AP262" s="5"/>
      <c r="AQ262" s="31"/>
      <c r="AR262" s="31"/>
    </row>
    <row r="263" spans="1:44" x14ac:dyDescent="0.3">
      <c r="A263" s="4"/>
      <c r="B263" s="3"/>
      <c r="C263" s="3"/>
      <c r="D263" s="14"/>
      <c r="E263" s="14"/>
      <c r="F263" s="14"/>
      <c r="G263" s="14"/>
      <c r="H263" s="5"/>
      <c r="I263" s="15"/>
      <c r="J263" s="15"/>
      <c r="K263" s="3"/>
      <c r="L263" s="3"/>
      <c r="M263" s="3"/>
      <c r="N263" s="3"/>
      <c r="O263" s="17"/>
      <c r="P263" s="32"/>
      <c r="Q263" s="32"/>
      <c r="R263" s="5"/>
      <c r="S263" s="5"/>
      <c r="T263" s="16"/>
      <c r="U263" s="16"/>
      <c r="V263" s="32"/>
      <c r="W263" s="32"/>
      <c r="X263" s="16"/>
      <c r="Y263" s="32"/>
      <c r="Z263" s="32"/>
      <c r="AA263" s="5"/>
      <c r="AB263" s="5"/>
      <c r="AC263" s="16"/>
      <c r="AD263" s="16"/>
      <c r="AE263" s="32"/>
      <c r="AF263" s="32"/>
      <c r="AG263" s="16"/>
      <c r="AH263" s="16"/>
      <c r="AI263" s="16"/>
      <c r="AJ263" s="16"/>
      <c r="AK263" s="16"/>
      <c r="AL263" s="16"/>
      <c r="AM263" s="16"/>
      <c r="AN263" s="16"/>
      <c r="AO263" s="16"/>
      <c r="AP263" s="5"/>
      <c r="AQ263" s="31"/>
      <c r="AR263" s="31"/>
    </row>
    <row r="264" spans="1:44" x14ac:dyDescent="0.3">
      <c r="A264" s="4"/>
      <c r="B264" s="3"/>
      <c r="C264" s="3"/>
      <c r="D264" s="14"/>
      <c r="E264" s="14"/>
      <c r="F264" s="14"/>
      <c r="G264" s="14"/>
      <c r="H264" s="5"/>
      <c r="I264" s="15"/>
      <c r="J264" s="15"/>
      <c r="K264" s="3"/>
      <c r="L264" s="3"/>
      <c r="M264" s="3"/>
      <c r="N264" s="3"/>
      <c r="O264" s="17"/>
      <c r="P264" s="32"/>
      <c r="Q264" s="32"/>
      <c r="R264" s="5"/>
      <c r="S264" s="5"/>
      <c r="T264" s="16"/>
      <c r="U264" s="16"/>
      <c r="V264" s="32"/>
      <c r="W264" s="32"/>
      <c r="X264" s="16"/>
      <c r="Y264" s="32"/>
      <c r="Z264" s="32"/>
      <c r="AA264" s="5"/>
      <c r="AB264" s="5"/>
      <c r="AC264" s="16"/>
      <c r="AD264" s="16"/>
      <c r="AE264" s="32"/>
      <c r="AF264" s="32"/>
      <c r="AG264" s="16"/>
      <c r="AH264" s="16"/>
      <c r="AI264" s="16"/>
      <c r="AJ264" s="16"/>
      <c r="AK264" s="16"/>
      <c r="AL264" s="16"/>
      <c r="AM264" s="16"/>
      <c r="AN264" s="16"/>
      <c r="AO264" s="16"/>
      <c r="AP264" s="5"/>
      <c r="AQ264" s="31"/>
      <c r="AR264" s="31"/>
    </row>
    <row r="265" spans="1:44" x14ac:dyDescent="0.3">
      <c r="A265" s="4"/>
      <c r="B265" s="3"/>
      <c r="C265" s="3"/>
      <c r="D265" s="14"/>
      <c r="E265" s="14"/>
      <c r="F265" s="14"/>
      <c r="G265" s="14"/>
      <c r="H265" s="5"/>
      <c r="I265" s="15"/>
      <c r="J265" s="15"/>
      <c r="K265" s="3"/>
      <c r="L265" s="3"/>
      <c r="M265" s="3"/>
      <c r="N265" s="3"/>
      <c r="O265" s="17"/>
      <c r="P265" s="32"/>
      <c r="Q265" s="32"/>
      <c r="R265" s="5"/>
      <c r="S265" s="5"/>
      <c r="T265" s="16"/>
      <c r="U265" s="16"/>
      <c r="V265" s="32"/>
      <c r="W265" s="32"/>
      <c r="X265" s="16"/>
      <c r="Y265" s="32"/>
      <c r="Z265" s="32"/>
      <c r="AA265" s="5"/>
      <c r="AB265" s="5"/>
      <c r="AC265" s="16"/>
      <c r="AD265" s="16"/>
      <c r="AE265" s="32"/>
      <c r="AF265" s="32"/>
      <c r="AG265" s="16"/>
      <c r="AH265" s="16"/>
      <c r="AI265" s="16"/>
      <c r="AJ265" s="16"/>
      <c r="AK265" s="16"/>
      <c r="AL265" s="16"/>
      <c r="AM265" s="16"/>
      <c r="AN265" s="16"/>
      <c r="AO265" s="16"/>
      <c r="AP265" s="5"/>
      <c r="AQ265" s="31"/>
      <c r="AR265" s="31"/>
    </row>
    <row r="266" spans="1:44" x14ac:dyDescent="0.3">
      <c r="A266" s="4"/>
      <c r="B266" s="3"/>
      <c r="C266" s="3"/>
      <c r="D266" s="14"/>
      <c r="E266" s="14"/>
      <c r="F266" s="14"/>
      <c r="G266" s="14"/>
      <c r="H266" s="5"/>
      <c r="I266" s="15"/>
      <c r="J266" s="15"/>
      <c r="K266" s="3"/>
      <c r="L266" s="3"/>
      <c r="M266" s="3"/>
      <c r="N266" s="3"/>
      <c r="O266" s="17"/>
      <c r="P266" s="32"/>
      <c r="Q266" s="32"/>
      <c r="R266" s="5"/>
      <c r="S266" s="5"/>
      <c r="T266" s="16"/>
      <c r="U266" s="16"/>
      <c r="V266" s="32"/>
      <c r="W266" s="32"/>
      <c r="X266" s="16"/>
      <c r="Y266" s="32"/>
      <c r="Z266" s="32"/>
      <c r="AA266" s="5"/>
      <c r="AB266" s="5"/>
      <c r="AC266" s="16"/>
      <c r="AD266" s="16"/>
      <c r="AE266" s="32"/>
      <c r="AF266" s="32"/>
      <c r="AG266" s="16"/>
      <c r="AH266" s="16"/>
      <c r="AI266" s="16"/>
      <c r="AJ266" s="16"/>
      <c r="AK266" s="16"/>
      <c r="AL266" s="16"/>
      <c r="AM266" s="16"/>
      <c r="AN266" s="16"/>
      <c r="AO266" s="16"/>
      <c r="AP266" s="5"/>
      <c r="AQ266" s="31"/>
      <c r="AR266" s="31"/>
    </row>
    <row r="267" spans="1:44" x14ac:dyDescent="0.3">
      <c r="A267" s="4"/>
      <c r="B267" s="3"/>
      <c r="C267" s="3"/>
      <c r="D267" s="14"/>
      <c r="E267" s="14"/>
      <c r="F267" s="14"/>
      <c r="G267" s="14"/>
      <c r="H267" s="5"/>
      <c r="I267" s="15"/>
      <c r="J267" s="15"/>
      <c r="K267" s="3"/>
      <c r="L267" s="3"/>
      <c r="M267" s="3"/>
      <c r="N267" s="3"/>
      <c r="O267" s="17"/>
      <c r="P267" s="32"/>
      <c r="Q267" s="32"/>
      <c r="R267" s="5"/>
      <c r="S267" s="5"/>
      <c r="T267" s="16"/>
      <c r="U267" s="16"/>
      <c r="V267" s="32"/>
      <c r="W267" s="32"/>
      <c r="X267" s="16"/>
      <c r="Y267" s="32"/>
      <c r="Z267" s="32"/>
      <c r="AA267" s="5"/>
      <c r="AB267" s="5"/>
      <c r="AC267" s="16"/>
      <c r="AD267" s="16"/>
      <c r="AE267" s="32"/>
      <c r="AF267" s="32"/>
      <c r="AG267" s="16"/>
      <c r="AH267" s="16"/>
      <c r="AI267" s="16"/>
      <c r="AJ267" s="16"/>
      <c r="AK267" s="16"/>
      <c r="AL267" s="16"/>
      <c r="AM267" s="16"/>
      <c r="AN267" s="16"/>
      <c r="AO267" s="16"/>
      <c r="AP267" s="5"/>
      <c r="AQ267" s="31"/>
      <c r="AR267" s="31"/>
    </row>
    <row r="268" spans="1:44" x14ac:dyDescent="0.3">
      <c r="A268" s="4"/>
      <c r="B268" s="3"/>
      <c r="C268" s="3"/>
      <c r="D268" s="14"/>
      <c r="E268" s="14"/>
      <c r="F268" s="14"/>
      <c r="G268" s="14"/>
      <c r="H268" s="5"/>
      <c r="I268" s="15"/>
      <c r="J268" s="15"/>
      <c r="K268" s="3"/>
      <c r="L268" s="3"/>
      <c r="M268" s="3"/>
      <c r="N268" s="3"/>
      <c r="O268" s="17"/>
      <c r="P268" s="32"/>
      <c r="Q268" s="32"/>
      <c r="R268" s="5"/>
      <c r="S268" s="5"/>
      <c r="T268" s="16"/>
      <c r="U268" s="16"/>
      <c r="V268" s="32"/>
      <c r="W268" s="32"/>
      <c r="X268" s="16"/>
      <c r="Y268" s="32"/>
      <c r="Z268" s="32"/>
      <c r="AA268" s="5"/>
      <c r="AB268" s="5"/>
      <c r="AC268" s="16"/>
      <c r="AD268" s="16"/>
      <c r="AE268" s="32"/>
      <c r="AF268" s="32"/>
      <c r="AG268" s="16"/>
      <c r="AH268" s="16"/>
      <c r="AI268" s="16"/>
      <c r="AJ268" s="16"/>
      <c r="AK268" s="16"/>
      <c r="AL268" s="16"/>
      <c r="AM268" s="16"/>
      <c r="AN268" s="16"/>
      <c r="AO268" s="16"/>
      <c r="AP268" s="5"/>
      <c r="AQ268" s="31"/>
      <c r="AR268" s="31"/>
    </row>
    <row r="269" spans="1:44" x14ac:dyDescent="0.3">
      <c r="A269" s="4"/>
      <c r="B269" s="3"/>
      <c r="C269" s="3"/>
      <c r="D269" s="14"/>
      <c r="E269" s="14"/>
      <c r="F269" s="14"/>
      <c r="G269" s="14"/>
      <c r="H269" s="5"/>
      <c r="I269" s="15"/>
      <c r="J269" s="15"/>
      <c r="K269" s="3"/>
      <c r="L269" s="3"/>
      <c r="M269" s="3"/>
      <c r="N269" s="3"/>
      <c r="O269" s="17"/>
      <c r="P269" s="32"/>
      <c r="Q269" s="32"/>
      <c r="R269" s="5"/>
      <c r="S269" s="5"/>
      <c r="T269" s="16"/>
      <c r="U269" s="16"/>
      <c r="V269" s="32"/>
      <c r="W269" s="32"/>
      <c r="X269" s="16"/>
      <c r="Y269" s="32"/>
      <c r="Z269" s="32"/>
      <c r="AA269" s="5"/>
      <c r="AB269" s="5"/>
      <c r="AC269" s="16"/>
      <c r="AD269" s="16"/>
      <c r="AE269" s="32"/>
      <c r="AF269" s="32"/>
      <c r="AG269" s="16"/>
      <c r="AH269" s="16"/>
      <c r="AI269" s="16"/>
      <c r="AJ269" s="16"/>
      <c r="AK269" s="16"/>
      <c r="AL269" s="16"/>
      <c r="AM269" s="16"/>
      <c r="AN269" s="16"/>
      <c r="AO269" s="16"/>
      <c r="AP269" s="5"/>
      <c r="AQ269" s="31"/>
      <c r="AR269" s="31"/>
    </row>
    <row r="270" spans="1:44" x14ac:dyDescent="0.3">
      <c r="A270" s="4"/>
      <c r="B270" s="3"/>
      <c r="C270" s="3"/>
      <c r="D270" s="14"/>
      <c r="E270" s="14"/>
      <c r="F270" s="14"/>
      <c r="G270" s="14"/>
      <c r="H270" s="5"/>
      <c r="I270" s="15"/>
      <c r="J270" s="15"/>
      <c r="K270" s="3"/>
      <c r="L270" s="3"/>
      <c r="M270" s="3"/>
      <c r="N270" s="3"/>
      <c r="O270" s="17"/>
      <c r="P270" s="32"/>
      <c r="Q270" s="32"/>
      <c r="R270" s="5"/>
      <c r="S270" s="5"/>
      <c r="T270" s="16"/>
      <c r="U270" s="16"/>
      <c r="V270" s="32"/>
      <c r="W270" s="32"/>
      <c r="X270" s="16"/>
      <c r="Y270" s="32"/>
      <c r="Z270" s="32"/>
      <c r="AA270" s="5"/>
      <c r="AB270" s="5"/>
      <c r="AC270" s="16"/>
      <c r="AD270" s="16"/>
      <c r="AE270" s="32"/>
      <c r="AF270" s="32"/>
      <c r="AG270" s="16"/>
      <c r="AH270" s="16"/>
      <c r="AI270" s="16"/>
      <c r="AJ270" s="16"/>
      <c r="AK270" s="16"/>
      <c r="AL270" s="16"/>
      <c r="AM270" s="16"/>
      <c r="AN270" s="16"/>
      <c r="AO270" s="16"/>
      <c r="AP270" s="5"/>
      <c r="AQ270" s="31"/>
      <c r="AR270" s="31"/>
    </row>
    <row r="271" spans="1:44" x14ac:dyDescent="0.3">
      <c r="A271" s="4"/>
      <c r="B271" s="3"/>
      <c r="C271" s="3"/>
      <c r="D271" s="14"/>
      <c r="E271" s="14"/>
      <c r="F271" s="14"/>
      <c r="G271" s="14"/>
      <c r="H271" s="5"/>
      <c r="I271" s="15"/>
      <c r="J271" s="15"/>
      <c r="K271" s="3"/>
      <c r="L271" s="3"/>
      <c r="M271" s="3"/>
      <c r="N271" s="3"/>
      <c r="O271" s="17"/>
      <c r="P271" s="32"/>
      <c r="Q271" s="32"/>
      <c r="R271" s="5"/>
      <c r="S271" s="5"/>
      <c r="T271" s="16"/>
      <c r="U271" s="16"/>
      <c r="V271" s="32"/>
      <c r="W271" s="32"/>
      <c r="X271" s="16"/>
      <c r="Y271" s="32"/>
      <c r="Z271" s="32"/>
      <c r="AA271" s="5"/>
      <c r="AB271" s="5"/>
      <c r="AC271" s="16"/>
      <c r="AD271" s="16"/>
      <c r="AE271" s="32"/>
      <c r="AF271" s="32"/>
      <c r="AG271" s="16"/>
      <c r="AH271" s="16"/>
      <c r="AI271" s="16"/>
      <c r="AJ271" s="16"/>
      <c r="AK271" s="16"/>
      <c r="AL271" s="16"/>
      <c r="AM271" s="16"/>
      <c r="AN271" s="16"/>
      <c r="AO271" s="16"/>
      <c r="AP271" s="5"/>
      <c r="AQ271" s="31"/>
      <c r="AR271" s="31"/>
    </row>
    <row r="272" spans="1:44" x14ac:dyDescent="0.3">
      <c r="A272" s="4"/>
      <c r="B272" s="3"/>
      <c r="C272" s="3"/>
      <c r="D272" s="14"/>
      <c r="E272" s="14"/>
      <c r="F272" s="14"/>
      <c r="G272" s="14"/>
      <c r="H272" s="5"/>
      <c r="I272" s="15"/>
      <c r="J272" s="15"/>
      <c r="K272" s="3"/>
      <c r="L272" s="3"/>
      <c r="M272" s="3"/>
      <c r="N272" s="3"/>
      <c r="O272" s="17"/>
      <c r="P272" s="32"/>
      <c r="Q272" s="32"/>
      <c r="R272" s="5"/>
      <c r="S272" s="5"/>
      <c r="T272" s="16"/>
      <c r="U272" s="16"/>
      <c r="V272" s="32"/>
      <c r="W272" s="32"/>
      <c r="X272" s="16"/>
      <c r="Y272" s="32"/>
      <c r="Z272" s="32"/>
      <c r="AA272" s="5"/>
      <c r="AB272" s="5"/>
      <c r="AC272" s="16"/>
      <c r="AD272" s="16"/>
      <c r="AE272" s="32"/>
      <c r="AF272" s="32"/>
      <c r="AG272" s="16"/>
      <c r="AH272" s="16"/>
      <c r="AI272" s="16"/>
      <c r="AJ272" s="16"/>
      <c r="AK272" s="16"/>
      <c r="AL272" s="16"/>
      <c r="AM272" s="16"/>
      <c r="AN272" s="16"/>
      <c r="AO272" s="16"/>
      <c r="AP272" s="5"/>
      <c r="AQ272" s="31"/>
      <c r="AR272" s="31"/>
    </row>
    <row r="273" spans="1:44" x14ac:dyDescent="0.3">
      <c r="A273" s="4"/>
      <c r="B273" s="3"/>
      <c r="C273" s="3"/>
      <c r="D273" s="14"/>
      <c r="E273" s="14"/>
      <c r="F273" s="14"/>
      <c r="G273" s="14"/>
      <c r="H273" s="5"/>
      <c r="I273" s="15"/>
      <c r="J273" s="15"/>
      <c r="K273" s="3"/>
      <c r="L273" s="3"/>
      <c r="M273" s="3"/>
      <c r="N273" s="3"/>
      <c r="O273" s="17"/>
      <c r="P273" s="32"/>
      <c r="Q273" s="32"/>
      <c r="R273" s="5"/>
      <c r="S273" s="5"/>
      <c r="T273" s="16"/>
      <c r="U273" s="16"/>
      <c r="V273" s="32"/>
      <c r="W273" s="32"/>
      <c r="X273" s="16"/>
      <c r="Y273" s="32"/>
      <c r="Z273" s="32"/>
      <c r="AA273" s="5"/>
      <c r="AB273" s="5"/>
      <c r="AC273" s="16"/>
      <c r="AD273" s="16"/>
      <c r="AE273" s="32"/>
      <c r="AF273" s="32"/>
      <c r="AG273" s="16"/>
      <c r="AH273" s="16"/>
      <c r="AI273" s="16"/>
      <c r="AJ273" s="16"/>
      <c r="AK273" s="16"/>
      <c r="AL273" s="16"/>
      <c r="AM273" s="16"/>
      <c r="AN273" s="16"/>
      <c r="AO273" s="16"/>
      <c r="AP273" s="5"/>
      <c r="AQ273" s="31"/>
      <c r="AR273" s="31"/>
    </row>
    <row r="274" spans="1:44" x14ac:dyDescent="0.3">
      <c r="A274" s="4"/>
      <c r="B274" s="3"/>
      <c r="C274" s="3"/>
      <c r="D274" s="14"/>
      <c r="E274" s="14"/>
      <c r="F274" s="14"/>
      <c r="G274" s="14"/>
      <c r="H274" s="5"/>
      <c r="I274" s="15"/>
      <c r="J274" s="15"/>
      <c r="K274" s="3"/>
      <c r="L274" s="3"/>
      <c r="M274" s="3"/>
      <c r="N274" s="3"/>
      <c r="O274" s="17"/>
      <c r="P274" s="32"/>
      <c r="Q274" s="32"/>
      <c r="R274" s="5"/>
      <c r="S274" s="5"/>
      <c r="T274" s="16"/>
      <c r="U274" s="16"/>
      <c r="V274" s="32"/>
      <c r="W274" s="32"/>
      <c r="X274" s="16"/>
      <c r="Y274" s="32"/>
      <c r="Z274" s="32"/>
      <c r="AA274" s="5"/>
      <c r="AB274" s="5"/>
      <c r="AC274" s="16"/>
      <c r="AD274" s="16"/>
      <c r="AE274" s="32"/>
      <c r="AF274" s="32"/>
      <c r="AG274" s="16"/>
      <c r="AH274" s="16"/>
      <c r="AI274" s="16"/>
      <c r="AJ274" s="16"/>
      <c r="AK274" s="16"/>
      <c r="AL274" s="16"/>
      <c r="AM274" s="16"/>
      <c r="AN274" s="16"/>
      <c r="AO274" s="16"/>
      <c r="AP274" s="5"/>
      <c r="AQ274" s="31"/>
      <c r="AR274" s="31"/>
    </row>
    <row r="275" spans="1:44" x14ac:dyDescent="0.3">
      <c r="A275" s="4"/>
      <c r="B275" s="3"/>
      <c r="C275" s="3"/>
      <c r="D275" s="14"/>
      <c r="E275" s="14"/>
      <c r="F275" s="14"/>
      <c r="G275" s="14"/>
      <c r="H275" s="5"/>
      <c r="I275" s="15"/>
      <c r="J275" s="15"/>
      <c r="K275" s="3"/>
      <c r="L275" s="3"/>
      <c r="M275" s="3"/>
      <c r="N275" s="3"/>
      <c r="O275" s="17"/>
      <c r="P275" s="32"/>
      <c r="Q275" s="32"/>
      <c r="R275" s="5"/>
      <c r="S275" s="5"/>
      <c r="T275" s="16"/>
      <c r="U275" s="16"/>
      <c r="V275" s="32"/>
      <c r="W275" s="32"/>
      <c r="X275" s="16"/>
      <c r="Y275" s="32"/>
      <c r="Z275" s="32"/>
      <c r="AA275" s="5"/>
      <c r="AB275" s="5"/>
      <c r="AC275" s="16"/>
      <c r="AD275" s="16"/>
      <c r="AE275" s="32"/>
      <c r="AF275" s="32"/>
      <c r="AG275" s="16"/>
      <c r="AH275" s="16"/>
      <c r="AI275" s="16"/>
      <c r="AJ275" s="16"/>
      <c r="AK275" s="16"/>
      <c r="AL275" s="16"/>
      <c r="AM275" s="16"/>
      <c r="AN275" s="16"/>
      <c r="AO275" s="16"/>
      <c r="AP275" s="5"/>
      <c r="AQ275" s="31"/>
      <c r="AR275" s="31"/>
    </row>
    <row r="276" spans="1:44" x14ac:dyDescent="0.3">
      <c r="A276" s="4"/>
      <c r="B276" s="3"/>
      <c r="C276" s="3"/>
      <c r="D276" s="14"/>
      <c r="E276" s="14"/>
      <c r="F276" s="14"/>
      <c r="G276" s="14"/>
      <c r="H276" s="5"/>
      <c r="I276" s="15"/>
      <c r="J276" s="15"/>
      <c r="K276" s="3"/>
      <c r="L276" s="3"/>
      <c r="M276" s="3"/>
      <c r="N276" s="3"/>
      <c r="O276" s="17"/>
      <c r="P276" s="32"/>
      <c r="Q276" s="32"/>
      <c r="R276" s="5"/>
      <c r="S276" s="5"/>
      <c r="T276" s="16"/>
      <c r="U276" s="16"/>
      <c r="V276" s="32"/>
      <c r="W276" s="32"/>
      <c r="X276" s="16"/>
      <c r="Y276" s="32"/>
      <c r="Z276" s="32"/>
      <c r="AA276" s="5"/>
      <c r="AB276" s="5"/>
      <c r="AC276" s="16"/>
      <c r="AD276" s="16"/>
      <c r="AE276" s="32"/>
      <c r="AF276" s="32"/>
      <c r="AG276" s="16"/>
      <c r="AH276" s="16"/>
      <c r="AI276" s="16"/>
      <c r="AJ276" s="16"/>
      <c r="AK276" s="16"/>
      <c r="AL276" s="16"/>
      <c r="AM276" s="16"/>
      <c r="AN276" s="16"/>
      <c r="AO276" s="16"/>
      <c r="AP276" s="5"/>
      <c r="AQ276" s="31"/>
      <c r="AR276" s="31"/>
    </row>
    <row r="277" spans="1:44" x14ac:dyDescent="0.3">
      <c r="A277" s="4"/>
      <c r="B277" s="3"/>
      <c r="C277" s="3"/>
      <c r="D277" s="14"/>
      <c r="E277" s="14"/>
      <c r="F277" s="14"/>
      <c r="G277" s="14"/>
      <c r="H277" s="5"/>
      <c r="I277" s="15"/>
      <c r="J277" s="15"/>
      <c r="K277" s="3"/>
      <c r="L277" s="3"/>
      <c r="M277" s="3"/>
      <c r="N277" s="3"/>
      <c r="O277" s="17"/>
      <c r="P277" s="32"/>
      <c r="Q277" s="32"/>
      <c r="R277" s="5"/>
      <c r="S277" s="5"/>
      <c r="T277" s="16"/>
      <c r="U277" s="16"/>
      <c r="V277" s="32"/>
      <c r="W277" s="32"/>
      <c r="X277" s="16"/>
      <c r="Y277" s="32"/>
      <c r="Z277" s="32"/>
      <c r="AA277" s="5"/>
      <c r="AB277" s="5"/>
      <c r="AC277" s="16"/>
      <c r="AD277" s="16"/>
      <c r="AE277" s="32"/>
      <c r="AF277" s="32"/>
      <c r="AG277" s="16"/>
      <c r="AH277" s="16"/>
      <c r="AI277" s="16"/>
      <c r="AJ277" s="16"/>
      <c r="AK277" s="16"/>
      <c r="AL277" s="16"/>
      <c r="AM277" s="16"/>
      <c r="AN277" s="16"/>
      <c r="AO277" s="16"/>
      <c r="AP277" s="5"/>
      <c r="AQ277" s="31"/>
      <c r="AR277" s="31"/>
    </row>
    <row r="278" spans="1:44" x14ac:dyDescent="0.3">
      <c r="A278" s="4"/>
      <c r="B278" s="3"/>
      <c r="C278" s="3"/>
      <c r="D278" s="14"/>
      <c r="E278" s="14"/>
      <c r="F278" s="14"/>
      <c r="G278" s="14"/>
      <c r="H278" s="5"/>
      <c r="I278" s="15"/>
      <c r="J278" s="15"/>
      <c r="K278" s="3"/>
      <c r="L278" s="3"/>
      <c r="M278" s="3"/>
      <c r="N278" s="3"/>
      <c r="O278" s="17"/>
      <c r="P278" s="32"/>
      <c r="Q278" s="32"/>
      <c r="R278" s="5"/>
      <c r="S278" s="5"/>
      <c r="T278" s="16"/>
      <c r="U278" s="16"/>
      <c r="V278" s="32"/>
      <c r="W278" s="32"/>
      <c r="X278" s="16"/>
      <c r="Y278" s="32"/>
      <c r="Z278" s="32"/>
      <c r="AA278" s="5"/>
      <c r="AB278" s="5"/>
      <c r="AC278" s="16"/>
      <c r="AD278" s="16"/>
      <c r="AE278" s="32"/>
      <c r="AF278" s="32"/>
      <c r="AG278" s="16"/>
      <c r="AH278" s="16"/>
      <c r="AI278" s="16"/>
      <c r="AJ278" s="16"/>
      <c r="AK278" s="16"/>
      <c r="AL278" s="16"/>
      <c r="AM278" s="16"/>
      <c r="AN278" s="16"/>
      <c r="AO278" s="16"/>
      <c r="AP278" s="5"/>
      <c r="AQ278" s="31"/>
      <c r="AR278" s="31"/>
    </row>
    <row r="279" spans="1:44" x14ac:dyDescent="0.3">
      <c r="A279" s="4"/>
      <c r="B279" s="3"/>
      <c r="C279" s="3"/>
      <c r="D279" s="14"/>
      <c r="E279" s="14"/>
      <c r="F279" s="14"/>
      <c r="G279" s="14"/>
      <c r="H279" s="5"/>
      <c r="I279" s="15"/>
      <c r="J279" s="15"/>
      <c r="K279" s="3"/>
      <c r="L279" s="3"/>
      <c r="M279" s="3"/>
      <c r="N279" s="3"/>
      <c r="O279" s="17"/>
      <c r="P279" s="32"/>
      <c r="Q279" s="32"/>
      <c r="R279" s="5"/>
      <c r="S279" s="5"/>
      <c r="T279" s="16"/>
      <c r="U279" s="16"/>
      <c r="V279" s="32"/>
      <c r="W279" s="32"/>
      <c r="X279" s="16"/>
      <c r="Y279" s="32"/>
      <c r="Z279" s="32"/>
      <c r="AA279" s="5"/>
      <c r="AB279" s="5"/>
      <c r="AC279" s="16"/>
      <c r="AD279" s="16"/>
      <c r="AE279" s="32"/>
      <c r="AF279" s="32"/>
      <c r="AG279" s="16"/>
      <c r="AH279" s="16"/>
      <c r="AI279" s="16"/>
      <c r="AJ279" s="16"/>
      <c r="AK279" s="16"/>
      <c r="AL279" s="16"/>
      <c r="AM279" s="16"/>
      <c r="AN279" s="16"/>
      <c r="AO279" s="16"/>
      <c r="AP279" s="5"/>
      <c r="AQ279" s="31"/>
      <c r="AR279" s="31"/>
    </row>
    <row r="280" spans="1:44" x14ac:dyDescent="0.3">
      <c r="A280" s="4"/>
      <c r="B280" s="3"/>
      <c r="C280" s="3"/>
      <c r="D280" s="14"/>
      <c r="E280" s="14"/>
      <c r="F280" s="14"/>
      <c r="G280" s="14"/>
      <c r="H280" s="5"/>
      <c r="I280" s="15"/>
      <c r="J280" s="15"/>
      <c r="K280" s="3"/>
      <c r="L280" s="3"/>
      <c r="M280" s="3"/>
      <c r="N280" s="3"/>
      <c r="O280" s="17"/>
      <c r="P280" s="32"/>
      <c r="Q280" s="32"/>
      <c r="R280" s="5"/>
      <c r="S280" s="5"/>
      <c r="T280" s="16"/>
      <c r="U280" s="16"/>
      <c r="V280" s="32"/>
      <c r="W280" s="32"/>
      <c r="X280" s="16"/>
      <c r="Y280" s="32"/>
      <c r="Z280" s="32"/>
      <c r="AA280" s="5"/>
      <c r="AB280" s="5"/>
      <c r="AC280" s="16"/>
      <c r="AD280" s="16"/>
      <c r="AE280" s="32"/>
      <c r="AF280" s="32"/>
      <c r="AG280" s="16"/>
      <c r="AH280" s="16"/>
      <c r="AI280" s="16"/>
      <c r="AJ280" s="16"/>
      <c r="AK280" s="16"/>
      <c r="AL280" s="16"/>
      <c r="AM280" s="16"/>
      <c r="AN280" s="16"/>
      <c r="AO280" s="16"/>
      <c r="AP280" s="5"/>
      <c r="AQ280" s="31"/>
      <c r="AR280" s="31"/>
    </row>
    <row r="281" spans="1:44" x14ac:dyDescent="0.3">
      <c r="A281" s="4"/>
      <c r="B281" s="3"/>
      <c r="C281" s="3"/>
      <c r="D281" s="14"/>
      <c r="E281" s="14"/>
      <c r="F281" s="14"/>
      <c r="G281" s="14"/>
      <c r="H281" s="5"/>
      <c r="I281" s="15"/>
      <c r="J281" s="15"/>
      <c r="K281" s="3"/>
      <c r="L281" s="3"/>
      <c r="M281" s="3"/>
      <c r="N281" s="3"/>
      <c r="O281" s="17"/>
      <c r="P281" s="32"/>
      <c r="Q281" s="32"/>
      <c r="R281" s="5"/>
      <c r="S281" s="5"/>
      <c r="T281" s="16"/>
      <c r="U281" s="16"/>
      <c r="V281" s="32"/>
      <c r="W281" s="32"/>
      <c r="X281" s="16"/>
      <c r="Y281" s="32"/>
      <c r="Z281" s="32"/>
      <c r="AA281" s="5"/>
      <c r="AB281" s="5"/>
      <c r="AC281" s="16"/>
      <c r="AD281" s="16"/>
      <c r="AE281" s="32"/>
      <c r="AF281" s="32"/>
      <c r="AG281" s="16"/>
      <c r="AH281" s="16"/>
      <c r="AI281" s="16"/>
      <c r="AJ281" s="16"/>
      <c r="AK281" s="16"/>
      <c r="AL281" s="16"/>
      <c r="AM281" s="16"/>
      <c r="AN281" s="16"/>
      <c r="AO281" s="16"/>
      <c r="AP281" s="5"/>
      <c r="AQ281" s="31"/>
      <c r="AR281" s="31"/>
    </row>
    <row r="282" spans="1:44" x14ac:dyDescent="0.3">
      <c r="A282" s="4"/>
      <c r="B282" s="3"/>
      <c r="C282" s="3"/>
      <c r="D282" s="14"/>
      <c r="E282" s="14"/>
      <c r="F282" s="14"/>
      <c r="G282" s="14"/>
      <c r="H282" s="5"/>
      <c r="I282" s="15"/>
      <c r="J282" s="15"/>
      <c r="K282" s="3"/>
      <c r="L282" s="3"/>
      <c r="M282" s="3"/>
      <c r="N282" s="3"/>
      <c r="O282" s="17"/>
      <c r="P282" s="32"/>
      <c r="Q282" s="32"/>
      <c r="R282" s="5"/>
      <c r="S282" s="5"/>
      <c r="T282" s="16"/>
      <c r="U282" s="16"/>
      <c r="V282" s="32"/>
      <c r="W282" s="32"/>
      <c r="X282" s="16"/>
      <c r="Y282" s="32"/>
      <c r="Z282" s="32"/>
      <c r="AA282" s="5"/>
      <c r="AB282" s="5"/>
      <c r="AC282" s="16"/>
      <c r="AD282" s="16"/>
      <c r="AE282" s="32"/>
      <c r="AF282" s="32"/>
      <c r="AG282" s="16"/>
      <c r="AH282" s="16"/>
      <c r="AI282" s="16"/>
      <c r="AJ282" s="16"/>
      <c r="AK282" s="16"/>
      <c r="AL282" s="16"/>
      <c r="AM282" s="16"/>
      <c r="AN282" s="16"/>
      <c r="AO282" s="16"/>
      <c r="AP282" s="5"/>
      <c r="AQ282" s="31"/>
      <c r="AR282" s="31"/>
    </row>
    <row r="283" spans="1:44" x14ac:dyDescent="0.3">
      <c r="A283" s="4"/>
      <c r="B283" s="3"/>
      <c r="C283" s="3"/>
      <c r="D283" s="14"/>
      <c r="E283" s="14"/>
      <c r="F283" s="14"/>
      <c r="G283" s="14"/>
      <c r="H283" s="5"/>
      <c r="I283" s="15"/>
      <c r="J283" s="15"/>
      <c r="K283" s="3"/>
      <c r="L283" s="3"/>
      <c r="M283" s="3"/>
      <c r="N283" s="3"/>
      <c r="O283" s="17"/>
      <c r="P283" s="32"/>
      <c r="Q283" s="32"/>
      <c r="R283" s="5"/>
      <c r="S283" s="5"/>
      <c r="T283" s="16"/>
      <c r="U283" s="16"/>
      <c r="V283" s="32"/>
      <c r="W283" s="32"/>
      <c r="X283" s="16"/>
      <c r="Y283" s="32"/>
      <c r="Z283" s="32"/>
      <c r="AA283" s="5"/>
      <c r="AB283" s="5"/>
      <c r="AC283" s="16"/>
      <c r="AD283" s="16"/>
      <c r="AE283" s="32"/>
      <c r="AF283" s="32"/>
      <c r="AG283" s="16"/>
      <c r="AH283" s="16"/>
      <c r="AI283" s="16"/>
      <c r="AJ283" s="16"/>
      <c r="AK283" s="16"/>
      <c r="AL283" s="16"/>
      <c r="AM283" s="16"/>
      <c r="AN283" s="16"/>
      <c r="AO283" s="16"/>
      <c r="AP283" s="5"/>
      <c r="AQ283" s="31"/>
      <c r="AR283" s="31"/>
    </row>
    <row r="284" spans="1:44" x14ac:dyDescent="0.3">
      <c r="A284" s="4"/>
      <c r="B284" s="3"/>
      <c r="C284" s="3"/>
      <c r="D284" s="14"/>
      <c r="E284" s="14"/>
      <c r="F284" s="14"/>
      <c r="G284" s="14"/>
      <c r="H284" s="5"/>
      <c r="I284" s="15"/>
      <c r="J284" s="15"/>
      <c r="K284" s="3"/>
      <c r="L284" s="3"/>
      <c r="M284" s="3"/>
      <c r="N284" s="3"/>
      <c r="O284" s="17"/>
      <c r="P284" s="32"/>
      <c r="Q284" s="32"/>
      <c r="R284" s="5"/>
      <c r="S284" s="5"/>
      <c r="T284" s="16"/>
      <c r="U284" s="16"/>
      <c r="V284" s="32"/>
      <c r="W284" s="32"/>
      <c r="X284" s="16"/>
      <c r="Y284" s="32"/>
      <c r="Z284" s="32"/>
      <c r="AA284" s="5"/>
      <c r="AB284" s="5"/>
      <c r="AC284" s="16"/>
      <c r="AD284" s="16"/>
      <c r="AE284" s="32"/>
      <c r="AF284" s="32"/>
      <c r="AG284" s="16"/>
      <c r="AH284" s="16"/>
      <c r="AI284" s="16"/>
      <c r="AJ284" s="16"/>
      <c r="AK284" s="16"/>
      <c r="AL284" s="16"/>
      <c r="AM284" s="16"/>
      <c r="AN284" s="16"/>
      <c r="AO284" s="16"/>
      <c r="AP284" s="5"/>
      <c r="AQ284" s="31"/>
      <c r="AR284" s="31"/>
    </row>
    <row r="285" spans="1:44" x14ac:dyDescent="0.3">
      <c r="A285" s="4"/>
      <c r="B285" s="3"/>
      <c r="C285" s="3"/>
      <c r="D285" s="14"/>
      <c r="E285" s="14"/>
      <c r="F285" s="14"/>
      <c r="G285" s="14"/>
      <c r="H285" s="5"/>
      <c r="I285" s="15"/>
      <c r="J285" s="15"/>
      <c r="K285" s="3"/>
      <c r="L285" s="3"/>
      <c r="M285" s="3"/>
      <c r="N285" s="3"/>
      <c r="O285" s="17"/>
      <c r="P285" s="32"/>
      <c r="Q285" s="32"/>
      <c r="R285" s="5"/>
      <c r="S285" s="5"/>
      <c r="T285" s="16"/>
      <c r="U285" s="16"/>
      <c r="V285" s="32"/>
      <c r="W285" s="32"/>
      <c r="X285" s="16"/>
      <c r="Y285" s="32"/>
      <c r="Z285" s="32"/>
      <c r="AA285" s="5"/>
      <c r="AB285" s="5"/>
      <c r="AC285" s="16"/>
      <c r="AD285" s="16"/>
      <c r="AE285" s="32"/>
      <c r="AF285" s="32"/>
      <c r="AG285" s="16"/>
      <c r="AH285" s="16"/>
      <c r="AI285" s="16"/>
      <c r="AJ285" s="16"/>
      <c r="AK285" s="16"/>
      <c r="AL285" s="16"/>
      <c r="AM285" s="16"/>
      <c r="AN285" s="16"/>
      <c r="AO285" s="16"/>
      <c r="AP285" s="5"/>
      <c r="AQ285" s="31"/>
      <c r="AR285" s="31"/>
    </row>
    <row r="286" spans="1:44" x14ac:dyDescent="0.3">
      <c r="A286" s="4"/>
      <c r="B286" s="3"/>
      <c r="C286" s="3"/>
      <c r="D286" s="14"/>
      <c r="E286" s="14"/>
      <c r="F286" s="14"/>
      <c r="G286" s="14"/>
      <c r="H286" s="5"/>
      <c r="I286" s="15"/>
      <c r="J286" s="15"/>
      <c r="K286" s="3"/>
      <c r="L286" s="3"/>
      <c r="M286" s="3"/>
      <c r="N286" s="3"/>
      <c r="O286" s="17"/>
      <c r="P286" s="32"/>
      <c r="Q286" s="32"/>
      <c r="R286" s="5"/>
      <c r="S286" s="5"/>
      <c r="T286" s="16"/>
      <c r="U286" s="16"/>
      <c r="V286" s="32"/>
      <c r="W286" s="32"/>
      <c r="X286" s="16"/>
      <c r="Y286" s="32"/>
      <c r="Z286" s="32"/>
      <c r="AA286" s="5"/>
      <c r="AB286" s="5"/>
      <c r="AC286" s="16"/>
      <c r="AD286" s="16"/>
      <c r="AE286" s="32"/>
      <c r="AF286" s="32"/>
      <c r="AG286" s="16"/>
      <c r="AH286" s="16"/>
      <c r="AI286" s="16"/>
      <c r="AJ286" s="16"/>
      <c r="AK286" s="16"/>
      <c r="AL286" s="16"/>
      <c r="AM286" s="16"/>
      <c r="AN286" s="16"/>
      <c r="AO286" s="16"/>
      <c r="AP286" s="5"/>
      <c r="AQ286" s="31"/>
      <c r="AR286" s="31"/>
    </row>
    <row r="287" spans="1:44" x14ac:dyDescent="0.3">
      <c r="A287" s="4"/>
      <c r="B287" s="3"/>
      <c r="C287" s="3"/>
      <c r="D287" s="14"/>
      <c r="E287" s="14"/>
      <c r="F287" s="14"/>
      <c r="G287" s="14"/>
      <c r="H287" s="5"/>
      <c r="I287" s="15"/>
      <c r="J287" s="15"/>
      <c r="K287" s="3"/>
      <c r="L287" s="3"/>
      <c r="M287" s="3"/>
      <c r="N287" s="3"/>
      <c r="O287" s="17"/>
      <c r="P287" s="32"/>
      <c r="Q287" s="32"/>
      <c r="R287" s="5"/>
      <c r="S287" s="5"/>
      <c r="T287" s="16"/>
      <c r="U287" s="16"/>
      <c r="V287" s="32"/>
      <c r="W287" s="32"/>
      <c r="X287" s="16"/>
      <c r="Y287" s="32"/>
      <c r="Z287" s="32"/>
      <c r="AA287" s="5"/>
      <c r="AB287" s="5"/>
      <c r="AC287" s="16"/>
      <c r="AD287" s="16"/>
      <c r="AE287" s="32"/>
      <c r="AF287" s="32"/>
      <c r="AG287" s="16"/>
      <c r="AH287" s="16"/>
      <c r="AI287" s="16"/>
      <c r="AJ287" s="16"/>
      <c r="AK287" s="16"/>
      <c r="AL287" s="16"/>
      <c r="AM287" s="16"/>
      <c r="AN287" s="16"/>
      <c r="AO287" s="16"/>
      <c r="AP287" s="5"/>
      <c r="AQ287" s="31"/>
      <c r="AR287" s="31"/>
    </row>
    <row r="288" spans="1:44" x14ac:dyDescent="0.3">
      <c r="A288" s="4"/>
      <c r="B288" s="3"/>
      <c r="C288" s="3"/>
      <c r="D288" s="14"/>
      <c r="E288" s="14"/>
      <c r="F288" s="14"/>
      <c r="G288" s="14"/>
      <c r="H288" s="5"/>
      <c r="I288" s="15"/>
      <c r="J288" s="15"/>
      <c r="K288" s="3"/>
      <c r="L288" s="3"/>
      <c r="M288" s="3"/>
      <c r="N288" s="3"/>
      <c r="O288" s="17"/>
      <c r="P288" s="32"/>
      <c r="Q288" s="32"/>
      <c r="R288" s="5"/>
      <c r="S288" s="5"/>
      <c r="T288" s="16"/>
      <c r="U288" s="16"/>
      <c r="V288" s="32"/>
      <c r="W288" s="32"/>
      <c r="X288" s="16"/>
      <c r="Y288" s="32"/>
      <c r="Z288" s="32"/>
      <c r="AA288" s="5"/>
      <c r="AB288" s="5"/>
      <c r="AC288" s="16"/>
      <c r="AD288" s="16"/>
      <c r="AE288" s="32"/>
      <c r="AF288" s="32"/>
      <c r="AG288" s="16"/>
      <c r="AH288" s="16"/>
      <c r="AI288" s="16"/>
      <c r="AJ288" s="16"/>
      <c r="AK288" s="16"/>
      <c r="AL288" s="16"/>
      <c r="AM288" s="16"/>
      <c r="AN288" s="16"/>
      <c r="AO288" s="16"/>
      <c r="AP288" s="5"/>
      <c r="AQ288" s="31"/>
      <c r="AR288" s="31"/>
    </row>
    <row r="289" spans="1:44" x14ac:dyDescent="0.3">
      <c r="A289" s="4"/>
      <c r="B289" s="3"/>
      <c r="C289" s="3"/>
      <c r="D289" s="14"/>
      <c r="E289" s="14"/>
      <c r="F289" s="14"/>
      <c r="G289" s="14"/>
      <c r="H289" s="5"/>
      <c r="I289" s="15"/>
      <c r="J289" s="15"/>
      <c r="K289" s="3"/>
      <c r="L289" s="3"/>
      <c r="M289" s="3"/>
      <c r="N289" s="3"/>
      <c r="O289" s="17"/>
      <c r="P289" s="32"/>
      <c r="Q289" s="32"/>
      <c r="R289" s="5"/>
      <c r="S289" s="5"/>
      <c r="T289" s="16"/>
      <c r="U289" s="16"/>
      <c r="V289" s="32"/>
      <c r="W289" s="32"/>
      <c r="X289" s="16"/>
      <c r="Y289" s="32"/>
      <c r="Z289" s="32"/>
      <c r="AA289" s="5"/>
      <c r="AB289" s="5"/>
      <c r="AC289" s="16"/>
      <c r="AD289" s="16"/>
      <c r="AE289" s="32"/>
      <c r="AF289" s="32"/>
      <c r="AG289" s="16"/>
      <c r="AH289" s="16"/>
      <c r="AI289" s="16"/>
      <c r="AJ289" s="16"/>
      <c r="AK289" s="16"/>
      <c r="AL289" s="16"/>
      <c r="AM289" s="16"/>
      <c r="AN289" s="16"/>
      <c r="AO289" s="16"/>
      <c r="AP289" s="5"/>
      <c r="AQ289" s="31"/>
      <c r="AR289" s="31"/>
    </row>
    <row r="290" spans="1:44" x14ac:dyDescent="0.3">
      <c r="A290" s="4"/>
      <c r="B290" s="3"/>
      <c r="C290" s="3"/>
      <c r="D290" s="14"/>
      <c r="E290" s="14"/>
      <c r="F290" s="14"/>
      <c r="G290" s="14"/>
      <c r="H290" s="5"/>
      <c r="I290" s="15"/>
      <c r="J290" s="15"/>
      <c r="K290" s="3"/>
      <c r="L290" s="3"/>
      <c r="M290" s="3"/>
      <c r="N290" s="3"/>
      <c r="O290" s="17"/>
      <c r="P290" s="32"/>
      <c r="Q290" s="32"/>
      <c r="R290" s="5"/>
      <c r="S290" s="5"/>
      <c r="T290" s="16"/>
      <c r="U290" s="16"/>
      <c r="V290" s="32"/>
      <c r="W290" s="32"/>
      <c r="X290" s="16"/>
      <c r="Y290" s="32"/>
      <c r="Z290" s="32"/>
      <c r="AA290" s="5"/>
      <c r="AB290" s="5"/>
      <c r="AC290" s="16"/>
      <c r="AD290" s="16"/>
      <c r="AE290" s="32"/>
      <c r="AF290" s="32"/>
      <c r="AG290" s="16"/>
      <c r="AH290" s="16"/>
      <c r="AI290" s="16"/>
      <c r="AJ290" s="16"/>
      <c r="AK290" s="16"/>
      <c r="AL290" s="16"/>
      <c r="AM290" s="16"/>
      <c r="AN290" s="16"/>
      <c r="AO290" s="16"/>
      <c r="AP290" s="5"/>
      <c r="AQ290" s="31"/>
      <c r="AR290" s="31"/>
    </row>
    <row r="291" spans="1:44" x14ac:dyDescent="0.3">
      <c r="A291" s="4"/>
      <c r="B291" s="3"/>
      <c r="C291" s="3"/>
      <c r="D291" s="14"/>
      <c r="E291" s="14"/>
      <c r="F291" s="14"/>
      <c r="G291" s="14"/>
      <c r="H291" s="5"/>
      <c r="I291" s="15"/>
      <c r="J291" s="15"/>
      <c r="K291" s="3"/>
      <c r="L291" s="3"/>
      <c r="M291" s="3"/>
      <c r="N291" s="3"/>
      <c r="O291" s="17"/>
      <c r="P291" s="32"/>
      <c r="Q291" s="32"/>
      <c r="R291" s="5"/>
      <c r="S291" s="5"/>
      <c r="T291" s="16"/>
      <c r="U291" s="16"/>
      <c r="V291" s="32"/>
      <c r="W291" s="32"/>
      <c r="X291" s="16"/>
      <c r="Y291" s="32"/>
      <c r="Z291" s="32"/>
      <c r="AA291" s="5"/>
      <c r="AB291" s="5"/>
      <c r="AC291" s="16"/>
      <c r="AD291" s="16"/>
      <c r="AE291" s="32"/>
      <c r="AF291" s="32"/>
      <c r="AG291" s="16"/>
      <c r="AH291" s="16"/>
      <c r="AI291" s="16"/>
      <c r="AJ291" s="16"/>
      <c r="AK291" s="16"/>
      <c r="AL291" s="16"/>
      <c r="AM291" s="16"/>
      <c r="AN291" s="16"/>
      <c r="AO291" s="16"/>
      <c r="AP291" s="5"/>
      <c r="AQ291" s="31"/>
      <c r="AR291" s="31"/>
    </row>
    <row r="292" spans="1:44" x14ac:dyDescent="0.3">
      <c r="A292" s="4"/>
      <c r="B292" s="3"/>
      <c r="C292" s="3"/>
      <c r="D292" s="14"/>
      <c r="E292" s="14"/>
      <c r="F292" s="14"/>
      <c r="G292" s="14"/>
      <c r="H292" s="5"/>
      <c r="I292" s="15"/>
      <c r="J292" s="15"/>
      <c r="K292" s="3"/>
      <c r="L292" s="3"/>
      <c r="M292" s="3"/>
      <c r="N292" s="3"/>
      <c r="O292" s="17"/>
      <c r="P292" s="32"/>
      <c r="Q292" s="32"/>
      <c r="R292" s="5"/>
      <c r="S292" s="5"/>
      <c r="T292" s="16"/>
      <c r="U292" s="16"/>
      <c r="V292" s="32"/>
      <c r="W292" s="32"/>
      <c r="X292" s="16"/>
      <c r="Y292" s="32"/>
      <c r="Z292" s="32"/>
      <c r="AA292" s="5"/>
      <c r="AB292" s="5"/>
      <c r="AC292" s="16"/>
      <c r="AD292" s="16"/>
      <c r="AE292" s="32"/>
      <c r="AF292" s="32"/>
      <c r="AG292" s="16"/>
      <c r="AH292" s="16"/>
      <c r="AI292" s="16"/>
      <c r="AJ292" s="16"/>
      <c r="AK292" s="16"/>
      <c r="AL292" s="16"/>
      <c r="AM292" s="16"/>
      <c r="AN292" s="16"/>
      <c r="AO292" s="16"/>
      <c r="AP292" s="5"/>
      <c r="AQ292" s="31"/>
      <c r="AR292" s="31"/>
    </row>
    <row r="293" spans="1:44" x14ac:dyDescent="0.3">
      <c r="A293" s="4"/>
      <c r="B293" s="3"/>
      <c r="C293" s="3"/>
      <c r="D293" s="14"/>
      <c r="E293" s="14"/>
      <c r="F293" s="14"/>
      <c r="G293" s="14"/>
      <c r="H293" s="5"/>
      <c r="I293" s="15"/>
      <c r="J293" s="15"/>
      <c r="K293" s="3"/>
      <c r="L293" s="3"/>
      <c r="M293" s="3"/>
      <c r="N293" s="3"/>
      <c r="O293" s="17"/>
      <c r="P293" s="32"/>
      <c r="Q293" s="32"/>
      <c r="R293" s="5"/>
      <c r="S293" s="5"/>
      <c r="T293" s="16"/>
      <c r="U293" s="16"/>
      <c r="V293" s="32"/>
      <c r="W293" s="32"/>
      <c r="X293" s="16"/>
      <c r="Y293" s="32"/>
      <c r="Z293" s="32"/>
      <c r="AA293" s="5"/>
      <c r="AB293" s="5"/>
      <c r="AC293" s="16"/>
      <c r="AD293" s="16"/>
      <c r="AE293" s="32"/>
      <c r="AF293" s="32"/>
      <c r="AG293" s="16"/>
      <c r="AH293" s="16"/>
      <c r="AI293" s="16"/>
      <c r="AJ293" s="16"/>
      <c r="AK293" s="16"/>
      <c r="AL293" s="16"/>
      <c r="AM293" s="16"/>
      <c r="AN293" s="16"/>
      <c r="AO293" s="16"/>
      <c r="AP293" s="5"/>
      <c r="AQ293" s="31"/>
      <c r="AR293" s="31"/>
    </row>
    <row r="294" spans="1:44" x14ac:dyDescent="0.3">
      <c r="A294" s="4"/>
      <c r="B294" s="3"/>
      <c r="C294" s="3"/>
      <c r="D294" s="14"/>
      <c r="E294" s="14"/>
      <c r="F294" s="14"/>
      <c r="G294" s="14"/>
      <c r="H294" s="5"/>
      <c r="I294" s="15"/>
      <c r="J294" s="15"/>
      <c r="K294" s="3"/>
      <c r="L294" s="3"/>
      <c r="M294" s="3"/>
      <c r="N294" s="3"/>
      <c r="O294" s="17"/>
      <c r="P294" s="32"/>
      <c r="Q294" s="32"/>
      <c r="R294" s="5"/>
      <c r="S294" s="5"/>
      <c r="T294" s="16"/>
      <c r="U294" s="16"/>
      <c r="V294" s="32"/>
      <c r="W294" s="32"/>
      <c r="X294" s="16"/>
      <c r="Y294" s="32"/>
      <c r="Z294" s="32"/>
      <c r="AA294" s="5"/>
      <c r="AB294" s="5"/>
      <c r="AC294" s="16"/>
      <c r="AD294" s="16"/>
      <c r="AE294" s="32"/>
      <c r="AF294" s="32"/>
      <c r="AG294" s="16"/>
      <c r="AH294" s="16"/>
      <c r="AI294" s="16"/>
      <c r="AJ294" s="16"/>
      <c r="AK294" s="16"/>
      <c r="AL294" s="16"/>
      <c r="AM294" s="16"/>
      <c r="AN294" s="16"/>
      <c r="AO294" s="16"/>
      <c r="AP294" s="5"/>
      <c r="AQ294" s="31"/>
      <c r="AR294" s="31"/>
    </row>
    <row r="295" spans="1:44" x14ac:dyDescent="0.3">
      <c r="A295" s="4"/>
      <c r="B295" s="3"/>
      <c r="C295" s="3"/>
      <c r="D295" s="14"/>
      <c r="E295" s="14"/>
      <c r="F295" s="14"/>
      <c r="G295" s="14"/>
      <c r="H295" s="5"/>
      <c r="I295" s="15"/>
      <c r="J295" s="15"/>
      <c r="K295" s="3"/>
      <c r="L295" s="3"/>
      <c r="M295" s="3"/>
      <c r="N295" s="3"/>
      <c r="O295" s="17"/>
      <c r="P295" s="32"/>
      <c r="Q295" s="32"/>
      <c r="R295" s="5"/>
      <c r="S295" s="5"/>
      <c r="T295" s="16"/>
      <c r="U295" s="16"/>
      <c r="V295" s="32"/>
      <c r="W295" s="32"/>
      <c r="X295" s="16"/>
      <c r="Y295" s="32"/>
      <c r="Z295" s="32"/>
      <c r="AA295" s="5"/>
      <c r="AB295" s="5"/>
      <c r="AC295" s="16"/>
      <c r="AD295" s="16"/>
      <c r="AE295" s="32"/>
      <c r="AF295" s="32"/>
      <c r="AG295" s="16"/>
      <c r="AH295" s="16"/>
      <c r="AI295" s="16"/>
      <c r="AJ295" s="16"/>
      <c r="AK295" s="16"/>
      <c r="AL295" s="16"/>
      <c r="AM295" s="16"/>
      <c r="AN295" s="16"/>
      <c r="AO295" s="16"/>
      <c r="AP295" s="5"/>
      <c r="AQ295" s="31"/>
      <c r="AR295" s="31"/>
    </row>
    <row r="296" spans="1:44" x14ac:dyDescent="0.3">
      <c r="A296" s="4"/>
      <c r="B296" s="3"/>
      <c r="C296" s="3"/>
      <c r="D296" s="14"/>
      <c r="E296" s="14"/>
      <c r="F296" s="14"/>
      <c r="G296" s="14"/>
      <c r="H296" s="5"/>
      <c r="I296" s="15"/>
      <c r="J296" s="15"/>
      <c r="K296" s="3"/>
      <c r="L296" s="3"/>
      <c r="M296" s="3"/>
      <c r="N296" s="3"/>
      <c r="O296" s="17"/>
      <c r="P296" s="32"/>
      <c r="Q296" s="32"/>
      <c r="R296" s="5"/>
      <c r="S296" s="5"/>
      <c r="T296" s="16"/>
      <c r="U296" s="16"/>
      <c r="V296" s="32"/>
      <c r="W296" s="32"/>
      <c r="X296" s="16"/>
      <c r="Y296" s="32"/>
      <c r="Z296" s="32"/>
      <c r="AA296" s="5"/>
      <c r="AB296" s="5"/>
      <c r="AC296" s="16"/>
      <c r="AD296" s="16"/>
      <c r="AE296" s="32"/>
      <c r="AF296" s="32"/>
      <c r="AG296" s="16"/>
      <c r="AH296" s="16"/>
      <c r="AI296" s="16"/>
      <c r="AJ296" s="16"/>
      <c r="AK296" s="16"/>
      <c r="AL296" s="16"/>
      <c r="AM296" s="16"/>
      <c r="AN296" s="16"/>
      <c r="AO296" s="16"/>
      <c r="AP296" s="5"/>
      <c r="AQ296" s="31"/>
      <c r="AR296" s="31"/>
    </row>
    <row r="297" spans="1:44" x14ac:dyDescent="0.3">
      <c r="A297" s="4"/>
      <c r="B297" s="3"/>
      <c r="C297" s="3"/>
      <c r="D297" s="14"/>
      <c r="E297" s="14"/>
      <c r="F297" s="14"/>
      <c r="G297" s="14"/>
      <c r="H297" s="5"/>
      <c r="I297" s="15"/>
      <c r="J297" s="15"/>
      <c r="K297" s="3"/>
      <c r="L297" s="3"/>
      <c r="M297" s="3"/>
      <c r="N297" s="3"/>
      <c r="O297" s="17"/>
      <c r="P297" s="32"/>
      <c r="Q297" s="32"/>
      <c r="R297" s="5"/>
      <c r="S297" s="5"/>
      <c r="T297" s="16"/>
      <c r="U297" s="16"/>
      <c r="V297" s="32"/>
      <c r="W297" s="32"/>
      <c r="X297" s="16"/>
      <c r="Y297" s="32"/>
      <c r="Z297" s="32"/>
      <c r="AA297" s="5"/>
      <c r="AB297" s="5"/>
      <c r="AC297" s="16"/>
      <c r="AD297" s="16"/>
      <c r="AE297" s="32"/>
      <c r="AF297" s="32"/>
      <c r="AG297" s="16"/>
      <c r="AH297" s="16"/>
      <c r="AI297" s="16"/>
      <c r="AJ297" s="16"/>
      <c r="AK297" s="16"/>
      <c r="AL297" s="16"/>
      <c r="AM297" s="16"/>
      <c r="AN297" s="16"/>
      <c r="AO297" s="16"/>
      <c r="AP297" s="5"/>
      <c r="AQ297" s="31"/>
      <c r="AR297" s="31"/>
    </row>
    <row r="298" spans="1:44" x14ac:dyDescent="0.3">
      <c r="A298" s="4"/>
      <c r="B298" s="3"/>
      <c r="C298" s="3"/>
      <c r="D298" s="14"/>
      <c r="E298" s="14"/>
      <c r="F298" s="14"/>
      <c r="G298" s="14"/>
      <c r="H298" s="5"/>
      <c r="I298" s="15"/>
      <c r="J298" s="15"/>
      <c r="K298" s="3"/>
      <c r="L298" s="3"/>
      <c r="M298" s="3"/>
      <c r="N298" s="3"/>
      <c r="O298" s="17"/>
      <c r="P298" s="32"/>
      <c r="Q298" s="32"/>
      <c r="R298" s="5"/>
      <c r="S298" s="5"/>
      <c r="T298" s="16"/>
      <c r="U298" s="16"/>
      <c r="V298" s="32"/>
      <c r="W298" s="32"/>
      <c r="X298" s="16"/>
      <c r="Y298" s="32"/>
      <c r="Z298" s="32"/>
      <c r="AA298" s="5"/>
      <c r="AB298" s="5"/>
      <c r="AC298" s="16"/>
      <c r="AD298" s="16"/>
      <c r="AE298" s="32"/>
      <c r="AF298" s="32"/>
      <c r="AG298" s="16"/>
      <c r="AH298" s="16"/>
      <c r="AI298" s="16"/>
      <c r="AJ298" s="16"/>
      <c r="AK298" s="16"/>
      <c r="AL298" s="16"/>
      <c r="AM298" s="16"/>
      <c r="AN298" s="16"/>
      <c r="AO298" s="16"/>
      <c r="AP298" s="5"/>
      <c r="AQ298" s="31"/>
      <c r="AR298" s="31"/>
    </row>
    <row r="299" spans="1:44" x14ac:dyDescent="0.3">
      <c r="A299" s="4"/>
      <c r="B299" s="3"/>
      <c r="C299" s="3"/>
      <c r="D299" s="14"/>
      <c r="E299" s="14"/>
      <c r="F299" s="14"/>
      <c r="G299" s="14"/>
      <c r="H299" s="5"/>
      <c r="I299" s="15"/>
      <c r="J299" s="15"/>
      <c r="K299" s="3"/>
      <c r="L299" s="3"/>
      <c r="M299" s="3"/>
      <c r="N299" s="3"/>
      <c r="O299" s="17"/>
      <c r="P299" s="32"/>
      <c r="Q299" s="32"/>
      <c r="R299" s="5"/>
      <c r="S299" s="5"/>
      <c r="T299" s="16"/>
      <c r="U299" s="16"/>
      <c r="V299" s="32"/>
      <c r="W299" s="32"/>
      <c r="X299" s="16"/>
      <c r="Y299" s="32"/>
      <c r="Z299" s="32"/>
      <c r="AA299" s="5"/>
      <c r="AB299" s="5"/>
      <c r="AC299" s="16"/>
      <c r="AD299" s="16"/>
      <c r="AE299" s="32"/>
      <c r="AF299" s="32"/>
      <c r="AG299" s="16"/>
      <c r="AH299" s="16"/>
      <c r="AI299" s="16"/>
      <c r="AJ299" s="16"/>
      <c r="AK299" s="16"/>
      <c r="AL299" s="16"/>
      <c r="AM299" s="16"/>
      <c r="AN299" s="16"/>
      <c r="AO299" s="16"/>
      <c r="AP299" s="5"/>
      <c r="AQ299" s="31"/>
      <c r="AR299" s="31"/>
    </row>
    <row r="300" spans="1:44" x14ac:dyDescent="0.3">
      <c r="A300" s="4"/>
      <c r="B300" s="3"/>
      <c r="C300" s="3"/>
      <c r="D300" s="14"/>
      <c r="E300" s="14"/>
      <c r="F300" s="14"/>
      <c r="G300" s="14"/>
      <c r="H300" s="5"/>
      <c r="I300" s="15"/>
      <c r="J300" s="15"/>
      <c r="K300" s="3"/>
      <c r="L300" s="3"/>
      <c r="M300" s="3"/>
      <c r="N300" s="3"/>
      <c r="O300" s="17"/>
      <c r="P300" s="32"/>
      <c r="Q300" s="32"/>
      <c r="R300" s="5"/>
      <c r="S300" s="5"/>
      <c r="T300" s="16"/>
      <c r="U300" s="16"/>
      <c r="V300" s="32"/>
      <c r="W300" s="32"/>
      <c r="X300" s="16"/>
      <c r="Y300" s="32"/>
      <c r="Z300" s="32"/>
      <c r="AA300" s="5"/>
      <c r="AB300" s="5"/>
      <c r="AC300" s="16"/>
      <c r="AD300" s="16"/>
      <c r="AE300" s="32"/>
      <c r="AF300" s="32"/>
      <c r="AG300" s="16"/>
      <c r="AH300" s="16"/>
      <c r="AI300" s="16"/>
      <c r="AJ300" s="16"/>
      <c r="AK300" s="16"/>
      <c r="AL300" s="16"/>
      <c r="AM300" s="16"/>
      <c r="AN300" s="16"/>
      <c r="AO300" s="16"/>
      <c r="AP300" s="5"/>
      <c r="AQ300" s="31"/>
      <c r="AR300" s="31"/>
    </row>
    <row r="301" spans="1:44" x14ac:dyDescent="0.3">
      <c r="A301" s="4"/>
      <c r="B301" s="3"/>
      <c r="C301" s="3"/>
      <c r="D301" s="14"/>
      <c r="E301" s="14"/>
      <c r="F301" s="14"/>
      <c r="G301" s="14"/>
      <c r="H301" s="5"/>
      <c r="I301" s="15"/>
      <c r="J301" s="15"/>
      <c r="K301" s="3"/>
      <c r="L301" s="3"/>
      <c r="M301" s="3"/>
      <c r="N301" s="3"/>
      <c r="O301" s="17"/>
      <c r="P301" s="32"/>
      <c r="Q301" s="32"/>
      <c r="R301" s="5"/>
      <c r="S301" s="5"/>
      <c r="T301" s="16"/>
      <c r="U301" s="16"/>
      <c r="V301" s="32"/>
      <c r="W301" s="32"/>
      <c r="X301" s="16"/>
      <c r="Y301" s="32"/>
      <c r="Z301" s="32"/>
      <c r="AA301" s="5"/>
      <c r="AB301" s="5"/>
      <c r="AC301" s="16"/>
      <c r="AD301" s="16"/>
      <c r="AE301" s="32"/>
      <c r="AF301" s="32"/>
      <c r="AG301" s="16"/>
      <c r="AH301" s="16"/>
      <c r="AI301" s="16"/>
      <c r="AJ301" s="16"/>
      <c r="AK301" s="16"/>
      <c r="AL301" s="16"/>
      <c r="AM301" s="16"/>
      <c r="AN301" s="16"/>
      <c r="AO301" s="16"/>
      <c r="AP301" s="5"/>
      <c r="AQ301" s="31"/>
      <c r="AR301" s="31"/>
    </row>
    <row r="302" spans="1:44" x14ac:dyDescent="0.3">
      <c r="A302" s="4"/>
      <c r="B302" s="3"/>
      <c r="C302" s="3"/>
      <c r="D302" s="14"/>
      <c r="E302" s="14"/>
      <c r="F302" s="14"/>
      <c r="G302" s="14"/>
      <c r="H302" s="5"/>
      <c r="I302" s="15"/>
      <c r="J302" s="15"/>
      <c r="K302" s="3"/>
      <c r="L302" s="3"/>
      <c r="M302" s="3"/>
      <c r="N302" s="3"/>
      <c r="O302" s="17"/>
      <c r="P302" s="32"/>
      <c r="Q302" s="32"/>
      <c r="R302" s="5"/>
      <c r="S302" s="5"/>
      <c r="T302" s="16"/>
      <c r="U302" s="16"/>
      <c r="V302" s="32"/>
      <c r="W302" s="32"/>
      <c r="X302" s="16"/>
      <c r="Y302" s="32"/>
      <c r="Z302" s="32"/>
      <c r="AA302" s="5"/>
      <c r="AB302" s="5"/>
      <c r="AC302" s="16"/>
      <c r="AD302" s="16"/>
      <c r="AE302" s="32"/>
      <c r="AF302" s="32"/>
      <c r="AG302" s="16"/>
      <c r="AH302" s="16"/>
      <c r="AI302" s="16"/>
      <c r="AJ302" s="16"/>
      <c r="AK302" s="16"/>
      <c r="AL302" s="16"/>
      <c r="AM302" s="16"/>
      <c r="AN302" s="16"/>
      <c r="AO302" s="16"/>
      <c r="AP302" s="5"/>
      <c r="AQ302" s="31"/>
      <c r="AR302" s="31"/>
    </row>
    <row r="303" spans="1:44" x14ac:dyDescent="0.3">
      <c r="A303" s="4"/>
      <c r="B303" s="3"/>
      <c r="C303" s="3"/>
      <c r="D303" s="14"/>
      <c r="E303" s="14"/>
      <c r="F303" s="14"/>
      <c r="G303" s="14"/>
      <c r="H303" s="5"/>
      <c r="I303" s="15"/>
      <c r="J303" s="15"/>
      <c r="K303" s="3"/>
      <c r="L303" s="3"/>
      <c r="M303" s="3"/>
      <c r="N303" s="3"/>
      <c r="O303" s="17"/>
      <c r="P303" s="32"/>
      <c r="Q303" s="32"/>
      <c r="R303" s="5"/>
      <c r="S303" s="5"/>
      <c r="T303" s="16"/>
      <c r="U303" s="16"/>
      <c r="V303" s="32"/>
      <c r="W303" s="32"/>
      <c r="X303" s="16"/>
      <c r="Y303" s="32"/>
      <c r="Z303" s="32"/>
      <c r="AA303" s="5"/>
      <c r="AB303" s="5"/>
      <c r="AC303" s="16"/>
      <c r="AD303" s="16"/>
      <c r="AE303" s="32"/>
      <c r="AF303" s="32"/>
      <c r="AG303" s="16"/>
      <c r="AH303" s="16"/>
      <c r="AI303" s="16"/>
      <c r="AJ303" s="16"/>
      <c r="AK303" s="16"/>
      <c r="AL303" s="16"/>
      <c r="AM303" s="16"/>
      <c r="AN303" s="16"/>
      <c r="AO303" s="16"/>
      <c r="AP303" s="5"/>
      <c r="AQ303" s="31"/>
      <c r="AR303" s="31"/>
    </row>
    <row r="304" spans="1:44" x14ac:dyDescent="0.3">
      <c r="A304" s="4"/>
      <c r="B304" s="3"/>
      <c r="C304" s="3"/>
      <c r="D304" s="14"/>
      <c r="E304" s="14"/>
      <c r="F304" s="14"/>
      <c r="G304" s="14"/>
      <c r="H304" s="5"/>
      <c r="I304" s="15"/>
      <c r="J304" s="15"/>
      <c r="K304" s="3"/>
      <c r="L304" s="3"/>
      <c r="M304" s="3"/>
      <c r="N304" s="3"/>
      <c r="O304" s="17"/>
      <c r="P304" s="32"/>
      <c r="Q304" s="32"/>
      <c r="R304" s="5"/>
      <c r="S304" s="5"/>
      <c r="T304" s="16"/>
      <c r="U304" s="16"/>
      <c r="V304" s="32"/>
      <c r="W304" s="32"/>
      <c r="X304" s="16"/>
      <c r="Y304" s="32"/>
      <c r="Z304" s="32"/>
      <c r="AA304" s="5"/>
      <c r="AB304" s="5"/>
      <c r="AC304" s="16"/>
      <c r="AD304" s="16"/>
      <c r="AE304" s="32"/>
      <c r="AF304" s="32"/>
      <c r="AG304" s="16"/>
      <c r="AH304" s="16"/>
      <c r="AI304" s="16"/>
      <c r="AJ304" s="16"/>
      <c r="AK304" s="16"/>
      <c r="AL304" s="16"/>
      <c r="AM304" s="16"/>
      <c r="AN304" s="16"/>
      <c r="AO304" s="16"/>
      <c r="AP304" s="5"/>
      <c r="AQ304" s="31"/>
      <c r="AR304" s="31"/>
    </row>
    <row r="305" spans="1:44" x14ac:dyDescent="0.3">
      <c r="A305" s="4"/>
      <c r="B305" s="3"/>
      <c r="C305" s="3"/>
      <c r="D305" s="14"/>
      <c r="E305" s="14"/>
      <c r="F305" s="14"/>
      <c r="G305" s="14"/>
      <c r="H305" s="5"/>
      <c r="I305" s="15"/>
      <c r="J305" s="15"/>
      <c r="K305" s="3"/>
      <c r="L305" s="3"/>
      <c r="M305" s="3"/>
      <c r="N305" s="3"/>
      <c r="O305" s="17"/>
      <c r="P305" s="32"/>
      <c r="Q305" s="32"/>
      <c r="R305" s="5"/>
      <c r="S305" s="5"/>
      <c r="T305" s="16"/>
      <c r="U305" s="16"/>
      <c r="V305" s="32"/>
      <c r="W305" s="32"/>
      <c r="X305" s="16"/>
      <c r="Y305" s="32"/>
      <c r="Z305" s="32"/>
      <c r="AA305" s="5"/>
      <c r="AB305" s="5"/>
      <c r="AC305" s="16"/>
      <c r="AD305" s="16"/>
      <c r="AE305" s="32"/>
      <c r="AF305" s="32"/>
      <c r="AG305" s="16"/>
      <c r="AH305" s="16"/>
      <c r="AI305" s="16"/>
      <c r="AJ305" s="16"/>
      <c r="AK305" s="16"/>
      <c r="AL305" s="16"/>
      <c r="AM305" s="16"/>
      <c r="AN305" s="16"/>
      <c r="AO305" s="16"/>
      <c r="AP305" s="5"/>
      <c r="AQ305" s="31"/>
      <c r="AR305" s="31"/>
    </row>
    <row r="306" spans="1:44" x14ac:dyDescent="0.3">
      <c r="A306" s="4"/>
      <c r="B306" s="3"/>
      <c r="C306" s="3"/>
      <c r="D306" s="14"/>
      <c r="E306" s="14"/>
      <c r="F306" s="14"/>
      <c r="G306" s="14"/>
      <c r="H306" s="5"/>
      <c r="I306" s="15"/>
      <c r="J306" s="15"/>
      <c r="K306" s="3"/>
      <c r="L306" s="3"/>
      <c r="M306" s="3"/>
      <c r="N306" s="3"/>
      <c r="O306" s="17"/>
      <c r="P306" s="32"/>
      <c r="Q306" s="32"/>
      <c r="R306" s="5"/>
      <c r="S306" s="5"/>
      <c r="T306" s="16"/>
      <c r="U306" s="16"/>
      <c r="V306" s="32"/>
      <c r="W306" s="32"/>
      <c r="X306" s="16"/>
      <c r="Y306" s="32"/>
      <c r="Z306" s="32"/>
      <c r="AA306" s="5"/>
      <c r="AB306" s="5"/>
      <c r="AC306" s="16"/>
      <c r="AD306" s="16"/>
      <c r="AE306" s="32"/>
      <c r="AF306" s="32"/>
      <c r="AG306" s="16"/>
      <c r="AH306" s="16"/>
      <c r="AI306" s="16"/>
      <c r="AJ306" s="16"/>
      <c r="AK306" s="16"/>
      <c r="AL306" s="16"/>
      <c r="AM306" s="16"/>
      <c r="AN306" s="16"/>
      <c r="AO306" s="16"/>
      <c r="AP306" s="5"/>
      <c r="AQ306" s="31"/>
      <c r="AR306" s="31"/>
    </row>
    <row r="307" spans="1:44" x14ac:dyDescent="0.3">
      <c r="A307" s="4"/>
      <c r="B307" s="3"/>
      <c r="C307" s="3"/>
      <c r="D307" s="14"/>
      <c r="E307" s="14"/>
      <c r="F307" s="14"/>
      <c r="G307" s="14"/>
      <c r="H307" s="5"/>
      <c r="I307" s="15"/>
      <c r="J307" s="15"/>
      <c r="K307" s="3"/>
      <c r="L307" s="3"/>
      <c r="M307" s="3"/>
      <c r="N307" s="3"/>
      <c r="O307" s="17"/>
      <c r="P307" s="32"/>
      <c r="Q307" s="32"/>
      <c r="R307" s="5"/>
      <c r="S307" s="5"/>
      <c r="T307" s="16"/>
      <c r="U307" s="16"/>
      <c r="V307" s="32"/>
      <c r="W307" s="32"/>
      <c r="X307" s="16"/>
      <c r="Y307" s="32"/>
      <c r="Z307" s="32"/>
      <c r="AA307" s="5"/>
      <c r="AB307" s="5"/>
      <c r="AC307" s="16"/>
      <c r="AD307" s="16"/>
      <c r="AE307" s="32"/>
      <c r="AF307" s="32"/>
      <c r="AG307" s="16"/>
      <c r="AH307" s="16"/>
      <c r="AI307" s="16"/>
      <c r="AJ307" s="16"/>
      <c r="AK307" s="16"/>
      <c r="AL307" s="16"/>
      <c r="AM307" s="16"/>
      <c r="AN307" s="16"/>
      <c r="AO307" s="16"/>
      <c r="AP307" s="5"/>
      <c r="AQ307" s="31"/>
      <c r="AR307" s="31"/>
    </row>
    <row r="308" spans="1:44" x14ac:dyDescent="0.3">
      <c r="A308" s="4"/>
      <c r="B308" s="3"/>
      <c r="C308" s="3"/>
      <c r="D308" s="14"/>
      <c r="E308" s="14"/>
      <c r="F308" s="14"/>
      <c r="G308" s="14"/>
      <c r="H308" s="5"/>
      <c r="I308" s="15"/>
      <c r="J308" s="15"/>
      <c r="K308" s="3"/>
      <c r="L308" s="3"/>
      <c r="M308" s="3"/>
      <c r="N308" s="3"/>
      <c r="O308" s="17"/>
      <c r="P308" s="32"/>
      <c r="Q308" s="32"/>
      <c r="R308" s="5"/>
      <c r="S308" s="5"/>
      <c r="T308" s="16"/>
      <c r="U308" s="16"/>
      <c r="V308" s="32"/>
      <c r="W308" s="32"/>
      <c r="X308" s="16"/>
      <c r="Y308" s="32"/>
      <c r="Z308" s="32"/>
      <c r="AA308" s="5"/>
      <c r="AB308" s="5"/>
      <c r="AC308" s="16"/>
      <c r="AD308" s="16"/>
      <c r="AE308" s="32"/>
      <c r="AF308" s="32"/>
      <c r="AG308" s="16"/>
      <c r="AH308" s="16"/>
      <c r="AI308" s="16"/>
      <c r="AJ308" s="16"/>
      <c r="AK308" s="16"/>
      <c r="AL308" s="16"/>
      <c r="AM308" s="16"/>
      <c r="AN308" s="16"/>
      <c r="AO308" s="16"/>
      <c r="AP308" s="5"/>
      <c r="AQ308" s="31"/>
      <c r="AR308" s="31"/>
    </row>
    <row r="309" spans="1:44" x14ac:dyDescent="0.3">
      <c r="A309" s="4"/>
      <c r="B309" s="3"/>
      <c r="C309" s="3"/>
      <c r="D309" s="14"/>
      <c r="E309" s="14"/>
      <c r="F309" s="14"/>
      <c r="G309" s="14"/>
      <c r="H309" s="5"/>
      <c r="I309" s="15"/>
      <c r="J309" s="15"/>
      <c r="K309" s="3"/>
      <c r="L309" s="3"/>
      <c r="M309" s="3"/>
      <c r="N309" s="3"/>
      <c r="O309" s="17"/>
      <c r="P309" s="32"/>
      <c r="Q309" s="32"/>
      <c r="R309" s="5"/>
      <c r="S309" s="5"/>
      <c r="T309" s="16"/>
      <c r="U309" s="16"/>
      <c r="V309" s="32"/>
      <c r="W309" s="32"/>
      <c r="X309" s="16"/>
      <c r="Y309" s="32"/>
      <c r="Z309" s="32"/>
      <c r="AA309" s="5"/>
      <c r="AB309" s="5"/>
      <c r="AC309" s="16"/>
      <c r="AD309" s="16"/>
      <c r="AE309" s="32"/>
      <c r="AF309" s="32"/>
      <c r="AG309" s="16"/>
      <c r="AH309" s="16"/>
      <c r="AI309" s="16"/>
      <c r="AJ309" s="16"/>
      <c r="AK309" s="16"/>
      <c r="AL309" s="16"/>
      <c r="AM309" s="16"/>
      <c r="AN309" s="16"/>
      <c r="AO309" s="16"/>
      <c r="AP309" s="5"/>
      <c r="AQ309" s="31"/>
      <c r="AR309" s="31"/>
    </row>
    <row r="310" spans="1:44" x14ac:dyDescent="0.3">
      <c r="A310" s="4"/>
      <c r="B310" s="3"/>
      <c r="C310" s="3"/>
      <c r="D310" s="14"/>
      <c r="E310" s="14"/>
      <c r="F310" s="14"/>
      <c r="G310" s="14"/>
      <c r="H310" s="5"/>
      <c r="I310" s="15"/>
      <c r="J310" s="15"/>
      <c r="K310" s="3"/>
      <c r="L310" s="3"/>
      <c r="M310" s="3"/>
      <c r="N310" s="3"/>
      <c r="O310" s="17"/>
      <c r="P310" s="32"/>
      <c r="Q310" s="32"/>
      <c r="R310" s="5"/>
      <c r="S310" s="5"/>
      <c r="T310" s="16"/>
      <c r="U310" s="16"/>
      <c r="V310" s="32"/>
      <c r="W310" s="32"/>
      <c r="X310" s="16"/>
      <c r="Y310" s="32"/>
      <c r="Z310" s="32"/>
      <c r="AA310" s="5"/>
      <c r="AB310" s="5"/>
      <c r="AC310" s="16"/>
      <c r="AD310" s="16"/>
      <c r="AE310" s="32"/>
      <c r="AF310" s="32"/>
      <c r="AG310" s="16"/>
      <c r="AH310" s="16"/>
      <c r="AI310" s="16"/>
      <c r="AJ310" s="16"/>
      <c r="AK310" s="16"/>
      <c r="AL310" s="16"/>
      <c r="AM310" s="16"/>
      <c r="AN310" s="16"/>
      <c r="AO310" s="16"/>
      <c r="AP310" s="5"/>
      <c r="AQ310" s="31"/>
      <c r="AR310" s="31"/>
    </row>
    <row r="311" spans="1:44" x14ac:dyDescent="0.3">
      <c r="A311" s="4"/>
      <c r="B311" s="3"/>
      <c r="C311" s="3"/>
      <c r="D311" s="14"/>
      <c r="E311" s="14"/>
      <c r="F311" s="14"/>
      <c r="G311" s="14"/>
      <c r="H311" s="5"/>
      <c r="I311" s="15"/>
      <c r="J311" s="15"/>
      <c r="K311" s="3"/>
      <c r="L311" s="3"/>
      <c r="M311" s="3"/>
      <c r="N311" s="3"/>
      <c r="O311" s="17"/>
      <c r="P311" s="32"/>
      <c r="Q311" s="32"/>
      <c r="R311" s="5"/>
      <c r="S311" s="5"/>
      <c r="T311" s="16"/>
      <c r="U311" s="16"/>
      <c r="V311" s="32"/>
      <c r="W311" s="32"/>
      <c r="X311" s="16"/>
      <c r="Y311" s="32"/>
      <c r="Z311" s="32"/>
      <c r="AA311" s="5"/>
      <c r="AB311" s="5"/>
      <c r="AC311" s="16"/>
      <c r="AD311" s="16"/>
      <c r="AE311" s="32"/>
      <c r="AF311" s="32"/>
      <c r="AG311" s="16"/>
      <c r="AH311" s="16"/>
      <c r="AI311" s="16"/>
      <c r="AJ311" s="16"/>
      <c r="AK311" s="16"/>
      <c r="AL311" s="16"/>
      <c r="AM311" s="16"/>
      <c r="AN311" s="16"/>
      <c r="AO311" s="16"/>
      <c r="AP311" s="5"/>
      <c r="AQ311" s="31"/>
      <c r="AR311" s="31"/>
    </row>
    <row r="312" spans="1:44" x14ac:dyDescent="0.3">
      <c r="A312" s="4"/>
      <c r="B312" s="3"/>
      <c r="C312" s="3"/>
      <c r="D312" s="14"/>
      <c r="E312" s="14"/>
      <c r="F312" s="14"/>
      <c r="G312" s="14"/>
      <c r="H312" s="5"/>
      <c r="I312" s="15"/>
      <c r="J312" s="15"/>
      <c r="K312" s="3"/>
      <c r="L312" s="3"/>
      <c r="M312" s="3"/>
      <c r="N312" s="3"/>
      <c r="O312" s="17"/>
      <c r="P312" s="32"/>
      <c r="Q312" s="32"/>
      <c r="R312" s="5"/>
      <c r="S312" s="5"/>
      <c r="T312" s="16"/>
      <c r="U312" s="16"/>
      <c r="V312" s="32"/>
      <c r="W312" s="32"/>
      <c r="X312" s="16"/>
      <c r="Y312" s="32"/>
      <c r="Z312" s="32"/>
      <c r="AA312" s="5"/>
      <c r="AB312" s="5"/>
      <c r="AC312" s="16"/>
      <c r="AD312" s="16"/>
      <c r="AE312" s="32"/>
      <c r="AF312" s="32"/>
      <c r="AG312" s="16"/>
      <c r="AH312" s="16"/>
      <c r="AI312" s="16"/>
      <c r="AJ312" s="16"/>
      <c r="AK312" s="16"/>
      <c r="AL312" s="16"/>
      <c r="AM312" s="16"/>
      <c r="AN312" s="16"/>
      <c r="AO312" s="16"/>
      <c r="AP312" s="5"/>
      <c r="AQ312" s="31"/>
      <c r="AR312" s="31"/>
    </row>
    <row r="313" spans="1:44" x14ac:dyDescent="0.3">
      <c r="A313" s="4"/>
      <c r="B313" s="3"/>
      <c r="C313" s="3"/>
      <c r="D313" s="14"/>
      <c r="E313" s="14"/>
      <c r="F313" s="14"/>
      <c r="G313" s="14"/>
      <c r="H313" s="5"/>
      <c r="I313" s="15"/>
      <c r="J313" s="15"/>
      <c r="K313" s="3"/>
      <c r="L313" s="3"/>
      <c r="M313" s="3"/>
      <c r="N313" s="3"/>
      <c r="O313" s="17"/>
      <c r="P313" s="32"/>
      <c r="Q313" s="32"/>
      <c r="R313" s="5"/>
      <c r="S313" s="5"/>
      <c r="T313" s="16"/>
      <c r="U313" s="16"/>
      <c r="V313" s="32"/>
      <c r="W313" s="32"/>
      <c r="X313" s="16"/>
      <c r="Y313" s="32"/>
      <c r="Z313" s="32"/>
      <c r="AA313" s="5"/>
      <c r="AB313" s="5"/>
      <c r="AC313" s="16"/>
      <c r="AD313" s="16"/>
      <c r="AE313" s="32"/>
      <c r="AF313" s="32"/>
      <c r="AG313" s="16"/>
      <c r="AH313" s="16"/>
      <c r="AI313" s="16"/>
      <c r="AJ313" s="16"/>
      <c r="AK313" s="16"/>
      <c r="AL313" s="16"/>
      <c r="AM313" s="16"/>
      <c r="AN313" s="16"/>
      <c r="AO313" s="16"/>
      <c r="AP313" s="5"/>
      <c r="AQ313" s="31"/>
      <c r="AR313" s="31"/>
    </row>
    <row r="314" spans="1:44" x14ac:dyDescent="0.3">
      <c r="A314" s="4"/>
      <c r="B314" s="3"/>
      <c r="C314" s="3"/>
      <c r="D314" s="14"/>
      <c r="E314" s="14"/>
      <c r="F314" s="14"/>
      <c r="G314" s="14"/>
      <c r="H314" s="5"/>
      <c r="I314" s="15"/>
      <c r="J314" s="15"/>
      <c r="K314" s="3"/>
      <c r="L314" s="3"/>
      <c r="M314" s="3"/>
      <c r="N314" s="3"/>
      <c r="O314" s="17"/>
      <c r="P314" s="32"/>
      <c r="Q314" s="32"/>
      <c r="R314" s="5"/>
      <c r="S314" s="5"/>
      <c r="T314" s="16"/>
      <c r="U314" s="16"/>
      <c r="V314" s="32"/>
      <c r="W314" s="32"/>
      <c r="X314" s="16"/>
      <c r="Y314" s="32"/>
      <c r="Z314" s="32"/>
      <c r="AA314" s="5"/>
      <c r="AB314" s="5"/>
      <c r="AC314" s="16"/>
      <c r="AD314" s="16"/>
      <c r="AE314" s="32"/>
      <c r="AF314" s="32"/>
      <c r="AG314" s="16"/>
      <c r="AH314" s="16"/>
      <c r="AI314" s="16"/>
      <c r="AJ314" s="16"/>
      <c r="AK314" s="16"/>
      <c r="AL314" s="16"/>
      <c r="AM314" s="16"/>
      <c r="AN314" s="16"/>
      <c r="AO314" s="16"/>
      <c r="AP314" s="5"/>
      <c r="AQ314" s="31"/>
      <c r="AR314" s="31"/>
    </row>
    <row r="315" spans="1:44" x14ac:dyDescent="0.3">
      <c r="A315" s="4"/>
      <c r="B315" s="3"/>
      <c r="C315" s="3"/>
      <c r="D315" s="14"/>
      <c r="E315" s="14"/>
      <c r="F315" s="14"/>
      <c r="G315" s="14"/>
      <c r="H315" s="5"/>
      <c r="I315" s="15"/>
      <c r="J315" s="15"/>
      <c r="K315" s="3"/>
      <c r="L315" s="3"/>
      <c r="M315" s="3"/>
      <c r="N315" s="3"/>
      <c r="O315" s="17"/>
      <c r="P315" s="32"/>
      <c r="Q315" s="32"/>
      <c r="R315" s="5"/>
      <c r="S315" s="5"/>
      <c r="T315" s="16"/>
      <c r="U315" s="16"/>
      <c r="V315" s="32"/>
      <c r="W315" s="32"/>
      <c r="X315" s="16"/>
      <c r="Y315" s="32"/>
      <c r="Z315" s="32"/>
      <c r="AA315" s="5"/>
      <c r="AB315" s="5"/>
      <c r="AC315" s="16"/>
      <c r="AD315" s="16"/>
      <c r="AE315" s="32"/>
      <c r="AF315" s="32"/>
      <c r="AG315" s="16"/>
      <c r="AH315" s="16"/>
      <c r="AI315" s="16"/>
      <c r="AJ315" s="16"/>
      <c r="AK315" s="16"/>
      <c r="AL315" s="16"/>
      <c r="AM315" s="16"/>
      <c r="AN315" s="16"/>
      <c r="AO315" s="16"/>
      <c r="AP315" s="5"/>
      <c r="AQ315" s="31"/>
      <c r="AR315" s="31"/>
    </row>
    <row r="316" spans="1:44" x14ac:dyDescent="0.3">
      <c r="A316" s="4"/>
      <c r="B316" s="3"/>
      <c r="C316" s="3"/>
      <c r="D316" s="14"/>
      <c r="E316" s="14"/>
      <c r="F316" s="14"/>
      <c r="G316" s="14"/>
      <c r="H316" s="5"/>
      <c r="I316" s="15"/>
      <c r="J316" s="15"/>
      <c r="K316" s="3"/>
      <c r="L316" s="3"/>
      <c r="M316" s="3"/>
      <c r="N316" s="3"/>
      <c r="O316" s="17"/>
      <c r="P316" s="32"/>
      <c r="Q316" s="32"/>
      <c r="R316" s="5"/>
      <c r="S316" s="5"/>
      <c r="T316" s="16"/>
      <c r="U316" s="16"/>
      <c r="V316" s="32"/>
      <c r="W316" s="32"/>
      <c r="X316" s="16"/>
      <c r="Y316" s="32"/>
      <c r="Z316" s="32"/>
      <c r="AA316" s="5"/>
      <c r="AB316" s="5"/>
      <c r="AC316" s="16"/>
      <c r="AD316" s="16"/>
      <c r="AE316" s="32"/>
      <c r="AF316" s="32"/>
      <c r="AG316" s="16"/>
      <c r="AH316" s="16"/>
      <c r="AI316" s="16"/>
      <c r="AJ316" s="16"/>
      <c r="AK316" s="16"/>
      <c r="AL316" s="16"/>
      <c r="AM316" s="16"/>
      <c r="AN316" s="16"/>
      <c r="AO316" s="16"/>
      <c r="AP316" s="5"/>
      <c r="AQ316" s="31"/>
      <c r="AR316" s="31"/>
    </row>
    <row r="317" spans="1:44" x14ac:dyDescent="0.3">
      <c r="A317" s="4"/>
      <c r="B317" s="3"/>
      <c r="C317" s="3"/>
      <c r="D317" s="14"/>
      <c r="E317" s="14"/>
      <c r="F317" s="14"/>
      <c r="G317" s="14"/>
      <c r="H317" s="5"/>
      <c r="I317" s="15"/>
      <c r="J317" s="15"/>
      <c r="K317" s="3"/>
      <c r="L317" s="3"/>
      <c r="M317" s="3"/>
      <c r="N317" s="3"/>
      <c r="O317" s="17"/>
      <c r="P317" s="32"/>
      <c r="Q317" s="32"/>
      <c r="R317" s="5"/>
      <c r="S317" s="5"/>
      <c r="T317" s="16"/>
      <c r="U317" s="16"/>
      <c r="V317" s="32"/>
      <c r="W317" s="32"/>
      <c r="X317" s="16"/>
      <c r="Y317" s="32"/>
      <c r="Z317" s="32"/>
      <c r="AA317" s="5"/>
      <c r="AB317" s="5"/>
      <c r="AC317" s="16"/>
      <c r="AD317" s="16"/>
      <c r="AE317" s="32"/>
      <c r="AF317" s="32"/>
      <c r="AG317" s="16"/>
      <c r="AH317" s="16"/>
      <c r="AI317" s="16"/>
      <c r="AJ317" s="16"/>
      <c r="AK317" s="16"/>
      <c r="AL317" s="16"/>
      <c r="AM317" s="16"/>
      <c r="AN317" s="16"/>
      <c r="AO317" s="16"/>
      <c r="AP317" s="5"/>
      <c r="AQ317" s="31"/>
      <c r="AR317" s="31"/>
    </row>
    <row r="318" spans="1:44" x14ac:dyDescent="0.3">
      <c r="A318" s="4"/>
      <c r="B318" s="3"/>
      <c r="C318" s="3"/>
      <c r="D318" s="14"/>
      <c r="E318" s="14"/>
      <c r="F318" s="14"/>
      <c r="G318" s="14"/>
      <c r="H318" s="5"/>
      <c r="I318" s="15"/>
      <c r="J318" s="15"/>
      <c r="K318" s="3"/>
      <c r="L318" s="3"/>
      <c r="M318" s="3"/>
      <c r="N318" s="3"/>
      <c r="O318" s="17"/>
      <c r="P318" s="32"/>
      <c r="Q318" s="32"/>
      <c r="R318" s="5"/>
      <c r="S318" s="5"/>
      <c r="T318" s="16"/>
      <c r="U318" s="16"/>
      <c r="V318" s="32"/>
      <c r="W318" s="32"/>
      <c r="X318" s="16"/>
      <c r="Y318" s="32"/>
      <c r="Z318" s="32"/>
      <c r="AA318" s="5"/>
      <c r="AB318" s="5"/>
      <c r="AC318" s="16"/>
      <c r="AD318" s="16"/>
      <c r="AE318" s="32"/>
      <c r="AF318" s="32"/>
      <c r="AG318" s="16"/>
      <c r="AH318" s="16"/>
      <c r="AI318" s="16"/>
      <c r="AJ318" s="16"/>
      <c r="AK318" s="16"/>
      <c r="AL318" s="16"/>
      <c r="AM318" s="16"/>
      <c r="AN318" s="16"/>
      <c r="AO318" s="16"/>
      <c r="AP318" s="5"/>
      <c r="AQ318" s="31"/>
      <c r="AR318" s="31"/>
    </row>
    <row r="319" spans="1:44" x14ac:dyDescent="0.3">
      <c r="A319" s="4"/>
      <c r="B319" s="3"/>
      <c r="C319" s="3"/>
      <c r="D319" s="14"/>
      <c r="E319" s="14"/>
      <c r="F319" s="14"/>
      <c r="G319" s="14"/>
      <c r="H319" s="5"/>
      <c r="I319" s="15"/>
      <c r="J319" s="15"/>
      <c r="K319" s="3"/>
      <c r="L319" s="3"/>
      <c r="M319" s="3"/>
      <c r="N319" s="3"/>
      <c r="O319" s="17"/>
      <c r="P319" s="32"/>
      <c r="Q319" s="32"/>
      <c r="R319" s="5"/>
      <c r="S319" s="5"/>
      <c r="T319" s="16"/>
      <c r="U319" s="16"/>
      <c r="V319" s="32"/>
      <c r="W319" s="32"/>
      <c r="X319" s="16"/>
      <c r="Y319" s="32"/>
      <c r="Z319" s="32"/>
      <c r="AA319" s="5"/>
      <c r="AB319" s="5"/>
      <c r="AC319" s="16"/>
      <c r="AD319" s="16"/>
      <c r="AE319" s="32"/>
      <c r="AF319" s="32"/>
      <c r="AG319" s="16"/>
      <c r="AH319" s="16"/>
      <c r="AI319" s="16"/>
      <c r="AJ319" s="16"/>
      <c r="AK319" s="16"/>
      <c r="AL319" s="16"/>
      <c r="AM319" s="16"/>
      <c r="AN319" s="16"/>
      <c r="AO319" s="16"/>
      <c r="AP319" s="5"/>
      <c r="AQ319" s="31"/>
      <c r="AR319" s="31"/>
    </row>
    <row r="320" spans="1:44" x14ac:dyDescent="0.3">
      <c r="A320" s="4"/>
      <c r="B320" s="3"/>
      <c r="C320" s="3"/>
      <c r="D320" s="14"/>
      <c r="E320" s="14"/>
      <c r="F320" s="14"/>
      <c r="G320" s="14"/>
      <c r="H320" s="5"/>
      <c r="I320" s="15"/>
      <c r="J320" s="15"/>
      <c r="K320" s="3"/>
      <c r="L320" s="3"/>
      <c r="M320" s="3"/>
      <c r="N320" s="3"/>
      <c r="O320" s="17"/>
      <c r="P320" s="32"/>
      <c r="Q320" s="32"/>
      <c r="R320" s="5"/>
      <c r="S320" s="5"/>
      <c r="T320" s="16"/>
      <c r="U320" s="16"/>
      <c r="V320" s="32"/>
      <c r="W320" s="32"/>
      <c r="X320" s="16"/>
      <c r="Y320" s="32"/>
      <c r="Z320" s="32"/>
      <c r="AA320" s="5"/>
      <c r="AB320" s="5"/>
      <c r="AC320" s="16"/>
      <c r="AD320" s="16"/>
      <c r="AE320" s="32"/>
      <c r="AF320" s="32"/>
      <c r="AG320" s="16"/>
      <c r="AH320" s="16"/>
      <c r="AI320" s="16"/>
      <c r="AJ320" s="16"/>
      <c r="AK320" s="16"/>
      <c r="AL320" s="16"/>
      <c r="AM320" s="16"/>
      <c r="AN320" s="16"/>
      <c r="AO320" s="16"/>
      <c r="AP320" s="5"/>
      <c r="AQ320" s="31"/>
      <c r="AR320" s="31"/>
    </row>
    <row r="321" spans="1:44" x14ac:dyDescent="0.3">
      <c r="A321" s="4"/>
      <c r="B321" s="3"/>
      <c r="C321" s="3"/>
      <c r="D321" s="14"/>
      <c r="E321" s="14"/>
      <c r="F321" s="14"/>
      <c r="G321" s="14"/>
      <c r="H321" s="5"/>
      <c r="I321" s="15"/>
      <c r="J321" s="15"/>
      <c r="K321" s="3"/>
      <c r="L321" s="3"/>
      <c r="M321" s="3"/>
      <c r="N321" s="3"/>
      <c r="O321" s="17"/>
      <c r="P321" s="32"/>
      <c r="Q321" s="32"/>
      <c r="R321" s="5"/>
      <c r="S321" s="5"/>
      <c r="T321" s="16"/>
      <c r="U321" s="16"/>
      <c r="V321" s="32"/>
      <c r="W321" s="32"/>
      <c r="X321" s="16"/>
      <c r="Y321" s="32"/>
      <c r="Z321" s="32"/>
      <c r="AA321" s="5"/>
      <c r="AB321" s="5"/>
      <c r="AC321" s="16"/>
      <c r="AD321" s="16"/>
      <c r="AE321" s="32"/>
      <c r="AF321" s="32"/>
      <c r="AG321" s="16"/>
      <c r="AH321" s="16"/>
      <c r="AI321" s="16"/>
      <c r="AJ321" s="16"/>
      <c r="AK321" s="16"/>
      <c r="AL321" s="16"/>
      <c r="AM321" s="16"/>
      <c r="AN321" s="16"/>
      <c r="AO321" s="16"/>
      <c r="AP321" s="5"/>
      <c r="AQ321" s="31"/>
      <c r="AR321" s="31"/>
    </row>
    <row r="322" spans="1:44" x14ac:dyDescent="0.3">
      <c r="A322" s="4"/>
      <c r="B322" s="3"/>
      <c r="C322" s="3"/>
      <c r="D322" s="14"/>
      <c r="E322" s="14"/>
      <c r="F322" s="14"/>
      <c r="G322" s="14"/>
      <c r="H322" s="5"/>
      <c r="I322" s="15"/>
      <c r="J322" s="15"/>
      <c r="K322" s="3"/>
      <c r="L322" s="3"/>
      <c r="M322" s="3"/>
      <c r="N322" s="3"/>
      <c r="O322" s="17"/>
      <c r="P322" s="32"/>
      <c r="Q322" s="32"/>
      <c r="R322" s="5"/>
      <c r="S322" s="5"/>
      <c r="T322" s="16"/>
      <c r="U322" s="16"/>
      <c r="V322" s="32"/>
      <c r="W322" s="32"/>
      <c r="X322" s="16"/>
      <c r="Y322" s="32"/>
      <c r="Z322" s="32"/>
      <c r="AA322" s="5"/>
      <c r="AB322" s="5"/>
      <c r="AC322" s="16"/>
      <c r="AD322" s="16"/>
      <c r="AE322" s="32"/>
      <c r="AF322" s="32"/>
      <c r="AG322" s="16"/>
      <c r="AH322" s="16"/>
      <c r="AI322" s="16"/>
      <c r="AJ322" s="16"/>
      <c r="AK322" s="16"/>
      <c r="AL322" s="16"/>
      <c r="AM322" s="16"/>
      <c r="AN322" s="16"/>
      <c r="AO322" s="16"/>
      <c r="AP322" s="5"/>
      <c r="AQ322" s="31"/>
      <c r="AR322" s="31"/>
    </row>
    <row r="323" spans="1:44" x14ac:dyDescent="0.3">
      <c r="A323" s="4"/>
      <c r="B323" s="3"/>
      <c r="C323" s="3"/>
      <c r="D323" s="14"/>
      <c r="E323" s="14"/>
      <c r="F323" s="14"/>
      <c r="G323" s="14"/>
      <c r="H323" s="5"/>
      <c r="I323" s="15"/>
      <c r="J323" s="15"/>
      <c r="K323" s="3"/>
      <c r="L323" s="3"/>
      <c r="M323" s="3"/>
      <c r="N323" s="3"/>
      <c r="O323" s="17"/>
      <c r="P323" s="32"/>
      <c r="Q323" s="32"/>
      <c r="R323" s="5"/>
      <c r="S323" s="5"/>
      <c r="T323" s="16"/>
      <c r="U323" s="16"/>
      <c r="V323" s="32"/>
      <c r="W323" s="32"/>
      <c r="X323" s="16"/>
      <c r="Y323" s="32"/>
      <c r="Z323" s="32"/>
      <c r="AA323" s="5"/>
      <c r="AB323" s="5"/>
      <c r="AC323" s="16"/>
      <c r="AD323" s="16"/>
      <c r="AE323" s="32"/>
      <c r="AF323" s="32"/>
      <c r="AG323" s="16"/>
      <c r="AH323" s="16"/>
      <c r="AI323" s="16"/>
      <c r="AJ323" s="16"/>
      <c r="AK323" s="16"/>
      <c r="AL323" s="16"/>
      <c r="AM323" s="16"/>
      <c r="AN323" s="16"/>
      <c r="AO323" s="16"/>
      <c r="AP323" s="5"/>
      <c r="AQ323" s="31"/>
      <c r="AR323" s="31"/>
    </row>
    <row r="324" spans="1:44" x14ac:dyDescent="0.3">
      <c r="A324" s="4"/>
      <c r="B324" s="3"/>
      <c r="C324" s="3"/>
      <c r="D324" s="14"/>
      <c r="E324" s="14"/>
      <c r="F324" s="14"/>
      <c r="G324" s="14"/>
      <c r="H324" s="5"/>
      <c r="I324" s="15"/>
      <c r="J324" s="15"/>
      <c r="K324" s="3"/>
      <c r="L324" s="3"/>
      <c r="M324" s="3"/>
      <c r="N324" s="3"/>
      <c r="O324" s="17"/>
      <c r="P324" s="32"/>
      <c r="Q324" s="32"/>
      <c r="R324" s="5"/>
      <c r="S324" s="5"/>
      <c r="T324" s="16"/>
      <c r="U324" s="16"/>
      <c r="V324" s="32"/>
      <c r="W324" s="32"/>
      <c r="X324" s="16"/>
      <c r="Y324" s="32"/>
      <c r="Z324" s="32"/>
      <c r="AA324" s="5"/>
      <c r="AB324" s="5"/>
      <c r="AC324" s="16"/>
      <c r="AD324" s="16"/>
      <c r="AE324" s="32"/>
      <c r="AF324" s="32"/>
      <c r="AG324" s="16"/>
      <c r="AH324" s="16"/>
      <c r="AI324" s="16"/>
      <c r="AJ324" s="16"/>
      <c r="AK324" s="16"/>
      <c r="AL324" s="16"/>
      <c r="AM324" s="16"/>
      <c r="AN324" s="16"/>
      <c r="AO324" s="16"/>
      <c r="AP324" s="5"/>
      <c r="AQ324" s="31"/>
      <c r="AR324" s="31"/>
    </row>
    <row r="325" spans="1:44" x14ac:dyDescent="0.3">
      <c r="A325" s="4"/>
      <c r="B325" s="3"/>
      <c r="C325" s="3"/>
      <c r="D325" s="14"/>
      <c r="E325" s="14"/>
      <c r="F325" s="14"/>
      <c r="G325" s="14"/>
      <c r="H325" s="5"/>
      <c r="I325" s="15"/>
      <c r="J325" s="15"/>
      <c r="K325" s="3"/>
      <c r="L325" s="3"/>
      <c r="M325" s="3"/>
      <c r="N325" s="3"/>
      <c r="O325" s="17"/>
      <c r="P325" s="32"/>
      <c r="Q325" s="32"/>
      <c r="R325" s="5"/>
      <c r="S325" s="5"/>
      <c r="T325" s="16"/>
      <c r="U325" s="16"/>
      <c r="V325" s="32"/>
      <c r="W325" s="32"/>
      <c r="X325" s="16"/>
      <c r="Y325" s="32"/>
      <c r="Z325" s="32"/>
      <c r="AA325" s="5"/>
      <c r="AB325" s="5"/>
      <c r="AC325" s="16"/>
      <c r="AD325" s="16"/>
      <c r="AE325" s="32"/>
      <c r="AF325" s="32"/>
      <c r="AG325" s="16"/>
      <c r="AH325" s="16"/>
      <c r="AI325" s="16"/>
      <c r="AJ325" s="16"/>
      <c r="AK325" s="16"/>
      <c r="AL325" s="16"/>
      <c r="AM325" s="16"/>
      <c r="AN325" s="16"/>
      <c r="AO325" s="16"/>
      <c r="AP325" s="5"/>
      <c r="AQ325" s="31"/>
      <c r="AR325" s="31"/>
    </row>
    <row r="326" spans="1:44" x14ac:dyDescent="0.3">
      <c r="A326" s="4"/>
      <c r="B326" s="3"/>
      <c r="C326" s="3"/>
      <c r="D326" s="14"/>
      <c r="E326" s="14"/>
      <c r="F326" s="14"/>
      <c r="G326" s="14"/>
      <c r="H326" s="5"/>
      <c r="I326" s="15"/>
      <c r="J326" s="15"/>
      <c r="K326" s="3"/>
      <c r="L326" s="3"/>
      <c r="M326" s="3"/>
      <c r="N326" s="3"/>
      <c r="O326" s="17"/>
      <c r="P326" s="32"/>
      <c r="Q326" s="32"/>
      <c r="R326" s="5"/>
      <c r="S326" s="5"/>
      <c r="T326" s="16"/>
      <c r="U326" s="16"/>
      <c r="V326" s="32"/>
      <c r="W326" s="32"/>
      <c r="X326" s="16"/>
      <c r="Y326" s="32"/>
      <c r="Z326" s="32"/>
      <c r="AA326" s="5"/>
      <c r="AB326" s="5"/>
      <c r="AC326" s="16"/>
      <c r="AD326" s="16"/>
      <c r="AE326" s="32"/>
      <c r="AF326" s="32"/>
      <c r="AG326" s="16"/>
      <c r="AH326" s="16"/>
      <c r="AI326" s="16"/>
      <c r="AJ326" s="16"/>
      <c r="AK326" s="16"/>
      <c r="AL326" s="16"/>
      <c r="AM326" s="16"/>
      <c r="AN326" s="16"/>
      <c r="AO326" s="16"/>
      <c r="AP326" s="5"/>
      <c r="AQ326" s="31"/>
      <c r="AR326" s="31"/>
    </row>
    <row r="327" spans="1:44" x14ac:dyDescent="0.3">
      <c r="A327" s="4"/>
      <c r="B327" s="3"/>
      <c r="C327" s="3"/>
      <c r="D327" s="14"/>
      <c r="E327" s="14"/>
      <c r="F327" s="14"/>
      <c r="G327" s="14"/>
      <c r="H327" s="5"/>
      <c r="I327" s="15"/>
      <c r="J327" s="15"/>
      <c r="K327" s="3"/>
      <c r="L327" s="3"/>
      <c r="M327" s="3"/>
      <c r="N327" s="3"/>
      <c r="O327" s="17"/>
      <c r="P327" s="32"/>
      <c r="Q327" s="32"/>
      <c r="R327" s="5"/>
      <c r="S327" s="5"/>
      <c r="T327" s="16"/>
      <c r="U327" s="16"/>
      <c r="V327" s="32"/>
      <c r="W327" s="32"/>
      <c r="X327" s="16"/>
      <c r="Y327" s="32"/>
      <c r="Z327" s="32"/>
      <c r="AA327" s="5"/>
      <c r="AB327" s="5"/>
      <c r="AC327" s="16"/>
      <c r="AD327" s="16"/>
      <c r="AE327" s="32"/>
      <c r="AF327" s="32"/>
      <c r="AG327" s="16"/>
      <c r="AH327" s="16"/>
      <c r="AI327" s="16"/>
      <c r="AJ327" s="16"/>
      <c r="AK327" s="16"/>
      <c r="AL327" s="16"/>
      <c r="AM327" s="16"/>
      <c r="AN327" s="16"/>
      <c r="AO327" s="16"/>
      <c r="AP327" s="5"/>
      <c r="AQ327" s="31"/>
      <c r="AR327" s="31"/>
    </row>
    <row r="328" spans="1:44" x14ac:dyDescent="0.3">
      <c r="A328" s="4"/>
      <c r="B328" s="3"/>
      <c r="C328" s="3"/>
      <c r="D328" s="14"/>
      <c r="E328" s="14"/>
      <c r="F328" s="14"/>
      <c r="G328" s="14"/>
      <c r="H328" s="5"/>
      <c r="I328" s="15"/>
      <c r="J328" s="15"/>
      <c r="K328" s="3"/>
      <c r="L328" s="3"/>
      <c r="M328" s="3"/>
      <c r="N328" s="3"/>
      <c r="O328" s="17"/>
      <c r="P328" s="32"/>
      <c r="Q328" s="32"/>
      <c r="R328" s="5"/>
      <c r="S328" s="5"/>
      <c r="T328" s="16"/>
      <c r="U328" s="16"/>
      <c r="V328" s="32"/>
      <c r="W328" s="32"/>
      <c r="X328" s="16"/>
      <c r="Y328" s="32"/>
      <c r="Z328" s="32"/>
      <c r="AA328" s="5"/>
      <c r="AB328" s="5"/>
      <c r="AC328" s="16"/>
      <c r="AD328" s="16"/>
      <c r="AE328" s="32"/>
      <c r="AF328" s="32"/>
      <c r="AG328" s="16"/>
      <c r="AH328" s="16"/>
      <c r="AI328" s="16"/>
      <c r="AJ328" s="16"/>
      <c r="AK328" s="16"/>
      <c r="AL328" s="16"/>
      <c r="AM328" s="16"/>
      <c r="AN328" s="16"/>
      <c r="AO328" s="16"/>
      <c r="AP328" s="5"/>
      <c r="AQ328" s="31"/>
      <c r="AR328" s="31"/>
    </row>
    <row r="329" spans="1:44" x14ac:dyDescent="0.3">
      <c r="A329" s="4"/>
      <c r="B329" s="3"/>
      <c r="C329" s="3"/>
      <c r="D329" s="14"/>
      <c r="E329" s="14"/>
      <c r="F329" s="14"/>
      <c r="G329" s="14"/>
      <c r="H329" s="5"/>
      <c r="I329" s="15"/>
      <c r="J329" s="15"/>
      <c r="K329" s="3"/>
      <c r="L329" s="3"/>
      <c r="M329" s="3"/>
      <c r="N329" s="3"/>
      <c r="O329" s="17"/>
      <c r="P329" s="32"/>
      <c r="Q329" s="32"/>
      <c r="R329" s="5"/>
      <c r="S329" s="5"/>
      <c r="T329" s="16"/>
      <c r="U329" s="16"/>
      <c r="V329" s="32"/>
      <c r="W329" s="32"/>
      <c r="X329" s="16"/>
      <c r="Y329" s="32"/>
      <c r="Z329" s="32"/>
      <c r="AA329" s="5"/>
      <c r="AB329" s="5"/>
      <c r="AC329" s="16"/>
      <c r="AD329" s="16"/>
      <c r="AE329" s="32"/>
      <c r="AF329" s="32"/>
      <c r="AG329" s="16"/>
      <c r="AH329" s="16"/>
      <c r="AI329" s="16"/>
      <c r="AJ329" s="16"/>
      <c r="AK329" s="16"/>
      <c r="AL329" s="16"/>
      <c r="AM329" s="16"/>
      <c r="AN329" s="16"/>
      <c r="AO329" s="16"/>
      <c r="AP329" s="5"/>
      <c r="AQ329" s="31"/>
      <c r="AR329" s="31"/>
    </row>
    <row r="330" spans="1:44" x14ac:dyDescent="0.3">
      <c r="A330" s="4"/>
      <c r="B330" s="3"/>
      <c r="C330" s="3"/>
      <c r="D330" s="14"/>
      <c r="E330" s="14"/>
      <c r="F330" s="14"/>
      <c r="G330" s="14"/>
      <c r="H330" s="5"/>
      <c r="I330" s="15"/>
      <c r="J330" s="15"/>
      <c r="K330" s="3"/>
      <c r="L330" s="3"/>
      <c r="M330" s="3"/>
      <c r="N330" s="3"/>
      <c r="O330" s="17"/>
      <c r="P330" s="32"/>
      <c r="Q330" s="32"/>
      <c r="R330" s="5"/>
      <c r="S330" s="5"/>
      <c r="T330" s="16"/>
      <c r="U330" s="16"/>
      <c r="V330" s="32"/>
      <c r="W330" s="32"/>
      <c r="X330" s="16"/>
      <c r="Y330" s="32"/>
      <c r="Z330" s="32"/>
      <c r="AA330" s="5"/>
      <c r="AB330" s="5"/>
      <c r="AC330" s="16"/>
      <c r="AD330" s="16"/>
      <c r="AE330" s="32"/>
      <c r="AF330" s="32"/>
      <c r="AG330" s="16"/>
      <c r="AH330" s="16"/>
      <c r="AI330" s="16"/>
      <c r="AJ330" s="16"/>
      <c r="AK330" s="16"/>
      <c r="AL330" s="16"/>
      <c r="AM330" s="16"/>
      <c r="AN330" s="16"/>
      <c r="AO330" s="16"/>
      <c r="AP330" s="5"/>
      <c r="AQ330" s="31"/>
      <c r="AR330" s="31"/>
    </row>
    <row r="331" spans="1:44" x14ac:dyDescent="0.3">
      <c r="A331" s="4"/>
      <c r="B331" s="3"/>
      <c r="C331" s="3"/>
      <c r="D331" s="14"/>
      <c r="E331" s="14"/>
      <c r="F331" s="14"/>
      <c r="G331" s="14"/>
      <c r="H331" s="5"/>
      <c r="I331" s="15"/>
      <c r="J331" s="15"/>
      <c r="K331" s="3"/>
      <c r="L331" s="3"/>
      <c r="M331" s="3"/>
      <c r="N331" s="3"/>
      <c r="O331" s="17"/>
      <c r="P331" s="32"/>
      <c r="Q331" s="32"/>
      <c r="R331" s="5"/>
      <c r="S331" s="5"/>
      <c r="T331" s="16"/>
      <c r="U331" s="16"/>
      <c r="V331" s="32"/>
      <c r="W331" s="32"/>
      <c r="X331" s="16"/>
      <c r="Y331" s="32"/>
      <c r="Z331" s="32"/>
      <c r="AA331" s="5"/>
      <c r="AB331" s="5"/>
      <c r="AC331" s="16"/>
      <c r="AD331" s="16"/>
      <c r="AE331" s="32"/>
      <c r="AF331" s="32"/>
      <c r="AG331" s="16"/>
      <c r="AH331" s="16"/>
      <c r="AI331" s="16"/>
      <c r="AJ331" s="16"/>
      <c r="AK331" s="16"/>
      <c r="AL331" s="16"/>
      <c r="AM331" s="16"/>
      <c r="AN331" s="16"/>
      <c r="AO331" s="16"/>
      <c r="AP331" s="5"/>
      <c r="AQ331" s="31"/>
      <c r="AR331" s="31"/>
    </row>
    <row r="332" spans="1:44" x14ac:dyDescent="0.3">
      <c r="A332" s="4"/>
      <c r="B332" s="3"/>
      <c r="C332" s="3"/>
      <c r="D332" s="14"/>
      <c r="E332" s="14"/>
      <c r="F332" s="14"/>
      <c r="G332" s="14"/>
      <c r="H332" s="5"/>
      <c r="I332" s="15"/>
      <c r="J332" s="15"/>
      <c r="K332" s="3"/>
      <c r="L332" s="3"/>
      <c r="M332" s="3"/>
      <c r="N332" s="3"/>
      <c r="O332" s="17"/>
      <c r="P332" s="32"/>
      <c r="Q332" s="32"/>
      <c r="R332" s="5"/>
      <c r="S332" s="5"/>
      <c r="T332" s="16"/>
      <c r="U332" s="16"/>
      <c r="V332" s="32"/>
      <c r="W332" s="32"/>
      <c r="X332" s="16"/>
      <c r="Y332" s="32"/>
      <c r="Z332" s="32"/>
      <c r="AA332" s="5"/>
      <c r="AB332" s="5"/>
      <c r="AC332" s="16"/>
      <c r="AD332" s="16"/>
      <c r="AE332" s="32"/>
      <c r="AF332" s="32"/>
      <c r="AG332" s="16"/>
      <c r="AH332" s="16"/>
      <c r="AI332" s="16"/>
      <c r="AJ332" s="16"/>
      <c r="AK332" s="16"/>
      <c r="AL332" s="16"/>
      <c r="AM332" s="16"/>
      <c r="AN332" s="16"/>
      <c r="AO332" s="16"/>
      <c r="AP332" s="5"/>
      <c r="AQ332" s="31"/>
      <c r="AR332" s="31"/>
    </row>
    <row r="333" spans="1:44" x14ac:dyDescent="0.3">
      <c r="A333" s="4"/>
      <c r="B333" s="3"/>
      <c r="C333" s="3"/>
      <c r="D333" s="14"/>
      <c r="E333" s="14"/>
      <c r="F333" s="14"/>
      <c r="G333" s="14"/>
      <c r="H333" s="5"/>
      <c r="I333" s="15"/>
      <c r="J333" s="15"/>
      <c r="K333" s="3"/>
      <c r="L333" s="3"/>
      <c r="M333" s="3"/>
      <c r="N333" s="3"/>
      <c r="O333" s="17"/>
      <c r="P333" s="32"/>
      <c r="Q333" s="32"/>
      <c r="R333" s="5"/>
      <c r="S333" s="5"/>
      <c r="T333" s="16"/>
      <c r="U333" s="16"/>
      <c r="V333" s="32"/>
      <c r="W333" s="32"/>
      <c r="X333" s="16"/>
      <c r="Y333" s="32"/>
      <c r="Z333" s="32"/>
      <c r="AA333" s="5"/>
      <c r="AB333" s="5"/>
      <c r="AC333" s="16"/>
      <c r="AD333" s="16"/>
      <c r="AE333" s="32"/>
      <c r="AF333" s="32"/>
      <c r="AG333" s="16"/>
      <c r="AH333" s="16"/>
      <c r="AI333" s="16"/>
      <c r="AJ333" s="16"/>
      <c r="AK333" s="16"/>
      <c r="AL333" s="16"/>
      <c r="AM333" s="16"/>
      <c r="AN333" s="16"/>
      <c r="AO333" s="16"/>
      <c r="AP333" s="5"/>
      <c r="AQ333" s="31"/>
      <c r="AR333" s="31"/>
    </row>
    <row r="334" spans="1:44" x14ac:dyDescent="0.3">
      <c r="A334" s="4"/>
      <c r="B334" s="3"/>
      <c r="C334" s="3"/>
      <c r="D334" s="14"/>
      <c r="E334" s="14"/>
      <c r="F334" s="14"/>
      <c r="G334" s="14"/>
      <c r="H334" s="5"/>
      <c r="I334" s="15"/>
      <c r="J334" s="15"/>
      <c r="K334" s="3"/>
      <c r="L334" s="3"/>
      <c r="M334" s="3"/>
      <c r="N334" s="3"/>
      <c r="O334" s="17"/>
      <c r="P334" s="32"/>
      <c r="Q334" s="32"/>
      <c r="R334" s="5"/>
      <c r="S334" s="5"/>
      <c r="T334" s="16"/>
      <c r="U334" s="16"/>
      <c r="V334" s="32"/>
      <c r="W334" s="32"/>
      <c r="X334" s="16"/>
      <c r="Y334" s="32"/>
      <c r="Z334" s="32"/>
      <c r="AA334" s="5"/>
      <c r="AB334" s="5"/>
      <c r="AC334" s="16"/>
      <c r="AD334" s="16"/>
      <c r="AE334" s="32"/>
      <c r="AF334" s="32"/>
      <c r="AG334" s="16"/>
      <c r="AH334" s="16"/>
      <c r="AI334" s="16"/>
      <c r="AJ334" s="16"/>
      <c r="AK334" s="16"/>
      <c r="AL334" s="16"/>
      <c r="AM334" s="16"/>
      <c r="AN334" s="16"/>
      <c r="AO334" s="16"/>
      <c r="AP334" s="5"/>
      <c r="AQ334" s="31"/>
      <c r="AR334" s="31"/>
    </row>
    <row r="335" spans="1:44" x14ac:dyDescent="0.3">
      <c r="A335" s="4"/>
      <c r="B335" s="3"/>
      <c r="C335" s="3"/>
      <c r="D335" s="14"/>
      <c r="E335" s="14"/>
      <c r="F335" s="14"/>
      <c r="G335" s="14"/>
      <c r="H335" s="5"/>
      <c r="I335" s="15"/>
      <c r="J335" s="15"/>
      <c r="K335" s="3"/>
      <c r="L335" s="3"/>
      <c r="M335" s="3"/>
      <c r="N335" s="3"/>
      <c r="O335" s="17"/>
      <c r="P335" s="32"/>
      <c r="Q335" s="32"/>
      <c r="R335" s="5"/>
      <c r="S335" s="5"/>
      <c r="T335" s="16"/>
      <c r="U335" s="16"/>
      <c r="V335" s="32"/>
      <c r="W335" s="32"/>
      <c r="X335" s="16"/>
      <c r="Y335" s="32"/>
      <c r="Z335" s="32"/>
      <c r="AA335" s="5"/>
      <c r="AB335" s="5"/>
      <c r="AC335" s="16"/>
      <c r="AD335" s="16"/>
      <c r="AE335" s="32"/>
      <c r="AF335" s="32"/>
      <c r="AG335" s="16"/>
      <c r="AH335" s="16"/>
      <c r="AI335" s="16"/>
      <c r="AJ335" s="16"/>
      <c r="AK335" s="16"/>
      <c r="AL335" s="16"/>
      <c r="AM335" s="16"/>
      <c r="AN335" s="16"/>
      <c r="AO335" s="16"/>
      <c r="AP335" s="5"/>
      <c r="AQ335" s="31"/>
      <c r="AR335" s="31"/>
    </row>
    <row r="336" spans="1:44" x14ac:dyDescent="0.3">
      <c r="A336" s="4"/>
      <c r="B336" s="3"/>
      <c r="C336" s="3"/>
      <c r="D336" s="14"/>
      <c r="E336" s="14"/>
      <c r="F336" s="14"/>
      <c r="G336" s="14"/>
      <c r="H336" s="5"/>
      <c r="I336" s="15"/>
      <c r="J336" s="15"/>
      <c r="K336" s="3"/>
      <c r="L336" s="3"/>
      <c r="M336" s="3"/>
      <c r="N336" s="3"/>
      <c r="O336" s="17"/>
      <c r="P336" s="32"/>
      <c r="Q336" s="32"/>
      <c r="R336" s="5"/>
      <c r="S336" s="5"/>
      <c r="T336" s="16"/>
      <c r="U336" s="16"/>
      <c r="V336" s="32"/>
      <c r="W336" s="32"/>
      <c r="X336" s="16"/>
      <c r="Y336" s="32"/>
      <c r="Z336" s="32"/>
      <c r="AA336" s="5"/>
      <c r="AB336" s="5"/>
      <c r="AC336" s="16"/>
      <c r="AD336" s="16"/>
      <c r="AE336" s="32"/>
      <c r="AF336" s="32"/>
      <c r="AG336" s="16"/>
      <c r="AH336" s="16"/>
      <c r="AI336" s="16"/>
      <c r="AJ336" s="16"/>
      <c r="AK336" s="16"/>
      <c r="AL336" s="16"/>
      <c r="AM336" s="16"/>
      <c r="AN336" s="16"/>
      <c r="AO336" s="16"/>
      <c r="AP336" s="5"/>
      <c r="AQ336" s="31"/>
      <c r="AR336" s="31"/>
    </row>
    <row r="337" spans="1:44" x14ac:dyDescent="0.3">
      <c r="A337" s="4"/>
      <c r="B337" s="3"/>
      <c r="C337" s="3"/>
      <c r="D337" s="14"/>
      <c r="E337" s="14"/>
      <c r="F337" s="14"/>
      <c r="G337" s="14"/>
      <c r="H337" s="5"/>
      <c r="I337" s="15"/>
      <c r="J337" s="15"/>
      <c r="K337" s="3"/>
      <c r="L337" s="3"/>
      <c r="M337" s="3"/>
      <c r="N337" s="3"/>
      <c r="O337" s="17"/>
      <c r="P337" s="32"/>
      <c r="Q337" s="32"/>
      <c r="R337" s="5"/>
      <c r="S337" s="5"/>
      <c r="T337" s="16"/>
      <c r="U337" s="16"/>
      <c r="V337" s="32"/>
      <c r="W337" s="32"/>
      <c r="X337" s="16"/>
      <c r="Y337" s="32"/>
      <c r="Z337" s="32"/>
      <c r="AA337" s="5"/>
      <c r="AB337" s="5"/>
      <c r="AC337" s="16"/>
      <c r="AD337" s="16"/>
      <c r="AE337" s="32"/>
      <c r="AF337" s="32"/>
      <c r="AG337" s="16"/>
      <c r="AH337" s="16"/>
      <c r="AI337" s="16"/>
      <c r="AJ337" s="16"/>
      <c r="AK337" s="16"/>
      <c r="AL337" s="16"/>
      <c r="AM337" s="16"/>
      <c r="AN337" s="16"/>
      <c r="AO337" s="16"/>
      <c r="AP337" s="5"/>
      <c r="AQ337" s="31"/>
      <c r="AR337" s="31"/>
    </row>
    <row r="338" spans="1:44" x14ac:dyDescent="0.3">
      <c r="A338" s="4"/>
      <c r="B338" s="3"/>
      <c r="C338" s="3"/>
      <c r="D338" s="14"/>
      <c r="E338" s="14"/>
      <c r="F338" s="14"/>
      <c r="G338" s="14"/>
      <c r="H338" s="5"/>
      <c r="I338" s="15"/>
      <c r="J338" s="15"/>
      <c r="K338" s="3"/>
      <c r="L338" s="3"/>
      <c r="M338" s="3"/>
      <c r="N338" s="3"/>
      <c r="O338" s="17"/>
      <c r="P338" s="32"/>
      <c r="Q338" s="32"/>
      <c r="R338" s="5"/>
      <c r="S338" s="5"/>
      <c r="T338" s="16"/>
      <c r="U338" s="16"/>
      <c r="V338" s="32"/>
      <c r="W338" s="32"/>
      <c r="X338" s="16"/>
      <c r="Y338" s="32"/>
      <c r="Z338" s="32"/>
      <c r="AA338" s="5"/>
      <c r="AB338" s="5"/>
      <c r="AC338" s="16"/>
      <c r="AD338" s="16"/>
      <c r="AE338" s="32"/>
      <c r="AF338" s="32"/>
      <c r="AG338" s="16"/>
      <c r="AH338" s="16"/>
      <c r="AI338" s="16"/>
      <c r="AJ338" s="16"/>
      <c r="AK338" s="16"/>
      <c r="AL338" s="16"/>
      <c r="AM338" s="16"/>
      <c r="AN338" s="16"/>
      <c r="AO338" s="16"/>
      <c r="AP338" s="5"/>
      <c r="AQ338" s="31"/>
      <c r="AR338" s="31"/>
    </row>
    <row r="339" spans="1:44" x14ac:dyDescent="0.3">
      <c r="A339" s="4"/>
      <c r="B339" s="3"/>
      <c r="C339" s="3"/>
      <c r="D339" s="14"/>
      <c r="E339" s="14"/>
      <c r="F339" s="14"/>
      <c r="G339" s="14"/>
      <c r="H339" s="5"/>
      <c r="I339" s="15"/>
      <c r="J339" s="15"/>
      <c r="K339" s="3"/>
      <c r="L339" s="3"/>
      <c r="M339" s="3"/>
      <c r="N339" s="3"/>
      <c r="O339" s="17"/>
      <c r="P339" s="32"/>
      <c r="Q339" s="32"/>
      <c r="R339" s="5"/>
      <c r="S339" s="5"/>
      <c r="T339" s="16"/>
      <c r="U339" s="16"/>
      <c r="V339" s="32"/>
      <c r="W339" s="32"/>
      <c r="X339" s="16"/>
      <c r="Y339" s="32"/>
      <c r="Z339" s="32"/>
      <c r="AA339" s="5"/>
      <c r="AB339" s="5"/>
      <c r="AC339" s="16"/>
      <c r="AD339" s="16"/>
      <c r="AE339" s="32"/>
      <c r="AF339" s="32"/>
      <c r="AG339" s="16"/>
      <c r="AH339" s="16"/>
      <c r="AI339" s="16"/>
      <c r="AJ339" s="16"/>
      <c r="AK339" s="16"/>
      <c r="AL339" s="16"/>
      <c r="AM339" s="16"/>
      <c r="AN339" s="16"/>
      <c r="AO339" s="16"/>
      <c r="AP339" s="5"/>
      <c r="AQ339" s="31"/>
      <c r="AR339" s="31"/>
    </row>
    <row r="340" spans="1:44" x14ac:dyDescent="0.3">
      <c r="A340" s="4"/>
      <c r="B340" s="3"/>
      <c r="C340" s="3"/>
      <c r="D340" s="14"/>
      <c r="E340" s="14"/>
      <c r="F340" s="14"/>
      <c r="G340" s="14"/>
      <c r="H340" s="5"/>
      <c r="I340" s="15"/>
      <c r="J340" s="15"/>
      <c r="K340" s="3"/>
      <c r="L340" s="3"/>
      <c r="M340" s="3"/>
      <c r="N340" s="3"/>
      <c r="O340" s="17"/>
      <c r="P340" s="32"/>
      <c r="Q340" s="32"/>
      <c r="R340" s="5"/>
      <c r="S340" s="5"/>
      <c r="T340" s="16"/>
      <c r="U340" s="16"/>
      <c r="V340" s="32"/>
      <c r="W340" s="32"/>
      <c r="X340" s="16"/>
      <c r="Y340" s="32"/>
      <c r="Z340" s="32"/>
      <c r="AA340" s="5"/>
      <c r="AB340" s="5"/>
      <c r="AC340" s="16"/>
      <c r="AD340" s="16"/>
      <c r="AE340" s="32"/>
      <c r="AF340" s="32"/>
      <c r="AG340" s="16"/>
      <c r="AH340" s="16"/>
      <c r="AI340" s="16"/>
      <c r="AJ340" s="16"/>
      <c r="AK340" s="16"/>
      <c r="AL340" s="16"/>
      <c r="AM340" s="16"/>
      <c r="AN340" s="16"/>
      <c r="AO340" s="16"/>
      <c r="AP340" s="5"/>
      <c r="AQ340" s="31"/>
      <c r="AR340" s="31"/>
    </row>
    <row r="341" spans="1:44" x14ac:dyDescent="0.3">
      <c r="A341" s="4"/>
      <c r="B341" s="3"/>
      <c r="C341" s="3"/>
      <c r="D341" s="14"/>
      <c r="E341" s="14"/>
      <c r="F341" s="14"/>
      <c r="G341" s="14"/>
      <c r="H341" s="5"/>
      <c r="I341" s="15"/>
      <c r="J341" s="15"/>
      <c r="K341" s="3"/>
      <c r="L341" s="3"/>
      <c r="M341" s="3"/>
      <c r="N341" s="3"/>
      <c r="O341" s="17"/>
      <c r="P341" s="32"/>
      <c r="Q341" s="32"/>
      <c r="R341" s="5"/>
      <c r="S341" s="5"/>
      <c r="T341" s="16"/>
      <c r="U341" s="16"/>
      <c r="V341" s="32"/>
      <c r="W341" s="32"/>
      <c r="X341" s="16"/>
      <c r="Y341" s="32"/>
      <c r="Z341" s="32"/>
      <c r="AA341" s="5"/>
      <c r="AB341" s="5"/>
      <c r="AC341" s="16"/>
      <c r="AD341" s="16"/>
      <c r="AE341" s="32"/>
      <c r="AF341" s="32"/>
      <c r="AG341" s="16"/>
      <c r="AH341" s="16"/>
      <c r="AI341" s="16"/>
      <c r="AJ341" s="16"/>
      <c r="AK341" s="16"/>
      <c r="AL341" s="16"/>
      <c r="AM341" s="16"/>
      <c r="AN341" s="16"/>
      <c r="AO341" s="16"/>
      <c r="AP341" s="5"/>
      <c r="AQ341" s="31"/>
      <c r="AR341" s="31"/>
    </row>
    <row r="342" spans="1:44" x14ac:dyDescent="0.3">
      <c r="A342" s="4"/>
      <c r="B342" s="3"/>
      <c r="C342" s="3"/>
      <c r="D342" s="14"/>
      <c r="E342" s="14"/>
      <c r="F342" s="14"/>
      <c r="G342" s="14"/>
      <c r="H342" s="5"/>
      <c r="I342" s="15"/>
      <c r="J342" s="15"/>
      <c r="K342" s="3"/>
      <c r="L342" s="3"/>
      <c r="M342" s="3"/>
      <c r="N342" s="3"/>
      <c r="O342" s="17"/>
      <c r="P342" s="32"/>
      <c r="Q342" s="32"/>
      <c r="R342" s="5"/>
      <c r="S342" s="5"/>
      <c r="T342" s="16"/>
      <c r="U342" s="16"/>
      <c r="V342" s="32"/>
      <c r="W342" s="32"/>
      <c r="X342" s="16"/>
      <c r="Y342" s="32"/>
      <c r="Z342" s="32"/>
      <c r="AA342" s="5"/>
      <c r="AB342" s="5"/>
      <c r="AC342" s="16"/>
      <c r="AD342" s="16"/>
      <c r="AE342" s="32"/>
      <c r="AF342" s="32"/>
      <c r="AG342" s="16"/>
      <c r="AH342" s="16"/>
      <c r="AI342" s="16"/>
      <c r="AJ342" s="16"/>
      <c r="AK342" s="16"/>
      <c r="AL342" s="16"/>
      <c r="AM342" s="16"/>
      <c r="AN342" s="16"/>
      <c r="AO342" s="16"/>
      <c r="AP342" s="5"/>
      <c r="AQ342" s="31"/>
      <c r="AR342" s="31"/>
    </row>
    <row r="343" spans="1:44" x14ac:dyDescent="0.3">
      <c r="A343" s="4"/>
      <c r="B343" s="3"/>
      <c r="C343" s="3"/>
      <c r="D343" s="14"/>
      <c r="E343" s="14"/>
      <c r="F343" s="14"/>
      <c r="G343" s="14"/>
      <c r="H343" s="5"/>
      <c r="I343" s="15"/>
      <c r="J343" s="15"/>
      <c r="K343" s="3"/>
      <c r="L343" s="3"/>
      <c r="M343" s="3"/>
      <c r="N343" s="3"/>
      <c r="O343" s="17"/>
      <c r="P343" s="32"/>
      <c r="Q343" s="32"/>
      <c r="R343" s="5"/>
      <c r="S343" s="5"/>
      <c r="T343" s="16"/>
      <c r="U343" s="16"/>
      <c r="V343" s="32"/>
      <c r="W343" s="32"/>
      <c r="X343" s="16"/>
      <c r="Y343" s="32"/>
      <c r="Z343" s="32"/>
      <c r="AA343" s="5"/>
      <c r="AB343" s="5"/>
      <c r="AC343" s="16"/>
      <c r="AD343" s="16"/>
      <c r="AE343" s="32"/>
      <c r="AF343" s="32"/>
      <c r="AG343" s="16"/>
      <c r="AH343" s="16"/>
      <c r="AI343" s="16"/>
      <c r="AJ343" s="16"/>
      <c r="AK343" s="16"/>
      <c r="AL343" s="16"/>
      <c r="AM343" s="16"/>
      <c r="AN343" s="16"/>
      <c r="AO343" s="16"/>
      <c r="AP343" s="5"/>
      <c r="AQ343" s="31"/>
      <c r="AR343" s="31"/>
    </row>
    <row r="344" spans="1:44" x14ac:dyDescent="0.3">
      <c r="A344" s="4"/>
      <c r="B344" s="3"/>
      <c r="C344" s="3"/>
      <c r="D344" s="14"/>
      <c r="E344" s="14"/>
      <c r="F344" s="14"/>
      <c r="G344" s="14"/>
      <c r="H344" s="5"/>
      <c r="I344" s="15"/>
      <c r="J344" s="15"/>
      <c r="K344" s="3"/>
      <c r="L344" s="3"/>
      <c r="M344" s="3"/>
      <c r="N344" s="3"/>
      <c r="O344" s="17"/>
      <c r="P344" s="32"/>
      <c r="Q344" s="32"/>
      <c r="R344" s="5"/>
      <c r="S344" s="5"/>
      <c r="T344" s="16"/>
      <c r="U344" s="16"/>
      <c r="V344" s="32"/>
      <c r="W344" s="32"/>
      <c r="X344" s="16"/>
      <c r="Y344" s="32"/>
      <c r="Z344" s="32"/>
      <c r="AA344" s="5"/>
      <c r="AB344" s="5"/>
      <c r="AC344" s="16"/>
      <c r="AD344" s="16"/>
      <c r="AE344" s="32"/>
      <c r="AF344" s="32"/>
      <c r="AG344" s="16"/>
      <c r="AH344" s="16"/>
      <c r="AI344" s="16"/>
      <c r="AJ344" s="16"/>
      <c r="AK344" s="16"/>
      <c r="AL344" s="16"/>
      <c r="AM344" s="16"/>
      <c r="AN344" s="16"/>
      <c r="AO344" s="16"/>
      <c r="AP344" s="5"/>
      <c r="AQ344" s="31"/>
      <c r="AR344" s="31"/>
    </row>
    <row r="345" spans="1:44" x14ac:dyDescent="0.3">
      <c r="A345" s="4"/>
      <c r="B345" s="3"/>
      <c r="C345" s="3"/>
      <c r="D345" s="14"/>
      <c r="E345" s="14"/>
      <c r="F345" s="14"/>
      <c r="G345" s="14"/>
      <c r="H345" s="5"/>
      <c r="I345" s="15"/>
      <c r="J345" s="15"/>
      <c r="K345" s="3"/>
      <c r="L345" s="3"/>
      <c r="M345" s="3"/>
      <c r="N345" s="3"/>
      <c r="O345" s="17"/>
      <c r="P345" s="32"/>
      <c r="Q345" s="32"/>
      <c r="R345" s="5"/>
      <c r="S345" s="5"/>
      <c r="T345" s="16"/>
      <c r="U345" s="16"/>
      <c r="V345" s="32"/>
      <c r="W345" s="32"/>
      <c r="X345" s="16"/>
      <c r="Y345" s="32"/>
      <c r="Z345" s="32"/>
      <c r="AA345" s="5"/>
      <c r="AB345" s="5"/>
      <c r="AC345" s="16"/>
      <c r="AD345" s="16"/>
      <c r="AE345" s="32"/>
      <c r="AF345" s="32"/>
      <c r="AG345" s="16"/>
      <c r="AH345" s="16"/>
      <c r="AI345" s="16"/>
      <c r="AJ345" s="16"/>
      <c r="AK345" s="16"/>
      <c r="AL345" s="16"/>
      <c r="AM345" s="16"/>
      <c r="AN345" s="16"/>
      <c r="AO345" s="16"/>
      <c r="AP345" s="5"/>
      <c r="AQ345" s="31"/>
      <c r="AR345" s="31"/>
    </row>
    <row r="346" spans="1:44" x14ac:dyDescent="0.3">
      <c r="A346" s="4"/>
      <c r="B346" s="3"/>
      <c r="C346" s="3"/>
      <c r="D346" s="14"/>
      <c r="E346" s="14"/>
      <c r="F346" s="14"/>
      <c r="G346" s="14"/>
      <c r="H346" s="5"/>
      <c r="I346" s="15"/>
      <c r="J346" s="15"/>
      <c r="K346" s="3"/>
      <c r="L346" s="3"/>
      <c r="M346" s="3"/>
      <c r="N346" s="3"/>
      <c r="O346" s="17"/>
      <c r="P346" s="32"/>
      <c r="Q346" s="32"/>
      <c r="R346" s="5"/>
      <c r="S346" s="5"/>
      <c r="T346" s="16"/>
      <c r="U346" s="16"/>
      <c r="V346" s="32"/>
      <c r="W346" s="32"/>
      <c r="X346" s="16"/>
      <c r="Y346" s="32"/>
      <c r="Z346" s="32"/>
      <c r="AA346" s="5"/>
      <c r="AB346" s="5"/>
      <c r="AC346" s="16"/>
      <c r="AD346" s="16"/>
      <c r="AE346" s="32"/>
      <c r="AF346" s="32"/>
      <c r="AG346" s="16"/>
      <c r="AH346" s="16"/>
      <c r="AI346" s="16"/>
      <c r="AJ346" s="16"/>
      <c r="AK346" s="16"/>
      <c r="AL346" s="16"/>
      <c r="AM346" s="16"/>
      <c r="AN346" s="16"/>
      <c r="AO346" s="16"/>
      <c r="AP346" s="5"/>
      <c r="AQ346" s="31"/>
      <c r="AR346" s="31"/>
    </row>
    <row r="347" spans="1:44" x14ac:dyDescent="0.3">
      <c r="A347" s="4"/>
      <c r="B347" s="3"/>
      <c r="C347" s="3"/>
      <c r="D347" s="14"/>
      <c r="E347" s="14"/>
      <c r="F347" s="14"/>
      <c r="G347" s="14"/>
      <c r="H347" s="5"/>
      <c r="I347" s="15"/>
      <c r="J347" s="15"/>
      <c r="K347" s="3"/>
      <c r="L347" s="3"/>
      <c r="M347" s="3"/>
      <c r="N347" s="3"/>
      <c r="O347" s="17"/>
      <c r="P347" s="32"/>
      <c r="Q347" s="32"/>
      <c r="R347" s="5"/>
      <c r="S347" s="5"/>
      <c r="T347" s="16"/>
      <c r="U347" s="16"/>
      <c r="V347" s="32"/>
      <c r="W347" s="32"/>
      <c r="X347" s="16"/>
      <c r="Y347" s="32"/>
      <c r="Z347" s="32"/>
      <c r="AA347" s="5"/>
      <c r="AB347" s="5"/>
      <c r="AC347" s="16"/>
      <c r="AD347" s="16"/>
      <c r="AE347" s="32"/>
      <c r="AF347" s="32"/>
      <c r="AG347" s="16"/>
      <c r="AH347" s="16"/>
      <c r="AI347" s="16"/>
      <c r="AJ347" s="16"/>
      <c r="AK347" s="16"/>
      <c r="AL347" s="16"/>
      <c r="AM347" s="16"/>
      <c r="AN347" s="16"/>
      <c r="AO347" s="16"/>
      <c r="AP347" s="5"/>
      <c r="AQ347" s="31"/>
      <c r="AR347" s="31"/>
    </row>
    <row r="348" spans="1:44" x14ac:dyDescent="0.3">
      <c r="A348" s="4"/>
      <c r="B348" s="3"/>
      <c r="C348" s="3"/>
      <c r="D348" s="14"/>
      <c r="E348" s="14"/>
      <c r="F348" s="14"/>
      <c r="G348" s="14"/>
      <c r="H348" s="5"/>
      <c r="I348" s="15"/>
      <c r="J348" s="15"/>
      <c r="K348" s="3"/>
      <c r="L348" s="3"/>
      <c r="M348" s="3"/>
      <c r="N348" s="3"/>
      <c r="O348" s="17"/>
      <c r="P348" s="32"/>
      <c r="Q348" s="32"/>
      <c r="R348" s="5"/>
      <c r="S348" s="5"/>
      <c r="T348" s="16"/>
      <c r="U348" s="16"/>
      <c r="V348" s="32"/>
      <c r="W348" s="32"/>
      <c r="X348" s="16"/>
      <c r="Y348" s="32"/>
      <c r="Z348" s="32"/>
      <c r="AA348" s="5"/>
      <c r="AB348" s="5"/>
      <c r="AC348" s="16"/>
      <c r="AD348" s="16"/>
      <c r="AE348" s="32"/>
      <c r="AF348" s="32"/>
      <c r="AG348" s="16"/>
      <c r="AH348" s="16"/>
      <c r="AI348" s="16"/>
      <c r="AJ348" s="16"/>
      <c r="AK348" s="16"/>
      <c r="AL348" s="16"/>
      <c r="AM348" s="16"/>
      <c r="AN348" s="16"/>
      <c r="AO348" s="16"/>
      <c r="AP348" s="5"/>
      <c r="AQ348" s="31"/>
      <c r="AR348" s="31"/>
    </row>
    <row r="349" spans="1:44" x14ac:dyDescent="0.3">
      <c r="A349" s="4"/>
      <c r="B349" s="3"/>
      <c r="C349" s="3"/>
      <c r="D349" s="14"/>
      <c r="E349" s="14"/>
      <c r="F349" s="14"/>
      <c r="G349" s="14"/>
      <c r="H349" s="5"/>
      <c r="I349" s="15"/>
      <c r="J349" s="15"/>
      <c r="K349" s="3"/>
      <c r="L349" s="3"/>
      <c r="M349" s="3"/>
      <c r="N349" s="3"/>
      <c r="O349" s="17"/>
      <c r="P349" s="32"/>
      <c r="Q349" s="32"/>
      <c r="R349" s="5"/>
      <c r="S349" s="5"/>
      <c r="T349" s="16"/>
      <c r="U349" s="16"/>
      <c r="V349" s="32"/>
      <c r="W349" s="32"/>
      <c r="X349" s="16"/>
      <c r="Y349" s="32"/>
      <c r="Z349" s="32"/>
      <c r="AA349" s="5"/>
      <c r="AB349" s="5"/>
      <c r="AC349" s="16"/>
      <c r="AD349" s="16"/>
      <c r="AE349" s="32"/>
      <c r="AF349" s="32"/>
      <c r="AG349" s="16"/>
      <c r="AH349" s="16"/>
      <c r="AI349" s="16"/>
      <c r="AJ349" s="16"/>
      <c r="AK349" s="16"/>
      <c r="AL349" s="16"/>
      <c r="AM349" s="16"/>
      <c r="AN349" s="16"/>
      <c r="AO349" s="16"/>
      <c r="AP349" s="5"/>
      <c r="AQ349" s="31"/>
      <c r="AR349" s="31"/>
    </row>
    <row r="350" spans="1:44" x14ac:dyDescent="0.3">
      <c r="A350" s="4"/>
      <c r="B350" s="3"/>
      <c r="C350" s="3"/>
      <c r="D350" s="14"/>
      <c r="E350" s="14"/>
      <c r="F350" s="14"/>
      <c r="G350" s="14"/>
      <c r="H350" s="5"/>
      <c r="I350" s="15"/>
      <c r="J350" s="15"/>
      <c r="K350" s="3"/>
      <c r="L350" s="3"/>
      <c r="M350" s="3"/>
      <c r="N350" s="3"/>
      <c r="O350" s="17"/>
      <c r="P350" s="32"/>
      <c r="Q350" s="32"/>
      <c r="R350" s="5"/>
      <c r="S350" s="5"/>
      <c r="T350" s="16"/>
      <c r="U350" s="16"/>
      <c r="V350" s="32"/>
      <c r="W350" s="32"/>
      <c r="X350" s="16"/>
      <c r="Y350" s="32"/>
      <c r="Z350" s="32"/>
      <c r="AA350" s="5"/>
      <c r="AB350" s="5"/>
      <c r="AC350" s="16"/>
      <c r="AD350" s="16"/>
      <c r="AE350" s="32"/>
      <c r="AF350" s="32"/>
      <c r="AG350" s="16"/>
      <c r="AH350" s="16"/>
      <c r="AI350" s="16"/>
      <c r="AJ350" s="16"/>
      <c r="AK350" s="16"/>
      <c r="AL350" s="16"/>
      <c r="AM350" s="16"/>
      <c r="AN350" s="16"/>
      <c r="AO350" s="16"/>
      <c r="AP350" s="5"/>
      <c r="AQ350" s="31"/>
      <c r="AR350" s="31"/>
    </row>
    <row r="351" spans="1:44" x14ac:dyDescent="0.3">
      <c r="A351" s="4"/>
      <c r="B351" s="3"/>
      <c r="C351" s="3"/>
      <c r="D351" s="14"/>
      <c r="E351" s="14"/>
      <c r="F351" s="14"/>
      <c r="G351" s="14"/>
      <c r="H351" s="5"/>
      <c r="I351" s="15"/>
      <c r="J351" s="15"/>
      <c r="K351" s="3"/>
      <c r="L351" s="3"/>
      <c r="M351" s="3"/>
      <c r="N351" s="3"/>
      <c r="O351" s="17"/>
      <c r="P351" s="32"/>
      <c r="Q351" s="32"/>
      <c r="R351" s="5"/>
      <c r="S351" s="5"/>
      <c r="T351" s="16"/>
      <c r="U351" s="16"/>
      <c r="V351" s="32"/>
      <c r="W351" s="32"/>
      <c r="X351" s="16"/>
      <c r="Y351" s="32"/>
      <c r="Z351" s="32"/>
      <c r="AA351" s="5"/>
      <c r="AB351" s="5"/>
      <c r="AC351" s="16"/>
      <c r="AD351" s="16"/>
      <c r="AE351" s="32"/>
      <c r="AF351" s="32"/>
      <c r="AG351" s="16"/>
      <c r="AH351" s="16"/>
      <c r="AI351" s="16"/>
      <c r="AJ351" s="16"/>
      <c r="AK351" s="16"/>
      <c r="AL351" s="16"/>
      <c r="AM351" s="16"/>
      <c r="AN351" s="16"/>
      <c r="AO351" s="16"/>
      <c r="AP351" s="5"/>
      <c r="AQ351" s="31"/>
      <c r="AR351" s="31"/>
    </row>
    <row r="352" spans="1:44" x14ac:dyDescent="0.3">
      <c r="A352" s="4"/>
      <c r="B352" s="3"/>
      <c r="C352" s="3"/>
      <c r="D352" s="14"/>
      <c r="E352" s="14"/>
      <c r="F352" s="14"/>
      <c r="G352" s="14"/>
      <c r="H352" s="5"/>
      <c r="I352" s="15"/>
      <c r="J352" s="15"/>
      <c r="K352" s="3"/>
      <c r="L352" s="3"/>
      <c r="M352" s="3"/>
      <c r="N352" s="3"/>
      <c r="O352" s="17"/>
      <c r="P352" s="32"/>
      <c r="Q352" s="32"/>
      <c r="R352" s="5"/>
      <c r="S352" s="5"/>
      <c r="T352" s="16"/>
      <c r="U352" s="16"/>
      <c r="V352" s="32"/>
      <c r="W352" s="32"/>
      <c r="X352" s="16"/>
      <c r="Y352" s="32"/>
      <c r="Z352" s="32"/>
      <c r="AA352" s="5"/>
      <c r="AB352" s="5"/>
      <c r="AC352" s="16"/>
      <c r="AD352" s="16"/>
      <c r="AE352" s="32"/>
      <c r="AF352" s="32"/>
      <c r="AG352" s="16"/>
      <c r="AH352" s="16"/>
      <c r="AI352" s="16"/>
      <c r="AJ352" s="16"/>
      <c r="AK352" s="16"/>
      <c r="AL352" s="16"/>
      <c r="AM352" s="16"/>
      <c r="AN352" s="16"/>
      <c r="AO352" s="16"/>
      <c r="AP352" s="5"/>
      <c r="AQ352" s="31"/>
      <c r="AR352" s="31"/>
    </row>
    <row r="353" spans="1:44" x14ac:dyDescent="0.3">
      <c r="A353" s="4"/>
      <c r="B353" s="3"/>
      <c r="C353" s="3"/>
      <c r="D353" s="14"/>
      <c r="E353" s="14"/>
      <c r="F353" s="14"/>
      <c r="G353" s="14"/>
      <c r="H353" s="5"/>
      <c r="I353" s="15"/>
      <c r="J353" s="15"/>
      <c r="K353" s="3"/>
      <c r="L353" s="3"/>
      <c r="M353" s="3"/>
      <c r="N353" s="3"/>
      <c r="O353" s="17"/>
      <c r="P353" s="32"/>
      <c r="Q353" s="32"/>
      <c r="R353" s="5"/>
      <c r="S353" s="5"/>
      <c r="T353" s="16"/>
      <c r="U353" s="16"/>
      <c r="V353" s="32"/>
      <c r="W353" s="32"/>
      <c r="X353" s="16"/>
      <c r="Y353" s="32"/>
      <c r="Z353" s="32"/>
      <c r="AA353" s="5"/>
      <c r="AB353" s="5"/>
      <c r="AC353" s="16"/>
      <c r="AD353" s="16"/>
      <c r="AE353" s="32"/>
      <c r="AF353" s="32"/>
      <c r="AG353" s="16"/>
      <c r="AH353" s="16"/>
      <c r="AI353" s="16"/>
      <c r="AJ353" s="16"/>
      <c r="AK353" s="16"/>
      <c r="AL353" s="16"/>
      <c r="AM353" s="16"/>
      <c r="AN353" s="16"/>
      <c r="AO353" s="16"/>
      <c r="AP353" s="5"/>
      <c r="AQ353" s="31"/>
      <c r="AR353" s="31"/>
    </row>
    <row r="354" spans="1:44" x14ac:dyDescent="0.3">
      <c r="A354" s="4"/>
      <c r="B354" s="3"/>
      <c r="C354" s="3"/>
      <c r="D354" s="14"/>
      <c r="E354" s="14"/>
      <c r="F354" s="14"/>
      <c r="G354" s="14"/>
      <c r="H354" s="5"/>
      <c r="I354" s="15"/>
      <c r="J354" s="15"/>
      <c r="K354" s="3"/>
      <c r="L354" s="3"/>
      <c r="M354" s="3"/>
      <c r="N354" s="3"/>
      <c r="O354" s="17"/>
      <c r="P354" s="32"/>
      <c r="Q354" s="32"/>
      <c r="R354" s="5"/>
      <c r="S354" s="5"/>
      <c r="T354" s="16"/>
      <c r="U354" s="16"/>
      <c r="V354" s="32"/>
      <c r="W354" s="32"/>
      <c r="X354" s="16"/>
      <c r="Y354" s="32"/>
      <c r="Z354" s="32"/>
      <c r="AA354" s="5"/>
      <c r="AB354" s="5"/>
      <c r="AC354" s="16"/>
      <c r="AD354" s="16"/>
      <c r="AE354" s="32"/>
      <c r="AF354" s="32"/>
      <c r="AG354" s="16"/>
      <c r="AH354" s="16"/>
      <c r="AI354" s="16"/>
      <c r="AJ354" s="16"/>
      <c r="AK354" s="16"/>
      <c r="AL354" s="16"/>
      <c r="AM354" s="16"/>
      <c r="AN354" s="16"/>
      <c r="AO354" s="16"/>
      <c r="AP354" s="5"/>
      <c r="AQ354" s="31"/>
      <c r="AR354" s="31"/>
    </row>
    <row r="355" spans="1:44" x14ac:dyDescent="0.3">
      <c r="A355" s="4"/>
      <c r="B355" s="3"/>
      <c r="C355" s="3"/>
      <c r="D355" s="14"/>
      <c r="E355" s="14"/>
      <c r="F355" s="14"/>
      <c r="G355" s="14"/>
      <c r="H355" s="5"/>
      <c r="I355" s="15"/>
      <c r="J355" s="15"/>
      <c r="K355" s="3"/>
      <c r="L355" s="3"/>
      <c r="M355" s="3"/>
      <c r="N355" s="3"/>
      <c r="O355" s="17"/>
      <c r="P355" s="32"/>
      <c r="Q355" s="32"/>
      <c r="R355" s="5"/>
      <c r="S355" s="5"/>
      <c r="T355" s="16"/>
      <c r="U355" s="16"/>
      <c r="V355" s="32"/>
      <c r="W355" s="32"/>
      <c r="X355" s="16"/>
      <c r="Y355" s="32"/>
      <c r="Z355" s="32"/>
      <c r="AA355" s="5"/>
      <c r="AB355" s="5"/>
      <c r="AC355" s="16"/>
      <c r="AD355" s="16"/>
      <c r="AE355" s="32"/>
      <c r="AF355" s="32"/>
      <c r="AG355" s="16"/>
      <c r="AH355" s="16"/>
      <c r="AI355" s="16"/>
      <c r="AJ355" s="16"/>
      <c r="AK355" s="16"/>
      <c r="AL355" s="16"/>
      <c r="AM355" s="16"/>
      <c r="AN355" s="16"/>
      <c r="AO355" s="16"/>
      <c r="AP355" s="5"/>
      <c r="AQ355" s="31"/>
      <c r="AR355" s="31"/>
    </row>
    <row r="356" spans="1:44" x14ac:dyDescent="0.3">
      <c r="A356" s="4"/>
      <c r="B356" s="3"/>
      <c r="C356" s="3"/>
      <c r="D356" s="14"/>
      <c r="E356" s="14"/>
      <c r="F356" s="14"/>
      <c r="G356" s="14"/>
      <c r="H356" s="5"/>
      <c r="I356" s="15"/>
      <c r="J356" s="15"/>
      <c r="K356" s="3"/>
      <c r="L356" s="3"/>
      <c r="M356" s="3"/>
      <c r="N356" s="3"/>
      <c r="O356" s="17"/>
      <c r="P356" s="32"/>
      <c r="Q356" s="32"/>
      <c r="R356" s="5"/>
      <c r="S356" s="5"/>
      <c r="T356" s="16"/>
      <c r="U356" s="16"/>
      <c r="V356" s="32"/>
      <c r="W356" s="32"/>
      <c r="X356" s="16"/>
      <c r="Y356" s="32"/>
      <c r="Z356" s="32"/>
      <c r="AA356" s="5"/>
      <c r="AB356" s="5"/>
      <c r="AC356" s="16"/>
      <c r="AD356" s="16"/>
      <c r="AE356" s="32"/>
      <c r="AF356" s="32"/>
      <c r="AG356" s="16"/>
      <c r="AH356" s="16"/>
      <c r="AI356" s="16"/>
      <c r="AJ356" s="16"/>
      <c r="AK356" s="16"/>
      <c r="AL356" s="16"/>
      <c r="AM356" s="16"/>
      <c r="AN356" s="16"/>
      <c r="AO356" s="16"/>
      <c r="AP356" s="5"/>
      <c r="AQ356" s="31"/>
      <c r="AR356" s="31"/>
    </row>
    <row r="357" spans="1:44" x14ac:dyDescent="0.3">
      <c r="A357" s="4"/>
      <c r="B357" s="3"/>
      <c r="C357" s="3"/>
      <c r="D357" s="14"/>
      <c r="E357" s="14"/>
      <c r="F357" s="14"/>
      <c r="G357" s="14"/>
      <c r="H357" s="5"/>
      <c r="I357" s="15"/>
      <c r="J357" s="15"/>
      <c r="K357" s="3"/>
      <c r="L357" s="3"/>
      <c r="M357" s="3"/>
      <c r="N357" s="3"/>
      <c r="O357" s="17"/>
      <c r="P357" s="32"/>
      <c r="Q357" s="32"/>
      <c r="R357" s="5"/>
      <c r="S357" s="5"/>
      <c r="T357" s="16"/>
      <c r="U357" s="16"/>
      <c r="V357" s="32"/>
      <c r="W357" s="32"/>
      <c r="X357" s="16"/>
      <c r="Y357" s="32"/>
      <c r="Z357" s="32"/>
      <c r="AA357" s="5"/>
      <c r="AB357" s="5"/>
      <c r="AC357" s="16"/>
      <c r="AD357" s="16"/>
      <c r="AE357" s="32"/>
      <c r="AF357" s="32"/>
      <c r="AG357" s="16"/>
      <c r="AH357" s="16"/>
      <c r="AI357" s="16"/>
      <c r="AJ357" s="16"/>
      <c r="AK357" s="16"/>
      <c r="AL357" s="16"/>
      <c r="AM357" s="16"/>
      <c r="AN357" s="16"/>
      <c r="AO357" s="16"/>
      <c r="AP357" s="5"/>
      <c r="AQ357" s="31"/>
      <c r="AR357" s="31"/>
    </row>
    <row r="358" spans="1:44" x14ac:dyDescent="0.3">
      <c r="A358" s="4"/>
      <c r="B358" s="3"/>
      <c r="C358" s="3"/>
      <c r="D358" s="14"/>
      <c r="E358" s="14"/>
      <c r="F358" s="14"/>
      <c r="G358" s="14"/>
      <c r="H358" s="5"/>
      <c r="I358" s="15"/>
      <c r="J358" s="15"/>
      <c r="K358" s="3"/>
      <c r="L358" s="3"/>
      <c r="M358" s="3"/>
      <c r="N358" s="3"/>
      <c r="O358" s="17"/>
      <c r="P358" s="32"/>
      <c r="Q358" s="32"/>
      <c r="R358" s="5"/>
      <c r="S358" s="5"/>
      <c r="T358" s="16"/>
      <c r="U358" s="16"/>
      <c r="V358" s="32"/>
      <c r="W358" s="32"/>
      <c r="X358" s="16"/>
      <c r="Y358" s="32"/>
      <c r="Z358" s="32"/>
      <c r="AA358" s="5"/>
      <c r="AB358" s="5"/>
      <c r="AC358" s="16"/>
      <c r="AD358" s="16"/>
      <c r="AE358" s="32"/>
      <c r="AF358" s="32"/>
      <c r="AG358" s="16"/>
      <c r="AH358" s="16"/>
      <c r="AI358" s="16"/>
      <c r="AJ358" s="16"/>
      <c r="AK358" s="16"/>
      <c r="AL358" s="16"/>
      <c r="AM358" s="16"/>
      <c r="AN358" s="16"/>
      <c r="AO358" s="16"/>
      <c r="AP358" s="5"/>
      <c r="AQ358" s="31"/>
      <c r="AR358" s="31"/>
    </row>
    <row r="359" spans="1:44" x14ac:dyDescent="0.3">
      <c r="A359" s="4"/>
      <c r="B359" s="3"/>
      <c r="C359" s="3"/>
      <c r="D359" s="14"/>
      <c r="E359" s="14"/>
      <c r="F359" s="14"/>
      <c r="G359" s="14"/>
      <c r="H359" s="5"/>
      <c r="I359" s="15"/>
      <c r="J359" s="15"/>
      <c r="K359" s="3"/>
      <c r="L359" s="3"/>
      <c r="M359" s="3"/>
      <c r="N359" s="3"/>
      <c r="O359" s="17"/>
      <c r="P359" s="32"/>
      <c r="Q359" s="32"/>
      <c r="R359" s="5"/>
      <c r="S359" s="5"/>
      <c r="T359" s="16"/>
      <c r="U359" s="16"/>
      <c r="V359" s="32"/>
      <c r="W359" s="32"/>
      <c r="X359" s="16"/>
      <c r="Y359" s="32"/>
      <c r="Z359" s="32"/>
      <c r="AA359" s="5"/>
      <c r="AB359" s="5"/>
      <c r="AC359" s="16"/>
      <c r="AD359" s="16"/>
      <c r="AE359" s="32"/>
      <c r="AF359" s="32"/>
      <c r="AG359" s="16"/>
      <c r="AH359" s="16"/>
      <c r="AI359" s="16"/>
      <c r="AJ359" s="16"/>
      <c r="AK359" s="16"/>
      <c r="AL359" s="16"/>
      <c r="AM359" s="16"/>
      <c r="AN359" s="16"/>
      <c r="AO359" s="16"/>
      <c r="AP359" s="5"/>
      <c r="AQ359" s="31"/>
      <c r="AR359" s="31"/>
    </row>
    <row r="360" spans="1:44" x14ac:dyDescent="0.3">
      <c r="A360" s="4"/>
      <c r="B360" s="3"/>
      <c r="C360" s="3"/>
      <c r="D360" s="14"/>
      <c r="E360" s="14"/>
      <c r="F360" s="14"/>
      <c r="G360" s="14"/>
      <c r="H360" s="5"/>
      <c r="I360" s="15"/>
      <c r="J360" s="15"/>
      <c r="K360" s="3"/>
      <c r="L360" s="3"/>
      <c r="M360" s="3"/>
      <c r="N360" s="3"/>
      <c r="O360" s="17"/>
      <c r="P360" s="32"/>
      <c r="Q360" s="32"/>
      <c r="R360" s="5"/>
      <c r="S360" s="5"/>
      <c r="T360" s="16"/>
      <c r="U360" s="16"/>
      <c r="V360" s="32"/>
      <c r="W360" s="32"/>
      <c r="X360" s="16"/>
      <c r="Y360" s="32"/>
      <c r="Z360" s="32"/>
      <c r="AA360" s="5"/>
      <c r="AB360" s="5"/>
      <c r="AC360" s="16"/>
      <c r="AD360" s="16"/>
      <c r="AE360" s="32"/>
      <c r="AF360" s="32"/>
      <c r="AG360" s="16"/>
      <c r="AH360" s="16"/>
      <c r="AI360" s="16"/>
      <c r="AJ360" s="16"/>
      <c r="AK360" s="16"/>
      <c r="AL360" s="16"/>
      <c r="AM360" s="16"/>
      <c r="AN360" s="16"/>
      <c r="AO360" s="16"/>
      <c r="AP360" s="5"/>
      <c r="AQ360" s="31"/>
      <c r="AR360" s="31"/>
    </row>
    <row r="361" spans="1:44" x14ac:dyDescent="0.3">
      <c r="A361" s="4"/>
      <c r="B361" s="3"/>
      <c r="C361" s="3"/>
      <c r="D361" s="14"/>
      <c r="E361" s="14"/>
      <c r="F361" s="14"/>
      <c r="G361" s="14"/>
      <c r="H361" s="5"/>
      <c r="I361" s="15"/>
      <c r="J361" s="15"/>
      <c r="K361" s="3"/>
      <c r="L361" s="3"/>
      <c r="M361" s="3"/>
      <c r="N361" s="3"/>
      <c r="O361" s="17"/>
      <c r="P361" s="32"/>
      <c r="Q361" s="32"/>
      <c r="R361" s="5"/>
      <c r="S361" s="5"/>
      <c r="T361" s="16"/>
      <c r="U361" s="16"/>
      <c r="V361" s="32"/>
      <c r="W361" s="32"/>
      <c r="X361" s="16"/>
      <c r="Y361" s="32"/>
      <c r="Z361" s="32"/>
      <c r="AA361" s="5"/>
      <c r="AB361" s="5"/>
      <c r="AC361" s="16"/>
      <c r="AD361" s="16"/>
      <c r="AE361" s="32"/>
      <c r="AF361" s="32"/>
      <c r="AG361" s="16"/>
      <c r="AH361" s="16"/>
      <c r="AI361" s="16"/>
      <c r="AJ361" s="16"/>
      <c r="AK361" s="16"/>
      <c r="AL361" s="16"/>
      <c r="AM361" s="16"/>
      <c r="AN361" s="16"/>
      <c r="AO361" s="16"/>
      <c r="AP361" s="5"/>
      <c r="AQ361" s="31"/>
      <c r="AR361" s="31"/>
    </row>
    <row r="362" spans="1:44" x14ac:dyDescent="0.3">
      <c r="A362" s="4"/>
      <c r="B362" s="3"/>
      <c r="C362" s="3"/>
      <c r="D362" s="14"/>
      <c r="E362" s="14"/>
      <c r="F362" s="14"/>
      <c r="G362" s="14"/>
      <c r="H362" s="5"/>
      <c r="I362" s="15"/>
      <c r="J362" s="15"/>
      <c r="K362" s="3"/>
      <c r="L362" s="3"/>
      <c r="M362" s="3"/>
      <c r="N362" s="3"/>
      <c r="O362" s="17"/>
      <c r="P362" s="32"/>
      <c r="Q362" s="32"/>
      <c r="R362" s="5"/>
      <c r="S362" s="5"/>
      <c r="T362" s="16"/>
      <c r="U362" s="16"/>
      <c r="V362" s="32"/>
      <c r="W362" s="32"/>
      <c r="X362" s="16"/>
      <c r="Y362" s="32"/>
      <c r="Z362" s="32"/>
      <c r="AA362" s="5"/>
      <c r="AB362" s="5"/>
      <c r="AC362" s="16"/>
      <c r="AD362" s="16"/>
      <c r="AE362" s="32"/>
      <c r="AF362" s="32"/>
      <c r="AG362" s="16"/>
      <c r="AH362" s="16"/>
      <c r="AI362" s="16"/>
      <c r="AJ362" s="16"/>
      <c r="AK362" s="16"/>
      <c r="AL362" s="16"/>
      <c r="AM362" s="16"/>
      <c r="AN362" s="16"/>
      <c r="AO362" s="16"/>
      <c r="AP362" s="5"/>
      <c r="AQ362" s="31"/>
      <c r="AR362" s="31"/>
    </row>
    <row r="363" spans="1:44" x14ac:dyDescent="0.3">
      <c r="A363" s="4"/>
      <c r="B363" s="3"/>
      <c r="C363" s="3"/>
      <c r="D363" s="14"/>
      <c r="E363" s="14"/>
      <c r="F363" s="14"/>
      <c r="G363" s="14"/>
      <c r="H363" s="5"/>
      <c r="I363" s="15"/>
      <c r="J363" s="15"/>
      <c r="K363" s="3"/>
      <c r="L363" s="3"/>
      <c r="M363" s="3"/>
      <c r="N363" s="3"/>
      <c r="O363" s="17"/>
      <c r="P363" s="32"/>
      <c r="Q363" s="32"/>
      <c r="R363" s="5"/>
      <c r="S363" s="5"/>
      <c r="T363" s="16"/>
      <c r="U363" s="16"/>
      <c r="V363" s="32"/>
      <c r="W363" s="32"/>
      <c r="X363" s="16"/>
      <c r="Y363" s="32"/>
      <c r="Z363" s="32"/>
      <c r="AA363" s="5"/>
      <c r="AB363" s="5"/>
      <c r="AC363" s="16"/>
      <c r="AD363" s="16"/>
      <c r="AE363" s="32"/>
      <c r="AF363" s="32"/>
      <c r="AG363" s="16"/>
      <c r="AH363" s="16"/>
      <c r="AI363" s="16"/>
      <c r="AJ363" s="16"/>
      <c r="AK363" s="16"/>
      <c r="AL363" s="16"/>
      <c r="AM363" s="16"/>
      <c r="AN363" s="16"/>
      <c r="AO363" s="16"/>
      <c r="AP363" s="5"/>
      <c r="AQ363" s="31"/>
      <c r="AR363" s="31"/>
    </row>
    <row r="364" spans="1:44" x14ac:dyDescent="0.3">
      <c r="A364" s="4"/>
      <c r="B364" s="3"/>
      <c r="C364" s="3"/>
      <c r="D364" s="14"/>
      <c r="E364" s="14"/>
      <c r="F364" s="14"/>
      <c r="G364" s="14"/>
      <c r="H364" s="5"/>
      <c r="I364" s="15"/>
      <c r="J364" s="15"/>
      <c r="K364" s="3"/>
      <c r="L364" s="3"/>
      <c r="M364" s="3"/>
      <c r="N364" s="3"/>
      <c r="O364" s="17"/>
      <c r="P364" s="32"/>
      <c r="Q364" s="32"/>
      <c r="R364" s="5"/>
      <c r="S364" s="5"/>
      <c r="T364" s="16"/>
      <c r="U364" s="16"/>
      <c r="V364" s="32"/>
      <c r="W364" s="32"/>
      <c r="X364" s="16"/>
      <c r="Y364" s="32"/>
      <c r="Z364" s="32"/>
      <c r="AA364" s="5"/>
      <c r="AB364" s="5"/>
      <c r="AC364" s="16"/>
      <c r="AD364" s="16"/>
      <c r="AE364" s="32"/>
      <c r="AF364" s="32"/>
      <c r="AG364" s="16"/>
      <c r="AH364" s="16"/>
      <c r="AI364" s="16"/>
      <c r="AJ364" s="16"/>
      <c r="AK364" s="16"/>
      <c r="AL364" s="16"/>
      <c r="AM364" s="16"/>
      <c r="AN364" s="16"/>
      <c r="AO364" s="16"/>
      <c r="AP364" s="5"/>
      <c r="AQ364" s="31"/>
      <c r="AR364" s="31"/>
    </row>
    <row r="365" spans="1:44" x14ac:dyDescent="0.3">
      <c r="A365" s="4"/>
      <c r="B365" s="3"/>
      <c r="C365" s="3"/>
      <c r="D365" s="14"/>
      <c r="E365" s="14"/>
      <c r="F365" s="14"/>
      <c r="G365" s="14"/>
      <c r="H365" s="5"/>
      <c r="I365" s="15"/>
      <c r="J365" s="15"/>
      <c r="K365" s="3"/>
      <c r="L365" s="3"/>
      <c r="M365" s="3"/>
      <c r="N365" s="3"/>
      <c r="O365" s="17"/>
      <c r="P365" s="32"/>
      <c r="Q365" s="32"/>
      <c r="R365" s="5"/>
      <c r="S365" s="5"/>
      <c r="T365" s="16"/>
      <c r="U365" s="16"/>
      <c r="V365" s="32"/>
      <c r="W365" s="32"/>
      <c r="X365" s="16"/>
      <c r="Y365" s="32"/>
      <c r="Z365" s="32"/>
      <c r="AA365" s="5"/>
      <c r="AB365" s="5"/>
      <c r="AC365" s="16"/>
      <c r="AD365" s="16"/>
      <c r="AE365" s="32"/>
      <c r="AF365" s="32"/>
      <c r="AG365" s="16"/>
      <c r="AH365" s="16"/>
      <c r="AI365" s="16"/>
      <c r="AJ365" s="16"/>
      <c r="AK365" s="16"/>
      <c r="AL365" s="16"/>
      <c r="AM365" s="16"/>
      <c r="AN365" s="16"/>
      <c r="AO365" s="16"/>
      <c r="AP365" s="5"/>
      <c r="AQ365" s="31"/>
      <c r="AR365" s="31"/>
    </row>
    <row r="366" spans="1:44" x14ac:dyDescent="0.3">
      <c r="A366" s="4"/>
      <c r="B366" s="3"/>
      <c r="C366" s="3"/>
      <c r="D366" s="14"/>
      <c r="E366" s="14"/>
      <c r="F366" s="14"/>
      <c r="G366" s="14"/>
      <c r="H366" s="5"/>
      <c r="I366" s="15"/>
      <c r="J366" s="15"/>
      <c r="K366" s="3"/>
      <c r="L366" s="3"/>
      <c r="M366" s="3"/>
      <c r="N366" s="3"/>
      <c r="O366" s="17"/>
      <c r="P366" s="32"/>
      <c r="Q366" s="32"/>
      <c r="R366" s="5"/>
      <c r="S366" s="5"/>
      <c r="T366" s="16"/>
      <c r="U366" s="16"/>
      <c r="V366" s="32"/>
      <c r="W366" s="32"/>
      <c r="X366" s="16"/>
      <c r="Y366" s="32"/>
      <c r="Z366" s="32"/>
      <c r="AA366" s="5"/>
      <c r="AB366" s="5"/>
      <c r="AC366" s="16"/>
      <c r="AD366" s="16"/>
      <c r="AE366" s="32"/>
      <c r="AF366" s="32"/>
      <c r="AG366" s="16"/>
      <c r="AH366" s="16"/>
      <c r="AI366" s="16"/>
      <c r="AJ366" s="16"/>
      <c r="AK366" s="16"/>
      <c r="AL366" s="16"/>
      <c r="AM366" s="16"/>
      <c r="AN366" s="16"/>
      <c r="AO366" s="16"/>
      <c r="AP366" s="5"/>
      <c r="AQ366" s="31"/>
      <c r="AR366" s="31"/>
    </row>
    <row r="367" spans="1:44" x14ac:dyDescent="0.3">
      <c r="A367" s="4"/>
      <c r="B367" s="3"/>
      <c r="C367" s="3"/>
      <c r="D367" s="14"/>
      <c r="E367" s="14"/>
      <c r="F367" s="14"/>
      <c r="G367" s="14"/>
      <c r="H367" s="5"/>
      <c r="I367" s="15"/>
      <c r="J367" s="15"/>
      <c r="K367" s="3"/>
      <c r="L367" s="3"/>
      <c r="M367" s="3"/>
      <c r="N367" s="3"/>
      <c r="O367" s="17"/>
      <c r="P367" s="32"/>
      <c r="Q367" s="32"/>
      <c r="R367" s="5"/>
      <c r="S367" s="5"/>
      <c r="T367" s="16"/>
      <c r="U367" s="16"/>
      <c r="V367" s="32"/>
      <c r="W367" s="32"/>
      <c r="X367" s="16"/>
      <c r="Y367" s="32"/>
      <c r="Z367" s="32"/>
      <c r="AA367" s="5"/>
      <c r="AB367" s="5"/>
      <c r="AC367" s="16"/>
      <c r="AD367" s="16"/>
      <c r="AE367" s="32"/>
      <c r="AF367" s="32"/>
      <c r="AG367" s="16"/>
      <c r="AH367" s="16"/>
      <c r="AI367" s="16"/>
      <c r="AJ367" s="16"/>
      <c r="AK367" s="16"/>
      <c r="AL367" s="16"/>
      <c r="AM367" s="16"/>
      <c r="AN367" s="16"/>
      <c r="AO367" s="16"/>
      <c r="AP367" s="5"/>
      <c r="AQ367" s="31"/>
      <c r="AR367" s="31"/>
    </row>
    <row r="368" spans="1:44" x14ac:dyDescent="0.3">
      <c r="A368" s="4"/>
      <c r="B368" s="3"/>
      <c r="C368" s="3"/>
      <c r="D368" s="14"/>
      <c r="E368" s="14"/>
      <c r="F368" s="14"/>
      <c r="G368" s="14"/>
      <c r="H368" s="5"/>
      <c r="I368" s="15"/>
      <c r="J368" s="15"/>
      <c r="K368" s="3"/>
      <c r="L368" s="3"/>
      <c r="M368" s="3"/>
      <c r="N368" s="3"/>
      <c r="O368" s="17"/>
      <c r="P368" s="32"/>
      <c r="Q368" s="32"/>
      <c r="R368" s="5"/>
      <c r="S368" s="5"/>
      <c r="T368" s="16"/>
      <c r="U368" s="16"/>
      <c r="V368" s="32"/>
      <c r="W368" s="32"/>
      <c r="X368" s="16"/>
      <c r="Y368" s="32"/>
      <c r="Z368" s="32"/>
      <c r="AA368" s="5"/>
      <c r="AB368" s="5"/>
      <c r="AC368" s="16"/>
      <c r="AD368" s="16"/>
      <c r="AE368" s="32"/>
      <c r="AF368" s="32"/>
      <c r="AG368" s="16"/>
      <c r="AH368" s="16"/>
      <c r="AI368" s="16"/>
      <c r="AJ368" s="16"/>
      <c r="AK368" s="16"/>
      <c r="AL368" s="16"/>
      <c r="AM368" s="16"/>
      <c r="AN368" s="16"/>
      <c r="AO368" s="16"/>
      <c r="AP368" s="5"/>
      <c r="AQ368" s="31"/>
      <c r="AR368" s="31"/>
    </row>
    <row r="369" spans="1:44" x14ac:dyDescent="0.3">
      <c r="A369" s="4"/>
      <c r="B369" s="3"/>
      <c r="C369" s="3"/>
      <c r="D369" s="14"/>
      <c r="E369" s="14"/>
      <c r="F369" s="14"/>
      <c r="G369" s="14"/>
      <c r="H369" s="5"/>
      <c r="I369" s="15"/>
      <c r="J369" s="15"/>
      <c r="K369" s="3"/>
      <c r="L369" s="3"/>
      <c r="M369" s="3"/>
      <c r="N369" s="3"/>
      <c r="O369" s="17"/>
      <c r="P369" s="32"/>
      <c r="Q369" s="32"/>
      <c r="R369" s="5"/>
      <c r="S369" s="5"/>
      <c r="T369" s="16"/>
      <c r="U369" s="16"/>
      <c r="V369" s="32"/>
      <c r="W369" s="32"/>
      <c r="X369" s="16"/>
      <c r="Y369" s="32"/>
      <c r="Z369" s="32"/>
      <c r="AA369" s="5"/>
      <c r="AB369" s="5"/>
      <c r="AC369" s="16"/>
      <c r="AD369" s="16"/>
      <c r="AE369" s="32"/>
      <c r="AF369" s="32"/>
      <c r="AG369" s="16"/>
      <c r="AH369" s="16"/>
      <c r="AI369" s="16"/>
      <c r="AJ369" s="16"/>
      <c r="AK369" s="16"/>
      <c r="AL369" s="16"/>
      <c r="AM369" s="16"/>
      <c r="AN369" s="16"/>
      <c r="AO369" s="16"/>
      <c r="AP369" s="5"/>
      <c r="AQ369" s="31"/>
      <c r="AR369" s="31"/>
    </row>
    <row r="370" spans="1:44" x14ac:dyDescent="0.3">
      <c r="A370" s="4"/>
      <c r="B370" s="3"/>
      <c r="C370" s="3"/>
      <c r="D370" s="14"/>
      <c r="E370" s="14"/>
      <c r="F370" s="14"/>
      <c r="G370" s="14"/>
      <c r="H370" s="5"/>
      <c r="I370" s="15"/>
      <c r="J370" s="15"/>
      <c r="K370" s="3"/>
      <c r="L370" s="3"/>
      <c r="M370" s="3"/>
      <c r="N370" s="3"/>
      <c r="O370" s="17"/>
      <c r="P370" s="32"/>
      <c r="Q370" s="32"/>
      <c r="R370" s="5"/>
      <c r="S370" s="5"/>
      <c r="T370" s="16"/>
      <c r="U370" s="16"/>
      <c r="V370" s="32"/>
      <c r="W370" s="32"/>
      <c r="X370" s="16"/>
      <c r="Y370" s="32"/>
      <c r="Z370" s="32"/>
      <c r="AA370" s="5"/>
      <c r="AB370" s="5"/>
      <c r="AC370" s="16"/>
      <c r="AD370" s="16"/>
      <c r="AE370" s="32"/>
      <c r="AF370" s="32"/>
      <c r="AG370" s="16"/>
      <c r="AH370" s="16"/>
      <c r="AI370" s="16"/>
      <c r="AJ370" s="16"/>
      <c r="AK370" s="16"/>
      <c r="AL370" s="16"/>
      <c r="AM370" s="16"/>
      <c r="AN370" s="16"/>
      <c r="AO370" s="16"/>
      <c r="AP370" s="5"/>
      <c r="AQ370" s="31"/>
      <c r="AR370" s="31"/>
    </row>
    <row r="371" spans="1:44" x14ac:dyDescent="0.3">
      <c r="A371" s="4"/>
      <c r="B371" s="3"/>
      <c r="C371" s="3"/>
      <c r="D371" s="14"/>
      <c r="E371" s="14"/>
      <c r="F371" s="14"/>
      <c r="G371" s="14"/>
      <c r="H371" s="5"/>
      <c r="I371" s="15"/>
      <c r="J371" s="15"/>
      <c r="K371" s="3"/>
      <c r="L371" s="3"/>
      <c r="M371" s="3"/>
      <c r="N371" s="3"/>
      <c r="O371" s="17"/>
      <c r="P371" s="32"/>
      <c r="Q371" s="32"/>
      <c r="R371" s="5"/>
      <c r="S371" s="5"/>
      <c r="T371" s="16"/>
      <c r="U371" s="16"/>
      <c r="V371" s="32"/>
      <c r="W371" s="32"/>
      <c r="X371" s="16"/>
      <c r="Y371" s="32"/>
      <c r="Z371" s="32"/>
      <c r="AA371" s="5"/>
      <c r="AB371" s="5"/>
      <c r="AC371" s="16"/>
      <c r="AD371" s="16"/>
      <c r="AE371" s="32"/>
      <c r="AF371" s="32"/>
      <c r="AG371" s="16"/>
      <c r="AH371" s="16"/>
      <c r="AI371" s="16"/>
      <c r="AJ371" s="16"/>
      <c r="AK371" s="16"/>
      <c r="AL371" s="16"/>
      <c r="AM371" s="16"/>
      <c r="AN371" s="16"/>
      <c r="AO371" s="16"/>
      <c r="AP371" s="5"/>
      <c r="AQ371" s="31"/>
      <c r="AR371" s="31"/>
    </row>
    <row r="372" spans="1:44" x14ac:dyDescent="0.3">
      <c r="A372" s="4"/>
      <c r="B372" s="3"/>
      <c r="C372" s="3"/>
      <c r="D372" s="14"/>
      <c r="E372" s="14"/>
      <c r="F372" s="14"/>
      <c r="G372" s="14"/>
      <c r="H372" s="5"/>
      <c r="I372" s="15"/>
      <c r="J372" s="15"/>
      <c r="K372" s="3"/>
      <c r="L372" s="3"/>
      <c r="M372" s="3"/>
      <c r="N372" s="3"/>
      <c r="O372" s="17"/>
      <c r="P372" s="32"/>
      <c r="Q372" s="32"/>
      <c r="R372" s="5"/>
      <c r="S372" s="5"/>
      <c r="T372" s="16"/>
      <c r="U372" s="16"/>
      <c r="V372" s="32"/>
      <c r="W372" s="32"/>
      <c r="X372" s="16"/>
      <c r="Y372" s="32"/>
      <c r="Z372" s="32"/>
      <c r="AA372" s="5"/>
      <c r="AB372" s="5"/>
      <c r="AC372" s="16"/>
      <c r="AD372" s="16"/>
      <c r="AE372" s="32"/>
      <c r="AF372" s="32"/>
      <c r="AG372" s="16"/>
      <c r="AH372" s="16"/>
      <c r="AI372" s="16"/>
      <c r="AJ372" s="16"/>
      <c r="AK372" s="16"/>
      <c r="AL372" s="16"/>
      <c r="AM372" s="16"/>
      <c r="AN372" s="16"/>
      <c r="AO372" s="16"/>
      <c r="AP372" s="5"/>
      <c r="AQ372" s="31"/>
      <c r="AR372" s="31"/>
    </row>
    <row r="373" spans="1:44" x14ac:dyDescent="0.3">
      <c r="A373" s="4"/>
      <c r="B373" s="3"/>
      <c r="C373" s="3"/>
      <c r="D373" s="14"/>
      <c r="E373" s="14"/>
      <c r="F373" s="14"/>
      <c r="G373" s="14"/>
      <c r="H373" s="5"/>
      <c r="I373" s="15"/>
      <c r="J373" s="15"/>
      <c r="K373" s="3"/>
      <c r="L373" s="3"/>
      <c r="M373" s="3"/>
      <c r="N373" s="3"/>
      <c r="O373" s="17"/>
      <c r="P373" s="32"/>
      <c r="Q373" s="32"/>
      <c r="R373" s="5"/>
      <c r="S373" s="5"/>
      <c r="T373" s="16"/>
      <c r="U373" s="16"/>
      <c r="V373" s="32"/>
      <c r="W373" s="32"/>
      <c r="X373" s="16"/>
      <c r="Y373" s="32"/>
      <c r="Z373" s="32"/>
      <c r="AA373" s="5"/>
      <c r="AB373" s="5"/>
      <c r="AC373" s="16"/>
      <c r="AD373" s="16"/>
      <c r="AE373" s="32"/>
      <c r="AF373" s="32"/>
      <c r="AG373" s="16"/>
      <c r="AH373" s="16"/>
      <c r="AI373" s="16"/>
      <c r="AJ373" s="16"/>
      <c r="AK373" s="16"/>
      <c r="AL373" s="16"/>
      <c r="AM373" s="16"/>
      <c r="AN373" s="16"/>
      <c r="AO373" s="16"/>
      <c r="AP373" s="5"/>
      <c r="AQ373" s="31"/>
      <c r="AR373" s="31"/>
    </row>
    <row r="374" spans="1:44" x14ac:dyDescent="0.3">
      <c r="A374" s="4"/>
      <c r="B374" s="3"/>
      <c r="C374" s="3"/>
      <c r="D374" s="14"/>
      <c r="E374" s="14"/>
      <c r="F374" s="14"/>
      <c r="G374" s="14"/>
      <c r="H374" s="5"/>
      <c r="I374" s="15"/>
      <c r="J374" s="15"/>
      <c r="K374" s="3"/>
      <c r="L374" s="3"/>
      <c r="M374" s="3"/>
      <c r="N374" s="3"/>
      <c r="O374" s="17"/>
      <c r="P374" s="32"/>
      <c r="Q374" s="32"/>
      <c r="R374" s="5"/>
      <c r="S374" s="5"/>
      <c r="T374" s="16"/>
      <c r="U374" s="16"/>
      <c r="V374" s="32"/>
      <c r="W374" s="32"/>
      <c r="X374" s="16"/>
      <c r="Y374" s="32"/>
      <c r="Z374" s="32"/>
      <c r="AA374" s="5"/>
      <c r="AB374" s="5"/>
      <c r="AC374" s="16"/>
      <c r="AD374" s="16"/>
      <c r="AE374" s="32"/>
      <c r="AF374" s="32"/>
      <c r="AG374" s="16"/>
      <c r="AH374" s="16"/>
      <c r="AI374" s="16"/>
      <c r="AJ374" s="16"/>
      <c r="AK374" s="16"/>
      <c r="AL374" s="16"/>
      <c r="AM374" s="16"/>
      <c r="AN374" s="16"/>
      <c r="AO374" s="16"/>
      <c r="AP374" s="5"/>
      <c r="AQ374" s="31"/>
      <c r="AR374" s="31"/>
    </row>
    <row r="375" spans="1:44" x14ac:dyDescent="0.3">
      <c r="A375" s="4"/>
      <c r="B375" s="3"/>
      <c r="C375" s="3"/>
      <c r="D375" s="14"/>
      <c r="E375" s="14"/>
      <c r="F375" s="14"/>
      <c r="G375" s="14"/>
      <c r="H375" s="5"/>
      <c r="I375" s="15"/>
      <c r="J375" s="15"/>
      <c r="K375" s="3"/>
      <c r="L375" s="3"/>
      <c r="M375" s="3"/>
      <c r="N375" s="3"/>
      <c r="O375" s="17"/>
      <c r="P375" s="32"/>
      <c r="Q375" s="32"/>
      <c r="R375" s="5"/>
      <c r="S375" s="5"/>
      <c r="T375" s="16"/>
      <c r="U375" s="16"/>
      <c r="V375" s="32"/>
      <c r="W375" s="32"/>
      <c r="X375" s="16"/>
      <c r="Y375" s="32"/>
      <c r="Z375" s="32"/>
      <c r="AA375" s="5"/>
      <c r="AB375" s="5"/>
      <c r="AC375" s="16"/>
      <c r="AD375" s="16"/>
      <c r="AE375" s="32"/>
      <c r="AF375" s="32"/>
      <c r="AG375" s="16"/>
      <c r="AH375" s="16"/>
      <c r="AI375" s="16"/>
      <c r="AJ375" s="16"/>
      <c r="AK375" s="16"/>
      <c r="AL375" s="16"/>
      <c r="AM375" s="16"/>
      <c r="AN375" s="16"/>
      <c r="AO375" s="16"/>
      <c r="AP375" s="5"/>
      <c r="AQ375" s="31"/>
      <c r="AR375" s="31"/>
    </row>
    <row r="376" spans="1:44" x14ac:dyDescent="0.3">
      <c r="A376" s="4"/>
      <c r="B376" s="3"/>
      <c r="C376" s="3"/>
      <c r="D376" s="14"/>
      <c r="E376" s="14"/>
      <c r="F376" s="14"/>
      <c r="G376" s="14"/>
      <c r="H376" s="5"/>
      <c r="I376" s="15"/>
      <c r="J376" s="15"/>
      <c r="K376" s="3"/>
      <c r="L376" s="3"/>
      <c r="M376" s="3"/>
      <c r="N376" s="3"/>
      <c r="O376" s="17"/>
      <c r="P376" s="32"/>
      <c r="Q376" s="32"/>
      <c r="R376" s="5"/>
      <c r="S376" s="5"/>
      <c r="T376" s="16"/>
      <c r="U376" s="16"/>
      <c r="V376" s="32"/>
      <c r="W376" s="32"/>
      <c r="X376" s="16"/>
      <c r="Y376" s="32"/>
      <c r="Z376" s="32"/>
      <c r="AA376" s="5"/>
      <c r="AB376" s="5"/>
      <c r="AC376" s="16"/>
      <c r="AD376" s="16"/>
      <c r="AE376" s="32"/>
      <c r="AF376" s="32"/>
      <c r="AG376" s="16"/>
      <c r="AH376" s="16"/>
      <c r="AI376" s="16"/>
      <c r="AJ376" s="16"/>
      <c r="AK376" s="16"/>
      <c r="AL376" s="16"/>
      <c r="AM376" s="16"/>
      <c r="AN376" s="16"/>
      <c r="AO376" s="16"/>
      <c r="AP376" s="5"/>
      <c r="AQ376" s="31"/>
      <c r="AR376" s="31"/>
    </row>
    <row r="377" spans="1:44" x14ac:dyDescent="0.3">
      <c r="A377" s="4"/>
      <c r="B377" s="3"/>
      <c r="C377" s="3"/>
      <c r="D377" s="14"/>
      <c r="E377" s="14"/>
      <c r="F377" s="14"/>
      <c r="G377" s="14"/>
      <c r="H377" s="5"/>
      <c r="I377" s="15"/>
      <c r="J377" s="15"/>
      <c r="K377" s="3"/>
      <c r="L377" s="3"/>
      <c r="M377" s="3"/>
      <c r="N377" s="3"/>
      <c r="O377" s="17"/>
      <c r="P377" s="32"/>
      <c r="Q377" s="32"/>
      <c r="R377" s="5"/>
      <c r="S377" s="5"/>
      <c r="T377" s="16"/>
      <c r="U377" s="16"/>
      <c r="V377" s="32"/>
      <c r="W377" s="32"/>
      <c r="X377" s="16"/>
      <c r="Y377" s="32"/>
      <c r="Z377" s="32"/>
      <c r="AA377" s="5"/>
      <c r="AB377" s="5"/>
      <c r="AC377" s="16"/>
      <c r="AD377" s="16"/>
      <c r="AE377" s="32"/>
      <c r="AF377" s="32"/>
      <c r="AG377" s="16"/>
      <c r="AH377" s="16"/>
      <c r="AI377" s="16"/>
      <c r="AJ377" s="16"/>
      <c r="AK377" s="16"/>
      <c r="AL377" s="16"/>
      <c r="AM377" s="16"/>
      <c r="AN377" s="16"/>
      <c r="AO377" s="16"/>
      <c r="AP377" s="5"/>
      <c r="AQ377" s="31"/>
      <c r="AR377" s="31"/>
    </row>
    <row r="378" spans="1:44" x14ac:dyDescent="0.3">
      <c r="A378" s="4"/>
      <c r="B378" s="3"/>
      <c r="C378" s="3"/>
      <c r="D378" s="14"/>
      <c r="E378" s="14"/>
      <c r="F378" s="14"/>
      <c r="G378" s="14"/>
      <c r="H378" s="5"/>
      <c r="I378" s="15"/>
      <c r="J378" s="15"/>
      <c r="K378" s="3"/>
      <c r="L378" s="3"/>
      <c r="M378" s="3"/>
      <c r="N378" s="3"/>
      <c r="O378" s="17"/>
      <c r="P378" s="32"/>
      <c r="Q378" s="32"/>
      <c r="R378" s="5"/>
      <c r="S378" s="5"/>
      <c r="T378" s="16"/>
      <c r="U378" s="16"/>
      <c r="V378" s="32"/>
      <c r="W378" s="32"/>
      <c r="X378" s="16"/>
      <c r="Y378" s="32"/>
      <c r="Z378" s="32"/>
      <c r="AA378" s="5"/>
      <c r="AB378" s="5"/>
      <c r="AC378" s="16"/>
      <c r="AD378" s="16"/>
      <c r="AE378" s="32"/>
      <c r="AF378" s="32"/>
      <c r="AG378" s="16"/>
      <c r="AH378" s="16"/>
      <c r="AI378" s="16"/>
      <c r="AJ378" s="16"/>
      <c r="AK378" s="16"/>
      <c r="AL378" s="16"/>
      <c r="AM378" s="16"/>
      <c r="AN378" s="16"/>
      <c r="AO378" s="16"/>
      <c r="AP378" s="5"/>
      <c r="AQ378" s="31"/>
      <c r="AR378" s="31"/>
    </row>
    <row r="379" spans="1:44" x14ac:dyDescent="0.3">
      <c r="A379" s="4"/>
      <c r="B379" s="3"/>
      <c r="C379" s="3"/>
      <c r="D379" s="14"/>
      <c r="E379" s="14"/>
      <c r="F379" s="14"/>
      <c r="G379" s="14"/>
      <c r="H379" s="5"/>
      <c r="I379" s="15"/>
      <c r="J379" s="15"/>
      <c r="K379" s="3"/>
      <c r="L379" s="3"/>
      <c r="M379" s="3"/>
      <c r="N379" s="3"/>
      <c r="O379" s="17"/>
      <c r="P379" s="32"/>
      <c r="Q379" s="32"/>
      <c r="R379" s="5"/>
      <c r="S379" s="5"/>
      <c r="T379" s="16"/>
      <c r="U379" s="16"/>
      <c r="V379" s="32"/>
      <c r="W379" s="32"/>
      <c r="X379" s="16"/>
      <c r="Y379" s="32"/>
      <c r="Z379" s="32"/>
      <c r="AA379" s="5"/>
      <c r="AB379" s="5"/>
      <c r="AC379" s="16"/>
      <c r="AD379" s="16"/>
      <c r="AE379" s="32"/>
      <c r="AF379" s="32"/>
      <c r="AG379" s="16"/>
      <c r="AH379" s="16"/>
      <c r="AI379" s="16"/>
      <c r="AJ379" s="16"/>
      <c r="AK379" s="16"/>
      <c r="AL379" s="16"/>
      <c r="AM379" s="16"/>
      <c r="AN379" s="16"/>
      <c r="AO379" s="16"/>
      <c r="AP379" s="5"/>
      <c r="AQ379" s="31"/>
      <c r="AR379" s="31"/>
    </row>
    <row r="380" spans="1:44" x14ac:dyDescent="0.3">
      <c r="A380" s="4"/>
      <c r="B380" s="3"/>
      <c r="C380" s="3"/>
      <c r="D380" s="14"/>
      <c r="E380" s="14"/>
      <c r="F380" s="14"/>
      <c r="G380" s="14"/>
      <c r="H380" s="5"/>
      <c r="I380" s="15"/>
      <c r="J380" s="15"/>
      <c r="K380" s="3"/>
      <c r="L380" s="3"/>
      <c r="M380" s="3"/>
      <c r="N380" s="3"/>
      <c r="O380" s="17"/>
      <c r="P380" s="32"/>
      <c r="Q380" s="32"/>
      <c r="R380" s="5"/>
      <c r="S380" s="5"/>
      <c r="T380" s="16"/>
      <c r="U380" s="16"/>
      <c r="V380" s="32"/>
      <c r="W380" s="32"/>
      <c r="X380" s="16"/>
      <c r="Y380" s="32"/>
      <c r="Z380" s="32"/>
      <c r="AA380" s="5"/>
      <c r="AB380" s="5"/>
      <c r="AC380" s="16"/>
      <c r="AD380" s="16"/>
      <c r="AE380" s="32"/>
      <c r="AF380" s="32"/>
      <c r="AG380" s="16"/>
      <c r="AH380" s="16"/>
      <c r="AI380" s="16"/>
      <c r="AJ380" s="16"/>
      <c r="AK380" s="16"/>
      <c r="AL380" s="16"/>
      <c r="AM380" s="16"/>
      <c r="AN380" s="16"/>
      <c r="AO380" s="16"/>
      <c r="AP380" s="5"/>
      <c r="AQ380" s="31"/>
      <c r="AR380" s="31"/>
    </row>
    <row r="381" spans="1:44" x14ac:dyDescent="0.3">
      <c r="A381" s="4"/>
      <c r="B381" s="3"/>
      <c r="C381" s="3"/>
      <c r="D381" s="14"/>
      <c r="E381" s="14"/>
      <c r="F381" s="14"/>
      <c r="G381" s="14"/>
      <c r="H381" s="5"/>
      <c r="I381" s="15"/>
      <c r="J381" s="15"/>
      <c r="K381" s="3"/>
      <c r="L381" s="3"/>
      <c r="M381" s="3"/>
      <c r="N381" s="3"/>
      <c r="O381" s="17"/>
      <c r="P381" s="32"/>
      <c r="Q381" s="32"/>
      <c r="R381" s="5"/>
      <c r="S381" s="5"/>
      <c r="T381" s="16"/>
      <c r="U381" s="16"/>
      <c r="V381" s="32"/>
      <c r="W381" s="32"/>
      <c r="X381" s="16"/>
      <c r="Y381" s="32"/>
      <c r="Z381" s="32"/>
      <c r="AA381" s="5"/>
      <c r="AB381" s="5"/>
      <c r="AC381" s="16"/>
      <c r="AD381" s="16"/>
      <c r="AE381" s="32"/>
      <c r="AF381" s="32"/>
      <c r="AG381" s="16"/>
      <c r="AH381" s="16"/>
      <c r="AI381" s="16"/>
      <c r="AJ381" s="16"/>
      <c r="AK381" s="16"/>
      <c r="AL381" s="16"/>
      <c r="AM381" s="16"/>
      <c r="AN381" s="16"/>
      <c r="AO381" s="16"/>
      <c r="AP381" s="5"/>
      <c r="AQ381" s="31"/>
      <c r="AR381" s="31"/>
    </row>
    <row r="382" spans="1:44" x14ac:dyDescent="0.3">
      <c r="A382" s="4"/>
      <c r="B382" s="3"/>
      <c r="C382" s="3"/>
      <c r="D382" s="14"/>
      <c r="E382" s="14"/>
      <c r="F382" s="14"/>
      <c r="G382" s="14"/>
      <c r="H382" s="5"/>
      <c r="I382" s="15"/>
      <c r="J382" s="15"/>
      <c r="K382" s="3"/>
      <c r="L382" s="3"/>
      <c r="M382" s="3"/>
      <c r="N382" s="3"/>
      <c r="O382" s="17"/>
      <c r="P382" s="32"/>
      <c r="Q382" s="32"/>
      <c r="R382" s="5"/>
      <c r="S382" s="5"/>
      <c r="T382" s="16"/>
      <c r="U382" s="16"/>
      <c r="V382" s="32"/>
      <c r="W382" s="32"/>
      <c r="X382" s="16"/>
      <c r="Y382" s="32"/>
      <c r="Z382" s="32"/>
      <c r="AA382" s="5"/>
      <c r="AB382" s="5"/>
      <c r="AC382" s="16"/>
      <c r="AD382" s="16"/>
      <c r="AE382" s="32"/>
      <c r="AF382" s="32"/>
      <c r="AG382" s="16"/>
      <c r="AH382" s="16"/>
      <c r="AI382" s="16"/>
      <c r="AJ382" s="16"/>
      <c r="AK382" s="16"/>
      <c r="AL382" s="16"/>
      <c r="AM382" s="16"/>
      <c r="AN382" s="16"/>
      <c r="AO382" s="16"/>
      <c r="AP382" s="5"/>
      <c r="AQ382" s="31"/>
      <c r="AR382" s="31"/>
    </row>
    <row r="383" spans="1:44" x14ac:dyDescent="0.3">
      <c r="A383" s="4"/>
      <c r="B383" s="3"/>
      <c r="C383" s="3"/>
      <c r="D383" s="14"/>
      <c r="E383" s="14"/>
      <c r="F383" s="14"/>
      <c r="G383" s="14"/>
      <c r="H383" s="5"/>
      <c r="I383" s="15"/>
      <c r="J383" s="15"/>
      <c r="K383" s="3"/>
      <c r="L383" s="3"/>
      <c r="M383" s="3"/>
      <c r="N383" s="3"/>
      <c r="O383" s="17"/>
      <c r="P383" s="32"/>
      <c r="Q383" s="32"/>
      <c r="R383" s="5"/>
      <c r="S383" s="5"/>
      <c r="T383" s="16"/>
      <c r="U383" s="16"/>
      <c r="V383" s="32"/>
      <c r="W383" s="32"/>
      <c r="X383" s="16"/>
      <c r="Y383" s="32"/>
      <c r="Z383" s="32"/>
      <c r="AA383" s="5"/>
      <c r="AB383" s="5"/>
      <c r="AC383" s="16"/>
      <c r="AD383" s="16"/>
      <c r="AE383" s="32"/>
      <c r="AF383" s="32"/>
      <c r="AG383" s="16"/>
      <c r="AH383" s="16"/>
      <c r="AI383" s="16"/>
      <c r="AJ383" s="16"/>
      <c r="AK383" s="16"/>
      <c r="AL383" s="16"/>
      <c r="AM383" s="16"/>
      <c r="AN383" s="16"/>
      <c r="AO383" s="16"/>
      <c r="AP383" s="5"/>
      <c r="AQ383" s="31"/>
      <c r="AR383" s="31"/>
    </row>
    <row r="384" spans="1:44" x14ac:dyDescent="0.3">
      <c r="A384" s="4"/>
      <c r="B384" s="3"/>
      <c r="C384" s="3"/>
      <c r="D384" s="14"/>
      <c r="E384" s="14"/>
      <c r="F384" s="14"/>
      <c r="G384" s="14"/>
      <c r="H384" s="5"/>
      <c r="I384" s="15"/>
      <c r="J384" s="15"/>
      <c r="K384" s="3"/>
      <c r="L384" s="3"/>
      <c r="M384" s="3"/>
      <c r="N384" s="3"/>
      <c r="O384" s="17"/>
      <c r="P384" s="32"/>
      <c r="Q384" s="32"/>
      <c r="R384" s="5"/>
      <c r="S384" s="5"/>
      <c r="T384" s="16"/>
      <c r="U384" s="16"/>
      <c r="V384" s="32"/>
      <c r="W384" s="32"/>
      <c r="X384" s="16"/>
      <c r="Y384" s="32"/>
      <c r="Z384" s="32"/>
      <c r="AA384" s="5"/>
      <c r="AB384" s="5"/>
      <c r="AC384" s="16"/>
      <c r="AD384" s="16"/>
      <c r="AE384" s="32"/>
      <c r="AF384" s="32"/>
      <c r="AG384" s="16"/>
      <c r="AH384" s="16"/>
      <c r="AI384" s="16"/>
      <c r="AJ384" s="16"/>
      <c r="AK384" s="16"/>
      <c r="AL384" s="16"/>
      <c r="AM384" s="16"/>
      <c r="AN384" s="16"/>
      <c r="AO384" s="16"/>
      <c r="AP384" s="5"/>
      <c r="AQ384" s="31"/>
      <c r="AR384" s="31"/>
    </row>
    <row r="385" spans="1:44" x14ac:dyDescent="0.3">
      <c r="A385" s="4"/>
      <c r="B385" s="3"/>
      <c r="C385" s="3"/>
      <c r="D385" s="14"/>
      <c r="E385" s="14"/>
      <c r="F385" s="14"/>
      <c r="G385" s="14"/>
      <c r="H385" s="5"/>
      <c r="I385" s="15"/>
      <c r="J385" s="15"/>
      <c r="K385" s="3"/>
      <c r="L385" s="3"/>
      <c r="M385" s="3"/>
      <c r="N385" s="3"/>
      <c r="O385" s="17"/>
      <c r="P385" s="32"/>
      <c r="Q385" s="32"/>
      <c r="R385" s="5"/>
      <c r="S385" s="5"/>
      <c r="T385" s="16"/>
      <c r="U385" s="16"/>
      <c r="V385" s="32"/>
      <c r="W385" s="32"/>
      <c r="X385" s="16"/>
      <c r="Y385" s="32"/>
      <c r="Z385" s="32"/>
      <c r="AA385" s="5"/>
      <c r="AB385" s="5"/>
      <c r="AC385" s="16"/>
      <c r="AD385" s="16"/>
      <c r="AE385" s="32"/>
      <c r="AF385" s="32"/>
      <c r="AG385" s="16"/>
      <c r="AH385" s="16"/>
      <c r="AI385" s="16"/>
      <c r="AJ385" s="16"/>
      <c r="AK385" s="16"/>
      <c r="AL385" s="16"/>
      <c r="AM385" s="16"/>
      <c r="AN385" s="16"/>
      <c r="AO385" s="16"/>
      <c r="AP385" s="5"/>
      <c r="AQ385" s="31"/>
      <c r="AR385" s="31"/>
    </row>
    <row r="386" spans="1:44" x14ac:dyDescent="0.3">
      <c r="A386" s="4"/>
      <c r="B386" s="3"/>
      <c r="C386" s="3"/>
      <c r="D386" s="14"/>
      <c r="E386" s="14"/>
      <c r="F386" s="14"/>
      <c r="G386" s="14"/>
      <c r="H386" s="5"/>
      <c r="I386" s="15"/>
      <c r="J386" s="15"/>
      <c r="K386" s="3"/>
      <c r="L386" s="3"/>
      <c r="M386" s="3"/>
      <c r="N386" s="3"/>
      <c r="O386" s="17"/>
      <c r="P386" s="32"/>
      <c r="Q386" s="32"/>
      <c r="R386" s="5"/>
      <c r="S386" s="5"/>
      <c r="T386" s="16"/>
      <c r="U386" s="16"/>
      <c r="V386" s="32"/>
      <c r="W386" s="32"/>
      <c r="X386" s="16"/>
      <c r="Y386" s="32"/>
      <c r="Z386" s="32"/>
      <c r="AA386" s="5"/>
      <c r="AB386" s="5"/>
      <c r="AC386" s="16"/>
      <c r="AD386" s="16"/>
      <c r="AE386" s="32"/>
      <c r="AF386" s="32"/>
      <c r="AG386" s="16"/>
      <c r="AH386" s="16"/>
      <c r="AI386" s="16"/>
      <c r="AJ386" s="16"/>
      <c r="AK386" s="16"/>
      <c r="AL386" s="16"/>
      <c r="AM386" s="16"/>
      <c r="AN386" s="16"/>
      <c r="AO386" s="16"/>
      <c r="AP386" s="5"/>
      <c r="AQ386" s="31"/>
      <c r="AR386" s="31"/>
    </row>
    <row r="387" spans="1:44" x14ac:dyDescent="0.3">
      <c r="A387" s="4"/>
      <c r="B387" s="3"/>
      <c r="C387" s="3"/>
      <c r="D387" s="14"/>
      <c r="E387" s="14"/>
      <c r="F387" s="14"/>
      <c r="G387" s="14"/>
      <c r="H387" s="5"/>
      <c r="I387" s="15"/>
      <c r="J387" s="15"/>
      <c r="K387" s="3"/>
      <c r="L387" s="3"/>
      <c r="M387" s="3"/>
      <c r="N387" s="3"/>
      <c r="O387" s="17"/>
      <c r="P387" s="32"/>
      <c r="Q387" s="32"/>
      <c r="R387" s="5"/>
      <c r="S387" s="5"/>
      <c r="T387" s="16"/>
      <c r="U387" s="16"/>
      <c r="V387" s="32"/>
      <c r="W387" s="32"/>
      <c r="X387" s="16"/>
      <c r="Y387" s="32"/>
      <c r="Z387" s="32"/>
      <c r="AA387" s="5"/>
      <c r="AB387" s="5"/>
      <c r="AC387" s="16"/>
      <c r="AD387" s="16"/>
      <c r="AE387" s="32"/>
      <c r="AF387" s="32"/>
      <c r="AG387" s="16"/>
      <c r="AH387" s="16"/>
      <c r="AI387" s="16"/>
      <c r="AJ387" s="16"/>
      <c r="AK387" s="16"/>
      <c r="AL387" s="16"/>
      <c r="AM387" s="16"/>
      <c r="AN387" s="16"/>
      <c r="AO387" s="16"/>
      <c r="AP387" s="5"/>
      <c r="AQ387" s="31"/>
      <c r="AR387" s="31"/>
    </row>
    <row r="388" spans="1:44" x14ac:dyDescent="0.3">
      <c r="A388" s="4"/>
      <c r="B388" s="3"/>
      <c r="C388" s="3"/>
      <c r="D388" s="14"/>
      <c r="E388" s="14"/>
      <c r="F388" s="14"/>
      <c r="G388" s="14"/>
      <c r="H388" s="5"/>
      <c r="I388" s="15"/>
      <c r="J388" s="15"/>
      <c r="K388" s="3"/>
      <c r="L388" s="3"/>
      <c r="M388" s="3"/>
      <c r="N388" s="3"/>
      <c r="O388" s="17"/>
      <c r="P388" s="32"/>
      <c r="Q388" s="32"/>
      <c r="R388" s="5"/>
      <c r="S388" s="5"/>
      <c r="T388" s="16"/>
      <c r="U388" s="16"/>
      <c r="V388" s="32"/>
      <c r="W388" s="32"/>
      <c r="X388" s="16"/>
      <c r="Y388" s="32"/>
      <c r="Z388" s="32"/>
      <c r="AA388" s="5"/>
      <c r="AB388" s="5"/>
      <c r="AC388" s="16"/>
      <c r="AD388" s="16"/>
      <c r="AE388" s="32"/>
      <c r="AF388" s="32"/>
      <c r="AG388" s="16"/>
      <c r="AH388" s="16"/>
      <c r="AI388" s="16"/>
      <c r="AJ388" s="16"/>
      <c r="AK388" s="16"/>
      <c r="AL388" s="16"/>
      <c r="AM388" s="16"/>
      <c r="AN388" s="16"/>
      <c r="AO388" s="16"/>
      <c r="AP388" s="5"/>
      <c r="AQ388" s="31"/>
      <c r="AR388" s="31"/>
    </row>
    <row r="389" spans="1:44" x14ac:dyDescent="0.3">
      <c r="A389" s="4"/>
      <c r="B389" s="3"/>
      <c r="C389" s="3"/>
      <c r="D389" s="14"/>
      <c r="E389" s="14"/>
      <c r="F389" s="14"/>
      <c r="G389" s="14"/>
      <c r="H389" s="5"/>
      <c r="I389" s="15"/>
      <c r="J389" s="15"/>
      <c r="K389" s="3"/>
      <c r="L389" s="3"/>
      <c r="M389" s="3"/>
      <c r="N389" s="3"/>
      <c r="O389" s="17"/>
      <c r="P389" s="32"/>
      <c r="Q389" s="32"/>
      <c r="R389" s="5"/>
      <c r="S389" s="5"/>
      <c r="T389" s="16"/>
      <c r="U389" s="16"/>
      <c r="V389" s="32"/>
      <c r="W389" s="32"/>
      <c r="X389" s="16"/>
      <c r="Y389" s="32"/>
      <c r="Z389" s="32"/>
      <c r="AA389" s="5"/>
      <c r="AB389" s="5"/>
      <c r="AC389" s="16"/>
      <c r="AD389" s="16"/>
      <c r="AE389" s="32"/>
      <c r="AF389" s="32"/>
      <c r="AG389" s="16"/>
      <c r="AH389" s="16"/>
      <c r="AI389" s="16"/>
      <c r="AJ389" s="16"/>
      <c r="AK389" s="16"/>
      <c r="AL389" s="16"/>
      <c r="AM389" s="16"/>
      <c r="AN389" s="16"/>
      <c r="AO389" s="16"/>
      <c r="AP389" s="5"/>
      <c r="AQ389" s="31"/>
      <c r="AR389" s="31"/>
    </row>
    <row r="390" spans="1:44" x14ac:dyDescent="0.3">
      <c r="A390" s="4"/>
      <c r="B390" s="3"/>
      <c r="C390" s="3"/>
      <c r="D390" s="14"/>
      <c r="E390" s="14"/>
      <c r="F390" s="14"/>
      <c r="G390" s="14"/>
      <c r="H390" s="5"/>
      <c r="I390" s="15"/>
      <c r="J390" s="15"/>
      <c r="K390" s="3"/>
      <c r="L390" s="3"/>
      <c r="M390" s="3"/>
      <c r="N390" s="3"/>
      <c r="O390" s="17"/>
      <c r="P390" s="32"/>
      <c r="Q390" s="32"/>
      <c r="R390" s="5"/>
      <c r="S390" s="5"/>
      <c r="T390" s="16"/>
      <c r="U390" s="16"/>
      <c r="V390" s="32"/>
      <c r="W390" s="32"/>
      <c r="X390" s="16"/>
      <c r="Y390" s="32"/>
      <c r="Z390" s="32"/>
      <c r="AA390" s="5"/>
      <c r="AB390" s="5"/>
      <c r="AC390" s="16"/>
      <c r="AD390" s="16"/>
      <c r="AE390" s="32"/>
      <c r="AF390" s="32"/>
      <c r="AG390" s="16"/>
      <c r="AH390" s="16"/>
      <c r="AI390" s="16"/>
      <c r="AJ390" s="16"/>
      <c r="AK390" s="16"/>
      <c r="AL390" s="16"/>
      <c r="AM390" s="16"/>
      <c r="AN390" s="16"/>
      <c r="AO390" s="16"/>
      <c r="AP390" s="5"/>
      <c r="AQ390" s="31"/>
      <c r="AR390" s="31"/>
    </row>
    <row r="391" spans="1:44" x14ac:dyDescent="0.3">
      <c r="A391" s="4"/>
      <c r="B391" s="3"/>
      <c r="C391" s="3"/>
      <c r="D391" s="14"/>
      <c r="E391" s="14"/>
      <c r="F391" s="14"/>
      <c r="G391" s="14"/>
      <c r="H391" s="5"/>
      <c r="I391" s="15"/>
      <c r="J391" s="15"/>
      <c r="K391" s="3"/>
      <c r="L391" s="3"/>
      <c r="M391" s="3"/>
      <c r="N391" s="3"/>
      <c r="O391" s="17"/>
      <c r="P391" s="32"/>
      <c r="Q391" s="32"/>
      <c r="R391" s="5"/>
      <c r="S391" s="5"/>
      <c r="T391" s="16"/>
      <c r="U391" s="16"/>
      <c r="V391" s="32"/>
      <c r="W391" s="32"/>
      <c r="X391" s="16"/>
      <c r="Y391" s="32"/>
      <c r="Z391" s="32"/>
      <c r="AA391" s="5"/>
      <c r="AB391" s="5"/>
      <c r="AC391" s="16"/>
      <c r="AD391" s="16"/>
      <c r="AE391" s="32"/>
      <c r="AF391" s="32"/>
      <c r="AG391" s="16"/>
      <c r="AH391" s="16"/>
      <c r="AI391" s="16"/>
      <c r="AJ391" s="16"/>
      <c r="AK391" s="16"/>
      <c r="AL391" s="16"/>
      <c r="AM391" s="16"/>
      <c r="AN391" s="16"/>
      <c r="AO391" s="16"/>
      <c r="AP391" s="5"/>
      <c r="AQ391" s="31"/>
      <c r="AR391" s="31"/>
    </row>
    <row r="392" spans="1:44" x14ac:dyDescent="0.3">
      <c r="A392" s="4"/>
      <c r="B392" s="3"/>
      <c r="C392" s="3"/>
      <c r="D392" s="14"/>
      <c r="E392" s="14"/>
      <c r="F392" s="14"/>
      <c r="G392" s="14"/>
      <c r="H392" s="5"/>
      <c r="I392" s="15"/>
      <c r="J392" s="15"/>
      <c r="K392" s="3"/>
      <c r="L392" s="3"/>
      <c r="M392" s="3"/>
      <c r="N392" s="3"/>
      <c r="O392" s="17"/>
      <c r="P392" s="32"/>
      <c r="Q392" s="32"/>
      <c r="R392" s="5"/>
      <c r="S392" s="5"/>
      <c r="T392" s="16"/>
      <c r="U392" s="16"/>
      <c r="V392" s="32"/>
      <c r="W392" s="32"/>
      <c r="X392" s="16"/>
      <c r="Y392" s="32"/>
      <c r="Z392" s="32"/>
      <c r="AA392" s="5"/>
      <c r="AB392" s="5"/>
      <c r="AC392" s="16"/>
      <c r="AD392" s="16"/>
      <c r="AE392" s="32"/>
      <c r="AF392" s="32"/>
      <c r="AG392" s="16"/>
      <c r="AH392" s="16"/>
      <c r="AI392" s="16"/>
      <c r="AJ392" s="16"/>
      <c r="AK392" s="16"/>
      <c r="AL392" s="16"/>
      <c r="AM392" s="16"/>
      <c r="AN392" s="16"/>
      <c r="AO392" s="16"/>
      <c r="AP392" s="5"/>
      <c r="AQ392" s="31"/>
      <c r="AR392" s="31"/>
    </row>
    <row r="393" spans="1:44" x14ac:dyDescent="0.3">
      <c r="A393" s="4"/>
      <c r="B393" s="3"/>
      <c r="C393" s="3"/>
      <c r="D393" s="14"/>
      <c r="E393" s="14"/>
      <c r="F393" s="14"/>
      <c r="G393" s="14"/>
      <c r="H393" s="5"/>
      <c r="I393" s="15"/>
      <c r="J393" s="15"/>
      <c r="K393" s="3"/>
      <c r="L393" s="3"/>
      <c r="M393" s="3"/>
      <c r="N393" s="3"/>
      <c r="O393" s="17"/>
      <c r="P393" s="32"/>
      <c r="Q393" s="32"/>
      <c r="R393" s="5"/>
      <c r="S393" s="5"/>
      <c r="T393" s="16"/>
      <c r="U393" s="16"/>
      <c r="V393" s="32"/>
      <c r="W393" s="32"/>
      <c r="X393" s="16"/>
      <c r="Y393" s="32"/>
      <c r="Z393" s="32"/>
      <c r="AA393" s="5"/>
      <c r="AB393" s="5"/>
      <c r="AC393" s="16"/>
      <c r="AD393" s="16"/>
      <c r="AE393" s="32"/>
      <c r="AF393" s="32"/>
      <c r="AG393" s="16"/>
      <c r="AH393" s="16"/>
      <c r="AI393" s="16"/>
      <c r="AJ393" s="16"/>
      <c r="AK393" s="16"/>
      <c r="AL393" s="16"/>
      <c r="AM393" s="16"/>
      <c r="AN393" s="16"/>
      <c r="AO393" s="16"/>
      <c r="AP393" s="5"/>
      <c r="AQ393" s="31"/>
      <c r="AR393" s="31"/>
    </row>
    <row r="394" spans="1:44" x14ac:dyDescent="0.3">
      <c r="A394" s="4"/>
      <c r="B394" s="3"/>
      <c r="C394" s="3"/>
      <c r="D394" s="14"/>
      <c r="E394" s="14"/>
      <c r="F394" s="14"/>
      <c r="G394" s="14"/>
      <c r="H394" s="5"/>
      <c r="I394" s="15"/>
      <c r="J394" s="15"/>
      <c r="K394" s="3"/>
      <c r="L394" s="3"/>
      <c r="M394" s="3"/>
      <c r="N394" s="3"/>
      <c r="O394" s="17"/>
      <c r="P394" s="32"/>
      <c r="Q394" s="32"/>
      <c r="R394" s="5"/>
      <c r="S394" s="5"/>
      <c r="T394" s="16"/>
      <c r="U394" s="16"/>
      <c r="V394" s="32"/>
      <c r="W394" s="32"/>
      <c r="X394" s="16"/>
      <c r="Y394" s="32"/>
      <c r="Z394" s="32"/>
      <c r="AA394" s="5"/>
      <c r="AB394" s="5"/>
      <c r="AC394" s="16"/>
      <c r="AD394" s="16"/>
      <c r="AE394" s="32"/>
      <c r="AF394" s="32"/>
      <c r="AG394" s="16"/>
      <c r="AH394" s="16"/>
      <c r="AI394" s="16"/>
      <c r="AJ394" s="16"/>
      <c r="AK394" s="16"/>
      <c r="AL394" s="16"/>
      <c r="AM394" s="16"/>
      <c r="AN394" s="16"/>
      <c r="AO394" s="16"/>
      <c r="AP394" s="5"/>
      <c r="AQ394" s="31"/>
      <c r="AR394" s="31"/>
    </row>
    <row r="395" spans="1:44" x14ac:dyDescent="0.3">
      <c r="A395" s="4"/>
      <c r="B395" s="3"/>
      <c r="C395" s="3"/>
      <c r="D395" s="14"/>
      <c r="E395" s="14"/>
      <c r="F395" s="14"/>
      <c r="G395" s="14"/>
      <c r="H395" s="5"/>
      <c r="I395" s="15"/>
      <c r="J395" s="15"/>
      <c r="K395" s="3"/>
      <c r="L395" s="3"/>
      <c r="M395" s="3"/>
      <c r="N395" s="3"/>
      <c r="O395" s="17"/>
      <c r="P395" s="32"/>
      <c r="Q395" s="32"/>
      <c r="R395" s="5"/>
      <c r="S395" s="5"/>
      <c r="T395" s="16"/>
      <c r="U395" s="16"/>
      <c r="V395" s="32"/>
      <c r="W395" s="32"/>
      <c r="X395" s="16"/>
      <c r="Y395" s="32"/>
      <c r="Z395" s="32"/>
      <c r="AA395" s="5"/>
      <c r="AB395" s="5"/>
      <c r="AC395" s="16"/>
      <c r="AD395" s="16"/>
      <c r="AE395" s="32"/>
      <c r="AF395" s="32"/>
      <c r="AG395" s="16"/>
      <c r="AH395" s="16"/>
      <c r="AI395" s="16"/>
      <c r="AJ395" s="16"/>
      <c r="AK395" s="16"/>
      <c r="AL395" s="16"/>
      <c r="AM395" s="16"/>
      <c r="AN395" s="16"/>
      <c r="AO395" s="16"/>
      <c r="AP395" s="5"/>
      <c r="AQ395" s="31"/>
      <c r="AR395" s="31"/>
    </row>
    <row r="396" spans="1:44" x14ac:dyDescent="0.3">
      <c r="A396" s="4"/>
      <c r="B396" s="3"/>
      <c r="C396" s="3"/>
      <c r="D396" s="14"/>
      <c r="E396" s="14"/>
      <c r="F396" s="14"/>
      <c r="G396" s="14"/>
      <c r="H396" s="5"/>
      <c r="I396" s="15"/>
      <c r="J396" s="15"/>
      <c r="K396" s="3"/>
      <c r="L396" s="3"/>
      <c r="M396" s="3"/>
      <c r="N396" s="3"/>
      <c r="O396" s="17"/>
      <c r="P396" s="32"/>
      <c r="Q396" s="32"/>
      <c r="R396" s="5"/>
      <c r="S396" s="5"/>
      <c r="T396" s="16"/>
      <c r="U396" s="16"/>
      <c r="V396" s="32"/>
      <c r="W396" s="32"/>
      <c r="X396" s="16"/>
      <c r="Y396" s="32"/>
      <c r="Z396" s="32"/>
      <c r="AA396" s="5"/>
      <c r="AB396" s="5"/>
      <c r="AC396" s="16"/>
      <c r="AD396" s="16"/>
      <c r="AE396" s="32"/>
      <c r="AF396" s="32"/>
      <c r="AG396" s="16"/>
      <c r="AH396" s="16"/>
      <c r="AI396" s="16"/>
      <c r="AJ396" s="16"/>
      <c r="AK396" s="16"/>
      <c r="AL396" s="16"/>
      <c r="AM396" s="16"/>
      <c r="AN396" s="16"/>
      <c r="AO396" s="16"/>
      <c r="AP396" s="5"/>
      <c r="AQ396" s="31"/>
      <c r="AR396" s="31"/>
    </row>
    <row r="397" spans="1:44" x14ac:dyDescent="0.3">
      <c r="A397" s="4"/>
      <c r="B397" s="3"/>
      <c r="C397" s="3"/>
      <c r="D397" s="14"/>
      <c r="E397" s="14"/>
      <c r="F397" s="14"/>
      <c r="G397" s="14"/>
      <c r="H397" s="5"/>
      <c r="I397" s="15"/>
      <c r="J397" s="15"/>
      <c r="K397" s="3"/>
      <c r="L397" s="3"/>
      <c r="M397" s="3"/>
      <c r="N397" s="3"/>
      <c r="O397" s="17"/>
      <c r="P397" s="32"/>
      <c r="Q397" s="32"/>
      <c r="R397" s="5"/>
      <c r="S397" s="5"/>
      <c r="T397" s="16"/>
      <c r="U397" s="16"/>
      <c r="V397" s="32"/>
      <c r="W397" s="32"/>
      <c r="X397" s="16"/>
      <c r="Y397" s="32"/>
      <c r="Z397" s="32"/>
      <c r="AA397" s="5"/>
      <c r="AB397" s="5"/>
      <c r="AC397" s="16"/>
      <c r="AD397" s="16"/>
      <c r="AE397" s="32"/>
      <c r="AF397" s="32"/>
      <c r="AG397" s="16"/>
      <c r="AH397" s="16"/>
      <c r="AI397" s="16"/>
      <c r="AJ397" s="16"/>
      <c r="AK397" s="16"/>
      <c r="AL397" s="16"/>
      <c r="AM397" s="16"/>
      <c r="AN397" s="16"/>
      <c r="AO397" s="16"/>
      <c r="AP397" s="5"/>
      <c r="AQ397" s="31"/>
      <c r="AR397" s="31"/>
    </row>
    <row r="398" spans="1:44" x14ac:dyDescent="0.3">
      <c r="A398" s="4"/>
      <c r="B398" s="3"/>
      <c r="C398" s="3"/>
      <c r="D398" s="14"/>
      <c r="E398" s="14"/>
      <c r="F398" s="14"/>
      <c r="G398" s="14"/>
      <c r="H398" s="5"/>
      <c r="I398" s="15"/>
      <c r="J398" s="15"/>
      <c r="K398" s="3"/>
      <c r="L398" s="3"/>
      <c r="M398" s="3"/>
      <c r="N398" s="3"/>
      <c r="O398" s="17"/>
      <c r="P398" s="32"/>
      <c r="Q398" s="32"/>
      <c r="R398" s="5"/>
      <c r="S398" s="5"/>
      <c r="T398" s="16"/>
      <c r="U398" s="16"/>
      <c r="V398" s="32"/>
      <c r="W398" s="32"/>
      <c r="X398" s="16"/>
      <c r="Y398" s="32"/>
      <c r="Z398" s="32"/>
      <c r="AA398" s="5"/>
      <c r="AB398" s="5"/>
      <c r="AC398" s="16"/>
      <c r="AD398" s="16"/>
      <c r="AE398" s="32"/>
      <c r="AF398" s="32"/>
      <c r="AG398" s="16"/>
      <c r="AH398" s="16"/>
      <c r="AI398" s="16"/>
      <c r="AJ398" s="16"/>
      <c r="AK398" s="16"/>
      <c r="AL398" s="16"/>
      <c r="AM398" s="16"/>
      <c r="AN398" s="16"/>
      <c r="AO398" s="16"/>
      <c r="AP398" s="5"/>
      <c r="AQ398" s="31"/>
      <c r="AR398" s="31"/>
    </row>
    <row r="399" spans="1:44" x14ac:dyDescent="0.3">
      <c r="A399" s="4"/>
      <c r="B399" s="3"/>
      <c r="C399" s="3"/>
      <c r="D399" s="14"/>
      <c r="E399" s="14"/>
      <c r="F399" s="14"/>
      <c r="G399" s="14"/>
      <c r="H399" s="5"/>
      <c r="I399" s="15"/>
      <c r="J399" s="15"/>
      <c r="K399" s="3"/>
      <c r="L399" s="3"/>
      <c r="M399" s="3"/>
      <c r="N399" s="3"/>
      <c r="O399" s="17"/>
      <c r="P399" s="32"/>
      <c r="Q399" s="32"/>
      <c r="R399" s="5"/>
      <c r="S399" s="5"/>
      <c r="T399" s="16"/>
      <c r="U399" s="16"/>
      <c r="V399" s="32"/>
      <c r="W399" s="32"/>
      <c r="X399" s="16"/>
      <c r="Y399" s="32"/>
      <c r="Z399" s="32"/>
      <c r="AA399" s="5"/>
      <c r="AB399" s="5"/>
      <c r="AC399" s="16"/>
      <c r="AD399" s="16"/>
      <c r="AE399" s="32"/>
      <c r="AF399" s="32"/>
      <c r="AG399" s="16"/>
      <c r="AH399" s="16"/>
      <c r="AI399" s="16"/>
      <c r="AJ399" s="16"/>
      <c r="AK399" s="16"/>
      <c r="AL399" s="16"/>
      <c r="AM399" s="16"/>
      <c r="AN399" s="16"/>
      <c r="AO399" s="16"/>
      <c r="AP399" s="5"/>
      <c r="AQ399" s="31"/>
      <c r="AR399" s="31"/>
    </row>
    <row r="400" spans="1:44" x14ac:dyDescent="0.3">
      <c r="A400" s="4"/>
      <c r="B400" s="3"/>
      <c r="C400" s="3"/>
      <c r="D400" s="14"/>
      <c r="E400" s="14"/>
      <c r="F400" s="14"/>
      <c r="G400" s="14"/>
      <c r="H400" s="5"/>
      <c r="I400" s="15"/>
      <c r="J400" s="15"/>
      <c r="K400" s="3"/>
      <c r="L400" s="3"/>
      <c r="M400" s="3"/>
      <c r="N400" s="3"/>
      <c r="O400" s="17"/>
      <c r="P400" s="32"/>
      <c r="Q400" s="32"/>
      <c r="R400" s="5"/>
      <c r="S400" s="5"/>
      <c r="T400" s="16"/>
      <c r="U400" s="16"/>
      <c r="V400" s="32"/>
      <c r="W400" s="32"/>
      <c r="X400" s="16"/>
      <c r="Y400" s="32"/>
      <c r="Z400" s="32"/>
      <c r="AA400" s="5"/>
      <c r="AB400" s="5"/>
      <c r="AC400" s="16"/>
      <c r="AD400" s="16"/>
      <c r="AE400" s="32"/>
      <c r="AF400" s="32"/>
      <c r="AG400" s="16"/>
      <c r="AH400" s="16"/>
      <c r="AI400" s="16"/>
      <c r="AJ400" s="16"/>
      <c r="AK400" s="16"/>
      <c r="AL400" s="16"/>
      <c r="AM400" s="16"/>
      <c r="AN400" s="16"/>
      <c r="AO400" s="16"/>
      <c r="AP400" s="5"/>
      <c r="AQ400" s="31"/>
      <c r="AR400" s="31"/>
    </row>
    <row r="401" spans="1:44" x14ac:dyDescent="0.3">
      <c r="A401" s="4"/>
      <c r="B401" s="3"/>
      <c r="C401" s="3"/>
      <c r="D401" s="14"/>
      <c r="E401" s="14"/>
      <c r="F401" s="14"/>
      <c r="G401" s="14"/>
      <c r="H401" s="5"/>
      <c r="I401" s="15"/>
      <c r="J401" s="15"/>
      <c r="K401" s="3"/>
      <c r="L401" s="3"/>
      <c r="M401" s="3"/>
      <c r="N401" s="3"/>
      <c r="O401" s="17"/>
      <c r="P401" s="32"/>
      <c r="Q401" s="32"/>
      <c r="R401" s="5"/>
      <c r="S401" s="5"/>
      <c r="T401" s="16"/>
      <c r="U401" s="16"/>
      <c r="V401" s="32"/>
      <c r="W401" s="32"/>
      <c r="X401" s="16"/>
      <c r="Y401" s="32"/>
      <c r="Z401" s="32"/>
      <c r="AA401" s="5"/>
      <c r="AB401" s="5"/>
      <c r="AC401" s="16"/>
      <c r="AD401" s="16"/>
      <c r="AE401" s="32"/>
      <c r="AF401" s="32"/>
      <c r="AG401" s="16"/>
      <c r="AH401" s="16"/>
      <c r="AI401" s="16"/>
      <c r="AJ401" s="16"/>
      <c r="AK401" s="16"/>
      <c r="AL401" s="16"/>
      <c r="AM401" s="16"/>
      <c r="AN401" s="16"/>
      <c r="AO401" s="16"/>
      <c r="AP401" s="5"/>
      <c r="AQ401" s="31"/>
      <c r="AR401" s="31"/>
    </row>
    <row r="402" spans="1:44" x14ac:dyDescent="0.3">
      <c r="A402" s="4"/>
      <c r="B402" s="3"/>
      <c r="C402" s="3"/>
      <c r="D402" s="14"/>
      <c r="E402" s="14"/>
      <c r="F402" s="14"/>
      <c r="G402" s="14"/>
      <c r="H402" s="5"/>
      <c r="I402" s="15"/>
      <c r="J402" s="15"/>
      <c r="K402" s="3"/>
      <c r="L402" s="3"/>
      <c r="M402" s="3"/>
      <c r="N402" s="3"/>
      <c r="O402" s="17"/>
      <c r="P402" s="32"/>
      <c r="Q402" s="32"/>
      <c r="R402" s="5"/>
      <c r="S402" s="5"/>
      <c r="T402" s="16"/>
      <c r="U402" s="16"/>
      <c r="V402" s="32"/>
      <c r="W402" s="32"/>
      <c r="X402" s="16"/>
      <c r="Y402" s="32"/>
      <c r="Z402" s="32"/>
      <c r="AA402" s="5"/>
      <c r="AB402" s="5"/>
      <c r="AC402" s="16"/>
      <c r="AD402" s="16"/>
      <c r="AE402" s="32"/>
      <c r="AF402" s="32"/>
      <c r="AG402" s="16"/>
      <c r="AH402" s="16"/>
      <c r="AI402" s="16"/>
      <c r="AJ402" s="16"/>
      <c r="AK402" s="16"/>
      <c r="AL402" s="16"/>
      <c r="AM402" s="16"/>
      <c r="AN402" s="16"/>
      <c r="AO402" s="16"/>
      <c r="AP402" s="5"/>
      <c r="AQ402" s="31"/>
      <c r="AR402" s="31"/>
    </row>
    <row r="403" spans="1:44" x14ac:dyDescent="0.3">
      <c r="A403" s="4"/>
      <c r="B403" s="3"/>
      <c r="C403" s="3"/>
      <c r="D403" s="14"/>
      <c r="E403" s="14"/>
      <c r="F403" s="14"/>
      <c r="G403" s="14"/>
      <c r="H403" s="5"/>
      <c r="I403" s="15"/>
      <c r="J403" s="15"/>
      <c r="K403" s="3"/>
      <c r="L403" s="3"/>
      <c r="M403" s="3"/>
      <c r="N403" s="3"/>
      <c r="O403" s="17"/>
      <c r="P403" s="32"/>
      <c r="Q403" s="32"/>
      <c r="R403" s="5"/>
      <c r="S403" s="5"/>
      <c r="T403" s="16"/>
      <c r="U403" s="16"/>
      <c r="V403" s="32"/>
      <c r="W403" s="32"/>
      <c r="X403" s="16"/>
      <c r="Y403" s="32"/>
      <c r="Z403" s="32"/>
      <c r="AA403" s="5"/>
      <c r="AB403" s="5"/>
      <c r="AC403" s="16"/>
      <c r="AD403" s="16"/>
      <c r="AE403" s="32"/>
      <c r="AF403" s="32"/>
      <c r="AG403" s="16"/>
      <c r="AH403" s="16"/>
      <c r="AI403" s="16"/>
      <c r="AJ403" s="16"/>
      <c r="AK403" s="16"/>
      <c r="AL403" s="16"/>
      <c r="AM403" s="16"/>
      <c r="AN403" s="16"/>
      <c r="AO403" s="16"/>
      <c r="AP403" s="5"/>
      <c r="AQ403" s="31"/>
      <c r="AR403" s="31"/>
    </row>
    <row r="404" spans="1:44" x14ac:dyDescent="0.3">
      <c r="A404" s="4"/>
      <c r="B404" s="3"/>
      <c r="C404" s="3"/>
      <c r="D404" s="14"/>
      <c r="E404" s="14"/>
      <c r="F404" s="14"/>
      <c r="G404" s="14"/>
      <c r="H404" s="5"/>
      <c r="I404" s="15"/>
      <c r="J404" s="15"/>
      <c r="K404" s="3"/>
      <c r="L404" s="3"/>
      <c r="M404" s="3"/>
      <c r="N404" s="3"/>
      <c r="O404" s="17"/>
      <c r="P404" s="32"/>
      <c r="Q404" s="32"/>
      <c r="R404" s="5"/>
      <c r="S404" s="5"/>
      <c r="T404" s="16"/>
      <c r="U404" s="16"/>
      <c r="V404" s="32"/>
      <c r="W404" s="32"/>
      <c r="X404" s="16"/>
      <c r="Y404" s="32"/>
      <c r="Z404" s="32"/>
      <c r="AA404" s="5"/>
      <c r="AB404" s="5"/>
      <c r="AC404" s="16"/>
      <c r="AD404" s="16"/>
      <c r="AE404" s="32"/>
      <c r="AF404" s="32"/>
      <c r="AG404" s="16"/>
      <c r="AH404" s="16"/>
      <c r="AI404" s="16"/>
      <c r="AJ404" s="16"/>
      <c r="AK404" s="16"/>
      <c r="AL404" s="16"/>
      <c r="AM404" s="16"/>
      <c r="AN404" s="16"/>
      <c r="AO404" s="16"/>
      <c r="AP404" s="5"/>
      <c r="AQ404" s="31"/>
      <c r="AR404" s="31"/>
    </row>
    <row r="405" spans="1:44" x14ac:dyDescent="0.3">
      <c r="A405" s="4"/>
      <c r="B405" s="3"/>
      <c r="C405" s="3"/>
      <c r="D405" s="14"/>
      <c r="E405" s="14"/>
      <c r="F405" s="14"/>
      <c r="G405" s="14"/>
      <c r="H405" s="5"/>
      <c r="I405" s="15"/>
      <c r="J405" s="15"/>
      <c r="K405" s="3"/>
      <c r="L405" s="3"/>
      <c r="M405" s="3"/>
      <c r="N405" s="3"/>
      <c r="O405" s="17"/>
      <c r="P405" s="32"/>
      <c r="Q405" s="32"/>
      <c r="R405" s="5"/>
      <c r="S405" s="5"/>
      <c r="T405" s="16"/>
      <c r="U405" s="16"/>
      <c r="V405" s="32"/>
      <c r="W405" s="32"/>
      <c r="X405" s="16"/>
      <c r="Y405" s="32"/>
      <c r="Z405" s="32"/>
      <c r="AA405" s="5"/>
      <c r="AB405" s="5"/>
      <c r="AC405" s="16"/>
      <c r="AD405" s="16"/>
      <c r="AE405" s="32"/>
      <c r="AF405" s="32"/>
      <c r="AG405" s="16"/>
      <c r="AH405" s="16"/>
      <c r="AI405" s="16"/>
      <c r="AJ405" s="16"/>
      <c r="AK405" s="16"/>
      <c r="AL405" s="16"/>
      <c r="AM405" s="16"/>
      <c r="AN405" s="16"/>
      <c r="AO405" s="16"/>
      <c r="AP405" s="5"/>
      <c r="AQ405" s="31"/>
      <c r="AR405" s="31"/>
    </row>
    <row r="406" spans="1:44" x14ac:dyDescent="0.3">
      <c r="A406" s="4"/>
      <c r="B406" s="3"/>
      <c r="C406" s="3"/>
      <c r="D406" s="14"/>
      <c r="E406" s="14"/>
      <c r="F406" s="14"/>
      <c r="G406" s="14"/>
      <c r="H406" s="5"/>
      <c r="I406" s="15"/>
      <c r="J406" s="15"/>
      <c r="K406" s="3"/>
      <c r="L406" s="3"/>
      <c r="M406" s="3"/>
      <c r="N406" s="3"/>
      <c r="O406" s="17"/>
      <c r="P406" s="32"/>
      <c r="Q406" s="32"/>
      <c r="R406" s="5"/>
      <c r="S406" s="5"/>
      <c r="T406" s="16"/>
      <c r="U406" s="16"/>
      <c r="V406" s="32"/>
      <c r="W406" s="32"/>
      <c r="X406" s="16"/>
      <c r="Y406" s="32"/>
      <c r="Z406" s="32"/>
      <c r="AA406" s="5"/>
      <c r="AB406" s="5"/>
      <c r="AC406" s="16"/>
      <c r="AD406" s="16"/>
      <c r="AE406" s="32"/>
      <c r="AF406" s="32"/>
      <c r="AG406" s="16"/>
      <c r="AH406" s="16"/>
      <c r="AI406" s="16"/>
      <c r="AJ406" s="16"/>
      <c r="AK406" s="16"/>
      <c r="AL406" s="16"/>
      <c r="AM406" s="16"/>
      <c r="AN406" s="16"/>
      <c r="AO406" s="16"/>
      <c r="AP406" s="5"/>
      <c r="AQ406" s="31"/>
      <c r="AR406" s="31"/>
    </row>
    <row r="407" spans="1:44" x14ac:dyDescent="0.3">
      <c r="A407" s="4"/>
      <c r="B407" s="3"/>
      <c r="C407" s="3"/>
      <c r="D407" s="14"/>
      <c r="E407" s="14"/>
      <c r="F407" s="14"/>
      <c r="G407" s="14"/>
      <c r="H407" s="5"/>
      <c r="I407" s="15"/>
      <c r="J407" s="15"/>
      <c r="K407" s="3"/>
      <c r="L407" s="3"/>
      <c r="M407" s="3"/>
      <c r="N407" s="3"/>
      <c r="O407" s="17"/>
      <c r="P407" s="32"/>
      <c r="Q407" s="32"/>
      <c r="R407" s="5"/>
      <c r="S407" s="5"/>
      <c r="T407" s="16"/>
      <c r="U407" s="16"/>
      <c r="V407" s="32"/>
      <c r="W407" s="32"/>
      <c r="X407" s="16"/>
      <c r="Y407" s="32"/>
      <c r="Z407" s="32"/>
      <c r="AA407" s="5"/>
      <c r="AB407" s="5"/>
      <c r="AC407" s="16"/>
      <c r="AD407" s="16"/>
      <c r="AE407" s="32"/>
      <c r="AF407" s="32"/>
      <c r="AG407" s="16"/>
      <c r="AH407" s="16"/>
      <c r="AI407" s="16"/>
      <c r="AJ407" s="16"/>
      <c r="AK407" s="16"/>
      <c r="AL407" s="16"/>
      <c r="AM407" s="16"/>
      <c r="AN407" s="16"/>
      <c r="AO407" s="16"/>
      <c r="AP407" s="5"/>
      <c r="AQ407" s="31"/>
      <c r="AR407" s="31"/>
    </row>
    <row r="408" spans="1:44" x14ac:dyDescent="0.3">
      <c r="A408" s="4"/>
      <c r="B408" s="3"/>
      <c r="C408" s="3"/>
      <c r="D408" s="14"/>
      <c r="E408" s="14"/>
      <c r="F408" s="14"/>
      <c r="G408" s="14"/>
      <c r="H408" s="5"/>
      <c r="I408" s="15"/>
      <c r="J408" s="15"/>
      <c r="K408" s="3"/>
      <c r="L408" s="3"/>
      <c r="M408" s="3"/>
      <c r="N408" s="3"/>
      <c r="O408" s="17"/>
      <c r="P408" s="32"/>
      <c r="Q408" s="32"/>
      <c r="R408" s="5"/>
      <c r="S408" s="5"/>
      <c r="T408" s="16"/>
      <c r="U408" s="16"/>
      <c r="V408" s="32"/>
      <c r="W408" s="32"/>
      <c r="X408" s="16"/>
      <c r="Y408" s="32"/>
      <c r="Z408" s="32"/>
      <c r="AA408" s="5"/>
      <c r="AB408" s="5"/>
      <c r="AC408" s="16"/>
      <c r="AD408" s="16"/>
      <c r="AE408" s="32"/>
      <c r="AF408" s="32"/>
      <c r="AG408" s="16"/>
      <c r="AH408" s="16"/>
      <c r="AI408" s="16"/>
      <c r="AJ408" s="16"/>
      <c r="AK408" s="16"/>
      <c r="AL408" s="16"/>
      <c r="AM408" s="16"/>
      <c r="AN408" s="16"/>
      <c r="AO408" s="16"/>
      <c r="AP408" s="5"/>
      <c r="AQ408" s="31"/>
      <c r="AR408" s="31"/>
    </row>
    <row r="409" spans="1:44" x14ac:dyDescent="0.3">
      <c r="A409" s="4"/>
      <c r="B409" s="3"/>
      <c r="C409" s="3"/>
      <c r="D409" s="14"/>
      <c r="E409" s="14"/>
      <c r="F409" s="14"/>
      <c r="G409" s="14"/>
      <c r="H409" s="5"/>
      <c r="I409" s="15"/>
      <c r="J409" s="15"/>
      <c r="K409" s="3"/>
      <c r="L409" s="3"/>
      <c r="M409" s="3"/>
      <c r="N409" s="3"/>
      <c r="O409" s="17"/>
      <c r="P409" s="32"/>
      <c r="Q409" s="32"/>
      <c r="R409" s="5"/>
      <c r="S409" s="5"/>
      <c r="T409" s="16"/>
      <c r="U409" s="16"/>
      <c r="V409" s="32"/>
      <c r="W409" s="32"/>
      <c r="X409" s="16"/>
      <c r="Y409" s="32"/>
      <c r="Z409" s="32"/>
      <c r="AA409" s="5"/>
      <c r="AB409" s="5"/>
      <c r="AC409" s="16"/>
      <c r="AD409" s="16"/>
      <c r="AE409" s="32"/>
      <c r="AF409" s="32"/>
      <c r="AG409" s="16"/>
      <c r="AH409" s="16"/>
      <c r="AI409" s="16"/>
      <c r="AJ409" s="16"/>
      <c r="AK409" s="16"/>
      <c r="AL409" s="16"/>
      <c r="AM409" s="16"/>
      <c r="AN409" s="16"/>
      <c r="AO409" s="16"/>
      <c r="AP409" s="5"/>
      <c r="AQ409" s="31"/>
      <c r="AR409" s="31"/>
    </row>
    <row r="410" spans="1:44" x14ac:dyDescent="0.3">
      <c r="A410" s="4"/>
      <c r="B410" s="3"/>
      <c r="C410" s="3"/>
      <c r="D410" s="14"/>
      <c r="E410" s="14"/>
      <c r="F410" s="14"/>
      <c r="G410" s="14"/>
      <c r="H410" s="5"/>
      <c r="I410" s="15"/>
      <c r="J410" s="15"/>
      <c r="K410" s="3"/>
      <c r="L410" s="3"/>
      <c r="M410" s="3"/>
      <c r="N410" s="3"/>
      <c r="O410" s="17"/>
      <c r="P410" s="32"/>
      <c r="Q410" s="32"/>
      <c r="R410" s="5"/>
      <c r="S410" s="5"/>
      <c r="T410" s="16"/>
      <c r="U410" s="16"/>
      <c r="V410" s="32"/>
      <c r="W410" s="32"/>
      <c r="X410" s="16"/>
      <c r="Y410" s="32"/>
      <c r="Z410" s="32"/>
      <c r="AA410" s="5"/>
      <c r="AB410" s="5"/>
      <c r="AC410" s="16"/>
      <c r="AD410" s="16"/>
      <c r="AE410" s="32"/>
      <c r="AF410" s="32"/>
      <c r="AG410" s="16"/>
      <c r="AH410" s="16"/>
      <c r="AI410" s="16"/>
      <c r="AJ410" s="16"/>
      <c r="AK410" s="16"/>
      <c r="AL410" s="16"/>
      <c r="AM410" s="16"/>
      <c r="AN410" s="16"/>
      <c r="AO410" s="16"/>
      <c r="AP410" s="5"/>
      <c r="AQ410" s="31"/>
      <c r="AR410" s="31"/>
    </row>
    <row r="411" spans="1:44" x14ac:dyDescent="0.3">
      <c r="A411" s="4"/>
      <c r="B411" s="3"/>
      <c r="C411" s="3"/>
      <c r="D411" s="14"/>
      <c r="E411" s="14"/>
      <c r="F411" s="14"/>
      <c r="G411" s="14"/>
      <c r="H411" s="5"/>
      <c r="I411" s="15"/>
      <c r="J411" s="15"/>
      <c r="K411" s="3"/>
      <c r="L411" s="3"/>
      <c r="M411" s="3"/>
      <c r="N411" s="3"/>
      <c r="O411" s="17"/>
      <c r="P411" s="32"/>
      <c r="Q411" s="32"/>
      <c r="R411" s="5"/>
      <c r="S411" s="5"/>
      <c r="T411" s="16"/>
      <c r="U411" s="16"/>
      <c r="V411" s="32"/>
      <c r="W411" s="32"/>
      <c r="X411" s="16"/>
      <c r="Y411" s="32"/>
      <c r="Z411" s="32"/>
      <c r="AA411" s="5"/>
      <c r="AB411" s="5"/>
      <c r="AC411" s="16"/>
      <c r="AD411" s="16"/>
      <c r="AE411" s="32"/>
      <c r="AF411" s="32"/>
      <c r="AG411" s="16"/>
      <c r="AH411" s="16"/>
      <c r="AI411" s="16"/>
      <c r="AJ411" s="16"/>
      <c r="AK411" s="16"/>
      <c r="AL411" s="16"/>
      <c r="AM411" s="16"/>
      <c r="AN411" s="16"/>
      <c r="AO411" s="16"/>
      <c r="AP411" s="5"/>
      <c r="AQ411" s="31"/>
      <c r="AR411" s="31"/>
    </row>
    <row r="412" spans="1:44" x14ac:dyDescent="0.3">
      <c r="A412" s="4"/>
      <c r="B412" s="3"/>
      <c r="C412" s="3"/>
      <c r="D412" s="14"/>
      <c r="E412" s="14"/>
      <c r="F412" s="14"/>
      <c r="G412" s="14"/>
      <c r="H412" s="5"/>
      <c r="I412" s="15"/>
      <c r="J412" s="15"/>
      <c r="K412" s="3"/>
      <c r="L412" s="3"/>
      <c r="M412" s="3"/>
      <c r="N412" s="3"/>
      <c r="O412" s="17"/>
      <c r="P412" s="32"/>
      <c r="Q412" s="32"/>
      <c r="R412" s="5"/>
      <c r="S412" s="5"/>
      <c r="T412" s="16"/>
      <c r="U412" s="16"/>
      <c r="V412" s="32"/>
      <c r="W412" s="32"/>
      <c r="X412" s="16"/>
      <c r="Y412" s="32"/>
      <c r="Z412" s="32"/>
      <c r="AA412" s="5"/>
      <c r="AB412" s="5"/>
      <c r="AC412" s="16"/>
      <c r="AD412" s="16"/>
      <c r="AE412" s="32"/>
      <c r="AF412" s="32"/>
      <c r="AG412" s="16"/>
      <c r="AH412" s="16"/>
      <c r="AI412" s="16"/>
      <c r="AJ412" s="16"/>
      <c r="AK412" s="16"/>
      <c r="AL412" s="16"/>
      <c r="AM412" s="16"/>
      <c r="AN412" s="16"/>
      <c r="AO412" s="16"/>
      <c r="AP412" s="5"/>
      <c r="AQ412" s="31"/>
      <c r="AR412" s="31"/>
    </row>
    <row r="413" spans="1:44" x14ac:dyDescent="0.3">
      <c r="A413" s="4"/>
      <c r="B413" s="3"/>
      <c r="C413" s="3"/>
      <c r="D413" s="14"/>
      <c r="E413" s="14"/>
      <c r="F413" s="14"/>
      <c r="G413" s="14"/>
      <c r="H413" s="5"/>
      <c r="I413" s="15"/>
      <c r="J413" s="15"/>
      <c r="K413" s="3"/>
      <c r="L413" s="3"/>
      <c r="M413" s="3"/>
      <c r="N413" s="3"/>
      <c r="O413" s="17"/>
      <c r="P413" s="32"/>
      <c r="Q413" s="32"/>
      <c r="R413" s="5"/>
      <c r="S413" s="5"/>
      <c r="T413" s="16"/>
      <c r="U413" s="16"/>
      <c r="V413" s="32"/>
      <c r="W413" s="32"/>
      <c r="X413" s="16"/>
      <c r="Y413" s="32"/>
      <c r="Z413" s="32"/>
      <c r="AA413" s="5"/>
      <c r="AB413" s="5"/>
      <c r="AC413" s="16"/>
      <c r="AD413" s="16"/>
      <c r="AE413" s="32"/>
      <c r="AF413" s="32"/>
      <c r="AG413" s="16"/>
      <c r="AH413" s="16"/>
      <c r="AI413" s="16"/>
      <c r="AJ413" s="16"/>
      <c r="AK413" s="16"/>
      <c r="AL413" s="16"/>
      <c r="AM413" s="16"/>
      <c r="AN413" s="16"/>
      <c r="AO413" s="16"/>
      <c r="AP413" s="5"/>
      <c r="AQ413" s="31"/>
      <c r="AR413" s="31"/>
    </row>
    <row r="414" spans="1:44" x14ac:dyDescent="0.3">
      <c r="A414" s="4"/>
      <c r="B414" s="3"/>
      <c r="C414" s="3"/>
      <c r="D414" s="14"/>
      <c r="E414" s="14"/>
      <c r="F414" s="14"/>
      <c r="G414" s="14"/>
      <c r="H414" s="5"/>
      <c r="I414" s="15"/>
      <c r="J414" s="15"/>
      <c r="K414" s="3"/>
      <c r="L414" s="3"/>
      <c r="M414" s="3"/>
      <c r="N414" s="3"/>
      <c r="O414" s="17"/>
      <c r="P414" s="32"/>
      <c r="Q414" s="32"/>
      <c r="R414" s="5"/>
      <c r="S414" s="5"/>
      <c r="T414" s="16"/>
      <c r="U414" s="16"/>
      <c r="V414" s="32"/>
      <c r="W414" s="32"/>
      <c r="X414" s="16"/>
      <c r="Y414" s="32"/>
      <c r="Z414" s="32"/>
      <c r="AA414" s="5"/>
      <c r="AB414" s="5"/>
      <c r="AC414" s="16"/>
      <c r="AD414" s="16"/>
      <c r="AE414" s="32"/>
      <c r="AF414" s="32"/>
      <c r="AG414" s="16"/>
      <c r="AH414" s="16"/>
      <c r="AI414" s="16"/>
      <c r="AJ414" s="16"/>
      <c r="AK414" s="16"/>
      <c r="AL414" s="16"/>
      <c r="AM414" s="16"/>
      <c r="AN414" s="16"/>
      <c r="AO414" s="16"/>
      <c r="AP414" s="5"/>
      <c r="AQ414" s="31"/>
      <c r="AR414" s="31"/>
    </row>
    <row r="415" spans="1:44" x14ac:dyDescent="0.3">
      <c r="A415" s="4"/>
      <c r="B415" s="3"/>
      <c r="C415" s="3"/>
      <c r="D415" s="14"/>
      <c r="E415" s="14"/>
      <c r="F415" s="14"/>
      <c r="G415" s="14"/>
      <c r="H415" s="5"/>
      <c r="I415" s="15"/>
      <c r="J415" s="15"/>
      <c r="K415" s="3"/>
      <c r="L415" s="3"/>
      <c r="M415" s="3"/>
      <c r="N415" s="3"/>
      <c r="O415" s="17"/>
      <c r="P415" s="32"/>
      <c r="Q415" s="32"/>
      <c r="R415" s="5"/>
      <c r="S415" s="5"/>
      <c r="T415" s="16"/>
      <c r="U415" s="16"/>
      <c r="V415" s="32"/>
      <c r="W415" s="32"/>
      <c r="X415" s="16"/>
      <c r="Y415" s="32"/>
      <c r="Z415" s="32"/>
      <c r="AA415" s="5"/>
      <c r="AB415" s="5"/>
      <c r="AC415" s="16"/>
      <c r="AD415" s="16"/>
      <c r="AE415" s="32"/>
      <c r="AF415" s="32"/>
      <c r="AG415" s="16"/>
      <c r="AH415" s="16"/>
      <c r="AI415" s="16"/>
      <c r="AJ415" s="16"/>
      <c r="AK415" s="16"/>
      <c r="AL415" s="16"/>
      <c r="AM415" s="16"/>
      <c r="AN415" s="16"/>
      <c r="AO415" s="16"/>
      <c r="AP415" s="5"/>
      <c r="AQ415" s="31"/>
      <c r="AR415" s="31"/>
    </row>
    <row r="416" spans="1:44" x14ac:dyDescent="0.3">
      <c r="A416" s="4"/>
      <c r="B416" s="3"/>
      <c r="C416" s="3"/>
      <c r="D416" s="14"/>
      <c r="E416" s="14"/>
      <c r="F416" s="14"/>
      <c r="G416" s="14"/>
      <c r="H416" s="5"/>
      <c r="I416" s="15"/>
      <c r="J416" s="15"/>
      <c r="K416" s="3"/>
      <c r="L416" s="3"/>
      <c r="M416" s="3"/>
      <c r="N416" s="3"/>
      <c r="O416" s="17"/>
      <c r="P416" s="32"/>
      <c r="Q416" s="32"/>
      <c r="R416" s="5"/>
      <c r="S416" s="5"/>
      <c r="T416" s="16"/>
      <c r="U416" s="16"/>
      <c r="V416" s="32"/>
      <c r="W416" s="32"/>
      <c r="X416" s="16"/>
      <c r="Y416" s="32"/>
      <c r="Z416" s="32"/>
      <c r="AA416" s="5"/>
      <c r="AB416" s="5"/>
      <c r="AC416" s="16"/>
      <c r="AD416" s="16"/>
      <c r="AE416" s="32"/>
      <c r="AF416" s="32"/>
      <c r="AG416" s="16"/>
      <c r="AH416" s="16"/>
      <c r="AI416" s="16"/>
      <c r="AJ416" s="16"/>
      <c r="AK416" s="16"/>
      <c r="AL416" s="16"/>
      <c r="AM416" s="16"/>
      <c r="AN416" s="16"/>
      <c r="AO416" s="16"/>
      <c r="AP416" s="5"/>
      <c r="AQ416" s="31"/>
      <c r="AR416" s="31"/>
    </row>
    <row r="417" spans="1:44" x14ac:dyDescent="0.3">
      <c r="A417" s="4"/>
      <c r="B417" s="3"/>
      <c r="C417" s="3"/>
      <c r="D417" s="14"/>
      <c r="E417" s="14"/>
      <c r="F417" s="14"/>
      <c r="G417" s="14"/>
      <c r="H417" s="5"/>
      <c r="I417" s="15"/>
      <c r="J417" s="15"/>
      <c r="K417" s="3"/>
      <c r="L417" s="3"/>
      <c r="M417" s="3"/>
      <c r="N417" s="3"/>
      <c r="O417" s="17"/>
      <c r="P417" s="32"/>
      <c r="Q417" s="32"/>
      <c r="R417" s="5"/>
      <c r="S417" s="5"/>
      <c r="T417" s="16"/>
      <c r="U417" s="16"/>
      <c r="V417" s="32"/>
      <c r="W417" s="32"/>
      <c r="X417" s="16"/>
      <c r="Y417" s="32"/>
      <c r="Z417" s="32"/>
      <c r="AA417" s="5"/>
      <c r="AB417" s="5"/>
      <c r="AC417" s="16"/>
      <c r="AD417" s="16"/>
      <c r="AE417" s="32"/>
      <c r="AF417" s="32"/>
      <c r="AG417" s="16"/>
      <c r="AH417" s="16"/>
      <c r="AI417" s="16"/>
      <c r="AJ417" s="16"/>
      <c r="AK417" s="16"/>
      <c r="AL417" s="16"/>
      <c r="AM417" s="16"/>
      <c r="AN417" s="16"/>
      <c r="AO417" s="16"/>
      <c r="AP417" s="5"/>
      <c r="AQ417" s="31"/>
      <c r="AR417" s="31"/>
    </row>
    <row r="418" spans="1:44" x14ac:dyDescent="0.3">
      <c r="A418" s="4"/>
      <c r="B418" s="3"/>
      <c r="C418" s="3"/>
      <c r="D418" s="14"/>
      <c r="E418" s="14"/>
      <c r="F418" s="14"/>
      <c r="G418" s="14"/>
      <c r="H418" s="5"/>
      <c r="I418" s="15"/>
      <c r="J418" s="15"/>
      <c r="K418" s="3"/>
      <c r="L418" s="3"/>
      <c r="M418" s="3"/>
      <c r="N418" s="3"/>
      <c r="O418" s="17"/>
      <c r="P418" s="32"/>
      <c r="Q418" s="32"/>
      <c r="R418" s="5"/>
      <c r="S418" s="5"/>
      <c r="T418" s="16"/>
      <c r="U418" s="16"/>
      <c r="V418" s="32"/>
      <c r="W418" s="32"/>
      <c r="X418" s="16"/>
      <c r="Y418" s="32"/>
      <c r="Z418" s="32"/>
      <c r="AA418" s="5"/>
      <c r="AB418" s="5"/>
      <c r="AC418" s="16"/>
      <c r="AD418" s="16"/>
      <c r="AE418" s="32"/>
      <c r="AF418" s="32"/>
      <c r="AG418" s="16"/>
      <c r="AH418" s="16"/>
      <c r="AI418" s="16"/>
      <c r="AJ418" s="16"/>
      <c r="AK418" s="16"/>
      <c r="AL418" s="16"/>
      <c r="AM418" s="16"/>
      <c r="AN418" s="16"/>
      <c r="AO418" s="16"/>
      <c r="AP418" s="5"/>
      <c r="AQ418" s="31"/>
      <c r="AR418" s="31"/>
    </row>
    <row r="419" spans="1:44" x14ac:dyDescent="0.3">
      <c r="A419" s="4"/>
      <c r="B419" s="3"/>
      <c r="C419" s="3"/>
      <c r="D419" s="14"/>
      <c r="E419" s="14"/>
      <c r="F419" s="14"/>
      <c r="G419" s="14"/>
      <c r="H419" s="5"/>
      <c r="I419" s="15"/>
      <c r="J419" s="15"/>
      <c r="K419" s="3"/>
      <c r="L419" s="3"/>
      <c r="M419" s="3"/>
      <c r="N419" s="3"/>
      <c r="O419" s="17"/>
      <c r="P419" s="32"/>
      <c r="Q419" s="32"/>
      <c r="R419" s="5"/>
      <c r="S419" s="5"/>
      <c r="T419" s="16"/>
      <c r="U419" s="16"/>
      <c r="V419" s="32"/>
      <c r="W419" s="32"/>
      <c r="X419" s="16"/>
      <c r="Y419" s="32"/>
      <c r="Z419" s="32"/>
      <c r="AA419" s="5"/>
      <c r="AB419" s="5"/>
      <c r="AC419" s="16"/>
      <c r="AD419" s="16"/>
      <c r="AE419" s="32"/>
      <c r="AF419" s="32"/>
      <c r="AG419" s="16"/>
      <c r="AH419" s="16"/>
      <c r="AI419" s="16"/>
      <c r="AJ419" s="16"/>
      <c r="AK419" s="16"/>
      <c r="AL419" s="16"/>
      <c r="AM419" s="16"/>
      <c r="AN419" s="16"/>
      <c r="AO419" s="16"/>
      <c r="AP419" s="5"/>
      <c r="AQ419" s="31"/>
      <c r="AR419" s="31"/>
    </row>
    <row r="420" spans="1:44" x14ac:dyDescent="0.3">
      <c r="A420" s="4"/>
      <c r="B420" s="3"/>
      <c r="C420" s="3"/>
      <c r="D420" s="14"/>
      <c r="E420" s="14"/>
      <c r="F420" s="14"/>
      <c r="G420" s="14"/>
      <c r="H420" s="5"/>
      <c r="I420" s="15"/>
      <c r="J420" s="15"/>
      <c r="K420" s="3"/>
      <c r="L420" s="3"/>
      <c r="M420" s="3"/>
      <c r="N420" s="3"/>
      <c r="O420" s="17"/>
      <c r="P420" s="32"/>
      <c r="Q420" s="32"/>
      <c r="R420" s="5"/>
      <c r="S420" s="5"/>
      <c r="T420" s="16"/>
      <c r="U420" s="16"/>
      <c r="V420" s="32"/>
      <c r="W420" s="32"/>
      <c r="X420" s="16"/>
      <c r="Y420" s="32"/>
      <c r="Z420" s="32"/>
      <c r="AA420" s="5"/>
      <c r="AB420" s="5"/>
      <c r="AC420" s="16"/>
      <c r="AD420" s="16"/>
      <c r="AE420" s="32"/>
      <c r="AF420" s="32"/>
      <c r="AG420" s="16"/>
      <c r="AH420" s="16"/>
      <c r="AI420" s="16"/>
      <c r="AJ420" s="16"/>
      <c r="AK420" s="16"/>
      <c r="AL420" s="16"/>
      <c r="AM420" s="16"/>
      <c r="AN420" s="16"/>
      <c r="AO420" s="16"/>
      <c r="AP420" s="5"/>
      <c r="AQ420" s="31"/>
      <c r="AR420" s="31"/>
    </row>
    <row r="421" spans="1:44" x14ac:dyDescent="0.3">
      <c r="A421" s="4"/>
      <c r="B421" s="3"/>
      <c r="C421" s="3"/>
      <c r="D421" s="14"/>
      <c r="E421" s="14"/>
      <c r="F421" s="14"/>
      <c r="G421" s="14"/>
      <c r="H421" s="5"/>
      <c r="I421" s="15"/>
      <c r="J421" s="15"/>
      <c r="K421" s="3"/>
      <c r="L421" s="3"/>
      <c r="M421" s="3"/>
      <c r="N421" s="3"/>
      <c r="O421" s="17"/>
      <c r="P421" s="32"/>
      <c r="Q421" s="32"/>
      <c r="R421" s="5"/>
      <c r="S421" s="5"/>
      <c r="T421" s="16"/>
      <c r="U421" s="16"/>
      <c r="V421" s="32"/>
      <c r="W421" s="32"/>
      <c r="X421" s="16"/>
      <c r="Y421" s="32"/>
      <c r="Z421" s="32"/>
      <c r="AA421" s="5"/>
      <c r="AB421" s="5"/>
      <c r="AC421" s="16"/>
      <c r="AD421" s="16"/>
      <c r="AE421" s="32"/>
      <c r="AF421" s="32"/>
      <c r="AG421" s="16"/>
      <c r="AH421" s="16"/>
      <c r="AI421" s="16"/>
      <c r="AJ421" s="16"/>
      <c r="AK421" s="16"/>
      <c r="AL421" s="16"/>
      <c r="AM421" s="16"/>
      <c r="AN421" s="16"/>
      <c r="AO421" s="16"/>
      <c r="AP421" s="5"/>
      <c r="AQ421" s="31"/>
      <c r="AR421" s="31"/>
    </row>
    <row r="422" spans="1:44" x14ac:dyDescent="0.3">
      <c r="A422" s="4"/>
      <c r="B422" s="3"/>
      <c r="C422" s="3"/>
      <c r="D422" s="14"/>
      <c r="E422" s="14"/>
      <c r="F422" s="14"/>
      <c r="G422" s="14"/>
      <c r="H422" s="5"/>
      <c r="I422" s="15"/>
      <c r="J422" s="15"/>
      <c r="K422" s="3"/>
      <c r="L422" s="3"/>
      <c r="M422" s="3"/>
      <c r="N422" s="3"/>
      <c r="O422" s="17"/>
      <c r="P422" s="32"/>
      <c r="Q422" s="32"/>
      <c r="R422" s="5"/>
      <c r="S422" s="5"/>
      <c r="T422" s="16"/>
      <c r="U422" s="16"/>
      <c r="V422" s="32"/>
      <c r="W422" s="32"/>
      <c r="X422" s="16"/>
      <c r="Y422" s="32"/>
      <c r="Z422" s="32"/>
      <c r="AA422" s="5"/>
      <c r="AB422" s="5"/>
      <c r="AC422" s="16"/>
      <c r="AD422" s="16"/>
      <c r="AE422" s="32"/>
      <c r="AF422" s="32"/>
      <c r="AG422" s="16"/>
      <c r="AH422" s="16"/>
      <c r="AI422" s="16"/>
      <c r="AJ422" s="16"/>
      <c r="AK422" s="16"/>
      <c r="AL422" s="16"/>
      <c r="AM422" s="16"/>
      <c r="AN422" s="16"/>
      <c r="AO422" s="16"/>
      <c r="AP422" s="5"/>
      <c r="AQ422" s="31"/>
      <c r="AR422" s="31"/>
    </row>
    <row r="423" spans="1:44" x14ac:dyDescent="0.3">
      <c r="A423" s="4"/>
      <c r="B423" s="3"/>
      <c r="C423" s="3"/>
      <c r="D423" s="14"/>
      <c r="E423" s="14"/>
      <c r="F423" s="14"/>
      <c r="G423" s="14"/>
      <c r="H423" s="5"/>
      <c r="I423" s="15"/>
      <c r="J423" s="15"/>
      <c r="K423" s="3"/>
      <c r="L423" s="3"/>
      <c r="M423" s="3"/>
      <c r="N423" s="3"/>
      <c r="O423" s="17"/>
      <c r="P423" s="32"/>
      <c r="Q423" s="32"/>
      <c r="R423" s="5"/>
      <c r="S423" s="5"/>
      <c r="T423" s="16"/>
      <c r="U423" s="16"/>
      <c r="V423" s="32"/>
      <c r="W423" s="32"/>
      <c r="X423" s="16"/>
      <c r="Y423" s="32"/>
      <c r="Z423" s="32"/>
      <c r="AA423" s="5"/>
      <c r="AB423" s="5"/>
      <c r="AC423" s="16"/>
      <c r="AD423" s="16"/>
      <c r="AE423" s="32"/>
      <c r="AF423" s="32"/>
      <c r="AG423" s="16"/>
      <c r="AH423" s="16"/>
      <c r="AI423" s="16"/>
      <c r="AJ423" s="16"/>
      <c r="AK423" s="16"/>
      <c r="AL423" s="16"/>
      <c r="AM423" s="16"/>
      <c r="AN423" s="16"/>
      <c r="AO423" s="16"/>
      <c r="AP423" s="5"/>
      <c r="AQ423" s="31"/>
      <c r="AR423" s="31"/>
    </row>
    <row r="424" spans="1:44" x14ac:dyDescent="0.3">
      <c r="A424" s="4"/>
      <c r="B424" s="3"/>
      <c r="C424" s="3"/>
      <c r="D424" s="14"/>
      <c r="E424" s="14"/>
      <c r="F424" s="14"/>
      <c r="G424" s="14"/>
      <c r="H424" s="5"/>
      <c r="I424" s="15"/>
      <c r="J424" s="15"/>
      <c r="K424" s="3"/>
      <c r="L424" s="3"/>
      <c r="M424" s="3"/>
      <c r="N424" s="3"/>
      <c r="O424" s="17"/>
      <c r="P424" s="32"/>
      <c r="Q424" s="32"/>
      <c r="R424" s="5"/>
      <c r="S424" s="5"/>
      <c r="T424" s="16"/>
      <c r="U424" s="16"/>
      <c r="V424" s="32"/>
      <c r="W424" s="32"/>
      <c r="X424" s="16"/>
      <c r="Y424" s="32"/>
      <c r="Z424" s="32"/>
      <c r="AA424" s="5"/>
      <c r="AB424" s="5"/>
      <c r="AC424" s="16"/>
      <c r="AD424" s="16"/>
      <c r="AE424" s="32"/>
      <c r="AF424" s="32"/>
      <c r="AG424" s="16"/>
      <c r="AH424" s="16"/>
      <c r="AI424" s="16"/>
      <c r="AJ424" s="16"/>
      <c r="AK424" s="16"/>
      <c r="AL424" s="16"/>
      <c r="AM424" s="16"/>
      <c r="AN424" s="16"/>
      <c r="AO424" s="16"/>
      <c r="AP424" s="5"/>
      <c r="AQ424" s="31"/>
      <c r="AR424" s="31"/>
    </row>
    <row r="425" spans="1:44" x14ac:dyDescent="0.3">
      <c r="A425" s="4"/>
      <c r="B425" s="3"/>
      <c r="C425" s="3"/>
      <c r="D425" s="14"/>
      <c r="E425" s="14"/>
      <c r="F425" s="14"/>
      <c r="G425" s="14"/>
      <c r="H425" s="5"/>
      <c r="I425" s="15"/>
      <c r="J425" s="15"/>
      <c r="K425" s="3"/>
      <c r="L425" s="3"/>
      <c r="M425" s="3"/>
      <c r="N425" s="3"/>
      <c r="O425" s="17"/>
      <c r="P425" s="32"/>
      <c r="Q425" s="32"/>
      <c r="R425" s="5"/>
      <c r="S425" s="5"/>
      <c r="T425" s="16"/>
      <c r="U425" s="16"/>
      <c r="V425" s="32"/>
      <c r="W425" s="32"/>
      <c r="X425" s="16"/>
      <c r="Y425" s="32"/>
      <c r="Z425" s="32"/>
      <c r="AA425" s="5"/>
      <c r="AB425" s="5"/>
      <c r="AC425" s="16"/>
      <c r="AD425" s="16"/>
      <c r="AE425" s="32"/>
      <c r="AF425" s="32"/>
      <c r="AG425" s="16"/>
      <c r="AH425" s="16"/>
      <c r="AI425" s="16"/>
      <c r="AJ425" s="16"/>
      <c r="AK425" s="16"/>
      <c r="AL425" s="16"/>
      <c r="AM425" s="16"/>
      <c r="AN425" s="16"/>
      <c r="AO425" s="16"/>
      <c r="AP425" s="5"/>
      <c r="AQ425" s="31"/>
      <c r="AR425" s="31"/>
    </row>
    <row r="426" spans="1:44" x14ac:dyDescent="0.3">
      <c r="A426" s="4"/>
      <c r="B426" s="3"/>
      <c r="C426" s="3"/>
      <c r="D426" s="14"/>
      <c r="E426" s="14"/>
      <c r="F426" s="14"/>
      <c r="G426" s="14"/>
      <c r="H426" s="5"/>
      <c r="I426" s="15"/>
      <c r="J426" s="15"/>
      <c r="K426" s="3"/>
      <c r="L426" s="3"/>
      <c r="M426" s="3"/>
      <c r="N426" s="3"/>
      <c r="O426" s="17"/>
      <c r="P426" s="32"/>
      <c r="Q426" s="32"/>
      <c r="R426" s="5"/>
      <c r="S426" s="5"/>
      <c r="T426" s="16"/>
      <c r="U426" s="16"/>
      <c r="V426" s="32"/>
      <c r="W426" s="32"/>
      <c r="X426" s="16"/>
      <c r="Y426" s="32"/>
      <c r="Z426" s="32"/>
      <c r="AA426" s="5"/>
      <c r="AB426" s="5"/>
      <c r="AC426" s="16"/>
      <c r="AD426" s="16"/>
      <c r="AE426" s="32"/>
      <c r="AF426" s="32"/>
      <c r="AG426" s="16"/>
      <c r="AH426" s="16"/>
      <c r="AI426" s="16"/>
      <c r="AJ426" s="16"/>
      <c r="AK426" s="16"/>
      <c r="AL426" s="16"/>
      <c r="AM426" s="16"/>
      <c r="AN426" s="16"/>
      <c r="AO426" s="16"/>
      <c r="AP426" s="5"/>
      <c r="AQ426" s="31"/>
      <c r="AR426" s="31"/>
    </row>
    <row r="427" spans="1:44" x14ac:dyDescent="0.3">
      <c r="A427" s="4"/>
      <c r="B427" s="3"/>
      <c r="C427" s="3"/>
      <c r="D427" s="14"/>
      <c r="E427" s="14"/>
      <c r="F427" s="14"/>
      <c r="G427" s="14"/>
      <c r="H427" s="5"/>
      <c r="I427" s="15"/>
      <c r="J427" s="15"/>
      <c r="K427" s="3"/>
      <c r="L427" s="3"/>
      <c r="M427" s="3"/>
      <c r="N427" s="3"/>
      <c r="O427" s="17"/>
      <c r="P427" s="32"/>
      <c r="Q427" s="32"/>
      <c r="R427" s="5"/>
      <c r="S427" s="5"/>
      <c r="T427" s="16"/>
      <c r="U427" s="16"/>
      <c r="V427" s="32"/>
      <c r="W427" s="32"/>
      <c r="X427" s="16"/>
      <c r="Y427" s="32"/>
      <c r="Z427" s="32"/>
      <c r="AA427" s="5"/>
      <c r="AB427" s="5"/>
      <c r="AC427" s="16"/>
      <c r="AD427" s="16"/>
      <c r="AE427" s="32"/>
      <c r="AF427" s="32"/>
      <c r="AG427" s="16"/>
      <c r="AH427" s="16"/>
      <c r="AI427" s="16"/>
      <c r="AJ427" s="16"/>
      <c r="AK427" s="16"/>
      <c r="AL427" s="16"/>
      <c r="AM427" s="16"/>
      <c r="AN427" s="16"/>
      <c r="AO427" s="16"/>
      <c r="AP427" s="5"/>
      <c r="AQ427" s="31"/>
      <c r="AR427" s="31"/>
    </row>
    <row r="428" spans="1:44" x14ac:dyDescent="0.3">
      <c r="A428" s="4"/>
      <c r="B428" s="3"/>
      <c r="C428" s="3"/>
      <c r="D428" s="14"/>
      <c r="E428" s="14"/>
      <c r="F428" s="14"/>
      <c r="G428" s="14"/>
      <c r="H428" s="5"/>
      <c r="I428" s="15"/>
      <c r="J428" s="15"/>
      <c r="K428" s="3"/>
      <c r="L428" s="3"/>
      <c r="M428" s="3"/>
      <c r="N428" s="3"/>
      <c r="O428" s="17"/>
      <c r="P428" s="32"/>
      <c r="Q428" s="32"/>
      <c r="R428" s="5"/>
      <c r="S428" s="5"/>
      <c r="T428" s="16"/>
      <c r="U428" s="16"/>
      <c r="V428" s="32"/>
      <c r="W428" s="32"/>
      <c r="X428" s="16"/>
      <c r="Y428" s="32"/>
      <c r="Z428" s="32"/>
      <c r="AA428" s="5"/>
      <c r="AB428" s="5"/>
      <c r="AC428" s="16"/>
      <c r="AD428" s="16"/>
      <c r="AE428" s="32"/>
      <c r="AF428" s="32"/>
      <c r="AG428" s="16"/>
      <c r="AH428" s="16"/>
      <c r="AI428" s="16"/>
      <c r="AJ428" s="16"/>
      <c r="AK428" s="16"/>
      <c r="AL428" s="16"/>
      <c r="AM428" s="16"/>
      <c r="AN428" s="16"/>
      <c r="AO428" s="16"/>
      <c r="AP428" s="5"/>
      <c r="AQ428" s="31"/>
      <c r="AR428" s="31"/>
    </row>
    <row r="429" spans="1:44" x14ac:dyDescent="0.3">
      <c r="A429" s="4"/>
      <c r="B429" s="3"/>
      <c r="C429" s="3"/>
      <c r="D429" s="14"/>
      <c r="E429" s="14"/>
      <c r="F429" s="14"/>
      <c r="G429" s="14"/>
      <c r="H429" s="5"/>
      <c r="I429" s="15"/>
      <c r="J429" s="15"/>
      <c r="K429" s="3"/>
      <c r="L429" s="3"/>
      <c r="M429" s="3"/>
      <c r="N429" s="3"/>
      <c r="O429" s="17"/>
      <c r="P429" s="32"/>
      <c r="Q429" s="32"/>
      <c r="R429" s="5"/>
      <c r="S429" s="5"/>
      <c r="T429" s="16"/>
      <c r="U429" s="16"/>
      <c r="V429" s="32"/>
      <c r="W429" s="32"/>
      <c r="X429" s="16"/>
      <c r="Y429" s="32"/>
      <c r="Z429" s="32"/>
      <c r="AA429" s="5"/>
      <c r="AB429" s="5"/>
      <c r="AC429" s="16"/>
      <c r="AD429" s="16"/>
      <c r="AE429" s="32"/>
      <c r="AF429" s="32"/>
      <c r="AG429" s="16"/>
      <c r="AH429" s="16"/>
      <c r="AI429" s="16"/>
      <c r="AJ429" s="16"/>
      <c r="AK429" s="16"/>
      <c r="AL429" s="16"/>
      <c r="AM429" s="16"/>
      <c r="AN429" s="16"/>
      <c r="AO429" s="16"/>
      <c r="AP429" s="5"/>
      <c r="AQ429" s="31"/>
      <c r="AR429" s="31"/>
    </row>
    <row r="430" spans="1:44" x14ac:dyDescent="0.3">
      <c r="A430" s="4"/>
      <c r="B430" s="3"/>
      <c r="C430" s="3"/>
      <c r="D430" s="14"/>
      <c r="E430" s="14"/>
      <c r="F430" s="14"/>
      <c r="G430" s="14"/>
      <c r="H430" s="5"/>
      <c r="I430" s="15"/>
      <c r="J430" s="15"/>
      <c r="K430" s="3"/>
      <c r="L430" s="3"/>
      <c r="M430" s="3"/>
      <c r="N430" s="3"/>
      <c r="O430" s="17"/>
      <c r="P430" s="32"/>
      <c r="Q430" s="32"/>
      <c r="R430" s="5"/>
      <c r="S430" s="5"/>
      <c r="T430" s="16"/>
      <c r="U430" s="16"/>
      <c r="V430" s="32"/>
      <c r="W430" s="32"/>
      <c r="X430" s="16"/>
      <c r="Y430" s="32"/>
      <c r="Z430" s="32"/>
      <c r="AA430" s="5"/>
      <c r="AB430" s="5"/>
      <c r="AC430" s="16"/>
      <c r="AD430" s="16"/>
      <c r="AE430" s="32"/>
      <c r="AF430" s="32"/>
      <c r="AG430" s="16"/>
      <c r="AH430" s="16"/>
      <c r="AI430" s="16"/>
      <c r="AJ430" s="16"/>
      <c r="AK430" s="16"/>
      <c r="AL430" s="16"/>
      <c r="AM430" s="16"/>
      <c r="AN430" s="16"/>
      <c r="AO430" s="16"/>
      <c r="AP430" s="5"/>
      <c r="AQ430" s="31"/>
      <c r="AR430" s="31"/>
    </row>
    <row r="431" spans="1:44" x14ac:dyDescent="0.3">
      <c r="A431" s="4"/>
      <c r="B431" s="3"/>
      <c r="C431" s="3"/>
      <c r="D431" s="14"/>
      <c r="E431" s="14"/>
      <c r="F431" s="14"/>
      <c r="G431" s="14"/>
      <c r="H431" s="5"/>
      <c r="I431" s="15"/>
      <c r="J431" s="15"/>
      <c r="K431" s="3"/>
      <c r="L431" s="3"/>
      <c r="M431" s="3"/>
      <c r="N431" s="3"/>
      <c r="O431" s="17"/>
      <c r="P431" s="32"/>
      <c r="Q431" s="32"/>
      <c r="R431" s="5"/>
      <c r="S431" s="5"/>
      <c r="T431" s="16"/>
      <c r="U431" s="16"/>
      <c r="V431" s="32"/>
      <c r="W431" s="32"/>
      <c r="X431" s="16"/>
      <c r="Y431" s="32"/>
      <c r="Z431" s="32"/>
      <c r="AA431" s="5"/>
      <c r="AB431" s="5"/>
      <c r="AC431" s="16"/>
      <c r="AD431" s="16"/>
      <c r="AE431" s="32"/>
      <c r="AF431" s="32"/>
      <c r="AG431" s="16"/>
      <c r="AH431" s="16"/>
      <c r="AI431" s="16"/>
      <c r="AJ431" s="16"/>
      <c r="AK431" s="16"/>
      <c r="AL431" s="16"/>
      <c r="AM431" s="16"/>
      <c r="AN431" s="16"/>
      <c r="AO431" s="16"/>
      <c r="AP431" s="5"/>
      <c r="AQ431" s="31"/>
      <c r="AR431" s="31"/>
    </row>
    <row r="432" spans="1:44" x14ac:dyDescent="0.3">
      <c r="A432" s="4"/>
      <c r="B432" s="3"/>
      <c r="C432" s="3"/>
      <c r="D432" s="14"/>
      <c r="E432" s="14"/>
      <c r="F432" s="14"/>
      <c r="G432" s="14"/>
      <c r="H432" s="5"/>
      <c r="I432" s="15"/>
      <c r="J432" s="15"/>
      <c r="K432" s="3"/>
      <c r="L432" s="3"/>
      <c r="M432" s="3"/>
      <c r="N432" s="3"/>
      <c r="O432" s="17"/>
      <c r="P432" s="32"/>
      <c r="Q432" s="32"/>
      <c r="R432" s="5"/>
      <c r="S432" s="5"/>
      <c r="T432" s="16"/>
      <c r="U432" s="16"/>
      <c r="V432" s="32"/>
      <c r="W432" s="32"/>
      <c r="X432" s="16"/>
      <c r="Y432" s="32"/>
      <c r="Z432" s="32"/>
      <c r="AA432" s="5"/>
      <c r="AB432" s="5"/>
      <c r="AC432" s="16"/>
      <c r="AD432" s="16"/>
      <c r="AE432" s="32"/>
      <c r="AF432" s="32"/>
      <c r="AG432" s="16"/>
      <c r="AH432" s="16"/>
      <c r="AI432" s="16"/>
      <c r="AJ432" s="16"/>
      <c r="AK432" s="16"/>
      <c r="AL432" s="16"/>
      <c r="AM432" s="16"/>
      <c r="AN432" s="16"/>
      <c r="AO432" s="16"/>
      <c r="AP432" s="5"/>
      <c r="AQ432" s="31"/>
      <c r="AR432" s="31"/>
    </row>
    <row r="433" spans="1:44" x14ac:dyDescent="0.3">
      <c r="A433" s="4"/>
      <c r="B433" s="3"/>
      <c r="C433" s="3"/>
      <c r="D433" s="14"/>
      <c r="E433" s="14"/>
      <c r="F433" s="14"/>
      <c r="G433" s="14"/>
      <c r="H433" s="5"/>
      <c r="I433" s="15"/>
      <c r="J433" s="15"/>
      <c r="K433" s="3"/>
      <c r="L433" s="3"/>
      <c r="M433" s="3"/>
      <c r="N433" s="3"/>
      <c r="O433" s="17"/>
      <c r="P433" s="32"/>
      <c r="Q433" s="32"/>
      <c r="R433" s="5"/>
      <c r="S433" s="5"/>
      <c r="T433" s="16"/>
      <c r="U433" s="16"/>
      <c r="V433" s="32"/>
      <c r="W433" s="32"/>
      <c r="X433" s="16"/>
      <c r="Y433" s="32"/>
      <c r="Z433" s="32"/>
      <c r="AA433" s="5"/>
      <c r="AB433" s="5"/>
      <c r="AC433" s="16"/>
      <c r="AD433" s="16"/>
      <c r="AE433" s="32"/>
      <c r="AF433" s="32"/>
      <c r="AG433" s="16"/>
      <c r="AH433" s="16"/>
      <c r="AI433" s="16"/>
      <c r="AJ433" s="16"/>
      <c r="AK433" s="16"/>
      <c r="AL433" s="16"/>
      <c r="AM433" s="16"/>
      <c r="AN433" s="16"/>
      <c r="AO433" s="16"/>
      <c r="AP433" s="5"/>
      <c r="AQ433" s="31"/>
      <c r="AR433" s="31"/>
    </row>
    <row r="434" spans="1:44" x14ac:dyDescent="0.3">
      <c r="A434" s="4"/>
      <c r="B434" s="3"/>
      <c r="C434" s="3"/>
      <c r="D434" s="14"/>
      <c r="E434" s="14"/>
      <c r="F434" s="14"/>
      <c r="G434" s="14"/>
      <c r="H434" s="5"/>
      <c r="I434" s="15"/>
      <c r="J434" s="15"/>
      <c r="K434" s="3"/>
      <c r="L434" s="3"/>
      <c r="M434" s="3"/>
      <c r="N434" s="3"/>
      <c r="O434" s="17"/>
      <c r="P434" s="32"/>
      <c r="Q434" s="32"/>
      <c r="R434" s="5"/>
      <c r="S434" s="5"/>
      <c r="T434" s="16"/>
      <c r="U434" s="16"/>
      <c r="V434" s="32"/>
      <c r="W434" s="32"/>
      <c r="X434" s="16"/>
      <c r="Y434" s="32"/>
      <c r="Z434" s="32"/>
      <c r="AA434" s="5"/>
      <c r="AB434" s="5"/>
      <c r="AC434" s="16"/>
      <c r="AD434" s="16"/>
      <c r="AE434" s="32"/>
      <c r="AF434" s="32"/>
      <c r="AG434" s="16"/>
      <c r="AH434" s="16"/>
      <c r="AI434" s="16"/>
      <c r="AJ434" s="16"/>
      <c r="AK434" s="16"/>
      <c r="AL434" s="16"/>
      <c r="AM434" s="16"/>
      <c r="AN434" s="16"/>
      <c r="AO434" s="16"/>
      <c r="AP434" s="5"/>
      <c r="AQ434" s="31"/>
      <c r="AR434" s="31"/>
    </row>
    <row r="435" spans="1:44" x14ac:dyDescent="0.3">
      <c r="A435" s="4"/>
      <c r="B435" s="3"/>
      <c r="C435" s="3"/>
      <c r="D435" s="14"/>
      <c r="E435" s="14"/>
      <c r="F435" s="14"/>
      <c r="G435" s="14"/>
      <c r="H435" s="5"/>
      <c r="I435" s="15"/>
      <c r="J435" s="15"/>
      <c r="K435" s="3"/>
      <c r="L435" s="3"/>
      <c r="M435" s="3"/>
      <c r="N435" s="3"/>
      <c r="O435" s="17"/>
      <c r="P435" s="32"/>
      <c r="Q435" s="32"/>
      <c r="R435" s="5"/>
      <c r="S435" s="5"/>
      <c r="T435" s="16"/>
      <c r="U435" s="16"/>
      <c r="V435" s="32"/>
      <c r="W435" s="32"/>
      <c r="X435" s="16"/>
      <c r="Y435" s="32"/>
      <c r="Z435" s="32"/>
      <c r="AA435" s="5"/>
      <c r="AB435" s="5"/>
      <c r="AC435" s="16"/>
      <c r="AD435" s="16"/>
      <c r="AE435" s="32"/>
      <c r="AF435" s="32"/>
      <c r="AG435" s="16"/>
      <c r="AH435" s="16"/>
      <c r="AI435" s="16"/>
      <c r="AJ435" s="16"/>
      <c r="AK435" s="16"/>
      <c r="AL435" s="16"/>
      <c r="AM435" s="16"/>
      <c r="AN435" s="16"/>
      <c r="AO435" s="16"/>
      <c r="AP435" s="5"/>
      <c r="AQ435" s="31"/>
      <c r="AR435" s="31"/>
    </row>
    <row r="436" spans="1:44" x14ac:dyDescent="0.3">
      <c r="A436" s="4"/>
      <c r="B436" s="3"/>
      <c r="C436" s="3"/>
      <c r="D436" s="14"/>
      <c r="E436" s="14"/>
      <c r="F436" s="14"/>
      <c r="G436" s="14"/>
      <c r="H436" s="5"/>
      <c r="I436" s="15"/>
      <c r="J436" s="15"/>
      <c r="K436" s="3"/>
      <c r="L436" s="3"/>
      <c r="M436" s="3"/>
      <c r="N436" s="3"/>
      <c r="O436" s="17"/>
      <c r="P436" s="32"/>
      <c r="Q436" s="32"/>
      <c r="R436" s="5"/>
      <c r="S436" s="5"/>
      <c r="T436" s="16"/>
      <c r="U436" s="16"/>
      <c r="V436" s="32"/>
      <c r="W436" s="32"/>
      <c r="X436" s="16"/>
      <c r="Y436" s="32"/>
      <c r="Z436" s="32"/>
      <c r="AA436" s="5"/>
      <c r="AB436" s="5"/>
      <c r="AC436" s="16"/>
      <c r="AD436" s="16"/>
      <c r="AE436" s="32"/>
      <c r="AF436" s="32"/>
      <c r="AG436" s="16"/>
      <c r="AH436" s="16"/>
      <c r="AI436" s="16"/>
      <c r="AJ436" s="16"/>
      <c r="AK436" s="16"/>
      <c r="AL436" s="16"/>
      <c r="AM436" s="16"/>
      <c r="AN436" s="16"/>
      <c r="AO436" s="16"/>
      <c r="AP436" s="5"/>
      <c r="AQ436" s="31"/>
      <c r="AR436" s="31"/>
    </row>
    <row r="437" spans="1:44" x14ac:dyDescent="0.3">
      <c r="A437" s="4"/>
      <c r="B437" s="3"/>
      <c r="C437" s="3"/>
      <c r="D437" s="14"/>
      <c r="E437" s="14"/>
      <c r="F437" s="14"/>
      <c r="G437" s="14"/>
      <c r="H437" s="5"/>
      <c r="I437" s="15"/>
      <c r="J437" s="15"/>
      <c r="K437" s="3"/>
      <c r="L437" s="3"/>
      <c r="M437" s="3"/>
      <c r="N437" s="3"/>
      <c r="O437" s="17"/>
      <c r="P437" s="32"/>
      <c r="Q437" s="32"/>
      <c r="R437" s="5"/>
      <c r="S437" s="5"/>
      <c r="T437" s="16"/>
      <c r="U437" s="16"/>
      <c r="V437" s="32"/>
      <c r="W437" s="32"/>
      <c r="X437" s="16"/>
      <c r="Y437" s="32"/>
      <c r="Z437" s="32"/>
      <c r="AA437" s="5"/>
      <c r="AB437" s="5"/>
      <c r="AC437" s="16"/>
      <c r="AD437" s="16"/>
      <c r="AE437" s="32"/>
      <c r="AF437" s="32"/>
      <c r="AG437" s="16"/>
      <c r="AH437" s="16"/>
      <c r="AI437" s="16"/>
      <c r="AJ437" s="16"/>
      <c r="AK437" s="16"/>
      <c r="AL437" s="16"/>
      <c r="AM437" s="16"/>
      <c r="AN437" s="16"/>
      <c r="AO437" s="16"/>
      <c r="AP437" s="5"/>
      <c r="AQ437" s="31"/>
      <c r="AR437" s="31"/>
    </row>
    <row r="438" spans="1:44" x14ac:dyDescent="0.3">
      <c r="A438" s="4"/>
      <c r="B438" s="3"/>
      <c r="C438" s="3"/>
      <c r="D438" s="14"/>
      <c r="E438" s="14"/>
      <c r="F438" s="14"/>
      <c r="G438" s="14"/>
      <c r="H438" s="5"/>
      <c r="I438" s="15"/>
      <c r="J438" s="15"/>
      <c r="K438" s="3"/>
      <c r="L438" s="3"/>
      <c r="M438" s="3"/>
      <c r="N438" s="3"/>
      <c r="O438" s="17"/>
      <c r="P438" s="32"/>
      <c r="Q438" s="32"/>
      <c r="R438" s="5"/>
      <c r="S438" s="5"/>
      <c r="T438" s="16"/>
      <c r="U438" s="16"/>
      <c r="V438" s="32"/>
      <c r="W438" s="32"/>
      <c r="X438" s="16"/>
      <c r="Y438" s="32"/>
      <c r="Z438" s="32"/>
      <c r="AA438" s="5"/>
      <c r="AB438" s="5"/>
      <c r="AC438" s="16"/>
      <c r="AD438" s="16"/>
      <c r="AE438" s="32"/>
      <c r="AF438" s="32"/>
      <c r="AG438" s="16"/>
      <c r="AH438" s="16"/>
      <c r="AI438" s="16"/>
      <c r="AJ438" s="16"/>
      <c r="AK438" s="16"/>
      <c r="AL438" s="16"/>
      <c r="AM438" s="16"/>
      <c r="AN438" s="16"/>
      <c r="AO438" s="16"/>
      <c r="AP438" s="5"/>
      <c r="AQ438" s="31"/>
      <c r="AR438" s="31"/>
    </row>
    <row r="439" spans="1:44" x14ac:dyDescent="0.3">
      <c r="A439" s="4"/>
      <c r="B439" s="3"/>
      <c r="C439" s="3"/>
      <c r="D439" s="14"/>
      <c r="E439" s="14"/>
      <c r="F439" s="14"/>
      <c r="G439" s="14"/>
      <c r="H439" s="5"/>
      <c r="I439" s="15"/>
      <c r="J439" s="15"/>
      <c r="K439" s="3"/>
      <c r="L439" s="3"/>
      <c r="M439" s="3"/>
      <c r="N439" s="3"/>
      <c r="O439" s="17"/>
      <c r="P439" s="32"/>
      <c r="Q439" s="32"/>
      <c r="R439" s="5"/>
      <c r="S439" s="5"/>
      <c r="T439" s="16"/>
      <c r="U439" s="16"/>
      <c r="V439" s="32"/>
      <c r="W439" s="32"/>
      <c r="X439" s="16"/>
      <c r="Y439" s="32"/>
      <c r="Z439" s="32"/>
      <c r="AA439" s="5"/>
      <c r="AB439" s="5"/>
      <c r="AC439" s="16"/>
      <c r="AD439" s="16"/>
      <c r="AE439" s="32"/>
      <c r="AF439" s="32"/>
      <c r="AG439" s="16"/>
      <c r="AH439" s="16"/>
      <c r="AI439" s="16"/>
      <c r="AJ439" s="16"/>
      <c r="AK439" s="16"/>
      <c r="AL439" s="16"/>
      <c r="AM439" s="16"/>
      <c r="AN439" s="16"/>
      <c r="AO439" s="16"/>
      <c r="AP439" s="5"/>
      <c r="AQ439" s="31"/>
      <c r="AR439" s="31"/>
    </row>
    <row r="440" spans="1:44" x14ac:dyDescent="0.3">
      <c r="A440" s="4"/>
      <c r="B440" s="3"/>
      <c r="C440" s="3"/>
      <c r="D440" s="14"/>
      <c r="E440" s="14"/>
      <c r="F440" s="14"/>
      <c r="G440" s="14"/>
      <c r="H440" s="5"/>
      <c r="I440" s="15"/>
      <c r="J440" s="15"/>
      <c r="K440" s="3"/>
      <c r="L440" s="3"/>
      <c r="M440" s="3"/>
      <c r="N440" s="3"/>
      <c r="O440" s="17"/>
      <c r="P440" s="32"/>
      <c r="Q440" s="32"/>
      <c r="R440" s="5"/>
      <c r="S440" s="5"/>
      <c r="T440" s="16"/>
      <c r="U440" s="16"/>
      <c r="V440" s="32"/>
      <c r="W440" s="32"/>
      <c r="X440" s="16"/>
      <c r="Y440" s="32"/>
      <c r="Z440" s="32"/>
      <c r="AA440" s="5"/>
      <c r="AB440" s="5"/>
      <c r="AC440" s="16"/>
      <c r="AD440" s="16"/>
      <c r="AE440" s="32"/>
      <c r="AF440" s="32"/>
      <c r="AG440" s="16"/>
      <c r="AH440" s="16"/>
      <c r="AI440" s="16"/>
      <c r="AJ440" s="16"/>
      <c r="AK440" s="16"/>
      <c r="AL440" s="16"/>
      <c r="AM440" s="16"/>
      <c r="AN440" s="16"/>
      <c r="AO440" s="16"/>
      <c r="AP440" s="5"/>
      <c r="AQ440" s="31"/>
      <c r="AR440" s="31"/>
    </row>
    <row r="441" spans="1:44" x14ac:dyDescent="0.3">
      <c r="A441" s="4"/>
      <c r="B441" s="3"/>
      <c r="C441" s="3"/>
      <c r="D441" s="14"/>
      <c r="E441" s="14"/>
      <c r="F441" s="14"/>
      <c r="G441" s="14"/>
      <c r="H441" s="5"/>
      <c r="I441" s="15"/>
      <c r="J441" s="15"/>
      <c r="K441" s="3"/>
      <c r="L441" s="3"/>
      <c r="M441" s="3"/>
      <c r="N441" s="3"/>
      <c r="O441" s="17"/>
      <c r="P441" s="32"/>
      <c r="Q441" s="32"/>
      <c r="R441" s="5"/>
      <c r="S441" s="5"/>
      <c r="T441" s="16"/>
      <c r="U441" s="16"/>
      <c r="V441" s="32"/>
      <c r="W441" s="32"/>
      <c r="X441" s="16"/>
      <c r="Y441" s="32"/>
      <c r="Z441" s="32"/>
      <c r="AA441" s="5"/>
      <c r="AB441" s="5"/>
      <c r="AC441" s="16"/>
      <c r="AD441" s="16"/>
      <c r="AE441" s="32"/>
      <c r="AF441" s="32"/>
      <c r="AG441" s="16"/>
      <c r="AH441" s="16"/>
      <c r="AI441" s="16"/>
      <c r="AJ441" s="16"/>
      <c r="AK441" s="16"/>
      <c r="AL441" s="16"/>
      <c r="AM441" s="16"/>
      <c r="AN441" s="16"/>
      <c r="AO441" s="16"/>
      <c r="AP441" s="5"/>
      <c r="AQ441" s="31"/>
      <c r="AR441" s="31"/>
    </row>
    <row r="442" spans="1:44" x14ac:dyDescent="0.3">
      <c r="A442" s="4"/>
      <c r="B442" s="3"/>
      <c r="C442" s="3"/>
      <c r="D442" s="14"/>
      <c r="E442" s="14"/>
      <c r="F442" s="14"/>
      <c r="G442" s="14"/>
      <c r="H442" s="5"/>
      <c r="I442" s="15"/>
      <c r="J442" s="15"/>
      <c r="K442" s="3"/>
      <c r="L442" s="3"/>
      <c r="M442" s="3"/>
      <c r="N442" s="3"/>
      <c r="O442" s="17"/>
      <c r="P442" s="32"/>
      <c r="Q442" s="32"/>
      <c r="R442" s="5"/>
      <c r="S442" s="5"/>
      <c r="T442" s="16"/>
      <c r="U442" s="16"/>
      <c r="V442" s="32"/>
      <c r="W442" s="32"/>
      <c r="X442" s="16"/>
      <c r="Y442" s="32"/>
      <c r="Z442" s="32"/>
      <c r="AA442" s="5"/>
      <c r="AB442" s="5"/>
      <c r="AC442" s="16"/>
      <c r="AD442" s="16"/>
      <c r="AE442" s="32"/>
      <c r="AF442" s="32"/>
      <c r="AG442" s="16"/>
      <c r="AH442" s="16"/>
      <c r="AI442" s="16"/>
      <c r="AJ442" s="16"/>
      <c r="AK442" s="16"/>
      <c r="AL442" s="16"/>
      <c r="AM442" s="16"/>
      <c r="AN442" s="16"/>
      <c r="AO442" s="16"/>
      <c r="AP442" s="5"/>
      <c r="AQ442" s="31"/>
      <c r="AR442" s="31"/>
    </row>
    <row r="443" spans="1:44" x14ac:dyDescent="0.3">
      <c r="A443" s="4"/>
      <c r="B443" s="3"/>
      <c r="C443" s="3"/>
      <c r="D443" s="14"/>
      <c r="E443" s="14"/>
      <c r="F443" s="14"/>
      <c r="G443" s="14"/>
      <c r="H443" s="5"/>
      <c r="I443" s="15"/>
      <c r="J443" s="15"/>
      <c r="K443" s="3"/>
      <c r="L443" s="3"/>
      <c r="M443" s="3"/>
      <c r="N443" s="3"/>
      <c r="O443" s="17"/>
      <c r="P443" s="32"/>
      <c r="Q443" s="32"/>
      <c r="R443" s="5"/>
      <c r="S443" s="5"/>
      <c r="T443" s="16"/>
      <c r="U443" s="16"/>
      <c r="V443" s="32"/>
      <c r="W443" s="32"/>
      <c r="X443" s="16"/>
      <c r="Y443" s="32"/>
      <c r="Z443" s="32"/>
      <c r="AA443" s="5"/>
      <c r="AB443" s="5"/>
      <c r="AC443" s="16"/>
      <c r="AD443" s="16"/>
      <c r="AE443" s="32"/>
      <c r="AF443" s="32"/>
      <c r="AG443" s="16"/>
      <c r="AH443" s="16"/>
      <c r="AI443" s="16"/>
      <c r="AJ443" s="16"/>
      <c r="AK443" s="16"/>
      <c r="AL443" s="16"/>
      <c r="AM443" s="16"/>
      <c r="AN443" s="16"/>
      <c r="AO443" s="16"/>
      <c r="AP443" s="5"/>
      <c r="AQ443" s="31"/>
      <c r="AR443" s="31"/>
    </row>
    <row r="444" spans="1:44" x14ac:dyDescent="0.3">
      <c r="A444" s="4"/>
      <c r="B444" s="3"/>
      <c r="C444" s="3"/>
      <c r="D444" s="14"/>
      <c r="E444" s="14"/>
      <c r="F444" s="14"/>
      <c r="G444" s="14"/>
      <c r="H444" s="5"/>
      <c r="I444" s="15"/>
      <c r="J444" s="15"/>
      <c r="K444" s="3"/>
      <c r="L444" s="3"/>
      <c r="M444" s="3"/>
      <c r="N444" s="3"/>
      <c r="O444" s="17"/>
      <c r="P444" s="32"/>
      <c r="Q444" s="32"/>
      <c r="R444" s="5"/>
      <c r="S444" s="5"/>
      <c r="T444" s="16"/>
      <c r="U444" s="16"/>
      <c r="V444" s="32"/>
      <c r="W444" s="32"/>
      <c r="X444" s="16"/>
      <c r="Y444" s="32"/>
      <c r="Z444" s="32"/>
      <c r="AA444" s="5"/>
      <c r="AB444" s="5"/>
      <c r="AC444" s="16"/>
      <c r="AD444" s="16"/>
      <c r="AE444" s="32"/>
      <c r="AF444" s="32"/>
      <c r="AG444" s="16"/>
      <c r="AH444" s="16"/>
      <c r="AI444" s="16"/>
      <c r="AJ444" s="16"/>
      <c r="AK444" s="16"/>
      <c r="AL444" s="16"/>
      <c r="AM444" s="16"/>
      <c r="AN444" s="16"/>
      <c r="AO444" s="16"/>
      <c r="AP444" s="5"/>
      <c r="AQ444" s="31"/>
      <c r="AR444" s="31"/>
    </row>
    <row r="445" spans="1:44" x14ac:dyDescent="0.3">
      <c r="A445" s="4"/>
      <c r="B445" s="3"/>
      <c r="C445" s="3"/>
      <c r="D445" s="14"/>
      <c r="E445" s="14"/>
      <c r="F445" s="14"/>
      <c r="G445" s="14"/>
      <c r="H445" s="5"/>
      <c r="I445" s="15"/>
      <c r="J445" s="15"/>
      <c r="K445" s="3"/>
      <c r="L445" s="3"/>
      <c r="M445" s="3"/>
      <c r="N445" s="3"/>
      <c r="O445" s="17"/>
      <c r="P445" s="32"/>
      <c r="Q445" s="32"/>
      <c r="R445" s="5"/>
      <c r="S445" s="5"/>
      <c r="T445" s="16"/>
      <c r="U445" s="16"/>
      <c r="V445" s="32"/>
      <c r="W445" s="32"/>
      <c r="X445" s="16"/>
      <c r="Y445" s="32"/>
      <c r="Z445" s="32"/>
      <c r="AA445" s="5"/>
      <c r="AB445" s="5"/>
      <c r="AC445" s="16"/>
      <c r="AD445" s="16"/>
      <c r="AE445" s="32"/>
      <c r="AF445" s="32"/>
      <c r="AG445" s="16"/>
      <c r="AH445" s="16"/>
      <c r="AI445" s="16"/>
      <c r="AJ445" s="16"/>
      <c r="AK445" s="16"/>
      <c r="AL445" s="16"/>
      <c r="AM445" s="16"/>
      <c r="AN445" s="16"/>
      <c r="AO445" s="16"/>
      <c r="AP445" s="5"/>
      <c r="AQ445" s="31"/>
      <c r="AR445" s="31"/>
    </row>
    <row r="446" spans="1:44" x14ac:dyDescent="0.3">
      <c r="A446" s="4"/>
      <c r="B446" s="3"/>
      <c r="C446" s="3"/>
      <c r="D446" s="14"/>
      <c r="E446" s="14"/>
      <c r="F446" s="14"/>
      <c r="G446" s="14"/>
      <c r="H446" s="5"/>
      <c r="I446" s="15"/>
      <c r="J446" s="15"/>
      <c r="K446" s="3"/>
      <c r="L446" s="3"/>
      <c r="M446" s="3"/>
      <c r="N446" s="3"/>
      <c r="O446" s="17"/>
      <c r="P446" s="32"/>
      <c r="Q446" s="32"/>
      <c r="R446" s="5"/>
      <c r="S446" s="5"/>
      <c r="T446" s="16"/>
      <c r="U446" s="16"/>
      <c r="V446" s="32"/>
      <c r="W446" s="32"/>
      <c r="X446" s="16"/>
      <c r="Y446" s="32"/>
      <c r="Z446" s="32"/>
      <c r="AA446" s="5"/>
      <c r="AB446" s="5"/>
      <c r="AC446" s="16"/>
      <c r="AD446" s="16"/>
      <c r="AE446" s="32"/>
      <c r="AF446" s="32"/>
      <c r="AG446" s="16"/>
      <c r="AH446" s="16"/>
      <c r="AI446" s="16"/>
      <c r="AJ446" s="16"/>
      <c r="AK446" s="16"/>
      <c r="AL446" s="16"/>
      <c r="AM446" s="16"/>
      <c r="AN446" s="16"/>
      <c r="AO446" s="16"/>
      <c r="AP446" s="5"/>
      <c r="AQ446" s="31"/>
      <c r="AR446" s="31"/>
    </row>
    <row r="447" spans="1:44" x14ac:dyDescent="0.3">
      <c r="A447" s="4"/>
      <c r="B447" s="3"/>
      <c r="C447" s="3"/>
      <c r="D447" s="14"/>
      <c r="E447" s="14"/>
      <c r="F447" s="14"/>
      <c r="G447" s="14"/>
      <c r="H447" s="5"/>
      <c r="I447" s="15"/>
      <c r="J447" s="15"/>
      <c r="K447" s="3"/>
      <c r="L447" s="3"/>
      <c r="M447" s="3"/>
      <c r="N447" s="3"/>
      <c r="O447" s="17"/>
      <c r="P447" s="32"/>
      <c r="Q447" s="32"/>
      <c r="R447" s="5"/>
      <c r="S447" s="5"/>
      <c r="T447" s="16"/>
      <c r="U447" s="16"/>
      <c r="V447" s="32"/>
      <c r="W447" s="32"/>
      <c r="X447" s="16"/>
      <c r="Y447" s="32"/>
      <c r="Z447" s="32"/>
      <c r="AA447" s="5"/>
      <c r="AB447" s="5"/>
      <c r="AC447" s="16"/>
      <c r="AD447" s="16"/>
      <c r="AE447" s="32"/>
      <c r="AF447" s="32"/>
      <c r="AG447" s="16"/>
      <c r="AH447" s="16"/>
      <c r="AI447" s="16"/>
      <c r="AJ447" s="16"/>
      <c r="AK447" s="16"/>
      <c r="AL447" s="16"/>
      <c r="AM447" s="16"/>
      <c r="AN447" s="16"/>
      <c r="AO447" s="16"/>
      <c r="AP447" s="5"/>
      <c r="AQ447" s="31"/>
      <c r="AR447" s="31"/>
    </row>
    <row r="448" spans="1:44" x14ac:dyDescent="0.3">
      <c r="A448" s="4"/>
      <c r="B448" s="3"/>
      <c r="C448" s="3"/>
      <c r="D448" s="14"/>
      <c r="E448" s="14"/>
      <c r="F448" s="14"/>
      <c r="G448" s="14"/>
      <c r="H448" s="5"/>
      <c r="I448" s="15"/>
      <c r="J448" s="15"/>
      <c r="K448" s="3"/>
      <c r="L448" s="3"/>
      <c r="M448" s="3"/>
      <c r="N448" s="3"/>
      <c r="O448" s="17"/>
      <c r="P448" s="32"/>
      <c r="Q448" s="32"/>
      <c r="R448" s="5"/>
      <c r="S448" s="5"/>
      <c r="T448" s="16"/>
      <c r="U448" s="16"/>
      <c r="V448" s="32"/>
      <c r="W448" s="32"/>
      <c r="X448" s="16"/>
      <c r="Y448" s="32"/>
      <c r="Z448" s="32"/>
      <c r="AA448" s="5"/>
      <c r="AB448" s="5"/>
      <c r="AC448" s="16"/>
      <c r="AD448" s="16"/>
      <c r="AE448" s="32"/>
      <c r="AF448" s="32"/>
      <c r="AG448" s="16"/>
      <c r="AH448" s="16"/>
      <c r="AI448" s="16"/>
      <c r="AJ448" s="16"/>
      <c r="AK448" s="16"/>
      <c r="AL448" s="16"/>
      <c r="AM448" s="16"/>
      <c r="AN448" s="16"/>
      <c r="AO448" s="16"/>
      <c r="AP448" s="5"/>
      <c r="AQ448" s="31"/>
      <c r="AR448" s="31"/>
    </row>
    <row r="449" spans="1:44" x14ac:dyDescent="0.3">
      <c r="A449" s="4"/>
      <c r="B449" s="3"/>
      <c r="C449" s="3"/>
      <c r="D449" s="14"/>
      <c r="E449" s="14"/>
      <c r="F449" s="14"/>
      <c r="G449" s="14"/>
      <c r="H449" s="5"/>
      <c r="I449" s="15"/>
      <c r="J449" s="15"/>
      <c r="K449" s="3"/>
      <c r="L449" s="3"/>
      <c r="M449" s="3"/>
      <c r="N449" s="3"/>
      <c r="O449" s="17"/>
      <c r="P449" s="32"/>
      <c r="Q449" s="32"/>
      <c r="R449" s="5"/>
      <c r="S449" s="5"/>
      <c r="T449" s="16"/>
      <c r="U449" s="16"/>
      <c r="V449" s="32"/>
      <c r="W449" s="32"/>
      <c r="X449" s="16"/>
      <c r="Y449" s="32"/>
      <c r="Z449" s="32"/>
      <c r="AA449" s="5"/>
      <c r="AB449" s="5"/>
      <c r="AC449" s="16"/>
      <c r="AD449" s="16"/>
      <c r="AE449" s="32"/>
      <c r="AF449" s="32"/>
      <c r="AG449" s="16"/>
      <c r="AH449" s="16"/>
      <c r="AI449" s="16"/>
      <c r="AJ449" s="16"/>
      <c r="AK449" s="16"/>
      <c r="AL449" s="16"/>
      <c r="AM449" s="16"/>
      <c r="AN449" s="16"/>
      <c r="AO449" s="16"/>
      <c r="AP449" s="5"/>
      <c r="AQ449" s="31"/>
      <c r="AR449" s="31"/>
    </row>
    <row r="450" spans="1:44" x14ac:dyDescent="0.3">
      <c r="A450" s="4"/>
      <c r="B450" s="3"/>
      <c r="C450" s="3"/>
      <c r="D450" s="14"/>
      <c r="E450" s="14"/>
      <c r="F450" s="14"/>
      <c r="G450" s="14"/>
      <c r="H450" s="5"/>
      <c r="I450" s="15"/>
      <c r="J450" s="15"/>
      <c r="K450" s="3"/>
      <c r="L450" s="3"/>
      <c r="M450" s="3"/>
      <c r="N450" s="3"/>
      <c r="O450" s="17"/>
      <c r="P450" s="32"/>
      <c r="Q450" s="32"/>
      <c r="R450" s="5"/>
      <c r="S450" s="5"/>
      <c r="T450" s="16"/>
      <c r="U450" s="16"/>
      <c r="V450" s="32"/>
      <c r="W450" s="32"/>
      <c r="X450" s="16"/>
      <c r="Y450" s="32"/>
      <c r="Z450" s="32"/>
      <c r="AA450" s="5"/>
      <c r="AB450" s="5"/>
      <c r="AC450" s="16"/>
      <c r="AD450" s="16"/>
      <c r="AE450" s="32"/>
      <c r="AF450" s="32"/>
      <c r="AG450" s="16"/>
      <c r="AH450" s="16"/>
      <c r="AI450" s="16"/>
      <c r="AJ450" s="16"/>
      <c r="AK450" s="16"/>
      <c r="AL450" s="16"/>
      <c r="AM450" s="16"/>
      <c r="AN450" s="16"/>
      <c r="AO450" s="16"/>
      <c r="AP450" s="5"/>
      <c r="AQ450" s="31"/>
      <c r="AR450" s="31"/>
    </row>
    <row r="451" spans="1:44" x14ac:dyDescent="0.3">
      <c r="A451" s="4"/>
      <c r="B451" s="3"/>
      <c r="C451" s="3"/>
      <c r="D451" s="14"/>
      <c r="E451" s="14"/>
      <c r="F451" s="14"/>
      <c r="G451" s="14"/>
      <c r="H451" s="5"/>
      <c r="I451" s="15"/>
      <c r="J451" s="15"/>
      <c r="K451" s="3"/>
      <c r="L451" s="3"/>
      <c r="M451" s="3"/>
      <c r="N451" s="3"/>
      <c r="O451" s="17"/>
      <c r="P451" s="32"/>
      <c r="Q451" s="32"/>
      <c r="R451" s="5"/>
      <c r="S451" s="5"/>
      <c r="T451" s="16"/>
      <c r="U451" s="16"/>
      <c r="V451" s="32"/>
      <c r="W451" s="32"/>
      <c r="X451" s="16"/>
      <c r="Y451" s="32"/>
      <c r="Z451" s="32"/>
      <c r="AA451" s="5"/>
      <c r="AB451" s="5"/>
      <c r="AC451" s="16"/>
      <c r="AD451" s="16"/>
      <c r="AE451" s="32"/>
      <c r="AF451" s="32"/>
      <c r="AG451" s="16"/>
      <c r="AH451" s="16"/>
      <c r="AI451" s="16"/>
      <c r="AJ451" s="16"/>
      <c r="AK451" s="16"/>
      <c r="AL451" s="16"/>
      <c r="AM451" s="16"/>
      <c r="AN451" s="16"/>
      <c r="AO451" s="16"/>
      <c r="AP451" s="5"/>
      <c r="AQ451" s="31"/>
      <c r="AR451" s="31"/>
    </row>
    <row r="452" spans="1:44" x14ac:dyDescent="0.3">
      <c r="A452" s="4"/>
      <c r="B452" s="3"/>
      <c r="C452" s="3"/>
      <c r="D452" s="14"/>
      <c r="E452" s="14"/>
      <c r="F452" s="14"/>
      <c r="G452" s="14"/>
      <c r="H452" s="5"/>
      <c r="I452" s="15"/>
      <c r="J452" s="15"/>
      <c r="K452" s="3"/>
      <c r="L452" s="3"/>
      <c r="M452" s="3"/>
      <c r="N452" s="3"/>
      <c r="O452" s="17"/>
      <c r="P452" s="32"/>
      <c r="Q452" s="32"/>
      <c r="R452" s="5"/>
      <c r="S452" s="5"/>
      <c r="T452" s="16"/>
      <c r="U452" s="16"/>
      <c r="V452" s="32"/>
      <c r="W452" s="32"/>
      <c r="X452" s="16"/>
      <c r="Y452" s="32"/>
      <c r="Z452" s="32"/>
      <c r="AA452" s="5"/>
      <c r="AB452" s="5"/>
      <c r="AC452" s="16"/>
      <c r="AD452" s="16"/>
      <c r="AE452" s="32"/>
      <c r="AF452" s="32"/>
      <c r="AG452" s="16"/>
      <c r="AH452" s="16"/>
      <c r="AI452" s="16"/>
      <c r="AJ452" s="16"/>
      <c r="AK452" s="16"/>
      <c r="AL452" s="16"/>
      <c r="AM452" s="16"/>
      <c r="AN452" s="16"/>
      <c r="AO452" s="16"/>
      <c r="AP452" s="5"/>
      <c r="AQ452" s="31"/>
      <c r="AR452" s="31"/>
    </row>
    <row r="453" spans="1:44" x14ac:dyDescent="0.3">
      <c r="A453" s="4"/>
      <c r="B453" s="3"/>
      <c r="C453" s="3"/>
      <c r="D453" s="14"/>
      <c r="E453" s="14"/>
      <c r="F453" s="14"/>
      <c r="G453" s="14"/>
      <c r="H453" s="5"/>
      <c r="I453" s="15"/>
      <c r="J453" s="15"/>
      <c r="K453" s="3"/>
      <c r="L453" s="3"/>
      <c r="M453" s="3"/>
      <c r="N453" s="3"/>
      <c r="O453" s="17"/>
      <c r="P453" s="32"/>
      <c r="Q453" s="32"/>
      <c r="R453" s="5"/>
      <c r="S453" s="5"/>
      <c r="T453" s="16"/>
      <c r="U453" s="16"/>
      <c r="V453" s="32"/>
      <c r="W453" s="32"/>
      <c r="X453" s="16"/>
      <c r="Y453" s="32"/>
      <c r="Z453" s="32"/>
      <c r="AA453" s="5"/>
      <c r="AB453" s="5"/>
      <c r="AC453" s="16"/>
      <c r="AD453" s="16"/>
      <c r="AE453" s="32"/>
      <c r="AF453" s="32"/>
      <c r="AG453" s="16"/>
      <c r="AH453" s="16"/>
      <c r="AI453" s="16"/>
      <c r="AJ453" s="16"/>
      <c r="AK453" s="16"/>
      <c r="AL453" s="16"/>
      <c r="AM453" s="16"/>
      <c r="AN453" s="16"/>
      <c r="AO453" s="16"/>
      <c r="AP453" s="5"/>
      <c r="AQ453" s="31"/>
      <c r="AR453" s="31"/>
    </row>
    <row r="454" spans="1:44" x14ac:dyDescent="0.3">
      <c r="A454" s="4"/>
      <c r="B454" s="3"/>
      <c r="C454" s="3"/>
      <c r="D454" s="14"/>
      <c r="E454" s="14"/>
      <c r="F454" s="14"/>
      <c r="G454" s="14"/>
      <c r="H454" s="5"/>
      <c r="I454" s="15"/>
      <c r="J454" s="15"/>
      <c r="K454" s="3"/>
      <c r="L454" s="3"/>
      <c r="M454" s="3"/>
      <c r="N454" s="3"/>
      <c r="O454" s="17"/>
      <c r="P454" s="32"/>
      <c r="Q454" s="32"/>
      <c r="R454" s="5"/>
      <c r="S454" s="5"/>
      <c r="T454" s="16"/>
      <c r="U454" s="16"/>
      <c r="V454" s="32"/>
      <c r="W454" s="32"/>
      <c r="X454" s="16"/>
      <c r="Y454" s="32"/>
      <c r="Z454" s="32"/>
      <c r="AA454" s="5"/>
      <c r="AB454" s="5"/>
      <c r="AC454" s="16"/>
      <c r="AD454" s="16"/>
      <c r="AE454" s="32"/>
      <c r="AF454" s="32"/>
      <c r="AG454" s="16"/>
      <c r="AH454" s="16"/>
      <c r="AI454" s="16"/>
      <c r="AJ454" s="16"/>
      <c r="AK454" s="16"/>
      <c r="AL454" s="16"/>
      <c r="AM454" s="16"/>
      <c r="AN454" s="16"/>
      <c r="AO454" s="16"/>
      <c r="AP454" s="5"/>
      <c r="AQ454" s="31"/>
      <c r="AR454" s="31"/>
    </row>
    <row r="455" spans="1:44" x14ac:dyDescent="0.3">
      <c r="A455" s="4"/>
      <c r="B455" s="3"/>
      <c r="C455" s="3"/>
      <c r="D455" s="14"/>
      <c r="E455" s="14"/>
      <c r="F455" s="14"/>
      <c r="G455" s="14"/>
      <c r="H455" s="5"/>
      <c r="I455" s="15"/>
      <c r="J455" s="15"/>
      <c r="K455" s="3"/>
      <c r="L455" s="3"/>
      <c r="M455" s="3"/>
      <c r="N455" s="3"/>
      <c r="O455" s="17"/>
      <c r="P455" s="32"/>
      <c r="Q455" s="32"/>
      <c r="R455" s="5"/>
      <c r="S455" s="5"/>
      <c r="T455" s="16"/>
      <c r="U455" s="16"/>
      <c r="V455" s="32"/>
      <c r="W455" s="32"/>
      <c r="X455" s="16"/>
      <c r="Y455" s="32"/>
      <c r="Z455" s="32"/>
      <c r="AA455" s="5"/>
      <c r="AB455" s="5"/>
      <c r="AC455" s="16"/>
      <c r="AD455" s="16"/>
      <c r="AE455" s="32"/>
      <c r="AF455" s="32"/>
      <c r="AG455" s="16"/>
      <c r="AH455" s="16"/>
      <c r="AI455" s="16"/>
      <c r="AJ455" s="16"/>
      <c r="AK455" s="16"/>
      <c r="AL455" s="16"/>
      <c r="AM455" s="16"/>
      <c r="AN455" s="16"/>
      <c r="AO455" s="16"/>
      <c r="AP455" s="5"/>
      <c r="AQ455" s="31"/>
      <c r="AR455" s="31"/>
    </row>
    <row r="456" spans="1:44" x14ac:dyDescent="0.3">
      <c r="A456" s="4"/>
      <c r="B456" s="3"/>
      <c r="C456" s="3"/>
      <c r="D456" s="14"/>
      <c r="E456" s="14"/>
      <c r="F456" s="14"/>
      <c r="G456" s="14"/>
      <c r="H456" s="5"/>
      <c r="I456" s="15"/>
      <c r="J456" s="15"/>
      <c r="K456" s="3"/>
      <c r="L456" s="3"/>
      <c r="M456" s="3"/>
      <c r="N456" s="3"/>
      <c r="O456" s="17"/>
      <c r="P456" s="32"/>
      <c r="Q456" s="32"/>
      <c r="R456" s="5"/>
      <c r="S456" s="5"/>
      <c r="T456" s="16"/>
      <c r="U456" s="16"/>
      <c r="V456" s="32"/>
      <c r="W456" s="32"/>
      <c r="X456" s="16"/>
      <c r="Y456" s="32"/>
      <c r="Z456" s="32"/>
      <c r="AA456" s="5"/>
      <c r="AB456" s="5"/>
      <c r="AC456" s="16"/>
      <c r="AD456" s="16"/>
      <c r="AE456" s="32"/>
      <c r="AF456" s="32"/>
      <c r="AG456" s="16"/>
      <c r="AH456" s="16"/>
      <c r="AI456" s="16"/>
      <c r="AJ456" s="16"/>
      <c r="AK456" s="16"/>
      <c r="AL456" s="16"/>
      <c r="AM456" s="16"/>
      <c r="AN456" s="16"/>
      <c r="AO456" s="16"/>
      <c r="AP456" s="5"/>
      <c r="AQ456" s="31"/>
      <c r="AR456" s="31"/>
    </row>
    <row r="457" spans="1:44" x14ac:dyDescent="0.3">
      <c r="A457" s="4"/>
      <c r="B457" s="3"/>
      <c r="C457" s="3"/>
      <c r="D457" s="14"/>
      <c r="E457" s="14"/>
      <c r="F457" s="14"/>
      <c r="G457" s="14"/>
      <c r="H457" s="5"/>
      <c r="I457" s="15"/>
      <c r="J457" s="15"/>
      <c r="K457" s="3"/>
      <c r="L457" s="3"/>
      <c r="M457" s="3"/>
      <c r="N457" s="3"/>
      <c r="O457" s="17"/>
      <c r="P457" s="32"/>
      <c r="Q457" s="32"/>
      <c r="R457" s="5"/>
      <c r="S457" s="5"/>
      <c r="T457" s="16"/>
      <c r="U457" s="16"/>
      <c r="V457" s="32"/>
      <c r="W457" s="32"/>
      <c r="X457" s="16"/>
      <c r="Y457" s="32"/>
      <c r="Z457" s="32"/>
      <c r="AA457" s="5"/>
      <c r="AB457" s="5"/>
      <c r="AC457" s="16"/>
      <c r="AD457" s="16"/>
      <c r="AE457" s="32"/>
      <c r="AF457" s="32"/>
      <c r="AG457" s="16"/>
      <c r="AH457" s="16"/>
      <c r="AI457" s="16"/>
      <c r="AJ457" s="16"/>
      <c r="AK457" s="16"/>
      <c r="AL457" s="16"/>
      <c r="AM457" s="16"/>
      <c r="AN457" s="16"/>
      <c r="AO457" s="16"/>
      <c r="AP457" s="5"/>
      <c r="AQ457" s="31"/>
      <c r="AR457" s="31"/>
    </row>
    <row r="458" spans="1:44" x14ac:dyDescent="0.3">
      <c r="A458" s="4"/>
      <c r="B458" s="3"/>
      <c r="C458" s="3"/>
      <c r="D458" s="14"/>
      <c r="E458" s="14"/>
      <c r="F458" s="14"/>
      <c r="G458" s="14"/>
      <c r="H458" s="5"/>
      <c r="I458" s="15"/>
      <c r="J458" s="15"/>
      <c r="K458" s="3"/>
      <c r="L458" s="3"/>
      <c r="M458" s="3"/>
      <c r="N458" s="3"/>
      <c r="O458" s="17"/>
      <c r="P458" s="32"/>
      <c r="Q458" s="32"/>
      <c r="R458" s="5"/>
      <c r="S458" s="5"/>
      <c r="T458" s="16"/>
      <c r="U458" s="16"/>
      <c r="V458" s="32"/>
      <c r="W458" s="32"/>
      <c r="X458" s="16"/>
      <c r="Y458" s="32"/>
      <c r="Z458" s="32"/>
      <c r="AA458" s="5"/>
      <c r="AB458" s="5"/>
      <c r="AC458" s="16"/>
      <c r="AD458" s="16"/>
      <c r="AE458" s="32"/>
      <c r="AF458" s="32"/>
      <c r="AG458" s="16"/>
      <c r="AH458" s="16"/>
      <c r="AI458" s="16"/>
      <c r="AJ458" s="16"/>
      <c r="AK458" s="16"/>
      <c r="AL458" s="16"/>
      <c r="AM458" s="16"/>
      <c r="AN458" s="16"/>
      <c r="AO458" s="16"/>
      <c r="AP458" s="5"/>
      <c r="AQ458" s="31"/>
      <c r="AR458" s="31"/>
    </row>
    <row r="459" spans="1:44" x14ac:dyDescent="0.3">
      <c r="A459" s="4"/>
      <c r="B459" s="3"/>
      <c r="C459" s="3"/>
      <c r="D459" s="14"/>
      <c r="E459" s="14"/>
      <c r="F459" s="14"/>
      <c r="G459" s="14"/>
      <c r="H459" s="5"/>
      <c r="I459" s="15"/>
      <c r="J459" s="15"/>
      <c r="K459" s="3"/>
      <c r="L459" s="3"/>
      <c r="M459" s="3"/>
      <c r="N459" s="3"/>
      <c r="O459" s="17"/>
      <c r="P459" s="32"/>
      <c r="Q459" s="32"/>
      <c r="R459" s="5"/>
      <c r="S459" s="5"/>
      <c r="T459" s="16"/>
      <c r="U459" s="16"/>
      <c r="V459" s="32"/>
      <c r="W459" s="32"/>
      <c r="X459" s="16"/>
      <c r="Y459" s="32"/>
      <c r="Z459" s="32"/>
      <c r="AA459" s="5"/>
      <c r="AB459" s="5"/>
      <c r="AC459" s="16"/>
      <c r="AD459" s="16"/>
      <c r="AE459" s="32"/>
      <c r="AF459" s="32"/>
      <c r="AG459" s="16"/>
      <c r="AH459" s="16"/>
      <c r="AI459" s="16"/>
      <c r="AJ459" s="16"/>
      <c r="AK459" s="16"/>
      <c r="AL459" s="16"/>
      <c r="AM459" s="16"/>
      <c r="AN459" s="16"/>
      <c r="AO459" s="16"/>
      <c r="AP459" s="5"/>
      <c r="AQ459" s="31"/>
      <c r="AR459" s="31"/>
    </row>
    <row r="460" spans="1:44" x14ac:dyDescent="0.3">
      <c r="A460" s="4"/>
      <c r="B460" s="3"/>
      <c r="C460" s="3"/>
      <c r="D460" s="14"/>
      <c r="E460" s="14"/>
      <c r="F460" s="14"/>
      <c r="G460" s="14"/>
      <c r="H460" s="5"/>
      <c r="I460" s="15"/>
      <c r="J460" s="15"/>
      <c r="K460" s="3"/>
      <c r="L460" s="3"/>
      <c r="M460" s="3"/>
      <c r="N460" s="3"/>
      <c r="O460" s="17"/>
      <c r="P460" s="32"/>
      <c r="Q460" s="32"/>
      <c r="R460" s="5"/>
      <c r="S460" s="5"/>
      <c r="T460" s="16"/>
      <c r="U460" s="16"/>
      <c r="V460" s="32"/>
      <c r="W460" s="32"/>
      <c r="X460" s="16"/>
      <c r="Y460" s="32"/>
      <c r="Z460" s="32"/>
      <c r="AA460" s="5"/>
      <c r="AB460" s="5"/>
      <c r="AC460" s="16"/>
      <c r="AD460" s="16"/>
      <c r="AE460" s="32"/>
      <c r="AF460" s="32"/>
      <c r="AG460" s="16"/>
      <c r="AH460" s="16"/>
      <c r="AI460" s="16"/>
      <c r="AJ460" s="16"/>
      <c r="AK460" s="16"/>
      <c r="AL460" s="16"/>
      <c r="AM460" s="16"/>
      <c r="AN460" s="16"/>
      <c r="AO460" s="16"/>
      <c r="AP460" s="5"/>
      <c r="AQ460" s="31"/>
      <c r="AR460" s="31"/>
    </row>
    <row r="461" spans="1:44" x14ac:dyDescent="0.3">
      <c r="A461" s="4"/>
      <c r="B461" s="3"/>
      <c r="C461" s="3"/>
      <c r="D461" s="14"/>
      <c r="E461" s="14"/>
      <c r="F461" s="14"/>
      <c r="G461" s="14"/>
      <c r="H461" s="5"/>
      <c r="I461" s="15"/>
      <c r="J461" s="15"/>
      <c r="K461" s="3"/>
      <c r="L461" s="3"/>
      <c r="M461" s="3"/>
      <c r="N461" s="3"/>
      <c r="O461" s="17"/>
      <c r="P461" s="32"/>
      <c r="Q461" s="32"/>
      <c r="R461" s="5"/>
      <c r="S461" s="5"/>
      <c r="T461" s="16"/>
      <c r="U461" s="16"/>
      <c r="V461" s="32"/>
      <c r="W461" s="32"/>
      <c r="X461" s="16"/>
      <c r="Y461" s="32"/>
      <c r="Z461" s="32"/>
      <c r="AA461" s="5"/>
      <c r="AB461" s="5"/>
      <c r="AC461" s="16"/>
      <c r="AD461" s="16"/>
      <c r="AE461" s="32"/>
      <c r="AF461" s="32"/>
      <c r="AG461" s="16"/>
      <c r="AH461" s="16"/>
      <c r="AI461" s="16"/>
      <c r="AJ461" s="16"/>
      <c r="AK461" s="16"/>
      <c r="AL461" s="16"/>
      <c r="AM461" s="16"/>
      <c r="AN461" s="16"/>
      <c r="AO461" s="16"/>
      <c r="AP461" s="5"/>
      <c r="AQ461" s="31"/>
      <c r="AR461" s="31"/>
    </row>
    <row r="462" spans="1:44" x14ac:dyDescent="0.3">
      <c r="A462" s="4"/>
      <c r="B462" s="3"/>
      <c r="C462" s="3"/>
      <c r="D462" s="14"/>
      <c r="E462" s="14"/>
      <c r="F462" s="14"/>
      <c r="G462" s="14"/>
      <c r="H462" s="5"/>
      <c r="I462" s="15"/>
      <c r="J462" s="15"/>
      <c r="K462" s="3"/>
      <c r="L462" s="3"/>
      <c r="M462" s="3"/>
      <c r="N462" s="3"/>
      <c r="O462" s="17"/>
      <c r="P462" s="32"/>
      <c r="Q462" s="32"/>
      <c r="R462" s="5"/>
      <c r="S462" s="5"/>
      <c r="T462" s="16"/>
      <c r="U462" s="16"/>
      <c r="V462" s="32"/>
      <c r="W462" s="32"/>
      <c r="X462" s="16"/>
      <c r="Y462" s="32"/>
      <c r="Z462" s="32"/>
      <c r="AA462" s="5"/>
      <c r="AB462" s="5"/>
      <c r="AC462" s="16"/>
      <c r="AD462" s="16"/>
      <c r="AE462" s="32"/>
      <c r="AF462" s="32"/>
      <c r="AG462" s="16"/>
      <c r="AH462" s="16"/>
      <c r="AI462" s="16"/>
      <c r="AJ462" s="16"/>
      <c r="AK462" s="16"/>
      <c r="AL462" s="16"/>
      <c r="AM462" s="16"/>
      <c r="AN462" s="16"/>
      <c r="AO462" s="16"/>
      <c r="AP462" s="5"/>
      <c r="AQ462" s="31"/>
      <c r="AR462" s="31"/>
    </row>
    <row r="463" spans="1:44" x14ac:dyDescent="0.3">
      <c r="A463" s="4"/>
      <c r="B463" s="3"/>
      <c r="C463" s="3"/>
      <c r="D463" s="14"/>
      <c r="E463" s="14"/>
      <c r="F463" s="14"/>
      <c r="G463" s="14"/>
      <c r="H463" s="5"/>
      <c r="I463" s="15"/>
      <c r="J463" s="15"/>
      <c r="K463" s="3"/>
      <c r="L463" s="3"/>
      <c r="M463" s="3"/>
      <c r="N463" s="3"/>
      <c r="O463" s="17"/>
      <c r="P463" s="32"/>
      <c r="Q463" s="32"/>
      <c r="R463" s="5"/>
      <c r="S463" s="5"/>
      <c r="T463" s="16"/>
      <c r="U463" s="16"/>
      <c r="V463" s="32"/>
      <c r="W463" s="32"/>
      <c r="X463" s="16"/>
      <c r="Y463" s="32"/>
      <c r="Z463" s="32"/>
      <c r="AA463" s="5"/>
      <c r="AB463" s="5"/>
      <c r="AC463" s="16"/>
      <c r="AD463" s="16"/>
      <c r="AE463" s="32"/>
      <c r="AF463" s="32"/>
      <c r="AG463" s="16"/>
      <c r="AH463" s="16"/>
      <c r="AI463" s="16"/>
      <c r="AJ463" s="16"/>
      <c r="AK463" s="16"/>
      <c r="AL463" s="16"/>
      <c r="AM463" s="16"/>
      <c r="AN463" s="16"/>
      <c r="AO463" s="16"/>
      <c r="AP463" s="5"/>
      <c r="AQ463" s="31"/>
      <c r="AR463" s="31"/>
    </row>
    <row r="464" spans="1:44" x14ac:dyDescent="0.3">
      <c r="A464" s="4"/>
      <c r="B464" s="3"/>
      <c r="C464" s="3"/>
      <c r="D464" s="14"/>
      <c r="E464" s="14"/>
      <c r="F464" s="14"/>
      <c r="G464" s="14"/>
      <c r="H464" s="5"/>
      <c r="I464" s="15"/>
      <c r="J464" s="15"/>
      <c r="K464" s="3"/>
      <c r="L464" s="3"/>
      <c r="M464" s="3"/>
      <c r="N464" s="3"/>
      <c r="O464" s="17"/>
      <c r="P464" s="32"/>
      <c r="Q464" s="32"/>
      <c r="R464" s="5"/>
      <c r="S464" s="5"/>
      <c r="T464" s="16"/>
      <c r="U464" s="16"/>
      <c r="V464" s="32"/>
      <c r="W464" s="32"/>
      <c r="X464" s="16"/>
      <c r="Y464" s="32"/>
      <c r="Z464" s="32"/>
      <c r="AA464" s="5"/>
      <c r="AB464" s="5"/>
      <c r="AC464" s="16"/>
      <c r="AD464" s="16"/>
      <c r="AE464" s="32"/>
      <c r="AF464" s="32"/>
      <c r="AG464" s="16"/>
      <c r="AH464" s="16"/>
      <c r="AI464" s="16"/>
      <c r="AJ464" s="16"/>
      <c r="AK464" s="16"/>
      <c r="AL464" s="16"/>
      <c r="AM464" s="16"/>
      <c r="AN464" s="16"/>
      <c r="AO464" s="16"/>
      <c r="AP464" s="5"/>
      <c r="AQ464" s="31"/>
      <c r="AR464" s="31"/>
    </row>
    <row r="465" spans="1:44" x14ac:dyDescent="0.3">
      <c r="A465" s="4"/>
      <c r="B465" s="3"/>
      <c r="C465" s="3"/>
      <c r="D465" s="14"/>
      <c r="E465" s="14"/>
      <c r="F465" s="14"/>
      <c r="G465" s="14"/>
      <c r="H465" s="5"/>
      <c r="I465" s="15"/>
      <c r="J465" s="15"/>
      <c r="K465" s="3"/>
      <c r="L465" s="3"/>
      <c r="M465" s="3"/>
      <c r="N465" s="3"/>
      <c r="O465" s="17"/>
      <c r="P465" s="32"/>
      <c r="Q465" s="32"/>
      <c r="R465" s="5"/>
      <c r="S465" s="5"/>
      <c r="T465" s="16"/>
      <c r="U465" s="16"/>
      <c r="V465" s="32"/>
      <c r="W465" s="32"/>
      <c r="X465" s="16"/>
      <c r="Y465" s="32"/>
      <c r="Z465" s="32"/>
      <c r="AA465" s="5"/>
      <c r="AB465" s="5"/>
      <c r="AC465" s="16"/>
      <c r="AD465" s="16"/>
      <c r="AE465" s="32"/>
      <c r="AF465" s="32"/>
      <c r="AG465" s="16"/>
      <c r="AH465" s="16"/>
      <c r="AI465" s="16"/>
      <c r="AJ465" s="16"/>
      <c r="AK465" s="16"/>
      <c r="AL465" s="16"/>
      <c r="AM465" s="16"/>
      <c r="AN465" s="16"/>
      <c r="AO465" s="16"/>
      <c r="AP465" s="5"/>
      <c r="AQ465" s="31"/>
      <c r="AR465" s="31"/>
    </row>
    <row r="466" spans="1:44" x14ac:dyDescent="0.3">
      <c r="A466" s="4"/>
      <c r="B466" s="3"/>
      <c r="C466" s="3"/>
      <c r="D466" s="14"/>
      <c r="E466" s="14"/>
      <c r="F466" s="14"/>
      <c r="G466" s="14"/>
      <c r="H466" s="5"/>
      <c r="I466" s="15"/>
      <c r="J466" s="15"/>
      <c r="K466" s="3"/>
      <c r="L466" s="3"/>
      <c r="M466" s="3"/>
      <c r="N466" s="3"/>
      <c r="O466" s="17"/>
      <c r="P466" s="32"/>
      <c r="Q466" s="32"/>
      <c r="R466" s="5"/>
      <c r="S466" s="5"/>
      <c r="T466" s="16"/>
      <c r="U466" s="16"/>
      <c r="V466" s="32"/>
      <c r="W466" s="32"/>
      <c r="X466" s="16"/>
      <c r="Y466" s="32"/>
      <c r="Z466" s="32"/>
      <c r="AA466" s="5"/>
      <c r="AB466" s="5"/>
      <c r="AC466" s="16"/>
      <c r="AD466" s="16"/>
      <c r="AE466" s="32"/>
      <c r="AF466" s="32"/>
      <c r="AG466" s="16"/>
      <c r="AH466" s="16"/>
      <c r="AI466" s="16"/>
      <c r="AJ466" s="16"/>
      <c r="AK466" s="16"/>
      <c r="AL466" s="16"/>
      <c r="AM466" s="16"/>
      <c r="AN466" s="16"/>
      <c r="AO466" s="16"/>
      <c r="AP466" s="5"/>
      <c r="AQ466" s="31"/>
      <c r="AR466" s="31"/>
    </row>
    <row r="467" spans="1:44" x14ac:dyDescent="0.3">
      <c r="A467" s="4"/>
      <c r="B467" s="3"/>
      <c r="C467" s="3"/>
      <c r="D467" s="14"/>
      <c r="E467" s="14"/>
      <c r="F467" s="14"/>
      <c r="G467" s="14"/>
      <c r="H467" s="5"/>
      <c r="I467" s="15"/>
      <c r="J467" s="15"/>
      <c r="K467" s="3"/>
      <c r="L467" s="3"/>
      <c r="M467" s="3"/>
      <c r="N467" s="3"/>
      <c r="O467" s="17"/>
      <c r="P467" s="32"/>
      <c r="Q467" s="32"/>
      <c r="R467" s="5"/>
      <c r="S467" s="5"/>
      <c r="T467" s="16"/>
      <c r="U467" s="16"/>
      <c r="V467" s="32"/>
      <c r="W467" s="32"/>
      <c r="X467" s="16"/>
      <c r="Y467" s="32"/>
      <c r="Z467" s="32"/>
      <c r="AA467" s="5"/>
      <c r="AB467" s="5"/>
      <c r="AC467" s="16"/>
      <c r="AD467" s="16"/>
      <c r="AE467" s="32"/>
      <c r="AF467" s="32"/>
      <c r="AG467" s="16"/>
      <c r="AH467" s="16"/>
      <c r="AI467" s="16"/>
      <c r="AJ467" s="16"/>
      <c r="AK467" s="16"/>
      <c r="AL467" s="16"/>
      <c r="AM467" s="16"/>
      <c r="AN467" s="16"/>
      <c r="AO467" s="16"/>
      <c r="AP467" s="5"/>
      <c r="AQ467" s="31"/>
      <c r="AR467" s="31"/>
    </row>
    <row r="468" spans="1:44" x14ac:dyDescent="0.3">
      <c r="A468" s="4"/>
      <c r="B468" s="3"/>
      <c r="C468" s="3"/>
      <c r="D468" s="14"/>
      <c r="E468" s="14"/>
      <c r="F468" s="14"/>
      <c r="G468" s="14"/>
      <c r="H468" s="5"/>
      <c r="I468" s="15"/>
      <c r="J468" s="15"/>
      <c r="K468" s="3"/>
      <c r="L468" s="3"/>
      <c r="M468" s="3"/>
      <c r="N468" s="3"/>
      <c r="O468" s="17"/>
      <c r="P468" s="32"/>
      <c r="Q468" s="32"/>
      <c r="R468" s="5"/>
      <c r="S468" s="5"/>
      <c r="T468" s="16"/>
      <c r="U468" s="16"/>
      <c r="V468" s="32"/>
      <c r="W468" s="32"/>
      <c r="X468" s="16"/>
      <c r="Y468" s="32"/>
      <c r="Z468" s="32"/>
      <c r="AA468" s="5"/>
      <c r="AB468" s="5"/>
      <c r="AC468" s="16"/>
      <c r="AD468" s="16"/>
      <c r="AE468" s="32"/>
      <c r="AF468" s="32"/>
      <c r="AG468" s="16"/>
      <c r="AH468" s="16"/>
      <c r="AI468" s="16"/>
      <c r="AJ468" s="16"/>
      <c r="AK468" s="16"/>
      <c r="AL468" s="16"/>
      <c r="AM468" s="16"/>
      <c r="AN468" s="16"/>
      <c r="AO468" s="16"/>
      <c r="AP468" s="5"/>
      <c r="AQ468" s="31"/>
      <c r="AR468" s="31"/>
    </row>
    <row r="469" spans="1:44" x14ac:dyDescent="0.3">
      <c r="A469" s="4"/>
      <c r="B469" s="3"/>
      <c r="C469" s="3"/>
      <c r="D469" s="14"/>
      <c r="E469" s="14"/>
      <c r="F469" s="14"/>
      <c r="G469" s="14"/>
      <c r="H469" s="5"/>
      <c r="I469" s="15"/>
      <c r="J469" s="15"/>
      <c r="K469" s="3"/>
      <c r="L469" s="3"/>
      <c r="M469" s="3"/>
      <c r="N469" s="3"/>
      <c r="O469" s="17"/>
      <c r="P469" s="32"/>
      <c r="Q469" s="32"/>
      <c r="R469" s="5"/>
      <c r="S469" s="5"/>
      <c r="T469" s="16"/>
      <c r="U469" s="16"/>
      <c r="V469" s="32"/>
      <c r="W469" s="32"/>
      <c r="X469" s="16"/>
      <c r="Y469" s="32"/>
      <c r="Z469" s="32"/>
      <c r="AA469" s="5"/>
      <c r="AB469" s="5"/>
      <c r="AC469" s="16"/>
      <c r="AD469" s="16"/>
      <c r="AE469" s="32"/>
      <c r="AF469" s="32"/>
      <c r="AG469" s="16"/>
      <c r="AH469" s="16"/>
      <c r="AI469" s="16"/>
      <c r="AJ469" s="16"/>
      <c r="AK469" s="16"/>
      <c r="AL469" s="16"/>
      <c r="AM469" s="16"/>
      <c r="AN469" s="16"/>
      <c r="AO469" s="16"/>
      <c r="AP469" s="5"/>
      <c r="AQ469" s="31"/>
      <c r="AR469" s="31"/>
    </row>
    <row r="470" spans="1:44" x14ac:dyDescent="0.3">
      <c r="A470" s="4"/>
      <c r="B470" s="3"/>
      <c r="C470" s="3"/>
      <c r="D470" s="14"/>
      <c r="E470" s="14"/>
      <c r="F470" s="14"/>
      <c r="G470" s="14"/>
      <c r="H470" s="5"/>
      <c r="I470" s="15"/>
      <c r="J470" s="15"/>
      <c r="K470" s="3"/>
      <c r="L470" s="3"/>
      <c r="M470" s="3"/>
      <c r="N470" s="3"/>
      <c r="O470" s="17"/>
      <c r="P470" s="32"/>
      <c r="Q470" s="32"/>
      <c r="R470" s="5"/>
      <c r="S470" s="5"/>
      <c r="T470" s="16"/>
      <c r="U470" s="16"/>
      <c r="V470" s="32"/>
      <c r="W470" s="32"/>
      <c r="X470" s="16"/>
      <c r="Y470" s="32"/>
      <c r="Z470" s="32"/>
      <c r="AA470" s="5"/>
      <c r="AB470" s="5"/>
      <c r="AC470" s="16"/>
      <c r="AD470" s="16"/>
      <c r="AE470" s="32"/>
      <c r="AF470" s="32"/>
      <c r="AG470" s="16"/>
      <c r="AH470" s="16"/>
      <c r="AI470" s="16"/>
      <c r="AJ470" s="16"/>
      <c r="AK470" s="16"/>
      <c r="AL470" s="16"/>
      <c r="AM470" s="16"/>
      <c r="AN470" s="16"/>
      <c r="AO470" s="16"/>
      <c r="AP470" s="5"/>
      <c r="AQ470" s="31"/>
      <c r="AR470" s="31"/>
    </row>
    <row r="471" spans="1:44" x14ac:dyDescent="0.3">
      <c r="A471" s="4"/>
      <c r="B471" s="3"/>
      <c r="C471" s="3"/>
      <c r="D471" s="14"/>
      <c r="E471" s="14"/>
      <c r="F471" s="14"/>
      <c r="G471" s="14"/>
      <c r="H471" s="5"/>
      <c r="I471" s="15"/>
      <c r="J471" s="15"/>
      <c r="K471" s="3"/>
      <c r="L471" s="3"/>
      <c r="M471" s="3"/>
      <c r="N471" s="3"/>
      <c r="O471" s="17"/>
      <c r="P471" s="32"/>
      <c r="Q471" s="32"/>
      <c r="R471" s="5"/>
      <c r="S471" s="5"/>
      <c r="T471" s="16"/>
      <c r="U471" s="16"/>
      <c r="V471" s="32"/>
      <c r="W471" s="32"/>
      <c r="X471" s="16"/>
      <c r="Y471" s="32"/>
      <c r="Z471" s="32"/>
      <c r="AA471" s="5"/>
      <c r="AB471" s="5"/>
      <c r="AC471" s="16"/>
      <c r="AD471" s="16"/>
      <c r="AE471" s="32"/>
      <c r="AF471" s="32"/>
      <c r="AG471" s="16"/>
      <c r="AH471" s="16"/>
      <c r="AI471" s="16"/>
      <c r="AJ471" s="16"/>
      <c r="AK471" s="16"/>
      <c r="AL471" s="16"/>
      <c r="AM471" s="16"/>
      <c r="AN471" s="16"/>
      <c r="AO471" s="16"/>
      <c r="AP471" s="5"/>
      <c r="AQ471" s="31"/>
      <c r="AR471" s="31"/>
    </row>
    <row r="472" spans="1:44" x14ac:dyDescent="0.3">
      <c r="A472" s="4"/>
      <c r="B472" s="3"/>
      <c r="C472" s="3"/>
      <c r="D472" s="14"/>
      <c r="E472" s="14"/>
      <c r="F472" s="14"/>
      <c r="G472" s="14"/>
      <c r="H472" s="5"/>
      <c r="I472" s="15"/>
      <c r="J472" s="15"/>
      <c r="K472" s="3"/>
      <c r="L472" s="3"/>
      <c r="M472" s="3"/>
      <c r="N472" s="3"/>
      <c r="O472" s="17"/>
      <c r="P472" s="32"/>
      <c r="Q472" s="32"/>
      <c r="R472" s="5"/>
      <c r="S472" s="5"/>
      <c r="T472" s="16"/>
      <c r="U472" s="16"/>
      <c r="V472" s="32"/>
      <c r="W472" s="32"/>
      <c r="X472" s="16"/>
      <c r="Y472" s="32"/>
      <c r="Z472" s="32"/>
      <c r="AA472" s="5"/>
      <c r="AB472" s="5"/>
      <c r="AC472" s="16"/>
      <c r="AD472" s="16"/>
      <c r="AE472" s="32"/>
      <c r="AF472" s="32"/>
      <c r="AG472" s="16"/>
      <c r="AH472" s="16"/>
      <c r="AI472" s="16"/>
      <c r="AJ472" s="16"/>
      <c r="AK472" s="16"/>
      <c r="AL472" s="16"/>
      <c r="AM472" s="16"/>
      <c r="AN472" s="16"/>
      <c r="AO472" s="16"/>
      <c r="AP472" s="5"/>
      <c r="AQ472" s="31"/>
      <c r="AR472" s="31"/>
    </row>
    <row r="473" spans="1:44" x14ac:dyDescent="0.3">
      <c r="A473" s="4"/>
      <c r="B473" s="3"/>
      <c r="C473" s="3"/>
      <c r="D473" s="14"/>
      <c r="E473" s="14"/>
      <c r="F473" s="14"/>
      <c r="G473" s="14"/>
      <c r="H473" s="5"/>
      <c r="I473" s="15"/>
      <c r="J473" s="15"/>
      <c r="K473" s="3"/>
      <c r="L473" s="3"/>
      <c r="M473" s="3"/>
      <c r="N473" s="3"/>
      <c r="O473" s="17"/>
      <c r="P473" s="32"/>
      <c r="Q473" s="32"/>
      <c r="R473" s="5"/>
      <c r="S473" s="5"/>
      <c r="T473" s="16"/>
      <c r="U473" s="16"/>
      <c r="V473" s="32"/>
      <c r="W473" s="32"/>
      <c r="X473" s="16"/>
      <c r="Y473" s="32"/>
      <c r="Z473" s="32"/>
      <c r="AA473" s="5"/>
      <c r="AB473" s="5"/>
      <c r="AC473" s="16"/>
      <c r="AD473" s="16"/>
      <c r="AE473" s="32"/>
      <c r="AF473" s="32"/>
      <c r="AG473" s="16"/>
      <c r="AH473" s="16"/>
      <c r="AI473" s="16"/>
      <c r="AJ473" s="16"/>
      <c r="AK473" s="16"/>
      <c r="AL473" s="16"/>
      <c r="AM473" s="16"/>
      <c r="AN473" s="16"/>
      <c r="AO473" s="16"/>
      <c r="AP473" s="5"/>
      <c r="AQ473" s="31"/>
      <c r="AR473" s="31"/>
    </row>
    <row r="474" spans="1:44" x14ac:dyDescent="0.3">
      <c r="A474" s="4"/>
      <c r="B474" s="3"/>
      <c r="C474" s="3"/>
      <c r="D474" s="14"/>
      <c r="E474" s="14"/>
      <c r="F474" s="14"/>
      <c r="G474" s="14"/>
      <c r="H474" s="5"/>
      <c r="I474" s="15"/>
      <c r="J474" s="15"/>
      <c r="K474" s="3"/>
      <c r="L474" s="3"/>
      <c r="M474" s="3"/>
      <c r="N474" s="3"/>
      <c r="O474" s="17"/>
      <c r="P474" s="32"/>
      <c r="Q474" s="32"/>
      <c r="R474" s="5"/>
      <c r="S474" s="5"/>
      <c r="T474" s="16"/>
      <c r="U474" s="16"/>
      <c r="V474" s="32"/>
      <c r="W474" s="32"/>
      <c r="X474" s="16"/>
      <c r="Y474" s="32"/>
      <c r="Z474" s="32"/>
      <c r="AA474" s="5"/>
      <c r="AB474" s="5"/>
      <c r="AC474" s="16"/>
      <c r="AD474" s="16"/>
      <c r="AE474" s="32"/>
      <c r="AF474" s="32"/>
      <c r="AG474" s="16"/>
      <c r="AH474" s="16"/>
      <c r="AI474" s="16"/>
      <c r="AJ474" s="16"/>
      <c r="AK474" s="16"/>
      <c r="AL474" s="16"/>
      <c r="AM474" s="16"/>
      <c r="AN474" s="16"/>
      <c r="AO474" s="16"/>
      <c r="AP474" s="5"/>
      <c r="AQ474" s="31"/>
      <c r="AR474" s="31"/>
    </row>
    <row r="475" spans="1:44" x14ac:dyDescent="0.3">
      <c r="A475" s="4"/>
      <c r="B475" s="3"/>
      <c r="C475" s="3"/>
      <c r="D475" s="14"/>
      <c r="E475" s="14"/>
      <c r="F475" s="14"/>
      <c r="G475" s="14"/>
      <c r="H475" s="5"/>
      <c r="I475" s="15"/>
      <c r="J475" s="15"/>
      <c r="K475" s="3"/>
      <c r="L475" s="3"/>
      <c r="M475" s="3"/>
      <c r="N475" s="3"/>
      <c r="O475" s="17"/>
      <c r="P475" s="32"/>
      <c r="Q475" s="32"/>
      <c r="R475" s="5"/>
      <c r="S475" s="5"/>
      <c r="T475" s="16"/>
      <c r="U475" s="16"/>
      <c r="V475" s="32"/>
      <c r="W475" s="32"/>
      <c r="X475" s="16"/>
      <c r="Y475" s="32"/>
      <c r="Z475" s="32"/>
      <c r="AA475" s="5"/>
      <c r="AB475" s="5"/>
      <c r="AC475" s="16"/>
      <c r="AD475" s="16"/>
      <c r="AE475" s="32"/>
      <c r="AF475" s="32"/>
      <c r="AG475" s="16"/>
      <c r="AH475" s="16"/>
      <c r="AI475" s="16"/>
      <c r="AJ475" s="16"/>
      <c r="AK475" s="16"/>
      <c r="AL475" s="16"/>
      <c r="AM475" s="16"/>
      <c r="AN475" s="16"/>
      <c r="AO475" s="16"/>
      <c r="AP475" s="5"/>
      <c r="AQ475" s="31"/>
      <c r="AR475" s="31"/>
    </row>
    <row r="476" spans="1:44" x14ac:dyDescent="0.3">
      <c r="A476" s="4"/>
      <c r="B476" s="3"/>
      <c r="C476" s="3"/>
      <c r="D476" s="14"/>
      <c r="E476" s="14"/>
      <c r="F476" s="14"/>
      <c r="G476" s="14"/>
      <c r="H476" s="5"/>
      <c r="I476" s="15"/>
      <c r="J476" s="15"/>
      <c r="K476" s="3"/>
      <c r="L476" s="3"/>
      <c r="M476" s="3"/>
      <c r="N476" s="3"/>
      <c r="O476" s="17"/>
      <c r="P476" s="32"/>
      <c r="Q476" s="32"/>
      <c r="R476" s="5"/>
      <c r="S476" s="5"/>
      <c r="T476" s="16"/>
      <c r="U476" s="16"/>
      <c r="V476" s="32"/>
      <c r="W476" s="32"/>
      <c r="X476" s="16"/>
      <c r="Y476" s="32"/>
      <c r="Z476" s="32"/>
      <c r="AA476" s="5"/>
      <c r="AB476" s="5"/>
      <c r="AC476" s="16"/>
      <c r="AD476" s="16"/>
      <c r="AE476" s="32"/>
      <c r="AF476" s="32"/>
      <c r="AG476" s="16"/>
      <c r="AH476" s="16"/>
      <c r="AI476" s="16"/>
      <c r="AJ476" s="16"/>
      <c r="AK476" s="16"/>
      <c r="AL476" s="16"/>
      <c r="AM476" s="16"/>
      <c r="AN476" s="16"/>
      <c r="AO476" s="16"/>
      <c r="AP476" s="5"/>
      <c r="AQ476" s="31"/>
      <c r="AR476" s="31"/>
    </row>
    <row r="477" spans="1:44" x14ac:dyDescent="0.3">
      <c r="A477" s="4"/>
      <c r="B477" s="3"/>
      <c r="C477" s="3"/>
      <c r="D477" s="14"/>
      <c r="E477" s="14"/>
      <c r="F477" s="14"/>
      <c r="G477" s="14"/>
      <c r="H477" s="5"/>
      <c r="I477" s="15"/>
      <c r="J477" s="15"/>
      <c r="K477" s="3"/>
      <c r="L477" s="3"/>
      <c r="M477" s="3"/>
      <c r="N477" s="3"/>
      <c r="O477" s="17"/>
      <c r="P477" s="32"/>
      <c r="Q477" s="32"/>
      <c r="R477" s="5"/>
      <c r="S477" s="5"/>
      <c r="T477" s="16"/>
      <c r="U477" s="16"/>
      <c r="V477" s="32"/>
      <c r="W477" s="32"/>
      <c r="X477" s="16"/>
      <c r="Y477" s="32"/>
      <c r="Z477" s="32"/>
      <c r="AA477" s="5"/>
      <c r="AB477" s="5"/>
      <c r="AC477" s="16"/>
      <c r="AD477" s="16"/>
      <c r="AE477" s="32"/>
      <c r="AF477" s="32"/>
      <c r="AG477" s="16"/>
      <c r="AH477" s="16"/>
      <c r="AI477" s="16"/>
      <c r="AJ477" s="16"/>
      <c r="AK477" s="16"/>
      <c r="AL477" s="16"/>
      <c r="AM477" s="16"/>
      <c r="AN477" s="16"/>
      <c r="AO477" s="16"/>
      <c r="AP477" s="5"/>
      <c r="AQ477" s="31"/>
      <c r="AR477" s="31"/>
    </row>
    <row r="478" spans="1:44" x14ac:dyDescent="0.3">
      <c r="A478" s="4"/>
      <c r="B478" s="3"/>
      <c r="C478" s="3"/>
      <c r="D478" s="14"/>
      <c r="E478" s="14"/>
      <c r="F478" s="14"/>
      <c r="G478" s="14"/>
      <c r="H478" s="5"/>
      <c r="I478" s="15"/>
      <c r="J478" s="15"/>
      <c r="K478" s="3"/>
      <c r="L478" s="3"/>
      <c r="M478" s="3"/>
      <c r="N478" s="3"/>
      <c r="O478" s="17"/>
      <c r="P478" s="32"/>
      <c r="Q478" s="32"/>
      <c r="R478" s="5"/>
      <c r="S478" s="5"/>
      <c r="T478" s="16"/>
      <c r="U478" s="16"/>
      <c r="V478" s="32"/>
      <c r="W478" s="32"/>
      <c r="X478" s="16"/>
      <c r="Y478" s="32"/>
      <c r="Z478" s="32"/>
      <c r="AA478" s="5"/>
      <c r="AB478" s="5"/>
      <c r="AC478" s="16"/>
      <c r="AD478" s="16"/>
      <c r="AE478" s="32"/>
      <c r="AF478" s="32"/>
      <c r="AG478" s="16"/>
      <c r="AH478" s="16"/>
      <c r="AI478" s="16"/>
      <c r="AJ478" s="16"/>
      <c r="AK478" s="16"/>
      <c r="AL478" s="16"/>
      <c r="AM478" s="16"/>
      <c r="AN478" s="16"/>
      <c r="AO478" s="16"/>
      <c r="AP478" s="5"/>
      <c r="AQ478" s="31"/>
      <c r="AR478" s="31"/>
    </row>
    <row r="479" spans="1:44" x14ac:dyDescent="0.3">
      <c r="A479" s="4"/>
      <c r="B479" s="3"/>
      <c r="C479" s="3"/>
      <c r="D479" s="14"/>
      <c r="E479" s="14"/>
      <c r="F479" s="14"/>
      <c r="G479" s="14"/>
      <c r="H479" s="5"/>
      <c r="I479" s="15"/>
      <c r="J479" s="15"/>
      <c r="K479" s="3"/>
      <c r="L479" s="3"/>
      <c r="M479" s="3"/>
      <c r="N479" s="3"/>
      <c r="O479" s="17"/>
      <c r="P479" s="32"/>
      <c r="Q479" s="32"/>
      <c r="R479" s="5"/>
      <c r="S479" s="5"/>
      <c r="T479" s="16"/>
      <c r="U479" s="16"/>
      <c r="V479" s="32"/>
      <c r="W479" s="32"/>
      <c r="X479" s="16"/>
      <c r="Y479" s="32"/>
      <c r="Z479" s="32"/>
      <c r="AA479" s="5"/>
      <c r="AB479" s="5"/>
      <c r="AC479" s="16"/>
      <c r="AD479" s="16"/>
      <c r="AE479" s="32"/>
      <c r="AF479" s="32"/>
      <c r="AG479" s="16"/>
      <c r="AH479" s="16"/>
      <c r="AI479" s="16"/>
      <c r="AJ479" s="16"/>
      <c r="AK479" s="16"/>
      <c r="AL479" s="16"/>
      <c r="AM479" s="16"/>
      <c r="AN479" s="16"/>
      <c r="AO479" s="16"/>
      <c r="AP479" s="5"/>
      <c r="AQ479" s="31"/>
      <c r="AR479" s="31"/>
    </row>
    <row r="480" spans="1:44" x14ac:dyDescent="0.3">
      <c r="A480" s="4"/>
      <c r="B480" s="3"/>
      <c r="C480" s="3"/>
      <c r="D480" s="14"/>
      <c r="E480" s="14"/>
      <c r="F480" s="14"/>
      <c r="G480" s="14"/>
      <c r="H480" s="5"/>
      <c r="I480" s="15"/>
      <c r="J480" s="15"/>
      <c r="K480" s="3"/>
      <c r="L480" s="3"/>
      <c r="M480" s="3"/>
      <c r="N480" s="3"/>
      <c r="O480" s="17"/>
      <c r="P480" s="32"/>
      <c r="Q480" s="32"/>
      <c r="R480" s="5"/>
      <c r="S480" s="5"/>
      <c r="T480" s="16"/>
      <c r="U480" s="16"/>
      <c r="V480" s="32"/>
      <c r="W480" s="32"/>
      <c r="X480" s="16"/>
      <c r="Y480" s="32"/>
      <c r="Z480" s="32"/>
      <c r="AA480" s="5"/>
      <c r="AB480" s="5"/>
      <c r="AC480" s="16"/>
      <c r="AD480" s="16"/>
      <c r="AE480" s="32"/>
      <c r="AF480" s="32"/>
      <c r="AG480" s="16"/>
      <c r="AH480" s="16"/>
      <c r="AI480" s="16"/>
      <c r="AJ480" s="16"/>
      <c r="AK480" s="16"/>
      <c r="AL480" s="16"/>
      <c r="AM480" s="16"/>
      <c r="AN480" s="16"/>
      <c r="AO480" s="16"/>
      <c r="AP480" s="5"/>
      <c r="AQ480" s="31"/>
      <c r="AR480" s="31"/>
    </row>
    <row r="481" spans="1:44" x14ac:dyDescent="0.3">
      <c r="A481" s="4"/>
      <c r="B481" s="3"/>
      <c r="C481" s="3"/>
      <c r="D481" s="14"/>
      <c r="E481" s="14"/>
      <c r="F481" s="14"/>
      <c r="G481" s="14"/>
      <c r="H481" s="5"/>
      <c r="I481" s="15"/>
      <c r="J481" s="15"/>
      <c r="K481" s="3"/>
      <c r="L481" s="3"/>
      <c r="M481" s="3"/>
      <c r="N481" s="3"/>
      <c r="O481" s="17"/>
      <c r="P481" s="32"/>
      <c r="Q481" s="32"/>
      <c r="R481" s="5"/>
      <c r="S481" s="5"/>
      <c r="T481" s="16"/>
      <c r="U481" s="16"/>
      <c r="V481" s="32"/>
      <c r="W481" s="32"/>
      <c r="X481" s="16"/>
      <c r="Y481" s="32"/>
      <c r="Z481" s="32"/>
      <c r="AA481" s="5"/>
      <c r="AB481" s="5"/>
      <c r="AC481" s="16"/>
      <c r="AD481" s="16"/>
      <c r="AE481" s="32"/>
      <c r="AF481" s="32"/>
      <c r="AG481" s="16"/>
      <c r="AH481" s="16"/>
      <c r="AI481" s="16"/>
      <c r="AJ481" s="16"/>
      <c r="AK481" s="16"/>
      <c r="AL481" s="16"/>
      <c r="AM481" s="16"/>
      <c r="AN481" s="16"/>
      <c r="AO481" s="16"/>
      <c r="AP481" s="5"/>
      <c r="AQ481" s="31"/>
      <c r="AR481" s="31"/>
    </row>
    <row r="482" spans="1:44" x14ac:dyDescent="0.3">
      <c r="A482" s="4"/>
      <c r="B482" s="3"/>
      <c r="C482" s="3"/>
      <c r="D482" s="14"/>
      <c r="E482" s="14"/>
      <c r="F482" s="14"/>
      <c r="G482" s="14"/>
      <c r="H482" s="5"/>
      <c r="I482" s="15"/>
      <c r="J482" s="15"/>
      <c r="K482" s="3"/>
      <c r="L482" s="3"/>
      <c r="M482" s="3"/>
      <c r="N482" s="3"/>
      <c r="O482" s="17"/>
      <c r="P482" s="32"/>
      <c r="Q482" s="32"/>
      <c r="R482" s="5"/>
      <c r="S482" s="5"/>
      <c r="T482" s="16"/>
      <c r="U482" s="16"/>
      <c r="V482" s="32"/>
      <c r="W482" s="32"/>
      <c r="X482" s="16"/>
      <c r="Y482" s="32"/>
      <c r="Z482" s="32"/>
      <c r="AA482" s="5"/>
      <c r="AB482" s="5"/>
      <c r="AC482" s="16"/>
      <c r="AD482" s="16"/>
      <c r="AE482" s="32"/>
      <c r="AF482" s="32"/>
      <c r="AG482" s="16"/>
      <c r="AH482" s="16"/>
      <c r="AI482" s="16"/>
      <c r="AJ482" s="16"/>
      <c r="AK482" s="16"/>
      <c r="AL482" s="16"/>
      <c r="AM482" s="16"/>
      <c r="AN482" s="16"/>
      <c r="AO482" s="16"/>
      <c r="AP482" s="5"/>
      <c r="AQ482" s="31"/>
      <c r="AR482" s="31"/>
    </row>
    <row r="483" spans="1:44" x14ac:dyDescent="0.3">
      <c r="A483" s="4"/>
      <c r="B483" s="3"/>
      <c r="C483" s="3"/>
      <c r="D483" s="14"/>
      <c r="E483" s="14"/>
      <c r="F483" s="14"/>
      <c r="G483" s="14"/>
      <c r="H483" s="5"/>
      <c r="I483" s="15"/>
      <c r="J483" s="15"/>
      <c r="K483" s="3"/>
      <c r="L483" s="3"/>
      <c r="M483" s="3"/>
      <c r="N483" s="3"/>
      <c r="O483" s="17"/>
      <c r="P483" s="32"/>
      <c r="Q483" s="32"/>
      <c r="R483" s="5"/>
      <c r="S483" s="5"/>
      <c r="T483" s="16"/>
      <c r="U483" s="16"/>
      <c r="V483" s="32"/>
      <c r="W483" s="32"/>
      <c r="X483" s="16"/>
      <c r="Y483" s="32"/>
      <c r="Z483" s="32"/>
      <c r="AA483" s="5"/>
      <c r="AB483" s="5"/>
      <c r="AC483" s="16"/>
      <c r="AD483" s="16"/>
      <c r="AE483" s="32"/>
      <c r="AF483" s="32"/>
      <c r="AG483" s="16"/>
      <c r="AH483" s="16"/>
      <c r="AI483" s="16"/>
      <c r="AJ483" s="16"/>
      <c r="AK483" s="16"/>
      <c r="AL483" s="16"/>
      <c r="AM483" s="16"/>
      <c r="AN483" s="16"/>
      <c r="AO483" s="16"/>
      <c r="AP483" s="5"/>
      <c r="AQ483" s="31"/>
      <c r="AR483" s="31"/>
    </row>
    <row r="484" spans="1:44" x14ac:dyDescent="0.3">
      <c r="A484" s="4"/>
      <c r="B484" s="3"/>
      <c r="C484" s="3"/>
      <c r="D484" s="14"/>
      <c r="E484" s="14"/>
      <c r="F484" s="14"/>
      <c r="G484" s="14"/>
      <c r="H484" s="5"/>
      <c r="I484" s="15"/>
      <c r="J484" s="15"/>
      <c r="K484" s="3"/>
      <c r="L484" s="3"/>
      <c r="M484" s="3"/>
      <c r="N484" s="3"/>
      <c r="O484" s="17"/>
      <c r="P484" s="32"/>
      <c r="Q484" s="32"/>
      <c r="R484" s="5"/>
      <c r="S484" s="5"/>
      <c r="T484" s="16"/>
      <c r="U484" s="16"/>
      <c r="V484" s="32"/>
      <c r="W484" s="32"/>
      <c r="X484" s="16"/>
      <c r="Y484" s="32"/>
      <c r="Z484" s="32"/>
      <c r="AA484" s="5"/>
      <c r="AB484" s="5"/>
      <c r="AC484" s="16"/>
      <c r="AD484" s="16"/>
      <c r="AE484" s="32"/>
      <c r="AF484" s="32"/>
      <c r="AG484" s="16"/>
      <c r="AH484" s="16"/>
      <c r="AI484" s="16"/>
      <c r="AJ484" s="16"/>
      <c r="AK484" s="16"/>
      <c r="AL484" s="16"/>
      <c r="AM484" s="16"/>
      <c r="AN484" s="16"/>
      <c r="AO484" s="16"/>
      <c r="AP484" s="5"/>
      <c r="AQ484" s="31"/>
      <c r="AR484" s="31"/>
    </row>
    <row r="485" spans="1:44" x14ac:dyDescent="0.3">
      <c r="A485" s="4"/>
      <c r="B485" s="3"/>
      <c r="C485" s="3"/>
      <c r="D485" s="14"/>
      <c r="E485" s="14"/>
      <c r="F485" s="14"/>
      <c r="G485" s="14"/>
      <c r="H485" s="5"/>
      <c r="I485" s="15"/>
      <c r="J485" s="15"/>
      <c r="K485" s="3"/>
      <c r="L485" s="3"/>
      <c r="M485" s="3"/>
      <c r="N485" s="3"/>
      <c r="O485" s="17"/>
      <c r="P485" s="32"/>
      <c r="Q485" s="32"/>
      <c r="R485" s="5"/>
      <c r="S485" s="5"/>
      <c r="T485" s="16"/>
      <c r="U485" s="16"/>
      <c r="V485" s="32"/>
      <c r="W485" s="32"/>
      <c r="X485" s="16"/>
      <c r="Y485" s="32"/>
      <c r="Z485" s="32"/>
      <c r="AA485" s="5"/>
      <c r="AB485" s="5"/>
      <c r="AC485" s="16"/>
      <c r="AD485" s="16"/>
      <c r="AE485" s="32"/>
      <c r="AF485" s="32"/>
      <c r="AG485" s="16"/>
      <c r="AH485" s="16"/>
      <c r="AI485" s="16"/>
      <c r="AJ485" s="16"/>
      <c r="AK485" s="16"/>
      <c r="AL485" s="16"/>
      <c r="AM485" s="16"/>
      <c r="AN485" s="16"/>
      <c r="AO485" s="16"/>
      <c r="AP485" s="5"/>
      <c r="AQ485" s="31"/>
      <c r="AR485" s="31"/>
    </row>
    <row r="486" spans="1:44" x14ac:dyDescent="0.3">
      <c r="A486" s="4"/>
      <c r="B486" s="3"/>
      <c r="C486" s="3"/>
      <c r="D486" s="14"/>
      <c r="E486" s="14"/>
      <c r="F486" s="14"/>
      <c r="G486" s="14"/>
      <c r="H486" s="5"/>
      <c r="I486" s="15"/>
      <c r="J486" s="15"/>
      <c r="K486" s="3"/>
      <c r="L486" s="3"/>
      <c r="M486" s="3"/>
      <c r="N486" s="3"/>
      <c r="O486" s="17"/>
      <c r="P486" s="32"/>
      <c r="Q486" s="32"/>
      <c r="R486" s="5"/>
      <c r="S486" s="5"/>
      <c r="T486" s="16"/>
      <c r="U486" s="16"/>
      <c r="V486" s="32"/>
      <c r="W486" s="32"/>
      <c r="X486" s="16"/>
      <c r="Y486" s="32"/>
      <c r="Z486" s="32"/>
      <c r="AA486" s="5"/>
      <c r="AB486" s="5"/>
      <c r="AC486" s="16"/>
      <c r="AD486" s="16"/>
      <c r="AE486" s="32"/>
      <c r="AF486" s="32"/>
      <c r="AG486" s="16"/>
      <c r="AH486" s="16"/>
      <c r="AI486" s="16"/>
      <c r="AJ486" s="16"/>
      <c r="AK486" s="16"/>
      <c r="AL486" s="16"/>
      <c r="AM486" s="16"/>
      <c r="AN486" s="16"/>
      <c r="AO486" s="16"/>
      <c r="AP486" s="5"/>
      <c r="AQ486" s="31"/>
      <c r="AR486" s="31"/>
    </row>
    <row r="487" spans="1:44" x14ac:dyDescent="0.3">
      <c r="A487" s="4"/>
      <c r="B487" s="3"/>
      <c r="C487" s="3"/>
      <c r="D487" s="14"/>
      <c r="E487" s="14"/>
      <c r="F487" s="14"/>
      <c r="G487" s="14"/>
      <c r="H487" s="5"/>
      <c r="I487" s="15"/>
      <c r="J487" s="15"/>
      <c r="K487" s="3"/>
      <c r="L487" s="3"/>
      <c r="M487" s="3"/>
      <c r="N487" s="3"/>
      <c r="O487" s="17"/>
      <c r="P487" s="32"/>
      <c r="Q487" s="32"/>
      <c r="R487" s="5"/>
      <c r="S487" s="5"/>
      <c r="T487" s="16"/>
      <c r="U487" s="16"/>
      <c r="V487" s="32"/>
      <c r="W487" s="32"/>
      <c r="X487" s="16"/>
      <c r="Y487" s="32"/>
      <c r="Z487" s="32"/>
      <c r="AA487" s="5"/>
      <c r="AB487" s="5"/>
      <c r="AC487" s="16"/>
      <c r="AD487" s="16"/>
      <c r="AE487" s="32"/>
      <c r="AF487" s="32"/>
      <c r="AG487" s="16"/>
      <c r="AH487" s="16"/>
      <c r="AI487" s="16"/>
      <c r="AJ487" s="16"/>
      <c r="AK487" s="16"/>
      <c r="AL487" s="16"/>
      <c r="AM487" s="16"/>
      <c r="AN487" s="16"/>
      <c r="AO487" s="16"/>
      <c r="AP487" s="5"/>
      <c r="AQ487" s="31"/>
      <c r="AR487" s="31"/>
    </row>
    <row r="488" spans="1:44" x14ac:dyDescent="0.3">
      <c r="A488" s="4"/>
      <c r="B488" s="3"/>
      <c r="C488" s="3"/>
      <c r="D488" s="14"/>
      <c r="E488" s="14"/>
      <c r="F488" s="14"/>
      <c r="G488" s="14"/>
      <c r="H488" s="5"/>
      <c r="I488" s="15"/>
      <c r="J488" s="15"/>
      <c r="K488" s="3"/>
      <c r="L488" s="3"/>
      <c r="M488" s="3"/>
      <c r="N488" s="3"/>
      <c r="O488" s="17"/>
      <c r="P488" s="32"/>
      <c r="Q488" s="32"/>
      <c r="R488" s="5"/>
      <c r="S488" s="5"/>
      <c r="T488" s="16"/>
      <c r="U488" s="16"/>
      <c r="V488" s="32"/>
      <c r="W488" s="32"/>
      <c r="X488" s="16"/>
      <c r="Y488" s="32"/>
      <c r="Z488" s="32"/>
      <c r="AA488" s="5"/>
      <c r="AB488" s="5"/>
      <c r="AC488" s="16"/>
      <c r="AD488" s="16"/>
      <c r="AE488" s="32"/>
      <c r="AF488" s="32"/>
      <c r="AG488" s="16"/>
      <c r="AH488" s="16"/>
      <c r="AI488" s="16"/>
      <c r="AJ488" s="16"/>
      <c r="AK488" s="16"/>
      <c r="AL488" s="16"/>
      <c r="AM488" s="16"/>
      <c r="AN488" s="16"/>
      <c r="AO488" s="16"/>
      <c r="AP488" s="5"/>
      <c r="AQ488" s="31"/>
      <c r="AR488" s="31"/>
    </row>
    <row r="489" spans="1:44" x14ac:dyDescent="0.3">
      <c r="A489" s="4"/>
      <c r="B489" s="3"/>
      <c r="C489" s="3"/>
      <c r="D489" s="14"/>
      <c r="E489" s="14"/>
      <c r="F489" s="14"/>
      <c r="G489" s="14"/>
      <c r="H489" s="5"/>
      <c r="I489" s="15"/>
      <c r="J489" s="15"/>
      <c r="K489" s="3"/>
      <c r="L489" s="3"/>
      <c r="M489" s="3"/>
      <c r="N489" s="3"/>
      <c r="O489" s="17"/>
      <c r="P489" s="32"/>
      <c r="Q489" s="32"/>
      <c r="R489" s="5"/>
      <c r="S489" s="5"/>
      <c r="T489" s="16"/>
      <c r="U489" s="16"/>
      <c r="V489" s="32"/>
      <c r="W489" s="32"/>
      <c r="X489" s="16"/>
      <c r="Y489" s="32"/>
      <c r="Z489" s="32"/>
      <c r="AA489" s="5"/>
      <c r="AB489" s="5"/>
      <c r="AC489" s="16"/>
      <c r="AD489" s="16"/>
      <c r="AE489" s="32"/>
      <c r="AF489" s="32"/>
      <c r="AG489" s="16"/>
      <c r="AH489" s="16"/>
      <c r="AI489" s="16"/>
      <c r="AJ489" s="16"/>
      <c r="AK489" s="16"/>
      <c r="AL489" s="16"/>
      <c r="AM489" s="16"/>
      <c r="AN489" s="16"/>
      <c r="AO489" s="16"/>
      <c r="AP489" s="5"/>
      <c r="AQ489" s="31"/>
      <c r="AR489" s="31"/>
    </row>
    <row r="490" spans="1:44" x14ac:dyDescent="0.3">
      <c r="A490" s="4"/>
      <c r="B490" s="3"/>
      <c r="C490" s="3"/>
      <c r="D490" s="14"/>
      <c r="E490" s="14"/>
      <c r="F490" s="14"/>
      <c r="G490" s="14"/>
      <c r="H490" s="5"/>
      <c r="I490" s="15"/>
      <c r="J490" s="15"/>
      <c r="K490" s="3"/>
      <c r="L490" s="3"/>
      <c r="M490" s="3"/>
      <c r="N490" s="3"/>
      <c r="O490" s="17"/>
      <c r="P490" s="32"/>
      <c r="Q490" s="32"/>
      <c r="R490" s="5"/>
      <c r="S490" s="5"/>
      <c r="T490" s="16"/>
      <c r="U490" s="16"/>
      <c r="V490" s="32"/>
      <c r="W490" s="32"/>
      <c r="X490" s="16"/>
      <c r="Y490" s="32"/>
      <c r="Z490" s="32"/>
      <c r="AA490" s="5"/>
      <c r="AB490" s="5"/>
      <c r="AC490" s="16"/>
      <c r="AD490" s="16"/>
      <c r="AE490" s="32"/>
      <c r="AF490" s="32"/>
      <c r="AG490" s="16"/>
      <c r="AH490" s="16"/>
      <c r="AI490" s="16"/>
      <c r="AJ490" s="16"/>
      <c r="AK490" s="16"/>
      <c r="AL490" s="16"/>
      <c r="AM490" s="16"/>
      <c r="AN490" s="16"/>
      <c r="AO490" s="16"/>
      <c r="AP490" s="5"/>
      <c r="AQ490" s="31"/>
      <c r="AR490" s="31"/>
    </row>
    <row r="491" spans="1:44" x14ac:dyDescent="0.3">
      <c r="A491" s="4"/>
      <c r="B491" s="3"/>
      <c r="C491" s="3"/>
      <c r="D491" s="14"/>
      <c r="E491" s="14"/>
      <c r="F491" s="14"/>
      <c r="G491" s="14"/>
      <c r="H491" s="5"/>
      <c r="I491" s="15"/>
      <c r="J491" s="15"/>
      <c r="K491" s="3"/>
      <c r="L491" s="3"/>
      <c r="M491" s="3"/>
      <c r="N491" s="3"/>
      <c r="O491" s="17"/>
      <c r="P491" s="32"/>
      <c r="Q491" s="32"/>
      <c r="R491" s="5"/>
      <c r="S491" s="5"/>
      <c r="T491" s="16"/>
      <c r="U491" s="16"/>
      <c r="V491" s="32"/>
      <c r="W491" s="32"/>
      <c r="X491" s="16"/>
      <c r="Y491" s="32"/>
      <c r="Z491" s="32"/>
      <c r="AA491" s="5"/>
      <c r="AB491" s="5"/>
      <c r="AC491" s="16"/>
      <c r="AD491" s="16"/>
      <c r="AE491" s="32"/>
      <c r="AF491" s="32"/>
      <c r="AG491" s="16"/>
      <c r="AH491" s="16"/>
      <c r="AI491" s="16"/>
      <c r="AJ491" s="16"/>
      <c r="AK491" s="16"/>
      <c r="AL491" s="16"/>
      <c r="AM491" s="16"/>
      <c r="AN491" s="16"/>
      <c r="AO491" s="16"/>
      <c r="AP491" s="5"/>
      <c r="AQ491" s="31"/>
      <c r="AR491" s="31"/>
    </row>
    <row r="492" spans="1:44" x14ac:dyDescent="0.3">
      <c r="A492" s="4"/>
      <c r="B492" s="3"/>
      <c r="C492" s="3"/>
      <c r="D492" s="14"/>
      <c r="E492" s="14"/>
      <c r="F492" s="14"/>
      <c r="G492" s="14"/>
      <c r="H492" s="5"/>
      <c r="I492" s="15"/>
      <c r="J492" s="15"/>
      <c r="K492" s="3"/>
      <c r="L492" s="3"/>
      <c r="M492" s="3"/>
      <c r="N492" s="3"/>
      <c r="O492" s="17"/>
      <c r="P492" s="32"/>
      <c r="Q492" s="32"/>
      <c r="R492" s="5"/>
      <c r="S492" s="5"/>
      <c r="T492" s="16"/>
      <c r="U492" s="16"/>
      <c r="V492" s="32"/>
      <c r="W492" s="32"/>
      <c r="X492" s="16"/>
      <c r="Y492" s="32"/>
      <c r="Z492" s="32"/>
      <c r="AA492" s="5"/>
      <c r="AB492" s="5"/>
      <c r="AC492" s="16"/>
      <c r="AD492" s="16"/>
      <c r="AE492" s="32"/>
      <c r="AF492" s="32"/>
      <c r="AG492" s="16"/>
      <c r="AH492" s="16"/>
      <c r="AI492" s="16"/>
      <c r="AJ492" s="16"/>
      <c r="AK492" s="16"/>
      <c r="AL492" s="16"/>
      <c r="AM492" s="16"/>
      <c r="AN492" s="16"/>
      <c r="AO492" s="16"/>
      <c r="AP492" s="5"/>
      <c r="AQ492" s="31"/>
      <c r="AR492" s="31"/>
    </row>
    <row r="493" spans="1:44" x14ac:dyDescent="0.3">
      <c r="A493" s="4"/>
      <c r="B493" s="3"/>
      <c r="C493" s="3"/>
      <c r="D493" s="14"/>
      <c r="E493" s="14"/>
      <c r="F493" s="14"/>
      <c r="G493" s="14"/>
      <c r="H493" s="5"/>
      <c r="I493" s="15"/>
      <c r="J493" s="15"/>
      <c r="K493" s="3"/>
      <c r="L493" s="3"/>
      <c r="M493" s="3"/>
      <c r="N493" s="3"/>
      <c r="O493" s="17"/>
      <c r="P493" s="32"/>
      <c r="Q493" s="32"/>
      <c r="R493" s="5"/>
      <c r="S493" s="5"/>
      <c r="T493" s="16"/>
      <c r="U493" s="16"/>
      <c r="V493" s="32"/>
      <c r="W493" s="32"/>
      <c r="X493" s="16"/>
      <c r="Y493" s="32"/>
      <c r="Z493" s="32"/>
      <c r="AA493" s="5"/>
      <c r="AB493" s="5"/>
      <c r="AC493" s="16"/>
      <c r="AD493" s="16"/>
      <c r="AE493" s="32"/>
      <c r="AF493" s="32"/>
      <c r="AG493" s="16"/>
      <c r="AH493" s="16"/>
      <c r="AI493" s="16"/>
      <c r="AJ493" s="16"/>
      <c r="AK493" s="16"/>
      <c r="AL493" s="16"/>
      <c r="AM493" s="16"/>
      <c r="AN493" s="16"/>
      <c r="AO493" s="16"/>
      <c r="AP493" s="5"/>
      <c r="AQ493" s="31"/>
      <c r="AR493" s="31"/>
    </row>
    <row r="494" spans="1:44" x14ac:dyDescent="0.3">
      <c r="A494" s="4"/>
      <c r="B494" s="3"/>
      <c r="C494" s="3"/>
      <c r="D494" s="14"/>
      <c r="E494" s="14"/>
      <c r="F494" s="14"/>
      <c r="G494" s="14"/>
      <c r="H494" s="5"/>
      <c r="I494" s="15"/>
      <c r="J494" s="15"/>
      <c r="K494" s="3"/>
      <c r="L494" s="3"/>
      <c r="M494" s="3"/>
      <c r="N494" s="3"/>
      <c r="O494" s="17"/>
      <c r="P494" s="32"/>
      <c r="Q494" s="32"/>
      <c r="R494" s="5"/>
      <c r="S494" s="5"/>
      <c r="T494" s="16"/>
      <c r="U494" s="16"/>
      <c r="V494" s="32"/>
      <c r="W494" s="32"/>
      <c r="X494" s="16"/>
      <c r="Y494" s="32"/>
      <c r="Z494" s="32"/>
      <c r="AA494" s="5"/>
      <c r="AB494" s="5"/>
      <c r="AC494" s="16"/>
      <c r="AD494" s="16"/>
      <c r="AE494" s="32"/>
      <c r="AF494" s="32"/>
      <c r="AG494" s="16"/>
      <c r="AH494" s="16"/>
      <c r="AI494" s="16"/>
      <c r="AJ494" s="16"/>
      <c r="AK494" s="16"/>
      <c r="AL494" s="16"/>
      <c r="AM494" s="16"/>
      <c r="AN494" s="16"/>
      <c r="AO494" s="16"/>
      <c r="AP494" s="5"/>
      <c r="AQ494" s="31"/>
      <c r="AR494" s="31"/>
    </row>
    <row r="495" spans="1:44" x14ac:dyDescent="0.3">
      <c r="A495" s="4"/>
      <c r="B495" s="3"/>
      <c r="C495" s="3"/>
      <c r="D495" s="14"/>
      <c r="E495" s="14"/>
      <c r="F495" s="14"/>
      <c r="G495" s="14"/>
      <c r="H495" s="5"/>
      <c r="I495" s="15"/>
      <c r="J495" s="15"/>
      <c r="K495" s="3"/>
      <c r="L495" s="3"/>
      <c r="M495" s="3"/>
      <c r="N495" s="3"/>
      <c r="O495" s="17"/>
      <c r="P495" s="32"/>
      <c r="Q495" s="32"/>
      <c r="R495" s="5"/>
      <c r="S495" s="5"/>
      <c r="T495" s="16"/>
      <c r="U495" s="16"/>
      <c r="V495" s="32"/>
      <c r="W495" s="32"/>
      <c r="X495" s="16"/>
      <c r="Y495" s="32"/>
      <c r="Z495" s="32"/>
      <c r="AA495" s="5"/>
      <c r="AB495" s="5"/>
      <c r="AC495" s="16"/>
      <c r="AD495" s="16"/>
      <c r="AE495" s="32"/>
      <c r="AF495" s="32"/>
      <c r="AG495" s="16"/>
      <c r="AH495" s="16"/>
      <c r="AI495" s="16"/>
      <c r="AJ495" s="16"/>
      <c r="AK495" s="16"/>
      <c r="AL495" s="16"/>
      <c r="AM495" s="16"/>
      <c r="AN495" s="16"/>
      <c r="AO495" s="16"/>
      <c r="AP495" s="5"/>
      <c r="AQ495" s="31"/>
      <c r="AR495" s="31"/>
    </row>
    <row r="496" spans="1:44" x14ac:dyDescent="0.3">
      <c r="A496" s="4"/>
      <c r="B496" s="3"/>
      <c r="C496" s="3"/>
      <c r="D496" s="14"/>
      <c r="E496" s="14"/>
      <c r="F496" s="14"/>
      <c r="G496" s="14"/>
      <c r="H496" s="5"/>
      <c r="I496" s="15"/>
      <c r="J496" s="15"/>
      <c r="K496" s="3"/>
      <c r="L496" s="3"/>
      <c r="M496" s="3"/>
      <c r="N496" s="3"/>
      <c r="O496" s="17"/>
      <c r="P496" s="32"/>
      <c r="Q496" s="32"/>
      <c r="R496" s="5"/>
      <c r="S496" s="5"/>
      <c r="T496" s="16"/>
      <c r="U496" s="16"/>
      <c r="V496" s="32"/>
      <c r="W496" s="32"/>
      <c r="X496" s="16"/>
      <c r="Y496" s="32"/>
      <c r="Z496" s="32"/>
      <c r="AA496" s="5"/>
      <c r="AB496" s="5"/>
      <c r="AC496" s="16"/>
      <c r="AD496" s="16"/>
      <c r="AE496" s="32"/>
      <c r="AF496" s="32"/>
      <c r="AG496" s="16"/>
      <c r="AH496" s="16"/>
      <c r="AI496" s="16"/>
      <c r="AJ496" s="16"/>
      <c r="AK496" s="16"/>
      <c r="AL496" s="16"/>
      <c r="AM496" s="16"/>
      <c r="AN496" s="16"/>
      <c r="AO496" s="16"/>
      <c r="AP496" s="5"/>
      <c r="AQ496" s="31"/>
      <c r="AR496" s="31"/>
    </row>
    <row r="497" spans="1:44" x14ac:dyDescent="0.3">
      <c r="A497" s="4"/>
      <c r="B497" s="3"/>
      <c r="C497" s="3"/>
      <c r="D497" s="14"/>
      <c r="E497" s="14"/>
      <c r="F497" s="14"/>
      <c r="G497" s="14"/>
      <c r="H497" s="5"/>
      <c r="I497" s="15"/>
      <c r="J497" s="15"/>
      <c r="K497" s="3"/>
      <c r="L497" s="3"/>
      <c r="M497" s="3"/>
      <c r="N497" s="3"/>
      <c r="O497" s="17"/>
      <c r="P497" s="32"/>
      <c r="Q497" s="32"/>
      <c r="R497" s="5"/>
      <c r="S497" s="5"/>
      <c r="T497" s="16"/>
      <c r="U497" s="16"/>
      <c r="V497" s="32"/>
      <c r="W497" s="32"/>
      <c r="X497" s="16"/>
      <c r="Y497" s="32"/>
      <c r="Z497" s="32"/>
      <c r="AA497" s="5"/>
      <c r="AB497" s="5"/>
      <c r="AC497" s="16"/>
      <c r="AD497" s="16"/>
      <c r="AE497" s="32"/>
      <c r="AF497" s="32"/>
      <c r="AG497" s="16"/>
      <c r="AH497" s="16"/>
      <c r="AI497" s="16"/>
      <c r="AJ497" s="16"/>
      <c r="AK497" s="16"/>
      <c r="AL497" s="16"/>
      <c r="AM497" s="16"/>
      <c r="AN497" s="16"/>
      <c r="AO497" s="16"/>
      <c r="AP497" s="5"/>
      <c r="AQ497" s="31"/>
      <c r="AR497" s="31"/>
    </row>
    <row r="498" spans="1:44" x14ac:dyDescent="0.3">
      <c r="A498" s="4"/>
      <c r="B498" s="3"/>
      <c r="C498" s="3"/>
      <c r="D498" s="14"/>
      <c r="E498" s="14"/>
      <c r="F498" s="14"/>
      <c r="G498" s="14"/>
      <c r="H498" s="5"/>
      <c r="I498" s="15"/>
      <c r="J498" s="15"/>
      <c r="K498" s="3"/>
      <c r="L498" s="3"/>
      <c r="M498" s="3"/>
      <c r="N498" s="3"/>
      <c r="O498" s="17"/>
      <c r="P498" s="32"/>
      <c r="Q498" s="32"/>
      <c r="R498" s="5"/>
      <c r="S498" s="5"/>
      <c r="T498" s="16"/>
      <c r="U498" s="16"/>
      <c r="V498" s="32"/>
      <c r="W498" s="32"/>
      <c r="X498" s="16"/>
      <c r="Y498" s="32"/>
      <c r="Z498" s="32"/>
      <c r="AA498" s="5"/>
      <c r="AB498" s="5"/>
      <c r="AC498" s="16"/>
      <c r="AD498" s="16"/>
      <c r="AE498" s="32"/>
      <c r="AF498" s="32"/>
      <c r="AG498" s="16"/>
      <c r="AH498" s="16"/>
      <c r="AI498" s="16"/>
      <c r="AJ498" s="16"/>
      <c r="AK498" s="16"/>
      <c r="AL498" s="16"/>
      <c r="AM498" s="16"/>
      <c r="AN498" s="16"/>
      <c r="AO498" s="16"/>
      <c r="AP498" s="5"/>
      <c r="AQ498" s="31"/>
      <c r="AR498" s="31"/>
    </row>
    <row r="499" spans="1:44" x14ac:dyDescent="0.3">
      <c r="A499" s="4"/>
      <c r="B499" s="3"/>
      <c r="C499" s="3"/>
      <c r="D499" s="14"/>
      <c r="E499" s="14"/>
      <c r="F499" s="14"/>
      <c r="G499" s="14"/>
      <c r="H499" s="5"/>
      <c r="I499" s="15"/>
      <c r="J499" s="15"/>
      <c r="K499" s="3"/>
      <c r="L499" s="3"/>
      <c r="M499" s="3"/>
      <c r="N499" s="3"/>
      <c r="O499" s="17"/>
      <c r="P499" s="32"/>
      <c r="Q499" s="32"/>
      <c r="R499" s="5"/>
      <c r="S499" s="5"/>
      <c r="T499" s="16"/>
      <c r="U499" s="16"/>
      <c r="V499" s="32"/>
      <c r="W499" s="32"/>
      <c r="X499" s="16"/>
      <c r="Y499" s="32"/>
      <c r="Z499" s="32"/>
      <c r="AA499" s="5"/>
      <c r="AB499" s="5"/>
      <c r="AC499" s="16"/>
      <c r="AD499" s="16"/>
      <c r="AE499" s="32"/>
      <c r="AF499" s="32"/>
      <c r="AG499" s="16"/>
      <c r="AH499" s="16"/>
      <c r="AI499" s="16"/>
      <c r="AJ499" s="16"/>
      <c r="AK499" s="16"/>
      <c r="AL499" s="16"/>
      <c r="AM499" s="16"/>
      <c r="AN499" s="16"/>
      <c r="AO499" s="16"/>
      <c r="AP499" s="5"/>
      <c r="AQ499" s="31"/>
      <c r="AR499" s="31"/>
    </row>
    <row r="500" spans="1:44" x14ac:dyDescent="0.3">
      <c r="A500" s="4"/>
      <c r="B500" s="3"/>
      <c r="C500" s="3"/>
      <c r="D500" s="14"/>
      <c r="E500" s="14"/>
      <c r="F500" s="14"/>
      <c r="G500" s="14"/>
      <c r="H500" s="5"/>
      <c r="I500" s="15"/>
      <c r="J500" s="15"/>
      <c r="K500" s="3"/>
      <c r="L500" s="3"/>
      <c r="M500" s="3"/>
      <c r="N500" s="3"/>
      <c r="O500" s="17"/>
      <c r="P500" s="32"/>
      <c r="Q500" s="32"/>
      <c r="R500" s="5"/>
      <c r="S500" s="5"/>
      <c r="T500" s="16"/>
      <c r="U500" s="16"/>
      <c r="V500" s="32"/>
      <c r="W500" s="32"/>
      <c r="X500" s="16"/>
      <c r="Y500" s="32"/>
      <c r="Z500" s="32"/>
      <c r="AA500" s="5"/>
      <c r="AB500" s="5"/>
      <c r="AC500" s="16"/>
      <c r="AD500" s="16"/>
      <c r="AE500" s="32"/>
      <c r="AF500" s="32"/>
      <c r="AG500" s="16"/>
      <c r="AH500" s="16"/>
      <c r="AI500" s="16"/>
      <c r="AJ500" s="16"/>
      <c r="AK500" s="16"/>
      <c r="AL500" s="16"/>
      <c r="AM500" s="16"/>
      <c r="AN500" s="16"/>
      <c r="AO500" s="16"/>
      <c r="AP500" s="5"/>
      <c r="AQ500" s="31"/>
      <c r="AR500" s="31"/>
    </row>
    <row r="501" spans="1:44" x14ac:dyDescent="0.3">
      <c r="A501" s="4"/>
      <c r="B501" s="3"/>
      <c r="C501" s="3"/>
      <c r="D501" s="14"/>
      <c r="E501" s="14"/>
      <c r="F501" s="14"/>
      <c r="G501" s="14"/>
      <c r="H501" s="5"/>
      <c r="I501" s="15"/>
      <c r="J501" s="15"/>
      <c r="K501" s="3"/>
      <c r="L501" s="3"/>
      <c r="M501" s="3"/>
      <c r="N501" s="3"/>
      <c r="O501" s="17"/>
      <c r="P501" s="32"/>
      <c r="Q501" s="32"/>
      <c r="R501" s="5"/>
      <c r="S501" s="5"/>
      <c r="T501" s="16"/>
      <c r="U501" s="16"/>
      <c r="V501" s="32"/>
      <c r="W501" s="32"/>
      <c r="X501" s="16"/>
      <c r="Y501" s="32"/>
      <c r="Z501" s="32"/>
      <c r="AA501" s="5"/>
      <c r="AB501" s="5"/>
      <c r="AC501" s="16"/>
      <c r="AD501" s="16"/>
      <c r="AE501" s="32"/>
      <c r="AF501" s="32"/>
      <c r="AG501" s="16"/>
      <c r="AH501" s="16"/>
      <c r="AI501" s="16"/>
      <c r="AJ501" s="16"/>
      <c r="AK501" s="16"/>
      <c r="AL501" s="16"/>
      <c r="AM501" s="16"/>
      <c r="AN501" s="16"/>
      <c r="AO501" s="16"/>
      <c r="AP501" s="5"/>
      <c r="AQ501" s="31"/>
      <c r="AR501" s="31"/>
    </row>
    <row r="502" spans="1:44" x14ac:dyDescent="0.3">
      <c r="A502" s="4"/>
      <c r="B502" s="3"/>
      <c r="C502" s="3"/>
      <c r="D502" s="14"/>
      <c r="E502" s="14"/>
      <c r="F502" s="14"/>
      <c r="G502" s="14"/>
      <c r="H502" s="5"/>
      <c r="I502" s="15"/>
      <c r="J502" s="15"/>
      <c r="K502" s="3"/>
      <c r="L502" s="3"/>
      <c r="M502" s="3"/>
      <c r="N502" s="3"/>
      <c r="O502" s="17"/>
      <c r="P502" s="32"/>
      <c r="Q502" s="32"/>
      <c r="R502" s="5"/>
      <c r="S502" s="5"/>
      <c r="T502" s="16"/>
      <c r="U502" s="16"/>
      <c r="V502" s="32"/>
      <c r="W502" s="32"/>
      <c r="X502" s="16"/>
      <c r="Y502" s="32"/>
      <c r="Z502" s="32"/>
      <c r="AA502" s="5"/>
      <c r="AB502" s="5"/>
      <c r="AC502" s="16"/>
      <c r="AD502" s="16"/>
      <c r="AE502" s="32"/>
      <c r="AF502" s="32"/>
      <c r="AG502" s="16"/>
      <c r="AH502" s="16"/>
      <c r="AI502" s="16"/>
      <c r="AJ502" s="16"/>
      <c r="AK502" s="16"/>
      <c r="AL502" s="16"/>
      <c r="AM502" s="16"/>
      <c r="AN502" s="16"/>
      <c r="AO502" s="16"/>
      <c r="AP502" s="5"/>
      <c r="AQ502" s="31"/>
      <c r="AR502" s="31"/>
    </row>
    <row r="503" spans="1:44" x14ac:dyDescent="0.3">
      <c r="A503" s="4"/>
      <c r="B503" s="3"/>
      <c r="C503" s="3"/>
      <c r="D503" s="14"/>
      <c r="E503" s="14"/>
      <c r="F503" s="14"/>
      <c r="G503" s="14"/>
      <c r="H503" s="5"/>
      <c r="I503" s="15"/>
      <c r="J503" s="15"/>
      <c r="K503" s="3"/>
      <c r="L503" s="3"/>
      <c r="M503" s="3"/>
      <c r="N503" s="3"/>
      <c r="O503" s="17"/>
      <c r="P503" s="32"/>
      <c r="Q503" s="32"/>
      <c r="R503" s="5"/>
      <c r="S503" s="5"/>
      <c r="T503" s="16"/>
      <c r="U503" s="16"/>
      <c r="V503" s="32"/>
      <c r="W503" s="32"/>
      <c r="X503" s="16"/>
      <c r="Y503" s="32"/>
      <c r="Z503" s="32"/>
      <c r="AA503" s="5"/>
      <c r="AB503" s="5"/>
      <c r="AC503" s="16"/>
      <c r="AD503" s="16"/>
      <c r="AE503" s="32"/>
      <c r="AF503" s="32"/>
      <c r="AG503" s="16"/>
      <c r="AH503" s="16"/>
      <c r="AI503" s="16"/>
      <c r="AJ503" s="16"/>
      <c r="AK503" s="16"/>
      <c r="AL503" s="16"/>
      <c r="AM503" s="16"/>
      <c r="AN503" s="16"/>
      <c r="AO503" s="16"/>
      <c r="AP503" s="5"/>
      <c r="AQ503" s="31"/>
      <c r="AR503" s="31"/>
    </row>
    <row r="504" spans="1:44" x14ac:dyDescent="0.3">
      <c r="A504" s="4"/>
      <c r="B504" s="3"/>
      <c r="C504" s="3"/>
      <c r="D504" s="14"/>
      <c r="E504" s="14"/>
      <c r="F504" s="14"/>
      <c r="G504" s="14"/>
      <c r="H504" s="5"/>
      <c r="I504" s="15"/>
      <c r="J504" s="15"/>
      <c r="K504" s="3"/>
      <c r="L504" s="3"/>
      <c r="M504" s="3"/>
      <c r="N504" s="3"/>
      <c r="O504" s="17"/>
      <c r="P504" s="32"/>
      <c r="Q504" s="32"/>
      <c r="R504" s="5"/>
      <c r="S504" s="5"/>
      <c r="T504" s="16"/>
      <c r="U504" s="16"/>
      <c r="V504" s="32"/>
      <c r="W504" s="32"/>
      <c r="X504" s="16"/>
      <c r="Y504" s="32"/>
      <c r="Z504" s="32"/>
      <c r="AA504" s="5"/>
      <c r="AB504" s="5"/>
      <c r="AC504" s="16"/>
      <c r="AD504" s="16"/>
      <c r="AE504" s="32"/>
      <c r="AF504" s="32"/>
      <c r="AG504" s="16"/>
      <c r="AH504" s="16"/>
      <c r="AI504" s="16"/>
      <c r="AJ504" s="16"/>
      <c r="AK504" s="16"/>
      <c r="AL504" s="16"/>
      <c r="AM504" s="16"/>
      <c r="AN504" s="16"/>
      <c r="AO504" s="16"/>
      <c r="AP504" s="5"/>
      <c r="AQ504" s="31"/>
      <c r="AR504" s="31"/>
    </row>
    <row r="505" spans="1:44" x14ac:dyDescent="0.3">
      <c r="A505" s="4"/>
      <c r="B505" s="3"/>
      <c r="C505" s="3"/>
      <c r="D505" s="14"/>
      <c r="E505" s="14"/>
      <c r="F505" s="14"/>
      <c r="G505" s="14"/>
      <c r="H505" s="5"/>
      <c r="I505" s="15"/>
      <c r="J505" s="15"/>
      <c r="K505" s="3"/>
      <c r="L505" s="3"/>
      <c r="M505" s="3"/>
      <c r="N505" s="3"/>
      <c r="O505" s="17"/>
      <c r="P505" s="32"/>
      <c r="Q505" s="32"/>
      <c r="R505" s="5"/>
      <c r="S505" s="5"/>
      <c r="T505" s="16"/>
      <c r="U505" s="16"/>
      <c r="V505" s="32"/>
      <c r="W505" s="32"/>
      <c r="X505" s="16"/>
      <c r="Y505" s="32"/>
      <c r="Z505" s="32"/>
      <c r="AA505" s="5"/>
      <c r="AB505" s="5"/>
      <c r="AC505" s="16"/>
      <c r="AD505" s="16"/>
      <c r="AE505" s="32"/>
      <c r="AF505" s="32"/>
      <c r="AG505" s="16"/>
      <c r="AH505" s="16"/>
      <c r="AI505" s="16"/>
      <c r="AJ505" s="16"/>
      <c r="AK505" s="16"/>
      <c r="AL505" s="16"/>
      <c r="AM505" s="16"/>
      <c r="AN505" s="16"/>
      <c r="AO505" s="16"/>
      <c r="AP505" s="5"/>
      <c r="AQ505" s="31"/>
      <c r="AR505" s="31"/>
    </row>
    <row r="506" spans="1:44" x14ac:dyDescent="0.3">
      <c r="A506" s="4"/>
      <c r="B506" s="3"/>
      <c r="C506" s="3"/>
      <c r="D506" s="14"/>
      <c r="E506" s="14"/>
      <c r="F506" s="14"/>
      <c r="G506" s="14"/>
      <c r="H506" s="5"/>
      <c r="I506" s="15"/>
      <c r="J506" s="15"/>
      <c r="K506" s="3"/>
      <c r="L506" s="3"/>
      <c r="M506" s="3"/>
      <c r="N506" s="3"/>
      <c r="O506" s="17"/>
      <c r="P506" s="32"/>
      <c r="Q506" s="32"/>
      <c r="R506" s="5"/>
      <c r="S506" s="5"/>
      <c r="T506" s="16"/>
      <c r="U506" s="16"/>
      <c r="V506" s="32"/>
      <c r="W506" s="32"/>
      <c r="X506" s="16"/>
      <c r="Y506" s="32"/>
      <c r="Z506" s="32"/>
      <c r="AA506" s="5"/>
      <c r="AB506" s="5"/>
      <c r="AC506" s="16"/>
      <c r="AD506" s="16"/>
      <c r="AE506" s="32"/>
      <c r="AF506" s="32"/>
      <c r="AG506" s="16"/>
      <c r="AH506" s="16"/>
      <c r="AI506" s="16"/>
      <c r="AJ506" s="16"/>
      <c r="AK506" s="16"/>
      <c r="AL506" s="16"/>
      <c r="AM506" s="16"/>
      <c r="AN506" s="16"/>
      <c r="AO506" s="16"/>
      <c r="AP506" s="5"/>
      <c r="AQ506" s="31"/>
      <c r="AR506" s="31"/>
    </row>
    <row r="507" spans="1:44" x14ac:dyDescent="0.3">
      <c r="A507" s="4"/>
      <c r="B507" s="3"/>
      <c r="C507" s="3"/>
      <c r="D507" s="14"/>
      <c r="E507" s="14"/>
      <c r="F507" s="14"/>
      <c r="G507" s="14"/>
      <c r="H507" s="5"/>
      <c r="I507" s="15"/>
      <c r="J507" s="15"/>
      <c r="K507" s="3"/>
      <c r="L507" s="3"/>
      <c r="M507" s="3"/>
      <c r="N507" s="3"/>
      <c r="O507" s="17"/>
      <c r="P507" s="32"/>
      <c r="Q507" s="32"/>
      <c r="R507" s="5"/>
      <c r="S507" s="5"/>
      <c r="T507" s="16"/>
      <c r="U507" s="16"/>
      <c r="V507" s="32"/>
      <c r="W507" s="32"/>
      <c r="X507" s="16"/>
      <c r="Y507" s="32"/>
      <c r="Z507" s="32"/>
      <c r="AA507" s="5"/>
      <c r="AB507" s="5"/>
      <c r="AC507" s="16"/>
      <c r="AD507" s="16"/>
      <c r="AE507" s="32"/>
      <c r="AF507" s="32"/>
      <c r="AG507" s="16"/>
      <c r="AH507" s="16"/>
      <c r="AI507" s="16"/>
      <c r="AJ507" s="16"/>
      <c r="AK507" s="16"/>
      <c r="AL507" s="16"/>
      <c r="AM507" s="16"/>
      <c r="AN507" s="16"/>
      <c r="AO507" s="16"/>
      <c r="AP507" s="5"/>
      <c r="AQ507" s="31"/>
      <c r="AR507" s="31"/>
    </row>
    <row r="508" spans="1:44" x14ac:dyDescent="0.3">
      <c r="A508" s="4"/>
      <c r="B508" s="3"/>
      <c r="C508" s="3"/>
      <c r="D508" s="14"/>
      <c r="E508" s="14"/>
      <c r="F508" s="14"/>
      <c r="G508" s="14"/>
      <c r="H508" s="5"/>
      <c r="I508" s="15"/>
      <c r="J508" s="15"/>
      <c r="K508" s="3"/>
      <c r="L508" s="3"/>
      <c r="M508" s="3"/>
      <c r="N508" s="3"/>
      <c r="O508" s="17"/>
      <c r="P508" s="32"/>
      <c r="Q508" s="32"/>
      <c r="R508" s="5"/>
      <c r="S508" s="5"/>
      <c r="T508" s="16"/>
      <c r="U508" s="16"/>
      <c r="V508" s="32"/>
      <c r="W508" s="32"/>
      <c r="X508" s="16"/>
      <c r="Y508" s="32"/>
      <c r="Z508" s="32"/>
      <c r="AA508" s="5"/>
      <c r="AB508" s="5"/>
      <c r="AC508" s="16"/>
      <c r="AD508" s="16"/>
      <c r="AE508" s="32"/>
      <c r="AF508" s="32"/>
      <c r="AG508" s="16"/>
      <c r="AH508" s="16"/>
      <c r="AI508" s="16"/>
      <c r="AJ508" s="16"/>
      <c r="AK508" s="16"/>
      <c r="AL508" s="16"/>
      <c r="AM508" s="16"/>
      <c r="AN508" s="16"/>
      <c r="AO508" s="16"/>
      <c r="AP508" s="5"/>
      <c r="AQ508" s="31"/>
      <c r="AR508" s="31"/>
    </row>
    <row r="509" spans="1:44" x14ac:dyDescent="0.3">
      <c r="A509" s="4"/>
      <c r="B509" s="3"/>
      <c r="C509" s="3"/>
      <c r="D509" s="14"/>
      <c r="E509" s="14"/>
      <c r="F509" s="14"/>
      <c r="G509" s="14"/>
      <c r="H509" s="5"/>
      <c r="I509" s="15"/>
      <c r="J509" s="15"/>
      <c r="K509" s="3"/>
      <c r="L509" s="3"/>
      <c r="M509" s="3"/>
      <c r="N509" s="3"/>
      <c r="O509" s="17"/>
      <c r="P509" s="32"/>
      <c r="Q509" s="32"/>
      <c r="R509" s="5"/>
      <c r="S509" s="5"/>
      <c r="T509" s="16"/>
      <c r="U509" s="16"/>
      <c r="V509" s="32"/>
      <c r="W509" s="32"/>
      <c r="X509" s="16"/>
      <c r="Y509" s="32"/>
      <c r="Z509" s="32"/>
      <c r="AA509" s="5"/>
      <c r="AB509" s="5"/>
      <c r="AC509" s="16"/>
      <c r="AD509" s="16"/>
      <c r="AE509" s="32"/>
      <c r="AF509" s="32"/>
      <c r="AG509" s="16"/>
      <c r="AH509" s="16"/>
      <c r="AI509" s="16"/>
      <c r="AJ509" s="16"/>
      <c r="AK509" s="16"/>
      <c r="AL509" s="16"/>
      <c r="AM509" s="16"/>
      <c r="AN509" s="16"/>
      <c r="AO509" s="16"/>
      <c r="AP509" s="5"/>
      <c r="AQ509" s="31"/>
      <c r="AR509" s="31"/>
    </row>
    <row r="510" spans="1:44" x14ac:dyDescent="0.3">
      <c r="A510" s="4"/>
      <c r="B510" s="3"/>
      <c r="C510" s="3"/>
      <c r="D510" s="14"/>
      <c r="E510" s="14"/>
      <c r="F510" s="14"/>
      <c r="G510" s="14"/>
      <c r="H510" s="5"/>
      <c r="I510" s="15"/>
      <c r="J510" s="15"/>
      <c r="K510" s="3"/>
      <c r="L510" s="3"/>
      <c r="M510" s="3"/>
      <c r="N510" s="3"/>
      <c r="O510" s="17"/>
      <c r="P510" s="32"/>
      <c r="Q510" s="32"/>
      <c r="R510" s="5"/>
      <c r="S510" s="5"/>
      <c r="T510" s="16"/>
      <c r="U510" s="16"/>
      <c r="V510" s="32"/>
      <c r="W510" s="32"/>
      <c r="X510" s="16"/>
      <c r="Y510" s="32"/>
      <c r="Z510" s="32"/>
      <c r="AA510" s="5"/>
      <c r="AB510" s="5"/>
      <c r="AC510" s="16"/>
      <c r="AD510" s="16"/>
      <c r="AE510" s="32"/>
      <c r="AF510" s="32"/>
      <c r="AG510" s="16"/>
      <c r="AH510" s="16"/>
      <c r="AI510" s="16"/>
      <c r="AJ510" s="16"/>
      <c r="AK510" s="16"/>
      <c r="AL510" s="16"/>
      <c r="AM510" s="16"/>
      <c r="AN510" s="16"/>
      <c r="AO510" s="16"/>
      <c r="AP510" s="5"/>
      <c r="AQ510" s="31"/>
      <c r="AR510" s="31"/>
    </row>
    <row r="511" spans="1:44" x14ac:dyDescent="0.3">
      <c r="A511" s="4"/>
      <c r="B511" s="3"/>
      <c r="C511" s="3"/>
      <c r="D511" s="14"/>
      <c r="E511" s="14"/>
      <c r="F511" s="14"/>
      <c r="G511" s="14"/>
      <c r="H511" s="5"/>
      <c r="I511" s="15"/>
      <c r="J511" s="15"/>
      <c r="K511" s="3"/>
      <c r="L511" s="3"/>
      <c r="M511" s="3"/>
      <c r="N511" s="3"/>
      <c r="O511" s="17"/>
      <c r="P511" s="32"/>
      <c r="Q511" s="32"/>
      <c r="R511" s="5"/>
      <c r="S511" s="5"/>
      <c r="T511" s="16"/>
      <c r="U511" s="16"/>
      <c r="V511" s="32"/>
      <c r="W511" s="32"/>
      <c r="X511" s="16"/>
      <c r="Y511" s="32"/>
      <c r="Z511" s="32"/>
      <c r="AA511" s="5"/>
      <c r="AB511" s="5"/>
      <c r="AC511" s="16"/>
      <c r="AD511" s="16"/>
      <c r="AE511" s="32"/>
      <c r="AF511" s="32"/>
      <c r="AG511" s="16"/>
      <c r="AH511" s="16"/>
      <c r="AI511" s="16"/>
      <c r="AJ511" s="16"/>
      <c r="AK511" s="16"/>
      <c r="AL511" s="16"/>
      <c r="AM511" s="16"/>
      <c r="AN511" s="16"/>
      <c r="AO511" s="16"/>
      <c r="AP511" s="5"/>
      <c r="AQ511" s="31"/>
      <c r="AR511" s="31"/>
    </row>
    <row r="512" spans="1:44" x14ac:dyDescent="0.3">
      <c r="A512" s="4"/>
      <c r="B512" s="3"/>
      <c r="C512" s="3"/>
      <c r="D512" s="14"/>
      <c r="E512" s="14"/>
      <c r="F512" s="14"/>
      <c r="G512" s="14"/>
      <c r="H512" s="5"/>
      <c r="I512" s="15"/>
      <c r="J512" s="15"/>
      <c r="K512" s="3"/>
      <c r="L512" s="3"/>
      <c r="M512" s="3"/>
      <c r="N512" s="3"/>
      <c r="O512" s="17"/>
      <c r="P512" s="32"/>
      <c r="Q512" s="32"/>
      <c r="R512" s="5"/>
      <c r="S512" s="5"/>
      <c r="T512" s="16"/>
      <c r="U512" s="16"/>
      <c r="V512" s="32"/>
      <c r="W512" s="32"/>
      <c r="X512" s="16"/>
      <c r="Y512" s="32"/>
      <c r="Z512" s="32"/>
      <c r="AA512" s="5"/>
      <c r="AB512" s="5"/>
      <c r="AC512" s="16"/>
      <c r="AD512" s="16"/>
      <c r="AE512" s="32"/>
      <c r="AF512" s="32"/>
      <c r="AG512" s="16"/>
      <c r="AH512" s="16"/>
      <c r="AI512" s="16"/>
      <c r="AJ512" s="16"/>
      <c r="AK512" s="16"/>
      <c r="AL512" s="16"/>
      <c r="AM512" s="16"/>
      <c r="AN512" s="16"/>
      <c r="AO512" s="16"/>
      <c r="AP512" s="5"/>
      <c r="AQ512" s="31"/>
      <c r="AR512" s="31"/>
    </row>
    <row r="513" spans="1:44" x14ac:dyDescent="0.3">
      <c r="A513" s="4"/>
      <c r="B513" s="3"/>
      <c r="C513" s="3"/>
      <c r="D513" s="14"/>
      <c r="E513" s="14"/>
      <c r="F513" s="14"/>
      <c r="G513" s="14"/>
      <c r="H513" s="5"/>
      <c r="I513" s="15"/>
      <c r="J513" s="15"/>
      <c r="K513" s="3"/>
      <c r="L513" s="3"/>
      <c r="M513" s="3"/>
      <c r="N513" s="3"/>
      <c r="O513" s="17"/>
      <c r="P513" s="32"/>
      <c r="Q513" s="32"/>
      <c r="R513" s="5"/>
      <c r="S513" s="5"/>
      <c r="T513" s="16"/>
      <c r="U513" s="16"/>
      <c r="V513" s="32"/>
      <c r="W513" s="32"/>
      <c r="X513" s="16"/>
      <c r="Y513" s="32"/>
      <c r="Z513" s="32"/>
      <c r="AA513" s="5"/>
      <c r="AB513" s="5"/>
      <c r="AC513" s="16"/>
      <c r="AD513" s="16"/>
      <c r="AE513" s="32"/>
      <c r="AF513" s="32"/>
      <c r="AG513" s="16"/>
      <c r="AH513" s="16"/>
      <c r="AI513" s="16"/>
      <c r="AJ513" s="16"/>
      <c r="AK513" s="16"/>
      <c r="AL513" s="16"/>
      <c r="AM513" s="16"/>
      <c r="AN513" s="16"/>
      <c r="AO513" s="16"/>
      <c r="AP513" s="5"/>
      <c r="AQ513" s="31"/>
      <c r="AR513" s="31"/>
    </row>
    <row r="514" spans="1:44" x14ac:dyDescent="0.3">
      <c r="A514" s="4"/>
      <c r="B514" s="3"/>
      <c r="C514" s="3"/>
      <c r="D514" s="14"/>
      <c r="E514" s="14"/>
      <c r="F514" s="14"/>
      <c r="G514" s="14"/>
      <c r="H514" s="5"/>
      <c r="I514" s="15"/>
      <c r="J514" s="15"/>
      <c r="K514" s="3"/>
      <c r="L514" s="3"/>
      <c r="M514" s="3"/>
      <c r="N514" s="3"/>
      <c r="O514" s="17"/>
      <c r="P514" s="32"/>
      <c r="Q514" s="32"/>
      <c r="R514" s="5"/>
      <c r="S514" s="5"/>
      <c r="T514" s="16"/>
      <c r="U514" s="16"/>
      <c r="V514" s="32"/>
      <c r="W514" s="32"/>
      <c r="X514" s="16"/>
      <c r="Y514" s="32"/>
      <c r="Z514" s="32"/>
      <c r="AA514" s="5"/>
      <c r="AB514" s="5"/>
      <c r="AC514" s="16"/>
      <c r="AD514" s="16"/>
      <c r="AE514" s="32"/>
      <c r="AF514" s="32"/>
      <c r="AG514" s="16"/>
      <c r="AH514" s="16"/>
      <c r="AI514" s="16"/>
      <c r="AJ514" s="16"/>
      <c r="AK514" s="16"/>
      <c r="AL514" s="16"/>
      <c r="AM514" s="16"/>
      <c r="AN514" s="16"/>
      <c r="AO514" s="16"/>
      <c r="AP514" s="5"/>
      <c r="AQ514" s="31"/>
      <c r="AR514" s="31"/>
    </row>
    <row r="515" spans="1:44" x14ac:dyDescent="0.3">
      <c r="A515" s="4"/>
      <c r="B515" s="3"/>
      <c r="C515" s="3"/>
      <c r="D515" s="14"/>
      <c r="E515" s="14"/>
      <c r="F515" s="14"/>
      <c r="G515" s="14"/>
      <c r="H515" s="5"/>
      <c r="I515" s="15"/>
      <c r="J515" s="15"/>
      <c r="K515" s="3"/>
      <c r="L515" s="3"/>
      <c r="M515" s="3"/>
      <c r="N515" s="3"/>
      <c r="O515" s="17"/>
      <c r="P515" s="32"/>
      <c r="Q515" s="32"/>
      <c r="R515" s="5"/>
      <c r="S515" s="5"/>
      <c r="T515" s="16"/>
      <c r="U515" s="16"/>
      <c r="V515" s="32"/>
      <c r="W515" s="32"/>
      <c r="X515" s="16"/>
      <c r="Y515" s="32"/>
      <c r="Z515" s="32"/>
      <c r="AA515" s="5"/>
      <c r="AB515" s="5"/>
      <c r="AC515" s="16"/>
      <c r="AD515" s="16"/>
      <c r="AE515" s="32"/>
      <c r="AF515" s="32"/>
      <c r="AG515" s="16"/>
      <c r="AH515" s="16"/>
      <c r="AI515" s="16"/>
      <c r="AJ515" s="16"/>
      <c r="AK515" s="16"/>
      <c r="AL515" s="16"/>
      <c r="AM515" s="16"/>
      <c r="AN515" s="16"/>
      <c r="AO515" s="16"/>
      <c r="AP515" s="5"/>
      <c r="AQ515" s="31"/>
      <c r="AR515" s="31"/>
    </row>
    <row r="516" spans="1:44" x14ac:dyDescent="0.3">
      <c r="A516" s="4"/>
      <c r="B516" s="3"/>
      <c r="C516" s="3"/>
      <c r="D516" s="14"/>
      <c r="E516" s="14"/>
      <c r="F516" s="14"/>
      <c r="G516" s="14"/>
      <c r="H516" s="5"/>
      <c r="I516" s="15"/>
      <c r="J516" s="15"/>
      <c r="K516" s="3"/>
      <c r="L516" s="3"/>
      <c r="M516" s="3"/>
      <c r="N516" s="3"/>
      <c r="O516" s="17"/>
      <c r="P516" s="32"/>
      <c r="Q516" s="32"/>
      <c r="R516" s="5"/>
      <c r="S516" s="5"/>
      <c r="T516" s="16"/>
      <c r="U516" s="16"/>
      <c r="V516" s="32"/>
      <c r="W516" s="32"/>
      <c r="X516" s="16"/>
      <c r="Y516" s="32"/>
      <c r="Z516" s="32"/>
      <c r="AA516" s="5"/>
      <c r="AB516" s="5"/>
      <c r="AC516" s="16"/>
      <c r="AD516" s="16"/>
      <c r="AE516" s="32"/>
      <c r="AF516" s="32"/>
      <c r="AG516" s="16"/>
      <c r="AH516" s="16"/>
      <c r="AI516" s="16"/>
      <c r="AJ516" s="16"/>
      <c r="AK516" s="16"/>
      <c r="AL516" s="16"/>
      <c r="AM516" s="16"/>
      <c r="AN516" s="16"/>
      <c r="AO516" s="16"/>
      <c r="AP516" s="5"/>
      <c r="AQ516" s="31"/>
      <c r="AR516" s="31"/>
    </row>
    <row r="517" spans="1:44" x14ac:dyDescent="0.3">
      <c r="A517" s="4"/>
      <c r="B517" s="3"/>
      <c r="C517" s="3"/>
      <c r="D517" s="14"/>
      <c r="E517" s="14"/>
      <c r="F517" s="14"/>
      <c r="G517" s="14"/>
      <c r="H517" s="5"/>
      <c r="I517" s="15"/>
      <c r="J517" s="15"/>
      <c r="K517" s="3"/>
      <c r="L517" s="3"/>
      <c r="M517" s="3"/>
      <c r="N517" s="3"/>
      <c r="O517" s="17"/>
      <c r="P517" s="32"/>
      <c r="Q517" s="32"/>
      <c r="R517" s="5"/>
      <c r="S517" s="5"/>
      <c r="T517" s="16"/>
      <c r="U517" s="16"/>
      <c r="V517" s="32"/>
      <c r="W517" s="32"/>
      <c r="X517" s="16"/>
      <c r="Y517" s="32"/>
      <c r="Z517" s="32"/>
      <c r="AA517" s="5"/>
      <c r="AB517" s="5"/>
      <c r="AC517" s="16"/>
      <c r="AD517" s="16"/>
      <c r="AE517" s="32"/>
      <c r="AF517" s="32"/>
      <c r="AG517" s="16"/>
      <c r="AH517" s="16"/>
      <c r="AI517" s="16"/>
      <c r="AJ517" s="16"/>
      <c r="AK517" s="16"/>
      <c r="AL517" s="16"/>
      <c r="AM517" s="16"/>
      <c r="AN517" s="16"/>
      <c r="AO517" s="16"/>
      <c r="AP517" s="5"/>
      <c r="AQ517" s="31"/>
      <c r="AR517" s="31"/>
    </row>
    <row r="518" spans="1:44" x14ac:dyDescent="0.3">
      <c r="A518" s="4"/>
      <c r="B518" s="3"/>
      <c r="C518" s="3"/>
      <c r="D518" s="14"/>
      <c r="E518" s="14"/>
      <c r="F518" s="14"/>
      <c r="G518" s="14"/>
      <c r="H518" s="5"/>
      <c r="I518" s="15"/>
      <c r="J518" s="15"/>
      <c r="K518" s="3"/>
      <c r="L518" s="3"/>
      <c r="M518" s="3"/>
      <c r="N518" s="3"/>
      <c r="O518" s="17"/>
      <c r="P518" s="32"/>
      <c r="Q518" s="32"/>
      <c r="R518" s="5"/>
      <c r="S518" s="5"/>
      <c r="T518" s="16"/>
      <c r="U518" s="16"/>
      <c r="V518" s="32"/>
      <c r="W518" s="32"/>
      <c r="X518" s="16"/>
      <c r="Y518" s="32"/>
      <c r="Z518" s="32"/>
      <c r="AA518" s="5"/>
      <c r="AB518" s="5"/>
      <c r="AC518" s="16"/>
      <c r="AD518" s="16"/>
      <c r="AE518" s="32"/>
      <c r="AF518" s="32"/>
      <c r="AG518" s="16"/>
      <c r="AH518" s="16"/>
      <c r="AI518" s="16"/>
      <c r="AJ518" s="16"/>
      <c r="AK518" s="16"/>
      <c r="AL518" s="16"/>
      <c r="AM518" s="16"/>
      <c r="AN518" s="16"/>
      <c r="AO518" s="16"/>
      <c r="AP518" s="5"/>
      <c r="AQ518" s="31"/>
      <c r="AR518" s="31"/>
    </row>
    <row r="519" spans="1:44" x14ac:dyDescent="0.3">
      <c r="A519" s="4"/>
      <c r="B519" s="3"/>
      <c r="C519" s="3"/>
      <c r="D519" s="14"/>
      <c r="E519" s="14"/>
      <c r="F519" s="14"/>
      <c r="G519" s="14"/>
      <c r="H519" s="5"/>
      <c r="I519" s="15"/>
      <c r="J519" s="15"/>
      <c r="K519" s="3"/>
      <c r="L519" s="3"/>
      <c r="M519" s="3"/>
      <c r="N519" s="3"/>
      <c r="O519" s="17"/>
      <c r="P519" s="32"/>
      <c r="Q519" s="32"/>
      <c r="R519" s="5"/>
      <c r="S519" s="5"/>
      <c r="T519" s="16"/>
      <c r="U519" s="16"/>
      <c r="V519" s="32"/>
      <c r="W519" s="32"/>
      <c r="X519" s="16"/>
      <c r="Y519" s="32"/>
      <c r="Z519" s="32"/>
      <c r="AA519" s="5"/>
      <c r="AB519" s="5"/>
      <c r="AC519" s="16"/>
      <c r="AD519" s="16"/>
      <c r="AE519" s="32"/>
      <c r="AF519" s="32"/>
      <c r="AG519" s="16"/>
      <c r="AH519" s="16"/>
      <c r="AI519" s="16"/>
      <c r="AJ519" s="16"/>
      <c r="AK519" s="16"/>
      <c r="AL519" s="16"/>
      <c r="AM519" s="16"/>
      <c r="AN519" s="16"/>
      <c r="AO519" s="16"/>
      <c r="AP519" s="5"/>
      <c r="AQ519" s="31"/>
      <c r="AR519" s="31"/>
    </row>
    <row r="520" spans="1:44" x14ac:dyDescent="0.3">
      <c r="A520" s="4"/>
      <c r="B520" s="3"/>
      <c r="C520" s="3"/>
      <c r="D520" s="14"/>
      <c r="E520" s="14"/>
      <c r="F520" s="14"/>
      <c r="G520" s="14"/>
      <c r="H520" s="5"/>
      <c r="I520" s="15"/>
      <c r="J520" s="15"/>
      <c r="K520" s="3"/>
      <c r="L520" s="3"/>
      <c r="M520" s="3"/>
      <c r="N520" s="3"/>
      <c r="O520" s="17"/>
      <c r="P520" s="32"/>
      <c r="Q520" s="32"/>
      <c r="R520" s="5"/>
      <c r="S520" s="5"/>
      <c r="T520" s="16"/>
      <c r="U520" s="16"/>
      <c r="V520" s="32"/>
      <c r="W520" s="32"/>
      <c r="X520" s="16"/>
      <c r="Y520" s="32"/>
      <c r="Z520" s="32"/>
      <c r="AA520" s="5"/>
      <c r="AB520" s="5"/>
      <c r="AC520" s="16"/>
      <c r="AD520" s="16"/>
      <c r="AE520" s="32"/>
      <c r="AF520" s="32"/>
      <c r="AG520" s="16"/>
      <c r="AH520" s="16"/>
      <c r="AI520" s="16"/>
      <c r="AJ520" s="16"/>
      <c r="AK520" s="16"/>
      <c r="AL520" s="16"/>
      <c r="AM520" s="16"/>
      <c r="AN520" s="16"/>
      <c r="AO520" s="16"/>
      <c r="AP520" s="5"/>
      <c r="AQ520" s="31"/>
      <c r="AR520" s="31"/>
    </row>
    <row r="521" spans="1:44" x14ac:dyDescent="0.3">
      <c r="A521" s="4"/>
      <c r="B521" s="3"/>
      <c r="C521" s="3"/>
      <c r="D521" s="14"/>
      <c r="E521" s="14"/>
      <c r="F521" s="14"/>
      <c r="G521" s="14"/>
      <c r="H521" s="5"/>
      <c r="I521" s="15"/>
      <c r="J521" s="15"/>
      <c r="K521" s="3"/>
      <c r="L521" s="3"/>
      <c r="M521" s="3"/>
      <c r="N521" s="3"/>
      <c r="O521" s="17"/>
      <c r="P521" s="32"/>
      <c r="Q521" s="32"/>
      <c r="R521" s="5"/>
      <c r="S521" s="5"/>
      <c r="T521" s="16"/>
      <c r="U521" s="16"/>
      <c r="V521" s="32"/>
      <c r="W521" s="32"/>
      <c r="X521" s="16"/>
      <c r="Y521" s="32"/>
      <c r="Z521" s="32"/>
      <c r="AA521" s="5"/>
      <c r="AB521" s="5"/>
      <c r="AC521" s="16"/>
      <c r="AD521" s="16"/>
      <c r="AE521" s="32"/>
      <c r="AF521" s="32"/>
      <c r="AG521" s="16"/>
      <c r="AH521" s="16"/>
      <c r="AI521" s="16"/>
      <c r="AJ521" s="16"/>
      <c r="AK521" s="16"/>
      <c r="AL521" s="16"/>
      <c r="AM521" s="16"/>
      <c r="AN521" s="16"/>
      <c r="AO521" s="16"/>
      <c r="AP521" s="5"/>
      <c r="AQ521" s="31"/>
      <c r="AR521" s="31"/>
    </row>
    <row r="522" spans="1:44" x14ac:dyDescent="0.3">
      <c r="A522" s="4"/>
      <c r="B522" s="3"/>
      <c r="C522" s="3"/>
      <c r="D522" s="14"/>
      <c r="E522" s="14"/>
      <c r="F522" s="14"/>
      <c r="G522" s="14"/>
      <c r="H522" s="5"/>
      <c r="I522" s="15"/>
      <c r="J522" s="15"/>
      <c r="K522" s="3"/>
      <c r="L522" s="3"/>
      <c r="M522" s="3"/>
      <c r="N522" s="3"/>
      <c r="O522" s="17"/>
      <c r="P522" s="32"/>
      <c r="Q522" s="32"/>
      <c r="R522" s="5"/>
      <c r="S522" s="5"/>
      <c r="T522" s="16"/>
      <c r="U522" s="16"/>
      <c r="V522" s="32"/>
      <c r="W522" s="32"/>
      <c r="X522" s="16"/>
      <c r="Y522" s="32"/>
      <c r="Z522" s="32"/>
      <c r="AA522" s="5"/>
      <c r="AB522" s="5"/>
      <c r="AC522" s="16"/>
      <c r="AD522" s="16"/>
      <c r="AE522" s="32"/>
      <c r="AF522" s="32"/>
      <c r="AG522" s="16"/>
      <c r="AH522" s="16"/>
      <c r="AI522" s="16"/>
      <c r="AJ522" s="16"/>
      <c r="AK522" s="16"/>
      <c r="AL522" s="16"/>
      <c r="AM522" s="16"/>
      <c r="AN522" s="16"/>
      <c r="AO522" s="16"/>
      <c r="AP522" s="5"/>
      <c r="AQ522" s="31"/>
      <c r="AR522" s="31"/>
    </row>
    <row r="523" spans="1:44" x14ac:dyDescent="0.3">
      <c r="A523" s="4"/>
      <c r="B523" s="3"/>
      <c r="C523" s="3"/>
      <c r="D523" s="14"/>
      <c r="E523" s="14"/>
      <c r="F523" s="14"/>
      <c r="G523" s="14"/>
      <c r="H523" s="5"/>
      <c r="I523" s="15"/>
      <c r="J523" s="15"/>
      <c r="K523" s="3"/>
      <c r="L523" s="3"/>
      <c r="M523" s="3"/>
      <c r="N523" s="3"/>
      <c r="O523" s="17"/>
      <c r="P523" s="32"/>
      <c r="Q523" s="32"/>
      <c r="R523" s="5"/>
      <c r="S523" s="5"/>
      <c r="T523" s="16"/>
      <c r="U523" s="16"/>
      <c r="V523" s="32"/>
      <c r="W523" s="32"/>
      <c r="X523" s="16"/>
      <c r="Y523" s="32"/>
      <c r="Z523" s="32"/>
      <c r="AA523" s="5"/>
      <c r="AB523" s="5"/>
      <c r="AC523" s="16"/>
      <c r="AD523" s="16"/>
      <c r="AE523" s="32"/>
      <c r="AF523" s="32"/>
      <c r="AG523" s="16"/>
      <c r="AH523" s="16"/>
      <c r="AI523" s="16"/>
      <c r="AJ523" s="16"/>
      <c r="AK523" s="16"/>
      <c r="AL523" s="16"/>
      <c r="AM523" s="16"/>
      <c r="AN523" s="16"/>
      <c r="AO523" s="16"/>
      <c r="AP523" s="5"/>
      <c r="AQ523" s="31"/>
      <c r="AR523" s="31"/>
    </row>
    <row r="524" spans="1:44" x14ac:dyDescent="0.3">
      <c r="A524" s="4"/>
      <c r="B524" s="3"/>
      <c r="C524" s="3"/>
      <c r="D524" s="14"/>
      <c r="E524" s="14"/>
      <c r="F524" s="14"/>
      <c r="G524" s="14"/>
      <c r="H524" s="5"/>
      <c r="I524" s="15"/>
      <c r="J524" s="15"/>
      <c r="K524" s="3"/>
      <c r="L524" s="3"/>
      <c r="M524" s="3"/>
      <c r="N524" s="3"/>
      <c r="O524" s="17"/>
      <c r="P524" s="32"/>
      <c r="Q524" s="32"/>
      <c r="R524" s="5"/>
      <c r="S524" s="5"/>
      <c r="T524" s="16"/>
      <c r="U524" s="16"/>
      <c r="V524" s="32"/>
      <c r="W524" s="32"/>
      <c r="X524" s="16"/>
      <c r="Y524" s="32"/>
      <c r="Z524" s="32"/>
      <c r="AA524" s="5"/>
      <c r="AB524" s="5"/>
      <c r="AC524" s="16"/>
      <c r="AD524" s="16"/>
      <c r="AE524" s="32"/>
      <c r="AF524" s="32"/>
      <c r="AG524" s="16"/>
      <c r="AH524" s="16"/>
      <c r="AI524" s="16"/>
      <c r="AJ524" s="16"/>
      <c r="AK524" s="16"/>
      <c r="AL524" s="16"/>
      <c r="AM524" s="16"/>
      <c r="AN524" s="16"/>
      <c r="AO524" s="16"/>
      <c r="AP524" s="5"/>
      <c r="AQ524" s="31"/>
      <c r="AR524" s="31"/>
    </row>
    <row r="525" spans="1:44" x14ac:dyDescent="0.3">
      <c r="A525" s="4"/>
      <c r="B525" s="3"/>
      <c r="C525" s="3"/>
      <c r="D525" s="14"/>
      <c r="E525" s="14"/>
      <c r="F525" s="14"/>
      <c r="G525" s="14"/>
      <c r="H525" s="5"/>
      <c r="I525" s="15"/>
      <c r="J525" s="15"/>
      <c r="K525" s="3"/>
      <c r="L525" s="3"/>
      <c r="M525" s="3"/>
      <c r="N525" s="3"/>
      <c r="O525" s="17"/>
      <c r="P525" s="32"/>
      <c r="Q525" s="32"/>
      <c r="R525" s="5"/>
      <c r="S525" s="5"/>
      <c r="T525" s="16"/>
      <c r="U525" s="16"/>
      <c r="V525" s="32"/>
      <c r="W525" s="32"/>
      <c r="X525" s="16"/>
      <c r="Y525" s="32"/>
      <c r="Z525" s="32"/>
      <c r="AA525" s="5"/>
      <c r="AB525" s="5"/>
      <c r="AC525" s="16"/>
      <c r="AD525" s="16"/>
      <c r="AE525" s="32"/>
      <c r="AF525" s="32"/>
      <c r="AG525" s="16"/>
      <c r="AH525" s="16"/>
      <c r="AI525" s="16"/>
      <c r="AJ525" s="16"/>
      <c r="AK525" s="16"/>
      <c r="AL525" s="16"/>
      <c r="AM525" s="16"/>
      <c r="AN525" s="16"/>
      <c r="AO525" s="16"/>
      <c r="AP525" s="5"/>
      <c r="AQ525" s="31"/>
      <c r="AR525" s="31"/>
    </row>
    <row r="526" spans="1:44" x14ac:dyDescent="0.3">
      <c r="A526" s="4"/>
      <c r="B526" s="3"/>
      <c r="C526" s="3"/>
      <c r="D526" s="14"/>
      <c r="E526" s="14"/>
      <c r="F526" s="14"/>
      <c r="G526" s="14"/>
      <c r="H526" s="5"/>
      <c r="I526" s="15"/>
      <c r="J526" s="15"/>
      <c r="K526" s="3"/>
      <c r="L526" s="3"/>
      <c r="M526" s="3"/>
      <c r="N526" s="3"/>
      <c r="O526" s="17"/>
      <c r="P526" s="32"/>
      <c r="Q526" s="32"/>
      <c r="R526" s="5"/>
      <c r="S526" s="5"/>
      <c r="T526" s="16"/>
      <c r="U526" s="16"/>
      <c r="V526" s="32"/>
      <c r="W526" s="32"/>
      <c r="X526" s="16"/>
      <c r="Y526" s="32"/>
      <c r="Z526" s="32"/>
      <c r="AA526" s="5"/>
      <c r="AB526" s="5"/>
      <c r="AC526" s="16"/>
      <c r="AD526" s="16"/>
      <c r="AE526" s="32"/>
      <c r="AF526" s="32"/>
      <c r="AG526" s="16"/>
      <c r="AH526" s="16"/>
      <c r="AI526" s="16"/>
      <c r="AJ526" s="16"/>
      <c r="AK526" s="16"/>
      <c r="AL526" s="16"/>
      <c r="AM526" s="16"/>
      <c r="AN526" s="16"/>
      <c r="AO526" s="16"/>
      <c r="AP526" s="5"/>
      <c r="AQ526" s="31"/>
      <c r="AR526" s="31"/>
    </row>
    <row r="527" spans="1:44" x14ac:dyDescent="0.3">
      <c r="A527" s="4"/>
      <c r="B527" s="3"/>
      <c r="C527" s="3"/>
      <c r="D527" s="14"/>
      <c r="E527" s="14"/>
      <c r="F527" s="14"/>
      <c r="G527" s="14"/>
      <c r="H527" s="5"/>
      <c r="I527" s="15"/>
      <c r="J527" s="15"/>
      <c r="K527" s="3"/>
      <c r="L527" s="3"/>
      <c r="M527" s="3"/>
      <c r="N527" s="3"/>
      <c r="O527" s="17"/>
      <c r="P527" s="32"/>
      <c r="Q527" s="32"/>
      <c r="R527" s="5"/>
      <c r="S527" s="5"/>
      <c r="T527" s="16"/>
      <c r="U527" s="16"/>
      <c r="V527" s="32"/>
      <c r="W527" s="32"/>
      <c r="X527" s="16"/>
      <c r="Y527" s="32"/>
      <c r="Z527" s="32"/>
      <c r="AA527" s="5"/>
      <c r="AB527" s="5"/>
      <c r="AC527" s="16"/>
      <c r="AD527" s="16"/>
      <c r="AE527" s="32"/>
      <c r="AF527" s="32"/>
      <c r="AG527" s="16"/>
      <c r="AH527" s="16"/>
      <c r="AI527" s="16"/>
      <c r="AJ527" s="16"/>
      <c r="AK527" s="16"/>
      <c r="AL527" s="16"/>
      <c r="AM527" s="16"/>
      <c r="AN527" s="16"/>
      <c r="AO527" s="16"/>
      <c r="AP527" s="5"/>
      <c r="AQ527" s="31"/>
      <c r="AR527" s="31"/>
    </row>
    <row r="528" spans="1:44" x14ac:dyDescent="0.3">
      <c r="A528" s="4"/>
      <c r="B528" s="3"/>
      <c r="C528" s="3"/>
      <c r="D528" s="14"/>
      <c r="E528" s="14"/>
      <c r="F528" s="14"/>
      <c r="G528" s="14"/>
      <c r="H528" s="5"/>
      <c r="I528" s="15"/>
      <c r="J528" s="15"/>
      <c r="K528" s="3"/>
      <c r="L528" s="3"/>
      <c r="M528" s="3"/>
      <c r="N528" s="3"/>
      <c r="O528" s="17"/>
      <c r="P528" s="32"/>
      <c r="Q528" s="32"/>
      <c r="R528" s="5"/>
      <c r="S528" s="5"/>
      <c r="T528" s="16"/>
      <c r="U528" s="16"/>
      <c r="V528" s="32"/>
      <c r="W528" s="32"/>
      <c r="X528" s="16"/>
      <c r="Y528" s="32"/>
      <c r="Z528" s="32"/>
      <c r="AA528" s="5"/>
      <c r="AB528" s="5"/>
      <c r="AC528" s="16"/>
      <c r="AD528" s="16"/>
      <c r="AE528" s="32"/>
      <c r="AF528" s="32"/>
      <c r="AG528" s="16"/>
      <c r="AH528" s="16"/>
      <c r="AI528" s="16"/>
      <c r="AJ528" s="16"/>
      <c r="AK528" s="16"/>
      <c r="AL528" s="16"/>
      <c r="AM528" s="16"/>
      <c r="AN528" s="16"/>
      <c r="AO528" s="16"/>
      <c r="AP528" s="5"/>
      <c r="AQ528" s="31"/>
      <c r="AR528" s="31"/>
    </row>
    <row r="529" spans="1:44" x14ac:dyDescent="0.3">
      <c r="A529" s="4"/>
      <c r="B529" s="3"/>
      <c r="C529" s="3"/>
      <c r="D529" s="14"/>
      <c r="E529" s="14"/>
      <c r="F529" s="14"/>
      <c r="G529" s="14"/>
      <c r="H529" s="5"/>
      <c r="I529" s="15"/>
      <c r="J529" s="15"/>
      <c r="K529" s="3"/>
      <c r="L529" s="3"/>
      <c r="M529" s="3"/>
      <c r="N529" s="3"/>
      <c r="O529" s="17"/>
      <c r="P529" s="32"/>
      <c r="Q529" s="32"/>
      <c r="R529" s="5"/>
      <c r="S529" s="5"/>
      <c r="T529" s="16"/>
      <c r="U529" s="16"/>
      <c r="V529" s="32"/>
      <c r="W529" s="32"/>
      <c r="X529" s="16"/>
      <c r="Y529" s="32"/>
      <c r="Z529" s="32"/>
      <c r="AA529" s="5"/>
      <c r="AB529" s="5"/>
      <c r="AC529" s="16"/>
      <c r="AD529" s="16"/>
      <c r="AE529" s="32"/>
      <c r="AF529" s="32"/>
      <c r="AG529" s="16"/>
      <c r="AH529" s="16"/>
      <c r="AI529" s="16"/>
      <c r="AJ529" s="16"/>
      <c r="AK529" s="16"/>
      <c r="AL529" s="16"/>
      <c r="AM529" s="16"/>
      <c r="AN529" s="16"/>
      <c r="AO529" s="16"/>
      <c r="AP529" s="5"/>
      <c r="AQ529" s="31"/>
      <c r="AR529" s="31"/>
    </row>
    <row r="530" spans="1:44" x14ac:dyDescent="0.3">
      <c r="A530" s="4"/>
      <c r="B530" s="3"/>
      <c r="C530" s="3"/>
      <c r="D530" s="14"/>
      <c r="E530" s="14"/>
      <c r="F530" s="14"/>
      <c r="G530" s="14"/>
      <c r="H530" s="5"/>
      <c r="I530" s="15"/>
      <c r="J530" s="15"/>
      <c r="K530" s="3"/>
      <c r="L530" s="3"/>
      <c r="M530" s="3"/>
      <c r="N530" s="3"/>
      <c r="O530" s="17"/>
      <c r="P530" s="32"/>
      <c r="Q530" s="32"/>
      <c r="R530" s="5"/>
      <c r="S530" s="5"/>
      <c r="T530" s="16"/>
      <c r="U530" s="16"/>
      <c r="V530" s="32"/>
      <c r="W530" s="32"/>
      <c r="X530" s="16"/>
      <c r="Y530" s="32"/>
      <c r="Z530" s="32"/>
      <c r="AA530" s="5"/>
      <c r="AB530" s="5"/>
      <c r="AC530" s="16"/>
      <c r="AD530" s="16"/>
      <c r="AE530" s="32"/>
      <c r="AF530" s="32"/>
      <c r="AG530" s="16"/>
      <c r="AH530" s="16"/>
      <c r="AI530" s="16"/>
      <c r="AJ530" s="16"/>
      <c r="AK530" s="16"/>
      <c r="AL530" s="16"/>
      <c r="AM530" s="16"/>
      <c r="AN530" s="16"/>
      <c r="AO530" s="16"/>
      <c r="AP530" s="5"/>
      <c r="AQ530" s="31"/>
      <c r="AR530" s="31"/>
    </row>
    <row r="531" spans="1:44" x14ac:dyDescent="0.3">
      <c r="A531" s="4"/>
      <c r="B531" s="3"/>
      <c r="C531" s="3"/>
      <c r="D531" s="14"/>
      <c r="E531" s="14"/>
      <c r="F531" s="14"/>
      <c r="G531" s="14"/>
      <c r="H531" s="5"/>
      <c r="I531" s="15"/>
      <c r="J531" s="15"/>
      <c r="K531" s="3"/>
      <c r="L531" s="3"/>
      <c r="M531" s="3"/>
      <c r="N531" s="3"/>
      <c r="O531" s="17"/>
      <c r="P531" s="32"/>
      <c r="Q531" s="32"/>
      <c r="R531" s="5"/>
      <c r="S531" s="5"/>
      <c r="T531" s="16"/>
      <c r="U531" s="16"/>
      <c r="V531" s="32"/>
      <c r="W531" s="32"/>
      <c r="X531" s="16"/>
      <c r="Y531" s="32"/>
      <c r="Z531" s="32"/>
      <c r="AA531" s="5"/>
      <c r="AB531" s="5"/>
      <c r="AC531" s="16"/>
      <c r="AD531" s="16"/>
      <c r="AE531" s="32"/>
      <c r="AF531" s="32"/>
      <c r="AG531" s="16"/>
      <c r="AH531" s="16"/>
      <c r="AI531" s="16"/>
      <c r="AJ531" s="16"/>
      <c r="AK531" s="16"/>
      <c r="AL531" s="16"/>
      <c r="AM531" s="16"/>
      <c r="AN531" s="16"/>
      <c r="AO531" s="16"/>
      <c r="AP531" s="5"/>
      <c r="AQ531" s="31"/>
      <c r="AR531" s="31"/>
    </row>
    <row r="532" spans="1:44" x14ac:dyDescent="0.3">
      <c r="A532" s="4"/>
      <c r="B532" s="3"/>
      <c r="C532" s="3"/>
      <c r="D532" s="14"/>
      <c r="E532" s="14"/>
      <c r="F532" s="14"/>
      <c r="G532" s="14"/>
      <c r="H532" s="5"/>
      <c r="I532" s="15"/>
      <c r="J532" s="15"/>
      <c r="K532" s="3"/>
      <c r="L532" s="3"/>
      <c r="M532" s="3"/>
      <c r="N532" s="3"/>
      <c r="O532" s="17"/>
      <c r="P532" s="32"/>
      <c r="Q532" s="32"/>
      <c r="R532" s="5"/>
      <c r="S532" s="5"/>
      <c r="T532" s="16"/>
      <c r="U532" s="16"/>
      <c r="V532" s="32"/>
      <c r="W532" s="32"/>
      <c r="X532" s="16"/>
      <c r="Y532" s="32"/>
      <c r="Z532" s="32"/>
      <c r="AA532" s="5"/>
      <c r="AB532" s="5"/>
      <c r="AC532" s="16"/>
      <c r="AD532" s="16"/>
      <c r="AE532" s="32"/>
      <c r="AF532" s="32"/>
      <c r="AG532" s="16"/>
      <c r="AH532" s="16"/>
      <c r="AI532" s="16"/>
      <c r="AJ532" s="16"/>
      <c r="AK532" s="16"/>
      <c r="AL532" s="16"/>
      <c r="AM532" s="16"/>
      <c r="AN532" s="16"/>
      <c r="AO532" s="16"/>
      <c r="AP532" s="5"/>
      <c r="AQ532" s="31"/>
      <c r="AR532" s="31"/>
    </row>
    <row r="533" spans="1:44" x14ac:dyDescent="0.3">
      <c r="A533" s="4"/>
      <c r="B533" s="3"/>
      <c r="C533" s="3"/>
      <c r="D533" s="14"/>
      <c r="E533" s="14"/>
      <c r="F533" s="14"/>
      <c r="G533" s="14"/>
      <c r="H533" s="5"/>
      <c r="I533" s="15"/>
      <c r="J533" s="15"/>
      <c r="K533" s="3"/>
      <c r="L533" s="3"/>
      <c r="M533" s="3"/>
      <c r="N533" s="3"/>
      <c r="O533" s="17"/>
      <c r="P533" s="32"/>
      <c r="Q533" s="32"/>
      <c r="R533" s="5"/>
      <c r="S533" s="5"/>
      <c r="T533" s="16"/>
      <c r="U533" s="16"/>
      <c r="V533" s="32"/>
      <c r="W533" s="32"/>
      <c r="X533" s="16"/>
      <c r="Y533" s="32"/>
      <c r="Z533" s="32"/>
      <c r="AA533" s="5"/>
      <c r="AB533" s="5"/>
      <c r="AC533" s="16"/>
      <c r="AD533" s="16"/>
      <c r="AE533" s="32"/>
      <c r="AF533" s="32"/>
      <c r="AG533" s="16"/>
      <c r="AH533" s="16"/>
      <c r="AI533" s="16"/>
      <c r="AJ533" s="16"/>
      <c r="AK533" s="16"/>
      <c r="AL533" s="16"/>
      <c r="AM533" s="16"/>
      <c r="AN533" s="16"/>
      <c r="AO533" s="16"/>
      <c r="AP533" s="5"/>
      <c r="AQ533" s="31"/>
      <c r="AR533" s="31"/>
    </row>
    <row r="534" spans="1:44" x14ac:dyDescent="0.3">
      <c r="A534" s="4"/>
      <c r="B534" s="3"/>
      <c r="C534" s="3"/>
      <c r="D534" s="14"/>
      <c r="E534" s="14"/>
      <c r="F534" s="14"/>
      <c r="G534" s="14"/>
      <c r="H534" s="5"/>
      <c r="I534" s="15"/>
      <c r="J534" s="15"/>
      <c r="K534" s="3"/>
      <c r="L534" s="3"/>
      <c r="M534" s="3"/>
      <c r="N534" s="3"/>
      <c r="O534" s="17"/>
      <c r="P534" s="32"/>
      <c r="Q534" s="32"/>
      <c r="R534" s="5"/>
      <c r="S534" s="5"/>
      <c r="T534" s="16"/>
      <c r="U534" s="16"/>
      <c r="V534" s="32"/>
      <c r="W534" s="32"/>
      <c r="X534" s="16"/>
      <c r="Y534" s="32"/>
      <c r="Z534" s="32"/>
      <c r="AA534" s="5"/>
      <c r="AB534" s="5"/>
      <c r="AC534" s="16"/>
      <c r="AD534" s="16"/>
      <c r="AE534" s="32"/>
      <c r="AF534" s="32"/>
      <c r="AG534" s="16"/>
      <c r="AH534" s="16"/>
      <c r="AI534" s="16"/>
      <c r="AJ534" s="16"/>
      <c r="AK534" s="16"/>
      <c r="AL534" s="16"/>
      <c r="AM534" s="16"/>
      <c r="AN534" s="16"/>
      <c r="AO534" s="16"/>
      <c r="AP534" s="5"/>
      <c r="AQ534" s="31"/>
      <c r="AR534" s="31"/>
    </row>
    <row r="535" spans="1:44" x14ac:dyDescent="0.3">
      <c r="A535" s="4"/>
      <c r="B535" s="3"/>
      <c r="C535" s="3"/>
      <c r="D535" s="14"/>
      <c r="E535" s="14"/>
      <c r="F535" s="14"/>
      <c r="G535" s="14"/>
      <c r="H535" s="5"/>
      <c r="I535" s="15"/>
      <c r="J535" s="15"/>
      <c r="K535" s="3"/>
      <c r="L535" s="3"/>
      <c r="M535" s="3"/>
      <c r="N535" s="3"/>
      <c r="O535" s="17"/>
      <c r="P535" s="32"/>
      <c r="Q535" s="32"/>
      <c r="R535" s="5"/>
      <c r="S535" s="5"/>
      <c r="T535" s="16"/>
      <c r="U535" s="16"/>
      <c r="V535" s="32"/>
      <c r="W535" s="32"/>
      <c r="X535" s="16"/>
      <c r="Y535" s="32"/>
      <c r="Z535" s="32"/>
      <c r="AA535" s="5"/>
      <c r="AB535" s="5"/>
      <c r="AC535" s="16"/>
      <c r="AD535" s="16"/>
      <c r="AE535" s="32"/>
      <c r="AF535" s="32"/>
      <c r="AG535" s="16"/>
      <c r="AH535" s="16"/>
      <c r="AI535" s="16"/>
      <c r="AJ535" s="16"/>
      <c r="AK535" s="16"/>
      <c r="AL535" s="16"/>
      <c r="AM535" s="16"/>
      <c r="AN535" s="16"/>
      <c r="AO535" s="16"/>
      <c r="AP535" s="5"/>
      <c r="AQ535" s="31"/>
      <c r="AR535" s="31"/>
    </row>
    <row r="536" spans="1:44" x14ac:dyDescent="0.3">
      <c r="A536" s="4"/>
      <c r="B536" s="3"/>
      <c r="C536" s="3"/>
      <c r="D536" s="14"/>
      <c r="E536" s="14"/>
      <c r="F536" s="14"/>
      <c r="G536" s="14"/>
      <c r="H536" s="5"/>
      <c r="I536" s="15"/>
      <c r="J536" s="15"/>
      <c r="K536" s="3"/>
      <c r="L536" s="3"/>
      <c r="M536" s="3"/>
      <c r="N536" s="3"/>
      <c r="O536" s="17"/>
      <c r="P536" s="32"/>
      <c r="Q536" s="32"/>
      <c r="R536" s="5"/>
      <c r="S536" s="5"/>
      <c r="T536" s="16"/>
      <c r="U536" s="16"/>
      <c r="V536" s="32"/>
      <c r="W536" s="32"/>
      <c r="X536" s="16"/>
      <c r="Y536" s="32"/>
      <c r="Z536" s="32"/>
      <c r="AA536" s="5"/>
      <c r="AB536" s="5"/>
      <c r="AC536" s="16"/>
      <c r="AD536" s="16"/>
      <c r="AE536" s="32"/>
      <c r="AF536" s="32"/>
      <c r="AG536" s="16"/>
      <c r="AH536" s="16"/>
      <c r="AI536" s="16"/>
      <c r="AJ536" s="16"/>
      <c r="AK536" s="16"/>
      <c r="AL536" s="16"/>
      <c r="AM536" s="16"/>
      <c r="AN536" s="16"/>
      <c r="AO536" s="16"/>
      <c r="AP536" s="5"/>
      <c r="AQ536" s="31"/>
      <c r="AR536" s="31"/>
    </row>
    <row r="537" spans="1:44" x14ac:dyDescent="0.3">
      <c r="A537" s="4"/>
      <c r="B537" s="3"/>
      <c r="C537" s="3"/>
      <c r="D537" s="14"/>
      <c r="E537" s="14"/>
      <c r="F537" s="14"/>
      <c r="G537" s="14"/>
      <c r="H537" s="5"/>
      <c r="I537" s="15"/>
      <c r="J537" s="15"/>
      <c r="K537" s="3"/>
      <c r="L537" s="3"/>
      <c r="M537" s="3"/>
      <c r="N537" s="3"/>
      <c r="O537" s="17"/>
      <c r="P537" s="32"/>
      <c r="Q537" s="32"/>
      <c r="R537" s="5"/>
      <c r="S537" s="5"/>
      <c r="T537" s="16"/>
      <c r="U537" s="16"/>
      <c r="V537" s="32"/>
      <c r="W537" s="32"/>
      <c r="X537" s="16"/>
      <c r="Y537" s="32"/>
      <c r="Z537" s="32"/>
      <c r="AA537" s="5"/>
      <c r="AB537" s="5"/>
      <c r="AC537" s="16"/>
      <c r="AD537" s="16"/>
      <c r="AE537" s="32"/>
      <c r="AF537" s="32"/>
      <c r="AG537" s="16"/>
      <c r="AH537" s="16"/>
      <c r="AI537" s="16"/>
      <c r="AJ537" s="16"/>
      <c r="AK537" s="16"/>
      <c r="AL537" s="16"/>
      <c r="AM537" s="16"/>
      <c r="AN537" s="16"/>
      <c r="AO537" s="16"/>
      <c r="AP537" s="5"/>
      <c r="AQ537" s="31"/>
      <c r="AR537" s="31"/>
    </row>
    <row r="538" spans="1:44" x14ac:dyDescent="0.3">
      <c r="A538" s="4"/>
      <c r="B538" s="3"/>
      <c r="C538" s="3"/>
      <c r="D538" s="14"/>
      <c r="E538" s="14"/>
      <c r="F538" s="14"/>
      <c r="G538" s="14"/>
      <c r="H538" s="5"/>
      <c r="I538" s="15"/>
      <c r="J538" s="15"/>
      <c r="K538" s="3"/>
      <c r="L538" s="3"/>
      <c r="M538" s="3"/>
      <c r="N538" s="3"/>
      <c r="O538" s="17"/>
      <c r="P538" s="32"/>
      <c r="Q538" s="32"/>
      <c r="R538" s="5"/>
      <c r="S538" s="5"/>
      <c r="T538" s="16"/>
      <c r="U538" s="16"/>
      <c r="V538" s="32"/>
      <c r="W538" s="32"/>
      <c r="X538" s="16"/>
      <c r="Y538" s="32"/>
      <c r="Z538" s="32"/>
      <c r="AA538" s="5"/>
      <c r="AB538" s="5"/>
      <c r="AC538" s="16"/>
      <c r="AD538" s="16"/>
      <c r="AE538" s="32"/>
      <c r="AF538" s="32"/>
      <c r="AG538" s="16"/>
      <c r="AH538" s="16"/>
      <c r="AI538" s="16"/>
      <c r="AJ538" s="16"/>
      <c r="AK538" s="16"/>
      <c r="AL538" s="16"/>
      <c r="AM538" s="16"/>
      <c r="AN538" s="16"/>
      <c r="AO538" s="16"/>
      <c r="AP538" s="5"/>
      <c r="AQ538" s="31"/>
      <c r="AR538" s="31"/>
    </row>
    <row r="539" spans="1:44" x14ac:dyDescent="0.3">
      <c r="A539" s="4"/>
      <c r="B539" s="3"/>
      <c r="C539" s="3"/>
      <c r="D539" s="14"/>
      <c r="E539" s="14"/>
      <c r="F539" s="14"/>
      <c r="G539" s="14"/>
      <c r="H539" s="5"/>
      <c r="I539" s="15"/>
      <c r="J539" s="15"/>
      <c r="K539" s="3"/>
      <c r="L539" s="3"/>
      <c r="M539" s="3"/>
      <c r="N539" s="3"/>
      <c r="O539" s="17"/>
      <c r="P539" s="32"/>
      <c r="Q539" s="32"/>
      <c r="R539" s="5"/>
      <c r="S539" s="5"/>
      <c r="T539" s="16"/>
      <c r="U539" s="16"/>
      <c r="V539" s="32"/>
      <c r="W539" s="32"/>
      <c r="X539" s="16"/>
      <c r="Y539" s="32"/>
      <c r="Z539" s="32"/>
      <c r="AA539" s="5"/>
      <c r="AB539" s="5"/>
      <c r="AC539" s="16"/>
      <c r="AD539" s="16"/>
      <c r="AE539" s="32"/>
      <c r="AF539" s="32"/>
      <c r="AG539" s="16"/>
      <c r="AH539" s="16"/>
      <c r="AI539" s="16"/>
      <c r="AJ539" s="16"/>
      <c r="AK539" s="16"/>
      <c r="AL539" s="16"/>
      <c r="AM539" s="16"/>
      <c r="AN539" s="16"/>
      <c r="AO539" s="16"/>
      <c r="AP539" s="5"/>
      <c r="AQ539" s="31"/>
      <c r="AR539" s="31"/>
    </row>
    <row r="540" spans="1:44" x14ac:dyDescent="0.3">
      <c r="A540" s="4"/>
      <c r="B540" s="3"/>
      <c r="C540" s="3"/>
      <c r="D540" s="14"/>
      <c r="E540" s="14"/>
      <c r="F540" s="14"/>
      <c r="G540" s="14"/>
      <c r="H540" s="5"/>
      <c r="I540" s="15"/>
      <c r="J540" s="15"/>
      <c r="K540" s="3"/>
      <c r="L540" s="3"/>
      <c r="M540" s="3"/>
      <c r="N540" s="3"/>
      <c r="O540" s="17"/>
      <c r="P540" s="32"/>
      <c r="Q540" s="32"/>
      <c r="R540" s="5"/>
      <c r="S540" s="5"/>
      <c r="T540" s="16"/>
      <c r="U540" s="16"/>
      <c r="V540" s="32"/>
      <c r="W540" s="32"/>
      <c r="X540" s="16"/>
      <c r="Y540" s="32"/>
      <c r="Z540" s="32"/>
      <c r="AA540" s="5"/>
      <c r="AB540" s="5"/>
      <c r="AC540" s="16"/>
      <c r="AD540" s="16"/>
      <c r="AE540" s="32"/>
      <c r="AF540" s="32"/>
      <c r="AG540" s="16"/>
      <c r="AH540" s="16"/>
      <c r="AI540" s="16"/>
      <c r="AJ540" s="16"/>
      <c r="AK540" s="16"/>
      <c r="AL540" s="16"/>
      <c r="AM540" s="16"/>
      <c r="AN540" s="16"/>
      <c r="AO540" s="16"/>
      <c r="AP540" s="5"/>
      <c r="AQ540" s="31"/>
      <c r="AR540" s="31"/>
    </row>
    <row r="541" spans="1:44" x14ac:dyDescent="0.3">
      <c r="A541" s="4"/>
      <c r="B541" s="3"/>
      <c r="C541" s="3"/>
      <c r="D541" s="14"/>
      <c r="E541" s="14"/>
      <c r="F541" s="14"/>
      <c r="G541" s="14"/>
      <c r="H541" s="5"/>
      <c r="I541" s="15"/>
      <c r="J541" s="15"/>
      <c r="K541" s="3"/>
      <c r="L541" s="3"/>
      <c r="M541" s="3"/>
      <c r="N541" s="3"/>
      <c r="O541" s="17"/>
      <c r="P541" s="32"/>
      <c r="Q541" s="32"/>
      <c r="R541" s="5"/>
      <c r="S541" s="5"/>
      <c r="T541" s="16"/>
      <c r="U541" s="16"/>
      <c r="V541" s="32"/>
      <c r="W541" s="32"/>
      <c r="X541" s="16"/>
      <c r="Y541" s="32"/>
      <c r="Z541" s="32"/>
      <c r="AA541" s="5"/>
      <c r="AB541" s="5"/>
      <c r="AC541" s="16"/>
      <c r="AD541" s="16"/>
      <c r="AE541" s="32"/>
      <c r="AF541" s="32"/>
      <c r="AG541" s="16"/>
      <c r="AH541" s="16"/>
      <c r="AI541" s="16"/>
      <c r="AJ541" s="16"/>
      <c r="AK541" s="16"/>
      <c r="AL541" s="16"/>
      <c r="AM541" s="16"/>
      <c r="AN541" s="16"/>
      <c r="AO541" s="16"/>
      <c r="AP541" s="5"/>
      <c r="AQ541" s="31"/>
      <c r="AR541" s="31"/>
    </row>
    <row r="542" spans="1:44" x14ac:dyDescent="0.3">
      <c r="A542" s="4"/>
      <c r="B542" s="3"/>
      <c r="C542" s="3"/>
      <c r="D542" s="14"/>
      <c r="E542" s="14"/>
      <c r="F542" s="14"/>
      <c r="G542" s="14"/>
      <c r="H542" s="5"/>
      <c r="I542" s="15"/>
      <c r="J542" s="15"/>
      <c r="K542" s="3"/>
      <c r="L542" s="3"/>
      <c r="M542" s="3"/>
      <c r="N542" s="3"/>
      <c r="O542" s="17"/>
      <c r="P542" s="32"/>
      <c r="Q542" s="32"/>
      <c r="R542" s="5"/>
      <c r="S542" s="5"/>
      <c r="T542" s="16"/>
      <c r="U542" s="16"/>
      <c r="V542" s="32"/>
      <c r="W542" s="32"/>
      <c r="X542" s="16"/>
      <c r="Y542" s="32"/>
      <c r="Z542" s="32"/>
      <c r="AA542" s="5"/>
      <c r="AB542" s="5"/>
      <c r="AC542" s="16"/>
      <c r="AD542" s="16"/>
      <c r="AE542" s="32"/>
      <c r="AF542" s="32"/>
      <c r="AG542" s="16"/>
      <c r="AH542" s="16"/>
      <c r="AI542" s="16"/>
      <c r="AJ542" s="16"/>
      <c r="AK542" s="16"/>
      <c r="AL542" s="16"/>
      <c r="AM542" s="16"/>
      <c r="AN542" s="16"/>
      <c r="AO542" s="16"/>
      <c r="AP542" s="5"/>
      <c r="AQ542" s="31"/>
      <c r="AR542" s="31"/>
    </row>
    <row r="543" spans="1:44" x14ac:dyDescent="0.3">
      <c r="A543" s="4"/>
      <c r="B543" s="3"/>
      <c r="C543" s="3"/>
      <c r="D543" s="14"/>
      <c r="E543" s="14"/>
      <c r="F543" s="14"/>
      <c r="G543" s="14"/>
      <c r="H543" s="5"/>
      <c r="I543" s="15"/>
      <c r="J543" s="15"/>
      <c r="K543" s="3"/>
      <c r="L543" s="3"/>
      <c r="M543" s="3"/>
      <c r="N543" s="3"/>
      <c r="O543" s="17"/>
      <c r="P543" s="32"/>
      <c r="Q543" s="32"/>
      <c r="R543" s="5"/>
      <c r="S543" s="5"/>
      <c r="T543" s="16"/>
      <c r="U543" s="16"/>
      <c r="V543" s="32"/>
      <c r="W543" s="32"/>
      <c r="X543" s="16"/>
      <c r="Y543" s="32"/>
      <c r="Z543" s="32"/>
      <c r="AA543" s="5"/>
      <c r="AB543" s="5"/>
      <c r="AC543" s="16"/>
      <c r="AD543" s="16"/>
      <c r="AE543" s="32"/>
      <c r="AF543" s="32"/>
      <c r="AG543" s="16"/>
      <c r="AH543" s="16"/>
      <c r="AI543" s="16"/>
      <c r="AJ543" s="16"/>
      <c r="AK543" s="16"/>
      <c r="AL543" s="16"/>
      <c r="AM543" s="16"/>
      <c r="AN543" s="16"/>
      <c r="AO543" s="16"/>
      <c r="AP543" s="5"/>
      <c r="AQ543" s="31"/>
      <c r="AR543" s="31"/>
    </row>
    <row r="544" spans="1:44" x14ac:dyDescent="0.3">
      <c r="A544" s="4"/>
      <c r="B544" s="3"/>
      <c r="C544" s="3"/>
      <c r="D544" s="14"/>
      <c r="E544" s="14"/>
      <c r="F544" s="14"/>
      <c r="G544" s="14"/>
      <c r="H544" s="5"/>
      <c r="I544" s="15"/>
      <c r="J544" s="15"/>
      <c r="K544" s="3"/>
      <c r="L544" s="3"/>
      <c r="M544" s="3"/>
      <c r="N544" s="3"/>
      <c r="O544" s="17"/>
      <c r="P544" s="32"/>
      <c r="Q544" s="32"/>
      <c r="R544" s="5"/>
      <c r="S544" s="5"/>
      <c r="T544" s="16"/>
      <c r="U544" s="16"/>
      <c r="V544" s="32"/>
      <c r="W544" s="32"/>
      <c r="X544" s="16"/>
      <c r="Y544" s="32"/>
      <c r="Z544" s="32"/>
      <c r="AA544" s="5"/>
      <c r="AB544" s="5"/>
      <c r="AC544" s="16"/>
      <c r="AD544" s="16"/>
      <c r="AE544" s="32"/>
      <c r="AF544" s="32"/>
      <c r="AG544" s="16"/>
      <c r="AH544" s="16"/>
      <c r="AI544" s="16"/>
      <c r="AJ544" s="16"/>
      <c r="AK544" s="16"/>
      <c r="AL544" s="16"/>
      <c r="AM544" s="16"/>
      <c r="AN544" s="16"/>
      <c r="AO544" s="16"/>
      <c r="AP544" s="5"/>
      <c r="AQ544" s="31"/>
      <c r="AR544" s="31"/>
    </row>
    <row r="545" spans="1:44" x14ac:dyDescent="0.3">
      <c r="A545" s="4"/>
      <c r="B545" s="3"/>
      <c r="C545" s="3"/>
      <c r="D545" s="14"/>
      <c r="E545" s="14"/>
      <c r="F545" s="14"/>
      <c r="G545" s="14"/>
      <c r="H545" s="5"/>
      <c r="I545" s="15"/>
      <c r="J545" s="15"/>
      <c r="K545" s="3"/>
      <c r="L545" s="3"/>
      <c r="M545" s="3"/>
      <c r="N545" s="3"/>
      <c r="O545" s="17"/>
      <c r="P545" s="32"/>
      <c r="Q545" s="32"/>
      <c r="R545" s="5"/>
      <c r="S545" s="5"/>
      <c r="T545" s="16"/>
      <c r="U545" s="16"/>
      <c r="V545" s="32"/>
      <c r="W545" s="32"/>
      <c r="X545" s="16"/>
      <c r="Y545" s="32"/>
      <c r="Z545" s="32"/>
      <c r="AA545" s="5"/>
      <c r="AB545" s="5"/>
      <c r="AC545" s="16"/>
      <c r="AD545" s="16"/>
      <c r="AE545" s="32"/>
      <c r="AF545" s="32"/>
      <c r="AG545" s="16"/>
      <c r="AH545" s="16"/>
      <c r="AI545" s="16"/>
      <c r="AJ545" s="16"/>
      <c r="AK545" s="16"/>
      <c r="AL545" s="16"/>
      <c r="AM545" s="16"/>
      <c r="AN545" s="16"/>
      <c r="AO545" s="16"/>
      <c r="AP545" s="5"/>
      <c r="AQ545" s="31"/>
      <c r="AR545" s="31"/>
    </row>
    <row r="546" spans="1:44" x14ac:dyDescent="0.3">
      <c r="A546" s="4"/>
      <c r="B546" s="3"/>
      <c r="C546" s="3"/>
      <c r="D546" s="14"/>
      <c r="E546" s="14"/>
      <c r="F546" s="14"/>
      <c r="G546" s="14"/>
      <c r="H546" s="5"/>
      <c r="I546" s="15"/>
      <c r="J546" s="15"/>
      <c r="K546" s="3"/>
      <c r="L546" s="3"/>
      <c r="M546" s="3"/>
      <c r="N546" s="3"/>
      <c r="O546" s="17"/>
      <c r="P546" s="32"/>
      <c r="Q546" s="32"/>
      <c r="R546" s="5"/>
      <c r="S546" s="5"/>
      <c r="T546" s="16"/>
      <c r="U546" s="16"/>
      <c r="V546" s="32"/>
      <c r="W546" s="32"/>
      <c r="X546" s="16"/>
      <c r="Y546" s="32"/>
      <c r="Z546" s="32"/>
      <c r="AA546" s="5"/>
      <c r="AB546" s="5"/>
      <c r="AC546" s="16"/>
      <c r="AD546" s="16"/>
      <c r="AE546" s="32"/>
      <c r="AF546" s="32"/>
      <c r="AG546" s="16"/>
      <c r="AH546" s="16"/>
      <c r="AI546" s="16"/>
      <c r="AJ546" s="16"/>
      <c r="AK546" s="16"/>
      <c r="AL546" s="16"/>
      <c r="AM546" s="16"/>
      <c r="AN546" s="16"/>
      <c r="AO546" s="16"/>
      <c r="AP546" s="5"/>
      <c r="AQ546" s="31"/>
      <c r="AR546" s="31"/>
    </row>
    <row r="547" spans="1:44" x14ac:dyDescent="0.3">
      <c r="A547" s="4"/>
      <c r="B547" s="3"/>
      <c r="C547" s="3"/>
      <c r="D547" s="14"/>
      <c r="E547" s="14"/>
      <c r="F547" s="14"/>
      <c r="G547" s="14"/>
      <c r="H547" s="5"/>
      <c r="I547" s="15"/>
      <c r="J547" s="15"/>
      <c r="K547" s="3"/>
      <c r="L547" s="3"/>
      <c r="M547" s="3"/>
      <c r="N547" s="3"/>
      <c r="O547" s="17"/>
      <c r="P547" s="32"/>
      <c r="Q547" s="32"/>
      <c r="R547" s="5"/>
      <c r="S547" s="5"/>
      <c r="T547" s="16"/>
      <c r="U547" s="16"/>
      <c r="V547" s="32"/>
      <c r="W547" s="32"/>
      <c r="X547" s="16"/>
      <c r="Y547" s="32"/>
      <c r="Z547" s="32"/>
      <c r="AA547" s="5"/>
      <c r="AB547" s="5"/>
      <c r="AC547" s="16"/>
      <c r="AD547" s="16"/>
      <c r="AE547" s="32"/>
      <c r="AF547" s="32"/>
      <c r="AG547" s="16"/>
      <c r="AH547" s="16"/>
      <c r="AI547" s="16"/>
      <c r="AJ547" s="16"/>
      <c r="AK547" s="16"/>
      <c r="AL547" s="16"/>
      <c r="AM547" s="16"/>
      <c r="AN547" s="16"/>
      <c r="AO547" s="16"/>
      <c r="AP547" s="5"/>
      <c r="AQ547" s="31"/>
      <c r="AR547" s="31"/>
    </row>
    <row r="548" spans="1:44" x14ac:dyDescent="0.3">
      <c r="A548" s="4"/>
      <c r="B548" s="3"/>
      <c r="C548" s="3"/>
      <c r="D548" s="14"/>
      <c r="E548" s="14"/>
      <c r="F548" s="14"/>
      <c r="G548" s="14"/>
      <c r="H548" s="5"/>
      <c r="I548" s="15"/>
      <c r="J548" s="15"/>
      <c r="K548" s="3"/>
      <c r="L548" s="3"/>
      <c r="M548" s="3"/>
      <c r="N548" s="3"/>
      <c r="O548" s="17"/>
      <c r="P548" s="32"/>
      <c r="Q548" s="32"/>
      <c r="R548" s="5"/>
      <c r="S548" s="5"/>
      <c r="T548" s="16"/>
      <c r="U548" s="16"/>
      <c r="V548" s="32"/>
      <c r="W548" s="32"/>
      <c r="X548" s="16"/>
      <c r="Y548" s="32"/>
      <c r="Z548" s="32"/>
      <c r="AA548" s="5"/>
      <c r="AB548" s="5"/>
      <c r="AC548" s="16"/>
      <c r="AD548" s="16"/>
      <c r="AE548" s="32"/>
      <c r="AF548" s="32"/>
      <c r="AG548" s="16"/>
      <c r="AH548" s="16"/>
      <c r="AI548" s="16"/>
      <c r="AJ548" s="16"/>
      <c r="AK548" s="16"/>
      <c r="AL548" s="16"/>
      <c r="AM548" s="16"/>
      <c r="AN548" s="16"/>
      <c r="AO548" s="16"/>
      <c r="AP548" s="5"/>
      <c r="AQ548" s="31"/>
      <c r="AR548" s="31"/>
    </row>
    <row r="549" spans="1:44" x14ac:dyDescent="0.3">
      <c r="A549" s="4"/>
      <c r="B549" s="3"/>
      <c r="C549" s="3"/>
      <c r="D549" s="14"/>
      <c r="E549" s="14"/>
      <c r="F549" s="14"/>
      <c r="G549" s="14"/>
      <c r="H549" s="5"/>
      <c r="I549" s="15"/>
      <c r="J549" s="15"/>
      <c r="K549" s="3"/>
      <c r="L549" s="3"/>
      <c r="M549" s="3"/>
      <c r="N549" s="3"/>
      <c r="O549" s="17"/>
      <c r="P549" s="32"/>
      <c r="Q549" s="32"/>
      <c r="R549" s="5"/>
      <c r="S549" s="5"/>
      <c r="T549" s="16"/>
      <c r="U549" s="16"/>
      <c r="V549" s="32"/>
      <c r="W549" s="32"/>
      <c r="X549" s="16"/>
      <c r="Y549" s="32"/>
      <c r="Z549" s="32"/>
      <c r="AA549" s="5"/>
      <c r="AB549" s="5"/>
      <c r="AC549" s="16"/>
      <c r="AD549" s="16"/>
      <c r="AE549" s="32"/>
      <c r="AF549" s="32"/>
      <c r="AG549" s="16"/>
      <c r="AH549" s="16"/>
      <c r="AI549" s="16"/>
      <c r="AJ549" s="16"/>
      <c r="AK549" s="16"/>
      <c r="AL549" s="16"/>
      <c r="AM549" s="16"/>
      <c r="AN549" s="16"/>
      <c r="AO549" s="16"/>
      <c r="AP549" s="5"/>
      <c r="AQ549" s="31"/>
      <c r="AR549" s="31"/>
    </row>
    <row r="550" spans="1:44" x14ac:dyDescent="0.3">
      <c r="A550" s="4"/>
      <c r="B550" s="3"/>
      <c r="C550" s="3"/>
      <c r="D550" s="14"/>
      <c r="E550" s="14"/>
      <c r="F550" s="14"/>
      <c r="G550" s="14"/>
      <c r="H550" s="5"/>
      <c r="I550" s="15"/>
      <c r="J550" s="15"/>
      <c r="K550" s="3"/>
      <c r="L550" s="3"/>
      <c r="M550" s="3"/>
      <c r="N550" s="3"/>
      <c r="O550" s="17"/>
      <c r="P550" s="32"/>
      <c r="Q550" s="32"/>
      <c r="R550" s="5"/>
      <c r="S550" s="5"/>
      <c r="T550" s="16"/>
      <c r="U550" s="16"/>
      <c r="V550" s="32"/>
      <c r="W550" s="32"/>
      <c r="X550" s="16"/>
      <c r="Y550" s="32"/>
      <c r="Z550" s="32"/>
      <c r="AA550" s="5"/>
      <c r="AB550" s="5"/>
      <c r="AC550" s="16"/>
      <c r="AD550" s="16"/>
      <c r="AE550" s="32"/>
      <c r="AF550" s="32"/>
      <c r="AG550" s="16"/>
      <c r="AH550" s="16"/>
      <c r="AI550" s="16"/>
      <c r="AJ550" s="16"/>
      <c r="AK550" s="16"/>
      <c r="AL550" s="16"/>
      <c r="AM550" s="16"/>
      <c r="AN550" s="16"/>
      <c r="AO550" s="16"/>
      <c r="AP550" s="5"/>
      <c r="AQ550" s="31"/>
      <c r="AR550" s="31"/>
    </row>
    <row r="551" spans="1:44" x14ac:dyDescent="0.3">
      <c r="A551" s="4"/>
      <c r="B551" s="3"/>
      <c r="C551" s="3"/>
      <c r="D551" s="14"/>
      <c r="E551" s="14"/>
      <c r="F551" s="14"/>
      <c r="G551" s="14"/>
      <c r="H551" s="5"/>
      <c r="I551" s="15"/>
      <c r="J551" s="15"/>
      <c r="K551" s="3"/>
      <c r="L551" s="3"/>
      <c r="M551" s="3"/>
      <c r="N551" s="3"/>
      <c r="O551" s="17"/>
      <c r="P551" s="32"/>
      <c r="Q551" s="32"/>
      <c r="R551" s="5"/>
      <c r="S551" s="5"/>
      <c r="T551" s="16"/>
      <c r="U551" s="16"/>
      <c r="V551" s="32"/>
      <c r="W551" s="32"/>
      <c r="X551" s="16"/>
      <c r="Y551" s="32"/>
      <c r="Z551" s="32"/>
      <c r="AA551" s="5"/>
      <c r="AB551" s="5"/>
      <c r="AC551" s="16"/>
      <c r="AD551" s="16"/>
      <c r="AE551" s="32"/>
      <c r="AF551" s="32"/>
      <c r="AG551" s="16"/>
      <c r="AH551" s="16"/>
      <c r="AI551" s="16"/>
      <c r="AJ551" s="16"/>
      <c r="AK551" s="16"/>
      <c r="AL551" s="16"/>
      <c r="AM551" s="16"/>
      <c r="AN551" s="16"/>
      <c r="AO551" s="16"/>
      <c r="AP551" s="5"/>
      <c r="AQ551" s="31"/>
      <c r="AR551" s="31"/>
    </row>
    <row r="552" spans="1:44" x14ac:dyDescent="0.3">
      <c r="A552" s="4"/>
      <c r="B552" s="3"/>
      <c r="C552" s="3"/>
      <c r="D552" s="14"/>
      <c r="E552" s="14"/>
      <c r="F552" s="14"/>
      <c r="G552" s="14"/>
      <c r="H552" s="5"/>
      <c r="I552" s="15"/>
      <c r="J552" s="15"/>
      <c r="K552" s="3"/>
      <c r="L552" s="3"/>
      <c r="M552" s="3"/>
      <c r="N552" s="3"/>
      <c r="O552" s="17"/>
      <c r="P552" s="32"/>
      <c r="Q552" s="32"/>
      <c r="R552" s="5"/>
      <c r="S552" s="5"/>
      <c r="T552" s="16"/>
      <c r="U552" s="16"/>
      <c r="V552" s="32"/>
      <c r="W552" s="32"/>
      <c r="X552" s="16"/>
      <c r="Y552" s="32"/>
      <c r="Z552" s="32"/>
      <c r="AA552" s="5"/>
      <c r="AB552" s="5"/>
      <c r="AC552" s="16"/>
      <c r="AD552" s="16"/>
      <c r="AE552" s="32"/>
      <c r="AF552" s="32"/>
      <c r="AG552" s="16"/>
      <c r="AH552" s="16"/>
      <c r="AI552" s="16"/>
      <c r="AJ552" s="16"/>
      <c r="AK552" s="16"/>
      <c r="AL552" s="16"/>
      <c r="AM552" s="16"/>
      <c r="AN552" s="16"/>
      <c r="AO552" s="16"/>
      <c r="AP552" s="5"/>
      <c r="AQ552" s="31"/>
      <c r="AR552" s="31"/>
    </row>
    <row r="553" spans="1:44" x14ac:dyDescent="0.3">
      <c r="A553" s="4"/>
      <c r="B553" s="3"/>
      <c r="C553" s="3"/>
      <c r="D553" s="14"/>
      <c r="E553" s="14"/>
      <c r="F553" s="14"/>
      <c r="G553" s="14"/>
      <c r="H553" s="5"/>
      <c r="I553" s="15"/>
      <c r="J553" s="15"/>
      <c r="K553" s="3"/>
      <c r="L553" s="3"/>
      <c r="M553" s="3"/>
      <c r="N553" s="3"/>
      <c r="O553" s="17"/>
      <c r="P553" s="32"/>
      <c r="Q553" s="32"/>
      <c r="R553" s="5"/>
      <c r="S553" s="5"/>
      <c r="T553" s="16"/>
      <c r="U553" s="16"/>
      <c r="V553" s="32"/>
      <c r="W553" s="32"/>
      <c r="X553" s="16"/>
      <c r="Y553" s="32"/>
      <c r="Z553" s="32"/>
      <c r="AA553" s="5"/>
      <c r="AB553" s="5"/>
      <c r="AC553" s="16"/>
      <c r="AD553" s="16"/>
      <c r="AE553" s="32"/>
      <c r="AF553" s="32"/>
      <c r="AG553" s="16"/>
      <c r="AH553" s="16"/>
      <c r="AI553" s="16"/>
      <c r="AJ553" s="16"/>
      <c r="AK553" s="16"/>
      <c r="AL553" s="16"/>
      <c r="AM553" s="16"/>
      <c r="AN553" s="16"/>
      <c r="AO553" s="16"/>
      <c r="AP553" s="5"/>
      <c r="AQ553" s="31"/>
      <c r="AR553" s="31"/>
    </row>
    <row r="554" spans="1:44" x14ac:dyDescent="0.3">
      <c r="A554" s="4"/>
      <c r="B554" s="3"/>
      <c r="C554" s="3"/>
      <c r="D554" s="14"/>
      <c r="E554" s="14"/>
      <c r="F554" s="14"/>
      <c r="G554" s="14"/>
      <c r="H554" s="5"/>
      <c r="I554" s="15"/>
      <c r="J554" s="15"/>
      <c r="K554" s="3"/>
      <c r="L554" s="3"/>
      <c r="M554" s="3"/>
      <c r="N554" s="3"/>
      <c r="O554" s="17"/>
      <c r="P554" s="32"/>
      <c r="Q554" s="32"/>
      <c r="R554" s="5"/>
      <c r="S554" s="5"/>
      <c r="T554" s="16"/>
      <c r="U554" s="16"/>
      <c r="V554" s="32"/>
      <c r="W554" s="32"/>
      <c r="X554" s="16"/>
      <c r="Y554" s="32"/>
      <c r="Z554" s="32"/>
      <c r="AA554" s="5"/>
      <c r="AB554" s="5"/>
      <c r="AC554" s="16"/>
      <c r="AD554" s="16"/>
      <c r="AE554" s="32"/>
      <c r="AF554" s="32"/>
      <c r="AG554" s="16"/>
      <c r="AH554" s="16"/>
      <c r="AI554" s="16"/>
      <c r="AJ554" s="16"/>
      <c r="AK554" s="16"/>
      <c r="AL554" s="16"/>
      <c r="AM554" s="16"/>
      <c r="AN554" s="16"/>
      <c r="AO554" s="16"/>
      <c r="AP554" s="5"/>
      <c r="AQ554" s="31"/>
      <c r="AR554" s="31"/>
    </row>
    <row r="555" spans="1:44" x14ac:dyDescent="0.3">
      <c r="A555" s="4"/>
      <c r="B555" s="3"/>
      <c r="C555" s="3"/>
      <c r="D555" s="14"/>
      <c r="E555" s="14"/>
      <c r="F555" s="14"/>
      <c r="G555" s="14"/>
      <c r="H555" s="5"/>
      <c r="I555" s="15"/>
      <c r="J555" s="15"/>
      <c r="K555" s="3"/>
      <c r="L555" s="3"/>
      <c r="M555" s="3"/>
      <c r="N555" s="3"/>
      <c r="O555" s="17"/>
      <c r="P555" s="32"/>
      <c r="Q555" s="32"/>
      <c r="R555" s="5"/>
      <c r="S555" s="5"/>
      <c r="T555" s="16"/>
      <c r="U555" s="16"/>
      <c r="V555" s="32"/>
      <c r="W555" s="32"/>
      <c r="X555" s="16"/>
      <c r="Y555" s="32"/>
      <c r="Z555" s="32"/>
      <c r="AA555" s="5"/>
      <c r="AB555" s="5"/>
      <c r="AC555" s="16"/>
      <c r="AD555" s="16"/>
      <c r="AE555" s="32"/>
      <c r="AF555" s="32"/>
      <c r="AG555" s="16"/>
      <c r="AH555" s="16"/>
      <c r="AI555" s="16"/>
      <c r="AJ555" s="16"/>
      <c r="AK555" s="16"/>
      <c r="AL555" s="16"/>
      <c r="AM555" s="16"/>
      <c r="AN555" s="16"/>
      <c r="AO555" s="16"/>
      <c r="AP555" s="5"/>
      <c r="AQ555" s="31"/>
      <c r="AR555" s="31"/>
    </row>
    <row r="556" spans="1:44" x14ac:dyDescent="0.3">
      <c r="A556" s="4"/>
      <c r="B556" s="3"/>
      <c r="C556" s="3"/>
      <c r="D556" s="14"/>
      <c r="E556" s="14"/>
      <c r="F556" s="14"/>
      <c r="G556" s="14"/>
      <c r="H556" s="5"/>
      <c r="I556" s="15"/>
      <c r="J556" s="15"/>
      <c r="K556" s="3"/>
      <c r="L556" s="3"/>
      <c r="M556" s="3"/>
      <c r="N556" s="3"/>
      <c r="O556" s="17"/>
      <c r="P556" s="32"/>
      <c r="Q556" s="32"/>
      <c r="R556" s="5"/>
      <c r="S556" s="5"/>
      <c r="T556" s="16"/>
      <c r="U556" s="16"/>
      <c r="V556" s="32"/>
      <c r="W556" s="32"/>
      <c r="X556" s="16"/>
      <c r="Y556" s="32"/>
      <c r="Z556" s="32"/>
      <c r="AA556" s="5"/>
      <c r="AB556" s="5"/>
      <c r="AC556" s="16"/>
      <c r="AD556" s="16"/>
      <c r="AE556" s="32"/>
      <c r="AF556" s="32"/>
      <c r="AG556" s="16"/>
      <c r="AH556" s="16"/>
      <c r="AI556" s="16"/>
      <c r="AJ556" s="16"/>
      <c r="AK556" s="16"/>
      <c r="AL556" s="16"/>
      <c r="AM556" s="16"/>
      <c r="AN556" s="16"/>
      <c r="AO556" s="16"/>
      <c r="AP556" s="5"/>
      <c r="AQ556" s="31"/>
      <c r="AR556" s="31"/>
    </row>
    <row r="557" spans="1:44" x14ac:dyDescent="0.3">
      <c r="A557" s="4"/>
      <c r="B557" s="3"/>
      <c r="C557" s="3"/>
      <c r="D557" s="14"/>
      <c r="E557" s="14"/>
      <c r="F557" s="14"/>
      <c r="G557" s="14"/>
      <c r="H557" s="5"/>
      <c r="I557" s="15"/>
      <c r="J557" s="15"/>
      <c r="K557" s="3"/>
      <c r="L557" s="3"/>
      <c r="M557" s="3"/>
      <c r="N557" s="3"/>
      <c r="O557" s="17"/>
      <c r="P557" s="32"/>
      <c r="Q557" s="32"/>
      <c r="R557" s="5"/>
      <c r="S557" s="5"/>
      <c r="T557" s="16"/>
      <c r="U557" s="16"/>
      <c r="V557" s="32"/>
      <c r="W557" s="32"/>
      <c r="X557" s="16"/>
      <c r="Y557" s="32"/>
      <c r="Z557" s="32"/>
      <c r="AA557" s="5"/>
      <c r="AB557" s="5"/>
      <c r="AC557" s="16"/>
      <c r="AD557" s="16"/>
      <c r="AE557" s="32"/>
      <c r="AF557" s="32"/>
      <c r="AG557" s="16"/>
      <c r="AH557" s="16"/>
      <c r="AI557" s="16"/>
      <c r="AJ557" s="16"/>
      <c r="AK557" s="16"/>
      <c r="AL557" s="16"/>
      <c r="AM557" s="16"/>
      <c r="AN557" s="16"/>
      <c r="AO557" s="16"/>
      <c r="AP557" s="5"/>
      <c r="AQ557" s="31"/>
      <c r="AR557" s="31"/>
    </row>
    <row r="558" spans="1:44" x14ac:dyDescent="0.3">
      <c r="A558" s="4"/>
      <c r="B558" s="3"/>
      <c r="C558" s="3"/>
      <c r="D558" s="14"/>
      <c r="E558" s="14"/>
      <c r="F558" s="14"/>
      <c r="G558" s="14"/>
      <c r="H558" s="5"/>
      <c r="I558" s="15"/>
      <c r="J558" s="15"/>
      <c r="K558" s="3"/>
      <c r="L558" s="3"/>
      <c r="M558" s="3"/>
      <c r="N558" s="3"/>
      <c r="O558" s="17"/>
      <c r="P558" s="32"/>
      <c r="Q558" s="32"/>
      <c r="R558" s="5"/>
      <c r="S558" s="5"/>
      <c r="T558" s="16"/>
      <c r="U558" s="16"/>
      <c r="V558" s="32"/>
      <c r="W558" s="32"/>
      <c r="X558" s="16"/>
      <c r="Y558" s="32"/>
      <c r="Z558" s="32"/>
      <c r="AA558" s="5"/>
      <c r="AB558" s="5"/>
      <c r="AC558" s="16"/>
      <c r="AD558" s="16"/>
      <c r="AE558" s="32"/>
      <c r="AF558" s="32"/>
      <c r="AG558" s="16"/>
      <c r="AH558" s="16"/>
      <c r="AI558" s="16"/>
      <c r="AJ558" s="16"/>
      <c r="AK558" s="16"/>
      <c r="AL558" s="16"/>
      <c r="AM558" s="16"/>
      <c r="AN558" s="16"/>
      <c r="AO558" s="16"/>
      <c r="AP558" s="5"/>
      <c r="AQ558" s="31"/>
      <c r="AR558" s="31"/>
    </row>
    <row r="559" spans="1:44" x14ac:dyDescent="0.3">
      <c r="A559" s="4"/>
      <c r="B559" s="3"/>
      <c r="C559" s="3"/>
      <c r="D559" s="14"/>
      <c r="E559" s="14"/>
      <c r="F559" s="14"/>
      <c r="G559" s="14"/>
      <c r="H559" s="5"/>
      <c r="I559" s="15"/>
      <c r="J559" s="15"/>
      <c r="K559" s="3"/>
      <c r="L559" s="3"/>
      <c r="M559" s="3"/>
      <c r="N559" s="3"/>
      <c r="O559" s="17"/>
      <c r="P559" s="32"/>
      <c r="Q559" s="32"/>
      <c r="R559" s="5"/>
      <c r="S559" s="5"/>
      <c r="T559" s="16"/>
      <c r="U559" s="16"/>
      <c r="V559" s="32"/>
      <c r="W559" s="32"/>
      <c r="X559" s="16"/>
      <c r="Y559" s="32"/>
      <c r="Z559" s="32"/>
      <c r="AA559" s="5"/>
      <c r="AB559" s="5"/>
      <c r="AC559" s="16"/>
      <c r="AD559" s="16"/>
      <c r="AE559" s="32"/>
      <c r="AF559" s="32"/>
      <c r="AG559" s="16"/>
      <c r="AH559" s="16"/>
      <c r="AI559" s="16"/>
      <c r="AJ559" s="16"/>
      <c r="AK559" s="16"/>
      <c r="AL559" s="16"/>
      <c r="AM559" s="16"/>
      <c r="AN559" s="16"/>
      <c r="AO559" s="16"/>
      <c r="AP559" s="5"/>
      <c r="AQ559" s="31"/>
      <c r="AR559" s="31"/>
    </row>
    <row r="560" spans="1:44" x14ac:dyDescent="0.3">
      <c r="A560" s="4"/>
      <c r="B560" s="3"/>
      <c r="C560" s="3"/>
      <c r="D560" s="14"/>
      <c r="E560" s="14"/>
      <c r="F560" s="14"/>
      <c r="G560" s="14"/>
      <c r="H560" s="5"/>
      <c r="I560" s="15"/>
      <c r="J560" s="15"/>
      <c r="K560" s="3"/>
      <c r="L560" s="3"/>
      <c r="M560" s="3"/>
      <c r="N560" s="3"/>
      <c r="O560" s="17"/>
      <c r="P560" s="32"/>
      <c r="Q560" s="32"/>
      <c r="R560" s="5"/>
      <c r="S560" s="5"/>
      <c r="T560" s="16"/>
      <c r="U560" s="16"/>
      <c r="V560" s="32"/>
      <c r="W560" s="32"/>
      <c r="X560" s="16"/>
      <c r="Y560" s="32"/>
      <c r="Z560" s="32"/>
      <c r="AA560" s="5"/>
      <c r="AB560" s="5"/>
      <c r="AC560" s="16"/>
      <c r="AD560" s="16"/>
      <c r="AE560" s="32"/>
      <c r="AF560" s="32"/>
      <c r="AG560" s="16"/>
      <c r="AH560" s="16"/>
      <c r="AI560" s="16"/>
      <c r="AJ560" s="16"/>
      <c r="AK560" s="16"/>
      <c r="AL560" s="16"/>
      <c r="AM560" s="16"/>
      <c r="AN560" s="16"/>
      <c r="AO560" s="16"/>
      <c r="AP560" s="5"/>
      <c r="AQ560" s="31"/>
      <c r="AR560" s="31"/>
    </row>
    <row r="561" spans="1:44" x14ac:dyDescent="0.3">
      <c r="A561" s="4"/>
      <c r="B561" s="3"/>
      <c r="C561" s="3"/>
      <c r="D561" s="14"/>
      <c r="E561" s="14"/>
      <c r="F561" s="14"/>
      <c r="G561" s="14"/>
      <c r="H561" s="5"/>
      <c r="I561" s="15"/>
      <c r="J561" s="15"/>
      <c r="K561" s="3"/>
      <c r="L561" s="3"/>
      <c r="M561" s="3"/>
      <c r="N561" s="3"/>
      <c r="O561" s="17"/>
      <c r="P561" s="32"/>
      <c r="Q561" s="32"/>
      <c r="R561" s="5"/>
      <c r="S561" s="5"/>
      <c r="T561" s="16"/>
      <c r="U561" s="16"/>
      <c r="V561" s="32"/>
      <c r="W561" s="32"/>
      <c r="X561" s="16"/>
      <c r="Y561" s="32"/>
      <c r="Z561" s="32"/>
      <c r="AA561" s="5"/>
      <c r="AB561" s="5"/>
      <c r="AC561" s="16"/>
      <c r="AD561" s="16"/>
      <c r="AE561" s="32"/>
      <c r="AF561" s="32"/>
      <c r="AG561" s="16"/>
      <c r="AH561" s="16"/>
      <c r="AI561" s="16"/>
      <c r="AJ561" s="16"/>
      <c r="AK561" s="16"/>
      <c r="AL561" s="16"/>
      <c r="AM561" s="16"/>
      <c r="AN561" s="16"/>
      <c r="AO561" s="16"/>
      <c r="AP561" s="5"/>
      <c r="AQ561" s="31"/>
      <c r="AR561" s="31"/>
    </row>
    <row r="562" spans="1:44" x14ac:dyDescent="0.3">
      <c r="A562" s="4"/>
      <c r="B562" s="3"/>
      <c r="C562" s="3"/>
      <c r="D562" s="14"/>
      <c r="E562" s="14"/>
      <c r="F562" s="14"/>
      <c r="G562" s="14"/>
      <c r="H562" s="5"/>
      <c r="I562" s="15"/>
      <c r="J562" s="15"/>
      <c r="K562" s="3"/>
      <c r="L562" s="3"/>
      <c r="M562" s="3"/>
      <c r="N562" s="3"/>
      <c r="O562" s="17"/>
      <c r="P562" s="32"/>
      <c r="Q562" s="32"/>
      <c r="R562" s="5"/>
      <c r="S562" s="5"/>
      <c r="T562" s="16"/>
      <c r="U562" s="16"/>
      <c r="V562" s="32"/>
      <c r="W562" s="32"/>
      <c r="X562" s="16"/>
      <c r="Y562" s="32"/>
      <c r="Z562" s="32"/>
      <c r="AA562" s="5"/>
      <c r="AB562" s="5"/>
      <c r="AC562" s="16"/>
      <c r="AD562" s="16"/>
      <c r="AE562" s="32"/>
      <c r="AF562" s="32"/>
      <c r="AG562" s="16"/>
      <c r="AH562" s="16"/>
      <c r="AI562" s="16"/>
      <c r="AJ562" s="16"/>
      <c r="AK562" s="16"/>
      <c r="AL562" s="16"/>
      <c r="AM562" s="16"/>
      <c r="AN562" s="16"/>
      <c r="AO562" s="16"/>
      <c r="AP562" s="5"/>
      <c r="AQ562" s="31"/>
      <c r="AR562" s="31"/>
    </row>
    <row r="563" spans="1:44" x14ac:dyDescent="0.3">
      <c r="A563" s="4"/>
      <c r="B563" s="3"/>
      <c r="C563" s="3"/>
      <c r="D563" s="14"/>
      <c r="E563" s="14"/>
      <c r="F563" s="14"/>
      <c r="G563" s="14"/>
      <c r="H563" s="5"/>
      <c r="I563" s="15"/>
      <c r="J563" s="15"/>
      <c r="K563" s="3"/>
      <c r="L563" s="3"/>
      <c r="M563" s="3"/>
      <c r="N563" s="3"/>
      <c r="O563" s="17"/>
      <c r="P563" s="32"/>
      <c r="Q563" s="32"/>
      <c r="R563" s="5"/>
      <c r="S563" s="5"/>
      <c r="T563" s="16"/>
      <c r="U563" s="16"/>
      <c r="V563" s="32"/>
      <c r="W563" s="32"/>
      <c r="X563" s="16"/>
      <c r="Y563" s="32"/>
      <c r="Z563" s="32"/>
      <c r="AA563" s="5"/>
      <c r="AB563" s="5"/>
      <c r="AC563" s="16"/>
      <c r="AD563" s="16"/>
      <c r="AE563" s="32"/>
      <c r="AF563" s="32"/>
      <c r="AG563" s="16"/>
      <c r="AH563" s="16"/>
      <c r="AI563" s="16"/>
      <c r="AJ563" s="16"/>
      <c r="AK563" s="16"/>
      <c r="AL563" s="16"/>
      <c r="AM563" s="16"/>
      <c r="AN563" s="16"/>
      <c r="AO563" s="16"/>
      <c r="AP563" s="5"/>
      <c r="AQ563" s="31"/>
      <c r="AR563" s="31"/>
    </row>
    <row r="564" spans="1:44" x14ac:dyDescent="0.3">
      <c r="A564" s="4"/>
      <c r="B564" s="3"/>
      <c r="C564" s="3"/>
      <c r="D564" s="14"/>
      <c r="E564" s="14"/>
      <c r="F564" s="14"/>
      <c r="G564" s="14"/>
      <c r="H564" s="5"/>
      <c r="I564" s="15"/>
      <c r="J564" s="15"/>
      <c r="K564" s="3"/>
      <c r="L564" s="3"/>
      <c r="M564" s="3"/>
      <c r="N564" s="3"/>
      <c r="O564" s="17"/>
      <c r="P564" s="32"/>
      <c r="Q564" s="32"/>
      <c r="R564" s="5"/>
      <c r="S564" s="5"/>
      <c r="T564" s="16"/>
      <c r="U564" s="16"/>
      <c r="V564" s="32"/>
      <c r="W564" s="32"/>
      <c r="X564" s="16"/>
      <c r="Y564" s="32"/>
      <c r="Z564" s="32"/>
      <c r="AA564" s="5"/>
      <c r="AB564" s="5"/>
      <c r="AC564" s="16"/>
      <c r="AD564" s="16"/>
      <c r="AE564" s="32"/>
      <c r="AF564" s="32"/>
      <c r="AG564" s="16"/>
      <c r="AH564" s="16"/>
      <c r="AI564" s="16"/>
      <c r="AJ564" s="16"/>
      <c r="AK564" s="16"/>
      <c r="AL564" s="16"/>
      <c r="AM564" s="16"/>
      <c r="AN564" s="16"/>
      <c r="AO564" s="16"/>
      <c r="AP564" s="5"/>
      <c r="AQ564" s="31"/>
      <c r="AR564" s="31"/>
    </row>
    <row r="565" spans="1:44" x14ac:dyDescent="0.3">
      <c r="A565" s="4"/>
      <c r="B565" s="3"/>
      <c r="C565" s="3"/>
      <c r="D565" s="14"/>
      <c r="E565" s="14"/>
      <c r="F565" s="14"/>
      <c r="G565" s="14"/>
      <c r="H565" s="5"/>
      <c r="I565" s="15"/>
      <c r="J565" s="15"/>
      <c r="K565" s="3"/>
      <c r="L565" s="3"/>
      <c r="M565" s="3"/>
      <c r="N565" s="3"/>
      <c r="O565" s="17"/>
      <c r="P565" s="32"/>
      <c r="Q565" s="32"/>
      <c r="R565" s="5"/>
      <c r="S565" s="5"/>
      <c r="T565" s="16"/>
      <c r="U565" s="16"/>
      <c r="V565" s="32"/>
      <c r="W565" s="32"/>
      <c r="X565" s="16"/>
      <c r="Y565" s="32"/>
      <c r="Z565" s="32"/>
      <c r="AA565" s="5"/>
      <c r="AB565" s="5"/>
      <c r="AC565" s="16"/>
      <c r="AD565" s="16"/>
      <c r="AE565" s="32"/>
      <c r="AF565" s="32"/>
      <c r="AG565" s="16"/>
      <c r="AH565" s="16"/>
      <c r="AI565" s="16"/>
      <c r="AJ565" s="16"/>
      <c r="AK565" s="16"/>
      <c r="AL565" s="16"/>
      <c r="AM565" s="16"/>
      <c r="AN565" s="16"/>
      <c r="AO565" s="16"/>
      <c r="AP565" s="5"/>
      <c r="AQ565" s="31"/>
      <c r="AR565" s="31"/>
    </row>
    <row r="566" spans="1:44" x14ac:dyDescent="0.3">
      <c r="A566" s="4"/>
      <c r="B566" s="3"/>
      <c r="C566" s="3"/>
      <c r="D566" s="14"/>
      <c r="E566" s="14"/>
      <c r="F566" s="14"/>
      <c r="G566" s="14"/>
      <c r="H566" s="5"/>
      <c r="I566" s="15"/>
      <c r="J566" s="15"/>
      <c r="K566" s="3"/>
      <c r="L566" s="3"/>
      <c r="M566" s="3"/>
      <c r="N566" s="3"/>
      <c r="O566" s="17"/>
      <c r="P566" s="32"/>
      <c r="Q566" s="32"/>
      <c r="R566" s="5"/>
      <c r="S566" s="5"/>
      <c r="T566" s="16"/>
      <c r="U566" s="16"/>
      <c r="V566" s="32"/>
      <c r="W566" s="32"/>
      <c r="X566" s="16"/>
      <c r="Y566" s="32"/>
      <c r="Z566" s="32"/>
      <c r="AA566" s="5"/>
      <c r="AB566" s="5"/>
      <c r="AC566" s="16"/>
      <c r="AD566" s="16"/>
      <c r="AE566" s="32"/>
      <c r="AF566" s="32"/>
      <c r="AG566" s="16"/>
      <c r="AH566" s="16"/>
      <c r="AI566" s="16"/>
      <c r="AJ566" s="16"/>
      <c r="AK566" s="16"/>
      <c r="AL566" s="16"/>
      <c r="AM566" s="16"/>
      <c r="AN566" s="16"/>
      <c r="AO566" s="16"/>
      <c r="AP566" s="5"/>
      <c r="AQ566" s="31"/>
      <c r="AR566" s="31"/>
    </row>
    <row r="567" spans="1:44" x14ac:dyDescent="0.3">
      <c r="A567" s="4"/>
      <c r="B567" s="3"/>
      <c r="C567" s="3"/>
      <c r="D567" s="14"/>
      <c r="E567" s="14"/>
      <c r="F567" s="14"/>
      <c r="G567" s="14"/>
      <c r="H567" s="5"/>
      <c r="I567" s="15"/>
      <c r="J567" s="15"/>
      <c r="K567" s="3"/>
      <c r="L567" s="3"/>
      <c r="M567" s="3"/>
      <c r="N567" s="3"/>
      <c r="O567" s="17"/>
      <c r="P567" s="32"/>
      <c r="Q567" s="32"/>
      <c r="R567" s="5"/>
      <c r="S567" s="5"/>
      <c r="T567" s="16"/>
      <c r="U567" s="16"/>
      <c r="V567" s="32"/>
      <c r="W567" s="32"/>
      <c r="X567" s="16"/>
      <c r="Y567" s="32"/>
      <c r="Z567" s="32"/>
      <c r="AA567" s="5"/>
      <c r="AB567" s="5"/>
      <c r="AC567" s="16"/>
      <c r="AD567" s="16"/>
      <c r="AE567" s="32"/>
      <c r="AF567" s="32"/>
      <c r="AG567" s="16"/>
      <c r="AH567" s="16"/>
      <c r="AI567" s="16"/>
      <c r="AJ567" s="16"/>
      <c r="AK567" s="16"/>
      <c r="AL567" s="16"/>
      <c r="AM567" s="16"/>
      <c r="AN567" s="16"/>
      <c r="AO567" s="16"/>
      <c r="AP567" s="5"/>
      <c r="AQ567" s="31"/>
      <c r="AR567" s="31"/>
    </row>
    <row r="568" spans="1:44" x14ac:dyDescent="0.3">
      <c r="A568" s="4"/>
      <c r="B568" s="3"/>
      <c r="C568" s="3"/>
      <c r="D568" s="14"/>
      <c r="E568" s="14"/>
      <c r="F568" s="14"/>
      <c r="G568" s="14"/>
      <c r="H568" s="5"/>
      <c r="I568" s="15"/>
      <c r="J568" s="15"/>
      <c r="K568" s="3"/>
      <c r="L568" s="3"/>
      <c r="M568" s="3"/>
      <c r="N568" s="3"/>
      <c r="O568" s="17"/>
      <c r="P568" s="32"/>
      <c r="Q568" s="32"/>
      <c r="R568" s="5"/>
      <c r="S568" s="5"/>
      <c r="T568" s="16"/>
      <c r="U568" s="16"/>
      <c r="V568" s="32"/>
      <c r="W568" s="32"/>
      <c r="X568" s="16"/>
      <c r="Y568" s="32"/>
      <c r="Z568" s="32"/>
      <c r="AA568" s="5"/>
      <c r="AB568" s="5"/>
      <c r="AC568" s="16"/>
      <c r="AD568" s="16"/>
      <c r="AE568" s="32"/>
      <c r="AF568" s="32"/>
      <c r="AG568" s="16"/>
      <c r="AH568" s="16"/>
      <c r="AI568" s="16"/>
      <c r="AJ568" s="16"/>
      <c r="AK568" s="16"/>
      <c r="AL568" s="16"/>
      <c r="AM568" s="16"/>
      <c r="AN568" s="16"/>
      <c r="AO568" s="16"/>
      <c r="AP568" s="5"/>
      <c r="AQ568" s="31"/>
      <c r="AR568" s="31"/>
    </row>
    <row r="569" spans="1:44" x14ac:dyDescent="0.3">
      <c r="A569" s="4"/>
      <c r="B569" s="3"/>
      <c r="C569" s="3"/>
      <c r="D569" s="14"/>
      <c r="E569" s="14"/>
      <c r="F569" s="14"/>
      <c r="G569" s="14"/>
      <c r="H569" s="5"/>
      <c r="I569" s="15"/>
      <c r="J569" s="15"/>
      <c r="K569" s="3"/>
      <c r="L569" s="3"/>
      <c r="M569" s="3"/>
      <c r="N569" s="3"/>
      <c r="O569" s="17"/>
      <c r="P569" s="32"/>
      <c r="Q569" s="32"/>
      <c r="R569" s="5"/>
      <c r="S569" s="5"/>
      <c r="T569" s="16"/>
      <c r="U569" s="16"/>
      <c r="V569" s="32"/>
      <c r="W569" s="32"/>
      <c r="X569" s="16"/>
      <c r="Y569" s="32"/>
      <c r="Z569" s="32"/>
      <c r="AA569" s="5"/>
      <c r="AB569" s="5"/>
      <c r="AC569" s="16"/>
      <c r="AD569" s="16"/>
      <c r="AE569" s="32"/>
      <c r="AF569" s="32"/>
      <c r="AG569" s="16"/>
      <c r="AH569" s="16"/>
      <c r="AI569" s="16"/>
      <c r="AJ569" s="16"/>
      <c r="AK569" s="16"/>
      <c r="AL569" s="16"/>
      <c r="AM569" s="16"/>
      <c r="AN569" s="16"/>
      <c r="AO569" s="16"/>
      <c r="AP569" s="5"/>
      <c r="AQ569" s="31"/>
      <c r="AR569" s="31"/>
    </row>
    <row r="570" spans="1:44" x14ac:dyDescent="0.3">
      <c r="A570" s="4"/>
      <c r="B570" s="3"/>
      <c r="C570" s="3"/>
      <c r="D570" s="14"/>
      <c r="E570" s="14"/>
      <c r="F570" s="14"/>
      <c r="G570" s="14"/>
      <c r="H570" s="5"/>
      <c r="I570" s="15"/>
      <c r="J570" s="15"/>
      <c r="K570" s="3"/>
      <c r="L570" s="3"/>
      <c r="M570" s="3"/>
      <c r="N570" s="3"/>
      <c r="O570" s="17"/>
      <c r="P570" s="32"/>
      <c r="Q570" s="32"/>
      <c r="R570" s="5"/>
      <c r="S570" s="5"/>
      <c r="T570" s="16"/>
      <c r="U570" s="16"/>
      <c r="V570" s="32"/>
      <c r="W570" s="32"/>
      <c r="X570" s="16"/>
      <c r="Y570" s="32"/>
      <c r="Z570" s="32"/>
      <c r="AA570" s="5"/>
      <c r="AB570" s="5"/>
      <c r="AC570" s="16"/>
      <c r="AD570" s="16"/>
      <c r="AE570" s="32"/>
      <c r="AF570" s="32"/>
      <c r="AG570" s="16"/>
      <c r="AH570" s="16"/>
      <c r="AI570" s="16"/>
      <c r="AJ570" s="16"/>
      <c r="AK570" s="16"/>
      <c r="AL570" s="16"/>
      <c r="AM570" s="16"/>
      <c r="AN570" s="16"/>
      <c r="AO570" s="16"/>
      <c r="AP570" s="5"/>
      <c r="AQ570" s="31"/>
      <c r="AR570" s="31"/>
    </row>
    <row r="571" spans="1:44" x14ac:dyDescent="0.3">
      <c r="A571" s="4"/>
      <c r="B571" s="3"/>
      <c r="C571" s="3"/>
      <c r="D571" s="14"/>
      <c r="E571" s="14"/>
      <c r="F571" s="14"/>
      <c r="G571" s="14"/>
      <c r="H571" s="5"/>
      <c r="I571" s="15"/>
      <c r="J571" s="15"/>
      <c r="K571" s="3"/>
      <c r="L571" s="3"/>
      <c r="M571" s="3"/>
      <c r="N571" s="3"/>
      <c r="O571" s="17"/>
      <c r="P571" s="32"/>
      <c r="Q571" s="32"/>
      <c r="R571" s="5"/>
      <c r="S571" s="5"/>
      <c r="T571" s="16"/>
      <c r="U571" s="16"/>
      <c r="V571" s="32"/>
      <c r="W571" s="32"/>
      <c r="X571" s="16"/>
      <c r="Y571" s="32"/>
      <c r="Z571" s="32"/>
      <c r="AA571" s="5"/>
      <c r="AB571" s="5"/>
      <c r="AC571" s="16"/>
      <c r="AD571" s="16"/>
      <c r="AE571" s="32"/>
      <c r="AF571" s="32"/>
      <c r="AG571" s="16"/>
      <c r="AH571" s="16"/>
      <c r="AI571" s="16"/>
      <c r="AJ571" s="16"/>
      <c r="AK571" s="16"/>
      <c r="AL571" s="16"/>
      <c r="AM571" s="16"/>
      <c r="AN571" s="16"/>
      <c r="AO571" s="16"/>
      <c r="AP571" s="5"/>
      <c r="AQ571" s="31"/>
      <c r="AR571" s="31"/>
    </row>
    <row r="572" spans="1:44" x14ac:dyDescent="0.3">
      <c r="A572" s="4"/>
      <c r="B572" s="3"/>
      <c r="C572" s="3"/>
      <c r="D572" s="14"/>
      <c r="E572" s="14"/>
      <c r="F572" s="14"/>
      <c r="G572" s="14"/>
      <c r="H572" s="5"/>
      <c r="I572" s="15"/>
      <c r="J572" s="15"/>
      <c r="K572" s="3"/>
      <c r="L572" s="3"/>
      <c r="M572" s="3"/>
      <c r="N572" s="3"/>
      <c r="O572" s="17"/>
      <c r="P572" s="32"/>
      <c r="Q572" s="32"/>
      <c r="R572" s="5"/>
      <c r="S572" s="5"/>
      <c r="T572" s="16"/>
      <c r="U572" s="16"/>
      <c r="V572" s="32"/>
      <c r="W572" s="32"/>
      <c r="X572" s="16"/>
      <c r="Y572" s="32"/>
      <c r="Z572" s="32"/>
      <c r="AA572" s="5"/>
      <c r="AB572" s="5"/>
      <c r="AC572" s="16"/>
      <c r="AD572" s="16"/>
      <c r="AE572" s="32"/>
      <c r="AF572" s="32"/>
      <c r="AG572" s="16"/>
      <c r="AH572" s="16"/>
      <c r="AI572" s="16"/>
      <c r="AJ572" s="16"/>
      <c r="AK572" s="16"/>
      <c r="AL572" s="16"/>
      <c r="AM572" s="16"/>
      <c r="AN572" s="16"/>
      <c r="AO572" s="16"/>
      <c r="AP572" s="5"/>
      <c r="AQ572" s="31"/>
      <c r="AR572" s="31"/>
    </row>
    <row r="573" spans="1:44" x14ac:dyDescent="0.3">
      <c r="A573" s="4"/>
      <c r="B573" s="3"/>
      <c r="C573" s="3"/>
      <c r="D573" s="14"/>
      <c r="E573" s="14"/>
      <c r="F573" s="14"/>
      <c r="G573" s="14"/>
      <c r="H573" s="5"/>
      <c r="I573" s="15"/>
      <c r="J573" s="15"/>
      <c r="K573" s="3"/>
      <c r="L573" s="3"/>
      <c r="M573" s="3"/>
      <c r="N573" s="3"/>
      <c r="O573" s="17"/>
      <c r="P573" s="32"/>
      <c r="Q573" s="32"/>
      <c r="R573" s="5"/>
      <c r="S573" s="5"/>
      <c r="T573" s="16"/>
      <c r="U573" s="16"/>
      <c r="V573" s="32"/>
      <c r="W573" s="32"/>
      <c r="X573" s="16"/>
      <c r="Y573" s="32"/>
      <c r="Z573" s="32"/>
      <c r="AA573" s="5"/>
      <c r="AB573" s="5"/>
      <c r="AC573" s="16"/>
      <c r="AD573" s="16"/>
      <c r="AE573" s="32"/>
      <c r="AF573" s="32"/>
      <c r="AG573" s="16"/>
      <c r="AH573" s="16"/>
      <c r="AI573" s="16"/>
      <c r="AJ573" s="16"/>
      <c r="AK573" s="16"/>
      <c r="AL573" s="16"/>
      <c r="AM573" s="16"/>
      <c r="AN573" s="16"/>
      <c r="AO573" s="16"/>
      <c r="AP573" s="5"/>
      <c r="AQ573" s="31"/>
      <c r="AR573" s="31"/>
    </row>
    <row r="574" spans="1:44" x14ac:dyDescent="0.3">
      <c r="A574" s="4"/>
      <c r="B574" s="3"/>
      <c r="C574" s="3"/>
      <c r="D574" s="14"/>
      <c r="E574" s="14"/>
      <c r="F574" s="14"/>
      <c r="G574" s="14"/>
      <c r="H574" s="5"/>
      <c r="I574" s="15"/>
      <c r="J574" s="15"/>
      <c r="K574" s="3"/>
      <c r="L574" s="3"/>
      <c r="M574" s="3"/>
      <c r="N574" s="3"/>
      <c r="O574" s="17"/>
      <c r="P574" s="32"/>
      <c r="Q574" s="32"/>
      <c r="R574" s="5"/>
      <c r="S574" s="5"/>
      <c r="T574" s="16"/>
      <c r="U574" s="16"/>
      <c r="V574" s="32"/>
      <c r="W574" s="32"/>
      <c r="X574" s="16"/>
      <c r="Y574" s="32"/>
      <c r="Z574" s="32"/>
      <c r="AA574" s="5"/>
      <c r="AB574" s="5"/>
      <c r="AC574" s="16"/>
      <c r="AD574" s="16"/>
      <c r="AE574" s="32"/>
      <c r="AF574" s="32"/>
      <c r="AG574" s="16"/>
      <c r="AH574" s="16"/>
      <c r="AI574" s="16"/>
      <c r="AJ574" s="16"/>
      <c r="AK574" s="16"/>
      <c r="AL574" s="16"/>
      <c r="AM574" s="16"/>
      <c r="AN574" s="16"/>
      <c r="AO574" s="16"/>
      <c r="AP574" s="5"/>
      <c r="AQ574" s="31"/>
      <c r="AR574" s="31"/>
    </row>
    <row r="575" spans="1:44" x14ac:dyDescent="0.3">
      <c r="A575" s="4"/>
      <c r="B575" s="3"/>
      <c r="C575" s="3"/>
      <c r="D575" s="14"/>
      <c r="E575" s="14"/>
      <c r="F575" s="14"/>
      <c r="G575" s="14"/>
      <c r="H575" s="5"/>
      <c r="I575" s="15"/>
      <c r="J575" s="15"/>
      <c r="K575" s="3"/>
      <c r="L575" s="3"/>
      <c r="M575" s="3"/>
      <c r="N575" s="3"/>
      <c r="O575" s="17"/>
      <c r="P575" s="32"/>
      <c r="Q575" s="32"/>
      <c r="R575" s="5"/>
      <c r="S575" s="5"/>
      <c r="T575" s="16"/>
      <c r="U575" s="16"/>
      <c r="V575" s="32"/>
      <c r="W575" s="32"/>
      <c r="X575" s="16"/>
      <c r="Y575" s="32"/>
      <c r="Z575" s="32"/>
      <c r="AA575" s="5"/>
      <c r="AB575" s="5"/>
      <c r="AC575" s="16"/>
      <c r="AD575" s="16"/>
      <c r="AE575" s="32"/>
      <c r="AF575" s="32"/>
      <c r="AG575" s="16"/>
      <c r="AH575" s="16"/>
      <c r="AI575" s="16"/>
      <c r="AJ575" s="16"/>
      <c r="AK575" s="16"/>
      <c r="AL575" s="16"/>
      <c r="AM575" s="16"/>
      <c r="AN575" s="16"/>
      <c r="AO575" s="16"/>
      <c r="AP575" s="5"/>
      <c r="AQ575" s="31"/>
      <c r="AR575" s="31"/>
    </row>
    <row r="576" spans="1:44" x14ac:dyDescent="0.3">
      <c r="A576" s="4"/>
      <c r="B576" s="3"/>
      <c r="C576" s="3"/>
      <c r="D576" s="14"/>
      <c r="E576" s="14"/>
      <c r="F576" s="14"/>
      <c r="G576" s="14"/>
      <c r="H576" s="5"/>
      <c r="I576" s="15"/>
      <c r="J576" s="15"/>
      <c r="K576" s="3"/>
      <c r="L576" s="3"/>
      <c r="M576" s="3"/>
      <c r="N576" s="3"/>
      <c r="O576" s="17"/>
      <c r="P576" s="32"/>
      <c r="Q576" s="32"/>
      <c r="R576" s="5"/>
      <c r="S576" s="5"/>
      <c r="T576" s="16"/>
      <c r="U576" s="16"/>
      <c r="V576" s="32"/>
      <c r="W576" s="32"/>
      <c r="X576" s="16"/>
      <c r="Y576" s="32"/>
      <c r="Z576" s="32"/>
      <c r="AA576" s="5"/>
      <c r="AB576" s="5"/>
      <c r="AC576" s="16"/>
      <c r="AD576" s="16"/>
      <c r="AE576" s="32"/>
      <c r="AF576" s="32"/>
      <c r="AG576" s="16"/>
      <c r="AH576" s="16"/>
      <c r="AI576" s="16"/>
      <c r="AJ576" s="16"/>
      <c r="AK576" s="16"/>
      <c r="AL576" s="16"/>
      <c r="AM576" s="16"/>
      <c r="AN576" s="16"/>
      <c r="AO576" s="16"/>
      <c r="AP576" s="5"/>
      <c r="AQ576" s="31"/>
      <c r="AR576" s="31"/>
    </row>
    <row r="577" spans="1:44" x14ac:dyDescent="0.3">
      <c r="A577" s="4"/>
      <c r="B577" s="3"/>
      <c r="C577" s="3"/>
      <c r="D577" s="14"/>
      <c r="E577" s="14"/>
      <c r="F577" s="14"/>
      <c r="G577" s="14"/>
      <c r="H577" s="5"/>
      <c r="I577" s="15"/>
      <c r="J577" s="15"/>
      <c r="K577" s="3"/>
      <c r="L577" s="3"/>
      <c r="M577" s="3"/>
      <c r="N577" s="3"/>
      <c r="O577" s="17"/>
      <c r="P577" s="32"/>
      <c r="Q577" s="32"/>
      <c r="R577" s="5"/>
      <c r="S577" s="5"/>
      <c r="T577" s="16"/>
      <c r="U577" s="16"/>
      <c r="V577" s="32"/>
      <c r="W577" s="32"/>
      <c r="X577" s="16"/>
      <c r="Y577" s="32"/>
      <c r="Z577" s="32"/>
      <c r="AA577" s="5"/>
      <c r="AB577" s="5"/>
      <c r="AC577" s="16"/>
      <c r="AD577" s="16"/>
      <c r="AE577" s="32"/>
      <c r="AF577" s="32"/>
      <c r="AG577" s="16"/>
      <c r="AH577" s="16"/>
      <c r="AI577" s="16"/>
      <c r="AJ577" s="16"/>
      <c r="AK577" s="16"/>
      <c r="AL577" s="16"/>
      <c r="AM577" s="16"/>
      <c r="AN577" s="16"/>
      <c r="AO577" s="16"/>
      <c r="AP577" s="5"/>
      <c r="AQ577" s="31"/>
      <c r="AR577" s="31"/>
    </row>
    <row r="578" spans="1:44" x14ac:dyDescent="0.3">
      <c r="A578" s="4"/>
      <c r="B578" s="3"/>
      <c r="C578" s="3"/>
      <c r="D578" s="14"/>
      <c r="E578" s="14"/>
      <c r="F578" s="14"/>
      <c r="G578" s="14"/>
      <c r="H578" s="5"/>
      <c r="I578" s="15"/>
      <c r="J578" s="15"/>
      <c r="K578" s="3"/>
      <c r="L578" s="3"/>
      <c r="M578" s="3"/>
      <c r="N578" s="3"/>
      <c r="O578" s="17"/>
      <c r="P578" s="32"/>
      <c r="Q578" s="32"/>
      <c r="R578" s="5"/>
      <c r="S578" s="5"/>
      <c r="T578" s="16"/>
      <c r="U578" s="16"/>
      <c r="V578" s="32"/>
      <c r="W578" s="32"/>
      <c r="X578" s="16"/>
      <c r="Y578" s="32"/>
      <c r="Z578" s="32"/>
      <c r="AA578" s="5"/>
      <c r="AB578" s="5"/>
      <c r="AC578" s="16"/>
      <c r="AD578" s="16"/>
      <c r="AE578" s="32"/>
      <c r="AF578" s="32"/>
      <c r="AG578" s="16"/>
      <c r="AH578" s="16"/>
      <c r="AI578" s="16"/>
      <c r="AJ578" s="16"/>
      <c r="AK578" s="16"/>
      <c r="AL578" s="16"/>
      <c r="AM578" s="16"/>
      <c r="AN578" s="16"/>
      <c r="AO578" s="16"/>
      <c r="AP578" s="5"/>
      <c r="AQ578" s="31"/>
      <c r="AR578" s="31"/>
    </row>
    <row r="579" spans="1:44" x14ac:dyDescent="0.3">
      <c r="A579" s="4"/>
      <c r="B579" s="3"/>
      <c r="C579" s="3"/>
      <c r="D579" s="14"/>
      <c r="E579" s="14"/>
      <c r="F579" s="14"/>
      <c r="G579" s="14"/>
      <c r="H579" s="5"/>
      <c r="I579" s="15"/>
      <c r="J579" s="15"/>
      <c r="K579" s="3"/>
      <c r="L579" s="3"/>
      <c r="M579" s="3"/>
      <c r="N579" s="3"/>
      <c r="O579" s="17"/>
      <c r="P579" s="32"/>
      <c r="Q579" s="32"/>
      <c r="R579" s="5"/>
      <c r="S579" s="5"/>
      <c r="T579" s="16"/>
      <c r="U579" s="16"/>
      <c r="V579" s="32"/>
      <c r="W579" s="32"/>
      <c r="X579" s="16"/>
      <c r="Y579" s="32"/>
      <c r="Z579" s="32"/>
      <c r="AA579" s="5"/>
      <c r="AB579" s="5"/>
      <c r="AC579" s="16"/>
      <c r="AD579" s="16"/>
      <c r="AE579" s="32"/>
      <c r="AF579" s="32"/>
      <c r="AG579" s="16"/>
      <c r="AH579" s="16"/>
      <c r="AI579" s="16"/>
      <c r="AJ579" s="16"/>
      <c r="AK579" s="16"/>
      <c r="AL579" s="16"/>
      <c r="AM579" s="16"/>
      <c r="AN579" s="16"/>
      <c r="AO579" s="16"/>
      <c r="AP579" s="5"/>
      <c r="AQ579" s="31"/>
      <c r="AR579" s="31"/>
    </row>
    <row r="580" spans="1:44" x14ac:dyDescent="0.3">
      <c r="A580" s="4"/>
      <c r="B580" s="3"/>
      <c r="C580" s="3"/>
      <c r="D580" s="14"/>
      <c r="E580" s="14"/>
      <c r="F580" s="14"/>
      <c r="G580" s="14"/>
      <c r="H580" s="5"/>
      <c r="I580" s="15"/>
      <c r="J580" s="15"/>
      <c r="K580" s="3"/>
      <c r="L580" s="3"/>
      <c r="M580" s="3"/>
      <c r="N580" s="3"/>
      <c r="O580" s="17"/>
      <c r="P580" s="32"/>
      <c r="Q580" s="32"/>
      <c r="R580" s="5"/>
      <c r="S580" s="5"/>
      <c r="T580" s="16"/>
      <c r="U580" s="16"/>
      <c r="V580" s="32"/>
      <c r="W580" s="32"/>
      <c r="X580" s="16"/>
      <c r="Y580" s="32"/>
      <c r="Z580" s="32"/>
      <c r="AA580" s="5"/>
      <c r="AB580" s="5"/>
      <c r="AC580" s="16"/>
      <c r="AD580" s="16"/>
      <c r="AE580" s="32"/>
      <c r="AF580" s="32"/>
      <c r="AG580" s="16"/>
      <c r="AH580" s="16"/>
      <c r="AI580" s="16"/>
      <c r="AJ580" s="16"/>
      <c r="AK580" s="16"/>
      <c r="AL580" s="16"/>
      <c r="AM580" s="16"/>
      <c r="AN580" s="16"/>
      <c r="AO580" s="16"/>
      <c r="AP580" s="5"/>
      <c r="AQ580" s="31"/>
      <c r="AR580" s="31"/>
    </row>
    <row r="581" spans="1:44" x14ac:dyDescent="0.3">
      <c r="A581" s="4"/>
      <c r="B581" s="3"/>
      <c r="C581" s="3"/>
      <c r="D581" s="14"/>
      <c r="E581" s="14"/>
      <c r="F581" s="14"/>
      <c r="G581" s="14"/>
      <c r="H581" s="5"/>
      <c r="I581" s="15"/>
      <c r="J581" s="15"/>
      <c r="K581" s="3"/>
      <c r="L581" s="3"/>
      <c r="M581" s="3"/>
      <c r="N581" s="3"/>
      <c r="O581" s="17"/>
      <c r="P581" s="32"/>
      <c r="Q581" s="32"/>
      <c r="R581" s="5"/>
      <c r="S581" s="5"/>
      <c r="T581" s="16"/>
      <c r="U581" s="16"/>
      <c r="V581" s="32"/>
      <c r="W581" s="32"/>
      <c r="X581" s="16"/>
      <c r="Y581" s="32"/>
      <c r="Z581" s="32"/>
      <c r="AA581" s="5"/>
      <c r="AB581" s="5"/>
      <c r="AC581" s="16"/>
      <c r="AD581" s="16"/>
      <c r="AE581" s="32"/>
      <c r="AF581" s="32"/>
      <c r="AG581" s="16"/>
      <c r="AH581" s="16"/>
      <c r="AI581" s="16"/>
      <c r="AJ581" s="16"/>
      <c r="AK581" s="16"/>
      <c r="AL581" s="16"/>
      <c r="AM581" s="16"/>
      <c r="AN581" s="16"/>
      <c r="AO581" s="16"/>
      <c r="AP581" s="5"/>
      <c r="AQ581" s="31"/>
      <c r="AR581" s="31"/>
    </row>
    <row r="582" spans="1:44" x14ac:dyDescent="0.3">
      <c r="A582" s="4"/>
      <c r="B582" s="3"/>
      <c r="C582" s="3"/>
      <c r="D582" s="14"/>
      <c r="E582" s="14"/>
      <c r="F582" s="14"/>
      <c r="G582" s="14"/>
      <c r="H582" s="5"/>
      <c r="I582" s="15"/>
      <c r="J582" s="15"/>
      <c r="K582" s="3"/>
      <c r="L582" s="3"/>
      <c r="M582" s="3"/>
      <c r="N582" s="3"/>
      <c r="O582" s="17"/>
      <c r="P582" s="32"/>
      <c r="Q582" s="32"/>
      <c r="R582" s="5"/>
      <c r="S582" s="5"/>
      <c r="T582" s="16"/>
      <c r="U582" s="16"/>
      <c r="V582" s="32"/>
      <c r="W582" s="32"/>
      <c r="X582" s="16"/>
      <c r="Y582" s="32"/>
      <c r="Z582" s="32"/>
      <c r="AA582" s="5"/>
      <c r="AB582" s="5"/>
      <c r="AC582" s="16"/>
      <c r="AD582" s="16"/>
      <c r="AE582" s="32"/>
      <c r="AF582" s="32"/>
      <c r="AG582" s="16"/>
      <c r="AH582" s="16"/>
      <c r="AI582" s="16"/>
      <c r="AJ582" s="16"/>
      <c r="AK582" s="16"/>
      <c r="AL582" s="16"/>
      <c r="AM582" s="16"/>
      <c r="AN582" s="16"/>
      <c r="AO582" s="16"/>
      <c r="AP582" s="5"/>
      <c r="AQ582" s="31"/>
      <c r="AR582" s="31"/>
    </row>
    <row r="583" spans="1:44" x14ac:dyDescent="0.3">
      <c r="A583" s="4"/>
      <c r="B583" s="3"/>
      <c r="C583" s="3"/>
      <c r="D583" s="14"/>
      <c r="E583" s="14"/>
      <c r="F583" s="14"/>
      <c r="G583" s="14"/>
      <c r="H583" s="5"/>
      <c r="I583" s="15"/>
      <c r="J583" s="15"/>
      <c r="K583" s="3"/>
      <c r="L583" s="3"/>
      <c r="M583" s="3"/>
      <c r="N583" s="3"/>
      <c r="O583" s="17"/>
      <c r="P583" s="32"/>
      <c r="Q583" s="32"/>
      <c r="R583" s="5"/>
      <c r="S583" s="5"/>
      <c r="T583" s="16"/>
      <c r="U583" s="16"/>
      <c r="V583" s="32"/>
      <c r="W583" s="32"/>
      <c r="X583" s="16"/>
      <c r="Y583" s="32"/>
      <c r="Z583" s="32"/>
      <c r="AA583" s="5"/>
      <c r="AB583" s="5"/>
      <c r="AC583" s="16"/>
      <c r="AD583" s="16"/>
      <c r="AE583" s="32"/>
      <c r="AF583" s="32"/>
      <c r="AG583" s="16"/>
      <c r="AH583" s="16"/>
      <c r="AI583" s="16"/>
      <c r="AJ583" s="16"/>
      <c r="AK583" s="16"/>
      <c r="AL583" s="16"/>
      <c r="AM583" s="16"/>
      <c r="AN583" s="16"/>
      <c r="AO583" s="16"/>
      <c r="AP583" s="5"/>
      <c r="AQ583" s="31"/>
      <c r="AR583" s="31"/>
    </row>
    <row r="584" spans="1:44" x14ac:dyDescent="0.3">
      <c r="A584" s="4"/>
      <c r="B584" s="3"/>
      <c r="C584" s="3"/>
      <c r="D584" s="14"/>
      <c r="E584" s="14"/>
      <c r="F584" s="14"/>
      <c r="G584" s="14"/>
      <c r="H584" s="5"/>
      <c r="I584" s="15"/>
      <c r="J584" s="15"/>
      <c r="K584" s="3"/>
      <c r="L584" s="3"/>
      <c r="M584" s="3"/>
      <c r="N584" s="3"/>
      <c r="O584" s="17"/>
      <c r="P584" s="32"/>
      <c r="Q584" s="32"/>
      <c r="R584" s="5"/>
      <c r="S584" s="5"/>
      <c r="T584" s="16"/>
      <c r="U584" s="16"/>
      <c r="V584" s="32"/>
      <c r="W584" s="32"/>
      <c r="X584" s="16"/>
      <c r="Y584" s="32"/>
      <c r="Z584" s="32"/>
      <c r="AA584" s="5"/>
      <c r="AB584" s="5"/>
      <c r="AC584" s="16"/>
      <c r="AD584" s="16"/>
      <c r="AE584" s="32"/>
      <c r="AF584" s="32"/>
      <c r="AG584" s="16"/>
      <c r="AH584" s="16"/>
      <c r="AI584" s="16"/>
      <c r="AJ584" s="16"/>
      <c r="AK584" s="16"/>
      <c r="AL584" s="16"/>
      <c r="AM584" s="16"/>
      <c r="AN584" s="16"/>
      <c r="AO584" s="16"/>
      <c r="AP584" s="5"/>
      <c r="AQ584" s="31"/>
      <c r="AR584" s="31"/>
    </row>
    <row r="585" spans="1:44" x14ac:dyDescent="0.3">
      <c r="A585" s="4"/>
      <c r="B585" s="3"/>
      <c r="C585" s="3"/>
      <c r="D585" s="14"/>
      <c r="E585" s="14"/>
      <c r="F585" s="14"/>
      <c r="G585" s="14"/>
      <c r="H585" s="5"/>
      <c r="I585" s="15"/>
      <c r="J585" s="15"/>
      <c r="K585" s="3"/>
      <c r="L585" s="3"/>
      <c r="M585" s="3"/>
      <c r="N585" s="3"/>
      <c r="O585" s="17"/>
      <c r="P585" s="32"/>
      <c r="Q585" s="32"/>
      <c r="R585" s="5"/>
      <c r="S585" s="5"/>
      <c r="T585" s="16"/>
      <c r="U585" s="16"/>
      <c r="V585" s="32"/>
      <c r="W585" s="32"/>
      <c r="X585" s="16"/>
      <c r="Y585" s="32"/>
      <c r="Z585" s="32"/>
      <c r="AA585" s="5"/>
      <c r="AB585" s="5"/>
      <c r="AC585" s="16"/>
      <c r="AD585" s="16"/>
      <c r="AE585" s="32"/>
      <c r="AF585" s="32"/>
      <c r="AG585" s="16"/>
      <c r="AH585" s="16"/>
      <c r="AI585" s="16"/>
      <c r="AJ585" s="16"/>
      <c r="AK585" s="16"/>
      <c r="AL585" s="16"/>
      <c r="AM585" s="16"/>
      <c r="AN585" s="16"/>
      <c r="AO585" s="16"/>
      <c r="AP585" s="5"/>
      <c r="AQ585" s="31"/>
      <c r="AR585" s="31"/>
    </row>
    <row r="586" spans="1:44" x14ac:dyDescent="0.3">
      <c r="A586" s="4"/>
      <c r="B586" s="3"/>
      <c r="C586" s="3"/>
      <c r="D586" s="14"/>
      <c r="E586" s="14"/>
      <c r="F586" s="14"/>
      <c r="G586" s="14"/>
      <c r="H586" s="5"/>
      <c r="I586" s="15"/>
      <c r="J586" s="15"/>
      <c r="K586" s="3"/>
      <c r="L586" s="3"/>
      <c r="M586" s="3"/>
      <c r="N586" s="3"/>
      <c r="O586" s="17"/>
      <c r="P586" s="32"/>
      <c r="Q586" s="32"/>
      <c r="R586" s="5"/>
      <c r="S586" s="5"/>
      <c r="T586" s="16"/>
      <c r="U586" s="16"/>
      <c r="V586" s="32"/>
      <c r="W586" s="32"/>
      <c r="X586" s="16"/>
      <c r="Y586" s="32"/>
      <c r="Z586" s="32"/>
      <c r="AA586" s="5"/>
      <c r="AB586" s="5"/>
      <c r="AC586" s="16"/>
      <c r="AD586" s="16"/>
      <c r="AE586" s="32"/>
      <c r="AF586" s="32"/>
      <c r="AG586" s="16"/>
      <c r="AH586" s="16"/>
      <c r="AI586" s="16"/>
      <c r="AJ586" s="16"/>
      <c r="AK586" s="16"/>
      <c r="AL586" s="16"/>
      <c r="AM586" s="16"/>
      <c r="AN586" s="16"/>
      <c r="AO586" s="16"/>
      <c r="AP586" s="5"/>
      <c r="AQ586" s="31"/>
      <c r="AR586" s="31"/>
    </row>
    <row r="587" spans="1:44" x14ac:dyDescent="0.3">
      <c r="A587" s="4"/>
      <c r="B587" s="3"/>
      <c r="C587" s="3"/>
      <c r="D587" s="14"/>
      <c r="E587" s="14"/>
      <c r="F587" s="14"/>
      <c r="G587" s="14"/>
      <c r="H587" s="5"/>
      <c r="I587" s="15"/>
      <c r="J587" s="15"/>
      <c r="K587" s="3"/>
      <c r="L587" s="3"/>
      <c r="M587" s="3"/>
      <c r="N587" s="3"/>
      <c r="O587" s="17"/>
      <c r="P587" s="32"/>
      <c r="Q587" s="32"/>
      <c r="R587" s="5"/>
      <c r="S587" s="5"/>
      <c r="T587" s="16"/>
      <c r="U587" s="16"/>
      <c r="V587" s="32"/>
      <c r="W587" s="32"/>
      <c r="X587" s="16"/>
      <c r="Y587" s="32"/>
      <c r="Z587" s="32"/>
      <c r="AA587" s="5"/>
      <c r="AB587" s="5"/>
      <c r="AC587" s="16"/>
      <c r="AD587" s="16"/>
      <c r="AE587" s="32"/>
      <c r="AF587" s="32"/>
      <c r="AG587" s="16"/>
      <c r="AH587" s="16"/>
      <c r="AI587" s="16"/>
      <c r="AJ587" s="16"/>
      <c r="AK587" s="16"/>
      <c r="AL587" s="16"/>
      <c r="AM587" s="16"/>
      <c r="AN587" s="16"/>
      <c r="AO587" s="16"/>
      <c r="AP587" s="5"/>
      <c r="AQ587" s="31"/>
      <c r="AR587" s="31"/>
    </row>
    <row r="588" spans="1:44" x14ac:dyDescent="0.3">
      <c r="A588" s="4"/>
      <c r="B588" s="3"/>
      <c r="C588" s="3"/>
      <c r="D588" s="14"/>
      <c r="E588" s="14"/>
      <c r="F588" s="14"/>
      <c r="G588" s="14"/>
      <c r="H588" s="5"/>
      <c r="I588" s="15"/>
      <c r="J588" s="15"/>
      <c r="K588" s="3"/>
      <c r="L588" s="3"/>
      <c r="M588" s="3"/>
      <c r="N588" s="3"/>
      <c r="O588" s="17"/>
      <c r="P588" s="32"/>
      <c r="Q588" s="32"/>
      <c r="R588" s="5"/>
      <c r="S588" s="5"/>
      <c r="T588" s="16"/>
      <c r="U588" s="16"/>
      <c r="V588" s="32"/>
      <c r="W588" s="32"/>
      <c r="X588" s="16"/>
      <c r="Y588" s="32"/>
      <c r="Z588" s="32"/>
      <c r="AA588" s="5"/>
      <c r="AB588" s="5"/>
      <c r="AC588" s="16"/>
      <c r="AD588" s="16"/>
      <c r="AE588" s="32"/>
      <c r="AF588" s="32"/>
      <c r="AG588" s="16"/>
      <c r="AH588" s="16"/>
      <c r="AI588" s="16"/>
      <c r="AJ588" s="16"/>
      <c r="AK588" s="16"/>
      <c r="AL588" s="16"/>
      <c r="AM588" s="16"/>
      <c r="AN588" s="16"/>
      <c r="AO588" s="16"/>
      <c r="AP588" s="5"/>
      <c r="AQ588" s="31"/>
      <c r="AR588" s="31"/>
    </row>
    <row r="589" spans="1:44" x14ac:dyDescent="0.3">
      <c r="A589" s="4"/>
      <c r="B589" s="3"/>
      <c r="C589" s="3"/>
      <c r="D589" s="14"/>
      <c r="E589" s="14"/>
      <c r="F589" s="14"/>
      <c r="G589" s="14"/>
      <c r="H589" s="5"/>
      <c r="I589" s="15"/>
      <c r="J589" s="15"/>
      <c r="K589" s="3"/>
      <c r="L589" s="3"/>
      <c r="M589" s="3"/>
      <c r="N589" s="3"/>
      <c r="O589" s="17"/>
      <c r="P589" s="32"/>
      <c r="Q589" s="32"/>
      <c r="R589" s="5"/>
      <c r="S589" s="5"/>
      <c r="T589" s="16"/>
      <c r="U589" s="16"/>
      <c r="V589" s="32"/>
      <c r="W589" s="32"/>
      <c r="X589" s="16"/>
      <c r="Y589" s="32"/>
      <c r="Z589" s="32"/>
      <c r="AA589" s="5"/>
      <c r="AB589" s="5"/>
      <c r="AC589" s="16"/>
      <c r="AD589" s="16"/>
      <c r="AE589" s="32"/>
      <c r="AF589" s="32"/>
      <c r="AG589" s="16"/>
      <c r="AH589" s="16"/>
      <c r="AI589" s="16"/>
      <c r="AJ589" s="16"/>
      <c r="AK589" s="16"/>
      <c r="AL589" s="16"/>
      <c r="AM589" s="16"/>
      <c r="AN589" s="16"/>
      <c r="AO589" s="16"/>
      <c r="AP589" s="5"/>
      <c r="AQ589" s="31"/>
      <c r="AR589" s="31"/>
    </row>
    <row r="590" spans="1:44" x14ac:dyDescent="0.3">
      <c r="A590" s="4"/>
      <c r="B590" s="3"/>
      <c r="C590" s="3"/>
      <c r="D590" s="14"/>
      <c r="E590" s="14"/>
      <c r="F590" s="14"/>
      <c r="G590" s="14"/>
      <c r="H590" s="5"/>
      <c r="I590" s="15"/>
      <c r="J590" s="15"/>
      <c r="K590" s="3"/>
      <c r="L590" s="3"/>
      <c r="M590" s="3"/>
      <c r="N590" s="3"/>
      <c r="O590" s="17"/>
      <c r="P590" s="32"/>
      <c r="Q590" s="32"/>
      <c r="R590" s="5"/>
      <c r="S590" s="5"/>
      <c r="T590" s="16"/>
      <c r="U590" s="16"/>
      <c r="V590" s="32"/>
      <c r="W590" s="32"/>
      <c r="X590" s="16"/>
      <c r="Y590" s="32"/>
      <c r="Z590" s="32"/>
      <c r="AA590" s="5"/>
      <c r="AB590" s="5"/>
      <c r="AC590" s="16"/>
      <c r="AD590" s="16"/>
      <c r="AE590" s="32"/>
      <c r="AF590" s="32"/>
      <c r="AG590" s="16"/>
      <c r="AH590" s="16"/>
      <c r="AI590" s="16"/>
      <c r="AJ590" s="16"/>
      <c r="AK590" s="16"/>
      <c r="AL590" s="16"/>
      <c r="AM590" s="16"/>
      <c r="AN590" s="16"/>
      <c r="AO590" s="16"/>
      <c r="AP590" s="5"/>
      <c r="AQ590" s="31"/>
      <c r="AR590" s="31"/>
    </row>
    <row r="591" spans="1:44" x14ac:dyDescent="0.3">
      <c r="A591" s="4"/>
      <c r="B591" s="3"/>
      <c r="C591" s="3"/>
      <c r="D591" s="14"/>
      <c r="E591" s="14"/>
      <c r="F591" s="14"/>
      <c r="G591" s="14"/>
      <c r="H591" s="5"/>
      <c r="I591" s="15"/>
      <c r="J591" s="15"/>
      <c r="K591" s="3"/>
      <c r="L591" s="3"/>
      <c r="M591" s="3"/>
      <c r="N591" s="3"/>
      <c r="O591" s="17"/>
      <c r="P591" s="32"/>
      <c r="Q591" s="32"/>
      <c r="R591" s="5"/>
      <c r="S591" s="5"/>
      <c r="T591" s="16"/>
      <c r="U591" s="16"/>
      <c r="V591" s="32"/>
      <c r="W591" s="32"/>
      <c r="X591" s="16"/>
      <c r="Y591" s="32"/>
      <c r="Z591" s="32"/>
      <c r="AA591" s="5"/>
      <c r="AB591" s="5"/>
      <c r="AC591" s="16"/>
      <c r="AD591" s="16"/>
      <c r="AE591" s="32"/>
      <c r="AF591" s="32"/>
      <c r="AG591" s="16"/>
      <c r="AH591" s="16"/>
      <c r="AI591" s="16"/>
      <c r="AJ591" s="16"/>
      <c r="AK591" s="16"/>
      <c r="AL591" s="16"/>
      <c r="AM591" s="16"/>
      <c r="AN591" s="16"/>
      <c r="AO591" s="16"/>
      <c r="AP591" s="5"/>
      <c r="AQ591" s="31"/>
      <c r="AR591" s="31"/>
    </row>
    <row r="592" spans="1:44" x14ac:dyDescent="0.3">
      <c r="A592" s="4"/>
      <c r="B592" s="3"/>
      <c r="C592" s="3"/>
      <c r="D592" s="14"/>
      <c r="E592" s="14"/>
      <c r="F592" s="14"/>
      <c r="G592" s="14"/>
      <c r="H592" s="5"/>
      <c r="I592" s="15"/>
      <c r="J592" s="15"/>
      <c r="K592" s="3"/>
      <c r="L592" s="3"/>
      <c r="M592" s="3"/>
      <c r="N592" s="3"/>
      <c r="O592" s="17"/>
      <c r="P592" s="32"/>
      <c r="Q592" s="32"/>
      <c r="R592" s="5"/>
      <c r="S592" s="5"/>
      <c r="T592" s="16"/>
      <c r="U592" s="16"/>
      <c r="V592" s="32"/>
      <c r="W592" s="32"/>
      <c r="X592" s="16"/>
      <c r="Y592" s="32"/>
      <c r="Z592" s="32"/>
      <c r="AA592" s="5"/>
      <c r="AB592" s="5"/>
      <c r="AC592" s="16"/>
      <c r="AD592" s="16"/>
      <c r="AE592" s="32"/>
      <c r="AF592" s="32"/>
      <c r="AG592" s="16"/>
      <c r="AH592" s="16"/>
      <c r="AI592" s="16"/>
      <c r="AJ592" s="16"/>
      <c r="AK592" s="16"/>
      <c r="AL592" s="16"/>
      <c r="AM592" s="16"/>
      <c r="AN592" s="16"/>
      <c r="AO592" s="16"/>
      <c r="AP592" s="5"/>
      <c r="AQ592" s="31"/>
      <c r="AR592" s="31"/>
    </row>
    <row r="593" spans="1:44" x14ac:dyDescent="0.3">
      <c r="A593" s="4"/>
      <c r="B593" s="3"/>
      <c r="C593" s="3"/>
      <c r="D593" s="14"/>
      <c r="E593" s="14"/>
      <c r="F593" s="14"/>
      <c r="G593" s="14"/>
      <c r="H593" s="5"/>
      <c r="I593" s="15"/>
      <c r="J593" s="15"/>
      <c r="K593" s="3"/>
      <c r="L593" s="3"/>
      <c r="M593" s="3"/>
      <c r="N593" s="3"/>
      <c r="O593" s="17"/>
      <c r="P593" s="32"/>
      <c r="Q593" s="32"/>
      <c r="R593" s="5"/>
      <c r="S593" s="5"/>
      <c r="T593" s="16"/>
      <c r="U593" s="16"/>
      <c r="V593" s="32"/>
      <c r="W593" s="32"/>
      <c r="X593" s="16"/>
      <c r="Y593" s="32"/>
      <c r="Z593" s="32"/>
      <c r="AA593" s="5"/>
      <c r="AB593" s="5"/>
      <c r="AC593" s="16"/>
      <c r="AD593" s="16"/>
      <c r="AE593" s="32"/>
      <c r="AF593" s="32"/>
      <c r="AG593" s="16"/>
      <c r="AH593" s="16"/>
      <c r="AI593" s="16"/>
      <c r="AJ593" s="16"/>
      <c r="AK593" s="16"/>
      <c r="AL593" s="16"/>
      <c r="AM593" s="16"/>
      <c r="AN593" s="16"/>
      <c r="AO593" s="16"/>
      <c r="AP593" s="5"/>
      <c r="AQ593" s="31"/>
      <c r="AR593" s="31"/>
    </row>
    <row r="594" spans="1:44" x14ac:dyDescent="0.3">
      <c r="A594" s="4"/>
      <c r="B594" s="3"/>
      <c r="C594" s="3"/>
      <c r="D594" s="14"/>
      <c r="E594" s="14"/>
      <c r="F594" s="14"/>
      <c r="G594" s="14"/>
      <c r="H594" s="5"/>
      <c r="I594" s="15"/>
      <c r="J594" s="15"/>
      <c r="K594" s="3"/>
      <c r="L594" s="3"/>
      <c r="M594" s="3"/>
      <c r="N594" s="3"/>
      <c r="O594" s="17"/>
      <c r="P594" s="32"/>
      <c r="Q594" s="32"/>
      <c r="R594" s="5"/>
      <c r="S594" s="5"/>
      <c r="T594" s="16"/>
      <c r="U594" s="16"/>
      <c r="V594" s="32"/>
      <c r="W594" s="32"/>
      <c r="X594" s="16"/>
      <c r="Y594" s="32"/>
      <c r="Z594" s="32"/>
      <c r="AA594" s="5"/>
      <c r="AB594" s="5"/>
      <c r="AC594" s="16"/>
      <c r="AD594" s="16"/>
      <c r="AE594" s="32"/>
      <c r="AF594" s="32"/>
      <c r="AG594" s="16"/>
      <c r="AH594" s="16"/>
      <c r="AI594" s="16"/>
      <c r="AJ594" s="16"/>
      <c r="AK594" s="16"/>
      <c r="AL594" s="16"/>
      <c r="AM594" s="16"/>
      <c r="AN594" s="16"/>
      <c r="AO594" s="16"/>
      <c r="AP594" s="5"/>
      <c r="AQ594" s="31"/>
      <c r="AR594" s="31"/>
    </row>
    <row r="595" spans="1:44" x14ac:dyDescent="0.3">
      <c r="A595" s="4"/>
      <c r="B595" s="3"/>
      <c r="C595" s="3"/>
      <c r="D595" s="14"/>
      <c r="E595" s="14"/>
      <c r="F595" s="14"/>
      <c r="G595" s="14"/>
      <c r="H595" s="5"/>
      <c r="I595" s="15"/>
      <c r="J595" s="15"/>
      <c r="K595" s="3"/>
      <c r="L595" s="3"/>
      <c r="M595" s="3"/>
      <c r="N595" s="3"/>
      <c r="O595" s="17"/>
      <c r="P595" s="32"/>
      <c r="Q595" s="32"/>
      <c r="R595" s="5"/>
      <c r="S595" s="5"/>
      <c r="T595" s="16"/>
      <c r="U595" s="16"/>
      <c r="V595" s="32"/>
      <c r="W595" s="32"/>
      <c r="X595" s="16"/>
      <c r="Y595" s="32"/>
      <c r="Z595" s="32"/>
      <c r="AA595" s="5"/>
      <c r="AB595" s="5"/>
      <c r="AC595" s="16"/>
      <c r="AD595" s="16"/>
      <c r="AE595" s="32"/>
      <c r="AF595" s="32"/>
      <c r="AG595" s="16"/>
      <c r="AH595" s="16"/>
      <c r="AI595" s="16"/>
      <c r="AJ595" s="16"/>
      <c r="AK595" s="16"/>
      <c r="AL595" s="16"/>
      <c r="AM595" s="16"/>
      <c r="AN595" s="16"/>
      <c r="AO595" s="16"/>
      <c r="AP595" s="5"/>
      <c r="AQ595" s="31"/>
      <c r="AR595" s="31"/>
    </row>
    <row r="596" spans="1:44" x14ac:dyDescent="0.3">
      <c r="A596" s="4"/>
      <c r="B596" s="3"/>
      <c r="C596" s="3"/>
      <c r="D596" s="14"/>
      <c r="E596" s="14"/>
      <c r="F596" s="14"/>
      <c r="G596" s="14"/>
      <c r="H596" s="5"/>
      <c r="I596" s="15"/>
      <c r="J596" s="15"/>
      <c r="K596" s="3"/>
      <c r="L596" s="3"/>
      <c r="M596" s="3"/>
      <c r="N596" s="3"/>
      <c r="O596" s="17"/>
      <c r="P596" s="32"/>
      <c r="Q596" s="32"/>
      <c r="R596" s="5"/>
      <c r="S596" s="5"/>
      <c r="T596" s="16"/>
      <c r="U596" s="16"/>
      <c r="V596" s="32"/>
      <c r="W596" s="32"/>
      <c r="X596" s="16"/>
      <c r="Y596" s="32"/>
      <c r="Z596" s="32"/>
      <c r="AA596" s="5"/>
      <c r="AB596" s="5"/>
      <c r="AC596" s="16"/>
      <c r="AD596" s="16"/>
      <c r="AE596" s="32"/>
      <c r="AF596" s="32"/>
      <c r="AG596" s="16"/>
      <c r="AH596" s="16"/>
      <c r="AI596" s="16"/>
      <c r="AJ596" s="16"/>
      <c r="AK596" s="16"/>
      <c r="AL596" s="16"/>
      <c r="AM596" s="16"/>
      <c r="AN596" s="16"/>
      <c r="AO596" s="16"/>
      <c r="AP596" s="5"/>
      <c r="AQ596" s="31"/>
      <c r="AR596" s="31"/>
    </row>
    <row r="597" spans="1:44" x14ac:dyDescent="0.3">
      <c r="A597" s="4"/>
      <c r="B597" s="3"/>
      <c r="C597" s="3"/>
      <c r="D597" s="14"/>
      <c r="E597" s="14"/>
      <c r="F597" s="14"/>
      <c r="G597" s="14"/>
      <c r="H597" s="5"/>
      <c r="I597" s="15"/>
      <c r="J597" s="15"/>
      <c r="K597" s="3"/>
      <c r="L597" s="3"/>
      <c r="M597" s="3"/>
      <c r="N597" s="3"/>
      <c r="O597" s="17"/>
      <c r="P597" s="32"/>
      <c r="Q597" s="32"/>
      <c r="R597" s="5"/>
      <c r="S597" s="5"/>
      <c r="T597" s="16"/>
      <c r="U597" s="16"/>
      <c r="V597" s="32"/>
      <c r="W597" s="32"/>
      <c r="X597" s="16"/>
      <c r="Y597" s="32"/>
      <c r="Z597" s="32"/>
      <c r="AA597" s="5"/>
      <c r="AB597" s="5"/>
      <c r="AC597" s="16"/>
      <c r="AD597" s="16"/>
      <c r="AE597" s="32"/>
      <c r="AF597" s="32"/>
      <c r="AG597" s="16"/>
      <c r="AH597" s="16"/>
      <c r="AI597" s="16"/>
      <c r="AJ597" s="16"/>
      <c r="AK597" s="16"/>
      <c r="AL597" s="16"/>
      <c r="AM597" s="16"/>
      <c r="AN597" s="16"/>
      <c r="AO597" s="16"/>
      <c r="AP597" s="5"/>
      <c r="AQ597" s="31"/>
      <c r="AR597" s="31"/>
    </row>
    <row r="598" spans="1:44" x14ac:dyDescent="0.3">
      <c r="A598" s="4"/>
      <c r="B598" s="3"/>
      <c r="C598" s="3"/>
      <c r="D598" s="14"/>
      <c r="E598" s="14"/>
      <c r="F598" s="14"/>
      <c r="G598" s="14"/>
      <c r="H598" s="5"/>
      <c r="I598" s="15"/>
      <c r="J598" s="15"/>
      <c r="K598" s="3"/>
      <c r="L598" s="3"/>
      <c r="M598" s="3"/>
      <c r="N598" s="3"/>
      <c r="O598" s="17"/>
      <c r="P598" s="32"/>
      <c r="Q598" s="32"/>
      <c r="R598" s="5"/>
      <c r="S598" s="5"/>
      <c r="T598" s="16"/>
      <c r="U598" s="16"/>
      <c r="V598" s="32"/>
      <c r="W598" s="32"/>
      <c r="X598" s="16"/>
      <c r="Y598" s="32"/>
      <c r="Z598" s="32"/>
      <c r="AA598" s="5"/>
      <c r="AB598" s="5"/>
      <c r="AC598" s="16"/>
      <c r="AD598" s="16"/>
      <c r="AE598" s="32"/>
      <c r="AF598" s="32"/>
      <c r="AG598" s="16"/>
      <c r="AH598" s="16"/>
      <c r="AI598" s="16"/>
      <c r="AJ598" s="16"/>
      <c r="AK598" s="16"/>
      <c r="AL598" s="16"/>
      <c r="AM598" s="16"/>
      <c r="AN598" s="16"/>
      <c r="AO598" s="16"/>
      <c r="AP598" s="5"/>
      <c r="AQ598" s="31"/>
      <c r="AR598" s="31"/>
    </row>
    <row r="599" spans="1:44" x14ac:dyDescent="0.3">
      <c r="A599" s="4"/>
      <c r="B599" s="3"/>
      <c r="C599" s="3"/>
      <c r="D599" s="14"/>
      <c r="E599" s="14"/>
      <c r="F599" s="14"/>
      <c r="G599" s="14"/>
      <c r="H599" s="5"/>
      <c r="I599" s="15"/>
      <c r="J599" s="15"/>
      <c r="K599" s="3"/>
      <c r="L599" s="3"/>
      <c r="M599" s="3"/>
      <c r="N599" s="3"/>
      <c r="O599" s="17"/>
      <c r="P599" s="32"/>
      <c r="Q599" s="32"/>
      <c r="R599" s="5"/>
      <c r="S599" s="5"/>
      <c r="T599" s="16"/>
      <c r="U599" s="16"/>
      <c r="V599" s="32"/>
      <c r="W599" s="32"/>
      <c r="X599" s="16"/>
      <c r="Y599" s="32"/>
      <c r="Z599" s="32"/>
      <c r="AA599" s="5"/>
      <c r="AB599" s="5"/>
      <c r="AC599" s="16"/>
      <c r="AD599" s="16"/>
      <c r="AE599" s="32"/>
      <c r="AF599" s="32"/>
      <c r="AG599" s="16"/>
      <c r="AH599" s="16"/>
      <c r="AI599" s="16"/>
      <c r="AJ599" s="16"/>
      <c r="AK599" s="16"/>
      <c r="AL599" s="16"/>
      <c r="AM599" s="16"/>
      <c r="AN599" s="16"/>
      <c r="AO599" s="16"/>
      <c r="AP599" s="5"/>
      <c r="AQ599" s="31"/>
      <c r="AR599" s="31"/>
    </row>
    <row r="600" spans="1:44" x14ac:dyDescent="0.3">
      <c r="A600" s="4"/>
      <c r="B600" s="3"/>
      <c r="C600" s="3"/>
      <c r="D600" s="14"/>
      <c r="E600" s="14"/>
      <c r="F600" s="14"/>
      <c r="G600" s="14"/>
      <c r="H600" s="5"/>
      <c r="I600" s="15"/>
      <c r="J600" s="15"/>
      <c r="K600" s="3"/>
      <c r="L600" s="3"/>
      <c r="M600" s="3"/>
      <c r="N600" s="3"/>
      <c r="O600" s="17"/>
      <c r="P600" s="32"/>
      <c r="Q600" s="32"/>
      <c r="R600" s="5"/>
      <c r="S600" s="5"/>
      <c r="T600" s="16"/>
      <c r="U600" s="16"/>
      <c r="V600" s="32"/>
      <c r="W600" s="32"/>
      <c r="X600" s="16"/>
      <c r="Y600" s="32"/>
      <c r="Z600" s="32"/>
      <c r="AA600" s="5"/>
      <c r="AB600" s="5"/>
      <c r="AC600" s="16"/>
      <c r="AD600" s="16"/>
      <c r="AE600" s="32"/>
      <c r="AF600" s="32"/>
      <c r="AG600" s="16"/>
      <c r="AH600" s="16"/>
      <c r="AI600" s="16"/>
      <c r="AJ600" s="16"/>
      <c r="AK600" s="16"/>
      <c r="AL600" s="16"/>
      <c r="AM600" s="16"/>
      <c r="AN600" s="16"/>
      <c r="AO600" s="16"/>
      <c r="AP600" s="5"/>
      <c r="AQ600" s="31"/>
      <c r="AR600" s="31"/>
    </row>
    <row r="601" spans="1:44" x14ac:dyDescent="0.3">
      <c r="A601" s="4"/>
      <c r="B601" s="3"/>
      <c r="C601" s="3"/>
      <c r="D601" s="14"/>
      <c r="E601" s="14"/>
      <c r="F601" s="14"/>
      <c r="G601" s="14"/>
      <c r="H601" s="5"/>
      <c r="I601" s="15"/>
      <c r="J601" s="15"/>
      <c r="K601" s="3"/>
      <c r="L601" s="3"/>
      <c r="M601" s="3"/>
      <c r="N601" s="3"/>
      <c r="O601" s="17"/>
      <c r="P601" s="32"/>
      <c r="Q601" s="32"/>
      <c r="R601" s="5"/>
      <c r="S601" s="5"/>
      <c r="T601" s="16"/>
      <c r="U601" s="16"/>
      <c r="V601" s="32"/>
      <c r="W601" s="32"/>
      <c r="X601" s="16"/>
      <c r="Y601" s="32"/>
      <c r="Z601" s="32"/>
      <c r="AA601" s="5"/>
      <c r="AB601" s="5"/>
      <c r="AC601" s="16"/>
      <c r="AD601" s="16"/>
      <c r="AE601" s="32"/>
      <c r="AF601" s="32"/>
      <c r="AG601" s="16"/>
      <c r="AH601" s="16"/>
      <c r="AI601" s="16"/>
      <c r="AJ601" s="16"/>
      <c r="AK601" s="16"/>
      <c r="AL601" s="16"/>
      <c r="AM601" s="16"/>
      <c r="AN601" s="16"/>
      <c r="AO601" s="16"/>
      <c r="AP601" s="5"/>
      <c r="AQ601" s="31"/>
      <c r="AR601" s="31"/>
    </row>
    <row r="602" spans="1:44" x14ac:dyDescent="0.3">
      <c r="A602" s="4"/>
      <c r="B602" s="3"/>
      <c r="C602" s="3"/>
      <c r="D602" s="14"/>
      <c r="E602" s="14"/>
      <c r="F602" s="14"/>
      <c r="G602" s="14"/>
      <c r="H602" s="5"/>
      <c r="I602" s="15"/>
      <c r="J602" s="15"/>
      <c r="K602" s="3"/>
      <c r="L602" s="3"/>
      <c r="M602" s="3"/>
      <c r="N602" s="3"/>
      <c r="O602" s="17"/>
      <c r="P602" s="32"/>
      <c r="Q602" s="32"/>
      <c r="R602" s="5"/>
      <c r="S602" s="5"/>
      <c r="T602" s="16"/>
      <c r="U602" s="16"/>
      <c r="V602" s="32"/>
      <c r="W602" s="32"/>
      <c r="X602" s="16"/>
      <c r="Y602" s="32"/>
      <c r="Z602" s="32"/>
      <c r="AA602" s="5"/>
      <c r="AB602" s="5"/>
      <c r="AC602" s="16"/>
      <c r="AD602" s="16"/>
      <c r="AE602" s="32"/>
      <c r="AF602" s="32"/>
      <c r="AG602" s="16"/>
      <c r="AH602" s="16"/>
      <c r="AI602" s="16"/>
      <c r="AJ602" s="16"/>
      <c r="AK602" s="16"/>
      <c r="AL602" s="16"/>
      <c r="AM602" s="16"/>
      <c r="AN602" s="16"/>
      <c r="AO602" s="16"/>
      <c r="AP602" s="5"/>
      <c r="AQ602" s="31"/>
      <c r="AR602" s="31"/>
    </row>
    <row r="603" spans="1:44" x14ac:dyDescent="0.3">
      <c r="A603" s="4"/>
      <c r="B603" s="3"/>
      <c r="C603" s="3"/>
      <c r="D603" s="14"/>
      <c r="E603" s="14"/>
      <c r="F603" s="14"/>
      <c r="G603" s="14"/>
      <c r="H603" s="5"/>
      <c r="I603" s="15"/>
      <c r="J603" s="15"/>
      <c r="K603" s="3"/>
      <c r="L603" s="3"/>
      <c r="M603" s="3"/>
      <c r="N603" s="3"/>
      <c r="O603" s="17"/>
      <c r="P603" s="32"/>
      <c r="Q603" s="32"/>
      <c r="R603" s="5"/>
      <c r="S603" s="5"/>
      <c r="T603" s="16"/>
      <c r="U603" s="16"/>
      <c r="V603" s="32"/>
      <c r="W603" s="32"/>
      <c r="X603" s="16"/>
      <c r="Y603" s="32"/>
      <c r="Z603" s="32"/>
      <c r="AA603" s="5"/>
      <c r="AB603" s="5"/>
      <c r="AC603" s="16"/>
      <c r="AD603" s="16"/>
      <c r="AE603" s="32"/>
      <c r="AF603" s="32"/>
      <c r="AG603" s="16"/>
      <c r="AH603" s="16"/>
      <c r="AI603" s="16"/>
      <c r="AJ603" s="16"/>
      <c r="AK603" s="16"/>
      <c r="AL603" s="16"/>
      <c r="AM603" s="16"/>
      <c r="AN603" s="16"/>
      <c r="AO603" s="16"/>
      <c r="AP603" s="5"/>
      <c r="AQ603" s="31"/>
      <c r="AR603" s="31"/>
    </row>
    <row r="604" spans="1:44" x14ac:dyDescent="0.3">
      <c r="A604" s="4"/>
      <c r="B604" s="3"/>
      <c r="C604" s="3"/>
      <c r="D604" s="14"/>
      <c r="E604" s="14"/>
      <c r="F604" s="14"/>
      <c r="G604" s="14"/>
      <c r="H604" s="5"/>
      <c r="I604" s="15"/>
      <c r="J604" s="15"/>
      <c r="K604" s="3"/>
      <c r="L604" s="3"/>
      <c r="M604" s="3"/>
      <c r="N604" s="3"/>
      <c r="O604" s="17"/>
      <c r="P604" s="32"/>
      <c r="Q604" s="32"/>
      <c r="R604" s="5"/>
      <c r="S604" s="5"/>
      <c r="T604" s="16"/>
      <c r="U604" s="16"/>
      <c r="V604" s="32"/>
      <c r="W604" s="32"/>
      <c r="X604" s="16"/>
      <c r="Y604" s="32"/>
      <c r="Z604" s="32"/>
      <c r="AA604" s="5"/>
      <c r="AB604" s="5"/>
      <c r="AC604" s="16"/>
      <c r="AD604" s="16"/>
      <c r="AE604" s="32"/>
      <c r="AF604" s="32"/>
      <c r="AG604" s="16"/>
      <c r="AH604" s="16"/>
      <c r="AI604" s="16"/>
      <c r="AJ604" s="16"/>
      <c r="AK604" s="16"/>
      <c r="AL604" s="16"/>
      <c r="AM604" s="16"/>
      <c r="AN604" s="16"/>
      <c r="AO604" s="16"/>
      <c r="AP604" s="5"/>
      <c r="AQ604" s="31"/>
      <c r="AR604" s="31"/>
    </row>
    <row r="605" spans="1:44" x14ac:dyDescent="0.3">
      <c r="A605" s="4"/>
      <c r="B605" s="3"/>
      <c r="C605" s="3"/>
      <c r="D605" s="14"/>
      <c r="E605" s="14"/>
      <c r="F605" s="14"/>
      <c r="G605" s="14"/>
      <c r="H605" s="5"/>
      <c r="I605" s="15"/>
      <c r="J605" s="15"/>
      <c r="K605" s="3"/>
      <c r="L605" s="3"/>
      <c r="M605" s="3"/>
      <c r="N605" s="3"/>
      <c r="O605" s="17"/>
      <c r="P605" s="32"/>
      <c r="Q605" s="32"/>
      <c r="R605" s="5"/>
      <c r="S605" s="5"/>
      <c r="T605" s="16"/>
      <c r="U605" s="16"/>
      <c r="V605" s="32"/>
      <c r="W605" s="32"/>
      <c r="X605" s="16"/>
      <c r="Y605" s="32"/>
      <c r="Z605" s="32"/>
      <c r="AA605" s="5"/>
      <c r="AB605" s="5"/>
      <c r="AC605" s="16"/>
      <c r="AD605" s="16"/>
      <c r="AE605" s="32"/>
      <c r="AF605" s="32"/>
      <c r="AG605" s="16"/>
      <c r="AH605" s="16"/>
      <c r="AI605" s="16"/>
      <c r="AJ605" s="16"/>
      <c r="AK605" s="16"/>
      <c r="AL605" s="16"/>
      <c r="AM605" s="16"/>
      <c r="AN605" s="16"/>
      <c r="AO605" s="16"/>
      <c r="AP605" s="5"/>
      <c r="AQ605" s="31"/>
      <c r="AR605" s="31"/>
    </row>
    <row r="606" spans="1:44" x14ac:dyDescent="0.3">
      <c r="A606" s="4"/>
      <c r="B606" s="3"/>
      <c r="C606" s="3"/>
      <c r="D606" s="14"/>
      <c r="E606" s="14"/>
      <c r="F606" s="14"/>
      <c r="G606" s="14"/>
      <c r="H606" s="5"/>
      <c r="I606" s="15"/>
      <c r="J606" s="15"/>
      <c r="K606" s="3"/>
      <c r="L606" s="3"/>
      <c r="M606" s="3"/>
      <c r="N606" s="3"/>
      <c r="O606" s="17"/>
      <c r="P606" s="32"/>
      <c r="Q606" s="32"/>
      <c r="R606" s="5"/>
      <c r="S606" s="5"/>
      <c r="T606" s="16"/>
      <c r="U606" s="16"/>
      <c r="V606" s="32"/>
      <c r="W606" s="32"/>
      <c r="X606" s="16"/>
      <c r="Y606" s="32"/>
      <c r="Z606" s="32"/>
      <c r="AA606" s="5"/>
      <c r="AB606" s="5"/>
      <c r="AC606" s="16"/>
      <c r="AD606" s="16"/>
      <c r="AE606" s="32"/>
      <c r="AF606" s="32"/>
      <c r="AG606" s="16"/>
      <c r="AH606" s="16"/>
      <c r="AI606" s="16"/>
      <c r="AJ606" s="16"/>
      <c r="AK606" s="16"/>
      <c r="AL606" s="16"/>
      <c r="AM606" s="16"/>
      <c r="AN606" s="16"/>
      <c r="AO606" s="16"/>
      <c r="AP606" s="5"/>
      <c r="AQ606" s="31"/>
      <c r="AR606" s="31"/>
    </row>
    <row r="607" spans="1:44" x14ac:dyDescent="0.3">
      <c r="A607" s="4"/>
      <c r="B607" s="3"/>
      <c r="C607" s="3"/>
      <c r="D607" s="14"/>
      <c r="E607" s="14"/>
      <c r="F607" s="14"/>
      <c r="G607" s="14"/>
      <c r="H607" s="5"/>
      <c r="I607" s="15"/>
      <c r="J607" s="15"/>
      <c r="K607" s="3"/>
      <c r="L607" s="3"/>
      <c r="M607" s="3"/>
      <c r="N607" s="3"/>
      <c r="O607" s="17"/>
      <c r="P607" s="32"/>
      <c r="Q607" s="32"/>
      <c r="R607" s="5"/>
      <c r="S607" s="5"/>
      <c r="T607" s="16"/>
      <c r="U607" s="16"/>
      <c r="V607" s="32"/>
      <c r="W607" s="32"/>
      <c r="X607" s="16"/>
      <c r="Y607" s="32"/>
      <c r="Z607" s="32"/>
      <c r="AA607" s="5"/>
      <c r="AB607" s="5"/>
      <c r="AC607" s="16"/>
      <c r="AD607" s="16"/>
      <c r="AE607" s="32"/>
      <c r="AF607" s="32"/>
      <c r="AG607" s="16"/>
      <c r="AH607" s="16"/>
      <c r="AI607" s="16"/>
      <c r="AJ607" s="16"/>
      <c r="AK607" s="16"/>
      <c r="AL607" s="16"/>
      <c r="AM607" s="16"/>
      <c r="AN607" s="16"/>
      <c r="AO607" s="16"/>
      <c r="AP607" s="5"/>
      <c r="AQ607" s="31"/>
      <c r="AR607" s="31"/>
    </row>
    <row r="608" spans="1:44" x14ac:dyDescent="0.3">
      <c r="A608" s="4"/>
      <c r="B608" s="3"/>
      <c r="C608" s="3"/>
      <c r="D608" s="14"/>
      <c r="E608" s="14"/>
      <c r="F608" s="14"/>
      <c r="G608" s="14"/>
      <c r="H608" s="5"/>
      <c r="I608" s="15"/>
      <c r="J608" s="15"/>
      <c r="K608" s="3"/>
      <c r="L608" s="3"/>
      <c r="M608" s="3"/>
      <c r="N608" s="3"/>
      <c r="O608" s="17"/>
      <c r="P608" s="32"/>
      <c r="Q608" s="32"/>
      <c r="R608" s="5"/>
      <c r="S608" s="5"/>
      <c r="T608" s="16"/>
      <c r="U608" s="16"/>
      <c r="V608" s="32"/>
      <c r="W608" s="32"/>
      <c r="X608" s="16"/>
      <c r="Y608" s="32"/>
      <c r="Z608" s="32"/>
      <c r="AA608" s="5"/>
      <c r="AB608" s="5"/>
      <c r="AC608" s="16"/>
      <c r="AD608" s="16"/>
      <c r="AE608" s="32"/>
      <c r="AF608" s="32"/>
      <c r="AG608" s="16"/>
      <c r="AH608" s="16"/>
      <c r="AI608" s="16"/>
      <c r="AJ608" s="16"/>
      <c r="AK608" s="16"/>
      <c r="AL608" s="16"/>
      <c r="AM608" s="16"/>
      <c r="AN608" s="16"/>
      <c r="AO608" s="16"/>
      <c r="AP608" s="5"/>
      <c r="AQ608" s="31"/>
      <c r="AR608" s="31"/>
    </row>
    <row r="609" spans="1:44" x14ac:dyDescent="0.3">
      <c r="A609" s="4"/>
      <c r="B609" s="3"/>
      <c r="C609" s="3"/>
      <c r="D609" s="14"/>
      <c r="E609" s="14"/>
      <c r="F609" s="14"/>
      <c r="G609" s="14"/>
      <c r="H609" s="5"/>
      <c r="I609" s="15"/>
      <c r="J609" s="15"/>
      <c r="K609" s="3"/>
      <c r="L609" s="3"/>
      <c r="M609" s="3"/>
      <c r="N609" s="3"/>
      <c r="O609" s="17"/>
      <c r="P609" s="32"/>
      <c r="Q609" s="32"/>
      <c r="R609" s="5"/>
      <c r="S609" s="5"/>
      <c r="T609" s="16"/>
      <c r="U609" s="16"/>
      <c r="V609" s="32"/>
      <c r="W609" s="32"/>
      <c r="X609" s="16"/>
      <c r="Y609" s="32"/>
      <c r="Z609" s="32"/>
      <c r="AA609" s="5"/>
      <c r="AB609" s="5"/>
      <c r="AC609" s="16"/>
      <c r="AD609" s="16"/>
      <c r="AE609" s="32"/>
      <c r="AF609" s="32"/>
      <c r="AG609" s="16"/>
      <c r="AH609" s="16"/>
      <c r="AI609" s="16"/>
      <c r="AJ609" s="16"/>
      <c r="AK609" s="16"/>
      <c r="AL609" s="16"/>
      <c r="AM609" s="16"/>
      <c r="AN609" s="16"/>
      <c r="AO609" s="16"/>
      <c r="AP609" s="5"/>
      <c r="AQ609" s="31"/>
      <c r="AR609" s="31"/>
    </row>
    <row r="610" spans="1:44" x14ac:dyDescent="0.3">
      <c r="A610" s="4"/>
      <c r="B610" s="3"/>
      <c r="C610" s="3"/>
      <c r="D610" s="14"/>
      <c r="E610" s="14"/>
      <c r="F610" s="14"/>
      <c r="G610" s="14"/>
      <c r="H610" s="5"/>
      <c r="I610" s="15"/>
      <c r="J610" s="15"/>
      <c r="K610" s="3"/>
      <c r="L610" s="3"/>
      <c r="M610" s="3"/>
      <c r="N610" s="3"/>
      <c r="O610" s="17"/>
      <c r="P610" s="32"/>
      <c r="Q610" s="32"/>
      <c r="R610" s="5"/>
      <c r="S610" s="5"/>
      <c r="T610" s="16"/>
      <c r="U610" s="16"/>
      <c r="V610" s="32"/>
      <c r="W610" s="32"/>
      <c r="X610" s="16"/>
      <c r="Y610" s="32"/>
      <c r="Z610" s="32"/>
      <c r="AA610" s="5"/>
      <c r="AB610" s="5"/>
      <c r="AC610" s="16"/>
      <c r="AD610" s="16"/>
      <c r="AE610" s="32"/>
      <c r="AF610" s="32"/>
      <c r="AG610" s="16"/>
      <c r="AH610" s="16"/>
      <c r="AI610" s="16"/>
      <c r="AJ610" s="16"/>
      <c r="AK610" s="16"/>
      <c r="AL610" s="16"/>
      <c r="AM610" s="16"/>
      <c r="AN610" s="16"/>
      <c r="AO610" s="16"/>
      <c r="AP610" s="5"/>
      <c r="AQ610" s="31"/>
      <c r="AR610" s="31"/>
    </row>
    <row r="611" spans="1:44" x14ac:dyDescent="0.3">
      <c r="A611" s="4"/>
      <c r="B611" s="3"/>
      <c r="C611" s="3"/>
      <c r="D611" s="14"/>
      <c r="E611" s="14"/>
      <c r="F611" s="14"/>
      <c r="G611" s="14"/>
      <c r="H611" s="5"/>
      <c r="I611" s="15"/>
      <c r="J611" s="15"/>
      <c r="K611" s="3"/>
      <c r="L611" s="3"/>
      <c r="M611" s="3"/>
      <c r="N611" s="3"/>
      <c r="O611" s="17"/>
      <c r="P611" s="32"/>
      <c r="Q611" s="32"/>
      <c r="R611" s="5"/>
      <c r="S611" s="5"/>
      <c r="T611" s="16"/>
      <c r="U611" s="16"/>
      <c r="V611" s="32"/>
      <c r="W611" s="32"/>
      <c r="X611" s="16"/>
      <c r="Y611" s="32"/>
      <c r="Z611" s="32"/>
      <c r="AA611" s="5"/>
      <c r="AB611" s="5"/>
      <c r="AC611" s="16"/>
      <c r="AD611" s="16"/>
      <c r="AE611" s="32"/>
      <c r="AF611" s="32"/>
      <c r="AG611" s="16"/>
      <c r="AH611" s="16"/>
      <c r="AI611" s="16"/>
      <c r="AJ611" s="16"/>
      <c r="AK611" s="16"/>
      <c r="AL611" s="16"/>
      <c r="AM611" s="16"/>
      <c r="AN611" s="16"/>
      <c r="AO611" s="16"/>
      <c r="AP611" s="5"/>
      <c r="AQ611" s="31"/>
      <c r="AR611" s="31"/>
    </row>
    <row r="612" spans="1:44" x14ac:dyDescent="0.3">
      <c r="A612" s="4"/>
      <c r="B612" s="3"/>
      <c r="C612" s="3"/>
      <c r="D612" s="14"/>
      <c r="E612" s="14"/>
      <c r="F612" s="14"/>
      <c r="G612" s="14"/>
      <c r="H612" s="5"/>
      <c r="I612" s="15"/>
      <c r="J612" s="15"/>
      <c r="K612" s="3"/>
      <c r="L612" s="3"/>
      <c r="M612" s="3"/>
      <c r="N612" s="3"/>
      <c r="O612" s="17"/>
      <c r="P612" s="32"/>
      <c r="Q612" s="32"/>
      <c r="R612" s="5"/>
      <c r="S612" s="5"/>
      <c r="T612" s="16"/>
      <c r="U612" s="16"/>
      <c r="V612" s="32"/>
      <c r="W612" s="32"/>
      <c r="X612" s="16"/>
      <c r="Y612" s="32"/>
      <c r="Z612" s="32"/>
      <c r="AA612" s="5"/>
      <c r="AB612" s="5"/>
      <c r="AC612" s="16"/>
      <c r="AD612" s="16"/>
      <c r="AE612" s="32"/>
      <c r="AF612" s="32"/>
      <c r="AG612" s="16"/>
      <c r="AH612" s="16"/>
      <c r="AI612" s="16"/>
      <c r="AJ612" s="16"/>
      <c r="AK612" s="16"/>
      <c r="AL612" s="16"/>
      <c r="AM612" s="16"/>
      <c r="AN612" s="16"/>
      <c r="AO612" s="16"/>
      <c r="AP612" s="5"/>
      <c r="AQ612" s="31"/>
      <c r="AR612" s="31"/>
    </row>
    <row r="613" spans="1:44" x14ac:dyDescent="0.3">
      <c r="A613" s="4"/>
      <c r="B613" s="3"/>
      <c r="C613" s="3"/>
      <c r="D613" s="14"/>
      <c r="E613" s="14"/>
      <c r="F613" s="14"/>
      <c r="G613" s="14"/>
      <c r="H613" s="5"/>
      <c r="I613" s="15"/>
      <c r="J613" s="15"/>
      <c r="K613" s="3"/>
      <c r="L613" s="3"/>
      <c r="M613" s="3"/>
      <c r="N613" s="3"/>
      <c r="O613" s="17"/>
      <c r="P613" s="32"/>
      <c r="Q613" s="32"/>
      <c r="R613" s="5"/>
      <c r="S613" s="5"/>
      <c r="T613" s="16"/>
      <c r="U613" s="16"/>
      <c r="V613" s="32"/>
      <c r="W613" s="32"/>
      <c r="X613" s="16"/>
      <c r="Y613" s="32"/>
      <c r="Z613" s="32"/>
      <c r="AA613" s="5"/>
      <c r="AB613" s="5"/>
      <c r="AC613" s="16"/>
      <c r="AD613" s="16"/>
      <c r="AE613" s="32"/>
      <c r="AF613" s="32"/>
      <c r="AG613" s="16"/>
      <c r="AH613" s="16"/>
      <c r="AI613" s="16"/>
      <c r="AJ613" s="16"/>
      <c r="AK613" s="16"/>
      <c r="AL613" s="16"/>
      <c r="AM613" s="16"/>
      <c r="AN613" s="16"/>
      <c r="AO613" s="16"/>
      <c r="AP613" s="5"/>
      <c r="AQ613" s="31"/>
      <c r="AR613" s="31"/>
    </row>
    <row r="614" spans="1:44" x14ac:dyDescent="0.3">
      <c r="A614" s="4"/>
      <c r="B614" s="3"/>
      <c r="C614" s="3"/>
      <c r="D614" s="14"/>
      <c r="E614" s="14"/>
      <c r="F614" s="14"/>
      <c r="G614" s="14"/>
      <c r="H614" s="5"/>
      <c r="I614" s="15"/>
      <c r="J614" s="15"/>
      <c r="K614" s="3"/>
      <c r="L614" s="3"/>
      <c r="M614" s="3"/>
      <c r="N614" s="3"/>
      <c r="O614" s="17"/>
      <c r="P614" s="32"/>
      <c r="Q614" s="32"/>
      <c r="R614" s="5"/>
      <c r="S614" s="5"/>
      <c r="T614" s="16"/>
      <c r="U614" s="16"/>
      <c r="V614" s="32"/>
      <c r="W614" s="32"/>
      <c r="X614" s="16"/>
      <c r="Y614" s="32"/>
      <c r="Z614" s="32"/>
      <c r="AA614" s="5"/>
      <c r="AB614" s="5"/>
      <c r="AC614" s="16"/>
      <c r="AD614" s="16"/>
      <c r="AE614" s="32"/>
      <c r="AF614" s="32"/>
      <c r="AG614" s="16"/>
      <c r="AH614" s="16"/>
      <c r="AI614" s="16"/>
      <c r="AJ614" s="16"/>
      <c r="AK614" s="16"/>
      <c r="AL614" s="16"/>
      <c r="AM614" s="16"/>
      <c r="AN614" s="16"/>
      <c r="AO614" s="16"/>
      <c r="AP614" s="5"/>
      <c r="AQ614" s="31"/>
      <c r="AR614" s="31"/>
    </row>
    <row r="615" spans="1:44" x14ac:dyDescent="0.3">
      <c r="A615" s="4"/>
      <c r="B615" s="3"/>
      <c r="C615" s="3"/>
      <c r="D615" s="14"/>
      <c r="E615" s="14"/>
      <c r="F615" s="14"/>
      <c r="G615" s="14"/>
      <c r="H615" s="5"/>
      <c r="I615" s="15"/>
      <c r="J615" s="15"/>
      <c r="K615" s="3"/>
      <c r="L615" s="3"/>
      <c r="M615" s="3"/>
      <c r="N615" s="3"/>
      <c r="O615" s="17"/>
      <c r="P615" s="32"/>
      <c r="Q615" s="32"/>
      <c r="R615" s="5"/>
      <c r="S615" s="5"/>
      <c r="T615" s="16"/>
      <c r="U615" s="16"/>
      <c r="V615" s="32"/>
      <c r="W615" s="32"/>
      <c r="X615" s="16"/>
      <c r="Y615" s="32"/>
      <c r="Z615" s="32"/>
      <c r="AA615" s="5"/>
      <c r="AB615" s="5"/>
      <c r="AC615" s="16"/>
      <c r="AD615" s="16"/>
      <c r="AE615" s="32"/>
      <c r="AF615" s="32"/>
      <c r="AG615" s="16"/>
      <c r="AH615" s="16"/>
      <c r="AI615" s="16"/>
      <c r="AJ615" s="16"/>
      <c r="AK615" s="16"/>
      <c r="AL615" s="16"/>
      <c r="AM615" s="16"/>
      <c r="AN615" s="16"/>
      <c r="AO615" s="16"/>
      <c r="AP615" s="5"/>
      <c r="AQ615" s="31"/>
      <c r="AR615" s="31"/>
    </row>
    <row r="616" spans="1:44" x14ac:dyDescent="0.3">
      <c r="A616" s="4"/>
      <c r="B616" s="3"/>
      <c r="C616" s="3"/>
      <c r="D616" s="14"/>
      <c r="E616" s="14"/>
      <c r="F616" s="14"/>
      <c r="G616" s="14"/>
      <c r="H616" s="5"/>
      <c r="I616" s="15"/>
      <c r="J616" s="15"/>
      <c r="K616" s="3"/>
      <c r="L616" s="3"/>
      <c r="M616" s="3"/>
      <c r="N616" s="3"/>
      <c r="O616" s="17"/>
      <c r="P616" s="32"/>
      <c r="Q616" s="32"/>
      <c r="R616" s="5"/>
      <c r="S616" s="5"/>
      <c r="T616" s="16"/>
      <c r="U616" s="16"/>
      <c r="V616" s="32"/>
      <c r="W616" s="32"/>
      <c r="X616" s="16"/>
      <c r="Y616" s="32"/>
      <c r="Z616" s="32"/>
      <c r="AA616" s="5"/>
      <c r="AB616" s="5"/>
      <c r="AC616" s="16"/>
      <c r="AD616" s="16"/>
      <c r="AE616" s="32"/>
      <c r="AF616" s="32"/>
      <c r="AG616" s="16"/>
      <c r="AH616" s="16"/>
      <c r="AI616" s="16"/>
      <c r="AJ616" s="16"/>
      <c r="AK616" s="16"/>
      <c r="AL616" s="16"/>
      <c r="AM616" s="16"/>
      <c r="AN616" s="16"/>
      <c r="AO616" s="16"/>
      <c r="AP616" s="5"/>
      <c r="AQ616" s="31"/>
      <c r="AR616" s="31"/>
    </row>
    <row r="617" spans="1:44" x14ac:dyDescent="0.3">
      <c r="A617" s="4"/>
      <c r="B617" s="3"/>
      <c r="C617" s="3"/>
      <c r="D617" s="14"/>
      <c r="E617" s="14"/>
      <c r="F617" s="14"/>
      <c r="G617" s="14"/>
      <c r="H617" s="5"/>
      <c r="I617" s="15"/>
      <c r="J617" s="15"/>
      <c r="K617" s="3"/>
      <c r="L617" s="3"/>
      <c r="M617" s="3"/>
      <c r="N617" s="3"/>
      <c r="O617" s="17"/>
      <c r="P617" s="32"/>
      <c r="Q617" s="32"/>
      <c r="R617" s="5"/>
      <c r="S617" s="5"/>
      <c r="T617" s="16"/>
      <c r="U617" s="16"/>
      <c r="V617" s="32"/>
      <c r="W617" s="32"/>
      <c r="X617" s="16"/>
      <c r="Y617" s="32"/>
      <c r="Z617" s="32"/>
      <c r="AA617" s="5"/>
      <c r="AB617" s="5"/>
      <c r="AC617" s="16"/>
      <c r="AD617" s="16"/>
      <c r="AE617" s="32"/>
      <c r="AF617" s="32"/>
      <c r="AG617" s="16"/>
      <c r="AH617" s="16"/>
      <c r="AI617" s="16"/>
      <c r="AJ617" s="16"/>
      <c r="AK617" s="16"/>
      <c r="AL617" s="16"/>
      <c r="AM617" s="16"/>
      <c r="AN617" s="16"/>
      <c r="AO617" s="16"/>
      <c r="AP617" s="5"/>
      <c r="AQ617" s="31"/>
      <c r="AR617" s="31"/>
    </row>
    <row r="618" spans="1:44" x14ac:dyDescent="0.3">
      <c r="A618" s="4"/>
      <c r="B618" s="3"/>
      <c r="C618" s="3"/>
      <c r="D618" s="14"/>
      <c r="E618" s="14"/>
      <c r="F618" s="14"/>
      <c r="G618" s="14"/>
      <c r="H618" s="5"/>
      <c r="I618" s="15"/>
      <c r="J618" s="15"/>
      <c r="K618" s="3"/>
      <c r="L618" s="3"/>
      <c r="M618" s="3"/>
      <c r="N618" s="3"/>
      <c r="O618" s="17"/>
      <c r="P618" s="32"/>
      <c r="Q618" s="32"/>
      <c r="R618" s="5"/>
      <c r="S618" s="5"/>
      <c r="T618" s="16"/>
      <c r="U618" s="16"/>
      <c r="V618" s="32"/>
      <c r="W618" s="32"/>
      <c r="X618" s="16"/>
      <c r="Y618" s="32"/>
      <c r="Z618" s="32"/>
      <c r="AA618" s="5"/>
      <c r="AB618" s="5"/>
      <c r="AC618" s="16"/>
      <c r="AD618" s="16"/>
      <c r="AE618" s="32"/>
      <c r="AF618" s="32"/>
      <c r="AG618" s="16"/>
      <c r="AH618" s="16"/>
      <c r="AI618" s="16"/>
      <c r="AJ618" s="16"/>
      <c r="AK618" s="16"/>
      <c r="AL618" s="16"/>
      <c r="AM618" s="16"/>
      <c r="AN618" s="16"/>
      <c r="AO618" s="16"/>
      <c r="AP618" s="5"/>
      <c r="AQ618" s="31"/>
      <c r="AR618" s="31"/>
    </row>
    <row r="619" spans="1:44" x14ac:dyDescent="0.3">
      <c r="A619" s="4"/>
      <c r="B619" s="3"/>
      <c r="C619" s="3"/>
      <c r="D619" s="14"/>
      <c r="E619" s="14"/>
      <c r="F619" s="14"/>
      <c r="G619" s="14"/>
      <c r="H619" s="5"/>
      <c r="I619" s="15"/>
      <c r="J619" s="15"/>
      <c r="K619" s="3"/>
      <c r="L619" s="3"/>
      <c r="M619" s="3"/>
      <c r="N619" s="3"/>
      <c r="O619" s="17"/>
      <c r="P619" s="32"/>
      <c r="Q619" s="32"/>
      <c r="R619" s="5"/>
      <c r="S619" s="5"/>
      <c r="T619" s="16"/>
      <c r="U619" s="16"/>
      <c r="V619" s="32"/>
      <c r="W619" s="32"/>
      <c r="X619" s="16"/>
      <c r="Y619" s="32"/>
      <c r="Z619" s="32"/>
      <c r="AA619" s="5"/>
      <c r="AB619" s="5"/>
      <c r="AC619" s="16"/>
      <c r="AD619" s="16"/>
      <c r="AE619" s="32"/>
      <c r="AF619" s="32"/>
      <c r="AG619" s="16"/>
      <c r="AH619" s="16"/>
      <c r="AI619" s="16"/>
      <c r="AJ619" s="16"/>
      <c r="AK619" s="16"/>
      <c r="AL619" s="16"/>
      <c r="AM619" s="16"/>
      <c r="AN619" s="16"/>
      <c r="AO619" s="16"/>
      <c r="AP619" s="5"/>
      <c r="AQ619" s="31"/>
      <c r="AR619" s="31"/>
    </row>
    <row r="620" spans="1:44" x14ac:dyDescent="0.3">
      <c r="A620" s="4"/>
      <c r="B620" s="3"/>
      <c r="C620" s="3"/>
      <c r="D620" s="14"/>
      <c r="E620" s="14"/>
      <c r="F620" s="14"/>
      <c r="G620" s="14"/>
      <c r="H620" s="5"/>
      <c r="I620" s="15"/>
      <c r="J620" s="15"/>
      <c r="K620" s="3"/>
      <c r="L620" s="3"/>
      <c r="M620" s="3"/>
      <c r="N620" s="3"/>
      <c r="O620" s="17"/>
      <c r="P620" s="32"/>
      <c r="Q620" s="32"/>
      <c r="R620" s="5"/>
      <c r="S620" s="5"/>
      <c r="T620" s="16"/>
      <c r="U620" s="16"/>
      <c r="V620" s="32"/>
      <c r="W620" s="32"/>
      <c r="X620" s="16"/>
      <c r="Y620" s="32"/>
      <c r="Z620" s="32"/>
      <c r="AA620" s="5"/>
      <c r="AB620" s="5"/>
      <c r="AC620" s="16"/>
      <c r="AD620" s="16"/>
      <c r="AE620" s="32"/>
      <c r="AF620" s="32"/>
      <c r="AG620" s="16"/>
      <c r="AH620" s="16"/>
      <c r="AI620" s="16"/>
      <c r="AJ620" s="16"/>
      <c r="AK620" s="16"/>
      <c r="AL620" s="16"/>
      <c r="AM620" s="16"/>
      <c r="AN620" s="16"/>
      <c r="AO620" s="16"/>
      <c r="AP620" s="5"/>
      <c r="AQ620" s="31"/>
      <c r="AR620" s="31"/>
    </row>
    <row r="621" spans="1:44" x14ac:dyDescent="0.3">
      <c r="A621" s="4"/>
      <c r="B621" s="3"/>
      <c r="C621" s="3"/>
      <c r="D621" s="14"/>
      <c r="E621" s="14"/>
      <c r="F621" s="14"/>
      <c r="G621" s="14"/>
      <c r="H621" s="5"/>
      <c r="I621" s="15"/>
      <c r="J621" s="15"/>
      <c r="K621" s="3"/>
      <c r="L621" s="3"/>
      <c r="M621" s="3"/>
      <c r="N621" s="3"/>
      <c r="O621" s="17"/>
      <c r="P621" s="32"/>
      <c r="Q621" s="32"/>
      <c r="R621" s="5"/>
      <c r="S621" s="5"/>
      <c r="T621" s="16"/>
      <c r="U621" s="16"/>
      <c r="V621" s="32"/>
      <c r="W621" s="32"/>
      <c r="X621" s="16"/>
      <c r="Y621" s="32"/>
      <c r="Z621" s="32"/>
      <c r="AA621" s="5"/>
      <c r="AB621" s="5"/>
      <c r="AC621" s="16"/>
      <c r="AD621" s="16"/>
      <c r="AE621" s="32"/>
      <c r="AF621" s="32"/>
      <c r="AG621" s="16"/>
      <c r="AH621" s="16"/>
      <c r="AI621" s="16"/>
      <c r="AJ621" s="16"/>
      <c r="AK621" s="16"/>
      <c r="AL621" s="16"/>
      <c r="AM621" s="16"/>
      <c r="AN621" s="16"/>
      <c r="AO621" s="16"/>
      <c r="AP621" s="5"/>
      <c r="AQ621" s="31"/>
      <c r="AR621" s="31"/>
    </row>
    <row r="622" spans="1:44" x14ac:dyDescent="0.3">
      <c r="A622" s="4"/>
      <c r="B622" s="3"/>
      <c r="C622" s="3"/>
      <c r="D622" s="14"/>
      <c r="E622" s="14"/>
      <c r="F622" s="14"/>
      <c r="G622" s="14"/>
      <c r="H622" s="5"/>
      <c r="I622" s="15"/>
      <c r="J622" s="15"/>
      <c r="K622" s="3"/>
      <c r="L622" s="3"/>
      <c r="M622" s="3"/>
      <c r="N622" s="3"/>
      <c r="O622" s="17"/>
      <c r="P622" s="32"/>
      <c r="Q622" s="32"/>
      <c r="R622" s="5"/>
      <c r="S622" s="5"/>
      <c r="T622" s="16"/>
      <c r="U622" s="16"/>
      <c r="V622" s="32"/>
      <c r="W622" s="32"/>
      <c r="X622" s="16"/>
      <c r="Y622" s="32"/>
      <c r="Z622" s="32"/>
      <c r="AA622" s="5"/>
      <c r="AB622" s="5"/>
      <c r="AC622" s="16"/>
      <c r="AD622" s="16"/>
      <c r="AE622" s="32"/>
      <c r="AF622" s="32"/>
      <c r="AG622" s="16"/>
      <c r="AH622" s="16"/>
      <c r="AI622" s="16"/>
      <c r="AJ622" s="16"/>
      <c r="AK622" s="16"/>
      <c r="AL622" s="16"/>
      <c r="AM622" s="16"/>
      <c r="AN622" s="16"/>
      <c r="AO622" s="16"/>
      <c r="AP622" s="5"/>
      <c r="AQ622" s="31"/>
      <c r="AR622" s="31"/>
    </row>
    <row r="623" spans="1:44" x14ac:dyDescent="0.3">
      <c r="A623" s="4"/>
      <c r="B623" s="3"/>
      <c r="C623" s="3"/>
      <c r="D623" s="14"/>
      <c r="E623" s="14"/>
      <c r="F623" s="14"/>
      <c r="G623" s="14"/>
      <c r="H623" s="5"/>
      <c r="I623" s="15"/>
      <c r="J623" s="15"/>
      <c r="K623" s="3"/>
      <c r="L623" s="3"/>
      <c r="M623" s="3"/>
      <c r="N623" s="3"/>
      <c r="O623" s="17"/>
      <c r="P623" s="32"/>
      <c r="Q623" s="32"/>
      <c r="R623" s="5"/>
      <c r="S623" s="5"/>
      <c r="T623" s="16"/>
      <c r="U623" s="16"/>
      <c r="V623" s="32"/>
      <c r="W623" s="32"/>
      <c r="X623" s="16"/>
      <c r="Y623" s="32"/>
      <c r="Z623" s="32"/>
      <c r="AA623" s="5"/>
      <c r="AB623" s="5"/>
      <c r="AC623" s="16"/>
      <c r="AD623" s="16"/>
      <c r="AE623" s="32"/>
      <c r="AF623" s="32"/>
      <c r="AG623" s="16"/>
      <c r="AH623" s="16"/>
      <c r="AI623" s="16"/>
      <c r="AJ623" s="16"/>
      <c r="AK623" s="16"/>
      <c r="AL623" s="16"/>
      <c r="AM623" s="16"/>
      <c r="AN623" s="16"/>
      <c r="AO623" s="16"/>
      <c r="AP623" s="5"/>
      <c r="AQ623" s="31"/>
      <c r="AR623" s="31"/>
    </row>
    <row r="624" spans="1:44" x14ac:dyDescent="0.3">
      <c r="A624" s="4"/>
      <c r="B624" s="3"/>
      <c r="C624" s="3"/>
      <c r="D624" s="14"/>
      <c r="E624" s="14"/>
      <c r="F624" s="14"/>
      <c r="G624" s="14"/>
      <c r="H624" s="5"/>
      <c r="I624" s="15"/>
      <c r="J624" s="15"/>
      <c r="K624" s="3"/>
      <c r="L624" s="3"/>
      <c r="M624" s="3"/>
      <c r="N624" s="3"/>
      <c r="O624" s="17"/>
      <c r="P624" s="32"/>
      <c r="Q624" s="32"/>
      <c r="R624" s="5"/>
      <c r="S624" s="5"/>
      <c r="T624" s="16"/>
      <c r="U624" s="16"/>
      <c r="V624" s="32"/>
      <c r="W624" s="32"/>
      <c r="X624" s="16"/>
      <c r="Y624" s="32"/>
      <c r="Z624" s="32"/>
      <c r="AA624" s="5"/>
      <c r="AB624" s="5"/>
      <c r="AC624" s="16"/>
      <c r="AD624" s="16"/>
      <c r="AE624" s="32"/>
      <c r="AF624" s="32"/>
      <c r="AG624" s="16"/>
      <c r="AH624" s="16"/>
      <c r="AI624" s="16"/>
      <c r="AJ624" s="16"/>
      <c r="AK624" s="16"/>
      <c r="AL624" s="16"/>
      <c r="AM624" s="16"/>
      <c r="AN624" s="16"/>
      <c r="AO624" s="16"/>
      <c r="AP624" s="5"/>
      <c r="AQ624" s="31"/>
      <c r="AR624" s="31"/>
    </row>
    <row r="625" spans="1:44" x14ac:dyDescent="0.3">
      <c r="A625" s="4"/>
      <c r="B625" s="3"/>
      <c r="C625" s="3"/>
      <c r="D625" s="14"/>
      <c r="E625" s="14"/>
      <c r="F625" s="14"/>
      <c r="G625" s="14"/>
      <c r="H625" s="5"/>
      <c r="I625" s="15"/>
      <c r="J625" s="15"/>
      <c r="K625" s="3"/>
      <c r="L625" s="3"/>
      <c r="M625" s="3"/>
      <c r="N625" s="3"/>
      <c r="O625" s="17"/>
      <c r="P625" s="32"/>
      <c r="Q625" s="32"/>
      <c r="R625" s="5"/>
      <c r="S625" s="5"/>
      <c r="T625" s="16"/>
      <c r="U625" s="16"/>
      <c r="V625" s="32"/>
      <c r="W625" s="32"/>
      <c r="X625" s="16"/>
      <c r="Y625" s="32"/>
      <c r="Z625" s="32"/>
      <c r="AA625" s="5"/>
      <c r="AB625" s="5"/>
      <c r="AC625" s="16"/>
      <c r="AD625" s="16"/>
      <c r="AE625" s="32"/>
      <c r="AF625" s="32"/>
      <c r="AG625" s="16"/>
      <c r="AH625" s="16"/>
      <c r="AI625" s="16"/>
      <c r="AJ625" s="16"/>
      <c r="AK625" s="16"/>
      <c r="AL625" s="16"/>
      <c r="AM625" s="16"/>
      <c r="AN625" s="16"/>
      <c r="AO625" s="16"/>
      <c r="AP625" s="5"/>
      <c r="AQ625" s="31"/>
      <c r="AR625" s="31"/>
    </row>
    <row r="626" spans="1:44" x14ac:dyDescent="0.3">
      <c r="A626" s="4"/>
      <c r="B626" s="3"/>
      <c r="C626" s="3"/>
      <c r="D626" s="14"/>
      <c r="E626" s="14"/>
      <c r="F626" s="14"/>
      <c r="G626" s="14"/>
      <c r="H626" s="5"/>
      <c r="I626" s="15"/>
      <c r="J626" s="15"/>
      <c r="K626" s="3"/>
      <c r="L626" s="3"/>
      <c r="M626" s="3"/>
      <c r="N626" s="3"/>
      <c r="O626" s="17"/>
      <c r="P626" s="32"/>
      <c r="Q626" s="32"/>
      <c r="R626" s="5"/>
      <c r="S626" s="5"/>
      <c r="T626" s="16"/>
      <c r="U626" s="16"/>
      <c r="V626" s="32"/>
      <c r="W626" s="32"/>
      <c r="X626" s="16"/>
      <c r="Y626" s="32"/>
      <c r="Z626" s="32"/>
      <c r="AA626" s="5"/>
      <c r="AB626" s="5"/>
      <c r="AC626" s="16"/>
      <c r="AD626" s="16"/>
      <c r="AE626" s="32"/>
      <c r="AF626" s="32"/>
      <c r="AG626" s="16"/>
      <c r="AH626" s="16"/>
      <c r="AI626" s="16"/>
      <c r="AJ626" s="16"/>
      <c r="AK626" s="16"/>
      <c r="AL626" s="16"/>
      <c r="AM626" s="16"/>
      <c r="AN626" s="16"/>
      <c r="AO626" s="16"/>
      <c r="AP626" s="5"/>
      <c r="AQ626" s="31"/>
      <c r="AR626" s="31"/>
    </row>
    <row r="627" spans="1:44" x14ac:dyDescent="0.3">
      <c r="A627" s="4"/>
      <c r="B627" s="3"/>
      <c r="C627" s="3"/>
      <c r="D627" s="14"/>
      <c r="E627" s="14"/>
      <c r="F627" s="14"/>
      <c r="G627" s="14"/>
      <c r="H627" s="5"/>
      <c r="I627" s="15"/>
      <c r="J627" s="15"/>
      <c r="K627" s="3"/>
      <c r="L627" s="3"/>
      <c r="M627" s="3"/>
      <c r="N627" s="3"/>
      <c r="O627" s="17"/>
      <c r="P627" s="32"/>
      <c r="Q627" s="32"/>
      <c r="R627" s="5"/>
      <c r="S627" s="5"/>
      <c r="T627" s="16"/>
      <c r="U627" s="16"/>
      <c r="V627" s="32"/>
      <c r="W627" s="32"/>
      <c r="X627" s="16"/>
      <c r="Y627" s="32"/>
      <c r="Z627" s="32"/>
      <c r="AA627" s="5"/>
      <c r="AB627" s="5"/>
      <c r="AC627" s="16"/>
      <c r="AD627" s="16"/>
      <c r="AE627" s="32"/>
      <c r="AF627" s="32"/>
      <c r="AG627" s="16"/>
      <c r="AH627" s="16"/>
      <c r="AI627" s="16"/>
      <c r="AJ627" s="16"/>
      <c r="AK627" s="16"/>
      <c r="AL627" s="16"/>
      <c r="AM627" s="16"/>
      <c r="AN627" s="16"/>
      <c r="AO627" s="16"/>
      <c r="AP627" s="5"/>
      <c r="AQ627" s="31"/>
      <c r="AR627" s="31"/>
    </row>
    <row r="628" spans="1:44" x14ac:dyDescent="0.3">
      <c r="A628" s="4"/>
      <c r="B628" s="3"/>
      <c r="C628" s="3"/>
      <c r="D628" s="14"/>
      <c r="E628" s="14"/>
      <c r="F628" s="14"/>
      <c r="G628" s="14"/>
      <c r="H628" s="5"/>
      <c r="I628" s="15"/>
      <c r="J628" s="15"/>
      <c r="K628" s="3"/>
      <c r="L628" s="3"/>
      <c r="M628" s="3"/>
      <c r="N628" s="3"/>
      <c r="O628" s="17"/>
      <c r="P628" s="32"/>
      <c r="Q628" s="32"/>
      <c r="R628" s="5"/>
      <c r="S628" s="5"/>
      <c r="T628" s="16"/>
      <c r="U628" s="16"/>
      <c r="V628" s="32"/>
      <c r="W628" s="32"/>
      <c r="X628" s="16"/>
      <c r="Y628" s="32"/>
      <c r="Z628" s="32"/>
      <c r="AA628" s="5"/>
      <c r="AB628" s="5"/>
      <c r="AC628" s="16"/>
      <c r="AD628" s="16"/>
      <c r="AE628" s="32"/>
      <c r="AF628" s="32"/>
      <c r="AG628" s="16"/>
      <c r="AH628" s="16"/>
      <c r="AI628" s="16"/>
      <c r="AJ628" s="16"/>
      <c r="AK628" s="16"/>
      <c r="AL628" s="16"/>
      <c r="AM628" s="16"/>
      <c r="AN628" s="16"/>
      <c r="AO628" s="16"/>
      <c r="AP628" s="5"/>
      <c r="AQ628" s="31"/>
      <c r="AR628" s="31"/>
    </row>
    <row r="629" spans="1:44" x14ac:dyDescent="0.3">
      <c r="A629" s="4"/>
      <c r="B629" s="3"/>
      <c r="C629" s="3"/>
      <c r="D629" s="14"/>
      <c r="E629" s="14"/>
      <c r="F629" s="14"/>
      <c r="G629" s="14"/>
      <c r="H629" s="5"/>
      <c r="I629" s="15"/>
      <c r="J629" s="15"/>
      <c r="K629" s="3"/>
      <c r="L629" s="3"/>
      <c r="M629" s="3"/>
      <c r="N629" s="3"/>
      <c r="O629" s="17"/>
      <c r="P629" s="32"/>
      <c r="Q629" s="32"/>
      <c r="R629" s="5"/>
      <c r="S629" s="5"/>
      <c r="T629" s="16"/>
      <c r="U629" s="16"/>
      <c r="V629" s="32"/>
      <c r="W629" s="32"/>
      <c r="X629" s="16"/>
      <c r="Y629" s="32"/>
      <c r="Z629" s="32"/>
      <c r="AA629" s="5"/>
      <c r="AB629" s="5"/>
      <c r="AC629" s="16"/>
      <c r="AD629" s="16"/>
      <c r="AE629" s="32"/>
      <c r="AF629" s="32"/>
      <c r="AG629" s="16"/>
      <c r="AH629" s="16"/>
      <c r="AI629" s="16"/>
      <c r="AJ629" s="16"/>
      <c r="AK629" s="16"/>
      <c r="AL629" s="16"/>
      <c r="AM629" s="16"/>
      <c r="AN629" s="16"/>
      <c r="AO629" s="16"/>
      <c r="AP629" s="5"/>
      <c r="AQ629" s="31"/>
      <c r="AR629" s="31"/>
    </row>
    <row r="630" spans="1:44" x14ac:dyDescent="0.3">
      <c r="A630" s="4"/>
      <c r="B630" s="3"/>
      <c r="C630" s="3"/>
      <c r="D630" s="14"/>
      <c r="E630" s="14"/>
      <c r="F630" s="14"/>
      <c r="G630" s="14"/>
      <c r="H630" s="5"/>
      <c r="I630" s="15"/>
      <c r="J630" s="15"/>
      <c r="K630" s="3"/>
      <c r="L630" s="3"/>
      <c r="M630" s="3"/>
      <c r="N630" s="3"/>
      <c r="O630" s="17"/>
      <c r="P630" s="32"/>
      <c r="Q630" s="32"/>
      <c r="R630" s="5"/>
      <c r="S630" s="5"/>
      <c r="T630" s="16"/>
      <c r="U630" s="16"/>
      <c r="V630" s="32"/>
      <c r="W630" s="32"/>
      <c r="X630" s="16"/>
      <c r="Y630" s="32"/>
      <c r="Z630" s="32"/>
      <c r="AA630" s="5"/>
      <c r="AB630" s="5"/>
      <c r="AC630" s="16"/>
      <c r="AD630" s="16"/>
      <c r="AE630" s="32"/>
      <c r="AF630" s="32"/>
      <c r="AG630" s="16"/>
      <c r="AH630" s="16"/>
      <c r="AI630" s="16"/>
      <c r="AJ630" s="16"/>
      <c r="AK630" s="16"/>
      <c r="AL630" s="16"/>
      <c r="AM630" s="16"/>
      <c r="AN630" s="16"/>
      <c r="AO630" s="16"/>
      <c r="AP630" s="5"/>
      <c r="AQ630" s="31"/>
      <c r="AR630" s="31"/>
    </row>
    <row r="631" spans="1:44" x14ac:dyDescent="0.3">
      <c r="A631" s="4"/>
      <c r="B631" s="3"/>
      <c r="C631" s="3"/>
      <c r="D631" s="14"/>
      <c r="E631" s="14"/>
      <c r="F631" s="14"/>
      <c r="G631" s="14"/>
      <c r="H631" s="5"/>
      <c r="I631" s="15"/>
      <c r="J631" s="15"/>
      <c r="K631" s="3"/>
      <c r="L631" s="3"/>
      <c r="M631" s="3"/>
      <c r="N631" s="3"/>
      <c r="O631" s="17"/>
      <c r="P631" s="32"/>
      <c r="Q631" s="32"/>
      <c r="R631" s="5"/>
      <c r="S631" s="5"/>
      <c r="T631" s="16"/>
      <c r="U631" s="16"/>
      <c r="V631" s="32"/>
      <c r="W631" s="32"/>
      <c r="X631" s="16"/>
      <c r="Y631" s="32"/>
      <c r="Z631" s="32"/>
      <c r="AA631" s="5"/>
      <c r="AB631" s="5"/>
      <c r="AC631" s="16"/>
      <c r="AD631" s="16"/>
      <c r="AE631" s="32"/>
      <c r="AF631" s="32"/>
      <c r="AG631" s="16"/>
      <c r="AH631" s="16"/>
      <c r="AI631" s="16"/>
      <c r="AJ631" s="16"/>
      <c r="AK631" s="16"/>
      <c r="AL631" s="16"/>
      <c r="AM631" s="16"/>
      <c r="AN631" s="16"/>
      <c r="AO631" s="16"/>
      <c r="AP631" s="5"/>
      <c r="AQ631" s="31"/>
      <c r="AR631" s="31"/>
    </row>
    <row r="632" spans="1:44" x14ac:dyDescent="0.3">
      <c r="A632" s="4"/>
      <c r="B632" s="3"/>
      <c r="C632" s="3"/>
      <c r="D632" s="14"/>
      <c r="E632" s="14"/>
      <c r="F632" s="14"/>
      <c r="G632" s="14"/>
      <c r="H632" s="5"/>
      <c r="I632" s="15"/>
      <c r="J632" s="15"/>
      <c r="K632" s="3"/>
      <c r="L632" s="3"/>
      <c r="M632" s="3"/>
      <c r="N632" s="3"/>
      <c r="O632" s="17"/>
      <c r="P632" s="32"/>
      <c r="Q632" s="32"/>
      <c r="R632" s="5"/>
      <c r="S632" s="5"/>
      <c r="T632" s="16"/>
      <c r="U632" s="16"/>
      <c r="V632" s="32"/>
      <c r="W632" s="32"/>
      <c r="X632" s="16"/>
      <c r="Y632" s="32"/>
      <c r="Z632" s="32"/>
      <c r="AA632" s="5"/>
      <c r="AB632" s="5"/>
      <c r="AC632" s="16"/>
      <c r="AD632" s="16"/>
      <c r="AE632" s="32"/>
      <c r="AF632" s="32"/>
      <c r="AG632" s="16"/>
      <c r="AH632" s="16"/>
      <c r="AI632" s="16"/>
      <c r="AJ632" s="16"/>
      <c r="AK632" s="16"/>
      <c r="AL632" s="16"/>
      <c r="AM632" s="16"/>
      <c r="AN632" s="16"/>
      <c r="AO632" s="16"/>
      <c r="AP632" s="5"/>
      <c r="AQ632" s="31"/>
      <c r="AR632" s="31"/>
    </row>
    <row r="633" spans="1:44" x14ac:dyDescent="0.3">
      <c r="A633" s="4"/>
      <c r="B633" s="3"/>
      <c r="C633" s="3"/>
      <c r="D633" s="14"/>
      <c r="E633" s="14"/>
      <c r="F633" s="14"/>
      <c r="G633" s="14"/>
      <c r="H633" s="5"/>
      <c r="I633" s="15"/>
      <c r="J633" s="15"/>
      <c r="K633" s="3"/>
      <c r="L633" s="3"/>
      <c r="M633" s="3"/>
      <c r="N633" s="3"/>
      <c r="O633" s="17"/>
      <c r="P633" s="32"/>
      <c r="Q633" s="32"/>
      <c r="R633" s="5"/>
      <c r="S633" s="5"/>
      <c r="T633" s="16"/>
      <c r="U633" s="16"/>
      <c r="V633" s="32"/>
      <c r="W633" s="32"/>
      <c r="X633" s="16"/>
      <c r="Y633" s="32"/>
      <c r="Z633" s="32"/>
      <c r="AA633" s="5"/>
      <c r="AB633" s="5"/>
      <c r="AC633" s="16"/>
      <c r="AD633" s="16"/>
      <c r="AE633" s="32"/>
      <c r="AF633" s="32"/>
      <c r="AG633" s="16"/>
      <c r="AH633" s="16"/>
      <c r="AI633" s="16"/>
      <c r="AJ633" s="16"/>
      <c r="AK633" s="16"/>
      <c r="AL633" s="16"/>
      <c r="AM633" s="16"/>
      <c r="AN633" s="16"/>
      <c r="AO633" s="16"/>
      <c r="AP633" s="5"/>
      <c r="AQ633" s="31"/>
      <c r="AR633" s="31"/>
    </row>
    <row r="634" spans="1:44" x14ac:dyDescent="0.3">
      <c r="A634" s="4"/>
      <c r="B634" s="3"/>
      <c r="C634" s="3"/>
      <c r="D634" s="14"/>
      <c r="E634" s="14"/>
      <c r="F634" s="14"/>
      <c r="G634" s="14"/>
      <c r="H634" s="5"/>
      <c r="I634" s="15"/>
      <c r="J634" s="15"/>
      <c r="K634" s="3"/>
      <c r="L634" s="3"/>
      <c r="M634" s="3"/>
      <c r="N634" s="3"/>
      <c r="O634" s="17"/>
      <c r="P634" s="32"/>
      <c r="Q634" s="32"/>
      <c r="R634" s="5"/>
      <c r="S634" s="5"/>
      <c r="T634" s="16"/>
      <c r="U634" s="16"/>
      <c r="V634" s="32"/>
      <c r="W634" s="32"/>
      <c r="X634" s="16"/>
      <c r="Y634" s="32"/>
      <c r="Z634" s="32"/>
      <c r="AA634" s="5"/>
      <c r="AB634" s="5"/>
      <c r="AC634" s="16"/>
      <c r="AD634" s="16"/>
      <c r="AE634" s="32"/>
      <c r="AF634" s="32"/>
      <c r="AG634" s="16"/>
      <c r="AH634" s="16"/>
      <c r="AI634" s="16"/>
      <c r="AJ634" s="16"/>
      <c r="AK634" s="16"/>
      <c r="AL634" s="16"/>
      <c r="AM634" s="16"/>
      <c r="AN634" s="16"/>
      <c r="AO634" s="16"/>
      <c r="AP634" s="5"/>
      <c r="AQ634" s="31"/>
      <c r="AR634" s="31"/>
    </row>
    <row r="635" spans="1:44" x14ac:dyDescent="0.3">
      <c r="A635" s="4"/>
      <c r="B635" s="3"/>
      <c r="C635" s="3"/>
      <c r="D635" s="14"/>
      <c r="E635" s="14"/>
      <c r="F635" s="14"/>
      <c r="G635" s="14"/>
      <c r="H635" s="5"/>
      <c r="I635" s="15"/>
      <c r="J635" s="15"/>
      <c r="K635" s="3"/>
      <c r="L635" s="3"/>
      <c r="M635" s="3"/>
      <c r="N635" s="3"/>
      <c r="O635" s="17"/>
      <c r="P635" s="32"/>
      <c r="Q635" s="32"/>
      <c r="R635" s="5"/>
      <c r="S635" s="5"/>
      <c r="T635" s="16"/>
      <c r="U635" s="16"/>
      <c r="V635" s="32"/>
      <c r="W635" s="32"/>
      <c r="X635" s="16"/>
      <c r="Y635" s="32"/>
      <c r="Z635" s="32"/>
      <c r="AA635" s="5"/>
      <c r="AB635" s="5"/>
      <c r="AC635" s="16"/>
      <c r="AD635" s="16"/>
      <c r="AE635" s="32"/>
      <c r="AF635" s="32"/>
      <c r="AG635" s="16"/>
      <c r="AH635" s="16"/>
      <c r="AI635" s="16"/>
      <c r="AJ635" s="16"/>
      <c r="AK635" s="16"/>
      <c r="AL635" s="16"/>
      <c r="AM635" s="16"/>
      <c r="AN635" s="16"/>
      <c r="AO635" s="16"/>
      <c r="AP635" s="5"/>
      <c r="AQ635" s="31"/>
      <c r="AR635" s="31"/>
    </row>
    <row r="636" spans="1:44" x14ac:dyDescent="0.3">
      <c r="A636" s="4"/>
      <c r="B636" s="3"/>
      <c r="C636" s="3"/>
      <c r="D636" s="14"/>
      <c r="E636" s="14"/>
      <c r="F636" s="14"/>
      <c r="G636" s="14"/>
      <c r="H636" s="5"/>
      <c r="I636" s="15"/>
      <c r="J636" s="15"/>
      <c r="K636" s="3"/>
      <c r="L636" s="3"/>
      <c r="M636" s="3"/>
      <c r="N636" s="3"/>
      <c r="O636" s="17"/>
      <c r="P636" s="32"/>
      <c r="Q636" s="32"/>
      <c r="R636" s="5"/>
      <c r="S636" s="5"/>
      <c r="T636" s="16"/>
      <c r="U636" s="16"/>
      <c r="V636" s="32"/>
      <c r="W636" s="32"/>
      <c r="X636" s="16"/>
      <c r="Y636" s="32"/>
      <c r="Z636" s="32"/>
      <c r="AA636" s="5"/>
      <c r="AB636" s="5"/>
      <c r="AC636" s="16"/>
      <c r="AD636" s="16"/>
      <c r="AE636" s="32"/>
      <c r="AF636" s="32"/>
      <c r="AG636" s="16"/>
      <c r="AH636" s="16"/>
      <c r="AI636" s="16"/>
      <c r="AJ636" s="16"/>
      <c r="AK636" s="16"/>
      <c r="AL636" s="16"/>
      <c r="AM636" s="16"/>
      <c r="AN636" s="16"/>
      <c r="AO636" s="16"/>
      <c r="AP636" s="5"/>
      <c r="AQ636" s="31"/>
      <c r="AR636" s="31"/>
    </row>
    <row r="637" spans="1:44" x14ac:dyDescent="0.3">
      <c r="A637" s="4"/>
      <c r="B637" s="3"/>
      <c r="C637" s="3"/>
      <c r="D637" s="14"/>
      <c r="E637" s="14"/>
      <c r="F637" s="14"/>
      <c r="G637" s="14"/>
      <c r="H637" s="5"/>
      <c r="I637" s="15"/>
      <c r="J637" s="15"/>
      <c r="K637" s="3"/>
      <c r="L637" s="3"/>
      <c r="M637" s="3"/>
      <c r="N637" s="3"/>
      <c r="O637" s="17"/>
      <c r="P637" s="32"/>
      <c r="Q637" s="32"/>
      <c r="R637" s="5"/>
      <c r="S637" s="5"/>
      <c r="T637" s="16"/>
      <c r="U637" s="16"/>
      <c r="V637" s="32"/>
      <c r="W637" s="32"/>
      <c r="X637" s="16"/>
      <c r="Y637" s="32"/>
      <c r="Z637" s="32"/>
      <c r="AA637" s="5"/>
      <c r="AB637" s="5"/>
      <c r="AC637" s="16"/>
      <c r="AD637" s="16"/>
      <c r="AE637" s="32"/>
      <c r="AF637" s="32"/>
      <c r="AG637" s="16"/>
      <c r="AH637" s="16"/>
      <c r="AI637" s="16"/>
      <c r="AJ637" s="16"/>
      <c r="AK637" s="16"/>
      <c r="AL637" s="16"/>
      <c r="AM637" s="16"/>
      <c r="AN637" s="16"/>
      <c r="AO637" s="16"/>
      <c r="AP637" s="5"/>
      <c r="AQ637" s="31"/>
      <c r="AR637" s="31"/>
    </row>
    <row r="638" spans="1:44" x14ac:dyDescent="0.3">
      <c r="A638" s="4"/>
      <c r="B638" s="3"/>
      <c r="C638" s="3"/>
      <c r="D638" s="14"/>
      <c r="E638" s="14"/>
      <c r="F638" s="14"/>
      <c r="G638" s="14"/>
      <c r="H638" s="5"/>
      <c r="I638" s="15"/>
      <c r="J638" s="15"/>
      <c r="K638" s="3"/>
      <c r="L638" s="3"/>
      <c r="M638" s="3"/>
      <c r="N638" s="3"/>
      <c r="O638" s="17"/>
      <c r="P638" s="32"/>
      <c r="Q638" s="32"/>
      <c r="R638" s="5"/>
      <c r="S638" s="5"/>
      <c r="T638" s="16"/>
      <c r="U638" s="16"/>
      <c r="V638" s="32"/>
      <c r="W638" s="32"/>
      <c r="X638" s="16"/>
      <c r="Y638" s="32"/>
      <c r="Z638" s="32"/>
      <c r="AA638" s="5"/>
      <c r="AB638" s="5"/>
      <c r="AC638" s="16"/>
      <c r="AD638" s="16"/>
      <c r="AE638" s="32"/>
      <c r="AF638" s="32"/>
      <c r="AG638" s="16"/>
      <c r="AH638" s="16"/>
      <c r="AI638" s="16"/>
      <c r="AJ638" s="16"/>
      <c r="AK638" s="16"/>
      <c r="AL638" s="16"/>
      <c r="AM638" s="16"/>
      <c r="AN638" s="16"/>
      <c r="AO638" s="16"/>
      <c r="AP638" s="5"/>
      <c r="AQ638" s="31"/>
      <c r="AR638" s="31"/>
    </row>
    <row r="639" spans="1:44" x14ac:dyDescent="0.3">
      <c r="A639" s="4"/>
      <c r="B639" s="3"/>
      <c r="C639" s="3"/>
      <c r="D639" s="14"/>
      <c r="E639" s="14"/>
      <c r="F639" s="14"/>
      <c r="G639" s="14"/>
      <c r="H639" s="5"/>
      <c r="I639" s="15"/>
      <c r="J639" s="15"/>
      <c r="K639" s="3"/>
      <c r="L639" s="3"/>
      <c r="M639" s="3"/>
      <c r="N639" s="3"/>
      <c r="O639" s="17"/>
      <c r="P639" s="32"/>
      <c r="Q639" s="32"/>
      <c r="R639" s="5"/>
      <c r="S639" s="5"/>
      <c r="T639" s="16"/>
      <c r="U639" s="16"/>
      <c r="V639" s="32"/>
      <c r="W639" s="32"/>
      <c r="X639" s="16"/>
      <c r="Y639" s="32"/>
      <c r="Z639" s="32"/>
      <c r="AA639" s="5"/>
      <c r="AB639" s="5"/>
      <c r="AC639" s="16"/>
      <c r="AD639" s="16"/>
      <c r="AE639" s="32"/>
      <c r="AF639" s="32"/>
      <c r="AG639" s="16"/>
      <c r="AH639" s="16"/>
      <c r="AI639" s="16"/>
      <c r="AJ639" s="16"/>
      <c r="AK639" s="16"/>
      <c r="AL639" s="16"/>
      <c r="AM639" s="16"/>
      <c r="AN639" s="16"/>
      <c r="AO639" s="16"/>
      <c r="AP639" s="5"/>
      <c r="AQ639" s="31"/>
      <c r="AR639" s="31"/>
    </row>
    <row r="640" spans="1:44" x14ac:dyDescent="0.3">
      <c r="A640" s="4"/>
      <c r="B640" s="3"/>
      <c r="C640" s="3"/>
      <c r="D640" s="14"/>
      <c r="E640" s="14"/>
      <c r="F640" s="14"/>
      <c r="G640" s="14"/>
      <c r="H640" s="5"/>
      <c r="I640" s="15"/>
      <c r="J640" s="15"/>
      <c r="K640" s="3"/>
      <c r="L640" s="3"/>
      <c r="M640" s="3"/>
      <c r="N640" s="3"/>
      <c r="O640" s="17"/>
      <c r="P640" s="32"/>
      <c r="Q640" s="32"/>
      <c r="R640" s="5"/>
      <c r="S640" s="5"/>
      <c r="T640" s="16"/>
      <c r="U640" s="16"/>
      <c r="V640" s="32"/>
      <c r="W640" s="32"/>
      <c r="X640" s="16"/>
      <c r="Y640" s="32"/>
      <c r="Z640" s="32"/>
      <c r="AA640" s="5"/>
      <c r="AB640" s="5"/>
      <c r="AC640" s="16"/>
      <c r="AD640" s="16"/>
      <c r="AE640" s="32"/>
      <c r="AF640" s="32"/>
      <c r="AG640" s="16"/>
      <c r="AH640" s="16"/>
      <c r="AI640" s="16"/>
      <c r="AJ640" s="16"/>
      <c r="AK640" s="16"/>
      <c r="AL640" s="16"/>
      <c r="AM640" s="16"/>
      <c r="AN640" s="16"/>
      <c r="AO640" s="16"/>
      <c r="AP640" s="5"/>
      <c r="AQ640" s="31"/>
      <c r="AR640" s="31"/>
    </row>
    <row r="641" spans="1:44" x14ac:dyDescent="0.3">
      <c r="A641" s="4"/>
      <c r="B641" s="3"/>
      <c r="C641" s="3"/>
      <c r="D641" s="14"/>
      <c r="E641" s="14"/>
      <c r="F641" s="14"/>
      <c r="G641" s="14"/>
      <c r="H641" s="5"/>
      <c r="I641" s="15"/>
      <c r="J641" s="15"/>
      <c r="K641" s="3"/>
      <c r="L641" s="3"/>
      <c r="M641" s="3"/>
      <c r="N641" s="3"/>
      <c r="O641" s="17"/>
      <c r="P641" s="32"/>
      <c r="Q641" s="32"/>
      <c r="R641" s="5"/>
      <c r="S641" s="5"/>
      <c r="T641" s="16"/>
      <c r="U641" s="16"/>
      <c r="V641" s="32"/>
      <c r="W641" s="32"/>
      <c r="X641" s="16"/>
      <c r="Y641" s="32"/>
      <c r="Z641" s="32"/>
      <c r="AA641" s="5"/>
      <c r="AB641" s="5"/>
      <c r="AC641" s="16"/>
      <c r="AD641" s="16"/>
      <c r="AE641" s="32"/>
      <c r="AF641" s="32"/>
      <c r="AG641" s="16"/>
      <c r="AH641" s="16"/>
      <c r="AI641" s="16"/>
      <c r="AJ641" s="16"/>
      <c r="AK641" s="16"/>
      <c r="AL641" s="16"/>
      <c r="AM641" s="16"/>
      <c r="AN641" s="16"/>
      <c r="AO641" s="16"/>
      <c r="AP641" s="5"/>
      <c r="AQ641" s="31"/>
      <c r="AR641" s="31"/>
    </row>
    <row r="642" spans="1:44" x14ac:dyDescent="0.3">
      <c r="A642" s="4"/>
      <c r="B642" s="3"/>
      <c r="C642" s="3"/>
      <c r="D642" s="14"/>
      <c r="E642" s="14"/>
      <c r="F642" s="14"/>
      <c r="G642" s="14"/>
      <c r="H642" s="5"/>
      <c r="I642" s="15"/>
      <c r="J642" s="15"/>
      <c r="K642" s="3"/>
      <c r="L642" s="3"/>
      <c r="M642" s="3"/>
      <c r="N642" s="3"/>
      <c r="O642" s="17"/>
      <c r="P642" s="32"/>
      <c r="Q642" s="32"/>
      <c r="R642" s="5"/>
      <c r="S642" s="5"/>
      <c r="T642" s="16"/>
      <c r="U642" s="16"/>
      <c r="V642" s="32"/>
      <c r="W642" s="32"/>
      <c r="X642" s="16"/>
      <c r="Y642" s="32"/>
      <c r="Z642" s="32"/>
      <c r="AA642" s="5"/>
      <c r="AB642" s="5"/>
      <c r="AC642" s="16"/>
      <c r="AD642" s="16"/>
      <c r="AE642" s="32"/>
      <c r="AF642" s="32"/>
      <c r="AG642" s="16"/>
      <c r="AH642" s="16"/>
      <c r="AI642" s="16"/>
      <c r="AJ642" s="16"/>
      <c r="AK642" s="16"/>
      <c r="AL642" s="16"/>
      <c r="AM642" s="16"/>
      <c r="AN642" s="16"/>
      <c r="AO642" s="16"/>
      <c r="AP642" s="5"/>
      <c r="AQ642" s="31"/>
      <c r="AR642" s="31"/>
    </row>
    <row r="643" spans="1:44" x14ac:dyDescent="0.3">
      <c r="A643" s="4"/>
      <c r="B643" s="3"/>
      <c r="C643" s="3"/>
      <c r="D643" s="14"/>
      <c r="E643" s="14"/>
      <c r="F643" s="14"/>
      <c r="G643" s="14"/>
      <c r="H643" s="5"/>
      <c r="I643" s="15"/>
      <c r="J643" s="15"/>
      <c r="K643" s="3"/>
      <c r="L643" s="3"/>
      <c r="M643" s="3"/>
      <c r="N643" s="3"/>
      <c r="O643" s="17"/>
      <c r="P643" s="32"/>
      <c r="Q643" s="32"/>
      <c r="R643" s="5"/>
      <c r="S643" s="5"/>
      <c r="T643" s="16"/>
      <c r="U643" s="16"/>
      <c r="V643" s="32"/>
      <c r="W643" s="32"/>
      <c r="X643" s="16"/>
      <c r="Y643" s="32"/>
      <c r="Z643" s="32"/>
      <c r="AA643" s="5"/>
      <c r="AB643" s="5"/>
      <c r="AC643" s="16"/>
      <c r="AD643" s="16"/>
      <c r="AE643" s="32"/>
      <c r="AF643" s="32"/>
      <c r="AG643" s="16"/>
      <c r="AH643" s="16"/>
      <c r="AI643" s="16"/>
      <c r="AJ643" s="16"/>
      <c r="AK643" s="16"/>
      <c r="AL643" s="16"/>
      <c r="AM643" s="16"/>
      <c r="AN643" s="16"/>
      <c r="AO643" s="16"/>
      <c r="AP643" s="5"/>
      <c r="AQ643" s="31"/>
      <c r="AR643" s="31"/>
    </row>
    <row r="644" spans="1:44" x14ac:dyDescent="0.3">
      <c r="A644" s="4"/>
      <c r="B644" s="3"/>
      <c r="C644" s="3"/>
      <c r="D644" s="14"/>
      <c r="E644" s="14"/>
      <c r="F644" s="14"/>
      <c r="G644" s="14"/>
      <c r="H644" s="5"/>
      <c r="I644" s="15"/>
      <c r="J644" s="15"/>
      <c r="K644" s="3"/>
      <c r="L644" s="3"/>
      <c r="M644" s="3"/>
      <c r="N644" s="3"/>
      <c r="O644" s="17"/>
      <c r="P644" s="32"/>
      <c r="Q644" s="32"/>
      <c r="R644" s="5"/>
      <c r="S644" s="5"/>
      <c r="T644" s="16"/>
      <c r="U644" s="16"/>
      <c r="V644" s="32"/>
      <c r="W644" s="32"/>
      <c r="X644" s="16"/>
      <c r="Y644" s="32"/>
      <c r="Z644" s="32"/>
      <c r="AA644" s="5"/>
      <c r="AB644" s="5"/>
      <c r="AC644" s="16"/>
      <c r="AD644" s="16"/>
      <c r="AE644" s="32"/>
      <c r="AF644" s="32"/>
      <c r="AG644" s="16"/>
      <c r="AH644" s="16"/>
      <c r="AI644" s="16"/>
      <c r="AJ644" s="16"/>
      <c r="AK644" s="16"/>
      <c r="AL644" s="16"/>
      <c r="AM644" s="16"/>
      <c r="AN644" s="16"/>
      <c r="AO644" s="16"/>
      <c r="AP644" s="5"/>
      <c r="AQ644" s="31"/>
      <c r="AR644" s="31"/>
    </row>
    <row r="645" spans="1:44" x14ac:dyDescent="0.3">
      <c r="A645" s="4"/>
      <c r="B645" s="3"/>
      <c r="C645" s="3"/>
      <c r="D645" s="14"/>
      <c r="E645" s="14"/>
      <c r="F645" s="14"/>
      <c r="G645" s="14"/>
      <c r="H645" s="5"/>
      <c r="I645" s="15"/>
      <c r="J645" s="15"/>
      <c r="K645" s="3"/>
      <c r="L645" s="3"/>
      <c r="M645" s="3"/>
      <c r="N645" s="3"/>
      <c r="O645" s="17"/>
      <c r="P645" s="32"/>
      <c r="Q645" s="32"/>
      <c r="R645" s="5"/>
      <c r="S645" s="5"/>
      <c r="T645" s="16"/>
      <c r="U645" s="16"/>
      <c r="V645" s="32"/>
      <c r="W645" s="32"/>
      <c r="X645" s="16"/>
      <c r="Y645" s="32"/>
      <c r="Z645" s="32"/>
      <c r="AA645" s="5"/>
      <c r="AB645" s="5"/>
      <c r="AC645" s="16"/>
      <c r="AD645" s="16"/>
      <c r="AE645" s="32"/>
      <c r="AF645" s="32"/>
      <c r="AG645" s="16"/>
      <c r="AH645" s="16"/>
      <c r="AI645" s="16"/>
      <c r="AJ645" s="16"/>
      <c r="AK645" s="16"/>
      <c r="AL645" s="16"/>
      <c r="AM645" s="16"/>
      <c r="AN645" s="16"/>
      <c r="AO645" s="16"/>
      <c r="AP645" s="5"/>
      <c r="AQ645" s="31"/>
      <c r="AR645" s="31"/>
    </row>
    <row r="646" spans="1:44" x14ac:dyDescent="0.3">
      <c r="A646" s="4"/>
      <c r="B646" s="3"/>
      <c r="C646" s="3"/>
      <c r="D646" s="14"/>
      <c r="E646" s="14"/>
      <c r="F646" s="14"/>
      <c r="G646" s="14"/>
      <c r="H646" s="5"/>
      <c r="I646" s="15"/>
      <c r="J646" s="15"/>
      <c r="K646" s="3"/>
      <c r="L646" s="3"/>
      <c r="M646" s="3"/>
      <c r="N646" s="3"/>
      <c r="O646" s="17"/>
      <c r="P646" s="32"/>
      <c r="Q646" s="32"/>
      <c r="R646" s="5"/>
      <c r="S646" s="5"/>
      <c r="T646" s="16"/>
      <c r="U646" s="16"/>
      <c r="V646" s="32"/>
      <c r="W646" s="32"/>
      <c r="X646" s="16"/>
      <c r="Y646" s="32"/>
      <c r="Z646" s="32"/>
      <c r="AA646" s="5"/>
      <c r="AB646" s="5"/>
      <c r="AC646" s="16"/>
      <c r="AD646" s="16"/>
      <c r="AE646" s="32"/>
      <c r="AF646" s="32"/>
      <c r="AG646" s="16"/>
      <c r="AH646" s="16"/>
      <c r="AI646" s="16"/>
      <c r="AJ646" s="16"/>
      <c r="AK646" s="16"/>
      <c r="AL646" s="16"/>
      <c r="AM646" s="16"/>
      <c r="AN646" s="16"/>
      <c r="AO646" s="16"/>
      <c r="AP646" s="5"/>
      <c r="AQ646" s="31"/>
      <c r="AR646" s="31"/>
    </row>
    <row r="647" spans="1:44" x14ac:dyDescent="0.3">
      <c r="A647" s="4"/>
      <c r="B647" s="3"/>
      <c r="C647" s="3"/>
      <c r="D647" s="14"/>
      <c r="E647" s="14"/>
      <c r="F647" s="14"/>
      <c r="G647" s="14"/>
      <c r="H647" s="5"/>
      <c r="I647" s="15"/>
      <c r="J647" s="15"/>
      <c r="K647" s="3"/>
      <c r="L647" s="3"/>
      <c r="M647" s="3"/>
      <c r="N647" s="3"/>
      <c r="O647" s="17"/>
      <c r="P647" s="32"/>
      <c r="Q647" s="32"/>
      <c r="R647" s="5"/>
      <c r="S647" s="5"/>
      <c r="T647" s="16"/>
      <c r="U647" s="16"/>
      <c r="V647" s="32"/>
      <c r="W647" s="32"/>
      <c r="X647" s="16"/>
      <c r="Y647" s="32"/>
      <c r="Z647" s="32"/>
      <c r="AA647" s="5"/>
      <c r="AB647" s="5"/>
      <c r="AC647" s="16"/>
      <c r="AD647" s="16"/>
      <c r="AE647" s="32"/>
      <c r="AF647" s="32"/>
      <c r="AG647" s="16"/>
      <c r="AH647" s="16"/>
      <c r="AI647" s="16"/>
      <c r="AJ647" s="16"/>
      <c r="AK647" s="16"/>
      <c r="AL647" s="16"/>
      <c r="AM647" s="16"/>
      <c r="AN647" s="16"/>
      <c r="AO647" s="16"/>
      <c r="AP647" s="5"/>
      <c r="AQ647" s="31"/>
      <c r="AR647" s="31"/>
    </row>
    <row r="648" spans="1:44" x14ac:dyDescent="0.3">
      <c r="A648" s="4"/>
      <c r="B648" s="3"/>
      <c r="C648" s="3"/>
      <c r="D648" s="14"/>
      <c r="E648" s="14"/>
      <c r="F648" s="14"/>
      <c r="G648" s="14"/>
      <c r="H648" s="5"/>
      <c r="I648" s="15"/>
      <c r="J648" s="15"/>
      <c r="K648" s="3"/>
      <c r="L648" s="3"/>
      <c r="M648" s="3"/>
      <c r="N648" s="3"/>
      <c r="O648" s="17"/>
      <c r="P648" s="32"/>
      <c r="Q648" s="32"/>
      <c r="R648" s="5"/>
      <c r="S648" s="5"/>
      <c r="T648" s="16"/>
      <c r="U648" s="16"/>
      <c r="V648" s="32"/>
      <c r="W648" s="32"/>
      <c r="X648" s="16"/>
      <c r="Y648" s="32"/>
      <c r="Z648" s="32"/>
      <c r="AA648" s="5"/>
      <c r="AB648" s="5"/>
      <c r="AC648" s="16"/>
      <c r="AD648" s="16"/>
      <c r="AE648" s="32"/>
      <c r="AF648" s="32"/>
      <c r="AG648" s="16"/>
      <c r="AH648" s="16"/>
      <c r="AI648" s="16"/>
      <c r="AJ648" s="16"/>
      <c r="AK648" s="16"/>
      <c r="AL648" s="16"/>
      <c r="AM648" s="16"/>
      <c r="AN648" s="16"/>
      <c r="AO648" s="16"/>
      <c r="AP648" s="5"/>
      <c r="AQ648" s="31"/>
      <c r="AR648" s="31"/>
    </row>
    <row r="649" spans="1:44" x14ac:dyDescent="0.3">
      <c r="A649" s="4"/>
      <c r="B649" s="3"/>
      <c r="C649" s="3"/>
      <c r="D649" s="14"/>
      <c r="E649" s="14"/>
      <c r="F649" s="14"/>
      <c r="G649" s="14"/>
      <c r="H649" s="5"/>
      <c r="I649" s="15"/>
      <c r="J649" s="15"/>
      <c r="K649" s="3"/>
      <c r="L649" s="3"/>
      <c r="M649" s="3"/>
      <c r="N649" s="3"/>
      <c r="O649" s="17"/>
      <c r="P649" s="32"/>
      <c r="Q649" s="32"/>
      <c r="R649" s="5"/>
      <c r="S649" s="5"/>
      <c r="T649" s="16"/>
      <c r="U649" s="16"/>
      <c r="V649" s="32"/>
      <c r="W649" s="32"/>
      <c r="X649" s="16"/>
      <c r="Y649" s="32"/>
      <c r="Z649" s="32"/>
      <c r="AA649" s="5"/>
      <c r="AB649" s="5"/>
      <c r="AC649" s="16"/>
      <c r="AD649" s="16"/>
      <c r="AE649" s="32"/>
      <c r="AF649" s="32"/>
      <c r="AG649" s="16"/>
      <c r="AH649" s="16"/>
      <c r="AI649" s="16"/>
      <c r="AJ649" s="16"/>
      <c r="AK649" s="16"/>
      <c r="AL649" s="16"/>
      <c r="AM649" s="16"/>
      <c r="AN649" s="16"/>
      <c r="AO649" s="16"/>
      <c r="AP649" s="5"/>
      <c r="AQ649" s="31"/>
      <c r="AR649" s="31"/>
    </row>
    <row r="650" spans="1:44" x14ac:dyDescent="0.3">
      <c r="A650" s="4"/>
      <c r="B650" s="3"/>
      <c r="C650" s="3"/>
      <c r="D650" s="14"/>
      <c r="E650" s="14"/>
      <c r="F650" s="14"/>
      <c r="G650" s="14"/>
      <c r="H650" s="5"/>
      <c r="I650" s="15"/>
      <c r="J650" s="15"/>
      <c r="K650" s="3"/>
      <c r="L650" s="3"/>
      <c r="M650" s="3"/>
      <c r="N650" s="3"/>
      <c r="O650" s="17"/>
      <c r="P650" s="32"/>
      <c r="Q650" s="32"/>
      <c r="R650" s="5"/>
      <c r="S650" s="5"/>
      <c r="T650" s="16"/>
      <c r="U650" s="16"/>
      <c r="V650" s="32"/>
      <c r="W650" s="32"/>
      <c r="X650" s="16"/>
      <c r="Y650" s="32"/>
      <c r="Z650" s="32"/>
      <c r="AA650" s="5"/>
      <c r="AB650" s="5"/>
      <c r="AC650" s="16"/>
      <c r="AD650" s="16"/>
      <c r="AE650" s="32"/>
      <c r="AF650" s="32"/>
      <c r="AG650" s="16"/>
      <c r="AH650" s="16"/>
      <c r="AI650" s="16"/>
      <c r="AJ650" s="16"/>
      <c r="AK650" s="16"/>
      <c r="AL650" s="16"/>
      <c r="AM650" s="16"/>
      <c r="AN650" s="16"/>
      <c r="AO650" s="16"/>
      <c r="AP650" s="5"/>
      <c r="AQ650" s="31"/>
      <c r="AR650" s="31"/>
    </row>
    <row r="651" spans="1:44" x14ac:dyDescent="0.3">
      <c r="A651" s="4"/>
      <c r="B651" s="3"/>
      <c r="C651" s="3"/>
      <c r="D651" s="14"/>
      <c r="E651" s="14"/>
      <c r="F651" s="14"/>
      <c r="G651" s="14"/>
      <c r="H651" s="5"/>
      <c r="I651" s="15"/>
      <c r="J651" s="15"/>
      <c r="K651" s="3"/>
      <c r="L651" s="3"/>
      <c r="M651" s="3"/>
      <c r="N651" s="3"/>
      <c r="O651" s="17"/>
      <c r="P651" s="32"/>
      <c r="Q651" s="32"/>
      <c r="R651" s="5"/>
      <c r="S651" s="5"/>
      <c r="T651" s="16"/>
      <c r="U651" s="16"/>
      <c r="V651" s="32"/>
      <c r="W651" s="32"/>
      <c r="X651" s="16"/>
      <c r="Y651" s="32"/>
      <c r="Z651" s="32"/>
      <c r="AA651" s="5"/>
      <c r="AB651" s="5"/>
      <c r="AC651" s="16"/>
      <c r="AD651" s="16"/>
      <c r="AE651" s="32"/>
      <c r="AF651" s="32"/>
      <c r="AG651" s="16"/>
      <c r="AH651" s="16"/>
      <c r="AI651" s="16"/>
      <c r="AJ651" s="16"/>
      <c r="AK651" s="16"/>
      <c r="AL651" s="16"/>
      <c r="AM651" s="16"/>
      <c r="AN651" s="16"/>
      <c r="AO651" s="16"/>
      <c r="AP651" s="5"/>
      <c r="AQ651" s="31"/>
      <c r="AR651" s="31"/>
    </row>
    <row r="652" spans="1:44" x14ac:dyDescent="0.3">
      <c r="A652" s="4"/>
      <c r="B652" s="3"/>
      <c r="C652" s="3"/>
      <c r="D652" s="14"/>
      <c r="E652" s="14"/>
      <c r="F652" s="14"/>
      <c r="G652" s="14"/>
      <c r="H652" s="5"/>
      <c r="I652" s="15"/>
      <c r="J652" s="15"/>
      <c r="K652" s="3"/>
      <c r="L652" s="3"/>
      <c r="M652" s="3"/>
      <c r="N652" s="3"/>
      <c r="O652" s="17"/>
      <c r="P652" s="32"/>
      <c r="Q652" s="32"/>
      <c r="R652" s="5"/>
      <c r="S652" s="5"/>
      <c r="T652" s="16"/>
      <c r="U652" s="16"/>
      <c r="V652" s="32"/>
      <c r="W652" s="32"/>
      <c r="X652" s="16"/>
      <c r="Y652" s="32"/>
      <c r="Z652" s="32"/>
      <c r="AA652" s="5"/>
      <c r="AB652" s="5"/>
      <c r="AC652" s="16"/>
      <c r="AD652" s="16"/>
      <c r="AE652" s="32"/>
      <c r="AF652" s="32"/>
      <c r="AG652" s="16"/>
      <c r="AH652" s="16"/>
      <c r="AI652" s="16"/>
      <c r="AJ652" s="16"/>
      <c r="AK652" s="16"/>
      <c r="AL652" s="16"/>
      <c r="AM652" s="16"/>
      <c r="AN652" s="16"/>
      <c r="AO652" s="16"/>
      <c r="AP652" s="5"/>
      <c r="AQ652" s="31"/>
      <c r="AR652" s="31"/>
    </row>
    <row r="653" spans="1:44" x14ac:dyDescent="0.3">
      <c r="A653" s="4"/>
      <c r="B653" s="3"/>
      <c r="C653" s="3"/>
      <c r="D653" s="14"/>
      <c r="E653" s="14"/>
      <c r="F653" s="14"/>
      <c r="G653" s="14"/>
      <c r="H653" s="5"/>
      <c r="I653" s="15"/>
      <c r="J653" s="15"/>
      <c r="K653" s="3"/>
      <c r="L653" s="3"/>
      <c r="M653" s="3"/>
      <c r="N653" s="3"/>
      <c r="O653" s="17"/>
      <c r="P653" s="32"/>
      <c r="Q653" s="32"/>
      <c r="R653" s="5"/>
      <c r="S653" s="5"/>
      <c r="T653" s="16"/>
      <c r="U653" s="16"/>
      <c r="V653" s="32"/>
      <c r="W653" s="32"/>
      <c r="X653" s="16"/>
      <c r="Y653" s="32"/>
      <c r="Z653" s="32"/>
      <c r="AA653" s="5"/>
      <c r="AB653" s="5"/>
      <c r="AC653" s="16"/>
      <c r="AD653" s="16"/>
      <c r="AE653" s="32"/>
      <c r="AF653" s="32"/>
      <c r="AG653" s="16"/>
      <c r="AH653" s="16"/>
      <c r="AI653" s="16"/>
      <c r="AJ653" s="16"/>
      <c r="AK653" s="16"/>
      <c r="AL653" s="16"/>
      <c r="AM653" s="16"/>
      <c r="AN653" s="16"/>
      <c r="AO653" s="16"/>
      <c r="AP653" s="5"/>
      <c r="AQ653" s="31"/>
      <c r="AR653" s="31"/>
    </row>
    <row r="654" spans="1:44" x14ac:dyDescent="0.3">
      <c r="A654" s="4"/>
      <c r="B654" s="3"/>
      <c r="C654" s="3"/>
      <c r="D654" s="14"/>
      <c r="E654" s="14"/>
      <c r="F654" s="14"/>
      <c r="G654" s="14"/>
      <c r="H654" s="5"/>
      <c r="I654" s="15"/>
      <c r="J654" s="15"/>
      <c r="K654" s="3"/>
      <c r="L654" s="3"/>
      <c r="M654" s="3"/>
      <c r="N654" s="3"/>
      <c r="O654" s="17"/>
      <c r="P654" s="32"/>
      <c r="Q654" s="32"/>
      <c r="R654" s="5"/>
      <c r="S654" s="5"/>
      <c r="T654" s="16"/>
      <c r="U654" s="16"/>
      <c r="V654" s="32"/>
      <c r="W654" s="32"/>
      <c r="X654" s="16"/>
      <c r="Y654" s="32"/>
      <c r="Z654" s="32"/>
      <c r="AA654" s="5"/>
      <c r="AB654" s="5"/>
      <c r="AC654" s="16"/>
      <c r="AD654" s="16"/>
      <c r="AE654" s="32"/>
      <c r="AF654" s="32"/>
      <c r="AG654" s="16"/>
      <c r="AH654" s="16"/>
      <c r="AI654" s="16"/>
      <c r="AJ654" s="16"/>
      <c r="AK654" s="16"/>
      <c r="AL654" s="16"/>
      <c r="AM654" s="16"/>
      <c r="AN654" s="16"/>
      <c r="AO654" s="16"/>
      <c r="AP654" s="5"/>
      <c r="AQ654" s="31"/>
      <c r="AR654" s="31"/>
    </row>
    <row r="655" spans="1:44" x14ac:dyDescent="0.3">
      <c r="A655" s="4"/>
      <c r="B655" s="3"/>
      <c r="C655" s="3"/>
      <c r="D655" s="14"/>
      <c r="E655" s="14"/>
      <c r="F655" s="14"/>
      <c r="G655" s="14"/>
      <c r="H655" s="5"/>
      <c r="I655" s="15"/>
      <c r="J655" s="15"/>
      <c r="K655" s="3"/>
      <c r="L655" s="3"/>
      <c r="M655" s="3"/>
      <c r="N655" s="3"/>
      <c r="O655" s="17"/>
      <c r="P655" s="32"/>
      <c r="Q655" s="32"/>
      <c r="R655" s="5"/>
      <c r="S655" s="5"/>
      <c r="T655" s="16"/>
      <c r="U655" s="16"/>
      <c r="V655" s="32"/>
      <c r="W655" s="32"/>
      <c r="X655" s="16"/>
      <c r="Y655" s="32"/>
      <c r="Z655" s="32"/>
      <c r="AA655" s="5"/>
      <c r="AB655" s="5"/>
      <c r="AC655" s="16"/>
      <c r="AD655" s="16"/>
      <c r="AE655" s="32"/>
      <c r="AF655" s="32"/>
      <c r="AG655" s="16"/>
      <c r="AH655" s="16"/>
      <c r="AI655" s="16"/>
      <c r="AJ655" s="16"/>
      <c r="AK655" s="16"/>
      <c r="AL655" s="16"/>
      <c r="AM655" s="16"/>
      <c r="AN655" s="16"/>
      <c r="AO655" s="16"/>
      <c r="AP655" s="5"/>
      <c r="AQ655" s="31"/>
      <c r="AR655" s="31"/>
    </row>
    <row r="656" spans="1:44" x14ac:dyDescent="0.3">
      <c r="A656" s="4"/>
      <c r="B656" s="3"/>
      <c r="C656" s="3"/>
      <c r="D656" s="14"/>
      <c r="E656" s="14"/>
      <c r="F656" s="14"/>
      <c r="G656" s="14"/>
      <c r="H656" s="5"/>
      <c r="I656" s="15"/>
      <c r="J656" s="15"/>
      <c r="K656" s="3"/>
      <c r="L656" s="3"/>
      <c r="M656" s="3"/>
      <c r="N656" s="3"/>
      <c r="O656" s="17"/>
      <c r="P656" s="32"/>
      <c r="Q656" s="32"/>
      <c r="R656" s="5"/>
      <c r="S656" s="5"/>
      <c r="T656" s="16"/>
      <c r="U656" s="16"/>
      <c r="V656" s="32"/>
      <c r="W656" s="32"/>
      <c r="X656" s="16"/>
      <c r="Y656" s="32"/>
      <c r="Z656" s="32"/>
      <c r="AA656" s="5"/>
      <c r="AB656" s="5"/>
      <c r="AC656" s="16"/>
      <c r="AD656" s="16"/>
      <c r="AE656" s="32"/>
      <c r="AF656" s="32"/>
      <c r="AG656" s="16"/>
      <c r="AH656" s="16"/>
      <c r="AI656" s="16"/>
      <c r="AJ656" s="16"/>
      <c r="AK656" s="16"/>
      <c r="AL656" s="16"/>
      <c r="AM656" s="16"/>
      <c r="AN656" s="16"/>
      <c r="AO656" s="16"/>
      <c r="AP656" s="5"/>
      <c r="AQ656" s="31"/>
      <c r="AR656" s="31"/>
    </row>
    <row r="657" spans="1:44" x14ac:dyDescent="0.3">
      <c r="A657" s="4"/>
      <c r="B657" s="3"/>
      <c r="C657" s="3"/>
      <c r="D657" s="14"/>
      <c r="E657" s="14"/>
      <c r="F657" s="14"/>
      <c r="G657" s="14"/>
      <c r="H657" s="5"/>
      <c r="I657" s="15"/>
      <c r="J657" s="15"/>
      <c r="K657" s="3"/>
      <c r="L657" s="3"/>
      <c r="M657" s="3"/>
      <c r="N657" s="3"/>
      <c r="O657" s="17"/>
      <c r="P657" s="32"/>
      <c r="Q657" s="32"/>
      <c r="R657" s="5"/>
      <c r="S657" s="5"/>
      <c r="T657" s="16"/>
      <c r="U657" s="16"/>
      <c r="V657" s="32"/>
      <c r="W657" s="32"/>
      <c r="X657" s="16"/>
      <c r="Y657" s="32"/>
      <c r="Z657" s="32"/>
      <c r="AA657" s="5"/>
      <c r="AB657" s="5"/>
      <c r="AC657" s="16"/>
      <c r="AD657" s="16"/>
      <c r="AE657" s="32"/>
      <c r="AF657" s="32"/>
      <c r="AG657" s="16"/>
      <c r="AH657" s="16"/>
      <c r="AI657" s="16"/>
      <c r="AJ657" s="16"/>
      <c r="AK657" s="16"/>
      <c r="AL657" s="16"/>
      <c r="AM657" s="16"/>
      <c r="AN657" s="16"/>
      <c r="AO657" s="16"/>
      <c r="AP657" s="5"/>
      <c r="AQ657" s="31"/>
      <c r="AR657" s="31"/>
    </row>
    <row r="658" spans="1:44" x14ac:dyDescent="0.3">
      <c r="A658" s="4"/>
      <c r="B658" s="3"/>
      <c r="C658" s="3"/>
      <c r="D658" s="14"/>
      <c r="E658" s="14"/>
      <c r="F658" s="14"/>
      <c r="G658" s="14"/>
      <c r="H658" s="5"/>
      <c r="I658" s="15"/>
      <c r="J658" s="15"/>
      <c r="K658" s="3"/>
      <c r="L658" s="3"/>
      <c r="M658" s="3"/>
      <c r="N658" s="3"/>
      <c r="O658" s="17"/>
      <c r="P658" s="32"/>
      <c r="Q658" s="32"/>
      <c r="R658" s="5"/>
      <c r="S658" s="5"/>
      <c r="T658" s="16"/>
      <c r="U658" s="16"/>
      <c r="V658" s="32"/>
      <c r="W658" s="32"/>
      <c r="X658" s="16"/>
      <c r="Y658" s="32"/>
      <c r="Z658" s="32"/>
      <c r="AA658" s="5"/>
      <c r="AB658" s="5"/>
      <c r="AC658" s="16"/>
      <c r="AD658" s="16"/>
      <c r="AE658" s="32"/>
      <c r="AF658" s="32"/>
      <c r="AG658" s="16"/>
      <c r="AH658" s="16"/>
      <c r="AI658" s="16"/>
      <c r="AJ658" s="16"/>
      <c r="AK658" s="16"/>
      <c r="AL658" s="16"/>
      <c r="AM658" s="16"/>
      <c r="AN658" s="16"/>
      <c r="AO658" s="16"/>
      <c r="AP658" s="5"/>
      <c r="AQ658" s="31"/>
      <c r="AR658" s="31"/>
    </row>
    <row r="659" spans="1:44" x14ac:dyDescent="0.3">
      <c r="A659" s="4"/>
      <c r="B659" s="3"/>
      <c r="C659" s="3"/>
      <c r="D659" s="14"/>
      <c r="E659" s="14"/>
      <c r="F659" s="14"/>
      <c r="G659" s="14"/>
      <c r="H659" s="5"/>
      <c r="I659" s="15"/>
      <c r="J659" s="15"/>
      <c r="K659" s="3"/>
      <c r="L659" s="3"/>
      <c r="M659" s="3"/>
      <c r="N659" s="3"/>
      <c r="O659" s="17"/>
      <c r="P659" s="32"/>
      <c r="Q659" s="32"/>
      <c r="R659" s="5"/>
      <c r="S659" s="5"/>
      <c r="T659" s="16"/>
      <c r="U659" s="16"/>
      <c r="V659" s="32"/>
      <c r="W659" s="32"/>
      <c r="X659" s="16"/>
      <c r="Y659" s="32"/>
      <c r="Z659" s="32"/>
      <c r="AA659" s="5"/>
      <c r="AB659" s="5"/>
      <c r="AC659" s="16"/>
      <c r="AD659" s="16"/>
      <c r="AE659" s="32"/>
      <c r="AF659" s="32"/>
      <c r="AG659" s="16"/>
      <c r="AH659" s="16"/>
      <c r="AI659" s="16"/>
      <c r="AJ659" s="16"/>
      <c r="AK659" s="16"/>
      <c r="AL659" s="16"/>
      <c r="AM659" s="16"/>
      <c r="AN659" s="16"/>
      <c r="AO659" s="16"/>
      <c r="AP659" s="5"/>
      <c r="AQ659" s="31"/>
      <c r="AR659" s="31"/>
    </row>
    <row r="660" spans="1:44" x14ac:dyDescent="0.3">
      <c r="A660" s="4"/>
      <c r="B660" s="3"/>
      <c r="C660" s="3"/>
      <c r="D660" s="14"/>
      <c r="E660" s="14"/>
      <c r="F660" s="14"/>
      <c r="G660" s="14"/>
      <c r="H660" s="5"/>
      <c r="I660" s="15"/>
      <c r="J660" s="15"/>
      <c r="K660" s="3"/>
      <c r="L660" s="3"/>
      <c r="M660" s="3"/>
      <c r="N660" s="3"/>
      <c r="O660" s="17"/>
      <c r="P660" s="32"/>
      <c r="Q660" s="32"/>
      <c r="R660" s="5"/>
      <c r="S660" s="5"/>
      <c r="T660" s="16"/>
      <c r="U660" s="16"/>
      <c r="V660" s="32"/>
      <c r="W660" s="32"/>
      <c r="X660" s="16"/>
      <c r="Y660" s="32"/>
      <c r="Z660" s="32"/>
      <c r="AA660" s="5"/>
      <c r="AB660" s="5"/>
      <c r="AC660" s="16"/>
      <c r="AD660" s="16"/>
      <c r="AE660" s="32"/>
      <c r="AF660" s="32"/>
      <c r="AG660" s="16"/>
      <c r="AH660" s="16"/>
      <c r="AI660" s="16"/>
      <c r="AJ660" s="16"/>
      <c r="AK660" s="16"/>
      <c r="AL660" s="16"/>
      <c r="AM660" s="16"/>
      <c r="AN660" s="16"/>
      <c r="AO660" s="16"/>
      <c r="AP660" s="5"/>
      <c r="AQ660" s="31"/>
      <c r="AR660" s="31"/>
    </row>
    <row r="661" spans="1:44" x14ac:dyDescent="0.3">
      <c r="A661" s="4"/>
      <c r="B661" s="3"/>
      <c r="C661" s="3"/>
      <c r="D661" s="14"/>
      <c r="E661" s="14"/>
      <c r="F661" s="14"/>
      <c r="G661" s="14"/>
      <c r="H661" s="5"/>
      <c r="I661" s="15"/>
      <c r="J661" s="15"/>
      <c r="K661" s="3"/>
      <c r="L661" s="3"/>
      <c r="M661" s="3"/>
      <c r="N661" s="3"/>
      <c r="O661" s="17"/>
      <c r="P661" s="32"/>
      <c r="Q661" s="32"/>
      <c r="R661" s="5"/>
      <c r="S661" s="5"/>
      <c r="T661" s="16"/>
      <c r="U661" s="16"/>
      <c r="V661" s="32"/>
      <c r="W661" s="32"/>
      <c r="X661" s="16"/>
      <c r="Y661" s="32"/>
      <c r="Z661" s="32"/>
      <c r="AA661" s="5"/>
      <c r="AB661" s="5"/>
      <c r="AC661" s="16"/>
      <c r="AD661" s="16"/>
      <c r="AE661" s="32"/>
      <c r="AF661" s="32"/>
      <c r="AG661" s="16"/>
      <c r="AH661" s="16"/>
      <c r="AI661" s="16"/>
      <c r="AJ661" s="16"/>
      <c r="AK661" s="16"/>
      <c r="AL661" s="16"/>
      <c r="AM661" s="16"/>
      <c r="AN661" s="16"/>
      <c r="AO661" s="16"/>
      <c r="AP661" s="5"/>
      <c r="AQ661" s="31"/>
      <c r="AR661" s="31"/>
    </row>
    <row r="662" spans="1:44" x14ac:dyDescent="0.3">
      <c r="A662" s="4"/>
      <c r="B662" s="3"/>
      <c r="C662" s="3"/>
      <c r="D662" s="14"/>
      <c r="E662" s="14"/>
      <c r="F662" s="14"/>
      <c r="G662" s="14"/>
      <c r="H662" s="5"/>
      <c r="I662" s="15"/>
      <c r="J662" s="15"/>
      <c r="K662" s="3"/>
      <c r="L662" s="3"/>
      <c r="M662" s="3"/>
      <c r="N662" s="3"/>
      <c r="O662" s="17"/>
      <c r="P662" s="32"/>
      <c r="Q662" s="32"/>
      <c r="R662" s="5"/>
      <c r="S662" s="5"/>
      <c r="T662" s="16"/>
      <c r="U662" s="16"/>
      <c r="V662" s="32"/>
      <c r="W662" s="32"/>
      <c r="X662" s="16"/>
      <c r="Y662" s="32"/>
      <c r="Z662" s="32"/>
      <c r="AA662" s="5"/>
      <c r="AB662" s="5"/>
      <c r="AC662" s="16"/>
      <c r="AD662" s="16"/>
      <c r="AE662" s="32"/>
      <c r="AF662" s="32"/>
      <c r="AG662" s="16"/>
      <c r="AH662" s="16"/>
      <c r="AI662" s="16"/>
      <c r="AJ662" s="16"/>
      <c r="AK662" s="16"/>
      <c r="AL662" s="16"/>
      <c r="AM662" s="16"/>
      <c r="AN662" s="16"/>
      <c r="AO662" s="16"/>
      <c r="AP662" s="5"/>
      <c r="AQ662" s="31"/>
      <c r="AR662" s="31"/>
    </row>
    <row r="663" spans="1:44" x14ac:dyDescent="0.3">
      <c r="A663" s="4"/>
      <c r="B663" s="3"/>
      <c r="C663" s="3"/>
      <c r="D663" s="14"/>
      <c r="E663" s="14"/>
      <c r="F663" s="14"/>
      <c r="G663" s="14"/>
      <c r="H663" s="5"/>
      <c r="I663" s="15"/>
      <c r="J663" s="15"/>
      <c r="K663" s="3"/>
      <c r="L663" s="3"/>
      <c r="M663" s="3"/>
      <c r="N663" s="3"/>
      <c r="O663" s="17"/>
      <c r="P663" s="32"/>
      <c r="Q663" s="32"/>
      <c r="R663" s="5"/>
      <c r="S663" s="5"/>
      <c r="T663" s="16"/>
      <c r="U663" s="16"/>
      <c r="V663" s="32"/>
      <c r="W663" s="32"/>
      <c r="X663" s="16"/>
      <c r="Y663" s="32"/>
      <c r="Z663" s="32"/>
      <c r="AA663" s="5"/>
      <c r="AB663" s="5"/>
      <c r="AC663" s="16"/>
      <c r="AD663" s="16"/>
      <c r="AE663" s="32"/>
      <c r="AF663" s="32"/>
      <c r="AG663" s="16"/>
      <c r="AH663" s="16"/>
      <c r="AI663" s="16"/>
      <c r="AJ663" s="16"/>
      <c r="AK663" s="16"/>
      <c r="AL663" s="16"/>
      <c r="AM663" s="16"/>
      <c r="AN663" s="16"/>
      <c r="AO663" s="16"/>
      <c r="AP663" s="5"/>
      <c r="AQ663" s="31"/>
      <c r="AR663" s="31"/>
    </row>
    <row r="664" spans="1:44" x14ac:dyDescent="0.3">
      <c r="A664" s="4"/>
      <c r="B664" s="3"/>
      <c r="C664" s="3"/>
      <c r="D664" s="14"/>
      <c r="E664" s="14"/>
      <c r="F664" s="14"/>
      <c r="G664" s="14"/>
      <c r="H664" s="5"/>
      <c r="I664" s="15"/>
      <c r="J664" s="15"/>
      <c r="K664" s="3"/>
      <c r="L664" s="3"/>
      <c r="M664" s="3"/>
      <c r="N664" s="3"/>
      <c r="O664" s="17"/>
      <c r="P664" s="32"/>
      <c r="Q664" s="32"/>
      <c r="R664" s="5"/>
      <c r="S664" s="5"/>
      <c r="T664" s="16"/>
      <c r="U664" s="16"/>
      <c r="V664" s="32"/>
      <c r="W664" s="32"/>
      <c r="X664" s="16"/>
      <c r="Y664" s="32"/>
      <c r="Z664" s="32"/>
      <c r="AA664" s="5"/>
      <c r="AB664" s="5"/>
      <c r="AC664" s="16"/>
      <c r="AD664" s="16"/>
      <c r="AE664" s="32"/>
      <c r="AF664" s="32"/>
      <c r="AG664" s="16"/>
      <c r="AH664" s="16"/>
      <c r="AI664" s="16"/>
      <c r="AJ664" s="16"/>
      <c r="AK664" s="16"/>
      <c r="AL664" s="16"/>
      <c r="AM664" s="16"/>
      <c r="AN664" s="16"/>
      <c r="AO664" s="16"/>
      <c r="AP664" s="5"/>
      <c r="AQ664" s="31"/>
      <c r="AR664" s="31"/>
    </row>
    <row r="665" spans="1:44" x14ac:dyDescent="0.3">
      <c r="A665" s="4"/>
      <c r="B665" s="3"/>
      <c r="C665" s="3"/>
      <c r="D665" s="14"/>
      <c r="E665" s="14"/>
      <c r="F665" s="14"/>
      <c r="G665" s="14"/>
      <c r="H665" s="5"/>
      <c r="I665" s="15"/>
      <c r="J665" s="15"/>
      <c r="K665" s="3"/>
      <c r="L665" s="3"/>
      <c r="M665" s="3"/>
      <c r="N665" s="3"/>
      <c r="O665" s="17"/>
      <c r="P665" s="32"/>
      <c r="Q665" s="32"/>
      <c r="R665" s="5"/>
      <c r="S665" s="5"/>
      <c r="T665" s="16"/>
      <c r="U665" s="16"/>
      <c r="V665" s="32"/>
      <c r="W665" s="32"/>
      <c r="X665" s="16"/>
      <c r="Y665" s="32"/>
      <c r="Z665" s="32"/>
      <c r="AA665" s="5"/>
      <c r="AB665" s="5"/>
      <c r="AC665" s="16"/>
      <c r="AD665" s="16"/>
      <c r="AE665" s="32"/>
      <c r="AF665" s="32"/>
      <c r="AG665" s="16"/>
      <c r="AH665" s="16"/>
      <c r="AI665" s="16"/>
      <c r="AJ665" s="16"/>
      <c r="AK665" s="16"/>
      <c r="AL665" s="16"/>
      <c r="AM665" s="16"/>
      <c r="AN665" s="16"/>
      <c r="AO665" s="16"/>
      <c r="AP665" s="5"/>
      <c r="AQ665" s="31"/>
      <c r="AR665" s="31"/>
    </row>
    <row r="666" spans="1:44" x14ac:dyDescent="0.3">
      <c r="A666" s="4"/>
      <c r="B666" s="3"/>
      <c r="C666" s="3"/>
      <c r="D666" s="14"/>
      <c r="E666" s="14"/>
      <c r="F666" s="14"/>
      <c r="G666" s="14"/>
      <c r="H666" s="5"/>
      <c r="I666" s="15"/>
      <c r="J666" s="15"/>
      <c r="K666" s="3"/>
      <c r="L666" s="3"/>
      <c r="M666" s="3"/>
      <c r="N666" s="3"/>
      <c r="O666" s="17"/>
      <c r="P666" s="32"/>
      <c r="Q666" s="32"/>
      <c r="R666" s="5"/>
      <c r="S666" s="5"/>
      <c r="T666" s="16"/>
      <c r="U666" s="16"/>
      <c r="V666" s="32"/>
      <c r="W666" s="32"/>
      <c r="X666" s="16"/>
      <c r="Y666" s="32"/>
      <c r="Z666" s="32"/>
      <c r="AA666" s="5"/>
      <c r="AB666" s="5"/>
      <c r="AC666" s="16"/>
      <c r="AD666" s="16"/>
      <c r="AE666" s="32"/>
      <c r="AF666" s="32"/>
      <c r="AG666" s="16"/>
      <c r="AH666" s="16"/>
      <c r="AI666" s="16"/>
      <c r="AJ666" s="16"/>
      <c r="AK666" s="16"/>
      <c r="AL666" s="16"/>
      <c r="AM666" s="16"/>
      <c r="AN666" s="16"/>
      <c r="AO666" s="16"/>
      <c r="AP666" s="5"/>
      <c r="AQ666" s="31"/>
      <c r="AR666" s="31"/>
    </row>
    <row r="667" spans="1:44" x14ac:dyDescent="0.3">
      <c r="A667" s="4"/>
      <c r="B667" s="3"/>
      <c r="C667" s="3"/>
      <c r="D667" s="14"/>
      <c r="E667" s="14"/>
      <c r="F667" s="14"/>
      <c r="G667" s="14"/>
      <c r="H667" s="5"/>
      <c r="I667" s="15"/>
      <c r="J667" s="15"/>
      <c r="K667" s="3"/>
      <c r="L667" s="3"/>
      <c r="M667" s="3"/>
      <c r="N667" s="3"/>
      <c r="O667" s="17"/>
      <c r="P667" s="32"/>
      <c r="Q667" s="32"/>
      <c r="R667" s="5"/>
      <c r="S667" s="5"/>
      <c r="T667" s="16"/>
      <c r="U667" s="16"/>
      <c r="V667" s="32"/>
      <c r="W667" s="32"/>
      <c r="X667" s="16"/>
      <c r="Y667" s="32"/>
      <c r="Z667" s="32"/>
      <c r="AA667" s="5"/>
      <c r="AB667" s="5"/>
      <c r="AC667" s="16"/>
      <c r="AD667" s="16"/>
      <c r="AE667" s="32"/>
      <c r="AF667" s="32"/>
      <c r="AG667" s="16"/>
      <c r="AH667" s="16"/>
      <c r="AI667" s="16"/>
      <c r="AJ667" s="16"/>
      <c r="AK667" s="16"/>
      <c r="AL667" s="16"/>
      <c r="AM667" s="16"/>
      <c r="AN667" s="16"/>
      <c r="AO667" s="16"/>
      <c r="AP667" s="5"/>
      <c r="AQ667" s="31"/>
      <c r="AR667" s="31"/>
    </row>
    <row r="668" spans="1:44" x14ac:dyDescent="0.3">
      <c r="A668" s="4"/>
      <c r="B668" s="3"/>
      <c r="C668" s="3"/>
      <c r="D668" s="14"/>
      <c r="E668" s="14"/>
      <c r="F668" s="14"/>
      <c r="G668" s="14"/>
      <c r="H668" s="5"/>
      <c r="I668" s="15"/>
      <c r="J668" s="15"/>
      <c r="K668" s="3"/>
      <c r="L668" s="3"/>
      <c r="M668" s="3"/>
      <c r="N668" s="3"/>
      <c r="O668" s="17"/>
      <c r="P668" s="32"/>
      <c r="Q668" s="32"/>
      <c r="R668" s="5"/>
      <c r="S668" s="5"/>
      <c r="T668" s="16"/>
      <c r="U668" s="16"/>
      <c r="V668" s="32"/>
      <c r="W668" s="32"/>
      <c r="X668" s="16"/>
      <c r="Y668" s="32"/>
      <c r="Z668" s="32"/>
      <c r="AA668" s="5"/>
      <c r="AB668" s="5"/>
      <c r="AC668" s="16"/>
      <c r="AD668" s="16"/>
      <c r="AE668" s="32"/>
      <c r="AF668" s="32"/>
      <c r="AG668" s="16"/>
      <c r="AH668" s="16"/>
      <c r="AI668" s="16"/>
      <c r="AJ668" s="16"/>
      <c r="AK668" s="16"/>
      <c r="AL668" s="16"/>
      <c r="AM668" s="16"/>
      <c r="AN668" s="16"/>
      <c r="AO668" s="16"/>
      <c r="AP668" s="5"/>
      <c r="AQ668" s="31"/>
      <c r="AR668" s="31"/>
    </row>
    <row r="669" spans="1:44" x14ac:dyDescent="0.3">
      <c r="A669" s="4"/>
      <c r="B669" s="3"/>
      <c r="C669" s="3"/>
      <c r="D669" s="14"/>
      <c r="E669" s="14"/>
      <c r="F669" s="14"/>
      <c r="G669" s="14"/>
      <c r="H669" s="5"/>
      <c r="I669" s="15"/>
      <c r="J669" s="15"/>
      <c r="K669" s="3"/>
      <c r="L669" s="3"/>
      <c r="M669" s="3"/>
      <c r="N669" s="3"/>
      <c r="O669" s="17"/>
      <c r="P669" s="32"/>
      <c r="Q669" s="32"/>
      <c r="R669" s="5"/>
      <c r="S669" s="5"/>
      <c r="T669" s="16"/>
      <c r="U669" s="16"/>
      <c r="V669" s="32"/>
      <c r="W669" s="32"/>
      <c r="X669" s="16"/>
      <c r="Y669" s="32"/>
      <c r="Z669" s="32"/>
      <c r="AA669" s="5"/>
      <c r="AB669" s="5"/>
      <c r="AC669" s="16"/>
      <c r="AD669" s="16"/>
      <c r="AE669" s="32"/>
      <c r="AF669" s="32"/>
      <c r="AG669" s="16"/>
      <c r="AH669" s="16"/>
      <c r="AI669" s="16"/>
      <c r="AJ669" s="16"/>
      <c r="AK669" s="16"/>
      <c r="AL669" s="16"/>
      <c r="AM669" s="16"/>
      <c r="AN669" s="16"/>
      <c r="AO669" s="16"/>
      <c r="AP669" s="5"/>
      <c r="AQ669" s="31"/>
      <c r="AR669" s="31"/>
    </row>
    <row r="670" spans="1:44" x14ac:dyDescent="0.3">
      <c r="A670" s="4"/>
      <c r="B670" s="3"/>
      <c r="C670" s="3"/>
      <c r="D670" s="14"/>
      <c r="E670" s="14"/>
      <c r="F670" s="14"/>
      <c r="G670" s="14"/>
      <c r="H670" s="5"/>
      <c r="I670" s="15"/>
      <c r="J670" s="15"/>
      <c r="K670" s="3"/>
      <c r="L670" s="3"/>
      <c r="M670" s="3"/>
      <c r="N670" s="3"/>
      <c r="O670" s="17"/>
      <c r="P670" s="32"/>
      <c r="Q670" s="32"/>
      <c r="R670" s="5"/>
      <c r="S670" s="5"/>
      <c r="T670" s="16"/>
      <c r="U670" s="16"/>
      <c r="V670" s="32"/>
      <c r="W670" s="32"/>
      <c r="X670" s="16"/>
      <c r="Y670" s="32"/>
      <c r="Z670" s="32"/>
      <c r="AA670" s="5"/>
      <c r="AB670" s="5"/>
      <c r="AC670" s="16"/>
      <c r="AD670" s="16"/>
      <c r="AE670" s="32"/>
      <c r="AF670" s="32"/>
      <c r="AG670" s="16"/>
      <c r="AH670" s="16"/>
      <c r="AI670" s="16"/>
      <c r="AJ670" s="16"/>
      <c r="AK670" s="16"/>
      <c r="AL670" s="16"/>
      <c r="AM670" s="16"/>
      <c r="AN670" s="16"/>
      <c r="AO670" s="16"/>
      <c r="AP670" s="5"/>
      <c r="AQ670" s="31"/>
      <c r="AR670" s="31"/>
    </row>
    <row r="671" spans="1:44" x14ac:dyDescent="0.3">
      <c r="A671" s="4"/>
      <c r="B671" s="3"/>
      <c r="C671" s="3"/>
      <c r="D671" s="14"/>
      <c r="E671" s="14"/>
      <c r="F671" s="14"/>
      <c r="G671" s="14"/>
      <c r="H671" s="5"/>
      <c r="I671" s="15"/>
      <c r="J671" s="15"/>
      <c r="K671" s="3"/>
      <c r="L671" s="3"/>
      <c r="M671" s="3"/>
      <c r="N671" s="3"/>
      <c r="O671" s="17"/>
      <c r="P671" s="32"/>
      <c r="Q671" s="32"/>
      <c r="R671" s="5"/>
      <c r="S671" s="5"/>
      <c r="T671" s="16"/>
      <c r="U671" s="16"/>
      <c r="V671" s="32"/>
      <c r="W671" s="32"/>
      <c r="X671" s="16"/>
      <c r="Y671" s="32"/>
      <c r="Z671" s="32"/>
      <c r="AA671" s="5"/>
      <c r="AB671" s="5"/>
      <c r="AC671" s="16"/>
      <c r="AD671" s="16"/>
      <c r="AE671" s="32"/>
      <c r="AF671" s="32"/>
      <c r="AG671" s="16"/>
      <c r="AH671" s="16"/>
      <c r="AI671" s="16"/>
      <c r="AJ671" s="16"/>
      <c r="AK671" s="16"/>
      <c r="AL671" s="16"/>
      <c r="AM671" s="16"/>
      <c r="AN671" s="16"/>
      <c r="AO671" s="16"/>
      <c r="AP671" s="5"/>
      <c r="AQ671" s="31"/>
      <c r="AR671" s="31"/>
    </row>
    <row r="672" spans="1:44" x14ac:dyDescent="0.3">
      <c r="A672" s="4"/>
      <c r="B672" s="3"/>
      <c r="C672" s="3"/>
      <c r="D672" s="14"/>
      <c r="E672" s="14"/>
      <c r="F672" s="14"/>
      <c r="G672" s="14"/>
      <c r="H672" s="5"/>
      <c r="I672" s="15"/>
      <c r="J672" s="15"/>
      <c r="K672" s="3"/>
      <c r="L672" s="3"/>
      <c r="M672" s="3"/>
      <c r="N672" s="3"/>
      <c r="O672" s="17"/>
      <c r="P672" s="32"/>
      <c r="Q672" s="32"/>
      <c r="R672" s="5"/>
      <c r="S672" s="5"/>
      <c r="T672" s="16"/>
      <c r="U672" s="16"/>
      <c r="V672" s="32"/>
      <c r="W672" s="32"/>
      <c r="X672" s="16"/>
      <c r="Y672" s="32"/>
      <c r="Z672" s="32"/>
      <c r="AA672" s="5"/>
      <c r="AB672" s="5"/>
      <c r="AC672" s="16"/>
      <c r="AD672" s="16"/>
      <c r="AE672" s="32"/>
      <c r="AF672" s="32"/>
      <c r="AG672" s="16"/>
      <c r="AH672" s="16"/>
      <c r="AI672" s="16"/>
      <c r="AJ672" s="16"/>
      <c r="AK672" s="16"/>
      <c r="AL672" s="16"/>
      <c r="AM672" s="16"/>
      <c r="AN672" s="16"/>
      <c r="AO672" s="16"/>
      <c r="AP672" s="5"/>
      <c r="AQ672" s="31"/>
      <c r="AR672" s="31"/>
    </row>
    <row r="673" spans="1:44" x14ac:dyDescent="0.3">
      <c r="A673" s="4"/>
      <c r="B673" s="3"/>
      <c r="C673" s="3"/>
      <c r="D673" s="14"/>
      <c r="E673" s="14"/>
      <c r="F673" s="14"/>
      <c r="G673" s="14"/>
      <c r="H673" s="5"/>
      <c r="I673" s="15"/>
      <c r="J673" s="15"/>
      <c r="K673" s="3"/>
      <c r="L673" s="3"/>
      <c r="M673" s="3"/>
      <c r="N673" s="3"/>
      <c r="O673" s="17"/>
      <c r="P673" s="32"/>
      <c r="Q673" s="32"/>
      <c r="R673" s="5"/>
      <c r="S673" s="5"/>
      <c r="T673" s="16"/>
      <c r="U673" s="16"/>
      <c r="V673" s="32"/>
      <c r="W673" s="32"/>
      <c r="X673" s="16"/>
      <c r="Y673" s="32"/>
      <c r="Z673" s="32"/>
      <c r="AA673" s="5"/>
      <c r="AB673" s="5"/>
      <c r="AC673" s="16"/>
      <c r="AD673" s="16"/>
      <c r="AE673" s="32"/>
      <c r="AF673" s="32"/>
      <c r="AG673" s="16"/>
      <c r="AH673" s="16"/>
      <c r="AI673" s="16"/>
      <c r="AJ673" s="16"/>
      <c r="AK673" s="16"/>
      <c r="AL673" s="16"/>
      <c r="AM673" s="16"/>
      <c r="AN673" s="16"/>
      <c r="AO673" s="16"/>
      <c r="AP673" s="5"/>
      <c r="AQ673" s="31"/>
      <c r="AR673" s="31"/>
    </row>
    <row r="674" spans="1:44" x14ac:dyDescent="0.3">
      <c r="A674" s="4"/>
      <c r="B674" s="3"/>
      <c r="C674" s="3"/>
      <c r="D674" s="14"/>
      <c r="E674" s="14"/>
      <c r="F674" s="14"/>
      <c r="G674" s="14"/>
      <c r="H674" s="5"/>
      <c r="I674" s="15"/>
      <c r="J674" s="15"/>
      <c r="K674" s="3"/>
      <c r="L674" s="3"/>
      <c r="M674" s="3"/>
      <c r="N674" s="3"/>
      <c r="O674" s="17"/>
      <c r="P674" s="32"/>
      <c r="Q674" s="32"/>
      <c r="R674" s="5"/>
      <c r="S674" s="5"/>
      <c r="T674" s="16"/>
      <c r="U674" s="16"/>
      <c r="V674" s="32"/>
      <c r="W674" s="32"/>
      <c r="X674" s="16"/>
      <c r="Y674" s="32"/>
      <c r="Z674" s="32"/>
      <c r="AA674" s="5"/>
      <c r="AB674" s="5"/>
      <c r="AC674" s="16"/>
      <c r="AD674" s="16"/>
      <c r="AE674" s="32"/>
      <c r="AF674" s="32"/>
      <c r="AG674" s="16"/>
      <c r="AH674" s="16"/>
      <c r="AI674" s="16"/>
      <c r="AJ674" s="16"/>
      <c r="AK674" s="16"/>
      <c r="AL674" s="16"/>
      <c r="AM674" s="16"/>
      <c r="AN674" s="16"/>
      <c r="AO674" s="16"/>
      <c r="AP674" s="5"/>
      <c r="AQ674" s="31"/>
      <c r="AR674" s="31"/>
    </row>
    <row r="675" spans="1:44" x14ac:dyDescent="0.3">
      <c r="A675" s="4"/>
      <c r="B675" s="3"/>
      <c r="C675" s="3"/>
      <c r="D675" s="14"/>
      <c r="E675" s="14"/>
      <c r="F675" s="14"/>
      <c r="G675" s="14"/>
      <c r="H675" s="5"/>
      <c r="I675" s="15"/>
      <c r="J675" s="15"/>
      <c r="K675" s="3"/>
      <c r="L675" s="3"/>
      <c r="M675" s="3"/>
      <c r="N675" s="3"/>
      <c r="O675" s="17"/>
      <c r="P675" s="32"/>
      <c r="Q675" s="32"/>
      <c r="R675" s="5"/>
      <c r="S675" s="5"/>
      <c r="T675" s="16"/>
      <c r="U675" s="16"/>
      <c r="V675" s="32"/>
      <c r="W675" s="32"/>
      <c r="X675" s="16"/>
      <c r="Y675" s="32"/>
      <c r="Z675" s="32"/>
      <c r="AA675" s="5"/>
      <c r="AB675" s="5"/>
      <c r="AC675" s="16"/>
      <c r="AD675" s="16"/>
      <c r="AE675" s="32"/>
      <c r="AF675" s="32"/>
      <c r="AG675" s="16"/>
      <c r="AH675" s="16"/>
      <c r="AI675" s="16"/>
      <c r="AJ675" s="16"/>
      <c r="AK675" s="16"/>
      <c r="AL675" s="16"/>
      <c r="AM675" s="16"/>
      <c r="AN675" s="16"/>
      <c r="AO675" s="16"/>
      <c r="AP675" s="5"/>
      <c r="AQ675" s="31"/>
      <c r="AR675" s="31"/>
    </row>
    <row r="676" spans="1:44" x14ac:dyDescent="0.3">
      <c r="A676" s="4"/>
      <c r="B676" s="3"/>
      <c r="C676" s="3"/>
      <c r="D676" s="14"/>
      <c r="E676" s="14"/>
      <c r="F676" s="14"/>
      <c r="G676" s="14"/>
      <c r="H676" s="5"/>
      <c r="I676" s="15"/>
      <c r="J676" s="15"/>
      <c r="K676" s="3"/>
      <c r="L676" s="3"/>
      <c r="M676" s="3"/>
      <c r="N676" s="3"/>
      <c r="O676" s="17"/>
      <c r="P676" s="32"/>
      <c r="Q676" s="32"/>
      <c r="R676" s="5"/>
      <c r="S676" s="5"/>
      <c r="T676" s="16"/>
      <c r="U676" s="16"/>
      <c r="V676" s="32"/>
      <c r="W676" s="32"/>
      <c r="X676" s="16"/>
      <c r="Y676" s="32"/>
      <c r="Z676" s="32"/>
      <c r="AA676" s="5"/>
      <c r="AB676" s="5"/>
      <c r="AC676" s="16"/>
      <c r="AD676" s="16"/>
      <c r="AE676" s="32"/>
      <c r="AF676" s="32"/>
      <c r="AG676" s="16"/>
      <c r="AH676" s="16"/>
      <c r="AI676" s="16"/>
      <c r="AJ676" s="16"/>
      <c r="AK676" s="16"/>
      <c r="AL676" s="16"/>
      <c r="AM676" s="16"/>
      <c r="AN676" s="16"/>
      <c r="AO676" s="16"/>
      <c r="AP676" s="5"/>
      <c r="AQ676" s="31"/>
      <c r="AR676" s="31"/>
    </row>
    <row r="677" spans="1:44" x14ac:dyDescent="0.3">
      <c r="A677" s="4"/>
      <c r="B677" s="3"/>
      <c r="C677" s="3"/>
      <c r="D677" s="14"/>
      <c r="E677" s="14"/>
      <c r="F677" s="14"/>
      <c r="G677" s="14"/>
      <c r="H677" s="5"/>
      <c r="I677" s="15"/>
      <c r="J677" s="15"/>
      <c r="K677" s="3"/>
      <c r="L677" s="3"/>
      <c r="M677" s="3"/>
      <c r="N677" s="3"/>
      <c r="O677" s="17"/>
      <c r="P677" s="32"/>
      <c r="Q677" s="32"/>
      <c r="R677" s="5"/>
      <c r="S677" s="5"/>
      <c r="T677" s="16"/>
      <c r="U677" s="16"/>
      <c r="V677" s="32"/>
      <c r="W677" s="32"/>
      <c r="X677" s="16"/>
      <c r="Y677" s="32"/>
      <c r="Z677" s="32"/>
      <c r="AA677" s="5"/>
      <c r="AB677" s="5"/>
      <c r="AC677" s="16"/>
      <c r="AD677" s="16"/>
      <c r="AE677" s="32"/>
      <c r="AF677" s="32"/>
      <c r="AG677" s="16"/>
      <c r="AH677" s="16"/>
      <c r="AI677" s="16"/>
      <c r="AJ677" s="16"/>
      <c r="AK677" s="16"/>
      <c r="AL677" s="16"/>
      <c r="AM677" s="16"/>
      <c r="AN677" s="16"/>
      <c r="AO677" s="16"/>
      <c r="AP677" s="5"/>
      <c r="AQ677" s="31"/>
      <c r="AR677" s="31"/>
    </row>
    <row r="678" spans="1:44" x14ac:dyDescent="0.3">
      <c r="A678" s="4"/>
      <c r="B678" s="3"/>
      <c r="C678" s="3"/>
      <c r="D678" s="14"/>
      <c r="E678" s="14"/>
      <c r="F678" s="14"/>
      <c r="G678" s="14"/>
      <c r="H678" s="5"/>
      <c r="I678" s="15"/>
      <c r="J678" s="15"/>
      <c r="K678" s="3"/>
      <c r="L678" s="3"/>
      <c r="M678" s="3"/>
      <c r="N678" s="3"/>
      <c r="O678" s="17"/>
      <c r="P678" s="32"/>
      <c r="Q678" s="32"/>
      <c r="R678" s="5"/>
      <c r="S678" s="5"/>
      <c r="T678" s="16"/>
      <c r="U678" s="16"/>
      <c r="V678" s="32"/>
      <c r="W678" s="32"/>
      <c r="X678" s="16"/>
      <c r="Y678" s="32"/>
      <c r="Z678" s="32"/>
      <c r="AA678" s="5"/>
      <c r="AB678" s="5"/>
      <c r="AC678" s="16"/>
      <c r="AD678" s="16"/>
      <c r="AE678" s="32"/>
      <c r="AF678" s="32"/>
      <c r="AG678" s="16"/>
      <c r="AH678" s="16"/>
      <c r="AI678" s="16"/>
      <c r="AJ678" s="16"/>
      <c r="AK678" s="16"/>
      <c r="AL678" s="16"/>
      <c r="AM678" s="16"/>
      <c r="AN678" s="16"/>
      <c r="AO678" s="16"/>
      <c r="AP678" s="5"/>
      <c r="AQ678" s="31"/>
      <c r="AR678" s="31"/>
    </row>
    <row r="679" spans="1:44" x14ac:dyDescent="0.3">
      <c r="A679" s="4"/>
      <c r="B679" s="3"/>
      <c r="C679" s="3"/>
      <c r="D679" s="14"/>
      <c r="E679" s="14"/>
      <c r="F679" s="14"/>
      <c r="G679" s="14"/>
      <c r="H679" s="5"/>
      <c r="I679" s="15"/>
      <c r="J679" s="15"/>
      <c r="K679" s="3"/>
      <c r="L679" s="3"/>
      <c r="M679" s="3"/>
      <c r="N679" s="3"/>
      <c r="O679" s="17"/>
      <c r="P679" s="32"/>
      <c r="Q679" s="32"/>
      <c r="R679" s="5"/>
      <c r="S679" s="5"/>
      <c r="T679" s="16"/>
      <c r="U679" s="16"/>
      <c r="V679" s="32"/>
      <c r="W679" s="32"/>
      <c r="X679" s="16"/>
      <c r="Y679" s="32"/>
      <c r="Z679" s="32"/>
      <c r="AA679" s="5"/>
      <c r="AB679" s="5"/>
      <c r="AC679" s="16"/>
      <c r="AD679" s="16"/>
      <c r="AE679" s="32"/>
      <c r="AF679" s="32"/>
      <c r="AG679" s="16"/>
      <c r="AH679" s="16"/>
      <c r="AI679" s="16"/>
      <c r="AJ679" s="16"/>
      <c r="AK679" s="16"/>
      <c r="AL679" s="16"/>
      <c r="AM679" s="16"/>
      <c r="AN679" s="16"/>
      <c r="AO679" s="16"/>
      <c r="AP679" s="5"/>
      <c r="AQ679" s="31"/>
      <c r="AR679" s="31"/>
    </row>
    <row r="680" spans="1:44" x14ac:dyDescent="0.3">
      <c r="A680" s="4"/>
      <c r="B680" s="3"/>
      <c r="C680" s="3"/>
      <c r="D680" s="14"/>
      <c r="E680" s="14"/>
      <c r="F680" s="14"/>
      <c r="G680" s="14"/>
      <c r="H680" s="5"/>
      <c r="I680" s="15"/>
      <c r="J680" s="15"/>
      <c r="K680" s="3"/>
      <c r="L680" s="3"/>
      <c r="M680" s="3"/>
      <c r="N680" s="3"/>
      <c r="O680" s="17"/>
      <c r="P680" s="32"/>
      <c r="Q680" s="32"/>
      <c r="R680" s="5"/>
      <c r="S680" s="5"/>
      <c r="T680" s="16"/>
      <c r="U680" s="16"/>
      <c r="V680" s="32"/>
      <c r="W680" s="32"/>
      <c r="X680" s="16"/>
      <c r="Y680" s="32"/>
      <c r="Z680" s="32"/>
      <c r="AA680" s="5"/>
      <c r="AB680" s="5"/>
      <c r="AC680" s="16"/>
      <c r="AD680" s="16"/>
      <c r="AE680" s="32"/>
      <c r="AF680" s="32"/>
      <c r="AG680" s="16"/>
      <c r="AH680" s="16"/>
      <c r="AI680" s="16"/>
      <c r="AJ680" s="16"/>
      <c r="AK680" s="16"/>
      <c r="AL680" s="16"/>
      <c r="AM680" s="16"/>
      <c r="AN680" s="16"/>
      <c r="AO680" s="16"/>
      <c r="AP680" s="5"/>
      <c r="AQ680" s="31"/>
      <c r="AR680" s="31"/>
    </row>
    <row r="681" spans="1:44" x14ac:dyDescent="0.3">
      <c r="A681" s="4"/>
      <c r="B681" s="3"/>
      <c r="C681" s="3"/>
      <c r="D681" s="14"/>
      <c r="E681" s="14"/>
      <c r="F681" s="14"/>
      <c r="G681" s="14"/>
      <c r="H681" s="5"/>
      <c r="I681" s="15"/>
      <c r="J681" s="15"/>
      <c r="K681" s="3"/>
      <c r="L681" s="3"/>
      <c r="M681" s="3"/>
      <c r="N681" s="3"/>
      <c r="O681" s="17"/>
      <c r="P681" s="32"/>
      <c r="Q681" s="32"/>
      <c r="R681" s="5"/>
      <c r="S681" s="5"/>
      <c r="T681" s="16"/>
      <c r="U681" s="16"/>
      <c r="V681" s="32"/>
      <c r="W681" s="32"/>
      <c r="X681" s="16"/>
      <c r="Y681" s="32"/>
      <c r="Z681" s="32"/>
      <c r="AA681" s="5"/>
      <c r="AB681" s="5"/>
      <c r="AC681" s="16"/>
      <c r="AD681" s="16"/>
      <c r="AE681" s="32"/>
      <c r="AF681" s="32"/>
      <c r="AG681" s="16"/>
      <c r="AH681" s="16"/>
      <c r="AI681" s="16"/>
      <c r="AJ681" s="16"/>
      <c r="AK681" s="16"/>
      <c r="AL681" s="16"/>
      <c r="AM681" s="16"/>
      <c r="AN681" s="16"/>
      <c r="AO681" s="16"/>
      <c r="AP681" s="5"/>
      <c r="AQ681" s="31"/>
      <c r="AR681" s="31"/>
    </row>
    <row r="682" spans="1:44" x14ac:dyDescent="0.3">
      <c r="A682" s="4"/>
      <c r="B682" s="3"/>
      <c r="C682" s="3"/>
      <c r="D682" s="14"/>
      <c r="E682" s="14"/>
      <c r="F682" s="14"/>
      <c r="G682" s="14"/>
      <c r="H682" s="5"/>
      <c r="I682" s="15"/>
      <c r="J682" s="15"/>
      <c r="K682" s="3"/>
      <c r="L682" s="3"/>
      <c r="M682" s="3"/>
      <c r="N682" s="3"/>
      <c r="O682" s="17"/>
      <c r="P682" s="32"/>
      <c r="Q682" s="32"/>
      <c r="R682" s="5"/>
      <c r="S682" s="5"/>
      <c r="T682" s="16"/>
      <c r="U682" s="16"/>
      <c r="V682" s="32"/>
      <c r="W682" s="32"/>
      <c r="X682" s="16"/>
      <c r="Y682" s="32"/>
      <c r="Z682" s="32"/>
      <c r="AA682" s="5"/>
      <c r="AB682" s="5"/>
      <c r="AC682" s="16"/>
      <c r="AD682" s="16"/>
      <c r="AE682" s="32"/>
      <c r="AF682" s="32"/>
      <c r="AG682" s="16"/>
      <c r="AH682" s="16"/>
      <c r="AI682" s="16"/>
      <c r="AJ682" s="16"/>
      <c r="AK682" s="16"/>
      <c r="AL682" s="16"/>
      <c r="AM682" s="16"/>
      <c r="AN682" s="16"/>
      <c r="AO682" s="16"/>
      <c r="AP682" s="5"/>
      <c r="AQ682" s="31"/>
      <c r="AR682" s="31"/>
    </row>
    <row r="683" spans="1:44" x14ac:dyDescent="0.3">
      <c r="A683" s="4"/>
      <c r="B683" s="3"/>
      <c r="C683" s="3"/>
      <c r="D683" s="14"/>
      <c r="E683" s="14"/>
      <c r="F683" s="14"/>
      <c r="G683" s="14"/>
      <c r="H683" s="5"/>
      <c r="I683" s="15"/>
      <c r="J683" s="15"/>
      <c r="K683" s="3"/>
      <c r="L683" s="3"/>
      <c r="M683" s="3"/>
      <c r="N683" s="3"/>
      <c r="O683" s="17"/>
      <c r="P683" s="32"/>
      <c r="Q683" s="32"/>
      <c r="R683" s="5"/>
      <c r="S683" s="5"/>
      <c r="T683" s="16"/>
      <c r="U683" s="16"/>
      <c r="V683" s="32"/>
      <c r="W683" s="32"/>
      <c r="X683" s="16"/>
      <c r="Y683" s="32"/>
      <c r="Z683" s="32"/>
      <c r="AA683" s="5"/>
      <c r="AB683" s="5"/>
      <c r="AC683" s="16"/>
      <c r="AD683" s="16"/>
      <c r="AE683" s="32"/>
      <c r="AF683" s="32"/>
      <c r="AG683" s="16"/>
      <c r="AH683" s="16"/>
      <c r="AI683" s="16"/>
      <c r="AJ683" s="16"/>
      <c r="AK683" s="16"/>
      <c r="AL683" s="16"/>
      <c r="AM683" s="16"/>
      <c r="AN683" s="16"/>
      <c r="AO683" s="16"/>
      <c r="AP683" s="5"/>
      <c r="AQ683" s="31"/>
      <c r="AR683" s="31"/>
    </row>
    <row r="684" spans="1:44" x14ac:dyDescent="0.3">
      <c r="A684" s="4"/>
      <c r="B684" s="3"/>
      <c r="C684" s="3"/>
      <c r="D684" s="14"/>
      <c r="E684" s="14"/>
      <c r="F684" s="14"/>
      <c r="G684" s="14"/>
      <c r="H684" s="5"/>
      <c r="I684" s="15"/>
      <c r="J684" s="15"/>
      <c r="K684" s="3"/>
      <c r="L684" s="3"/>
      <c r="M684" s="3"/>
      <c r="N684" s="3"/>
      <c r="O684" s="17"/>
      <c r="P684" s="32"/>
      <c r="Q684" s="32"/>
      <c r="R684" s="5"/>
      <c r="S684" s="5"/>
      <c r="T684" s="16"/>
      <c r="U684" s="16"/>
      <c r="V684" s="32"/>
      <c r="W684" s="32"/>
      <c r="X684" s="16"/>
      <c r="Y684" s="32"/>
      <c r="Z684" s="32"/>
      <c r="AA684" s="5"/>
      <c r="AB684" s="5"/>
      <c r="AC684" s="16"/>
      <c r="AD684" s="16"/>
      <c r="AE684" s="32"/>
      <c r="AF684" s="32"/>
      <c r="AG684" s="16"/>
      <c r="AH684" s="16"/>
      <c r="AI684" s="16"/>
      <c r="AJ684" s="16"/>
      <c r="AK684" s="16"/>
      <c r="AL684" s="16"/>
      <c r="AM684" s="16"/>
      <c r="AN684" s="16"/>
      <c r="AO684" s="16"/>
      <c r="AP684" s="5"/>
      <c r="AQ684" s="31"/>
      <c r="AR684" s="31"/>
    </row>
    <row r="685" spans="1:44" x14ac:dyDescent="0.3">
      <c r="A685" s="4"/>
      <c r="B685" s="3"/>
      <c r="C685" s="3"/>
      <c r="D685" s="14"/>
      <c r="E685" s="14"/>
      <c r="F685" s="14"/>
      <c r="G685" s="14"/>
      <c r="H685" s="5"/>
      <c r="I685" s="15"/>
      <c r="J685" s="15"/>
      <c r="K685" s="3"/>
      <c r="L685" s="3"/>
      <c r="M685" s="3"/>
      <c r="N685" s="3"/>
      <c r="O685" s="17"/>
      <c r="P685" s="32"/>
      <c r="Q685" s="32"/>
      <c r="R685" s="5"/>
      <c r="S685" s="5"/>
      <c r="T685" s="16"/>
      <c r="U685" s="16"/>
      <c r="V685" s="32"/>
      <c r="W685" s="32"/>
      <c r="X685" s="16"/>
      <c r="Y685" s="32"/>
      <c r="Z685" s="32"/>
      <c r="AA685" s="5"/>
      <c r="AB685" s="5"/>
      <c r="AC685" s="16"/>
      <c r="AD685" s="16"/>
      <c r="AE685" s="32"/>
      <c r="AF685" s="32"/>
      <c r="AG685" s="16"/>
      <c r="AH685" s="16"/>
      <c r="AI685" s="16"/>
      <c r="AJ685" s="16"/>
      <c r="AK685" s="16"/>
      <c r="AL685" s="16"/>
      <c r="AM685" s="16"/>
      <c r="AN685" s="16"/>
      <c r="AO685" s="16"/>
      <c r="AP685" s="5"/>
      <c r="AQ685" s="31"/>
      <c r="AR685" s="31"/>
    </row>
    <row r="686" spans="1:44" x14ac:dyDescent="0.3">
      <c r="A686" s="4"/>
      <c r="B686" s="3"/>
      <c r="C686" s="3"/>
      <c r="D686" s="14"/>
      <c r="E686" s="14"/>
      <c r="F686" s="14"/>
      <c r="G686" s="14"/>
      <c r="H686" s="5"/>
      <c r="I686" s="15"/>
      <c r="J686" s="15"/>
      <c r="K686" s="3"/>
      <c r="L686" s="3"/>
      <c r="M686" s="3"/>
      <c r="N686" s="3"/>
      <c r="O686" s="17"/>
      <c r="P686" s="32"/>
      <c r="Q686" s="32"/>
      <c r="R686" s="5"/>
      <c r="S686" s="5"/>
      <c r="T686" s="16"/>
      <c r="U686" s="16"/>
      <c r="V686" s="32"/>
      <c r="W686" s="32"/>
      <c r="X686" s="16"/>
      <c r="Y686" s="32"/>
      <c r="Z686" s="32"/>
      <c r="AA686" s="5"/>
      <c r="AB686" s="5"/>
      <c r="AC686" s="16"/>
      <c r="AD686" s="16"/>
      <c r="AE686" s="32"/>
      <c r="AF686" s="32"/>
      <c r="AG686" s="16"/>
      <c r="AH686" s="16"/>
      <c r="AI686" s="16"/>
      <c r="AJ686" s="16"/>
      <c r="AK686" s="16"/>
      <c r="AL686" s="16"/>
      <c r="AM686" s="16"/>
      <c r="AN686" s="16"/>
      <c r="AO686" s="16"/>
      <c r="AP686" s="5"/>
      <c r="AQ686" s="31"/>
      <c r="AR686" s="31"/>
    </row>
    <row r="687" spans="1:44" x14ac:dyDescent="0.3">
      <c r="A687" s="4"/>
      <c r="B687" s="3"/>
      <c r="C687" s="3"/>
      <c r="D687" s="14"/>
      <c r="E687" s="14"/>
      <c r="F687" s="14"/>
      <c r="G687" s="14"/>
      <c r="H687" s="5"/>
      <c r="I687" s="15"/>
      <c r="J687" s="15"/>
      <c r="K687" s="3"/>
      <c r="L687" s="3"/>
      <c r="M687" s="3"/>
      <c r="N687" s="3"/>
      <c r="O687" s="17"/>
      <c r="P687" s="32"/>
      <c r="Q687" s="32"/>
      <c r="R687" s="5"/>
      <c r="S687" s="5"/>
      <c r="T687" s="16"/>
      <c r="U687" s="16"/>
      <c r="V687" s="32"/>
      <c r="W687" s="32"/>
      <c r="X687" s="16"/>
      <c r="Y687" s="32"/>
      <c r="Z687" s="32"/>
      <c r="AA687" s="5"/>
      <c r="AB687" s="5"/>
      <c r="AC687" s="16"/>
      <c r="AD687" s="16"/>
      <c r="AE687" s="32"/>
      <c r="AF687" s="32"/>
      <c r="AG687" s="16"/>
      <c r="AH687" s="16"/>
      <c r="AI687" s="16"/>
      <c r="AJ687" s="16"/>
      <c r="AK687" s="16"/>
      <c r="AL687" s="16"/>
      <c r="AM687" s="16"/>
      <c r="AN687" s="16"/>
      <c r="AO687" s="16"/>
      <c r="AP687" s="5"/>
      <c r="AQ687" s="31"/>
      <c r="AR687" s="31"/>
    </row>
    <row r="688" spans="1:44" x14ac:dyDescent="0.3">
      <c r="A688" s="4"/>
      <c r="B688" s="3"/>
      <c r="C688" s="3"/>
      <c r="D688" s="14"/>
      <c r="E688" s="14"/>
      <c r="F688" s="14"/>
      <c r="G688" s="14"/>
      <c r="H688" s="5"/>
      <c r="I688" s="15"/>
      <c r="J688" s="15"/>
      <c r="K688" s="3"/>
      <c r="L688" s="3"/>
      <c r="M688" s="3"/>
      <c r="N688" s="3"/>
      <c r="O688" s="17"/>
      <c r="P688" s="32"/>
      <c r="Q688" s="32"/>
      <c r="R688" s="5"/>
      <c r="S688" s="5"/>
      <c r="T688" s="16"/>
      <c r="U688" s="16"/>
      <c r="V688" s="32"/>
      <c r="W688" s="32"/>
      <c r="X688" s="16"/>
      <c r="Y688" s="32"/>
      <c r="Z688" s="32"/>
      <c r="AA688" s="5"/>
      <c r="AB688" s="5"/>
      <c r="AC688" s="16"/>
      <c r="AD688" s="16"/>
      <c r="AE688" s="32"/>
      <c r="AF688" s="32"/>
      <c r="AG688" s="16"/>
      <c r="AH688" s="16"/>
      <c r="AI688" s="16"/>
      <c r="AJ688" s="16"/>
      <c r="AK688" s="16"/>
      <c r="AL688" s="16"/>
      <c r="AM688" s="16"/>
      <c r="AN688" s="16"/>
      <c r="AO688" s="16"/>
      <c r="AP688" s="5"/>
      <c r="AQ688" s="31"/>
      <c r="AR688" s="31"/>
    </row>
    <row r="689" spans="1:44" x14ac:dyDescent="0.3">
      <c r="A689" s="4"/>
      <c r="B689" s="3"/>
      <c r="C689" s="3"/>
      <c r="D689" s="14"/>
      <c r="E689" s="14"/>
      <c r="F689" s="14"/>
      <c r="G689" s="14"/>
      <c r="H689" s="5"/>
      <c r="I689" s="15"/>
      <c r="J689" s="15"/>
      <c r="K689" s="3"/>
      <c r="L689" s="3"/>
      <c r="M689" s="3"/>
      <c r="N689" s="3"/>
      <c r="O689" s="17"/>
      <c r="P689" s="32"/>
      <c r="Q689" s="32"/>
      <c r="R689" s="5"/>
      <c r="S689" s="5"/>
      <c r="T689" s="16"/>
      <c r="U689" s="16"/>
      <c r="V689" s="32"/>
      <c r="W689" s="32"/>
      <c r="X689" s="16"/>
      <c r="Y689" s="32"/>
      <c r="Z689" s="32"/>
      <c r="AA689" s="5"/>
      <c r="AB689" s="5"/>
      <c r="AC689" s="16"/>
      <c r="AD689" s="16"/>
      <c r="AE689" s="32"/>
      <c r="AF689" s="32"/>
      <c r="AG689" s="16"/>
      <c r="AH689" s="16"/>
      <c r="AI689" s="16"/>
      <c r="AJ689" s="16"/>
      <c r="AK689" s="16"/>
      <c r="AL689" s="16"/>
      <c r="AM689" s="16"/>
      <c r="AN689" s="16"/>
      <c r="AO689" s="16"/>
      <c r="AP689" s="5"/>
      <c r="AQ689" s="31"/>
      <c r="AR689" s="31"/>
    </row>
    <row r="690" spans="1:44" x14ac:dyDescent="0.3">
      <c r="A690" s="4"/>
      <c r="B690" s="3"/>
      <c r="C690" s="3"/>
      <c r="D690" s="14"/>
      <c r="E690" s="14"/>
      <c r="F690" s="14"/>
      <c r="G690" s="14"/>
      <c r="H690" s="5"/>
      <c r="I690" s="15"/>
      <c r="J690" s="15"/>
      <c r="K690" s="3"/>
      <c r="L690" s="3"/>
      <c r="M690" s="3"/>
      <c r="N690" s="3"/>
      <c r="O690" s="17"/>
      <c r="P690" s="32"/>
      <c r="Q690" s="32"/>
      <c r="R690" s="5"/>
      <c r="S690" s="5"/>
      <c r="T690" s="16"/>
      <c r="U690" s="16"/>
      <c r="V690" s="32"/>
      <c r="W690" s="32"/>
      <c r="X690" s="16"/>
      <c r="Y690" s="32"/>
      <c r="Z690" s="32"/>
      <c r="AA690" s="5"/>
      <c r="AB690" s="5"/>
      <c r="AC690" s="16"/>
      <c r="AD690" s="16"/>
      <c r="AE690" s="32"/>
      <c r="AF690" s="32"/>
      <c r="AG690" s="16"/>
      <c r="AH690" s="16"/>
      <c r="AI690" s="16"/>
      <c r="AJ690" s="16"/>
      <c r="AK690" s="16"/>
      <c r="AL690" s="16"/>
      <c r="AM690" s="16"/>
      <c r="AN690" s="16"/>
      <c r="AO690" s="16"/>
      <c r="AP690" s="5"/>
      <c r="AQ690" s="31"/>
      <c r="AR690" s="31"/>
    </row>
    <row r="691" spans="1:44" x14ac:dyDescent="0.3">
      <c r="A691" s="4"/>
      <c r="B691" s="3"/>
      <c r="C691" s="3"/>
      <c r="D691" s="14"/>
      <c r="E691" s="14"/>
      <c r="F691" s="14"/>
      <c r="G691" s="14"/>
      <c r="H691" s="5"/>
      <c r="I691" s="15"/>
      <c r="J691" s="15"/>
      <c r="K691" s="3"/>
      <c r="L691" s="3"/>
      <c r="M691" s="3"/>
      <c r="N691" s="3"/>
      <c r="O691" s="17"/>
      <c r="P691" s="32"/>
      <c r="Q691" s="32"/>
      <c r="R691" s="5"/>
      <c r="S691" s="5"/>
      <c r="T691" s="16"/>
      <c r="U691" s="16"/>
      <c r="V691" s="32"/>
      <c r="W691" s="32"/>
      <c r="X691" s="16"/>
      <c r="Y691" s="32"/>
      <c r="Z691" s="32"/>
      <c r="AA691" s="5"/>
      <c r="AB691" s="5"/>
      <c r="AC691" s="16"/>
      <c r="AD691" s="16"/>
      <c r="AE691" s="32"/>
      <c r="AF691" s="32"/>
      <c r="AG691" s="16"/>
      <c r="AH691" s="16"/>
      <c r="AI691" s="16"/>
      <c r="AJ691" s="16"/>
      <c r="AK691" s="16"/>
      <c r="AL691" s="16"/>
      <c r="AM691" s="16"/>
      <c r="AN691" s="16"/>
      <c r="AO691" s="16"/>
      <c r="AP691" s="5"/>
      <c r="AQ691" s="31"/>
      <c r="AR691" s="31"/>
    </row>
    <row r="692" spans="1:44" x14ac:dyDescent="0.3">
      <c r="A692" s="4"/>
      <c r="B692" s="3"/>
      <c r="C692" s="3"/>
      <c r="D692" s="14"/>
      <c r="E692" s="14"/>
      <c r="F692" s="14"/>
      <c r="G692" s="14"/>
      <c r="H692" s="5"/>
      <c r="I692" s="15"/>
      <c r="J692" s="15"/>
      <c r="K692" s="3"/>
      <c r="L692" s="3"/>
      <c r="M692" s="3"/>
      <c r="N692" s="3"/>
      <c r="O692" s="17"/>
      <c r="P692" s="32"/>
      <c r="Q692" s="32"/>
      <c r="R692" s="5"/>
      <c r="S692" s="5"/>
      <c r="T692" s="16"/>
      <c r="U692" s="16"/>
      <c r="V692" s="32"/>
      <c r="W692" s="32"/>
      <c r="X692" s="16"/>
      <c r="Y692" s="32"/>
      <c r="Z692" s="32"/>
      <c r="AA692" s="5"/>
      <c r="AB692" s="5"/>
      <c r="AC692" s="16"/>
      <c r="AD692" s="16"/>
      <c r="AE692" s="32"/>
      <c r="AF692" s="32"/>
      <c r="AG692" s="16"/>
      <c r="AH692" s="16"/>
      <c r="AI692" s="16"/>
      <c r="AJ692" s="16"/>
      <c r="AK692" s="16"/>
      <c r="AL692" s="16"/>
      <c r="AM692" s="16"/>
      <c r="AN692" s="16"/>
      <c r="AO692" s="16"/>
      <c r="AP692" s="5"/>
      <c r="AQ692" s="31"/>
      <c r="AR692" s="31"/>
    </row>
    <row r="693" spans="1:44" x14ac:dyDescent="0.3">
      <c r="A693" s="4"/>
      <c r="B693" s="3"/>
      <c r="C693" s="3"/>
      <c r="D693" s="14"/>
      <c r="E693" s="14"/>
      <c r="F693" s="14"/>
      <c r="G693" s="14"/>
      <c r="H693" s="5"/>
      <c r="I693" s="15"/>
      <c r="J693" s="15"/>
      <c r="K693" s="3"/>
      <c r="L693" s="3"/>
      <c r="M693" s="3"/>
      <c r="N693" s="3"/>
      <c r="O693" s="17"/>
      <c r="P693" s="32"/>
      <c r="Q693" s="32"/>
      <c r="R693" s="5"/>
      <c r="S693" s="5"/>
      <c r="T693" s="16"/>
      <c r="U693" s="16"/>
      <c r="V693" s="32"/>
      <c r="W693" s="32"/>
      <c r="X693" s="16"/>
      <c r="Y693" s="32"/>
      <c r="Z693" s="32"/>
      <c r="AA693" s="5"/>
      <c r="AB693" s="5"/>
      <c r="AC693" s="16"/>
      <c r="AD693" s="16"/>
      <c r="AE693" s="32"/>
      <c r="AF693" s="32"/>
      <c r="AG693" s="16"/>
      <c r="AH693" s="16"/>
      <c r="AI693" s="16"/>
      <c r="AJ693" s="16"/>
      <c r="AK693" s="16"/>
      <c r="AL693" s="16"/>
      <c r="AM693" s="16"/>
      <c r="AN693" s="16"/>
      <c r="AO693" s="16"/>
      <c r="AP693" s="5"/>
      <c r="AQ693" s="31"/>
      <c r="AR693" s="31"/>
    </row>
    <row r="694" spans="1:44" x14ac:dyDescent="0.3">
      <c r="A694" s="4"/>
      <c r="B694" s="3"/>
      <c r="C694" s="3"/>
      <c r="D694" s="14"/>
      <c r="E694" s="14"/>
      <c r="F694" s="14"/>
      <c r="G694" s="14"/>
      <c r="H694" s="5"/>
      <c r="I694" s="15"/>
      <c r="J694" s="15"/>
      <c r="K694" s="3"/>
      <c r="L694" s="3"/>
      <c r="M694" s="3"/>
      <c r="N694" s="3"/>
      <c r="O694" s="17"/>
      <c r="P694" s="32"/>
      <c r="Q694" s="32"/>
      <c r="R694" s="5"/>
      <c r="S694" s="5"/>
      <c r="T694" s="16"/>
      <c r="U694" s="16"/>
      <c r="V694" s="32"/>
      <c r="W694" s="32"/>
      <c r="X694" s="16"/>
      <c r="Y694" s="32"/>
      <c r="Z694" s="32"/>
      <c r="AA694" s="5"/>
      <c r="AB694" s="5"/>
      <c r="AC694" s="16"/>
      <c r="AD694" s="16"/>
      <c r="AE694" s="32"/>
      <c r="AF694" s="32"/>
      <c r="AG694" s="16"/>
      <c r="AH694" s="16"/>
      <c r="AI694" s="16"/>
      <c r="AJ694" s="16"/>
      <c r="AK694" s="16"/>
      <c r="AL694" s="16"/>
      <c r="AM694" s="16"/>
      <c r="AN694" s="16"/>
      <c r="AO694" s="16"/>
      <c r="AP694" s="5"/>
      <c r="AQ694" s="31"/>
      <c r="AR694" s="31"/>
    </row>
    <row r="695" spans="1:44" x14ac:dyDescent="0.3">
      <c r="A695" s="4"/>
      <c r="B695" s="3"/>
      <c r="C695" s="3"/>
      <c r="D695" s="14"/>
      <c r="E695" s="14"/>
      <c r="F695" s="14"/>
      <c r="G695" s="14"/>
      <c r="H695" s="5"/>
      <c r="I695" s="15"/>
      <c r="J695" s="15"/>
      <c r="K695" s="3"/>
      <c r="L695" s="3"/>
      <c r="M695" s="3"/>
      <c r="N695" s="3"/>
      <c r="O695" s="17"/>
      <c r="P695" s="32"/>
      <c r="Q695" s="32"/>
      <c r="R695" s="5"/>
      <c r="S695" s="5"/>
      <c r="T695" s="16"/>
      <c r="U695" s="16"/>
      <c r="V695" s="32"/>
      <c r="W695" s="32"/>
      <c r="X695" s="16"/>
      <c r="Y695" s="32"/>
      <c r="Z695" s="32"/>
      <c r="AA695" s="5"/>
      <c r="AB695" s="5"/>
      <c r="AC695" s="16"/>
      <c r="AD695" s="16"/>
      <c r="AE695" s="32"/>
      <c r="AF695" s="32"/>
      <c r="AG695" s="16"/>
      <c r="AH695" s="16"/>
      <c r="AI695" s="16"/>
      <c r="AJ695" s="16"/>
      <c r="AK695" s="16"/>
      <c r="AL695" s="16"/>
      <c r="AM695" s="16"/>
      <c r="AN695" s="16"/>
      <c r="AO695" s="16"/>
      <c r="AP695" s="5"/>
      <c r="AQ695" s="31"/>
      <c r="AR695" s="31"/>
    </row>
    <row r="696" spans="1:44" x14ac:dyDescent="0.3">
      <c r="A696" s="4"/>
      <c r="B696" s="3"/>
      <c r="C696" s="3"/>
      <c r="D696" s="14"/>
      <c r="E696" s="14"/>
      <c r="F696" s="14"/>
      <c r="G696" s="14"/>
      <c r="H696" s="5"/>
      <c r="I696" s="15"/>
      <c r="J696" s="15"/>
      <c r="K696" s="3"/>
      <c r="L696" s="3"/>
      <c r="M696" s="3"/>
      <c r="N696" s="3"/>
      <c r="O696" s="17"/>
      <c r="P696" s="32"/>
      <c r="Q696" s="32"/>
      <c r="R696" s="5"/>
      <c r="S696" s="5"/>
      <c r="T696" s="16"/>
      <c r="U696" s="16"/>
      <c r="V696" s="32"/>
      <c r="W696" s="32"/>
      <c r="X696" s="16"/>
      <c r="Y696" s="32"/>
      <c r="Z696" s="32"/>
      <c r="AA696" s="5"/>
      <c r="AB696" s="5"/>
      <c r="AC696" s="16"/>
      <c r="AD696" s="16"/>
      <c r="AE696" s="32"/>
      <c r="AF696" s="32"/>
      <c r="AG696" s="16"/>
      <c r="AH696" s="16"/>
      <c r="AI696" s="16"/>
      <c r="AJ696" s="16"/>
      <c r="AK696" s="16"/>
      <c r="AL696" s="16"/>
      <c r="AM696" s="16"/>
      <c r="AN696" s="16"/>
      <c r="AO696" s="16"/>
      <c r="AP696" s="5"/>
      <c r="AQ696" s="31"/>
      <c r="AR696" s="31"/>
    </row>
    <row r="697" spans="1:44" x14ac:dyDescent="0.3">
      <c r="A697" s="4"/>
      <c r="B697" s="3"/>
      <c r="C697" s="3"/>
      <c r="D697" s="14"/>
      <c r="E697" s="14"/>
      <c r="F697" s="14"/>
      <c r="G697" s="14"/>
      <c r="H697" s="5"/>
      <c r="I697" s="15"/>
      <c r="J697" s="15"/>
      <c r="K697" s="3"/>
      <c r="L697" s="3"/>
      <c r="M697" s="3"/>
      <c r="N697" s="3"/>
      <c r="O697" s="17"/>
      <c r="P697" s="32"/>
      <c r="Q697" s="32"/>
      <c r="R697" s="5"/>
      <c r="S697" s="5"/>
      <c r="T697" s="16"/>
      <c r="U697" s="16"/>
      <c r="V697" s="32"/>
      <c r="W697" s="32"/>
      <c r="X697" s="16"/>
      <c r="Y697" s="32"/>
      <c r="Z697" s="32"/>
      <c r="AA697" s="5"/>
      <c r="AB697" s="5"/>
      <c r="AC697" s="16"/>
      <c r="AD697" s="16"/>
      <c r="AE697" s="32"/>
      <c r="AF697" s="32"/>
      <c r="AG697" s="16"/>
      <c r="AH697" s="16"/>
      <c r="AI697" s="16"/>
      <c r="AJ697" s="16"/>
      <c r="AK697" s="16"/>
      <c r="AL697" s="16"/>
      <c r="AM697" s="16"/>
      <c r="AN697" s="16"/>
      <c r="AO697" s="16"/>
      <c r="AP697" s="5"/>
      <c r="AQ697" s="31"/>
      <c r="AR697" s="31"/>
    </row>
    <row r="698" spans="1:44" x14ac:dyDescent="0.3">
      <c r="A698" s="4"/>
      <c r="B698" s="3"/>
      <c r="C698" s="3"/>
      <c r="D698" s="14"/>
      <c r="E698" s="14"/>
      <c r="F698" s="14"/>
      <c r="G698" s="14"/>
      <c r="H698" s="5"/>
      <c r="I698" s="15"/>
      <c r="J698" s="15"/>
      <c r="K698" s="3"/>
      <c r="L698" s="3"/>
      <c r="M698" s="3"/>
      <c r="N698" s="3"/>
      <c r="O698" s="17"/>
      <c r="P698" s="32"/>
      <c r="Q698" s="32"/>
      <c r="R698" s="5"/>
      <c r="S698" s="5"/>
      <c r="T698" s="16"/>
      <c r="U698" s="16"/>
      <c r="V698" s="32"/>
      <c r="W698" s="32"/>
      <c r="X698" s="16"/>
      <c r="Y698" s="32"/>
      <c r="Z698" s="32"/>
      <c r="AA698" s="5"/>
      <c r="AB698" s="5"/>
      <c r="AC698" s="16"/>
      <c r="AD698" s="16"/>
      <c r="AE698" s="32"/>
      <c r="AF698" s="32"/>
      <c r="AG698" s="16"/>
      <c r="AH698" s="16"/>
      <c r="AI698" s="16"/>
      <c r="AJ698" s="16"/>
      <c r="AK698" s="16"/>
      <c r="AL698" s="16"/>
      <c r="AM698" s="16"/>
      <c r="AN698" s="16"/>
      <c r="AO698" s="16"/>
      <c r="AP698" s="5"/>
      <c r="AQ698" s="31"/>
      <c r="AR698" s="31"/>
    </row>
    <row r="699" spans="1:44" x14ac:dyDescent="0.3">
      <c r="A699" s="4"/>
      <c r="B699" s="3"/>
      <c r="C699" s="3"/>
      <c r="D699" s="14"/>
      <c r="E699" s="14"/>
      <c r="F699" s="14"/>
      <c r="G699" s="14"/>
      <c r="H699" s="5"/>
      <c r="I699" s="15"/>
      <c r="J699" s="15"/>
      <c r="K699" s="3"/>
      <c r="L699" s="3"/>
      <c r="M699" s="3"/>
      <c r="N699" s="3"/>
      <c r="O699" s="17"/>
      <c r="P699" s="32"/>
      <c r="Q699" s="32"/>
      <c r="R699" s="5"/>
      <c r="S699" s="5"/>
      <c r="T699" s="16"/>
      <c r="U699" s="16"/>
      <c r="V699" s="32"/>
      <c r="W699" s="32"/>
      <c r="X699" s="16"/>
      <c r="Y699" s="32"/>
      <c r="Z699" s="32"/>
      <c r="AA699" s="5"/>
      <c r="AB699" s="5"/>
      <c r="AC699" s="16"/>
      <c r="AD699" s="16"/>
      <c r="AE699" s="32"/>
      <c r="AF699" s="32"/>
      <c r="AG699" s="16"/>
      <c r="AH699" s="16"/>
      <c r="AI699" s="16"/>
      <c r="AJ699" s="16"/>
      <c r="AK699" s="16"/>
      <c r="AL699" s="16"/>
      <c r="AM699" s="16"/>
      <c r="AN699" s="16"/>
      <c r="AO699" s="16"/>
      <c r="AP699" s="5"/>
      <c r="AQ699" s="31"/>
      <c r="AR699" s="31"/>
    </row>
    <row r="700" spans="1:44" x14ac:dyDescent="0.3">
      <c r="A700" s="4"/>
      <c r="B700" s="3"/>
      <c r="C700" s="3"/>
      <c r="D700" s="14"/>
      <c r="E700" s="14"/>
      <c r="F700" s="14"/>
      <c r="G700" s="14"/>
      <c r="H700" s="5"/>
      <c r="I700" s="15"/>
      <c r="J700" s="15"/>
      <c r="K700" s="3"/>
      <c r="L700" s="3"/>
      <c r="M700" s="3"/>
      <c r="N700" s="3"/>
      <c r="O700" s="17"/>
      <c r="P700" s="32"/>
      <c r="Q700" s="32"/>
      <c r="R700" s="5"/>
      <c r="S700" s="5"/>
      <c r="T700" s="16"/>
      <c r="U700" s="16"/>
      <c r="V700" s="32"/>
      <c r="W700" s="32"/>
      <c r="X700" s="16"/>
      <c r="Y700" s="32"/>
      <c r="Z700" s="32"/>
      <c r="AA700" s="5"/>
      <c r="AB700" s="5"/>
      <c r="AC700" s="16"/>
      <c r="AD700" s="16"/>
      <c r="AE700" s="32"/>
      <c r="AF700" s="32"/>
      <c r="AG700" s="16"/>
      <c r="AH700" s="16"/>
      <c r="AI700" s="16"/>
      <c r="AJ700" s="16"/>
      <c r="AK700" s="16"/>
      <c r="AL700" s="16"/>
      <c r="AM700" s="16"/>
      <c r="AN700" s="16"/>
      <c r="AO700" s="16"/>
      <c r="AP700" s="5"/>
      <c r="AQ700" s="31"/>
      <c r="AR700" s="31"/>
    </row>
    <row r="701" spans="1:44" x14ac:dyDescent="0.3">
      <c r="A701" s="4"/>
      <c r="B701" s="3"/>
      <c r="C701" s="3"/>
      <c r="D701" s="14"/>
      <c r="E701" s="14"/>
      <c r="F701" s="14"/>
      <c r="G701" s="14"/>
      <c r="H701" s="5"/>
      <c r="I701" s="15"/>
      <c r="J701" s="15"/>
      <c r="K701" s="3"/>
      <c r="L701" s="3"/>
      <c r="M701" s="3"/>
      <c r="N701" s="3"/>
      <c r="O701" s="17"/>
      <c r="P701" s="32"/>
      <c r="Q701" s="32"/>
      <c r="R701" s="5"/>
      <c r="S701" s="5"/>
      <c r="T701" s="16"/>
      <c r="U701" s="16"/>
      <c r="V701" s="32"/>
      <c r="W701" s="32"/>
      <c r="X701" s="16"/>
      <c r="Y701" s="32"/>
      <c r="Z701" s="32"/>
      <c r="AA701" s="5"/>
      <c r="AB701" s="5"/>
      <c r="AC701" s="16"/>
      <c r="AD701" s="16"/>
      <c r="AE701" s="32"/>
      <c r="AF701" s="32"/>
      <c r="AG701" s="16"/>
      <c r="AH701" s="16"/>
      <c r="AI701" s="16"/>
      <c r="AJ701" s="16"/>
      <c r="AK701" s="16"/>
      <c r="AL701" s="16"/>
      <c r="AM701" s="16"/>
      <c r="AN701" s="16"/>
      <c r="AO701" s="16"/>
      <c r="AP701" s="5"/>
      <c r="AQ701" s="31"/>
      <c r="AR701" s="31"/>
    </row>
    <row r="702" spans="1:44" x14ac:dyDescent="0.3">
      <c r="A702" s="4"/>
      <c r="B702" s="3"/>
      <c r="C702" s="3"/>
      <c r="D702" s="14"/>
      <c r="E702" s="14"/>
      <c r="F702" s="14"/>
      <c r="G702" s="14"/>
      <c r="H702" s="5"/>
      <c r="I702" s="15"/>
      <c r="J702" s="15"/>
      <c r="K702" s="3"/>
      <c r="L702" s="3"/>
      <c r="M702" s="3"/>
      <c r="N702" s="3"/>
      <c r="O702" s="17"/>
      <c r="P702" s="32"/>
      <c r="Q702" s="32"/>
      <c r="R702" s="5"/>
      <c r="S702" s="5"/>
      <c r="T702" s="16"/>
      <c r="U702" s="16"/>
      <c r="V702" s="32"/>
      <c r="W702" s="32"/>
      <c r="X702" s="16"/>
      <c r="Y702" s="32"/>
      <c r="Z702" s="32"/>
      <c r="AA702" s="5"/>
      <c r="AB702" s="5"/>
      <c r="AC702" s="16"/>
      <c r="AD702" s="16"/>
      <c r="AE702" s="32"/>
      <c r="AF702" s="32"/>
      <c r="AG702" s="16"/>
      <c r="AH702" s="16"/>
      <c r="AI702" s="16"/>
      <c r="AJ702" s="16"/>
      <c r="AK702" s="16"/>
      <c r="AL702" s="16"/>
      <c r="AM702" s="16"/>
      <c r="AN702" s="16"/>
      <c r="AO702" s="16"/>
      <c r="AP702" s="5"/>
      <c r="AQ702" s="31"/>
      <c r="AR702" s="31"/>
    </row>
    <row r="703" spans="1:44" x14ac:dyDescent="0.3">
      <c r="A703" s="4"/>
      <c r="B703" s="3"/>
      <c r="C703" s="3"/>
      <c r="D703" s="14"/>
      <c r="E703" s="14"/>
      <c r="F703" s="14"/>
      <c r="G703" s="14"/>
      <c r="H703" s="5"/>
      <c r="I703" s="15"/>
      <c r="J703" s="15"/>
      <c r="K703" s="3"/>
      <c r="L703" s="3"/>
      <c r="M703" s="3"/>
      <c r="N703" s="3"/>
      <c r="O703" s="17"/>
      <c r="P703" s="32"/>
      <c r="Q703" s="32"/>
      <c r="R703" s="5"/>
      <c r="S703" s="5"/>
      <c r="T703" s="16"/>
      <c r="U703" s="16"/>
      <c r="V703" s="32"/>
      <c r="W703" s="32"/>
      <c r="X703" s="16"/>
      <c r="Y703" s="32"/>
      <c r="Z703" s="32"/>
      <c r="AA703" s="5"/>
      <c r="AB703" s="5"/>
      <c r="AC703" s="16"/>
      <c r="AD703" s="16"/>
      <c r="AE703" s="32"/>
      <c r="AF703" s="32"/>
      <c r="AG703" s="16"/>
      <c r="AH703" s="16"/>
      <c r="AI703" s="16"/>
      <c r="AJ703" s="16"/>
      <c r="AK703" s="16"/>
      <c r="AL703" s="16"/>
      <c r="AM703" s="16"/>
      <c r="AN703" s="16"/>
      <c r="AO703" s="16"/>
      <c r="AP703" s="5"/>
      <c r="AQ703" s="31"/>
      <c r="AR703" s="31"/>
    </row>
    <row r="704" spans="1:44" x14ac:dyDescent="0.3">
      <c r="A704" s="4"/>
      <c r="B704" s="3"/>
      <c r="C704" s="3"/>
      <c r="D704" s="14"/>
      <c r="E704" s="14"/>
      <c r="F704" s="14"/>
      <c r="G704" s="14"/>
      <c r="H704" s="5"/>
      <c r="I704" s="15"/>
      <c r="J704" s="15"/>
      <c r="K704" s="3"/>
      <c r="L704" s="3"/>
      <c r="M704" s="3"/>
      <c r="N704" s="3"/>
      <c r="O704" s="17"/>
      <c r="P704" s="32"/>
      <c r="Q704" s="32"/>
      <c r="R704" s="5"/>
      <c r="S704" s="5"/>
      <c r="T704" s="16"/>
      <c r="U704" s="16"/>
      <c r="V704" s="32"/>
      <c r="W704" s="32"/>
      <c r="X704" s="16"/>
      <c r="Y704" s="32"/>
      <c r="Z704" s="32"/>
      <c r="AA704" s="5"/>
      <c r="AB704" s="5"/>
      <c r="AC704" s="16"/>
      <c r="AD704" s="16"/>
      <c r="AE704" s="32"/>
      <c r="AF704" s="32"/>
      <c r="AG704" s="16"/>
      <c r="AH704" s="16"/>
      <c r="AI704" s="16"/>
      <c r="AJ704" s="16"/>
      <c r="AK704" s="16"/>
      <c r="AL704" s="16"/>
      <c r="AM704" s="16"/>
      <c r="AN704" s="16"/>
      <c r="AO704" s="16"/>
      <c r="AP704" s="5"/>
      <c r="AQ704" s="31"/>
      <c r="AR704" s="31"/>
    </row>
    <row r="705" spans="1:44" x14ac:dyDescent="0.3">
      <c r="A705" s="4"/>
      <c r="B705" s="3"/>
      <c r="C705" s="3"/>
      <c r="D705" s="14"/>
      <c r="E705" s="14"/>
      <c r="F705" s="14"/>
      <c r="G705" s="14"/>
      <c r="H705" s="5"/>
      <c r="I705" s="15"/>
      <c r="J705" s="15"/>
      <c r="K705" s="3"/>
      <c r="L705" s="3"/>
      <c r="M705" s="3"/>
      <c r="N705" s="3"/>
      <c r="O705" s="17"/>
      <c r="P705" s="32"/>
      <c r="Q705" s="32"/>
      <c r="R705" s="5"/>
      <c r="S705" s="5"/>
      <c r="T705" s="16"/>
      <c r="U705" s="16"/>
      <c r="V705" s="32"/>
      <c r="W705" s="32"/>
      <c r="X705" s="16"/>
      <c r="Y705" s="32"/>
      <c r="Z705" s="32"/>
      <c r="AA705" s="5"/>
      <c r="AB705" s="5"/>
      <c r="AC705" s="16"/>
      <c r="AD705" s="16"/>
      <c r="AE705" s="32"/>
      <c r="AF705" s="32"/>
      <c r="AG705" s="16"/>
      <c r="AH705" s="16"/>
      <c r="AI705" s="16"/>
      <c r="AJ705" s="16"/>
      <c r="AK705" s="16"/>
      <c r="AL705" s="16"/>
      <c r="AM705" s="16"/>
      <c r="AN705" s="16"/>
      <c r="AO705" s="16"/>
      <c r="AP705" s="5"/>
      <c r="AQ705" s="31"/>
      <c r="AR705" s="31"/>
    </row>
    <row r="706" spans="1:44" x14ac:dyDescent="0.3">
      <c r="A706" s="4"/>
      <c r="B706" s="3"/>
      <c r="C706" s="3"/>
      <c r="D706" s="14"/>
      <c r="E706" s="14"/>
      <c r="F706" s="14"/>
      <c r="G706" s="14"/>
      <c r="H706" s="5"/>
      <c r="I706" s="15"/>
      <c r="J706" s="15"/>
      <c r="K706" s="3"/>
      <c r="L706" s="3"/>
      <c r="M706" s="3"/>
      <c r="N706" s="3"/>
      <c r="O706" s="17"/>
      <c r="P706" s="32"/>
      <c r="Q706" s="32"/>
      <c r="R706" s="5"/>
      <c r="S706" s="5"/>
      <c r="T706" s="16"/>
      <c r="U706" s="16"/>
      <c r="V706" s="32"/>
      <c r="W706" s="32"/>
      <c r="X706" s="16"/>
      <c r="Y706" s="32"/>
      <c r="Z706" s="32"/>
      <c r="AA706" s="5"/>
      <c r="AB706" s="5"/>
      <c r="AC706" s="16"/>
      <c r="AD706" s="16"/>
      <c r="AE706" s="32"/>
      <c r="AF706" s="32"/>
      <c r="AG706" s="16"/>
      <c r="AH706" s="16"/>
      <c r="AI706" s="16"/>
      <c r="AJ706" s="16"/>
      <c r="AK706" s="16"/>
      <c r="AL706" s="16"/>
      <c r="AM706" s="16"/>
      <c r="AN706" s="16"/>
      <c r="AO706" s="16"/>
      <c r="AP706" s="5"/>
      <c r="AQ706" s="31"/>
      <c r="AR706" s="31"/>
    </row>
    <row r="707" spans="1:44" x14ac:dyDescent="0.3">
      <c r="A707" s="4"/>
      <c r="B707" s="3"/>
      <c r="C707" s="3"/>
      <c r="D707" s="14"/>
      <c r="E707" s="14"/>
      <c r="F707" s="14"/>
      <c r="G707" s="14"/>
      <c r="H707" s="5"/>
      <c r="I707" s="15"/>
      <c r="J707" s="15"/>
      <c r="K707" s="3"/>
      <c r="L707" s="3"/>
      <c r="M707" s="3"/>
      <c r="N707" s="3"/>
      <c r="O707" s="17"/>
      <c r="P707" s="32"/>
      <c r="Q707" s="32"/>
      <c r="R707" s="5"/>
      <c r="S707" s="5"/>
      <c r="T707" s="16"/>
      <c r="U707" s="16"/>
      <c r="V707" s="32"/>
      <c r="W707" s="32"/>
      <c r="X707" s="16"/>
      <c r="Y707" s="32"/>
      <c r="Z707" s="32"/>
      <c r="AA707" s="5"/>
      <c r="AB707" s="5"/>
      <c r="AC707" s="16"/>
      <c r="AD707" s="16"/>
      <c r="AE707" s="32"/>
      <c r="AF707" s="32"/>
      <c r="AG707" s="16"/>
      <c r="AH707" s="16"/>
      <c r="AI707" s="16"/>
      <c r="AJ707" s="16"/>
      <c r="AK707" s="16"/>
      <c r="AL707" s="16"/>
      <c r="AM707" s="16"/>
      <c r="AN707" s="16"/>
      <c r="AO707" s="16"/>
      <c r="AP707" s="5"/>
      <c r="AQ707" s="31"/>
      <c r="AR707" s="31"/>
    </row>
    <row r="708" spans="1:44" x14ac:dyDescent="0.3">
      <c r="A708" s="4"/>
      <c r="B708" s="3"/>
      <c r="C708" s="3"/>
      <c r="D708" s="14"/>
      <c r="E708" s="14"/>
      <c r="F708" s="14"/>
      <c r="G708" s="14"/>
      <c r="H708" s="5"/>
      <c r="I708" s="15"/>
      <c r="J708" s="15"/>
      <c r="K708" s="3"/>
      <c r="L708" s="3"/>
      <c r="M708" s="3"/>
      <c r="N708" s="3"/>
      <c r="O708" s="17"/>
      <c r="P708" s="32"/>
      <c r="Q708" s="32"/>
      <c r="R708" s="5"/>
      <c r="S708" s="5"/>
      <c r="T708" s="16"/>
      <c r="U708" s="16"/>
      <c r="V708" s="32"/>
      <c r="W708" s="32"/>
      <c r="X708" s="16"/>
      <c r="Y708" s="32"/>
      <c r="Z708" s="32"/>
      <c r="AA708" s="5"/>
      <c r="AB708" s="5"/>
      <c r="AC708" s="16"/>
      <c r="AD708" s="16"/>
      <c r="AE708" s="32"/>
      <c r="AF708" s="32"/>
      <c r="AG708" s="16"/>
      <c r="AH708" s="16"/>
      <c r="AI708" s="16"/>
      <c r="AJ708" s="16"/>
      <c r="AK708" s="16"/>
      <c r="AL708" s="16"/>
      <c r="AM708" s="16"/>
      <c r="AN708" s="16"/>
      <c r="AO708" s="16"/>
      <c r="AP708" s="5"/>
      <c r="AQ708" s="31"/>
      <c r="AR708" s="31"/>
    </row>
    <row r="709" spans="1:44" x14ac:dyDescent="0.3">
      <c r="A709" s="4"/>
      <c r="B709" s="3"/>
      <c r="C709" s="3"/>
      <c r="D709" s="14"/>
      <c r="E709" s="14"/>
      <c r="F709" s="14"/>
      <c r="G709" s="14"/>
      <c r="H709" s="5"/>
      <c r="I709" s="15"/>
      <c r="J709" s="15"/>
      <c r="K709" s="3"/>
      <c r="L709" s="3"/>
      <c r="M709" s="3"/>
      <c r="N709" s="3"/>
      <c r="O709" s="17"/>
      <c r="P709" s="32"/>
      <c r="Q709" s="32"/>
      <c r="R709" s="5"/>
      <c r="S709" s="5"/>
      <c r="T709" s="16"/>
      <c r="U709" s="16"/>
      <c r="V709" s="32"/>
      <c r="W709" s="32"/>
      <c r="X709" s="16"/>
      <c r="Y709" s="32"/>
      <c r="Z709" s="32"/>
      <c r="AA709" s="5"/>
      <c r="AB709" s="5"/>
      <c r="AC709" s="16"/>
      <c r="AD709" s="16"/>
      <c r="AE709" s="32"/>
      <c r="AF709" s="32"/>
      <c r="AG709" s="16"/>
      <c r="AH709" s="16"/>
      <c r="AI709" s="16"/>
      <c r="AJ709" s="16"/>
      <c r="AK709" s="16"/>
      <c r="AL709" s="16"/>
      <c r="AM709" s="16"/>
      <c r="AN709" s="16"/>
      <c r="AO709" s="16"/>
      <c r="AP709" s="5"/>
      <c r="AQ709" s="31"/>
      <c r="AR709" s="31"/>
    </row>
    <row r="710" spans="1:44" x14ac:dyDescent="0.3">
      <c r="A710" s="4"/>
      <c r="B710" s="3"/>
      <c r="C710" s="3"/>
      <c r="D710" s="14"/>
      <c r="E710" s="14"/>
      <c r="F710" s="14"/>
      <c r="G710" s="14"/>
      <c r="H710" s="5"/>
      <c r="I710" s="15"/>
      <c r="J710" s="15"/>
      <c r="K710" s="3"/>
      <c r="L710" s="3"/>
      <c r="M710" s="3"/>
      <c r="N710" s="3"/>
      <c r="O710" s="17"/>
      <c r="P710" s="32"/>
      <c r="Q710" s="32"/>
      <c r="R710" s="5"/>
      <c r="S710" s="5"/>
      <c r="T710" s="16"/>
      <c r="U710" s="16"/>
      <c r="V710" s="32"/>
      <c r="W710" s="32"/>
      <c r="X710" s="16"/>
      <c r="Y710" s="32"/>
      <c r="Z710" s="32"/>
      <c r="AA710" s="5"/>
      <c r="AB710" s="5"/>
      <c r="AC710" s="16"/>
      <c r="AD710" s="16"/>
      <c r="AE710" s="32"/>
      <c r="AF710" s="32"/>
      <c r="AG710" s="16"/>
      <c r="AH710" s="16"/>
      <c r="AI710" s="16"/>
      <c r="AJ710" s="16"/>
      <c r="AK710" s="16"/>
      <c r="AL710" s="16"/>
      <c r="AM710" s="16"/>
      <c r="AN710" s="16"/>
      <c r="AO710" s="16"/>
      <c r="AP710" s="5"/>
      <c r="AQ710" s="31"/>
      <c r="AR710" s="31"/>
    </row>
    <row r="711" spans="1:44" x14ac:dyDescent="0.3">
      <c r="A711" s="4"/>
      <c r="B711" s="3"/>
      <c r="C711" s="3"/>
      <c r="D711" s="14"/>
      <c r="E711" s="14"/>
      <c r="F711" s="14"/>
      <c r="G711" s="14"/>
      <c r="H711" s="5"/>
      <c r="I711" s="15"/>
      <c r="J711" s="15"/>
      <c r="K711" s="3"/>
      <c r="L711" s="3"/>
      <c r="M711" s="3"/>
      <c r="N711" s="3"/>
      <c r="O711" s="17"/>
      <c r="P711" s="32"/>
      <c r="Q711" s="32"/>
      <c r="R711" s="5"/>
      <c r="S711" s="5"/>
      <c r="T711" s="16"/>
      <c r="U711" s="16"/>
      <c r="V711" s="32"/>
      <c r="W711" s="32"/>
      <c r="X711" s="16"/>
      <c r="Y711" s="32"/>
      <c r="Z711" s="32"/>
      <c r="AA711" s="5"/>
      <c r="AB711" s="5"/>
      <c r="AC711" s="16"/>
      <c r="AD711" s="16"/>
      <c r="AE711" s="32"/>
      <c r="AF711" s="32"/>
      <c r="AG711" s="16"/>
      <c r="AH711" s="16"/>
      <c r="AI711" s="16"/>
      <c r="AJ711" s="16"/>
      <c r="AK711" s="16"/>
      <c r="AL711" s="16"/>
      <c r="AM711" s="16"/>
      <c r="AN711" s="16"/>
      <c r="AO711" s="16"/>
      <c r="AP711" s="5"/>
      <c r="AQ711" s="31"/>
      <c r="AR711" s="31"/>
    </row>
    <row r="712" spans="1:44" x14ac:dyDescent="0.3">
      <c r="A712" s="4"/>
      <c r="B712" s="3"/>
      <c r="C712" s="3"/>
      <c r="D712" s="14"/>
      <c r="E712" s="14"/>
      <c r="F712" s="14"/>
      <c r="G712" s="14"/>
      <c r="H712" s="5"/>
      <c r="I712" s="15"/>
      <c r="J712" s="15"/>
      <c r="K712" s="3"/>
      <c r="L712" s="3"/>
      <c r="M712" s="3"/>
      <c r="N712" s="3"/>
      <c r="O712" s="17"/>
      <c r="P712" s="32"/>
      <c r="Q712" s="32"/>
      <c r="R712" s="5"/>
      <c r="S712" s="5"/>
      <c r="T712" s="16"/>
      <c r="U712" s="16"/>
      <c r="V712" s="32"/>
      <c r="W712" s="32"/>
      <c r="X712" s="16"/>
      <c r="Y712" s="32"/>
      <c r="Z712" s="32"/>
      <c r="AA712" s="5"/>
      <c r="AB712" s="5"/>
      <c r="AC712" s="16"/>
      <c r="AD712" s="16"/>
      <c r="AE712" s="32"/>
      <c r="AF712" s="32"/>
      <c r="AG712" s="16"/>
      <c r="AH712" s="16"/>
      <c r="AI712" s="16"/>
      <c r="AJ712" s="16"/>
      <c r="AK712" s="16"/>
      <c r="AL712" s="16"/>
      <c r="AM712" s="16"/>
      <c r="AN712" s="16"/>
      <c r="AO712" s="16"/>
      <c r="AP712" s="5"/>
      <c r="AQ712" s="31"/>
      <c r="AR712" s="31"/>
    </row>
    <row r="713" spans="1:44" x14ac:dyDescent="0.3">
      <c r="A713" s="4"/>
      <c r="B713" s="3"/>
      <c r="C713" s="3"/>
      <c r="D713" s="14"/>
      <c r="E713" s="14"/>
      <c r="F713" s="14"/>
      <c r="G713" s="14"/>
      <c r="H713" s="5"/>
      <c r="I713" s="15"/>
      <c r="J713" s="15"/>
      <c r="K713" s="3"/>
      <c r="L713" s="3"/>
      <c r="M713" s="3"/>
      <c r="N713" s="3"/>
      <c r="O713" s="17"/>
      <c r="P713" s="32"/>
      <c r="Q713" s="32"/>
      <c r="R713" s="5"/>
      <c r="S713" s="5"/>
      <c r="T713" s="16"/>
      <c r="U713" s="16"/>
      <c r="V713" s="32"/>
      <c r="W713" s="32"/>
      <c r="X713" s="16"/>
      <c r="Y713" s="32"/>
      <c r="Z713" s="32"/>
      <c r="AA713" s="5"/>
      <c r="AB713" s="5"/>
      <c r="AC713" s="16"/>
      <c r="AD713" s="16"/>
      <c r="AE713" s="32"/>
      <c r="AF713" s="32"/>
      <c r="AG713" s="16"/>
      <c r="AH713" s="16"/>
      <c r="AI713" s="16"/>
      <c r="AJ713" s="16"/>
      <c r="AK713" s="16"/>
      <c r="AL713" s="16"/>
      <c r="AM713" s="16"/>
      <c r="AN713" s="16"/>
      <c r="AO713" s="16"/>
      <c r="AP713" s="5"/>
      <c r="AQ713" s="31"/>
      <c r="AR713" s="31"/>
    </row>
    <row r="714" spans="1:44" x14ac:dyDescent="0.3">
      <c r="A714" s="4"/>
      <c r="B714" s="3"/>
      <c r="C714" s="3"/>
      <c r="D714" s="14"/>
      <c r="E714" s="14"/>
      <c r="F714" s="14"/>
      <c r="G714" s="14"/>
      <c r="H714" s="5"/>
      <c r="I714" s="15"/>
      <c r="J714" s="15"/>
      <c r="K714" s="3"/>
      <c r="L714" s="3"/>
      <c r="M714" s="3"/>
      <c r="N714" s="3"/>
      <c r="O714" s="17"/>
      <c r="P714" s="32"/>
      <c r="Q714" s="32"/>
      <c r="R714" s="5"/>
      <c r="S714" s="5"/>
      <c r="T714" s="16"/>
      <c r="U714" s="16"/>
      <c r="V714" s="32"/>
      <c r="W714" s="32"/>
      <c r="X714" s="16"/>
      <c r="Y714" s="32"/>
      <c r="Z714" s="32"/>
      <c r="AA714" s="5"/>
      <c r="AB714" s="5"/>
      <c r="AC714" s="16"/>
      <c r="AD714" s="16"/>
      <c r="AE714" s="32"/>
      <c r="AF714" s="32"/>
      <c r="AG714" s="16"/>
      <c r="AH714" s="16"/>
      <c r="AI714" s="16"/>
      <c r="AJ714" s="16"/>
      <c r="AK714" s="16"/>
      <c r="AL714" s="16"/>
      <c r="AM714" s="16"/>
      <c r="AN714" s="16"/>
      <c r="AO714" s="16"/>
      <c r="AP714" s="5"/>
      <c r="AQ714" s="31"/>
      <c r="AR714" s="31"/>
    </row>
    <row r="715" spans="1:44" x14ac:dyDescent="0.3">
      <c r="A715" s="4"/>
      <c r="B715" s="3"/>
      <c r="C715" s="3"/>
      <c r="D715" s="14"/>
      <c r="E715" s="14"/>
      <c r="F715" s="14"/>
      <c r="G715" s="14"/>
      <c r="H715" s="5"/>
      <c r="I715" s="15"/>
      <c r="J715" s="15"/>
      <c r="K715" s="3"/>
      <c r="L715" s="3"/>
      <c r="M715" s="3"/>
      <c r="N715" s="3"/>
      <c r="O715" s="17"/>
      <c r="P715" s="32"/>
      <c r="Q715" s="32"/>
      <c r="R715" s="5"/>
      <c r="S715" s="5"/>
      <c r="T715" s="16"/>
      <c r="U715" s="16"/>
      <c r="V715" s="32"/>
      <c r="W715" s="32"/>
      <c r="X715" s="16"/>
      <c r="Y715" s="32"/>
      <c r="Z715" s="32"/>
      <c r="AA715" s="5"/>
      <c r="AB715" s="5"/>
      <c r="AC715" s="16"/>
      <c r="AD715" s="16"/>
      <c r="AE715" s="32"/>
      <c r="AF715" s="32"/>
      <c r="AG715" s="16"/>
      <c r="AH715" s="16"/>
      <c r="AI715" s="16"/>
      <c r="AJ715" s="16"/>
      <c r="AK715" s="16"/>
      <c r="AL715" s="16"/>
      <c r="AM715" s="16"/>
      <c r="AN715" s="16"/>
      <c r="AO715" s="16"/>
      <c r="AP715" s="5"/>
      <c r="AQ715" s="31"/>
      <c r="AR715" s="31"/>
    </row>
    <row r="716" spans="1:44" x14ac:dyDescent="0.3">
      <c r="A716" s="4"/>
      <c r="B716" s="3"/>
      <c r="C716" s="3"/>
      <c r="D716" s="14"/>
      <c r="E716" s="14"/>
      <c r="F716" s="14"/>
      <c r="G716" s="14"/>
      <c r="H716" s="5"/>
      <c r="I716" s="15"/>
      <c r="J716" s="15"/>
      <c r="K716" s="3"/>
      <c r="L716" s="3"/>
      <c r="M716" s="3"/>
      <c r="N716" s="3"/>
      <c r="O716" s="17"/>
      <c r="P716" s="32"/>
      <c r="Q716" s="32"/>
      <c r="R716" s="5"/>
      <c r="S716" s="5"/>
      <c r="T716" s="16"/>
      <c r="U716" s="16"/>
      <c r="V716" s="32"/>
      <c r="W716" s="32"/>
      <c r="X716" s="16"/>
      <c r="Y716" s="32"/>
      <c r="Z716" s="32"/>
      <c r="AA716" s="5"/>
      <c r="AB716" s="5"/>
      <c r="AC716" s="16"/>
      <c r="AD716" s="16"/>
      <c r="AE716" s="32"/>
      <c r="AF716" s="32"/>
      <c r="AG716" s="16"/>
      <c r="AH716" s="16"/>
      <c r="AI716" s="16"/>
      <c r="AJ716" s="16"/>
      <c r="AK716" s="16"/>
      <c r="AL716" s="16"/>
      <c r="AM716" s="16"/>
      <c r="AN716" s="16"/>
      <c r="AO716" s="16"/>
      <c r="AP716" s="5"/>
      <c r="AQ716" s="31"/>
      <c r="AR716" s="31"/>
    </row>
    <row r="717" spans="1:44" x14ac:dyDescent="0.3">
      <c r="A717" s="4"/>
      <c r="B717" s="3"/>
      <c r="C717" s="3"/>
      <c r="D717" s="14"/>
      <c r="E717" s="14"/>
      <c r="F717" s="14"/>
      <c r="G717" s="14"/>
      <c r="H717" s="5"/>
      <c r="I717" s="15"/>
      <c r="J717" s="15"/>
      <c r="K717" s="3"/>
      <c r="L717" s="3"/>
      <c r="M717" s="3"/>
      <c r="N717" s="3"/>
      <c r="O717" s="17"/>
      <c r="P717" s="32"/>
      <c r="Q717" s="32"/>
      <c r="R717" s="5"/>
      <c r="S717" s="5"/>
      <c r="T717" s="16"/>
      <c r="U717" s="16"/>
      <c r="V717" s="32"/>
      <c r="W717" s="32"/>
      <c r="X717" s="16"/>
      <c r="Y717" s="32"/>
      <c r="Z717" s="32"/>
      <c r="AA717" s="5"/>
      <c r="AB717" s="5"/>
      <c r="AC717" s="16"/>
      <c r="AD717" s="16"/>
      <c r="AE717" s="32"/>
      <c r="AF717" s="32"/>
      <c r="AG717" s="16"/>
      <c r="AH717" s="16"/>
      <c r="AI717" s="16"/>
      <c r="AJ717" s="16"/>
      <c r="AK717" s="16"/>
      <c r="AL717" s="16"/>
      <c r="AM717" s="16"/>
      <c r="AN717" s="16"/>
      <c r="AO717" s="16"/>
      <c r="AP717" s="5"/>
      <c r="AQ717" s="31"/>
      <c r="AR717" s="31"/>
    </row>
    <row r="718" spans="1:44" x14ac:dyDescent="0.3">
      <c r="A718" s="4"/>
      <c r="B718" s="3"/>
      <c r="C718" s="3"/>
      <c r="D718" s="14"/>
      <c r="E718" s="14"/>
      <c r="F718" s="14"/>
      <c r="G718" s="14"/>
      <c r="H718" s="5"/>
      <c r="I718" s="15"/>
      <c r="J718" s="15"/>
      <c r="K718" s="3"/>
      <c r="L718" s="3"/>
      <c r="M718" s="3"/>
      <c r="N718" s="3"/>
      <c r="O718" s="17"/>
      <c r="P718" s="32"/>
      <c r="Q718" s="32"/>
      <c r="R718" s="5"/>
      <c r="S718" s="5"/>
      <c r="T718" s="16"/>
      <c r="U718" s="16"/>
      <c r="V718" s="32"/>
      <c r="W718" s="32"/>
      <c r="X718" s="16"/>
      <c r="Y718" s="32"/>
      <c r="Z718" s="32"/>
      <c r="AA718" s="5"/>
      <c r="AB718" s="5"/>
      <c r="AC718" s="16"/>
      <c r="AD718" s="16"/>
      <c r="AE718" s="32"/>
      <c r="AF718" s="32"/>
      <c r="AG718" s="16"/>
      <c r="AH718" s="16"/>
      <c r="AI718" s="16"/>
      <c r="AJ718" s="16"/>
      <c r="AK718" s="16"/>
      <c r="AL718" s="16"/>
      <c r="AM718" s="16"/>
      <c r="AN718" s="16"/>
      <c r="AO718" s="16"/>
      <c r="AP718" s="5"/>
      <c r="AQ718" s="31"/>
      <c r="AR718" s="31"/>
    </row>
    <row r="719" spans="1:44" x14ac:dyDescent="0.3">
      <c r="A719" s="4"/>
      <c r="B719" s="3"/>
      <c r="C719" s="3"/>
      <c r="D719" s="14"/>
      <c r="E719" s="14"/>
      <c r="F719" s="14"/>
      <c r="G719" s="14"/>
      <c r="H719" s="5"/>
      <c r="I719" s="15"/>
      <c r="J719" s="15"/>
      <c r="K719" s="3"/>
      <c r="L719" s="3"/>
      <c r="M719" s="3"/>
      <c r="N719" s="3"/>
      <c r="O719" s="17"/>
      <c r="P719" s="32"/>
      <c r="Q719" s="32"/>
      <c r="R719" s="5"/>
      <c r="S719" s="5"/>
      <c r="T719" s="16"/>
      <c r="U719" s="16"/>
      <c r="V719" s="32"/>
      <c r="W719" s="32"/>
      <c r="X719" s="16"/>
      <c r="Y719" s="32"/>
      <c r="Z719" s="32"/>
      <c r="AA719" s="5"/>
      <c r="AB719" s="5"/>
      <c r="AC719" s="16"/>
      <c r="AD719" s="16"/>
      <c r="AE719" s="32"/>
      <c r="AF719" s="32"/>
      <c r="AG719" s="16"/>
      <c r="AH719" s="16"/>
      <c r="AI719" s="16"/>
      <c r="AJ719" s="16"/>
      <c r="AK719" s="16"/>
      <c r="AL719" s="16"/>
      <c r="AM719" s="16"/>
      <c r="AN719" s="16"/>
      <c r="AO719" s="16"/>
      <c r="AP719" s="5"/>
      <c r="AQ719" s="31"/>
      <c r="AR719" s="31"/>
    </row>
    <row r="720" spans="1:44" x14ac:dyDescent="0.3">
      <c r="A720" s="4"/>
      <c r="B720" s="3"/>
      <c r="C720" s="3"/>
      <c r="D720" s="14"/>
      <c r="E720" s="14"/>
      <c r="F720" s="14"/>
      <c r="G720" s="14"/>
      <c r="H720" s="5"/>
      <c r="I720" s="15"/>
      <c r="J720" s="15"/>
      <c r="K720" s="3"/>
      <c r="L720" s="3"/>
      <c r="M720" s="3"/>
      <c r="N720" s="3"/>
      <c r="O720" s="17"/>
      <c r="P720" s="32"/>
      <c r="Q720" s="32"/>
      <c r="R720" s="5"/>
      <c r="S720" s="5"/>
      <c r="T720" s="16"/>
      <c r="U720" s="16"/>
      <c r="V720" s="32"/>
      <c r="W720" s="32"/>
      <c r="X720" s="16"/>
      <c r="Y720" s="32"/>
      <c r="Z720" s="32"/>
      <c r="AA720" s="5"/>
      <c r="AB720" s="5"/>
      <c r="AC720" s="16"/>
      <c r="AD720" s="16"/>
      <c r="AE720" s="32"/>
      <c r="AF720" s="32"/>
      <c r="AG720" s="16"/>
      <c r="AH720" s="16"/>
      <c r="AI720" s="16"/>
      <c r="AJ720" s="16"/>
      <c r="AK720" s="16"/>
      <c r="AL720" s="16"/>
      <c r="AM720" s="16"/>
      <c r="AN720" s="16"/>
      <c r="AO720" s="16"/>
      <c r="AP720" s="5"/>
      <c r="AQ720" s="31"/>
      <c r="AR720" s="31"/>
    </row>
    <row r="721" spans="1:44" x14ac:dyDescent="0.3">
      <c r="A721" s="4"/>
      <c r="B721" s="3"/>
      <c r="C721" s="3"/>
      <c r="D721" s="14"/>
      <c r="E721" s="14"/>
      <c r="F721" s="14"/>
      <c r="G721" s="14"/>
      <c r="H721" s="5"/>
      <c r="I721" s="15"/>
      <c r="J721" s="15"/>
      <c r="K721" s="3"/>
      <c r="L721" s="3"/>
      <c r="M721" s="3"/>
      <c r="N721" s="3"/>
      <c r="O721" s="17"/>
      <c r="P721" s="32"/>
      <c r="Q721" s="32"/>
      <c r="R721" s="5"/>
      <c r="S721" s="5"/>
      <c r="T721" s="16"/>
      <c r="U721" s="16"/>
      <c r="V721" s="32"/>
      <c r="W721" s="32"/>
      <c r="X721" s="16"/>
      <c r="Y721" s="32"/>
      <c r="Z721" s="32"/>
      <c r="AA721" s="5"/>
      <c r="AB721" s="5"/>
      <c r="AC721" s="16"/>
      <c r="AD721" s="16"/>
      <c r="AE721" s="32"/>
      <c r="AF721" s="32"/>
      <c r="AG721" s="16"/>
      <c r="AH721" s="16"/>
      <c r="AI721" s="16"/>
      <c r="AJ721" s="16"/>
      <c r="AK721" s="16"/>
      <c r="AL721" s="16"/>
      <c r="AM721" s="16"/>
      <c r="AN721" s="16"/>
      <c r="AO721" s="16"/>
      <c r="AP721" s="5"/>
      <c r="AQ721" s="31"/>
      <c r="AR721" s="31"/>
    </row>
    <row r="722" spans="1:44" x14ac:dyDescent="0.3">
      <c r="A722" s="4"/>
      <c r="B722" s="3"/>
      <c r="C722" s="3"/>
      <c r="D722" s="14"/>
      <c r="E722" s="14"/>
      <c r="F722" s="14"/>
      <c r="G722" s="14"/>
      <c r="H722" s="5"/>
      <c r="I722" s="15"/>
      <c r="J722" s="15"/>
      <c r="K722" s="3"/>
      <c r="L722" s="3"/>
      <c r="M722" s="3"/>
      <c r="N722" s="3"/>
      <c r="O722" s="17"/>
      <c r="P722" s="32"/>
      <c r="Q722" s="32"/>
      <c r="R722" s="5"/>
      <c r="S722" s="5"/>
      <c r="T722" s="16"/>
      <c r="U722" s="16"/>
      <c r="V722" s="32"/>
      <c r="W722" s="32"/>
      <c r="X722" s="16"/>
      <c r="Y722" s="32"/>
      <c r="Z722" s="32"/>
      <c r="AA722" s="5"/>
      <c r="AB722" s="5"/>
      <c r="AC722" s="16"/>
      <c r="AD722" s="16"/>
      <c r="AE722" s="32"/>
      <c r="AF722" s="32"/>
      <c r="AG722" s="16"/>
      <c r="AH722" s="16"/>
      <c r="AI722" s="16"/>
      <c r="AJ722" s="16"/>
      <c r="AK722" s="16"/>
      <c r="AL722" s="16"/>
      <c r="AM722" s="16"/>
      <c r="AN722" s="16"/>
      <c r="AO722" s="16"/>
      <c r="AP722" s="5"/>
      <c r="AQ722" s="31"/>
      <c r="AR722" s="31"/>
    </row>
    <row r="723" spans="1:44" x14ac:dyDescent="0.3">
      <c r="A723" s="4"/>
      <c r="B723" s="3"/>
      <c r="C723" s="3"/>
      <c r="D723" s="14"/>
      <c r="E723" s="14"/>
      <c r="F723" s="14"/>
      <c r="G723" s="14"/>
      <c r="H723" s="5"/>
      <c r="I723" s="15"/>
      <c r="J723" s="15"/>
      <c r="K723" s="3"/>
      <c r="L723" s="3"/>
      <c r="M723" s="3"/>
      <c r="N723" s="3"/>
      <c r="O723" s="17"/>
      <c r="P723" s="32"/>
      <c r="Q723" s="32"/>
      <c r="R723" s="5"/>
      <c r="S723" s="5"/>
      <c r="T723" s="16"/>
      <c r="U723" s="16"/>
      <c r="V723" s="32"/>
      <c r="W723" s="32"/>
      <c r="X723" s="16"/>
      <c r="Y723" s="32"/>
      <c r="Z723" s="32"/>
      <c r="AA723" s="5"/>
      <c r="AB723" s="5"/>
      <c r="AC723" s="16"/>
      <c r="AD723" s="16"/>
      <c r="AE723" s="32"/>
      <c r="AF723" s="32"/>
      <c r="AG723" s="16"/>
      <c r="AH723" s="16"/>
      <c r="AI723" s="16"/>
      <c r="AJ723" s="16"/>
      <c r="AK723" s="16"/>
      <c r="AL723" s="16"/>
      <c r="AM723" s="16"/>
      <c r="AN723" s="16"/>
      <c r="AO723" s="16"/>
      <c r="AP723" s="5"/>
      <c r="AQ723" s="31"/>
      <c r="AR723" s="31"/>
    </row>
    <row r="724" spans="1:44" x14ac:dyDescent="0.3">
      <c r="A724" s="4"/>
      <c r="B724" s="3"/>
      <c r="C724" s="3"/>
      <c r="D724" s="14"/>
      <c r="E724" s="14"/>
      <c r="F724" s="14"/>
      <c r="G724" s="14"/>
      <c r="H724" s="5"/>
      <c r="I724" s="15"/>
      <c r="J724" s="15"/>
      <c r="K724" s="3"/>
      <c r="L724" s="3"/>
      <c r="M724" s="3"/>
      <c r="N724" s="3"/>
      <c r="O724" s="17"/>
      <c r="P724" s="32"/>
      <c r="Q724" s="32"/>
      <c r="R724" s="5"/>
      <c r="S724" s="5"/>
      <c r="T724" s="16"/>
      <c r="U724" s="16"/>
      <c r="V724" s="32"/>
      <c r="W724" s="32"/>
      <c r="X724" s="16"/>
      <c r="Y724" s="32"/>
      <c r="Z724" s="32"/>
      <c r="AA724" s="5"/>
      <c r="AB724" s="5"/>
      <c r="AC724" s="16"/>
      <c r="AD724" s="16"/>
      <c r="AE724" s="32"/>
      <c r="AF724" s="32"/>
      <c r="AG724" s="16"/>
      <c r="AH724" s="16"/>
      <c r="AI724" s="16"/>
      <c r="AJ724" s="16"/>
      <c r="AK724" s="16"/>
      <c r="AL724" s="16"/>
      <c r="AM724" s="16"/>
      <c r="AN724" s="16"/>
      <c r="AO724" s="16"/>
      <c r="AP724" s="5"/>
      <c r="AQ724" s="31"/>
      <c r="AR724" s="31"/>
    </row>
    <row r="725" spans="1:44" x14ac:dyDescent="0.3">
      <c r="A725" s="4"/>
      <c r="B725" s="3"/>
      <c r="C725" s="3"/>
      <c r="D725" s="14"/>
      <c r="E725" s="14"/>
      <c r="F725" s="14"/>
      <c r="G725" s="14"/>
      <c r="H725" s="5"/>
      <c r="I725" s="15"/>
      <c r="J725" s="15"/>
      <c r="K725" s="3"/>
      <c r="L725" s="3"/>
      <c r="M725" s="3"/>
      <c r="N725" s="3"/>
      <c r="O725" s="17"/>
      <c r="P725" s="32"/>
      <c r="Q725" s="32"/>
      <c r="R725" s="5"/>
      <c r="S725" s="5"/>
      <c r="T725" s="16"/>
      <c r="U725" s="16"/>
      <c r="V725" s="32"/>
      <c r="W725" s="32"/>
      <c r="X725" s="16"/>
      <c r="Y725" s="32"/>
      <c r="Z725" s="32"/>
      <c r="AA725" s="5"/>
      <c r="AB725" s="5"/>
      <c r="AC725" s="16"/>
      <c r="AD725" s="16"/>
      <c r="AE725" s="32"/>
      <c r="AF725" s="32"/>
      <c r="AG725" s="16"/>
      <c r="AH725" s="16"/>
      <c r="AI725" s="16"/>
      <c r="AJ725" s="16"/>
      <c r="AK725" s="16"/>
      <c r="AL725" s="16"/>
      <c r="AM725" s="16"/>
      <c r="AN725" s="16"/>
      <c r="AO725" s="16"/>
      <c r="AP725" s="5"/>
      <c r="AQ725" s="31"/>
      <c r="AR725" s="31"/>
    </row>
    <row r="726" spans="1:44" x14ac:dyDescent="0.3">
      <c r="A726" s="4"/>
      <c r="B726" s="3"/>
      <c r="C726" s="3"/>
      <c r="D726" s="14"/>
      <c r="E726" s="14"/>
      <c r="F726" s="14"/>
      <c r="G726" s="14"/>
      <c r="H726" s="5"/>
      <c r="I726" s="15"/>
      <c r="J726" s="15"/>
      <c r="K726" s="3"/>
      <c r="L726" s="3"/>
      <c r="M726" s="3"/>
      <c r="N726" s="3"/>
      <c r="O726" s="17"/>
      <c r="P726" s="32"/>
      <c r="Q726" s="32"/>
      <c r="R726" s="5"/>
      <c r="S726" s="5"/>
      <c r="T726" s="16"/>
      <c r="U726" s="16"/>
      <c r="V726" s="32"/>
      <c r="W726" s="32"/>
      <c r="X726" s="16"/>
      <c r="Y726" s="32"/>
      <c r="Z726" s="32"/>
      <c r="AA726" s="5"/>
      <c r="AB726" s="5"/>
      <c r="AC726" s="16"/>
      <c r="AD726" s="16"/>
      <c r="AE726" s="32"/>
      <c r="AF726" s="32"/>
      <c r="AG726" s="16"/>
      <c r="AH726" s="16"/>
      <c r="AI726" s="16"/>
      <c r="AJ726" s="16"/>
      <c r="AK726" s="16"/>
      <c r="AL726" s="16"/>
      <c r="AM726" s="16"/>
      <c r="AN726" s="16"/>
      <c r="AO726" s="16"/>
      <c r="AP726" s="5"/>
      <c r="AQ726" s="31"/>
      <c r="AR726" s="31"/>
    </row>
    <row r="727" spans="1:44" x14ac:dyDescent="0.3">
      <c r="A727" s="4"/>
      <c r="B727" s="3"/>
      <c r="C727" s="3"/>
      <c r="D727" s="14"/>
      <c r="E727" s="14"/>
      <c r="F727" s="14"/>
      <c r="G727" s="14"/>
      <c r="H727" s="5"/>
      <c r="I727" s="15"/>
      <c r="J727" s="15"/>
      <c r="K727" s="3"/>
      <c r="L727" s="3"/>
      <c r="M727" s="3"/>
      <c r="N727" s="3"/>
      <c r="O727" s="17"/>
      <c r="P727" s="32"/>
      <c r="Q727" s="32"/>
      <c r="R727" s="5"/>
      <c r="S727" s="5"/>
      <c r="T727" s="16"/>
      <c r="U727" s="16"/>
      <c r="V727" s="32"/>
      <c r="W727" s="32"/>
      <c r="X727" s="16"/>
      <c r="Y727" s="32"/>
      <c r="Z727" s="32"/>
      <c r="AA727" s="5"/>
      <c r="AB727" s="5"/>
      <c r="AC727" s="16"/>
      <c r="AD727" s="16"/>
      <c r="AE727" s="32"/>
      <c r="AF727" s="32"/>
      <c r="AG727" s="16"/>
      <c r="AH727" s="16"/>
      <c r="AI727" s="16"/>
      <c r="AJ727" s="16"/>
      <c r="AK727" s="16"/>
      <c r="AL727" s="16"/>
      <c r="AM727" s="16"/>
      <c r="AN727" s="16"/>
      <c r="AO727" s="16"/>
      <c r="AP727" s="5"/>
      <c r="AQ727" s="31"/>
      <c r="AR727" s="31"/>
    </row>
    <row r="728" spans="1:44" x14ac:dyDescent="0.3">
      <c r="A728" s="4"/>
      <c r="B728" s="3"/>
      <c r="C728" s="3"/>
      <c r="D728" s="14"/>
      <c r="E728" s="14"/>
      <c r="F728" s="14"/>
      <c r="G728" s="14"/>
      <c r="H728" s="5"/>
      <c r="I728" s="15"/>
      <c r="J728" s="15"/>
      <c r="K728" s="3"/>
      <c r="L728" s="3"/>
      <c r="M728" s="3"/>
      <c r="N728" s="3"/>
      <c r="O728" s="17"/>
      <c r="P728" s="32"/>
      <c r="Q728" s="32"/>
      <c r="R728" s="5"/>
      <c r="S728" s="5"/>
      <c r="T728" s="16"/>
      <c r="U728" s="16"/>
      <c r="V728" s="32"/>
      <c r="W728" s="32"/>
      <c r="X728" s="16"/>
      <c r="Y728" s="32"/>
      <c r="Z728" s="32"/>
      <c r="AA728" s="5"/>
      <c r="AB728" s="5"/>
      <c r="AC728" s="16"/>
      <c r="AD728" s="16"/>
      <c r="AE728" s="32"/>
      <c r="AF728" s="32"/>
      <c r="AG728" s="16"/>
      <c r="AH728" s="16"/>
      <c r="AI728" s="16"/>
      <c r="AJ728" s="16"/>
      <c r="AK728" s="16"/>
      <c r="AL728" s="16"/>
      <c r="AM728" s="16"/>
      <c r="AN728" s="16"/>
      <c r="AO728" s="16"/>
      <c r="AP728" s="5"/>
      <c r="AQ728" s="31"/>
      <c r="AR728" s="31"/>
    </row>
    <row r="729" spans="1:44" x14ac:dyDescent="0.3">
      <c r="A729" s="4"/>
      <c r="B729" s="3"/>
      <c r="C729" s="3"/>
      <c r="D729" s="14"/>
      <c r="E729" s="14"/>
      <c r="F729" s="14"/>
      <c r="G729" s="14"/>
      <c r="H729" s="5"/>
      <c r="I729" s="15"/>
      <c r="J729" s="15"/>
      <c r="K729" s="3"/>
      <c r="L729" s="3"/>
      <c r="M729" s="3"/>
      <c r="N729" s="3"/>
      <c r="O729" s="17"/>
      <c r="P729" s="32"/>
      <c r="Q729" s="32"/>
      <c r="R729" s="5"/>
      <c r="S729" s="5"/>
      <c r="T729" s="16"/>
      <c r="U729" s="16"/>
      <c r="V729" s="32"/>
      <c r="W729" s="32"/>
      <c r="X729" s="16"/>
      <c r="Y729" s="32"/>
      <c r="Z729" s="32"/>
      <c r="AA729" s="5"/>
      <c r="AB729" s="5"/>
      <c r="AC729" s="16"/>
      <c r="AD729" s="16"/>
      <c r="AE729" s="32"/>
      <c r="AF729" s="32"/>
      <c r="AG729" s="16"/>
      <c r="AH729" s="16"/>
      <c r="AI729" s="16"/>
      <c r="AJ729" s="16"/>
      <c r="AK729" s="16"/>
      <c r="AL729" s="16"/>
      <c r="AM729" s="16"/>
      <c r="AN729" s="16"/>
      <c r="AO729" s="16"/>
      <c r="AP729" s="5"/>
      <c r="AQ729" s="31"/>
      <c r="AR729" s="31"/>
    </row>
    <row r="730" spans="1:44" x14ac:dyDescent="0.3">
      <c r="A730" s="4"/>
      <c r="B730" s="3"/>
      <c r="C730" s="3"/>
      <c r="D730" s="14"/>
      <c r="E730" s="14"/>
      <c r="F730" s="14"/>
      <c r="G730" s="14"/>
      <c r="H730" s="5"/>
      <c r="I730" s="15"/>
      <c r="J730" s="15"/>
      <c r="K730" s="3"/>
      <c r="L730" s="3"/>
      <c r="M730" s="3"/>
      <c r="N730" s="3"/>
      <c r="O730" s="17"/>
      <c r="P730" s="32"/>
      <c r="Q730" s="32"/>
      <c r="R730" s="5"/>
      <c r="S730" s="5"/>
      <c r="T730" s="16"/>
      <c r="U730" s="16"/>
      <c r="V730" s="32"/>
      <c r="W730" s="32"/>
      <c r="X730" s="16"/>
      <c r="Y730" s="32"/>
      <c r="Z730" s="32"/>
      <c r="AA730" s="5"/>
      <c r="AB730" s="5"/>
      <c r="AC730" s="16"/>
      <c r="AD730" s="16"/>
      <c r="AE730" s="32"/>
      <c r="AF730" s="32"/>
      <c r="AG730" s="16"/>
      <c r="AH730" s="16"/>
      <c r="AI730" s="16"/>
      <c r="AJ730" s="16"/>
      <c r="AK730" s="16"/>
      <c r="AL730" s="16"/>
      <c r="AM730" s="16"/>
      <c r="AN730" s="16"/>
      <c r="AO730" s="16"/>
      <c r="AP730" s="5"/>
      <c r="AQ730" s="31"/>
      <c r="AR730" s="31"/>
    </row>
    <row r="731" spans="1:44" x14ac:dyDescent="0.3">
      <c r="A731" s="4"/>
      <c r="B731" s="3"/>
      <c r="C731" s="3"/>
      <c r="D731" s="14"/>
      <c r="E731" s="14"/>
      <c r="F731" s="14"/>
      <c r="G731" s="14"/>
      <c r="H731" s="5"/>
      <c r="I731" s="15"/>
      <c r="J731" s="15"/>
      <c r="K731" s="3"/>
      <c r="L731" s="3"/>
      <c r="M731" s="3"/>
      <c r="N731" s="3"/>
      <c r="O731" s="17"/>
      <c r="P731" s="32"/>
      <c r="Q731" s="32"/>
      <c r="R731" s="5"/>
      <c r="S731" s="5"/>
      <c r="T731" s="16"/>
      <c r="U731" s="16"/>
      <c r="V731" s="32"/>
      <c r="W731" s="32"/>
      <c r="X731" s="16"/>
      <c r="Y731" s="32"/>
      <c r="Z731" s="32"/>
      <c r="AA731" s="5"/>
      <c r="AB731" s="5"/>
      <c r="AC731" s="16"/>
      <c r="AD731" s="16"/>
      <c r="AE731" s="32"/>
      <c r="AF731" s="32"/>
      <c r="AG731" s="16"/>
      <c r="AH731" s="16"/>
      <c r="AI731" s="16"/>
      <c r="AJ731" s="16"/>
      <c r="AK731" s="16"/>
      <c r="AL731" s="16"/>
      <c r="AM731" s="16"/>
      <c r="AN731" s="16"/>
      <c r="AO731" s="16"/>
      <c r="AP731" s="5"/>
      <c r="AQ731" s="31"/>
      <c r="AR731" s="31"/>
    </row>
    <row r="732" spans="1:44" x14ac:dyDescent="0.3">
      <c r="A732" s="4"/>
      <c r="B732" s="3"/>
      <c r="C732" s="3"/>
      <c r="D732" s="14"/>
      <c r="E732" s="14"/>
      <c r="F732" s="14"/>
      <c r="G732" s="14"/>
      <c r="H732" s="5"/>
      <c r="I732" s="15"/>
      <c r="J732" s="15"/>
      <c r="K732" s="3"/>
      <c r="L732" s="3"/>
      <c r="M732" s="3"/>
      <c r="N732" s="3"/>
      <c r="O732" s="17"/>
      <c r="P732" s="32"/>
      <c r="Q732" s="32"/>
      <c r="R732" s="5"/>
      <c r="S732" s="5"/>
      <c r="T732" s="16"/>
      <c r="U732" s="16"/>
      <c r="V732" s="32"/>
      <c r="W732" s="32"/>
      <c r="X732" s="16"/>
      <c r="Y732" s="32"/>
      <c r="Z732" s="32"/>
      <c r="AA732" s="5"/>
      <c r="AB732" s="5"/>
      <c r="AC732" s="16"/>
      <c r="AD732" s="16"/>
      <c r="AE732" s="32"/>
      <c r="AF732" s="32"/>
      <c r="AG732" s="16"/>
      <c r="AH732" s="16"/>
      <c r="AI732" s="16"/>
      <c r="AJ732" s="16"/>
      <c r="AK732" s="16"/>
      <c r="AL732" s="16"/>
      <c r="AM732" s="16"/>
      <c r="AN732" s="16"/>
      <c r="AO732" s="16"/>
      <c r="AP732" s="5"/>
      <c r="AQ732" s="31"/>
      <c r="AR732" s="31"/>
    </row>
    <row r="733" spans="1:44" x14ac:dyDescent="0.3">
      <c r="A733" s="4"/>
      <c r="B733" s="3"/>
      <c r="C733" s="3"/>
      <c r="D733" s="14"/>
      <c r="E733" s="14"/>
      <c r="F733" s="14"/>
      <c r="G733" s="14"/>
      <c r="H733" s="5"/>
      <c r="I733" s="15"/>
      <c r="J733" s="15"/>
      <c r="K733" s="3"/>
      <c r="L733" s="3"/>
      <c r="M733" s="3"/>
      <c r="N733" s="3"/>
      <c r="O733" s="17"/>
      <c r="P733" s="32"/>
      <c r="Q733" s="32"/>
      <c r="R733" s="5"/>
      <c r="S733" s="5"/>
      <c r="T733" s="16"/>
      <c r="U733" s="16"/>
      <c r="V733" s="32"/>
      <c r="W733" s="32"/>
      <c r="X733" s="16"/>
      <c r="Y733" s="32"/>
      <c r="Z733" s="32"/>
      <c r="AA733" s="5"/>
      <c r="AB733" s="5"/>
      <c r="AC733" s="16"/>
      <c r="AD733" s="16"/>
      <c r="AE733" s="32"/>
      <c r="AF733" s="32"/>
      <c r="AG733" s="16"/>
      <c r="AH733" s="16"/>
      <c r="AI733" s="16"/>
      <c r="AJ733" s="16"/>
      <c r="AK733" s="16"/>
      <c r="AL733" s="16"/>
      <c r="AM733" s="16"/>
      <c r="AN733" s="16"/>
      <c r="AO733" s="16"/>
      <c r="AP733" s="5"/>
      <c r="AQ733" s="31"/>
      <c r="AR733" s="31"/>
    </row>
    <row r="734" spans="1:44" x14ac:dyDescent="0.3">
      <c r="A734" s="4"/>
      <c r="B734" s="3"/>
      <c r="C734" s="3"/>
      <c r="D734" s="14"/>
      <c r="E734" s="14"/>
      <c r="F734" s="14"/>
      <c r="G734" s="14"/>
      <c r="H734" s="5"/>
      <c r="I734" s="15"/>
      <c r="J734" s="15"/>
      <c r="K734" s="3"/>
      <c r="L734" s="3"/>
      <c r="M734" s="3"/>
      <c r="N734" s="3"/>
      <c r="O734" s="17"/>
      <c r="P734" s="32"/>
      <c r="Q734" s="32"/>
      <c r="R734" s="5"/>
      <c r="S734" s="5"/>
      <c r="T734" s="16"/>
      <c r="U734" s="16"/>
      <c r="V734" s="32"/>
      <c r="W734" s="32"/>
      <c r="X734" s="16"/>
      <c r="Y734" s="32"/>
      <c r="Z734" s="32"/>
      <c r="AA734" s="5"/>
      <c r="AB734" s="5"/>
      <c r="AC734" s="16"/>
      <c r="AD734" s="16"/>
      <c r="AE734" s="32"/>
      <c r="AF734" s="32"/>
      <c r="AG734" s="16"/>
      <c r="AH734" s="16"/>
      <c r="AI734" s="16"/>
      <c r="AJ734" s="16"/>
      <c r="AK734" s="16"/>
      <c r="AL734" s="16"/>
      <c r="AM734" s="16"/>
      <c r="AN734" s="16"/>
      <c r="AO734" s="16"/>
      <c r="AP734" s="5"/>
      <c r="AQ734" s="31"/>
      <c r="AR734" s="31"/>
    </row>
    <row r="735" spans="1:44" x14ac:dyDescent="0.3">
      <c r="A735" s="4"/>
      <c r="B735" s="3"/>
      <c r="C735" s="3"/>
      <c r="D735" s="14"/>
      <c r="E735" s="14"/>
      <c r="F735" s="14"/>
      <c r="G735" s="14"/>
      <c r="H735" s="5"/>
      <c r="I735" s="15"/>
      <c r="J735" s="15"/>
      <c r="K735" s="3"/>
      <c r="L735" s="3"/>
      <c r="M735" s="3"/>
      <c r="N735" s="3"/>
      <c r="O735" s="17"/>
      <c r="P735" s="32"/>
      <c r="Q735" s="32"/>
      <c r="R735" s="5"/>
      <c r="S735" s="5"/>
      <c r="T735" s="16"/>
      <c r="U735" s="16"/>
      <c r="V735" s="32"/>
      <c r="W735" s="32"/>
      <c r="X735" s="16"/>
      <c r="Y735" s="32"/>
      <c r="Z735" s="32"/>
      <c r="AA735" s="5"/>
      <c r="AB735" s="5"/>
      <c r="AC735" s="16"/>
      <c r="AD735" s="16"/>
      <c r="AE735" s="32"/>
      <c r="AF735" s="32"/>
      <c r="AG735" s="16"/>
      <c r="AH735" s="16"/>
      <c r="AI735" s="16"/>
      <c r="AJ735" s="16"/>
      <c r="AK735" s="16"/>
      <c r="AL735" s="16"/>
      <c r="AM735" s="16"/>
      <c r="AN735" s="16"/>
      <c r="AO735" s="16"/>
      <c r="AP735" s="5"/>
      <c r="AQ735" s="31"/>
      <c r="AR735" s="31"/>
    </row>
    <row r="736" spans="1:44" x14ac:dyDescent="0.3">
      <c r="A736" s="4"/>
      <c r="B736" s="3"/>
      <c r="C736" s="3"/>
      <c r="D736" s="14"/>
      <c r="E736" s="14"/>
      <c r="F736" s="14"/>
      <c r="G736" s="14"/>
      <c r="H736" s="5"/>
      <c r="I736" s="15"/>
      <c r="J736" s="15"/>
      <c r="K736" s="3"/>
      <c r="L736" s="3"/>
      <c r="M736" s="3"/>
      <c r="N736" s="3"/>
      <c r="O736" s="17"/>
      <c r="P736" s="32"/>
      <c r="Q736" s="32"/>
      <c r="R736" s="5"/>
      <c r="S736" s="5"/>
      <c r="T736" s="16"/>
      <c r="U736" s="16"/>
      <c r="V736" s="32"/>
      <c r="W736" s="32"/>
      <c r="X736" s="16"/>
      <c r="Y736" s="32"/>
      <c r="Z736" s="32"/>
      <c r="AA736" s="5"/>
      <c r="AB736" s="5"/>
      <c r="AC736" s="16"/>
      <c r="AD736" s="16"/>
      <c r="AE736" s="32"/>
      <c r="AF736" s="32"/>
      <c r="AG736" s="16"/>
      <c r="AH736" s="16"/>
      <c r="AI736" s="16"/>
      <c r="AJ736" s="16"/>
      <c r="AK736" s="16"/>
      <c r="AL736" s="16"/>
      <c r="AM736" s="16"/>
      <c r="AN736" s="16"/>
      <c r="AO736" s="16"/>
      <c r="AP736" s="5"/>
      <c r="AQ736" s="31"/>
      <c r="AR736" s="31"/>
    </row>
    <row r="737" spans="1:44" x14ac:dyDescent="0.3">
      <c r="A737" s="4"/>
      <c r="B737" s="3"/>
      <c r="C737" s="3"/>
      <c r="D737" s="14"/>
      <c r="E737" s="14"/>
      <c r="F737" s="14"/>
      <c r="G737" s="14"/>
      <c r="H737" s="5"/>
      <c r="I737" s="15"/>
      <c r="J737" s="15"/>
      <c r="K737" s="3"/>
      <c r="L737" s="3"/>
      <c r="M737" s="3"/>
      <c r="N737" s="3"/>
      <c r="O737" s="17"/>
      <c r="P737" s="32"/>
      <c r="Q737" s="32"/>
      <c r="R737" s="5"/>
      <c r="S737" s="5"/>
      <c r="T737" s="16"/>
      <c r="U737" s="16"/>
      <c r="V737" s="32"/>
      <c r="W737" s="32"/>
      <c r="X737" s="16"/>
      <c r="Y737" s="32"/>
      <c r="Z737" s="32"/>
      <c r="AA737" s="5"/>
      <c r="AB737" s="5"/>
      <c r="AC737" s="16"/>
      <c r="AD737" s="16"/>
      <c r="AE737" s="32"/>
      <c r="AF737" s="32"/>
      <c r="AG737" s="16"/>
      <c r="AH737" s="16"/>
      <c r="AI737" s="16"/>
      <c r="AJ737" s="16"/>
      <c r="AK737" s="16"/>
      <c r="AL737" s="16"/>
      <c r="AM737" s="16"/>
      <c r="AN737" s="16"/>
      <c r="AO737" s="16"/>
      <c r="AP737" s="5"/>
      <c r="AQ737" s="31"/>
      <c r="AR737" s="31"/>
    </row>
    <row r="738" spans="1:44" x14ac:dyDescent="0.3">
      <c r="A738" s="4"/>
      <c r="B738" s="3"/>
      <c r="C738" s="3"/>
      <c r="D738" s="14"/>
      <c r="E738" s="14"/>
      <c r="F738" s="14"/>
      <c r="G738" s="14"/>
      <c r="H738" s="5"/>
      <c r="I738" s="15"/>
      <c r="J738" s="15"/>
      <c r="K738" s="3"/>
      <c r="L738" s="3"/>
      <c r="M738" s="3"/>
      <c r="N738" s="3"/>
      <c r="O738" s="17"/>
      <c r="P738" s="32"/>
      <c r="Q738" s="32"/>
      <c r="R738" s="5"/>
      <c r="S738" s="5"/>
      <c r="T738" s="16"/>
      <c r="U738" s="16"/>
      <c r="V738" s="32"/>
      <c r="W738" s="32"/>
      <c r="X738" s="16"/>
      <c r="Y738" s="32"/>
      <c r="Z738" s="32"/>
      <c r="AA738" s="5"/>
      <c r="AB738" s="5"/>
      <c r="AC738" s="16"/>
      <c r="AD738" s="16"/>
      <c r="AE738" s="32"/>
      <c r="AF738" s="32"/>
      <c r="AG738" s="16"/>
      <c r="AH738" s="16"/>
      <c r="AI738" s="16"/>
      <c r="AJ738" s="16"/>
      <c r="AK738" s="16"/>
      <c r="AL738" s="16"/>
      <c r="AM738" s="16"/>
      <c r="AN738" s="16"/>
      <c r="AO738" s="16"/>
      <c r="AP738" s="5"/>
      <c r="AQ738" s="31"/>
      <c r="AR738" s="31"/>
    </row>
    <row r="739" spans="1:44" x14ac:dyDescent="0.3">
      <c r="A739" s="4"/>
      <c r="B739" s="3"/>
      <c r="C739" s="3"/>
      <c r="D739" s="14"/>
      <c r="E739" s="14"/>
      <c r="F739" s="14"/>
      <c r="G739" s="14"/>
      <c r="H739" s="5"/>
      <c r="I739" s="15"/>
      <c r="J739" s="15"/>
      <c r="K739" s="3"/>
      <c r="L739" s="3"/>
      <c r="M739" s="3"/>
      <c r="N739" s="3"/>
      <c r="O739" s="17"/>
      <c r="P739" s="32"/>
      <c r="Q739" s="32"/>
      <c r="R739" s="5"/>
      <c r="S739" s="5"/>
      <c r="T739" s="16"/>
      <c r="U739" s="16"/>
      <c r="V739" s="32"/>
      <c r="W739" s="32"/>
      <c r="X739" s="16"/>
      <c r="Y739" s="32"/>
      <c r="Z739" s="32"/>
      <c r="AA739" s="5"/>
      <c r="AB739" s="5"/>
      <c r="AC739" s="16"/>
      <c r="AD739" s="16"/>
      <c r="AE739" s="32"/>
      <c r="AF739" s="32"/>
      <c r="AG739" s="16"/>
      <c r="AH739" s="16"/>
      <c r="AI739" s="16"/>
      <c r="AJ739" s="16"/>
      <c r="AK739" s="16"/>
      <c r="AL739" s="16"/>
      <c r="AM739" s="16"/>
      <c r="AN739" s="16"/>
      <c r="AO739" s="16"/>
      <c r="AP739" s="5"/>
      <c r="AQ739" s="31"/>
      <c r="AR739" s="31"/>
    </row>
    <row r="740" spans="1:44" x14ac:dyDescent="0.3">
      <c r="A740" s="4"/>
      <c r="B740" s="3"/>
      <c r="C740" s="3"/>
      <c r="D740" s="14"/>
      <c r="E740" s="14"/>
      <c r="F740" s="14"/>
      <c r="G740" s="14"/>
      <c r="H740" s="5"/>
      <c r="I740" s="15"/>
      <c r="J740" s="15"/>
      <c r="K740" s="3"/>
      <c r="L740" s="3"/>
      <c r="M740" s="3"/>
      <c r="N740" s="3"/>
      <c r="O740" s="17"/>
      <c r="P740" s="32"/>
      <c r="Q740" s="32"/>
      <c r="R740" s="5"/>
      <c r="S740" s="5"/>
      <c r="T740" s="16"/>
      <c r="U740" s="16"/>
      <c r="V740" s="32"/>
      <c r="W740" s="32"/>
      <c r="X740" s="16"/>
      <c r="Y740" s="32"/>
      <c r="Z740" s="32"/>
      <c r="AA740" s="5"/>
      <c r="AB740" s="5"/>
      <c r="AC740" s="16"/>
      <c r="AD740" s="16"/>
      <c r="AE740" s="32"/>
      <c r="AF740" s="32"/>
      <c r="AG740" s="16"/>
      <c r="AH740" s="16"/>
      <c r="AI740" s="16"/>
      <c r="AJ740" s="16"/>
      <c r="AK740" s="16"/>
      <c r="AL740" s="16"/>
      <c r="AM740" s="16"/>
      <c r="AN740" s="16"/>
      <c r="AO740" s="16"/>
      <c r="AP740" s="5"/>
      <c r="AQ740" s="31"/>
      <c r="AR740" s="31"/>
    </row>
    <row r="741" spans="1:44" x14ac:dyDescent="0.3">
      <c r="A741" s="4"/>
      <c r="B741" s="3"/>
      <c r="C741" s="3"/>
      <c r="D741" s="14"/>
      <c r="E741" s="14"/>
      <c r="F741" s="14"/>
      <c r="G741" s="14"/>
      <c r="H741" s="5"/>
      <c r="I741" s="15"/>
      <c r="J741" s="15"/>
      <c r="K741" s="3"/>
      <c r="L741" s="3"/>
      <c r="M741" s="3"/>
      <c r="N741" s="3"/>
      <c r="O741" s="17"/>
      <c r="P741" s="32"/>
      <c r="Q741" s="32"/>
      <c r="R741" s="5"/>
      <c r="S741" s="5"/>
      <c r="T741" s="16"/>
      <c r="U741" s="16"/>
      <c r="V741" s="32"/>
      <c r="W741" s="32"/>
      <c r="X741" s="16"/>
      <c r="Y741" s="32"/>
      <c r="Z741" s="32"/>
      <c r="AA741" s="5"/>
      <c r="AB741" s="5"/>
      <c r="AC741" s="16"/>
      <c r="AD741" s="16"/>
      <c r="AE741" s="32"/>
      <c r="AF741" s="32"/>
      <c r="AG741" s="16"/>
      <c r="AH741" s="16"/>
      <c r="AI741" s="16"/>
      <c r="AJ741" s="16"/>
      <c r="AK741" s="16"/>
      <c r="AL741" s="16"/>
      <c r="AM741" s="16"/>
      <c r="AN741" s="16"/>
      <c r="AO741" s="16"/>
      <c r="AP741" s="5"/>
      <c r="AQ741" s="31"/>
      <c r="AR741" s="31"/>
    </row>
    <row r="742" spans="1:44" x14ac:dyDescent="0.3">
      <c r="A742" s="4"/>
      <c r="B742" s="3"/>
      <c r="C742" s="3"/>
      <c r="D742" s="14"/>
      <c r="E742" s="14"/>
      <c r="F742" s="14"/>
      <c r="G742" s="14"/>
      <c r="H742" s="5"/>
      <c r="I742" s="15"/>
      <c r="J742" s="15"/>
      <c r="K742" s="3"/>
      <c r="L742" s="3"/>
      <c r="M742" s="3"/>
      <c r="N742" s="3"/>
      <c r="O742" s="17"/>
      <c r="P742" s="32"/>
      <c r="Q742" s="32"/>
      <c r="R742" s="5"/>
      <c r="S742" s="5"/>
      <c r="T742" s="16"/>
      <c r="U742" s="16"/>
      <c r="V742" s="32"/>
      <c r="W742" s="32"/>
      <c r="X742" s="16"/>
      <c r="Y742" s="32"/>
      <c r="Z742" s="32"/>
      <c r="AA742" s="5"/>
      <c r="AB742" s="5"/>
      <c r="AC742" s="16"/>
      <c r="AD742" s="16"/>
      <c r="AE742" s="32"/>
      <c r="AF742" s="32"/>
      <c r="AG742" s="16"/>
      <c r="AH742" s="16"/>
      <c r="AI742" s="16"/>
      <c r="AJ742" s="16"/>
      <c r="AK742" s="16"/>
      <c r="AL742" s="16"/>
      <c r="AM742" s="16"/>
      <c r="AN742" s="16"/>
      <c r="AO742" s="16"/>
      <c r="AP742" s="5"/>
      <c r="AQ742" s="31"/>
      <c r="AR742" s="31"/>
    </row>
    <row r="743" spans="1:44" x14ac:dyDescent="0.3">
      <c r="A743" s="4"/>
      <c r="B743" s="3"/>
      <c r="C743" s="3"/>
      <c r="D743" s="14"/>
      <c r="E743" s="14"/>
      <c r="F743" s="14"/>
      <c r="G743" s="14"/>
      <c r="H743" s="5"/>
      <c r="I743" s="15"/>
      <c r="J743" s="15"/>
      <c r="K743" s="3"/>
      <c r="L743" s="3"/>
      <c r="M743" s="3"/>
      <c r="N743" s="3"/>
      <c r="O743" s="17"/>
      <c r="P743" s="32"/>
      <c r="Q743" s="32"/>
      <c r="R743" s="5"/>
      <c r="S743" s="5"/>
      <c r="T743" s="16"/>
      <c r="U743" s="16"/>
      <c r="V743" s="32"/>
      <c r="W743" s="32"/>
      <c r="X743" s="16"/>
      <c r="Y743" s="32"/>
      <c r="Z743" s="32"/>
      <c r="AA743" s="5"/>
      <c r="AB743" s="5"/>
      <c r="AC743" s="16"/>
      <c r="AD743" s="16"/>
      <c r="AE743" s="32"/>
      <c r="AF743" s="32"/>
      <c r="AG743" s="16"/>
      <c r="AH743" s="16"/>
      <c r="AI743" s="16"/>
      <c r="AJ743" s="16"/>
      <c r="AK743" s="16"/>
      <c r="AL743" s="16"/>
      <c r="AM743" s="16"/>
      <c r="AN743" s="16"/>
      <c r="AO743" s="16"/>
      <c r="AP743" s="5"/>
      <c r="AQ743" s="31"/>
      <c r="AR743" s="31"/>
    </row>
    <row r="744" spans="1:44" x14ac:dyDescent="0.3">
      <c r="A744" s="4"/>
      <c r="B744" s="3"/>
      <c r="C744" s="3"/>
      <c r="D744" s="14"/>
      <c r="E744" s="14"/>
      <c r="F744" s="14"/>
      <c r="G744" s="14"/>
      <c r="H744" s="5"/>
      <c r="I744" s="15"/>
      <c r="J744" s="15"/>
      <c r="K744" s="3"/>
      <c r="L744" s="3"/>
      <c r="M744" s="3"/>
      <c r="N744" s="3"/>
      <c r="O744" s="17"/>
      <c r="P744" s="32"/>
      <c r="Q744" s="32"/>
      <c r="R744" s="5"/>
      <c r="S744" s="5"/>
      <c r="T744" s="16"/>
      <c r="U744" s="16"/>
      <c r="V744" s="32"/>
      <c r="W744" s="32"/>
      <c r="X744" s="16"/>
      <c r="Y744" s="32"/>
      <c r="Z744" s="32"/>
      <c r="AA744" s="5"/>
      <c r="AB744" s="5"/>
      <c r="AC744" s="16"/>
      <c r="AD744" s="16"/>
      <c r="AE744" s="32"/>
      <c r="AF744" s="32"/>
      <c r="AG744" s="16"/>
      <c r="AH744" s="16"/>
      <c r="AI744" s="16"/>
      <c r="AJ744" s="16"/>
      <c r="AK744" s="16"/>
      <c r="AL744" s="16"/>
      <c r="AM744" s="16"/>
      <c r="AN744" s="16"/>
      <c r="AO744" s="16"/>
      <c r="AP744" s="5"/>
      <c r="AQ744" s="31"/>
      <c r="AR744" s="31"/>
    </row>
    <row r="745" spans="1:44" x14ac:dyDescent="0.3">
      <c r="A745" s="4"/>
      <c r="B745" s="3"/>
      <c r="C745" s="3"/>
      <c r="D745" s="14"/>
      <c r="E745" s="14"/>
      <c r="F745" s="14"/>
      <c r="G745" s="14"/>
      <c r="H745" s="5"/>
      <c r="I745" s="15"/>
      <c r="J745" s="15"/>
      <c r="K745" s="3"/>
      <c r="L745" s="3"/>
      <c r="M745" s="3"/>
      <c r="N745" s="3"/>
      <c r="O745" s="17"/>
      <c r="P745" s="32"/>
      <c r="Q745" s="32"/>
      <c r="R745" s="5"/>
      <c r="S745" s="5"/>
      <c r="T745" s="16"/>
      <c r="U745" s="16"/>
      <c r="V745" s="32"/>
      <c r="W745" s="32"/>
      <c r="X745" s="16"/>
      <c r="Y745" s="32"/>
      <c r="Z745" s="32"/>
      <c r="AA745" s="5"/>
      <c r="AB745" s="5"/>
      <c r="AC745" s="16"/>
      <c r="AD745" s="16"/>
      <c r="AE745" s="32"/>
      <c r="AF745" s="32"/>
      <c r="AG745" s="16"/>
      <c r="AH745" s="16"/>
      <c r="AI745" s="16"/>
      <c r="AJ745" s="16"/>
      <c r="AK745" s="16"/>
      <c r="AL745" s="16"/>
      <c r="AM745" s="16"/>
      <c r="AN745" s="16"/>
      <c r="AO745" s="16"/>
      <c r="AP745" s="5"/>
      <c r="AQ745" s="31"/>
      <c r="AR745" s="31"/>
    </row>
    <row r="746" spans="1:44" x14ac:dyDescent="0.3">
      <c r="A746" s="4"/>
      <c r="B746" s="3"/>
      <c r="C746" s="3"/>
      <c r="D746" s="14"/>
      <c r="E746" s="14"/>
      <c r="F746" s="14"/>
      <c r="G746" s="14"/>
      <c r="H746" s="5"/>
      <c r="I746" s="15"/>
      <c r="J746" s="15"/>
      <c r="K746" s="3"/>
      <c r="L746" s="3"/>
      <c r="M746" s="3"/>
      <c r="N746" s="3"/>
      <c r="O746" s="17"/>
      <c r="P746" s="32"/>
      <c r="Q746" s="32"/>
      <c r="R746" s="5"/>
      <c r="S746" s="5"/>
      <c r="T746" s="16"/>
      <c r="U746" s="16"/>
      <c r="V746" s="32"/>
      <c r="W746" s="32"/>
      <c r="X746" s="16"/>
      <c r="Y746" s="32"/>
      <c r="Z746" s="32"/>
      <c r="AA746" s="5"/>
      <c r="AB746" s="5"/>
      <c r="AC746" s="16"/>
      <c r="AD746" s="16"/>
      <c r="AE746" s="32"/>
      <c r="AF746" s="32"/>
      <c r="AG746" s="16"/>
      <c r="AH746" s="16"/>
      <c r="AI746" s="16"/>
      <c r="AJ746" s="16"/>
      <c r="AK746" s="16"/>
      <c r="AL746" s="16"/>
      <c r="AM746" s="16"/>
      <c r="AN746" s="16"/>
      <c r="AO746" s="16"/>
      <c r="AP746" s="5"/>
      <c r="AQ746" s="31"/>
      <c r="AR746" s="31"/>
    </row>
    <row r="747" spans="1:44" x14ac:dyDescent="0.3">
      <c r="A747" s="4"/>
      <c r="B747" s="3"/>
      <c r="C747" s="3"/>
      <c r="D747" s="14"/>
      <c r="E747" s="14"/>
      <c r="F747" s="14"/>
      <c r="G747" s="14"/>
      <c r="H747" s="5"/>
      <c r="I747" s="15"/>
      <c r="J747" s="15"/>
      <c r="K747" s="3"/>
      <c r="L747" s="3"/>
      <c r="M747" s="3"/>
      <c r="N747" s="3"/>
      <c r="O747" s="17"/>
      <c r="P747" s="32"/>
      <c r="Q747" s="32"/>
      <c r="R747" s="5"/>
      <c r="S747" s="5"/>
      <c r="T747" s="16"/>
      <c r="U747" s="16"/>
      <c r="V747" s="32"/>
      <c r="W747" s="32"/>
      <c r="X747" s="16"/>
      <c r="Y747" s="32"/>
      <c r="Z747" s="32"/>
      <c r="AA747" s="5"/>
      <c r="AB747" s="5"/>
      <c r="AC747" s="16"/>
      <c r="AD747" s="16"/>
      <c r="AE747" s="32"/>
      <c r="AF747" s="32"/>
      <c r="AG747" s="16"/>
      <c r="AH747" s="16"/>
      <c r="AI747" s="16"/>
      <c r="AJ747" s="16"/>
      <c r="AK747" s="16"/>
      <c r="AL747" s="16"/>
      <c r="AM747" s="16"/>
      <c r="AN747" s="16"/>
      <c r="AO747" s="16"/>
      <c r="AP747" s="5"/>
      <c r="AQ747" s="31"/>
      <c r="AR747" s="31"/>
    </row>
    <row r="748" spans="1:44" x14ac:dyDescent="0.3">
      <c r="A748" s="4"/>
      <c r="B748" s="3"/>
      <c r="C748" s="3"/>
      <c r="D748" s="14"/>
      <c r="E748" s="14"/>
      <c r="F748" s="14"/>
      <c r="G748" s="14"/>
      <c r="H748" s="5"/>
      <c r="I748" s="15"/>
      <c r="J748" s="15"/>
      <c r="K748" s="3"/>
      <c r="L748" s="3"/>
      <c r="M748" s="3"/>
      <c r="N748" s="3"/>
      <c r="O748" s="17"/>
      <c r="P748" s="32"/>
      <c r="Q748" s="32"/>
      <c r="R748" s="5"/>
      <c r="S748" s="5"/>
      <c r="T748" s="16"/>
      <c r="U748" s="16"/>
      <c r="V748" s="32"/>
      <c r="W748" s="32"/>
      <c r="X748" s="16"/>
      <c r="Y748" s="32"/>
      <c r="Z748" s="32"/>
      <c r="AA748" s="5"/>
      <c r="AB748" s="5"/>
      <c r="AC748" s="16"/>
      <c r="AD748" s="16"/>
      <c r="AE748" s="32"/>
      <c r="AF748" s="32"/>
      <c r="AG748" s="16"/>
      <c r="AH748" s="16"/>
      <c r="AI748" s="16"/>
      <c r="AJ748" s="16"/>
      <c r="AK748" s="16"/>
      <c r="AL748" s="16"/>
      <c r="AM748" s="16"/>
      <c r="AN748" s="16"/>
      <c r="AO748" s="16"/>
      <c r="AP748" s="5"/>
      <c r="AQ748" s="31"/>
      <c r="AR748" s="31"/>
    </row>
    <row r="749" spans="1:44" x14ac:dyDescent="0.3">
      <c r="A749" s="4"/>
      <c r="B749" s="3"/>
      <c r="C749" s="3"/>
      <c r="D749" s="14"/>
      <c r="E749" s="14"/>
      <c r="F749" s="14"/>
      <c r="G749" s="14"/>
      <c r="H749" s="5"/>
      <c r="I749" s="15"/>
      <c r="J749" s="15"/>
      <c r="K749" s="3"/>
      <c r="L749" s="3"/>
      <c r="M749" s="3"/>
      <c r="N749" s="3"/>
      <c r="O749" s="17"/>
      <c r="P749" s="32"/>
      <c r="Q749" s="32"/>
      <c r="R749" s="5"/>
      <c r="S749" s="5"/>
      <c r="T749" s="16"/>
      <c r="U749" s="16"/>
      <c r="V749" s="32"/>
      <c r="W749" s="32"/>
      <c r="X749" s="16"/>
      <c r="Y749" s="32"/>
      <c r="Z749" s="32"/>
      <c r="AA749" s="5"/>
      <c r="AB749" s="5"/>
      <c r="AC749" s="16"/>
      <c r="AD749" s="16"/>
      <c r="AE749" s="32"/>
      <c r="AF749" s="32"/>
      <c r="AG749" s="16"/>
      <c r="AH749" s="16"/>
      <c r="AI749" s="16"/>
      <c r="AJ749" s="16"/>
      <c r="AK749" s="16"/>
      <c r="AL749" s="16"/>
      <c r="AM749" s="16"/>
      <c r="AN749" s="16"/>
      <c r="AO749" s="16"/>
      <c r="AP749" s="5"/>
      <c r="AQ749" s="31"/>
      <c r="AR749" s="31"/>
    </row>
    <row r="750" spans="1:44" x14ac:dyDescent="0.3">
      <c r="A750" s="4"/>
      <c r="B750" s="3"/>
      <c r="C750" s="3"/>
      <c r="D750" s="14"/>
      <c r="E750" s="14"/>
      <c r="F750" s="14"/>
      <c r="G750" s="14"/>
      <c r="H750" s="5"/>
      <c r="I750" s="15"/>
      <c r="J750" s="15"/>
      <c r="K750" s="3"/>
      <c r="L750" s="3"/>
      <c r="M750" s="3"/>
      <c r="N750" s="3"/>
      <c r="O750" s="17"/>
      <c r="P750" s="32"/>
      <c r="Q750" s="32"/>
      <c r="R750" s="5"/>
      <c r="S750" s="5"/>
      <c r="T750" s="16"/>
      <c r="U750" s="16"/>
      <c r="V750" s="32"/>
      <c r="W750" s="32"/>
      <c r="X750" s="16"/>
      <c r="Y750" s="32"/>
      <c r="Z750" s="32"/>
      <c r="AA750" s="5"/>
      <c r="AB750" s="5"/>
      <c r="AC750" s="16"/>
      <c r="AD750" s="16"/>
      <c r="AE750" s="32"/>
      <c r="AF750" s="32"/>
      <c r="AG750" s="16"/>
      <c r="AH750" s="16"/>
      <c r="AI750" s="16"/>
      <c r="AJ750" s="16"/>
      <c r="AK750" s="16"/>
      <c r="AL750" s="16"/>
      <c r="AM750" s="16"/>
      <c r="AN750" s="16"/>
      <c r="AO750" s="16"/>
      <c r="AP750" s="5"/>
      <c r="AQ750" s="31"/>
      <c r="AR750" s="31"/>
    </row>
    <row r="751" spans="1:44" x14ac:dyDescent="0.3">
      <c r="A751" s="4"/>
      <c r="B751" s="3"/>
      <c r="C751" s="3"/>
      <c r="D751" s="14"/>
      <c r="E751" s="14"/>
      <c r="F751" s="14"/>
      <c r="G751" s="14"/>
      <c r="H751" s="5"/>
      <c r="I751" s="15"/>
      <c r="J751" s="15"/>
      <c r="K751" s="3"/>
      <c r="L751" s="3"/>
      <c r="M751" s="3"/>
      <c r="N751" s="3"/>
      <c r="O751" s="17"/>
      <c r="P751" s="32"/>
      <c r="Q751" s="32"/>
      <c r="R751" s="5"/>
      <c r="S751" s="5"/>
      <c r="T751" s="16"/>
      <c r="U751" s="16"/>
      <c r="V751" s="32"/>
      <c r="W751" s="32"/>
      <c r="X751" s="16"/>
      <c r="Y751" s="32"/>
      <c r="Z751" s="32"/>
      <c r="AA751" s="5"/>
      <c r="AB751" s="5"/>
      <c r="AC751" s="16"/>
      <c r="AD751" s="16"/>
      <c r="AE751" s="32"/>
      <c r="AF751" s="32"/>
      <c r="AG751" s="16"/>
      <c r="AH751" s="16"/>
      <c r="AI751" s="16"/>
      <c r="AJ751" s="16"/>
      <c r="AK751" s="16"/>
      <c r="AL751" s="16"/>
      <c r="AM751" s="16"/>
      <c r="AN751" s="16"/>
      <c r="AO751" s="16"/>
      <c r="AP751" s="5"/>
      <c r="AQ751" s="31"/>
      <c r="AR751" s="31"/>
    </row>
    <row r="752" spans="1:44" x14ac:dyDescent="0.3">
      <c r="A752" s="4"/>
      <c r="B752" s="3"/>
      <c r="C752" s="3"/>
      <c r="D752" s="14"/>
      <c r="E752" s="14"/>
      <c r="F752" s="14"/>
      <c r="G752" s="14"/>
      <c r="H752" s="5"/>
      <c r="I752" s="15"/>
      <c r="J752" s="15"/>
      <c r="K752" s="3"/>
      <c r="L752" s="3"/>
      <c r="M752" s="3"/>
      <c r="N752" s="3"/>
      <c r="O752" s="17"/>
      <c r="P752" s="32"/>
      <c r="Q752" s="32"/>
      <c r="R752" s="5"/>
      <c r="S752" s="5"/>
      <c r="T752" s="16"/>
      <c r="U752" s="16"/>
      <c r="V752" s="32"/>
      <c r="W752" s="32"/>
      <c r="X752" s="16"/>
      <c r="Y752" s="32"/>
      <c r="Z752" s="32"/>
      <c r="AA752" s="5"/>
      <c r="AB752" s="5"/>
      <c r="AC752" s="16"/>
      <c r="AD752" s="16"/>
      <c r="AE752" s="32"/>
      <c r="AF752" s="32"/>
      <c r="AG752" s="16"/>
      <c r="AH752" s="16"/>
      <c r="AI752" s="16"/>
      <c r="AJ752" s="16"/>
      <c r="AK752" s="16"/>
      <c r="AL752" s="16"/>
      <c r="AM752" s="16"/>
      <c r="AN752" s="16"/>
      <c r="AO752" s="16"/>
      <c r="AP752" s="5"/>
      <c r="AQ752" s="31"/>
      <c r="AR752" s="31"/>
    </row>
    <row r="753" spans="1:44" x14ac:dyDescent="0.3">
      <c r="A753" s="4"/>
      <c r="B753" s="3"/>
      <c r="C753" s="3"/>
      <c r="D753" s="14"/>
      <c r="E753" s="14"/>
      <c r="F753" s="14"/>
      <c r="G753" s="14"/>
      <c r="H753" s="5"/>
      <c r="I753" s="15"/>
      <c r="J753" s="15"/>
      <c r="K753" s="3"/>
      <c r="L753" s="3"/>
      <c r="M753" s="3"/>
      <c r="N753" s="3"/>
      <c r="O753" s="17"/>
      <c r="P753" s="32"/>
      <c r="Q753" s="32"/>
      <c r="R753" s="5"/>
      <c r="S753" s="5"/>
      <c r="T753" s="16"/>
      <c r="U753" s="16"/>
      <c r="V753" s="32"/>
      <c r="W753" s="32"/>
      <c r="X753" s="16"/>
      <c r="Y753" s="32"/>
      <c r="Z753" s="32"/>
      <c r="AA753" s="5"/>
      <c r="AB753" s="5"/>
      <c r="AC753" s="16"/>
      <c r="AD753" s="16"/>
      <c r="AE753" s="32"/>
      <c r="AF753" s="32"/>
      <c r="AG753" s="16"/>
      <c r="AH753" s="16"/>
      <c r="AI753" s="16"/>
      <c r="AJ753" s="16"/>
      <c r="AK753" s="16"/>
      <c r="AL753" s="16"/>
      <c r="AM753" s="16"/>
      <c r="AN753" s="16"/>
      <c r="AO753" s="16"/>
      <c r="AP753" s="5"/>
      <c r="AQ753" s="31"/>
      <c r="AR753" s="31"/>
    </row>
    <row r="754" spans="1:44" x14ac:dyDescent="0.3">
      <c r="A754" s="4"/>
      <c r="B754" s="3"/>
      <c r="C754" s="3"/>
      <c r="D754" s="14"/>
      <c r="E754" s="14"/>
      <c r="F754" s="14"/>
      <c r="G754" s="14"/>
      <c r="H754" s="5"/>
      <c r="I754" s="15"/>
      <c r="J754" s="15"/>
      <c r="K754" s="3"/>
      <c r="L754" s="3"/>
      <c r="M754" s="3"/>
      <c r="N754" s="3"/>
      <c r="O754" s="17"/>
      <c r="P754" s="32"/>
      <c r="Q754" s="32"/>
      <c r="R754" s="5"/>
      <c r="S754" s="5"/>
      <c r="T754" s="16"/>
      <c r="U754" s="16"/>
      <c r="V754" s="32"/>
      <c r="W754" s="32"/>
      <c r="X754" s="16"/>
      <c r="Y754" s="32"/>
      <c r="Z754" s="32"/>
      <c r="AA754" s="5"/>
      <c r="AB754" s="5"/>
      <c r="AC754" s="16"/>
      <c r="AD754" s="16"/>
      <c r="AE754" s="32"/>
      <c r="AF754" s="32"/>
      <c r="AG754" s="16"/>
      <c r="AH754" s="16"/>
      <c r="AI754" s="16"/>
      <c r="AJ754" s="16"/>
      <c r="AK754" s="16"/>
      <c r="AL754" s="16"/>
      <c r="AM754" s="16"/>
      <c r="AN754" s="16"/>
      <c r="AO754" s="16"/>
      <c r="AP754" s="5"/>
      <c r="AQ754" s="31"/>
      <c r="AR754" s="31"/>
    </row>
    <row r="755" spans="1:44" x14ac:dyDescent="0.3">
      <c r="A755" s="4"/>
      <c r="B755" s="3"/>
      <c r="C755" s="3"/>
      <c r="D755" s="14"/>
      <c r="E755" s="14"/>
      <c r="F755" s="14"/>
      <c r="G755" s="14"/>
      <c r="H755" s="5"/>
      <c r="I755" s="15"/>
      <c r="J755" s="15"/>
      <c r="K755" s="3"/>
      <c r="L755" s="3"/>
      <c r="M755" s="3"/>
      <c r="N755" s="3"/>
      <c r="O755" s="17"/>
      <c r="P755" s="32"/>
      <c r="Q755" s="32"/>
      <c r="R755" s="5"/>
      <c r="S755" s="5"/>
      <c r="T755" s="16"/>
      <c r="U755" s="16"/>
      <c r="V755" s="32"/>
      <c r="W755" s="32"/>
      <c r="X755" s="16"/>
      <c r="Y755" s="32"/>
      <c r="Z755" s="32"/>
      <c r="AA755" s="5"/>
      <c r="AB755" s="5"/>
      <c r="AC755" s="16"/>
      <c r="AD755" s="16"/>
      <c r="AE755" s="32"/>
      <c r="AF755" s="32"/>
      <c r="AG755" s="16"/>
      <c r="AH755" s="16"/>
      <c r="AI755" s="16"/>
      <c r="AJ755" s="16"/>
      <c r="AK755" s="16"/>
      <c r="AL755" s="16"/>
      <c r="AM755" s="16"/>
      <c r="AN755" s="16"/>
      <c r="AO755" s="16"/>
      <c r="AP755" s="5"/>
      <c r="AQ755" s="31"/>
      <c r="AR755" s="31"/>
    </row>
    <row r="756" spans="1:44" x14ac:dyDescent="0.3">
      <c r="A756" s="4"/>
      <c r="B756" s="3"/>
      <c r="C756" s="3"/>
      <c r="D756" s="14"/>
      <c r="E756" s="14"/>
      <c r="F756" s="14"/>
      <c r="G756" s="14"/>
      <c r="H756" s="5"/>
      <c r="I756" s="15"/>
      <c r="J756" s="15"/>
      <c r="K756" s="3"/>
      <c r="L756" s="3"/>
      <c r="M756" s="3"/>
      <c r="N756" s="3"/>
      <c r="O756" s="17"/>
      <c r="P756" s="32"/>
      <c r="Q756" s="32"/>
      <c r="R756" s="5"/>
      <c r="S756" s="5"/>
      <c r="T756" s="16"/>
      <c r="U756" s="16"/>
      <c r="V756" s="32"/>
      <c r="W756" s="32"/>
      <c r="X756" s="16"/>
      <c r="Y756" s="32"/>
      <c r="Z756" s="32"/>
      <c r="AA756" s="5"/>
      <c r="AB756" s="5"/>
      <c r="AC756" s="16"/>
      <c r="AD756" s="16"/>
      <c r="AE756" s="32"/>
      <c r="AF756" s="32"/>
      <c r="AG756" s="16"/>
      <c r="AH756" s="16"/>
      <c r="AI756" s="16"/>
      <c r="AJ756" s="16"/>
      <c r="AK756" s="16"/>
      <c r="AL756" s="16"/>
      <c r="AM756" s="16"/>
      <c r="AN756" s="16"/>
      <c r="AO756" s="16"/>
      <c r="AP756" s="5"/>
      <c r="AQ756" s="31"/>
      <c r="AR756" s="31"/>
    </row>
    <row r="757" spans="1:44" x14ac:dyDescent="0.3">
      <c r="A757" s="4"/>
      <c r="B757" s="3"/>
      <c r="C757" s="3"/>
      <c r="D757" s="14"/>
      <c r="E757" s="14"/>
      <c r="F757" s="14"/>
      <c r="G757" s="14"/>
      <c r="H757" s="5"/>
      <c r="I757" s="15"/>
      <c r="J757" s="15"/>
      <c r="K757" s="3"/>
      <c r="L757" s="3"/>
      <c r="M757" s="3"/>
      <c r="N757" s="3"/>
      <c r="O757" s="17"/>
      <c r="P757" s="32"/>
      <c r="Q757" s="32"/>
      <c r="R757" s="5"/>
      <c r="S757" s="5"/>
      <c r="T757" s="16"/>
      <c r="U757" s="16"/>
      <c r="V757" s="32"/>
      <c r="W757" s="32"/>
      <c r="X757" s="16"/>
      <c r="Y757" s="32"/>
      <c r="Z757" s="32"/>
      <c r="AA757" s="5"/>
      <c r="AB757" s="5"/>
      <c r="AC757" s="16"/>
      <c r="AD757" s="16"/>
      <c r="AE757" s="32"/>
      <c r="AF757" s="32"/>
      <c r="AG757" s="16"/>
      <c r="AH757" s="16"/>
      <c r="AI757" s="16"/>
      <c r="AJ757" s="16"/>
      <c r="AK757" s="16"/>
      <c r="AL757" s="16"/>
      <c r="AM757" s="16"/>
      <c r="AN757" s="16"/>
      <c r="AO757" s="16"/>
      <c r="AP757" s="5"/>
      <c r="AQ757" s="31"/>
      <c r="AR757" s="31"/>
    </row>
    <row r="758" spans="1:44" x14ac:dyDescent="0.3">
      <c r="A758" s="4"/>
      <c r="B758" s="3"/>
      <c r="C758" s="3"/>
      <c r="D758" s="14"/>
      <c r="E758" s="14"/>
      <c r="F758" s="14"/>
      <c r="G758" s="14"/>
      <c r="H758" s="5"/>
      <c r="I758" s="15"/>
      <c r="J758" s="15"/>
      <c r="K758" s="3"/>
      <c r="L758" s="3"/>
      <c r="M758" s="3"/>
      <c r="N758" s="3"/>
      <c r="O758" s="17"/>
      <c r="P758" s="32"/>
      <c r="Q758" s="32"/>
      <c r="R758" s="5"/>
      <c r="S758" s="5"/>
      <c r="T758" s="16"/>
      <c r="U758" s="16"/>
      <c r="V758" s="32"/>
      <c r="W758" s="32"/>
      <c r="X758" s="16"/>
      <c r="Y758" s="32"/>
      <c r="Z758" s="32"/>
      <c r="AA758" s="5"/>
      <c r="AB758" s="5"/>
      <c r="AC758" s="16"/>
      <c r="AD758" s="16"/>
      <c r="AE758" s="32"/>
      <c r="AF758" s="32"/>
      <c r="AG758" s="16"/>
      <c r="AH758" s="16"/>
      <c r="AI758" s="16"/>
      <c r="AJ758" s="16"/>
      <c r="AK758" s="16"/>
      <c r="AL758" s="16"/>
      <c r="AM758" s="16"/>
      <c r="AN758" s="16"/>
      <c r="AO758" s="16"/>
      <c r="AP758" s="5"/>
      <c r="AQ758" s="31"/>
      <c r="AR758" s="31"/>
    </row>
    <row r="759" spans="1:44" x14ac:dyDescent="0.3">
      <c r="A759" s="4"/>
      <c r="B759" s="3"/>
      <c r="C759" s="3"/>
      <c r="D759" s="14"/>
      <c r="E759" s="14"/>
      <c r="F759" s="14"/>
      <c r="G759" s="14"/>
      <c r="H759" s="5"/>
      <c r="I759" s="15"/>
      <c r="J759" s="15"/>
      <c r="K759" s="3"/>
      <c r="L759" s="3"/>
      <c r="M759" s="3"/>
      <c r="N759" s="3"/>
      <c r="O759" s="17"/>
      <c r="P759" s="32"/>
      <c r="Q759" s="32"/>
      <c r="R759" s="5"/>
      <c r="S759" s="5"/>
      <c r="T759" s="16"/>
      <c r="U759" s="16"/>
      <c r="V759" s="32"/>
      <c r="W759" s="32"/>
      <c r="X759" s="16"/>
      <c r="Y759" s="32"/>
      <c r="Z759" s="32"/>
      <c r="AA759" s="5"/>
      <c r="AB759" s="5"/>
      <c r="AC759" s="16"/>
      <c r="AD759" s="16"/>
      <c r="AE759" s="32"/>
      <c r="AF759" s="32"/>
      <c r="AG759" s="16"/>
      <c r="AH759" s="16"/>
      <c r="AI759" s="16"/>
      <c r="AJ759" s="16"/>
      <c r="AK759" s="16"/>
      <c r="AL759" s="16"/>
      <c r="AM759" s="16"/>
      <c r="AN759" s="16"/>
      <c r="AO759" s="16"/>
      <c r="AP759" s="5"/>
      <c r="AQ759" s="31"/>
      <c r="AR759" s="31"/>
    </row>
    <row r="760" spans="1:44" x14ac:dyDescent="0.3">
      <c r="A760" s="4"/>
      <c r="B760" s="3"/>
      <c r="C760" s="3"/>
      <c r="D760" s="14"/>
      <c r="E760" s="14"/>
      <c r="F760" s="14"/>
      <c r="G760" s="14"/>
      <c r="H760" s="5"/>
      <c r="I760" s="15"/>
      <c r="J760" s="15"/>
      <c r="K760" s="3"/>
      <c r="L760" s="3"/>
      <c r="M760" s="3"/>
      <c r="N760" s="3"/>
      <c r="O760" s="17"/>
      <c r="P760" s="32"/>
      <c r="Q760" s="32"/>
      <c r="R760" s="5"/>
      <c r="S760" s="5"/>
      <c r="T760" s="16"/>
      <c r="U760" s="16"/>
      <c r="V760" s="32"/>
      <c r="W760" s="32"/>
      <c r="X760" s="16"/>
      <c r="Y760" s="32"/>
      <c r="Z760" s="32"/>
      <c r="AA760" s="5"/>
      <c r="AB760" s="5"/>
      <c r="AC760" s="16"/>
      <c r="AD760" s="16"/>
      <c r="AE760" s="32"/>
      <c r="AF760" s="32"/>
      <c r="AG760" s="16"/>
      <c r="AH760" s="16"/>
      <c r="AI760" s="16"/>
      <c r="AJ760" s="16"/>
      <c r="AK760" s="16"/>
      <c r="AL760" s="16"/>
      <c r="AM760" s="16"/>
      <c r="AN760" s="16"/>
      <c r="AO760" s="16"/>
      <c r="AP760" s="5"/>
      <c r="AQ760" s="31"/>
      <c r="AR760" s="31"/>
    </row>
    <row r="761" spans="1:44" x14ac:dyDescent="0.3">
      <c r="A761" s="4"/>
      <c r="B761" s="3"/>
      <c r="C761" s="3"/>
      <c r="D761" s="14"/>
      <c r="E761" s="14"/>
      <c r="F761" s="14"/>
      <c r="G761" s="14"/>
      <c r="H761" s="5"/>
      <c r="I761" s="15"/>
      <c r="J761" s="15"/>
      <c r="K761" s="3"/>
      <c r="L761" s="3"/>
      <c r="M761" s="3"/>
      <c r="N761" s="3"/>
      <c r="O761" s="17"/>
      <c r="P761" s="32"/>
      <c r="Q761" s="32"/>
      <c r="R761" s="5"/>
      <c r="S761" s="5"/>
      <c r="T761" s="16"/>
      <c r="U761" s="16"/>
      <c r="V761" s="32"/>
      <c r="W761" s="32"/>
      <c r="X761" s="16"/>
      <c r="Y761" s="32"/>
      <c r="Z761" s="32"/>
      <c r="AA761" s="5"/>
      <c r="AB761" s="5"/>
      <c r="AC761" s="16"/>
      <c r="AD761" s="16"/>
      <c r="AE761" s="32"/>
      <c r="AF761" s="32"/>
      <c r="AG761" s="16"/>
      <c r="AH761" s="16"/>
      <c r="AI761" s="16"/>
      <c r="AJ761" s="16"/>
      <c r="AK761" s="16"/>
      <c r="AL761" s="16"/>
      <c r="AM761" s="16"/>
      <c r="AN761" s="16"/>
      <c r="AO761" s="16"/>
      <c r="AP761" s="5"/>
      <c r="AQ761" s="31"/>
      <c r="AR761" s="31"/>
    </row>
    <row r="762" spans="1:44" x14ac:dyDescent="0.3">
      <c r="A762" s="4"/>
      <c r="B762" s="3"/>
      <c r="C762" s="3"/>
      <c r="D762" s="14"/>
      <c r="E762" s="14"/>
      <c r="F762" s="14"/>
      <c r="G762" s="14"/>
      <c r="H762" s="5"/>
      <c r="I762" s="15"/>
      <c r="J762" s="15"/>
      <c r="K762" s="3"/>
      <c r="L762" s="3"/>
      <c r="M762" s="3"/>
      <c r="N762" s="3"/>
      <c r="O762" s="17"/>
      <c r="P762" s="32"/>
      <c r="Q762" s="32"/>
      <c r="R762" s="5"/>
      <c r="S762" s="5"/>
      <c r="T762" s="16"/>
      <c r="U762" s="16"/>
      <c r="V762" s="32"/>
      <c r="W762" s="32"/>
      <c r="X762" s="16"/>
      <c r="Y762" s="32"/>
      <c r="Z762" s="32"/>
      <c r="AA762" s="5"/>
      <c r="AB762" s="5"/>
      <c r="AC762" s="16"/>
      <c r="AD762" s="16"/>
      <c r="AE762" s="32"/>
      <c r="AF762" s="32"/>
      <c r="AG762" s="16"/>
      <c r="AH762" s="16"/>
      <c r="AI762" s="16"/>
      <c r="AJ762" s="16"/>
      <c r="AK762" s="16"/>
      <c r="AL762" s="16"/>
      <c r="AM762" s="16"/>
      <c r="AN762" s="16"/>
      <c r="AO762" s="16"/>
      <c r="AP762" s="5"/>
      <c r="AQ762" s="31"/>
      <c r="AR762" s="31"/>
    </row>
    <row r="763" spans="1:44" x14ac:dyDescent="0.3">
      <c r="A763" s="4"/>
      <c r="B763" s="3"/>
      <c r="C763" s="3"/>
      <c r="D763" s="14"/>
      <c r="E763" s="14"/>
      <c r="F763" s="14"/>
      <c r="G763" s="14"/>
      <c r="H763" s="5"/>
      <c r="I763" s="15"/>
      <c r="J763" s="15"/>
      <c r="K763" s="3"/>
      <c r="L763" s="3"/>
      <c r="M763" s="3"/>
      <c r="N763" s="3"/>
      <c r="O763" s="17"/>
      <c r="P763" s="32"/>
      <c r="Q763" s="32"/>
      <c r="R763" s="5"/>
      <c r="S763" s="5"/>
      <c r="T763" s="16"/>
      <c r="U763" s="16"/>
      <c r="V763" s="32"/>
      <c r="W763" s="32"/>
      <c r="X763" s="16"/>
      <c r="Y763" s="32"/>
      <c r="Z763" s="32"/>
      <c r="AA763" s="5"/>
      <c r="AB763" s="5"/>
      <c r="AC763" s="16"/>
      <c r="AD763" s="16"/>
      <c r="AE763" s="32"/>
      <c r="AF763" s="32"/>
      <c r="AG763" s="16"/>
      <c r="AH763" s="16"/>
      <c r="AI763" s="16"/>
      <c r="AJ763" s="16"/>
      <c r="AK763" s="16"/>
      <c r="AL763" s="16"/>
      <c r="AM763" s="16"/>
      <c r="AN763" s="16"/>
      <c r="AO763" s="16"/>
      <c r="AP763" s="5"/>
      <c r="AQ763" s="31"/>
      <c r="AR763" s="31"/>
    </row>
    <row r="764" spans="1:44" x14ac:dyDescent="0.3">
      <c r="A764" s="4"/>
      <c r="B764" s="3"/>
      <c r="C764" s="3"/>
      <c r="D764" s="14"/>
      <c r="E764" s="14"/>
      <c r="F764" s="14"/>
      <c r="G764" s="14"/>
      <c r="H764" s="5"/>
      <c r="I764" s="15"/>
      <c r="J764" s="15"/>
      <c r="K764" s="3"/>
      <c r="L764" s="3"/>
      <c r="M764" s="3"/>
      <c r="N764" s="3"/>
      <c r="O764" s="17"/>
      <c r="P764" s="32"/>
      <c r="Q764" s="32"/>
      <c r="R764" s="5"/>
      <c r="S764" s="5"/>
      <c r="T764" s="16"/>
      <c r="U764" s="16"/>
      <c r="V764" s="32"/>
      <c r="W764" s="32"/>
      <c r="X764" s="16"/>
      <c r="Y764" s="32"/>
      <c r="Z764" s="32"/>
      <c r="AA764" s="5"/>
      <c r="AB764" s="5"/>
      <c r="AC764" s="16"/>
      <c r="AD764" s="16"/>
      <c r="AE764" s="32"/>
      <c r="AF764" s="32"/>
      <c r="AG764" s="16"/>
      <c r="AH764" s="16"/>
      <c r="AI764" s="16"/>
      <c r="AJ764" s="16"/>
      <c r="AK764" s="16"/>
      <c r="AL764" s="16"/>
      <c r="AM764" s="16"/>
      <c r="AN764" s="16"/>
      <c r="AO764" s="16"/>
      <c r="AP764" s="5"/>
      <c r="AQ764" s="31"/>
      <c r="AR764" s="31"/>
    </row>
    <row r="765" spans="1:44" x14ac:dyDescent="0.3">
      <c r="A765" s="4"/>
      <c r="B765" s="3"/>
      <c r="C765" s="3"/>
      <c r="D765" s="14"/>
      <c r="E765" s="14"/>
      <c r="F765" s="14"/>
      <c r="G765" s="14"/>
      <c r="H765" s="5"/>
      <c r="I765" s="15"/>
      <c r="J765" s="15"/>
      <c r="K765" s="3"/>
      <c r="L765" s="3"/>
      <c r="M765" s="3"/>
      <c r="N765" s="3"/>
      <c r="O765" s="17"/>
      <c r="P765" s="32"/>
      <c r="Q765" s="32"/>
      <c r="R765" s="5"/>
      <c r="S765" s="5"/>
      <c r="T765" s="16"/>
      <c r="U765" s="16"/>
      <c r="V765" s="32"/>
      <c r="W765" s="32"/>
      <c r="X765" s="16"/>
      <c r="Y765" s="32"/>
      <c r="Z765" s="32"/>
      <c r="AA765" s="5"/>
      <c r="AB765" s="5"/>
      <c r="AC765" s="16"/>
      <c r="AD765" s="16"/>
      <c r="AE765" s="32"/>
      <c r="AF765" s="32"/>
      <c r="AG765" s="16"/>
      <c r="AH765" s="16"/>
      <c r="AI765" s="16"/>
      <c r="AJ765" s="16"/>
      <c r="AK765" s="16"/>
      <c r="AL765" s="16"/>
      <c r="AM765" s="16"/>
      <c r="AN765" s="16"/>
      <c r="AO765" s="16"/>
      <c r="AP765" s="5"/>
      <c r="AQ765" s="31"/>
      <c r="AR765" s="31"/>
    </row>
    <row r="766" spans="1:44" x14ac:dyDescent="0.3">
      <c r="A766" s="4"/>
      <c r="B766" s="3"/>
      <c r="C766" s="3"/>
      <c r="D766" s="14"/>
      <c r="E766" s="14"/>
      <c r="F766" s="14"/>
      <c r="G766" s="14"/>
      <c r="H766" s="5"/>
      <c r="I766" s="15"/>
      <c r="J766" s="15"/>
      <c r="K766" s="3"/>
      <c r="L766" s="3"/>
      <c r="M766" s="3"/>
      <c r="N766" s="3"/>
      <c r="O766" s="17"/>
      <c r="P766" s="32"/>
      <c r="Q766" s="32"/>
      <c r="R766" s="5"/>
      <c r="S766" s="5"/>
      <c r="T766" s="16"/>
      <c r="U766" s="16"/>
      <c r="V766" s="32"/>
      <c r="W766" s="32"/>
      <c r="X766" s="16"/>
      <c r="Y766" s="32"/>
      <c r="Z766" s="32"/>
      <c r="AA766" s="5"/>
      <c r="AB766" s="5"/>
      <c r="AC766" s="16"/>
      <c r="AD766" s="16"/>
      <c r="AE766" s="32"/>
      <c r="AF766" s="32"/>
      <c r="AG766" s="16"/>
      <c r="AH766" s="16"/>
      <c r="AI766" s="16"/>
      <c r="AJ766" s="16"/>
      <c r="AK766" s="16"/>
      <c r="AL766" s="16"/>
      <c r="AM766" s="16"/>
      <c r="AN766" s="16"/>
      <c r="AO766" s="16"/>
      <c r="AP766" s="5"/>
      <c r="AQ766" s="31"/>
      <c r="AR766" s="31"/>
    </row>
    <row r="767" spans="1:44" x14ac:dyDescent="0.3">
      <c r="A767" s="4"/>
      <c r="B767" s="3"/>
      <c r="C767" s="3"/>
      <c r="D767" s="14"/>
      <c r="E767" s="14"/>
      <c r="F767" s="14"/>
      <c r="G767" s="14"/>
      <c r="H767" s="5"/>
      <c r="I767" s="15"/>
      <c r="J767" s="15"/>
      <c r="K767" s="3"/>
      <c r="L767" s="3"/>
      <c r="M767" s="3"/>
      <c r="N767" s="3"/>
      <c r="O767" s="17"/>
      <c r="P767" s="32"/>
      <c r="Q767" s="32"/>
      <c r="R767" s="5"/>
      <c r="S767" s="5"/>
      <c r="T767" s="16"/>
      <c r="U767" s="16"/>
      <c r="V767" s="32"/>
      <c r="W767" s="32"/>
      <c r="X767" s="16"/>
      <c r="Y767" s="32"/>
      <c r="Z767" s="32"/>
      <c r="AA767" s="5"/>
      <c r="AB767" s="5"/>
      <c r="AC767" s="16"/>
      <c r="AD767" s="16"/>
      <c r="AE767" s="32"/>
      <c r="AF767" s="32"/>
      <c r="AG767" s="16"/>
      <c r="AH767" s="16"/>
      <c r="AI767" s="16"/>
      <c r="AJ767" s="16"/>
      <c r="AK767" s="16"/>
      <c r="AL767" s="16"/>
      <c r="AM767" s="16"/>
      <c r="AN767" s="16"/>
      <c r="AO767" s="16"/>
      <c r="AP767" s="5"/>
      <c r="AQ767" s="31"/>
      <c r="AR767" s="31"/>
    </row>
    <row r="768" spans="1:44" x14ac:dyDescent="0.3">
      <c r="A768" s="4"/>
      <c r="B768" s="3"/>
      <c r="C768" s="3"/>
      <c r="D768" s="14"/>
      <c r="E768" s="14"/>
      <c r="F768" s="14"/>
      <c r="G768" s="14"/>
      <c r="H768" s="5"/>
      <c r="I768" s="15"/>
      <c r="J768" s="15"/>
      <c r="K768" s="3"/>
      <c r="L768" s="3"/>
      <c r="M768" s="3"/>
      <c r="N768" s="3"/>
      <c r="O768" s="17"/>
      <c r="P768" s="32"/>
      <c r="Q768" s="32"/>
      <c r="R768" s="5"/>
      <c r="S768" s="5"/>
      <c r="T768" s="16"/>
      <c r="U768" s="16"/>
      <c r="V768" s="32"/>
      <c r="W768" s="32"/>
      <c r="X768" s="16"/>
      <c r="Y768" s="32"/>
      <c r="Z768" s="32"/>
      <c r="AA768" s="5"/>
      <c r="AB768" s="5"/>
      <c r="AC768" s="16"/>
      <c r="AD768" s="16"/>
      <c r="AE768" s="32"/>
      <c r="AF768" s="32"/>
      <c r="AG768" s="16"/>
      <c r="AH768" s="16"/>
      <c r="AI768" s="16"/>
      <c r="AJ768" s="16"/>
      <c r="AK768" s="16"/>
      <c r="AL768" s="16"/>
      <c r="AM768" s="16"/>
      <c r="AN768" s="16"/>
      <c r="AO768" s="16"/>
      <c r="AP768" s="5"/>
      <c r="AQ768" s="31"/>
      <c r="AR768" s="31"/>
    </row>
    <row r="769" spans="1:44" x14ac:dyDescent="0.3">
      <c r="A769" s="4"/>
      <c r="B769" s="3"/>
      <c r="C769" s="3"/>
      <c r="D769" s="14"/>
      <c r="E769" s="14"/>
      <c r="F769" s="14"/>
      <c r="G769" s="14"/>
      <c r="H769" s="5"/>
      <c r="I769" s="15"/>
      <c r="J769" s="15"/>
      <c r="K769" s="3"/>
      <c r="L769" s="3"/>
      <c r="M769" s="3"/>
      <c r="N769" s="3"/>
      <c r="O769" s="17"/>
      <c r="P769" s="32"/>
      <c r="Q769" s="32"/>
      <c r="R769" s="5"/>
      <c r="S769" s="5"/>
      <c r="T769" s="16"/>
      <c r="U769" s="16"/>
      <c r="V769" s="32"/>
      <c r="W769" s="32"/>
      <c r="X769" s="16"/>
      <c r="Y769" s="32"/>
      <c r="Z769" s="32"/>
      <c r="AA769" s="5"/>
      <c r="AB769" s="5"/>
      <c r="AC769" s="16"/>
      <c r="AD769" s="16"/>
      <c r="AE769" s="32"/>
      <c r="AF769" s="32"/>
      <c r="AG769" s="16"/>
      <c r="AH769" s="16"/>
      <c r="AI769" s="16"/>
      <c r="AJ769" s="16"/>
      <c r="AK769" s="16"/>
      <c r="AL769" s="16"/>
      <c r="AM769" s="16"/>
      <c r="AN769" s="16"/>
      <c r="AO769" s="16"/>
      <c r="AP769" s="5"/>
      <c r="AQ769" s="31"/>
      <c r="AR769" s="31"/>
    </row>
    <row r="770" spans="1:44" x14ac:dyDescent="0.3">
      <c r="A770" s="4"/>
      <c r="B770" s="3"/>
      <c r="C770" s="3"/>
      <c r="D770" s="14"/>
      <c r="E770" s="14"/>
      <c r="F770" s="14"/>
      <c r="G770" s="14"/>
      <c r="H770" s="5"/>
      <c r="I770" s="15"/>
      <c r="J770" s="15"/>
      <c r="K770" s="3"/>
      <c r="L770" s="3"/>
      <c r="M770" s="3"/>
      <c r="N770" s="3"/>
      <c r="O770" s="17"/>
      <c r="P770" s="32"/>
      <c r="Q770" s="32"/>
      <c r="R770" s="5"/>
      <c r="S770" s="5"/>
      <c r="T770" s="16"/>
      <c r="U770" s="16"/>
      <c r="V770" s="32"/>
      <c r="W770" s="32"/>
      <c r="X770" s="16"/>
      <c r="Y770" s="32"/>
      <c r="Z770" s="32"/>
      <c r="AA770" s="5"/>
      <c r="AB770" s="5"/>
      <c r="AC770" s="16"/>
      <c r="AD770" s="16"/>
      <c r="AE770" s="32"/>
      <c r="AF770" s="32"/>
      <c r="AG770" s="16"/>
      <c r="AH770" s="16"/>
      <c r="AI770" s="16"/>
      <c r="AJ770" s="16"/>
      <c r="AK770" s="16"/>
      <c r="AL770" s="16"/>
      <c r="AM770" s="16"/>
      <c r="AN770" s="16"/>
      <c r="AO770" s="16"/>
      <c r="AP770" s="5"/>
      <c r="AQ770" s="31"/>
      <c r="AR770" s="31"/>
    </row>
    <row r="771" spans="1:44" x14ac:dyDescent="0.3">
      <c r="A771" s="4"/>
      <c r="B771" s="3"/>
      <c r="C771" s="3"/>
      <c r="D771" s="14"/>
      <c r="E771" s="14"/>
      <c r="F771" s="14"/>
      <c r="G771" s="14"/>
      <c r="H771" s="5"/>
      <c r="I771" s="15"/>
      <c r="J771" s="15"/>
      <c r="K771" s="3"/>
      <c r="L771" s="3"/>
      <c r="M771" s="3"/>
      <c r="N771" s="3"/>
      <c r="O771" s="17"/>
      <c r="P771" s="32"/>
      <c r="Q771" s="32"/>
      <c r="R771" s="5"/>
      <c r="S771" s="5"/>
      <c r="T771" s="16"/>
      <c r="U771" s="16"/>
      <c r="V771" s="32"/>
      <c r="W771" s="32"/>
      <c r="X771" s="16"/>
      <c r="Y771" s="32"/>
      <c r="Z771" s="32"/>
      <c r="AA771" s="5"/>
      <c r="AB771" s="5"/>
      <c r="AC771" s="16"/>
      <c r="AD771" s="16"/>
      <c r="AE771" s="32"/>
      <c r="AF771" s="32"/>
      <c r="AG771" s="16"/>
      <c r="AH771" s="16"/>
      <c r="AI771" s="16"/>
      <c r="AJ771" s="16"/>
      <c r="AK771" s="16"/>
      <c r="AL771" s="16"/>
      <c r="AM771" s="16"/>
      <c r="AN771" s="16"/>
      <c r="AO771" s="16"/>
      <c r="AP771" s="5"/>
      <c r="AQ771" s="31"/>
      <c r="AR771" s="31"/>
    </row>
    <row r="772" spans="1:44" x14ac:dyDescent="0.3">
      <c r="A772" s="4"/>
      <c r="B772" s="3"/>
      <c r="C772" s="3"/>
      <c r="D772" s="14"/>
      <c r="E772" s="14"/>
      <c r="F772" s="14"/>
      <c r="G772" s="14"/>
      <c r="H772" s="5"/>
      <c r="I772" s="15"/>
      <c r="J772" s="15"/>
      <c r="K772" s="3"/>
      <c r="L772" s="3"/>
      <c r="M772" s="3"/>
      <c r="N772" s="3"/>
      <c r="O772" s="17"/>
      <c r="P772" s="32"/>
      <c r="Q772" s="32"/>
      <c r="R772" s="5"/>
      <c r="S772" s="5"/>
      <c r="T772" s="16"/>
      <c r="U772" s="16"/>
      <c r="V772" s="32"/>
      <c r="W772" s="32"/>
      <c r="X772" s="16"/>
      <c r="Y772" s="32"/>
      <c r="Z772" s="32"/>
      <c r="AA772" s="5"/>
      <c r="AB772" s="5"/>
      <c r="AC772" s="16"/>
      <c r="AD772" s="16"/>
      <c r="AE772" s="32"/>
      <c r="AF772" s="32"/>
      <c r="AG772" s="16"/>
      <c r="AH772" s="16"/>
      <c r="AI772" s="16"/>
      <c r="AJ772" s="16"/>
      <c r="AK772" s="16"/>
      <c r="AL772" s="16"/>
      <c r="AM772" s="16"/>
      <c r="AN772" s="16"/>
      <c r="AO772" s="16"/>
      <c r="AP772" s="5"/>
      <c r="AQ772" s="31"/>
      <c r="AR772" s="31"/>
    </row>
    <row r="773" spans="1:44" x14ac:dyDescent="0.3">
      <c r="A773" s="4"/>
      <c r="B773" s="3"/>
      <c r="C773" s="3"/>
      <c r="D773" s="14"/>
      <c r="E773" s="14"/>
      <c r="F773" s="14"/>
      <c r="G773" s="14"/>
      <c r="H773" s="5"/>
      <c r="I773" s="15"/>
      <c r="J773" s="15"/>
      <c r="K773" s="3"/>
      <c r="L773" s="3"/>
      <c r="M773" s="3"/>
      <c r="N773" s="3"/>
      <c r="O773" s="17"/>
      <c r="P773" s="32"/>
      <c r="Q773" s="32"/>
      <c r="R773" s="5"/>
      <c r="S773" s="5"/>
      <c r="T773" s="16"/>
      <c r="U773" s="16"/>
      <c r="V773" s="32"/>
      <c r="W773" s="32"/>
      <c r="X773" s="16"/>
      <c r="Y773" s="32"/>
      <c r="Z773" s="32"/>
      <c r="AA773" s="5"/>
      <c r="AB773" s="5"/>
      <c r="AC773" s="16"/>
      <c r="AD773" s="16"/>
      <c r="AE773" s="32"/>
      <c r="AF773" s="32"/>
      <c r="AG773" s="16"/>
      <c r="AH773" s="16"/>
      <c r="AI773" s="16"/>
      <c r="AJ773" s="16"/>
      <c r="AK773" s="16"/>
      <c r="AL773" s="16"/>
      <c r="AM773" s="16"/>
      <c r="AN773" s="16"/>
      <c r="AO773" s="16"/>
      <c r="AP773" s="5"/>
      <c r="AQ773" s="31"/>
      <c r="AR773" s="31"/>
    </row>
    <row r="774" spans="1:44" x14ac:dyDescent="0.3">
      <c r="A774" s="4"/>
      <c r="B774" s="3"/>
      <c r="C774" s="3"/>
      <c r="D774" s="14"/>
      <c r="E774" s="14"/>
      <c r="F774" s="14"/>
      <c r="G774" s="14"/>
      <c r="H774" s="5"/>
      <c r="I774" s="15"/>
      <c r="J774" s="15"/>
      <c r="K774" s="3"/>
      <c r="L774" s="3"/>
      <c r="M774" s="3"/>
      <c r="N774" s="3"/>
      <c r="O774" s="17"/>
      <c r="P774" s="32"/>
      <c r="Q774" s="32"/>
      <c r="R774" s="5"/>
      <c r="S774" s="5"/>
      <c r="T774" s="16"/>
      <c r="U774" s="16"/>
      <c r="V774" s="32"/>
      <c r="W774" s="32"/>
      <c r="X774" s="16"/>
      <c r="Y774" s="32"/>
      <c r="Z774" s="32"/>
      <c r="AA774" s="5"/>
      <c r="AB774" s="5"/>
      <c r="AC774" s="16"/>
      <c r="AD774" s="16"/>
      <c r="AE774" s="32"/>
      <c r="AF774" s="32"/>
      <c r="AG774" s="16"/>
      <c r="AH774" s="16"/>
      <c r="AI774" s="16"/>
      <c r="AJ774" s="16"/>
      <c r="AK774" s="16"/>
      <c r="AL774" s="16"/>
      <c r="AM774" s="16"/>
      <c r="AN774" s="16"/>
      <c r="AO774" s="16"/>
      <c r="AP774" s="5"/>
      <c r="AQ774" s="31"/>
      <c r="AR774" s="31"/>
    </row>
    <row r="775" spans="1:44" x14ac:dyDescent="0.3">
      <c r="A775" s="4"/>
      <c r="B775" s="3"/>
      <c r="C775" s="3"/>
      <c r="D775" s="14"/>
      <c r="E775" s="14"/>
      <c r="F775" s="14"/>
      <c r="G775" s="14"/>
      <c r="H775" s="5"/>
      <c r="I775" s="15"/>
      <c r="J775" s="15"/>
      <c r="K775" s="3"/>
      <c r="L775" s="3"/>
      <c r="M775" s="3"/>
      <c r="N775" s="3"/>
      <c r="O775" s="17"/>
      <c r="P775" s="32"/>
      <c r="Q775" s="32"/>
      <c r="R775" s="5"/>
      <c r="S775" s="5"/>
      <c r="T775" s="16"/>
      <c r="U775" s="16"/>
      <c r="V775" s="32"/>
      <c r="W775" s="32"/>
      <c r="X775" s="16"/>
      <c r="Y775" s="32"/>
      <c r="Z775" s="32"/>
      <c r="AA775" s="5"/>
      <c r="AB775" s="5"/>
      <c r="AC775" s="16"/>
      <c r="AD775" s="16"/>
      <c r="AE775" s="32"/>
      <c r="AF775" s="32"/>
      <c r="AG775" s="16"/>
      <c r="AH775" s="16"/>
      <c r="AI775" s="16"/>
      <c r="AJ775" s="16"/>
      <c r="AK775" s="16"/>
      <c r="AL775" s="16"/>
      <c r="AM775" s="16"/>
      <c r="AN775" s="16"/>
      <c r="AO775" s="16"/>
      <c r="AP775" s="5"/>
      <c r="AQ775" s="31"/>
      <c r="AR775" s="31"/>
    </row>
    <row r="776" spans="1:44" x14ac:dyDescent="0.3">
      <c r="A776" s="4"/>
      <c r="B776" s="3"/>
      <c r="C776" s="3"/>
      <c r="D776" s="14"/>
      <c r="E776" s="14"/>
      <c r="F776" s="14"/>
      <c r="G776" s="14"/>
      <c r="H776" s="5"/>
      <c r="I776" s="15"/>
      <c r="J776" s="15"/>
      <c r="K776" s="3"/>
      <c r="L776" s="3"/>
      <c r="M776" s="3"/>
      <c r="N776" s="3"/>
      <c r="O776" s="17"/>
      <c r="P776" s="32"/>
      <c r="Q776" s="32"/>
      <c r="R776" s="5"/>
      <c r="S776" s="5"/>
      <c r="T776" s="16"/>
      <c r="U776" s="16"/>
      <c r="V776" s="32"/>
      <c r="W776" s="32"/>
      <c r="X776" s="16"/>
      <c r="Y776" s="32"/>
      <c r="Z776" s="32"/>
      <c r="AA776" s="5"/>
      <c r="AB776" s="5"/>
      <c r="AC776" s="16"/>
      <c r="AD776" s="16"/>
      <c r="AE776" s="32"/>
      <c r="AF776" s="32"/>
      <c r="AG776" s="16"/>
      <c r="AH776" s="16"/>
      <c r="AI776" s="16"/>
      <c r="AJ776" s="16"/>
      <c r="AK776" s="16"/>
      <c r="AL776" s="16"/>
      <c r="AM776" s="16"/>
      <c r="AN776" s="16"/>
      <c r="AO776" s="16"/>
      <c r="AP776" s="5"/>
      <c r="AQ776" s="31"/>
      <c r="AR776" s="31"/>
    </row>
    <row r="777" spans="1:44" x14ac:dyDescent="0.3">
      <c r="A777" s="4"/>
      <c r="B777" s="3"/>
      <c r="C777" s="3"/>
      <c r="D777" s="14"/>
      <c r="E777" s="14"/>
      <c r="F777" s="14"/>
      <c r="G777" s="14"/>
      <c r="H777" s="5"/>
      <c r="I777" s="15"/>
      <c r="J777" s="15"/>
      <c r="K777" s="3"/>
      <c r="L777" s="3"/>
      <c r="M777" s="3"/>
      <c r="N777" s="3"/>
      <c r="O777" s="17"/>
      <c r="P777" s="32"/>
      <c r="Q777" s="32"/>
      <c r="R777" s="5"/>
      <c r="S777" s="5"/>
      <c r="T777" s="16"/>
      <c r="U777" s="16"/>
      <c r="V777" s="32"/>
      <c r="W777" s="32"/>
      <c r="X777" s="16"/>
      <c r="Y777" s="32"/>
      <c r="Z777" s="32"/>
      <c r="AA777" s="5"/>
      <c r="AB777" s="5"/>
      <c r="AC777" s="16"/>
      <c r="AD777" s="16"/>
      <c r="AE777" s="32"/>
      <c r="AF777" s="32"/>
      <c r="AG777" s="16"/>
      <c r="AH777" s="16"/>
      <c r="AI777" s="16"/>
      <c r="AJ777" s="16"/>
      <c r="AK777" s="16"/>
      <c r="AL777" s="16"/>
      <c r="AM777" s="16"/>
      <c r="AN777" s="16"/>
      <c r="AO777" s="16"/>
      <c r="AP777" s="5"/>
      <c r="AQ777" s="31"/>
      <c r="AR777" s="31"/>
    </row>
    <row r="778" spans="1:44" x14ac:dyDescent="0.3">
      <c r="A778" s="4"/>
      <c r="B778" s="3"/>
      <c r="C778" s="3"/>
      <c r="D778" s="14"/>
      <c r="E778" s="14"/>
      <c r="F778" s="14"/>
      <c r="G778" s="14"/>
      <c r="H778" s="5"/>
      <c r="I778" s="15"/>
      <c r="J778" s="15"/>
      <c r="K778" s="3"/>
      <c r="L778" s="3"/>
      <c r="M778" s="3"/>
      <c r="N778" s="3"/>
      <c r="O778" s="17"/>
      <c r="P778" s="32"/>
      <c r="Q778" s="32"/>
      <c r="R778" s="5"/>
      <c r="S778" s="5"/>
      <c r="T778" s="16"/>
      <c r="U778" s="16"/>
      <c r="V778" s="32"/>
      <c r="W778" s="32"/>
      <c r="X778" s="16"/>
      <c r="Y778" s="32"/>
      <c r="Z778" s="32"/>
      <c r="AA778" s="5"/>
      <c r="AB778" s="5"/>
      <c r="AC778" s="16"/>
      <c r="AD778" s="16"/>
      <c r="AE778" s="32"/>
      <c r="AF778" s="32"/>
      <c r="AG778" s="16"/>
      <c r="AH778" s="16"/>
      <c r="AI778" s="16"/>
      <c r="AJ778" s="16"/>
      <c r="AK778" s="16"/>
      <c r="AL778" s="16"/>
      <c r="AM778" s="16"/>
      <c r="AN778" s="16"/>
      <c r="AO778" s="16"/>
      <c r="AP778" s="5"/>
      <c r="AQ778" s="31"/>
      <c r="AR778" s="31"/>
    </row>
    <row r="779" spans="1:44" x14ac:dyDescent="0.3">
      <c r="A779" s="4"/>
      <c r="B779" s="3"/>
      <c r="C779" s="3"/>
      <c r="D779" s="14"/>
      <c r="E779" s="14"/>
      <c r="F779" s="14"/>
      <c r="G779" s="14"/>
      <c r="H779" s="5"/>
      <c r="I779" s="15"/>
      <c r="J779" s="15"/>
      <c r="K779" s="3"/>
      <c r="L779" s="3"/>
      <c r="M779" s="3"/>
      <c r="N779" s="3"/>
      <c r="O779" s="17"/>
      <c r="P779" s="32"/>
      <c r="Q779" s="32"/>
      <c r="R779" s="5"/>
      <c r="S779" s="5"/>
      <c r="T779" s="16"/>
      <c r="U779" s="16"/>
      <c r="V779" s="32"/>
      <c r="W779" s="32"/>
      <c r="X779" s="16"/>
      <c r="Y779" s="32"/>
      <c r="Z779" s="32"/>
      <c r="AA779" s="5"/>
      <c r="AB779" s="5"/>
      <c r="AC779" s="16"/>
      <c r="AD779" s="16"/>
      <c r="AE779" s="32"/>
      <c r="AF779" s="32"/>
      <c r="AG779" s="16"/>
      <c r="AH779" s="16"/>
      <c r="AI779" s="16"/>
      <c r="AJ779" s="16"/>
      <c r="AK779" s="16"/>
      <c r="AL779" s="16"/>
      <c r="AM779" s="16"/>
      <c r="AN779" s="16"/>
      <c r="AO779" s="16"/>
      <c r="AP779" s="5"/>
      <c r="AQ779" s="31"/>
      <c r="AR779" s="31"/>
    </row>
    <row r="780" spans="1:44" x14ac:dyDescent="0.3">
      <c r="A780" s="4"/>
      <c r="B780" s="3"/>
      <c r="C780" s="3"/>
      <c r="D780" s="14"/>
      <c r="E780" s="14"/>
      <c r="F780" s="14"/>
      <c r="G780" s="14"/>
      <c r="H780" s="5"/>
      <c r="I780" s="15"/>
      <c r="J780" s="15"/>
      <c r="K780" s="3"/>
      <c r="L780" s="3"/>
      <c r="M780" s="3"/>
      <c r="N780" s="3"/>
      <c r="O780" s="17"/>
      <c r="P780" s="32"/>
      <c r="Q780" s="32"/>
      <c r="R780" s="5"/>
      <c r="S780" s="5"/>
      <c r="T780" s="16"/>
      <c r="U780" s="16"/>
      <c r="V780" s="32"/>
      <c r="W780" s="32"/>
      <c r="X780" s="16"/>
      <c r="Y780" s="32"/>
      <c r="Z780" s="32"/>
      <c r="AA780" s="5"/>
      <c r="AB780" s="5"/>
      <c r="AC780" s="16"/>
      <c r="AD780" s="16"/>
      <c r="AE780" s="32"/>
      <c r="AF780" s="32"/>
      <c r="AG780" s="16"/>
      <c r="AH780" s="16"/>
      <c r="AI780" s="16"/>
      <c r="AJ780" s="16"/>
      <c r="AK780" s="16"/>
      <c r="AL780" s="16"/>
      <c r="AM780" s="16"/>
      <c r="AN780" s="16"/>
      <c r="AO780" s="16"/>
      <c r="AP780" s="5"/>
      <c r="AQ780" s="31"/>
      <c r="AR780" s="31"/>
    </row>
    <row r="781" spans="1:44" x14ac:dyDescent="0.3">
      <c r="A781" s="4"/>
      <c r="B781" s="3"/>
      <c r="C781" s="3"/>
      <c r="D781" s="14"/>
      <c r="E781" s="14"/>
      <c r="F781" s="14"/>
      <c r="G781" s="14"/>
      <c r="H781" s="5"/>
      <c r="I781" s="15"/>
      <c r="J781" s="15"/>
      <c r="K781" s="3"/>
      <c r="L781" s="3"/>
      <c r="M781" s="3"/>
      <c r="N781" s="3"/>
      <c r="O781" s="17"/>
      <c r="P781" s="32"/>
      <c r="Q781" s="32"/>
      <c r="R781" s="5"/>
      <c r="S781" s="5"/>
      <c r="T781" s="16"/>
      <c r="U781" s="16"/>
      <c r="V781" s="32"/>
      <c r="W781" s="32"/>
      <c r="X781" s="16"/>
      <c r="Y781" s="32"/>
      <c r="Z781" s="32"/>
      <c r="AA781" s="5"/>
      <c r="AB781" s="5"/>
      <c r="AC781" s="16"/>
      <c r="AD781" s="16"/>
      <c r="AE781" s="32"/>
      <c r="AF781" s="32"/>
      <c r="AG781" s="16"/>
      <c r="AH781" s="16"/>
      <c r="AI781" s="16"/>
      <c r="AJ781" s="16"/>
      <c r="AK781" s="16"/>
      <c r="AL781" s="16"/>
      <c r="AM781" s="16"/>
      <c r="AN781" s="16"/>
      <c r="AO781" s="16"/>
      <c r="AP781" s="5"/>
      <c r="AQ781" s="31"/>
      <c r="AR781" s="31"/>
    </row>
    <row r="782" spans="1:44" x14ac:dyDescent="0.3">
      <c r="A782" s="4"/>
      <c r="B782" s="3"/>
      <c r="C782" s="3"/>
      <c r="D782" s="14"/>
      <c r="E782" s="14"/>
      <c r="F782" s="14"/>
      <c r="G782" s="14"/>
      <c r="H782" s="5"/>
      <c r="I782" s="15"/>
      <c r="J782" s="15"/>
      <c r="K782" s="3"/>
      <c r="L782" s="3"/>
      <c r="M782" s="3"/>
      <c r="N782" s="3"/>
      <c r="O782" s="17"/>
      <c r="P782" s="32"/>
      <c r="Q782" s="32"/>
      <c r="R782" s="5"/>
      <c r="S782" s="5"/>
      <c r="T782" s="16"/>
      <c r="U782" s="16"/>
      <c r="V782" s="32"/>
      <c r="W782" s="32"/>
      <c r="X782" s="16"/>
      <c r="Y782" s="32"/>
      <c r="Z782" s="32"/>
      <c r="AA782" s="5"/>
      <c r="AB782" s="5"/>
      <c r="AC782" s="16"/>
      <c r="AD782" s="16"/>
      <c r="AE782" s="32"/>
      <c r="AF782" s="32"/>
      <c r="AG782" s="16"/>
      <c r="AH782" s="16"/>
      <c r="AI782" s="16"/>
      <c r="AJ782" s="16"/>
      <c r="AK782" s="16"/>
      <c r="AL782" s="16"/>
      <c r="AM782" s="16"/>
      <c r="AN782" s="16"/>
      <c r="AO782" s="16"/>
      <c r="AP782" s="5"/>
      <c r="AQ782" s="31"/>
      <c r="AR782" s="31"/>
    </row>
    <row r="783" spans="1:44" x14ac:dyDescent="0.3">
      <c r="A783" s="4"/>
      <c r="B783" s="3"/>
      <c r="C783" s="3"/>
      <c r="D783" s="14"/>
      <c r="E783" s="14"/>
      <c r="F783" s="14"/>
      <c r="G783" s="14"/>
      <c r="H783" s="5"/>
      <c r="I783" s="15"/>
      <c r="J783" s="15"/>
      <c r="K783" s="3"/>
      <c r="L783" s="3"/>
      <c r="M783" s="3"/>
      <c r="N783" s="3"/>
      <c r="O783" s="17"/>
      <c r="P783" s="32"/>
      <c r="Q783" s="32"/>
      <c r="R783" s="5"/>
      <c r="S783" s="5"/>
      <c r="T783" s="16"/>
      <c r="U783" s="16"/>
      <c r="V783" s="32"/>
      <c r="W783" s="32"/>
      <c r="X783" s="16"/>
      <c r="Y783" s="32"/>
      <c r="Z783" s="32"/>
      <c r="AA783" s="5"/>
      <c r="AB783" s="5"/>
      <c r="AC783" s="16"/>
      <c r="AD783" s="16"/>
      <c r="AE783" s="32"/>
      <c r="AF783" s="32"/>
      <c r="AG783" s="16"/>
      <c r="AH783" s="16"/>
      <c r="AI783" s="16"/>
      <c r="AJ783" s="16"/>
      <c r="AK783" s="16"/>
      <c r="AL783" s="16"/>
      <c r="AM783" s="16"/>
      <c r="AN783" s="16"/>
      <c r="AO783" s="16"/>
      <c r="AP783" s="5"/>
      <c r="AQ783" s="31"/>
      <c r="AR783" s="31"/>
    </row>
    <row r="784" spans="1:44" x14ac:dyDescent="0.3">
      <c r="A784" s="4"/>
      <c r="B784" s="3"/>
      <c r="C784" s="3"/>
      <c r="D784" s="14"/>
      <c r="E784" s="14"/>
      <c r="F784" s="14"/>
      <c r="G784" s="14"/>
      <c r="H784" s="5"/>
      <c r="I784" s="15"/>
      <c r="J784" s="15"/>
      <c r="K784" s="3"/>
      <c r="L784" s="3"/>
      <c r="M784" s="3"/>
      <c r="N784" s="3"/>
      <c r="O784" s="17"/>
      <c r="P784" s="32"/>
      <c r="Q784" s="32"/>
      <c r="R784" s="5"/>
      <c r="S784" s="5"/>
      <c r="T784" s="16"/>
      <c r="U784" s="16"/>
      <c r="V784" s="32"/>
      <c r="W784" s="32"/>
      <c r="X784" s="16"/>
      <c r="Y784" s="32"/>
      <c r="Z784" s="32"/>
      <c r="AA784" s="5"/>
      <c r="AB784" s="5"/>
      <c r="AC784" s="16"/>
      <c r="AD784" s="16"/>
      <c r="AE784" s="32"/>
      <c r="AF784" s="32"/>
      <c r="AG784" s="16"/>
      <c r="AH784" s="16"/>
      <c r="AI784" s="16"/>
      <c r="AJ784" s="16"/>
      <c r="AK784" s="16"/>
      <c r="AL784" s="16"/>
      <c r="AM784" s="16"/>
      <c r="AN784" s="16"/>
      <c r="AO784" s="16"/>
      <c r="AP784" s="5"/>
      <c r="AQ784" s="31"/>
      <c r="AR784" s="31"/>
    </row>
    <row r="785" spans="1:44" x14ac:dyDescent="0.3">
      <c r="A785" s="4"/>
      <c r="B785" s="3"/>
      <c r="C785" s="3"/>
      <c r="D785" s="14"/>
      <c r="E785" s="14"/>
      <c r="F785" s="14"/>
      <c r="G785" s="14"/>
      <c r="H785" s="5"/>
      <c r="I785" s="15"/>
      <c r="J785" s="15"/>
      <c r="K785" s="3"/>
      <c r="L785" s="3"/>
      <c r="M785" s="3"/>
      <c r="N785" s="3"/>
      <c r="O785" s="17"/>
      <c r="P785" s="32"/>
      <c r="Q785" s="32"/>
      <c r="R785" s="5"/>
      <c r="S785" s="5"/>
      <c r="T785" s="16"/>
      <c r="U785" s="16"/>
      <c r="V785" s="32"/>
      <c r="W785" s="32"/>
      <c r="X785" s="16"/>
      <c r="Y785" s="32"/>
      <c r="Z785" s="32"/>
      <c r="AA785" s="5"/>
      <c r="AB785" s="5"/>
      <c r="AC785" s="16"/>
      <c r="AD785" s="16"/>
      <c r="AE785" s="32"/>
      <c r="AF785" s="32"/>
      <c r="AG785" s="16"/>
      <c r="AH785" s="16"/>
      <c r="AI785" s="16"/>
      <c r="AJ785" s="16"/>
      <c r="AK785" s="16"/>
      <c r="AL785" s="16"/>
      <c r="AM785" s="16"/>
      <c r="AN785" s="16"/>
      <c r="AO785" s="16"/>
      <c r="AP785" s="5"/>
      <c r="AQ785" s="31"/>
      <c r="AR785" s="31"/>
    </row>
    <row r="786" spans="1:44" x14ac:dyDescent="0.3">
      <c r="A786" s="4"/>
      <c r="B786" s="3"/>
      <c r="C786" s="3"/>
      <c r="D786" s="14"/>
      <c r="E786" s="14"/>
      <c r="F786" s="14"/>
      <c r="G786" s="14"/>
      <c r="H786" s="5"/>
      <c r="I786" s="15"/>
      <c r="J786" s="15"/>
      <c r="K786" s="3"/>
      <c r="L786" s="3"/>
      <c r="M786" s="3"/>
      <c r="N786" s="3"/>
      <c r="O786" s="17"/>
      <c r="P786" s="32"/>
      <c r="Q786" s="32"/>
      <c r="R786" s="5"/>
      <c r="S786" s="5"/>
      <c r="T786" s="16"/>
      <c r="U786" s="16"/>
      <c r="V786" s="32"/>
      <c r="W786" s="32"/>
      <c r="X786" s="16"/>
      <c r="Y786" s="32"/>
      <c r="Z786" s="32"/>
      <c r="AA786" s="5"/>
      <c r="AB786" s="5"/>
      <c r="AC786" s="16"/>
      <c r="AD786" s="16"/>
      <c r="AE786" s="32"/>
      <c r="AF786" s="32"/>
      <c r="AG786" s="16"/>
      <c r="AH786" s="16"/>
      <c r="AI786" s="16"/>
      <c r="AJ786" s="16"/>
      <c r="AK786" s="16"/>
      <c r="AL786" s="16"/>
      <c r="AM786" s="16"/>
      <c r="AN786" s="16"/>
      <c r="AO786" s="16"/>
      <c r="AP786" s="5"/>
      <c r="AQ786" s="31"/>
      <c r="AR786" s="31"/>
    </row>
    <row r="787" spans="1:44" x14ac:dyDescent="0.3">
      <c r="A787" s="4"/>
      <c r="B787" s="3"/>
      <c r="C787" s="3"/>
      <c r="D787" s="14"/>
      <c r="E787" s="14"/>
      <c r="F787" s="14"/>
      <c r="G787" s="14"/>
      <c r="H787" s="5"/>
      <c r="I787" s="15"/>
      <c r="J787" s="15"/>
      <c r="K787" s="3"/>
      <c r="L787" s="3"/>
      <c r="M787" s="3"/>
      <c r="N787" s="3"/>
      <c r="O787" s="17"/>
      <c r="P787" s="32"/>
      <c r="Q787" s="32"/>
      <c r="R787" s="5"/>
      <c r="S787" s="5"/>
      <c r="T787" s="16"/>
      <c r="U787" s="16"/>
      <c r="V787" s="32"/>
      <c r="W787" s="32"/>
      <c r="X787" s="16"/>
      <c r="Y787" s="32"/>
      <c r="Z787" s="32"/>
      <c r="AA787" s="5"/>
      <c r="AB787" s="5"/>
      <c r="AC787" s="16"/>
      <c r="AD787" s="16"/>
      <c r="AE787" s="32"/>
      <c r="AF787" s="32"/>
      <c r="AG787" s="16"/>
      <c r="AH787" s="16"/>
      <c r="AI787" s="16"/>
      <c r="AJ787" s="16"/>
      <c r="AK787" s="16"/>
      <c r="AL787" s="16"/>
      <c r="AM787" s="16"/>
      <c r="AN787" s="16"/>
      <c r="AO787" s="16"/>
      <c r="AP787" s="5"/>
      <c r="AQ787" s="31"/>
      <c r="AR787" s="31"/>
    </row>
    <row r="788" spans="1:44" x14ac:dyDescent="0.3">
      <c r="A788" s="4"/>
      <c r="B788" s="3"/>
      <c r="C788" s="3"/>
      <c r="D788" s="14"/>
      <c r="E788" s="14"/>
      <c r="F788" s="14"/>
      <c r="G788" s="14"/>
      <c r="H788" s="5"/>
      <c r="I788" s="15"/>
      <c r="J788" s="15"/>
      <c r="K788" s="3"/>
      <c r="L788" s="3"/>
      <c r="M788" s="3"/>
      <c r="N788" s="3"/>
      <c r="O788" s="17"/>
      <c r="P788" s="32"/>
      <c r="Q788" s="32"/>
      <c r="R788" s="5"/>
      <c r="S788" s="5"/>
      <c r="T788" s="16"/>
      <c r="U788" s="16"/>
      <c r="V788" s="32"/>
      <c r="W788" s="32"/>
      <c r="X788" s="16"/>
      <c r="Y788" s="32"/>
      <c r="Z788" s="32"/>
      <c r="AA788" s="5"/>
      <c r="AB788" s="5"/>
      <c r="AC788" s="16"/>
      <c r="AD788" s="16"/>
      <c r="AE788" s="32"/>
      <c r="AF788" s="32"/>
      <c r="AG788" s="16"/>
      <c r="AH788" s="16"/>
      <c r="AI788" s="16"/>
      <c r="AJ788" s="16"/>
      <c r="AK788" s="16"/>
      <c r="AL788" s="16"/>
      <c r="AM788" s="16"/>
      <c r="AN788" s="16"/>
      <c r="AO788" s="16"/>
      <c r="AP788" s="5"/>
      <c r="AQ788" s="31"/>
      <c r="AR788" s="31"/>
    </row>
    <row r="789" spans="1:44" x14ac:dyDescent="0.3">
      <c r="A789" s="4"/>
      <c r="B789" s="3"/>
      <c r="C789" s="3"/>
      <c r="D789" s="14"/>
      <c r="E789" s="14"/>
      <c r="F789" s="14"/>
      <c r="G789" s="14"/>
      <c r="H789" s="5"/>
      <c r="I789" s="15"/>
      <c r="J789" s="15"/>
      <c r="K789" s="3"/>
      <c r="L789" s="3"/>
      <c r="M789" s="3"/>
      <c r="N789" s="3"/>
      <c r="O789" s="17"/>
      <c r="P789" s="32"/>
      <c r="Q789" s="32"/>
      <c r="R789" s="5"/>
      <c r="S789" s="5"/>
      <c r="T789" s="16"/>
      <c r="U789" s="16"/>
      <c r="V789" s="32"/>
      <c r="W789" s="32"/>
      <c r="X789" s="16"/>
      <c r="Y789" s="32"/>
      <c r="Z789" s="32"/>
      <c r="AA789" s="5"/>
      <c r="AB789" s="5"/>
      <c r="AC789" s="16"/>
      <c r="AD789" s="16"/>
      <c r="AE789" s="32"/>
      <c r="AF789" s="32"/>
      <c r="AG789" s="16"/>
      <c r="AH789" s="16"/>
      <c r="AI789" s="16"/>
      <c r="AJ789" s="16"/>
      <c r="AK789" s="16"/>
      <c r="AL789" s="16"/>
      <c r="AM789" s="16"/>
      <c r="AN789" s="16"/>
      <c r="AO789" s="16"/>
      <c r="AP789" s="5"/>
      <c r="AQ789" s="31"/>
      <c r="AR789" s="31"/>
    </row>
    <row r="790" spans="1:44" x14ac:dyDescent="0.3">
      <c r="A790" s="4"/>
      <c r="B790" s="3"/>
      <c r="C790" s="3"/>
      <c r="D790" s="14"/>
      <c r="E790" s="14"/>
      <c r="F790" s="14"/>
      <c r="G790" s="14"/>
      <c r="H790" s="5"/>
      <c r="I790" s="15"/>
      <c r="J790" s="15"/>
      <c r="K790" s="3"/>
      <c r="L790" s="3"/>
      <c r="M790" s="3"/>
      <c r="N790" s="3"/>
      <c r="O790" s="17"/>
      <c r="P790" s="32"/>
      <c r="Q790" s="32"/>
      <c r="R790" s="5"/>
      <c r="S790" s="5"/>
      <c r="T790" s="16"/>
      <c r="U790" s="16"/>
      <c r="V790" s="32"/>
      <c r="W790" s="32"/>
      <c r="X790" s="16"/>
      <c r="Y790" s="32"/>
      <c r="Z790" s="32"/>
      <c r="AA790" s="5"/>
      <c r="AB790" s="5"/>
      <c r="AC790" s="16"/>
      <c r="AD790" s="16"/>
      <c r="AE790" s="32"/>
      <c r="AF790" s="32"/>
      <c r="AG790" s="16"/>
      <c r="AH790" s="16"/>
      <c r="AI790" s="16"/>
      <c r="AJ790" s="16"/>
      <c r="AK790" s="16"/>
      <c r="AL790" s="16"/>
      <c r="AM790" s="16"/>
      <c r="AN790" s="16"/>
      <c r="AO790" s="16"/>
      <c r="AP790" s="5"/>
      <c r="AQ790" s="31"/>
      <c r="AR790" s="31"/>
    </row>
    <row r="791" spans="1:44" x14ac:dyDescent="0.3">
      <c r="A791" s="4"/>
      <c r="B791" s="3"/>
      <c r="C791" s="3"/>
      <c r="D791" s="14"/>
      <c r="E791" s="14"/>
      <c r="F791" s="14"/>
      <c r="G791" s="14"/>
      <c r="H791" s="5"/>
      <c r="I791" s="15"/>
      <c r="J791" s="15"/>
      <c r="K791" s="3"/>
      <c r="L791" s="3"/>
      <c r="M791" s="3"/>
      <c r="N791" s="3"/>
      <c r="O791" s="17"/>
      <c r="P791" s="32"/>
      <c r="Q791" s="32"/>
      <c r="R791" s="5"/>
      <c r="S791" s="5"/>
      <c r="T791" s="16"/>
      <c r="U791" s="16"/>
      <c r="V791" s="32"/>
      <c r="W791" s="32"/>
      <c r="X791" s="16"/>
      <c r="Y791" s="32"/>
      <c r="Z791" s="32"/>
      <c r="AA791" s="5"/>
      <c r="AB791" s="5"/>
      <c r="AC791" s="16"/>
      <c r="AD791" s="16"/>
      <c r="AE791" s="32"/>
      <c r="AF791" s="32"/>
      <c r="AG791" s="16"/>
      <c r="AH791" s="16"/>
      <c r="AI791" s="16"/>
      <c r="AJ791" s="16"/>
      <c r="AK791" s="16"/>
      <c r="AL791" s="16"/>
      <c r="AM791" s="16"/>
      <c r="AN791" s="16"/>
      <c r="AO791" s="16"/>
      <c r="AP791" s="5"/>
      <c r="AQ791" s="31"/>
      <c r="AR791" s="31"/>
    </row>
    <row r="792" spans="1:44" x14ac:dyDescent="0.3">
      <c r="A792" s="4"/>
      <c r="B792" s="3"/>
      <c r="C792" s="3"/>
      <c r="D792" s="14"/>
      <c r="E792" s="14"/>
      <c r="F792" s="14"/>
      <c r="G792" s="14"/>
      <c r="H792" s="5"/>
      <c r="I792" s="15"/>
      <c r="J792" s="15"/>
      <c r="K792" s="3"/>
      <c r="L792" s="3"/>
      <c r="M792" s="3"/>
      <c r="N792" s="3"/>
      <c r="O792" s="17"/>
      <c r="P792" s="32"/>
      <c r="Q792" s="32"/>
      <c r="R792" s="5"/>
      <c r="S792" s="5"/>
      <c r="T792" s="16"/>
      <c r="U792" s="16"/>
      <c r="V792" s="32"/>
      <c r="W792" s="32"/>
      <c r="X792" s="16"/>
      <c r="Y792" s="32"/>
      <c r="Z792" s="32"/>
      <c r="AA792" s="5"/>
      <c r="AB792" s="5"/>
      <c r="AC792" s="16"/>
      <c r="AD792" s="16"/>
      <c r="AE792" s="32"/>
      <c r="AF792" s="32"/>
      <c r="AG792" s="16"/>
      <c r="AH792" s="16"/>
      <c r="AI792" s="16"/>
      <c r="AJ792" s="16"/>
      <c r="AK792" s="16"/>
      <c r="AL792" s="16"/>
      <c r="AM792" s="16"/>
      <c r="AN792" s="16"/>
      <c r="AO792" s="16"/>
      <c r="AP792" s="5"/>
      <c r="AQ792" s="31"/>
      <c r="AR792" s="31"/>
    </row>
    <row r="793" spans="1:44" x14ac:dyDescent="0.3">
      <c r="A793" s="4"/>
      <c r="B793" s="3"/>
      <c r="C793" s="3"/>
      <c r="D793" s="14"/>
      <c r="E793" s="14"/>
      <c r="F793" s="14"/>
      <c r="G793" s="14"/>
      <c r="H793" s="5"/>
      <c r="I793" s="15"/>
      <c r="J793" s="15"/>
      <c r="K793" s="3"/>
      <c r="L793" s="3"/>
      <c r="M793" s="3"/>
      <c r="N793" s="3"/>
      <c r="O793" s="17"/>
      <c r="P793" s="32"/>
      <c r="Q793" s="32"/>
      <c r="R793" s="5"/>
      <c r="S793" s="5"/>
      <c r="T793" s="16"/>
      <c r="U793" s="16"/>
      <c r="V793" s="32"/>
      <c r="W793" s="32"/>
      <c r="X793" s="16"/>
      <c r="Y793" s="32"/>
      <c r="Z793" s="32"/>
      <c r="AA793" s="5"/>
      <c r="AB793" s="5"/>
      <c r="AC793" s="16"/>
      <c r="AD793" s="16"/>
      <c r="AE793" s="32"/>
      <c r="AF793" s="32"/>
      <c r="AG793" s="16"/>
      <c r="AH793" s="16"/>
      <c r="AI793" s="16"/>
      <c r="AJ793" s="16"/>
      <c r="AK793" s="16"/>
      <c r="AL793" s="16"/>
      <c r="AM793" s="16"/>
      <c r="AN793" s="16"/>
      <c r="AO793" s="16"/>
      <c r="AP793" s="5"/>
      <c r="AQ793" s="31"/>
      <c r="AR793" s="31"/>
    </row>
    <row r="794" spans="1:44" x14ac:dyDescent="0.3">
      <c r="A794" s="4"/>
      <c r="B794" s="3"/>
      <c r="C794" s="3"/>
      <c r="D794" s="14"/>
      <c r="E794" s="14"/>
      <c r="F794" s="14"/>
      <c r="G794" s="14"/>
      <c r="H794" s="5"/>
      <c r="I794" s="15"/>
      <c r="J794" s="15"/>
      <c r="K794" s="3"/>
      <c r="L794" s="3"/>
      <c r="M794" s="3"/>
      <c r="N794" s="3"/>
      <c r="O794" s="17"/>
      <c r="P794" s="32"/>
      <c r="Q794" s="32"/>
      <c r="R794" s="5"/>
      <c r="S794" s="5"/>
      <c r="T794" s="16"/>
      <c r="U794" s="16"/>
      <c r="V794" s="32"/>
      <c r="W794" s="32"/>
      <c r="X794" s="16"/>
      <c r="Y794" s="32"/>
      <c r="Z794" s="32"/>
      <c r="AA794" s="5"/>
      <c r="AB794" s="5"/>
      <c r="AC794" s="16"/>
      <c r="AD794" s="16"/>
      <c r="AE794" s="32"/>
      <c r="AF794" s="32"/>
      <c r="AG794" s="16"/>
      <c r="AH794" s="16"/>
      <c r="AI794" s="16"/>
      <c r="AJ794" s="16"/>
      <c r="AK794" s="16"/>
      <c r="AL794" s="16"/>
      <c r="AM794" s="16"/>
      <c r="AN794" s="16"/>
      <c r="AO794" s="16"/>
      <c r="AP794" s="5"/>
      <c r="AQ794" s="31"/>
      <c r="AR794" s="31"/>
    </row>
    <row r="795" spans="1:44" x14ac:dyDescent="0.3">
      <c r="A795" s="4"/>
      <c r="B795" s="3"/>
      <c r="C795" s="3"/>
      <c r="D795" s="14"/>
      <c r="E795" s="14"/>
      <c r="F795" s="14"/>
      <c r="G795" s="14"/>
      <c r="H795" s="5"/>
      <c r="I795" s="15"/>
      <c r="J795" s="15"/>
      <c r="K795" s="3"/>
      <c r="L795" s="3"/>
      <c r="M795" s="3"/>
      <c r="N795" s="3"/>
      <c r="O795" s="17"/>
      <c r="P795" s="32"/>
      <c r="Q795" s="32"/>
      <c r="R795" s="5"/>
      <c r="S795" s="5"/>
      <c r="T795" s="16"/>
      <c r="U795" s="16"/>
      <c r="V795" s="32"/>
      <c r="W795" s="32"/>
      <c r="X795" s="16"/>
      <c r="Y795" s="32"/>
      <c r="Z795" s="32"/>
      <c r="AA795" s="5"/>
      <c r="AB795" s="5"/>
      <c r="AC795" s="16"/>
      <c r="AD795" s="16"/>
      <c r="AE795" s="32"/>
      <c r="AF795" s="32"/>
      <c r="AG795" s="16"/>
      <c r="AH795" s="16"/>
      <c r="AI795" s="16"/>
      <c r="AJ795" s="16"/>
      <c r="AK795" s="16"/>
      <c r="AL795" s="16"/>
      <c r="AM795" s="16"/>
      <c r="AN795" s="16"/>
      <c r="AO795" s="16"/>
      <c r="AP795" s="5"/>
      <c r="AQ795" s="31"/>
      <c r="AR795" s="31"/>
    </row>
    <row r="796" spans="1:44" x14ac:dyDescent="0.3">
      <c r="A796" s="4"/>
      <c r="B796" s="3"/>
      <c r="C796" s="3"/>
      <c r="D796" s="14"/>
      <c r="E796" s="14"/>
      <c r="F796" s="14"/>
      <c r="G796" s="14"/>
      <c r="H796" s="5"/>
      <c r="I796" s="15"/>
      <c r="J796" s="15"/>
      <c r="K796" s="3"/>
      <c r="L796" s="3"/>
      <c r="M796" s="3"/>
      <c r="N796" s="3"/>
      <c r="O796" s="17"/>
      <c r="P796" s="32"/>
      <c r="Q796" s="32"/>
      <c r="R796" s="5"/>
      <c r="S796" s="5"/>
      <c r="T796" s="16"/>
      <c r="U796" s="16"/>
      <c r="V796" s="32"/>
      <c r="W796" s="32"/>
      <c r="X796" s="16"/>
      <c r="Y796" s="32"/>
      <c r="Z796" s="32"/>
      <c r="AA796" s="5"/>
      <c r="AB796" s="5"/>
      <c r="AC796" s="16"/>
      <c r="AD796" s="16"/>
      <c r="AE796" s="32"/>
      <c r="AF796" s="32"/>
      <c r="AG796" s="16"/>
      <c r="AH796" s="16"/>
      <c r="AI796" s="16"/>
      <c r="AJ796" s="16"/>
      <c r="AK796" s="16"/>
      <c r="AL796" s="16"/>
      <c r="AM796" s="16"/>
      <c r="AN796" s="16"/>
      <c r="AO796" s="16"/>
      <c r="AP796" s="5"/>
      <c r="AQ796" s="31"/>
      <c r="AR796" s="31"/>
    </row>
    <row r="797" spans="1:44" x14ac:dyDescent="0.3">
      <c r="A797" s="4"/>
      <c r="B797" s="3"/>
      <c r="C797" s="3"/>
      <c r="D797" s="14"/>
      <c r="E797" s="14"/>
      <c r="F797" s="14"/>
      <c r="G797" s="14"/>
      <c r="H797" s="5"/>
      <c r="I797" s="15"/>
      <c r="J797" s="15"/>
      <c r="K797" s="3"/>
      <c r="L797" s="3"/>
      <c r="M797" s="3"/>
      <c r="N797" s="3"/>
      <c r="O797" s="17"/>
      <c r="P797" s="32"/>
      <c r="Q797" s="32"/>
      <c r="R797" s="5"/>
      <c r="S797" s="5"/>
      <c r="T797" s="16"/>
      <c r="U797" s="16"/>
      <c r="V797" s="32"/>
      <c r="W797" s="32"/>
      <c r="X797" s="16"/>
      <c r="Y797" s="32"/>
      <c r="Z797" s="32"/>
      <c r="AA797" s="5"/>
      <c r="AB797" s="5"/>
      <c r="AC797" s="16"/>
      <c r="AD797" s="16"/>
      <c r="AE797" s="32"/>
      <c r="AF797" s="32"/>
      <c r="AG797" s="16"/>
      <c r="AH797" s="16"/>
      <c r="AI797" s="16"/>
      <c r="AJ797" s="16"/>
      <c r="AK797" s="16"/>
      <c r="AL797" s="16"/>
      <c r="AM797" s="16"/>
      <c r="AN797" s="16"/>
      <c r="AO797" s="16"/>
      <c r="AP797" s="5"/>
      <c r="AQ797" s="31"/>
      <c r="AR797" s="31"/>
    </row>
    <row r="798" spans="1:44" x14ac:dyDescent="0.3">
      <c r="A798" s="4"/>
      <c r="B798" s="3"/>
      <c r="C798" s="3"/>
      <c r="D798" s="14"/>
      <c r="E798" s="14"/>
      <c r="F798" s="14"/>
      <c r="G798" s="14"/>
      <c r="H798" s="5"/>
      <c r="I798" s="15"/>
      <c r="J798" s="15"/>
      <c r="K798" s="3"/>
      <c r="L798" s="3"/>
      <c r="M798" s="3"/>
      <c r="N798" s="3"/>
      <c r="O798" s="17"/>
      <c r="P798" s="32"/>
      <c r="Q798" s="32"/>
      <c r="R798" s="5"/>
      <c r="S798" s="5"/>
      <c r="T798" s="16"/>
      <c r="U798" s="16"/>
      <c r="V798" s="32"/>
      <c r="W798" s="32"/>
      <c r="X798" s="16"/>
      <c r="Y798" s="32"/>
      <c r="Z798" s="32"/>
      <c r="AA798" s="5"/>
      <c r="AB798" s="5"/>
      <c r="AC798" s="16"/>
      <c r="AD798" s="16"/>
      <c r="AE798" s="32"/>
      <c r="AF798" s="32"/>
      <c r="AG798" s="16"/>
      <c r="AH798" s="16"/>
      <c r="AI798" s="16"/>
      <c r="AJ798" s="16"/>
      <c r="AK798" s="16"/>
      <c r="AL798" s="16"/>
      <c r="AM798" s="16"/>
      <c r="AN798" s="16"/>
      <c r="AO798" s="16"/>
      <c r="AP798" s="5"/>
      <c r="AQ798" s="31"/>
      <c r="AR798" s="31"/>
    </row>
    <row r="799" spans="1:44" x14ac:dyDescent="0.3">
      <c r="A799" s="4"/>
      <c r="B799" s="3"/>
      <c r="C799" s="3"/>
      <c r="D799" s="14"/>
      <c r="E799" s="14"/>
      <c r="F799" s="14"/>
      <c r="G799" s="14"/>
      <c r="H799" s="5"/>
      <c r="I799" s="15"/>
      <c r="J799" s="15"/>
      <c r="K799" s="3"/>
      <c r="L799" s="3"/>
      <c r="M799" s="3"/>
      <c r="N799" s="3"/>
      <c r="O799" s="17"/>
      <c r="P799" s="32"/>
      <c r="Q799" s="32"/>
      <c r="R799" s="5"/>
      <c r="S799" s="5"/>
      <c r="T799" s="16"/>
      <c r="U799" s="16"/>
      <c r="V799" s="32"/>
      <c r="W799" s="32"/>
      <c r="X799" s="16"/>
      <c r="Y799" s="32"/>
      <c r="Z799" s="32"/>
      <c r="AA799" s="5"/>
      <c r="AB799" s="5"/>
      <c r="AC799" s="16"/>
      <c r="AD799" s="16"/>
      <c r="AE799" s="32"/>
      <c r="AF799" s="32"/>
      <c r="AG799" s="16"/>
      <c r="AH799" s="16"/>
      <c r="AI799" s="16"/>
      <c r="AJ799" s="16"/>
      <c r="AK799" s="16"/>
      <c r="AL799" s="16"/>
      <c r="AM799" s="16"/>
      <c r="AN799" s="16"/>
      <c r="AO799" s="16"/>
      <c r="AP799" s="5"/>
      <c r="AQ799" s="31"/>
      <c r="AR799" s="31"/>
    </row>
    <row r="800" spans="1:44" x14ac:dyDescent="0.3">
      <c r="A800" s="4"/>
      <c r="B800" s="3"/>
      <c r="C800" s="3"/>
      <c r="D800" s="14"/>
      <c r="E800" s="14"/>
      <c r="F800" s="14"/>
      <c r="G800" s="14"/>
      <c r="H800" s="5"/>
      <c r="I800" s="15"/>
      <c r="J800" s="15"/>
      <c r="K800" s="3"/>
      <c r="L800" s="3"/>
      <c r="M800" s="3"/>
      <c r="N800" s="3"/>
      <c r="O800" s="17"/>
      <c r="P800" s="32"/>
      <c r="Q800" s="32"/>
      <c r="R800" s="5"/>
      <c r="S800" s="5"/>
      <c r="T800" s="16"/>
      <c r="U800" s="16"/>
      <c r="V800" s="32"/>
      <c r="W800" s="32"/>
      <c r="X800" s="16"/>
      <c r="Y800" s="32"/>
      <c r="Z800" s="32"/>
      <c r="AA800" s="5"/>
      <c r="AB800" s="5"/>
      <c r="AC800" s="16"/>
      <c r="AD800" s="16"/>
      <c r="AE800" s="32"/>
      <c r="AF800" s="32"/>
      <c r="AG800" s="16"/>
      <c r="AH800" s="16"/>
      <c r="AI800" s="16"/>
      <c r="AJ800" s="16"/>
      <c r="AK800" s="16"/>
      <c r="AL800" s="16"/>
      <c r="AM800" s="16"/>
      <c r="AN800" s="16"/>
      <c r="AO800" s="16"/>
      <c r="AP800" s="5"/>
      <c r="AQ800" s="31"/>
      <c r="AR800" s="31"/>
    </row>
    <row r="801" spans="1:44" x14ac:dyDescent="0.3">
      <c r="A801" s="4"/>
      <c r="B801" s="3"/>
      <c r="C801" s="3"/>
      <c r="D801" s="14"/>
      <c r="E801" s="14"/>
      <c r="F801" s="14"/>
      <c r="G801" s="14"/>
      <c r="H801" s="5"/>
      <c r="I801" s="15"/>
      <c r="J801" s="15"/>
      <c r="K801" s="3"/>
      <c r="L801" s="3"/>
      <c r="M801" s="3"/>
      <c r="N801" s="3"/>
      <c r="O801" s="17"/>
      <c r="P801" s="32"/>
      <c r="Q801" s="32"/>
      <c r="R801" s="5"/>
      <c r="S801" s="5"/>
      <c r="T801" s="16"/>
      <c r="U801" s="16"/>
      <c r="V801" s="32"/>
      <c r="W801" s="32"/>
      <c r="X801" s="16"/>
      <c r="Y801" s="32"/>
      <c r="Z801" s="32"/>
      <c r="AA801" s="5"/>
      <c r="AB801" s="5"/>
      <c r="AC801" s="16"/>
      <c r="AD801" s="16"/>
      <c r="AE801" s="32"/>
      <c r="AF801" s="32"/>
      <c r="AG801" s="16"/>
      <c r="AH801" s="16"/>
      <c r="AI801" s="16"/>
      <c r="AJ801" s="16"/>
      <c r="AK801" s="16"/>
      <c r="AL801" s="16"/>
      <c r="AM801" s="16"/>
      <c r="AN801" s="16"/>
      <c r="AO801" s="16"/>
      <c r="AP801" s="5"/>
      <c r="AQ801" s="31"/>
      <c r="AR801" s="31"/>
    </row>
    <row r="802" spans="1:44" x14ac:dyDescent="0.3">
      <c r="A802" s="4"/>
      <c r="B802" s="3"/>
      <c r="C802" s="3"/>
      <c r="D802" s="14"/>
      <c r="E802" s="14"/>
      <c r="F802" s="14"/>
      <c r="G802" s="14"/>
      <c r="H802" s="5"/>
      <c r="I802" s="15"/>
      <c r="J802" s="15"/>
      <c r="K802" s="3"/>
      <c r="L802" s="3"/>
      <c r="M802" s="3"/>
      <c r="N802" s="3"/>
      <c r="O802" s="17"/>
      <c r="P802" s="32"/>
      <c r="Q802" s="32"/>
      <c r="R802" s="5"/>
      <c r="S802" s="5"/>
      <c r="T802" s="16"/>
      <c r="U802" s="16"/>
      <c r="V802" s="32"/>
      <c r="W802" s="32"/>
      <c r="X802" s="16"/>
      <c r="Y802" s="32"/>
      <c r="Z802" s="32"/>
      <c r="AA802" s="5"/>
      <c r="AB802" s="5"/>
      <c r="AC802" s="16"/>
      <c r="AD802" s="16"/>
      <c r="AE802" s="32"/>
      <c r="AF802" s="32"/>
      <c r="AG802" s="16"/>
      <c r="AH802" s="16"/>
      <c r="AI802" s="16"/>
      <c r="AJ802" s="16"/>
      <c r="AK802" s="16"/>
      <c r="AL802" s="16"/>
      <c r="AM802" s="16"/>
      <c r="AN802" s="16"/>
      <c r="AO802" s="16"/>
      <c r="AP802" s="5"/>
      <c r="AQ802" s="31"/>
      <c r="AR802" s="31"/>
    </row>
    <row r="803" spans="1:44" x14ac:dyDescent="0.3">
      <c r="A803" s="4"/>
      <c r="B803" s="3"/>
      <c r="C803" s="3"/>
      <c r="D803" s="14"/>
      <c r="E803" s="14"/>
      <c r="F803" s="14"/>
      <c r="G803" s="14"/>
      <c r="H803" s="5"/>
      <c r="I803" s="15"/>
      <c r="J803" s="15"/>
      <c r="K803" s="3"/>
      <c r="L803" s="3"/>
      <c r="M803" s="3"/>
      <c r="N803" s="3"/>
      <c r="O803" s="17"/>
      <c r="P803" s="32"/>
      <c r="Q803" s="32"/>
      <c r="R803" s="5"/>
      <c r="S803" s="5"/>
      <c r="T803" s="16"/>
      <c r="U803" s="16"/>
      <c r="V803" s="32"/>
      <c r="W803" s="32"/>
      <c r="X803" s="16"/>
      <c r="Y803" s="32"/>
      <c r="Z803" s="32"/>
      <c r="AA803" s="5"/>
      <c r="AB803" s="5"/>
      <c r="AC803" s="16"/>
      <c r="AD803" s="16"/>
      <c r="AE803" s="32"/>
      <c r="AF803" s="32"/>
      <c r="AG803" s="16"/>
      <c r="AH803" s="16"/>
      <c r="AI803" s="16"/>
      <c r="AJ803" s="16"/>
      <c r="AK803" s="16"/>
      <c r="AL803" s="16"/>
      <c r="AM803" s="16"/>
      <c r="AN803" s="16"/>
      <c r="AO803" s="16"/>
      <c r="AP803" s="5"/>
      <c r="AQ803" s="31"/>
      <c r="AR803" s="31"/>
    </row>
    <row r="804" spans="1:44" x14ac:dyDescent="0.3">
      <c r="A804" s="4"/>
      <c r="B804" s="3"/>
      <c r="C804" s="3"/>
      <c r="D804" s="14"/>
      <c r="E804" s="14"/>
      <c r="F804" s="14"/>
      <c r="G804" s="14"/>
      <c r="H804" s="5"/>
      <c r="I804" s="15"/>
      <c r="J804" s="15"/>
      <c r="K804" s="3"/>
      <c r="L804" s="3"/>
      <c r="M804" s="3"/>
      <c r="N804" s="3"/>
      <c r="O804" s="17"/>
      <c r="P804" s="32"/>
      <c r="Q804" s="32"/>
      <c r="R804" s="5"/>
      <c r="S804" s="5"/>
      <c r="T804" s="16"/>
      <c r="U804" s="16"/>
      <c r="V804" s="32"/>
      <c r="W804" s="32"/>
      <c r="X804" s="16"/>
      <c r="Y804" s="32"/>
      <c r="Z804" s="32"/>
      <c r="AA804" s="5"/>
      <c r="AB804" s="5"/>
      <c r="AC804" s="16"/>
      <c r="AD804" s="16"/>
      <c r="AE804" s="32"/>
      <c r="AF804" s="32"/>
      <c r="AG804" s="16"/>
      <c r="AH804" s="16"/>
      <c r="AI804" s="16"/>
      <c r="AJ804" s="16"/>
      <c r="AK804" s="16"/>
      <c r="AL804" s="16"/>
      <c r="AM804" s="16"/>
      <c r="AN804" s="16"/>
      <c r="AO804" s="16"/>
      <c r="AP804" s="5"/>
      <c r="AQ804" s="31"/>
      <c r="AR804" s="31"/>
    </row>
    <row r="805" spans="1:44" x14ac:dyDescent="0.3">
      <c r="A805" s="4"/>
      <c r="B805" s="3"/>
      <c r="C805" s="3"/>
      <c r="D805" s="14"/>
      <c r="E805" s="14"/>
      <c r="F805" s="14"/>
      <c r="G805" s="14"/>
      <c r="H805" s="5"/>
      <c r="I805" s="15"/>
      <c r="J805" s="15"/>
      <c r="K805" s="3"/>
      <c r="L805" s="3"/>
      <c r="M805" s="3"/>
      <c r="N805" s="3"/>
      <c r="O805" s="17"/>
      <c r="P805" s="32"/>
      <c r="Q805" s="32"/>
      <c r="R805" s="5"/>
      <c r="S805" s="5"/>
      <c r="T805" s="16"/>
      <c r="U805" s="16"/>
      <c r="V805" s="32"/>
      <c r="W805" s="32"/>
      <c r="X805" s="16"/>
      <c r="Y805" s="32"/>
      <c r="Z805" s="32"/>
      <c r="AA805" s="5"/>
      <c r="AB805" s="5"/>
      <c r="AC805" s="16"/>
      <c r="AD805" s="16"/>
      <c r="AE805" s="32"/>
      <c r="AF805" s="32"/>
      <c r="AG805" s="16"/>
      <c r="AH805" s="16"/>
      <c r="AI805" s="16"/>
      <c r="AJ805" s="16"/>
      <c r="AK805" s="16"/>
      <c r="AL805" s="16"/>
      <c r="AM805" s="16"/>
      <c r="AN805" s="16"/>
      <c r="AO805" s="16"/>
      <c r="AP805" s="5"/>
      <c r="AQ805" s="31"/>
      <c r="AR805" s="31"/>
    </row>
    <row r="806" spans="1:44" x14ac:dyDescent="0.3">
      <c r="A806" s="4"/>
      <c r="B806" s="3"/>
      <c r="C806" s="3"/>
      <c r="D806" s="14"/>
      <c r="E806" s="14"/>
      <c r="F806" s="14"/>
      <c r="G806" s="14"/>
      <c r="H806" s="5"/>
      <c r="I806" s="15"/>
      <c r="J806" s="15"/>
      <c r="K806" s="3"/>
      <c r="L806" s="3"/>
      <c r="M806" s="3"/>
      <c r="N806" s="3"/>
      <c r="O806" s="17"/>
      <c r="P806" s="32"/>
      <c r="Q806" s="32"/>
      <c r="R806" s="5"/>
      <c r="S806" s="5"/>
      <c r="T806" s="16"/>
      <c r="U806" s="16"/>
      <c r="V806" s="32"/>
      <c r="W806" s="32"/>
      <c r="X806" s="16"/>
      <c r="Y806" s="32"/>
      <c r="Z806" s="32"/>
      <c r="AA806" s="5"/>
      <c r="AB806" s="5"/>
      <c r="AC806" s="16"/>
      <c r="AD806" s="16"/>
      <c r="AE806" s="32"/>
      <c r="AF806" s="32"/>
      <c r="AG806" s="16"/>
      <c r="AH806" s="16"/>
      <c r="AI806" s="16"/>
      <c r="AJ806" s="16"/>
      <c r="AK806" s="16"/>
      <c r="AL806" s="16"/>
      <c r="AM806" s="16"/>
      <c r="AN806" s="16"/>
      <c r="AO806" s="16"/>
      <c r="AP806" s="5"/>
      <c r="AQ806" s="31"/>
      <c r="AR806" s="31"/>
    </row>
    <row r="807" spans="1:44" x14ac:dyDescent="0.3">
      <c r="A807" s="4"/>
      <c r="B807" s="3"/>
      <c r="C807" s="3"/>
      <c r="D807" s="14"/>
      <c r="E807" s="14"/>
      <c r="F807" s="14"/>
      <c r="G807" s="14"/>
      <c r="H807" s="5"/>
      <c r="I807" s="15"/>
      <c r="J807" s="15"/>
      <c r="K807" s="3"/>
      <c r="L807" s="3"/>
      <c r="M807" s="3"/>
      <c r="N807" s="3"/>
      <c r="O807" s="17"/>
      <c r="P807" s="32"/>
      <c r="Q807" s="32"/>
      <c r="R807" s="5"/>
      <c r="S807" s="5"/>
      <c r="T807" s="16"/>
      <c r="U807" s="16"/>
      <c r="V807" s="32"/>
      <c r="W807" s="32"/>
      <c r="X807" s="16"/>
      <c r="Y807" s="32"/>
      <c r="Z807" s="32"/>
      <c r="AA807" s="5"/>
      <c r="AB807" s="5"/>
      <c r="AC807" s="16"/>
      <c r="AD807" s="16"/>
      <c r="AE807" s="32"/>
      <c r="AF807" s="32"/>
      <c r="AG807" s="16"/>
      <c r="AH807" s="16"/>
      <c r="AI807" s="16"/>
      <c r="AJ807" s="16"/>
      <c r="AK807" s="16"/>
      <c r="AL807" s="16"/>
      <c r="AM807" s="16"/>
      <c r="AN807" s="16"/>
      <c r="AO807" s="16"/>
      <c r="AP807" s="5"/>
      <c r="AQ807" s="31"/>
      <c r="AR807" s="31"/>
    </row>
    <row r="808" spans="1:44" x14ac:dyDescent="0.3">
      <c r="A808" s="4"/>
      <c r="B808" s="3"/>
      <c r="C808" s="3"/>
      <c r="D808" s="14"/>
      <c r="E808" s="14"/>
      <c r="F808" s="14"/>
      <c r="G808" s="14"/>
      <c r="H808" s="5"/>
      <c r="I808" s="15"/>
      <c r="J808" s="15"/>
      <c r="K808" s="3"/>
      <c r="L808" s="3"/>
      <c r="M808" s="3"/>
      <c r="N808" s="3"/>
      <c r="O808" s="17"/>
      <c r="P808" s="32"/>
      <c r="Q808" s="32"/>
      <c r="R808" s="5"/>
      <c r="S808" s="5"/>
      <c r="T808" s="16"/>
      <c r="U808" s="16"/>
      <c r="V808" s="32"/>
      <c r="W808" s="32"/>
      <c r="X808" s="16"/>
      <c r="Y808" s="32"/>
      <c r="Z808" s="32"/>
      <c r="AA808" s="5"/>
      <c r="AB808" s="5"/>
      <c r="AC808" s="16"/>
      <c r="AD808" s="16"/>
      <c r="AE808" s="32"/>
      <c r="AF808" s="32"/>
      <c r="AG808" s="16"/>
      <c r="AH808" s="16"/>
      <c r="AI808" s="16"/>
      <c r="AJ808" s="16"/>
      <c r="AK808" s="16"/>
      <c r="AL808" s="16"/>
      <c r="AM808" s="16"/>
      <c r="AN808" s="16"/>
      <c r="AO808" s="16"/>
      <c r="AP808" s="5"/>
      <c r="AQ808" s="31"/>
      <c r="AR808" s="31"/>
    </row>
    <row r="809" spans="1:44" x14ac:dyDescent="0.3">
      <c r="A809" s="4"/>
      <c r="B809" s="3"/>
      <c r="C809" s="3"/>
      <c r="D809" s="14"/>
      <c r="E809" s="14"/>
      <c r="F809" s="14"/>
      <c r="G809" s="14"/>
      <c r="H809" s="5"/>
      <c r="I809" s="15"/>
      <c r="J809" s="15"/>
      <c r="K809" s="3"/>
      <c r="L809" s="3"/>
      <c r="M809" s="3"/>
      <c r="N809" s="3"/>
      <c r="O809" s="17"/>
      <c r="P809" s="32"/>
      <c r="Q809" s="32"/>
      <c r="R809" s="5"/>
      <c r="S809" s="5"/>
      <c r="T809" s="16"/>
      <c r="U809" s="16"/>
      <c r="V809" s="32"/>
      <c r="W809" s="32"/>
      <c r="X809" s="16"/>
      <c r="Y809" s="32"/>
      <c r="Z809" s="32"/>
      <c r="AA809" s="5"/>
      <c r="AB809" s="5"/>
      <c r="AC809" s="16"/>
      <c r="AD809" s="16"/>
      <c r="AE809" s="32"/>
      <c r="AF809" s="32"/>
      <c r="AG809" s="16"/>
      <c r="AH809" s="16"/>
      <c r="AI809" s="16"/>
      <c r="AJ809" s="16"/>
      <c r="AK809" s="16"/>
      <c r="AL809" s="16"/>
      <c r="AM809" s="16"/>
      <c r="AN809" s="16"/>
      <c r="AO809" s="16"/>
      <c r="AP809" s="5"/>
      <c r="AQ809" s="31"/>
      <c r="AR809" s="31"/>
    </row>
    <row r="810" spans="1:44" x14ac:dyDescent="0.3">
      <c r="A810" s="4"/>
      <c r="B810" s="3"/>
      <c r="C810" s="3"/>
      <c r="D810" s="14"/>
      <c r="E810" s="14"/>
      <c r="F810" s="14"/>
      <c r="G810" s="14"/>
      <c r="H810" s="5"/>
      <c r="I810" s="15"/>
      <c r="J810" s="15"/>
      <c r="K810" s="3"/>
      <c r="L810" s="3"/>
      <c r="M810" s="3"/>
      <c r="N810" s="3"/>
      <c r="O810" s="17"/>
      <c r="P810" s="32"/>
      <c r="Q810" s="32"/>
      <c r="R810" s="5"/>
      <c r="S810" s="5"/>
      <c r="T810" s="16"/>
      <c r="U810" s="16"/>
      <c r="V810" s="32"/>
      <c r="W810" s="32"/>
      <c r="X810" s="16"/>
      <c r="Y810" s="32"/>
      <c r="Z810" s="32"/>
      <c r="AA810" s="5"/>
      <c r="AB810" s="5"/>
      <c r="AC810" s="16"/>
      <c r="AD810" s="16"/>
      <c r="AE810" s="32"/>
      <c r="AF810" s="32"/>
      <c r="AG810" s="16"/>
      <c r="AH810" s="16"/>
      <c r="AI810" s="16"/>
      <c r="AJ810" s="16"/>
      <c r="AK810" s="16"/>
      <c r="AL810" s="16"/>
      <c r="AM810" s="16"/>
      <c r="AN810" s="16"/>
      <c r="AO810" s="16"/>
      <c r="AP810" s="5"/>
      <c r="AQ810" s="31"/>
      <c r="AR810" s="31"/>
    </row>
    <row r="811" spans="1:44" x14ac:dyDescent="0.3">
      <c r="A811" s="4"/>
      <c r="B811" s="3"/>
      <c r="C811" s="3"/>
      <c r="D811" s="14"/>
      <c r="E811" s="14"/>
      <c r="F811" s="14"/>
      <c r="G811" s="14"/>
      <c r="H811" s="5"/>
      <c r="I811" s="15"/>
      <c r="J811" s="15"/>
      <c r="K811" s="3"/>
      <c r="L811" s="3"/>
      <c r="M811" s="3"/>
      <c r="N811" s="3"/>
      <c r="O811" s="17"/>
      <c r="P811" s="32"/>
      <c r="Q811" s="32"/>
      <c r="R811" s="5"/>
      <c r="S811" s="5"/>
      <c r="T811" s="16"/>
      <c r="U811" s="16"/>
      <c r="V811" s="32"/>
      <c r="W811" s="32"/>
      <c r="X811" s="16"/>
      <c r="Y811" s="32"/>
      <c r="Z811" s="32"/>
      <c r="AA811" s="5"/>
      <c r="AB811" s="5"/>
      <c r="AC811" s="16"/>
      <c r="AD811" s="16"/>
      <c r="AE811" s="32"/>
      <c r="AF811" s="32"/>
      <c r="AG811" s="16"/>
      <c r="AH811" s="16"/>
      <c r="AI811" s="16"/>
      <c r="AJ811" s="16"/>
      <c r="AK811" s="16"/>
      <c r="AL811" s="16"/>
      <c r="AM811" s="16"/>
      <c r="AN811" s="16"/>
      <c r="AO811" s="16"/>
      <c r="AP811" s="5"/>
      <c r="AQ811" s="31"/>
      <c r="AR811" s="31"/>
    </row>
    <row r="812" spans="1:44" x14ac:dyDescent="0.3">
      <c r="A812" s="4"/>
      <c r="B812" s="3"/>
      <c r="C812" s="3"/>
      <c r="D812" s="14"/>
      <c r="E812" s="14"/>
      <c r="F812" s="14"/>
      <c r="G812" s="14"/>
      <c r="H812" s="5"/>
      <c r="I812" s="15"/>
      <c r="J812" s="15"/>
      <c r="K812" s="3"/>
      <c r="L812" s="3"/>
      <c r="M812" s="3"/>
      <c r="N812" s="3"/>
      <c r="O812" s="17"/>
      <c r="P812" s="32"/>
      <c r="Q812" s="32"/>
      <c r="R812" s="5"/>
      <c r="S812" s="5"/>
      <c r="T812" s="16"/>
      <c r="U812" s="16"/>
      <c r="V812" s="32"/>
      <c r="W812" s="32"/>
      <c r="X812" s="16"/>
      <c r="Y812" s="32"/>
      <c r="Z812" s="32"/>
      <c r="AA812" s="5"/>
      <c r="AB812" s="5"/>
      <c r="AC812" s="16"/>
      <c r="AD812" s="16"/>
      <c r="AE812" s="32"/>
      <c r="AF812" s="32"/>
      <c r="AG812" s="16"/>
      <c r="AH812" s="16"/>
      <c r="AI812" s="16"/>
      <c r="AJ812" s="16"/>
      <c r="AK812" s="16"/>
      <c r="AL812" s="16"/>
      <c r="AM812" s="16"/>
      <c r="AN812" s="16"/>
      <c r="AO812" s="16"/>
      <c r="AP812" s="5"/>
      <c r="AQ812" s="31"/>
      <c r="AR812" s="31"/>
    </row>
    <row r="813" spans="1:44" x14ac:dyDescent="0.3">
      <c r="A813" s="4"/>
      <c r="B813" s="3"/>
      <c r="C813" s="3"/>
      <c r="D813" s="14"/>
      <c r="E813" s="14"/>
      <c r="F813" s="14"/>
      <c r="G813" s="14"/>
      <c r="H813" s="5"/>
      <c r="I813" s="15"/>
      <c r="J813" s="15"/>
      <c r="K813" s="3"/>
      <c r="L813" s="3"/>
      <c r="M813" s="3"/>
      <c r="N813" s="3"/>
      <c r="O813" s="17"/>
      <c r="P813" s="32"/>
      <c r="Q813" s="32"/>
      <c r="R813" s="5"/>
      <c r="S813" s="5"/>
      <c r="T813" s="16"/>
      <c r="U813" s="16"/>
      <c r="V813" s="32"/>
      <c r="W813" s="32"/>
      <c r="X813" s="16"/>
      <c r="Y813" s="32"/>
      <c r="Z813" s="32"/>
      <c r="AA813" s="5"/>
      <c r="AB813" s="5"/>
      <c r="AC813" s="16"/>
      <c r="AD813" s="16"/>
      <c r="AE813" s="32"/>
      <c r="AF813" s="32"/>
      <c r="AG813" s="16"/>
      <c r="AH813" s="16"/>
      <c r="AI813" s="16"/>
      <c r="AJ813" s="16"/>
      <c r="AK813" s="16"/>
      <c r="AL813" s="16"/>
      <c r="AM813" s="16"/>
      <c r="AN813" s="16"/>
      <c r="AO813" s="16"/>
      <c r="AP813" s="5"/>
      <c r="AQ813" s="31"/>
      <c r="AR813" s="31"/>
    </row>
    <row r="814" spans="1:44" x14ac:dyDescent="0.3">
      <c r="A814" s="4"/>
      <c r="B814" s="3"/>
      <c r="C814" s="3"/>
      <c r="D814" s="14"/>
      <c r="E814" s="14"/>
      <c r="F814" s="14"/>
      <c r="G814" s="14"/>
      <c r="H814" s="5"/>
      <c r="I814" s="15"/>
      <c r="J814" s="15"/>
      <c r="K814" s="3"/>
      <c r="L814" s="3"/>
      <c r="M814" s="3"/>
      <c r="N814" s="3"/>
      <c r="O814" s="17"/>
      <c r="P814" s="32"/>
      <c r="Q814" s="32"/>
      <c r="R814" s="5"/>
      <c r="S814" s="5"/>
      <c r="T814" s="16"/>
      <c r="U814" s="16"/>
      <c r="V814" s="32"/>
      <c r="W814" s="32"/>
      <c r="X814" s="16"/>
      <c r="Y814" s="32"/>
      <c r="Z814" s="32"/>
      <c r="AA814" s="5"/>
      <c r="AB814" s="5"/>
      <c r="AC814" s="16"/>
      <c r="AD814" s="16"/>
      <c r="AE814" s="32"/>
      <c r="AF814" s="32"/>
      <c r="AG814" s="16"/>
      <c r="AH814" s="16"/>
      <c r="AI814" s="16"/>
      <c r="AJ814" s="16"/>
      <c r="AK814" s="16"/>
      <c r="AL814" s="16"/>
      <c r="AM814" s="16"/>
      <c r="AN814" s="16"/>
      <c r="AO814" s="16"/>
      <c r="AP814" s="5"/>
      <c r="AQ814" s="31"/>
      <c r="AR814" s="31"/>
    </row>
    <row r="815" spans="1:44" x14ac:dyDescent="0.3">
      <c r="A815" s="4"/>
      <c r="B815" s="3"/>
      <c r="C815" s="3"/>
      <c r="D815" s="14"/>
      <c r="E815" s="14"/>
      <c r="F815" s="14"/>
      <c r="G815" s="14"/>
      <c r="H815" s="5"/>
      <c r="I815" s="15"/>
      <c r="J815" s="15"/>
      <c r="K815" s="3"/>
      <c r="L815" s="3"/>
      <c r="M815" s="3"/>
      <c r="N815" s="3"/>
      <c r="O815" s="17"/>
      <c r="P815" s="32"/>
      <c r="Q815" s="32"/>
      <c r="R815" s="5"/>
      <c r="S815" s="5"/>
      <c r="T815" s="16"/>
      <c r="U815" s="16"/>
      <c r="V815" s="32"/>
      <c r="W815" s="32"/>
      <c r="X815" s="16"/>
      <c r="Y815" s="32"/>
      <c r="Z815" s="32"/>
      <c r="AA815" s="5"/>
      <c r="AB815" s="5"/>
      <c r="AC815" s="16"/>
      <c r="AD815" s="16"/>
      <c r="AE815" s="32"/>
      <c r="AF815" s="32"/>
      <c r="AG815" s="16"/>
      <c r="AH815" s="16"/>
      <c r="AI815" s="16"/>
      <c r="AJ815" s="16"/>
      <c r="AK815" s="16"/>
      <c r="AL815" s="16"/>
      <c r="AM815" s="16"/>
      <c r="AN815" s="16"/>
      <c r="AO815" s="16"/>
      <c r="AP815" s="5"/>
      <c r="AQ815" s="31"/>
      <c r="AR815" s="31"/>
    </row>
    <row r="816" spans="1:44" x14ac:dyDescent="0.3">
      <c r="A816" s="4"/>
      <c r="B816" s="3"/>
      <c r="C816" s="3"/>
      <c r="D816" s="14"/>
      <c r="E816" s="14"/>
      <c r="F816" s="14"/>
      <c r="G816" s="14"/>
      <c r="H816" s="5"/>
      <c r="I816" s="15"/>
      <c r="J816" s="15"/>
      <c r="K816" s="3"/>
      <c r="L816" s="3"/>
      <c r="M816" s="3"/>
      <c r="N816" s="3"/>
      <c r="O816" s="17"/>
      <c r="P816" s="32"/>
      <c r="Q816" s="32"/>
      <c r="R816" s="5"/>
      <c r="S816" s="5"/>
      <c r="T816" s="16"/>
      <c r="U816" s="16"/>
      <c r="V816" s="32"/>
      <c r="W816" s="32"/>
      <c r="X816" s="16"/>
      <c r="Y816" s="32"/>
      <c r="Z816" s="32"/>
      <c r="AA816" s="5"/>
      <c r="AB816" s="5"/>
      <c r="AC816" s="16"/>
      <c r="AD816" s="16"/>
      <c r="AE816" s="32"/>
      <c r="AF816" s="32"/>
      <c r="AG816" s="16"/>
      <c r="AH816" s="16"/>
      <c r="AI816" s="16"/>
      <c r="AJ816" s="16"/>
      <c r="AK816" s="16"/>
      <c r="AL816" s="16"/>
      <c r="AM816" s="16"/>
      <c r="AN816" s="16"/>
      <c r="AO816" s="16"/>
      <c r="AP816" s="5"/>
      <c r="AQ816" s="31"/>
      <c r="AR816" s="31"/>
    </row>
    <row r="817" spans="1:44" x14ac:dyDescent="0.3">
      <c r="A817" s="4"/>
      <c r="B817" s="3"/>
      <c r="C817" s="3"/>
      <c r="D817" s="14"/>
      <c r="E817" s="14"/>
      <c r="F817" s="14"/>
      <c r="G817" s="14"/>
      <c r="H817" s="5"/>
      <c r="I817" s="15"/>
      <c r="J817" s="15"/>
      <c r="K817" s="3"/>
      <c r="L817" s="3"/>
      <c r="M817" s="3"/>
      <c r="N817" s="3"/>
      <c r="O817" s="17"/>
      <c r="P817" s="32"/>
      <c r="Q817" s="32"/>
      <c r="R817" s="5"/>
      <c r="S817" s="5"/>
      <c r="T817" s="16"/>
      <c r="U817" s="16"/>
      <c r="V817" s="32"/>
      <c r="W817" s="32"/>
      <c r="X817" s="16"/>
      <c r="Y817" s="32"/>
      <c r="Z817" s="32"/>
      <c r="AA817" s="5"/>
      <c r="AB817" s="5"/>
      <c r="AC817" s="16"/>
      <c r="AD817" s="16"/>
      <c r="AE817" s="32"/>
      <c r="AF817" s="32"/>
      <c r="AG817" s="16"/>
      <c r="AH817" s="16"/>
      <c r="AI817" s="16"/>
      <c r="AJ817" s="16"/>
      <c r="AK817" s="16"/>
      <c r="AL817" s="16"/>
      <c r="AM817" s="16"/>
      <c r="AN817" s="16"/>
      <c r="AO817" s="16"/>
      <c r="AP817" s="5"/>
      <c r="AQ817" s="31"/>
      <c r="AR817" s="31"/>
    </row>
    <row r="818" spans="1:44" x14ac:dyDescent="0.3">
      <c r="A818" s="4"/>
      <c r="B818" s="3"/>
      <c r="C818" s="3"/>
      <c r="D818" s="14"/>
      <c r="E818" s="14"/>
      <c r="F818" s="14"/>
      <c r="G818" s="14"/>
      <c r="H818" s="5"/>
      <c r="I818" s="15"/>
      <c r="J818" s="15"/>
      <c r="K818" s="3"/>
      <c r="L818" s="3"/>
      <c r="M818" s="3"/>
      <c r="N818" s="3"/>
      <c r="O818" s="17"/>
      <c r="P818" s="32"/>
      <c r="Q818" s="32"/>
      <c r="R818" s="5"/>
      <c r="S818" s="5"/>
      <c r="T818" s="16"/>
      <c r="U818" s="16"/>
      <c r="V818" s="32"/>
      <c r="W818" s="32"/>
      <c r="X818" s="16"/>
      <c r="Y818" s="32"/>
      <c r="Z818" s="32"/>
      <c r="AA818" s="5"/>
      <c r="AB818" s="5"/>
      <c r="AC818" s="16"/>
      <c r="AD818" s="16"/>
      <c r="AE818" s="32"/>
      <c r="AF818" s="32"/>
      <c r="AG818" s="16"/>
      <c r="AH818" s="16"/>
      <c r="AI818" s="16"/>
      <c r="AJ818" s="16"/>
      <c r="AK818" s="16"/>
      <c r="AL818" s="16"/>
      <c r="AM818" s="16"/>
      <c r="AN818" s="16"/>
      <c r="AO818" s="16"/>
      <c r="AP818" s="5"/>
      <c r="AQ818" s="31"/>
      <c r="AR818" s="31"/>
    </row>
    <row r="819" spans="1:44" x14ac:dyDescent="0.3">
      <c r="A819" s="4"/>
      <c r="B819" s="3"/>
      <c r="C819" s="3"/>
      <c r="D819" s="14"/>
      <c r="E819" s="14"/>
      <c r="F819" s="14"/>
      <c r="G819" s="14"/>
      <c r="H819" s="5"/>
      <c r="I819" s="15"/>
      <c r="J819" s="15"/>
      <c r="K819" s="3"/>
      <c r="L819" s="3"/>
      <c r="M819" s="3"/>
      <c r="N819" s="3"/>
      <c r="O819" s="17"/>
      <c r="P819" s="32"/>
      <c r="Q819" s="32"/>
      <c r="R819" s="5"/>
      <c r="S819" s="5"/>
      <c r="T819" s="16"/>
      <c r="U819" s="16"/>
      <c r="V819" s="32"/>
      <c r="W819" s="32"/>
      <c r="X819" s="16"/>
      <c r="Y819" s="32"/>
      <c r="Z819" s="32"/>
      <c r="AA819" s="5"/>
      <c r="AB819" s="5"/>
      <c r="AC819" s="16"/>
      <c r="AD819" s="16"/>
      <c r="AE819" s="32"/>
      <c r="AF819" s="32"/>
      <c r="AG819" s="16"/>
      <c r="AH819" s="16"/>
      <c r="AI819" s="16"/>
      <c r="AJ819" s="16"/>
      <c r="AK819" s="16"/>
      <c r="AL819" s="16"/>
      <c r="AM819" s="16"/>
      <c r="AN819" s="16"/>
      <c r="AO819" s="16"/>
      <c r="AP819" s="5"/>
      <c r="AQ819" s="31"/>
      <c r="AR819" s="31"/>
    </row>
    <row r="820" spans="1:44" x14ac:dyDescent="0.3">
      <c r="A820" s="4"/>
      <c r="B820" s="3"/>
      <c r="C820" s="3"/>
      <c r="D820" s="14"/>
      <c r="E820" s="14"/>
      <c r="F820" s="14"/>
      <c r="G820" s="14"/>
      <c r="H820" s="5"/>
      <c r="I820" s="15"/>
      <c r="J820" s="15"/>
      <c r="K820" s="3"/>
      <c r="L820" s="3"/>
      <c r="M820" s="3"/>
      <c r="N820" s="3"/>
      <c r="O820" s="17"/>
      <c r="P820" s="32"/>
      <c r="Q820" s="32"/>
      <c r="R820" s="5"/>
      <c r="S820" s="5"/>
      <c r="T820" s="16"/>
      <c r="U820" s="16"/>
      <c r="V820" s="32"/>
      <c r="W820" s="32"/>
      <c r="X820" s="16"/>
      <c r="Y820" s="32"/>
      <c r="Z820" s="32"/>
      <c r="AA820" s="5"/>
      <c r="AB820" s="5"/>
      <c r="AC820" s="16"/>
      <c r="AD820" s="16"/>
      <c r="AE820" s="32"/>
      <c r="AF820" s="32"/>
      <c r="AG820" s="16"/>
      <c r="AH820" s="16"/>
      <c r="AI820" s="16"/>
      <c r="AJ820" s="16"/>
      <c r="AK820" s="16"/>
      <c r="AL820" s="16"/>
      <c r="AM820" s="16"/>
      <c r="AN820" s="16"/>
      <c r="AO820" s="16"/>
      <c r="AP820" s="5"/>
      <c r="AQ820" s="31"/>
      <c r="AR820" s="31"/>
    </row>
    <row r="821" spans="1:44" x14ac:dyDescent="0.3">
      <c r="A821" s="4"/>
      <c r="B821" s="3"/>
      <c r="C821" s="3"/>
      <c r="D821" s="14"/>
      <c r="E821" s="14"/>
      <c r="F821" s="14"/>
      <c r="G821" s="14"/>
      <c r="H821" s="5"/>
      <c r="I821" s="15"/>
      <c r="J821" s="15"/>
      <c r="K821" s="3"/>
      <c r="L821" s="3"/>
      <c r="M821" s="3"/>
      <c r="N821" s="3"/>
      <c r="O821" s="17"/>
      <c r="P821" s="32"/>
      <c r="Q821" s="32"/>
      <c r="R821" s="5"/>
      <c r="S821" s="5"/>
      <c r="T821" s="16"/>
      <c r="U821" s="16"/>
      <c r="V821" s="32"/>
      <c r="W821" s="32"/>
      <c r="X821" s="16"/>
      <c r="Y821" s="32"/>
      <c r="Z821" s="32"/>
      <c r="AA821" s="5"/>
      <c r="AB821" s="5"/>
      <c r="AC821" s="16"/>
      <c r="AD821" s="16"/>
      <c r="AE821" s="32"/>
      <c r="AF821" s="32"/>
      <c r="AG821" s="16"/>
      <c r="AH821" s="16"/>
      <c r="AI821" s="16"/>
      <c r="AJ821" s="16"/>
      <c r="AK821" s="16"/>
      <c r="AL821" s="16"/>
      <c r="AM821" s="16"/>
      <c r="AN821" s="16"/>
      <c r="AO821" s="16"/>
      <c r="AP821" s="5"/>
      <c r="AQ821" s="31"/>
      <c r="AR821" s="31"/>
    </row>
    <row r="822" spans="1:44" x14ac:dyDescent="0.3">
      <c r="A822" s="4"/>
      <c r="B822" s="3"/>
      <c r="C822" s="3"/>
      <c r="D822" s="14"/>
      <c r="E822" s="14"/>
      <c r="F822" s="14"/>
      <c r="G822" s="14"/>
      <c r="H822" s="5"/>
      <c r="I822" s="15"/>
      <c r="J822" s="15"/>
      <c r="K822" s="3"/>
      <c r="L822" s="3"/>
      <c r="M822" s="3"/>
      <c r="N822" s="3"/>
      <c r="O822" s="17"/>
      <c r="P822" s="32"/>
      <c r="Q822" s="32"/>
      <c r="R822" s="5"/>
      <c r="S822" s="5"/>
      <c r="T822" s="16"/>
      <c r="U822" s="16"/>
      <c r="V822" s="32"/>
      <c r="W822" s="32"/>
      <c r="X822" s="16"/>
      <c r="Y822" s="32"/>
      <c r="Z822" s="32"/>
      <c r="AA822" s="5"/>
      <c r="AB822" s="5"/>
      <c r="AC822" s="16"/>
      <c r="AD822" s="16"/>
      <c r="AE822" s="32"/>
      <c r="AF822" s="32"/>
      <c r="AG822" s="16"/>
      <c r="AH822" s="16"/>
      <c r="AI822" s="16"/>
      <c r="AJ822" s="16"/>
      <c r="AK822" s="16"/>
      <c r="AL822" s="16"/>
      <c r="AM822" s="16"/>
      <c r="AN822" s="16"/>
      <c r="AO822" s="16"/>
      <c r="AP822" s="5"/>
      <c r="AQ822" s="31"/>
      <c r="AR822" s="31"/>
    </row>
    <row r="823" spans="1:44" x14ac:dyDescent="0.3">
      <c r="A823" s="4"/>
      <c r="B823" s="3"/>
      <c r="C823" s="3"/>
      <c r="D823" s="14"/>
      <c r="E823" s="14"/>
      <c r="F823" s="14"/>
      <c r="G823" s="14"/>
      <c r="H823" s="5"/>
      <c r="I823" s="15"/>
      <c r="J823" s="15"/>
      <c r="K823" s="3"/>
      <c r="L823" s="3"/>
      <c r="M823" s="3"/>
      <c r="N823" s="3"/>
      <c r="O823" s="17"/>
      <c r="P823" s="32"/>
      <c r="Q823" s="32"/>
      <c r="R823" s="5"/>
      <c r="S823" s="5"/>
      <c r="T823" s="16"/>
      <c r="U823" s="16"/>
      <c r="V823" s="32"/>
      <c r="W823" s="32"/>
      <c r="X823" s="16"/>
      <c r="Y823" s="32"/>
      <c r="Z823" s="32"/>
      <c r="AA823" s="5"/>
      <c r="AB823" s="5"/>
      <c r="AC823" s="16"/>
      <c r="AD823" s="16"/>
      <c r="AE823" s="32"/>
      <c r="AF823" s="32"/>
      <c r="AG823" s="16"/>
      <c r="AH823" s="16"/>
      <c r="AI823" s="16"/>
      <c r="AJ823" s="16"/>
      <c r="AK823" s="16"/>
      <c r="AL823" s="16"/>
      <c r="AM823" s="16"/>
      <c r="AN823" s="16"/>
      <c r="AO823" s="16"/>
      <c r="AP823" s="5"/>
      <c r="AQ823" s="31"/>
      <c r="AR823" s="31"/>
    </row>
    <row r="824" spans="1:44" x14ac:dyDescent="0.3">
      <c r="A824" s="4"/>
      <c r="B824" s="3"/>
      <c r="C824" s="3"/>
      <c r="D824" s="14"/>
      <c r="E824" s="14"/>
      <c r="F824" s="14"/>
      <c r="G824" s="14"/>
      <c r="H824" s="5"/>
      <c r="I824" s="15"/>
      <c r="J824" s="15"/>
      <c r="K824" s="3"/>
      <c r="L824" s="3"/>
      <c r="M824" s="3"/>
      <c r="N824" s="3"/>
      <c r="O824" s="17"/>
      <c r="P824" s="32"/>
      <c r="Q824" s="32"/>
      <c r="R824" s="5"/>
      <c r="S824" s="5"/>
      <c r="T824" s="16"/>
      <c r="U824" s="16"/>
      <c r="V824" s="32"/>
      <c r="W824" s="32"/>
      <c r="X824" s="16"/>
      <c r="Y824" s="32"/>
      <c r="Z824" s="32"/>
      <c r="AA824" s="5"/>
      <c r="AB824" s="5"/>
      <c r="AC824" s="16"/>
      <c r="AD824" s="16"/>
      <c r="AE824" s="32"/>
      <c r="AF824" s="32"/>
      <c r="AG824" s="16"/>
      <c r="AH824" s="16"/>
      <c r="AI824" s="16"/>
      <c r="AJ824" s="16"/>
      <c r="AK824" s="16"/>
      <c r="AL824" s="16"/>
      <c r="AM824" s="16"/>
      <c r="AN824" s="16"/>
      <c r="AO824" s="16"/>
      <c r="AP824" s="5"/>
      <c r="AQ824" s="31"/>
      <c r="AR824" s="31"/>
    </row>
    <row r="825" spans="1:44" x14ac:dyDescent="0.3">
      <c r="A825" s="4"/>
      <c r="B825" s="3"/>
      <c r="C825" s="3"/>
      <c r="D825" s="14"/>
      <c r="E825" s="14"/>
      <c r="F825" s="14"/>
      <c r="G825" s="14"/>
      <c r="H825" s="5"/>
      <c r="I825" s="15"/>
      <c r="J825" s="15"/>
      <c r="K825" s="3"/>
      <c r="L825" s="3"/>
      <c r="M825" s="3"/>
      <c r="N825" s="3"/>
      <c r="O825" s="17"/>
      <c r="P825" s="32"/>
      <c r="Q825" s="32"/>
      <c r="R825" s="5"/>
      <c r="S825" s="5"/>
      <c r="T825" s="16"/>
      <c r="U825" s="16"/>
      <c r="V825" s="32"/>
      <c r="W825" s="32"/>
      <c r="X825" s="16"/>
      <c r="Y825" s="32"/>
      <c r="Z825" s="32"/>
      <c r="AA825" s="5"/>
      <c r="AB825" s="5"/>
      <c r="AC825" s="16"/>
      <c r="AD825" s="16"/>
      <c r="AE825" s="32"/>
      <c r="AF825" s="32"/>
      <c r="AG825" s="16"/>
      <c r="AH825" s="16"/>
      <c r="AI825" s="16"/>
      <c r="AJ825" s="16"/>
      <c r="AK825" s="16"/>
      <c r="AL825" s="16"/>
      <c r="AM825" s="16"/>
      <c r="AN825" s="16"/>
      <c r="AO825" s="16"/>
      <c r="AP825" s="5"/>
      <c r="AQ825" s="31"/>
      <c r="AR825" s="31"/>
    </row>
    <row r="826" spans="1:44" x14ac:dyDescent="0.3">
      <c r="A826" s="4"/>
      <c r="B826" s="3"/>
      <c r="C826" s="3"/>
      <c r="D826" s="14"/>
      <c r="E826" s="14"/>
      <c r="F826" s="14"/>
      <c r="G826" s="14"/>
      <c r="H826" s="5"/>
      <c r="I826" s="15"/>
      <c r="J826" s="15"/>
      <c r="K826" s="3"/>
      <c r="L826" s="3"/>
      <c r="M826" s="3"/>
      <c r="N826" s="3"/>
      <c r="O826" s="17"/>
      <c r="P826" s="32"/>
      <c r="Q826" s="32"/>
      <c r="R826" s="5"/>
      <c r="S826" s="5"/>
      <c r="T826" s="16"/>
      <c r="U826" s="16"/>
      <c r="V826" s="32"/>
      <c r="W826" s="32"/>
      <c r="X826" s="16"/>
      <c r="Y826" s="32"/>
      <c r="Z826" s="32"/>
      <c r="AA826" s="5"/>
      <c r="AB826" s="5"/>
      <c r="AC826" s="16"/>
      <c r="AD826" s="16"/>
      <c r="AE826" s="32"/>
      <c r="AF826" s="32"/>
      <c r="AG826" s="16"/>
      <c r="AH826" s="16"/>
      <c r="AI826" s="16"/>
      <c r="AJ826" s="16"/>
      <c r="AK826" s="16"/>
      <c r="AL826" s="16"/>
      <c r="AM826" s="16"/>
      <c r="AN826" s="16"/>
      <c r="AO826" s="16"/>
      <c r="AP826" s="5"/>
      <c r="AQ826" s="31"/>
      <c r="AR826" s="31"/>
    </row>
    <row r="827" spans="1:44" x14ac:dyDescent="0.3">
      <c r="A827" s="4"/>
      <c r="B827" s="3"/>
      <c r="C827" s="3"/>
      <c r="D827" s="14"/>
      <c r="E827" s="14"/>
      <c r="F827" s="14"/>
      <c r="G827" s="14"/>
      <c r="H827" s="5"/>
      <c r="I827" s="15"/>
      <c r="J827" s="15"/>
      <c r="K827" s="3"/>
      <c r="L827" s="3"/>
      <c r="M827" s="3"/>
      <c r="N827" s="3"/>
      <c r="O827" s="17"/>
      <c r="P827" s="32"/>
      <c r="Q827" s="32"/>
      <c r="R827" s="5"/>
      <c r="S827" s="5"/>
      <c r="T827" s="16"/>
      <c r="U827" s="16"/>
      <c r="V827" s="32"/>
      <c r="W827" s="32"/>
      <c r="X827" s="16"/>
      <c r="Y827" s="32"/>
      <c r="Z827" s="32"/>
      <c r="AA827" s="5"/>
      <c r="AB827" s="5"/>
      <c r="AC827" s="16"/>
      <c r="AD827" s="16"/>
      <c r="AE827" s="32"/>
      <c r="AF827" s="32"/>
      <c r="AG827" s="16"/>
      <c r="AH827" s="16"/>
      <c r="AI827" s="16"/>
      <c r="AJ827" s="16"/>
      <c r="AK827" s="16"/>
      <c r="AL827" s="16"/>
      <c r="AM827" s="16"/>
      <c r="AN827" s="16"/>
      <c r="AO827" s="16"/>
      <c r="AP827" s="5"/>
      <c r="AQ827" s="31"/>
      <c r="AR827" s="31"/>
    </row>
    <row r="828" spans="1:44" x14ac:dyDescent="0.3">
      <c r="A828" s="4"/>
      <c r="B828" s="3"/>
      <c r="C828" s="3"/>
      <c r="D828" s="14"/>
      <c r="E828" s="14"/>
      <c r="F828" s="14"/>
      <c r="G828" s="14"/>
      <c r="H828" s="5"/>
      <c r="I828" s="15"/>
      <c r="J828" s="15"/>
      <c r="K828" s="3"/>
      <c r="L828" s="3"/>
      <c r="M828" s="3"/>
      <c r="N828" s="3"/>
      <c r="O828" s="17"/>
      <c r="P828" s="32"/>
      <c r="Q828" s="32"/>
      <c r="R828" s="5"/>
      <c r="S828" s="5"/>
      <c r="T828" s="16"/>
      <c r="U828" s="16"/>
      <c r="V828" s="32"/>
      <c r="W828" s="32"/>
      <c r="X828" s="16"/>
      <c r="Y828" s="32"/>
      <c r="Z828" s="32"/>
      <c r="AA828" s="5"/>
      <c r="AB828" s="5"/>
      <c r="AC828" s="16"/>
      <c r="AD828" s="16"/>
      <c r="AE828" s="32"/>
      <c r="AF828" s="32"/>
      <c r="AG828" s="16"/>
      <c r="AH828" s="16"/>
      <c r="AI828" s="16"/>
      <c r="AJ828" s="16"/>
      <c r="AK828" s="16"/>
      <c r="AL828" s="16"/>
      <c r="AM828" s="16"/>
      <c r="AN828" s="16"/>
      <c r="AO828" s="16"/>
      <c r="AP828" s="5"/>
      <c r="AQ828" s="31"/>
      <c r="AR828" s="31"/>
    </row>
    <row r="829" spans="1:44" x14ac:dyDescent="0.3">
      <c r="A829" s="4"/>
      <c r="B829" s="3"/>
      <c r="C829" s="3"/>
      <c r="D829" s="14"/>
      <c r="E829" s="14"/>
      <c r="F829" s="14"/>
      <c r="G829" s="14"/>
      <c r="H829" s="5"/>
      <c r="I829" s="15"/>
      <c r="J829" s="15"/>
      <c r="K829" s="3"/>
      <c r="L829" s="3"/>
      <c r="M829" s="3"/>
      <c r="N829" s="3"/>
      <c r="O829" s="17"/>
      <c r="P829" s="32"/>
      <c r="Q829" s="32"/>
      <c r="R829" s="5"/>
      <c r="S829" s="5"/>
      <c r="T829" s="16"/>
      <c r="U829" s="16"/>
      <c r="V829" s="32"/>
      <c r="W829" s="32"/>
      <c r="X829" s="16"/>
      <c r="Y829" s="32"/>
      <c r="Z829" s="32"/>
      <c r="AA829" s="5"/>
      <c r="AB829" s="5"/>
      <c r="AC829" s="16"/>
      <c r="AD829" s="16"/>
      <c r="AE829" s="32"/>
      <c r="AF829" s="32"/>
      <c r="AG829" s="16"/>
      <c r="AH829" s="16"/>
      <c r="AI829" s="16"/>
      <c r="AJ829" s="16"/>
      <c r="AK829" s="16"/>
      <c r="AL829" s="16"/>
      <c r="AM829" s="16"/>
      <c r="AN829" s="16"/>
      <c r="AO829" s="16"/>
      <c r="AP829" s="5"/>
      <c r="AQ829" s="31"/>
      <c r="AR829" s="31"/>
    </row>
    <row r="830" spans="1:44" x14ac:dyDescent="0.3">
      <c r="A830" s="4"/>
      <c r="B830" s="3"/>
      <c r="C830" s="3"/>
      <c r="D830" s="14"/>
      <c r="E830" s="14"/>
      <c r="F830" s="14"/>
      <c r="G830" s="14"/>
      <c r="H830" s="5"/>
      <c r="I830" s="15"/>
      <c r="J830" s="15"/>
      <c r="K830" s="3"/>
      <c r="L830" s="3"/>
      <c r="M830" s="3"/>
      <c r="N830" s="3"/>
      <c r="O830" s="17"/>
      <c r="P830" s="32"/>
      <c r="Q830" s="32"/>
      <c r="R830" s="5"/>
      <c r="S830" s="5"/>
      <c r="T830" s="16"/>
      <c r="U830" s="16"/>
      <c r="V830" s="32"/>
      <c r="W830" s="32"/>
      <c r="X830" s="16"/>
      <c r="Y830" s="32"/>
      <c r="Z830" s="32"/>
      <c r="AA830" s="5"/>
      <c r="AB830" s="5"/>
      <c r="AC830" s="16"/>
      <c r="AD830" s="16"/>
      <c r="AE830" s="32"/>
      <c r="AF830" s="32"/>
      <c r="AG830" s="16"/>
      <c r="AH830" s="16"/>
      <c r="AI830" s="16"/>
      <c r="AJ830" s="16"/>
      <c r="AK830" s="16"/>
      <c r="AL830" s="16"/>
      <c r="AM830" s="16"/>
      <c r="AN830" s="16"/>
      <c r="AO830" s="16"/>
      <c r="AP830" s="5"/>
      <c r="AQ830" s="31"/>
      <c r="AR830" s="31"/>
    </row>
    <row r="831" spans="1:44" x14ac:dyDescent="0.3">
      <c r="A831" s="4"/>
      <c r="B831" s="3"/>
      <c r="C831" s="3"/>
      <c r="D831" s="14"/>
      <c r="E831" s="14"/>
      <c r="F831" s="14"/>
      <c r="G831" s="14"/>
      <c r="H831" s="5"/>
      <c r="I831" s="15"/>
      <c r="J831" s="15"/>
      <c r="K831" s="3"/>
      <c r="L831" s="3"/>
      <c r="M831" s="3"/>
      <c r="N831" s="3"/>
      <c r="O831" s="17"/>
      <c r="P831" s="32"/>
      <c r="Q831" s="32"/>
      <c r="R831" s="5"/>
      <c r="S831" s="5"/>
      <c r="T831" s="16"/>
      <c r="U831" s="16"/>
      <c r="V831" s="32"/>
      <c r="W831" s="32"/>
      <c r="X831" s="16"/>
      <c r="Y831" s="32"/>
      <c r="Z831" s="32"/>
      <c r="AA831" s="5"/>
      <c r="AB831" s="5"/>
      <c r="AC831" s="16"/>
      <c r="AD831" s="16"/>
      <c r="AE831" s="32"/>
      <c r="AF831" s="32"/>
      <c r="AG831" s="16"/>
      <c r="AH831" s="16"/>
      <c r="AI831" s="16"/>
      <c r="AJ831" s="16"/>
      <c r="AK831" s="16"/>
      <c r="AL831" s="16"/>
      <c r="AM831" s="16"/>
      <c r="AN831" s="16"/>
      <c r="AO831" s="16"/>
      <c r="AP831" s="5"/>
      <c r="AQ831" s="31"/>
      <c r="AR831" s="31"/>
    </row>
    <row r="832" spans="1:44" x14ac:dyDescent="0.3">
      <c r="A832" s="4"/>
      <c r="B832" s="3"/>
      <c r="C832" s="3"/>
      <c r="D832" s="14"/>
      <c r="E832" s="14"/>
      <c r="F832" s="14"/>
      <c r="G832" s="14"/>
      <c r="H832" s="5"/>
      <c r="I832" s="15"/>
      <c r="J832" s="15"/>
      <c r="K832" s="3"/>
      <c r="L832" s="3"/>
      <c r="M832" s="3"/>
      <c r="N832" s="3"/>
      <c r="O832" s="17"/>
      <c r="P832" s="32"/>
      <c r="Q832" s="32"/>
      <c r="R832" s="5"/>
      <c r="S832" s="5"/>
      <c r="T832" s="16"/>
      <c r="U832" s="16"/>
      <c r="V832" s="32"/>
      <c r="W832" s="32"/>
      <c r="X832" s="16"/>
      <c r="Y832" s="32"/>
      <c r="Z832" s="32"/>
      <c r="AA832" s="5"/>
      <c r="AB832" s="5"/>
      <c r="AC832" s="16"/>
      <c r="AD832" s="16"/>
      <c r="AE832" s="32"/>
      <c r="AF832" s="32"/>
      <c r="AG832" s="16"/>
      <c r="AH832" s="16"/>
      <c r="AI832" s="16"/>
      <c r="AJ832" s="16"/>
      <c r="AK832" s="16"/>
      <c r="AL832" s="16"/>
      <c r="AM832" s="16"/>
      <c r="AN832" s="16"/>
      <c r="AO832" s="16"/>
      <c r="AP832" s="5"/>
      <c r="AQ832" s="31"/>
      <c r="AR832" s="31"/>
    </row>
    <row r="833" spans="1:44" x14ac:dyDescent="0.3">
      <c r="A833" s="4"/>
      <c r="B833" s="3"/>
      <c r="C833" s="3"/>
      <c r="D833" s="14"/>
      <c r="E833" s="14"/>
      <c r="F833" s="14"/>
      <c r="G833" s="14"/>
      <c r="H833" s="5"/>
      <c r="I833" s="15"/>
      <c r="J833" s="15"/>
      <c r="K833" s="3"/>
      <c r="L833" s="3"/>
      <c r="M833" s="3"/>
      <c r="N833" s="3"/>
      <c r="O833" s="17"/>
      <c r="P833" s="32"/>
      <c r="Q833" s="32"/>
      <c r="R833" s="5"/>
      <c r="S833" s="5"/>
      <c r="T833" s="16"/>
      <c r="U833" s="16"/>
      <c r="V833" s="32"/>
      <c r="W833" s="32"/>
      <c r="X833" s="16"/>
      <c r="Y833" s="32"/>
      <c r="Z833" s="32"/>
      <c r="AA833" s="5"/>
      <c r="AB833" s="5"/>
      <c r="AC833" s="16"/>
      <c r="AD833" s="16"/>
      <c r="AE833" s="32"/>
      <c r="AF833" s="32"/>
      <c r="AG833" s="16"/>
      <c r="AH833" s="16"/>
      <c r="AI833" s="16"/>
      <c r="AJ833" s="16"/>
      <c r="AK833" s="16"/>
      <c r="AL833" s="16"/>
      <c r="AM833" s="16"/>
      <c r="AN833" s="16"/>
      <c r="AO833" s="16"/>
      <c r="AP833" s="5"/>
      <c r="AQ833" s="31"/>
      <c r="AR833" s="31"/>
    </row>
    <row r="834" spans="1:44" x14ac:dyDescent="0.3">
      <c r="A834" s="4"/>
      <c r="B834" s="3"/>
      <c r="C834" s="3"/>
      <c r="D834" s="14"/>
      <c r="E834" s="14"/>
      <c r="F834" s="14"/>
      <c r="G834" s="14"/>
      <c r="H834" s="5"/>
      <c r="I834" s="15"/>
      <c r="J834" s="15"/>
      <c r="K834" s="3"/>
      <c r="L834" s="3"/>
      <c r="M834" s="3"/>
      <c r="N834" s="3"/>
      <c r="O834" s="17"/>
      <c r="P834" s="32"/>
      <c r="Q834" s="32"/>
      <c r="R834" s="5"/>
      <c r="S834" s="5"/>
      <c r="T834" s="16"/>
      <c r="U834" s="16"/>
      <c r="V834" s="32"/>
      <c r="W834" s="32"/>
      <c r="X834" s="16"/>
      <c r="Y834" s="32"/>
      <c r="Z834" s="32"/>
      <c r="AA834" s="5"/>
      <c r="AB834" s="5"/>
      <c r="AC834" s="16"/>
      <c r="AD834" s="16"/>
      <c r="AE834" s="32"/>
      <c r="AF834" s="32"/>
      <c r="AG834" s="16"/>
      <c r="AH834" s="16"/>
      <c r="AI834" s="16"/>
      <c r="AJ834" s="16"/>
      <c r="AK834" s="16"/>
      <c r="AL834" s="16"/>
      <c r="AM834" s="16"/>
      <c r="AN834" s="16"/>
      <c r="AO834" s="16"/>
      <c r="AP834" s="5"/>
      <c r="AQ834" s="31"/>
      <c r="AR834" s="31"/>
    </row>
    <row r="835" spans="1:44" x14ac:dyDescent="0.3">
      <c r="A835" s="4"/>
      <c r="B835" s="3"/>
      <c r="C835" s="3"/>
      <c r="D835" s="14"/>
      <c r="E835" s="14"/>
      <c r="F835" s="14"/>
      <c r="G835" s="14"/>
      <c r="H835" s="5"/>
      <c r="I835" s="15"/>
      <c r="J835" s="15"/>
      <c r="K835" s="3"/>
      <c r="L835" s="3"/>
      <c r="M835" s="3"/>
      <c r="N835" s="3"/>
      <c r="O835" s="17"/>
      <c r="P835" s="32"/>
      <c r="Q835" s="32"/>
      <c r="R835" s="5"/>
      <c r="S835" s="5"/>
      <c r="T835" s="16"/>
      <c r="U835" s="16"/>
      <c r="V835" s="32"/>
      <c r="W835" s="32"/>
      <c r="X835" s="16"/>
      <c r="Y835" s="32"/>
      <c r="Z835" s="32"/>
      <c r="AA835" s="5"/>
      <c r="AB835" s="5"/>
      <c r="AC835" s="16"/>
      <c r="AD835" s="16"/>
      <c r="AE835" s="32"/>
      <c r="AF835" s="32"/>
      <c r="AG835" s="16"/>
      <c r="AH835" s="16"/>
      <c r="AI835" s="16"/>
      <c r="AJ835" s="16"/>
      <c r="AK835" s="16"/>
      <c r="AL835" s="16"/>
      <c r="AM835" s="16"/>
      <c r="AN835" s="16"/>
      <c r="AO835" s="16"/>
      <c r="AP835" s="5"/>
      <c r="AQ835" s="31"/>
      <c r="AR835" s="31"/>
    </row>
    <row r="836" spans="1:44" x14ac:dyDescent="0.3">
      <c r="A836" s="4"/>
      <c r="B836" s="3"/>
      <c r="C836" s="3"/>
      <c r="D836" s="14"/>
      <c r="E836" s="14"/>
      <c r="F836" s="14"/>
      <c r="G836" s="14"/>
      <c r="H836" s="5"/>
      <c r="I836" s="15"/>
      <c r="J836" s="15"/>
      <c r="K836" s="3"/>
      <c r="L836" s="3"/>
      <c r="M836" s="3"/>
      <c r="N836" s="3"/>
      <c r="O836" s="17"/>
      <c r="P836" s="32"/>
      <c r="Q836" s="32"/>
      <c r="R836" s="5"/>
      <c r="S836" s="5"/>
      <c r="T836" s="16"/>
      <c r="U836" s="16"/>
      <c r="V836" s="32"/>
      <c r="W836" s="32"/>
      <c r="X836" s="16"/>
      <c r="Y836" s="32"/>
      <c r="Z836" s="32"/>
      <c r="AA836" s="5"/>
      <c r="AB836" s="5"/>
      <c r="AC836" s="16"/>
      <c r="AD836" s="16"/>
      <c r="AE836" s="32"/>
      <c r="AF836" s="32"/>
      <c r="AG836" s="16"/>
      <c r="AH836" s="16"/>
      <c r="AI836" s="16"/>
      <c r="AJ836" s="16"/>
      <c r="AK836" s="16"/>
      <c r="AL836" s="16"/>
      <c r="AM836" s="16"/>
      <c r="AN836" s="16"/>
      <c r="AO836" s="16"/>
      <c r="AP836" s="5"/>
      <c r="AQ836" s="31"/>
      <c r="AR836" s="31"/>
    </row>
    <row r="837" spans="1:44" x14ac:dyDescent="0.3">
      <c r="A837" s="4"/>
      <c r="B837" s="3"/>
      <c r="C837" s="3"/>
      <c r="D837" s="14"/>
      <c r="E837" s="14"/>
      <c r="F837" s="14"/>
      <c r="G837" s="14"/>
      <c r="H837" s="5"/>
      <c r="I837" s="15"/>
      <c r="J837" s="15"/>
      <c r="K837" s="3"/>
      <c r="L837" s="3"/>
      <c r="M837" s="3"/>
      <c r="N837" s="3"/>
      <c r="O837" s="17"/>
      <c r="P837" s="32"/>
      <c r="Q837" s="32"/>
      <c r="R837" s="5"/>
      <c r="S837" s="5"/>
      <c r="T837" s="16"/>
      <c r="U837" s="16"/>
      <c r="V837" s="32"/>
      <c r="W837" s="32"/>
      <c r="X837" s="16"/>
      <c r="Y837" s="32"/>
      <c r="Z837" s="32"/>
      <c r="AA837" s="5"/>
      <c r="AB837" s="5"/>
      <c r="AC837" s="16"/>
      <c r="AD837" s="16"/>
      <c r="AE837" s="32"/>
      <c r="AF837" s="32"/>
      <c r="AG837" s="16"/>
      <c r="AH837" s="16"/>
      <c r="AI837" s="16"/>
      <c r="AJ837" s="16"/>
      <c r="AK837" s="16"/>
      <c r="AL837" s="16"/>
      <c r="AM837" s="16"/>
      <c r="AN837" s="16"/>
      <c r="AO837" s="16"/>
      <c r="AP837" s="5"/>
      <c r="AQ837" s="31"/>
      <c r="AR837" s="31"/>
    </row>
    <row r="838" spans="1:44" x14ac:dyDescent="0.3">
      <c r="A838" s="4"/>
      <c r="B838" s="3"/>
      <c r="C838" s="3"/>
      <c r="D838" s="14"/>
      <c r="E838" s="14"/>
      <c r="F838" s="14"/>
      <c r="G838" s="14"/>
      <c r="H838" s="5"/>
      <c r="I838" s="15"/>
      <c r="J838" s="15"/>
      <c r="K838" s="3"/>
      <c r="L838" s="3"/>
      <c r="M838" s="3"/>
      <c r="N838" s="3"/>
      <c r="O838" s="17"/>
      <c r="P838" s="32"/>
      <c r="Q838" s="32"/>
      <c r="R838" s="5"/>
      <c r="S838" s="5"/>
      <c r="T838" s="16"/>
      <c r="U838" s="16"/>
      <c r="V838" s="32"/>
      <c r="W838" s="32"/>
      <c r="X838" s="16"/>
      <c r="Y838" s="32"/>
      <c r="Z838" s="32"/>
      <c r="AA838" s="5"/>
      <c r="AB838" s="5"/>
      <c r="AC838" s="16"/>
      <c r="AD838" s="16"/>
      <c r="AE838" s="32"/>
      <c r="AF838" s="32"/>
      <c r="AG838" s="16"/>
      <c r="AH838" s="16"/>
      <c r="AI838" s="16"/>
      <c r="AJ838" s="16"/>
      <c r="AK838" s="16"/>
      <c r="AL838" s="16"/>
      <c r="AM838" s="16"/>
      <c r="AN838" s="16"/>
      <c r="AO838" s="16"/>
      <c r="AP838" s="5"/>
      <c r="AQ838" s="31"/>
      <c r="AR838" s="31"/>
    </row>
    <row r="839" spans="1:44" x14ac:dyDescent="0.3">
      <c r="A839" s="4"/>
      <c r="B839" s="3"/>
      <c r="C839" s="3"/>
      <c r="D839" s="14"/>
      <c r="E839" s="14"/>
      <c r="F839" s="14"/>
      <c r="G839" s="14"/>
      <c r="H839" s="5"/>
      <c r="I839" s="15"/>
      <c r="J839" s="15"/>
      <c r="K839" s="3"/>
      <c r="L839" s="3"/>
      <c r="M839" s="3"/>
      <c r="N839" s="3"/>
      <c r="O839" s="17"/>
      <c r="P839" s="32"/>
      <c r="Q839" s="32"/>
      <c r="R839" s="5"/>
      <c r="S839" s="5"/>
      <c r="T839" s="16"/>
      <c r="U839" s="16"/>
      <c r="V839" s="32"/>
      <c r="W839" s="32"/>
      <c r="X839" s="16"/>
      <c r="Y839" s="32"/>
      <c r="Z839" s="32"/>
      <c r="AA839" s="5"/>
      <c r="AB839" s="5"/>
      <c r="AC839" s="16"/>
      <c r="AD839" s="16"/>
      <c r="AE839" s="32"/>
      <c r="AF839" s="32"/>
      <c r="AG839" s="16"/>
      <c r="AH839" s="16"/>
      <c r="AI839" s="16"/>
      <c r="AJ839" s="16"/>
      <c r="AK839" s="16"/>
      <c r="AL839" s="16"/>
      <c r="AM839" s="16"/>
      <c r="AN839" s="16"/>
      <c r="AO839" s="16"/>
      <c r="AP839" s="5"/>
      <c r="AQ839" s="31"/>
      <c r="AR839" s="31"/>
    </row>
    <row r="840" spans="1:44" x14ac:dyDescent="0.3">
      <c r="A840" s="4"/>
      <c r="B840" s="3"/>
      <c r="C840" s="3"/>
      <c r="D840" s="14"/>
      <c r="E840" s="14"/>
      <c r="F840" s="14"/>
      <c r="G840" s="14"/>
      <c r="H840" s="5"/>
      <c r="I840" s="15"/>
      <c r="J840" s="15"/>
      <c r="K840" s="3"/>
      <c r="L840" s="3"/>
      <c r="M840" s="3"/>
      <c r="N840" s="3"/>
      <c r="O840" s="17"/>
      <c r="P840" s="32"/>
      <c r="Q840" s="32"/>
      <c r="R840" s="5"/>
      <c r="S840" s="5"/>
      <c r="T840" s="16"/>
      <c r="U840" s="16"/>
      <c r="V840" s="32"/>
      <c r="W840" s="32"/>
      <c r="X840" s="16"/>
      <c r="Y840" s="32"/>
      <c r="Z840" s="32"/>
      <c r="AA840" s="5"/>
      <c r="AB840" s="5"/>
      <c r="AC840" s="16"/>
      <c r="AD840" s="16"/>
      <c r="AE840" s="32"/>
      <c r="AF840" s="32"/>
      <c r="AG840" s="16"/>
      <c r="AH840" s="16"/>
      <c r="AI840" s="16"/>
      <c r="AJ840" s="16"/>
      <c r="AK840" s="16"/>
      <c r="AL840" s="16"/>
      <c r="AM840" s="16"/>
      <c r="AN840" s="16"/>
      <c r="AO840" s="16"/>
      <c r="AP840" s="5"/>
      <c r="AQ840" s="31"/>
      <c r="AR840" s="31"/>
    </row>
    <row r="841" spans="1:44" x14ac:dyDescent="0.3">
      <c r="A841" s="4"/>
      <c r="B841" s="3"/>
      <c r="C841" s="3"/>
      <c r="D841" s="14"/>
      <c r="E841" s="14"/>
      <c r="F841" s="14"/>
      <c r="G841" s="14"/>
      <c r="H841" s="5"/>
      <c r="I841" s="15"/>
      <c r="J841" s="15"/>
      <c r="K841" s="3"/>
      <c r="L841" s="3"/>
      <c r="M841" s="3"/>
      <c r="N841" s="3"/>
      <c r="O841" s="17"/>
      <c r="P841" s="32"/>
      <c r="Q841" s="32"/>
      <c r="R841" s="5"/>
      <c r="S841" s="5"/>
      <c r="T841" s="16"/>
      <c r="U841" s="16"/>
      <c r="V841" s="32"/>
      <c r="W841" s="32"/>
      <c r="X841" s="16"/>
      <c r="Y841" s="32"/>
      <c r="Z841" s="32"/>
      <c r="AA841" s="5"/>
      <c r="AB841" s="5"/>
      <c r="AC841" s="16"/>
      <c r="AD841" s="16"/>
      <c r="AE841" s="32"/>
      <c r="AF841" s="32"/>
      <c r="AG841" s="16"/>
      <c r="AH841" s="16"/>
      <c r="AI841" s="16"/>
      <c r="AJ841" s="16"/>
      <c r="AK841" s="16"/>
      <c r="AL841" s="16"/>
      <c r="AM841" s="16"/>
      <c r="AN841" s="16"/>
      <c r="AO841" s="16"/>
      <c r="AP841" s="5"/>
      <c r="AQ841" s="31"/>
      <c r="AR841" s="31"/>
    </row>
    <row r="842" spans="1:44" x14ac:dyDescent="0.3">
      <c r="A842" s="4"/>
      <c r="B842" s="3"/>
      <c r="C842" s="3"/>
      <c r="D842" s="14"/>
      <c r="E842" s="14"/>
      <c r="F842" s="14"/>
      <c r="G842" s="14"/>
      <c r="H842" s="5"/>
      <c r="I842" s="15"/>
      <c r="J842" s="15"/>
      <c r="K842" s="3"/>
      <c r="L842" s="3"/>
      <c r="M842" s="3"/>
      <c r="N842" s="3"/>
      <c r="O842" s="17"/>
      <c r="P842" s="32"/>
      <c r="Q842" s="32"/>
      <c r="R842" s="5"/>
      <c r="S842" s="5"/>
      <c r="T842" s="16"/>
      <c r="U842" s="16"/>
      <c r="V842" s="32"/>
      <c r="W842" s="32"/>
      <c r="X842" s="16"/>
      <c r="Y842" s="32"/>
      <c r="Z842" s="32"/>
      <c r="AA842" s="5"/>
      <c r="AB842" s="5"/>
      <c r="AC842" s="16"/>
      <c r="AD842" s="16"/>
      <c r="AE842" s="32"/>
      <c r="AF842" s="32"/>
      <c r="AG842" s="16"/>
      <c r="AH842" s="16"/>
      <c r="AI842" s="16"/>
      <c r="AJ842" s="16"/>
      <c r="AK842" s="16"/>
      <c r="AL842" s="16"/>
      <c r="AM842" s="16"/>
      <c r="AN842" s="16"/>
      <c r="AO842" s="16"/>
      <c r="AP842" s="5"/>
      <c r="AQ842" s="31"/>
      <c r="AR842" s="31"/>
    </row>
    <row r="843" spans="1:44" x14ac:dyDescent="0.3">
      <c r="A843" s="4"/>
      <c r="B843" s="3"/>
      <c r="C843" s="3"/>
      <c r="D843" s="14"/>
      <c r="E843" s="14"/>
      <c r="F843" s="14"/>
      <c r="G843" s="14"/>
      <c r="H843" s="5"/>
      <c r="I843" s="15"/>
      <c r="J843" s="15"/>
      <c r="K843" s="3"/>
      <c r="L843" s="3"/>
      <c r="M843" s="3"/>
      <c r="N843" s="3"/>
      <c r="O843" s="17"/>
      <c r="P843" s="32"/>
      <c r="Q843" s="32"/>
      <c r="R843" s="5"/>
      <c r="S843" s="5"/>
      <c r="T843" s="16"/>
      <c r="U843" s="16"/>
      <c r="V843" s="32"/>
      <c r="W843" s="32"/>
      <c r="X843" s="16"/>
      <c r="Y843" s="32"/>
      <c r="Z843" s="32"/>
      <c r="AA843" s="5"/>
      <c r="AB843" s="5"/>
      <c r="AC843" s="16"/>
      <c r="AD843" s="16"/>
      <c r="AE843" s="32"/>
      <c r="AF843" s="32"/>
      <c r="AG843" s="16"/>
      <c r="AH843" s="16"/>
      <c r="AI843" s="16"/>
      <c r="AJ843" s="16"/>
      <c r="AK843" s="16"/>
      <c r="AL843" s="16"/>
      <c r="AM843" s="16"/>
      <c r="AN843" s="16"/>
      <c r="AO843" s="16"/>
      <c r="AP843" s="5"/>
      <c r="AQ843" s="31"/>
      <c r="AR843" s="31"/>
    </row>
    <row r="844" spans="1:44" x14ac:dyDescent="0.3">
      <c r="A844" s="4"/>
      <c r="B844" s="3"/>
      <c r="C844" s="3"/>
      <c r="D844" s="14"/>
      <c r="E844" s="14"/>
      <c r="F844" s="14"/>
      <c r="G844" s="14"/>
      <c r="H844" s="5"/>
      <c r="I844" s="15"/>
      <c r="J844" s="15"/>
      <c r="K844" s="3"/>
      <c r="L844" s="3"/>
      <c r="M844" s="3"/>
      <c r="N844" s="3"/>
      <c r="O844" s="17"/>
      <c r="P844" s="32"/>
      <c r="Q844" s="32"/>
      <c r="R844" s="5"/>
      <c r="S844" s="5"/>
      <c r="T844" s="16"/>
      <c r="U844" s="16"/>
      <c r="V844" s="32"/>
      <c r="W844" s="32"/>
      <c r="X844" s="16"/>
      <c r="Y844" s="32"/>
      <c r="Z844" s="32"/>
      <c r="AA844" s="5"/>
      <c r="AB844" s="5"/>
      <c r="AC844" s="16"/>
      <c r="AD844" s="16"/>
      <c r="AE844" s="32"/>
      <c r="AF844" s="32"/>
      <c r="AG844" s="16"/>
      <c r="AH844" s="16"/>
      <c r="AI844" s="16"/>
      <c r="AJ844" s="16"/>
      <c r="AK844" s="16"/>
      <c r="AL844" s="16"/>
      <c r="AM844" s="16"/>
      <c r="AN844" s="16"/>
      <c r="AO844" s="16"/>
      <c r="AP844" s="5"/>
      <c r="AQ844" s="31"/>
      <c r="AR844" s="31"/>
    </row>
    <row r="845" spans="1:44" x14ac:dyDescent="0.3">
      <c r="A845" s="4"/>
      <c r="B845" s="3"/>
      <c r="C845" s="3"/>
      <c r="D845" s="14"/>
      <c r="E845" s="14"/>
      <c r="F845" s="14"/>
      <c r="G845" s="14"/>
      <c r="H845" s="5"/>
      <c r="I845" s="15"/>
      <c r="J845" s="15"/>
      <c r="K845" s="3"/>
      <c r="L845" s="3"/>
      <c r="M845" s="3"/>
      <c r="N845" s="3"/>
      <c r="O845" s="17"/>
      <c r="P845" s="32"/>
      <c r="Q845" s="32"/>
      <c r="R845" s="5"/>
      <c r="S845" s="5"/>
      <c r="T845" s="16"/>
      <c r="U845" s="16"/>
      <c r="V845" s="32"/>
      <c r="W845" s="32"/>
      <c r="X845" s="16"/>
      <c r="Y845" s="32"/>
      <c r="Z845" s="32"/>
      <c r="AA845" s="5"/>
      <c r="AB845" s="5"/>
      <c r="AC845" s="16"/>
      <c r="AD845" s="16"/>
      <c r="AE845" s="32"/>
      <c r="AF845" s="32"/>
      <c r="AG845" s="16"/>
      <c r="AH845" s="16"/>
      <c r="AI845" s="16"/>
      <c r="AJ845" s="16"/>
      <c r="AK845" s="16"/>
      <c r="AL845" s="16"/>
      <c r="AM845" s="16"/>
      <c r="AN845" s="16"/>
      <c r="AO845" s="16"/>
      <c r="AP845" s="5"/>
      <c r="AQ845" s="31"/>
      <c r="AR845" s="31"/>
    </row>
    <row r="846" spans="1:44" x14ac:dyDescent="0.3">
      <c r="A846" s="4"/>
      <c r="B846" s="3"/>
      <c r="C846" s="3"/>
      <c r="D846" s="14"/>
      <c r="E846" s="14"/>
      <c r="F846" s="14"/>
      <c r="G846" s="14"/>
      <c r="H846" s="5"/>
      <c r="I846" s="15"/>
      <c r="J846" s="15"/>
      <c r="K846" s="3"/>
      <c r="L846" s="3"/>
      <c r="M846" s="3"/>
      <c r="N846" s="3"/>
      <c r="O846" s="17"/>
      <c r="P846" s="32"/>
      <c r="Q846" s="32"/>
      <c r="R846" s="5"/>
      <c r="S846" s="5"/>
      <c r="T846" s="16"/>
      <c r="U846" s="16"/>
      <c r="V846" s="32"/>
      <c r="W846" s="32"/>
      <c r="X846" s="16"/>
      <c r="Y846" s="32"/>
      <c r="Z846" s="32"/>
      <c r="AA846" s="5"/>
      <c r="AB846" s="5"/>
      <c r="AC846" s="16"/>
      <c r="AD846" s="16"/>
      <c r="AE846" s="32"/>
      <c r="AF846" s="32"/>
      <c r="AG846" s="16"/>
      <c r="AH846" s="16"/>
      <c r="AI846" s="16"/>
      <c r="AJ846" s="16"/>
      <c r="AK846" s="16"/>
      <c r="AL846" s="16"/>
      <c r="AM846" s="16"/>
      <c r="AN846" s="16"/>
      <c r="AO846" s="16"/>
      <c r="AP846" s="5"/>
      <c r="AQ846" s="31"/>
      <c r="AR846" s="31"/>
    </row>
    <row r="847" spans="1:44" x14ac:dyDescent="0.3">
      <c r="A847" s="4"/>
      <c r="B847" s="3"/>
      <c r="C847" s="3"/>
      <c r="D847" s="14"/>
      <c r="E847" s="14"/>
      <c r="F847" s="14"/>
      <c r="G847" s="14"/>
      <c r="H847" s="5"/>
      <c r="I847" s="15"/>
      <c r="J847" s="15"/>
      <c r="K847" s="3"/>
      <c r="L847" s="3"/>
      <c r="M847" s="3"/>
      <c r="N847" s="3"/>
      <c r="O847" s="17"/>
      <c r="P847" s="32"/>
      <c r="Q847" s="32"/>
      <c r="R847" s="5"/>
      <c r="S847" s="5"/>
      <c r="T847" s="16"/>
      <c r="U847" s="16"/>
      <c r="V847" s="32"/>
      <c r="W847" s="32"/>
      <c r="X847" s="16"/>
      <c r="Y847" s="32"/>
      <c r="Z847" s="32"/>
      <c r="AA847" s="5"/>
      <c r="AB847" s="5"/>
      <c r="AC847" s="16"/>
      <c r="AD847" s="16"/>
      <c r="AE847" s="32"/>
      <c r="AF847" s="32"/>
      <c r="AG847" s="16"/>
      <c r="AH847" s="16"/>
      <c r="AI847" s="16"/>
      <c r="AJ847" s="16"/>
      <c r="AK847" s="16"/>
      <c r="AL847" s="16"/>
      <c r="AM847" s="16"/>
      <c r="AN847" s="16"/>
      <c r="AO847" s="16"/>
      <c r="AP847" s="5"/>
      <c r="AQ847" s="31"/>
      <c r="AR847" s="31"/>
    </row>
    <row r="848" spans="1:44" x14ac:dyDescent="0.3">
      <c r="A848" s="4"/>
      <c r="B848" s="3"/>
      <c r="C848" s="3"/>
      <c r="D848" s="14"/>
      <c r="E848" s="14"/>
      <c r="F848" s="14"/>
      <c r="G848" s="14"/>
      <c r="H848" s="5"/>
      <c r="I848" s="15"/>
      <c r="J848" s="15"/>
      <c r="K848" s="3"/>
      <c r="L848" s="3"/>
      <c r="M848" s="3"/>
      <c r="N848" s="3"/>
      <c r="O848" s="17"/>
      <c r="P848" s="32"/>
      <c r="Q848" s="32"/>
      <c r="R848" s="5"/>
      <c r="S848" s="5"/>
      <c r="T848" s="16"/>
      <c r="U848" s="16"/>
      <c r="V848" s="32"/>
      <c r="W848" s="32"/>
      <c r="X848" s="16"/>
      <c r="Y848" s="32"/>
      <c r="Z848" s="32"/>
      <c r="AA848" s="5"/>
      <c r="AB848" s="5"/>
      <c r="AC848" s="16"/>
      <c r="AD848" s="16"/>
      <c r="AE848" s="32"/>
      <c r="AF848" s="32"/>
      <c r="AG848" s="16"/>
      <c r="AH848" s="16"/>
      <c r="AI848" s="16"/>
      <c r="AJ848" s="16"/>
      <c r="AK848" s="16"/>
      <c r="AL848" s="16"/>
      <c r="AM848" s="16"/>
      <c r="AN848" s="16"/>
      <c r="AO848" s="16"/>
      <c r="AP848" s="5"/>
      <c r="AQ848" s="31"/>
      <c r="AR848" s="31"/>
    </row>
    <row r="849" spans="1:44" x14ac:dyDescent="0.3">
      <c r="A849" s="4"/>
      <c r="B849" s="3"/>
      <c r="C849" s="3"/>
      <c r="D849" s="14"/>
      <c r="E849" s="14"/>
      <c r="F849" s="14"/>
      <c r="G849" s="14"/>
      <c r="H849" s="5"/>
      <c r="I849" s="15"/>
      <c r="J849" s="15"/>
      <c r="K849" s="3"/>
      <c r="L849" s="3"/>
      <c r="M849" s="3"/>
      <c r="N849" s="3"/>
      <c r="O849" s="17"/>
      <c r="P849" s="32"/>
      <c r="Q849" s="32"/>
      <c r="R849" s="5"/>
      <c r="S849" s="5"/>
      <c r="T849" s="16"/>
      <c r="U849" s="16"/>
      <c r="V849" s="32"/>
      <c r="W849" s="32"/>
      <c r="X849" s="16"/>
      <c r="Y849" s="32"/>
      <c r="Z849" s="32"/>
      <c r="AA849" s="5"/>
      <c r="AB849" s="5"/>
      <c r="AC849" s="16"/>
      <c r="AD849" s="16"/>
      <c r="AE849" s="32"/>
      <c r="AF849" s="32"/>
      <c r="AG849" s="16"/>
      <c r="AH849" s="16"/>
      <c r="AI849" s="16"/>
      <c r="AJ849" s="16"/>
      <c r="AK849" s="16"/>
      <c r="AL849" s="16"/>
      <c r="AM849" s="16"/>
      <c r="AN849" s="16"/>
      <c r="AO849" s="16"/>
      <c r="AP849" s="5"/>
      <c r="AQ849" s="31"/>
      <c r="AR849" s="31"/>
    </row>
    <row r="850" spans="1:44" x14ac:dyDescent="0.3">
      <c r="A850" s="4"/>
      <c r="B850" s="3"/>
      <c r="C850" s="3"/>
      <c r="D850" s="14"/>
      <c r="E850" s="14"/>
      <c r="F850" s="14"/>
      <c r="G850" s="14"/>
      <c r="H850" s="5"/>
      <c r="I850" s="15"/>
      <c r="J850" s="15"/>
      <c r="K850" s="3"/>
      <c r="L850" s="3"/>
      <c r="M850" s="3"/>
      <c r="N850" s="3"/>
      <c r="O850" s="17"/>
      <c r="P850" s="32"/>
      <c r="Q850" s="32"/>
      <c r="R850" s="5"/>
      <c r="S850" s="5"/>
      <c r="T850" s="16"/>
      <c r="U850" s="16"/>
      <c r="V850" s="32"/>
      <c r="W850" s="32"/>
      <c r="X850" s="16"/>
      <c r="Y850" s="32"/>
      <c r="Z850" s="32"/>
      <c r="AA850" s="5"/>
      <c r="AB850" s="5"/>
      <c r="AC850" s="16"/>
      <c r="AD850" s="16"/>
      <c r="AE850" s="32"/>
      <c r="AF850" s="32"/>
      <c r="AG850" s="16"/>
      <c r="AH850" s="16"/>
      <c r="AI850" s="16"/>
      <c r="AJ850" s="16"/>
      <c r="AK850" s="16"/>
      <c r="AL850" s="16"/>
      <c r="AM850" s="16"/>
      <c r="AN850" s="16"/>
      <c r="AO850" s="16"/>
      <c r="AP850" s="5"/>
      <c r="AQ850" s="31"/>
      <c r="AR850" s="31"/>
    </row>
    <row r="851" spans="1:44" x14ac:dyDescent="0.3">
      <c r="A851" s="4"/>
      <c r="B851" s="3"/>
      <c r="C851" s="3"/>
      <c r="D851" s="14"/>
      <c r="E851" s="14"/>
      <c r="F851" s="14"/>
      <c r="G851" s="14"/>
      <c r="H851" s="5"/>
      <c r="I851" s="15"/>
      <c r="J851" s="15"/>
      <c r="K851" s="3"/>
      <c r="L851" s="3"/>
      <c r="M851" s="3"/>
      <c r="N851" s="3"/>
      <c r="O851" s="17"/>
      <c r="P851" s="32"/>
      <c r="Q851" s="32"/>
      <c r="R851" s="5"/>
      <c r="S851" s="5"/>
      <c r="T851" s="16"/>
      <c r="U851" s="16"/>
      <c r="V851" s="32"/>
      <c r="W851" s="32"/>
      <c r="X851" s="16"/>
      <c r="Y851" s="32"/>
      <c r="Z851" s="32"/>
      <c r="AA851" s="5"/>
      <c r="AB851" s="5"/>
      <c r="AC851" s="16"/>
      <c r="AD851" s="16"/>
      <c r="AE851" s="32"/>
      <c r="AF851" s="32"/>
      <c r="AG851" s="16"/>
      <c r="AH851" s="16"/>
      <c r="AI851" s="16"/>
      <c r="AJ851" s="16"/>
      <c r="AK851" s="16"/>
      <c r="AL851" s="16"/>
      <c r="AM851" s="16"/>
      <c r="AN851" s="16"/>
      <c r="AO851" s="16"/>
      <c r="AP851" s="5"/>
      <c r="AQ851" s="31"/>
      <c r="AR851" s="31"/>
    </row>
    <row r="852" spans="1:44" x14ac:dyDescent="0.3">
      <c r="A852" s="4"/>
      <c r="B852" s="3"/>
      <c r="C852" s="3"/>
      <c r="D852" s="14"/>
      <c r="E852" s="14"/>
      <c r="F852" s="14"/>
      <c r="G852" s="14"/>
      <c r="H852" s="5"/>
      <c r="I852" s="15"/>
      <c r="J852" s="15"/>
      <c r="K852" s="3"/>
      <c r="L852" s="3"/>
      <c r="M852" s="3"/>
      <c r="N852" s="3"/>
      <c r="O852" s="17"/>
      <c r="P852" s="32"/>
      <c r="Q852" s="32"/>
      <c r="R852" s="5"/>
      <c r="S852" s="5"/>
      <c r="T852" s="16"/>
      <c r="U852" s="16"/>
      <c r="V852" s="32"/>
      <c r="W852" s="32"/>
      <c r="X852" s="16"/>
      <c r="Y852" s="32"/>
      <c r="Z852" s="32"/>
      <c r="AA852" s="5"/>
      <c r="AB852" s="5"/>
      <c r="AC852" s="16"/>
      <c r="AD852" s="16"/>
      <c r="AE852" s="32"/>
      <c r="AF852" s="32"/>
      <c r="AG852" s="16"/>
      <c r="AH852" s="16"/>
      <c r="AI852" s="16"/>
      <c r="AJ852" s="16"/>
      <c r="AK852" s="16"/>
      <c r="AL852" s="16"/>
      <c r="AM852" s="16"/>
      <c r="AN852" s="16"/>
      <c r="AO852" s="16"/>
      <c r="AP852" s="5"/>
      <c r="AQ852" s="31"/>
      <c r="AR852" s="31"/>
    </row>
    <row r="853" spans="1:44" x14ac:dyDescent="0.3">
      <c r="A853" s="4"/>
      <c r="B853" s="3"/>
      <c r="C853" s="3"/>
      <c r="D853" s="14"/>
      <c r="E853" s="14"/>
      <c r="F853" s="14"/>
      <c r="G853" s="14"/>
      <c r="H853" s="5"/>
      <c r="I853" s="15"/>
      <c r="J853" s="15"/>
      <c r="K853" s="3"/>
      <c r="L853" s="3"/>
      <c r="M853" s="3"/>
      <c r="N853" s="3"/>
      <c r="O853" s="17"/>
      <c r="P853" s="32"/>
      <c r="Q853" s="32"/>
      <c r="R853" s="5"/>
      <c r="S853" s="5"/>
      <c r="T853" s="16"/>
      <c r="U853" s="16"/>
      <c r="V853" s="32"/>
      <c r="W853" s="32"/>
      <c r="X853" s="16"/>
      <c r="Y853" s="32"/>
      <c r="Z853" s="32"/>
      <c r="AA853" s="5"/>
      <c r="AB853" s="5"/>
      <c r="AC853" s="16"/>
      <c r="AD853" s="16"/>
      <c r="AE853" s="32"/>
      <c r="AF853" s="32"/>
      <c r="AG853" s="16"/>
      <c r="AH853" s="16"/>
      <c r="AI853" s="16"/>
      <c r="AJ853" s="16"/>
      <c r="AK853" s="16"/>
      <c r="AL853" s="16"/>
      <c r="AM853" s="16"/>
      <c r="AN853" s="16"/>
      <c r="AO853" s="16"/>
      <c r="AP853" s="5"/>
      <c r="AQ853" s="31"/>
      <c r="AR853" s="31"/>
    </row>
    <row r="854" spans="1:44" x14ac:dyDescent="0.3">
      <c r="A854" s="4"/>
      <c r="B854" s="3"/>
      <c r="C854" s="3"/>
      <c r="D854" s="14"/>
      <c r="E854" s="14"/>
      <c r="F854" s="14"/>
      <c r="G854" s="14"/>
      <c r="H854" s="5"/>
      <c r="I854" s="15"/>
      <c r="J854" s="15"/>
      <c r="K854" s="3"/>
      <c r="L854" s="3"/>
      <c r="M854" s="3"/>
      <c r="N854" s="3"/>
      <c r="O854" s="17"/>
      <c r="P854" s="32"/>
      <c r="Q854" s="32"/>
      <c r="R854" s="5"/>
      <c r="S854" s="5"/>
      <c r="T854" s="16"/>
      <c r="U854" s="16"/>
      <c r="V854" s="32"/>
      <c r="W854" s="32"/>
      <c r="X854" s="16"/>
      <c r="Y854" s="32"/>
      <c r="Z854" s="32"/>
      <c r="AA854" s="5"/>
      <c r="AB854" s="5"/>
      <c r="AC854" s="16"/>
      <c r="AD854" s="16"/>
      <c r="AE854" s="32"/>
      <c r="AF854" s="32"/>
      <c r="AG854" s="16"/>
      <c r="AH854" s="16"/>
      <c r="AI854" s="16"/>
      <c r="AJ854" s="16"/>
      <c r="AK854" s="16"/>
      <c r="AL854" s="16"/>
      <c r="AM854" s="16"/>
      <c r="AN854" s="16"/>
      <c r="AO854" s="16"/>
      <c r="AP854" s="5"/>
      <c r="AQ854" s="31"/>
      <c r="AR854" s="31"/>
    </row>
    <row r="855" spans="1:44" x14ac:dyDescent="0.3">
      <c r="A855" s="4"/>
      <c r="B855" s="3"/>
      <c r="C855" s="3"/>
      <c r="D855" s="14"/>
      <c r="E855" s="14"/>
      <c r="F855" s="14"/>
      <c r="G855" s="14"/>
      <c r="H855" s="5"/>
      <c r="I855" s="15"/>
      <c r="J855" s="15"/>
      <c r="K855" s="3"/>
      <c r="L855" s="3"/>
      <c r="M855" s="3"/>
      <c r="N855" s="3"/>
      <c r="O855" s="17"/>
      <c r="P855" s="32"/>
      <c r="Q855" s="32"/>
      <c r="R855" s="5"/>
      <c r="S855" s="5"/>
      <c r="T855" s="16"/>
      <c r="U855" s="16"/>
      <c r="V855" s="32"/>
      <c r="W855" s="32"/>
      <c r="X855" s="16"/>
      <c r="Y855" s="32"/>
      <c r="Z855" s="32"/>
      <c r="AA855" s="5"/>
      <c r="AB855" s="5"/>
      <c r="AC855" s="16"/>
      <c r="AD855" s="16"/>
      <c r="AE855" s="32"/>
      <c r="AF855" s="32"/>
      <c r="AG855" s="16"/>
      <c r="AH855" s="16"/>
      <c r="AI855" s="16"/>
      <c r="AJ855" s="16"/>
      <c r="AK855" s="16"/>
      <c r="AL855" s="16"/>
      <c r="AM855" s="16"/>
      <c r="AN855" s="16"/>
      <c r="AO855" s="16"/>
      <c r="AP855" s="5"/>
      <c r="AQ855" s="31"/>
      <c r="AR855" s="31"/>
    </row>
    <row r="856" spans="1:44" x14ac:dyDescent="0.3">
      <c r="A856" s="4"/>
      <c r="B856" s="3"/>
      <c r="C856" s="3"/>
      <c r="D856" s="14"/>
      <c r="E856" s="14"/>
      <c r="F856" s="14"/>
      <c r="G856" s="14"/>
      <c r="H856" s="5"/>
      <c r="I856" s="15"/>
      <c r="J856" s="15"/>
      <c r="K856" s="3"/>
      <c r="L856" s="3"/>
      <c r="M856" s="3"/>
      <c r="N856" s="3"/>
      <c r="O856" s="17"/>
      <c r="P856" s="32"/>
      <c r="Q856" s="32"/>
      <c r="R856" s="5"/>
      <c r="S856" s="5"/>
      <c r="T856" s="16"/>
      <c r="U856" s="16"/>
      <c r="V856" s="32"/>
      <c r="W856" s="32"/>
      <c r="X856" s="16"/>
      <c r="Y856" s="32"/>
      <c r="Z856" s="32"/>
      <c r="AA856" s="5"/>
      <c r="AB856" s="5"/>
      <c r="AC856" s="16"/>
      <c r="AD856" s="16"/>
      <c r="AE856" s="32"/>
      <c r="AF856" s="32"/>
      <c r="AG856" s="16"/>
      <c r="AH856" s="16"/>
      <c r="AI856" s="16"/>
      <c r="AJ856" s="16"/>
      <c r="AK856" s="16"/>
      <c r="AL856" s="16"/>
      <c r="AM856" s="16"/>
      <c r="AN856" s="16"/>
      <c r="AO856" s="16"/>
      <c r="AP856" s="5"/>
      <c r="AQ856" s="31"/>
      <c r="AR856" s="31"/>
    </row>
    <row r="857" spans="1:44" x14ac:dyDescent="0.3">
      <c r="A857" s="4"/>
      <c r="B857" s="3"/>
      <c r="C857" s="3"/>
      <c r="D857" s="14"/>
      <c r="E857" s="14"/>
      <c r="F857" s="14"/>
      <c r="G857" s="14"/>
      <c r="H857" s="5"/>
      <c r="I857" s="15"/>
      <c r="J857" s="15"/>
      <c r="K857" s="3"/>
      <c r="L857" s="3"/>
      <c r="M857" s="3"/>
      <c r="N857" s="3"/>
      <c r="O857" s="17"/>
      <c r="P857" s="32"/>
      <c r="Q857" s="32"/>
      <c r="R857" s="5"/>
      <c r="S857" s="5"/>
      <c r="T857" s="16"/>
      <c r="U857" s="16"/>
      <c r="V857" s="32"/>
      <c r="W857" s="32"/>
      <c r="X857" s="16"/>
      <c r="Y857" s="32"/>
      <c r="Z857" s="32"/>
      <c r="AA857" s="5"/>
      <c r="AB857" s="5"/>
      <c r="AC857" s="16"/>
      <c r="AD857" s="16"/>
      <c r="AE857" s="32"/>
      <c r="AF857" s="32"/>
      <c r="AG857" s="16"/>
      <c r="AH857" s="16"/>
      <c r="AI857" s="16"/>
      <c r="AJ857" s="16"/>
      <c r="AK857" s="16"/>
      <c r="AL857" s="16"/>
      <c r="AM857" s="16"/>
      <c r="AN857" s="16"/>
      <c r="AO857" s="16"/>
      <c r="AP857" s="5"/>
      <c r="AQ857" s="31"/>
      <c r="AR857" s="31"/>
    </row>
    <row r="858" spans="1:44" x14ac:dyDescent="0.3">
      <c r="A858" s="4"/>
      <c r="B858" s="3"/>
      <c r="C858" s="3"/>
      <c r="D858" s="14"/>
      <c r="E858" s="14"/>
      <c r="F858" s="14"/>
      <c r="G858" s="14"/>
      <c r="H858" s="5"/>
      <c r="I858" s="15"/>
      <c r="J858" s="15"/>
      <c r="K858" s="3"/>
      <c r="L858" s="3"/>
      <c r="M858" s="3"/>
      <c r="N858" s="3"/>
      <c r="O858" s="17"/>
      <c r="P858" s="32"/>
      <c r="Q858" s="32"/>
      <c r="R858" s="5"/>
      <c r="S858" s="5"/>
      <c r="T858" s="16"/>
      <c r="U858" s="16"/>
      <c r="V858" s="32"/>
      <c r="W858" s="32"/>
      <c r="X858" s="16"/>
      <c r="Y858" s="32"/>
      <c r="Z858" s="32"/>
      <c r="AA858" s="5"/>
      <c r="AB858" s="5"/>
      <c r="AC858" s="16"/>
      <c r="AD858" s="16"/>
      <c r="AE858" s="32"/>
      <c r="AF858" s="32"/>
      <c r="AG858" s="16"/>
      <c r="AH858" s="16"/>
      <c r="AI858" s="16"/>
      <c r="AJ858" s="16"/>
      <c r="AK858" s="16"/>
      <c r="AL858" s="16"/>
      <c r="AM858" s="16"/>
      <c r="AN858" s="16"/>
      <c r="AO858" s="16"/>
      <c r="AP858" s="5"/>
      <c r="AQ858" s="31"/>
      <c r="AR858" s="31"/>
    </row>
    <row r="859" spans="1:44" x14ac:dyDescent="0.3">
      <c r="A859" s="4"/>
      <c r="B859" s="3"/>
      <c r="C859" s="3"/>
      <c r="D859" s="14"/>
      <c r="E859" s="14"/>
      <c r="F859" s="14"/>
      <c r="G859" s="14"/>
      <c r="H859" s="5"/>
      <c r="I859" s="15"/>
      <c r="J859" s="15"/>
      <c r="K859" s="3"/>
      <c r="L859" s="3"/>
      <c r="M859" s="3"/>
      <c r="N859" s="3"/>
      <c r="O859" s="17"/>
      <c r="P859" s="32"/>
      <c r="Q859" s="32"/>
      <c r="R859" s="5"/>
      <c r="S859" s="5"/>
      <c r="T859" s="16"/>
      <c r="U859" s="16"/>
      <c r="V859" s="32"/>
      <c r="W859" s="32"/>
      <c r="X859" s="16"/>
      <c r="Y859" s="32"/>
      <c r="Z859" s="32"/>
      <c r="AA859" s="5"/>
      <c r="AB859" s="5"/>
      <c r="AC859" s="16"/>
      <c r="AD859" s="16"/>
      <c r="AE859" s="32"/>
      <c r="AF859" s="32"/>
      <c r="AG859" s="16"/>
      <c r="AH859" s="16"/>
      <c r="AI859" s="16"/>
      <c r="AJ859" s="16"/>
      <c r="AK859" s="16"/>
      <c r="AL859" s="16"/>
      <c r="AM859" s="16"/>
      <c r="AN859" s="16"/>
      <c r="AO859" s="16"/>
      <c r="AP859" s="5"/>
      <c r="AQ859" s="31"/>
      <c r="AR859" s="31"/>
    </row>
    <row r="860" spans="1:44" x14ac:dyDescent="0.3">
      <c r="A860" s="4"/>
      <c r="B860" s="3"/>
      <c r="C860" s="3"/>
      <c r="D860" s="14"/>
      <c r="E860" s="14"/>
      <c r="F860" s="14"/>
      <c r="G860" s="14"/>
      <c r="H860" s="5"/>
      <c r="I860" s="15"/>
      <c r="J860" s="15"/>
      <c r="K860" s="3"/>
      <c r="L860" s="3"/>
      <c r="M860" s="3"/>
      <c r="N860" s="3"/>
      <c r="O860" s="17"/>
      <c r="P860" s="32"/>
      <c r="Q860" s="32"/>
      <c r="R860" s="5"/>
      <c r="S860" s="5"/>
      <c r="T860" s="16"/>
      <c r="U860" s="16"/>
      <c r="V860" s="32"/>
      <c r="W860" s="32"/>
      <c r="X860" s="16"/>
      <c r="Y860" s="32"/>
      <c r="Z860" s="32"/>
      <c r="AA860" s="5"/>
      <c r="AB860" s="5"/>
      <c r="AC860" s="16"/>
      <c r="AD860" s="16"/>
      <c r="AE860" s="32"/>
      <c r="AF860" s="32"/>
      <c r="AG860" s="16"/>
      <c r="AH860" s="16"/>
      <c r="AI860" s="16"/>
      <c r="AJ860" s="16"/>
      <c r="AK860" s="16"/>
      <c r="AL860" s="16"/>
      <c r="AM860" s="16"/>
      <c r="AN860" s="16"/>
      <c r="AO860" s="16"/>
      <c r="AP860" s="5"/>
      <c r="AQ860" s="31"/>
      <c r="AR860" s="31"/>
    </row>
    <row r="861" spans="1:44" x14ac:dyDescent="0.3">
      <c r="A861" s="4"/>
      <c r="B861" s="3"/>
      <c r="C861" s="3"/>
      <c r="D861" s="14"/>
      <c r="E861" s="14"/>
      <c r="F861" s="14"/>
      <c r="G861" s="14"/>
      <c r="H861" s="5"/>
      <c r="I861" s="15"/>
      <c r="J861" s="15"/>
      <c r="K861" s="3"/>
      <c r="L861" s="3"/>
      <c r="M861" s="3"/>
      <c r="N861" s="3"/>
      <c r="O861" s="17"/>
      <c r="P861" s="32"/>
      <c r="Q861" s="32"/>
      <c r="R861" s="5"/>
      <c r="S861" s="5"/>
      <c r="T861" s="16"/>
      <c r="U861" s="16"/>
      <c r="V861" s="32"/>
      <c r="W861" s="32"/>
      <c r="X861" s="16"/>
      <c r="Y861" s="32"/>
      <c r="Z861" s="32"/>
      <c r="AA861" s="5"/>
      <c r="AB861" s="5"/>
      <c r="AC861" s="16"/>
      <c r="AD861" s="16"/>
      <c r="AE861" s="32"/>
      <c r="AF861" s="32"/>
      <c r="AG861" s="16"/>
      <c r="AH861" s="16"/>
      <c r="AI861" s="16"/>
      <c r="AJ861" s="16"/>
      <c r="AK861" s="16"/>
      <c r="AL861" s="16"/>
      <c r="AM861" s="16"/>
      <c r="AN861" s="16"/>
      <c r="AO861" s="16"/>
      <c r="AP861" s="5"/>
      <c r="AQ861" s="31"/>
      <c r="AR861" s="31"/>
    </row>
    <row r="862" spans="1:44" x14ac:dyDescent="0.3">
      <c r="A862" s="4"/>
      <c r="B862" s="3"/>
      <c r="C862" s="3"/>
      <c r="D862" s="14"/>
      <c r="E862" s="14"/>
      <c r="F862" s="14"/>
      <c r="G862" s="14"/>
      <c r="H862" s="5"/>
      <c r="I862" s="15"/>
      <c r="J862" s="15"/>
      <c r="K862" s="3"/>
      <c r="L862" s="3"/>
      <c r="M862" s="3"/>
      <c r="N862" s="3"/>
      <c r="O862" s="17"/>
      <c r="P862" s="32"/>
      <c r="Q862" s="32"/>
      <c r="R862" s="5"/>
      <c r="S862" s="5"/>
      <c r="T862" s="16"/>
      <c r="U862" s="16"/>
      <c r="V862" s="32"/>
      <c r="W862" s="32"/>
      <c r="X862" s="16"/>
      <c r="Y862" s="32"/>
      <c r="Z862" s="32"/>
      <c r="AA862" s="5"/>
      <c r="AB862" s="5"/>
      <c r="AC862" s="16"/>
      <c r="AD862" s="16"/>
      <c r="AE862" s="32"/>
      <c r="AF862" s="32"/>
      <c r="AG862" s="16"/>
      <c r="AH862" s="16"/>
      <c r="AI862" s="16"/>
      <c r="AJ862" s="16"/>
      <c r="AK862" s="16"/>
      <c r="AL862" s="16"/>
      <c r="AM862" s="16"/>
      <c r="AN862" s="16"/>
      <c r="AO862" s="16"/>
      <c r="AP862" s="5"/>
      <c r="AQ862" s="31"/>
      <c r="AR862" s="31"/>
    </row>
    <row r="863" spans="1:44" x14ac:dyDescent="0.3">
      <c r="A863" s="4"/>
      <c r="B863" s="3"/>
      <c r="C863" s="3"/>
      <c r="D863" s="14"/>
      <c r="E863" s="14"/>
      <c r="F863" s="14"/>
      <c r="G863" s="14"/>
      <c r="H863" s="5"/>
      <c r="I863" s="15"/>
      <c r="J863" s="15"/>
      <c r="K863" s="3"/>
      <c r="L863" s="3"/>
      <c r="M863" s="3"/>
      <c r="N863" s="3"/>
      <c r="O863" s="17"/>
      <c r="P863" s="32"/>
      <c r="Q863" s="32"/>
      <c r="R863" s="5"/>
      <c r="S863" s="5"/>
      <c r="T863" s="16"/>
      <c r="U863" s="16"/>
      <c r="V863" s="32"/>
      <c r="W863" s="32"/>
      <c r="X863" s="16"/>
      <c r="Y863" s="32"/>
      <c r="Z863" s="32"/>
      <c r="AA863" s="5"/>
      <c r="AB863" s="5"/>
      <c r="AC863" s="16"/>
      <c r="AD863" s="16"/>
      <c r="AE863" s="32"/>
      <c r="AF863" s="32"/>
      <c r="AG863" s="16"/>
      <c r="AH863" s="16"/>
      <c r="AI863" s="16"/>
      <c r="AJ863" s="16"/>
      <c r="AK863" s="16"/>
      <c r="AL863" s="16"/>
      <c r="AM863" s="16"/>
      <c r="AN863" s="16"/>
      <c r="AO863" s="16"/>
      <c r="AP863" s="5"/>
      <c r="AQ863" s="31"/>
      <c r="AR863" s="31"/>
    </row>
    <row r="864" spans="1:44" x14ac:dyDescent="0.3">
      <c r="A864" s="4"/>
      <c r="B864" s="3"/>
      <c r="C864" s="3"/>
      <c r="D864" s="14"/>
      <c r="E864" s="14"/>
      <c r="F864" s="14"/>
      <c r="G864" s="14"/>
      <c r="H864" s="5"/>
      <c r="I864" s="15"/>
      <c r="J864" s="15"/>
      <c r="K864" s="3"/>
      <c r="L864" s="3"/>
      <c r="M864" s="3"/>
      <c r="N864" s="3"/>
      <c r="O864" s="17"/>
      <c r="P864" s="32"/>
      <c r="Q864" s="32"/>
      <c r="R864" s="5"/>
      <c r="S864" s="5"/>
      <c r="T864" s="16"/>
      <c r="U864" s="16"/>
      <c r="V864" s="32"/>
      <c r="W864" s="32"/>
      <c r="X864" s="16"/>
      <c r="Y864" s="32"/>
      <c r="Z864" s="32"/>
      <c r="AA864" s="5"/>
      <c r="AB864" s="5"/>
      <c r="AC864" s="16"/>
      <c r="AD864" s="16"/>
      <c r="AE864" s="32"/>
      <c r="AF864" s="32"/>
      <c r="AG864" s="16"/>
      <c r="AH864" s="16"/>
      <c r="AI864" s="16"/>
      <c r="AJ864" s="16"/>
      <c r="AK864" s="16"/>
      <c r="AL864" s="16"/>
      <c r="AM864" s="16"/>
      <c r="AN864" s="16"/>
      <c r="AO864" s="16"/>
      <c r="AP864" s="5"/>
      <c r="AQ864" s="31"/>
      <c r="AR864" s="31"/>
    </row>
    <row r="865" spans="1:44" x14ac:dyDescent="0.3">
      <c r="A865" s="4"/>
      <c r="B865" s="3"/>
      <c r="C865" s="3"/>
      <c r="D865" s="14"/>
      <c r="E865" s="14"/>
      <c r="F865" s="14"/>
      <c r="G865" s="14"/>
      <c r="H865" s="5"/>
      <c r="I865" s="15"/>
      <c r="J865" s="15"/>
      <c r="K865" s="3"/>
      <c r="L865" s="3"/>
      <c r="M865" s="3"/>
      <c r="N865" s="3"/>
      <c r="O865" s="17"/>
      <c r="P865" s="32"/>
      <c r="Q865" s="32"/>
      <c r="R865" s="5"/>
      <c r="S865" s="5"/>
      <c r="T865" s="16"/>
      <c r="U865" s="16"/>
      <c r="V865" s="32"/>
      <c r="W865" s="32"/>
      <c r="X865" s="16"/>
      <c r="Y865" s="32"/>
      <c r="Z865" s="32"/>
      <c r="AA865" s="5"/>
      <c r="AB865" s="5"/>
      <c r="AC865" s="16"/>
      <c r="AD865" s="16"/>
      <c r="AE865" s="32"/>
      <c r="AF865" s="32"/>
      <c r="AG865" s="16"/>
      <c r="AH865" s="16"/>
      <c r="AI865" s="16"/>
      <c r="AJ865" s="16"/>
      <c r="AK865" s="16"/>
      <c r="AL865" s="16"/>
      <c r="AM865" s="16"/>
      <c r="AN865" s="16"/>
      <c r="AO865" s="16"/>
      <c r="AP865" s="5"/>
      <c r="AQ865" s="31"/>
      <c r="AR865" s="31"/>
    </row>
    <row r="866" spans="1:44" x14ac:dyDescent="0.3">
      <c r="A866" s="4"/>
      <c r="B866" s="3"/>
      <c r="C866" s="3"/>
      <c r="D866" s="14"/>
      <c r="E866" s="14"/>
      <c r="F866" s="14"/>
      <c r="G866" s="14"/>
      <c r="H866" s="5"/>
      <c r="I866" s="15"/>
      <c r="J866" s="15"/>
      <c r="K866" s="3"/>
      <c r="L866" s="3"/>
      <c r="M866" s="3"/>
      <c r="N866" s="3"/>
      <c r="O866" s="17"/>
      <c r="P866" s="32"/>
      <c r="Q866" s="32"/>
      <c r="R866" s="5"/>
      <c r="S866" s="5"/>
      <c r="T866" s="16"/>
      <c r="U866" s="16"/>
      <c r="V866" s="32"/>
      <c r="W866" s="32"/>
      <c r="X866" s="16"/>
      <c r="Y866" s="32"/>
      <c r="Z866" s="32"/>
      <c r="AA866" s="5"/>
      <c r="AB866" s="5"/>
      <c r="AC866" s="16"/>
      <c r="AD866" s="16"/>
      <c r="AE866" s="32"/>
      <c r="AF866" s="32"/>
      <c r="AG866" s="16"/>
      <c r="AH866" s="16"/>
      <c r="AI866" s="16"/>
      <c r="AJ866" s="16"/>
      <c r="AK866" s="16"/>
      <c r="AL866" s="16"/>
      <c r="AM866" s="16"/>
      <c r="AN866" s="16"/>
      <c r="AO866" s="16"/>
      <c r="AP866" s="5"/>
      <c r="AQ866" s="31"/>
      <c r="AR866" s="31"/>
    </row>
    <row r="867" spans="1:44" x14ac:dyDescent="0.3">
      <c r="A867" s="4"/>
      <c r="B867" s="3"/>
      <c r="C867" s="3"/>
      <c r="D867" s="14"/>
      <c r="E867" s="14"/>
      <c r="F867" s="14"/>
      <c r="G867" s="14"/>
      <c r="H867" s="5"/>
      <c r="I867" s="15"/>
      <c r="J867" s="15"/>
      <c r="K867" s="3"/>
      <c r="L867" s="3"/>
      <c r="M867" s="3"/>
      <c r="N867" s="3"/>
      <c r="O867" s="17"/>
      <c r="P867" s="32"/>
      <c r="Q867" s="32"/>
      <c r="R867" s="5"/>
      <c r="S867" s="5"/>
      <c r="T867" s="16"/>
      <c r="U867" s="16"/>
      <c r="V867" s="32"/>
      <c r="W867" s="32"/>
      <c r="X867" s="16"/>
      <c r="Y867" s="32"/>
      <c r="Z867" s="32"/>
      <c r="AA867" s="5"/>
      <c r="AB867" s="5"/>
      <c r="AC867" s="16"/>
      <c r="AD867" s="16"/>
      <c r="AE867" s="32"/>
      <c r="AF867" s="32"/>
      <c r="AG867" s="16"/>
      <c r="AH867" s="16"/>
      <c r="AI867" s="16"/>
      <c r="AJ867" s="16"/>
      <c r="AK867" s="16"/>
      <c r="AL867" s="16"/>
      <c r="AM867" s="16"/>
      <c r="AN867" s="16"/>
      <c r="AO867" s="16"/>
      <c r="AP867" s="5"/>
      <c r="AQ867" s="31"/>
      <c r="AR867" s="31"/>
    </row>
    <row r="868" spans="1:44" x14ac:dyDescent="0.3">
      <c r="A868" s="4"/>
      <c r="B868" s="3"/>
      <c r="C868" s="3"/>
      <c r="D868" s="14"/>
      <c r="E868" s="14"/>
      <c r="F868" s="14"/>
      <c r="G868" s="14"/>
      <c r="H868" s="5"/>
      <c r="I868" s="15"/>
      <c r="J868" s="15"/>
      <c r="K868" s="3"/>
      <c r="L868" s="3"/>
      <c r="M868" s="3"/>
      <c r="N868" s="3"/>
      <c r="O868" s="17"/>
      <c r="P868" s="32"/>
      <c r="Q868" s="32"/>
      <c r="R868" s="5"/>
      <c r="S868" s="5"/>
      <c r="T868" s="16"/>
      <c r="U868" s="16"/>
      <c r="V868" s="32"/>
      <c r="W868" s="32"/>
      <c r="X868" s="16"/>
      <c r="Y868" s="32"/>
      <c r="Z868" s="32"/>
      <c r="AA868" s="5"/>
      <c r="AB868" s="5"/>
      <c r="AC868" s="16"/>
      <c r="AD868" s="16"/>
      <c r="AE868" s="32"/>
      <c r="AF868" s="32"/>
      <c r="AG868" s="16"/>
      <c r="AH868" s="16"/>
      <c r="AI868" s="16"/>
      <c r="AJ868" s="16"/>
      <c r="AK868" s="16"/>
      <c r="AL868" s="16"/>
      <c r="AM868" s="16"/>
      <c r="AN868" s="16"/>
      <c r="AO868" s="16"/>
      <c r="AP868" s="5"/>
      <c r="AQ868" s="31"/>
      <c r="AR868" s="31"/>
    </row>
    <row r="869" spans="1:44" x14ac:dyDescent="0.3">
      <c r="A869" s="4"/>
      <c r="B869" s="3"/>
      <c r="C869" s="3"/>
      <c r="D869" s="14"/>
      <c r="E869" s="14"/>
      <c r="F869" s="14"/>
      <c r="G869" s="14"/>
      <c r="H869" s="5"/>
      <c r="I869" s="15"/>
      <c r="J869" s="15"/>
      <c r="K869" s="3"/>
      <c r="L869" s="3"/>
      <c r="M869" s="3"/>
      <c r="N869" s="3"/>
      <c r="O869" s="17"/>
      <c r="P869" s="32"/>
      <c r="Q869" s="32"/>
      <c r="R869" s="5"/>
      <c r="S869" s="5"/>
      <c r="T869" s="16"/>
      <c r="U869" s="16"/>
      <c r="V869" s="32"/>
      <c r="W869" s="32"/>
      <c r="X869" s="16"/>
      <c r="Y869" s="32"/>
      <c r="Z869" s="32"/>
      <c r="AA869" s="5"/>
      <c r="AB869" s="5"/>
      <c r="AC869" s="16"/>
      <c r="AD869" s="16"/>
      <c r="AE869" s="32"/>
      <c r="AF869" s="32"/>
      <c r="AG869" s="16"/>
      <c r="AH869" s="16"/>
      <c r="AI869" s="16"/>
      <c r="AJ869" s="16"/>
      <c r="AK869" s="16"/>
      <c r="AL869" s="16"/>
      <c r="AM869" s="16"/>
      <c r="AN869" s="16"/>
      <c r="AO869" s="16"/>
      <c r="AP869" s="5"/>
      <c r="AQ869" s="31"/>
      <c r="AR869" s="31"/>
    </row>
    <row r="870" spans="1:44" x14ac:dyDescent="0.3">
      <c r="A870" s="4"/>
      <c r="B870" s="3"/>
      <c r="C870" s="3"/>
      <c r="D870" s="14"/>
      <c r="E870" s="14"/>
      <c r="F870" s="14"/>
      <c r="G870" s="14"/>
      <c r="H870" s="5"/>
      <c r="I870" s="15"/>
      <c r="J870" s="15"/>
      <c r="K870" s="3"/>
      <c r="L870" s="3"/>
      <c r="M870" s="3"/>
      <c r="N870" s="3"/>
      <c r="O870" s="17"/>
      <c r="P870" s="32"/>
      <c r="Q870" s="32"/>
      <c r="R870" s="5"/>
      <c r="S870" s="5"/>
      <c r="T870" s="16"/>
      <c r="U870" s="16"/>
      <c r="V870" s="32"/>
      <c r="W870" s="32"/>
      <c r="X870" s="16"/>
      <c r="Y870" s="32"/>
      <c r="Z870" s="32"/>
      <c r="AA870" s="5"/>
      <c r="AB870" s="5"/>
      <c r="AC870" s="16"/>
      <c r="AD870" s="16"/>
      <c r="AE870" s="32"/>
      <c r="AF870" s="32"/>
      <c r="AG870" s="16"/>
      <c r="AH870" s="16"/>
      <c r="AI870" s="16"/>
      <c r="AJ870" s="16"/>
      <c r="AK870" s="16"/>
      <c r="AL870" s="16"/>
      <c r="AM870" s="16"/>
      <c r="AN870" s="16"/>
      <c r="AO870" s="16"/>
      <c r="AP870" s="5"/>
      <c r="AQ870" s="31"/>
      <c r="AR870" s="31"/>
    </row>
    <row r="871" spans="1:44" x14ac:dyDescent="0.3">
      <c r="A871" s="4"/>
      <c r="B871" s="3"/>
      <c r="C871" s="3"/>
      <c r="D871" s="14"/>
      <c r="E871" s="14"/>
      <c r="F871" s="14"/>
      <c r="G871" s="14"/>
      <c r="H871" s="5"/>
      <c r="I871" s="15"/>
      <c r="J871" s="15"/>
      <c r="K871" s="3"/>
      <c r="L871" s="3"/>
      <c r="M871" s="3"/>
      <c r="N871" s="3"/>
      <c r="O871" s="17"/>
      <c r="P871" s="32"/>
      <c r="Q871" s="32"/>
      <c r="R871" s="5"/>
      <c r="S871" s="5"/>
      <c r="T871" s="16"/>
      <c r="U871" s="16"/>
      <c r="V871" s="32"/>
      <c r="W871" s="32"/>
      <c r="X871" s="16"/>
      <c r="Y871" s="32"/>
      <c r="Z871" s="32"/>
      <c r="AA871" s="5"/>
      <c r="AB871" s="5"/>
      <c r="AC871" s="16"/>
      <c r="AD871" s="16"/>
      <c r="AE871" s="32"/>
      <c r="AF871" s="32"/>
      <c r="AG871" s="16"/>
      <c r="AH871" s="16"/>
      <c r="AI871" s="16"/>
      <c r="AJ871" s="16"/>
      <c r="AK871" s="16"/>
      <c r="AL871" s="16"/>
      <c r="AM871" s="16"/>
      <c r="AN871" s="16"/>
      <c r="AO871" s="16"/>
      <c r="AP871" s="5"/>
      <c r="AQ871" s="31"/>
      <c r="AR871" s="31"/>
    </row>
    <row r="872" spans="1:44" x14ac:dyDescent="0.3">
      <c r="A872" s="4"/>
      <c r="B872" s="3"/>
      <c r="C872" s="3"/>
      <c r="D872" s="14"/>
      <c r="E872" s="14"/>
      <c r="F872" s="14"/>
      <c r="G872" s="14"/>
      <c r="H872" s="5"/>
      <c r="I872" s="15"/>
      <c r="J872" s="15"/>
      <c r="K872" s="3"/>
      <c r="L872" s="3"/>
      <c r="M872" s="3"/>
      <c r="N872" s="3"/>
      <c r="O872" s="17"/>
      <c r="P872" s="32"/>
      <c r="Q872" s="32"/>
      <c r="R872" s="5"/>
      <c r="S872" s="5"/>
      <c r="T872" s="16"/>
      <c r="U872" s="16"/>
      <c r="V872" s="32"/>
      <c r="W872" s="32"/>
      <c r="X872" s="16"/>
      <c r="Y872" s="32"/>
      <c r="Z872" s="32"/>
      <c r="AA872" s="5"/>
      <c r="AB872" s="5"/>
      <c r="AC872" s="16"/>
      <c r="AD872" s="16"/>
      <c r="AE872" s="32"/>
      <c r="AF872" s="32"/>
      <c r="AG872" s="16"/>
      <c r="AH872" s="16"/>
      <c r="AI872" s="16"/>
      <c r="AJ872" s="16"/>
      <c r="AK872" s="16"/>
      <c r="AL872" s="16"/>
      <c r="AM872" s="16"/>
      <c r="AN872" s="16"/>
      <c r="AO872" s="16"/>
      <c r="AP872" s="5"/>
      <c r="AQ872" s="31"/>
      <c r="AR872" s="31"/>
    </row>
    <row r="873" spans="1:44" x14ac:dyDescent="0.3">
      <c r="A873" s="4"/>
      <c r="B873" s="3"/>
      <c r="C873" s="3"/>
      <c r="D873" s="14"/>
      <c r="E873" s="14"/>
      <c r="F873" s="14"/>
      <c r="G873" s="14"/>
      <c r="H873" s="5"/>
      <c r="I873" s="15"/>
      <c r="J873" s="15"/>
      <c r="K873" s="3"/>
      <c r="L873" s="3"/>
      <c r="M873" s="3"/>
      <c r="N873" s="3"/>
      <c r="O873" s="17"/>
      <c r="P873" s="32"/>
      <c r="Q873" s="32"/>
      <c r="R873" s="5"/>
      <c r="S873" s="5"/>
      <c r="T873" s="16"/>
      <c r="U873" s="16"/>
      <c r="V873" s="32"/>
      <c r="W873" s="32"/>
      <c r="X873" s="16"/>
      <c r="Y873" s="32"/>
      <c r="Z873" s="32"/>
      <c r="AA873" s="5"/>
      <c r="AB873" s="5"/>
      <c r="AC873" s="16"/>
      <c r="AD873" s="16"/>
      <c r="AE873" s="32"/>
      <c r="AF873" s="32"/>
      <c r="AG873" s="16"/>
      <c r="AH873" s="16"/>
      <c r="AI873" s="16"/>
      <c r="AJ873" s="16"/>
      <c r="AK873" s="16"/>
      <c r="AL873" s="16"/>
      <c r="AM873" s="16"/>
      <c r="AN873" s="16"/>
      <c r="AO873" s="16"/>
      <c r="AP873" s="5"/>
      <c r="AQ873" s="31"/>
      <c r="AR873" s="31"/>
    </row>
    <row r="874" spans="1:44" x14ac:dyDescent="0.3">
      <c r="A874" s="4"/>
      <c r="B874" s="3"/>
      <c r="C874" s="3"/>
      <c r="D874" s="14"/>
      <c r="E874" s="14"/>
      <c r="F874" s="14"/>
      <c r="G874" s="14"/>
      <c r="H874" s="5"/>
      <c r="I874" s="15"/>
      <c r="J874" s="15"/>
      <c r="K874" s="3"/>
      <c r="L874" s="3"/>
      <c r="M874" s="3"/>
      <c r="N874" s="3"/>
      <c r="O874" s="17"/>
      <c r="P874" s="32"/>
      <c r="Q874" s="32"/>
      <c r="R874" s="5"/>
      <c r="S874" s="5"/>
      <c r="T874" s="16"/>
      <c r="U874" s="16"/>
      <c r="V874" s="32"/>
      <c r="W874" s="32"/>
      <c r="X874" s="16"/>
      <c r="Y874" s="32"/>
      <c r="Z874" s="32"/>
      <c r="AA874" s="5"/>
      <c r="AB874" s="5"/>
      <c r="AC874" s="16"/>
      <c r="AD874" s="16"/>
      <c r="AE874" s="32"/>
      <c r="AF874" s="32"/>
      <c r="AG874" s="16"/>
      <c r="AH874" s="16"/>
      <c r="AI874" s="16"/>
      <c r="AJ874" s="16"/>
      <c r="AK874" s="16"/>
      <c r="AL874" s="16"/>
      <c r="AM874" s="16"/>
      <c r="AN874" s="16"/>
      <c r="AO874" s="16"/>
      <c r="AP874" s="5"/>
      <c r="AQ874" s="31"/>
      <c r="AR874" s="31"/>
    </row>
    <row r="875" spans="1:44" x14ac:dyDescent="0.3">
      <c r="A875" s="4"/>
      <c r="B875" s="3"/>
      <c r="C875" s="3"/>
      <c r="D875" s="14"/>
      <c r="E875" s="14"/>
      <c r="F875" s="14"/>
      <c r="G875" s="14"/>
      <c r="H875" s="5"/>
      <c r="I875" s="15"/>
      <c r="J875" s="15"/>
      <c r="K875" s="3"/>
      <c r="L875" s="3"/>
      <c r="M875" s="3"/>
      <c r="N875" s="3"/>
      <c r="O875" s="17"/>
      <c r="P875" s="32"/>
      <c r="Q875" s="32"/>
      <c r="R875" s="5"/>
      <c r="S875" s="5"/>
      <c r="T875" s="16"/>
      <c r="U875" s="16"/>
      <c r="V875" s="32"/>
      <c r="W875" s="32"/>
      <c r="X875" s="16"/>
      <c r="Y875" s="32"/>
      <c r="Z875" s="32"/>
      <c r="AA875" s="5"/>
      <c r="AB875" s="5"/>
      <c r="AC875" s="16"/>
      <c r="AD875" s="16"/>
      <c r="AE875" s="32"/>
      <c r="AF875" s="32"/>
      <c r="AG875" s="16"/>
      <c r="AH875" s="16"/>
      <c r="AI875" s="16"/>
      <c r="AJ875" s="16"/>
      <c r="AK875" s="16"/>
      <c r="AL875" s="16"/>
      <c r="AM875" s="16"/>
      <c r="AN875" s="16"/>
      <c r="AO875" s="16"/>
      <c r="AP875" s="5"/>
      <c r="AQ875" s="31"/>
      <c r="AR875" s="31"/>
    </row>
    <row r="876" spans="1:44" x14ac:dyDescent="0.3">
      <c r="A876" s="4"/>
      <c r="B876" s="3"/>
      <c r="C876" s="3"/>
      <c r="D876" s="14"/>
      <c r="E876" s="14"/>
      <c r="F876" s="14"/>
      <c r="G876" s="14"/>
      <c r="H876" s="5"/>
      <c r="I876" s="15"/>
      <c r="J876" s="15"/>
      <c r="K876" s="3"/>
      <c r="L876" s="3"/>
      <c r="M876" s="3"/>
      <c r="N876" s="3"/>
      <c r="O876" s="17"/>
      <c r="P876" s="32"/>
      <c r="Q876" s="32"/>
      <c r="R876" s="5"/>
      <c r="S876" s="5"/>
      <c r="T876" s="16"/>
      <c r="U876" s="16"/>
      <c r="V876" s="32"/>
      <c r="W876" s="32"/>
      <c r="X876" s="16"/>
      <c r="Y876" s="32"/>
      <c r="Z876" s="32"/>
      <c r="AA876" s="5"/>
      <c r="AB876" s="5"/>
      <c r="AC876" s="16"/>
      <c r="AD876" s="16"/>
      <c r="AE876" s="32"/>
      <c r="AF876" s="32"/>
      <c r="AG876" s="16"/>
      <c r="AH876" s="16"/>
      <c r="AI876" s="16"/>
      <c r="AJ876" s="16"/>
      <c r="AK876" s="16"/>
      <c r="AL876" s="16"/>
      <c r="AM876" s="16"/>
      <c r="AN876" s="16"/>
      <c r="AO876" s="16"/>
      <c r="AP876" s="5"/>
      <c r="AQ876" s="31"/>
      <c r="AR876" s="31"/>
    </row>
    <row r="877" spans="1:44" x14ac:dyDescent="0.3">
      <c r="A877" s="4"/>
      <c r="B877" s="3"/>
      <c r="C877" s="3"/>
      <c r="D877" s="14"/>
      <c r="E877" s="14"/>
      <c r="F877" s="14"/>
      <c r="G877" s="14"/>
      <c r="H877" s="5"/>
      <c r="I877" s="15"/>
      <c r="J877" s="15"/>
      <c r="K877" s="3"/>
      <c r="L877" s="3"/>
      <c r="M877" s="3"/>
      <c r="N877" s="3"/>
      <c r="O877" s="17"/>
      <c r="P877" s="32"/>
      <c r="Q877" s="32"/>
      <c r="R877" s="5"/>
      <c r="S877" s="5"/>
      <c r="T877" s="16"/>
      <c r="U877" s="16"/>
      <c r="V877" s="32"/>
      <c r="W877" s="32"/>
      <c r="X877" s="16"/>
      <c r="Y877" s="32"/>
      <c r="Z877" s="32"/>
      <c r="AA877" s="5"/>
      <c r="AB877" s="5"/>
      <c r="AC877" s="16"/>
      <c r="AD877" s="16"/>
      <c r="AE877" s="32"/>
      <c r="AF877" s="32"/>
      <c r="AG877" s="16"/>
      <c r="AH877" s="16"/>
      <c r="AI877" s="16"/>
      <c r="AJ877" s="16"/>
      <c r="AK877" s="16"/>
      <c r="AL877" s="16"/>
      <c r="AM877" s="16"/>
      <c r="AN877" s="16"/>
      <c r="AO877" s="16"/>
      <c r="AP877" s="5"/>
      <c r="AQ877" s="31"/>
      <c r="AR877" s="31"/>
    </row>
    <row r="878" spans="1:44" x14ac:dyDescent="0.3">
      <c r="A878" s="4"/>
      <c r="B878" s="3"/>
      <c r="C878" s="3"/>
      <c r="D878" s="14"/>
      <c r="E878" s="14"/>
      <c r="F878" s="14"/>
      <c r="G878" s="14"/>
      <c r="H878" s="5"/>
      <c r="I878" s="15"/>
      <c r="J878" s="15"/>
      <c r="K878" s="3"/>
      <c r="L878" s="3"/>
      <c r="M878" s="3"/>
      <c r="N878" s="3"/>
      <c r="O878" s="17"/>
      <c r="P878" s="32"/>
      <c r="Q878" s="32"/>
      <c r="R878" s="5"/>
      <c r="S878" s="5"/>
      <c r="T878" s="16"/>
      <c r="U878" s="16"/>
      <c r="V878" s="32"/>
      <c r="W878" s="32"/>
      <c r="X878" s="16"/>
      <c r="Y878" s="32"/>
      <c r="Z878" s="32"/>
      <c r="AA878" s="5"/>
      <c r="AB878" s="5"/>
      <c r="AC878" s="16"/>
      <c r="AD878" s="16"/>
      <c r="AE878" s="32"/>
      <c r="AF878" s="32"/>
      <c r="AG878" s="16"/>
      <c r="AH878" s="16"/>
      <c r="AI878" s="16"/>
      <c r="AJ878" s="16"/>
      <c r="AK878" s="16"/>
      <c r="AL878" s="16"/>
      <c r="AM878" s="16"/>
      <c r="AN878" s="16"/>
      <c r="AO878" s="16"/>
      <c r="AP878" s="5"/>
      <c r="AQ878" s="31"/>
      <c r="AR878" s="31"/>
    </row>
    <row r="879" spans="1:44" x14ac:dyDescent="0.3">
      <c r="A879" s="4"/>
      <c r="B879" s="3"/>
      <c r="C879" s="3"/>
      <c r="D879" s="14"/>
      <c r="E879" s="14"/>
      <c r="F879" s="14"/>
      <c r="G879" s="14"/>
      <c r="H879" s="5"/>
      <c r="I879" s="15"/>
      <c r="J879" s="15"/>
      <c r="K879" s="3"/>
      <c r="L879" s="3"/>
      <c r="M879" s="3"/>
      <c r="N879" s="3"/>
      <c r="O879" s="17"/>
      <c r="P879" s="32"/>
      <c r="Q879" s="32"/>
      <c r="R879" s="5"/>
      <c r="S879" s="5"/>
      <c r="T879" s="16"/>
      <c r="U879" s="16"/>
      <c r="V879" s="32"/>
      <c r="W879" s="32"/>
      <c r="X879" s="16"/>
      <c r="Y879" s="32"/>
      <c r="Z879" s="32"/>
      <c r="AA879" s="5"/>
      <c r="AB879" s="5"/>
      <c r="AC879" s="16"/>
      <c r="AD879" s="16"/>
      <c r="AE879" s="32"/>
      <c r="AF879" s="32"/>
      <c r="AG879" s="16"/>
      <c r="AH879" s="16"/>
      <c r="AI879" s="16"/>
      <c r="AJ879" s="16"/>
      <c r="AK879" s="16"/>
      <c r="AL879" s="16"/>
      <c r="AM879" s="16"/>
      <c r="AN879" s="16"/>
      <c r="AO879" s="16"/>
      <c r="AP879" s="5"/>
      <c r="AQ879" s="31"/>
      <c r="AR879" s="31"/>
    </row>
    <row r="880" spans="1:44" x14ac:dyDescent="0.3">
      <c r="A880" s="4"/>
      <c r="B880" s="3"/>
      <c r="C880" s="3"/>
      <c r="D880" s="14"/>
      <c r="E880" s="14"/>
      <c r="F880" s="14"/>
      <c r="G880" s="14"/>
      <c r="H880" s="5"/>
      <c r="I880" s="15"/>
      <c r="J880" s="15"/>
      <c r="K880" s="3"/>
      <c r="L880" s="3"/>
      <c r="M880" s="3"/>
      <c r="N880" s="3"/>
      <c r="O880" s="17"/>
      <c r="P880" s="32"/>
      <c r="Q880" s="32"/>
      <c r="R880" s="5"/>
      <c r="S880" s="5"/>
      <c r="T880" s="16"/>
      <c r="U880" s="16"/>
      <c r="V880" s="32"/>
      <c r="W880" s="32"/>
      <c r="X880" s="16"/>
      <c r="Y880" s="32"/>
      <c r="Z880" s="32"/>
      <c r="AA880" s="5"/>
      <c r="AB880" s="5"/>
      <c r="AC880" s="16"/>
      <c r="AD880" s="16"/>
      <c r="AE880" s="32"/>
      <c r="AF880" s="32"/>
      <c r="AG880" s="16"/>
      <c r="AH880" s="16"/>
      <c r="AI880" s="16"/>
      <c r="AJ880" s="16"/>
      <c r="AK880" s="16"/>
      <c r="AL880" s="16"/>
      <c r="AM880" s="16"/>
      <c r="AN880" s="16"/>
      <c r="AO880" s="16"/>
      <c r="AP880" s="5"/>
      <c r="AQ880" s="31"/>
      <c r="AR880" s="31"/>
    </row>
    <row r="881" spans="1:44" x14ac:dyDescent="0.3">
      <c r="A881" s="4"/>
      <c r="B881" s="3"/>
      <c r="C881" s="3"/>
      <c r="D881" s="14"/>
      <c r="E881" s="14"/>
      <c r="F881" s="14"/>
      <c r="G881" s="14"/>
      <c r="H881" s="5"/>
      <c r="I881" s="15"/>
      <c r="J881" s="15"/>
      <c r="K881" s="3"/>
      <c r="L881" s="3"/>
      <c r="M881" s="3"/>
      <c r="N881" s="3"/>
      <c r="O881" s="17"/>
      <c r="P881" s="32"/>
      <c r="Q881" s="32"/>
      <c r="R881" s="5"/>
      <c r="S881" s="5"/>
      <c r="T881" s="16"/>
      <c r="U881" s="16"/>
      <c r="V881" s="32"/>
      <c r="W881" s="32"/>
      <c r="X881" s="16"/>
      <c r="Y881" s="32"/>
      <c r="Z881" s="32"/>
      <c r="AA881" s="5"/>
      <c r="AB881" s="5"/>
      <c r="AC881" s="16"/>
      <c r="AD881" s="16"/>
      <c r="AE881" s="32"/>
      <c r="AF881" s="32"/>
      <c r="AG881" s="16"/>
      <c r="AH881" s="16"/>
      <c r="AI881" s="16"/>
      <c r="AJ881" s="16"/>
      <c r="AK881" s="16"/>
      <c r="AL881" s="16"/>
      <c r="AM881" s="16"/>
      <c r="AN881" s="16"/>
      <c r="AO881" s="16"/>
      <c r="AP881" s="5"/>
      <c r="AQ881" s="31"/>
      <c r="AR881" s="31"/>
    </row>
    <row r="882" spans="1:44" x14ac:dyDescent="0.3">
      <c r="A882" s="4"/>
      <c r="B882" s="3"/>
      <c r="C882" s="3"/>
      <c r="D882" s="14"/>
      <c r="E882" s="14"/>
      <c r="F882" s="14"/>
      <c r="G882" s="14"/>
      <c r="H882" s="5"/>
      <c r="I882" s="15"/>
      <c r="J882" s="15"/>
      <c r="K882" s="3"/>
      <c r="L882" s="3"/>
      <c r="M882" s="3"/>
      <c r="N882" s="3"/>
      <c r="O882" s="17"/>
      <c r="P882" s="32"/>
      <c r="Q882" s="32"/>
      <c r="R882" s="5"/>
      <c r="S882" s="5"/>
      <c r="T882" s="16"/>
      <c r="U882" s="16"/>
      <c r="V882" s="32"/>
      <c r="W882" s="32"/>
      <c r="X882" s="16"/>
      <c r="Y882" s="32"/>
      <c r="Z882" s="32"/>
      <c r="AA882" s="5"/>
      <c r="AB882" s="5"/>
      <c r="AC882" s="16"/>
      <c r="AD882" s="16"/>
      <c r="AE882" s="32"/>
      <c r="AF882" s="32"/>
      <c r="AG882" s="16"/>
      <c r="AH882" s="16"/>
      <c r="AI882" s="16"/>
      <c r="AJ882" s="16"/>
      <c r="AK882" s="16"/>
      <c r="AL882" s="16"/>
      <c r="AM882" s="16"/>
      <c r="AN882" s="16"/>
      <c r="AO882" s="16"/>
      <c r="AP882" s="5"/>
      <c r="AQ882" s="31"/>
      <c r="AR882" s="31"/>
    </row>
    <row r="883" spans="1:44" x14ac:dyDescent="0.3">
      <c r="A883" s="4"/>
      <c r="B883" s="3"/>
      <c r="C883" s="3"/>
      <c r="D883" s="14"/>
      <c r="E883" s="14"/>
      <c r="F883" s="14"/>
      <c r="G883" s="14"/>
      <c r="H883" s="5"/>
      <c r="I883" s="15"/>
      <c r="J883" s="15"/>
      <c r="K883" s="3"/>
      <c r="L883" s="3"/>
      <c r="M883" s="3"/>
      <c r="N883" s="3"/>
      <c r="O883" s="17"/>
      <c r="P883" s="32"/>
      <c r="Q883" s="32"/>
      <c r="R883" s="5"/>
      <c r="S883" s="5"/>
      <c r="T883" s="16"/>
      <c r="U883" s="16"/>
      <c r="V883" s="32"/>
      <c r="W883" s="32"/>
      <c r="X883" s="16"/>
      <c r="Y883" s="32"/>
      <c r="Z883" s="32"/>
      <c r="AA883" s="5"/>
      <c r="AB883" s="5"/>
      <c r="AC883" s="16"/>
      <c r="AD883" s="16"/>
      <c r="AE883" s="32"/>
      <c r="AF883" s="32"/>
      <c r="AG883" s="16"/>
      <c r="AH883" s="16"/>
      <c r="AI883" s="16"/>
      <c r="AJ883" s="16"/>
      <c r="AK883" s="16"/>
      <c r="AL883" s="16"/>
      <c r="AM883" s="16"/>
      <c r="AN883" s="16"/>
      <c r="AO883" s="16"/>
      <c r="AP883" s="5"/>
      <c r="AQ883" s="31"/>
      <c r="AR883" s="31"/>
    </row>
    <row r="884" spans="1:44" x14ac:dyDescent="0.3">
      <c r="A884" s="4"/>
      <c r="B884" s="3"/>
      <c r="C884" s="3"/>
      <c r="D884" s="14"/>
      <c r="E884" s="14"/>
      <c r="F884" s="14"/>
      <c r="G884" s="14"/>
      <c r="H884" s="5"/>
      <c r="I884" s="15"/>
      <c r="J884" s="15"/>
      <c r="K884" s="3"/>
      <c r="L884" s="3"/>
      <c r="M884" s="3"/>
      <c r="N884" s="3"/>
      <c r="O884" s="17"/>
      <c r="P884" s="32"/>
      <c r="Q884" s="32"/>
      <c r="R884" s="5"/>
      <c r="S884" s="5"/>
      <c r="T884" s="16"/>
      <c r="U884" s="16"/>
      <c r="V884" s="32"/>
      <c r="W884" s="32"/>
      <c r="X884" s="16"/>
      <c r="Y884" s="32"/>
      <c r="Z884" s="32"/>
      <c r="AA884" s="5"/>
      <c r="AB884" s="5"/>
      <c r="AC884" s="16"/>
      <c r="AD884" s="16"/>
      <c r="AE884" s="32"/>
      <c r="AF884" s="32"/>
      <c r="AG884" s="16"/>
      <c r="AH884" s="16"/>
      <c r="AI884" s="16"/>
      <c r="AJ884" s="16"/>
      <c r="AK884" s="16"/>
      <c r="AL884" s="16"/>
      <c r="AM884" s="16"/>
      <c r="AN884" s="16"/>
      <c r="AO884" s="16"/>
      <c r="AP884" s="5"/>
      <c r="AQ884" s="31"/>
      <c r="AR884" s="31"/>
    </row>
    <row r="885" spans="1:44" x14ac:dyDescent="0.3">
      <c r="A885" s="4"/>
      <c r="B885" s="3"/>
      <c r="C885" s="3"/>
      <c r="D885" s="14"/>
      <c r="E885" s="14"/>
      <c r="F885" s="14"/>
      <c r="G885" s="14"/>
      <c r="H885" s="5"/>
      <c r="I885" s="15"/>
      <c r="J885" s="15"/>
      <c r="K885" s="3"/>
      <c r="L885" s="3"/>
      <c r="M885" s="3"/>
      <c r="N885" s="3"/>
      <c r="O885" s="17"/>
      <c r="P885" s="32"/>
      <c r="Q885" s="32"/>
      <c r="R885" s="5"/>
      <c r="S885" s="5"/>
      <c r="T885" s="16"/>
      <c r="U885" s="16"/>
      <c r="V885" s="32"/>
      <c r="W885" s="32"/>
      <c r="X885" s="16"/>
      <c r="Y885" s="32"/>
      <c r="Z885" s="32"/>
      <c r="AA885" s="5"/>
      <c r="AB885" s="5"/>
      <c r="AC885" s="16"/>
      <c r="AD885" s="16"/>
      <c r="AE885" s="32"/>
      <c r="AF885" s="32"/>
      <c r="AG885" s="16"/>
      <c r="AH885" s="16"/>
      <c r="AI885" s="16"/>
      <c r="AJ885" s="16"/>
      <c r="AK885" s="16"/>
      <c r="AL885" s="16"/>
      <c r="AM885" s="16"/>
      <c r="AN885" s="16"/>
      <c r="AO885" s="16"/>
      <c r="AP885" s="5"/>
      <c r="AQ885" s="31"/>
      <c r="AR885" s="31"/>
    </row>
    <row r="886" spans="1:44" x14ac:dyDescent="0.3">
      <c r="A886" s="4"/>
      <c r="B886" s="3"/>
      <c r="C886" s="3"/>
      <c r="D886" s="14"/>
      <c r="E886" s="14"/>
      <c r="F886" s="14"/>
      <c r="G886" s="14"/>
      <c r="H886" s="5"/>
      <c r="I886" s="15"/>
      <c r="J886" s="15"/>
      <c r="K886" s="3"/>
      <c r="L886" s="3"/>
      <c r="M886" s="3"/>
      <c r="N886" s="3"/>
      <c r="O886" s="17"/>
      <c r="P886" s="32"/>
      <c r="Q886" s="32"/>
      <c r="R886" s="5"/>
      <c r="S886" s="5"/>
      <c r="T886" s="16"/>
      <c r="U886" s="16"/>
      <c r="V886" s="32"/>
      <c r="W886" s="32"/>
      <c r="X886" s="16"/>
      <c r="Y886" s="32"/>
      <c r="Z886" s="32"/>
      <c r="AA886" s="5"/>
      <c r="AB886" s="5"/>
      <c r="AC886" s="16"/>
      <c r="AD886" s="16"/>
      <c r="AE886" s="32"/>
      <c r="AF886" s="32"/>
      <c r="AG886" s="16"/>
      <c r="AH886" s="16"/>
      <c r="AI886" s="16"/>
      <c r="AJ886" s="16"/>
      <c r="AK886" s="16"/>
      <c r="AL886" s="16"/>
      <c r="AM886" s="16"/>
      <c r="AN886" s="16"/>
      <c r="AO886" s="16"/>
      <c r="AP886" s="5"/>
      <c r="AQ886" s="31"/>
      <c r="AR886" s="31"/>
    </row>
    <row r="887" spans="1:44" x14ac:dyDescent="0.3">
      <c r="A887" s="4"/>
      <c r="B887" s="3"/>
      <c r="C887" s="3"/>
      <c r="D887" s="14"/>
      <c r="E887" s="14"/>
      <c r="F887" s="14"/>
      <c r="G887" s="14"/>
      <c r="H887" s="5"/>
      <c r="I887" s="15"/>
      <c r="J887" s="15"/>
      <c r="K887" s="3"/>
      <c r="L887" s="3"/>
      <c r="M887" s="3"/>
      <c r="N887" s="3"/>
      <c r="O887" s="17"/>
      <c r="P887" s="32"/>
      <c r="Q887" s="32"/>
      <c r="R887" s="5"/>
      <c r="S887" s="5"/>
      <c r="T887" s="16"/>
      <c r="U887" s="16"/>
      <c r="V887" s="32"/>
      <c r="W887" s="32"/>
      <c r="X887" s="16"/>
      <c r="Y887" s="32"/>
      <c r="Z887" s="32"/>
      <c r="AA887" s="5"/>
      <c r="AB887" s="5"/>
      <c r="AC887" s="16"/>
      <c r="AD887" s="16"/>
      <c r="AE887" s="32"/>
      <c r="AF887" s="32"/>
      <c r="AG887" s="16"/>
      <c r="AH887" s="16"/>
      <c r="AI887" s="16"/>
      <c r="AJ887" s="16"/>
      <c r="AK887" s="16"/>
      <c r="AL887" s="16"/>
      <c r="AM887" s="16"/>
      <c r="AN887" s="16"/>
      <c r="AO887" s="16"/>
      <c r="AP887" s="5"/>
      <c r="AQ887" s="31"/>
      <c r="AR887" s="31"/>
    </row>
    <row r="888" spans="1:44" x14ac:dyDescent="0.3">
      <c r="A888" s="4"/>
      <c r="B888" s="3"/>
      <c r="C888" s="3"/>
      <c r="D888" s="14"/>
      <c r="E888" s="14"/>
      <c r="F888" s="14"/>
      <c r="G888" s="14"/>
      <c r="H888" s="5"/>
      <c r="I888" s="15"/>
      <c r="J888" s="15"/>
      <c r="K888" s="3"/>
      <c r="L888" s="3"/>
      <c r="M888" s="3"/>
      <c r="N888" s="3"/>
      <c r="O888" s="17"/>
      <c r="P888" s="32"/>
      <c r="Q888" s="32"/>
      <c r="R888" s="5"/>
      <c r="S888" s="5"/>
      <c r="T888" s="16"/>
      <c r="U888" s="16"/>
      <c r="V888" s="32"/>
      <c r="W888" s="32"/>
      <c r="X888" s="16"/>
      <c r="Y888" s="32"/>
      <c r="Z888" s="32"/>
      <c r="AA888" s="5"/>
      <c r="AB888" s="5"/>
      <c r="AC888" s="16"/>
      <c r="AD888" s="16"/>
      <c r="AE888" s="32"/>
      <c r="AF888" s="32"/>
      <c r="AG888" s="16"/>
      <c r="AH888" s="16"/>
      <c r="AI888" s="16"/>
      <c r="AJ888" s="16"/>
      <c r="AK888" s="16"/>
      <c r="AL888" s="16"/>
      <c r="AM888" s="16"/>
      <c r="AN888" s="16"/>
      <c r="AO888" s="16"/>
      <c r="AP888" s="5"/>
      <c r="AQ888" s="31"/>
      <c r="AR888" s="31"/>
    </row>
    <row r="889" spans="1:44" x14ac:dyDescent="0.3">
      <c r="A889" s="4"/>
      <c r="B889" s="3"/>
      <c r="C889" s="3"/>
      <c r="D889" s="14"/>
      <c r="E889" s="14"/>
      <c r="F889" s="14"/>
      <c r="G889" s="14"/>
      <c r="H889" s="5"/>
      <c r="I889" s="15"/>
      <c r="J889" s="15"/>
      <c r="K889" s="3"/>
      <c r="L889" s="3"/>
      <c r="M889" s="3"/>
      <c r="N889" s="3"/>
      <c r="O889" s="17"/>
      <c r="P889" s="32"/>
      <c r="Q889" s="32"/>
      <c r="R889" s="5"/>
      <c r="S889" s="5"/>
      <c r="T889" s="16"/>
      <c r="U889" s="16"/>
      <c r="V889" s="32"/>
      <c r="W889" s="32"/>
      <c r="X889" s="16"/>
      <c r="Y889" s="32"/>
      <c r="Z889" s="32"/>
      <c r="AA889" s="5"/>
      <c r="AB889" s="5"/>
      <c r="AC889" s="16"/>
      <c r="AD889" s="16"/>
      <c r="AE889" s="32"/>
      <c r="AF889" s="32"/>
      <c r="AG889" s="16"/>
      <c r="AH889" s="16"/>
      <c r="AI889" s="16"/>
      <c r="AJ889" s="16"/>
      <c r="AK889" s="16"/>
      <c r="AL889" s="16"/>
      <c r="AM889" s="16"/>
      <c r="AN889" s="16"/>
      <c r="AO889" s="16"/>
      <c r="AP889" s="5"/>
      <c r="AQ889" s="31"/>
      <c r="AR889" s="31"/>
    </row>
    <row r="890" spans="1:44" x14ac:dyDescent="0.3">
      <c r="A890" s="4"/>
      <c r="B890" s="3"/>
      <c r="C890" s="3"/>
      <c r="D890" s="14"/>
      <c r="E890" s="14"/>
      <c r="F890" s="14"/>
      <c r="G890" s="14"/>
      <c r="H890" s="5"/>
      <c r="I890" s="15"/>
      <c r="J890" s="15"/>
      <c r="K890" s="3"/>
      <c r="L890" s="3"/>
      <c r="M890" s="3"/>
      <c r="N890" s="3"/>
      <c r="O890" s="17"/>
      <c r="P890" s="32"/>
      <c r="Q890" s="32"/>
      <c r="R890" s="5"/>
      <c r="S890" s="5"/>
      <c r="T890" s="16"/>
      <c r="U890" s="16"/>
      <c r="V890" s="32"/>
      <c r="W890" s="32"/>
      <c r="X890" s="16"/>
      <c r="Y890" s="32"/>
      <c r="Z890" s="32"/>
      <c r="AA890" s="5"/>
      <c r="AB890" s="5"/>
      <c r="AC890" s="16"/>
      <c r="AD890" s="16"/>
      <c r="AE890" s="32"/>
      <c r="AF890" s="32"/>
      <c r="AG890" s="16"/>
      <c r="AH890" s="16"/>
      <c r="AI890" s="16"/>
      <c r="AJ890" s="16"/>
      <c r="AK890" s="16"/>
      <c r="AL890" s="16"/>
      <c r="AM890" s="16"/>
      <c r="AN890" s="16"/>
      <c r="AO890" s="16"/>
      <c r="AP890" s="5"/>
      <c r="AQ890" s="31"/>
      <c r="AR890" s="31"/>
    </row>
    <row r="891" spans="1:44" x14ac:dyDescent="0.3">
      <c r="A891" s="4"/>
      <c r="B891" s="3"/>
      <c r="C891" s="3"/>
      <c r="D891" s="14"/>
      <c r="E891" s="14"/>
      <c r="F891" s="14"/>
      <c r="G891" s="14"/>
      <c r="H891" s="5"/>
      <c r="I891" s="15"/>
      <c r="J891" s="15"/>
      <c r="K891" s="3"/>
      <c r="L891" s="3"/>
      <c r="M891" s="3"/>
      <c r="N891" s="3"/>
      <c r="O891" s="17"/>
      <c r="P891" s="32"/>
      <c r="Q891" s="32"/>
      <c r="R891" s="5"/>
      <c r="S891" s="5"/>
      <c r="T891" s="16"/>
      <c r="U891" s="16"/>
      <c r="V891" s="32"/>
      <c r="W891" s="32"/>
      <c r="X891" s="16"/>
      <c r="Y891" s="32"/>
      <c r="Z891" s="32"/>
      <c r="AA891" s="5"/>
      <c r="AB891" s="5"/>
      <c r="AC891" s="16"/>
      <c r="AD891" s="16"/>
      <c r="AE891" s="32"/>
      <c r="AF891" s="32"/>
      <c r="AG891" s="16"/>
      <c r="AH891" s="16"/>
      <c r="AI891" s="16"/>
      <c r="AJ891" s="16"/>
      <c r="AK891" s="16"/>
      <c r="AL891" s="16"/>
      <c r="AM891" s="16"/>
      <c r="AN891" s="16"/>
      <c r="AO891" s="16"/>
      <c r="AP891" s="5"/>
      <c r="AQ891" s="31"/>
      <c r="AR891" s="31"/>
    </row>
    <row r="892" spans="1:44" x14ac:dyDescent="0.3">
      <c r="A892" s="4"/>
      <c r="B892" s="3"/>
      <c r="C892" s="3"/>
      <c r="D892" s="14"/>
      <c r="E892" s="14"/>
      <c r="F892" s="14"/>
      <c r="G892" s="14"/>
      <c r="H892" s="5"/>
      <c r="I892" s="15"/>
      <c r="J892" s="15"/>
      <c r="K892" s="3"/>
      <c r="L892" s="3"/>
      <c r="M892" s="3"/>
      <c r="N892" s="3"/>
      <c r="O892" s="17"/>
      <c r="P892" s="32"/>
      <c r="Q892" s="32"/>
      <c r="R892" s="5"/>
      <c r="S892" s="5"/>
      <c r="T892" s="16"/>
      <c r="U892" s="16"/>
      <c r="V892" s="32"/>
      <c r="W892" s="32"/>
      <c r="X892" s="16"/>
      <c r="Y892" s="32"/>
      <c r="Z892" s="32"/>
      <c r="AA892" s="5"/>
      <c r="AB892" s="5"/>
      <c r="AC892" s="16"/>
      <c r="AD892" s="16"/>
      <c r="AE892" s="32"/>
      <c r="AF892" s="32"/>
      <c r="AG892" s="16"/>
      <c r="AH892" s="16"/>
      <c r="AI892" s="16"/>
      <c r="AJ892" s="16"/>
      <c r="AK892" s="16"/>
      <c r="AL892" s="16"/>
      <c r="AM892" s="16"/>
      <c r="AN892" s="16"/>
      <c r="AO892" s="16"/>
      <c r="AP892" s="5"/>
      <c r="AQ892" s="31"/>
      <c r="AR892" s="31"/>
    </row>
    <row r="893" spans="1:44" x14ac:dyDescent="0.3">
      <c r="A893" s="4"/>
      <c r="B893" s="3"/>
      <c r="C893" s="3"/>
      <c r="D893" s="14"/>
      <c r="E893" s="14"/>
      <c r="F893" s="14"/>
      <c r="G893" s="14"/>
      <c r="H893" s="5"/>
      <c r="I893" s="15"/>
      <c r="J893" s="15"/>
      <c r="K893" s="3"/>
      <c r="L893" s="3"/>
      <c r="M893" s="3"/>
      <c r="N893" s="3"/>
      <c r="O893" s="17"/>
      <c r="P893" s="32"/>
      <c r="Q893" s="32"/>
      <c r="R893" s="5"/>
      <c r="S893" s="5"/>
      <c r="T893" s="16"/>
      <c r="U893" s="16"/>
      <c r="V893" s="32"/>
      <c r="W893" s="32"/>
      <c r="X893" s="16"/>
      <c r="Y893" s="32"/>
      <c r="Z893" s="32"/>
      <c r="AA893" s="5"/>
      <c r="AB893" s="5"/>
      <c r="AC893" s="16"/>
      <c r="AD893" s="16"/>
      <c r="AE893" s="32"/>
      <c r="AF893" s="32"/>
      <c r="AG893" s="16"/>
      <c r="AH893" s="16"/>
      <c r="AI893" s="16"/>
      <c r="AJ893" s="16"/>
      <c r="AK893" s="16"/>
      <c r="AL893" s="16"/>
      <c r="AM893" s="16"/>
      <c r="AN893" s="16"/>
      <c r="AO893" s="16"/>
      <c r="AP893" s="5"/>
      <c r="AQ893" s="31"/>
      <c r="AR893" s="31"/>
    </row>
    <row r="894" spans="1:44" x14ac:dyDescent="0.3">
      <c r="A894" s="4"/>
      <c r="B894" s="3"/>
      <c r="C894" s="3"/>
      <c r="D894" s="14"/>
      <c r="E894" s="14"/>
      <c r="F894" s="14"/>
      <c r="G894" s="14"/>
      <c r="H894" s="5"/>
      <c r="I894" s="15"/>
      <c r="J894" s="15"/>
      <c r="K894" s="3"/>
      <c r="L894" s="3"/>
      <c r="M894" s="3"/>
      <c r="N894" s="3"/>
      <c r="O894" s="17"/>
      <c r="P894" s="32"/>
      <c r="Q894" s="32"/>
      <c r="R894" s="5"/>
      <c r="S894" s="5"/>
      <c r="T894" s="16"/>
      <c r="U894" s="16"/>
      <c r="V894" s="32"/>
      <c r="W894" s="32"/>
      <c r="X894" s="16"/>
      <c r="Y894" s="32"/>
      <c r="Z894" s="32"/>
      <c r="AA894" s="5"/>
      <c r="AB894" s="5"/>
      <c r="AC894" s="16"/>
      <c r="AD894" s="16"/>
      <c r="AE894" s="32"/>
      <c r="AF894" s="32"/>
      <c r="AG894" s="16"/>
      <c r="AH894" s="16"/>
      <c r="AI894" s="16"/>
      <c r="AJ894" s="16"/>
      <c r="AK894" s="16"/>
      <c r="AL894" s="16"/>
      <c r="AM894" s="16"/>
      <c r="AN894" s="16"/>
      <c r="AO894" s="16"/>
      <c r="AP894" s="5"/>
      <c r="AQ894" s="31"/>
      <c r="AR894" s="31"/>
    </row>
    <row r="895" spans="1:44" x14ac:dyDescent="0.3">
      <c r="A895" s="4"/>
      <c r="B895" s="3"/>
      <c r="C895" s="3"/>
      <c r="D895" s="14"/>
      <c r="E895" s="14"/>
      <c r="F895" s="14"/>
      <c r="G895" s="14"/>
      <c r="H895" s="5"/>
      <c r="I895" s="15"/>
      <c r="J895" s="15"/>
      <c r="K895" s="3"/>
      <c r="L895" s="3"/>
      <c r="M895" s="3"/>
      <c r="N895" s="3"/>
      <c r="O895" s="17"/>
      <c r="P895" s="32"/>
      <c r="Q895" s="32"/>
      <c r="R895" s="5"/>
      <c r="S895" s="5"/>
      <c r="T895" s="16"/>
      <c r="U895" s="16"/>
      <c r="V895" s="32"/>
      <c r="W895" s="32"/>
      <c r="X895" s="16"/>
      <c r="Y895" s="32"/>
      <c r="Z895" s="32"/>
      <c r="AA895" s="5"/>
      <c r="AB895" s="5"/>
      <c r="AC895" s="16"/>
      <c r="AD895" s="16"/>
      <c r="AE895" s="32"/>
      <c r="AF895" s="32"/>
      <c r="AG895" s="16"/>
      <c r="AH895" s="16"/>
      <c r="AI895" s="16"/>
      <c r="AJ895" s="16"/>
      <c r="AK895" s="16"/>
      <c r="AL895" s="16"/>
      <c r="AM895" s="16"/>
      <c r="AN895" s="16"/>
      <c r="AO895" s="16"/>
      <c r="AP895" s="5"/>
      <c r="AQ895" s="31"/>
      <c r="AR895" s="31"/>
    </row>
    <row r="896" spans="1:44" x14ac:dyDescent="0.3">
      <c r="A896" s="4"/>
      <c r="B896" s="3"/>
      <c r="C896" s="3"/>
      <c r="D896" s="14"/>
      <c r="E896" s="14"/>
      <c r="F896" s="14"/>
      <c r="G896" s="14"/>
      <c r="H896" s="5"/>
      <c r="I896" s="15"/>
      <c r="J896" s="15"/>
      <c r="K896" s="3"/>
      <c r="L896" s="3"/>
      <c r="M896" s="3"/>
      <c r="N896" s="3"/>
      <c r="O896" s="17"/>
      <c r="P896" s="32"/>
      <c r="Q896" s="32"/>
      <c r="R896" s="5"/>
      <c r="S896" s="5"/>
      <c r="T896" s="16"/>
      <c r="U896" s="16"/>
      <c r="V896" s="32"/>
      <c r="W896" s="32"/>
      <c r="X896" s="16"/>
      <c r="Y896" s="32"/>
      <c r="Z896" s="32"/>
      <c r="AA896" s="5"/>
      <c r="AB896" s="5"/>
      <c r="AC896" s="16"/>
      <c r="AD896" s="16"/>
      <c r="AE896" s="32"/>
      <c r="AF896" s="32"/>
      <c r="AG896" s="16"/>
      <c r="AH896" s="16"/>
      <c r="AI896" s="16"/>
      <c r="AJ896" s="16"/>
      <c r="AK896" s="16"/>
      <c r="AL896" s="16"/>
      <c r="AM896" s="16"/>
      <c r="AN896" s="16"/>
      <c r="AO896" s="16"/>
      <c r="AP896" s="5"/>
      <c r="AQ896" s="31"/>
      <c r="AR896" s="31"/>
    </row>
    <row r="897" spans="1:44" x14ac:dyDescent="0.3">
      <c r="A897" s="4"/>
      <c r="B897" s="3"/>
      <c r="C897" s="3"/>
      <c r="D897" s="14"/>
      <c r="E897" s="14"/>
      <c r="F897" s="14"/>
      <c r="G897" s="14"/>
      <c r="H897" s="5"/>
      <c r="I897" s="15"/>
      <c r="J897" s="15"/>
      <c r="K897" s="3"/>
      <c r="L897" s="3"/>
      <c r="M897" s="3"/>
      <c r="N897" s="3"/>
      <c r="O897" s="17"/>
      <c r="P897" s="32"/>
      <c r="Q897" s="32"/>
      <c r="R897" s="5"/>
      <c r="S897" s="5"/>
      <c r="T897" s="16"/>
      <c r="U897" s="16"/>
      <c r="V897" s="32"/>
      <c r="W897" s="32"/>
      <c r="X897" s="16"/>
      <c r="Y897" s="32"/>
      <c r="Z897" s="32"/>
      <c r="AA897" s="5"/>
      <c r="AB897" s="5"/>
      <c r="AC897" s="16"/>
      <c r="AD897" s="16"/>
      <c r="AE897" s="32"/>
      <c r="AF897" s="32"/>
      <c r="AG897" s="16"/>
      <c r="AH897" s="16"/>
      <c r="AI897" s="16"/>
      <c r="AJ897" s="16"/>
      <c r="AK897" s="16"/>
      <c r="AL897" s="16"/>
      <c r="AM897" s="16"/>
      <c r="AN897" s="16"/>
      <c r="AO897" s="16"/>
      <c r="AP897" s="5"/>
      <c r="AQ897" s="31"/>
      <c r="AR897" s="31"/>
    </row>
    <row r="898" spans="1:44" x14ac:dyDescent="0.3">
      <c r="A898" s="4"/>
      <c r="B898" s="3"/>
      <c r="C898" s="3"/>
      <c r="D898" s="14"/>
      <c r="E898" s="14"/>
      <c r="F898" s="14"/>
      <c r="G898" s="14"/>
      <c r="H898" s="5"/>
      <c r="I898" s="15"/>
      <c r="J898" s="15"/>
      <c r="K898" s="3"/>
      <c r="L898" s="3"/>
      <c r="M898" s="3"/>
      <c r="N898" s="3"/>
      <c r="O898" s="17"/>
      <c r="P898" s="32"/>
      <c r="Q898" s="32"/>
      <c r="R898" s="5"/>
      <c r="S898" s="5"/>
      <c r="T898" s="16"/>
      <c r="U898" s="16"/>
      <c r="V898" s="32"/>
      <c r="W898" s="32"/>
      <c r="X898" s="16"/>
      <c r="Y898" s="32"/>
      <c r="Z898" s="32"/>
      <c r="AA898" s="5"/>
      <c r="AB898" s="5"/>
      <c r="AC898" s="16"/>
      <c r="AD898" s="16"/>
      <c r="AE898" s="32"/>
      <c r="AF898" s="32"/>
      <c r="AG898" s="16"/>
      <c r="AH898" s="16"/>
      <c r="AI898" s="16"/>
      <c r="AJ898" s="16"/>
      <c r="AK898" s="16"/>
      <c r="AL898" s="16"/>
      <c r="AM898" s="16"/>
      <c r="AN898" s="16"/>
      <c r="AO898" s="16"/>
      <c r="AP898" s="5"/>
      <c r="AQ898" s="31"/>
      <c r="AR898" s="31"/>
    </row>
    <row r="899" spans="1:44" x14ac:dyDescent="0.3">
      <c r="A899" s="4"/>
      <c r="B899" s="3"/>
      <c r="C899" s="3"/>
      <c r="D899" s="14"/>
      <c r="E899" s="14"/>
      <c r="F899" s="14"/>
      <c r="G899" s="14"/>
      <c r="H899" s="5"/>
      <c r="I899" s="15"/>
      <c r="J899" s="15"/>
      <c r="K899" s="3"/>
      <c r="L899" s="3"/>
      <c r="M899" s="3"/>
      <c r="N899" s="3"/>
      <c r="O899" s="17"/>
      <c r="P899" s="32"/>
      <c r="Q899" s="32"/>
      <c r="R899" s="5"/>
      <c r="S899" s="5"/>
      <c r="T899" s="16"/>
      <c r="U899" s="16"/>
      <c r="V899" s="32"/>
      <c r="W899" s="32"/>
      <c r="X899" s="16"/>
      <c r="Y899" s="32"/>
      <c r="Z899" s="32"/>
      <c r="AA899" s="5"/>
      <c r="AB899" s="5"/>
      <c r="AC899" s="16"/>
      <c r="AD899" s="16"/>
      <c r="AE899" s="32"/>
      <c r="AF899" s="32"/>
      <c r="AG899" s="16"/>
      <c r="AH899" s="16"/>
      <c r="AI899" s="16"/>
      <c r="AJ899" s="16"/>
      <c r="AK899" s="16"/>
      <c r="AL899" s="16"/>
      <c r="AM899" s="16"/>
      <c r="AN899" s="16"/>
      <c r="AO899" s="16"/>
      <c r="AP899" s="5"/>
      <c r="AQ899" s="31"/>
      <c r="AR899" s="31"/>
    </row>
    <row r="900" spans="1:44" x14ac:dyDescent="0.3">
      <c r="A900" s="4"/>
      <c r="B900" s="3"/>
      <c r="C900" s="3"/>
      <c r="D900" s="14"/>
      <c r="E900" s="14"/>
      <c r="F900" s="14"/>
      <c r="G900" s="14"/>
      <c r="H900" s="5"/>
      <c r="I900" s="15"/>
      <c r="J900" s="15"/>
      <c r="K900" s="3"/>
      <c r="L900" s="3"/>
      <c r="M900" s="3"/>
      <c r="N900" s="3"/>
      <c r="O900" s="17"/>
      <c r="P900" s="32"/>
      <c r="Q900" s="32"/>
      <c r="R900" s="5"/>
      <c r="S900" s="5"/>
      <c r="T900" s="16"/>
      <c r="U900" s="16"/>
      <c r="V900" s="32"/>
      <c r="W900" s="32"/>
      <c r="X900" s="16"/>
      <c r="Y900" s="32"/>
      <c r="Z900" s="32"/>
      <c r="AA900" s="5"/>
      <c r="AB900" s="5"/>
      <c r="AC900" s="16"/>
      <c r="AD900" s="16"/>
      <c r="AE900" s="32"/>
      <c r="AF900" s="32"/>
      <c r="AG900" s="16"/>
      <c r="AH900" s="16"/>
      <c r="AI900" s="16"/>
      <c r="AJ900" s="16"/>
      <c r="AK900" s="16"/>
      <c r="AL900" s="16"/>
      <c r="AM900" s="16"/>
      <c r="AN900" s="16"/>
      <c r="AO900" s="16"/>
      <c r="AP900" s="5"/>
      <c r="AQ900" s="31"/>
      <c r="AR900" s="31"/>
    </row>
    <row r="901" spans="1:44" x14ac:dyDescent="0.3">
      <c r="A901" s="4"/>
      <c r="B901" s="3"/>
      <c r="C901" s="3"/>
      <c r="D901" s="14"/>
      <c r="E901" s="14"/>
      <c r="F901" s="14"/>
      <c r="G901" s="14"/>
      <c r="H901" s="5"/>
      <c r="I901" s="15"/>
      <c r="J901" s="15"/>
      <c r="K901" s="3"/>
      <c r="L901" s="3"/>
      <c r="M901" s="3"/>
      <c r="N901" s="3"/>
      <c r="O901" s="17"/>
      <c r="P901" s="32"/>
      <c r="Q901" s="32"/>
      <c r="R901" s="5"/>
      <c r="S901" s="5"/>
      <c r="T901" s="16"/>
      <c r="U901" s="16"/>
      <c r="V901" s="32"/>
      <c r="W901" s="32"/>
      <c r="X901" s="16"/>
      <c r="Y901" s="32"/>
      <c r="Z901" s="32"/>
      <c r="AA901" s="5"/>
      <c r="AB901" s="5"/>
      <c r="AC901" s="16"/>
      <c r="AD901" s="16"/>
      <c r="AE901" s="32"/>
      <c r="AF901" s="32"/>
      <c r="AG901" s="16"/>
      <c r="AH901" s="16"/>
      <c r="AI901" s="16"/>
      <c r="AJ901" s="16"/>
      <c r="AK901" s="16"/>
      <c r="AL901" s="16"/>
      <c r="AM901" s="16"/>
      <c r="AN901" s="16"/>
      <c r="AO901" s="16"/>
      <c r="AP901" s="5"/>
      <c r="AQ901" s="31"/>
      <c r="AR901" s="31"/>
    </row>
    <row r="902" spans="1:44" x14ac:dyDescent="0.3">
      <c r="A902" s="4"/>
      <c r="B902" s="3"/>
      <c r="C902" s="3"/>
      <c r="D902" s="14"/>
      <c r="E902" s="14"/>
      <c r="F902" s="14"/>
      <c r="G902" s="14"/>
      <c r="H902" s="5"/>
      <c r="I902" s="15"/>
      <c r="J902" s="15"/>
      <c r="K902" s="3"/>
      <c r="L902" s="3"/>
      <c r="M902" s="3"/>
      <c r="N902" s="3"/>
      <c r="O902" s="17"/>
      <c r="P902" s="32"/>
      <c r="Q902" s="32"/>
      <c r="R902" s="5"/>
      <c r="S902" s="5"/>
      <c r="T902" s="16"/>
      <c r="U902" s="16"/>
      <c r="V902" s="32"/>
      <c r="W902" s="32"/>
      <c r="X902" s="16"/>
      <c r="Y902" s="32"/>
      <c r="Z902" s="32"/>
      <c r="AA902" s="5"/>
      <c r="AB902" s="5"/>
      <c r="AC902" s="16"/>
      <c r="AD902" s="16"/>
      <c r="AE902" s="32"/>
      <c r="AF902" s="32"/>
      <c r="AG902" s="16"/>
      <c r="AH902" s="16"/>
      <c r="AI902" s="16"/>
      <c r="AJ902" s="16"/>
      <c r="AK902" s="16"/>
      <c r="AL902" s="16"/>
      <c r="AM902" s="16"/>
      <c r="AN902" s="16"/>
      <c r="AO902" s="16"/>
      <c r="AP902" s="5"/>
      <c r="AQ902" s="31"/>
      <c r="AR902" s="31"/>
    </row>
    <row r="903" spans="1:44" x14ac:dyDescent="0.3">
      <c r="A903" s="4"/>
      <c r="B903" s="3"/>
      <c r="C903" s="3"/>
      <c r="D903" s="14"/>
      <c r="E903" s="14"/>
      <c r="F903" s="14"/>
      <c r="G903" s="14"/>
      <c r="H903" s="5"/>
      <c r="I903" s="15"/>
      <c r="J903" s="15"/>
      <c r="K903" s="3"/>
      <c r="L903" s="3"/>
      <c r="M903" s="3"/>
      <c r="N903" s="3"/>
      <c r="O903" s="17"/>
      <c r="P903" s="32"/>
      <c r="Q903" s="32"/>
      <c r="R903" s="5"/>
      <c r="S903" s="5"/>
      <c r="T903" s="16"/>
      <c r="U903" s="16"/>
      <c r="V903" s="32"/>
      <c r="W903" s="32"/>
      <c r="X903" s="16"/>
      <c r="Y903" s="32"/>
      <c r="Z903" s="32"/>
      <c r="AA903" s="5"/>
      <c r="AB903" s="5"/>
      <c r="AC903" s="16"/>
      <c r="AD903" s="16"/>
      <c r="AE903" s="32"/>
      <c r="AF903" s="32"/>
      <c r="AG903" s="16"/>
      <c r="AH903" s="16"/>
      <c r="AI903" s="16"/>
      <c r="AJ903" s="16"/>
      <c r="AK903" s="16"/>
      <c r="AL903" s="16"/>
      <c r="AM903" s="16"/>
      <c r="AN903" s="16"/>
      <c r="AO903" s="16"/>
      <c r="AP903" s="5"/>
      <c r="AQ903" s="31"/>
      <c r="AR903" s="31"/>
    </row>
    <row r="904" spans="1:44" x14ac:dyDescent="0.3">
      <c r="A904" s="4"/>
      <c r="B904" s="3"/>
      <c r="C904" s="3"/>
      <c r="D904" s="14"/>
      <c r="E904" s="14"/>
      <c r="F904" s="14"/>
      <c r="G904" s="14"/>
      <c r="H904" s="5"/>
      <c r="I904" s="15"/>
      <c r="J904" s="15"/>
      <c r="K904" s="3"/>
      <c r="L904" s="3"/>
      <c r="M904" s="3"/>
      <c r="N904" s="3"/>
      <c r="O904" s="17"/>
      <c r="P904" s="32"/>
      <c r="Q904" s="32"/>
      <c r="R904" s="5"/>
      <c r="S904" s="5"/>
      <c r="T904" s="16"/>
      <c r="U904" s="16"/>
      <c r="V904" s="32"/>
      <c r="W904" s="32"/>
      <c r="X904" s="16"/>
      <c r="Y904" s="32"/>
      <c r="Z904" s="32"/>
      <c r="AA904" s="5"/>
      <c r="AB904" s="5"/>
      <c r="AC904" s="16"/>
      <c r="AD904" s="16"/>
      <c r="AE904" s="32"/>
      <c r="AF904" s="32"/>
      <c r="AG904" s="16"/>
      <c r="AH904" s="16"/>
      <c r="AI904" s="16"/>
      <c r="AJ904" s="16"/>
      <c r="AK904" s="16"/>
      <c r="AL904" s="16"/>
      <c r="AM904" s="16"/>
      <c r="AN904" s="16"/>
      <c r="AO904" s="16"/>
      <c r="AP904" s="5"/>
      <c r="AQ904" s="31"/>
      <c r="AR904" s="31"/>
    </row>
    <row r="905" spans="1:44" x14ac:dyDescent="0.3">
      <c r="A905" s="4"/>
      <c r="B905" s="3"/>
      <c r="C905" s="3"/>
      <c r="D905" s="14"/>
      <c r="E905" s="14"/>
      <c r="F905" s="14"/>
      <c r="G905" s="14"/>
      <c r="H905" s="5"/>
      <c r="I905" s="15"/>
      <c r="J905" s="15"/>
      <c r="K905" s="3"/>
      <c r="L905" s="3"/>
      <c r="M905" s="3"/>
      <c r="N905" s="3"/>
      <c r="O905" s="17"/>
      <c r="P905" s="32"/>
      <c r="Q905" s="32"/>
      <c r="R905" s="5"/>
      <c r="S905" s="5"/>
      <c r="T905" s="16"/>
      <c r="U905" s="16"/>
      <c r="V905" s="32"/>
      <c r="W905" s="32"/>
      <c r="X905" s="16"/>
      <c r="Y905" s="32"/>
      <c r="Z905" s="32"/>
      <c r="AA905" s="5"/>
      <c r="AB905" s="5"/>
      <c r="AC905" s="16"/>
      <c r="AD905" s="16"/>
      <c r="AE905" s="32"/>
      <c r="AF905" s="32"/>
      <c r="AG905" s="16"/>
      <c r="AH905" s="16"/>
      <c r="AI905" s="16"/>
      <c r="AJ905" s="16"/>
      <c r="AK905" s="16"/>
      <c r="AL905" s="16"/>
      <c r="AM905" s="16"/>
      <c r="AN905" s="16"/>
      <c r="AO905" s="16"/>
      <c r="AP905" s="5"/>
      <c r="AQ905" s="31"/>
      <c r="AR905" s="31"/>
    </row>
    <row r="906" spans="1:44" x14ac:dyDescent="0.3">
      <c r="A906" s="4"/>
      <c r="B906" s="3"/>
      <c r="C906" s="3"/>
      <c r="D906" s="14"/>
      <c r="E906" s="14"/>
      <c r="F906" s="14"/>
      <c r="G906" s="14"/>
      <c r="H906" s="5"/>
      <c r="I906" s="15"/>
      <c r="J906" s="15"/>
      <c r="K906" s="3"/>
      <c r="L906" s="3"/>
      <c r="M906" s="3"/>
      <c r="N906" s="3"/>
      <c r="O906" s="17"/>
      <c r="P906" s="32"/>
      <c r="Q906" s="32"/>
      <c r="R906" s="5"/>
      <c r="S906" s="5"/>
      <c r="T906" s="16"/>
      <c r="U906" s="16"/>
      <c r="V906" s="32"/>
      <c r="W906" s="32"/>
      <c r="X906" s="16"/>
      <c r="Y906" s="32"/>
      <c r="Z906" s="32"/>
      <c r="AA906" s="5"/>
      <c r="AB906" s="5"/>
      <c r="AC906" s="16"/>
      <c r="AD906" s="16"/>
      <c r="AE906" s="32"/>
      <c r="AF906" s="32"/>
      <c r="AG906" s="16"/>
      <c r="AH906" s="16"/>
      <c r="AI906" s="16"/>
      <c r="AJ906" s="16"/>
      <c r="AK906" s="16"/>
      <c r="AL906" s="16"/>
      <c r="AM906" s="16"/>
      <c r="AN906" s="16"/>
      <c r="AO906" s="16"/>
      <c r="AP906" s="5"/>
      <c r="AQ906" s="31"/>
      <c r="AR906" s="31"/>
    </row>
    <row r="907" spans="1:44" x14ac:dyDescent="0.3">
      <c r="A907" s="4"/>
      <c r="B907" s="3"/>
      <c r="C907" s="3"/>
      <c r="D907" s="14"/>
      <c r="E907" s="14"/>
      <c r="F907" s="14"/>
      <c r="G907" s="14"/>
      <c r="H907" s="5"/>
      <c r="I907" s="15"/>
      <c r="J907" s="15"/>
      <c r="K907" s="3"/>
      <c r="L907" s="3"/>
      <c r="M907" s="3"/>
      <c r="N907" s="3"/>
      <c r="O907" s="17"/>
      <c r="P907" s="32"/>
      <c r="Q907" s="32"/>
      <c r="R907" s="5"/>
      <c r="S907" s="5"/>
      <c r="T907" s="16"/>
      <c r="U907" s="16"/>
      <c r="V907" s="32"/>
      <c r="W907" s="32"/>
      <c r="X907" s="16"/>
      <c r="Y907" s="32"/>
      <c r="Z907" s="32"/>
      <c r="AA907" s="5"/>
      <c r="AB907" s="5"/>
      <c r="AC907" s="16"/>
      <c r="AD907" s="16"/>
      <c r="AE907" s="32"/>
      <c r="AF907" s="32"/>
      <c r="AG907" s="16"/>
      <c r="AH907" s="16"/>
      <c r="AI907" s="16"/>
      <c r="AJ907" s="16"/>
      <c r="AK907" s="16"/>
      <c r="AL907" s="16"/>
      <c r="AM907" s="16"/>
      <c r="AN907" s="16"/>
      <c r="AO907" s="16"/>
      <c r="AP907" s="5"/>
      <c r="AQ907" s="31"/>
      <c r="AR907" s="31"/>
    </row>
    <row r="908" spans="1:44" x14ac:dyDescent="0.3">
      <c r="A908" s="4"/>
      <c r="B908" s="3"/>
      <c r="C908" s="3"/>
      <c r="D908" s="14"/>
      <c r="E908" s="14"/>
      <c r="F908" s="14"/>
      <c r="G908" s="14"/>
      <c r="H908" s="5"/>
      <c r="I908" s="15"/>
      <c r="J908" s="15"/>
      <c r="K908" s="3"/>
      <c r="L908" s="3"/>
      <c r="M908" s="3"/>
      <c r="N908" s="3"/>
      <c r="O908" s="17"/>
      <c r="P908" s="32"/>
      <c r="Q908" s="32"/>
      <c r="R908" s="5"/>
      <c r="S908" s="5"/>
      <c r="T908" s="16"/>
      <c r="U908" s="16"/>
      <c r="V908" s="32"/>
      <c r="W908" s="32"/>
      <c r="X908" s="16"/>
      <c r="Y908" s="32"/>
      <c r="Z908" s="32"/>
      <c r="AA908" s="5"/>
      <c r="AB908" s="5"/>
      <c r="AC908" s="16"/>
      <c r="AD908" s="16"/>
      <c r="AE908" s="32"/>
      <c r="AF908" s="32"/>
      <c r="AG908" s="16"/>
      <c r="AH908" s="16"/>
      <c r="AI908" s="16"/>
      <c r="AJ908" s="16"/>
      <c r="AK908" s="16"/>
      <c r="AL908" s="16"/>
      <c r="AM908" s="16"/>
      <c r="AN908" s="16"/>
      <c r="AO908" s="16"/>
      <c r="AP908" s="5"/>
      <c r="AQ908" s="31"/>
      <c r="AR908" s="31"/>
    </row>
    <row r="909" spans="1:44" x14ac:dyDescent="0.3">
      <c r="A909" s="4"/>
      <c r="B909" s="3"/>
      <c r="C909" s="3"/>
      <c r="D909" s="14"/>
      <c r="E909" s="14"/>
      <c r="F909" s="14"/>
      <c r="G909" s="14"/>
      <c r="H909" s="5"/>
      <c r="I909" s="15"/>
      <c r="J909" s="15"/>
      <c r="K909" s="3"/>
      <c r="L909" s="3"/>
      <c r="M909" s="3"/>
      <c r="N909" s="3"/>
      <c r="O909" s="17"/>
      <c r="P909" s="32"/>
      <c r="Q909" s="32"/>
      <c r="R909" s="5"/>
      <c r="S909" s="5"/>
      <c r="T909" s="16"/>
      <c r="U909" s="16"/>
      <c r="V909" s="32"/>
      <c r="W909" s="32"/>
      <c r="X909" s="16"/>
      <c r="Y909" s="32"/>
      <c r="Z909" s="32"/>
      <c r="AA909" s="5"/>
      <c r="AB909" s="5"/>
      <c r="AC909" s="16"/>
      <c r="AD909" s="16"/>
      <c r="AE909" s="32"/>
      <c r="AF909" s="32"/>
      <c r="AG909" s="16"/>
      <c r="AH909" s="16"/>
      <c r="AI909" s="16"/>
      <c r="AJ909" s="16"/>
      <c r="AK909" s="16"/>
      <c r="AL909" s="16"/>
      <c r="AM909" s="16"/>
      <c r="AN909" s="16"/>
      <c r="AO909" s="16"/>
      <c r="AP909" s="5"/>
      <c r="AQ909" s="31"/>
      <c r="AR909" s="31"/>
    </row>
    <row r="910" spans="1:44" x14ac:dyDescent="0.3">
      <c r="A910" s="4"/>
      <c r="B910" s="3"/>
      <c r="C910" s="3"/>
      <c r="D910" s="14"/>
      <c r="E910" s="14"/>
      <c r="F910" s="14"/>
      <c r="G910" s="14"/>
      <c r="H910" s="5"/>
      <c r="I910" s="15"/>
      <c r="J910" s="15"/>
      <c r="K910" s="3"/>
      <c r="L910" s="3"/>
      <c r="M910" s="3"/>
      <c r="N910" s="3"/>
      <c r="O910" s="17"/>
      <c r="P910" s="32"/>
      <c r="Q910" s="32"/>
      <c r="R910" s="5"/>
      <c r="S910" s="5"/>
      <c r="T910" s="16"/>
      <c r="U910" s="16"/>
      <c r="V910" s="32"/>
      <c r="W910" s="32"/>
      <c r="X910" s="16"/>
      <c r="Y910" s="32"/>
      <c r="Z910" s="32"/>
      <c r="AA910" s="5"/>
      <c r="AB910" s="5"/>
      <c r="AC910" s="16"/>
      <c r="AD910" s="16"/>
      <c r="AE910" s="32"/>
      <c r="AF910" s="32"/>
      <c r="AG910" s="16"/>
      <c r="AH910" s="16"/>
      <c r="AI910" s="16"/>
      <c r="AJ910" s="16"/>
      <c r="AK910" s="16"/>
      <c r="AL910" s="16"/>
      <c r="AM910" s="16"/>
      <c r="AN910" s="16"/>
      <c r="AO910" s="16"/>
      <c r="AP910" s="5"/>
      <c r="AQ910" s="31"/>
      <c r="AR910" s="31"/>
    </row>
    <row r="911" spans="1:44" x14ac:dyDescent="0.3">
      <c r="A911" s="4"/>
      <c r="B911" s="3"/>
      <c r="C911" s="3"/>
      <c r="D911" s="14"/>
      <c r="E911" s="14"/>
      <c r="F911" s="14"/>
      <c r="G911" s="14"/>
      <c r="H911" s="5"/>
      <c r="I911" s="15"/>
      <c r="J911" s="15"/>
      <c r="K911" s="3"/>
      <c r="L911" s="3"/>
      <c r="M911" s="3"/>
      <c r="N911" s="3"/>
      <c r="O911" s="17"/>
      <c r="P911" s="32"/>
      <c r="Q911" s="32"/>
      <c r="R911" s="5"/>
      <c r="S911" s="5"/>
      <c r="T911" s="16"/>
      <c r="U911" s="16"/>
      <c r="V911" s="32"/>
      <c r="W911" s="32"/>
      <c r="X911" s="16"/>
      <c r="Y911" s="32"/>
      <c r="Z911" s="32"/>
      <c r="AA911" s="5"/>
      <c r="AB911" s="5"/>
      <c r="AC911" s="16"/>
      <c r="AD911" s="16"/>
      <c r="AE911" s="32"/>
      <c r="AF911" s="32"/>
      <c r="AG911" s="16"/>
      <c r="AH911" s="16"/>
      <c r="AI911" s="16"/>
      <c r="AJ911" s="16"/>
      <c r="AK911" s="16"/>
      <c r="AL911" s="16"/>
      <c r="AM911" s="16"/>
      <c r="AN911" s="16"/>
      <c r="AO911" s="16"/>
      <c r="AP911" s="5"/>
      <c r="AQ911" s="31"/>
      <c r="AR911" s="31"/>
    </row>
    <row r="912" spans="1:44" x14ac:dyDescent="0.3">
      <c r="A912" s="4"/>
      <c r="B912" s="3"/>
      <c r="C912" s="3"/>
      <c r="D912" s="14"/>
      <c r="E912" s="14"/>
      <c r="F912" s="14"/>
      <c r="G912" s="14"/>
      <c r="H912" s="5"/>
      <c r="I912" s="15"/>
      <c r="J912" s="15"/>
      <c r="K912" s="3"/>
      <c r="L912" s="3"/>
      <c r="M912" s="3"/>
      <c r="N912" s="3"/>
      <c r="O912" s="17"/>
      <c r="P912" s="32"/>
      <c r="Q912" s="32"/>
      <c r="R912" s="5"/>
      <c r="S912" s="5"/>
      <c r="T912" s="16"/>
      <c r="U912" s="16"/>
      <c r="V912" s="32"/>
      <c r="W912" s="32"/>
      <c r="X912" s="16"/>
      <c r="Y912" s="32"/>
      <c r="Z912" s="32"/>
      <c r="AA912" s="5"/>
      <c r="AB912" s="5"/>
      <c r="AC912" s="16"/>
      <c r="AD912" s="16"/>
      <c r="AE912" s="32"/>
      <c r="AF912" s="32"/>
      <c r="AG912" s="16"/>
      <c r="AH912" s="16"/>
      <c r="AI912" s="16"/>
      <c r="AJ912" s="16"/>
      <c r="AK912" s="16"/>
      <c r="AL912" s="16"/>
      <c r="AM912" s="16"/>
      <c r="AN912" s="16"/>
      <c r="AO912" s="16"/>
      <c r="AP912" s="5"/>
      <c r="AQ912" s="31"/>
      <c r="AR912" s="31"/>
    </row>
    <row r="913" spans="1:44" x14ac:dyDescent="0.3">
      <c r="A913" s="4"/>
      <c r="B913" s="3"/>
      <c r="C913" s="3"/>
      <c r="D913" s="14"/>
      <c r="E913" s="14"/>
      <c r="F913" s="14"/>
      <c r="G913" s="14"/>
      <c r="H913" s="5"/>
      <c r="I913" s="15"/>
      <c r="J913" s="15"/>
      <c r="K913" s="3"/>
      <c r="L913" s="3"/>
      <c r="M913" s="3"/>
      <c r="N913" s="3"/>
      <c r="O913" s="17"/>
      <c r="P913" s="32"/>
      <c r="Q913" s="32"/>
      <c r="R913" s="5"/>
      <c r="S913" s="5"/>
      <c r="T913" s="16"/>
      <c r="U913" s="16"/>
      <c r="V913" s="32"/>
      <c r="W913" s="32"/>
      <c r="X913" s="16"/>
      <c r="Y913" s="32"/>
      <c r="Z913" s="32"/>
      <c r="AA913" s="5"/>
      <c r="AB913" s="5"/>
      <c r="AC913" s="16"/>
      <c r="AD913" s="16"/>
      <c r="AE913" s="32"/>
      <c r="AF913" s="32"/>
      <c r="AG913" s="16"/>
      <c r="AH913" s="16"/>
      <c r="AI913" s="16"/>
      <c r="AJ913" s="16"/>
      <c r="AK913" s="16"/>
      <c r="AL913" s="16"/>
      <c r="AM913" s="16"/>
      <c r="AN913" s="16"/>
      <c r="AO913" s="16"/>
      <c r="AP913" s="5"/>
      <c r="AQ913" s="31"/>
      <c r="AR913" s="31"/>
    </row>
    <row r="914" spans="1:44" x14ac:dyDescent="0.3">
      <c r="A914" s="4"/>
      <c r="B914" s="3"/>
      <c r="C914" s="3"/>
      <c r="D914" s="14"/>
      <c r="E914" s="14"/>
      <c r="F914" s="14"/>
      <c r="G914" s="14"/>
      <c r="H914" s="5"/>
      <c r="I914" s="15"/>
      <c r="J914" s="15"/>
      <c r="K914" s="3"/>
      <c r="L914" s="3"/>
      <c r="M914" s="3"/>
      <c r="N914" s="3"/>
      <c r="O914" s="17"/>
      <c r="P914" s="32"/>
      <c r="Q914" s="32"/>
      <c r="R914" s="5"/>
      <c r="S914" s="5"/>
      <c r="T914" s="16"/>
      <c r="U914" s="16"/>
      <c r="V914" s="32"/>
      <c r="W914" s="32"/>
      <c r="X914" s="16"/>
      <c r="Y914" s="32"/>
      <c r="Z914" s="32"/>
      <c r="AA914" s="5"/>
      <c r="AB914" s="5"/>
      <c r="AC914" s="16"/>
      <c r="AD914" s="16"/>
      <c r="AE914" s="32"/>
      <c r="AF914" s="32"/>
      <c r="AG914" s="16"/>
      <c r="AH914" s="16"/>
      <c r="AI914" s="16"/>
      <c r="AJ914" s="16"/>
      <c r="AK914" s="16"/>
      <c r="AL914" s="16"/>
      <c r="AM914" s="16"/>
      <c r="AN914" s="16"/>
      <c r="AO914" s="16"/>
      <c r="AP914" s="5"/>
      <c r="AQ914" s="31"/>
      <c r="AR914" s="31"/>
    </row>
    <row r="915" spans="1:44" x14ac:dyDescent="0.3">
      <c r="A915" s="4"/>
      <c r="B915" s="3"/>
      <c r="C915" s="3"/>
      <c r="D915" s="14"/>
      <c r="E915" s="14"/>
      <c r="F915" s="14"/>
      <c r="G915" s="14"/>
      <c r="H915" s="5"/>
      <c r="I915" s="15"/>
      <c r="J915" s="15"/>
      <c r="K915" s="3"/>
      <c r="L915" s="3"/>
      <c r="M915" s="3"/>
      <c r="N915" s="3"/>
      <c r="O915" s="17"/>
      <c r="P915" s="32"/>
      <c r="Q915" s="32"/>
      <c r="R915" s="5"/>
      <c r="S915" s="5"/>
      <c r="T915" s="16"/>
      <c r="U915" s="16"/>
      <c r="V915" s="32"/>
      <c r="W915" s="32"/>
      <c r="X915" s="16"/>
      <c r="Y915" s="32"/>
      <c r="Z915" s="32"/>
      <c r="AA915" s="5"/>
      <c r="AB915" s="5"/>
      <c r="AC915" s="16"/>
      <c r="AD915" s="16"/>
      <c r="AE915" s="32"/>
      <c r="AF915" s="32"/>
      <c r="AG915" s="16"/>
      <c r="AH915" s="16"/>
      <c r="AI915" s="16"/>
      <c r="AJ915" s="16"/>
      <c r="AK915" s="16"/>
      <c r="AL915" s="16"/>
      <c r="AM915" s="16"/>
      <c r="AN915" s="16"/>
      <c r="AO915" s="16"/>
      <c r="AP915" s="5"/>
      <c r="AQ915" s="31"/>
      <c r="AR915" s="31"/>
    </row>
    <row r="916" spans="1:44" x14ac:dyDescent="0.3">
      <c r="A916" s="4"/>
      <c r="B916" s="3"/>
      <c r="C916" s="3"/>
      <c r="D916" s="14"/>
      <c r="E916" s="14"/>
      <c r="F916" s="14"/>
      <c r="G916" s="14"/>
      <c r="H916" s="5"/>
      <c r="I916" s="15"/>
      <c r="J916" s="15"/>
      <c r="K916" s="3"/>
      <c r="L916" s="3"/>
      <c r="M916" s="3"/>
      <c r="N916" s="3"/>
      <c r="O916" s="17"/>
      <c r="P916" s="32"/>
      <c r="Q916" s="32"/>
      <c r="R916" s="5"/>
      <c r="S916" s="5"/>
      <c r="T916" s="16"/>
      <c r="U916" s="16"/>
      <c r="V916" s="32"/>
      <c r="W916" s="32"/>
      <c r="X916" s="16"/>
      <c r="Y916" s="32"/>
      <c r="Z916" s="32"/>
      <c r="AA916" s="5"/>
      <c r="AB916" s="5"/>
      <c r="AC916" s="16"/>
      <c r="AD916" s="16"/>
      <c r="AE916" s="32"/>
      <c r="AF916" s="32"/>
      <c r="AG916" s="16"/>
      <c r="AH916" s="16"/>
      <c r="AI916" s="16"/>
      <c r="AJ916" s="16"/>
      <c r="AK916" s="16"/>
      <c r="AL916" s="16"/>
      <c r="AM916" s="16"/>
      <c r="AN916" s="16"/>
      <c r="AO916" s="16"/>
      <c r="AP916" s="5"/>
      <c r="AQ916" s="31"/>
      <c r="AR916" s="31"/>
    </row>
    <row r="917" spans="1:44" x14ac:dyDescent="0.3">
      <c r="A917" s="4"/>
      <c r="B917" s="3"/>
      <c r="C917" s="3"/>
      <c r="D917" s="14"/>
      <c r="E917" s="14"/>
      <c r="F917" s="14"/>
      <c r="G917" s="14"/>
      <c r="H917" s="5"/>
      <c r="I917" s="15"/>
      <c r="J917" s="15"/>
      <c r="K917" s="3"/>
      <c r="L917" s="3"/>
      <c r="M917" s="3"/>
      <c r="N917" s="3"/>
      <c r="O917" s="17"/>
      <c r="P917" s="32"/>
      <c r="Q917" s="32"/>
      <c r="R917" s="5"/>
      <c r="S917" s="5"/>
      <c r="T917" s="16"/>
      <c r="U917" s="16"/>
      <c r="V917" s="32"/>
      <c r="W917" s="32"/>
      <c r="X917" s="16"/>
      <c r="Y917" s="32"/>
      <c r="Z917" s="32"/>
      <c r="AA917" s="5"/>
      <c r="AB917" s="5"/>
      <c r="AC917" s="16"/>
      <c r="AD917" s="16"/>
      <c r="AE917" s="32"/>
      <c r="AF917" s="32"/>
      <c r="AG917" s="16"/>
      <c r="AH917" s="16"/>
      <c r="AI917" s="16"/>
      <c r="AJ917" s="16"/>
      <c r="AK917" s="16"/>
      <c r="AL917" s="16"/>
      <c r="AM917" s="16"/>
      <c r="AN917" s="16"/>
      <c r="AO917" s="16"/>
      <c r="AP917" s="5"/>
      <c r="AQ917" s="31"/>
      <c r="AR917" s="31"/>
    </row>
    <row r="918" spans="1:44" x14ac:dyDescent="0.3">
      <c r="A918" s="4"/>
      <c r="B918" s="3"/>
      <c r="C918" s="3"/>
      <c r="D918" s="14"/>
      <c r="E918" s="14"/>
      <c r="F918" s="14"/>
      <c r="G918" s="14"/>
      <c r="H918" s="5"/>
      <c r="I918" s="15"/>
      <c r="J918" s="15"/>
      <c r="K918" s="3"/>
      <c r="L918" s="3"/>
      <c r="M918" s="3"/>
      <c r="N918" s="3"/>
      <c r="O918" s="17"/>
      <c r="P918" s="32"/>
      <c r="Q918" s="32"/>
      <c r="R918" s="5"/>
      <c r="S918" s="5"/>
      <c r="T918" s="16"/>
      <c r="U918" s="16"/>
      <c r="V918" s="32"/>
      <c r="W918" s="32"/>
      <c r="X918" s="16"/>
      <c r="Y918" s="32"/>
      <c r="Z918" s="32"/>
      <c r="AA918" s="5"/>
      <c r="AB918" s="5"/>
      <c r="AC918" s="16"/>
      <c r="AD918" s="16"/>
      <c r="AE918" s="32"/>
      <c r="AF918" s="32"/>
      <c r="AG918" s="16"/>
      <c r="AH918" s="16"/>
      <c r="AI918" s="16"/>
      <c r="AJ918" s="16"/>
      <c r="AK918" s="16"/>
      <c r="AL918" s="16"/>
      <c r="AM918" s="16"/>
      <c r="AN918" s="16"/>
      <c r="AO918" s="16"/>
      <c r="AP918" s="5"/>
      <c r="AQ918" s="31"/>
      <c r="AR918" s="31"/>
    </row>
    <row r="919" spans="1:44" x14ac:dyDescent="0.3">
      <c r="A919" s="4"/>
      <c r="B919" s="3"/>
      <c r="C919" s="3"/>
      <c r="D919" s="14"/>
      <c r="E919" s="14"/>
      <c r="F919" s="14"/>
      <c r="G919" s="14"/>
      <c r="H919" s="5"/>
      <c r="I919" s="15"/>
      <c r="J919" s="15"/>
      <c r="K919" s="3"/>
      <c r="L919" s="3"/>
      <c r="M919" s="3"/>
      <c r="N919" s="3"/>
      <c r="O919" s="17"/>
      <c r="P919" s="32"/>
      <c r="Q919" s="32"/>
      <c r="R919" s="5"/>
      <c r="S919" s="5"/>
      <c r="T919" s="16"/>
      <c r="U919" s="16"/>
      <c r="V919" s="32"/>
      <c r="W919" s="32"/>
      <c r="X919" s="16"/>
      <c r="Y919" s="32"/>
      <c r="Z919" s="32"/>
      <c r="AA919" s="5"/>
      <c r="AB919" s="5"/>
      <c r="AC919" s="16"/>
      <c r="AD919" s="16"/>
      <c r="AE919" s="32"/>
      <c r="AF919" s="32"/>
      <c r="AG919" s="16"/>
      <c r="AH919" s="16"/>
      <c r="AI919" s="16"/>
      <c r="AJ919" s="16"/>
      <c r="AK919" s="16"/>
      <c r="AL919" s="16"/>
      <c r="AM919" s="16"/>
      <c r="AN919" s="16"/>
      <c r="AO919" s="16"/>
      <c r="AP919" s="5"/>
      <c r="AQ919" s="31"/>
      <c r="AR919" s="31"/>
    </row>
    <row r="920" spans="1:44" x14ac:dyDescent="0.3">
      <c r="A920" s="4"/>
      <c r="B920" s="3"/>
      <c r="C920" s="3"/>
      <c r="D920" s="14"/>
      <c r="E920" s="14"/>
      <c r="F920" s="14"/>
      <c r="G920" s="14"/>
      <c r="H920" s="5"/>
      <c r="I920" s="15"/>
      <c r="J920" s="15"/>
      <c r="K920" s="3"/>
      <c r="L920" s="3"/>
      <c r="M920" s="3"/>
      <c r="N920" s="3"/>
      <c r="O920" s="17"/>
      <c r="P920" s="32"/>
      <c r="Q920" s="32"/>
      <c r="R920" s="5"/>
      <c r="S920" s="5"/>
      <c r="T920" s="16"/>
      <c r="U920" s="16"/>
      <c r="V920" s="32"/>
      <c r="W920" s="32"/>
      <c r="X920" s="16"/>
      <c r="Y920" s="32"/>
      <c r="Z920" s="32"/>
      <c r="AA920" s="5"/>
      <c r="AB920" s="5"/>
      <c r="AC920" s="16"/>
      <c r="AD920" s="16"/>
      <c r="AE920" s="32"/>
      <c r="AF920" s="32"/>
      <c r="AG920" s="16"/>
      <c r="AH920" s="16"/>
      <c r="AI920" s="16"/>
      <c r="AJ920" s="16"/>
      <c r="AK920" s="16"/>
      <c r="AL920" s="16"/>
      <c r="AM920" s="16"/>
      <c r="AN920" s="16"/>
      <c r="AO920" s="16"/>
      <c r="AP920" s="5"/>
      <c r="AQ920" s="31"/>
      <c r="AR920" s="31"/>
    </row>
    <row r="921" spans="1:44" x14ac:dyDescent="0.3">
      <c r="A921" s="4"/>
      <c r="B921" s="3"/>
      <c r="C921" s="3"/>
      <c r="D921" s="14"/>
      <c r="E921" s="14"/>
      <c r="F921" s="14"/>
      <c r="G921" s="14"/>
      <c r="H921" s="5"/>
      <c r="I921" s="15"/>
      <c r="J921" s="15"/>
      <c r="K921" s="3"/>
      <c r="L921" s="3"/>
      <c r="M921" s="3"/>
      <c r="N921" s="3"/>
      <c r="O921" s="17"/>
      <c r="P921" s="32"/>
      <c r="Q921" s="32"/>
      <c r="R921" s="5"/>
      <c r="S921" s="5"/>
      <c r="T921" s="16"/>
      <c r="U921" s="16"/>
      <c r="V921" s="32"/>
      <c r="W921" s="32"/>
      <c r="X921" s="16"/>
      <c r="Y921" s="32"/>
      <c r="Z921" s="32"/>
      <c r="AA921" s="5"/>
      <c r="AB921" s="5"/>
      <c r="AC921" s="16"/>
      <c r="AD921" s="16"/>
      <c r="AE921" s="32"/>
      <c r="AF921" s="32"/>
      <c r="AG921" s="16"/>
      <c r="AH921" s="16"/>
      <c r="AI921" s="16"/>
      <c r="AJ921" s="16"/>
      <c r="AK921" s="16"/>
      <c r="AL921" s="16"/>
      <c r="AM921" s="16"/>
      <c r="AN921" s="16"/>
      <c r="AO921" s="16"/>
      <c r="AP921" s="5"/>
      <c r="AQ921" s="31"/>
      <c r="AR921" s="31"/>
    </row>
    <row r="922" spans="1:44" x14ac:dyDescent="0.3">
      <c r="A922" s="4"/>
      <c r="B922" s="3"/>
      <c r="C922" s="3"/>
      <c r="D922" s="14"/>
      <c r="E922" s="14"/>
      <c r="F922" s="14"/>
      <c r="G922" s="14"/>
      <c r="H922" s="5"/>
      <c r="I922" s="15"/>
      <c r="J922" s="15"/>
      <c r="K922" s="3"/>
      <c r="L922" s="3"/>
      <c r="M922" s="3"/>
      <c r="N922" s="3"/>
      <c r="O922" s="17"/>
      <c r="P922" s="32"/>
      <c r="Q922" s="32"/>
      <c r="R922" s="5"/>
      <c r="S922" s="5"/>
      <c r="T922" s="16"/>
      <c r="U922" s="16"/>
      <c r="V922" s="32"/>
      <c r="W922" s="32"/>
      <c r="X922" s="16"/>
      <c r="Y922" s="32"/>
      <c r="Z922" s="32"/>
      <c r="AA922" s="5"/>
      <c r="AB922" s="5"/>
      <c r="AC922" s="16"/>
      <c r="AD922" s="16"/>
      <c r="AE922" s="32"/>
      <c r="AF922" s="32"/>
      <c r="AG922" s="16"/>
      <c r="AH922" s="16"/>
      <c r="AI922" s="16"/>
      <c r="AJ922" s="16"/>
      <c r="AK922" s="16"/>
      <c r="AL922" s="16"/>
      <c r="AM922" s="16"/>
      <c r="AN922" s="16"/>
      <c r="AO922" s="16"/>
      <c r="AP922" s="5"/>
      <c r="AQ922" s="31"/>
      <c r="AR922" s="31"/>
    </row>
    <row r="923" spans="1:44" x14ac:dyDescent="0.3">
      <c r="A923" s="4"/>
      <c r="B923" s="3"/>
      <c r="C923" s="3"/>
      <c r="D923" s="14"/>
      <c r="E923" s="14"/>
      <c r="F923" s="14"/>
      <c r="G923" s="14"/>
      <c r="H923" s="5"/>
      <c r="I923" s="15"/>
      <c r="J923" s="15"/>
      <c r="K923" s="3"/>
      <c r="L923" s="3"/>
      <c r="M923" s="3"/>
      <c r="N923" s="3"/>
      <c r="O923" s="17"/>
      <c r="P923" s="32"/>
      <c r="Q923" s="32"/>
      <c r="R923" s="5"/>
      <c r="S923" s="5"/>
      <c r="T923" s="16"/>
      <c r="U923" s="16"/>
      <c r="V923" s="32"/>
      <c r="W923" s="32"/>
      <c r="X923" s="16"/>
      <c r="Y923" s="32"/>
      <c r="Z923" s="32"/>
      <c r="AA923" s="5"/>
      <c r="AB923" s="5"/>
      <c r="AC923" s="16"/>
      <c r="AD923" s="16"/>
      <c r="AE923" s="32"/>
      <c r="AF923" s="32"/>
      <c r="AG923" s="16"/>
      <c r="AH923" s="16"/>
      <c r="AI923" s="16"/>
      <c r="AJ923" s="16"/>
      <c r="AK923" s="16"/>
      <c r="AL923" s="16"/>
      <c r="AM923" s="16"/>
      <c r="AN923" s="16"/>
      <c r="AO923" s="16"/>
      <c r="AP923" s="5"/>
      <c r="AQ923" s="31"/>
      <c r="AR923" s="31"/>
    </row>
    <row r="924" spans="1:44" x14ac:dyDescent="0.3">
      <c r="A924" s="4"/>
      <c r="B924" s="3"/>
      <c r="C924" s="3"/>
      <c r="D924" s="14"/>
      <c r="E924" s="14"/>
      <c r="F924" s="14"/>
      <c r="G924" s="14"/>
      <c r="H924" s="5"/>
      <c r="I924" s="15"/>
      <c r="J924" s="15"/>
      <c r="K924" s="3"/>
      <c r="L924" s="3"/>
      <c r="M924" s="3"/>
      <c r="N924" s="3"/>
      <c r="O924" s="17"/>
      <c r="P924" s="32"/>
      <c r="Q924" s="32"/>
      <c r="R924" s="5"/>
      <c r="S924" s="5"/>
      <c r="T924" s="16"/>
      <c r="U924" s="16"/>
      <c r="V924" s="32"/>
      <c r="W924" s="32"/>
      <c r="X924" s="16"/>
      <c r="Y924" s="32"/>
      <c r="Z924" s="32"/>
      <c r="AA924" s="5"/>
      <c r="AB924" s="5"/>
      <c r="AC924" s="16"/>
      <c r="AD924" s="16"/>
      <c r="AE924" s="32"/>
      <c r="AF924" s="32"/>
      <c r="AG924" s="16"/>
      <c r="AH924" s="16"/>
      <c r="AI924" s="16"/>
      <c r="AJ924" s="16"/>
      <c r="AK924" s="16"/>
      <c r="AL924" s="16"/>
      <c r="AM924" s="16"/>
      <c r="AN924" s="16"/>
      <c r="AO924" s="16"/>
      <c r="AP924" s="5"/>
      <c r="AQ924" s="31"/>
      <c r="AR924" s="31"/>
    </row>
    <row r="925" spans="1:44" x14ac:dyDescent="0.3">
      <c r="A925" s="4"/>
      <c r="B925" s="3"/>
      <c r="C925" s="3"/>
      <c r="D925" s="14"/>
      <c r="E925" s="14"/>
      <c r="F925" s="14"/>
      <c r="G925" s="14"/>
      <c r="H925" s="5"/>
      <c r="I925" s="15"/>
      <c r="J925" s="15"/>
      <c r="K925" s="3"/>
      <c r="L925" s="3"/>
      <c r="M925" s="3"/>
      <c r="N925" s="3"/>
      <c r="O925" s="17"/>
      <c r="P925" s="32"/>
      <c r="Q925" s="32"/>
      <c r="R925" s="5"/>
      <c r="S925" s="5"/>
      <c r="T925" s="16"/>
      <c r="U925" s="16"/>
      <c r="V925" s="32"/>
      <c r="W925" s="32"/>
      <c r="X925" s="16"/>
      <c r="Y925" s="32"/>
      <c r="Z925" s="32"/>
      <c r="AA925" s="5"/>
      <c r="AB925" s="5"/>
      <c r="AC925" s="16"/>
      <c r="AD925" s="16"/>
      <c r="AE925" s="32"/>
      <c r="AF925" s="32"/>
      <c r="AG925" s="16"/>
      <c r="AH925" s="16"/>
      <c r="AI925" s="16"/>
      <c r="AJ925" s="16"/>
      <c r="AK925" s="16"/>
      <c r="AL925" s="16"/>
      <c r="AM925" s="16"/>
      <c r="AN925" s="16"/>
      <c r="AO925" s="16"/>
      <c r="AP925" s="5"/>
      <c r="AQ925" s="31"/>
      <c r="AR925" s="31"/>
    </row>
    <row r="926" spans="1:44" x14ac:dyDescent="0.3">
      <c r="A926" s="4"/>
      <c r="B926" s="3"/>
      <c r="C926" s="3"/>
      <c r="D926" s="14"/>
      <c r="E926" s="14"/>
      <c r="F926" s="14"/>
      <c r="G926" s="14"/>
      <c r="H926" s="5"/>
      <c r="I926" s="15"/>
      <c r="J926" s="15"/>
      <c r="K926" s="3"/>
      <c r="L926" s="3"/>
      <c r="M926" s="3"/>
      <c r="N926" s="3"/>
      <c r="O926" s="17"/>
      <c r="P926" s="32"/>
      <c r="Q926" s="32"/>
      <c r="R926" s="5"/>
      <c r="S926" s="5"/>
      <c r="T926" s="16"/>
      <c r="U926" s="16"/>
      <c r="V926" s="32"/>
      <c r="W926" s="32"/>
      <c r="X926" s="16"/>
      <c r="Y926" s="32"/>
      <c r="Z926" s="32"/>
      <c r="AA926" s="5"/>
      <c r="AB926" s="5"/>
      <c r="AC926" s="16"/>
      <c r="AD926" s="16"/>
      <c r="AE926" s="32"/>
      <c r="AF926" s="32"/>
      <c r="AG926" s="16"/>
      <c r="AH926" s="16"/>
      <c r="AI926" s="16"/>
      <c r="AJ926" s="16"/>
      <c r="AK926" s="16"/>
      <c r="AL926" s="16"/>
      <c r="AM926" s="16"/>
      <c r="AN926" s="16"/>
      <c r="AO926" s="16"/>
      <c r="AP926" s="5"/>
      <c r="AQ926" s="31"/>
      <c r="AR926" s="31"/>
    </row>
    <row r="927" spans="1:44" x14ac:dyDescent="0.3">
      <c r="A927" s="4"/>
      <c r="B927" s="3"/>
      <c r="C927" s="3"/>
      <c r="D927" s="14"/>
      <c r="E927" s="14"/>
      <c r="F927" s="14"/>
      <c r="G927" s="14"/>
      <c r="H927" s="5"/>
      <c r="I927" s="15"/>
      <c r="J927" s="15"/>
      <c r="K927" s="3"/>
      <c r="L927" s="3"/>
      <c r="M927" s="3"/>
      <c r="N927" s="3"/>
      <c r="O927" s="17"/>
      <c r="P927" s="32"/>
      <c r="Q927" s="32"/>
      <c r="R927" s="5"/>
      <c r="S927" s="5"/>
      <c r="T927" s="16"/>
      <c r="U927" s="16"/>
      <c r="V927" s="32"/>
      <c r="W927" s="32"/>
      <c r="X927" s="16"/>
      <c r="Y927" s="32"/>
      <c r="Z927" s="32"/>
      <c r="AA927" s="5"/>
      <c r="AB927" s="5"/>
      <c r="AC927" s="16"/>
      <c r="AD927" s="16"/>
      <c r="AE927" s="32"/>
      <c r="AF927" s="32"/>
      <c r="AG927" s="16"/>
      <c r="AH927" s="16"/>
      <c r="AI927" s="16"/>
      <c r="AJ927" s="16"/>
      <c r="AK927" s="16"/>
      <c r="AL927" s="16"/>
      <c r="AM927" s="16"/>
      <c r="AN927" s="16"/>
      <c r="AO927" s="16"/>
      <c r="AP927" s="5"/>
      <c r="AQ927" s="31"/>
      <c r="AR927" s="31"/>
    </row>
    <row r="928" spans="1:44" x14ac:dyDescent="0.3">
      <c r="A928" s="4"/>
      <c r="B928" s="3"/>
      <c r="C928" s="3"/>
      <c r="D928" s="14"/>
      <c r="E928" s="14"/>
      <c r="F928" s="14"/>
      <c r="G928" s="14"/>
      <c r="H928" s="5"/>
      <c r="I928" s="15"/>
      <c r="J928" s="15"/>
      <c r="K928" s="3"/>
      <c r="L928" s="3"/>
      <c r="M928" s="3"/>
      <c r="N928" s="3"/>
      <c r="O928" s="17"/>
      <c r="P928" s="32"/>
      <c r="Q928" s="32"/>
      <c r="R928" s="5"/>
      <c r="S928" s="5"/>
      <c r="T928" s="16"/>
      <c r="U928" s="16"/>
      <c r="V928" s="32"/>
      <c r="W928" s="32"/>
      <c r="X928" s="16"/>
      <c r="Y928" s="32"/>
      <c r="Z928" s="32"/>
      <c r="AA928" s="5"/>
      <c r="AB928" s="5"/>
      <c r="AC928" s="16"/>
      <c r="AD928" s="16"/>
      <c r="AE928" s="32"/>
      <c r="AF928" s="32"/>
      <c r="AG928" s="16"/>
      <c r="AH928" s="16"/>
      <c r="AI928" s="16"/>
      <c r="AJ928" s="16"/>
      <c r="AK928" s="16"/>
      <c r="AL928" s="16"/>
      <c r="AM928" s="16"/>
      <c r="AN928" s="16"/>
      <c r="AO928" s="16"/>
      <c r="AP928" s="5"/>
      <c r="AQ928" s="31"/>
      <c r="AR928" s="31"/>
    </row>
    <row r="929" spans="1:44" x14ac:dyDescent="0.3">
      <c r="A929" s="4"/>
      <c r="B929" s="3"/>
      <c r="C929" s="3"/>
      <c r="D929" s="14"/>
      <c r="E929" s="14"/>
      <c r="F929" s="14"/>
      <c r="G929" s="14"/>
      <c r="H929" s="5"/>
      <c r="I929" s="15"/>
      <c r="J929" s="15"/>
      <c r="K929" s="3"/>
      <c r="L929" s="3"/>
      <c r="M929" s="3"/>
      <c r="N929" s="3"/>
      <c r="O929" s="17"/>
      <c r="P929" s="32"/>
      <c r="Q929" s="32"/>
      <c r="R929" s="5"/>
      <c r="S929" s="5"/>
      <c r="T929" s="16"/>
      <c r="U929" s="16"/>
      <c r="V929" s="32"/>
      <c r="W929" s="32"/>
      <c r="X929" s="16"/>
      <c r="Y929" s="32"/>
      <c r="Z929" s="32"/>
      <c r="AA929" s="5"/>
      <c r="AB929" s="5"/>
      <c r="AC929" s="16"/>
      <c r="AD929" s="16"/>
      <c r="AE929" s="32"/>
      <c r="AF929" s="32"/>
      <c r="AG929" s="16"/>
      <c r="AH929" s="16"/>
      <c r="AI929" s="16"/>
      <c r="AJ929" s="16"/>
      <c r="AK929" s="16"/>
      <c r="AL929" s="16"/>
      <c r="AM929" s="16"/>
      <c r="AN929" s="16"/>
      <c r="AO929" s="16"/>
      <c r="AP929" s="5"/>
      <c r="AQ929" s="31"/>
      <c r="AR929" s="31"/>
    </row>
    <row r="930" spans="1:44" x14ac:dyDescent="0.3">
      <c r="A930" s="4"/>
      <c r="B930" s="3"/>
      <c r="C930" s="3"/>
      <c r="D930" s="14"/>
      <c r="E930" s="14"/>
      <c r="F930" s="14"/>
      <c r="G930" s="14"/>
      <c r="H930" s="5"/>
      <c r="I930" s="15"/>
      <c r="J930" s="15"/>
      <c r="K930" s="3"/>
      <c r="L930" s="3"/>
      <c r="M930" s="3"/>
      <c r="N930" s="3"/>
      <c r="O930" s="17"/>
      <c r="P930" s="32"/>
      <c r="Q930" s="32"/>
      <c r="R930" s="5"/>
      <c r="S930" s="5"/>
      <c r="T930" s="16"/>
      <c r="U930" s="16"/>
      <c r="V930" s="32"/>
      <c r="W930" s="32"/>
      <c r="X930" s="16"/>
      <c r="Y930" s="32"/>
      <c r="Z930" s="32"/>
      <c r="AA930" s="5"/>
      <c r="AB930" s="5"/>
      <c r="AC930" s="16"/>
      <c r="AD930" s="16"/>
      <c r="AE930" s="32"/>
      <c r="AF930" s="32"/>
      <c r="AG930" s="16"/>
      <c r="AH930" s="16"/>
      <c r="AI930" s="16"/>
      <c r="AJ930" s="16"/>
      <c r="AK930" s="16"/>
      <c r="AL930" s="16"/>
      <c r="AM930" s="16"/>
      <c r="AN930" s="16"/>
      <c r="AO930" s="16"/>
      <c r="AP930" s="5"/>
      <c r="AQ930" s="31"/>
      <c r="AR930" s="31"/>
    </row>
    <row r="931" spans="1:44" x14ac:dyDescent="0.3">
      <c r="A931" s="4"/>
      <c r="B931" s="3"/>
      <c r="C931" s="3"/>
      <c r="D931" s="14"/>
      <c r="E931" s="14"/>
      <c r="F931" s="14"/>
      <c r="G931" s="14"/>
      <c r="H931" s="5"/>
      <c r="I931" s="15"/>
      <c r="J931" s="15"/>
      <c r="K931" s="3"/>
      <c r="L931" s="3"/>
      <c r="M931" s="3"/>
      <c r="N931" s="3"/>
      <c r="O931" s="17"/>
      <c r="P931" s="32"/>
      <c r="Q931" s="32"/>
      <c r="R931" s="5"/>
      <c r="S931" s="5"/>
      <c r="T931" s="16"/>
      <c r="U931" s="16"/>
      <c r="V931" s="32"/>
      <c r="W931" s="32"/>
      <c r="X931" s="16"/>
      <c r="Y931" s="32"/>
      <c r="Z931" s="32"/>
      <c r="AA931" s="5"/>
      <c r="AB931" s="5"/>
      <c r="AC931" s="16"/>
      <c r="AD931" s="16"/>
      <c r="AE931" s="32"/>
      <c r="AF931" s="32"/>
      <c r="AG931" s="16"/>
      <c r="AH931" s="16"/>
      <c r="AI931" s="16"/>
      <c r="AJ931" s="16"/>
      <c r="AK931" s="16"/>
      <c r="AL931" s="16"/>
      <c r="AM931" s="16"/>
      <c r="AN931" s="16"/>
      <c r="AO931" s="16"/>
      <c r="AP931" s="5"/>
      <c r="AQ931" s="31"/>
      <c r="AR931" s="31"/>
    </row>
    <row r="932" spans="1:44" x14ac:dyDescent="0.3">
      <c r="A932" s="4"/>
      <c r="B932" s="3"/>
      <c r="C932" s="3"/>
      <c r="D932" s="14"/>
      <c r="E932" s="14"/>
      <c r="F932" s="14"/>
      <c r="G932" s="14"/>
      <c r="H932" s="5"/>
      <c r="I932" s="15"/>
      <c r="J932" s="15"/>
      <c r="K932" s="3"/>
      <c r="L932" s="3"/>
      <c r="M932" s="3"/>
      <c r="N932" s="3"/>
      <c r="O932" s="17"/>
      <c r="P932" s="32"/>
      <c r="Q932" s="32"/>
      <c r="R932" s="5"/>
      <c r="S932" s="5"/>
      <c r="T932" s="16"/>
      <c r="U932" s="16"/>
      <c r="V932" s="32"/>
      <c r="W932" s="32"/>
      <c r="X932" s="16"/>
      <c r="Y932" s="32"/>
      <c r="Z932" s="32"/>
      <c r="AA932" s="5"/>
      <c r="AB932" s="5"/>
      <c r="AC932" s="16"/>
      <c r="AD932" s="16"/>
      <c r="AE932" s="32"/>
      <c r="AF932" s="32"/>
      <c r="AG932" s="16"/>
      <c r="AH932" s="16"/>
      <c r="AI932" s="16"/>
      <c r="AJ932" s="16"/>
      <c r="AK932" s="16"/>
      <c r="AL932" s="16"/>
      <c r="AM932" s="16"/>
      <c r="AN932" s="16"/>
      <c r="AO932" s="16"/>
      <c r="AP932" s="5"/>
      <c r="AQ932" s="31"/>
      <c r="AR932" s="31"/>
    </row>
    <row r="933" spans="1:44" x14ac:dyDescent="0.3">
      <c r="A933" s="4"/>
      <c r="B933" s="3"/>
      <c r="C933" s="3"/>
      <c r="D933" s="14"/>
      <c r="E933" s="14"/>
      <c r="F933" s="14"/>
      <c r="G933" s="14"/>
      <c r="H933" s="5"/>
      <c r="I933" s="15"/>
      <c r="J933" s="15"/>
      <c r="K933" s="3"/>
      <c r="L933" s="3"/>
      <c r="M933" s="3"/>
      <c r="N933" s="3"/>
      <c r="O933" s="17"/>
      <c r="P933" s="32"/>
      <c r="Q933" s="32"/>
      <c r="R933" s="5"/>
      <c r="S933" s="5"/>
      <c r="T933" s="16"/>
      <c r="U933" s="16"/>
      <c r="V933" s="32"/>
      <c r="W933" s="32"/>
      <c r="X933" s="16"/>
      <c r="Y933" s="32"/>
      <c r="Z933" s="32"/>
      <c r="AA933" s="5"/>
      <c r="AB933" s="5"/>
      <c r="AC933" s="16"/>
      <c r="AD933" s="16"/>
      <c r="AE933" s="32"/>
      <c r="AF933" s="32"/>
      <c r="AG933" s="16"/>
      <c r="AH933" s="16"/>
      <c r="AI933" s="16"/>
      <c r="AJ933" s="16"/>
      <c r="AK933" s="16"/>
      <c r="AL933" s="16"/>
      <c r="AM933" s="16"/>
      <c r="AN933" s="16"/>
      <c r="AO933" s="16"/>
      <c r="AP933" s="5"/>
      <c r="AQ933" s="31"/>
      <c r="AR933" s="31"/>
    </row>
    <row r="934" spans="1:44" x14ac:dyDescent="0.3">
      <c r="A934" s="4"/>
      <c r="B934" s="3"/>
      <c r="C934" s="3"/>
      <c r="D934" s="14"/>
      <c r="E934" s="14"/>
      <c r="F934" s="14"/>
      <c r="G934" s="14"/>
      <c r="H934" s="5"/>
      <c r="I934" s="15"/>
      <c r="J934" s="15"/>
      <c r="K934" s="3"/>
      <c r="L934" s="3"/>
      <c r="M934" s="3"/>
      <c r="N934" s="3"/>
      <c r="O934" s="17"/>
      <c r="P934" s="32"/>
      <c r="Q934" s="32"/>
      <c r="R934" s="5"/>
      <c r="S934" s="5"/>
      <c r="T934" s="16"/>
      <c r="U934" s="16"/>
      <c r="V934" s="32"/>
      <c r="W934" s="32"/>
      <c r="X934" s="16"/>
      <c r="Y934" s="32"/>
      <c r="Z934" s="32"/>
      <c r="AA934" s="5"/>
      <c r="AB934" s="5"/>
      <c r="AC934" s="16"/>
      <c r="AD934" s="16"/>
      <c r="AE934" s="32"/>
      <c r="AF934" s="32"/>
      <c r="AG934" s="16"/>
      <c r="AH934" s="16"/>
      <c r="AI934" s="16"/>
      <c r="AJ934" s="16"/>
      <c r="AK934" s="16"/>
      <c r="AL934" s="16"/>
      <c r="AM934" s="16"/>
      <c r="AN934" s="16"/>
      <c r="AO934" s="16"/>
      <c r="AP934" s="5"/>
      <c r="AQ934" s="31"/>
      <c r="AR934" s="31"/>
    </row>
    <row r="935" spans="1:44" x14ac:dyDescent="0.3">
      <c r="A935" s="4"/>
      <c r="B935" s="3"/>
      <c r="C935" s="3"/>
      <c r="D935" s="14"/>
      <c r="E935" s="14"/>
      <c r="F935" s="14"/>
      <c r="G935" s="14"/>
      <c r="H935" s="5"/>
      <c r="I935" s="15"/>
      <c r="J935" s="15"/>
      <c r="K935" s="3"/>
      <c r="L935" s="3"/>
      <c r="M935" s="3"/>
      <c r="N935" s="3"/>
      <c r="O935" s="17"/>
      <c r="P935" s="32"/>
      <c r="Q935" s="32"/>
      <c r="R935" s="5"/>
      <c r="S935" s="5"/>
      <c r="T935" s="16"/>
      <c r="U935" s="16"/>
      <c r="V935" s="32"/>
      <c r="W935" s="32"/>
      <c r="X935" s="16"/>
      <c r="Y935" s="32"/>
      <c r="Z935" s="32"/>
      <c r="AA935" s="5"/>
      <c r="AB935" s="5"/>
      <c r="AC935" s="16"/>
      <c r="AD935" s="16"/>
      <c r="AE935" s="32"/>
      <c r="AF935" s="32"/>
      <c r="AG935" s="16"/>
      <c r="AH935" s="16"/>
      <c r="AI935" s="16"/>
      <c r="AJ935" s="16"/>
      <c r="AK935" s="16"/>
      <c r="AL935" s="16"/>
      <c r="AM935" s="16"/>
      <c r="AN935" s="16"/>
      <c r="AO935" s="16"/>
      <c r="AP935" s="5"/>
      <c r="AQ935" s="31"/>
      <c r="AR935" s="31"/>
    </row>
    <row r="936" spans="1:44" x14ac:dyDescent="0.3">
      <c r="A936" s="4"/>
      <c r="B936" s="3"/>
      <c r="C936" s="3"/>
      <c r="D936" s="14"/>
      <c r="E936" s="14"/>
      <c r="F936" s="14"/>
      <c r="G936" s="14"/>
      <c r="H936" s="5"/>
      <c r="I936" s="15"/>
      <c r="J936" s="15"/>
      <c r="K936" s="3"/>
      <c r="L936" s="3"/>
      <c r="M936" s="3"/>
      <c r="N936" s="3"/>
      <c r="O936" s="17"/>
      <c r="P936" s="32"/>
      <c r="Q936" s="32"/>
      <c r="R936" s="5"/>
      <c r="S936" s="5"/>
      <c r="T936" s="16"/>
      <c r="U936" s="16"/>
      <c r="V936" s="32"/>
      <c r="W936" s="32"/>
      <c r="X936" s="16"/>
      <c r="Y936" s="32"/>
      <c r="Z936" s="32"/>
      <c r="AA936" s="5"/>
      <c r="AB936" s="5"/>
      <c r="AC936" s="16"/>
      <c r="AD936" s="16"/>
      <c r="AE936" s="32"/>
      <c r="AF936" s="32"/>
      <c r="AG936" s="16"/>
      <c r="AH936" s="16"/>
      <c r="AI936" s="16"/>
      <c r="AJ936" s="16"/>
      <c r="AK936" s="16"/>
      <c r="AL936" s="16"/>
      <c r="AM936" s="16"/>
      <c r="AN936" s="16"/>
      <c r="AO936" s="16"/>
      <c r="AP936" s="5"/>
      <c r="AQ936" s="31"/>
      <c r="AR936" s="31"/>
    </row>
    <row r="937" spans="1:44" x14ac:dyDescent="0.3">
      <c r="A937" s="4"/>
      <c r="B937" s="3"/>
      <c r="C937" s="3"/>
      <c r="D937" s="14"/>
      <c r="E937" s="14"/>
      <c r="F937" s="14"/>
      <c r="G937" s="14"/>
      <c r="H937" s="5"/>
      <c r="I937" s="15"/>
      <c r="J937" s="15"/>
      <c r="K937" s="3"/>
      <c r="L937" s="3"/>
      <c r="M937" s="3"/>
      <c r="N937" s="3"/>
      <c r="O937" s="17"/>
      <c r="P937" s="32"/>
      <c r="Q937" s="32"/>
      <c r="R937" s="5"/>
      <c r="S937" s="5"/>
      <c r="T937" s="16"/>
      <c r="U937" s="16"/>
      <c r="V937" s="32"/>
      <c r="W937" s="32"/>
      <c r="X937" s="16"/>
      <c r="Y937" s="32"/>
      <c r="Z937" s="32"/>
      <c r="AA937" s="5"/>
      <c r="AB937" s="5"/>
      <c r="AC937" s="16"/>
      <c r="AD937" s="16"/>
      <c r="AE937" s="32"/>
      <c r="AF937" s="32"/>
      <c r="AG937" s="16"/>
      <c r="AH937" s="16"/>
      <c r="AI937" s="16"/>
      <c r="AJ937" s="16"/>
      <c r="AK937" s="16"/>
      <c r="AL937" s="16"/>
      <c r="AM937" s="16"/>
      <c r="AN937" s="16"/>
      <c r="AO937" s="16"/>
      <c r="AP937" s="5"/>
      <c r="AQ937" s="31"/>
      <c r="AR937" s="31"/>
    </row>
    <row r="938" spans="1:44" x14ac:dyDescent="0.3">
      <c r="A938" s="4"/>
      <c r="B938" s="3"/>
      <c r="C938" s="3"/>
      <c r="D938" s="14"/>
      <c r="E938" s="14"/>
      <c r="F938" s="14"/>
      <c r="G938" s="14"/>
      <c r="H938" s="5"/>
      <c r="I938" s="15"/>
      <c r="J938" s="15"/>
      <c r="K938" s="3"/>
      <c r="L938" s="3"/>
      <c r="M938" s="3"/>
      <c r="N938" s="3"/>
      <c r="O938" s="17"/>
      <c r="P938" s="32"/>
      <c r="Q938" s="32"/>
      <c r="R938" s="5"/>
      <c r="S938" s="5"/>
      <c r="T938" s="16"/>
      <c r="U938" s="16"/>
      <c r="V938" s="32"/>
      <c r="W938" s="32"/>
      <c r="X938" s="16"/>
      <c r="Y938" s="32"/>
      <c r="Z938" s="32"/>
      <c r="AA938" s="5"/>
      <c r="AB938" s="5"/>
      <c r="AC938" s="16"/>
      <c r="AD938" s="16"/>
      <c r="AE938" s="32"/>
      <c r="AF938" s="32"/>
      <c r="AG938" s="16"/>
      <c r="AH938" s="16"/>
      <c r="AI938" s="16"/>
      <c r="AJ938" s="16"/>
      <c r="AK938" s="16"/>
      <c r="AL938" s="16"/>
      <c r="AM938" s="16"/>
      <c r="AN938" s="16"/>
      <c r="AO938" s="16"/>
      <c r="AP938" s="5"/>
      <c r="AQ938" s="31"/>
      <c r="AR938" s="31"/>
    </row>
    <row r="939" spans="1:44" x14ac:dyDescent="0.3">
      <c r="A939" s="4"/>
      <c r="B939" s="3"/>
      <c r="C939" s="3"/>
      <c r="D939" s="14"/>
      <c r="E939" s="14"/>
      <c r="F939" s="14"/>
      <c r="G939" s="14"/>
      <c r="H939" s="5"/>
      <c r="I939" s="15"/>
      <c r="J939" s="15"/>
      <c r="K939" s="3"/>
      <c r="L939" s="3"/>
      <c r="M939" s="3"/>
      <c r="N939" s="3"/>
      <c r="O939" s="17"/>
      <c r="P939" s="32"/>
      <c r="Q939" s="32"/>
      <c r="R939" s="5"/>
      <c r="S939" s="5"/>
      <c r="T939" s="16"/>
      <c r="U939" s="16"/>
      <c r="V939" s="32"/>
      <c r="W939" s="32"/>
      <c r="X939" s="16"/>
      <c r="Y939" s="32"/>
      <c r="Z939" s="32"/>
      <c r="AA939" s="5"/>
      <c r="AB939" s="5"/>
      <c r="AC939" s="16"/>
      <c r="AD939" s="16"/>
      <c r="AE939" s="32"/>
      <c r="AF939" s="32"/>
      <c r="AG939" s="16"/>
      <c r="AH939" s="16"/>
      <c r="AI939" s="16"/>
      <c r="AJ939" s="16"/>
      <c r="AK939" s="16"/>
      <c r="AL939" s="16"/>
      <c r="AM939" s="16"/>
      <c r="AN939" s="16"/>
      <c r="AO939" s="16"/>
      <c r="AP939" s="5"/>
      <c r="AQ939" s="31"/>
      <c r="AR939" s="31"/>
    </row>
    <row r="940" spans="1:44" x14ac:dyDescent="0.3">
      <c r="A940" s="4"/>
      <c r="B940" s="3"/>
      <c r="C940" s="3"/>
      <c r="D940" s="14"/>
      <c r="E940" s="14"/>
      <c r="F940" s="14"/>
      <c r="G940" s="14"/>
      <c r="H940" s="5"/>
      <c r="I940" s="15"/>
      <c r="J940" s="15"/>
      <c r="K940" s="3"/>
      <c r="L940" s="3"/>
      <c r="M940" s="3"/>
      <c r="N940" s="3"/>
      <c r="O940" s="17"/>
      <c r="P940" s="32"/>
      <c r="Q940" s="32"/>
      <c r="R940" s="5"/>
      <c r="S940" s="5"/>
      <c r="T940" s="16"/>
      <c r="U940" s="16"/>
      <c r="V940" s="32"/>
      <c r="W940" s="32"/>
      <c r="X940" s="16"/>
      <c r="Y940" s="32"/>
      <c r="Z940" s="32"/>
      <c r="AA940" s="5"/>
      <c r="AB940" s="5"/>
      <c r="AC940" s="16"/>
      <c r="AD940" s="16"/>
      <c r="AE940" s="32"/>
      <c r="AF940" s="32"/>
      <c r="AG940" s="16"/>
      <c r="AH940" s="16"/>
      <c r="AI940" s="16"/>
      <c r="AJ940" s="16"/>
      <c r="AK940" s="16"/>
      <c r="AL940" s="16"/>
      <c r="AM940" s="16"/>
      <c r="AN940" s="16"/>
      <c r="AO940" s="16"/>
      <c r="AP940" s="5"/>
      <c r="AQ940" s="31"/>
      <c r="AR940" s="31"/>
    </row>
    <row r="941" spans="1:44" x14ac:dyDescent="0.3">
      <c r="A941" s="4"/>
      <c r="B941" s="3"/>
      <c r="C941" s="3"/>
      <c r="D941" s="14"/>
      <c r="E941" s="14"/>
      <c r="F941" s="14"/>
      <c r="G941" s="14"/>
      <c r="H941" s="5"/>
      <c r="I941" s="15"/>
      <c r="J941" s="15"/>
      <c r="K941" s="3"/>
      <c r="L941" s="3"/>
      <c r="M941" s="3"/>
      <c r="N941" s="3"/>
      <c r="O941" s="17"/>
      <c r="P941" s="32"/>
      <c r="Q941" s="32"/>
      <c r="R941" s="5"/>
      <c r="S941" s="5"/>
      <c r="T941" s="16"/>
      <c r="U941" s="16"/>
      <c r="V941" s="32"/>
      <c r="W941" s="32"/>
      <c r="X941" s="16"/>
      <c r="Y941" s="32"/>
      <c r="Z941" s="32"/>
      <c r="AA941" s="5"/>
      <c r="AB941" s="5"/>
      <c r="AC941" s="16"/>
      <c r="AD941" s="16"/>
      <c r="AE941" s="32"/>
      <c r="AF941" s="32"/>
      <c r="AG941" s="16"/>
      <c r="AH941" s="16"/>
      <c r="AI941" s="16"/>
      <c r="AJ941" s="16"/>
      <c r="AK941" s="16"/>
      <c r="AL941" s="16"/>
      <c r="AM941" s="16"/>
      <c r="AN941" s="16"/>
      <c r="AO941" s="16"/>
      <c r="AP941" s="5"/>
      <c r="AQ941" s="31"/>
      <c r="AR941" s="31"/>
    </row>
    <row r="942" spans="1:44" x14ac:dyDescent="0.3">
      <c r="A942" s="4"/>
      <c r="B942" s="3"/>
      <c r="C942" s="3"/>
      <c r="D942" s="14"/>
      <c r="E942" s="14"/>
      <c r="F942" s="14"/>
      <c r="G942" s="14"/>
      <c r="H942" s="5"/>
      <c r="I942" s="15"/>
      <c r="J942" s="15"/>
      <c r="K942" s="3"/>
      <c r="L942" s="3"/>
      <c r="M942" s="3"/>
      <c r="N942" s="3"/>
      <c r="O942" s="17"/>
      <c r="P942" s="32"/>
      <c r="Q942" s="32"/>
      <c r="R942" s="5"/>
      <c r="S942" s="5"/>
      <c r="T942" s="16"/>
      <c r="U942" s="16"/>
      <c r="V942" s="32"/>
      <c r="W942" s="32"/>
      <c r="X942" s="16"/>
      <c r="Y942" s="32"/>
      <c r="Z942" s="32"/>
      <c r="AA942" s="5"/>
      <c r="AB942" s="5"/>
      <c r="AC942" s="16"/>
      <c r="AD942" s="16"/>
      <c r="AE942" s="32"/>
      <c r="AF942" s="32"/>
      <c r="AG942" s="16"/>
      <c r="AH942" s="16"/>
      <c r="AI942" s="16"/>
      <c r="AJ942" s="16"/>
      <c r="AK942" s="16"/>
      <c r="AL942" s="16"/>
      <c r="AM942" s="16"/>
      <c r="AN942" s="16"/>
      <c r="AO942" s="16"/>
      <c r="AP942" s="5"/>
      <c r="AQ942" s="31"/>
      <c r="AR942" s="31"/>
    </row>
    <row r="943" spans="1:44" x14ac:dyDescent="0.3">
      <c r="A943" s="4"/>
      <c r="B943" s="3"/>
      <c r="C943" s="3"/>
      <c r="D943" s="14"/>
      <c r="E943" s="14"/>
      <c r="F943" s="14"/>
      <c r="G943" s="14"/>
      <c r="H943" s="5"/>
      <c r="I943" s="15"/>
      <c r="J943" s="15"/>
      <c r="K943" s="3"/>
      <c r="L943" s="3"/>
      <c r="M943" s="3"/>
      <c r="N943" s="3"/>
      <c r="O943" s="17"/>
      <c r="P943" s="32"/>
      <c r="Q943" s="32"/>
      <c r="R943" s="5"/>
      <c r="S943" s="5"/>
      <c r="T943" s="16"/>
      <c r="U943" s="16"/>
      <c r="V943" s="32"/>
      <c r="W943" s="32"/>
      <c r="X943" s="16"/>
      <c r="Y943" s="32"/>
      <c r="Z943" s="32"/>
      <c r="AA943" s="5"/>
      <c r="AB943" s="5"/>
      <c r="AC943" s="16"/>
      <c r="AD943" s="16"/>
      <c r="AE943" s="32"/>
      <c r="AF943" s="32"/>
      <c r="AG943" s="16"/>
      <c r="AH943" s="16"/>
      <c r="AI943" s="16"/>
      <c r="AJ943" s="16"/>
      <c r="AK943" s="16"/>
      <c r="AL943" s="16"/>
      <c r="AM943" s="16"/>
      <c r="AN943" s="16"/>
      <c r="AO943" s="16"/>
      <c r="AP943" s="5"/>
      <c r="AQ943" s="31"/>
      <c r="AR943" s="31"/>
    </row>
    <row r="944" spans="1:44" x14ac:dyDescent="0.3">
      <c r="A944" s="4"/>
      <c r="B944" s="3"/>
      <c r="C944" s="3"/>
      <c r="D944" s="14"/>
      <c r="E944" s="14"/>
      <c r="F944" s="14"/>
      <c r="G944" s="14"/>
      <c r="H944" s="5"/>
      <c r="I944" s="15"/>
      <c r="J944" s="15"/>
      <c r="K944" s="3"/>
      <c r="L944" s="3"/>
      <c r="M944" s="3"/>
      <c r="N944" s="3"/>
      <c r="O944" s="17"/>
      <c r="P944" s="32"/>
      <c r="Q944" s="32"/>
      <c r="R944" s="5"/>
      <c r="S944" s="5"/>
      <c r="T944" s="16"/>
      <c r="U944" s="16"/>
      <c r="V944" s="32"/>
      <c r="W944" s="32"/>
      <c r="X944" s="16"/>
      <c r="Y944" s="32"/>
      <c r="Z944" s="32"/>
      <c r="AA944" s="5"/>
      <c r="AB944" s="5"/>
      <c r="AC944" s="16"/>
      <c r="AD944" s="16"/>
      <c r="AE944" s="32"/>
      <c r="AF944" s="32"/>
      <c r="AG944" s="16"/>
      <c r="AH944" s="16"/>
      <c r="AI944" s="16"/>
      <c r="AJ944" s="16"/>
      <c r="AK944" s="16"/>
      <c r="AL944" s="16"/>
      <c r="AM944" s="16"/>
      <c r="AN944" s="16"/>
      <c r="AO944" s="16"/>
      <c r="AP944" s="5"/>
      <c r="AQ944" s="31"/>
      <c r="AR944" s="31"/>
    </row>
    <row r="945" spans="1:44" x14ac:dyDescent="0.3">
      <c r="A945" s="4"/>
      <c r="B945" s="3"/>
      <c r="C945" s="3"/>
      <c r="D945" s="14"/>
      <c r="E945" s="14"/>
      <c r="F945" s="14"/>
      <c r="G945" s="14"/>
      <c r="H945" s="5"/>
      <c r="I945" s="15"/>
      <c r="J945" s="15"/>
      <c r="K945" s="3"/>
      <c r="L945" s="3"/>
      <c r="M945" s="3"/>
      <c r="N945" s="3"/>
      <c r="O945" s="17"/>
      <c r="P945" s="32"/>
      <c r="Q945" s="32"/>
      <c r="R945" s="5"/>
      <c r="S945" s="5"/>
      <c r="T945" s="16"/>
      <c r="U945" s="16"/>
      <c r="V945" s="32"/>
      <c r="W945" s="32"/>
      <c r="X945" s="16"/>
      <c r="Y945" s="32"/>
      <c r="Z945" s="32"/>
      <c r="AA945" s="5"/>
      <c r="AB945" s="5"/>
      <c r="AC945" s="16"/>
      <c r="AD945" s="16"/>
      <c r="AE945" s="32"/>
      <c r="AF945" s="32"/>
      <c r="AG945" s="16"/>
      <c r="AH945" s="16"/>
      <c r="AI945" s="16"/>
      <c r="AJ945" s="16"/>
      <c r="AK945" s="16"/>
      <c r="AL945" s="16"/>
      <c r="AM945" s="16"/>
      <c r="AN945" s="16"/>
      <c r="AO945" s="16"/>
      <c r="AP945" s="5"/>
      <c r="AQ945" s="31"/>
      <c r="AR945" s="31"/>
    </row>
    <row r="946" spans="1:44" x14ac:dyDescent="0.3">
      <c r="A946" s="4"/>
      <c r="B946" s="3"/>
      <c r="C946" s="3"/>
      <c r="D946" s="14"/>
      <c r="E946" s="14"/>
      <c r="F946" s="14"/>
      <c r="G946" s="14"/>
      <c r="H946" s="5"/>
      <c r="I946" s="15"/>
      <c r="J946" s="15"/>
      <c r="K946" s="3"/>
      <c r="L946" s="3"/>
      <c r="M946" s="3"/>
      <c r="N946" s="3"/>
      <c r="O946" s="17"/>
      <c r="P946" s="32"/>
      <c r="Q946" s="32"/>
      <c r="R946" s="5"/>
      <c r="S946" s="5"/>
      <c r="T946" s="16"/>
      <c r="U946" s="16"/>
      <c r="V946" s="32"/>
      <c r="W946" s="32"/>
      <c r="X946" s="16"/>
      <c r="Y946" s="32"/>
      <c r="Z946" s="32"/>
      <c r="AA946" s="5"/>
      <c r="AB946" s="5"/>
      <c r="AC946" s="16"/>
      <c r="AD946" s="16"/>
      <c r="AE946" s="32"/>
      <c r="AF946" s="32"/>
      <c r="AG946" s="16"/>
      <c r="AH946" s="16"/>
      <c r="AI946" s="16"/>
      <c r="AJ946" s="16"/>
      <c r="AK946" s="16"/>
      <c r="AL946" s="16"/>
      <c r="AM946" s="16"/>
      <c r="AN946" s="16"/>
      <c r="AO946" s="16"/>
      <c r="AP946" s="5"/>
      <c r="AQ946" s="31"/>
      <c r="AR946" s="31"/>
    </row>
    <row r="947" spans="1:44" x14ac:dyDescent="0.3">
      <c r="A947" s="4"/>
      <c r="B947" s="3"/>
      <c r="C947" s="3"/>
      <c r="D947" s="14"/>
      <c r="E947" s="14"/>
      <c r="F947" s="14"/>
      <c r="G947" s="14"/>
      <c r="H947" s="5"/>
      <c r="I947" s="15"/>
      <c r="J947" s="15"/>
      <c r="K947" s="3"/>
      <c r="L947" s="3"/>
      <c r="M947" s="3"/>
      <c r="N947" s="3"/>
      <c r="O947" s="17"/>
      <c r="P947" s="32"/>
      <c r="Q947" s="32"/>
      <c r="R947" s="5"/>
      <c r="S947" s="5"/>
      <c r="T947" s="16"/>
      <c r="U947" s="16"/>
      <c r="V947" s="32"/>
      <c r="W947" s="32"/>
      <c r="X947" s="16"/>
      <c r="Y947" s="32"/>
      <c r="Z947" s="32"/>
      <c r="AA947" s="5"/>
      <c r="AB947" s="5"/>
      <c r="AC947" s="16"/>
      <c r="AD947" s="16"/>
      <c r="AE947" s="32"/>
      <c r="AF947" s="32"/>
      <c r="AG947" s="16"/>
      <c r="AH947" s="16"/>
      <c r="AI947" s="16"/>
      <c r="AJ947" s="16"/>
      <c r="AK947" s="16"/>
      <c r="AL947" s="16"/>
      <c r="AM947" s="16"/>
      <c r="AN947" s="16"/>
      <c r="AO947" s="16"/>
      <c r="AP947" s="5"/>
      <c r="AQ947" s="31"/>
      <c r="AR947" s="31"/>
    </row>
    <row r="948" spans="1:44" x14ac:dyDescent="0.3">
      <c r="A948" s="4"/>
      <c r="B948" s="3"/>
      <c r="C948" s="3"/>
      <c r="D948" s="14"/>
      <c r="E948" s="14"/>
      <c r="F948" s="14"/>
      <c r="G948" s="14"/>
      <c r="H948" s="5"/>
      <c r="I948" s="15"/>
      <c r="J948" s="15"/>
      <c r="K948" s="3"/>
      <c r="L948" s="3"/>
      <c r="M948" s="3"/>
      <c r="N948" s="3"/>
      <c r="O948" s="17"/>
      <c r="P948" s="32"/>
      <c r="Q948" s="32"/>
      <c r="R948" s="5"/>
      <c r="S948" s="5"/>
      <c r="T948" s="16"/>
      <c r="U948" s="16"/>
      <c r="V948" s="32"/>
      <c r="W948" s="32"/>
      <c r="X948" s="16"/>
      <c r="Y948" s="32"/>
      <c r="Z948" s="32"/>
      <c r="AA948" s="5"/>
      <c r="AB948" s="5"/>
      <c r="AC948" s="16"/>
      <c r="AD948" s="16"/>
      <c r="AE948" s="32"/>
      <c r="AF948" s="32"/>
      <c r="AG948" s="16"/>
      <c r="AH948" s="16"/>
      <c r="AI948" s="16"/>
      <c r="AJ948" s="16"/>
      <c r="AK948" s="16"/>
      <c r="AL948" s="16"/>
      <c r="AM948" s="16"/>
      <c r="AN948" s="16"/>
      <c r="AO948" s="16"/>
      <c r="AP948" s="5"/>
      <c r="AQ948" s="31"/>
      <c r="AR948" s="31"/>
    </row>
    <row r="949" spans="1:44" x14ac:dyDescent="0.3">
      <c r="A949" s="4"/>
      <c r="B949" s="3"/>
      <c r="C949" s="3"/>
      <c r="D949" s="14"/>
      <c r="E949" s="14"/>
      <c r="F949" s="14"/>
      <c r="G949" s="14"/>
      <c r="H949" s="5"/>
      <c r="I949" s="15"/>
      <c r="J949" s="15"/>
      <c r="K949" s="3"/>
      <c r="L949" s="3"/>
      <c r="M949" s="3"/>
      <c r="N949" s="3"/>
      <c r="O949" s="17"/>
      <c r="P949" s="32"/>
      <c r="Q949" s="32"/>
      <c r="R949" s="5"/>
      <c r="S949" s="5"/>
      <c r="T949" s="16"/>
      <c r="U949" s="16"/>
      <c r="V949" s="32"/>
      <c r="W949" s="32"/>
      <c r="X949" s="16"/>
      <c r="Y949" s="32"/>
      <c r="Z949" s="32"/>
      <c r="AA949" s="5"/>
      <c r="AB949" s="5"/>
      <c r="AC949" s="16"/>
      <c r="AD949" s="16"/>
      <c r="AE949" s="32"/>
      <c r="AF949" s="32"/>
      <c r="AG949" s="16"/>
      <c r="AH949" s="16"/>
      <c r="AI949" s="16"/>
      <c r="AJ949" s="16"/>
      <c r="AK949" s="16"/>
      <c r="AL949" s="16"/>
      <c r="AM949" s="16"/>
      <c r="AN949" s="16"/>
      <c r="AO949" s="16"/>
      <c r="AP949" s="5"/>
      <c r="AQ949" s="31"/>
      <c r="AR949" s="31"/>
    </row>
    <row r="950" spans="1:44" x14ac:dyDescent="0.3">
      <c r="A950" s="4"/>
      <c r="B950" s="3"/>
      <c r="C950" s="3"/>
      <c r="D950" s="14"/>
      <c r="E950" s="14"/>
      <c r="F950" s="14"/>
      <c r="G950" s="14"/>
      <c r="H950" s="5"/>
      <c r="I950" s="15"/>
      <c r="J950" s="15"/>
      <c r="K950" s="3"/>
      <c r="L950" s="3"/>
      <c r="M950" s="3"/>
      <c r="N950" s="3"/>
      <c r="O950" s="17"/>
      <c r="P950" s="32"/>
      <c r="Q950" s="32"/>
      <c r="R950" s="5"/>
      <c r="S950" s="5"/>
      <c r="T950" s="16"/>
      <c r="U950" s="16"/>
      <c r="V950" s="32"/>
      <c r="W950" s="32"/>
      <c r="X950" s="16"/>
      <c r="Y950" s="32"/>
      <c r="Z950" s="32"/>
      <c r="AA950" s="5"/>
      <c r="AB950" s="5"/>
      <c r="AC950" s="16"/>
      <c r="AD950" s="16"/>
      <c r="AE950" s="32"/>
      <c r="AF950" s="32"/>
      <c r="AG950" s="16"/>
      <c r="AH950" s="16"/>
      <c r="AI950" s="16"/>
      <c r="AJ950" s="16"/>
      <c r="AK950" s="16"/>
      <c r="AL950" s="16"/>
      <c r="AM950" s="16"/>
      <c r="AN950" s="16"/>
      <c r="AO950" s="16"/>
      <c r="AP950" s="5"/>
      <c r="AQ950" s="31"/>
      <c r="AR950" s="31"/>
    </row>
    <row r="951" spans="1:44" x14ac:dyDescent="0.3">
      <c r="A951" s="4"/>
      <c r="B951" s="3"/>
      <c r="C951" s="3"/>
      <c r="D951" s="14"/>
      <c r="E951" s="14"/>
      <c r="F951" s="14"/>
      <c r="G951" s="14"/>
      <c r="H951" s="5"/>
      <c r="I951" s="15"/>
      <c r="J951" s="15"/>
      <c r="K951" s="3"/>
      <c r="L951" s="3"/>
      <c r="M951" s="3"/>
      <c r="N951" s="3"/>
      <c r="O951" s="17"/>
      <c r="P951" s="32"/>
      <c r="Q951" s="32"/>
      <c r="R951" s="5"/>
      <c r="S951" s="5"/>
      <c r="T951" s="16"/>
      <c r="U951" s="16"/>
      <c r="V951" s="32"/>
      <c r="W951" s="32"/>
      <c r="X951" s="16"/>
      <c r="Y951" s="32"/>
      <c r="Z951" s="32"/>
      <c r="AA951" s="5"/>
      <c r="AB951" s="5"/>
      <c r="AC951" s="16"/>
      <c r="AD951" s="16"/>
      <c r="AE951" s="32"/>
      <c r="AF951" s="32"/>
      <c r="AG951" s="16"/>
      <c r="AH951" s="16"/>
      <c r="AI951" s="16"/>
      <c r="AJ951" s="16"/>
      <c r="AK951" s="16"/>
      <c r="AL951" s="16"/>
      <c r="AM951" s="16"/>
      <c r="AN951" s="16"/>
      <c r="AO951" s="16"/>
      <c r="AP951" s="5"/>
      <c r="AQ951" s="31"/>
      <c r="AR951" s="31"/>
    </row>
    <row r="952" spans="1:44" x14ac:dyDescent="0.3">
      <c r="A952" s="4"/>
      <c r="B952" s="3"/>
      <c r="C952" s="3"/>
      <c r="D952" s="14"/>
      <c r="E952" s="14"/>
      <c r="F952" s="14"/>
      <c r="G952" s="14"/>
      <c r="H952" s="5"/>
      <c r="I952" s="15"/>
      <c r="J952" s="15"/>
      <c r="K952" s="3"/>
      <c r="L952" s="3"/>
      <c r="M952" s="3"/>
      <c r="N952" s="3"/>
      <c r="O952" s="17"/>
      <c r="P952" s="32"/>
      <c r="Q952" s="32"/>
      <c r="R952" s="5"/>
      <c r="S952" s="5"/>
      <c r="T952" s="16"/>
      <c r="U952" s="16"/>
      <c r="V952" s="32"/>
      <c r="W952" s="32"/>
      <c r="X952" s="16"/>
      <c r="Y952" s="32"/>
      <c r="Z952" s="32"/>
      <c r="AA952" s="5"/>
      <c r="AB952" s="5"/>
      <c r="AC952" s="16"/>
      <c r="AD952" s="16"/>
      <c r="AE952" s="32"/>
      <c r="AF952" s="32"/>
      <c r="AG952" s="16"/>
      <c r="AH952" s="16"/>
      <c r="AI952" s="16"/>
      <c r="AJ952" s="16"/>
      <c r="AK952" s="16"/>
      <c r="AL952" s="16"/>
      <c r="AM952" s="16"/>
      <c r="AN952" s="16"/>
      <c r="AO952" s="16"/>
      <c r="AP952" s="5"/>
      <c r="AQ952" s="31"/>
      <c r="AR952" s="31"/>
    </row>
    <row r="953" spans="1:44" x14ac:dyDescent="0.3">
      <c r="A953" s="4"/>
      <c r="B953" s="3"/>
      <c r="C953" s="3"/>
      <c r="D953" s="14"/>
      <c r="E953" s="14"/>
      <c r="F953" s="14"/>
      <c r="G953" s="14"/>
      <c r="H953" s="5"/>
      <c r="I953" s="15"/>
      <c r="J953" s="15"/>
      <c r="K953" s="3"/>
      <c r="L953" s="3"/>
      <c r="M953" s="3"/>
      <c r="N953" s="3"/>
      <c r="O953" s="17"/>
      <c r="P953" s="32"/>
      <c r="Q953" s="32"/>
      <c r="R953" s="5"/>
      <c r="S953" s="5"/>
      <c r="T953" s="16"/>
      <c r="U953" s="16"/>
      <c r="V953" s="32"/>
      <c r="W953" s="32"/>
      <c r="X953" s="16"/>
      <c r="Y953" s="32"/>
      <c r="Z953" s="32"/>
      <c r="AA953" s="5"/>
      <c r="AB953" s="5"/>
      <c r="AC953" s="16"/>
      <c r="AD953" s="16"/>
      <c r="AE953" s="32"/>
      <c r="AF953" s="32"/>
      <c r="AG953" s="16"/>
      <c r="AH953" s="16"/>
      <c r="AI953" s="16"/>
      <c r="AJ953" s="16"/>
      <c r="AK953" s="16"/>
      <c r="AL953" s="16"/>
      <c r="AM953" s="16"/>
      <c r="AN953" s="16"/>
      <c r="AO953" s="16"/>
      <c r="AP953" s="5"/>
      <c r="AQ953" s="31"/>
      <c r="AR953" s="31"/>
    </row>
    <row r="954" spans="1:44" x14ac:dyDescent="0.3">
      <c r="A954" s="4"/>
      <c r="B954" s="3"/>
      <c r="C954" s="3"/>
      <c r="D954" s="14"/>
      <c r="E954" s="14"/>
      <c r="F954" s="14"/>
      <c r="G954" s="14"/>
      <c r="H954" s="5"/>
      <c r="I954" s="15"/>
      <c r="J954" s="15"/>
      <c r="K954" s="3"/>
      <c r="L954" s="3"/>
      <c r="M954" s="3"/>
      <c r="N954" s="3"/>
      <c r="O954" s="17"/>
      <c r="P954" s="32"/>
      <c r="Q954" s="32"/>
      <c r="R954" s="5"/>
      <c r="S954" s="5"/>
      <c r="T954" s="16"/>
      <c r="U954" s="16"/>
      <c r="V954" s="32"/>
      <c r="W954" s="32"/>
      <c r="X954" s="16"/>
      <c r="Y954" s="32"/>
      <c r="Z954" s="32"/>
      <c r="AA954" s="5"/>
      <c r="AB954" s="5"/>
      <c r="AC954" s="16"/>
      <c r="AD954" s="16"/>
      <c r="AE954" s="32"/>
      <c r="AF954" s="32"/>
      <c r="AG954" s="16"/>
      <c r="AH954" s="16"/>
      <c r="AI954" s="16"/>
      <c r="AJ954" s="16"/>
      <c r="AK954" s="16"/>
      <c r="AL954" s="16"/>
      <c r="AM954" s="16"/>
      <c r="AN954" s="16"/>
      <c r="AO954" s="16"/>
      <c r="AP954" s="5"/>
      <c r="AQ954" s="31"/>
      <c r="AR954" s="31"/>
    </row>
    <row r="955" spans="1:44" x14ac:dyDescent="0.3">
      <c r="A955" s="4"/>
      <c r="B955" s="3"/>
      <c r="C955" s="3"/>
      <c r="D955" s="14"/>
      <c r="E955" s="14"/>
      <c r="F955" s="14"/>
      <c r="G955" s="14"/>
      <c r="H955" s="5"/>
      <c r="I955" s="15"/>
      <c r="J955" s="15"/>
      <c r="K955" s="3"/>
      <c r="L955" s="3"/>
      <c r="M955" s="3"/>
      <c r="N955" s="3"/>
      <c r="O955" s="17"/>
      <c r="P955" s="32"/>
      <c r="Q955" s="32"/>
      <c r="R955" s="5"/>
      <c r="S955" s="5"/>
      <c r="T955" s="16"/>
      <c r="U955" s="16"/>
      <c r="V955" s="32"/>
      <c r="W955" s="32"/>
      <c r="X955" s="16"/>
      <c r="Y955" s="32"/>
      <c r="Z955" s="32"/>
      <c r="AA955" s="5"/>
      <c r="AB955" s="5"/>
      <c r="AC955" s="16"/>
      <c r="AD955" s="16"/>
      <c r="AE955" s="32"/>
      <c r="AF955" s="32"/>
      <c r="AG955" s="16"/>
      <c r="AH955" s="16"/>
      <c r="AI955" s="16"/>
      <c r="AJ955" s="16"/>
      <c r="AK955" s="16"/>
      <c r="AL955" s="16"/>
      <c r="AM955" s="16"/>
      <c r="AN955" s="16"/>
      <c r="AO955" s="16"/>
      <c r="AP955" s="5"/>
      <c r="AQ955" s="31"/>
      <c r="AR955" s="31"/>
    </row>
    <row r="956" spans="1:44" x14ac:dyDescent="0.3">
      <c r="A956" s="4"/>
      <c r="B956" s="3"/>
      <c r="C956" s="3"/>
      <c r="D956" s="14"/>
      <c r="E956" s="14"/>
      <c r="F956" s="14"/>
      <c r="G956" s="14"/>
      <c r="H956" s="5"/>
      <c r="I956" s="15"/>
      <c r="J956" s="15"/>
      <c r="K956" s="3"/>
      <c r="L956" s="3"/>
      <c r="M956" s="3"/>
      <c r="N956" s="3"/>
      <c r="O956" s="17"/>
      <c r="P956" s="32"/>
      <c r="Q956" s="32"/>
      <c r="R956" s="5"/>
      <c r="S956" s="5"/>
      <c r="T956" s="16"/>
      <c r="U956" s="16"/>
      <c r="V956" s="32"/>
      <c r="W956" s="32"/>
      <c r="X956" s="16"/>
      <c r="Y956" s="32"/>
      <c r="Z956" s="32"/>
      <c r="AA956" s="5"/>
      <c r="AB956" s="5"/>
      <c r="AC956" s="16"/>
      <c r="AD956" s="16"/>
      <c r="AE956" s="32"/>
      <c r="AF956" s="32"/>
      <c r="AG956" s="16"/>
      <c r="AH956" s="16"/>
      <c r="AI956" s="16"/>
      <c r="AJ956" s="16"/>
      <c r="AK956" s="16"/>
      <c r="AL956" s="16"/>
      <c r="AM956" s="16"/>
      <c r="AN956" s="16"/>
      <c r="AO956" s="16"/>
      <c r="AP956" s="5"/>
      <c r="AQ956" s="31"/>
      <c r="AR956" s="31"/>
    </row>
    <row r="957" spans="1:44" x14ac:dyDescent="0.3">
      <c r="A957" s="4"/>
      <c r="B957" s="3"/>
      <c r="C957" s="3"/>
      <c r="D957" s="14"/>
      <c r="E957" s="14"/>
      <c r="F957" s="14"/>
      <c r="G957" s="14"/>
      <c r="H957" s="5"/>
      <c r="I957" s="15"/>
      <c r="J957" s="15"/>
      <c r="K957" s="3"/>
      <c r="L957" s="3"/>
      <c r="M957" s="3"/>
      <c r="N957" s="3"/>
      <c r="O957" s="17"/>
      <c r="P957" s="32"/>
      <c r="Q957" s="32"/>
      <c r="R957" s="5"/>
      <c r="S957" s="5"/>
      <c r="T957" s="16"/>
      <c r="U957" s="16"/>
      <c r="V957" s="32"/>
      <c r="W957" s="32"/>
      <c r="X957" s="16"/>
      <c r="Y957" s="32"/>
      <c r="Z957" s="32"/>
      <c r="AA957" s="5"/>
      <c r="AB957" s="5"/>
      <c r="AC957" s="16"/>
      <c r="AD957" s="16"/>
      <c r="AE957" s="32"/>
      <c r="AF957" s="32"/>
      <c r="AG957" s="16"/>
      <c r="AH957" s="16"/>
      <c r="AI957" s="16"/>
      <c r="AJ957" s="16"/>
      <c r="AK957" s="16"/>
      <c r="AL957" s="16"/>
      <c r="AM957" s="16"/>
      <c r="AN957" s="16"/>
      <c r="AO957" s="16"/>
      <c r="AP957" s="5"/>
      <c r="AQ957" s="31"/>
      <c r="AR957" s="31"/>
    </row>
    <row r="958" spans="1:44" x14ac:dyDescent="0.3">
      <c r="A958" s="4"/>
      <c r="B958" s="3"/>
      <c r="C958" s="3"/>
      <c r="D958" s="14"/>
      <c r="E958" s="14"/>
      <c r="F958" s="14"/>
      <c r="G958" s="14"/>
      <c r="H958" s="5"/>
      <c r="I958" s="15"/>
      <c r="J958" s="15"/>
      <c r="K958" s="3"/>
      <c r="L958" s="3"/>
      <c r="M958" s="3"/>
      <c r="N958" s="3"/>
      <c r="O958" s="17"/>
      <c r="P958" s="32"/>
      <c r="Q958" s="32"/>
      <c r="R958" s="5"/>
      <c r="S958" s="5"/>
      <c r="T958" s="16"/>
      <c r="U958" s="16"/>
      <c r="V958" s="32"/>
      <c r="W958" s="32"/>
      <c r="X958" s="16"/>
      <c r="Y958" s="32"/>
      <c r="Z958" s="32"/>
      <c r="AA958" s="5"/>
      <c r="AB958" s="5"/>
      <c r="AC958" s="16"/>
      <c r="AD958" s="16"/>
      <c r="AE958" s="32"/>
      <c r="AF958" s="32"/>
      <c r="AG958" s="16"/>
      <c r="AH958" s="16"/>
      <c r="AI958" s="16"/>
      <c r="AJ958" s="16"/>
      <c r="AK958" s="16"/>
      <c r="AL958" s="16"/>
      <c r="AM958" s="16"/>
      <c r="AN958" s="16"/>
      <c r="AO958" s="16"/>
      <c r="AP958" s="5"/>
      <c r="AQ958" s="31"/>
      <c r="AR958" s="31"/>
    </row>
    <row r="959" spans="1:44" x14ac:dyDescent="0.3">
      <c r="A959" s="4"/>
      <c r="B959" s="3"/>
      <c r="C959" s="3"/>
      <c r="D959" s="14"/>
      <c r="E959" s="14"/>
      <c r="F959" s="14"/>
      <c r="G959" s="14"/>
      <c r="H959" s="5"/>
      <c r="I959" s="15"/>
      <c r="J959" s="15"/>
      <c r="K959" s="3"/>
      <c r="L959" s="3"/>
      <c r="M959" s="3"/>
      <c r="N959" s="3"/>
      <c r="O959" s="17"/>
      <c r="P959" s="32"/>
      <c r="Q959" s="32"/>
      <c r="R959" s="5"/>
      <c r="S959" s="5"/>
      <c r="T959" s="16"/>
      <c r="U959" s="16"/>
      <c r="V959" s="32"/>
      <c r="W959" s="32"/>
      <c r="X959" s="16"/>
      <c r="Y959" s="32"/>
      <c r="Z959" s="32"/>
      <c r="AA959" s="5"/>
      <c r="AB959" s="5"/>
      <c r="AC959" s="16"/>
      <c r="AD959" s="16"/>
      <c r="AE959" s="32"/>
      <c r="AF959" s="32"/>
      <c r="AG959" s="16"/>
      <c r="AH959" s="16"/>
      <c r="AI959" s="16"/>
      <c r="AJ959" s="16"/>
      <c r="AK959" s="16"/>
      <c r="AL959" s="16"/>
      <c r="AM959" s="16"/>
      <c r="AN959" s="16"/>
      <c r="AO959" s="16"/>
      <c r="AP959" s="5"/>
      <c r="AQ959" s="31"/>
      <c r="AR959" s="31"/>
    </row>
    <row r="960" spans="1:44" x14ac:dyDescent="0.3">
      <c r="A960" s="4"/>
      <c r="B960" s="3"/>
      <c r="C960" s="3"/>
      <c r="D960" s="14"/>
      <c r="E960" s="14"/>
      <c r="F960" s="14"/>
      <c r="G960" s="14"/>
      <c r="H960" s="5"/>
      <c r="I960" s="15"/>
      <c r="J960" s="15"/>
      <c r="K960" s="3"/>
      <c r="L960" s="3"/>
      <c r="M960" s="3"/>
      <c r="N960" s="3"/>
      <c r="O960" s="17"/>
      <c r="P960" s="32"/>
      <c r="Q960" s="32"/>
      <c r="R960" s="5"/>
      <c r="S960" s="5"/>
      <c r="T960" s="16"/>
      <c r="U960" s="16"/>
      <c r="V960" s="32"/>
      <c r="W960" s="32"/>
      <c r="X960" s="16"/>
      <c r="Y960" s="32"/>
      <c r="Z960" s="32"/>
      <c r="AA960" s="5"/>
      <c r="AB960" s="5"/>
      <c r="AC960" s="16"/>
      <c r="AD960" s="16"/>
      <c r="AE960" s="32"/>
      <c r="AF960" s="32"/>
      <c r="AG960" s="16"/>
      <c r="AH960" s="16"/>
      <c r="AI960" s="16"/>
      <c r="AJ960" s="16"/>
      <c r="AK960" s="16"/>
      <c r="AL960" s="16"/>
      <c r="AM960" s="16"/>
      <c r="AN960" s="16"/>
      <c r="AO960" s="16"/>
      <c r="AP960" s="5"/>
      <c r="AQ960" s="31"/>
      <c r="AR960" s="31"/>
    </row>
    <row r="961" spans="1:44" x14ac:dyDescent="0.3">
      <c r="A961" s="4"/>
      <c r="B961" s="3"/>
      <c r="C961" s="3"/>
      <c r="D961" s="14"/>
      <c r="E961" s="14"/>
      <c r="F961" s="14"/>
      <c r="G961" s="14"/>
      <c r="H961" s="5"/>
      <c r="I961" s="15"/>
      <c r="J961" s="15"/>
      <c r="K961" s="3"/>
      <c r="L961" s="3"/>
      <c r="M961" s="3"/>
      <c r="N961" s="3"/>
      <c r="O961" s="17"/>
      <c r="P961" s="32"/>
      <c r="Q961" s="32"/>
      <c r="R961" s="5"/>
      <c r="S961" s="5"/>
      <c r="T961" s="16"/>
      <c r="U961" s="16"/>
      <c r="V961" s="32"/>
      <c r="W961" s="32"/>
      <c r="X961" s="16"/>
      <c r="Y961" s="32"/>
      <c r="Z961" s="32"/>
      <c r="AA961" s="5"/>
      <c r="AB961" s="5"/>
      <c r="AC961" s="16"/>
      <c r="AD961" s="16"/>
      <c r="AE961" s="32"/>
      <c r="AF961" s="32"/>
      <c r="AG961" s="16"/>
      <c r="AH961" s="16"/>
      <c r="AI961" s="16"/>
      <c r="AJ961" s="16"/>
      <c r="AK961" s="16"/>
      <c r="AL961" s="16"/>
      <c r="AM961" s="16"/>
      <c r="AN961" s="16"/>
      <c r="AO961" s="16"/>
      <c r="AP961" s="5"/>
      <c r="AQ961" s="31"/>
      <c r="AR961" s="31"/>
    </row>
    <row r="962" spans="1:44" x14ac:dyDescent="0.3">
      <c r="A962" s="4"/>
      <c r="B962" s="3"/>
      <c r="C962" s="3"/>
      <c r="D962" s="14"/>
      <c r="E962" s="14"/>
      <c r="F962" s="14"/>
      <c r="G962" s="14"/>
      <c r="H962" s="5"/>
      <c r="I962" s="15"/>
      <c r="J962" s="15"/>
      <c r="K962" s="3"/>
      <c r="L962" s="3"/>
      <c r="M962" s="3"/>
      <c r="N962" s="3"/>
      <c r="O962" s="17"/>
      <c r="P962" s="32"/>
      <c r="Q962" s="32"/>
      <c r="R962" s="5"/>
      <c r="S962" s="5"/>
      <c r="T962" s="16"/>
      <c r="U962" s="16"/>
      <c r="V962" s="32"/>
      <c r="W962" s="32"/>
      <c r="X962" s="16"/>
      <c r="Y962" s="32"/>
      <c r="Z962" s="32"/>
      <c r="AA962" s="5"/>
      <c r="AB962" s="5"/>
      <c r="AC962" s="16"/>
      <c r="AD962" s="16"/>
      <c r="AE962" s="32"/>
      <c r="AF962" s="32"/>
      <c r="AG962" s="16"/>
      <c r="AH962" s="16"/>
      <c r="AI962" s="16"/>
      <c r="AJ962" s="16"/>
      <c r="AK962" s="16"/>
      <c r="AL962" s="16"/>
      <c r="AM962" s="16"/>
      <c r="AN962" s="16"/>
      <c r="AO962" s="16"/>
      <c r="AP962" s="5"/>
      <c r="AQ962" s="31"/>
      <c r="AR962" s="31"/>
    </row>
    <row r="963" spans="1:44" x14ac:dyDescent="0.3">
      <c r="A963" s="4"/>
      <c r="B963" s="3"/>
      <c r="C963" s="3"/>
      <c r="D963" s="14"/>
      <c r="E963" s="14"/>
      <c r="F963" s="14"/>
      <c r="G963" s="14"/>
      <c r="H963" s="5"/>
      <c r="I963" s="15"/>
      <c r="J963" s="15"/>
      <c r="K963" s="3"/>
      <c r="L963" s="3"/>
      <c r="M963" s="3"/>
      <c r="N963" s="3"/>
      <c r="O963" s="17"/>
      <c r="P963" s="32"/>
      <c r="Q963" s="32"/>
      <c r="R963" s="5"/>
      <c r="S963" s="5"/>
      <c r="T963" s="16"/>
      <c r="U963" s="16"/>
      <c r="V963" s="32"/>
      <c r="W963" s="32"/>
      <c r="X963" s="16"/>
      <c r="Y963" s="32"/>
      <c r="Z963" s="32"/>
      <c r="AA963" s="5"/>
      <c r="AB963" s="5"/>
      <c r="AC963" s="16"/>
      <c r="AD963" s="16"/>
      <c r="AE963" s="32"/>
      <c r="AF963" s="32"/>
      <c r="AG963" s="16"/>
      <c r="AH963" s="16"/>
      <c r="AI963" s="16"/>
      <c r="AJ963" s="16"/>
      <c r="AK963" s="16"/>
      <c r="AL963" s="16"/>
      <c r="AM963" s="16"/>
      <c r="AN963" s="16"/>
      <c r="AO963" s="16"/>
      <c r="AP963" s="5"/>
      <c r="AQ963" s="31"/>
      <c r="AR963" s="31"/>
    </row>
    <row r="964" spans="1:44" x14ac:dyDescent="0.3">
      <c r="A964" s="4"/>
      <c r="B964" s="3"/>
      <c r="C964" s="3"/>
      <c r="D964" s="14"/>
      <c r="E964" s="14"/>
      <c r="F964" s="14"/>
      <c r="G964" s="14"/>
      <c r="H964" s="5"/>
      <c r="I964" s="15"/>
      <c r="J964" s="15"/>
      <c r="K964" s="3"/>
      <c r="L964" s="3"/>
      <c r="M964" s="3"/>
      <c r="N964" s="3"/>
      <c r="O964" s="17"/>
      <c r="P964" s="32"/>
      <c r="Q964" s="32"/>
      <c r="R964" s="5"/>
      <c r="S964" s="5"/>
      <c r="T964" s="16"/>
      <c r="U964" s="16"/>
      <c r="V964" s="32"/>
      <c r="W964" s="32"/>
      <c r="X964" s="16"/>
      <c r="Y964" s="32"/>
      <c r="Z964" s="32"/>
      <c r="AA964" s="5"/>
      <c r="AB964" s="5"/>
      <c r="AC964" s="16"/>
      <c r="AD964" s="16"/>
      <c r="AE964" s="32"/>
      <c r="AF964" s="32"/>
      <c r="AG964" s="16"/>
      <c r="AH964" s="16"/>
      <c r="AI964" s="16"/>
      <c r="AJ964" s="16"/>
      <c r="AK964" s="16"/>
      <c r="AL964" s="16"/>
      <c r="AM964" s="16"/>
      <c r="AN964" s="16"/>
      <c r="AO964" s="16"/>
      <c r="AP964" s="5"/>
      <c r="AQ964" s="31"/>
      <c r="AR964" s="31"/>
    </row>
    <row r="965" spans="1:44" x14ac:dyDescent="0.3">
      <c r="A965" s="4"/>
      <c r="B965" s="3"/>
      <c r="C965" s="3"/>
      <c r="D965" s="14"/>
      <c r="E965" s="14"/>
      <c r="F965" s="14"/>
      <c r="G965" s="14"/>
      <c r="H965" s="5"/>
      <c r="I965" s="15"/>
      <c r="J965" s="15"/>
      <c r="K965" s="3"/>
      <c r="L965" s="3"/>
      <c r="M965" s="3"/>
      <c r="N965" s="3"/>
      <c r="O965" s="17"/>
      <c r="P965" s="32"/>
      <c r="Q965" s="32"/>
      <c r="R965" s="5"/>
      <c r="S965" s="5"/>
      <c r="T965" s="16"/>
      <c r="U965" s="16"/>
      <c r="V965" s="32"/>
      <c r="W965" s="32"/>
      <c r="X965" s="16"/>
      <c r="Y965" s="32"/>
      <c r="Z965" s="32"/>
      <c r="AA965" s="5"/>
      <c r="AB965" s="5"/>
      <c r="AC965" s="16"/>
      <c r="AD965" s="16"/>
      <c r="AE965" s="32"/>
      <c r="AF965" s="32"/>
      <c r="AG965" s="16"/>
      <c r="AH965" s="16"/>
      <c r="AI965" s="16"/>
      <c r="AJ965" s="16"/>
      <c r="AK965" s="16"/>
      <c r="AL965" s="16"/>
      <c r="AM965" s="16"/>
      <c r="AN965" s="16"/>
      <c r="AO965" s="16"/>
      <c r="AP965" s="5"/>
      <c r="AQ965" s="31"/>
      <c r="AR965" s="31"/>
    </row>
    <row r="966" spans="1:44" x14ac:dyDescent="0.3">
      <c r="A966" s="4"/>
      <c r="B966" s="3"/>
      <c r="C966" s="3"/>
      <c r="D966" s="14"/>
      <c r="E966" s="14"/>
      <c r="F966" s="14"/>
      <c r="G966" s="14"/>
      <c r="H966" s="5"/>
      <c r="I966" s="15"/>
      <c r="J966" s="15"/>
      <c r="K966" s="3"/>
      <c r="L966" s="3"/>
      <c r="M966" s="3"/>
      <c r="N966" s="3"/>
      <c r="O966" s="17"/>
      <c r="P966" s="32"/>
      <c r="Q966" s="32"/>
      <c r="R966" s="5"/>
      <c r="S966" s="5"/>
      <c r="T966" s="16"/>
      <c r="U966" s="16"/>
      <c r="V966" s="32"/>
      <c r="W966" s="32"/>
      <c r="X966" s="16"/>
      <c r="Y966" s="32"/>
      <c r="Z966" s="32"/>
      <c r="AA966" s="5"/>
      <c r="AB966" s="5"/>
      <c r="AC966" s="16"/>
      <c r="AD966" s="16"/>
      <c r="AE966" s="32"/>
      <c r="AF966" s="32"/>
      <c r="AG966" s="16"/>
      <c r="AH966" s="16"/>
      <c r="AI966" s="16"/>
      <c r="AJ966" s="16"/>
      <c r="AK966" s="16"/>
      <c r="AL966" s="16"/>
      <c r="AM966" s="16"/>
      <c r="AN966" s="16"/>
      <c r="AO966" s="16"/>
      <c r="AP966" s="5"/>
      <c r="AQ966" s="31"/>
      <c r="AR966" s="31"/>
    </row>
    <row r="967" spans="1:44" x14ac:dyDescent="0.3">
      <c r="A967" s="4"/>
      <c r="B967" s="3"/>
      <c r="C967" s="3"/>
      <c r="D967" s="14"/>
      <c r="E967" s="14"/>
      <c r="F967" s="14"/>
      <c r="G967" s="14"/>
      <c r="H967" s="5"/>
      <c r="I967" s="15"/>
      <c r="J967" s="15"/>
      <c r="K967" s="3"/>
      <c r="L967" s="3"/>
      <c r="M967" s="3"/>
      <c r="N967" s="3"/>
      <c r="O967" s="17"/>
      <c r="P967" s="32"/>
      <c r="Q967" s="32"/>
      <c r="R967" s="5"/>
      <c r="S967" s="5"/>
      <c r="T967" s="16"/>
      <c r="U967" s="16"/>
      <c r="V967" s="32"/>
      <c r="W967" s="32"/>
      <c r="X967" s="16"/>
      <c r="Y967" s="32"/>
      <c r="Z967" s="32"/>
      <c r="AA967" s="5"/>
      <c r="AB967" s="5"/>
      <c r="AC967" s="16"/>
      <c r="AD967" s="16"/>
      <c r="AE967" s="32"/>
      <c r="AF967" s="32"/>
      <c r="AG967" s="16"/>
      <c r="AH967" s="16"/>
      <c r="AI967" s="16"/>
      <c r="AJ967" s="16"/>
      <c r="AK967" s="16"/>
      <c r="AL967" s="16"/>
      <c r="AM967" s="16"/>
      <c r="AN967" s="16"/>
      <c r="AO967" s="16"/>
      <c r="AP967" s="5"/>
      <c r="AQ967" s="31"/>
      <c r="AR967" s="31"/>
    </row>
    <row r="968" spans="1:44" x14ac:dyDescent="0.3">
      <c r="A968" s="4"/>
      <c r="B968" s="3"/>
      <c r="C968" s="3"/>
      <c r="D968" s="14"/>
      <c r="E968" s="14"/>
      <c r="F968" s="14"/>
      <c r="G968" s="14"/>
      <c r="H968" s="5"/>
      <c r="I968" s="15"/>
      <c r="J968" s="15"/>
      <c r="K968" s="3"/>
      <c r="L968" s="3"/>
      <c r="M968" s="3"/>
      <c r="N968" s="3"/>
      <c r="O968" s="17"/>
      <c r="P968" s="32"/>
      <c r="Q968" s="32"/>
      <c r="R968" s="5"/>
      <c r="S968" s="5"/>
      <c r="T968" s="16"/>
      <c r="U968" s="16"/>
      <c r="V968" s="32"/>
      <c r="W968" s="32"/>
      <c r="X968" s="16"/>
      <c r="Y968" s="32"/>
      <c r="Z968" s="32"/>
      <c r="AA968" s="5"/>
      <c r="AB968" s="5"/>
      <c r="AC968" s="16"/>
      <c r="AD968" s="16"/>
      <c r="AE968" s="32"/>
      <c r="AF968" s="32"/>
      <c r="AG968" s="16"/>
      <c r="AH968" s="16"/>
      <c r="AI968" s="16"/>
      <c r="AJ968" s="16"/>
      <c r="AK968" s="16"/>
      <c r="AL968" s="16"/>
      <c r="AM968" s="16"/>
      <c r="AN968" s="16"/>
      <c r="AO968" s="16"/>
      <c r="AP968" s="5"/>
      <c r="AQ968" s="31"/>
      <c r="AR968" s="31"/>
    </row>
    <row r="969" spans="1:44" x14ac:dyDescent="0.3">
      <c r="A969" s="4"/>
      <c r="B969" s="3"/>
      <c r="C969" s="3"/>
      <c r="D969" s="14"/>
      <c r="E969" s="14"/>
      <c r="F969" s="14"/>
      <c r="G969" s="14"/>
      <c r="H969" s="5"/>
      <c r="I969" s="15"/>
      <c r="J969" s="15"/>
      <c r="K969" s="3"/>
      <c r="L969" s="3"/>
      <c r="M969" s="3"/>
      <c r="N969" s="3"/>
      <c r="O969" s="17"/>
      <c r="P969" s="32"/>
      <c r="Q969" s="32"/>
      <c r="R969" s="5"/>
      <c r="S969" s="5"/>
      <c r="T969" s="16"/>
      <c r="U969" s="16"/>
      <c r="V969" s="32"/>
      <c r="W969" s="32"/>
      <c r="X969" s="16"/>
      <c r="Y969" s="32"/>
      <c r="Z969" s="32"/>
      <c r="AA969" s="5"/>
      <c r="AB969" s="5"/>
      <c r="AC969" s="16"/>
      <c r="AD969" s="16"/>
      <c r="AE969" s="32"/>
      <c r="AF969" s="32"/>
      <c r="AG969" s="16"/>
      <c r="AH969" s="16"/>
      <c r="AI969" s="16"/>
      <c r="AJ969" s="16"/>
      <c r="AK969" s="16"/>
      <c r="AL969" s="16"/>
      <c r="AM969" s="16"/>
      <c r="AN969" s="16"/>
      <c r="AO969" s="16"/>
      <c r="AP969" s="5"/>
      <c r="AQ969" s="31"/>
      <c r="AR969" s="31"/>
    </row>
    <row r="970" spans="1:44" x14ac:dyDescent="0.3">
      <c r="A970" s="4"/>
      <c r="B970" s="3"/>
      <c r="C970" s="3"/>
      <c r="D970" s="14"/>
      <c r="E970" s="14"/>
      <c r="F970" s="14"/>
      <c r="G970" s="14"/>
      <c r="H970" s="5"/>
      <c r="I970" s="15"/>
      <c r="J970" s="15"/>
      <c r="K970" s="3"/>
      <c r="L970" s="3"/>
      <c r="M970" s="3"/>
      <c r="N970" s="3"/>
      <c r="O970" s="17"/>
      <c r="P970" s="32"/>
      <c r="Q970" s="32"/>
      <c r="R970" s="5"/>
      <c r="S970" s="5"/>
      <c r="T970" s="16"/>
      <c r="U970" s="16"/>
      <c r="V970" s="32"/>
      <c r="W970" s="32"/>
      <c r="X970" s="16"/>
      <c r="Y970" s="32"/>
      <c r="Z970" s="32"/>
      <c r="AA970" s="5"/>
      <c r="AB970" s="5"/>
      <c r="AC970" s="16"/>
      <c r="AD970" s="16"/>
      <c r="AE970" s="32"/>
      <c r="AF970" s="32"/>
      <c r="AG970" s="16"/>
      <c r="AH970" s="16"/>
      <c r="AI970" s="16"/>
      <c r="AJ970" s="16"/>
      <c r="AK970" s="16"/>
      <c r="AL970" s="16"/>
      <c r="AM970" s="16"/>
      <c r="AN970" s="16"/>
      <c r="AO970" s="16"/>
      <c r="AP970" s="5"/>
      <c r="AQ970" s="31"/>
      <c r="AR970" s="31"/>
    </row>
    <row r="971" spans="1:44" x14ac:dyDescent="0.3">
      <c r="A971" s="4"/>
      <c r="B971" s="3"/>
      <c r="C971" s="3"/>
      <c r="D971" s="14"/>
      <c r="E971" s="14"/>
      <c r="F971" s="14"/>
      <c r="G971" s="14"/>
      <c r="H971" s="5"/>
      <c r="I971" s="15"/>
      <c r="J971" s="15"/>
      <c r="K971" s="3"/>
      <c r="L971" s="3"/>
      <c r="M971" s="3"/>
      <c r="N971" s="3"/>
      <c r="O971" s="17"/>
      <c r="P971" s="32"/>
      <c r="Q971" s="32"/>
      <c r="R971" s="5"/>
      <c r="S971" s="5"/>
      <c r="T971" s="16"/>
      <c r="U971" s="16"/>
      <c r="V971" s="32"/>
      <c r="W971" s="32"/>
      <c r="X971" s="16"/>
      <c r="Y971" s="32"/>
      <c r="Z971" s="32"/>
      <c r="AA971" s="5"/>
      <c r="AB971" s="5"/>
      <c r="AC971" s="16"/>
      <c r="AD971" s="16"/>
      <c r="AE971" s="32"/>
      <c r="AF971" s="32"/>
      <c r="AG971" s="16"/>
      <c r="AH971" s="16"/>
      <c r="AI971" s="16"/>
      <c r="AJ971" s="16"/>
      <c r="AK971" s="16"/>
      <c r="AL971" s="16"/>
      <c r="AM971" s="16"/>
      <c r="AN971" s="16"/>
      <c r="AO971" s="16"/>
      <c r="AP971" s="5"/>
      <c r="AQ971" s="31"/>
      <c r="AR971" s="31"/>
    </row>
    <row r="972" spans="1:44" x14ac:dyDescent="0.3">
      <c r="A972" s="4"/>
      <c r="B972" s="3"/>
      <c r="C972" s="3"/>
      <c r="D972" s="14"/>
      <c r="E972" s="14"/>
      <c r="F972" s="14"/>
      <c r="G972" s="14"/>
      <c r="H972" s="5"/>
      <c r="I972" s="15"/>
      <c r="J972" s="15"/>
      <c r="K972" s="3"/>
      <c r="L972" s="3"/>
      <c r="M972" s="3"/>
      <c r="N972" s="3"/>
      <c r="O972" s="17"/>
      <c r="P972" s="32"/>
      <c r="Q972" s="32"/>
      <c r="R972" s="5"/>
      <c r="S972" s="5"/>
      <c r="T972" s="16"/>
      <c r="U972" s="16"/>
      <c r="V972" s="32"/>
      <c r="W972" s="32"/>
      <c r="X972" s="16"/>
      <c r="Y972" s="32"/>
      <c r="Z972" s="32"/>
      <c r="AA972" s="5"/>
      <c r="AB972" s="5"/>
      <c r="AC972" s="16"/>
      <c r="AD972" s="16"/>
      <c r="AE972" s="32"/>
      <c r="AF972" s="32"/>
      <c r="AG972" s="16"/>
      <c r="AH972" s="16"/>
      <c r="AI972" s="16"/>
      <c r="AJ972" s="16"/>
      <c r="AK972" s="16"/>
      <c r="AL972" s="16"/>
      <c r="AM972" s="16"/>
      <c r="AN972" s="16"/>
      <c r="AO972" s="16"/>
      <c r="AP972" s="5"/>
      <c r="AQ972" s="31"/>
      <c r="AR972" s="31"/>
    </row>
    <row r="973" spans="1:44" x14ac:dyDescent="0.3">
      <c r="A973" s="4"/>
      <c r="B973" s="3"/>
      <c r="C973" s="3"/>
      <c r="D973" s="14"/>
      <c r="E973" s="14"/>
      <c r="F973" s="14"/>
      <c r="G973" s="14"/>
      <c r="H973" s="5"/>
      <c r="I973" s="15"/>
      <c r="J973" s="15"/>
      <c r="K973" s="3"/>
      <c r="L973" s="3"/>
      <c r="M973" s="3"/>
      <c r="N973" s="3"/>
      <c r="O973" s="17"/>
      <c r="P973" s="32"/>
      <c r="Q973" s="32"/>
      <c r="R973" s="5"/>
      <c r="S973" s="5"/>
      <c r="T973" s="16"/>
      <c r="U973" s="16"/>
      <c r="V973" s="32"/>
      <c r="W973" s="32"/>
      <c r="X973" s="16"/>
      <c r="Y973" s="32"/>
      <c r="Z973" s="32"/>
      <c r="AA973" s="5"/>
      <c r="AB973" s="5"/>
      <c r="AC973" s="16"/>
      <c r="AD973" s="16"/>
      <c r="AE973" s="32"/>
      <c r="AF973" s="32"/>
      <c r="AG973" s="16"/>
      <c r="AH973" s="16"/>
      <c r="AI973" s="16"/>
      <c r="AJ973" s="16"/>
      <c r="AK973" s="16"/>
      <c r="AL973" s="16"/>
      <c r="AM973" s="16"/>
      <c r="AN973" s="16"/>
      <c r="AO973" s="16"/>
      <c r="AP973" s="5"/>
      <c r="AQ973" s="31"/>
      <c r="AR973" s="31"/>
    </row>
    <row r="974" spans="1:44" x14ac:dyDescent="0.3">
      <c r="A974" s="4"/>
      <c r="B974" s="3"/>
      <c r="C974" s="3"/>
      <c r="D974" s="14"/>
      <c r="E974" s="14"/>
      <c r="F974" s="14"/>
      <c r="G974" s="14"/>
      <c r="H974" s="5"/>
      <c r="I974" s="15"/>
      <c r="J974" s="15"/>
      <c r="K974" s="3"/>
      <c r="L974" s="3"/>
      <c r="M974" s="3"/>
      <c r="N974" s="3"/>
      <c r="O974" s="17"/>
      <c r="P974" s="32"/>
      <c r="Q974" s="32"/>
      <c r="R974" s="5"/>
      <c r="S974" s="5"/>
      <c r="T974" s="16"/>
      <c r="U974" s="16"/>
      <c r="V974" s="32"/>
      <c r="W974" s="32"/>
      <c r="X974" s="16"/>
      <c r="Y974" s="32"/>
      <c r="Z974" s="32"/>
      <c r="AA974" s="5"/>
      <c r="AB974" s="5"/>
      <c r="AC974" s="16"/>
      <c r="AD974" s="16"/>
      <c r="AE974" s="32"/>
      <c r="AF974" s="32"/>
      <c r="AG974" s="16"/>
      <c r="AH974" s="16"/>
      <c r="AI974" s="16"/>
      <c r="AJ974" s="16"/>
      <c r="AK974" s="16"/>
      <c r="AL974" s="16"/>
      <c r="AM974" s="16"/>
      <c r="AN974" s="16"/>
      <c r="AO974" s="16"/>
      <c r="AP974" s="5"/>
      <c r="AQ974" s="31"/>
      <c r="AR974" s="31"/>
    </row>
    <row r="975" spans="1:44" x14ac:dyDescent="0.3">
      <c r="A975" s="4"/>
      <c r="B975" s="3"/>
      <c r="C975" s="3"/>
      <c r="D975" s="14"/>
      <c r="E975" s="14"/>
      <c r="F975" s="14"/>
      <c r="G975" s="14"/>
      <c r="H975" s="5"/>
      <c r="I975" s="15"/>
      <c r="J975" s="15"/>
      <c r="K975" s="3"/>
      <c r="L975" s="3"/>
      <c r="M975" s="3"/>
      <c r="N975" s="3"/>
      <c r="O975" s="17"/>
      <c r="P975" s="32"/>
      <c r="Q975" s="32"/>
      <c r="R975" s="5"/>
      <c r="S975" s="5"/>
      <c r="T975" s="16"/>
      <c r="U975" s="16"/>
      <c r="V975" s="32"/>
      <c r="W975" s="32"/>
      <c r="X975" s="16"/>
      <c r="Y975" s="32"/>
      <c r="Z975" s="32"/>
      <c r="AA975" s="5"/>
      <c r="AB975" s="5"/>
      <c r="AC975" s="16"/>
      <c r="AD975" s="16"/>
      <c r="AE975" s="32"/>
      <c r="AF975" s="32"/>
      <c r="AG975" s="16"/>
      <c r="AH975" s="16"/>
      <c r="AI975" s="16"/>
      <c r="AJ975" s="16"/>
      <c r="AK975" s="16"/>
      <c r="AL975" s="16"/>
      <c r="AM975" s="16"/>
      <c r="AN975" s="16"/>
      <c r="AO975" s="16"/>
      <c r="AP975" s="5"/>
      <c r="AQ975" s="31"/>
      <c r="AR975" s="31"/>
    </row>
    <row r="976" spans="1:44" x14ac:dyDescent="0.3">
      <c r="A976" s="4"/>
      <c r="B976" s="3"/>
      <c r="C976" s="3"/>
      <c r="D976" s="14"/>
      <c r="E976" s="14"/>
      <c r="F976" s="14"/>
      <c r="G976" s="14"/>
      <c r="H976" s="5"/>
      <c r="I976" s="15"/>
      <c r="J976" s="15"/>
      <c r="K976" s="3"/>
      <c r="L976" s="3"/>
      <c r="M976" s="3"/>
      <c r="N976" s="3"/>
      <c r="O976" s="17"/>
      <c r="P976" s="32"/>
      <c r="Q976" s="32"/>
      <c r="R976" s="5"/>
      <c r="S976" s="5"/>
      <c r="T976" s="16"/>
      <c r="U976" s="16"/>
      <c r="V976" s="32"/>
      <c r="W976" s="32"/>
      <c r="X976" s="16"/>
      <c r="Y976" s="32"/>
      <c r="Z976" s="32"/>
      <c r="AA976" s="5"/>
      <c r="AB976" s="5"/>
      <c r="AC976" s="16"/>
      <c r="AD976" s="16"/>
      <c r="AE976" s="32"/>
      <c r="AF976" s="32"/>
      <c r="AG976" s="16"/>
      <c r="AH976" s="16"/>
      <c r="AI976" s="16"/>
      <c r="AJ976" s="16"/>
      <c r="AK976" s="16"/>
      <c r="AL976" s="16"/>
      <c r="AM976" s="16"/>
      <c r="AN976" s="16"/>
      <c r="AO976" s="16"/>
      <c r="AP976" s="5"/>
      <c r="AQ976" s="31"/>
      <c r="AR976" s="31"/>
    </row>
    <row r="977" spans="1:44" x14ac:dyDescent="0.3">
      <c r="A977" s="4"/>
      <c r="B977" s="3"/>
      <c r="C977" s="3"/>
      <c r="D977" s="14"/>
      <c r="E977" s="14"/>
      <c r="F977" s="14"/>
      <c r="G977" s="14"/>
      <c r="H977" s="5"/>
      <c r="I977" s="15"/>
      <c r="J977" s="15"/>
      <c r="K977" s="3"/>
      <c r="L977" s="3"/>
      <c r="M977" s="3"/>
      <c r="N977" s="3"/>
      <c r="O977" s="17"/>
      <c r="P977" s="32"/>
      <c r="Q977" s="32"/>
      <c r="R977" s="5"/>
      <c r="S977" s="5"/>
      <c r="T977" s="16"/>
      <c r="U977" s="16"/>
      <c r="V977" s="32"/>
      <c r="W977" s="32"/>
      <c r="X977" s="16"/>
      <c r="Y977" s="32"/>
      <c r="Z977" s="32"/>
      <c r="AA977" s="5"/>
      <c r="AB977" s="5"/>
      <c r="AC977" s="16"/>
      <c r="AD977" s="16"/>
      <c r="AE977" s="32"/>
      <c r="AF977" s="32"/>
      <c r="AG977" s="16"/>
      <c r="AH977" s="16"/>
      <c r="AI977" s="16"/>
      <c r="AJ977" s="16"/>
      <c r="AK977" s="16"/>
      <c r="AL977" s="16"/>
      <c r="AM977" s="16"/>
      <c r="AN977" s="16"/>
      <c r="AO977" s="16"/>
      <c r="AP977" s="5"/>
      <c r="AQ977" s="31"/>
      <c r="AR977" s="31"/>
    </row>
    <row r="978" spans="1:44" x14ac:dyDescent="0.3">
      <c r="A978" s="4"/>
      <c r="B978" s="3"/>
      <c r="C978" s="3"/>
      <c r="D978" s="14"/>
      <c r="E978" s="14"/>
      <c r="F978" s="14"/>
      <c r="G978" s="14"/>
      <c r="H978" s="5"/>
      <c r="I978" s="15"/>
      <c r="J978" s="15"/>
      <c r="K978" s="3"/>
      <c r="L978" s="3"/>
      <c r="M978" s="3"/>
      <c r="N978" s="3"/>
      <c r="O978" s="17"/>
      <c r="P978" s="32"/>
      <c r="Q978" s="32"/>
      <c r="R978" s="5"/>
      <c r="S978" s="5"/>
      <c r="T978" s="16"/>
      <c r="U978" s="16"/>
      <c r="V978" s="32"/>
      <c r="W978" s="32"/>
      <c r="X978" s="16"/>
      <c r="Y978" s="32"/>
      <c r="Z978" s="32"/>
      <c r="AA978" s="5"/>
      <c r="AB978" s="5"/>
      <c r="AC978" s="16"/>
      <c r="AD978" s="16"/>
      <c r="AE978" s="32"/>
      <c r="AF978" s="32"/>
      <c r="AG978" s="16"/>
      <c r="AH978" s="16"/>
      <c r="AI978" s="16"/>
      <c r="AJ978" s="16"/>
      <c r="AK978" s="16"/>
      <c r="AL978" s="16"/>
      <c r="AM978" s="16"/>
      <c r="AN978" s="16"/>
      <c r="AO978" s="16"/>
      <c r="AP978" s="5"/>
      <c r="AQ978" s="31"/>
      <c r="AR978" s="31"/>
    </row>
    <row r="979" spans="1:44" x14ac:dyDescent="0.3">
      <c r="A979" s="4"/>
      <c r="B979" s="3"/>
      <c r="C979" s="3"/>
      <c r="D979" s="14"/>
      <c r="E979" s="14"/>
      <c r="F979" s="14"/>
      <c r="G979" s="14"/>
      <c r="H979" s="5"/>
      <c r="I979" s="15"/>
      <c r="J979" s="15"/>
      <c r="K979" s="3"/>
      <c r="L979" s="3"/>
      <c r="M979" s="3"/>
      <c r="N979" s="3"/>
      <c r="O979" s="17"/>
      <c r="P979" s="32"/>
      <c r="Q979" s="32"/>
      <c r="R979" s="5"/>
      <c r="S979" s="5"/>
      <c r="T979" s="16"/>
      <c r="U979" s="16"/>
      <c r="V979" s="32"/>
      <c r="W979" s="32"/>
      <c r="X979" s="16"/>
      <c r="Y979" s="32"/>
      <c r="Z979" s="32"/>
      <c r="AA979" s="5"/>
      <c r="AB979" s="5"/>
      <c r="AC979" s="16"/>
      <c r="AD979" s="16"/>
      <c r="AE979" s="32"/>
      <c r="AF979" s="32"/>
      <c r="AG979" s="16"/>
      <c r="AH979" s="16"/>
      <c r="AI979" s="16"/>
      <c r="AJ979" s="16"/>
      <c r="AK979" s="16"/>
      <c r="AL979" s="16"/>
      <c r="AM979" s="16"/>
      <c r="AN979" s="16"/>
      <c r="AO979" s="16"/>
      <c r="AP979" s="5"/>
      <c r="AQ979" s="31"/>
      <c r="AR979" s="31"/>
    </row>
    <row r="980" spans="1:44" x14ac:dyDescent="0.3">
      <c r="A980" s="4"/>
      <c r="B980" s="3"/>
      <c r="C980" s="3"/>
      <c r="D980" s="14"/>
      <c r="E980" s="14"/>
      <c r="F980" s="14"/>
      <c r="G980" s="14"/>
      <c r="H980" s="5"/>
      <c r="I980" s="15"/>
      <c r="J980" s="15"/>
      <c r="K980" s="3"/>
      <c r="L980" s="3"/>
      <c r="M980" s="3"/>
      <c r="N980" s="3"/>
      <c r="O980" s="17"/>
      <c r="P980" s="32"/>
      <c r="Q980" s="32"/>
      <c r="R980" s="5"/>
      <c r="S980" s="5"/>
      <c r="T980" s="16"/>
      <c r="U980" s="16"/>
      <c r="V980" s="32"/>
      <c r="W980" s="32"/>
      <c r="X980" s="16"/>
      <c r="Y980" s="32"/>
      <c r="Z980" s="32"/>
      <c r="AA980" s="5"/>
      <c r="AB980" s="5"/>
      <c r="AC980" s="16"/>
      <c r="AD980" s="16"/>
      <c r="AE980" s="32"/>
      <c r="AF980" s="32"/>
      <c r="AG980" s="16"/>
      <c r="AH980" s="16"/>
      <c r="AI980" s="16"/>
      <c r="AJ980" s="16"/>
      <c r="AK980" s="16"/>
      <c r="AL980" s="16"/>
      <c r="AM980" s="16"/>
      <c r="AN980" s="16"/>
      <c r="AO980" s="16"/>
      <c r="AP980" s="5"/>
      <c r="AQ980" s="31"/>
      <c r="AR980" s="31"/>
    </row>
    <row r="981" spans="1:44" x14ac:dyDescent="0.3">
      <c r="A981" s="4"/>
      <c r="B981" s="3"/>
      <c r="C981" s="3"/>
      <c r="D981" s="14"/>
      <c r="E981" s="14"/>
      <c r="F981" s="14"/>
      <c r="G981" s="14"/>
      <c r="H981" s="5"/>
      <c r="I981" s="15"/>
      <c r="J981" s="15"/>
      <c r="K981" s="3"/>
      <c r="L981" s="3"/>
      <c r="M981" s="3"/>
      <c r="N981" s="3"/>
      <c r="O981" s="17"/>
      <c r="P981" s="32"/>
      <c r="Q981" s="32"/>
      <c r="R981" s="5"/>
      <c r="S981" s="5"/>
      <c r="T981" s="16"/>
      <c r="U981" s="16"/>
      <c r="V981" s="32"/>
      <c r="W981" s="32"/>
      <c r="X981" s="16"/>
      <c r="Y981" s="32"/>
      <c r="Z981" s="32"/>
      <c r="AA981" s="5"/>
      <c r="AB981" s="5"/>
      <c r="AC981" s="16"/>
      <c r="AD981" s="16"/>
      <c r="AE981" s="32"/>
      <c r="AF981" s="32"/>
      <c r="AG981" s="16"/>
      <c r="AH981" s="16"/>
      <c r="AI981" s="16"/>
      <c r="AJ981" s="16"/>
      <c r="AK981" s="16"/>
      <c r="AL981" s="16"/>
      <c r="AM981" s="16"/>
      <c r="AN981" s="16"/>
      <c r="AO981" s="16"/>
      <c r="AP981" s="5"/>
      <c r="AQ981" s="31"/>
      <c r="AR981" s="31"/>
    </row>
    <row r="982" spans="1:44" x14ac:dyDescent="0.3">
      <c r="A982" s="4"/>
      <c r="B982" s="3"/>
      <c r="C982" s="3"/>
      <c r="D982" s="14"/>
      <c r="E982" s="14"/>
      <c r="F982" s="14"/>
      <c r="G982" s="14"/>
      <c r="H982" s="5"/>
      <c r="I982" s="15"/>
      <c r="J982" s="15"/>
      <c r="K982" s="3"/>
      <c r="L982" s="3"/>
      <c r="M982" s="3"/>
      <c r="N982" s="3"/>
      <c r="O982" s="17"/>
      <c r="P982" s="32"/>
      <c r="Q982" s="32"/>
      <c r="R982" s="5"/>
      <c r="S982" s="5"/>
      <c r="T982" s="16"/>
      <c r="U982" s="16"/>
      <c r="V982" s="32"/>
      <c r="W982" s="32"/>
      <c r="X982" s="16"/>
      <c r="Y982" s="32"/>
      <c r="Z982" s="32"/>
      <c r="AA982" s="5"/>
      <c r="AB982" s="5"/>
      <c r="AC982" s="16"/>
      <c r="AD982" s="16"/>
      <c r="AE982" s="32"/>
      <c r="AF982" s="32"/>
      <c r="AG982" s="16"/>
      <c r="AH982" s="16"/>
      <c r="AI982" s="16"/>
      <c r="AJ982" s="16"/>
      <c r="AK982" s="16"/>
      <c r="AL982" s="16"/>
      <c r="AM982" s="16"/>
      <c r="AN982" s="16"/>
      <c r="AO982" s="16"/>
      <c r="AP982" s="5"/>
      <c r="AQ982" s="31"/>
      <c r="AR982" s="31"/>
    </row>
    <row r="983" spans="1:44" x14ac:dyDescent="0.3">
      <c r="A983" s="4"/>
      <c r="B983" s="3"/>
      <c r="C983" s="3"/>
      <c r="D983" s="14"/>
      <c r="E983" s="14"/>
      <c r="F983" s="14"/>
      <c r="G983" s="14"/>
      <c r="H983" s="5"/>
      <c r="I983" s="15"/>
      <c r="J983" s="15"/>
      <c r="K983" s="3"/>
      <c r="L983" s="3"/>
      <c r="M983" s="3"/>
      <c r="N983" s="3"/>
      <c r="O983" s="17"/>
      <c r="P983" s="32"/>
      <c r="Q983" s="32"/>
      <c r="R983" s="5"/>
      <c r="S983" s="5"/>
      <c r="T983" s="16"/>
      <c r="U983" s="16"/>
      <c r="V983" s="32"/>
      <c r="W983" s="32"/>
      <c r="X983" s="16"/>
      <c r="Y983" s="32"/>
      <c r="Z983" s="32"/>
      <c r="AA983" s="5"/>
      <c r="AB983" s="5"/>
      <c r="AC983" s="16"/>
      <c r="AD983" s="16"/>
      <c r="AE983" s="32"/>
      <c r="AF983" s="32"/>
      <c r="AG983" s="16"/>
      <c r="AH983" s="16"/>
      <c r="AI983" s="16"/>
      <c r="AJ983" s="16"/>
      <c r="AK983" s="16"/>
      <c r="AL983" s="16"/>
      <c r="AM983" s="16"/>
      <c r="AN983" s="16"/>
      <c r="AO983" s="16"/>
      <c r="AP983" s="5"/>
      <c r="AQ983" s="31"/>
      <c r="AR983" s="31"/>
    </row>
    <row r="984" spans="1:44" x14ac:dyDescent="0.3">
      <c r="A984" s="4"/>
      <c r="B984" s="3"/>
      <c r="C984" s="3"/>
      <c r="D984" s="14"/>
      <c r="E984" s="14"/>
      <c r="F984" s="14"/>
      <c r="G984" s="14"/>
      <c r="H984" s="5"/>
      <c r="I984" s="15"/>
      <c r="J984" s="15"/>
      <c r="K984" s="3"/>
      <c r="L984" s="3"/>
      <c r="M984" s="3"/>
      <c r="N984" s="3"/>
      <c r="O984" s="17"/>
      <c r="P984" s="32"/>
      <c r="Q984" s="32"/>
      <c r="R984" s="5"/>
      <c r="S984" s="5"/>
      <c r="T984" s="16"/>
      <c r="U984" s="16"/>
      <c r="V984" s="32"/>
      <c r="W984" s="32"/>
      <c r="X984" s="16"/>
      <c r="Y984" s="32"/>
      <c r="Z984" s="32"/>
      <c r="AA984" s="5"/>
      <c r="AB984" s="5"/>
      <c r="AC984" s="16"/>
      <c r="AD984" s="16"/>
      <c r="AE984" s="32"/>
      <c r="AF984" s="32"/>
      <c r="AG984" s="16"/>
      <c r="AH984" s="16"/>
      <c r="AI984" s="16"/>
      <c r="AJ984" s="16"/>
      <c r="AK984" s="16"/>
      <c r="AL984" s="16"/>
      <c r="AM984" s="16"/>
      <c r="AN984" s="16"/>
      <c r="AO984" s="16"/>
      <c r="AP984" s="5"/>
      <c r="AQ984" s="31"/>
      <c r="AR984" s="31"/>
    </row>
    <row r="985" spans="1:44" x14ac:dyDescent="0.3">
      <c r="A985" s="4"/>
      <c r="B985" s="3"/>
      <c r="C985" s="3"/>
      <c r="D985" s="14"/>
      <c r="E985" s="14"/>
      <c r="F985" s="14"/>
      <c r="G985" s="14"/>
      <c r="H985" s="5"/>
      <c r="I985" s="15"/>
      <c r="J985" s="15"/>
      <c r="K985" s="3"/>
      <c r="L985" s="3"/>
      <c r="M985" s="3"/>
      <c r="N985" s="3"/>
      <c r="O985" s="17"/>
      <c r="P985" s="32"/>
      <c r="Q985" s="32"/>
      <c r="R985" s="5"/>
      <c r="S985" s="5"/>
      <c r="T985" s="16"/>
      <c r="U985" s="16"/>
      <c r="V985" s="32"/>
      <c r="W985" s="32"/>
      <c r="X985" s="16"/>
      <c r="Y985" s="32"/>
      <c r="Z985" s="32"/>
      <c r="AA985" s="5"/>
      <c r="AB985" s="5"/>
      <c r="AC985" s="16"/>
      <c r="AD985" s="16"/>
      <c r="AE985" s="32"/>
      <c r="AF985" s="32"/>
      <c r="AG985" s="16"/>
      <c r="AH985" s="16"/>
      <c r="AI985" s="16"/>
      <c r="AJ985" s="16"/>
      <c r="AK985" s="16"/>
      <c r="AL985" s="16"/>
      <c r="AM985" s="16"/>
      <c r="AN985" s="16"/>
      <c r="AO985" s="16"/>
      <c r="AP985" s="5"/>
      <c r="AQ985" s="31"/>
      <c r="AR985" s="31"/>
    </row>
    <row r="986" spans="1:44" x14ac:dyDescent="0.3">
      <c r="A986" s="4"/>
      <c r="B986" s="3"/>
      <c r="C986" s="3"/>
      <c r="D986" s="14"/>
      <c r="E986" s="14"/>
      <c r="F986" s="14"/>
      <c r="G986" s="14"/>
      <c r="H986" s="5"/>
      <c r="I986" s="15"/>
      <c r="J986" s="15"/>
      <c r="K986" s="3"/>
      <c r="L986" s="3"/>
      <c r="M986" s="3"/>
      <c r="N986" s="3"/>
      <c r="O986" s="17"/>
      <c r="P986" s="32"/>
      <c r="Q986" s="32"/>
      <c r="R986" s="5"/>
      <c r="S986" s="5"/>
      <c r="T986" s="16"/>
      <c r="U986" s="16"/>
      <c r="V986" s="32"/>
      <c r="W986" s="32"/>
      <c r="X986" s="16"/>
      <c r="Y986" s="32"/>
      <c r="Z986" s="32"/>
      <c r="AA986" s="5"/>
      <c r="AB986" s="5"/>
      <c r="AC986" s="16"/>
      <c r="AD986" s="16"/>
      <c r="AE986" s="32"/>
      <c r="AF986" s="32"/>
      <c r="AG986" s="16"/>
      <c r="AH986" s="16"/>
      <c r="AI986" s="16"/>
      <c r="AJ986" s="16"/>
      <c r="AK986" s="16"/>
      <c r="AL986" s="16"/>
      <c r="AM986" s="16"/>
      <c r="AN986" s="16"/>
      <c r="AO986" s="16"/>
      <c r="AP986" s="5"/>
      <c r="AQ986" s="31"/>
      <c r="AR986" s="31"/>
    </row>
    <row r="987" spans="1:44" x14ac:dyDescent="0.3">
      <c r="A987" s="4"/>
      <c r="B987" s="3"/>
      <c r="C987" s="3"/>
      <c r="D987" s="14"/>
      <c r="E987" s="14"/>
      <c r="F987" s="14"/>
      <c r="G987" s="14"/>
      <c r="H987" s="5"/>
      <c r="I987" s="15"/>
      <c r="J987" s="15"/>
      <c r="K987" s="3"/>
      <c r="L987" s="3"/>
      <c r="M987" s="3"/>
      <c r="N987" s="3"/>
      <c r="O987" s="17"/>
      <c r="P987" s="32"/>
      <c r="Q987" s="32"/>
      <c r="R987" s="5"/>
      <c r="S987" s="5"/>
      <c r="T987" s="16"/>
      <c r="U987" s="16"/>
      <c r="V987" s="32"/>
      <c r="W987" s="32"/>
      <c r="X987" s="16"/>
      <c r="Y987" s="32"/>
      <c r="Z987" s="32"/>
      <c r="AA987" s="5"/>
      <c r="AB987" s="5"/>
      <c r="AC987" s="16"/>
      <c r="AD987" s="16"/>
      <c r="AE987" s="32"/>
      <c r="AF987" s="32"/>
      <c r="AG987" s="16"/>
      <c r="AH987" s="16"/>
      <c r="AI987" s="16"/>
      <c r="AJ987" s="16"/>
      <c r="AK987" s="16"/>
      <c r="AL987" s="16"/>
      <c r="AM987" s="16"/>
      <c r="AN987" s="16"/>
      <c r="AO987" s="16"/>
      <c r="AP987" s="5"/>
      <c r="AQ987" s="31"/>
      <c r="AR987" s="31"/>
    </row>
    <row r="988" spans="1:44" x14ac:dyDescent="0.3">
      <c r="A988" s="4"/>
      <c r="B988" s="3"/>
      <c r="C988" s="3"/>
      <c r="D988" s="14"/>
      <c r="E988" s="14"/>
      <c r="F988" s="14"/>
      <c r="G988" s="14"/>
      <c r="H988" s="5"/>
      <c r="I988" s="15"/>
      <c r="J988" s="15"/>
      <c r="K988" s="3"/>
      <c r="L988" s="3"/>
      <c r="M988" s="3"/>
      <c r="N988" s="3"/>
      <c r="O988" s="17"/>
      <c r="P988" s="32"/>
      <c r="Q988" s="32"/>
      <c r="R988" s="5"/>
      <c r="S988" s="5"/>
      <c r="T988" s="16"/>
      <c r="U988" s="16"/>
      <c r="V988" s="32"/>
      <c r="W988" s="32"/>
      <c r="X988" s="16"/>
      <c r="Y988" s="32"/>
      <c r="Z988" s="32"/>
      <c r="AA988" s="5"/>
      <c r="AB988" s="5"/>
      <c r="AC988" s="16"/>
      <c r="AD988" s="16"/>
      <c r="AE988" s="32"/>
      <c r="AF988" s="32"/>
      <c r="AG988" s="16"/>
      <c r="AH988" s="16"/>
      <c r="AI988" s="16"/>
      <c r="AJ988" s="16"/>
      <c r="AK988" s="16"/>
      <c r="AL988" s="16"/>
      <c r="AM988" s="16"/>
      <c r="AN988" s="16"/>
      <c r="AO988" s="16"/>
      <c r="AP988" s="5"/>
      <c r="AQ988" s="31"/>
      <c r="AR988" s="31"/>
    </row>
    <row r="989" spans="1:44" x14ac:dyDescent="0.3">
      <c r="A989" s="4"/>
      <c r="B989" s="3"/>
      <c r="C989" s="3"/>
      <c r="D989" s="14"/>
      <c r="E989" s="14"/>
      <c r="F989" s="14"/>
      <c r="G989" s="14"/>
      <c r="H989" s="5"/>
      <c r="I989" s="15"/>
      <c r="J989" s="15"/>
      <c r="K989" s="3"/>
      <c r="L989" s="3"/>
      <c r="M989" s="3"/>
      <c r="N989" s="3"/>
      <c r="O989" s="17"/>
      <c r="P989" s="32"/>
      <c r="Q989" s="32"/>
      <c r="R989" s="5"/>
      <c r="S989" s="5"/>
      <c r="T989" s="16"/>
      <c r="U989" s="16"/>
      <c r="V989" s="32"/>
      <c r="W989" s="32"/>
      <c r="X989" s="16"/>
      <c r="Y989" s="32"/>
      <c r="Z989" s="32"/>
      <c r="AA989" s="5"/>
      <c r="AB989" s="5"/>
      <c r="AC989" s="16"/>
      <c r="AD989" s="16"/>
      <c r="AE989" s="32"/>
      <c r="AF989" s="32"/>
      <c r="AG989" s="16"/>
      <c r="AH989" s="16"/>
      <c r="AI989" s="16"/>
      <c r="AJ989" s="16"/>
      <c r="AK989" s="16"/>
      <c r="AL989" s="16"/>
      <c r="AM989" s="16"/>
      <c r="AN989" s="16"/>
      <c r="AO989" s="16"/>
      <c r="AP989" s="5"/>
      <c r="AQ989" s="31"/>
      <c r="AR989" s="31"/>
    </row>
    <row r="990" spans="1:44" x14ac:dyDescent="0.3">
      <c r="A990" s="4"/>
      <c r="B990" s="3"/>
      <c r="C990" s="3"/>
      <c r="D990" s="14"/>
      <c r="E990" s="14"/>
      <c r="F990" s="14"/>
      <c r="G990" s="14"/>
      <c r="H990" s="5"/>
      <c r="I990" s="15"/>
      <c r="J990" s="15"/>
      <c r="K990" s="3"/>
      <c r="L990" s="3"/>
      <c r="M990" s="3"/>
      <c r="N990" s="3"/>
      <c r="O990" s="17"/>
      <c r="P990" s="32"/>
      <c r="Q990" s="32"/>
      <c r="R990" s="5"/>
      <c r="S990" s="5"/>
      <c r="T990" s="16"/>
      <c r="U990" s="16"/>
      <c r="V990" s="32"/>
      <c r="W990" s="32"/>
      <c r="X990" s="16"/>
      <c r="Y990" s="32"/>
      <c r="Z990" s="32"/>
      <c r="AA990" s="5"/>
      <c r="AB990" s="5"/>
      <c r="AC990" s="16"/>
      <c r="AD990" s="16"/>
      <c r="AE990" s="32"/>
      <c r="AF990" s="32"/>
      <c r="AG990" s="16"/>
      <c r="AH990" s="16"/>
      <c r="AI990" s="16"/>
      <c r="AJ990" s="16"/>
      <c r="AK990" s="16"/>
      <c r="AL990" s="16"/>
      <c r="AM990" s="16"/>
      <c r="AN990" s="16"/>
      <c r="AO990" s="16"/>
      <c r="AP990" s="5"/>
      <c r="AQ990" s="31"/>
      <c r="AR990" s="31"/>
    </row>
    <row r="991" spans="1:44" x14ac:dyDescent="0.3">
      <c r="A991" s="4"/>
      <c r="B991" s="3"/>
      <c r="C991" s="3"/>
      <c r="D991" s="14"/>
      <c r="E991" s="14"/>
      <c r="F991" s="14"/>
      <c r="G991" s="14"/>
      <c r="H991" s="5"/>
      <c r="I991" s="15"/>
      <c r="J991" s="15"/>
      <c r="K991" s="3"/>
      <c r="L991" s="3"/>
      <c r="M991" s="3"/>
      <c r="N991" s="3"/>
      <c r="O991" s="17"/>
      <c r="P991" s="32"/>
      <c r="Q991" s="32"/>
      <c r="R991" s="5"/>
      <c r="S991" s="5"/>
      <c r="T991" s="16"/>
      <c r="U991" s="16"/>
      <c r="V991" s="32"/>
      <c r="W991" s="32"/>
      <c r="X991" s="16"/>
      <c r="Y991" s="32"/>
      <c r="Z991" s="32"/>
      <c r="AA991" s="5"/>
      <c r="AB991" s="5"/>
      <c r="AC991" s="16"/>
      <c r="AD991" s="16"/>
      <c r="AE991" s="32"/>
      <c r="AF991" s="32"/>
      <c r="AG991" s="16"/>
      <c r="AH991" s="16"/>
      <c r="AI991" s="16"/>
      <c r="AJ991" s="16"/>
      <c r="AK991" s="16"/>
      <c r="AL991" s="16"/>
      <c r="AM991" s="16"/>
      <c r="AN991" s="16"/>
      <c r="AO991" s="16"/>
      <c r="AP991" s="5"/>
      <c r="AQ991" s="31"/>
      <c r="AR991" s="31"/>
    </row>
    <row r="992" spans="1:44" x14ac:dyDescent="0.3">
      <c r="A992" s="4"/>
      <c r="B992" s="3"/>
      <c r="C992" s="3"/>
      <c r="D992" s="14"/>
      <c r="E992" s="14"/>
      <c r="F992" s="14"/>
      <c r="G992" s="14"/>
      <c r="H992" s="5"/>
      <c r="I992" s="15"/>
      <c r="J992" s="15"/>
      <c r="K992" s="3"/>
      <c r="L992" s="3"/>
      <c r="M992" s="3"/>
      <c r="N992" s="3"/>
      <c r="O992" s="17"/>
      <c r="P992" s="32"/>
      <c r="Q992" s="32"/>
      <c r="R992" s="5"/>
      <c r="S992" s="5"/>
      <c r="T992" s="16"/>
      <c r="U992" s="16"/>
      <c r="V992" s="32"/>
      <c r="W992" s="32"/>
      <c r="X992" s="16"/>
      <c r="Y992" s="32"/>
      <c r="Z992" s="32"/>
      <c r="AA992" s="5"/>
      <c r="AB992" s="5"/>
      <c r="AC992" s="16"/>
      <c r="AD992" s="16"/>
      <c r="AE992" s="32"/>
      <c r="AF992" s="32"/>
      <c r="AG992" s="16"/>
      <c r="AH992" s="16"/>
      <c r="AI992" s="16"/>
      <c r="AJ992" s="16"/>
      <c r="AK992" s="16"/>
      <c r="AL992" s="16"/>
      <c r="AM992" s="16"/>
      <c r="AN992" s="16"/>
      <c r="AO992" s="16"/>
      <c r="AP992" s="5"/>
      <c r="AQ992" s="31"/>
      <c r="AR992" s="31"/>
    </row>
    <row r="993" spans="1:44" x14ac:dyDescent="0.3">
      <c r="A993" s="4"/>
      <c r="B993" s="3"/>
      <c r="C993" s="3"/>
      <c r="D993" s="14"/>
      <c r="E993" s="14"/>
      <c r="F993" s="14"/>
      <c r="G993" s="14"/>
      <c r="H993" s="5"/>
      <c r="I993" s="15"/>
      <c r="J993" s="15"/>
      <c r="K993" s="3"/>
      <c r="L993" s="3"/>
      <c r="M993" s="3"/>
      <c r="N993" s="3"/>
      <c r="O993" s="17"/>
      <c r="P993" s="32"/>
      <c r="Q993" s="32"/>
      <c r="R993" s="5"/>
      <c r="S993" s="5"/>
      <c r="T993" s="16"/>
      <c r="U993" s="16"/>
      <c r="V993" s="32"/>
      <c r="W993" s="32"/>
      <c r="X993" s="16"/>
      <c r="Y993" s="32"/>
      <c r="Z993" s="32"/>
      <c r="AA993" s="5"/>
      <c r="AB993" s="5"/>
      <c r="AC993" s="16"/>
      <c r="AD993" s="16"/>
      <c r="AE993" s="32"/>
      <c r="AF993" s="32"/>
      <c r="AG993" s="16"/>
      <c r="AH993" s="16"/>
      <c r="AI993" s="16"/>
      <c r="AJ993" s="16"/>
      <c r="AK993" s="16"/>
      <c r="AL993" s="16"/>
      <c r="AM993" s="16"/>
      <c r="AN993" s="16"/>
      <c r="AO993" s="16"/>
      <c r="AP993" s="5"/>
      <c r="AQ993" s="31"/>
      <c r="AR993" s="31"/>
    </row>
    <row r="994" spans="1:44" x14ac:dyDescent="0.3">
      <c r="A994" s="4"/>
      <c r="B994" s="3"/>
      <c r="C994" s="3"/>
      <c r="D994" s="14"/>
      <c r="E994" s="14"/>
      <c r="F994" s="14"/>
      <c r="G994" s="14"/>
      <c r="H994" s="5"/>
      <c r="I994" s="15"/>
      <c r="J994" s="15"/>
      <c r="K994" s="3"/>
      <c r="L994" s="3"/>
      <c r="M994" s="3"/>
      <c r="N994" s="3"/>
      <c r="O994" s="17"/>
      <c r="P994" s="32"/>
      <c r="Q994" s="32"/>
      <c r="R994" s="5"/>
      <c r="S994" s="5"/>
      <c r="T994" s="16"/>
      <c r="U994" s="16"/>
      <c r="V994" s="32"/>
      <c r="W994" s="32"/>
      <c r="X994" s="16"/>
      <c r="Y994" s="32"/>
      <c r="Z994" s="32"/>
      <c r="AA994" s="5"/>
      <c r="AB994" s="5"/>
      <c r="AC994" s="16"/>
      <c r="AD994" s="16"/>
      <c r="AE994" s="32"/>
      <c r="AF994" s="32"/>
      <c r="AG994" s="16"/>
      <c r="AH994" s="16"/>
      <c r="AI994" s="16"/>
      <c r="AJ994" s="16"/>
      <c r="AK994" s="16"/>
      <c r="AL994" s="16"/>
      <c r="AM994" s="16"/>
      <c r="AN994" s="16"/>
      <c r="AO994" s="16"/>
      <c r="AP994" s="5"/>
      <c r="AQ994" s="31"/>
      <c r="AR994" s="31"/>
    </row>
    <row r="995" spans="1:44" x14ac:dyDescent="0.3">
      <c r="A995" s="4"/>
      <c r="B995" s="3"/>
      <c r="C995" s="3"/>
      <c r="D995" s="14"/>
      <c r="E995" s="14"/>
      <c r="F995" s="14"/>
      <c r="G995" s="14"/>
      <c r="H995" s="5"/>
      <c r="I995" s="15"/>
      <c r="J995" s="15"/>
      <c r="K995" s="3"/>
      <c r="L995" s="3"/>
      <c r="M995" s="3"/>
      <c r="N995" s="3"/>
      <c r="O995" s="17"/>
      <c r="P995" s="32"/>
      <c r="Q995" s="32"/>
      <c r="R995" s="5"/>
      <c r="S995" s="5"/>
      <c r="T995" s="16"/>
      <c r="U995" s="16"/>
      <c r="V995" s="32"/>
      <c r="W995" s="32"/>
      <c r="X995" s="16"/>
      <c r="Y995" s="32"/>
      <c r="Z995" s="32"/>
      <c r="AA995" s="5"/>
      <c r="AB995" s="5"/>
      <c r="AC995" s="16"/>
      <c r="AD995" s="16"/>
      <c r="AE995" s="32"/>
      <c r="AF995" s="32"/>
      <c r="AG995" s="16"/>
      <c r="AH995" s="16"/>
      <c r="AI995" s="16"/>
      <c r="AJ995" s="16"/>
      <c r="AK995" s="16"/>
      <c r="AL995" s="16"/>
      <c r="AM995" s="16"/>
      <c r="AN995" s="16"/>
      <c r="AO995" s="16"/>
      <c r="AP995" s="5"/>
      <c r="AQ995" s="31"/>
      <c r="AR995" s="31"/>
    </row>
    <row r="996" spans="1:44" x14ac:dyDescent="0.3">
      <c r="A996" s="4"/>
      <c r="B996" s="3"/>
      <c r="C996" s="3"/>
      <c r="D996" s="14"/>
      <c r="E996" s="14"/>
      <c r="F996" s="14"/>
      <c r="G996" s="14"/>
      <c r="H996" s="5"/>
      <c r="I996" s="15"/>
      <c r="J996" s="15"/>
      <c r="K996" s="3"/>
      <c r="L996" s="3"/>
      <c r="M996" s="3"/>
      <c r="N996" s="3"/>
      <c r="O996" s="17"/>
      <c r="P996" s="32"/>
      <c r="Q996" s="32"/>
      <c r="R996" s="5"/>
      <c r="S996" s="5"/>
      <c r="T996" s="16"/>
      <c r="U996" s="16"/>
      <c r="V996" s="32"/>
      <c r="W996" s="32"/>
      <c r="X996" s="16"/>
      <c r="Y996" s="32"/>
      <c r="Z996" s="32"/>
      <c r="AA996" s="5"/>
      <c r="AB996" s="5"/>
      <c r="AC996" s="16"/>
      <c r="AD996" s="16"/>
      <c r="AE996" s="32"/>
      <c r="AF996" s="32"/>
      <c r="AG996" s="16"/>
      <c r="AH996" s="16"/>
      <c r="AI996" s="16"/>
      <c r="AJ996" s="16"/>
      <c r="AK996" s="16"/>
      <c r="AL996" s="16"/>
      <c r="AM996" s="16"/>
      <c r="AN996" s="16"/>
      <c r="AO996" s="16"/>
      <c r="AP996" s="5"/>
      <c r="AQ996" s="31"/>
      <c r="AR996" s="31"/>
    </row>
    <row r="997" spans="1:44" x14ac:dyDescent="0.3">
      <c r="A997" s="4"/>
      <c r="B997" s="3"/>
      <c r="C997" s="3"/>
      <c r="D997" s="14"/>
      <c r="E997" s="14"/>
      <c r="F997" s="14"/>
      <c r="G997" s="14"/>
      <c r="H997" s="5"/>
      <c r="I997" s="15"/>
      <c r="J997" s="15"/>
      <c r="K997" s="3"/>
      <c r="L997" s="3"/>
      <c r="M997" s="3"/>
      <c r="N997" s="3"/>
      <c r="O997" s="17"/>
      <c r="P997" s="32"/>
      <c r="Q997" s="32"/>
      <c r="R997" s="5"/>
      <c r="S997" s="5"/>
      <c r="T997" s="16"/>
      <c r="U997" s="16"/>
      <c r="V997" s="32"/>
      <c r="W997" s="32"/>
      <c r="X997" s="16"/>
      <c r="Y997" s="32"/>
      <c r="Z997" s="32"/>
      <c r="AA997" s="5"/>
      <c r="AB997" s="5"/>
      <c r="AC997" s="16"/>
      <c r="AD997" s="16"/>
      <c r="AE997" s="32"/>
      <c r="AF997" s="32"/>
      <c r="AG997" s="16"/>
      <c r="AH997" s="16"/>
      <c r="AI997" s="16"/>
      <c r="AJ997" s="16"/>
      <c r="AK997" s="16"/>
      <c r="AL997" s="16"/>
      <c r="AM997" s="16"/>
      <c r="AN997" s="16"/>
      <c r="AO997" s="16"/>
      <c r="AP997" s="5"/>
      <c r="AQ997" s="31"/>
      <c r="AR997" s="31"/>
    </row>
    <row r="998" spans="1:44" x14ac:dyDescent="0.3">
      <c r="A998" s="4"/>
      <c r="B998" s="3"/>
      <c r="C998" s="3"/>
      <c r="D998" s="14"/>
      <c r="E998" s="14"/>
      <c r="F998" s="14"/>
      <c r="G998" s="14"/>
      <c r="H998" s="5"/>
      <c r="I998" s="15"/>
      <c r="J998" s="15"/>
      <c r="K998" s="3"/>
      <c r="L998" s="3"/>
      <c r="M998" s="3"/>
      <c r="N998" s="3"/>
      <c r="O998" s="17"/>
      <c r="P998" s="32"/>
      <c r="Q998" s="32"/>
      <c r="R998" s="5"/>
      <c r="S998" s="5"/>
      <c r="T998" s="16"/>
      <c r="U998" s="16"/>
      <c r="V998" s="32"/>
      <c r="W998" s="32"/>
      <c r="X998" s="16"/>
      <c r="Y998" s="32"/>
      <c r="Z998" s="32"/>
      <c r="AA998" s="5"/>
      <c r="AB998" s="5"/>
      <c r="AC998" s="16"/>
      <c r="AD998" s="16"/>
      <c r="AE998" s="32"/>
      <c r="AF998" s="32"/>
      <c r="AG998" s="16"/>
      <c r="AH998" s="16"/>
      <c r="AI998" s="16"/>
      <c r="AJ998" s="16"/>
      <c r="AK998" s="16"/>
      <c r="AL998" s="16"/>
      <c r="AM998" s="16"/>
      <c r="AN998" s="16"/>
      <c r="AO998" s="16"/>
      <c r="AP998" s="5"/>
      <c r="AQ998" s="31"/>
      <c r="AR998" s="31"/>
    </row>
    <row r="999" spans="1:44" x14ac:dyDescent="0.3">
      <c r="A999" s="4"/>
      <c r="B999" s="3"/>
      <c r="C999" s="3"/>
      <c r="D999" s="14"/>
      <c r="E999" s="14"/>
      <c r="F999" s="14"/>
      <c r="G999" s="14"/>
      <c r="H999" s="5"/>
      <c r="I999" s="15"/>
      <c r="J999" s="15"/>
      <c r="K999" s="3"/>
      <c r="L999" s="3"/>
      <c r="M999" s="3"/>
      <c r="N999" s="3"/>
      <c r="O999" s="17"/>
      <c r="P999" s="32"/>
      <c r="Q999" s="32"/>
      <c r="R999" s="5"/>
      <c r="S999" s="5"/>
      <c r="T999" s="16"/>
      <c r="U999" s="16"/>
      <c r="V999" s="32"/>
      <c r="W999" s="32"/>
      <c r="X999" s="16"/>
      <c r="Y999" s="32"/>
      <c r="Z999" s="32"/>
      <c r="AA999" s="5"/>
      <c r="AB999" s="5"/>
      <c r="AC999" s="16"/>
      <c r="AD999" s="16"/>
      <c r="AE999" s="32"/>
      <c r="AF999" s="32"/>
      <c r="AG999" s="16"/>
      <c r="AH999" s="16"/>
      <c r="AI999" s="16"/>
      <c r="AJ999" s="16"/>
      <c r="AK999" s="16"/>
      <c r="AL999" s="16"/>
      <c r="AM999" s="16"/>
      <c r="AN999" s="16"/>
      <c r="AO999" s="16"/>
      <c r="AP999" s="5"/>
      <c r="AQ999" s="31"/>
      <c r="AR999" s="31"/>
    </row>
    <row r="1000" spans="1:44" x14ac:dyDescent="0.3">
      <c r="A1000" s="4"/>
      <c r="B1000" s="3"/>
      <c r="C1000" s="3"/>
      <c r="D1000" s="14"/>
      <c r="E1000" s="14"/>
      <c r="F1000" s="14"/>
      <c r="G1000" s="14"/>
      <c r="H1000" s="5"/>
      <c r="I1000" s="15"/>
      <c r="J1000" s="15"/>
      <c r="K1000" s="3"/>
      <c r="L1000" s="3"/>
      <c r="M1000" s="3"/>
      <c r="N1000" s="3"/>
      <c r="O1000" s="17"/>
      <c r="P1000" s="32"/>
      <c r="Q1000" s="32"/>
      <c r="R1000" s="5"/>
      <c r="S1000" s="5"/>
      <c r="T1000" s="16"/>
      <c r="U1000" s="16"/>
      <c r="V1000" s="32"/>
      <c r="W1000" s="32"/>
      <c r="X1000" s="16"/>
      <c r="Y1000" s="32"/>
      <c r="Z1000" s="32"/>
      <c r="AA1000" s="5"/>
      <c r="AB1000" s="5"/>
      <c r="AC1000" s="16"/>
      <c r="AD1000" s="16"/>
      <c r="AE1000" s="32"/>
      <c r="AF1000" s="32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5"/>
      <c r="AQ1000" s="31"/>
      <c r="AR1000" s="31"/>
    </row>
    <row r="1001" spans="1:44" x14ac:dyDescent="0.3">
      <c r="A1001" s="4"/>
      <c r="B1001" s="3"/>
      <c r="C1001" s="3"/>
      <c r="D1001" s="14"/>
      <c r="E1001" s="14"/>
      <c r="F1001" s="14"/>
      <c r="G1001" s="14"/>
      <c r="H1001" s="5"/>
      <c r="I1001" s="15"/>
      <c r="J1001" s="15"/>
      <c r="K1001" s="3"/>
      <c r="L1001" s="3"/>
      <c r="M1001" s="3"/>
      <c r="N1001" s="3"/>
      <c r="O1001" s="17"/>
      <c r="P1001" s="32"/>
      <c r="Q1001" s="32"/>
      <c r="R1001" s="5"/>
      <c r="S1001" s="5"/>
      <c r="T1001" s="16"/>
      <c r="U1001" s="16"/>
      <c r="V1001" s="32"/>
      <c r="W1001" s="32"/>
      <c r="X1001" s="16"/>
      <c r="Y1001" s="32"/>
      <c r="Z1001" s="32"/>
      <c r="AA1001" s="5"/>
      <c r="AB1001" s="5"/>
      <c r="AC1001" s="16"/>
      <c r="AD1001" s="16"/>
      <c r="AE1001" s="32"/>
      <c r="AF1001" s="32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5"/>
      <c r="AQ1001" s="31"/>
      <c r="AR1001" s="31"/>
    </row>
    <row r="1002" spans="1:44" x14ac:dyDescent="0.3">
      <c r="A1002" s="4"/>
      <c r="B1002" s="3"/>
      <c r="C1002" s="3"/>
      <c r="D1002" s="14"/>
      <c r="E1002" s="14"/>
      <c r="F1002" s="14"/>
      <c r="G1002" s="14"/>
      <c r="H1002" s="5"/>
      <c r="I1002" s="15"/>
      <c r="J1002" s="15"/>
      <c r="K1002" s="3"/>
      <c r="L1002" s="3"/>
      <c r="M1002" s="3"/>
      <c r="N1002" s="3"/>
      <c r="O1002" s="17"/>
      <c r="P1002" s="32"/>
      <c r="Q1002" s="32"/>
      <c r="R1002" s="5"/>
      <c r="S1002" s="5"/>
      <c r="T1002" s="16"/>
      <c r="U1002" s="16"/>
      <c r="V1002" s="32"/>
      <c r="W1002" s="32"/>
      <c r="X1002" s="16"/>
      <c r="Y1002" s="32"/>
      <c r="Z1002" s="32"/>
      <c r="AA1002" s="5"/>
      <c r="AB1002" s="5"/>
      <c r="AC1002" s="16"/>
      <c r="AD1002" s="16"/>
      <c r="AE1002" s="32"/>
      <c r="AF1002" s="32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5"/>
      <c r="AQ1002" s="31"/>
      <c r="AR1002" s="31"/>
    </row>
    <row r="1003" spans="1:44" x14ac:dyDescent="0.3">
      <c r="A1003" s="4"/>
      <c r="B1003" s="3"/>
      <c r="C1003" s="3"/>
      <c r="D1003" s="14"/>
      <c r="E1003" s="14"/>
      <c r="F1003" s="14"/>
      <c r="G1003" s="14"/>
      <c r="H1003" s="5"/>
      <c r="I1003" s="15"/>
      <c r="J1003" s="15"/>
      <c r="K1003" s="3"/>
      <c r="L1003" s="3"/>
      <c r="M1003" s="3"/>
      <c r="N1003" s="3"/>
      <c r="O1003" s="17"/>
      <c r="P1003" s="32"/>
      <c r="Q1003" s="32"/>
      <c r="R1003" s="5"/>
      <c r="S1003" s="5"/>
      <c r="T1003" s="16"/>
      <c r="U1003" s="16"/>
      <c r="V1003" s="32"/>
      <c r="W1003" s="32"/>
      <c r="X1003" s="16"/>
      <c r="Y1003" s="32"/>
      <c r="Z1003" s="32"/>
      <c r="AA1003" s="5"/>
      <c r="AB1003" s="5"/>
      <c r="AC1003" s="16"/>
      <c r="AD1003" s="16"/>
      <c r="AE1003" s="32"/>
      <c r="AF1003" s="32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5"/>
      <c r="AQ1003" s="31"/>
      <c r="AR1003" s="31"/>
    </row>
    <row r="1004" spans="1:44" x14ac:dyDescent="0.3">
      <c r="A1004" s="4"/>
      <c r="B1004" s="3"/>
      <c r="C1004" s="3"/>
      <c r="D1004" s="14"/>
      <c r="E1004" s="14"/>
      <c r="F1004" s="14"/>
      <c r="G1004" s="14"/>
      <c r="H1004" s="5"/>
      <c r="I1004" s="15"/>
      <c r="J1004" s="15"/>
      <c r="K1004" s="3"/>
      <c r="L1004" s="3"/>
      <c r="M1004" s="3"/>
      <c r="N1004" s="3"/>
      <c r="O1004" s="17"/>
      <c r="P1004" s="32"/>
      <c r="Q1004" s="32"/>
      <c r="R1004" s="5"/>
      <c r="S1004" s="5"/>
      <c r="T1004" s="16"/>
      <c r="U1004" s="16"/>
      <c r="V1004" s="32"/>
      <c r="W1004" s="32"/>
      <c r="X1004" s="16"/>
      <c r="Y1004" s="32"/>
      <c r="Z1004" s="32"/>
      <c r="AA1004" s="5"/>
      <c r="AB1004" s="5"/>
      <c r="AC1004" s="16"/>
      <c r="AD1004" s="16"/>
      <c r="AE1004" s="32"/>
      <c r="AF1004" s="32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5"/>
      <c r="AQ1004" s="31"/>
      <c r="AR1004" s="31"/>
    </row>
    <row r="1005" spans="1:44" x14ac:dyDescent="0.3">
      <c r="A1005" s="4"/>
      <c r="B1005" s="3"/>
      <c r="C1005" s="3"/>
      <c r="D1005" s="14"/>
      <c r="E1005" s="14"/>
      <c r="F1005" s="14"/>
      <c r="G1005" s="14"/>
      <c r="H1005" s="5"/>
      <c r="I1005" s="15"/>
      <c r="J1005" s="15"/>
      <c r="K1005" s="3"/>
      <c r="L1005" s="3"/>
      <c r="M1005" s="3"/>
      <c r="N1005" s="3"/>
      <c r="O1005" s="17"/>
      <c r="P1005" s="32"/>
      <c r="Q1005" s="32"/>
      <c r="R1005" s="5"/>
      <c r="S1005" s="5"/>
      <c r="T1005" s="16"/>
      <c r="U1005" s="16"/>
      <c r="V1005" s="32"/>
      <c r="W1005" s="32"/>
      <c r="X1005" s="16"/>
      <c r="Y1005" s="32"/>
      <c r="Z1005" s="32"/>
      <c r="AA1005" s="5"/>
      <c r="AB1005" s="5"/>
      <c r="AC1005" s="16"/>
      <c r="AD1005" s="16"/>
      <c r="AE1005" s="32"/>
      <c r="AF1005" s="32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5"/>
      <c r="AQ1005" s="31"/>
      <c r="AR1005" s="31"/>
    </row>
    <row r="1006" spans="1:44" x14ac:dyDescent="0.3">
      <c r="A1006" s="4"/>
      <c r="B1006" s="3"/>
      <c r="C1006" s="3"/>
      <c r="D1006" s="14"/>
      <c r="E1006" s="14"/>
      <c r="F1006" s="14"/>
      <c r="G1006" s="14"/>
      <c r="H1006" s="5"/>
      <c r="I1006" s="15"/>
      <c r="J1006" s="15"/>
      <c r="K1006" s="3"/>
      <c r="L1006" s="3"/>
      <c r="M1006" s="3"/>
      <c r="N1006" s="3"/>
      <c r="O1006" s="17"/>
      <c r="P1006" s="32"/>
      <c r="Q1006" s="32"/>
      <c r="R1006" s="5"/>
      <c r="S1006" s="5"/>
      <c r="T1006" s="16"/>
      <c r="U1006" s="16"/>
      <c r="V1006" s="32"/>
      <c r="W1006" s="32"/>
      <c r="X1006" s="16"/>
      <c r="Y1006" s="32"/>
      <c r="Z1006" s="32"/>
      <c r="AA1006" s="5"/>
      <c r="AB1006" s="5"/>
      <c r="AC1006" s="16"/>
      <c r="AD1006" s="16"/>
      <c r="AE1006" s="32"/>
      <c r="AF1006" s="32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5"/>
      <c r="AQ1006" s="31"/>
      <c r="AR1006" s="31"/>
    </row>
    <row r="1007" spans="1:44" x14ac:dyDescent="0.3">
      <c r="A1007" s="4"/>
      <c r="B1007" s="3"/>
      <c r="C1007" s="3"/>
      <c r="D1007" s="14"/>
      <c r="E1007" s="14"/>
      <c r="F1007" s="14"/>
      <c r="G1007" s="14"/>
      <c r="H1007" s="5"/>
      <c r="I1007" s="15"/>
      <c r="J1007" s="15"/>
      <c r="K1007" s="3"/>
      <c r="L1007" s="3"/>
      <c r="M1007" s="3"/>
      <c r="N1007" s="3"/>
      <c r="O1007" s="17"/>
      <c r="P1007" s="32"/>
      <c r="Q1007" s="32"/>
      <c r="R1007" s="5"/>
      <c r="S1007" s="5"/>
      <c r="T1007" s="16"/>
      <c r="U1007" s="16"/>
      <c r="V1007" s="32"/>
      <c r="W1007" s="32"/>
      <c r="X1007" s="16"/>
      <c r="Y1007" s="32"/>
      <c r="Z1007" s="32"/>
      <c r="AA1007" s="5"/>
      <c r="AB1007" s="5"/>
      <c r="AC1007" s="16"/>
      <c r="AD1007" s="16"/>
      <c r="AE1007" s="32"/>
      <c r="AF1007" s="32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5"/>
      <c r="AQ1007" s="31"/>
      <c r="AR1007" s="31"/>
    </row>
    <row r="1008" spans="1:44" x14ac:dyDescent="0.3">
      <c r="A1008" s="4"/>
      <c r="B1008" s="3"/>
      <c r="C1008" s="3"/>
      <c r="D1008" s="14"/>
      <c r="E1008" s="14"/>
      <c r="F1008" s="14"/>
      <c r="G1008" s="14"/>
      <c r="H1008" s="5"/>
      <c r="I1008" s="15"/>
      <c r="J1008" s="15"/>
      <c r="K1008" s="3"/>
      <c r="L1008" s="3"/>
      <c r="M1008" s="3"/>
      <c r="N1008" s="3"/>
      <c r="O1008" s="17"/>
      <c r="P1008" s="32"/>
      <c r="Q1008" s="32"/>
      <c r="R1008" s="5"/>
      <c r="S1008" s="5"/>
      <c r="T1008" s="16"/>
      <c r="U1008" s="16"/>
      <c r="V1008" s="32"/>
      <c r="W1008" s="32"/>
      <c r="X1008" s="16"/>
      <c r="Y1008" s="32"/>
      <c r="Z1008" s="32"/>
      <c r="AA1008" s="5"/>
      <c r="AB1008" s="5"/>
      <c r="AC1008" s="16"/>
      <c r="AD1008" s="16"/>
      <c r="AE1008" s="32"/>
      <c r="AF1008" s="32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5"/>
      <c r="AQ1008" s="31"/>
      <c r="AR1008" s="31"/>
    </row>
    <row r="1009" spans="1:44" x14ac:dyDescent="0.3">
      <c r="A1009" s="4"/>
      <c r="B1009" s="3"/>
      <c r="C1009" s="3"/>
      <c r="D1009" s="14"/>
      <c r="E1009" s="14"/>
      <c r="F1009" s="14"/>
      <c r="G1009" s="14"/>
      <c r="H1009" s="5"/>
      <c r="I1009" s="15"/>
      <c r="J1009" s="15"/>
      <c r="K1009" s="3"/>
      <c r="L1009" s="3"/>
      <c r="M1009" s="3"/>
      <c r="N1009" s="3"/>
      <c r="O1009" s="17"/>
      <c r="P1009" s="32"/>
      <c r="Q1009" s="32"/>
      <c r="R1009" s="5"/>
      <c r="S1009" s="5"/>
      <c r="T1009" s="16"/>
      <c r="U1009" s="16"/>
      <c r="V1009" s="32"/>
      <c r="W1009" s="32"/>
      <c r="X1009" s="16"/>
      <c r="Y1009" s="32"/>
      <c r="Z1009" s="32"/>
      <c r="AA1009" s="5"/>
      <c r="AB1009" s="5"/>
      <c r="AC1009" s="16"/>
      <c r="AD1009" s="16"/>
      <c r="AE1009" s="32"/>
      <c r="AF1009" s="32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5"/>
      <c r="AQ1009" s="31"/>
      <c r="AR1009" s="31"/>
    </row>
    <row r="1010" spans="1:44" x14ac:dyDescent="0.3">
      <c r="A1010" s="4"/>
      <c r="B1010" s="3"/>
      <c r="C1010" s="3"/>
      <c r="D1010" s="14"/>
      <c r="E1010" s="14"/>
      <c r="F1010" s="14"/>
      <c r="G1010" s="14"/>
      <c r="H1010" s="5"/>
      <c r="I1010" s="15"/>
      <c r="J1010" s="15"/>
      <c r="K1010" s="3"/>
      <c r="L1010" s="3"/>
      <c r="M1010" s="3"/>
      <c r="N1010" s="3"/>
      <c r="O1010" s="17"/>
      <c r="P1010" s="32"/>
      <c r="Q1010" s="32"/>
      <c r="R1010" s="5"/>
      <c r="S1010" s="5"/>
      <c r="T1010" s="16"/>
      <c r="U1010" s="16"/>
      <c r="V1010" s="32"/>
      <c r="W1010" s="32"/>
      <c r="X1010" s="16"/>
      <c r="Y1010" s="32"/>
      <c r="Z1010" s="32"/>
      <c r="AA1010" s="5"/>
      <c r="AB1010" s="5"/>
      <c r="AC1010" s="16"/>
      <c r="AD1010" s="16"/>
      <c r="AE1010" s="32"/>
      <c r="AF1010" s="32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5"/>
      <c r="AQ1010" s="31"/>
      <c r="AR1010" s="31"/>
    </row>
    <row r="1011" spans="1:44" x14ac:dyDescent="0.3">
      <c r="A1011" s="4"/>
      <c r="B1011" s="3"/>
      <c r="C1011" s="3"/>
      <c r="D1011" s="14"/>
      <c r="E1011" s="14"/>
      <c r="F1011" s="14"/>
      <c r="G1011" s="14"/>
      <c r="H1011" s="5"/>
      <c r="I1011" s="15"/>
      <c r="J1011" s="15"/>
      <c r="K1011" s="3"/>
      <c r="L1011" s="3"/>
      <c r="M1011" s="3"/>
      <c r="N1011" s="3"/>
      <c r="O1011" s="17"/>
      <c r="P1011" s="32"/>
      <c r="Q1011" s="32"/>
      <c r="R1011" s="5"/>
      <c r="S1011" s="5"/>
      <c r="T1011" s="16"/>
      <c r="U1011" s="16"/>
      <c r="V1011" s="32"/>
      <c r="W1011" s="32"/>
      <c r="X1011" s="16"/>
      <c r="Y1011" s="32"/>
      <c r="Z1011" s="32"/>
      <c r="AA1011" s="5"/>
      <c r="AB1011" s="5"/>
      <c r="AC1011" s="16"/>
      <c r="AD1011" s="16"/>
      <c r="AE1011" s="32"/>
      <c r="AF1011" s="32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5"/>
      <c r="AQ1011" s="31"/>
      <c r="AR1011" s="31"/>
    </row>
    <row r="1012" spans="1:44" x14ac:dyDescent="0.3">
      <c r="A1012" s="4"/>
      <c r="B1012" s="3"/>
      <c r="C1012" s="3"/>
      <c r="D1012" s="14"/>
      <c r="E1012" s="14"/>
      <c r="F1012" s="14"/>
      <c r="G1012" s="14"/>
      <c r="H1012" s="5"/>
      <c r="I1012" s="15"/>
      <c r="J1012" s="15"/>
      <c r="K1012" s="3"/>
      <c r="L1012" s="3"/>
      <c r="M1012" s="3"/>
      <c r="N1012" s="3"/>
      <c r="O1012" s="17"/>
      <c r="P1012" s="32"/>
      <c r="Q1012" s="32"/>
      <c r="R1012" s="5"/>
      <c r="S1012" s="5"/>
      <c r="T1012" s="16"/>
      <c r="U1012" s="16"/>
      <c r="V1012" s="32"/>
      <c r="W1012" s="32"/>
      <c r="X1012" s="16"/>
      <c r="Y1012" s="32"/>
      <c r="Z1012" s="32"/>
      <c r="AA1012" s="5"/>
      <c r="AB1012" s="5"/>
      <c r="AC1012" s="16"/>
      <c r="AD1012" s="16"/>
      <c r="AE1012" s="32"/>
      <c r="AF1012" s="32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5"/>
      <c r="AQ1012" s="31"/>
      <c r="AR1012" s="31"/>
    </row>
    <row r="1013" spans="1:44" x14ac:dyDescent="0.3">
      <c r="A1013" s="4"/>
      <c r="B1013" s="3"/>
      <c r="C1013" s="3"/>
      <c r="D1013" s="14"/>
      <c r="E1013" s="14"/>
      <c r="F1013" s="14"/>
      <c r="G1013" s="14"/>
      <c r="H1013" s="5"/>
      <c r="I1013" s="15"/>
      <c r="J1013" s="15"/>
      <c r="K1013" s="3"/>
      <c r="L1013" s="3"/>
      <c r="M1013" s="3"/>
      <c r="N1013" s="3"/>
      <c r="O1013" s="17"/>
      <c r="P1013" s="32"/>
      <c r="Q1013" s="32"/>
      <c r="R1013" s="5"/>
      <c r="S1013" s="5"/>
      <c r="T1013" s="16"/>
      <c r="U1013" s="16"/>
      <c r="V1013" s="32"/>
      <c r="W1013" s="32"/>
      <c r="X1013" s="16"/>
      <c r="Y1013" s="32"/>
      <c r="Z1013" s="32"/>
      <c r="AA1013" s="5"/>
      <c r="AB1013" s="5"/>
      <c r="AC1013" s="16"/>
      <c r="AD1013" s="16"/>
      <c r="AE1013" s="32"/>
      <c r="AF1013" s="32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5"/>
      <c r="AQ1013" s="31"/>
      <c r="AR1013" s="31"/>
    </row>
    <row r="1014" spans="1:44" x14ac:dyDescent="0.3">
      <c r="A1014" s="4"/>
      <c r="B1014" s="3"/>
      <c r="C1014" s="3"/>
      <c r="D1014" s="14"/>
      <c r="E1014" s="14"/>
      <c r="F1014" s="14"/>
      <c r="G1014" s="14"/>
      <c r="H1014" s="5"/>
      <c r="I1014" s="15"/>
      <c r="J1014" s="15"/>
      <c r="K1014" s="3"/>
      <c r="L1014" s="3"/>
      <c r="M1014" s="3"/>
      <c r="N1014" s="3"/>
      <c r="O1014" s="17"/>
      <c r="P1014" s="32"/>
      <c r="Q1014" s="32"/>
      <c r="R1014" s="5"/>
      <c r="S1014" s="5"/>
      <c r="T1014" s="16"/>
      <c r="U1014" s="16"/>
      <c r="V1014" s="32"/>
      <c r="W1014" s="32"/>
      <c r="X1014" s="16"/>
      <c r="Y1014" s="32"/>
      <c r="Z1014" s="32"/>
      <c r="AA1014" s="5"/>
      <c r="AB1014" s="5"/>
      <c r="AC1014" s="16"/>
      <c r="AD1014" s="16"/>
      <c r="AE1014" s="32"/>
      <c r="AF1014" s="32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5"/>
      <c r="AQ1014" s="31"/>
      <c r="AR1014" s="31"/>
    </row>
    <row r="1015" spans="1:44" x14ac:dyDescent="0.3">
      <c r="A1015" s="4"/>
      <c r="B1015" s="3"/>
      <c r="C1015" s="3"/>
      <c r="D1015" s="14"/>
      <c r="E1015" s="14"/>
      <c r="F1015" s="14"/>
      <c r="G1015" s="14"/>
      <c r="H1015" s="5"/>
      <c r="I1015" s="15"/>
      <c r="J1015" s="15"/>
      <c r="K1015" s="3"/>
      <c r="L1015" s="3"/>
      <c r="M1015" s="3"/>
      <c r="N1015" s="3"/>
      <c r="O1015" s="17"/>
      <c r="P1015" s="32"/>
      <c r="Q1015" s="32"/>
      <c r="R1015" s="5"/>
      <c r="S1015" s="5"/>
      <c r="T1015" s="16"/>
      <c r="U1015" s="16"/>
      <c r="V1015" s="32"/>
      <c r="W1015" s="32"/>
      <c r="X1015" s="16"/>
      <c r="Y1015" s="32"/>
      <c r="Z1015" s="32"/>
      <c r="AA1015" s="5"/>
      <c r="AB1015" s="5"/>
      <c r="AC1015" s="16"/>
      <c r="AD1015" s="16"/>
      <c r="AE1015" s="32"/>
      <c r="AF1015" s="32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5"/>
      <c r="AQ1015" s="31"/>
      <c r="AR1015" s="31"/>
    </row>
    <row r="1016" spans="1:44" x14ac:dyDescent="0.3">
      <c r="A1016" s="4"/>
      <c r="B1016" s="3"/>
      <c r="C1016" s="3"/>
      <c r="D1016" s="14"/>
      <c r="E1016" s="14"/>
      <c r="F1016" s="14"/>
      <c r="G1016" s="14"/>
      <c r="H1016" s="5"/>
      <c r="I1016" s="15"/>
      <c r="J1016" s="15"/>
      <c r="K1016" s="3"/>
      <c r="L1016" s="3"/>
      <c r="M1016" s="3"/>
      <c r="N1016" s="3"/>
      <c r="O1016" s="17"/>
      <c r="P1016" s="32"/>
      <c r="Q1016" s="32"/>
      <c r="R1016" s="5"/>
      <c r="S1016" s="5"/>
      <c r="T1016" s="16"/>
      <c r="U1016" s="16"/>
      <c r="V1016" s="32"/>
      <c r="W1016" s="32"/>
      <c r="X1016" s="16"/>
      <c r="Y1016" s="32"/>
      <c r="Z1016" s="32"/>
      <c r="AA1016" s="5"/>
      <c r="AB1016" s="5"/>
      <c r="AC1016" s="16"/>
      <c r="AD1016" s="16"/>
      <c r="AE1016" s="32"/>
      <c r="AF1016" s="32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5"/>
      <c r="AQ1016" s="31"/>
      <c r="AR1016" s="31"/>
    </row>
    <row r="1017" spans="1:44" x14ac:dyDescent="0.3">
      <c r="A1017" s="4"/>
      <c r="B1017" s="3"/>
      <c r="C1017" s="3"/>
      <c r="D1017" s="14"/>
      <c r="E1017" s="14"/>
      <c r="F1017" s="14"/>
      <c r="G1017" s="14"/>
      <c r="H1017" s="5"/>
      <c r="I1017" s="15"/>
      <c r="J1017" s="15"/>
      <c r="K1017" s="3"/>
      <c r="L1017" s="3"/>
      <c r="M1017" s="3"/>
      <c r="N1017" s="3"/>
      <c r="O1017" s="17"/>
      <c r="P1017" s="32"/>
      <c r="Q1017" s="32"/>
      <c r="R1017" s="5"/>
      <c r="S1017" s="5"/>
      <c r="T1017" s="16"/>
      <c r="U1017" s="16"/>
      <c r="V1017" s="32"/>
      <c r="W1017" s="32"/>
      <c r="X1017" s="16"/>
      <c r="Y1017" s="32"/>
      <c r="Z1017" s="32"/>
      <c r="AA1017" s="5"/>
      <c r="AB1017" s="5"/>
      <c r="AC1017" s="16"/>
      <c r="AD1017" s="16"/>
      <c r="AE1017" s="32"/>
      <c r="AF1017" s="32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5"/>
      <c r="AQ1017" s="31"/>
      <c r="AR1017" s="31"/>
    </row>
    <row r="1018" spans="1:44" x14ac:dyDescent="0.3">
      <c r="A1018" s="4"/>
      <c r="B1018" s="3"/>
      <c r="C1018" s="3"/>
      <c r="D1018" s="14"/>
      <c r="E1018" s="14"/>
      <c r="F1018" s="14"/>
      <c r="G1018" s="14"/>
      <c r="H1018" s="5"/>
      <c r="I1018" s="15"/>
      <c r="J1018" s="15"/>
      <c r="K1018" s="3"/>
      <c r="L1018" s="3"/>
      <c r="M1018" s="3"/>
      <c r="N1018" s="3"/>
      <c r="O1018" s="17"/>
      <c r="P1018" s="32"/>
      <c r="Q1018" s="32"/>
      <c r="R1018" s="5"/>
      <c r="S1018" s="5"/>
      <c r="T1018" s="16"/>
      <c r="U1018" s="16"/>
      <c r="V1018" s="32"/>
      <c r="W1018" s="32"/>
      <c r="X1018" s="16"/>
      <c r="Y1018" s="32"/>
      <c r="Z1018" s="32"/>
      <c r="AA1018" s="5"/>
      <c r="AB1018" s="5"/>
      <c r="AC1018" s="16"/>
      <c r="AD1018" s="16"/>
      <c r="AE1018" s="32"/>
      <c r="AF1018" s="32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5"/>
      <c r="AQ1018" s="31"/>
      <c r="AR1018" s="31"/>
    </row>
    <row r="1019" spans="1:44" x14ac:dyDescent="0.3">
      <c r="A1019" s="4"/>
      <c r="B1019" s="3"/>
      <c r="C1019" s="3"/>
      <c r="D1019" s="14"/>
      <c r="E1019" s="14"/>
      <c r="F1019" s="14"/>
      <c r="G1019" s="14"/>
      <c r="H1019" s="5"/>
      <c r="I1019" s="15"/>
      <c r="J1019" s="15"/>
      <c r="K1019" s="3"/>
      <c r="L1019" s="3"/>
      <c r="M1019" s="3"/>
      <c r="N1019" s="3"/>
      <c r="O1019" s="17"/>
      <c r="P1019" s="32"/>
      <c r="Q1019" s="32"/>
      <c r="R1019" s="5"/>
      <c r="S1019" s="5"/>
      <c r="T1019" s="16"/>
      <c r="U1019" s="16"/>
      <c r="V1019" s="32"/>
      <c r="W1019" s="32"/>
      <c r="X1019" s="16"/>
      <c r="Y1019" s="32"/>
      <c r="Z1019" s="32"/>
      <c r="AA1019" s="5"/>
      <c r="AB1019" s="5"/>
      <c r="AC1019" s="16"/>
      <c r="AD1019" s="16"/>
      <c r="AE1019" s="32"/>
      <c r="AF1019" s="32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5"/>
      <c r="AQ1019" s="31"/>
      <c r="AR1019" s="31"/>
    </row>
    <row r="1020" spans="1:44" x14ac:dyDescent="0.3">
      <c r="A1020" s="4"/>
      <c r="B1020" s="3"/>
      <c r="C1020" s="3"/>
      <c r="D1020" s="14"/>
      <c r="E1020" s="14"/>
      <c r="F1020" s="14"/>
      <c r="G1020" s="14"/>
      <c r="H1020" s="5"/>
      <c r="I1020" s="15"/>
      <c r="J1020" s="15"/>
      <c r="K1020" s="3"/>
      <c r="L1020" s="3"/>
      <c r="M1020" s="3"/>
      <c r="N1020" s="3"/>
      <c r="O1020" s="17"/>
      <c r="P1020" s="32"/>
      <c r="Q1020" s="32"/>
      <c r="R1020" s="5"/>
      <c r="S1020" s="5"/>
      <c r="T1020" s="16"/>
      <c r="U1020" s="16"/>
      <c r="V1020" s="32"/>
      <c r="W1020" s="32"/>
      <c r="X1020" s="16"/>
      <c r="Y1020" s="32"/>
      <c r="Z1020" s="32"/>
      <c r="AA1020" s="5"/>
      <c r="AB1020" s="5"/>
      <c r="AC1020" s="16"/>
      <c r="AD1020" s="16"/>
      <c r="AE1020" s="32"/>
      <c r="AF1020" s="32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5"/>
      <c r="AQ1020" s="31"/>
      <c r="AR1020" s="31"/>
    </row>
    <row r="1021" spans="1:44" x14ac:dyDescent="0.3">
      <c r="A1021" s="4"/>
      <c r="B1021" s="3"/>
      <c r="C1021" s="3"/>
      <c r="D1021" s="14"/>
      <c r="E1021" s="14"/>
      <c r="F1021" s="14"/>
      <c r="G1021" s="14"/>
      <c r="H1021" s="5"/>
      <c r="I1021" s="15"/>
      <c r="J1021" s="15"/>
      <c r="K1021" s="3"/>
      <c r="L1021" s="3"/>
      <c r="M1021" s="3"/>
      <c r="N1021" s="3"/>
      <c r="O1021" s="17"/>
      <c r="P1021" s="32"/>
      <c r="Q1021" s="32"/>
      <c r="R1021" s="5"/>
      <c r="S1021" s="5"/>
      <c r="T1021" s="16"/>
      <c r="U1021" s="16"/>
      <c r="V1021" s="32"/>
      <c r="W1021" s="32"/>
      <c r="X1021" s="16"/>
      <c r="Y1021" s="32"/>
      <c r="Z1021" s="32"/>
      <c r="AA1021" s="5"/>
      <c r="AB1021" s="5"/>
      <c r="AC1021" s="16"/>
      <c r="AD1021" s="16"/>
      <c r="AE1021" s="32"/>
      <c r="AF1021" s="32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5"/>
      <c r="AQ1021" s="31"/>
      <c r="AR1021" s="31"/>
    </row>
    <row r="1022" spans="1:44" x14ac:dyDescent="0.3">
      <c r="A1022" s="4"/>
      <c r="B1022" s="3"/>
      <c r="C1022" s="3"/>
      <c r="D1022" s="14"/>
      <c r="E1022" s="14"/>
      <c r="F1022" s="14"/>
      <c r="G1022" s="14"/>
      <c r="H1022" s="5"/>
      <c r="I1022" s="15"/>
      <c r="J1022" s="15"/>
      <c r="K1022" s="3"/>
      <c r="L1022" s="3"/>
      <c r="M1022" s="3"/>
      <c r="N1022" s="3"/>
      <c r="O1022" s="17"/>
      <c r="P1022" s="32"/>
      <c r="Q1022" s="32"/>
      <c r="R1022" s="5"/>
      <c r="S1022" s="5"/>
      <c r="T1022" s="16"/>
      <c r="U1022" s="16"/>
      <c r="V1022" s="32"/>
      <c r="W1022" s="32"/>
      <c r="X1022" s="16"/>
      <c r="Y1022" s="32"/>
      <c r="Z1022" s="32"/>
      <c r="AA1022" s="5"/>
      <c r="AB1022" s="5"/>
      <c r="AC1022" s="16"/>
      <c r="AD1022" s="16"/>
      <c r="AE1022" s="32"/>
      <c r="AF1022" s="32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5"/>
      <c r="AQ1022" s="31"/>
      <c r="AR1022" s="31"/>
    </row>
    <row r="1023" spans="1:44" x14ac:dyDescent="0.3">
      <c r="A1023" s="4"/>
      <c r="B1023" s="3"/>
      <c r="C1023" s="3"/>
      <c r="D1023" s="14"/>
      <c r="E1023" s="14"/>
      <c r="F1023" s="14"/>
      <c r="G1023" s="14"/>
      <c r="H1023" s="5"/>
      <c r="I1023" s="15"/>
      <c r="J1023" s="15"/>
      <c r="K1023" s="3"/>
      <c r="L1023" s="3"/>
      <c r="M1023" s="3"/>
      <c r="N1023" s="3"/>
      <c r="O1023" s="17"/>
      <c r="P1023" s="32"/>
      <c r="Q1023" s="32"/>
      <c r="R1023" s="5"/>
      <c r="S1023" s="5"/>
      <c r="T1023" s="16"/>
      <c r="U1023" s="16"/>
      <c r="V1023" s="32"/>
      <c r="W1023" s="32"/>
      <c r="X1023" s="16"/>
      <c r="Y1023" s="32"/>
      <c r="Z1023" s="32"/>
      <c r="AA1023" s="5"/>
      <c r="AB1023" s="5"/>
      <c r="AC1023" s="16"/>
      <c r="AD1023" s="16"/>
      <c r="AE1023" s="32"/>
      <c r="AF1023" s="32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5"/>
      <c r="AQ1023" s="31"/>
      <c r="AR1023" s="31"/>
    </row>
  </sheetData>
  <autoFilter ref="A12:AR176" xr:uid="{00000000-0001-0000-0300-000000000000}">
    <sortState xmlns:xlrd2="http://schemas.microsoft.com/office/spreadsheetml/2017/richdata2" ref="A13:AR176">
      <sortCondition ref="B12:B176"/>
    </sortState>
  </autoFilter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D8D37-C141-4652-A46B-4A5EC2B161B3}">
  <dimension ref="A1:W561"/>
  <sheetViews>
    <sheetView workbookViewId="0">
      <pane ySplit="12" topLeftCell="A13" activePane="bottomLeft" state="frozen"/>
      <selection pane="bottomLeft" activeCell="Q12" sqref="Q12"/>
    </sheetView>
  </sheetViews>
  <sheetFormatPr defaultRowHeight="14.4" x14ac:dyDescent="0.3"/>
  <cols>
    <col min="1" max="1" width="9.88671875" bestFit="1" customWidth="1"/>
    <col min="2" max="2" width="36" bestFit="1" customWidth="1"/>
    <col min="3" max="3" width="7.5546875" bestFit="1" customWidth="1"/>
    <col min="4" max="4" width="6.33203125" bestFit="1" customWidth="1"/>
    <col min="5" max="5" width="10.33203125" bestFit="1" customWidth="1"/>
    <col min="6" max="6" width="6.6640625" bestFit="1" customWidth="1"/>
    <col min="7" max="7" width="9.88671875" bestFit="1" customWidth="1"/>
    <col min="8" max="8" width="9.33203125" bestFit="1" customWidth="1"/>
    <col min="9" max="9" width="12" bestFit="1" customWidth="1"/>
    <col min="10" max="10" width="9.33203125" bestFit="1" customWidth="1"/>
    <col min="11" max="11" width="9.44140625" bestFit="1" customWidth="1"/>
    <col min="12" max="12" width="9.5546875" bestFit="1" customWidth="1"/>
    <col min="13" max="13" width="7" bestFit="1" customWidth="1"/>
    <col min="14" max="14" width="7.5546875" bestFit="1" customWidth="1"/>
    <col min="15" max="15" width="12" bestFit="1" customWidth="1"/>
    <col min="16" max="16" width="18.88671875" bestFit="1" customWidth="1"/>
    <col min="17" max="17" width="12.88671875" bestFit="1" customWidth="1"/>
    <col min="18" max="18" width="19.6640625" bestFit="1" customWidth="1"/>
    <col min="19" max="19" width="12" bestFit="1" customWidth="1"/>
    <col min="20" max="20" width="18.88671875" bestFit="1" customWidth="1"/>
    <col min="21" max="21" width="12.88671875" bestFit="1" customWidth="1"/>
    <col min="22" max="22" width="19.6640625" bestFit="1" customWidth="1"/>
  </cols>
  <sheetData>
    <row r="1" spans="1:23" ht="76.5" customHeight="1" x14ac:dyDescent="0.3">
      <c r="A1" s="7" t="s">
        <v>3972</v>
      </c>
      <c r="B1" s="8" t="s">
        <v>3973</v>
      </c>
      <c r="C1" s="8" t="s">
        <v>3974</v>
      </c>
      <c r="D1" s="8"/>
      <c r="E1" s="8" t="s">
        <v>4047</v>
      </c>
      <c r="F1" s="8" t="s">
        <v>4048</v>
      </c>
      <c r="G1" s="8" t="s">
        <v>4049</v>
      </c>
      <c r="H1" s="8" t="s">
        <v>4004</v>
      </c>
      <c r="I1" s="8" t="s">
        <v>4001</v>
      </c>
      <c r="J1" s="8" t="s">
        <v>4002</v>
      </c>
      <c r="K1" s="8" t="s">
        <v>4003</v>
      </c>
      <c r="L1" s="8" t="s">
        <v>4005</v>
      </c>
      <c r="M1" s="8" t="s">
        <v>4006</v>
      </c>
      <c r="N1" s="8" t="s">
        <v>4050</v>
      </c>
      <c r="O1" s="8" t="s">
        <v>4008</v>
      </c>
      <c r="P1" s="8" t="s">
        <v>3982</v>
      </c>
      <c r="Q1" s="8" t="s">
        <v>4051</v>
      </c>
      <c r="R1" s="8" t="s">
        <v>3984</v>
      </c>
      <c r="S1" s="8" t="s">
        <v>4052</v>
      </c>
      <c r="T1" s="8" t="s">
        <v>3983</v>
      </c>
      <c r="U1" s="8" t="s">
        <v>3996</v>
      </c>
      <c r="V1" s="8" t="s">
        <v>3985</v>
      </c>
      <c r="W1" s="8" t="s">
        <v>4000</v>
      </c>
    </row>
    <row r="2" spans="1:23" x14ac:dyDescent="0.3">
      <c r="A2" s="9" t="s">
        <v>4013</v>
      </c>
      <c r="B2" s="18">
        <f>COUNT($A$13:$A$561)</f>
        <v>549</v>
      </c>
      <c r="C2" s="21">
        <f>SUM(C13:C561)</f>
        <v>1678</v>
      </c>
      <c r="D2" s="22"/>
      <c r="E2" s="21">
        <f>SUM(E13:E561)</f>
        <v>573433</v>
      </c>
      <c r="F2" s="22">
        <f>E2/C2</f>
        <v>341.73599523241955</v>
      </c>
      <c r="G2" s="90">
        <v>0.42199999999999999</v>
      </c>
      <c r="H2" s="90">
        <v>0.69199999999999995</v>
      </c>
      <c r="I2" s="90">
        <v>0.152</v>
      </c>
      <c r="J2" s="90">
        <v>7.1999999999999995E-2</v>
      </c>
      <c r="K2" s="90">
        <v>1.9E-2</v>
      </c>
      <c r="L2" s="90">
        <v>5.0999999999999997E-2</v>
      </c>
      <c r="M2" s="90">
        <v>1.4E-2</v>
      </c>
      <c r="N2" s="126">
        <v>4.2999999999999997E-2</v>
      </c>
      <c r="O2" s="86">
        <v>0.13500000000000001</v>
      </c>
      <c r="P2" s="22">
        <v>85</v>
      </c>
      <c r="Q2" s="86">
        <f>AVERAGE(Q13:Q561)</f>
        <v>0.5618032786885242</v>
      </c>
      <c r="R2" s="22">
        <v>85</v>
      </c>
      <c r="S2" s="90">
        <v>0.53888706739526437</v>
      </c>
      <c r="T2" s="22">
        <v>85</v>
      </c>
      <c r="U2" s="90">
        <v>0.30599999999999999</v>
      </c>
      <c r="V2" s="22">
        <v>85</v>
      </c>
      <c r="W2" s="90">
        <v>0.22700000000000001</v>
      </c>
    </row>
    <row r="3" spans="1:23" x14ac:dyDescent="0.3">
      <c r="A3" s="10" t="s">
        <v>3915</v>
      </c>
      <c r="B3" s="19">
        <f>COUNTIF($D$13:$D$561,"St. Louis")</f>
        <v>53</v>
      </c>
      <c r="C3" s="19">
        <f>SUMIF($D$13:$D$561,"St. Louis",$C$13:$C$561)</f>
        <v>358</v>
      </c>
      <c r="D3" s="19"/>
      <c r="E3" s="101">
        <f>SUMIF($D$13:$D$561,"St. Louis",$E$13:$E$561)</f>
        <v>162882</v>
      </c>
      <c r="F3" s="23">
        <f>E3/C3</f>
        <v>454.97765363128491</v>
      </c>
      <c r="G3" s="88">
        <v>0.33100000000000002</v>
      </c>
      <c r="H3" s="88">
        <v>0.56000000000000005</v>
      </c>
      <c r="I3" s="88">
        <v>0.28999999999999998</v>
      </c>
      <c r="J3" s="88">
        <v>5.5E-2</v>
      </c>
      <c r="K3" s="88">
        <v>0.04</v>
      </c>
      <c r="L3" s="88">
        <v>4.9000000000000002E-2</v>
      </c>
      <c r="M3" s="88">
        <v>5.5999999999999999E-3</v>
      </c>
      <c r="N3" s="127">
        <v>5.0999999999999997E-2</v>
      </c>
      <c r="O3" s="87">
        <v>0.14399999999999999</v>
      </c>
      <c r="P3" s="19">
        <v>83.9</v>
      </c>
      <c r="Q3" s="87">
        <f>AVERAGEIF($D$13:$D$561, "St. Louis", $Q$13:$Q$561)</f>
        <v>0.53086792452830189</v>
      </c>
      <c r="R3" s="23">
        <v>83</v>
      </c>
      <c r="S3" s="88">
        <v>0.49635849056603765</v>
      </c>
      <c r="T3" s="19">
        <v>83.8</v>
      </c>
      <c r="U3" s="88">
        <v>0.27200000000000002</v>
      </c>
      <c r="V3" s="23">
        <v>83</v>
      </c>
      <c r="W3" s="88">
        <v>0.18</v>
      </c>
    </row>
    <row r="4" spans="1:23" x14ac:dyDescent="0.3">
      <c r="A4" s="10" t="s">
        <v>3914</v>
      </c>
      <c r="B4" s="19">
        <f>COUNTIF($D$13:$D$561,"Kansas City")</f>
        <v>51</v>
      </c>
      <c r="C4" s="19">
        <f>SUMIF($D$13:$D$561,"Kansas City",$C$13:$C$561)</f>
        <v>278</v>
      </c>
      <c r="D4" s="19"/>
      <c r="E4" s="101">
        <f>SUMIF($D$13:$D$561,"Kansas City",$E$13:$E$561)</f>
        <v>122484</v>
      </c>
      <c r="F4" s="23">
        <f t="shared" ref="F4:F11" si="0">E4/C4</f>
        <v>440.58992805755395</v>
      </c>
      <c r="G4" s="88">
        <v>0.42099999999999999</v>
      </c>
      <c r="H4" s="88">
        <v>0.54700000000000004</v>
      </c>
      <c r="I4" s="88">
        <v>0.22</v>
      </c>
      <c r="J4" s="88">
        <v>0.13400000000000001</v>
      </c>
      <c r="K4" s="88">
        <v>1.6E-2</v>
      </c>
      <c r="L4" s="88">
        <v>6.9000000000000006E-2</v>
      </c>
      <c r="M4" s="88">
        <v>1.4999999999999999E-2</v>
      </c>
      <c r="N4" s="127">
        <v>6.9000000000000006E-2</v>
      </c>
      <c r="O4" s="87">
        <v>0.112</v>
      </c>
      <c r="P4" s="19">
        <v>84.1</v>
      </c>
      <c r="Q4" s="87">
        <f>AVERAGEIF($D$13:$D$561, "Kansas City", $Q$13:$Q$561)</f>
        <v>0.52301960784313728</v>
      </c>
      <c r="R4" s="19">
        <v>83.4</v>
      </c>
      <c r="S4" s="88">
        <v>0.55021568627450979</v>
      </c>
      <c r="T4" s="19">
        <v>84.7</v>
      </c>
      <c r="U4" s="88">
        <v>0.28799999999999998</v>
      </c>
      <c r="V4" s="23">
        <v>84</v>
      </c>
      <c r="W4" s="88">
        <v>0.19</v>
      </c>
    </row>
    <row r="5" spans="1:23" x14ac:dyDescent="0.3">
      <c r="A5" s="10" t="s">
        <v>3907</v>
      </c>
      <c r="B5" s="19">
        <f>COUNTIF($D$13:$D$561,"Southwestern")</f>
        <v>94</v>
      </c>
      <c r="C5" s="19">
        <f>SUMIF($D$13:$D$561,"Southwestern",$C$13:$C$561)</f>
        <v>272</v>
      </c>
      <c r="D5" s="23"/>
      <c r="E5" s="101">
        <f>SUMIF($D$13:$D$561,"Southwestern",$E$13:$E$561)</f>
        <v>89676</v>
      </c>
      <c r="F5" s="23">
        <f t="shared" si="0"/>
        <v>329.69117647058823</v>
      </c>
      <c r="G5" s="88">
        <v>0.51500000000000001</v>
      </c>
      <c r="H5" s="88">
        <v>0.81299999999999994</v>
      </c>
      <c r="I5" s="88">
        <v>2.1999999999999999E-2</v>
      </c>
      <c r="J5" s="88">
        <v>8.4000000000000005E-2</v>
      </c>
      <c r="K5" s="88">
        <v>1.2E-2</v>
      </c>
      <c r="L5" s="88">
        <v>4.5999999999999999E-2</v>
      </c>
      <c r="M5" s="88">
        <v>2.3E-2</v>
      </c>
      <c r="N5" s="127">
        <v>4.8000000000000001E-2</v>
      </c>
      <c r="O5" s="87">
        <v>0.13900000000000001</v>
      </c>
      <c r="P5" s="23">
        <v>86</v>
      </c>
      <c r="Q5" s="87">
        <f>AVERAGEIF($D$13:$D$561, "Southwestern", $Q$13:$Q$561)</f>
        <v>0.5745319148936171</v>
      </c>
      <c r="R5" s="19">
        <v>86.4</v>
      </c>
      <c r="S5" s="88">
        <v>0.56061702127659552</v>
      </c>
      <c r="T5" s="19">
        <v>85.8</v>
      </c>
      <c r="U5" s="88">
        <v>0.34100000000000003</v>
      </c>
      <c r="V5" s="23">
        <v>86</v>
      </c>
      <c r="W5" s="88">
        <v>0.27600000000000002</v>
      </c>
    </row>
    <row r="6" spans="1:23" x14ac:dyDescent="0.3">
      <c r="A6" s="10" t="s">
        <v>3909</v>
      </c>
      <c r="B6" s="19">
        <f>COUNTIF($D$13:$D$561,"Central")</f>
        <v>56</v>
      </c>
      <c r="C6" s="19">
        <f>SUMIF($D$13:$D$561,"Central",$C$13:$C$561)</f>
        <v>161</v>
      </c>
      <c r="D6" s="19"/>
      <c r="E6" s="101">
        <f>SUMIF($D$13:$D$561,"Central",$E$13:$E$561)</f>
        <v>52294</v>
      </c>
      <c r="F6" s="23">
        <f t="shared" si="0"/>
        <v>324.80745341614909</v>
      </c>
      <c r="G6" s="88">
        <v>0.40799999999999997</v>
      </c>
      <c r="H6" s="88">
        <v>0.78100000000000003</v>
      </c>
      <c r="I6" s="88">
        <v>8.3000000000000004E-2</v>
      </c>
      <c r="J6" s="88">
        <v>4.7E-2</v>
      </c>
      <c r="K6" s="88">
        <v>1.4999999999999999E-2</v>
      </c>
      <c r="L6" s="88">
        <v>6.4000000000000001E-2</v>
      </c>
      <c r="M6" s="88">
        <v>1.0999999999999999E-2</v>
      </c>
      <c r="N6" s="127">
        <v>2.7E-2</v>
      </c>
      <c r="O6" s="87">
        <v>0.127</v>
      </c>
      <c r="P6" s="19">
        <v>84.5</v>
      </c>
      <c r="Q6" s="87">
        <f>AVERAGEIF($D$13:$D$561, "Central", $Q$13:$Q$561)</f>
        <v>0.5588035714285714</v>
      </c>
      <c r="R6" s="19">
        <v>85.3</v>
      </c>
      <c r="S6" s="88">
        <v>0.56857142857142851</v>
      </c>
      <c r="T6" s="19">
        <v>84.2</v>
      </c>
      <c r="U6" s="88">
        <v>0.30299999999999999</v>
      </c>
      <c r="V6" s="23">
        <v>84.6</v>
      </c>
      <c r="W6" s="88">
        <v>0.23300000000000001</v>
      </c>
    </row>
    <row r="7" spans="1:23" x14ac:dyDescent="0.3">
      <c r="A7" s="10" t="s">
        <v>3910</v>
      </c>
      <c r="B7" s="19">
        <f>COUNTIF($D$13:$D$561,"Bootheel")</f>
        <v>64</v>
      </c>
      <c r="C7" s="19">
        <f>SUMIF($D$13:$D$561,"Bootheel",$C$13:$C$561)</f>
        <v>144</v>
      </c>
      <c r="D7" s="19"/>
      <c r="E7" s="101">
        <f>SUMIF($D$13:$D$561,"Bootheel",$E$13:$E$561)</f>
        <v>40870</v>
      </c>
      <c r="F7" s="23">
        <f t="shared" si="0"/>
        <v>283.81944444444446</v>
      </c>
      <c r="G7" s="88">
        <v>0.53200000000000003</v>
      </c>
      <c r="H7" s="88">
        <v>0.80900000000000005</v>
      </c>
      <c r="I7" s="88">
        <v>0.106</v>
      </c>
      <c r="J7" s="88">
        <v>3.4000000000000002E-2</v>
      </c>
      <c r="K7" s="88">
        <v>3.0000000000000001E-3</v>
      </c>
      <c r="L7" s="88">
        <v>3.6999999999999998E-2</v>
      </c>
      <c r="M7" s="88">
        <v>1.0999999999999999E-2</v>
      </c>
      <c r="N7" s="127">
        <v>8.9999999999999993E-3</v>
      </c>
      <c r="O7" s="87">
        <v>0.14199999999999999</v>
      </c>
      <c r="P7" s="19">
        <v>83.7</v>
      </c>
      <c r="Q7" s="87">
        <f>AVERAGEIF($D$13:$D$561, "Bootheel", $Q$13:$Q$561)</f>
        <v>0.58270312499999988</v>
      </c>
      <c r="R7" s="19">
        <v>83.8</v>
      </c>
      <c r="S7" s="88">
        <v>0.52223437500000014</v>
      </c>
      <c r="T7" s="19">
        <v>83.8</v>
      </c>
      <c r="U7" s="88">
        <v>0.33800000000000002</v>
      </c>
      <c r="V7" s="23">
        <v>83.9</v>
      </c>
      <c r="W7" s="88">
        <v>0.26800000000000002</v>
      </c>
    </row>
    <row r="8" spans="1:23" x14ac:dyDescent="0.3">
      <c r="A8" s="10" t="s">
        <v>3908</v>
      </c>
      <c r="B8" s="19">
        <f>COUNTIF($D$13:$D$561,"Western Plains")</f>
        <v>61</v>
      </c>
      <c r="C8" s="19">
        <f>SUMIF($D$13:$D$561,"Western Plains",$C$13:$C$561)</f>
        <v>117</v>
      </c>
      <c r="D8" s="19"/>
      <c r="E8" s="101">
        <f>SUMIF($D$13:$D$561,"Western Plains",$E$13:$E$561)</f>
        <v>26056</v>
      </c>
      <c r="F8" s="23">
        <f t="shared" si="0"/>
        <v>222.70085470085471</v>
      </c>
      <c r="G8" s="88">
        <v>0.442</v>
      </c>
      <c r="H8" s="88">
        <v>0.85399999999999998</v>
      </c>
      <c r="I8" s="88">
        <v>1.9E-2</v>
      </c>
      <c r="J8" s="88">
        <v>6.5000000000000002E-2</v>
      </c>
      <c r="K8" s="88">
        <v>1E-3</v>
      </c>
      <c r="L8" s="88">
        <v>0.04</v>
      </c>
      <c r="M8" s="88">
        <v>2.1999999999999999E-2</v>
      </c>
      <c r="N8" s="127">
        <v>2.7E-2</v>
      </c>
      <c r="O8" s="87">
        <v>0.13600000000000001</v>
      </c>
      <c r="P8" s="19">
        <v>83.7</v>
      </c>
      <c r="Q8" s="87">
        <f>AVERAGEIF($D$13:$D$561, "Western Plains", $Q$13:$Q$561)</f>
        <v>0.57262295081967196</v>
      </c>
      <c r="R8" s="19">
        <v>85.9</v>
      </c>
      <c r="S8" s="88">
        <v>0.52519672131147543</v>
      </c>
      <c r="T8" s="19">
        <v>83.8</v>
      </c>
      <c r="U8" s="88">
        <v>0.30599999999999999</v>
      </c>
      <c r="V8" s="23">
        <v>86.1</v>
      </c>
      <c r="W8" s="88">
        <v>0.25800000000000001</v>
      </c>
    </row>
    <row r="9" spans="1:23" x14ac:dyDescent="0.3">
      <c r="A9" s="10" t="s">
        <v>3913</v>
      </c>
      <c r="B9" s="19">
        <f>COUNTIF($D$13:$D$561,"Ozarks")</f>
        <v>63</v>
      </c>
      <c r="C9" s="19">
        <f>SUMIF($D$13:$D$561,"Ozarks",$C$13:$C$561)</f>
        <v>124</v>
      </c>
      <c r="D9" s="19"/>
      <c r="E9" s="101">
        <f>SUMIF($D$13:$D$561,"Ozarks",$E$13:$E$561)</f>
        <v>36449</v>
      </c>
      <c r="F9" s="23">
        <f t="shared" si="0"/>
        <v>293.94354838709677</v>
      </c>
      <c r="G9" s="88">
        <v>0.47699999999999998</v>
      </c>
      <c r="H9" s="88">
        <v>0.88400000000000001</v>
      </c>
      <c r="I9" s="88">
        <v>2.1000000000000001E-2</v>
      </c>
      <c r="J9" s="88">
        <v>3.4000000000000002E-2</v>
      </c>
      <c r="K9" s="88">
        <v>4.0000000000000001E-3</v>
      </c>
      <c r="L9" s="88">
        <v>3.6999999999999998E-2</v>
      </c>
      <c r="M9" s="88">
        <v>0.02</v>
      </c>
      <c r="N9" s="127">
        <v>8.9999999999999993E-3</v>
      </c>
      <c r="O9" s="87">
        <v>0.16</v>
      </c>
      <c r="P9" s="19">
        <v>85.3</v>
      </c>
      <c r="Q9" s="87">
        <f>AVERAGEIF($D$13:$D$561, "Ozarks", $Q$13:$Q$561)</f>
        <v>0.5525714285714286</v>
      </c>
      <c r="R9" s="19">
        <v>85.4</v>
      </c>
      <c r="S9" s="88">
        <v>0.54201587301587295</v>
      </c>
      <c r="T9" s="19">
        <v>85.6</v>
      </c>
      <c r="U9" s="88">
        <v>0.376</v>
      </c>
      <c r="V9" s="23">
        <v>85.5</v>
      </c>
      <c r="W9" s="88">
        <v>0.30099999999999999</v>
      </c>
    </row>
    <row r="10" spans="1:23" x14ac:dyDescent="0.3">
      <c r="A10" s="10" t="s">
        <v>3912</v>
      </c>
      <c r="B10" s="19">
        <f>COUNTIF($D$13:$D$561,"Northwestern")</f>
        <v>59</v>
      </c>
      <c r="C10" s="19">
        <f>SUMIF($D$13:$D$561,"Northwestern",$C$13:$C$561)</f>
        <v>128</v>
      </c>
      <c r="D10" s="19"/>
      <c r="E10" s="101">
        <f>SUMIF($D$13:$D$561,"Northwestern",$E$13:$E$561)</f>
        <v>23257</v>
      </c>
      <c r="F10" s="23">
        <f t="shared" si="0"/>
        <v>181.6953125</v>
      </c>
      <c r="G10" s="88">
        <v>0.41399999999999998</v>
      </c>
      <c r="H10" s="88">
        <v>0.86199999999999999</v>
      </c>
      <c r="I10" s="88">
        <v>2.1000000000000001E-2</v>
      </c>
      <c r="J10" s="88">
        <v>0.04</v>
      </c>
      <c r="K10" s="88">
        <v>6.0000000000000001E-3</v>
      </c>
      <c r="L10" s="88">
        <v>4.5999999999999999E-2</v>
      </c>
      <c r="M10" s="88">
        <v>2.5000000000000001E-2</v>
      </c>
      <c r="N10" s="127">
        <v>2.8000000000000001E-2</v>
      </c>
      <c r="O10" s="87">
        <v>0.13200000000000001</v>
      </c>
      <c r="P10" s="19">
        <v>83.5</v>
      </c>
      <c r="Q10" s="87">
        <f>AVERAGEIF($D$13:$D$561, "Northwestern", $Q$13:$Q$561)</f>
        <v>0.58350847457627142</v>
      </c>
      <c r="R10" s="19">
        <v>85.3</v>
      </c>
      <c r="S10" s="88">
        <v>0.550220338983051</v>
      </c>
      <c r="T10" s="19">
        <v>83.1</v>
      </c>
      <c r="U10" s="88">
        <v>0.312</v>
      </c>
      <c r="V10" s="23">
        <v>84.9</v>
      </c>
      <c r="W10" s="88">
        <v>0.26200000000000001</v>
      </c>
    </row>
    <row r="11" spans="1:23" ht="15" thickBot="1" x14ac:dyDescent="0.35">
      <c r="A11" s="11" t="s">
        <v>3911</v>
      </c>
      <c r="B11" s="19">
        <f>COUNTIF($D$13:$D$561,"Northeastern")</f>
        <v>48</v>
      </c>
      <c r="C11" s="19">
        <f>SUMIF($D$13:$D$561,"Northeastern",$C$13:$C$561)</f>
        <v>96</v>
      </c>
      <c r="D11" s="20"/>
      <c r="E11" s="101">
        <f>SUMIF($D$13:$D$561,"Northeastern",$E$13:$E$561)</f>
        <v>19465</v>
      </c>
      <c r="F11" s="23">
        <f t="shared" si="0"/>
        <v>202.76041666666666</v>
      </c>
      <c r="G11" s="89">
        <v>0.439</v>
      </c>
      <c r="H11" s="89">
        <v>0.89100000000000001</v>
      </c>
      <c r="I11" s="89">
        <v>2.8000000000000001E-2</v>
      </c>
      <c r="J11" s="89">
        <v>3.1E-2</v>
      </c>
      <c r="K11" s="89">
        <v>1E-3</v>
      </c>
      <c r="L11" s="89">
        <v>3.4000000000000002E-2</v>
      </c>
      <c r="M11" s="89">
        <v>1.4999999999999999E-2</v>
      </c>
      <c r="N11" s="127">
        <v>1.4E-2</v>
      </c>
      <c r="O11" s="87">
        <v>0.14899999999999999</v>
      </c>
      <c r="P11" s="20">
        <v>84.5</v>
      </c>
      <c r="Q11" s="87">
        <f>AVERAGEIF($D$13:$D$561, "Northeastern", $Q$13:$Q$561)</f>
        <v>0.55956250000000007</v>
      </c>
      <c r="R11" s="20">
        <v>85.6</v>
      </c>
      <c r="S11" s="88">
        <v>0.51818750000000013</v>
      </c>
      <c r="T11" s="20">
        <v>84.5</v>
      </c>
      <c r="U11" s="89">
        <v>0.312</v>
      </c>
      <c r="V11" s="24">
        <v>85.6</v>
      </c>
      <c r="W11" s="89">
        <v>0.253</v>
      </c>
    </row>
    <row r="12" spans="1:23" ht="15" thickBot="1" x14ac:dyDescent="0.35">
      <c r="A12" s="12" t="s">
        <v>4044</v>
      </c>
      <c r="B12" s="12" t="s">
        <v>1</v>
      </c>
      <c r="C12" s="12" t="s">
        <v>4045</v>
      </c>
      <c r="D12" s="12" t="s">
        <v>2116</v>
      </c>
      <c r="E12" s="12" t="s">
        <v>3782</v>
      </c>
      <c r="F12" s="12" t="s">
        <v>4046</v>
      </c>
      <c r="G12" s="12" t="s">
        <v>3791</v>
      </c>
      <c r="H12" s="12" t="s">
        <v>3786</v>
      </c>
      <c r="I12" s="12" t="s">
        <v>3783</v>
      </c>
      <c r="J12" s="12" t="s">
        <v>3784</v>
      </c>
      <c r="K12" s="12" t="s">
        <v>3785</v>
      </c>
      <c r="L12" s="12" t="s">
        <v>3787</v>
      </c>
      <c r="M12" s="12" t="s">
        <v>3788</v>
      </c>
      <c r="N12" s="12" t="s">
        <v>3789</v>
      </c>
      <c r="O12" s="12" t="s">
        <v>3790</v>
      </c>
      <c r="P12" s="12" t="s">
        <v>2110</v>
      </c>
      <c r="Q12" s="12" t="s">
        <v>2130</v>
      </c>
      <c r="R12" s="12" t="s">
        <v>2112</v>
      </c>
      <c r="S12" s="12" t="s">
        <v>2118</v>
      </c>
      <c r="T12" s="12" t="s">
        <v>2111</v>
      </c>
      <c r="U12" s="12" t="s">
        <v>2132</v>
      </c>
      <c r="V12" s="12" t="s">
        <v>2113</v>
      </c>
      <c r="W12" s="12" t="s">
        <v>2113</v>
      </c>
    </row>
    <row r="13" spans="1:23" x14ac:dyDescent="0.3">
      <c r="A13" s="122">
        <v>48914</v>
      </c>
      <c r="B13" t="s">
        <v>236</v>
      </c>
      <c r="C13">
        <v>2</v>
      </c>
      <c r="D13" s="121" t="s">
        <v>3914</v>
      </c>
      <c r="E13">
        <v>778</v>
      </c>
      <c r="F13" s="122">
        <v>389</v>
      </c>
      <c r="G13" s="123">
        <v>0.19400000000000001</v>
      </c>
      <c r="H13" s="123">
        <v>0.625</v>
      </c>
      <c r="I13" s="123">
        <v>0.217</v>
      </c>
      <c r="J13" s="123">
        <v>4.3999999999999997E-2</v>
      </c>
      <c r="K13" s="123">
        <v>0</v>
      </c>
      <c r="L13" s="123">
        <v>0.10299999999999999</v>
      </c>
      <c r="M13" s="123">
        <v>1.2E-2</v>
      </c>
      <c r="N13" s="123">
        <v>1.4E-2</v>
      </c>
      <c r="O13" s="123">
        <v>0.09</v>
      </c>
      <c r="P13" s="125">
        <v>85.7</v>
      </c>
      <c r="Q13" s="123">
        <v>0.34399999999999997</v>
      </c>
      <c r="R13" s="125">
        <v>75.8</v>
      </c>
      <c r="S13" s="123">
        <v>0.64500000000000002</v>
      </c>
      <c r="T13" s="125">
        <v>82.1</v>
      </c>
      <c r="U13" s="123">
        <v>0.435</v>
      </c>
      <c r="V13" s="125">
        <v>77.3</v>
      </c>
      <c r="W13" s="123">
        <v>0.20300000000000001</v>
      </c>
    </row>
    <row r="14" spans="1:23" x14ac:dyDescent="0.3">
      <c r="A14" s="120">
        <v>48927</v>
      </c>
      <c r="B14" t="s">
        <v>244</v>
      </c>
      <c r="C14">
        <v>1</v>
      </c>
      <c r="D14" s="121" t="s">
        <v>3914</v>
      </c>
      <c r="E14">
        <v>245</v>
      </c>
      <c r="F14" s="122">
        <v>245</v>
      </c>
      <c r="G14" s="123">
        <v>0.58899999999999997</v>
      </c>
      <c r="H14" s="123">
        <v>7.8E-2</v>
      </c>
      <c r="I14" s="123">
        <v>0.84099999999999997</v>
      </c>
      <c r="J14" s="123">
        <v>4.4999999999999998E-2</v>
      </c>
      <c r="K14" s="123">
        <v>2.4E-2</v>
      </c>
      <c r="L14" s="123">
        <v>0</v>
      </c>
      <c r="M14" s="123">
        <v>1.2E-2</v>
      </c>
      <c r="N14" s="123">
        <v>0</v>
      </c>
      <c r="O14" s="123">
        <v>8.2000000000000003E-2</v>
      </c>
      <c r="P14" s="125">
        <v>94.8</v>
      </c>
      <c r="Q14" s="123">
        <v>0.77100000000000002</v>
      </c>
      <c r="R14" s="125">
        <v>87</v>
      </c>
      <c r="S14" s="123">
        <v>0.16200000000000003</v>
      </c>
      <c r="T14" s="125">
        <v>96.5</v>
      </c>
      <c r="U14" s="123">
        <v>0.22900000000000001</v>
      </c>
      <c r="V14" s="125">
        <v>90</v>
      </c>
      <c r="W14" s="123">
        <v>0.83799999999999997</v>
      </c>
    </row>
    <row r="15" spans="1:23" x14ac:dyDescent="0.3">
      <c r="A15" s="120">
        <v>1090</v>
      </c>
      <c r="B15" t="s">
        <v>2</v>
      </c>
      <c r="C15">
        <v>2</v>
      </c>
      <c r="D15" s="121" t="s">
        <v>3911</v>
      </c>
      <c r="E15">
        <v>208</v>
      </c>
      <c r="F15" s="122">
        <v>104</v>
      </c>
      <c r="G15" s="123">
        <v>0.49099999999999999</v>
      </c>
      <c r="H15" s="123">
        <v>0.995</v>
      </c>
      <c r="I15" s="123">
        <v>0</v>
      </c>
      <c r="J15" s="123">
        <v>0</v>
      </c>
      <c r="K15" s="123">
        <v>0</v>
      </c>
      <c r="L15" s="123">
        <v>0</v>
      </c>
      <c r="M15" s="123">
        <v>5.0000000000000001E-3</v>
      </c>
      <c r="N15" s="123">
        <v>0</v>
      </c>
      <c r="O15" s="123">
        <v>0.14899999999999999</v>
      </c>
      <c r="P15" s="125">
        <v>85.2</v>
      </c>
      <c r="Q15" s="123">
        <v>0.63700000000000001</v>
      </c>
      <c r="R15" s="125">
        <v>86</v>
      </c>
      <c r="S15" s="123">
        <v>0.43500000000000005</v>
      </c>
      <c r="T15" s="125">
        <v>86.7</v>
      </c>
      <c r="U15" s="123">
        <v>0.33300000000000002</v>
      </c>
      <c r="V15" s="125">
        <v>84.6</v>
      </c>
      <c r="W15" s="123">
        <v>0.74199999999999999</v>
      </c>
    </row>
    <row r="16" spans="1:23" x14ac:dyDescent="0.3">
      <c r="A16" s="120">
        <v>1092</v>
      </c>
      <c r="B16" t="s">
        <v>4</v>
      </c>
      <c r="C16">
        <v>2</v>
      </c>
      <c r="D16" s="121" t="s">
        <v>3911</v>
      </c>
      <c r="E16">
        <v>145</v>
      </c>
      <c r="F16" s="122">
        <v>72.5</v>
      </c>
      <c r="G16" s="123">
        <v>0.29799999999999999</v>
      </c>
      <c r="H16" s="123">
        <v>0.96499999999999997</v>
      </c>
      <c r="I16" s="123">
        <v>0</v>
      </c>
      <c r="J16" s="123">
        <v>0</v>
      </c>
      <c r="K16" s="123">
        <v>0</v>
      </c>
      <c r="L16" s="123">
        <v>3.5000000000000003E-2</v>
      </c>
      <c r="M16" s="123">
        <v>0</v>
      </c>
      <c r="N16" s="123">
        <v>0</v>
      </c>
      <c r="O16" s="123">
        <v>0.17899999999999999</v>
      </c>
      <c r="P16" s="125">
        <v>89.8</v>
      </c>
      <c r="Q16" s="123">
        <v>0.45799999999999996</v>
      </c>
      <c r="R16" s="125">
        <v>92.3</v>
      </c>
      <c r="S16" s="123">
        <v>0.47499999999999998</v>
      </c>
      <c r="T16" s="125">
        <v>88.5</v>
      </c>
      <c r="U16" s="123">
        <v>0.375</v>
      </c>
      <c r="V16" s="125">
        <v>89.3</v>
      </c>
      <c r="W16" s="123">
        <v>0.33300000000000002</v>
      </c>
    </row>
    <row r="17" spans="1:23" x14ac:dyDescent="0.3">
      <c r="A17" s="120">
        <v>7123</v>
      </c>
      <c r="B17" t="s">
        <v>26</v>
      </c>
      <c r="C17">
        <v>2</v>
      </c>
      <c r="D17" s="121" t="s">
        <v>3908</v>
      </c>
      <c r="E17">
        <v>680</v>
      </c>
      <c r="F17" s="122">
        <v>340</v>
      </c>
      <c r="G17" s="123">
        <v>0.191</v>
      </c>
      <c r="H17" s="123">
        <v>0.96799999999999997</v>
      </c>
      <c r="I17" s="123">
        <v>0</v>
      </c>
      <c r="J17" s="123">
        <v>1.2E-2</v>
      </c>
      <c r="K17" s="123">
        <v>0</v>
      </c>
      <c r="L17" s="123">
        <v>0</v>
      </c>
      <c r="M17" s="123">
        <v>0.02</v>
      </c>
      <c r="N17" s="123">
        <v>0</v>
      </c>
      <c r="O17" s="123">
        <v>9.6000000000000002E-2</v>
      </c>
      <c r="P17" s="125">
        <v>80.900000000000006</v>
      </c>
      <c r="Q17" s="123">
        <v>0.49099999999999999</v>
      </c>
      <c r="R17" s="125">
        <v>80.7</v>
      </c>
      <c r="S17" s="123">
        <v>0.72299999999999998</v>
      </c>
      <c r="T17" s="125">
        <v>80.5</v>
      </c>
      <c r="U17" s="123">
        <v>0.36</v>
      </c>
      <c r="V17" s="125">
        <v>80.8</v>
      </c>
      <c r="W17" s="123">
        <v>0.85599999999999998</v>
      </c>
    </row>
    <row r="18" spans="1:23" x14ac:dyDescent="0.3">
      <c r="A18" s="120">
        <v>103129</v>
      </c>
      <c r="B18" t="s">
        <v>486</v>
      </c>
      <c r="C18">
        <v>2</v>
      </c>
      <c r="D18" s="121" t="s">
        <v>3910</v>
      </c>
      <c r="E18">
        <v>419</v>
      </c>
      <c r="F18" s="122">
        <v>209.5</v>
      </c>
      <c r="G18" s="123">
        <v>0.56399999999999995</v>
      </c>
      <c r="H18" s="123">
        <v>0.97299999999999998</v>
      </c>
      <c r="I18" s="123">
        <v>0</v>
      </c>
      <c r="J18" s="123">
        <v>0</v>
      </c>
      <c r="K18" s="123">
        <v>0</v>
      </c>
      <c r="L18" s="123">
        <v>0</v>
      </c>
      <c r="M18" s="123">
        <v>2.7E-2</v>
      </c>
      <c r="N18" s="123">
        <v>0</v>
      </c>
      <c r="O18" s="123">
        <v>0.11700000000000001</v>
      </c>
      <c r="P18" s="125">
        <v>86</v>
      </c>
      <c r="Q18" s="123">
        <v>0.45099999999999996</v>
      </c>
      <c r="R18" s="125">
        <v>83.6</v>
      </c>
      <c r="S18" s="123">
        <v>0.245</v>
      </c>
      <c r="T18" s="125">
        <v>85.6</v>
      </c>
      <c r="U18" s="123">
        <v>0.44700000000000001</v>
      </c>
      <c r="V18" s="125">
        <v>81.400000000000006</v>
      </c>
      <c r="W18" s="123">
        <v>0.72599999999999998</v>
      </c>
    </row>
    <row r="19" spans="1:23" x14ac:dyDescent="0.3">
      <c r="A19" s="120">
        <v>96098</v>
      </c>
      <c r="B19" t="s">
        <v>450</v>
      </c>
      <c r="C19">
        <v>2</v>
      </c>
      <c r="D19" s="121" t="s">
        <v>3915</v>
      </c>
      <c r="E19">
        <v>1191</v>
      </c>
      <c r="F19" s="122">
        <v>595.5</v>
      </c>
      <c r="G19" s="123">
        <v>0.28999999999999998</v>
      </c>
      <c r="H19" s="123">
        <v>0.70199999999999996</v>
      </c>
      <c r="I19" s="123">
        <v>9.8000000000000004E-2</v>
      </c>
      <c r="J19" s="123">
        <v>7.0000000000000007E-2</v>
      </c>
      <c r="K19" s="123">
        <v>3.3000000000000002E-2</v>
      </c>
      <c r="L19" s="123">
        <v>9.6000000000000002E-2</v>
      </c>
      <c r="M19" s="123">
        <v>1E-3</v>
      </c>
      <c r="N19" s="123">
        <v>9.6000000000000002E-2</v>
      </c>
      <c r="O19" s="123">
        <v>0.17599999999999999</v>
      </c>
      <c r="P19" s="125">
        <v>79.7</v>
      </c>
      <c r="Q19" s="123">
        <v>0.625</v>
      </c>
      <c r="R19" s="125">
        <v>79</v>
      </c>
      <c r="S19" s="123">
        <v>0.76800000000000002</v>
      </c>
      <c r="T19" s="125">
        <v>79.400000000000006</v>
      </c>
      <c r="U19" s="123">
        <v>0.218</v>
      </c>
      <c r="V19" s="125">
        <v>79.3</v>
      </c>
      <c r="W19" s="123">
        <v>0.54</v>
      </c>
    </row>
    <row r="20" spans="1:23" x14ac:dyDescent="0.3">
      <c r="A20" s="120">
        <v>38046</v>
      </c>
      <c r="B20" t="s">
        <v>168</v>
      </c>
      <c r="C20">
        <v>2</v>
      </c>
      <c r="D20" s="121" t="s">
        <v>3912</v>
      </c>
      <c r="E20">
        <v>293</v>
      </c>
      <c r="F20" s="122">
        <v>146.5</v>
      </c>
      <c r="G20" s="123">
        <v>0.54900000000000004</v>
      </c>
      <c r="H20" s="123">
        <v>0.96899999999999997</v>
      </c>
      <c r="I20" s="123">
        <v>0</v>
      </c>
      <c r="J20" s="123">
        <v>0</v>
      </c>
      <c r="K20" s="123">
        <v>0</v>
      </c>
      <c r="L20" s="123">
        <v>0</v>
      </c>
      <c r="M20" s="123">
        <v>3.1E-2</v>
      </c>
      <c r="N20" s="123">
        <v>0</v>
      </c>
      <c r="O20" s="123">
        <v>0.123</v>
      </c>
      <c r="P20" s="125">
        <v>89.8</v>
      </c>
      <c r="Q20" s="123">
        <v>0.51700000000000002</v>
      </c>
      <c r="R20" s="125">
        <v>84.3</v>
      </c>
      <c r="S20" s="123">
        <v>0.501</v>
      </c>
      <c r="T20" s="125">
        <v>89.7</v>
      </c>
      <c r="U20" s="123">
        <v>0.436</v>
      </c>
      <c r="V20" s="125">
        <v>84.8</v>
      </c>
      <c r="W20" s="123">
        <v>0.499</v>
      </c>
    </row>
    <row r="21" spans="1:23" x14ac:dyDescent="0.3">
      <c r="A21" s="120">
        <v>48909</v>
      </c>
      <c r="B21" t="s">
        <v>232</v>
      </c>
      <c r="C21">
        <v>2</v>
      </c>
      <c r="D21" s="121" t="s">
        <v>3914</v>
      </c>
      <c r="E21">
        <v>232</v>
      </c>
      <c r="F21" s="122">
        <v>116</v>
      </c>
      <c r="G21" s="123">
        <v>0.81299999999999994</v>
      </c>
      <c r="H21" s="123">
        <v>0</v>
      </c>
      <c r="I21" s="123">
        <v>0.26700000000000002</v>
      </c>
      <c r="J21" s="123">
        <v>0.66800000000000004</v>
      </c>
      <c r="K21" s="123">
        <v>2.1999999999999999E-2</v>
      </c>
      <c r="L21" s="123">
        <v>0</v>
      </c>
      <c r="M21" s="123">
        <v>4.2999999999999997E-2</v>
      </c>
      <c r="N21" s="123">
        <v>0.28499999999999998</v>
      </c>
      <c r="O21" s="123">
        <v>6.9000000000000006E-2</v>
      </c>
      <c r="P21" s="125">
        <v>89.7</v>
      </c>
      <c r="Q21" s="123">
        <v>0.41800000000000004</v>
      </c>
      <c r="R21" s="125">
        <v>82.9</v>
      </c>
      <c r="S21" s="123">
        <v>0.10999999999999999</v>
      </c>
      <c r="T21" s="125">
        <v>91.6</v>
      </c>
      <c r="U21" s="123">
        <v>0.57699999999999996</v>
      </c>
      <c r="V21" s="125">
        <v>85.5</v>
      </c>
      <c r="W21" s="123">
        <v>0.90100000000000002</v>
      </c>
    </row>
    <row r="22" spans="1:23" x14ac:dyDescent="0.3">
      <c r="A22" s="120">
        <v>79078</v>
      </c>
      <c r="B22" t="s">
        <v>377</v>
      </c>
      <c r="C22">
        <v>1</v>
      </c>
      <c r="D22" s="121" t="s">
        <v>3910</v>
      </c>
      <c r="E22">
        <v>89</v>
      </c>
      <c r="F22" s="122">
        <v>89</v>
      </c>
      <c r="G22" s="123">
        <v>0.32800000000000001</v>
      </c>
      <c r="H22" s="123">
        <v>1</v>
      </c>
      <c r="I22" s="123">
        <v>0</v>
      </c>
      <c r="J22" s="123">
        <v>0</v>
      </c>
      <c r="K22" s="123">
        <v>0</v>
      </c>
      <c r="L22" s="123">
        <v>0</v>
      </c>
      <c r="M22" s="123">
        <v>0</v>
      </c>
      <c r="N22" s="123">
        <v>0</v>
      </c>
      <c r="O22" s="123">
        <v>0.16900000000000001</v>
      </c>
      <c r="P22" s="125">
        <v>84.5</v>
      </c>
      <c r="Q22" s="123">
        <v>0.28600000000000003</v>
      </c>
      <c r="R22" s="125">
        <v>86.9</v>
      </c>
      <c r="S22" s="123">
        <v>0.46399999999999997</v>
      </c>
      <c r="T22" s="125">
        <v>85.2</v>
      </c>
      <c r="U22" s="123">
        <v>0.33300000000000002</v>
      </c>
      <c r="V22" s="125">
        <v>85.9</v>
      </c>
      <c r="W22" s="123">
        <v>0.33300000000000002</v>
      </c>
    </row>
    <row r="23" spans="1:23" x14ac:dyDescent="0.3">
      <c r="A23" s="120">
        <v>75087</v>
      </c>
      <c r="B23" t="s">
        <v>360</v>
      </c>
      <c r="C23">
        <v>2</v>
      </c>
      <c r="D23" s="121" t="s">
        <v>3913</v>
      </c>
      <c r="E23">
        <v>585</v>
      </c>
      <c r="F23" s="122">
        <v>292.5</v>
      </c>
      <c r="G23" s="123">
        <v>0.58099999999999996</v>
      </c>
      <c r="H23" s="123">
        <v>0.96599999999999997</v>
      </c>
      <c r="I23" s="123">
        <v>0</v>
      </c>
      <c r="J23" s="123">
        <v>0</v>
      </c>
      <c r="K23" s="123">
        <v>0</v>
      </c>
      <c r="L23" s="123">
        <v>0</v>
      </c>
      <c r="M23" s="123">
        <v>3.4000000000000002E-2</v>
      </c>
      <c r="N23" s="123">
        <v>0</v>
      </c>
      <c r="O23" s="123">
        <v>0.16900000000000001</v>
      </c>
      <c r="P23" s="125">
        <v>86.4</v>
      </c>
      <c r="Q23" s="123">
        <v>0.61699999999999999</v>
      </c>
      <c r="R23" s="125">
        <v>85.8</v>
      </c>
      <c r="S23" s="123">
        <v>0.80299999999999994</v>
      </c>
      <c r="T23" s="125">
        <v>85.5</v>
      </c>
      <c r="U23" s="123">
        <v>0.27700000000000002</v>
      </c>
      <c r="V23" s="125">
        <v>84.6</v>
      </c>
      <c r="W23" s="123">
        <v>0.56399999999999995</v>
      </c>
    </row>
    <row r="24" spans="1:23" x14ac:dyDescent="0.3">
      <c r="A24" s="120">
        <v>93120</v>
      </c>
      <c r="B24" t="s">
        <v>432</v>
      </c>
      <c r="C24">
        <v>2</v>
      </c>
      <c r="D24" s="121" t="s">
        <v>3908</v>
      </c>
      <c r="E24">
        <v>329</v>
      </c>
      <c r="F24" s="122">
        <v>164.5</v>
      </c>
      <c r="G24" s="123">
        <v>0.39</v>
      </c>
      <c r="H24" s="123">
        <v>0.93899999999999995</v>
      </c>
      <c r="I24" s="123">
        <v>0</v>
      </c>
      <c r="J24" s="123">
        <v>1.4999999999999999E-2</v>
      </c>
      <c r="K24" s="123">
        <v>0</v>
      </c>
      <c r="L24" s="123">
        <v>0</v>
      </c>
      <c r="M24" s="123">
        <v>4.4999999999999998E-2</v>
      </c>
      <c r="N24" s="123">
        <v>0</v>
      </c>
      <c r="O24" s="123">
        <v>0.13</v>
      </c>
      <c r="P24" s="125">
        <v>84.8</v>
      </c>
      <c r="Q24" s="123">
        <v>0.61799999999999999</v>
      </c>
      <c r="R24" s="125">
        <v>84.2</v>
      </c>
      <c r="S24" s="123">
        <v>0.79200000000000004</v>
      </c>
      <c r="T24" s="125">
        <v>84.6</v>
      </c>
      <c r="U24" s="123">
        <v>0.79400000000000004</v>
      </c>
      <c r="V24" s="125">
        <v>83.9</v>
      </c>
      <c r="W24" s="123">
        <v>0.872</v>
      </c>
    </row>
    <row r="25" spans="1:23" x14ac:dyDescent="0.3">
      <c r="A25" s="120">
        <v>47062</v>
      </c>
      <c r="B25" t="s">
        <v>213</v>
      </c>
      <c r="C25">
        <v>2</v>
      </c>
      <c r="D25" s="121" t="s">
        <v>3913</v>
      </c>
      <c r="E25">
        <v>588</v>
      </c>
      <c r="F25" s="122">
        <v>294</v>
      </c>
      <c r="G25" s="123">
        <v>0.52800000000000002</v>
      </c>
      <c r="H25" s="123">
        <v>0.94399999999999995</v>
      </c>
      <c r="I25" s="123">
        <v>0.01</v>
      </c>
      <c r="J25" s="123">
        <v>1.4E-2</v>
      </c>
      <c r="K25" s="123">
        <v>0</v>
      </c>
      <c r="L25" s="123">
        <v>0</v>
      </c>
      <c r="M25" s="123">
        <v>3.2000000000000001E-2</v>
      </c>
      <c r="N25" s="123">
        <v>0</v>
      </c>
      <c r="O25" s="123">
        <v>0.16700000000000001</v>
      </c>
      <c r="P25" s="125">
        <v>81.099999999999994</v>
      </c>
      <c r="Q25" s="123">
        <v>0.57600000000000007</v>
      </c>
      <c r="R25" s="125">
        <v>75.3</v>
      </c>
      <c r="S25" s="123">
        <v>0.59000000000000008</v>
      </c>
      <c r="T25" s="125">
        <v>80</v>
      </c>
      <c r="U25" s="123">
        <v>0.38800000000000001</v>
      </c>
      <c r="V25" s="125">
        <v>75.3</v>
      </c>
      <c r="W25" s="123">
        <v>0.36399999999999999</v>
      </c>
    </row>
    <row r="26" spans="1:23" x14ac:dyDescent="0.3">
      <c r="A26" s="120">
        <v>19139</v>
      </c>
      <c r="B26" t="s">
        <v>79</v>
      </c>
      <c r="C26">
        <v>2</v>
      </c>
      <c r="D26" s="121" t="s">
        <v>3914</v>
      </c>
      <c r="E26">
        <v>498</v>
      </c>
      <c r="F26" s="122">
        <v>249</v>
      </c>
      <c r="G26" s="123">
        <v>0.249</v>
      </c>
      <c r="H26" s="123">
        <v>0.94599999999999995</v>
      </c>
      <c r="I26" s="123">
        <v>0.01</v>
      </c>
      <c r="J26" s="123">
        <v>1.6E-2</v>
      </c>
      <c r="K26" s="123">
        <v>0</v>
      </c>
      <c r="L26" s="123">
        <v>0</v>
      </c>
      <c r="M26" s="123">
        <v>2.8000000000000001E-2</v>
      </c>
      <c r="N26" s="123">
        <v>0</v>
      </c>
      <c r="O26" s="123">
        <v>0.11799999999999999</v>
      </c>
      <c r="P26" s="125">
        <v>82.4</v>
      </c>
      <c r="Q26" s="123">
        <v>0.52100000000000002</v>
      </c>
      <c r="R26" s="125">
        <v>79.599999999999994</v>
      </c>
      <c r="S26" s="123">
        <v>0.67999999999999994</v>
      </c>
      <c r="T26" s="125">
        <v>86.2</v>
      </c>
      <c r="U26" s="123">
        <v>0.26800000000000002</v>
      </c>
      <c r="V26" s="125">
        <v>80.400000000000006</v>
      </c>
      <c r="W26" s="123">
        <v>0.74199999999999999</v>
      </c>
    </row>
    <row r="27" spans="1:23" x14ac:dyDescent="0.3">
      <c r="A27" s="120">
        <v>39135</v>
      </c>
      <c r="B27" t="s">
        <v>171</v>
      </c>
      <c r="C27">
        <v>2</v>
      </c>
      <c r="D27" s="121" t="s">
        <v>3907</v>
      </c>
      <c r="E27">
        <v>462</v>
      </c>
      <c r="F27" s="122">
        <v>231</v>
      </c>
      <c r="G27" s="123">
        <v>0.37</v>
      </c>
      <c r="H27" s="123">
        <v>0.95399999999999996</v>
      </c>
      <c r="I27" s="123">
        <v>0</v>
      </c>
      <c r="J27" s="123">
        <v>1.0999999999999999E-2</v>
      </c>
      <c r="K27" s="123">
        <v>0</v>
      </c>
      <c r="L27" s="123">
        <v>0</v>
      </c>
      <c r="M27" s="123">
        <v>3.4000000000000002E-2</v>
      </c>
      <c r="N27" s="123">
        <v>1.2999999999999999E-2</v>
      </c>
      <c r="O27" s="123">
        <v>0.13800000000000001</v>
      </c>
      <c r="P27" s="125">
        <v>82.1</v>
      </c>
      <c r="Q27" s="123">
        <v>0.48799999999999999</v>
      </c>
      <c r="R27" s="125">
        <v>87.5</v>
      </c>
      <c r="S27" s="123">
        <v>0.70100000000000007</v>
      </c>
      <c r="T27" s="125">
        <v>81.900000000000006</v>
      </c>
      <c r="U27" s="123">
        <v>0.60099999999999998</v>
      </c>
      <c r="V27" s="125">
        <v>87.5</v>
      </c>
      <c r="W27" s="123">
        <v>0.66500000000000004</v>
      </c>
    </row>
    <row r="28" spans="1:23" x14ac:dyDescent="0.3">
      <c r="A28" s="120">
        <v>61150</v>
      </c>
      <c r="B28" t="s">
        <v>304</v>
      </c>
      <c r="C28">
        <v>2</v>
      </c>
      <c r="D28" s="121" t="s">
        <v>3911</v>
      </c>
      <c r="E28">
        <v>195</v>
      </c>
      <c r="F28" s="122">
        <v>97.5</v>
      </c>
      <c r="G28" s="123">
        <v>0.47699999999999998</v>
      </c>
      <c r="H28" s="123">
        <v>0.995</v>
      </c>
      <c r="I28" s="123">
        <v>0</v>
      </c>
      <c r="J28" s="123">
        <v>0</v>
      </c>
      <c r="K28" s="123">
        <v>0</v>
      </c>
      <c r="L28" s="123">
        <v>0</v>
      </c>
      <c r="M28" s="123">
        <v>5.0000000000000001E-3</v>
      </c>
      <c r="N28" s="123">
        <v>0</v>
      </c>
      <c r="O28" s="123">
        <v>9.7000000000000003E-2</v>
      </c>
      <c r="P28" s="125">
        <v>78.2</v>
      </c>
      <c r="Q28" s="123">
        <v>0.57800000000000007</v>
      </c>
      <c r="R28" s="125">
        <v>79.599999999999994</v>
      </c>
      <c r="S28" s="123">
        <v>0.379</v>
      </c>
      <c r="T28" s="125">
        <v>82</v>
      </c>
      <c r="U28" s="123">
        <v>0.46</v>
      </c>
      <c r="V28" s="125">
        <v>82.8</v>
      </c>
      <c r="W28" s="123">
        <v>0.497</v>
      </c>
    </row>
    <row r="29" spans="1:23" x14ac:dyDescent="0.3">
      <c r="A29" s="120">
        <v>55110</v>
      </c>
      <c r="B29" t="s">
        <v>287</v>
      </c>
      <c r="C29">
        <v>2</v>
      </c>
      <c r="D29" s="121" t="s">
        <v>3907</v>
      </c>
      <c r="E29">
        <v>796</v>
      </c>
      <c r="F29" s="122">
        <v>398</v>
      </c>
      <c r="G29" s="123">
        <v>0.59199999999999997</v>
      </c>
      <c r="H29" s="123">
        <v>0.77700000000000002</v>
      </c>
      <c r="I29" s="123">
        <v>8.0000000000000002E-3</v>
      </c>
      <c r="J29" s="123">
        <v>0.16500000000000001</v>
      </c>
      <c r="K29" s="123">
        <v>0</v>
      </c>
      <c r="L29" s="123">
        <v>0.04</v>
      </c>
      <c r="M29" s="123">
        <v>1.2E-2</v>
      </c>
      <c r="N29" s="123">
        <v>8.8999999999999996E-2</v>
      </c>
      <c r="O29" s="123">
        <v>0.214</v>
      </c>
      <c r="P29" s="125">
        <v>83.7</v>
      </c>
      <c r="Q29" s="123">
        <v>0.627</v>
      </c>
      <c r="R29" s="125">
        <v>83.5</v>
      </c>
      <c r="S29" s="123">
        <v>0.68500000000000005</v>
      </c>
      <c r="T29" s="125">
        <v>83.2</v>
      </c>
      <c r="U29" s="123">
        <v>0.28399999999999997</v>
      </c>
      <c r="V29" s="125">
        <v>83.7</v>
      </c>
      <c r="W29" s="123">
        <v>0.48199999999999998</v>
      </c>
    </row>
    <row r="30" spans="1:23" x14ac:dyDescent="0.3">
      <c r="A30" s="120">
        <v>34124</v>
      </c>
      <c r="B30" t="s">
        <v>146</v>
      </c>
      <c r="C30">
        <v>2</v>
      </c>
      <c r="D30" s="121" t="s">
        <v>3907</v>
      </c>
      <c r="E30">
        <v>847</v>
      </c>
      <c r="F30" s="122">
        <v>423.5</v>
      </c>
      <c r="G30" s="123">
        <v>0.68600000000000005</v>
      </c>
      <c r="H30" s="123">
        <v>0.93500000000000005</v>
      </c>
      <c r="I30" s="123">
        <v>0</v>
      </c>
      <c r="J30" s="123">
        <v>2.7E-2</v>
      </c>
      <c r="K30" s="123">
        <v>0</v>
      </c>
      <c r="L30" s="123">
        <v>3.1E-2</v>
      </c>
      <c r="M30" s="123">
        <v>7.0000000000000001E-3</v>
      </c>
      <c r="N30" s="123">
        <v>0</v>
      </c>
      <c r="O30" s="123">
        <v>0.16500000000000001</v>
      </c>
      <c r="P30" s="125">
        <v>84.4</v>
      </c>
      <c r="Q30" s="123">
        <v>0.57499999999999996</v>
      </c>
      <c r="R30" s="125">
        <v>85.8</v>
      </c>
      <c r="S30" s="123">
        <v>0.60699999999999998</v>
      </c>
      <c r="T30" s="125">
        <v>84.9</v>
      </c>
      <c r="U30" s="123">
        <v>0.36199999999999999</v>
      </c>
      <c r="V30" s="125">
        <v>85.5</v>
      </c>
      <c r="W30" s="123">
        <v>0.33100000000000002</v>
      </c>
    </row>
    <row r="31" spans="1:23" x14ac:dyDescent="0.3">
      <c r="A31" s="120">
        <v>2090</v>
      </c>
      <c r="B31" t="s">
        <v>6</v>
      </c>
      <c r="C31">
        <v>1</v>
      </c>
      <c r="D31" s="121" t="s">
        <v>3912</v>
      </c>
      <c r="E31">
        <v>167</v>
      </c>
      <c r="F31" s="122">
        <v>167</v>
      </c>
      <c r="G31" s="123">
        <v>0.14499999999999999</v>
      </c>
      <c r="H31" s="123">
        <v>0.95799999999999996</v>
      </c>
      <c r="I31" s="123">
        <v>0</v>
      </c>
      <c r="J31" s="123">
        <v>0</v>
      </c>
      <c r="K31" s="123">
        <v>0</v>
      </c>
      <c r="L31" s="123">
        <v>0</v>
      </c>
      <c r="M31" s="123">
        <v>4.2000000000000003E-2</v>
      </c>
      <c r="N31" s="123">
        <v>0</v>
      </c>
      <c r="O31" s="123">
        <v>9.6000000000000002E-2</v>
      </c>
      <c r="P31" s="125">
        <v>90.5</v>
      </c>
      <c r="Q31" s="123">
        <v>0.245</v>
      </c>
      <c r="R31" s="125">
        <v>85</v>
      </c>
      <c r="S31" s="123">
        <v>0.34899999999999998</v>
      </c>
      <c r="T31" s="125">
        <v>90.5</v>
      </c>
      <c r="U31" s="123">
        <v>0.755</v>
      </c>
      <c r="V31" s="125">
        <v>85.7</v>
      </c>
      <c r="W31" s="123">
        <v>0.65100000000000002</v>
      </c>
    </row>
    <row r="32" spans="1:23" x14ac:dyDescent="0.3">
      <c r="A32" s="120">
        <v>49135</v>
      </c>
      <c r="B32" t="s">
        <v>248</v>
      </c>
      <c r="C32">
        <v>1</v>
      </c>
      <c r="D32" s="121" t="s">
        <v>3907</v>
      </c>
      <c r="E32">
        <v>126</v>
      </c>
      <c r="F32" s="122">
        <v>126</v>
      </c>
      <c r="G32" s="123">
        <v>0.52</v>
      </c>
      <c r="H32" s="123">
        <v>0.83299999999999996</v>
      </c>
      <c r="I32" s="123">
        <v>0</v>
      </c>
      <c r="J32" s="123">
        <v>0.111</v>
      </c>
      <c r="K32" s="123">
        <v>0.04</v>
      </c>
      <c r="L32" s="123">
        <v>0</v>
      </c>
      <c r="M32" s="123">
        <v>1.6E-2</v>
      </c>
      <c r="N32" s="123">
        <v>9.5000000000000001E-2</v>
      </c>
      <c r="O32" s="123">
        <v>0.10299999999999999</v>
      </c>
      <c r="P32" s="125">
        <v>87.4</v>
      </c>
      <c r="Q32" s="123">
        <v>0.66199999999999992</v>
      </c>
      <c r="R32" s="125">
        <v>83.1</v>
      </c>
      <c r="S32" s="123">
        <v>0.65</v>
      </c>
      <c r="T32" s="125">
        <v>87.1</v>
      </c>
      <c r="U32" s="123">
        <v>0.78700000000000003</v>
      </c>
      <c r="V32" s="125">
        <v>85</v>
      </c>
      <c r="W32" s="123">
        <v>0.72299999999999998</v>
      </c>
    </row>
    <row r="33" spans="1:23" x14ac:dyDescent="0.3">
      <c r="A33" s="120">
        <v>77101</v>
      </c>
      <c r="B33" t="s">
        <v>365</v>
      </c>
      <c r="C33">
        <v>2</v>
      </c>
      <c r="D33" s="121" t="s">
        <v>3907</v>
      </c>
      <c r="E33">
        <v>375</v>
      </c>
      <c r="F33" s="122">
        <v>187.5</v>
      </c>
      <c r="G33" s="123">
        <v>0.53800000000000003</v>
      </c>
      <c r="H33" s="123">
        <v>0.97899999999999998</v>
      </c>
      <c r="I33" s="123">
        <v>0</v>
      </c>
      <c r="J33" s="123">
        <v>0</v>
      </c>
      <c r="K33" s="123">
        <v>0</v>
      </c>
      <c r="L33" s="123">
        <v>0</v>
      </c>
      <c r="M33" s="123">
        <v>2.1000000000000001E-2</v>
      </c>
      <c r="N33" s="123">
        <v>0</v>
      </c>
      <c r="O33" s="123">
        <v>0.17599999999999999</v>
      </c>
      <c r="P33" s="125">
        <v>84.4</v>
      </c>
      <c r="Q33" s="123">
        <v>0.53400000000000003</v>
      </c>
      <c r="R33" s="125">
        <v>84.6</v>
      </c>
      <c r="S33" s="123">
        <v>0.71</v>
      </c>
      <c r="T33" s="125">
        <v>84.5</v>
      </c>
      <c r="U33" s="123">
        <v>0.33400000000000002</v>
      </c>
      <c r="V33" s="125">
        <v>85.4</v>
      </c>
      <c r="W33" s="123">
        <v>0.752</v>
      </c>
    </row>
    <row r="34" spans="1:23" x14ac:dyDescent="0.3">
      <c r="A34" s="120">
        <v>7122</v>
      </c>
      <c r="B34" t="s">
        <v>25</v>
      </c>
      <c r="C34">
        <v>2</v>
      </c>
      <c r="D34" s="121" t="s">
        <v>3908</v>
      </c>
      <c r="E34">
        <v>118</v>
      </c>
      <c r="F34" s="122">
        <v>59</v>
      </c>
      <c r="G34" s="123">
        <v>0.42199999999999999</v>
      </c>
      <c r="H34" s="123">
        <v>0.89800000000000002</v>
      </c>
      <c r="I34" s="123">
        <v>0</v>
      </c>
      <c r="J34" s="123">
        <v>0</v>
      </c>
      <c r="K34" s="123">
        <v>0</v>
      </c>
      <c r="L34" s="123">
        <v>0</v>
      </c>
      <c r="M34" s="123">
        <v>0.10199999999999999</v>
      </c>
      <c r="N34" s="123">
        <v>0</v>
      </c>
      <c r="O34" s="123">
        <v>0.16900000000000001</v>
      </c>
      <c r="P34" s="125">
        <v>88.6</v>
      </c>
      <c r="Q34" s="123">
        <v>0.74</v>
      </c>
      <c r="R34" s="125">
        <v>89.4</v>
      </c>
      <c r="S34" s="123">
        <v>0.18100000000000005</v>
      </c>
      <c r="T34" s="125">
        <v>87.7</v>
      </c>
      <c r="U34" s="123">
        <v>0.82599999999999996</v>
      </c>
      <c r="V34" s="125">
        <v>90</v>
      </c>
      <c r="W34" s="123">
        <v>0.67400000000000004</v>
      </c>
    </row>
    <row r="35" spans="1:23" x14ac:dyDescent="0.3">
      <c r="A35" s="120">
        <v>96099</v>
      </c>
      <c r="B35" t="s">
        <v>451</v>
      </c>
      <c r="C35">
        <v>2</v>
      </c>
      <c r="D35" s="121" t="s">
        <v>3915</v>
      </c>
      <c r="E35">
        <v>1130</v>
      </c>
      <c r="F35" s="122">
        <v>565</v>
      </c>
      <c r="G35" s="123">
        <v>0.38800000000000001</v>
      </c>
      <c r="H35" s="123">
        <v>0.66300000000000003</v>
      </c>
      <c r="I35" s="123">
        <v>9.7000000000000003E-2</v>
      </c>
      <c r="J35" s="123">
        <v>5.8000000000000003E-2</v>
      </c>
      <c r="K35" s="123">
        <v>0.13400000000000001</v>
      </c>
      <c r="L35" s="123">
        <v>4.8000000000000001E-2</v>
      </c>
      <c r="M35" s="123">
        <v>1E-3</v>
      </c>
      <c r="N35" s="123">
        <v>0.218</v>
      </c>
      <c r="O35" s="123">
        <v>0.14199999999999999</v>
      </c>
      <c r="P35" s="125">
        <v>85</v>
      </c>
      <c r="Q35" s="123">
        <v>0.58299999999999996</v>
      </c>
      <c r="R35" s="125">
        <v>82.5</v>
      </c>
      <c r="S35" s="123">
        <v>0.68399999999999994</v>
      </c>
      <c r="T35" s="125">
        <v>87.3</v>
      </c>
      <c r="U35" s="123">
        <v>0.33300000000000002</v>
      </c>
      <c r="V35" s="125">
        <v>84.6</v>
      </c>
      <c r="W35" s="123">
        <v>0.25600000000000001</v>
      </c>
    </row>
    <row r="36" spans="1:23" x14ac:dyDescent="0.3">
      <c r="A36" s="120">
        <v>103128</v>
      </c>
      <c r="B36" t="s">
        <v>485</v>
      </c>
      <c r="C36">
        <v>2</v>
      </c>
      <c r="D36" s="121" t="s">
        <v>3910</v>
      </c>
      <c r="E36">
        <v>217</v>
      </c>
      <c r="F36" s="122">
        <v>108.5</v>
      </c>
      <c r="G36" s="123">
        <v>0.59199999999999997</v>
      </c>
      <c r="H36" s="123">
        <v>0.92200000000000004</v>
      </c>
      <c r="I36" s="123">
        <v>3.2000000000000001E-2</v>
      </c>
      <c r="J36" s="123">
        <v>0</v>
      </c>
      <c r="K36" s="123">
        <v>0</v>
      </c>
      <c r="L36" s="123">
        <v>0</v>
      </c>
      <c r="M36" s="123">
        <v>4.5999999999999999E-2</v>
      </c>
      <c r="N36" s="123">
        <v>0</v>
      </c>
      <c r="O36" s="123">
        <v>0.124</v>
      </c>
      <c r="P36" s="125">
        <v>81.5</v>
      </c>
      <c r="Q36" s="123">
        <v>0.58200000000000007</v>
      </c>
      <c r="R36" s="125">
        <v>79.8</v>
      </c>
      <c r="S36" s="123">
        <v>0.63500000000000001</v>
      </c>
      <c r="T36" s="125">
        <v>82.5</v>
      </c>
      <c r="U36" s="123">
        <v>0.25</v>
      </c>
      <c r="V36" s="125">
        <v>83.8</v>
      </c>
      <c r="W36" s="123">
        <v>0.753</v>
      </c>
    </row>
    <row r="37" spans="1:23" x14ac:dyDescent="0.3">
      <c r="A37" s="120">
        <v>47064</v>
      </c>
      <c r="B37" t="s">
        <v>214</v>
      </c>
      <c r="C37">
        <v>1</v>
      </c>
      <c r="D37" s="121" t="s">
        <v>3913</v>
      </c>
      <c r="E37">
        <v>112</v>
      </c>
      <c r="F37" s="122">
        <v>112</v>
      </c>
      <c r="G37" s="123">
        <v>0.61799999999999999</v>
      </c>
      <c r="H37" s="123">
        <v>0.91100000000000003</v>
      </c>
      <c r="I37" s="123">
        <v>0</v>
      </c>
      <c r="J37" s="123">
        <v>7.0999999999999994E-2</v>
      </c>
      <c r="K37" s="123">
        <v>0</v>
      </c>
      <c r="L37" s="123">
        <v>0</v>
      </c>
      <c r="M37" s="123">
        <v>1.7999999999999999E-2</v>
      </c>
      <c r="N37" s="123">
        <v>0</v>
      </c>
      <c r="O37" s="123">
        <v>0.13400000000000001</v>
      </c>
      <c r="P37" s="125">
        <v>78.8</v>
      </c>
      <c r="Q37" s="123">
        <v>0.71</v>
      </c>
      <c r="R37" s="125">
        <v>86.6</v>
      </c>
      <c r="S37" s="123">
        <v>0.71</v>
      </c>
      <c r="T37" s="125">
        <v>78.400000000000006</v>
      </c>
      <c r="U37" s="123">
        <v>0.28999999999999998</v>
      </c>
      <c r="V37" s="125">
        <v>87.4</v>
      </c>
      <c r="W37" s="123">
        <v>0.28999999999999998</v>
      </c>
    </row>
    <row r="38" spans="1:23" x14ac:dyDescent="0.3">
      <c r="A38" s="120">
        <v>19152</v>
      </c>
      <c r="B38" t="s">
        <v>88</v>
      </c>
      <c r="C38">
        <v>6</v>
      </c>
      <c r="D38" s="121" t="s">
        <v>3914</v>
      </c>
      <c r="E38">
        <v>2887</v>
      </c>
      <c r="F38" s="122">
        <v>481.16669999999999</v>
      </c>
      <c r="G38" s="123">
        <v>0.42399999999999999</v>
      </c>
      <c r="H38" s="123">
        <v>0.64800000000000002</v>
      </c>
      <c r="I38" s="123">
        <v>8.6999999999999994E-2</v>
      </c>
      <c r="J38" s="123">
        <v>0.16800000000000001</v>
      </c>
      <c r="K38" s="123">
        <v>0</v>
      </c>
      <c r="L38" s="123">
        <v>8.4000000000000005E-2</v>
      </c>
      <c r="M38" s="123">
        <v>1.2999999999999999E-2</v>
      </c>
      <c r="N38" s="123">
        <v>6.8000000000000005E-2</v>
      </c>
      <c r="O38" s="123">
        <v>0.16300000000000001</v>
      </c>
      <c r="P38" s="125">
        <v>85.3</v>
      </c>
      <c r="Q38" s="123">
        <v>0.64200000000000002</v>
      </c>
      <c r="R38" s="125">
        <v>85.9</v>
      </c>
      <c r="S38" s="123">
        <v>0.7</v>
      </c>
      <c r="T38" s="125">
        <v>86.1</v>
      </c>
      <c r="U38" s="123">
        <v>0.311</v>
      </c>
      <c r="V38" s="125">
        <v>86.3</v>
      </c>
      <c r="W38" s="123">
        <v>0.28000000000000003</v>
      </c>
    </row>
    <row r="39" spans="1:23" x14ac:dyDescent="0.3">
      <c r="A39" s="120">
        <v>103135</v>
      </c>
      <c r="B39" t="s">
        <v>490</v>
      </c>
      <c r="C39">
        <v>2</v>
      </c>
      <c r="D39" s="121" t="s">
        <v>3910</v>
      </c>
      <c r="E39">
        <v>507</v>
      </c>
      <c r="F39" s="122">
        <v>253.5</v>
      </c>
      <c r="G39" s="123">
        <v>0.60499999999999998</v>
      </c>
      <c r="H39" s="123">
        <v>0.88200000000000001</v>
      </c>
      <c r="I39" s="123">
        <v>3.1E-2</v>
      </c>
      <c r="J39" s="123">
        <v>2.9000000000000001E-2</v>
      </c>
      <c r="K39" s="123">
        <v>0</v>
      </c>
      <c r="L39" s="123">
        <v>4.4999999999999998E-2</v>
      </c>
      <c r="M39" s="123">
        <v>1.2E-2</v>
      </c>
      <c r="N39" s="123">
        <v>0</v>
      </c>
      <c r="O39" s="123">
        <v>0.108</v>
      </c>
      <c r="P39" s="125">
        <v>89.3</v>
      </c>
      <c r="Q39" s="123">
        <v>0.33399999999999996</v>
      </c>
      <c r="R39" s="125">
        <v>80.5</v>
      </c>
      <c r="S39" s="123">
        <v>0.61099999999999999</v>
      </c>
      <c r="T39" s="125">
        <v>88.5</v>
      </c>
      <c r="U39" s="123">
        <v>0.59499999999999997</v>
      </c>
      <c r="V39" s="125">
        <v>81.099999999999994</v>
      </c>
      <c r="W39" s="123">
        <v>0.57999999999999996</v>
      </c>
    </row>
    <row r="40" spans="1:23" x14ac:dyDescent="0.3">
      <c r="A40" s="120">
        <v>61151</v>
      </c>
      <c r="B40" t="s">
        <v>305</v>
      </c>
      <c r="C40">
        <v>1</v>
      </c>
      <c r="D40" s="121" t="s">
        <v>3911</v>
      </c>
      <c r="E40">
        <v>114</v>
      </c>
      <c r="F40" s="122">
        <v>114</v>
      </c>
      <c r="G40" s="123">
        <v>0.53400000000000003</v>
      </c>
      <c r="H40" s="123">
        <v>0.95599999999999996</v>
      </c>
      <c r="I40" s="123">
        <v>0</v>
      </c>
      <c r="J40" s="123">
        <v>0</v>
      </c>
      <c r="K40" s="123">
        <v>0</v>
      </c>
      <c r="L40" s="123">
        <v>0</v>
      </c>
      <c r="M40" s="123">
        <v>4.3999999999999997E-2</v>
      </c>
      <c r="N40" s="123">
        <v>0</v>
      </c>
      <c r="O40" s="123">
        <v>0.22800000000000001</v>
      </c>
      <c r="P40" s="125">
        <v>83.6</v>
      </c>
      <c r="Q40" s="123">
        <v>0.65700000000000003</v>
      </c>
      <c r="R40" s="125">
        <v>82.3</v>
      </c>
      <c r="S40" s="123">
        <v>0.72899999999999998</v>
      </c>
      <c r="T40" s="125">
        <v>83.2</v>
      </c>
      <c r="U40" s="123">
        <v>0.68799999999999994</v>
      </c>
      <c r="V40" s="125">
        <v>85.4</v>
      </c>
      <c r="W40" s="123">
        <v>0.70799999999999996</v>
      </c>
    </row>
    <row r="41" spans="1:23" x14ac:dyDescent="0.3">
      <c r="A41" s="120">
        <v>22091</v>
      </c>
      <c r="B41" t="s">
        <v>98</v>
      </c>
      <c r="C41">
        <v>2</v>
      </c>
      <c r="D41" s="121" t="s">
        <v>3907</v>
      </c>
      <c r="E41">
        <v>356</v>
      </c>
      <c r="F41" s="122">
        <v>178</v>
      </c>
      <c r="G41" s="123">
        <v>0.435</v>
      </c>
      <c r="H41" s="123">
        <v>0.93799999999999994</v>
      </c>
      <c r="I41" s="123">
        <v>0</v>
      </c>
      <c r="J41" s="123">
        <v>3.4000000000000002E-2</v>
      </c>
      <c r="K41" s="123">
        <v>0</v>
      </c>
      <c r="L41" s="123">
        <v>0</v>
      </c>
      <c r="M41" s="123">
        <v>2.8000000000000001E-2</v>
      </c>
      <c r="N41" s="123">
        <v>0</v>
      </c>
      <c r="O41" s="123">
        <v>0.123</v>
      </c>
      <c r="P41" s="125">
        <v>82.9</v>
      </c>
      <c r="Q41" s="123">
        <v>0.57899999999999996</v>
      </c>
      <c r="R41" s="125">
        <v>81.099999999999994</v>
      </c>
      <c r="S41" s="123">
        <v>0.72299999999999998</v>
      </c>
      <c r="T41" s="125">
        <v>83.8</v>
      </c>
      <c r="U41" s="123">
        <v>0.26200000000000001</v>
      </c>
      <c r="V41" s="125">
        <v>83</v>
      </c>
      <c r="W41" s="123">
        <v>0.81200000000000006</v>
      </c>
    </row>
    <row r="42" spans="1:23" x14ac:dyDescent="0.3">
      <c r="A42" s="120">
        <v>94076</v>
      </c>
      <c r="B42" t="s">
        <v>436</v>
      </c>
      <c r="C42">
        <v>2</v>
      </c>
      <c r="D42" s="121" t="s">
        <v>3910</v>
      </c>
      <c r="E42">
        <v>490</v>
      </c>
      <c r="F42" s="122">
        <v>245</v>
      </c>
      <c r="G42" s="123">
        <v>0.439</v>
      </c>
      <c r="H42" s="123">
        <v>0.92800000000000005</v>
      </c>
      <c r="I42" s="123">
        <v>0</v>
      </c>
      <c r="J42" s="123">
        <v>3.9E-2</v>
      </c>
      <c r="K42" s="123">
        <v>0</v>
      </c>
      <c r="L42" s="123">
        <v>1.4E-2</v>
      </c>
      <c r="M42" s="123">
        <v>1.9E-2</v>
      </c>
      <c r="N42" s="123">
        <v>0</v>
      </c>
      <c r="O42" s="123">
        <v>0.192</v>
      </c>
      <c r="P42" s="125">
        <v>83.8</v>
      </c>
      <c r="Q42" s="123">
        <v>0.67700000000000005</v>
      </c>
      <c r="R42" s="125">
        <v>83.2</v>
      </c>
      <c r="S42" s="123">
        <v>0.376</v>
      </c>
      <c r="T42" s="125">
        <v>85.3</v>
      </c>
      <c r="U42" s="123">
        <v>0.32300000000000001</v>
      </c>
      <c r="V42" s="125">
        <v>84.8</v>
      </c>
      <c r="W42" s="123">
        <v>0.624</v>
      </c>
    </row>
    <row r="43" spans="1:23" x14ac:dyDescent="0.3">
      <c r="A43" s="120">
        <v>27055</v>
      </c>
      <c r="B43" t="s">
        <v>116</v>
      </c>
      <c r="C43">
        <v>1</v>
      </c>
      <c r="D43" s="121" t="s">
        <v>3909</v>
      </c>
      <c r="E43">
        <v>87</v>
      </c>
      <c r="F43" s="122">
        <v>87</v>
      </c>
      <c r="G43" s="123">
        <v>0.46400000000000002</v>
      </c>
      <c r="H43" s="123">
        <v>0.96599999999999997</v>
      </c>
      <c r="I43" s="123">
        <v>0</v>
      </c>
      <c r="J43" s="123">
        <v>0</v>
      </c>
      <c r="K43" s="123">
        <v>0</v>
      </c>
      <c r="L43" s="123">
        <v>0</v>
      </c>
      <c r="M43" s="123">
        <v>3.4000000000000002E-2</v>
      </c>
      <c r="N43" s="123">
        <v>0</v>
      </c>
      <c r="O43" s="123">
        <v>0.184</v>
      </c>
      <c r="P43" s="125">
        <v>79.8</v>
      </c>
      <c r="Q43" s="123">
        <v>0.49199999999999999</v>
      </c>
      <c r="R43" s="125">
        <v>83.7</v>
      </c>
      <c r="S43" s="123">
        <v>0.27100000000000002</v>
      </c>
      <c r="T43" s="125">
        <v>81.5</v>
      </c>
      <c r="U43" s="123">
        <v>0.50800000000000001</v>
      </c>
      <c r="V43" s="125">
        <v>83.4</v>
      </c>
      <c r="W43" s="123">
        <v>0.72899999999999998</v>
      </c>
    </row>
    <row r="44" spans="1:23" x14ac:dyDescent="0.3">
      <c r="A44" s="120">
        <v>26002</v>
      </c>
      <c r="B44" t="s">
        <v>113</v>
      </c>
      <c r="C44">
        <v>1</v>
      </c>
      <c r="D44" s="121" t="s">
        <v>3909</v>
      </c>
      <c r="E44">
        <v>373</v>
      </c>
      <c r="F44" s="122">
        <v>373</v>
      </c>
      <c r="G44" s="123">
        <v>0.10299999999999999</v>
      </c>
      <c r="H44" s="123">
        <v>0.93600000000000005</v>
      </c>
      <c r="I44" s="123">
        <v>0</v>
      </c>
      <c r="J44" s="123">
        <v>0</v>
      </c>
      <c r="K44" s="123">
        <v>0</v>
      </c>
      <c r="L44" s="123">
        <v>4.5999999999999999E-2</v>
      </c>
      <c r="M44" s="123">
        <v>1.9E-2</v>
      </c>
      <c r="N44" s="123">
        <v>0</v>
      </c>
      <c r="O44" s="123">
        <v>8.8999999999999996E-2</v>
      </c>
      <c r="P44" s="125">
        <v>83.1</v>
      </c>
      <c r="Q44" s="123">
        <v>0.39200000000000002</v>
      </c>
      <c r="R44" s="125">
        <v>86.6</v>
      </c>
      <c r="S44" s="123">
        <v>0.31499999999999995</v>
      </c>
      <c r="T44" s="125">
        <v>79.400000000000006</v>
      </c>
      <c r="U44" s="123">
        <v>0.29599999999999999</v>
      </c>
      <c r="V44" s="125">
        <v>86.1</v>
      </c>
      <c r="W44" s="123">
        <v>0.40799999999999997</v>
      </c>
    </row>
    <row r="45" spans="1:23" x14ac:dyDescent="0.3">
      <c r="A45" s="120">
        <v>103131</v>
      </c>
      <c r="B45" t="s">
        <v>488</v>
      </c>
      <c r="C45">
        <v>2</v>
      </c>
      <c r="D45" s="121" t="s">
        <v>3910</v>
      </c>
      <c r="E45">
        <v>399</v>
      </c>
      <c r="F45" s="122">
        <v>199.5</v>
      </c>
      <c r="G45" s="123">
        <v>0.57199999999999995</v>
      </c>
      <c r="H45" s="123">
        <v>0.99299999999999999</v>
      </c>
      <c r="I45" s="123">
        <v>0</v>
      </c>
      <c r="J45" s="123">
        <v>0</v>
      </c>
      <c r="K45" s="123">
        <v>0</v>
      </c>
      <c r="L45" s="123">
        <v>0</v>
      </c>
      <c r="M45" s="123">
        <v>7.0000000000000001E-3</v>
      </c>
      <c r="N45" s="123">
        <v>0</v>
      </c>
      <c r="O45" s="123">
        <v>0.126</v>
      </c>
      <c r="P45" s="125">
        <v>75.7</v>
      </c>
      <c r="Q45" s="123">
        <v>0.57499999999999996</v>
      </c>
      <c r="R45" s="125">
        <v>77.900000000000006</v>
      </c>
      <c r="S45" s="123">
        <v>0.44399999999999995</v>
      </c>
      <c r="T45" s="125">
        <v>77.2</v>
      </c>
      <c r="U45" s="123">
        <v>0.40500000000000003</v>
      </c>
      <c r="V45" s="125">
        <v>79.5</v>
      </c>
      <c r="W45" s="123">
        <v>0.47899999999999998</v>
      </c>
    </row>
    <row r="46" spans="1:23" x14ac:dyDescent="0.3">
      <c r="A46" s="120">
        <v>104045</v>
      </c>
      <c r="B46" t="s">
        <v>495</v>
      </c>
      <c r="C46">
        <v>2</v>
      </c>
      <c r="D46" s="121" t="s">
        <v>3907</v>
      </c>
      <c r="E46">
        <v>300</v>
      </c>
      <c r="F46" s="122">
        <v>150</v>
      </c>
      <c r="G46" s="123">
        <v>0.55700000000000005</v>
      </c>
      <c r="H46" s="123">
        <v>0.93300000000000005</v>
      </c>
      <c r="I46" s="123">
        <v>0</v>
      </c>
      <c r="J46" s="123">
        <v>0</v>
      </c>
      <c r="K46" s="123">
        <v>0</v>
      </c>
      <c r="L46" s="123">
        <v>0.02</v>
      </c>
      <c r="M46" s="123">
        <v>4.7E-2</v>
      </c>
      <c r="N46" s="123">
        <v>0</v>
      </c>
      <c r="O46" s="123">
        <v>0.2</v>
      </c>
      <c r="P46" s="125">
        <v>88.3</v>
      </c>
      <c r="Q46" s="123">
        <v>0.55400000000000005</v>
      </c>
      <c r="R46" s="125">
        <v>90.6</v>
      </c>
      <c r="S46" s="123">
        <v>0.62</v>
      </c>
      <c r="T46" s="125">
        <v>89.2</v>
      </c>
      <c r="U46" s="123">
        <v>0.36099999999999999</v>
      </c>
      <c r="V46" s="125">
        <v>90</v>
      </c>
      <c r="W46" s="123">
        <v>0.51500000000000001</v>
      </c>
    </row>
    <row r="47" spans="1:23" x14ac:dyDescent="0.3">
      <c r="A47" s="120">
        <v>48068</v>
      </c>
      <c r="B47" t="s">
        <v>217</v>
      </c>
      <c r="C47">
        <v>17</v>
      </c>
      <c r="D47" s="121" t="s">
        <v>3914</v>
      </c>
      <c r="E47">
        <v>9953</v>
      </c>
      <c r="F47" s="122">
        <v>585.47059999999999</v>
      </c>
      <c r="G47" s="123">
        <v>0.31</v>
      </c>
      <c r="H47" s="123">
        <v>0.70199999999999996</v>
      </c>
      <c r="I47" s="123">
        <v>0.111</v>
      </c>
      <c r="J47" s="123">
        <v>8.3000000000000004E-2</v>
      </c>
      <c r="K47" s="123">
        <v>1.9E-2</v>
      </c>
      <c r="L47" s="123">
        <v>7.4999999999999997E-2</v>
      </c>
      <c r="M47" s="123">
        <v>0.01</v>
      </c>
      <c r="N47" s="123">
        <v>5.0000000000000001E-3</v>
      </c>
      <c r="O47" s="123">
        <v>0.11799999999999999</v>
      </c>
      <c r="P47" s="125">
        <v>85.9</v>
      </c>
      <c r="Q47" s="123">
        <v>0.39400000000000002</v>
      </c>
      <c r="R47" s="125">
        <v>84.9</v>
      </c>
      <c r="S47" s="123">
        <v>0.41700000000000004</v>
      </c>
      <c r="T47" s="125">
        <v>84.8</v>
      </c>
      <c r="U47" s="123">
        <v>0.42799999999999999</v>
      </c>
      <c r="V47" s="125">
        <v>84.2</v>
      </c>
      <c r="W47" s="123">
        <v>0.39500000000000002</v>
      </c>
    </row>
    <row r="48" spans="1:23" x14ac:dyDescent="0.3">
      <c r="A48" s="120">
        <v>84001</v>
      </c>
      <c r="B48" t="s">
        <v>396</v>
      </c>
      <c r="C48">
        <v>2</v>
      </c>
      <c r="D48" s="121" t="s">
        <v>3907</v>
      </c>
      <c r="E48">
        <v>1184</v>
      </c>
      <c r="F48" s="122">
        <v>592</v>
      </c>
      <c r="G48" s="123">
        <v>0.42299999999999999</v>
      </c>
      <c r="H48" s="123">
        <v>0.90500000000000003</v>
      </c>
      <c r="I48" s="123">
        <v>0.01</v>
      </c>
      <c r="J48" s="123">
        <v>4.3999999999999997E-2</v>
      </c>
      <c r="K48" s="123">
        <v>0</v>
      </c>
      <c r="L48" s="123">
        <v>3.1E-2</v>
      </c>
      <c r="M48" s="123">
        <v>1.0999999999999999E-2</v>
      </c>
      <c r="N48" s="123">
        <v>8.9999999999999993E-3</v>
      </c>
      <c r="O48" s="123">
        <v>0.14000000000000001</v>
      </c>
      <c r="P48" s="125">
        <v>84.6</v>
      </c>
      <c r="Q48" s="123">
        <v>0.52800000000000002</v>
      </c>
      <c r="R48" s="125">
        <v>85.4</v>
      </c>
      <c r="S48" s="123">
        <v>0.56600000000000006</v>
      </c>
      <c r="T48" s="125">
        <v>84.1</v>
      </c>
      <c r="U48" s="123">
        <v>0.35499999999999998</v>
      </c>
      <c r="V48" s="125">
        <v>84.6</v>
      </c>
      <c r="W48" s="123">
        <v>0.308</v>
      </c>
    </row>
    <row r="49" spans="1:23" x14ac:dyDescent="0.3">
      <c r="A49" s="120">
        <v>82105</v>
      </c>
      <c r="B49" t="s">
        <v>390</v>
      </c>
      <c r="C49">
        <v>1</v>
      </c>
      <c r="D49" s="121" t="s">
        <v>3911</v>
      </c>
      <c r="E49">
        <v>49</v>
      </c>
      <c r="F49" s="122">
        <v>49</v>
      </c>
      <c r="G49" s="123">
        <v>0.436</v>
      </c>
      <c r="H49" s="123">
        <v>0.93899999999999995</v>
      </c>
      <c r="I49" s="123">
        <v>0</v>
      </c>
      <c r="J49" s="123">
        <v>0</v>
      </c>
      <c r="K49" s="123">
        <v>0</v>
      </c>
      <c r="L49" s="123">
        <v>0</v>
      </c>
      <c r="M49" s="123">
        <v>6.0999999999999999E-2</v>
      </c>
      <c r="N49" s="123">
        <v>0</v>
      </c>
      <c r="O49" s="123">
        <v>0.14299999999999999</v>
      </c>
      <c r="P49" s="125">
        <v>95.8</v>
      </c>
      <c r="Q49" s="123">
        <v>0.23099999999999998</v>
      </c>
      <c r="R49" s="125">
        <v>87.9</v>
      </c>
      <c r="S49" s="123">
        <v>0.23099999999999998</v>
      </c>
      <c r="T49" s="125">
        <v>92.6</v>
      </c>
      <c r="U49" s="123">
        <v>0.5</v>
      </c>
      <c r="V49" s="125">
        <v>86.4</v>
      </c>
      <c r="W49" s="123"/>
    </row>
    <row r="50" spans="1:23" x14ac:dyDescent="0.3">
      <c r="A50" s="120">
        <v>27061</v>
      </c>
      <c r="B50" t="s">
        <v>121</v>
      </c>
      <c r="C50">
        <v>2</v>
      </c>
      <c r="D50" s="121" t="s">
        <v>3909</v>
      </c>
      <c r="E50">
        <v>652</v>
      </c>
      <c r="F50" s="122">
        <v>326</v>
      </c>
      <c r="G50" s="123">
        <v>0.51</v>
      </c>
      <c r="H50" s="123">
        <v>0.77800000000000002</v>
      </c>
      <c r="I50" s="123">
        <v>8.5000000000000006E-2</v>
      </c>
      <c r="J50" s="123">
        <v>3.2000000000000001E-2</v>
      </c>
      <c r="K50" s="123">
        <v>0</v>
      </c>
      <c r="L50" s="123">
        <v>0.1</v>
      </c>
      <c r="M50" s="123">
        <v>6.0000000000000001E-3</v>
      </c>
      <c r="N50" s="123">
        <v>0</v>
      </c>
      <c r="O50" s="123">
        <v>0.188</v>
      </c>
      <c r="P50" s="125">
        <v>84.9</v>
      </c>
      <c r="Q50" s="123">
        <v>0.65100000000000002</v>
      </c>
      <c r="R50" s="125">
        <v>86.6</v>
      </c>
      <c r="S50" s="123">
        <v>0.69599999999999995</v>
      </c>
      <c r="T50" s="125">
        <v>86.6</v>
      </c>
      <c r="U50" s="123">
        <v>0.34899999999999998</v>
      </c>
      <c r="V50" s="125">
        <v>88.2</v>
      </c>
      <c r="W50" s="123">
        <v>0.30399999999999999</v>
      </c>
    </row>
    <row r="51" spans="1:23" x14ac:dyDescent="0.3">
      <c r="A51" s="120">
        <v>17124</v>
      </c>
      <c r="B51" t="s">
        <v>74</v>
      </c>
      <c r="C51">
        <v>1</v>
      </c>
      <c r="D51" s="121" t="s">
        <v>3908</v>
      </c>
      <c r="E51">
        <v>23</v>
      </c>
      <c r="F51" s="122">
        <v>23</v>
      </c>
      <c r="G51" s="123">
        <v>0.54200000000000004</v>
      </c>
      <c r="H51" s="123">
        <v>1</v>
      </c>
      <c r="I51" s="123">
        <v>0</v>
      </c>
      <c r="J51" s="123">
        <v>0</v>
      </c>
      <c r="K51" s="123">
        <v>0</v>
      </c>
      <c r="L51" s="123">
        <v>0</v>
      </c>
      <c r="M51" s="123">
        <v>0</v>
      </c>
      <c r="N51" s="123">
        <v>0</v>
      </c>
      <c r="O51" s="123">
        <v>0</v>
      </c>
      <c r="P51" s="125">
        <v>82.4</v>
      </c>
      <c r="Q51" s="123">
        <v>0.53800000000000003</v>
      </c>
      <c r="R51" s="125">
        <v>76.900000000000006</v>
      </c>
      <c r="S51" s="123">
        <v>7.0999999999999952E-2</v>
      </c>
      <c r="T51" s="125">
        <v>82.8</v>
      </c>
      <c r="U51" s="123">
        <v>0.46200000000000002</v>
      </c>
      <c r="V51" s="125">
        <v>77.599999999999994</v>
      </c>
      <c r="W51" s="123">
        <v>0.92900000000000005</v>
      </c>
    </row>
    <row r="52" spans="1:23" x14ac:dyDescent="0.3">
      <c r="A52" s="120">
        <v>82100</v>
      </c>
      <c r="B52" t="s">
        <v>388</v>
      </c>
      <c r="C52">
        <v>3</v>
      </c>
      <c r="D52" s="121" t="s">
        <v>3911</v>
      </c>
      <c r="E52">
        <v>891</v>
      </c>
      <c r="F52" s="122">
        <v>297</v>
      </c>
      <c r="G52" s="123">
        <v>0.379</v>
      </c>
      <c r="H52" s="123">
        <v>0.874</v>
      </c>
      <c r="I52" s="123">
        <v>1.4999999999999999E-2</v>
      </c>
      <c r="J52" s="123">
        <v>2.5999999999999999E-2</v>
      </c>
      <c r="K52" s="123">
        <v>0</v>
      </c>
      <c r="L52" s="123">
        <v>7.8E-2</v>
      </c>
      <c r="M52" s="123">
        <v>8.0000000000000002E-3</v>
      </c>
      <c r="N52" s="123">
        <v>6.0000000000000001E-3</v>
      </c>
      <c r="O52" s="123">
        <v>0.17299999999999999</v>
      </c>
      <c r="P52" s="125">
        <v>86.3</v>
      </c>
      <c r="Q52" s="123">
        <v>0.495</v>
      </c>
      <c r="R52" s="125">
        <v>85.2</v>
      </c>
      <c r="S52" s="123">
        <v>0.6</v>
      </c>
      <c r="T52" s="125">
        <v>86.4</v>
      </c>
      <c r="U52" s="123">
        <v>0.38600000000000001</v>
      </c>
      <c r="V52" s="125">
        <v>85.3</v>
      </c>
      <c r="W52" s="123">
        <v>0.27700000000000002</v>
      </c>
    </row>
    <row r="53" spans="1:23" x14ac:dyDescent="0.3">
      <c r="A53" s="120">
        <v>106001</v>
      </c>
      <c r="B53" t="s">
        <v>499</v>
      </c>
      <c r="C53">
        <v>2</v>
      </c>
      <c r="D53" s="121" t="s">
        <v>3907</v>
      </c>
      <c r="E53">
        <v>220</v>
      </c>
      <c r="F53" s="122">
        <v>110</v>
      </c>
      <c r="G53" s="123">
        <v>0.66200000000000003</v>
      </c>
      <c r="H53" s="123">
        <v>0.98199999999999998</v>
      </c>
      <c r="I53" s="123">
        <v>0</v>
      </c>
      <c r="J53" s="123">
        <v>0</v>
      </c>
      <c r="K53" s="123">
        <v>0</v>
      </c>
      <c r="L53" s="123">
        <v>0</v>
      </c>
      <c r="M53" s="123">
        <v>1.7999999999999999E-2</v>
      </c>
      <c r="N53" s="123">
        <v>0</v>
      </c>
      <c r="O53" s="123">
        <v>0.214</v>
      </c>
      <c r="P53" s="125">
        <v>81.099999999999994</v>
      </c>
      <c r="Q53" s="123">
        <v>0.57600000000000007</v>
      </c>
      <c r="R53" s="125">
        <v>76.3</v>
      </c>
      <c r="S53" s="123">
        <v>0.252</v>
      </c>
      <c r="T53" s="125">
        <v>80.2</v>
      </c>
      <c r="U53" s="123">
        <v>0.47699999999999998</v>
      </c>
      <c r="V53" s="125">
        <v>79.099999999999994</v>
      </c>
      <c r="W53" s="123">
        <v>0.748</v>
      </c>
    </row>
    <row r="54" spans="1:23" x14ac:dyDescent="0.3">
      <c r="A54" s="120">
        <v>106004</v>
      </c>
      <c r="B54" t="s">
        <v>502</v>
      </c>
      <c r="C54">
        <v>3</v>
      </c>
      <c r="D54" s="121" t="s">
        <v>3907</v>
      </c>
      <c r="E54">
        <v>1803</v>
      </c>
      <c r="F54" s="122">
        <v>601</v>
      </c>
      <c r="G54" s="123">
        <v>0.498</v>
      </c>
      <c r="H54" s="123">
        <v>0.73899999999999999</v>
      </c>
      <c r="I54" s="123">
        <v>2.4E-2</v>
      </c>
      <c r="J54" s="123">
        <v>0.16300000000000001</v>
      </c>
      <c r="K54" s="123">
        <v>1.4999999999999999E-2</v>
      </c>
      <c r="L54" s="123">
        <v>0.05</v>
      </c>
      <c r="M54" s="123">
        <v>0.01</v>
      </c>
      <c r="N54" s="123">
        <v>5.7000000000000002E-2</v>
      </c>
      <c r="O54" s="123">
        <v>0.16600000000000001</v>
      </c>
      <c r="P54" s="125">
        <v>86</v>
      </c>
      <c r="Q54" s="123">
        <v>0.48599999999999999</v>
      </c>
      <c r="R54" s="125">
        <v>86.6</v>
      </c>
      <c r="S54" s="123">
        <v>0.504</v>
      </c>
      <c r="T54" s="125">
        <v>85.8</v>
      </c>
      <c r="U54" s="123">
        <v>0.40100000000000002</v>
      </c>
      <c r="V54" s="125">
        <v>86.4</v>
      </c>
      <c r="W54" s="123">
        <v>0.38400000000000001</v>
      </c>
    </row>
    <row r="55" spans="1:23" x14ac:dyDescent="0.3">
      <c r="A55" s="120">
        <v>13061</v>
      </c>
      <c r="B55" t="s">
        <v>57</v>
      </c>
      <c r="C55">
        <v>2</v>
      </c>
      <c r="D55" s="121" t="s">
        <v>3912</v>
      </c>
      <c r="E55">
        <v>281</v>
      </c>
      <c r="F55" s="122">
        <v>140.5</v>
      </c>
      <c r="G55" s="123">
        <v>0.49099999999999999</v>
      </c>
      <c r="H55" s="123">
        <v>0.96499999999999997</v>
      </c>
      <c r="I55" s="123">
        <v>2.1000000000000001E-2</v>
      </c>
      <c r="J55" s="123">
        <v>0</v>
      </c>
      <c r="K55" s="123">
        <v>0</v>
      </c>
      <c r="L55" s="123">
        <v>0</v>
      </c>
      <c r="M55" s="123">
        <v>1.4E-2</v>
      </c>
      <c r="N55" s="123">
        <v>0</v>
      </c>
      <c r="O55" s="123">
        <v>0.153</v>
      </c>
      <c r="P55" s="125">
        <v>82.7</v>
      </c>
      <c r="Q55" s="123">
        <v>0.44599999999999995</v>
      </c>
      <c r="R55" s="125">
        <v>85.3</v>
      </c>
      <c r="S55" s="123">
        <v>0.55499999999999994</v>
      </c>
      <c r="T55" s="125">
        <v>80.400000000000006</v>
      </c>
      <c r="U55" s="123">
        <v>0.33400000000000002</v>
      </c>
      <c r="V55" s="125">
        <v>85</v>
      </c>
      <c r="W55" s="123">
        <v>0.55900000000000005</v>
      </c>
    </row>
    <row r="56" spans="1:23" x14ac:dyDescent="0.3">
      <c r="A56" s="120">
        <v>13054</v>
      </c>
      <c r="B56" t="s">
        <v>51</v>
      </c>
      <c r="C56">
        <v>2</v>
      </c>
      <c r="D56" s="121" t="s">
        <v>3912</v>
      </c>
      <c r="E56">
        <v>58</v>
      </c>
      <c r="F56" s="122">
        <v>29</v>
      </c>
      <c r="G56" s="123">
        <v>0.71099999999999997</v>
      </c>
      <c r="H56" s="123">
        <v>0.94799999999999995</v>
      </c>
      <c r="I56" s="123">
        <v>0</v>
      </c>
      <c r="J56" s="123">
        <v>0</v>
      </c>
      <c r="K56" s="123">
        <v>0</v>
      </c>
      <c r="L56" s="123">
        <v>0</v>
      </c>
      <c r="M56" s="123">
        <v>5.1999999999999998E-2</v>
      </c>
      <c r="N56" s="123">
        <v>0</v>
      </c>
      <c r="O56" s="123">
        <v>0.20699999999999999</v>
      </c>
      <c r="P56" s="125">
        <v>81.8</v>
      </c>
      <c r="Q56" s="123">
        <v>1</v>
      </c>
      <c r="R56" s="125">
        <v>81.7</v>
      </c>
      <c r="S56" s="123">
        <v>1</v>
      </c>
      <c r="T56" s="125">
        <v>84</v>
      </c>
      <c r="U56" s="123"/>
      <c r="V56" s="125">
        <v>83.8</v>
      </c>
      <c r="W56" s="123"/>
    </row>
    <row r="57" spans="1:23" x14ac:dyDescent="0.3">
      <c r="A57" s="120">
        <v>96101</v>
      </c>
      <c r="B57" t="s">
        <v>452</v>
      </c>
      <c r="C57">
        <v>3</v>
      </c>
      <c r="D57" s="121" t="s">
        <v>3915</v>
      </c>
      <c r="E57">
        <v>522</v>
      </c>
      <c r="F57" s="122">
        <v>174</v>
      </c>
      <c r="G57" s="123">
        <v>0.14299999999999999</v>
      </c>
      <c r="H57" s="123">
        <v>0.64100000000000001</v>
      </c>
      <c r="I57" s="123">
        <v>0.13300000000000001</v>
      </c>
      <c r="J57" s="123">
        <v>0.05</v>
      </c>
      <c r="K57" s="123">
        <v>8.7999999999999995E-2</v>
      </c>
      <c r="L57" s="123">
        <v>8.7999999999999995E-2</v>
      </c>
      <c r="M57" s="123">
        <v>0</v>
      </c>
      <c r="N57" s="123">
        <v>3.3000000000000002E-2</v>
      </c>
      <c r="O57" s="123">
        <v>0.125</v>
      </c>
      <c r="P57" s="125">
        <v>89.8</v>
      </c>
      <c r="Q57" s="123">
        <v>0.32899999999999996</v>
      </c>
      <c r="R57" s="125">
        <v>89</v>
      </c>
      <c r="S57" s="123">
        <v>0.32699999999999996</v>
      </c>
      <c r="T57" s="125">
        <v>87.7</v>
      </c>
      <c r="U57" s="123">
        <v>0.34100000000000003</v>
      </c>
      <c r="V57" s="125">
        <v>87.7</v>
      </c>
      <c r="W57" s="123">
        <v>0.60899999999999999</v>
      </c>
    </row>
    <row r="58" spans="1:23" x14ac:dyDescent="0.3">
      <c r="A58" s="120">
        <v>108143</v>
      </c>
      <c r="B58" t="s">
        <v>514</v>
      </c>
      <c r="C58">
        <v>2</v>
      </c>
      <c r="D58" s="121" t="s">
        <v>3907</v>
      </c>
      <c r="E58">
        <v>173</v>
      </c>
      <c r="F58" s="122">
        <v>86.5</v>
      </c>
      <c r="G58" s="123">
        <v>0.49</v>
      </c>
      <c r="H58" s="123">
        <v>0.91900000000000004</v>
      </c>
      <c r="I58" s="123">
        <v>0</v>
      </c>
      <c r="J58" s="123">
        <v>3.5000000000000003E-2</v>
      </c>
      <c r="K58" s="123">
        <v>0</v>
      </c>
      <c r="L58" s="123">
        <v>0</v>
      </c>
      <c r="M58" s="123">
        <v>4.5999999999999999E-2</v>
      </c>
      <c r="N58" s="123">
        <v>0</v>
      </c>
      <c r="O58" s="123">
        <v>0.156</v>
      </c>
      <c r="P58" s="125">
        <v>84.7</v>
      </c>
      <c r="Q58" s="123">
        <v>0.71199999999999997</v>
      </c>
      <c r="R58" s="125">
        <v>86</v>
      </c>
      <c r="S58" s="123">
        <v>0.19099999999999995</v>
      </c>
      <c r="T58" s="125">
        <v>84.3</v>
      </c>
      <c r="U58" s="123">
        <v>0.751</v>
      </c>
      <c r="V58" s="125">
        <v>86.7</v>
      </c>
      <c r="W58" s="123">
        <v>0.89800000000000002</v>
      </c>
    </row>
    <row r="59" spans="1:23" x14ac:dyDescent="0.3">
      <c r="A59" s="120">
        <v>58112</v>
      </c>
      <c r="B59" t="s">
        <v>299</v>
      </c>
      <c r="C59">
        <v>2</v>
      </c>
      <c r="D59" s="121" t="s">
        <v>3911</v>
      </c>
      <c r="E59">
        <v>590</v>
      </c>
      <c r="F59" s="122">
        <v>295</v>
      </c>
      <c r="G59" s="123">
        <v>0.50800000000000001</v>
      </c>
      <c r="H59" s="123">
        <v>0.91300000000000003</v>
      </c>
      <c r="I59" s="123">
        <v>0.01</v>
      </c>
      <c r="J59" s="123">
        <v>3.6999999999999998E-2</v>
      </c>
      <c r="K59" s="123">
        <v>0</v>
      </c>
      <c r="L59" s="123">
        <v>3.6999999999999998E-2</v>
      </c>
      <c r="M59" s="123">
        <v>2E-3</v>
      </c>
      <c r="N59" s="123">
        <v>0</v>
      </c>
      <c r="O59" s="123">
        <v>0.122</v>
      </c>
      <c r="P59" s="125">
        <v>82.9</v>
      </c>
      <c r="Q59" s="123">
        <v>0.47699999999999998</v>
      </c>
      <c r="R59" s="125">
        <v>84.4</v>
      </c>
      <c r="S59" s="123">
        <v>0.48599999999999999</v>
      </c>
      <c r="T59" s="125">
        <v>83.7</v>
      </c>
      <c r="U59" s="123">
        <v>0.41299999999999998</v>
      </c>
      <c r="V59" s="125">
        <v>85</v>
      </c>
      <c r="W59" s="123">
        <v>0.41099999999999998</v>
      </c>
    </row>
    <row r="60" spans="1:23" x14ac:dyDescent="0.3">
      <c r="A60" s="120">
        <v>48916</v>
      </c>
      <c r="B60" t="s">
        <v>238</v>
      </c>
      <c r="C60">
        <v>2</v>
      </c>
      <c r="D60" s="121" t="s">
        <v>3914</v>
      </c>
      <c r="E60">
        <v>691</v>
      </c>
      <c r="F60" s="122">
        <v>345.5</v>
      </c>
      <c r="G60" s="123">
        <v>0.57399999999999995</v>
      </c>
      <c r="H60" s="123">
        <v>2.5000000000000001E-2</v>
      </c>
      <c r="I60" s="123">
        <v>0.84799999999999998</v>
      </c>
      <c r="J60" s="123">
        <v>6.2E-2</v>
      </c>
      <c r="K60" s="123">
        <v>0</v>
      </c>
      <c r="L60" s="123">
        <v>5.8999999999999997E-2</v>
      </c>
      <c r="M60" s="123">
        <v>6.0000000000000001E-3</v>
      </c>
      <c r="N60" s="123">
        <v>3.6999999999999998E-2</v>
      </c>
      <c r="O60" s="123">
        <v>0.16</v>
      </c>
      <c r="P60" s="125">
        <v>84.2</v>
      </c>
      <c r="Q60" s="123">
        <v>0.33399999999999996</v>
      </c>
      <c r="R60" s="125">
        <v>82.4</v>
      </c>
      <c r="S60" s="123">
        <v>0.32399999999999995</v>
      </c>
      <c r="T60" s="125">
        <v>85.7</v>
      </c>
      <c r="U60" s="123">
        <v>0.66600000000000004</v>
      </c>
      <c r="V60" s="125">
        <v>86.5</v>
      </c>
      <c r="W60" s="123">
        <v>0.67600000000000005</v>
      </c>
    </row>
    <row r="61" spans="1:23" x14ac:dyDescent="0.3">
      <c r="A61" s="120">
        <v>21149</v>
      </c>
      <c r="B61" t="s">
        <v>92</v>
      </c>
      <c r="C61">
        <v>2</v>
      </c>
      <c r="D61" s="121" t="s">
        <v>3911</v>
      </c>
      <c r="E61">
        <v>238</v>
      </c>
      <c r="F61" s="122">
        <v>119</v>
      </c>
      <c r="G61" s="123">
        <v>0.47799999999999998</v>
      </c>
      <c r="H61" s="123">
        <v>0.86099999999999999</v>
      </c>
      <c r="I61" s="123">
        <v>3.3000000000000002E-2</v>
      </c>
      <c r="J61" s="123">
        <v>0</v>
      </c>
      <c r="K61" s="123">
        <v>0</v>
      </c>
      <c r="L61" s="123">
        <v>7.0999999999999994E-2</v>
      </c>
      <c r="M61" s="123">
        <v>3.3000000000000002E-2</v>
      </c>
      <c r="N61" s="123">
        <v>0</v>
      </c>
      <c r="O61" s="123">
        <v>0.18099999999999999</v>
      </c>
      <c r="P61" s="125">
        <v>85.4</v>
      </c>
      <c r="Q61" s="123">
        <v>0.56299999999999994</v>
      </c>
      <c r="R61" s="125">
        <v>87.2</v>
      </c>
      <c r="S61" s="123">
        <v>0.55499999999999994</v>
      </c>
      <c r="T61" s="125">
        <v>84.2</v>
      </c>
      <c r="U61" s="123">
        <v>0.27300000000000002</v>
      </c>
      <c r="V61" s="125">
        <v>86.9</v>
      </c>
      <c r="W61" s="123">
        <v>0.54900000000000004</v>
      </c>
    </row>
    <row r="62" spans="1:23" x14ac:dyDescent="0.3">
      <c r="A62" s="120">
        <v>11079</v>
      </c>
      <c r="B62" t="s">
        <v>46</v>
      </c>
      <c r="C62">
        <v>2</v>
      </c>
      <c r="D62" s="121" t="s">
        <v>3912</v>
      </c>
      <c r="E62">
        <v>260</v>
      </c>
      <c r="F62" s="122">
        <v>130</v>
      </c>
      <c r="G62" s="123">
        <v>0.33</v>
      </c>
      <c r="H62" s="123">
        <v>0.98499999999999999</v>
      </c>
      <c r="I62" s="123">
        <v>0</v>
      </c>
      <c r="J62" s="123">
        <v>0</v>
      </c>
      <c r="K62" s="123">
        <v>0</v>
      </c>
      <c r="L62" s="123">
        <v>0</v>
      </c>
      <c r="M62" s="123">
        <v>1.4999999999999999E-2</v>
      </c>
      <c r="N62" s="123">
        <v>0</v>
      </c>
      <c r="O62" s="123">
        <v>0.14599999999999999</v>
      </c>
      <c r="P62" s="125">
        <v>82.5</v>
      </c>
      <c r="Q62" s="123">
        <v>0.59399999999999997</v>
      </c>
      <c r="R62" s="125">
        <v>78.2</v>
      </c>
      <c r="S62" s="123">
        <v>0.38700000000000001</v>
      </c>
      <c r="T62" s="125">
        <v>82.4</v>
      </c>
      <c r="U62" s="123">
        <v>0.46700000000000003</v>
      </c>
      <c r="V62" s="125">
        <v>78.900000000000006</v>
      </c>
      <c r="W62" s="123">
        <v>0.82</v>
      </c>
    </row>
    <row r="63" spans="1:23" x14ac:dyDescent="0.3">
      <c r="A63" s="120">
        <v>58107</v>
      </c>
      <c r="B63" t="s">
        <v>296</v>
      </c>
      <c r="C63">
        <v>2</v>
      </c>
      <c r="D63" s="121" t="s">
        <v>3911</v>
      </c>
      <c r="E63">
        <v>130</v>
      </c>
      <c r="F63" s="122">
        <v>65</v>
      </c>
      <c r="G63" s="123">
        <v>0.61499999999999999</v>
      </c>
      <c r="H63" s="123">
        <v>0.93100000000000005</v>
      </c>
      <c r="I63" s="123">
        <v>0</v>
      </c>
      <c r="J63" s="123">
        <v>0</v>
      </c>
      <c r="K63" s="123">
        <v>0</v>
      </c>
      <c r="L63" s="123">
        <v>0</v>
      </c>
      <c r="M63" s="123">
        <v>6.9000000000000006E-2</v>
      </c>
      <c r="N63" s="123">
        <v>0</v>
      </c>
      <c r="O63" s="123">
        <v>0.246</v>
      </c>
      <c r="P63" s="125">
        <v>85.7</v>
      </c>
      <c r="Q63" s="123">
        <v>0.54499999999999993</v>
      </c>
      <c r="R63" s="125">
        <v>82.7</v>
      </c>
      <c r="S63" s="123">
        <v>0.48499999999999999</v>
      </c>
      <c r="T63" s="125">
        <v>86</v>
      </c>
      <c r="U63" s="123">
        <v>0.45500000000000002</v>
      </c>
      <c r="V63" s="125">
        <v>81.7</v>
      </c>
      <c r="W63" s="123">
        <v>0.51500000000000001</v>
      </c>
    </row>
    <row r="64" spans="1:23" x14ac:dyDescent="0.3">
      <c r="A64" s="120">
        <v>90077</v>
      </c>
      <c r="B64" t="s">
        <v>421</v>
      </c>
      <c r="C64">
        <v>2</v>
      </c>
      <c r="D64" s="121" t="s">
        <v>3913</v>
      </c>
      <c r="E64">
        <v>212</v>
      </c>
      <c r="F64" s="122">
        <v>106</v>
      </c>
      <c r="G64" s="123">
        <v>0.68100000000000005</v>
      </c>
      <c r="H64" s="123">
        <v>0.97199999999999998</v>
      </c>
      <c r="I64" s="123">
        <v>0</v>
      </c>
      <c r="J64" s="123">
        <v>0</v>
      </c>
      <c r="K64" s="123">
        <v>0</v>
      </c>
      <c r="L64" s="123">
        <v>0</v>
      </c>
      <c r="M64" s="123">
        <v>2.8000000000000001E-2</v>
      </c>
      <c r="N64" s="123">
        <v>0</v>
      </c>
      <c r="O64" s="123">
        <v>0.14099999999999999</v>
      </c>
      <c r="P64" s="125">
        <v>83.1</v>
      </c>
      <c r="Q64" s="123">
        <v>0.38900000000000001</v>
      </c>
      <c r="R64" s="125">
        <v>82.4</v>
      </c>
      <c r="S64" s="123">
        <v>0.44199999999999995</v>
      </c>
      <c r="T64" s="125">
        <v>82.3</v>
      </c>
      <c r="U64" s="123">
        <v>0.60699999999999998</v>
      </c>
      <c r="V64" s="125">
        <v>82.1</v>
      </c>
      <c r="W64" s="123">
        <v>0.90900000000000003</v>
      </c>
    </row>
    <row r="65" spans="1:23" x14ac:dyDescent="0.3">
      <c r="A65" s="120">
        <v>7129</v>
      </c>
      <c r="B65" t="s">
        <v>30</v>
      </c>
      <c r="C65">
        <v>2</v>
      </c>
      <c r="D65" s="121" t="s">
        <v>3908</v>
      </c>
      <c r="E65">
        <v>918</v>
      </c>
      <c r="F65" s="122">
        <v>459</v>
      </c>
      <c r="G65" s="123">
        <v>0.53</v>
      </c>
      <c r="H65" s="123">
        <v>0.92500000000000004</v>
      </c>
      <c r="I65" s="123">
        <v>5.0000000000000001E-3</v>
      </c>
      <c r="J65" s="123">
        <v>0.03</v>
      </c>
      <c r="K65" s="123">
        <v>0</v>
      </c>
      <c r="L65" s="123">
        <v>3.4000000000000002E-2</v>
      </c>
      <c r="M65" s="123">
        <v>6.0000000000000001E-3</v>
      </c>
      <c r="N65" s="123">
        <v>0</v>
      </c>
      <c r="O65" s="123">
        <v>0.14799999999999999</v>
      </c>
      <c r="P65" s="125">
        <v>84.9</v>
      </c>
      <c r="Q65" s="123">
        <v>0.58099999999999996</v>
      </c>
      <c r="R65" s="125">
        <v>84</v>
      </c>
      <c r="S65" s="123">
        <v>0.72799999999999998</v>
      </c>
      <c r="T65" s="125">
        <v>86</v>
      </c>
      <c r="U65" s="123">
        <v>0.36599999999999999</v>
      </c>
      <c r="V65" s="125">
        <v>85.3</v>
      </c>
      <c r="W65" s="123">
        <v>0.248</v>
      </c>
    </row>
    <row r="66" spans="1:23" x14ac:dyDescent="0.3">
      <c r="A66" s="120">
        <v>107155</v>
      </c>
      <c r="B66" t="s">
        <v>510</v>
      </c>
      <c r="C66">
        <v>2</v>
      </c>
      <c r="D66" s="121" t="s">
        <v>3913</v>
      </c>
      <c r="E66">
        <v>468</v>
      </c>
      <c r="F66" s="122">
        <v>234</v>
      </c>
      <c r="G66" s="123">
        <v>0.56699999999999995</v>
      </c>
      <c r="H66" s="123">
        <v>0.92500000000000004</v>
      </c>
      <c r="I66" s="123">
        <v>0</v>
      </c>
      <c r="J66" s="123">
        <v>2.3E-2</v>
      </c>
      <c r="K66" s="123">
        <v>0</v>
      </c>
      <c r="L66" s="123">
        <v>2.4E-2</v>
      </c>
      <c r="M66" s="123">
        <v>2.8000000000000001E-2</v>
      </c>
      <c r="N66" s="123">
        <v>0</v>
      </c>
      <c r="O66" s="123">
        <v>0.21199999999999999</v>
      </c>
      <c r="P66" s="125">
        <v>83.8</v>
      </c>
      <c r="Q66" s="123">
        <v>0.58000000000000007</v>
      </c>
      <c r="R66" s="125">
        <v>82.9</v>
      </c>
      <c r="S66" s="123">
        <v>0.51</v>
      </c>
      <c r="T66" s="125">
        <v>85.4</v>
      </c>
      <c r="U66" s="123">
        <v>0.42</v>
      </c>
      <c r="V66" s="125">
        <v>83.9</v>
      </c>
      <c r="W66" s="123">
        <v>0.49</v>
      </c>
    </row>
    <row r="67" spans="1:23" x14ac:dyDescent="0.3">
      <c r="A67" s="120">
        <v>41001</v>
      </c>
      <c r="B67" t="s">
        <v>182</v>
      </c>
      <c r="C67">
        <v>2</v>
      </c>
      <c r="D67" s="121" t="s">
        <v>3912</v>
      </c>
      <c r="E67">
        <v>83</v>
      </c>
      <c r="F67" s="122">
        <v>41.5</v>
      </c>
      <c r="G67" s="123">
        <v>0.48099999999999998</v>
      </c>
      <c r="H67" s="123">
        <v>0.95199999999999996</v>
      </c>
      <c r="I67" s="123">
        <v>0</v>
      </c>
      <c r="J67" s="123">
        <v>0</v>
      </c>
      <c r="K67" s="123">
        <v>0</v>
      </c>
      <c r="L67" s="123">
        <v>0</v>
      </c>
      <c r="M67" s="123">
        <v>4.8000000000000001E-2</v>
      </c>
      <c r="N67" s="123">
        <v>0</v>
      </c>
      <c r="O67" s="123">
        <v>0.20499999999999999</v>
      </c>
      <c r="P67" s="125">
        <v>83</v>
      </c>
      <c r="Q67" s="123">
        <v>0.32299999999999995</v>
      </c>
      <c r="R67" s="125">
        <v>87.7</v>
      </c>
      <c r="S67" s="123">
        <v>1</v>
      </c>
      <c r="T67" s="125">
        <v>83.3</v>
      </c>
      <c r="U67" s="123">
        <v>0.75</v>
      </c>
      <c r="V67" s="125">
        <v>86.2</v>
      </c>
      <c r="W67" s="123">
        <v>0.71399999999999997</v>
      </c>
    </row>
    <row r="68" spans="1:23" x14ac:dyDescent="0.3">
      <c r="A68" s="120">
        <v>42117</v>
      </c>
      <c r="B68" t="s">
        <v>189</v>
      </c>
      <c r="C68">
        <v>2</v>
      </c>
      <c r="D68" s="121" t="s">
        <v>3908</v>
      </c>
      <c r="E68">
        <v>88</v>
      </c>
      <c r="F68" s="122">
        <v>44</v>
      </c>
      <c r="G68" s="123">
        <v>0.38100000000000001</v>
      </c>
      <c r="H68" s="123">
        <v>0.92100000000000004</v>
      </c>
      <c r="I68" s="123">
        <v>0</v>
      </c>
      <c r="J68" s="123">
        <v>0</v>
      </c>
      <c r="K68" s="123">
        <v>0</v>
      </c>
      <c r="L68" s="123">
        <v>0</v>
      </c>
      <c r="M68" s="123">
        <v>7.9000000000000001E-2</v>
      </c>
      <c r="N68" s="123">
        <v>0</v>
      </c>
      <c r="O68" s="123">
        <v>0.17</v>
      </c>
      <c r="P68" s="125">
        <v>87.2</v>
      </c>
      <c r="Q68" s="123">
        <v>0.15500000000000003</v>
      </c>
      <c r="R68" s="125">
        <v>90</v>
      </c>
      <c r="S68" s="123">
        <v>0.11099999999999999</v>
      </c>
      <c r="T68" s="125">
        <v>88</v>
      </c>
      <c r="U68" s="123">
        <v>0.84499999999999997</v>
      </c>
      <c r="V68" s="125">
        <v>89.1</v>
      </c>
      <c r="W68" s="123">
        <v>0.88900000000000001</v>
      </c>
    </row>
    <row r="69" spans="1:23" x14ac:dyDescent="0.3">
      <c r="A69" s="120">
        <v>61157</v>
      </c>
      <c r="B69" t="s">
        <v>308</v>
      </c>
      <c r="C69">
        <v>1</v>
      </c>
      <c r="D69" s="121" t="s">
        <v>3911</v>
      </c>
      <c r="E69">
        <v>51</v>
      </c>
      <c r="F69" s="122">
        <v>51</v>
      </c>
      <c r="G69" s="123">
        <v>0.75</v>
      </c>
      <c r="H69" s="123">
        <v>0.88200000000000001</v>
      </c>
      <c r="I69" s="123">
        <v>0</v>
      </c>
      <c r="J69" s="123">
        <v>0</v>
      </c>
      <c r="K69" s="123">
        <v>0</v>
      </c>
      <c r="L69" s="123">
        <v>0</v>
      </c>
      <c r="M69" s="123">
        <v>0.11799999999999999</v>
      </c>
      <c r="N69" s="123">
        <v>0</v>
      </c>
      <c r="O69" s="123">
        <v>0.27400000000000002</v>
      </c>
      <c r="P69" s="125">
        <v>86.2</v>
      </c>
      <c r="Q69" s="123">
        <v>0.56400000000000006</v>
      </c>
      <c r="R69" s="125">
        <v>77.400000000000006</v>
      </c>
      <c r="S69" s="123">
        <v>0.20499999999999996</v>
      </c>
      <c r="T69" s="125">
        <v>86.5</v>
      </c>
      <c r="U69" s="123">
        <v>0.436</v>
      </c>
      <c r="V69" s="125">
        <v>77.8</v>
      </c>
      <c r="W69" s="123">
        <v>0.79500000000000004</v>
      </c>
    </row>
    <row r="70" spans="1:23" x14ac:dyDescent="0.3">
      <c r="A70" s="120">
        <v>15002</v>
      </c>
      <c r="B70" t="s">
        <v>64</v>
      </c>
      <c r="C70">
        <v>5</v>
      </c>
      <c r="D70" s="121" t="s">
        <v>3909</v>
      </c>
      <c r="E70">
        <v>2003</v>
      </c>
      <c r="F70" s="122">
        <v>400.6</v>
      </c>
      <c r="G70" s="123">
        <v>0.41699999999999998</v>
      </c>
      <c r="H70" s="123">
        <v>0.85</v>
      </c>
      <c r="I70" s="123">
        <v>0.01</v>
      </c>
      <c r="J70" s="123">
        <v>9.0999999999999998E-2</v>
      </c>
      <c r="K70" s="123">
        <v>3.0000000000000001E-3</v>
      </c>
      <c r="L70" s="123">
        <v>3.7999999999999999E-2</v>
      </c>
      <c r="M70" s="123">
        <v>0.01</v>
      </c>
      <c r="N70" s="123">
        <v>2.7E-2</v>
      </c>
      <c r="O70" s="123">
        <v>0.13600000000000001</v>
      </c>
      <c r="P70" s="125">
        <v>85.5</v>
      </c>
      <c r="Q70" s="123">
        <v>0.51800000000000002</v>
      </c>
      <c r="R70" s="125">
        <v>86.8</v>
      </c>
      <c r="S70" s="123">
        <v>0.51</v>
      </c>
      <c r="T70" s="125">
        <v>86</v>
      </c>
      <c r="U70" s="123">
        <v>0.36</v>
      </c>
      <c r="V70" s="125">
        <v>85.5</v>
      </c>
      <c r="W70" s="123">
        <v>0.38800000000000001</v>
      </c>
    </row>
    <row r="71" spans="1:23" x14ac:dyDescent="0.3">
      <c r="A71" s="120">
        <v>25001</v>
      </c>
      <c r="B71" t="s">
        <v>109</v>
      </c>
      <c r="C71">
        <v>2</v>
      </c>
      <c r="D71" s="121" t="s">
        <v>3912</v>
      </c>
      <c r="E71">
        <v>698</v>
      </c>
      <c r="F71" s="122">
        <v>349</v>
      </c>
      <c r="G71" s="123">
        <v>0.39200000000000002</v>
      </c>
      <c r="H71" s="123">
        <v>0.92800000000000005</v>
      </c>
      <c r="I71" s="123">
        <v>0</v>
      </c>
      <c r="J71" s="123">
        <v>0.01</v>
      </c>
      <c r="K71" s="123">
        <v>0</v>
      </c>
      <c r="L71" s="123">
        <v>3.6999999999999998E-2</v>
      </c>
      <c r="M71" s="123">
        <v>2.5000000000000001E-2</v>
      </c>
      <c r="N71" s="123">
        <v>0</v>
      </c>
      <c r="O71" s="123">
        <v>0.13</v>
      </c>
      <c r="P71" s="125">
        <v>84.3</v>
      </c>
      <c r="Q71" s="123">
        <v>0.56299999999999994</v>
      </c>
      <c r="R71" s="125">
        <v>86.2</v>
      </c>
      <c r="S71" s="123">
        <v>0.57099999999999995</v>
      </c>
      <c r="T71" s="125">
        <v>83.7</v>
      </c>
      <c r="U71" s="123">
        <v>0.32500000000000001</v>
      </c>
      <c r="V71" s="125">
        <v>86.7</v>
      </c>
      <c r="W71" s="123">
        <v>0.318</v>
      </c>
    </row>
    <row r="72" spans="1:23" x14ac:dyDescent="0.3">
      <c r="A72" s="120">
        <v>35093</v>
      </c>
      <c r="B72" t="s">
        <v>148</v>
      </c>
      <c r="C72">
        <v>2</v>
      </c>
      <c r="D72" s="121" t="s">
        <v>3910</v>
      </c>
      <c r="E72">
        <v>504</v>
      </c>
      <c r="F72" s="122">
        <v>252</v>
      </c>
      <c r="G72" s="123">
        <v>0.57799999999999996</v>
      </c>
      <c r="H72" s="123">
        <v>0.95</v>
      </c>
      <c r="I72" s="123">
        <v>0</v>
      </c>
      <c r="J72" s="123">
        <v>2.4E-2</v>
      </c>
      <c r="K72" s="123">
        <v>0</v>
      </c>
      <c r="L72" s="123">
        <v>0</v>
      </c>
      <c r="M72" s="123">
        <v>2.5000000000000001E-2</v>
      </c>
      <c r="N72" s="123">
        <v>0</v>
      </c>
      <c r="O72" s="123">
        <v>0.11899999999999999</v>
      </c>
      <c r="P72" s="125">
        <v>80.099999999999994</v>
      </c>
      <c r="Q72" s="123">
        <v>0.65200000000000002</v>
      </c>
      <c r="R72" s="125">
        <v>83.8</v>
      </c>
      <c r="S72" s="123">
        <v>0.67399999999999993</v>
      </c>
      <c r="T72" s="125">
        <v>80.5</v>
      </c>
      <c r="U72" s="123">
        <v>0.26800000000000002</v>
      </c>
      <c r="V72" s="125">
        <v>83.7</v>
      </c>
      <c r="W72" s="123">
        <v>0.26700000000000002</v>
      </c>
    </row>
    <row r="73" spans="1:23" x14ac:dyDescent="0.3">
      <c r="A73" s="120">
        <v>56015</v>
      </c>
      <c r="B73" t="s">
        <v>289</v>
      </c>
      <c r="C73">
        <v>2</v>
      </c>
      <c r="D73" s="121" t="s">
        <v>3911</v>
      </c>
      <c r="E73">
        <v>493</v>
      </c>
      <c r="F73" s="122">
        <v>246.5</v>
      </c>
      <c r="G73" s="123">
        <v>0.41499999999999998</v>
      </c>
      <c r="H73" s="123">
        <v>0.90300000000000002</v>
      </c>
      <c r="I73" s="123">
        <v>1.4E-2</v>
      </c>
      <c r="J73" s="123">
        <v>0</v>
      </c>
      <c r="K73" s="123">
        <v>0</v>
      </c>
      <c r="L73" s="123">
        <v>6.9000000000000006E-2</v>
      </c>
      <c r="M73" s="123">
        <v>1.4E-2</v>
      </c>
      <c r="N73" s="123">
        <v>0</v>
      </c>
      <c r="O73" s="123">
        <v>0.183</v>
      </c>
      <c r="P73" s="125">
        <v>84.3</v>
      </c>
      <c r="Q73" s="123">
        <v>0.56400000000000006</v>
      </c>
      <c r="R73" s="125">
        <v>81.7</v>
      </c>
      <c r="S73" s="123">
        <v>0.71599999999999997</v>
      </c>
      <c r="T73" s="125">
        <v>83</v>
      </c>
      <c r="U73" s="123">
        <v>0.51300000000000001</v>
      </c>
      <c r="V73" s="125">
        <v>79.900000000000006</v>
      </c>
      <c r="W73" s="123">
        <v>0.86199999999999999</v>
      </c>
    </row>
    <row r="74" spans="1:23" x14ac:dyDescent="0.3">
      <c r="A74" s="120">
        <v>16096</v>
      </c>
      <c r="B74" t="s">
        <v>70</v>
      </c>
      <c r="C74">
        <v>7</v>
      </c>
      <c r="D74" s="121" t="s">
        <v>3910</v>
      </c>
      <c r="E74">
        <v>2867</v>
      </c>
      <c r="F74" s="122">
        <v>409.57139999999998</v>
      </c>
      <c r="G74" s="123">
        <v>0.54700000000000004</v>
      </c>
      <c r="H74" s="123">
        <v>0.45800000000000002</v>
      </c>
      <c r="I74" s="123">
        <v>0.32700000000000001</v>
      </c>
      <c r="J74" s="123">
        <v>6.8000000000000005E-2</v>
      </c>
      <c r="K74" s="123">
        <v>1.7999999999999999E-2</v>
      </c>
      <c r="L74" s="123">
        <v>0.126</v>
      </c>
      <c r="M74" s="123">
        <v>3.0000000000000001E-3</v>
      </c>
      <c r="N74" s="123">
        <v>4.4999999999999998E-2</v>
      </c>
      <c r="O74" s="123">
        <v>0.14499999999999999</v>
      </c>
      <c r="P74" s="125">
        <v>80.2</v>
      </c>
      <c r="Q74" s="123">
        <v>0.58299999999999996</v>
      </c>
      <c r="R74" s="125">
        <v>81.8</v>
      </c>
      <c r="S74" s="123">
        <v>0.57499999999999996</v>
      </c>
      <c r="T74" s="125">
        <v>81.5</v>
      </c>
      <c r="U74" s="123">
        <v>0.41699999999999998</v>
      </c>
      <c r="V74" s="125">
        <v>82.8</v>
      </c>
      <c r="W74" s="123">
        <v>0.42499999999999999</v>
      </c>
    </row>
    <row r="75" spans="1:23" x14ac:dyDescent="0.3">
      <c r="A75" s="120">
        <v>49132</v>
      </c>
      <c r="B75" t="s">
        <v>247</v>
      </c>
      <c r="C75">
        <v>3</v>
      </c>
      <c r="D75" s="121" t="s">
        <v>3907</v>
      </c>
      <c r="E75">
        <v>1217</v>
      </c>
      <c r="F75" s="122">
        <v>405.66669999999999</v>
      </c>
      <c r="G75" s="123">
        <v>0.34</v>
      </c>
      <c r="H75" s="123">
        <v>0.82099999999999995</v>
      </c>
      <c r="I75" s="123">
        <v>1.2999999999999999E-2</v>
      </c>
      <c r="J75" s="123">
        <v>6.2E-2</v>
      </c>
      <c r="K75" s="123">
        <v>0</v>
      </c>
      <c r="L75" s="123">
        <v>7.2999999999999995E-2</v>
      </c>
      <c r="M75" s="123">
        <v>0.03</v>
      </c>
      <c r="N75" s="123">
        <v>0</v>
      </c>
      <c r="O75" s="123">
        <v>0.114</v>
      </c>
      <c r="P75" s="125">
        <v>85.7</v>
      </c>
      <c r="Q75" s="123">
        <v>0.501</v>
      </c>
      <c r="R75" s="125">
        <v>82.4</v>
      </c>
      <c r="S75" s="123">
        <v>0.60599999999999998</v>
      </c>
      <c r="T75" s="125">
        <v>83.8</v>
      </c>
      <c r="U75" s="123">
        <v>0.32300000000000001</v>
      </c>
      <c r="V75" s="125">
        <v>79.2</v>
      </c>
      <c r="W75" s="123">
        <v>0.22900000000000001</v>
      </c>
    </row>
    <row r="76" spans="1:23" x14ac:dyDescent="0.3">
      <c r="A76" s="120">
        <v>17125</v>
      </c>
      <c r="B76" t="s">
        <v>75</v>
      </c>
      <c r="C76">
        <v>2</v>
      </c>
      <c r="D76" s="121" t="s">
        <v>3908</v>
      </c>
      <c r="E76">
        <v>594</v>
      </c>
      <c r="F76" s="122">
        <v>297</v>
      </c>
      <c r="G76" s="123">
        <v>0.373</v>
      </c>
      <c r="H76" s="123">
        <v>0.92700000000000005</v>
      </c>
      <c r="I76" s="123">
        <v>0</v>
      </c>
      <c r="J76" s="123">
        <v>3.2000000000000001E-2</v>
      </c>
      <c r="K76" s="123">
        <v>0</v>
      </c>
      <c r="L76" s="123">
        <v>3.6999999999999998E-2</v>
      </c>
      <c r="M76" s="123">
        <v>3.0000000000000001E-3</v>
      </c>
      <c r="N76" s="123">
        <v>0</v>
      </c>
      <c r="O76" s="123">
        <v>0.128</v>
      </c>
      <c r="P76" s="125">
        <v>82.6</v>
      </c>
      <c r="Q76" s="123">
        <v>0.56299999999999994</v>
      </c>
      <c r="R76" s="125">
        <v>83.5</v>
      </c>
      <c r="S76" s="123">
        <v>0.68900000000000006</v>
      </c>
      <c r="T76" s="125">
        <v>83.3</v>
      </c>
      <c r="U76" s="123">
        <v>0.57599999999999996</v>
      </c>
      <c r="V76" s="125">
        <v>84.7</v>
      </c>
      <c r="W76" s="123">
        <v>0.60199999999999998</v>
      </c>
    </row>
    <row r="77" spans="1:23" x14ac:dyDescent="0.3">
      <c r="A77" s="120">
        <v>49142</v>
      </c>
      <c r="B77" t="s">
        <v>251</v>
      </c>
      <c r="C77">
        <v>8</v>
      </c>
      <c r="D77" s="121" t="s">
        <v>3907</v>
      </c>
      <c r="E77">
        <v>3354</v>
      </c>
      <c r="F77" s="122">
        <v>419.25</v>
      </c>
      <c r="G77" s="123">
        <v>0.628</v>
      </c>
      <c r="H77" s="123">
        <v>0.52200000000000002</v>
      </c>
      <c r="I77" s="123">
        <v>2E-3</v>
      </c>
      <c r="J77" s="123">
        <v>0.435</v>
      </c>
      <c r="K77" s="123">
        <v>2E-3</v>
      </c>
      <c r="L77" s="123">
        <v>2.4E-2</v>
      </c>
      <c r="M77" s="123">
        <v>1.4999999999999999E-2</v>
      </c>
      <c r="N77" s="123">
        <v>0.28899999999999998</v>
      </c>
      <c r="O77" s="123">
        <v>0.11799999999999999</v>
      </c>
      <c r="P77" s="125">
        <v>85.5</v>
      </c>
      <c r="Q77" s="123">
        <v>0.63500000000000001</v>
      </c>
      <c r="R77" s="125">
        <v>88.7</v>
      </c>
      <c r="S77" s="123">
        <v>0.63600000000000001</v>
      </c>
      <c r="T77" s="125">
        <v>85.7</v>
      </c>
      <c r="U77" s="123">
        <v>0.45900000000000002</v>
      </c>
      <c r="V77" s="125">
        <v>89.1</v>
      </c>
      <c r="W77" s="123">
        <v>0.309</v>
      </c>
    </row>
    <row r="78" spans="1:23" x14ac:dyDescent="0.3">
      <c r="A78" s="120">
        <v>78012</v>
      </c>
      <c r="B78" t="s">
        <v>375</v>
      </c>
      <c r="C78">
        <v>2</v>
      </c>
      <c r="D78" s="121" t="s">
        <v>3910</v>
      </c>
      <c r="E78">
        <v>703</v>
      </c>
      <c r="F78" s="122">
        <v>351.5</v>
      </c>
      <c r="G78" s="123">
        <v>0.72099999999999997</v>
      </c>
      <c r="H78" s="123">
        <v>0.41299999999999998</v>
      </c>
      <c r="I78" s="123">
        <v>0.46600000000000003</v>
      </c>
      <c r="J78" s="123">
        <v>3.4000000000000002E-2</v>
      </c>
      <c r="K78" s="123">
        <v>0</v>
      </c>
      <c r="L78" s="123">
        <v>8.3000000000000004E-2</v>
      </c>
      <c r="M78" s="123">
        <v>4.0000000000000001E-3</v>
      </c>
      <c r="N78" s="123">
        <v>0</v>
      </c>
      <c r="O78" s="123">
        <v>8.3000000000000004E-2</v>
      </c>
      <c r="P78" s="125">
        <v>79.400000000000006</v>
      </c>
      <c r="Q78" s="123">
        <v>0.77100000000000002</v>
      </c>
      <c r="R78" s="125">
        <v>87</v>
      </c>
      <c r="S78" s="123">
        <v>0.81400000000000006</v>
      </c>
      <c r="T78" s="125">
        <v>80.900000000000006</v>
      </c>
      <c r="U78" s="123">
        <v>0.22900000000000001</v>
      </c>
      <c r="V78" s="125">
        <v>89.6</v>
      </c>
      <c r="W78" s="123">
        <v>0.186</v>
      </c>
    </row>
    <row r="79" spans="1:23" x14ac:dyDescent="0.3">
      <c r="A79" s="120">
        <v>5123</v>
      </c>
      <c r="B79" t="s">
        <v>17</v>
      </c>
      <c r="C79">
        <v>2</v>
      </c>
      <c r="D79" s="121" t="s">
        <v>3907</v>
      </c>
      <c r="E79">
        <v>816</v>
      </c>
      <c r="F79" s="122">
        <v>408</v>
      </c>
      <c r="G79" s="123">
        <v>0.52800000000000002</v>
      </c>
      <c r="H79" s="123">
        <v>0.87</v>
      </c>
      <c r="I79" s="123">
        <v>0</v>
      </c>
      <c r="J79" s="123">
        <v>5.8000000000000003E-2</v>
      </c>
      <c r="K79" s="123">
        <v>1.6E-2</v>
      </c>
      <c r="L79" s="123">
        <v>4.7E-2</v>
      </c>
      <c r="M79" s="123">
        <v>0.01</v>
      </c>
      <c r="N79" s="123">
        <v>3.1E-2</v>
      </c>
      <c r="O79" s="123">
        <v>0.107</v>
      </c>
      <c r="P79" s="125">
        <v>88.7</v>
      </c>
      <c r="Q79" s="123">
        <v>0.55299999999999994</v>
      </c>
      <c r="R79" s="125">
        <v>87.7</v>
      </c>
      <c r="S79" s="123">
        <v>0.64500000000000002</v>
      </c>
      <c r="T79" s="125">
        <v>90.4</v>
      </c>
      <c r="U79" s="123">
        <v>0.39800000000000002</v>
      </c>
      <c r="V79" s="125">
        <v>87.9</v>
      </c>
      <c r="W79" s="123">
        <v>0.26900000000000002</v>
      </c>
    </row>
    <row r="80" spans="1:23" x14ac:dyDescent="0.3">
      <c r="A80" s="120">
        <v>48080</v>
      </c>
      <c r="B80" t="s">
        <v>227</v>
      </c>
      <c r="C80">
        <v>5</v>
      </c>
      <c r="D80" s="121" t="s">
        <v>3914</v>
      </c>
      <c r="E80">
        <v>1723</v>
      </c>
      <c r="F80" s="122">
        <v>344.6</v>
      </c>
      <c r="G80" s="123">
        <v>0.51900000000000002</v>
      </c>
      <c r="H80" s="123">
        <v>0.19600000000000001</v>
      </c>
      <c r="I80" s="123">
        <v>0.58499999999999996</v>
      </c>
      <c r="J80" s="123">
        <v>0.104</v>
      </c>
      <c r="K80" s="123">
        <v>1.2999999999999999E-2</v>
      </c>
      <c r="L80" s="123">
        <v>9.9000000000000005E-2</v>
      </c>
      <c r="M80" s="123">
        <v>3.0000000000000001E-3</v>
      </c>
      <c r="N80" s="123">
        <v>5.8999999999999997E-2</v>
      </c>
      <c r="O80" s="123">
        <v>0.13100000000000001</v>
      </c>
      <c r="P80" s="125">
        <v>85.1</v>
      </c>
      <c r="Q80" s="123">
        <v>0.70599999999999996</v>
      </c>
      <c r="R80" s="125">
        <v>82.2</v>
      </c>
      <c r="S80" s="123">
        <v>0.56400000000000006</v>
      </c>
      <c r="T80" s="125">
        <v>85.9</v>
      </c>
      <c r="U80" s="123">
        <v>0.33800000000000002</v>
      </c>
      <c r="V80" s="125">
        <v>84.1</v>
      </c>
      <c r="W80" s="123">
        <v>0.82399999999999995</v>
      </c>
    </row>
    <row r="81" spans="1:23" x14ac:dyDescent="0.3">
      <c r="A81" s="120">
        <v>90075</v>
      </c>
      <c r="B81" t="s">
        <v>419</v>
      </c>
      <c r="C81">
        <v>1</v>
      </c>
      <c r="D81" s="121" t="s">
        <v>3913</v>
      </c>
      <c r="E81">
        <v>59</v>
      </c>
      <c r="F81" s="122">
        <v>59</v>
      </c>
      <c r="G81" s="123">
        <v>0.59099999999999997</v>
      </c>
      <c r="H81" s="123">
        <v>1</v>
      </c>
      <c r="I81" s="123">
        <v>0</v>
      </c>
      <c r="J81" s="123">
        <v>0</v>
      </c>
      <c r="K81" s="123">
        <v>0</v>
      </c>
      <c r="L81" s="123">
        <v>0</v>
      </c>
      <c r="M81" s="123">
        <v>0</v>
      </c>
      <c r="N81" s="123">
        <v>0</v>
      </c>
      <c r="O81" s="123">
        <v>0.153</v>
      </c>
      <c r="P81" s="125">
        <v>85.8</v>
      </c>
      <c r="Q81" s="123">
        <v>0.73699999999999999</v>
      </c>
      <c r="R81" s="125">
        <v>88.6</v>
      </c>
      <c r="S81" s="123">
        <v>0.57899999999999996</v>
      </c>
      <c r="T81" s="125">
        <v>87.2</v>
      </c>
      <c r="U81" s="123">
        <v>0.26300000000000001</v>
      </c>
      <c r="V81" s="125">
        <v>88.2</v>
      </c>
      <c r="W81" s="123">
        <v>0.42099999999999999</v>
      </c>
    </row>
    <row r="82" spans="1:23" x14ac:dyDescent="0.3">
      <c r="A82" s="120">
        <v>94086</v>
      </c>
      <c r="B82" t="s">
        <v>439</v>
      </c>
      <c r="C82">
        <v>2</v>
      </c>
      <c r="D82" s="121" t="s">
        <v>3910</v>
      </c>
      <c r="E82">
        <v>938</v>
      </c>
      <c r="F82" s="122">
        <v>469</v>
      </c>
      <c r="G82" s="123">
        <v>0.55200000000000005</v>
      </c>
      <c r="H82" s="123">
        <v>0.96099999999999997</v>
      </c>
      <c r="I82" s="123">
        <v>2.1999999999999999E-2</v>
      </c>
      <c r="J82" s="123">
        <v>1.2E-2</v>
      </c>
      <c r="K82" s="123">
        <v>0</v>
      </c>
      <c r="L82" s="123">
        <v>0</v>
      </c>
      <c r="M82" s="123">
        <v>6.0000000000000001E-3</v>
      </c>
      <c r="N82" s="123">
        <v>0</v>
      </c>
      <c r="O82" s="123">
        <v>0.14000000000000001</v>
      </c>
      <c r="P82" s="125">
        <v>87.7</v>
      </c>
      <c r="Q82" s="123">
        <v>0.55499999999999994</v>
      </c>
      <c r="R82" s="125">
        <v>82.4</v>
      </c>
      <c r="S82" s="123">
        <v>0.64800000000000002</v>
      </c>
      <c r="T82" s="125">
        <v>86.8</v>
      </c>
      <c r="U82" s="123">
        <v>0.32100000000000001</v>
      </c>
      <c r="V82" s="125">
        <v>83.8</v>
      </c>
      <c r="W82" s="123">
        <v>0.27</v>
      </c>
    </row>
    <row r="83" spans="1:23" x14ac:dyDescent="0.3">
      <c r="A83" s="120">
        <v>10091</v>
      </c>
      <c r="B83" t="s">
        <v>41</v>
      </c>
      <c r="C83">
        <v>2</v>
      </c>
      <c r="D83" s="121" t="s">
        <v>3909</v>
      </c>
      <c r="E83">
        <v>619</v>
      </c>
      <c r="F83" s="122">
        <v>309.5</v>
      </c>
      <c r="G83" s="123">
        <v>0.22900000000000001</v>
      </c>
      <c r="H83" s="123">
        <v>0.93600000000000005</v>
      </c>
      <c r="I83" s="123">
        <v>0</v>
      </c>
      <c r="J83" s="123">
        <v>1.0999999999999999E-2</v>
      </c>
      <c r="K83" s="123">
        <v>0</v>
      </c>
      <c r="L83" s="123">
        <v>3.6999999999999998E-2</v>
      </c>
      <c r="M83" s="123">
        <v>1.6E-2</v>
      </c>
      <c r="N83" s="123">
        <v>0</v>
      </c>
      <c r="O83" s="123">
        <v>0.113</v>
      </c>
      <c r="P83" s="125">
        <v>79.7</v>
      </c>
      <c r="Q83" s="123">
        <v>0.54600000000000004</v>
      </c>
      <c r="R83" s="125">
        <v>84.3</v>
      </c>
      <c r="S83" s="123">
        <v>0.57499999999999996</v>
      </c>
      <c r="T83" s="125">
        <v>79.900000000000006</v>
      </c>
      <c r="U83" s="123">
        <v>0.55800000000000005</v>
      </c>
      <c r="V83" s="125">
        <v>84.6</v>
      </c>
      <c r="W83" s="123">
        <v>0.47099999999999997</v>
      </c>
    </row>
    <row r="84" spans="1:23" x14ac:dyDescent="0.3">
      <c r="A84" s="120">
        <v>22088</v>
      </c>
      <c r="B84" t="s">
        <v>95</v>
      </c>
      <c r="C84">
        <v>2</v>
      </c>
      <c r="D84" s="121" t="s">
        <v>3907</v>
      </c>
      <c r="E84">
        <v>245</v>
      </c>
      <c r="F84" s="122">
        <v>122.5</v>
      </c>
      <c r="G84" s="123">
        <v>0.51700000000000002</v>
      </c>
      <c r="H84" s="123">
        <v>0.98799999999999999</v>
      </c>
      <c r="I84" s="123">
        <v>0</v>
      </c>
      <c r="J84" s="123">
        <v>0</v>
      </c>
      <c r="K84" s="123">
        <v>0</v>
      </c>
      <c r="L84" s="123">
        <v>0</v>
      </c>
      <c r="M84" s="123">
        <v>1.2E-2</v>
      </c>
      <c r="N84" s="123">
        <v>0</v>
      </c>
      <c r="O84" s="123">
        <v>0.19600000000000001</v>
      </c>
      <c r="P84" s="125">
        <v>92.6</v>
      </c>
      <c r="Q84" s="123">
        <v>0.499</v>
      </c>
      <c r="R84" s="125">
        <v>90.5</v>
      </c>
      <c r="S84" s="123">
        <v>0.64400000000000002</v>
      </c>
      <c r="T84" s="125">
        <v>91</v>
      </c>
      <c r="U84" s="123">
        <v>0.32200000000000001</v>
      </c>
      <c r="V84" s="125">
        <v>88.7</v>
      </c>
      <c r="W84" s="123">
        <v>0.53600000000000003</v>
      </c>
    </row>
    <row r="85" spans="1:23" x14ac:dyDescent="0.3">
      <c r="A85" s="120">
        <v>100060</v>
      </c>
      <c r="B85" t="s">
        <v>474</v>
      </c>
      <c r="C85">
        <v>2</v>
      </c>
      <c r="D85" s="121" t="s">
        <v>3910</v>
      </c>
      <c r="E85">
        <v>630</v>
      </c>
      <c r="F85" s="122">
        <v>315</v>
      </c>
      <c r="G85" s="123">
        <v>0.46800000000000003</v>
      </c>
      <c r="H85" s="123">
        <v>0.95699999999999996</v>
      </c>
      <c r="I85" s="123">
        <v>0.03</v>
      </c>
      <c r="J85" s="123">
        <v>0</v>
      </c>
      <c r="K85" s="123">
        <v>0</v>
      </c>
      <c r="L85" s="123">
        <v>0</v>
      </c>
      <c r="M85" s="123">
        <v>1.2E-2</v>
      </c>
      <c r="N85" s="123">
        <v>0</v>
      </c>
      <c r="O85" s="123">
        <v>0.151</v>
      </c>
      <c r="P85" s="125">
        <v>80.2</v>
      </c>
      <c r="Q85" s="123">
        <v>0.64400000000000002</v>
      </c>
      <c r="R85" s="125">
        <v>82.8</v>
      </c>
      <c r="S85" s="123">
        <v>0.43899999999999995</v>
      </c>
      <c r="T85" s="125">
        <v>81.099999999999994</v>
      </c>
      <c r="U85" s="123">
        <v>0.28799999999999998</v>
      </c>
      <c r="V85" s="125">
        <v>82</v>
      </c>
      <c r="W85" s="123">
        <v>0.59099999999999997</v>
      </c>
    </row>
    <row r="86" spans="1:23" x14ac:dyDescent="0.3">
      <c r="A86" s="120">
        <v>67061</v>
      </c>
      <c r="B86" t="s">
        <v>325</v>
      </c>
      <c r="C86">
        <v>2</v>
      </c>
      <c r="D86" s="121" t="s">
        <v>3910</v>
      </c>
      <c r="E86">
        <v>526</v>
      </c>
      <c r="F86" s="122">
        <v>263</v>
      </c>
      <c r="G86" s="123">
        <v>0.71299999999999997</v>
      </c>
      <c r="H86" s="123">
        <v>0.28499999999999998</v>
      </c>
      <c r="I86" s="123">
        <v>0.622</v>
      </c>
      <c r="J86" s="123">
        <v>0.03</v>
      </c>
      <c r="K86" s="123">
        <v>0</v>
      </c>
      <c r="L86" s="123">
        <v>6.3E-2</v>
      </c>
      <c r="M86" s="123">
        <v>0</v>
      </c>
      <c r="N86" s="123">
        <v>0</v>
      </c>
      <c r="O86" s="123">
        <v>9.0999999999999998E-2</v>
      </c>
      <c r="P86" s="125">
        <v>79</v>
      </c>
      <c r="Q86" s="123">
        <v>0.81400000000000006</v>
      </c>
      <c r="R86" s="125">
        <v>82.9</v>
      </c>
      <c r="S86" s="123">
        <v>0.65500000000000003</v>
      </c>
      <c r="T86" s="125">
        <v>80.5</v>
      </c>
      <c r="U86" s="123">
        <v>0.186</v>
      </c>
      <c r="V86" s="125">
        <v>82.6</v>
      </c>
      <c r="W86" s="123">
        <v>0.34499999999999997</v>
      </c>
    </row>
    <row r="87" spans="1:23" x14ac:dyDescent="0.3">
      <c r="A87" s="120">
        <v>51153</v>
      </c>
      <c r="B87" t="s">
        <v>267</v>
      </c>
      <c r="C87">
        <v>2</v>
      </c>
      <c r="D87" s="121" t="s">
        <v>3908</v>
      </c>
      <c r="E87">
        <v>159</v>
      </c>
      <c r="F87" s="122">
        <v>79.5</v>
      </c>
      <c r="G87" s="123">
        <v>0.53200000000000003</v>
      </c>
      <c r="H87" s="123">
        <v>0.93100000000000005</v>
      </c>
      <c r="I87" s="123">
        <v>0</v>
      </c>
      <c r="J87" s="123">
        <v>0</v>
      </c>
      <c r="K87" s="123">
        <v>0</v>
      </c>
      <c r="L87" s="123">
        <v>3.1E-2</v>
      </c>
      <c r="M87" s="123">
        <v>3.7999999999999999E-2</v>
      </c>
      <c r="N87" s="123">
        <v>0</v>
      </c>
      <c r="O87" s="123">
        <v>0.157</v>
      </c>
      <c r="P87" s="125">
        <v>82.4</v>
      </c>
      <c r="Q87" s="123">
        <v>0.44799999999999995</v>
      </c>
      <c r="R87" s="125">
        <v>82.1</v>
      </c>
      <c r="S87" s="123">
        <v>0.16400000000000003</v>
      </c>
      <c r="T87" s="125">
        <v>82.4</v>
      </c>
      <c r="U87" s="123">
        <v>0.54700000000000004</v>
      </c>
      <c r="V87" s="125">
        <v>84.3</v>
      </c>
      <c r="W87" s="123">
        <v>0.86</v>
      </c>
    </row>
    <row r="88" spans="1:23" x14ac:dyDescent="0.3">
      <c r="A88" s="120">
        <v>59117</v>
      </c>
      <c r="B88" t="s">
        <v>302</v>
      </c>
      <c r="C88">
        <v>2</v>
      </c>
      <c r="D88" s="121" t="s">
        <v>3912</v>
      </c>
      <c r="E88">
        <v>618</v>
      </c>
      <c r="F88" s="122">
        <v>309</v>
      </c>
      <c r="G88" s="123">
        <v>0.40100000000000002</v>
      </c>
      <c r="H88" s="123">
        <v>0.86599999999999999</v>
      </c>
      <c r="I88" s="123">
        <v>2.1000000000000001E-2</v>
      </c>
      <c r="J88" s="123">
        <v>5.0999999999999997E-2</v>
      </c>
      <c r="K88" s="123">
        <v>0</v>
      </c>
      <c r="L88" s="123">
        <v>5.1999999999999998E-2</v>
      </c>
      <c r="M88" s="123">
        <v>0.01</v>
      </c>
      <c r="N88" s="123">
        <v>0</v>
      </c>
      <c r="O88" s="123">
        <v>0.16200000000000001</v>
      </c>
      <c r="P88" s="125">
        <v>83.1</v>
      </c>
      <c r="Q88" s="123">
        <v>0.53800000000000003</v>
      </c>
      <c r="R88" s="125">
        <v>88.1</v>
      </c>
      <c r="S88" s="123">
        <v>0.53600000000000003</v>
      </c>
      <c r="T88" s="125">
        <v>81.3</v>
      </c>
      <c r="U88" s="123">
        <v>0.221</v>
      </c>
      <c r="V88" s="125">
        <v>85.6</v>
      </c>
      <c r="W88" s="123">
        <v>0.34399999999999997</v>
      </c>
    </row>
    <row r="89" spans="1:23" x14ac:dyDescent="0.3">
      <c r="A89" s="120">
        <v>48928</v>
      </c>
      <c r="B89" t="s">
        <v>245</v>
      </c>
      <c r="C89">
        <v>2</v>
      </c>
      <c r="D89" s="121" t="s">
        <v>3914</v>
      </c>
      <c r="E89">
        <v>519</v>
      </c>
      <c r="F89" s="122">
        <v>259.5</v>
      </c>
      <c r="G89" s="123">
        <v>0.54</v>
      </c>
      <c r="H89" s="123">
        <v>0.36399999999999999</v>
      </c>
      <c r="I89" s="123">
        <v>0.39900000000000002</v>
      </c>
      <c r="J89" s="123">
        <v>0.108</v>
      </c>
      <c r="K89" s="123">
        <v>0</v>
      </c>
      <c r="L89" s="123">
        <v>0.11600000000000001</v>
      </c>
      <c r="M89" s="123">
        <v>1.2999999999999999E-2</v>
      </c>
      <c r="N89" s="123">
        <v>3.2000000000000001E-2</v>
      </c>
      <c r="O89" s="123">
        <v>0.127</v>
      </c>
      <c r="P89" s="125">
        <v>91.5</v>
      </c>
      <c r="Q89" s="123">
        <v>0.63700000000000001</v>
      </c>
      <c r="R89" s="125">
        <v>86.2</v>
      </c>
      <c r="S89" s="123">
        <v>0.71399999999999997</v>
      </c>
      <c r="T89" s="125">
        <v>88.3</v>
      </c>
      <c r="U89" s="123">
        <v>0.26200000000000001</v>
      </c>
      <c r="V89" s="125">
        <v>82</v>
      </c>
      <c r="W89" s="123">
        <v>0.93899999999999995</v>
      </c>
    </row>
    <row r="90" spans="1:23" x14ac:dyDescent="0.3">
      <c r="A90" s="120">
        <v>23101</v>
      </c>
      <c r="B90" t="s">
        <v>102</v>
      </c>
      <c r="C90">
        <v>3</v>
      </c>
      <c r="D90" s="121" t="s">
        <v>3911</v>
      </c>
      <c r="E90">
        <v>714</v>
      </c>
      <c r="F90" s="122">
        <v>238</v>
      </c>
      <c r="G90" s="123">
        <v>0.499</v>
      </c>
      <c r="H90" s="123">
        <v>0.97099999999999997</v>
      </c>
      <c r="I90" s="123">
        <v>0</v>
      </c>
      <c r="J90" s="123">
        <v>0</v>
      </c>
      <c r="K90" s="123">
        <v>0</v>
      </c>
      <c r="L90" s="123">
        <v>8.0000000000000002E-3</v>
      </c>
      <c r="M90" s="123">
        <v>2.1000000000000001E-2</v>
      </c>
      <c r="N90" s="123">
        <v>0</v>
      </c>
      <c r="O90" s="123">
        <v>0.17399999999999999</v>
      </c>
      <c r="P90" s="125">
        <v>85.3</v>
      </c>
      <c r="Q90" s="123">
        <v>0.71799999999999997</v>
      </c>
      <c r="R90" s="125">
        <v>88.1</v>
      </c>
      <c r="S90" s="123">
        <v>0.67399999999999993</v>
      </c>
      <c r="T90" s="125">
        <v>84</v>
      </c>
      <c r="U90" s="123">
        <v>0.55800000000000005</v>
      </c>
      <c r="V90" s="125">
        <v>87</v>
      </c>
      <c r="W90" s="123">
        <v>0.48</v>
      </c>
    </row>
    <row r="91" spans="1:23" x14ac:dyDescent="0.3">
      <c r="A91" s="120">
        <v>68075</v>
      </c>
      <c r="B91" t="s">
        <v>331</v>
      </c>
      <c r="C91">
        <v>1</v>
      </c>
      <c r="D91" s="121" t="s">
        <v>3909</v>
      </c>
      <c r="E91">
        <v>50</v>
      </c>
      <c r="F91" s="122">
        <v>50</v>
      </c>
      <c r="G91" s="123">
        <v>0.5</v>
      </c>
      <c r="H91" s="123">
        <v>0.98</v>
      </c>
      <c r="I91" s="123">
        <v>0</v>
      </c>
      <c r="J91" s="123">
        <v>0</v>
      </c>
      <c r="K91" s="123">
        <v>0</v>
      </c>
      <c r="L91" s="123">
        <v>0</v>
      </c>
      <c r="M91" s="123">
        <v>0.02</v>
      </c>
      <c r="N91" s="123">
        <v>0</v>
      </c>
      <c r="O91" s="123">
        <v>0.12</v>
      </c>
      <c r="P91" s="125">
        <v>80.400000000000006</v>
      </c>
      <c r="Q91" s="123">
        <v>0.64900000000000002</v>
      </c>
      <c r="R91" s="125">
        <v>85</v>
      </c>
      <c r="S91" s="123">
        <v>0.35099999999999998</v>
      </c>
      <c r="T91" s="125">
        <v>80.8</v>
      </c>
      <c r="U91" s="123">
        <v>0.28599999999999998</v>
      </c>
      <c r="V91" s="125">
        <v>83.6</v>
      </c>
      <c r="W91" s="123">
        <v>0.81</v>
      </c>
    </row>
    <row r="92" spans="1:23" x14ac:dyDescent="0.3">
      <c r="A92" s="120">
        <v>35097</v>
      </c>
      <c r="B92" t="s">
        <v>150</v>
      </c>
      <c r="C92">
        <v>2</v>
      </c>
      <c r="D92" s="121" t="s">
        <v>3910</v>
      </c>
      <c r="E92">
        <v>320</v>
      </c>
      <c r="F92" s="122">
        <v>160</v>
      </c>
      <c r="G92" s="123">
        <v>0.65800000000000003</v>
      </c>
      <c r="H92" s="123">
        <v>0.66300000000000003</v>
      </c>
      <c r="I92" s="123">
        <v>9.7000000000000003E-2</v>
      </c>
      <c r="J92" s="123">
        <v>0.20599999999999999</v>
      </c>
      <c r="K92" s="123">
        <v>0</v>
      </c>
      <c r="L92" s="123">
        <v>2.1999999999999999E-2</v>
      </c>
      <c r="M92" s="123">
        <v>1.2999999999999999E-2</v>
      </c>
      <c r="N92" s="123">
        <v>6.9000000000000006E-2</v>
      </c>
      <c r="O92" s="123">
        <v>0.14399999999999999</v>
      </c>
      <c r="P92" s="125">
        <v>79.599999999999994</v>
      </c>
      <c r="Q92" s="123">
        <v>0.43500000000000005</v>
      </c>
      <c r="R92" s="125">
        <v>84.8</v>
      </c>
      <c r="S92" s="123">
        <v>5.9000000000000052E-2</v>
      </c>
      <c r="T92" s="125">
        <v>81</v>
      </c>
      <c r="U92" s="123">
        <v>0.56499999999999995</v>
      </c>
      <c r="V92" s="125">
        <v>86.3</v>
      </c>
      <c r="W92" s="123">
        <v>0.94099999999999995</v>
      </c>
    </row>
    <row r="93" spans="1:23" x14ac:dyDescent="0.3">
      <c r="A93" s="120">
        <v>96102</v>
      </c>
      <c r="B93" t="s">
        <v>453</v>
      </c>
      <c r="C93">
        <v>4</v>
      </c>
      <c r="D93" s="121" t="s">
        <v>3915</v>
      </c>
      <c r="E93">
        <v>1608</v>
      </c>
      <c r="F93" s="122">
        <v>402</v>
      </c>
      <c r="G93" s="123">
        <v>6.6000000000000003E-2</v>
      </c>
      <c r="H93" s="123">
        <v>0.60799999999999998</v>
      </c>
      <c r="I93" s="123">
        <v>0.14000000000000001</v>
      </c>
      <c r="J93" s="123">
        <v>4.2000000000000003E-2</v>
      </c>
      <c r="K93" s="123">
        <v>0.124</v>
      </c>
      <c r="L93" s="123">
        <v>8.4000000000000005E-2</v>
      </c>
      <c r="M93" s="123">
        <v>1E-3</v>
      </c>
      <c r="N93" s="123">
        <v>3.3000000000000002E-2</v>
      </c>
      <c r="O93" s="123">
        <v>0.109</v>
      </c>
      <c r="P93" s="125">
        <v>86</v>
      </c>
      <c r="Q93" s="123">
        <v>0.28600000000000003</v>
      </c>
      <c r="R93" s="125">
        <v>85</v>
      </c>
      <c r="S93" s="123">
        <v>0.34699999999999998</v>
      </c>
      <c r="T93" s="125">
        <v>85</v>
      </c>
      <c r="U93" s="123">
        <v>0.44</v>
      </c>
      <c r="V93" s="125">
        <v>81.599999999999994</v>
      </c>
      <c r="W93" s="123">
        <v>0.39500000000000002</v>
      </c>
    </row>
    <row r="94" spans="1:23" x14ac:dyDescent="0.3">
      <c r="A94" s="120">
        <v>111087</v>
      </c>
      <c r="B94" t="s">
        <v>524</v>
      </c>
      <c r="C94">
        <v>2</v>
      </c>
      <c r="D94" s="121" t="s">
        <v>3910</v>
      </c>
      <c r="E94">
        <v>588</v>
      </c>
      <c r="F94" s="122">
        <v>294</v>
      </c>
      <c r="G94" s="123">
        <v>0.68400000000000005</v>
      </c>
      <c r="H94" s="123">
        <v>0.95199999999999996</v>
      </c>
      <c r="I94" s="123">
        <v>0</v>
      </c>
      <c r="J94" s="123">
        <v>1.2E-2</v>
      </c>
      <c r="K94" s="123">
        <v>0</v>
      </c>
      <c r="L94" s="123">
        <v>1.7000000000000001E-2</v>
      </c>
      <c r="M94" s="123">
        <v>1.9E-2</v>
      </c>
      <c r="N94" s="123">
        <v>0</v>
      </c>
      <c r="O94" s="123">
        <v>0.23200000000000001</v>
      </c>
      <c r="P94" s="125">
        <v>84.4</v>
      </c>
      <c r="Q94" s="123">
        <v>0.68300000000000005</v>
      </c>
      <c r="R94" s="125">
        <v>85.7</v>
      </c>
      <c r="S94" s="123">
        <v>0.624</v>
      </c>
      <c r="T94" s="125">
        <v>84.8</v>
      </c>
      <c r="U94" s="123">
        <v>0.252</v>
      </c>
      <c r="V94" s="125">
        <v>85.5</v>
      </c>
      <c r="W94" s="123">
        <v>0.308</v>
      </c>
    </row>
    <row r="95" spans="1:23" x14ac:dyDescent="0.3">
      <c r="A95" s="120">
        <v>22092</v>
      </c>
      <c r="B95" t="s">
        <v>99</v>
      </c>
      <c r="C95">
        <v>1</v>
      </c>
      <c r="D95" s="121" t="s">
        <v>3907</v>
      </c>
      <c r="E95">
        <v>858</v>
      </c>
      <c r="F95" s="122">
        <v>858</v>
      </c>
      <c r="G95" s="123">
        <v>0.33200000000000002</v>
      </c>
      <c r="H95" s="123">
        <v>0.94099999999999995</v>
      </c>
      <c r="I95" s="123">
        <v>1.2E-2</v>
      </c>
      <c r="J95" s="123">
        <v>2.1999999999999999E-2</v>
      </c>
      <c r="K95" s="123">
        <v>0</v>
      </c>
      <c r="L95" s="123">
        <v>1.7000000000000001E-2</v>
      </c>
      <c r="M95" s="123">
        <v>8.0000000000000002E-3</v>
      </c>
      <c r="N95" s="123">
        <v>8.9999999999999993E-3</v>
      </c>
      <c r="O95" s="123">
        <v>0.10100000000000001</v>
      </c>
      <c r="P95" s="125">
        <v>84.1</v>
      </c>
      <c r="Q95" s="123">
        <v>0.625</v>
      </c>
      <c r="R95" s="125">
        <v>91.4</v>
      </c>
      <c r="S95" s="123">
        <v>0.60399999999999998</v>
      </c>
      <c r="T95" s="125">
        <v>85</v>
      </c>
      <c r="U95" s="123">
        <v>0.26200000000000001</v>
      </c>
      <c r="V95" s="125">
        <v>89.6</v>
      </c>
      <c r="W95" s="123">
        <v>0.28399999999999997</v>
      </c>
    </row>
    <row r="96" spans="1:23" x14ac:dyDescent="0.3">
      <c r="A96" s="120">
        <v>15003</v>
      </c>
      <c r="B96" t="s">
        <v>65</v>
      </c>
      <c r="C96">
        <v>2</v>
      </c>
      <c r="D96" s="121" t="s">
        <v>3909</v>
      </c>
      <c r="E96">
        <v>182</v>
      </c>
      <c r="F96" s="122">
        <v>91</v>
      </c>
      <c r="G96" s="123">
        <v>0.68100000000000005</v>
      </c>
      <c r="H96" s="123">
        <v>0.93400000000000005</v>
      </c>
      <c r="I96" s="123">
        <v>0</v>
      </c>
      <c r="J96" s="123">
        <v>0</v>
      </c>
      <c r="K96" s="123">
        <v>0</v>
      </c>
      <c r="L96" s="123">
        <v>0</v>
      </c>
      <c r="M96" s="123">
        <v>6.6000000000000003E-2</v>
      </c>
      <c r="N96" s="123">
        <v>0</v>
      </c>
      <c r="O96" s="123">
        <v>0.115</v>
      </c>
      <c r="P96" s="125">
        <v>84.7</v>
      </c>
      <c r="Q96" s="123">
        <v>0.55299999999999994</v>
      </c>
      <c r="R96" s="125">
        <v>91.1</v>
      </c>
      <c r="S96" s="123">
        <v>0.28400000000000003</v>
      </c>
      <c r="T96" s="125">
        <v>86.4</v>
      </c>
      <c r="U96" s="123">
        <v>0.45500000000000002</v>
      </c>
      <c r="V96" s="125">
        <v>88.9</v>
      </c>
      <c r="W96" s="123">
        <v>0.501</v>
      </c>
    </row>
    <row r="97" spans="1:23" x14ac:dyDescent="0.3">
      <c r="A97" s="120">
        <v>42124</v>
      </c>
      <c r="B97" t="s">
        <v>193</v>
      </c>
      <c r="C97">
        <v>2</v>
      </c>
      <c r="D97" s="121" t="s">
        <v>3908</v>
      </c>
      <c r="E97">
        <v>768</v>
      </c>
      <c r="F97" s="122">
        <v>384</v>
      </c>
      <c r="G97" s="123">
        <v>0.48799999999999999</v>
      </c>
      <c r="H97" s="123">
        <v>0.89600000000000002</v>
      </c>
      <c r="I97" s="123">
        <v>1.7999999999999999E-2</v>
      </c>
      <c r="J97" s="123">
        <v>3.9E-2</v>
      </c>
      <c r="K97" s="123">
        <v>0</v>
      </c>
      <c r="L97" s="123">
        <v>0.04</v>
      </c>
      <c r="M97" s="123">
        <v>7.0000000000000001E-3</v>
      </c>
      <c r="N97" s="123">
        <v>0</v>
      </c>
      <c r="O97" s="123">
        <v>0.16900000000000001</v>
      </c>
      <c r="P97" s="125">
        <v>79.3</v>
      </c>
      <c r="Q97" s="123">
        <v>0.66799999999999993</v>
      </c>
      <c r="R97" s="125">
        <v>85.8</v>
      </c>
      <c r="S97" s="123">
        <v>0.66700000000000004</v>
      </c>
      <c r="T97" s="125">
        <v>81.400000000000006</v>
      </c>
      <c r="U97" s="123">
        <v>0.26600000000000001</v>
      </c>
      <c r="V97" s="125">
        <v>86.3</v>
      </c>
      <c r="W97" s="123">
        <v>0.255</v>
      </c>
    </row>
    <row r="98" spans="1:23" x14ac:dyDescent="0.3">
      <c r="A98" s="120">
        <v>25003</v>
      </c>
      <c r="B98" t="s">
        <v>111</v>
      </c>
      <c r="C98">
        <v>2</v>
      </c>
      <c r="D98" s="121" t="s">
        <v>3912</v>
      </c>
      <c r="E98">
        <v>434</v>
      </c>
      <c r="F98" s="122">
        <v>217</v>
      </c>
      <c r="G98" s="123">
        <v>0.28699999999999998</v>
      </c>
      <c r="H98" s="123">
        <v>0.82199999999999995</v>
      </c>
      <c r="I98" s="123">
        <v>1.2E-2</v>
      </c>
      <c r="J98" s="123">
        <v>1.2E-2</v>
      </c>
      <c r="K98" s="123">
        <v>0</v>
      </c>
      <c r="L98" s="123">
        <v>0.12</v>
      </c>
      <c r="M98" s="123">
        <v>3.5000000000000003E-2</v>
      </c>
      <c r="N98" s="123">
        <v>0</v>
      </c>
      <c r="O98" s="123">
        <v>0.14699999999999999</v>
      </c>
      <c r="P98" s="125">
        <v>83.5</v>
      </c>
      <c r="Q98" s="123">
        <v>0.59099999999999997</v>
      </c>
      <c r="R98" s="125">
        <v>79.099999999999994</v>
      </c>
      <c r="S98" s="123">
        <v>0.755</v>
      </c>
      <c r="T98" s="125">
        <v>84.1</v>
      </c>
      <c r="U98" s="123">
        <v>0.56999999999999995</v>
      </c>
      <c r="V98" s="125">
        <v>80.099999999999994</v>
      </c>
      <c r="W98" s="123">
        <v>0.85</v>
      </c>
    </row>
    <row r="99" spans="1:23" x14ac:dyDescent="0.3">
      <c r="A99" s="120">
        <v>8111</v>
      </c>
      <c r="B99" t="s">
        <v>33</v>
      </c>
      <c r="C99">
        <v>2</v>
      </c>
      <c r="D99" s="121" t="s">
        <v>3908</v>
      </c>
      <c r="E99">
        <v>453</v>
      </c>
      <c r="F99" s="122">
        <v>226.5</v>
      </c>
      <c r="G99" s="123">
        <v>0.498</v>
      </c>
      <c r="H99" s="123">
        <v>0.91800000000000004</v>
      </c>
      <c r="I99" s="123">
        <v>0</v>
      </c>
      <c r="J99" s="123">
        <v>4.2000000000000003E-2</v>
      </c>
      <c r="K99" s="123">
        <v>0</v>
      </c>
      <c r="L99" s="123">
        <v>3.9E-2</v>
      </c>
      <c r="M99" s="123">
        <v>0</v>
      </c>
      <c r="N99" s="123">
        <v>0</v>
      </c>
      <c r="O99" s="123">
        <v>0.186</v>
      </c>
      <c r="P99" s="125">
        <v>82.2</v>
      </c>
      <c r="Q99" s="123">
        <v>0.54099999999999993</v>
      </c>
      <c r="R99" s="125">
        <v>89.9</v>
      </c>
      <c r="S99" s="123">
        <v>0.54</v>
      </c>
      <c r="T99" s="125">
        <v>82.2</v>
      </c>
      <c r="U99" s="123">
        <v>0.372</v>
      </c>
      <c r="V99" s="125">
        <v>89.5</v>
      </c>
      <c r="W99" s="123">
        <v>0.34599999999999997</v>
      </c>
    </row>
    <row r="100" spans="1:23" x14ac:dyDescent="0.3">
      <c r="A100" s="120">
        <v>26001</v>
      </c>
      <c r="B100" t="s">
        <v>112</v>
      </c>
      <c r="C100">
        <v>2</v>
      </c>
      <c r="D100" s="121" t="s">
        <v>3909</v>
      </c>
      <c r="E100">
        <v>413</v>
      </c>
      <c r="F100" s="122">
        <v>206.5</v>
      </c>
      <c r="G100" s="123">
        <v>0.36799999999999999</v>
      </c>
      <c r="H100" s="123">
        <v>0.95099999999999996</v>
      </c>
      <c r="I100" s="123">
        <v>1.4999999999999999E-2</v>
      </c>
      <c r="J100" s="123">
        <v>0</v>
      </c>
      <c r="K100" s="123">
        <v>0</v>
      </c>
      <c r="L100" s="123">
        <v>0</v>
      </c>
      <c r="M100" s="123">
        <v>3.4000000000000002E-2</v>
      </c>
      <c r="N100" s="123">
        <v>0</v>
      </c>
      <c r="O100" s="123">
        <v>0.15</v>
      </c>
      <c r="P100" s="125">
        <v>83.9</v>
      </c>
      <c r="Q100" s="123">
        <v>0.54400000000000004</v>
      </c>
      <c r="R100" s="125">
        <v>86.6</v>
      </c>
      <c r="S100" s="123">
        <v>0.45499999999999996</v>
      </c>
      <c r="T100" s="125">
        <v>82.7</v>
      </c>
      <c r="U100" s="123">
        <v>0.30199999999999999</v>
      </c>
      <c r="V100" s="125">
        <v>85.8</v>
      </c>
      <c r="W100" s="123">
        <v>0.372</v>
      </c>
    </row>
    <row r="101" spans="1:23" x14ac:dyDescent="0.3">
      <c r="A101" s="120">
        <v>26005</v>
      </c>
      <c r="B101" t="s">
        <v>114</v>
      </c>
      <c r="C101">
        <v>2</v>
      </c>
      <c r="D101" s="121" t="s">
        <v>3909</v>
      </c>
      <c r="E101">
        <v>620</v>
      </c>
      <c r="F101" s="122">
        <v>310</v>
      </c>
      <c r="G101" s="123">
        <v>0.26</v>
      </c>
      <c r="H101" s="123">
        <v>0.96199999999999997</v>
      </c>
      <c r="I101" s="123">
        <v>0</v>
      </c>
      <c r="J101" s="123">
        <v>8.0000000000000002E-3</v>
      </c>
      <c r="K101" s="123">
        <v>0</v>
      </c>
      <c r="L101" s="123">
        <v>1.7999999999999999E-2</v>
      </c>
      <c r="M101" s="123">
        <v>1.2999999999999999E-2</v>
      </c>
      <c r="N101" s="123">
        <v>0</v>
      </c>
      <c r="O101" s="123">
        <v>0.06</v>
      </c>
      <c r="P101" s="125">
        <v>86</v>
      </c>
      <c r="Q101" s="123">
        <v>0.60099999999999998</v>
      </c>
      <c r="R101" s="125">
        <v>86.4</v>
      </c>
      <c r="S101" s="123">
        <v>0.65400000000000003</v>
      </c>
      <c r="T101" s="125">
        <v>85.8</v>
      </c>
      <c r="U101" s="123">
        <v>0.48799999999999999</v>
      </c>
      <c r="V101" s="125">
        <v>84.7</v>
      </c>
      <c r="W101" s="123">
        <v>0.77500000000000002</v>
      </c>
    </row>
    <row r="102" spans="1:23" x14ac:dyDescent="0.3">
      <c r="A102" s="120">
        <v>10093</v>
      </c>
      <c r="B102" t="s">
        <v>43</v>
      </c>
      <c r="C102">
        <v>28</v>
      </c>
      <c r="D102" s="121" t="s">
        <v>3909</v>
      </c>
      <c r="E102">
        <v>12083</v>
      </c>
      <c r="F102" s="122">
        <v>431.53570000000002</v>
      </c>
      <c r="G102" s="123">
        <v>0.435</v>
      </c>
      <c r="H102" s="123">
        <v>0.55900000000000005</v>
      </c>
      <c r="I102" s="123">
        <v>0.20599999999999999</v>
      </c>
      <c r="J102" s="123">
        <v>6.9000000000000006E-2</v>
      </c>
      <c r="K102" s="123">
        <v>5.6000000000000001E-2</v>
      </c>
      <c r="L102" s="123">
        <v>0.10299999999999999</v>
      </c>
      <c r="M102" s="123">
        <v>7.0000000000000001E-3</v>
      </c>
      <c r="N102" s="123">
        <v>0.08</v>
      </c>
      <c r="O102" s="123">
        <v>0.108</v>
      </c>
      <c r="P102" s="125">
        <v>85.5</v>
      </c>
      <c r="Q102" s="123">
        <v>0.55600000000000005</v>
      </c>
      <c r="R102" s="125">
        <v>84.6</v>
      </c>
      <c r="S102" s="123">
        <v>0.57800000000000007</v>
      </c>
      <c r="T102" s="125">
        <v>84.4</v>
      </c>
      <c r="U102" s="123">
        <v>0.316</v>
      </c>
      <c r="V102" s="125">
        <v>84.1</v>
      </c>
      <c r="W102" s="123">
        <v>0.39300000000000002</v>
      </c>
    </row>
    <row r="103" spans="1:23" x14ac:dyDescent="0.3">
      <c r="A103" s="120">
        <v>4106</v>
      </c>
      <c r="B103" t="s">
        <v>11</v>
      </c>
      <c r="C103">
        <v>2</v>
      </c>
      <c r="D103" s="121" t="s">
        <v>3909</v>
      </c>
      <c r="E103">
        <v>312</v>
      </c>
      <c r="F103" s="122">
        <v>156</v>
      </c>
      <c r="G103" s="123">
        <v>0.48799999999999999</v>
      </c>
      <c r="H103" s="123">
        <v>0.95899999999999996</v>
      </c>
      <c r="I103" s="123">
        <v>0</v>
      </c>
      <c r="J103" s="123">
        <v>0</v>
      </c>
      <c r="K103" s="123">
        <v>0</v>
      </c>
      <c r="L103" s="123">
        <v>0</v>
      </c>
      <c r="M103" s="123">
        <v>4.1000000000000002E-2</v>
      </c>
      <c r="N103" s="123">
        <v>0</v>
      </c>
      <c r="O103" s="123">
        <v>0.14799999999999999</v>
      </c>
      <c r="P103" s="125">
        <v>85.6</v>
      </c>
      <c r="Q103" s="123">
        <v>0.57499999999999996</v>
      </c>
      <c r="R103" s="125">
        <v>84.5</v>
      </c>
      <c r="S103" s="123">
        <v>0.61499999999999999</v>
      </c>
      <c r="T103" s="125">
        <v>84.6</v>
      </c>
      <c r="U103" s="123">
        <v>0.36199999999999999</v>
      </c>
      <c r="V103" s="125">
        <v>83.7</v>
      </c>
      <c r="W103" s="123">
        <v>0.70499999999999996</v>
      </c>
    </row>
    <row r="104" spans="1:23" x14ac:dyDescent="0.3">
      <c r="A104" s="120">
        <v>54037</v>
      </c>
      <c r="B104" t="s">
        <v>277</v>
      </c>
      <c r="C104">
        <v>2</v>
      </c>
      <c r="D104" s="121" t="s">
        <v>3908</v>
      </c>
      <c r="E104">
        <v>401</v>
      </c>
      <c r="F104" s="122">
        <v>200.5</v>
      </c>
      <c r="G104" s="123">
        <v>0.48499999999999999</v>
      </c>
      <c r="H104" s="123">
        <v>0.91</v>
      </c>
      <c r="I104" s="123">
        <v>0</v>
      </c>
      <c r="J104" s="123">
        <v>4.7E-2</v>
      </c>
      <c r="K104" s="123">
        <v>0</v>
      </c>
      <c r="L104" s="123">
        <v>0</v>
      </c>
      <c r="M104" s="123">
        <v>4.2000000000000003E-2</v>
      </c>
      <c r="N104" s="123">
        <v>1.7000000000000001E-2</v>
      </c>
      <c r="O104" s="123">
        <v>0.125</v>
      </c>
      <c r="P104" s="125">
        <v>86.5</v>
      </c>
      <c r="Q104" s="123">
        <v>0.54299999999999993</v>
      </c>
      <c r="R104" s="125">
        <v>91.2</v>
      </c>
      <c r="S104" s="123">
        <v>0.60599999999999998</v>
      </c>
      <c r="T104" s="125">
        <v>85.8</v>
      </c>
      <c r="U104" s="123">
        <v>0.26500000000000001</v>
      </c>
      <c r="V104" s="125">
        <v>88.9</v>
      </c>
      <c r="W104" s="123">
        <v>0.59099999999999997</v>
      </c>
    </row>
    <row r="105" spans="1:23" x14ac:dyDescent="0.3">
      <c r="A105" s="120">
        <v>115906</v>
      </c>
      <c r="B105" t="s">
        <v>538</v>
      </c>
      <c r="C105">
        <v>3</v>
      </c>
      <c r="D105" s="121" t="s">
        <v>3915</v>
      </c>
      <c r="E105">
        <v>1362</v>
      </c>
      <c r="F105" s="122">
        <v>454</v>
      </c>
      <c r="G105" s="123">
        <v>0.91600000000000004</v>
      </c>
      <c r="H105" s="123">
        <v>3.6999999999999998E-2</v>
      </c>
      <c r="I105" s="123">
        <v>0.68200000000000005</v>
      </c>
      <c r="J105" s="123">
        <v>0.25800000000000001</v>
      </c>
      <c r="K105" s="123">
        <v>0</v>
      </c>
      <c r="L105" s="123">
        <v>1.7999999999999999E-2</v>
      </c>
      <c r="M105" s="123">
        <v>6.0000000000000001E-3</v>
      </c>
      <c r="N105" s="123">
        <v>0.19900000000000001</v>
      </c>
      <c r="O105" s="123">
        <v>8.4000000000000005E-2</v>
      </c>
      <c r="P105" s="125">
        <v>87.2</v>
      </c>
      <c r="Q105" s="123">
        <v>0.77600000000000002</v>
      </c>
      <c r="R105" s="125">
        <v>89.5</v>
      </c>
      <c r="S105" s="123">
        <v>0.48099999999999998</v>
      </c>
      <c r="T105" s="125">
        <v>88.8</v>
      </c>
      <c r="U105" s="123">
        <v>0.224</v>
      </c>
      <c r="V105" s="125">
        <v>90</v>
      </c>
      <c r="W105" s="123">
        <v>0.51900000000000002</v>
      </c>
    </row>
    <row r="106" spans="1:23" x14ac:dyDescent="0.3">
      <c r="A106" s="120">
        <v>27056</v>
      </c>
      <c r="B106" t="s">
        <v>117</v>
      </c>
      <c r="C106">
        <v>2</v>
      </c>
      <c r="D106" s="121" t="s">
        <v>3909</v>
      </c>
      <c r="E106">
        <v>98</v>
      </c>
      <c r="F106" s="122">
        <v>49</v>
      </c>
      <c r="G106" s="123">
        <v>0.50800000000000001</v>
      </c>
      <c r="H106" s="123">
        <v>0.93899999999999995</v>
      </c>
      <c r="I106" s="123">
        <v>0</v>
      </c>
      <c r="J106" s="123">
        <v>0</v>
      </c>
      <c r="K106" s="123">
        <v>0</v>
      </c>
      <c r="L106" s="123">
        <v>0</v>
      </c>
      <c r="M106" s="123">
        <v>6.0999999999999999E-2</v>
      </c>
      <c r="N106" s="123">
        <v>0</v>
      </c>
      <c r="O106" s="123">
        <v>0.13200000000000001</v>
      </c>
      <c r="P106" s="125">
        <v>86</v>
      </c>
      <c r="Q106" s="123">
        <v>0.67900000000000005</v>
      </c>
      <c r="R106" s="125">
        <v>86.5</v>
      </c>
      <c r="S106" s="123">
        <v>0.16600000000000004</v>
      </c>
      <c r="T106" s="125">
        <v>85.4</v>
      </c>
      <c r="U106" s="123">
        <v>0.32100000000000001</v>
      </c>
      <c r="V106" s="125">
        <v>86.9</v>
      </c>
      <c r="W106" s="123">
        <v>0.83399999999999996</v>
      </c>
    </row>
    <row r="107" spans="1:23" x14ac:dyDescent="0.3">
      <c r="A107" s="120">
        <v>78004</v>
      </c>
      <c r="B107" t="s">
        <v>372</v>
      </c>
      <c r="C107">
        <v>2</v>
      </c>
      <c r="D107" s="121" t="s">
        <v>3910</v>
      </c>
      <c r="E107">
        <v>195</v>
      </c>
      <c r="F107" s="122">
        <v>97.5</v>
      </c>
      <c r="G107" s="123">
        <v>0.52700000000000002</v>
      </c>
      <c r="H107" s="123">
        <v>0.95399999999999996</v>
      </c>
      <c r="I107" s="123">
        <v>0</v>
      </c>
      <c r="J107" s="123">
        <v>0</v>
      </c>
      <c r="K107" s="123">
        <v>0</v>
      </c>
      <c r="L107" s="123">
        <v>0</v>
      </c>
      <c r="M107" s="123">
        <v>4.5999999999999999E-2</v>
      </c>
      <c r="N107" s="123">
        <v>0</v>
      </c>
      <c r="O107" s="123">
        <v>6.6000000000000003E-2</v>
      </c>
      <c r="P107" s="125">
        <v>85.5</v>
      </c>
      <c r="Q107" s="123">
        <v>0.54899999999999993</v>
      </c>
      <c r="R107" s="125">
        <v>77</v>
      </c>
      <c r="S107" s="123">
        <v>0.27700000000000002</v>
      </c>
      <c r="T107" s="125">
        <v>85.8</v>
      </c>
      <c r="U107" s="123">
        <v>0.30599999999999999</v>
      </c>
      <c r="V107" s="125">
        <v>77.099999999999994</v>
      </c>
      <c r="W107" s="123">
        <v>0.69599999999999995</v>
      </c>
    </row>
    <row r="108" spans="1:23" x14ac:dyDescent="0.3">
      <c r="A108" s="120">
        <v>75084</v>
      </c>
      <c r="B108" t="s">
        <v>357</v>
      </c>
      <c r="C108">
        <v>2</v>
      </c>
      <c r="D108" s="121" t="s">
        <v>3913</v>
      </c>
      <c r="E108">
        <v>199</v>
      </c>
      <c r="F108" s="122">
        <v>99.5</v>
      </c>
      <c r="G108" s="123">
        <v>0.61</v>
      </c>
      <c r="H108" s="123">
        <v>0.92500000000000004</v>
      </c>
      <c r="I108" s="123">
        <v>0</v>
      </c>
      <c r="J108" s="123">
        <v>0</v>
      </c>
      <c r="K108" s="123">
        <v>0</v>
      </c>
      <c r="L108" s="123">
        <v>0</v>
      </c>
      <c r="M108" s="123">
        <v>7.4999999999999997E-2</v>
      </c>
      <c r="N108" s="123">
        <v>0</v>
      </c>
      <c r="O108" s="123">
        <v>0.18099999999999999</v>
      </c>
      <c r="P108" s="125">
        <v>80.8</v>
      </c>
      <c r="Q108" s="123">
        <v>0.66700000000000004</v>
      </c>
      <c r="R108" s="125">
        <v>79.7</v>
      </c>
      <c r="S108" s="123">
        <v>0.23699999999999999</v>
      </c>
      <c r="T108" s="125">
        <v>81.099999999999994</v>
      </c>
      <c r="U108" s="123">
        <v>0.34499999999999997</v>
      </c>
      <c r="V108" s="125">
        <v>79.3</v>
      </c>
      <c r="W108" s="123">
        <v>0.77700000000000002</v>
      </c>
    </row>
    <row r="109" spans="1:23" x14ac:dyDescent="0.3">
      <c r="A109" s="120">
        <v>13058</v>
      </c>
      <c r="B109" t="s">
        <v>54</v>
      </c>
      <c r="C109">
        <v>1</v>
      </c>
      <c r="D109" s="121" t="s">
        <v>3912</v>
      </c>
      <c r="E109">
        <v>38</v>
      </c>
      <c r="F109" s="122">
        <v>38</v>
      </c>
      <c r="G109" s="123">
        <v>0.36799999999999999</v>
      </c>
      <c r="H109" s="123">
        <v>1</v>
      </c>
      <c r="I109" s="123">
        <v>0</v>
      </c>
      <c r="J109" s="123">
        <v>0</v>
      </c>
      <c r="K109" s="123">
        <v>0</v>
      </c>
      <c r="L109" s="123">
        <v>0</v>
      </c>
      <c r="M109" s="123">
        <v>0</v>
      </c>
      <c r="N109" s="123">
        <v>0</v>
      </c>
      <c r="O109" s="123">
        <v>0.21099999999999999</v>
      </c>
      <c r="P109" s="125">
        <v>90</v>
      </c>
      <c r="Q109" s="123">
        <v>0.76700000000000002</v>
      </c>
      <c r="R109" s="125">
        <v>92.6</v>
      </c>
      <c r="S109" s="123">
        <v>0.66700000000000004</v>
      </c>
      <c r="T109" s="125">
        <v>90.6</v>
      </c>
      <c r="U109" s="123">
        <v>0.23300000000000001</v>
      </c>
      <c r="V109" s="125">
        <v>93.5</v>
      </c>
      <c r="W109" s="123">
        <v>0.33300000000000002</v>
      </c>
    </row>
    <row r="110" spans="1:23" x14ac:dyDescent="0.3">
      <c r="A110" s="120">
        <v>44078</v>
      </c>
      <c r="B110" t="s">
        <v>198</v>
      </c>
      <c r="C110">
        <v>2</v>
      </c>
      <c r="D110" s="121" t="s">
        <v>3912</v>
      </c>
      <c r="E110">
        <v>49</v>
      </c>
      <c r="F110" s="122">
        <v>24.5</v>
      </c>
      <c r="G110" s="123">
        <v>0.88</v>
      </c>
      <c r="H110" s="123">
        <v>0.878</v>
      </c>
      <c r="I110" s="123">
        <v>0</v>
      </c>
      <c r="J110" s="123">
        <v>0</v>
      </c>
      <c r="K110" s="123">
        <v>0</v>
      </c>
      <c r="L110" s="123">
        <v>0</v>
      </c>
      <c r="M110" s="123">
        <v>0.122</v>
      </c>
      <c r="N110" s="123">
        <v>0</v>
      </c>
      <c r="O110" s="123">
        <v>0</v>
      </c>
      <c r="P110" s="125">
        <v>81.8</v>
      </c>
      <c r="Q110" s="123">
        <v>0.71399999999999997</v>
      </c>
      <c r="R110" s="125">
        <v>94.7</v>
      </c>
      <c r="S110" s="123">
        <v>1</v>
      </c>
      <c r="T110" s="125">
        <v>82.3</v>
      </c>
      <c r="U110" s="123">
        <v>0.3</v>
      </c>
      <c r="V110" s="125">
        <v>95.2</v>
      </c>
      <c r="W110" s="123"/>
    </row>
    <row r="111" spans="1:23" x14ac:dyDescent="0.3">
      <c r="A111" s="120">
        <v>104043</v>
      </c>
      <c r="B111" t="s">
        <v>493</v>
      </c>
      <c r="C111">
        <v>2</v>
      </c>
      <c r="D111" s="121" t="s">
        <v>3907</v>
      </c>
      <c r="E111">
        <v>513</v>
      </c>
      <c r="F111" s="122">
        <v>256.5</v>
      </c>
      <c r="G111" s="123">
        <v>0.47399999999999998</v>
      </c>
      <c r="H111" s="123">
        <v>0.95299999999999996</v>
      </c>
      <c r="I111" s="123">
        <v>0</v>
      </c>
      <c r="J111" s="123">
        <v>0</v>
      </c>
      <c r="K111" s="123">
        <v>0</v>
      </c>
      <c r="L111" s="123">
        <v>3.1E-2</v>
      </c>
      <c r="M111" s="123">
        <v>1.6E-2</v>
      </c>
      <c r="N111" s="123">
        <v>0</v>
      </c>
      <c r="O111" s="123">
        <v>0.13300000000000001</v>
      </c>
      <c r="P111" s="125">
        <v>85.1</v>
      </c>
      <c r="Q111" s="123">
        <v>0.62</v>
      </c>
      <c r="R111" s="125">
        <v>87.3</v>
      </c>
      <c r="S111" s="123">
        <v>0.65999999999999992</v>
      </c>
      <c r="T111" s="125">
        <v>86.4</v>
      </c>
      <c r="U111" s="123">
        <v>0.35099999999999998</v>
      </c>
      <c r="V111" s="125">
        <v>87.5</v>
      </c>
      <c r="W111" s="123">
        <v>0.503</v>
      </c>
    </row>
    <row r="112" spans="1:23" x14ac:dyDescent="0.3">
      <c r="A112" s="120">
        <v>28101</v>
      </c>
      <c r="B112" t="s">
        <v>122</v>
      </c>
      <c r="C112">
        <v>2</v>
      </c>
      <c r="D112" s="121" t="s">
        <v>3913</v>
      </c>
      <c r="E112">
        <v>604</v>
      </c>
      <c r="F112" s="122">
        <v>302</v>
      </c>
      <c r="G112" s="123">
        <v>0.51100000000000001</v>
      </c>
      <c r="H112" s="123">
        <v>0.92900000000000005</v>
      </c>
      <c r="I112" s="123">
        <v>0</v>
      </c>
      <c r="J112" s="123">
        <v>2.3E-2</v>
      </c>
      <c r="K112" s="123">
        <v>0</v>
      </c>
      <c r="L112" s="123">
        <v>1.2E-2</v>
      </c>
      <c r="M112" s="123">
        <v>3.5999999999999997E-2</v>
      </c>
      <c r="N112" s="123">
        <v>0</v>
      </c>
      <c r="O112" s="123">
        <v>0.187</v>
      </c>
      <c r="P112" s="125">
        <v>84.3</v>
      </c>
      <c r="Q112" s="123">
        <v>0.53499999999999992</v>
      </c>
      <c r="R112" s="125">
        <v>85.5</v>
      </c>
      <c r="S112" s="123">
        <v>0.63600000000000001</v>
      </c>
      <c r="T112" s="125">
        <v>84.6</v>
      </c>
      <c r="U112" s="123">
        <v>0.36399999999999999</v>
      </c>
      <c r="V112" s="125">
        <v>86.4</v>
      </c>
      <c r="W112" s="123">
        <v>0.53300000000000003</v>
      </c>
    </row>
    <row r="113" spans="1:23" x14ac:dyDescent="0.3">
      <c r="A113" s="120">
        <v>28102</v>
      </c>
      <c r="B113" t="s">
        <v>123</v>
      </c>
      <c r="C113">
        <v>2</v>
      </c>
      <c r="D113" s="121" t="s">
        <v>3913</v>
      </c>
      <c r="E113">
        <v>881</v>
      </c>
      <c r="F113" s="122">
        <v>440.5</v>
      </c>
      <c r="G113" s="123">
        <v>0.503</v>
      </c>
      <c r="H113" s="123">
        <v>0.92100000000000004</v>
      </c>
      <c r="I113" s="123">
        <v>0</v>
      </c>
      <c r="J113" s="123">
        <v>4.9000000000000002E-2</v>
      </c>
      <c r="K113" s="123">
        <v>0</v>
      </c>
      <c r="L113" s="123">
        <v>2.5000000000000001E-2</v>
      </c>
      <c r="M113" s="123">
        <v>6.0000000000000001E-3</v>
      </c>
      <c r="N113" s="123">
        <v>7.0000000000000001E-3</v>
      </c>
      <c r="O113" s="123">
        <v>0.21</v>
      </c>
      <c r="P113" s="125">
        <v>87.7</v>
      </c>
      <c r="Q113" s="123">
        <v>0.43200000000000005</v>
      </c>
      <c r="R113" s="125">
        <v>86.9</v>
      </c>
      <c r="S113" s="123">
        <v>0.504</v>
      </c>
      <c r="T113" s="125">
        <v>88.7</v>
      </c>
      <c r="U113" s="123">
        <v>0.45700000000000002</v>
      </c>
      <c r="V113" s="125">
        <v>86.6</v>
      </c>
      <c r="W113" s="123">
        <v>0.39600000000000002</v>
      </c>
    </row>
    <row r="114" spans="1:23" x14ac:dyDescent="0.3">
      <c r="A114" s="120">
        <v>85049</v>
      </c>
      <c r="B114" t="s">
        <v>407</v>
      </c>
      <c r="C114">
        <v>2</v>
      </c>
      <c r="D114" s="121" t="s">
        <v>3913</v>
      </c>
      <c r="E114">
        <v>474</v>
      </c>
      <c r="F114" s="122">
        <v>237</v>
      </c>
      <c r="G114" s="123">
        <v>0.39300000000000002</v>
      </c>
      <c r="H114" s="123">
        <v>0.95799999999999996</v>
      </c>
      <c r="I114" s="123">
        <v>1.0999999999999999E-2</v>
      </c>
      <c r="J114" s="123">
        <v>0</v>
      </c>
      <c r="K114" s="123">
        <v>1.2999999999999999E-2</v>
      </c>
      <c r="L114" s="123">
        <v>0</v>
      </c>
      <c r="M114" s="123">
        <v>1.9E-2</v>
      </c>
      <c r="N114" s="123">
        <v>0</v>
      </c>
      <c r="O114" s="123">
        <v>0.106</v>
      </c>
      <c r="P114" s="125">
        <v>80.5</v>
      </c>
      <c r="Q114" s="123">
        <v>0.63800000000000001</v>
      </c>
      <c r="R114" s="125">
        <v>84.6</v>
      </c>
      <c r="S114" s="123">
        <v>0.45399999999999996</v>
      </c>
      <c r="T114" s="125">
        <v>82.7</v>
      </c>
      <c r="U114" s="123">
        <v>0.32700000000000001</v>
      </c>
      <c r="V114" s="125">
        <v>83.4</v>
      </c>
      <c r="W114" s="123">
        <v>0.56299999999999994</v>
      </c>
    </row>
    <row r="115" spans="1:23" x14ac:dyDescent="0.3">
      <c r="A115" s="120">
        <v>48926</v>
      </c>
      <c r="B115" t="s">
        <v>243</v>
      </c>
      <c r="C115">
        <v>3</v>
      </c>
      <c r="D115" s="121" t="s">
        <v>3914</v>
      </c>
      <c r="E115">
        <v>1033</v>
      </c>
      <c r="F115" s="122">
        <v>344.33330000000001</v>
      </c>
      <c r="G115" s="123">
        <v>0.58799999999999997</v>
      </c>
      <c r="H115" s="123">
        <v>0.29899999999999999</v>
      </c>
      <c r="I115" s="123">
        <v>0.41499999999999998</v>
      </c>
      <c r="J115" s="123">
        <v>0.20799999999999999</v>
      </c>
      <c r="K115" s="123">
        <v>6.0000000000000001E-3</v>
      </c>
      <c r="L115" s="123">
        <v>6.2E-2</v>
      </c>
      <c r="M115" s="123">
        <v>0.01</v>
      </c>
      <c r="N115" s="123">
        <v>7.5999999999999998E-2</v>
      </c>
      <c r="O115" s="123">
        <v>9.8000000000000004E-2</v>
      </c>
      <c r="P115" s="125">
        <v>84.6</v>
      </c>
      <c r="Q115" s="123">
        <v>0.63800000000000001</v>
      </c>
      <c r="R115" s="125">
        <v>82.2</v>
      </c>
      <c r="S115" s="123">
        <v>0.65</v>
      </c>
      <c r="T115" s="125">
        <v>85</v>
      </c>
      <c r="U115" s="123">
        <v>0.25900000000000001</v>
      </c>
      <c r="V115" s="125">
        <v>82.6</v>
      </c>
      <c r="W115" s="123">
        <v>0.88900000000000001</v>
      </c>
    </row>
    <row r="116" spans="1:23" x14ac:dyDescent="0.3">
      <c r="A116" s="120">
        <v>50013</v>
      </c>
      <c r="B116" t="s">
        <v>263</v>
      </c>
      <c r="C116">
        <v>2</v>
      </c>
      <c r="D116" s="121" t="s">
        <v>3915</v>
      </c>
      <c r="E116">
        <v>476</v>
      </c>
      <c r="F116" s="122">
        <v>238</v>
      </c>
      <c r="G116" s="123">
        <v>0.38700000000000001</v>
      </c>
      <c r="H116" s="123">
        <v>0.89100000000000001</v>
      </c>
      <c r="I116" s="123">
        <v>7.8E-2</v>
      </c>
      <c r="J116" s="123">
        <v>0</v>
      </c>
      <c r="K116" s="123">
        <v>1.0999999999999999E-2</v>
      </c>
      <c r="L116" s="123">
        <v>0</v>
      </c>
      <c r="M116" s="123">
        <v>2.1000000000000001E-2</v>
      </c>
      <c r="N116" s="123">
        <v>0</v>
      </c>
      <c r="O116" s="123">
        <v>0.13900000000000001</v>
      </c>
      <c r="P116" s="125">
        <v>84.1</v>
      </c>
      <c r="Q116" s="123">
        <v>0.44899999999999995</v>
      </c>
      <c r="R116" s="125">
        <v>79.099999999999994</v>
      </c>
      <c r="S116" s="123">
        <v>0.68900000000000006</v>
      </c>
      <c r="T116" s="125">
        <v>79.8</v>
      </c>
      <c r="U116" s="123">
        <v>0.38400000000000001</v>
      </c>
      <c r="V116" s="125">
        <v>78</v>
      </c>
      <c r="W116" s="123">
        <v>0.53500000000000003</v>
      </c>
    </row>
    <row r="117" spans="1:23" x14ac:dyDescent="0.3">
      <c r="A117" s="120">
        <v>29002</v>
      </c>
      <c r="B117" t="s">
        <v>126</v>
      </c>
      <c r="C117">
        <v>2</v>
      </c>
      <c r="D117" s="121" t="s">
        <v>3907</v>
      </c>
      <c r="E117">
        <v>169</v>
      </c>
      <c r="F117" s="122">
        <v>84.5</v>
      </c>
      <c r="G117" s="123">
        <v>0.38300000000000001</v>
      </c>
      <c r="H117" s="123">
        <v>0.98199999999999998</v>
      </c>
      <c r="I117" s="123">
        <v>0</v>
      </c>
      <c r="J117" s="123">
        <v>0</v>
      </c>
      <c r="K117" s="123">
        <v>0</v>
      </c>
      <c r="L117" s="123">
        <v>0</v>
      </c>
      <c r="M117" s="123">
        <v>1.7999999999999999E-2</v>
      </c>
      <c r="N117" s="123">
        <v>0</v>
      </c>
      <c r="O117" s="123">
        <v>0.10100000000000001</v>
      </c>
      <c r="P117" s="125">
        <v>89.2</v>
      </c>
      <c r="Q117" s="123">
        <v>0.34899999999999998</v>
      </c>
      <c r="R117" s="125">
        <v>87.1</v>
      </c>
      <c r="S117" s="123">
        <v>0.42400000000000004</v>
      </c>
      <c r="T117" s="125">
        <v>89.8</v>
      </c>
      <c r="U117" s="123">
        <v>0.44600000000000001</v>
      </c>
      <c r="V117" s="125">
        <v>86.5</v>
      </c>
      <c r="W117" s="123">
        <v>0.35</v>
      </c>
    </row>
    <row r="118" spans="1:23" x14ac:dyDescent="0.3">
      <c r="A118" s="120">
        <v>30093</v>
      </c>
      <c r="B118" t="s">
        <v>129</v>
      </c>
      <c r="C118">
        <v>2</v>
      </c>
      <c r="D118" s="121" t="s">
        <v>3907</v>
      </c>
      <c r="E118">
        <v>1105</v>
      </c>
      <c r="F118" s="122">
        <v>552.5</v>
      </c>
      <c r="G118" s="123">
        <v>0.56000000000000005</v>
      </c>
      <c r="H118" s="123">
        <v>0.92900000000000005</v>
      </c>
      <c r="I118" s="123">
        <v>4.0000000000000001E-3</v>
      </c>
      <c r="J118" s="123">
        <v>0.03</v>
      </c>
      <c r="K118" s="123">
        <v>0</v>
      </c>
      <c r="L118" s="123">
        <v>2.4E-2</v>
      </c>
      <c r="M118" s="123">
        <v>1.2999999999999999E-2</v>
      </c>
      <c r="N118" s="123">
        <v>5.0000000000000001E-3</v>
      </c>
      <c r="O118" s="123">
        <v>0.126</v>
      </c>
      <c r="P118" s="125">
        <v>85.8</v>
      </c>
      <c r="Q118" s="123">
        <v>0.65700000000000003</v>
      </c>
      <c r="R118" s="125">
        <v>83</v>
      </c>
      <c r="S118" s="123">
        <v>0.77</v>
      </c>
      <c r="T118" s="125">
        <v>86.9</v>
      </c>
      <c r="U118" s="123">
        <v>0.52400000000000002</v>
      </c>
      <c r="V118" s="125">
        <v>83.6</v>
      </c>
      <c r="W118" s="123">
        <v>0.184</v>
      </c>
    </row>
    <row r="119" spans="1:23" x14ac:dyDescent="0.3">
      <c r="A119" s="120">
        <v>42119</v>
      </c>
      <c r="B119" t="s">
        <v>191</v>
      </c>
      <c r="C119">
        <v>1</v>
      </c>
      <c r="D119" s="121" t="s">
        <v>3908</v>
      </c>
      <c r="E119">
        <v>46</v>
      </c>
      <c r="F119" s="122">
        <v>46</v>
      </c>
      <c r="G119" s="123">
        <v>0.29499999999999998</v>
      </c>
      <c r="H119" s="123">
        <v>0.97799999999999998</v>
      </c>
      <c r="I119" s="123">
        <v>0</v>
      </c>
      <c r="J119" s="123">
        <v>0</v>
      </c>
      <c r="K119" s="123">
        <v>0</v>
      </c>
      <c r="L119" s="123">
        <v>0</v>
      </c>
      <c r="M119" s="123">
        <v>2.1999999999999999E-2</v>
      </c>
      <c r="N119" s="123">
        <v>0</v>
      </c>
      <c r="O119" s="123">
        <v>0</v>
      </c>
      <c r="P119" s="125">
        <v>93.6</v>
      </c>
      <c r="Q119" s="123">
        <v>0.57699999999999996</v>
      </c>
      <c r="R119" s="125">
        <v>93.4</v>
      </c>
      <c r="S119" s="123">
        <v>0.34599999999999997</v>
      </c>
      <c r="T119" s="125">
        <v>94</v>
      </c>
      <c r="U119" s="123">
        <v>0.42299999999999999</v>
      </c>
      <c r="V119" s="125">
        <v>94.5</v>
      </c>
      <c r="W119" s="123">
        <v>0.65400000000000003</v>
      </c>
    </row>
    <row r="120" spans="1:23" x14ac:dyDescent="0.3">
      <c r="A120" s="120">
        <v>78009</v>
      </c>
      <c r="B120" t="s">
        <v>374</v>
      </c>
      <c r="C120">
        <v>2</v>
      </c>
      <c r="D120" s="121" t="s">
        <v>3910</v>
      </c>
      <c r="E120">
        <v>159</v>
      </c>
      <c r="F120" s="122">
        <v>79.5</v>
      </c>
      <c r="G120" s="123">
        <v>0.69699999999999995</v>
      </c>
      <c r="H120" s="123">
        <v>0.81699999999999995</v>
      </c>
      <c r="I120" s="123">
        <v>0.12</v>
      </c>
      <c r="J120" s="123">
        <v>0</v>
      </c>
      <c r="K120" s="123">
        <v>0</v>
      </c>
      <c r="L120" s="123">
        <v>3.7999999999999999E-2</v>
      </c>
      <c r="M120" s="123">
        <v>2.5000000000000001E-2</v>
      </c>
      <c r="N120" s="123">
        <v>0</v>
      </c>
      <c r="O120" s="123">
        <v>8.7999999999999995E-2</v>
      </c>
      <c r="P120" s="125">
        <v>87.8</v>
      </c>
      <c r="Q120" s="123">
        <v>0.66799999999999993</v>
      </c>
      <c r="R120" s="125">
        <v>89.2</v>
      </c>
      <c r="S120" s="123">
        <v>0.28700000000000003</v>
      </c>
      <c r="T120" s="125">
        <v>88.1</v>
      </c>
      <c r="U120" s="123">
        <v>0.25</v>
      </c>
      <c r="V120" s="125">
        <v>91.4</v>
      </c>
      <c r="W120" s="123">
        <v>0.57699999999999996</v>
      </c>
    </row>
    <row r="121" spans="1:23" x14ac:dyDescent="0.3">
      <c r="A121" s="120">
        <v>16092</v>
      </c>
      <c r="B121" t="s">
        <v>68</v>
      </c>
      <c r="C121">
        <v>2</v>
      </c>
      <c r="D121" s="121" t="s">
        <v>3910</v>
      </c>
      <c r="E121">
        <v>220</v>
      </c>
      <c r="F121" s="122">
        <v>110</v>
      </c>
      <c r="G121" s="123">
        <v>0.54700000000000004</v>
      </c>
      <c r="H121" s="123">
        <v>0.95899999999999996</v>
      </c>
      <c r="I121" s="123">
        <v>0</v>
      </c>
      <c r="J121" s="123">
        <v>0</v>
      </c>
      <c r="K121" s="123">
        <v>0</v>
      </c>
      <c r="L121" s="123">
        <v>0</v>
      </c>
      <c r="M121" s="123">
        <v>4.1000000000000002E-2</v>
      </c>
      <c r="N121" s="123">
        <v>0</v>
      </c>
      <c r="O121" s="123">
        <v>8.2000000000000003E-2</v>
      </c>
      <c r="P121" s="125">
        <v>83.7</v>
      </c>
      <c r="Q121" s="123">
        <v>0.69900000000000007</v>
      </c>
      <c r="R121" s="125">
        <v>87.2</v>
      </c>
      <c r="S121" s="123">
        <v>0.55600000000000005</v>
      </c>
      <c r="T121" s="125">
        <v>83.9</v>
      </c>
      <c r="U121" s="123">
        <v>0.28599999999999998</v>
      </c>
      <c r="V121" s="125">
        <v>85</v>
      </c>
      <c r="W121" s="123">
        <v>0.78600000000000003</v>
      </c>
    </row>
    <row r="122" spans="1:23" x14ac:dyDescent="0.3">
      <c r="A122" s="120">
        <v>33093</v>
      </c>
      <c r="B122" t="s">
        <v>142</v>
      </c>
      <c r="C122">
        <v>1</v>
      </c>
      <c r="D122" s="121" t="s">
        <v>3913</v>
      </c>
      <c r="E122">
        <v>223</v>
      </c>
      <c r="F122" s="122">
        <v>223</v>
      </c>
      <c r="G122" s="123">
        <v>0.46100000000000002</v>
      </c>
      <c r="H122" s="123">
        <v>0.97299999999999998</v>
      </c>
      <c r="I122" s="123">
        <v>0</v>
      </c>
      <c r="J122" s="123">
        <v>0</v>
      </c>
      <c r="K122" s="123">
        <v>0</v>
      </c>
      <c r="L122" s="123">
        <v>0</v>
      </c>
      <c r="M122" s="123">
        <v>2.7E-2</v>
      </c>
      <c r="N122" s="123">
        <v>0</v>
      </c>
      <c r="O122" s="123">
        <v>0.13</v>
      </c>
      <c r="P122" s="125">
        <v>95.2</v>
      </c>
      <c r="Q122" s="123">
        <v>0.57299999999999995</v>
      </c>
      <c r="R122" s="125">
        <v>91.2</v>
      </c>
      <c r="S122" s="123">
        <v>0.747</v>
      </c>
      <c r="T122" s="125">
        <v>93.9</v>
      </c>
      <c r="U122" s="123">
        <v>0.375</v>
      </c>
      <c r="V122" s="125">
        <v>88</v>
      </c>
      <c r="W122" s="123">
        <v>0.82499999999999996</v>
      </c>
    </row>
    <row r="123" spans="1:23" x14ac:dyDescent="0.3">
      <c r="A123" s="120">
        <v>50014</v>
      </c>
      <c r="B123" t="s">
        <v>264</v>
      </c>
      <c r="C123">
        <v>3</v>
      </c>
      <c r="D123" s="121" t="s">
        <v>3915</v>
      </c>
      <c r="E123">
        <v>1594</v>
      </c>
      <c r="F123" s="122">
        <v>531.33330000000001</v>
      </c>
      <c r="G123" s="123">
        <v>0.42099999999999999</v>
      </c>
      <c r="H123" s="123">
        <v>0.93600000000000005</v>
      </c>
      <c r="I123" s="123">
        <v>1.7000000000000001E-2</v>
      </c>
      <c r="J123" s="123">
        <v>1.9E-2</v>
      </c>
      <c r="K123" s="123">
        <v>0</v>
      </c>
      <c r="L123" s="123">
        <v>2.5000000000000001E-2</v>
      </c>
      <c r="M123" s="123">
        <v>3.0000000000000001E-3</v>
      </c>
      <c r="N123" s="123">
        <v>0</v>
      </c>
      <c r="O123" s="123">
        <v>0.161</v>
      </c>
      <c r="P123" s="125">
        <v>83</v>
      </c>
      <c r="Q123" s="123">
        <v>0.57699999999999996</v>
      </c>
      <c r="R123" s="125">
        <v>86.4</v>
      </c>
      <c r="S123" s="123">
        <v>0.629</v>
      </c>
      <c r="T123" s="125">
        <v>83.6</v>
      </c>
      <c r="U123" s="123">
        <v>0.32300000000000001</v>
      </c>
      <c r="V123" s="125">
        <v>85.4</v>
      </c>
      <c r="W123" s="123">
        <v>0.26</v>
      </c>
    </row>
    <row r="124" spans="1:23" x14ac:dyDescent="0.3">
      <c r="A124" s="120">
        <v>103132</v>
      </c>
      <c r="B124" t="s">
        <v>489</v>
      </c>
      <c r="C124">
        <v>2</v>
      </c>
      <c r="D124" s="121" t="s">
        <v>3910</v>
      </c>
      <c r="E124">
        <v>944</v>
      </c>
      <c r="F124" s="122">
        <v>472</v>
      </c>
      <c r="G124" s="123">
        <v>0.46100000000000002</v>
      </c>
      <c r="H124" s="123">
        <v>0.92</v>
      </c>
      <c r="I124" s="123">
        <v>8.9999999999999993E-3</v>
      </c>
      <c r="J124" s="123">
        <v>3.5999999999999997E-2</v>
      </c>
      <c r="K124" s="123">
        <v>7.0000000000000001E-3</v>
      </c>
      <c r="L124" s="123">
        <v>2.5000000000000001E-2</v>
      </c>
      <c r="M124" s="123">
        <v>3.0000000000000001E-3</v>
      </c>
      <c r="N124" s="123">
        <v>5.0000000000000001E-3</v>
      </c>
      <c r="O124" s="123">
        <v>0.158</v>
      </c>
      <c r="P124" s="125">
        <v>85.2</v>
      </c>
      <c r="Q124" s="123">
        <v>0.57499999999999996</v>
      </c>
      <c r="R124" s="125">
        <v>89.5</v>
      </c>
      <c r="S124" s="123">
        <v>0.56299999999999994</v>
      </c>
      <c r="T124" s="125">
        <v>84.2</v>
      </c>
      <c r="U124" s="123">
        <v>0.29199999999999998</v>
      </c>
      <c r="V124" s="125">
        <v>87.4</v>
      </c>
      <c r="W124" s="123">
        <v>0.312</v>
      </c>
    </row>
    <row r="125" spans="1:23" x14ac:dyDescent="0.3">
      <c r="A125" s="120">
        <v>73102</v>
      </c>
      <c r="B125" t="s">
        <v>346</v>
      </c>
      <c r="C125">
        <v>2</v>
      </c>
      <c r="D125" s="121" t="s">
        <v>3907</v>
      </c>
      <c r="E125">
        <v>435</v>
      </c>
      <c r="F125" s="122">
        <v>217.5</v>
      </c>
      <c r="G125" s="123">
        <v>0.54300000000000004</v>
      </c>
      <c r="H125" s="123">
        <v>0.873</v>
      </c>
      <c r="I125" s="123">
        <v>1.4E-2</v>
      </c>
      <c r="J125" s="123">
        <v>1.4E-2</v>
      </c>
      <c r="K125" s="123">
        <v>0</v>
      </c>
      <c r="L125" s="123">
        <v>0.06</v>
      </c>
      <c r="M125" s="123">
        <v>3.9E-2</v>
      </c>
      <c r="N125" s="123">
        <v>0.03</v>
      </c>
      <c r="O125" s="123">
        <v>0.188</v>
      </c>
      <c r="P125" s="125">
        <v>88.8</v>
      </c>
      <c r="Q125" s="123">
        <v>0.60899999999999999</v>
      </c>
      <c r="R125" s="125">
        <v>89.6</v>
      </c>
      <c r="S125" s="123">
        <v>0.71</v>
      </c>
      <c r="T125" s="125">
        <v>89</v>
      </c>
      <c r="U125" s="123">
        <v>0.35199999999999998</v>
      </c>
      <c r="V125" s="125">
        <v>91.8</v>
      </c>
      <c r="W125" s="123">
        <v>0.52</v>
      </c>
    </row>
    <row r="126" spans="1:23" x14ac:dyDescent="0.3">
      <c r="A126" s="120">
        <v>85048</v>
      </c>
      <c r="B126" t="s">
        <v>406</v>
      </c>
      <c r="C126">
        <v>2</v>
      </c>
      <c r="D126" s="121" t="s">
        <v>3913</v>
      </c>
      <c r="E126">
        <v>534</v>
      </c>
      <c r="F126" s="122">
        <v>267</v>
      </c>
      <c r="G126" s="123">
        <v>0.61199999999999999</v>
      </c>
      <c r="H126" s="123">
        <v>0.90100000000000002</v>
      </c>
      <c r="I126" s="123">
        <v>1.4999999999999999E-2</v>
      </c>
      <c r="J126" s="123">
        <v>4.9000000000000002E-2</v>
      </c>
      <c r="K126" s="123">
        <v>0</v>
      </c>
      <c r="L126" s="123">
        <v>1.0999999999999999E-2</v>
      </c>
      <c r="M126" s="123">
        <v>2.4E-2</v>
      </c>
      <c r="N126" s="123">
        <v>0</v>
      </c>
      <c r="O126" s="123">
        <v>9.6000000000000002E-2</v>
      </c>
      <c r="P126" s="125">
        <v>83.1</v>
      </c>
      <c r="Q126" s="123">
        <v>0.65300000000000002</v>
      </c>
      <c r="R126" s="125">
        <v>82.8</v>
      </c>
      <c r="S126" s="123">
        <v>0.41000000000000003</v>
      </c>
      <c r="T126" s="125">
        <v>84.2</v>
      </c>
      <c r="U126" s="123">
        <v>0.58399999999999996</v>
      </c>
      <c r="V126" s="125">
        <v>82.8</v>
      </c>
      <c r="W126" s="123">
        <v>0.57599999999999996</v>
      </c>
    </row>
    <row r="127" spans="1:23" x14ac:dyDescent="0.3">
      <c r="A127" s="120">
        <v>91092</v>
      </c>
      <c r="B127" t="s">
        <v>424</v>
      </c>
      <c r="C127">
        <v>2</v>
      </c>
      <c r="D127" s="121" t="s">
        <v>3910</v>
      </c>
      <c r="E127">
        <v>710</v>
      </c>
      <c r="F127" s="122">
        <v>355</v>
      </c>
      <c r="G127" s="123">
        <v>0.45900000000000002</v>
      </c>
      <c r="H127" s="123">
        <v>0.93899999999999995</v>
      </c>
      <c r="I127" s="123">
        <v>0</v>
      </c>
      <c r="J127" s="123">
        <v>2.8000000000000001E-2</v>
      </c>
      <c r="K127" s="123">
        <v>0</v>
      </c>
      <c r="L127" s="123">
        <v>2.8000000000000001E-2</v>
      </c>
      <c r="M127" s="123">
        <v>5.0000000000000001E-3</v>
      </c>
      <c r="N127" s="123">
        <v>0</v>
      </c>
      <c r="O127" s="123">
        <v>0.127</v>
      </c>
      <c r="P127" s="125">
        <v>84.2</v>
      </c>
      <c r="Q127" s="123">
        <v>0.63600000000000001</v>
      </c>
      <c r="R127" s="125">
        <v>82.3</v>
      </c>
      <c r="S127" s="123">
        <v>0.74399999999999999</v>
      </c>
      <c r="T127" s="125">
        <v>85.9</v>
      </c>
      <c r="U127" s="123">
        <v>0.36399999999999999</v>
      </c>
      <c r="V127" s="125">
        <v>84.2</v>
      </c>
      <c r="W127" s="123">
        <v>0.25600000000000001</v>
      </c>
    </row>
    <row r="128" spans="1:23" x14ac:dyDescent="0.3">
      <c r="A128" s="120">
        <v>77103</v>
      </c>
      <c r="B128" t="s">
        <v>367</v>
      </c>
      <c r="C128">
        <v>2</v>
      </c>
      <c r="D128" s="121" t="s">
        <v>3907</v>
      </c>
      <c r="E128">
        <v>288</v>
      </c>
      <c r="F128" s="122">
        <v>144</v>
      </c>
      <c r="G128" s="123">
        <v>0.73699999999999999</v>
      </c>
      <c r="H128" s="123">
        <v>0.997</v>
      </c>
      <c r="I128" s="123">
        <v>0</v>
      </c>
      <c r="J128" s="123">
        <v>0</v>
      </c>
      <c r="K128" s="123">
        <v>0</v>
      </c>
      <c r="L128" s="123">
        <v>0</v>
      </c>
      <c r="M128" s="123">
        <v>3.0000000000000001E-3</v>
      </c>
      <c r="N128" s="123">
        <v>0</v>
      </c>
      <c r="O128" s="123">
        <v>0.219</v>
      </c>
      <c r="P128" s="125">
        <v>84.7</v>
      </c>
      <c r="Q128" s="123">
        <v>0.59899999999999998</v>
      </c>
      <c r="R128" s="125">
        <v>89.5</v>
      </c>
      <c r="S128" s="123">
        <v>0.61599999999999999</v>
      </c>
      <c r="T128" s="125">
        <v>86</v>
      </c>
      <c r="U128" s="123">
        <v>0.60699999999999998</v>
      </c>
      <c r="V128" s="125">
        <v>90</v>
      </c>
      <c r="W128" s="123">
        <v>0.35499999999999998</v>
      </c>
    </row>
    <row r="129" spans="1:23" x14ac:dyDescent="0.3">
      <c r="A129" s="120">
        <v>19150</v>
      </c>
      <c r="B129" t="s">
        <v>86</v>
      </c>
      <c r="C129">
        <v>2</v>
      </c>
      <c r="D129" s="121" t="s">
        <v>3914</v>
      </c>
      <c r="E129">
        <v>272</v>
      </c>
      <c r="F129" s="122">
        <v>136</v>
      </c>
      <c r="G129" s="123">
        <v>0.4</v>
      </c>
      <c r="H129" s="123">
        <v>0.96299999999999997</v>
      </c>
      <c r="I129" s="123">
        <v>0</v>
      </c>
      <c r="J129" s="123">
        <v>0</v>
      </c>
      <c r="K129" s="123">
        <v>0</v>
      </c>
      <c r="L129" s="123">
        <v>0</v>
      </c>
      <c r="M129" s="123">
        <v>3.6999999999999998E-2</v>
      </c>
      <c r="N129" s="123">
        <v>0</v>
      </c>
      <c r="O129" s="123">
        <v>0.11799999999999999</v>
      </c>
      <c r="P129" s="125">
        <v>83</v>
      </c>
      <c r="Q129" s="123">
        <v>0.65</v>
      </c>
      <c r="R129" s="125">
        <v>83.6</v>
      </c>
      <c r="S129" s="123">
        <v>0.15900000000000003</v>
      </c>
      <c r="T129" s="125">
        <v>84.8</v>
      </c>
      <c r="U129" s="123">
        <v>0.34100000000000003</v>
      </c>
      <c r="V129" s="125">
        <v>83.2</v>
      </c>
      <c r="W129" s="123">
        <v>0.88100000000000001</v>
      </c>
    </row>
    <row r="130" spans="1:23" x14ac:dyDescent="0.3">
      <c r="A130" s="120">
        <v>50005</v>
      </c>
      <c r="B130" t="s">
        <v>257</v>
      </c>
      <c r="C130">
        <v>2</v>
      </c>
      <c r="D130" s="121" t="s">
        <v>3915</v>
      </c>
      <c r="E130">
        <v>1088</v>
      </c>
      <c r="F130" s="122">
        <v>544</v>
      </c>
      <c r="G130" s="123">
        <v>0.45700000000000002</v>
      </c>
      <c r="H130" s="123">
        <v>0.86899999999999999</v>
      </c>
      <c r="I130" s="123">
        <v>3.5999999999999997E-2</v>
      </c>
      <c r="J130" s="123">
        <v>0.04</v>
      </c>
      <c r="K130" s="123">
        <v>6.0000000000000001E-3</v>
      </c>
      <c r="L130" s="123">
        <v>4.2000000000000003E-2</v>
      </c>
      <c r="M130" s="123">
        <v>6.0000000000000001E-3</v>
      </c>
      <c r="N130" s="123">
        <v>0</v>
      </c>
      <c r="O130" s="123">
        <v>0.156</v>
      </c>
      <c r="P130" s="125">
        <v>83.9</v>
      </c>
      <c r="Q130" s="123">
        <v>0.55800000000000005</v>
      </c>
      <c r="R130" s="125">
        <v>84.7</v>
      </c>
      <c r="S130" s="123">
        <v>0.67599999999999993</v>
      </c>
      <c r="T130" s="125">
        <v>83.4</v>
      </c>
      <c r="U130" s="123">
        <v>0.33700000000000002</v>
      </c>
      <c r="V130" s="125">
        <v>85.6</v>
      </c>
      <c r="W130" s="123">
        <v>0.21199999999999999</v>
      </c>
    </row>
    <row r="131" spans="1:23" x14ac:dyDescent="0.3">
      <c r="A131" s="120">
        <v>115923</v>
      </c>
      <c r="B131" t="s">
        <v>543</v>
      </c>
      <c r="C131">
        <v>4</v>
      </c>
      <c r="D131" s="121" t="s">
        <v>3915</v>
      </c>
      <c r="E131">
        <v>838</v>
      </c>
      <c r="F131" s="122">
        <v>209.5</v>
      </c>
      <c r="G131" s="123">
        <v>0.70699999999999996</v>
      </c>
      <c r="H131" s="123">
        <v>4.3999999999999997E-2</v>
      </c>
      <c r="I131" s="123">
        <v>0.76900000000000002</v>
      </c>
      <c r="J131" s="123">
        <v>5.8999999999999997E-2</v>
      </c>
      <c r="K131" s="123">
        <v>4.2000000000000003E-2</v>
      </c>
      <c r="L131" s="123">
        <v>7.1999999999999995E-2</v>
      </c>
      <c r="M131" s="123">
        <v>1.6E-2</v>
      </c>
      <c r="N131" s="123">
        <v>8.6999999999999994E-2</v>
      </c>
      <c r="O131" s="123">
        <v>9.8000000000000004E-2</v>
      </c>
      <c r="P131" s="125">
        <v>83.8</v>
      </c>
      <c r="Q131" s="123">
        <v>0.46199999999999997</v>
      </c>
      <c r="R131" s="125">
        <v>82</v>
      </c>
      <c r="S131" s="123">
        <v>0.23099999999999998</v>
      </c>
      <c r="T131" s="125">
        <v>85.2</v>
      </c>
      <c r="U131" s="123">
        <v>0.53800000000000003</v>
      </c>
      <c r="V131" s="125">
        <v>84.6</v>
      </c>
      <c r="W131" s="123">
        <v>0.76900000000000002</v>
      </c>
    </row>
    <row r="132" spans="1:23" x14ac:dyDescent="0.3">
      <c r="A132" s="120">
        <v>11076</v>
      </c>
      <c r="B132" t="s">
        <v>44</v>
      </c>
      <c r="C132">
        <v>2</v>
      </c>
      <c r="D132" s="121" t="s">
        <v>3912</v>
      </c>
      <c r="E132">
        <v>490</v>
      </c>
      <c r="F132" s="122">
        <v>245</v>
      </c>
      <c r="G132" s="123">
        <v>0.24</v>
      </c>
      <c r="H132" s="123">
        <v>0.94899999999999995</v>
      </c>
      <c r="I132" s="123">
        <v>0</v>
      </c>
      <c r="J132" s="123">
        <v>0</v>
      </c>
      <c r="K132" s="123">
        <v>0</v>
      </c>
      <c r="L132" s="123">
        <v>3.5999999999999997E-2</v>
      </c>
      <c r="M132" s="123">
        <v>1.4E-2</v>
      </c>
      <c r="N132" s="123">
        <v>0</v>
      </c>
      <c r="O132" s="123">
        <v>0.19800000000000001</v>
      </c>
      <c r="P132" s="125">
        <v>85.1</v>
      </c>
      <c r="Q132" s="123">
        <v>0.46499999999999997</v>
      </c>
      <c r="R132" s="125">
        <v>86.1</v>
      </c>
      <c r="S132" s="123">
        <v>0.53499999999999992</v>
      </c>
      <c r="T132" s="125">
        <v>83.7</v>
      </c>
      <c r="U132" s="123">
        <v>0.27500000000000002</v>
      </c>
      <c r="V132" s="125">
        <v>81.7</v>
      </c>
      <c r="W132" s="123">
        <v>0.44500000000000001</v>
      </c>
    </row>
    <row r="133" spans="1:23" x14ac:dyDescent="0.3">
      <c r="A133" s="120">
        <v>18047</v>
      </c>
      <c r="B133" t="s">
        <v>77</v>
      </c>
      <c r="C133">
        <v>2</v>
      </c>
      <c r="D133" s="121" t="s">
        <v>3910</v>
      </c>
      <c r="E133">
        <v>425</v>
      </c>
      <c r="F133" s="122">
        <v>212.5</v>
      </c>
      <c r="G133" s="123">
        <v>0.68799999999999994</v>
      </c>
      <c r="H133" s="123">
        <v>0.97899999999999998</v>
      </c>
      <c r="I133" s="123">
        <v>0</v>
      </c>
      <c r="J133" s="123">
        <v>0</v>
      </c>
      <c r="K133" s="123">
        <v>0</v>
      </c>
      <c r="L133" s="123">
        <v>1.2E-2</v>
      </c>
      <c r="M133" s="123">
        <v>0.01</v>
      </c>
      <c r="N133" s="123">
        <v>0</v>
      </c>
      <c r="O133" s="123">
        <v>0.18099999999999999</v>
      </c>
      <c r="P133" s="125">
        <v>84.5</v>
      </c>
      <c r="Q133" s="123">
        <v>0.43700000000000006</v>
      </c>
      <c r="R133" s="125">
        <v>83.4</v>
      </c>
      <c r="S133" s="123">
        <v>0.55200000000000005</v>
      </c>
      <c r="T133" s="125">
        <v>85.6</v>
      </c>
      <c r="U133" s="123">
        <v>0.51600000000000001</v>
      </c>
      <c r="V133" s="125">
        <v>80.3</v>
      </c>
      <c r="W133" s="123">
        <v>0.38800000000000001</v>
      </c>
    </row>
    <row r="134" spans="1:23" x14ac:dyDescent="0.3">
      <c r="A134" s="120">
        <v>19147</v>
      </c>
      <c r="B134" t="s">
        <v>83</v>
      </c>
      <c r="C134">
        <v>1</v>
      </c>
      <c r="D134" s="121" t="s">
        <v>3914</v>
      </c>
      <c r="E134">
        <v>134</v>
      </c>
      <c r="F134" s="122">
        <v>134</v>
      </c>
      <c r="G134" s="123">
        <v>0.32500000000000001</v>
      </c>
      <c r="H134" s="123">
        <v>0.93300000000000005</v>
      </c>
      <c r="I134" s="123">
        <v>0</v>
      </c>
      <c r="J134" s="123">
        <v>0</v>
      </c>
      <c r="K134" s="123">
        <v>0</v>
      </c>
      <c r="L134" s="123">
        <v>0</v>
      </c>
      <c r="M134" s="123">
        <v>6.7000000000000004E-2</v>
      </c>
      <c r="N134" s="123">
        <v>0</v>
      </c>
      <c r="O134" s="123">
        <v>0.14899999999999999</v>
      </c>
      <c r="P134" s="125">
        <v>86.6</v>
      </c>
      <c r="Q134" s="123">
        <v>0.50700000000000001</v>
      </c>
      <c r="R134" s="125">
        <v>83.3</v>
      </c>
      <c r="S134" s="123">
        <v>0.58899999999999997</v>
      </c>
      <c r="T134" s="125">
        <v>88.9</v>
      </c>
      <c r="U134" s="123">
        <v>0.26900000000000002</v>
      </c>
      <c r="V134" s="125">
        <v>85.2</v>
      </c>
      <c r="W134" s="123">
        <v>0.34599999999999997</v>
      </c>
    </row>
    <row r="135" spans="1:23" x14ac:dyDescent="0.3">
      <c r="A135" s="120">
        <v>73099</v>
      </c>
      <c r="B135" t="s">
        <v>345</v>
      </c>
      <c r="C135">
        <v>2</v>
      </c>
      <c r="D135" s="121" t="s">
        <v>3907</v>
      </c>
      <c r="E135">
        <v>855</v>
      </c>
      <c r="F135" s="122">
        <v>427.5</v>
      </c>
      <c r="G135" s="123">
        <v>0.57299999999999995</v>
      </c>
      <c r="H135" s="123">
        <v>0.82299999999999995</v>
      </c>
      <c r="I135" s="123">
        <v>0</v>
      </c>
      <c r="J135" s="123">
        <v>4.1000000000000002E-2</v>
      </c>
      <c r="K135" s="123">
        <v>5.8000000000000003E-2</v>
      </c>
      <c r="L135" s="123">
        <v>5.0999999999999997E-2</v>
      </c>
      <c r="M135" s="123">
        <v>2.7E-2</v>
      </c>
      <c r="N135" s="123">
        <v>5.6000000000000001E-2</v>
      </c>
      <c r="O135" s="123">
        <v>0.16600000000000001</v>
      </c>
      <c r="P135" s="125">
        <v>84.9</v>
      </c>
      <c r="Q135" s="123">
        <v>0.65900000000000003</v>
      </c>
      <c r="R135" s="125">
        <v>91.6</v>
      </c>
      <c r="S135" s="123">
        <v>0.71199999999999997</v>
      </c>
      <c r="T135" s="125">
        <v>85</v>
      </c>
      <c r="U135" s="123">
        <v>0.24</v>
      </c>
      <c r="V135" s="125">
        <v>91.3</v>
      </c>
      <c r="W135" s="123">
        <v>0.19900000000000001</v>
      </c>
    </row>
    <row r="136" spans="1:23" x14ac:dyDescent="0.3">
      <c r="A136" s="120">
        <v>67055</v>
      </c>
      <c r="B136" t="s">
        <v>324</v>
      </c>
      <c r="C136">
        <v>1</v>
      </c>
      <c r="D136" s="121" t="s">
        <v>3910</v>
      </c>
      <c r="E136">
        <v>343</v>
      </c>
      <c r="F136" s="122">
        <v>343</v>
      </c>
      <c r="G136" s="123">
        <v>0.40899999999999997</v>
      </c>
      <c r="H136" s="123">
        <v>0.90100000000000002</v>
      </c>
      <c r="I136" s="123">
        <v>3.7999999999999999E-2</v>
      </c>
      <c r="J136" s="123">
        <v>2.3E-2</v>
      </c>
      <c r="K136" s="123">
        <v>0</v>
      </c>
      <c r="L136" s="123">
        <v>3.5000000000000003E-2</v>
      </c>
      <c r="M136" s="123">
        <v>3.0000000000000001E-3</v>
      </c>
      <c r="N136" s="123">
        <v>0</v>
      </c>
      <c r="O136" s="123">
        <v>0.17199999999999999</v>
      </c>
      <c r="P136" s="125">
        <v>79.400000000000006</v>
      </c>
      <c r="Q136" s="123">
        <v>0.70700000000000007</v>
      </c>
      <c r="R136" s="125">
        <v>79</v>
      </c>
      <c r="S136" s="123">
        <v>0.84199999999999997</v>
      </c>
      <c r="T136" s="125">
        <v>80.900000000000006</v>
      </c>
      <c r="U136" s="123">
        <v>0.29299999999999998</v>
      </c>
      <c r="V136" s="125">
        <v>79.900000000000006</v>
      </c>
      <c r="W136" s="123">
        <v>0.158</v>
      </c>
    </row>
    <row r="137" spans="1:23" x14ac:dyDescent="0.3">
      <c r="A137" s="120">
        <v>20002</v>
      </c>
      <c r="B137" t="s">
        <v>90</v>
      </c>
      <c r="C137">
        <v>2</v>
      </c>
      <c r="D137" s="121" t="s">
        <v>3907</v>
      </c>
      <c r="E137">
        <v>789</v>
      </c>
      <c r="F137" s="122">
        <v>394.5</v>
      </c>
      <c r="G137" s="123">
        <v>0.53200000000000003</v>
      </c>
      <c r="H137" s="123">
        <v>0.95199999999999996</v>
      </c>
      <c r="I137" s="123">
        <v>0</v>
      </c>
      <c r="J137" s="123">
        <v>0</v>
      </c>
      <c r="K137" s="123">
        <v>0</v>
      </c>
      <c r="L137" s="123">
        <v>2.8000000000000001E-2</v>
      </c>
      <c r="M137" s="123">
        <v>2.1000000000000001E-2</v>
      </c>
      <c r="N137" s="123">
        <v>0</v>
      </c>
      <c r="O137" s="123">
        <v>0.14199999999999999</v>
      </c>
      <c r="P137" s="125">
        <v>81.8</v>
      </c>
      <c r="Q137" s="123">
        <v>0.66100000000000003</v>
      </c>
      <c r="R137" s="125">
        <v>83.6</v>
      </c>
      <c r="S137" s="123">
        <v>0.73099999999999998</v>
      </c>
      <c r="T137" s="125">
        <v>82.4</v>
      </c>
      <c r="U137" s="123">
        <v>0.29199999999999998</v>
      </c>
      <c r="V137" s="125">
        <v>84</v>
      </c>
      <c r="W137" s="123">
        <v>0.23400000000000001</v>
      </c>
    </row>
    <row r="138" spans="1:23" x14ac:dyDescent="0.3">
      <c r="A138" s="120">
        <v>66102</v>
      </c>
      <c r="B138" t="s">
        <v>319</v>
      </c>
      <c r="C138">
        <v>2</v>
      </c>
      <c r="D138" s="121" t="s">
        <v>3909</v>
      </c>
      <c r="E138">
        <v>705</v>
      </c>
      <c r="F138" s="122">
        <v>352.5</v>
      </c>
      <c r="G138" s="123">
        <v>0.47099999999999997</v>
      </c>
      <c r="H138" s="123">
        <v>0.95599999999999996</v>
      </c>
      <c r="I138" s="123">
        <v>0</v>
      </c>
      <c r="J138" s="123">
        <v>1.7999999999999999E-2</v>
      </c>
      <c r="K138" s="123">
        <v>0</v>
      </c>
      <c r="L138" s="123">
        <v>0</v>
      </c>
      <c r="M138" s="123">
        <v>2.5000000000000001E-2</v>
      </c>
      <c r="N138" s="123">
        <v>0</v>
      </c>
      <c r="O138" s="123">
        <v>0.121</v>
      </c>
      <c r="P138" s="125">
        <v>89</v>
      </c>
      <c r="Q138" s="123">
        <v>0.43899999999999995</v>
      </c>
      <c r="R138" s="125">
        <v>87.5</v>
      </c>
      <c r="S138" s="123">
        <v>0.49099999999999999</v>
      </c>
      <c r="T138" s="125">
        <v>89.3</v>
      </c>
      <c r="U138" s="123">
        <v>0.439</v>
      </c>
      <c r="V138" s="125">
        <v>88.2</v>
      </c>
      <c r="W138" s="123">
        <v>0.41199999999999998</v>
      </c>
    </row>
    <row r="139" spans="1:23" x14ac:dyDescent="0.3">
      <c r="A139" s="120">
        <v>57002</v>
      </c>
      <c r="B139" t="s">
        <v>292</v>
      </c>
      <c r="C139">
        <v>2</v>
      </c>
      <c r="D139" s="121" t="s">
        <v>3909</v>
      </c>
      <c r="E139">
        <v>537</v>
      </c>
      <c r="F139" s="122">
        <v>268.5</v>
      </c>
      <c r="G139" s="123">
        <v>0.436</v>
      </c>
      <c r="H139" s="123">
        <v>0.88100000000000001</v>
      </c>
      <c r="I139" s="123">
        <v>2.1999999999999999E-2</v>
      </c>
      <c r="J139" s="123">
        <v>4.2999999999999997E-2</v>
      </c>
      <c r="K139" s="123">
        <v>0</v>
      </c>
      <c r="L139" s="123">
        <v>0.05</v>
      </c>
      <c r="M139" s="123">
        <v>4.0000000000000001E-3</v>
      </c>
      <c r="N139" s="123">
        <v>1.0999999999999999E-2</v>
      </c>
      <c r="O139" s="123">
        <v>0.14000000000000001</v>
      </c>
      <c r="P139" s="125">
        <v>84.3</v>
      </c>
      <c r="Q139" s="123">
        <v>0.58800000000000008</v>
      </c>
      <c r="R139" s="125">
        <v>89.7</v>
      </c>
      <c r="S139" s="123">
        <v>0.65700000000000003</v>
      </c>
      <c r="T139" s="125">
        <v>85.2</v>
      </c>
      <c r="U139" s="123">
        <v>0.60199999999999998</v>
      </c>
      <c r="V139" s="125">
        <v>89.8</v>
      </c>
      <c r="W139" s="123">
        <v>0.78700000000000003</v>
      </c>
    </row>
    <row r="140" spans="1:23" x14ac:dyDescent="0.3">
      <c r="A140" s="120">
        <v>101107</v>
      </c>
      <c r="B140" t="s">
        <v>481</v>
      </c>
      <c r="C140">
        <v>2</v>
      </c>
      <c r="D140" s="121" t="s">
        <v>3913</v>
      </c>
      <c r="E140">
        <v>261</v>
      </c>
      <c r="F140" s="122">
        <v>130.5</v>
      </c>
      <c r="G140" s="123">
        <v>0.51</v>
      </c>
      <c r="H140" s="123">
        <v>0.996</v>
      </c>
      <c r="I140" s="123">
        <v>0</v>
      </c>
      <c r="J140" s="123">
        <v>0</v>
      </c>
      <c r="K140" s="123">
        <v>0</v>
      </c>
      <c r="L140" s="123">
        <v>0</v>
      </c>
      <c r="M140" s="123">
        <v>4.0000000000000001E-3</v>
      </c>
      <c r="N140" s="123">
        <v>0</v>
      </c>
      <c r="O140" s="123">
        <v>0.122</v>
      </c>
      <c r="P140" s="125">
        <v>84.6</v>
      </c>
      <c r="Q140" s="123">
        <v>0.58200000000000007</v>
      </c>
      <c r="R140" s="125">
        <v>84.2</v>
      </c>
      <c r="S140" s="123">
        <v>0.748</v>
      </c>
      <c r="T140" s="125">
        <v>85.9</v>
      </c>
      <c r="U140" s="123">
        <v>0.41799999999999998</v>
      </c>
      <c r="V140" s="125">
        <v>85.7</v>
      </c>
      <c r="W140" s="123">
        <v>0.252</v>
      </c>
    </row>
    <row r="141" spans="1:23" x14ac:dyDescent="0.3">
      <c r="A141" s="120">
        <v>29003</v>
      </c>
      <c r="B141" t="s">
        <v>127</v>
      </c>
      <c r="C141">
        <v>2</v>
      </c>
      <c r="D141" s="121" t="s">
        <v>3907</v>
      </c>
      <c r="E141">
        <v>158</v>
      </c>
      <c r="F141" s="122">
        <v>79</v>
      </c>
      <c r="G141" s="123">
        <v>0.41899999999999998</v>
      </c>
      <c r="H141" s="123">
        <v>0.93100000000000005</v>
      </c>
      <c r="I141" s="123">
        <v>0</v>
      </c>
      <c r="J141" s="123">
        <v>0</v>
      </c>
      <c r="K141" s="123">
        <v>0</v>
      </c>
      <c r="L141" s="123">
        <v>0</v>
      </c>
      <c r="M141" s="123">
        <v>6.9000000000000006E-2</v>
      </c>
      <c r="N141" s="123">
        <v>0</v>
      </c>
      <c r="O141" s="123">
        <v>0.13900000000000001</v>
      </c>
      <c r="P141" s="125">
        <v>85</v>
      </c>
      <c r="Q141" s="123">
        <v>0.503</v>
      </c>
      <c r="R141" s="125">
        <v>84.2</v>
      </c>
      <c r="S141" s="123">
        <v>0.36199999999999999</v>
      </c>
      <c r="T141" s="125">
        <v>86.2</v>
      </c>
      <c r="U141" s="123">
        <v>0.497</v>
      </c>
      <c r="V141" s="125">
        <v>84.4</v>
      </c>
      <c r="W141" s="123">
        <v>0.63800000000000001</v>
      </c>
    </row>
    <row r="142" spans="1:23" x14ac:dyDescent="0.3">
      <c r="A142" s="120">
        <v>48924</v>
      </c>
      <c r="B142" t="s">
        <v>241</v>
      </c>
      <c r="C142">
        <v>1</v>
      </c>
      <c r="D142" s="121" t="s">
        <v>3914</v>
      </c>
      <c r="E142">
        <v>776</v>
      </c>
      <c r="F142" s="122">
        <v>776</v>
      </c>
      <c r="G142" s="123">
        <v>0.81</v>
      </c>
      <c r="H142" s="123">
        <v>2.7E-2</v>
      </c>
      <c r="I142" s="123">
        <v>0.80700000000000005</v>
      </c>
      <c r="J142" s="123">
        <v>9.4E-2</v>
      </c>
      <c r="K142" s="123">
        <v>8.0000000000000002E-3</v>
      </c>
      <c r="L142" s="123">
        <v>5.8999999999999997E-2</v>
      </c>
      <c r="M142" s="123">
        <v>5.0000000000000001E-3</v>
      </c>
      <c r="N142" s="123">
        <v>1.7999999999999999E-2</v>
      </c>
      <c r="O142" s="123">
        <v>8.7999999999999995E-2</v>
      </c>
      <c r="P142" s="125">
        <v>83.1</v>
      </c>
      <c r="Q142" s="123">
        <v>0.81699999999999995</v>
      </c>
      <c r="R142" s="125">
        <v>84.9</v>
      </c>
      <c r="S142" s="123">
        <v>0.84499999999999997</v>
      </c>
      <c r="T142" s="125">
        <v>84.7</v>
      </c>
      <c r="U142" s="123">
        <v>0.18</v>
      </c>
      <c r="V142" s="125">
        <v>90</v>
      </c>
      <c r="W142" s="123">
        <v>0.151</v>
      </c>
    </row>
    <row r="143" spans="1:23" x14ac:dyDescent="0.3">
      <c r="A143" s="120">
        <v>24089</v>
      </c>
      <c r="B143" t="s">
        <v>105</v>
      </c>
      <c r="C143">
        <v>4</v>
      </c>
      <c r="D143" s="121" t="s">
        <v>3914</v>
      </c>
      <c r="E143">
        <v>1707</v>
      </c>
      <c r="F143" s="122">
        <v>426.75</v>
      </c>
      <c r="G143" s="123">
        <v>0.47399999999999998</v>
      </c>
      <c r="H143" s="123">
        <v>0.873</v>
      </c>
      <c r="I143" s="123">
        <v>1.4999999999999999E-2</v>
      </c>
      <c r="J143" s="123">
        <v>5.1999999999999998E-2</v>
      </c>
      <c r="K143" s="123">
        <v>4.0000000000000001E-3</v>
      </c>
      <c r="L143" s="123">
        <v>4.7E-2</v>
      </c>
      <c r="M143" s="123">
        <v>0.01</v>
      </c>
      <c r="N143" s="123">
        <v>0</v>
      </c>
      <c r="O143" s="123">
        <v>0.13900000000000001</v>
      </c>
      <c r="P143" s="125">
        <v>85.1</v>
      </c>
      <c r="Q143" s="123">
        <v>0.61</v>
      </c>
      <c r="R143" s="125">
        <v>86</v>
      </c>
      <c r="S143" s="123">
        <v>0.67100000000000004</v>
      </c>
      <c r="T143" s="125">
        <v>84.7</v>
      </c>
      <c r="U143" s="123">
        <v>0.28100000000000003</v>
      </c>
      <c r="V143" s="125">
        <v>85.4</v>
      </c>
      <c r="W143" s="123">
        <v>0.23</v>
      </c>
    </row>
    <row r="144" spans="1:23" x14ac:dyDescent="0.3">
      <c r="A144" s="120">
        <v>5122</v>
      </c>
      <c r="B144" t="s">
        <v>16</v>
      </c>
      <c r="C144">
        <v>1</v>
      </c>
      <c r="D144" s="121" t="s">
        <v>3907</v>
      </c>
      <c r="E144">
        <v>193</v>
      </c>
      <c r="F144" s="122">
        <v>193</v>
      </c>
      <c r="G144" s="123">
        <v>0.629</v>
      </c>
      <c r="H144" s="123">
        <v>0.86</v>
      </c>
      <c r="I144" s="123">
        <v>0</v>
      </c>
      <c r="J144" s="123">
        <v>2.5999999999999999E-2</v>
      </c>
      <c r="K144" s="123">
        <v>9.8000000000000004E-2</v>
      </c>
      <c r="L144" s="123">
        <v>0</v>
      </c>
      <c r="M144" s="123">
        <v>1.6E-2</v>
      </c>
      <c r="N144" s="123">
        <v>6.7000000000000004E-2</v>
      </c>
      <c r="O144" s="123">
        <v>0.124</v>
      </c>
      <c r="P144" s="125">
        <v>77.5</v>
      </c>
      <c r="Q144" s="123">
        <v>0.754</v>
      </c>
      <c r="R144" s="125">
        <v>81.099999999999994</v>
      </c>
      <c r="S144" s="123">
        <v>0.77700000000000002</v>
      </c>
      <c r="T144" s="125">
        <v>78.5</v>
      </c>
      <c r="U144" s="123">
        <v>0.25600000000000001</v>
      </c>
      <c r="V144" s="125">
        <v>81.900000000000006</v>
      </c>
      <c r="W144" s="123">
        <v>0.77800000000000002</v>
      </c>
    </row>
    <row r="145" spans="1:23" x14ac:dyDescent="0.3">
      <c r="A145" s="120">
        <v>39142</v>
      </c>
      <c r="B145" t="s">
        <v>176</v>
      </c>
      <c r="C145">
        <v>2</v>
      </c>
      <c r="D145" s="121" t="s">
        <v>3907</v>
      </c>
      <c r="E145">
        <v>779</v>
      </c>
      <c r="F145" s="122">
        <v>389.5</v>
      </c>
      <c r="G145" s="123">
        <v>0.33300000000000002</v>
      </c>
      <c r="H145" s="123">
        <v>0.93700000000000006</v>
      </c>
      <c r="I145" s="123">
        <v>0</v>
      </c>
      <c r="J145" s="123">
        <v>1.2E-2</v>
      </c>
      <c r="K145" s="123">
        <v>8.0000000000000002E-3</v>
      </c>
      <c r="L145" s="123">
        <v>3.5000000000000003E-2</v>
      </c>
      <c r="M145" s="123">
        <v>8.9999999999999993E-3</v>
      </c>
      <c r="N145" s="123">
        <v>0</v>
      </c>
      <c r="O145" s="123">
        <v>0.111</v>
      </c>
      <c r="P145" s="125">
        <v>85.7</v>
      </c>
      <c r="Q145" s="123">
        <v>0.45399999999999996</v>
      </c>
      <c r="R145" s="125">
        <v>87.8</v>
      </c>
      <c r="S145" s="123">
        <v>0.52800000000000002</v>
      </c>
      <c r="T145" s="125">
        <v>85.8</v>
      </c>
      <c r="U145" s="123">
        <v>0.35399999999999998</v>
      </c>
      <c r="V145" s="125">
        <v>89.8</v>
      </c>
      <c r="W145" s="123">
        <v>0.27400000000000002</v>
      </c>
    </row>
    <row r="146" spans="1:23" x14ac:dyDescent="0.3">
      <c r="A146" s="120">
        <v>84002</v>
      </c>
      <c r="B146" t="s">
        <v>397</v>
      </c>
      <c r="C146">
        <v>2</v>
      </c>
      <c r="D146" s="121" t="s">
        <v>3907</v>
      </c>
      <c r="E146">
        <v>304</v>
      </c>
      <c r="F146" s="122">
        <v>152</v>
      </c>
      <c r="G146" s="123">
        <v>0.48699999999999999</v>
      </c>
      <c r="H146" s="123">
        <v>0.97</v>
      </c>
      <c r="I146" s="123">
        <v>0</v>
      </c>
      <c r="J146" s="123">
        <v>0</v>
      </c>
      <c r="K146" s="123">
        <v>0</v>
      </c>
      <c r="L146" s="123">
        <v>1.6E-2</v>
      </c>
      <c r="M146" s="123">
        <v>1.2999999999999999E-2</v>
      </c>
      <c r="N146" s="123">
        <v>0</v>
      </c>
      <c r="O146" s="123">
        <v>0.13500000000000001</v>
      </c>
      <c r="P146" s="125">
        <v>92.9</v>
      </c>
      <c r="Q146" s="123">
        <v>0.43799999999999994</v>
      </c>
      <c r="R146" s="125">
        <v>92</v>
      </c>
      <c r="S146" s="123">
        <v>0.55499999999999994</v>
      </c>
      <c r="T146" s="125">
        <v>94.5</v>
      </c>
      <c r="U146" s="123">
        <v>0.56200000000000006</v>
      </c>
      <c r="V146" s="125">
        <v>94.2</v>
      </c>
      <c r="W146" s="123">
        <v>0.44500000000000001</v>
      </c>
    </row>
    <row r="147" spans="1:23" x14ac:dyDescent="0.3">
      <c r="A147" s="120">
        <v>3033</v>
      </c>
      <c r="B147" t="s">
        <v>10</v>
      </c>
      <c r="C147">
        <v>2</v>
      </c>
      <c r="D147" s="121" t="s">
        <v>3912</v>
      </c>
      <c r="E147">
        <v>135</v>
      </c>
      <c r="F147" s="122">
        <v>67.5</v>
      </c>
      <c r="G147" s="123">
        <v>0.435</v>
      </c>
      <c r="H147" s="123">
        <v>0.94099999999999995</v>
      </c>
      <c r="I147" s="123">
        <v>0</v>
      </c>
      <c r="J147" s="123">
        <v>0</v>
      </c>
      <c r="K147" s="123">
        <v>0</v>
      </c>
      <c r="L147" s="123">
        <v>0</v>
      </c>
      <c r="M147" s="123">
        <v>5.8999999999999997E-2</v>
      </c>
      <c r="N147" s="123">
        <v>0</v>
      </c>
      <c r="O147" s="123">
        <v>0.10299999999999999</v>
      </c>
      <c r="P147" s="125">
        <v>80.8</v>
      </c>
      <c r="Q147" s="123">
        <v>0.50900000000000001</v>
      </c>
      <c r="R147" s="125">
        <v>84.8</v>
      </c>
      <c r="S147" s="123">
        <v>0.56099999999999994</v>
      </c>
      <c r="T147" s="125">
        <v>77</v>
      </c>
      <c r="U147" s="123">
        <v>0.29399999999999998</v>
      </c>
      <c r="V147" s="125">
        <v>80.5</v>
      </c>
      <c r="W147" s="123">
        <v>0.56599999999999995</v>
      </c>
    </row>
    <row r="148" spans="1:23" x14ac:dyDescent="0.3">
      <c r="A148" s="120">
        <v>46140</v>
      </c>
      <c r="B148" t="s">
        <v>211</v>
      </c>
      <c r="C148">
        <v>1</v>
      </c>
      <c r="D148" s="121" t="s">
        <v>3913</v>
      </c>
      <c r="E148">
        <v>456</v>
      </c>
      <c r="F148" s="122">
        <v>456</v>
      </c>
      <c r="G148" s="123">
        <v>0.443</v>
      </c>
      <c r="H148" s="123">
        <v>0.95799999999999996</v>
      </c>
      <c r="I148" s="123">
        <v>0</v>
      </c>
      <c r="J148" s="123">
        <v>0.02</v>
      </c>
      <c r="K148" s="123">
        <v>1.2999999999999999E-2</v>
      </c>
      <c r="L148" s="123">
        <v>0</v>
      </c>
      <c r="M148" s="123">
        <v>8.9999999999999993E-3</v>
      </c>
      <c r="N148" s="123">
        <v>1.4999999999999999E-2</v>
      </c>
      <c r="O148" s="123">
        <v>0.17499999999999999</v>
      </c>
      <c r="P148" s="125">
        <v>89.2</v>
      </c>
      <c r="Q148" s="123">
        <v>0.51500000000000001</v>
      </c>
      <c r="R148" s="125">
        <v>92.1</v>
      </c>
      <c r="S148" s="123">
        <v>0.60099999999999998</v>
      </c>
      <c r="T148" s="125">
        <v>87.4</v>
      </c>
      <c r="U148" s="123">
        <v>0.32200000000000001</v>
      </c>
      <c r="V148" s="125">
        <v>90.2</v>
      </c>
      <c r="W148" s="123">
        <v>0.26300000000000001</v>
      </c>
    </row>
    <row r="149" spans="1:23" x14ac:dyDescent="0.3">
      <c r="A149" s="120">
        <v>94078</v>
      </c>
      <c r="B149" t="s">
        <v>437</v>
      </c>
      <c r="C149">
        <v>5</v>
      </c>
      <c r="D149" s="121" t="s">
        <v>3910</v>
      </c>
      <c r="E149">
        <v>2364</v>
      </c>
      <c r="F149" s="122">
        <v>472.8</v>
      </c>
      <c r="G149" s="123">
        <v>0.54100000000000004</v>
      </c>
      <c r="H149" s="123">
        <v>0.92200000000000004</v>
      </c>
      <c r="I149" s="123">
        <v>1.4E-2</v>
      </c>
      <c r="J149" s="123">
        <v>2.5999999999999999E-2</v>
      </c>
      <c r="K149" s="123">
        <v>0.01</v>
      </c>
      <c r="L149" s="123">
        <v>2.1999999999999999E-2</v>
      </c>
      <c r="M149" s="123">
        <v>7.0000000000000001E-3</v>
      </c>
      <c r="N149" s="123">
        <v>5.0000000000000001E-3</v>
      </c>
      <c r="O149" s="123">
        <v>0.109</v>
      </c>
      <c r="P149" s="125">
        <v>82.9</v>
      </c>
      <c r="Q149" s="123">
        <v>0.51100000000000001</v>
      </c>
      <c r="R149" s="125">
        <v>82.5</v>
      </c>
      <c r="S149" s="123">
        <v>0.60499999999999998</v>
      </c>
      <c r="T149" s="125">
        <v>83.1</v>
      </c>
      <c r="U149" s="123">
        <v>0.379</v>
      </c>
      <c r="V149" s="125">
        <v>82.5</v>
      </c>
      <c r="W149" s="123">
        <v>0.28299999999999997</v>
      </c>
    </row>
    <row r="150" spans="1:23" x14ac:dyDescent="0.3">
      <c r="A150" s="120">
        <v>45077</v>
      </c>
      <c r="B150" t="s">
        <v>202</v>
      </c>
      <c r="C150">
        <v>2</v>
      </c>
      <c r="D150" s="121" t="s">
        <v>3909</v>
      </c>
      <c r="E150">
        <v>426</v>
      </c>
      <c r="F150" s="122">
        <v>213</v>
      </c>
      <c r="G150" s="123">
        <v>0.54200000000000004</v>
      </c>
      <c r="H150" s="123">
        <v>0.83099999999999996</v>
      </c>
      <c r="I150" s="123">
        <v>7.0000000000000007E-2</v>
      </c>
      <c r="J150" s="123">
        <v>1.2E-2</v>
      </c>
      <c r="K150" s="123">
        <v>0</v>
      </c>
      <c r="L150" s="123">
        <v>7.2999999999999995E-2</v>
      </c>
      <c r="M150" s="123">
        <v>1.4E-2</v>
      </c>
      <c r="N150" s="123">
        <v>0</v>
      </c>
      <c r="O150" s="123">
        <v>0.105</v>
      </c>
      <c r="P150" s="125">
        <v>82.8</v>
      </c>
      <c r="Q150" s="123">
        <v>0.60699999999999998</v>
      </c>
      <c r="R150" s="125">
        <v>81.900000000000006</v>
      </c>
      <c r="S150" s="123">
        <v>0.68199999999999994</v>
      </c>
      <c r="T150" s="125">
        <v>83.3</v>
      </c>
      <c r="U150" s="123">
        <v>0.30199999999999999</v>
      </c>
      <c r="V150" s="125">
        <v>83.1</v>
      </c>
      <c r="W150" s="123">
        <v>0.44400000000000001</v>
      </c>
    </row>
    <row r="151" spans="1:23" x14ac:dyDescent="0.3">
      <c r="A151" s="120">
        <v>96089</v>
      </c>
      <c r="B151" t="s">
        <v>443</v>
      </c>
      <c r="C151">
        <v>11</v>
      </c>
      <c r="D151" s="121" t="s">
        <v>3915</v>
      </c>
      <c r="E151">
        <v>4457</v>
      </c>
      <c r="F151" s="122">
        <v>405.18180000000001</v>
      </c>
      <c r="G151" s="123">
        <v>0.66700000000000004</v>
      </c>
      <c r="H151" s="123">
        <v>0.08</v>
      </c>
      <c r="I151" s="123">
        <v>0.82799999999999996</v>
      </c>
      <c r="J151" s="123">
        <v>3.5000000000000003E-2</v>
      </c>
      <c r="K151" s="123">
        <v>0</v>
      </c>
      <c r="L151" s="123">
        <v>5.2999999999999999E-2</v>
      </c>
      <c r="M151" s="123">
        <v>4.0000000000000001E-3</v>
      </c>
      <c r="N151" s="123">
        <v>8.9999999999999993E-3</v>
      </c>
      <c r="O151" s="123">
        <v>0.186</v>
      </c>
      <c r="P151" s="125">
        <v>79.599999999999994</v>
      </c>
      <c r="Q151" s="123">
        <v>0.751</v>
      </c>
      <c r="R151" s="125">
        <v>78.7</v>
      </c>
      <c r="S151" s="123">
        <v>0.28100000000000003</v>
      </c>
      <c r="T151" s="125">
        <v>81.2</v>
      </c>
      <c r="U151" s="123">
        <v>0.249</v>
      </c>
      <c r="V151" s="125">
        <v>80.900000000000006</v>
      </c>
      <c r="W151" s="123">
        <v>0.71799999999999997</v>
      </c>
    </row>
    <row r="152" spans="1:23" x14ac:dyDescent="0.3">
      <c r="A152" s="120">
        <v>50006</v>
      </c>
      <c r="B152" t="s">
        <v>258</v>
      </c>
      <c r="C152">
        <v>2</v>
      </c>
      <c r="D152" s="121" t="s">
        <v>3915</v>
      </c>
      <c r="E152">
        <v>1244</v>
      </c>
      <c r="F152" s="122">
        <v>622</v>
      </c>
      <c r="G152" s="123">
        <v>0.311</v>
      </c>
      <c r="H152" s="123">
        <v>0.86099999999999999</v>
      </c>
      <c r="I152" s="123">
        <v>3.5000000000000003E-2</v>
      </c>
      <c r="J152" s="123">
        <v>1.2999999999999999E-2</v>
      </c>
      <c r="K152" s="123">
        <v>8.9999999999999993E-3</v>
      </c>
      <c r="L152" s="123">
        <v>7.8E-2</v>
      </c>
      <c r="M152" s="123">
        <v>5.0000000000000001E-3</v>
      </c>
      <c r="N152" s="123">
        <v>0</v>
      </c>
      <c r="O152" s="123">
        <v>0.1</v>
      </c>
      <c r="P152" s="125">
        <v>84.6</v>
      </c>
      <c r="Q152" s="123">
        <v>0.35899999999999999</v>
      </c>
      <c r="R152" s="125">
        <v>79.8</v>
      </c>
      <c r="S152" s="123">
        <v>0.44299999999999995</v>
      </c>
      <c r="T152" s="125">
        <v>83.3</v>
      </c>
      <c r="U152" s="123">
        <v>0.48699999999999999</v>
      </c>
      <c r="V152" s="125">
        <v>79.599999999999994</v>
      </c>
      <c r="W152" s="123">
        <v>0.40200000000000002</v>
      </c>
    </row>
    <row r="153" spans="1:23" x14ac:dyDescent="0.3">
      <c r="A153" s="120">
        <v>112101</v>
      </c>
      <c r="B153" t="s">
        <v>526</v>
      </c>
      <c r="C153">
        <v>2</v>
      </c>
      <c r="D153" s="121" t="s">
        <v>3907</v>
      </c>
      <c r="E153">
        <v>383</v>
      </c>
      <c r="F153" s="122">
        <v>191.5</v>
      </c>
      <c r="G153" s="123">
        <v>0.53900000000000003</v>
      </c>
      <c r="H153" s="123">
        <v>0.96599999999999997</v>
      </c>
      <c r="I153" s="123">
        <v>0</v>
      </c>
      <c r="J153" s="123">
        <v>0</v>
      </c>
      <c r="K153" s="123">
        <v>0</v>
      </c>
      <c r="L153" s="123">
        <v>2.5999999999999999E-2</v>
      </c>
      <c r="M153" s="123">
        <v>8.0000000000000002E-3</v>
      </c>
      <c r="N153" s="123">
        <v>0</v>
      </c>
      <c r="O153" s="123">
        <v>0.14099999999999999</v>
      </c>
      <c r="P153" s="125">
        <v>83.2</v>
      </c>
      <c r="Q153" s="123">
        <v>0.66399999999999992</v>
      </c>
      <c r="R153" s="125">
        <v>83.9</v>
      </c>
      <c r="S153" s="123">
        <v>0.64700000000000002</v>
      </c>
      <c r="T153" s="125">
        <v>84.1</v>
      </c>
      <c r="U153" s="123">
        <v>0.27200000000000002</v>
      </c>
      <c r="V153" s="125">
        <v>82.8</v>
      </c>
      <c r="W153" s="123">
        <v>0.27700000000000002</v>
      </c>
    </row>
    <row r="154" spans="1:23" x14ac:dyDescent="0.3">
      <c r="A154" s="120">
        <v>106003</v>
      </c>
      <c r="B154" t="s">
        <v>501</v>
      </c>
      <c r="C154">
        <v>2</v>
      </c>
      <c r="D154" s="121" t="s">
        <v>3907</v>
      </c>
      <c r="E154">
        <v>724</v>
      </c>
      <c r="F154" s="122">
        <v>362</v>
      </c>
      <c r="G154" s="123">
        <v>0.55200000000000005</v>
      </c>
      <c r="H154" s="123">
        <v>0.91200000000000003</v>
      </c>
      <c r="I154" s="123">
        <v>0</v>
      </c>
      <c r="J154" s="123">
        <v>3.2000000000000001E-2</v>
      </c>
      <c r="K154" s="123">
        <v>0</v>
      </c>
      <c r="L154" s="123">
        <v>3.2000000000000001E-2</v>
      </c>
      <c r="M154" s="123">
        <v>2.5000000000000001E-2</v>
      </c>
      <c r="N154" s="123">
        <v>0</v>
      </c>
      <c r="O154" s="123">
        <v>0.191</v>
      </c>
      <c r="P154" s="125">
        <v>82.2</v>
      </c>
      <c r="Q154" s="123">
        <v>0.48499999999999999</v>
      </c>
      <c r="R154" s="125">
        <v>84.1</v>
      </c>
      <c r="S154" s="123">
        <v>0.55200000000000005</v>
      </c>
      <c r="T154" s="125">
        <v>82.7</v>
      </c>
      <c r="U154" s="123">
        <v>0.42399999999999999</v>
      </c>
      <c r="V154" s="125">
        <v>84.4</v>
      </c>
      <c r="W154" s="123">
        <v>0.54800000000000004</v>
      </c>
    </row>
    <row r="155" spans="1:23" x14ac:dyDescent="0.3">
      <c r="A155" s="120">
        <v>48066</v>
      </c>
      <c r="B155" t="s">
        <v>216</v>
      </c>
      <c r="C155">
        <v>7</v>
      </c>
      <c r="D155" s="121" t="s">
        <v>3914</v>
      </c>
      <c r="E155">
        <v>3251</v>
      </c>
      <c r="F155" s="122">
        <v>464.42860000000002</v>
      </c>
      <c r="G155" s="123">
        <v>0.51200000000000001</v>
      </c>
      <c r="H155" s="123">
        <v>0.71</v>
      </c>
      <c r="I155" s="123">
        <v>9.6000000000000002E-2</v>
      </c>
      <c r="J155" s="123">
        <v>0.111</v>
      </c>
      <c r="K155" s="123">
        <v>1E-3</v>
      </c>
      <c r="L155" s="123">
        <v>4.5999999999999999E-2</v>
      </c>
      <c r="M155" s="123">
        <v>3.5000000000000003E-2</v>
      </c>
      <c r="N155" s="123">
        <v>1.4E-2</v>
      </c>
      <c r="O155" s="123">
        <v>0.128</v>
      </c>
      <c r="P155" s="125">
        <v>82.1</v>
      </c>
      <c r="Q155" s="123">
        <v>0.61399999999999999</v>
      </c>
      <c r="R155" s="125">
        <v>81.3</v>
      </c>
      <c r="S155" s="123">
        <v>0.70500000000000007</v>
      </c>
      <c r="T155" s="125">
        <v>82.1</v>
      </c>
      <c r="U155" s="123">
        <v>0.378</v>
      </c>
      <c r="V155" s="125">
        <v>81.3</v>
      </c>
      <c r="W155" s="123">
        <v>0.35599999999999998</v>
      </c>
    </row>
    <row r="156" spans="1:23" x14ac:dyDescent="0.3">
      <c r="A156" s="120">
        <v>50012</v>
      </c>
      <c r="B156" t="s">
        <v>262</v>
      </c>
      <c r="C156">
        <v>15</v>
      </c>
      <c r="D156" s="121" t="s">
        <v>3915</v>
      </c>
      <c r="E156">
        <v>7387</v>
      </c>
      <c r="F156" s="122">
        <v>492.4667</v>
      </c>
      <c r="G156" s="123">
        <v>0.27700000000000002</v>
      </c>
      <c r="H156" s="123">
        <v>0.86399999999999999</v>
      </c>
      <c r="I156" s="123">
        <v>1.0999999999999999E-2</v>
      </c>
      <c r="J156" s="123">
        <v>3.9E-2</v>
      </c>
      <c r="K156" s="123">
        <v>0.01</v>
      </c>
      <c r="L156" s="123">
        <v>5.6000000000000001E-2</v>
      </c>
      <c r="M156" s="123">
        <v>1.9E-2</v>
      </c>
      <c r="N156" s="123">
        <v>0.03</v>
      </c>
      <c r="O156" s="123">
        <v>0.18</v>
      </c>
      <c r="P156" s="125">
        <v>82.9</v>
      </c>
      <c r="Q156" s="123">
        <v>0.51300000000000001</v>
      </c>
      <c r="R156" s="125">
        <v>83</v>
      </c>
      <c r="S156" s="123">
        <v>0.59299999999999997</v>
      </c>
      <c r="T156" s="125">
        <v>82.6</v>
      </c>
      <c r="U156" s="123">
        <v>0.371</v>
      </c>
      <c r="V156" s="125">
        <v>83</v>
      </c>
      <c r="W156" s="123">
        <v>0.33</v>
      </c>
    </row>
    <row r="157" spans="1:23" x14ac:dyDescent="0.3">
      <c r="A157" s="120">
        <v>92088</v>
      </c>
      <c r="B157" t="s">
        <v>428</v>
      </c>
      <c r="C157">
        <v>15</v>
      </c>
      <c r="D157" s="121" t="s">
        <v>3915</v>
      </c>
      <c r="E157">
        <v>11147</v>
      </c>
      <c r="F157" s="122">
        <v>743.13340000000005</v>
      </c>
      <c r="G157" s="123">
        <v>0.14199999999999999</v>
      </c>
      <c r="H157" s="123">
        <v>0.78300000000000003</v>
      </c>
      <c r="I157" s="123">
        <v>6.7000000000000004E-2</v>
      </c>
      <c r="J157" s="123">
        <v>5.2999999999999999E-2</v>
      </c>
      <c r="K157" s="123">
        <v>4.2999999999999997E-2</v>
      </c>
      <c r="L157" s="123">
        <v>0.05</v>
      </c>
      <c r="M157" s="123">
        <v>4.0000000000000001E-3</v>
      </c>
      <c r="N157" s="123">
        <v>3.9E-2</v>
      </c>
      <c r="O157" s="123">
        <v>0.115</v>
      </c>
      <c r="P157" s="125">
        <v>85</v>
      </c>
      <c r="Q157" s="123">
        <v>0.36599999999999999</v>
      </c>
      <c r="R157" s="125">
        <v>83</v>
      </c>
      <c r="S157" s="123">
        <v>0.43600000000000005</v>
      </c>
      <c r="T157" s="125">
        <v>84.9</v>
      </c>
      <c r="U157" s="123">
        <v>0.436</v>
      </c>
      <c r="V157" s="125">
        <v>82</v>
      </c>
      <c r="W157" s="123">
        <v>0.35199999999999998</v>
      </c>
    </row>
    <row r="158" spans="1:23" x14ac:dyDescent="0.3">
      <c r="A158" s="120">
        <v>36123</v>
      </c>
      <c r="B158" t="s">
        <v>154</v>
      </c>
      <c r="C158">
        <v>1</v>
      </c>
      <c r="D158" s="121" t="s">
        <v>3913</v>
      </c>
      <c r="E158">
        <v>113</v>
      </c>
      <c r="F158" s="122">
        <v>113</v>
      </c>
      <c r="G158" s="123">
        <v>0.27500000000000002</v>
      </c>
      <c r="H158" s="123">
        <v>0.96499999999999997</v>
      </c>
      <c r="I158" s="123">
        <v>0</v>
      </c>
      <c r="J158" s="123">
        <v>0</v>
      </c>
      <c r="K158" s="123">
        <v>0</v>
      </c>
      <c r="L158" s="123">
        <v>0</v>
      </c>
      <c r="M158" s="123">
        <v>3.5000000000000003E-2</v>
      </c>
      <c r="N158" s="123">
        <v>0</v>
      </c>
      <c r="O158" s="123">
        <v>0.17699999999999999</v>
      </c>
      <c r="P158" s="125">
        <v>86.1</v>
      </c>
      <c r="Q158" s="123">
        <v>0.38600000000000001</v>
      </c>
      <c r="R158" s="125">
        <v>90.3</v>
      </c>
      <c r="S158" s="123">
        <v>0.35699999999999998</v>
      </c>
      <c r="T158" s="125">
        <v>81.599999999999994</v>
      </c>
      <c r="U158" s="123">
        <v>0.3</v>
      </c>
      <c r="V158" s="125">
        <v>87.8</v>
      </c>
      <c r="W158" s="123">
        <v>0.433</v>
      </c>
    </row>
    <row r="159" spans="1:23" x14ac:dyDescent="0.3">
      <c r="A159" s="120">
        <v>62072</v>
      </c>
      <c r="B159" t="s">
        <v>311</v>
      </c>
      <c r="C159">
        <v>2</v>
      </c>
      <c r="D159" s="121" t="s">
        <v>3910</v>
      </c>
      <c r="E159">
        <v>964</v>
      </c>
      <c r="F159" s="122">
        <v>482</v>
      </c>
      <c r="G159" s="123">
        <v>0.55400000000000005</v>
      </c>
      <c r="H159" s="123">
        <v>0.94599999999999995</v>
      </c>
      <c r="I159" s="123">
        <v>5.0000000000000001E-3</v>
      </c>
      <c r="J159" s="123">
        <v>2.3E-2</v>
      </c>
      <c r="K159" s="123">
        <v>0</v>
      </c>
      <c r="L159" s="123">
        <v>0.02</v>
      </c>
      <c r="M159" s="123">
        <v>6.0000000000000001E-3</v>
      </c>
      <c r="N159" s="123">
        <v>0.01</v>
      </c>
      <c r="O159" s="123">
        <v>0.14799999999999999</v>
      </c>
      <c r="P159" s="125">
        <v>84.1</v>
      </c>
      <c r="Q159" s="123">
        <v>0.54499999999999993</v>
      </c>
      <c r="R159" s="125">
        <v>82.7</v>
      </c>
      <c r="S159" s="123">
        <v>0.64500000000000002</v>
      </c>
      <c r="T159" s="125">
        <v>82</v>
      </c>
      <c r="U159" s="123">
        <v>0.33400000000000002</v>
      </c>
      <c r="V159" s="125">
        <v>82</v>
      </c>
      <c r="W159" s="123">
        <v>0.248</v>
      </c>
    </row>
    <row r="160" spans="1:23" x14ac:dyDescent="0.3">
      <c r="A160" s="120">
        <v>48922</v>
      </c>
      <c r="B160" t="s">
        <v>240</v>
      </c>
      <c r="C160">
        <v>3</v>
      </c>
      <c r="D160" s="121" t="s">
        <v>3914</v>
      </c>
      <c r="E160">
        <v>1006</v>
      </c>
      <c r="F160" s="122">
        <v>335.33330000000001</v>
      </c>
      <c r="G160" s="123">
        <v>0.82299999999999995</v>
      </c>
      <c r="H160" s="123">
        <v>6.2E-2</v>
      </c>
      <c r="I160" s="123">
        <v>0.189</v>
      </c>
      <c r="J160" s="123">
        <v>0.73299999999999998</v>
      </c>
      <c r="K160" s="123">
        <v>8.0000000000000002E-3</v>
      </c>
      <c r="L160" s="123">
        <v>0</v>
      </c>
      <c r="M160" s="123">
        <v>8.9999999999999993E-3</v>
      </c>
      <c r="N160" s="123">
        <v>0.46200000000000002</v>
      </c>
      <c r="O160" s="123">
        <v>6.8000000000000005E-2</v>
      </c>
      <c r="P160" s="125">
        <v>82.8</v>
      </c>
      <c r="Q160" s="123">
        <v>0.77700000000000002</v>
      </c>
      <c r="R160" s="125">
        <v>84</v>
      </c>
      <c r="S160" s="123">
        <v>0.747</v>
      </c>
      <c r="T160" s="125">
        <v>84.3</v>
      </c>
      <c r="U160" s="123">
        <v>0.215</v>
      </c>
      <c r="V160" s="125">
        <v>87.4</v>
      </c>
      <c r="W160" s="123">
        <v>0.245</v>
      </c>
    </row>
    <row r="161" spans="1:23" x14ac:dyDescent="0.3">
      <c r="A161" s="120">
        <v>92087</v>
      </c>
      <c r="B161" t="s">
        <v>427</v>
      </c>
      <c r="C161">
        <v>18</v>
      </c>
      <c r="D161" s="121" t="s">
        <v>3915</v>
      </c>
      <c r="E161">
        <v>10209</v>
      </c>
      <c r="F161" s="122">
        <v>567.16669999999999</v>
      </c>
      <c r="G161" s="123">
        <v>0.16200000000000001</v>
      </c>
      <c r="H161" s="123">
        <v>0.76400000000000001</v>
      </c>
      <c r="I161" s="123">
        <v>6.3E-2</v>
      </c>
      <c r="J161" s="123">
        <v>6.0999999999999999E-2</v>
      </c>
      <c r="K161" s="123">
        <v>4.1000000000000002E-2</v>
      </c>
      <c r="L161" s="123">
        <v>6.6000000000000003E-2</v>
      </c>
      <c r="M161" s="123">
        <v>4.0000000000000001E-3</v>
      </c>
      <c r="N161" s="123">
        <v>4.4999999999999998E-2</v>
      </c>
      <c r="O161" s="123">
        <v>0.159</v>
      </c>
      <c r="P161" s="125">
        <v>87.4</v>
      </c>
      <c r="Q161" s="123">
        <v>0.40600000000000003</v>
      </c>
      <c r="R161" s="125">
        <v>87.2</v>
      </c>
      <c r="S161" s="123">
        <v>0.45199999999999996</v>
      </c>
      <c r="T161" s="125">
        <v>85.7</v>
      </c>
      <c r="U161" s="123">
        <v>0.38700000000000001</v>
      </c>
      <c r="V161" s="125">
        <v>86.1</v>
      </c>
      <c r="W161" s="123">
        <v>0.33600000000000002</v>
      </c>
    </row>
    <row r="162" spans="1:23" x14ac:dyDescent="0.3">
      <c r="A162" s="120">
        <v>14129</v>
      </c>
      <c r="B162" t="s">
        <v>61</v>
      </c>
      <c r="C162">
        <v>4</v>
      </c>
      <c r="D162" s="121" t="s">
        <v>3909</v>
      </c>
      <c r="E162">
        <v>1447</v>
      </c>
      <c r="F162" s="122">
        <v>361.75</v>
      </c>
      <c r="G162" s="123">
        <v>0.41599999999999998</v>
      </c>
      <c r="H162" s="123">
        <v>0.76400000000000001</v>
      </c>
      <c r="I162" s="123">
        <v>7.4999999999999997E-2</v>
      </c>
      <c r="J162" s="123">
        <v>2.8000000000000001E-2</v>
      </c>
      <c r="K162" s="123">
        <v>0</v>
      </c>
      <c r="L162" s="123">
        <v>0.123</v>
      </c>
      <c r="M162" s="123">
        <v>0.01</v>
      </c>
      <c r="N162" s="123">
        <v>0</v>
      </c>
      <c r="O162" s="123">
        <v>0.156</v>
      </c>
      <c r="P162" s="125">
        <v>81.599999999999994</v>
      </c>
      <c r="Q162" s="123">
        <v>0.55200000000000005</v>
      </c>
      <c r="R162" s="125">
        <v>82.4</v>
      </c>
      <c r="S162" s="123">
        <v>0.61599999999999999</v>
      </c>
      <c r="T162" s="125">
        <v>80.7</v>
      </c>
      <c r="U162" s="123">
        <v>0.28899999999999998</v>
      </c>
      <c r="V162" s="125">
        <v>80.3</v>
      </c>
      <c r="W162" s="123">
        <v>0.35</v>
      </c>
    </row>
    <row r="163" spans="1:23" x14ac:dyDescent="0.3">
      <c r="A163" s="120">
        <v>77102</v>
      </c>
      <c r="B163" t="s">
        <v>366</v>
      </c>
      <c r="C163">
        <v>2</v>
      </c>
      <c r="D163" s="121" t="s">
        <v>3907</v>
      </c>
      <c r="E163">
        <v>600</v>
      </c>
      <c r="F163" s="122">
        <v>300</v>
      </c>
      <c r="G163" s="123">
        <v>0.63600000000000001</v>
      </c>
      <c r="H163" s="123">
        <v>0.98499999999999999</v>
      </c>
      <c r="I163" s="123">
        <v>0</v>
      </c>
      <c r="J163" s="123">
        <v>0</v>
      </c>
      <c r="K163" s="123">
        <v>0</v>
      </c>
      <c r="L163" s="123">
        <v>0</v>
      </c>
      <c r="M163" s="123">
        <v>1.4999999999999999E-2</v>
      </c>
      <c r="N163" s="123">
        <v>0</v>
      </c>
      <c r="O163" s="123">
        <v>0.13500000000000001</v>
      </c>
      <c r="P163" s="125">
        <v>85.1</v>
      </c>
      <c r="Q163" s="123">
        <v>0.50900000000000001</v>
      </c>
      <c r="R163" s="125">
        <v>84.6</v>
      </c>
      <c r="S163" s="123">
        <v>0.55800000000000005</v>
      </c>
      <c r="T163" s="125">
        <v>85.7</v>
      </c>
      <c r="U163" s="123">
        <v>0.371</v>
      </c>
      <c r="V163" s="125">
        <v>83</v>
      </c>
      <c r="W163" s="123">
        <v>0.33500000000000002</v>
      </c>
    </row>
    <row r="164" spans="1:23" x14ac:dyDescent="0.3">
      <c r="A164" s="120">
        <v>104042</v>
      </c>
      <c r="B164" t="s">
        <v>492</v>
      </c>
      <c r="C164">
        <v>2</v>
      </c>
      <c r="D164" s="121" t="s">
        <v>3907</v>
      </c>
      <c r="E164">
        <v>443</v>
      </c>
      <c r="F164" s="122">
        <v>221.5</v>
      </c>
      <c r="G164" s="123">
        <v>0.41899999999999998</v>
      </c>
      <c r="H164" s="123">
        <v>0.92300000000000004</v>
      </c>
      <c r="I164" s="123">
        <v>0</v>
      </c>
      <c r="J164" s="123">
        <v>3.4000000000000002E-2</v>
      </c>
      <c r="K164" s="123">
        <v>0</v>
      </c>
      <c r="L164" s="123">
        <v>3.5999999999999997E-2</v>
      </c>
      <c r="M164" s="123">
        <v>7.0000000000000001E-3</v>
      </c>
      <c r="N164" s="123">
        <v>0</v>
      </c>
      <c r="O164" s="123">
        <v>0.14399999999999999</v>
      </c>
      <c r="P164" s="125">
        <v>83.2</v>
      </c>
      <c r="Q164" s="123">
        <v>0.66799999999999993</v>
      </c>
      <c r="R164" s="125">
        <v>80.400000000000006</v>
      </c>
      <c r="S164" s="123">
        <v>0.375</v>
      </c>
      <c r="T164" s="125">
        <v>83.1</v>
      </c>
      <c r="U164" s="123">
        <v>0.82099999999999995</v>
      </c>
      <c r="V164" s="125">
        <v>79.7</v>
      </c>
      <c r="W164" s="123">
        <v>0.85699999999999998</v>
      </c>
    </row>
    <row r="165" spans="1:23" x14ac:dyDescent="0.3">
      <c r="A165" s="120">
        <v>31121</v>
      </c>
      <c r="B165" t="s">
        <v>133</v>
      </c>
      <c r="C165">
        <v>2</v>
      </c>
      <c r="D165" s="121" t="s">
        <v>3912</v>
      </c>
      <c r="E165">
        <v>374</v>
      </c>
      <c r="F165" s="122">
        <v>187</v>
      </c>
      <c r="G165" s="123">
        <v>0.44800000000000001</v>
      </c>
      <c r="H165" s="123">
        <v>0.97299999999999998</v>
      </c>
      <c r="I165" s="123">
        <v>0</v>
      </c>
      <c r="J165" s="123">
        <v>0</v>
      </c>
      <c r="K165" s="123">
        <v>0</v>
      </c>
      <c r="L165" s="123">
        <v>0</v>
      </c>
      <c r="M165" s="123">
        <v>2.7E-2</v>
      </c>
      <c r="N165" s="123">
        <v>0</v>
      </c>
      <c r="O165" s="123">
        <v>0.16900000000000001</v>
      </c>
      <c r="P165" s="125">
        <v>84.8</v>
      </c>
      <c r="Q165" s="123">
        <v>0.505</v>
      </c>
      <c r="R165" s="125">
        <v>81.7</v>
      </c>
      <c r="S165" s="123">
        <v>0.52400000000000002</v>
      </c>
      <c r="T165" s="125">
        <v>85.3</v>
      </c>
      <c r="U165" s="123">
        <v>0.63</v>
      </c>
      <c r="V165" s="125">
        <v>81.5</v>
      </c>
      <c r="W165" s="123">
        <v>0.36399999999999999</v>
      </c>
    </row>
    <row r="166" spans="1:23" x14ac:dyDescent="0.3">
      <c r="A166" s="120">
        <v>53112</v>
      </c>
      <c r="B166" t="s">
        <v>274</v>
      </c>
      <c r="C166">
        <v>1</v>
      </c>
      <c r="D166" s="121" t="s">
        <v>3907</v>
      </c>
      <c r="E166">
        <v>76</v>
      </c>
      <c r="F166" s="122">
        <v>76</v>
      </c>
      <c r="G166" s="123">
        <v>0.63</v>
      </c>
      <c r="H166" s="123">
        <v>0.93400000000000005</v>
      </c>
      <c r="I166" s="123">
        <v>0</v>
      </c>
      <c r="J166" s="123">
        <v>0</v>
      </c>
      <c r="K166" s="123">
        <v>0</v>
      </c>
      <c r="L166" s="123">
        <v>0</v>
      </c>
      <c r="M166" s="123">
        <v>6.6000000000000003E-2</v>
      </c>
      <c r="N166" s="123">
        <v>0</v>
      </c>
      <c r="O166" s="123">
        <v>0.11799999999999999</v>
      </c>
      <c r="P166" s="125">
        <v>96.3</v>
      </c>
      <c r="Q166" s="123">
        <v>0.70700000000000007</v>
      </c>
      <c r="R166" s="125">
        <v>92.1</v>
      </c>
      <c r="S166" s="123">
        <v>0.65900000000000003</v>
      </c>
      <c r="T166" s="125">
        <v>97.1</v>
      </c>
      <c r="U166" s="123">
        <v>0.29299999999999998</v>
      </c>
      <c r="V166" s="125">
        <v>91.8</v>
      </c>
      <c r="W166" s="123">
        <v>0.34100000000000003</v>
      </c>
    </row>
    <row r="167" spans="1:23" x14ac:dyDescent="0.3">
      <c r="A167" s="120">
        <v>37039</v>
      </c>
      <c r="B167" t="s">
        <v>165</v>
      </c>
      <c r="C167">
        <v>2</v>
      </c>
      <c r="D167" s="121" t="s">
        <v>3909</v>
      </c>
      <c r="E167">
        <v>517</v>
      </c>
      <c r="F167" s="122">
        <v>258.5</v>
      </c>
      <c r="G167" s="123">
        <v>0.371</v>
      </c>
      <c r="H167" s="123">
        <v>0.94399999999999995</v>
      </c>
      <c r="I167" s="123">
        <v>0</v>
      </c>
      <c r="J167" s="123">
        <v>1.4999999999999999E-2</v>
      </c>
      <c r="K167" s="123">
        <v>0</v>
      </c>
      <c r="L167" s="123">
        <v>2.7E-2</v>
      </c>
      <c r="M167" s="123">
        <v>1.4E-2</v>
      </c>
      <c r="N167" s="123">
        <v>0</v>
      </c>
      <c r="O167" s="123">
        <v>0.16600000000000001</v>
      </c>
      <c r="P167" s="125">
        <v>86.5</v>
      </c>
      <c r="Q167" s="123">
        <v>0.57800000000000007</v>
      </c>
      <c r="R167" s="125">
        <v>88.9</v>
      </c>
      <c r="S167" s="123">
        <v>0.39900000000000002</v>
      </c>
      <c r="T167" s="125">
        <v>85.5</v>
      </c>
      <c r="U167" s="123">
        <v>0.33400000000000002</v>
      </c>
      <c r="V167" s="125">
        <v>86.8</v>
      </c>
      <c r="W167" s="123">
        <v>0.51600000000000001</v>
      </c>
    </row>
    <row r="168" spans="1:23" x14ac:dyDescent="0.3">
      <c r="A168" s="120">
        <v>37037</v>
      </c>
      <c r="B168" t="s">
        <v>164</v>
      </c>
      <c r="C168">
        <v>3</v>
      </c>
      <c r="D168" s="121" t="s">
        <v>3909</v>
      </c>
      <c r="E168">
        <v>1176</v>
      </c>
      <c r="F168" s="122">
        <v>392</v>
      </c>
      <c r="G168" s="123">
        <v>0.36799999999999999</v>
      </c>
      <c r="H168" s="123">
        <v>0.95</v>
      </c>
      <c r="I168" s="123">
        <v>0</v>
      </c>
      <c r="J168" s="123">
        <v>1.4999999999999999E-2</v>
      </c>
      <c r="K168" s="123">
        <v>0</v>
      </c>
      <c r="L168" s="123">
        <v>1.7999999999999999E-2</v>
      </c>
      <c r="M168" s="123">
        <v>1.6E-2</v>
      </c>
      <c r="N168" s="123">
        <v>0</v>
      </c>
      <c r="O168" s="123">
        <v>0.161</v>
      </c>
      <c r="P168" s="125">
        <v>84.7</v>
      </c>
      <c r="Q168" s="123">
        <v>0.55299999999999994</v>
      </c>
      <c r="R168" s="125">
        <v>86.7</v>
      </c>
      <c r="S168" s="123">
        <v>0.55200000000000005</v>
      </c>
      <c r="T168" s="125">
        <v>83.8</v>
      </c>
      <c r="U168" s="123">
        <v>0.316</v>
      </c>
      <c r="V168" s="125">
        <v>84.3</v>
      </c>
      <c r="W168" s="123">
        <v>0.30399999999999999</v>
      </c>
    </row>
    <row r="169" spans="1:23" x14ac:dyDescent="0.3">
      <c r="A169" s="120">
        <v>115916</v>
      </c>
      <c r="B169" t="s">
        <v>542</v>
      </c>
      <c r="C169">
        <v>3</v>
      </c>
      <c r="D169" s="121" t="s">
        <v>3915</v>
      </c>
      <c r="E169">
        <v>1261</v>
      </c>
      <c r="F169" s="122">
        <v>420.33330000000001</v>
      </c>
      <c r="G169" s="123">
        <v>0.48199999999999998</v>
      </c>
      <c r="H169" s="123">
        <v>0.57399999999999995</v>
      </c>
      <c r="I169" s="123">
        <v>0.245</v>
      </c>
      <c r="J169" s="123">
        <v>5.0999999999999997E-2</v>
      </c>
      <c r="K169" s="123">
        <v>2.1000000000000001E-2</v>
      </c>
      <c r="L169" s="123">
        <v>0.105</v>
      </c>
      <c r="M169" s="123">
        <v>3.0000000000000001E-3</v>
      </c>
      <c r="N169" s="123">
        <v>0.11</v>
      </c>
      <c r="O169" s="123">
        <v>8.1000000000000003E-2</v>
      </c>
      <c r="P169" s="125">
        <v>79.7</v>
      </c>
      <c r="Q169" s="123">
        <v>0.621</v>
      </c>
      <c r="R169" s="125">
        <v>80.7</v>
      </c>
      <c r="S169" s="123">
        <v>0.74199999999999999</v>
      </c>
      <c r="T169" s="125">
        <v>79.400000000000006</v>
      </c>
      <c r="U169" s="123">
        <v>0.24299999999999999</v>
      </c>
      <c r="V169" s="125">
        <v>81.5</v>
      </c>
      <c r="W169" s="123">
        <v>0.40100000000000002</v>
      </c>
    </row>
    <row r="170" spans="1:23" x14ac:dyDescent="0.3">
      <c r="A170" s="120">
        <v>48905</v>
      </c>
      <c r="B170" t="s">
        <v>231</v>
      </c>
      <c r="C170">
        <v>1</v>
      </c>
      <c r="D170" s="121" t="s">
        <v>3914</v>
      </c>
      <c r="E170">
        <v>197</v>
      </c>
      <c r="F170" s="122">
        <v>197</v>
      </c>
      <c r="G170" s="123">
        <v>0.78500000000000003</v>
      </c>
      <c r="H170" s="123">
        <v>3.5999999999999997E-2</v>
      </c>
      <c r="I170" s="123">
        <v>0.84799999999999998</v>
      </c>
      <c r="J170" s="123">
        <v>5.6000000000000001E-2</v>
      </c>
      <c r="K170" s="123">
        <v>0</v>
      </c>
      <c r="L170" s="123">
        <v>5.0999999999999997E-2</v>
      </c>
      <c r="M170" s="123">
        <v>0.01</v>
      </c>
      <c r="N170" s="123">
        <v>2.5000000000000001E-2</v>
      </c>
      <c r="O170" s="123">
        <v>0.17799999999999999</v>
      </c>
      <c r="P170" s="125">
        <v>89</v>
      </c>
      <c r="Q170" s="123">
        <v>0.10499999999999998</v>
      </c>
      <c r="R170" s="125">
        <v>88.9</v>
      </c>
      <c r="S170" s="123">
        <v>8.8999999999999968E-2</v>
      </c>
      <c r="T170" s="125">
        <v>90.6</v>
      </c>
      <c r="U170" s="123">
        <v>0.89500000000000002</v>
      </c>
      <c r="V170" s="125">
        <v>88.5</v>
      </c>
      <c r="W170" s="123">
        <v>0.91100000000000003</v>
      </c>
    </row>
    <row r="171" spans="1:23" x14ac:dyDescent="0.3">
      <c r="A171" s="120">
        <v>72073</v>
      </c>
      <c r="B171" t="s">
        <v>343</v>
      </c>
      <c r="C171">
        <v>2</v>
      </c>
      <c r="D171" s="121" t="s">
        <v>3910</v>
      </c>
      <c r="E171">
        <v>230</v>
      </c>
      <c r="F171" s="122">
        <v>115</v>
      </c>
      <c r="G171" s="123">
        <v>0.40400000000000003</v>
      </c>
      <c r="H171" s="123">
        <v>0.97399999999999998</v>
      </c>
      <c r="I171" s="123">
        <v>0</v>
      </c>
      <c r="J171" s="123">
        <v>0</v>
      </c>
      <c r="K171" s="123">
        <v>0</v>
      </c>
      <c r="L171" s="123">
        <v>0</v>
      </c>
      <c r="M171" s="123">
        <v>2.5999999999999999E-2</v>
      </c>
      <c r="N171" s="123">
        <v>0</v>
      </c>
      <c r="O171" s="123">
        <v>0.187</v>
      </c>
      <c r="P171" s="125">
        <v>83.1</v>
      </c>
      <c r="Q171" s="123">
        <v>0.67900000000000005</v>
      </c>
      <c r="R171" s="125">
        <v>82.4</v>
      </c>
      <c r="S171" s="123">
        <v>0.71799999999999997</v>
      </c>
      <c r="T171" s="125">
        <v>84.5</v>
      </c>
      <c r="U171" s="123">
        <v>0.32100000000000001</v>
      </c>
      <c r="V171" s="125">
        <v>81.7</v>
      </c>
      <c r="W171" s="123">
        <v>0.28199999999999997</v>
      </c>
    </row>
    <row r="172" spans="1:23" x14ac:dyDescent="0.3">
      <c r="A172" s="120">
        <v>97127</v>
      </c>
      <c r="B172" t="s">
        <v>467</v>
      </c>
      <c r="C172">
        <v>1</v>
      </c>
      <c r="D172" s="121" t="s">
        <v>3908</v>
      </c>
      <c r="E172">
        <v>40</v>
      </c>
      <c r="F172" s="122">
        <v>40</v>
      </c>
      <c r="G172" s="123">
        <v>1</v>
      </c>
      <c r="H172" s="123">
        <v>0.8</v>
      </c>
      <c r="I172" s="123">
        <v>0</v>
      </c>
      <c r="J172" s="123">
        <v>0.15</v>
      </c>
      <c r="K172" s="123">
        <v>0</v>
      </c>
      <c r="L172" s="123">
        <v>0</v>
      </c>
      <c r="M172" s="123">
        <v>0.05</v>
      </c>
      <c r="N172" s="123">
        <v>0</v>
      </c>
      <c r="O172" s="123">
        <v>0</v>
      </c>
      <c r="P172" s="125">
        <v>86.2</v>
      </c>
      <c r="Q172" s="123">
        <v>0.67999999999999994</v>
      </c>
      <c r="R172" s="125">
        <v>88.4</v>
      </c>
      <c r="S172" s="123">
        <v>0.12</v>
      </c>
      <c r="T172" s="125">
        <v>87.3</v>
      </c>
      <c r="U172" s="123">
        <v>0.32</v>
      </c>
      <c r="V172" s="125">
        <v>87.8</v>
      </c>
      <c r="W172" s="123">
        <v>0.88</v>
      </c>
    </row>
    <row r="173" spans="1:23" x14ac:dyDescent="0.3">
      <c r="A173" s="120">
        <v>41004</v>
      </c>
      <c r="B173" t="s">
        <v>185</v>
      </c>
      <c r="C173">
        <v>2</v>
      </c>
      <c r="D173" s="121" t="s">
        <v>3912</v>
      </c>
      <c r="E173">
        <v>127</v>
      </c>
      <c r="F173" s="122">
        <v>63.5</v>
      </c>
      <c r="G173" s="123">
        <v>0.55400000000000005</v>
      </c>
      <c r="H173" s="123">
        <v>0.96899999999999997</v>
      </c>
      <c r="I173" s="123">
        <v>0</v>
      </c>
      <c r="J173" s="123">
        <v>0</v>
      </c>
      <c r="K173" s="123">
        <v>0</v>
      </c>
      <c r="L173" s="123">
        <v>0</v>
      </c>
      <c r="M173" s="123">
        <v>3.1E-2</v>
      </c>
      <c r="N173" s="123">
        <v>0</v>
      </c>
      <c r="O173" s="123">
        <v>0.16500000000000001</v>
      </c>
      <c r="P173" s="125">
        <v>82.1</v>
      </c>
      <c r="Q173" s="123">
        <v>0.51500000000000001</v>
      </c>
      <c r="R173" s="125">
        <v>88.8</v>
      </c>
      <c r="S173" s="123">
        <v>0.66399999999999992</v>
      </c>
      <c r="T173" s="125">
        <v>82.1</v>
      </c>
      <c r="U173" s="123">
        <v>0.48499999999999999</v>
      </c>
      <c r="V173" s="125">
        <v>90.5</v>
      </c>
      <c r="W173" s="123">
        <v>0.33600000000000002</v>
      </c>
    </row>
    <row r="174" spans="1:23" x14ac:dyDescent="0.3">
      <c r="A174" s="120">
        <v>45078</v>
      </c>
      <c r="B174" t="s">
        <v>203</v>
      </c>
      <c r="C174">
        <v>2</v>
      </c>
      <c r="D174" s="121" t="s">
        <v>3909</v>
      </c>
      <c r="E174">
        <v>342</v>
      </c>
      <c r="F174" s="122">
        <v>171</v>
      </c>
      <c r="G174" s="123">
        <v>0.42</v>
      </c>
      <c r="H174" s="123">
        <v>0.90100000000000002</v>
      </c>
      <c r="I174" s="123">
        <v>2.3E-2</v>
      </c>
      <c r="J174" s="123">
        <v>1.4999999999999999E-2</v>
      </c>
      <c r="K174" s="123">
        <v>0</v>
      </c>
      <c r="L174" s="123">
        <v>4.3999999999999997E-2</v>
      </c>
      <c r="M174" s="123">
        <v>1.7000000000000001E-2</v>
      </c>
      <c r="N174" s="123">
        <v>0</v>
      </c>
      <c r="O174" s="123">
        <v>0.16900000000000001</v>
      </c>
      <c r="P174" s="125">
        <v>92</v>
      </c>
      <c r="Q174" s="123">
        <v>0.69700000000000006</v>
      </c>
      <c r="R174" s="125">
        <v>93.1</v>
      </c>
      <c r="S174" s="123">
        <v>0.45899999999999996</v>
      </c>
      <c r="T174" s="125">
        <v>91.1</v>
      </c>
      <c r="U174" s="123">
        <v>0.80700000000000005</v>
      </c>
      <c r="V174" s="125">
        <v>88.1</v>
      </c>
      <c r="W174" s="123">
        <v>0.80300000000000005</v>
      </c>
    </row>
    <row r="175" spans="1:23" x14ac:dyDescent="0.3">
      <c r="A175" s="120">
        <v>46135</v>
      </c>
      <c r="B175" t="s">
        <v>209</v>
      </c>
      <c r="C175">
        <v>1</v>
      </c>
      <c r="D175" s="121" t="s">
        <v>3913</v>
      </c>
      <c r="E175">
        <v>199</v>
      </c>
      <c r="F175" s="122">
        <v>199</v>
      </c>
      <c r="G175" s="123">
        <v>0.49099999999999999</v>
      </c>
      <c r="H175" s="123">
        <v>0.97499999999999998</v>
      </c>
      <c r="I175" s="123">
        <v>0</v>
      </c>
      <c r="J175" s="123">
        <v>0</v>
      </c>
      <c r="K175" s="123">
        <v>0</v>
      </c>
      <c r="L175" s="123">
        <v>0</v>
      </c>
      <c r="M175" s="123">
        <v>2.5000000000000001E-2</v>
      </c>
      <c r="N175" s="123">
        <v>0</v>
      </c>
      <c r="O175" s="123">
        <v>0.11600000000000001</v>
      </c>
      <c r="P175" s="125">
        <v>90.4</v>
      </c>
      <c r="Q175" s="123">
        <v>0.629</v>
      </c>
      <c r="R175" s="125">
        <v>85.5</v>
      </c>
      <c r="S175" s="123">
        <v>0.70199999999999996</v>
      </c>
      <c r="T175" s="125">
        <v>91</v>
      </c>
      <c r="U175" s="123">
        <v>0.30399999999999999</v>
      </c>
      <c r="V175" s="125">
        <v>85</v>
      </c>
      <c r="W175" s="123">
        <v>0.73899999999999999</v>
      </c>
    </row>
    <row r="176" spans="1:23" x14ac:dyDescent="0.3">
      <c r="A176" s="120">
        <v>6103</v>
      </c>
      <c r="B176" t="s">
        <v>22</v>
      </c>
      <c r="C176">
        <v>2</v>
      </c>
      <c r="D176" s="121" t="s">
        <v>3907</v>
      </c>
      <c r="E176">
        <v>184</v>
      </c>
      <c r="F176" s="122">
        <v>92</v>
      </c>
      <c r="G176" s="123">
        <v>0.68600000000000005</v>
      </c>
      <c r="H176" s="123">
        <v>0.875</v>
      </c>
      <c r="I176" s="123">
        <v>0</v>
      </c>
      <c r="J176" s="123">
        <v>0</v>
      </c>
      <c r="K176" s="123">
        <v>0</v>
      </c>
      <c r="L176" s="123">
        <v>9.2999999999999999E-2</v>
      </c>
      <c r="M176" s="123">
        <v>3.2000000000000001E-2</v>
      </c>
      <c r="N176" s="123">
        <v>0</v>
      </c>
      <c r="O176" s="123">
        <v>0.125</v>
      </c>
      <c r="P176" s="125">
        <v>79.599999999999994</v>
      </c>
      <c r="Q176" s="123">
        <v>0.67900000000000005</v>
      </c>
      <c r="R176" s="125">
        <v>80.099999999999994</v>
      </c>
      <c r="S176" s="123">
        <v>0.21999999999999997</v>
      </c>
      <c r="T176" s="125">
        <v>79.400000000000006</v>
      </c>
      <c r="U176" s="123">
        <v>0.51</v>
      </c>
      <c r="V176" s="125">
        <v>79.3</v>
      </c>
      <c r="W176" s="123">
        <v>0.81399999999999995</v>
      </c>
    </row>
    <row r="177" spans="1:23" x14ac:dyDescent="0.3">
      <c r="A177" s="120">
        <v>48913</v>
      </c>
      <c r="B177" t="s">
        <v>235</v>
      </c>
      <c r="C177">
        <v>1</v>
      </c>
      <c r="D177" s="121" t="s">
        <v>3914</v>
      </c>
      <c r="E177">
        <v>135</v>
      </c>
      <c r="F177" s="122">
        <v>135</v>
      </c>
      <c r="G177" s="123">
        <v>0.82799999999999996</v>
      </c>
      <c r="H177" s="123">
        <v>8.1000000000000003E-2</v>
      </c>
      <c r="I177" s="123">
        <v>0.63700000000000001</v>
      </c>
      <c r="J177" s="123">
        <v>0.17799999999999999</v>
      </c>
      <c r="K177" s="123">
        <v>0</v>
      </c>
      <c r="L177" s="123">
        <v>9.6000000000000002E-2</v>
      </c>
      <c r="M177" s="123">
        <v>7.0000000000000001E-3</v>
      </c>
      <c r="N177" s="123">
        <v>0.17799999999999999</v>
      </c>
      <c r="O177" s="123">
        <v>0</v>
      </c>
      <c r="P177" s="125">
        <v>77.400000000000006</v>
      </c>
      <c r="Q177" s="123">
        <v>0.16700000000000004</v>
      </c>
      <c r="R177" s="125">
        <v>74.8</v>
      </c>
      <c r="S177" s="123">
        <v>5.600000000000005E-2</v>
      </c>
      <c r="T177" s="125">
        <v>78.3</v>
      </c>
      <c r="U177" s="123">
        <v>0.83299999999999996</v>
      </c>
      <c r="V177" s="125">
        <v>75.2</v>
      </c>
      <c r="W177" s="123">
        <v>0.94399999999999995</v>
      </c>
    </row>
    <row r="178" spans="1:23" x14ac:dyDescent="0.3">
      <c r="A178" s="120">
        <v>48069</v>
      </c>
      <c r="B178" t="s">
        <v>218</v>
      </c>
      <c r="C178">
        <v>6</v>
      </c>
      <c r="D178" s="121" t="s">
        <v>3914</v>
      </c>
      <c r="E178">
        <v>3004</v>
      </c>
      <c r="F178" s="122">
        <v>500.66669999999999</v>
      </c>
      <c r="G178" s="123">
        <v>0.20599999999999999</v>
      </c>
      <c r="H178" s="123">
        <v>0.81499999999999995</v>
      </c>
      <c r="I178" s="123">
        <v>3.3000000000000002E-2</v>
      </c>
      <c r="J178" s="123">
        <v>7.8E-2</v>
      </c>
      <c r="K178" s="123">
        <v>4.0000000000000001E-3</v>
      </c>
      <c r="L178" s="123">
        <v>5.8999999999999997E-2</v>
      </c>
      <c r="M178" s="123">
        <v>1.0999999999999999E-2</v>
      </c>
      <c r="N178" s="123">
        <v>8.9999999999999993E-3</v>
      </c>
      <c r="O178" s="123">
        <v>0.106</v>
      </c>
      <c r="P178" s="125">
        <v>86.4</v>
      </c>
      <c r="Q178" s="123">
        <v>0.47499999999999998</v>
      </c>
      <c r="R178" s="125">
        <v>86.5</v>
      </c>
      <c r="S178" s="123">
        <v>0.497</v>
      </c>
      <c r="T178" s="125">
        <v>85.9</v>
      </c>
      <c r="U178" s="123">
        <v>0.39200000000000002</v>
      </c>
      <c r="V178" s="125">
        <v>84.8</v>
      </c>
      <c r="W178" s="123">
        <v>0.34</v>
      </c>
    </row>
    <row r="179" spans="1:23" x14ac:dyDescent="0.3">
      <c r="A179" s="120">
        <v>48074</v>
      </c>
      <c r="B179" t="s">
        <v>223</v>
      </c>
      <c r="C179">
        <v>6</v>
      </c>
      <c r="D179" s="121" t="s">
        <v>3914</v>
      </c>
      <c r="E179">
        <v>2486</v>
      </c>
      <c r="F179" s="122">
        <v>414.33330000000001</v>
      </c>
      <c r="G179" s="123">
        <v>0.60899999999999999</v>
      </c>
      <c r="H179" s="123">
        <v>0.184</v>
      </c>
      <c r="I179" s="123">
        <v>0.498</v>
      </c>
      <c r="J179" s="123">
        <v>0.253</v>
      </c>
      <c r="K179" s="123">
        <v>2E-3</v>
      </c>
      <c r="L179" s="123">
        <v>5.2999999999999999E-2</v>
      </c>
      <c r="M179" s="123">
        <v>0.01</v>
      </c>
      <c r="N179" s="123">
        <v>0.122</v>
      </c>
      <c r="O179" s="123">
        <v>0.13400000000000001</v>
      </c>
      <c r="P179" s="125">
        <v>86</v>
      </c>
      <c r="Q179" s="123">
        <v>0.61199999999999999</v>
      </c>
      <c r="R179" s="125">
        <v>83.2</v>
      </c>
      <c r="S179" s="123">
        <v>0.626</v>
      </c>
      <c r="T179" s="125">
        <v>87.2</v>
      </c>
      <c r="U179" s="123">
        <v>0.36199999999999999</v>
      </c>
      <c r="V179" s="125">
        <v>85.1</v>
      </c>
      <c r="W179" s="123">
        <v>0.435</v>
      </c>
    </row>
    <row r="180" spans="1:23" x14ac:dyDescent="0.3">
      <c r="A180" s="120">
        <v>50002</v>
      </c>
      <c r="B180" t="s">
        <v>255</v>
      </c>
      <c r="C180">
        <v>2</v>
      </c>
      <c r="D180" s="121" t="s">
        <v>3915</v>
      </c>
      <c r="E180">
        <v>377</v>
      </c>
      <c r="F180" s="122">
        <v>188.5</v>
      </c>
      <c r="G180" s="123">
        <v>0.378</v>
      </c>
      <c r="H180" s="123">
        <v>0.96599999999999997</v>
      </c>
      <c r="I180" s="123">
        <v>0</v>
      </c>
      <c r="J180" s="123">
        <v>0</v>
      </c>
      <c r="K180" s="123">
        <v>0</v>
      </c>
      <c r="L180" s="123">
        <v>0</v>
      </c>
      <c r="M180" s="123">
        <v>3.4000000000000002E-2</v>
      </c>
      <c r="N180" s="123">
        <v>0</v>
      </c>
      <c r="O180" s="123">
        <v>0.14299999999999999</v>
      </c>
      <c r="P180" s="125">
        <v>83.2</v>
      </c>
      <c r="Q180" s="123">
        <v>0.56000000000000005</v>
      </c>
      <c r="R180" s="125">
        <v>82.5</v>
      </c>
      <c r="S180" s="123">
        <v>0.66500000000000004</v>
      </c>
      <c r="T180" s="125">
        <v>82.9</v>
      </c>
      <c r="U180" s="123">
        <v>0.51300000000000001</v>
      </c>
      <c r="V180" s="125">
        <v>83.8</v>
      </c>
      <c r="W180" s="123">
        <v>0.77700000000000002</v>
      </c>
    </row>
    <row r="181" spans="1:23" x14ac:dyDescent="0.3">
      <c r="A181" s="120">
        <v>105123</v>
      </c>
      <c r="B181" t="s">
        <v>496</v>
      </c>
      <c r="C181">
        <v>2</v>
      </c>
      <c r="D181" s="121" t="s">
        <v>3911</v>
      </c>
      <c r="E181">
        <v>259</v>
      </c>
      <c r="F181" s="122">
        <v>129.5</v>
      </c>
      <c r="G181" s="123">
        <v>0.48199999999999998</v>
      </c>
      <c r="H181" s="123">
        <v>0.94599999999999995</v>
      </c>
      <c r="I181" s="123">
        <v>0</v>
      </c>
      <c r="J181" s="123">
        <v>3.1E-2</v>
      </c>
      <c r="K181" s="123">
        <v>0</v>
      </c>
      <c r="L181" s="123">
        <v>0</v>
      </c>
      <c r="M181" s="123">
        <v>2.3E-2</v>
      </c>
      <c r="N181" s="123">
        <v>0</v>
      </c>
      <c r="O181" s="123">
        <v>0.112</v>
      </c>
      <c r="P181" s="125">
        <v>81.7</v>
      </c>
      <c r="Q181" s="123">
        <v>0.52100000000000002</v>
      </c>
      <c r="R181" s="125">
        <v>88.8</v>
      </c>
      <c r="S181" s="123">
        <v>0.48799999999999999</v>
      </c>
      <c r="T181" s="125">
        <v>82.1</v>
      </c>
      <c r="U181" s="123">
        <v>0.624</v>
      </c>
      <c r="V181" s="125">
        <v>87.2</v>
      </c>
      <c r="W181" s="123">
        <v>0.53800000000000003</v>
      </c>
    </row>
    <row r="182" spans="1:23" x14ac:dyDescent="0.3">
      <c r="A182" s="120">
        <v>33092</v>
      </c>
      <c r="B182" t="s">
        <v>141</v>
      </c>
      <c r="C182">
        <v>1</v>
      </c>
      <c r="D182" s="121" t="s">
        <v>3913</v>
      </c>
      <c r="E182">
        <v>188</v>
      </c>
      <c r="F182" s="122">
        <v>188</v>
      </c>
      <c r="G182" s="123">
        <v>0.77100000000000002</v>
      </c>
      <c r="H182" s="123">
        <v>0.96299999999999997</v>
      </c>
      <c r="I182" s="123">
        <v>2.7E-2</v>
      </c>
      <c r="J182" s="123">
        <v>0</v>
      </c>
      <c r="K182" s="123">
        <v>0</v>
      </c>
      <c r="L182" s="123">
        <v>0</v>
      </c>
      <c r="M182" s="123">
        <v>1.0999999999999999E-2</v>
      </c>
      <c r="N182" s="123">
        <v>0</v>
      </c>
      <c r="O182" s="123">
        <v>5.2999999999999999E-2</v>
      </c>
      <c r="P182" s="125">
        <v>93</v>
      </c>
      <c r="Q182" s="123">
        <v>0.42300000000000004</v>
      </c>
      <c r="R182" s="125">
        <v>95</v>
      </c>
      <c r="S182" s="123">
        <v>0.27300000000000002</v>
      </c>
      <c r="T182" s="125">
        <v>94.3</v>
      </c>
      <c r="U182" s="123">
        <v>0.53800000000000003</v>
      </c>
      <c r="V182" s="125">
        <v>96.4</v>
      </c>
      <c r="W182" s="123">
        <v>0.71399999999999997</v>
      </c>
    </row>
    <row r="183" spans="1:23" x14ac:dyDescent="0.3">
      <c r="A183" s="120">
        <v>80121</v>
      </c>
      <c r="B183" t="s">
        <v>381</v>
      </c>
      <c r="C183">
        <v>2</v>
      </c>
      <c r="D183" s="121" t="s">
        <v>3908</v>
      </c>
      <c r="E183">
        <v>365</v>
      </c>
      <c r="F183" s="122">
        <v>182.5</v>
      </c>
      <c r="G183" s="123">
        <v>0.45400000000000001</v>
      </c>
      <c r="H183" s="123">
        <v>0.90100000000000002</v>
      </c>
      <c r="I183" s="123">
        <v>0</v>
      </c>
      <c r="J183" s="123">
        <v>5.1999999999999998E-2</v>
      </c>
      <c r="K183" s="123">
        <v>0</v>
      </c>
      <c r="L183" s="123">
        <v>3.5000000000000003E-2</v>
      </c>
      <c r="M183" s="123">
        <v>1.0999999999999999E-2</v>
      </c>
      <c r="N183" s="123">
        <v>0.109</v>
      </c>
      <c r="O183" s="123">
        <v>0.13400000000000001</v>
      </c>
      <c r="P183" s="125">
        <v>88.4</v>
      </c>
      <c r="Q183" s="123">
        <v>0.496</v>
      </c>
      <c r="R183" s="125">
        <v>90.8</v>
      </c>
      <c r="S183" s="123">
        <v>0.622</v>
      </c>
      <c r="T183" s="125">
        <v>88.6</v>
      </c>
      <c r="U183" s="123">
        <v>0.42399999999999999</v>
      </c>
      <c r="V183" s="125">
        <v>91.1</v>
      </c>
      <c r="W183" s="123">
        <v>0.317</v>
      </c>
    </row>
    <row r="184" spans="1:23" x14ac:dyDescent="0.3">
      <c r="A184" s="120">
        <v>29004</v>
      </c>
      <c r="B184" t="s">
        <v>128</v>
      </c>
      <c r="C184">
        <v>2</v>
      </c>
      <c r="D184" s="121" t="s">
        <v>3907</v>
      </c>
      <c r="E184">
        <v>359</v>
      </c>
      <c r="F184" s="122">
        <v>179.5</v>
      </c>
      <c r="G184" s="123">
        <v>0.63800000000000001</v>
      </c>
      <c r="H184" s="123">
        <v>0.95599999999999996</v>
      </c>
      <c r="I184" s="123">
        <v>0</v>
      </c>
      <c r="J184" s="123">
        <v>0</v>
      </c>
      <c r="K184" s="123">
        <v>0</v>
      </c>
      <c r="L184" s="123">
        <v>0.02</v>
      </c>
      <c r="M184" s="123">
        <v>2.5000000000000001E-2</v>
      </c>
      <c r="N184" s="123">
        <v>0</v>
      </c>
      <c r="O184" s="123">
        <v>0.13300000000000001</v>
      </c>
      <c r="P184" s="125">
        <v>94.2</v>
      </c>
      <c r="Q184" s="123">
        <v>0.52600000000000002</v>
      </c>
      <c r="R184" s="125">
        <v>89</v>
      </c>
      <c r="S184" s="123">
        <v>0.70799999999999996</v>
      </c>
      <c r="T184" s="125">
        <v>95.2</v>
      </c>
      <c r="U184" s="123">
        <v>0.59599999999999997</v>
      </c>
      <c r="V184" s="125">
        <v>88.6</v>
      </c>
      <c r="W184" s="123">
        <v>0.76200000000000001</v>
      </c>
    </row>
    <row r="185" spans="1:23" x14ac:dyDescent="0.3">
      <c r="A185" s="120">
        <v>111086</v>
      </c>
      <c r="B185" t="s">
        <v>523</v>
      </c>
      <c r="C185">
        <v>3</v>
      </c>
      <c r="D185" s="121" t="s">
        <v>3910</v>
      </c>
      <c r="E185">
        <v>466</v>
      </c>
      <c r="F185" s="122">
        <v>155.33330000000001</v>
      </c>
      <c r="G185" s="123">
        <v>0.55800000000000005</v>
      </c>
      <c r="H185" s="123">
        <v>0.93600000000000005</v>
      </c>
      <c r="I185" s="123">
        <v>0</v>
      </c>
      <c r="J185" s="123">
        <v>3.9E-2</v>
      </c>
      <c r="K185" s="123">
        <v>0</v>
      </c>
      <c r="L185" s="123">
        <v>0</v>
      </c>
      <c r="M185" s="123">
        <v>2.5999999999999999E-2</v>
      </c>
      <c r="N185" s="123">
        <v>0</v>
      </c>
      <c r="O185" s="123">
        <v>0.16800000000000001</v>
      </c>
      <c r="P185" s="125">
        <v>86.9</v>
      </c>
      <c r="Q185" s="123">
        <v>0.68100000000000005</v>
      </c>
      <c r="R185" s="125">
        <v>89.2</v>
      </c>
      <c r="S185" s="123">
        <v>0.59699999999999998</v>
      </c>
      <c r="T185" s="125">
        <v>86.4</v>
      </c>
      <c r="U185" s="123">
        <v>0.25</v>
      </c>
      <c r="V185" s="125">
        <v>88.1</v>
      </c>
      <c r="W185" s="123">
        <v>0.70799999999999996</v>
      </c>
    </row>
    <row r="186" spans="1:23" x14ac:dyDescent="0.3">
      <c r="A186" s="120">
        <v>40100</v>
      </c>
      <c r="B186" t="s">
        <v>177</v>
      </c>
      <c r="C186">
        <v>2</v>
      </c>
      <c r="D186" s="121" t="s">
        <v>3912</v>
      </c>
      <c r="E186">
        <v>127</v>
      </c>
      <c r="F186" s="122">
        <v>63.5</v>
      </c>
      <c r="G186" s="123">
        <v>0.55400000000000005</v>
      </c>
      <c r="H186" s="123">
        <v>0.98399999999999999</v>
      </c>
      <c r="I186" s="123">
        <v>0</v>
      </c>
      <c r="J186" s="123">
        <v>0</v>
      </c>
      <c r="K186" s="123">
        <v>0</v>
      </c>
      <c r="L186" s="123">
        <v>0</v>
      </c>
      <c r="M186" s="123">
        <v>1.6E-2</v>
      </c>
      <c r="N186" s="123">
        <v>0</v>
      </c>
      <c r="O186" s="123">
        <v>0.18099999999999999</v>
      </c>
      <c r="P186" s="125">
        <v>85.2</v>
      </c>
      <c r="Q186" s="123">
        <v>0.70900000000000007</v>
      </c>
      <c r="R186" s="125">
        <v>88.6</v>
      </c>
      <c r="S186" s="123">
        <v>0.54299999999999993</v>
      </c>
      <c r="T186" s="125">
        <v>84.5</v>
      </c>
      <c r="U186" s="123"/>
      <c r="V186" s="125">
        <v>86.7</v>
      </c>
      <c r="W186" s="123">
        <v>0.23799999999999999</v>
      </c>
    </row>
    <row r="187" spans="1:23" x14ac:dyDescent="0.3">
      <c r="A187" s="120">
        <v>48902</v>
      </c>
      <c r="B187" t="s">
        <v>229</v>
      </c>
      <c r="C187">
        <v>2</v>
      </c>
      <c r="D187" s="121" t="s">
        <v>3914</v>
      </c>
      <c r="E187">
        <v>951</v>
      </c>
      <c r="F187" s="122">
        <v>475.5</v>
      </c>
      <c r="G187" s="123">
        <v>0.93799999999999994</v>
      </c>
      <c r="H187" s="123">
        <v>1.2E-2</v>
      </c>
      <c r="I187" s="123">
        <v>1.4E-2</v>
      </c>
      <c r="J187" s="123">
        <v>0.96399999999999997</v>
      </c>
      <c r="K187" s="123">
        <v>0</v>
      </c>
      <c r="L187" s="123">
        <v>0</v>
      </c>
      <c r="M187" s="123">
        <v>8.0000000000000002E-3</v>
      </c>
      <c r="N187" s="123">
        <v>0.79200000000000004</v>
      </c>
      <c r="O187" s="123">
        <v>7.8E-2</v>
      </c>
      <c r="P187" s="125">
        <v>85.5</v>
      </c>
      <c r="Q187" s="123">
        <v>0.32799999999999996</v>
      </c>
      <c r="R187" s="125">
        <v>83.8</v>
      </c>
      <c r="S187" s="123">
        <v>2.9000000000000026E-2</v>
      </c>
      <c r="T187" s="125">
        <v>87.4</v>
      </c>
      <c r="U187" s="123">
        <v>0.67200000000000004</v>
      </c>
      <c r="V187" s="125">
        <v>84.9</v>
      </c>
      <c r="W187" s="123">
        <v>0.97099999999999997</v>
      </c>
    </row>
    <row r="188" spans="1:23" x14ac:dyDescent="0.3">
      <c r="A188" s="120">
        <v>17121</v>
      </c>
      <c r="B188" t="s">
        <v>72</v>
      </c>
      <c r="C188">
        <v>2</v>
      </c>
      <c r="D188" s="121" t="s">
        <v>3908</v>
      </c>
      <c r="E188">
        <v>123</v>
      </c>
      <c r="F188" s="122">
        <v>61.5</v>
      </c>
      <c r="G188" s="123">
        <v>0.502</v>
      </c>
      <c r="H188" s="123">
        <v>0.91900000000000004</v>
      </c>
      <c r="I188" s="123">
        <v>0</v>
      </c>
      <c r="J188" s="123">
        <v>0</v>
      </c>
      <c r="K188" s="123">
        <v>0</v>
      </c>
      <c r="L188" s="123">
        <v>0</v>
      </c>
      <c r="M188" s="123">
        <v>8.1000000000000003E-2</v>
      </c>
      <c r="N188" s="123">
        <v>0</v>
      </c>
      <c r="O188" s="123">
        <v>0.20300000000000001</v>
      </c>
      <c r="P188" s="125">
        <v>87</v>
      </c>
      <c r="Q188" s="123">
        <v>0.63</v>
      </c>
      <c r="R188" s="125">
        <v>83.7</v>
      </c>
      <c r="S188" s="123">
        <v>0.55899999999999994</v>
      </c>
      <c r="T188" s="125">
        <v>87.4</v>
      </c>
      <c r="U188" s="123">
        <v>0.309</v>
      </c>
      <c r="V188" s="125">
        <v>84.6</v>
      </c>
      <c r="W188" s="123">
        <v>0.61599999999999999</v>
      </c>
    </row>
    <row r="189" spans="1:23" x14ac:dyDescent="0.3">
      <c r="A189" s="120">
        <v>84003</v>
      </c>
      <c r="B189" t="s">
        <v>398</v>
      </c>
      <c r="C189">
        <v>2</v>
      </c>
      <c r="D189" s="121" t="s">
        <v>3907</v>
      </c>
      <c r="E189">
        <v>242</v>
      </c>
      <c r="F189" s="122">
        <v>121</v>
      </c>
      <c r="G189" s="123">
        <v>0.45</v>
      </c>
      <c r="H189" s="123">
        <v>0.94199999999999995</v>
      </c>
      <c r="I189" s="123">
        <v>0</v>
      </c>
      <c r="J189" s="123">
        <v>0</v>
      </c>
      <c r="K189" s="123">
        <v>0</v>
      </c>
      <c r="L189" s="123">
        <v>2.1000000000000001E-2</v>
      </c>
      <c r="M189" s="123">
        <v>3.6999999999999998E-2</v>
      </c>
      <c r="N189" s="123">
        <v>0</v>
      </c>
      <c r="O189" s="123">
        <v>0.14499999999999999</v>
      </c>
      <c r="P189" s="125">
        <v>86.3</v>
      </c>
      <c r="Q189" s="123">
        <v>0.60199999999999998</v>
      </c>
      <c r="R189" s="125">
        <v>88.1</v>
      </c>
      <c r="S189" s="123">
        <v>0.65999999999999992</v>
      </c>
      <c r="T189" s="125">
        <v>85.9</v>
      </c>
      <c r="U189" s="123">
        <v>0.23899999999999999</v>
      </c>
      <c r="V189" s="125">
        <v>87.8</v>
      </c>
      <c r="W189" s="123">
        <v>0.83299999999999996</v>
      </c>
    </row>
    <row r="190" spans="1:23" x14ac:dyDescent="0.3">
      <c r="A190" s="120">
        <v>10089</v>
      </c>
      <c r="B190" t="s">
        <v>39</v>
      </c>
      <c r="C190">
        <v>2</v>
      </c>
      <c r="D190" s="121" t="s">
        <v>3909</v>
      </c>
      <c r="E190">
        <v>672</v>
      </c>
      <c r="F190" s="122">
        <v>336</v>
      </c>
      <c r="G190" s="123">
        <v>0.245</v>
      </c>
      <c r="H190" s="123">
        <v>0.86799999999999999</v>
      </c>
      <c r="I190" s="123">
        <v>2.1999999999999999E-2</v>
      </c>
      <c r="J190" s="123">
        <v>2.9000000000000001E-2</v>
      </c>
      <c r="K190" s="123">
        <v>0.01</v>
      </c>
      <c r="L190" s="123">
        <v>6.3E-2</v>
      </c>
      <c r="M190" s="123">
        <v>8.9999999999999993E-3</v>
      </c>
      <c r="N190" s="123">
        <v>0</v>
      </c>
      <c r="O190" s="123">
        <v>9.5000000000000001E-2</v>
      </c>
      <c r="P190" s="125">
        <v>83.2</v>
      </c>
      <c r="Q190" s="123">
        <v>0.55200000000000005</v>
      </c>
      <c r="R190" s="125">
        <v>87.1</v>
      </c>
      <c r="S190" s="123">
        <v>0.54800000000000004</v>
      </c>
      <c r="T190" s="125">
        <v>82.3</v>
      </c>
      <c r="U190" s="123">
        <v>0.28599999999999998</v>
      </c>
      <c r="V190" s="125">
        <v>86</v>
      </c>
      <c r="W190" s="123">
        <v>0.247</v>
      </c>
    </row>
    <row r="191" spans="1:23" x14ac:dyDescent="0.3">
      <c r="A191" s="120">
        <v>13055</v>
      </c>
      <c r="B191" t="s">
        <v>52</v>
      </c>
      <c r="C191">
        <v>2</v>
      </c>
      <c r="D191" s="121" t="s">
        <v>3912</v>
      </c>
      <c r="E191">
        <v>384</v>
      </c>
      <c r="F191" s="122">
        <v>192</v>
      </c>
      <c r="G191" s="123">
        <v>0.47299999999999998</v>
      </c>
      <c r="H191" s="123">
        <v>0.91600000000000004</v>
      </c>
      <c r="I191" s="123">
        <v>0</v>
      </c>
      <c r="J191" s="123">
        <v>4.7E-2</v>
      </c>
      <c r="K191" s="123">
        <v>0</v>
      </c>
      <c r="L191" s="123">
        <v>1.7999999999999999E-2</v>
      </c>
      <c r="M191" s="123">
        <v>1.7999999999999999E-2</v>
      </c>
      <c r="N191" s="123">
        <v>0</v>
      </c>
      <c r="O191" s="123">
        <v>0.193</v>
      </c>
      <c r="P191" s="125">
        <v>90.1</v>
      </c>
      <c r="Q191" s="123">
        <v>0.56200000000000006</v>
      </c>
      <c r="R191" s="125">
        <v>87.6</v>
      </c>
      <c r="S191" s="123">
        <v>0.53200000000000003</v>
      </c>
      <c r="T191" s="125">
        <v>87.4</v>
      </c>
      <c r="U191" s="123">
        <v>0.34599999999999997</v>
      </c>
      <c r="V191" s="125">
        <v>90.3</v>
      </c>
      <c r="W191" s="123">
        <v>0.379</v>
      </c>
    </row>
    <row r="192" spans="1:23" x14ac:dyDescent="0.3">
      <c r="A192" s="120">
        <v>96103</v>
      </c>
      <c r="B192" t="s">
        <v>454</v>
      </c>
      <c r="C192">
        <v>2</v>
      </c>
      <c r="D192" s="121" t="s">
        <v>3915</v>
      </c>
      <c r="E192">
        <v>906</v>
      </c>
      <c r="F192" s="122">
        <v>453</v>
      </c>
      <c r="G192" s="123">
        <v>0.57599999999999996</v>
      </c>
      <c r="H192" s="123">
        <v>0.59399999999999997</v>
      </c>
      <c r="I192" s="123">
        <v>0.23300000000000001</v>
      </c>
      <c r="J192" s="123">
        <v>6.5000000000000002E-2</v>
      </c>
      <c r="K192" s="123">
        <v>1.2E-2</v>
      </c>
      <c r="L192" s="123">
        <v>9.4E-2</v>
      </c>
      <c r="M192" s="123">
        <v>2E-3</v>
      </c>
      <c r="N192" s="123">
        <v>0.107</v>
      </c>
      <c r="O192" s="123">
        <v>0.159</v>
      </c>
      <c r="P192" s="125">
        <v>73.599999999999994</v>
      </c>
      <c r="Q192" s="123">
        <v>0.66300000000000003</v>
      </c>
      <c r="R192" s="125">
        <v>78.400000000000006</v>
      </c>
      <c r="S192" s="123">
        <v>0.66900000000000004</v>
      </c>
      <c r="T192" s="125">
        <v>75.2</v>
      </c>
      <c r="U192" s="123">
        <v>0.33700000000000002</v>
      </c>
      <c r="V192" s="125">
        <v>80.900000000000006</v>
      </c>
      <c r="W192" s="123">
        <v>0.33100000000000002</v>
      </c>
    </row>
    <row r="193" spans="1:23" x14ac:dyDescent="0.3">
      <c r="A193" s="120">
        <v>64075</v>
      </c>
      <c r="B193" t="s">
        <v>316</v>
      </c>
      <c r="C193">
        <v>6</v>
      </c>
      <c r="D193" s="121" t="s">
        <v>3911</v>
      </c>
      <c r="E193">
        <v>2289</v>
      </c>
      <c r="F193" s="122">
        <v>381.5</v>
      </c>
      <c r="G193" s="123">
        <v>0.52900000000000003</v>
      </c>
      <c r="H193" s="123">
        <v>0.82399999999999995</v>
      </c>
      <c r="I193" s="123">
        <v>8.2000000000000003E-2</v>
      </c>
      <c r="J193" s="123">
        <v>2.3E-2</v>
      </c>
      <c r="K193" s="123">
        <v>3.0000000000000001E-3</v>
      </c>
      <c r="L193" s="123">
        <v>0.06</v>
      </c>
      <c r="M193" s="123">
        <v>8.0000000000000002E-3</v>
      </c>
      <c r="N193" s="123">
        <v>0</v>
      </c>
      <c r="O193" s="123">
        <v>0.16200000000000001</v>
      </c>
      <c r="P193" s="125">
        <v>83.4</v>
      </c>
      <c r="Q193" s="123">
        <v>0.49099999999999999</v>
      </c>
      <c r="R193" s="125">
        <v>83.7</v>
      </c>
      <c r="S193" s="123">
        <v>0.55000000000000004</v>
      </c>
      <c r="T193" s="125">
        <v>83</v>
      </c>
      <c r="U193" s="123">
        <v>0.373</v>
      </c>
      <c r="V193" s="125">
        <v>83.4</v>
      </c>
      <c r="W193" s="123">
        <v>0.36799999999999999</v>
      </c>
    </row>
    <row r="194" spans="1:23" x14ac:dyDescent="0.3">
      <c r="A194" s="120">
        <v>97122</v>
      </c>
      <c r="B194" t="s">
        <v>466</v>
      </c>
      <c r="C194">
        <v>1</v>
      </c>
      <c r="D194" s="121" t="s">
        <v>3908</v>
      </c>
      <c r="E194">
        <v>51</v>
      </c>
      <c r="F194" s="122">
        <v>51</v>
      </c>
      <c r="G194" s="123">
        <v>0.22</v>
      </c>
      <c r="H194" s="123">
        <v>0.98</v>
      </c>
      <c r="I194" s="123">
        <v>0</v>
      </c>
      <c r="J194" s="123">
        <v>0</v>
      </c>
      <c r="K194" s="123">
        <v>0</v>
      </c>
      <c r="L194" s="123">
        <v>0</v>
      </c>
      <c r="M194" s="123">
        <v>0.02</v>
      </c>
      <c r="N194" s="123">
        <v>0</v>
      </c>
      <c r="O194" s="123">
        <v>0.13700000000000001</v>
      </c>
      <c r="P194" s="125">
        <v>90.4</v>
      </c>
      <c r="Q194" s="123">
        <v>0.57600000000000007</v>
      </c>
      <c r="R194" s="125">
        <v>84.7</v>
      </c>
      <c r="S194" s="123">
        <v>0.63600000000000001</v>
      </c>
      <c r="T194" s="125">
        <v>89.1</v>
      </c>
      <c r="U194" s="123">
        <v>0.42399999999999999</v>
      </c>
      <c r="V194" s="125">
        <v>83.3</v>
      </c>
      <c r="W194" s="123">
        <v>0.36399999999999999</v>
      </c>
    </row>
    <row r="195" spans="1:23" x14ac:dyDescent="0.3">
      <c r="A195" s="120">
        <v>89088</v>
      </c>
      <c r="B195" t="s">
        <v>417</v>
      </c>
      <c r="C195">
        <v>2</v>
      </c>
      <c r="D195" s="121" t="s">
        <v>3908</v>
      </c>
      <c r="E195">
        <v>213</v>
      </c>
      <c r="F195" s="122">
        <v>106.5</v>
      </c>
      <c r="G195" s="123">
        <v>0.42299999999999999</v>
      </c>
      <c r="H195" s="123">
        <v>0.98599999999999999</v>
      </c>
      <c r="I195" s="123">
        <v>0</v>
      </c>
      <c r="J195" s="123">
        <v>0</v>
      </c>
      <c r="K195" s="123">
        <v>0</v>
      </c>
      <c r="L195" s="123">
        <v>0</v>
      </c>
      <c r="M195" s="123">
        <v>1.4E-2</v>
      </c>
      <c r="N195" s="123">
        <v>0</v>
      </c>
      <c r="O195" s="123">
        <v>0.14099999999999999</v>
      </c>
      <c r="P195" s="125">
        <v>84.3</v>
      </c>
      <c r="Q195" s="123">
        <v>0.63600000000000001</v>
      </c>
      <c r="R195" s="125">
        <v>88.3</v>
      </c>
      <c r="S195" s="123">
        <v>0.67100000000000004</v>
      </c>
      <c r="T195" s="125">
        <v>86.6</v>
      </c>
      <c r="U195" s="123">
        <v>0.36199999999999999</v>
      </c>
      <c r="V195" s="125">
        <v>90.2</v>
      </c>
      <c r="W195" s="123">
        <v>0.33400000000000002</v>
      </c>
    </row>
    <row r="196" spans="1:23" x14ac:dyDescent="0.3">
      <c r="A196" s="120">
        <v>10092</v>
      </c>
      <c r="B196" t="s">
        <v>42</v>
      </c>
      <c r="C196">
        <v>2</v>
      </c>
      <c r="D196" s="121" t="s">
        <v>3909</v>
      </c>
      <c r="E196">
        <v>404</v>
      </c>
      <c r="F196" s="122">
        <v>202</v>
      </c>
      <c r="G196" s="123">
        <v>0.35199999999999998</v>
      </c>
      <c r="H196" s="123">
        <v>0.88600000000000001</v>
      </c>
      <c r="I196" s="123">
        <v>0</v>
      </c>
      <c r="J196" s="123">
        <v>0.06</v>
      </c>
      <c r="K196" s="123">
        <v>0</v>
      </c>
      <c r="L196" s="123">
        <v>2.5000000000000001E-2</v>
      </c>
      <c r="M196" s="123">
        <v>0.03</v>
      </c>
      <c r="N196" s="123">
        <v>0</v>
      </c>
      <c r="O196" s="123">
        <v>9.0999999999999998E-2</v>
      </c>
      <c r="P196" s="125">
        <v>83.2</v>
      </c>
      <c r="Q196" s="123">
        <v>0.57000000000000006</v>
      </c>
      <c r="R196" s="125">
        <v>90.5</v>
      </c>
      <c r="S196" s="123">
        <v>0.629</v>
      </c>
      <c r="T196" s="125">
        <v>83.9</v>
      </c>
      <c r="U196" s="123">
        <v>0.81699999999999995</v>
      </c>
      <c r="V196" s="125">
        <v>87.2</v>
      </c>
      <c r="W196" s="123">
        <v>0.82</v>
      </c>
    </row>
    <row r="197" spans="1:23" x14ac:dyDescent="0.3">
      <c r="A197" s="120">
        <v>19149</v>
      </c>
      <c r="B197" t="s">
        <v>85</v>
      </c>
      <c r="C197">
        <v>2</v>
      </c>
      <c r="D197" s="121" t="s">
        <v>3914</v>
      </c>
      <c r="E197">
        <v>860</v>
      </c>
      <c r="F197" s="122">
        <v>430</v>
      </c>
      <c r="G197" s="123">
        <v>0.33300000000000002</v>
      </c>
      <c r="H197" s="123">
        <v>0.875</v>
      </c>
      <c r="I197" s="123">
        <v>8.9999999999999993E-3</v>
      </c>
      <c r="J197" s="123">
        <v>5.8999999999999997E-2</v>
      </c>
      <c r="K197" s="123">
        <v>0</v>
      </c>
      <c r="L197" s="123">
        <v>4.7E-2</v>
      </c>
      <c r="M197" s="123">
        <v>0.01</v>
      </c>
      <c r="N197" s="123">
        <v>7.0000000000000001E-3</v>
      </c>
      <c r="O197" s="123">
        <v>0.113</v>
      </c>
      <c r="P197" s="125">
        <v>84.2</v>
      </c>
      <c r="Q197" s="123">
        <v>0.54400000000000004</v>
      </c>
      <c r="R197" s="125">
        <v>85</v>
      </c>
      <c r="S197" s="123">
        <v>0.65900000000000003</v>
      </c>
      <c r="T197" s="125">
        <v>83</v>
      </c>
      <c r="U197" s="123">
        <v>0.33500000000000002</v>
      </c>
      <c r="V197" s="125">
        <v>85</v>
      </c>
      <c r="W197" s="123">
        <v>0.496</v>
      </c>
    </row>
    <row r="198" spans="1:23" x14ac:dyDescent="0.3">
      <c r="A198" s="120">
        <v>114113</v>
      </c>
      <c r="B198" t="s">
        <v>531</v>
      </c>
      <c r="C198">
        <v>3</v>
      </c>
      <c r="D198" s="121" t="s">
        <v>3907</v>
      </c>
      <c r="E198">
        <v>658</v>
      </c>
      <c r="F198" s="122">
        <v>219.33330000000001</v>
      </c>
      <c r="G198" s="123">
        <v>0.625</v>
      </c>
      <c r="H198" s="123">
        <v>0.95299999999999996</v>
      </c>
      <c r="I198" s="123">
        <v>0</v>
      </c>
      <c r="J198" s="123">
        <v>8.0000000000000002E-3</v>
      </c>
      <c r="K198" s="123">
        <v>0</v>
      </c>
      <c r="L198" s="123">
        <v>0.01</v>
      </c>
      <c r="M198" s="123">
        <v>2.9000000000000001E-2</v>
      </c>
      <c r="N198" s="123">
        <v>0</v>
      </c>
      <c r="O198" s="123">
        <v>0.128</v>
      </c>
      <c r="P198" s="125">
        <v>82.9</v>
      </c>
      <c r="Q198" s="123">
        <v>0.59299999999999997</v>
      </c>
      <c r="R198" s="125">
        <v>82.9</v>
      </c>
      <c r="S198" s="123">
        <v>0.40100000000000002</v>
      </c>
      <c r="T198" s="125">
        <v>83.3</v>
      </c>
      <c r="U198" s="123">
        <v>0.34699999999999998</v>
      </c>
      <c r="V198" s="125">
        <v>84.1</v>
      </c>
      <c r="W198" s="123">
        <v>0.82099999999999995</v>
      </c>
    </row>
    <row r="199" spans="1:23" x14ac:dyDescent="0.3">
      <c r="A199" s="120">
        <v>115925</v>
      </c>
      <c r="B199" t="s">
        <v>545</v>
      </c>
      <c r="C199">
        <v>1</v>
      </c>
      <c r="D199" s="121" t="s">
        <v>3915</v>
      </c>
      <c r="E199">
        <v>53</v>
      </c>
      <c r="F199" s="122">
        <v>53</v>
      </c>
      <c r="G199" s="123">
        <v>0.64300000000000002</v>
      </c>
      <c r="H199" s="123">
        <v>0</v>
      </c>
      <c r="I199" s="123">
        <v>0.92500000000000004</v>
      </c>
      <c r="J199" s="123">
        <v>0</v>
      </c>
      <c r="K199" s="123">
        <v>0</v>
      </c>
      <c r="L199" s="123">
        <v>0</v>
      </c>
      <c r="M199" s="123">
        <v>7.4999999999999997E-2</v>
      </c>
      <c r="N199" s="123">
        <v>0</v>
      </c>
      <c r="O199" s="123">
        <v>0.17</v>
      </c>
      <c r="P199" s="125">
        <v>88.2</v>
      </c>
      <c r="Q199" s="123">
        <v>0.19599999999999995</v>
      </c>
      <c r="R199" s="125">
        <v>96.2</v>
      </c>
      <c r="S199" s="123">
        <v>0.14600000000000002</v>
      </c>
      <c r="T199" s="125">
        <v>89.8</v>
      </c>
      <c r="U199" s="123">
        <v>0.80400000000000005</v>
      </c>
      <c r="V199" s="125">
        <v>96</v>
      </c>
      <c r="W199" s="123">
        <v>0.85399999999999998</v>
      </c>
    </row>
    <row r="200" spans="1:23" x14ac:dyDescent="0.3">
      <c r="A200" s="120">
        <v>78002</v>
      </c>
      <c r="B200" t="s">
        <v>370</v>
      </c>
      <c r="C200">
        <v>2</v>
      </c>
      <c r="D200" s="121" t="s">
        <v>3910</v>
      </c>
      <c r="E200">
        <v>570</v>
      </c>
      <c r="F200" s="122">
        <v>285</v>
      </c>
      <c r="G200" s="123">
        <v>0.73799999999999999</v>
      </c>
      <c r="H200" s="123">
        <v>0.221</v>
      </c>
      <c r="I200" s="123">
        <v>0.76100000000000001</v>
      </c>
      <c r="J200" s="123">
        <v>1.2E-2</v>
      </c>
      <c r="K200" s="123">
        <v>0</v>
      </c>
      <c r="L200" s="123">
        <v>0</v>
      </c>
      <c r="M200" s="123">
        <v>5.0000000000000001E-3</v>
      </c>
      <c r="N200" s="123">
        <v>0</v>
      </c>
      <c r="O200" s="123">
        <v>0.112</v>
      </c>
      <c r="P200" s="125">
        <v>78.2</v>
      </c>
      <c r="Q200" s="123">
        <v>0.53100000000000003</v>
      </c>
      <c r="R200" s="125">
        <v>76.5</v>
      </c>
      <c r="S200" s="123">
        <v>8.9999999999999969E-2</v>
      </c>
      <c r="T200" s="125">
        <v>79.599999999999994</v>
      </c>
      <c r="U200" s="123">
        <v>0.46899999999999997</v>
      </c>
      <c r="V200" s="125">
        <v>75.3</v>
      </c>
      <c r="W200" s="123">
        <v>0.91</v>
      </c>
    </row>
    <row r="201" spans="1:23" x14ac:dyDescent="0.3">
      <c r="A201" s="120">
        <v>96088</v>
      </c>
      <c r="B201" t="s">
        <v>442</v>
      </c>
      <c r="C201">
        <v>26</v>
      </c>
      <c r="D201" s="121" t="s">
        <v>3915</v>
      </c>
      <c r="E201">
        <v>11115</v>
      </c>
      <c r="F201" s="122">
        <v>427.5</v>
      </c>
      <c r="G201" s="123">
        <v>0.56899999999999995</v>
      </c>
      <c r="H201" s="123">
        <v>0.127</v>
      </c>
      <c r="I201" s="123">
        <v>0.81100000000000005</v>
      </c>
      <c r="J201" s="123">
        <v>2.5999999999999999E-2</v>
      </c>
      <c r="K201" s="123">
        <v>6.0000000000000001E-3</v>
      </c>
      <c r="L201" s="123">
        <v>2.1000000000000001E-2</v>
      </c>
      <c r="M201" s="123">
        <v>8.9999999999999993E-3</v>
      </c>
      <c r="N201" s="123">
        <v>2.7E-2</v>
      </c>
      <c r="O201" s="123">
        <v>0.152</v>
      </c>
      <c r="P201" s="125">
        <v>84.3</v>
      </c>
      <c r="Q201" s="123">
        <v>0.64900000000000002</v>
      </c>
      <c r="R201" s="125">
        <v>81.2</v>
      </c>
      <c r="S201" s="123">
        <v>0.379</v>
      </c>
      <c r="T201" s="125">
        <v>85.5</v>
      </c>
      <c r="U201" s="123">
        <v>0.33</v>
      </c>
      <c r="V201" s="125">
        <v>83.3</v>
      </c>
      <c r="W201" s="123">
        <v>0.67600000000000005</v>
      </c>
    </row>
    <row r="202" spans="1:23" x14ac:dyDescent="0.3">
      <c r="A202" s="120">
        <v>42111</v>
      </c>
      <c r="B202" t="s">
        <v>187</v>
      </c>
      <c r="C202">
        <v>2</v>
      </c>
      <c r="D202" s="121" t="s">
        <v>3908</v>
      </c>
      <c r="E202">
        <v>663</v>
      </c>
      <c r="F202" s="122">
        <v>331.5</v>
      </c>
      <c r="G202" s="123">
        <v>0.52200000000000002</v>
      </c>
      <c r="H202" s="123">
        <v>0.94199999999999995</v>
      </c>
      <c r="I202" s="123">
        <v>0</v>
      </c>
      <c r="J202" s="123">
        <v>3.7999999999999999E-2</v>
      </c>
      <c r="K202" s="123">
        <v>0</v>
      </c>
      <c r="L202" s="123">
        <v>7.0000000000000001E-3</v>
      </c>
      <c r="M202" s="123">
        <v>1.2999999999999999E-2</v>
      </c>
      <c r="N202" s="123">
        <v>0</v>
      </c>
      <c r="O202" s="123">
        <v>0.15</v>
      </c>
      <c r="P202" s="125">
        <v>83.5</v>
      </c>
      <c r="Q202" s="123">
        <v>0.65100000000000002</v>
      </c>
      <c r="R202" s="125">
        <v>90.5</v>
      </c>
      <c r="S202" s="123">
        <v>0.72399999999999998</v>
      </c>
      <c r="T202" s="125">
        <v>85.3</v>
      </c>
      <c r="U202" s="123">
        <v>0.29199999999999998</v>
      </c>
      <c r="V202" s="125">
        <v>89.7</v>
      </c>
      <c r="W202" s="123">
        <v>0.46500000000000002</v>
      </c>
    </row>
    <row r="203" spans="1:23" x14ac:dyDescent="0.3">
      <c r="A203" s="120">
        <v>43004</v>
      </c>
      <c r="B203" t="s">
        <v>197</v>
      </c>
      <c r="C203">
        <v>2</v>
      </c>
      <c r="D203" s="121" t="s">
        <v>3908</v>
      </c>
      <c r="E203">
        <v>163</v>
      </c>
      <c r="F203" s="122">
        <v>81.5</v>
      </c>
      <c r="G203" s="123">
        <v>0.57499999999999996</v>
      </c>
      <c r="H203" s="123">
        <v>0.92</v>
      </c>
      <c r="I203" s="123">
        <v>0</v>
      </c>
      <c r="J203" s="123">
        <v>0.03</v>
      </c>
      <c r="K203" s="123">
        <v>0</v>
      </c>
      <c r="L203" s="123">
        <v>0</v>
      </c>
      <c r="M203" s="123">
        <v>4.9000000000000002E-2</v>
      </c>
      <c r="N203" s="123">
        <v>0</v>
      </c>
      <c r="O203" s="123">
        <v>0.14699999999999999</v>
      </c>
      <c r="P203" s="125">
        <v>83.7</v>
      </c>
      <c r="Q203" s="123">
        <v>0.49</v>
      </c>
      <c r="R203" s="125">
        <v>87.3</v>
      </c>
      <c r="S203" s="123">
        <v>0.41100000000000003</v>
      </c>
      <c r="T203" s="125">
        <v>85.4</v>
      </c>
      <c r="U203" s="123">
        <v>0.36699999999999999</v>
      </c>
      <c r="V203" s="125">
        <v>88.2</v>
      </c>
      <c r="W203" s="123">
        <v>0.45200000000000001</v>
      </c>
    </row>
    <row r="204" spans="1:23" x14ac:dyDescent="0.3">
      <c r="A204" s="120">
        <v>48072</v>
      </c>
      <c r="B204" t="s">
        <v>221</v>
      </c>
      <c r="C204">
        <v>8</v>
      </c>
      <c r="D204" s="121" t="s">
        <v>3914</v>
      </c>
      <c r="E204">
        <v>3574</v>
      </c>
      <c r="F204" s="122">
        <v>446.75</v>
      </c>
      <c r="G204" s="123">
        <v>0.69099999999999995</v>
      </c>
      <c r="H204" s="123">
        <v>9.1999999999999998E-2</v>
      </c>
      <c r="I204" s="123">
        <v>0.65500000000000003</v>
      </c>
      <c r="J204" s="123">
        <v>0.14299999999999999</v>
      </c>
      <c r="K204" s="123">
        <v>2.3E-2</v>
      </c>
      <c r="L204" s="123">
        <v>7.6999999999999999E-2</v>
      </c>
      <c r="M204" s="123">
        <v>0.01</v>
      </c>
      <c r="N204" s="123">
        <v>9.6000000000000002E-2</v>
      </c>
      <c r="O204" s="123">
        <v>0.14099999999999999</v>
      </c>
      <c r="P204" s="125">
        <v>86.6</v>
      </c>
      <c r="Q204" s="123">
        <v>0.55200000000000005</v>
      </c>
      <c r="R204" s="125">
        <v>84.5</v>
      </c>
      <c r="S204" s="123">
        <v>0.371</v>
      </c>
      <c r="T204" s="125">
        <v>88.2</v>
      </c>
      <c r="U204" s="123">
        <v>0.44800000000000001</v>
      </c>
      <c r="V204" s="125">
        <v>86.4</v>
      </c>
      <c r="W204" s="123">
        <v>0.629</v>
      </c>
    </row>
    <row r="205" spans="1:23" x14ac:dyDescent="0.3">
      <c r="A205" s="120">
        <v>43001</v>
      </c>
      <c r="B205" t="s">
        <v>194</v>
      </c>
      <c r="C205">
        <v>2</v>
      </c>
      <c r="D205" s="121" t="s">
        <v>3908</v>
      </c>
      <c r="E205">
        <v>459</v>
      </c>
      <c r="F205" s="122">
        <v>229.5</v>
      </c>
      <c r="G205" s="123">
        <v>0.496</v>
      </c>
      <c r="H205" s="123">
        <v>0.98699999999999999</v>
      </c>
      <c r="I205" s="123">
        <v>0</v>
      </c>
      <c r="J205" s="123">
        <v>0</v>
      </c>
      <c r="K205" s="123">
        <v>0</v>
      </c>
      <c r="L205" s="123">
        <v>0</v>
      </c>
      <c r="M205" s="123">
        <v>1.2999999999999999E-2</v>
      </c>
      <c r="N205" s="123">
        <v>0</v>
      </c>
      <c r="O205" s="123">
        <v>0.11799999999999999</v>
      </c>
      <c r="P205" s="125">
        <v>84.3</v>
      </c>
      <c r="Q205" s="123">
        <v>0.29300000000000004</v>
      </c>
      <c r="R205" s="125">
        <v>83.9</v>
      </c>
      <c r="S205" s="123">
        <v>0.29600000000000004</v>
      </c>
      <c r="T205" s="125">
        <v>84.8</v>
      </c>
      <c r="U205" s="123">
        <v>0.57899999999999996</v>
      </c>
      <c r="V205" s="125">
        <v>85.5</v>
      </c>
      <c r="W205" s="123">
        <v>0.59199999999999997</v>
      </c>
    </row>
    <row r="206" spans="1:23" x14ac:dyDescent="0.3">
      <c r="A206" s="120">
        <v>88075</v>
      </c>
      <c r="B206" t="s">
        <v>412</v>
      </c>
      <c r="C206">
        <v>2</v>
      </c>
      <c r="D206" s="121" t="s">
        <v>3911</v>
      </c>
      <c r="E206">
        <v>136</v>
      </c>
      <c r="F206" s="122">
        <v>68</v>
      </c>
      <c r="G206" s="123">
        <v>0.50700000000000001</v>
      </c>
      <c r="H206" s="123">
        <v>0.94799999999999995</v>
      </c>
      <c r="I206" s="123">
        <v>0</v>
      </c>
      <c r="J206" s="123">
        <v>0</v>
      </c>
      <c r="K206" s="123">
        <v>0</v>
      </c>
      <c r="L206" s="123">
        <v>0</v>
      </c>
      <c r="M206" s="123">
        <v>5.1999999999999998E-2</v>
      </c>
      <c r="N206" s="123">
        <v>0</v>
      </c>
      <c r="O206" s="123">
        <v>0.21299999999999999</v>
      </c>
      <c r="P206" s="125">
        <v>89</v>
      </c>
      <c r="Q206" s="123">
        <v>0.70700000000000007</v>
      </c>
      <c r="R206" s="125">
        <v>88.3</v>
      </c>
      <c r="S206" s="123">
        <v>0.23299999999999998</v>
      </c>
      <c r="T206" s="125">
        <v>90.2</v>
      </c>
      <c r="U206" s="123">
        <v>0.50600000000000001</v>
      </c>
      <c r="V206" s="125">
        <v>88.4</v>
      </c>
      <c r="W206" s="123">
        <v>0.82399999999999995</v>
      </c>
    </row>
    <row r="207" spans="1:23" x14ac:dyDescent="0.3">
      <c r="A207" s="120">
        <v>68071</v>
      </c>
      <c r="B207" t="s">
        <v>327</v>
      </c>
      <c r="C207">
        <v>1</v>
      </c>
      <c r="D207" s="121" t="s">
        <v>3909</v>
      </c>
      <c r="E207">
        <v>73</v>
      </c>
      <c r="F207" s="122">
        <v>73</v>
      </c>
      <c r="G207" s="123">
        <v>0</v>
      </c>
      <c r="H207" s="123">
        <v>0.95899999999999996</v>
      </c>
      <c r="I207" s="123">
        <v>0</v>
      </c>
      <c r="J207" s="123">
        <v>0</v>
      </c>
      <c r="K207" s="123">
        <v>0</v>
      </c>
      <c r="L207" s="123">
        <v>0</v>
      </c>
      <c r="M207" s="123">
        <v>4.1000000000000002E-2</v>
      </c>
      <c r="N207" s="123">
        <v>0</v>
      </c>
      <c r="O207" s="123">
        <v>0.151</v>
      </c>
      <c r="P207" s="125">
        <v>88.3</v>
      </c>
      <c r="Q207" s="123">
        <v>0.72299999999999998</v>
      </c>
      <c r="R207" s="125">
        <v>85.7</v>
      </c>
      <c r="S207" s="123">
        <v>0.63800000000000001</v>
      </c>
      <c r="T207" s="125">
        <v>86.8</v>
      </c>
      <c r="U207" s="123"/>
      <c r="V207" s="125">
        <v>82.3</v>
      </c>
      <c r="W207" s="123"/>
    </row>
    <row r="208" spans="1:23" x14ac:dyDescent="0.3">
      <c r="A208" s="120">
        <v>50003</v>
      </c>
      <c r="B208" t="s">
        <v>256</v>
      </c>
      <c r="C208">
        <v>3</v>
      </c>
      <c r="D208" s="121" t="s">
        <v>3915</v>
      </c>
      <c r="E208">
        <v>1526</v>
      </c>
      <c r="F208" s="122">
        <v>508.66669999999999</v>
      </c>
      <c r="G208" s="123">
        <v>0.35</v>
      </c>
      <c r="H208" s="123">
        <v>0.95499999999999996</v>
      </c>
      <c r="I208" s="123">
        <v>0</v>
      </c>
      <c r="J208" s="123">
        <v>2.1000000000000001E-2</v>
      </c>
      <c r="K208" s="123">
        <v>0</v>
      </c>
      <c r="L208" s="123">
        <v>1.4999999999999999E-2</v>
      </c>
      <c r="M208" s="123">
        <v>8.0000000000000002E-3</v>
      </c>
      <c r="N208" s="123">
        <v>0</v>
      </c>
      <c r="O208" s="123">
        <v>0.16200000000000001</v>
      </c>
      <c r="P208" s="125">
        <v>81.5</v>
      </c>
      <c r="Q208" s="123">
        <v>0.58800000000000008</v>
      </c>
      <c r="R208" s="125">
        <v>81.8</v>
      </c>
      <c r="S208" s="123">
        <v>0.67900000000000005</v>
      </c>
      <c r="T208" s="125">
        <v>81.3</v>
      </c>
      <c r="U208" s="123">
        <v>0.24099999999999999</v>
      </c>
      <c r="V208" s="125">
        <v>82.4</v>
      </c>
      <c r="W208" s="123">
        <v>0.17699999999999999</v>
      </c>
    </row>
    <row r="209" spans="1:23" x14ac:dyDescent="0.3">
      <c r="A209" s="120">
        <v>48904</v>
      </c>
      <c r="B209" t="s">
        <v>230</v>
      </c>
      <c r="C209">
        <v>2</v>
      </c>
      <c r="D209" s="121" t="s">
        <v>3914</v>
      </c>
      <c r="E209">
        <v>595</v>
      </c>
      <c r="F209" s="122">
        <v>297.5</v>
      </c>
      <c r="G209" s="123">
        <v>0.85799999999999998</v>
      </c>
      <c r="H209" s="123">
        <v>8.0000000000000002E-3</v>
      </c>
      <c r="I209" s="123">
        <v>0.92300000000000004</v>
      </c>
      <c r="J209" s="123">
        <v>2.1999999999999999E-2</v>
      </c>
      <c r="K209" s="123">
        <v>0</v>
      </c>
      <c r="L209" s="123">
        <v>3.4000000000000002E-2</v>
      </c>
      <c r="M209" s="123">
        <v>1.4E-2</v>
      </c>
      <c r="N209" s="123">
        <v>0</v>
      </c>
      <c r="O209" s="123">
        <v>0.106</v>
      </c>
      <c r="P209" s="125">
        <v>84.7</v>
      </c>
      <c r="Q209" s="123">
        <v>5.600000000000005E-2</v>
      </c>
      <c r="R209" s="125">
        <v>81.900000000000006</v>
      </c>
      <c r="S209" s="123">
        <v>1</v>
      </c>
      <c r="T209" s="125">
        <v>86.3</v>
      </c>
      <c r="U209" s="123">
        <v>0.94399999999999995</v>
      </c>
      <c r="V209" s="125">
        <v>84.4</v>
      </c>
      <c r="W209" s="123"/>
    </row>
    <row r="210" spans="1:23" x14ac:dyDescent="0.3">
      <c r="A210" s="120">
        <v>35094</v>
      </c>
      <c r="B210" t="s">
        <v>149</v>
      </c>
      <c r="C210">
        <v>2</v>
      </c>
      <c r="D210" s="121" t="s">
        <v>3910</v>
      </c>
      <c r="E210">
        <v>443</v>
      </c>
      <c r="F210" s="122">
        <v>221.5</v>
      </c>
      <c r="G210" s="123">
        <v>0.51600000000000001</v>
      </c>
      <c r="H210" s="123">
        <v>0.86399999999999999</v>
      </c>
      <c r="I210" s="123">
        <v>0</v>
      </c>
      <c r="J210" s="123">
        <v>0.122</v>
      </c>
      <c r="K210" s="123">
        <v>0</v>
      </c>
      <c r="L210" s="123">
        <v>1.0999999999999999E-2</v>
      </c>
      <c r="M210" s="123">
        <v>2E-3</v>
      </c>
      <c r="N210" s="123">
        <v>2.7E-2</v>
      </c>
      <c r="O210" s="123">
        <v>0.13100000000000001</v>
      </c>
      <c r="P210" s="125">
        <v>85.7</v>
      </c>
      <c r="Q210" s="123">
        <v>0.61899999999999999</v>
      </c>
      <c r="R210" s="125">
        <v>85.6</v>
      </c>
      <c r="S210" s="123">
        <v>0.46799999999999997</v>
      </c>
      <c r="T210" s="125">
        <v>86.5</v>
      </c>
      <c r="U210" s="123">
        <v>0.38100000000000001</v>
      </c>
      <c r="V210" s="125">
        <v>86.4</v>
      </c>
      <c r="W210" s="123">
        <v>0.53200000000000003</v>
      </c>
    </row>
    <row r="211" spans="1:23" x14ac:dyDescent="0.3">
      <c r="A211" s="120">
        <v>51152</v>
      </c>
      <c r="B211" t="s">
        <v>266</v>
      </c>
      <c r="C211">
        <v>2</v>
      </c>
      <c r="D211" s="121" t="s">
        <v>3908</v>
      </c>
      <c r="E211">
        <v>785</v>
      </c>
      <c r="F211" s="122">
        <v>392.5</v>
      </c>
      <c r="G211" s="123">
        <v>0.39</v>
      </c>
      <c r="H211" s="123">
        <v>0.88300000000000001</v>
      </c>
      <c r="I211" s="123">
        <v>1.2999999999999999E-2</v>
      </c>
      <c r="J211" s="123">
        <v>4.1000000000000002E-2</v>
      </c>
      <c r="K211" s="123">
        <v>0</v>
      </c>
      <c r="L211" s="123">
        <v>5.5E-2</v>
      </c>
      <c r="M211" s="123">
        <v>8.9999999999999993E-3</v>
      </c>
      <c r="N211" s="123">
        <v>0</v>
      </c>
      <c r="O211" s="123">
        <v>0.106</v>
      </c>
      <c r="P211" s="125">
        <v>78.900000000000006</v>
      </c>
      <c r="Q211" s="123">
        <v>0.56600000000000006</v>
      </c>
      <c r="R211" s="125">
        <v>86.2</v>
      </c>
      <c r="S211" s="123">
        <v>0.65</v>
      </c>
      <c r="T211" s="125">
        <v>78.7</v>
      </c>
      <c r="U211" s="123">
        <v>0.315</v>
      </c>
      <c r="V211" s="125">
        <v>85.1</v>
      </c>
      <c r="W211" s="123">
        <v>0.22</v>
      </c>
    </row>
    <row r="212" spans="1:23" x14ac:dyDescent="0.3">
      <c r="A212" s="120">
        <v>69107</v>
      </c>
      <c r="B212" t="s">
        <v>334</v>
      </c>
      <c r="C212">
        <v>1</v>
      </c>
      <c r="D212" s="121" t="s">
        <v>3911</v>
      </c>
      <c r="E212">
        <v>44</v>
      </c>
      <c r="F212" s="122">
        <v>44</v>
      </c>
      <c r="G212" s="123">
        <v>0.46700000000000003</v>
      </c>
      <c r="H212" s="123">
        <v>0.95499999999999996</v>
      </c>
      <c r="I212" s="123">
        <v>0</v>
      </c>
      <c r="J212" s="123">
        <v>0</v>
      </c>
      <c r="K212" s="123">
        <v>0</v>
      </c>
      <c r="L212" s="123">
        <v>0</v>
      </c>
      <c r="M212" s="123">
        <v>4.4999999999999998E-2</v>
      </c>
      <c r="N212" s="123">
        <v>0</v>
      </c>
      <c r="O212" s="123">
        <v>0.159</v>
      </c>
      <c r="P212" s="125">
        <v>86.9</v>
      </c>
      <c r="Q212" s="123">
        <v>0.5</v>
      </c>
      <c r="R212" s="125">
        <v>85.4</v>
      </c>
      <c r="S212" s="123">
        <v>0.31200000000000006</v>
      </c>
      <c r="T212" s="125">
        <v>88.2</v>
      </c>
      <c r="U212" s="123">
        <v>0.44800000000000001</v>
      </c>
      <c r="V212" s="125">
        <v>85.9</v>
      </c>
      <c r="W212" s="123">
        <v>0.69</v>
      </c>
    </row>
    <row r="213" spans="1:23" x14ac:dyDescent="0.3">
      <c r="A213" s="120">
        <v>106005</v>
      </c>
      <c r="B213" t="s">
        <v>503</v>
      </c>
      <c r="C213">
        <v>2</v>
      </c>
      <c r="D213" s="121" t="s">
        <v>3907</v>
      </c>
      <c r="E213">
        <v>679</v>
      </c>
      <c r="F213" s="122">
        <v>339.5</v>
      </c>
      <c r="G213" s="123">
        <v>0.68600000000000005</v>
      </c>
      <c r="H213" s="123">
        <v>0.81399999999999995</v>
      </c>
      <c r="I213" s="123">
        <v>0.01</v>
      </c>
      <c r="J213" s="123">
        <v>0.128</v>
      </c>
      <c r="K213" s="123">
        <v>8.9999999999999993E-3</v>
      </c>
      <c r="L213" s="123">
        <v>2.4E-2</v>
      </c>
      <c r="M213" s="123">
        <v>1.4999999999999999E-2</v>
      </c>
      <c r="N213" s="123">
        <v>4.2000000000000003E-2</v>
      </c>
      <c r="O213" s="123">
        <v>0.106</v>
      </c>
      <c r="P213" s="125">
        <v>87.2</v>
      </c>
      <c r="Q213" s="123">
        <v>0.52600000000000002</v>
      </c>
      <c r="R213" s="125">
        <v>87.2</v>
      </c>
      <c r="S213" s="123">
        <v>0.59899999999999998</v>
      </c>
      <c r="T213" s="125">
        <v>88.7</v>
      </c>
      <c r="U213" s="123">
        <v>0.41499999999999998</v>
      </c>
      <c r="V213" s="125">
        <v>86.4</v>
      </c>
      <c r="W213" s="123">
        <v>0.32100000000000001</v>
      </c>
    </row>
    <row r="214" spans="1:23" x14ac:dyDescent="0.3">
      <c r="A214" s="120">
        <v>48925</v>
      </c>
      <c r="B214" t="s">
        <v>242</v>
      </c>
      <c r="C214">
        <v>1</v>
      </c>
      <c r="D214" s="121" t="s">
        <v>3914</v>
      </c>
      <c r="E214">
        <v>116</v>
      </c>
      <c r="F214" s="122">
        <v>116</v>
      </c>
      <c r="G214" s="123">
        <v>0.84699999999999998</v>
      </c>
      <c r="H214" s="123">
        <v>0</v>
      </c>
      <c r="I214" s="123">
        <v>0.91400000000000003</v>
      </c>
      <c r="J214" s="123">
        <v>4.2999999999999997E-2</v>
      </c>
      <c r="K214" s="123">
        <v>0</v>
      </c>
      <c r="L214" s="123">
        <v>0</v>
      </c>
      <c r="M214" s="123">
        <v>4.2999999999999997E-2</v>
      </c>
      <c r="N214" s="123">
        <v>0</v>
      </c>
      <c r="O214" s="123">
        <v>0.155</v>
      </c>
      <c r="P214" s="125">
        <v>91.2</v>
      </c>
      <c r="Q214" s="123">
        <v>0.125</v>
      </c>
      <c r="R214" s="125">
        <v>95.2</v>
      </c>
      <c r="S214" s="123">
        <v>1</v>
      </c>
      <c r="T214" s="125">
        <v>92.3</v>
      </c>
      <c r="U214" s="123">
        <v>0.875</v>
      </c>
      <c r="V214" s="125">
        <v>96.8</v>
      </c>
      <c r="W214" s="123"/>
    </row>
    <row r="215" spans="1:23" x14ac:dyDescent="0.3">
      <c r="A215" s="120">
        <v>107152</v>
      </c>
      <c r="B215" t="s">
        <v>507</v>
      </c>
      <c r="C215">
        <v>2</v>
      </c>
      <c r="D215" s="121" t="s">
        <v>3913</v>
      </c>
      <c r="E215">
        <v>596</v>
      </c>
      <c r="F215" s="122">
        <v>298</v>
      </c>
      <c r="G215" s="123">
        <v>0.48</v>
      </c>
      <c r="H215" s="123">
        <v>0.92600000000000005</v>
      </c>
      <c r="I215" s="123">
        <v>0</v>
      </c>
      <c r="J215" s="123">
        <v>1.9E-2</v>
      </c>
      <c r="K215" s="123">
        <v>0</v>
      </c>
      <c r="L215" s="123">
        <v>4.4999999999999998E-2</v>
      </c>
      <c r="M215" s="123">
        <v>0.01</v>
      </c>
      <c r="N215" s="123">
        <v>0</v>
      </c>
      <c r="O215" s="123">
        <v>0.17799999999999999</v>
      </c>
      <c r="P215" s="125">
        <v>85.8</v>
      </c>
      <c r="Q215" s="123">
        <v>0.63400000000000001</v>
      </c>
      <c r="R215" s="125">
        <v>82.7</v>
      </c>
      <c r="S215" s="123">
        <v>0.71799999999999997</v>
      </c>
      <c r="T215" s="125">
        <v>86.8</v>
      </c>
      <c r="U215" s="123">
        <v>0.251</v>
      </c>
      <c r="V215" s="125">
        <v>84.1</v>
      </c>
      <c r="W215" s="123">
        <v>0.82099999999999995</v>
      </c>
    </row>
    <row r="216" spans="1:23" x14ac:dyDescent="0.3">
      <c r="A216" s="120">
        <v>46128</v>
      </c>
      <c r="B216" t="s">
        <v>204</v>
      </c>
      <c r="C216">
        <v>1</v>
      </c>
      <c r="D216" s="121" t="s">
        <v>3913</v>
      </c>
      <c r="E216">
        <v>203</v>
      </c>
      <c r="F216" s="122">
        <v>203</v>
      </c>
      <c r="G216" s="123">
        <v>0.45</v>
      </c>
      <c r="H216" s="123">
        <v>0.95099999999999996</v>
      </c>
      <c r="I216" s="123">
        <v>0</v>
      </c>
      <c r="J216" s="123">
        <v>0</v>
      </c>
      <c r="K216" s="123">
        <v>0</v>
      </c>
      <c r="L216" s="123">
        <v>0</v>
      </c>
      <c r="M216" s="123">
        <v>4.9000000000000002E-2</v>
      </c>
      <c r="N216" s="123">
        <v>0</v>
      </c>
      <c r="O216" s="123">
        <v>0.108</v>
      </c>
      <c r="P216" s="125">
        <v>88.9</v>
      </c>
      <c r="Q216" s="123">
        <v>0.31200000000000006</v>
      </c>
      <c r="R216" s="125">
        <v>86.9</v>
      </c>
      <c r="S216" s="123">
        <v>0.33299999999999996</v>
      </c>
      <c r="T216" s="125">
        <v>86.4</v>
      </c>
      <c r="U216" s="123">
        <v>0.48399999999999999</v>
      </c>
      <c r="V216" s="125">
        <v>87.2</v>
      </c>
      <c r="W216" s="123">
        <v>0.54</v>
      </c>
    </row>
    <row r="217" spans="1:23" x14ac:dyDescent="0.3">
      <c r="A217" s="120">
        <v>7126</v>
      </c>
      <c r="B217" t="s">
        <v>29</v>
      </c>
      <c r="C217">
        <v>1</v>
      </c>
      <c r="D217" s="121" t="s">
        <v>3908</v>
      </c>
      <c r="E217">
        <v>40</v>
      </c>
      <c r="F217" s="122">
        <v>40</v>
      </c>
      <c r="G217" s="123">
        <v>0</v>
      </c>
      <c r="H217" s="123">
        <v>1</v>
      </c>
      <c r="I217" s="123">
        <v>0</v>
      </c>
      <c r="J217" s="123">
        <v>0</v>
      </c>
      <c r="K217" s="123">
        <v>0</v>
      </c>
      <c r="L217" s="123">
        <v>0</v>
      </c>
      <c r="M217" s="123">
        <v>0</v>
      </c>
      <c r="N217" s="123">
        <v>0</v>
      </c>
      <c r="O217" s="123">
        <v>0.125</v>
      </c>
      <c r="P217" s="125">
        <v>88.7</v>
      </c>
      <c r="Q217" s="123">
        <v>0.66700000000000004</v>
      </c>
      <c r="R217" s="125">
        <v>89.6</v>
      </c>
      <c r="S217" s="123">
        <v>0.625</v>
      </c>
      <c r="T217" s="125"/>
      <c r="U217" s="123"/>
      <c r="V217" s="125"/>
      <c r="W217" s="123"/>
    </row>
    <row r="218" spans="1:23" x14ac:dyDescent="0.3">
      <c r="A218" s="120">
        <v>84004</v>
      </c>
      <c r="B218" t="s">
        <v>399</v>
      </c>
      <c r="C218">
        <v>2</v>
      </c>
      <c r="D218" s="121" t="s">
        <v>3907</v>
      </c>
      <c r="E218">
        <v>233</v>
      </c>
      <c r="F218" s="122">
        <v>116.5</v>
      </c>
      <c r="G218" s="123">
        <v>0.75800000000000001</v>
      </c>
      <c r="H218" s="123">
        <v>0.94899999999999995</v>
      </c>
      <c r="I218" s="123">
        <v>0</v>
      </c>
      <c r="J218" s="123">
        <v>0</v>
      </c>
      <c r="K218" s="123">
        <v>0</v>
      </c>
      <c r="L218" s="123">
        <v>2.1999999999999999E-2</v>
      </c>
      <c r="M218" s="123">
        <v>0.03</v>
      </c>
      <c r="N218" s="123">
        <v>0</v>
      </c>
      <c r="O218" s="123">
        <v>0.159</v>
      </c>
      <c r="P218" s="125">
        <v>93.8</v>
      </c>
      <c r="Q218" s="123">
        <v>0.66399999999999992</v>
      </c>
      <c r="R218" s="125">
        <v>95.3</v>
      </c>
      <c r="S218" s="123">
        <v>0.376</v>
      </c>
      <c r="T218" s="125">
        <v>95.4</v>
      </c>
      <c r="U218" s="123">
        <v>0.33600000000000002</v>
      </c>
      <c r="V218" s="125">
        <v>98.2</v>
      </c>
      <c r="W218" s="123">
        <v>0.624</v>
      </c>
    </row>
    <row r="219" spans="1:23" x14ac:dyDescent="0.3">
      <c r="A219" s="120">
        <v>7125</v>
      </c>
      <c r="B219" t="s">
        <v>28</v>
      </c>
      <c r="C219">
        <v>2</v>
      </c>
      <c r="D219" s="121" t="s">
        <v>3908</v>
      </c>
      <c r="E219">
        <v>126</v>
      </c>
      <c r="F219" s="122">
        <v>63</v>
      </c>
      <c r="G219" s="123">
        <v>0.43099999999999999</v>
      </c>
      <c r="H219" s="123">
        <v>0.89700000000000002</v>
      </c>
      <c r="I219" s="123">
        <v>0</v>
      </c>
      <c r="J219" s="123">
        <v>0</v>
      </c>
      <c r="K219" s="123">
        <v>0</v>
      </c>
      <c r="L219" s="123">
        <v>0.04</v>
      </c>
      <c r="M219" s="123">
        <v>6.4000000000000001E-2</v>
      </c>
      <c r="N219" s="123">
        <v>0</v>
      </c>
      <c r="O219" s="123">
        <v>5.6000000000000001E-2</v>
      </c>
      <c r="P219" s="125">
        <v>86.5</v>
      </c>
      <c r="Q219" s="123">
        <v>0.70599999999999996</v>
      </c>
      <c r="R219" s="125">
        <v>80.7</v>
      </c>
      <c r="S219" s="123">
        <v>0.27700000000000002</v>
      </c>
      <c r="T219" s="125">
        <v>85.6</v>
      </c>
      <c r="U219" s="123">
        <v>0.316</v>
      </c>
      <c r="V219" s="125">
        <v>82.8</v>
      </c>
      <c r="W219" s="123">
        <v>0.81299999999999994</v>
      </c>
    </row>
    <row r="220" spans="1:23" x14ac:dyDescent="0.3">
      <c r="A220" s="120">
        <v>104041</v>
      </c>
      <c r="B220" t="s">
        <v>491</v>
      </c>
      <c r="C220">
        <v>2</v>
      </c>
      <c r="D220" s="121" t="s">
        <v>3907</v>
      </c>
      <c r="E220">
        <v>182</v>
      </c>
      <c r="F220" s="122">
        <v>91</v>
      </c>
      <c r="G220" s="123">
        <v>0.71</v>
      </c>
      <c r="H220" s="123">
        <v>0.98399999999999999</v>
      </c>
      <c r="I220" s="123">
        <v>0</v>
      </c>
      <c r="J220" s="123">
        <v>0</v>
      </c>
      <c r="K220" s="123">
        <v>0</v>
      </c>
      <c r="L220" s="123">
        <v>0</v>
      </c>
      <c r="M220" s="123">
        <v>1.6E-2</v>
      </c>
      <c r="N220" s="123">
        <v>0</v>
      </c>
      <c r="O220" s="123">
        <v>0.13700000000000001</v>
      </c>
      <c r="P220" s="125">
        <v>91.6</v>
      </c>
      <c r="Q220" s="123">
        <v>0.66999999999999993</v>
      </c>
      <c r="R220" s="125">
        <v>93.5</v>
      </c>
      <c r="S220" s="123">
        <v>0.59799999999999998</v>
      </c>
      <c r="T220" s="125">
        <v>89.7</v>
      </c>
      <c r="U220" s="123">
        <v>0.56899999999999995</v>
      </c>
      <c r="V220" s="125">
        <v>92.7</v>
      </c>
      <c r="W220" s="123">
        <v>0.626</v>
      </c>
    </row>
    <row r="221" spans="1:23" x14ac:dyDescent="0.3">
      <c r="A221" s="120">
        <v>66107</v>
      </c>
      <c r="B221" t="s">
        <v>323</v>
      </c>
      <c r="C221">
        <v>2</v>
      </c>
      <c r="D221" s="121" t="s">
        <v>3909</v>
      </c>
      <c r="E221">
        <v>687</v>
      </c>
      <c r="F221" s="122">
        <v>343.5</v>
      </c>
      <c r="G221" s="123">
        <v>0.49</v>
      </c>
      <c r="H221" s="123">
        <v>0.97499999999999998</v>
      </c>
      <c r="I221" s="123">
        <v>0</v>
      </c>
      <c r="J221" s="123">
        <v>7.0000000000000001E-3</v>
      </c>
      <c r="K221" s="123">
        <v>0</v>
      </c>
      <c r="L221" s="123">
        <v>0.01</v>
      </c>
      <c r="M221" s="123">
        <v>7.0000000000000001E-3</v>
      </c>
      <c r="N221" s="123">
        <v>0</v>
      </c>
      <c r="O221" s="123">
        <v>0.11899999999999999</v>
      </c>
      <c r="P221" s="125">
        <v>80.900000000000006</v>
      </c>
      <c r="Q221" s="123">
        <v>0.60099999999999998</v>
      </c>
      <c r="R221" s="125">
        <v>83.6</v>
      </c>
      <c r="S221" s="123">
        <v>0.73599999999999999</v>
      </c>
      <c r="T221" s="125">
        <v>82.5</v>
      </c>
      <c r="U221" s="123">
        <v>0.28899999999999998</v>
      </c>
      <c r="V221" s="125">
        <v>83.9</v>
      </c>
      <c r="W221" s="123">
        <v>0.497</v>
      </c>
    </row>
    <row r="222" spans="1:23" x14ac:dyDescent="0.3">
      <c r="A222" s="120">
        <v>48077</v>
      </c>
      <c r="B222" t="s">
        <v>225</v>
      </c>
      <c r="C222">
        <v>23</v>
      </c>
      <c r="D222" s="121" t="s">
        <v>3914</v>
      </c>
      <c r="E222">
        <v>9511</v>
      </c>
      <c r="F222" s="122">
        <v>413.52170000000001</v>
      </c>
      <c r="G222" s="123">
        <v>0.67600000000000005</v>
      </c>
      <c r="H222" s="123">
        <v>0.51400000000000001</v>
      </c>
      <c r="I222" s="123">
        <v>0.13900000000000001</v>
      </c>
      <c r="J222" s="123">
        <v>0.216</v>
      </c>
      <c r="K222" s="123">
        <v>2E-3</v>
      </c>
      <c r="L222" s="123">
        <v>0.111</v>
      </c>
      <c r="M222" s="123">
        <v>1.7999999999999999E-2</v>
      </c>
      <c r="N222" s="123">
        <v>7.9000000000000001E-2</v>
      </c>
      <c r="O222" s="123">
        <v>0.109</v>
      </c>
      <c r="P222" s="125">
        <v>85.8</v>
      </c>
      <c r="Q222" s="123">
        <v>0.58200000000000007</v>
      </c>
      <c r="R222" s="125">
        <v>84.7</v>
      </c>
      <c r="S222" s="123">
        <v>0.67999999999999994</v>
      </c>
      <c r="T222" s="125">
        <v>86.6</v>
      </c>
      <c r="U222" s="123">
        <v>0.35699999999999998</v>
      </c>
      <c r="V222" s="125">
        <v>85.5</v>
      </c>
      <c r="W222" s="123">
        <v>0.315</v>
      </c>
    </row>
    <row r="223" spans="1:23" x14ac:dyDescent="0.3">
      <c r="A223" s="120">
        <v>47065</v>
      </c>
      <c r="B223" t="s">
        <v>215</v>
      </c>
      <c r="C223">
        <v>2</v>
      </c>
      <c r="D223" s="121" t="s">
        <v>3913</v>
      </c>
      <c r="E223">
        <v>342</v>
      </c>
      <c r="F223" s="122">
        <v>171</v>
      </c>
      <c r="G223" s="123">
        <v>0.48599999999999999</v>
      </c>
      <c r="H223" s="123">
        <v>0.95899999999999996</v>
      </c>
      <c r="I223" s="123">
        <v>0</v>
      </c>
      <c r="J223" s="123">
        <v>0</v>
      </c>
      <c r="K223" s="123">
        <v>0</v>
      </c>
      <c r="L223" s="123">
        <v>0</v>
      </c>
      <c r="M223" s="123">
        <v>4.1000000000000002E-2</v>
      </c>
      <c r="N223" s="123">
        <v>0</v>
      </c>
      <c r="O223" s="123">
        <v>0.13200000000000001</v>
      </c>
      <c r="P223" s="125">
        <v>82.3</v>
      </c>
      <c r="Q223" s="123">
        <v>0.67300000000000004</v>
      </c>
      <c r="R223" s="125">
        <v>85</v>
      </c>
      <c r="S223" s="123">
        <v>0.38400000000000001</v>
      </c>
      <c r="T223" s="125">
        <v>82.6</v>
      </c>
      <c r="U223" s="123">
        <v>0.32700000000000001</v>
      </c>
      <c r="V223" s="125">
        <v>85.9</v>
      </c>
      <c r="W223" s="123">
        <v>0.61599999999999999</v>
      </c>
    </row>
    <row r="224" spans="1:23" x14ac:dyDescent="0.3">
      <c r="A224" s="120">
        <v>16090</v>
      </c>
      <c r="B224" t="s">
        <v>67</v>
      </c>
      <c r="C224">
        <v>7</v>
      </c>
      <c r="D224" s="121" t="s">
        <v>3910</v>
      </c>
      <c r="E224">
        <v>3486</v>
      </c>
      <c r="F224" s="122">
        <v>498</v>
      </c>
      <c r="G224" s="123">
        <v>0.32100000000000001</v>
      </c>
      <c r="H224" s="123">
        <v>0.91500000000000004</v>
      </c>
      <c r="I224" s="123">
        <v>2.3E-2</v>
      </c>
      <c r="J224" s="123">
        <v>1.9E-2</v>
      </c>
      <c r="K224" s="123">
        <v>4.0000000000000001E-3</v>
      </c>
      <c r="L224" s="123">
        <v>0.03</v>
      </c>
      <c r="M224" s="123">
        <v>8.0000000000000002E-3</v>
      </c>
      <c r="N224" s="123">
        <v>6.0000000000000001E-3</v>
      </c>
      <c r="O224" s="123">
        <v>0.14299999999999999</v>
      </c>
      <c r="P224" s="125">
        <v>85.6</v>
      </c>
      <c r="Q224" s="123">
        <v>0.504</v>
      </c>
      <c r="R224" s="125">
        <v>84.9</v>
      </c>
      <c r="S224" s="123">
        <v>0.57899999999999996</v>
      </c>
      <c r="T224" s="125">
        <v>85.3</v>
      </c>
      <c r="U224" s="123">
        <v>0.34100000000000003</v>
      </c>
      <c r="V224" s="125">
        <v>84.5</v>
      </c>
      <c r="W224" s="123">
        <v>0.377</v>
      </c>
    </row>
    <row r="225" spans="1:23" x14ac:dyDescent="0.3">
      <c r="A225" s="120">
        <v>68074</v>
      </c>
      <c r="B225" t="s">
        <v>330</v>
      </c>
      <c r="C225">
        <v>2</v>
      </c>
      <c r="D225" s="121" t="s">
        <v>3909</v>
      </c>
      <c r="E225">
        <v>198</v>
      </c>
      <c r="F225" s="122">
        <v>99</v>
      </c>
      <c r="G225" s="123">
        <v>0.30399999999999999</v>
      </c>
      <c r="H225" s="123">
        <v>0.97499999999999998</v>
      </c>
      <c r="I225" s="123">
        <v>0</v>
      </c>
      <c r="J225" s="123">
        <v>0</v>
      </c>
      <c r="K225" s="123">
        <v>0</v>
      </c>
      <c r="L225" s="123">
        <v>0</v>
      </c>
      <c r="M225" s="123">
        <v>2.5000000000000001E-2</v>
      </c>
      <c r="N225" s="123">
        <v>0</v>
      </c>
      <c r="O225" s="123">
        <v>0.13100000000000001</v>
      </c>
      <c r="P225" s="125">
        <v>88.9</v>
      </c>
      <c r="Q225" s="123">
        <v>0.52900000000000003</v>
      </c>
      <c r="R225" s="125">
        <v>87.7</v>
      </c>
      <c r="S225" s="123">
        <v>0.59399999999999997</v>
      </c>
      <c r="T225" s="125">
        <v>87.9</v>
      </c>
      <c r="U225" s="123">
        <v>0.30399999999999999</v>
      </c>
      <c r="V225" s="125">
        <v>85.3</v>
      </c>
      <c r="W225" s="123">
        <v>0.36699999999999999</v>
      </c>
    </row>
    <row r="226" spans="1:23" x14ac:dyDescent="0.3">
      <c r="A226" s="120">
        <v>49137</v>
      </c>
      <c r="B226" t="s">
        <v>249</v>
      </c>
      <c r="C226">
        <v>2</v>
      </c>
      <c r="D226" s="121" t="s">
        <v>3907</v>
      </c>
      <c r="E226">
        <v>491</v>
      </c>
      <c r="F226" s="122">
        <v>245.5</v>
      </c>
      <c r="G226" s="123">
        <v>0.53100000000000003</v>
      </c>
      <c r="H226" s="123">
        <v>0.874</v>
      </c>
      <c r="I226" s="123">
        <v>0</v>
      </c>
      <c r="J226" s="123">
        <v>5.5E-2</v>
      </c>
      <c r="K226" s="123">
        <v>1.2E-2</v>
      </c>
      <c r="L226" s="123">
        <v>4.4999999999999998E-2</v>
      </c>
      <c r="M226" s="123">
        <v>1.4E-2</v>
      </c>
      <c r="N226" s="123">
        <v>2.8000000000000001E-2</v>
      </c>
      <c r="O226" s="123">
        <v>0.13800000000000001</v>
      </c>
      <c r="P226" s="125">
        <v>83.3</v>
      </c>
      <c r="Q226" s="123">
        <v>0.63500000000000001</v>
      </c>
      <c r="R226" s="125">
        <v>85.1</v>
      </c>
      <c r="S226" s="123">
        <v>0.68300000000000005</v>
      </c>
      <c r="T226" s="125">
        <v>83.2</v>
      </c>
      <c r="U226" s="123">
        <v>0.28599999999999998</v>
      </c>
      <c r="V226" s="125">
        <v>86.2</v>
      </c>
      <c r="W226" s="123">
        <v>0.499</v>
      </c>
    </row>
    <row r="227" spans="1:23" x14ac:dyDescent="0.3">
      <c r="A227" s="120">
        <v>74195</v>
      </c>
      <c r="B227" t="s">
        <v>353</v>
      </c>
      <c r="C227">
        <v>2</v>
      </c>
      <c r="D227" s="121" t="s">
        <v>3912</v>
      </c>
      <c r="E227">
        <v>131</v>
      </c>
      <c r="F227" s="122">
        <v>65.5</v>
      </c>
      <c r="G227" s="123">
        <v>0.26200000000000001</v>
      </c>
      <c r="H227" s="123">
        <v>1</v>
      </c>
      <c r="I227" s="123">
        <v>0</v>
      </c>
      <c r="J227" s="123">
        <v>0</v>
      </c>
      <c r="K227" s="123">
        <v>0</v>
      </c>
      <c r="L227" s="123">
        <v>0</v>
      </c>
      <c r="M227" s="123">
        <v>0</v>
      </c>
      <c r="N227" s="123">
        <v>0</v>
      </c>
      <c r="O227" s="123">
        <v>3.7999999999999999E-2</v>
      </c>
      <c r="P227" s="125">
        <v>86.1</v>
      </c>
      <c r="Q227" s="123">
        <v>0.628</v>
      </c>
      <c r="R227" s="125">
        <v>86.9</v>
      </c>
      <c r="S227" s="123">
        <v>0.43500000000000005</v>
      </c>
      <c r="T227" s="125">
        <v>86.6</v>
      </c>
      <c r="U227" s="123">
        <v>0.35699999999999998</v>
      </c>
      <c r="V227" s="125">
        <v>86.9</v>
      </c>
      <c r="W227" s="123">
        <v>0.44500000000000001</v>
      </c>
    </row>
    <row r="228" spans="1:23" x14ac:dyDescent="0.3">
      <c r="A228" s="120">
        <v>26006</v>
      </c>
      <c r="B228" t="s">
        <v>115</v>
      </c>
      <c r="C228">
        <v>13</v>
      </c>
      <c r="D228" s="121" t="s">
        <v>3909</v>
      </c>
      <c r="E228">
        <v>5950</v>
      </c>
      <c r="F228" s="122">
        <v>457.69229999999999</v>
      </c>
      <c r="G228" s="123">
        <v>0.49099999999999999</v>
      </c>
      <c r="H228" s="123">
        <v>0.59799999999999998</v>
      </c>
      <c r="I228" s="123">
        <v>0.21099999999999999</v>
      </c>
      <c r="J228" s="123">
        <v>6.8000000000000005E-2</v>
      </c>
      <c r="K228" s="123">
        <v>1.4999999999999999E-2</v>
      </c>
      <c r="L228" s="123">
        <v>0.105</v>
      </c>
      <c r="M228" s="123">
        <v>4.0000000000000001E-3</v>
      </c>
      <c r="N228" s="123">
        <v>2.5000000000000001E-2</v>
      </c>
      <c r="O228" s="123">
        <v>0.124</v>
      </c>
      <c r="P228" s="125">
        <v>84.9</v>
      </c>
      <c r="Q228" s="123">
        <v>0.53699999999999992</v>
      </c>
      <c r="R228" s="125">
        <v>85.6</v>
      </c>
      <c r="S228" s="123">
        <v>0.66399999999999992</v>
      </c>
      <c r="T228" s="125">
        <v>84.2</v>
      </c>
      <c r="U228" s="123">
        <v>0.34799999999999998</v>
      </c>
      <c r="V228" s="125">
        <v>84.5</v>
      </c>
      <c r="W228" s="123">
        <v>0.27</v>
      </c>
    </row>
    <row r="229" spans="1:23" x14ac:dyDescent="0.3">
      <c r="A229" s="120">
        <v>50007</v>
      </c>
      <c r="B229" t="s">
        <v>259</v>
      </c>
      <c r="C229">
        <v>2</v>
      </c>
      <c r="D229" s="121" t="s">
        <v>3915</v>
      </c>
      <c r="E229">
        <v>463</v>
      </c>
      <c r="F229" s="122">
        <v>231.5</v>
      </c>
      <c r="G229" s="123">
        <v>0.214</v>
      </c>
      <c r="H229" s="123">
        <v>0.93500000000000005</v>
      </c>
      <c r="I229" s="123">
        <v>0</v>
      </c>
      <c r="J229" s="123">
        <v>1.2999999999999999E-2</v>
      </c>
      <c r="K229" s="123">
        <v>0</v>
      </c>
      <c r="L229" s="123">
        <v>1.9E-2</v>
      </c>
      <c r="M229" s="123">
        <v>3.2000000000000001E-2</v>
      </c>
      <c r="N229" s="123">
        <v>0</v>
      </c>
      <c r="O229" s="123">
        <v>0.104</v>
      </c>
      <c r="P229" s="125">
        <v>83.2</v>
      </c>
      <c r="Q229" s="123">
        <v>0.505</v>
      </c>
      <c r="R229" s="125">
        <v>82.3</v>
      </c>
      <c r="S229" s="123">
        <v>0.67100000000000004</v>
      </c>
      <c r="T229" s="125">
        <v>80.099999999999994</v>
      </c>
      <c r="U229" s="123">
        <v>0.33900000000000002</v>
      </c>
      <c r="V229" s="125">
        <v>81.5</v>
      </c>
      <c r="W229" s="123">
        <v>0.81599999999999995</v>
      </c>
    </row>
    <row r="230" spans="1:23" x14ac:dyDescent="0.3">
      <c r="A230" s="120">
        <v>96104</v>
      </c>
      <c r="B230" t="s">
        <v>455</v>
      </c>
      <c r="C230">
        <v>4</v>
      </c>
      <c r="D230" s="121" t="s">
        <v>3915</v>
      </c>
      <c r="E230">
        <v>1289</v>
      </c>
      <c r="F230" s="122">
        <v>322.25</v>
      </c>
      <c r="G230" s="123">
        <v>0.67200000000000004</v>
      </c>
      <c r="H230" s="123">
        <v>0</v>
      </c>
      <c r="I230" s="123">
        <v>0.98399999999999999</v>
      </c>
      <c r="J230" s="123">
        <v>0</v>
      </c>
      <c r="K230" s="123">
        <v>0</v>
      </c>
      <c r="L230" s="123">
        <v>0</v>
      </c>
      <c r="M230" s="123">
        <v>1.6E-2</v>
      </c>
      <c r="N230" s="123">
        <v>0</v>
      </c>
      <c r="O230" s="123">
        <v>0.154</v>
      </c>
      <c r="P230" s="125">
        <v>84.1</v>
      </c>
      <c r="Q230" s="123">
        <v>0.72099999999999997</v>
      </c>
      <c r="R230" s="125">
        <v>81</v>
      </c>
      <c r="S230" s="123">
        <v>0.44399999999999995</v>
      </c>
      <c r="T230" s="125">
        <v>85.8</v>
      </c>
      <c r="U230" s="123">
        <v>0.27900000000000003</v>
      </c>
      <c r="V230" s="125">
        <v>83.1</v>
      </c>
      <c r="W230" s="123">
        <v>0.55600000000000005</v>
      </c>
    </row>
    <row r="231" spans="1:23" x14ac:dyDescent="0.3">
      <c r="A231" s="120">
        <v>51154</v>
      </c>
      <c r="B231" t="s">
        <v>268</v>
      </c>
      <c r="C231">
        <v>2</v>
      </c>
      <c r="D231" s="121" t="s">
        <v>3908</v>
      </c>
      <c r="E231">
        <v>510</v>
      </c>
      <c r="F231" s="122">
        <v>255</v>
      </c>
      <c r="G231" s="123">
        <v>0.41599999999999998</v>
      </c>
      <c r="H231" s="123">
        <v>0.94099999999999995</v>
      </c>
      <c r="I231" s="123">
        <v>0</v>
      </c>
      <c r="J231" s="123">
        <v>2.5000000000000001E-2</v>
      </c>
      <c r="K231" s="123">
        <v>0</v>
      </c>
      <c r="L231" s="123">
        <v>1.4E-2</v>
      </c>
      <c r="M231" s="123">
        <v>0.02</v>
      </c>
      <c r="N231" s="123">
        <v>0</v>
      </c>
      <c r="O231" s="123">
        <v>0.108</v>
      </c>
      <c r="P231" s="125">
        <v>88</v>
      </c>
      <c r="Q231" s="123">
        <v>0.59000000000000008</v>
      </c>
      <c r="R231" s="125">
        <v>88.4</v>
      </c>
      <c r="S231" s="123">
        <v>0.65300000000000002</v>
      </c>
      <c r="T231" s="125">
        <v>86.7</v>
      </c>
      <c r="U231" s="123">
        <v>0.254</v>
      </c>
      <c r="V231" s="125">
        <v>88.4</v>
      </c>
      <c r="W231" s="123">
        <v>0.78</v>
      </c>
    </row>
    <row r="232" spans="1:23" x14ac:dyDescent="0.3">
      <c r="A232" s="120">
        <v>49148</v>
      </c>
      <c r="B232" t="s">
        <v>253</v>
      </c>
      <c r="C232">
        <v>14</v>
      </c>
      <c r="D232" s="121" t="s">
        <v>3907</v>
      </c>
      <c r="E232">
        <v>5223</v>
      </c>
      <c r="F232" s="122">
        <v>373.07139999999998</v>
      </c>
      <c r="G232" s="123">
        <v>0.628</v>
      </c>
      <c r="H232" s="123">
        <v>0.71899999999999997</v>
      </c>
      <c r="I232" s="123">
        <v>3.7999999999999999E-2</v>
      </c>
      <c r="J232" s="123">
        <v>9.8000000000000004E-2</v>
      </c>
      <c r="K232" s="123">
        <v>8.9999999999999993E-3</v>
      </c>
      <c r="L232" s="123">
        <v>9.8000000000000004E-2</v>
      </c>
      <c r="M232" s="123">
        <v>3.7999999999999999E-2</v>
      </c>
      <c r="N232" s="123">
        <v>3.5000000000000003E-2</v>
      </c>
      <c r="O232" s="123">
        <v>0.17100000000000001</v>
      </c>
      <c r="P232" s="125">
        <v>87.4</v>
      </c>
      <c r="Q232" s="123">
        <v>0.60699999999999998</v>
      </c>
      <c r="R232" s="125">
        <v>88.1</v>
      </c>
      <c r="S232" s="123">
        <v>0.66100000000000003</v>
      </c>
      <c r="T232" s="125">
        <v>87.2</v>
      </c>
      <c r="U232" s="123">
        <v>0.33900000000000002</v>
      </c>
      <c r="V232" s="125">
        <v>87.3</v>
      </c>
      <c r="W232" s="123">
        <v>0.28499999999999998</v>
      </c>
    </row>
    <row r="233" spans="1:23" x14ac:dyDescent="0.3">
      <c r="A233" s="120">
        <v>46137</v>
      </c>
      <c r="B233" t="s">
        <v>210</v>
      </c>
      <c r="C233">
        <v>1</v>
      </c>
      <c r="D233" s="121" t="s">
        <v>3913</v>
      </c>
      <c r="E233">
        <v>186</v>
      </c>
      <c r="F233" s="122">
        <v>186</v>
      </c>
      <c r="G233" s="123">
        <v>0.63500000000000001</v>
      </c>
      <c r="H233" s="123">
        <v>0.97799999999999998</v>
      </c>
      <c r="I233" s="123">
        <v>0</v>
      </c>
      <c r="J233" s="123">
        <v>0</v>
      </c>
      <c r="K233" s="123">
        <v>0</v>
      </c>
      <c r="L233" s="123">
        <v>0</v>
      </c>
      <c r="M233" s="123">
        <v>2.1999999999999999E-2</v>
      </c>
      <c r="N233" s="123">
        <v>0</v>
      </c>
      <c r="O233" s="123">
        <v>0.27400000000000002</v>
      </c>
      <c r="P233" s="125">
        <v>85.4</v>
      </c>
      <c r="Q233" s="123">
        <v>0.64700000000000002</v>
      </c>
      <c r="R233" s="125">
        <v>86</v>
      </c>
      <c r="S233" s="123">
        <v>0.73099999999999998</v>
      </c>
      <c r="T233" s="125">
        <v>87.1</v>
      </c>
      <c r="U233" s="123">
        <v>0.26800000000000002</v>
      </c>
      <c r="V233" s="125">
        <v>88.2</v>
      </c>
      <c r="W233" s="123">
        <v>0.82899999999999996</v>
      </c>
    </row>
    <row r="234" spans="1:23" x14ac:dyDescent="0.3">
      <c r="A234" s="120">
        <v>115931</v>
      </c>
      <c r="B234" t="s">
        <v>549</v>
      </c>
      <c r="C234">
        <v>1</v>
      </c>
      <c r="D234" s="121" t="s">
        <v>3915</v>
      </c>
      <c r="E234">
        <v>233</v>
      </c>
      <c r="F234" s="122">
        <v>233</v>
      </c>
      <c r="G234" s="123">
        <v>0.622</v>
      </c>
      <c r="H234" s="123">
        <v>0.27900000000000003</v>
      </c>
      <c r="I234" s="123">
        <v>0.51100000000000001</v>
      </c>
      <c r="J234" s="123">
        <v>0</v>
      </c>
      <c r="K234" s="123">
        <v>5.1999999999999998E-2</v>
      </c>
      <c r="L234" s="123">
        <v>0.13700000000000001</v>
      </c>
      <c r="M234" s="123">
        <v>2.1000000000000001E-2</v>
      </c>
      <c r="N234" s="123">
        <v>0</v>
      </c>
      <c r="O234" s="123">
        <v>0.129</v>
      </c>
      <c r="P234" s="125">
        <v>85.1</v>
      </c>
      <c r="Q234" s="123">
        <v>0.64800000000000002</v>
      </c>
      <c r="R234" s="125">
        <v>91.9</v>
      </c>
      <c r="S234" s="123">
        <v>0.66999999999999993</v>
      </c>
      <c r="T234" s="125">
        <v>84.8</v>
      </c>
      <c r="U234" s="123">
        <v>0.23499999999999999</v>
      </c>
      <c r="V234" s="125">
        <v>91</v>
      </c>
      <c r="W234" s="123">
        <v>0.19800000000000001</v>
      </c>
    </row>
    <row r="235" spans="1:23" x14ac:dyDescent="0.3">
      <c r="A235" s="120">
        <v>48078</v>
      </c>
      <c r="B235" t="s">
        <v>226</v>
      </c>
      <c r="C235">
        <v>27</v>
      </c>
      <c r="D235" s="121" t="s">
        <v>3914</v>
      </c>
      <c r="E235">
        <v>9765</v>
      </c>
      <c r="F235" s="122">
        <v>361.66669999999999</v>
      </c>
      <c r="G235" s="123">
        <v>0.71</v>
      </c>
      <c r="H235" s="123">
        <v>0.1</v>
      </c>
      <c r="I235" s="123">
        <v>0.53500000000000003</v>
      </c>
      <c r="J235" s="123">
        <v>0.28100000000000003</v>
      </c>
      <c r="K235" s="123">
        <v>3.5999999999999997E-2</v>
      </c>
      <c r="L235" s="123">
        <v>1.2999999999999999E-2</v>
      </c>
      <c r="M235" s="123">
        <v>3.4000000000000002E-2</v>
      </c>
      <c r="N235" s="123">
        <v>0.23300000000000001</v>
      </c>
      <c r="O235" s="123">
        <v>0.122</v>
      </c>
      <c r="P235" s="125">
        <v>86</v>
      </c>
      <c r="Q235" s="123">
        <v>0.56800000000000006</v>
      </c>
      <c r="R235" s="125">
        <v>87</v>
      </c>
      <c r="S235" s="123">
        <v>0.28800000000000003</v>
      </c>
      <c r="T235" s="125">
        <v>87.6</v>
      </c>
      <c r="U235" s="123">
        <v>0.432</v>
      </c>
      <c r="V235" s="125">
        <v>88.1</v>
      </c>
      <c r="W235" s="123">
        <v>0.71199999999999997</v>
      </c>
    </row>
    <row r="236" spans="1:23" x14ac:dyDescent="0.3">
      <c r="A236" s="120">
        <v>48929</v>
      </c>
      <c r="B236" t="s">
        <v>246</v>
      </c>
      <c r="C236">
        <v>1</v>
      </c>
      <c r="D236" s="121" t="s">
        <v>3914</v>
      </c>
      <c r="E236">
        <v>138</v>
      </c>
      <c r="F236" s="122">
        <v>138</v>
      </c>
      <c r="G236" s="123">
        <v>0.51400000000000001</v>
      </c>
      <c r="H236" s="123">
        <v>5.8000000000000003E-2</v>
      </c>
      <c r="I236" s="123">
        <v>0.70299999999999996</v>
      </c>
      <c r="J236" s="123">
        <v>0.152</v>
      </c>
      <c r="K236" s="123">
        <v>0</v>
      </c>
      <c r="L236" s="123">
        <v>7.1999999999999995E-2</v>
      </c>
      <c r="M236" s="123">
        <v>1.4E-2</v>
      </c>
      <c r="N236" s="123">
        <v>0.21</v>
      </c>
      <c r="O236" s="123">
        <v>6.5000000000000002E-2</v>
      </c>
      <c r="P236" s="125">
        <v>80.599999999999994</v>
      </c>
      <c r="Q236" s="123">
        <v>0.129</v>
      </c>
      <c r="R236" s="125">
        <v>78.2</v>
      </c>
      <c r="S236" s="123">
        <v>3.400000000000003E-2</v>
      </c>
      <c r="T236" s="125">
        <v>81.900000000000006</v>
      </c>
      <c r="U236" s="123">
        <v>0.871</v>
      </c>
      <c r="V236" s="125">
        <v>78.900000000000006</v>
      </c>
      <c r="W236" s="123">
        <v>0.96599999999999997</v>
      </c>
    </row>
    <row r="237" spans="1:23" x14ac:dyDescent="0.3">
      <c r="A237" s="120">
        <v>48912</v>
      </c>
      <c r="B237" t="s">
        <v>234</v>
      </c>
      <c r="C237">
        <v>1</v>
      </c>
      <c r="D237" s="121" t="s">
        <v>3914</v>
      </c>
      <c r="E237">
        <v>643</v>
      </c>
      <c r="F237" s="122">
        <v>643</v>
      </c>
      <c r="G237" s="123">
        <v>0.93600000000000005</v>
      </c>
      <c r="H237" s="123">
        <v>3.6999999999999998E-2</v>
      </c>
      <c r="I237" s="123">
        <v>0.60799999999999998</v>
      </c>
      <c r="J237" s="123">
        <v>0.221</v>
      </c>
      <c r="K237" s="123">
        <v>6.5000000000000002E-2</v>
      </c>
      <c r="L237" s="123">
        <v>6.0999999999999999E-2</v>
      </c>
      <c r="M237" s="123">
        <v>8.0000000000000002E-3</v>
      </c>
      <c r="N237" s="123">
        <v>0.54100000000000004</v>
      </c>
      <c r="O237" s="123">
        <v>5.3999999999999999E-2</v>
      </c>
      <c r="P237" s="125">
        <v>86.5</v>
      </c>
      <c r="Q237" s="123">
        <v>0.84899999999999998</v>
      </c>
      <c r="R237" s="125">
        <v>86.9</v>
      </c>
      <c r="S237" s="123">
        <v>0.93100000000000005</v>
      </c>
      <c r="T237" s="125">
        <v>88.2</v>
      </c>
      <c r="U237" s="123">
        <v>0.151</v>
      </c>
      <c r="V237" s="125">
        <v>88.2</v>
      </c>
      <c r="W237" s="123">
        <v>6.9000000000000006E-2</v>
      </c>
    </row>
    <row r="238" spans="1:23" x14ac:dyDescent="0.3">
      <c r="A238" s="120">
        <v>24086</v>
      </c>
      <c r="B238" t="s">
        <v>103</v>
      </c>
      <c r="C238">
        <v>7</v>
      </c>
      <c r="D238" s="121" t="s">
        <v>3914</v>
      </c>
      <c r="E238">
        <v>2665</v>
      </c>
      <c r="F238" s="122">
        <v>380.71429999999998</v>
      </c>
      <c r="G238" s="123">
        <v>0.13400000000000001</v>
      </c>
      <c r="H238" s="123">
        <v>0.91200000000000003</v>
      </c>
      <c r="I238" s="123">
        <v>8.0000000000000002E-3</v>
      </c>
      <c r="J238" s="123">
        <v>3.9E-2</v>
      </c>
      <c r="K238" s="123">
        <v>0</v>
      </c>
      <c r="L238" s="123">
        <v>3.1E-2</v>
      </c>
      <c r="M238" s="123">
        <v>8.9999999999999993E-3</v>
      </c>
      <c r="N238" s="123">
        <v>0</v>
      </c>
      <c r="O238" s="123">
        <v>0.109</v>
      </c>
      <c r="P238" s="125">
        <v>85.7</v>
      </c>
      <c r="Q238" s="123">
        <v>0.41000000000000003</v>
      </c>
      <c r="R238" s="125">
        <v>86.4</v>
      </c>
      <c r="S238" s="123">
        <v>0.42900000000000005</v>
      </c>
      <c r="T238" s="125">
        <v>85.1</v>
      </c>
      <c r="U238" s="123">
        <v>0.33800000000000002</v>
      </c>
      <c r="V238" s="125">
        <v>86.4</v>
      </c>
      <c r="W238" s="123">
        <v>0.46899999999999997</v>
      </c>
    </row>
    <row r="239" spans="1:23" x14ac:dyDescent="0.3">
      <c r="A239" s="120">
        <v>100064</v>
      </c>
      <c r="B239" t="s">
        <v>478</v>
      </c>
      <c r="C239">
        <v>1</v>
      </c>
      <c r="D239" s="121" t="s">
        <v>3910</v>
      </c>
      <c r="E239">
        <v>132</v>
      </c>
      <c r="F239" s="122">
        <v>132</v>
      </c>
      <c r="G239" s="123">
        <v>0.28000000000000003</v>
      </c>
      <c r="H239" s="123">
        <v>0.95499999999999996</v>
      </c>
      <c r="I239" s="123">
        <v>0</v>
      </c>
      <c r="J239" s="123">
        <v>0</v>
      </c>
      <c r="K239" s="123">
        <v>0</v>
      </c>
      <c r="L239" s="123">
        <v>0</v>
      </c>
      <c r="M239" s="123">
        <v>4.4999999999999998E-2</v>
      </c>
      <c r="N239" s="123">
        <v>0</v>
      </c>
      <c r="O239" s="123">
        <v>0.22</v>
      </c>
      <c r="P239" s="125">
        <v>92.8</v>
      </c>
      <c r="Q239" s="123">
        <v>0.61</v>
      </c>
      <c r="R239" s="125">
        <v>88.5</v>
      </c>
      <c r="S239" s="123">
        <v>0.40300000000000002</v>
      </c>
      <c r="T239" s="125">
        <v>87.3</v>
      </c>
      <c r="U239" s="123">
        <v>0.33300000000000002</v>
      </c>
      <c r="V239" s="125">
        <v>86.8</v>
      </c>
      <c r="W239" s="123">
        <v>0.29599999999999999</v>
      </c>
    </row>
    <row r="240" spans="1:23" x14ac:dyDescent="0.3">
      <c r="A240" s="120">
        <v>35102</v>
      </c>
      <c r="B240" t="s">
        <v>153</v>
      </c>
      <c r="C240">
        <v>2</v>
      </c>
      <c r="D240" s="121" t="s">
        <v>3910</v>
      </c>
      <c r="E240">
        <v>930</v>
      </c>
      <c r="F240" s="122">
        <v>465</v>
      </c>
      <c r="G240" s="123">
        <v>0.55100000000000005</v>
      </c>
      <c r="H240" s="123">
        <v>0.58399999999999996</v>
      </c>
      <c r="I240" s="123">
        <v>0.28199999999999997</v>
      </c>
      <c r="J240" s="123">
        <v>7.8E-2</v>
      </c>
      <c r="K240" s="123">
        <v>0</v>
      </c>
      <c r="L240" s="123">
        <v>4.7E-2</v>
      </c>
      <c r="M240" s="123">
        <v>8.9999999999999993E-3</v>
      </c>
      <c r="N240" s="123">
        <v>1.2999999999999999E-2</v>
      </c>
      <c r="O240" s="123">
        <v>0.16600000000000001</v>
      </c>
      <c r="P240" s="125">
        <v>72</v>
      </c>
      <c r="Q240" s="123">
        <v>0.66500000000000004</v>
      </c>
      <c r="R240" s="125">
        <v>77.099999999999994</v>
      </c>
      <c r="S240" s="123">
        <v>0.71</v>
      </c>
      <c r="T240" s="125">
        <v>73.2</v>
      </c>
      <c r="U240" s="123">
        <v>0.33500000000000002</v>
      </c>
      <c r="V240" s="125">
        <v>77.2</v>
      </c>
      <c r="W240" s="123">
        <v>0.28999999999999998</v>
      </c>
    </row>
    <row r="241" spans="1:23" x14ac:dyDescent="0.3">
      <c r="A241" s="120">
        <v>21150</v>
      </c>
      <c r="B241" t="s">
        <v>93</v>
      </c>
      <c r="C241">
        <v>2</v>
      </c>
      <c r="D241" s="121" t="s">
        <v>3911</v>
      </c>
      <c r="E241">
        <v>121</v>
      </c>
      <c r="F241" s="122">
        <v>60.5</v>
      </c>
      <c r="G241" s="123">
        <v>0.39400000000000002</v>
      </c>
      <c r="H241" s="123">
        <v>0.98399999999999999</v>
      </c>
      <c r="I241" s="123">
        <v>0</v>
      </c>
      <c r="J241" s="123">
        <v>0</v>
      </c>
      <c r="K241" s="123">
        <v>0</v>
      </c>
      <c r="L241" s="123">
        <v>0</v>
      </c>
      <c r="M241" s="123">
        <v>1.6E-2</v>
      </c>
      <c r="N241" s="123">
        <v>0</v>
      </c>
      <c r="O241" s="123">
        <v>0.14099999999999999</v>
      </c>
      <c r="P241" s="125">
        <v>80.5</v>
      </c>
      <c r="Q241" s="123">
        <v>0.69</v>
      </c>
      <c r="R241" s="125">
        <v>82.4</v>
      </c>
      <c r="S241" s="123">
        <v>0.34399999999999997</v>
      </c>
      <c r="T241" s="125">
        <v>83.6</v>
      </c>
      <c r="U241" s="123"/>
      <c r="V241" s="125">
        <v>85.2</v>
      </c>
      <c r="W241" s="123">
        <v>0.88900000000000001</v>
      </c>
    </row>
    <row r="242" spans="1:23" x14ac:dyDescent="0.3">
      <c r="A242" s="120">
        <v>38044</v>
      </c>
      <c r="B242" t="s">
        <v>166</v>
      </c>
      <c r="C242">
        <v>2</v>
      </c>
      <c r="D242" s="121" t="s">
        <v>3912</v>
      </c>
      <c r="E242">
        <v>325</v>
      </c>
      <c r="F242" s="122">
        <v>162.5</v>
      </c>
      <c r="G242" s="123">
        <v>0.36599999999999999</v>
      </c>
      <c r="H242" s="123">
        <v>0.94799999999999995</v>
      </c>
      <c r="I242" s="123">
        <v>0</v>
      </c>
      <c r="J242" s="123">
        <v>0</v>
      </c>
      <c r="K242" s="123">
        <v>1.6E-2</v>
      </c>
      <c r="L242" s="123">
        <v>0</v>
      </c>
      <c r="M242" s="123">
        <v>3.6999999999999998E-2</v>
      </c>
      <c r="N242" s="123">
        <v>0</v>
      </c>
      <c r="O242" s="123">
        <v>0.14699999999999999</v>
      </c>
      <c r="P242" s="125">
        <v>83.2</v>
      </c>
      <c r="Q242" s="123">
        <v>0.52</v>
      </c>
      <c r="R242" s="125">
        <v>82.4</v>
      </c>
      <c r="S242" s="123">
        <v>0.55499999999999994</v>
      </c>
      <c r="T242" s="125">
        <v>84.3</v>
      </c>
      <c r="U242" s="123">
        <v>0.29299999999999998</v>
      </c>
      <c r="V242" s="125">
        <v>84.8</v>
      </c>
      <c r="W242" s="123">
        <v>0.36</v>
      </c>
    </row>
    <row r="243" spans="1:23" x14ac:dyDescent="0.3">
      <c r="A243" s="120">
        <v>13062</v>
      </c>
      <c r="B243" t="s">
        <v>58</v>
      </c>
      <c r="C243">
        <v>1</v>
      </c>
      <c r="D243" s="121" t="s">
        <v>3912</v>
      </c>
      <c r="E243">
        <v>24</v>
      </c>
      <c r="F243" s="122">
        <v>24</v>
      </c>
      <c r="G243" s="123">
        <v>0.45</v>
      </c>
      <c r="H243" s="123">
        <v>0.91700000000000004</v>
      </c>
      <c r="I243" s="123">
        <v>0</v>
      </c>
      <c r="J243" s="123">
        <v>0</v>
      </c>
      <c r="K243" s="123">
        <v>0</v>
      </c>
      <c r="L243" s="123">
        <v>0</v>
      </c>
      <c r="M243" s="123">
        <v>8.3000000000000004E-2</v>
      </c>
      <c r="N243" s="123">
        <v>0</v>
      </c>
      <c r="O243" s="123">
        <v>0</v>
      </c>
      <c r="P243" s="125">
        <v>85.5</v>
      </c>
      <c r="Q243" s="123">
        <v>1</v>
      </c>
      <c r="R243" s="125">
        <v>90.2</v>
      </c>
      <c r="S243" s="123">
        <v>1</v>
      </c>
      <c r="T243" s="125">
        <v>87</v>
      </c>
      <c r="U243" s="123"/>
      <c r="V243" s="125">
        <v>92.3</v>
      </c>
      <c r="W243" s="123"/>
    </row>
    <row r="244" spans="1:23" x14ac:dyDescent="0.3">
      <c r="A244" s="120">
        <v>110014</v>
      </c>
      <c r="B244" t="s">
        <v>519</v>
      </c>
      <c r="C244">
        <v>2</v>
      </c>
      <c r="D244" s="121" t="s">
        <v>3913</v>
      </c>
      <c r="E244">
        <v>378</v>
      </c>
      <c r="F244" s="122">
        <v>189</v>
      </c>
      <c r="G244" s="123">
        <v>0.54100000000000004</v>
      </c>
      <c r="H244" s="123">
        <v>0.97599999999999998</v>
      </c>
      <c r="I244" s="123">
        <v>0</v>
      </c>
      <c r="J244" s="123">
        <v>0</v>
      </c>
      <c r="K244" s="123">
        <v>0</v>
      </c>
      <c r="L244" s="123">
        <v>0</v>
      </c>
      <c r="M244" s="123">
        <v>2.4E-2</v>
      </c>
      <c r="N244" s="123">
        <v>0</v>
      </c>
      <c r="O244" s="123">
        <v>0.159</v>
      </c>
      <c r="P244" s="125">
        <v>81.900000000000006</v>
      </c>
      <c r="Q244" s="123">
        <v>0.43400000000000005</v>
      </c>
      <c r="R244" s="125">
        <v>81.099999999999994</v>
      </c>
      <c r="S244" s="123">
        <v>0.55699999999999994</v>
      </c>
      <c r="T244" s="125">
        <v>83.5</v>
      </c>
      <c r="U244" s="123">
        <v>0.56599999999999995</v>
      </c>
      <c r="V244" s="125">
        <v>82.5</v>
      </c>
      <c r="W244" s="123">
        <v>0.443</v>
      </c>
    </row>
    <row r="245" spans="1:23" x14ac:dyDescent="0.3">
      <c r="A245" s="120">
        <v>51150</v>
      </c>
      <c r="B245" t="s">
        <v>265</v>
      </c>
      <c r="C245">
        <v>2</v>
      </c>
      <c r="D245" s="121" t="s">
        <v>3908</v>
      </c>
      <c r="E245">
        <v>233</v>
      </c>
      <c r="F245" s="122">
        <v>116.5</v>
      </c>
      <c r="G245" s="123">
        <v>0.35599999999999998</v>
      </c>
      <c r="H245" s="123">
        <v>0.94</v>
      </c>
      <c r="I245" s="123">
        <v>0</v>
      </c>
      <c r="J245" s="123">
        <v>0</v>
      </c>
      <c r="K245" s="123">
        <v>0</v>
      </c>
      <c r="L245" s="123">
        <v>2.5999999999999999E-2</v>
      </c>
      <c r="M245" s="123">
        <v>3.5000000000000003E-2</v>
      </c>
      <c r="N245" s="123">
        <v>0</v>
      </c>
      <c r="O245" s="123">
        <v>0.13300000000000001</v>
      </c>
      <c r="P245" s="125">
        <v>80.8</v>
      </c>
      <c r="Q245" s="123">
        <v>0.64900000000000002</v>
      </c>
      <c r="R245" s="125">
        <v>85</v>
      </c>
      <c r="S245" s="123">
        <v>0.15800000000000003</v>
      </c>
      <c r="T245" s="125">
        <v>81.2</v>
      </c>
      <c r="U245" s="123">
        <v>0.80600000000000005</v>
      </c>
      <c r="V245" s="125">
        <v>84.2</v>
      </c>
      <c r="W245" s="123">
        <v>0.86099999999999999</v>
      </c>
    </row>
    <row r="246" spans="1:23" x14ac:dyDescent="0.3">
      <c r="A246" s="120">
        <v>115914</v>
      </c>
      <c r="B246" t="s">
        <v>541</v>
      </c>
      <c r="C246">
        <v>4</v>
      </c>
      <c r="D246" s="121" t="s">
        <v>3915</v>
      </c>
      <c r="E246">
        <v>2074</v>
      </c>
      <c r="F246" s="122">
        <v>518.5</v>
      </c>
      <c r="G246" s="123">
        <v>0.76100000000000001</v>
      </c>
      <c r="H246" s="123">
        <v>3.0000000000000001E-3</v>
      </c>
      <c r="I246" s="123">
        <v>0.96199999999999997</v>
      </c>
      <c r="J246" s="123">
        <v>2.5999999999999999E-2</v>
      </c>
      <c r="K246" s="123">
        <v>0</v>
      </c>
      <c r="L246" s="123">
        <v>3.0000000000000001E-3</v>
      </c>
      <c r="M246" s="123">
        <v>4.0000000000000001E-3</v>
      </c>
      <c r="N246" s="123">
        <v>1.6E-2</v>
      </c>
      <c r="O246" s="123">
        <v>9.5000000000000001E-2</v>
      </c>
      <c r="P246" s="125">
        <v>89.7</v>
      </c>
      <c r="Q246" s="123">
        <v>0.44499999999999995</v>
      </c>
      <c r="R246" s="125">
        <v>82.3</v>
      </c>
      <c r="S246" s="123">
        <v>0.23899999999999999</v>
      </c>
      <c r="T246" s="125">
        <v>91.4</v>
      </c>
      <c r="U246" s="123">
        <v>0.55500000000000005</v>
      </c>
      <c r="V246" s="125">
        <v>84.3</v>
      </c>
      <c r="W246" s="123">
        <v>0.76100000000000001</v>
      </c>
    </row>
    <row r="247" spans="1:23" x14ac:dyDescent="0.3">
      <c r="A247" s="120">
        <v>48918</v>
      </c>
      <c r="B247" t="s">
        <v>239</v>
      </c>
      <c r="C247">
        <v>1</v>
      </c>
      <c r="D247" s="121" t="s">
        <v>3914</v>
      </c>
      <c r="E247">
        <v>659</v>
      </c>
      <c r="F247" s="122">
        <v>659</v>
      </c>
      <c r="G247" s="123">
        <v>0.626</v>
      </c>
      <c r="H247" s="123">
        <v>4.2000000000000003E-2</v>
      </c>
      <c r="I247" s="123">
        <v>0.72199999999999998</v>
      </c>
      <c r="J247" s="123">
        <v>0.21199999999999999</v>
      </c>
      <c r="K247" s="123">
        <v>0</v>
      </c>
      <c r="L247" s="123">
        <v>1.7000000000000001E-2</v>
      </c>
      <c r="M247" s="123">
        <v>6.0000000000000001E-3</v>
      </c>
      <c r="N247" s="123">
        <v>0.14000000000000001</v>
      </c>
      <c r="O247" s="123">
        <v>8.7999999999999995E-2</v>
      </c>
      <c r="P247" s="125">
        <v>86.6</v>
      </c>
      <c r="Q247" s="123">
        <v>0.84499999999999997</v>
      </c>
      <c r="R247" s="125">
        <v>85.2</v>
      </c>
      <c r="S247" s="123">
        <v>0.90500000000000003</v>
      </c>
      <c r="T247" s="125">
        <v>88.3</v>
      </c>
      <c r="U247" s="123">
        <v>0.155</v>
      </c>
      <c r="V247" s="125">
        <v>87.2</v>
      </c>
      <c r="W247" s="123">
        <v>9.5000000000000001E-2</v>
      </c>
    </row>
    <row r="248" spans="1:23" x14ac:dyDescent="0.3">
      <c r="A248" s="120">
        <v>106006</v>
      </c>
      <c r="B248" t="s">
        <v>504</v>
      </c>
      <c r="C248">
        <v>1</v>
      </c>
      <c r="D248" s="121" t="s">
        <v>3907</v>
      </c>
      <c r="E248">
        <v>125</v>
      </c>
      <c r="F248" s="122">
        <v>125</v>
      </c>
      <c r="G248" s="123">
        <v>0.57499999999999996</v>
      </c>
      <c r="H248" s="123">
        <v>0.82399999999999995</v>
      </c>
      <c r="I248" s="123">
        <v>0</v>
      </c>
      <c r="J248" s="123">
        <v>9.6000000000000002E-2</v>
      </c>
      <c r="K248" s="123">
        <v>0</v>
      </c>
      <c r="L248" s="123">
        <v>4.8000000000000001E-2</v>
      </c>
      <c r="M248" s="123">
        <v>3.2000000000000001E-2</v>
      </c>
      <c r="N248" s="123">
        <v>0</v>
      </c>
      <c r="O248" s="123">
        <v>0.16</v>
      </c>
      <c r="P248" s="125">
        <v>83</v>
      </c>
      <c r="Q248" s="123">
        <v>0.504</v>
      </c>
      <c r="R248" s="125">
        <v>83.4</v>
      </c>
      <c r="S248" s="123">
        <v>0.66999999999999993</v>
      </c>
      <c r="T248" s="125">
        <v>82.8</v>
      </c>
      <c r="U248" s="123">
        <v>0.33300000000000002</v>
      </c>
      <c r="V248" s="125">
        <v>83.9</v>
      </c>
      <c r="W248" s="123">
        <v>0.81699999999999995</v>
      </c>
    </row>
    <row r="249" spans="1:23" x14ac:dyDescent="0.3">
      <c r="A249" s="120">
        <v>1091</v>
      </c>
      <c r="B249" t="s">
        <v>3</v>
      </c>
      <c r="C249">
        <v>2</v>
      </c>
      <c r="D249" s="121" t="s">
        <v>3911</v>
      </c>
      <c r="E249">
        <v>1072</v>
      </c>
      <c r="F249" s="122">
        <v>536</v>
      </c>
      <c r="G249" s="123">
        <v>0.44</v>
      </c>
      <c r="H249" s="123">
        <v>0.85</v>
      </c>
      <c r="I249" s="123">
        <v>7.3999999999999996E-2</v>
      </c>
      <c r="J249" s="123">
        <v>2.8000000000000001E-2</v>
      </c>
      <c r="K249" s="123">
        <v>1.4E-2</v>
      </c>
      <c r="L249" s="123">
        <v>3.1E-2</v>
      </c>
      <c r="M249" s="123">
        <v>2E-3</v>
      </c>
      <c r="N249" s="123">
        <v>5.1999999999999998E-2</v>
      </c>
      <c r="O249" s="123">
        <v>0.14299999999999999</v>
      </c>
      <c r="P249" s="125">
        <v>85.4</v>
      </c>
      <c r="Q249" s="123">
        <v>0.56400000000000006</v>
      </c>
      <c r="R249" s="125">
        <v>87.4</v>
      </c>
      <c r="S249" s="123">
        <v>0.67900000000000005</v>
      </c>
      <c r="T249" s="125">
        <v>85.3</v>
      </c>
      <c r="U249" s="123">
        <v>0.30299999999999999</v>
      </c>
      <c r="V249" s="125">
        <v>88.6</v>
      </c>
      <c r="W249" s="123">
        <v>0.2</v>
      </c>
    </row>
    <row r="250" spans="1:23" x14ac:dyDescent="0.3">
      <c r="A250" s="120">
        <v>96092</v>
      </c>
      <c r="B250" t="s">
        <v>446</v>
      </c>
      <c r="C250">
        <v>7</v>
      </c>
      <c r="D250" s="121" t="s">
        <v>3915</v>
      </c>
      <c r="E250">
        <v>3987</v>
      </c>
      <c r="F250" s="122">
        <v>569.57140000000004</v>
      </c>
      <c r="G250" s="123">
        <v>8.8999999999999996E-2</v>
      </c>
      <c r="H250" s="123">
        <v>0.79300000000000004</v>
      </c>
      <c r="I250" s="123">
        <v>8.5999999999999993E-2</v>
      </c>
      <c r="J250" s="123">
        <v>4.7E-2</v>
      </c>
      <c r="K250" s="123">
        <v>0.01</v>
      </c>
      <c r="L250" s="123">
        <v>6.0999999999999999E-2</v>
      </c>
      <c r="M250" s="123">
        <v>4.0000000000000001E-3</v>
      </c>
      <c r="N250" s="123">
        <v>0.01</v>
      </c>
      <c r="O250" s="123">
        <v>0.13200000000000001</v>
      </c>
      <c r="P250" s="125">
        <v>84.2</v>
      </c>
      <c r="Q250" s="123">
        <v>0.33199999999999996</v>
      </c>
      <c r="R250" s="125">
        <v>82.8</v>
      </c>
      <c r="S250" s="123">
        <v>0.44099999999999995</v>
      </c>
      <c r="T250" s="125">
        <v>79.8</v>
      </c>
      <c r="U250" s="123">
        <v>0.41599999999999998</v>
      </c>
      <c r="V250" s="125">
        <v>79.2</v>
      </c>
      <c r="W250" s="123">
        <v>0.29099999999999998</v>
      </c>
    </row>
    <row r="251" spans="1:23" x14ac:dyDescent="0.3">
      <c r="A251" s="120">
        <v>51155</v>
      </c>
      <c r="B251" t="s">
        <v>269</v>
      </c>
      <c r="C251">
        <v>3</v>
      </c>
      <c r="D251" s="121" t="s">
        <v>3908</v>
      </c>
      <c r="E251">
        <v>1202</v>
      </c>
      <c r="F251" s="122">
        <v>400.66669999999999</v>
      </c>
      <c r="G251" s="123">
        <v>0.29399999999999998</v>
      </c>
      <c r="H251" s="123">
        <v>0.73899999999999999</v>
      </c>
      <c r="I251" s="123">
        <v>6.7000000000000004E-2</v>
      </c>
      <c r="J251" s="123">
        <v>9.9000000000000005E-2</v>
      </c>
      <c r="K251" s="123">
        <v>8.9999999999999993E-3</v>
      </c>
      <c r="L251" s="123">
        <v>6.4000000000000001E-2</v>
      </c>
      <c r="M251" s="123">
        <v>2.3E-2</v>
      </c>
      <c r="N251" s="123">
        <v>8.9999999999999993E-3</v>
      </c>
      <c r="O251" s="123">
        <v>0.13300000000000001</v>
      </c>
      <c r="P251" s="125">
        <v>86.5</v>
      </c>
      <c r="Q251" s="123">
        <v>0.47499999999999998</v>
      </c>
      <c r="R251" s="125">
        <v>88.5</v>
      </c>
      <c r="S251" s="123">
        <v>0.55000000000000004</v>
      </c>
      <c r="T251" s="125">
        <v>85.6</v>
      </c>
      <c r="U251" s="123">
        <v>0.36199999999999999</v>
      </c>
      <c r="V251" s="125">
        <v>89.3</v>
      </c>
      <c r="W251" s="123">
        <v>0.307</v>
      </c>
    </row>
    <row r="252" spans="1:23" x14ac:dyDescent="0.3">
      <c r="A252" s="120">
        <v>52096</v>
      </c>
      <c r="B252" t="s">
        <v>272</v>
      </c>
      <c r="C252">
        <v>2</v>
      </c>
      <c r="D252" s="121" t="s">
        <v>3911</v>
      </c>
      <c r="E252">
        <v>410</v>
      </c>
      <c r="F252" s="122">
        <v>205</v>
      </c>
      <c r="G252" s="123">
        <v>0.442</v>
      </c>
      <c r="H252" s="123">
        <v>0.97299999999999998</v>
      </c>
      <c r="I252" s="123">
        <v>0</v>
      </c>
      <c r="J252" s="123">
        <v>0</v>
      </c>
      <c r="K252" s="123">
        <v>0</v>
      </c>
      <c r="L252" s="123">
        <v>1.7000000000000001E-2</v>
      </c>
      <c r="M252" s="123">
        <v>8.9999999999999993E-3</v>
      </c>
      <c r="N252" s="123">
        <v>0</v>
      </c>
      <c r="O252" s="123">
        <v>0.158</v>
      </c>
      <c r="P252" s="125">
        <v>87.8</v>
      </c>
      <c r="Q252" s="123">
        <v>0.54</v>
      </c>
      <c r="R252" s="125">
        <v>85.4</v>
      </c>
      <c r="S252" s="123">
        <v>0.64900000000000002</v>
      </c>
      <c r="T252" s="125">
        <v>87.1</v>
      </c>
      <c r="U252" s="123">
        <v>0.33800000000000002</v>
      </c>
      <c r="V252" s="125">
        <v>84.2</v>
      </c>
      <c r="W252" s="123">
        <v>0.753</v>
      </c>
    </row>
    <row r="253" spans="1:23" x14ac:dyDescent="0.3">
      <c r="A253" s="120">
        <v>80118</v>
      </c>
      <c r="B253" t="s">
        <v>379</v>
      </c>
      <c r="C253">
        <v>2</v>
      </c>
      <c r="D253" s="121" t="s">
        <v>3908</v>
      </c>
      <c r="E253">
        <v>283</v>
      </c>
      <c r="F253" s="122">
        <v>141.5</v>
      </c>
      <c r="G253" s="123">
        <v>0.59099999999999997</v>
      </c>
      <c r="H253" s="123">
        <v>0.53</v>
      </c>
      <c r="I253" s="123">
        <v>0</v>
      </c>
      <c r="J253" s="123">
        <v>0.42799999999999999</v>
      </c>
      <c r="K253" s="123">
        <v>0</v>
      </c>
      <c r="L253" s="123">
        <v>2.8000000000000001E-2</v>
      </c>
      <c r="M253" s="123">
        <v>1.4E-2</v>
      </c>
      <c r="N253" s="123">
        <v>0.33200000000000002</v>
      </c>
      <c r="O253" s="123">
        <v>9.9000000000000005E-2</v>
      </c>
      <c r="P253" s="125">
        <v>84.5</v>
      </c>
      <c r="Q253" s="123">
        <v>0.625</v>
      </c>
      <c r="R253" s="125">
        <v>82.8</v>
      </c>
      <c r="S253" s="123">
        <v>0.46599999999999997</v>
      </c>
      <c r="T253" s="125">
        <v>86.7</v>
      </c>
      <c r="U253" s="123">
        <v>0.35699999999999998</v>
      </c>
      <c r="V253" s="125">
        <v>85.3</v>
      </c>
      <c r="W253" s="123">
        <v>0.53700000000000003</v>
      </c>
    </row>
    <row r="254" spans="1:23" x14ac:dyDescent="0.3">
      <c r="A254" s="120">
        <v>61154</v>
      </c>
      <c r="B254" t="s">
        <v>306</v>
      </c>
      <c r="C254">
        <v>2</v>
      </c>
      <c r="D254" s="121" t="s">
        <v>3911</v>
      </c>
      <c r="E254">
        <v>322</v>
      </c>
      <c r="F254" s="122">
        <v>161</v>
      </c>
      <c r="G254" s="123">
        <v>0.36099999999999999</v>
      </c>
      <c r="H254" s="123">
        <v>0.97199999999999998</v>
      </c>
      <c r="I254" s="123">
        <v>0</v>
      </c>
      <c r="J254" s="123">
        <v>0</v>
      </c>
      <c r="K254" s="123">
        <v>0</v>
      </c>
      <c r="L254" s="123">
        <v>0</v>
      </c>
      <c r="M254" s="123">
        <v>2.8000000000000001E-2</v>
      </c>
      <c r="N254" s="123">
        <v>0</v>
      </c>
      <c r="O254" s="123">
        <v>0.13</v>
      </c>
      <c r="P254" s="125">
        <v>80.8</v>
      </c>
      <c r="Q254" s="123">
        <v>0.57800000000000007</v>
      </c>
      <c r="R254" s="125">
        <v>80.900000000000006</v>
      </c>
      <c r="S254" s="123">
        <v>0.46499999999999997</v>
      </c>
      <c r="T254" s="125">
        <v>81.400000000000006</v>
      </c>
      <c r="U254" s="123">
        <v>0.72099999999999997</v>
      </c>
      <c r="V254" s="125">
        <v>82.3</v>
      </c>
      <c r="W254" s="123">
        <v>0.623</v>
      </c>
    </row>
    <row r="255" spans="1:23" x14ac:dyDescent="0.3">
      <c r="A255" s="120">
        <v>115928</v>
      </c>
      <c r="B255" t="s">
        <v>547</v>
      </c>
      <c r="C255">
        <v>1</v>
      </c>
      <c r="D255" s="121" t="s">
        <v>3915</v>
      </c>
      <c r="E255">
        <v>114</v>
      </c>
      <c r="F255" s="122">
        <v>114</v>
      </c>
      <c r="G255" s="123">
        <v>0.58399999999999996</v>
      </c>
      <c r="H255" s="123">
        <v>0</v>
      </c>
      <c r="I255" s="123">
        <v>0.97399999999999998</v>
      </c>
      <c r="J255" s="123">
        <v>0</v>
      </c>
      <c r="K255" s="123">
        <v>0</v>
      </c>
      <c r="L255" s="123">
        <v>0</v>
      </c>
      <c r="M255" s="123">
        <v>2.5999999999999999E-2</v>
      </c>
      <c r="N255" s="123">
        <v>0</v>
      </c>
      <c r="O255" s="123">
        <v>0.16700000000000001</v>
      </c>
      <c r="P255" s="125">
        <v>90.2</v>
      </c>
      <c r="Q255" s="123">
        <v>0.20799999999999996</v>
      </c>
      <c r="R255" s="125">
        <v>92.6</v>
      </c>
      <c r="S255" s="123">
        <v>9.3999999999999972E-2</v>
      </c>
      <c r="T255" s="125">
        <v>91.9</v>
      </c>
      <c r="U255" s="123">
        <v>0.79200000000000004</v>
      </c>
      <c r="V255" s="125">
        <v>96</v>
      </c>
      <c r="W255" s="123">
        <v>0.90600000000000003</v>
      </c>
    </row>
    <row r="256" spans="1:23" x14ac:dyDescent="0.3">
      <c r="A256" s="120">
        <v>53114</v>
      </c>
      <c r="B256" t="s">
        <v>276</v>
      </c>
      <c r="C256">
        <v>1</v>
      </c>
      <c r="D256" s="121" t="s">
        <v>3907</v>
      </c>
      <c r="E256">
        <v>419</v>
      </c>
      <c r="F256" s="122">
        <v>419</v>
      </c>
      <c r="G256" s="123">
        <v>0.51</v>
      </c>
      <c r="H256" s="123">
        <v>0.96399999999999997</v>
      </c>
      <c r="I256" s="123">
        <v>0</v>
      </c>
      <c r="J256" s="123">
        <v>0</v>
      </c>
      <c r="K256" s="123">
        <v>0</v>
      </c>
      <c r="L256" s="123">
        <v>0</v>
      </c>
      <c r="M256" s="123">
        <v>3.5999999999999997E-2</v>
      </c>
      <c r="N256" s="123">
        <v>0</v>
      </c>
      <c r="O256" s="123">
        <v>0.16900000000000001</v>
      </c>
      <c r="P256" s="125">
        <v>82.9</v>
      </c>
      <c r="Q256" s="123">
        <v>0.70500000000000007</v>
      </c>
      <c r="R256" s="125">
        <v>82</v>
      </c>
      <c r="S256" s="123">
        <v>0.77900000000000003</v>
      </c>
      <c r="T256" s="125">
        <v>84.6</v>
      </c>
      <c r="U256" s="123">
        <v>0.29499999999999998</v>
      </c>
      <c r="V256" s="125">
        <v>83.2</v>
      </c>
      <c r="W256" s="123">
        <v>0.221</v>
      </c>
    </row>
    <row r="257" spans="1:23" x14ac:dyDescent="0.3">
      <c r="A257" s="120">
        <v>53111</v>
      </c>
      <c r="B257" t="s">
        <v>273</v>
      </c>
      <c r="C257">
        <v>2</v>
      </c>
      <c r="D257" s="121" t="s">
        <v>3907</v>
      </c>
      <c r="E257">
        <v>728</v>
      </c>
      <c r="F257" s="122">
        <v>364</v>
      </c>
      <c r="G257" s="123">
        <v>0.50800000000000001</v>
      </c>
      <c r="H257" s="123">
        <v>0.94499999999999995</v>
      </c>
      <c r="I257" s="123">
        <v>0</v>
      </c>
      <c r="J257" s="123">
        <v>0.03</v>
      </c>
      <c r="K257" s="123">
        <v>0</v>
      </c>
      <c r="L257" s="123">
        <v>0</v>
      </c>
      <c r="M257" s="123">
        <v>2.5000000000000001E-2</v>
      </c>
      <c r="N257" s="123">
        <v>0</v>
      </c>
      <c r="O257" s="123">
        <v>0.125</v>
      </c>
      <c r="P257" s="125">
        <v>78.099999999999994</v>
      </c>
      <c r="Q257" s="123">
        <v>0.55000000000000004</v>
      </c>
      <c r="R257" s="125">
        <v>85.8</v>
      </c>
      <c r="S257" s="123">
        <v>0.61399999999999999</v>
      </c>
      <c r="T257" s="125">
        <v>79.099999999999994</v>
      </c>
      <c r="U257" s="123">
        <v>0.39900000000000002</v>
      </c>
      <c r="V257" s="125">
        <v>86.5</v>
      </c>
      <c r="W257" s="123">
        <v>0.34</v>
      </c>
    </row>
    <row r="258" spans="1:23" x14ac:dyDescent="0.3">
      <c r="A258" s="120">
        <v>96106</v>
      </c>
      <c r="B258" t="s">
        <v>456</v>
      </c>
      <c r="C258">
        <v>6</v>
      </c>
      <c r="D258" s="121" t="s">
        <v>3915</v>
      </c>
      <c r="E258">
        <v>2825</v>
      </c>
      <c r="F258" s="122">
        <v>470.83330000000001</v>
      </c>
      <c r="G258" s="123">
        <v>7.2999999999999995E-2</v>
      </c>
      <c r="H258" s="123">
        <v>0.55600000000000005</v>
      </c>
      <c r="I258" s="123">
        <v>0.14299999999999999</v>
      </c>
      <c r="J258" s="123">
        <v>4.7E-2</v>
      </c>
      <c r="K258" s="123">
        <v>0.17199999999999999</v>
      </c>
      <c r="L258" s="123">
        <v>8.1000000000000003E-2</v>
      </c>
      <c r="M258" s="123">
        <v>2E-3</v>
      </c>
      <c r="N258" s="123">
        <v>7.1999999999999995E-2</v>
      </c>
      <c r="O258" s="123">
        <v>0.113</v>
      </c>
      <c r="P258" s="125">
        <v>86.3</v>
      </c>
      <c r="Q258" s="123">
        <v>0.29700000000000004</v>
      </c>
      <c r="R258" s="125">
        <v>84.9</v>
      </c>
      <c r="S258" s="123">
        <v>0.34399999999999997</v>
      </c>
      <c r="T258" s="125">
        <v>84.3</v>
      </c>
      <c r="U258" s="123">
        <v>0.438</v>
      </c>
      <c r="V258" s="125">
        <v>84.7</v>
      </c>
      <c r="W258" s="123">
        <v>0.432</v>
      </c>
    </row>
    <row r="259" spans="1:23" x14ac:dyDescent="0.3">
      <c r="A259" s="120">
        <v>54039</v>
      </c>
      <c r="B259" t="s">
        <v>278</v>
      </c>
      <c r="C259">
        <v>2</v>
      </c>
      <c r="D259" s="121" t="s">
        <v>3908</v>
      </c>
      <c r="E259">
        <v>622</v>
      </c>
      <c r="F259" s="122">
        <v>311</v>
      </c>
      <c r="G259" s="123">
        <v>0.39800000000000002</v>
      </c>
      <c r="H259" s="123">
        <v>0.84599999999999997</v>
      </c>
      <c r="I259" s="123">
        <v>5.2999999999999999E-2</v>
      </c>
      <c r="J259" s="123">
        <v>3.9E-2</v>
      </c>
      <c r="K259" s="123">
        <v>0</v>
      </c>
      <c r="L259" s="123">
        <v>5.6000000000000001E-2</v>
      </c>
      <c r="M259" s="123">
        <v>6.0000000000000001E-3</v>
      </c>
      <c r="N259" s="123">
        <v>0</v>
      </c>
      <c r="O259" s="123">
        <v>0.17199999999999999</v>
      </c>
      <c r="P259" s="125">
        <v>87.9</v>
      </c>
      <c r="Q259" s="123">
        <v>0.59699999999999998</v>
      </c>
      <c r="R259" s="125">
        <v>86.1</v>
      </c>
      <c r="S259" s="123">
        <v>0.55600000000000005</v>
      </c>
      <c r="T259" s="125">
        <v>85.8</v>
      </c>
      <c r="U259" s="123">
        <v>0.27200000000000002</v>
      </c>
      <c r="V259" s="125">
        <v>84.9</v>
      </c>
      <c r="W259" s="123">
        <v>0.88300000000000001</v>
      </c>
    </row>
    <row r="260" spans="1:23" x14ac:dyDescent="0.3">
      <c r="A260" s="120">
        <v>115924</v>
      </c>
      <c r="B260" t="s">
        <v>544</v>
      </c>
      <c r="C260">
        <v>1</v>
      </c>
      <c r="D260" s="121" t="s">
        <v>3915</v>
      </c>
      <c r="E260">
        <v>390</v>
      </c>
      <c r="F260" s="122">
        <v>390</v>
      </c>
      <c r="G260" s="123">
        <v>0.29199999999999998</v>
      </c>
      <c r="H260" s="123">
        <v>0.48199999999999998</v>
      </c>
      <c r="I260" s="123">
        <v>0.36699999999999999</v>
      </c>
      <c r="J260" s="123">
        <v>5.6000000000000001E-2</v>
      </c>
      <c r="K260" s="123">
        <v>0</v>
      </c>
      <c r="L260" s="123">
        <v>8.6999999999999994E-2</v>
      </c>
      <c r="M260" s="123">
        <v>8.0000000000000002E-3</v>
      </c>
      <c r="N260" s="123">
        <v>5.6000000000000001E-2</v>
      </c>
      <c r="O260" s="123">
        <v>0.154</v>
      </c>
      <c r="P260" s="125">
        <v>91.4</v>
      </c>
      <c r="Q260" s="123">
        <v>0.43100000000000005</v>
      </c>
      <c r="R260" s="125">
        <v>84.9</v>
      </c>
      <c r="S260" s="123">
        <v>0.63600000000000001</v>
      </c>
      <c r="T260" s="125">
        <v>90.5</v>
      </c>
      <c r="U260" s="123">
        <v>0.441</v>
      </c>
      <c r="V260" s="125">
        <v>86.1</v>
      </c>
      <c r="W260" s="123">
        <v>0.221</v>
      </c>
    </row>
    <row r="261" spans="1:23" x14ac:dyDescent="0.3">
      <c r="A261" s="120">
        <v>93123</v>
      </c>
      <c r="B261" t="s">
        <v>434</v>
      </c>
      <c r="C261">
        <v>2</v>
      </c>
      <c r="D261" s="121" t="s">
        <v>3908</v>
      </c>
      <c r="E261">
        <v>402</v>
      </c>
      <c r="F261" s="122">
        <v>201</v>
      </c>
      <c r="G261" s="123">
        <v>0.50800000000000001</v>
      </c>
      <c r="H261" s="123">
        <v>0.90300000000000002</v>
      </c>
      <c r="I261" s="123">
        <v>0</v>
      </c>
      <c r="J261" s="123">
        <v>0.04</v>
      </c>
      <c r="K261" s="123">
        <v>0</v>
      </c>
      <c r="L261" s="123">
        <v>2.7E-2</v>
      </c>
      <c r="M261" s="123">
        <v>0.03</v>
      </c>
      <c r="N261" s="123">
        <v>0</v>
      </c>
      <c r="O261" s="123">
        <v>0.127</v>
      </c>
      <c r="P261" s="125">
        <v>88.4</v>
      </c>
      <c r="Q261" s="123">
        <v>0.59599999999999997</v>
      </c>
      <c r="R261" s="125">
        <v>88.1</v>
      </c>
      <c r="S261" s="123">
        <v>0.45399999999999996</v>
      </c>
      <c r="T261" s="125">
        <v>87.8</v>
      </c>
      <c r="U261" s="123">
        <v>0.34</v>
      </c>
      <c r="V261" s="125">
        <v>87.6</v>
      </c>
      <c r="W261" s="123">
        <v>0.57599999999999996</v>
      </c>
    </row>
    <row r="262" spans="1:23" x14ac:dyDescent="0.3">
      <c r="A262" s="120">
        <v>6104</v>
      </c>
      <c r="B262" t="s">
        <v>23</v>
      </c>
      <c r="C262">
        <v>2</v>
      </c>
      <c r="D262" s="121" t="s">
        <v>3907</v>
      </c>
      <c r="E262">
        <v>552</v>
      </c>
      <c r="F262" s="122">
        <v>276</v>
      </c>
      <c r="G262" s="123">
        <v>0.502</v>
      </c>
      <c r="H262" s="123">
        <v>0.86199999999999999</v>
      </c>
      <c r="I262" s="123">
        <v>0</v>
      </c>
      <c r="J262" s="123">
        <v>5.0999999999999997E-2</v>
      </c>
      <c r="K262" s="123">
        <v>0</v>
      </c>
      <c r="L262" s="123">
        <v>6.2E-2</v>
      </c>
      <c r="M262" s="123">
        <v>2.5000000000000001E-2</v>
      </c>
      <c r="N262" s="123">
        <v>0</v>
      </c>
      <c r="O262" s="123">
        <v>0.192</v>
      </c>
      <c r="P262" s="125">
        <v>85</v>
      </c>
      <c r="Q262" s="123">
        <v>0.63800000000000001</v>
      </c>
      <c r="R262" s="125">
        <v>86.5</v>
      </c>
      <c r="S262" s="123">
        <v>0.59399999999999997</v>
      </c>
      <c r="T262" s="125">
        <v>85.7</v>
      </c>
      <c r="U262" s="123">
        <v>0.191</v>
      </c>
      <c r="V262" s="125">
        <v>86.3</v>
      </c>
      <c r="W262" s="123">
        <v>0.251</v>
      </c>
    </row>
    <row r="263" spans="1:23" x14ac:dyDescent="0.3">
      <c r="A263" s="120">
        <v>85045</v>
      </c>
      <c r="B263" t="s">
        <v>404</v>
      </c>
      <c r="C263">
        <v>2</v>
      </c>
      <c r="D263" s="121" t="s">
        <v>3913</v>
      </c>
      <c r="E263">
        <v>598</v>
      </c>
      <c r="F263" s="122">
        <v>299</v>
      </c>
      <c r="G263" s="123">
        <v>0.64300000000000002</v>
      </c>
      <c r="H263" s="123">
        <v>0.85499999999999998</v>
      </c>
      <c r="I263" s="123">
        <v>1.7999999999999999E-2</v>
      </c>
      <c r="J263" s="123">
        <v>5.5E-2</v>
      </c>
      <c r="K263" s="123">
        <v>0</v>
      </c>
      <c r="L263" s="123">
        <v>0.06</v>
      </c>
      <c r="M263" s="123">
        <v>1.0999999999999999E-2</v>
      </c>
      <c r="N263" s="123">
        <v>0</v>
      </c>
      <c r="O263" s="123">
        <v>0.214</v>
      </c>
      <c r="P263" s="125">
        <v>76.8</v>
      </c>
      <c r="Q263" s="123">
        <v>0.496</v>
      </c>
      <c r="R263" s="125">
        <v>81.7</v>
      </c>
      <c r="S263" s="123">
        <v>0.14000000000000001</v>
      </c>
      <c r="T263" s="125">
        <v>77.400000000000006</v>
      </c>
      <c r="U263" s="123">
        <v>0.48799999999999999</v>
      </c>
      <c r="V263" s="125">
        <v>81.400000000000006</v>
      </c>
      <c r="W263" s="123">
        <v>0.89900000000000002</v>
      </c>
    </row>
    <row r="264" spans="1:23" x14ac:dyDescent="0.3">
      <c r="A264" s="120">
        <v>40104</v>
      </c>
      <c r="B264" t="s">
        <v>180</v>
      </c>
      <c r="C264">
        <v>1</v>
      </c>
      <c r="D264" s="121" t="s">
        <v>3912</v>
      </c>
      <c r="E264">
        <v>47</v>
      </c>
      <c r="F264" s="122">
        <v>47</v>
      </c>
      <c r="G264" s="123">
        <v>0.438</v>
      </c>
      <c r="H264" s="123">
        <v>1</v>
      </c>
      <c r="I264" s="123">
        <v>0</v>
      </c>
      <c r="J264" s="123">
        <v>0</v>
      </c>
      <c r="K264" s="123">
        <v>0</v>
      </c>
      <c r="L264" s="123">
        <v>0</v>
      </c>
      <c r="M264" s="123">
        <v>0</v>
      </c>
      <c r="N264" s="123">
        <v>0</v>
      </c>
      <c r="O264" s="123">
        <v>0.36199999999999999</v>
      </c>
      <c r="P264" s="125">
        <v>89.9</v>
      </c>
      <c r="Q264" s="123">
        <v>0.74199999999999999</v>
      </c>
      <c r="R264" s="125">
        <v>95.4</v>
      </c>
      <c r="S264" s="123">
        <v>0.32299999999999995</v>
      </c>
      <c r="T264" s="125">
        <v>91.3</v>
      </c>
      <c r="U264" s="123"/>
      <c r="V264" s="125">
        <v>96.8</v>
      </c>
      <c r="W264" s="123">
        <v>0.625</v>
      </c>
    </row>
    <row r="265" spans="1:23" x14ac:dyDescent="0.3">
      <c r="A265" s="120">
        <v>25002</v>
      </c>
      <c r="B265" t="s">
        <v>110</v>
      </c>
      <c r="C265">
        <v>2</v>
      </c>
      <c r="D265" s="121" t="s">
        <v>3912</v>
      </c>
      <c r="E265">
        <v>561</v>
      </c>
      <c r="F265" s="122">
        <v>280.5</v>
      </c>
      <c r="G265" s="123">
        <v>0.312</v>
      </c>
      <c r="H265" s="123">
        <v>0.92500000000000004</v>
      </c>
      <c r="I265" s="123">
        <v>0</v>
      </c>
      <c r="J265" s="123">
        <v>4.1000000000000002E-2</v>
      </c>
      <c r="K265" s="123">
        <v>0</v>
      </c>
      <c r="L265" s="123">
        <v>1.0999999999999999E-2</v>
      </c>
      <c r="M265" s="123">
        <v>2.3E-2</v>
      </c>
      <c r="N265" s="123">
        <v>0</v>
      </c>
      <c r="O265" s="123">
        <v>0.123</v>
      </c>
      <c r="P265" s="125">
        <v>81.3</v>
      </c>
      <c r="Q265" s="123">
        <v>0.56699999999999995</v>
      </c>
      <c r="R265" s="125">
        <v>82.8</v>
      </c>
      <c r="S265" s="123">
        <v>0.628</v>
      </c>
      <c r="T265" s="125">
        <v>79.8</v>
      </c>
      <c r="U265" s="123">
        <v>0.50800000000000001</v>
      </c>
      <c r="V265" s="125">
        <v>82.6</v>
      </c>
      <c r="W265" s="123">
        <v>0.49099999999999999</v>
      </c>
    </row>
    <row r="266" spans="1:23" x14ac:dyDescent="0.3">
      <c r="A266" s="120">
        <v>89080</v>
      </c>
      <c r="B266" t="s">
        <v>415</v>
      </c>
      <c r="C266">
        <v>2</v>
      </c>
      <c r="D266" s="121" t="s">
        <v>3908</v>
      </c>
      <c r="E266">
        <v>756</v>
      </c>
      <c r="F266" s="122">
        <v>378</v>
      </c>
      <c r="G266" s="123">
        <v>0.254</v>
      </c>
      <c r="H266" s="123">
        <v>0.96</v>
      </c>
      <c r="I266" s="123">
        <v>0</v>
      </c>
      <c r="J266" s="123">
        <v>2.1000000000000001E-2</v>
      </c>
      <c r="K266" s="123">
        <v>0</v>
      </c>
      <c r="L266" s="123">
        <v>0</v>
      </c>
      <c r="M266" s="123">
        <v>1.7999999999999999E-2</v>
      </c>
      <c r="N266" s="123">
        <v>0</v>
      </c>
      <c r="O266" s="123">
        <v>0.106</v>
      </c>
      <c r="P266" s="125">
        <v>83.5</v>
      </c>
      <c r="Q266" s="123">
        <v>0.44599999999999995</v>
      </c>
      <c r="R266" s="125">
        <v>81.900000000000006</v>
      </c>
      <c r="S266" s="123">
        <v>0.499</v>
      </c>
      <c r="T266" s="125">
        <v>79.7</v>
      </c>
      <c r="U266" s="123">
        <v>0.35</v>
      </c>
      <c r="V266" s="125">
        <v>79.099999999999994</v>
      </c>
      <c r="W266" s="123">
        <v>0.30599999999999999</v>
      </c>
    </row>
    <row r="267" spans="1:23" x14ac:dyDescent="0.3">
      <c r="A267" s="120">
        <v>53113</v>
      </c>
      <c r="B267" t="s">
        <v>275</v>
      </c>
      <c r="C267">
        <v>2</v>
      </c>
      <c r="D267" s="121" t="s">
        <v>3907</v>
      </c>
      <c r="E267">
        <v>1615</v>
      </c>
      <c r="F267" s="122">
        <v>807.5</v>
      </c>
      <c r="G267" s="123">
        <v>0.56699999999999995</v>
      </c>
      <c r="H267" s="123">
        <v>0.88100000000000001</v>
      </c>
      <c r="I267" s="123">
        <v>1.2999999999999999E-2</v>
      </c>
      <c r="J267" s="123">
        <v>4.2000000000000003E-2</v>
      </c>
      <c r="K267" s="123">
        <v>0</v>
      </c>
      <c r="L267" s="123">
        <v>5.6000000000000001E-2</v>
      </c>
      <c r="M267" s="123">
        <v>0.01</v>
      </c>
      <c r="N267" s="123">
        <v>1.4E-2</v>
      </c>
      <c r="O267" s="123">
        <v>0.191</v>
      </c>
      <c r="P267" s="125">
        <v>80</v>
      </c>
      <c r="Q267" s="123">
        <v>0.629</v>
      </c>
      <c r="R267" s="125">
        <v>85.7</v>
      </c>
      <c r="S267" s="123">
        <v>0.67599999999999993</v>
      </c>
      <c r="T267" s="125">
        <v>79.5</v>
      </c>
      <c r="U267" s="123">
        <v>0.28799999999999998</v>
      </c>
      <c r="V267" s="125">
        <v>85.4</v>
      </c>
      <c r="W267" s="123">
        <v>0.23799999999999999</v>
      </c>
    </row>
    <row r="268" spans="1:23" x14ac:dyDescent="0.3">
      <c r="A268" s="120">
        <v>48910</v>
      </c>
      <c r="B268" t="s">
        <v>233</v>
      </c>
      <c r="C268">
        <v>1</v>
      </c>
      <c r="D268" s="121" t="s">
        <v>3914</v>
      </c>
      <c r="E268">
        <v>437</v>
      </c>
      <c r="F268" s="122">
        <v>437</v>
      </c>
      <c r="G268" s="123">
        <v>0.64300000000000002</v>
      </c>
      <c r="H268" s="123">
        <v>0</v>
      </c>
      <c r="I268" s="123">
        <v>0.89200000000000002</v>
      </c>
      <c r="J268" s="123">
        <v>4.8000000000000001E-2</v>
      </c>
      <c r="K268" s="123">
        <v>0</v>
      </c>
      <c r="L268" s="123">
        <v>4.5999999999999999E-2</v>
      </c>
      <c r="M268" s="123">
        <v>1.4E-2</v>
      </c>
      <c r="N268" s="123">
        <v>0</v>
      </c>
      <c r="O268" s="123">
        <v>0.10100000000000001</v>
      </c>
      <c r="P268" s="125">
        <v>84.9</v>
      </c>
      <c r="Q268" s="123">
        <v>0.84399999999999997</v>
      </c>
      <c r="R268" s="125">
        <v>81</v>
      </c>
      <c r="S268" s="123">
        <v>4.0000000000000036E-2</v>
      </c>
      <c r="T268" s="125">
        <v>86.5</v>
      </c>
      <c r="U268" s="123">
        <v>0.156</v>
      </c>
      <c r="V268" s="125">
        <v>82</v>
      </c>
      <c r="W268" s="123">
        <v>0.96</v>
      </c>
    </row>
    <row r="269" spans="1:23" x14ac:dyDescent="0.3">
      <c r="A269" s="120">
        <v>48071</v>
      </c>
      <c r="B269" t="s">
        <v>220</v>
      </c>
      <c r="C269">
        <v>21</v>
      </c>
      <c r="D269" s="121" t="s">
        <v>3914</v>
      </c>
      <c r="E269">
        <v>11575</v>
      </c>
      <c r="F269" s="122">
        <v>551.19050000000004</v>
      </c>
      <c r="G269" s="123">
        <v>0.214</v>
      </c>
      <c r="H269" s="123">
        <v>0.749</v>
      </c>
      <c r="I269" s="123">
        <v>0.123</v>
      </c>
      <c r="J269" s="123">
        <v>0.02</v>
      </c>
      <c r="K269" s="123">
        <v>2.3E-2</v>
      </c>
      <c r="L269" s="123">
        <v>0.08</v>
      </c>
      <c r="M269" s="123">
        <v>6.0000000000000001E-3</v>
      </c>
      <c r="N269" s="123">
        <v>1.2999999999999999E-2</v>
      </c>
      <c r="O269" s="123">
        <v>9.2999999999999999E-2</v>
      </c>
      <c r="P269" s="125">
        <v>83.3</v>
      </c>
      <c r="Q269" s="123">
        <v>0.47299999999999998</v>
      </c>
      <c r="R269" s="125">
        <v>84.4</v>
      </c>
      <c r="S269" s="123">
        <v>0.52600000000000002</v>
      </c>
      <c r="T269" s="125">
        <v>82.7</v>
      </c>
      <c r="U269" s="123">
        <v>0.36599999999999999</v>
      </c>
      <c r="V269" s="125">
        <v>83.2</v>
      </c>
      <c r="W269" s="123">
        <v>0.433</v>
      </c>
    </row>
    <row r="270" spans="1:23" x14ac:dyDescent="0.3">
      <c r="A270" s="120">
        <v>42118</v>
      </c>
      <c r="B270" t="s">
        <v>190</v>
      </c>
      <c r="C270">
        <v>1</v>
      </c>
      <c r="D270" s="121" t="s">
        <v>3908</v>
      </c>
      <c r="E270">
        <v>93</v>
      </c>
      <c r="F270" s="122">
        <v>93</v>
      </c>
      <c r="G270" s="123">
        <v>0.59399999999999997</v>
      </c>
      <c r="H270" s="123">
        <v>0.89200000000000002</v>
      </c>
      <c r="I270" s="123">
        <v>0</v>
      </c>
      <c r="J270" s="123">
        <v>0</v>
      </c>
      <c r="K270" s="123">
        <v>0</v>
      </c>
      <c r="L270" s="123">
        <v>6.5000000000000002E-2</v>
      </c>
      <c r="M270" s="123">
        <v>4.2999999999999997E-2</v>
      </c>
      <c r="N270" s="123">
        <v>0</v>
      </c>
      <c r="O270" s="123">
        <v>0.11799999999999999</v>
      </c>
      <c r="P270" s="125">
        <v>80.8</v>
      </c>
      <c r="Q270" s="123">
        <v>0.23699999999999999</v>
      </c>
      <c r="R270" s="125">
        <v>89.3</v>
      </c>
      <c r="S270" s="123">
        <v>8.4999999999999964E-2</v>
      </c>
      <c r="T270" s="125">
        <v>82</v>
      </c>
      <c r="U270" s="123">
        <v>0.76300000000000001</v>
      </c>
      <c r="V270" s="125">
        <v>91.3</v>
      </c>
      <c r="W270" s="123">
        <v>0.91500000000000004</v>
      </c>
    </row>
    <row r="271" spans="1:23" x14ac:dyDescent="0.3">
      <c r="A271" s="120">
        <v>51156</v>
      </c>
      <c r="B271" t="s">
        <v>270</v>
      </c>
      <c r="C271">
        <v>2</v>
      </c>
      <c r="D271" s="121" t="s">
        <v>3908</v>
      </c>
      <c r="E271">
        <v>184</v>
      </c>
      <c r="F271" s="122">
        <v>92</v>
      </c>
      <c r="G271" s="123">
        <v>0.33600000000000002</v>
      </c>
      <c r="H271" s="123">
        <v>0.91800000000000004</v>
      </c>
      <c r="I271" s="123">
        <v>0</v>
      </c>
      <c r="J271" s="123">
        <v>2.7E-2</v>
      </c>
      <c r="K271" s="123">
        <v>0</v>
      </c>
      <c r="L271" s="123">
        <v>0</v>
      </c>
      <c r="M271" s="123">
        <v>5.3999999999999999E-2</v>
      </c>
      <c r="N271" s="123">
        <v>0</v>
      </c>
      <c r="O271" s="123">
        <v>0.109</v>
      </c>
      <c r="P271" s="125">
        <v>83.2</v>
      </c>
      <c r="Q271" s="123">
        <v>0.58099999999999996</v>
      </c>
      <c r="R271" s="125">
        <v>80.400000000000006</v>
      </c>
      <c r="S271" s="123">
        <v>0.41500000000000004</v>
      </c>
      <c r="T271" s="125">
        <v>83.2</v>
      </c>
      <c r="U271" s="123">
        <v>0.28699999999999998</v>
      </c>
      <c r="V271" s="125">
        <v>80.5</v>
      </c>
      <c r="W271" s="123">
        <v>0.58099999999999996</v>
      </c>
    </row>
    <row r="272" spans="1:23" x14ac:dyDescent="0.3">
      <c r="A272" s="120">
        <v>9078</v>
      </c>
      <c r="B272" t="s">
        <v>35</v>
      </c>
      <c r="C272">
        <v>2</v>
      </c>
      <c r="D272" s="121" t="s">
        <v>3910</v>
      </c>
      <c r="E272">
        <v>176</v>
      </c>
      <c r="F272" s="122">
        <v>88</v>
      </c>
      <c r="G272" s="123">
        <v>0.253</v>
      </c>
      <c r="H272" s="123">
        <v>0.98799999999999999</v>
      </c>
      <c r="I272" s="123">
        <v>0</v>
      </c>
      <c r="J272" s="123">
        <v>0</v>
      </c>
      <c r="K272" s="123">
        <v>0</v>
      </c>
      <c r="L272" s="123">
        <v>0</v>
      </c>
      <c r="M272" s="123">
        <v>1.2E-2</v>
      </c>
      <c r="N272" s="123">
        <v>0</v>
      </c>
      <c r="O272" s="123">
        <v>0.13600000000000001</v>
      </c>
      <c r="P272" s="125">
        <v>85.9</v>
      </c>
      <c r="Q272" s="123">
        <v>0.53499999999999992</v>
      </c>
      <c r="R272" s="125">
        <v>89.2</v>
      </c>
      <c r="S272" s="123">
        <v>0.51400000000000001</v>
      </c>
      <c r="T272" s="125">
        <v>81.8</v>
      </c>
      <c r="U272" s="123"/>
      <c r="V272" s="125">
        <v>86.4</v>
      </c>
      <c r="W272" s="123">
        <v>0.71399999999999997</v>
      </c>
    </row>
    <row r="273" spans="1:23" x14ac:dyDescent="0.3">
      <c r="A273" s="120">
        <v>90078</v>
      </c>
      <c r="B273" t="s">
        <v>422</v>
      </c>
      <c r="C273">
        <v>2</v>
      </c>
      <c r="D273" s="121" t="s">
        <v>3913</v>
      </c>
      <c r="E273">
        <v>189</v>
      </c>
      <c r="F273" s="122">
        <v>94.5</v>
      </c>
      <c r="G273" s="123">
        <v>0.46899999999999997</v>
      </c>
      <c r="H273" s="123">
        <v>0.90500000000000003</v>
      </c>
      <c r="I273" s="123">
        <v>0</v>
      </c>
      <c r="J273" s="123">
        <v>0</v>
      </c>
      <c r="K273" s="123">
        <v>0</v>
      </c>
      <c r="L273" s="123">
        <v>0</v>
      </c>
      <c r="M273" s="123">
        <v>9.5000000000000001E-2</v>
      </c>
      <c r="N273" s="123">
        <v>0</v>
      </c>
      <c r="O273" s="123">
        <v>0.159</v>
      </c>
      <c r="P273" s="125">
        <v>81.2</v>
      </c>
      <c r="Q273" s="123">
        <v>0.58800000000000008</v>
      </c>
      <c r="R273" s="125">
        <v>86.6</v>
      </c>
      <c r="S273" s="123">
        <v>0.627</v>
      </c>
      <c r="T273" s="125">
        <v>83.8</v>
      </c>
      <c r="U273" s="123">
        <v>0.30399999999999999</v>
      </c>
      <c r="V273" s="125">
        <v>88.7</v>
      </c>
      <c r="W273" s="123">
        <v>0.68</v>
      </c>
    </row>
    <row r="274" spans="1:23" x14ac:dyDescent="0.3">
      <c r="A274" s="120">
        <v>56017</v>
      </c>
      <c r="B274" t="s">
        <v>290</v>
      </c>
      <c r="C274">
        <v>2</v>
      </c>
      <c r="D274" s="121" t="s">
        <v>3911</v>
      </c>
      <c r="E274">
        <v>873</v>
      </c>
      <c r="F274" s="122">
        <v>436.5</v>
      </c>
      <c r="G274" s="123">
        <v>0.36699999999999999</v>
      </c>
      <c r="H274" s="123">
        <v>0.94399999999999995</v>
      </c>
      <c r="I274" s="123">
        <v>2.3E-2</v>
      </c>
      <c r="J274" s="123">
        <v>8.9999999999999993E-3</v>
      </c>
      <c r="K274" s="123">
        <v>0</v>
      </c>
      <c r="L274" s="123">
        <v>2.1000000000000001E-2</v>
      </c>
      <c r="M274" s="123">
        <v>3.0000000000000001E-3</v>
      </c>
      <c r="N274" s="123">
        <v>0</v>
      </c>
      <c r="O274" s="123">
        <v>0.16500000000000001</v>
      </c>
      <c r="P274" s="125">
        <v>81</v>
      </c>
      <c r="Q274" s="123">
        <v>0.59299999999999997</v>
      </c>
      <c r="R274" s="125">
        <v>81.5</v>
      </c>
      <c r="S274" s="123">
        <v>0.78300000000000003</v>
      </c>
      <c r="T274" s="125">
        <v>82</v>
      </c>
      <c r="U274" s="123">
        <v>0.23899999999999999</v>
      </c>
      <c r="V274" s="125">
        <v>82.9</v>
      </c>
      <c r="W274" s="123">
        <v>0.49299999999999999</v>
      </c>
    </row>
    <row r="275" spans="1:23" x14ac:dyDescent="0.3">
      <c r="A275" s="120">
        <v>54045</v>
      </c>
      <c r="B275" t="s">
        <v>282</v>
      </c>
      <c r="C275">
        <v>2</v>
      </c>
      <c r="D275" s="121" t="s">
        <v>3908</v>
      </c>
      <c r="E275">
        <v>641</v>
      </c>
      <c r="F275" s="122">
        <v>320.5</v>
      </c>
      <c r="G275" s="123">
        <v>0.47299999999999998</v>
      </c>
      <c r="H275" s="123">
        <v>0.80200000000000005</v>
      </c>
      <c r="I275" s="123">
        <v>4.4999999999999998E-2</v>
      </c>
      <c r="J275" s="123">
        <v>8.3000000000000004E-2</v>
      </c>
      <c r="K275" s="123">
        <v>0</v>
      </c>
      <c r="L275" s="123">
        <v>5.8000000000000003E-2</v>
      </c>
      <c r="M275" s="123">
        <v>1.2999999999999999E-2</v>
      </c>
      <c r="N275" s="123">
        <v>0</v>
      </c>
      <c r="O275" s="123">
        <v>0.13600000000000001</v>
      </c>
      <c r="P275" s="125">
        <v>85.9</v>
      </c>
      <c r="Q275" s="123">
        <v>0.74099999999999999</v>
      </c>
      <c r="R275" s="125">
        <v>88.4</v>
      </c>
      <c r="S275" s="123">
        <v>0.749</v>
      </c>
      <c r="T275" s="125">
        <v>85.4</v>
      </c>
      <c r="U275" s="123">
        <v>0.85699999999999998</v>
      </c>
      <c r="V275" s="125">
        <v>89.2</v>
      </c>
      <c r="W275" s="123">
        <v>0.84099999999999997</v>
      </c>
    </row>
    <row r="276" spans="1:23" x14ac:dyDescent="0.3">
      <c r="A276" s="120">
        <v>6101</v>
      </c>
      <c r="B276" t="s">
        <v>21</v>
      </c>
      <c r="C276">
        <v>2</v>
      </c>
      <c r="D276" s="121" t="s">
        <v>3907</v>
      </c>
      <c r="E276">
        <v>206</v>
      </c>
      <c r="F276" s="122">
        <v>103</v>
      </c>
      <c r="G276" s="123">
        <v>0.435</v>
      </c>
      <c r="H276" s="123">
        <v>0.97599999999999998</v>
      </c>
      <c r="I276" s="123">
        <v>0</v>
      </c>
      <c r="J276" s="123">
        <v>0</v>
      </c>
      <c r="K276" s="123">
        <v>0</v>
      </c>
      <c r="L276" s="123">
        <v>0</v>
      </c>
      <c r="M276" s="123">
        <v>2.4E-2</v>
      </c>
      <c r="N276" s="123">
        <v>0</v>
      </c>
      <c r="O276" s="123">
        <v>0.11600000000000001</v>
      </c>
      <c r="P276" s="125">
        <v>85.2</v>
      </c>
      <c r="Q276" s="123">
        <v>0.54</v>
      </c>
      <c r="R276" s="125">
        <v>83.1</v>
      </c>
      <c r="S276" s="123">
        <v>0.42000000000000004</v>
      </c>
      <c r="T276" s="125">
        <v>85.8</v>
      </c>
      <c r="U276" s="123"/>
      <c r="V276" s="125">
        <v>81.3</v>
      </c>
      <c r="W276" s="123">
        <v>0.76</v>
      </c>
    </row>
    <row r="277" spans="1:23" x14ac:dyDescent="0.3">
      <c r="A277" s="120">
        <v>24090</v>
      </c>
      <c r="B277" t="s">
        <v>106</v>
      </c>
      <c r="C277">
        <v>15</v>
      </c>
      <c r="D277" s="121" t="s">
        <v>3914</v>
      </c>
      <c r="E277">
        <v>8328</v>
      </c>
      <c r="F277" s="122">
        <v>555.20000000000005</v>
      </c>
      <c r="G277" s="123">
        <v>0.17499999999999999</v>
      </c>
      <c r="H277" s="123">
        <v>0.76400000000000001</v>
      </c>
      <c r="I277" s="123">
        <v>5.5E-2</v>
      </c>
      <c r="J277" s="123">
        <v>8.5000000000000006E-2</v>
      </c>
      <c r="K277" s="123">
        <v>2.3E-2</v>
      </c>
      <c r="L277" s="123">
        <v>7.0000000000000007E-2</v>
      </c>
      <c r="M277" s="123">
        <v>4.0000000000000001E-3</v>
      </c>
      <c r="N277" s="123">
        <v>1.7000000000000001E-2</v>
      </c>
      <c r="O277" s="123">
        <v>0.104</v>
      </c>
      <c r="P277" s="125">
        <v>83.3</v>
      </c>
      <c r="Q277" s="123">
        <v>0.43200000000000005</v>
      </c>
      <c r="R277" s="125">
        <v>81.400000000000006</v>
      </c>
      <c r="S277" s="123">
        <v>0.55000000000000004</v>
      </c>
      <c r="T277" s="125">
        <v>82.3</v>
      </c>
      <c r="U277" s="123">
        <v>0.35</v>
      </c>
      <c r="V277" s="125">
        <v>80.599999999999994</v>
      </c>
      <c r="W277" s="123">
        <v>0.311</v>
      </c>
    </row>
    <row r="278" spans="1:23" x14ac:dyDescent="0.3">
      <c r="A278" s="120">
        <v>107154</v>
      </c>
      <c r="B278" t="s">
        <v>509</v>
      </c>
      <c r="C278">
        <v>2</v>
      </c>
      <c r="D278" s="121" t="s">
        <v>3913</v>
      </c>
      <c r="E278">
        <v>777</v>
      </c>
      <c r="F278" s="122">
        <v>388.5</v>
      </c>
      <c r="G278" s="123">
        <v>0.39200000000000002</v>
      </c>
      <c r="H278" s="123">
        <v>0.97799999999999998</v>
      </c>
      <c r="I278" s="123">
        <v>0</v>
      </c>
      <c r="J278" s="123">
        <v>6.0000000000000001E-3</v>
      </c>
      <c r="K278" s="123">
        <v>0</v>
      </c>
      <c r="L278" s="123">
        <v>0</v>
      </c>
      <c r="M278" s="123">
        <v>1.4999999999999999E-2</v>
      </c>
      <c r="N278" s="123">
        <v>0</v>
      </c>
      <c r="O278" s="123">
        <v>0.1</v>
      </c>
      <c r="P278" s="125">
        <v>90.8</v>
      </c>
      <c r="Q278" s="123">
        <v>0.53899999999999992</v>
      </c>
      <c r="R278" s="125">
        <v>87.7</v>
      </c>
      <c r="S278" s="123">
        <v>0.68700000000000006</v>
      </c>
      <c r="T278" s="125">
        <v>90.6</v>
      </c>
      <c r="U278" s="123">
        <v>0.46100000000000002</v>
      </c>
      <c r="V278" s="125">
        <v>89.1</v>
      </c>
      <c r="W278" s="123">
        <v>0.313</v>
      </c>
    </row>
    <row r="279" spans="1:23" x14ac:dyDescent="0.3">
      <c r="A279" s="120">
        <v>115902</v>
      </c>
      <c r="B279" t="s">
        <v>536</v>
      </c>
      <c r="C279">
        <v>1</v>
      </c>
      <c r="D279" s="121" t="s">
        <v>3915</v>
      </c>
      <c r="E279">
        <v>235</v>
      </c>
      <c r="F279" s="122">
        <v>235</v>
      </c>
      <c r="G279" s="123">
        <v>0.79200000000000004</v>
      </c>
      <c r="H279" s="123">
        <v>0.03</v>
      </c>
      <c r="I279" s="123">
        <v>0.95299999999999996</v>
      </c>
      <c r="J279" s="123">
        <v>0</v>
      </c>
      <c r="K279" s="123">
        <v>0</v>
      </c>
      <c r="L279" s="123">
        <v>0</v>
      </c>
      <c r="M279" s="123">
        <v>1.7000000000000001E-2</v>
      </c>
      <c r="N279" s="123">
        <v>0</v>
      </c>
      <c r="O279" s="123">
        <v>0.115</v>
      </c>
      <c r="P279" s="125">
        <v>88.4</v>
      </c>
      <c r="Q279" s="123">
        <v>0.82400000000000007</v>
      </c>
      <c r="R279" s="125">
        <v>88.6</v>
      </c>
      <c r="S279" s="123">
        <v>0.10899999999999999</v>
      </c>
      <c r="T279" s="125">
        <v>90.1</v>
      </c>
      <c r="U279" s="123">
        <v>0.17599999999999999</v>
      </c>
      <c r="V279" s="125">
        <v>87.9</v>
      </c>
      <c r="W279" s="123">
        <v>0.89100000000000001</v>
      </c>
    </row>
    <row r="280" spans="1:23" x14ac:dyDescent="0.3">
      <c r="A280" s="120">
        <v>8106</v>
      </c>
      <c r="B280" t="s">
        <v>31</v>
      </c>
      <c r="C280">
        <v>2</v>
      </c>
      <c r="D280" s="121" t="s">
        <v>3908</v>
      </c>
      <c r="E280">
        <v>467</v>
      </c>
      <c r="F280" s="122">
        <v>233.5</v>
      </c>
      <c r="G280" s="123">
        <v>0.435</v>
      </c>
      <c r="H280" s="123">
        <v>0.94199999999999995</v>
      </c>
      <c r="I280" s="123">
        <v>1.4999999999999999E-2</v>
      </c>
      <c r="J280" s="123">
        <v>0</v>
      </c>
      <c r="K280" s="123">
        <v>0</v>
      </c>
      <c r="L280" s="123">
        <v>0</v>
      </c>
      <c r="M280" s="123">
        <v>4.2999999999999997E-2</v>
      </c>
      <c r="N280" s="123">
        <v>0</v>
      </c>
      <c r="O280" s="123">
        <v>0.14099999999999999</v>
      </c>
      <c r="P280" s="125">
        <v>84.4</v>
      </c>
      <c r="Q280" s="123">
        <v>0.49299999999999999</v>
      </c>
      <c r="R280" s="125">
        <v>86.4</v>
      </c>
      <c r="S280" s="123">
        <v>0.55899999999999994</v>
      </c>
      <c r="T280" s="125">
        <v>86.7</v>
      </c>
      <c r="U280" s="123">
        <v>0.50700000000000001</v>
      </c>
      <c r="V280" s="125">
        <v>87.1</v>
      </c>
      <c r="W280" s="123">
        <v>0.441</v>
      </c>
    </row>
    <row r="281" spans="1:23" x14ac:dyDescent="0.3">
      <c r="A281" s="120">
        <v>96093</v>
      </c>
      <c r="B281" t="s">
        <v>447</v>
      </c>
      <c r="C281">
        <v>8</v>
      </c>
      <c r="D281" s="121" t="s">
        <v>3915</v>
      </c>
      <c r="E281">
        <v>4847</v>
      </c>
      <c r="F281" s="122">
        <v>605.875</v>
      </c>
      <c r="G281" s="123">
        <v>4.4999999999999998E-2</v>
      </c>
      <c r="H281" s="123">
        <v>0.83699999999999997</v>
      </c>
      <c r="I281" s="123">
        <v>2.3E-2</v>
      </c>
      <c r="J281" s="123">
        <v>0.05</v>
      </c>
      <c r="K281" s="123">
        <v>4.2999999999999997E-2</v>
      </c>
      <c r="L281" s="123">
        <v>4.4999999999999998E-2</v>
      </c>
      <c r="M281" s="123">
        <v>2E-3</v>
      </c>
      <c r="N281" s="123">
        <v>5.5E-2</v>
      </c>
      <c r="O281" s="123">
        <v>0.154</v>
      </c>
      <c r="P281" s="125">
        <v>79.2</v>
      </c>
      <c r="Q281" s="123">
        <v>0.45899999999999996</v>
      </c>
      <c r="R281" s="125">
        <v>78.599999999999994</v>
      </c>
      <c r="S281" s="123">
        <v>0.60799999999999998</v>
      </c>
      <c r="T281" s="125">
        <v>79.099999999999994</v>
      </c>
      <c r="U281" s="123">
        <v>0.35599999999999998</v>
      </c>
      <c r="V281" s="125">
        <v>78.599999999999994</v>
      </c>
      <c r="W281" s="123">
        <v>0.34</v>
      </c>
    </row>
    <row r="282" spans="1:23" x14ac:dyDescent="0.3">
      <c r="A282" s="120">
        <v>58106</v>
      </c>
      <c r="B282" t="s">
        <v>295</v>
      </c>
      <c r="C282">
        <v>2</v>
      </c>
      <c r="D282" s="121" t="s">
        <v>3911</v>
      </c>
      <c r="E282">
        <v>174</v>
      </c>
      <c r="F282" s="122">
        <v>87</v>
      </c>
      <c r="G282" s="123">
        <v>0.45500000000000002</v>
      </c>
      <c r="H282" s="123">
        <v>0.93700000000000006</v>
      </c>
      <c r="I282" s="123">
        <v>0</v>
      </c>
      <c r="J282" s="123">
        <v>6.3E-2</v>
      </c>
      <c r="K282" s="123">
        <v>0</v>
      </c>
      <c r="L282" s="123">
        <v>0</v>
      </c>
      <c r="M282" s="123">
        <v>0</v>
      </c>
      <c r="N282" s="123">
        <v>0</v>
      </c>
      <c r="O282" s="123">
        <v>0.23599999999999999</v>
      </c>
      <c r="P282" s="125">
        <v>79.8</v>
      </c>
      <c r="Q282" s="123">
        <v>0.56499999999999995</v>
      </c>
      <c r="R282" s="125">
        <v>80.3</v>
      </c>
      <c r="S282" s="123">
        <v>0.42700000000000005</v>
      </c>
      <c r="T282" s="125">
        <v>79.099999999999994</v>
      </c>
      <c r="U282" s="123">
        <v>0.32300000000000001</v>
      </c>
      <c r="V282" s="125">
        <v>81.900000000000006</v>
      </c>
      <c r="W282" s="123">
        <v>0.78100000000000003</v>
      </c>
    </row>
    <row r="283" spans="1:23" x14ac:dyDescent="0.3">
      <c r="A283" s="120">
        <v>59114</v>
      </c>
      <c r="B283" t="s">
        <v>301</v>
      </c>
      <c r="C283">
        <v>1</v>
      </c>
      <c r="D283" s="121" t="s">
        <v>3912</v>
      </c>
      <c r="E283">
        <v>55</v>
      </c>
      <c r="F283" s="122">
        <v>55</v>
      </c>
      <c r="G283" s="123">
        <v>0.35199999999999998</v>
      </c>
      <c r="H283" s="123">
        <v>0.89100000000000001</v>
      </c>
      <c r="I283" s="123">
        <v>0</v>
      </c>
      <c r="J283" s="123">
        <v>0</v>
      </c>
      <c r="K283" s="123">
        <v>0</v>
      </c>
      <c r="L283" s="123">
        <v>0</v>
      </c>
      <c r="M283" s="123">
        <v>0.109</v>
      </c>
      <c r="N283" s="123">
        <v>0</v>
      </c>
      <c r="O283" s="123">
        <v>0</v>
      </c>
      <c r="P283" s="125">
        <v>101.7</v>
      </c>
      <c r="Q283" s="123">
        <v>0.67599999999999993</v>
      </c>
      <c r="R283" s="125">
        <v>94</v>
      </c>
      <c r="S283" s="123">
        <v>0.32399999999999995</v>
      </c>
      <c r="T283" s="125">
        <v>100.3</v>
      </c>
      <c r="U283" s="123"/>
      <c r="V283" s="125">
        <v>91.9</v>
      </c>
      <c r="W283" s="123">
        <v>0.875</v>
      </c>
    </row>
    <row r="284" spans="1:23" x14ac:dyDescent="0.3">
      <c r="A284" s="120">
        <v>29001</v>
      </c>
      <c r="B284" t="s">
        <v>125</v>
      </c>
      <c r="C284">
        <v>2</v>
      </c>
      <c r="D284" s="121" t="s">
        <v>3907</v>
      </c>
      <c r="E284">
        <v>187</v>
      </c>
      <c r="F284" s="122">
        <v>93.5</v>
      </c>
      <c r="G284" s="123">
        <v>0.60099999999999998</v>
      </c>
      <c r="H284" s="123">
        <v>0.96299999999999997</v>
      </c>
      <c r="I284" s="123">
        <v>0</v>
      </c>
      <c r="J284" s="123">
        <v>0</v>
      </c>
      <c r="K284" s="123">
        <v>0</v>
      </c>
      <c r="L284" s="123">
        <v>0</v>
      </c>
      <c r="M284" s="123">
        <v>3.6999999999999998E-2</v>
      </c>
      <c r="N284" s="123">
        <v>0</v>
      </c>
      <c r="O284" s="123">
        <v>9.6000000000000002E-2</v>
      </c>
      <c r="P284" s="125">
        <v>85.6</v>
      </c>
      <c r="Q284" s="123">
        <v>0.63700000000000001</v>
      </c>
      <c r="R284" s="125">
        <v>85.9</v>
      </c>
      <c r="S284" s="123">
        <v>0.46399999999999997</v>
      </c>
      <c r="T284" s="125">
        <v>86.7</v>
      </c>
      <c r="U284" s="123">
        <v>0.32100000000000001</v>
      </c>
      <c r="V284" s="125">
        <v>87.1</v>
      </c>
      <c r="W284" s="123">
        <v>0.39</v>
      </c>
    </row>
    <row r="285" spans="1:23" x14ac:dyDescent="0.3">
      <c r="A285" s="120">
        <v>39139</v>
      </c>
      <c r="B285" t="s">
        <v>174</v>
      </c>
      <c r="C285">
        <v>2</v>
      </c>
      <c r="D285" s="121" t="s">
        <v>3907</v>
      </c>
      <c r="E285">
        <v>848</v>
      </c>
      <c r="F285" s="122">
        <v>424</v>
      </c>
      <c r="G285" s="123">
        <v>0.30599999999999999</v>
      </c>
      <c r="H285" s="123">
        <v>0.92700000000000005</v>
      </c>
      <c r="I285" s="123">
        <v>0</v>
      </c>
      <c r="J285" s="123">
        <v>2.8000000000000001E-2</v>
      </c>
      <c r="K285" s="123">
        <v>7.0000000000000001E-3</v>
      </c>
      <c r="L285" s="123">
        <v>2.8000000000000001E-2</v>
      </c>
      <c r="M285" s="123">
        <v>8.9999999999999993E-3</v>
      </c>
      <c r="N285" s="123">
        <v>2.7E-2</v>
      </c>
      <c r="O285" s="123">
        <v>8.8999999999999996E-2</v>
      </c>
      <c r="P285" s="125">
        <v>86.4</v>
      </c>
      <c r="Q285" s="123">
        <v>0.43600000000000005</v>
      </c>
      <c r="R285" s="125">
        <v>87.4</v>
      </c>
      <c r="S285" s="123">
        <v>0.56600000000000006</v>
      </c>
      <c r="T285" s="125">
        <v>84.7</v>
      </c>
      <c r="U285" s="123">
        <v>0.39600000000000002</v>
      </c>
      <c r="V285" s="125">
        <v>85.7</v>
      </c>
      <c r="W285" s="123">
        <v>0.26800000000000002</v>
      </c>
    </row>
    <row r="286" spans="1:23" x14ac:dyDescent="0.3">
      <c r="A286" s="120">
        <v>48075</v>
      </c>
      <c r="B286" t="s">
        <v>224</v>
      </c>
      <c r="C286">
        <v>2</v>
      </c>
      <c r="D286" s="121" t="s">
        <v>3914</v>
      </c>
      <c r="E286">
        <v>687</v>
      </c>
      <c r="F286" s="122">
        <v>343.5</v>
      </c>
      <c r="G286" s="123">
        <v>0.106</v>
      </c>
      <c r="H286" s="123">
        <v>0.90100000000000002</v>
      </c>
      <c r="I286" s="123">
        <v>1.2999999999999999E-2</v>
      </c>
      <c r="J286" s="123">
        <v>3.7999999999999999E-2</v>
      </c>
      <c r="K286" s="123">
        <v>0</v>
      </c>
      <c r="L286" s="123">
        <v>2.1999999999999999E-2</v>
      </c>
      <c r="M286" s="123">
        <v>2.5999999999999999E-2</v>
      </c>
      <c r="N286" s="123">
        <v>0</v>
      </c>
      <c r="O286" s="123">
        <v>7.3999999999999996E-2</v>
      </c>
      <c r="P286" s="125">
        <v>86.1</v>
      </c>
      <c r="Q286" s="123">
        <v>0.49099999999999999</v>
      </c>
      <c r="R286" s="125">
        <v>80</v>
      </c>
      <c r="S286" s="123">
        <v>0.67300000000000004</v>
      </c>
      <c r="T286" s="125">
        <v>84.2</v>
      </c>
      <c r="U286" s="123">
        <v>0.23200000000000001</v>
      </c>
      <c r="V286" s="125">
        <v>81</v>
      </c>
      <c r="W286" s="123">
        <v>0.85299999999999998</v>
      </c>
    </row>
    <row r="287" spans="1:23" x14ac:dyDescent="0.3">
      <c r="A287" s="120">
        <v>36133</v>
      </c>
      <c r="B287" t="s">
        <v>157</v>
      </c>
      <c r="C287">
        <v>1</v>
      </c>
      <c r="D287" s="121" t="s">
        <v>3913</v>
      </c>
      <c r="E287">
        <v>295</v>
      </c>
      <c r="F287" s="122">
        <v>295</v>
      </c>
      <c r="G287" s="123">
        <v>0.39600000000000002</v>
      </c>
      <c r="H287" s="123">
        <v>0.93200000000000005</v>
      </c>
      <c r="I287" s="123">
        <v>1.7000000000000001E-2</v>
      </c>
      <c r="J287" s="123">
        <v>0</v>
      </c>
      <c r="K287" s="123">
        <v>0</v>
      </c>
      <c r="L287" s="123">
        <v>5.0999999999999997E-2</v>
      </c>
      <c r="M287" s="123">
        <v>0</v>
      </c>
      <c r="N287" s="123">
        <v>0</v>
      </c>
      <c r="O287" s="123">
        <v>0.18</v>
      </c>
      <c r="P287" s="125">
        <v>83.3</v>
      </c>
      <c r="Q287" s="123">
        <v>0.52400000000000002</v>
      </c>
      <c r="R287" s="125">
        <v>77.3</v>
      </c>
      <c r="S287" s="123">
        <v>0.66300000000000003</v>
      </c>
      <c r="T287" s="125">
        <v>83.6</v>
      </c>
      <c r="U287" s="123">
        <v>0.35199999999999998</v>
      </c>
      <c r="V287" s="125">
        <v>79</v>
      </c>
      <c r="W287" s="123">
        <v>0.24199999999999999</v>
      </c>
    </row>
    <row r="288" spans="1:23" x14ac:dyDescent="0.3">
      <c r="A288" s="120">
        <v>82108</v>
      </c>
      <c r="B288" t="s">
        <v>391</v>
      </c>
      <c r="C288">
        <v>2</v>
      </c>
      <c r="D288" s="121" t="s">
        <v>3911</v>
      </c>
      <c r="E288">
        <v>470</v>
      </c>
      <c r="F288" s="122">
        <v>235</v>
      </c>
      <c r="G288" s="123">
        <v>0.59599999999999997</v>
      </c>
      <c r="H288" s="123">
        <v>0.74399999999999999</v>
      </c>
      <c r="I288" s="123">
        <v>7.9000000000000001E-2</v>
      </c>
      <c r="J288" s="123">
        <v>0.104</v>
      </c>
      <c r="K288" s="123">
        <v>0</v>
      </c>
      <c r="L288" s="123">
        <v>6.6000000000000003E-2</v>
      </c>
      <c r="M288" s="123">
        <v>6.0000000000000001E-3</v>
      </c>
      <c r="N288" s="123">
        <v>3.5999999999999997E-2</v>
      </c>
      <c r="O288" s="123">
        <v>0.11899999999999999</v>
      </c>
      <c r="P288" s="125">
        <v>85.8</v>
      </c>
      <c r="Q288" s="123">
        <v>0.61899999999999999</v>
      </c>
      <c r="R288" s="125">
        <v>86.7</v>
      </c>
      <c r="S288" s="123">
        <v>0.67999999999999994</v>
      </c>
      <c r="T288" s="125">
        <v>86</v>
      </c>
      <c r="U288" s="123">
        <v>0.32400000000000001</v>
      </c>
      <c r="V288" s="125">
        <v>86.1</v>
      </c>
      <c r="W288" s="123">
        <v>0.39300000000000002</v>
      </c>
    </row>
    <row r="289" spans="1:23" x14ac:dyDescent="0.3">
      <c r="A289" s="120">
        <v>77104</v>
      </c>
      <c r="B289" t="s">
        <v>368</v>
      </c>
      <c r="C289">
        <v>2</v>
      </c>
      <c r="D289" s="121" t="s">
        <v>3907</v>
      </c>
      <c r="E289">
        <v>139</v>
      </c>
      <c r="F289" s="122">
        <v>69.5</v>
      </c>
      <c r="G289" s="123">
        <v>0.54500000000000004</v>
      </c>
      <c r="H289" s="123">
        <v>0.92800000000000005</v>
      </c>
      <c r="I289" s="123">
        <v>0</v>
      </c>
      <c r="J289" s="123">
        <v>0</v>
      </c>
      <c r="K289" s="123">
        <v>0</v>
      </c>
      <c r="L289" s="123">
        <v>0</v>
      </c>
      <c r="M289" s="123">
        <v>7.1999999999999995E-2</v>
      </c>
      <c r="N289" s="123">
        <v>0</v>
      </c>
      <c r="O289" s="123">
        <v>0.17299999999999999</v>
      </c>
      <c r="P289" s="125">
        <v>84.5</v>
      </c>
      <c r="Q289" s="123">
        <v>0.38200000000000001</v>
      </c>
      <c r="R289" s="125">
        <v>83.2</v>
      </c>
      <c r="S289" s="123">
        <v>0.26900000000000002</v>
      </c>
      <c r="T289" s="125">
        <v>85.7</v>
      </c>
      <c r="U289" s="123">
        <v>0.61799999999999999</v>
      </c>
      <c r="V289" s="125">
        <v>84.1</v>
      </c>
      <c r="W289" s="123">
        <v>0.73099999999999998</v>
      </c>
    </row>
    <row r="290" spans="1:23" x14ac:dyDescent="0.3">
      <c r="A290" s="120">
        <v>15004</v>
      </c>
      <c r="B290" t="s">
        <v>66</v>
      </c>
      <c r="C290">
        <v>2</v>
      </c>
      <c r="D290" s="121" t="s">
        <v>3909</v>
      </c>
      <c r="E290">
        <v>320</v>
      </c>
      <c r="F290" s="122">
        <v>160</v>
      </c>
      <c r="G290" s="123">
        <v>0.40699999999999997</v>
      </c>
      <c r="H290" s="123">
        <v>0.91500000000000004</v>
      </c>
      <c r="I290" s="123">
        <v>0</v>
      </c>
      <c r="J290" s="123">
        <v>4.3999999999999997E-2</v>
      </c>
      <c r="K290" s="123">
        <v>0</v>
      </c>
      <c r="L290" s="123">
        <v>0</v>
      </c>
      <c r="M290" s="123">
        <v>0.04</v>
      </c>
      <c r="N290" s="123">
        <v>0</v>
      </c>
      <c r="O290" s="123">
        <v>0.125</v>
      </c>
      <c r="P290" s="125">
        <v>87.4</v>
      </c>
      <c r="Q290" s="123">
        <v>0.57699999999999996</v>
      </c>
      <c r="R290" s="125">
        <v>89</v>
      </c>
      <c r="S290" s="123">
        <v>0.66599999999999993</v>
      </c>
      <c r="T290" s="125">
        <v>88.9</v>
      </c>
      <c r="U290" s="123">
        <v>0.42299999999999999</v>
      </c>
      <c r="V290" s="125">
        <v>90.9</v>
      </c>
      <c r="W290" s="123">
        <v>0.33400000000000002</v>
      </c>
    </row>
    <row r="291" spans="1:23" x14ac:dyDescent="0.3">
      <c r="A291" s="120">
        <v>61156</v>
      </c>
      <c r="B291" t="s">
        <v>307</v>
      </c>
      <c r="C291">
        <v>2</v>
      </c>
      <c r="D291" s="121" t="s">
        <v>3911</v>
      </c>
      <c r="E291">
        <v>789</v>
      </c>
      <c r="F291" s="122">
        <v>394.5</v>
      </c>
      <c r="G291" s="123">
        <v>0.36399999999999999</v>
      </c>
      <c r="H291" s="123">
        <v>0.878</v>
      </c>
      <c r="I291" s="123">
        <v>3.9E-2</v>
      </c>
      <c r="J291" s="123">
        <v>0</v>
      </c>
      <c r="K291" s="123">
        <v>6.0000000000000001E-3</v>
      </c>
      <c r="L291" s="123">
        <v>0.06</v>
      </c>
      <c r="M291" s="123">
        <v>1.6E-2</v>
      </c>
      <c r="N291" s="123">
        <v>0</v>
      </c>
      <c r="O291" s="123">
        <v>0.09</v>
      </c>
      <c r="P291" s="125">
        <v>81.400000000000006</v>
      </c>
      <c r="Q291" s="123">
        <v>0.51600000000000001</v>
      </c>
      <c r="R291" s="125">
        <v>84.6</v>
      </c>
      <c r="S291" s="123">
        <v>0.497</v>
      </c>
      <c r="T291" s="125">
        <v>82.2</v>
      </c>
      <c r="U291" s="123">
        <v>0.34699999999999998</v>
      </c>
      <c r="V291" s="125">
        <v>86.9</v>
      </c>
      <c r="W291" s="123">
        <v>0.34399999999999997</v>
      </c>
    </row>
    <row r="292" spans="1:23" x14ac:dyDescent="0.3">
      <c r="A292" s="120">
        <v>61158</v>
      </c>
      <c r="B292" t="s">
        <v>309</v>
      </c>
      <c r="C292">
        <v>2</v>
      </c>
      <c r="D292" s="121" t="s">
        <v>3911</v>
      </c>
      <c r="E292">
        <v>99</v>
      </c>
      <c r="F292" s="122">
        <v>49.5</v>
      </c>
      <c r="G292" s="123">
        <v>0.52700000000000002</v>
      </c>
      <c r="H292" s="123">
        <v>0.94899999999999995</v>
      </c>
      <c r="I292" s="123">
        <v>0</v>
      </c>
      <c r="J292" s="123">
        <v>0</v>
      </c>
      <c r="K292" s="123">
        <v>0</v>
      </c>
      <c r="L292" s="123">
        <v>0</v>
      </c>
      <c r="M292" s="123">
        <v>5.0999999999999997E-2</v>
      </c>
      <c r="N292" s="123">
        <v>0</v>
      </c>
      <c r="O292" s="123">
        <v>0.182</v>
      </c>
      <c r="P292" s="125">
        <v>85.9</v>
      </c>
      <c r="Q292" s="123">
        <v>0.65900000000000003</v>
      </c>
      <c r="R292" s="125">
        <v>83</v>
      </c>
      <c r="S292" s="123">
        <v>0.8</v>
      </c>
      <c r="T292" s="125">
        <v>85.8</v>
      </c>
      <c r="U292" s="123">
        <v>0.34100000000000003</v>
      </c>
      <c r="V292" s="125">
        <v>83.3</v>
      </c>
      <c r="W292" s="123">
        <v>0.2</v>
      </c>
    </row>
    <row r="293" spans="1:23" x14ac:dyDescent="0.3">
      <c r="A293" s="120">
        <v>69108</v>
      </c>
      <c r="B293" t="s">
        <v>335</v>
      </c>
      <c r="C293">
        <v>2</v>
      </c>
      <c r="D293" s="121" t="s">
        <v>3911</v>
      </c>
      <c r="E293">
        <v>178</v>
      </c>
      <c r="F293" s="122">
        <v>89</v>
      </c>
      <c r="G293" s="123">
        <v>0.56499999999999995</v>
      </c>
      <c r="H293" s="123">
        <v>0.96599999999999997</v>
      </c>
      <c r="I293" s="123">
        <v>0</v>
      </c>
      <c r="J293" s="123">
        <v>2.8000000000000001E-2</v>
      </c>
      <c r="K293" s="123">
        <v>0</v>
      </c>
      <c r="L293" s="123">
        <v>0</v>
      </c>
      <c r="M293" s="123">
        <v>5.0000000000000001E-3</v>
      </c>
      <c r="N293" s="123">
        <v>0</v>
      </c>
      <c r="O293" s="123">
        <v>0.16900000000000001</v>
      </c>
      <c r="P293" s="125">
        <v>80.7</v>
      </c>
      <c r="Q293" s="123">
        <v>0.71500000000000008</v>
      </c>
      <c r="R293" s="125">
        <v>83.2</v>
      </c>
      <c r="S293" s="123">
        <v>0.52500000000000002</v>
      </c>
      <c r="T293" s="125">
        <v>81.5</v>
      </c>
      <c r="U293" s="123">
        <v>0.31</v>
      </c>
      <c r="V293" s="125">
        <v>81.400000000000006</v>
      </c>
      <c r="W293" s="123">
        <v>0.82399999999999995</v>
      </c>
    </row>
    <row r="294" spans="1:23" x14ac:dyDescent="0.3">
      <c r="A294" s="120">
        <v>35092</v>
      </c>
      <c r="B294" t="s">
        <v>147</v>
      </c>
      <c r="C294">
        <v>2</v>
      </c>
      <c r="D294" s="121" t="s">
        <v>3910</v>
      </c>
      <c r="E294">
        <v>879</v>
      </c>
      <c r="F294" s="122">
        <v>439.5</v>
      </c>
      <c r="G294" s="123">
        <v>0.54500000000000004</v>
      </c>
      <c r="H294" s="123">
        <v>0.63400000000000001</v>
      </c>
      <c r="I294" s="123">
        <v>0.27</v>
      </c>
      <c r="J294" s="123">
        <v>4.2000000000000003E-2</v>
      </c>
      <c r="K294" s="123">
        <v>0</v>
      </c>
      <c r="L294" s="123">
        <v>5.0999999999999997E-2</v>
      </c>
      <c r="M294" s="123">
        <v>3.0000000000000001E-3</v>
      </c>
      <c r="N294" s="123">
        <v>0</v>
      </c>
      <c r="O294" s="123">
        <v>0.13400000000000001</v>
      </c>
      <c r="P294" s="125">
        <v>77.3</v>
      </c>
      <c r="Q294" s="123">
        <v>0.67999999999999994</v>
      </c>
      <c r="R294" s="125">
        <v>76.7</v>
      </c>
      <c r="S294" s="123">
        <v>0.501</v>
      </c>
      <c r="T294" s="125">
        <v>78.900000000000006</v>
      </c>
      <c r="U294" s="123">
        <v>0.32</v>
      </c>
      <c r="V294" s="125">
        <v>77</v>
      </c>
      <c r="W294" s="123">
        <v>0.499</v>
      </c>
    </row>
    <row r="295" spans="1:23" x14ac:dyDescent="0.3">
      <c r="A295" s="120">
        <v>97119</v>
      </c>
      <c r="B295" t="s">
        <v>465</v>
      </c>
      <c r="C295">
        <v>2</v>
      </c>
      <c r="D295" s="121" t="s">
        <v>3908</v>
      </c>
      <c r="E295">
        <v>69</v>
      </c>
      <c r="F295" s="122">
        <v>34.5</v>
      </c>
      <c r="G295" s="123">
        <v>0</v>
      </c>
      <c r="H295" s="123">
        <v>0.92700000000000005</v>
      </c>
      <c r="I295" s="123">
        <v>0</v>
      </c>
      <c r="J295" s="123">
        <v>0</v>
      </c>
      <c r="K295" s="123">
        <v>0</v>
      </c>
      <c r="L295" s="123">
        <v>0</v>
      </c>
      <c r="M295" s="123">
        <v>7.2999999999999995E-2</v>
      </c>
      <c r="N295" s="123">
        <v>0</v>
      </c>
      <c r="O295" s="123">
        <v>0.10199999999999999</v>
      </c>
      <c r="P295" s="125">
        <v>82</v>
      </c>
      <c r="Q295" s="123">
        <v>0.26900000000000002</v>
      </c>
      <c r="R295" s="125">
        <v>90.1</v>
      </c>
      <c r="S295" s="123">
        <v>1</v>
      </c>
      <c r="T295" s="125">
        <v>82.9</v>
      </c>
      <c r="U295" s="123">
        <v>0.73099999999999998</v>
      </c>
      <c r="V295" s="125">
        <v>91.5</v>
      </c>
      <c r="W295" s="123"/>
    </row>
    <row r="296" spans="1:23" x14ac:dyDescent="0.3">
      <c r="A296" s="120">
        <v>114116</v>
      </c>
      <c r="B296" t="s">
        <v>534</v>
      </c>
      <c r="C296">
        <v>1</v>
      </c>
      <c r="D296" s="121" t="s">
        <v>3907</v>
      </c>
      <c r="E296">
        <v>50</v>
      </c>
      <c r="F296" s="122">
        <v>50</v>
      </c>
      <c r="G296" s="123">
        <v>0.77600000000000002</v>
      </c>
      <c r="H296" s="123">
        <v>0.98</v>
      </c>
      <c r="I296" s="123">
        <v>0</v>
      </c>
      <c r="J296" s="123">
        <v>0</v>
      </c>
      <c r="K296" s="123">
        <v>0</v>
      </c>
      <c r="L296" s="123">
        <v>0</v>
      </c>
      <c r="M296" s="123">
        <v>0.02</v>
      </c>
      <c r="N296" s="123">
        <v>0</v>
      </c>
      <c r="O296" s="123">
        <v>0.2</v>
      </c>
      <c r="P296" s="125">
        <v>92</v>
      </c>
      <c r="Q296" s="123">
        <v>0.68700000000000006</v>
      </c>
      <c r="R296" s="125">
        <v>101.1</v>
      </c>
      <c r="S296" s="123">
        <v>0.46899999999999997</v>
      </c>
      <c r="T296" s="125">
        <v>94.5</v>
      </c>
      <c r="U296" s="123">
        <v>0.25</v>
      </c>
      <c r="V296" s="125">
        <v>106.5</v>
      </c>
      <c r="W296" s="123">
        <v>0.41699999999999998</v>
      </c>
    </row>
    <row r="297" spans="1:23" x14ac:dyDescent="0.3">
      <c r="A297" s="120">
        <v>114115</v>
      </c>
      <c r="B297" t="s">
        <v>533</v>
      </c>
      <c r="C297">
        <v>2</v>
      </c>
      <c r="D297" s="121" t="s">
        <v>3907</v>
      </c>
      <c r="E297">
        <v>396</v>
      </c>
      <c r="F297" s="122">
        <v>198</v>
      </c>
      <c r="G297" s="123">
        <v>0.59399999999999997</v>
      </c>
      <c r="H297" s="123">
        <v>0.97199999999999998</v>
      </c>
      <c r="I297" s="123">
        <v>0</v>
      </c>
      <c r="J297" s="123">
        <v>0</v>
      </c>
      <c r="K297" s="123">
        <v>0</v>
      </c>
      <c r="L297" s="123">
        <v>1.4999999999999999E-2</v>
      </c>
      <c r="M297" s="123">
        <v>1.2999999999999999E-2</v>
      </c>
      <c r="N297" s="123">
        <v>0</v>
      </c>
      <c r="O297" s="123">
        <v>0.17199999999999999</v>
      </c>
      <c r="P297" s="125">
        <v>86.3</v>
      </c>
      <c r="Q297" s="123">
        <v>0.39400000000000002</v>
      </c>
      <c r="R297" s="125">
        <v>85.8</v>
      </c>
      <c r="S297" s="123">
        <v>0.53800000000000003</v>
      </c>
      <c r="T297" s="125">
        <v>85.6</v>
      </c>
      <c r="U297" s="123">
        <v>0.51800000000000002</v>
      </c>
      <c r="V297" s="125">
        <v>88.4</v>
      </c>
      <c r="W297" s="123">
        <v>0.35899999999999999</v>
      </c>
    </row>
    <row r="298" spans="1:23" x14ac:dyDescent="0.3">
      <c r="A298" s="120">
        <v>96107</v>
      </c>
      <c r="B298" t="s">
        <v>457</v>
      </c>
      <c r="C298">
        <v>2</v>
      </c>
      <c r="D298" s="121" t="s">
        <v>3915</v>
      </c>
      <c r="E298">
        <v>681</v>
      </c>
      <c r="F298" s="122">
        <v>340.5</v>
      </c>
      <c r="G298" s="123">
        <v>0.36299999999999999</v>
      </c>
      <c r="H298" s="123">
        <v>0.61099999999999999</v>
      </c>
      <c r="I298" s="123">
        <v>0.185</v>
      </c>
      <c r="J298" s="123">
        <v>5.5E-2</v>
      </c>
      <c r="K298" s="123">
        <v>8.9999999999999993E-3</v>
      </c>
      <c r="L298" s="123">
        <v>0.13600000000000001</v>
      </c>
      <c r="M298" s="123">
        <v>5.0000000000000001E-3</v>
      </c>
      <c r="N298" s="123">
        <v>3.1E-2</v>
      </c>
      <c r="O298" s="123">
        <v>0.14299999999999999</v>
      </c>
      <c r="P298" s="125">
        <v>85.1</v>
      </c>
      <c r="Q298" s="123">
        <v>0.44999999999999996</v>
      </c>
      <c r="R298" s="125">
        <v>83</v>
      </c>
      <c r="S298" s="123">
        <v>0.63500000000000001</v>
      </c>
      <c r="T298" s="125">
        <v>82.5</v>
      </c>
      <c r="U298" s="123">
        <v>0.36399999999999999</v>
      </c>
      <c r="V298" s="125">
        <v>81.3</v>
      </c>
      <c r="W298" s="123">
        <v>0.21099999999999999</v>
      </c>
    </row>
    <row r="299" spans="1:23" x14ac:dyDescent="0.3">
      <c r="A299" s="120">
        <v>58109</v>
      </c>
      <c r="B299" t="s">
        <v>298</v>
      </c>
      <c r="C299">
        <v>2</v>
      </c>
      <c r="D299" s="121" t="s">
        <v>3911</v>
      </c>
      <c r="E299">
        <v>395</v>
      </c>
      <c r="F299" s="122">
        <v>197.5</v>
      </c>
      <c r="G299" s="123">
        <v>0.41199999999999998</v>
      </c>
      <c r="H299" s="123">
        <v>0.95399999999999996</v>
      </c>
      <c r="I299" s="123">
        <v>0</v>
      </c>
      <c r="J299" s="123">
        <v>1.2999999999999999E-2</v>
      </c>
      <c r="K299" s="123">
        <v>0</v>
      </c>
      <c r="L299" s="123">
        <v>0</v>
      </c>
      <c r="M299" s="123">
        <v>3.3000000000000002E-2</v>
      </c>
      <c r="N299" s="123">
        <v>0</v>
      </c>
      <c r="O299" s="123">
        <v>0.16</v>
      </c>
      <c r="P299" s="125">
        <v>83.3</v>
      </c>
      <c r="Q299" s="123">
        <v>0.42300000000000004</v>
      </c>
      <c r="R299" s="125">
        <v>88.2</v>
      </c>
      <c r="S299" s="123">
        <v>0.31000000000000005</v>
      </c>
      <c r="T299" s="125">
        <v>83.5</v>
      </c>
      <c r="U299" s="123">
        <v>0.34399999999999997</v>
      </c>
      <c r="V299" s="125">
        <v>87.5</v>
      </c>
      <c r="W299" s="123">
        <v>0.35</v>
      </c>
    </row>
    <row r="300" spans="1:23" x14ac:dyDescent="0.3">
      <c r="A300" s="120">
        <v>63066</v>
      </c>
      <c r="B300" t="s">
        <v>312</v>
      </c>
      <c r="C300">
        <v>2</v>
      </c>
      <c r="D300" s="121" t="s">
        <v>3913</v>
      </c>
      <c r="E300">
        <v>278</v>
      </c>
      <c r="F300" s="122">
        <v>139</v>
      </c>
      <c r="G300" s="123">
        <v>0.33800000000000002</v>
      </c>
      <c r="H300" s="123">
        <v>0.95699999999999996</v>
      </c>
      <c r="I300" s="123">
        <v>0</v>
      </c>
      <c r="J300" s="123">
        <v>0</v>
      </c>
      <c r="K300" s="123">
        <v>0</v>
      </c>
      <c r="L300" s="123">
        <v>1.7999999999999999E-2</v>
      </c>
      <c r="M300" s="123">
        <v>2.5000000000000001E-2</v>
      </c>
      <c r="N300" s="123">
        <v>0</v>
      </c>
      <c r="O300" s="123">
        <v>0.09</v>
      </c>
      <c r="P300" s="125">
        <v>84.9</v>
      </c>
      <c r="Q300" s="123">
        <v>0.64600000000000002</v>
      </c>
      <c r="R300" s="125">
        <v>85.4</v>
      </c>
      <c r="S300" s="123">
        <v>0.17100000000000004</v>
      </c>
      <c r="T300" s="125">
        <v>84.9</v>
      </c>
      <c r="U300" s="123">
        <v>0.58599999999999997</v>
      </c>
      <c r="V300" s="125">
        <v>87.1</v>
      </c>
      <c r="W300" s="123">
        <v>0.88800000000000001</v>
      </c>
    </row>
    <row r="301" spans="1:23" x14ac:dyDescent="0.3">
      <c r="A301" s="120">
        <v>63067</v>
      </c>
      <c r="B301" t="s">
        <v>313</v>
      </c>
      <c r="C301">
        <v>2</v>
      </c>
      <c r="D301" s="121" t="s">
        <v>3913</v>
      </c>
      <c r="E301">
        <v>479</v>
      </c>
      <c r="F301" s="122">
        <v>239.5</v>
      </c>
      <c r="G301" s="123">
        <v>0.48199999999999998</v>
      </c>
      <c r="H301" s="123">
        <v>0.98799999999999999</v>
      </c>
      <c r="I301" s="123">
        <v>0</v>
      </c>
      <c r="J301" s="123">
        <v>0</v>
      </c>
      <c r="K301" s="123">
        <v>0</v>
      </c>
      <c r="L301" s="123">
        <v>0</v>
      </c>
      <c r="M301" s="123">
        <v>1.2E-2</v>
      </c>
      <c r="N301" s="123">
        <v>0</v>
      </c>
      <c r="O301" s="123">
        <v>0.13</v>
      </c>
      <c r="P301" s="125">
        <v>74.900000000000006</v>
      </c>
      <c r="Q301" s="123">
        <v>0.59899999999999998</v>
      </c>
      <c r="R301" s="125">
        <v>76.3</v>
      </c>
      <c r="S301" s="123">
        <v>0.64100000000000001</v>
      </c>
      <c r="T301" s="125">
        <v>75.7</v>
      </c>
      <c r="U301" s="123">
        <v>0.40100000000000002</v>
      </c>
      <c r="V301" s="125">
        <v>77.099999999999994</v>
      </c>
      <c r="W301" s="123">
        <v>0.35899999999999999</v>
      </c>
    </row>
    <row r="302" spans="1:23" x14ac:dyDescent="0.3">
      <c r="A302" s="120">
        <v>84005</v>
      </c>
      <c r="B302" t="s">
        <v>400</v>
      </c>
      <c r="C302">
        <v>2</v>
      </c>
      <c r="D302" s="121" t="s">
        <v>3907</v>
      </c>
      <c r="E302">
        <v>368</v>
      </c>
      <c r="F302" s="122">
        <v>184</v>
      </c>
      <c r="G302" s="123">
        <v>0.52200000000000002</v>
      </c>
      <c r="H302" s="123">
        <v>0.93500000000000005</v>
      </c>
      <c r="I302" s="123">
        <v>0</v>
      </c>
      <c r="J302" s="123">
        <v>0</v>
      </c>
      <c r="K302" s="123">
        <v>0</v>
      </c>
      <c r="L302" s="123">
        <v>4.1000000000000002E-2</v>
      </c>
      <c r="M302" s="123">
        <v>2.4E-2</v>
      </c>
      <c r="N302" s="123">
        <v>3.7999999999999999E-2</v>
      </c>
      <c r="O302" s="123">
        <v>0.13300000000000001</v>
      </c>
      <c r="P302" s="125">
        <v>79.099999999999994</v>
      </c>
      <c r="Q302" s="123">
        <v>0.63200000000000001</v>
      </c>
      <c r="R302" s="125">
        <v>83.1</v>
      </c>
      <c r="S302" s="123">
        <v>0.61599999999999999</v>
      </c>
      <c r="T302" s="125">
        <v>78.099999999999994</v>
      </c>
      <c r="U302" s="123">
        <v>0.251</v>
      </c>
      <c r="V302" s="125">
        <v>82.7</v>
      </c>
      <c r="W302" s="123">
        <v>0.28799999999999998</v>
      </c>
    </row>
    <row r="303" spans="1:23" x14ac:dyDescent="0.3">
      <c r="A303" s="120">
        <v>64072</v>
      </c>
      <c r="B303" t="s">
        <v>314</v>
      </c>
      <c r="C303">
        <v>2</v>
      </c>
      <c r="D303" s="121" t="s">
        <v>3911</v>
      </c>
      <c r="E303">
        <v>194</v>
      </c>
      <c r="F303" s="122">
        <v>97</v>
      </c>
      <c r="G303" s="123">
        <v>0.38600000000000001</v>
      </c>
      <c r="H303" s="123">
        <v>0.98399999999999999</v>
      </c>
      <c r="I303" s="123">
        <v>0</v>
      </c>
      <c r="J303" s="123">
        <v>0</v>
      </c>
      <c r="K303" s="123">
        <v>0</v>
      </c>
      <c r="L303" s="123">
        <v>0</v>
      </c>
      <c r="M303" s="123">
        <v>1.6E-2</v>
      </c>
      <c r="N303" s="123">
        <v>0</v>
      </c>
      <c r="O303" s="123">
        <v>9.8000000000000004E-2</v>
      </c>
      <c r="P303" s="125">
        <v>86</v>
      </c>
      <c r="Q303" s="123">
        <v>0.56499999999999995</v>
      </c>
      <c r="R303" s="125">
        <v>87.5</v>
      </c>
      <c r="S303" s="123">
        <v>0.503</v>
      </c>
      <c r="T303" s="125">
        <v>83.8</v>
      </c>
      <c r="U303" s="123">
        <v>0.311</v>
      </c>
      <c r="V303" s="125">
        <v>85.9</v>
      </c>
      <c r="W303" s="123">
        <v>0.39400000000000002</v>
      </c>
    </row>
    <row r="304" spans="1:23" x14ac:dyDescent="0.3">
      <c r="A304" s="120">
        <v>55106</v>
      </c>
      <c r="B304" t="s">
        <v>285</v>
      </c>
      <c r="C304">
        <v>2</v>
      </c>
      <c r="D304" s="121" t="s">
        <v>3907</v>
      </c>
      <c r="E304">
        <v>502</v>
      </c>
      <c r="F304" s="122">
        <v>251</v>
      </c>
      <c r="G304" s="123">
        <v>0.55600000000000005</v>
      </c>
      <c r="H304" s="123">
        <v>0.95399999999999996</v>
      </c>
      <c r="I304" s="123">
        <v>0</v>
      </c>
      <c r="J304" s="123">
        <v>0.03</v>
      </c>
      <c r="K304" s="123">
        <v>0</v>
      </c>
      <c r="L304" s="123">
        <v>0</v>
      </c>
      <c r="M304" s="123">
        <v>1.6E-2</v>
      </c>
      <c r="N304" s="123">
        <v>0</v>
      </c>
      <c r="O304" s="123">
        <v>0.18099999999999999</v>
      </c>
      <c r="P304" s="125">
        <v>91.9</v>
      </c>
      <c r="Q304" s="123">
        <v>0.379</v>
      </c>
      <c r="R304" s="125">
        <v>90.7</v>
      </c>
      <c r="S304" s="123">
        <v>0.53600000000000003</v>
      </c>
      <c r="T304" s="125">
        <v>90.3</v>
      </c>
      <c r="U304" s="123">
        <v>0.54100000000000004</v>
      </c>
      <c r="V304" s="125">
        <v>91.7</v>
      </c>
      <c r="W304" s="123">
        <v>0.36099999999999999</v>
      </c>
    </row>
    <row r="305" spans="1:23" x14ac:dyDescent="0.3">
      <c r="A305" s="120">
        <v>106008</v>
      </c>
      <c r="B305" t="s">
        <v>505</v>
      </c>
      <c r="C305">
        <v>1</v>
      </c>
      <c r="D305" s="121" t="s">
        <v>3907</v>
      </c>
      <c r="E305">
        <v>48</v>
      </c>
      <c r="F305" s="122">
        <v>48</v>
      </c>
      <c r="G305" s="123">
        <v>0.57499999999999996</v>
      </c>
      <c r="H305" s="123">
        <v>0.89600000000000002</v>
      </c>
      <c r="I305" s="123">
        <v>0</v>
      </c>
      <c r="J305" s="123">
        <v>0</v>
      </c>
      <c r="K305" s="123">
        <v>0</v>
      </c>
      <c r="L305" s="123">
        <v>0</v>
      </c>
      <c r="M305" s="123">
        <v>0.104</v>
      </c>
      <c r="N305" s="123">
        <v>0</v>
      </c>
      <c r="O305" s="123">
        <v>0.188</v>
      </c>
      <c r="P305" s="125">
        <v>98.1</v>
      </c>
      <c r="Q305" s="123">
        <v>1</v>
      </c>
      <c r="R305" s="125">
        <v>99.8</v>
      </c>
      <c r="S305" s="123">
        <v>0.44399999999999995</v>
      </c>
      <c r="T305" s="125">
        <v>99.4</v>
      </c>
      <c r="U305" s="123"/>
      <c r="V305" s="125">
        <v>102.9</v>
      </c>
      <c r="W305" s="123">
        <v>0.57899999999999996</v>
      </c>
    </row>
    <row r="306" spans="1:23" x14ac:dyDescent="0.3">
      <c r="A306" s="120">
        <v>62070</v>
      </c>
      <c r="B306" t="s">
        <v>310</v>
      </c>
      <c r="C306">
        <v>2</v>
      </c>
      <c r="D306" s="121" t="s">
        <v>3910</v>
      </c>
      <c r="E306">
        <v>110</v>
      </c>
      <c r="F306" s="122">
        <v>55</v>
      </c>
      <c r="G306" s="123">
        <v>0.497</v>
      </c>
      <c r="H306" s="123">
        <v>0.98099999999999998</v>
      </c>
      <c r="I306" s="123">
        <v>0</v>
      </c>
      <c r="J306" s="123">
        <v>0</v>
      </c>
      <c r="K306" s="123">
        <v>0</v>
      </c>
      <c r="L306" s="123">
        <v>0</v>
      </c>
      <c r="M306" s="123">
        <v>1.9E-2</v>
      </c>
      <c r="N306" s="123">
        <v>0</v>
      </c>
      <c r="O306" s="123">
        <v>0.14499999999999999</v>
      </c>
      <c r="P306" s="125">
        <v>86</v>
      </c>
      <c r="Q306" s="123">
        <v>0.65500000000000003</v>
      </c>
      <c r="R306" s="125">
        <v>83.3</v>
      </c>
      <c r="S306" s="123">
        <v>0.32399999999999995</v>
      </c>
      <c r="T306" s="125">
        <v>87.1</v>
      </c>
      <c r="U306" s="123">
        <v>0.34499999999999997</v>
      </c>
      <c r="V306" s="125">
        <v>85.3</v>
      </c>
      <c r="W306" s="123">
        <v>0.67600000000000005</v>
      </c>
    </row>
    <row r="307" spans="1:23" x14ac:dyDescent="0.3">
      <c r="A307" s="120">
        <v>97129</v>
      </c>
      <c r="B307" t="s">
        <v>468</v>
      </c>
      <c r="C307">
        <v>2</v>
      </c>
      <c r="D307" s="121" t="s">
        <v>3908</v>
      </c>
      <c r="E307">
        <v>970</v>
      </c>
      <c r="F307" s="122">
        <v>485</v>
      </c>
      <c r="G307" s="123">
        <v>0.44400000000000001</v>
      </c>
      <c r="H307" s="123">
        <v>0.56599999999999995</v>
      </c>
      <c r="I307" s="123">
        <v>4.2000000000000003E-2</v>
      </c>
      <c r="J307" s="123">
        <v>0.26800000000000002</v>
      </c>
      <c r="K307" s="123">
        <v>0</v>
      </c>
      <c r="L307" s="123">
        <v>6.2E-2</v>
      </c>
      <c r="M307" s="123">
        <v>6.2E-2</v>
      </c>
      <c r="N307" s="123">
        <v>9.6000000000000002E-2</v>
      </c>
      <c r="O307" s="123">
        <v>0.13900000000000001</v>
      </c>
      <c r="P307" s="125">
        <v>84</v>
      </c>
      <c r="Q307" s="123">
        <v>0.69100000000000006</v>
      </c>
      <c r="R307" s="125">
        <v>84.6</v>
      </c>
      <c r="S307" s="123">
        <v>0.82200000000000006</v>
      </c>
      <c r="T307" s="125">
        <v>84.1</v>
      </c>
      <c r="U307" s="123">
        <v>0.251</v>
      </c>
      <c r="V307" s="125">
        <v>84.5</v>
      </c>
      <c r="W307" s="123">
        <v>0.13100000000000001</v>
      </c>
    </row>
    <row r="308" spans="1:23" x14ac:dyDescent="0.3">
      <c r="A308" s="120">
        <v>112102</v>
      </c>
      <c r="B308" t="s">
        <v>527</v>
      </c>
      <c r="C308">
        <v>2</v>
      </c>
      <c r="D308" s="121" t="s">
        <v>3907</v>
      </c>
      <c r="E308">
        <v>1122</v>
      </c>
      <c r="F308" s="122">
        <v>561</v>
      </c>
      <c r="G308" s="123">
        <v>0.41799999999999998</v>
      </c>
      <c r="H308" s="123">
        <v>0.91100000000000003</v>
      </c>
      <c r="I308" s="123">
        <v>0</v>
      </c>
      <c r="J308" s="123">
        <v>4.9000000000000002E-2</v>
      </c>
      <c r="K308" s="123">
        <v>0</v>
      </c>
      <c r="L308" s="123">
        <v>3.2000000000000001E-2</v>
      </c>
      <c r="M308" s="123">
        <v>8.0000000000000002E-3</v>
      </c>
      <c r="N308" s="123">
        <v>0</v>
      </c>
      <c r="O308" s="123">
        <v>0.161</v>
      </c>
      <c r="P308" s="125">
        <v>83.4</v>
      </c>
      <c r="Q308" s="123">
        <v>0.60699999999999998</v>
      </c>
      <c r="R308" s="125">
        <v>84.8</v>
      </c>
      <c r="S308" s="123">
        <v>0.67599999999999993</v>
      </c>
      <c r="T308" s="125">
        <v>82.7</v>
      </c>
      <c r="U308" s="123">
        <v>0.27500000000000002</v>
      </c>
      <c r="V308" s="125">
        <v>84.6</v>
      </c>
      <c r="W308" s="123">
        <v>0.20200000000000001</v>
      </c>
    </row>
    <row r="309" spans="1:23" x14ac:dyDescent="0.3">
      <c r="A309" s="120">
        <v>74201</v>
      </c>
      <c r="B309" t="s">
        <v>355</v>
      </c>
      <c r="C309">
        <v>2</v>
      </c>
      <c r="D309" s="121" t="s">
        <v>3912</v>
      </c>
      <c r="E309">
        <v>812</v>
      </c>
      <c r="F309" s="122">
        <v>406</v>
      </c>
      <c r="G309" s="123">
        <v>0.42599999999999999</v>
      </c>
      <c r="H309" s="123">
        <v>0.88600000000000001</v>
      </c>
      <c r="I309" s="123">
        <v>6.0000000000000001E-3</v>
      </c>
      <c r="J309" s="123">
        <v>2.5999999999999999E-2</v>
      </c>
      <c r="K309" s="123">
        <v>1.7000000000000001E-2</v>
      </c>
      <c r="L309" s="123">
        <v>5.3999999999999999E-2</v>
      </c>
      <c r="M309" s="123">
        <v>0.01</v>
      </c>
      <c r="N309" s="123">
        <v>6.0000000000000001E-3</v>
      </c>
      <c r="O309" s="123">
        <v>0.187</v>
      </c>
      <c r="P309" s="125">
        <v>87.7</v>
      </c>
      <c r="Q309" s="123">
        <v>0.497</v>
      </c>
      <c r="R309" s="125">
        <v>85.9</v>
      </c>
      <c r="S309" s="123">
        <v>0.57099999999999995</v>
      </c>
      <c r="T309" s="125">
        <v>85.4</v>
      </c>
      <c r="U309" s="123">
        <v>0.32100000000000001</v>
      </c>
      <c r="V309" s="125">
        <v>84</v>
      </c>
      <c r="W309" s="123">
        <v>0.24099999999999999</v>
      </c>
    </row>
    <row r="310" spans="1:23" x14ac:dyDescent="0.3">
      <c r="A310" s="120">
        <v>32055</v>
      </c>
      <c r="B310" t="s">
        <v>136</v>
      </c>
      <c r="C310">
        <v>2</v>
      </c>
      <c r="D310" s="121" t="s">
        <v>3912</v>
      </c>
      <c r="E310">
        <v>522</v>
      </c>
      <c r="F310" s="122">
        <v>261</v>
      </c>
      <c r="G310" s="123">
        <v>0.29699999999999999</v>
      </c>
      <c r="H310" s="123">
        <v>0.97699999999999998</v>
      </c>
      <c r="I310" s="123">
        <v>0</v>
      </c>
      <c r="J310" s="123">
        <v>0</v>
      </c>
      <c r="K310" s="123">
        <v>0</v>
      </c>
      <c r="L310" s="123">
        <v>0</v>
      </c>
      <c r="M310" s="123">
        <v>2.3E-2</v>
      </c>
      <c r="N310" s="123">
        <v>0</v>
      </c>
      <c r="O310" s="123">
        <v>0.107</v>
      </c>
      <c r="P310" s="125">
        <v>84.3</v>
      </c>
      <c r="Q310" s="123">
        <v>0.47299999999999998</v>
      </c>
      <c r="R310" s="125">
        <v>85.4</v>
      </c>
      <c r="S310" s="123">
        <v>0.57099999999999995</v>
      </c>
      <c r="T310" s="125">
        <v>83.3</v>
      </c>
      <c r="U310" s="123">
        <v>0.61499999999999999</v>
      </c>
      <c r="V310" s="125">
        <v>86.8</v>
      </c>
      <c r="W310" s="123">
        <v>0.60099999999999998</v>
      </c>
    </row>
    <row r="311" spans="1:23" x14ac:dyDescent="0.3">
      <c r="A311" s="120">
        <v>60077</v>
      </c>
      <c r="B311" t="s">
        <v>303</v>
      </c>
      <c r="C311">
        <v>7</v>
      </c>
      <c r="D311" s="121" t="s">
        <v>3907</v>
      </c>
      <c r="E311">
        <v>2090</v>
      </c>
      <c r="F311" s="122">
        <v>298.57139999999998</v>
      </c>
      <c r="G311" s="123">
        <v>0.71299999999999997</v>
      </c>
      <c r="H311" s="123">
        <v>0.64700000000000002</v>
      </c>
      <c r="I311" s="123">
        <v>8.0000000000000002E-3</v>
      </c>
      <c r="J311" s="123">
        <v>0.20200000000000001</v>
      </c>
      <c r="K311" s="123">
        <v>1.6E-2</v>
      </c>
      <c r="L311" s="123">
        <v>2.4E-2</v>
      </c>
      <c r="M311" s="123">
        <v>0.10199999999999999</v>
      </c>
      <c r="N311" s="123">
        <v>0.20599999999999999</v>
      </c>
      <c r="O311" s="123">
        <v>0.17299999999999999</v>
      </c>
      <c r="P311" s="125">
        <v>85.8</v>
      </c>
      <c r="Q311" s="123">
        <v>0.59799999999999998</v>
      </c>
      <c r="R311" s="125">
        <v>85.9</v>
      </c>
      <c r="S311" s="123">
        <v>0.60699999999999998</v>
      </c>
      <c r="T311" s="125">
        <v>86</v>
      </c>
      <c r="U311" s="123">
        <v>0.34</v>
      </c>
      <c r="V311" s="125">
        <v>86.7</v>
      </c>
      <c r="W311" s="123">
        <v>0.33500000000000002</v>
      </c>
    </row>
    <row r="312" spans="1:23" x14ac:dyDescent="0.3">
      <c r="A312" s="120">
        <v>9077</v>
      </c>
      <c r="B312" t="s">
        <v>34</v>
      </c>
      <c r="C312">
        <v>2</v>
      </c>
      <c r="D312" s="121" t="s">
        <v>3910</v>
      </c>
      <c r="E312">
        <v>354</v>
      </c>
      <c r="F312" s="122">
        <v>177</v>
      </c>
      <c r="G312" s="123">
        <v>0.55400000000000005</v>
      </c>
      <c r="H312" s="123">
        <v>0.97399999999999998</v>
      </c>
      <c r="I312" s="123">
        <v>0</v>
      </c>
      <c r="J312" s="123">
        <v>0</v>
      </c>
      <c r="K312" s="123">
        <v>0</v>
      </c>
      <c r="L312" s="123">
        <v>0</v>
      </c>
      <c r="M312" s="123">
        <v>2.5999999999999999E-2</v>
      </c>
      <c r="N312" s="123">
        <v>0</v>
      </c>
      <c r="O312" s="123">
        <v>0.13300000000000001</v>
      </c>
      <c r="P312" s="125">
        <v>88.2</v>
      </c>
      <c r="Q312" s="123">
        <v>0.58899999999999997</v>
      </c>
      <c r="R312" s="125">
        <v>80.7</v>
      </c>
      <c r="S312" s="123">
        <v>0.71599999999999997</v>
      </c>
      <c r="T312" s="125">
        <v>87</v>
      </c>
      <c r="U312" s="123">
        <v>0.29199999999999998</v>
      </c>
      <c r="V312" s="125">
        <v>79.2</v>
      </c>
      <c r="W312" s="123">
        <v>0.45700000000000002</v>
      </c>
    </row>
    <row r="313" spans="1:23" x14ac:dyDescent="0.3">
      <c r="A313" s="120">
        <v>58108</v>
      </c>
      <c r="B313" t="s">
        <v>297</v>
      </c>
      <c r="C313">
        <v>2</v>
      </c>
      <c r="D313" s="121" t="s">
        <v>3911</v>
      </c>
      <c r="E313">
        <v>229</v>
      </c>
      <c r="F313" s="122">
        <v>114.5</v>
      </c>
      <c r="G313" s="123">
        <v>0.379</v>
      </c>
      <c r="H313" s="123">
        <v>0.96899999999999997</v>
      </c>
      <c r="I313" s="123">
        <v>0</v>
      </c>
      <c r="J313" s="123">
        <v>0</v>
      </c>
      <c r="K313" s="123">
        <v>0</v>
      </c>
      <c r="L313" s="123">
        <v>0</v>
      </c>
      <c r="M313" s="123">
        <v>3.1E-2</v>
      </c>
      <c r="N313" s="123">
        <v>0</v>
      </c>
      <c r="O313" s="123">
        <v>0.127</v>
      </c>
      <c r="P313" s="125">
        <v>87.5</v>
      </c>
      <c r="Q313" s="123">
        <v>0.51</v>
      </c>
      <c r="R313" s="125">
        <v>85.4</v>
      </c>
      <c r="S313" s="123">
        <v>0.43999999999999995</v>
      </c>
      <c r="T313" s="125">
        <v>88.9</v>
      </c>
      <c r="U313" s="123">
        <v>0.32700000000000001</v>
      </c>
      <c r="V313" s="125">
        <v>86.4</v>
      </c>
      <c r="W313" s="123">
        <v>0.51600000000000001</v>
      </c>
    </row>
    <row r="314" spans="1:23" x14ac:dyDescent="0.3">
      <c r="A314" s="120">
        <v>96094</v>
      </c>
      <c r="B314" t="s">
        <v>448</v>
      </c>
      <c r="C314">
        <v>15</v>
      </c>
      <c r="D314" s="121" t="s">
        <v>3915</v>
      </c>
      <c r="E314">
        <v>6670</v>
      </c>
      <c r="F314" s="122">
        <v>444.66669999999999</v>
      </c>
      <c r="G314" s="123">
        <v>0.29699999999999999</v>
      </c>
      <c r="H314" s="123">
        <v>0.79900000000000004</v>
      </c>
      <c r="I314" s="123">
        <v>7.0999999999999994E-2</v>
      </c>
      <c r="J314" s="123">
        <v>3.9E-2</v>
      </c>
      <c r="K314" s="123">
        <v>3.5000000000000003E-2</v>
      </c>
      <c r="L314" s="123">
        <v>5.1999999999999998E-2</v>
      </c>
      <c r="M314" s="123">
        <v>4.0000000000000001E-3</v>
      </c>
      <c r="N314" s="123">
        <v>0.129</v>
      </c>
      <c r="O314" s="123">
        <v>0.155</v>
      </c>
      <c r="P314" s="125">
        <v>86</v>
      </c>
      <c r="Q314" s="123">
        <v>0.52200000000000002</v>
      </c>
      <c r="R314" s="125">
        <v>84.6</v>
      </c>
      <c r="S314" s="123">
        <v>0.66199999999999992</v>
      </c>
      <c r="T314" s="125">
        <v>85.3</v>
      </c>
      <c r="U314" s="123">
        <v>0.32800000000000001</v>
      </c>
      <c r="V314" s="125">
        <v>85.3</v>
      </c>
      <c r="W314" s="123">
        <v>0.28299999999999997</v>
      </c>
    </row>
    <row r="315" spans="1:23" x14ac:dyDescent="0.3">
      <c r="A315" s="120">
        <v>36126</v>
      </c>
      <c r="B315" t="s">
        <v>155</v>
      </c>
      <c r="C315">
        <v>7</v>
      </c>
      <c r="D315" s="121" t="s">
        <v>3913</v>
      </c>
      <c r="E315">
        <v>1983</v>
      </c>
      <c r="F315" s="122">
        <v>283.28570000000002</v>
      </c>
      <c r="G315" s="123">
        <v>0.436</v>
      </c>
      <c r="H315" s="123">
        <v>0.86199999999999999</v>
      </c>
      <c r="I315" s="123">
        <v>1.4E-2</v>
      </c>
      <c r="J315" s="123">
        <v>4.8000000000000001E-2</v>
      </c>
      <c r="K315" s="123">
        <v>0</v>
      </c>
      <c r="L315" s="123">
        <v>5.5E-2</v>
      </c>
      <c r="M315" s="123">
        <v>2.1000000000000001E-2</v>
      </c>
      <c r="N315" s="123">
        <v>3.0000000000000001E-3</v>
      </c>
      <c r="O315" s="123">
        <v>0.156</v>
      </c>
      <c r="P315" s="125">
        <v>79.900000000000006</v>
      </c>
      <c r="Q315" s="123">
        <v>0.54800000000000004</v>
      </c>
      <c r="R315" s="125">
        <v>83</v>
      </c>
      <c r="S315" s="123">
        <v>0.57499999999999996</v>
      </c>
      <c r="T315" s="125">
        <v>79.8</v>
      </c>
      <c r="U315" s="123">
        <v>0.33300000000000002</v>
      </c>
      <c r="V315" s="125">
        <v>82.7</v>
      </c>
      <c r="W315" s="123">
        <v>0.31900000000000001</v>
      </c>
    </row>
    <row r="316" spans="1:23" x14ac:dyDescent="0.3">
      <c r="A316" s="120">
        <v>4110</v>
      </c>
      <c r="B316" t="s">
        <v>13</v>
      </c>
      <c r="C316">
        <v>3</v>
      </c>
      <c r="D316" s="121" t="s">
        <v>3909</v>
      </c>
      <c r="E316">
        <v>1350</v>
      </c>
      <c r="F316" s="122">
        <v>450</v>
      </c>
      <c r="G316" s="123">
        <v>0.42299999999999999</v>
      </c>
      <c r="H316" s="123">
        <v>0.73599999999999999</v>
      </c>
      <c r="I316" s="123">
        <v>7.2999999999999995E-2</v>
      </c>
      <c r="J316" s="123">
        <v>8.1000000000000003E-2</v>
      </c>
      <c r="K316" s="123">
        <v>0</v>
      </c>
      <c r="L316" s="123">
        <v>0.107</v>
      </c>
      <c r="M316" s="123">
        <v>4.0000000000000001E-3</v>
      </c>
      <c r="N316" s="123">
        <v>4.4999999999999998E-2</v>
      </c>
      <c r="O316" s="123">
        <v>0.14000000000000001</v>
      </c>
      <c r="P316" s="125">
        <v>85</v>
      </c>
      <c r="Q316" s="123">
        <v>0.622</v>
      </c>
      <c r="R316" s="125">
        <v>85.1</v>
      </c>
      <c r="S316" s="123">
        <v>0.67999999999999994</v>
      </c>
      <c r="T316" s="125">
        <v>86.6</v>
      </c>
      <c r="U316" s="123">
        <v>0.378</v>
      </c>
      <c r="V316" s="125">
        <v>85.5</v>
      </c>
      <c r="W316" s="123">
        <v>0.32</v>
      </c>
    </row>
    <row r="317" spans="1:23" x14ac:dyDescent="0.3">
      <c r="A317" s="120">
        <v>7121</v>
      </c>
      <c r="B317" t="s">
        <v>24</v>
      </c>
      <c r="C317">
        <v>2</v>
      </c>
      <c r="D317" s="121" t="s">
        <v>3908</v>
      </c>
      <c r="E317">
        <v>166</v>
      </c>
      <c r="F317" s="122">
        <v>83</v>
      </c>
      <c r="G317" s="123">
        <v>0.439</v>
      </c>
      <c r="H317" s="123">
        <v>0.88</v>
      </c>
      <c r="I317" s="123">
        <v>0</v>
      </c>
      <c r="J317" s="123">
        <v>0</v>
      </c>
      <c r="K317" s="123">
        <v>0</v>
      </c>
      <c r="L317" s="123">
        <v>0.03</v>
      </c>
      <c r="M317" s="123">
        <v>9.0999999999999998E-2</v>
      </c>
      <c r="N317" s="123">
        <v>0</v>
      </c>
      <c r="O317" s="123">
        <v>7.1999999999999995E-2</v>
      </c>
      <c r="P317" s="125">
        <v>87.7</v>
      </c>
      <c r="Q317" s="123">
        <v>0.65900000000000003</v>
      </c>
      <c r="R317" s="125">
        <v>85.2</v>
      </c>
      <c r="S317" s="123">
        <v>0.41400000000000003</v>
      </c>
      <c r="T317" s="125">
        <v>87.1</v>
      </c>
      <c r="U317" s="123">
        <v>0.27100000000000002</v>
      </c>
      <c r="V317" s="125">
        <v>86.6</v>
      </c>
      <c r="W317" s="123">
        <v>0.68200000000000005</v>
      </c>
    </row>
    <row r="318" spans="1:23" x14ac:dyDescent="0.3">
      <c r="A318" s="120">
        <v>97116</v>
      </c>
      <c r="B318" t="s">
        <v>24</v>
      </c>
      <c r="C318">
        <v>1</v>
      </c>
      <c r="D318" s="121" t="s">
        <v>3908</v>
      </c>
      <c r="E318">
        <v>54</v>
      </c>
      <c r="F318" s="122">
        <v>54</v>
      </c>
      <c r="G318" s="123">
        <v>0.59299999999999997</v>
      </c>
      <c r="H318" s="123">
        <v>0.98099999999999998</v>
      </c>
      <c r="I318" s="123">
        <v>0</v>
      </c>
      <c r="J318" s="123">
        <v>0</v>
      </c>
      <c r="K318" s="123">
        <v>0</v>
      </c>
      <c r="L318" s="123">
        <v>0</v>
      </c>
      <c r="M318" s="123">
        <v>1.9E-2</v>
      </c>
      <c r="N318" s="123">
        <v>0</v>
      </c>
      <c r="O318" s="123">
        <v>0</v>
      </c>
      <c r="P318" s="125">
        <v>82.8</v>
      </c>
      <c r="Q318" s="123">
        <v>0.73499999999999999</v>
      </c>
      <c r="R318" s="125">
        <v>82.5</v>
      </c>
      <c r="S318" s="123">
        <v>0.26500000000000001</v>
      </c>
      <c r="T318" s="125">
        <v>82.2</v>
      </c>
      <c r="U318" s="123">
        <v>0.20799999999999999</v>
      </c>
      <c r="V318" s="125">
        <v>81.900000000000006</v>
      </c>
      <c r="W318" s="123">
        <v>0.83299999999999996</v>
      </c>
    </row>
    <row r="319" spans="1:23" x14ac:dyDescent="0.3">
      <c r="A319" s="120">
        <v>11078</v>
      </c>
      <c r="B319" t="s">
        <v>45</v>
      </c>
      <c r="C319">
        <v>2</v>
      </c>
      <c r="D319" s="121" t="s">
        <v>3912</v>
      </c>
      <c r="E319">
        <v>735</v>
      </c>
      <c r="F319" s="122">
        <v>367.5</v>
      </c>
      <c r="G319" s="123">
        <v>0.183</v>
      </c>
      <c r="H319" s="123">
        <v>0.95599999999999996</v>
      </c>
      <c r="I319" s="123">
        <v>1.4999999999999999E-2</v>
      </c>
      <c r="J319" s="123">
        <v>0</v>
      </c>
      <c r="K319" s="123">
        <v>0</v>
      </c>
      <c r="L319" s="123">
        <v>1.4E-2</v>
      </c>
      <c r="M319" s="123">
        <v>1.4999999999999999E-2</v>
      </c>
      <c r="N319" s="123">
        <v>0</v>
      </c>
      <c r="O319" s="123">
        <v>6.4000000000000001E-2</v>
      </c>
      <c r="P319" s="125">
        <v>83.7</v>
      </c>
      <c r="Q319" s="123">
        <v>0.51800000000000002</v>
      </c>
      <c r="R319" s="125">
        <v>88.3</v>
      </c>
      <c r="S319" s="123">
        <v>0.63300000000000001</v>
      </c>
      <c r="T319" s="125">
        <v>81.2</v>
      </c>
      <c r="U319" s="123">
        <v>0.503</v>
      </c>
      <c r="V319" s="125">
        <v>84.1</v>
      </c>
      <c r="W319" s="123">
        <v>0.51400000000000001</v>
      </c>
    </row>
    <row r="320" spans="1:23" x14ac:dyDescent="0.3">
      <c r="A320" s="120">
        <v>69104</v>
      </c>
      <c r="B320" t="s">
        <v>332</v>
      </c>
      <c r="C320">
        <v>1</v>
      </c>
      <c r="D320" s="121" t="s">
        <v>3911</v>
      </c>
      <c r="E320">
        <v>35</v>
      </c>
      <c r="F320" s="122">
        <v>35</v>
      </c>
      <c r="G320" s="123">
        <v>0.5</v>
      </c>
      <c r="H320" s="123">
        <v>1</v>
      </c>
      <c r="I320" s="123">
        <v>0</v>
      </c>
      <c r="J320" s="123">
        <v>0</v>
      </c>
      <c r="K320" s="123">
        <v>0</v>
      </c>
      <c r="L320" s="123">
        <v>0</v>
      </c>
      <c r="M320" s="123">
        <v>0</v>
      </c>
      <c r="N320" s="123">
        <v>0</v>
      </c>
      <c r="O320" s="123">
        <v>0.17100000000000001</v>
      </c>
      <c r="P320" s="125">
        <v>92.8</v>
      </c>
      <c r="Q320" s="123">
        <v>0.68399999999999994</v>
      </c>
      <c r="R320" s="125">
        <v>91.1</v>
      </c>
      <c r="S320" s="123">
        <v>0.26300000000000001</v>
      </c>
      <c r="T320" s="125">
        <v>90.3</v>
      </c>
      <c r="U320" s="123"/>
      <c r="V320" s="125">
        <v>91</v>
      </c>
      <c r="W320" s="123">
        <v>0.38500000000000001</v>
      </c>
    </row>
    <row r="321" spans="1:23" x14ac:dyDescent="0.3">
      <c r="A321" s="120">
        <v>19151</v>
      </c>
      <c r="B321" t="s">
        <v>87</v>
      </c>
      <c r="C321">
        <v>2</v>
      </c>
      <c r="D321" s="121" t="s">
        <v>3914</v>
      </c>
      <c r="E321">
        <v>430</v>
      </c>
      <c r="F321" s="122">
        <v>215</v>
      </c>
      <c r="G321" s="123">
        <v>0.20699999999999999</v>
      </c>
      <c r="H321" s="123">
        <v>0.94</v>
      </c>
      <c r="I321" s="123">
        <v>0</v>
      </c>
      <c r="J321" s="123">
        <v>0.03</v>
      </c>
      <c r="K321" s="123">
        <v>0</v>
      </c>
      <c r="L321" s="123">
        <v>2.3E-2</v>
      </c>
      <c r="M321" s="123">
        <v>7.0000000000000001E-3</v>
      </c>
      <c r="N321" s="123">
        <v>0</v>
      </c>
      <c r="O321" s="123">
        <v>0.13500000000000001</v>
      </c>
      <c r="P321" s="125">
        <v>81.7</v>
      </c>
      <c r="Q321" s="123">
        <v>0.6</v>
      </c>
      <c r="R321" s="125">
        <v>86.3</v>
      </c>
      <c r="S321" s="123">
        <v>0.72599999999999998</v>
      </c>
      <c r="T321" s="125">
        <v>78.400000000000006</v>
      </c>
      <c r="U321" s="123">
        <v>0.28299999999999997</v>
      </c>
      <c r="V321" s="125">
        <v>81.900000000000006</v>
      </c>
      <c r="W321" s="123">
        <v>0.85899999999999999</v>
      </c>
    </row>
    <row r="322" spans="1:23" x14ac:dyDescent="0.3">
      <c r="A322" s="120">
        <v>105124</v>
      </c>
      <c r="B322" t="s">
        <v>497</v>
      </c>
      <c r="C322">
        <v>2</v>
      </c>
      <c r="D322" s="121" t="s">
        <v>3911</v>
      </c>
      <c r="E322">
        <v>633</v>
      </c>
      <c r="F322" s="122">
        <v>316.5</v>
      </c>
      <c r="G322" s="123">
        <v>0.47099999999999997</v>
      </c>
      <c r="H322" s="123">
        <v>0.46400000000000002</v>
      </c>
      <c r="I322" s="123">
        <v>8.2000000000000003E-2</v>
      </c>
      <c r="J322" s="123">
        <v>0.437</v>
      </c>
      <c r="K322" s="123">
        <v>0</v>
      </c>
      <c r="L322" s="123">
        <v>0</v>
      </c>
      <c r="M322" s="123">
        <v>1.6E-2</v>
      </c>
      <c r="N322" s="123">
        <v>0.28899999999999998</v>
      </c>
      <c r="O322" s="123">
        <v>9.2999999999999999E-2</v>
      </c>
      <c r="P322" s="125">
        <v>84.4</v>
      </c>
      <c r="Q322" s="123">
        <v>0.629</v>
      </c>
      <c r="R322" s="125">
        <v>86.8</v>
      </c>
      <c r="S322" s="123">
        <v>0.69799999999999995</v>
      </c>
      <c r="T322" s="125">
        <v>83.9</v>
      </c>
      <c r="U322" s="123">
        <v>0.32</v>
      </c>
      <c r="V322" s="125">
        <v>85.7</v>
      </c>
      <c r="W322" s="123">
        <v>0.25</v>
      </c>
    </row>
    <row r="323" spans="1:23" x14ac:dyDescent="0.3">
      <c r="A323" s="120">
        <v>66103</v>
      </c>
      <c r="B323" t="s">
        <v>320</v>
      </c>
      <c r="C323">
        <v>1</v>
      </c>
      <c r="D323" s="121" t="s">
        <v>3909</v>
      </c>
      <c r="E323">
        <v>141</v>
      </c>
      <c r="F323" s="122">
        <v>141</v>
      </c>
      <c r="G323" s="123">
        <v>0.45400000000000001</v>
      </c>
      <c r="H323" s="123">
        <v>0.99299999999999999</v>
      </c>
      <c r="I323" s="123">
        <v>0</v>
      </c>
      <c r="J323" s="123">
        <v>0</v>
      </c>
      <c r="K323" s="123">
        <v>0</v>
      </c>
      <c r="L323" s="123">
        <v>0</v>
      </c>
      <c r="M323" s="123">
        <v>7.0000000000000001E-3</v>
      </c>
      <c r="N323" s="123">
        <v>0</v>
      </c>
      <c r="O323" s="123">
        <v>0.13500000000000001</v>
      </c>
      <c r="P323" s="125">
        <v>93.3</v>
      </c>
      <c r="Q323" s="123">
        <v>0.59799999999999998</v>
      </c>
      <c r="R323" s="125">
        <v>88.3</v>
      </c>
      <c r="S323" s="123">
        <v>0.70700000000000007</v>
      </c>
      <c r="T323" s="125">
        <v>92.7</v>
      </c>
      <c r="U323" s="123">
        <v>0.27300000000000002</v>
      </c>
      <c r="V323" s="125">
        <v>85.5</v>
      </c>
      <c r="W323" s="123">
        <v>0.77300000000000002</v>
      </c>
    </row>
    <row r="324" spans="1:23" x14ac:dyDescent="0.3">
      <c r="A324" s="120">
        <v>55104</v>
      </c>
      <c r="B324" t="s">
        <v>283</v>
      </c>
      <c r="C324">
        <v>2</v>
      </c>
      <c r="D324" s="121" t="s">
        <v>3907</v>
      </c>
      <c r="E324">
        <v>545</v>
      </c>
      <c r="F324" s="122">
        <v>272.5</v>
      </c>
      <c r="G324" s="123">
        <v>0.42499999999999999</v>
      </c>
      <c r="H324" s="123">
        <v>0.94099999999999995</v>
      </c>
      <c r="I324" s="123">
        <v>1.0999999999999999E-2</v>
      </c>
      <c r="J324" s="123">
        <v>8.9999999999999993E-3</v>
      </c>
      <c r="K324" s="123">
        <v>1.0999999999999999E-2</v>
      </c>
      <c r="L324" s="123">
        <v>0</v>
      </c>
      <c r="M324" s="123">
        <v>2.8000000000000001E-2</v>
      </c>
      <c r="N324" s="123">
        <v>0</v>
      </c>
      <c r="O324" s="123">
        <v>0.11700000000000001</v>
      </c>
      <c r="P324" s="125">
        <v>80.3</v>
      </c>
      <c r="Q324" s="123">
        <v>0.66700000000000004</v>
      </c>
      <c r="R324" s="125">
        <v>83</v>
      </c>
      <c r="S324" s="123">
        <v>0.39200000000000002</v>
      </c>
      <c r="T324" s="125">
        <v>79.2</v>
      </c>
      <c r="U324" s="123">
        <v>0.55400000000000005</v>
      </c>
      <c r="V324" s="125">
        <v>84.2</v>
      </c>
      <c r="W324" s="123">
        <v>0.59699999999999998</v>
      </c>
    </row>
    <row r="325" spans="1:23" x14ac:dyDescent="0.3">
      <c r="A325" s="120">
        <v>13060</v>
      </c>
      <c r="B325" t="s">
        <v>56</v>
      </c>
      <c r="C325">
        <v>1</v>
      </c>
      <c r="D325" s="121" t="s">
        <v>3912</v>
      </c>
      <c r="E325">
        <v>41</v>
      </c>
      <c r="F325" s="122">
        <v>41</v>
      </c>
      <c r="G325" s="123">
        <v>0.151</v>
      </c>
      <c r="H325" s="123">
        <v>0.92700000000000005</v>
      </c>
      <c r="I325" s="123">
        <v>0</v>
      </c>
      <c r="J325" s="123">
        <v>0</v>
      </c>
      <c r="K325" s="123">
        <v>0</v>
      </c>
      <c r="L325" s="123">
        <v>0</v>
      </c>
      <c r="M325" s="123">
        <v>7.2999999999999995E-2</v>
      </c>
      <c r="N325" s="123">
        <v>0</v>
      </c>
      <c r="O325" s="123">
        <v>0.19500000000000001</v>
      </c>
      <c r="P325" s="125">
        <v>79</v>
      </c>
      <c r="Q325" s="123">
        <v>0.69599999999999995</v>
      </c>
      <c r="R325" s="125">
        <v>77.2</v>
      </c>
      <c r="S325" s="123">
        <v>0.78300000000000003</v>
      </c>
      <c r="T325" s="125">
        <v>80</v>
      </c>
      <c r="U325" s="123"/>
      <c r="V325" s="125">
        <v>79.8</v>
      </c>
      <c r="W325" s="123"/>
    </row>
    <row r="326" spans="1:23" x14ac:dyDescent="0.3">
      <c r="A326" s="120">
        <v>24091</v>
      </c>
      <c r="B326" t="s">
        <v>107</v>
      </c>
      <c r="C326">
        <v>1</v>
      </c>
      <c r="D326" s="121" t="s">
        <v>3914</v>
      </c>
      <c r="E326">
        <v>27</v>
      </c>
      <c r="F326" s="122">
        <v>27</v>
      </c>
      <c r="G326" s="123">
        <v>0.308</v>
      </c>
      <c r="H326" s="123">
        <v>1</v>
      </c>
      <c r="I326" s="123">
        <v>0</v>
      </c>
      <c r="J326" s="123">
        <v>0</v>
      </c>
      <c r="K326" s="123">
        <v>0</v>
      </c>
      <c r="L326" s="123">
        <v>0</v>
      </c>
      <c r="M326" s="123">
        <v>0</v>
      </c>
      <c r="N326" s="123">
        <v>0</v>
      </c>
      <c r="O326" s="123">
        <v>0</v>
      </c>
      <c r="P326" s="125">
        <v>87.4</v>
      </c>
      <c r="Q326" s="123">
        <v>0.64300000000000002</v>
      </c>
      <c r="R326" s="125">
        <v>82.8</v>
      </c>
      <c r="S326" s="123">
        <v>1</v>
      </c>
      <c r="T326" s="125">
        <v>89.9</v>
      </c>
      <c r="U326" s="123"/>
      <c r="V326" s="125">
        <v>83.5</v>
      </c>
      <c r="W326" s="123"/>
    </row>
    <row r="327" spans="1:23" x14ac:dyDescent="0.3">
      <c r="A327" s="120">
        <v>88081</v>
      </c>
      <c r="B327" t="s">
        <v>414</v>
      </c>
      <c r="C327">
        <v>2</v>
      </c>
      <c r="D327" s="121" t="s">
        <v>3911</v>
      </c>
      <c r="E327">
        <v>923</v>
      </c>
      <c r="F327" s="122">
        <v>461.5</v>
      </c>
      <c r="G327" s="123">
        <v>0.51200000000000001</v>
      </c>
      <c r="H327" s="123">
        <v>0.79300000000000004</v>
      </c>
      <c r="I327" s="123">
        <v>4.8000000000000001E-2</v>
      </c>
      <c r="J327" s="123">
        <v>3.3000000000000002E-2</v>
      </c>
      <c r="K327" s="123">
        <v>0</v>
      </c>
      <c r="L327" s="123">
        <v>0.12</v>
      </c>
      <c r="M327" s="123">
        <v>6.0000000000000001E-3</v>
      </c>
      <c r="N327" s="123">
        <v>0</v>
      </c>
      <c r="O327" s="123">
        <v>0.16200000000000001</v>
      </c>
      <c r="P327" s="125">
        <v>82.6</v>
      </c>
      <c r="Q327" s="123">
        <v>0.67799999999999994</v>
      </c>
      <c r="R327" s="125">
        <v>87</v>
      </c>
      <c r="S327" s="123">
        <v>0.66100000000000003</v>
      </c>
      <c r="T327" s="125">
        <v>83.2</v>
      </c>
      <c r="U327" s="123">
        <v>0.2</v>
      </c>
      <c r="V327" s="125">
        <v>86</v>
      </c>
      <c r="W327" s="123">
        <v>0.20399999999999999</v>
      </c>
    </row>
    <row r="328" spans="1:23" x14ac:dyDescent="0.3">
      <c r="A328" s="120">
        <v>5128</v>
      </c>
      <c r="B328" t="s">
        <v>20</v>
      </c>
      <c r="C328">
        <v>3</v>
      </c>
      <c r="D328" s="121" t="s">
        <v>3907</v>
      </c>
      <c r="E328">
        <v>1062</v>
      </c>
      <c r="F328" s="122">
        <v>354</v>
      </c>
      <c r="G328" s="123">
        <v>0.6</v>
      </c>
      <c r="H328" s="123">
        <v>0.51300000000000001</v>
      </c>
      <c r="I328" s="123">
        <v>0</v>
      </c>
      <c r="J328" s="123">
        <v>0.39300000000000002</v>
      </c>
      <c r="K328" s="123">
        <v>4.2000000000000003E-2</v>
      </c>
      <c r="L328" s="123">
        <v>2.9000000000000001E-2</v>
      </c>
      <c r="M328" s="123">
        <v>2.4E-2</v>
      </c>
      <c r="N328" s="123">
        <v>0.253</v>
      </c>
      <c r="O328" s="123">
        <v>0.16200000000000001</v>
      </c>
      <c r="P328" s="125">
        <v>89.4</v>
      </c>
      <c r="Q328" s="123">
        <v>0.56299999999999994</v>
      </c>
      <c r="R328" s="125">
        <v>85.4</v>
      </c>
      <c r="S328" s="123">
        <v>0.66999999999999993</v>
      </c>
      <c r="T328" s="125">
        <v>90</v>
      </c>
      <c r="U328" s="123">
        <v>0.34799999999999998</v>
      </c>
      <c r="V328" s="125">
        <v>85.7</v>
      </c>
      <c r="W328" s="123">
        <v>0.26800000000000002</v>
      </c>
    </row>
    <row r="329" spans="1:23" x14ac:dyDescent="0.3">
      <c r="A329" s="120">
        <v>68070</v>
      </c>
      <c r="B329" t="s">
        <v>326</v>
      </c>
      <c r="C329">
        <v>2</v>
      </c>
      <c r="D329" s="121" t="s">
        <v>3909</v>
      </c>
      <c r="E329">
        <v>936</v>
      </c>
      <c r="F329" s="122">
        <v>468</v>
      </c>
      <c r="G329" s="123">
        <v>0.43099999999999999</v>
      </c>
      <c r="H329" s="123">
        <v>0.83199999999999996</v>
      </c>
      <c r="I329" s="123">
        <v>0</v>
      </c>
      <c r="J329" s="123">
        <v>0.14199999999999999</v>
      </c>
      <c r="K329" s="123">
        <v>0</v>
      </c>
      <c r="L329" s="123">
        <v>1.2E-2</v>
      </c>
      <c r="M329" s="123">
        <v>1.4999999999999999E-2</v>
      </c>
      <c r="N329" s="123">
        <v>0.08</v>
      </c>
      <c r="O329" s="123">
        <v>0.08</v>
      </c>
      <c r="P329" s="125">
        <v>88.7</v>
      </c>
      <c r="Q329" s="123">
        <v>0.46899999999999997</v>
      </c>
      <c r="R329" s="125">
        <v>89.3</v>
      </c>
      <c r="S329" s="123">
        <v>0.52</v>
      </c>
      <c r="T329" s="125">
        <v>87.1</v>
      </c>
      <c r="U329" s="123">
        <v>0.39200000000000002</v>
      </c>
      <c r="V329" s="125">
        <v>87.1</v>
      </c>
      <c r="W329" s="123">
        <v>0.35599999999999998</v>
      </c>
    </row>
    <row r="330" spans="1:23" x14ac:dyDescent="0.3">
      <c r="A330" s="120">
        <v>68072</v>
      </c>
      <c r="B330" t="s">
        <v>328</v>
      </c>
      <c r="C330">
        <v>1</v>
      </c>
      <c r="D330" s="121" t="s">
        <v>3909</v>
      </c>
      <c r="E330">
        <v>39</v>
      </c>
      <c r="F330" s="122">
        <v>39</v>
      </c>
      <c r="G330" s="123">
        <v>0.57899999999999996</v>
      </c>
      <c r="H330" s="123">
        <v>0.97399999999999998</v>
      </c>
      <c r="I330" s="123">
        <v>0</v>
      </c>
      <c r="J330" s="123">
        <v>0</v>
      </c>
      <c r="K330" s="123">
        <v>0</v>
      </c>
      <c r="L330" s="123">
        <v>0</v>
      </c>
      <c r="M330" s="123">
        <v>2.5999999999999999E-2</v>
      </c>
      <c r="N330" s="123">
        <v>0</v>
      </c>
      <c r="O330" s="123">
        <v>0</v>
      </c>
      <c r="P330" s="125">
        <v>91</v>
      </c>
      <c r="Q330" s="123">
        <v>0.63</v>
      </c>
      <c r="R330" s="125">
        <v>92.6</v>
      </c>
      <c r="S330" s="123">
        <v>1</v>
      </c>
      <c r="T330" s="125">
        <v>91.4</v>
      </c>
      <c r="U330" s="123">
        <v>0.37</v>
      </c>
      <c r="V330" s="125">
        <v>95.2</v>
      </c>
      <c r="W330" s="123"/>
    </row>
    <row r="331" spans="1:23" x14ac:dyDescent="0.3">
      <c r="A331" s="120">
        <v>69106</v>
      </c>
      <c r="B331" t="s">
        <v>333</v>
      </c>
      <c r="C331">
        <v>2</v>
      </c>
      <c r="D331" s="121" t="s">
        <v>3911</v>
      </c>
      <c r="E331">
        <v>420</v>
      </c>
      <c r="F331" s="122">
        <v>210</v>
      </c>
      <c r="G331" s="123">
        <v>0.46300000000000002</v>
      </c>
      <c r="H331" s="123">
        <v>0.83099999999999996</v>
      </c>
      <c r="I331" s="123">
        <v>4.8000000000000001E-2</v>
      </c>
      <c r="J331" s="123">
        <v>2.9000000000000001E-2</v>
      </c>
      <c r="K331" s="123">
        <v>0</v>
      </c>
      <c r="L331" s="123">
        <v>7.3999999999999996E-2</v>
      </c>
      <c r="M331" s="123">
        <v>1.9E-2</v>
      </c>
      <c r="N331" s="123">
        <v>0</v>
      </c>
      <c r="O331" s="123">
        <v>0.216</v>
      </c>
      <c r="P331" s="125">
        <v>83.7</v>
      </c>
      <c r="Q331" s="123">
        <v>0.48699999999999999</v>
      </c>
      <c r="R331" s="125">
        <v>89.3</v>
      </c>
      <c r="S331" s="123">
        <v>0.46399999999999997</v>
      </c>
      <c r="T331" s="125">
        <v>83.4</v>
      </c>
      <c r="U331" s="123">
        <v>0.41699999999999998</v>
      </c>
      <c r="V331" s="125">
        <v>87.8</v>
      </c>
      <c r="W331" s="123">
        <v>0.436</v>
      </c>
    </row>
    <row r="332" spans="1:23" x14ac:dyDescent="0.3">
      <c r="A332" s="120">
        <v>70093</v>
      </c>
      <c r="B332" t="s">
        <v>338</v>
      </c>
      <c r="C332">
        <v>3</v>
      </c>
      <c r="D332" s="121" t="s">
        <v>3909</v>
      </c>
      <c r="E332">
        <v>743</v>
      </c>
      <c r="F332" s="122">
        <v>247.66669999999999</v>
      </c>
      <c r="G332" s="123">
        <v>0.48799999999999999</v>
      </c>
      <c r="H332" s="123">
        <v>0.89600000000000002</v>
      </c>
      <c r="I332" s="123">
        <v>0</v>
      </c>
      <c r="J332" s="123">
        <v>3.2000000000000001E-2</v>
      </c>
      <c r="K332" s="123">
        <v>0</v>
      </c>
      <c r="L332" s="123">
        <v>5.3999999999999999E-2</v>
      </c>
      <c r="M332" s="123">
        <v>1.7999999999999999E-2</v>
      </c>
      <c r="N332" s="123">
        <v>0</v>
      </c>
      <c r="O332" s="123">
        <v>0.13200000000000001</v>
      </c>
      <c r="P332" s="125">
        <v>83.6</v>
      </c>
      <c r="Q332" s="123">
        <v>0.60599999999999998</v>
      </c>
      <c r="R332" s="125">
        <v>85.3</v>
      </c>
      <c r="S332" s="123">
        <v>0.67199999999999993</v>
      </c>
      <c r="T332" s="125">
        <v>82.6</v>
      </c>
      <c r="U332" s="123">
        <v>0.29399999999999998</v>
      </c>
      <c r="V332" s="125">
        <v>84.2</v>
      </c>
      <c r="W332" s="123">
        <v>0.57999999999999996</v>
      </c>
    </row>
    <row r="333" spans="1:23" x14ac:dyDescent="0.3">
      <c r="A333" s="120">
        <v>42121</v>
      </c>
      <c r="B333" t="s">
        <v>192</v>
      </c>
      <c r="C333">
        <v>1</v>
      </c>
      <c r="D333" s="121" t="s">
        <v>3908</v>
      </c>
      <c r="E333">
        <v>53</v>
      </c>
      <c r="F333" s="122">
        <v>53</v>
      </c>
      <c r="G333" s="123">
        <v>0.51900000000000002</v>
      </c>
      <c r="H333" s="123">
        <v>0.88700000000000001</v>
      </c>
      <c r="I333" s="123">
        <v>0</v>
      </c>
      <c r="J333" s="123">
        <v>0</v>
      </c>
      <c r="K333" s="123">
        <v>0</v>
      </c>
      <c r="L333" s="123">
        <v>9.4E-2</v>
      </c>
      <c r="M333" s="123">
        <v>1.9E-2</v>
      </c>
      <c r="N333" s="123">
        <v>0</v>
      </c>
      <c r="O333" s="123">
        <v>0.22600000000000001</v>
      </c>
      <c r="P333" s="125">
        <v>85.5</v>
      </c>
      <c r="Q333" s="123">
        <v>0.57099999999999995</v>
      </c>
      <c r="R333" s="125">
        <v>85.2</v>
      </c>
      <c r="S333" s="123">
        <v>0.21399999999999997</v>
      </c>
      <c r="T333" s="125">
        <v>84.3</v>
      </c>
      <c r="U333" s="123">
        <v>0.66700000000000004</v>
      </c>
      <c r="V333" s="125">
        <v>85.2</v>
      </c>
      <c r="W333" s="123">
        <v>0.90500000000000003</v>
      </c>
    </row>
    <row r="334" spans="1:23" x14ac:dyDescent="0.3">
      <c r="A334" s="120">
        <v>71091</v>
      </c>
      <c r="B334" t="s">
        <v>339</v>
      </c>
      <c r="C334">
        <v>2</v>
      </c>
      <c r="D334" s="121" t="s">
        <v>3909</v>
      </c>
      <c r="E334">
        <v>689</v>
      </c>
      <c r="F334" s="122">
        <v>344.5</v>
      </c>
      <c r="G334" s="123">
        <v>0.496</v>
      </c>
      <c r="H334" s="123">
        <v>0.95799999999999996</v>
      </c>
      <c r="I334" s="123">
        <v>0</v>
      </c>
      <c r="J334" s="123">
        <v>2.3E-2</v>
      </c>
      <c r="K334" s="123">
        <v>0</v>
      </c>
      <c r="L334" s="123">
        <v>0</v>
      </c>
      <c r="M334" s="123">
        <v>1.9E-2</v>
      </c>
      <c r="N334" s="123">
        <v>0</v>
      </c>
      <c r="O334" s="123">
        <v>0.185</v>
      </c>
      <c r="P334" s="125">
        <v>84.4</v>
      </c>
      <c r="Q334" s="123">
        <v>0.57299999999999995</v>
      </c>
      <c r="R334" s="125">
        <v>87.4</v>
      </c>
      <c r="S334" s="123">
        <v>0.59499999999999997</v>
      </c>
      <c r="T334" s="125">
        <v>86</v>
      </c>
      <c r="U334" s="123">
        <v>0.42699999999999999</v>
      </c>
      <c r="V334" s="125">
        <v>88.7</v>
      </c>
      <c r="W334" s="123">
        <v>0.40500000000000003</v>
      </c>
    </row>
    <row r="335" spans="1:23" x14ac:dyDescent="0.3">
      <c r="A335" s="120">
        <v>71092</v>
      </c>
      <c r="B335" t="s">
        <v>340</v>
      </c>
      <c r="C335">
        <v>2</v>
      </c>
      <c r="D335" s="121" t="s">
        <v>3909</v>
      </c>
      <c r="E335">
        <v>800</v>
      </c>
      <c r="F335" s="122">
        <v>400</v>
      </c>
      <c r="G335" s="123">
        <v>0.58899999999999997</v>
      </c>
      <c r="H335" s="123">
        <v>0.94099999999999995</v>
      </c>
      <c r="I335" s="123">
        <v>1.0999999999999999E-2</v>
      </c>
      <c r="J335" s="123">
        <v>2.5000000000000001E-2</v>
      </c>
      <c r="K335" s="123">
        <v>0</v>
      </c>
      <c r="L335" s="123">
        <v>8.0000000000000002E-3</v>
      </c>
      <c r="M335" s="123">
        <v>1.4999999999999999E-2</v>
      </c>
      <c r="N335" s="123">
        <v>0</v>
      </c>
      <c r="O335" s="123">
        <v>0.115</v>
      </c>
      <c r="P335" s="125">
        <v>90.3</v>
      </c>
      <c r="Q335" s="123">
        <v>0.57499999999999996</v>
      </c>
      <c r="R335" s="125">
        <v>86.1</v>
      </c>
      <c r="S335" s="123">
        <v>0.72799999999999998</v>
      </c>
      <c r="T335" s="125">
        <v>91.3</v>
      </c>
      <c r="U335" s="123">
        <v>0.32500000000000001</v>
      </c>
      <c r="V335" s="125">
        <v>88.5</v>
      </c>
      <c r="W335" s="123">
        <v>0.183</v>
      </c>
    </row>
    <row r="336" spans="1:23" x14ac:dyDescent="0.3">
      <c r="A336" s="120">
        <v>44083</v>
      </c>
      <c r="B336" t="s">
        <v>199</v>
      </c>
      <c r="C336">
        <v>2</v>
      </c>
      <c r="D336" s="121" t="s">
        <v>3912</v>
      </c>
      <c r="E336">
        <v>185</v>
      </c>
      <c r="F336" s="122">
        <v>92.5</v>
      </c>
      <c r="G336" s="123">
        <v>0.32900000000000001</v>
      </c>
      <c r="H336" s="123">
        <v>0.91900000000000004</v>
      </c>
      <c r="I336" s="123">
        <v>0</v>
      </c>
      <c r="J336" s="123">
        <v>0</v>
      </c>
      <c r="K336" s="123">
        <v>0</v>
      </c>
      <c r="L336" s="123">
        <v>2.7E-2</v>
      </c>
      <c r="M336" s="123">
        <v>5.3999999999999999E-2</v>
      </c>
      <c r="N336" s="123">
        <v>0</v>
      </c>
      <c r="O336" s="123">
        <v>0.13</v>
      </c>
      <c r="P336" s="125">
        <v>90.1</v>
      </c>
      <c r="Q336" s="123">
        <v>0.25700000000000001</v>
      </c>
      <c r="R336" s="125">
        <v>82.8</v>
      </c>
      <c r="S336" s="123">
        <v>0.40800000000000003</v>
      </c>
      <c r="T336" s="125">
        <v>85.7</v>
      </c>
      <c r="U336" s="123">
        <v>0.54</v>
      </c>
      <c r="V336" s="125">
        <v>84.2</v>
      </c>
      <c r="W336" s="123">
        <v>0.879</v>
      </c>
    </row>
    <row r="337" spans="1:23" x14ac:dyDescent="0.3">
      <c r="A337" s="120">
        <v>114114</v>
      </c>
      <c r="B337" t="s">
        <v>532</v>
      </c>
      <c r="C337">
        <v>2</v>
      </c>
      <c r="D337" s="121" t="s">
        <v>3907</v>
      </c>
      <c r="E337">
        <v>974</v>
      </c>
      <c r="F337" s="122">
        <v>487</v>
      </c>
      <c r="G337" s="123">
        <v>0.51500000000000001</v>
      </c>
      <c r="H337" s="123">
        <v>0.93400000000000005</v>
      </c>
      <c r="I337" s="123">
        <v>0</v>
      </c>
      <c r="J337" s="123">
        <v>2.5999999999999999E-2</v>
      </c>
      <c r="K337" s="123">
        <v>0</v>
      </c>
      <c r="L337" s="123">
        <v>2.9000000000000001E-2</v>
      </c>
      <c r="M337" s="123">
        <v>1.2E-2</v>
      </c>
      <c r="N337" s="123">
        <v>0</v>
      </c>
      <c r="O337" s="123">
        <v>0.16400000000000001</v>
      </c>
      <c r="P337" s="125">
        <v>78.5</v>
      </c>
      <c r="Q337" s="123">
        <v>0.49199999999999999</v>
      </c>
      <c r="R337" s="125">
        <v>85.8</v>
      </c>
      <c r="S337" s="123">
        <v>0.50900000000000001</v>
      </c>
      <c r="T337" s="125">
        <v>79.3</v>
      </c>
      <c r="U337" s="123">
        <v>0.4</v>
      </c>
      <c r="V337" s="125">
        <v>86.4</v>
      </c>
      <c r="W337" s="123">
        <v>0.40100000000000002</v>
      </c>
    </row>
    <row r="338" spans="1:23" x14ac:dyDescent="0.3">
      <c r="A338" s="120">
        <v>46130</v>
      </c>
      <c r="B338" t="s">
        <v>205</v>
      </c>
      <c r="C338">
        <v>3</v>
      </c>
      <c r="D338" s="121" t="s">
        <v>3913</v>
      </c>
      <c r="E338">
        <v>843</v>
      </c>
      <c r="F338" s="122">
        <v>281</v>
      </c>
      <c r="G338" s="123">
        <v>0.53600000000000003</v>
      </c>
      <c r="H338" s="123">
        <v>0.93700000000000006</v>
      </c>
      <c r="I338" s="123">
        <v>0</v>
      </c>
      <c r="J338" s="123">
        <v>1.7999999999999999E-2</v>
      </c>
      <c r="K338" s="123">
        <v>0</v>
      </c>
      <c r="L338" s="123">
        <v>3.7999999999999999E-2</v>
      </c>
      <c r="M338" s="123">
        <v>8.0000000000000002E-3</v>
      </c>
      <c r="N338" s="123">
        <v>0</v>
      </c>
      <c r="O338" s="123">
        <v>0.16800000000000001</v>
      </c>
      <c r="P338" s="125">
        <v>85</v>
      </c>
      <c r="Q338" s="123">
        <v>0.60899999999999999</v>
      </c>
      <c r="R338" s="125">
        <v>89.5</v>
      </c>
      <c r="S338" s="123">
        <v>0.54200000000000004</v>
      </c>
      <c r="T338" s="125">
        <v>85.6</v>
      </c>
      <c r="U338" s="123">
        <v>0.36799999999999999</v>
      </c>
      <c r="V338" s="125">
        <v>88.3</v>
      </c>
      <c r="W338" s="123">
        <v>0.42599999999999999</v>
      </c>
    </row>
    <row r="339" spans="1:23" x14ac:dyDescent="0.3">
      <c r="A339" s="120">
        <v>55108</v>
      </c>
      <c r="B339" t="s">
        <v>286</v>
      </c>
      <c r="C339">
        <v>2</v>
      </c>
      <c r="D339" s="121" t="s">
        <v>3907</v>
      </c>
      <c r="E339">
        <v>685</v>
      </c>
      <c r="F339" s="122">
        <v>342.5</v>
      </c>
      <c r="G339" s="123">
        <v>0.41299999999999998</v>
      </c>
      <c r="H339" s="123">
        <v>0.90800000000000003</v>
      </c>
      <c r="I339" s="123">
        <v>0</v>
      </c>
      <c r="J339" s="123">
        <v>4.3999999999999997E-2</v>
      </c>
      <c r="K339" s="123">
        <v>0</v>
      </c>
      <c r="L339" s="123">
        <v>3.6999999999999998E-2</v>
      </c>
      <c r="M339" s="123">
        <v>1.2E-2</v>
      </c>
      <c r="N339" s="123">
        <v>0</v>
      </c>
      <c r="O339" s="123">
        <v>0.152</v>
      </c>
      <c r="P339" s="125">
        <v>84.9</v>
      </c>
      <c r="Q339" s="123">
        <v>0.52600000000000002</v>
      </c>
      <c r="R339" s="125">
        <v>86.2</v>
      </c>
      <c r="S339" s="123">
        <v>0.61699999999999999</v>
      </c>
      <c r="T339" s="125">
        <v>85.6</v>
      </c>
      <c r="U339" s="123">
        <v>0.39</v>
      </c>
      <c r="V339" s="125">
        <v>85.2</v>
      </c>
      <c r="W339" s="123">
        <v>0.28000000000000003</v>
      </c>
    </row>
    <row r="340" spans="1:23" x14ac:dyDescent="0.3">
      <c r="A340" s="120">
        <v>91091</v>
      </c>
      <c r="B340" t="s">
        <v>423</v>
      </c>
      <c r="C340">
        <v>2</v>
      </c>
      <c r="D340" s="121" t="s">
        <v>3910</v>
      </c>
      <c r="E340">
        <v>379</v>
      </c>
      <c r="F340" s="122">
        <v>189.5</v>
      </c>
      <c r="G340" s="123">
        <v>0.54800000000000004</v>
      </c>
      <c r="H340" s="123">
        <v>0.94499999999999995</v>
      </c>
      <c r="I340" s="123">
        <v>3.4000000000000002E-2</v>
      </c>
      <c r="J340" s="123">
        <v>0</v>
      </c>
      <c r="K340" s="123">
        <v>0</v>
      </c>
      <c r="L340" s="123">
        <v>0</v>
      </c>
      <c r="M340" s="123">
        <v>2.1000000000000001E-2</v>
      </c>
      <c r="N340" s="123">
        <v>0</v>
      </c>
      <c r="O340" s="123">
        <v>0.111</v>
      </c>
      <c r="P340" s="125">
        <v>82.8</v>
      </c>
      <c r="Q340" s="123">
        <v>0.55200000000000005</v>
      </c>
      <c r="R340" s="125">
        <v>82.4</v>
      </c>
      <c r="S340" s="123">
        <v>0.47199999999999998</v>
      </c>
      <c r="T340" s="125">
        <v>83.2</v>
      </c>
      <c r="U340" s="123">
        <v>0.34699999999999998</v>
      </c>
      <c r="V340" s="125">
        <v>83.1</v>
      </c>
      <c r="W340" s="123">
        <v>0.57299999999999995</v>
      </c>
    </row>
    <row r="341" spans="1:23" x14ac:dyDescent="0.3">
      <c r="A341" s="120">
        <v>12108</v>
      </c>
      <c r="B341" t="s">
        <v>48</v>
      </c>
      <c r="C341">
        <v>2</v>
      </c>
      <c r="D341" s="121" t="s">
        <v>3910</v>
      </c>
      <c r="E341">
        <v>467</v>
      </c>
      <c r="F341" s="122">
        <v>233.5</v>
      </c>
      <c r="G341" s="123">
        <v>0.54600000000000004</v>
      </c>
      <c r="H341" s="123">
        <v>0.91</v>
      </c>
      <c r="I341" s="123">
        <v>3.4000000000000002E-2</v>
      </c>
      <c r="J341" s="123">
        <v>0.01</v>
      </c>
      <c r="K341" s="123">
        <v>0</v>
      </c>
      <c r="L341" s="123">
        <v>1.4999999999999999E-2</v>
      </c>
      <c r="M341" s="123">
        <v>0.03</v>
      </c>
      <c r="N341" s="123">
        <v>0</v>
      </c>
      <c r="O341" s="123">
        <v>0.16700000000000001</v>
      </c>
      <c r="P341" s="125">
        <v>91.9</v>
      </c>
      <c r="Q341" s="123">
        <v>0.39900000000000002</v>
      </c>
      <c r="R341" s="125">
        <v>84.5</v>
      </c>
      <c r="S341" s="123">
        <v>0.55000000000000004</v>
      </c>
      <c r="T341" s="125">
        <v>91.6</v>
      </c>
      <c r="U341" s="123">
        <v>0.52600000000000002</v>
      </c>
      <c r="V341" s="125">
        <v>86.8</v>
      </c>
      <c r="W341" s="123">
        <v>0.39300000000000002</v>
      </c>
    </row>
    <row r="342" spans="1:23" x14ac:dyDescent="0.3">
      <c r="A342" s="120">
        <v>16097</v>
      </c>
      <c r="B342" t="s">
        <v>71</v>
      </c>
      <c r="C342">
        <v>1</v>
      </c>
      <c r="D342" s="121" t="s">
        <v>3910</v>
      </c>
      <c r="E342">
        <v>230</v>
      </c>
      <c r="F342" s="122">
        <v>230</v>
      </c>
      <c r="G342" s="123">
        <v>0.433</v>
      </c>
      <c r="H342" s="123">
        <v>0.90900000000000003</v>
      </c>
      <c r="I342" s="123">
        <v>4.8000000000000001E-2</v>
      </c>
      <c r="J342" s="123">
        <v>2.5999999999999999E-2</v>
      </c>
      <c r="K342" s="123">
        <v>0</v>
      </c>
      <c r="L342" s="123">
        <v>0</v>
      </c>
      <c r="M342" s="123">
        <v>1.7000000000000001E-2</v>
      </c>
      <c r="N342" s="123">
        <v>0</v>
      </c>
      <c r="O342" s="123">
        <v>0.122</v>
      </c>
      <c r="P342" s="125">
        <v>85.6</v>
      </c>
      <c r="Q342" s="123">
        <v>0.53200000000000003</v>
      </c>
      <c r="R342" s="125">
        <v>79.599999999999994</v>
      </c>
      <c r="S342" s="123">
        <v>0.65799999999999992</v>
      </c>
      <c r="T342" s="125">
        <v>86.8</v>
      </c>
      <c r="U342" s="123">
        <v>0.42</v>
      </c>
      <c r="V342" s="125">
        <v>81.599999999999994</v>
      </c>
      <c r="W342" s="123">
        <v>0.71599999999999997</v>
      </c>
    </row>
    <row r="343" spans="1:23" x14ac:dyDescent="0.3">
      <c r="A343" s="120">
        <v>73108</v>
      </c>
      <c r="B343" t="s">
        <v>349</v>
      </c>
      <c r="C343">
        <v>7</v>
      </c>
      <c r="D343" s="121" t="s">
        <v>3907</v>
      </c>
      <c r="E343">
        <v>3158</v>
      </c>
      <c r="F343" s="122">
        <v>451.1429</v>
      </c>
      <c r="G343" s="123">
        <v>0.625</v>
      </c>
      <c r="H343" s="123">
        <v>0.66400000000000003</v>
      </c>
      <c r="I343" s="123">
        <v>4.0000000000000001E-3</v>
      </c>
      <c r="J343" s="123">
        <v>0.17399999999999999</v>
      </c>
      <c r="K343" s="123">
        <v>4.0000000000000001E-3</v>
      </c>
      <c r="L343" s="123">
        <v>6.0999999999999999E-2</v>
      </c>
      <c r="M343" s="123">
        <v>9.2999999999999999E-2</v>
      </c>
      <c r="N343" s="123">
        <v>0.13800000000000001</v>
      </c>
      <c r="O343" s="123">
        <v>0.151</v>
      </c>
      <c r="P343" s="125">
        <v>90.1</v>
      </c>
      <c r="Q343" s="123">
        <v>0.51600000000000001</v>
      </c>
      <c r="R343" s="125">
        <v>90.4</v>
      </c>
      <c r="S343" s="123">
        <v>0.60799999999999998</v>
      </c>
      <c r="T343" s="125">
        <v>90.6</v>
      </c>
      <c r="U343" s="123">
        <v>0.39300000000000002</v>
      </c>
      <c r="V343" s="125">
        <v>91.2</v>
      </c>
      <c r="W343" s="123">
        <v>0.30599999999999999</v>
      </c>
    </row>
    <row r="344" spans="1:23" x14ac:dyDescent="0.3">
      <c r="A344" s="120">
        <v>108142</v>
      </c>
      <c r="B344" t="s">
        <v>513</v>
      </c>
      <c r="C344">
        <v>2</v>
      </c>
      <c r="D344" s="121" t="s">
        <v>3907</v>
      </c>
      <c r="E344">
        <v>1044</v>
      </c>
      <c r="F344" s="122">
        <v>522</v>
      </c>
      <c r="G344" s="123">
        <v>0.54800000000000004</v>
      </c>
      <c r="H344" s="123">
        <v>0.90400000000000003</v>
      </c>
      <c r="I344" s="123">
        <v>1.0999999999999999E-2</v>
      </c>
      <c r="J344" s="123">
        <v>3.9E-2</v>
      </c>
      <c r="K344" s="123">
        <v>5.0000000000000001E-3</v>
      </c>
      <c r="L344" s="123">
        <v>3.7999999999999999E-2</v>
      </c>
      <c r="M344" s="123">
        <v>4.0000000000000001E-3</v>
      </c>
      <c r="N344" s="123">
        <v>0</v>
      </c>
      <c r="O344" s="123">
        <v>0.14699999999999999</v>
      </c>
      <c r="P344" s="125">
        <v>89.9</v>
      </c>
      <c r="Q344" s="123">
        <v>0.56699999999999995</v>
      </c>
      <c r="R344" s="125">
        <v>87.5</v>
      </c>
      <c r="S344" s="123">
        <v>0.66900000000000004</v>
      </c>
      <c r="T344" s="125">
        <v>89.9</v>
      </c>
      <c r="U344" s="123">
        <v>0.30499999999999999</v>
      </c>
      <c r="V344" s="125">
        <v>87.4</v>
      </c>
      <c r="W344" s="123">
        <v>0.216</v>
      </c>
    </row>
    <row r="345" spans="1:23" x14ac:dyDescent="0.3">
      <c r="A345" s="120">
        <v>14127</v>
      </c>
      <c r="B345" t="s">
        <v>60</v>
      </c>
      <c r="C345">
        <v>2</v>
      </c>
      <c r="D345" s="121" t="s">
        <v>3909</v>
      </c>
      <c r="E345">
        <v>706</v>
      </c>
      <c r="F345" s="122">
        <v>353</v>
      </c>
      <c r="G345" s="123">
        <v>0.32</v>
      </c>
      <c r="H345" s="123">
        <v>0.95299999999999996</v>
      </c>
      <c r="I345" s="123">
        <v>7.0000000000000001E-3</v>
      </c>
      <c r="J345" s="123">
        <v>0</v>
      </c>
      <c r="K345" s="123">
        <v>0</v>
      </c>
      <c r="L345" s="123">
        <v>2.1000000000000001E-2</v>
      </c>
      <c r="M345" s="123">
        <v>1.7999999999999999E-2</v>
      </c>
      <c r="N345" s="123">
        <v>0</v>
      </c>
      <c r="O345" s="123">
        <v>0.10100000000000001</v>
      </c>
      <c r="P345" s="125">
        <v>82</v>
      </c>
      <c r="Q345" s="123">
        <v>0.61499999999999999</v>
      </c>
      <c r="R345" s="125">
        <v>83.9</v>
      </c>
      <c r="S345" s="123">
        <v>0.65600000000000003</v>
      </c>
      <c r="T345" s="125">
        <v>81.8</v>
      </c>
      <c r="U345" s="123">
        <v>0.57599999999999996</v>
      </c>
      <c r="V345" s="125">
        <v>80.900000000000006</v>
      </c>
      <c r="W345" s="123">
        <v>0.58099999999999996</v>
      </c>
    </row>
    <row r="346" spans="1:23" x14ac:dyDescent="0.3">
      <c r="A346" s="120">
        <v>45076</v>
      </c>
      <c r="B346" t="s">
        <v>201</v>
      </c>
      <c r="C346">
        <v>2</v>
      </c>
      <c r="D346" s="121" t="s">
        <v>3909</v>
      </c>
      <c r="E346">
        <v>425</v>
      </c>
      <c r="F346" s="122">
        <v>212.5</v>
      </c>
      <c r="G346" s="123">
        <v>0.39800000000000002</v>
      </c>
      <c r="H346" s="123">
        <v>0.92700000000000005</v>
      </c>
      <c r="I346" s="123">
        <v>0</v>
      </c>
      <c r="J346" s="123">
        <v>0</v>
      </c>
      <c r="K346" s="123">
        <v>0</v>
      </c>
      <c r="L346" s="123">
        <v>4.7E-2</v>
      </c>
      <c r="M346" s="123">
        <v>2.5999999999999999E-2</v>
      </c>
      <c r="N346" s="123">
        <v>0</v>
      </c>
      <c r="O346" s="123">
        <v>0.12</v>
      </c>
      <c r="P346" s="125">
        <v>87.6</v>
      </c>
      <c r="Q346" s="123">
        <v>0.46099999999999997</v>
      </c>
      <c r="R346" s="125">
        <v>83</v>
      </c>
      <c r="S346" s="123">
        <v>0.66300000000000003</v>
      </c>
      <c r="T346" s="125">
        <v>82.8</v>
      </c>
      <c r="U346" s="123">
        <v>0.29299999999999998</v>
      </c>
      <c r="V346" s="125">
        <v>81.599999999999994</v>
      </c>
      <c r="W346" s="123">
        <v>0.92600000000000005</v>
      </c>
    </row>
    <row r="347" spans="1:23" x14ac:dyDescent="0.3">
      <c r="A347" s="120">
        <v>36138</v>
      </c>
      <c r="B347" t="s">
        <v>162</v>
      </c>
      <c r="C347">
        <v>2</v>
      </c>
      <c r="D347" s="121" t="s">
        <v>3913</v>
      </c>
      <c r="E347">
        <v>320</v>
      </c>
      <c r="F347" s="122">
        <v>160</v>
      </c>
      <c r="G347" s="123">
        <v>0.39400000000000002</v>
      </c>
      <c r="H347" s="123">
        <v>0.91900000000000004</v>
      </c>
      <c r="I347" s="123">
        <v>0</v>
      </c>
      <c r="J347" s="123">
        <v>3.5000000000000003E-2</v>
      </c>
      <c r="K347" s="123">
        <v>0</v>
      </c>
      <c r="L347" s="123">
        <v>3.6999999999999998E-2</v>
      </c>
      <c r="M347" s="123">
        <v>8.9999999999999993E-3</v>
      </c>
      <c r="N347" s="123">
        <v>0</v>
      </c>
      <c r="O347" s="123">
        <v>0.2</v>
      </c>
      <c r="P347" s="125">
        <v>87.9</v>
      </c>
      <c r="Q347" s="123">
        <v>0.54099999999999993</v>
      </c>
      <c r="R347" s="125">
        <v>91.1</v>
      </c>
      <c r="S347" s="123">
        <v>0.60199999999999998</v>
      </c>
      <c r="T347" s="125">
        <v>85.4</v>
      </c>
      <c r="U347" s="123">
        <v>0.32900000000000001</v>
      </c>
      <c r="V347" s="125">
        <v>89.4</v>
      </c>
      <c r="W347" s="123">
        <v>0.67600000000000005</v>
      </c>
    </row>
    <row r="348" spans="1:23" x14ac:dyDescent="0.3">
      <c r="A348" s="120">
        <v>72074</v>
      </c>
      <c r="B348" t="s">
        <v>344</v>
      </c>
      <c r="C348">
        <v>4</v>
      </c>
      <c r="D348" s="121" t="s">
        <v>3910</v>
      </c>
      <c r="E348">
        <v>880</v>
      </c>
      <c r="F348" s="122">
        <v>220</v>
      </c>
      <c r="G348" s="123">
        <v>0.58799999999999997</v>
      </c>
      <c r="H348" s="123">
        <v>0.622</v>
      </c>
      <c r="I348" s="123">
        <v>0.28799999999999998</v>
      </c>
      <c r="J348" s="123">
        <v>0.03</v>
      </c>
      <c r="K348" s="123">
        <v>0</v>
      </c>
      <c r="L348" s="123">
        <v>5.7000000000000002E-2</v>
      </c>
      <c r="M348" s="123">
        <v>3.0000000000000001E-3</v>
      </c>
      <c r="N348" s="123">
        <v>0</v>
      </c>
      <c r="O348" s="123">
        <v>0.121</v>
      </c>
      <c r="P348" s="125">
        <v>87.1</v>
      </c>
      <c r="Q348" s="123">
        <v>0.65500000000000003</v>
      </c>
      <c r="R348" s="125">
        <v>85.2</v>
      </c>
      <c r="S348" s="123">
        <v>0.253</v>
      </c>
      <c r="T348" s="125">
        <v>88.6</v>
      </c>
      <c r="U348" s="123">
        <v>0.34499999999999997</v>
      </c>
      <c r="V348" s="125">
        <v>88.4</v>
      </c>
      <c r="W348" s="123">
        <v>0.747</v>
      </c>
    </row>
    <row r="349" spans="1:23" x14ac:dyDescent="0.3">
      <c r="A349" s="120">
        <v>13057</v>
      </c>
      <c r="B349" t="s">
        <v>53</v>
      </c>
      <c r="C349">
        <v>1</v>
      </c>
      <c r="D349" s="121" t="s">
        <v>3912</v>
      </c>
      <c r="E349">
        <v>15</v>
      </c>
      <c r="F349" s="122">
        <v>15</v>
      </c>
      <c r="G349" s="123">
        <v>0.47099999999999997</v>
      </c>
      <c r="H349" s="123">
        <v>1</v>
      </c>
      <c r="I349" s="123">
        <v>0</v>
      </c>
      <c r="J349" s="123">
        <v>0</v>
      </c>
      <c r="K349" s="123">
        <v>0</v>
      </c>
      <c r="L349" s="123">
        <v>0</v>
      </c>
      <c r="M349" s="123">
        <v>0</v>
      </c>
      <c r="N349" s="123">
        <v>0</v>
      </c>
      <c r="O349" s="123">
        <v>0.46700000000000003</v>
      </c>
      <c r="P349" s="125">
        <v>83.2</v>
      </c>
      <c r="Q349" s="123">
        <v>1</v>
      </c>
      <c r="R349" s="125">
        <v>83.6</v>
      </c>
      <c r="S349" s="123">
        <v>0.23099999999999998</v>
      </c>
      <c r="T349" s="125">
        <v>85.3</v>
      </c>
      <c r="U349" s="123"/>
      <c r="V349" s="125">
        <v>84.9</v>
      </c>
      <c r="W349" s="123"/>
    </row>
    <row r="350" spans="1:23" x14ac:dyDescent="0.3">
      <c r="A350" s="120">
        <v>81095</v>
      </c>
      <c r="B350" t="s">
        <v>385</v>
      </c>
      <c r="C350">
        <v>2</v>
      </c>
      <c r="D350" s="121" t="s">
        <v>3913</v>
      </c>
      <c r="E350">
        <v>389</v>
      </c>
      <c r="F350" s="122">
        <v>194.5</v>
      </c>
      <c r="G350" s="123">
        <v>0.64</v>
      </c>
      <c r="H350" s="123">
        <v>0.94099999999999995</v>
      </c>
      <c r="I350" s="123">
        <v>1.4999999999999999E-2</v>
      </c>
      <c r="J350" s="123">
        <v>0</v>
      </c>
      <c r="K350" s="123">
        <v>0</v>
      </c>
      <c r="L350" s="123">
        <v>1.4999999999999999E-2</v>
      </c>
      <c r="M350" s="123">
        <v>2.8000000000000001E-2</v>
      </c>
      <c r="N350" s="123">
        <v>0</v>
      </c>
      <c r="O350" s="123">
        <v>0.17199999999999999</v>
      </c>
      <c r="P350" s="125">
        <v>78.3</v>
      </c>
      <c r="Q350" s="123">
        <v>0.48399999999999999</v>
      </c>
      <c r="R350" s="125">
        <v>81.099999999999994</v>
      </c>
      <c r="S350" s="123">
        <v>0.15500000000000003</v>
      </c>
      <c r="T350" s="125">
        <v>78.599999999999994</v>
      </c>
      <c r="U350" s="123">
        <v>0.51400000000000001</v>
      </c>
      <c r="V350" s="125">
        <v>81</v>
      </c>
      <c r="W350" s="123">
        <v>0.878</v>
      </c>
    </row>
    <row r="351" spans="1:23" x14ac:dyDescent="0.3">
      <c r="A351" s="120">
        <v>105125</v>
      </c>
      <c r="B351" t="s">
        <v>498</v>
      </c>
      <c r="C351">
        <v>2</v>
      </c>
      <c r="D351" s="121" t="s">
        <v>3911</v>
      </c>
      <c r="E351">
        <v>67</v>
      </c>
      <c r="F351" s="122">
        <v>33.5</v>
      </c>
      <c r="G351" s="123">
        <v>0.5</v>
      </c>
      <c r="H351" s="123">
        <v>0.86499999999999999</v>
      </c>
      <c r="I351" s="123">
        <v>0</v>
      </c>
      <c r="J351" s="123">
        <v>0</v>
      </c>
      <c r="K351" s="123">
        <v>0</v>
      </c>
      <c r="L351" s="123">
        <v>0</v>
      </c>
      <c r="M351" s="123">
        <v>0.13500000000000001</v>
      </c>
      <c r="N351" s="123">
        <v>0</v>
      </c>
      <c r="O351" s="123">
        <v>0.16400000000000001</v>
      </c>
      <c r="P351" s="125">
        <v>90.1</v>
      </c>
      <c r="Q351" s="123">
        <v>0.45699999999999996</v>
      </c>
      <c r="R351" s="125">
        <v>88.6</v>
      </c>
      <c r="S351" s="123">
        <v>0.27300000000000002</v>
      </c>
      <c r="T351" s="125">
        <v>88.1</v>
      </c>
      <c r="U351" s="123"/>
      <c r="V351" s="125">
        <v>90</v>
      </c>
      <c r="W351" s="123">
        <v>0.85699999999999998</v>
      </c>
    </row>
    <row r="352" spans="1:23" x14ac:dyDescent="0.3">
      <c r="A352" s="120">
        <v>112099</v>
      </c>
      <c r="B352" t="s">
        <v>525</v>
      </c>
      <c r="C352">
        <v>2</v>
      </c>
      <c r="D352" s="121" t="s">
        <v>3907</v>
      </c>
      <c r="E352">
        <v>231</v>
      </c>
      <c r="F352" s="122">
        <v>115.5</v>
      </c>
      <c r="G352" s="123">
        <v>0.66</v>
      </c>
      <c r="H352" s="123">
        <v>0.96099999999999997</v>
      </c>
      <c r="I352" s="123">
        <v>0</v>
      </c>
      <c r="J352" s="123">
        <v>0</v>
      </c>
      <c r="K352" s="123">
        <v>0</v>
      </c>
      <c r="L352" s="123">
        <v>0</v>
      </c>
      <c r="M352" s="123">
        <v>3.9E-2</v>
      </c>
      <c r="N352" s="123">
        <v>0</v>
      </c>
      <c r="O352" s="123">
        <v>0.20799999999999999</v>
      </c>
      <c r="P352" s="125">
        <v>81.5</v>
      </c>
      <c r="Q352" s="123">
        <v>0.19599999999999995</v>
      </c>
      <c r="R352" s="125">
        <v>93.2</v>
      </c>
      <c r="S352" s="123">
        <v>0.10799999999999998</v>
      </c>
      <c r="T352" s="125">
        <v>81.400000000000006</v>
      </c>
      <c r="U352" s="123">
        <v>0.879</v>
      </c>
      <c r="V352" s="125">
        <v>92.1</v>
      </c>
      <c r="W352" s="123">
        <v>0.93600000000000005</v>
      </c>
    </row>
    <row r="353" spans="1:23" x14ac:dyDescent="0.3">
      <c r="A353" s="120">
        <v>22089</v>
      </c>
      <c r="B353" t="s">
        <v>96</v>
      </c>
      <c r="C353">
        <v>7</v>
      </c>
      <c r="D353" s="121" t="s">
        <v>3907</v>
      </c>
      <c r="E353">
        <v>3877</v>
      </c>
      <c r="F353" s="122">
        <v>553.85709999999995</v>
      </c>
      <c r="G353" s="123">
        <v>0.29199999999999998</v>
      </c>
      <c r="H353" s="123">
        <v>0.84099999999999997</v>
      </c>
      <c r="I353" s="123">
        <v>0.01</v>
      </c>
      <c r="J353" s="123">
        <v>5.7000000000000002E-2</v>
      </c>
      <c r="K353" s="123">
        <v>0.01</v>
      </c>
      <c r="L353" s="123">
        <v>7.3999999999999996E-2</v>
      </c>
      <c r="M353" s="123">
        <v>8.0000000000000002E-3</v>
      </c>
      <c r="N353" s="123">
        <v>3.1E-2</v>
      </c>
      <c r="O353" s="123">
        <v>0.126</v>
      </c>
      <c r="P353" s="125">
        <v>87.9</v>
      </c>
      <c r="Q353" s="123">
        <v>0.34699999999999998</v>
      </c>
      <c r="R353" s="125">
        <v>90.3</v>
      </c>
      <c r="S353" s="123">
        <v>0.32299999999999995</v>
      </c>
      <c r="T353" s="125">
        <v>86.6</v>
      </c>
      <c r="U353" s="123">
        <v>0.48099999999999998</v>
      </c>
      <c r="V353" s="125">
        <v>88.3</v>
      </c>
      <c r="W353" s="123">
        <v>0.505</v>
      </c>
    </row>
    <row r="354" spans="1:23" x14ac:dyDescent="0.3">
      <c r="A354" s="120">
        <v>74187</v>
      </c>
      <c r="B354" t="s">
        <v>350</v>
      </c>
      <c r="C354">
        <v>2</v>
      </c>
      <c r="D354" s="121" t="s">
        <v>3912</v>
      </c>
      <c r="E354">
        <v>201</v>
      </c>
      <c r="F354" s="122">
        <v>100.5</v>
      </c>
      <c r="G354" s="123">
        <v>0.56399999999999995</v>
      </c>
      <c r="H354" s="123">
        <v>0.96499999999999997</v>
      </c>
      <c r="I354" s="123">
        <v>0</v>
      </c>
      <c r="J354" s="123">
        <v>0</v>
      </c>
      <c r="K354" s="123">
        <v>0</v>
      </c>
      <c r="L354" s="123">
        <v>0</v>
      </c>
      <c r="M354" s="123">
        <v>3.5000000000000003E-2</v>
      </c>
      <c r="N354" s="123">
        <v>0</v>
      </c>
      <c r="O354" s="123">
        <v>0.11</v>
      </c>
      <c r="P354" s="125">
        <v>82.5</v>
      </c>
      <c r="Q354" s="123">
        <v>0.60299999999999998</v>
      </c>
      <c r="R354" s="125">
        <v>88.1</v>
      </c>
      <c r="S354" s="123">
        <v>0.54800000000000004</v>
      </c>
      <c r="T354" s="125">
        <v>82.6</v>
      </c>
      <c r="U354" s="123">
        <v>0.35099999999999998</v>
      </c>
      <c r="V354" s="125">
        <v>88.3</v>
      </c>
      <c r="W354" s="123">
        <v>0.35099999999999998</v>
      </c>
    </row>
    <row r="355" spans="1:23" x14ac:dyDescent="0.3">
      <c r="A355" s="120">
        <v>17126</v>
      </c>
      <c r="B355" t="s">
        <v>76</v>
      </c>
      <c r="C355">
        <v>2</v>
      </c>
      <c r="D355" s="121" t="s">
        <v>3908</v>
      </c>
      <c r="E355">
        <v>151</v>
      </c>
      <c r="F355" s="122">
        <v>75.5</v>
      </c>
      <c r="G355" s="123">
        <v>0.41099999999999998</v>
      </c>
      <c r="H355" s="123">
        <v>0.96699999999999997</v>
      </c>
      <c r="I355" s="123">
        <v>0</v>
      </c>
      <c r="J355" s="123">
        <v>0</v>
      </c>
      <c r="K355" s="123">
        <v>0</v>
      </c>
      <c r="L355" s="123">
        <v>0</v>
      </c>
      <c r="M355" s="123">
        <v>3.3000000000000002E-2</v>
      </c>
      <c r="N355" s="123">
        <v>0</v>
      </c>
      <c r="O355" s="123">
        <v>0.17199999999999999</v>
      </c>
      <c r="P355" s="125">
        <v>83.3</v>
      </c>
      <c r="Q355" s="123">
        <v>0.65200000000000002</v>
      </c>
      <c r="R355" s="125">
        <v>87.6</v>
      </c>
      <c r="S355" s="123">
        <v>0.8</v>
      </c>
      <c r="T355" s="125">
        <v>82.9</v>
      </c>
      <c r="U355" s="123">
        <v>0.25</v>
      </c>
      <c r="V355" s="125">
        <v>86.6</v>
      </c>
      <c r="W355" s="123">
        <v>0.88200000000000001</v>
      </c>
    </row>
    <row r="356" spans="1:23" x14ac:dyDescent="0.3">
      <c r="A356" s="120">
        <v>96109</v>
      </c>
      <c r="B356" t="s">
        <v>458</v>
      </c>
      <c r="C356">
        <v>5</v>
      </c>
      <c r="D356" s="121" t="s">
        <v>3915</v>
      </c>
      <c r="E356">
        <v>1861</v>
      </c>
      <c r="F356" s="122">
        <v>372.2</v>
      </c>
      <c r="G356" s="123">
        <v>0.73299999999999998</v>
      </c>
      <c r="H356" s="123">
        <v>1.0999999999999999E-2</v>
      </c>
      <c r="I356" s="123">
        <v>0.92300000000000004</v>
      </c>
      <c r="J356" s="123">
        <v>3.1E-2</v>
      </c>
      <c r="K356" s="123">
        <v>0</v>
      </c>
      <c r="L356" s="123">
        <v>2.8000000000000001E-2</v>
      </c>
      <c r="M356" s="123">
        <v>6.0000000000000001E-3</v>
      </c>
      <c r="N356" s="123">
        <v>2.5000000000000001E-2</v>
      </c>
      <c r="O356" s="123">
        <v>0.15</v>
      </c>
      <c r="P356" s="125">
        <v>80.5</v>
      </c>
      <c r="Q356" s="123">
        <v>0.79500000000000004</v>
      </c>
      <c r="R356" s="125">
        <v>79.2</v>
      </c>
      <c r="S356" s="123">
        <v>0.20099999999999996</v>
      </c>
      <c r="T356" s="125">
        <v>82.1</v>
      </c>
      <c r="U356" s="123">
        <v>0.20499999999999999</v>
      </c>
      <c r="V356" s="125">
        <v>80</v>
      </c>
      <c r="W356" s="123">
        <v>0.79900000000000004</v>
      </c>
    </row>
    <row r="357" spans="1:23" x14ac:dyDescent="0.3">
      <c r="A357" s="120">
        <v>2089</v>
      </c>
      <c r="B357" t="s">
        <v>5</v>
      </c>
      <c r="C357">
        <v>2</v>
      </c>
      <c r="D357" s="121" t="s">
        <v>3912</v>
      </c>
      <c r="E357">
        <v>207</v>
      </c>
      <c r="F357" s="122">
        <v>103.5</v>
      </c>
      <c r="G357" s="123">
        <v>0.27800000000000002</v>
      </c>
      <c r="H357" s="123">
        <v>0.99</v>
      </c>
      <c r="I357" s="123">
        <v>0</v>
      </c>
      <c r="J357" s="123">
        <v>0</v>
      </c>
      <c r="K357" s="123">
        <v>0</v>
      </c>
      <c r="L357" s="123">
        <v>0</v>
      </c>
      <c r="M357" s="123">
        <v>0.01</v>
      </c>
      <c r="N357" s="123">
        <v>0</v>
      </c>
      <c r="O357" s="123">
        <v>9.7000000000000003E-2</v>
      </c>
      <c r="P357" s="125">
        <v>82.9</v>
      </c>
      <c r="Q357" s="123">
        <v>0.45899999999999996</v>
      </c>
      <c r="R357" s="125">
        <v>85.7</v>
      </c>
      <c r="S357" s="123">
        <v>0.32299999999999995</v>
      </c>
      <c r="T357" s="125">
        <v>84.1</v>
      </c>
      <c r="U357" s="123">
        <v>0.27200000000000002</v>
      </c>
      <c r="V357" s="125">
        <v>86.5</v>
      </c>
      <c r="W357" s="123">
        <v>0.48799999999999999</v>
      </c>
    </row>
    <row r="358" spans="1:23" x14ac:dyDescent="0.3">
      <c r="A358" s="120">
        <v>14126</v>
      </c>
      <c r="B358" t="s">
        <v>59</v>
      </c>
      <c r="C358">
        <v>3</v>
      </c>
      <c r="D358" s="121" t="s">
        <v>3909</v>
      </c>
      <c r="E358">
        <v>687</v>
      </c>
      <c r="F358" s="122">
        <v>229</v>
      </c>
      <c r="G358" s="123">
        <v>0.441</v>
      </c>
      <c r="H358" s="123">
        <v>0.877</v>
      </c>
      <c r="I358" s="123">
        <v>0</v>
      </c>
      <c r="J358" s="123">
        <v>2.3E-2</v>
      </c>
      <c r="K358" s="123">
        <v>0</v>
      </c>
      <c r="L358" s="123">
        <v>7.3999999999999996E-2</v>
      </c>
      <c r="M358" s="123">
        <v>2.5000000000000001E-2</v>
      </c>
      <c r="N358" s="123">
        <v>0</v>
      </c>
      <c r="O358" s="123">
        <v>0.15</v>
      </c>
      <c r="P358" s="125">
        <v>83.9</v>
      </c>
      <c r="Q358" s="123">
        <v>0.61899999999999999</v>
      </c>
      <c r="R358" s="125">
        <v>86.9</v>
      </c>
      <c r="S358" s="123">
        <v>0.69599999999999995</v>
      </c>
      <c r="T358" s="125">
        <v>83.4</v>
      </c>
      <c r="U358" s="123">
        <v>0.77800000000000002</v>
      </c>
      <c r="V358" s="125">
        <v>85.9</v>
      </c>
      <c r="W358" s="123">
        <v>0.80800000000000005</v>
      </c>
    </row>
    <row r="359" spans="1:23" x14ac:dyDescent="0.3">
      <c r="A359" s="120">
        <v>31118</v>
      </c>
      <c r="B359" t="s">
        <v>132</v>
      </c>
      <c r="C359">
        <v>2</v>
      </c>
      <c r="D359" s="121" t="s">
        <v>3912</v>
      </c>
      <c r="E359">
        <v>47</v>
      </c>
      <c r="F359" s="122">
        <v>23.5</v>
      </c>
      <c r="G359" s="123">
        <v>0.60699999999999998</v>
      </c>
      <c r="H359" s="123">
        <v>1</v>
      </c>
      <c r="I359" s="123">
        <v>0</v>
      </c>
      <c r="J359" s="123">
        <v>0</v>
      </c>
      <c r="K359" s="123">
        <v>0</v>
      </c>
      <c r="L359" s="123">
        <v>0</v>
      </c>
      <c r="M359" s="123">
        <v>0</v>
      </c>
      <c r="N359" s="123">
        <v>0</v>
      </c>
      <c r="O359" s="123">
        <v>0.27600000000000002</v>
      </c>
      <c r="P359" s="125">
        <v>86.9</v>
      </c>
      <c r="Q359" s="123">
        <v>1</v>
      </c>
      <c r="R359" s="125">
        <v>85.3</v>
      </c>
      <c r="S359" s="123">
        <v>1</v>
      </c>
      <c r="T359" s="125">
        <v>88.1</v>
      </c>
      <c r="U359" s="123"/>
      <c r="V359" s="125">
        <v>85.3</v>
      </c>
      <c r="W359" s="123"/>
    </row>
    <row r="360" spans="1:23" x14ac:dyDescent="0.3">
      <c r="A360" s="120">
        <v>41003</v>
      </c>
      <c r="B360" t="s">
        <v>184</v>
      </c>
      <c r="C360">
        <v>2</v>
      </c>
      <c r="D360" s="121" t="s">
        <v>3912</v>
      </c>
      <c r="E360">
        <v>199</v>
      </c>
      <c r="F360" s="122">
        <v>99.5</v>
      </c>
      <c r="G360" s="123">
        <v>0.41</v>
      </c>
      <c r="H360" s="123">
        <v>0.97</v>
      </c>
      <c r="I360" s="123">
        <v>0</v>
      </c>
      <c r="J360" s="123">
        <v>0</v>
      </c>
      <c r="K360" s="123">
        <v>0</v>
      </c>
      <c r="L360" s="123">
        <v>0</v>
      </c>
      <c r="M360" s="123">
        <v>0.03</v>
      </c>
      <c r="N360" s="123">
        <v>0</v>
      </c>
      <c r="O360" s="123">
        <v>0.115</v>
      </c>
      <c r="P360" s="125">
        <v>87.4</v>
      </c>
      <c r="Q360" s="123">
        <v>0.57000000000000006</v>
      </c>
      <c r="R360" s="125">
        <v>92.5</v>
      </c>
      <c r="S360" s="123">
        <v>0.52900000000000003</v>
      </c>
      <c r="T360" s="125">
        <v>88</v>
      </c>
      <c r="U360" s="123">
        <v>0.245</v>
      </c>
      <c r="V360" s="125">
        <v>89.9</v>
      </c>
      <c r="W360" s="123">
        <v>0.63300000000000001</v>
      </c>
    </row>
    <row r="361" spans="1:23" x14ac:dyDescent="0.3">
      <c r="A361" s="120">
        <v>24093</v>
      </c>
      <c r="B361" t="s">
        <v>108</v>
      </c>
      <c r="C361">
        <v>27</v>
      </c>
      <c r="D361" s="121" t="s">
        <v>3914</v>
      </c>
      <c r="E361">
        <v>13755</v>
      </c>
      <c r="F361" s="122">
        <v>509.44450000000001</v>
      </c>
      <c r="G361" s="123">
        <v>0.40799999999999997</v>
      </c>
      <c r="H361" s="123">
        <v>0.54400000000000004</v>
      </c>
      <c r="I361" s="123">
        <v>0.15</v>
      </c>
      <c r="J361" s="123">
        <v>0.14499999999999999</v>
      </c>
      <c r="K361" s="123">
        <v>3.1E-2</v>
      </c>
      <c r="L361" s="123">
        <v>0.113</v>
      </c>
      <c r="M361" s="123">
        <v>1.7000000000000001E-2</v>
      </c>
      <c r="N361" s="123">
        <v>7.5999999999999998E-2</v>
      </c>
      <c r="O361" s="123">
        <v>0.11600000000000001</v>
      </c>
      <c r="P361" s="125">
        <v>83.6</v>
      </c>
      <c r="Q361" s="123">
        <v>0.51300000000000001</v>
      </c>
      <c r="R361" s="125">
        <v>83.6</v>
      </c>
      <c r="S361" s="123">
        <v>0.59399999999999997</v>
      </c>
      <c r="T361" s="125">
        <v>84</v>
      </c>
      <c r="U361" s="123">
        <v>0.372</v>
      </c>
      <c r="V361" s="125">
        <v>83.1</v>
      </c>
      <c r="W361" s="123">
        <v>0.29899999999999999</v>
      </c>
    </row>
    <row r="362" spans="1:23" x14ac:dyDescent="0.3">
      <c r="A362" s="120">
        <v>65096</v>
      </c>
      <c r="B362" t="s">
        <v>317</v>
      </c>
      <c r="C362">
        <v>2</v>
      </c>
      <c r="D362" s="121" t="s">
        <v>3912</v>
      </c>
      <c r="E362">
        <v>166</v>
      </c>
      <c r="F362" s="122">
        <v>83</v>
      </c>
      <c r="G362" s="123">
        <v>0.57999999999999996</v>
      </c>
      <c r="H362" s="123">
        <v>0.93400000000000005</v>
      </c>
      <c r="I362" s="123">
        <v>0</v>
      </c>
      <c r="J362" s="123">
        <v>0</v>
      </c>
      <c r="K362" s="123">
        <v>0</v>
      </c>
      <c r="L362" s="123">
        <v>0.03</v>
      </c>
      <c r="M362" s="123">
        <v>3.5999999999999997E-2</v>
      </c>
      <c r="N362" s="123">
        <v>0</v>
      </c>
      <c r="O362" s="123">
        <v>0.108</v>
      </c>
      <c r="P362" s="125">
        <v>85.5</v>
      </c>
      <c r="Q362" s="123">
        <v>0.58200000000000007</v>
      </c>
      <c r="R362" s="125">
        <v>80.7</v>
      </c>
      <c r="S362" s="123">
        <v>0.42900000000000005</v>
      </c>
      <c r="T362" s="125">
        <v>87.8</v>
      </c>
      <c r="U362" s="123">
        <v>0.377</v>
      </c>
      <c r="V362" s="125">
        <v>81.599999999999994</v>
      </c>
      <c r="W362" s="123">
        <v>0.83299999999999996</v>
      </c>
    </row>
    <row r="363" spans="1:23" x14ac:dyDescent="0.3">
      <c r="A363" s="120">
        <v>74197</v>
      </c>
      <c r="B363" t="s">
        <v>354</v>
      </c>
      <c r="C363">
        <v>2</v>
      </c>
      <c r="D363" s="121" t="s">
        <v>3912</v>
      </c>
      <c r="E363">
        <v>204</v>
      </c>
      <c r="F363" s="122">
        <v>102</v>
      </c>
      <c r="G363" s="123">
        <v>0.39100000000000001</v>
      </c>
      <c r="H363" s="123">
        <v>0.97099999999999997</v>
      </c>
      <c r="I363" s="123">
        <v>0</v>
      </c>
      <c r="J363" s="123">
        <v>0</v>
      </c>
      <c r="K363" s="123">
        <v>0</v>
      </c>
      <c r="L363" s="123">
        <v>0</v>
      </c>
      <c r="M363" s="123">
        <v>2.9000000000000001E-2</v>
      </c>
      <c r="N363" s="123">
        <v>0</v>
      </c>
      <c r="O363" s="123">
        <v>0.216</v>
      </c>
      <c r="P363" s="125">
        <v>75.8</v>
      </c>
      <c r="Q363" s="123">
        <v>0.622</v>
      </c>
      <c r="R363" s="125">
        <v>82.7</v>
      </c>
      <c r="S363" s="123">
        <v>0.70500000000000007</v>
      </c>
      <c r="T363" s="125">
        <v>76.5</v>
      </c>
      <c r="U363" s="123">
        <v>0.66500000000000004</v>
      </c>
      <c r="V363" s="125">
        <v>82.8</v>
      </c>
      <c r="W363" s="123">
        <v>0.83099999999999996</v>
      </c>
    </row>
    <row r="364" spans="1:23" x14ac:dyDescent="0.3">
      <c r="A364" s="120">
        <v>78001</v>
      </c>
      <c r="B364" t="s">
        <v>369</v>
      </c>
      <c r="C364">
        <v>2</v>
      </c>
      <c r="D364" s="121" t="s">
        <v>3910</v>
      </c>
      <c r="E364">
        <v>219</v>
      </c>
      <c r="F364" s="122">
        <v>109.5</v>
      </c>
      <c r="G364" s="123">
        <v>0.45100000000000001</v>
      </c>
      <c r="H364" s="123">
        <v>0.90400000000000003</v>
      </c>
      <c r="I364" s="123">
        <v>4.4999999999999998E-2</v>
      </c>
      <c r="J364" s="123">
        <v>0</v>
      </c>
      <c r="K364" s="123">
        <v>0</v>
      </c>
      <c r="L364" s="123">
        <v>0</v>
      </c>
      <c r="M364" s="123">
        <v>0.05</v>
      </c>
      <c r="N364" s="123">
        <v>0</v>
      </c>
      <c r="O364" s="123">
        <v>0.16500000000000001</v>
      </c>
      <c r="P364" s="125">
        <v>79.2</v>
      </c>
      <c r="Q364" s="123">
        <v>0.23799999999999999</v>
      </c>
      <c r="R364" s="125">
        <v>74.5</v>
      </c>
      <c r="S364" s="123">
        <v>6.5999999999999948E-2</v>
      </c>
      <c r="T364" s="125">
        <v>80.099999999999994</v>
      </c>
      <c r="U364" s="123">
        <v>0.76200000000000001</v>
      </c>
      <c r="V364" s="125">
        <v>75.5</v>
      </c>
      <c r="W364" s="123">
        <v>0.93400000000000005</v>
      </c>
    </row>
    <row r="365" spans="1:23" x14ac:dyDescent="0.3">
      <c r="A365" s="120">
        <v>83001</v>
      </c>
      <c r="B365" t="s">
        <v>392</v>
      </c>
      <c r="C365">
        <v>2</v>
      </c>
      <c r="D365" s="121" t="s">
        <v>3914</v>
      </c>
      <c r="E365">
        <v>290</v>
      </c>
      <c r="F365" s="122">
        <v>145</v>
      </c>
      <c r="G365" s="123">
        <v>0.20599999999999999</v>
      </c>
      <c r="H365" s="123">
        <v>0.93100000000000005</v>
      </c>
      <c r="I365" s="123">
        <v>1.7000000000000001E-2</v>
      </c>
      <c r="J365" s="123">
        <v>0</v>
      </c>
      <c r="K365" s="123">
        <v>0</v>
      </c>
      <c r="L365" s="123">
        <v>0</v>
      </c>
      <c r="M365" s="123">
        <v>5.0999999999999997E-2</v>
      </c>
      <c r="N365" s="123">
        <v>0</v>
      </c>
      <c r="O365" s="123">
        <v>0.13400000000000001</v>
      </c>
      <c r="P365" s="125">
        <v>81.599999999999994</v>
      </c>
      <c r="Q365" s="123">
        <v>0.47099999999999997</v>
      </c>
      <c r="R365" s="125">
        <v>81.5</v>
      </c>
      <c r="S365" s="123">
        <v>0.625</v>
      </c>
      <c r="T365" s="125">
        <v>82.8</v>
      </c>
      <c r="U365" s="123">
        <v>0.34200000000000003</v>
      </c>
      <c r="V365" s="125">
        <v>83.5</v>
      </c>
      <c r="W365" s="123">
        <v>0.77600000000000002</v>
      </c>
    </row>
    <row r="366" spans="1:23" x14ac:dyDescent="0.3">
      <c r="A366" s="120">
        <v>102081</v>
      </c>
      <c r="B366" t="s">
        <v>482</v>
      </c>
      <c r="C366">
        <v>2</v>
      </c>
      <c r="D366" s="121" t="s">
        <v>3911</v>
      </c>
      <c r="E366">
        <v>259</v>
      </c>
      <c r="F366" s="122">
        <v>129.5</v>
      </c>
      <c r="G366" s="123">
        <v>0.24099999999999999</v>
      </c>
      <c r="H366" s="123">
        <v>0.98399999999999999</v>
      </c>
      <c r="I366" s="123">
        <v>0</v>
      </c>
      <c r="J366" s="123">
        <v>0</v>
      </c>
      <c r="K366" s="123">
        <v>0</v>
      </c>
      <c r="L366" s="123">
        <v>0</v>
      </c>
      <c r="M366" s="123">
        <v>1.6E-2</v>
      </c>
      <c r="N366" s="123">
        <v>0</v>
      </c>
      <c r="O366" s="123">
        <v>7.2999999999999995E-2</v>
      </c>
      <c r="P366" s="125">
        <v>86.3</v>
      </c>
      <c r="Q366" s="123">
        <v>0.38900000000000001</v>
      </c>
      <c r="R366" s="125">
        <v>87.3</v>
      </c>
      <c r="S366" s="123">
        <v>0.34099999999999997</v>
      </c>
      <c r="T366" s="125">
        <v>86.1</v>
      </c>
      <c r="U366" s="123">
        <v>0.49399999999999999</v>
      </c>
      <c r="V366" s="125">
        <v>86.7</v>
      </c>
      <c r="W366" s="123"/>
    </row>
    <row r="367" spans="1:23" x14ac:dyDescent="0.3">
      <c r="A367" s="120">
        <v>115913</v>
      </c>
      <c r="B367" t="s">
        <v>540</v>
      </c>
      <c r="C367">
        <v>2</v>
      </c>
      <c r="D367" s="121" t="s">
        <v>3915</v>
      </c>
      <c r="E367">
        <v>484</v>
      </c>
      <c r="F367" s="122">
        <v>242</v>
      </c>
      <c r="G367" s="123">
        <v>0.43099999999999999</v>
      </c>
      <c r="H367" s="123">
        <v>0</v>
      </c>
      <c r="I367" s="123">
        <v>0.96299999999999997</v>
      </c>
      <c r="J367" s="123">
        <v>0</v>
      </c>
      <c r="K367" s="123">
        <v>0</v>
      </c>
      <c r="L367" s="123">
        <v>1.7999999999999999E-2</v>
      </c>
      <c r="M367" s="123">
        <v>1.9E-2</v>
      </c>
      <c r="N367" s="123">
        <v>0</v>
      </c>
      <c r="O367" s="123">
        <v>9.7000000000000003E-2</v>
      </c>
      <c r="P367" s="125">
        <v>86.1</v>
      </c>
      <c r="Q367" s="123">
        <v>0.73799999999999999</v>
      </c>
      <c r="R367" s="125">
        <v>83.4</v>
      </c>
      <c r="S367" s="123">
        <v>0.14600000000000002</v>
      </c>
      <c r="T367" s="125">
        <v>87.5</v>
      </c>
      <c r="U367" s="123">
        <v>0.26200000000000001</v>
      </c>
      <c r="V367" s="125">
        <v>85</v>
      </c>
      <c r="W367" s="123">
        <v>0.85399999999999998</v>
      </c>
    </row>
    <row r="368" spans="1:23" x14ac:dyDescent="0.3">
      <c r="A368" s="120">
        <v>94083</v>
      </c>
      <c r="B368" t="s">
        <v>438</v>
      </c>
      <c r="C368">
        <v>3</v>
      </c>
      <c r="D368" s="121" t="s">
        <v>3910</v>
      </c>
      <c r="E368">
        <v>1282</v>
      </c>
      <c r="F368" s="122">
        <v>427.33330000000001</v>
      </c>
      <c r="G368" s="123">
        <v>0.43</v>
      </c>
      <c r="H368" s="123">
        <v>0.94299999999999995</v>
      </c>
      <c r="I368" s="123">
        <v>1.4E-2</v>
      </c>
      <c r="J368" s="123">
        <v>1.9E-2</v>
      </c>
      <c r="K368" s="123">
        <v>0</v>
      </c>
      <c r="L368" s="123">
        <v>1.7999999999999999E-2</v>
      </c>
      <c r="M368" s="123">
        <v>6.0000000000000001E-3</v>
      </c>
      <c r="N368" s="123">
        <v>0</v>
      </c>
      <c r="O368" s="123">
        <v>0.13500000000000001</v>
      </c>
      <c r="P368" s="125">
        <v>81.599999999999994</v>
      </c>
      <c r="Q368" s="123">
        <v>0.60099999999999998</v>
      </c>
      <c r="R368" s="125">
        <v>80.8</v>
      </c>
      <c r="S368" s="123">
        <v>0.69799999999999995</v>
      </c>
      <c r="T368" s="125">
        <v>81.7</v>
      </c>
      <c r="U368" s="123">
        <v>0.31</v>
      </c>
      <c r="V368" s="125">
        <v>80.599999999999994</v>
      </c>
      <c r="W368" s="123">
        <v>0.23300000000000001</v>
      </c>
    </row>
    <row r="369" spans="1:23" x14ac:dyDescent="0.3">
      <c r="A369" s="120">
        <v>33094</v>
      </c>
      <c r="B369" t="s">
        <v>143</v>
      </c>
      <c r="C369">
        <v>1</v>
      </c>
      <c r="D369" s="121" t="s">
        <v>3913</v>
      </c>
      <c r="E369">
        <v>201</v>
      </c>
      <c r="F369" s="122">
        <v>201</v>
      </c>
      <c r="G369" s="123">
        <v>0.59499999999999997</v>
      </c>
      <c r="H369" s="123">
        <v>0.93</v>
      </c>
      <c r="I369" s="123">
        <v>0</v>
      </c>
      <c r="J369" s="123">
        <v>0</v>
      </c>
      <c r="K369" s="123">
        <v>0</v>
      </c>
      <c r="L369" s="123">
        <v>0</v>
      </c>
      <c r="M369" s="123">
        <v>7.0000000000000007E-2</v>
      </c>
      <c r="N369" s="123">
        <v>0</v>
      </c>
      <c r="O369" s="123">
        <v>0.13900000000000001</v>
      </c>
      <c r="P369" s="125">
        <v>92.2</v>
      </c>
      <c r="Q369" s="123">
        <v>0.52900000000000003</v>
      </c>
      <c r="R369" s="125">
        <v>100.6</v>
      </c>
      <c r="S369" s="123">
        <v>0.54499999999999993</v>
      </c>
      <c r="T369" s="125">
        <v>93</v>
      </c>
      <c r="U369" s="123">
        <v>0.34300000000000003</v>
      </c>
      <c r="V369" s="125">
        <v>99.7</v>
      </c>
      <c r="W369" s="123">
        <v>0.32900000000000001</v>
      </c>
    </row>
    <row r="370" spans="1:23" x14ac:dyDescent="0.3">
      <c r="A370" s="120">
        <v>74194</v>
      </c>
      <c r="B370" t="s">
        <v>352</v>
      </c>
      <c r="C370">
        <v>2</v>
      </c>
      <c r="D370" s="121" t="s">
        <v>3912</v>
      </c>
      <c r="E370">
        <v>211</v>
      </c>
      <c r="F370" s="122">
        <v>105.5</v>
      </c>
      <c r="G370" s="123">
        <v>0.42099999999999999</v>
      </c>
      <c r="H370" s="123">
        <v>0.97699999999999998</v>
      </c>
      <c r="I370" s="123">
        <v>0</v>
      </c>
      <c r="J370" s="123">
        <v>0</v>
      </c>
      <c r="K370" s="123">
        <v>0</v>
      </c>
      <c r="L370" s="123">
        <v>0</v>
      </c>
      <c r="M370" s="123">
        <v>2.3E-2</v>
      </c>
      <c r="N370" s="123">
        <v>0</v>
      </c>
      <c r="O370" s="123">
        <v>0.11799999999999999</v>
      </c>
      <c r="P370" s="125">
        <v>87.7</v>
      </c>
      <c r="Q370" s="123">
        <v>0.55899999999999994</v>
      </c>
      <c r="R370" s="125">
        <v>86.7</v>
      </c>
      <c r="S370" s="123">
        <v>0.53800000000000003</v>
      </c>
      <c r="T370" s="125">
        <v>88.6</v>
      </c>
      <c r="U370" s="123">
        <v>0.29799999999999999</v>
      </c>
      <c r="V370" s="125">
        <v>86.1</v>
      </c>
      <c r="W370" s="123">
        <v>0.63</v>
      </c>
    </row>
    <row r="371" spans="1:23" x14ac:dyDescent="0.3">
      <c r="A371" s="120">
        <v>88072</v>
      </c>
      <c r="B371" t="s">
        <v>410</v>
      </c>
      <c r="C371">
        <v>2</v>
      </c>
      <c r="D371" s="121" t="s">
        <v>3911</v>
      </c>
      <c r="E371">
        <v>349</v>
      </c>
      <c r="F371" s="122">
        <v>174.5</v>
      </c>
      <c r="G371" s="123">
        <v>0.24099999999999999</v>
      </c>
      <c r="H371" s="123">
        <v>0.97699999999999998</v>
      </c>
      <c r="I371" s="123">
        <v>0</v>
      </c>
      <c r="J371" s="123">
        <v>0</v>
      </c>
      <c r="K371" s="123">
        <v>0</v>
      </c>
      <c r="L371" s="123">
        <v>0</v>
      </c>
      <c r="M371" s="123">
        <v>2.3E-2</v>
      </c>
      <c r="N371" s="123">
        <v>0</v>
      </c>
      <c r="O371" s="123">
        <v>0.115</v>
      </c>
      <c r="P371" s="125">
        <v>86.3</v>
      </c>
      <c r="Q371" s="123">
        <v>0.51200000000000001</v>
      </c>
      <c r="R371" s="125">
        <v>85.6</v>
      </c>
      <c r="S371" s="123">
        <v>0.48299999999999998</v>
      </c>
      <c r="T371" s="125">
        <v>87.6</v>
      </c>
      <c r="U371" s="123">
        <v>0.29299999999999998</v>
      </c>
      <c r="V371" s="125">
        <v>86.5</v>
      </c>
      <c r="W371" s="123">
        <v>0.28000000000000003</v>
      </c>
    </row>
    <row r="372" spans="1:23" x14ac:dyDescent="0.3">
      <c r="A372" s="120">
        <v>108147</v>
      </c>
      <c r="B372" t="s">
        <v>516</v>
      </c>
      <c r="C372">
        <v>2</v>
      </c>
      <c r="D372" s="121" t="s">
        <v>3907</v>
      </c>
      <c r="E372">
        <v>169</v>
      </c>
      <c r="F372" s="122">
        <v>84.5</v>
      </c>
      <c r="G372" s="123">
        <v>0.99399999999999999</v>
      </c>
      <c r="H372" s="123">
        <v>0.94099999999999995</v>
      </c>
      <c r="I372" s="123">
        <v>0</v>
      </c>
      <c r="J372" s="123">
        <v>0</v>
      </c>
      <c r="K372" s="123">
        <v>0</v>
      </c>
      <c r="L372" s="123">
        <v>0</v>
      </c>
      <c r="M372" s="123">
        <v>5.8999999999999997E-2</v>
      </c>
      <c r="N372" s="123">
        <v>0</v>
      </c>
      <c r="O372" s="123">
        <v>0.112</v>
      </c>
      <c r="P372" s="125">
        <v>79.3</v>
      </c>
      <c r="Q372" s="123">
        <v>0.72699999999999998</v>
      </c>
      <c r="R372" s="125">
        <v>84.6</v>
      </c>
      <c r="S372" s="123">
        <v>0.121</v>
      </c>
      <c r="T372" s="125">
        <v>80.400000000000006</v>
      </c>
      <c r="U372" s="123">
        <v>0.27300000000000002</v>
      </c>
      <c r="V372" s="125">
        <v>84.9</v>
      </c>
      <c r="W372" s="123">
        <v>0.879</v>
      </c>
    </row>
    <row r="373" spans="1:23" x14ac:dyDescent="0.3">
      <c r="A373" s="120">
        <v>50001</v>
      </c>
      <c r="B373" t="s">
        <v>254</v>
      </c>
      <c r="C373">
        <v>8</v>
      </c>
      <c r="D373" s="121" t="s">
        <v>3915</v>
      </c>
      <c r="E373">
        <v>4097</v>
      </c>
      <c r="F373" s="122">
        <v>512.125</v>
      </c>
      <c r="G373" s="123">
        <v>0.30399999999999999</v>
      </c>
      <c r="H373" s="123">
        <v>0.90700000000000003</v>
      </c>
      <c r="I373" s="123">
        <v>8.9999999999999993E-3</v>
      </c>
      <c r="J373" s="123">
        <v>3.9E-2</v>
      </c>
      <c r="K373" s="123">
        <v>2E-3</v>
      </c>
      <c r="L373" s="123">
        <v>3.6999999999999998E-2</v>
      </c>
      <c r="M373" s="123">
        <v>6.0000000000000001E-3</v>
      </c>
      <c r="N373" s="123">
        <v>1.7999999999999999E-2</v>
      </c>
      <c r="O373" s="123">
        <v>0.13</v>
      </c>
      <c r="P373" s="125">
        <v>82.4</v>
      </c>
      <c r="Q373" s="123">
        <v>0.55699999999999994</v>
      </c>
      <c r="R373" s="125">
        <v>85</v>
      </c>
      <c r="S373" s="123">
        <v>0.55499999999999994</v>
      </c>
      <c r="T373" s="125">
        <v>82.4</v>
      </c>
      <c r="U373" s="123">
        <v>0.32500000000000001</v>
      </c>
      <c r="V373" s="125">
        <v>83.2</v>
      </c>
      <c r="W373" s="123">
        <v>0.28899999999999998</v>
      </c>
    </row>
    <row r="374" spans="1:23" x14ac:dyDescent="0.3">
      <c r="A374" s="120">
        <v>21148</v>
      </c>
      <c r="B374" t="s">
        <v>91</v>
      </c>
      <c r="C374">
        <v>2</v>
      </c>
      <c r="D374" s="121" t="s">
        <v>3911</v>
      </c>
      <c r="E374">
        <v>151</v>
      </c>
      <c r="F374" s="122">
        <v>75.5</v>
      </c>
      <c r="G374" s="123">
        <v>0.40300000000000002</v>
      </c>
      <c r="H374" s="123">
        <v>0.99299999999999999</v>
      </c>
      <c r="I374" s="123">
        <v>0</v>
      </c>
      <c r="J374" s="123">
        <v>0</v>
      </c>
      <c r="K374" s="123">
        <v>0</v>
      </c>
      <c r="L374" s="123">
        <v>0</v>
      </c>
      <c r="M374" s="123">
        <v>7.0000000000000001E-3</v>
      </c>
      <c r="N374" s="123">
        <v>0</v>
      </c>
      <c r="O374" s="123">
        <v>0.113</v>
      </c>
      <c r="P374" s="125">
        <v>83.8</v>
      </c>
      <c r="Q374" s="123">
        <v>0.66399999999999992</v>
      </c>
      <c r="R374" s="125">
        <v>79.099999999999994</v>
      </c>
      <c r="S374" s="123">
        <v>0.73199999999999998</v>
      </c>
      <c r="T374" s="125">
        <v>84</v>
      </c>
      <c r="U374" s="123"/>
      <c r="V374" s="125">
        <v>79.7</v>
      </c>
      <c r="W374" s="123"/>
    </row>
    <row r="375" spans="1:23" x14ac:dyDescent="0.3">
      <c r="A375" s="120">
        <v>114112</v>
      </c>
      <c r="B375" t="s">
        <v>530</v>
      </c>
      <c r="C375">
        <v>2</v>
      </c>
      <c r="D375" s="121" t="s">
        <v>3907</v>
      </c>
      <c r="E375">
        <v>343</v>
      </c>
      <c r="F375" s="122">
        <v>171.5</v>
      </c>
      <c r="G375" s="123">
        <v>0.53900000000000003</v>
      </c>
      <c r="H375" s="123">
        <v>0.94499999999999995</v>
      </c>
      <c r="I375" s="123">
        <v>0</v>
      </c>
      <c r="J375" s="123">
        <v>0</v>
      </c>
      <c r="K375" s="123">
        <v>0</v>
      </c>
      <c r="L375" s="123">
        <v>1.4999999999999999E-2</v>
      </c>
      <c r="M375" s="123">
        <v>4.1000000000000002E-2</v>
      </c>
      <c r="N375" s="123">
        <v>0</v>
      </c>
      <c r="O375" s="123">
        <v>0.14599999999999999</v>
      </c>
      <c r="P375" s="125">
        <v>85.9</v>
      </c>
      <c r="Q375" s="123">
        <v>0.51600000000000001</v>
      </c>
      <c r="R375" s="125">
        <v>82.8</v>
      </c>
      <c r="S375" s="123">
        <v>0.34199999999999997</v>
      </c>
      <c r="T375" s="125">
        <v>84.5</v>
      </c>
      <c r="U375" s="123">
        <v>0.28000000000000003</v>
      </c>
      <c r="V375" s="125">
        <v>84.7</v>
      </c>
      <c r="W375" s="123">
        <v>0.61699999999999999</v>
      </c>
    </row>
    <row r="376" spans="1:23" x14ac:dyDescent="0.3">
      <c r="A376" s="120">
        <v>48070</v>
      </c>
      <c r="B376" t="s">
        <v>219</v>
      </c>
      <c r="C376">
        <v>2</v>
      </c>
      <c r="D376" s="121" t="s">
        <v>3914</v>
      </c>
      <c r="E376">
        <v>914</v>
      </c>
      <c r="F376" s="122">
        <v>457</v>
      </c>
      <c r="G376" s="123">
        <v>0.248</v>
      </c>
      <c r="H376" s="123">
        <v>0.878</v>
      </c>
      <c r="I376" s="123">
        <v>7.0000000000000001E-3</v>
      </c>
      <c r="J376" s="123">
        <v>6.0999999999999999E-2</v>
      </c>
      <c r="K376" s="123">
        <v>0</v>
      </c>
      <c r="L376" s="123">
        <v>4.2999999999999997E-2</v>
      </c>
      <c r="M376" s="123">
        <v>1.0999999999999999E-2</v>
      </c>
      <c r="N376" s="123">
        <v>0</v>
      </c>
      <c r="O376" s="123">
        <v>0.13400000000000001</v>
      </c>
      <c r="P376" s="125">
        <v>82.5</v>
      </c>
      <c r="Q376" s="123">
        <v>0.503</v>
      </c>
      <c r="R376" s="125">
        <v>79.7</v>
      </c>
      <c r="S376" s="123">
        <v>0.69100000000000006</v>
      </c>
      <c r="T376" s="125">
        <v>83.4</v>
      </c>
      <c r="U376" s="123">
        <v>0.34399999999999997</v>
      </c>
      <c r="V376" s="125">
        <v>82.2</v>
      </c>
      <c r="W376" s="123">
        <v>0.183</v>
      </c>
    </row>
    <row r="377" spans="1:23" x14ac:dyDescent="0.3">
      <c r="A377" s="120">
        <v>33091</v>
      </c>
      <c r="B377" t="s">
        <v>140</v>
      </c>
      <c r="C377">
        <v>1</v>
      </c>
      <c r="D377" s="121" t="s">
        <v>3913</v>
      </c>
      <c r="E377">
        <v>121</v>
      </c>
      <c r="F377" s="122">
        <v>121</v>
      </c>
      <c r="G377" s="123">
        <v>0.70699999999999996</v>
      </c>
      <c r="H377" s="123">
        <v>0.98299999999999998</v>
      </c>
      <c r="I377" s="123">
        <v>0</v>
      </c>
      <c r="J377" s="123">
        <v>0</v>
      </c>
      <c r="K377" s="123">
        <v>0</v>
      </c>
      <c r="L377" s="123">
        <v>0</v>
      </c>
      <c r="M377" s="123">
        <v>1.7000000000000001E-2</v>
      </c>
      <c r="N377" s="123">
        <v>0</v>
      </c>
      <c r="O377" s="123">
        <v>0.124</v>
      </c>
      <c r="P377" s="125">
        <v>92.6</v>
      </c>
      <c r="Q377" s="123">
        <v>0.68599999999999994</v>
      </c>
      <c r="R377" s="125">
        <v>95.4</v>
      </c>
      <c r="S377" s="123">
        <v>0.65700000000000003</v>
      </c>
      <c r="T377" s="125">
        <v>92.7</v>
      </c>
      <c r="U377" s="123">
        <v>0.16700000000000001</v>
      </c>
      <c r="V377" s="125">
        <v>93.6</v>
      </c>
      <c r="W377" s="123">
        <v>0.27100000000000002</v>
      </c>
    </row>
    <row r="378" spans="1:23" x14ac:dyDescent="0.3">
      <c r="A378" s="120">
        <v>16094</v>
      </c>
      <c r="B378" t="s">
        <v>69</v>
      </c>
      <c r="C378">
        <v>2</v>
      </c>
      <c r="D378" s="121" t="s">
        <v>3910</v>
      </c>
      <c r="E378">
        <v>343</v>
      </c>
      <c r="F378" s="122">
        <v>171.5</v>
      </c>
      <c r="G378" s="123">
        <v>0.34499999999999997</v>
      </c>
      <c r="H378" s="123">
        <v>0.99399999999999999</v>
      </c>
      <c r="I378" s="123">
        <v>0</v>
      </c>
      <c r="J378" s="123">
        <v>0</v>
      </c>
      <c r="K378" s="123">
        <v>0</v>
      </c>
      <c r="L378" s="123">
        <v>0</v>
      </c>
      <c r="M378" s="123">
        <v>6.0000000000000001E-3</v>
      </c>
      <c r="N378" s="123">
        <v>0</v>
      </c>
      <c r="O378" s="123">
        <v>6.7000000000000004E-2</v>
      </c>
      <c r="P378" s="125">
        <v>84.4</v>
      </c>
      <c r="Q378" s="123">
        <v>0.65700000000000003</v>
      </c>
      <c r="R378" s="125">
        <v>83.1</v>
      </c>
      <c r="S378" s="123">
        <v>0.503</v>
      </c>
      <c r="T378" s="125">
        <v>86.6</v>
      </c>
      <c r="U378" s="123">
        <v>0.28999999999999998</v>
      </c>
      <c r="V378" s="125">
        <v>83.8</v>
      </c>
      <c r="W378" s="123">
        <v>0.85499999999999998</v>
      </c>
    </row>
    <row r="379" spans="1:23" x14ac:dyDescent="0.3">
      <c r="A379" s="120">
        <v>54041</v>
      </c>
      <c r="B379" t="s">
        <v>279</v>
      </c>
      <c r="C379">
        <v>2</v>
      </c>
      <c r="D379" s="121" t="s">
        <v>3908</v>
      </c>
      <c r="E379">
        <v>959</v>
      </c>
      <c r="F379" s="122">
        <v>479.5</v>
      </c>
      <c r="G379" s="123">
        <v>0.28999999999999998</v>
      </c>
      <c r="H379" s="123">
        <v>0.90500000000000003</v>
      </c>
      <c r="I379" s="123">
        <v>5.0000000000000001E-3</v>
      </c>
      <c r="J379" s="123">
        <v>3.4000000000000002E-2</v>
      </c>
      <c r="K379" s="123">
        <v>0</v>
      </c>
      <c r="L379" s="123">
        <v>4.2999999999999997E-2</v>
      </c>
      <c r="M379" s="123">
        <v>1.4E-2</v>
      </c>
      <c r="N379" s="123">
        <v>0</v>
      </c>
      <c r="O379" s="123">
        <v>0.14099999999999999</v>
      </c>
      <c r="P379" s="125">
        <v>84.4</v>
      </c>
      <c r="Q379" s="123">
        <v>0.53400000000000003</v>
      </c>
      <c r="R379" s="125">
        <v>87.8</v>
      </c>
      <c r="S379" s="123">
        <v>0.60799999999999998</v>
      </c>
      <c r="T379" s="125">
        <v>82.7</v>
      </c>
      <c r="U379" s="123">
        <v>0.29499999999999998</v>
      </c>
      <c r="V379" s="125">
        <v>87.1</v>
      </c>
      <c r="W379" s="123">
        <v>0.24</v>
      </c>
    </row>
    <row r="380" spans="1:23" x14ac:dyDescent="0.3">
      <c r="A380" s="120">
        <v>100065</v>
      </c>
      <c r="B380" t="s">
        <v>479</v>
      </c>
      <c r="C380">
        <v>2</v>
      </c>
      <c r="D380" s="121" t="s">
        <v>3910</v>
      </c>
      <c r="E380">
        <v>328</v>
      </c>
      <c r="F380" s="122">
        <v>164</v>
      </c>
      <c r="G380" s="123">
        <v>0.47699999999999998</v>
      </c>
      <c r="H380" s="123">
        <v>0.93899999999999995</v>
      </c>
      <c r="I380" s="123">
        <v>2.1000000000000001E-2</v>
      </c>
      <c r="J380" s="123">
        <v>0</v>
      </c>
      <c r="K380" s="123">
        <v>0</v>
      </c>
      <c r="L380" s="123">
        <v>2.4E-2</v>
      </c>
      <c r="M380" s="123">
        <v>1.4999999999999999E-2</v>
      </c>
      <c r="N380" s="123">
        <v>0</v>
      </c>
      <c r="O380" s="123">
        <v>0.13200000000000001</v>
      </c>
      <c r="P380" s="125">
        <v>86.8</v>
      </c>
      <c r="Q380" s="123">
        <v>0.48299999999999998</v>
      </c>
      <c r="R380" s="125">
        <v>86.7</v>
      </c>
      <c r="S380" s="123">
        <v>0.43300000000000005</v>
      </c>
      <c r="T380" s="125">
        <v>87.6</v>
      </c>
      <c r="U380" s="123">
        <v>0.42099999999999999</v>
      </c>
      <c r="V380" s="125">
        <v>86.4</v>
      </c>
      <c r="W380" s="123">
        <v>0.47799999999999998</v>
      </c>
    </row>
    <row r="381" spans="1:23" x14ac:dyDescent="0.3">
      <c r="A381" s="120">
        <v>92091</v>
      </c>
      <c r="B381" t="s">
        <v>431</v>
      </c>
      <c r="C381">
        <v>3</v>
      </c>
      <c r="D381" s="121" t="s">
        <v>3915</v>
      </c>
      <c r="E381">
        <v>1436</v>
      </c>
      <c r="F381" s="122">
        <v>478.66669999999999</v>
      </c>
      <c r="G381" s="123">
        <v>0.214</v>
      </c>
      <c r="H381" s="123">
        <v>0.77200000000000002</v>
      </c>
      <c r="I381" s="123">
        <v>8.6999999999999994E-2</v>
      </c>
      <c r="J381" s="123">
        <v>0.08</v>
      </c>
      <c r="K381" s="123">
        <v>8.9999999999999993E-3</v>
      </c>
      <c r="L381" s="123">
        <v>5.0999999999999997E-2</v>
      </c>
      <c r="M381" s="123">
        <v>2E-3</v>
      </c>
      <c r="N381" s="123">
        <v>3.7999999999999999E-2</v>
      </c>
      <c r="O381" s="123">
        <v>0.16700000000000001</v>
      </c>
      <c r="P381" s="125">
        <v>86.9</v>
      </c>
      <c r="Q381" s="123">
        <v>0.45899999999999996</v>
      </c>
      <c r="R381" s="125">
        <v>86.8</v>
      </c>
      <c r="S381" s="123">
        <v>0.505</v>
      </c>
      <c r="T381" s="125">
        <v>86.2</v>
      </c>
      <c r="U381" s="123">
        <v>0.33800000000000002</v>
      </c>
      <c r="V381" s="125">
        <v>85.1</v>
      </c>
      <c r="W381" s="123">
        <v>0.29499999999999998</v>
      </c>
    </row>
    <row r="382" spans="1:23" x14ac:dyDescent="0.3">
      <c r="A382" s="120">
        <v>97118</v>
      </c>
      <c r="B382" t="s">
        <v>464</v>
      </c>
      <c r="C382">
        <v>1</v>
      </c>
      <c r="D382" s="121" t="s">
        <v>3908</v>
      </c>
      <c r="E382">
        <v>52</v>
      </c>
      <c r="F382" s="122">
        <v>52</v>
      </c>
      <c r="G382" s="123">
        <v>0.24099999999999999</v>
      </c>
      <c r="H382" s="123">
        <v>0.82699999999999996</v>
      </c>
      <c r="I382" s="123">
        <v>0.115</v>
      </c>
      <c r="J382" s="123">
        <v>0</v>
      </c>
      <c r="K382" s="123">
        <v>0</v>
      </c>
      <c r="L382" s="123">
        <v>0</v>
      </c>
      <c r="M382" s="123">
        <v>5.8000000000000003E-2</v>
      </c>
      <c r="N382" s="123">
        <v>0</v>
      </c>
      <c r="O382" s="123">
        <v>0.26900000000000002</v>
      </c>
      <c r="P382" s="125">
        <v>87.1</v>
      </c>
      <c r="Q382" s="123">
        <v>0.71399999999999997</v>
      </c>
      <c r="R382" s="125">
        <v>84.1</v>
      </c>
      <c r="S382" s="123">
        <v>0.14300000000000002</v>
      </c>
      <c r="T382" s="125">
        <v>87.6</v>
      </c>
      <c r="U382" s="123">
        <v>0.88</v>
      </c>
      <c r="V382" s="125">
        <v>83.7</v>
      </c>
      <c r="W382" s="123">
        <v>0.88</v>
      </c>
    </row>
    <row r="383" spans="1:23" x14ac:dyDescent="0.3">
      <c r="A383" s="120">
        <v>75086</v>
      </c>
      <c r="B383" t="s">
        <v>359</v>
      </c>
      <c r="C383">
        <v>1</v>
      </c>
      <c r="D383" s="121" t="s">
        <v>3913</v>
      </c>
      <c r="E383">
        <v>139</v>
      </c>
      <c r="F383" s="122">
        <v>139</v>
      </c>
      <c r="G383" s="123">
        <v>0.64600000000000002</v>
      </c>
      <c r="H383" s="123">
        <v>0.90600000000000003</v>
      </c>
      <c r="I383" s="123">
        <v>0</v>
      </c>
      <c r="J383" s="123">
        <v>5.8000000000000003E-2</v>
      </c>
      <c r="K383" s="123">
        <v>0</v>
      </c>
      <c r="L383" s="123">
        <v>0</v>
      </c>
      <c r="M383" s="123">
        <v>3.5999999999999997E-2</v>
      </c>
      <c r="N383" s="123">
        <v>0</v>
      </c>
      <c r="O383" s="123">
        <v>0.108</v>
      </c>
      <c r="P383" s="125">
        <v>87.5</v>
      </c>
      <c r="Q383" s="123">
        <v>0.68500000000000005</v>
      </c>
      <c r="R383" s="125">
        <v>83.9</v>
      </c>
      <c r="S383" s="123">
        <v>0.14600000000000002</v>
      </c>
      <c r="T383" s="125">
        <v>88.4</v>
      </c>
      <c r="U383" s="123">
        <v>0.75</v>
      </c>
      <c r="V383" s="125">
        <v>83.6</v>
      </c>
      <c r="W383" s="123">
        <v>0.92200000000000004</v>
      </c>
    </row>
    <row r="384" spans="1:23" x14ac:dyDescent="0.3">
      <c r="A384" s="120">
        <v>89087</v>
      </c>
      <c r="B384" t="s">
        <v>416</v>
      </c>
      <c r="C384">
        <v>2</v>
      </c>
      <c r="D384" s="121" t="s">
        <v>3908</v>
      </c>
      <c r="E384">
        <v>249</v>
      </c>
      <c r="F384" s="122">
        <v>124.5</v>
      </c>
      <c r="G384" s="123">
        <v>0.33400000000000002</v>
      </c>
      <c r="H384" s="123">
        <v>0.92</v>
      </c>
      <c r="I384" s="123">
        <v>0</v>
      </c>
      <c r="J384" s="123">
        <v>0</v>
      </c>
      <c r="K384" s="123">
        <v>0</v>
      </c>
      <c r="L384" s="123">
        <v>2.4E-2</v>
      </c>
      <c r="M384" s="123">
        <v>5.6000000000000001E-2</v>
      </c>
      <c r="N384" s="123">
        <v>0</v>
      </c>
      <c r="O384" s="123">
        <v>0.125</v>
      </c>
      <c r="P384" s="125">
        <v>84.8</v>
      </c>
      <c r="Q384" s="123">
        <v>0.60699999999999998</v>
      </c>
      <c r="R384" s="125">
        <v>87.7</v>
      </c>
      <c r="S384" s="123">
        <v>0.42000000000000004</v>
      </c>
      <c r="T384" s="125">
        <v>83</v>
      </c>
      <c r="U384" s="123">
        <v>0.48699999999999999</v>
      </c>
      <c r="V384" s="125">
        <v>86.7</v>
      </c>
      <c r="W384" s="123">
        <v>0.85399999999999998</v>
      </c>
    </row>
    <row r="385" spans="1:23" x14ac:dyDescent="0.3">
      <c r="A385" s="120">
        <v>76081</v>
      </c>
      <c r="B385" t="s">
        <v>361</v>
      </c>
      <c r="C385">
        <v>2</v>
      </c>
      <c r="D385" s="121" t="s">
        <v>3909</v>
      </c>
      <c r="E385">
        <v>129</v>
      </c>
      <c r="F385" s="122">
        <v>64.5</v>
      </c>
      <c r="G385" s="123">
        <v>0.504</v>
      </c>
      <c r="H385" s="123">
        <v>0.96099999999999997</v>
      </c>
      <c r="I385" s="123">
        <v>0</v>
      </c>
      <c r="J385" s="123">
        <v>0</v>
      </c>
      <c r="K385" s="123">
        <v>0</v>
      </c>
      <c r="L385" s="123">
        <v>0</v>
      </c>
      <c r="M385" s="123">
        <v>3.9E-2</v>
      </c>
      <c r="N385" s="123">
        <v>0</v>
      </c>
      <c r="O385" s="123">
        <v>0.13900000000000001</v>
      </c>
      <c r="P385" s="125">
        <v>83.4</v>
      </c>
      <c r="Q385" s="123">
        <v>0.30100000000000005</v>
      </c>
      <c r="R385" s="125">
        <v>86.5</v>
      </c>
      <c r="S385" s="123">
        <v>0.40900000000000003</v>
      </c>
      <c r="T385" s="125">
        <v>79.900000000000006</v>
      </c>
      <c r="U385" s="123">
        <v>0.81799999999999995</v>
      </c>
      <c r="V385" s="125">
        <v>83.8</v>
      </c>
      <c r="W385" s="123">
        <v>0.90900000000000003</v>
      </c>
    </row>
    <row r="386" spans="1:23" x14ac:dyDescent="0.3">
      <c r="A386" s="120">
        <v>76082</v>
      </c>
      <c r="B386" t="s">
        <v>362</v>
      </c>
      <c r="C386">
        <v>2</v>
      </c>
      <c r="D386" s="121" t="s">
        <v>3909</v>
      </c>
      <c r="E386">
        <v>602</v>
      </c>
      <c r="F386" s="122">
        <v>301</v>
      </c>
      <c r="G386" s="123">
        <v>0.45800000000000002</v>
      </c>
      <c r="H386" s="123">
        <v>0.96199999999999997</v>
      </c>
      <c r="I386" s="123">
        <v>0</v>
      </c>
      <c r="J386" s="123">
        <v>0</v>
      </c>
      <c r="K386" s="123">
        <v>0</v>
      </c>
      <c r="L386" s="123">
        <v>1.2E-2</v>
      </c>
      <c r="M386" s="123">
        <v>2.7E-2</v>
      </c>
      <c r="N386" s="123">
        <v>0</v>
      </c>
      <c r="O386" s="123">
        <v>0.10199999999999999</v>
      </c>
      <c r="P386" s="125">
        <v>90.7</v>
      </c>
      <c r="Q386" s="123">
        <v>0.499</v>
      </c>
      <c r="R386" s="125">
        <v>92.8</v>
      </c>
      <c r="S386" s="123">
        <v>0.53699999999999992</v>
      </c>
      <c r="T386" s="125">
        <v>91.7</v>
      </c>
      <c r="U386" s="123">
        <v>0.42</v>
      </c>
      <c r="V386" s="125">
        <v>92</v>
      </c>
      <c r="W386" s="123">
        <v>0.307</v>
      </c>
    </row>
    <row r="387" spans="1:23" x14ac:dyDescent="0.3">
      <c r="A387" s="120">
        <v>76083</v>
      </c>
      <c r="B387" t="s">
        <v>363</v>
      </c>
      <c r="C387">
        <v>2</v>
      </c>
      <c r="D387" s="121" t="s">
        <v>3909</v>
      </c>
      <c r="E387">
        <v>798</v>
      </c>
      <c r="F387" s="122">
        <v>399</v>
      </c>
      <c r="G387" s="123">
        <v>0.21099999999999999</v>
      </c>
      <c r="H387" s="123">
        <v>0.98699999999999999</v>
      </c>
      <c r="I387" s="123">
        <v>0</v>
      </c>
      <c r="J387" s="123">
        <v>0</v>
      </c>
      <c r="K387" s="123">
        <v>0</v>
      </c>
      <c r="L387" s="123">
        <v>0</v>
      </c>
      <c r="M387" s="123">
        <v>1.2999999999999999E-2</v>
      </c>
      <c r="N387" s="123">
        <v>0</v>
      </c>
      <c r="O387" s="123">
        <v>0.10199999999999999</v>
      </c>
      <c r="P387" s="125">
        <v>79.8</v>
      </c>
      <c r="Q387" s="123">
        <v>0.49099999999999999</v>
      </c>
      <c r="R387" s="125">
        <v>82.6</v>
      </c>
      <c r="S387" s="123">
        <v>0.58499999999999996</v>
      </c>
      <c r="T387" s="125">
        <v>81.7</v>
      </c>
      <c r="U387" s="123">
        <v>0.63500000000000001</v>
      </c>
      <c r="V387" s="125">
        <v>81</v>
      </c>
      <c r="W387" s="123">
        <v>0.78500000000000003</v>
      </c>
    </row>
    <row r="388" spans="1:23" x14ac:dyDescent="0.3">
      <c r="A388" s="120">
        <v>32054</v>
      </c>
      <c r="B388" t="s">
        <v>135</v>
      </c>
      <c r="C388">
        <v>2</v>
      </c>
      <c r="D388" s="121" t="s">
        <v>3912</v>
      </c>
      <c r="E388">
        <v>114</v>
      </c>
      <c r="F388" s="122">
        <v>57</v>
      </c>
      <c r="G388" s="123">
        <v>0.33700000000000002</v>
      </c>
      <c r="H388" s="123">
        <v>0.93</v>
      </c>
      <c r="I388" s="123">
        <v>0</v>
      </c>
      <c r="J388" s="123">
        <v>0</v>
      </c>
      <c r="K388" s="123">
        <v>0</v>
      </c>
      <c r="L388" s="123">
        <v>0</v>
      </c>
      <c r="M388" s="123">
        <v>7.0000000000000007E-2</v>
      </c>
      <c r="N388" s="123">
        <v>0</v>
      </c>
      <c r="O388" s="123">
        <v>5.2999999999999999E-2</v>
      </c>
      <c r="P388" s="125">
        <v>86.1</v>
      </c>
      <c r="Q388" s="123">
        <v>0.47</v>
      </c>
      <c r="R388" s="125">
        <v>84.6</v>
      </c>
      <c r="S388" s="123">
        <v>0.61499999999999999</v>
      </c>
      <c r="T388" s="125">
        <v>86</v>
      </c>
      <c r="U388" s="123">
        <v>0.5</v>
      </c>
      <c r="V388" s="125">
        <v>85.3</v>
      </c>
      <c r="W388" s="123"/>
    </row>
    <row r="389" spans="1:23" x14ac:dyDescent="0.3">
      <c r="A389" s="120">
        <v>93124</v>
      </c>
      <c r="B389" t="s">
        <v>435</v>
      </c>
      <c r="C389">
        <v>2</v>
      </c>
      <c r="D389" s="121" t="s">
        <v>3908</v>
      </c>
      <c r="E389">
        <v>475</v>
      </c>
      <c r="F389" s="122">
        <v>237.5</v>
      </c>
      <c r="G389" s="123">
        <v>0.6</v>
      </c>
      <c r="H389" s="123">
        <v>0.92200000000000004</v>
      </c>
      <c r="I389" s="123">
        <v>1.9E-2</v>
      </c>
      <c r="J389" s="123">
        <v>3.5999999999999997E-2</v>
      </c>
      <c r="K389" s="123">
        <v>0</v>
      </c>
      <c r="L389" s="123">
        <v>0</v>
      </c>
      <c r="M389" s="123">
        <v>2.3E-2</v>
      </c>
      <c r="N389" s="123">
        <v>0</v>
      </c>
      <c r="O389" s="123">
        <v>0.20599999999999999</v>
      </c>
      <c r="P389" s="125">
        <v>86</v>
      </c>
      <c r="Q389" s="123">
        <v>0.56299999999999994</v>
      </c>
      <c r="R389" s="125">
        <v>88</v>
      </c>
      <c r="S389" s="123">
        <v>0.54600000000000004</v>
      </c>
      <c r="T389" s="125">
        <v>87.3</v>
      </c>
      <c r="U389" s="123">
        <v>0.315</v>
      </c>
      <c r="V389" s="125">
        <v>86.4</v>
      </c>
      <c r="W389" s="123">
        <v>0.63900000000000001</v>
      </c>
    </row>
    <row r="390" spans="1:23" x14ac:dyDescent="0.3">
      <c r="A390" s="120">
        <v>27058</v>
      </c>
      <c r="B390" t="s">
        <v>119</v>
      </c>
      <c r="C390">
        <v>2</v>
      </c>
      <c r="D390" s="121" t="s">
        <v>3909</v>
      </c>
      <c r="E390">
        <v>217</v>
      </c>
      <c r="F390" s="122">
        <v>108.5</v>
      </c>
      <c r="G390" s="123">
        <v>0.48199999999999998</v>
      </c>
      <c r="H390" s="123">
        <v>0.98099999999999998</v>
      </c>
      <c r="I390" s="123">
        <v>0</v>
      </c>
      <c r="J390" s="123">
        <v>0</v>
      </c>
      <c r="K390" s="123">
        <v>0</v>
      </c>
      <c r="L390" s="123">
        <v>0</v>
      </c>
      <c r="M390" s="123">
        <v>1.9E-2</v>
      </c>
      <c r="N390" s="123">
        <v>0</v>
      </c>
      <c r="O390" s="123">
        <v>9.7000000000000003E-2</v>
      </c>
      <c r="P390" s="125">
        <v>80.599999999999994</v>
      </c>
      <c r="Q390" s="123">
        <v>0.69799999999999995</v>
      </c>
      <c r="R390" s="125">
        <v>80.2</v>
      </c>
      <c r="S390" s="123">
        <v>0.10399999999999998</v>
      </c>
      <c r="T390" s="125">
        <v>80.2</v>
      </c>
      <c r="U390" s="123">
        <v>0.73599999999999999</v>
      </c>
      <c r="V390" s="125">
        <v>80.2</v>
      </c>
      <c r="W390" s="123">
        <v>0.89300000000000002</v>
      </c>
    </row>
    <row r="391" spans="1:23" x14ac:dyDescent="0.3">
      <c r="A391" s="120">
        <v>22093</v>
      </c>
      <c r="B391" t="s">
        <v>100</v>
      </c>
      <c r="C391">
        <v>6</v>
      </c>
      <c r="D391" s="121" t="s">
        <v>3907</v>
      </c>
      <c r="E391">
        <v>4358</v>
      </c>
      <c r="F391" s="122">
        <v>726.33330000000001</v>
      </c>
      <c r="G391" s="123">
        <v>0.27600000000000002</v>
      </c>
      <c r="H391" s="123">
        <v>0.89200000000000002</v>
      </c>
      <c r="I391" s="123">
        <v>4.0000000000000001E-3</v>
      </c>
      <c r="J391" s="123">
        <v>4.7E-2</v>
      </c>
      <c r="K391" s="123">
        <v>1E-3</v>
      </c>
      <c r="L391" s="123">
        <v>4.4999999999999998E-2</v>
      </c>
      <c r="M391" s="123">
        <v>1.0999999999999999E-2</v>
      </c>
      <c r="N391" s="123">
        <v>3.3000000000000002E-2</v>
      </c>
      <c r="O391" s="123">
        <v>0.115</v>
      </c>
      <c r="P391" s="125">
        <v>87.9</v>
      </c>
      <c r="Q391" s="123">
        <v>0.35899999999999999</v>
      </c>
      <c r="R391" s="125">
        <v>87.4</v>
      </c>
      <c r="S391" s="123">
        <v>0.371</v>
      </c>
      <c r="T391" s="125">
        <v>87.5</v>
      </c>
      <c r="U391" s="123">
        <v>0.48199999999999998</v>
      </c>
      <c r="V391" s="125">
        <v>86.2</v>
      </c>
      <c r="W391" s="123">
        <v>0.45600000000000002</v>
      </c>
    </row>
    <row r="392" spans="1:23" x14ac:dyDescent="0.3">
      <c r="A392" s="120">
        <v>64074</v>
      </c>
      <c r="B392" t="s">
        <v>315</v>
      </c>
      <c r="C392">
        <v>2</v>
      </c>
      <c r="D392" s="121" t="s">
        <v>3911</v>
      </c>
      <c r="E392">
        <v>755</v>
      </c>
      <c r="F392" s="122">
        <v>377.5</v>
      </c>
      <c r="G392" s="123">
        <v>0.27500000000000002</v>
      </c>
      <c r="H392" s="123">
        <v>0.92400000000000004</v>
      </c>
      <c r="I392" s="123">
        <v>7.0000000000000001E-3</v>
      </c>
      <c r="J392" s="123">
        <v>2.9000000000000001E-2</v>
      </c>
      <c r="K392" s="123">
        <v>0</v>
      </c>
      <c r="L392" s="123">
        <v>3.4000000000000002E-2</v>
      </c>
      <c r="M392" s="123">
        <v>5.0000000000000001E-3</v>
      </c>
      <c r="N392" s="123">
        <v>0</v>
      </c>
      <c r="O392" s="123">
        <v>0.151</v>
      </c>
      <c r="P392" s="125">
        <v>84.7</v>
      </c>
      <c r="Q392" s="123">
        <v>0.53100000000000003</v>
      </c>
      <c r="R392" s="125">
        <v>84.9</v>
      </c>
      <c r="S392" s="123">
        <v>0.53600000000000003</v>
      </c>
      <c r="T392" s="125">
        <v>87.2</v>
      </c>
      <c r="U392" s="123">
        <v>0.29099999999999998</v>
      </c>
      <c r="V392" s="125">
        <v>83.7</v>
      </c>
      <c r="W392" s="123">
        <v>0.56399999999999995</v>
      </c>
    </row>
    <row r="393" spans="1:23" x14ac:dyDescent="0.3">
      <c r="A393" s="120">
        <v>69109</v>
      </c>
      <c r="B393" t="s">
        <v>336</v>
      </c>
      <c r="C393">
        <v>2</v>
      </c>
      <c r="D393" s="121" t="s">
        <v>3911</v>
      </c>
      <c r="E393">
        <v>271</v>
      </c>
      <c r="F393" s="122">
        <v>135.5</v>
      </c>
      <c r="G393" s="123">
        <v>0.439</v>
      </c>
      <c r="H393" s="123">
        <v>0.92600000000000005</v>
      </c>
      <c r="I393" s="123">
        <v>1.7999999999999999E-2</v>
      </c>
      <c r="J393" s="123">
        <v>0</v>
      </c>
      <c r="K393" s="123">
        <v>0</v>
      </c>
      <c r="L393" s="123">
        <v>3.6999999999999998E-2</v>
      </c>
      <c r="M393" s="123">
        <v>1.7999999999999999E-2</v>
      </c>
      <c r="N393" s="123">
        <v>0</v>
      </c>
      <c r="O393" s="123">
        <v>0.17299999999999999</v>
      </c>
      <c r="P393" s="125">
        <v>86.5</v>
      </c>
      <c r="Q393" s="123">
        <v>0.60599999999999998</v>
      </c>
      <c r="R393" s="125">
        <v>89.7</v>
      </c>
      <c r="S393" s="123">
        <v>0.57899999999999996</v>
      </c>
      <c r="T393" s="125">
        <v>85.6</v>
      </c>
      <c r="U393" s="123">
        <v>0.373</v>
      </c>
      <c r="V393" s="125">
        <v>85.9</v>
      </c>
      <c r="W393" s="123">
        <v>0.36699999999999999</v>
      </c>
    </row>
    <row r="394" spans="1:23" x14ac:dyDescent="0.3">
      <c r="A394" s="120">
        <v>83005</v>
      </c>
      <c r="B394" t="s">
        <v>395</v>
      </c>
      <c r="C394">
        <v>15</v>
      </c>
      <c r="D394" s="121" t="s">
        <v>3914</v>
      </c>
      <c r="E394">
        <v>7979</v>
      </c>
      <c r="F394" s="122">
        <v>531.93330000000003</v>
      </c>
      <c r="G394" s="123">
        <v>0.21199999999999999</v>
      </c>
      <c r="H394" s="123">
        <v>0.65600000000000003</v>
      </c>
      <c r="I394" s="123">
        <v>0.13</v>
      </c>
      <c r="J394" s="123">
        <v>0.104</v>
      </c>
      <c r="K394" s="123">
        <v>2.3E-2</v>
      </c>
      <c r="L394" s="123">
        <v>6.2E-2</v>
      </c>
      <c r="M394" s="123">
        <v>2.5999999999999999E-2</v>
      </c>
      <c r="N394" s="123">
        <v>5.8999999999999997E-2</v>
      </c>
      <c r="O394" s="123">
        <v>0.104</v>
      </c>
      <c r="P394" s="125">
        <v>85.4</v>
      </c>
      <c r="Q394" s="123">
        <v>0.47</v>
      </c>
      <c r="R394" s="125">
        <v>85.5</v>
      </c>
      <c r="S394" s="123">
        <v>0.54600000000000004</v>
      </c>
      <c r="T394" s="125">
        <v>84.8</v>
      </c>
      <c r="U394" s="123">
        <v>0.37</v>
      </c>
      <c r="V394" s="125">
        <v>84.5</v>
      </c>
      <c r="W394" s="123">
        <v>0.36499999999999999</v>
      </c>
    </row>
    <row r="395" spans="1:23" x14ac:dyDescent="0.3">
      <c r="A395" s="120">
        <v>96095</v>
      </c>
      <c r="B395" t="s">
        <v>449</v>
      </c>
      <c r="C395">
        <v>23</v>
      </c>
      <c r="D395" s="121" t="s">
        <v>3915</v>
      </c>
      <c r="E395">
        <v>11708</v>
      </c>
      <c r="F395" s="122">
        <v>509.04349999999999</v>
      </c>
      <c r="G395" s="123">
        <v>0.19700000000000001</v>
      </c>
      <c r="H395" s="123">
        <v>0.57399999999999995</v>
      </c>
      <c r="I395" s="123">
        <v>0.15</v>
      </c>
      <c r="J395" s="123">
        <v>5.2999999999999999E-2</v>
      </c>
      <c r="K395" s="123">
        <v>0.153</v>
      </c>
      <c r="L395" s="123">
        <v>6.6000000000000003E-2</v>
      </c>
      <c r="M395" s="123">
        <v>5.0000000000000001E-3</v>
      </c>
      <c r="N395" s="123">
        <v>6.5000000000000002E-2</v>
      </c>
      <c r="O395" s="123">
        <v>0.14000000000000001</v>
      </c>
      <c r="P395" s="125">
        <v>85</v>
      </c>
      <c r="Q395" s="123">
        <v>0.378</v>
      </c>
      <c r="R395" s="125">
        <v>82.1</v>
      </c>
      <c r="S395" s="123">
        <v>0.49299999999999999</v>
      </c>
      <c r="T395" s="125">
        <v>83.2</v>
      </c>
      <c r="U395" s="123">
        <v>0.39800000000000002</v>
      </c>
      <c r="V395" s="125">
        <v>81.2</v>
      </c>
      <c r="W395" s="123">
        <v>0.33600000000000002</v>
      </c>
    </row>
    <row r="396" spans="1:23" x14ac:dyDescent="0.3">
      <c r="A396" s="120">
        <v>31116</v>
      </c>
      <c r="B396" t="s">
        <v>130</v>
      </c>
      <c r="C396">
        <v>2</v>
      </c>
      <c r="D396" s="121" t="s">
        <v>3912</v>
      </c>
      <c r="E396">
        <v>203</v>
      </c>
      <c r="F396" s="122">
        <v>101.5</v>
      </c>
      <c r="G396" s="123">
        <v>0.628</v>
      </c>
      <c r="H396" s="123">
        <v>0.95599999999999996</v>
      </c>
      <c r="I396" s="123">
        <v>0</v>
      </c>
      <c r="J396" s="123">
        <v>0</v>
      </c>
      <c r="K396" s="123">
        <v>0</v>
      </c>
      <c r="L396" s="123">
        <v>0</v>
      </c>
      <c r="M396" s="123">
        <v>4.3999999999999997E-2</v>
      </c>
      <c r="N396" s="123">
        <v>0</v>
      </c>
      <c r="O396" s="123">
        <v>9.2999999999999999E-2</v>
      </c>
      <c r="P396" s="125">
        <v>88.8</v>
      </c>
      <c r="Q396" s="123">
        <v>0.59399999999999997</v>
      </c>
      <c r="R396" s="125">
        <v>85.1</v>
      </c>
      <c r="S396" s="123">
        <v>0.56200000000000006</v>
      </c>
      <c r="T396" s="125">
        <v>92</v>
      </c>
      <c r="U396" s="123">
        <v>0.40600000000000003</v>
      </c>
      <c r="V396" s="125">
        <v>85.7</v>
      </c>
      <c r="W396" s="123">
        <v>0.438</v>
      </c>
    </row>
    <row r="397" spans="1:23" x14ac:dyDescent="0.3">
      <c r="A397" s="120">
        <v>96090</v>
      </c>
      <c r="B397" t="s">
        <v>444</v>
      </c>
      <c r="C397">
        <v>8</v>
      </c>
      <c r="D397" s="121" t="s">
        <v>3915</v>
      </c>
      <c r="E397">
        <v>4064</v>
      </c>
      <c r="F397" s="122">
        <v>508</v>
      </c>
      <c r="G397" s="123">
        <v>0.36499999999999999</v>
      </c>
      <c r="H397" s="123">
        <v>0.40100000000000002</v>
      </c>
      <c r="I397" s="123">
        <v>0.33</v>
      </c>
      <c r="J397" s="123">
        <v>0.13</v>
      </c>
      <c r="K397" s="123">
        <v>3.9E-2</v>
      </c>
      <c r="L397" s="123">
        <v>9.9000000000000005E-2</v>
      </c>
      <c r="M397" s="123">
        <v>1E-3</v>
      </c>
      <c r="N397" s="123">
        <v>9.6000000000000002E-2</v>
      </c>
      <c r="O397" s="123">
        <v>0.156</v>
      </c>
      <c r="P397" s="125">
        <v>83.2</v>
      </c>
      <c r="Q397" s="123">
        <v>0.56600000000000006</v>
      </c>
      <c r="R397" s="125">
        <v>82.4</v>
      </c>
      <c r="S397" s="123">
        <v>0.66500000000000004</v>
      </c>
      <c r="T397" s="125">
        <v>83.8</v>
      </c>
      <c r="U397" s="123">
        <v>0.33400000000000002</v>
      </c>
      <c r="V397" s="125">
        <v>82.7</v>
      </c>
      <c r="W397" s="123">
        <v>0.23799999999999999</v>
      </c>
    </row>
    <row r="398" spans="1:23" x14ac:dyDescent="0.3">
      <c r="A398" s="120">
        <v>78003</v>
      </c>
      <c r="B398" t="s">
        <v>371</v>
      </c>
      <c r="C398">
        <v>1</v>
      </c>
      <c r="D398" s="121" t="s">
        <v>3910</v>
      </c>
      <c r="E398">
        <v>112</v>
      </c>
      <c r="F398" s="122">
        <v>112</v>
      </c>
      <c r="G398" s="123">
        <v>0.48499999999999999</v>
      </c>
      <c r="H398" s="123">
        <v>0.96399999999999997</v>
      </c>
      <c r="I398" s="123">
        <v>0</v>
      </c>
      <c r="J398" s="123">
        <v>0</v>
      </c>
      <c r="K398" s="123">
        <v>0</v>
      </c>
      <c r="L398" s="123">
        <v>0</v>
      </c>
      <c r="M398" s="123">
        <v>3.5999999999999997E-2</v>
      </c>
      <c r="N398" s="123">
        <v>0</v>
      </c>
      <c r="O398" s="123">
        <v>4.4999999999999998E-2</v>
      </c>
      <c r="P398" s="125">
        <v>88.1</v>
      </c>
      <c r="Q398" s="123">
        <v>0.63</v>
      </c>
      <c r="R398" s="125">
        <v>91.1</v>
      </c>
      <c r="S398" s="123">
        <v>0.67100000000000004</v>
      </c>
      <c r="T398" s="125">
        <v>87.8</v>
      </c>
      <c r="U398" s="123">
        <v>0.78</v>
      </c>
      <c r="V398" s="125">
        <v>87.7</v>
      </c>
      <c r="W398" s="123">
        <v>0.80500000000000005</v>
      </c>
    </row>
    <row r="399" spans="1:23" x14ac:dyDescent="0.3">
      <c r="A399" s="120">
        <v>79077</v>
      </c>
      <c r="B399" t="s">
        <v>376</v>
      </c>
      <c r="C399">
        <v>2</v>
      </c>
      <c r="D399" s="121" t="s">
        <v>3910</v>
      </c>
      <c r="E399">
        <v>944</v>
      </c>
      <c r="F399" s="122">
        <v>472</v>
      </c>
      <c r="G399" s="123">
        <v>0.48899999999999999</v>
      </c>
      <c r="H399" s="123">
        <v>0.90300000000000002</v>
      </c>
      <c r="I399" s="123">
        <v>6.0000000000000001E-3</v>
      </c>
      <c r="J399" s="123">
        <v>6.2E-2</v>
      </c>
      <c r="K399" s="123">
        <v>0</v>
      </c>
      <c r="L399" s="123">
        <v>1.9E-2</v>
      </c>
      <c r="M399" s="123">
        <v>0.01</v>
      </c>
      <c r="N399" s="123">
        <v>4.9000000000000002E-2</v>
      </c>
      <c r="O399" s="123">
        <v>0.158</v>
      </c>
      <c r="P399" s="125">
        <v>82.4</v>
      </c>
      <c r="Q399" s="123">
        <v>0.59699999999999998</v>
      </c>
      <c r="R399" s="125">
        <v>79.3</v>
      </c>
      <c r="S399" s="123">
        <v>0.71100000000000008</v>
      </c>
      <c r="T399" s="125">
        <v>81.8</v>
      </c>
      <c r="U399" s="123">
        <v>0.314</v>
      </c>
      <c r="V399" s="125">
        <v>78.8</v>
      </c>
      <c r="W399" s="123">
        <v>0.19500000000000001</v>
      </c>
    </row>
    <row r="400" spans="1:23" x14ac:dyDescent="0.3">
      <c r="A400" s="120">
        <v>80116</v>
      </c>
      <c r="B400" t="s">
        <v>378</v>
      </c>
      <c r="C400">
        <v>2</v>
      </c>
      <c r="D400" s="121" t="s">
        <v>3908</v>
      </c>
      <c r="E400">
        <v>302</v>
      </c>
      <c r="F400" s="122">
        <v>151</v>
      </c>
      <c r="G400" s="123">
        <v>0.48899999999999999</v>
      </c>
      <c r="H400" s="123">
        <v>0.997</v>
      </c>
      <c r="I400" s="123">
        <v>0</v>
      </c>
      <c r="J400" s="123">
        <v>0</v>
      </c>
      <c r="K400" s="123">
        <v>0</v>
      </c>
      <c r="L400" s="123">
        <v>0</v>
      </c>
      <c r="M400" s="123">
        <v>3.0000000000000001E-3</v>
      </c>
      <c r="N400" s="123">
        <v>9.2999999999999999E-2</v>
      </c>
      <c r="O400" s="123">
        <v>0.106</v>
      </c>
      <c r="P400" s="125">
        <v>90.8</v>
      </c>
      <c r="Q400" s="123">
        <v>0.56899999999999995</v>
      </c>
      <c r="R400" s="125">
        <v>94.6</v>
      </c>
      <c r="S400" s="123">
        <v>0.64500000000000002</v>
      </c>
      <c r="T400" s="125">
        <v>90.3</v>
      </c>
      <c r="U400" s="123">
        <v>0.55000000000000004</v>
      </c>
      <c r="V400" s="125">
        <v>96.7</v>
      </c>
      <c r="W400" s="123">
        <v>0.63500000000000001</v>
      </c>
    </row>
    <row r="401" spans="1:23" x14ac:dyDescent="0.3">
      <c r="A401" s="120">
        <v>80122</v>
      </c>
      <c r="B401" t="s">
        <v>382</v>
      </c>
      <c r="C401">
        <v>1</v>
      </c>
      <c r="D401" s="121" t="s">
        <v>3908</v>
      </c>
      <c r="E401">
        <v>135</v>
      </c>
      <c r="F401" s="122">
        <v>135</v>
      </c>
      <c r="G401" s="123">
        <v>0.52600000000000002</v>
      </c>
      <c r="H401" s="123">
        <v>0.76300000000000001</v>
      </c>
      <c r="I401" s="123">
        <v>5.1999999999999998E-2</v>
      </c>
      <c r="J401" s="123">
        <v>0.16300000000000001</v>
      </c>
      <c r="K401" s="123">
        <v>0</v>
      </c>
      <c r="L401" s="123">
        <v>0</v>
      </c>
      <c r="M401" s="123">
        <v>2.1999999999999999E-2</v>
      </c>
      <c r="N401" s="123">
        <v>0.16300000000000001</v>
      </c>
      <c r="O401" s="123">
        <v>9.6000000000000002E-2</v>
      </c>
      <c r="P401" s="125">
        <v>87.3</v>
      </c>
      <c r="Q401" s="123">
        <v>0.61299999999999999</v>
      </c>
      <c r="R401" s="125">
        <v>85.4</v>
      </c>
      <c r="S401" s="123">
        <v>0.67500000000000004</v>
      </c>
      <c r="T401" s="125">
        <v>88.8</v>
      </c>
      <c r="U401" s="123">
        <v>0.38700000000000001</v>
      </c>
      <c r="V401" s="125">
        <v>88.7</v>
      </c>
      <c r="W401" s="123">
        <v>0.32500000000000001</v>
      </c>
    </row>
    <row r="402" spans="1:23" x14ac:dyDescent="0.3">
      <c r="A402" s="120">
        <v>81097</v>
      </c>
      <c r="B402" t="s">
        <v>387</v>
      </c>
      <c r="C402">
        <v>1</v>
      </c>
      <c r="D402" s="121" t="s">
        <v>3913</v>
      </c>
      <c r="E402">
        <v>137</v>
      </c>
      <c r="F402" s="122">
        <v>137</v>
      </c>
      <c r="G402" s="123">
        <v>0.57499999999999996</v>
      </c>
      <c r="H402" s="123">
        <v>0.92700000000000005</v>
      </c>
      <c r="I402" s="123">
        <v>0</v>
      </c>
      <c r="J402" s="123">
        <v>3.5999999999999997E-2</v>
      </c>
      <c r="K402" s="123">
        <v>0</v>
      </c>
      <c r="L402" s="123">
        <v>0</v>
      </c>
      <c r="M402" s="123">
        <v>3.5999999999999997E-2</v>
      </c>
      <c r="N402" s="123">
        <v>0</v>
      </c>
      <c r="O402" s="123">
        <v>0.219</v>
      </c>
      <c r="P402" s="125">
        <v>83.8</v>
      </c>
      <c r="Q402" s="123">
        <v>0.41600000000000004</v>
      </c>
      <c r="R402" s="125">
        <v>76.099999999999994</v>
      </c>
      <c r="S402" s="123">
        <v>0.53899999999999992</v>
      </c>
      <c r="T402" s="125">
        <v>82.9</v>
      </c>
      <c r="U402" s="123">
        <v>0.44600000000000001</v>
      </c>
      <c r="V402" s="125">
        <v>78.5</v>
      </c>
      <c r="W402" s="123">
        <v>0.32100000000000001</v>
      </c>
    </row>
    <row r="403" spans="1:23" x14ac:dyDescent="0.3">
      <c r="A403" s="120">
        <v>55105</v>
      </c>
      <c r="B403" t="s">
        <v>284</v>
      </c>
      <c r="C403">
        <v>2</v>
      </c>
      <c r="D403" s="121" t="s">
        <v>3907</v>
      </c>
      <c r="E403">
        <v>447</v>
      </c>
      <c r="F403" s="122">
        <v>223.5</v>
      </c>
      <c r="G403" s="123">
        <v>0.52600000000000002</v>
      </c>
      <c r="H403" s="123">
        <v>0.92800000000000005</v>
      </c>
      <c r="I403" s="123">
        <v>0</v>
      </c>
      <c r="J403" s="123">
        <v>2.5999999999999999E-2</v>
      </c>
      <c r="K403" s="123">
        <v>2.7E-2</v>
      </c>
      <c r="L403" s="123">
        <v>0</v>
      </c>
      <c r="M403" s="123">
        <v>1.7999999999999999E-2</v>
      </c>
      <c r="N403" s="123">
        <v>3.2000000000000001E-2</v>
      </c>
      <c r="O403" s="123">
        <v>0.15</v>
      </c>
      <c r="P403" s="125">
        <v>82</v>
      </c>
      <c r="Q403" s="123">
        <v>0.59499999999999997</v>
      </c>
      <c r="R403" s="125">
        <v>86.2</v>
      </c>
      <c r="S403" s="123">
        <v>0.72599999999999998</v>
      </c>
      <c r="T403" s="125">
        <v>81.8</v>
      </c>
      <c r="U403" s="123">
        <v>0.29799999999999999</v>
      </c>
      <c r="V403" s="125">
        <v>86.1</v>
      </c>
      <c r="W403" s="123">
        <v>0.67200000000000004</v>
      </c>
    </row>
    <row r="404" spans="1:23" x14ac:dyDescent="0.3">
      <c r="A404" s="120">
        <v>82101</v>
      </c>
      <c r="B404" t="s">
        <v>389</v>
      </c>
      <c r="C404">
        <v>2</v>
      </c>
      <c r="D404" s="121" t="s">
        <v>3911</v>
      </c>
      <c r="E404">
        <v>410</v>
      </c>
      <c r="F404" s="122">
        <v>205</v>
      </c>
      <c r="G404" s="123">
        <v>0.35399999999999998</v>
      </c>
      <c r="H404" s="123">
        <v>0.95399999999999996</v>
      </c>
      <c r="I404" s="123">
        <v>0</v>
      </c>
      <c r="J404" s="123">
        <v>0</v>
      </c>
      <c r="K404" s="123">
        <v>0</v>
      </c>
      <c r="L404" s="123">
        <v>0</v>
      </c>
      <c r="M404" s="123">
        <v>4.5999999999999999E-2</v>
      </c>
      <c r="N404" s="123">
        <v>0</v>
      </c>
      <c r="O404" s="123">
        <v>9.5000000000000001E-2</v>
      </c>
      <c r="P404" s="125">
        <v>85.1</v>
      </c>
      <c r="Q404" s="123">
        <v>0.58600000000000008</v>
      </c>
      <c r="R404" s="125">
        <v>82.4</v>
      </c>
      <c r="S404" s="123">
        <v>0.65200000000000002</v>
      </c>
      <c r="T404" s="125">
        <v>85.4</v>
      </c>
      <c r="U404" s="123">
        <v>0.51700000000000002</v>
      </c>
      <c r="V404" s="125">
        <v>84.9</v>
      </c>
      <c r="W404" s="123">
        <v>0.51</v>
      </c>
    </row>
    <row r="405" spans="1:23" x14ac:dyDescent="0.3">
      <c r="A405" s="120">
        <v>27059</v>
      </c>
      <c r="B405" t="s">
        <v>120</v>
      </c>
      <c r="C405">
        <v>2</v>
      </c>
      <c r="D405" s="121" t="s">
        <v>3909</v>
      </c>
      <c r="E405">
        <v>223</v>
      </c>
      <c r="F405" s="122">
        <v>111.5</v>
      </c>
      <c r="G405" s="123">
        <v>0.41599999999999998</v>
      </c>
      <c r="H405" s="123">
        <v>0.95499999999999996</v>
      </c>
      <c r="I405" s="123">
        <v>0</v>
      </c>
      <c r="J405" s="123">
        <v>0</v>
      </c>
      <c r="K405" s="123">
        <v>0</v>
      </c>
      <c r="L405" s="123">
        <v>2.3E-2</v>
      </c>
      <c r="M405" s="123">
        <v>2.3E-2</v>
      </c>
      <c r="N405" s="123">
        <v>0</v>
      </c>
      <c r="O405" s="123">
        <v>0.152</v>
      </c>
      <c r="P405" s="125">
        <v>88.9</v>
      </c>
      <c r="Q405" s="123">
        <v>0.54800000000000004</v>
      </c>
      <c r="R405" s="125">
        <v>88.9</v>
      </c>
      <c r="S405" s="123">
        <v>0.67199999999999993</v>
      </c>
      <c r="T405" s="125">
        <v>85.8</v>
      </c>
      <c r="U405" s="123">
        <v>0.44800000000000001</v>
      </c>
      <c r="V405" s="125">
        <v>88.4</v>
      </c>
      <c r="W405" s="123">
        <v>0.80700000000000005</v>
      </c>
    </row>
    <row r="406" spans="1:23" x14ac:dyDescent="0.3">
      <c r="A406" s="120">
        <v>34122</v>
      </c>
      <c r="B406" t="s">
        <v>145</v>
      </c>
      <c r="C406">
        <v>1</v>
      </c>
      <c r="D406" s="121" t="s">
        <v>3907</v>
      </c>
      <c r="E406">
        <v>68</v>
      </c>
      <c r="F406" s="122">
        <v>68</v>
      </c>
      <c r="G406" s="123">
        <v>0.68100000000000005</v>
      </c>
      <c r="H406" s="123">
        <v>0.97099999999999997</v>
      </c>
      <c r="I406" s="123">
        <v>0</v>
      </c>
      <c r="J406" s="123">
        <v>0</v>
      </c>
      <c r="K406" s="123">
        <v>0</v>
      </c>
      <c r="L406" s="123">
        <v>0</v>
      </c>
      <c r="M406" s="123">
        <v>2.9000000000000001E-2</v>
      </c>
      <c r="N406" s="123">
        <v>0</v>
      </c>
      <c r="O406" s="123">
        <v>0.17699999999999999</v>
      </c>
      <c r="P406" s="125">
        <v>86.5</v>
      </c>
      <c r="Q406" s="123">
        <v>0.76900000000000002</v>
      </c>
      <c r="R406" s="125">
        <v>86.9</v>
      </c>
      <c r="S406" s="123">
        <v>0.69199999999999995</v>
      </c>
      <c r="T406" s="125">
        <v>88.2</v>
      </c>
      <c r="U406" s="123"/>
      <c r="V406" s="125">
        <v>85.2</v>
      </c>
      <c r="W406" s="123">
        <v>0.33300000000000002</v>
      </c>
    </row>
    <row r="407" spans="1:23" x14ac:dyDescent="0.3">
      <c r="A407" s="120">
        <v>107156</v>
      </c>
      <c r="B407" t="s">
        <v>511</v>
      </c>
      <c r="C407">
        <v>2</v>
      </c>
      <c r="D407" s="121" t="s">
        <v>3913</v>
      </c>
      <c r="E407">
        <v>514</v>
      </c>
      <c r="F407" s="122">
        <v>257</v>
      </c>
      <c r="G407" s="123">
        <v>0.39</v>
      </c>
      <c r="H407" s="123">
        <v>0.94</v>
      </c>
      <c r="I407" s="123">
        <v>0</v>
      </c>
      <c r="J407" s="123">
        <v>0</v>
      </c>
      <c r="K407" s="123">
        <v>0</v>
      </c>
      <c r="L407" s="123">
        <v>3.5000000000000003E-2</v>
      </c>
      <c r="M407" s="123">
        <v>2.5000000000000001E-2</v>
      </c>
      <c r="N407" s="123">
        <v>0</v>
      </c>
      <c r="O407" s="123">
        <v>0.13600000000000001</v>
      </c>
      <c r="P407" s="125">
        <v>83</v>
      </c>
      <c r="Q407" s="123">
        <v>0.57499999999999996</v>
      </c>
      <c r="R407" s="125">
        <v>84.3</v>
      </c>
      <c r="S407" s="123">
        <v>0.69399999999999995</v>
      </c>
      <c r="T407" s="125">
        <v>82.7</v>
      </c>
      <c r="U407" s="123">
        <v>0.33200000000000002</v>
      </c>
      <c r="V407" s="125">
        <v>82.3</v>
      </c>
      <c r="W407" s="123">
        <v>0.80500000000000005</v>
      </c>
    </row>
    <row r="408" spans="1:23" x14ac:dyDescent="0.3">
      <c r="A408" s="120">
        <v>83003</v>
      </c>
      <c r="B408" t="s">
        <v>394</v>
      </c>
      <c r="C408">
        <v>5</v>
      </c>
      <c r="D408" s="121" t="s">
        <v>3914</v>
      </c>
      <c r="E408">
        <v>2894</v>
      </c>
      <c r="F408" s="122">
        <v>578.79999999999995</v>
      </c>
      <c r="G408" s="123">
        <v>0.23599999999999999</v>
      </c>
      <c r="H408" s="123">
        <v>0.73199999999999998</v>
      </c>
      <c r="I408" s="123">
        <v>9.2999999999999999E-2</v>
      </c>
      <c r="J408" s="123">
        <v>7.6999999999999999E-2</v>
      </c>
      <c r="K408" s="123">
        <v>1.7000000000000001E-2</v>
      </c>
      <c r="L408" s="123">
        <v>7.0000000000000007E-2</v>
      </c>
      <c r="M408" s="123">
        <v>0.01</v>
      </c>
      <c r="N408" s="123">
        <v>6.0000000000000001E-3</v>
      </c>
      <c r="O408" s="123">
        <v>8.8999999999999996E-2</v>
      </c>
      <c r="P408" s="125">
        <v>84.2</v>
      </c>
      <c r="Q408" s="123">
        <v>0.38300000000000001</v>
      </c>
      <c r="R408" s="125">
        <v>82.1</v>
      </c>
      <c r="S408" s="123">
        <v>0.47299999999999998</v>
      </c>
      <c r="T408" s="125">
        <v>82.8</v>
      </c>
      <c r="U408" s="123">
        <v>0.41199999999999998</v>
      </c>
      <c r="V408" s="125">
        <v>81.400000000000006</v>
      </c>
      <c r="W408" s="123">
        <v>0.32200000000000001</v>
      </c>
    </row>
    <row r="409" spans="1:23" x14ac:dyDescent="0.3">
      <c r="A409" s="120">
        <v>19148</v>
      </c>
      <c r="B409" t="s">
        <v>84</v>
      </c>
      <c r="C409">
        <v>3</v>
      </c>
      <c r="D409" s="121" t="s">
        <v>3914</v>
      </c>
      <c r="E409">
        <v>1000</v>
      </c>
      <c r="F409" s="122">
        <v>333.33330000000001</v>
      </c>
      <c r="G409" s="123">
        <v>0.14299999999999999</v>
      </c>
      <c r="H409" s="123">
        <v>0.90100000000000002</v>
      </c>
      <c r="I409" s="123">
        <v>0</v>
      </c>
      <c r="J409" s="123">
        <v>0.04</v>
      </c>
      <c r="K409" s="123">
        <v>0</v>
      </c>
      <c r="L409" s="123">
        <v>4.1000000000000002E-2</v>
      </c>
      <c r="M409" s="123">
        <v>1.7999999999999999E-2</v>
      </c>
      <c r="N409" s="123">
        <v>0</v>
      </c>
      <c r="O409" s="123">
        <v>0.1</v>
      </c>
      <c r="P409" s="125">
        <v>86.5</v>
      </c>
      <c r="Q409" s="123">
        <v>0.51400000000000001</v>
      </c>
      <c r="R409" s="125">
        <v>82.7</v>
      </c>
      <c r="S409" s="123">
        <v>0.59099999999999997</v>
      </c>
      <c r="T409" s="125">
        <v>85.3</v>
      </c>
      <c r="U409" s="123">
        <v>0.51</v>
      </c>
      <c r="V409" s="125">
        <v>84.2</v>
      </c>
      <c r="W409" s="123">
        <v>0.64300000000000002</v>
      </c>
    </row>
    <row r="410" spans="1:23" x14ac:dyDescent="0.3">
      <c r="A410" s="120">
        <v>84006</v>
      </c>
      <c r="B410" t="s">
        <v>401</v>
      </c>
      <c r="C410">
        <v>2</v>
      </c>
      <c r="D410" s="121" t="s">
        <v>3907</v>
      </c>
      <c r="E410">
        <v>424</v>
      </c>
      <c r="F410" s="122">
        <v>212</v>
      </c>
      <c r="G410" s="123">
        <v>0.56999999999999995</v>
      </c>
      <c r="H410" s="123">
        <v>0.97799999999999998</v>
      </c>
      <c r="I410" s="123">
        <v>0</v>
      </c>
      <c r="J410" s="123">
        <v>0</v>
      </c>
      <c r="K410" s="123">
        <v>0</v>
      </c>
      <c r="L410" s="123">
        <v>0</v>
      </c>
      <c r="M410" s="123">
        <v>2.1999999999999999E-2</v>
      </c>
      <c r="N410" s="123">
        <v>0</v>
      </c>
      <c r="O410" s="123">
        <v>0.186</v>
      </c>
      <c r="P410" s="125">
        <v>78.400000000000006</v>
      </c>
      <c r="Q410" s="123">
        <v>0.63900000000000001</v>
      </c>
      <c r="R410" s="125">
        <v>78.7</v>
      </c>
      <c r="S410" s="123">
        <v>0.75700000000000001</v>
      </c>
      <c r="T410" s="125">
        <v>78.3</v>
      </c>
      <c r="U410" s="123">
        <v>0.27800000000000002</v>
      </c>
      <c r="V410" s="125">
        <v>79.599999999999994</v>
      </c>
      <c r="W410" s="123">
        <v>0.83899999999999997</v>
      </c>
    </row>
    <row r="411" spans="1:23" x14ac:dyDescent="0.3">
      <c r="A411" s="120">
        <v>40103</v>
      </c>
      <c r="B411" t="s">
        <v>179</v>
      </c>
      <c r="C411">
        <v>1</v>
      </c>
      <c r="D411" s="121" t="s">
        <v>3912</v>
      </c>
      <c r="E411">
        <v>110</v>
      </c>
      <c r="F411" s="122">
        <v>110</v>
      </c>
      <c r="G411" s="123">
        <v>0.28100000000000003</v>
      </c>
      <c r="H411" s="123">
        <v>0.95499999999999996</v>
      </c>
      <c r="I411" s="123">
        <v>0</v>
      </c>
      <c r="J411" s="123">
        <v>0</v>
      </c>
      <c r="K411" s="123">
        <v>0</v>
      </c>
      <c r="L411" s="123">
        <v>0</v>
      </c>
      <c r="M411" s="123">
        <v>4.4999999999999998E-2</v>
      </c>
      <c r="N411" s="123">
        <v>0</v>
      </c>
      <c r="O411" s="123">
        <v>0.155</v>
      </c>
      <c r="P411" s="125">
        <v>85.2</v>
      </c>
      <c r="Q411" s="123">
        <v>0.36799999999999999</v>
      </c>
      <c r="R411" s="125">
        <v>87.3</v>
      </c>
      <c r="S411" s="123">
        <v>0.47099999999999997</v>
      </c>
      <c r="T411" s="125">
        <v>82.7</v>
      </c>
      <c r="U411" s="123">
        <v>0.34399999999999997</v>
      </c>
      <c r="V411" s="125">
        <v>86.6</v>
      </c>
      <c r="W411" s="123">
        <v>0.313</v>
      </c>
    </row>
    <row r="412" spans="1:23" x14ac:dyDescent="0.3">
      <c r="A412" s="120">
        <v>13059</v>
      </c>
      <c r="B412" t="s">
        <v>55</v>
      </c>
      <c r="C412">
        <v>2</v>
      </c>
      <c r="D412" s="121" t="s">
        <v>3912</v>
      </c>
      <c r="E412">
        <v>199</v>
      </c>
      <c r="F412" s="122">
        <v>99.5</v>
      </c>
      <c r="G412" s="123">
        <v>0.48099999999999998</v>
      </c>
      <c r="H412" s="123">
        <v>0.94499999999999995</v>
      </c>
      <c r="I412" s="123">
        <v>0</v>
      </c>
      <c r="J412" s="123">
        <v>0</v>
      </c>
      <c r="K412" s="123">
        <v>0</v>
      </c>
      <c r="L412" s="123">
        <v>0</v>
      </c>
      <c r="M412" s="123">
        <v>5.5E-2</v>
      </c>
      <c r="N412" s="123">
        <v>0</v>
      </c>
      <c r="O412" s="123">
        <v>0.17599999999999999</v>
      </c>
      <c r="P412" s="125">
        <v>90.6</v>
      </c>
      <c r="Q412" s="123">
        <v>0.503</v>
      </c>
      <c r="R412" s="125">
        <v>90.5</v>
      </c>
      <c r="S412" s="123">
        <v>0.30200000000000005</v>
      </c>
      <c r="T412" s="125">
        <v>93</v>
      </c>
      <c r="U412" s="123">
        <v>0.38100000000000001</v>
      </c>
      <c r="V412" s="125">
        <v>95.2</v>
      </c>
      <c r="W412" s="123">
        <v>0.68300000000000005</v>
      </c>
    </row>
    <row r="413" spans="1:23" x14ac:dyDescent="0.3">
      <c r="A413" s="120">
        <v>12109</v>
      </c>
      <c r="B413" t="s">
        <v>49</v>
      </c>
      <c r="C413">
        <v>3</v>
      </c>
      <c r="D413" s="121" t="s">
        <v>3910</v>
      </c>
      <c r="E413">
        <v>2133</v>
      </c>
      <c r="F413" s="122">
        <v>711</v>
      </c>
      <c r="G413" s="123">
        <v>0.63600000000000001</v>
      </c>
      <c r="H413" s="123">
        <v>0.78200000000000003</v>
      </c>
      <c r="I413" s="123">
        <v>0.107</v>
      </c>
      <c r="J413" s="123">
        <v>2.5999999999999999E-2</v>
      </c>
      <c r="K413" s="123">
        <v>3.0000000000000001E-3</v>
      </c>
      <c r="L413" s="123">
        <v>7.8E-2</v>
      </c>
      <c r="M413" s="123">
        <v>5.0000000000000001E-3</v>
      </c>
      <c r="N413" s="123">
        <v>0</v>
      </c>
      <c r="O413" s="123">
        <v>0.19500000000000001</v>
      </c>
      <c r="P413" s="125">
        <v>84</v>
      </c>
      <c r="Q413" s="123">
        <v>0.53899999999999992</v>
      </c>
      <c r="R413" s="125">
        <v>85.2</v>
      </c>
      <c r="S413" s="123">
        <v>0.59899999999999998</v>
      </c>
      <c r="T413" s="125">
        <v>83.8</v>
      </c>
      <c r="U413" s="123">
        <v>0.38600000000000001</v>
      </c>
      <c r="V413" s="125">
        <v>86.3</v>
      </c>
      <c r="W413" s="123">
        <v>0.32900000000000001</v>
      </c>
    </row>
    <row r="414" spans="1:23" x14ac:dyDescent="0.3">
      <c r="A414" s="120">
        <v>72068</v>
      </c>
      <c r="B414" t="s">
        <v>342</v>
      </c>
      <c r="C414">
        <v>2</v>
      </c>
      <c r="D414" s="121" t="s">
        <v>3910</v>
      </c>
      <c r="E414">
        <v>677</v>
      </c>
      <c r="F414" s="122">
        <v>338.5</v>
      </c>
      <c r="G414" s="123">
        <v>0.58399999999999996</v>
      </c>
      <c r="H414" s="123">
        <v>0.74099999999999999</v>
      </c>
      <c r="I414" s="123">
        <v>0.158</v>
      </c>
      <c r="J414" s="123">
        <v>2.1999999999999999E-2</v>
      </c>
      <c r="K414" s="123">
        <v>0</v>
      </c>
      <c r="L414" s="123">
        <v>7.6999999999999999E-2</v>
      </c>
      <c r="M414" s="123">
        <v>2E-3</v>
      </c>
      <c r="N414" s="123">
        <v>0</v>
      </c>
      <c r="O414" s="123">
        <v>0.111</v>
      </c>
      <c r="P414" s="125">
        <v>80.2</v>
      </c>
      <c r="Q414" s="123">
        <v>0.49</v>
      </c>
      <c r="R414" s="125">
        <v>85.2</v>
      </c>
      <c r="S414" s="123">
        <v>0.55800000000000005</v>
      </c>
      <c r="T414" s="125">
        <v>81.099999999999994</v>
      </c>
      <c r="U414" s="123">
        <v>0.46400000000000002</v>
      </c>
      <c r="V414" s="125">
        <v>86.7</v>
      </c>
      <c r="W414" s="123">
        <v>0.40400000000000003</v>
      </c>
    </row>
    <row r="415" spans="1:23" x14ac:dyDescent="0.3">
      <c r="A415" s="120">
        <v>110029</v>
      </c>
      <c r="B415" t="s">
        <v>520</v>
      </c>
      <c r="C415">
        <v>2</v>
      </c>
      <c r="D415" s="121" t="s">
        <v>3913</v>
      </c>
      <c r="E415">
        <v>766</v>
      </c>
      <c r="F415" s="122">
        <v>383</v>
      </c>
      <c r="G415" s="123">
        <v>0.47799999999999998</v>
      </c>
      <c r="H415" s="123">
        <v>0.96599999999999997</v>
      </c>
      <c r="I415" s="123">
        <v>0</v>
      </c>
      <c r="J415" s="123">
        <v>0</v>
      </c>
      <c r="K415" s="123">
        <v>0</v>
      </c>
      <c r="L415" s="123">
        <v>1.7999999999999999E-2</v>
      </c>
      <c r="M415" s="123">
        <v>1.4999999999999999E-2</v>
      </c>
      <c r="N415" s="123">
        <v>0</v>
      </c>
      <c r="O415" s="123">
        <v>0.19700000000000001</v>
      </c>
      <c r="P415" s="125">
        <v>88.7</v>
      </c>
      <c r="Q415" s="123">
        <v>0.42100000000000004</v>
      </c>
      <c r="R415" s="125">
        <v>84</v>
      </c>
      <c r="S415" s="123">
        <v>0.53899999999999992</v>
      </c>
      <c r="T415" s="125">
        <v>90.4</v>
      </c>
      <c r="U415" s="123">
        <v>0.57899999999999996</v>
      </c>
      <c r="V415" s="125">
        <v>87.5</v>
      </c>
      <c r="W415" s="123">
        <v>0.46100000000000002</v>
      </c>
    </row>
    <row r="416" spans="1:23" x14ac:dyDescent="0.3">
      <c r="A416" s="120">
        <v>27057</v>
      </c>
      <c r="B416" t="s">
        <v>118</v>
      </c>
      <c r="C416">
        <v>2</v>
      </c>
      <c r="D416" s="121" t="s">
        <v>3909</v>
      </c>
      <c r="E416">
        <v>148</v>
      </c>
      <c r="F416" s="122">
        <v>74</v>
      </c>
      <c r="G416" s="123">
        <v>0.46800000000000003</v>
      </c>
      <c r="H416" s="123">
        <v>0.97299999999999998</v>
      </c>
      <c r="I416" s="123">
        <v>0</v>
      </c>
      <c r="J416" s="123">
        <v>0</v>
      </c>
      <c r="K416" s="123">
        <v>0</v>
      </c>
      <c r="L416" s="123">
        <v>0</v>
      </c>
      <c r="M416" s="123">
        <v>2.7E-2</v>
      </c>
      <c r="N416" s="123">
        <v>0</v>
      </c>
      <c r="O416" s="123">
        <v>8.1000000000000003E-2</v>
      </c>
      <c r="P416" s="125">
        <v>82.1</v>
      </c>
      <c r="Q416" s="123">
        <v>0.43100000000000005</v>
      </c>
      <c r="R416" s="125">
        <v>95</v>
      </c>
      <c r="S416" s="123">
        <v>0.53400000000000003</v>
      </c>
      <c r="T416" s="125">
        <v>81.2</v>
      </c>
      <c r="U416" s="123"/>
      <c r="V416" s="125">
        <v>91.2</v>
      </c>
      <c r="W416" s="123">
        <v>0.75</v>
      </c>
    </row>
    <row r="417" spans="1:23" x14ac:dyDescent="0.3">
      <c r="A417" s="120">
        <v>115903</v>
      </c>
      <c r="B417" t="s">
        <v>537</v>
      </c>
      <c r="C417">
        <v>1</v>
      </c>
      <c r="D417" s="121" t="s">
        <v>3915</v>
      </c>
      <c r="E417">
        <v>946</v>
      </c>
      <c r="F417" s="122">
        <v>946</v>
      </c>
      <c r="G417" s="123">
        <v>0.52700000000000002</v>
      </c>
      <c r="H417" s="123">
        <v>0.41199999999999998</v>
      </c>
      <c r="I417" s="123">
        <v>0.26500000000000001</v>
      </c>
      <c r="J417" s="123">
        <v>0.20499999999999999</v>
      </c>
      <c r="K417" s="123">
        <v>5.0999999999999997E-2</v>
      </c>
      <c r="L417" s="123">
        <v>6.4000000000000001E-2</v>
      </c>
      <c r="M417" s="123">
        <v>2E-3</v>
      </c>
      <c r="N417" s="123">
        <v>0.16700000000000001</v>
      </c>
      <c r="O417" s="123">
        <v>0.156</v>
      </c>
      <c r="P417" s="125">
        <v>89.7</v>
      </c>
      <c r="Q417" s="123">
        <v>0.68700000000000006</v>
      </c>
      <c r="R417" s="125">
        <v>84.3</v>
      </c>
      <c r="S417" s="123">
        <v>0.81600000000000006</v>
      </c>
      <c r="T417" s="125">
        <v>90.5</v>
      </c>
      <c r="U417" s="123">
        <v>0.23499999999999999</v>
      </c>
      <c r="V417" s="125">
        <v>86.4</v>
      </c>
      <c r="W417" s="123">
        <v>0.13400000000000001</v>
      </c>
    </row>
    <row r="418" spans="1:23" x14ac:dyDescent="0.3">
      <c r="A418" s="120">
        <v>65098</v>
      </c>
      <c r="B418" t="s">
        <v>318</v>
      </c>
      <c r="C418">
        <v>2</v>
      </c>
      <c r="D418" s="121" t="s">
        <v>3912</v>
      </c>
      <c r="E418">
        <v>327</v>
      </c>
      <c r="F418" s="122">
        <v>163.5</v>
      </c>
      <c r="G418" s="123">
        <v>0.34799999999999998</v>
      </c>
      <c r="H418" s="123">
        <v>0.94199999999999995</v>
      </c>
      <c r="I418" s="123">
        <v>0</v>
      </c>
      <c r="J418" s="123">
        <v>2.4E-2</v>
      </c>
      <c r="K418" s="123">
        <v>0</v>
      </c>
      <c r="L418" s="123">
        <v>0</v>
      </c>
      <c r="M418" s="123">
        <v>3.4000000000000002E-2</v>
      </c>
      <c r="N418" s="123">
        <v>0</v>
      </c>
      <c r="O418" s="123">
        <v>0.14000000000000001</v>
      </c>
      <c r="P418" s="125">
        <v>85.4</v>
      </c>
      <c r="Q418" s="123">
        <v>0.53499999999999992</v>
      </c>
      <c r="R418" s="125">
        <v>86</v>
      </c>
      <c r="S418" s="123">
        <v>0.58400000000000007</v>
      </c>
      <c r="T418" s="125">
        <v>83.8</v>
      </c>
      <c r="U418" s="123">
        <v>0.379</v>
      </c>
      <c r="V418" s="125">
        <v>86</v>
      </c>
      <c r="W418" s="123">
        <v>0.36699999999999999</v>
      </c>
    </row>
    <row r="419" spans="1:23" x14ac:dyDescent="0.3">
      <c r="A419" s="120">
        <v>5124</v>
      </c>
      <c r="B419" t="s">
        <v>18</v>
      </c>
      <c r="C419">
        <v>2</v>
      </c>
      <c r="D419" s="121" t="s">
        <v>3907</v>
      </c>
      <c r="E419">
        <v>604</v>
      </c>
      <c r="F419" s="122">
        <v>302</v>
      </c>
      <c r="G419" s="123">
        <v>0.54200000000000004</v>
      </c>
      <c r="H419" s="123">
        <v>0.627</v>
      </c>
      <c r="I419" s="123">
        <v>0</v>
      </c>
      <c r="J419" s="123">
        <v>0.32300000000000001</v>
      </c>
      <c r="K419" s="123">
        <v>4.1000000000000002E-2</v>
      </c>
      <c r="L419" s="123">
        <v>0</v>
      </c>
      <c r="M419" s="123">
        <v>8.0000000000000002E-3</v>
      </c>
      <c r="N419" s="123">
        <v>0.219</v>
      </c>
      <c r="O419" s="123">
        <v>0.14499999999999999</v>
      </c>
      <c r="P419" s="125">
        <v>84.3</v>
      </c>
      <c r="Q419" s="123">
        <v>0.66199999999999992</v>
      </c>
      <c r="R419" s="125">
        <v>80.5</v>
      </c>
      <c r="S419" s="123">
        <v>0.46699999999999997</v>
      </c>
      <c r="T419" s="125">
        <v>86.8</v>
      </c>
      <c r="U419" s="123">
        <v>0.26800000000000002</v>
      </c>
      <c r="V419" s="125">
        <v>82.7</v>
      </c>
      <c r="W419" s="123">
        <v>0.49399999999999999</v>
      </c>
    </row>
    <row r="420" spans="1:23" x14ac:dyDescent="0.3">
      <c r="A420" s="120">
        <v>86100</v>
      </c>
      <c r="B420" t="s">
        <v>408</v>
      </c>
      <c r="C420">
        <v>2</v>
      </c>
      <c r="D420" s="121" t="s">
        <v>3911</v>
      </c>
      <c r="E420">
        <v>414</v>
      </c>
      <c r="F420" s="122">
        <v>207</v>
      </c>
      <c r="G420" s="123">
        <v>0.41199999999999998</v>
      </c>
      <c r="H420" s="123">
        <v>0.95499999999999996</v>
      </c>
      <c r="I420" s="123">
        <v>0</v>
      </c>
      <c r="J420" s="123">
        <v>1.9E-2</v>
      </c>
      <c r="K420" s="123">
        <v>0</v>
      </c>
      <c r="L420" s="123">
        <v>0</v>
      </c>
      <c r="M420" s="123">
        <v>2.5999999999999999E-2</v>
      </c>
      <c r="N420" s="123">
        <v>1.2E-2</v>
      </c>
      <c r="O420" s="123">
        <v>0.13</v>
      </c>
      <c r="P420" s="125">
        <v>84.7</v>
      </c>
      <c r="Q420" s="123">
        <v>0.51900000000000002</v>
      </c>
      <c r="R420" s="125">
        <v>90.2</v>
      </c>
      <c r="S420" s="123">
        <v>0.58699999999999997</v>
      </c>
      <c r="T420" s="125">
        <v>87.5</v>
      </c>
      <c r="U420" s="123">
        <v>0.37</v>
      </c>
      <c r="V420" s="125">
        <v>89.3</v>
      </c>
      <c r="W420" s="123">
        <v>0.29199999999999998</v>
      </c>
    </row>
    <row r="421" spans="1:23" x14ac:dyDescent="0.3">
      <c r="A421" s="120">
        <v>103130</v>
      </c>
      <c r="B421" t="s">
        <v>487</v>
      </c>
      <c r="C421">
        <v>2</v>
      </c>
      <c r="D421" s="121" t="s">
        <v>3910</v>
      </c>
      <c r="E421">
        <v>504</v>
      </c>
      <c r="F421" s="122">
        <v>252</v>
      </c>
      <c r="G421" s="123">
        <v>0.58499999999999996</v>
      </c>
      <c r="H421" s="123">
        <v>0.96699999999999997</v>
      </c>
      <c r="I421" s="123">
        <v>0</v>
      </c>
      <c r="J421" s="123">
        <v>0</v>
      </c>
      <c r="K421" s="123">
        <v>0</v>
      </c>
      <c r="L421" s="123">
        <v>1.2E-2</v>
      </c>
      <c r="M421" s="123">
        <v>2.1999999999999999E-2</v>
      </c>
      <c r="N421" s="123">
        <v>0</v>
      </c>
      <c r="O421" s="123">
        <v>0.157</v>
      </c>
      <c r="P421" s="125">
        <v>85.1</v>
      </c>
      <c r="Q421" s="123">
        <v>0.52800000000000002</v>
      </c>
      <c r="R421" s="125">
        <v>85.3</v>
      </c>
      <c r="S421" s="123">
        <v>0.55400000000000005</v>
      </c>
      <c r="T421" s="125">
        <v>87.1</v>
      </c>
      <c r="U421" s="123">
        <v>0.40400000000000003</v>
      </c>
      <c r="V421" s="125">
        <v>85.3</v>
      </c>
      <c r="W421" s="123">
        <v>0.38500000000000001</v>
      </c>
    </row>
    <row r="422" spans="1:23" x14ac:dyDescent="0.3">
      <c r="A422" s="120">
        <v>87083</v>
      </c>
      <c r="B422" t="s">
        <v>409</v>
      </c>
      <c r="C422">
        <v>2</v>
      </c>
      <c r="D422" s="121" t="s">
        <v>3911</v>
      </c>
      <c r="E422">
        <v>489</v>
      </c>
      <c r="F422" s="122">
        <v>244.5</v>
      </c>
      <c r="G422" s="123">
        <v>0.41199999999999998</v>
      </c>
      <c r="H422" s="123">
        <v>0.94899999999999995</v>
      </c>
      <c r="I422" s="123">
        <v>1.7000000000000001E-2</v>
      </c>
      <c r="J422" s="123">
        <v>2.9000000000000001E-2</v>
      </c>
      <c r="K422" s="123">
        <v>0</v>
      </c>
      <c r="L422" s="123">
        <v>0</v>
      </c>
      <c r="M422" s="123">
        <v>6.0000000000000001E-3</v>
      </c>
      <c r="N422" s="123">
        <v>0</v>
      </c>
      <c r="O422" s="123">
        <v>0.13700000000000001</v>
      </c>
      <c r="P422" s="125">
        <v>82</v>
      </c>
      <c r="Q422" s="123">
        <v>0.54200000000000004</v>
      </c>
      <c r="R422" s="125">
        <v>81.400000000000006</v>
      </c>
      <c r="S422" s="123">
        <v>0.65200000000000002</v>
      </c>
      <c r="T422" s="125">
        <v>81.099999999999994</v>
      </c>
      <c r="U422" s="123">
        <v>0.32800000000000001</v>
      </c>
      <c r="V422" s="125">
        <v>81.599999999999994</v>
      </c>
      <c r="W422" s="123">
        <v>0.48</v>
      </c>
    </row>
    <row r="423" spans="1:23" x14ac:dyDescent="0.3">
      <c r="A423" s="120">
        <v>107158</v>
      </c>
      <c r="B423" t="s">
        <v>512</v>
      </c>
      <c r="C423">
        <v>1</v>
      </c>
      <c r="D423" s="121" t="s">
        <v>3913</v>
      </c>
      <c r="E423">
        <v>125</v>
      </c>
      <c r="F423" s="122">
        <v>125</v>
      </c>
      <c r="G423" s="123">
        <v>0.83199999999999996</v>
      </c>
      <c r="H423" s="123">
        <v>0.96</v>
      </c>
      <c r="I423" s="123">
        <v>0</v>
      </c>
      <c r="J423" s="123">
        <v>0</v>
      </c>
      <c r="K423" s="123">
        <v>0</v>
      </c>
      <c r="L423" s="123">
        <v>0</v>
      </c>
      <c r="M423" s="123">
        <v>0.04</v>
      </c>
      <c r="N423" s="123">
        <v>0</v>
      </c>
      <c r="O423" s="123">
        <v>0.28799999999999998</v>
      </c>
      <c r="P423" s="125">
        <v>83.1</v>
      </c>
      <c r="Q423" s="123">
        <v>0.63400000000000001</v>
      </c>
      <c r="R423" s="125">
        <v>94.3</v>
      </c>
      <c r="S423" s="123">
        <v>0.52400000000000002</v>
      </c>
      <c r="T423" s="125">
        <v>83.5</v>
      </c>
      <c r="U423" s="123">
        <v>0.28799999999999998</v>
      </c>
      <c r="V423" s="125">
        <v>94.2</v>
      </c>
      <c r="W423" s="123">
        <v>0.42399999999999999</v>
      </c>
    </row>
    <row r="424" spans="1:23" x14ac:dyDescent="0.3">
      <c r="A424" s="120">
        <v>19142</v>
      </c>
      <c r="B424" t="s">
        <v>81</v>
      </c>
      <c r="C424">
        <v>9</v>
      </c>
      <c r="D424" s="121" t="s">
        <v>3914</v>
      </c>
      <c r="E424">
        <v>4140</v>
      </c>
      <c r="F424" s="122">
        <v>460</v>
      </c>
      <c r="G424" s="123">
        <v>0.29899999999999999</v>
      </c>
      <c r="H424" s="123">
        <v>0.73499999999999999</v>
      </c>
      <c r="I424" s="123">
        <v>9.8000000000000004E-2</v>
      </c>
      <c r="J424" s="123">
        <v>8.1000000000000003E-2</v>
      </c>
      <c r="K424" s="123">
        <v>6.0000000000000001E-3</v>
      </c>
      <c r="L424" s="123">
        <v>7.3999999999999996E-2</v>
      </c>
      <c r="M424" s="123">
        <v>7.0000000000000001E-3</v>
      </c>
      <c r="N424" s="123">
        <v>1.0999999999999999E-2</v>
      </c>
      <c r="O424" s="123">
        <v>7.9000000000000001E-2</v>
      </c>
      <c r="P424" s="125">
        <v>85.5</v>
      </c>
      <c r="Q424" s="123">
        <v>0.48799999999999999</v>
      </c>
      <c r="R424" s="125">
        <v>84.1</v>
      </c>
      <c r="S424" s="123">
        <v>0.57699999999999996</v>
      </c>
      <c r="T424" s="125">
        <v>84.4</v>
      </c>
      <c r="U424" s="123">
        <v>0.42</v>
      </c>
      <c r="V424" s="125">
        <v>83.7</v>
      </c>
      <c r="W424" s="123">
        <v>0.39500000000000002</v>
      </c>
    </row>
    <row r="425" spans="1:23" x14ac:dyDescent="0.3">
      <c r="A425" s="120">
        <v>48073</v>
      </c>
      <c r="B425" t="s">
        <v>222</v>
      </c>
      <c r="C425">
        <v>13</v>
      </c>
      <c r="D425" s="121" t="s">
        <v>3914</v>
      </c>
      <c r="E425">
        <v>5196</v>
      </c>
      <c r="F425" s="122">
        <v>399.69229999999999</v>
      </c>
      <c r="G425" s="123">
        <v>0.68799999999999994</v>
      </c>
      <c r="H425" s="123">
        <v>0.24399999999999999</v>
      </c>
      <c r="I425" s="123">
        <v>0.49</v>
      </c>
      <c r="J425" s="123">
        <v>0.14499999999999999</v>
      </c>
      <c r="K425" s="123">
        <v>8.0000000000000002E-3</v>
      </c>
      <c r="L425" s="123">
        <v>0.1</v>
      </c>
      <c r="M425" s="123">
        <v>1.2E-2</v>
      </c>
      <c r="N425" s="123">
        <v>0.06</v>
      </c>
      <c r="O425" s="123">
        <v>0.159</v>
      </c>
      <c r="P425" s="125">
        <v>85.8</v>
      </c>
      <c r="Q425" s="123">
        <v>0.70700000000000007</v>
      </c>
      <c r="R425" s="125">
        <v>83.5</v>
      </c>
      <c r="S425" s="123">
        <v>0.6</v>
      </c>
      <c r="T425" s="125">
        <v>86.8</v>
      </c>
      <c r="U425" s="123">
        <v>0.32</v>
      </c>
      <c r="V425" s="125">
        <v>85.3</v>
      </c>
      <c r="W425" s="123">
        <v>0.42799999999999999</v>
      </c>
    </row>
    <row r="426" spans="1:23" x14ac:dyDescent="0.3">
      <c r="A426" s="120">
        <v>104044</v>
      </c>
      <c r="B426" t="s">
        <v>494</v>
      </c>
      <c r="C426">
        <v>3</v>
      </c>
      <c r="D426" s="121" t="s">
        <v>3907</v>
      </c>
      <c r="E426">
        <v>904</v>
      </c>
      <c r="F426" s="122">
        <v>301.33330000000001</v>
      </c>
      <c r="G426" s="123">
        <v>0.57499999999999996</v>
      </c>
      <c r="H426" s="123">
        <v>0.91100000000000003</v>
      </c>
      <c r="I426" s="123">
        <v>0</v>
      </c>
      <c r="J426" s="123">
        <v>4.1000000000000002E-2</v>
      </c>
      <c r="K426" s="123">
        <v>0</v>
      </c>
      <c r="L426" s="123">
        <v>2.1000000000000001E-2</v>
      </c>
      <c r="M426" s="123">
        <v>2.5999999999999999E-2</v>
      </c>
      <c r="N426" s="123">
        <v>1.4999999999999999E-2</v>
      </c>
      <c r="O426" s="123">
        <v>0.17799999999999999</v>
      </c>
      <c r="P426" s="125">
        <v>82.9</v>
      </c>
      <c r="Q426" s="123">
        <v>0.60799999999999998</v>
      </c>
      <c r="R426" s="125">
        <v>83</v>
      </c>
      <c r="S426" s="123">
        <v>0.65200000000000002</v>
      </c>
      <c r="T426" s="125">
        <v>81.5</v>
      </c>
      <c r="U426" s="123">
        <v>0.28299999999999997</v>
      </c>
      <c r="V426" s="125">
        <v>81.7</v>
      </c>
      <c r="W426" s="123">
        <v>0.43099999999999999</v>
      </c>
    </row>
    <row r="427" spans="1:23" x14ac:dyDescent="0.3">
      <c r="A427" s="120">
        <v>88073</v>
      </c>
      <c r="B427" t="s">
        <v>411</v>
      </c>
      <c r="C427">
        <v>1</v>
      </c>
      <c r="D427" s="121" t="s">
        <v>3911</v>
      </c>
      <c r="E427">
        <v>86</v>
      </c>
      <c r="F427" s="122">
        <v>86</v>
      </c>
      <c r="G427" s="123">
        <v>0.44</v>
      </c>
      <c r="H427" s="123">
        <v>0.94199999999999995</v>
      </c>
      <c r="I427" s="123">
        <v>0</v>
      </c>
      <c r="J427" s="123">
        <v>0</v>
      </c>
      <c r="K427" s="123">
        <v>0</v>
      </c>
      <c r="L427" s="123">
        <v>0</v>
      </c>
      <c r="M427" s="123">
        <v>5.8000000000000003E-2</v>
      </c>
      <c r="N427" s="123">
        <v>0</v>
      </c>
      <c r="O427" s="123">
        <v>0.30199999999999999</v>
      </c>
      <c r="P427" s="125">
        <v>92</v>
      </c>
      <c r="Q427" s="123">
        <v>0.56899999999999995</v>
      </c>
      <c r="R427" s="125">
        <v>85.2</v>
      </c>
      <c r="S427" s="123">
        <v>0.15500000000000003</v>
      </c>
      <c r="T427" s="125">
        <v>91.8</v>
      </c>
      <c r="U427" s="123">
        <v>0.75800000000000001</v>
      </c>
      <c r="V427" s="125">
        <v>87.7</v>
      </c>
      <c r="W427" s="123">
        <v>0.97</v>
      </c>
    </row>
    <row r="428" spans="1:23" x14ac:dyDescent="0.3">
      <c r="A428" s="120">
        <v>39134</v>
      </c>
      <c r="B428" t="s">
        <v>170</v>
      </c>
      <c r="C428">
        <v>6</v>
      </c>
      <c r="D428" s="121" t="s">
        <v>3907</v>
      </c>
      <c r="E428">
        <v>3360</v>
      </c>
      <c r="F428" s="122">
        <v>560</v>
      </c>
      <c r="G428" s="123">
        <v>0.45200000000000001</v>
      </c>
      <c r="H428" s="123">
        <v>0.85199999999999998</v>
      </c>
      <c r="I428" s="123">
        <v>0.01</v>
      </c>
      <c r="J428" s="123">
        <v>5.2999999999999999E-2</v>
      </c>
      <c r="K428" s="123">
        <v>5.0000000000000001E-3</v>
      </c>
      <c r="L428" s="123">
        <v>7.0000000000000007E-2</v>
      </c>
      <c r="M428" s="123">
        <v>0.01</v>
      </c>
      <c r="N428" s="123">
        <v>6.0000000000000001E-3</v>
      </c>
      <c r="O428" s="123">
        <v>0.13400000000000001</v>
      </c>
      <c r="P428" s="125">
        <v>89.5</v>
      </c>
      <c r="Q428" s="123">
        <v>0.41200000000000003</v>
      </c>
      <c r="R428" s="125">
        <v>89.6</v>
      </c>
      <c r="S428" s="123">
        <v>0.41500000000000004</v>
      </c>
      <c r="T428" s="125">
        <v>89</v>
      </c>
      <c r="U428" s="123">
        <v>0.46300000000000002</v>
      </c>
      <c r="V428" s="125">
        <v>89.4</v>
      </c>
      <c r="W428" s="123">
        <v>0.45400000000000001</v>
      </c>
    </row>
    <row r="429" spans="1:23" x14ac:dyDescent="0.3">
      <c r="A429" s="120">
        <v>7124</v>
      </c>
      <c r="B429" t="s">
        <v>27</v>
      </c>
      <c r="C429">
        <v>2</v>
      </c>
      <c r="D429" s="121" t="s">
        <v>3908</v>
      </c>
      <c r="E429">
        <v>313</v>
      </c>
      <c r="F429" s="122">
        <v>156.5</v>
      </c>
      <c r="G429" s="123">
        <v>0.56799999999999995</v>
      </c>
      <c r="H429" s="123">
        <v>0.92300000000000004</v>
      </c>
      <c r="I429" s="123">
        <v>2.1999999999999999E-2</v>
      </c>
      <c r="J429" s="123">
        <v>0</v>
      </c>
      <c r="K429" s="123">
        <v>0</v>
      </c>
      <c r="L429" s="123">
        <v>0</v>
      </c>
      <c r="M429" s="123">
        <v>5.3999999999999999E-2</v>
      </c>
      <c r="N429" s="123">
        <v>0</v>
      </c>
      <c r="O429" s="123">
        <v>0.122</v>
      </c>
      <c r="P429" s="125">
        <v>82</v>
      </c>
      <c r="Q429" s="123">
        <v>0.53800000000000003</v>
      </c>
      <c r="R429" s="125">
        <v>87.6</v>
      </c>
      <c r="S429" s="123">
        <v>0.46199999999999997</v>
      </c>
      <c r="T429" s="125">
        <v>81.2</v>
      </c>
      <c r="U429" s="123">
        <v>0.373</v>
      </c>
      <c r="V429" s="125">
        <v>87.5</v>
      </c>
      <c r="W429" s="123">
        <v>0.44500000000000001</v>
      </c>
    </row>
    <row r="430" spans="1:23" x14ac:dyDescent="0.3">
      <c r="A430" s="120">
        <v>46132</v>
      </c>
      <c r="B430" t="s">
        <v>207</v>
      </c>
      <c r="C430">
        <v>1</v>
      </c>
      <c r="D430" s="121" t="s">
        <v>3913</v>
      </c>
      <c r="E430">
        <v>337</v>
      </c>
      <c r="F430" s="122">
        <v>337</v>
      </c>
      <c r="G430" s="123">
        <v>0.61499999999999999</v>
      </c>
      <c r="H430" s="123">
        <v>0.92600000000000005</v>
      </c>
      <c r="I430" s="123">
        <v>0</v>
      </c>
      <c r="J430" s="123">
        <v>0</v>
      </c>
      <c r="K430" s="123">
        <v>0</v>
      </c>
      <c r="L430" s="123">
        <v>3.9E-2</v>
      </c>
      <c r="M430" s="123">
        <v>3.5999999999999997E-2</v>
      </c>
      <c r="N430" s="123">
        <v>0</v>
      </c>
      <c r="O430" s="123">
        <v>0.16600000000000001</v>
      </c>
      <c r="P430" s="125">
        <v>90.8</v>
      </c>
      <c r="Q430" s="123">
        <v>0.60499999999999998</v>
      </c>
      <c r="R430" s="125">
        <v>88.3</v>
      </c>
      <c r="S430" s="123">
        <v>0.62</v>
      </c>
      <c r="T430" s="125">
        <v>90.7</v>
      </c>
      <c r="U430" s="123">
        <v>0.29799999999999999</v>
      </c>
      <c r="V430" s="125">
        <v>89.2</v>
      </c>
      <c r="W430" s="123">
        <v>0.35899999999999999</v>
      </c>
    </row>
    <row r="431" spans="1:23" x14ac:dyDescent="0.3">
      <c r="A431" s="120">
        <v>103127</v>
      </c>
      <c r="B431" t="s">
        <v>484</v>
      </c>
      <c r="C431">
        <v>2</v>
      </c>
      <c r="D431" s="121" t="s">
        <v>3910</v>
      </c>
      <c r="E431">
        <v>272</v>
      </c>
      <c r="F431" s="122">
        <v>136</v>
      </c>
      <c r="G431" s="123">
        <v>0.63600000000000001</v>
      </c>
      <c r="H431" s="123">
        <v>0.871</v>
      </c>
      <c r="I431" s="123">
        <v>5.5E-2</v>
      </c>
      <c r="J431" s="123">
        <v>4.8000000000000001E-2</v>
      </c>
      <c r="K431" s="123">
        <v>0</v>
      </c>
      <c r="L431" s="123">
        <v>0</v>
      </c>
      <c r="M431" s="123">
        <v>2.5999999999999999E-2</v>
      </c>
      <c r="N431" s="123">
        <v>0</v>
      </c>
      <c r="O431" s="123">
        <v>8.7999999999999995E-2</v>
      </c>
      <c r="P431" s="125">
        <v>81.400000000000006</v>
      </c>
      <c r="Q431" s="123">
        <v>0.33099999999999996</v>
      </c>
      <c r="R431" s="125">
        <v>79.7</v>
      </c>
      <c r="S431" s="123">
        <v>0.42700000000000005</v>
      </c>
      <c r="T431" s="125">
        <v>83.5</v>
      </c>
      <c r="U431" s="123">
        <v>0.63</v>
      </c>
      <c r="V431" s="125">
        <v>83.5</v>
      </c>
      <c r="W431" s="123">
        <v>0.8</v>
      </c>
    </row>
    <row r="432" spans="1:23" x14ac:dyDescent="0.3">
      <c r="A432" s="120">
        <v>85044</v>
      </c>
      <c r="B432" t="s">
        <v>403</v>
      </c>
      <c r="C432">
        <v>2</v>
      </c>
      <c r="D432" s="121" t="s">
        <v>3913</v>
      </c>
      <c r="E432">
        <v>478</v>
      </c>
      <c r="F432" s="122">
        <v>239</v>
      </c>
      <c r="G432" s="123">
        <v>0.497</v>
      </c>
      <c r="H432" s="123">
        <v>0.93700000000000006</v>
      </c>
      <c r="I432" s="123">
        <v>0</v>
      </c>
      <c r="J432" s="123">
        <v>1.2999999999999999E-2</v>
      </c>
      <c r="K432" s="123">
        <v>0</v>
      </c>
      <c r="L432" s="123">
        <v>3.3000000000000002E-2</v>
      </c>
      <c r="M432" s="123">
        <v>1.7000000000000001E-2</v>
      </c>
      <c r="N432" s="123">
        <v>0</v>
      </c>
      <c r="O432" s="123">
        <v>0.16300000000000001</v>
      </c>
      <c r="P432" s="125">
        <v>89</v>
      </c>
      <c r="Q432" s="123">
        <v>0.51800000000000002</v>
      </c>
      <c r="R432" s="125">
        <v>88.9</v>
      </c>
      <c r="S432" s="123">
        <v>0.69100000000000006</v>
      </c>
      <c r="T432" s="125">
        <v>88.9</v>
      </c>
      <c r="U432" s="123">
        <v>0.40100000000000002</v>
      </c>
      <c r="V432" s="125">
        <v>88.8</v>
      </c>
      <c r="W432" s="123">
        <v>0.58799999999999997</v>
      </c>
    </row>
    <row r="433" spans="1:23" x14ac:dyDescent="0.3">
      <c r="A433" s="120">
        <v>89089</v>
      </c>
      <c r="B433" t="s">
        <v>418</v>
      </c>
      <c r="C433">
        <v>2</v>
      </c>
      <c r="D433" s="121" t="s">
        <v>3908</v>
      </c>
      <c r="E433">
        <v>768</v>
      </c>
      <c r="F433" s="122">
        <v>384</v>
      </c>
      <c r="G433" s="123">
        <v>0.49199999999999999</v>
      </c>
      <c r="H433" s="123">
        <v>0.86599999999999999</v>
      </c>
      <c r="I433" s="123">
        <v>2.7E-2</v>
      </c>
      <c r="J433" s="123">
        <v>2.7E-2</v>
      </c>
      <c r="K433" s="123">
        <v>0</v>
      </c>
      <c r="L433" s="123">
        <v>6.9000000000000006E-2</v>
      </c>
      <c r="M433" s="123">
        <v>0.01</v>
      </c>
      <c r="N433" s="123">
        <v>0</v>
      </c>
      <c r="O433" s="123">
        <v>0.13800000000000001</v>
      </c>
      <c r="P433" s="125">
        <v>86.1</v>
      </c>
      <c r="Q433" s="123">
        <v>0.61799999999999999</v>
      </c>
      <c r="R433" s="125">
        <v>87.6</v>
      </c>
      <c r="S433" s="123">
        <v>0.65700000000000003</v>
      </c>
      <c r="T433" s="125">
        <v>84.6</v>
      </c>
      <c r="U433" s="123">
        <v>0.26200000000000001</v>
      </c>
      <c r="V433" s="125">
        <v>88.6</v>
      </c>
      <c r="W433" s="123">
        <v>0.20899999999999999</v>
      </c>
    </row>
    <row r="434" spans="1:23" x14ac:dyDescent="0.3">
      <c r="A434" s="120">
        <v>110030</v>
      </c>
      <c r="B434" t="s">
        <v>521</v>
      </c>
      <c r="C434">
        <v>1</v>
      </c>
      <c r="D434" s="121" t="s">
        <v>3913</v>
      </c>
      <c r="E434">
        <v>135</v>
      </c>
      <c r="F434" s="122">
        <v>135</v>
      </c>
      <c r="G434" s="123">
        <v>0.6</v>
      </c>
      <c r="H434" s="123">
        <v>0.97</v>
      </c>
      <c r="I434" s="123">
        <v>0</v>
      </c>
      <c r="J434" s="123">
        <v>0</v>
      </c>
      <c r="K434" s="123">
        <v>0</v>
      </c>
      <c r="L434" s="123">
        <v>0</v>
      </c>
      <c r="M434" s="123">
        <v>0.03</v>
      </c>
      <c r="N434" s="123">
        <v>0</v>
      </c>
      <c r="O434" s="123">
        <v>0.17799999999999999</v>
      </c>
      <c r="P434" s="125">
        <v>83.7</v>
      </c>
      <c r="Q434" s="123">
        <v>0.64900000000000002</v>
      </c>
      <c r="R434" s="125">
        <v>79.2</v>
      </c>
      <c r="S434" s="123">
        <v>0.16000000000000003</v>
      </c>
      <c r="T434" s="125">
        <v>85.2</v>
      </c>
      <c r="U434" s="123">
        <v>0.35099999999999998</v>
      </c>
      <c r="V434" s="125">
        <v>80.599999999999994</v>
      </c>
      <c r="W434" s="123">
        <v>0.84</v>
      </c>
    </row>
    <row r="435" spans="1:23" x14ac:dyDescent="0.3">
      <c r="A435" s="120">
        <v>41005</v>
      </c>
      <c r="B435" t="s">
        <v>186</v>
      </c>
      <c r="C435">
        <v>2</v>
      </c>
      <c r="D435" s="121" t="s">
        <v>3912</v>
      </c>
      <c r="E435">
        <v>73</v>
      </c>
      <c r="F435" s="122">
        <v>36.5</v>
      </c>
      <c r="G435" s="123">
        <v>0.76900000000000002</v>
      </c>
      <c r="H435" s="123">
        <v>1</v>
      </c>
      <c r="I435" s="123">
        <v>0</v>
      </c>
      <c r="J435" s="123">
        <v>0</v>
      </c>
      <c r="K435" s="123">
        <v>0</v>
      </c>
      <c r="L435" s="123">
        <v>0</v>
      </c>
      <c r="M435" s="123">
        <v>0</v>
      </c>
      <c r="N435" s="123">
        <v>0</v>
      </c>
      <c r="O435" s="123">
        <v>0.17799999999999999</v>
      </c>
      <c r="P435" s="125">
        <v>83.1</v>
      </c>
      <c r="Q435" s="123">
        <v>0.15800000000000003</v>
      </c>
      <c r="R435" s="125">
        <v>79.7</v>
      </c>
      <c r="S435" s="123">
        <v>0.10499999999999998</v>
      </c>
      <c r="T435" s="125">
        <v>83.7</v>
      </c>
      <c r="U435" s="123">
        <v>0.84199999999999997</v>
      </c>
      <c r="V435" s="125">
        <v>81.599999999999994</v>
      </c>
      <c r="W435" s="123">
        <v>0.89500000000000002</v>
      </c>
    </row>
    <row r="436" spans="1:23" x14ac:dyDescent="0.3">
      <c r="A436" s="120">
        <v>91095</v>
      </c>
      <c r="B436" t="s">
        <v>426</v>
      </c>
      <c r="C436">
        <v>1</v>
      </c>
      <c r="D436" s="121" t="s">
        <v>3910</v>
      </c>
      <c r="E436">
        <v>95</v>
      </c>
      <c r="F436" s="122">
        <v>95</v>
      </c>
      <c r="G436" s="123">
        <v>0.439</v>
      </c>
      <c r="H436" s="123">
        <v>0.96799999999999997</v>
      </c>
      <c r="I436" s="123">
        <v>0</v>
      </c>
      <c r="J436" s="123">
        <v>0</v>
      </c>
      <c r="K436" s="123">
        <v>0</v>
      </c>
      <c r="L436" s="123">
        <v>0</v>
      </c>
      <c r="M436" s="123">
        <v>3.2000000000000001E-2</v>
      </c>
      <c r="N436" s="123">
        <v>0</v>
      </c>
      <c r="O436" s="123">
        <v>0.253</v>
      </c>
      <c r="P436" s="125">
        <v>83.7</v>
      </c>
      <c r="Q436" s="123">
        <v>0.72599999999999998</v>
      </c>
      <c r="R436" s="125">
        <v>87.5</v>
      </c>
      <c r="S436" s="123">
        <v>0.17700000000000005</v>
      </c>
      <c r="T436" s="125">
        <v>85.1</v>
      </c>
      <c r="U436" s="123">
        <v>0.27400000000000002</v>
      </c>
      <c r="V436" s="125">
        <v>90.3</v>
      </c>
      <c r="W436" s="123">
        <v>0.82299999999999995</v>
      </c>
    </row>
    <row r="437" spans="1:23" x14ac:dyDescent="0.3">
      <c r="A437" s="120">
        <v>91093</v>
      </c>
      <c r="B437" t="s">
        <v>425</v>
      </c>
      <c r="C437">
        <v>1</v>
      </c>
      <c r="D437" s="121" t="s">
        <v>3910</v>
      </c>
      <c r="E437">
        <v>108</v>
      </c>
      <c r="F437" s="122">
        <v>108</v>
      </c>
      <c r="G437" s="123">
        <v>0.67600000000000005</v>
      </c>
      <c r="H437" s="123">
        <v>0.95399999999999996</v>
      </c>
      <c r="I437" s="123">
        <v>0</v>
      </c>
      <c r="J437" s="123">
        <v>0</v>
      </c>
      <c r="K437" s="123">
        <v>0</v>
      </c>
      <c r="L437" s="123">
        <v>0</v>
      </c>
      <c r="M437" s="123">
        <v>4.5999999999999999E-2</v>
      </c>
      <c r="N437" s="123">
        <v>0</v>
      </c>
      <c r="O437" s="123">
        <v>9.2999999999999999E-2</v>
      </c>
      <c r="P437" s="125">
        <v>82.1</v>
      </c>
      <c r="Q437" s="123">
        <v>0.73299999999999998</v>
      </c>
      <c r="R437" s="125">
        <v>80.900000000000006</v>
      </c>
      <c r="S437" s="123">
        <v>0.11699999999999999</v>
      </c>
      <c r="T437" s="125">
        <v>79.7</v>
      </c>
      <c r="U437" s="123">
        <v>0.81399999999999995</v>
      </c>
      <c r="V437" s="125">
        <v>79.400000000000006</v>
      </c>
      <c r="W437" s="123">
        <v>0.88400000000000001</v>
      </c>
    </row>
    <row r="438" spans="1:23" x14ac:dyDescent="0.3">
      <c r="A438" s="120">
        <v>72066</v>
      </c>
      <c r="B438" t="s">
        <v>341</v>
      </c>
      <c r="C438">
        <v>2</v>
      </c>
      <c r="D438" s="121" t="s">
        <v>3910</v>
      </c>
      <c r="E438">
        <v>212</v>
      </c>
      <c r="F438" s="122">
        <v>106</v>
      </c>
      <c r="G438" s="123">
        <v>0.61699999999999999</v>
      </c>
      <c r="H438" s="123">
        <v>0.89600000000000002</v>
      </c>
      <c r="I438" s="123">
        <v>0</v>
      </c>
      <c r="J438" s="123">
        <v>0</v>
      </c>
      <c r="K438" s="123">
        <v>0</v>
      </c>
      <c r="L438" s="123">
        <v>5.6000000000000001E-2</v>
      </c>
      <c r="M438" s="123">
        <v>4.7E-2</v>
      </c>
      <c r="N438" s="123">
        <v>0</v>
      </c>
      <c r="O438" s="123">
        <v>0.113</v>
      </c>
      <c r="P438" s="125">
        <v>87.7</v>
      </c>
      <c r="Q438" s="123">
        <v>0.65</v>
      </c>
      <c r="R438" s="125">
        <v>89.1</v>
      </c>
      <c r="S438" s="123">
        <v>0.68399999999999994</v>
      </c>
      <c r="T438" s="125">
        <v>88.8</v>
      </c>
      <c r="U438" s="123">
        <v>0.42799999999999999</v>
      </c>
      <c r="V438" s="125">
        <v>89.8</v>
      </c>
      <c r="W438" s="123">
        <v>0.76500000000000001</v>
      </c>
    </row>
    <row r="439" spans="1:23" x14ac:dyDescent="0.3">
      <c r="A439" s="120">
        <v>96110</v>
      </c>
      <c r="B439" t="s">
        <v>459</v>
      </c>
      <c r="C439">
        <v>8</v>
      </c>
      <c r="D439" s="121" t="s">
        <v>3915</v>
      </c>
      <c r="E439">
        <v>4366</v>
      </c>
      <c r="F439" s="122">
        <v>545.75</v>
      </c>
      <c r="G439" s="123">
        <v>0.48599999999999999</v>
      </c>
      <c r="H439" s="123">
        <v>0.23100000000000001</v>
      </c>
      <c r="I439" s="123">
        <v>0.41599999999999998</v>
      </c>
      <c r="J439" s="123">
        <v>0.24399999999999999</v>
      </c>
      <c r="K439" s="123">
        <v>1.4999999999999999E-2</v>
      </c>
      <c r="L439" s="123">
        <v>9.0999999999999998E-2</v>
      </c>
      <c r="M439" s="123">
        <v>3.0000000000000001E-3</v>
      </c>
      <c r="N439" s="123">
        <v>0.14599999999999999</v>
      </c>
      <c r="O439" s="123">
        <v>0.16800000000000001</v>
      </c>
      <c r="P439" s="125">
        <v>84</v>
      </c>
      <c r="Q439" s="123">
        <v>0.73799999999999999</v>
      </c>
      <c r="R439" s="125">
        <v>82.5</v>
      </c>
      <c r="S439" s="123">
        <v>0.76500000000000001</v>
      </c>
      <c r="T439" s="125">
        <v>85.6</v>
      </c>
      <c r="U439" s="123">
        <v>0.26</v>
      </c>
      <c r="V439" s="125">
        <v>84.8</v>
      </c>
      <c r="W439" s="123">
        <v>0.23300000000000001</v>
      </c>
    </row>
    <row r="440" spans="1:23" x14ac:dyDescent="0.3">
      <c r="A440" s="120">
        <v>96111</v>
      </c>
      <c r="B440" t="s">
        <v>460</v>
      </c>
      <c r="C440">
        <v>11</v>
      </c>
      <c r="D440" s="121" t="s">
        <v>3915</v>
      </c>
      <c r="E440">
        <v>3803</v>
      </c>
      <c r="F440" s="122">
        <v>345.72730000000001</v>
      </c>
      <c r="G440" s="123">
        <v>0.81699999999999995</v>
      </c>
      <c r="H440" s="123">
        <v>0.01</v>
      </c>
      <c r="I440" s="123">
        <v>0.96699999999999997</v>
      </c>
      <c r="J440" s="123">
        <v>1.2999999999999999E-2</v>
      </c>
      <c r="K440" s="123">
        <v>2E-3</v>
      </c>
      <c r="L440" s="123">
        <v>0</v>
      </c>
      <c r="M440" s="123">
        <v>8.0000000000000002E-3</v>
      </c>
      <c r="N440" s="123">
        <v>3.0000000000000001E-3</v>
      </c>
      <c r="O440" s="123">
        <v>0.14199999999999999</v>
      </c>
      <c r="P440" s="125">
        <v>82.2</v>
      </c>
      <c r="Q440" s="123">
        <v>0.33199999999999996</v>
      </c>
      <c r="R440" s="125">
        <v>79.3</v>
      </c>
      <c r="S440" s="123">
        <v>2.0000000000000018E-2</v>
      </c>
      <c r="T440" s="125">
        <v>83.8</v>
      </c>
      <c r="U440" s="123">
        <v>0.66800000000000004</v>
      </c>
      <c r="V440" s="125">
        <v>81.900000000000006</v>
      </c>
      <c r="W440" s="123">
        <v>0.98</v>
      </c>
    </row>
    <row r="441" spans="1:23" x14ac:dyDescent="0.3">
      <c r="A441" s="120">
        <v>3032</v>
      </c>
      <c r="B441" t="s">
        <v>9</v>
      </c>
      <c r="C441">
        <v>2</v>
      </c>
      <c r="D441" s="121" t="s">
        <v>3912</v>
      </c>
      <c r="E441">
        <v>330</v>
      </c>
      <c r="F441" s="122">
        <v>165</v>
      </c>
      <c r="G441" s="123">
        <v>0.32400000000000001</v>
      </c>
      <c r="H441" s="123">
        <v>0.97199999999999998</v>
      </c>
      <c r="I441" s="123">
        <v>0</v>
      </c>
      <c r="J441" s="123">
        <v>0</v>
      </c>
      <c r="K441" s="123">
        <v>0</v>
      </c>
      <c r="L441" s="123">
        <v>0</v>
      </c>
      <c r="M441" s="123">
        <v>2.8000000000000001E-2</v>
      </c>
      <c r="N441" s="123">
        <v>0</v>
      </c>
      <c r="O441" s="123">
        <v>0.1</v>
      </c>
      <c r="P441" s="125">
        <v>84.2</v>
      </c>
      <c r="Q441" s="123">
        <v>0.50700000000000001</v>
      </c>
      <c r="R441" s="125">
        <v>83.8</v>
      </c>
      <c r="S441" s="123">
        <v>0.42900000000000005</v>
      </c>
      <c r="T441" s="125">
        <v>84.5</v>
      </c>
      <c r="U441" s="123">
        <v>0.27500000000000002</v>
      </c>
      <c r="V441" s="125">
        <v>82.6</v>
      </c>
      <c r="W441" s="123">
        <v>0.67600000000000005</v>
      </c>
    </row>
    <row r="442" spans="1:23" x14ac:dyDescent="0.3">
      <c r="A442" s="120">
        <v>96091</v>
      </c>
      <c r="B442" t="s">
        <v>445</v>
      </c>
      <c r="C442">
        <v>25</v>
      </c>
      <c r="D442" s="121" t="s">
        <v>3915</v>
      </c>
      <c r="E442">
        <v>13093</v>
      </c>
      <c r="F442" s="122">
        <v>523.72</v>
      </c>
      <c r="G442" s="123">
        <v>0.123</v>
      </c>
      <c r="H442" s="123">
        <v>0.74199999999999999</v>
      </c>
      <c r="I442" s="123">
        <v>7.0999999999999994E-2</v>
      </c>
      <c r="J442" s="123">
        <v>4.1000000000000002E-2</v>
      </c>
      <c r="K442" s="123">
        <v>0.10100000000000001</v>
      </c>
      <c r="L442" s="123">
        <v>4.2999999999999997E-2</v>
      </c>
      <c r="M442" s="123">
        <v>3.0000000000000001E-3</v>
      </c>
      <c r="N442" s="123">
        <v>3.6999999999999998E-2</v>
      </c>
      <c r="O442" s="123">
        <v>0.13500000000000001</v>
      </c>
      <c r="P442" s="125">
        <v>85.4</v>
      </c>
      <c r="Q442" s="123">
        <v>0.38200000000000001</v>
      </c>
      <c r="R442" s="125">
        <v>85.2</v>
      </c>
      <c r="S442" s="123">
        <v>0.47099999999999997</v>
      </c>
      <c r="T442" s="125">
        <v>83.4</v>
      </c>
      <c r="U442" s="123">
        <v>0.36699999999999999</v>
      </c>
      <c r="V442" s="125">
        <v>82.6</v>
      </c>
      <c r="W442" s="123">
        <v>0.37</v>
      </c>
    </row>
    <row r="443" spans="1:23" x14ac:dyDescent="0.3">
      <c r="A443" s="120">
        <v>81096</v>
      </c>
      <c r="B443" t="s">
        <v>386</v>
      </c>
      <c r="C443">
        <v>2</v>
      </c>
      <c r="D443" s="121" t="s">
        <v>3913</v>
      </c>
      <c r="E443">
        <v>1532</v>
      </c>
      <c r="F443" s="122">
        <v>766</v>
      </c>
      <c r="G443" s="123">
        <v>0.34799999999999998</v>
      </c>
      <c r="H443" s="123">
        <v>0.82199999999999995</v>
      </c>
      <c r="I443" s="123">
        <v>4.2000000000000003E-2</v>
      </c>
      <c r="J443" s="123">
        <v>5.0999999999999997E-2</v>
      </c>
      <c r="K443" s="123">
        <v>2.8000000000000001E-2</v>
      </c>
      <c r="L443" s="123">
        <v>0.05</v>
      </c>
      <c r="M443" s="123">
        <v>7.0000000000000001E-3</v>
      </c>
      <c r="N443" s="123">
        <v>1.4999999999999999E-2</v>
      </c>
      <c r="O443" s="123">
        <v>0.151</v>
      </c>
      <c r="P443" s="125">
        <v>81.7</v>
      </c>
      <c r="Q443" s="123">
        <v>0.54400000000000004</v>
      </c>
      <c r="R443" s="125">
        <v>84.1</v>
      </c>
      <c r="S443" s="123">
        <v>0.61199999999999999</v>
      </c>
      <c r="T443" s="125">
        <v>80.8</v>
      </c>
      <c r="U443" s="123">
        <v>0.29599999999999999</v>
      </c>
      <c r="V443" s="125">
        <v>83.8</v>
      </c>
      <c r="W443" s="123">
        <v>0.24099999999999999</v>
      </c>
    </row>
    <row r="444" spans="1:23" x14ac:dyDescent="0.3">
      <c r="A444" s="120">
        <v>93121</v>
      </c>
      <c r="B444" t="s">
        <v>433</v>
      </c>
      <c r="C444">
        <v>1</v>
      </c>
      <c r="D444" s="121" t="s">
        <v>3908</v>
      </c>
      <c r="E444">
        <v>53</v>
      </c>
      <c r="F444" s="122">
        <v>53</v>
      </c>
      <c r="G444" s="123">
        <v>0.80400000000000005</v>
      </c>
      <c r="H444" s="123">
        <v>1</v>
      </c>
      <c r="I444" s="123">
        <v>0</v>
      </c>
      <c r="J444" s="123">
        <v>0</v>
      </c>
      <c r="K444" s="123">
        <v>0</v>
      </c>
      <c r="L444" s="123">
        <v>0</v>
      </c>
      <c r="M444" s="123">
        <v>0</v>
      </c>
      <c r="N444" s="123">
        <v>0</v>
      </c>
      <c r="O444" s="123">
        <v>0</v>
      </c>
      <c r="P444" s="125">
        <v>87.7</v>
      </c>
      <c r="Q444" s="123">
        <v>0.77800000000000002</v>
      </c>
      <c r="R444" s="125">
        <v>84.1</v>
      </c>
      <c r="S444" s="123">
        <v>0.19399999999999995</v>
      </c>
      <c r="T444" s="125">
        <v>89</v>
      </c>
      <c r="U444" s="123">
        <v>0.75900000000000001</v>
      </c>
      <c r="V444" s="125">
        <v>85.5</v>
      </c>
      <c r="W444" s="123">
        <v>0.79300000000000004</v>
      </c>
    </row>
    <row r="445" spans="1:23" x14ac:dyDescent="0.3">
      <c r="A445" s="120">
        <v>33090</v>
      </c>
      <c r="B445" t="s">
        <v>139</v>
      </c>
      <c r="C445">
        <v>2</v>
      </c>
      <c r="D445" s="121" t="s">
        <v>3913</v>
      </c>
      <c r="E445">
        <v>584</v>
      </c>
      <c r="F445" s="122">
        <v>292</v>
      </c>
      <c r="G445" s="123">
        <v>0.47899999999999998</v>
      </c>
      <c r="H445" s="123">
        <v>0.91300000000000003</v>
      </c>
      <c r="I445" s="123">
        <v>0</v>
      </c>
      <c r="J445" s="123">
        <v>1.6E-2</v>
      </c>
      <c r="K445" s="123">
        <v>0</v>
      </c>
      <c r="L445" s="123">
        <v>4.5999999999999999E-2</v>
      </c>
      <c r="M445" s="123">
        <v>2.5999999999999999E-2</v>
      </c>
      <c r="N445" s="123">
        <v>0</v>
      </c>
      <c r="O445" s="123">
        <v>0.18</v>
      </c>
      <c r="P445" s="125">
        <v>84.4</v>
      </c>
      <c r="Q445" s="123">
        <v>0.59699999999999998</v>
      </c>
      <c r="R445" s="125">
        <v>84.2</v>
      </c>
      <c r="S445" s="123">
        <v>0.70100000000000007</v>
      </c>
      <c r="T445" s="125">
        <v>86</v>
      </c>
      <c r="U445" s="123">
        <v>0.40300000000000002</v>
      </c>
      <c r="V445" s="125">
        <v>85.4</v>
      </c>
      <c r="W445" s="123">
        <v>0.29899999999999999</v>
      </c>
    </row>
    <row r="446" spans="1:23" x14ac:dyDescent="0.3">
      <c r="A446" s="120">
        <v>21151</v>
      </c>
      <c r="B446" t="s">
        <v>94</v>
      </c>
      <c r="C446">
        <v>2</v>
      </c>
      <c r="D446" s="121" t="s">
        <v>3911</v>
      </c>
      <c r="E446">
        <v>449</v>
      </c>
      <c r="F446" s="122">
        <v>224.5</v>
      </c>
      <c r="G446" s="123">
        <v>0.21199999999999999</v>
      </c>
      <c r="H446" s="123">
        <v>0.93799999999999994</v>
      </c>
      <c r="I446" s="123">
        <v>2.7E-2</v>
      </c>
      <c r="J446" s="123">
        <v>2.5000000000000001E-2</v>
      </c>
      <c r="K446" s="123">
        <v>0</v>
      </c>
      <c r="L446" s="123">
        <v>0</v>
      </c>
      <c r="M446" s="123">
        <v>1.0999999999999999E-2</v>
      </c>
      <c r="N446" s="123">
        <v>0</v>
      </c>
      <c r="O446" s="123">
        <v>0.109</v>
      </c>
      <c r="P446" s="125">
        <v>80.900000000000006</v>
      </c>
      <c r="Q446" s="123">
        <v>0.56800000000000006</v>
      </c>
      <c r="R446" s="125">
        <v>81.7</v>
      </c>
      <c r="S446" s="123">
        <v>0.66799999999999993</v>
      </c>
      <c r="T446" s="125">
        <v>80.599999999999994</v>
      </c>
      <c r="U446" s="123">
        <v>0.52600000000000002</v>
      </c>
      <c r="V446" s="125">
        <v>81.099999999999994</v>
      </c>
      <c r="W446" s="123">
        <v>0.80400000000000005</v>
      </c>
    </row>
    <row r="447" spans="1:23" x14ac:dyDescent="0.3">
      <c r="A447" s="120">
        <v>54042</v>
      </c>
      <c r="B447" t="s">
        <v>280</v>
      </c>
      <c r="C447">
        <v>2</v>
      </c>
      <c r="D447" s="121" t="s">
        <v>3908</v>
      </c>
      <c r="E447">
        <v>300</v>
      </c>
      <c r="F447" s="122">
        <v>150</v>
      </c>
      <c r="G447" s="123">
        <v>0.41899999999999998</v>
      </c>
      <c r="H447" s="123">
        <v>0.88300000000000001</v>
      </c>
      <c r="I447" s="123">
        <v>0</v>
      </c>
      <c r="J447" s="123">
        <v>0.1</v>
      </c>
      <c r="K447" s="123">
        <v>0</v>
      </c>
      <c r="L447" s="123">
        <v>0</v>
      </c>
      <c r="M447" s="123">
        <v>1.7000000000000001E-2</v>
      </c>
      <c r="N447" s="123">
        <v>2.7E-2</v>
      </c>
      <c r="O447" s="123">
        <v>0.11</v>
      </c>
      <c r="P447" s="125">
        <v>88.8</v>
      </c>
      <c r="Q447" s="123">
        <v>0.53899999999999992</v>
      </c>
      <c r="R447" s="125">
        <v>85.1</v>
      </c>
      <c r="S447" s="123">
        <v>0.59299999999999997</v>
      </c>
      <c r="T447" s="125">
        <v>89.1</v>
      </c>
      <c r="U447" s="123">
        <v>0.33</v>
      </c>
      <c r="V447" s="125">
        <v>84.9</v>
      </c>
      <c r="W447" s="123">
        <v>0.69199999999999995</v>
      </c>
    </row>
    <row r="448" spans="1:23" x14ac:dyDescent="0.3">
      <c r="A448" s="120">
        <v>49140</v>
      </c>
      <c r="B448" t="s">
        <v>250</v>
      </c>
      <c r="C448">
        <v>2</v>
      </c>
      <c r="D448" s="121" t="s">
        <v>3907</v>
      </c>
      <c r="E448">
        <v>718</v>
      </c>
      <c r="F448" s="122">
        <v>359</v>
      </c>
      <c r="G448" s="123">
        <v>0.68300000000000005</v>
      </c>
      <c r="H448" s="123">
        <v>0.81899999999999995</v>
      </c>
      <c r="I448" s="123">
        <v>2.1000000000000001E-2</v>
      </c>
      <c r="J448" s="123">
        <v>0.113</v>
      </c>
      <c r="K448" s="123">
        <v>0</v>
      </c>
      <c r="L448" s="123">
        <v>0</v>
      </c>
      <c r="M448" s="123">
        <v>4.7E-2</v>
      </c>
      <c r="N448" s="123">
        <v>4.5999999999999999E-2</v>
      </c>
      <c r="O448" s="123">
        <v>0.17899999999999999</v>
      </c>
      <c r="P448" s="125">
        <v>87.2</v>
      </c>
      <c r="Q448" s="123">
        <v>0.67999999999999994</v>
      </c>
      <c r="R448" s="125">
        <v>87.2</v>
      </c>
      <c r="S448" s="123">
        <v>0.69100000000000006</v>
      </c>
      <c r="T448" s="125">
        <v>88.1</v>
      </c>
      <c r="U448" s="123">
        <v>0.27100000000000002</v>
      </c>
      <c r="V448" s="125">
        <v>86.4</v>
      </c>
      <c r="W448" s="123">
        <v>0.26</v>
      </c>
    </row>
    <row r="449" spans="1:23" x14ac:dyDescent="0.3">
      <c r="A449" s="120">
        <v>2097</v>
      </c>
      <c r="B449" t="s">
        <v>7</v>
      </c>
      <c r="C449">
        <v>5</v>
      </c>
      <c r="D449" s="121" t="s">
        <v>3912</v>
      </c>
      <c r="E449">
        <v>1569</v>
      </c>
      <c r="F449" s="122">
        <v>313.8</v>
      </c>
      <c r="G449" s="123">
        <v>0.36399999999999999</v>
      </c>
      <c r="H449" s="123">
        <v>0.93200000000000005</v>
      </c>
      <c r="I449" s="123">
        <v>8.0000000000000002E-3</v>
      </c>
      <c r="J449" s="123">
        <v>2.7E-2</v>
      </c>
      <c r="K449" s="123">
        <v>0</v>
      </c>
      <c r="L449" s="123">
        <v>2.4E-2</v>
      </c>
      <c r="M449" s="123">
        <v>8.9999999999999993E-3</v>
      </c>
      <c r="N449" s="123">
        <v>0</v>
      </c>
      <c r="O449" s="123">
        <v>0.13500000000000001</v>
      </c>
      <c r="P449" s="125">
        <v>86.5</v>
      </c>
      <c r="Q449" s="123">
        <v>0.55600000000000005</v>
      </c>
      <c r="R449" s="125">
        <v>85.6</v>
      </c>
      <c r="S449" s="123">
        <v>0.59099999999999997</v>
      </c>
      <c r="T449" s="125">
        <v>85.2</v>
      </c>
      <c r="U449" s="123">
        <v>0.29099999999999998</v>
      </c>
      <c r="V449" s="125">
        <v>85.3</v>
      </c>
      <c r="W449" s="123">
        <v>0.64500000000000002</v>
      </c>
    </row>
    <row r="450" spans="1:23" x14ac:dyDescent="0.3">
      <c r="A450" s="120">
        <v>66105</v>
      </c>
      <c r="B450" t="s">
        <v>322</v>
      </c>
      <c r="C450">
        <v>2</v>
      </c>
      <c r="D450" s="121" t="s">
        <v>3909</v>
      </c>
      <c r="E450">
        <v>908</v>
      </c>
      <c r="F450" s="122">
        <v>454</v>
      </c>
      <c r="G450" s="123">
        <v>0.38400000000000001</v>
      </c>
      <c r="H450" s="123">
        <v>0.88</v>
      </c>
      <c r="I450" s="123">
        <v>0.02</v>
      </c>
      <c r="J450" s="123">
        <v>4.4999999999999998E-2</v>
      </c>
      <c r="K450" s="123">
        <v>0</v>
      </c>
      <c r="L450" s="123">
        <v>4.3999999999999997E-2</v>
      </c>
      <c r="M450" s="123">
        <v>1.0999999999999999E-2</v>
      </c>
      <c r="N450" s="123">
        <v>6.0000000000000001E-3</v>
      </c>
      <c r="O450" s="123">
        <v>0.129</v>
      </c>
      <c r="P450" s="125">
        <v>82.4</v>
      </c>
      <c r="Q450" s="123">
        <v>0.54099999999999993</v>
      </c>
      <c r="R450" s="125">
        <v>86.2</v>
      </c>
      <c r="S450" s="123">
        <v>0.60699999999999998</v>
      </c>
      <c r="T450" s="125">
        <v>82.3</v>
      </c>
      <c r="U450" s="123">
        <v>0.30599999999999999</v>
      </c>
      <c r="V450" s="125">
        <v>85</v>
      </c>
      <c r="W450" s="123">
        <v>0.224</v>
      </c>
    </row>
    <row r="451" spans="1:23" x14ac:dyDescent="0.3">
      <c r="A451" s="120">
        <v>98080</v>
      </c>
      <c r="B451" t="s">
        <v>471</v>
      </c>
      <c r="C451">
        <v>2</v>
      </c>
      <c r="D451" s="121" t="s">
        <v>3911</v>
      </c>
      <c r="E451">
        <v>547</v>
      </c>
      <c r="F451" s="122">
        <v>273.5</v>
      </c>
      <c r="G451" s="123">
        <v>0.442</v>
      </c>
      <c r="H451" s="123">
        <v>0.93200000000000005</v>
      </c>
      <c r="I451" s="123">
        <v>0</v>
      </c>
      <c r="J451" s="123">
        <v>1.0999999999999999E-2</v>
      </c>
      <c r="K451" s="123">
        <v>0</v>
      </c>
      <c r="L451" s="123">
        <v>3.3000000000000002E-2</v>
      </c>
      <c r="M451" s="123">
        <v>2.4E-2</v>
      </c>
      <c r="N451" s="123">
        <v>0</v>
      </c>
      <c r="O451" s="123">
        <v>0.13200000000000001</v>
      </c>
      <c r="P451" s="125">
        <v>83.4</v>
      </c>
      <c r="Q451" s="123">
        <v>0.57299999999999995</v>
      </c>
      <c r="R451" s="125">
        <v>85</v>
      </c>
      <c r="S451" s="123">
        <v>0.66300000000000003</v>
      </c>
      <c r="T451" s="125">
        <v>80.7</v>
      </c>
      <c r="U451" s="123">
        <v>0.46600000000000003</v>
      </c>
      <c r="V451" s="125">
        <v>85.9</v>
      </c>
      <c r="W451" s="123">
        <v>0.81799999999999995</v>
      </c>
    </row>
    <row r="452" spans="1:23" x14ac:dyDescent="0.3">
      <c r="A452" s="120">
        <v>99082</v>
      </c>
      <c r="B452" t="s">
        <v>472</v>
      </c>
      <c r="C452">
        <v>2</v>
      </c>
      <c r="D452" s="121" t="s">
        <v>3911</v>
      </c>
      <c r="E452">
        <v>502</v>
      </c>
      <c r="F452" s="122">
        <v>251</v>
      </c>
      <c r="G452" s="123">
        <v>0.435</v>
      </c>
      <c r="H452" s="123">
        <v>0.98399999999999999</v>
      </c>
      <c r="I452" s="123">
        <v>0</v>
      </c>
      <c r="J452" s="123">
        <v>0</v>
      </c>
      <c r="K452" s="123">
        <v>0</v>
      </c>
      <c r="L452" s="123">
        <v>0</v>
      </c>
      <c r="M452" s="123">
        <v>1.6E-2</v>
      </c>
      <c r="N452" s="123">
        <v>0</v>
      </c>
      <c r="O452" s="123">
        <v>0.16900000000000001</v>
      </c>
      <c r="P452" s="125">
        <v>83.4</v>
      </c>
      <c r="Q452" s="123">
        <v>0.52900000000000003</v>
      </c>
      <c r="R452" s="125">
        <v>83.3</v>
      </c>
      <c r="S452" s="123">
        <v>0.623</v>
      </c>
      <c r="T452" s="125">
        <v>84.9</v>
      </c>
      <c r="U452" s="123">
        <v>0.36799999999999999</v>
      </c>
      <c r="V452" s="125">
        <v>83.5</v>
      </c>
      <c r="W452" s="123">
        <v>0.28599999999999998</v>
      </c>
    </row>
    <row r="453" spans="1:23" x14ac:dyDescent="0.3">
      <c r="A453" s="120">
        <v>100059</v>
      </c>
      <c r="B453" t="s">
        <v>473</v>
      </c>
      <c r="C453">
        <v>2</v>
      </c>
      <c r="D453" s="121" t="s">
        <v>3910</v>
      </c>
      <c r="E453">
        <v>538</v>
      </c>
      <c r="F453" s="122">
        <v>269</v>
      </c>
      <c r="G453" s="123">
        <v>0.55700000000000005</v>
      </c>
      <c r="H453" s="123">
        <v>0.94599999999999995</v>
      </c>
      <c r="I453" s="123">
        <v>0</v>
      </c>
      <c r="J453" s="123">
        <v>0</v>
      </c>
      <c r="K453" s="123">
        <v>0</v>
      </c>
      <c r="L453" s="123">
        <v>3.5000000000000003E-2</v>
      </c>
      <c r="M453" s="123">
        <v>1.9E-2</v>
      </c>
      <c r="N453" s="123">
        <v>0</v>
      </c>
      <c r="O453" s="123">
        <v>0.13200000000000001</v>
      </c>
      <c r="P453" s="125">
        <v>85.9</v>
      </c>
      <c r="Q453" s="123">
        <v>0.624</v>
      </c>
      <c r="R453" s="125">
        <v>85.4</v>
      </c>
      <c r="S453" s="123">
        <v>0.41700000000000004</v>
      </c>
      <c r="T453" s="125">
        <v>85.9</v>
      </c>
      <c r="U453" s="123">
        <v>0.61899999999999999</v>
      </c>
      <c r="V453" s="125">
        <v>85.9</v>
      </c>
      <c r="W453" s="123">
        <v>0.57999999999999996</v>
      </c>
    </row>
    <row r="454" spans="1:23" x14ac:dyDescent="0.3">
      <c r="A454" s="120">
        <v>100062</v>
      </c>
      <c r="B454" t="s">
        <v>476</v>
      </c>
      <c r="C454">
        <v>2</v>
      </c>
      <c r="D454" s="121" t="s">
        <v>3910</v>
      </c>
      <c r="E454">
        <v>265</v>
      </c>
      <c r="F454" s="122">
        <v>132.5</v>
      </c>
      <c r="G454" s="123">
        <v>0.57299999999999995</v>
      </c>
      <c r="H454" s="123">
        <v>0.69499999999999995</v>
      </c>
      <c r="I454" s="123">
        <v>0.189</v>
      </c>
      <c r="J454" s="123">
        <v>0</v>
      </c>
      <c r="K454" s="123">
        <v>0</v>
      </c>
      <c r="L454" s="123">
        <v>0.114</v>
      </c>
      <c r="M454" s="123">
        <v>4.0000000000000001E-3</v>
      </c>
      <c r="N454" s="123">
        <v>0</v>
      </c>
      <c r="O454" s="123">
        <v>0.189</v>
      </c>
      <c r="P454" s="125">
        <v>90.4</v>
      </c>
      <c r="Q454" s="123">
        <v>0.67999999999999994</v>
      </c>
      <c r="R454" s="125">
        <v>90.6</v>
      </c>
      <c r="S454" s="123">
        <v>0.68900000000000006</v>
      </c>
      <c r="T454" s="125">
        <v>91.9</v>
      </c>
      <c r="U454" s="123">
        <v>0.32</v>
      </c>
      <c r="V454" s="125">
        <v>89.9</v>
      </c>
      <c r="W454" s="123">
        <v>0.311</v>
      </c>
    </row>
    <row r="455" spans="1:23" x14ac:dyDescent="0.3">
      <c r="A455" s="120">
        <v>100061</v>
      </c>
      <c r="B455" t="s">
        <v>475</v>
      </c>
      <c r="C455">
        <v>2</v>
      </c>
      <c r="D455" s="121" t="s">
        <v>3910</v>
      </c>
      <c r="E455">
        <v>582</v>
      </c>
      <c r="F455" s="122">
        <v>291</v>
      </c>
      <c r="G455" s="123">
        <v>0.52800000000000002</v>
      </c>
      <c r="H455" s="123">
        <v>0.94399999999999995</v>
      </c>
      <c r="I455" s="123">
        <v>0</v>
      </c>
      <c r="J455" s="123">
        <v>2.4E-2</v>
      </c>
      <c r="K455" s="123">
        <v>0</v>
      </c>
      <c r="L455" s="123">
        <v>1.9E-2</v>
      </c>
      <c r="M455" s="123">
        <v>1.4E-2</v>
      </c>
      <c r="N455" s="123">
        <v>0</v>
      </c>
      <c r="O455" s="123">
        <v>0.182</v>
      </c>
      <c r="P455" s="125">
        <v>81.400000000000006</v>
      </c>
      <c r="Q455" s="123">
        <v>0.61699999999999999</v>
      </c>
      <c r="R455" s="125">
        <v>83.5</v>
      </c>
      <c r="S455" s="123">
        <v>0.72799999999999998</v>
      </c>
      <c r="T455" s="125">
        <v>81.400000000000006</v>
      </c>
      <c r="U455" s="123">
        <v>0.27</v>
      </c>
      <c r="V455" s="125">
        <v>84.3</v>
      </c>
      <c r="W455" s="123">
        <v>0.81299999999999994</v>
      </c>
    </row>
    <row r="456" spans="1:23" x14ac:dyDescent="0.3">
      <c r="A456" s="120">
        <v>48915</v>
      </c>
      <c r="B456" t="s">
        <v>237</v>
      </c>
      <c r="C456">
        <v>1</v>
      </c>
      <c r="D456" s="121" t="s">
        <v>3914</v>
      </c>
      <c r="E456">
        <v>339</v>
      </c>
      <c r="F456" s="122">
        <v>339</v>
      </c>
      <c r="G456" s="123">
        <v>0.79900000000000004</v>
      </c>
      <c r="H456" s="123">
        <v>8.3000000000000004E-2</v>
      </c>
      <c r="I456" s="123">
        <v>0.35099999999999998</v>
      </c>
      <c r="J456" s="123">
        <v>0.53100000000000003</v>
      </c>
      <c r="K456" s="123">
        <v>2.7E-2</v>
      </c>
      <c r="L456" s="123">
        <v>0</v>
      </c>
      <c r="M456" s="123">
        <v>8.9999999999999993E-3</v>
      </c>
      <c r="N456" s="123">
        <v>0.56100000000000005</v>
      </c>
      <c r="O456" s="123">
        <v>3.7999999999999999E-2</v>
      </c>
      <c r="P456" s="125">
        <v>92.3</v>
      </c>
      <c r="Q456" s="123">
        <v>0.626</v>
      </c>
      <c r="R456" s="125">
        <v>93.3</v>
      </c>
      <c r="S456" s="123">
        <v>0.69599999999999995</v>
      </c>
      <c r="T456" s="125">
        <v>93.5</v>
      </c>
      <c r="U456" s="123">
        <v>0.35099999999999998</v>
      </c>
      <c r="V456" s="125">
        <v>94.3</v>
      </c>
      <c r="W456" s="123">
        <v>0.28299999999999997</v>
      </c>
    </row>
    <row r="457" spans="1:23" x14ac:dyDescent="0.3">
      <c r="A457" s="120">
        <v>80125</v>
      </c>
      <c r="B457" t="s">
        <v>383</v>
      </c>
      <c r="C457">
        <v>7</v>
      </c>
      <c r="D457" s="121" t="s">
        <v>3908</v>
      </c>
      <c r="E457">
        <v>3342</v>
      </c>
      <c r="F457" s="122">
        <v>477.42860000000002</v>
      </c>
      <c r="G457" s="123">
        <v>0.55800000000000005</v>
      </c>
      <c r="H457" s="123">
        <v>0.67200000000000004</v>
      </c>
      <c r="I457" s="123">
        <v>3.9E-2</v>
      </c>
      <c r="J457" s="123">
        <v>0.17899999999999999</v>
      </c>
      <c r="K457" s="123">
        <v>3.0000000000000001E-3</v>
      </c>
      <c r="L457" s="123">
        <v>9.0999999999999998E-2</v>
      </c>
      <c r="M457" s="123">
        <v>1.6E-2</v>
      </c>
      <c r="N457" s="123">
        <v>0.107</v>
      </c>
      <c r="O457" s="123">
        <v>0.14899999999999999</v>
      </c>
      <c r="P457" s="125">
        <v>84.4</v>
      </c>
      <c r="Q457" s="123">
        <v>0.52400000000000002</v>
      </c>
      <c r="R457" s="125">
        <v>87.8</v>
      </c>
      <c r="S457" s="123">
        <v>0.52100000000000002</v>
      </c>
      <c r="T457" s="125">
        <v>84.8</v>
      </c>
      <c r="U457" s="123">
        <v>0.38200000000000001</v>
      </c>
      <c r="V457" s="125">
        <v>88.5</v>
      </c>
      <c r="W457" s="123">
        <v>0.376</v>
      </c>
    </row>
    <row r="458" spans="1:23" x14ac:dyDescent="0.3">
      <c r="A458" s="120">
        <v>35098</v>
      </c>
      <c r="B458" t="s">
        <v>151</v>
      </c>
      <c r="C458">
        <v>2</v>
      </c>
      <c r="D458" s="121" t="s">
        <v>3910</v>
      </c>
      <c r="E458">
        <v>492</v>
      </c>
      <c r="F458" s="122">
        <v>246</v>
      </c>
      <c r="G458" s="123">
        <v>0.62</v>
      </c>
      <c r="H458" s="123">
        <v>0.58699999999999997</v>
      </c>
      <c r="I458" s="123">
        <v>0</v>
      </c>
      <c r="J458" s="123">
        <v>0.378</v>
      </c>
      <c r="K458" s="123">
        <v>0</v>
      </c>
      <c r="L458" s="123">
        <v>2.9000000000000001E-2</v>
      </c>
      <c r="M458" s="123">
        <v>6.0000000000000001E-3</v>
      </c>
      <c r="N458" s="123">
        <v>0.16300000000000001</v>
      </c>
      <c r="O458" s="123">
        <v>0.13400000000000001</v>
      </c>
      <c r="P458" s="125">
        <v>93.2</v>
      </c>
      <c r="Q458" s="123">
        <v>0.57200000000000006</v>
      </c>
      <c r="R458" s="125">
        <v>86.4</v>
      </c>
      <c r="S458" s="123">
        <v>0.623</v>
      </c>
      <c r="T458" s="125">
        <v>94.8</v>
      </c>
      <c r="U458" s="123">
        <v>0.42799999999999999</v>
      </c>
      <c r="V458" s="125">
        <v>87.8</v>
      </c>
      <c r="W458" s="123">
        <v>0.377</v>
      </c>
    </row>
    <row r="459" spans="1:23" x14ac:dyDescent="0.3">
      <c r="A459" s="120">
        <v>73106</v>
      </c>
      <c r="B459" t="s">
        <v>348</v>
      </c>
      <c r="C459">
        <v>2</v>
      </c>
      <c r="D459" s="121" t="s">
        <v>3907</v>
      </c>
      <c r="E459">
        <v>542</v>
      </c>
      <c r="F459" s="122">
        <v>271</v>
      </c>
      <c r="G459" s="123">
        <v>0.42599999999999999</v>
      </c>
      <c r="H459" s="123">
        <v>0.76400000000000001</v>
      </c>
      <c r="I459" s="123">
        <v>0</v>
      </c>
      <c r="J459" s="123">
        <v>4.3999999999999997E-2</v>
      </c>
      <c r="K459" s="123">
        <v>0</v>
      </c>
      <c r="L459" s="123">
        <v>5.8999999999999997E-2</v>
      </c>
      <c r="M459" s="123">
        <v>0.13300000000000001</v>
      </c>
      <c r="N459" s="123">
        <v>0</v>
      </c>
      <c r="O459" s="123">
        <v>0.13300000000000001</v>
      </c>
      <c r="P459" s="125">
        <v>85.5</v>
      </c>
      <c r="Q459" s="123">
        <v>0.57200000000000006</v>
      </c>
      <c r="R459" s="125">
        <v>87.2</v>
      </c>
      <c r="S459" s="123">
        <v>0.59699999999999998</v>
      </c>
      <c r="T459" s="125">
        <v>86.5</v>
      </c>
      <c r="U459" s="123">
        <v>0.315</v>
      </c>
      <c r="V459" s="125">
        <v>85.8</v>
      </c>
      <c r="W459" s="123">
        <v>0.54500000000000004</v>
      </c>
    </row>
    <row r="460" spans="1:23" x14ac:dyDescent="0.3">
      <c r="A460" s="120">
        <v>112103</v>
      </c>
      <c r="B460" t="s">
        <v>528</v>
      </c>
      <c r="C460">
        <v>2</v>
      </c>
      <c r="D460" s="121" t="s">
        <v>3907</v>
      </c>
      <c r="E460">
        <v>466</v>
      </c>
      <c r="F460" s="122">
        <v>233</v>
      </c>
      <c r="G460" s="123">
        <v>0.625</v>
      </c>
      <c r="H460" s="123">
        <v>0.92500000000000004</v>
      </c>
      <c r="I460" s="123">
        <v>2.1000000000000001E-2</v>
      </c>
      <c r="J460" s="123">
        <v>2.8000000000000001E-2</v>
      </c>
      <c r="K460" s="123">
        <v>0</v>
      </c>
      <c r="L460" s="123">
        <v>0</v>
      </c>
      <c r="M460" s="123">
        <v>2.5999999999999999E-2</v>
      </c>
      <c r="N460" s="123">
        <v>0</v>
      </c>
      <c r="O460" s="123">
        <v>0.157</v>
      </c>
      <c r="P460" s="125">
        <v>86.4</v>
      </c>
      <c r="Q460" s="123">
        <v>0.55000000000000004</v>
      </c>
      <c r="R460" s="125">
        <v>81.400000000000006</v>
      </c>
      <c r="S460" s="123">
        <v>0.77700000000000002</v>
      </c>
      <c r="T460" s="125">
        <v>86.4</v>
      </c>
      <c r="U460" s="123">
        <v>0.41</v>
      </c>
      <c r="V460" s="125">
        <v>81.2</v>
      </c>
      <c r="W460" s="123">
        <v>0.80100000000000005</v>
      </c>
    </row>
    <row r="461" spans="1:23" x14ac:dyDescent="0.3">
      <c r="A461" s="120">
        <v>42113</v>
      </c>
      <c r="B461" t="s">
        <v>188</v>
      </c>
      <c r="C461">
        <v>1</v>
      </c>
      <c r="D461" s="121" t="s">
        <v>3908</v>
      </c>
      <c r="E461">
        <v>53</v>
      </c>
      <c r="F461" s="122">
        <v>53</v>
      </c>
      <c r="G461" s="123">
        <v>0.214</v>
      </c>
      <c r="H461" s="123">
        <v>1</v>
      </c>
      <c r="I461" s="123">
        <v>0</v>
      </c>
      <c r="J461" s="123">
        <v>0</v>
      </c>
      <c r="K461" s="123">
        <v>0</v>
      </c>
      <c r="L461" s="123">
        <v>0</v>
      </c>
      <c r="M461" s="123">
        <v>0</v>
      </c>
      <c r="N461" s="123">
        <v>0</v>
      </c>
      <c r="O461" s="123">
        <v>0.113</v>
      </c>
      <c r="P461" s="125">
        <v>88.8</v>
      </c>
      <c r="Q461" s="123">
        <v>0.46199999999999997</v>
      </c>
      <c r="R461" s="125">
        <v>90.3</v>
      </c>
      <c r="S461" s="123">
        <v>0.69199999999999995</v>
      </c>
      <c r="T461" s="125">
        <v>86.9</v>
      </c>
      <c r="U461" s="123">
        <v>0.33300000000000002</v>
      </c>
      <c r="V461" s="125">
        <v>91.5</v>
      </c>
      <c r="W461" s="123">
        <v>0.33300000000000002</v>
      </c>
    </row>
    <row r="462" spans="1:23" x14ac:dyDescent="0.3">
      <c r="A462" s="120">
        <v>102085</v>
      </c>
      <c r="B462" t="s">
        <v>483</v>
      </c>
      <c r="C462">
        <v>2</v>
      </c>
      <c r="D462" s="121" t="s">
        <v>3911</v>
      </c>
      <c r="E462">
        <v>439</v>
      </c>
      <c r="F462" s="122">
        <v>219.5</v>
      </c>
      <c r="G462" s="123">
        <v>0.53500000000000003</v>
      </c>
      <c r="H462" s="123">
        <v>0.92300000000000004</v>
      </c>
      <c r="I462" s="123">
        <v>0</v>
      </c>
      <c r="J462" s="123">
        <v>2.3E-2</v>
      </c>
      <c r="K462" s="123">
        <v>0</v>
      </c>
      <c r="L462" s="123">
        <v>4.1000000000000002E-2</v>
      </c>
      <c r="M462" s="123">
        <v>1.4E-2</v>
      </c>
      <c r="N462" s="123">
        <v>0</v>
      </c>
      <c r="O462" s="123">
        <v>0.14099999999999999</v>
      </c>
      <c r="P462" s="125">
        <v>84</v>
      </c>
      <c r="Q462" s="123">
        <v>0.56299999999999994</v>
      </c>
      <c r="R462" s="125">
        <v>84.4</v>
      </c>
      <c r="S462" s="123">
        <v>0.64500000000000002</v>
      </c>
      <c r="T462" s="125">
        <v>82.9</v>
      </c>
      <c r="U462" s="123">
        <v>0.27400000000000002</v>
      </c>
      <c r="V462" s="125">
        <v>85.1</v>
      </c>
      <c r="W462" s="123">
        <v>0.55600000000000005</v>
      </c>
    </row>
    <row r="463" spans="1:23" x14ac:dyDescent="0.3">
      <c r="A463" s="120">
        <v>108144</v>
      </c>
      <c r="B463" t="s">
        <v>515</v>
      </c>
      <c r="C463">
        <v>2</v>
      </c>
      <c r="D463" s="121" t="s">
        <v>3907</v>
      </c>
      <c r="E463">
        <v>182</v>
      </c>
      <c r="F463" s="122">
        <v>91</v>
      </c>
      <c r="G463" s="123">
        <v>0.64200000000000002</v>
      </c>
      <c r="H463" s="123">
        <v>0.96199999999999997</v>
      </c>
      <c r="I463" s="123">
        <v>0</v>
      </c>
      <c r="J463" s="123">
        <v>0</v>
      </c>
      <c r="K463" s="123">
        <v>0</v>
      </c>
      <c r="L463" s="123">
        <v>0</v>
      </c>
      <c r="M463" s="123">
        <v>3.7999999999999999E-2</v>
      </c>
      <c r="N463" s="123">
        <v>0</v>
      </c>
      <c r="O463" s="123">
        <v>0.13200000000000001</v>
      </c>
      <c r="P463" s="125">
        <v>87.7</v>
      </c>
      <c r="Q463" s="123">
        <v>0.64</v>
      </c>
      <c r="R463" s="125">
        <v>93.6</v>
      </c>
      <c r="S463" s="123">
        <v>0.47899999999999998</v>
      </c>
      <c r="T463" s="125">
        <v>89.3</v>
      </c>
      <c r="U463" s="123">
        <v>0.58499999999999996</v>
      </c>
      <c r="V463" s="125">
        <v>92</v>
      </c>
      <c r="W463" s="123">
        <v>0.34799999999999998</v>
      </c>
    </row>
    <row r="464" spans="1:23" x14ac:dyDescent="0.3">
      <c r="A464" s="120">
        <v>5127</v>
      </c>
      <c r="B464" t="s">
        <v>19</v>
      </c>
      <c r="C464">
        <v>1</v>
      </c>
      <c r="D464" s="121" t="s">
        <v>3907</v>
      </c>
      <c r="E464">
        <v>111</v>
      </c>
      <c r="F464" s="122">
        <v>111</v>
      </c>
      <c r="G464" s="123">
        <v>0.52500000000000002</v>
      </c>
      <c r="H464" s="123">
        <v>0.96399999999999997</v>
      </c>
      <c r="I464" s="123">
        <v>0</v>
      </c>
      <c r="J464" s="123">
        <v>0</v>
      </c>
      <c r="K464" s="123">
        <v>0</v>
      </c>
      <c r="L464" s="123">
        <v>0</v>
      </c>
      <c r="M464" s="123">
        <v>3.5999999999999997E-2</v>
      </c>
      <c r="N464" s="123">
        <v>0</v>
      </c>
      <c r="O464" s="123">
        <v>0.13500000000000001</v>
      </c>
      <c r="P464" s="125">
        <v>94.3</v>
      </c>
      <c r="Q464" s="123">
        <v>0.57400000000000007</v>
      </c>
      <c r="R464" s="125">
        <v>95.3</v>
      </c>
      <c r="S464" s="123">
        <v>0.66199999999999992</v>
      </c>
      <c r="T464" s="125">
        <v>96</v>
      </c>
      <c r="U464" s="123">
        <v>0.42599999999999999</v>
      </c>
      <c r="V464" s="125">
        <v>95.5</v>
      </c>
      <c r="W464" s="123">
        <v>0.33800000000000002</v>
      </c>
    </row>
    <row r="465" spans="1:23" x14ac:dyDescent="0.3">
      <c r="A465" s="120">
        <v>19144</v>
      </c>
      <c r="B465" t="s">
        <v>82</v>
      </c>
      <c r="C465">
        <v>2</v>
      </c>
      <c r="D465" s="121" t="s">
        <v>3914</v>
      </c>
      <c r="E465">
        <v>503</v>
      </c>
      <c r="F465" s="122">
        <v>251.5</v>
      </c>
      <c r="G465" s="123">
        <v>0.45500000000000002</v>
      </c>
      <c r="H465" s="123">
        <v>0.93799999999999994</v>
      </c>
      <c r="I465" s="123">
        <v>0</v>
      </c>
      <c r="J465" s="123">
        <v>0.03</v>
      </c>
      <c r="K465" s="123">
        <v>0</v>
      </c>
      <c r="L465" s="123">
        <v>0.01</v>
      </c>
      <c r="M465" s="123">
        <v>2.1999999999999999E-2</v>
      </c>
      <c r="N465" s="123">
        <v>0</v>
      </c>
      <c r="O465" s="123">
        <v>0.189</v>
      </c>
      <c r="P465" s="125">
        <v>81.5</v>
      </c>
      <c r="Q465" s="123">
        <v>0.63900000000000001</v>
      </c>
      <c r="R465" s="125">
        <v>85.9</v>
      </c>
      <c r="S465" s="123">
        <v>0.63700000000000001</v>
      </c>
      <c r="T465" s="125">
        <v>81.900000000000006</v>
      </c>
      <c r="U465" s="123">
        <v>0.26300000000000001</v>
      </c>
      <c r="V465" s="125">
        <v>85.5</v>
      </c>
      <c r="W465" s="123">
        <v>0.255</v>
      </c>
    </row>
    <row r="466" spans="1:23" x14ac:dyDescent="0.3">
      <c r="A466" s="120">
        <v>100063</v>
      </c>
      <c r="B466" t="s">
        <v>477</v>
      </c>
      <c r="C466">
        <v>5</v>
      </c>
      <c r="D466" s="121" t="s">
        <v>3910</v>
      </c>
      <c r="E466">
        <v>2027</v>
      </c>
      <c r="F466" s="122">
        <v>405.4</v>
      </c>
      <c r="G466" s="123">
        <v>0.56200000000000006</v>
      </c>
      <c r="H466" s="123">
        <v>0.50800000000000001</v>
      </c>
      <c r="I466" s="123">
        <v>0.35399999999999998</v>
      </c>
      <c r="J466" s="123">
        <v>5.2999999999999999E-2</v>
      </c>
      <c r="K466" s="123">
        <v>3.0000000000000001E-3</v>
      </c>
      <c r="L466" s="123">
        <v>7.6999999999999999E-2</v>
      </c>
      <c r="M466" s="123">
        <v>4.0000000000000001E-3</v>
      </c>
      <c r="N466" s="123">
        <v>3.0000000000000001E-3</v>
      </c>
      <c r="O466" s="123">
        <v>0.112</v>
      </c>
      <c r="P466" s="125">
        <v>85.1</v>
      </c>
      <c r="Q466" s="123">
        <v>0.66900000000000004</v>
      </c>
      <c r="R466" s="125">
        <v>86.8</v>
      </c>
      <c r="S466" s="123">
        <v>0.67799999999999994</v>
      </c>
      <c r="T466" s="125">
        <v>86.4</v>
      </c>
      <c r="U466" s="123">
        <v>0.33100000000000002</v>
      </c>
      <c r="V466" s="125">
        <v>88</v>
      </c>
      <c r="W466" s="123">
        <v>0.32200000000000001</v>
      </c>
    </row>
    <row r="467" spans="1:23" x14ac:dyDescent="0.3">
      <c r="A467" s="120">
        <v>57001</v>
      </c>
      <c r="B467" t="s">
        <v>291</v>
      </c>
      <c r="C467">
        <v>2</v>
      </c>
      <c r="D467" s="121" t="s">
        <v>3909</v>
      </c>
      <c r="E467">
        <v>431</v>
      </c>
      <c r="F467" s="122">
        <v>215.5</v>
      </c>
      <c r="G467" s="123">
        <v>0.26700000000000002</v>
      </c>
      <c r="H467" s="123">
        <v>0.97399999999999998</v>
      </c>
      <c r="I467" s="123">
        <v>0</v>
      </c>
      <c r="J467" s="123">
        <v>0</v>
      </c>
      <c r="K467" s="123">
        <v>0</v>
      </c>
      <c r="L467" s="123">
        <v>0</v>
      </c>
      <c r="M467" s="123">
        <v>2.5999999999999999E-2</v>
      </c>
      <c r="N467" s="123">
        <v>0</v>
      </c>
      <c r="O467" s="123">
        <v>0.13</v>
      </c>
      <c r="P467" s="125">
        <v>80.5</v>
      </c>
      <c r="Q467" s="123">
        <v>0.48499999999999999</v>
      </c>
      <c r="R467" s="125">
        <v>82.4</v>
      </c>
      <c r="S467" s="123">
        <v>0.498</v>
      </c>
      <c r="T467" s="125">
        <v>79.3</v>
      </c>
      <c r="U467" s="123">
        <v>0.51700000000000002</v>
      </c>
      <c r="V467" s="125">
        <v>83</v>
      </c>
      <c r="W467" s="123">
        <v>0.61099999999999999</v>
      </c>
    </row>
    <row r="468" spans="1:23" x14ac:dyDescent="0.3">
      <c r="A468" s="120">
        <v>34121</v>
      </c>
      <c r="B468" t="s">
        <v>144</v>
      </c>
      <c r="C468">
        <v>1</v>
      </c>
      <c r="D468" s="121" t="s">
        <v>3907</v>
      </c>
      <c r="E468">
        <v>74</v>
      </c>
      <c r="F468" s="122">
        <v>74</v>
      </c>
      <c r="G468" s="123">
        <v>0.72599999999999998</v>
      </c>
      <c r="H468" s="123">
        <v>0.95899999999999996</v>
      </c>
      <c r="I468" s="123">
        <v>0</v>
      </c>
      <c r="J468" s="123">
        <v>0</v>
      </c>
      <c r="K468" s="123">
        <v>0</v>
      </c>
      <c r="L468" s="123">
        <v>0</v>
      </c>
      <c r="M468" s="123">
        <v>4.1000000000000002E-2</v>
      </c>
      <c r="N468" s="123">
        <v>0</v>
      </c>
      <c r="O468" s="123">
        <v>0.13500000000000001</v>
      </c>
      <c r="P468" s="125">
        <v>86.7</v>
      </c>
      <c r="Q468" s="123">
        <v>0.71100000000000008</v>
      </c>
      <c r="R468" s="125">
        <v>94.7</v>
      </c>
      <c r="S468" s="123">
        <v>0.51100000000000001</v>
      </c>
      <c r="T468" s="125">
        <v>87.8</v>
      </c>
      <c r="U468" s="123">
        <v>0.28100000000000003</v>
      </c>
      <c r="V468" s="125">
        <v>92.5</v>
      </c>
      <c r="W468" s="123">
        <v>0.53100000000000003</v>
      </c>
    </row>
    <row r="469" spans="1:23" x14ac:dyDescent="0.3">
      <c r="A469" s="120">
        <v>97130</v>
      </c>
      <c r="B469" t="s">
        <v>469</v>
      </c>
      <c r="C469">
        <v>1</v>
      </c>
      <c r="D469" s="121" t="s">
        <v>3908</v>
      </c>
      <c r="E469">
        <v>214</v>
      </c>
      <c r="F469" s="122">
        <v>214</v>
      </c>
      <c r="G469" s="123">
        <v>0.46700000000000003</v>
      </c>
      <c r="H469" s="123">
        <v>0.82699999999999996</v>
      </c>
      <c r="I469" s="123">
        <v>4.7E-2</v>
      </c>
      <c r="J469" s="123">
        <v>0</v>
      </c>
      <c r="K469" s="123">
        <v>0</v>
      </c>
      <c r="L469" s="123">
        <v>0.11700000000000001</v>
      </c>
      <c r="M469" s="123">
        <v>8.9999999999999993E-3</v>
      </c>
      <c r="N469" s="123">
        <v>0</v>
      </c>
      <c r="O469" s="123">
        <v>0.11700000000000001</v>
      </c>
      <c r="P469" s="125">
        <v>85.4</v>
      </c>
      <c r="Q469" s="123">
        <v>0.63200000000000001</v>
      </c>
      <c r="R469" s="125">
        <v>84.7</v>
      </c>
      <c r="S469" s="123">
        <v>0.84199999999999997</v>
      </c>
      <c r="T469" s="125">
        <v>87</v>
      </c>
      <c r="U469" s="123">
        <v>0.36799999999999999</v>
      </c>
      <c r="V469" s="125">
        <v>83.7</v>
      </c>
      <c r="W469" s="123">
        <v>0.158</v>
      </c>
    </row>
    <row r="470" spans="1:23" x14ac:dyDescent="0.3">
      <c r="A470" s="120">
        <v>80119</v>
      </c>
      <c r="B470" t="s">
        <v>380</v>
      </c>
      <c r="C470">
        <v>2</v>
      </c>
      <c r="D470" s="121" t="s">
        <v>3908</v>
      </c>
      <c r="E470">
        <v>512</v>
      </c>
      <c r="F470" s="122">
        <v>256</v>
      </c>
      <c r="G470" s="123">
        <v>0.41599999999999998</v>
      </c>
      <c r="H470" s="123">
        <v>0.95299999999999996</v>
      </c>
      <c r="I470" s="123">
        <v>0</v>
      </c>
      <c r="J470" s="123">
        <v>3.3000000000000002E-2</v>
      </c>
      <c r="K470" s="123">
        <v>0</v>
      </c>
      <c r="L470" s="123">
        <v>0</v>
      </c>
      <c r="M470" s="123">
        <v>1.4E-2</v>
      </c>
      <c r="N470" s="123">
        <v>5.7000000000000002E-2</v>
      </c>
      <c r="O470" s="123">
        <v>0.13900000000000001</v>
      </c>
      <c r="P470" s="125">
        <v>78.5</v>
      </c>
      <c r="Q470" s="123">
        <v>0.627</v>
      </c>
      <c r="R470" s="125">
        <v>82.2</v>
      </c>
      <c r="S470" s="123">
        <v>0.63200000000000001</v>
      </c>
      <c r="T470" s="125">
        <v>78.7</v>
      </c>
      <c r="U470" s="123">
        <v>0.45900000000000002</v>
      </c>
      <c r="V470" s="125">
        <v>83.6</v>
      </c>
      <c r="W470" s="123">
        <v>0.27800000000000002</v>
      </c>
    </row>
    <row r="471" spans="1:23" x14ac:dyDescent="0.3">
      <c r="A471" s="120">
        <v>24087</v>
      </c>
      <c r="B471" t="s">
        <v>104</v>
      </c>
      <c r="C471">
        <v>4</v>
      </c>
      <c r="D471" s="121" t="s">
        <v>3914</v>
      </c>
      <c r="E471">
        <v>1682</v>
      </c>
      <c r="F471" s="122">
        <v>420.5</v>
      </c>
      <c r="G471" s="123">
        <v>9.8000000000000004E-2</v>
      </c>
      <c r="H471" s="123">
        <v>0.90400000000000003</v>
      </c>
      <c r="I471" s="123">
        <v>4.0000000000000001E-3</v>
      </c>
      <c r="J471" s="123">
        <v>4.5999999999999999E-2</v>
      </c>
      <c r="K471" s="123">
        <v>0</v>
      </c>
      <c r="L471" s="123">
        <v>3.2000000000000001E-2</v>
      </c>
      <c r="M471" s="123">
        <v>1.6E-2</v>
      </c>
      <c r="N471" s="123">
        <v>0</v>
      </c>
      <c r="O471" s="123">
        <v>8.7999999999999995E-2</v>
      </c>
      <c r="P471" s="125">
        <v>85.6</v>
      </c>
      <c r="Q471" s="123">
        <v>0.46299999999999997</v>
      </c>
      <c r="R471" s="125">
        <v>88.1</v>
      </c>
      <c r="S471" s="123">
        <v>0.46399999999999997</v>
      </c>
      <c r="T471" s="125">
        <v>83.9</v>
      </c>
      <c r="U471" s="123">
        <v>0.315</v>
      </c>
      <c r="V471" s="125">
        <v>87.1</v>
      </c>
      <c r="W471" s="123">
        <v>0.52700000000000002</v>
      </c>
    </row>
    <row r="472" spans="1:23" x14ac:dyDescent="0.3">
      <c r="A472" s="120">
        <v>14130</v>
      </c>
      <c r="B472" t="s">
        <v>62</v>
      </c>
      <c r="C472">
        <v>2</v>
      </c>
      <c r="D472" s="121" t="s">
        <v>3909</v>
      </c>
      <c r="E472">
        <v>354</v>
      </c>
      <c r="F472" s="122">
        <v>177</v>
      </c>
      <c r="G472" s="123">
        <v>0.26400000000000001</v>
      </c>
      <c r="H472" s="123">
        <v>0.93500000000000005</v>
      </c>
      <c r="I472" s="123">
        <v>0</v>
      </c>
      <c r="J472" s="123">
        <v>0</v>
      </c>
      <c r="K472" s="123">
        <v>0</v>
      </c>
      <c r="L472" s="123">
        <v>4.8000000000000001E-2</v>
      </c>
      <c r="M472" s="123">
        <v>1.7000000000000001E-2</v>
      </c>
      <c r="N472" s="123">
        <v>0</v>
      </c>
      <c r="O472" s="123">
        <v>0.113</v>
      </c>
      <c r="P472" s="125">
        <v>88</v>
      </c>
      <c r="Q472" s="123">
        <v>0.47699999999999998</v>
      </c>
      <c r="R472" s="125">
        <v>85.5</v>
      </c>
      <c r="S472" s="123">
        <v>0.58000000000000007</v>
      </c>
      <c r="T472" s="125">
        <v>84.7</v>
      </c>
      <c r="U472" s="123">
        <v>0.52700000000000002</v>
      </c>
      <c r="V472" s="125">
        <v>83</v>
      </c>
      <c r="W472" s="123">
        <v>0.86499999999999999</v>
      </c>
    </row>
    <row r="473" spans="1:23" x14ac:dyDescent="0.3">
      <c r="A473" s="120">
        <v>41002</v>
      </c>
      <c r="B473" t="s">
        <v>183</v>
      </c>
      <c r="C473">
        <v>2</v>
      </c>
      <c r="D473" s="121" t="s">
        <v>3912</v>
      </c>
      <c r="E473">
        <v>576</v>
      </c>
      <c r="F473" s="122">
        <v>288</v>
      </c>
      <c r="G473" s="123">
        <v>0.58599999999999997</v>
      </c>
      <c r="H473" s="123">
        <v>0.93799999999999994</v>
      </c>
      <c r="I473" s="123">
        <v>0</v>
      </c>
      <c r="J473" s="123">
        <v>0</v>
      </c>
      <c r="K473" s="123">
        <v>0</v>
      </c>
      <c r="L473" s="123">
        <v>3.3000000000000002E-2</v>
      </c>
      <c r="M473" s="123">
        <v>0.03</v>
      </c>
      <c r="N473" s="123">
        <v>0</v>
      </c>
      <c r="O473" s="123">
        <v>0.14000000000000001</v>
      </c>
      <c r="P473" s="125">
        <v>88.6</v>
      </c>
      <c r="Q473" s="123">
        <v>0.57400000000000007</v>
      </c>
      <c r="R473" s="125">
        <v>90.6</v>
      </c>
      <c r="S473" s="123">
        <v>0.57299999999999995</v>
      </c>
      <c r="T473" s="125">
        <v>85.8</v>
      </c>
      <c r="U473" s="123">
        <v>0.376</v>
      </c>
      <c r="V473" s="125">
        <v>90.3</v>
      </c>
      <c r="W473" s="123">
        <v>0.34899999999999998</v>
      </c>
    </row>
    <row r="474" spans="1:23" x14ac:dyDescent="0.3">
      <c r="A474" s="120">
        <v>44084</v>
      </c>
      <c r="B474" t="s">
        <v>200</v>
      </c>
      <c r="C474">
        <v>2</v>
      </c>
      <c r="D474" s="121" t="s">
        <v>3912</v>
      </c>
      <c r="E474">
        <v>277</v>
      </c>
      <c r="F474" s="122">
        <v>138.5</v>
      </c>
      <c r="G474" s="123">
        <v>0.254</v>
      </c>
      <c r="H474" s="123">
        <v>0.98599999999999999</v>
      </c>
      <c r="I474" s="123">
        <v>0</v>
      </c>
      <c r="J474" s="123">
        <v>0</v>
      </c>
      <c r="K474" s="123">
        <v>0</v>
      </c>
      <c r="L474" s="123">
        <v>0</v>
      </c>
      <c r="M474" s="123">
        <v>1.4E-2</v>
      </c>
      <c r="N474" s="123">
        <v>0</v>
      </c>
      <c r="O474" s="123">
        <v>6.5000000000000002E-2</v>
      </c>
      <c r="P474" s="125">
        <v>82</v>
      </c>
      <c r="Q474" s="123">
        <v>0.51900000000000002</v>
      </c>
      <c r="R474" s="125">
        <v>83.8</v>
      </c>
      <c r="S474" s="123">
        <v>0.57699999999999996</v>
      </c>
      <c r="T474" s="125">
        <v>84.1</v>
      </c>
      <c r="U474" s="123">
        <v>0.24199999999999999</v>
      </c>
      <c r="V474" s="125">
        <v>83.6</v>
      </c>
      <c r="W474" s="123">
        <v>0.63600000000000001</v>
      </c>
    </row>
    <row r="475" spans="1:23" x14ac:dyDescent="0.3">
      <c r="A475" s="120">
        <v>47060</v>
      </c>
      <c r="B475" t="s">
        <v>212</v>
      </c>
      <c r="C475">
        <v>2</v>
      </c>
      <c r="D475" s="121" t="s">
        <v>3913</v>
      </c>
      <c r="E475">
        <v>270</v>
      </c>
      <c r="F475" s="122">
        <v>135</v>
      </c>
      <c r="G475" s="123">
        <v>0.59799999999999998</v>
      </c>
      <c r="H475" s="123">
        <v>0.878</v>
      </c>
      <c r="I475" s="123">
        <v>5.6000000000000001E-2</v>
      </c>
      <c r="J475" s="123">
        <v>2.1999999999999999E-2</v>
      </c>
      <c r="K475" s="123">
        <v>0</v>
      </c>
      <c r="L475" s="123">
        <v>2.5999999999999999E-2</v>
      </c>
      <c r="M475" s="123">
        <v>1.7999999999999999E-2</v>
      </c>
      <c r="N475" s="123">
        <v>0</v>
      </c>
      <c r="O475" s="123">
        <v>0.223</v>
      </c>
      <c r="P475" s="125">
        <v>86.1</v>
      </c>
      <c r="Q475" s="123">
        <v>0.629</v>
      </c>
      <c r="R475" s="125">
        <v>83.5</v>
      </c>
      <c r="S475" s="123">
        <v>0.73599999999999999</v>
      </c>
      <c r="T475" s="125">
        <v>86.1</v>
      </c>
      <c r="U475" s="123">
        <v>0.72</v>
      </c>
      <c r="V475" s="125">
        <v>82.6</v>
      </c>
      <c r="W475" s="123">
        <v>0.79200000000000004</v>
      </c>
    </row>
    <row r="476" spans="1:23" x14ac:dyDescent="0.3">
      <c r="A476" s="120">
        <v>74202</v>
      </c>
      <c r="B476" t="s">
        <v>356</v>
      </c>
      <c r="C476">
        <v>2</v>
      </c>
      <c r="D476" s="121" t="s">
        <v>3912</v>
      </c>
      <c r="E476">
        <v>170</v>
      </c>
      <c r="F476" s="122">
        <v>85</v>
      </c>
      <c r="G476" s="123">
        <v>0.35</v>
      </c>
      <c r="H476" s="123">
        <v>0.95899999999999996</v>
      </c>
      <c r="I476" s="123">
        <v>0</v>
      </c>
      <c r="J476" s="123">
        <v>0</v>
      </c>
      <c r="K476" s="123">
        <v>0</v>
      </c>
      <c r="L476" s="123">
        <v>0</v>
      </c>
      <c r="M476" s="123">
        <v>4.1000000000000002E-2</v>
      </c>
      <c r="N476" s="123">
        <v>0</v>
      </c>
      <c r="O476" s="123">
        <v>0.1</v>
      </c>
      <c r="P476" s="125">
        <v>88.7</v>
      </c>
      <c r="Q476" s="123">
        <v>0.61799999999999999</v>
      </c>
      <c r="R476" s="125">
        <v>93.1</v>
      </c>
      <c r="S476" s="123">
        <v>0.51300000000000001</v>
      </c>
      <c r="T476" s="125">
        <v>90.6</v>
      </c>
      <c r="U476" s="123">
        <v>0.37</v>
      </c>
      <c r="V476" s="125">
        <v>92.6</v>
      </c>
      <c r="W476" s="123">
        <v>0.51900000000000002</v>
      </c>
    </row>
    <row r="477" spans="1:23" x14ac:dyDescent="0.3">
      <c r="A477" s="120">
        <v>78005</v>
      </c>
      <c r="B477" t="s">
        <v>373</v>
      </c>
      <c r="C477">
        <v>2</v>
      </c>
      <c r="D477" s="121" t="s">
        <v>3910</v>
      </c>
      <c r="E477">
        <v>536</v>
      </c>
      <c r="F477" s="122">
        <v>268</v>
      </c>
      <c r="G477" s="123">
        <v>0.44700000000000001</v>
      </c>
      <c r="H477" s="123">
        <v>0.66400000000000003</v>
      </c>
      <c r="I477" s="123">
        <v>0.19800000000000001</v>
      </c>
      <c r="J477" s="123">
        <v>5.1999999999999998E-2</v>
      </c>
      <c r="K477" s="123">
        <v>0</v>
      </c>
      <c r="L477" s="123">
        <v>7.6999999999999999E-2</v>
      </c>
      <c r="M477" s="123">
        <v>8.9999999999999993E-3</v>
      </c>
      <c r="N477" s="123">
        <v>0</v>
      </c>
      <c r="O477" s="123">
        <v>0.127</v>
      </c>
      <c r="P477" s="125">
        <v>81.3</v>
      </c>
      <c r="Q477" s="123">
        <v>0.67599999999999993</v>
      </c>
      <c r="R477" s="125">
        <v>77.8</v>
      </c>
      <c r="S477" s="123">
        <v>0.47799999999999998</v>
      </c>
      <c r="T477" s="125">
        <v>82.8</v>
      </c>
      <c r="U477" s="123">
        <v>0.32400000000000001</v>
      </c>
      <c r="V477" s="125">
        <v>76.2</v>
      </c>
      <c r="W477" s="123">
        <v>0.52200000000000002</v>
      </c>
    </row>
    <row r="478" spans="1:23" x14ac:dyDescent="0.3">
      <c r="A478" s="120">
        <v>10087</v>
      </c>
      <c r="B478" t="s">
        <v>38</v>
      </c>
      <c r="C478">
        <v>2</v>
      </c>
      <c r="D478" s="121" t="s">
        <v>3909</v>
      </c>
      <c r="E478">
        <v>876</v>
      </c>
      <c r="F478" s="122">
        <v>438</v>
      </c>
      <c r="G478" s="123">
        <v>0.18099999999999999</v>
      </c>
      <c r="H478" s="123">
        <v>0.88300000000000001</v>
      </c>
      <c r="I478" s="123">
        <v>0</v>
      </c>
      <c r="J478" s="123">
        <v>3.1E-2</v>
      </c>
      <c r="K478" s="123">
        <v>0</v>
      </c>
      <c r="L478" s="123">
        <v>7.1999999999999995E-2</v>
      </c>
      <c r="M478" s="123">
        <v>1.4999999999999999E-2</v>
      </c>
      <c r="N478" s="123">
        <v>0</v>
      </c>
      <c r="O478" s="123">
        <v>9.2999999999999999E-2</v>
      </c>
      <c r="P478" s="125">
        <v>81.3</v>
      </c>
      <c r="Q478" s="123">
        <v>0.52500000000000002</v>
      </c>
      <c r="R478" s="125">
        <v>85.5</v>
      </c>
      <c r="S478" s="123">
        <v>0.59200000000000008</v>
      </c>
      <c r="T478" s="125">
        <v>79</v>
      </c>
      <c r="U478" s="123">
        <v>0.26500000000000001</v>
      </c>
      <c r="V478" s="125">
        <v>84.7</v>
      </c>
      <c r="W478" s="123">
        <v>0.52400000000000002</v>
      </c>
    </row>
    <row r="479" spans="1:23" x14ac:dyDescent="0.3">
      <c r="A479" s="120">
        <v>90076</v>
      </c>
      <c r="B479" t="s">
        <v>420</v>
      </c>
      <c r="C479">
        <v>2</v>
      </c>
      <c r="D479" s="121" t="s">
        <v>3913</v>
      </c>
      <c r="E479">
        <v>424</v>
      </c>
      <c r="F479" s="122">
        <v>212</v>
      </c>
      <c r="G479" s="123">
        <v>0.60299999999999998</v>
      </c>
      <c r="H479" s="123">
        <v>0.95699999999999996</v>
      </c>
      <c r="I479" s="123">
        <v>0</v>
      </c>
      <c r="J479" s="123">
        <v>0</v>
      </c>
      <c r="K479" s="123">
        <v>0</v>
      </c>
      <c r="L479" s="123">
        <v>2.1000000000000001E-2</v>
      </c>
      <c r="M479" s="123">
        <v>2.1000000000000001E-2</v>
      </c>
      <c r="N479" s="123">
        <v>0</v>
      </c>
      <c r="O479" s="123">
        <v>0.129</v>
      </c>
      <c r="P479" s="125">
        <v>83.6</v>
      </c>
      <c r="Q479" s="123">
        <v>0.59000000000000008</v>
      </c>
      <c r="R479" s="125">
        <v>84.5</v>
      </c>
      <c r="S479" s="123">
        <v>0.56400000000000006</v>
      </c>
      <c r="T479" s="125">
        <v>81.8</v>
      </c>
      <c r="U479" s="123">
        <v>0.33800000000000002</v>
      </c>
      <c r="V479" s="125">
        <v>84.1</v>
      </c>
      <c r="W479" s="123">
        <v>0.60899999999999999</v>
      </c>
    </row>
    <row r="480" spans="1:23" x14ac:dyDescent="0.3">
      <c r="A480" s="120">
        <v>35099</v>
      </c>
      <c r="B480" t="s">
        <v>152</v>
      </c>
      <c r="C480">
        <v>2</v>
      </c>
      <c r="D480" s="121" t="s">
        <v>3910</v>
      </c>
      <c r="E480">
        <v>224</v>
      </c>
      <c r="F480" s="122">
        <v>112</v>
      </c>
      <c r="G480" s="123">
        <v>0.53700000000000003</v>
      </c>
      <c r="H480" s="123">
        <v>0.75900000000000001</v>
      </c>
      <c r="I480" s="123">
        <v>0</v>
      </c>
      <c r="J480" s="123">
        <v>0.20499999999999999</v>
      </c>
      <c r="K480" s="123">
        <v>0</v>
      </c>
      <c r="L480" s="123">
        <v>0</v>
      </c>
      <c r="M480" s="123">
        <v>3.5999999999999997E-2</v>
      </c>
      <c r="N480" s="123">
        <v>3.5999999999999997E-2</v>
      </c>
      <c r="O480" s="123">
        <v>0.13900000000000001</v>
      </c>
      <c r="P480" s="125">
        <v>87.4</v>
      </c>
      <c r="Q480" s="123">
        <v>0.40800000000000003</v>
      </c>
      <c r="R480" s="125">
        <v>84.5</v>
      </c>
      <c r="S480" s="123">
        <v>8.7999999999999967E-2</v>
      </c>
      <c r="T480" s="125">
        <v>88.8</v>
      </c>
      <c r="U480" s="123">
        <v>0.59199999999999997</v>
      </c>
      <c r="V480" s="125">
        <v>85.2</v>
      </c>
      <c r="W480" s="123">
        <v>0.91200000000000003</v>
      </c>
    </row>
    <row r="481" spans="1:23" x14ac:dyDescent="0.3">
      <c r="A481" s="120">
        <v>59113</v>
      </c>
      <c r="B481" t="s">
        <v>300</v>
      </c>
      <c r="C481">
        <v>2</v>
      </c>
      <c r="D481" s="121" t="s">
        <v>3912</v>
      </c>
      <c r="E481">
        <v>199</v>
      </c>
      <c r="F481" s="122">
        <v>99.5</v>
      </c>
      <c r="G481" s="123">
        <v>0.61099999999999999</v>
      </c>
      <c r="H481" s="123">
        <v>0.96499999999999997</v>
      </c>
      <c r="I481" s="123">
        <v>0</v>
      </c>
      <c r="J481" s="123">
        <v>0</v>
      </c>
      <c r="K481" s="123">
        <v>0</v>
      </c>
      <c r="L481" s="123">
        <v>0</v>
      </c>
      <c r="M481" s="123">
        <v>3.5000000000000003E-2</v>
      </c>
      <c r="N481" s="123">
        <v>0</v>
      </c>
      <c r="O481" s="123">
        <v>0.18099999999999999</v>
      </c>
      <c r="P481" s="125">
        <v>82.9</v>
      </c>
      <c r="Q481" s="123">
        <v>0.64400000000000002</v>
      </c>
      <c r="R481" s="125">
        <v>82.3</v>
      </c>
      <c r="S481" s="123">
        <v>0.42400000000000004</v>
      </c>
      <c r="T481" s="125">
        <v>82.1</v>
      </c>
      <c r="U481" s="123">
        <v>0.28599999999999998</v>
      </c>
      <c r="V481" s="125">
        <v>81</v>
      </c>
      <c r="W481" s="123">
        <v>0.80700000000000005</v>
      </c>
    </row>
    <row r="482" spans="1:23" x14ac:dyDescent="0.3">
      <c r="A482" s="120">
        <v>5121</v>
      </c>
      <c r="B482" t="s">
        <v>15</v>
      </c>
      <c r="C482">
        <v>2</v>
      </c>
      <c r="D482" s="121" t="s">
        <v>3907</v>
      </c>
      <c r="E482">
        <v>464</v>
      </c>
      <c r="F482" s="122">
        <v>232</v>
      </c>
      <c r="G482" s="123">
        <v>0.55200000000000005</v>
      </c>
      <c r="H482" s="123">
        <v>0.88100000000000001</v>
      </c>
      <c r="I482" s="123">
        <v>0</v>
      </c>
      <c r="J482" s="123">
        <v>5.1999999999999998E-2</v>
      </c>
      <c r="K482" s="123">
        <v>1.0999999999999999E-2</v>
      </c>
      <c r="L482" s="123">
        <v>3.6999999999999998E-2</v>
      </c>
      <c r="M482" s="123">
        <v>1.9E-2</v>
      </c>
      <c r="N482" s="123">
        <v>0</v>
      </c>
      <c r="O482" s="123">
        <v>0.157</v>
      </c>
      <c r="P482" s="125">
        <v>81.099999999999994</v>
      </c>
      <c r="Q482" s="123">
        <v>0.70599999999999996</v>
      </c>
      <c r="R482" s="125">
        <v>82.1</v>
      </c>
      <c r="S482" s="123">
        <v>0.53299999999999992</v>
      </c>
      <c r="T482" s="125">
        <v>80.8</v>
      </c>
      <c r="U482" s="123">
        <v>0.25700000000000001</v>
      </c>
      <c r="V482" s="125">
        <v>81.7</v>
      </c>
      <c r="W482" s="123">
        <v>0.81200000000000006</v>
      </c>
    </row>
    <row r="483" spans="1:23" x14ac:dyDescent="0.3">
      <c r="A483" s="120">
        <v>22090</v>
      </c>
      <c r="B483" t="s">
        <v>97</v>
      </c>
      <c r="C483">
        <v>2</v>
      </c>
      <c r="D483" s="121" t="s">
        <v>3907</v>
      </c>
      <c r="E483">
        <v>473</v>
      </c>
      <c r="F483" s="122">
        <v>236.5</v>
      </c>
      <c r="G483" s="123">
        <v>0.54700000000000004</v>
      </c>
      <c r="H483" s="123">
        <v>0.94699999999999995</v>
      </c>
      <c r="I483" s="123">
        <v>0</v>
      </c>
      <c r="J483" s="123">
        <v>0</v>
      </c>
      <c r="K483" s="123">
        <v>0</v>
      </c>
      <c r="L483" s="123">
        <v>3.2000000000000001E-2</v>
      </c>
      <c r="M483" s="123">
        <v>2.1000000000000001E-2</v>
      </c>
      <c r="N483" s="123">
        <v>0</v>
      </c>
      <c r="O483" s="123">
        <v>0.106</v>
      </c>
      <c r="P483" s="125">
        <v>86.5</v>
      </c>
      <c r="Q483" s="123">
        <v>0.46899999999999997</v>
      </c>
      <c r="R483" s="125">
        <v>83.3</v>
      </c>
      <c r="S483" s="123">
        <v>0.49199999999999999</v>
      </c>
      <c r="T483" s="125">
        <v>88.6</v>
      </c>
      <c r="U483" s="123">
        <v>0.436</v>
      </c>
      <c r="V483" s="125">
        <v>84.8</v>
      </c>
      <c r="W483" s="123">
        <v>0.38100000000000001</v>
      </c>
    </row>
    <row r="484" spans="1:23" x14ac:dyDescent="0.3">
      <c r="A484" s="120">
        <v>40101</v>
      </c>
      <c r="B484" t="s">
        <v>178</v>
      </c>
      <c r="C484">
        <v>1</v>
      </c>
      <c r="D484" s="121" t="s">
        <v>3912</v>
      </c>
      <c r="E484">
        <v>28</v>
      </c>
      <c r="F484" s="122">
        <v>28</v>
      </c>
      <c r="G484" s="123">
        <v>0.5</v>
      </c>
      <c r="H484" s="123">
        <v>0.92900000000000005</v>
      </c>
      <c r="I484" s="123">
        <v>0</v>
      </c>
      <c r="J484" s="123">
        <v>0</v>
      </c>
      <c r="K484" s="123">
        <v>0</v>
      </c>
      <c r="L484" s="123">
        <v>0</v>
      </c>
      <c r="M484" s="123">
        <v>7.0999999999999994E-2</v>
      </c>
      <c r="N484" s="123">
        <v>0</v>
      </c>
      <c r="O484" s="123">
        <v>0.28599999999999998</v>
      </c>
      <c r="P484" s="125">
        <v>79.8</v>
      </c>
      <c r="Q484" s="123">
        <v>1</v>
      </c>
      <c r="R484" s="125">
        <v>81.3</v>
      </c>
      <c r="S484" s="123">
        <v>7.0999999999999952E-2</v>
      </c>
      <c r="T484" s="125">
        <v>80.7</v>
      </c>
      <c r="U484" s="123"/>
      <c r="V484" s="125">
        <v>82.6</v>
      </c>
      <c r="W484" s="123">
        <v>0.92900000000000005</v>
      </c>
    </row>
    <row r="485" spans="1:23" x14ac:dyDescent="0.3">
      <c r="A485" s="120">
        <v>22094</v>
      </c>
      <c r="B485" t="s">
        <v>101</v>
      </c>
      <c r="C485">
        <v>2</v>
      </c>
      <c r="D485" s="121" t="s">
        <v>3907</v>
      </c>
      <c r="E485">
        <v>434</v>
      </c>
      <c r="F485" s="122">
        <v>217</v>
      </c>
      <c r="G485" s="123">
        <v>0.41799999999999998</v>
      </c>
      <c r="H485" s="123">
        <v>0.91200000000000003</v>
      </c>
      <c r="I485" s="123">
        <v>0</v>
      </c>
      <c r="J485" s="123">
        <v>1.4E-2</v>
      </c>
      <c r="K485" s="123">
        <v>0</v>
      </c>
      <c r="L485" s="123">
        <v>3.5000000000000003E-2</v>
      </c>
      <c r="M485" s="123">
        <v>3.9E-2</v>
      </c>
      <c r="N485" s="123">
        <v>1.6E-2</v>
      </c>
      <c r="O485" s="123">
        <v>0.13300000000000001</v>
      </c>
      <c r="P485" s="125">
        <v>87.8</v>
      </c>
      <c r="Q485" s="123">
        <v>0.57299999999999995</v>
      </c>
      <c r="R485" s="125">
        <v>88.4</v>
      </c>
      <c r="S485" s="123">
        <v>0.63500000000000001</v>
      </c>
      <c r="T485" s="125">
        <v>87</v>
      </c>
      <c r="U485" s="123">
        <v>0.41699999999999998</v>
      </c>
      <c r="V485" s="125">
        <v>88.3</v>
      </c>
      <c r="W485" s="123">
        <v>0.752</v>
      </c>
    </row>
    <row r="486" spans="1:23" x14ac:dyDescent="0.3">
      <c r="A486" s="120">
        <v>36134</v>
      </c>
      <c r="B486" t="s">
        <v>158</v>
      </c>
      <c r="C486">
        <v>1</v>
      </c>
      <c r="D486" s="121" t="s">
        <v>3913</v>
      </c>
      <c r="E486">
        <v>193</v>
      </c>
      <c r="F486" s="122">
        <v>193</v>
      </c>
      <c r="G486" s="123">
        <v>0.19400000000000001</v>
      </c>
      <c r="H486" s="123">
        <v>0.995</v>
      </c>
      <c r="I486" s="123">
        <v>0</v>
      </c>
      <c r="J486" s="123">
        <v>0</v>
      </c>
      <c r="K486" s="123">
        <v>0</v>
      </c>
      <c r="L486" s="123">
        <v>0</v>
      </c>
      <c r="M486" s="123">
        <v>5.0000000000000001E-3</v>
      </c>
      <c r="N486" s="123">
        <v>0</v>
      </c>
      <c r="O486" s="123">
        <v>7.8E-2</v>
      </c>
      <c r="P486" s="125">
        <v>90.3</v>
      </c>
      <c r="Q486" s="123">
        <v>0.25800000000000001</v>
      </c>
      <c r="R486" s="125">
        <v>86.4</v>
      </c>
      <c r="S486" s="123">
        <v>0.30500000000000005</v>
      </c>
      <c r="T486" s="125">
        <v>90.8</v>
      </c>
      <c r="U486" s="123">
        <v>0.33300000000000002</v>
      </c>
      <c r="V486" s="125">
        <v>87.8</v>
      </c>
      <c r="W486" s="123">
        <v>0.4</v>
      </c>
    </row>
    <row r="487" spans="1:23" x14ac:dyDescent="0.3">
      <c r="A487" s="120">
        <v>39141</v>
      </c>
      <c r="B487" t="s">
        <v>175</v>
      </c>
      <c r="C487">
        <v>45</v>
      </c>
      <c r="D487" s="121" t="s">
        <v>3907</v>
      </c>
      <c r="E487">
        <v>17221</v>
      </c>
      <c r="F487" s="122">
        <v>382.68889999999999</v>
      </c>
      <c r="G487" s="123">
        <v>0.54300000000000004</v>
      </c>
      <c r="H487" s="123">
        <v>0.72299999999999998</v>
      </c>
      <c r="I487" s="123">
        <v>8.3000000000000004E-2</v>
      </c>
      <c r="J487" s="123">
        <v>8.2000000000000003E-2</v>
      </c>
      <c r="K487" s="123">
        <v>3.2000000000000001E-2</v>
      </c>
      <c r="L487" s="123">
        <v>6.6000000000000003E-2</v>
      </c>
      <c r="M487" s="123">
        <v>1.4E-2</v>
      </c>
      <c r="N487" s="123">
        <v>5.5E-2</v>
      </c>
      <c r="O487" s="123">
        <v>0.11600000000000001</v>
      </c>
      <c r="P487" s="125">
        <v>87.3</v>
      </c>
      <c r="Q487" s="123">
        <v>0.52100000000000002</v>
      </c>
      <c r="R487" s="125">
        <v>86</v>
      </c>
      <c r="S487" s="123">
        <v>0.60599999999999998</v>
      </c>
      <c r="T487" s="125">
        <v>86.8</v>
      </c>
      <c r="U487" s="123">
        <v>0.39800000000000002</v>
      </c>
      <c r="V487" s="125">
        <v>85.6</v>
      </c>
      <c r="W487" s="123">
        <v>0.372</v>
      </c>
    </row>
    <row r="488" spans="1:23" x14ac:dyDescent="0.3">
      <c r="A488" s="120">
        <v>92090</v>
      </c>
      <c r="B488" t="s">
        <v>430</v>
      </c>
      <c r="C488">
        <v>8</v>
      </c>
      <c r="D488" s="121" t="s">
        <v>3915</v>
      </c>
      <c r="E488">
        <v>3171</v>
      </c>
      <c r="F488" s="122">
        <v>396.375</v>
      </c>
      <c r="G488" s="123">
        <v>0.315</v>
      </c>
      <c r="H488" s="123">
        <v>0.65800000000000003</v>
      </c>
      <c r="I488" s="123">
        <v>0.13700000000000001</v>
      </c>
      <c r="J488" s="123">
        <v>0.10199999999999999</v>
      </c>
      <c r="K488" s="123">
        <v>1.9E-2</v>
      </c>
      <c r="L488" s="123">
        <v>7.9000000000000001E-2</v>
      </c>
      <c r="M488" s="123">
        <v>5.0000000000000001E-3</v>
      </c>
      <c r="N488" s="123">
        <v>4.9000000000000002E-2</v>
      </c>
      <c r="O488" s="123">
        <v>0.186</v>
      </c>
      <c r="P488" s="125">
        <v>84.1</v>
      </c>
      <c r="Q488" s="123">
        <v>0.46799999999999997</v>
      </c>
      <c r="R488" s="125">
        <v>83.8</v>
      </c>
      <c r="S488" s="123">
        <v>0.53699999999999992</v>
      </c>
      <c r="T488" s="125">
        <v>83.3</v>
      </c>
      <c r="U488" s="123">
        <v>0.34300000000000003</v>
      </c>
      <c r="V488" s="125">
        <v>84.1</v>
      </c>
      <c r="W488" s="123">
        <v>0.309</v>
      </c>
    </row>
    <row r="489" spans="1:23" x14ac:dyDescent="0.3">
      <c r="A489" s="120">
        <v>36136</v>
      </c>
      <c r="B489" t="s">
        <v>160</v>
      </c>
      <c r="C489">
        <v>2</v>
      </c>
      <c r="D489" s="121" t="s">
        <v>3913</v>
      </c>
      <c r="E489">
        <v>937</v>
      </c>
      <c r="F489" s="122">
        <v>468.5</v>
      </c>
      <c r="G489" s="123">
        <v>0.54900000000000004</v>
      </c>
      <c r="H489" s="123">
        <v>0.92600000000000005</v>
      </c>
      <c r="I489" s="123">
        <v>1.2999999999999999E-2</v>
      </c>
      <c r="J489" s="123">
        <v>0</v>
      </c>
      <c r="K489" s="123">
        <v>0</v>
      </c>
      <c r="L489" s="123">
        <v>5.0999999999999997E-2</v>
      </c>
      <c r="M489" s="123">
        <v>0.01</v>
      </c>
      <c r="N489" s="123">
        <v>0</v>
      </c>
      <c r="O489" s="123">
        <v>0.14899999999999999</v>
      </c>
      <c r="P489" s="125">
        <v>87.3</v>
      </c>
      <c r="Q489" s="123">
        <v>0.55099999999999993</v>
      </c>
      <c r="R489" s="125">
        <v>88.4</v>
      </c>
      <c r="S489" s="123">
        <v>0.66500000000000004</v>
      </c>
      <c r="T489" s="125">
        <v>86.3</v>
      </c>
      <c r="U489" s="123">
        <v>0.35899999999999999</v>
      </c>
      <c r="V489" s="125">
        <v>88</v>
      </c>
      <c r="W489" s="123">
        <v>0.246</v>
      </c>
    </row>
    <row r="490" spans="1:23" x14ac:dyDescent="0.3">
      <c r="A490" s="120">
        <v>66104</v>
      </c>
      <c r="B490" t="s">
        <v>321</v>
      </c>
      <c r="C490">
        <v>2</v>
      </c>
      <c r="D490" s="121" t="s">
        <v>3909</v>
      </c>
      <c r="E490">
        <v>249</v>
      </c>
      <c r="F490" s="122">
        <v>124.5</v>
      </c>
      <c r="G490" s="123">
        <v>0.191</v>
      </c>
      <c r="H490" s="123">
        <v>0.96799999999999997</v>
      </c>
      <c r="I490" s="123">
        <v>0</v>
      </c>
      <c r="J490" s="123">
        <v>0</v>
      </c>
      <c r="K490" s="123">
        <v>0</v>
      </c>
      <c r="L490" s="123">
        <v>0</v>
      </c>
      <c r="M490" s="123">
        <v>3.2000000000000001E-2</v>
      </c>
      <c r="N490" s="123">
        <v>0</v>
      </c>
      <c r="O490" s="123">
        <v>8.4000000000000005E-2</v>
      </c>
      <c r="P490" s="125">
        <v>85</v>
      </c>
      <c r="Q490" s="123">
        <v>0.23799999999999999</v>
      </c>
      <c r="R490" s="125">
        <v>87.4</v>
      </c>
      <c r="S490" s="123">
        <v>0.38900000000000001</v>
      </c>
      <c r="T490" s="125">
        <v>85.3</v>
      </c>
      <c r="U490" s="123">
        <v>0.38800000000000001</v>
      </c>
      <c r="V490" s="125">
        <v>85.5</v>
      </c>
      <c r="W490" s="123">
        <v>0.436</v>
      </c>
    </row>
    <row r="491" spans="1:23" x14ac:dyDescent="0.3">
      <c r="A491" s="120">
        <v>81094</v>
      </c>
      <c r="B491" t="s">
        <v>384</v>
      </c>
      <c r="C491">
        <v>2</v>
      </c>
      <c r="D491" s="121" t="s">
        <v>3913</v>
      </c>
      <c r="E491">
        <v>1112</v>
      </c>
      <c r="F491" s="122">
        <v>556</v>
      </c>
      <c r="G491" s="123">
        <v>0.59299999999999997</v>
      </c>
      <c r="H491" s="123">
        <v>0.93300000000000005</v>
      </c>
      <c r="I491" s="123">
        <v>2.7E-2</v>
      </c>
      <c r="J491" s="123">
        <v>7.0000000000000001E-3</v>
      </c>
      <c r="K491" s="123">
        <v>6.0000000000000001E-3</v>
      </c>
      <c r="L491" s="123">
        <v>7.0000000000000001E-3</v>
      </c>
      <c r="M491" s="123">
        <v>0.02</v>
      </c>
      <c r="N491" s="123">
        <v>0</v>
      </c>
      <c r="O491" s="123">
        <v>0.16300000000000001</v>
      </c>
      <c r="P491" s="125">
        <v>87.8</v>
      </c>
      <c r="Q491" s="123">
        <v>0.48499999999999999</v>
      </c>
      <c r="R491" s="125">
        <v>86.3</v>
      </c>
      <c r="S491" s="123">
        <v>0.52900000000000003</v>
      </c>
      <c r="T491" s="125">
        <v>87.5</v>
      </c>
      <c r="U491" s="123">
        <v>0.41899999999999998</v>
      </c>
      <c r="V491" s="125">
        <v>86.6</v>
      </c>
      <c r="W491" s="123">
        <v>0.36699999999999999</v>
      </c>
    </row>
    <row r="492" spans="1:23" x14ac:dyDescent="0.3">
      <c r="A492" s="120">
        <v>11082</v>
      </c>
      <c r="B492" t="s">
        <v>47</v>
      </c>
      <c r="C492">
        <v>18</v>
      </c>
      <c r="D492" s="121" t="s">
        <v>3912</v>
      </c>
      <c r="E492">
        <v>7266</v>
      </c>
      <c r="F492" s="122">
        <v>403.66669999999999</v>
      </c>
      <c r="G492" s="123">
        <v>0.46300000000000002</v>
      </c>
      <c r="H492" s="123">
        <v>0.69099999999999995</v>
      </c>
      <c r="I492" s="123">
        <v>5.8999999999999997E-2</v>
      </c>
      <c r="J492" s="123">
        <v>0.10100000000000001</v>
      </c>
      <c r="K492" s="123">
        <v>1.6E-2</v>
      </c>
      <c r="L492" s="123">
        <v>0.106</v>
      </c>
      <c r="M492" s="123">
        <v>2.5999999999999999E-2</v>
      </c>
      <c r="N492" s="123">
        <v>8.7999999999999995E-2</v>
      </c>
      <c r="O492" s="123">
        <v>0.108</v>
      </c>
      <c r="P492" s="125">
        <v>81.5</v>
      </c>
      <c r="Q492" s="123">
        <v>0.62</v>
      </c>
      <c r="R492" s="125">
        <v>85.1</v>
      </c>
      <c r="S492" s="123">
        <v>0.69300000000000006</v>
      </c>
      <c r="T492" s="125">
        <v>82.3</v>
      </c>
      <c r="U492" s="123">
        <v>0.33800000000000002</v>
      </c>
      <c r="V492" s="125">
        <v>84.9</v>
      </c>
      <c r="W492" s="123">
        <v>0.26400000000000001</v>
      </c>
    </row>
    <row r="493" spans="1:23" x14ac:dyDescent="0.3">
      <c r="A493" s="120">
        <v>115912</v>
      </c>
      <c r="B493" t="s">
        <v>539</v>
      </c>
      <c r="C493">
        <v>1</v>
      </c>
      <c r="D493" s="121" t="s">
        <v>3915</v>
      </c>
      <c r="E493">
        <v>460</v>
      </c>
      <c r="F493" s="122">
        <v>460</v>
      </c>
      <c r="G493" s="123">
        <v>0.61199999999999999</v>
      </c>
      <c r="H493" s="123">
        <v>0.183</v>
      </c>
      <c r="I493" s="123">
        <v>0.51100000000000001</v>
      </c>
      <c r="J493" s="123">
        <v>0.191</v>
      </c>
      <c r="K493" s="123">
        <v>0</v>
      </c>
      <c r="L493" s="123">
        <v>0.10199999999999999</v>
      </c>
      <c r="M493" s="123">
        <v>1.2999999999999999E-2</v>
      </c>
      <c r="N493" s="123">
        <v>0.14799999999999999</v>
      </c>
      <c r="O493" s="123">
        <v>0.113</v>
      </c>
      <c r="P493" s="125">
        <v>92.8</v>
      </c>
      <c r="Q493" s="123">
        <v>0.60099999999999998</v>
      </c>
      <c r="R493" s="125">
        <v>87.6</v>
      </c>
      <c r="S493" s="123">
        <v>0.65300000000000002</v>
      </c>
      <c r="T493" s="125">
        <v>93.2</v>
      </c>
      <c r="U493" s="123">
        <v>0.313</v>
      </c>
      <c r="V493" s="125">
        <v>87.4</v>
      </c>
      <c r="W493" s="123">
        <v>0.27500000000000002</v>
      </c>
    </row>
    <row r="494" spans="1:23" x14ac:dyDescent="0.3">
      <c r="A494" s="120">
        <v>115115</v>
      </c>
      <c r="B494" t="s">
        <v>3792</v>
      </c>
      <c r="C494">
        <v>46</v>
      </c>
      <c r="D494" s="121" t="s">
        <v>3915</v>
      </c>
      <c r="E494">
        <v>12033</v>
      </c>
      <c r="F494" s="122">
        <v>261.58690000000001</v>
      </c>
      <c r="G494" s="123">
        <v>0.65300000000000002</v>
      </c>
      <c r="H494" s="123">
        <v>0.128</v>
      </c>
      <c r="I494" s="123">
        <v>0.78900000000000003</v>
      </c>
      <c r="J494" s="123">
        <v>4.8000000000000001E-2</v>
      </c>
      <c r="K494" s="123">
        <v>2.1999999999999999E-2</v>
      </c>
      <c r="L494" s="123">
        <v>5.0000000000000001E-3</v>
      </c>
      <c r="M494" s="123">
        <v>8.9999999999999993E-3</v>
      </c>
      <c r="N494" s="123">
        <v>9.8000000000000004E-2</v>
      </c>
      <c r="O494" s="123">
        <v>0.14099999999999999</v>
      </c>
      <c r="P494" s="125">
        <v>84.9</v>
      </c>
      <c r="Q494" s="123">
        <v>0.38100000000000001</v>
      </c>
      <c r="R494" s="125">
        <v>84.5</v>
      </c>
      <c r="S494" s="123">
        <v>0.14700000000000002</v>
      </c>
      <c r="T494" s="125">
        <v>86.4</v>
      </c>
      <c r="U494" s="123">
        <v>0.61899999999999999</v>
      </c>
      <c r="V494" s="125">
        <v>85.4</v>
      </c>
      <c r="W494" s="123">
        <v>0.85299999999999998</v>
      </c>
    </row>
    <row r="495" spans="1:23" x14ac:dyDescent="0.3">
      <c r="A495" s="120">
        <v>38045</v>
      </c>
      <c r="B495" t="s">
        <v>167</v>
      </c>
      <c r="C495">
        <v>2</v>
      </c>
      <c r="D495" s="121" t="s">
        <v>3912</v>
      </c>
      <c r="E495">
        <v>323</v>
      </c>
      <c r="F495" s="122">
        <v>161.5</v>
      </c>
      <c r="G495" s="123">
        <v>0.38900000000000001</v>
      </c>
      <c r="H495" s="123">
        <v>0.94399999999999995</v>
      </c>
      <c r="I495" s="123">
        <v>0</v>
      </c>
      <c r="J495" s="123">
        <v>0</v>
      </c>
      <c r="K495" s="123">
        <v>0</v>
      </c>
      <c r="L495" s="123">
        <v>0</v>
      </c>
      <c r="M495" s="123">
        <v>5.6000000000000001E-2</v>
      </c>
      <c r="N495" s="123">
        <v>0</v>
      </c>
      <c r="O495" s="123">
        <v>0.127</v>
      </c>
      <c r="P495" s="125">
        <v>89.6</v>
      </c>
      <c r="Q495" s="123">
        <v>0.57499999999999996</v>
      </c>
      <c r="R495" s="125">
        <v>89</v>
      </c>
      <c r="S495" s="123">
        <v>0.58299999999999996</v>
      </c>
      <c r="T495" s="125">
        <v>91.6</v>
      </c>
      <c r="U495" s="123">
        <v>0.42499999999999999</v>
      </c>
      <c r="V495" s="125">
        <v>90.5</v>
      </c>
      <c r="W495" s="123">
        <v>0.41699999999999998</v>
      </c>
    </row>
    <row r="496" spans="1:23" x14ac:dyDescent="0.3">
      <c r="A496" s="120">
        <v>95059</v>
      </c>
      <c r="B496" t="s">
        <v>441</v>
      </c>
      <c r="C496">
        <v>3</v>
      </c>
      <c r="D496" s="121" t="s">
        <v>3910</v>
      </c>
      <c r="E496">
        <v>1216</v>
      </c>
      <c r="F496" s="122">
        <v>405.33330000000001</v>
      </c>
      <c r="G496" s="123">
        <v>0.49199999999999999</v>
      </c>
      <c r="H496" s="123">
        <v>0.94699999999999995</v>
      </c>
      <c r="I496" s="123">
        <v>0</v>
      </c>
      <c r="J496" s="123">
        <v>1.7000000000000001E-2</v>
      </c>
      <c r="K496" s="123">
        <v>0</v>
      </c>
      <c r="L496" s="123">
        <v>2.9000000000000001E-2</v>
      </c>
      <c r="M496" s="123">
        <v>6.0000000000000001E-3</v>
      </c>
      <c r="N496" s="123">
        <v>0</v>
      </c>
      <c r="O496" s="123">
        <v>0.15</v>
      </c>
      <c r="P496" s="125">
        <v>82.5</v>
      </c>
      <c r="Q496" s="123">
        <v>0.52100000000000002</v>
      </c>
      <c r="R496" s="125">
        <v>84.4</v>
      </c>
      <c r="S496" s="123">
        <v>0.49299999999999999</v>
      </c>
      <c r="T496" s="125">
        <v>82.9</v>
      </c>
      <c r="U496" s="123">
        <v>0.39700000000000002</v>
      </c>
      <c r="V496" s="125">
        <v>85.1</v>
      </c>
      <c r="W496" s="123">
        <v>0.373</v>
      </c>
    </row>
    <row r="497" spans="1:23" x14ac:dyDescent="0.3">
      <c r="A497" s="120">
        <v>28103</v>
      </c>
      <c r="B497" t="s">
        <v>124</v>
      </c>
      <c r="C497">
        <v>2</v>
      </c>
      <c r="D497" s="121" t="s">
        <v>3913</v>
      </c>
      <c r="E497">
        <v>640</v>
      </c>
      <c r="F497" s="122">
        <v>320</v>
      </c>
      <c r="G497" s="123">
        <v>0.55700000000000005</v>
      </c>
      <c r="H497" s="123">
        <v>0.96399999999999997</v>
      </c>
      <c r="I497" s="123">
        <v>0</v>
      </c>
      <c r="J497" s="123">
        <v>0</v>
      </c>
      <c r="K497" s="123">
        <v>0</v>
      </c>
      <c r="L497" s="123">
        <v>1.2E-2</v>
      </c>
      <c r="M497" s="123">
        <v>2.3E-2</v>
      </c>
      <c r="N497" s="123">
        <v>0</v>
      </c>
      <c r="O497" s="123">
        <v>0.17399999999999999</v>
      </c>
      <c r="P497" s="125">
        <v>82.4</v>
      </c>
      <c r="Q497" s="123">
        <v>0.63800000000000001</v>
      </c>
      <c r="R497" s="125">
        <v>83.2</v>
      </c>
      <c r="S497" s="123">
        <v>0.70199999999999996</v>
      </c>
      <c r="T497" s="125">
        <v>81.3</v>
      </c>
      <c r="U497" s="123">
        <v>0.27900000000000003</v>
      </c>
      <c r="V497" s="125">
        <v>83.6</v>
      </c>
      <c r="W497" s="123">
        <v>0.59</v>
      </c>
    </row>
    <row r="498" spans="1:23" x14ac:dyDescent="0.3">
      <c r="A498" s="120">
        <v>32058</v>
      </c>
      <c r="B498" t="s">
        <v>138</v>
      </c>
      <c r="C498">
        <v>2</v>
      </c>
      <c r="D498" s="121" t="s">
        <v>3912</v>
      </c>
      <c r="E498">
        <v>241</v>
      </c>
      <c r="F498" s="122">
        <v>120.5</v>
      </c>
      <c r="G498" s="123">
        <v>0.28199999999999997</v>
      </c>
      <c r="H498" s="123">
        <v>0.95399999999999996</v>
      </c>
      <c r="I498" s="123">
        <v>0</v>
      </c>
      <c r="J498" s="123">
        <v>0</v>
      </c>
      <c r="K498" s="123">
        <v>0</v>
      </c>
      <c r="L498" s="123">
        <v>2.1000000000000001E-2</v>
      </c>
      <c r="M498" s="123">
        <v>2.5000000000000001E-2</v>
      </c>
      <c r="N498" s="123">
        <v>0</v>
      </c>
      <c r="O498" s="123">
        <v>0.16200000000000001</v>
      </c>
      <c r="P498" s="125">
        <v>87.3</v>
      </c>
      <c r="Q498" s="123">
        <v>0.623</v>
      </c>
      <c r="R498" s="125">
        <v>86.5</v>
      </c>
      <c r="S498" s="123">
        <v>0.54099999999999993</v>
      </c>
      <c r="T498" s="125">
        <v>85.4</v>
      </c>
      <c r="U498" s="123">
        <v>0.42899999999999999</v>
      </c>
      <c r="V498" s="125">
        <v>85.6</v>
      </c>
      <c r="W498" s="123">
        <v>0.47699999999999998</v>
      </c>
    </row>
    <row r="499" spans="1:23" x14ac:dyDescent="0.3">
      <c r="A499" s="120">
        <v>20001</v>
      </c>
      <c r="B499" t="s">
        <v>89</v>
      </c>
      <c r="C499">
        <v>2</v>
      </c>
      <c r="D499" s="121" t="s">
        <v>3907</v>
      </c>
      <c r="E499">
        <v>588</v>
      </c>
      <c r="F499" s="122">
        <v>294</v>
      </c>
      <c r="G499" s="123">
        <v>0.57199999999999995</v>
      </c>
      <c r="H499" s="123">
        <v>0.96099999999999997</v>
      </c>
      <c r="I499" s="123">
        <v>0</v>
      </c>
      <c r="J499" s="123">
        <v>1.4E-2</v>
      </c>
      <c r="K499" s="123">
        <v>0</v>
      </c>
      <c r="L499" s="123">
        <v>0.01</v>
      </c>
      <c r="M499" s="123">
        <v>1.4999999999999999E-2</v>
      </c>
      <c r="N499" s="123">
        <v>0</v>
      </c>
      <c r="O499" s="123">
        <v>0.16300000000000001</v>
      </c>
      <c r="P499" s="125">
        <v>85.8</v>
      </c>
      <c r="Q499" s="123">
        <v>0.47499999999999998</v>
      </c>
      <c r="R499" s="125">
        <v>86.2</v>
      </c>
      <c r="S499" s="123">
        <v>0.49399999999999999</v>
      </c>
      <c r="T499" s="125">
        <v>85.5</v>
      </c>
      <c r="U499" s="123">
        <v>0.434</v>
      </c>
      <c r="V499" s="125">
        <v>86.3</v>
      </c>
      <c r="W499" s="123">
        <v>0.44</v>
      </c>
    </row>
    <row r="500" spans="1:23" x14ac:dyDescent="0.3">
      <c r="A500" s="120">
        <v>15001</v>
      </c>
      <c r="B500" t="s">
        <v>63</v>
      </c>
      <c r="C500">
        <v>2</v>
      </c>
      <c r="D500" s="121" t="s">
        <v>3909</v>
      </c>
      <c r="E500">
        <v>375</v>
      </c>
      <c r="F500" s="122">
        <v>187.5</v>
      </c>
      <c r="G500" s="123">
        <v>0.626</v>
      </c>
      <c r="H500" s="123">
        <v>0.94099999999999995</v>
      </c>
      <c r="I500" s="123">
        <v>0</v>
      </c>
      <c r="J500" s="123">
        <v>0</v>
      </c>
      <c r="K500" s="123">
        <v>0</v>
      </c>
      <c r="L500" s="123">
        <v>3.6999999999999998E-2</v>
      </c>
      <c r="M500" s="123">
        <v>2.1000000000000001E-2</v>
      </c>
      <c r="N500" s="123">
        <v>0</v>
      </c>
      <c r="O500" s="123">
        <v>0.155</v>
      </c>
      <c r="P500" s="125">
        <v>79.5</v>
      </c>
      <c r="Q500" s="123">
        <v>0.72899999999999998</v>
      </c>
      <c r="R500" s="125">
        <v>83.7</v>
      </c>
      <c r="S500" s="123">
        <v>0.43200000000000005</v>
      </c>
      <c r="T500" s="125">
        <v>80.900000000000006</v>
      </c>
      <c r="U500" s="123">
        <v>0.20499999999999999</v>
      </c>
      <c r="V500" s="125">
        <v>84.1</v>
      </c>
      <c r="W500" s="123">
        <v>0.82799999999999996</v>
      </c>
    </row>
    <row r="501" spans="1:23" x14ac:dyDescent="0.3">
      <c r="A501" s="120">
        <v>39137</v>
      </c>
      <c r="B501" t="s">
        <v>173</v>
      </c>
      <c r="C501">
        <v>2</v>
      </c>
      <c r="D501" s="121" t="s">
        <v>3907</v>
      </c>
      <c r="E501">
        <v>916</v>
      </c>
      <c r="F501" s="122">
        <v>458</v>
      </c>
      <c r="G501" s="123">
        <v>0.36399999999999999</v>
      </c>
      <c r="H501" s="123">
        <v>0.93</v>
      </c>
      <c r="I501" s="123">
        <v>0</v>
      </c>
      <c r="J501" s="123">
        <v>0</v>
      </c>
      <c r="K501" s="123">
        <v>0</v>
      </c>
      <c r="L501" s="123">
        <v>5.0999999999999997E-2</v>
      </c>
      <c r="M501" s="123">
        <v>1.9E-2</v>
      </c>
      <c r="N501" s="123">
        <v>0</v>
      </c>
      <c r="O501" s="123">
        <v>0.107</v>
      </c>
      <c r="P501" s="125">
        <v>89.3</v>
      </c>
      <c r="Q501" s="123">
        <v>0.45899999999999996</v>
      </c>
      <c r="R501" s="125">
        <v>86.4</v>
      </c>
      <c r="S501" s="123">
        <v>0.50600000000000001</v>
      </c>
      <c r="T501" s="125">
        <v>88.9</v>
      </c>
      <c r="U501" s="123">
        <v>0.39600000000000002</v>
      </c>
      <c r="V501" s="125">
        <v>86.7</v>
      </c>
      <c r="W501" s="123">
        <v>0.35399999999999998</v>
      </c>
    </row>
    <row r="502" spans="1:23" x14ac:dyDescent="0.3">
      <c r="A502" s="120">
        <v>36135</v>
      </c>
      <c r="B502" t="s">
        <v>159</v>
      </c>
      <c r="C502">
        <v>1</v>
      </c>
      <c r="D502" s="121" t="s">
        <v>3913</v>
      </c>
      <c r="E502">
        <v>68</v>
      </c>
      <c r="F502" s="122">
        <v>68</v>
      </c>
      <c r="G502" s="123">
        <v>0.24199999999999999</v>
      </c>
      <c r="H502" s="123">
        <v>1</v>
      </c>
      <c r="I502" s="123">
        <v>0</v>
      </c>
      <c r="J502" s="123">
        <v>0</v>
      </c>
      <c r="K502" s="123">
        <v>0</v>
      </c>
      <c r="L502" s="123">
        <v>0</v>
      </c>
      <c r="M502" s="123">
        <v>0</v>
      </c>
      <c r="N502" s="123">
        <v>0</v>
      </c>
      <c r="O502" s="123">
        <v>0.191</v>
      </c>
      <c r="P502" s="125">
        <v>87.6</v>
      </c>
      <c r="Q502" s="123">
        <v>0.29300000000000004</v>
      </c>
      <c r="R502" s="125">
        <v>84.5</v>
      </c>
      <c r="S502" s="123">
        <v>0.53699999999999992</v>
      </c>
      <c r="T502" s="125">
        <v>85.4</v>
      </c>
      <c r="U502" s="123">
        <v>0.70699999999999996</v>
      </c>
      <c r="V502" s="125">
        <v>87</v>
      </c>
      <c r="W502" s="123">
        <v>0.46300000000000002</v>
      </c>
    </row>
    <row r="503" spans="1:23" x14ac:dyDescent="0.3">
      <c r="A503" s="120">
        <v>19140</v>
      </c>
      <c r="B503" t="s">
        <v>80</v>
      </c>
      <c r="C503">
        <v>1</v>
      </c>
      <c r="D503" s="121" t="s">
        <v>3914</v>
      </c>
      <c r="E503">
        <v>119</v>
      </c>
      <c r="F503" s="122">
        <v>119</v>
      </c>
      <c r="G503" s="123">
        <v>0.29199999999999998</v>
      </c>
      <c r="H503" s="123">
        <v>0.95</v>
      </c>
      <c r="I503" s="123">
        <v>0</v>
      </c>
      <c r="J503" s="123">
        <v>0</v>
      </c>
      <c r="K503" s="123">
        <v>0</v>
      </c>
      <c r="L503" s="123">
        <v>0</v>
      </c>
      <c r="M503" s="123">
        <v>0.05</v>
      </c>
      <c r="N503" s="123">
        <v>0</v>
      </c>
      <c r="O503" s="123">
        <v>0.126</v>
      </c>
      <c r="P503" s="125">
        <v>80.900000000000006</v>
      </c>
      <c r="Q503" s="123">
        <v>0.61299999999999999</v>
      </c>
      <c r="R503" s="125">
        <v>81.5</v>
      </c>
      <c r="S503" s="123">
        <v>0.67700000000000005</v>
      </c>
      <c r="T503" s="125">
        <v>83.3</v>
      </c>
      <c r="U503" s="123">
        <v>0.71899999999999997</v>
      </c>
      <c r="V503" s="125">
        <v>83.7</v>
      </c>
      <c r="W503" s="123">
        <v>0.75</v>
      </c>
    </row>
    <row r="504" spans="1:23" x14ac:dyDescent="0.3">
      <c r="A504" s="120">
        <v>10090</v>
      </c>
      <c r="B504" t="s">
        <v>40</v>
      </c>
      <c r="C504">
        <v>2</v>
      </c>
      <c r="D504" s="121" t="s">
        <v>3909</v>
      </c>
      <c r="E504">
        <v>262</v>
      </c>
      <c r="F504" s="122">
        <v>131</v>
      </c>
      <c r="G504" s="123">
        <v>0.44800000000000001</v>
      </c>
      <c r="H504" s="123">
        <v>0.91200000000000003</v>
      </c>
      <c r="I504" s="123">
        <v>0</v>
      </c>
      <c r="J504" s="123">
        <v>0</v>
      </c>
      <c r="K504" s="123">
        <v>0</v>
      </c>
      <c r="L504" s="123">
        <v>6.9000000000000006E-2</v>
      </c>
      <c r="M504" s="123">
        <v>0.02</v>
      </c>
      <c r="N504" s="123">
        <v>0</v>
      </c>
      <c r="O504" s="123">
        <v>0.11799999999999999</v>
      </c>
      <c r="P504" s="125">
        <v>86.9</v>
      </c>
      <c r="Q504" s="123">
        <v>0.56099999999999994</v>
      </c>
      <c r="R504" s="125">
        <v>81.8</v>
      </c>
      <c r="S504" s="123">
        <v>0.52100000000000002</v>
      </c>
      <c r="T504" s="125">
        <v>86.5</v>
      </c>
      <c r="U504" s="123">
        <v>0.56000000000000005</v>
      </c>
      <c r="V504" s="125">
        <v>83.1</v>
      </c>
      <c r="W504" s="123">
        <v>0.84499999999999997</v>
      </c>
    </row>
    <row r="505" spans="1:23" x14ac:dyDescent="0.3">
      <c r="A505" s="120">
        <v>107151</v>
      </c>
      <c r="B505" t="s">
        <v>506</v>
      </c>
      <c r="C505">
        <v>1</v>
      </c>
      <c r="D505" s="121" t="s">
        <v>3913</v>
      </c>
      <c r="E505">
        <v>86</v>
      </c>
      <c r="F505" s="122">
        <v>86</v>
      </c>
      <c r="G505" s="123">
        <v>0.41</v>
      </c>
      <c r="H505" s="123">
        <v>1</v>
      </c>
      <c r="I505" s="123">
        <v>0</v>
      </c>
      <c r="J505" s="123">
        <v>0</v>
      </c>
      <c r="K505" s="123">
        <v>0</v>
      </c>
      <c r="L505" s="123">
        <v>0</v>
      </c>
      <c r="M505" s="123">
        <v>0</v>
      </c>
      <c r="N505" s="123">
        <v>0</v>
      </c>
      <c r="O505" s="123">
        <v>0.19800000000000001</v>
      </c>
      <c r="P505" s="125">
        <v>83.9</v>
      </c>
      <c r="Q505" s="123">
        <v>0.76700000000000002</v>
      </c>
      <c r="R505" s="125">
        <v>91.2</v>
      </c>
      <c r="S505" s="123">
        <v>0.628</v>
      </c>
      <c r="T505" s="125">
        <v>85.3</v>
      </c>
      <c r="U505" s="123">
        <v>0.23300000000000001</v>
      </c>
      <c r="V505" s="125">
        <v>92.3</v>
      </c>
      <c r="W505" s="123">
        <v>0.372</v>
      </c>
    </row>
    <row r="506" spans="1:23" x14ac:dyDescent="0.3">
      <c r="A506" s="120">
        <v>36137</v>
      </c>
      <c r="B506" t="s">
        <v>161</v>
      </c>
      <c r="C506">
        <v>2</v>
      </c>
      <c r="D506" s="121" t="s">
        <v>3913</v>
      </c>
      <c r="E506">
        <v>874</v>
      </c>
      <c r="F506" s="122">
        <v>437</v>
      </c>
      <c r="G506" s="123">
        <v>0.52300000000000002</v>
      </c>
      <c r="H506" s="123">
        <v>0.93700000000000006</v>
      </c>
      <c r="I506" s="123">
        <v>0</v>
      </c>
      <c r="J506" s="123">
        <v>4.1000000000000002E-2</v>
      </c>
      <c r="K506" s="123">
        <v>0</v>
      </c>
      <c r="L506" s="123">
        <v>1.2999999999999999E-2</v>
      </c>
      <c r="M506" s="123">
        <v>8.9999999999999993E-3</v>
      </c>
      <c r="N506" s="123">
        <v>0</v>
      </c>
      <c r="O506" s="123">
        <v>0.16500000000000001</v>
      </c>
      <c r="P506" s="125">
        <v>82.8</v>
      </c>
      <c r="Q506" s="123">
        <v>0.46199999999999997</v>
      </c>
      <c r="R506" s="125">
        <v>83.4</v>
      </c>
      <c r="S506" s="123">
        <v>0.56400000000000006</v>
      </c>
      <c r="T506" s="125">
        <v>82.4</v>
      </c>
      <c r="U506" s="123">
        <v>0.44700000000000001</v>
      </c>
      <c r="V506" s="125">
        <v>82.9</v>
      </c>
      <c r="W506" s="123">
        <v>0.34399999999999997</v>
      </c>
    </row>
    <row r="507" spans="1:23" x14ac:dyDescent="0.3">
      <c r="A507" s="120">
        <v>107153</v>
      </c>
      <c r="B507" t="s">
        <v>508</v>
      </c>
      <c r="C507">
        <v>2</v>
      </c>
      <c r="D507" s="121" t="s">
        <v>3913</v>
      </c>
      <c r="E507">
        <v>422</v>
      </c>
      <c r="F507" s="122">
        <v>211</v>
      </c>
      <c r="G507" s="123">
        <v>0.51100000000000001</v>
      </c>
      <c r="H507" s="123">
        <v>0.997</v>
      </c>
      <c r="I507" s="123">
        <v>0</v>
      </c>
      <c r="J507" s="123">
        <v>0</v>
      </c>
      <c r="K507" s="123">
        <v>0</v>
      </c>
      <c r="L507" s="123">
        <v>0</v>
      </c>
      <c r="M507" s="123">
        <v>3.0000000000000001E-3</v>
      </c>
      <c r="N507" s="123">
        <v>0</v>
      </c>
      <c r="O507" s="123">
        <v>0.156</v>
      </c>
      <c r="P507" s="125">
        <v>89.4</v>
      </c>
      <c r="Q507" s="123">
        <v>0.54</v>
      </c>
      <c r="R507" s="125">
        <v>86.1</v>
      </c>
      <c r="S507" s="123">
        <v>0.65</v>
      </c>
      <c r="T507" s="125">
        <v>89.1</v>
      </c>
      <c r="U507" s="123">
        <v>0.29699999999999999</v>
      </c>
      <c r="V507" s="125">
        <v>85.9</v>
      </c>
      <c r="W507" s="123">
        <v>0.79800000000000004</v>
      </c>
    </row>
    <row r="508" spans="1:23" x14ac:dyDescent="0.3">
      <c r="A508" s="120">
        <v>50009</v>
      </c>
      <c r="B508" t="s">
        <v>260</v>
      </c>
      <c r="C508">
        <v>1</v>
      </c>
      <c r="D508" s="121" t="s">
        <v>3915</v>
      </c>
      <c r="E508">
        <v>289</v>
      </c>
      <c r="F508" s="122">
        <v>289</v>
      </c>
      <c r="G508" s="123">
        <v>0.42199999999999999</v>
      </c>
      <c r="H508" s="123">
        <v>0.93100000000000005</v>
      </c>
      <c r="I508" s="123">
        <v>3.1E-2</v>
      </c>
      <c r="J508" s="123">
        <v>3.7999999999999999E-2</v>
      </c>
      <c r="K508" s="123">
        <v>0</v>
      </c>
      <c r="L508" s="123">
        <v>0</v>
      </c>
      <c r="M508" s="123">
        <v>0</v>
      </c>
      <c r="N508" s="123">
        <v>0</v>
      </c>
      <c r="O508" s="123">
        <v>0.159</v>
      </c>
      <c r="P508" s="125">
        <v>83.8</v>
      </c>
      <c r="Q508" s="123">
        <v>0.52900000000000003</v>
      </c>
      <c r="R508" s="125">
        <v>85.3</v>
      </c>
      <c r="S508" s="123">
        <v>0.59399999999999997</v>
      </c>
      <c r="T508" s="125">
        <v>85.2</v>
      </c>
      <c r="U508" s="123">
        <v>0.376</v>
      </c>
      <c r="V508" s="125">
        <v>86</v>
      </c>
      <c r="W508" s="123">
        <v>0.28999999999999998</v>
      </c>
    </row>
    <row r="509" spans="1:23" x14ac:dyDescent="0.3">
      <c r="A509" s="120">
        <v>85043</v>
      </c>
      <c r="B509" t="s">
        <v>402</v>
      </c>
      <c r="C509">
        <v>1</v>
      </c>
      <c r="D509" s="121" t="s">
        <v>3913</v>
      </c>
      <c r="E509">
        <v>43</v>
      </c>
      <c r="F509" s="122">
        <v>43</v>
      </c>
      <c r="G509" s="123">
        <v>0.57099999999999995</v>
      </c>
      <c r="H509" s="123">
        <v>0.93</v>
      </c>
      <c r="I509" s="123">
        <v>0</v>
      </c>
      <c r="J509" s="123">
        <v>0</v>
      </c>
      <c r="K509" s="123">
        <v>0</v>
      </c>
      <c r="L509" s="123">
        <v>0</v>
      </c>
      <c r="M509" s="123">
        <v>7.0000000000000007E-2</v>
      </c>
      <c r="N509" s="123">
        <v>0</v>
      </c>
      <c r="O509" s="123">
        <v>0.16300000000000001</v>
      </c>
      <c r="P509" s="125">
        <v>90.3</v>
      </c>
      <c r="Q509" s="123">
        <v>0.61299999999999999</v>
      </c>
      <c r="R509" s="125">
        <v>97.4</v>
      </c>
      <c r="S509" s="123">
        <v>0.67700000000000005</v>
      </c>
      <c r="T509" s="125">
        <v>88.1</v>
      </c>
      <c r="U509" s="123">
        <v>0.3</v>
      </c>
      <c r="V509" s="125">
        <v>92.2</v>
      </c>
      <c r="W509" s="123">
        <v>0.75</v>
      </c>
    </row>
    <row r="510" spans="1:23" x14ac:dyDescent="0.3">
      <c r="A510" s="120">
        <v>97131</v>
      </c>
      <c r="B510" t="s">
        <v>470</v>
      </c>
      <c r="C510">
        <v>2</v>
      </c>
      <c r="D510" s="121" t="s">
        <v>3908</v>
      </c>
      <c r="E510">
        <v>402</v>
      </c>
      <c r="F510" s="122">
        <v>201</v>
      </c>
      <c r="G510" s="123">
        <v>0.371</v>
      </c>
      <c r="H510" s="123">
        <v>0.97499999999999998</v>
      </c>
      <c r="I510" s="123">
        <v>0</v>
      </c>
      <c r="J510" s="123">
        <v>0</v>
      </c>
      <c r="K510" s="123">
        <v>0</v>
      </c>
      <c r="L510" s="123">
        <v>0</v>
      </c>
      <c r="M510" s="123">
        <v>2.5000000000000001E-2</v>
      </c>
      <c r="N510" s="123">
        <v>0</v>
      </c>
      <c r="O510" s="123">
        <v>0.122</v>
      </c>
      <c r="P510" s="125">
        <v>79.8</v>
      </c>
      <c r="Q510" s="123">
        <v>0.54400000000000004</v>
      </c>
      <c r="R510" s="125">
        <v>82.7</v>
      </c>
      <c r="S510" s="123">
        <v>0.63400000000000001</v>
      </c>
      <c r="T510" s="125">
        <v>84</v>
      </c>
      <c r="U510" s="123">
        <v>0.34399999999999997</v>
      </c>
      <c r="V510" s="125">
        <v>83.2</v>
      </c>
      <c r="W510" s="123">
        <v>0.63500000000000001</v>
      </c>
    </row>
    <row r="511" spans="1:23" x14ac:dyDescent="0.3">
      <c r="A511" s="120">
        <v>106002</v>
      </c>
      <c r="B511" t="s">
        <v>500</v>
      </c>
      <c r="C511">
        <v>1</v>
      </c>
      <c r="D511" s="121" t="s">
        <v>3907</v>
      </c>
      <c r="E511">
        <v>148</v>
      </c>
      <c r="F511" s="122">
        <v>148</v>
      </c>
      <c r="G511" s="123">
        <v>0.69899999999999995</v>
      </c>
      <c r="H511" s="123">
        <v>0.95299999999999996</v>
      </c>
      <c r="I511" s="123">
        <v>0</v>
      </c>
      <c r="J511" s="123">
        <v>0</v>
      </c>
      <c r="K511" s="123">
        <v>0</v>
      </c>
      <c r="L511" s="123">
        <v>0</v>
      </c>
      <c r="M511" s="123">
        <v>4.7E-2</v>
      </c>
      <c r="N511" s="123">
        <v>0</v>
      </c>
      <c r="O511" s="123">
        <v>0.16200000000000001</v>
      </c>
      <c r="P511" s="125">
        <v>88.2</v>
      </c>
      <c r="Q511" s="123">
        <v>0.61799999999999999</v>
      </c>
      <c r="R511" s="125">
        <v>85.4</v>
      </c>
      <c r="S511" s="123">
        <v>0.66300000000000003</v>
      </c>
      <c r="T511" s="125">
        <v>86.8</v>
      </c>
      <c r="U511" s="123">
        <v>0.76300000000000001</v>
      </c>
      <c r="V511" s="125">
        <v>88</v>
      </c>
      <c r="W511" s="123">
        <v>0.76300000000000001</v>
      </c>
    </row>
    <row r="512" spans="1:23" x14ac:dyDescent="0.3">
      <c r="A512" s="120">
        <v>3031</v>
      </c>
      <c r="B512" t="s">
        <v>8</v>
      </c>
      <c r="C512">
        <v>2</v>
      </c>
      <c r="D512" s="121" t="s">
        <v>3912</v>
      </c>
      <c r="E512">
        <v>324</v>
      </c>
      <c r="F512" s="122">
        <v>162</v>
      </c>
      <c r="G512" s="123">
        <v>0.38</v>
      </c>
      <c r="H512" s="123">
        <v>0.90400000000000003</v>
      </c>
      <c r="I512" s="123">
        <v>1.4999999999999999E-2</v>
      </c>
      <c r="J512" s="123">
        <v>0.05</v>
      </c>
      <c r="K512" s="123">
        <v>0</v>
      </c>
      <c r="L512" s="123">
        <v>0</v>
      </c>
      <c r="M512" s="123">
        <v>3.1E-2</v>
      </c>
      <c r="N512" s="123">
        <v>0</v>
      </c>
      <c r="O512" s="123">
        <v>0.157</v>
      </c>
      <c r="P512" s="125">
        <v>84.7</v>
      </c>
      <c r="Q512" s="123">
        <v>0.51800000000000002</v>
      </c>
      <c r="R512" s="125">
        <v>86.1</v>
      </c>
      <c r="S512" s="123">
        <v>0.61599999999999999</v>
      </c>
      <c r="T512" s="125">
        <v>80.7</v>
      </c>
      <c r="U512" s="123">
        <v>0.53900000000000003</v>
      </c>
      <c r="V512" s="125">
        <v>83.9</v>
      </c>
      <c r="W512" s="123">
        <v>0.79200000000000004</v>
      </c>
    </row>
    <row r="513" spans="1:23" x14ac:dyDescent="0.3">
      <c r="A513" s="120">
        <v>75085</v>
      </c>
      <c r="B513" t="s">
        <v>358</v>
      </c>
      <c r="C513">
        <v>2</v>
      </c>
      <c r="D513" s="121" t="s">
        <v>3913</v>
      </c>
      <c r="E513">
        <v>642</v>
      </c>
      <c r="F513" s="122">
        <v>321</v>
      </c>
      <c r="G513" s="123">
        <v>0.54900000000000004</v>
      </c>
      <c r="H513" s="123">
        <v>0.94699999999999995</v>
      </c>
      <c r="I513" s="123">
        <v>8.0000000000000002E-3</v>
      </c>
      <c r="J513" s="123">
        <v>1.4E-2</v>
      </c>
      <c r="K513" s="123">
        <v>0</v>
      </c>
      <c r="L513" s="123">
        <v>1.0999999999999999E-2</v>
      </c>
      <c r="M513" s="123">
        <v>2.1000000000000001E-2</v>
      </c>
      <c r="N513" s="123">
        <v>0</v>
      </c>
      <c r="O513" s="123">
        <v>0.108</v>
      </c>
      <c r="P513" s="125">
        <v>87.6</v>
      </c>
      <c r="Q513" s="123">
        <v>0.47799999999999998</v>
      </c>
      <c r="R513" s="125">
        <v>91.3</v>
      </c>
      <c r="S513" s="123">
        <v>0.46499999999999997</v>
      </c>
      <c r="T513" s="125">
        <v>87.5</v>
      </c>
      <c r="U513" s="123">
        <v>0.4</v>
      </c>
      <c r="V513" s="125">
        <v>92.1</v>
      </c>
      <c r="W513" s="123">
        <v>0.436</v>
      </c>
    </row>
    <row r="514" spans="1:23" x14ac:dyDescent="0.3">
      <c r="A514" s="120">
        <v>115930</v>
      </c>
      <c r="B514" t="s">
        <v>548</v>
      </c>
      <c r="C514">
        <v>1</v>
      </c>
      <c r="D514" s="121" t="s">
        <v>3915</v>
      </c>
      <c r="E514">
        <v>88</v>
      </c>
      <c r="F514" s="122">
        <v>88</v>
      </c>
      <c r="G514" s="123">
        <v>0.89100000000000001</v>
      </c>
      <c r="H514" s="123">
        <v>0</v>
      </c>
      <c r="I514" s="123">
        <v>0.96599999999999997</v>
      </c>
      <c r="J514" s="123">
        <v>0</v>
      </c>
      <c r="K514" s="123">
        <v>0</v>
      </c>
      <c r="L514" s="123">
        <v>0</v>
      </c>
      <c r="M514" s="123">
        <v>3.4000000000000002E-2</v>
      </c>
      <c r="N514" s="123">
        <v>0</v>
      </c>
      <c r="O514" s="123">
        <v>0.159</v>
      </c>
      <c r="P514" s="125">
        <v>86</v>
      </c>
      <c r="Q514" s="123">
        <v>1</v>
      </c>
      <c r="R514" s="125">
        <v>93.3</v>
      </c>
      <c r="S514" s="123">
        <v>1</v>
      </c>
      <c r="T514" s="125">
        <v>87.3</v>
      </c>
      <c r="U514" s="123"/>
      <c r="V514" s="125">
        <v>91.4</v>
      </c>
      <c r="W514" s="123"/>
    </row>
    <row r="515" spans="1:23" x14ac:dyDescent="0.3">
      <c r="A515" s="120">
        <v>115926</v>
      </c>
      <c r="B515" t="s">
        <v>546</v>
      </c>
      <c r="C515">
        <v>1</v>
      </c>
      <c r="D515" s="121" t="s">
        <v>3915</v>
      </c>
      <c r="E515">
        <v>187</v>
      </c>
      <c r="F515" s="122">
        <v>187</v>
      </c>
      <c r="G515" s="123">
        <v>0.64200000000000002</v>
      </c>
      <c r="H515" s="123">
        <v>8.5999999999999993E-2</v>
      </c>
      <c r="I515" s="123">
        <v>0.85</v>
      </c>
      <c r="J515" s="123">
        <v>0</v>
      </c>
      <c r="K515" s="123">
        <v>0</v>
      </c>
      <c r="L515" s="123">
        <v>4.2999999999999997E-2</v>
      </c>
      <c r="M515" s="123">
        <v>2.1000000000000001E-2</v>
      </c>
      <c r="N515" s="123">
        <v>0</v>
      </c>
      <c r="O515" s="123">
        <v>0.107</v>
      </c>
      <c r="P515" s="125">
        <v>89.7</v>
      </c>
      <c r="Q515" s="123">
        <v>0.72299999999999998</v>
      </c>
      <c r="R515" s="125">
        <v>88.1</v>
      </c>
      <c r="S515" s="123">
        <v>7.1999999999999953E-2</v>
      </c>
      <c r="T515" s="125">
        <v>90.2</v>
      </c>
      <c r="U515" s="123">
        <v>0.76300000000000001</v>
      </c>
      <c r="V515" s="125">
        <v>88.6</v>
      </c>
      <c r="W515" s="123">
        <v>0.94699999999999995</v>
      </c>
    </row>
    <row r="516" spans="1:23" x14ac:dyDescent="0.3">
      <c r="A516" s="120">
        <v>77100</v>
      </c>
      <c r="B516" t="s">
        <v>364</v>
      </c>
      <c r="C516">
        <v>1</v>
      </c>
      <c r="D516" s="121" t="s">
        <v>3907</v>
      </c>
      <c r="E516">
        <v>32</v>
      </c>
      <c r="F516" s="122">
        <v>32</v>
      </c>
      <c r="G516" s="123">
        <v>0.67600000000000005</v>
      </c>
      <c r="H516" s="123">
        <v>1</v>
      </c>
      <c r="I516" s="123">
        <v>0</v>
      </c>
      <c r="J516" s="123">
        <v>0</v>
      </c>
      <c r="K516" s="123">
        <v>0</v>
      </c>
      <c r="L516" s="123">
        <v>0</v>
      </c>
      <c r="M516" s="123">
        <v>0</v>
      </c>
      <c r="N516" s="123">
        <v>0</v>
      </c>
      <c r="O516" s="123">
        <v>0.188</v>
      </c>
      <c r="P516" s="125">
        <v>90.2</v>
      </c>
      <c r="Q516" s="123">
        <v>0.72</v>
      </c>
      <c r="R516" s="125">
        <v>94.9</v>
      </c>
      <c r="S516" s="123">
        <v>0.31999999999999995</v>
      </c>
      <c r="T516" s="125">
        <v>88.2</v>
      </c>
      <c r="U516" s="123"/>
      <c r="V516" s="125">
        <v>95</v>
      </c>
      <c r="W516" s="123">
        <v>0.313</v>
      </c>
    </row>
    <row r="517" spans="1:23" x14ac:dyDescent="0.3">
      <c r="A517" s="120">
        <v>17122</v>
      </c>
      <c r="B517" t="s">
        <v>73</v>
      </c>
      <c r="C517">
        <v>2</v>
      </c>
      <c r="D517" s="121" t="s">
        <v>3908</v>
      </c>
      <c r="E517">
        <v>146</v>
      </c>
      <c r="F517" s="122">
        <v>73</v>
      </c>
      <c r="G517" s="123">
        <v>0.41499999999999998</v>
      </c>
      <c r="H517" s="123">
        <v>0.99299999999999999</v>
      </c>
      <c r="I517" s="123">
        <v>0</v>
      </c>
      <c r="J517" s="123">
        <v>0</v>
      </c>
      <c r="K517" s="123">
        <v>0</v>
      </c>
      <c r="L517" s="123">
        <v>0</v>
      </c>
      <c r="M517" s="123">
        <v>7.0000000000000001E-3</v>
      </c>
      <c r="N517" s="123">
        <v>0</v>
      </c>
      <c r="O517" s="123">
        <v>0.158</v>
      </c>
      <c r="P517" s="125">
        <v>86.3</v>
      </c>
      <c r="Q517" s="123">
        <v>0.66900000000000004</v>
      </c>
      <c r="R517" s="125">
        <v>88.5</v>
      </c>
      <c r="S517" s="123">
        <v>0.60599999999999998</v>
      </c>
      <c r="T517" s="125">
        <v>85.2</v>
      </c>
      <c r="U517" s="123"/>
      <c r="V517" s="125">
        <v>85.9</v>
      </c>
      <c r="W517" s="123">
        <v>0.8</v>
      </c>
    </row>
    <row r="518" spans="1:23" x14ac:dyDescent="0.3">
      <c r="A518" s="120">
        <v>68073</v>
      </c>
      <c r="B518" t="s">
        <v>329</v>
      </c>
      <c r="C518">
        <v>2</v>
      </c>
      <c r="D518" s="121" t="s">
        <v>3909</v>
      </c>
      <c r="E518">
        <v>395</v>
      </c>
      <c r="F518" s="122">
        <v>197.5</v>
      </c>
      <c r="G518" s="123">
        <v>0.39400000000000002</v>
      </c>
      <c r="H518" s="123">
        <v>0.94899999999999995</v>
      </c>
      <c r="I518" s="123">
        <v>0</v>
      </c>
      <c r="J518" s="123">
        <v>3.7999999999999999E-2</v>
      </c>
      <c r="K518" s="123">
        <v>0</v>
      </c>
      <c r="L518" s="123">
        <v>0</v>
      </c>
      <c r="M518" s="123">
        <v>1.2999999999999999E-2</v>
      </c>
      <c r="N518" s="123">
        <v>1.4999999999999999E-2</v>
      </c>
      <c r="O518" s="123">
        <v>0.16900000000000001</v>
      </c>
      <c r="P518" s="125">
        <v>87.8</v>
      </c>
      <c r="Q518" s="123">
        <v>0.63500000000000001</v>
      </c>
      <c r="R518" s="125">
        <v>86.2</v>
      </c>
      <c r="S518" s="123">
        <v>0.755</v>
      </c>
      <c r="T518" s="125">
        <v>88.5</v>
      </c>
      <c r="U518" s="123">
        <v>0.39700000000000002</v>
      </c>
      <c r="V518" s="125">
        <v>86.9</v>
      </c>
      <c r="W518" s="123">
        <v>0.81499999999999995</v>
      </c>
    </row>
    <row r="519" spans="1:23" x14ac:dyDescent="0.3">
      <c r="A519" s="120">
        <v>40107</v>
      </c>
      <c r="B519" t="s">
        <v>181</v>
      </c>
      <c r="C519">
        <v>2</v>
      </c>
      <c r="D519" s="121" t="s">
        <v>3912</v>
      </c>
      <c r="E519">
        <v>685</v>
      </c>
      <c r="F519" s="122">
        <v>342.5</v>
      </c>
      <c r="G519" s="123">
        <v>0.495</v>
      </c>
      <c r="H519" s="123">
        <v>0.92500000000000004</v>
      </c>
      <c r="I519" s="123">
        <v>0</v>
      </c>
      <c r="J519" s="123">
        <v>2.5999999999999999E-2</v>
      </c>
      <c r="K519" s="123">
        <v>0</v>
      </c>
      <c r="L519" s="123">
        <v>4.1000000000000002E-2</v>
      </c>
      <c r="M519" s="123">
        <v>7.0000000000000001E-3</v>
      </c>
      <c r="N519" s="123">
        <v>0</v>
      </c>
      <c r="O519" s="123">
        <v>0.19600000000000001</v>
      </c>
      <c r="P519" s="125">
        <v>86.2</v>
      </c>
      <c r="Q519" s="123">
        <v>0.58299999999999996</v>
      </c>
      <c r="R519" s="125">
        <v>85</v>
      </c>
      <c r="S519" s="123">
        <v>0.66799999999999993</v>
      </c>
      <c r="T519" s="125">
        <v>85.8</v>
      </c>
      <c r="U519" s="123">
        <v>0.51200000000000001</v>
      </c>
      <c r="V519" s="125">
        <v>85.5</v>
      </c>
      <c r="W519" s="123">
        <v>0.23400000000000001</v>
      </c>
    </row>
    <row r="520" spans="1:23" x14ac:dyDescent="0.3">
      <c r="A520" s="120">
        <v>31122</v>
      </c>
      <c r="B520" t="s">
        <v>134</v>
      </c>
      <c r="C520">
        <v>2</v>
      </c>
      <c r="D520" s="121" t="s">
        <v>3912</v>
      </c>
      <c r="E520">
        <v>155</v>
      </c>
      <c r="F520" s="122">
        <v>77.5</v>
      </c>
      <c r="G520" s="123">
        <v>0.53100000000000003</v>
      </c>
      <c r="H520" s="123">
        <v>0.94199999999999995</v>
      </c>
      <c r="I520" s="123">
        <v>0</v>
      </c>
      <c r="J520" s="123">
        <v>3.9E-2</v>
      </c>
      <c r="K520" s="123">
        <v>0</v>
      </c>
      <c r="L520" s="123">
        <v>0</v>
      </c>
      <c r="M520" s="123">
        <v>1.9E-2</v>
      </c>
      <c r="N520" s="123">
        <v>0</v>
      </c>
      <c r="O520" s="123">
        <v>0.22600000000000001</v>
      </c>
      <c r="P520" s="125">
        <v>83</v>
      </c>
      <c r="Q520" s="123">
        <v>0.51700000000000002</v>
      </c>
      <c r="R520" s="125">
        <v>85.5</v>
      </c>
      <c r="S520" s="123">
        <v>0.28300000000000003</v>
      </c>
      <c r="T520" s="125">
        <v>83.1</v>
      </c>
      <c r="U520" s="123">
        <v>0.48299999999999998</v>
      </c>
      <c r="V520" s="125">
        <v>87.2</v>
      </c>
      <c r="W520" s="123">
        <v>0.71699999999999997</v>
      </c>
    </row>
    <row r="521" spans="1:23" x14ac:dyDescent="0.3">
      <c r="A521" s="120">
        <v>57003</v>
      </c>
      <c r="B521" t="s">
        <v>293</v>
      </c>
      <c r="C521">
        <v>9</v>
      </c>
      <c r="D521" s="121" t="s">
        <v>3909</v>
      </c>
      <c r="E521">
        <v>4310</v>
      </c>
      <c r="F521" s="122">
        <v>478.88889999999998</v>
      </c>
      <c r="G521" s="123">
        <v>0.30199999999999999</v>
      </c>
      <c r="H521" s="123">
        <v>0.88600000000000001</v>
      </c>
      <c r="I521" s="123">
        <v>1.7999999999999999E-2</v>
      </c>
      <c r="J521" s="123">
        <v>4.2999999999999997E-2</v>
      </c>
      <c r="K521" s="123">
        <v>0</v>
      </c>
      <c r="L521" s="123">
        <v>4.8000000000000001E-2</v>
      </c>
      <c r="M521" s="123">
        <v>5.0000000000000001E-3</v>
      </c>
      <c r="N521" s="123">
        <v>8.9999999999999993E-3</v>
      </c>
      <c r="O521" s="123">
        <v>0.13400000000000001</v>
      </c>
      <c r="P521" s="125">
        <v>84.5</v>
      </c>
      <c r="Q521" s="123">
        <v>0.54200000000000004</v>
      </c>
      <c r="R521" s="125">
        <v>87.2</v>
      </c>
      <c r="S521" s="123">
        <v>0.59499999999999997</v>
      </c>
      <c r="T521" s="125">
        <v>83.3</v>
      </c>
      <c r="U521" s="123">
        <v>0.30599999999999999</v>
      </c>
      <c r="V521" s="125">
        <v>86.1</v>
      </c>
      <c r="W521" s="123">
        <v>0.28599999999999998</v>
      </c>
    </row>
    <row r="522" spans="1:23" x14ac:dyDescent="0.3">
      <c r="A522" s="120">
        <v>12110</v>
      </c>
      <c r="B522" t="s">
        <v>50</v>
      </c>
      <c r="C522">
        <v>3</v>
      </c>
      <c r="D522" s="121" t="s">
        <v>3910</v>
      </c>
      <c r="E522">
        <v>596</v>
      </c>
      <c r="F522" s="122">
        <v>198.66669999999999</v>
      </c>
      <c r="G522" s="123">
        <v>0.58599999999999997</v>
      </c>
      <c r="H522" s="123">
        <v>0.90800000000000003</v>
      </c>
      <c r="I522" s="123">
        <v>0</v>
      </c>
      <c r="J522" s="123">
        <v>1.7000000000000001E-2</v>
      </c>
      <c r="K522" s="123">
        <v>0</v>
      </c>
      <c r="L522" s="123">
        <v>4.2000000000000003E-2</v>
      </c>
      <c r="M522" s="123">
        <v>3.4000000000000002E-2</v>
      </c>
      <c r="N522" s="123">
        <v>0</v>
      </c>
      <c r="O522" s="123">
        <v>0.17100000000000001</v>
      </c>
      <c r="P522" s="125">
        <v>85.3</v>
      </c>
      <c r="Q522" s="123">
        <v>0.60599999999999998</v>
      </c>
      <c r="R522" s="125">
        <v>86</v>
      </c>
      <c r="S522" s="123">
        <v>0.70900000000000007</v>
      </c>
      <c r="T522" s="125">
        <v>86.9</v>
      </c>
      <c r="U522" s="123">
        <v>0.39400000000000002</v>
      </c>
      <c r="V522" s="125">
        <v>87.6</v>
      </c>
      <c r="W522" s="123">
        <v>0.29099999999999998</v>
      </c>
    </row>
    <row r="523" spans="1:23" x14ac:dyDescent="0.3">
      <c r="A523" s="120">
        <v>36131</v>
      </c>
      <c r="B523" t="s">
        <v>156</v>
      </c>
      <c r="C523">
        <v>4</v>
      </c>
      <c r="D523" s="121" t="s">
        <v>3913</v>
      </c>
      <c r="E523">
        <v>2106</v>
      </c>
      <c r="F523" s="122">
        <v>526.5</v>
      </c>
      <c r="G523" s="123">
        <v>0.36799999999999999</v>
      </c>
      <c r="H523" s="123">
        <v>0.91400000000000003</v>
      </c>
      <c r="I523" s="123">
        <v>8.9999999999999993E-3</v>
      </c>
      <c r="J523" s="123">
        <v>2.1999999999999999E-2</v>
      </c>
      <c r="K523" s="123">
        <v>0</v>
      </c>
      <c r="L523" s="123">
        <v>4.5999999999999999E-2</v>
      </c>
      <c r="M523" s="123">
        <v>8.9999999999999993E-3</v>
      </c>
      <c r="N523" s="123">
        <v>7.0000000000000001E-3</v>
      </c>
      <c r="O523" s="123">
        <v>0.12</v>
      </c>
      <c r="P523" s="125">
        <v>81.400000000000006</v>
      </c>
      <c r="Q523" s="123">
        <v>0.56099999999999994</v>
      </c>
      <c r="R523" s="125">
        <v>81.599999999999994</v>
      </c>
      <c r="S523" s="123">
        <v>0.58899999999999997</v>
      </c>
      <c r="T523" s="125">
        <v>82.8</v>
      </c>
      <c r="U523" s="123">
        <v>0.314</v>
      </c>
      <c r="V523" s="125">
        <v>82.8</v>
      </c>
      <c r="W523" s="123">
        <v>0.34200000000000003</v>
      </c>
    </row>
    <row r="524" spans="1:23" x14ac:dyDescent="0.3">
      <c r="A524" s="120">
        <v>32056</v>
      </c>
      <c r="B524" t="s">
        <v>137</v>
      </c>
      <c r="C524">
        <v>2</v>
      </c>
      <c r="D524" s="121" t="s">
        <v>3912</v>
      </c>
      <c r="E524">
        <v>152</v>
      </c>
      <c r="F524" s="122">
        <v>76</v>
      </c>
      <c r="G524" s="123">
        <v>0.44</v>
      </c>
      <c r="H524" s="123">
        <v>0.95399999999999996</v>
      </c>
      <c r="I524" s="123">
        <v>0</v>
      </c>
      <c r="J524" s="123">
        <v>0</v>
      </c>
      <c r="K524" s="123">
        <v>0</v>
      </c>
      <c r="L524" s="123">
        <v>0</v>
      </c>
      <c r="M524" s="123">
        <v>4.5999999999999999E-2</v>
      </c>
      <c r="N524" s="123">
        <v>0</v>
      </c>
      <c r="O524" s="123">
        <v>9.9000000000000005E-2</v>
      </c>
      <c r="P524" s="125">
        <v>81.099999999999994</v>
      </c>
      <c r="Q524" s="123">
        <v>0.67900000000000005</v>
      </c>
      <c r="R524" s="125">
        <v>85.1</v>
      </c>
      <c r="S524" s="123">
        <v>0.48399999999999999</v>
      </c>
      <c r="T524" s="125">
        <v>83.9</v>
      </c>
      <c r="U524" s="123">
        <v>0.36399999999999999</v>
      </c>
      <c r="V524" s="125">
        <v>85.5</v>
      </c>
      <c r="W524" s="123">
        <v>0.94399999999999995</v>
      </c>
    </row>
    <row r="525" spans="1:23" x14ac:dyDescent="0.3">
      <c r="A525" s="120">
        <v>48901</v>
      </c>
      <c r="B525" t="s">
        <v>228</v>
      </c>
      <c r="C525">
        <v>2</v>
      </c>
      <c r="D525" s="121" t="s">
        <v>3914</v>
      </c>
      <c r="E525">
        <v>864</v>
      </c>
      <c r="F525" s="122">
        <v>432</v>
      </c>
      <c r="G525" s="123">
        <v>0.625</v>
      </c>
      <c r="H525" s="123">
        <v>1.0999999999999999E-2</v>
      </c>
      <c r="I525" s="123">
        <v>0.96199999999999997</v>
      </c>
      <c r="J525" s="123">
        <v>6.0000000000000001E-3</v>
      </c>
      <c r="K525" s="123">
        <v>7.0000000000000001E-3</v>
      </c>
      <c r="L525" s="123">
        <v>0</v>
      </c>
      <c r="M525" s="123">
        <v>1.4999999999999999E-2</v>
      </c>
      <c r="N525" s="123">
        <v>6.0000000000000001E-3</v>
      </c>
      <c r="O525" s="123">
        <v>4.2000000000000003E-2</v>
      </c>
      <c r="P525" s="125">
        <v>79.2</v>
      </c>
      <c r="Q525" s="123">
        <v>0.72699999999999998</v>
      </c>
      <c r="R525" s="125">
        <v>75.7</v>
      </c>
      <c r="S525" s="123">
        <v>0.66900000000000004</v>
      </c>
      <c r="T525" s="125">
        <v>80.7</v>
      </c>
      <c r="U525" s="123">
        <v>0.27100000000000002</v>
      </c>
      <c r="V525" s="125">
        <v>77.599999999999994</v>
      </c>
      <c r="W525" s="123">
        <v>0.32900000000000001</v>
      </c>
    </row>
    <row r="526" spans="1:23" x14ac:dyDescent="0.3">
      <c r="A526" s="120">
        <v>96112</v>
      </c>
      <c r="B526" t="s">
        <v>461</v>
      </c>
      <c r="C526">
        <v>5</v>
      </c>
      <c r="D526" s="121" t="s">
        <v>3915</v>
      </c>
      <c r="E526">
        <v>1726</v>
      </c>
      <c r="F526" s="122">
        <v>345.2</v>
      </c>
      <c r="G526" s="123">
        <v>0.55000000000000004</v>
      </c>
      <c r="H526" s="123">
        <v>0.107</v>
      </c>
      <c r="I526" s="123">
        <v>0.78700000000000003</v>
      </c>
      <c r="J526" s="123">
        <v>4.8000000000000001E-2</v>
      </c>
      <c r="K526" s="123">
        <v>5.0000000000000001E-3</v>
      </c>
      <c r="L526" s="123">
        <v>4.4999999999999998E-2</v>
      </c>
      <c r="M526" s="123">
        <v>7.0000000000000001E-3</v>
      </c>
      <c r="N526" s="123">
        <v>3.5999999999999997E-2</v>
      </c>
      <c r="O526" s="123">
        <v>0.151</v>
      </c>
      <c r="P526" s="125">
        <v>81.099999999999994</v>
      </c>
      <c r="Q526" s="123">
        <v>0.64900000000000002</v>
      </c>
      <c r="R526" s="125">
        <v>78.5</v>
      </c>
      <c r="S526" s="123">
        <v>0.43999999999999995</v>
      </c>
      <c r="T526" s="125">
        <v>82.6</v>
      </c>
      <c r="U526" s="123">
        <v>0.35099999999999998</v>
      </c>
      <c r="V526" s="125">
        <v>80.099999999999994</v>
      </c>
      <c r="W526" s="123">
        <v>0.56000000000000005</v>
      </c>
    </row>
    <row r="527" spans="1:23" x14ac:dyDescent="0.3">
      <c r="A527" s="120">
        <v>96113</v>
      </c>
      <c r="B527" t="s">
        <v>462</v>
      </c>
      <c r="C527">
        <v>2</v>
      </c>
      <c r="D527" s="121" t="s">
        <v>3915</v>
      </c>
      <c r="E527">
        <v>555</v>
      </c>
      <c r="F527" s="122">
        <v>277.5</v>
      </c>
      <c r="G527" s="123">
        <v>0.29899999999999999</v>
      </c>
      <c r="H527" s="123">
        <v>0.64</v>
      </c>
      <c r="I527" s="123">
        <v>0.184</v>
      </c>
      <c r="J527" s="123">
        <v>7.0000000000000007E-2</v>
      </c>
      <c r="K527" s="123">
        <v>4.4999999999999998E-2</v>
      </c>
      <c r="L527" s="123">
        <v>5.8999999999999997E-2</v>
      </c>
      <c r="M527" s="123">
        <v>2E-3</v>
      </c>
      <c r="N527" s="123">
        <v>6.7000000000000004E-2</v>
      </c>
      <c r="O527" s="123">
        <v>0.104</v>
      </c>
      <c r="P527" s="125">
        <v>85.4</v>
      </c>
      <c r="Q527" s="123">
        <v>0.59599999999999997</v>
      </c>
      <c r="R527" s="125">
        <v>90.6</v>
      </c>
      <c r="S527" s="123">
        <v>0.67100000000000004</v>
      </c>
      <c r="T527" s="125">
        <v>83.1</v>
      </c>
      <c r="U527" s="123">
        <v>0.42</v>
      </c>
      <c r="V527" s="125">
        <v>90.7</v>
      </c>
      <c r="W527" s="123">
        <v>0.872</v>
      </c>
    </row>
    <row r="528" spans="1:23" x14ac:dyDescent="0.3">
      <c r="A528" s="120">
        <v>110031</v>
      </c>
      <c r="B528" t="s">
        <v>522</v>
      </c>
      <c r="C528">
        <v>2</v>
      </c>
      <c r="D528" s="121" t="s">
        <v>3913</v>
      </c>
      <c r="E528">
        <v>393</v>
      </c>
      <c r="F528" s="122">
        <v>196.5</v>
      </c>
      <c r="G528" s="123">
        <v>0.45300000000000001</v>
      </c>
      <c r="H528" s="123">
        <v>0.97499999999999998</v>
      </c>
      <c r="I528" s="123">
        <v>0</v>
      </c>
      <c r="J528" s="123">
        <v>0</v>
      </c>
      <c r="K528" s="123">
        <v>0</v>
      </c>
      <c r="L528" s="123">
        <v>0</v>
      </c>
      <c r="M528" s="123">
        <v>2.5000000000000001E-2</v>
      </c>
      <c r="N528" s="123">
        <v>0</v>
      </c>
      <c r="O528" s="123">
        <v>0.16500000000000001</v>
      </c>
      <c r="P528" s="125">
        <v>79.599999999999994</v>
      </c>
      <c r="Q528" s="123">
        <v>0.58200000000000007</v>
      </c>
      <c r="R528" s="125">
        <v>79</v>
      </c>
      <c r="S528" s="123">
        <v>0.41500000000000004</v>
      </c>
      <c r="T528" s="125">
        <v>78.400000000000006</v>
      </c>
      <c r="U528" s="123">
        <v>0.51800000000000002</v>
      </c>
      <c r="V528" s="125">
        <v>79.099999999999994</v>
      </c>
      <c r="W528" s="123">
        <v>0.79800000000000004</v>
      </c>
    </row>
    <row r="529" spans="1:23" x14ac:dyDescent="0.3">
      <c r="A529" s="120">
        <v>18050</v>
      </c>
      <c r="B529" t="s">
        <v>78</v>
      </c>
      <c r="C529">
        <v>2</v>
      </c>
      <c r="D529" s="121" t="s">
        <v>3910</v>
      </c>
      <c r="E529">
        <v>484</v>
      </c>
      <c r="F529" s="122">
        <v>242</v>
      </c>
      <c r="G529" s="123">
        <v>0.64400000000000002</v>
      </c>
      <c r="H529" s="123">
        <v>0.95299999999999996</v>
      </c>
      <c r="I529" s="123">
        <v>0</v>
      </c>
      <c r="J529" s="123">
        <v>0</v>
      </c>
      <c r="K529" s="123">
        <v>0</v>
      </c>
      <c r="L529" s="123">
        <v>0.01</v>
      </c>
      <c r="M529" s="123">
        <v>3.6999999999999998E-2</v>
      </c>
      <c r="N529" s="123">
        <v>0</v>
      </c>
      <c r="O529" s="123">
        <v>0.16600000000000001</v>
      </c>
      <c r="P529" s="125">
        <v>82.2</v>
      </c>
      <c r="Q529" s="123">
        <v>0.58499999999999996</v>
      </c>
      <c r="R529" s="125">
        <v>81.3</v>
      </c>
      <c r="S529" s="123">
        <v>0.627</v>
      </c>
      <c r="T529" s="125">
        <v>83.6</v>
      </c>
      <c r="U529" s="123">
        <v>0.36499999999999999</v>
      </c>
      <c r="V529" s="125">
        <v>82.4</v>
      </c>
      <c r="W529" s="123">
        <v>0.625</v>
      </c>
    </row>
    <row r="530" spans="1:23" x14ac:dyDescent="0.3">
      <c r="A530" s="120">
        <v>4109</v>
      </c>
      <c r="B530" t="s">
        <v>12</v>
      </c>
      <c r="C530">
        <v>2</v>
      </c>
      <c r="D530" s="121" t="s">
        <v>3909</v>
      </c>
      <c r="E530">
        <v>548</v>
      </c>
      <c r="F530" s="122">
        <v>274</v>
      </c>
      <c r="G530" s="123">
        <v>0.374</v>
      </c>
      <c r="H530" s="123">
        <v>0.85799999999999998</v>
      </c>
      <c r="I530" s="123">
        <v>3.3000000000000002E-2</v>
      </c>
      <c r="J530" s="123">
        <v>2.4E-2</v>
      </c>
      <c r="K530" s="123">
        <v>0</v>
      </c>
      <c r="L530" s="123">
        <v>8.5999999999999993E-2</v>
      </c>
      <c r="M530" s="123">
        <v>0</v>
      </c>
      <c r="N530" s="123">
        <v>0</v>
      </c>
      <c r="O530" s="123">
        <v>0.121</v>
      </c>
      <c r="P530" s="125">
        <v>82.9</v>
      </c>
      <c r="Q530" s="123">
        <v>0.59299999999999997</v>
      </c>
      <c r="R530" s="125">
        <v>84.5</v>
      </c>
      <c r="S530" s="123">
        <v>0.70599999999999996</v>
      </c>
      <c r="T530" s="125">
        <v>81.8</v>
      </c>
      <c r="U530" s="123">
        <v>0.51500000000000001</v>
      </c>
      <c r="V530" s="125">
        <v>82.2</v>
      </c>
      <c r="W530" s="123">
        <v>0.55100000000000005</v>
      </c>
    </row>
    <row r="531" spans="1:23" x14ac:dyDescent="0.3">
      <c r="A531" s="120">
        <v>55111</v>
      </c>
      <c r="B531" t="s">
        <v>288</v>
      </c>
      <c r="C531">
        <v>2</v>
      </c>
      <c r="D531" s="121" t="s">
        <v>3907</v>
      </c>
      <c r="E531">
        <v>331</v>
      </c>
      <c r="F531" s="122">
        <v>165.5</v>
      </c>
      <c r="G531" s="123">
        <v>0.82899999999999996</v>
      </c>
      <c r="H531" s="123">
        <v>0.60099999999999998</v>
      </c>
      <c r="I531" s="123">
        <v>0</v>
      </c>
      <c r="J531" s="123">
        <v>0.36</v>
      </c>
      <c r="K531" s="123">
        <v>1.7999999999999999E-2</v>
      </c>
      <c r="L531" s="123">
        <v>0</v>
      </c>
      <c r="M531" s="123">
        <v>2.1000000000000001E-2</v>
      </c>
      <c r="N531" s="123">
        <v>0.184</v>
      </c>
      <c r="O531" s="123">
        <v>0.154</v>
      </c>
      <c r="P531" s="125">
        <v>83.2</v>
      </c>
      <c r="Q531" s="123">
        <v>0.67900000000000005</v>
      </c>
      <c r="R531" s="125">
        <v>81.900000000000006</v>
      </c>
      <c r="S531" s="123">
        <v>0.84499999999999997</v>
      </c>
      <c r="T531" s="125">
        <v>83.8</v>
      </c>
      <c r="U531" s="123">
        <v>0.28399999999999997</v>
      </c>
      <c r="V531" s="125">
        <v>81</v>
      </c>
      <c r="W531" s="123">
        <v>0.14000000000000001</v>
      </c>
    </row>
    <row r="532" spans="1:23" x14ac:dyDescent="0.3">
      <c r="A532" s="120">
        <v>39136</v>
      </c>
      <c r="B532" t="s">
        <v>172</v>
      </c>
      <c r="C532">
        <v>2</v>
      </c>
      <c r="D532" s="121" t="s">
        <v>3907</v>
      </c>
      <c r="E532">
        <v>267</v>
      </c>
      <c r="F532" s="122">
        <v>133.5</v>
      </c>
      <c r="G532" s="123">
        <v>0.42599999999999999</v>
      </c>
      <c r="H532" s="123">
        <v>0.95099999999999996</v>
      </c>
      <c r="I532" s="123">
        <v>0</v>
      </c>
      <c r="J532" s="123">
        <v>0</v>
      </c>
      <c r="K532" s="123">
        <v>0</v>
      </c>
      <c r="L532" s="123">
        <v>0</v>
      </c>
      <c r="M532" s="123">
        <v>4.9000000000000002E-2</v>
      </c>
      <c r="N532" s="123">
        <v>0</v>
      </c>
      <c r="O532" s="123">
        <v>7.8E-2</v>
      </c>
      <c r="P532" s="125">
        <v>90.3</v>
      </c>
      <c r="Q532" s="123">
        <v>0.51100000000000001</v>
      </c>
      <c r="R532" s="125">
        <v>93.8</v>
      </c>
      <c r="S532" s="123">
        <v>0.52700000000000002</v>
      </c>
      <c r="T532" s="125">
        <v>90</v>
      </c>
      <c r="U532" s="123">
        <v>0.36599999999999999</v>
      </c>
      <c r="V532" s="125">
        <v>92.5</v>
      </c>
      <c r="W532" s="123">
        <v>0.53400000000000003</v>
      </c>
    </row>
    <row r="533" spans="1:23" x14ac:dyDescent="0.3">
      <c r="A533" s="120">
        <v>109003</v>
      </c>
      <c r="B533" t="s">
        <v>518</v>
      </c>
      <c r="C533">
        <v>4</v>
      </c>
      <c r="D533" s="121" t="s">
        <v>3909</v>
      </c>
      <c r="E533">
        <v>2072</v>
      </c>
      <c r="F533" s="122">
        <v>518</v>
      </c>
      <c r="G533" s="123">
        <v>0.39</v>
      </c>
      <c r="H533" s="123">
        <v>0.85099999999999998</v>
      </c>
      <c r="I533" s="123">
        <v>2.5999999999999999E-2</v>
      </c>
      <c r="J533" s="123">
        <v>5.0999999999999997E-2</v>
      </c>
      <c r="K533" s="123">
        <v>0</v>
      </c>
      <c r="L533" s="123">
        <v>6.7000000000000004E-2</v>
      </c>
      <c r="M533" s="123">
        <v>4.0000000000000001E-3</v>
      </c>
      <c r="N533" s="123">
        <v>5.0000000000000001E-3</v>
      </c>
      <c r="O533" s="123">
        <v>0.17599999999999999</v>
      </c>
      <c r="P533" s="125">
        <v>84.3</v>
      </c>
      <c r="Q533" s="123">
        <v>0.53899999999999992</v>
      </c>
      <c r="R533" s="125">
        <v>81.7</v>
      </c>
      <c r="S533" s="123">
        <v>0.66999999999999993</v>
      </c>
      <c r="T533" s="125">
        <v>84.4</v>
      </c>
      <c r="U533" s="123">
        <v>0.34300000000000003</v>
      </c>
      <c r="V533" s="125">
        <v>83.3</v>
      </c>
      <c r="W533" s="123">
        <v>0.374</v>
      </c>
    </row>
    <row r="534" spans="1:23" x14ac:dyDescent="0.3">
      <c r="A534" s="120">
        <v>51159</v>
      </c>
      <c r="B534" t="s">
        <v>271</v>
      </c>
      <c r="C534">
        <v>3</v>
      </c>
      <c r="D534" s="121" t="s">
        <v>3908</v>
      </c>
      <c r="E534">
        <v>1533</v>
      </c>
      <c r="F534" s="122">
        <v>511</v>
      </c>
      <c r="G534" s="123">
        <v>0.41799999999999998</v>
      </c>
      <c r="H534" s="123">
        <v>0.79</v>
      </c>
      <c r="I534" s="123">
        <v>4.7E-2</v>
      </c>
      <c r="J534" s="123">
        <v>4.7E-2</v>
      </c>
      <c r="K534" s="123">
        <v>0.01</v>
      </c>
      <c r="L534" s="123">
        <v>8.8999999999999996E-2</v>
      </c>
      <c r="M534" s="123">
        <v>1.7000000000000001E-2</v>
      </c>
      <c r="N534" s="123">
        <v>3.0000000000000001E-3</v>
      </c>
      <c r="O534" s="123">
        <v>0.115</v>
      </c>
      <c r="P534" s="125">
        <v>84.3</v>
      </c>
      <c r="Q534" s="123">
        <v>0.56299999999999994</v>
      </c>
      <c r="R534" s="125">
        <v>81.599999999999994</v>
      </c>
      <c r="S534" s="123">
        <v>0.67900000000000005</v>
      </c>
      <c r="T534" s="125">
        <v>82.8</v>
      </c>
      <c r="U534" s="123">
        <v>0.26600000000000001</v>
      </c>
      <c r="V534" s="125">
        <v>80.2</v>
      </c>
      <c r="W534" s="123">
        <v>0.17799999999999999</v>
      </c>
    </row>
    <row r="535" spans="1:23" x14ac:dyDescent="0.3">
      <c r="A535" s="120">
        <v>8107</v>
      </c>
      <c r="B535" t="s">
        <v>32</v>
      </c>
      <c r="C535">
        <v>3</v>
      </c>
      <c r="D535" s="121" t="s">
        <v>3908</v>
      </c>
      <c r="E535">
        <v>768</v>
      </c>
      <c r="F535" s="122">
        <v>256</v>
      </c>
      <c r="G535" s="123">
        <v>0.49199999999999999</v>
      </c>
      <c r="H535" s="123">
        <v>0.91100000000000003</v>
      </c>
      <c r="I535" s="123">
        <v>0</v>
      </c>
      <c r="J535" s="123">
        <v>1.7999999999999999E-2</v>
      </c>
      <c r="K535" s="123">
        <v>0</v>
      </c>
      <c r="L535" s="123">
        <v>4.2999999999999997E-2</v>
      </c>
      <c r="M535" s="123">
        <v>2.7E-2</v>
      </c>
      <c r="N535" s="123">
        <v>0</v>
      </c>
      <c r="O535" s="123">
        <v>0.20100000000000001</v>
      </c>
      <c r="P535" s="125">
        <v>82.7</v>
      </c>
      <c r="Q535" s="123">
        <v>0.6</v>
      </c>
      <c r="R535" s="125">
        <v>85</v>
      </c>
      <c r="S535" s="123">
        <v>0.72299999999999998</v>
      </c>
      <c r="T535" s="125">
        <v>84.3</v>
      </c>
      <c r="U535" s="123">
        <v>0.4</v>
      </c>
      <c r="V535" s="125">
        <v>85.5</v>
      </c>
      <c r="W535" s="123">
        <v>0.27700000000000002</v>
      </c>
    </row>
    <row r="536" spans="1:23" x14ac:dyDescent="0.3">
      <c r="A536" s="120">
        <v>36139</v>
      </c>
      <c r="B536" t="s">
        <v>163</v>
      </c>
      <c r="C536">
        <v>8</v>
      </c>
      <c r="D536" s="121" t="s">
        <v>3913</v>
      </c>
      <c r="E536">
        <v>2407</v>
      </c>
      <c r="F536" s="122">
        <v>300.875</v>
      </c>
      <c r="G536" s="123">
        <v>0.25900000000000001</v>
      </c>
      <c r="H536" s="123">
        <v>0.93400000000000005</v>
      </c>
      <c r="I536" s="123">
        <v>0</v>
      </c>
      <c r="J536" s="123">
        <v>1.2999999999999999E-2</v>
      </c>
      <c r="K536" s="123">
        <v>2E-3</v>
      </c>
      <c r="L536" s="123">
        <v>3.5999999999999997E-2</v>
      </c>
      <c r="M536" s="123">
        <v>1.6E-2</v>
      </c>
      <c r="N536" s="123">
        <v>8.0000000000000002E-3</v>
      </c>
      <c r="O536" s="123">
        <v>0.14099999999999999</v>
      </c>
      <c r="P536" s="125">
        <v>84.8</v>
      </c>
      <c r="Q536" s="123">
        <v>0.502</v>
      </c>
      <c r="R536" s="125">
        <v>84.5</v>
      </c>
      <c r="S536" s="123">
        <v>0.54499999999999993</v>
      </c>
      <c r="T536" s="125">
        <v>83.9</v>
      </c>
      <c r="U536" s="123">
        <v>0.33200000000000002</v>
      </c>
      <c r="V536" s="125">
        <v>83</v>
      </c>
      <c r="W536" s="123">
        <v>0.36599999999999999</v>
      </c>
    </row>
    <row r="537" spans="1:23" x14ac:dyDescent="0.3">
      <c r="A537" s="120">
        <v>85046</v>
      </c>
      <c r="B537" t="s">
        <v>405</v>
      </c>
      <c r="C537">
        <v>7</v>
      </c>
      <c r="D537" s="121" t="s">
        <v>3913</v>
      </c>
      <c r="E537">
        <v>4176</v>
      </c>
      <c r="F537" s="122">
        <v>596.57140000000004</v>
      </c>
      <c r="G537" s="123">
        <v>0.40600000000000003</v>
      </c>
      <c r="H537" s="123">
        <v>0.53700000000000003</v>
      </c>
      <c r="I537" s="123">
        <v>0.124</v>
      </c>
      <c r="J537" s="123">
        <v>0.15</v>
      </c>
      <c r="K537" s="123">
        <v>1.7999999999999999E-2</v>
      </c>
      <c r="L537" s="123">
        <v>0.13400000000000001</v>
      </c>
      <c r="M537" s="123">
        <v>3.6999999999999998E-2</v>
      </c>
      <c r="N537" s="123">
        <v>4.9000000000000002E-2</v>
      </c>
      <c r="O537" s="123">
        <v>0.187</v>
      </c>
      <c r="P537" s="125">
        <v>89.3</v>
      </c>
      <c r="Q537" s="123">
        <v>0.46199999999999997</v>
      </c>
      <c r="R537" s="125">
        <v>89.7</v>
      </c>
      <c r="S537" s="123">
        <v>0.50600000000000001</v>
      </c>
      <c r="T537" s="125">
        <v>89.1</v>
      </c>
      <c r="U537" s="123">
        <v>0.43</v>
      </c>
      <c r="V537" s="125">
        <v>89.9</v>
      </c>
      <c r="W537" s="123">
        <v>0.38900000000000001</v>
      </c>
    </row>
    <row r="538" spans="1:23" x14ac:dyDescent="0.3">
      <c r="A538" s="120">
        <v>43003</v>
      </c>
      <c r="B538" t="s">
        <v>196</v>
      </c>
      <c r="C538">
        <v>2</v>
      </c>
      <c r="D538" s="121" t="s">
        <v>3908</v>
      </c>
      <c r="E538">
        <v>337</v>
      </c>
      <c r="F538" s="122">
        <v>168.5</v>
      </c>
      <c r="G538" s="123">
        <v>0.52200000000000002</v>
      </c>
      <c r="H538" s="123">
        <v>0.94</v>
      </c>
      <c r="I538" s="123">
        <v>0</v>
      </c>
      <c r="J538" s="123">
        <v>2.4E-2</v>
      </c>
      <c r="K538" s="123">
        <v>0</v>
      </c>
      <c r="L538" s="123">
        <v>2.4E-2</v>
      </c>
      <c r="M538" s="123">
        <v>1.2E-2</v>
      </c>
      <c r="N538" s="123">
        <v>0</v>
      </c>
      <c r="O538" s="123">
        <v>0.08</v>
      </c>
      <c r="P538" s="125">
        <v>88.8</v>
      </c>
      <c r="Q538" s="123">
        <v>0.56699999999999995</v>
      </c>
      <c r="R538" s="125">
        <v>85.9</v>
      </c>
      <c r="S538" s="123">
        <v>0.58400000000000007</v>
      </c>
      <c r="T538" s="125">
        <v>87.5</v>
      </c>
      <c r="U538" s="123">
        <v>0.376</v>
      </c>
      <c r="V538" s="125">
        <v>83.4</v>
      </c>
      <c r="W538" s="123">
        <v>0.61</v>
      </c>
    </row>
    <row r="539" spans="1:23" x14ac:dyDescent="0.3">
      <c r="A539" s="120">
        <v>49144</v>
      </c>
      <c r="B539" t="s">
        <v>252</v>
      </c>
      <c r="C539">
        <v>5</v>
      </c>
      <c r="D539" s="121" t="s">
        <v>3907</v>
      </c>
      <c r="E539">
        <v>2166</v>
      </c>
      <c r="F539" s="122">
        <v>433.2</v>
      </c>
      <c r="G539" s="123">
        <v>0.433</v>
      </c>
      <c r="H539" s="123">
        <v>0.83599999999999997</v>
      </c>
      <c r="I539" s="123">
        <v>1.6E-2</v>
      </c>
      <c r="J539" s="123">
        <v>6.5000000000000002E-2</v>
      </c>
      <c r="K539" s="123">
        <v>4.0000000000000001E-3</v>
      </c>
      <c r="L539" s="123">
        <v>6.3E-2</v>
      </c>
      <c r="M539" s="123">
        <v>1.6E-2</v>
      </c>
      <c r="N539" s="123">
        <v>8.0000000000000002E-3</v>
      </c>
      <c r="O539" s="123">
        <v>0.15</v>
      </c>
      <c r="P539" s="125">
        <v>84.2</v>
      </c>
      <c r="Q539" s="123">
        <v>0.39700000000000002</v>
      </c>
      <c r="R539" s="125">
        <v>83.8</v>
      </c>
      <c r="S539" s="123">
        <v>0.43100000000000005</v>
      </c>
      <c r="T539" s="125">
        <v>83.2</v>
      </c>
      <c r="U539" s="123">
        <v>0.43099999999999999</v>
      </c>
      <c r="V539" s="125">
        <v>83.2</v>
      </c>
      <c r="W539" s="123">
        <v>0.41699999999999998</v>
      </c>
    </row>
    <row r="540" spans="1:23" x14ac:dyDescent="0.3">
      <c r="A540" s="120">
        <v>96114</v>
      </c>
      <c r="B540" t="s">
        <v>463</v>
      </c>
      <c r="C540">
        <v>7</v>
      </c>
      <c r="D540" s="121" t="s">
        <v>3915</v>
      </c>
      <c r="E540">
        <v>2555</v>
      </c>
      <c r="F540" s="122">
        <v>365</v>
      </c>
      <c r="G540" s="123">
        <v>0.108</v>
      </c>
      <c r="H540" s="123">
        <v>0.79400000000000004</v>
      </c>
      <c r="I540" s="123">
        <v>9.7000000000000003E-2</v>
      </c>
      <c r="J540" s="123">
        <v>4.1000000000000002E-2</v>
      </c>
      <c r="K540" s="123">
        <v>5.0000000000000001E-3</v>
      </c>
      <c r="L540" s="123">
        <v>5.8000000000000003E-2</v>
      </c>
      <c r="M540" s="123">
        <v>5.0000000000000001E-3</v>
      </c>
      <c r="N540" s="123">
        <v>0</v>
      </c>
      <c r="O540" s="123">
        <v>0.129</v>
      </c>
      <c r="P540" s="125">
        <v>86.8</v>
      </c>
      <c r="Q540" s="123">
        <v>0.33199999999999996</v>
      </c>
      <c r="R540" s="125">
        <v>83.4</v>
      </c>
      <c r="S540" s="123">
        <v>0.43700000000000006</v>
      </c>
      <c r="T540" s="125">
        <v>82.2</v>
      </c>
      <c r="U540" s="123">
        <v>0.434</v>
      </c>
      <c r="V540" s="125">
        <v>80.8</v>
      </c>
      <c r="W540" s="123">
        <v>0.36499999999999999</v>
      </c>
    </row>
    <row r="541" spans="1:23" x14ac:dyDescent="0.3">
      <c r="A541" s="120">
        <v>54043</v>
      </c>
      <c r="B541" t="s">
        <v>281</v>
      </c>
      <c r="C541">
        <v>2</v>
      </c>
      <c r="D541" s="121" t="s">
        <v>3908</v>
      </c>
      <c r="E541">
        <v>384</v>
      </c>
      <c r="F541" s="122">
        <v>192</v>
      </c>
      <c r="G541" s="123">
        <v>0.20599999999999999</v>
      </c>
      <c r="H541" s="123">
        <v>0.94299999999999995</v>
      </c>
      <c r="I541" s="123">
        <v>0</v>
      </c>
      <c r="J541" s="123">
        <v>3.9E-2</v>
      </c>
      <c r="K541" s="123">
        <v>0</v>
      </c>
      <c r="L541" s="123">
        <v>0</v>
      </c>
      <c r="M541" s="123">
        <v>1.7999999999999999E-2</v>
      </c>
      <c r="N541" s="123">
        <v>0</v>
      </c>
      <c r="O541" s="123">
        <v>0.156</v>
      </c>
      <c r="P541" s="125">
        <v>83.8</v>
      </c>
      <c r="Q541" s="123">
        <v>0.57099999999999995</v>
      </c>
      <c r="R541" s="125">
        <v>85.7</v>
      </c>
      <c r="S541" s="123">
        <v>0.64700000000000002</v>
      </c>
      <c r="T541" s="125">
        <v>83.8</v>
      </c>
      <c r="U541" s="123">
        <v>0.77200000000000002</v>
      </c>
      <c r="V541" s="125">
        <v>82.8</v>
      </c>
      <c r="W541" s="123">
        <v>0.84399999999999997</v>
      </c>
    </row>
    <row r="542" spans="1:23" x14ac:dyDescent="0.3">
      <c r="A542" s="120">
        <v>70092</v>
      </c>
      <c r="B542" t="s">
        <v>337</v>
      </c>
      <c r="C542">
        <v>2</v>
      </c>
      <c r="D542" s="121" t="s">
        <v>3909</v>
      </c>
      <c r="E542">
        <v>316</v>
      </c>
      <c r="F542" s="122">
        <v>158</v>
      </c>
      <c r="G542" s="123">
        <v>0.46800000000000003</v>
      </c>
      <c r="H542" s="123">
        <v>0.94899999999999995</v>
      </c>
      <c r="I542" s="123">
        <v>0</v>
      </c>
      <c r="J542" s="123">
        <v>0</v>
      </c>
      <c r="K542" s="123">
        <v>0</v>
      </c>
      <c r="L542" s="123">
        <v>1.9E-2</v>
      </c>
      <c r="M542" s="123">
        <v>3.2000000000000001E-2</v>
      </c>
      <c r="N542" s="123">
        <v>0</v>
      </c>
      <c r="O542" s="123">
        <v>8.8999999999999996E-2</v>
      </c>
      <c r="P542" s="125">
        <v>81.7</v>
      </c>
      <c r="Q542" s="123">
        <v>0.65799999999999992</v>
      </c>
      <c r="R542" s="125">
        <v>85.5</v>
      </c>
      <c r="S542" s="123">
        <v>0.60199999999999998</v>
      </c>
      <c r="T542" s="125">
        <v>80.900000000000006</v>
      </c>
      <c r="U542" s="123">
        <v>0.60099999999999998</v>
      </c>
      <c r="V542" s="125">
        <v>82.4</v>
      </c>
      <c r="W542" s="123">
        <v>0.59399999999999997</v>
      </c>
    </row>
    <row r="543" spans="1:23" x14ac:dyDescent="0.3">
      <c r="A543" s="120">
        <v>92089</v>
      </c>
      <c r="B543" t="s">
        <v>429</v>
      </c>
      <c r="C543">
        <v>15</v>
      </c>
      <c r="D543" s="121" t="s">
        <v>3915</v>
      </c>
      <c r="E543">
        <v>11305</v>
      </c>
      <c r="F543" s="122">
        <v>753.66669999999999</v>
      </c>
      <c r="G543" s="123">
        <v>0.13200000000000001</v>
      </c>
      <c r="H543" s="123">
        <v>0.81299999999999994</v>
      </c>
      <c r="I543" s="123">
        <v>6.2E-2</v>
      </c>
      <c r="J543" s="123">
        <v>5.2999999999999999E-2</v>
      </c>
      <c r="K543" s="123">
        <v>1.9E-2</v>
      </c>
      <c r="L543" s="123">
        <v>5.0999999999999997E-2</v>
      </c>
      <c r="M543" s="123">
        <v>2E-3</v>
      </c>
      <c r="N543" s="123">
        <v>1.9E-2</v>
      </c>
      <c r="O543" s="123">
        <v>0.14399999999999999</v>
      </c>
      <c r="P543" s="125">
        <v>83.6</v>
      </c>
      <c r="Q543" s="123">
        <v>0.48399999999999999</v>
      </c>
      <c r="R543" s="125">
        <v>84.1</v>
      </c>
      <c r="S543" s="123">
        <v>0.55600000000000005</v>
      </c>
      <c r="T543" s="125">
        <v>82.9</v>
      </c>
      <c r="U543" s="123">
        <v>0.33800000000000002</v>
      </c>
      <c r="V543" s="125">
        <v>82.1</v>
      </c>
      <c r="W543" s="123">
        <v>0.26900000000000002</v>
      </c>
    </row>
    <row r="544" spans="1:23" x14ac:dyDescent="0.3">
      <c r="A544" s="120">
        <v>74190</v>
      </c>
      <c r="B544" t="s">
        <v>351</v>
      </c>
      <c r="C544">
        <v>2</v>
      </c>
      <c r="D544" s="121" t="s">
        <v>3912</v>
      </c>
      <c r="E544">
        <v>224</v>
      </c>
      <c r="F544" s="122">
        <v>112</v>
      </c>
      <c r="G544" s="123">
        <v>0.35899999999999999</v>
      </c>
      <c r="H544" s="123">
        <v>0.97299999999999998</v>
      </c>
      <c r="I544" s="123">
        <v>0</v>
      </c>
      <c r="J544" s="123">
        <v>0</v>
      </c>
      <c r="K544" s="123">
        <v>0</v>
      </c>
      <c r="L544" s="123">
        <v>0</v>
      </c>
      <c r="M544" s="123">
        <v>2.7E-2</v>
      </c>
      <c r="N544" s="123">
        <v>0</v>
      </c>
      <c r="O544" s="123">
        <v>0.21</v>
      </c>
      <c r="P544" s="125">
        <v>89</v>
      </c>
      <c r="Q544" s="123">
        <v>0.52</v>
      </c>
      <c r="R544" s="125">
        <v>89.2</v>
      </c>
      <c r="S544" s="123">
        <v>0.505</v>
      </c>
      <c r="T544" s="125">
        <v>90</v>
      </c>
      <c r="U544" s="123">
        <v>0.47099999999999997</v>
      </c>
      <c r="V544" s="125">
        <v>88</v>
      </c>
      <c r="W544" s="123">
        <v>0.29299999999999998</v>
      </c>
    </row>
    <row r="545" spans="1:23" x14ac:dyDescent="0.3">
      <c r="A545" s="120">
        <v>46134</v>
      </c>
      <c r="B545" t="s">
        <v>208</v>
      </c>
      <c r="C545">
        <v>3</v>
      </c>
      <c r="D545" s="121" t="s">
        <v>3913</v>
      </c>
      <c r="E545">
        <v>1423</v>
      </c>
      <c r="F545" s="122">
        <v>474.33330000000001</v>
      </c>
      <c r="G545" s="123">
        <v>0.623</v>
      </c>
      <c r="H545" s="123">
        <v>0.91800000000000004</v>
      </c>
      <c r="I545" s="123">
        <v>0.01</v>
      </c>
      <c r="J545" s="123">
        <v>3.4000000000000002E-2</v>
      </c>
      <c r="K545" s="123">
        <v>4.0000000000000001E-3</v>
      </c>
      <c r="L545" s="123">
        <v>2.8000000000000001E-2</v>
      </c>
      <c r="M545" s="123">
        <v>7.0000000000000001E-3</v>
      </c>
      <c r="N545" s="123">
        <v>6.0000000000000001E-3</v>
      </c>
      <c r="O545" s="123">
        <v>0.16700000000000001</v>
      </c>
      <c r="P545" s="125">
        <v>88</v>
      </c>
      <c r="Q545" s="123">
        <v>0.58099999999999996</v>
      </c>
      <c r="R545" s="125">
        <v>86.1</v>
      </c>
      <c r="S545" s="123">
        <v>0.59599999999999997</v>
      </c>
      <c r="T545" s="125">
        <v>88.9</v>
      </c>
      <c r="U545" s="123">
        <v>0.33100000000000002</v>
      </c>
      <c r="V545" s="125">
        <v>86.5</v>
      </c>
      <c r="W545" s="123">
        <v>0.32200000000000001</v>
      </c>
    </row>
    <row r="546" spans="1:23" x14ac:dyDescent="0.3">
      <c r="A546" s="120">
        <v>83002</v>
      </c>
      <c r="B546" t="s">
        <v>393</v>
      </c>
      <c r="C546">
        <v>1</v>
      </c>
      <c r="D546" s="121" t="s">
        <v>3914</v>
      </c>
      <c r="E546">
        <v>321</v>
      </c>
      <c r="F546" s="122">
        <v>321</v>
      </c>
      <c r="G546" s="123">
        <v>0.193</v>
      </c>
      <c r="H546" s="123">
        <v>0.95599999999999996</v>
      </c>
      <c r="I546" s="123">
        <v>0</v>
      </c>
      <c r="J546" s="123">
        <v>1.9E-2</v>
      </c>
      <c r="K546" s="123">
        <v>0</v>
      </c>
      <c r="L546" s="123">
        <v>0</v>
      </c>
      <c r="M546" s="123">
        <v>2.5000000000000001E-2</v>
      </c>
      <c r="N546" s="123">
        <v>0</v>
      </c>
      <c r="O546" s="123">
        <v>0.09</v>
      </c>
      <c r="P546" s="125">
        <v>91.5</v>
      </c>
      <c r="Q546" s="123">
        <v>0.34699999999999998</v>
      </c>
      <c r="R546" s="125">
        <v>89.4</v>
      </c>
      <c r="S546" s="123">
        <v>0.43000000000000005</v>
      </c>
      <c r="T546" s="125">
        <v>86.1</v>
      </c>
      <c r="U546" s="123">
        <v>0.39200000000000002</v>
      </c>
      <c r="V546" s="125">
        <v>88.2</v>
      </c>
      <c r="W546" s="123">
        <v>0.314</v>
      </c>
    </row>
    <row r="547" spans="1:23" x14ac:dyDescent="0.3">
      <c r="A547" s="120">
        <v>94087</v>
      </c>
      <c r="B547" t="s">
        <v>440</v>
      </c>
      <c r="C547">
        <v>2</v>
      </c>
      <c r="D547" s="121" t="s">
        <v>3910</v>
      </c>
      <c r="E547">
        <v>661</v>
      </c>
      <c r="F547" s="122">
        <v>330.5</v>
      </c>
      <c r="G547" s="123">
        <v>0.57899999999999996</v>
      </c>
      <c r="H547" s="123">
        <v>0.98</v>
      </c>
      <c r="I547" s="123">
        <v>0</v>
      </c>
      <c r="J547" s="123">
        <v>0</v>
      </c>
      <c r="K547" s="123">
        <v>0</v>
      </c>
      <c r="L547" s="123">
        <v>0</v>
      </c>
      <c r="M547" s="123">
        <v>0.02</v>
      </c>
      <c r="N547" s="123">
        <v>0</v>
      </c>
      <c r="O547" s="123">
        <v>0.18</v>
      </c>
      <c r="P547" s="125">
        <v>79.900000000000006</v>
      </c>
      <c r="Q547" s="123">
        <v>0.57400000000000007</v>
      </c>
      <c r="R547" s="125">
        <v>81.599999999999994</v>
      </c>
      <c r="S547" s="123">
        <v>0.66700000000000004</v>
      </c>
      <c r="T547" s="125">
        <v>79.599999999999994</v>
      </c>
      <c r="U547" s="123">
        <v>0.34100000000000003</v>
      </c>
      <c r="V547" s="125">
        <v>81.2</v>
      </c>
      <c r="W547" s="123">
        <v>0.63200000000000001</v>
      </c>
    </row>
    <row r="548" spans="1:23" x14ac:dyDescent="0.3">
      <c r="A548" s="120">
        <v>88080</v>
      </c>
      <c r="B548" t="s">
        <v>413</v>
      </c>
      <c r="C548">
        <v>2</v>
      </c>
      <c r="D548" s="121" t="s">
        <v>3911</v>
      </c>
      <c r="E548">
        <v>394</v>
      </c>
      <c r="F548" s="122">
        <v>197</v>
      </c>
      <c r="G548" s="123">
        <v>0.55700000000000005</v>
      </c>
      <c r="H548" s="123">
        <v>0.92900000000000005</v>
      </c>
      <c r="I548" s="123">
        <v>0</v>
      </c>
      <c r="J548" s="123">
        <v>1.4999999999999999E-2</v>
      </c>
      <c r="K548" s="123">
        <v>0</v>
      </c>
      <c r="L548" s="123">
        <v>2.8000000000000001E-2</v>
      </c>
      <c r="M548" s="123">
        <v>2.8000000000000001E-2</v>
      </c>
      <c r="N548" s="123">
        <v>0</v>
      </c>
      <c r="O548" s="123">
        <v>0.158</v>
      </c>
      <c r="P548" s="125">
        <v>91.4</v>
      </c>
      <c r="Q548" s="123">
        <v>0.53</v>
      </c>
      <c r="R548" s="125">
        <v>90.4</v>
      </c>
      <c r="S548" s="123">
        <v>0.54299999999999993</v>
      </c>
      <c r="T548" s="125">
        <v>92.7</v>
      </c>
      <c r="U548" s="123">
        <v>0.4</v>
      </c>
      <c r="V548" s="125">
        <v>91.1</v>
      </c>
      <c r="W548" s="123">
        <v>0.379</v>
      </c>
    </row>
    <row r="549" spans="1:23" x14ac:dyDescent="0.3">
      <c r="A549" s="120">
        <v>73105</v>
      </c>
      <c r="B549" t="s">
        <v>347</v>
      </c>
      <c r="C549">
        <v>1</v>
      </c>
      <c r="D549" s="121" t="s">
        <v>3907</v>
      </c>
      <c r="E549">
        <v>120</v>
      </c>
      <c r="F549" s="122">
        <v>120</v>
      </c>
      <c r="G549" s="123">
        <v>0.55500000000000005</v>
      </c>
      <c r="H549" s="123">
        <v>0.9</v>
      </c>
      <c r="I549" s="123">
        <v>0</v>
      </c>
      <c r="J549" s="123">
        <v>0</v>
      </c>
      <c r="K549" s="123">
        <v>0</v>
      </c>
      <c r="L549" s="123">
        <v>0</v>
      </c>
      <c r="M549" s="123">
        <v>0.1</v>
      </c>
      <c r="N549" s="123">
        <v>0</v>
      </c>
      <c r="O549" s="123">
        <v>0.183</v>
      </c>
      <c r="P549" s="125">
        <v>87.3</v>
      </c>
      <c r="Q549" s="123">
        <v>0.54400000000000004</v>
      </c>
      <c r="R549" s="125">
        <v>83.4</v>
      </c>
      <c r="S549" s="123">
        <v>0.65200000000000002</v>
      </c>
      <c r="T549" s="125">
        <v>85</v>
      </c>
      <c r="U549" s="123">
        <v>0.34799999999999998</v>
      </c>
      <c r="V549" s="125">
        <v>82.7</v>
      </c>
      <c r="W549" s="123">
        <v>0.73899999999999999</v>
      </c>
    </row>
    <row r="550" spans="1:23" x14ac:dyDescent="0.3">
      <c r="A550" s="120">
        <v>43002</v>
      </c>
      <c r="B550" t="s">
        <v>195</v>
      </c>
      <c r="C550">
        <v>2</v>
      </c>
      <c r="D550" s="121" t="s">
        <v>3908</v>
      </c>
      <c r="E550">
        <v>298</v>
      </c>
      <c r="F550" s="122">
        <v>149</v>
      </c>
      <c r="G550" s="123">
        <v>0.58599999999999997</v>
      </c>
      <c r="H550" s="123">
        <v>0.98299999999999998</v>
      </c>
      <c r="I550" s="123">
        <v>0</v>
      </c>
      <c r="J550" s="123">
        <v>0</v>
      </c>
      <c r="K550" s="123">
        <v>0</v>
      </c>
      <c r="L550" s="123">
        <v>0</v>
      </c>
      <c r="M550" s="123">
        <v>1.7000000000000001E-2</v>
      </c>
      <c r="N550" s="123">
        <v>0</v>
      </c>
      <c r="O550" s="123">
        <v>0.13400000000000001</v>
      </c>
      <c r="P550" s="125">
        <v>82.8</v>
      </c>
      <c r="Q550" s="123">
        <v>0.63700000000000001</v>
      </c>
      <c r="R550" s="125">
        <v>87.2</v>
      </c>
      <c r="S550" s="123">
        <v>0.66599999999999993</v>
      </c>
      <c r="T550" s="125">
        <v>82.7</v>
      </c>
      <c r="U550" s="123">
        <v>0.52100000000000002</v>
      </c>
      <c r="V550" s="125">
        <v>87.8</v>
      </c>
      <c r="W550" s="123">
        <v>0.50700000000000001</v>
      </c>
    </row>
    <row r="551" spans="1:23" x14ac:dyDescent="0.3">
      <c r="A551" s="120">
        <v>5120</v>
      </c>
      <c r="B551" t="s">
        <v>14</v>
      </c>
      <c r="C551">
        <v>2</v>
      </c>
      <c r="D551" s="121" t="s">
        <v>3907</v>
      </c>
      <c r="E551">
        <v>429</v>
      </c>
      <c r="F551" s="122">
        <v>214.5</v>
      </c>
      <c r="G551" s="123">
        <v>0.59699999999999998</v>
      </c>
      <c r="H551" s="123">
        <v>0.66900000000000004</v>
      </c>
      <c r="I551" s="123">
        <v>0</v>
      </c>
      <c r="J551" s="123">
        <v>5.2999999999999999E-2</v>
      </c>
      <c r="K551" s="123">
        <v>0.2</v>
      </c>
      <c r="L551" s="123">
        <v>3.6999999999999998E-2</v>
      </c>
      <c r="M551" s="123">
        <v>0.04</v>
      </c>
      <c r="N551" s="123">
        <v>0.109</v>
      </c>
      <c r="O551" s="123">
        <v>0.11899999999999999</v>
      </c>
      <c r="P551" s="125">
        <v>88.5</v>
      </c>
      <c r="Q551" s="123">
        <v>0.65700000000000003</v>
      </c>
      <c r="R551" s="125">
        <v>89.9</v>
      </c>
      <c r="S551" s="123">
        <v>0.45199999999999996</v>
      </c>
      <c r="T551" s="125">
        <v>88.6</v>
      </c>
      <c r="U551" s="123">
        <v>0.28899999999999998</v>
      </c>
      <c r="V551" s="125">
        <v>87.6</v>
      </c>
      <c r="W551" s="123">
        <v>0.51700000000000002</v>
      </c>
    </row>
    <row r="552" spans="1:23" x14ac:dyDescent="0.3">
      <c r="A552" s="120">
        <v>39133</v>
      </c>
      <c r="B552" t="s">
        <v>169</v>
      </c>
      <c r="C552">
        <v>8</v>
      </c>
      <c r="D552" s="121" t="s">
        <v>3907</v>
      </c>
      <c r="E552">
        <v>3149</v>
      </c>
      <c r="F552" s="122">
        <v>393.625</v>
      </c>
      <c r="G552" s="123">
        <v>0.40899999999999997</v>
      </c>
      <c r="H552" s="123">
        <v>0.85</v>
      </c>
      <c r="I552" s="123">
        <v>1.7999999999999999E-2</v>
      </c>
      <c r="J552" s="123">
        <v>7.0000000000000007E-2</v>
      </c>
      <c r="K552" s="123">
        <v>4.0000000000000001E-3</v>
      </c>
      <c r="L552" s="123">
        <v>4.2999999999999997E-2</v>
      </c>
      <c r="M552" s="123">
        <v>1.4E-2</v>
      </c>
      <c r="N552" s="123">
        <v>2.8000000000000001E-2</v>
      </c>
      <c r="O552" s="123">
        <v>0.124</v>
      </c>
      <c r="P552" s="125">
        <v>84.9</v>
      </c>
      <c r="Q552" s="123">
        <v>0.499</v>
      </c>
      <c r="R552" s="125">
        <v>83.9</v>
      </c>
      <c r="S552" s="123">
        <v>0.56200000000000006</v>
      </c>
      <c r="T552" s="125">
        <v>84.2</v>
      </c>
      <c r="U552" s="123">
        <v>0.35199999999999998</v>
      </c>
      <c r="V552" s="125">
        <v>83.1</v>
      </c>
      <c r="W552" s="123">
        <v>0.42</v>
      </c>
    </row>
    <row r="553" spans="1:23" x14ac:dyDescent="0.3">
      <c r="A553" s="120">
        <v>46131</v>
      </c>
      <c r="B553" t="s">
        <v>206</v>
      </c>
      <c r="C553">
        <v>2</v>
      </c>
      <c r="D553" s="121" t="s">
        <v>3913</v>
      </c>
      <c r="E553">
        <v>832</v>
      </c>
      <c r="F553" s="122">
        <v>416</v>
      </c>
      <c r="G553" s="123">
        <v>0.59099999999999997</v>
      </c>
      <c r="H553" s="123">
        <v>0.93600000000000005</v>
      </c>
      <c r="I553" s="123">
        <v>0</v>
      </c>
      <c r="J553" s="123">
        <v>2.4E-2</v>
      </c>
      <c r="K553" s="123">
        <v>0</v>
      </c>
      <c r="L553" s="123">
        <v>2.5999999999999999E-2</v>
      </c>
      <c r="M553" s="123">
        <v>1.4E-2</v>
      </c>
      <c r="N553" s="123">
        <v>6.5000000000000002E-2</v>
      </c>
      <c r="O553" s="123">
        <v>0.182</v>
      </c>
      <c r="P553" s="125">
        <v>83.3</v>
      </c>
      <c r="Q553" s="123">
        <v>0.53100000000000003</v>
      </c>
      <c r="R553" s="125">
        <v>85</v>
      </c>
      <c r="S553" s="123">
        <v>0.627</v>
      </c>
      <c r="T553" s="125">
        <v>82.2</v>
      </c>
      <c r="U553" s="123">
        <v>0.38200000000000001</v>
      </c>
      <c r="V553" s="125">
        <v>84.7</v>
      </c>
      <c r="W553" s="123">
        <v>0.29799999999999999</v>
      </c>
    </row>
    <row r="554" spans="1:23" x14ac:dyDescent="0.3">
      <c r="A554" s="120">
        <v>50010</v>
      </c>
      <c r="B554" t="s">
        <v>261</v>
      </c>
      <c r="C554">
        <v>2</v>
      </c>
      <c r="D554" s="121" t="s">
        <v>3915</v>
      </c>
      <c r="E554">
        <v>1356</v>
      </c>
      <c r="F554" s="122">
        <v>678</v>
      </c>
      <c r="G554" s="123">
        <v>0.214</v>
      </c>
      <c r="H554" s="123">
        <v>0.90800000000000003</v>
      </c>
      <c r="I554" s="123">
        <v>1.4999999999999999E-2</v>
      </c>
      <c r="J554" s="123">
        <v>4.3999999999999997E-2</v>
      </c>
      <c r="K554" s="123">
        <v>0</v>
      </c>
      <c r="L554" s="123">
        <v>0.03</v>
      </c>
      <c r="M554" s="123">
        <v>4.0000000000000001E-3</v>
      </c>
      <c r="N554" s="123">
        <v>0</v>
      </c>
      <c r="O554" s="123">
        <v>0.128</v>
      </c>
      <c r="P554" s="125">
        <v>81.3</v>
      </c>
      <c r="Q554" s="123">
        <v>0.58200000000000007</v>
      </c>
      <c r="R554" s="125">
        <v>78.099999999999994</v>
      </c>
      <c r="S554" s="123">
        <v>0.69300000000000006</v>
      </c>
      <c r="T554" s="125">
        <v>79.2</v>
      </c>
      <c r="U554" s="123">
        <v>0.22500000000000001</v>
      </c>
      <c r="V554" s="125">
        <v>76.5</v>
      </c>
      <c r="W554" s="123">
        <v>0.47299999999999998</v>
      </c>
    </row>
    <row r="555" spans="1:23" x14ac:dyDescent="0.3">
      <c r="A555" s="120">
        <v>57004</v>
      </c>
      <c r="B555" t="s">
        <v>294</v>
      </c>
      <c r="C555">
        <v>2</v>
      </c>
      <c r="D555" s="121" t="s">
        <v>3909</v>
      </c>
      <c r="E555">
        <v>720</v>
      </c>
      <c r="F555" s="122">
        <v>360</v>
      </c>
      <c r="G555" s="123">
        <v>0.38700000000000001</v>
      </c>
      <c r="H555" s="123">
        <v>0.92500000000000004</v>
      </c>
      <c r="I555" s="123">
        <v>1.4E-2</v>
      </c>
      <c r="J555" s="123">
        <v>2.1000000000000001E-2</v>
      </c>
      <c r="K555" s="123">
        <v>0</v>
      </c>
      <c r="L555" s="123">
        <v>3.2000000000000001E-2</v>
      </c>
      <c r="M555" s="123">
        <v>8.0000000000000002E-3</v>
      </c>
      <c r="N555" s="123">
        <v>0</v>
      </c>
      <c r="O555" s="123">
        <v>0.17899999999999999</v>
      </c>
      <c r="P555" s="125">
        <v>89.1</v>
      </c>
      <c r="Q555" s="123">
        <v>0.6</v>
      </c>
      <c r="R555" s="125">
        <v>85.9</v>
      </c>
      <c r="S555" s="123">
        <v>0.7</v>
      </c>
      <c r="T555" s="125">
        <v>88.4</v>
      </c>
      <c r="U555" s="123">
        <v>0.26300000000000001</v>
      </c>
      <c r="V555" s="125">
        <v>83.9</v>
      </c>
      <c r="W555" s="123">
        <v>0.17699999999999999</v>
      </c>
    </row>
    <row r="556" spans="1:23" x14ac:dyDescent="0.3">
      <c r="A556" s="120">
        <v>101105</v>
      </c>
      <c r="B556" t="s">
        <v>480</v>
      </c>
      <c r="C556">
        <v>1</v>
      </c>
      <c r="D556" s="121" t="s">
        <v>3913</v>
      </c>
      <c r="E556">
        <v>320</v>
      </c>
      <c r="F556" s="122">
        <v>320</v>
      </c>
      <c r="G556" s="123">
        <v>0.72399999999999998</v>
      </c>
      <c r="H556" s="123">
        <v>0.96899999999999997</v>
      </c>
      <c r="I556" s="123">
        <v>0</v>
      </c>
      <c r="J556" s="123">
        <v>1.9E-2</v>
      </c>
      <c r="K556" s="123">
        <v>0</v>
      </c>
      <c r="L556" s="123">
        <v>0</v>
      </c>
      <c r="M556" s="123">
        <v>1.2999999999999999E-2</v>
      </c>
      <c r="N556" s="123">
        <v>0</v>
      </c>
      <c r="O556" s="123">
        <v>0.156</v>
      </c>
      <c r="P556" s="125">
        <v>83.4</v>
      </c>
      <c r="Q556" s="123">
        <v>0.51400000000000001</v>
      </c>
      <c r="R556" s="125">
        <v>91.3</v>
      </c>
      <c r="S556" s="123">
        <v>0.59000000000000008</v>
      </c>
      <c r="T556" s="125">
        <v>84</v>
      </c>
      <c r="U556" s="123">
        <v>0.42</v>
      </c>
      <c r="V556" s="125">
        <v>93</v>
      </c>
      <c r="W556" s="123">
        <v>0.35</v>
      </c>
    </row>
    <row r="557" spans="1:23" x14ac:dyDescent="0.3">
      <c r="A557" s="120">
        <v>31117</v>
      </c>
      <c r="B557" t="s">
        <v>131</v>
      </c>
      <c r="C557">
        <v>2</v>
      </c>
      <c r="D557" s="121" t="s">
        <v>3912</v>
      </c>
      <c r="E557">
        <v>129</v>
      </c>
      <c r="F557" s="122">
        <v>64.5</v>
      </c>
      <c r="G557" s="123">
        <v>0.29499999999999998</v>
      </c>
      <c r="H557" s="123">
        <v>0.97699999999999998</v>
      </c>
      <c r="I557" s="123">
        <v>0</v>
      </c>
      <c r="J557" s="123">
        <v>0</v>
      </c>
      <c r="K557" s="123">
        <v>0</v>
      </c>
      <c r="L557" s="123">
        <v>0</v>
      </c>
      <c r="M557" s="123">
        <v>2.3E-2</v>
      </c>
      <c r="N557" s="123">
        <v>0</v>
      </c>
      <c r="O557" s="123">
        <v>0.14000000000000001</v>
      </c>
      <c r="P557" s="125">
        <v>89.8</v>
      </c>
      <c r="Q557" s="123">
        <v>0.64500000000000002</v>
      </c>
      <c r="R557" s="125">
        <v>91.8</v>
      </c>
      <c r="S557" s="123">
        <v>0.68700000000000006</v>
      </c>
      <c r="T557" s="125">
        <v>88</v>
      </c>
      <c r="U557" s="123"/>
      <c r="V557" s="125">
        <v>86.9</v>
      </c>
      <c r="W557" s="123"/>
    </row>
    <row r="558" spans="1:23" x14ac:dyDescent="0.3">
      <c r="A558" s="120">
        <v>9080</v>
      </c>
      <c r="B558" t="s">
        <v>37</v>
      </c>
      <c r="C558">
        <v>2</v>
      </c>
      <c r="D558" s="121" t="s">
        <v>3910</v>
      </c>
      <c r="E558">
        <v>559</v>
      </c>
      <c r="F558" s="122">
        <v>279.5</v>
      </c>
      <c r="G558" s="123">
        <v>0.60699999999999998</v>
      </c>
      <c r="H558" s="123">
        <v>0.99299999999999999</v>
      </c>
      <c r="I558" s="123">
        <v>0</v>
      </c>
      <c r="J558" s="123">
        <v>0</v>
      </c>
      <c r="K558" s="123">
        <v>0</v>
      </c>
      <c r="L558" s="123">
        <v>0</v>
      </c>
      <c r="M558" s="123">
        <v>7.0000000000000001E-3</v>
      </c>
      <c r="N558" s="123">
        <v>0</v>
      </c>
      <c r="O558" s="123">
        <v>0.14299999999999999</v>
      </c>
      <c r="P558" s="125">
        <v>88.2</v>
      </c>
      <c r="Q558" s="123">
        <v>0.58600000000000008</v>
      </c>
      <c r="R558" s="125">
        <v>88.2</v>
      </c>
      <c r="S558" s="123">
        <v>0.69</v>
      </c>
      <c r="T558" s="125">
        <v>87.3</v>
      </c>
      <c r="U558" s="123">
        <v>0.55100000000000005</v>
      </c>
      <c r="V558" s="125">
        <v>87.2</v>
      </c>
      <c r="W558" s="123">
        <v>0.26900000000000002</v>
      </c>
    </row>
    <row r="559" spans="1:23" x14ac:dyDescent="0.3">
      <c r="A559" s="120">
        <v>113001</v>
      </c>
      <c r="B559" t="s">
        <v>529</v>
      </c>
      <c r="C559">
        <v>2</v>
      </c>
      <c r="D559" s="121" t="s">
        <v>3912</v>
      </c>
      <c r="E559">
        <v>279</v>
      </c>
      <c r="F559" s="122">
        <v>139.5</v>
      </c>
      <c r="G559" s="123">
        <v>0.39100000000000001</v>
      </c>
      <c r="H559" s="123">
        <v>0.98599999999999999</v>
      </c>
      <c r="I559" s="123">
        <v>0</v>
      </c>
      <c r="J559" s="123">
        <v>0</v>
      </c>
      <c r="K559" s="123">
        <v>0</v>
      </c>
      <c r="L559" s="123">
        <v>0</v>
      </c>
      <c r="M559" s="123">
        <v>1.4E-2</v>
      </c>
      <c r="N559" s="123">
        <v>0</v>
      </c>
      <c r="O559" s="123">
        <v>0.13300000000000001</v>
      </c>
      <c r="P559" s="125">
        <v>84</v>
      </c>
      <c r="Q559" s="123">
        <v>0.56899999999999995</v>
      </c>
      <c r="R559" s="125">
        <v>83.3</v>
      </c>
      <c r="S559" s="123">
        <v>0.372</v>
      </c>
      <c r="T559" s="125">
        <v>84.1</v>
      </c>
      <c r="U559" s="123">
        <v>0.35299999999999998</v>
      </c>
      <c r="V559" s="125">
        <v>81.599999999999994</v>
      </c>
      <c r="W559" s="123">
        <v>0.79200000000000004</v>
      </c>
    </row>
    <row r="560" spans="1:23" x14ac:dyDescent="0.3">
      <c r="A560" s="120">
        <v>109002</v>
      </c>
      <c r="B560" t="s">
        <v>517</v>
      </c>
      <c r="C560">
        <v>2</v>
      </c>
      <c r="D560" s="121" t="s">
        <v>3909</v>
      </c>
      <c r="E560">
        <v>899</v>
      </c>
      <c r="F560" s="122">
        <v>449.5</v>
      </c>
      <c r="G560" s="123">
        <v>0.38600000000000001</v>
      </c>
      <c r="H560" s="123">
        <v>0.77300000000000002</v>
      </c>
      <c r="I560" s="123">
        <v>3.5999999999999997E-2</v>
      </c>
      <c r="J560" s="123">
        <v>0.13400000000000001</v>
      </c>
      <c r="K560" s="123">
        <v>0</v>
      </c>
      <c r="L560" s="123">
        <v>5.6000000000000001E-2</v>
      </c>
      <c r="M560" s="123">
        <v>1E-3</v>
      </c>
      <c r="N560" s="123">
        <v>7.1999999999999995E-2</v>
      </c>
      <c r="O560" s="123">
        <v>0.18</v>
      </c>
      <c r="P560" s="125">
        <v>85.2</v>
      </c>
      <c r="Q560" s="123">
        <v>0.57499999999999996</v>
      </c>
      <c r="R560" s="125">
        <v>83.6</v>
      </c>
      <c r="S560" s="123">
        <v>0.63400000000000001</v>
      </c>
      <c r="T560" s="125">
        <v>85.6</v>
      </c>
      <c r="U560" s="123">
        <v>0.318</v>
      </c>
      <c r="V560" s="125">
        <v>81.599999999999994</v>
      </c>
      <c r="W560" s="123">
        <v>0.255</v>
      </c>
    </row>
    <row r="561" spans="1:23" x14ac:dyDescent="0.3">
      <c r="A561" s="120">
        <v>9079</v>
      </c>
      <c r="B561" t="s">
        <v>36</v>
      </c>
      <c r="C561">
        <v>2</v>
      </c>
      <c r="D561" s="121" t="s">
        <v>3910</v>
      </c>
      <c r="E561">
        <v>208</v>
      </c>
      <c r="F561" s="122">
        <v>104</v>
      </c>
      <c r="G561" s="123">
        <v>0.48399999999999999</v>
      </c>
      <c r="H561" s="123">
        <v>0.97599999999999998</v>
      </c>
      <c r="I561" s="123">
        <v>0</v>
      </c>
      <c r="J561" s="123">
        <v>0</v>
      </c>
      <c r="K561" s="123">
        <v>0</v>
      </c>
      <c r="L561" s="123">
        <v>0</v>
      </c>
      <c r="M561" s="123">
        <v>2.4E-2</v>
      </c>
      <c r="N561" s="123">
        <v>0</v>
      </c>
      <c r="O561" s="123">
        <v>0.17299999999999999</v>
      </c>
      <c r="P561" s="125">
        <v>88.9</v>
      </c>
      <c r="Q561" s="123">
        <v>0.71700000000000008</v>
      </c>
      <c r="R561" s="125">
        <v>87.6</v>
      </c>
      <c r="S561" s="123">
        <v>0.45099999999999996</v>
      </c>
      <c r="T561" s="125">
        <v>88.8</v>
      </c>
      <c r="U561" s="123">
        <v>0.28299999999999997</v>
      </c>
      <c r="V561" s="125">
        <v>89.4</v>
      </c>
      <c r="W561" s="123">
        <v>0.54900000000000004</v>
      </c>
    </row>
  </sheetData>
  <autoFilter ref="A12:W561" xr:uid="{BEBD8D37-C141-4652-A46B-4A5EC2B161B3}">
    <sortState xmlns:xlrd2="http://schemas.microsoft.com/office/spreadsheetml/2017/richdata2" ref="A13:W561">
      <sortCondition ref="B12"/>
    </sortState>
  </autoFilter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1679"/>
  <sheetViews>
    <sheetView zoomScale="85" zoomScaleNormal="85" workbookViewId="0">
      <pane ySplit="1" topLeftCell="A2" activePane="bottomLeft" state="frozen"/>
      <selection activeCell="BH1" sqref="BH1"/>
      <selection pane="bottomLeft" activeCell="C29" sqref="C29"/>
    </sheetView>
  </sheetViews>
  <sheetFormatPr defaultRowHeight="14.4" x14ac:dyDescent="0.3"/>
  <cols>
    <col min="1" max="1" width="11" bestFit="1" customWidth="1"/>
    <col min="3" max="3" width="34" bestFit="1" customWidth="1"/>
    <col min="4" max="4" width="33.88671875" bestFit="1" customWidth="1"/>
    <col min="22" max="22" width="9.109375" style="123"/>
    <col min="79" max="80" width="10.109375" bestFit="1" customWidth="1"/>
  </cols>
  <sheetData>
    <row r="1" spans="1:82" x14ac:dyDescent="0.3">
      <c r="A1" t="s">
        <v>0</v>
      </c>
      <c r="B1" t="s">
        <v>4044</v>
      </c>
      <c r="C1" t="s">
        <v>1</v>
      </c>
      <c r="D1" t="s">
        <v>550</v>
      </c>
      <c r="E1" t="s">
        <v>3975</v>
      </c>
      <c r="F1" t="s">
        <v>4043</v>
      </c>
      <c r="G1" t="s">
        <v>2112</v>
      </c>
      <c r="H1" t="s">
        <v>2113</v>
      </c>
      <c r="I1" t="s">
        <v>3782</v>
      </c>
      <c r="J1" t="s">
        <v>2114</v>
      </c>
      <c r="K1" t="s">
        <v>2115</v>
      </c>
      <c r="L1" t="s">
        <v>3795</v>
      </c>
      <c r="M1" t="s">
        <v>2116</v>
      </c>
      <c r="N1" t="s">
        <v>2117</v>
      </c>
      <c r="O1" t="s">
        <v>3920</v>
      </c>
      <c r="P1" t="s">
        <v>3977</v>
      </c>
      <c r="Q1" t="s">
        <v>4734</v>
      </c>
      <c r="R1" t="s">
        <v>4735</v>
      </c>
      <c r="S1" t="s">
        <v>3976</v>
      </c>
      <c r="T1" t="s">
        <v>3978</v>
      </c>
      <c r="U1" t="s">
        <v>4736</v>
      </c>
      <c r="V1" s="123" t="s">
        <v>3979</v>
      </c>
      <c r="W1" t="s">
        <v>4737</v>
      </c>
      <c r="X1" t="s">
        <v>4738</v>
      </c>
      <c r="Y1" t="s">
        <v>3978</v>
      </c>
      <c r="Z1" t="s">
        <v>4739</v>
      </c>
      <c r="AA1" t="s">
        <v>4740</v>
      </c>
      <c r="AB1" t="s">
        <v>4741</v>
      </c>
      <c r="AC1" t="s">
        <v>4742</v>
      </c>
      <c r="AD1" t="s">
        <v>4743</v>
      </c>
      <c r="AE1" t="s">
        <v>4744</v>
      </c>
      <c r="AF1" t="s">
        <v>4745</v>
      </c>
      <c r="AG1" t="s">
        <v>4746</v>
      </c>
      <c r="AH1" t="s">
        <v>4747</v>
      </c>
      <c r="AI1" t="s">
        <v>4748</v>
      </c>
      <c r="AJ1" t="s">
        <v>4749</v>
      </c>
      <c r="AK1" t="s">
        <v>4750</v>
      </c>
      <c r="AL1" t="s">
        <v>4751</v>
      </c>
      <c r="AM1" t="s">
        <v>4752</v>
      </c>
      <c r="AN1" t="s">
        <v>4753</v>
      </c>
      <c r="AO1" t="s">
        <v>4754</v>
      </c>
      <c r="AP1" t="s">
        <v>2118</v>
      </c>
      <c r="AQ1" t="s">
        <v>2119</v>
      </c>
      <c r="AR1" t="s">
        <v>2120</v>
      </c>
      <c r="AS1" t="s">
        <v>2121</v>
      </c>
      <c r="AT1" t="s">
        <v>2122</v>
      </c>
      <c r="AU1" t="s">
        <v>2123</v>
      </c>
      <c r="AV1" t="s">
        <v>2113</v>
      </c>
      <c r="AW1" t="s">
        <v>2124</v>
      </c>
      <c r="AX1" t="s">
        <v>2125</v>
      </c>
      <c r="AY1" t="s">
        <v>2126</v>
      </c>
      <c r="AZ1" t="s">
        <v>2122</v>
      </c>
      <c r="BA1" t="s">
        <v>4075</v>
      </c>
      <c r="BB1" t="s">
        <v>2139</v>
      </c>
      <c r="BC1" t="s">
        <v>2138</v>
      </c>
      <c r="BD1" t="s">
        <v>2140</v>
      </c>
      <c r="BE1" t="s">
        <v>4076</v>
      </c>
      <c r="BF1" t="s">
        <v>2145</v>
      </c>
      <c r="BG1" t="s">
        <v>2144</v>
      </c>
      <c r="BH1" t="s">
        <v>2146</v>
      </c>
      <c r="BI1" t="s">
        <v>4077</v>
      </c>
      <c r="BJ1" t="s">
        <v>2142</v>
      </c>
      <c r="BK1" t="s">
        <v>2141</v>
      </c>
      <c r="BL1" t="s">
        <v>2143</v>
      </c>
      <c r="BM1" t="s">
        <v>4078</v>
      </c>
      <c r="BN1" t="s">
        <v>2148</v>
      </c>
      <c r="BO1" t="s">
        <v>2147</v>
      </c>
      <c r="BP1" t="s">
        <v>2149</v>
      </c>
      <c r="BQ1" t="s">
        <v>3783</v>
      </c>
      <c r="BR1" t="s">
        <v>3784</v>
      </c>
      <c r="BS1" t="s">
        <v>3785</v>
      </c>
      <c r="BT1" t="s">
        <v>3786</v>
      </c>
      <c r="BU1" t="s">
        <v>3787</v>
      </c>
      <c r="BV1" t="s">
        <v>3788</v>
      </c>
      <c r="BW1" t="s">
        <v>3789</v>
      </c>
      <c r="BX1" t="s">
        <v>3790</v>
      </c>
      <c r="BY1" t="s">
        <v>3791</v>
      </c>
      <c r="BZ1" t="s">
        <v>2127</v>
      </c>
      <c r="CA1" t="s">
        <v>2128</v>
      </c>
      <c r="CB1" t="s">
        <v>2129</v>
      </c>
      <c r="CC1" t="s">
        <v>4044</v>
      </c>
      <c r="CD1" t="s">
        <v>4632</v>
      </c>
    </row>
    <row r="2" spans="1:82" x14ac:dyDescent="0.3">
      <c r="A2" s="1">
        <v>10901050</v>
      </c>
      <c r="B2" s="124" t="s">
        <v>4082</v>
      </c>
      <c r="C2" t="s">
        <v>2</v>
      </c>
      <c r="D2" t="s">
        <v>551</v>
      </c>
      <c r="E2" s="30">
        <v>84.784912109375</v>
      </c>
      <c r="F2" s="30">
        <v>86.170257568359375</v>
      </c>
      <c r="G2" s="30">
        <v>87.650802612304688</v>
      </c>
      <c r="H2" s="30">
        <v>85.171485900878906</v>
      </c>
      <c r="I2" s="1">
        <v>111</v>
      </c>
      <c r="J2" s="1">
        <v>7</v>
      </c>
      <c r="K2" s="1">
        <v>12</v>
      </c>
      <c r="L2" t="s">
        <v>3889</v>
      </c>
      <c r="M2" t="s">
        <v>3911</v>
      </c>
      <c r="N2" t="s">
        <v>3917</v>
      </c>
      <c r="O2" t="s">
        <v>3921</v>
      </c>
      <c r="P2" s="148">
        <v>0.328125</v>
      </c>
      <c r="Q2" s="30">
        <v>49.868307700000003</v>
      </c>
      <c r="R2" s="30"/>
      <c r="S2" s="1">
        <v>76</v>
      </c>
      <c r="T2" s="1">
        <v>45</v>
      </c>
      <c r="U2" s="148">
        <v>0.59210526943206787</v>
      </c>
      <c r="V2" s="148">
        <v>0.27027025818824768</v>
      </c>
      <c r="W2" s="149">
        <v>50.435856090000001</v>
      </c>
      <c r="X2" s="149"/>
      <c r="Y2" s="1">
        <v>45</v>
      </c>
      <c r="Z2" s="30">
        <v>84.316452026367188</v>
      </c>
      <c r="AA2" s="148">
        <v>0.45700000000000002</v>
      </c>
      <c r="AB2" s="30">
        <v>49.8</v>
      </c>
      <c r="AC2" s="30">
        <v>354.3</v>
      </c>
      <c r="AD2" s="30">
        <v>87.736114501953125</v>
      </c>
      <c r="AE2" s="148">
        <v>0.42899999999999999</v>
      </c>
      <c r="AF2" s="30">
        <v>50.92</v>
      </c>
      <c r="AG2" s="30">
        <v>346.4</v>
      </c>
      <c r="AH2" s="30">
        <v>83.566329956054688</v>
      </c>
      <c r="AI2" s="148">
        <v>0.40400000000000003</v>
      </c>
      <c r="AJ2" s="30">
        <v>49.567510480000003</v>
      </c>
      <c r="AK2" s="30">
        <v>331.6</v>
      </c>
      <c r="AL2" s="30">
        <v>87.556388854980469</v>
      </c>
      <c r="AM2" s="148">
        <v>0.32400000000000001</v>
      </c>
      <c r="AN2" s="30">
        <v>50.872965120000003</v>
      </c>
      <c r="AO2" s="30">
        <v>302.89999999999998</v>
      </c>
      <c r="AP2" s="148">
        <v>0.40243902802467352</v>
      </c>
      <c r="AQ2" s="30">
        <v>51.667384560000002</v>
      </c>
      <c r="AR2" s="30">
        <v>315.85366821289063</v>
      </c>
      <c r="AS2" s="30">
        <v>76</v>
      </c>
      <c r="AT2" s="30">
        <v>45</v>
      </c>
      <c r="AU2" s="148">
        <v>0.59210526943206787</v>
      </c>
      <c r="AV2" s="30">
        <v>85.171485900878906</v>
      </c>
      <c r="AW2" s="148">
        <v>0.26530611515045172</v>
      </c>
      <c r="AX2" s="30">
        <v>50.090071870000003</v>
      </c>
      <c r="AY2" s="30"/>
      <c r="AZ2" s="30">
        <v>45</v>
      </c>
      <c r="BA2" s="30">
        <v>88.07281494140625</v>
      </c>
      <c r="BB2" s="148">
        <v>0.44400000000000001</v>
      </c>
      <c r="BC2" s="30">
        <v>51.5</v>
      </c>
      <c r="BD2" s="30">
        <v>328.9</v>
      </c>
      <c r="BE2" s="30">
        <v>86.030311584472656</v>
      </c>
      <c r="BF2" s="147">
        <v>0.33300000000000002</v>
      </c>
      <c r="BG2" s="30">
        <v>50.49</v>
      </c>
      <c r="BH2" s="30">
        <v>292.60000000000002</v>
      </c>
      <c r="BI2" s="30">
        <v>91.314178466796875</v>
      </c>
      <c r="BJ2" s="148">
        <v>0.43099999999999999</v>
      </c>
      <c r="BK2" s="30">
        <v>53.107742530000003</v>
      </c>
      <c r="BL2" s="30">
        <v>315.39999999999998</v>
      </c>
      <c r="BM2" s="30">
        <v>89.435394287109375</v>
      </c>
      <c r="BN2" s="148">
        <v>0.27</v>
      </c>
      <c r="BO2" s="30">
        <v>52.213968299999998</v>
      </c>
      <c r="BP2" s="30">
        <v>262.2</v>
      </c>
      <c r="BQ2" s="148"/>
      <c r="BR2" s="148"/>
      <c r="BS2" s="148"/>
      <c r="BT2" s="148">
        <v>0.99099999999999999</v>
      </c>
      <c r="BU2" s="148"/>
      <c r="BV2" s="148">
        <v>8.999999612569809E-3</v>
      </c>
      <c r="BW2" s="148"/>
      <c r="BX2" s="148">
        <v>9.9000000000000005E-2</v>
      </c>
      <c r="BY2" s="148">
        <v>0.52900000000000003</v>
      </c>
      <c r="BZ2" s="1"/>
      <c r="CA2" s="150">
        <v>11007.01953125</v>
      </c>
      <c r="CB2" s="150">
        <v>11994.68</v>
      </c>
      <c r="CC2" s="124" t="s">
        <v>4082</v>
      </c>
      <c r="CD2" t="s">
        <v>4633</v>
      </c>
    </row>
    <row r="3" spans="1:82" x14ac:dyDescent="0.3">
      <c r="A3" s="1">
        <v>10904020</v>
      </c>
      <c r="B3" s="124" t="s">
        <v>4082</v>
      </c>
      <c r="C3" t="s">
        <v>2</v>
      </c>
      <c r="D3" t="s">
        <v>552</v>
      </c>
      <c r="E3" s="30">
        <v>85.72900390625</v>
      </c>
      <c r="F3" s="30">
        <v>87.261642456054688</v>
      </c>
      <c r="G3" s="30">
        <v>84.126327514648438</v>
      </c>
      <c r="H3" s="30">
        <v>83.874732971191406</v>
      </c>
      <c r="I3" s="1">
        <v>97</v>
      </c>
      <c r="J3" s="1" t="s">
        <v>3981</v>
      </c>
      <c r="K3" s="1">
        <v>6</v>
      </c>
      <c r="L3" t="s">
        <v>3889</v>
      </c>
      <c r="M3" t="s">
        <v>3911</v>
      </c>
      <c r="N3" t="s">
        <v>3917</v>
      </c>
      <c r="O3" t="s">
        <v>3921</v>
      </c>
      <c r="P3" s="148">
        <v>0.4038461446762085</v>
      </c>
      <c r="Q3" s="30">
        <v>50.261016290000001</v>
      </c>
      <c r="R3" s="30">
        <v>325</v>
      </c>
      <c r="S3" s="1">
        <v>93</v>
      </c>
      <c r="T3" s="1">
        <v>93</v>
      </c>
      <c r="U3" s="148">
        <v>1</v>
      </c>
      <c r="V3" s="148">
        <v>0.4038461446762085</v>
      </c>
      <c r="W3" s="149">
        <v>50.888064569999997</v>
      </c>
      <c r="X3" s="149">
        <v>325</v>
      </c>
      <c r="Y3" s="1">
        <v>93</v>
      </c>
      <c r="Z3" s="30">
        <v>83.410179138183594</v>
      </c>
      <c r="AA3" s="148">
        <v>0.32500000000000001</v>
      </c>
      <c r="AB3" s="30">
        <v>49.5</v>
      </c>
      <c r="AC3" s="30">
        <v>311.7</v>
      </c>
      <c r="AD3" s="30">
        <v>85.173805236816406</v>
      </c>
      <c r="AE3" s="148">
        <v>0.32500000000000001</v>
      </c>
      <c r="AF3" s="30">
        <v>50.05</v>
      </c>
      <c r="AG3" s="30">
        <v>311.7</v>
      </c>
      <c r="AH3" s="30">
        <v>87.030601501464844</v>
      </c>
      <c r="AI3" s="148">
        <v>0.42699999999999999</v>
      </c>
      <c r="AJ3" s="30">
        <v>50.714924420000003</v>
      </c>
      <c r="AK3" s="30">
        <v>321.3</v>
      </c>
      <c r="AL3" s="30">
        <v>88.284278869628906</v>
      </c>
      <c r="AM3" s="148">
        <v>0.42699999999999999</v>
      </c>
      <c r="AN3" s="30">
        <v>51.12066549</v>
      </c>
      <c r="AO3" s="30">
        <v>321.3</v>
      </c>
      <c r="AP3" s="148">
        <v>0.25</v>
      </c>
      <c r="AQ3" s="30">
        <v>49.462733919999998</v>
      </c>
      <c r="AR3" s="30"/>
      <c r="AS3" s="30">
        <v>93</v>
      </c>
      <c r="AT3" s="30">
        <v>93</v>
      </c>
      <c r="AU3" s="148">
        <v>1</v>
      </c>
      <c r="AV3" s="30">
        <v>83.874732971191406</v>
      </c>
      <c r="AW3" s="148">
        <v>0.25</v>
      </c>
      <c r="AX3" s="30">
        <v>49.34687692</v>
      </c>
      <c r="AY3" s="30"/>
      <c r="AZ3" s="30">
        <v>93</v>
      </c>
      <c r="BA3" s="30">
        <v>86.650047302246094</v>
      </c>
      <c r="BB3" s="148">
        <v>0.39500000000000002</v>
      </c>
      <c r="BC3" s="30">
        <v>50.81</v>
      </c>
      <c r="BD3" s="30">
        <v>309.2</v>
      </c>
      <c r="BE3" s="30">
        <v>87.937294006347656</v>
      </c>
      <c r="BF3" s="147">
        <v>0.39500000000000002</v>
      </c>
      <c r="BG3" s="30">
        <v>51.43</v>
      </c>
      <c r="BH3" s="30">
        <v>309.2</v>
      </c>
      <c r="BI3" s="30">
        <v>88.336265563964844</v>
      </c>
      <c r="BJ3" s="148">
        <v>0.46700000000000003</v>
      </c>
      <c r="BK3" s="30">
        <v>51.657132109999999</v>
      </c>
      <c r="BL3" s="30">
        <v>321.3</v>
      </c>
      <c r="BM3" s="30">
        <v>89.937309265136719</v>
      </c>
      <c r="BN3" s="148">
        <v>0.46700000000000003</v>
      </c>
      <c r="BO3" s="30">
        <v>52.464108699999997</v>
      </c>
      <c r="BP3" s="30">
        <v>321.3</v>
      </c>
      <c r="BQ3" s="148"/>
      <c r="BR3" s="148"/>
      <c r="BS3" s="148"/>
      <c r="BT3" s="148">
        <v>1</v>
      </c>
      <c r="BU3" s="148"/>
      <c r="BV3" s="148">
        <v>0</v>
      </c>
      <c r="BW3" s="148"/>
      <c r="BX3" s="148">
        <v>0.20599999999999999</v>
      </c>
      <c r="BY3" s="148">
        <v>0.44740000000000002</v>
      </c>
      <c r="BZ3" s="1">
        <v>0</v>
      </c>
      <c r="CA3" s="150">
        <v>11366.8095703125</v>
      </c>
      <c r="CB3" s="150">
        <v>12273.44</v>
      </c>
      <c r="CC3" s="124" t="s">
        <v>4082</v>
      </c>
      <c r="CD3" t="s">
        <v>4634</v>
      </c>
    </row>
    <row r="4" spans="1:82" x14ac:dyDescent="0.3">
      <c r="A4" s="1">
        <v>10913000</v>
      </c>
      <c r="B4" s="124" t="s">
        <v>4083</v>
      </c>
      <c r="C4" t="s">
        <v>3</v>
      </c>
      <c r="D4" t="s">
        <v>553</v>
      </c>
      <c r="E4" s="30">
        <v>82.148200988769531</v>
      </c>
      <c r="F4" s="30">
        <v>80.758842468261719</v>
      </c>
      <c r="G4" s="30">
        <v>85.436859130859375</v>
      </c>
      <c r="H4" s="30">
        <v>85.680778503417969</v>
      </c>
      <c r="I4" s="1">
        <v>545</v>
      </c>
      <c r="J4" s="1">
        <v>6</v>
      </c>
      <c r="K4" s="1">
        <v>8</v>
      </c>
      <c r="L4" t="s">
        <v>3889</v>
      </c>
      <c r="M4" t="s">
        <v>3911</v>
      </c>
      <c r="N4" t="s">
        <v>3919</v>
      </c>
      <c r="O4" t="s">
        <v>3921</v>
      </c>
      <c r="P4" s="148">
        <v>0.38133874535560608</v>
      </c>
      <c r="Q4" s="30">
        <v>48.771534459999998</v>
      </c>
      <c r="R4" s="30">
        <v>309.53347778320313</v>
      </c>
      <c r="S4" s="1">
        <v>993</v>
      </c>
      <c r="T4" s="1">
        <v>512</v>
      </c>
      <c r="U4" s="148">
        <v>0.5156092643737793</v>
      </c>
      <c r="V4" s="148">
        <v>0.23371647298336029</v>
      </c>
      <c r="W4" s="149">
        <v>48.193680000000001</v>
      </c>
      <c r="X4" s="149">
        <v>262.83523559570313</v>
      </c>
      <c r="Y4" s="1">
        <v>512</v>
      </c>
      <c r="Z4" s="30">
        <v>83.712272644042969</v>
      </c>
      <c r="AA4" s="148">
        <v>0.46500000000000002</v>
      </c>
      <c r="AB4" s="30">
        <v>49.6</v>
      </c>
      <c r="AC4" s="30">
        <v>339.1</v>
      </c>
      <c r="AD4" s="30">
        <v>82.758750915527344</v>
      </c>
      <c r="AE4" s="148">
        <v>0.28299999999999997</v>
      </c>
      <c r="AF4" s="30">
        <v>49.23</v>
      </c>
      <c r="AG4" s="30">
        <v>292.7</v>
      </c>
      <c r="AH4" s="30">
        <v>80.561470031738281</v>
      </c>
      <c r="AI4" s="148">
        <v>0.46300000000000002</v>
      </c>
      <c r="AJ4" s="30">
        <v>48.572259520000003</v>
      </c>
      <c r="AK4" s="30">
        <v>341</v>
      </c>
      <c r="AL4" s="30">
        <v>79.893516540527344</v>
      </c>
      <c r="AM4" s="148">
        <v>0.29499999999999998</v>
      </c>
      <c r="AN4" s="30">
        <v>48.265301780000001</v>
      </c>
      <c r="AO4" s="30">
        <v>293.8</v>
      </c>
      <c r="AP4" s="148">
        <v>0.26720649003982538</v>
      </c>
      <c r="AQ4" s="30">
        <v>50.282504379999999</v>
      </c>
      <c r="AR4" s="30">
        <v>267.20648193359381</v>
      </c>
      <c r="AS4" s="30">
        <v>999</v>
      </c>
      <c r="AT4" s="30">
        <v>521</v>
      </c>
      <c r="AU4" s="148">
        <v>0.5156092643737793</v>
      </c>
      <c r="AV4" s="30">
        <v>85.680778503417969</v>
      </c>
      <c r="AW4" s="148">
        <v>0.15708811581134799</v>
      </c>
      <c r="AX4" s="30">
        <v>50.381955570000002</v>
      </c>
      <c r="AY4" s="30">
        <v>224.13792419433591</v>
      </c>
      <c r="AZ4" s="30">
        <v>521</v>
      </c>
      <c r="BA4" s="30">
        <v>87.392364501953125</v>
      </c>
      <c r="BB4" s="148">
        <v>0.40799999999999997</v>
      </c>
      <c r="BC4" s="30">
        <v>51.17</v>
      </c>
      <c r="BD4" s="30">
        <v>314.8</v>
      </c>
      <c r="BE4" s="30">
        <v>87.00408935546875</v>
      </c>
      <c r="BF4" s="147">
        <v>0.218</v>
      </c>
      <c r="BG4" s="30">
        <v>50.97</v>
      </c>
      <c r="BH4" s="30">
        <v>256.39999999999998</v>
      </c>
      <c r="BI4" s="30">
        <v>85.333534240722656</v>
      </c>
      <c r="BJ4" s="148">
        <v>0.41099999999999998</v>
      </c>
      <c r="BK4" s="30">
        <v>50.19443527</v>
      </c>
      <c r="BL4" s="30">
        <v>312.10000000000002</v>
      </c>
      <c r="BM4" s="30">
        <v>84.560569763183594</v>
      </c>
      <c r="BN4" s="148">
        <v>0.246</v>
      </c>
      <c r="BO4" s="30">
        <v>49.784484519999999</v>
      </c>
      <c r="BP4" s="30">
        <v>256.2</v>
      </c>
      <c r="BQ4" s="148">
        <v>7.2999999999999995E-2</v>
      </c>
      <c r="BR4" s="148">
        <v>3.3000000000000002E-2</v>
      </c>
      <c r="BS4" s="148">
        <v>1.0999999999999999E-2</v>
      </c>
      <c r="BT4" s="148">
        <v>0.85099999999999998</v>
      </c>
      <c r="BU4" s="148">
        <v>2.9000000000000001E-2</v>
      </c>
      <c r="BV4" s="148">
        <v>2.000000094994903E-3</v>
      </c>
      <c r="BW4" s="148">
        <v>5.2999999999999999E-2</v>
      </c>
      <c r="BX4" s="148">
        <v>0.14299999999999999</v>
      </c>
      <c r="BY4" s="148">
        <v>0.42199999999999999</v>
      </c>
      <c r="BZ4" s="1"/>
      <c r="CA4" s="150">
        <v>8689.1103515625</v>
      </c>
      <c r="CB4" s="150">
        <v>8930.02</v>
      </c>
      <c r="CC4" s="124" t="s">
        <v>4083</v>
      </c>
      <c r="CD4" t="s">
        <v>4633</v>
      </c>
    </row>
    <row r="5" spans="1:82" x14ac:dyDescent="0.3">
      <c r="A5" s="1">
        <v>10914050</v>
      </c>
      <c r="B5" s="124" t="s">
        <v>4083</v>
      </c>
      <c r="C5" t="s">
        <v>3</v>
      </c>
      <c r="D5" t="s">
        <v>554</v>
      </c>
      <c r="E5" s="30">
        <v>88.682159423828125</v>
      </c>
      <c r="F5" s="30">
        <v>90.09381103515625</v>
      </c>
      <c r="G5" s="30">
        <v>89.445137023925781</v>
      </c>
      <c r="H5" s="30">
        <v>91.6279296875</v>
      </c>
      <c r="I5" s="1">
        <v>527</v>
      </c>
      <c r="J5" s="1">
        <v>3</v>
      </c>
      <c r="K5" s="1">
        <v>5</v>
      </c>
      <c r="L5" t="s">
        <v>3889</v>
      </c>
      <c r="M5" t="s">
        <v>3911</v>
      </c>
      <c r="N5" t="s">
        <v>3919</v>
      </c>
      <c r="O5" t="s">
        <v>3921</v>
      </c>
      <c r="P5" s="148">
        <v>0.49183672666549683</v>
      </c>
      <c r="Q5" s="30">
        <v>51.489420350000003</v>
      </c>
      <c r="R5" s="30">
        <v>352.448974609375</v>
      </c>
      <c r="S5" s="1">
        <v>503</v>
      </c>
      <c r="T5" s="1">
        <v>298</v>
      </c>
      <c r="U5" s="148">
        <v>0.59244531393051147</v>
      </c>
      <c r="V5" s="148">
        <v>0.37545126676559448</v>
      </c>
      <c r="W5" s="149">
        <v>52.06155296</v>
      </c>
      <c r="X5" s="149">
        <v>324.90975952148438</v>
      </c>
      <c r="Y5" s="1">
        <v>298</v>
      </c>
      <c r="Z5" s="30">
        <v>84.920639038085938</v>
      </c>
      <c r="AA5" s="148">
        <v>0.44900000000000001</v>
      </c>
      <c r="AB5" s="30">
        <v>50</v>
      </c>
      <c r="AC5" s="30">
        <v>338.6</v>
      </c>
      <c r="AD5" s="30">
        <v>84.084083557128906</v>
      </c>
      <c r="AE5" s="148">
        <v>0.34100000000000003</v>
      </c>
      <c r="AF5" s="30">
        <v>49.68</v>
      </c>
      <c r="AG5" s="30">
        <v>311.2</v>
      </c>
      <c r="AH5" s="30">
        <v>79.866813659667969</v>
      </c>
      <c r="AI5" s="148">
        <v>0.41899999999999998</v>
      </c>
      <c r="AJ5" s="30">
        <v>48.342177560000003</v>
      </c>
      <c r="AK5" s="30">
        <v>320.2</v>
      </c>
      <c r="AL5" s="30">
        <v>77.624069213867188</v>
      </c>
      <c r="AM5" s="148">
        <v>0.26800000000000002</v>
      </c>
      <c r="AN5" s="30">
        <v>47.49301372</v>
      </c>
      <c r="AO5" s="30">
        <v>281.8</v>
      </c>
      <c r="AP5" s="148">
        <v>0.37755101919174189</v>
      </c>
      <c r="AQ5" s="30">
        <v>52.789789900000002</v>
      </c>
      <c r="AR5" s="30">
        <v>284.48980712890631</v>
      </c>
      <c r="AS5" s="30">
        <v>506</v>
      </c>
      <c r="AT5" s="30">
        <v>301</v>
      </c>
      <c r="AU5" s="148">
        <v>0.59244531393051147</v>
      </c>
      <c r="AV5" s="30">
        <v>91.6279296875</v>
      </c>
      <c r="AW5" s="148">
        <v>0.24460431933403021</v>
      </c>
      <c r="AX5" s="30">
        <v>53.790365559999998</v>
      </c>
      <c r="AY5" s="30">
        <v>243.16546630859381</v>
      </c>
      <c r="AZ5" s="30">
        <v>301</v>
      </c>
      <c r="BA5" s="30">
        <v>84.299385070800781</v>
      </c>
      <c r="BB5" s="148">
        <v>0.42799999999999999</v>
      </c>
      <c r="BC5" s="30">
        <v>49.67</v>
      </c>
      <c r="BD5" s="30">
        <v>307.8</v>
      </c>
      <c r="BE5" s="30">
        <v>83.900177001953125</v>
      </c>
      <c r="BF5" s="147">
        <v>0.307</v>
      </c>
      <c r="BG5" s="30">
        <v>49.44</v>
      </c>
      <c r="BH5" s="30">
        <v>272.60000000000002</v>
      </c>
      <c r="BI5" s="30">
        <v>79.675636291503906</v>
      </c>
      <c r="BJ5" s="148">
        <v>0.312</v>
      </c>
      <c r="BK5" s="30">
        <v>47.4383482</v>
      </c>
      <c r="BL5" s="30">
        <v>265.8</v>
      </c>
      <c r="BM5" s="30">
        <v>78.561080932617188</v>
      </c>
      <c r="BN5" s="148">
        <v>0.192</v>
      </c>
      <c r="BO5" s="30">
        <v>46.794497419999999</v>
      </c>
      <c r="BP5" s="30">
        <v>223</v>
      </c>
      <c r="BQ5" s="148">
        <v>7.5999999999999998E-2</v>
      </c>
      <c r="BR5" s="148">
        <v>2.3E-2</v>
      </c>
      <c r="BS5" s="148">
        <v>1.7000000000000001E-2</v>
      </c>
      <c r="BT5" s="148">
        <v>0.84799999999999998</v>
      </c>
      <c r="BU5" s="148">
        <v>3.4000000000000002E-2</v>
      </c>
      <c r="BV5" s="148">
        <v>2.000000094994903E-3</v>
      </c>
      <c r="BW5" s="148">
        <v>5.0999999999999997E-2</v>
      </c>
      <c r="BX5" s="148">
        <v>0.14399999999999999</v>
      </c>
      <c r="BY5" s="148">
        <v>0.45800000000000002</v>
      </c>
      <c r="BZ5" s="1"/>
      <c r="CA5" s="150">
        <v>8858.3095703125</v>
      </c>
      <c r="CB5" s="150">
        <v>8917.7800000000007</v>
      </c>
      <c r="CC5" s="124" t="s">
        <v>4083</v>
      </c>
      <c r="CD5" t="s">
        <v>4634</v>
      </c>
    </row>
    <row r="6" spans="1:82" x14ac:dyDescent="0.3">
      <c r="A6" s="1">
        <v>10921050</v>
      </c>
      <c r="B6" s="124" t="s">
        <v>4084</v>
      </c>
      <c r="C6" t="s">
        <v>4</v>
      </c>
      <c r="D6" t="s">
        <v>551</v>
      </c>
      <c r="E6" s="30">
        <v>92.360633850097656</v>
      </c>
      <c r="F6" s="30">
        <v>90.70733642578125</v>
      </c>
      <c r="G6" s="30">
        <v>98.449546813964844</v>
      </c>
      <c r="H6" s="30">
        <v>94.55914306640625</v>
      </c>
      <c r="I6" s="1">
        <v>74</v>
      </c>
      <c r="J6" s="1">
        <v>7</v>
      </c>
      <c r="K6" s="1">
        <v>12</v>
      </c>
      <c r="L6" t="s">
        <v>3889</v>
      </c>
      <c r="M6" t="s">
        <v>3911</v>
      </c>
      <c r="N6" t="s">
        <v>3917</v>
      </c>
      <c r="O6" t="s">
        <v>3921</v>
      </c>
      <c r="P6" s="148">
        <v>0.54054051637649536</v>
      </c>
      <c r="Q6" s="30">
        <v>53.019529540000001</v>
      </c>
      <c r="R6" s="30">
        <v>340.54052734375</v>
      </c>
      <c r="S6" s="1">
        <v>57</v>
      </c>
      <c r="T6" s="1">
        <v>23</v>
      </c>
      <c r="U6" s="148">
        <v>0.40350878238677979</v>
      </c>
      <c r="V6" s="148"/>
      <c r="W6" s="149">
        <v>52.315761940000002</v>
      </c>
      <c r="X6" s="149"/>
      <c r="Y6" s="1">
        <v>23</v>
      </c>
      <c r="Z6" s="30">
        <v>87.63946533203125</v>
      </c>
      <c r="AA6" s="148">
        <v>0.5</v>
      </c>
      <c r="AB6" s="30">
        <v>50.9</v>
      </c>
      <c r="AC6" s="30">
        <v>352.6</v>
      </c>
      <c r="AD6" s="30">
        <v>86.764205932617188</v>
      </c>
      <c r="AE6" s="148">
        <v>0.23499999999999999</v>
      </c>
      <c r="AF6" s="30">
        <v>50.59</v>
      </c>
      <c r="AG6" s="30">
        <v>311.8</v>
      </c>
      <c r="AH6" s="30">
        <v>79.643333435058594</v>
      </c>
      <c r="AI6" s="148">
        <v>0.52500000000000002</v>
      </c>
      <c r="AJ6" s="30">
        <v>48.268157590000001</v>
      </c>
      <c r="AK6" s="30">
        <v>345</v>
      </c>
      <c r="AL6" s="30">
        <v>80.257736206054688</v>
      </c>
      <c r="AM6" s="148">
        <v>0.2</v>
      </c>
      <c r="AN6" s="30">
        <v>48.389247070000003</v>
      </c>
      <c r="AO6" s="30">
        <v>280</v>
      </c>
      <c r="AP6" s="148">
        <v>0.61702126264572144</v>
      </c>
      <c r="AQ6" s="30">
        <v>58.422286819999997</v>
      </c>
      <c r="AR6" s="30">
        <v>365.95745849609381</v>
      </c>
      <c r="AS6" s="30">
        <v>57</v>
      </c>
      <c r="AT6" s="30">
        <v>23</v>
      </c>
      <c r="AU6" s="148">
        <v>0.40350878238677979</v>
      </c>
      <c r="AV6" s="30">
        <v>94.55914306640625</v>
      </c>
      <c r="AW6" s="148">
        <v>0.3333333432674408</v>
      </c>
      <c r="AX6" s="30">
        <v>55.470294879999997</v>
      </c>
      <c r="AY6" s="30"/>
      <c r="AZ6" s="30">
        <v>23</v>
      </c>
      <c r="BA6" s="30">
        <v>96.011451721191406</v>
      </c>
      <c r="BB6" s="148">
        <v>0.52500000000000002</v>
      </c>
      <c r="BC6" s="30">
        <v>55.35</v>
      </c>
      <c r="BD6" s="30">
        <v>345</v>
      </c>
      <c r="BE6" s="30">
        <v>93.090202331542969</v>
      </c>
      <c r="BF6" s="147">
        <v>0.25</v>
      </c>
      <c r="BG6" s="30">
        <v>53.97</v>
      </c>
      <c r="BH6" s="30">
        <v>270</v>
      </c>
      <c r="BI6" s="30">
        <v>89.498374938964844</v>
      </c>
      <c r="BJ6" s="148">
        <v>0.51500000000000001</v>
      </c>
      <c r="BK6" s="30">
        <v>52.223221199999998</v>
      </c>
      <c r="BL6" s="30">
        <v>357.6</v>
      </c>
      <c r="BM6" s="30">
        <v>87.998321533203125</v>
      </c>
      <c r="BN6" s="148">
        <v>0.33300000000000002</v>
      </c>
      <c r="BO6" s="30">
        <v>51.497770420000002</v>
      </c>
      <c r="BP6" s="30">
        <v>300</v>
      </c>
      <c r="BQ6" s="148"/>
      <c r="BR6" s="148"/>
      <c r="BS6" s="148"/>
      <c r="BT6" s="148">
        <v>0.93200000000000005</v>
      </c>
      <c r="BU6" s="148">
        <v>6.8000000000000005E-2</v>
      </c>
      <c r="BV6" s="148">
        <v>0</v>
      </c>
      <c r="BW6" s="148"/>
      <c r="BX6" s="148">
        <v>0.216</v>
      </c>
      <c r="BY6" s="148">
        <v>0.20899999999999999</v>
      </c>
      <c r="BZ6" s="1"/>
      <c r="CA6" s="150">
        <v>15937.259765625</v>
      </c>
      <c r="CB6" s="150">
        <v>17058.080000000002</v>
      </c>
      <c r="CC6" s="124" t="s">
        <v>4084</v>
      </c>
      <c r="CD6" t="s">
        <v>4633</v>
      </c>
    </row>
    <row r="7" spans="1:82" x14ac:dyDescent="0.3">
      <c r="A7" s="1">
        <v>10924020</v>
      </c>
      <c r="B7" s="124" t="s">
        <v>4084</v>
      </c>
      <c r="C7" t="s">
        <v>4</v>
      </c>
      <c r="D7" t="s">
        <v>552</v>
      </c>
      <c r="E7" s="30">
        <v>87.153274536132813</v>
      </c>
      <c r="F7" s="30">
        <v>86.104736328125</v>
      </c>
      <c r="G7" s="30">
        <v>85.988609313964844</v>
      </c>
      <c r="H7" s="30">
        <v>83.780441284179688</v>
      </c>
      <c r="I7" s="1">
        <v>71</v>
      </c>
      <c r="J7" s="1" t="s">
        <v>3981</v>
      </c>
      <c r="K7" s="1">
        <v>6</v>
      </c>
      <c r="L7" t="s">
        <v>3889</v>
      </c>
      <c r="M7" t="s">
        <v>3911</v>
      </c>
      <c r="N7" t="s">
        <v>3917</v>
      </c>
      <c r="O7" t="s">
        <v>3921</v>
      </c>
      <c r="P7" s="148">
        <v>0.54285717010498047</v>
      </c>
      <c r="Q7" s="30">
        <v>50.853458549999999</v>
      </c>
      <c r="R7" s="30">
        <v>342.85714721679688</v>
      </c>
      <c r="S7" s="1">
        <v>51</v>
      </c>
      <c r="T7" s="1">
        <v>23</v>
      </c>
      <c r="U7" s="148">
        <v>0.45098039507865911</v>
      </c>
      <c r="V7" s="148">
        <v>0.375</v>
      </c>
      <c r="W7" s="149">
        <v>50.408709629999997</v>
      </c>
      <c r="X7" s="149"/>
      <c r="Y7" s="1">
        <v>23</v>
      </c>
      <c r="Z7" s="30">
        <v>83.712272644042969</v>
      </c>
      <c r="AA7" s="148">
        <v>0.40500000000000003</v>
      </c>
      <c r="AB7" s="30">
        <v>49.6</v>
      </c>
      <c r="AC7" s="30">
        <v>321.39999999999998</v>
      </c>
      <c r="AD7" s="30">
        <v>82.552589416503906</v>
      </c>
      <c r="AE7" s="148">
        <v>0.222</v>
      </c>
      <c r="AF7" s="30">
        <v>49.16</v>
      </c>
      <c r="AG7" s="30">
        <v>244.4</v>
      </c>
      <c r="AH7" s="30">
        <v>85.372550964355469</v>
      </c>
      <c r="AI7" s="148">
        <v>0.47799999999999998</v>
      </c>
      <c r="AJ7" s="30">
        <v>50.165756389999999</v>
      </c>
      <c r="AK7" s="30">
        <v>330.4</v>
      </c>
      <c r="AL7" s="30">
        <v>86.019149780273438</v>
      </c>
      <c r="AM7" s="148">
        <v>0.39100000000000001</v>
      </c>
      <c r="AN7" s="30">
        <v>50.34984687</v>
      </c>
      <c r="AO7" s="30">
        <v>295.7</v>
      </c>
      <c r="AP7" s="148">
        <v>0.4285714328289032</v>
      </c>
      <c r="AQ7" s="30">
        <v>50.627641969999999</v>
      </c>
      <c r="AR7" s="30">
        <v>334.28570556640631</v>
      </c>
      <c r="AS7" s="30">
        <v>51</v>
      </c>
      <c r="AT7" s="30">
        <v>23</v>
      </c>
      <c r="AU7" s="148">
        <v>0.45098039507865911</v>
      </c>
      <c r="AV7" s="30">
        <v>83.780441284179688</v>
      </c>
      <c r="AW7" s="148"/>
      <c r="AX7" s="30">
        <v>49.292840159999997</v>
      </c>
      <c r="AY7" s="30"/>
      <c r="AZ7" s="30">
        <v>23</v>
      </c>
      <c r="BA7" s="30">
        <v>84.959220886230469</v>
      </c>
      <c r="BB7" s="148">
        <v>0.54799999999999993</v>
      </c>
      <c r="BC7" s="30">
        <v>49.99</v>
      </c>
      <c r="BD7" s="30">
        <v>352.4</v>
      </c>
      <c r="BE7" s="30">
        <v>82.601806640625</v>
      </c>
      <c r="BF7" s="147">
        <v>0.38900000000000001</v>
      </c>
      <c r="BG7" s="30">
        <v>48.8</v>
      </c>
      <c r="BH7" s="30">
        <v>277.8</v>
      </c>
      <c r="BI7" s="30">
        <v>88.062767028808594</v>
      </c>
      <c r="BJ7" s="148">
        <v>0.54299999999999993</v>
      </c>
      <c r="BK7" s="30">
        <v>51.523907440000002</v>
      </c>
      <c r="BL7" s="30">
        <v>345.7</v>
      </c>
      <c r="BM7" s="30">
        <v>87.207237243652344</v>
      </c>
      <c r="BN7" s="148">
        <v>0.435</v>
      </c>
      <c r="BO7" s="30">
        <v>51.10351429</v>
      </c>
      <c r="BP7" s="30">
        <v>300</v>
      </c>
      <c r="BQ7" s="148"/>
      <c r="BR7" s="148"/>
      <c r="BS7" s="148"/>
      <c r="BT7" s="148">
        <v>1</v>
      </c>
      <c r="BU7" s="148"/>
      <c r="BV7" s="148">
        <v>0</v>
      </c>
      <c r="BW7" s="148"/>
      <c r="BX7" s="148">
        <v>0.14099999999999999</v>
      </c>
      <c r="BY7" s="148">
        <v>0.39100000000000001</v>
      </c>
      <c r="BZ7" s="1"/>
      <c r="CA7" s="150">
        <v>11435.2998046875</v>
      </c>
      <c r="CB7" s="150">
        <v>12150.73</v>
      </c>
      <c r="CC7" s="124" t="s">
        <v>4084</v>
      </c>
      <c r="CD7" t="s">
        <v>4634</v>
      </c>
    </row>
    <row r="8" spans="1:82" x14ac:dyDescent="0.3">
      <c r="A8" s="1">
        <v>20893000</v>
      </c>
      <c r="B8" s="124" t="s">
        <v>4085</v>
      </c>
      <c r="C8" t="s">
        <v>5</v>
      </c>
      <c r="D8" t="s">
        <v>555</v>
      </c>
      <c r="E8" s="30">
        <v>80.503623962402344</v>
      </c>
      <c r="F8" s="30">
        <v>85.946014404296875</v>
      </c>
      <c r="G8" s="30">
        <v>79.965377807617188</v>
      </c>
      <c r="H8" s="30">
        <v>82.638320922851563</v>
      </c>
      <c r="I8" s="1">
        <v>66</v>
      </c>
      <c r="J8" s="1">
        <v>6</v>
      </c>
      <c r="K8" s="1">
        <v>8</v>
      </c>
      <c r="L8" t="s">
        <v>3811</v>
      </c>
      <c r="M8" t="s">
        <v>3912</v>
      </c>
      <c r="N8" t="s">
        <v>3916</v>
      </c>
      <c r="O8" t="s">
        <v>3921</v>
      </c>
      <c r="P8" s="148">
        <v>0.4444444477558136</v>
      </c>
      <c r="Q8" s="30">
        <v>48.087450680000003</v>
      </c>
      <c r="R8" s="30">
        <v>338.09524536132813</v>
      </c>
      <c r="S8" s="1">
        <v>159</v>
      </c>
      <c r="T8" s="1">
        <v>68</v>
      </c>
      <c r="U8" s="148">
        <v>0.42767295241355902</v>
      </c>
      <c r="V8" s="148">
        <v>0.31818181276321411</v>
      </c>
      <c r="W8" s="149">
        <v>50.342942559999997</v>
      </c>
      <c r="X8" s="149"/>
      <c r="Y8" s="1">
        <v>68</v>
      </c>
      <c r="Z8" s="30">
        <v>83.410179138183594</v>
      </c>
      <c r="AA8" s="148">
        <v>0.37200000000000011</v>
      </c>
      <c r="AB8" s="30">
        <v>49.5</v>
      </c>
      <c r="AC8" s="30">
        <v>334</v>
      </c>
      <c r="AD8" s="30">
        <v>86.086807250976563</v>
      </c>
      <c r="AE8" s="148">
        <v>0.27300000000000002</v>
      </c>
      <c r="AF8" s="30">
        <v>50.36</v>
      </c>
      <c r="AG8" s="30">
        <v>320.5</v>
      </c>
      <c r="AH8" s="30">
        <v>79.177848815917969</v>
      </c>
      <c r="AI8" s="148">
        <v>0.42599999999999999</v>
      </c>
      <c r="AJ8" s="30">
        <v>48.11398346</v>
      </c>
      <c r="AK8" s="30">
        <v>326.60000000000002</v>
      </c>
      <c r="AL8" s="30">
        <v>79.813697814941406</v>
      </c>
      <c r="AM8" s="148">
        <v>0.29799999999999999</v>
      </c>
      <c r="AN8" s="30">
        <v>48.23814015</v>
      </c>
      <c r="AO8" s="30">
        <v>300</v>
      </c>
      <c r="AP8" s="148">
        <v>0.30158731341362</v>
      </c>
      <c r="AQ8" s="30">
        <v>46.859950990000002</v>
      </c>
      <c r="AR8" s="30"/>
      <c r="AS8" s="30">
        <v>159</v>
      </c>
      <c r="AT8" s="30">
        <v>68</v>
      </c>
      <c r="AU8" s="148">
        <v>0.42767295241355902</v>
      </c>
      <c r="AV8" s="30">
        <v>82.638320922851563</v>
      </c>
      <c r="AW8" s="148">
        <v>0.18181818723678589</v>
      </c>
      <c r="AX8" s="30">
        <v>48.638268629999999</v>
      </c>
      <c r="AY8" s="30"/>
      <c r="AZ8" s="30">
        <v>68</v>
      </c>
      <c r="BA8" s="30">
        <v>84.010711669921875</v>
      </c>
      <c r="BB8" s="148">
        <v>0.35099999999999998</v>
      </c>
      <c r="BC8" s="30">
        <v>49.53</v>
      </c>
      <c r="BD8" s="30">
        <v>297.89999999999998</v>
      </c>
      <c r="BE8" s="30">
        <v>82.175773620605469</v>
      </c>
      <c r="BF8" s="147">
        <v>0.25</v>
      </c>
      <c r="BG8" s="30">
        <v>48.59</v>
      </c>
      <c r="BH8" s="30">
        <v>265.89999999999998</v>
      </c>
      <c r="BI8" s="30">
        <v>83.672050476074219</v>
      </c>
      <c r="BJ8" s="148">
        <v>0.37200000000000011</v>
      </c>
      <c r="BK8" s="30">
        <v>49.38509148</v>
      </c>
      <c r="BL8" s="30">
        <v>291.5</v>
      </c>
      <c r="BM8" s="30">
        <v>81.938232421875</v>
      </c>
      <c r="BN8" s="148">
        <v>0.255</v>
      </c>
      <c r="BO8" s="30">
        <v>48.477580170000003</v>
      </c>
      <c r="BP8" s="30">
        <v>242.6</v>
      </c>
      <c r="BQ8" s="148"/>
      <c r="BR8" s="148"/>
      <c r="BS8" s="148"/>
      <c r="BT8" s="148">
        <v>0.98499999999999999</v>
      </c>
      <c r="BU8" s="148"/>
      <c r="BV8" s="148">
        <v>1.499999966472387E-2</v>
      </c>
      <c r="BW8" s="148"/>
      <c r="BX8" s="148">
        <v>0.16700000000000001</v>
      </c>
      <c r="BY8" s="148">
        <v>0.248</v>
      </c>
      <c r="BZ8" s="1"/>
      <c r="CA8" s="150">
        <v>7126.27978515625</v>
      </c>
      <c r="CB8" s="150">
        <v>7863.74</v>
      </c>
      <c r="CC8" s="124" t="s">
        <v>4085</v>
      </c>
      <c r="CD8" t="s">
        <v>4633</v>
      </c>
    </row>
    <row r="9" spans="1:82" x14ac:dyDescent="0.3">
      <c r="A9" s="1">
        <v>20894020</v>
      </c>
      <c r="B9" s="124" t="s">
        <v>4085</v>
      </c>
      <c r="C9" t="s">
        <v>5</v>
      </c>
      <c r="D9" t="s">
        <v>556</v>
      </c>
      <c r="E9" s="30">
        <v>83.980766296386719</v>
      </c>
      <c r="F9" s="30">
        <v>83.263900756835938</v>
      </c>
      <c r="G9" s="30">
        <v>88.323776245117188</v>
      </c>
      <c r="H9" s="30">
        <v>88.352310180664063</v>
      </c>
      <c r="I9" s="1">
        <v>141</v>
      </c>
      <c r="J9" s="1" t="s">
        <v>3981</v>
      </c>
      <c r="K9" s="1">
        <v>5</v>
      </c>
      <c r="L9" t="s">
        <v>3811</v>
      </c>
      <c r="M9" t="s">
        <v>3912</v>
      </c>
      <c r="N9" t="s">
        <v>3916</v>
      </c>
      <c r="O9" t="s">
        <v>3921</v>
      </c>
      <c r="P9" s="148">
        <v>0.58666664361953735</v>
      </c>
      <c r="Q9" s="30">
        <v>49.533812419999997</v>
      </c>
      <c r="R9" s="30">
        <v>368</v>
      </c>
      <c r="S9" s="1">
        <v>66</v>
      </c>
      <c r="T9" s="1">
        <v>30</v>
      </c>
      <c r="U9" s="148">
        <v>0.45454546809196472</v>
      </c>
      <c r="V9" s="148">
        <v>0.25</v>
      </c>
      <c r="W9" s="149">
        <v>49.231632070000003</v>
      </c>
      <c r="X9" s="149"/>
      <c r="Y9" s="1">
        <v>30</v>
      </c>
      <c r="Z9" s="30">
        <v>88.243644714355469</v>
      </c>
      <c r="AA9" s="148">
        <v>0.62</v>
      </c>
      <c r="AB9" s="30">
        <v>51.1</v>
      </c>
      <c r="AC9" s="30">
        <v>380.3</v>
      </c>
      <c r="AD9" s="30">
        <v>89.326515197753906</v>
      </c>
      <c r="AE9" s="148">
        <v>0.45200000000000001</v>
      </c>
      <c r="AF9" s="30">
        <v>51.46</v>
      </c>
      <c r="AG9" s="30">
        <v>332.3</v>
      </c>
      <c r="AH9" s="30">
        <v>88.353294372558594</v>
      </c>
      <c r="AI9" s="148">
        <v>0.50800000000000001</v>
      </c>
      <c r="AJ9" s="30">
        <v>51.153019739999998</v>
      </c>
      <c r="AK9" s="30">
        <v>357.4</v>
      </c>
      <c r="AL9" s="30">
        <v>89.658027648925781</v>
      </c>
      <c r="AM9" s="148">
        <v>0.46200000000000002</v>
      </c>
      <c r="AN9" s="30">
        <v>51.588150329999998</v>
      </c>
      <c r="AO9" s="30">
        <v>338.5</v>
      </c>
      <c r="AP9" s="148">
        <v>0.66666668653488159</v>
      </c>
      <c r="AQ9" s="30">
        <v>52.08834968</v>
      </c>
      <c r="AR9" s="30">
        <v>377.33334350585938</v>
      </c>
      <c r="AS9" s="30">
        <v>66</v>
      </c>
      <c r="AT9" s="30">
        <v>30</v>
      </c>
      <c r="AU9" s="148">
        <v>0.45454546809196472</v>
      </c>
      <c r="AV9" s="30">
        <v>88.352310180664063</v>
      </c>
      <c r="AW9" s="148">
        <v>0.3333333432674408</v>
      </c>
      <c r="AX9" s="30">
        <v>51.913054719999998</v>
      </c>
      <c r="AY9" s="30"/>
      <c r="AZ9" s="30">
        <v>30</v>
      </c>
      <c r="BA9" s="30">
        <v>91.928726196289063</v>
      </c>
      <c r="BB9" s="148">
        <v>0.50700000000000001</v>
      </c>
      <c r="BC9" s="30">
        <v>53.37</v>
      </c>
      <c r="BD9" s="30">
        <v>342.3</v>
      </c>
      <c r="BE9" s="30">
        <v>90.960067749023438</v>
      </c>
      <c r="BF9" s="147">
        <v>0.41899999999999998</v>
      </c>
      <c r="BG9" s="30">
        <v>52.92</v>
      </c>
      <c r="BH9" s="30">
        <v>290.3</v>
      </c>
      <c r="BI9" s="30">
        <v>88.063026428222656</v>
      </c>
      <c r="BJ9" s="148">
        <v>0.41</v>
      </c>
      <c r="BK9" s="30">
        <v>51.524032669999997</v>
      </c>
      <c r="BL9" s="30">
        <v>308.2</v>
      </c>
      <c r="BM9" s="30">
        <v>87.088226318359375</v>
      </c>
      <c r="BN9" s="148">
        <v>0.308</v>
      </c>
      <c r="BO9" s="30">
        <v>51.044201620000003</v>
      </c>
      <c r="BP9" s="30">
        <v>276.89999999999998</v>
      </c>
      <c r="BQ9" s="148"/>
      <c r="BR9" s="148"/>
      <c r="BS9" s="148"/>
      <c r="BT9" s="148">
        <v>0.99299999999999999</v>
      </c>
      <c r="BU9" s="148"/>
      <c r="BV9" s="148">
        <v>7.0000002160668373E-3</v>
      </c>
      <c r="BW9" s="148"/>
      <c r="BX9" s="148">
        <v>6.4000000000000001E-2</v>
      </c>
      <c r="BY9" s="148">
        <v>0.29199999999999998</v>
      </c>
      <c r="BZ9" s="1"/>
      <c r="CA9" s="150">
        <v>11251.2001953125</v>
      </c>
      <c r="CB9" s="150">
        <v>13595.89</v>
      </c>
      <c r="CC9" s="124" t="s">
        <v>4085</v>
      </c>
      <c r="CD9" t="s">
        <v>4634</v>
      </c>
    </row>
    <row r="10" spans="1:82" x14ac:dyDescent="0.3">
      <c r="A10" s="1">
        <v>20904020</v>
      </c>
      <c r="B10" s="124" t="s">
        <v>4086</v>
      </c>
      <c r="C10" t="s">
        <v>6</v>
      </c>
      <c r="D10" t="s">
        <v>557</v>
      </c>
      <c r="E10" s="30">
        <v>90.46435546875</v>
      </c>
      <c r="F10" s="30">
        <v>90.454620361328125</v>
      </c>
      <c r="G10" s="30">
        <v>85.024467468261719</v>
      </c>
      <c r="H10" s="30">
        <v>85.7235107421875</v>
      </c>
      <c r="I10" s="1">
        <v>167</v>
      </c>
      <c r="J10" s="1" t="s">
        <v>3981</v>
      </c>
      <c r="K10" s="1">
        <v>8</v>
      </c>
      <c r="L10" t="s">
        <v>3811</v>
      </c>
      <c r="M10" t="s">
        <v>3912</v>
      </c>
      <c r="N10" t="s">
        <v>3916</v>
      </c>
      <c r="O10" t="s">
        <v>3923</v>
      </c>
      <c r="P10" s="148">
        <v>0.75471699237823486</v>
      </c>
      <c r="Q10" s="30">
        <v>52.230747729999997</v>
      </c>
      <c r="R10" s="30">
        <v>403.77359008789063</v>
      </c>
      <c r="S10" s="1">
        <v>157</v>
      </c>
      <c r="T10" s="1">
        <v>92</v>
      </c>
      <c r="U10" s="148">
        <v>0.58598726987838745</v>
      </c>
      <c r="V10" s="148">
        <v>0.75471699237823486</v>
      </c>
      <c r="W10" s="149">
        <v>52.211051019999999</v>
      </c>
      <c r="X10" s="149">
        <v>403.77359008789063</v>
      </c>
      <c r="Y10" s="1">
        <v>92</v>
      </c>
      <c r="Z10" s="30">
        <v>87.337371826171875</v>
      </c>
      <c r="AA10" s="148">
        <v>0.73299999999999998</v>
      </c>
      <c r="AB10" s="30">
        <v>50.8</v>
      </c>
      <c r="AC10" s="30">
        <v>401</v>
      </c>
      <c r="AD10" s="30">
        <v>83.377243041992188</v>
      </c>
      <c r="AE10" s="148">
        <v>0.33300000000000002</v>
      </c>
      <c r="AF10" s="30">
        <v>49.44</v>
      </c>
      <c r="AG10" s="30">
        <v>333.3</v>
      </c>
      <c r="AH10" s="30">
        <v>84.553451538085938</v>
      </c>
      <c r="AI10" s="148">
        <v>0.71</v>
      </c>
      <c r="AJ10" s="30">
        <v>49.894458020000002</v>
      </c>
      <c r="AK10" s="30">
        <v>397.2</v>
      </c>
      <c r="AL10" s="30">
        <v>82.902877807617188</v>
      </c>
      <c r="AM10" s="148">
        <v>0.58299999999999996</v>
      </c>
      <c r="AN10" s="30">
        <v>49.289382879999998</v>
      </c>
      <c r="AO10" s="30">
        <v>366.7</v>
      </c>
      <c r="AP10" s="148">
        <v>0.65094339847564697</v>
      </c>
      <c r="AQ10" s="30">
        <v>50.024543970000003</v>
      </c>
      <c r="AR10" s="30">
        <v>376.41510009765631</v>
      </c>
      <c r="AS10" s="30">
        <v>157</v>
      </c>
      <c r="AT10" s="30">
        <v>92</v>
      </c>
      <c r="AU10" s="148">
        <v>0.58598726987838745</v>
      </c>
      <c r="AV10" s="30">
        <v>85.7235107421875</v>
      </c>
      <c r="AW10" s="148">
        <v>0.65094339847564697</v>
      </c>
      <c r="AX10" s="30">
        <v>50.406442390000002</v>
      </c>
      <c r="AY10" s="30">
        <v>376.41510009765631</v>
      </c>
      <c r="AZ10" s="30">
        <v>92</v>
      </c>
      <c r="BA10" s="30">
        <v>84.670547485351563</v>
      </c>
      <c r="BB10" s="148">
        <v>0.59399999999999997</v>
      </c>
      <c r="BC10" s="30">
        <v>49.85</v>
      </c>
      <c r="BD10" s="30">
        <v>365.3</v>
      </c>
      <c r="BE10" s="30">
        <v>80.917976379394531</v>
      </c>
      <c r="BF10" s="147">
        <v>0.25</v>
      </c>
      <c r="BG10" s="30">
        <v>47.97</v>
      </c>
      <c r="BH10" s="30">
        <v>266.7</v>
      </c>
      <c r="BI10" s="30">
        <v>83.228744506835938</v>
      </c>
      <c r="BJ10" s="148">
        <v>0.58899999999999997</v>
      </c>
      <c r="BK10" s="30">
        <v>49.169144180000004</v>
      </c>
      <c r="BL10" s="30">
        <v>369.2</v>
      </c>
      <c r="BM10" s="30">
        <v>82.061546325683594</v>
      </c>
      <c r="BN10" s="148">
        <v>0.41699999999999998</v>
      </c>
      <c r="BO10" s="30">
        <v>48.539038069999997</v>
      </c>
      <c r="BP10" s="30">
        <v>316.7</v>
      </c>
      <c r="BQ10" s="148"/>
      <c r="BR10" s="148"/>
      <c r="BS10" s="148"/>
      <c r="BT10" s="148">
        <v>0.95800000000000007</v>
      </c>
      <c r="BU10" s="148"/>
      <c r="BV10" s="148">
        <v>4.1999999433755868E-2</v>
      </c>
      <c r="BW10" s="148"/>
      <c r="BX10" s="148">
        <v>9.6000000000000002E-2</v>
      </c>
      <c r="BY10" s="148">
        <v>0.14499999999999999</v>
      </c>
      <c r="BZ10" s="1"/>
      <c r="CA10" s="150">
        <v>9082.900390625</v>
      </c>
      <c r="CB10" s="150">
        <v>9807.8700000000008</v>
      </c>
      <c r="CC10" s="124" t="s">
        <v>4086</v>
      </c>
      <c r="CD10" t="s">
        <v>4635</v>
      </c>
    </row>
    <row r="11" spans="1:82" x14ac:dyDescent="0.3">
      <c r="A11" s="1">
        <v>20973000</v>
      </c>
      <c r="B11" s="124" t="s">
        <v>4087</v>
      </c>
      <c r="C11" t="s">
        <v>7</v>
      </c>
      <c r="D11" t="s">
        <v>558</v>
      </c>
      <c r="E11" s="30">
        <v>86.978218078613281</v>
      </c>
      <c r="F11" s="30">
        <v>86.584953308105469</v>
      </c>
      <c r="G11" s="30">
        <v>88.844070434570313</v>
      </c>
      <c r="H11" s="30">
        <v>88.572410583496094</v>
      </c>
      <c r="I11" s="1">
        <v>543</v>
      </c>
      <c r="J11" s="1">
        <v>6</v>
      </c>
      <c r="K11" s="1">
        <v>8</v>
      </c>
      <c r="L11" t="s">
        <v>3811</v>
      </c>
      <c r="M11" t="s">
        <v>3912</v>
      </c>
      <c r="N11" t="s">
        <v>3917</v>
      </c>
      <c r="O11" t="s">
        <v>3923</v>
      </c>
      <c r="P11" s="148">
        <v>0.51544404029846191</v>
      </c>
      <c r="Q11" s="30">
        <v>50.78064208</v>
      </c>
      <c r="R11" s="30">
        <v>349.03475952148438</v>
      </c>
      <c r="S11" s="1">
        <v>1012</v>
      </c>
      <c r="T11" s="1">
        <v>400</v>
      </c>
      <c r="U11" s="148">
        <v>0.39525690674781799</v>
      </c>
      <c r="V11" s="148">
        <v>0.37037035822868353</v>
      </c>
      <c r="W11" s="149">
        <v>50.607683889999997</v>
      </c>
      <c r="X11" s="149">
        <v>303.24075317382813</v>
      </c>
      <c r="Y11" s="1">
        <v>400</v>
      </c>
      <c r="Z11" s="30">
        <v>80.691352844238281</v>
      </c>
      <c r="AA11" s="148">
        <v>0.496</v>
      </c>
      <c r="AB11" s="30">
        <v>48.6</v>
      </c>
      <c r="AC11" s="30">
        <v>356</v>
      </c>
      <c r="AD11" s="30">
        <v>79.548500061035156</v>
      </c>
      <c r="AE11" s="148">
        <v>0.27300000000000002</v>
      </c>
      <c r="AF11" s="30">
        <v>48.14</v>
      </c>
      <c r="AG11" s="30">
        <v>298.39999999999998</v>
      </c>
      <c r="AH11" s="30">
        <v>79.034866333007813</v>
      </c>
      <c r="AI11" s="148">
        <v>0.45100000000000001</v>
      </c>
      <c r="AJ11" s="30">
        <v>48.066626820000003</v>
      </c>
      <c r="AK11" s="30">
        <v>330.5</v>
      </c>
      <c r="AL11" s="30">
        <v>80.042732238769531</v>
      </c>
      <c r="AM11" s="148">
        <v>0.27600000000000002</v>
      </c>
      <c r="AN11" s="30">
        <v>48.31608172</v>
      </c>
      <c r="AO11" s="30">
        <v>277.60000000000002</v>
      </c>
      <c r="AP11" s="148">
        <v>0.54651165008544922</v>
      </c>
      <c r="AQ11" s="30">
        <v>52.413809729999997</v>
      </c>
      <c r="AR11" s="30">
        <v>347.093017578125</v>
      </c>
      <c r="AS11" s="30">
        <v>1010</v>
      </c>
      <c r="AT11" s="30">
        <v>398</v>
      </c>
      <c r="AU11" s="148">
        <v>0.39525690674781799</v>
      </c>
      <c r="AV11" s="30">
        <v>88.572410583496094</v>
      </c>
      <c r="AW11" s="148">
        <v>0.35514017939567571</v>
      </c>
      <c r="AX11" s="30">
        <v>52.039195970000002</v>
      </c>
      <c r="AY11" s="30">
        <v>297.19625854492188</v>
      </c>
      <c r="AZ11" s="30">
        <v>398</v>
      </c>
      <c r="BA11" s="30">
        <v>83.598312377929688</v>
      </c>
      <c r="BB11" s="148">
        <v>0.49</v>
      </c>
      <c r="BC11" s="30">
        <v>49.33</v>
      </c>
      <c r="BD11" s="30">
        <v>336.3</v>
      </c>
      <c r="BE11" s="30">
        <v>82.277214050292969</v>
      </c>
      <c r="BF11" s="147">
        <v>0.32100000000000001</v>
      </c>
      <c r="BG11" s="30">
        <v>48.64</v>
      </c>
      <c r="BH11" s="30">
        <v>269</v>
      </c>
      <c r="BI11" s="30">
        <v>81.817283630371094</v>
      </c>
      <c r="BJ11" s="148">
        <v>0.44</v>
      </c>
      <c r="BK11" s="30">
        <v>48.481590820000001</v>
      </c>
      <c r="BL11" s="30">
        <v>317</v>
      </c>
      <c r="BM11" s="30">
        <v>80.918319702148438</v>
      </c>
      <c r="BN11" s="148">
        <v>0.26600000000000001</v>
      </c>
      <c r="BO11" s="30">
        <v>47.969281369999997</v>
      </c>
      <c r="BP11" s="30">
        <v>257.8</v>
      </c>
      <c r="BQ11" s="148">
        <v>1.2999999999999999E-2</v>
      </c>
      <c r="BR11" s="148">
        <v>3.6999999999999998E-2</v>
      </c>
      <c r="BS11" s="148"/>
      <c r="BT11" s="148">
        <v>0.92100000000000004</v>
      </c>
      <c r="BU11" s="148">
        <v>2.4E-2</v>
      </c>
      <c r="BV11" s="148">
        <v>6.0000000521540642E-3</v>
      </c>
      <c r="BW11" s="148"/>
      <c r="BX11" s="148">
        <v>0.13100000000000001</v>
      </c>
      <c r="BY11" s="148">
        <v>0.35299999999999998</v>
      </c>
      <c r="BZ11" s="1"/>
      <c r="CA11" s="150">
        <v>7219.6298828125</v>
      </c>
      <c r="CB11" s="150">
        <v>7558.13</v>
      </c>
      <c r="CC11" s="124" t="s">
        <v>4087</v>
      </c>
      <c r="CD11" t="s">
        <v>4633</v>
      </c>
    </row>
    <row r="12" spans="1:82" x14ac:dyDescent="0.3">
      <c r="A12" s="1">
        <v>20974010</v>
      </c>
      <c r="B12" s="124" t="s">
        <v>4087</v>
      </c>
      <c r="C12" t="s">
        <v>7</v>
      </c>
      <c r="D12" t="s">
        <v>559</v>
      </c>
      <c r="E12" s="30">
        <v>76.683319091796875</v>
      </c>
      <c r="F12" s="30">
        <v>74.76983642578125</v>
      </c>
      <c r="G12" s="30">
        <v>82.457099914550781</v>
      </c>
      <c r="H12" s="30">
        <v>81.857200622558594</v>
      </c>
      <c r="I12" s="1">
        <v>88</v>
      </c>
      <c r="J12" s="1" t="s">
        <v>3981</v>
      </c>
      <c r="K12" s="1">
        <v>5</v>
      </c>
      <c r="L12" t="s">
        <v>3811</v>
      </c>
      <c r="M12" t="s">
        <v>3912</v>
      </c>
      <c r="N12" t="s">
        <v>3917</v>
      </c>
      <c r="O12" t="s">
        <v>3923</v>
      </c>
      <c r="P12" s="148">
        <v>0.24390244483947751</v>
      </c>
      <c r="Q12" s="30">
        <v>46.498345129999997</v>
      </c>
      <c r="R12" s="30"/>
      <c r="S12" s="1">
        <v>55</v>
      </c>
      <c r="T12" s="1">
        <v>32</v>
      </c>
      <c r="U12" s="148">
        <v>0.58181816339492798</v>
      </c>
      <c r="V12" s="148"/>
      <c r="W12" s="149">
        <v>45.71217781</v>
      </c>
      <c r="X12" s="149"/>
      <c r="Y12" s="1">
        <v>32</v>
      </c>
      <c r="Z12" s="30">
        <v>78.878799438476563</v>
      </c>
      <c r="AA12" s="148">
        <v>0.44900000000000001</v>
      </c>
      <c r="AB12" s="30">
        <v>48</v>
      </c>
      <c r="AC12" s="30">
        <v>357.1</v>
      </c>
      <c r="AD12" s="30">
        <v>76.485511779785156</v>
      </c>
      <c r="AE12" s="148">
        <v>0.35699999999999998</v>
      </c>
      <c r="AF12" s="30">
        <v>47.1</v>
      </c>
      <c r="AG12" s="30">
        <v>339.3</v>
      </c>
      <c r="AH12" s="30">
        <v>83.49176025390625</v>
      </c>
      <c r="AI12" s="148">
        <v>0.60399999999999998</v>
      </c>
      <c r="AJ12" s="30">
        <v>49.54281048</v>
      </c>
      <c r="AK12" s="30">
        <v>367.9</v>
      </c>
      <c r="AL12" s="30">
        <v>83.440948486328125</v>
      </c>
      <c r="AM12" s="148">
        <v>0.5</v>
      </c>
      <c r="AN12" s="30">
        <v>49.47248707</v>
      </c>
      <c r="AO12" s="30">
        <v>343.3</v>
      </c>
      <c r="AP12" s="148">
        <v>0.29268291592597961</v>
      </c>
      <c r="AQ12" s="30">
        <v>48.41858852</v>
      </c>
      <c r="AR12" s="30"/>
      <c r="AS12" s="30">
        <v>55</v>
      </c>
      <c r="AT12" s="30">
        <v>32</v>
      </c>
      <c r="AU12" s="148">
        <v>0.58181816339492798</v>
      </c>
      <c r="AV12" s="30">
        <v>81.857200622558594</v>
      </c>
      <c r="AW12" s="148">
        <v>0.20000000298023221</v>
      </c>
      <c r="AX12" s="30">
        <v>48.190596999999997</v>
      </c>
      <c r="AY12" s="30"/>
      <c r="AZ12" s="30">
        <v>32</v>
      </c>
      <c r="BA12" s="30">
        <v>82.1961669921875</v>
      </c>
      <c r="BB12" s="148">
        <v>0.49</v>
      </c>
      <c r="BC12" s="30">
        <v>48.65</v>
      </c>
      <c r="BD12" s="30">
        <v>338.8</v>
      </c>
      <c r="BE12" s="30">
        <v>80.978843688964844</v>
      </c>
      <c r="BF12" s="147">
        <v>0.46400000000000002</v>
      </c>
      <c r="BG12" s="30">
        <v>48</v>
      </c>
      <c r="BH12" s="30">
        <v>314.3</v>
      </c>
      <c r="BI12" s="30">
        <v>83.781242370605469</v>
      </c>
      <c r="BJ12" s="148">
        <v>0.47199999999999998</v>
      </c>
      <c r="BK12" s="30">
        <v>49.438278050000001</v>
      </c>
      <c r="BL12" s="30">
        <v>326.39999999999998</v>
      </c>
      <c r="BM12" s="30">
        <v>81.716499328613281</v>
      </c>
      <c r="BN12" s="148">
        <v>0.4</v>
      </c>
      <c r="BO12" s="30">
        <v>48.367074150000001</v>
      </c>
      <c r="BP12" s="30">
        <v>286.7</v>
      </c>
      <c r="BQ12" s="148"/>
      <c r="BR12" s="148">
        <v>5.7000000000000002E-2</v>
      </c>
      <c r="BS12" s="148"/>
      <c r="BT12" s="148">
        <v>0.93200000000000005</v>
      </c>
      <c r="BU12" s="148"/>
      <c r="BV12" s="148">
        <v>1.099999994039536E-2</v>
      </c>
      <c r="BW12" s="148"/>
      <c r="BX12" s="148">
        <v>0.193</v>
      </c>
      <c r="BY12" s="148">
        <v>0.46</v>
      </c>
      <c r="BZ12" s="1"/>
      <c r="CA12" s="150">
        <v>10652.900390625</v>
      </c>
      <c r="CB12" s="150">
        <v>10735.09</v>
      </c>
      <c r="CC12" s="124" t="s">
        <v>4087</v>
      </c>
      <c r="CD12" t="s">
        <v>4634</v>
      </c>
    </row>
    <row r="13" spans="1:82" x14ac:dyDescent="0.3">
      <c r="A13" s="1">
        <v>20974015</v>
      </c>
      <c r="B13" s="124" t="s">
        <v>4087</v>
      </c>
      <c r="C13" t="s">
        <v>7</v>
      </c>
      <c r="D13" t="s">
        <v>560</v>
      </c>
      <c r="E13" s="30">
        <v>85.675003051757813</v>
      </c>
      <c r="F13" s="30">
        <v>84.287887573242188</v>
      </c>
      <c r="G13" s="30">
        <v>85.836013793945313</v>
      </c>
      <c r="H13" s="30">
        <v>83.777587890625</v>
      </c>
      <c r="I13" s="1">
        <v>77</v>
      </c>
      <c r="J13" s="1" t="s">
        <v>3981</v>
      </c>
      <c r="K13" s="1">
        <v>5</v>
      </c>
      <c r="L13" t="s">
        <v>3811</v>
      </c>
      <c r="M13" t="s">
        <v>3912</v>
      </c>
      <c r="N13" t="s">
        <v>3917</v>
      </c>
      <c r="O13" t="s">
        <v>3923</v>
      </c>
      <c r="P13" s="148">
        <v>0.77499997615814209</v>
      </c>
      <c r="Q13" s="30">
        <v>50.238553439999997</v>
      </c>
      <c r="R13" s="30"/>
      <c r="S13" s="1">
        <v>48</v>
      </c>
      <c r="T13" s="1">
        <v>11</v>
      </c>
      <c r="U13" s="148">
        <v>0.2291666716337204</v>
      </c>
      <c r="V13" s="148"/>
      <c r="W13" s="149">
        <v>49.655912620000002</v>
      </c>
      <c r="X13" s="149"/>
      <c r="Y13" s="1">
        <v>11</v>
      </c>
      <c r="Z13" s="30">
        <v>90.358291625976563</v>
      </c>
      <c r="AA13" s="148">
        <v>0.878</v>
      </c>
      <c r="AB13" s="30">
        <v>51.8</v>
      </c>
      <c r="AC13" s="30">
        <v>442.9</v>
      </c>
      <c r="AD13" s="30">
        <v>84.673118591308594</v>
      </c>
      <c r="AE13" s="148">
        <v>0.8</v>
      </c>
      <c r="AF13" s="30">
        <v>49.88</v>
      </c>
      <c r="AG13" s="30">
        <v>413.3</v>
      </c>
      <c r="AH13" s="30">
        <v>101.0770721435547</v>
      </c>
      <c r="AI13" s="148">
        <v>0.83299999999999996</v>
      </c>
      <c r="AJ13" s="30">
        <v>55.367310750000001</v>
      </c>
      <c r="AK13" s="30">
        <v>419.4</v>
      </c>
      <c r="AL13" s="30">
        <v>96.612594604492188</v>
      </c>
      <c r="AM13" s="148">
        <v>0.7</v>
      </c>
      <c r="AN13" s="30">
        <v>53.954779049999999</v>
      </c>
      <c r="AO13" s="30">
        <v>370</v>
      </c>
      <c r="AP13" s="148">
        <v>0.40000000596046448</v>
      </c>
      <c r="AQ13" s="30">
        <v>50.532190200000002</v>
      </c>
      <c r="AR13" s="30"/>
      <c r="AS13" s="30">
        <v>48</v>
      </c>
      <c r="AT13" s="30">
        <v>11</v>
      </c>
      <c r="AU13" s="148">
        <v>0.2291666716337204</v>
      </c>
      <c r="AV13" s="30">
        <v>83.777587890625</v>
      </c>
      <c r="AW13" s="148"/>
      <c r="AX13" s="30">
        <v>49.291201989999998</v>
      </c>
      <c r="AY13" s="30"/>
      <c r="AZ13" s="30">
        <v>11</v>
      </c>
      <c r="BA13" s="30">
        <v>87.186164855957031</v>
      </c>
      <c r="BB13" s="148">
        <v>0.83700000000000008</v>
      </c>
      <c r="BC13" s="30">
        <v>51.07</v>
      </c>
      <c r="BD13" s="30">
        <v>414.3</v>
      </c>
      <c r="BE13" s="30">
        <v>84.711654663085938</v>
      </c>
      <c r="BF13" s="147">
        <v>0.6</v>
      </c>
      <c r="BG13" s="30">
        <v>49.84</v>
      </c>
      <c r="BH13" s="30">
        <v>346.7</v>
      </c>
      <c r="BI13" s="30">
        <v>89.328300476074219</v>
      </c>
      <c r="BJ13" s="148">
        <v>0.75</v>
      </c>
      <c r="BK13" s="30">
        <v>52.140374850000001</v>
      </c>
      <c r="BL13" s="30">
        <v>402.8</v>
      </c>
      <c r="BM13" s="30">
        <v>88.353103637695313</v>
      </c>
      <c r="BN13" s="148">
        <v>0.6</v>
      </c>
      <c r="BO13" s="30">
        <v>51.674584340000003</v>
      </c>
      <c r="BP13" s="30">
        <v>360</v>
      </c>
      <c r="BQ13" s="148"/>
      <c r="BR13" s="148"/>
      <c r="BS13" s="148"/>
      <c r="BT13" s="148">
        <v>0.98699999999999999</v>
      </c>
      <c r="BU13" s="148"/>
      <c r="BV13" s="148">
        <v>1.30000002682209E-2</v>
      </c>
      <c r="BW13" s="148"/>
      <c r="BX13" s="148">
        <v>0.14299999999999999</v>
      </c>
      <c r="BY13" s="148">
        <v>0.26500000000000001</v>
      </c>
      <c r="BZ13" s="1"/>
      <c r="CA13" s="150">
        <v>13240.490234375</v>
      </c>
      <c r="CB13" s="150">
        <v>13322.68</v>
      </c>
      <c r="CC13" s="124" t="s">
        <v>4087</v>
      </c>
      <c r="CD13" t="s">
        <v>4634</v>
      </c>
    </row>
    <row r="14" spans="1:82" x14ac:dyDescent="0.3">
      <c r="A14" s="1">
        <v>20974020</v>
      </c>
      <c r="B14" s="124" t="s">
        <v>4087</v>
      </c>
      <c r="C14" t="s">
        <v>7</v>
      </c>
      <c r="D14" t="s">
        <v>561</v>
      </c>
      <c r="E14" s="30">
        <v>85.241500854492188</v>
      </c>
      <c r="F14" s="30">
        <v>81.209335327148438</v>
      </c>
      <c r="G14" s="30">
        <v>85.539024353027344</v>
      </c>
      <c r="H14" s="30">
        <v>85.467918395996094</v>
      </c>
      <c r="I14" s="1">
        <v>234</v>
      </c>
      <c r="J14" s="1" t="s">
        <v>3981</v>
      </c>
      <c r="K14" s="1">
        <v>5</v>
      </c>
      <c r="L14" t="s">
        <v>3811</v>
      </c>
      <c r="M14" t="s">
        <v>3912</v>
      </c>
      <c r="N14" t="s">
        <v>3917</v>
      </c>
      <c r="O14" t="s">
        <v>3923</v>
      </c>
      <c r="P14" s="148">
        <v>0.55199998617172241</v>
      </c>
      <c r="Q14" s="30">
        <v>50.058232699999998</v>
      </c>
      <c r="R14" s="30">
        <v>364.79998779296881</v>
      </c>
      <c r="S14" s="1">
        <v>145</v>
      </c>
      <c r="T14" s="1">
        <v>62</v>
      </c>
      <c r="U14" s="148">
        <v>0.42758619785308838</v>
      </c>
      <c r="V14" s="148">
        <v>0.32786884903907781</v>
      </c>
      <c r="W14" s="149">
        <v>48.380338190000003</v>
      </c>
      <c r="X14" s="149">
        <v>308.19671630859381</v>
      </c>
      <c r="Y14" s="1">
        <v>62</v>
      </c>
      <c r="Z14" s="30">
        <v>84.920639038085938</v>
      </c>
      <c r="AA14" s="148">
        <v>0.60799999999999998</v>
      </c>
      <c r="AB14" s="30">
        <v>50</v>
      </c>
      <c r="AC14" s="30">
        <v>378.3</v>
      </c>
      <c r="AD14" s="30">
        <v>81.639579772949219</v>
      </c>
      <c r="AE14" s="148">
        <v>0.40699999999999997</v>
      </c>
      <c r="AF14" s="30">
        <v>48.85</v>
      </c>
      <c r="AG14" s="30">
        <v>328.8</v>
      </c>
      <c r="AH14" s="30">
        <v>88.894660949707031</v>
      </c>
      <c r="AI14" s="148">
        <v>0.63300000000000001</v>
      </c>
      <c r="AJ14" s="30">
        <v>51.332327960000001</v>
      </c>
      <c r="AK14" s="30">
        <v>368</v>
      </c>
      <c r="AL14" s="30">
        <v>85.656547546386719</v>
      </c>
      <c r="AM14" s="148">
        <v>0.436</v>
      </c>
      <c r="AN14" s="30">
        <v>50.226452510000001</v>
      </c>
      <c r="AO14" s="30">
        <v>307.3</v>
      </c>
      <c r="AP14" s="148">
        <v>0.47200000286102289</v>
      </c>
      <c r="AQ14" s="30">
        <v>50.346414809999999</v>
      </c>
      <c r="AR14" s="30">
        <v>332</v>
      </c>
      <c r="AS14" s="30">
        <v>145</v>
      </c>
      <c r="AT14" s="30">
        <v>62</v>
      </c>
      <c r="AU14" s="148">
        <v>0.42758619785308838</v>
      </c>
      <c r="AV14" s="30">
        <v>85.467918395996094</v>
      </c>
      <c r="AW14" s="148">
        <v>0.22950819134712219</v>
      </c>
      <c r="AX14" s="30">
        <v>50.259961519999997</v>
      </c>
      <c r="AY14" s="30"/>
      <c r="AZ14" s="30">
        <v>62</v>
      </c>
      <c r="BA14" s="30">
        <v>88.567695617675781</v>
      </c>
      <c r="BB14" s="148">
        <v>0.63600000000000001</v>
      </c>
      <c r="BC14" s="30">
        <v>51.74</v>
      </c>
      <c r="BD14" s="30">
        <v>372</v>
      </c>
      <c r="BE14" s="30">
        <v>87.775001525878906</v>
      </c>
      <c r="BF14" s="147">
        <v>0.45800000000000002</v>
      </c>
      <c r="BG14" s="30">
        <v>51.35</v>
      </c>
      <c r="BH14" s="30">
        <v>318.60000000000002</v>
      </c>
      <c r="BI14" s="30">
        <v>90.371414184570313</v>
      </c>
      <c r="BJ14" s="148">
        <v>0.626</v>
      </c>
      <c r="BK14" s="30">
        <v>52.648501430000003</v>
      </c>
      <c r="BL14" s="30">
        <v>374.8</v>
      </c>
      <c r="BM14" s="30">
        <v>90.309913635253906</v>
      </c>
      <c r="BN14" s="148">
        <v>0.436</v>
      </c>
      <c r="BO14" s="30">
        <v>52.649805710000003</v>
      </c>
      <c r="BP14" s="30">
        <v>320</v>
      </c>
      <c r="BQ14" s="148">
        <v>2.1000000000000001E-2</v>
      </c>
      <c r="BR14" s="148">
        <v>2.5999999999999999E-2</v>
      </c>
      <c r="BS14" s="148"/>
      <c r="BT14" s="148">
        <v>0.95300000000000007</v>
      </c>
      <c r="BU14" s="148"/>
      <c r="BV14" s="148">
        <v>0</v>
      </c>
      <c r="BW14" s="148"/>
      <c r="BX14" s="148">
        <v>0.15</v>
      </c>
      <c r="BY14" s="148">
        <v>0.35299999999999998</v>
      </c>
      <c r="BZ14" s="1"/>
      <c r="CA14" s="150">
        <v>8557.7197265625</v>
      </c>
      <c r="CB14" s="150">
        <v>8860.17</v>
      </c>
      <c r="CC14" s="124" t="s">
        <v>4087</v>
      </c>
      <c r="CD14" t="s">
        <v>4634</v>
      </c>
    </row>
    <row r="15" spans="1:82" x14ac:dyDescent="0.3">
      <c r="A15" s="1">
        <v>20974040</v>
      </c>
      <c r="B15" s="124" t="s">
        <v>4087</v>
      </c>
      <c r="C15" t="s">
        <v>7</v>
      </c>
      <c r="D15" t="s">
        <v>562</v>
      </c>
      <c r="E15" s="30">
        <v>87.957740783691406</v>
      </c>
      <c r="F15" s="30">
        <v>87.179092407226563</v>
      </c>
      <c r="G15" s="30">
        <v>83.181114196777344</v>
      </c>
      <c r="H15" s="30">
        <v>83.183082580566406</v>
      </c>
      <c r="I15" s="1">
        <v>627</v>
      </c>
      <c r="J15" s="1" t="s">
        <v>3981</v>
      </c>
      <c r="K15" s="1">
        <v>5</v>
      </c>
      <c r="L15" t="s">
        <v>3811</v>
      </c>
      <c r="M15" t="s">
        <v>3912</v>
      </c>
      <c r="N15" t="s">
        <v>3917</v>
      </c>
      <c r="O15" t="s">
        <v>3923</v>
      </c>
      <c r="P15" s="148">
        <v>0.32971015572547913</v>
      </c>
      <c r="Q15" s="30">
        <v>51.188087359999997</v>
      </c>
      <c r="R15" s="30">
        <v>315.5797119140625</v>
      </c>
      <c r="S15" s="1">
        <v>296</v>
      </c>
      <c r="T15" s="1">
        <v>137</v>
      </c>
      <c r="U15" s="148">
        <v>0.46283784508705139</v>
      </c>
      <c r="V15" s="148">
        <v>0.20895522832870481</v>
      </c>
      <c r="W15" s="149">
        <v>50.853861809999998</v>
      </c>
      <c r="X15" s="149">
        <v>283.58209228515631</v>
      </c>
      <c r="Y15" s="1">
        <v>137</v>
      </c>
      <c r="Z15" s="30">
        <v>85.524818420410156</v>
      </c>
      <c r="AA15" s="148">
        <v>0.52800000000000002</v>
      </c>
      <c r="AB15" s="30">
        <v>50.2</v>
      </c>
      <c r="AC15" s="30">
        <v>352.4</v>
      </c>
      <c r="AD15" s="30">
        <v>81.757392883300781</v>
      </c>
      <c r="AE15" s="148">
        <v>0.40600000000000003</v>
      </c>
      <c r="AF15" s="30">
        <v>48.89</v>
      </c>
      <c r="AG15" s="30">
        <v>315.60000000000002</v>
      </c>
      <c r="AH15" s="30">
        <v>83.306427001953125</v>
      </c>
      <c r="AI15" s="148">
        <v>0.53900000000000003</v>
      </c>
      <c r="AJ15" s="30">
        <v>49.481425829999999</v>
      </c>
      <c r="AK15" s="30">
        <v>353.1</v>
      </c>
      <c r="AL15" s="30">
        <v>78.600173950195313</v>
      </c>
      <c r="AM15" s="148">
        <v>0.377</v>
      </c>
      <c r="AN15" s="30">
        <v>47.825179089999999</v>
      </c>
      <c r="AO15" s="30">
        <v>309.8</v>
      </c>
      <c r="AP15" s="148">
        <v>0.28260868787765497</v>
      </c>
      <c r="AQ15" s="30">
        <v>48.871478809999999</v>
      </c>
      <c r="AR15" s="30">
        <v>252.89854431152341</v>
      </c>
      <c r="AS15" s="30">
        <v>296</v>
      </c>
      <c r="AT15" s="30">
        <v>137</v>
      </c>
      <c r="AU15" s="148">
        <v>0.46283784508705139</v>
      </c>
      <c r="AV15" s="30">
        <v>83.183082580566406</v>
      </c>
      <c r="AW15" s="148">
        <v>0.17164179682731631</v>
      </c>
      <c r="AX15" s="30">
        <v>48.950480259999999</v>
      </c>
      <c r="AY15" s="30"/>
      <c r="AZ15" s="30">
        <v>137</v>
      </c>
      <c r="BA15" s="30">
        <v>87.392364501953125</v>
      </c>
      <c r="BB15" s="148">
        <v>0.45500000000000002</v>
      </c>
      <c r="BC15" s="30">
        <v>51.17</v>
      </c>
      <c r="BD15" s="30">
        <v>324.5</v>
      </c>
      <c r="BE15" s="30">
        <v>84.914527893066406</v>
      </c>
      <c r="BF15" s="147">
        <v>0.34399999999999997</v>
      </c>
      <c r="BG15" s="30">
        <v>49.94</v>
      </c>
      <c r="BH15" s="30">
        <v>275.8</v>
      </c>
      <c r="BI15" s="30">
        <v>89.357002258300781</v>
      </c>
      <c r="BJ15" s="148">
        <v>0.498</v>
      </c>
      <c r="BK15" s="30">
        <v>52.154356219999997</v>
      </c>
      <c r="BL15" s="30">
        <v>333.6</v>
      </c>
      <c r="BM15" s="30">
        <v>86.967765808105469</v>
      </c>
      <c r="BN15" s="148">
        <v>0.36099999999999999</v>
      </c>
      <c r="BO15" s="30">
        <v>50.984167130000003</v>
      </c>
      <c r="BP15" s="30">
        <v>286.89999999999998</v>
      </c>
      <c r="BQ15" s="148"/>
      <c r="BR15" s="148">
        <v>1.9E-2</v>
      </c>
      <c r="BS15" s="148"/>
      <c r="BT15" s="148">
        <v>0.92700000000000005</v>
      </c>
      <c r="BU15" s="148">
        <v>0.04</v>
      </c>
      <c r="BV15" s="148">
        <v>1.4000000432133669E-2</v>
      </c>
      <c r="BW15" s="148"/>
      <c r="BX15" s="148">
        <v>0.123</v>
      </c>
      <c r="BY15" s="148">
        <v>0.377</v>
      </c>
      <c r="BZ15" s="1"/>
      <c r="CA15" s="150">
        <v>6828.6298828125</v>
      </c>
      <c r="CB15" s="150">
        <v>6952.92</v>
      </c>
      <c r="CC15" s="124" t="s">
        <v>4087</v>
      </c>
      <c r="CD15" t="s">
        <v>4634</v>
      </c>
    </row>
    <row r="16" spans="1:82" x14ac:dyDescent="0.3">
      <c r="A16" s="1">
        <v>30311050</v>
      </c>
      <c r="B16" s="124" t="s">
        <v>4088</v>
      </c>
      <c r="C16" t="s">
        <v>8</v>
      </c>
      <c r="D16" t="s">
        <v>563</v>
      </c>
      <c r="E16" s="30">
        <v>85.370254516601563</v>
      </c>
      <c r="F16" s="30">
        <v>78.026023864746094</v>
      </c>
      <c r="G16" s="30">
        <v>85.691009521484375</v>
      </c>
      <c r="H16" s="30">
        <v>82.915290832519531</v>
      </c>
      <c r="I16" s="1">
        <v>173</v>
      </c>
      <c r="J16" s="1">
        <v>6</v>
      </c>
      <c r="K16" s="1">
        <v>12</v>
      </c>
      <c r="L16" t="s">
        <v>3894</v>
      </c>
      <c r="M16" t="s">
        <v>3912</v>
      </c>
      <c r="N16" t="s">
        <v>3917</v>
      </c>
      <c r="O16" t="s">
        <v>3921</v>
      </c>
      <c r="P16" s="148">
        <v>0.50515460968017578</v>
      </c>
      <c r="Q16" s="30">
        <v>50.111788850000003</v>
      </c>
      <c r="R16" s="30">
        <v>348.45361328125</v>
      </c>
      <c r="S16" s="1">
        <v>107</v>
      </c>
      <c r="T16" s="1">
        <v>52</v>
      </c>
      <c r="U16" s="148">
        <v>0.48598131537437439</v>
      </c>
      <c r="V16" s="148">
        <v>0.25</v>
      </c>
      <c r="W16" s="149">
        <v>47.061356680000003</v>
      </c>
      <c r="X16" s="149"/>
      <c r="Y16" s="1">
        <v>52</v>
      </c>
      <c r="Z16" s="30">
        <v>74.347427368164063</v>
      </c>
      <c r="AA16" s="148">
        <v>0.47099999999999997</v>
      </c>
      <c r="AB16" s="30">
        <v>46.5</v>
      </c>
      <c r="AC16" s="30">
        <v>331.4</v>
      </c>
      <c r="AD16" s="30">
        <v>73.628684997558594</v>
      </c>
      <c r="AE16" s="148">
        <v>0.316</v>
      </c>
      <c r="AF16" s="30">
        <v>46.13</v>
      </c>
      <c r="AG16" s="30">
        <v>278.89999999999998</v>
      </c>
      <c r="AH16" s="30">
        <v>72.459449768066406</v>
      </c>
      <c r="AI16" s="148">
        <v>0.4</v>
      </c>
      <c r="AJ16" s="30">
        <v>45.88875633</v>
      </c>
      <c r="AK16" s="30">
        <v>320</v>
      </c>
      <c r="AL16" s="30">
        <v>72.267784118652344</v>
      </c>
      <c r="AM16" s="148">
        <v>0.27500000000000002</v>
      </c>
      <c r="AN16" s="30">
        <v>45.670279180000001</v>
      </c>
      <c r="AO16" s="30">
        <v>297.5</v>
      </c>
      <c r="AP16" s="148">
        <v>0.43636363744735718</v>
      </c>
      <c r="AQ16" s="30">
        <v>50.441485720000003</v>
      </c>
      <c r="AR16" s="30">
        <v>321.81817626953131</v>
      </c>
      <c r="AS16" s="30">
        <v>107</v>
      </c>
      <c r="AT16" s="30">
        <v>52</v>
      </c>
      <c r="AU16" s="148">
        <v>0.48598131537437439</v>
      </c>
      <c r="AV16" s="30">
        <v>82.915290832519531</v>
      </c>
      <c r="AW16" s="148">
        <v>0.2708333432674408</v>
      </c>
      <c r="AX16" s="30">
        <v>48.797006770000003</v>
      </c>
      <c r="AY16" s="30"/>
      <c r="AZ16" s="30">
        <v>52</v>
      </c>
      <c r="BA16" s="30">
        <v>75.494720458984375</v>
      </c>
      <c r="BB16" s="148">
        <v>0.25</v>
      </c>
      <c r="BC16" s="30">
        <v>45.4</v>
      </c>
      <c r="BD16" s="30">
        <v>280.3</v>
      </c>
      <c r="BE16" s="30">
        <v>73.310340881347656</v>
      </c>
      <c r="BF16" s="147">
        <v>4.9000000000000002E-2</v>
      </c>
      <c r="BG16" s="30">
        <v>44.22</v>
      </c>
      <c r="BH16" s="30">
        <v>222</v>
      </c>
      <c r="BI16" s="30">
        <v>72.210861206054688</v>
      </c>
      <c r="BJ16" s="148">
        <v>0.29299999999999998</v>
      </c>
      <c r="BK16" s="30">
        <v>43.802088470000001</v>
      </c>
      <c r="BL16" s="30">
        <v>281</v>
      </c>
      <c r="BM16" s="30">
        <v>71.113807678222656</v>
      </c>
      <c r="BN16" s="148">
        <v>0.13900000000000001</v>
      </c>
      <c r="BO16" s="30">
        <v>43.082971479999998</v>
      </c>
      <c r="BP16" s="30">
        <v>244.4</v>
      </c>
      <c r="BQ16" s="148">
        <v>2.9000000000000001E-2</v>
      </c>
      <c r="BR16" s="148">
        <v>5.8000000000000003E-2</v>
      </c>
      <c r="BS16" s="148"/>
      <c r="BT16" s="148">
        <v>0.89</v>
      </c>
      <c r="BU16" s="148"/>
      <c r="BV16" s="148">
        <v>2.300000004470348E-2</v>
      </c>
      <c r="BW16" s="148"/>
      <c r="BX16" s="148">
        <v>0.156</v>
      </c>
      <c r="BY16" s="148">
        <v>0.35</v>
      </c>
      <c r="BZ16" s="1"/>
      <c r="CA16" s="150">
        <v>14132.2802734375</v>
      </c>
      <c r="CB16" s="150">
        <v>15296.49</v>
      </c>
      <c r="CC16" s="124" t="s">
        <v>4088</v>
      </c>
      <c r="CD16" t="s">
        <v>4633</v>
      </c>
    </row>
    <row r="17" spans="1:82" x14ac:dyDescent="0.3">
      <c r="A17" s="1">
        <v>30314020</v>
      </c>
      <c r="B17" s="124" t="s">
        <v>4088</v>
      </c>
      <c r="C17" t="s">
        <v>8</v>
      </c>
      <c r="D17" t="s">
        <v>564</v>
      </c>
      <c r="E17" s="30">
        <v>83.864944458007813</v>
      </c>
      <c r="F17" s="30">
        <v>83.668731689453125</v>
      </c>
      <c r="G17" s="30">
        <v>86.471099853515625</v>
      </c>
      <c r="H17" s="30">
        <v>84.975906372070313</v>
      </c>
      <c r="I17" s="1">
        <v>151</v>
      </c>
      <c r="J17" s="1" t="s">
        <v>4733</v>
      </c>
      <c r="K17" s="1">
        <v>5</v>
      </c>
      <c r="L17" t="s">
        <v>3894</v>
      </c>
      <c r="M17" t="s">
        <v>3912</v>
      </c>
      <c r="N17" t="s">
        <v>3917</v>
      </c>
      <c r="O17" t="s">
        <v>3921</v>
      </c>
      <c r="P17" s="148">
        <v>0.45588234066963201</v>
      </c>
      <c r="Q17" s="30">
        <v>49.485635780000003</v>
      </c>
      <c r="R17" s="30">
        <v>336.76470947265631</v>
      </c>
      <c r="S17" s="1">
        <v>98</v>
      </c>
      <c r="T17" s="1">
        <v>55</v>
      </c>
      <c r="U17" s="148">
        <v>0.56122446060180664</v>
      </c>
      <c r="V17" s="148">
        <v>0.29729729890823359</v>
      </c>
      <c r="W17" s="149">
        <v>49.399367720000001</v>
      </c>
      <c r="X17" s="149">
        <v>313.51351928710938</v>
      </c>
      <c r="Y17" s="1">
        <v>55</v>
      </c>
      <c r="Z17" s="30">
        <v>80.087165832519531</v>
      </c>
      <c r="AA17" s="148">
        <v>0.57299999999999995</v>
      </c>
      <c r="AB17" s="30">
        <v>48.4</v>
      </c>
      <c r="AC17" s="30">
        <v>357.3</v>
      </c>
      <c r="AD17" s="30">
        <v>78.193717956542969</v>
      </c>
      <c r="AE17" s="148">
        <v>0.49199999999999999</v>
      </c>
      <c r="AF17" s="30">
        <v>47.68</v>
      </c>
      <c r="AG17" s="30">
        <v>339</v>
      </c>
      <c r="AH17" s="30">
        <v>83.446807861328125</v>
      </c>
      <c r="AI17" s="148">
        <v>0.59399999999999997</v>
      </c>
      <c r="AJ17" s="30">
        <v>49.527923260000001</v>
      </c>
      <c r="AK17" s="30">
        <v>367.7</v>
      </c>
      <c r="AL17" s="30">
        <v>82.753944396972656</v>
      </c>
      <c r="AM17" s="148">
        <v>0.45100000000000001</v>
      </c>
      <c r="AN17" s="30">
        <v>49.238700530000003</v>
      </c>
      <c r="AO17" s="30">
        <v>335.3</v>
      </c>
      <c r="AP17" s="148">
        <v>0.32352942228317261</v>
      </c>
      <c r="AQ17" s="30">
        <v>50.92945048</v>
      </c>
      <c r="AR17" s="30">
        <v>295.58822631835938</v>
      </c>
      <c r="AS17" s="30">
        <v>98</v>
      </c>
      <c r="AT17" s="30">
        <v>55</v>
      </c>
      <c r="AU17" s="148">
        <v>0.56122446060180664</v>
      </c>
      <c r="AV17" s="30">
        <v>84.975906372070313</v>
      </c>
      <c r="AW17" s="148">
        <v>0.13513512909412381</v>
      </c>
      <c r="AX17" s="30">
        <v>49.977981540000002</v>
      </c>
      <c r="AY17" s="30"/>
      <c r="AZ17" s="30">
        <v>55</v>
      </c>
      <c r="BA17" s="30">
        <v>84.340629577636719</v>
      </c>
      <c r="BB17" s="148">
        <v>0.51500000000000001</v>
      </c>
      <c r="BC17" s="30">
        <v>49.69</v>
      </c>
      <c r="BD17" s="30">
        <v>336.9</v>
      </c>
      <c r="BE17" s="30">
        <v>84.062469482421875</v>
      </c>
      <c r="BF17" s="147">
        <v>0.441</v>
      </c>
      <c r="BG17" s="30">
        <v>49.52</v>
      </c>
      <c r="BH17" s="30">
        <v>316.89999999999998</v>
      </c>
      <c r="BI17" s="30">
        <v>85.716445922851563</v>
      </c>
      <c r="BJ17" s="148">
        <v>0.56299999999999994</v>
      </c>
      <c r="BK17" s="30">
        <v>50.38095912</v>
      </c>
      <c r="BL17" s="30">
        <v>342.7</v>
      </c>
      <c r="BM17" s="30">
        <v>86.0125732421875</v>
      </c>
      <c r="BN17" s="148">
        <v>0.43099999999999999</v>
      </c>
      <c r="BO17" s="30">
        <v>50.508123449999999</v>
      </c>
      <c r="BP17" s="30">
        <v>296.10000000000002</v>
      </c>
      <c r="BQ17" s="148"/>
      <c r="BR17" s="148">
        <v>0.04</v>
      </c>
      <c r="BS17" s="148"/>
      <c r="BT17" s="148">
        <v>0.92100000000000004</v>
      </c>
      <c r="BU17" s="148"/>
      <c r="BV17" s="148">
        <v>3.9999999105930328E-2</v>
      </c>
      <c r="BW17" s="148"/>
      <c r="BX17" s="148">
        <v>0.159</v>
      </c>
      <c r="BY17" s="148">
        <v>0.41399999999999998</v>
      </c>
      <c r="BZ17" s="1"/>
      <c r="CA17" s="150">
        <v>14490.7001953125</v>
      </c>
      <c r="CB17" s="150">
        <v>15309.63</v>
      </c>
      <c r="CC17" s="124" t="s">
        <v>4088</v>
      </c>
      <c r="CD17" t="s">
        <v>4634</v>
      </c>
    </row>
    <row r="18" spans="1:82" x14ac:dyDescent="0.3">
      <c r="A18" s="1">
        <v>30321050</v>
      </c>
      <c r="B18" s="124" t="s">
        <v>4089</v>
      </c>
      <c r="C18" t="s">
        <v>9</v>
      </c>
      <c r="D18" t="s">
        <v>565</v>
      </c>
      <c r="E18" s="30">
        <v>77.058120727539063</v>
      </c>
      <c r="F18" s="30">
        <v>82.058349609375</v>
      </c>
      <c r="G18" s="30">
        <v>76.784637451171875</v>
      </c>
      <c r="H18" s="30">
        <v>78.936012268066406</v>
      </c>
      <c r="I18" s="1">
        <v>153</v>
      </c>
      <c r="J18" s="1">
        <v>7</v>
      </c>
      <c r="K18" s="1">
        <v>12</v>
      </c>
      <c r="L18" t="s">
        <v>3894</v>
      </c>
      <c r="M18" t="s">
        <v>3912</v>
      </c>
      <c r="N18" t="s">
        <v>3917</v>
      </c>
      <c r="O18" t="s">
        <v>3921</v>
      </c>
      <c r="P18" s="148">
        <v>0.40845069289207458</v>
      </c>
      <c r="Q18" s="30">
        <v>46.654249669999999</v>
      </c>
      <c r="R18" s="30"/>
      <c r="S18" s="1">
        <v>91</v>
      </c>
      <c r="T18" s="1">
        <v>39</v>
      </c>
      <c r="U18" s="148">
        <v>0.4285714328289032</v>
      </c>
      <c r="V18" s="148">
        <v>0.31034481525421143</v>
      </c>
      <c r="W18" s="149">
        <v>48.73211817</v>
      </c>
      <c r="X18" s="149"/>
      <c r="Y18" s="1">
        <v>39</v>
      </c>
      <c r="Z18" s="30">
        <v>80.087165832519531</v>
      </c>
      <c r="AA18" s="148">
        <v>0.68900000000000006</v>
      </c>
      <c r="AB18" s="30">
        <v>48.4</v>
      </c>
      <c r="AC18" s="30">
        <v>386.5</v>
      </c>
      <c r="AD18" s="30">
        <v>83.347785949707031</v>
      </c>
      <c r="AE18" s="148">
        <v>0.621</v>
      </c>
      <c r="AF18" s="30">
        <v>49.43</v>
      </c>
      <c r="AG18" s="30">
        <v>379.3</v>
      </c>
      <c r="AH18" s="30">
        <v>77.7169189453125</v>
      </c>
      <c r="AI18" s="148">
        <v>0.65200000000000002</v>
      </c>
      <c r="AJ18" s="30">
        <v>47.630103390000002</v>
      </c>
      <c r="AK18" s="30">
        <v>382.6</v>
      </c>
      <c r="AL18" s="30">
        <v>79.949714660644531</v>
      </c>
      <c r="AM18" s="148">
        <v>0.40899999999999997</v>
      </c>
      <c r="AN18" s="30">
        <v>48.284425839999997</v>
      </c>
      <c r="AO18" s="30">
        <v>350</v>
      </c>
      <c r="AP18" s="148">
        <v>0.40259739756584167</v>
      </c>
      <c r="AQ18" s="30">
        <v>44.87031193</v>
      </c>
      <c r="AR18" s="30">
        <v>323.37661743164063</v>
      </c>
      <c r="AS18" s="30">
        <v>91</v>
      </c>
      <c r="AT18" s="30">
        <v>39</v>
      </c>
      <c r="AU18" s="148">
        <v>0.4285714328289032</v>
      </c>
      <c r="AV18" s="30">
        <v>78.936012268066406</v>
      </c>
      <c r="AW18" s="148">
        <v>0.21875</v>
      </c>
      <c r="AX18" s="30">
        <v>46.516413190000002</v>
      </c>
      <c r="AY18" s="30"/>
      <c r="AZ18" s="30">
        <v>39</v>
      </c>
      <c r="BA18" s="30">
        <v>86.175788879394531</v>
      </c>
      <c r="BB18" s="148">
        <v>0.60899999999999999</v>
      </c>
      <c r="BC18" s="30">
        <v>50.58</v>
      </c>
      <c r="BD18" s="30">
        <v>356.3</v>
      </c>
      <c r="BE18" s="30">
        <v>83.453857421875</v>
      </c>
      <c r="BF18" s="147">
        <v>0.55200000000000005</v>
      </c>
      <c r="BG18" s="30">
        <v>49.22</v>
      </c>
      <c r="BH18" s="30">
        <v>351.7</v>
      </c>
      <c r="BI18" s="30">
        <v>81.211959838867188</v>
      </c>
      <c r="BJ18" s="148">
        <v>0.54100000000000004</v>
      </c>
      <c r="BK18" s="30">
        <v>48.18672591</v>
      </c>
      <c r="BL18" s="30">
        <v>371.6</v>
      </c>
      <c r="BM18" s="30">
        <v>77.113082885742188</v>
      </c>
      <c r="BN18" s="148">
        <v>0.375</v>
      </c>
      <c r="BO18" s="30">
        <v>46.072852109999999</v>
      </c>
      <c r="BP18" s="30">
        <v>337.5</v>
      </c>
      <c r="BQ18" s="148"/>
      <c r="BR18" s="148"/>
      <c r="BS18" s="148"/>
      <c r="BT18" s="148">
        <v>0.96699999999999997</v>
      </c>
      <c r="BU18" s="148"/>
      <c r="BV18" s="148">
        <v>3.2999999821186073E-2</v>
      </c>
      <c r="BW18" s="148"/>
      <c r="BX18" s="148">
        <v>7.8E-2</v>
      </c>
      <c r="BY18" s="148">
        <v>0.34899999999999998</v>
      </c>
      <c r="BZ18" s="1"/>
      <c r="CA18" s="150">
        <v>10860.5703125</v>
      </c>
      <c r="CB18" s="150">
        <v>12206.42</v>
      </c>
      <c r="CC18" s="124" t="s">
        <v>4089</v>
      </c>
      <c r="CD18" t="s">
        <v>4633</v>
      </c>
    </row>
    <row r="19" spans="1:82" x14ac:dyDescent="0.3">
      <c r="A19" s="1">
        <v>30324020</v>
      </c>
      <c r="B19" s="124" t="s">
        <v>4089</v>
      </c>
      <c r="C19" t="s">
        <v>9</v>
      </c>
      <c r="D19" t="s">
        <v>566</v>
      </c>
      <c r="E19" s="30">
        <v>90.352058410644531</v>
      </c>
      <c r="F19" s="30">
        <v>86.596351623535156</v>
      </c>
      <c r="G19" s="30">
        <v>89.829437255859375</v>
      </c>
      <c r="H19" s="30">
        <v>85.722175598144531</v>
      </c>
      <c r="I19" s="1">
        <v>177</v>
      </c>
      <c r="J19" s="1" t="s">
        <v>3981</v>
      </c>
      <c r="K19" s="1">
        <v>6</v>
      </c>
      <c r="L19" t="s">
        <v>3894</v>
      </c>
      <c r="M19" t="s">
        <v>3912</v>
      </c>
      <c r="N19" t="s">
        <v>3917</v>
      </c>
      <c r="O19" t="s">
        <v>3921</v>
      </c>
      <c r="P19" s="148">
        <v>0.56603771448135376</v>
      </c>
      <c r="Q19" s="30">
        <v>52.184036640000002</v>
      </c>
      <c r="R19" s="30">
        <v>365.09432983398438</v>
      </c>
      <c r="S19" s="1">
        <v>132</v>
      </c>
      <c r="T19" s="1">
        <v>51</v>
      </c>
      <c r="U19" s="148">
        <v>0.38636362552642822</v>
      </c>
      <c r="V19" s="148">
        <v>0.24390244483947751</v>
      </c>
      <c r="W19" s="149">
        <v>50.612405780000003</v>
      </c>
      <c r="X19" s="149"/>
      <c r="Y19" s="1">
        <v>51</v>
      </c>
      <c r="Z19" s="30">
        <v>89.452011108398438</v>
      </c>
      <c r="AA19" s="148">
        <v>0.73</v>
      </c>
      <c r="AB19" s="30">
        <v>51.5</v>
      </c>
      <c r="AC19" s="30">
        <v>404.5</v>
      </c>
      <c r="AD19" s="30">
        <v>87.058723449707031</v>
      </c>
      <c r="AE19" s="148">
        <v>0.64599999999999991</v>
      </c>
      <c r="AF19" s="30">
        <v>50.69</v>
      </c>
      <c r="AG19" s="30">
        <v>391.7</v>
      </c>
      <c r="AH19" s="30">
        <v>86.226921081542969</v>
      </c>
      <c r="AI19" s="148">
        <v>0.753</v>
      </c>
      <c r="AJ19" s="30">
        <v>50.44873381</v>
      </c>
      <c r="AK19" s="30">
        <v>401</v>
      </c>
      <c r="AL19" s="30">
        <v>84.572563171386719</v>
      </c>
      <c r="AM19" s="148">
        <v>0.64300000000000002</v>
      </c>
      <c r="AN19" s="30">
        <v>49.857575300000001</v>
      </c>
      <c r="AO19" s="30">
        <v>371.4</v>
      </c>
      <c r="AP19" s="148">
        <v>0.71698111295700073</v>
      </c>
      <c r="AQ19" s="30">
        <v>53.03018144</v>
      </c>
      <c r="AR19" s="30">
        <v>379.24526977539063</v>
      </c>
      <c r="AS19" s="30">
        <v>132</v>
      </c>
      <c r="AT19" s="30">
        <v>51</v>
      </c>
      <c r="AU19" s="148">
        <v>0.38636362552642822</v>
      </c>
      <c r="AV19" s="30">
        <v>85.722175598144531</v>
      </c>
      <c r="AW19" s="148">
        <v>0.58536583185195923</v>
      </c>
      <c r="AX19" s="30">
        <v>50.40567832</v>
      </c>
      <c r="AY19" s="30">
        <v>346.34146118164063</v>
      </c>
      <c r="AZ19" s="30">
        <v>51</v>
      </c>
      <c r="BA19" s="30">
        <v>85.227279663085938</v>
      </c>
      <c r="BB19" s="148">
        <v>0.66700000000000004</v>
      </c>
      <c r="BC19" s="30">
        <v>50.12</v>
      </c>
      <c r="BD19" s="30">
        <v>387.4</v>
      </c>
      <c r="BE19" s="30">
        <v>87.186676025390625</v>
      </c>
      <c r="BF19" s="147">
        <v>0.54200000000000004</v>
      </c>
      <c r="BG19" s="30">
        <v>51.06</v>
      </c>
      <c r="BH19" s="30">
        <v>360.4</v>
      </c>
      <c r="BI19" s="30">
        <v>83.837471008300781</v>
      </c>
      <c r="BJ19" s="148">
        <v>0.753</v>
      </c>
      <c r="BK19" s="30">
        <v>49.465671</v>
      </c>
      <c r="BL19" s="30">
        <v>405.2</v>
      </c>
      <c r="BM19" s="30">
        <v>86.987014770507813</v>
      </c>
      <c r="BN19" s="148">
        <v>0.66700000000000004</v>
      </c>
      <c r="BO19" s="30">
        <v>50.993759789999999</v>
      </c>
      <c r="BP19" s="30">
        <v>381</v>
      </c>
      <c r="BQ19" s="148"/>
      <c r="BR19" s="148"/>
      <c r="BS19" s="148"/>
      <c r="BT19" s="148">
        <v>0.97699999999999998</v>
      </c>
      <c r="BU19" s="148"/>
      <c r="BV19" s="148">
        <v>2.300000004470348E-2</v>
      </c>
      <c r="BW19" s="148"/>
      <c r="BX19" s="148">
        <v>0.11899999999999999</v>
      </c>
      <c r="BY19" s="148">
        <v>0.30199999999999999</v>
      </c>
      <c r="BZ19" s="1"/>
      <c r="CA19" s="150">
        <v>10290.1103515625</v>
      </c>
      <c r="CB19" s="150">
        <v>11467.98</v>
      </c>
      <c r="CC19" s="124" t="s">
        <v>4089</v>
      </c>
      <c r="CD19" t="s">
        <v>4634</v>
      </c>
    </row>
    <row r="20" spans="1:82" x14ac:dyDescent="0.3">
      <c r="A20" s="1">
        <v>30331050</v>
      </c>
      <c r="B20" s="124" t="s">
        <v>4090</v>
      </c>
      <c r="C20" t="s">
        <v>10</v>
      </c>
      <c r="D20" t="s">
        <v>567</v>
      </c>
      <c r="E20" s="30">
        <v>75.4774169921875</v>
      </c>
      <c r="F20" s="30">
        <v>72.345466613769531</v>
      </c>
      <c r="G20" s="30">
        <v>82.792037963867188</v>
      </c>
      <c r="H20" s="30">
        <v>77.119415283203125</v>
      </c>
      <c r="I20" s="1">
        <v>64</v>
      </c>
      <c r="J20" s="1">
        <v>7</v>
      </c>
      <c r="K20" s="1">
        <v>12</v>
      </c>
      <c r="L20" t="s">
        <v>3894</v>
      </c>
      <c r="M20" t="s">
        <v>3912</v>
      </c>
      <c r="N20" t="s">
        <v>3917</v>
      </c>
      <c r="O20" t="s">
        <v>3921</v>
      </c>
      <c r="P20" s="148">
        <v>0.4285714328289032</v>
      </c>
      <c r="Q20" s="30">
        <v>45.99673628</v>
      </c>
      <c r="R20" s="30"/>
      <c r="S20" s="1">
        <v>44</v>
      </c>
      <c r="T20" s="1">
        <v>24</v>
      </c>
      <c r="U20" s="148">
        <v>0.54545456171035767</v>
      </c>
      <c r="V20" s="148">
        <v>0.29411765933036799</v>
      </c>
      <c r="W20" s="149">
        <v>44.707659829999997</v>
      </c>
      <c r="X20" s="149"/>
      <c r="Y20" s="1">
        <v>24</v>
      </c>
      <c r="Z20" s="30">
        <v>82.805992126464844</v>
      </c>
      <c r="AA20" s="148">
        <v>0.5</v>
      </c>
      <c r="AB20" s="30">
        <v>49.3</v>
      </c>
      <c r="AC20" s="30">
        <v>337.5</v>
      </c>
      <c r="AD20" s="30">
        <v>85.321060180664063</v>
      </c>
      <c r="AE20" s="148">
        <v>0.316</v>
      </c>
      <c r="AF20" s="30">
        <v>50.1</v>
      </c>
      <c r="AG20" s="30">
        <v>300</v>
      </c>
      <c r="AH20" s="30">
        <v>88.09320068359375</v>
      </c>
      <c r="AI20" s="148">
        <v>0.70299999999999996</v>
      </c>
      <c r="AJ20" s="30">
        <v>51.066871050000003</v>
      </c>
      <c r="AK20" s="30">
        <v>375.7</v>
      </c>
      <c r="AL20" s="30">
        <v>90.069572448730469</v>
      </c>
      <c r="AM20" s="148">
        <v>0.61099999999999999</v>
      </c>
      <c r="AN20" s="30">
        <v>51.728198030000001</v>
      </c>
      <c r="AO20" s="30">
        <v>355.6</v>
      </c>
      <c r="AP20" s="148">
        <v>0.45161288976669312</v>
      </c>
      <c r="AQ20" s="30">
        <v>48.628099900000002</v>
      </c>
      <c r="AR20" s="30">
        <v>329.03225708007813</v>
      </c>
      <c r="AS20" s="30">
        <v>44</v>
      </c>
      <c r="AT20" s="30">
        <v>24</v>
      </c>
      <c r="AU20" s="148">
        <v>0.54545456171035767</v>
      </c>
      <c r="AV20" s="30">
        <v>77.119415283203125</v>
      </c>
      <c r="AW20" s="148">
        <v>0.13333334028720861</v>
      </c>
      <c r="AX20" s="30">
        <v>45.47529102</v>
      </c>
      <c r="AY20" s="30"/>
      <c r="AZ20" s="30">
        <v>24</v>
      </c>
      <c r="BA20" s="30">
        <v>85.784011840820313</v>
      </c>
      <c r="BB20" s="148">
        <v>0.51600000000000001</v>
      </c>
      <c r="BC20" s="30">
        <v>50.39</v>
      </c>
      <c r="BD20" s="30">
        <v>329</v>
      </c>
      <c r="BE20" s="30">
        <v>84.062469482421875</v>
      </c>
      <c r="BF20" s="147">
        <v>0.36799999999999999</v>
      </c>
      <c r="BG20" s="30">
        <v>49.52</v>
      </c>
      <c r="BH20" s="30">
        <v>284.2</v>
      </c>
      <c r="BI20" s="30">
        <v>91.381034851074219</v>
      </c>
      <c r="BJ20" s="148">
        <v>0.75</v>
      </c>
      <c r="BK20" s="30">
        <v>53.14030983</v>
      </c>
      <c r="BL20" s="30">
        <v>403.1</v>
      </c>
      <c r="BM20" s="30">
        <v>89.876907348632813</v>
      </c>
      <c r="BN20" s="148">
        <v>0.6</v>
      </c>
      <c r="BO20" s="30">
        <v>52.434006119999999</v>
      </c>
      <c r="BP20" s="30">
        <v>353.3</v>
      </c>
      <c r="BQ20" s="148"/>
      <c r="BR20" s="148"/>
      <c r="BS20" s="148"/>
      <c r="BT20" s="148">
        <v>0.89100000000000001</v>
      </c>
      <c r="BU20" s="148"/>
      <c r="BV20" s="148">
        <v>0.1089999973773956</v>
      </c>
      <c r="BW20" s="148"/>
      <c r="BX20" s="148">
        <v>0.125</v>
      </c>
      <c r="BY20" s="148">
        <v>0.41499999999999998</v>
      </c>
      <c r="BZ20" s="1"/>
      <c r="CA20" s="150">
        <v>14314.009765625</v>
      </c>
      <c r="CB20" s="150">
        <v>15185.51</v>
      </c>
      <c r="CC20" s="124" t="s">
        <v>4090</v>
      </c>
      <c r="CD20" t="s">
        <v>4633</v>
      </c>
    </row>
    <row r="21" spans="1:82" x14ac:dyDescent="0.3">
      <c r="A21" s="1">
        <v>30334020</v>
      </c>
      <c r="B21" s="124" t="s">
        <v>4090</v>
      </c>
      <c r="C21" t="s">
        <v>10</v>
      </c>
      <c r="D21" t="s">
        <v>568</v>
      </c>
      <c r="E21" s="30">
        <v>85.516403198242188</v>
      </c>
      <c r="F21" s="30">
        <v>81.229774475097656</v>
      </c>
      <c r="G21" s="30">
        <v>86.592765808105469</v>
      </c>
      <c r="H21" s="30">
        <v>83.511573791503906</v>
      </c>
      <c r="I21" s="1">
        <v>71</v>
      </c>
      <c r="J21" s="1" t="s">
        <v>3981</v>
      </c>
      <c r="K21" s="1">
        <v>6</v>
      </c>
      <c r="L21" t="s">
        <v>3894</v>
      </c>
      <c r="M21" t="s">
        <v>3912</v>
      </c>
      <c r="N21" t="s">
        <v>3917</v>
      </c>
      <c r="O21" t="s">
        <v>3921</v>
      </c>
      <c r="P21" s="148">
        <v>0.5476190447807312</v>
      </c>
      <c r="Q21" s="30">
        <v>50.172582249999998</v>
      </c>
      <c r="R21" s="30">
        <v>342.85714721679688</v>
      </c>
      <c r="S21" s="1">
        <v>49</v>
      </c>
      <c r="T21" s="1">
        <v>20</v>
      </c>
      <c r="U21" s="148">
        <v>0.40816327929496771</v>
      </c>
      <c r="V21" s="148"/>
      <c r="W21" s="149">
        <v>48.388804309999998</v>
      </c>
      <c r="X21" s="149"/>
      <c r="Y21" s="1">
        <v>20</v>
      </c>
      <c r="Z21" s="30">
        <v>85.222724914550781</v>
      </c>
      <c r="AA21" s="148">
        <v>0.57499999999999996</v>
      </c>
      <c r="AB21" s="30">
        <v>50.1</v>
      </c>
      <c r="AC21" s="30">
        <v>372.5</v>
      </c>
      <c r="AD21" s="30">
        <v>86.469680786132813</v>
      </c>
      <c r="AE21" s="148">
        <v>0.313</v>
      </c>
      <c r="AF21" s="30">
        <v>50.49</v>
      </c>
      <c r="AG21" s="30">
        <v>312.5</v>
      </c>
      <c r="AH21" s="30">
        <v>82.479782104492188</v>
      </c>
      <c r="AI21" s="148">
        <v>0.55600000000000005</v>
      </c>
      <c r="AJ21" s="30">
        <v>49.207630999999999</v>
      </c>
      <c r="AK21" s="30">
        <v>380.6</v>
      </c>
      <c r="AL21" s="30">
        <v>82.759361267089844</v>
      </c>
      <c r="AM21" s="148">
        <v>0.313</v>
      </c>
      <c r="AN21" s="30">
        <v>49.240545959999999</v>
      </c>
      <c r="AO21" s="30">
        <v>331.3</v>
      </c>
      <c r="AP21" s="148">
        <v>0.4285714328289032</v>
      </c>
      <c r="AQ21" s="30">
        <v>51.005555790000003</v>
      </c>
      <c r="AR21" s="30">
        <v>302.38095092773438</v>
      </c>
      <c r="AS21" s="30">
        <v>49</v>
      </c>
      <c r="AT21" s="30">
        <v>20</v>
      </c>
      <c r="AU21" s="148">
        <v>0.40816327929496771</v>
      </c>
      <c r="AV21" s="30">
        <v>83.511573791503906</v>
      </c>
      <c r="AW21" s="148">
        <v>0.29411765933036799</v>
      </c>
      <c r="AX21" s="30">
        <v>49.138745729999997</v>
      </c>
      <c r="AY21" s="30"/>
      <c r="AZ21" s="30">
        <v>20</v>
      </c>
      <c r="BA21" s="30">
        <v>90.505958557128906</v>
      </c>
      <c r="BB21" s="148">
        <v>0.5</v>
      </c>
      <c r="BC21" s="30">
        <v>52.68</v>
      </c>
      <c r="BD21" s="30">
        <v>365</v>
      </c>
      <c r="BE21" s="30">
        <v>92.4613037109375</v>
      </c>
      <c r="BF21" s="147">
        <v>0.313</v>
      </c>
      <c r="BG21" s="30">
        <v>53.66</v>
      </c>
      <c r="BH21" s="30">
        <v>300</v>
      </c>
      <c r="BI21" s="30">
        <v>85.479362487792969</v>
      </c>
      <c r="BJ21" s="148">
        <v>0.63900000000000001</v>
      </c>
      <c r="BK21" s="30">
        <v>50.26547214</v>
      </c>
      <c r="BL21" s="30">
        <v>363.9</v>
      </c>
      <c r="BM21" s="30">
        <v>86.795433044433594</v>
      </c>
      <c r="BN21" s="148">
        <v>0.5</v>
      </c>
      <c r="BO21" s="30">
        <v>50.898281259999997</v>
      </c>
      <c r="BP21" s="30">
        <v>306.3</v>
      </c>
      <c r="BQ21" s="148"/>
      <c r="BR21" s="148"/>
      <c r="BS21" s="148"/>
      <c r="BT21" s="148">
        <v>0.98599999999999999</v>
      </c>
      <c r="BU21" s="148"/>
      <c r="BV21" s="148">
        <v>1.4000000432133669E-2</v>
      </c>
      <c r="BW21" s="148"/>
      <c r="BX21" s="148">
        <v>8.4000000000000005E-2</v>
      </c>
      <c r="BY21" s="148">
        <v>0.45300000000000001</v>
      </c>
      <c r="BZ21" s="1"/>
      <c r="CA21" s="150">
        <v>10828.259765625</v>
      </c>
      <c r="CB21" s="150">
        <v>12303.64</v>
      </c>
      <c r="CC21" s="124" t="s">
        <v>4090</v>
      </c>
      <c r="CD21" t="s">
        <v>4634</v>
      </c>
    </row>
    <row r="22" spans="1:82" x14ac:dyDescent="0.3">
      <c r="A22" s="1">
        <v>41061050</v>
      </c>
      <c r="B22" s="124" t="s">
        <v>4091</v>
      </c>
      <c r="C22" t="s">
        <v>11</v>
      </c>
      <c r="D22" t="s">
        <v>569</v>
      </c>
      <c r="E22" s="30">
        <v>82.833419799804688</v>
      </c>
      <c r="F22" s="30">
        <v>81.981948852539063</v>
      </c>
      <c r="G22" s="30">
        <v>79.155288696289063</v>
      </c>
      <c r="H22" s="30">
        <v>78.881866455078125</v>
      </c>
      <c r="I22" s="1">
        <v>183</v>
      </c>
      <c r="J22" s="1">
        <v>6</v>
      </c>
      <c r="K22" s="1">
        <v>12</v>
      </c>
      <c r="L22" t="s">
        <v>3799</v>
      </c>
      <c r="M22" t="s">
        <v>3909</v>
      </c>
      <c r="N22" t="s">
        <v>3916</v>
      </c>
      <c r="O22" t="s">
        <v>3923</v>
      </c>
      <c r="P22" s="148">
        <v>0.45652174949646002</v>
      </c>
      <c r="Q22" s="30">
        <v>49.056559929999999</v>
      </c>
      <c r="R22" s="30">
        <v>328.2608642578125</v>
      </c>
      <c r="S22" s="1">
        <v>128</v>
      </c>
      <c r="T22" s="1">
        <v>82</v>
      </c>
      <c r="U22" s="148">
        <v>0.640625</v>
      </c>
      <c r="V22" s="148">
        <v>0.40350878238677979</v>
      </c>
      <c r="W22" s="149">
        <v>48.700462790000003</v>
      </c>
      <c r="X22" s="149">
        <v>317.54385375976563</v>
      </c>
      <c r="Y22" s="1">
        <v>82</v>
      </c>
      <c r="Z22" s="30">
        <v>82.50390625</v>
      </c>
      <c r="AA22" s="148">
        <v>0.379</v>
      </c>
      <c r="AB22" s="30">
        <v>49.2</v>
      </c>
      <c r="AC22" s="30">
        <v>301.10000000000002</v>
      </c>
      <c r="AD22" s="30">
        <v>81.403968811035156</v>
      </c>
      <c r="AE22" s="148">
        <v>0.14899999999999999</v>
      </c>
      <c r="AF22" s="30">
        <v>48.77</v>
      </c>
      <c r="AG22" s="30">
        <v>263.8</v>
      </c>
      <c r="AH22" s="30">
        <v>86.464920043945313</v>
      </c>
      <c r="AI22" s="148">
        <v>0.42</v>
      </c>
      <c r="AJ22" s="30">
        <v>50.52756411</v>
      </c>
      <c r="AK22" s="30">
        <v>338.3</v>
      </c>
      <c r="AL22" s="30">
        <v>88.379386901855469</v>
      </c>
      <c r="AM22" s="148">
        <v>0.24399999999999999</v>
      </c>
      <c r="AN22" s="30">
        <v>51.153031859999999</v>
      </c>
      <c r="AO22" s="30">
        <v>304.89999999999998</v>
      </c>
      <c r="AP22" s="148">
        <v>0.2330097109079361</v>
      </c>
      <c r="AQ22" s="30">
        <v>46.35321527</v>
      </c>
      <c r="AR22" s="30">
        <v>258.25244140625</v>
      </c>
      <c r="AS22" s="30">
        <v>128</v>
      </c>
      <c r="AT22" s="30">
        <v>82</v>
      </c>
      <c r="AU22" s="148">
        <v>0.640625</v>
      </c>
      <c r="AV22" s="30">
        <v>78.881866455078125</v>
      </c>
      <c r="AW22" s="148">
        <v>0.18333333730697629</v>
      </c>
      <c r="AX22" s="30">
        <v>46.485382010000002</v>
      </c>
      <c r="AY22" s="30"/>
      <c r="AZ22" s="30">
        <v>82</v>
      </c>
      <c r="BA22" s="30">
        <v>78.81451416015625</v>
      </c>
      <c r="BB22" s="148">
        <v>0.17</v>
      </c>
      <c r="BC22" s="30">
        <v>47.01</v>
      </c>
      <c r="BD22" s="30">
        <v>231.8</v>
      </c>
      <c r="BE22" s="30">
        <v>80.126785278320313</v>
      </c>
      <c r="BF22" s="147">
        <v>0.157</v>
      </c>
      <c r="BG22" s="30">
        <v>47.58</v>
      </c>
      <c r="BH22" s="30">
        <v>217.6</v>
      </c>
      <c r="BI22" s="30">
        <v>82.257728576660156</v>
      </c>
      <c r="BJ22" s="148">
        <v>0.189</v>
      </c>
      <c r="BK22" s="30">
        <v>48.696141920000002</v>
      </c>
      <c r="BL22" s="30">
        <v>256.8</v>
      </c>
      <c r="BM22" s="30">
        <v>83.6097412109375</v>
      </c>
      <c r="BN22" s="148">
        <v>7.0999999999999994E-2</v>
      </c>
      <c r="BO22" s="30">
        <v>49.31061579</v>
      </c>
      <c r="BP22" s="30">
        <v>216.7</v>
      </c>
      <c r="BQ22" s="148"/>
      <c r="BR22" s="148"/>
      <c r="BS22" s="148"/>
      <c r="BT22" s="148">
        <v>0.97299999999999998</v>
      </c>
      <c r="BU22" s="148"/>
      <c r="BV22" s="148">
        <v>2.700000070035458E-2</v>
      </c>
      <c r="BW22" s="148"/>
      <c r="BX22" s="148">
        <v>0.13700000000000001</v>
      </c>
      <c r="BY22" s="148">
        <v>0.443</v>
      </c>
      <c r="BZ22" s="1"/>
      <c r="CA22" s="150">
        <v>12279.900390625</v>
      </c>
      <c r="CB22" s="150">
        <v>12821.07</v>
      </c>
      <c r="CC22" s="124" t="s">
        <v>4091</v>
      </c>
      <c r="CD22" t="s">
        <v>4633</v>
      </c>
    </row>
    <row r="23" spans="1:82" x14ac:dyDescent="0.3">
      <c r="A23" s="1">
        <v>41064020</v>
      </c>
      <c r="B23" s="124" t="s">
        <v>4091</v>
      </c>
      <c r="C23" t="s">
        <v>11</v>
      </c>
      <c r="D23" t="s">
        <v>570</v>
      </c>
      <c r="E23" s="30">
        <v>89.609771728515625</v>
      </c>
      <c r="F23" s="30">
        <v>88.400344848632813</v>
      </c>
      <c r="G23" s="30">
        <v>91.997077941894531</v>
      </c>
      <c r="H23" s="30">
        <v>90.62255859375</v>
      </c>
      <c r="I23" s="1">
        <v>129</v>
      </c>
      <c r="J23" s="1" t="s">
        <v>4733</v>
      </c>
      <c r="K23" s="1">
        <v>5</v>
      </c>
      <c r="L23" t="s">
        <v>3799</v>
      </c>
      <c r="M23" t="s">
        <v>3909</v>
      </c>
      <c r="N23" t="s">
        <v>3916</v>
      </c>
      <c r="O23" t="s">
        <v>3923</v>
      </c>
      <c r="P23" s="148">
        <v>0.37999999523162842</v>
      </c>
      <c r="Q23" s="30">
        <v>51.875272260000003</v>
      </c>
      <c r="R23" s="30"/>
      <c r="S23" s="1">
        <v>64</v>
      </c>
      <c r="T23" s="1">
        <v>42</v>
      </c>
      <c r="U23" s="148">
        <v>0.65625</v>
      </c>
      <c r="V23" s="148">
        <v>0.30303031206130981</v>
      </c>
      <c r="W23" s="149">
        <v>51.359876309999997</v>
      </c>
      <c r="X23" s="149"/>
      <c r="Y23" s="1">
        <v>42</v>
      </c>
      <c r="Z23" s="30">
        <v>85.524818420410156</v>
      </c>
      <c r="AA23" s="148">
        <v>0.51600000000000001</v>
      </c>
      <c r="AB23" s="30">
        <v>50.2</v>
      </c>
      <c r="AC23" s="30">
        <v>345.3</v>
      </c>
      <c r="AD23" s="30">
        <v>85.939552307128906</v>
      </c>
      <c r="AE23" s="148">
        <v>0.40899999999999997</v>
      </c>
      <c r="AF23" s="30">
        <v>50.31</v>
      </c>
      <c r="AG23" s="30">
        <v>325</v>
      </c>
      <c r="AH23" s="30">
        <v>86.440345764160156</v>
      </c>
      <c r="AI23" s="148">
        <v>0.34300000000000003</v>
      </c>
      <c r="AJ23" s="30">
        <v>50.519423940000003</v>
      </c>
      <c r="AK23" s="30">
        <v>307.5</v>
      </c>
      <c r="AL23" s="30">
        <v>86.391159057617188</v>
      </c>
      <c r="AM23" s="148">
        <v>0.308</v>
      </c>
      <c r="AN23" s="30">
        <v>50.47644081</v>
      </c>
      <c r="AO23" s="30">
        <v>301.89999999999998</v>
      </c>
      <c r="AP23" s="148">
        <v>0.60000002384185791</v>
      </c>
      <c r="AQ23" s="30">
        <v>54.386098560000001</v>
      </c>
      <c r="AR23" s="30">
        <v>360</v>
      </c>
      <c r="AS23" s="30">
        <v>64</v>
      </c>
      <c r="AT23" s="30">
        <v>42</v>
      </c>
      <c r="AU23" s="148">
        <v>0.65625</v>
      </c>
      <c r="AV23" s="30">
        <v>90.62255859375</v>
      </c>
      <c r="AW23" s="148">
        <v>0.54545456171035767</v>
      </c>
      <c r="AX23" s="30">
        <v>53.214169980000001</v>
      </c>
      <c r="AY23" s="30">
        <v>348.48486328125</v>
      </c>
      <c r="AZ23" s="30">
        <v>42</v>
      </c>
      <c r="BA23" s="30">
        <v>84.237525939941406</v>
      </c>
      <c r="BB23" s="148">
        <v>0.43799999999999989</v>
      </c>
      <c r="BC23" s="30">
        <v>49.64</v>
      </c>
      <c r="BD23" s="30">
        <v>329.7</v>
      </c>
      <c r="BE23" s="30">
        <v>85.178260803222656</v>
      </c>
      <c r="BF23" s="147">
        <v>0.34100000000000003</v>
      </c>
      <c r="BG23" s="30">
        <v>50.07</v>
      </c>
      <c r="BH23" s="30">
        <v>300</v>
      </c>
      <c r="BI23" s="30">
        <v>86.880905151367188</v>
      </c>
      <c r="BJ23" s="148">
        <v>0.32800000000000001</v>
      </c>
      <c r="BK23" s="30">
        <v>50.948195470000002</v>
      </c>
      <c r="BL23" s="30">
        <v>288.10000000000002</v>
      </c>
      <c r="BM23" s="30">
        <v>87.169342041015625</v>
      </c>
      <c r="BN23" s="148">
        <v>0.25</v>
      </c>
      <c r="BO23" s="30">
        <v>51.084629159999999</v>
      </c>
      <c r="BP23" s="30">
        <v>267.3</v>
      </c>
      <c r="BQ23" s="148"/>
      <c r="BR23" s="148"/>
      <c r="BS23" s="148"/>
      <c r="BT23" s="148">
        <v>0.93800000000000006</v>
      </c>
      <c r="BU23" s="148"/>
      <c r="BV23" s="148">
        <v>6.1999998986721039E-2</v>
      </c>
      <c r="BW23" s="148"/>
      <c r="BX23" s="148">
        <v>0.16300000000000001</v>
      </c>
      <c r="BY23" s="148">
        <v>0.55100000000000005</v>
      </c>
      <c r="BZ23" s="1"/>
      <c r="CA23" s="150">
        <v>10509.0703125</v>
      </c>
      <c r="CB23" s="150">
        <v>11492.92</v>
      </c>
      <c r="CC23" s="124" t="s">
        <v>4091</v>
      </c>
      <c r="CD23" t="s">
        <v>4634</v>
      </c>
    </row>
    <row r="24" spans="1:82" x14ac:dyDescent="0.3">
      <c r="A24" s="1">
        <v>41091050</v>
      </c>
      <c r="B24" s="124" t="s">
        <v>4092</v>
      </c>
      <c r="C24" t="s">
        <v>12</v>
      </c>
      <c r="D24" t="s">
        <v>571</v>
      </c>
      <c r="E24" s="30">
        <v>87.663688659667969</v>
      </c>
      <c r="F24" s="30">
        <v>85.624038696289063</v>
      </c>
      <c r="G24" s="30">
        <v>87.118927001953125</v>
      </c>
      <c r="H24" s="30">
        <v>83.243728637695313</v>
      </c>
      <c r="I24" s="1">
        <v>277</v>
      </c>
      <c r="J24" s="1">
        <v>7</v>
      </c>
      <c r="K24" s="1">
        <v>12</v>
      </c>
      <c r="L24" t="s">
        <v>3799</v>
      </c>
      <c r="M24" t="s">
        <v>3909</v>
      </c>
      <c r="N24" t="s">
        <v>3917</v>
      </c>
      <c r="O24" t="s">
        <v>3921</v>
      </c>
      <c r="P24" s="148">
        <v>0.43065693974494929</v>
      </c>
      <c r="Q24" s="30">
        <v>51.065773299999996</v>
      </c>
      <c r="R24" s="30">
        <v>327.00729370117188</v>
      </c>
      <c r="S24" s="1">
        <v>177</v>
      </c>
      <c r="T24" s="1">
        <v>85</v>
      </c>
      <c r="U24" s="148">
        <v>0.48022598028182978</v>
      </c>
      <c r="V24" s="148">
        <v>0.25454545021057129</v>
      </c>
      <c r="W24" s="149">
        <v>50.209536870000001</v>
      </c>
      <c r="X24" s="149"/>
      <c r="Y24" s="1">
        <v>85</v>
      </c>
      <c r="Z24" s="30">
        <v>87.63946533203125</v>
      </c>
      <c r="AA24" s="148">
        <v>0.42499999999999999</v>
      </c>
      <c r="AB24" s="30">
        <v>50.9</v>
      </c>
      <c r="AC24" s="30">
        <v>331.5</v>
      </c>
      <c r="AD24" s="30">
        <v>87.088172912597656</v>
      </c>
      <c r="AE24" s="148">
        <v>0.33800000000000002</v>
      </c>
      <c r="AF24" s="30">
        <v>50.7</v>
      </c>
      <c r="AG24" s="30">
        <v>302.8</v>
      </c>
      <c r="AH24" s="30">
        <v>89.661689758300781</v>
      </c>
      <c r="AI24" s="148">
        <v>0.54</v>
      </c>
      <c r="AJ24" s="30">
        <v>51.586377849999998</v>
      </c>
      <c r="AK24" s="30">
        <v>357.3</v>
      </c>
      <c r="AL24" s="30">
        <v>88.900230407714844</v>
      </c>
      <c r="AM24" s="148">
        <v>0.43099999999999999</v>
      </c>
      <c r="AN24" s="30">
        <v>51.33027233</v>
      </c>
      <c r="AO24" s="30">
        <v>338.5</v>
      </c>
      <c r="AP24" s="148">
        <v>0.25850340723991388</v>
      </c>
      <c r="AQ24" s="30">
        <v>51.334686060000003</v>
      </c>
      <c r="AR24" s="30">
        <v>282.31292724609381</v>
      </c>
      <c r="AS24" s="30">
        <v>177</v>
      </c>
      <c r="AT24" s="30">
        <v>85</v>
      </c>
      <c r="AU24" s="148">
        <v>0.48022598028182978</v>
      </c>
      <c r="AV24" s="30">
        <v>83.243728637695313</v>
      </c>
      <c r="AW24" s="148">
        <v>0.1320754736661911</v>
      </c>
      <c r="AX24" s="30">
        <v>48.985240109999999</v>
      </c>
      <c r="AY24" s="30"/>
      <c r="AZ24" s="30">
        <v>85</v>
      </c>
      <c r="BA24" s="30">
        <v>89.619300842285156</v>
      </c>
      <c r="BB24" s="148">
        <v>0.38800000000000001</v>
      </c>
      <c r="BC24" s="30">
        <v>52.25</v>
      </c>
      <c r="BD24" s="30">
        <v>293.3</v>
      </c>
      <c r="BE24" s="30">
        <v>87.998153686523438</v>
      </c>
      <c r="BF24" s="147">
        <v>0.26700000000000002</v>
      </c>
      <c r="BG24" s="30">
        <v>51.46</v>
      </c>
      <c r="BH24" s="30">
        <v>260</v>
      </c>
      <c r="BI24" s="30">
        <v>91.899551391601563</v>
      </c>
      <c r="BJ24" s="148">
        <v>0.39200000000000002</v>
      </c>
      <c r="BK24" s="30">
        <v>53.392890690000002</v>
      </c>
      <c r="BL24" s="30">
        <v>331.2</v>
      </c>
      <c r="BM24" s="30">
        <v>90.857734680175781</v>
      </c>
      <c r="BN24" s="148">
        <v>0.33300000000000002</v>
      </c>
      <c r="BO24" s="30">
        <v>52.922825899999999</v>
      </c>
      <c r="BP24" s="30">
        <v>313.89999999999998</v>
      </c>
      <c r="BQ24" s="148">
        <v>2.5000000000000001E-2</v>
      </c>
      <c r="BR24" s="148">
        <v>2.5000000000000001E-2</v>
      </c>
      <c r="BS24" s="148"/>
      <c r="BT24" s="148">
        <v>0.874</v>
      </c>
      <c r="BU24" s="148">
        <v>7.5999999999999998E-2</v>
      </c>
      <c r="BV24" s="148">
        <v>0</v>
      </c>
      <c r="BW24" s="148"/>
      <c r="BX24" s="148">
        <v>0.123</v>
      </c>
      <c r="BY24" s="148">
        <v>0.29499999999999998</v>
      </c>
      <c r="BZ24" s="1"/>
      <c r="CA24" s="150">
        <v>9760.4404296875</v>
      </c>
      <c r="CB24" s="150">
        <v>10236.540000000001</v>
      </c>
      <c r="CC24" s="124" t="s">
        <v>4092</v>
      </c>
      <c r="CD24" t="s">
        <v>4633</v>
      </c>
    </row>
    <row r="25" spans="1:82" x14ac:dyDescent="0.3">
      <c r="A25" s="1">
        <v>41094020</v>
      </c>
      <c r="B25" s="124" t="s">
        <v>4092</v>
      </c>
      <c r="C25" t="s">
        <v>12</v>
      </c>
      <c r="D25" t="s">
        <v>572</v>
      </c>
      <c r="E25" s="30">
        <v>78.040214538574219</v>
      </c>
      <c r="F25" s="30">
        <v>77.980888366699219</v>
      </c>
      <c r="G25" s="30">
        <v>81.899818420410156</v>
      </c>
      <c r="H25" s="30">
        <v>81.089515686035156</v>
      </c>
      <c r="I25" s="1">
        <v>271</v>
      </c>
      <c r="J25" s="1" t="s">
        <v>4733</v>
      </c>
      <c r="K25" s="1">
        <v>6</v>
      </c>
      <c r="L25" t="s">
        <v>3799</v>
      </c>
      <c r="M25" t="s">
        <v>3909</v>
      </c>
      <c r="N25" t="s">
        <v>3917</v>
      </c>
      <c r="O25" t="s">
        <v>3921</v>
      </c>
      <c r="P25" s="148">
        <v>0.38235294818878168</v>
      </c>
      <c r="Q25" s="30">
        <v>47.062765329999998</v>
      </c>
      <c r="R25" s="30">
        <v>321.32351684570313</v>
      </c>
      <c r="S25" s="1">
        <v>228</v>
      </c>
      <c r="T25" s="1">
        <v>146</v>
      </c>
      <c r="U25" s="148">
        <v>0.64035087823867798</v>
      </c>
      <c r="V25" s="148">
        <v>0.2800000011920929</v>
      </c>
      <c r="W25" s="149">
        <v>47.042654880000001</v>
      </c>
      <c r="X25" s="149">
        <v>289.33334350585938</v>
      </c>
      <c r="Y25" s="1">
        <v>146</v>
      </c>
      <c r="Z25" s="30">
        <v>78.274620056152344</v>
      </c>
      <c r="AA25" s="148">
        <v>0.38400000000000001</v>
      </c>
      <c r="AB25" s="30">
        <v>47.8</v>
      </c>
      <c r="AC25" s="30">
        <v>304.2</v>
      </c>
      <c r="AD25" s="30">
        <v>78.458786010742188</v>
      </c>
      <c r="AE25" s="148">
        <v>0.32</v>
      </c>
      <c r="AF25" s="30">
        <v>47.77</v>
      </c>
      <c r="AG25" s="30">
        <v>284.39999999999998</v>
      </c>
      <c r="AH25" s="30">
        <v>80.266593933105469</v>
      </c>
      <c r="AI25" s="148">
        <v>0.41399999999999998</v>
      </c>
      <c r="AJ25" s="30">
        <v>48.474591220000001</v>
      </c>
      <c r="AK25" s="30">
        <v>320.39999999999998</v>
      </c>
      <c r="AL25" s="30">
        <v>82.033088684082031</v>
      </c>
      <c r="AM25" s="148">
        <v>0.32700000000000001</v>
      </c>
      <c r="AN25" s="30">
        <v>48.993394969999997</v>
      </c>
      <c r="AO25" s="30">
        <v>299</v>
      </c>
      <c r="AP25" s="148">
        <v>0.33088234066963201</v>
      </c>
      <c r="AQ25" s="30">
        <v>48.069994610000002</v>
      </c>
      <c r="AR25" s="30">
        <v>294.11764526367188</v>
      </c>
      <c r="AS25" s="30">
        <v>228</v>
      </c>
      <c r="AT25" s="30">
        <v>146</v>
      </c>
      <c r="AU25" s="148">
        <v>0.64035087823867798</v>
      </c>
      <c r="AV25" s="30">
        <v>81.089515686035156</v>
      </c>
      <c r="AW25" s="148">
        <v>0.22666667401790619</v>
      </c>
      <c r="AX25" s="30">
        <v>47.75062501</v>
      </c>
      <c r="AY25" s="30">
        <v>253.33332824707031</v>
      </c>
      <c r="AZ25" s="30">
        <v>146</v>
      </c>
      <c r="BA25" s="30">
        <v>79.721786499023438</v>
      </c>
      <c r="BB25" s="148">
        <v>0.38900000000000001</v>
      </c>
      <c r="BC25" s="30">
        <v>47.45</v>
      </c>
      <c r="BD25" s="30">
        <v>300</v>
      </c>
      <c r="BE25" s="30">
        <v>80.735397338867188</v>
      </c>
      <c r="BF25" s="147">
        <v>0.32800000000000001</v>
      </c>
      <c r="BG25" s="30">
        <v>47.88</v>
      </c>
      <c r="BH25" s="30">
        <v>273.39999999999998</v>
      </c>
      <c r="BI25" s="30">
        <v>82.356697082519531</v>
      </c>
      <c r="BJ25" s="148">
        <v>0.38700000000000001</v>
      </c>
      <c r="BK25" s="30">
        <v>48.744352999999997</v>
      </c>
      <c r="BL25" s="30">
        <v>304.39999999999998</v>
      </c>
      <c r="BM25" s="30">
        <v>84.985298156738281</v>
      </c>
      <c r="BN25" s="148">
        <v>0.317</v>
      </c>
      <c r="BO25" s="30">
        <v>49.996159570000003</v>
      </c>
      <c r="BP25" s="30">
        <v>278.8</v>
      </c>
      <c r="BQ25" s="148">
        <v>4.1000000000000002E-2</v>
      </c>
      <c r="BR25" s="148">
        <v>2.1999999999999999E-2</v>
      </c>
      <c r="BS25" s="148"/>
      <c r="BT25" s="148">
        <v>0.84099999999999997</v>
      </c>
      <c r="BU25" s="148">
        <v>9.6000000000000002E-2</v>
      </c>
      <c r="BV25" s="148">
        <v>0</v>
      </c>
      <c r="BW25" s="148"/>
      <c r="BX25" s="148">
        <v>0.11799999999999999</v>
      </c>
      <c r="BY25" s="148">
        <v>0.45400000000000001</v>
      </c>
      <c r="BZ25" s="1"/>
      <c r="CA25" s="150">
        <v>9859.41015625</v>
      </c>
      <c r="CB25" s="150">
        <v>10596.55</v>
      </c>
      <c r="CC25" s="124" t="s">
        <v>4092</v>
      </c>
      <c r="CD25" t="s">
        <v>4634</v>
      </c>
    </row>
    <row r="26" spans="1:82" x14ac:dyDescent="0.3">
      <c r="A26" s="1">
        <v>41102050</v>
      </c>
      <c r="B26" s="124" t="s">
        <v>4093</v>
      </c>
      <c r="C26" t="s">
        <v>13</v>
      </c>
      <c r="D26" t="s">
        <v>573</v>
      </c>
      <c r="E26" s="30">
        <v>83.648208618164063</v>
      </c>
      <c r="F26" s="30">
        <v>85.354232788085938</v>
      </c>
      <c r="G26" s="30">
        <v>87.082489013671875</v>
      </c>
      <c r="H26" s="30">
        <v>88.047012329101563</v>
      </c>
      <c r="I26" s="1">
        <v>554</v>
      </c>
      <c r="J26" s="1">
        <v>6</v>
      </c>
      <c r="K26" s="1">
        <v>8</v>
      </c>
      <c r="L26" t="s">
        <v>3799</v>
      </c>
      <c r="M26" t="s">
        <v>3909</v>
      </c>
      <c r="N26" t="s">
        <v>3917</v>
      </c>
      <c r="O26" t="s">
        <v>3921</v>
      </c>
      <c r="P26" s="148">
        <v>0.34530937671661383</v>
      </c>
      <c r="Q26" s="30">
        <v>49.395480849999998</v>
      </c>
      <c r="R26" s="30">
        <v>309.3812255859375</v>
      </c>
      <c r="S26" s="1">
        <v>980</v>
      </c>
      <c r="T26" s="1">
        <v>978</v>
      </c>
      <c r="U26" s="148">
        <v>0.9979591965675354</v>
      </c>
      <c r="V26" s="148">
        <v>0.34530937671661383</v>
      </c>
      <c r="W26" s="149">
        <v>50.09774436</v>
      </c>
      <c r="X26" s="149">
        <v>309.3812255859375</v>
      </c>
      <c r="Y26" s="1">
        <v>978</v>
      </c>
      <c r="Z26" s="30">
        <v>87.337371826171875</v>
      </c>
      <c r="AA26" s="148">
        <v>0.39500000000000002</v>
      </c>
      <c r="AB26" s="30">
        <v>50.8</v>
      </c>
      <c r="AC26" s="30">
        <v>323.8</v>
      </c>
      <c r="AD26" s="30">
        <v>89.738838195800781</v>
      </c>
      <c r="AE26" s="148">
        <v>0.39500000000000002</v>
      </c>
      <c r="AF26" s="30">
        <v>51.6</v>
      </c>
      <c r="AG26" s="30">
        <v>323.8</v>
      </c>
      <c r="AH26" s="30">
        <v>85.304473876953125</v>
      </c>
      <c r="AI26" s="148">
        <v>0.43700000000000011</v>
      </c>
      <c r="AJ26" s="30">
        <v>50.143207859999997</v>
      </c>
      <c r="AK26" s="30">
        <v>334.1</v>
      </c>
      <c r="AL26" s="30">
        <v>87.403732299804688</v>
      </c>
      <c r="AM26" s="148">
        <v>0.43700000000000011</v>
      </c>
      <c r="AN26" s="30">
        <v>50.821016520000001</v>
      </c>
      <c r="AO26" s="30">
        <v>334.1</v>
      </c>
      <c r="AP26" s="148">
        <v>0.33932134509086609</v>
      </c>
      <c r="AQ26" s="30">
        <v>51.31189354</v>
      </c>
      <c r="AR26" s="30">
        <v>287.22555541992188</v>
      </c>
      <c r="AS26" s="30">
        <v>978</v>
      </c>
      <c r="AT26" s="30">
        <v>978</v>
      </c>
      <c r="AU26" s="148">
        <v>0.9979591965675354</v>
      </c>
      <c r="AV26" s="30">
        <v>88.047012329101563</v>
      </c>
      <c r="AW26" s="148">
        <v>0.33932134509086609</v>
      </c>
      <c r="AX26" s="30">
        <v>51.738082169999998</v>
      </c>
      <c r="AY26" s="30">
        <v>287.22555541992188</v>
      </c>
      <c r="AZ26" s="30">
        <v>978</v>
      </c>
      <c r="BA26" s="30">
        <v>85.124183654785156</v>
      </c>
      <c r="BB26" s="148">
        <v>0.32600000000000001</v>
      </c>
      <c r="BC26" s="30">
        <v>50.07</v>
      </c>
      <c r="BD26" s="30">
        <v>294.60000000000002</v>
      </c>
      <c r="BE26" s="30">
        <v>86.273757934570313</v>
      </c>
      <c r="BF26" s="147">
        <v>0.32600000000000001</v>
      </c>
      <c r="BG26" s="30">
        <v>50.61</v>
      </c>
      <c r="BH26" s="30">
        <v>294.60000000000002</v>
      </c>
      <c r="BI26" s="30">
        <v>86.898612976074219</v>
      </c>
      <c r="BJ26" s="148">
        <v>0.33900000000000002</v>
      </c>
      <c r="BK26" s="30">
        <v>50.956819209999999</v>
      </c>
      <c r="BL26" s="30">
        <v>289</v>
      </c>
      <c r="BM26" s="30">
        <v>87.471626281738281</v>
      </c>
      <c r="BN26" s="148">
        <v>0.33900000000000002</v>
      </c>
      <c r="BO26" s="30">
        <v>51.235278319999999</v>
      </c>
      <c r="BP26" s="30">
        <v>289</v>
      </c>
      <c r="BQ26" s="148">
        <v>7.3999999999999996E-2</v>
      </c>
      <c r="BR26" s="148">
        <v>8.5000000000000006E-2</v>
      </c>
      <c r="BS26" s="148"/>
      <c r="BT26" s="148">
        <v>0.73599999999999999</v>
      </c>
      <c r="BU26" s="148">
        <v>0.10299999999999999</v>
      </c>
      <c r="BV26" s="148">
        <v>2.000000094994903E-3</v>
      </c>
      <c r="BW26" s="148">
        <v>3.1E-2</v>
      </c>
      <c r="BX26" s="148">
        <v>0.13500000000000001</v>
      </c>
      <c r="BY26" s="148">
        <v>0.34970000000000001</v>
      </c>
      <c r="BZ26" s="1">
        <v>0</v>
      </c>
      <c r="CA26" s="150">
        <v>8495.1904296875</v>
      </c>
      <c r="CB26" s="150">
        <v>9074.7199999999993</v>
      </c>
      <c r="CC26" s="124" t="s">
        <v>4093</v>
      </c>
      <c r="CD26" t="s">
        <v>4633</v>
      </c>
    </row>
    <row r="27" spans="1:82" x14ac:dyDescent="0.3">
      <c r="A27" s="1">
        <v>41104020</v>
      </c>
      <c r="B27" s="124" t="s">
        <v>4093</v>
      </c>
      <c r="C27" t="s">
        <v>13</v>
      </c>
      <c r="D27" t="s">
        <v>574</v>
      </c>
      <c r="E27" s="30">
        <v>84.030540466308594</v>
      </c>
      <c r="F27" s="30">
        <v>85.609870910644531</v>
      </c>
      <c r="G27" s="30">
        <v>82.570869445800781</v>
      </c>
      <c r="H27" s="30">
        <v>82.381492614746094</v>
      </c>
      <c r="I27" s="1">
        <v>376</v>
      </c>
      <c r="J27" s="1">
        <v>1</v>
      </c>
      <c r="K27" s="1">
        <v>5</v>
      </c>
      <c r="L27" t="s">
        <v>3799</v>
      </c>
      <c r="M27" t="s">
        <v>3909</v>
      </c>
      <c r="N27" t="s">
        <v>3917</v>
      </c>
      <c r="O27" t="s">
        <v>3921</v>
      </c>
      <c r="P27" s="148">
        <v>0.4285714328289032</v>
      </c>
      <c r="Q27" s="30">
        <v>49.554518160000001</v>
      </c>
      <c r="R27" s="30">
        <v>323.97958374023438</v>
      </c>
      <c r="S27" s="1">
        <v>196</v>
      </c>
      <c r="T27" s="1">
        <v>196</v>
      </c>
      <c r="U27" s="148">
        <v>1</v>
      </c>
      <c r="V27" s="148">
        <v>0.4285714328289032</v>
      </c>
      <c r="W27" s="149">
        <v>50.203665690000001</v>
      </c>
      <c r="X27" s="149">
        <v>323.97958374023438</v>
      </c>
      <c r="Y27" s="1">
        <v>196</v>
      </c>
      <c r="Z27" s="30">
        <v>88.243644714355469</v>
      </c>
      <c r="AA27" s="148">
        <v>0.41499999999999998</v>
      </c>
      <c r="AB27" s="30">
        <v>51.1</v>
      </c>
      <c r="AC27" s="30">
        <v>313.8</v>
      </c>
      <c r="AD27" s="30">
        <v>89.944999694824219</v>
      </c>
      <c r="AE27" s="148">
        <v>0.41499999999999998</v>
      </c>
      <c r="AF27" s="30">
        <v>51.67</v>
      </c>
      <c r="AG27" s="30">
        <v>313.8</v>
      </c>
      <c r="AH27" s="30">
        <v>84.0562744140625</v>
      </c>
      <c r="AI27" s="148">
        <v>0.45500000000000002</v>
      </c>
      <c r="AJ27" s="30">
        <v>49.72978561</v>
      </c>
      <c r="AK27" s="30">
        <v>329.5</v>
      </c>
      <c r="AL27" s="30">
        <v>85.87139892578125</v>
      </c>
      <c r="AM27" s="148">
        <v>0.45500000000000002</v>
      </c>
      <c r="AN27" s="30">
        <v>50.299566800000001</v>
      </c>
      <c r="AO27" s="30">
        <v>329.5</v>
      </c>
      <c r="AP27" s="148">
        <v>0.3214285671710968</v>
      </c>
      <c r="AQ27" s="30">
        <v>48.489751650000002</v>
      </c>
      <c r="AR27" s="30">
        <v>282.14285278320313</v>
      </c>
      <c r="AS27" s="30">
        <v>197</v>
      </c>
      <c r="AT27" s="30">
        <v>197</v>
      </c>
      <c r="AU27" s="148">
        <v>1</v>
      </c>
      <c r="AV27" s="30">
        <v>82.381492614746094</v>
      </c>
      <c r="AW27" s="148">
        <v>0.3214285671710968</v>
      </c>
      <c r="AX27" s="30">
        <v>48.491076569999997</v>
      </c>
      <c r="AY27" s="30">
        <v>282.14285278320313</v>
      </c>
      <c r="AZ27" s="30">
        <v>197</v>
      </c>
      <c r="BA27" s="30">
        <v>81.350753784179688</v>
      </c>
      <c r="BB27" s="148">
        <v>0.29799999999999999</v>
      </c>
      <c r="BC27" s="30">
        <v>48.24</v>
      </c>
      <c r="BD27" s="30">
        <v>262.2</v>
      </c>
      <c r="BE27" s="30">
        <v>82.743812561035156</v>
      </c>
      <c r="BF27" s="147">
        <v>0.29799999999999999</v>
      </c>
      <c r="BG27" s="30">
        <v>48.87</v>
      </c>
      <c r="BH27" s="30">
        <v>262.2</v>
      </c>
      <c r="BI27" s="30">
        <v>83.435272216796875</v>
      </c>
      <c r="BJ27" s="148">
        <v>0.33500000000000002</v>
      </c>
      <c r="BK27" s="30">
        <v>49.26975178</v>
      </c>
      <c r="BL27" s="30">
        <v>274.5</v>
      </c>
      <c r="BM27" s="30">
        <v>84.82373046875</v>
      </c>
      <c r="BN27" s="148">
        <v>0.33500000000000002</v>
      </c>
      <c r="BO27" s="30">
        <v>49.915638629999997</v>
      </c>
      <c r="BP27" s="30">
        <v>274.5</v>
      </c>
      <c r="BQ27" s="148">
        <v>0.08</v>
      </c>
      <c r="BR27" s="148">
        <v>5.6000000000000001E-2</v>
      </c>
      <c r="BS27" s="148"/>
      <c r="BT27" s="148">
        <v>0.76600000000000001</v>
      </c>
      <c r="BU27" s="148">
        <v>9.2999999999999999E-2</v>
      </c>
      <c r="BV27" s="148">
        <v>4.999999888241291E-3</v>
      </c>
      <c r="BW27" s="148">
        <v>0.04</v>
      </c>
      <c r="BX27" s="148">
        <v>0.152</v>
      </c>
      <c r="BY27" s="148">
        <v>0.51759999999999995</v>
      </c>
      <c r="BZ27" s="1">
        <v>0</v>
      </c>
      <c r="CA27" s="150">
        <v>9282.740234375</v>
      </c>
      <c r="CB27" s="150">
        <v>10113.32</v>
      </c>
      <c r="CC27" s="124" t="s">
        <v>4093</v>
      </c>
      <c r="CD27" t="s">
        <v>4634</v>
      </c>
    </row>
    <row r="28" spans="1:82" x14ac:dyDescent="0.3">
      <c r="A28" s="1">
        <v>41104060</v>
      </c>
      <c r="B28" s="124" t="s">
        <v>4093</v>
      </c>
      <c r="C28" t="s">
        <v>13</v>
      </c>
      <c r="D28" t="s">
        <v>575</v>
      </c>
      <c r="E28" s="30">
        <v>87.5103759765625</v>
      </c>
      <c r="F28" s="30">
        <v>89.153488159179688</v>
      </c>
      <c r="G28" s="30">
        <v>84.740447998046875</v>
      </c>
      <c r="H28" s="30">
        <v>84.917083740234375</v>
      </c>
      <c r="I28" s="1">
        <v>420</v>
      </c>
      <c r="J28" s="1">
        <v>1</v>
      </c>
      <c r="K28" s="1">
        <v>5</v>
      </c>
      <c r="L28" t="s">
        <v>3799</v>
      </c>
      <c r="M28" t="s">
        <v>3909</v>
      </c>
      <c r="N28" t="s">
        <v>3917</v>
      </c>
      <c r="O28" t="s">
        <v>3921</v>
      </c>
      <c r="P28" s="148">
        <v>0.37442922592163091</v>
      </c>
      <c r="Q28" s="30">
        <v>51.002000719999998</v>
      </c>
      <c r="R28" s="30">
        <v>315.98171997070313</v>
      </c>
      <c r="S28" s="1">
        <v>238</v>
      </c>
      <c r="T28" s="1">
        <v>238</v>
      </c>
      <c r="U28" s="148">
        <v>1</v>
      </c>
      <c r="V28" s="148">
        <v>0.37442922592163091</v>
      </c>
      <c r="W28" s="149">
        <v>51.671936129999999</v>
      </c>
      <c r="X28" s="149">
        <v>315.98171997070313</v>
      </c>
      <c r="Y28" s="1">
        <v>238</v>
      </c>
      <c r="Z28" s="30">
        <v>89.149925231933594</v>
      </c>
      <c r="AA28" s="148">
        <v>0.46500000000000002</v>
      </c>
      <c r="AB28" s="30">
        <v>51.4</v>
      </c>
      <c r="AC28" s="30">
        <v>341.2</v>
      </c>
      <c r="AD28" s="30">
        <v>90.82855224609375</v>
      </c>
      <c r="AE28" s="148">
        <v>0.46500000000000002</v>
      </c>
      <c r="AF28" s="30">
        <v>51.97</v>
      </c>
      <c r="AG28" s="30">
        <v>341.2</v>
      </c>
      <c r="AH28" s="30">
        <v>88.556205749511719</v>
      </c>
      <c r="AI28" s="148">
        <v>0.47799999999999998</v>
      </c>
      <c r="AJ28" s="30">
        <v>51.220226459999999</v>
      </c>
      <c r="AK28" s="30">
        <v>337.2</v>
      </c>
      <c r="AL28" s="30">
        <v>90.340728759765625</v>
      </c>
      <c r="AM28" s="148">
        <v>0.47799999999999998</v>
      </c>
      <c r="AN28" s="30">
        <v>51.820471810000001</v>
      </c>
      <c r="AO28" s="30">
        <v>337.2</v>
      </c>
      <c r="AP28" s="148">
        <v>0.29223743081092829</v>
      </c>
      <c r="AQ28" s="30">
        <v>49.846880910000003</v>
      </c>
      <c r="AR28" s="30">
        <v>273.05935668945313</v>
      </c>
      <c r="AS28" s="30">
        <v>239</v>
      </c>
      <c r="AT28" s="30">
        <v>239</v>
      </c>
      <c r="AU28" s="148">
        <v>1</v>
      </c>
      <c r="AV28" s="30">
        <v>84.917083740234375</v>
      </c>
      <c r="AW28" s="148">
        <v>0.29223743081092829</v>
      </c>
      <c r="AX28" s="30">
        <v>49.944265850000001</v>
      </c>
      <c r="AY28" s="30">
        <v>273.05935668945313</v>
      </c>
      <c r="AZ28" s="30">
        <v>239</v>
      </c>
      <c r="BA28" s="30">
        <v>85.907737731933594</v>
      </c>
      <c r="BB28" s="148">
        <v>0.45900000000000002</v>
      </c>
      <c r="BC28" s="30">
        <v>50.45</v>
      </c>
      <c r="BD28" s="30">
        <v>313.5</v>
      </c>
      <c r="BE28" s="30">
        <v>87.247535705566406</v>
      </c>
      <c r="BF28" s="147">
        <v>0.45900000000000002</v>
      </c>
      <c r="BG28" s="30">
        <v>51.09</v>
      </c>
      <c r="BH28" s="30">
        <v>313.5</v>
      </c>
      <c r="BI28" s="30">
        <v>88.918838500976563</v>
      </c>
      <c r="BJ28" s="148">
        <v>0.50700000000000001</v>
      </c>
      <c r="BK28" s="30">
        <v>51.9409183</v>
      </c>
      <c r="BL28" s="30">
        <v>341</v>
      </c>
      <c r="BM28" s="30">
        <v>90.207839965820313</v>
      </c>
      <c r="BN28" s="148">
        <v>0.50700000000000001</v>
      </c>
      <c r="BO28" s="30">
        <v>52.598937640000003</v>
      </c>
      <c r="BP28" s="30">
        <v>341</v>
      </c>
      <c r="BQ28" s="148">
        <v>6.4000000000000001E-2</v>
      </c>
      <c r="BR28" s="148">
        <v>9.8000000000000004E-2</v>
      </c>
      <c r="BS28" s="148"/>
      <c r="BT28" s="148">
        <v>0.71</v>
      </c>
      <c r="BU28" s="148">
        <v>0.124</v>
      </c>
      <c r="BV28" s="148">
        <v>4.999999888241291E-3</v>
      </c>
      <c r="BW28" s="148">
        <v>6.7000000000000004E-2</v>
      </c>
      <c r="BX28" s="148">
        <v>0.13600000000000001</v>
      </c>
      <c r="BY28" s="148">
        <v>0.43490000000000001</v>
      </c>
      <c r="BZ28" s="1">
        <v>0</v>
      </c>
      <c r="CA28" s="150">
        <v>8944.349609375</v>
      </c>
      <c r="CB28" s="150">
        <v>9773.9599999999991</v>
      </c>
      <c r="CC28" s="124" t="s">
        <v>4093</v>
      </c>
      <c r="CD28" t="s">
        <v>4634</v>
      </c>
    </row>
    <row r="29" spans="1:82" x14ac:dyDescent="0.3">
      <c r="A29" s="1">
        <v>51201050</v>
      </c>
      <c r="B29" s="124" t="s">
        <v>4094</v>
      </c>
      <c r="C29" t="s">
        <v>14</v>
      </c>
      <c r="D29" t="s">
        <v>576</v>
      </c>
      <c r="E29" s="30">
        <v>90.169517517089844</v>
      </c>
      <c r="F29" s="30">
        <v>91.302543640136719</v>
      </c>
      <c r="G29" s="30">
        <v>87.439491271972656</v>
      </c>
      <c r="H29" s="30">
        <v>85.980079650878906</v>
      </c>
      <c r="I29" s="1">
        <v>190</v>
      </c>
      <c r="J29" s="1">
        <v>7</v>
      </c>
      <c r="K29" s="1">
        <v>12</v>
      </c>
      <c r="L29" t="s">
        <v>3837</v>
      </c>
      <c r="M29" t="s">
        <v>3907</v>
      </c>
      <c r="N29" t="s">
        <v>3916</v>
      </c>
      <c r="O29" t="s">
        <v>3923</v>
      </c>
      <c r="P29" s="148">
        <v>0.31578946113586431</v>
      </c>
      <c r="Q29" s="30">
        <v>52.108105090000002</v>
      </c>
      <c r="R29" s="30"/>
      <c r="S29" s="1">
        <v>112</v>
      </c>
      <c r="T29" s="1">
        <v>80</v>
      </c>
      <c r="U29" s="148">
        <v>0.71428573131561279</v>
      </c>
      <c r="V29" s="148">
        <v>0.27450981736183172</v>
      </c>
      <c r="W29" s="149">
        <v>52.562380660000002</v>
      </c>
      <c r="X29" s="149"/>
      <c r="Y29" s="1">
        <v>80</v>
      </c>
      <c r="Z29" s="30">
        <v>84.014358520507813</v>
      </c>
      <c r="AA29" s="148">
        <v>0.30299999999999999</v>
      </c>
      <c r="AB29" s="30">
        <v>49.7</v>
      </c>
      <c r="AC29" s="30">
        <v>300</v>
      </c>
      <c r="AD29" s="30">
        <v>84.908737182617188</v>
      </c>
      <c r="AE29" s="148">
        <v>0.246</v>
      </c>
      <c r="AF29" s="30">
        <v>49.96</v>
      </c>
      <c r="AG29" s="30">
        <v>287</v>
      </c>
      <c r="AH29" s="30">
        <v>79.511703491210938</v>
      </c>
      <c r="AI29" s="148">
        <v>0.32100000000000001</v>
      </c>
      <c r="AJ29" s="30">
        <v>48.224560820000001</v>
      </c>
      <c r="AK29" s="30">
        <v>288.10000000000002</v>
      </c>
      <c r="AL29" s="30">
        <v>81.231063842773438</v>
      </c>
      <c r="AM29" s="148">
        <v>0.25800000000000001</v>
      </c>
      <c r="AN29" s="30">
        <v>48.720469250000001</v>
      </c>
      <c r="AO29" s="30">
        <v>271.2</v>
      </c>
      <c r="AP29" s="148">
        <v>0.1617647111415863</v>
      </c>
      <c r="AQ29" s="30">
        <v>51.535206590000001</v>
      </c>
      <c r="AR29" s="30"/>
      <c r="AS29" s="30">
        <v>112</v>
      </c>
      <c r="AT29" s="30">
        <v>80</v>
      </c>
      <c r="AU29" s="148">
        <v>0.71428573131561279</v>
      </c>
      <c r="AV29" s="30">
        <v>85.980079650878906</v>
      </c>
      <c r="AW29" s="148">
        <v>0.1304347813129425</v>
      </c>
      <c r="AX29" s="30">
        <v>50.553487369999999</v>
      </c>
      <c r="AY29" s="30"/>
      <c r="AZ29" s="30">
        <v>80</v>
      </c>
      <c r="BA29" s="30">
        <v>84.897361755371094</v>
      </c>
      <c r="BB29" s="148">
        <v>0.22600000000000001</v>
      </c>
      <c r="BC29" s="30">
        <v>49.96</v>
      </c>
      <c r="BD29" s="30">
        <v>269.89999999999998</v>
      </c>
      <c r="BE29" s="30">
        <v>85.279693603515625</v>
      </c>
      <c r="BF29" s="147">
        <v>0.222</v>
      </c>
      <c r="BG29" s="30">
        <v>50.12</v>
      </c>
      <c r="BH29" s="30">
        <v>255.6</v>
      </c>
      <c r="BI29" s="30">
        <v>87.180000305175781</v>
      </c>
      <c r="BJ29" s="148">
        <v>0.26600000000000001</v>
      </c>
      <c r="BK29" s="30">
        <v>51.093890369999997</v>
      </c>
      <c r="BL29" s="30">
        <v>263.8</v>
      </c>
      <c r="BM29" s="30">
        <v>86.928146362304688</v>
      </c>
      <c r="BN29" s="148">
        <v>0.222</v>
      </c>
      <c r="BO29" s="30">
        <v>50.964424110000003</v>
      </c>
      <c r="BP29" s="30">
        <v>247.2</v>
      </c>
      <c r="BQ29" s="148"/>
      <c r="BR29" s="148">
        <v>7.9000000000000001E-2</v>
      </c>
      <c r="BS29" s="148">
        <v>0.189</v>
      </c>
      <c r="BT29" s="148">
        <v>0.68900000000000006</v>
      </c>
      <c r="BU29" s="148"/>
      <c r="BV29" s="148">
        <v>4.1999999433755868E-2</v>
      </c>
      <c r="BW29" s="148">
        <v>4.2000000000000003E-2</v>
      </c>
      <c r="BX29" s="148">
        <v>0.09</v>
      </c>
      <c r="BY29" s="148">
        <v>0.57999999999999996</v>
      </c>
      <c r="BZ29" s="1"/>
      <c r="CA29" s="150">
        <v>7990.14013671875</v>
      </c>
      <c r="CB29" s="150">
        <v>8567.73</v>
      </c>
      <c r="CC29" s="124" t="s">
        <v>4094</v>
      </c>
      <c r="CD29" t="s">
        <v>4633</v>
      </c>
    </row>
    <row r="30" spans="1:82" x14ac:dyDescent="0.3">
      <c r="A30" s="1">
        <v>51204020</v>
      </c>
      <c r="B30" s="124" t="s">
        <v>4094</v>
      </c>
      <c r="C30" t="s">
        <v>14</v>
      </c>
      <c r="D30" t="s">
        <v>577</v>
      </c>
      <c r="E30" s="30">
        <v>87.1507568359375</v>
      </c>
      <c r="F30" s="30">
        <v>86.466064453125</v>
      </c>
      <c r="G30" s="30">
        <v>91.814018249511719</v>
      </c>
      <c r="H30" s="30">
        <v>88.916038513183594</v>
      </c>
      <c r="I30" s="1">
        <v>239</v>
      </c>
      <c r="J30" s="1" t="s">
        <v>4733</v>
      </c>
      <c r="K30" s="1">
        <v>6</v>
      </c>
      <c r="L30" t="s">
        <v>3837</v>
      </c>
      <c r="M30" t="s">
        <v>3907</v>
      </c>
      <c r="N30" t="s">
        <v>3916</v>
      </c>
      <c r="O30" t="s">
        <v>3923</v>
      </c>
      <c r="P30" s="148">
        <v>0.3650793731212616</v>
      </c>
      <c r="Q30" s="30">
        <v>50.85241224</v>
      </c>
      <c r="R30" s="30">
        <v>305.5555419921875</v>
      </c>
      <c r="S30" s="1">
        <v>135</v>
      </c>
      <c r="T30" s="1">
        <v>86</v>
      </c>
      <c r="U30" s="148">
        <v>0.63703703880310059</v>
      </c>
      <c r="V30" s="148">
        <v>0.30000001192092901</v>
      </c>
      <c r="W30" s="149">
        <v>50.558423439999999</v>
      </c>
      <c r="X30" s="149">
        <v>286.25</v>
      </c>
      <c r="Y30" s="1">
        <v>86</v>
      </c>
      <c r="Z30" s="30">
        <v>83.712272644042969</v>
      </c>
      <c r="AA30" s="148">
        <v>0.318</v>
      </c>
      <c r="AB30" s="30">
        <v>49.6</v>
      </c>
      <c r="AC30" s="30">
        <v>292.5</v>
      </c>
      <c r="AD30" s="30">
        <v>83.9957275390625</v>
      </c>
      <c r="AE30" s="148">
        <v>0.25</v>
      </c>
      <c r="AF30" s="30">
        <v>49.65</v>
      </c>
      <c r="AG30" s="30">
        <v>275</v>
      </c>
      <c r="AH30" s="30">
        <v>81.14361572265625</v>
      </c>
      <c r="AI30" s="148">
        <v>0.29899999999999999</v>
      </c>
      <c r="AJ30" s="30">
        <v>48.765072590000003</v>
      </c>
      <c r="AK30" s="30">
        <v>304.7</v>
      </c>
      <c r="AL30" s="30">
        <v>83.892807006835938</v>
      </c>
      <c r="AM30" s="148">
        <v>0.26300000000000001</v>
      </c>
      <c r="AN30" s="30">
        <v>49.626254979999999</v>
      </c>
      <c r="AO30" s="30">
        <v>288.2</v>
      </c>
      <c r="AP30" s="148">
        <v>0.3174603283405304</v>
      </c>
      <c r="AQ30" s="30">
        <v>54.271589229999996</v>
      </c>
      <c r="AR30" s="30">
        <v>279.36508178710938</v>
      </c>
      <c r="AS30" s="30">
        <v>135</v>
      </c>
      <c r="AT30" s="30">
        <v>86</v>
      </c>
      <c r="AU30" s="148">
        <v>0.63703703880310059</v>
      </c>
      <c r="AV30" s="30">
        <v>88.916038513183594</v>
      </c>
      <c r="AW30" s="148">
        <v>0.23749999701976779</v>
      </c>
      <c r="AX30" s="30">
        <v>52.236137020000001</v>
      </c>
      <c r="AY30" s="30">
        <v>256.25</v>
      </c>
      <c r="AZ30" s="30">
        <v>86</v>
      </c>
      <c r="BA30" s="30">
        <v>85.82525634765625</v>
      </c>
      <c r="BB30" s="148">
        <v>0.17799999999999999</v>
      </c>
      <c r="BC30" s="30">
        <v>50.41</v>
      </c>
      <c r="BD30" s="30">
        <v>226.2</v>
      </c>
      <c r="BE30" s="30">
        <v>85.746292114257813</v>
      </c>
      <c r="BF30" s="147">
        <v>0.14499999999999999</v>
      </c>
      <c r="BG30" s="30">
        <v>50.35</v>
      </c>
      <c r="BH30" s="30">
        <v>207.9</v>
      </c>
      <c r="BI30" s="30">
        <v>80.418647766113281</v>
      </c>
      <c r="BJ30" s="148">
        <v>0.23400000000000001</v>
      </c>
      <c r="BK30" s="30">
        <v>47.800285359999997</v>
      </c>
      <c r="BL30" s="30">
        <v>242.1</v>
      </c>
      <c r="BM30" s="30">
        <v>80.805763244628906</v>
      </c>
      <c r="BN30" s="148">
        <v>0.17100000000000001</v>
      </c>
      <c r="BO30" s="30">
        <v>47.913187069999999</v>
      </c>
      <c r="BP30" s="30">
        <v>217.1</v>
      </c>
      <c r="BQ30" s="148"/>
      <c r="BR30" s="148">
        <v>3.3000000000000002E-2</v>
      </c>
      <c r="BS30" s="148">
        <v>0.20899999999999999</v>
      </c>
      <c r="BT30" s="148">
        <v>0.65300000000000002</v>
      </c>
      <c r="BU30" s="148">
        <v>6.7000000000000004E-2</v>
      </c>
      <c r="BV30" s="148">
        <v>3.7999998778104782E-2</v>
      </c>
      <c r="BW30" s="148">
        <v>0.16300000000000001</v>
      </c>
      <c r="BX30" s="148">
        <v>0.14199999999999999</v>
      </c>
      <c r="BY30" s="148">
        <v>0.61</v>
      </c>
      <c r="BZ30" s="1"/>
      <c r="CA30" s="150">
        <v>7037.56982421875</v>
      </c>
      <c r="CB30" s="150">
        <v>7835.02</v>
      </c>
      <c r="CC30" s="124" t="s">
        <v>4094</v>
      </c>
      <c r="CD30" t="s">
        <v>4634</v>
      </c>
    </row>
    <row r="31" spans="1:82" x14ac:dyDescent="0.3">
      <c r="A31" s="1">
        <v>51213000</v>
      </c>
      <c r="B31" s="124" t="s">
        <v>4095</v>
      </c>
      <c r="C31" t="s">
        <v>15</v>
      </c>
      <c r="D31" t="s">
        <v>578</v>
      </c>
      <c r="E31" s="30">
        <v>80.121963500976563</v>
      </c>
      <c r="F31" s="30">
        <v>80.119514465332031</v>
      </c>
      <c r="G31" s="30">
        <v>82.168350219726563</v>
      </c>
      <c r="H31" s="30">
        <v>81.832450866699219</v>
      </c>
      <c r="I31" s="1">
        <v>247</v>
      </c>
      <c r="J31" s="1">
        <v>5</v>
      </c>
      <c r="K31" s="1">
        <v>8</v>
      </c>
      <c r="L31" t="s">
        <v>3837</v>
      </c>
      <c r="M31" t="s">
        <v>3907</v>
      </c>
      <c r="N31" t="s">
        <v>3917</v>
      </c>
      <c r="O31" t="s">
        <v>3921</v>
      </c>
      <c r="P31" s="148">
        <v>0.28632479906082148</v>
      </c>
      <c r="Q31" s="30">
        <v>47.928694309999997</v>
      </c>
      <c r="R31" s="30">
        <v>290.17092895507813</v>
      </c>
      <c r="S31" s="1">
        <v>453</v>
      </c>
      <c r="T31" s="1">
        <v>295</v>
      </c>
      <c r="U31" s="148">
        <v>0.6512141227722168</v>
      </c>
      <c r="V31" s="148">
        <v>0.22068965435028079</v>
      </c>
      <c r="W31" s="149">
        <v>47.928776550000002</v>
      </c>
      <c r="X31" s="149">
        <v>267.58621215820313</v>
      </c>
      <c r="Y31" s="1">
        <v>295</v>
      </c>
      <c r="Z31" s="30">
        <v>80.993446350097656</v>
      </c>
      <c r="AA31" s="148">
        <v>0.317</v>
      </c>
      <c r="AB31" s="30">
        <v>48.7</v>
      </c>
      <c r="AC31" s="30">
        <v>298.39999999999998</v>
      </c>
      <c r="AD31" s="30">
        <v>82.40533447265625</v>
      </c>
      <c r="AE31" s="148">
        <v>0.28599999999999998</v>
      </c>
      <c r="AF31" s="30">
        <v>49.11</v>
      </c>
      <c r="AG31" s="30">
        <v>285.7</v>
      </c>
      <c r="AH31" s="30">
        <v>84.126045227050781</v>
      </c>
      <c r="AI31" s="148">
        <v>0.38900000000000001</v>
      </c>
      <c r="AJ31" s="30">
        <v>49.75289394</v>
      </c>
      <c r="AK31" s="30">
        <v>321.3</v>
      </c>
      <c r="AL31" s="30">
        <v>84.607688903808594</v>
      </c>
      <c r="AM31" s="148">
        <v>0.32500000000000001</v>
      </c>
      <c r="AN31" s="30">
        <v>49.86952866</v>
      </c>
      <c r="AO31" s="30">
        <v>304.3</v>
      </c>
      <c r="AP31" s="148">
        <v>0.18454936146736151</v>
      </c>
      <c r="AQ31" s="30">
        <v>48.237966059999998</v>
      </c>
      <c r="AR31" s="30">
        <v>241.20172119140631</v>
      </c>
      <c r="AS31" s="30">
        <v>452</v>
      </c>
      <c r="AT31" s="30">
        <v>294</v>
      </c>
      <c r="AU31" s="148">
        <v>0.6512141227722168</v>
      </c>
      <c r="AV31" s="30">
        <v>81.832450866699219</v>
      </c>
      <c r="AW31" s="148">
        <v>0.1666666716337204</v>
      </c>
      <c r="AX31" s="30">
        <v>48.176413940000003</v>
      </c>
      <c r="AY31" s="30"/>
      <c r="AZ31" s="30">
        <v>294</v>
      </c>
      <c r="BA31" s="30">
        <v>77.06182861328125</v>
      </c>
      <c r="BB31" s="148">
        <v>0.157</v>
      </c>
      <c r="BC31" s="30">
        <v>46.16</v>
      </c>
      <c r="BD31" s="30">
        <v>234.1</v>
      </c>
      <c r="BE31" s="30">
        <v>78.889274597167969</v>
      </c>
      <c r="BF31" s="147">
        <v>0.14299999999999999</v>
      </c>
      <c r="BG31" s="30">
        <v>46.97</v>
      </c>
      <c r="BH31" s="30">
        <v>228.6</v>
      </c>
      <c r="BI31" s="30">
        <v>77.126144409179688</v>
      </c>
      <c r="BJ31" s="148">
        <v>0.17599999999999999</v>
      </c>
      <c r="BK31" s="30">
        <v>46.196431789999998</v>
      </c>
      <c r="BL31" s="30">
        <v>242.3</v>
      </c>
      <c r="BM31" s="30">
        <v>77.990242004394531</v>
      </c>
      <c r="BN31" s="148">
        <v>0.17799999999999999</v>
      </c>
      <c r="BO31" s="30">
        <v>46.51000646</v>
      </c>
      <c r="BP31" s="30">
        <v>233.1</v>
      </c>
      <c r="BQ31" s="148"/>
      <c r="BR31" s="148">
        <v>5.2999999999999999E-2</v>
      </c>
      <c r="BS31" s="148">
        <v>0.02</v>
      </c>
      <c r="BT31" s="148">
        <v>0.86599999999999999</v>
      </c>
      <c r="BU31" s="148">
        <v>4.9000000000000002E-2</v>
      </c>
      <c r="BV31" s="148">
        <v>1.200000010430813E-2</v>
      </c>
      <c r="BW31" s="148"/>
      <c r="BX31" s="148">
        <v>0.109</v>
      </c>
      <c r="BY31" s="148">
        <v>0.54500000000000004</v>
      </c>
      <c r="BZ31" s="1"/>
      <c r="CA31" s="150">
        <v>6980.9599609375</v>
      </c>
      <c r="CB31" s="150">
        <v>8314.18</v>
      </c>
      <c r="CC31" s="124" t="s">
        <v>4095</v>
      </c>
      <c r="CD31" t="s">
        <v>4635</v>
      </c>
    </row>
    <row r="32" spans="1:82" x14ac:dyDescent="0.3">
      <c r="A32" s="1">
        <v>51214020</v>
      </c>
      <c r="B32" s="124" t="s">
        <v>4095</v>
      </c>
      <c r="C32" t="s">
        <v>15</v>
      </c>
      <c r="D32" t="s">
        <v>579</v>
      </c>
      <c r="E32" s="30">
        <v>82.193489074707031</v>
      </c>
      <c r="F32" s="30">
        <v>81.666893005371094</v>
      </c>
      <c r="G32" s="30">
        <v>82.07891845703125</v>
      </c>
      <c r="H32" s="30">
        <v>81.580551147460938</v>
      </c>
      <c r="I32" s="1">
        <v>217</v>
      </c>
      <c r="J32" s="1" t="s">
        <v>4733</v>
      </c>
      <c r="K32" s="1">
        <v>4</v>
      </c>
      <c r="L32" t="s">
        <v>3837</v>
      </c>
      <c r="M32" t="s">
        <v>3907</v>
      </c>
      <c r="N32" t="s">
        <v>3917</v>
      </c>
      <c r="O32" t="s">
        <v>3921</v>
      </c>
      <c r="P32" s="148">
        <v>0.30263158679008478</v>
      </c>
      <c r="Q32" s="30">
        <v>48.790373789999997</v>
      </c>
      <c r="R32" s="30">
        <v>298.6842041015625</v>
      </c>
      <c r="S32" s="1">
        <v>49</v>
      </c>
      <c r="T32" s="1">
        <v>33</v>
      </c>
      <c r="U32" s="148">
        <v>0.67346936464309692</v>
      </c>
      <c r="V32" s="148">
        <v>0.29787233471870422</v>
      </c>
      <c r="W32" s="149">
        <v>48.569923780000003</v>
      </c>
      <c r="X32" s="149">
        <v>293.61703491210938</v>
      </c>
      <c r="Y32" s="1">
        <v>33</v>
      </c>
      <c r="Z32" s="30">
        <v>88.545738220214844</v>
      </c>
      <c r="AA32" s="148">
        <v>0.35199999999999998</v>
      </c>
      <c r="AB32" s="30">
        <v>51.2</v>
      </c>
      <c r="AC32" s="30">
        <v>302.89999999999998</v>
      </c>
      <c r="AD32" s="30">
        <v>87.76556396484375</v>
      </c>
      <c r="AE32" s="148">
        <v>0.3</v>
      </c>
      <c r="AF32" s="30">
        <v>50.93</v>
      </c>
      <c r="AG32" s="30">
        <v>285.7</v>
      </c>
      <c r="AH32" s="30">
        <v>89.963592529296875</v>
      </c>
      <c r="AI32" s="148">
        <v>0.35</v>
      </c>
      <c r="AJ32" s="30">
        <v>51.686371000000001</v>
      </c>
      <c r="AK32" s="30">
        <v>298.3</v>
      </c>
      <c r="AL32" s="30">
        <v>88.980361938476563</v>
      </c>
      <c r="AM32" s="148">
        <v>0.28599999999999998</v>
      </c>
      <c r="AN32" s="30">
        <v>51.357542170000002</v>
      </c>
      <c r="AO32" s="30">
        <v>279.10000000000002</v>
      </c>
      <c r="AP32" s="148">
        <v>0.210526317358017</v>
      </c>
      <c r="AQ32" s="30">
        <v>48.182025189999997</v>
      </c>
      <c r="AR32" s="30"/>
      <c r="AS32" s="30">
        <v>49</v>
      </c>
      <c r="AT32" s="30">
        <v>33</v>
      </c>
      <c r="AU32" s="148">
        <v>0.67346936464309692</v>
      </c>
      <c r="AV32" s="30">
        <v>81.580551147460938</v>
      </c>
      <c r="AW32" s="148">
        <v>0.2127659618854523</v>
      </c>
      <c r="AX32" s="30">
        <v>48.032042590000003</v>
      </c>
      <c r="AY32" s="30"/>
      <c r="AZ32" s="30">
        <v>33</v>
      </c>
      <c r="BA32" s="30">
        <v>88.650169372558594</v>
      </c>
      <c r="BB32" s="148">
        <v>0.34300000000000003</v>
      </c>
      <c r="BC32" s="30">
        <v>51.78</v>
      </c>
      <c r="BD32" s="30">
        <v>286.7</v>
      </c>
      <c r="BE32" s="30">
        <v>88.748779296875</v>
      </c>
      <c r="BF32" s="147">
        <v>0.24299999999999999</v>
      </c>
      <c r="BG32" s="30">
        <v>51.83</v>
      </c>
      <c r="BH32" s="30">
        <v>258.60000000000002</v>
      </c>
      <c r="BI32" s="30">
        <v>93.896980285644531</v>
      </c>
      <c r="BJ32" s="148">
        <v>0.38300000000000001</v>
      </c>
      <c r="BK32" s="30">
        <v>54.365881379999998</v>
      </c>
      <c r="BL32" s="30">
        <v>283.3</v>
      </c>
      <c r="BM32" s="30">
        <v>94.762008666992188</v>
      </c>
      <c r="BN32" s="148">
        <v>0.33</v>
      </c>
      <c r="BO32" s="30">
        <v>54.86861553</v>
      </c>
      <c r="BP32" s="30">
        <v>267</v>
      </c>
      <c r="BQ32" s="148"/>
      <c r="BR32" s="148">
        <v>5.0999999999999997E-2</v>
      </c>
      <c r="BS32" s="148"/>
      <c r="BT32" s="148">
        <v>0.89900000000000002</v>
      </c>
      <c r="BU32" s="148">
        <v>2.3E-2</v>
      </c>
      <c r="BV32" s="148">
        <v>2.8000000864267349E-2</v>
      </c>
      <c r="BW32" s="148"/>
      <c r="BX32" s="148">
        <v>0.21199999999999999</v>
      </c>
      <c r="BY32" s="148">
        <v>0.56000000000000005</v>
      </c>
      <c r="BZ32" s="1"/>
      <c r="CA32" s="150">
        <v>8865.2001953125</v>
      </c>
      <c r="CB32" s="150">
        <v>10674.07</v>
      </c>
      <c r="CC32" s="124" t="s">
        <v>4095</v>
      </c>
      <c r="CD32" t="s">
        <v>4634</v>
      </c>
    </row>
    <row r="33" spans="1:82" x14ac:dyDescent="0.3">
      <c r="A33" s="1">
        <v>51224020</v>
      </c>
      <c r="B33" s="124" t="s">
        <v>4096</v>
      </c>
      <c r="C33" t="s">
        <v>16</v>
      </c>
      <c r="D33" t="s">
        <v>580</v>
      </c>
      <c r="E33" s="30">
        <v>77.530517578125</v>
      </c>
      <c r="F33" s="30">
        <v>78.460357666015625</v>
      </c>
      <c r="G33" s="30">
        <v>81.051612854003906</v>
      </c>
      <c r="H33" s="30">
        <v>81.864349365234375</v>
      </c>
      <c r="I33" s="1">
        <v>193</v>
      </c>
      <c r="J33" s="1" t="s">
        <v>3981</v>
      </c>
      <c r="K33" s="1">
        <v>8</v>
      </c>
      <c r="L33" t="s">
        <v>3837</v>
      </c>
      <c r="M33" t="s">
        <v>3907</v>
      </c>
      <c r="N33" t="s">
        <v>3917</v>
      </c>
      <c r="O33" t="s">
        <v>3923</v>
      </c>
      <c r="P33" s="148">
        <v>0.24615384638309479</v>
      </c>
      <c r="Q33" s="30">
        <v>46.850750609999999</v>
      </c>
      <c r="R33" s="30">
        <v>280</v>
      </c>
      <c r="S33" s="1">
        <v>199</v>
      </c>
      <c r="T33" s="1">
        <v>141</v>
      </c>
      <c r="U33" s="148">
        <v>0.70854270458221436</v>
      </c>
      <c r="V33" s="148">
        <v>0.25555557012557978</v>
      </c>
      <c r="W33" s="149">
        <v>47.241319420000004</v>
      </c>
      <c r="X33" s="149">
        <v>283.33334350585938</v>
      </c>
      <c r="Y33" s="1">
        <v>141</v>
      </c>
      <c r="Z33" s="30">
        <v>77.670433044433594</v>
      </c>
      <c r="AA33" s="148">
        <v>0.29499999999999998</v>
      </c>
      <c r="AB33" s="30">
        <v>47.6</v>
      </c>
      <c r="AC33" s="30">
        <v>287.7</v>
      </c>
      <c r="AD33" s="30">
        <v>78.841659545898438</v>
      </c>
      <c r="AE33" s="148">
        <v>0.24399999999999999</v>
      </c>
      <c r="AF33" s="30">
        <v>47.9</v>
      </c>
      <c r="AG33" s="30">
        <v>272.2</v>
      </c>
      <c r="AH33" s="30">
        <v>77.473182678222656</v>
      </c>
      <c r="AI33" s="148">
        <v>0.34300000000000003</v>
      </c>
      <c r="AJ33" s="30">
        <v>47.5493758</v>
      </c>
      <c r="AK33" s="30">
        <v>304.39999999999998</v>
      </c>
      <c r="AL33" s="30">
        <v>78.267623901367188</v>
      </c>
      <c r="AM33" s="148">
        <v>0.32</v>
      </c>
      <c r="AN33" s="30">
        <v>47.71201396</v>
      </c>
      <c r="AO33" s="30">
        <v>300</v>
      </c>
      <c r="AP33" s="148">
        <v>0.22307692468166351</v>
      </c>
      <c r="AQ33" s="30">
        <v>47.539419760000001</v>
      </c>
      <c r="AR33" s="30">
        <v>262.30767822265631</v>
      </c>
      <c r="AS33" s="30">
        <v>199</v>
      </c>
      <c r="AT33" s="30">
        <v>141</v>
      </c>
      <c r="AU33" s="148">
        <v>0.70854270458221436</v>
      </c>
      <c r="AV33" s="30">
        <v>81.864349365234375</v>
      </c>
      <c r="AW33" s="148">
        <v>0.2222222238779068</v>
      </c>
      <c r="AX33" s="30">
        <v>48.19469617</v>
      </c>
      <c r="AY33" s="30"/>
      <c r="AZ33" s="30">
        <v>141</v>
      </c>
      <c r="BA33" s="30">
        <v>80.608436584472656</v>
      </c>
      <c r="BB33" s="148">
        <v>0.36099999999999999</v>
      </c>
      <c r="BC33" s="30">
        <v>47.88</v>
      </c>
      <c r="BD33" s="30">
        <v>290.2</v>
      </c>
      <c r="BE33" s="30">
        <v>81.283149719238281</v>
      </c>
      <c r="BF33" s="147">
        <v>0.311</v>
      </c>
      <c r="BG33" s="30">
        <v>48.15</v>
      </c>
      <c r="BH33" s="30">
        <v>280</v>
      </c>
      <c r="BI33" s="30">
        <v>80.671051025390625</v>
      </c>
      <c r="BJ33" s="148">
        <v>0.33600000000000002</v>
      </c>
      <c r="BK33" s="30">
        <v>47.923236180000004</v>
      </c>
      <c r="BL33" s="30">
        <v>281</v>
      </c>
      <c r="BM33" s="30">
        <v>81.539085388183594</v>
      </c>
      <c r="BN33" s="148">
        <v>0.35</v>
      </c>
      <c r="BO33" s="30">
        <v>48.278657529999997</v>
      </c>
      <c r="BP33" s="30">
        <v>277.7</v>
      </c>
      <c r="BQ33" s="148"/>
      <c r="BR33" s="148">
        <v>2.5999999999999999E-2</v>
      </c>
      <c r="BS33" s="148">
        <v>9.8000000000000004E-2</v>
      </c>
      <c r="BT33" s="148">
        <v>0.86</v>
      </c>
      <c r="BU33" s="148"/>
      <c r="BV33" s="148">
        <v>1.6000000759959221E-2</v>
      </c>
      <c r="BW33" s="148">
        <v>6.7000000000000004E-2</v>
      </c>
      <c r="BX33" s="148">
        <v>0.124</v>
      </c>
      <c r="BY33" s="148">
        <v>0.629</v>
      </c>
      <c r="BZ33" s="1"/>
      <c r="CA33" s="150">
        <v>8019.02001953125</v>
      </c>
      <c r="CB33" s="150">
        <v>8664.4599999999991</v>
      </c>
      <c r="CC33" s="124" t="s">
        <v>4096</v>
      </c>
      <c r="CD33" t="s">
        <v>4635</v>
      </c>
    </row>
    <row r="34" spans="1:82" x14ac:dyDescent="0.3">
      <c r="A34" s="1">
        <v>51233000</v>
      </c>
      <c r="B34" s="124" t="s">
        <v>4097</v>
      </c>
      <c r="C34" t="s">
        <v>17</v>
      </c>
      <c r="D34" t="s">
        <v>581</v>
      </c>
      <c r="E34" s="30">
        <v>83.426902770996094</v>
      </c>
      <c r="F34" s="30">
        <v>85.958656311035156</v>
      </c>
      <c r="G34" s="30">
        <v>82.705337524414063</v>
      </c>
      <c r="H34" s="30">
        <v>83.045944213867188</v>
      </c>
      <c r="I34" s="1">
        <v>429</v>
      </c>
      <c r="J34" s="1">
        <v>6</v>
      </c>
      <c r="K34" s="1">
        <v>8</v>
      </c>
      <c r="L34" t="s">
        <v>3837</v>
      </c>
      <c r="M34" t="s">
        <v>3907</v>
      </c>
      <c r="N34" t="s">
        <v>3917</v>
      </c>
      <c r="O34" t="s">
        <v>3921</v>
      </c>
      <c r="P34" s="148">
        <v>0.36476427316665649</v>
      </c>
      <c r="Q34" s="30">
        <v>49.303427480000003</v>
      </c>
      <c r="R34" s="30">
        <v>319.106689453125</v>
      </c>
      <c r="S34" s="1">
        <v>773</v>
      </c>
      <c r="T34" s="1">
        <v>454</v>
      </c>
      <c r="U34" s="148">
        <v>0.58732211589813232</v>
      </c>
      <c r="V34" s="148">
        <v>0.32444444298744202</v>
      </c>
      <c r="W34" s="149">
        <v>50.348181969999999</v>
      </c>
      <c r="X34" s="149">
        <v>306.22222900390631</v>
      </c>
      <c r="Y34" s="1">
        <v>454</v>
      </c>
      <c r="Z34" s="30">
        <v>81.89971923828125</v>
      </c>
      <c r="AA34" s="148">
        <v>0.39800000000000002</v>
      </c>
      <c r="AB34" s="30">
        <v>49</v>
      </c>
      <c r="AC34" s="30">
        <v>322.7</v>
      </c>
      <c r="AD34" s="30">
        <v>82.552589416503906</v>
      </c>
      <c r="AE34" s="148">
        <v>0.312</v>
      </c>
      <c r="AF34" s="30">
        <v>49.16</v>
      </c>
      <c r="AG34" s="30">
        <v>303.39999999999998</v>
      </c>
      <c r="AH34" s="30">
        <v>80.944618225097656</v>
      </c>
      <c r="AI34" s="148">
        <v>0.42799999999999999</v>
      </c>
      <c r="AJ34" s="30">
        <v>48.699162809999997</v>
      </c>
      <c r="AK34" s="30">
        <v>332</v>
      </c>
      <c r="AL34" s="30">
        <v>81.878463745117188</v>
      </c>
      <c r="AM34" s="148">
        <v>0.30399999999999999</v>
      </c>
      <c r="AN34" s="30">
        <v>48.940776839999998</v>
      </c>
      <c r="AO34" s="30">
        <v>304.7</v>
      </c>
      <c r="AP34" s="148">
        <v>0.233250617980957</v>
      </c>
      <c r="AQ34" s="30">
        <v>48.573866529999997</v>
      </c>
      <c r="AR34" s="30">
        <v>264.51614379882813</v>
      </c>
      <c r="AS34" s="30">
        <v>776</v>
      </c>
      <c r="AT34" s="30">
        <v>455</v>
      </c>
      <c r="AU34" s="148">
        <v>0.58732211589813232</v>
      </c>
      <c r="AV34" s="30">
        <v>83.045944213867188</v>
      </c>
      <c r="AW34" s="148">
        <v>0.17777778208255771</v>
      </c>
      <c r="AX34" s="30">
        <v>48.871885200000001</v>
      </c>
      <c r="AY34" s="30">
        <v>245.33332824707031</v>
      </c>
      <c r="AZ34" s="30">
        <v>455</v>
      </c>
      <c r="BA34" s="30">
        <v>80.525955200195313</v>
      </c>
      <c r="BB34" s="148">
        <v>0.27100000000000002</v>
      </c>
      <c r="BC34" s="30">
        <v>47.84</v>
      </c>
      <c r="BD34" s="30">
        <v>266.7</v>
      </c>
      <c r="BE34" s="30">
        <v>81.120849609375</v>
      </c>
      <c r="BF34" s="147">
        <v>0.184</v>
      </c>
      <c r="BG34" s="30">
        <v>48.07</v>
      </c>
      <c r="BH34" s="30">
        <v>237.2</v>
      </c>
      <c r="BI34" s="30">
        <v>78.873023986816406</v>
      </c>
      <c r="BJ34" s="148">
        <v>0.308</v>
      </c>
      <c r="BK34" s="30">
        <v>47.047376190000001</v>
      </c>
      <c r="BL34" s="30">
        <v>283.2</v>
      </c>
      <c r="BM34" s="30">
        <v>80.166526794433594</v>
      </c>
      <c r="BN34" s="148">
        <v>0.214</v>
      </c>
      <c r="BO34" s="30">
        <v>47.594607910000001</v>
      </c>
      <c r="BP34" s="30">
        <v>252.1</v>
      </c>
      <c r="BQ34" s="148"/>
      <c r="BR34" s="148">
        <v>6.3E-2</v>
      </c>
      <c r="BS34" s="148">
        <v>1.4E-2</v>
      </c>
      <c r="BT34" s="148">
        <v>0.85499999999999998</v>
      </c>
      <c r="BU34" s="148">
        <v>5.6000000000000001E-2</v>
      </c>
      <c r="BV34" s="148">
        <v>1.200000010430813E-2</v>
      </c>
      <c r="BW34" s="148">
        <v>2.3E-2</v>
      </c>
      <c r="BX34" s="148">
        <v>0.11</v>
      </c>
      <c r="BY34" s="148">
        <v>0.501</v>
      </c>
      <c r="BZ34" s="1"/>
      <c r="CA34" s="150">
        <v>8602.1103515625</v>
      </c>
      <c r="CB34" s="150">
        <v>9101.25</v>
      </c>
      <c r="CC34" s="124" t="s">
        <v>4097</v>
      </c>
      <c r="CD34" t="s">
        <v>4633</v>
      </c>
    </row>
    <row r="35" spans="1:82" x14ac:dyDescent="0.3">
      <c r="A35" s="1">
        <v>51234030</v>
      </c>
      <c r="B35" s="124" t="s">
        <v>4097</v>
      </c>
      <c r="C35" t="s">
        <v>17</v>
      </c>
      <c r="D35" t="s">
        <v>582</v>
      </c>
      <c r="E35" s="30">
        <v>94.599311828613281</v>
      </c>
      <c r="F35" s="30">
        <v>95.341514587402344</v>
      </c>
      <c r="G35" s="30">
        <v>93.252105712890625</v>
      </c>
      <c r="H35" s="30">
        <v>93.296531677246094</v>
      </c>
      <c r="I35" s="1">
        <v>387</v>
      </c>
      <c r="J35" s="1">
        <v>3</v>
      </c>
      <c r="K35" s="1">
        <v>5</v>
      </c>
      <c r="L35" t="s">
        <v>3837</v>
      </c>
      <c r="M35" t="s">
        <v>3907</v>
      </c>
      <c r="N35" t="s">
        <v>3917</v>
      </c>
      <c r="O35" t="s">
        <v>3921</v>
      </c>
      <c r="P35" s="148">
        <v>0.53887397050857544</v>
      </c>
      <c r="Q35" s="30">
        <v>53.950736910000003</v>
      </c>
      <c r="R35" s="30">
        <v>361.12600708007813</v>
      </c>
      <c r="S35" s="1">
        <v>389</v>
      </c>
      <c r="T35" s="1">
        <v>236</v>
      </c>
      <c r="U35" s="148">
        <v>0.60668379068374634</v>
      </c>
      <c r="V35" s="148">
        <v>0.47945204377174377</v>
      </c>
      <c r="W35" s="149">
        <v>54.235897459999997</v>
      </c>
      <c r="X35" s="149">
        <v>338.81277465820313</v>
      </c>
      <c r="Y35" s="1">
        <v>236</v>
      </c>
      <c r="Z35" s="30">
        <v>89.149925231933594</v>
      </c>
      <c r="AA35" s="148">
        <v>0.45900000000000002</v>
      </c>
      <c r="AB35" s="30">
        <v>51.4</v>
      </c>
      <c r="AC35" s="30">
        <v>330.2</v>
      </c>
      <c r="AD35" s="30">
        <v>89.562126159667969</v>
      </c>
      <c r="AE35" s="148">
        <v>0.34899999999999998</v>
      </c>
      <c r="AF35" s="30">
        <v>51.54</v>
      </c>
      <c r="AG35" s="30">
        <v>304</v>
      </c>
      <c r="AH35" s="30">
        <v>86.487594604492188</v>
      </c>
      <c r="AI35" s="148">
        <v>0.39300000000000002</v>
      </c>
      <c r="AJ35" s="30">
        <v>50.535074020000003</v>
      </c>
      <c r="AK35" s="30">
        <v>318</v>
      </c>
      <c r="AL35" s="30">
        <v>85.78466796875</v>
      </c>
      <c r="AM35" s="148">
        <v>0.318</v>
      </c>
      <c r="AN35" s="30">
        <v>50.270052329999999</v>
      </c>
      <c r="AO35" s="30">
        <v>298</v>
      </c>
      <c r="AP35" s="148">
        <v>0.49061661958694458</v>
      </c>
      <c r="AQ35" s="30">
        <v>55.17114926</v>
      </c>
      <c r="AR35" s="30">
        <v>332.43966674804688</v>
      </c>
      <c r="AS35" s="30">
        <v>389</v>
      </c>
      <c r="AT35" s="30">
        <v>236</v>
      </c>
      <c r="AU35" s="148">
        <v>0.60668379068374634</v>
      </c>
      <c r="AV35" s="30">
        <v>93.296531677246094</v>
      </c>
      <c r="AW35" s="148">
        <v>0.36986300349235529</v>
      </c>
      <c r="AX35" s="30">
        <v>54.746670289999997</v>
      </c>
      <c r="AY35" s="30">
        <v>305.93606567382813</v>
      </c>
      <c r="AZ35" s="30">
        <v>236</v>
      </c>
      <c r="BA35" s="30">
        <v>87.000587463378906</v>
      </c>
      <c r="BB35" s="148">
        <v>0.39700000000000002</v>
      </c>
      <c r="BC35" s="30">
        <v>50.98</v>
      </c>
      <c r="BD35" s="30">
        <v>306.5</v>
      </c>
      <c r="BE35" s="30">
        <v>87.592414855957031</v>
      </c>
      <c r="BF35" s="147">
        <v>0.33700000000000002</v>
      </c>
      <c r="BG35" s="30">
        <v>51.26</v>
      </c>
      <c r="BH35" s="30">
        <v>280.7</v>
      </c>
      <c r="BI35" s="30">
        <v>82.962287902832031</v>
      </c>
      <c r="BJ35" s="148">
        <v>0.33100000000000002</v>
      </c>
      <c r="BK35" s="30">
        <v>49.039348949999997</v>
      </c>
      <c r="BL35" s="30">
        <v>277.3</v>
      </c>
      <c r="BM35" s="30">
        <v>83.493568420410156</v>
      </c>
      <c r="BN35" s="148">
        <v>0.30199999999999999</v>
      </c>
      <c r="BO35" s="30">
        <v>49.252718889999997</v>
      </c>
      <c r="BP35" s="30">
        <v>260.39999999999998</v>
      </c>
      <c r="BQ35" s="148"/>
      <c r="BR35" s="148">
        <v>5.1999999999999998E-2</v>
      </c>
      <c r="BS35" s="148">
        <v>1.7999999999999999E-2</v>
      </c>
      <c r="BT35" s="148">
        <v>0.88600000000000001</v>
      </c>
      <c r="BU35" s="148">
        <v>3.5999999999999997E-2</v>
      </c>
      <c r="BV35" s="148">
        <v>8.0000003799796104E-3</v>
      </c>
      <c r="BW35" s="148">
        <v>3.9E-2</v>
      </c>
      <c r="BX35" s="148">
        <v>0.10299999999999999</v>
      </c>
      <c r="BY35" s="148">
        <v>0.55800000000000005</v>
      </c>
      <c r="BZ35" s="1"/>
      <c r="CA35" s="150">
        <v>8879.7197265625</v>
      </c>
      <c r="CB35" s="150">
        <v>8943.7099999999991</v>
      </c>
      <c r="CC35" s="124" t="s">
        <v>4097</v>
      </c>
      <c r="CD35" t="s">
        <v>4634</v>
      </c>
    </row>
    <row r="36" spans="1:82" x14ac:dyDescent="0.3">
      <c r="A36" s="1">
        <v>51241050</v>
      </c>
      <c r="B36" s="124" t="s">
        <v>4098</v>
      </c>
      <c r="C36" t="s">
        <v>18</v>
      </c>
      <c r="D36" t="s">
        <v>583</v>
      </c>
      <c r="E36" s="30">
        <v>81.566139221191406</v>
      </c>
      <c r="F36" s="30">
        <v>85.55517578125</v>
      </c>
      <c r="G36" s="30">
        <v>75.783134460449219</v>
      </c>
      <c r="H36" s="30">
        <v>78.497756958007813</v>
      </c>
      <c r="I36" s="1">
        <v>289</v>
      </c>
      <c r="J36" s="1">
        <v>7</v>
      </c>
      <c r="K36" s="1">
        <v>12</v>
      </c>
      <c r="L36" t="s">
        <v>3837</v>
      </c>
      <c r="M36" t="s">
        <v>3907</v>
      </c>
      <c r="N36" t="s">
        <v>3917</v>
      </c>
      <c r="O36" t="s">
        <v>3923</v>
      </c>
      <c r="P36" s="148">
        <v>0.32278481125831598</v>
      </c>
      <c r="Q36" s="30">
        <v>48.529418990000003</v>
      </c>
      <c r="R36" s="30">
        <v>305.06329345703131</v>
      </c>
      <c r="S36" s="1">
        <v>186</v>
      </c>
      <c r="T36" s="1">
        <v>121</v>
      </c>
      <c r="U36" s="148">
        <v>0.65053761005401611</v>
      </c>
      <c r="V36" s="148">
        <v>0.27619048953056341</v>
      </c>
      <c r="W36" s="149">
        <v>50.1810039</v>
      </c>
      <c r="X36" s="149">
        <v>284.76190185546881</v>
      </c>
      <c r="Y36" s="1">
        <v>121</v>
      </c>
      <c r="Z36" s="30">
        <v>78.274620056152344</v>
      </c>
      <c r="AA36" s="148">
        <v>0.32300000000000001</v>
      </c>
      <c r="AB36" s="30">
        <v>47.8</v>
      </c>
      <c r="AC36" s="30">
        <v>298.5</v>
      </c>
      <c r="AD36" s="30">
        <v>83.200531005859375</v>
      </c>
      <c r="AE36" s="148">
        <v>0.28000000000000003</v>
      </c>
      <c r="AF36" s="30">
        <v>49.38</v>
      </c>
      <c r="AG36" s="30">
        <v>270.7</v>
      </c>
      <c r="AH36" s="30"/>
      <c r="AI36" s="148">
        <v>0.42899999999999999</v>
      </c>
      <c r="AJ36" s="30">
        <v>0</v>
      </c>
      <c r="AK36" s="30">
        <v>314.3</v>
      </c>
      <c r="AL36" s="30"/>
      <c r="AM36" s="148">
        <v>0.36399999999999999</v>
      </c>
      <c r="AN36" s="30">
        <v>0</v>
      </c>
      <c r="AO36" s="30">
        <v>304.5</v>
      </c>
      <c r="AP36" s="148">
        <v>0.1044776141643524</v>
      </c>
      <c r="AQ36" s="30">
        <v>44.243843210000001</v>
      </c>
      <c r="AR36" s="30"/>
      <c r="AS36" s="30">
        <v>185</v>
      </c>
      <c r="AT36" s="30">
        <v>121</v>
      </c>
      <c r="AU36" s="148">
        <v>0.65053761005401611</v>
      </c>
      <c r="AV36" s="30">
        <v>78.497756958007813</v>
      </c>
      <c r="AW36" s="148">
        <v>0.10227272659540181</v>
      </c>
      <c r="AX36" s="30">
        <v>46.265241490000001</v>
      </c>
      <c r="AY36" s="30"/>
      <c r="AZ36" s="30">
        <v>121</v>
      </c>
      <c r="BA36" s="30">
        <v>78.896995544433594</v>
      </c>
      <c r="BB36" s="148">
        <v>0.108</v>
      </c>
      <c r="BC36" s="30">
        <v>47.05</v>
      </c>
      <c r="BD36" s="30">
        <v>210.1</v>
      </c>
      <c r="BE36" s="30">
        <v>81.688888549804688</v>
      </c>
      <c r="BF36" s="147">
        <v>0.1</v>
      </c>
      <c r="BG36" s="30">
        <v>48.35</v>
      </c>
      <c r="BH36" s="30">
        <v>194.4</v>
      </c>
      <c r="BI36" s="30"/>
      <c r="BJ36" s="148">
        <v>0.375</v>
      </c>
      <c r="BK36" s="30">
        <v>0</v>
      </c>
      <c r="BL36" s="30">
        <v>293.8</v>
      </c>
      <c r="BM36" s="30"/>
      <c r="BN36" s="148">
        <v>0.375</v>
      </c>
      <c r="BO36" s="30">
        <v>0</v>
      </c>
      <c r="BP36" s="30">
        <v>293.8</v>
      </c>
      <c r="BQ36" s="148"/>
      <c r="BR36" s="148">
        <v>0.29399999999999998</v>
      </c>
      <c r="BS36" s="148">
        <v>3.7999999999999999E-2</v>
      </c>
      <c r="BT36" s="148">
        <v>0.65700000000000003</v>
      </c>
      <c r="BU36" s="148"/>
      <c r="BV36" s="148">
        <v>9.9999997764825821E-3</v>
      </c>
      <c r="BW36" s="148">
        <v>0.125</v>
      </c>
      <c r="BX36" s="148">
        <v>0.1</v>
      </c>
      <c r="BY36" s="148">
        <v>0.49099999999999999</v>
      </c>
      <c r="BZ36" s="1"/>
      <c r="CA36" s="150">
        <v>9003.7197265625</v>
      </c>
      <c r="CB36" s="150">
        <v>9560.68</v>
      </c>
      <c r="CC36" s="124" t="s">
        <v>4098</v>
      </c>
      <c r="CD36" t="s">
        <v>4633</v>
      </c>
    </row>
    <row r="37" spans="1:82" x14ac:dyDescent="0.3">
      <c r="A37" s="1">
        <v>51244020</v>
      </c>
      <c r="B37" s="124" t="s">
        <v>4098</v>
      </c>
      <c r="C37" t="s">
        <v>18</v>
      </c>
      <c r="D37" t="s">
        <v>584</v>
      </c>
      <c r="E37" s="30">
        <v>86.745155334472656</v>
      </c>
      <c r="F37" s="30">
        <v>87.883140563964844</v>
      </c>
      <c r="G37" s="30">
        <v>84.88348388671875</v>
      </c>
      <c r="H37" s="30">
        <v>86.575103759765625</v>
      </c>
      <c r="I37" s="1">
        <v>315</v>
      </c>
      <c r="J37" s="1" t="s">
        <v>3981</v>
      </c>
      <c r="K37" s="1">
        <v>6</v>
      </c>
      <c r="L37" t="s">
        <v>3837</v>
      </c>
      <c r="M37" t="s">
        <v>3907</v>
      </c>
      <c r="N37" t="s">
        <v>3917</v>
      </c>
      <c r="O37" t="s">
        <v>3923</v>
      </c>
      <c r="P37" s="148">
        <v>0.35151514410972601</v>
      </c>
      <c r="Q37" s="30">
        <v>50.683697019999997</v>
      </c>
      <c r="R37" s="30">
        <v>296.3636474609375</v>
      </c>
      <c r="S37" s="1">
        <v>226</v>
      </c>
      <c r="T37" s="1">
        <v>177</v>
      </c>
      <c r="U37" s="148">
        <v>0.78318583965301514</v>
      </c>
      <c r="V37" s="148">
        <v>0.26086956262588501</v>
      </c>
      <c r="W37" s="149">
        <v>51.14557877</v>
      </c>
      <c r="X37" s="149">
        <v>273.04348754882813</v>
      </c>
      <c r="Y37" s="1">
        <v>177</v>
      </c>
      <c r="Z37" s="30">
        <v>87.941551208496094</v>
      </c>
      <c r="AA37" s="148">
        <v>0.40200000000000002</v>
      </c>
      <c r="AB37" s="30">
        <v>51</v>
      </c>
      <c r="AC37" s="30">
        <v>312.8</v>
      </c>
      <c r="AD37" s="30">
        <v>88.177886962890625</v>
      </c>
      <c r="AE37" s="148">
        <v>0.33600000000000002</v>
      </c>
      <c r="AF37" s="30">
        <v>51.07</v>
      </c>
      <c r="AG37" s="30">
        <v>293.60000000000002</v>
      </c>
      <c r="AH37" s="30">
        <v>89.564384460449219</v>
      </c>
      <c r="AI37" s="148">
        <v>0.42</v>
      </c>
      <c r="AJ37" s="30">
        <v>51.55414768</v>
      </c>
      <c r="AK37" s="30">
        <v>315</v>
      </c>
      <c r="AL37" s="30">
        <v>89.895980834960938</v>
      </c>
      <c r="AM37" s="148">
        <v>0.34899999999999998</v>
      </c>
      <c r="AN37" s="30">
        <v>51.66912636</v>
      </c>
      <c r="AO37" s="30">
        <v>297.60000000000002</v>
      </c>
      <c r="AP37" s="148">
        <v>0.2012195140123367</v>
      </c>
      <c r="AQ37" s="30">
        <v>49.93635312</v>
      </c>
      <c r="AR37" s="30">
        <v>236.58537292480469</v>
      </c>
      <c r="AS37" s="30">
        <v>225</v>
      </c>
      <c r="AT37" s="30">
        <v>176</v>
      </c>
      <c r="AU37" s="148">
        <v>0.78318583965301514</v>
      </c>
      <c r="AV37" s="30">
        <v>86.575103759765625</v>
      </c>
      <c r="AW37" s="148">
        <v>0.1228070184588432</v>
      </c>
      <c r="AX37" s="30">
        <v>50.894506890000002</v>
      </c>
      <c r="AY37" s="30">
        <v>204.38597106933591</v>
      </c>
      <c r="AZ37" s="30">
        <v>176</v>
      </c>
      <c r="BA37" s="30">
        <v>88.464591979980469</v>
      </c>
      <c r="BB37" s="148">
        <v>0.29099999999999998</v>
      </c>
      <c r="BC37" s="30">
        <v>51.69</v>
      </c>
      <c r="BD37" s="30">
        <v>267.60000000000002</v>
      </c>
      <c r="BE37" s="30">
        <v>89.722557067871094</v>
      </c>
      <c r="BF37" s="147">
        <v>0.27100000000000002</v>
      </c>
      <c r="BG37" s="30">
        <v>52.31</v>
      </c>
      <c r="BH37" s="30">
        <v>257.10000000000002</v>
      </c>
      <c r="BI37" s="30">
        <v>88.674407958984375</v>
      </c>
      <c r="BJ37" s="148">
        <v>0.44</v>
      </c>
      <c r="BK37" s="30">
        <v>51.821850699999999</v>
      </c>
      <c r="BL37" s="30">
        <v>288</v>
      </c>
      <c r="BM37" s="30">
        <v>88.229827880859375</v>
      </c>
      <c r="BN37" s="148">
        <v>0.36099999999999999</v>
      </c>
      <c r="BO37" s="30">
        <v>51.61314789</v>
      </c>
      <c r="BP37" s="30">
        <v>266.3</v>
      </c>
      <c r="BQ37" s="148"/>
      <c r="BR37" s="148">
        <v>0.34899999999999998</v>
      </c>
      <c r="BS37" s="148">
        <v>4.3999999999999997E-2</v>
      </c>
      <c r="BT37" s="148">
        <v>0.6</v>
      </c>
      <c r="BU37" s="148"/>
      <c r="BV37" s="148">
        <v>6.0000000521540642E-3</v>
      </c>
      <c r="BW37" s="148">
        <v>0.30499999999999999</v>
      </c>
      <c r="BX37" s="148">
        <v>0.187</v>
      </c>
      <c r="BY37" s="148">
        <v>0.58899999999999997</v>
      </c>
      <c r="BZ37" s="1"/>
      <c r="CA37" s="150">
        <v>8019.0400390625</v>
      </c>
      <c r="CB37" s="150">
        <v>9002.42</v>
      </c>
      <c r="CC37" s="124" t="s">
        <v>4098</v>
      </c>
      <c r="CD37" t="s">
        <v>4634</v>
      </c>
    </row>
    <row r="38" spans="1:82" x14ac:dyDescent="0.3">
      <c r="A38" s="1">
        <v>51274020</v>
      </c>
      <c r="B38" s="124" t="s">
        <v>4099</v>
      </c>
      <c r="C38" t="s">
        <v>19</v>
      </c>
      <c r="D38" t="s">
        <v>585</v>
      </c>
      <c r="E38" s="30">
        <v>94.341567993164063</v>
      </c>
      <c r="F38" s="30">
        <v>96.015586853027344</v>
      </c>
      <c r="G38" s="30">
        <v>95.325874328613281</v>
      </c>
      <c r="H38" s="30">
        <v>95.533454895019531</v>
      </c>
      <c r="I38" s="1">
        <v>111</v>
      </c>
      <c r="J38" s="1" t="s">
        <v>3981</v>
      </c>
      <c r="K38" s="1">
        <v>8</v>
      </c>
      <c r="L38" t="s">
        <v>3837</v>
      </c>
      <c r="M38" t="s">
        <v>3907</v>
      </c>
      <c r="N38" t="s">
        <v>3917</v>
      </c>
      <c r="O38" t="s">
        <v>3921</v>
      </c>
      <c r="P38" s="148">
        <v>0.42647057771682739</v>
      </c>
      <c r="Q38" s="30">
        <v>53.843522960000001</v>
      </c>
      <c r="R38" s="30">
        <v>344.11764526367188</v>
      </c>
      <c r="S38" s="1">
        <v>111</v>
      </c>
      <c r="T38" s="1">
        <v>111</v>
      </c>
      <c r="U38" s="148">
        <v>1</v>
      </c>
      <c r="V38" s="148">
        <v>0.42647057771682739</v>
      </c>
      <c r="W38" s="149">
        <v>54.515195669999997</v>
      </c>
      <c r="X38" s="149">
        <v>344.11764526367188</v>
      </c>
      <c r="Y38" s="1">
        <v>111</v>
      </c>
      <c r="Z38" s="30">
        <v>94.285484313964844</v>
      </c>
      <c r="AA38" s="148">
        <v>0.52100000000000002</v>
      </c>
      <c r="AB38" s="30">
        <v>53.1</v>
      </c>
      <c r="AC38" s="30">
        <v>346.6</v>
      </c>
      <c r="AD38" s="30">
        <v>96.012077331542969</v>
      </c>
      <c r="AE38" s="148">
        <v>0.52100000000000002</v>
      </c>
      <c r="AF38" s="30">
        <v>53.73</v>
      </c>
      <c r="AG38" s="30">
        <v>346.6</v>
      </c>
      <c r="AH38" s="30">
        <v>89.704544067382813</v>
      </c>
      <c r="AI38" s="148">
        <v>0.5</v>
      </c>
      <c r="AJ38" s="30">
        <v>51.600571189999997</v>
      </c>
      <c r="AK38" s="30">
        <v>342.9</v>
      </c>
      <c r="AL38" s="30">
        <v>91.45062255859375</v>
      </c>
      <c r="AM38" s="148">
        <v>0.5</v>
      </c>
      <c r="AN38" s="30">
        <v>52.198167380000001</v>
      </c>
      <c r="AO38" s="30">
        <v>342.9</v>
      </c>
      <c r="AP38" s="148">
        <v>0.3382352888584137</v>
      </c>
      <c r="AQ38" s="30">
        <v>56.46834836</v>
      </c>
      <c r="AR38" s="30">
        <v>300</v>
      </c>
      <c r="AS38" s="30">
        <v>112</v>
      </c>
      <c r="AT38" s="30">
        <v>112</v>
      </c>
      <c r="AU38" s="148">
        <v>1</v>
      </c>
      <c r="AV38" s="30">
        <v>95.533454895019531</v>
      </c>
      <c r="AW38" s="148">
        <v>0.3382352888584137</v>
      </c>
      <c r="AX38" s="30">
        <v>56.028689149999998</v>
      </c>
      <c r="AY38" s="30">
        <v>300</v>
      </c>
      <c r="AZ38" s="30">
        <v>112</v>
      </c>
      <c r="BA38" s="30">
        <v>94.011329650878906</v>
      </c>
      <c r="BB38" s="148">
        <v>0.39700000000000002</v>
      </c>
      <c r="BC38" s="30">
        <v>54.38</v>
      </c>
      <c r="BD38" s="30">
        <v>321.89999999999998</v>
      </c>
      <c r="BE38" s="30">
        <v>95.179771423339844</v>
      </c>
      <c r="BF38" s="147">
        <v>0.39700000000000002</v>
      </c>
      <c r="BG38" s="30">
        <v>55</v>
      </c>
      <c r="BH38" s="30">
        <v>321.89999999999998</v>
      </c>
      <c r="BI38" s="30">
        <v>93.702545166015625</v>
      </c>
      <c r="BJ38" s="148">
        <v>0.41</v>
      </c>
      <c r="BK38" s="30">
        <v>54.27116813</v>
      </c>
      <c r="BL38" s="30">
        <v>312</v>
      </c>
      <c r="BM38" s="30">
        <v>94.846488952636719</v>
      </c>
      <c r="BN38" s="148">
        <v>0.41</v>
      </c>
      <c r="BO38" s="30">
        <v>54.91071634</v>
      </c>
      <c r="BP38" s="30">
        <v>312</v>
      </c>
      <c r="BQ38" s="148"/>
      <c r="BR38" s="148"/>
      <c r="BS38" s="148"/>
      <c r="BT38" s="148">
        <v>0.96399999999999997</v>
      </c>
      <c r="BU38" s="148"/>
      <c r="BV38" s="148">
        <v>3.5999998450279243E-2</v>
      </c>
      <c r="BW38" s="148"/>
      <c r="BX38" s="148">
        <v>0.13500000000000001</v>
      </c>
      <c r="BY38" s="148">
        <v>0.52450000000000008</v>
      </c>
      <c r="BZ38" s="1">
        <v>1</v>
      </c>
      <c r="CA38" s="150">
        <v>18064.080078125</v>
      </c>
      <c r="CB38" s="150">
        <v>21129.42</v>
      </c>
      <c r="CC38" s="124" t="s">
        <v>4099</v>
      </c>
      <c r="CD38" t="s">
        <v>4635</v>
      </c>
    </row>
    <row r="39" spans="1:82" x14ac:dyDescent="0.3">
      <c r="A39" s="1">
        <v>51283000</v>
      </c>
      <c r="B39" s="124" t="s">
        <v>4100</v>
      </c>
      <c r="C39" t="s">
        <v>20</v>
      </c>
      <c r="D39" t="s">
        <v>586</v>
      </c>
      <c r="E39" s="30">
        <v>82.03546142578125</v>
      </c>
      <c r="F39" s="30">
        <v>82.83770751953125</v>
      </c>
      <c r="G39" s="30">
        <v>82.538307189941406</v>
      </c>
      <c r="H39" s="30">
        <v>82.307647705078125</v>
      </c>
      <c r="I39" s="1">
        <v>387</v>
      </c>
      <c r="J39" s="1">
        <v>7</v>
      </c>
      <c r="K39" s="1">
        <v>8</v>
      </c>
      <c r="L39" t="s">
        <v>3837</v>
      </c>
      <c r="M39" t="s">
        <v>3907</v>
      </c>
      <c r="N39" t="s">
        <v>3917</v>
      </c>
      <c r="O39" t="s">
        <v>3923</v>
      </c>
      <c r="P39" s="148">
        <v>0.47540983557701111</v>
      </c>
      <c r="Q39" s="30">
        <v>48.724639889999999</v>
      </c>
      <c r="R39" s="30">
        <v>341.2568359375</v>
      </c>
      <c r="S39" s="1">
        <v>705</v>
      </c>
      <c r="T39" s="1">
        <v>515</v>
      </c>
      <c r="U39" s="148">
        <v>0.73049646615982056</v>
      </c>
      <c r="V39" s="148">
        <v>0.3803921639919281</v>
      </c>
      <c r="W39" s="149">
        <v>49.055040390000002</v>
      </c>
      <c r="X39" s="149">
        <v>313.72549438476563</v>
      </c>
      <c r="Y39" s="1">
        <v>515</v>
      </c>
      <c r="Z39" s="30">
        <v>77.972526550292969</v>
      </c>
      <c r="AA39" s="148">
        <v>0.40100000000000002</v>
      </c>
      <c r="AB39" s="30">
        <v>47.7</v>
      </c>
      <c r="AC39" s="30">
        <v>321.60000000000002</v>
      </c>
      <c r="AD39" s="30">
        <v>79.607406616210938</v>
      </c>
      <c r="AE39" s="148">
        <v>0.35199999999999998</v>
      </c>
      <c r="AF39" s="30">
        <v>48.16</v>
      </c>
      <c r="AG39" s="30">
        <v>307</v>
      </c>
      <c r="AH39" s="30">
        <v>77.251571655273438</v>
      </c>
      <c r="AI39" s="148">
        <v>0.42199999999999999</v>
      </c>
      <c r="AJ39" s="30">
        <v>47.475973490000001</v>
      </c>
      <c r="AK39" s="30">
        <v>328.5</v>
      </c>
      <c r="AL39" s="30">
        <v>78.958442687988281</v>
      </c>
      <c r="AM39" s="148">
        <v>0.33500000000000002</v>
      </c>
      <c r="AN39" s="30">
        <v>47.947097499999998</v>
      </c>
      <c r="AO39" s="30">
        <v>308.8</v>
      </c>
      <c r="AP39" s="148">
        <v>0.35245901346206671</v>
      </c>
      <c r="AQ39" s="30">
        <v>48.469386470000003</v>
      </c>
      <c r="AR39" s="30">
        <v>300.81967163085938</v>
      </c>
      <c r="AS39" s="30">
        <v>708</v>
      </c>
      <c r="AT39" s="30">
        <v>518</v>
      </c>
      <c r="AU39" s="148">
        <v>0.73049646615982056</v>
      </c>
      <c r="AV39" s="30">
        <v>82.307647705078125</v>
      </c>
      <c r="AW39" s="148">
        <v>0.29803922772407532</v>
      </c>
      <c r="AX39" s="30">
        <v>48.44875656</v>
      </c>
      <c r="AY39" s="30">
        <v>282.35293579101563</v>
      </c>
      <c r="AZ39" s="30">
        <v>518</v>
      </c>
      <c r="BA39" s="30">
        <v>73.700798034667969</v>
      </c>
      <c r="BB39" s="148">
        <v>0.21099999999999999</v>
      </c>
      <c r="BC39" s="30">
        <v>44.53</v>
      </c>
      <c r="BD39" s="30">
        <v>249.1</v>
      </c>
      <c r="BE39" s="30">
        <v>74.507270812988281</v>
      </c>
      <c r="BF39" s="147">
        <v>0.157</v>
      </c>
      <c r="BG39" s="30">
        <v>44.81</v>
      </c>
      <c r="BH39" s="30">
        <v>230.7</v>
      </c>
      <c r="BI39" s="30">
        <v>73.455711364746094</v>
      </c>
      <c r="BJ39" s="148">
        <v>0.34100000000000003</v>
      </c>
      <c r="BK39" s="30">
        <v>44.408483189999998</v>
      </c>
      <c r="BL39" s="30">
        <v>282</v>
      </c>
      <c r="BM39" s="30">
        <v>73.99310302734375</v>
      </c>
      <c r="BN39" s="148">
        <v>0.26600000000000001</v>
      </c>
      <c r="BO39" s="30">
        <v>44.517935520000002</v>
      </c>
      <c r="BP39" s="30">
        <v>253.6</v>
      </c>
      <c r="BQ39" s="148"/>
      <c r="BR39" s="148">
        <v>0.39</v>
      </c>
      <c r="BS39" s="148">
        <v>3.5999999999999997E-2</v>
      </c>
      <c r="BT39" s="148">
        <v>0.51400000000000001</v>
      </c>
      <c r="BU39" s="148">
        <v>3.4000000000000002E-2</v>
      </c>
      <c r="BV39" s="148">
        <v>2.60000005364418E-2</v>
      </c>
      <c r="BW39" s="148">
        <v>0.17599999999999999</v>
      </c>
      <c r="BX39" s="148">
        <v>0.18099999999999999</v>
      </c>
      <c r="BY39" s="148">
        <v>0.52200000000000002</v>
      </c>
      <c r="BZ39" s="1"/>
      <c r="CA39" s="150">
        <v>8926.5302734375</v>
      </c>
      <c r="CB39" s="150">
        <v>10430.219999999999</v>
      </c>
      <c r="CC39" s="124" t="s">
        <v>4100</v>
      </c>
      <c r="CD39" t="s">
        <v>4633</v>
      </c>
    </row>
    <row r="40" spans="1:82" x14ac:dyDescent="0.3">
      <c r="A40" s="1">
        <v>51284000</v>
      </c>
      <c r="B40" s="124" t="s">
        <v>4100</v>
      </c>
      <c r="C40" t="s">
        <v>20</v>
      </c>
      <c r="D40" t="s">
        <v>587</v>
      </c>
      <c r="E40" s="30">
        <v>87.617446899414063</v>
      </c>
      <c r="F40" s="30">
        <v>89.240921020507813</v>
      </c>
      <c r="G40" s="30">
        <v>79.660285949707031</v>
      </c>
      <c r="H40" s="30">
        <v>80.31622314453125</v>
      </c>
      <c r="I40" s="1">
        <v>339</v>
      </c>
      <c r="J40" s="1">
        <v>3</v>
      </c>
      <c r="K40" s="1">
        <v>4</v>
      </c>
      <c r="L40" t="s">
        <v>3837</v>
      </c>
      <c r="M40" t="s">
        <v>3907</v>
      </c>
      <c r="N40" t="s">
        <v>3917</v>
      </c>
      <c r="O40" t="s">
        <v>3923</v>
      </c>
      <c r="P40" s="148">
        <v>0.34876543283462519</v>
      </c>
      <c r="Q40" s="30">
        <v>51.04653699</v>
      </c>
      <c r="R40" s="30">
        <v>293.51852416992188</v>
      </c>
      <c r="S40" s="1">
        <v>174</v>
      </c>
      <c r="T40" s="1">
        <v>136</v>
      </c>
      <c r="U40" s="148">
        <v>0.7816091775894165</v>
      </c>
      <c r="V40" s="148">
        <v>0.2449799180030823</v>
      </c>
      <c r="W40" s="149">
        <v>51.70816241</v>
      </c>
      <c r="X40" s="149">
        <v>267.06826782226563</v>
      </c>
      <c r="Y40" s="1">
        <v>136</v>
      </c>
      <c r="Z40" s="30">
        <v>82.805992126464844</v>
      </c>
      <c r="AA40" s="148">
        <v>0.32400000000000001</v>
      </c>
      <c r="AB40" s="30">
        <v>49.3</v>
      </c>
      <c r="AC40" s="30">
        <v>291.39999999999998</v>
      </c>
      <c r="AD40" s="30">
        <v>82.493682861328125</v>
      </c>
      <c r="AE40" s="148">
        <v>0.27600000000000002</v>
      </c>
      <c r="AF40" s="30">
        <v>49.14</v>
      </c>
      <c r="AG40" s="30">
        <v>275.10000000000002</v>
      </c>
      <c r="AH40" s="30">
        <v>80.927566528320313</v>
      </c>
      <c r="AI40" s="148">
        <v>0.34599999999999997</v>
      </c>
      <c r="AJ40" s="30">
        <v>48.69351339</v>
      </c>
      <c r="AK40" s="30">
        <v>286.2</v>
      </c>
      <c r="AL40" s="30">
        <v>79.787887573242188</v>
      </c>
      <c r="AM40" s="148">
        <v>0.27700000000000002</v>
      </c>
      <c r="AN40" s="30">
        <v>48.229357659999998</v>
      </c>
      <c r="AO40" s="30">
        <v>260.7</v>
      </c>
      <c r="AP40" s="148">
        <v>0.29012346267700201</v>
      </c>
      <c r="AQ40" s="30">
        <v>46.669107689999997</v>
      </c>
      <c r="AR40" s="30">
        <v>245.98765563964841</v>
      </c>
      <c r="AS40" s="30">
        <v>174</v>
      </c>
      <c r="AT40" s="30">
        <v>136</v>
      </c>
      <c r="AU40" s="148">
        <v>0.7816091775894165</v>
      </c>
      <c r="AV40" s="30">
        <v>80.31622314453125</v>
      </c>
      <c r="AW40" s="148">
        <v>0.22088353335857391</v>
      </c>
      <c r="AX40" s="30">
        <v>47.307437919999998</v>
      </c>
      <c r="AY40" s="30">
        <v>222.0883483886719</v>
      </c>
      <c r="AZ40" s="30">
        <v>136</v>
      </c>
      <c r="BA40" s="30">
        <v>79.30938720703125</v>
      </c>
      <c r="BB40" s="148">
        <v>0.26600000000000001</v>
      </c>
      <c r="BC40" s="30">
        <v>47.25</v>
      </c>
      <c r="BD40" s="30">
        <v>246.5</v>
      </c>
      <c r="BE40" s="30">
        <v>79.153007507324219</v>
      </c>
      <c r="BF40" s="147">
        <v>0.218</v>
      </c>
      <c r="BG40" s="30">
        <v>47.1</v>
      </c>
      <c r="BH40" s="30">
        <v>224.9</v>
      </c>
      <c r="BI40" s="30">
        <v>81.009971618652344</v>
      </c>
      <c r="BJ40" s="148">
        <v>0.34499999999999997</v>
      </c>
      <c r="BK40" s="30">
        <v>48.088330290000002</v>
      </c>
      <c r="BL40" s="30">
        <v>266.8</v>
      </c>
      <c r="BM40" s="30">
        <v>80.579872131347656</v>
      </c>
      <c r="BN40" s="148">
        <v>0.28000000000000003</v>
      </c>
      <c r="BO40" s="30">
        <v>47.800611529999998</v>
      </c>
      <c r="BP40" s="30">
        <v>243.7</v>
      </c>
      <c r="BQ40" s="148"/>
      <c r="BR40" s="148">
        <v>0.41899999999999998</v>
      </c>
      <c r="BS40" s="148">
        <v>4.1000000000000002E-2</v>
      </c>
      <c r="BT40" s="148">
        <v>0.49299999999999999</v>
      </c>
      <c r="BU40" s="148">
        <v>2.7E-2</v>
      </c>
      <c r="BV40" s="148">
        <v>2.0999999716877941E-2</v>
      </c>
      <c r="BW40" s="148">
        <v>0.38400000000000001</v>
      </c>
      <c r="BX40" s="148">
        <v>0.14799999999999999</v>
      </c>
      <c r="BY40" s="148">
        <v>0.66100000000000003</v>
      </c>
      <c r="BZ40" s="1"/>
      <c r="CA40" s="150">
        <v>9761.5703125</v>
      </c>
      <c r="CB40" s="150">
        <v>11446.87</v>
      </c>
      <c r="CC40" s="124" t="s">
        <v>4100</v>
      </c>
      <c r="CD40" t="s">
        <v>4634</v>
      </c>
    </row>
    <row r="41" spans="1:82" x14ac:dyDescent="0.3">
      <c r="A41" s="1">
        <v>51284040</v>
      </c>
      <c r="B41" s="124" t="s">
        <v>4100</v>
      </c>
      <c r="C41" t="s">
        <v>20</v>
      </c>
      <c r="D41" t="s">
        <v>588</v>
      </c>
      <c r="E41" s="30">
        <v>99.657501220703125</v>
      </c>
      <c r="F41" s="30">
        <v>99.047286987304688</v>
      </c>
      <c r="G41" s="30">
        <v>94.486968994140625</v>
      </c>
      <c r="H41" s="30">
        <v>94.915519714355469</v>
      </c>
      <c r="I41" s="1">
        <v>336</v>
      </c>
      <c r="J41" s="1">
        <v>5</v>
      </c>
      <c r="K41" s="1">
        <v>6</v>
      </c>
      <c r="L41" t="s">
        <v>3837</v>
      </c>
      <c r="M41" t="s">
        <v>3907</v>
      </c>
      <c r="N41" t="s">
        <v>3917</v>
      </c>
      <c r="O41" t="s">
        <v>3923</v>
      </c>
      <c r="P41" s="148">
        <v>0.48231512308120728</v>
      </c>
      <c r="Q41" s="30">
        <v>56.054754250000002</v>
      </c>
      <c r="R41" s="30">
        <v>347.26687622070313</v>
      </c>
      <c r="S41" s="1">
        <v>648</v>
      </c>
      <c r="T41" s="1">
        <v>473</v>
      </c>
      <c r="U41" s="148">
        <v>0.72993826866149902</v>
      </c>
      <c r="V41" s="148">
        <v>0.41409692168235779</v>
      </c>
      <c r="W41" s="149">
        <v>55.771356240000003</v>
      </c>
      <c r="X41" s="149">
        <v>328.63436889648438</v>
      </c>
      <c r="Y41" s="1">
        <v>473</v>
      </c>
      <c r="Z41" s="30">
        <v>99.723136901855469</v>
      </c>
      <c r="AA41" s="148">
        <v>0.54299999999999993</v>
      </c>
      <c r="AB41" s="30">
        <v>54.9</v>
      </c>
      <c r="AC41" s="30">
        <v>358.3</v>
      </c>
      <c r="AD41" s="30">
        <v>99.575752258300781</v>
      </c>
      <c r="AE41" s="148">
        <v>0.45100000000000001</v>
      </c>
      <c r="AF41" s="30">
        <v>54.94</v>
      </c>
      <c r="AG41" s="30">
        <v>333.7</v>
      </c>
      <c r="AH41" s="30">
        <v>97.46978759765625</v>
      </c>
      <c r="AI41" s="148">
        <v>0.54799999999999993</v>
      </c>
      <c r="AJ41" s="30">
        <v>54.17252774</v>
      </c>
      <c r="AK41" s="30">
        <v>352.4</v>
      </c>
      <c r="AL41" s="30">
        <v>97.109588623046875</v>
      </c>
      <c r="AM41" s="148">
        <v>0.47899999999999998</v>
      </c>
      <c r="AN41" s="30">
        <v>54.123904119999999</v>
      </c>
      <c r="AO41" s="30">
        <v>331.4</v>
      </c>
      <c r="AP41" s="148">
        <v>0.34405145049095148</v>
      </c>
      <c r="AQ41" s="30">
        <v>55.94359223</v>
      </c>
      <c r="AR41" s="30">
        <v>290.03216552734381</v>
      </c>
      <c r="AS41" s="30">
        <v>651</v>
      </c>
      <c r="AT41" s="30">
        <v>476</v>
      </c>
      <c r="AU41" s="148">
        <v>0.72993826866149902</v>
      </c>
      <c r="AV41" s="30">
        <v>94.915519714355469</v>
      </c>
      <c r="AW41" s="148">
        <v>0.28193831443786621</v>
      </c>
      <c r="AX41" s="30">
        <v>55.674539359999997</v>
      </c>
      <c r="AY41" s="30">
        <v>265.1982421875</v>
      </c>
      <c r="AZ41" s="30">
        <v>476</v>
      </c>
      <c r="BA41" s="30">
        <v>92.320503234863281</v>
      </c>
      <c r="BB41" s="148">
        <v>0.41099999999999998</v>
      </c>
      <c r="BC41" s="30">
        <v>53.56</v>
      </c>
      <c r="BD41" s="30">
        <v>313.7</v>
      </c>
      <c r="BE41" s="30">
        <v>93.719100952148438</v>
      </c>
      <c r="BF41" s="147">
        <v>0.35299999999999998</v>
      </c>
      <c r="BG41" s="30">
        <v>54.28</v>
      </c>
      <c r="BH41" s="30">
        <v>291.39999999999998</v>
      </c>
      <c r="BI41" s="30">
        <v>91.837181091308594</v>
      </c>
      <c r="BJ41" s="148">
        <v>0.41299999999999998</v>
      </c>
      <c r="BK41" s="30">
        <v>53.36250905</v>
      </c>
      <c r="BL41" s="30">
        <v>309.89999999999998</v>
      </c>
      <c r="BM41" s="30">
        <v>93.237983703613281</v>
      </c>
      <c r="BN41" s="148">
        <v>0.36799999999999999</v>
      </c>
      <c r="BO41" s="30">
        <v>54.109080800000001</v>
      </c>
      <c r="BP41" s="30">
        <v>292.8</v>
      </c>
      <c r="BQ41" s="148"/>
      <c r="BR41" s="148">
        <v>0.36899999999999999</v>
      </c>
      <c r="BS41" s="148">
        <v>5.0999999999999997E-2</v>
      </c>
      <c r="BT41" s="148">
        <v>0.53300000000000003</v>
      </c>
      <c r="BU41" s="148">
        <v>2.4E-2</v>
      </c>
      <c r="BV41" s="148">
        <v>2.400000020861626E-2</v>
      </c>
      <c r="BW41" s="148">
        <v>0.20799999999999999</v>
      </c>
      <c r="BX41" s="148">
        <v>0.155</v>
      </c>
      <c r="BY41" s="148">
        <v>0.628</v>
      </c>
      <c r="BZ41" s="1"/>
      <c r="CA41" s="150">
        <v>8705.1201171875</v>
      </c>
      <c r="CB41" s="150">
        <v>10372.92</v>
      </c>
      <c r="CC41" s="124" t="s">
        <v>4100</v>
      </c>
      <c r="CD41" t="s">
        <v>4634</v>
      </c>
    </row>
    <row r="42" spans="1:82" x14ac:dyDescent="0.3">
      <c r="A42" s="1">
        <v>61013000</v>
      </c>
      <c r="B42" s="124" t="s">
        <v>4101</v>
      </c>
      <c r="C42" t="s">
        <v>21</v>
      </c>
      <c r="D42" t="s">
        <v>589</v>
      </c>
      <c r="E42" s="30">
        <v>82.698234558105469</v>
      </c>
      <c r="F42" s="30">
        <v>83.85980224609375</v>
      </c>
      <c r="G42" s="30">
        <v>78.92999267578125</v>
      </c>
      <c r="H42" s="30">
        <v>77.764320373535156</v>
      </c>
      <c r="I42" s="1">
        <v>88</v>
      </c>
      <c r="J42" s="1">
        <v>6</v>
      </c>
      <c r="K42" s="1">
        <v>8</v>
      </c>
      <c r="L42" t="s">
        <v>3813</v>
      </c>
      <c r="M42" t="s">
        <v>3907</v>
      </c>
      <c r="N42" t="s">
        <v>3916</v>
      </c>
      <c r="O42" t="s">
        <v>3921</v>
      </c>
      <c r="P42" s="148">
        <v>0.40697672963142401</v>
      </c>
      <c r="Q42" s="30">
        <v>49.000327919999997</v>
      </c>
      <c r="R42" s="30">
        <v>316.27908325195313</v>
      </c>
      <c r="S42" s="1">
        <v>166</v>
      </c>
      <c r="T42" s="1">
        <v>82</v>
      </c>
      <c r="U42" s="148">
        <v>0.49397590756416321</v>
      </c>
      <c r="V42" s="148"/>
      <c r="W42" s="149">
        <v>49.478536660000003</v>
      </c>
      <c r="X42" s="149"/>
      <c r="Y42" s="1">
        <v>82</v>
      </c>
      <c r="Z42" s="30">
        <v>79.482986450195313</v>
      </c>
      <c r="AA42" s="148">
        <v>0.42199999999999999</v>
      </c>
      <c r="AB42" s="30">
        <v>48.2</v>
      </c>
      <c r="AC42" s="30">
        <v>342.2</v>
      </c>
      <c r="AD42" s="30">
        <v>80.284797668457031</v>
      </c>
      <c r="AE42" s="148">
        <v>0.313</v>
      </c>
      <c r="AF42" s="30">
        <v>48.39</v>
      </c>
      <c r="AG42" s="30">
        <v>327.10000000000002</v>
      </c>
      <c r="AH42" s="30">
        <v>79.260726928710938</v>
      </c>
      <c r="AI42" s="148">
        <v>0.314</v>
      </c>
      <c r="AJ42" s="30">
        <v>48.141433800000001</v>
      </c>
      <c r="AK42" s="30">
        <v>294.2</v>
      </c>
      <c r="AL42" s="30">
        <v>79.748680114746094</v>
      </c>
      <c r="AM42" s="148">
        <v>0.30599999999999999</v>
      </c>
      <c r="AN42" s="30">
        <v>48.2160163</v>
      </c>
      <c r="AO42" s="30">
        <v>279.60000000000002</v>
      </c>
      <c r="AP42" s="148">
        <v>0.26744186878204351</v>
      </c>
      <c r="AQ42" s="30">
        <v>46.212287799999999</v>
      </c>
      <c r="AR42" s="30"/>
      <c r="AS42" s="30">
        <v>166</v>
      </c>
      <c r="AT42" s="30">
        <v>82</v>
      </c>
      <c r="AU42" s="148">
        <v>0.49397590756416321</v>
      </c>
      <c r="AV42" s="30">
        <v>77.764320373535156</v>
      </c>
      <c r="AW42" s="148">
        <v>0.17948718369007111</v>
      </c>
      <c r="AX42" s="30">
        <v>45.84489799</v>
      </c>
      <c r="AY42" s="30"/>
      <c r="AZ42" s="30">
        <v>82</v>
      </c>
      <c r="BA42" s="30">
        <v>75.927734375</v>
      </c>
      <c r="BB42" s="148">
        <v>0.311</v>
      </c>
      <c r="BC42" s="30">
        <v>45.61</v>
      </c>
      <c r="BD42" s="30">
        <v>287.8</v>
      </c>
      <c r="BE42" s="30">
        <v>76.657699584960938</v>
      </c>
      <c r="BF42" s="147">
        <v>0.22900000000000001</v>
      </c>
      <c r="BG42" s="30">
        <v>45.87</v>
      </c>
      <c r="BH42" s="30">
        <v>262.5</v>
      </c>
      <c r="BI42" s="30">
        <v>77.663543701171875</v>
      </c>
      <c r="BJ42" s="148">
        <v>0.26700000000000002</v>
      </c>
      <c r="BK42" s="30">
        <v>46.458212279999998</v>
      </c>
      <c r="BL42" s="30">
        <v>253.5</v>
      </c>
      <c r="BM42" s="30">
        <v>79.630691528320313</v>
      </c>
      <c r="BN42" s="148">
        <v>0.245</v>
      </c>
      <c r="BO42" s="30">
        <v>47.327563329999997</v>
      </c>
      <c r="BP42" s="30">
        <v>249</v>
      </c>
      <c r="BQ42" s="148"/>
      <c r="BR42" s="148"/>
      <c r="BS42" s="148"/>
      <c r="BT42" s="148">
        <v>0.98899999999999999</v>
      </c>
      <c r="BU42" s="148"/>
      <c r="BV42" s="148">
        <v>1.099999994039536E-2</v>
      </c>
      <c r="BW42" s="148"/>
      <c r="BX42" s="148">
        <v>0.125</v>
      </c>
      <c r="BY42" s="148">
        <v>0.46500000000000002</v>
      </c>
      <c r="BZ42" s="1"/>
      <c r="CA42" s="150">
        <v>8833.759765625</v>
      </c>
      <c r="CB42" s="150">
        <v>9736.34</v>
      </c>
      <c r="CC42" s="124" t="s">
        <v>4101</v>
      </c>
      <c r="CD42" t="s">
        <v>4633</v>
      </c>
    </row>
    <row r="43" spans="1:82" x14ac:dyDescent="0.3">
      <c r="A43" s="1">
        <v>61014020</v>
      </c>
      <c r="B43" s="124" t="s">
        <v>4101</v>
      </c>
      <c r="C43" t="s">
        <v>21</v>
      </c>
      <c r="D43" t="s">
        <v>590</v>
      </c>
      <c r="E43" s="30">
        <v>87.086990356445313</v>
      </c>
      <c r="F43" s="30">
        <v>87.210014343261719</v>
      </c>
      <c r="G43" s="30">
        <v>86.21856689453125</v>
      </c>
      <c r="H43" s="30">
        <v>83.940505981445313</v>
      </c>
      <c r="I43" s="1">
        <v>118</v>
      </c>
      <c r="J43" s="1" t="s">
        <v>4733</v>
      </c>
      <c r="K43" s="1">
        <v>5</v>
      </c>
      <c r="L43" t="s">
        <v>3813</v>
      </c>
      <c r="M43" t="s">
        <v>3907</v>
      </c>
      <c r="N43" t="s">
        <v>3916</v>
      </c>
      <c r="O43" t="s">
        <v>3921</v>
      </c>
      <c r="P43" s="148">
        <v>0.5</v>
      </c>
      <c r="Q43" s="30">
        <v>50.825887010000002</v>
      </c>
      <c r="R43" s="30">
        <v>331.03448486328131</v>
      </c>
      <c r="S43" s="1">
        <v>76</v>
      </c>
      <c r="T43" s="1">
        <v>42</v>
      </c>
      <c r="U43" s="148">
        <v>0.55263155698776245</v>
      </c>
      <c r="V43" s="148"/>
      <c r="W43" s="149">
        <v>50.866673470000002</v>
      </c>
      <c r="X43" s="149"/>
      <c r="Y43" s="1">
        <v>42</v>
      </c>
      <c r="Z43" s="30">
        <v>83.712272644042969</v>
      </c>
      <c r="AA43" s="148">
        <v>0.43</v>
      </c>
      <c r="AB43" s="30">
        <v>49.6</v>
      </c>
      <c r="AC43" s="30">
        <v>316.3</v>
      </c>
      <c r="AD43" s="30">
        <v>84.496414184570313</v>
      </c>
      <c r="AE43" s="148">
        <v>0.245</v>
      </c>
      <c r="AF43" s="30">
        <v>49.82</v>
      </c>
      <c r="AG43" s="30">
        <v>267.3</v>
      </c>
      <c r="AH43" s="30">
        <v>83.503982543945313</v>
      </c>
      <c r="AI43" s="148">
        <v>0.44</v>
      </c>
      <c r="AJ43" s="30">
        <v>49.546858790000002</v>
      </c>
      <c r="AK43" s="30">
        <v>326.2</v>
      </c>
      <c r="AL43" s="30">
        <v>85.261344909667969</v>
      </c>
      <c r="AM43" s="148">
        <v>0.36699999999999999</v>
      </c>
      <c r="AN43" s="30">
        <v>50.09196627</v>
      </c>
      <c r="AO43" s="30">
        <v>308.2</v>
      </c>
      <c r="AP43" s="148">
        <v>0.46551725268363953</v>
      </c>
      <c r="AQ43" s="30">
        <v>50.771485220000002</v>
      </c>
      <c r="AR43" s="30">
        <v>315.51724243164063</v>
      </c>
      <c r="AS43" s="30">
        <v>76</v>
      </c>
      <c r="AT43" s="30">
        <v>42</v>
      </c>
      <c r="AU43" s="148">
        <v>0.55263155698776245</v>
      </c>
      <c r="AV43" s="30">
        <v>83.940505981445313</v>
      </c>
      <c r="AW43" s="148">
        <v>0.28571429848670959</v>
      </c>
      <c r="AX43" s="30">
        <v>49.38457271</v>
      </c>
      <c r="AY43" s="30"/>
      <c r="AZ43" s="30">
        <v>42</v>
      </c>
      <c r="BA43" s="30">
        <v>82.608558654785156</v>
      </c>
      <c r="BB43" s="148">
        <v>0.34899999999999998</v>
      </c>
      <c r="BC43" s="30">
        <v>48.85</v>
      </c>
      <c r="BD43" s="30">
        <v>295.3</v>
      </c>
      <c r="BE43" s="30">
        <v>83.19012451171875</v>
      </c>
      <c r="BF43" s="147">
        <v>0.245</v>
      </c>
      <c r="BG43" s="30">
        <v>49.09</v>
      </c>
      <c r="BH43" s="30">
        <v>240.8</v>
      </c>
      <c r="BI43" s="30">
        <v>81.82342529296875</v>
      </c>
      <c r="BJ43" s="148">
        <v>0.38100000000000001</v>
      </c>
      <c r="BK43" s="30">
        <v>48.484583319999999</v>
      </c>
      <c r="BL43" s="30">
        <v>306</v>
      </c>
      <c r="BM43" s="30">
        <v>84.931221008300781</v>
      </c>
      <c r="BN43" s="148">
        <v>0.32700000000000001</v>
      </c>
      <c r="BO43" s="30">
        <v>49.969206210000003</v>
      </c>
      <c r="BP43" s="30">
        <v>300</v>
      </c>
      <c r="BQ43" s="148"/>
      <c r="BR43" s="148"/>
      <c r="BS43" s="148"/>
      <c r="BT43" s="148">
        <v>0.96599999999999997</v>
      </c>
      <c r="BU43" s="148"/>
      <c r="BV43" s="148">
        <v>3.4000001847743988E-2</v>
      </c>
      <c r="BW43" s="148"/>
      <c r="BX43" s="148">
        <v>0.11</v>
      </c>
      <c r="BY43" s="148">
        <v>0.41199999999999998</v>
      </c>
      <c r="BZ43" s="1"/>
      <c r="CA43" s="150">
        <v>9361.76953125</v>
      </c>
      <c r="CB43" s="150">
        <v>10047.950000000001</v>
      </c>
      <c r="CC43" s="124" t="s">
        <v>4101</v>
      </c>
      <c r="CD43" t="s">
        <v>4634</v>
      </c>
    </row>
    <row r="44" spans="1:82" x14ac:dyDescent="0.3">
      <c r="A44" s="1">
        <v>61031050</v>
      </c>
      <c r="B44" s="124" t="s">
        <v>4102</v>
      </c>
      <c r="C44" t="s">
        <v>22</v>
      </c>
      <c r="D44" t="s">
        <v>591</v>
      </c>
      <c r="E44" s="30">
        <v>73.443656921386719</v>
      </c>
      <c r="F44" s="30">
        <v>72.310432434082031</v>
      </c>
      <c r="G44" s="30">
        <v>78.159576416015625</v>
      </c>
      <c r="H44" s="30">
        <v>76.833877563476563</v>
      </c>
      <c r="I44" s="1">
        <v>94</v>
      </c>
      <c r="J44" s="1">
        <v>7</v>
      </c>
      <c r="K44" s="1">
        <v>12</v>
      </c>
      <c r="L44" t="s">
        <v>3813</v>
      </c>
      <c r="M44" t="s">
        <v>3907</v>
      </c>
      <c r="N44" t="s">
        <v>3916</v>
      </c>
      <c r="O44" t="s">
        <v>3923</v>
      </c>
      <c r="P44" s="148">
        <v>0.32432430982589722</v>
      </c>
      <c r="Q44" s="30">
        <v>45.150766849999997</v>
      </c>
      <c r="R44" s="30"/>
      <c r="S44" s="1">
        <v>52</v>
      </c>
      <c r="T44" s="1">
        <v>39</v>
      </c>
      <c r="U44" s="148">
        <v>0.75</v>
      </c>
      <c r="V44" s="148">
        <v>0.31034481525421143</v>
      </c>
      <c r="W44" s="149">
        <v>44.693144089999997</v>
      </c>
      <c r="X44" s="149"/>
      <c r="Y44" s="1">
        <v>39</v>
      </c>
      <c r="Z44" s="30">
        <v>80.993446350097656</v>
      </c>
      <c r="AA44" s="148">
        <v>0.41499999999999998</v>
      </c>
      <c r="AB44" s="30">
        <v>48.7</v>
      </c>
      <c r="AC44" s="30">
        <v>319.5</v>
      </c>
      <c r="AD44" s="30">
        <v>80.991645812988281</v>
      </c>
      <c r="AE44" s="148">
        <v>0.3</v>
      </c>
      <c r="AF44" s="30">
        <v>48.63</v>
      </c>
      <c r="AG44" s="30">
        <v>293.3</v>
      </c>
      <c r="AH44" s="30">
        <v>80.110000610351563</v>
      </c>
      <c r="AI44" s="148">
        <v>0.56600000000000006</v>
      </c>
      <c r="AJ44" s="30">
        <v>48.422724420000002</v>
      </c>
      <c r="AK44" s="30">
        <v>326.39999999999998</v>
      </c>
      <c r="AL44" s="30">
        <v>80.681419372558594</v>
      </c>
      <c r="AM44" s="148">
        <v>0.44700000000000001</v>
      </c>
      <c r="AN44" s="30">
        <v>48.533424619999998</v>
      </c>
      <c r="AO44" s="30">
        <v>294.7</v>
      </c>
      <c r="AP44" s="148">
        <v>0.23529411852359769</v>
      </c>
      <c r="AQ44" s="30">
        <v>45.730372279999997</v>
      </c>
      <c r="AR44" s="30"/>
      <c r="AS44" s="30">
        <v>52</v>
      </c>
      <c r="AT44" s="30">
        <v>39</v>
      </c>
      <c r="AU44" s="148">
        <v>0.75</v>
      </c>
      <c r="AV44" s="30">
        <v>76.833877563476563</v>
      </c>
      <c r="AW44" s="148">
        <v>0.1785714328289032</v>
      </c>
      <c r="AX44" s="30">
        <v>45.311645820000003</v>
      </c>
      <c r="AY44" s="30"/>
      <c r="AZ44" s="30">
        <v>39</v>
      </c>
      <c r="BA44" s="30">
        <v>83.763275146484375</v>
      </c>
      <c r="BB44" s="148">
        <v>0.38100000000000001</v>
      </c>
      <c r="BC44" s="30">
        <v>49.41</v>
      </c>
      <c r="BD44" s="30">
        <v>311.89999999999998</v>
      </c>
      <c r="BE44" s="30">
        <v>80.512237548828125</v>
      </c>
      <c r="BF44" s="147">
        <v>0.25800000000000001</v>
      </c>
      <c r="BG44" s="30">
        <v>47.77</v>
      </c>
      <c r="BH44" s="30">
        <v>274.2</v>
      </c>
      <c r="BI44" s="30">
        <v>86.625213623046875</v>
      </c>
      <c r="BJ44" s="148">
        <v>0.4</v>
      </c>
      <c r="BK44" s="30">
        <v>50.823643439999998</v>
      </c>
      <c r="BL44" s="30">
        <v>296.39999999999998</v>
      </c>
      <c r="BM44" s="30">
        <v>85.903877258300781</v>
      </c>
      <c r="BN44" s="148">
        <v>0.3</v>
      </c>
      <c r="BO44" s="30">
        <v>50.453953460000001</v>
      </c>
      <c r="BP44" s="30">
        <v>265</v>
      </c>
      <c r="BQ44" s="148"/>
      <c r="BR44" s="148"/>
      <c r="BS44" s="148"/>
      <c r="BT44" s="148">
        <v>0.88300000000000001</v>
      </c>
      <c r="BU44" s="148">
        <v>9.6000000000000002E-2</v>
      </c>
      <c r="BV44" s="148">
        <v>2.0999999716877941E-2</v>
      </c>
      <c r="BW44" s="148"/>
      <c r="BX44" s="148">
        <v>0.17</v>
      </c>
      <c r="BY44" s="148">
        <v>0.65500000000000003</v>
      </c>
      <c r="BZ44" s="1"/>
      <c r="CA44" s="150">
        <v>11076.509765625</v>
      </c>
      <c r="CB44" s="150">
        <v>12015.35</v>
      </c>
      <c r="CC44" s="124" t="s">
        <v>4102</v>
      </c>
      <c r="CD44" t="s">
        <v>4633</v>
      </c>
    </row>
    <row r="45" spans="1:82" x14ac:dyDescent="0.3">
      <c r="A45" s="1">
        <v>61034020</v>
      </c>
      <c r="B45" s="124" t="s">
        <v>4102</v>
      </c>
      <c r="C45" t="s">
        <v>22</v>
      </c>
      <c r="D45" t="s">
        <v>592</v>
      </c>
      <c r="E45" s="30">
        <v>86.034317016601563</v>
      </c>
      <c r="F45" s="30">
        <v>86.727760314941406</v>
      </c>
      <c r="G45" s="30">
        <v>82.116195678710938</v>
      </c>
      <c r="H45" s="30">
        <v>81.808128356933594</v>
      </c>
      <c r="I45" s="1">
        <v>90</v>
      </c>
      <c r="J45" s="1" t="s">
        <v>3981</v>
      </c>
      <c r="K45" s="1">
        <v>6</v>
      </c>
      <c r="L45" t="s">
        <v>3813</v>
      </c>
      <c r="M45" t="s">
        <v>3907</v>
      </c>
      <c r="N45" t="s">
        <v>3916</v>
      </c>
      <c r="O45" t="s">
        <v>3923</v>
      </c>
      <c r="P45" s="148">
        <v>0.31818181276321411</v>
      </c>
      <c r="Q45" s="30">
        <v>50.388015080000002</v>
      </c>
      <c r="R45" s="30"/>
      <c r="S45" s="1">
        <v>63</v>
      </c>
      <c r="T45" s="1">
        <v>47</v>
      </c>
      <c r="U45" s="148">
        <v>0.74603176116943359</v>
      </c>
      <c r="V45" s="148">
        <v>0.32258063554763788</v>
      </c>
      <c r="W45" s="149">
        <v>50.666855929999997</v>
      </c>
      <c r="X45" s="149"/>
      <c r="Y45" s="1">
        <v>47</v>
      </c>
      <c r="Z45" s="30">
        <v>86.431098937988281</v>
      </c>
      <c r="AA45" s="148">
        <v>0.375</v>
      </c>
      <c r="AB45" s="30">
        <v>50.5</v>
      </c>
      <c r="AC45" s="30">
        <v>331.3</v>
      </c>
      <c r="AD45" s="30">
        <v>87.147079467773438</v>
      </c>
      <c r="AE45" s="148">
        <v>0.33300000000000002</v>
      </c>
      <c r="AF45" s="30">
        <v>50.72</v>
      </c>
      <c r="AG45" s="30">
        <v>319.39999999999998</v>
      </c>
      <c r="AH45" s="30">
        <v>86.523460388183594</v>
      </c>
      <c r="AI45" s="148">
        <v>0.41399999999999998</v>
      </c>
      <c r="AJ45" s="30">
        <v>50.546951470000003</v>
      </c>
      <c r="AK45" s="30">
        <v>341.4</v>
      </c>
      <c r="AL45" s="30">
        <v>86.895286560058594</v>
      </c>
      <c r="AM45" s="148">
        <v>0.32500000000000001</v>
      </c>
      <c r="AN45" s="30">
        <v>50.647993149999998</v>
      </c>
      <c r="AO45" s="30">
        <v>320</v>
      </c>
      <c r="AP45" s="148">
        <v>0.2045454531908035</v>
      </c>
      <c r="AQ45" s="30">
        <v>48.205344859999997</v>
      </c>
      <c r="AR45" s="30"/>
      <c r="AS45" s="30">
        <v>63</v>
      </c>
      <c r="AT45" s="30">
        <v>47</v>
      </c>
      <c r="AU45" s="148">
        <v>0.74603176116943359</v>
      </c>
      <c r="AV45" s="30">
        <v>81.808128356933594</v>
      </c>
      <c r="AW45" s="148">
        <v>0.19354838132858279</v>
      </c>
      <c r="AX45" s="30">
        <v>48.162471949999997</v>
      </c>
      <c r="AY45" s="30"/>
      <c r="AZ45" s="30">
        <v>47</v>
      </c>
      <c r="BA45" s="30">
        <v>87.557319641113281</v>
      </c>
      <c r="BB45" s="148">
        <v>0.313</v>
      </c>
      <c r="BC45" s="30">
        <v>51.25</v>
      </c>
      <c r="BD45" s="30">
        <v>283.3</v>
      </c>
      <c r="BE45" s="30">
        <v>87.064956665039063</v>
      </c>
      <c r="BF45" s="147">
        <v>0.30599999999999999</v>
      </c>
      <c r="BG45" s="30">
        <v>51</v>
      </c>
      <c r="BH45" s="30">
        <v>275</v>
      </c>
      <c r="BI45" s="30">
        <v>90.386985778808594</v>
      </c>
      <c r="BJ45" s="148">
        <v>0.43099999999999999</v>
      </c>
      <c r="BK45" s="30">
        <v>52.65608426</v>
      </c>
      <c r="BL45" s="30">
        <v>319</v>
      </c>
      <c r="BM45" s="30">
        <v>90.464912414550781</v>
      </c>
      <c r="BN45" s="148">
        <v>0.32500000000000001</v>
      </c>
      <c r="BO45" s="30">
        <v>52.727054680000002</v>
      </c>
      <c r="BP45" s="30">
        <v>290</v>
      </c>
      <c r="BQ45" s="148"/>
      <c r="BR45" s="148"/>
      <c r="BS45" s="148"/>
      <c r="BT45" s="148">
        <v>0.86699999999999999</v>
      </c>
      <c r="BU45" s="148">
        <v>8.8999999999999996E-2</v>
      </c>
      <c r="BV45" s="148">
        <v>4.3999999761581421E-2</v>
      </c>
      <c r="BW45" s="148"/>
      <c r="BX45" s="148">
        <v>7.8E-2</v>
      </c>
      <c r="BY45" s="148">
        <v>0.71799999999999997</v>
      </c>
      <c r="BZ45" s="1"/>
      <c r="CA45" s="150">
        <v>7570.669921875</v>
      </c>
      <c r="CB45" s="150">
        <v>11296.93</v>
      </c>
      <c r="CC45" s="124" t="s">
        <v>4102</v>
      </c>
      <c r="CD45" t="s">
        <v>4634</v>
      </c>
    </row>
    <row r="46" spans="1:82" x14ac:dyDescent="0.3">
      <c r="A46" s="1">
        <v>61043000</v>
      </c>
      <c r="B46" s="124" t="s">
        <v>4103</v>
      </c>
      <c r="C46" t="s">
        <v>23</v>
      </c>
      <c r="D46" t="s">
        <v>593</v>
      </c>
      <c r="E46" s="30">
        <v>86.494239807128906</v>
      </c>
      <c r="F46" s="30">
        <v>87.19921875</v>
      </c>
      <c r="G46" s="30">
        <v>86.937568664550781</v>
      </c>
      <c r="H46" s="30">
        <v>86.651237487792969</v>
      </c>
      <c r="I46" s="1">
        <v>300</v>
      </c>
      <c r="J46" s="1">
        <v>6</v>
      </c>
      <c r="K46" s="1">
        <v>8</v>
      </c>
      <c r="L46" t="s">
        <v>3813</v>
      </c>
      <c r="M46" t="s">
        <v>3907</v>
      </c>
      <c r="N46" t="s">
        <v>3917</v>
      </c>
      <c r="O46" t="s">
        <v>3921</v>
      </c>
      <c r="P46" s="148">
        <v>0.37634408473968511</v>
      </c>
      <c r="Q46" s="30">
        <v>50.579324460000002</v>
      </c>
      <c r="R46" s="30">
        <v>331.54122924804688</v>
      </c>
      <c r="S46" s="1">
        <v>563</v>
      </c>
      <c r="T46" s="1">
        <v>312</v>
      </c>
      <c r="U46" s="148">
        <v>0.55417406558990479</v>
      </c>
      <c r="V46" s="148">
        <v>0.15000000596046451</v>
      </c>
      <c r="W46" s="149">
        <v>50.862198480000004</v>
      </c>
      <c r="X46" s="149"/>
      <c r="Y46" s="1">
        <v>312</v>
      </c>
      <c r="Z46" s="30">
        <v>90.660377502441406</v>
      </c>
      <c r="AA46" s="148">
        <v>0.439</v>
      </c>
      <c r="AB46" s="30">
        <v>51.9</v>
      </c>
      <c r="AC46" s="30">
        <v>338.3</v>
      </c>
      <c r="AD46" s="30">
        <v>91.859367370605469</v>
      </c>
      <c r="AE46" s="148">
        <v>0.31</v>
      </c>
      <c r="AF46" s="30">
        <v>52.32</v>
      </c>
      <c r="AG46" s="30">
        <v>305.8</v>
      </c>
      <c r="AH46" s="30">
        <v>89.636268615722656</v>
      </c>
      <c r="AI46" s="148">
        <v>0.51400000000000001</v>
      </c>
      <c r="AJ46" s="30">
        <v>51.577958809999998</v>
      </c>
      <c r="AK46" s="30">
        <v>348.6</v>
      </c>
      <c r="AL46" s="30">
        <v>90.154403686523438</v>
      </c>
      <c r="AM46" s="148">
        <v>0.40300000000000002</v>
      </c>
      <c r="AN46" s="30">
        <v>51.757065769999997</v>
      </c>
      <c r="AO46" s="30">
        <v>322.10000000000002</v>
      </c>
      <c r="AP46" s="148">
        <v>0.40287768840789789</v>
      </c>
      <c r="AQ46" s="30">
        <v>51.221240360000003</v>
      </c>
      <c r="AR46" s="30">
        <v>324.82012939453131</v>
      </c>
      <c r="AS46" s="30">
        <v>562</v>
      </c>
      <c r="AT46" s="30">
        <v>311</v>
      </c>
      <c r="AU46" s="148">
        <v>0.55417406558990479</v>
      </c>
      <c r="AV46" s="30">
        <v>86.651237487792969</v>
      </c>
      <c r="AW46" s="148">
        <v>0.23741006851196289</v>
      </c>
      <c r="AX46" s="30">
        <v>50.938141080000001</v>
      </c>
      <c r="AY46" s="30">
        <v>282.01437377929688</v>
      </c>
      <c r="AZ46" s="30">
        <v>311</v>
      </c>
      <c r="BA46" s="30">
        <v>86.175788879394531</v>
      </c>
      <c r="BB46" s="148">
        <v>0.42499999999999999</v>
      </c>
      <c r="BC46" s="30">
        <v>50.58</v>
      </c>
      <c r="BD46" s="30">
        <v>320.2</v>
      </c>
      <c r="BE46" s="30">
        <v>86.537490844726563</v>
      </c>
      <c r="BF46" s="147">
        <v>0.31</v>
      </c>
      <c r="BG46" s="30">
        <v>50.74</v>
      </c>
      <c r="BH46" s="30">
        <v>283</v>
      </c>
      <c r="BI46" s="30">
        <v>89.212501525878906</v>
      </c>
      <c r="BJ46" s="148">
        <v>0.48099999999999998</v>
      </c>
      <c r="BK46" s="30">
        <v>52.083968310000003</v>
      </c>
      <c r="BL46" s="30">
        <v>327.9</v>
      </c>
      <c r="BM46" s="30">
        <v>88.126968383789063</v>
      </c>
      <c r="BN46" s="148">
        <v>0.35899999999999999</v>
      </c>
      <c r="BO46" s="30">
        <v>51.561884759999998</v>
      </c>
      <c r="BP46" s="30">
        <v>286.89999999999998</v>
      </c>
      <c r="BQ46" s="148"/>
      <c r="BR46" s="148">
        <v>5.7000000000000002E-2</v>
      </c>
      <c r="BS46" s="148"/>
      <c r="BT46" s="148">
        <v>0.86</v>
      </c>
      <c r="BU46" s="148">
        <v>6.3E-2</v>
      </c>
      <c r="BV46" s="148">
        <v>1.9999999552965161E-2</v>
      </c>
      <c r="BW46" s="148"/>
      <c r="BX46" s="148">
        <v>0.20300000000000001</v>
      </c>
      <c r="BY46" s="148">
        <v>0.45</v>
      </c>
      <c r="BZ46" s="1"/>
      <c r="CA46" s="150">
        <v>8749.169921875</v>
      </c>
      <c r="CB46" s="150">
        <v>9399.68</v>
      </c>
      <c r="CC46" s="124" t="s">
        <v>4103</v>
      </c>
      <c r="CD46" t="s">
        <v>4633</v>
      </c>
    </row>
    <row r="47" spans="1:82" x14ac:dyDescent="0.3">
      <c r="A47" s="1">
        <v>61044020</v>
      </c>
      <c r="B47" s="124" t="s">
        <v>4103</v>
      </c>
      <c r="C47" t="s">
        <v>23</v>
      </c>
      <c r="D47" t="s">
        <v>594</v>
      </c>
      <c r="E47" s="30">
        <v>83.304649353027344</v>
      </c>
      <c r="F47" s="30">
        <v>83.889366149902344</v>
      </c>
      <c r="G47" s="30">
        <v>85.971160888671875</v>
      </c>
      <c r="H47" s="30">
        <v>85.989913940429688</v>
      </c>
      <c r="I47" s="1">
        <v>252</v>
      </c>
      <c r="J47" s="1">
        <v>3</v>
      </c>
      <c r="K47" s="1">
        <v>5</v>
      </c>
      <c r="L47" t="s">
        <v>3813</v>
      </c>
      <c r="M47" t="s">
        <v>3907</v>
      </c>
      <c r="N47" t="s">
        <v>3917</v>
      </c>
      <c r="O47" t="s">
        <v>3921</v>
      </c>
      <c r="P47" s="148">
        <v>0.34599155187606812</v>
      </c>
      <c r="Q47" s="30">
        <v>49.252575100000001</v>
      </c>
      <c r="R47" s="30">
        <v>310.54852294921881</v>
      </c>
      <c r="S47" s="1">
        <v>242</v>
      </c>
      <c r="T47" s="1">
        <v>151</v>
      </c>
      <c r="U47" s="148">
        <v>0.62396693229675293</v>
      </c>
      <c r="V47" s="148">
        <v>0.23913043737411499</v>
      </c>
      <c r="W47" s="149">
        <v>49.490786020000002</v>
      </c>
      <c r="X47" s="149">
        <v>277.53622436523438</v>
      </c>
      <c r="Y47" s="1">
        <v>151</v>
      </c>
      <c r="Z47" s="30">
        <v>87.0352783203125</v>
      </c>
      <c r="AA47" s="148">
        <v>0.40200000000000002</v>
      </c>
      <c r="AB47" s="30">
        <v>50.7</v>
      </c>
      <c r="AC47" s="30">
        <v>324.10000000000002</v>
      </c>
      <c r="AD47" s="30">
        <v>85.291610717773438</v>
      </c>
      <c r="AE47" s="148">
        <v>0.30499999999999999</v>
      </c>
      <c r="AF47" s="30">
        <v>50.09</v>
      </c>
      <c r="AG47" s="30">
        <v>298.7</v>
      </c>
      <c r="AH47" s="30">
        <v>84.618095397949219</v>
      </c>
      <c r="AI47" s="148">
        <v>0.42299999999999999</v>
      </c>
      <c r="AJ47" s="30">
        <v>49.915870009999999</v>
      </c>
      <c r="AK47" s="30">
        <v>324.10000000000002</v>
      </c>
      <c r="AL47" s="30">
        <v>82.611595153808594</v>
      </c>
      <c r="AM47" s="148">
        <v>0.32</v>
      </c>
      <c r="AN47" s="30">
        <v>49.190260969999997</v>
      </c>
      <c r="AO47" s="30">
        <v>291.89999999999998</v>
      </c>
      <c r="AP47" s="148">
        <v>0.40928271412849432</v>
      </c>
      <c r="AQ47" s="30">
        <v>50.616725340000002</v>
      </c>
      <c r="AR47" s="30">
        <v>305.4852294921875</v>
      </c>
      <c r="AS47" s="30">
        <v>241</v>
      </c>
      <c r="AT47" s="30">
        <v>150</v>
      </c>
      <c r="AU47" s="148">
        <v>0.62396693229675293</v>
      </c>
      <c r="AV47" s="30">
        <v>85.989913940429688</v>
      </c>
      <c r="AW47" s="148">
        <v>0.26811593770980829</v>
      </c>
      <c r="AX47" s="30">
        <v>50.559125260000002</v>
      </c>
      <c r="AY47" s="30">
        <v>263.76812744140631</v>
      </c>
      <c r="AZ47" s="30">
        <v>150</v>
      </c>
      <c r="BA47" s="30">
        <v>91.9493408203125</v>
      </c>
      <c r="BB47" s="148">
        <v>0.50600000000000001</v>
      </c>
      <c r="BC47" s="30">
        <v>53.38</v>
      </c>
      <c r="BD47" s="30">
        <v>331</v>
      </c>
      <c r="BE47" s="30">
        <v>91.629539489746094</v>
      </c>
      <c r="BF47" s="147">
        <v>0.41399999999999998</v>
      </c>
      <c r="BG47" s="30">
        <v>53.25</v>
      </c>
      <c r="BH47" s="30">
        <v>299.3</v>
      </c>
      <c r="BI47" s="30">
        <v>92.095695495605469</v>
      </c>
      <c r="BJ47" s="148">
        <v>0.51100000000000001</v>
      </c>
      <c r="BK47" s="30">
        <v>53.48843729</v>
      </c>
      <c r="BL47" s="30">
        <v>336.5</v>
      </c>
      <c r="BM47" s="30">
        <v>91.792037963867188</v>
      </c>
      <c r="BN47" s="148">
        <v>0.41899999999999998</v>
      </c>
      <c r="BO47" s="30">
        <v>53.38845998</v>
      </c>
      <c r="BP47" s="30">
        <v>309.89999999999998</v>
      </c>
      <c r="BQ47" s="148"/>
      <c r="BR47" s="148">
        <v>4.3999999999999997E-2</v>
      </c>
      <c r="BS47" s="148"/>
      <c r="BT47" s="148">
        <v>0.86499999999999999</v>
      </c>
      <c r="BU47" s="148">
        <v>0.06</v>
      </c>
      <c r="BV47" s="148">
        <v>3.2000001519918442E-2</v>
      </c>
      <c r="BW47" s="148"/>
      <c r="BX47" s="148">
        <v>0.17899999999999999</v>
      </c>
      <c r="BY47" s="148">
        <v>0.56300000000000006</v>
      </c>
      <c r="BZ47" s="1"/>
      <c r="CA47" s="150">
        <v>9330.83984375</v>
      </c>
      <c r="CB47" s="150">
        <v>9633.7000000000007</v>
      </c>
      <c r="CC47" s="124" t="s">
        <v>4103</v>
      </c>
      <c r="CD47" t="s">
        <v>4634</v>
      </c>
    </row>
    <row r="48" spans="1:82" x14ac:dyDescent="0.3">
      <c r="A48" s="1">
        <v>71211050</v>
      </c>
      <c r="B48" s="124" t="s">
        <v>4104</v>
      </c>
      <c r="C48" t="s">
        <v>24</v>
      </c>
      <c r="D48" t="s">
        <v>595</v>
      </c>
      <c r="E48" s="30">
        <v>90.805732727050781</v>
      </c>
      <c r="F48" s="30">
        <v>89.612678527832031</v>
      </c>
      <c r="G48" s="30">
        <v>83.368865966796875</v>
      </c>
      <c r="H48" s="30">
        <v>84.601715087890625</v>
      </c>
      <c r="I48" s="1">
        <v>85</v>
      </c>
      <c r="J48" s="1">
        <v>7</v>
      </c>
      <c r="K48" s="1">
        <v>12</v>
      </c>
      <c r="L48" t="s">
        <v>3835</v>
      </c>
      <c r="M48" t="s">
        <v>3908</v>
      </c>
      <c r="N48" t="s">
        <v>3916</v>
      </c>
      <c r="O48" t="s">
        <v>3921</v>
      </c>
      <c r="P48" s="148">
        <v>0.39024388790130621</v>
      </c>
      <c r="Q48" s="30">
        <v>52.37274644</v>
      </c>
      <c r="R48" s="30"/>
      <c r="S48" s="1">
        <v>52</v>
      </c>
      <c r="T48" s="1">
        <v>26</v>
      </c>
      <c r="U48" s="148">
        <v>0.5</v>
      </c>
      <c r="V48" s="148">
        <v>0.3125</v>
      </c>
      <c r="W48" s="149">
        <v>51.862197969999997</v>
      </c>
      <c r="X48" s="149"/>
      <c r="Y48" s="1">
        <v>26</v>
      </c>
      <c r="Z48" s="30">
        <v>89.754104614257813</v>
      </c>
      <c r="AA48" s="148">
        <v>0.55600000000000005</v>
      </c>
      <c r="AB48" s="30">
        <v>51.6</v>
      </c>
      <c r="AC48" s="30">
        <v>351.1</v>
      </c>
      <c r="AD48" s="30">
        <v>91.270332336425781</v>
      </c>
      <c r="AE48" s="148">
        <v>0.435</v>
      </c>
      <c r="AF48" s="30">
        <v>52.12</v>
      </c>
      <c r="AG48" s="30">
        <v>321.7</v>
      </c>
      <c r="AH48" s="30">
        <v>88.155548095703125</v>
      </c>
      <c r="AI48" s="148">
        <v>0.6</v>
      </c>
      <c r="AJ48" s="30">
        <v>51.087522049999997</v>
      </c>
      <c r="AK48" s="30">
        <v>362.2</v>
      </c>
      <c r="AL48" s="30">
        <v>86.781005859375</v>
      </c>
      <c r="AM48" s="148">
        <v>0.5</v>
      </c>
      <c r="AN48" s="30">
        <v>50.609104680000002</v>
      </c>
      <c r="AO48" s="30">
        <v>355.6</v>
      </c>
      <c r="AP48" s="148">
        <v>0.18181818723678589</v>
      </c>
      <c r="AQ48" s="30">
        <v>48.988919920000001</v>
      </c>
      <c r="AR48" s="30"/>
      <c r="AS48" s="30">
        <v>52</v>
      </c>
      <c r="AT48" s="30">
        <v>26</v>
      </c>
      <c r="AU48" s="148">
        <v>0.5</v>
      </c>
      <c r="AV48" s="30">
        <v>84.601715087890625</v>
      </c>
      <c r="AW48" s="148"/>
      <c r="AX48" s="30">
        <v>49.763525389999998</v>
      </c>
      <c r="AY48" s="30"/>
      <c r="AZ48" s="30">
        <v>26</v>
      </c>
      <c r="BA48" s="30">
        <v>81.989967346191406</v>
      </c>
      <c r="BB48" s="148">
        <v>0.26800000000000002</v>
      </c>
      <c r="BC48" s="30">
        <v>48.55</v>
      </c>
      <c r="BD48" s="30">
        <v>275.60000000000002</v>
      </c>
      <c r="BE48" s="30">
        <v>82.054054260253906</v>
      </c>
      <c r="BF48" s="147">
        <v>0.13600000000000001</v>
      </c>
      <c r="BG48" s="30">
        <v>48.53</v>
      </c>
      <c r="BH48" s="30">
        <v>254.5</v>
      </c>
      <c r="BI48" s="30">
        <v>82.230705261230469</v>
      </c>
      <c r="BJ48" s="148">
        <v>0.25</v>
      </c>
      <c r="BK48" s="30">
        <v>48.68297664</v>
      </c>
      <c r="BL48" s="30">
        <v>287.5</v>
      </c>
      <c r="BM48" s="30">
        <v>82.84527587890625</v>
      </c>
      <c r="BN48" s="148">
        <v>0.16700000000000001</v>
      </c>
      <c r="BO48" s="30">
        <v>48.929626329999998</v>
      </c>
      <c r="BP48" s="30">
        <v>255.6</v>
      </c>
      <c r="BQ48" s="148"/>
      <c r="BR48" s="148"/>
      <c r="BS48" s="148"/>
      <c r="BT48" s="148">
        <v>0.84699999999999998</v>
      </c>
      <c r="BU48" s="148"/>
      <c r="BV48" s="148">
        <v>0.15299999713897711</v>
      </c>
      <c r="BW48" s="148"/>
      <c r="BX48" s="148">
        <v>5.8999999999999997E-2</v>
      </c>
      <c r="BY48" s="148">
        <v>0.41199999999999998</v>
      </c>
      <c r="BZ48" s="1"/>
      <c r="CA48" s="150">
        <v>12684.0302734375</v>
      </c>
      <c r="CB48" s="150">
        <v>13683.08</v>
      </c>
      <c r="CC48" s="124" t="s">
        <v>4104</v>
      </c>
      <c r="CD48" t="s">
        <v>4633</v>
      </c>
    </row>
    <row r="49" spans="1:82" x14ac:dyDescent="0.3">
      <c r="A49" s="1">
        <v>71214020</v>
      </c>
      <c r="B49" s="124" t="s">
        <v>4104</v>
      </c>
      <c r="C49" t="s">
        <v>24</v>
      </c>
      <c r="D49" t="s">
        <v>596</v>
      </c>
      <c r="E49" s="30">
        <v>84.362510681152344</v>
      </c>
      <c r="F49" s="30">
        <v>84.48614501953125</v>
      </c>
      <c r="G49" s="30">
        <v>87.03021240234375</v>
      </c>
      <c r="H49" s="30">
        <v>88.665611267089844</v>
      </c>
      <c r="I49" s="1">
        <v>81</v>
      </c>
      <c r="J49" s="1" t="s">
        <v>3981</v>
      </c>
      <c r="K49" s="1">
        <v>6</v>
      </c>
      <c r="L49" t="s">
        <v>3835</v>
      </c>
      <c r="M49" t="s">
        <v>3908</v>
      </c>
      <c r="N49" t="s">
        <v>3916</v>
      </c>
      <c r="O49" t="s">
        <v>3921</v>
      </c>
      <c r="P49" s="148">
        <v>0.28947368264198298</v>
      </c>
      <c r="Q49" s="30">
        <v>49.692606179999999</v>
      </c>
      <c r="R49" s="30"/>
      <c r="S49" s="1">
        <v>55</v>
      </c>
      <c r="T49" s="1">
        <v>35</v>
      </c>
      <c r="U49" s="148">
        <v>0.63636362552642822</v>
      </c>
      <c r="V49" s="148">
        <v>0.22727273404598239</v>
      </c>
      <c r="W49" s="149">
        <v>49.738057990000001</v>
      </c>
      <c r="X49" s="149"/>
      <c r="Y49" s="1">
        <v>35</v>
      </c>
      <c r="Z49" s="30">
        <v>82.50390625</v>
      </c>
      <c r="AA49" s="148">
        <v>0.41499999999999998</v>
      </c>
      <c r="AB49" s="30">
        <v>49.2</v>
      </c>
      <c r="AC49" s="30">
        <v>343.9</v>
      </c>
      <c r="AD49" s="30">
        <v>82.906013488769531</v>
      </c>
      <c r="AE49" s="148">
        <v>0.38500000000000001</v>
      </c>
      <c r="AF49" s="30">
        <v>49.28</v>
      </c>
      <c r="AG49" s="30">
        <v>334.6</v>
      </c>
      <c r="AH49" s="30">
        <v>79.410354614257813</v>
      </c>
      <c r="AI49" s="148">
        <v>0.4</v>
      </c>
      <c r="AJ49" s="30">
        <v>48.19099301</v>
      </c>
      <c r="AK49" s="30">
        <v>345</v>
      </c>
      <c r="AL49" s="30">
        <v>79.805526733398438</v>
      </c>
      <c r="AM49" s="148">
        <v>0.34499999999999997</v>
      </c>
      <c r="AN49" s="30">
        <v>48.235359440000003</v>
      </c>
      <c r="AO49" s="30">
        <v>334.5</v>
      </c>
      <c r="AP49" s="148">
        <v>0.34210526943206793</v>
      </c>
      <c r="AQ49" s="30">
        <v>51.279191019999999</v>
      </c>
      <c r="AR49" s="30"/>
      <c r="AS49" s="30">
        <v>55</v>
      </c>
      <c r="AT49" s="30">
        <v>35</v>
      </c>
      <c r="AU49" s="148">
        <v>0.63636362552642822</v>
      </c>
      <c r="AV49" s="30">
        <v>88.665611267089844</v>
      </c>
      <c r="AW49" s="148">
        <v>0.31818181276321411</v>
      </c>
      <c r="AX49" s="30">
        <v>52.092611550000001</v>
      </c>
      <c r="AY49" s="30"/>
      <c r="AZ49" s="30">
        <v>35</v>
      </c>
      <c r="BA49" s="30">
        <v>87.742897033691406</v>
      </c>
      <c r="BB49" s="148">
        <v>0.53700000000000003</v>
      </c>
      <c r="BC49" s="30">
        <v>51.34</v>
      </c>
      <c r="BD49" s="30">
        <v>358.5</v>
      </c>
      <c r="BE49" s="30">
        <v>87.7952880859375</v>
      </c>
      <c r="BF49" s="147">
        <v>0.46200000000000002</v>
      </c>
      <c r="BG49" s="30">
        <v>51.36</v>
      </c>
      <c r="BH49" s="30">
        <v>346.2</v>
      </c>
      <c r="BI49" s="30">
        <v>82.541595458984375</v>
      </c>
      <c r="BJ49" s="148">
        <v>0.375</v>
      </c>
      <c r="BK49" s="30">
        <v>48.834419840000002</v>
      </c>
      <c r="BL49" s="30">
        <v>310</v>
      </c>
      <c r="BM49" s="30">
        <v>82.591667175292969</v>
      </c>
      <c r="BN49" s="148">
        <v>0.31</v>
      </c>
      <c r="BO49" s="30">
        <v>48.803236550000001</v>
      </c>
      <c r="BP49" s="30">
        <v>289.7</v>
      </c>
      <c r="BQ49" s="148"/>
      <c r="BR49" s="148"/>
      <c r="BS49" s="148"/>
      <c r="BT49" s="148">
        <v>0.91400000000000003</v>
      </c>
      <c r="BU49" s="148">
        <v>6.2E-2</v>
      </c>
      <c r="BV49" s="148">
        <v>2.500000037252903E-2</v>
      </c>
      <c r="BW49" s="148"/>
      <c r="BX49" s="148">
        <v>8.6000000000000007E-2</v>
      </c>
      <c r="BY49" s="148">
        <v>0.46800000000000003</v>
      </c>
      <c r="BZ49" s="1"/>
      <c r="CA49" s="150">
        <v>11699.5400390625</v>
      </c>
      <c r="CB49" s="150">
        <v>12854.91</v>
      </c>
      <c r="CC49" s="124" t="s">
        <v>4104</v>
      </c>
      <c r="CD49" t="s">
        <v>4634</v>
      </c>
    </row>
    <row r="50" spans="1:82" x14ac:dyDescent="0.3">
      <c r="A50" s="1">
        <v>71221050</v>
      </c>
      <c r="B50" s="124" t="s">
        <v>4105</v>
      </c>
      <c r="C50" t="s">
        <v>25</v>
      </c>
      <c r="D50" t="s">
        <v>597</v>
      </c>
      <c r="E50" s="30">
        <v>94.619766235351563</v>
      </c>
      <c r="F50" s="30">
        <v>93.938591003417969</v>
      </c>
      <c r="G50" s="30">
        <v>89.317794799804688</v>
      </c>
      <c r="H50" s="30">
        <v>90.410575866699219</v>
      </c>
      <c r="I50" s="1">
        <v>51</v>
      </c>
      <c r="J50" s="1">
        <v>7</v>
      </c>
      <c r="K50" s="1">
        <v>12</v>
      </c>
      <c r="L50" t="s">
        <v>3835</v>
      </c>
      <c r="M50" t="s">
        <v>3908</v>
      </c>
      <c r="N50" t="s">
        <v>3916</v>
      </c>
      <c r="O50" t="s">
        <v>3923</v>
      </c>
      <c r="P50" s="148">
        <v>0.25</v>
      </c>
      <c r="Q50" s="30">
        <v>53.959245299999999</v>
      </c>
      <c r="R50" s="30"/>
      <c r="S50" s="1">
        <v>32</v>
      </c>
      <c r="T50" s="1">
        <v>21</v>
      </c>
      <c r="U50" s="148">
        <v>0.65625</v>
      </c>
      <c r="V50" s="148"/>
      <c r="W50" s="149">
        <v>53.65460865</v>
      </c>
      <c r="X50" s="149"/>
      <c r="Y50" s="1">
        <v>21</v>
      </c>
      <c r="Z50" s="30">
        <v>86.733184814453125</v>
      </c>
      <c r="AA50" s="148">
        <v>0.61499999999999999</v>
      </c>
      <c r="AB50" s="30">
        <v>50.6</v>
      </c>
      <c r="AC50" s="30">
        <v>342.3</v>
      </c>
      <c r="AD50" s="30">
        <v>87.677207946777344</v>
      </c>
      <c r="AE50" s="148">
        <v>0.70599999999999996</v>
      </c>
      <c r="AF50" s="30">
        <v>50.9</v>
      </c>
      <c r="AG50" s="30">
        <v>352.9</v>
      </c>
      <c r="AH50" s="30">
        <v>86.4097900390625</v>
      </c>
      <c r="AI50" s="148">
        <v>0.36399999999999999</v>
      </c>
      <c r="AJ50" s="30">
        <v>50.50930228</v>
      </c>
      <c r="AK50" s="30">
        <v>304.5</v>
      </c>
      <c r="AL50" s="30">
        <v>87.743545532226563</v>
      </c>
      <c r="AM50" s="148">
        <v>0.25</v>
      </c>
      <c r="AN50" s="30">
        <v>50.93665472</v>
      </c>
      <c r="AO50" s="30">
        <v>266.7</v>
      </c>
      <c r="AP50" s="148">
        <v>0.22727273404598239</v>
      </c>
      <c r="AQ50" s="30">
        <v>52.710133280000001</v>
      </c>
      <c r="AR50" s="30"/>
      <c r="AS50" s="30">
        <v>32</v>
      </c>
      <c r="AT50" s="30">
        <v>21</v>
      </c>
      <c r="AU50" s="148">
        <v>0.65625</v>
      </c>
      <c r="AV50" s="30">
        <v>90.410575866699219</v>
      </c>
      <c r="AW50" s="148">
        <v>0.4166666567325592</v>
      </c>
      <c r="AX50" s="30">
        <v>53.092679449999999</v>
      </c>
      <c r="AY50" s="30"/>
      <c r="AZ50" s="30">
        <v>21</v>
      </c>
      <c r="BA50" s="30">
        <v>85.763397216796875</v>
      </c>
      <c r="BB50" s="148">
        <v>0.32100000000000001</v>
      </c>
      <c r="BC50" s="30">
        <v>50.38</v>
      </c>
      <c r="BD50" s="30">
        <v>282.10000000000002</v>
      </c>
      <c r="BE50" s="30">
        <v>84.387062072753906</v>
      </c>
      <c r="BF50" s="147">
        <v>0.21099999999999999</v>
      </c>
      <c r="BG50" s="30">
        <v>49.68</v>
      </c>
      <c r="BH50" s="30">
        <v>268.39999999999998</v>
      </c>
      <c r="BI50" s="30">
        <v>89.831657409667969</v>
      </c>
      <c r="BJ50" s="148">
        <v>0.42099999999999999</v>
      </c>
      <c r="BK50" s="30">
        <v>52.385572639999999</v>
      </c>
      <c r="BL50" s="30">
        <v>315.8</v>
      </c>
      <c r="BM50" s="30">
        <v>89.738990783691406</v>
      </c>
      <c r="BN50" s="148">
        <v>0.27300000000000002</v>
      </c>
      <c r="BO50" s="30">
        <v>52.365275169999997</v>
      </c>
      <c r="BP50" s="30">
        <v>281.8</v>
      </c>
      <c r="BQ50" s="148"/>
      <c r="BR50" s="148"/>
      <c r="BS50" s="148"/>
      <c r="BT50" s="148">
        <v>0.86299999999999999</v>
      </c>
      <c r="BU50" s="148"/>
      <c r="BV50" s="148">
        <v>0.13699999451637271</v>
      </c>
      <c r="BW50" s="148"/>
      <c r="BX50" s="148">
        <v>0.157</v>
      </c>
      <c r="BY50" s="148">
        <v>0.5</v>
      </c>
      <c r="BZ50" s="1"/>
      <c r="CA50" s="150">
        <v>14655.150390625</v>
      </c>
      <c r="CB50" s="150">
        <v>16513.080000000002</v>
      </c>
      <c r="CC50" s="124" t="s">
        <v>4105</v>
      </c>
      <c r="CD50" t="s">
        <v>4633</v>
      </c>
    </row>
    <row r="51" spans="1:82" x14ac:dyDescent="0.3">
      <c r="A51" s="1">
        <v>71224020</v>
      </c>
      <c r="B51" s="124" t="s">
        <v>4105</v>
      </c>
      <c r="C51" t="s">
        <v>25</v>
      </c>
      <c r="D51" t="s">
        <v>598</v>
      </c>
      <c r="E51" s="30">
        <v>84.096588134765625</v>
      </c>
      <c r="F51" s="30">
        <v>82.967155456542969</v>
      </c>
      <c r="G51" s="30">
        <v>89.488151550292969</v>
      </c>
      <c r="H51" s="30">
        <v>89.66619873046875</v>
      </c>
      <c r="I51" s="1">
        <v>67</v>
      </c>
      <c r="J51" s="1" t="s">
        <v>3981</v>
      </c>
      <c r="K51" s="1">
        <v>6</v>
      </c>
      <c r="L51" t="s">
        <v>3835</v>
      </c>
      <c r="M51" t="s">
        <v>3908</v>
      </c>
      <c r="N51" t="s">
        <v>3916</v>
      </c>
      <c r="O51" t="s">
        <v>3923</v>
      </c>
      <c r="P51" s="148">
        <v>0.26829269528388983</v>
      </c>
      <c r="Q51" s="30">
        <v>49.581991019999997</v>
      </c>
      <c r="R51" s="30">
        <v>295.1219482421875</v>
      </c>
      <c r="S51" s="1">
        <v>57</v>
      </c>
      <c r="T51" s="1">
        <v>37</v>
      </c>
      <c r="U51" s="148">
        <v>0.64912283420562744</v>
      </c>
      <c r="V51" s="148">
        <v>0.17391304671764371</v>
      </c>
      <c r="W51" s="149">
        <v>49.108675359999999</v>
      </c>
      <c r="X51" s="149"/>
      <c r="Y51" s="1">
        <v>37</v>
      </c>
      <c r="Z51" s="30">
        <v>84.014358520507813</v>
      </c>
      <c r="AA51" s="148">
        <v>0.36799999999999999</v>
      </c>
      <c r="AB51" s="30">
        <v>49.7</v>
      </c>
      <c r="AC51" s="30">
        <v>313.2</v>
      </c>
      <c r="AD51" s="30">
        <v>85.114898681640625</v>
      </c>
      <c r="AE51" s="148">
        <v>0.28599999999999998</v>
      </c>
      <c r="AF51" s="30">
        <v>50.03</v>
      </c>
      <c r="AG51" s="30">
        <v>300</v>
      </c>
      <c r="AH51" s="30">
        <v>88.830940246582031</v>
      </c>
      <c r="AI51" s="148">
        <v>0.39</v>
      </c>
      <c r="AJ51" s="30">
        <v>51.311222999999998</v>
      </c>
      <c r="AK51" s="30">
        <v>300</v>
      </c>
      <c r="AL51" s="30">
        <v>88.032905578613281</v>
      </c>
      <c r="AM51" s="148">
        <v>0.36699999999999999</v>
      </c>
      <c r="AN51" s="30">
        <v>51.035124400000001</v>
      </c>
      <c r="AO51" s="30">
        <v>290</v>
      </c>
      <c r="AP51" s="148">
        <v>0.14634145796298981</v>
      </c>
      <c r="AQ51" s="30">
        <v>52.816699229999998</v>
      </c>
      <c r="AR51" s="30"/>
      <c r="AS51" s="30">
        <v>57</v>
      </c>
      <c r="AT51" s="30">
        <v>37</v>
      </c>
      <c r="AU51" s="148">
        <v>0.64912283420562744</v>
      </c>
      <c r="AV51" s="30">
        <v>89.66619873046875</v>
      </c>
      <c r="AW51" s="148">
        <v>0.1304347813129425</v>
      </c>
      <c r="AX51" s="30">
        <v>52.66606385</v>
      </c>
      <c r="AY51" s="30"/>
      <c r="AZ51" s="30">
        <v>37</v>
      </c>
      <c r="BA51" s="30">
        <v>84.608688354492188</v>
      </c>
      <c r="BB51" s="148">
        <v>0.316</v>
      </c>
      <c r="BC51" s="30">
        <v>49.82</v>
      </c>
      <c r="BD51" s="30">
        <v>281.60000000000002</v>
      </c>
      <c r="BE51" s="30">
        <v>85.19854736328125</v>
      </c>
      <c r="BF51" s="147">
        <v>0.32100000000000001</v>
      </c>
      <c r="BG51" s="30">
        <v>50.08</v>
      </c>
      <c r="BH51" s="30">
        <v>264.3</v>
      </c>
      <c r="BI51" s="30">
        <v>84.813316345214844</v>
      </c>
      <c r="BJ51" s="148">
        <v>0.24399999999999999</v>
      </c>
      <c r="BK51" s="30">
        <v>49.941024239999997</v>
      </c>
      <c r="BL51" s="30">
        <v>273.2</v>
      </c>
      <c r="BM51" s="30">
        <v>84.519950866699219</v>
      </c>
      <c r="BN51" s="148">
        <v>0.26700000000000002</v>
      </c>
      <c r="BO51" s="30">
        <v>49.764242459999998</v>
      </c>
      <c r="BP51" s="30">
        <v>280</v>
      </c>
      <c r="BQ51" s="148"/>
      <c r="BR51" s="148"/>
      <c r="BS51" s="148"/>
      <c r="BT51" s="148">
        <v>0.92500000000000004</v>
      </c>
      <c r="BU51" s="148"/>
      <c r="BV51" s="148">
        <v>7.5000002980232239E-2</v>
      </c>
      <c r="BW51" s="148"/>
      <c r="BX51" s="148">
        <v>0.17899999999999999</v>
      </c>
      <c r="BY51" s="148">
        <v>0.36199999999999999</v>
      </c>
      <c r="BZ51" s="1"/>
      <c r="CA51" s="150">
        <v>10931.400390625</v>
      </c>
      <c r="CB51" s="150">
        <v>12417.12</v>
      </c>
      <c r="CC51" s="124" t="s">
        <v>4105</v>
      </c>
      <c r="CD51" t="s">
        <v>4634</v>
      </c>
    </row>
    <row r="52" spans="1:82" x14ac:dyDescent="0.3">
      <c r="A52" s="1">
        <v>71231050</v>
      </c>
      <c r="B52" s="124" t="s">
        <v>4106</v>
      </c>
      <c r="C52" t="s">
        <v>26</v>
      </c>
      <c r="D52" t="s">
        <v>599</v>
      </c>
      <c r="E52" s="30">
        <v>80.380874633789063</v>
      </c>
      <c r="F52" s="30">
        <v>80.709976196289063</v>
      </c>
      <c r="G52" s="30">
        <v>77.714973449707031</v>
      </c>
      <c r="H52" s="30">
        <v>77.856483459472656</v>
      </c>
      <c r="I52" s="1">
        <v>382</v>
      </c>
      <c r="J52" s="1">
        <v>6</v>
      </c>
      <c r="K52" s="1">
        <v>12</v>
      </c>
      <c r="L52" t="s">
        <v>3835</v>
      </c>
      <c r="M52" t="s">
        <v>3908</v>
      </c>
      <c r="N52" t="s">
        <v>3917</v>
      </c>
      <c r="O52" t="s">
        <v>3921</v>
      </c>
      <c r="P52" s="148">
        <v>0.5</v>
      </c>
      <c r="Q52" s="30">
        <v>48.036393099999998</v>
      </c>
      <c r="R52" s="30">
        <v>351.456298828125</v>
      </c>
      <c r="S52" s="1">
        <v>303</v>
      </c>
      <c r="T52" s="1">
        <v>89</v>
      </c>
      <c r="U52" s="148">
        <v>0.29372936487197882</v>
      </c>
      <c r="V52" s="148">
        <v>0.32608696818351751</v>
      </c>
      <c r="W52" s="149">
        <v>48.173430179999997</v>
      </c>
      <c r="X52" s="149">
        <v>313.04348754882813</v>
      </c>
      <c r="Y52" s="1">
        <v>89</v>
      </c>
      <c r="Z52" s="30">
        <v>82.805992126464844</v>
      </c>
      <c r="AA52" s="148">
        <v>0.58499999999999996</v>
      </c>
      <c r="AB52" s="30">
        <v>49.3</v>
      </c>
      <c r="AC52" s="30">
        <v>358.9</v>
      </c>
      <c r="AD52" s="30">
        <v>84.643669128417969</v>
      </c>
      <c r="AE52" s="148">
        <v>0.44900000000000001</v>
      </c>
      <c r="AF52" s="30">
        <v>49.87</v>
      </c>
      <c r="AG52" s="30">
        <v>324.60000000000002</v>
      </c>
      <c r="AH52" s="30">
        <v>84.397773742675781</v>
      </c>
      <c r="AI52" s="148">
        <v>0.61799999999999999</v>
      </c>
      <c r="AJ52" s="30">
        <v>49.842896449999998</v>
      </c>
      <c r="AK52" s="30">
        <v>378.9</v>
      </c>
      <c r="AL52" s="30">
        <v>85.380027770996094</v>
      </c>
      <c r="AM52" s="148">
        <v>0.50600000000000001</v>
      </c>
      <c r="AN52" s="30">
        <v>50.132354749999998</v>
      </c>
      <c r="AO52" s="30">
        <v>350.6</v>
      </c>
      <c r="AP52" s="148">
        <v>0.25821596384048462</v>
      </c>
      <c r="AQ52" s="30">
        <v>45.452261020000002</v>
      </c>
      <c r="AR52" s="30">
        <v>270.42254638671881</v>
      </c>
      <c r="AS52" s="30">
        <v>303</v>
      </c>
      <c r="AT52" s="30">
        <v>89</v>
      </c>
      <c r="AU52" s="148">
        <v>0.29372936487197882</v>
      </c>
      <c r="AV52" s="30">
        <v>77.856483459472656</v>
      </c>
      <c r="AW52" s="148">
        <v>0.10638298094272609</v>
      </c>
      <c r="AX52" s="30">
        <v>45.897719850000001</v>
      </c>
      <c r="AY52" s="30"/>
      <c r="AZ52" s="30">
        <v>89</v>
      </c>
      <c r="BA52" s="30">
        <v>76.443229675292969</v>
      </c>
      <c r="BB52" s="148">
        <v>0.315</v>
      </c>
      <c r="BC52" s="30">
        <v>45.86</v>
      </c>
      <c r="BD52" s="30">
        <v>291.60000000000002</v>
      </c>
      <c r="BE52" s="30">
        <v>78.2603759765625</v>
      </c>
      <c r="BF52" s="147">
        <v>0.23300000000000001</v>
      </c>
      <c r="BG52" s="30">
        <v>46.66</v>
      </c>
      <c r="BH52" s="30">
        <v>260.5</v>
      </c>
      <c r="BI52" s="30">
        <v>78.385139465332031</v>
      </c>
      <c r="BJ52" s="148">
        <v>0.38900000000000001</v>
      </c>
      <c r="BK52" s="30">
        <v>46.8097165</v>
      </c>
      <c r="BL52" s="30">
        <v>312.3</v>
      </c>
      <c r="BM52" s="30">
        <v>79.854812622070313</v>
      </c>
      <c r="BN52" s="148">
        <v>0.41599999999999998</v>
      </c>
      <c r="BO52" s="30">
        <v>47.439260769999997</v>
      </c>
      <c r="BP52" s="30">
        <v>309.10000000000002</v>
      </c>
      <c r="BQ52" s="148"/>
      <c r="BR52" s="148"/>
      <c r="BS52" s="148"/>
      <c r="BT52" s="148">
        <v>0.96899999999999997</v>
      </c>
      <c r="BU52" s="148"/>
      <c r="BV52" s="148">
        <v>3.0999999493360519E-2</v>
      </c>
      <c r="BW52" s="148"/>
      <c r="BX52" s="148">
        <v>7.5999999999999998E-2</v>
      </c>
      <c r="BY52" s="148">
        <v>0.153</v>
      </c>
      <c r="BZ52" s="1"/>
      <c r="CA52" s="150">
        <v>9013.5498046875</v>
      </c>
      <c r="CB52" s="150">
        <v>9263.2199999999993</v>
      </c>
      <c r="CC52" s="124" t="s">
        <v>4106</v>
      </c>
      <c r="CD52" t="s">
        <v>4633</v>
      </c>
    </row>
    <row r="53" spans="1:82" x14ac:dyDescent="0.3">
      <c r="A53" s="1">
        <v>71234020</v>
      </c>
      <c r="B53" s="124" t="s">
        <v>4106</v>
      </c>
      <c r="C53" t="s">
        <v>26</v>
      </c>
      <c r="D53" t="s">
        <v>600</v>
      </c>
      <c r="E53" s="30">
        <v>81.638702392578125</v>
      </c>
      <c r="F53" s="30">
        <v>80.197105407714844</v>
      </c>
      <c r="G53" s="30">
        <v>84.506736755371094</v>
      </c>
      <c r="H53" s="30">
        <v>84.646125793457031</v>
      </c>
      <c r="I53" s="1">
        <v>298</v>
      </c>
      <c r="J53" s="1" t="s">
        <v>4733</v>
      </c>
      <c r="K53" s="1">
        <v>5</v>
      </c>
      <c r="L53" t="s">
        <v>3835</v>
      </c>
      <c r="M53" t="s">
        <v>3908</v>
      </c>
      <c r="N53" t="s">
        <v>3917</v>
      </c>
      <c r="O53" t="s">
        <v>3921</v>
      </c>
      <c r="P53" s="148">
        <v>0.52054792642593384</v>
      </c>
      <c r="Q53" s="30">
        <v>48.559600779999997</v>
      </c>
      <c r="R53" s="30">
        <v>340.41094970703131</v>
      </c>
      <c r="S53" s="1">
        <v>162</v>
      </c>
      <c r="T53" s="1">
        <v>63</v>
      </c>
      <c r="U53" s="148">
        <v>0.3888888955116272</v>
      </c>
      <c r="V53" s="148">
        <v>0.4038461446762085</v>
      </c>
      <c r="W53" s="149">
        <v>47.960926710000003</v>
      </c>
      <c r="X53" s="149">
        <v>288.4615478515625</v>
      </c>
      <c r="Y53" s="1">
        <v>63</v>
      </c>
      <c r="Z53" s="30">
        <v>77.368339538574219</v>
      </c>
      <c r="AA53" s="148">
        <v>0.58200000000000007</v>
      </c>
      <c r="AB53" s="30">
        <v>47.5</v>
      </c>
      <c r="AC53" s="30">
        <v>368.6</v>
      </c>
      <c r="AD53" s="30">
        <v>76.456062316894531</v>
      </c>
      <c r="AE53" s="148">
        <v>0.441</v>
      </c>
      <c r="AF53" s="30">
        <v>47.09</v>
      </c>
      <c r="AG53" s="30">
        <v>330.9</v>
      </c>
      <c r="AH53" s="30">
        <v>74.218063354492188</v>
      </c>
      <c r="AI53" s="148">
        <v>0.65</v>
      </c>
      <c r="AJ53" s="30">
        <v>46.471233750000003</v>
      </c>
      <c r="AK53" s="30">
        <v>381.3</v>
      </c>
      <c r="AL53" s="30">
        <v>74.002510070800781</v>
      </c>
      <c r="AM53" s="148">
        <v>0.48099999999999998</v>
      </c>
      <c r="AN53" s="30">
        <v>46.260602679999998</v>
      </c>
      <c r="AO53" s="30">
        <v>348.1</v>
      </c>
      <c r="AP53" s="148">
        <v>0.30136987566947943</v>
      </c>
      <c r="AQ53" s="30">
        <v>49.700692439999997</v>
      </c>
      <c r="AR53" s="30">
        <v>277.39724731445313</v>
      </c>
      <c r="AS53" s="30">
        <v>162</v>
      </c>
      <c r="AT53" s="30">
        <v>63</v>
      </c>
      <c r="AU53" s="148">
        <v>0.3888888955116272</v>
      </c>
      <c r="AV53" s="30">
        <v>84.646125793457031</v>
      </c>
      <c r="AW53" s="148">
        <v>0.19230769574642179</v>
      </c>
      <c r="AX53" s="30">
        <v>49.788978749999998</v>
      </c>
      <c r="AY53" s="30"/>
      <c r="AZ53" s="30">
        <v>63</v>
      </c>
      <c r="BA53" s="30">
        <v>83.515830993652344</v>
      </c>
      <c r="BB53" s="148">
        <v>0.54200000000000004</v>
      </c>
      <c r="BC53" s="30">
        <v>49.29</v>
      </c>
      <c r="BD53" s="30">
        <v>356.9</v>
      </c>
      <c r="BE53" s="30">
        <v>83.900177001953125</v>
      </c>
      <c r="BF53" s="147">
        <v>0.42599999999999999</v>
      </c>
      <c r="BG53" s="30">
        <v>49.44</v>
      </c>
      <c r="BH53" s="30">
        <v>313.2</v>
      </c>
      <c r="BI53" s="30">
        <v>81.351402282714844</v>
      </c>
      <c r="BJ53" s="148">
        <v>0.55600000000000005</v>
      </c>
      <c r="BK53" s="30">
        <v>48.254648789999997</v>
      </c>
      <c r="BL53" s="30">
        <v>363.1</v>
      </c>
      <c r="BM53" s="30">
        <v>84.012535095214844</v>
      </c>
      <c r="BN53" s="148">
        <v>0.44400000000000001</v>
      </c>
      <c r="BO53" s="30">
        <v>49.51136039</v>
      </c>
      <c r="BP53" s="30">
        <v>332.1</v>
      </c>
      <c r="BQ53" s="148"/>
      <c r="BR53" s="148">
        <v>2.7E-2</v>
      </c>
      <c r="BS53" s="148"/>
      <c r="BT53" s="148">
        <v>0.96599999999999997</v>
      </c>
      <c r="BU53" s="148"/>
      <c r="BV53" s="148">
        <v>7.0000002160668373E-3</v>
      </c>
      <c r="BW53" s="148"/>
      <c r="BX53" s="148">
        <v>0.121</v>
      </c>
      <c r="BY53" s="148">
        <v>0.24</v>
      </c>
      <c r="BZ53" s="1"/>
      <c r="CA53" s="150">
        <v>7473.35986328125</v>
      </c>
      <c r="CB53" s="150">
        <v>9685.33</v>
      </c>
      <c r="CC53" s="124" t="s">
        <v>4106</v>
      </c>
      <c r="CD53" t="s">
        <v>4634</v>
      </c>
    </row>
    <row r="54" spans="1:82" x14ac:dyDescent="0.3">
      <c r="A54" s="1">
        <v>71241050</v>
      </c>
      <c r="B54" s="124" t="s">
        <v>4107</v>
      </c>
      <c r="C54" t="s">
        <v>27</v>
      </c>
      <c r="D54" t="s">
        <v>601</v>
      </c>
      <c r="E54" s="30">
        <v>79.502532958984375</v>
      </c>
      <c r="F54" s="30">
        <v>80.959968566894531</v>
      </c>
      <c r="G54" s="30">
        <v>83.279083251953125</v>
      </c>
      <c r="H54" s="30">
        <v>84.546409606933594</v>
      </c>
      <c r="I54" s="1">
        <v>171</v>
      </c>
      <c r="J54" s="1">
        <v>6</v>
      </c>
      <c r="K54" s="1">
        <v>12</v>
      </c>
      <c r="L54" t="s">
        <v>3835</v>
      </c>
      <c r="M54" t="s">
        <v>3908</v>
      </c>
      <c r="N54" t="s">
        <v>3916</v>
      </c>
      <c r="O54" t="s">
        <v>3921</v>
      </c>
      <c r="P54" s="148">
        <v>0.48076921701431269</v>
      </c>
      <c r="Q54" s="30">
        <v>47.67103444</v>
      </c>
      <c r="R54" s="30">
        <v>344.23077392578131</v>
      </c>
      <c r="S54" s="1">
        <v>121</v>
      </c>
      <c r="T54" s="1">
        <v>67</v>
      </c>
      <c r="U54" s="148">
        <v>0.55371898412704468</v>
      </c>
      <c r="V54" s="148">
        <v>0.3571428656578064</v>
      </c>
      <c r="W54" s="149">
        <v>48.277014510000001</v>
      </c>
      <c r="X54" s="149">
        <v>321.42855834960938</v>
      </c>
      <c r="Y54" s="1">
        <v>67</v>
      </c>
      <c r="Z54" s="30">
        <v>77.066253662109375</v>
      </c>
      <c r="AA54" s="148">
        <v>0.45200000000000001</v>
      </c>
      <c r="AB54" s="30">
        <v>47.4</v>
      </c>
      <c r="AC54" s="30">
        <v>326</v>
      </c>
      <c r="AD54" s="30">
        <v>77.693038940429688</v>
      </c>
      <c r="AE54" s="148">
        <v>0.38300000000000001</v>
      </c>
      <c r="AF54" s="30">
        <v>47.51</v>
      </c>
      <c r="AG54" s="30">
        <v>302.10000000000002</v>
      </c>
      <c r="AH54" s="30">
        <v>78.675399780273438</v>
      </c>
      <c r="AI54" s="148">
        <v>0.34899999999999998</v>
      </c>
      <c r="AJ54" s="30">
        <v>47.947565400000002</v>
      </c>
      <c r="AK54" s="30">
        <v>314.3</v>
      </c>
      <c r="AL54" s="30">
        <v>80.430091857910156</v>
      </c>
      <c r="AM54" s="148">
        <v>0.37200000000000011</v>
      </c>
      <c r="AN54" s="30">
        <v>48.447898719999998</v>
      </c>
      <c r="AO54" s="30">
        <v>297.7</v>
      </c>
      <c r="AP54" s="148">
        <v>0.58653843402862549</v>
      </c>
      <c r="AQ54" s="30">
        <v>48.932760760000001</v>
      </c>
      <c r="AR54" s="30">
        <v>366.34616088867188</v>
      </c>
      <c r="AS54" s="30">
        <v>121</v>
      </c>
      <c r="AT54" s="30">
        <v>67</v>
      </c>
      <c r="AU54" s="148">
        <v>0.55371898412704468</v>
      </c>
      <c r="AV54" s="30">
        <v>84.546409606933594</v>
      </c>
      <c r="AW54" s="148">
        <v>0.4716981053352356</v>
      </c>
      <c r="AX54" s="30">
        <v>49.731829580000003</v>
      </c>
      <c r="AY54" s="30">
        <v>345.28302001953131</v>
      </c>
      <c r="AZ54" s="30">
        <v>67</v>
      </c>
      <c r="BA54" s="30">
        <v>81.94873046875</v>
      </c>
      <c r="BB54" s="148">
        <v>0.26800000000000002</v>
      </c>
      <c r="BC54" s="30">
        <v>48.53</v>
      </c>
      <c r="BD54" s="30">
        <v>269</v>
      </c>
      <c r="BE54" s="30">
        <v>83.02783203125</v>
      </c>
      <c r="BF54" s="147">
        <v>0.217</v>
      </c>
      <c r="BG54" s="30">
        <v>49.01</v>
      </c>
      <c r="BH54" s="30">
        <v>237</v>
      </c>
      <c r="BI54" s="30">
        <v>85.468887329101563</v>
      </c>
      <c r="BJ54" s="148">
        <v>0.34699999999999998</v>
      </c>
      <c r="BK54" s="30">
        <v>50.260370559999998</v>
      </c>
      <c r="BL54" s="30">
        <v>300</v>
      </c>
      <c r="BM54" s="30">
        <v>85.940383911132813</v>
      </c>
      <c r="BN54" s="148">
        <v>0.311</v>
      </c>
      <c r="BO54" s="30">
        <v>50.472147820000004</v>
      </c>
      <c r="BP54" s="30">
        <v>286.7</v>
      </c>
      <c r="BQ54" s="148"/>
      <c r="BR54" s="148"/>
      <c r="BS54" s="148"/>
      <c r="BT54" s="148">
        <v>0.96499999999999997</v>
      </c>
      <c r="BU54" s="148"/>
      <c r="BV54" s="148">
        <v>3.5000000149011612E-2</v>
      </c>
      <c r="BW54" s="148"/>
      <c r="BX54" s="148">
        <v>0.11700000000000001</v>
      </c>
      <c r="BY54" s="148">
        <v>0.52700000000000002</v>
      </c>
      <c r="BZ54" s="1"/>
      <c r="CA54" s="150">
        <v>9202.1904296875</v>
      </c>
      <c r="CB54" s="150">
        <v>10669.28</v>
      </c>
      <c r="CC54" s="124" t="s">
        <v>4107</v>
      </c>
      <c r="CD54" t="s">
        <v>4633</v>
      </c>
    </row>
    <row r="55" spans="1:82" x14ac:dyDescent="0.3">
      <c r="A55" s="1">
        <v>71244020</v>
      </c>
      <c r="B55" s="124" t="s">
        <v>4107</v>
      </c>
      <c r="C55" t="s">
        <v>27</v>
      </c>
      <c r="D55" t="s">
        <v>602</v>
      </c>
      <c r="E55" s="30">
        <v>84.900550842285156</v>
      </c>
      <c r="F55" s="30">
        <v>81.57305908203125</v>
      </c>
      <c r="G55" s="30">
        <v>92.744338989257813</v>
      </c>
      <c r="H55" s="30">
        <v>91.040298461914063</v>
      </c>
      <c r="I55" s="1">
        <v>142</v>
      </c>
      <c r="J55" s="1" t="s">
        <v>4733</v>
      </c>
      <c r="K55" s="1">
        <v>5</v>
      </c>
      <c r="L55" t="s">
        <v>3835</v>
      </c>
      <c r="M55" t="s">
        <v>3908</v>
      </c>
      <c r="N55" t="s">
        <v>3916</v>
      </c>
      <c r="O55" t="s">
        <v>3921</v>
      </c>
      <c r="P55" s="148">
        <v>0.43835616111755371</v>
      </c>
      <c r="Q55" s="30">
        <v>49.916409719999997</v>
      </c>
      <c r="R55" s="30">
        <v>331.5068359375</v>
      </c>
      <c r="S55" s="1">
        <v>95</v>
      </c>
      <c r="T55" s="1">
        <v>59</v>
      </c>
      <c r="U55" s="148">
        <v>0.62105262279510498</v>
      </c>
      <c r="V55" s="148">
        <v>0.39215686917304993</v>
      </c>
      <c r="W55" s="149">
        <v>48.531043779999997</v>
      </c>
      <c r="X55" s="149">
        <v>311.76470947265631</v>
      </c>
      <c r="Y55" s="1">
        <v>59</v>
      </c>
      <c r="Z55" s="30">
        <v>84.618545532226563</v>
      </c>
      <c r="AA55" s="148">
        <v>0.56200000000000006</v>
      </c>
      <c r="AB55" s="30">
        <v>49.9</v>
      </c>
      <c r="AC55" s="30">
        <v>362.9</v>
      </c>
      <c r="AD55" s="30">
        <v>84.70257568359375</v>
      </c>
      <c r="AE55" s="148">
        <v>0.46400000000000002</v>
      </c>
      <c r="AF55" s="30">
        <v>49.89</v>
      </c>
      <c r="AG55" s="30">
        <v>339.3</v>
      </c>
      <c r="AH55" s="30">
        <v>82.076766967773438</v>
      </c>
      <c r="AI55" s="148">
        <v>0.57600000000000007</v>
      </c>
      <c r="AJ55" s="30">
        <v>49.074146259999999</v>
      </c>
      <c r="AK55" s="30">
        <v>359.6</v>
      </c>
      <c r="AL55" s="30">
        <v>83.861091613769531</v>
      </c>
      <c r="AM55" s="148">
        <v>0.57600000000000007</v>
      </c>
      <c r="AN55" s="30">
        <v>49.61546285</v>
      </c>
      <c r="AO55" s="30">
        <v>359.6</v>
      </c>
      <c r="AP55" s="148">
        <v>0.47945204377174377</v>
      </c>
      <c r="AQ55" s="30">
        <v>54.853530509999999</v>
      </c>
      <c r="AR55" s="30">
        <v>330.13699340820313</v>
      </c>
      <c r="AS55" s="30">
        <v>95</v>
      </c>
      <c r="AT55" s="30">
        <v>59</v>
      </c>
      <c r="AU55" s="148">
        <v>0.62105262279510498</v>
      </c>
      <c r="AV55" s="30">
        <v>91.040298461914063</v>
      </c>
      <c r="AW55" s="148">
        <v>0.4117647111415863</v>
      </c>
      <c r="AX55" s="30">
        <v>53.453584319999997</v>
      </c>
      <c r="AY55" s="30">
        <v>309.80392456054688</v>
      </c>
      <c r="AZ55" s="30">
        <v>59</v>
      </c>
      <c r="BA55" s="30">
        <v>85.7015380859375</v>
      </c>
      <c r="BB55" s="148">
        <v>0.60699999999999998</v>
      </c>
      <c r="BC55" s="30">
        <v>50.35</v>
      </c>
      <c r="BD55" s="30">
        <v>358.4</v>
      </c>
      <c r="BE55" s="30">
        <v>85.786872863769531</v>
      </c>
      <c r="BF55" s="147">
        <v>0.53600000000000003</v>
      </c>
      <c r="BG55" s="30">
        <v>50.37</v>
      </c>
      <c r="BH55" s="30">
        <v>333.9</v>
      </c>
      <c r="BI55" s="30">
        <v>84.004226684570313</v>
      </c>
      <c r="BJ55" s="148">
        <v>0.56600000000000006</v>
      </c>
      <c r="BK55" s="30">
        <v>49.546901900000002</v>
      </c>
      <c r="BL55" s="30">
        <v>351.5</v>
      </c>
      <c r="BM55" s="30">
        <v>85.353858947753906</v>
      </c>
      <c r="BN55" s="148">
        <v>0.56600000000000006</v>
      </c>
      <c r="BO55" s="30">
        <v>50.179839809999997</v>
      </c>
      <c r="BP55" s="30">
        <v>351.5</v>
      </c>
      <c r="BQ55" s="148">
        <v>4.9000000000000002E-2</v>
      </c>
      <c r="BR55" s="148"/>
      <c r="BS55" s="148"/>
      <c r="BT55" s="148">
        <v>0.873</v>
      </c>
      <c r="BU55" s="148"/>
      <c r="BV55" s="148">
        <v>7.6999999582767487E-2</v>
      </c>
      <c r="BW55" s="148"/>
      <c r="BX55" s="148">
        <v>0.127</v>
      </c>
      <c r="BY55" s="148">
        <v>0.61799999999999999</v>
      </c>
      <c r="BZ55" s="1"/>
      <c r="CA55" s="150">
        <v>8732.6396484375</v>
      </c>
      <c r="CB55" s="150">
        <v>9977.91</v>
      </c>
      <c r="CC55" s="124" t="s">
        <v>4107</v>
      </c>
      <c r="CD55" t="s">
        <v>4634</v>
      </c>
    </row>
    <row r="56" spans="1:82" x14ac:dyDescent="0.3">
      <c r="A56" s="1">
        <v>71251050</v>
      </c>
      <c r="B56" s="124" t="s">
        <v>4108</v>
      </c>
      <c r="C56" t="s">
        <v>28</v>
      </c>
      <c r="D56" t="s">
        <v>603</v>
      </c>
      <c r="E56" s="30">
        <v>92.355056762695313</v>
      </c>
      <c r="F56" s="30">
        <v>90.434310913085938</v>
      </c>
      <c r="G56" s="30">
        <v>78.717597961425781</v>
      </c>
      <c r="H56" s="30">
        <v>81.741058349609375</v>
      </c>
      <c r="I56" s="1">
        <v>74</v>
      </c>
      <c r="J56" s="1">
        <v>7</v>
      </c>
      <c r="K56" s="1">
        <v>12</v>
      </c>
      <c r="L56" t="s">
        <v>3835</v>
      </c>
      <c r="M56" t="s">
        <v>3908</v>
      </c>
      <c r="N56" t="s">
        <v>3917</v>
      </c>
      <c r="O56" t="s">
        <v>3921</v>
      </c>
      <c r="P56" s="148">
        <v>0.29411765933036799</v>
      </c>
      <c r="Q56" s="30">
        <v>53.017207640000002</v>
      </c>
      <c r="R56" s="30"/>
      <c r="S56" s="1">
        <v>39</v>
      </c>
      <c r="T56" s="1">
        <v>20</v>
      </c>
      <c r="U56" s="148">
        <v>0.5128205418586731</v>
      </c>
      <c r="V56" s="148"/>
      <c r="W56" s="149">
        <v>52.20263696</v>
      </c>
      <c r="X56" s="149"/>
      <c r="Y56" s="1">
        <v>20</v>
      </c>
      <c r="Z56" s="30">
        <v>90.660377502441406</v>
      </c>
      <c r="AA56" s="148">
        <v>0.75800000000000001</v>
      </c>
      <c r="AB56" s="30">
        <v>51.9</v>
      </c>
      <c r="AC56" s="30">
        <v>393.9</v>
      </c>
      <c r="AD56" s="30">
        <v>89.061447143554688</v>
      </c>
      <c r="AE56" s="148">
        <v>0.64700000000000002</v>
      </c>
      <c r="AF56" s="30">
        <v>51.37</v>
      </c>
      <c r="AG56" s="30">
        <v>358.8</v>
      </c>
      <c r="AH56" s="30">
        <v>84.313468933105469</v>
      </c>
      <c r="AI56" s="148">
        <v>0.66700000000000004</v>
      </c>
      <c r="AJ56" s="30">
        <v>49.814973309999999</v>
      </c>
      <c r="AK56" s="30">
        <v>383.3</v>
      </c>
      <c r="AL56" s="30">
        <v>83.333648681640625</v>
      </c>
      <c r="AM56" s="148">
        <v>0.46200000000000002</v>
      </c>
      <c r="AN56" s="30">
        <v>49.43597475</v>
      </c>
      <c r="AO56" s="30">
        <v>369.2</v>
      </c>
      <c r="AP56" s="148">
        <v>0.25</v>
      </c>
      <c r="AQ56" s="30">
        <v>46.079431309999997</v>
      </c>
      <c r="AR56" s="30"/>
      <c r="AS56" s="30">
        <v>39</v>
      </c>
      <c r="AT56" s="30">
        <v>20</v>
      </c>
      <c r="AU56" s="148">
        <v>0.5128205418586731</v>
      </c>
      <c r="AV56" s="30">
        <v>81.741058349609375</v>
      </c>
      <c r="AW56" s="148">
        <v>0.1875</v>
      </c>
      <c r="AX56" s="30">
        <v>48.124034809999998</v>
      </c>
      <c r="AY56" s="30"/>
      <c r="AZ56" s="30">
        <v>20</v>
      </c>
      <c r="BA56" s="30">
        <v>83.1859130859375</v>
      </c>
      <c r="BB56" s="148">
        <v>0.46200000000000002</v>
      </c>
      <c r="BC56" s="30">
        <v>49.13</v>
      </c>
      <c r="BD56" s="30">
        <v>328.2</v>
      </c>
      <c r="BE56" s="30">
        <v>82.662666320800781</v>
      </c>
      <c r="BF56" s="147">
        <v>0.375</v>
      </c>
      <c r="BG56" s="30">
        <v>48.83</v>
      </c>
      <c r="BH56" s="30">
        <v>312.5</v>
      </c>
      <c r="BI56" s="30">
        <v>82.824188232421875</v>
      </c>
      <c r="BJ56" s="148">
        <v>0.38500000000000001</v>
      </c>
      <c r="BK56" s="30">
        <v>48.97207599</v>
      </c>
      <c r="BL56" s="30">
        <v>323.10000000000002</v>
      </c>
      <c r="BM56" s="30">
        <v>81.094757080078125</v>
      </c>
      <c r="BN56" s="148">
        <v>0.313</v>
      </c>
      <c r="BO56" s="30">
        <v>48.057214879999997</v>
      </c>
      <c r="BP56" s="30">
        <v>293.8</v>
      </c>
      <c r="BQ56" s="148"/>
      <c r="BR56" s="148"/>
      <c r="BS56" s="148"/>
      <c r="BT56" s="148">
        <v>0.91900000000000004</v>
      </c>
      <c r="BU56" s="148">
        <v>6.8000000000000005E-2</v>
      </c>
      <c r="BV56" s="148">
        <v>1.4000000432133669E-2</v>
      </c>
      <c r="BW56" s="148"/>
      <c r="BX56" s="148">
        <v>9.5000000000000001E-2</v>
      </c>
      <c r="BY56" s="148">
        <v>0.37</v>
      </c>
      <c r="BZ56" s="1"/>
      <c r="CA56" s="150">
        <v>10105.7998046875</v>
      </c>
      <c r="CB56" s="150">
        <v>12068.27</v>
      </c>
      <c r="CC56" s="124" t="s">
        <v>4108</v>
      </c>
      <c r="CD56" t="s">
        <v>4633</v>
      </c>
    </row>
    <row r="57" spans="1:82" x14ac:dyDescent="0.3">
      <c r="A57" s="1">
        <v>71254020</v>
      </c>
      <c r="B57" s="124" t="s">
        <v>4108</v>
      </c>
      <c r="C57" t="s">
        <v>28</v>
      </c>
      <c r="D57" t="s">
        <v>604</v>
      </c>
      <c r="E57" s="30">
        <v>78.0804443359375</v>
      </c>
      <c r="F57" s="30">
        <v>78.655097961425781</v>
      </c>
      <c r="G57" s="30">
        <v>83.499053955078125</v>
      </c>
      <c r="H57" s="30">
        <v>84.419235229492188</v>
      </c>
      <c r="I57" s="1">
        <v>52</v>
      </c>
      <c r="J57" s="1" t="s">
        <v>4733</v>
      </c>
      <c r="K57" s="1">
        <v>6</v>
      </c>
      <c r="L57" t="s">
        <v>3835</v>
      </c>
      <c r="M57" t="s">
        <v>3908</v>
      </c>
      <c r="N57" t="s">
        <v>3917</v>
      </c>
      <c r="O57" t="s">
        <v>3921</v>
      </c>
      <c r="P57" s="148"/>
      <c r="Q57" s="30">
        <v>47.079499509999998</v>
      </c>
      <c r="R57" s="30"/>
      <c r="S57" s="1">
        <v>48</v>
      </c>
      <c r="T57" s="1">
        <v>33</v>
      </c>
      <c r="U57" s="148">
        <v>0.6875</v>
      </c>
      <c r="V57" s="148">
        <v>0.31578946113586431</v>
      </c>
      <c r="W57" s="149">
        <v>47.322008580000002</v>
      </c>
      <c r="X57" s="149"/>
      <c r="Y57" s="1">
        <v>33</v>
      </c>
      <c r="Z57" s="30">
        <v>77.972526550292969</v>
      </c>
      <c r="AA57" s="148">
        <v>0.47599999999999998</v>
      </c>
      <c r="AB57" s="30">
        <v>47.7</v>
      </c>
      <c r="AC57" s="30">
        <v>323.8</v>
      </c>
      <c r="AD57" s="30">
        <v>81.080001831054688</v>
      </c>
      <c r="AE57" s="148">
        <v>0.42399999999999999</v>
      </c>
      <c r="AF57" s="30">
        <v>48.66</v>
      </c>
      <c r="AG57" s="30">
        <v>303</v>
      </c>
      <c r="AH57" s="30">
        <v>78.778709411621094</v>
      </c>
      <c r="AI57" s="148">
        <v>0.59599999999999997</v>
      </c>
      <c r="AJ57" s="30">
        <v>47.981783290000003</v>
      </c>
      <c r="AK57" s="30">
        <v>370.2</v>
      </c>
      <c r="AL57" s="30">
        <v>81.941642761230469</v>
      </c>
      <c r="AM57" s="148">
        <v>0.5</v>
      </c>
      <c r="AN57" s="30">
        <v>48.962275579999996</v>
      </c>
      <c r="AO57" s="30">
        <v>350</v>
      </c>
      <c r="AP57" s="148">
        <v>0.31428572535514832</v>
      </c>
      <c r="AQ57" s="30">
        <v>49.070358540000001</v>
      </c>
      <c r="AR57" s="30"/>
      <c r="AS57" s="30">
        <v>48</v>
      </c>
      <c r="AT57" s="30">
        <v>33</v>
      </c>
      <c r="AU57" s="148">
        <v>0.6875</v>
      </c>
      <c r="AV57" s="30">
        <v>84.419235229492188</v>
      </c>
      <c r="AW57" s="148"/>
      <c r="AX57" s="30">
        <v>49.658942719999999</v>
      </c>
      <c r="AY57" s="30"/>
      <c r="AZ57" s="30">
        <v>33</v>
      </c>
      <c r="BA57" s="30">
        <v>79.742408752441406</v>
      </c>
      <c r="BB57" s="148">
        <v>0.52400000000000002</v>
      </c>
      <c r="BC57" s="30">
        <v>47.46</v>
      </c>
      <c r="BD57" s="30">
        <v>352.4</v>
      </c>
      <c r="BE57" s="30">
        <v>81.912040710449219</v>
      </c>
      <c r="BF57" s="147">
        <v>0.54500000000000004</v>
      </c>
      <c r="BG57" s="30">
        <v>48.46</v>
      </c>
      <c r="BH57" s="30">
        <v>354.5</v>
      </c>
      <c r="BI57" s="30">
        <v>77.164405822753906</v>
      </c>
      <c r="BJ57" s="148">
        <v>0.51100000000000001</v>
      </c>
      <c r="BK57" s="30">
        <v>46.215068950000003</v>
      </c>
      <c r="BL57" s="30">
        <v>340.4</v>
      </c>
      <c r="BM57" s="30">
        <v>78.912857055664063</v>
      </c>
      <c r="BN57" s="148">
        <v>0.42299999999999999</v>
      </c>
      <c r="BO57" s="30">
        <v>46.969813459999997</v>
      </c>
      <c r="BP57" s="30">
        <v>303.8</v>
      </c>
      <c r="BQ57" s="148"/>
      <c r="BR57" s="148"/>
      <c r="BS57" s="148"/>
      <c r="BT57" s="148">
        <v>0.86499999999999999</v>
      </c>
      <c r="BU57" s="148"/>
      <c r="BV57" s="148">
        <v>0.135000005364418</v>
      </c>
      <c r="BW57" s="148"/>
      <c r="BX57" s="148"/>
      <c r="BY57" s="148">
        <v>0.51800000000000002</v>
      </c>
      <c r="BZ57" s="1"/>
      <c r="CA57" s="150">
        <v>12021.6201171875</v>
      </c>
      <c r="CB57" s="150">
        <v>14175.48</v>
      </c>
      <c r="CC57" s="124" t="s">
        <v>4108</v>
      </c>
      <c r="CD57" t="s">
        <v>4634</v>
      </c>
    </row>
    <row r="58" spans="1:82" x14ac:dyDescent="0.3">
      <c r="A58" s="1">
        <v>71264020</v>
      </c>
      <c r="B58" s="124" t="s">
        <v>4109</v>
      </c>
      <c r="C58" t="s">
        <v>29</v>
      </c>
      <c r="D58" t="s">
        <v>605</v>
      </c>
      <c r="E58" s="30">
        <v>88.651809692382813</v>
      </c>
      <c r="F58" s="30">
        <v>87.615989685058594</v>
      </c>
      <c r="G58" s="30">
        <v>89.553955078125</v>
      </c>
      <c r="H58" s="30">
        <v>88.179481506347656</v>
      </c>
      <c r="I58" s="1">
        <v>40</v>
      </c>
      <c r="J58" s="1" t="s">
        <v>4733</v>
      </c>
      <c r="K58" s="1">
        <v>8</v>
      </c>
      <c r="L58" t="s">
        <v>3835</v>
      </c>
      <c r="M58" t="s">
        <v>3908</v>
      </c>
      <c r="N58" t="s">
        <v>3916</v>
      </c>
      <c r="O58" t="s">
        <v>3923</v>
      </c>
      <c r="P58" s="148">
        <v>0.3333333432674408</v>
      </c>
      <c r="Q58" s="30">
        <v>51.47679385</v>
      </c>
      <c r="R58" s="30"/>
      <c r="S58" s="1">
        <v>37</v>
      </c>
      <c r="T58" s="1"/>
      <c r="U58" s="148"/>
      <c r="V58" s="148"/>
      <c r="W58" s="149"/>
      <c r="X58" s="149"/>
      <c r="Y58" s="1"/>
      <c r="Z58" s="30">
        <v>85.826911926269531</v>
      </c>
      <c r="AA58" s="148">
        <v>0.64300000000000002</v>
      </c>
      <c r="AB58" s="30">
        <v>50.3</v>
      </c>
      <c r="AC58" s="30">
        <v>382.1</v>
      </c>
      <c r="AD58" s="30"/>
      <c r="AE58" s="148">
        <v>0</v>
      </c>
      <c r="AF58" s="30"/>
      <c r="AG58" s="30">
        <v>100</v>
      </c>
      <c r="AH58" s="30">
        <v>86.471481323242188</v>
      </c>
      <c r="AI58" s="148">
        <v>0.57700000000000007</v>
      </c>
      <c r="AJ58" s="30">
        <v>50.529735530000004</v>
      </c>
      <c r="AK58" s="30">
        <v>357.7</v>
      </c>
      <c r="AL58" s="30"/>
      <c r="AM58" s="148">
        <v>0.2</v>
      </c>
      <c r="AN58" s="30"/>
      <c r="AO58" s="30">
        <v>240</v>
      </c>
      <c r="AP58" s="148">
        <v>0.375</v>
      </c>
      <c r="AQ58" s="30">
        <v>52.857859619999999</v>
      </c>
      <c r="AR58" s="30"/>
      <c r="AS58" s="30">
        <v>37</v>
      </c>
      <c r="AT58" s="30"/>
      <c r="AU58" s="148"/>
      <c r="AV58" s="30">
        <v>88.179481506347656</v>
      </c>
      <c r="AW58" s="148"/>
      <c r="AX58" s="30"/>
      <c r="AY58" s="30"/>
      <c r="AZ58" s="30"/>
      <c r="BA58" s="30">
        <v>87.660423278808594</v>
      </c>
      <c r="BB58" s="148">
        <v>0.60699999999999998</v>
      </c>
      <c r="BC58" s="30">
        <v>51.3</v>
      </c>
      <c r="BD58" s="30">
        <v>364.3</v>
      </c>
      <c r="BE58" s="30"/>
      <c r="BF58" s="147">
        <v>0</v>
      </c>
      <c r="BG58" s="30"/>
      <c r="BH58" s="30">
        <v>300</v>
      </c>
      <c r="BI58" s="30">
        <v>88.370979309082031</v>
      </c>
      <c r="BJ58" s="148">
        <v>0.38500000000000001</v>
      </c>
      <c r="BK58" s="30">
        <v>51.674042149999998</v>
      </c>
      <c r="BL58" s="30">
        <v>315.39999999999998</v>
      </c>
      <c r="BM58" s="30"/>
      <c r="BN58" s="148">
        <v>0</v>
      </c>
      <c r="BO58" s="30"/>
      <c r="BP58" s="30">
        <v>260</v>
      </c>
      <c r="BQ58" s="148"/>
      <c r="BR58" s="148"/>
      <c r="BS58" s="148"/>
      <c r="BT58" s="148">
        <v>1</v>
      </c>
      <c r="BU58" s="148"/>
      <c r="BV58" s="148">
        <v>0</v>
      </c>
      <c r="BW58" s="148"/>
      <c r="BX58" s="148">
        <v>0.125</v>
      </c>
      <c r="BY58" s="148"/>
      <c r="BZ58" s="1"/>
      <c r="CA58" s="150">
        <v>11402.2802734375</v>
      </c>
      <c r="CB58" s="150">
        <v>12737.08</v>
      </c>
      <c r="CC58" s="124" t="s">
        <v>4109</v>
      </c>
      <c r="CD58" t="s">
        <v>4635</v>
      </c>
    </row>
    <row r="59" spans="1:82" x14ac:dyDescent="0.3">
      <c r="A59" s="1">
        <v>71291050</v>
      </c>
      <c r="B59" s="124" t="s">
        <v>4110</v>
      </c>
      <c r="C59" t="s">
        <v>30</v>
      </c>
      <c r="D59" t="s">
        <v>606</v>
      </c>
      <c r="E59" s="30">
        <v>87.503959655761719</v>
      </c>
      <c r="F59" s="30">
        <v>86.278144836425781</v>
      </c>
      <c r="G59" s="30">
        <v>86.235725402832031</v>
      </c>
      <c r="H59" s="30">
        <v>86.610519409179688</v>
      </c>
      <c r="I59" s="1">
        <v>458</v>
      </c>
      <c r="J59" s="1">
        <v>7</v>
      </c>
      <c r="K59" s="1">
        <v>12</v>
      </c>
      <c r="L59" t="s">
        <v>3835</v>
      </c>
      <c r="M59" t="s">
        <v>3908</v>
      </c>
      <c r="N59" t="s">
        <v>3917</v>
      </c>
      <c r="O59" t="s">
        <v>3921</v>
      </c>
      <c r="P59" s="148">
        <v>0.47345131635665888</v>
      </c>
      <c r="Q59" s="30">
        <v>50.999330149999999</v>
      </c>
      <c r="R59" s="30">
        <v>344.247802734375</v>
      </c>
      <c r="S59" s="1">
        <v>292</v>
      </c>
      <c r="T59" s="1">
        <v>177</v>
      </c>
      <c r="U59" s="148">
        <v>0.60616439580917358</v>
      </c>
      <c r="V59" s="148">
        <v>0.43283581733703608</v>
      </c>
      <c r="W59" s="149">
        <v>50.48055978</v>
      </c>
      <c r="X59" s="149">
        <v>324.62686157226563</v>
      </c>
      <c r="Y59" s="1">
        <v>177</v>
      </c>
      <c r="Z59" s="30">
        <v>83.712272644042969</v>
      </c>
      <c r="AA59" s="148">
        <v>0.47499999999999998</v>
      </c>
      <c r="AB59" s="30">
        <v>49.6</v>
      </c>
      <c r="AC59" s="30">
        <v>323.5</v>
      </c>
      <c r="AD59" s="30">
        <v>83.259437561035156</v>
      </c>
      <c r="AE59" s="148">
        <v>0.35699999999999998</v>
      </c>
      <c r="AF59" s="30">
        <v>49.4</v>
      </c>
      <c r="AG59" s="30">
        <v>292.2</v>
      </c>
      <c r="AH59" s="30">
        <v>84.402732849121094</v>
      </c>
      <c r="AI59" s="148">
        <v>0.41</v>
      </c>
      <c r="AJ59" s="30">
        <v>49.844537750000001</v>
      </c>
      <c r="AK59" s="30">
        <v>314.89999999999998</v>
      </c>
      <c r="AL59" s="30">
        <v>84.703170776367188</v>
      </c>
      <c r="AM59" s="148">
        <v>0.26900000000000002</v>
      </c>
      <c r="AN59" s="30">
        <v>49.902021699999999</v>
      </c>
      <c r="AO59" s="30">
        <v>278.5</v>
      </c>
      <c r="AP59" s="148">
        <v>0.26556017994880682</v>
      </c>
      <c r="AQ59" s="30">
        <v>50.782218059999998</v>
      </c>
      <c r="AR59" s="30">
        <v>266.80499267578131</v>
      </c>
      <c r="AS59" s="30">
        <v>291</v>
      </c>
      <c r="AT59" s="30">
        <v>176</v>
      </c>
      <c r="AU59" s="148">
        <v>0.60616439580917358</v>
      </c>
      <c r="AV59" s="30">
        <v>86.610519409179688</v>
      </c>
      <c r="AW59" s="148">
        <v>0.26351350545883179</v>
      </c>
      <c r="AX59" s="30">
        <v>50.914806200000001</v>
      </c>
      <c r="AY59" s="30">
        <v>254.0540466308594</v>
      </c>
      <c r="AZ59" s="30">
        <v>176</v>
      </c>
      <c r="BA59" s="30">
        <v>82.484840393066406</v>
      </c>
      <c r="BB59" s="148">
        <v>0.31900000000000001</v>
      </c>
      <c r="BC59" s="30">
        <v>48.79</v>
      </c>
      <c r="BD59" s="30">
        <v>284.5</v>
      </c>
      <c r="BE59" s="30">
        <v>83.677017211914063</v>
      </c>
      <c r="BF59" s="147">
        <v>0.24</v>
      </c>
      <c r="BG59" s="30">
        <v>49.33</v>
      </c>
      <c r="BH59" s="30">
        <v>255.3</v>
      </c>
      <c r="BI59" s="30">
        <v>84.9246826171875</v>
      </c>
      <c r="BJ59" s="148">
        <v>0.32700000000000001</v>
      </c>
      <c r="BK59" s="30">
        <v>49.995274260000002</v>
      </c>
      <c r="BL59" s="30">
        <v>286.60000000000002</v>
      </c>
      <c r="BM59" s="30">
        <v>86.3092041015625</v>
      </c>
      <c r="BN59" s="148">
        <v>0.23</v>
      </c>
      <c r="BO59" s="30">
        <v>50.655959469999999</v>
      </c>
      <c r="BP59" s="30">
        <v>253.3</v>
      </c>
      <c r="BQ59" s="148">
        <v>1.0999999999999999E-2</v>
      </c>
      <c r="BR59" s="148">
        <v>3.5000000000000003E-2</v>
      </c>
      <c r="BS59" s="148"/>
      <c r="BT59" s="148">
        <v>0.92800000000000005</v>
      </c>
      <c r="BU59" s="148">
        <v>2.1999999999999999E-2</v>
      </c>
      <c r="BV59" s="148">
        <v>4.0000001899898052E-3</v>
      </c>
      <c r="BW59" s="148"/>
      <c r="BX59" s="148">
        <v>0.129</v>
      </c>
      <c r="BY59" s="148">
        <v>0.49299999999999999</v>
      </c>
      <c r="BZ59" s="1"/>
      <c r="CA59" s="150">
        <v>9830.4404296875</v>
      </c>
      <c r="CB59" s="150">
        <v>10423.32</v>
      </c>
      <c r="CC59" s="124" t="s">
        <v>4110</v>
      </c>
      <c r="CD59" t="s">
        <v>4633</v>
      </c>
    </row>
    <row r="60" spans="1:82" x14ac:dyDescent="0.3">
      <c r="A60" s="1">
        <v>71294020</v>
      </c>
      <c r="B60" s="124" t="s">
        <v>4110</v>
      </c>
      <c r="C60" t="s">
        <v>30</v>
      </c>
      <c r="D60" t="s">
        <v>607</v>
      </c>
      <c r="E60" s="30">
        <v>82.376304626464844</v>
      </c>
      <c r="F60" s="30">
        <v>85.718902587890625</v>
      </c>
      <c r="G60" s="30">
        <v>81.865859985351563</v>
      </c>
      <c r="H60" s="30">
        <v>84.018173217773438</v>
      </c>
      <c r="I60" s="1">
        <v>460</v>
      </c>
      <c r="J60" s="1" t="s">
        <v>3981</v>
      </c>
      <c r="K60" s="1">
        <v>6</v>
      </c>
      <c r="L60" t="s">
        <v>3835</v>
      </c>
      <c r="M60" t="s">
        <v>3908</v>
      </c>
      <c r="N60" t="s">
        <v>3917</v>
      </c>
      <c r="O60" t="s">
        <v>3921</v>
      </c>
      <c r="P60" s="148">
        <v>0.36475411057472229</v>
      </c>
      <c r="Q60" s="30">
        <v>48.86641642</v>
      </c>
      <c r="R60" s="30">
        <v>315.57376098632813</v>
      </c>
      <c r="S60" s="1">
        <v>352</v>
      </c>
      <c r="T60" s="1">
        <v>216</v>
      </c>
      <c r="U60" s="148">
        <v>0.61363637447357178</v>
      </c>
      <c r="V60" s="148">
        <v>0.30000001192092901</v>
      </c>
      <c r="W60" s="149">
        <v>50.248841040000002</v>
      </c>
      <c r="X60" s="149">
        <v>294</v>
      </c>
      <c r="Y60" s="1">
        <v>216</v>
      </c>
      <c r="Z60" s="30">
        <v>85.222724914550781</v>
      </c>
      <c r="AA60" s="148">
        <v>0.495</v>
      </c>
      <c r="AB60" s="30">
        <v>50.1</v>
      </c>
      <c r="AC60" s="30">
        <v>344.9</v>
      </c>
      <c r="AD60" s="30">
        <v>84.408058166503906</v>
      </c>
      <c r="AE60" s="148">
        <v>0.44400000000000001</v>
      </c>
      <c r="AF60" s="30">
        <v>49.79</v>
      </c>
      <c r="AG60" s="30">
        <v>324.2</v>
      </c>
      <c r="AH60" s="30">
        <v>84.654327392578125</v>
      </c>
      <c r="AI60" s="148">
        <v>0.46400000000000002</v>
      </c>
      <c r="AJ60" s="30">
        <v>49.927870669999997</v>
      </c>
      <c r="AK60" s="30">
        <v>331.9</v>
      </c>
      <c r="AL60" s="30">
        <v>82.108482360839844</v>
      </c>
      <c r="AM60" s="148">
        <v>0.35399999999999998</v>
      </c>
      <c r="AN60" s="30">
        <v>49.019053030000002</v>
      </c>
      <c r="AO60" s="30">
        <v>294.89999999999998</v>
      </c>
      <c r="AP60" s="148">
        <v>0.27868852019309998</v>
      </c>
      <c r="AQ60" s="30">
        <v>48.048750349999999</v>
      </c>
      <c r="AR60" s="30">
        <v>267.21310424804688</v>
      </c>
      <c r="AS60" s="30">
        <v>352</v>
      </c>
      <c r="AT60" s="30">
        <v>216</v>
      </c>
      <c r="AU60" s="148">
        <v>0.61363637447357178</v>
      </c>
      <c r="AV60" s="30">
        <v>84.018173217773438</v>
      </c>
      <c r="AW60" s="148">
        <v>0.23333333432674411</v>
      </c>
      <c r="AX60" s="30">
        <v>49.429087410000001</v>
      </c>
      <c r="AY60" s="30">
        <v>242</v>
      </c>
      <c r="AZ60" s="30">
        <v>216</v>
      </c>
      <c r="BA60" s="30">
        <v>87.021202087402344</v>
      </c>
      <c r="BB60" s="148">
        <v>0.375</v>
      </c>
      <c r="BC60" s="30">
        <v>50.99</v>
      </c>
      <c r="BD60" s="30">
        <v>300.7</v>
      </c>
      <c r="BE60" s="30">
        <v>86.740364074707031</v>
      </c>
      <c r="BF60" s="147">
        <v>0.309</v>
      </c>
      <c r="BG60" s="30">
        <v>50.84</v>
      </c>
      <c r="BH60" s="30">
        <v>277.5</v>
      </c>
      <c r="BI60" s="30">
        <v>87.018386840820313</v>
      </c>
      <c r="BJ60" s="148">
        <v>0.41399999999999998</v>
      </c>
      <c r="BK60" s="30">
        <v>51.015164550000001</v>
      </c>
      <c r="BL60" s="30">
        <v>311.2</v>
      </c>
      <c r="BM60" s="30">
        <v>86.112922668457031</v>
      </c>
      <c r="BN60" s="148">
        <v>0.32600000000000001</v>
      </c>
      <c r="BO60" s="30">
        <v>50.558135120000003</v>
      </c>
      <c r="BP60" s="30">
        <v>278.89999999999998</v>
      </c>
      <c r="BQ60" s="148"/>
      <c r="BR60" s="148">
        <v>2.5999999999999999E-2</v>
      </c>
      <c r="BS60" s="148"/>
      <c r="BT60" s="148">
        <v>0.92200000000000004</v>
      </c>
      <c r="BU60" s="148">
        <v>4.5999999999999999E-2</v>
      </c>
      <c r="BV60" s="148">
        <v>7.0000002160668373E-3</v>
      </c>
      <c r="BW60" s="148"/>
      <c r="BX60" s="148">
        <v>0.16700000000000001</v>
      </c>
      <c r="BY60" s="148">
        <v>0.56600000000000006</v>
      </c>
      <c r="BZ60" s="1"/>
      <c r="CA60" s="150">
        <v>8470.240234375</v>
      </c>
      <c r="CB60" s="150">
        <v>9504.4500000000007</v>
      </c>
      <c r="CC60" s="124" t="s">
        <v>4110</v>
      </c>
      <c r="CD60" t="s">
        <v>4634</v>
      </c>
    </row>
    <row r="61" spans="1:82" x14ac:dyDescent="0.3">
      <c r="A61" s="1">
        <v>81061050</v>
      </c>
      <c r="B61" s="124" t="s">
        <v>4111</v>
      </c>
      <c r="C61" t="s">
        <v>31</v>
      </c>
      <c r="D61" t="s">
        <v>608</v>
      </c>
      <c r="E61" s="30">
        <v>80.380615234375</v>
      </c>
      <c r="F61" s="30">
        <v>81.454811096191406</v>
      </c>
      <c r="G61" s="30">
        <v>84.861618041992188</v>
      </c>
      <c r="H61" s="30">
        <v>85.768547058105469</v>
      </c>
      <c r="I61" s="1">
        <v>228</v>
      </c>
      <c r="J61" s="1">
        <v>7</v>
      </c>
      <c r="K61" s="1">
        <v>12</v>
      </c>
      <c r="L61" t="s">
        <v>3803</v>
      </c>
      <c r="M61" t="s">
        <v>3908</v>
      </c>
      <c r="N61" t="s">
        <v>3916</v>
      </c>
      <c r="O61" t="s">
        <v>3921</v>
      </c>
      <c r="P61" s="148">
        <v>0.48648649454116821</v>
      </c>
      <c r="Q61" s="30">
        <v>48.036284330000001</v>
      </c>
      <c r="R61" s="30">
        <v>336.93695068359381</v>
      </c>
      <c r="S61" s="1">
        <v>148</v>
      </c>
      <c r="T61" s="1">
        <v>117</v>
      </c>
      <c r="U61" s="148">
        <v>0.79054051637649536</v>
      </c>
      <c r="V61" s="148">
        <v>0.48648649454116821</v>
      </c>
      <c r="W61" s="149">
        <v>48.482047020000003</v>
      </c>
      <c r="X61" s="149">
        <v>336.93695068359381</v>
      </c>
      <c r="Y61" s="1">
        <v>117</v>
      </c>
      <c r="Z61" s="30">
        <v>83.410179138183594</v>
      </c>
      <c r="AA61" s="148">
        <v>0.35099999999999998</v>
      </c>
      <c r="AB61" s="30">
        <v>49.5</v>
      </c>
      <c r="AC61" s="30">
        <v>315.8</v>
      </c>
      <c r="AD61" s="30">
        <v>81.698486328125</v>
      </c>
      <c r="AE61" s="148">
        <v>0.188</v>
      </c>
      <c r="AF61" s="30">
        <v>48.87</v>
      </c>
      <c r="AG61" s="30">
        <v>281.3</v>
      </c>
      <c r="AH61" s="30">
        <v>82.72222900390625</v>
      </c>
      <c r="AI61" s="148">
        <v>0.57299999999999995</v>
      </c>
      <c r="AJ61" s="30">
        <v>49.287931579999999</v>
      </c>
      <c r="AK61" s="30">
        <v>356.4</v>
      </c>
      <c r="AL61" s="30">
        <v>81.317626953125</v>
      </c>
      <c r="AM61" s="148">
        <v>0.36799999999999999</v>
      </c>
      <c r="AN61" s="30">
        <v>48.749924720000003</v>
      </c>
      <c r="AO61" s="30">
        <v>310.5</v>
      </c>
      <c r="AP61" s="148">
        <v>0.3684210479259491</v>
      </c>
      <c r="AQ61" s="30">
        <v>49.922676160000002</v>
      </c>
      <c r="AR61" s="30">
        <v>316.66665649414063</v>
      </c>
      <c r="AS61" s="30">
        <v>149</v>
      </c>
      <c r="AT61" s="30">
        <v>118</v>
      </c>
      <c r="AU61" s="148">
        <v>0.79054051637649536</v>
      </c>
      <c r="AV61" s="30">
        <v>85.768547058105469</v>
      </c>
      <c r="AW61" s="148">
        <v>0.3684210479259491</v>
      </c>
      <c r="AX61" s="30">
        <v>50.432255089999998</v>
      </c>
      <c r="AY61" s="30">
        <v>316.66665649414063</v>
      </c>
      <c r="AZ61" s="30">
        <v>118</v>
      </c>
      <c r="BA61" s="30">
        <v>75.247283935546875</v>
      </c>
      <c r="BB61" s="148">
        <v>0.35199999999999998</v>
      </c>
      <c r="BC61" s="30">
        <v>45.28</v>
      </c>
      <c r="BD61" s="30">
        <v>288.89999999999998</v>
      </c>
      <c r="BE61" s="30">
        <v>75.9273681640625</v>
      </c>
      <c r="BF61" s="147">
        <v>0.217</v>
      </c>
      <c r="BG61" s="30">
        <v>45.51</v>
      </c>
      <c r="BH61" s="30">
        <v>253.3</v>
      </c>
      <c r="BI61" s="30">
        <v>78.743087768554688</v>
      </c>
      <c r="BJ61" s="148">
        <v>0.45900000000000002</v>
      </c>
      <c r="BK61" s="30">
        <v>46.98408104</v>
      </c>
      <c r="BL61" s="30">
        <v>318</v>
      </c>
      <c r="BM61" s="30">
        <v>79.988136291503906</v>
      </c>
      <c r="BN61" s="148">
        <v>0.27300000000000002</v>
      </c>
      <c r="BO61" s="30">
        <v>47.505704809999997</v>
      </c>
      <c r="BP61" s="30">
        <v>269.10000000000002</v>
      </c>
      <c r="BQ61" s="148">
        <v>3.1E-2</v>
      </c>
      <c r="BR61" s="148"/>
      <c r="BS61" s="148"/>
      <c r="BT61" s="148">
        <v>0.93</v>
      </c>
      <c r="BU61" s="148"/>
      <c r="BV61" s="148">
        <v>3.9000000804662698E-2</v>
      </c>
      <c r="BW61" s="148"/>
      <c r="BX61" s="148">
        <v>0.127</v>
      </c>
      <c r="BY61" s="148">
        <v>0.4017</v>
      </c>
      <c r="BZ61" s="1">
        <v>1</v>
      </c>
      <c r="CA61" s="150">
        <v>10515.01953125</v>
      </c>
      <c r="CB61" s="150">
        <v>11085.82</v>
      </c>
      <c r="CC61" s="124" t="s">
        <v>4111</v>
      </c>
      <c r="CD61" t="s">
        <v>4633</v>
      </c>
    </row>
    <row r="62" spans="1:82" x14ac:dyDescent="0.3">
      <c r="A62" s="1">
        <v>81064020</v>
      </c>
      <c r="B62" s="124" t="s">
        <v>4111</v>
      </c>
      <c r="C62" t="s">
        <v>31</v>
      </c>
      <c r="D62" t="s">
        <v>609</v>
      </c>
      <c r="E62" s="30">
        <v>88.143547058105469</v>
      </c>
      <c r="F62" s="30">
        <v>91.732460021972656</v>
      </c>
      <c r="G62" s="30">
        <v>87.836479187011719</v>
      </c>
      <c r="H62" s="30">
        <v>88.351432800292969</v>
      </c>
      <c r="I62" s="1">
        <v>239</v>
      </c>
      <c r="J62" s="1" t="s">
        <v>3981</v>
      </c>
      <c r="K62" s="1">
        <v>6</v>
      </c>
      <c r="L62" t="s">
        <v>3803</v>
      </c>
      <c r="M62" t="s">
        <v>3908</v>
      </c>
      <c r="N62" t="s">
        <v>3916</v>
      </c>
      <c r="O62" t="s">
        <v>3921</v>
      </c>
      <c r="P62" s="148">
        <v>0.52631580829620361</v>
      </c>
      <c r="Q62" s="30">
        <v>51.265375329999998</v>
      </c>
      <c r="R62" s="30">
        <v>362.406005859375</v>
      </c>
      <c r="S62" s="1">
        <v>176</v>
      </c>
      <c r="T62" s="1">
        <v>130</v>
      </c>
      <c r="U62" s="148">
        <v>0.73863637447357178</v>
      </c>
      <c r="V62" s="148">
        <v>0.52631580829620361</v>
      </c>
      <c r="W62" s="149">
        <v>52.740513870000001</v>
      </c>
      <c r="X62" s="149">
        <v>362.406005859375</v>
      </c>
      <c r="Y62" s="1">
        <v>130</v>
      </c>
      <c r="Z62" s="30">
        <v>82.201812744140625</v>
      </c>
      <c r="AA62" s="148">
        <v>0.5</v>
      </c>
      <c r="AB62" s="30">
        <v>49.1</v>
      </c>
      <c r="AC62" s="30">
        <v>354.1</v>
      </c>
      <c r="AD62" s="30">
        <v>83.642311096191406</v>
      </c>
      <c r="AE62" s="148">
        <v>0.4</v>
      </c>
      <c r="AF62" s="30">
        <v>49.53</v>
      </c>
      <c r="AG62" s="30">
        <v>333.3</v>
      </c>
      <c r="AH62" s="30">
        <v>83.014480590820313</v>
      </c>
      <c r="AI62" s="148">
        <v>0.40400000000000003</v>
      </c>
      <c r="AJ62" s="30">
        <v>49.384728760000002</v>
      </c>
      <c r="AK62" s="30">
        <v>333.6</v>
      </c>
      <c r="AL62" s="30">
        <v>81.811729431152344</v>
      </c>
      <c r="AM62" s="148">
        <v>0.27500000000000002</v>
      </c>
      <c r="AN62" s="30">
        <v>48.918067919999999</v>
      </c>
      <c r="AO62" s="30">
        <v>307.7</v>
      </c>
      <c r="AP62" s="148">
        <v>0.51111114025115967</v>
      </c>
      <c r="AQ62" s="30">
        <v>51.783530800000001</v>
      </c>
      <c r="AR62" s="30">
        <v>340</v>
      </c>
      <c r="AS62" s="30">
        <v>176</v>
      </c>
      <c r="AT62" s="30">
        <v>130</v>
      </c>
      <c r="AU62" s="148">
        <v>0.73863637447357178</v>
      </c>
      <c r="AV62" s="30">
        <v>88.351432800292969</v>
      </c>
      <c r="AW62" s="148">
        <v>0.51111114025115967</v>
      </c>
      <c r="AX62" s="30">
        <v>51.912552689999998</v>
      </c>
      <c r="AY62" s="30">
        <v>340</v>
      </c>
      <c r="AZ62" s="30">
        <v>130</v>
      </c>
      <c r="BA62" s="30">
        <v>89.969841003417969</v>
      </c>
      <c r="BB62" s="148">
        <v>0.56799999999999995</v>
      </c>
      <c r="BC62" s="30">
        <v>52.42</v>
      </c>
      <c r="BD62" s="30">
        <v>350</v>
      </c>
      <c r="BE62" s="30">
        <v>91.244087219238281</v>
      </c>
      <c r="BF62" s="147">
        <v>0.47799999999999998</v>
      </c>
      <c r="BG62" s="30">
        <v>53.06</v>
      </c>
      <c r="BH62" s="30">
        <v>320</v>
      </c>
      <c r="BI62" s="30">
        <v>91.112174987792969</v>
      </c>
      <c r="BJ62" s="148">
        <v>0.5</v>
      </c>
      <c r="BK62" s="30">
        <v>53.009339390000001</v>
      </c>
      <c r="BL62" s="30">
        <v>337</v>
      </c>
      <c r="BM62" s="30">
        <v>91.35986328125</v>
      </c>
      <c r="BN62" s="148">
        <v>0.46200000000000002</v>
      </c>
      <c r="BO62" s="30">
        <v>53.173072689999998</v>
      </c>
      <c r="BP62" s="30">
        <v>322</v>
      </c>
      <c r="BQ62" s="148"/>
      <c r="BR62" s="148"/>
      <c r="BS62" s="148"/>
      <c r="BT62" s="148">
        <v>0.95400000000000007</v>
      </c>
      <c r="BU62" s="148"/>
      <c r="BV62" s="148">
        <v>4.6000000089406967E-2</v>
      </c>
      <c r="BW62" s="148"/>
      <c r="BX62" s="148">
        <v>0.155</v>
      </c>
      <c r="BY62" s="148">
        <v>0.46689999999999998</v>
      </c>
      <c r="BZ62" s="1">
        <v>1</v>
      </c>
      <c r="CA62" s="150">
        <v>10229.1103515625</v>
      </c>
      <c r="CB62" s="150">
        <v>11084.5</v>
      </c>
      <c r="CC62" s="124" t="s">
        <v>4111</v>
      </c>
      <c r="CD62" t="s">
        <v>4634</v>
      </c>
    </row>
    <row r="63" spans="1:82" x14ac:dyDescent="0.3">
      <c r="A63" s="1">
        <v>81073000</v>
      </c>
      <c r="B63" s="124" t="s">
        <v>4112</v>
      </c>
      <c r="C63" t="s">
        <v>32</v>
      </c>
      <c r="D63" t="s">
        <v>610</v>
      </c>
      <c r="E63" s="30">
        <v>90.212203979492188</v>
      </c>
      <c r="F63" s="30">
        <v>91.931610107421875</v>
      </c>
      <c r="G63" s="30">
        <v>93.370796203613281</v>
      </c>
      <c r="H63" s="30">
        <v>93.543289184570313</v>
      </c>
      <c r="I63" s="1">
        <v>291</v>
      </c>
      <c r="J63" s="1">
        <v>6</v>
      </c>
      <c r="K63" s="1">
        <v>8</v>
      </c>
      <c r="L63" t="s">
        <v>3803</v>
      </c>
      <c r="M63" t="s">
        <v>3908</v>
      </c>
      <c r="N63" t="s">
        <v>3916</v>
      </c>
      <c r="O63" t="s">
        <v>3921</v>
      </c>
      <c r="P63" s="148">
        <v>0.40298506617546082</v>
      </c>
      <c r="Q63" s="30">
        <v>52.125860860000003</v>
      </c>
      <c r="R63" s="30">
        <v>327.23880004882813</v>
      </c>
      <c r="S63" s="1">
        <v>521</v>
      </c>
      <c r="T63" s="1">
        <v>521</v>
      </c>
      <c r="U63" s="148">
        <v>1</v>
      </c>
      <c r="V63" s="148">
        <v>0.40298506617546082</v>
      </c>
      <c r="W63" s="149">
        <v>52.823030160000002</v>
      </c>
      <c r="X63" s="149">
        <v>327.23880004882813</v>
      </c>
      <c r="Y63" s="1">
        <v>521</v>
      </c>
      <c r="Z63" s="30">
        <v>82.50390625</v>
      </c>
      <c r="AA63" s="148">
        <v>0.35699999999999998</v>
      </c>
      <c r="AB63" s="30">
        <v>49.2</v>
      </c>
      <c r="AC63" s="30">
        <v>316.60000000000002</v>
      </c>
      <c r="AD63" s="30">
        <v>84.437507629394531</v>
      </c>
      <c r="AE63" s="148">
        <v>0.35699999999999998</v>
      </c>
      <c r="AF63" s="30">
        <v>49.8</v>
      </c>
      <c r="AG63" s="30">
        <v>316.60000000000002</v>
      </c>
      <c r="AH63" s="30">
        <v>80.019561767578125</v>
      </c>
      <c r="AI63" s="148">
        <v>0.33200000000000002</v>
      </c>
      <c r="AJ63" s="30">
        <v>48.392771719999999</v>
      </c>
      <c r="AK63" s="30">
        <v>284.39999999999998</v>
      </c>
      <c r="AL63" s="30">
        <v>82.025909423828125</v>
      </c>
      <c r="AM63" s="148">
        <v>0.33200000000000002</v>
      </c>
      <c r="AN63" s="30">
        <v>48.990952980000003</v>
      </c>
      <c r="AO63" s="30">
        <v>284.39999999999998</v>
      </c>
      <c r="AP63" s="148">
        <v>0.38661709427833563</v>
      </c>
      <c r="AQ63" s="30">
        <v>55.245393730000004</v>
      </c>
      <c r="AR63" s="30">
        <v>298.51300048828131</v>
      </c>
      <c r="AS63" s="30">
        <v>520</v>
      </c>
      <c r="AT63" s="30">
        <v>520</v>
      </c>
      <c r="AU63" s="148">
        <v>1</v>
      </c>
      <c r="AV63" s="30">
        <v>93.543289184570313</v>
      </c>
      <c r="AW63" s="148">
        <v>0.38661709427833563</v>
      </c>
      <c r="AX63" s="30">
        <v>54.888093349999998</v>
      </c>
      <c r="AY63" s="30">
        <v>298.51300048828131</v>
      </c>
      <c r="AZ63" s="30">
        <v>520</v>
      </c>
      <c r="BA63" s="30">
        <v>84.608688354492188</v>
      </c>
      <c r="BB63" s="148">
        <v>0.27400000000000002</v>
      </c>
      <c r="BC63" s="30">
        <v>49.82</v>
      </c>
      <c r="BD63" s="30">
        <v>267.60000000000002</v>
      </c>
      <c r="BE63" s="30">
        <v>85.969451904296875</v>
      </c>
      <c r="BF63" s="147">
        <v>0.27400000000000002</v>
      </c>
      <c r="BG63" s="30">
        <v>50.46</v>
      </c>
      <c r="BH63" s="30">
        <v>267.60000000000002</v>
      </c>
      <c r="BI63" s="30">
        <v>83.536521911621094</v>
      </c>
      <c r="BJ63" s="148">
        <v>0.246</v>
      </c>
      <c r="BK63" s="30">
        <v>49.319072269999999</v>
      </c>
      <c r="BL63" s="30">
        <v>245.5</v>
      </c>
      <c r="BM63" s="30">
        <v>84.94561767578125</v>
      </c>
      <c r="BN63" s="148">
        <v>0.246</v>
      </c>
      <c r="BO63" s="30">
        <v>49.97638147</v>
      </c>
      <c r="BP63" s="30">
        <v>245.5</v>
      </c>
      <c r="BQ63" s="148"/>
      <c r="BR63" s="148">
        <v>2.7E-2</v>
      </c>
      <c r="BS63" s="148"/>
      <c r="BT63" s="148">
        <v>0.90400000000000003</v>
      </c>
      <c r="BU63" s="148">
        <v>5.1999999999999998E-2</v>
      </c>
      <c r="BV63" s="148">
        <v>1.7000000923871991E-2</v>
      </c>
      <c r="BW63" s="148"/>
      <c r="BX63" s="148">
        <v>0.23699999999999999</v>
      </c>
      <c r="BY63" s="148">
        <v>0.47060000000000002</v>
      </c>
      <c r="BZ63" s="1">
        <v>1</v>
      </c>
      <c r="CA63" s="150">
        <v>6995.8798828125</v>
      </c>
      <c r="CB63" s="150">
        <v>8531.8700000000008</v>
      </c>
      <c r="CC63" s="124" t="s">
        <v>4112</v>
      </c>
      <c r="CD63" t="s">
        <v>4633</v>
      </c>
    </row>
    <row r="64" spans="1:82" x14ac:dyDescent="0.3">
      <c r="A64" s="1">
        <v>81074020</v>
      </c>
      <c r="B64" s="124" t="s">
        <v>4112</v>
      </c>
      <c r="C64" t="s">
        <v>32</v>
      </c>
      <c r="D64" t="s">
        <v>611</v>
      </c>
      <c r="E64" s="30">
        <v>75.275161743164063</v>
      </c>
      <c r="F64" s="30">
        <v>76.680877685546875</v>
      </c>
      <c r="G64" s="30">
        <v>77.308113098144531</v>
      </c>
      <c r="H64" s="30">
        <v>78.003089904785156</v>
      </c>
      <c r="I64" s="1">
        <v>345</v>
      </c>
      <c r="J64" s="1" t="s">
        <v>3981</v>
      </c>
      <c r="K64" s="1">
        <v>5</v>
      </c>
      <c r="L64" t="s">
        <v>3803</v>
      </c>
      <c r="M64" t="s">
        <v>3908</v>
      </c>
      <c r="N64" t="s">
        <v>3916</v>
      </c>
      <c r="O64" t="s">
        <v>3921</v>
      </c>
      <c r="P64" s="148">
        <v>0.353658527135849</v>
      </c>
      <c r="Q64" s="30">
        <v>45.9126051</v>
      </c>
      <c r="R64" s="30">
        <v>302.43902587890631</v>
      </c>
      <c r="S64" s="1">
        <v>185</v>
      </c>
      <c r="T64" s="1">
        <v>185</v>
      </c>
      <c r="U64" s="148">
        <v>1</v>
      </c>
      <c r="V64" s="148">
        <v>0.353658527135849</v>
      </c>
      <c r="W64" s="149">
        <v>46.504002980000003</v>
      </c>
      <c r="X64" s="149">
        <v>302.43902587890631</v>
      </c>
      <c r="Y64" s="1">
        <v>185</v>
      </c>
      <c r="Z64" s="30">
        <v>79.482986450195313</v>
      </c>
      <c r="AA64" s="148">
        <v>0.39500000000000002</v>
      </c>
      <c r="AB64" s="30">
        <v>48.2</v>
      </c>
      <c r="AC64" s="30">
        <v>309.60000000000002</v>
      </c>
      <c r="AD64" s="30">
        <v>81.462875366210938</v>
      </c>
      <c r="AE64" s="148">
        <v>0.39500000000000002</v>
      </c>
      <c r="AF64" s="30">
        <v>48.79</v>
      </c>
      <c r="AG64" s="30">
        <v>309.60000000000002</v>
      </c>
      <c r="AH64" s="30">
        <v>84.196189880371094</v>
      </c>
      <c r="AI64" s="148">
        <v>0.39900000000000002</v>
      </c>
      <c r="AJ64" s="30">
        <v>49.776128730000003</v>
      </c>
      <c r="AK64" s="30">
        <v>314.7</v>
      </c>
      <c r="AL64" s="30">
        <v>86.000274658203125</v>
      </c>
      <c r="AM64" s="148">
        <v>0.39900000000000002</v>
      </c>
      <c r="AN64" s="30">
        <v>50.343422740000001</v>
      </c>
      <c r="AO64" s="30">
        <v>314.7</v>
      </c>
      <c r="AP64" s="148">
        <v>0.17073170840740201</v>
      </c>
      <c r="AQ64" s="30">
        <v>45.197758290000003</v>
      </c>
      <c r="AR64" s="30">
        <v>247.56097412109381</v>
      </c>
      <c r="AS64" s="30">
        <v>185</v>
      </c>
      <c r="AT64" s="30">
        <v>185</v>
      </c>
      <c r="AU64" s="148">
        <v>1</v>
      </c>
      <c r="AV64" s="30">
        <v>78.003089904785156</v>
      </c>
      <c r="AW64" s="148">
        <v>0.17073170840740201</v>
      </c>
      <c r="AX64" s="30">
        <v>45.981739910000002</v>
      </c>
      <c r="AY64" s="30">
        <v>247.56097412109381</v>
      </c>
      <c r="AZ64" s="30">
        <v>185</v>
      </c>
      <c r="BA64" s="30">
        <v>79.000091552734375</v>
      </c>
      <c r="BB64" s="148">
        <v>0.29299999999999998</v>
      </c>
      <c r="BC64" s="30">
        <v>47.1</v>
      </c>
      <c r="BD64" s="30">
        <v>268.89999999999998</v>
      </c>
      <c r="BE64" s="30">
        <v>80.390518188476563</v>
      </c>
      <c r="BF64" s="147">
        <v>0.29299999999999998</v>
      </c>
      <c r="BG64" s="30">
        <v>47.71</v>
      </c>
      <c r="BH64" s="30">
        <v>268.89999999999998</v>
      </c>
      <c r="BI64" s="30">
        <v>80.47076416015625</v>
      </c>
      <c r="BJ64" s="148">
        <v>0.35</v>
      </c>
      <c r="BK64" s="30">
        <v>47.825673610000003</v>
      </c>
      <c r="BL64" s="30">
        <v>286.5</v>
      </c>
      <c r="BM64" s="30">
        <v>81.871040344238281</v>
      </c>
      <c r="BN64" s="148">
        <v>0.35</v>
      </c>
      <c r="BO64" s="30">
        <v>48.44409263</v>
      </c>
      <c r="BP64" s="30">
        <v>286.5</v>
      </c>
      <c r="BQ64" s="148"/>
      <c r="BR64" s="148">
        <v>1.7000000000000001E-2</v>
      </c>
      <c r="BS64" s="148"/>
      <c r="BT64" s="148">
        <v>0.90400000000000003</v>
      </c>
      <c r="BU64" s="148">
        <v>5.1999999999999998E-2</v>
      </c>
      <c r="BV64" s="148">
        <v>2.60000005364418E-2</v>
      </c>
      <c r="BW64" s="148"/>
      <c r="BX64" s="148">
        <v>0.21199999999999999</v>
      </c>
      <c r="BY64" s="148">
        <v>0.48630000000000001</v>
      </c>
      <c r="BZ64" s="1">
        <v>1</v>
      </c>
      <c r="CA64" s="150">
        <v>8705.4501953125</v>
      </c>
      <c r="CB64" s="150">
        <v>9137.82</v>
      </c>
      <c r="CC64" s="124" t="s">
        <v>4112</v>
      </c>
      <c r="CD64" t="s">
        <v>4634</v>
      </c>
    </row>
    <row r="65" spans="1:82" x14ac:dyDescent="0.3">
      <c r="A65" s="1">
        <v>81074040</v>
      </c>
      <c r="B65" s="124" t="s">
        <v>4112</v>
      </c>
      <c r="C65" t="s">
        <v>32</v>
      </c>
      <c r="D65" t="s">
        <v>612</v>
      </c>
      <c r="E65" s="30">
        <v>85.713760375976563</v>
      </c>
      <c r="F65" s="30">
        <v>87.148277282714844</v>
      </c>
      <c r="G65" s="30">
        <v>86.738029479980469</v>
      </c>
      <c r="H65" s="30">
        <v>87.50640869140625</v>
      </c>
      <c r="I65" s="1">
        <v>132</v>
      </c>
      <c r="J65" s="1" t="s">
        <v>4733</v>
      </c>
      <c r="K65" s="1">
        <v>5</v>
      </c>
      <c r="L65" t="s">
        <v>3803</v>
      </c>
      <c r="M65" t="s">
        <v>3908</v>
      </c>
      <c r="N65" t="s">
        <v>3916</v>
      </c>
      <c r="O65" t="s">
        <v>3921</v>
      </c>
      <c r="P65" s="148">
        <v>0.51428574323654175</v>
      </c>
      <c r="Q65" s="30">
        <v>50.254676619999998</v>
      </c>
      <c r="R65" s="30">
        <v>332.85714721679688</v>
      </c>
      <c r="S65" s="1">
        <v>84</v>
      </c>
      <c r="T65" s="1">
        <v>84</v>
      </c>
      <c r="U65" s="148">
        <v>1</v>
      </c>
      <c r="V65" s="148">
        <v>0.51428574323654175</v>
      </c>
      <c r="W65" s="149">
        <v>50.841092770000003</v>
      </c>
      <c r="X65" s="149">
        <v>332.85714721679688</v>
      </c>
      <c r="Y65" s="1">
        <v>84</v>
      </c>
      <c r="Z65" s="30">
        <v>84.618545532226563</v>
      </c>
      <c r="AA65" s="148">
        <v>0.435</v>
      </c>
      <c r="AB65" s="30">
        <v>49.9</v>
      </c>
      <c r="AC65" s="30">
        <v>324.7</v>
      </c>
      <c r="AD65" s="30">
        <v>86.292976379394531</v>
      </c>
      <c r="AE65" s="148">
        <v>0.435</v>
      </c>
      <c r="AF65" s="30">
        <v>50.43</v>
      </c>
      <c r="AG65" s="30">
        <v>324.7</v>
      </c>
      <c r="AH65" s="30">
        <v>83.953804016113281</v>
      </c>
      <c r="AI65" s="148">
        <v>0.35499999999999998</v>
      </c>
      <c r="AJ65" s="30">
        <v>49.695846359999997</v>
      </c>
      <c r="AK65" s="30">
        <v>308.60000000000002</v>
      </c>
      <c r="AL65" s="30">
        <v>85.6468505859375</v>
      </c>
      <c r="AM65" s="148">
        <v>0.35499999999999998</v>
      </c>
      <c r="AN65" s="30">
        <v>50.223152990000003</v>
      </c>
      <c r="AO65" s="30">
        <v>308.60000000000002</v>
      </c>
      <c r="AP65" s="148">
        <v>0.31428572535514832</v>
      </c>
      <c r="AQ65" s="30">
        <v>51.096423440000002</v>
      </c>
      <c r="AR65" s="30">
        <v>301.42855834960938</v>
      </c>
      <c r="AS65" s="30">
        <v>84</v>
      </c>
      <c r="AT65" s="30">
        <v>84</v>
      </c>
      <c r="AU65" s="148">
        <v>1</v>
      </c>
      <c r="AV65" s="30">
        <v>87.50640869140625</v>
      </c>
      <c r="AW65" s="148">
        <v>0.31428572535514832</v>
      </c>
      <c r="AX65" s="30">
        <v>51.42825225</v>
      </c>
      <c r="AY65" s="30">
        <v>301.42855834960938</v>
      </c>
      <c r="AZ65" s="30">
        <v>84</v>
      </c>
      <c r="BA65" s="30">
        <v>87.928474426269531</v>
      </c>
      <c r="BB65" s="148">
        <v>0.38800000000000001</v>
      </c>
      <c r="BC65" s="30">
        <v>51.43</v>
      </c>
      <c r="BD65" s="30">
        <v>287.10000000000002</v>
      </c>
      <c r="BE65" s="30">
        <v>89.195091247558594</v>
      </c>
      <c r="BF65" s="147">
        <v>0.38800000000000001</v>
      </c>
      <c r="BG65" s="30">
        <v>52.05</v>
      </c>
      <c r="BH65" s="30">
        <v>287.10000000000002</v>
      </c>
      <c r="BI65" s="30">
        <v>87.439300537109375</v>
      </c>
      <c r="BJ65" s="148">
        <v>0.39800000000000002</v>
      </c>
      <c r="BK65" s="30">
        <v>51.220201670000002</v>
      </c>
      <c r="BL65" s="30">
        <v>284.89999999999998</v>
      </c>
      <c r="BM65" s="30">
        <v>88.718879699707031</v>
      </c>
      <c r="BN65" s="148">
        <v>0.39800000000000002</v>
      </c>
      <c r="BO65" s="30">
        <v>51.856875840000001</v>
      </c>
      <c r="BP65" s="30">
        <v>284.89999999999998</v>
      </c>
      <c r="BQ65" s="148"/>
      <c r="BR65" s="148"/>
      <c r="BS65" s="148"/>
      <c r="BT65" s="148">
        <v>0.94700000000000006</v>
      </c>
      <c r="BU65" s="148"/>
      <c r="BV65" s="148">
        <v>5.299999937415123E-2</v>
      </c>
      <c r="BW65" s="148"/>
      <c r="BX65" s="148">
        <v>9.0999999999999998E-2</v>
      </c>
      <c r="BY65" s="148">
        <v>0.55559999999999998</v>
      </c>
      <c r="BZ65" s="1">
        <v>1</v>
      </c>
      <c r="CA65" s="150">
        <v>15487.2001953125</v>
      </c>
      <c r="CB65" s="150">
        <v>16652.8</v>
      </c>
      <c r="CC65" s="124" t="s">
        <v>4112</v>
      </c>
      <c r="CD65" t="s">
        <v>4634</v>
      </c>
    </row>
    <row r="66" spans="1:82" x14ac:dyDescent="0.3">
      <c r="A66" s="1">
        <v>81113000</v>
      </c>
      <c r="B66" s="124" t="s">
        <v>4113</v>
      </c>
      <c r="C66" t="s">
        <v>33</v>
      </c>
      <c r="D66" t="s">
        <v>613</v>
      </c>
      <c r="E66" s="30">
        <v>81.531585693359375</v>
      </c>
      <c r="F66" s="30">
        <v>81.259605407714844</v>
      </c>
      <c r="G66" s="30">
        <v>87.537841796875</v>
      </c>
      <c r="H66" s="30">
        <v>88.33245849609375</v>
      </c>
      <c r="I66" s="1">
        <v>225</v>
      </c>
      <c r="J66" s="1">
        <v>5</v>
      </c>
      <c r="K66" s="1">
        <v>8</v>
      </c>
      <c r="L66" t="s">
        <v>3803</v>
      </c>
      <c r="M66" t="s">
        <v>3908</v>
      </c>
      <c r="N66" t="s">
        <v>3916</v>
      </c>
      <c r="O66" t="s">
        <v>3921</v>
      </c>
      <c r="P66" s="148">
        <v>0.49748742580413818</v>
      </c>
      <c r="Q66" s="30">
        <v>48.515044379999999</v>
      </c>
      <c r="R66" s="30">
        <v>339.19598388671881</v>
      </c>
      <c r="S66" s="1">
        <v>389</v>
      </c>
      <c r="T66" s="1">
        <v>229</v>
      </c>
      <c r="U66" s="148">
        <v>0.58868896961212158</v>
      </c>
      <c r="V66" s="148">
        <v>0.39423078298568731</v>
      </c>
      <c r="W66" s="149">
        <v>48.401167350000001</v>
      </c>
      <c r="X66" s="149">
        <v>308.65383911132813</v>
      </c>
      <c r="Y66" s="1">
        <v>229</v>
      </c>
      <c r="Z66" s="30">
        <v>83.108085632324219</v>
      </c>
      <c r="AA66" s="148">
        <v>0.52800000000000002</v>
      </c>
      <c r="AB66" s="30">
        <v>49.4</v>
      </c>
      <c r="AC66" s="30">
        <v>354.9</v>
      </c>
      <c r="AD66" s="30">
        <v>83.465599060058594</v>
      </c>
      <c r="AE66" s="148">
        <v>0.40300000000000002</v>
      </c>
      <c r="AF66" s="30">
        <v>49.47</v>
      </c>
      <c r="AG66" s="30">
        <v>322.7</v>
      </c>
      <c r="AH66" s="30">
        <v>83.332252502441406</v>
      </c>
      <c r="AI66" s="148">
        <v>0.53200000000000003</v>
      </c>
      <c r="AJ66" s="30">
        <v>49.489981049999997</v>
      </c>
      <c r="AK66" s="30">
        <v>350</v>
      </c>
      <c r="AL66" s="30">
        <v>83.91741943359375</v>
      </c>
      <c r="AM66" s="148">
        <v>0.42</v>
      </c>
      <c r="AN66" s="30">
        <v>49.634630440000002</v>
      </c>
      <c r="AO66" s="30">
        <v>318.8</v>
      </c>
      <c r="AP66" s="148">
        <v>0.54271358251571655</v>
      </c>
      <c r="AQ66" s="30">
        <v>51.596727610000002</v>
      </c>
      <c r="AR66" s="30">
        <v>335.17587280273438</v>
      </c>
      <c r="AS66" s="30">
        <v>389</v>
      </c>
      <c r="AT66" s="30">
        <v>229</v>
      </c>
      <c r="AU66" s="148">
        <v>0.58868896961212158</v>
      </c>
      <c r="AV66" s="30">
        <v>88.33245849609375</v>
      </c>
      <c r="AW66" s="148">
        <v>0.375</v>
      </c>
      <c r="AX66" s="30">
        <v>51.901675240000003</v>
      </c>
      <c r="AY66" s="30">
        <v>286.5384521484375</v>
      </c>
      <c r="AZ66" s="30">
        <v>229</v>
      </c>
      <c r="BA66" s="30">
        <v>94.258766174316406</v>
      </c>
      <c r="BB66" s="148">
        <v>0.60499999999999998</v>
      </c>
      <c r="BC66" s="30">
        <v>54.5</v>
      </c>
      <c r="BD66" s="30">
        <v>364.1</v>
      </c>
      <c r="BE66" s="30">
        <v>93.597381591796875</v>
      </c>
      <c r="BF66" s="147">
        <v>0.47099999999999997</v>
      </c>
      <c r="BG66" s="30">
        <v>54.22</v>
      </c>
      <c r="BH66" s="30">
        <v>326.89999999999998</v>
      </c>
      <c r="BI66" s="30">
        <v>94.352729797363281</v>
      </c>
      <c r="BJ66" s="148">
        <v>0.57499999999999996</v>
      </c>
      <c r="BK66" s="30">
        <v>54.587888649999996</v>
      </c>
      <c r="BL66" s="30">
        <v>362.9</v>
      </c>
      <c r="BM66" s="30">
        <v>93.496322631835938</v>
      </c>
      <c r="BN66" s="148">
        <v>0.49099999999999999</v>
      </c>
      <c r="BO66" s="30">
        <v>54.237829130000001</v>
      </c>
      <c r="BP66" s="30">
        <v>328.6</v>
      </c>
      <c r="BQ66" s="148"/>
      <c r="BR66" s="148">
        <v>0.04</v>
      </c>
      <c r="BS66" s="148"/>
      <c r="BT66" s="148">
        <v>0.92</v>
      </c>
      <c r="BU66" s="148">
        <v>0.04</v>
      </c>
      <c r="BV66" s="148">
        <v>0</v>
      </c>
      <c r="BW66" s="148"/>
      <c r="BX66" s="148">
        <v>0.156</v>
      </c>
      <c r="BY66" s="148">
        <v>0.48199999999999998</v>
      </c>
      <c r="BZ66" s="1"/>
      <c r="CA66" s="150">
        <v>5324.5</v>
      </c>
      <c r="CB66" s="150">
        <v>6496.8</v>
      </c>
      <c r="CC66" s="124" t="s">
        <v>4113</v>
      </c>
      <c r="CD66" t="s">
        <v>4635</v>
      </c>
    </row>
    <row r="67" spans="1:82" x14ac:dyDescent="0.3">
      <c r="A67" s="1">
        <v>81114020</v>
      </c>
      <c r="B67" s="124" t="s">
        <v>4113</v>
      </c>
      <c r="C67" t="s">
        <v>33</v>
      </c>
      <c r="D67" t="s">
        <v>614</v>
      </c>
      <c r="E67" s="30">
        <v>82.769927978515625</v>
      </c>
      <c r="F67" s="30">
        <v>83.078453063964844</v>
      </c>
      <c r="G67" s="30">
        <v>92.276191711425781</v>
      </c>
      <c r="H67" s="30">
        <v>90.559539794921875</v>
      </c>
      <c r="I67" s="1">
        <v>228</v>
      </c>
      <c r="J67" s="1" t="s">
        <v>3981</v>
      </c>
      <c r="K67" s="1">
        <v>4</v>
      </c>
      <c r="L67" t="s">
        <v>3803</v>
      </c>
      <c r="M67" t="s">
        <v>3908</v>
      </c>
      <c r="N67" t="s">
        <v>3916</v>
      </c>
      <c r="O67" t="s">
        <v>3921</v>
      </c>
      <c r="P67" s="148">
        <v>0.42105263471603388</v>
      </c>
      <c r="Q67" s="30">
        <v>49.030150220000003</v>
      </c>
      <c r="R67" s="30">
        <v>323.15789794921881</v>
      </c>
      <c r="S67" s="1">
        <v>40</v>
      </c>
      <c r="T67" s="1">
        <v>26</v>
      </c>
      <c r="U67" s="148">
        <v>0.64999997615814209</v>
      </c>
      <c r="V67" s="148">
        <v>0.3492063581943512</v>
      </c>
      <c r="W67" s="149">
        <v>49.154791070000002</v>
      </c>
      <c r="X67" s="149">
        <v>298.41268920898438</v>
      </c>
      <c r="Y67" s="1">
        <v>26</v>
      </c>
      <c r="Z67" s="30">
        <v>91.566658020019531</v>
      </c>
      <c r="AA67" s="148">
        <v>0.54899999999999993</v>
      </c>
      <c r="AB67" s="30">
        <v>52.2</v>
      </c>
      <c r="AC67" s="30">
        <v>367</v>
      </c>
      <c r="AD67" s="30">
        <v>90.357322692871094</v>
      </c>
      <c r="AE67" s="148">
        <v>0.52500000000000002</v>
      </c>
      <c r="AF67" s="30">
        <v>51.81</v>
      </c>
      <c r="AG67" s="30">
        <v>354.1</v>
      </c>
      <c r="AH67" s="30">
        <v>99.930198669433594</v>
      </c>
      <c r="AI67" s="148">
        <v>0.75599999999999989</v>
      </c>
      <c r="AJ67" s="30">
        <v>54.987451380000003</v>
      </c>
      <c r="AK67" s="30">
        <v>392.3</v>
      </c>
      <c r="AL67" s="30">
        <v>95.690086364746094</v>
      </c>
      <c r="AM67" s="148">
        <v>0.66</v>
      </c>
      <c r="AN67" s="30">
        <v>53.640849709999998</v>
      </c>
      <c r="AO67" s="30">
        <v>364</v>
      </c>
      <c r="AP67" s="148">
        <v>0.37894737720489502</v>
      </c>
      <c r="AQ67" s="30">
        <v>54.560691009999999</v>
      </c>
      <c r="AR67" s="30">
        <v>292.631591796875</v>
      </c>
      <c r="AS67" s="30">
        <v>40</v>
      </c>
      <c r="AT67" s="30">
        <v>26</v>
      </c>
      <c r="AU67" s="148">
        <v>0.64999997615814209</v>
      </c>
      <c r="AV67" s="30">
        <v>90.559539794921875</v>
      </c>
      <c r="AW67" s="148">
        <v>0.3174603283405304</v>
      </c>
      <c r="AX67" s="30">
        <v>53.178053319999997</v>
      </c>
      <c r="AY67" s="30">
        <v>266.66665649414063</v>
      </c>
      <c r="AZ67" s="30">
        <v>26</v>
      </c>
      <c r="BA67" s="30">
        <v>98.609550476074219</v>
      </c>
      <c r="BB67" s="148">
        <v>0.65900000000000003</v>
      </c>
      <c r="BC67" s="30">
        <v>56.61</v>
      </c>
      <c r="BD67" s="30">
        <v>389</v>
      </c>
      <c r="BE67" s="30">
        <v>95.626083374023438</v>
      </c>
      <c r="BF67" s="147">
        <v>0.55700000000000005</v>
      </c>
      <c r="BG67" s="30">
        <v>55.22</v>
      </c>
      <c r="BH67" s="30">
        <v>365.6</v>
      </c>
      <c r="BI67" s="30">
        <v>101.7849197387695</v>
      </c>
      <c r="BJ67" s="148">
        <v>0.74400000000000011</v>
      </c>
      <c r="BK67" s="30">
        <v>58.20827328</v>
      </c>
      <c r="BL67" s="30">
        <v>394.9</v>
      </c>
      <c r="BM67" s="30">
        <v>98.226692199707031</v>
      </c>
      <c r="BN67" s="148">
        <v>0.66</v>
      </c>
      <c r="BO67" s="30">
        <v>56.595320639999997</v>
      </c>
      <c r="BP67" s="30">
        <v>366</v>
      </c>
      <c r="BQ67" s="148"/>
      <c r="BR67" s="148">
        <v>4.3999999999999997E-2</v>
      </c>
      <c r="BS67" s="148"/>
      <c r="BT67" s="148">
        <v>0.91700000000000004</v>
      </c>
      <c r="BU67" s="148">
        <v>3.9E-2</v>
      </c>
      <c r="BV67" s="148">
        <v>0</v>
      </c>
      <c r="BW67" s="148"/>
      <c r="BX67" s="148">
        <v>0.215</v>
      </c>
      <c r="BY67" s="148">
        <v>0.51300000000000001</v>
      </c>
      <c r="BZ67" s="1"/>
      <c r="CA67" s="150">
        <v>8491.759765625</v>
      </c>
      <c r="CB67" s="150">
        <v>10321.77</v>
      </c>
      <c r="CC67" s="124" t="s">
        <v>4113</v>
      </c>
      <c r="CD67" t="s">
        <v>4634</v>
      </c>
    </row>
    <row r="68" spans="1:82" x14ac:dyDescent="0.3">
      <c r="A68" s="1">
        <v>90773000</v>
      </c>
      <c r="B68" s="124" t="s">
        <v>4114</v>
      </c>
      <c r="C68" t="s">
        <v>34</v>
      </c>
      <c r="D68" t="s">
        <v>615</v>
      </c>
      <c r="E68" s="30">
        <v>84.820526123046875</v>
      </c>
      <c r="F68" s="30">
        <v>85.103919982910156</v>
      </c>
      <c r="G68" s="30">
        <v>81.51141357421875</v>
      </c>
      <c r="H68" s="30">
        <v>80.155807495117188</v>
      </c>
      <c r="I68" s="1">
        <v>125</v>
      </c>
      <c r="J68" s="1">
        <v>6</v>
      </c>
      <c r="K68" s="1">
        <v>8</v>
      </c>
      <c r="L68" t="s">
        <v>3829</v>
      </c>
      <c r="M68" t="s">
        <v>3910</v>
      </c>
      <c r="N68" t="s">
        <v>3916</v>
      </c>
      <c r="O68" t="s">
        <v>3921</v>
      </c>
      <c r="P68" s="148">
        <v>0.40000000596046448</v>
      </c>
      <c r="Q68" s="30">
        <v>49.883123300000001</v>
      </c>
      <c r="R68" s="30">
        <v>320.86956787109381</v>
      </c>
      <c r="S68" s="1">
        <v>249</v>
      </c>
      <c r="T68" s="1">
        <v>143</v>
      </c>
      <c r="U68" s="148">
        <v>0.57429718971252441</v>
      </c>
      <c r="V68" s="148">
        <v>0.25373134016990662</v>
      </c>
      <c r="W68" s="149">
        <v>49.994027340000002</v>
      </c>
      <c r="X68" s="149"/>
      <c r="Y68" s="1">
        <v>143</v>
      </c>
      <c r="Z68" s="30">
        <v>81.597625732421875</v>
      </c>
      <c r="AA68" s="148">
        <v>0.34100000000000003</v>
      </c>
      <c r="AB68" s="30">
        <v>48.9</v>
      </c>
      <c r="AC68" s="30">
        <v>307.8</v>
      </c>
      <c r="AD68" s="30">
        <v>81.786842346191406</v>
      </c>
      <c r="AE68" s="148">
        <v>0.23899999999999999</v>
      </c>
      <c r="AF68" s="30">
        <v>48.9</v>
      </c>
      <c r="AG68" s="30">
        <v>268.7</v>
      </c>
      <c r="AH68" s="30"/>
      <c r="AI68" s="148"/>
      <c r="AJ68" s="30"/>
      <c r="AK68" s="30"/>
      <c r="AL68" s="30"/>
      <c r="AM68" s="148"/>
      <c r="AN68" s="30"/>
      <c r="AO68" s="30"/>
      <c r="AP68" s="148">
        <v>0.2155172377824783</v>
      </c>
      <c r="AQ68" s="30">
        <v>47.827034220000002</v>
      </c>
      <c r="AR68" s="30">
        <v>241.3793029785156</v>
      </c>
      <c r="AS68" s="30">
        <v>250</v>
      </c>
      <c r="AT68" s="30">
        <v>143</v>
      </c>
      <c r="AU68" s="148">
        <v>0.57429718971252441</v>
      </c>
      <c r="AV68" s="30">
        <v>80.155807495117188</v>
      </c>
      <c r="AW68" s="148">
        <v>0.13432836532592771</v>
      </c>
      <c r="AX68" s="30">
        <v>47.215500820000003</v>
      </c>
      <c r="AY68" s="30"/>
      <c r="AZ68" s="30">
        <v>143</v>
      </c>
      <c r="BA68" s="30">
        <v>76.731910705566406</v>
      </c>
      <c r="BB68" s="148">
        <v>0.27900000000000003</v>
      </c>
      <c r="BC68" s="30">
        <v>46</v>
      </c>
      <c r="BD68" s="30">
        <v>274.39999999999998</v>
      </c>
      <c r="BE68" s="30">
        <v>78.240089416503906</v>
      </c>
      <c r="BF68" s="147">
        <v>0.19400000000000001</v>
      </c>
      <c r="BG68" s="30">
        <v>46.65</v>
      </c>
      <c r="BH68" s="30">
        <v>243.3</v>
      </c>
      <c r="BI68" s="30"/>
      <c r="BJ68" s="148"/>
      <c r="BK68" s="30"/>
      <c r="BL68" s="30"/>
      <c r="BM68" s="30"/>
      <c r="BN68" s="148"/>
      <c r="BO68" s="30"/>
      <c r="BP68" s="30"/>
      <c r="BQ68" s="148"/>
      <c r="BR68" s="148"/>
      <c r="BS68" s="148"/>
      <c r="BT68" s="148">
        <v>0.96799999999999997</v>
      </c>
      <c r="BU68" s="148"/>
      <c r="BV68" s="148">
        <v>3.2000001519918442E-2</v>
      </c>
      <c r="BW68" s="148"/>
      <c r="BX68" s="148">
        <v>0.17599999999999999</v>
      </c>
      <c r="BY68" s="148">
        <v>0.53700000000000003</v>
      </c>
      <c r="BZ68" s="1"/>
      <c r="CA68" s="150">
        <v>6166.85986328125</v>
      </c>
      <c r="CB68" s="150">
        <v>8180.68</v>
      </c>
      <c r="CC68" s="124" t="s">
        <v>4114</v>
      </c>
      <c r="CD68" t="s">
        <v>4633</v>
      </c>
    </row>
    <row r="69" spans="1:82" x14ac:dyDescent="0.3">
      <c r="A69" s="1">
        <v>90774020</v>
      </c>
      <c r="B69" s="124" t="s">
        <v>4114</v>
      </c>
      <c r="C69" t="s">
        <v>34</v>
      </c>
      <c r="D69" t="s">
        <v>616</v>
      </c>
      <c r="E69" s="30">
        <v>90.120162963867188</v>
      </c>
      <c r="F69" s="30">
        <v>88.069404602050781</v>
      </c>
      <c r="G69" s="30">
        <v>80.24639892578125</v>
      </c>
      <c r="H69" s="30">
        <v>78.733047485351563</v>
      </c>
      <c r="I69" s="1">
        <v>229</v>
      </c>
      <c r="J69" s="1" t="s">
        <v>4733</v>
      </c>
      <c r="K69" s="1">
        <v>5</v>
      </c>
      <c r="L69" t="s">
        <v>3829</v>
      </c>
      <c r="M69" t="s">
        <v>3910</v>
      </c>
      <c r="N69" t="s">
        <v>3916</v>
      </c>
      <c r="O69" t="s">
        <v>3921</v>
      </c>
      <c r="P69" s="148">
        <v>0.41739130020141602</v>
      </c>
      <c r="Q69" s="30">
        <v>52.08757482</v>
      </c>
      <c r="R69" s="30">
        <v>331.30435180664063</v>
      </c>
      <c r="S69" s="1">
        <v>113</v>
      </c>
      <c r="T69" s="1">
        <v>62</v>
      </c>
      <c r="U69" s="148">
        <v>0.54867255687713623</v>
      </c>
      <c r="V69" s="148">
        <v>0.3125</v>
      </c>
      <c r="W69" s="149">
        <v>51.222753619999999</v>
      </c>
      <c r="X69" s="149">
        <v>304.6875</v>
      </c>
      <c r="Y69" s="1">
        <v>62</v>
      </c>
      <c r="Z69" s="30">
        <v>82.201812744140625</v>
      </c>
      <c r="AA69" s="148">
        <v>0.41399999999999998</v>
      </c>
      <c r="AB69" s="30">
        <v>49.1</v>
      </c>
      <c r="AC69" s="30">
        <v>318.89999999999998</v>
      </c>
      <c r="AD69" s="30">
        <v>80.343704223632813</v>
      </c>
      <c r="AE69" s="148">
        <v>0.28599999999999998</v>
      </c>
      <c r="AF69" s="30">
        <v>48.41</v>
      </c>
      <c r="AG69" s="30">
        <v>282.5</v>
      </c>
      <c r="AH69" s="30">
        <v>84.472175598144531</v>
      </c>
      <c r="AI69" s="148">
        <v>0.41899999999999998</v>
      </c>
      <c r="AJ69" s="30">
        <v>49.867537859999999</v>
      </c>
      <c r="AK69" s="30">
        <v>326.3</v>
      </c>
      <c r="AL69" s="30">
        <v>83.158668518066406</v>
      </c>
      <c r="AM69" s="148">
        <v>0.33300000000000002</v>
      </c>
      <c r="AN69" s="30">
        <v>49.376428689999997</v>
      </c>
      <c r="AO69" s="30">
        <v>292.5</v>
      </c>
      <c r="AP69" s="148">
        <v>0.32173913717269897</v>
      </c>
      <c r="AQ69" s="30">
        <v>47.035737670000003</v>
      </c>
      <c r="AR69" s="30">
        <v>274.78262329101563</v>
      </c>
      <c r="AS69" s="30">
        <v>113</v>
      </c>
      <c r="AT69" s="30">
        <v>62</v>
      </c>
      <c r="AU69" s="148">
        <v>0.54867255687713623</v>
      </c>
      <c r="AV69" s="30">
        <v>78.733047485351563</v>
      </c>
      <c r="AW69" s="148">
        <v>0.234375</v>
      </c>
      <c r="AX69" s="30">
        <v>46.400091410000002</v>
      </c>
      <c r="AY69" s="30">
        <v>237.5</v>
      </c>
      <c r="AZ69" s="30">
        <v>62</v>
      </c>
      <c r="BA69" s="30">
        <v>83.103439331054688</v>
      </c>
      <c r="BB69" s="148">
        <v>0.36</v>
      </c>
      <c r="BC69" s="30">
        <v>49.09</v>
      </c>
      <c r="BD69" s="30">
        <v>291</v>
      </c>
      <c r="BE69" s="30">
        <v>83.068405151367188</v>
      </c>
      <c r="BF69" s="147">
        <v>0.254</v>
      </c>
      <c r="BG69" s="30">
        <v>49.03</v>
      </c>
      <c r="BH69" s="30">
        <v>261.89999999999998</v>
      </c>
      <c r="BI69" s="30">
        <v>86.647384643554688</v>
      </c>
      <c r="BJ69" s="148">
        <v>0.34399999999999997</v>
      </c>
      <c r="BK69" s="30">
        <v>50.834442670000001</v>
      </c>
      <c r="BL69" s="30">
        <v>292.5</v>
      </c>
      <c r="BM69" s="30">
        <v>87.097694396972656</v>
      </c>
      <c r="BN69" s="148">
        <v>0.28000000000000003</v>
      </c>
      <c r="BO69" s="30">
        <v>51.048922609999998</v>
      </c>
      <c r="BP69" s="30">
        <v>263.39999999999998</v>
      </c>
      <c r="BQ69" s="148"/>
      <c r="BR69" s="148"/>
      <c r="BS69" s="148"/>
      <c r="BT69" s="148">
        <v>0.97799999999999998</v>
      </c>
      <c r="BU69" s="148"/>
      <c r="BV69" s="148">
        <v>2.199999988079071E-2</v>
      </c>
      <c r="BW69" s="148"/>
      <c r="BX69" s="148">
        <v>0.109</v>
      </c>
      <c r="BY69" s="148">
        <v>0.56300000000000006</v>
      </c>
      <c r="BZ69" s="1"/>
      <c r="CA69" s="150">
        <v>7428.919921875</v>
      </c>
      <c r="CB69" s="150">
        <v>9277.25</v>
      </c>
      <c r="CC69" s="124" t="s">
        <v>4114</v>
      </c>
      <c r="CD69" t="s">
        <v>4634</v>
      </c>
    </row>
    <row r="70" spans="1:82" x14ac:dyDescent="0.3">
      <c r="A70" s="1">
        <v>90781050</v>
      </c>
      <c r="B70" s="124" t="s">
        <v>4115</v>
      </c>
      <c r="C70" t="s">
        <v>35</v>
      </c>
      <c r="D70" t="s">
        <v>617</v>
      </c>
      <c r="E70" s="30">
        <v>87.17236328125</v>
      </c>
      <c r="F70" s="30">
        <v>82.128852844238281</v>
      </c>
      <c r="G70" s="30">
        <v>91.309051513671875</v>
      </c>
      <c r="H70" s="30">
        <v>87.968147277832031</v>
      </c>
      <c r="I70" s="1">
        <v>75</v>
      </c>
      <c r="J70" s="1">
        <v>7</v>
      </c>
      <c r="K70" s="1">
        <v>12</v>
      </c>
      <c r="L70" t="s">
        <v>3829</v>
      </c>
      <c r="M70" t="s">
        <v>3910</v>
      </c>
      <c r="N70" t="s">
        <v>3916</v>
      </c>
      <c r="O70" t="s">
        <v>3921</v>
      </c>
      <c r="P70" s="148">
        <v>0.3333333432674408</v>
      </c>
      <c r="Q70" s="30">
        <v>50.861400740000001</v>
      </c>
      <c r="R70" s="30"/>
      <c r="S70" s="1">
        <v>50</v>
      </c>
      <c r="T70" s="1">
        <v>19</v>
      </c>
      <c r="U70" s="148">
        <v>0.37999999523162842</v>
      </c>
      <c r="V70" s="148"/>
      <c r="W70" s="149">
        <v>48.761332670000002</v>
      </c>
      <c r="X70" s="149"/>
      <c r="Y70" s="1">
        <v>19</v>
      </c>
      <c r="Z70" s="30">
        <v>84.618545532226563</v>
      </c>
      <c r="AA70" s="148">
        <v>0.65</v>
      </c>
      <c r="AB70" s="30">
        <v>49.9</v>
      </c>
      <c r="AC70" s="30">
        <v>382.5</v>
      </c>
      <c r="AD70" s="30">
        <v>81.875198364257813</v>
      </c>
      <c r="AE70" s="148">
        <v>0.38900000000000001</v>
      </c>
      <c r="AF70" s="30">
        <v>48.93</v>
      </c>
      <c r="AG70" s="30">
        <v>338.9</v>
      </c>
      <c r="AH70" s="30">
        <v>85.717658996582031</v>
      </c>
      <c r="AI70" s="148">
        <v>0.54200000000000004</v>
      </c>
      <c r="AJ70" s="30">
        <v>50.280059870000002</v>
      </c>
      <c r="AK70" s="30">
        <v>356.3</v>
      </c>
      <c r="AL70" s="30">
        <v>84.030593872070313</v>
      </c>
      <c r="AM70" s="148">
        <v>0.3</v>
      </c>
      <c r="AN70" s="30">
        <v>49.673142740000003</v>
      </c>
      <c r="AO70" s="30">
        <v>310</v>
      </c>
      <c r="AP70" s="148">
        <v>0.36170211434364319</v>
      </c>
      <c r="AQ70" s="30">
        <v>53.955720849999999</v>
      </c>
      <c r="AR70" s="30"/>
      <c r="AS70" s="30">
        <v>50</v>
      </c>
      <c r="AT70" s="30">
        <v>19</v>
      </c>
      <c r="AU70" s="148">
        <v>0.37999999523162842</v>
      </c>
      <c r="AV70" s="30">
        <v>87.968147277832031</v>
      </c>
      <c r="AW70" s="148"/>
      <c r="AX70" s="30">
        <v>51.692885199999999</v>
      </c>
      <c r="AY70" s="30"/>
      <c r="AZ70" s="30">
        <v>19</v>
      </c>
      <c r="BA70" s="30">
        <v>86.670669555664063</v>
      </c>
      <c r="BB70" s="148">
        <v>0.63200000000000001</v>
      </c>
      <c r="BC70" s="30">
        <v>50.82</v>
      </c>
      <c r="BD70" s="30">
        <v>365.8</v>
      </c>
      <c r="BE70" s="30">
        <v>82.480079650878906</v>
      </c>
      <c r="BF70" s="147">
        <v>0.33300000000000002</v>
      </c>
      <c r="BG70" s="30">
        <v>48.74</v>
      </c>
      <c r="BH70" s="30">
        <v>306.7</v>
      </c>
      <c r="BI70" s="30">
        <v>85.330780029296875</v>
      </c>
      <c r="BJ70" s="148">
        <v>0.58499999999999996</v>
      </c>
      <c r="BK70" s="30">
        <v>50.193095130000003</v>
      </c>
      <c r="BL70" s="30">
        <v>365.9</v>
      </c>
      <c r="BM70" s="30">
        <v>80.773368835449219</v>
      </c>
      <c r="BN70" s="148">
        <v>0.38100000000000001</v>
      </c>
      <c r="BO70" s="30">
        <v>47.897044909999998</v>
      </c>
      <c r="BP70" s="30">
        <v>304.8</v>
      </c>
      <c r="BQ70" s="148"/>
      <c r="BR70" s="148"/>
      <c r="BS70" s="148"/>
      <c r="BT70" s="148">
        <v>0.97299999999999998</v>
      </c>
      <c r="BU70" s="148"/>
      <c r="BV70" s="148">
        <v>2.700000070035458E-2</v>
      </c>
      <c r="BW70" s="148"/>
      <c r="BX70" s="148">
        <v>0.17299999999999999</v>
      </c>
      <c r="BY70" s="148">
        <v>0.28199999999999997</v>
      </c>
      <c r="BZ70" s="1"/>
      <c r="CA70" s="150">
        <v>12032.41015625</v>
      </c>
      <c r="CB70" s="150">
        <v>14150.6</v>
      </c>
      <c r="CC70" s="124" t="s">
        <v>4115</v>
      </c>
      <c r="CD70" t="s">
        <v>4633</v>
      </c>
    </row>
    <row r="71" spans="1:82" x14ac:dyDescent="0.3">
      <c r="A71" s="1">
        <v>90784020</v>
      </c>
      <c r="B71" s="124" t="s">
        <v>4115</v>
      </c>
      <c r="C71" t="s">
        <v>35</v>
      </c>
      <c r="D71" t="s">
        <v>618</v>
      </c>
      <c r="E71" s="30">
        <v>84.891166687011719</v>
      </c>
      <c r="F71" s="30">
        <v>81.61785888671875</v>
      </c>
      <c r="G71" s="30">
        <v>87.719497680664063</v>
      </c>
      <c r="H71" s="30">
        <v>85.172698974609375</v>
      </c>
      <c r="I71" s="1">
        <v>101</v>
      </c>
      <c r="J71" s="1" t="s">
        <v>3981</v>
      </c>
      <c r="K71" s="1">
        <v>6</v>
      </c>
      <c r="L71" t="s">
        <v>3829</v>
      </c>
      <c r="M71" t="s">
        <v>3910</v>
      </c>
      <c r="N71" t="s">
        <v>3916</v>
      </c>
      <c r="O71" t="s">
        <v>3921</v>
      </c>
      <c r="P71" s="148">
        <v>0.5625</v>
      </c>
      <c r="Q71" s="30">
        <v>49.912507349999998</v>
      </c>
      <c r="R71" s="30">
        <v>351.5625</v>
      </c>
      <c r="S71" s="1">
        <v>76</v>
      </c>
      <c r="T71" s="1">
        <v>27</v>
      </c>
      <c r="U71" s="148">
        <v>0.35526314377784729</v>
      </c>
      <c r="V71" s="148"/>
      <c r="W71" s="149">
        <v>48.549604100000003</v>
      </c>
      <c r="X71" s="149"/>
      <c r="Y71" s="1">
        <v>27</v>
      </c>
      <c r="Z71" s="30">
        <v>85.524818420410156</v>
      </c>
      <c r="AA71" s="148">
        <v>0.54100000000000004</v>
      </c>
      <c r="AB71" s="30">
        <v>50.2</v>
      </c>
      <c r="AC71" s="30">
        <v>345.9</v>
      </c>
      <c r="AD71" s="30">
        <v>82.611495971679688</v>
      </c>
      <c r="AE71" s="148">
        <v>0.318</v>
      </c>
      <c r="AF71" s="30">
        <v>49.18</v>
      </c>
      <c r="AG71" s="30">
        <v>281.8</v>
      </c>
      <c r="AH71" s="30">
        <v>85.582290649414063</v>
      </c>
      <c r="AI71" s="148">
        <v>0.441</v>
      </c>
      <c r="AJ71" s="30">
        <v>50.2352238</v>
      </c>
      <c r="AK71" s="30">
        <v>352.5</v>
      </c>
      <c r="AL71" s="30">
        <v>84.479621887207031</v>
      </c>
      <c r="AM71" s="148">
        <v>0.217</v>
      </c>
      <c r="AN71" s="30">
        <v>49.825947309999997</v>
      </c>
      <c r="AO71" s="30">
        <v>308.7</v>
      </c>
      <c r="AP71" s="148">
        <v>0.578125</v>
      </c>
      <c r="AQ71" s="30">
        <v>51.710355079999999</v>
      </c>
      <c r="AR71" s="30">
        <v>343.75</v>
      </c>
      <c r="AS71" s="30">
        <v>75</v>
      </c>
      <c r="AT71" s="30">
        <v>27</v>
      </c>
      <c r="AU71" s="148">
        <v>0.35526314377784729</v>
      </c>
      <c r="AV71" s="30">
        <v>85.172698974609375</v>
      </c>
      <c r="AW71" s="148">
        <v>0.28571429848670959</v>
      </c>
      <c r="AX71" s="30">
        <v>50.090763209999999</v>
      </c>
      <c r="AY71" s="30"/>
      <c r="AZ71" s="30">
        <v>27</v>
      </c>
      <c r="BA71" s="30">
        <v>87.124305725097656</v>
      </c>
      <c r="BB71" s="148">
        <v>0.49199999999999999</v>
      </c>
      <c r="BC71" s="30">
        <v>51.04</v>
      </c>
      <c r="BD71" s="30">
        <v>334.4</v>
      </c>
      <c r="BE71" s="30">
        <v>88.850212097167969</v>
      </c>
      <c r="BF71" s="147">
        <v>0.27300000000000002</v>
      </c>
      <c r="BG71" s="30">
        <v>51.88</v>
      </c>
      <c r="BH71" s="30">
        <v>272.7</v>
      </c>
      <c r="BI71" s="30">
        <v>87.119400024414063</v>
      </c>
      <c r="BJ71" s="148">
        <v>0.49199999999999999</v>
      </c>
      <c r="BK71" s="30">
        <v>51.06437141</v>
      </c>
      <c r="BL71" s="30">
        <v>344.1</v>
      </c>
      <c r="BM71" s="30">
        <v>89.794349670410156</v>
      </c>
      <c r="BN71" s="148">
        <v>0.34799999999999998</v>
      </c>
      <c r="BO71" s="30">
        <v>52.392864299999999</v>
      </c>
      <c r="BP71" s="30">
        <v>317.39999999999998</v>
      </c>
      <c r="BQ71" s="148"/>
      <c r="BR71" s="148"/>
      <c r="BS71" s="148"/>
      <c r="BT71" s="148">
        <v>1</v>
      </c>
      <c r="BU71" s="148"/>
      <c r="BV71" s="148">
        <v>0</v>
      </c>
      <c r="BW71" s="148"/>
      <c r="BX71" s="148">
        <v>0.109</v>
      </c>
      <c r="BY71" s="148">
        <v>0.23200000000000001</v>
      </c>
      <c r="BZ71" s="1"/>
      <c r="CA71" s="150">
        <v>8408.4501953125</v>
      </c>
      <c r="CB71" s="150">
        <v>9034.24</v>
      </c>
      <c r="CC71" s="124" t="s">
        <v>4115</v>
      </c>
      <c r="CD71" t="s">
        <v>4634</v>
      </c>
    </row>
    <row r="72" spans="1:82" x14ac:dyDescent="0.3">
      <c r="A72" s="1">
        <v>90791050</v>
      </c>
      <c r="B72" s="124" t="s">
        <v>4116</v>
      </c>
      <c r="C72" t="s">
        <v>36</v>
      </c>
      <c r="D72" t="s">
        <v>619</v>
      </c>
      <c r="E72" s="30">
        <v>80.441917419433594</v>
      </c>
      <c r="F72" s="30">
        <v>80.13751220703125</v>
      </c>
      <c r="G72" s="30">
        <v>83.770729064941406</v>
      </c>
      <c r="H72" s="30">
        <v>84.724929809570313</v>
      </c>
      <c r="I72" s="1">
        <v>99</v>
      </c>
      <c r="J72" s="1">
        <v>7</v>
      </c>
      <c r="K72" s="1">
        <v>12</v>
      </c>
      <c r="L72" t="s">
        <v>3829</v>
      </c>
      <c r="M72" t="s">
        <v>3910</v>
      </c>
      <c r="N72" t="s">
        <v>3917</v>
      </c>
      <c r="O72" t="s">
        <v>3921</v>
      </c>
      <c r="P72" s="148">
        <v>0.21621622145175931</v>
      </c>
      <c r="Q72" s="30">
        <v>48.061784410000001</v>
      </c>
      <c r="R72" s="30"/>
      <c r="S72" s="1">
        <v>70</v>
      </c>
      <c r="T72" s="1">
        <v>58</v>
      </c>
      <c r="U72" s="148">
        <v>0.82857143878936768</v>
      </c>
      <c r="V72" s="148">
        <v>0.21621622145175931</v>
      </c>
      <c r="W72" s="149">
        <v>47.936235269999997</v>
      </c>
      <c r="X72" s="149"/>
      <c r="Y72" s="1">
        <v>58</v>
      </c>
      <c r="Z72" s="30">
        <v>80.691352844238281</v>
      </c>
      <c r="AA72" s="148">
        <v>0.441</v>
      </c>
      <c r="AB72" s="30">
        <v>48.6</v>
      </c>
      <c r="AC72" s="30">
        <v>327.10000000000002</v>
      </c>
      <c r="AD72" s="30">
        <v>81.227256774902344</v>
      </c>
      <c r="AE72" s="148">
        <v>0.308</v>
      </c>
      <c r="AF72" s="30">
        <v>48.71</v>
      </c>
      <c r="AG72" s="30">
        <v>294.89999999999998</v>
      </c>
      <c r="AH72" s="30">
        <v>83.829452514648438</v>
      </c>
      <c r="AI72" s="148">
        <v>0.36799999999999999</v>
      </c>
      <c r="AJ72" s="30">
        <v>49.654658939999997</v>
      </c>
      <c r="AK72" s="30">
        <v>314</v>
      </c>
      <c r="AL72" s="30">
        <v>87.018142700195313</v>
      </c>
      <c r="AM72" s="148">
        <v>0.38100000000000001</v>
      </c>
      <c r="AN72" s="30">
        <v>50.689800939999998</v>
      </c>
      <c r="AO72" s="30">
        <v>321.39999999999998</v>
      </c>
      <c r="AP72" s="148">
        <v>0.380952388048172</v>
      </c>
      <c r="AQ72" s="30">
        <v>49.240295609999997</v>
      </c>
      <c r="AR72" s="30"/>
      <c r="AS72" s="30">
        <v>70</v>
      </c>
      <c r="AT72" s="30">
        <v>58</v>
      </c>
      <c r="AU72" s="148">
        <v>0.82857143878936768</v>
      </c>
      <c r="AV72" s="30">
        <v>84.724929809570313</v>
      </c>
      <c r="AW72" s="148">
        <v>0.380952388048172</v>
      </c>
      <c r="AX72" s="30">
        <v>49.834141670000001</v>
      </c>
      <c r="AY72" s="30"/>
      <c r="AZ72" s="30">
        <v>58</v>
      </c>
      <c r="BA72" s="30">
        <v>77.041206359863281</v>
      </c>
      <c r="BB72" s="148">
        <v>0.22800000000000001</v>
      </c>
      <c r="BC72" s="30">
        <v>46.15</v>
      </c>
      <c r="BD72" s="30">
        <v>263.2</v>
      </c>
      <c r="BE72" s="30">
        <v>78.2603759765625</v>
      </c>
      <c r="BF72" s="147">
        <v>0.20499999999999999</v>
      </c>
      <c r="BG72" s="30">
        <v>46.66</v>
      </c>
      <c r="BH72" s="30">
        <v>241</v>
      </c>
      <c r="BI72" s="30">
        <v>79.058319091796875</v>
      </c>
      <c r="BJ72" s="148">
        <v>0.23400000000000001</v>
      </c>
      <c r="BK72" s="30">
        <v>47.137639299999996</v>
      </c>
      <c r="BL72" s="30">
        <v>271.89999999999998</v>
      </c>
      <c r="BM72" s="30">
        <v>80.2021484375</v>
      </c>
      <c r="BN72" s="148">
        <v>0.22700000000000001</v>
      </c>
      <c r="BO72" s="30">
        <v>47.612362900000001</v>
      </c>
      <c r="BP72" s="30">
        <v>268.2</v>
      </c>
      <c r="BQ72" s="148"/>
      <c r="BR72" s="148"/>
      <c r="BS72" s="148"/>
      <c r="BT72" s="148">
        <v>0.94900000000000007</v>
      </c>
      <c r="BU72" s="148"/>
      <c r="BV72" s="148">
        <v>5.0999999046325677E-2</v>
      </c>
      <c r="BW72" s="148"/>
      <c r="BX72" s="148">
        <v>0.14099999999999999</v>
      </c>
      <c r="BY72" s="148">
        <v>0.41959999999999997</v>
      </c>
      <c r="BZ72" s="1">
        <v>1</v>
      </c>
      <c r="CA72" s="150">
        <v>9529.23046875</v>
      </c>
      <c r="CB72" s="150">
        <v>11370.12</v>
      </c>
      <c r="CC72" s="124" t="s">
        <v>4116</v>
      </c>
      <c r="CD72" t="s">
        <v>4633</v>
      </c>
    </row>
    <row r="73" spans="1:82" x14ac:dyDescent="0.3">
      <c r="A73" s="1">
        <v>90794020</v>
      </c>
      <c r="B73" s="124" t="s">
        <v>4116</v>
      </c>
      <c r="C73" t="s">
        <v>36</v>
      </c>
      <c r="D73" t="s">
        <v>620</v>
      </c>
      <c r="E73" s="30">
        <v>96.509117126464844</v>
      </c>
      <c r="F73" s="30">
        <v>96.649192810058594</v>
      </c>
      <c r="G73" s="30">
        <v>91.128028869628906</v>
      </c>
      <c r="H73" s="30">
        <v>93.571784973144531</v>
      </c>
      <c r="I73" s="1">
        <v>109</v>
      </c>
      <c r="J73" s="1" t="s">
        <v>4733</v>
      </c>
      <c r="K73" s="1">
        <v>6</v>
      </c>
      <c r="L73" t="s">
        <v>3829</v>
      </c>
      <c r="M73" t="s">
        <v>3910</v>
      </c>
      <c r="N73" t="s">
        <v>3917</v>
      </c>
      <c r="O73" t="s">
        <v>3921</v>
      </c>
      <c r="P73" s="148">
        <v>0.34328359365463262</v>
      </c>
      <c r="Q73" s="30">
        <v>54.745144459999999</v>
      </c>
      <c r="R73" s="30">
        <v>282.08953857421881</v>
      </c>
      <c r="S73" s="1">
        <v>78</v>
      </c>
      <c r="T73" s="1">
        <v>62</v>
      </c>
      <c r="U73" s="148">
        <v>0.79487180709838867</v>
      </c>
      <c r="V73" s="148">
        <v>0.34328359365463262</v>
      </c>
      <c r="W73" s="149">
        <v>54.777724890000002</v>
      </c>
      <c r="X73" s="149">
        <v>282.08953857421881</v>
      </c>
      <c r="Y73" s="1">
        <v>62</v>
      </c>
      <c r="Z73" s="30">
        <v>88.545738220214844</v>
      </c>
      <c r="AA73" s="148">
        <v>0.55399999999999994</v>
      </c>
      <c r="AB73" s="30">
        <v>51.2</v>
      </c>
      <c r="AC73" s="30">
        <v>349.2</v>
      </c>
      <c r="AD73" s="30">
        <v>88.590217590332031</v>
      </c>
      <c r="AE73" s="148">
        <v>0.51100000000000001</v>
      </c>
      <c r="AF73" s="30">
        <v>51.21</v>
      </c>
      <c r="AG73" s="30">
        <v>331.9</v>
      </c>
      <c r="AH73" s="30">
        <v>86.149154663085938</v>
      </c>
      <c r="AI73" s="148">
        <v>0.44900000000000001</v>
      </c>
      <c r="AJ73" s="30">
        <v>50.422978180000001</v>
      </c>
      <c r="AK73" s="30">
        <v>330.4</v>
      </c>
      <c r="AL73" s="30">
        <v>87.537368774414063</v>
      </c>
      <c r="AM73" s="148">
        <v>0.43799999999999989</v>
      </c>
      <c r="AN73" s="30">
        <v>50.866493069999997</v>
      </c>
      <c r="AO73" s="30">
        <v>322.89999999999998</v>
      </c>
      <c r="AP73" s="148">
        <v>0.2985074520111084</v>
      </c>
      <c r="AQ73" s="30">
        <v>53.8424847</v>
      </c>
      <c r="AR73" s="30"/>
      <c r="AS73" s="30">
        <v>78</v>
      </c>
      <c r="AT73" s="30">
        <v>62</v>
      </c>
      <c r="AU73" s="148">
        <v>0.79487180709838867</v>
      </c>
      <c r="AV73" s="30">
        <v>93.571784973144531</v>
      </c>
      <c r="AW73" s="148">
        <v>0.2985074520111084</v>
      </c>
      <c r="AX73" s="30">
        <v>54.904423700000002</v>
      </c>
      <c r="AY73" s="30"/>
      <c r="AZ73" s="30">
        <v>62</v>
      </c>
      <c r="BA73" s="30">
        <v>93.743270874023438</v>
      </c>
      <c r="BB73" s="148">
        <v>0.55399999999999994</v>
      </c>
      <c r="BC73" s="30">
        <v>54.25</v>
      </c>
      <c r="BD73" s="30">
        <v>356.9</v>
      </c>
      <c r="BE73" s="30">
        <v>94.976898193359375</v>
      </c>
      <c r="BF73" s="147">
        <v>0.46800000000000003</v>
      </c>
      <c r="BG73" s="30">
        <v>54.9</v>
      </c>
      <c r="BH73" s="30">
        <v>346.8</v>
      </c>
      <c r="BI73" s="30">
        <v>92.518692016601563</v>
      </c>
      <c r="BJ73" s="148">
        <v>0.52200000000000002</v>
      </c>
      <c r="BK73" s="30">
        <v>53.694488409999998</v>
      </c>
      <c r="BL73" s="30">
        <v>342</v>
      </c>
      <c r="BM73" s="30">
        <v>93.901168823242188</v>
      </c>
      <c r="BN73" s="148">
        <v>0.47899999999999998</v>
      </c>
      <c r="BO73" s="30">
        <v>54.439593299999999</v>
      </c>
      <c r="BP73" s="30">
        <v>329.2</v>
      </c>
      <c r="BQ73" s="148"/>
      <c r="BR73" s="148"/>
      <c r="BS73" s="148"/>
      <c r="BT73" s="148">
        <v>1</v>
      </c>
      <c r="BU73" s="148"/>
      <c r="BV73" s="148">
        <v>0</v>
      </c>
      <c r="BW73" s="148"/>
      <c r="BX73" s="148">
        <v>0.20200000000000001</v>
      </c>
      <c r="BY73" s="148">
        <v>0.54210000000000003</v>
      </c>
      <c r="BZ73" s="1">
        <v>1</v>
      </c>
      <c r="CA73" s="150">
        <v>8272.330078125</v>
      </c>
      <c r="CB73" s="150">
        <v>9917.9699999999993</v>
      </c>
      <c r="CC73" s="124" t="s">
        <v>4116</v>
      </c>
      <c r="CD73" t="s">
        <v>4634</v>
      </c>
    </row>
    <row r="74" spans="1:82" x14ac:dyDescent="0.3">
      <c r="A74" s="1">
        <v>90803000</v>
      </c>
      <c r="B74" s="124" t="s">
        <v>4117</v>
      </c>
      <c r="C74" t="s">
        <v>37</v>
      </c>
      <c r="D74" t="s">
        <v>621</v>
      </c>
      <c r="E74" s="30">
        <v>94.701904296875</v>
      </c>
      <c r="F74" s="30">
        <v>94.128982543945313</v>
      </c>
      <c r="G74" s="30">
        <v>88.454010009765625</v>
      </c>
      <c r="H74" s="30">
        <v>88.473823547363281</v>
      </c>
      <c r="I74" s="1">
        <v>271</v>
      </c>
      <c r="J74" s="1">
        <v>5</v>
      </c>
      <c r="K74" s="1">
        <v>8</v>
      </c>
      <c r="L74" t="s">
        <v>3829</v>
      </c>
      <c r="M74" t="s">
        <v>3910</v>
      </c>
      <c r="N74" t="s">
        <v>3916</v>
      </c>
      <c r="O74" t="s">
        <v>3921</v>
      </c>
      <c r="P74" s="148">
        <v>0.47843137383460999</v>
      </c>
      <c r="Q74" s="30">
        <v>53.993409730000003</v>
      </c>
      <c r="R74" s="30">
        <v>348.62744140625</v>
      </c>
      <c r="S74" s="1">
        <v>503</v>
      </c>
      <c r="T74" s="1">
        <v>330</v>
      </c>
      <c r="U74" s="148">
        <v>0.65606361627578735</v>
      </c>
      <c r="V74" s="148">
        <v>0.41317364573478699</v>
      </c>
      <c r="W74" s="149">
        <v>53.7334958</v>
      </c>
      <c r="X74" s="149">
        <v>331.13772583007813</v>
      </c>
      <c r="Y74" s="1">
        <v>330</v>
      </c>
      <c r="Z74" s="30">
        <v>88.243644714355469</v>
      </c>
      <c r="AA74" s="148">
        <v>0.45700000000000002</v>
      </c>
      <c r="AB74" s="30">
        <v>51.1</v>
      </c>
      <c r="AC74" s="30">
        <v>354.3</v>
      </c>
      <c r="AD74" s="30">
        <v>88.796379089355469</v>
      </c>
      <c r="AE74" s="148">
        <v>0.374</v>
      </c>
      <c r="AF74" s="30">
        <v>51.28</v>
      </c>
      <c r="AG74" s="30">
        <v>338</v>
      </c>
      <c r="AH74" s="30">
        <v>89.879058837890625</v>
      </c>
      <c r="AI74" s="148">
        <v>0.50600000000000001</v>
      </c>
      <c r="AJ74" s="30">
        <v>51.658373769999997</v>
      </c>
      <c r="AK74" s="30">
        <v>352.6</v>
      </c>
      <c r="AL74" s="30">
        <v>89.794410705566406</v>
      </c>
      <c r="AM74" s="148">
        <v>0.44500000000000001</v>
      </c>
      <c r="AN74" s="30">
        <v>51.63456042</v>
      </c>
      <c r="AO74" s="30">
        <v>339</v>
      </c>
      <c r="AP74" s="148">
        <v>0.30980393290519709</v>
      </c>
      <c r="AQ74" s="30">
        <v>52.169815530000001</v>
      </c>
      <c r="AR74" s="30">
        <v>295.29412841796881</v>
      </c>
      <c r="AS74" s="30">
        <v>503</v>
      </c>
      <c r="AT74" s="30">
        <v>330</v>
      </c>
      <c r="AU74" s="148">
        <v>0.65606361627578735</v>
      </c>
      <c r="AV74" s="30">
        <v>88.473823547363281</v>
      </c>
      <c r="AW74" s="148">
        <v>0.27544909715652471</v>
      </c>
      <c r="AX74" s="30">
        <v>51.982696249999996</v>
      </c>
      <c r="AY74" s="30">
        <v>280.23953247070313</v>
      </c>
      <c r="AZ74" s="30">
        <v>330</v>
      </c>
      <c r="BA74" s="30">
        <v>85.021080017089844</v>
      </c>
      <c r="BB74" s="148">
        <v>0.374</v>
      </c>
      <c r="BC74" s="30">
        <v>50.02</v>
      </c>
      <c r="BD74" s="30">
        <v>308.2</v>
      </c>
      <c r="BE74" s="30">
        <v>86.131752014160156</v>
      </c>
      <c r="BF74" s="147">
        <v>0.30099999999999999</v>
      </c>
      <c r="BG74" s="30">
        <v>50.54</v>
      </c>
      <c r="BH74" s="30">
        <v>281.60000000000002</v>
      </c>
      <c r="BI74" s="30">
        <v>87.327903747558594</v>
      </c>
      <c r="BJ74" s="148">
        <v>0.42199999999999999</v>
      </c>
      <c r="BK74" s="30">
        <v>51.16593623</v>
      </c>
      <c r="BL74" s="30">
        <v>315.3</v>
      </c>
      <c r="BM74" s="30">
        <v>88.084030151367188</v>
      </c>
      <c r="BN74" s="148">
        <v>0.34799999999999998</v>
      </c>
      <c r="BO74" s="30">
        <v>51.540484890000002</v>
      </c>
      <c r="BP74" s="30">
        <v>299.39999999999998</v>
      </c>
      <c r="BQ74" s="148"/>
      <c r="BR74" s="148"/>
      <c r="BS74" s="148"/>
      <c r="BT74" s="148">
        <v>0.98499999999999999</v>
      </c>
      <c r="BU74" s="148"/>
      <c r="BV74" s="148">
        <v>1.499999966472387E-2</v>
      </c>
      <c r="BW74" s="148"/>
      <c r="BX74" s="148">
        <v>0.14799999999999999</v>
      </c>
      <c r="BY74" s="148">
        <v>0.61599999999999999</v>
      </c>
      <c r="BZ74" s="1"/>
      <c r="CA74" s="150">
        <v>6502.47998046875</v>
      </c>
      <c r="CB74" s="150">
        <v>8690.58</v>
      </c>
      <c r="CC74" s="124" t="s">
        <v>4117</v>
      </c>
      <c r="CD74" t="s">
        <v>4635</v>
      </c>
    </row>
    <row r="75" spans="1:82" x14ac:dyDescent="0.3">
      <c r="A75" s="1">
        <v>90804040</v>
      </c>
      <c r="B75" s="124" t="s">
        <v>4117</v>
      </c>
      <c r="C75" t="s">
        <v>37</v>
      </c>
      <c r="D75" t="s">
        <v>622</v>
      </c>
      <c r="E75" s="30">
        <v>82.009178161621094</v>
      </c>
      <c r="F75" s="30">
        <v>80.84228515625</v>
      </c>
      <c r="G75" s="30">
        <v>87.873336791992188</v>
      </c>
      <c r="H75" s="30">
        <v>86.045059204101563</v>
      </c>
      <c r="I75" s="1">
        <v>288</v>
      </c>
      <c r="J75" s="1" t="s">
        <v>4733</v>
      </c>
      <c r="K75" s="1">
        <v>4</v>
      </c>
      <c r="L75" t="s">
        <v>3829</v>
      </c>
      <c r="M75" t="s">
        <v>3910</v>
      </c>
      <c r="N75" t="s">
        <v>3916</v>
      </c>
      <c r="O75" t="s">
        <v>3921</v>
      </c>
      <c r="P75" s="148">
        <v>0.35344827175140381</v>
      </c>
      <c r="Q75" s="30">
        <v>48.713705490000002</v>
      </c>
      <c r="R75" s="30">
        <v>288.7930908203125</v>
      </c>
      <c r="S75" s="1">
        <v>72</v>
      </c>
      <c r="T75" s="1">
        <v>51</v>
      </c>
      <c r="U75" s="148">
        <v>0.70833331346511841</v>
      </c>
      <c r="V75" s="148">
        <v>0.3194444477558136</v>
      </c>
      <c r="W75" s="149">
        <v>48.22825168</v>
      </c>
      <c r="X75" s="149"/>
      <c r="Y75" s="1">
        <v>51</v>
      </c>
      <c r="Z75" s="30">
        <v>82.805992126464844</v>
      </c>
      <c r="AA75" s="148">
        <v>0.313</v>
      </c>
      <c r="AB75" s="30">
        <v>49.3</v>
      </c>
      <c r="AC75" s="30">
        <v>295.3</v>
      </c>
      <c r="AD75" s="30">
        <v>83.112174987792969</v>
      </c>
      <c r="AE75" s="148">
        <v>0.24399999999999999</v>
      </c>
      <c r="AF75" s="30">
        <v>49.35</v>
      </c>
      <c r="AG75" s="30">
        <v>275.60000000000002</v>
      </c>
      <c r="AH75" s="30">
        <v>86.674179077148438</v>
      </c>
      <c r="AI75" s="148">
        <v>0.39</v>
      </c>
      <c r="AJ75" s="30">
        <v>50.59687263</v>
      </c>
      <c r="AK75" s="30">
        <v>313.5</v>
      </c>
      <c r="AL75" s="30">
        <v>86.472923278808594</v>
      </c>
      <c r="AM75" s="148">
        <v>0.34300000000000003</v>
      </c>
      <c r="AN75" s="30">
        <v>50.504265060000002</v>
      </c>
      <c r="AO75" s="30">
        <v>300</v>
      </c>
      <c r="AP75" s="148">
        <v>0.31034481525421143</v>
      </c>
      <c r="AQ75" s="30">
        <v>51.806586330000002</v>
      </c>
      <c r="AR75" s="30">
        <v>265.51724243164063</v>
      </c>
      <c r="AS75" s="30">
        <v>72</v>
      </c>
      <c r="AT75" s="30">
        <v>51</v>
      </c>
      <c r="AU75" s="148">
        <v>0.70833331346511841</v>
      </c>
      <c r="AV75" s="30">
        <v>86.045059204101563</v>
      </c>
      <c r="AW75" s="148">
        <v>0.2638888955116272</v>
      </c>
      <c r="AX75" s="30">
        <v>50.59073094</v>
      </c>
      <c r="AY75" s="30">
        <v>248.6111145019531</v>
      </c>
      <c r="AZ75" s="30">
        <v>51</v>
      </c>
      <c r="BA75" s="30">
        <v>91.743148803710938</v>
      </c>
      <c r="BB75" s="148">
        <v>0.35199999999999998</v>
      </c>
      <c r="BC75" s="30">
        <v>53.28</v>
      </c>
      <c r="BD75" s="30">
        <v>272.7</v>
      </c>
      <c r="BE75" s="30">
        <v>89.742843627929688</v>
      </c>
      <c r="BF75" s="147">
        <v>0.28899999999999998</v>
      </c>
      <c r="BG75" s="30">
        <v>52.32</v>
      </c>
      <c r="BH75" s="30">
        <v>244.4</v>
      </c>
      <c r="BI75" s="30">
        <v>92.778221130371094</v>
      </c>
      <c r="BJ75" s="148">
        <v>0.41799999999999998</v>
      </c>
      <c r="BK75" s="30">
        <v>53.820909540000002</v>
      </c>
      <c r="BL75" s="30">
        <v>302.8</v>
      </c>
      <c r="BM75" s="30">
        <v>90.924163818359375</v>
      </c>
      <c r="BN75" s="148">
        <v>0.32400000000000001</v>
      </c>
      <c r="BO75" s="30">
        <v>52.955933870000003</v>
      </c>
      <c r="BP75" s="30">
        <v>277.10000000000002</v>
      </c>
      <c r="BQ75" s="148"/>
      <c r="BR75" s="148"/>
      <c r="BS75" s="148"/>
      <c r="BT75" s="148">
        <v>1</v>
      </c>
      <c r="BU75" s="148"/>
      <c r="BV75" s="148">
        <v>0</v>
      </c>
      <c r="BW75" s="148"/>
      <c r="BX75" s="148">
        <v>0.13900000000000001</v>
      </c>
      <c r="BY75" s="148">
        <v>0.59899999999999998</v>
      </c>
      <c r="BZ75" s="1"/>
      <c r="CA75" s="150">
        <v>7169.7900390625</v>
      </c>
      <c r="CB75" s="150">
        <v>9342.5499999999993</v>
      </c>
      <c r="CC75" s="124" t="s">
        <v>4117</v>
      </c>
      <c r="CD75" t="s">
        <v>4634</v>
      </c>
    </row>
    <row r="76" spans="1:82" x14ac:dyDescent="0.3">
      <c r="A76" s="1">
        <v>100873000</v>
      </c>
      <c r="B76" s="124" t="s">
        <v>4118</v>
      </c>
      <c r="C76" t="s">
        <v>38</v>
      </c>
      <c r="D76" t="s">
        <v>623</v>
      </c>
      <c r="E76" s="30">
        <v>81.980575561523438</v>
      </c>
      <c r="F76" s="30">
        <v>81.6927490234375</v>
      </c>
      <c r="G76" s="30">
        <v>85.013069152832031</v>
      </c>
      <c r="H76" s="30">
        <v>86.112289428710938</v>
      </c>
      <c r="I76" s="1">
        <v>421</v>
      </c>
      <c r="J76" s="1">
        <v>6</v>
      </c>
      <c r="K76" s="1">
        <v>8</v>
      </c>
      <c r="L76" t="s">
        <v>3821</v>
      </c>
      <c r="M76" t="s">
        <v>3909</v>
      </c>
      <c r="N76" t="s">
        <v>3916</v>
      </c>
      <c r="O76" t="s">
        <v>3921</v>
      </c>
      <c r="P76" s="148">
        <v>0.44471743702888489</v>
      </c>
      <c r="Q76" s="30">
        <v>48.701808990000004</v>
      </c>
      <c r="R76" s="30">
        <v>327.27273559570313</v>
      </c>
      <c r="S76" s="1">
        <v>776</v>
      </c>
      <c r="T76" s="1">
        <v>196</v>
      </c>
      <c r="U76" s="148">
        <v>0.25257730484008789</v>
      </c>
      <c r="V76" s="148">
        <v>0.22772277891635889</v>
      </c>
      <c r="W76" s="149">
        <v>48.580636400000003</v>
      </c>
      <c r="X76" s="149">
        <v>259.40594482421881</v>
      </c>
      <c r="Y76" s="1">
        <v>196</v>
      </c>
      <c r="Z76" s="30">
        <v>81.2955322265625</v>
      </c>
      <c r="AA76" s="148">
        <v>0.41599999999999998</v>
      </c>
      <c r="AB76" s="30">
        <v>48.8</v>
      </c>
      <c r="AC76" s="30">
        <v>331.9</v>
      </c>
      <c r="AD76" s="30">
        <v>82.582038879394531</v>
      </c>
      <c r="AE76" s="148">
        <v>0.224</v>
      </c>
      <c r="AF76" s="30">
        <v>49.17</v>
      </c>
      <c r="AG76" s="30">
        <v>274.5</v>
      </c>
      <c r="AH76" s="30">
        <v>81.746139526367188</v>
      </c>
      <c r="AI76" s="148">
        <v>0.434</v>
      </c>
      <c r="AJ76" s="30">
        <v>48.964638520000001</v>
      </c>
      <c r="AK76" s="30">
        <v>330.2</v>
      </c>
      <c r="AL76" s="30">
        <v>81.579765319824219</v>
      </c>
      <c r="AM76" s="148">
        <v>0.24199999999999999</v>
      </c>
      <c r="AN76" s="30">
        <v>48.839131270000003</v>
      </c>
      <c r="AO76" s="30">
        <v>266.7</v>
      </c>
      <c r="AP76" s="148">
        <v>0.37346437573432922</v>
      </c>
      <c r="AQ76" s="30">
        <v>50.017413830000002</v>
      </c>
      <c r="AR76" s="30">
        <v>307.37100219726563</v>
      </c>
      <c r="AS76" s="30">
        <v>775</v>
      </c>
      <c r="AT76" s="30">
        <v>196</v>
      </c>
      <c r="AU76" s="148">
        <v>0.25257730484008789</v>
      </c>
      <c r="AV76" s="30">
        <v>86.112289428710938</v>
      </c>
      <c r="AW76" s="148">
        <v>0.18811881542205811</v>
      </c>
      <c r="AX76" s="30">
        <v>50.629259050000002</v>
      </c>
      <c r="AY76" s="30"/>
      <c r="AZ76" s="30">
        <v>196</v>
      </c>
      <c r="BA76" s="30">
        <v>86.093315124511719</v>
      </c>
      <c r="BB76" s="148">
        <v>0.43</v>
      </c>
      <c r="BC76" s="30">
        <v>50.54</v>
      </c>
      <c r="BD76" s="30">
        <v>322.10000000000002</v>
      </c>
      <c r="BE76" s="30">
        <v>85.401412963867188</v>
      </c>
      <c r="BF76" s="147">
        <v>0.224</v>
      </c>
      <c r="BG76" s="30">
        <v>50.18</v>
      </c>
      <c r="BH76" s="30">
        <v>257.10000000000002</v>
      </c>
      <c r="BI76" s="30">
        <v>82.889564514160156</v>
      </c>
      <c r="BJ76" s="148">
        <v>0.39</v>
      </c>
      <c r="BK76" s="30">
        <v>49.003922099999997</v>
      </c>
      <c r="BL76" s="30">
        <v>300.5</v>
      </c>
      <c r="BM76" s="30">
        <v>81.346481323242188</v>
      </c>
      <c r="BN76" s="148">
        <v>0.17199999999999999</v>
      </c>
      <c r="BO76" s="30">
        <v>48.18266929</v>
      </c>
      <c r="BP76" s="30">
        <v>213.1</v>
      </c>
      <c r="BQ76" s="148"/>
      <c r="BR76" s="148">
        <v>2.9000000000000001E-2</v>
      </c>
      <c r="BS76" s="148"/>
      <c r="BT76" s="148">
        <v>0.89100000000000001</v>
      </c>
      <c r="BU76" s="148">
        <v>6.9000000000000006E-2</v>
      </c>
      <c r="BV76" s="148">
        <v>1.200000010430813E-2</v>
      </c>
      <c r="BW76" s="148"/>
      <c r="BX76" s="148">
        <v>8.6000000000000007E-2</v>
      </c>
      <c r="BY76" s="148">
        <v>0.16600000000000001</v>
      </c>
      <c r="BZ76" s="1"/>
      <c r="CA76" s="150">
        <v>8538.83984375</v>
      </c>
      <c r="CB76" s="150">
        <v>9325.43</v>
      </c>
      <c r="CC76" s="124" t="s">
        <v>4118</v>
      </c>
      <c r="CD76" t="s">
        <v>4633</v>
      </c>
    </row>
    <row r="77" spans="1:82" x14ac:dyDescent="0.3">
      <c r="A77" s="1">
        <v>100874020</v>
      </c>
      <c r="B77" s="124" t="s">
        <v>4118</v>
      </c>
      <c r="C77" t="s">
        <v>38</v>
      </c>
      <c r="D77" t="s">
        <v>624</v>
      </c>
      <c r="E77" s="30">
        <v>80.699653625488281</v>
      </c>
      <c r="F77" s="30">
        <v>76.560882568359375</v>
      </c>
      <c r="G77" s="30">
        <v>85.89410400390625</v>
      </c>
      <c r="H77" s="30">
        <v>83.297576904296875</v>
      </c>
      <c r="I77" s="1">
        <v>455</v>
      </c>
      <c r="J77" s="1">
        <v>3</v>
      </c>
      <c r="K77" s="1">
        <v>5</v>
      </c>
      <c r="L77" t="s">
        <v>3821</v>
      </c>
      <c r="M77" t="s">
        <v>3909</v>
      </c>
      <c r="N77" t="s">
        <v>3916</v>
      </c>
      <c r="O77" t="s">
        <v>3921</v>
      </c>
      <c r="P77" s="148">
        <v>0.50228309631347656</v>
      </c>
      <c r="Q77" s="30">
        <v>48.168991720000001</v>
      </c>
      <c r="R77" s="30">
        <v>333.10501098632813</v>
      </c>
      <c r="S77" s="1">
        <v>396</v>
      </c>
      <c r="T77" s="1">
        <v>120</v>
      </c>
      <c r="U77" s="148">
        <v>0.30303031206130981</v>
      </c>
      <c r="V77" s="148">
        <v>0.30000001192092901</v>
      </c>
      <c r="W77" s="149">
        <v>46.454286580000002</v>
      </c>
      <c r="X77" s="149">
        <v>260.83334350585938</v>
      </c>
      <c r="Y77" s="1">
        <v>120</v>
      </c>
      <c r="Z77" s="30">
        <v>80.691352844238281</v>
      </c>
      <c r="AA77" s="148">
        <v>0.57100000000000006</v>
      </c>
      <c r="AB77" s="30">
        <v>48.6</v>
      </c>
      <c r="AC77" s="30">
        <v>355.6</v>
      </c>
      <c r="AD77" s="30">
        <v>76.868385314941406</v>
      </c>
      <c r="AE77" s="148">
        <v>0.36199999999999999</v>
      </c>
      <c r="AF77" s="30">
        <v>47.23</v>
      </c>
      <c r="AG77" s="30">
        <v>297.39999999999998</v>
      </c>
      <c r="AH77" s="30">
        <v>81.992866516113281</v>
      </c>
      <c r="AI77" s="148">
        <v>0.56399999999999995</v>
      </c>
      <c r="AJ77" s="30">
        <v>49.046357370000003</v>
      </c>
      <c r="AK77" s="30">
        <v>355.8</v>
      </c>
      <c r="AL77" s="30">
        <v>77.314109802246094</v>
      </c>
      <c r="AM77" s="148">
        <v>0.38</v>
      </c>
      <c r="AN77" s="30">
        <v>47.387534559999999</v>
      </c>
      <c r="AO77" s="30">
        <v>308.3</v>
      </c>
      <c r="AP77" s="148">
        <v>0.44063925743103027</v>
      </c>
      <c r="AQ77" s="30">
        <v>50.568526319999997</v>
      </c>
      <c r="AR77" s="30">
        <v>306.84930419921881</v>
      </c>
      <c r="AS77" s="30">
        <v>395</v>
      </c>
      <c r="AT77" s="30">
        <v>119</v>
      </c>
      <c r="AU77" s="148">
        <v>0.30303031206130981</v>
      </c>
      <c r="AV77" s="30">
        <v>83.297576904296875</v>
      </c>
      <c r="AW77" s="148">
        <v>0.25833332538604742</v>
      </c>
      <c r="AX77" s="30">
        <v>49.01610247</v>
      </c>
      <c r="AY77" s="30">
        <v>230.83332824707031</v>
      </c>
      <c r="AZ77" s="30">
        <v>119</v>
      </c>
      <c r="BA77" s="30">
        <v>86.381988525390625</v>
      </c>
      <c r="BB77" s="148">
        <v>0.48199999999999998</v>
      </c>
      <c r="BC77" s="30">
        <v>50.68</v>
      </c>
      <c r="BD77" s="30">
        <v>329.1</v>
      </c>
      <c r="BE77" s="30">
        <v>83.940750122070313</v>
      </c>
      <c r="BF77" s="147">
        <v>0.28399999999999997</v>
      </c>
      <c r="BG77" s="30">
        <v>49.46</v>
      </c>
      <c r="BH77" s="30">
        <v>263.8</v>
      </c>
      <c r="BI77" s="30">
        <v>85.467491149902344</v>
      </c>
      <c r="BJ77" s="148">
        <v>0.46500000000000002</v>
      </c>
      <c r="BK77" s="30">
        <v>50.2596907</v>
      </c>
      <c r="BL77" s="30">
        <v>331.4</v>
      </c>
      <c r="BM77" s="30">
        <v>82.842300415039063</v>
      </c>
      <c r="BN77" s="148">
        <v>0.30599999999999999</v>
      </c>
      <c r="BO77" s="30">
        <v>48.928146400000003</v>
      </c>
      <c r="BP77" s="30">
        <v>282.60000000000002</v>
      </c>
      <c r="BQ77" s="148"/>
      <c r="BR77" s="148">
        <v>3.3000000000000002E-2</v>
      </c>
      <c r="BS77" s="148"/>
      <c r="BT77" s="148">
        <v>0.875</v>
      </c>
      <c r="BU77" s="148">
        <v>7.4999999999999997E-2</v>
      </c>
      <c r="BV77" s="148">
        <v>1.7999999225139621E-2</v>
      </c>
      <c r="BW77" s="148"/>
      <c r="BX77" s="148">
        <v>9.9000000000000005E-2</v>
      </c>
      <c r="BY77" s="148">
        <v>0.19400000000000001</v>
      </c>
      <c r="BZ77" s="1"/>
      <c r="CA77" s="150">
        <v>8878.849609375</v>
      </c>
      <c r="CB77" s="150">
        <v>9792.07</v>
      </c>
      <c r="CC77" s="124" t="s">
        <v>4118</v>
      </c>
      <c r="CD77" t="s">
        <v>4634</v>
      </c>
    </row>
    <row r="78" spans="1:82" x14ac:dyDescent="0.3">
      <c r="A78" s="1">
        <v>100893000</v>
      </c>
      <c r="B78" s="124" t="s">
        <v>4119</v>
      </c>
      <c r="C78" t="s">
        <v>39</v>
      </c>
      <c r="D78" t="s">
        <v>625</v>
      </c>
      <c r="E78" s="30">
        <v>80.824470520019531</v>
      </c>
      <c r="F78" s="30">
        <v>78.590705871582031</v>
      </c>
      <c r="G78" s="30">
        <v>86.873428344726563</v>
      </c>
      <c r="H78" s="30">
        <v>84.894798278808594</v>
      </c>
      <c r="I78" s="1">
        <v>346</v>
      </c>
      <c r="J78" s="1">
        <v>6</v>
      </c>
      <c r="K78" s="1">
        <v>8</v>
      </c>
      <c r="L78" t="s">
        <v>3821</v>
      </c>
      <c r="M78" t="s">
        <v>3909</v>
      </c>
      <c r="N78" t="s">
        <v>3917</v>
      </c>
      <c r="O78" t="s">
        <v>3924</v>
      </c>
      <c r="P78" s="148">
        <v>0.44179105758666992</v>
      </c>
      <c r="Q78" s="30">
        <v>48.220913019999998</v>
      </c>
      <c r="R78" s="30">
        <v>327.1641845703125</v>
      </c>
      <c r="S78" s="1">
        <v>666</v>
      </c>
      <c r="T78" s="1">
        <v>208</v>
      </c>
      <c r="U78" s="148">
        <v>0.31231230497360229</v>
      </c>
      <c r="V78" s="148">
        <v>0.24761904776096341</v>
      </c>
      <c r="W78" s="149">
        <v>47.29532597</v>
      </c>
      <c r="X78" s="149">
        <v>266.66665649414063</v>
      </c>
      <c r="Y78" s="1">
        <v>208</v>
      </c>
      <c r="Z78" s="30">
        <v>83.108085632324219</v>
      </c>
      <c r="AA78" s="148">
        <v>0.46300000000000002</v>
      </c>
      <c r="AB78" s="30">
        <v>49.4</v>
      </c>
      <c r="AC78" s="30">
        <v>350.6</v>
      </c>
      <c r="AD78" s="30">
        <v>83.082725524902344</v>
      </c>
      <c r="AE78" s="148">
        <v>0.23799999999999999</v>
      </c>
      <c r="AF78" s="30">
        <v>49.34</v>
      </c>
      <c r="AG78" s="30">
        <v>296.2</v>
      </c>
      <c r="AH78" s="30">
        <v>82.040519714355469</v>
      </c>
      <c r="AI78" s="148">
        <v>0.51100000000000001</v>
      </c>
      <c r="AJ78" s="30">
        <v>49.062141369999999</v>
      </c>
      <c r="AK78" s="30">
        <v>353.1</v>
      </c>
      <c r="AL78" s="30">
        <v>82.103164672851563</v>
      </c>
      <c r="AM78" s="148">
        <v>0.33</v>
      </c>
      <c r="AN78" s="30">
        <v>49.0172417</v>
      </c>
      <c r="AO78" s="30">
        <v>309.39999999999998</v>
      </c>
      <c r="AP78" s="148">
        <v>0.48358207941055298</v>
      </c>
      <c r="AQ78" s="30">
        <v>51.181120829999998</v>
      </c>
      <c r="AR78" s="30">
        <v>334.02984619140631</v>
      </c>
      <c r="AS78" s="30">
        <v>667</v>
      </c>
      <c r="AT78" s="30">
        <v>208</v>
      </c>
      <c r="AU78" s="148">
        <v>0.31231230497360229</v>
      </c>
      <c r="AV78" s="30">
        <v>84.894798278808594</v>
      </c>
      <c r="AW78" s="148">
        <v>0.2380952388048172</v>
      </c>
      <c r="AX78" s="30">
        <v>49.931495599999998</v>
      </c>
      <c r="AY78" s="30">
        <v>272.38095092773438</v>
      </c>
      <c r="AZ78" s="30">
        <v>208</v>
      </c>
      <c r="BA78" s="30">
        <v>83.639549255371094</v>
      </c>
      <c r="BB78" s="148">
        <v>0.45100000000000001</v>
      </c>
      <c r="BC78" s="30">
        <v>49.35</v>
      </c>
      <c r="BD78" s="30">
        <v>326.2</v>
      </c>
      <c r="BE78" s="30">
        <v>83.413284301757813</v>
      </c>
      <c r="BF78" s="147">
        <v>0.25700000000000001</v>
      </c>
      <c r="BG78" s="30">
        <v>49.2</v>
      </c>
      <c r="BH78" s="30">
        <v>261</v>
      </c>
      <c r="BI78" s="30">
        <v>83.990425109863281</v>
      </c>
      <c r="BJ78" s="148">
        <v>0.434</v>
      </c>
      <c r="BK78" s="30">
        <v>49.540179029999997</v>
      </c>
      <c r="BL78" s="30">
        <v>326</v>
      </c>
      <c r="BM78" s="30">
        <v>82.945487976074219</v>
      </c>
      <c r="BN78" s="148">
        <v>0.2</v>
      </c>
      <c r="BO78" s="30">
        <v>48.97957083</v>
      </c>
      <c r="BP78" s="30">
        <v>260</v>
      </c>
      <c r="BQ78" s="148">
        <v>2.5999999999999999E-2</v>
      </c>
      <c r="BR78" s="148">
        <v>3.2000000000000001E-2</v>
      </c>
      <c r="BS78" s="148"/>
      <c r="BT78" s="148">
        <v>0.879</v>
      </c>
      <c r="BU78" s="148">
        <v>5.1999999999999998E-2</v>
      </c>
      <c r="BV78" s="148">
        <v>1.200000010430813E-2</v>
      </c>
      <c r="BW78" s="148"/>
      <c r="BX78" s="148">
        <v>0.104</v>
      </c>
      <c r="BY78" s="148">
        <v>0.23499999999999999</v>
      </c>
      <c r="BZ78" s="1"/>
      <c r="CA78" s="150">
        <v>6375.83984375</v>
      </c>
      <c r="CB78" s="150">
        <v>7972.23</v>
      </c>
      <c r="CC78" s="124" t="s">
        <v>4119</v>
      </c>
      <c r="CD78" t="s">
        <v>4633</v>
      </c>
    </row>
    <row r="79" spans="1:82" x14ac:dyDescent="0.3">
      <c r="A79" s="1">
        <v>100894020</v>
      </c>
      <c r="B79" s="124" t="s">
        <v>4119</v>
      </c>
      <c r="C79" t="s">
        <v>39</v>
      </c>
      <c r="D79" t="s">
        <v>626</v>
      </c>
      <c r="E79" s="30">
        <v>85.752639770507813</v>
      </c>
      <c r="F79" s="30">
        <v>86.160171508789063</v>
      </c>
      <c r="G79" s="30">
        <v>87.302131652832031</v>
      </c>
      <c r="H79" s="30">
        <v>87.223556518554688</v>
      </c>
      <c r="I79" s="1">
        <v>326</v>
      </c>
      <c r="J79" s="1">
        <v>3</v>
      </c>
      <c r="K79" s="1">
        <v>5</v>
      </c>
      <c r="L79" t="s">
        <v>3821</v>
      </c>
      <c r="M79" t="s">
        <v>3909</v>
      </c>
      <c r="N79" t="s">
        <v>3917</v>
      </c>
      <c r="O79" t="s">
        <v>3924</v>
      </c>
      <c r="P79" s="148">
        <v>0.45454546809196472</v>
      </c>
      <c r="Q79" s="30">
        <v>50.270847670000002</v>
      </c>
      <c r="R79" s="30">
        <v>331.49349975585938</v>
      </c>
      <c r="S79" s="1">
        <v>320</v>
      </c>
      <c r="T79" s="1">
        <v>129</v>
      </c>
      <c r="U79" s="148">
        <v>0.40312498807907099</v>
      </c>
      <c r="V79" s="148">
        <v>0.32673266530036932</v>
      </c>
      <c r="W79" s="149">
        <v>50.4316794</v>
      </c>
      <c r="X79" s="149">
        <v>288.11880493164063</v>
      </c>
      <c r="Y79" s="1">
        <v>129</v>
      </c>
      <c r="Z79" s="30">
        <v>83.410179138183594</v>
      </c>
      <c r="AA79" s="148">
        <v>0.54899999999999993</v>
      </c>
      <c r="AB79" s="30">
        <v>49.5</v>
      </c>
      <c r="AC79" s="30">
        <v>361.4</v>
      </c>
      <c r="AD79" s="30">
        <v>84.172439575195313</v>
      </c>
      <c r="AE79" s="148">
        <v>0.39600000000000002</v>
      </c>
      <c r="AF79" s="30">
        <v>49.71</v>
      </c>
      <c r="AG79" s="30">
        <v>328.1</v>
      </c>
      <c r="AH79" s="30">
        <v>81.651718139648438</v>
      </c>
      <c r="AI79" s="148">
        <v>0.52</v>
      </c>
      <c r="AJ79" s="30">
        <v>48.933364269999998</v>
      </c>
      <c r="AK79" s="30">
        <v>350.2</v>
      </c>
      <c r="AL79" s="30">
        <v>81.364669799804688</v>
      </c>
      <c r="AM79" s="148">
        <v>0.36399999999999999</v>
      </c>
      <c r="AN79" s="30">
        <v>48.765933840000002</v>
      </c>
      <c r="AO79" s="30">
        <v>310.89999999999998</v>
      </c>
      <c r="AP79" s="148">
        <v>0.41883116960525513</v>
      </c>
      <c r="AQ79" s="30">
        <v>51.449284310000003</v>
      </c>
      <c r="AR79" s="30">
        <v>313.6363525390625</v>
      </c>
      <c r="AS79" s="30">
        <v>320</v>
      </c>
      <c r="AT79" s="30">
        <v>129</v>
      </c>
      <c r="AU79" s="148">
        <v>0.40312498807907099</v>
      </c>
      <c r="AV79" s="30">
        <v>87.223556518554688</v>
      </c>
      <c r="AW79" s="148">
        <v>0.25742575526237488</v>
      </c>
      <c r="AX79" s="30">
        <v>51.266147089999997</v>
      </c>
      <c r="AY79" s="30">
        <v>262.37625122070313</v>
      </c>
      <c r="AZ79" s="30">
        <v>129</v>
      </c>
      <c r="BA79" s="30">
        <v>87.021202087402344</v>
      </c>
      <c r="BB79" s="148">
        <v>0.50600000000000001</v>
      </c>
      <c r="BC79" s="30">
        <v>50.99</v>
      </c>
      <c r="BD79" s="30">
        <v>339.8</v>
      </c>
      <c r="BE79" s="30">
        <v>87.7952880859375</v>
      </c>
      <c r="BF79" s="147">
        <v>0.374</v>
      </c>
      <c r="BG79" s="30">
        <v>51.36</v>
      </c>
      <c r="BH79" s="30">
        <v>301.39999999999998</v>
      </c>
      <c r="BI79" s="30">
        <v>88.84283447265625</v>
      </c>
      <c r="BJ79" s="148">
        <v>0.57799999999999996</v>
      </c>
      <c r="BK79" s="30">
        <v>51.90389339</v>
      </c>
      <c r="BL79" s="30">
        <v>353.8</v>
      </c>
      <c r="BM79" s="30">
        <v>89.120025634765625</v>
      </c>
      <c r="BN79" s="148">
        <v>0.41099999999999998</v>
      </c>
      <c r="BO79" s="30">
        <v>52.056796970000001</v>
      </c>
      <c r="BP79" s="30">
        <v>312.39999999999998</v>
      </c>
      <c r="BQ79" s="148">
        <v>1.7999999999999999E-2</v>
      </c>
      <c r="BR79" s="148">
        <v>2.5000000000000001E-2</v>
      </c>
      <c r="BS79" s="148">
        <v>2.1000000000000001E-2</v>
      </c>
      <c r="BT79" s="148">
        <v>0.85599999999999998</v>
      </c>
      <c r="BU79" s="148">
        <v>7.3999999999999996E-2</v>
      </c>
      <c r="BV79" s="148">
        <v>6.0000000521540642E-3</v>
      </c>
      <c r="BW79" s="148"/>
      <c r="BX79" s="148">
        <v>8.6000000000000007E-2</v>
      </c>
      <c r="BY79" s="148">
        <v>0.255</v>
      </c>
      <c r="BZ79" s="1"/>
      <c r="CA79" s="150">
        <v>6395.14990234375</v>
      </c>
      <c r="CB79" s="150">
        <v>7991.69</v>
      </c>
      <c r="CC79" s="124" t="s">
        <v>4119</v>
      </c>
      <c r="CD79" t="s">
        <v>4634</v>
      </c>
    </row>
    <row r="80" spans="1:82" x14ac:dyDescent="0.3">
      <c r="A80" s="1">
        <v>100903000</v>
      </c>
      <c r="B80" s="124" t="s">
        <v>4120</v>
      </c>
      <c r="C80" t="s">
        <v>40</v>
      </c>
      <c r="D80" t="s">
        <v>627</v>
      </c>
      <c r="E80" s="30">
        <v>89.383354187011719</v>
      </c>
      <c r="F80" s="30">
        <v>88.665054321289063</v>
      </c>
      <c r="G80" s="30">
        <v>79.873832702636719</v>
      </c>
      <c r="H80" s="30">
        <v>81.306716918945313</v>
      </c>
      <c r="I80" s="1">
        <v>129</v>
      </c>
      <c r="J80" s="1">
        <v>6</v>
      </c>
      <c r="K80" s="1">
        <v>8</v>
      </c>
      <c r="L80" t="s">
        <v>3821</v>
      </c>
      <c r="M80" t="s">
        <v>3909</v>
      </c>
      <c r="N80" t="s">
        <v>3917</v>
      </c>
      <c r="O80" t="s">
        <v>3923</v>
      </c>
      <c r="P80" s="148">
        <v>0.50413221120834351</v>
      </c>
      <c r="Q80" s="30">
        <v>51.781090769999999</v>
      </c>
      <c r="R80" s="30">
        <v>357.85122680664063</v>
      </c>
      <c r="S80" s="1">
        <v>249</v>
      </c>
      <c r="T80" s="1">
        <v>123</v>
      </c>
      <c r="U80" s="148">
        <v>0.49397590756416321</v>
      </c>
      <c r="V80" s="148">
        <v>0.40625</v>
      </c>
      <c r="W80" s="149">
        <v>51.469557620000003</v>
      </c>
      <c r="X80" s="149">
        <v>329.6875</v>
      </c>
      <c r="Y80" s="1">
        <v>123</v>
      </c>
      <c r="Z80" s="30">
        <v>89.754104614257813</v>
      </c>
      <c r="AA80" s="148">
        <v>0.53299999999999992</v>
      </c>
      <c r="AB80" s="30">
        <v>51.6</v>
      </c>
      <c r="AC80" s="30">
        <v>371.7</v>
      </c>
      <c r="AD80" s="30">
        <v>89.149803161621094</v>
      </c>
      <c r="AE80" s="148">
        <v>0.41799999999999998</v>
      </c>
      <c r="AF80" s="30">
        <v>51.4</v>
      </c>
      <c r="AG80" s="30">
        <v>340</v>
      </c>
      <c r="AH80" s="30">
        <v>90.321891784667969</v>
      </c>
      <c r="AI80" s="148">
        <v>0.54700000000000004</v>
      </c>
      <c r="AJ80" s="30">
        <v>51.805046689999998</v>
      </c>
      <c r="AK80" s="30">
        <v>363.5</v>
      </c>
      <c r="AL80" s="30">
        <v>90.622505187988281</v>
      </c>
      <c r="AM80" s="148">
        <v>0.46400000000000002</v>
      </c>
      <c r="AN80" s="30">
        <v>51.916361199999997</v>
      </c>
      <c r="AO80" s="30">
        <v>339.1</v>
      </c>
      <c r="AP80" s="148">
        <v>0.24166665971279139</v>
      </c>
      <c r="AQ80" s="30">
        <v>46.802687339999999</v>
      </c>
      <c r="AR80" s="30">
        <v>276.66665649414063</v>
      </c>
      <c r="AS80" s="30">
        <v>248</v>
      </c>
      <c r="AT80" s="30">
        <v>122</v>
      </c>
      <c r="AU80" s="148">
        <v>0.49397590756416321</v>
      </c>
      <c r="AV80" s="30">
        <v>81.306716918945313</v>
      </c>
      <c r="AW80" s="148">
        <v>0.1428571492433548</v>
      </c>
      <c r="AX80" s="30">
        <v>47.875106019999997</v>
      </c>
      <c r="AY80" s="30"/>
      <c r="AZ80" s="30">
        <v>122</v>
      </c>
      <c r="BA80" s="30">
        <v>85.969596862792969</v>
      </c>
      <c r="BB80" s="148">
        <v>0.41699999999999998</v>
      </c>
      <c r="BC80" s="30">
        <v>50.48</v>
      </c>
      <c r="BD80" s="30">
        <v>323.3</v>
      </c>
      <c r="BE80" s="30">
        <v>86.05059814453125</v>
      </c>
      <c r="BF80" s="147">
        <v>0.32700000000000001</v>
      </c>
      <c r="BG80" s="30">
        <v>50.5</v>
      </c>
      <c r="BH80" s="30">
        <v>281.8</v>
      </c>
      <c r="BI80" s="30">
        <v>84.008903503417969</v>
      </c>
      <c r="BJ80" s="148">
        <v>0.35</v>
      </c>
      <c r="BK80" s="30">
        <v>49.549178249999997</v>
      </c>
      <c r="BL80" s="30">
        <v>312.39999999999998</v>
      </c>
      <c r="BM80" s="30">
        <v>84.186477661132813</v>
      </c>
      <c r="BN80" s="148">
        <v>0.23200000000000001</v>
      </c>
      <c r="BO80" s="30">
        <v>49.598048800000001</v>
      </c>
      <c r="BP80" s="30">
        <v>284.10000000000002</v>
      </c>
      <c r="BQ80" s="148"/>
      <c r="BR80" s="148"/>
      <c r="BS80" s="148"/>
      <c r="BT80" s="148">
        <v>0.89900000000000002</v>
      </c>
      <c r="BU80" s="148">
        <v>8.5000000000000006E-2</v>
      </c>
      <c r="BV80" s="148">
        <v>1.6000000759959221E-2</v>
      </c>
      <c r="BW80" s="148"/>
      <c r="BX80" s="148">
        <v>8.5000000000000006E-2</v>
      </c>
      <c r="BY80" s="148">
        <v>0.47099999999999997</v>
      </c>
      <c r="BZ80" s="1"/>
      <c r="CA80" s="150">
        <v>7956.31005859375</v>
      </c>
      <c r="CB80" s="150">
        <v>8325.17</v>
      </c>
      <c r="CC80" s="124" t="s">
        <v>4120</v>
      </c>
      <c r="CD80" t="s">
        <v>4633</v>
      </c>
    </row>
    <row r="81" spans="1:82" x14ac:dyDescent="0.3">
      <c r="A81" s="1">
        <v>100904020</v>
      </c>
      <c r="B81" s="124" t="s">
        <v>4120</v>
      </c>
      <c r="C81" t="s">
        <v>40</v>
      </c>
      <c r="D81" t="s">
        <v>628</v>
      </c>
      <c r="E81" s="30">
        <v>84.588714599609375</v>
      </c>
      <c r="F81" s="30">
        <v>84.390724182128906</v>
      </c>
      <c r="G81" s="30">
        <v>83.662574768066406</v>
      </c>
      <c r="H81" s="30">
        <v>84.7613525390625</v>
      </c>
      <c r="I81" s="1">
        <v>133</v>
      </c>
      <c r="J81" s="1" t="s">
        <v>3981</v>
      </c>
      <c r="K81" s="1">
        <v>5</v>
      </c>
      <c r="L81" t="s">
        <v>3821</v>
      </c>
      <c r="M81" t="s">
        <v>3909</v>
      </c>
      <c r="N81" t="s">
        <v>3917</v>
      </c>
      <c r="O81" t="s">
        <v>3923</v>
      </c>
      <c r="P81" s="148">
        <v>0.375</v>
      </c>
      <c r="Q81" s="30">
        <v>49.786699259999999</v>
      </c>
      <c r="R81" s="30">
        <v>300</v>
      </c>
      <c r="S81" s="1">
        <v>26</v>
      </c>
      <c r="T81" s="1">
        <v>15</v>
      </c>
      <c r="U81" s="148">
        <v>0.57692307233810425</v>
      </c>
      <c r="V81" s="148">
        <v>0.2916666567325592</v>
      </c>
      <c r="W81" s="149">
        <v>49.698522699999998</v>
      </c>
      <c r="X81" s="149"/>
      <c r="Y81" s="1">
        <v>15</v>
      </c>
      <c r="Z81" s="30">
        <v>84.014358520507813</v>
      </c>
      <c r="AA81" s="148">
        <v>0.50900000000000001</v>
      </c>
      <c r="AB81" s="30">
        <v>49.7</v>
      </c>
      <c r="AC81" s="30">
        <v>343.9</v>
      </c>
      <c r="AD81" s="30">
        <v>84.614219665527344</v>
      </c>
      <c r="AE81" s="148">
        <v>0.40600000000000003</v>
      </c>
      <c r="AF81" s="30">
        <v>49.86</v>
      </c>
      <c r="AG81" s="30">
        <v>331.3</v>
      </c>
      <c r="AH81" s="30">
        <v>88.411026000976563</v>
      </c>
      <c r="AI81" s="148">
        <v>0.46200000000000002</v>
      </c>
      <c r="AJ81" s="30">
        <v>51.172139199999997</v>
      </c>
      <c r="AK81" s="30">
        <v>346.2</v>
      </c>
      <c r="AL81" s="30">
        <v>88.380096435546875</v>
      </c>
      <c r="AM81" s="148">
        <v>0.38200000000000001</v>
      </c>
      <c r="AN81" s="30">
        <v>51.153272809999997</v>
      </c>
      <c r="AO81" s="30">
        <v>323.5</v>
      </c>
      <c r="AP81" s="148">
        <v>0.2916666567325592</v>
      </c>
      <c r="AQ81" s="30">
        <v>49.17264617</v>
      </c>
      <c r="AR81" s="30"/>
      <c r="AS81" s="30">
        <v>26</v>
      </c>
      <c r="AT81" s="30">
        <v>15</v>
      </c>
      <c r="AU81" s="148">
        <v>0.57692307233810425</v>
      </c>
      <c r="AV81" s="30">
        <v>84.7613525390625</v>
      </c>
      <c r="AW81" s="148">
        <v>0.1666666716337204</v>
      </c>
      <c r="AX81" s="30">
        <v>49.855013710000001</v>
      </c>
      <c r="AY81" s="30"/>
      <c r="AZ81" s="30">
        <v>15</v>
      </c>
      <c r="BA81" s="30">
        <v>80.051704406738281</v>
      </c>
      <c r="BB81" s="148">
        <v>0.47399999999999998</v>
      </c>
      <c r="BC81" s="30">
        <v>47.61</v>
      </c>
      <c r="BD81" s="30">
        <v>333.3</v>
      </c>
      <c r="BE81" s="30">
        <v>81.871467590332031</v>
      </c>
      <c r="BF81" s="147">
        <v>0.43799999999999989</v>
      </c>
      <c r="BG81" s="30">
        <v>48.44</v>
      </c>
      <c r="BH81" s="30">
        <v>315.60000000000002</v>
      </c>
      <c r="BI81" s="30">
        <v>82.593269348144531</v>
      </c>
      <c r="BJ81" s="148">
        <v>0.46200000000000002</v>
      </c>
      <c r="BK81" s="30">
        <v>48.859591680000001</v>
      </c>
      <c r="BL81" s="30">
        <v>317.3</v>
      </c>
      <c r="BM81" s="30">
        <v>83.417823791503906</v>
      </c>
      <c r="BN81" s="148">
        <v>0.35299999999999998</v>
      </c>
      <c r="BO81" s="30">
        <v>49.214969959999998</v>
      </c>
      <c r="BP81" s="30">
        <v>279.39999999999998</v>
      </c>
      <c r="BQ81" s="148"/>
      <c r="BR81" s="148"/>
      <c r="BS81" s="148"/>
      <c r="BT81" s="148">
        <v>0.92500000000000004</v>
      </c>
      <c r="BU81" s="148">
        <v>5.2999999999999999E-2</v>
      </c>
      <c r="BV81" s="148">
        <v>2.300000004470348E-2</v>
      </c>
      <c r="BW81" s="148"/>
      <c r="BX81" s="148">
        <v>0.15</v>
      </c>
      <c r="BY81" s="148">
        <v>0.42599999999999999</v>
      </c>
      <c r="BZ81" s="1"/>
      <c r="CA81" s="150">
        <v>10392.8896484375</v>
      </c>
      <c r="CB81" s="150">
        <v>11258.75</v>
      </c>
      <c r="CC81" s="124" t="s">
        <v>4120</v>
      </c>
      <c r="CD81" t="s">
        <v>4634</v>
      </c>
    </row>
    <row r="82" spans="1:82" x14ac:dyDescent="0.3">
      <c r="A82" s="1">
        <v>100913000</v>
      </c>
      <c r="B82" s="124" t="s">
        <v>4121</v>
      </c>
      <c r="C82" t="s">
        <v>41</v>
      </c>
      <c r="D82" t="s">
        <v>629</v>
      </c>
      <c r="E82" s="30">
        <v>81.007499694824219</v>
      </c>
      <c r="F82" s="30">
        <v>80.980781555175781</v>
      </c>
      <c r="G82" s="30">
        <v>85.459403991699219</v>
      </c>
      <c r="H82" s="30">
        <v>85.015380859375</v>
      </c>
      <c r="I82" s="1">
        <v>331</v>
      </c>
      <c r="J82" s="1">
        <v>6</v>
      </c>
      <c r="K82" s="1">
        <v>8</v>
      </c>
      <c r="L82" t="s">
        <v>3821</v>
      </c>
      <c r="M82" t="s">
        <v>3909</v>
      </c>
      <c r="N82" t="s">
        <v>3917</v>
      </c>
      <c r="O82" t="s">
        <v>3923</v>
      </c>
      <c r="P82" s="148">
        <v>0.40390878915786738</v>
      </c>
      <c r="Q82" s="30">
        <v>48.297044990000003</v>
      </c>
      <c r="R82" s="30">
        <v>327.03582763671881</v>
      </c>
      <c r="S82" s="1">
        <v>609</v>
      </c>
      <c r="T82" s="1">
        <v>206</v>
      </c>
      <c r="U82" s="148">
        <v>0.33825942873954767</v>
      </c>
      <c r="V82" s="148">
        <v>0.20000000298023221</v>
      </c>
      <c r="W82" s="149">
        <v>48.285636680000003</v>
      </c>
      <c r="X82" s="149"/>
      <c r="Y82" s="1">
        <v>206</v>
      </c>
      <c r="Z82" s="30">
        <v>86.733184814453125</v>
      </c>
      <c r="AA82" s="148">
        <v>0.498</v>
      </c>
      <c r="AB82" s="30">
        <v>50.6</v>
      </c>
      <c r="AC82" s="30">
        <v>344.7</v>
      </c>
      <c r="AD82" s="30">
        <v>86.734748840332031</v>
      </c>
      <c r="AE82" s="148">
        <v>0.26900000000000002</v>
      </c>
      <c r="AF82" s="30">
        <v>50.58</v>
      </c>
      <c r="AG82" s="30">
        <v>284</v>
      </c>
      <c r="AH82" s="30">
        <v>86.590293884277344</v>
      </c>
      <c r="AI82" s="148">
        <v>0.50700000000000001</v>
      </c>
      <c r="AJ82" s="30">
        <v>50.569087750000001</v>
      </c>
      <c r="AK82" s="30">
        <v>349.3</v>
      </c>
      <c r="AL82" s="30">
        <v>85.672447204589844</v>
      </c>
      <c r="AM82" s="148">
        <v>0.248</v>
      </c>
      <c r="AN82" s="30">
        <v>50.231863250000004</v>
      </c>
      <c r="AO82" s="30">
        <v>285</v>
      </c>
      <c r="AP82" s="148">
        <v>0.43648207187652588</v>
      </c>
      <c r="AQ82" s="30">
        <v>50.296608300000003</v>
      </c>
      <c r="AR82" s="30">
        <v>317.91531372070313</v>
      </c>
      <c r="AS82" s="30">
        <v>609</v>
      </c>
      <c r="AT82" s="30">
        <v>206</v>
      </c>
      <c r="AU82" s="148">
        <v>0.33825942873954767</v>
      </c>
      <c r="AV82" s="30">
        <v>85.015380859375</v>
      </c>
      <c r="AW82" s="148">
        <v>0.18947368860244751</v>
      </c>
      <c r="AX82" s="30">
        <v>50.000602010000001</v>
      </c>
      <c r="AY82" s="30">
        <v>247.36842346191409</v>
      </c>
      <c r="AZ82" s="30">
        <v>206</v>
      </c>
      <c r="BA82" s="30">
        <v>88.918228149414063</v>
      </c>
      <c r="BB82" s="148">
        <v>0.47899999999999998</v>
      </c>
      <c r="BC82" s="30">
        <v>51.91</v>
      </c>
      <c r="BD82" s="30">
        <v>338.3</v>
      </c>
      <c r="BE82" s="30">
        <v>87.754714965820313</v>
      </c>
      <c r="BF82" s="147">
        <v>0.23499999999999999</v>
      </c>
      <c r="BG82" s="30">
        <v>51.34</v>
      </c>
      <c r="BH82" s="30">
        <v>266.39999999999998</v>
      </c>
      <c r="BI82" s="30">
        <v>88.458816528320313</v>
      </c>
      <c r="BJ82" s="148">
        <v>0.44600000000000001</v>
      </c>
      <c r="BK82" s="30">
        <v>51.716829670000003</v>
      </c>
      <c r="BL82" s="30">
        <v>326.5</v>
      </c>
      <c r="BM82" s="30">
        <v>88.218833923339844</v>
      </c>
      <c r="BN82" s="148">
        <v>0.16800000000000001</v>
      </c>
      <c r="BO82" s="30">
        <v>51.607666129999998</v>
      </c>
      <c r="BP82" s="30">
        <v>241.6</v>
      </c>
      <c r="BQ82" s="148"/>
      <c r="BR82" s="148">
        <v>2.1000000000000001E-2</v>
      </c>
      <c r="BS82" s="148"/>
      <c r="BT82" s="148">
        <v>0.94000000000000006</v>
      </c>
      <c r="BU82" s="148">
        <v>0.03</v>
      </c>
      <c r="BV82" s="148">
        <v>8.999999612569809E-3</v>
      </c>
      <c r="BW82" s="148"/>
      <c r="BX82" s="148">
        <v>0.13600000000000001</v>
      </c>
      <c r="BY82" s="148">
        <v>0.21199999999999999</v>
      </c>
      <c r="BZ82" s="1"/>
      <c r="CA82" s="150">
        <v>7770.2099609375</v>
      </c>
      <c r="CB82" s="150">
        <v>8598.4</v>
      </c>
      <c r="CC82" s="124" t="s">
        <v>4121</v>
      </c>
      <c r="CD82" t="s">
        <v>4633</v>
      </c>
    </row>
    <row r="83" spans="1:82" x14ac:dyDescent="0.3">
      <c r="A83" s="1">
        <v>100914050</v>
      </c>
      <c r="B83" s="124" t="s">
        <v>4121</v>
      </c>
      <c r="C83" t="s">
        <v>41</v>
      </c>
      <c r="D83" t="s">
        <v>630</v>
      </c>
      <c r="E83" s="30">
        <v>78.154609680175781</v>
      </c>
      <c r="F83" s="30">
        <v>78.612693786621094</v>
      </c>
      <c r="G83" s="30">
        <v>83.048851013183594</v>
      </c>
      <c r="H83" s="30">
        <v>84.182136535644531</v>
      </c>
      <c r="I83" s="1">
        <v>288</v>
      </c>
      <c r="J83" s="1">
        <v>3</v>
      </c>
      <c r="K83" s="1">
        <v>5</v>
      </c>
      <c r="L83" t="s">
        <v>3821</v>
      </c>
      <c r="M83" t="s">
        <v>3909</v>
      </c>
      <c r="N83" t="s">
        <v>3917</v>
      </c>
      <c r="O83" t="s">
        <v>3923</v>
      </c>
      <c r="P83" s="148">
        <v>0.5116279125213623</v>
      </c>
      <c r="Q83" s="30">
        <v>47.110349650000003</v>
      </c>
      <c r="R83" s="30">
        <v>351.93798828125</v>
      </c>
      <c r="S83" s="1">
        <v>272</v>
      </c>
      <c r="T83" s="1">
        <v>102</v>
      </c>
      <c r="U83" s="148">
        <v>0.375</v>
      </c>
      <c r="V83" s="148">
        <v>0.27941176295280462</v>
      </c>
      <c r="W83" s="149">
        <v>47.304439100000003</v>
      </c>
      <c r="X83" s="149">
        <v>298.5294189453125</v>
      </c>
      <c r="Y83" s="1">
        <v>102</v>
      </c>
      <c r="Z83" s="30">
        <v>80.087165832519531</v>
      </c>
      <c r="AA83" s="148">
        <v>0.54200000000000004</v>
      </c>
      <c r="AB83" s="30">
        <v>48.4</v>
      </c>
      <c r="AC83" s="30">
        <v>361.7</v>
      </c>
      <c r="AD83" s="30">
        <v>76.573867797851563</v>
      </c>
      <c r="AE83" s="148">
        <v>0.318</v>
      </c>
      <c r="AF83" s="30">
        <v>47.13</v>
      </c>
      <c r="AG83" s="30">
        <v>307.5</v>
      </c>
      <c r="AH83" s="30">
        <v>79.0810546875</v>
      </c>
      <c r="AI83" s="148">
        <v>0.5</v>
      </c>
      <c r="AJ83" s="30">
        <v>48.081924989999997</v>
      </c>
      <c r="AK83" s="30">
        <v>345.9</v>
      </c>
      <c r="AL83" s="30">
        <v>75.387405395507813</v>
      </c>
      <c r="AM83" s="148">
        <v>0.29599999999999999</v>
      </c>
      <c r="AN83" s="30">
        <v>46.731879309999997</v>
      </c>
      <c r="AO83" s="30">
        <v>291.5</v>
      </c>
      <c r="AP83" s="148">
        <v>0.4124513566493988</v>
      </c>
      <c r="AQ83" s="30">
        <v>48.788744999999999</v>
      </c>
      <c r="AR83" s="30">
        <v>315.95330810546881</v>
      </c>
      <c r="AS83" s="30">
        <v>273</v>
      </c>
      <c r="AT83" s="30">
        <v>103</v>
      </c>
      <c r="AU83" s="148">
        <v>0.375</v>
      </c>
      <c r="AV83" s="30">
        <v>84.182136535644531</v>
      </c>
      <c r="AW83" s="148">
        <v>0.20588235557079321</v>
      </c>
      <c r="AX83" s="30">
        <v>49.523056449999999</v>
      </c>
      <c r="AY83" s="30"/>
      <c r="AZ83" s="30">
        <v>103</v>
      </c>
      <c r="BA83" s="30">
        <v>81.412612915039063</v>
      </c>
      <c r="BB83" s="148">
        <v>0.46600000000000003</v>
      </c>
      <c r="BC83" s="30">
        <v>48.27</v>
      </c>
      <c r="BD83" s="30">
        <v>328.9</v>
      </c>
      <c r="BE83" s="30">
        <v>80.654251098632813</v>
      </c>
      <c r="BF83" s="147">
        <v>0.20599999999999999</v>
      </c>
      <c r="BG83" s="30">
        <v>47.84</v>
      </c>
      <c r="BH83" s="30">
        <v>254.2</v>
      </c>
      <c r="BI83" s="30">
        <v>78.356544494628906</v>
      </c>
      <c r="BJ83" s="148">
        <v>0.47799999999999998</v>
      </c>
      <c r="BK83" s="30">
        <v>46.79578763</v>
      </c>
      <c r="BL83" s="30">
        <v>325.60000000000002</v>
      </c>
      <c r="BM83" s="30">
        <v>77.437950134277344</v>
      </c>
      <c r="BN83" s="148">
        <v>0.29599999999999999</v>
      </c>
      <c r="BO83" s="30">
        <v>46.234758720000002</v>
      </c>
      <c r="BP83" s="30">
        <v>263.39999999999998</v>
      </c>
      <c r="BQ83" s="148"/>
      <c r="BR83" s="148"/>
      <c r="BS83" s="148"/>
      <c r="BT83" s="148">
        <v>0.93100000000000005</v>
      </c>
      <c r="BU83" s="148">
        <v>4.4999999999999998E-2</v>
      </c>
      <c r="BV83" s="148">
        <v>2.400000020861626E-2</v>
      </c>
      <c r="BW83" s="148"/>
      <c r="BX83" s="148">
        <v>8.7000000000000008E-2</v>
      </c>
      <c r="BY83" s="148">
        <v>0.249</v>
      </c>
      <c r="BZ83" s="1"/>
      <c r="CA83" s="150">
        <v>6779.52001953125</v>
      </c>
      <c r="CB83" s="150">
        <v>7342.16</v>
      </c>
      <c r="CC83" s="124" t="s">
        <v>4121</v>
      </c>
      <c r="CD83" t="s">
        <v>4634</v>
      </c>
    </row>
    <row r="84" spans="1:82" x14ac:dyDescent="0.3">
      <c r="A84" s="1">
        <v>100923000</v>
      </c>
      <c r="B84" s="124" t="s">
        <v>4122</v>
      </c>
      <c r="C84" t="s">
        <v>42</v>
      </c>
      <c r="D84" t="s">
        <v>631</v>
      </c>
      <c r="E84" s="30">
        <v>78.721321105957031</v>
      </c>
      <c r="F84" s="30">
        <v>79.205650329589844</v>
      </c>
      <c r="G84" s="30">
        <v>88.36181640625</v>
      </c>
      <c r="H84" s="30">
        <v>87.871597290039063</v>
      </c>
      <c r="I84" s="1">
        <v>152</v>
      </c>
      <c r="J84" s="1">
        <v>6</v>
      </c>
      <c r="K84" s="1">
        <v>8</v>
      </c>
      <c r="L84" t="s">
        <v>3821</v>
      </c>
      <c r="M84" t="s">
        <v>3909</v>
      </c>
      <c r="N84" t="s">
        <v>3916</v>
      </c>
      <c r="O84" t="s">
        <v>3921</v>
      </c>
      <c r="P84" s="148">
        <v>0.32876712083816528</v>
      </c>
      <c r="Q84" s="30">
        <v>47.34607768</v>
      </c>
      <c r="R84" s="30">
        <v>299.3150634765625</v>
      </c>
      <c r="S84" s="1">
        <v>282</v>
      </c>
      <c r="T84" s="1">
        <v>122</v>
      </c>
      <c r="U84" s="148">
        <v>0.43262410163879389</v>
      </c>
      <c r="V84" s="148">
        <v>0.18333333730697629</v>
      </c>
      <c r="W84" s="149">
        <v>47.550125010000002</v>
      </c>
      <c r="X84" s="149"/>
      <c r="Y84" s="1">
        <v>122</v>
      </c>
      <c r="Z84" s="30">
        <v>80.389259338378906</v>
      </c>
      <c r="AA84" s="148">
        <v>0.32200000000000001</v>
      </c>
      <c r="AB84" s="30">
        <v>48.5</v>
      </c>
      <c r="AC84" s="30">
        <v>283.60000000000002</v>
      </c>
      <c r="AD84" s="30">
        <v>82.0224609375</v>
      </c>
      <c r="AE84" s="148">
        <v>0.17899999999999999</v>
      </c>
      <c r="AF84" s="30">
        <v>48.98</v>
      </c>
      <c r="AG84" s="30">
        <v>252.2</v>
      </c>
      <c r="AH84" s="30">
        <v>85.497146606445313</v>
      </c>
      <c r="AI84" s="148">
        <v>0.41</v>
      </c>
      <c r="AJ84" s="30">
        <v>50.207024109999999</v>
      </c>
      <c r="AK84" s="30">
        <v>327</v>
      </c>
      <c r="AL84" s="30">
        <v>84.531234741210938</v>
      </c>
      <c r="AM84" s="148">
        <v>0.29799999999999999</v>
      </c>
      <c r="AN84" s="30">
        <v>49.843510539999997</v>
      </c>
      <c r="AO84" s="30">
        <v>310.5</v>
      </c>
      <c r="AP84" s="148">
        <v>0.32876712083816528</v>
      </c>
      <c r="AQ84" s="30">
        <v>52.112143359999997</v>
      </c>
      <c r="AR84" s="30">
        <v>282.876708984375</v>
      </c>
      <c r="AS84" s="30">
        <v>282</v>
      </c>
      <c r="AT84" s="30">
        <v>122</v>
      </c>
      <c r="AU84" s="148">
        <v>0.43262410163879389</v>
      </c>
      <c r="AV84" s="30">
        <v>87.871597290039063</v>
      </c>
      <c r="AW84" s="148">
        <v>0.18333333730697629</v>
      </c>
      <c r="AX84" s="30">
        <v>51.637548639999999</v>
      </c>
      <c r="AY84" s="30"/>
      <c r="AZ84" s="30">
        <v>122</v>
      </c>
      <c r="BA84" s="30">
        <v>84.113807678222656</v>
      </c>
      <c r="BB84" s="148">
        <v>0.30299999999999999</v>
      </c>
      <c r="BC84" s="30">
        <v>49.58</v>
      </c>
      <c r="BD84" s="30">
        <v>263.39999999999998</v>
      </c>
      <c r="BE84" s="30">
        <v>85.036247253417969</v>
      </c>
      <c r="BF84" s="147">
        <v>0.23899999999999999</v>
      </c>
      <c r="BG84" s="30">
        <v>50</v>
      </c>
      <c r="BH84" s="30">
        <v>228.4</v>
      </c>
      <c r="BI84" s="30">
        <v>85.462516784667969</v>
      </c>
      <c r="BJ84" s="148">
        <v>0.311</v>
      </c>
      <c r="BK84" s="30">
        <v>50.257265160000003</v>
      </c>
      <c r="BL84" s="30">
        <v>279.5</v>
      </c>
      <c r="BM84" s="30">
        <v>85.84210205078125</v>
      </c>
      <c r="BN84" s="148">
        <v>0.193</v>
      </c>
      <c r="BO84" s="30">
        <v>50.423167200000002</v>
      </c>
      <c r="BP84" s="30">
        <v>249.1</v>
      </c>
      <c r="BQ84" s="148"/>
      <c r="BR84" s="148">
        <v>6.6000000000000003E-2</v>
      </c>
      <c r="BS84" s="148"/>
      <c r="BT84" s="148">
        <v>0.89500000000000002</v>
      </c>
      <c r="BU84" s="148"/>
      <c r="BV84" s="148">
        <v>3.9000000804662698E-2</v>
      </c>
      <c r="BW84" s="148"/>
      <c r="BX84" s="148">
        <v>0.11799999999999999</v>
      </c>
      <c r="BY84" s="148">
        <v>0.373</v>
      </c>
      <c r="BZ84" s="1"/>
      <c r="CA84" s="150">
        <v>8464.9296875</v>
      </c>
      <c r="CB84" s="150">
        <v>8674.68</v>
      </c>
      <c r="CC84" s="124" t="s">
        <v>4122</v>
      </c>
      <c r="CD84" t="s">
        <v>4633</v>
      </c>
    </row>
    <row r="85" spans="1:82" x14ac:dyDescent="0.3">
      <c r="A85" s="1">
        <v>100924020</v>
      </c>
      <c r="B85" s="124" t="s">
        <v>4122</v>
      </c>
      <c r="C85" t="s">
        <v>42</v>
      </c>
      <c r="D85" t="s">
        <v>632</v>
      </c>
      <c r="E85" s="30">
        <v>85.8458251953125</v>
      </c>
      <c r="F85" s="30">
        <v>86.757675170898438</v>
      </c>
      <c r="G85" s="30">
        <v>91.765190124511719</v>
      </c>
      <c r="H85" s="30">
        <v>86.845268249511719</v>
      </c>
      <c r="I85" s="1">
        <v>252</v>
      </c>
      <c r="J85" s="1" t="s">
        <v>3981</v>
      </c>
      <c r="K85" s="1">
        <v>5</v>
      </c>
      <c r="L85" t="s">
        <v>3821</v>
      </c>
      <c r="M85" t="s">
        <v>3909</v>
      </c>
      <c r="N85" t="s">
        <v>3916</v>
      </c>
      <c r="O85" t="s">
        <v>3921</v>
      </c>
      <c r="P85" s="148">
        <v>0.49137932062149048</v>
      </c>
      <c r="Q85" s="30">
        <v>50.309610239999998</v>
      </c>
      <c r="R85" s="30">
        <v>337.0689697265625</v>
      </c>
      <c r="S85" s="1">
        <v>127</v>
      </c>
      <c r="T85" s="1">
        <v>50</v>
      </c>
      <c r="U85" s="148">
        <v>0.39370077848434448</v>
      </c>
      <c r="V85" s="148"/>
      <c r="W85" s="149">
        <v>50.679248139999999</v>
      </c>
      <c r="X85" s="149"/>
      <c r="Y85" s="1">
        <v>50</v>
      </c>
      <c r="Z85" s="30">
        <v>80.389259338378906</v>
      </c>
      <c r="AA85" s="148">
        <v>0.48799999999999999</v>
      </c>
      <c r="AB85" s="30">
        <v>48.5</v>
      </c>
      <c r="AC85" s="30">
        <v>344.6</v>
      </c>
      <c r="AD85" s="30">
        <v>79.636856079101563</v>
      </c>
      <c r="AE85" s="148">
        <v>0.40799999999999997</v>
      </c>
      <c r="AF85" s="30">
        <v>48.17</v>
      </c>
      <c r="AG85" s="30">
        <v>322.39999999999998</v>
      </c>
      <c r="AH85" s="30">
        <v>78.656402587890625</v>
      </c>
      <c r="AI85" s="148">
        <v>0.51200000000000001</v>
      </c>
      <c r="AJ85" s="30">
        <v>47.941274479999997</v>
      </c>
      <c r="AK85" s="30">
        <v>336.8</v>
      </c>
      <c r="AL85" s="30">
        <v>77.563911437988281</v>
      </c>
      <c r="AM85" s="148">
        <v>0.38900000000000001</v>
      </c>
      <c r="AN85" s="30">
        <v>47.472540770000002</v>
      </c>
      <c r="AO85" s="30">
        <v>290.7</v>
      </c>
      <c r="AP85" s="148">
        <v>0.39655172824859619</v>
      </c>
      <c r="AQ85" s="30">
        <v>54.241044580000001</v>
      </c>
      <c r="AR85" s="30">
        <v>307.75860595703131</v>
      </c>
      <c r="AS85" s="30">
        <v>127</v>
      </c>
      <c r="AT85" s="30">
        <v>50</v>
      </c>
      <c r="AU85" s="148">
        <v>0.39370077848434448</v>
      </c>
      <c r="AV85" s="30">
        <v>86.845268249511719</v>
      </c>
      <c r="AW85" s="148">
        <v>0.17777778208255771</v>
      </c>
      <c r="AX85" s="30">
        <v>51.04934231</v>
      </c>
      <c r="AY85" s="30"/>
      <c r="AZ85" s="30">
        <v>50</v>
      </c>
      <c r="BA85" s="30">
        <v>79.268150329589844</v>
      </c>
      <c r="BB85" s="148">
        <v>0.35499999999999998</v>
      </c>
      <c r="BC85" s="30">
        <v>47.23</v>
      </c>
      <c r="BD85" s="30">
        <v>294.2</v>
      </c>
      <c r="BE85" s="30">
        <v>77.063438415527344</v>
      </c>
      <c r="BF85" s="147">
        <v>0.245</v>
      </c>
      <c r="BG85" s="30">
        <v>46.07</v>
      </c>
      <c r="BH85" s="30">
        <v>244.9</v>
      </c>
      <c r="BI85" s="30">
        <v>76.984840393066406</v>
      </c>
      <c r="BJ85" s="148">
        <v>0.26400000000000001</v>
      </c>
      <c r="BK85" s="30">
        <v>46.127602070000002</v>
      </c>
      <c r="BL85" s="30">
        <v>272.8</v>
      </c>
      <c r="BM85" s="30">
        <v>75.707283020019531</v>
      </c>
      <c r="BN85" s="148">
        <v>0.20399999999999999</v>
      </c>
      <c r="BO85" s="30">
        <v>45.372239290000003</v>
      </c>
      <c r="BP85" s="30">
        <v>242.6</v>
      </c>
      <c r="BQ85" s="148"/>
      <c r="BR85" s="148">
        <v>5.6000000000000001E-2</v>
      </c>
      <c r="BS85" s="148"/>
      <c r="BT85" s="148">
        <v>0.88100000000000001</v>
      </c>
      <c r="BU85" s="148">
        <v>0.04</v>
      </c>
      <c r="BV85" s="148">
        <v>2.400000020861626E-2</v>
      </c>
      <c r="BW85" s="148"/>
      <c r="BX85" s="148">
        <v>7.4999999999999997E-2</v>
      </c>
      <c r="BY85" s="148">
        <v>0.34</v>
      </c>
      <c r="BZ85" s="1"/>
      <c r="CA85" s="150">
        <v>8460.4501953125</v>
      </c>
      <c r="CB85" s="150">
        <v>8904.2800000000007</v>
      </c>
      <c r="CC85" s="124" t="s">
        <v>4122</v>
      </c>
      <c r="CD85" t="s">
        <v>4634</v>
      </c>
    </row>
    <row r="86" spans="1:82" x14ac:dyDescent="0.3">
      <c r="A86" s="1">
        <v>100932050</v>
      </c>
      <c r="B86" s="124" t="s">
        <v>4123</v>
      </c>
      <c r="C86" t="s">
        <v>43</v>
      </c>
      <c r="D86" t="s">
        <v>633</v>
      </c>
      <c r="E86" s="30">
        <v>85.097877502441406</v>
      </c>
      <c r="F86" s="30">
        <v>83.363601684570313</v>
      </c>
      <c r="G86" s="30">
        <v>84.592025756835938</v>
      </c>
      <c r="H86" s="30">
        <v>81.167037963867188</v>
      </c>
      <c r="I86" s="1">
        <v>510</v>
      </c>
      <c r="J86" s="1">
        <v>6</v>
      </c>
      <c r="K86" s="1">
        <v>8</v>
      </c>
      <c r="L86" t="s">
        <v>3821</v>
      </c>
      <c r="M86" t="s">
        <v>3909</v>
      </c>
      <c r="N86" t="s">
        <v>3918</v>
      </c>
      <c r="O86" t="s">
        <v>3921</v>
      </c>
      <c r="P86" s="148">
        <v>0.55328798294067383</v>
      </c>
      <c r="Q86" s="30">
        <v>49.998491610000002</v>
      </c>
      <c r="R86" s="30">
        <v>358.50338745117188</v>
      </c>
      <c r="S86" s="1">
        <v>1075</v>
      </c>
      <c r="T86" s="1">
        <v>535</v>
      </c>
      <c r="U86" s="148">
        <v>0.49767440557479858</v>
      </c>
      <c r="V86" s="148">
        <v>0.35779815912246699</v>
      </c>
      <c r="W86" s="149">
        <v>49.272940849999998</v>
      </c>
      <c r="X86" s="149">
        <v>301.37615966796881</v>
      </c>
      <c r="Y86" s="1">
        <v>535</v>
      </c>
      <c r="Z86" s="30">
        <v>85.222724914550781</v>
      </c>
      <c r="AA86" s="148">
        <v>0.51</v>
      </c>
      <c r="AB86" s="30">
        <v>50.1</v>
      </c>
      <c r="AC86" s="30">
        <v>347.5</v>
      </c>
      <c r="AD86" s="30">
        <v>82.758750915527344</v>
      </c>
      <c r="AE86" s="148">
        <v>0.27600000000000002</v>
      </c>
      <c r="AF86" s="30">
        <v>49.23</v>
      </c>
      <c r="AG86" s="30">
        <v>279.7</v>
      </c>
      <c r="AH86" s="30">
        <v>88.22027587890625</v>
      </c>
      <c r="AI86" s="148">
        <v>0.53600000000000003</v>
      </c>
      <c r="AJ86" s="30">
        <v>51.108961260000001</v>
      </c>
      <c r="AK86" s="30">
        <v>354.1</v>
      </c>
      <c r="AL86" s="30">
        <v>86.160270690917969</v>
      </c>
      <c r="AM86" s="148">
        <v>0.28899999999999998</v>
      </c>
      <c r="AN86" s="30">
        <v>50.397869280000002</v>
      </c>
      <c r="AO86" s="30">
        <v>279.3</v>
      </c>
      <c r="AP86" s="148">
        <v>0.46396395564079279</v>
      </c>
      <c r="AQ86" s="30">
        <v>49.754040349999997</v>
      </c>
      <c r="AR86" s="30">
        <v>321.84683227539063</v>
      </c>
      <c r="AS86" s="30">
        <v>1073</v>
      </c>
      <c r="AT86" s="30">
        <v>534</v>
      </c>
      <c r="AU86" s="148">
        <v>0.49767440557479858</v>
      </c>
      <c r="AV86" s="30">
        <v>81.167037963867188</v>
      </c>
      <c r="AW86" s="148">
        <v>0.26940637826919561</v>
      </c>
      <c r="AX86" s="30">
        <v>47.795052390000002</v>
      </c>
      <c r="AY86" s="30">
        <v>253.4246520996094</v>
      </c>
      <c r="AZ86" s="30">
        <v>534</v>
      </c>
      <c r="BA86" s="30">
        <v>84.258148193359375</v>
      </c>
      <c r="BB86" s="148">
        <v>0.47799999999999998</v>
      </c>
      <c r="BC86" s="30">
        <v>49.65</v>
      </c>
      <c r="BD86" s="30">
        <v>319.10000000000002</v>
      </c>
      <c r="BE86" s="30">
        <v>80.877403259277344</v>
      </c>
      <c r="BF86" s="147">
        <v>0.251</v>
      </c>
      <c r="BG86" s="30">
        <v>47.95</v>
      </c>
      <c r="BH86" s="30">
        <v>236.9</v>
      </c>
      <c r="BI86" s="30">
        <v>87.615043640136719</v>
      </c>
      <c r="BJ86" s="148">
        <v>0.47699999999999998</v>
      </c>
      <c r="BK86" s="30">
        <v>51.305811759999997</v>
      </c>
      <c r="BL86" s="30">
        <v>323.8</v>
      </c>
      <c r="BM86" s="30">
        <v>84.339080810546875</v>
      </c>
      <c r="BN86" s="148">
        <v>0.21</v>
      </c>
      <c r="BO86" s="30">
        <v>49.67410065</v>
      </c>
      <c r="BP86" s="30">
        <v>231.1</v>
      </c>
      <c r="BQ86" s="148">
        <v>0.19600000000000001</v>
      </c>
      <c r="BR86" s="148">
        <v>6.0999999999999999E-2</v>
      </c>
      <c r="BS86" s="148">
        <v>4.7E-2</v>
      </c>
      <c r="BT86" s="148">
        <v>0.60599999999999998</v>
      </c>
      <c r="BU86" s="148">
        <v>8.7999999999999995E-2</v>
      </c>
      <c r="BV86" s="148">
        <v>2.000000094994903E-3</v>
      </c>
      <c r="BW86" s="148">
        <v>2.4E-2</v>
      </c>
      <c r="BX86" s="148">
        <v>0.124</v>
      </c>
      <c r="BY86" s="148">
        <v>0.41</v>
      </c>
      <c r="BZ86" s="1"/>
      <c r="CA86" s="150">
        <v>14004.25</v>
      </c>
      <c r="CB86" s="150">
        <v>14517.83</v>
      </c>
      <c r="CC86" s="124" t="s">
        <v>4123</v>
      </c>
      <c r="CD86" t="s">
        <v>4633</v>
      </c>
    </row>
    <row r="87" spans="1:82" x14ac:dyDescent="0.3">
      <c r="A87" s="1">
        <v>100932060</v>
      </c>
      <c r="B87" s="124" t="s">
        <v>4123</v>
      </c>
      <c r="C87" t="s">
        <v>43</v>
      </c>
      <c r="D87" t="s">
        <v>634</v>
      </c>
      <c r="E87" s="30">
        <v>81.615379333496094</v>
      </c>
      <c r="F87" s="30">
        <v>81.189949035644531</v>
      </c>
      <c r="G87" s="30">
        <v>82.251419067382813</v>
      </c>
      <c r="H87" s="30">
        <v>82.012847900390625</v>
      </c>
      <c r="I87" s="1">
        <v>611</v>
      </c>
      <c r="J87" s="1">
        <v>6</v>
      </c>
      <c r="K87" s="1">
        <v>8</v>
      </c>
      <c r="L87" t="s">
        <v>3821</v>
      </c>
      <c r="M87" t="s">
        <v>3909</v>
      </c>
      <c r="N87" t="s">
        <v>3918</v>
      </c>
      <c r="O87" t="s">
        <v>3921</v>
      </c>
      <c r="P87" s="148">
        <v>0.25097274780273438</v>
      </c>
      <c r="Q87" s="30">
        <v>48.549901290000001</v>
      </c>
      <c r="R87" s="30">
        <v>257.39300537109381</v>
      </c>
      <c r="S87" s="1">
        <v>977</v>
      </c>
      <c r="T87" s="1">
        <v>723</v>
      </c>
      <c r="U87" s="148">
        <v>0.74002045392990112</v>
      </c>
      <c r="V87" s="148">
        <v>0.15949366986751559</v>
      </c>
      <c r="W87" s="149">
        <v>48.372304880000002</v>
      </c>
      <c r="X87" s="149">
        <v>227.08860778808591</v>
      </c>
      <c r="Y87" s="1">
        <v>723</v>
      </c>
      <c r="Z87" s="30">
        <v>85.222724914550781</v>
      </c>
      <c r="AA87" s="148">
        <v>0.28000000000000003</v>
      </c>
      <c r="AB87" s="30">
        <v>50.1</v>
      </c>
      <c r="AC87" s="30">
        <v>271</v>
      </c>
      <c r="AD87" s="30">
        <v>85.321060180664063</v>
      </c>
      <c r="AE87" s="148">
        <v>0.16400000000000001</v>
      </c>
      <c r="AF87" s="30">
        <v>50.1</v>
      </c>
      <c r="AG87" s="30">
        <v>233.1</v>
      </c>
      <c r="AH87" s="30">
        <v>83.172233581542969</v>
      </c>
      <c r="AI87" s="148">
        <v>0.29799999999999999</v>
      </c>
      <c r="AJ87" s="30">
        <v>49.436979790000002</v>
      </c>
      <c r="AK87" s="30">
        <v>275.3</v>
      </c>
      <c r="AL87" s="30">
        <v>82.785919189453125</v>
      </c>
      <c r="AM87" s="148">
        <v>0.17499999999999999</v>
      </c>
      <c r="AN87" s="30">
        <v>49.249583549999997</v>
      </c>
      <c r="AO87" s="30">
        <v>236.9</v>
      </c>
      <c r="AP87" s="148">
        <v>0.1712062209844589</v>
      </c>
      <c r="AQ87" s="30">
        <v>48.289928740000001</v>
      </c>
      <c r="AR87" s="30">
        <v>214.78599548339841</v>
      </c>
      <c r="AS87" s="30">
        <v>991</v>
      </c>
      <c r="AT87" s="30">
        <v>737</v>
      </c>
      <c r="AU87" s="148">
        <v>0.74002045392990112</v>
      </c>
      <c r="AV87" s="30">
        <v>82.012847900390625</v>
      </c>
      <c r="AW87" s="148">
        <v>9.1370560228824615E-2</v>
      </c>
      <c r="AX87" s="30">
        <v>48.27980178</v>
      </c>
      <c r="AY87" s="30">
        <v>183.24873352050781</v>
      </c>
      <c r="AZ87" s="30">
        <v>737</v>
      </c>
      <c r="BA87" s="30">
        <v>88.526451110839844</v>
      </c>
      <c r="BB87" s="148">
        <v>0.27600000000000002</v>
      </c>
      <c r="BC87" s="30">
        <v>51.72</v>
      </c>
      <c r="BD87" s="30">
        <v>248.9</v>
      </c>
      <c r="BE87" s="30">
        <v>87.673561096191406</v>
      </c>
      <c r="BF87" s="147">
        <v>0.13600000000000001</v>
      </c>
      <c r="BG87" s="30">
        <v>51.3</v>
      </c>
      <c r="BH87" s="30">
        <v>202.8</v>
      </c>
      <c r="BI87" s="30">
        <v>85.767822265625</v>
      </c>
      <c r="BJ87" s="148">
        <v>0.248</v>
      </c>
      <c r="BK87" s="30">
        <v>50.405985319999999</v>
      </c>
      <c r="BL87" s="30">
        <v>239.6</v>
      </c>
      <c r="BM87" s="30">
        <v>85.529411315917969</v>
      </c>
      <c r="BN87" s="148">
        <v>0.125</v>
      </c>
      <c r="BO87" s="30">
        <v>50.267331349999999</v>
      </c>
      <c r="BP87" s="30">
        <v>194.4</v>
      </c>
      <c r="BQ87" s="148">
        <v>0.35199999999999998</v>
      </c>
      <c r="BR87" s="148">
        <v>0.13600000000000001</v>
      </c>
      <c r="BS87" s="148">
        <v>2.8000000000000001E-2</v>
      </c>
      <c r="BT87" s="148">
        <v>0.36799999999999999</v>
      </c>
      <c r="BU87" s="148">
        <v>0.105</v>
      </c>
      <c r="BV87" s="148">
        <v>1.099999994039536E-2</v>
      </c>
      <c r="BW87" s="148">
        <v>9.5000000000000001E-2</v>
      </c>
      <c r="BX87" s="148">
        <v>0.151</v>
      </c>
      <c r="BY87" s="148">
        <v>0.67600000000000005</v>
      </c>
      <c r="BZ87" s="1"/>
      <c r="CA87" s="150">
        <v>13378.849609375</v>
      </c>
      <c r="CB87" s="150">
        <v>13940.07</v>
      </c>
      <c r="CC87" s="124" t="s">
        <v>4123</v>
      </c>
      <c r="CD87" t="s">
        <v>4633</v>
      </c>
    </row>
    <row r="88" spans="1:82" x14ac:dyDescent="0.3">
      <c r="A88" s="1">
        <v>100932075</v>
      </c>
      <c r="B88" s="124" t="s">
        <v>4123</v>
      </c>
      <c r="C88" t="s">
        <v>43</v>
      </c>
      <c r="D88" t="s">
        <v>635</v>
      </c>
      <c r="E88" s="30">
        <v>80.20855712890625</v>
      </c>
      <c r="F88" s="30">
        <v>79.162933349609375</v>
      </c>
      <c r="G88" s="30">
        <v>76.410995483398438</v>
      </c>
      <c r="H88" s="30">
        <v>74.822052001953125</v>
      </c>
      <c r="I88" s="1">
        <v>617</v>
      </c>
      <c r="J88" s="1">
        <v>6</v>
      </c>
      <c r="K88" s="1">
        <v>8</v>
      </c>
      <c r="L88" t="s">
        <v>3821</v>
      </c>
      <c r="M88" t="s">
        <v>3909</v>
      </c>
      <c r="N88" t="s">
        <v>3918</v>
      </c>
      <c r="O88" t="s">
        <v>3921</v>
      </c>
      <c r="P88" s="148">
        <v>0.36873748898506159</v>
      </c>
      <c r="Q88" s="30">
        <v>47.964714530000002</v>
      </c>
      <c r="R88" s="30">
        <v>301.00201416015631</v>
      </c>
      <c r="S88" s="1">
        <v>1101</v>
      </c>
      <c r="T88" s="1">
        <v>652</v>
      </c>
      <c r="U88" s="148">
        <v>0.59218889474868774</v>
      </c>
      <c r="V88" s="148">
        <v>0.26168224215507507</v>
      </c>
      <c r="W88" s="149">
        <v>47.53242522</v>
      </c>
      <c r="X88" s="149">
        <v>264.48599243164063</v>
      </c>
      <c r="Y88" s="1">
        <v>652</v>
      </c>
      <c r="Z88" s="30">
        <v>85.826911926269531</v>
      </c>
      <c r="AA88" s="148">
        <v>0.53200000000000003</v>
      </c>
      <c r="AB88" s="30">
        <v>50.3</v>
      </c>
      <c r="AC88" s="30">
        <v>352.1</v>
      </c>
      <c r="AD88" s="30">
        <v>82.994369506835938</v>
      </c>
      <c r="AE88" s="148">
        <v>0.308</v>
      </c>
      <c r="AF88" s="30">
        <v>49.31</v>
      </c>
      <c r="AG88" s="30">
        <v>293.3</v>
      </c>
      <c r="AH88" s="30">
        <v>85.767646789550781</v>
      </c>
      <c r="AI88" s="148">
        <v>0.60199999999999998</v>
      </c>
      <c r="AJ88" s="30">
        <v>50.296616630000003</v>
      </c>
      <c r="AK88" s="30">
        <v>368.3</v>
      </c>
      <c r="AL88" s="30">
        <v>82.332984924316406</v>
      </c>
      <c r="AM88" s="148">
        <v>0.35499999999999998</v>
      </c>
      <c r="AN88" s="30">
        <v>49.095450749999998</v>
      </c>
      <c r="AO88" s="30">
        <v>300.7</v>
      </c>
      <c r="AP88" s="148">
        <v>0.22400000691413879</v>
      </c>
      <c r="AQ88" s="30">
        <v>44.636590740000003</v>
      </c>
      <c r="AR88" s="30">
        <v>239</v>
      </c>
      <c r="AS88" s="30">
        <v>1093</v>
      </c>
      <c r="AT88" s="30">
        <v>650</v>
      </c>
      <c r="AU88" s="148">
        <v>0.59218889474868774</v>
      </c>
      <c r="AV88" s="30">
        <v>74.822052001953125</v>
      </c>
      <c r="AW88" s="148">
        <v>0.1152647957205772</v>
      </c>
      <c r="AX88" s="30">
        <v>44.158636700000002</v>
      </c>
      <c r="AY88" s="30">
        <v>192.52336120605469</v>
      </c>
      <c r="AZ88" s="30">
        <v>650</v>
      </c>
      <c r="BA88" s="30">
        <v>85.866493225097656</v>
      </c>
      <c r="BB88" s="148">
        <v>0.45900000000000002</v>
      </c>
      <c r="BC88" s="30">
        <v>50.43</v>
      </c>
      <c r="BD88" s="30">
        <v>317.8</v>
      </c>
      <c r="BE88" s="30">
        <v>82.358360290527344</v>
      </c>
      <c r="BF88" s="147">
        <v>0.251</v>
      </c>
      <c r="BG88" s="30">
        <v>48.68</v>
      </c>
      <c r="BH88" s="30">
        <v>246.7</v>
      </c>
      <c r="BI88" s="30">
        <v>87.236083984375</v>
      </c>
      <c r="BJ88" s="148">
        <v>0.504</v>
      </c>
      <c r="BK88" s="30">
        <v>51.12120883</v>
      </c>
      <c r="BL88" s="30">
        <v>334.2</v>
      </c>
      <c r="BM88" s="30">
        <v>83.09490966796875</v>
      </c>
      <c r="BN88" s="148">
        <v>0.253</v>
      </c>
      <c r="BO88" s="30">
        <v>49.054037309999998</v>
      </c>
      <c r="BP88" s="30">
        <v>246.6</v>
      </c>
      <c r="BQ88" s="148">
        <v>0.23200000000000001</v>
      </c>
      <c r="BR88" s="148">
        <v>0.05</v>
      </c>
      <c r="BS88" s="148">
        <v>2.8000000000000001E-2</v>
      </c>
      <c r="BT88" s="148">
        <v>0.58199999999999996</v>
      </c>
      <c r="BU88" s="148">
        <v>0.107</v>
      </c>
      <c r="BV88" s="148">
        <v>2.000000094994903E-3</v>
      </c>
      <c r="BW88" s="148"/>
      <c r="BX88" s="148">
        <v>0.154</v>
      </c>
      <c r="BY88" s="148">
        <v>0.54200000000000004</v>
      </c>
      <c r="BZ88" s="1"/>
      <c r="CA88" s="150">
        <v>13008.58984375</v>
      </c>
      <c r="CB88" s="150">
        <v>13514.9</v>
      </c>
      <c r="CC88" s="124" t="s">
        <v>4123</v>
      </c>
      <c r="CD88" t="s">
        <v>4633</v>
      </c>
    </row>
    <row r="89" spans="1:82" x14ac:dyDescent="0.3">
      <c r="A89" s="1">
        <v>100933000</v>
      </c>
      <c r="B89" s="124" t="s">
        <v>4123</v>
      </c>
      <c r="C89" t="s">
        <v>43</v>
      </c>
      <c r="D89" t="s">
        <v>636</v>
      </c>
      <c r="E89" s="30">
        <v>82.381927490234375</v>
      </c>
      <c r="F89" s="30">
        <v>81.757774353027344</v>
      </c>
      <c r="G89" s="30">
        <v>83.938339233398438</v>
      </c>
      <c r="H89" s="30">
        <v>81.915435791015625</v>
      </c>
      <c r="I89" s="1">
        <v>736</v>
      </c>
      <c r="J89" s="1">
        <v>6</v>
      </c>
      <c r="K89" s="1">
        <v>8</v>
      </c>
      <c r="L89" t="s">
        <v>3821</v>
      </c>
      <c r="M89" t="s">
        <v>3909</v>
      </c>
      <c r="N89" t="s">
        <v>3918</v>
      </c>
      <c r="O89" t="s">
        <v>3921</v>
      </c>
      <c r="P89" s="148">
        <v>0.48909658193588262</v>
      </c>
      <c r="Q89" s="30">
        <v>48.868755229999998</v>
      </c>
      <c r="R89" s="30">
        <v>340.96572875976563</v>
      </c>
      <c r="S89" s="1">
        <v>1441</v>
      </c>
      <c r="T89" s="1">
        <v>537</v>
      </c>
      <c r="U89" s="148">
        <v>0.37265786528587341</v>
      </c>
      <c r="V89" s="148">
        <v>0.26551723480224609</v>
      </c>
      <c r="W89" s="149">
        <v>48.607578410000002</v>
      </c>
      <c r="X89" s="149">
        <v>277.58621215820313</v>
      </c>
      <c r="Y89" s="1">
        <v>537</v>
      </c>
      <c r="Z89" s="30">
        <v>83.712272644042969</v>
      </c>
      <c r="AA89" s="148">
        <v>0.61099999999999999</v>
      </c>
      <c r="AB89" s="30">
        <v>49.6</v>
      </c>
      <c r="AC89" s="30">
        <v>375.6</v>
      </c>
      <c r="AD89" s="30">
        <v>81.816291809082031</v>
      </c>
      <c r="AE89" s="148">
        <v>0.34200000000000003</v>
      </c>
      <c r="AF89" s="30">
        <v>48.91</v>
      </c>
      <c r="AG89" s="30">
        <v>298.10000000000002</v>
      </c>
      <c r="AH89" s="30">
        <v>85.875694274902344</v>
      </c>
      <c r="AI89" s="148">
        <v>0.60599999999999998</v>
      </c>
      <c r="AJ89" s="30">
        <v>50.33240258</v>
      </c>
      <c r="AK89" s="30">
        <v>379.1</v>
      </c>
      <c r="AL89" s="30">
        <v>82.044967651367188</v>
      </c>
      <c r="AM89" s="148">
        <v>0.33500000000000002</v>
      </c>
      <c r="AN89" s="30">
        <v>48.99743909</v>
      </c>
      <c r="AO89" s="30">
        <v>303.3</v>
      </c>
      <c r="AP89" s="148">
        <v>0.40746501088142401</v>
      </c>
      <c r="AQ89" s="30">
        <v>49.345141140000003</v>
      </c>
      <c r="AR89" s="30">
        <v>302.33282470703131</v>
      </c>
      <c r="AS89" s="30">
        <v>1439</v>
      </c>
      <c r="AT89" s="30">
        <v>542</v>
      </c>
      <c r="AU89" s="148">
        <v>0.37265786528587341</v>
      </c>
      <c r="AV89" s="30">
        <v>81.915435791015625</v>
      </c>
      <c r="AW89" s="148">
        <v>0.1786941587924957</v>
      </c>
      <c r="AX89" s="30">
        <v>48.223970739999999</v>
      </c>
      <c r="AY89" s="30">
        <v>227.49140930175781</v>
      </c>
      <c r="AZ89" s="30">
        <v>542</v>
      </c>
      <c r="BA89" s="30">
        <v>89.062568664550781</v>
      </c>
      <c r="BB89" s="148">
        <v>0.63600000000000001</v>
      </c>
      <c r="BC89" s="30">
        <v>51.98</v>
      </c>
      <c r="BD89" s="30">
        <v>380.9</v>
      </c>
      <c r="BE89" s="30">
        <v>84.894241333007813</v>
      </c>
      <c r="BF89" s="147">
        <v>0.32300000000000001</v>
      </c>
      <c r="BG89" s="30">
        <v>49.93</v>
      </c>
      <c r="BH89" s="30">
        <v>281.3</v>
      </c>
      <c r="BI89" s="30">
        <v>90.3681640625</v>
      </c>
      <c r="BJ89" s="148">
        <v>0.624</v>
      </c>
      <c r="BK89" s="30">
        <v>52.646915880000002</v>
      </c>
      <c r="BL89" s="30">
        <v>372.4</v>
      </c>
      <c r="BM89" s="30">
        <v>85.779464721679688</v>
      </c>
      <c r="BN89" s="148">
        <v>0.33200000000000002</v>
      </c>
      <c r="BO89" s="30">
        <v>50.391950250000001</v>
      </c>
      <c r="BP89" s="30">
        <v>277.89999999999998</v>
      </c>
      <c r="BQ89" s="148">
        <v>0.13700000000000001</v>
      </c>
      <c r="BR89" s="148">
        <v>6.9000000000000006E-2</v>
      </c>
      <c r="BS89" s="148">
        <v>5.8000000000000003E-2</v>
      </c>
      <c r="BT89" s="148">
        <v>0.65800000000000003</v>
      </c>
      <c r="BU89" s="148">
        <v>7.2999999999999995E-2</v>
      </c>
      <c r="BV89" s="148">
        <v>4.0000001899898052E-3</v>
      </c>
      <c r="BW89" s="148">
        <v>4.5999999999999999E-2</v>
      </c>
      <c r="BX89" s="148">
        <v>9.0999999999999998E-2</v>
      </c>
      <c r="BY89" s="148">
        <v>0.374</v>
      </c>
      <c r="BZ89" s="1"/>
      <c r="CA89" s="150">
        <v>18213.33984375</v>
      </c>
      <c r="CB89" s="150">
        <v>18820.400000000001</v>
      </c>
      <c r="CC89" s="124" t="s">
        <v>4123</v>
      </c>
      <c r="CD89" t="s">
        <v>4633</v>
      </c>
    </row>
    <row r="90" spans="1:82" x14ac:dyDescent="0.3">
      <c r="A90" s="1">
        <v>100933040</v>
      </c>
      <c r="B90" s="124" t="s">
        <v>4123</v>
      </c>
      <c r="C90" t="s">
        <v>43</v>
      </c>
      <c r="D90" t="s">
        <v>637</v>
      </c>
      <c r="E90" s="30">
        <v>86.452964782714844</v>
      </c>
      <c r="F90" s="30">
        <v>86.182373046875</v>
      </c>
      <c r="G90" s="30">
        <v>81.8751220703125</v>
      </c>
      <c r="H90" s="30">
        <v>81.318878173828125</v>
      </c>
      <c r="I90" s="1">
        <v>601</v>
      </c>
      <c r="J90" s="1">
        <v>6</v>
      </c>
      <c r="K90" s="1">
        <v>8</v>
      </c>
      <c r="L90" t="s">
        <v>3821</v>
      </c>
      <c r="M90" t="s">
        <v>3909</v>
      </c>
      <c r="N90" t="s">
        <v>3918</v>
      </c>
      <c r="O90" t="s">
        <v>3921</v>
      </c>
      <c r="P90" s="148">
        <v>0.48221343755722051</v>
      </c>
      <c r="Q90" s="30">
        <v>50.562155199999999</v>
      </c>
      <c r="R90" s="30">
        <v>343.0830078125</v>
      </c>
      <c r="S90" s="1">
        <v>1156</v>
      </c>
      <c r="T90" s="1">
        <v>541</v>
      </c>
      <c r="U90" s="148">
        <v>0.46799308061599731</v>
      </c>
      <c r="V90" s="148">
        <v>0.27230048179626459</v>
      </c>
      <c r="W90" s="149">
        <v>50.440878840000003</v>
      </c>
      <c r="X90" s="149">
        <v>272.76995849609381</v>
      </c>
      <c r="Y90" s="1">
        <v>541</v>
      </c>
      <c r="Z90" s="30">
        <v>86.733184814453125</v>
      </c>
      <c r="AA90" s="148">
        <v>0.48</v>
      </c>
      <c r="AB90" s="30">
        <v>50.6</v>
      </c>
      <c r="AC90" s="30">
        <v>342.4</v>
      </c>
      <c r="AD90" s="30">
        <v>87.618309020996094</v>
      </c>
      <c r="AE90" s="148">
        <v>0.28499999999999998</v>
      </c>
      <c r="AF90" s="30">
        <v>50.88</v>
      </c>
      <c r="AG90" s="30">
        <v>285.89999999999998</v>
      </c>
      <c r="AH90" s="30">
        <v>85.667518615722656</v>
      </c>
      <c r="AI90" s="148">
        <v>0.49099999999999999</v>
      </c>
      <c r="AJ90" s="30">
        <v>50.263453269999999</v>
      </c>
      <c r="AK90" s="30">
        <v>342</v>
      </c>
      <c r="AL90" s="30">
        <v>85.34197998046875</v>
      </c>
      <c r="AM90" s="148">
        <v>0.29499999999999998</v>
      </c>
      <c r="AN90" s="30">
        <v>50.119405630000003</v>
      </c>
      <c r="AO90" s="30">
        <v>284.7</v>
      </c>
      <c r="AP90" s="148">
        <v>0.38415840268135071</v>
      </c>
      <c r="AQ90" s="30">
        <v>48.054545390000001</v>
      </c>
      <c r="AR90" s="30">
        <v>291.48513793945313</v>
      </c>
      <c r="AS90" s="30">
        <v>1159</v>
      </c>
      <c r="AT90" s="30">
        <v>548</v>
      </c>
      <c r="AU90" s="148">
        <v>0.46799308061599731</v>
      </c>
      <c r="AV90" s="30">
        <v>81.318878173828125</v>
      </c>
      <c r="AW90" s="148">
        <v>0.18309858441352839</v>
      </c>
      <c r="AX90" s="30">
        <v>47.88207551</v>
      </c>
      <c r="AY90" s="30">
        <v>215.0234680175781</v>
      </c>
      <c r="AZ90" s="30">
        <v>548</v>
      </c>
      <c r="BA90" s="30">
        <v>85.350997924804688</v>
      </c>
      <c r="BB90" s="148">
        <v>0.45300000000000001</v>
      </c>
      <c r="BC90" s="30">
        <v>50.18</v>
      </c>
      <c r="BD90" s="30">
        <v>312.60000000000002</v>
      </c>
      <c r="BE90" s="30">
        <v>85.969451904296875</v>
      </c>
      <c r="BF90" s="147">
        <v>0.254</v>
      </c>
      <c r="BG90" s="30">
        <v>50.46</v>
      </c>
      <c r="BH90" s="30">
        <v>242.8</v>
      </c>
      <c r="BI90" s="30">
        <v>86.637588500976563</v>
      </c>
      <c r="BJ90" s="148">
        <v>0.46200000000000002</v>
      </c>
      <c r="BK90" s="30">
        <v>50.829670460000003</v>
      </c>
      <c r="BL90" s="30">
        <v>321.5</v>
      </c>
      <c r="BM90" s="30">
        <v>87.458061218261719</v>
      </c>
      <c r="BN90" s="148">
        <v>0.27800000000000002</v>
      </c>
      <c r="BO90" s="30">
        <v>51.22851953</v>
      </c>
      <c r="BP90" s="30">
        <v>260.89999999999998</v>
      </c>
      <c r="BQ90" s="148">
        <v>0.111</v>
      </c>
      <c r="BR90" s="148">
        <v>5.1999999999999998E-2</v>
      </c>
      <c r="BS90" s="148">
        <v>9.2999999999999999E-2</v>
      </c>
      <c r="BT90" s="148">
        <v>0.66100000000000003</v>
      </c>
      <c r="BU90" s="148">
        <v>7.6999999999999999E-2</v>
      </c>
      <c r="BV90" s="148">
        <v>7.0000002160668373E-3</v>
      </c>
      <c r="BW90" s="148">
        <v>0.11</v>
      </c>
      <c r="BX90" s="148">
        <v>0.115</v>
      </c>
      <c r="BY90" s="148">
        <v>0.31900000000000001</v>
      </c>
      <c r="BZ90" s="1"/>
      <c r="CA90" s="150">
        <v>13722.5400390625</v>
      </c>
      <c r="CB90" s="150">
        <v>14275.28</v>
      </c>
      <c r="CC90" s="124" t="s">
        <v>4123</v>
      </c>
      <c r="CD90" t="s">
        <v>4633</v>
      </c>
    </row>
    <row r="91" spans="1:82" x14ac:dyDescent="0.3">
      <c r="A91" s="1">
        <v>100933060</v>
      </c>
      <c r="B91" s="124" t="s">
        <v>4123</v>
      </c>
      <c r="C91" t="s">
        <v>43</v>
      </c>
      <c r="D91" t="s">
        <v>638</v>
      </c>
      <c r="E91" s="30">
        <v>80.896903991699219</v>
      </c>
      <c r="F91" s="30">
        <v>80.84368896484375</v>
      </c>
      <c r="G91" s="30">
        <v>77.316566467285156</v>
      </c>
      <c r="H91" s="30">
        <v>78.697830200195313</v>
      </c>
      <c r="I91" s="1">
        <v>638</v>
      </c>
      <c r="J91" s="1">
        <v>6</v>
      </c>
      <c r="K91" s="1">
        <v>8</v>
      </c>
      <c r="L91" t="s">
        <v>3821</v>
      </c>
      <c r="M91" t="s">
        <v>3909</v>
      </c>
      <c r="N91" t="s">
        <v>3918</v>
      </c>
      <c r="O91" t="s">
        <v>3921</v>
      </c>
      <c r="P91" s="148">
        <v>0.22365988790988919</v>
      </c>
      <c r="Q91" s="30">
        <v>48.25104133</v>
      </c>
      <c r="R91" s="30">
        <v>256.56192016601563</v>
      </c>
      <c r="S91" s="1">
        <v>1146</v>
      </c>
      <c r="T91" s="1">
        <v>881</v>
      </c>
      <c r="U91" s="148">
        <v>0.76876091957092285</v>
      </c>
      <c r="V91" s="148">
        <v>0.16091954708099371</v>
      </c>
      <c r="W91" s="149">
        <v>48.22883332</v>
      </c>
      <c r="X91" s="149">
        <v>235.86207580566409</v>
      </c>
      <c r="Y91" s="1">
        <v>881</v>
      </c>
      <c r="Z91" s="30">
        <v>82.50390625</v>
      </c>
      <c r="AA91" s="148">
        <v>0.30199999999999999</v>
      </c>
      <c r="AB91" s="30">
        <v>49.2</v>
      </c>
      <c r="AC91" s="30">
        <v>281.8</v>
      </c>
      <c r="AD91" s="30">
        <v>81.698486328125</v>
      </c>
      <c r="AE91" s="148">
        <v>0.21</v>
      </c>
      <c r="AF91" s="30">
        <v>48.87</v>
      </c>
      <c r="AG91" s="30">
        <v>250.6</v>
      </c>
      <c r="AH91" s="30">
        <v>82.996963500976563</v>
      </c>
      <c r="AI91" s="148">
        <v>0.30499999999999999</v>
      </c>
      <c r="AJ91" s="30">
        <v>49.378926649999997</v>
      </c>
      <c r="AK91" s="30">
        <v>285</v>
      </c>
      <c r="AL91" s="30">
        <v>81.845993041992188</v>
      </c>
      <c r="AM91" s="148">
        <v>0.19600000000000001</v>
      </c>
      <c r="AN91" s="30">
        <v>48.929728060000002</v>
      </c>
      <c r="AO91" s="30">
        <v>247.1</v>
      </c>
      <c r="AP91" s="148">
        <v>0.13543599843978879</v>
      </c>
      <c r="AQ91" s="30">
        <v>45.20304909</v>
      </c>
      <c r="AR91" s="30">
        <v>196.47496032714841</v>
      </c>
      <c r="AS91" s="30">
        <v>1143</v>
      </c>
      <c r="AT91" s="30">
        <v>878</v>
      </c>
      <c r="AU91" s="148">
        <v>0.76876091957092285</v>
      </c>
      <c r="AV91" s="30">
        <v>78.697830200195313</v>
      </c>
      <c r="AW91" s="148">
        <v>8.314087986946106E-2</v>
      </c>
      <c r="AX91" s="30">
        <v>46.379906290000001</v>
      </c>
      <c r="AY91" s="30">
        <v>174.1339416503906</v>
      </c>
      <c r="AZ91" s="30">
        <v>878</v>
      </c>
      <c r="BA91" s="30">
        <v>86.134552001953125</v>
      </c>
      <c r="BB91" s="148">
        <v>0.27600000000000002</v>
      </c>
      <c r="BC91" s="30">
        <v>50.56</v>
      </c>
      <c r="BD91" s="30">
        <v>258.8</v>
      </c>
      <c r="BE91" s="30">
        <v>85.279693603515625</v>
      </c>
      <c r="BF91" s="147">
        <v>0.192</v>
      </c>
      <c r="BG91" s="30">
        <v>50.12</v>
      </c>
      <c r="BH91" s="30">
        <v>227.3</v>
      </c>
      <c r="BI91" s="30">
        <v>86.147933959960938</v>
      </c>
      <c r="BJ91" s="148">
        <v>0.26</v>
      </c>
      <c r="BK91" s="30">
        <v>50.591149029999997</v>
      </c>
      <c r="BL91" s="30">
        <v>246.4</v>
      </c>
      <c r="BM91" s="30">
        <v>85.177993774414063</v>
      </c>
      <c r="BN91" s="148">
        <v>0.15</v>
      </c>
      <c r="BO91" s="30">
        <v>50.092193420000001</v>
      </c>
      <c r="BP91" s="30">
        <v>207.1</v>
      </c>
      <c r="BQ91" s="148">
        <v>0.38100000000000001</v>
      </c>
      <c r="BR91" s="148">
        <v>7.8E-2</v>
      </c>
      <c r="BS91" s="148">
        <v>3.1E-2</v>
      </c>
      <c r="BT91" s="148">
        <v>0.39</v>
      </c>
      <c r="BU91" s="148">
        <v>0.113</v>
      </c>
      <c r="BV91" s="148">
        <v>6.0000000521540642E-3</v>
      </c>
      <c r="BW91" s="148">
        <v>4.7E-2</v>
      </c>
      <c r="BX91" s="148">
        <v>0.151</v>
      </c>
      <c r="BY91" s="148">
        <v>0.73799999999999999</v>
      </c>
      <c r="BZ91" s="1"/>
      <c r="CA91" s="150">
        <v>12453.3203125</v>
      </c>
      <c r="CB91" s="150">
        <v>12891.06</v>
      </c>
      <c r="CC91" s="124" t="s">
        <v>4123</v>
      </c>
      <c r="CD91" t="s">
        <v>4633</v>
      </c>
    </row>
    <row r="92" spans="1:82" x14ac:dyDescent="0.3">
      <c r="A92" s="1">
        <v>100933080</v>
      </c>
      <c r="B92" s="124" t="s">
        <v>4123</v>
      </c>
      <c r="C92" t="s">
        <v>43</v>
      </c>
      <c r="D92" t="s">
        <v>639</v>
      </c>
      <c r="E92" s="30">
        <v>89.707130432128906</v>
      </c>
      <c r="F92" s="30">
        <v>86.299079895019531</v>
      </c>
      <c r="G92" s="30">
        <v>81.43280029296875</v>
      </c>
      <c r="H92" s="30">
        <v>80.557121276855469</v>
      </c>
      <c r="I92" s="1">
        <v>520</v>
      </c>
      <c r="J92" s="1">
        <v>6</v>
      </c>
      <c r="K92" s="1">
        <v>8</v>
      </c>
      <c r="L92" t="s">
        <v>3821</v>
      </c>
      <c r="M92" t="s">
        <v>3909</v>
      </c>
      <c r="N92" t="s">
        <v>3918</v>
      </c>
      <c r="O92" t="s">
        <v>3921</v>
      </c>
      <c r="P92" s="148">
        <v>0.59221309423446655</v>
      </c>
      <c r="Q92" s="30">
        <v>51.915768749999998</v>
      </c>
      <c r="R92" s="30">
        <v>369.26229858398438</v>
      </c>
      <c r="S92" s="1">
        <v>434</v>
      </c>
      <c r="T92" s="1">
        <v>119</v>
      </c>
      <c r="U92" s="148">
        <v>0.27419355511665339</v>
      </c>
      <c r="V92" s="148">
        <v>0.25</v>
      </c>
      <c r="W92" s="149">
        <v>50.48923327</v>
      </c>
      <c r="X92" s="149"/>
      <c r="Y92" s="1">
        <v>119</v>
      </c>
      <c r="Z92" s="30"/>
      <c r="AA92" s="148"/>
      <c r="AB92" s="30"/>
      <c r="AC92" s="30"/>
      <c r="AD92" s="30"/>
      <c r="AE92" s="148"/>
      <c r="AF92" s="30"/>
      <c r="AG92" s="30"/>
      <c r="AH92" s="30"/>
      <c r="AI92" s="148"/>
      <c r="AJ92" s="30"/>
      <c r="AK92" s="30"/>
      <c r="AL92" s="30"/>
      <c r="AM92" s="148"/>
      <c r="AN92" s="30"/>
      <c r="AO92" s="30"/>
      <c r="AP92" s="148">
        <v>0.47336065769195562</v>
      </c>
      <c r="AQ92" s="30">
        <v>47.777863070000002</v>
      </c>
      <c r="AR92" s="30">
        <v>322.54098510742188</v>
      </c>
      <c r="AS92" s="30">
        <v>433</v>
      </c>
      <c r="AT92" s="30">
        <v>119</v>
      </c>
      <c r="AU92" s="148">
        <v>0.27419355511665339</v>
      </c>
      <c r="AV92" s="30">
        <v>80.557121276855469</v>
      </c>
      <c r="AW92" s="148">
        <v>0.15000000596046451</v>
      </c>
      <c r="AX92" s="30">
        <v>47.445497979999999</v>
      </c>
      <c r="AY92" s="30">
        <v>212.8571472167969</v>
      </c>
      <c r="AZ92" s="30">
        <v>119</v>
      </c>
      <c r="BA92" s="30"/>
      <c r="BB92" s="148"/>
      <c r="BC92" s="30"/>
      <c r="BD92" s="30"/>
      <c r="BE92" s="30"/>
      <c r="BF92" s="147"/>
      <c r="BG92" s="30"/>
      <c r="BH92" s="30"/>
      <c r="BI92" s="30"/>
      <c r="BJ92" s="148"/>
      <c r="BK92" s="30"/>
      <c r="BL92" s="30"/>
      <c r="BM92" s="30"/>
      <c r="BN92" s="148"/>
      <c r="BO92" s="30"/>
      <c r="BP92" s="30"/>
      <c r="BQ92" s="148">
        <v>8.7999999999999995E-2</v>
      </c>
      <c r="BR92" s="148">
        <v>3.3000000000000002E-2</v>
      </c>
      <c r="BS92" s="148">
        <v>9.4E-2</v>
      </c>
      <c r="BT92" s="148">
        <v>0.72299999999999998</v>
      </c>
      <c r="BU92" s="148">
        <v>5.8000000000000003E-2</v>
      </c>
      <c r="BV92" s="148">
        <v>4.0000001899898052E-3</v>
      </c>
      <c r="BW92" s="148">
        <v>2.5000000000000001E-2</v>
      </c>
      <c r="BX92" s="148">
        <v>0.11</v>
      </c>
      <c r="BY92" s="148">
        <v>0.19800000000000001</v>
      </c>
      <c r="BZ92" s="1"/>
      <c r="CA92" s="150">
        <v>5235.97021484375</v>
      </c>
      <c r="CB92" s="150">
        <v>5647.54</v>
      </c>
      <c r="CC92" s="124" t="s">
        <v>4123</v>
      </c>
      <c r="CD92" t="s">
        <v>4633</v>
      </c>
    </row>
    <row r="93" spans="1:82" x14ac:dyDescent="0.3">
      <c r="A93" s="1">
        <v>100934020</v>
      </c>
      <c r="B93" s="124" t="s">
        <v>4123</v>
      </c>
      <c r="C93" t="s">
        <v>43</v>
      </c>
      <c r="D93" t="s">
        <v>640</v>
      </c>
      <c r="E93" s="30">
        <v>88.702987670898438</v>
      </c>
      <c r="F93" s="30">
        <v>90.213058471679688</v>
      </c>
      <c r="G93" s="30">
        <v>87.951560974121094</v>
      </c>
      <c r="H93" s="30">
        <v>89.547760009765625</v>
      </c>
      <c r="I93" s="1">
        <v>206</v>
      </c>
      <c r="J93" s="1" t="s">
        <v>4733</v>
      </c>
      <c r="K93" s="1">
        <v>5</v>
      </c>
      <c r="L93" t="s">
        <v>3821</v>
      </c>
      <c r="M93" t="s">
        <v>3909</v>
      </c>
      <c r="N93" t="s">
        <v>3918</v>
      </c>
      <c r="O93" t="s">
        <v>3921</v>
      </c>
      <c r="P93" s="148">
        <v>0.28767123818397522</v>
      </c>
      <c r="Q93" s="30">
        <v>51.498082420000003</v>
      </c>
      <c r="R93" s="30">
        <v>272.60275268554688</v>
      </c>
      <c r="S93" s="1">
        <v>106</v>
      </c>
      <c r="T93" s="1">
        <v>106</v>
      </c>
      <c r="U93" s="148">
        <v>1</v>
      </c>
      <c r="V93" s="148">
        <v>0.28767123818397522</v>
      </c>
      <c r="W93" s="149">
        <v>52.110962899999997</v>
      </c>
      <c r="X93" s="149">
        <v>272.60275268554688</v>
      </c>
      <c r="Y93" s="1">
        <v>106</v>
      </c>
      <c r="Z93" s="30">
        <v>91.566658020019531</v>
      </c>
      <c r="AA93" s="148">
        <v>0.28699999999999998</v>
      </c>
      <c r="AB93" s="30">
        <v>52.2</v>
      </c>
      <c r="AC93" s="30">
        <v>270.5</v>
      </c>
      <c r="AD93" s="30">
        <v>93.390861511230469</v>
      </c>
      <c r="AE93" s="148">
        <v>0.28699999999999998</v>
      </c>
      <c r="AF93" s="30">
        <v>52.84</v>
      </c>
      <c r="AG93" s="30">
        <v>270.5</v>
      </c>
      <c r="AH93" s="30">
        <v>87.351280212402344</v>
      </c>
      <c r="AI93" s="148">
        <v>0.28499999999999998</v>
      </c>
      <c r="AJ93" s="30">
        <v>50.82113657</v>
      </c>
      <c r="AK93" s="30">
        <v>262.8</v>
      </c>
      <c r="AL93" s="30">
        <v>89.070976257324219</v>
      </c>
      <c r="AM93" s="148">
        <v>0.28499999999999998</v>
      </c>
      <c r="AN93" s="30">
        <v>51.388378250000002</v>
      </c>
      <c r="AO93" s="30">
        <v>262.8</v>
      </c>
      <c r="AP93" s="148">
        <v>0.1095890402793884</v>
      </c>
      <c r="AQ93" s="30">
        <v>51.855519229999999</v>
      </c>
      <c r="AR93" s="30"/>
      <c r="AS93" s="30">
        <v>106</v>
      </c>
      <c r="AT93" s="30">
        <v>106</v>
      </c>
      <c r="AU93" s="148">
        <v>1</v>
      </c>
      <c r="AV93" s="30">
        <v>89.547760009765625</v>
      </c>
      <c r="AW93" s="148">
        <v>0.1095890402793884</v>
      </c>
      <c r="AX93" s="30">
        <v>52.59818834</v>
      </c>
      <c r="AY93" s="30"/>
      <c r="AZ93" s="30">
        <v>106</v>
      </c>
      <c r="BA93" s="30">
        <v>88.010955810546875</v>
      </c>
      <c r="BB93" s="148">
        <v>0.21299999999999999</v>
      </c>
      <c r="BC93" s="30">
        <v>51.47</v>
      </c>
      <c r="BD93" s="30">
        <v>233.6</v>
      </c>
      <c r="BE93" s="30">
        <v>89.255950927734375</v>
      </c>
      <c r="BF93" s="147">
        <v>0.21299999999999999</v>
      </c>
      <c r="BG93" s="30">
        <v>52.08</v>
      </c>
      <c r="BH93" s="30">
        <v>233.6</v>
      </c>
      <c r="BI93" s="30">
        <v>83.969085693359375</v>
      </c>
      <c r="BJ93" s="148">
        <v>0.219</v>
      </c>
      <c r="BK93" s="30">
        <v>49.529783999999999</v>
      </c>
      <c r="BL93" s="30">
        <v>240.9</v>
      </c>
      <c r="BM93" s="30">
        <v>85.265350341796875</v>
      </c>
      <c r="BN93" s="148">
        <v>0.219</v>
      </c>
      <c r="BO93" s="30">
        <v>50.135727860000003</v>
      </c>
      <c r="BP93" s="30">
        <v>240.9</v>
      </c>
      <c r="BQ93" s="148">
        <v>0.39300000000000002</v>
      </c>
      <c r="BR93" s="148"/>
      <c r="BS93" s="148"/>
      <c r="BT93" s="148">
        <v>0.432</v>
      </c>
      <c r="BU93" s="148">
        <v>0.155</v>
      </c>
      <c r="BV93" s="148">
        <v>1.8999999389052391E-2</v>
      </c>
      <c r="BW93" s="148">
        <v>2.4E-2</v>
      </c>
      <c r="BX93" s="148">
        <v>0.14099999999999999</v>
      </c>
      <c r="BY93" s="148">
        <v>0.60549999999999993</v>
      </c>
      <c r="BZ93" s="1">
        <v>0</v>
      </c>
      <c r="CA93" s="150">
        <v>14673.5498046875</v>
      </c>
      <c r="CB93" s="150">
        <v>15315.81</v>
      </c>
      <c r="CC93" s="124" t="s">
        <v>4123</v>
      </c>
      <c r="CD93" t="s">
        <v>4634</v>
      </c>
    </row>
    <row r="94" spans="1:82" x14ac:dyDescent="0.3">
      <c r="A94" s="1">
        <v>100934030</v>
      </c>
      <c r="B94" s="124" t="s">
        <v>4123</v>
      </c>
      <c r="C94" t="s">
        <v>43</v>
      </c>
      <c r="D94" t="s">
        <v>641</v>
      </c>
      <c r="E94" s="30">
        <v>83.594673156738281</v>
      </c>
      <c r="F94" s="30">
        <v>85.030014038085938</v>
      </c>
      <c r="G94" s="30">
        <v>82.868118286132813</v>
      </c>
      <c r="H94" s="30">
        <v>84.781333923339844</v>
      </c>
      <c r="I94" s="1">
        <v>364</v>
      </c>
      <c r="J94" s="1" t="s">
        <v>4733</v>
      </c>
      <c r="K94" s="1">
        <v>5</v>
      </c>
      <c r="L94" t="s">
        <v>3821</v>
      </c>
      <c r="M94" t="s">
        <v>3909</v>
      </c>
      <c r="N94" t="s">
        <v>3918</v>
      </c>
      <c r="O94" t="s">
        <v>3921</v>
      </c>
      <c r="P94" s="148">
        <v>0.2402234673500061</v>
      </c>
      <c r="Q94" s="30">
        <v>49.373213409999998</v>
      </c>
      <c r="R94" s="30">
        <v>253.0726318359375</v>
      </c>
      <c r="S94" s="1">
        <v>193</v>
      </c>
      <c r="T94" s="1">
        <v>193</v>
      </c>
      <c r="U94" s="148">
        <v>1</v>
      </c>
      <c r="V94" s="148">
        <v>0.2402234673500061</v>
      </c>
      <c r="W94" s="149">
        <v>49.963406800000001</v>
      </c>
      <c r="X94" s="149">
        <v>253.0726318359375</v>
      </c>
      <c r="Y94" s="1">
        <v>193</v>
      </c>
      <c r="Z94" s="30">
        <v>76.15997314453125</v>
      </c>
      <c r="AA94" s="148">
        <v>0.222</v>
      </c>
      <c r="AB94" s="30">
        <v>47.1</v>
      </c>
      <c r="AC94" s="30">
        <v>252.8</v>
      </c>
      <c r="AD94" s="30">
        <v>78.223167419433594</v>
      </c>
      <c r="AE94" s="148">
        <v>0.222</v>
      </c>
      <c r="AF94" s="30">
        <v>47.69</v>
      </c>
      <c r="AG94" s="30">
        <v>252.8</v>
      </c>
      <c r="AH94" s="30">
        <v>72.923362731933594</v>
      </c>
      <c r="AI94" s="148">
        <v>0.25700000000000001</v>
      </c>
      <c r="AJ94" s="30">
        <v>46.042410089999997</v>
      </c>
      <c r="AK94" s="30">
        <v>255</v>
      </c>
      <c r="AL94" s="30">
        <v>74.783218383789063</v>
      </c>
      <c r="AM94" s="148">
        <v>0.25700000000000001</v>
      </c>
      <c r="AN94" s="30">
        <v>46.526276629999998</v>
      </c>
      <c r="AO94" s="30">
        <v>255</v>
      </c>
      <c r="AP94" s="148">
        <v>0.12429378181695939</v>
      </c>
      <c r="AQ94" s="30">
        <v>48.6756897</v>
      </c>
      <c r="AR94" s="30">
        <v>192.6553649902344</v>
      </c>
      <c r="AS94" s="30">
        <v>190</v>
      </c>
      <c r="AT94" s="30">
        <v>190</v>
      </c>
      <c r="AU94" s="148">
        <v>1</v>
      </c>
      <c r="AV94" s="30">
        <v>84.781333923339844</v>
      </c>
      <c r="AW94" s="148">
        <v>0.12429378181695939</v>
      </c>
      <c r="AX94" s="30">
        <v>49.866467399999998</v>
      </c>
      <c r="AY94" s="30">
        <v>192.6553649902344</v>
      </c>
      <c r="AZ94" s="30">
        <v>190</v>
      </c>
      <c r="BA94" s="30">
        <v>80.711540222167969</v>
      </c>
      <c r="BB94" s="148">
        <v>0.222</v>
      </c>
      <c r="BC94" s="30">
        <v>47.93</v>
      </c>
      <c r="BD94" s="30">
        <v>227.8</v>
      </c>
      <c r="BE94" s="30">
        <v>82.054054260253906</v>
      </c>
      <c r="BF94" s="147">
        <v>0.222</v>
      </c>
      <c r="BG94" s="30">
        <v>48.53</v>
      </c>
      <c r="BH94" s="30">
        <v>227.8</v>
      </c>
      <c r="BI94" s="30">
        <v>79.380157470703125</v>
      </c>
      <c r="BJ94" s="148">
        <v>0.26400000000000001</v>
      </c>
      <c r="BK94" s="30">
        <v>47.294413570000003</v>
      </c>
      <c r="BL94" s="30">
        <v>229.4</v>
      </c>
      <c r="BM94" s="30">
        <v>80.8070068359375</v>
      </c>
      <c r="BN94" s="148">
        <v>0.26400000000000001</v>
      </c>
      <c r="BO94" s="30">
        <v>47.913808770000003</v>
      </c>
      <c r="BP94" s="30">
        <v>229.4</v>
      </c>
      <c r="BQ94" s="148">
        <v>0.28299999999999997</v>
      </c>
      <c r="BR94" s="148">
        <v>2.5000000000000001E-2</v>
      </c>
      <c r="BS94" s="148"/>
      <c r="BT94" s="148">
        <v>0.42899999999999999</v>
      </c>
      <c r="BU94" s="148">
        <v>0.25</v>
      </c>
      <c r="BV94" s="148">
        <v>1.4000000432133669E-2</v>
      </c>
      <c r="BW94" s="148">
        <v>3.5999999999999997E-2</v>
      </c>
      <c r="BX94" s="148">
        <v>0.104</v>
      </c>
      <c r="BY94" s="148">
        <v>0.58729999999999993</v>
      </c>
      <c r="BZ94" s="1">
        <v>0</v>
      </c>
      <c r="CA94" s="150">
        <v>12376.490234375</v>
      </c>
      <c r="CB94" s="150">
        <v>12937.13</v>
      </c>
      <c r="CC94" s="124" t="s">
        <v>4123</v>
      </c>
      <c r="CD94" t="s">
        <v>4634</v>
      </c>
    </row>
    <row r="95" spans="1:82" x14ac:dyDescent="0.3">
      <c r="A95" s="1">
        <v>100934040</v>
      </c>
      <c r="B95" s="124" t="s">
        <v>4123</v>
      </c>
      <c r="C95" t="s">
        <v>43</v>
      </c>
      <c r="D95" t="s">
        <v>642</v>
      </c>
      <c r="E95" s="30">
        <v>81.100135803222656</v>
      </c>
      <c r="F95" s="30">
        <v>82.501426696777344</v>
      </c>
      <c r="G95" s="30">
        <v>85.417839050292969</v>
      </c>
      <c r="H95" s="30">
        <v>87.084228515625</v>
      </c>
      <c r="I95" s="1">
        <v>427</v>
      </c>
      <c r="J95" s="1" t="s">
        <v>4733</v>
      </c>
      <c r="K95" s="1">
        <v>5</v>
      </c>
      <c r="L95" t="s">
        <v>3821</v>
      </c>
      <c r="M95" t="s">
        <v>3909</v>
      </c>
      <c r="N95" t="s">
        <v>3918</v>
      </c>
      <c r="O95" t="s">
        <v>3921</v>
      </c>
      <c r="P95" s="148">
        <v>0.1770833283662796</v>
      </c>
      <c r="Q95" s="30">
        <v>48.335578089999998</v>
      </c>
      <c r="R95" s="30"/>
      <c r="S95" s="1">
        <v>205</v>
      </c>
      <c r="T95" s="1">
        <v>205</v>
      </c>
      <c r="U95" s="148">
        <v>1</v>
      </c>
      <c r="V95" s="148">
        <v>0.1770833283662796</v>
      </c>
      <c r="W95" s="149">
        <v>48.915703579999999</v>
      </c>
      <c r="X95" s="149"/>
      <c r="Y95" s="1">
        <v>205</v>
      </c>
      <c r="Z95" s="30">
        <v>83.410179138183594</v>
      </c>
      <c r="AA95" s="148">
        <v>0.222</v>
      </c>
      <c r="AB95" s="30">
        <v>49.5</v>
      </c>
      <c r="AC95" s="30">
        <v>246</v>
      </c>
      <c r="AD95" s="30">
        <v>85.203254699707031</v>
      </c>
      <c r="AE95" s="148">
        <v>0.222</v>
      </c>
      <c r="AF95" s="30">
        <v>50.06</v>
      </c>
      <c r="AG95" s="30">
        <v>246</v>
      </c>
      <c r="AH95" s="30">
        <v>81.646575927734375</v>
      </c>
      <c r="AI95" s="148">
        <v>0.21199999999999999</v>
      </c>
      <c r="AJ95" s="30">
        <v>48.931661400000003</v>
      </c>
      <c r="AK95" s="30">
        <v>249.4</v>
      </c>
      <c r="AL95" s="30">
        <v>83.439353942871094</v>
      </c>
      <c r="AM95" s="148">
        <v>0.21199999999999999</v>
      </c>
      <c r="AN95" s="30">
        <v>49.471945779999999</v>
      </c>
      <c r="AO95" s="30">
        <v>249.4</v>
      </c>
      <c r="AP95" s="148">
        <v>8.9005239307880402E-2</v>
      </c>
      <c r="AQ95" s="30">
        <v>50.27061045</v>
      </c>
      <c r="AR95" s="30"/>
      <c r="AS95" s="30">
        <v>207</v>
      </c>
      <c r="AT95" s="30">
        <v>207</v>
      </c>
      <c r="AU95" s="148">
        <v>1</v>
      </c>
      <c r="AV95" s="30">
        <v>87.084228515625</v>
      </c>
      <c r="AW95" s="148">
        <v>8.9005239307880402E-2</v>
      </c>
      <c r="AX95" s="30">
        <v>51.186296140000003</v>
      </c>
      <c r="AY95" s="30"/>
      <c r="AZ95" s="30">
        <v>207</v>
      </c>
      <c r="BA95" s="30">
        <v>86.794387817382813</v>
      </c>
      <c r="BB95" s="148">
        <v>0.13900000000000001</v>
      </c>
      <c r="BC95" s="30">
        <v>50.88</v>
      </c>
      <c r="BD95" s="30">
        <v>200</v>
      </c>
      <c r="BE95" s="30">
        <v>88.079307556152344</v>
      </c>
      <c r="BF95" s="147">
        <v>0.13900000000000001</v>
      </c>
      <c r="BG95" s="30">
        <v>51.5</v>
      </c>
      <c r="BH95" s="30">
        <v>200</v>
      </c>
      <c r="BI95" s="30">
        <v>81.57611083984375</v>
      </c>
      <c r="BJ95" s="148">
        <v>0.20499999999999999</v>
      </c>
      <c r="BK95" s="30">
        <v>48.364109059999997</v>
      </c>
      <c r="BL95" s="30">
        <v>225.1</v>
      </c>
      <c r="BM95" s="30">
        <v>82.956069946289063</v>
      </c>
      <c r="BN95" s="148">
        <v>0.20499999999999999</v>
      </c>
      <c r="BO95" s="30">
        <v>48.984843869999999</v>
      </c>
      <c r="BP95" s="30">
        <v>225.1</v>
      </c>
      <c r="BQ95" s="148">
        <v>0.32800000000000001</v>
      </c>
      <c r="BR95" s="148">
        <v>0.23699999999999999</v>
      </c>
      <c r="BS95" s="148">
        <v>4.3999999999999997E-2</v>
      </c>
      <c r="BT95" s="148">
        <v>0.27900000000000003</v>
      </c>
      <c r="BU95" s="148">
        <v>0.11</v>
      </c>
      <c r="BV95" s="148">
        <v>2.000000094994903E-3</v>
      </c>
      <c r="BW95" s="148">
        <v>0.21099999999999999</v>
      </c>
      <c r="BX95" s="148">
        <v>0.13800000000000001</v>
      </c>
      <c r="BY95" s="148">
        <v>0.50929999999999997</v>
      </c>
      <c r="BZ95" s="1">
        <v>0</v>
      </c>
      <c r="CA95" s="150">
        <v>11988.2197265625</v>
      </c>
      <c r="CB95" s="150">
        <v>12671.41</v>
      </c>
      <c r="CC95" s="124" t="s">
        <v>4123</v>
      </c>
      <c r="CD95" t="s">
        <v>4634</v>
      </c>
    </row>
    <row r="96" spans="1:82" x14ac:dyDescent="0.3">
      <c r="A96" s="1">
        <v>100934050</v>
      </c>
      <c r="B96" s="124" t="s">
        <v>4123</v>
      </c>
      <c r="C96" t="s">
        <v>43</v>
      </c>
      <c r="D96" t="s">
        <v>643</v>
      </c>
      <c r="E96" s="30">
        <v>89.225074768066406</v>
      </c>
      <c r="F96" s="30">
        <v>86.360000610351563</v>
      </c>
      <c r="G96" s="30">
        <v>87.652427673339844</v>
      </c>
      <c r="H96" s="30">
        <v>88.404067993164063</v>
      </c>
      <c r="I96" s="1">
        <v>360</v>
      </c>
      <c r="J96" s="1" t="s">
        <v>3981</v>
      </c>
      <c r="K96" s="1">
        <v>5</v>
      </c>
      <c r="L96" t="s">
        <v>3821</v>
      </c>
      <c r="M96" t="s">
        <v>3909</v>
      </c>
      <c r="N96" t="s">
        <v>3918</v>
      </c>
      <c r="O96" t="s">
        <v>3921</v>
      </c>
      <c r="P96" s="148">
        <v>0.41059601306915278</v>
      </c>
      <c r="Q96" s="30">
        <v>51.715251389999999</v>
      </c>
      <c r="R96" s="30">
        <v>307.947021484375</v>
      </c>
      <c r="S96" s="1">
        <v>185</v>
      </c>
      <c r="T96" s="1">
        <v>110</v>
      </c>
      <c r="U96" s="148">
        <v>0.59459459781646729</v>
      </c>
      <c r="V96" s="148">
        <v>0.15714286267757421</v>
      </c>
      <c r="W96" s="149">
        <v>50.514477319999997</v>
      </c>
      <c r="X96" s="149">
        <v>247.1428527832031</v>
      </c>
      <c r="Y96" s="1">
        <v>110</v>
      </c>
      <c r="Z96" s="30">
        <v>87.941551208496094</v>
      </c>
      <c r="AA96" s="148">
        <v>0.42099999999999999</v>
      </c>
      <c r="AB96" s="30">
        <v>51</v>
      </c>
      <c r="AC96" s="30">
        <v>304.10000000000002</v>
      </c>
      <c r="AD96" s="30">
        <v>82.582038879394531</v>
      </c>
      <c r="AE96" s="148">
        <v>0.23300000000000001</v>
      </c>
      <c r="AF96" s="30">
        <v>49.17</v>
      </c>
      <c r="AG96" s="30">
        <v>249.2</v>
      </c>
      <c r="AH96" s="30">
        <v>83.970169067382813</v>
      </c>
      <c r="AI96" s="148">
        <v>0.4</v>
      </c>
      <c r="AJ96" s="30">
        <v>49.701267639999998</v>
      </c>
      <c r="AK96" s="30">
        <v>292.89999999999998</v>
      </c>
      <c r="AL96" s="30">
        <v>79.563568115234375</v>
      </c>
      <c r="AM96" s="148">
        <v>0.17299999999999999</v>
      </c>
      <c r="AN96" s="30">
        <v>48.153021639999999</v>
      </c>
      <c r="AO96" s="30">
        <v>219.2</v>
      </c>
      <c r="AP96" s="148">
        <v>0.30463576316833502</v>
      </c>
      <c r="AQ96" s="30">
        <v>51.668405059999998</v>
      </c>
      <c r="AR96" s="30">
        <v>250.9933776855469</v>
      </c>
      <c r="AS96" s="30">
        <v>188</v>
      </c>
      <c r="AT96" s="30">
        <v>114</v>
      </c>
      <c r="AU96" s="148">
        <v>0.59459459781646729</v>
      </c>
      <c r="AV96" s="30">
        <v>88.404067993164063</v>
      </c>
      <c r="AW96" s="148">
        <v>0.10000000149011611</v>
      </c>
      <c r="AX96" s="30">
        <v>51.942716760000003</v>
      </c>
      <c r="AY96" s="30"/>
      <c r="AZ96" s="30">
        <v>114</v>
      </c>
      <c r="BA96" s="30">
        <v>84.32000732421875</v>
      </c>
      <c r="BB96" s="148">
        <v>0.38500000000000001</v>
      </c>
      <c r="BC96" s="30">
        <v>49.68</v>
      </c>
      <c r="BD96" s="30">
        <v>285.10000000000002</v>
      </c>
      <c r="BE96" s="30">
        <v>82.439506530761719</v>
      </c>
      <c r="BF96" s="147">
        <v>0.24199999999999999</v>
      </c>
      <c r="BG96" s="30">
        <v>48.72</v>
      </c>
      <c r="BH96" s="30">
        <v>235.8</v>
      </c>
      <c r="BI96" s="30">
        <v>77.191574096679688</v>
      </c>
      <c r="BJ96" s="148">
        <v>0.247</v>
      </c>
      <c r="BK96" s="30">
        <v>46.228306349999997</v>
      </c>
      <c r="BL96" s="30">
        <v>242.4</v>
      </c>
      <c r="BM96" s="30">
        <v>74.538627624511719</v>
      </c>
      <c r="BN96" s="148">
        <v>5.5E-2</v>
      </c>
      <c r="BO96" s="30">
        <v>44.789813289999998</v>
      </c>
      <c r="BP96" s="30">
        <v>167.3</v>
      </c>
      <c r="BQ96" s="148">
        <v>0.17799999999999999</v>
      </c>
      <c r="BR96" s="148">
        <v>5.2999999999999999E-2</v>
      </c>
      <c r="BS96" s="148">
        <v>2.8000000000000001E-2</v>
      </c>
      <c r="BT96" s="148">
        <v>0.628</v>
      </c>
      <c r="BU96" s="148">
        <v>8.8999999999999996E-2</v>
      </c>
      <c r="BV96" s="148">
        <v>2.500000037252903E-2</v>
      </c>
      <c r="BW96" s="148">
        <v>3.1E-2</v>
      </c>
      <c r="BX96" s="148">
        <v>0.10299999999999999</v>
      </c>
      <c r="BY96" s="148">
        <v>0.42299999999999999</v>
      </c>
      <c r="BZ96" s="1"/>
      <c r="CA96" s="150">
        <v>12772.759765625</v>
      </c>
      <c r="CB96" s="150">
        <v>13430.11</v>
      </c>
      <c r="CC96" s="124" t="s">
        <v>4123</v>
      </c>
      <c r="CD96" t="s">
        <v>4634</v>
      </c>
    </row>
    <row r="97" spans="1:82" x14ac:dyDescent="0.3">
      <c r="A97" s="1">
        <v>100934055</v>
      </c>
      <c r="B97" s="124" t="s">
        <v>4123</v>
      </c>
      <c r="C97" t="s">
        <v>43</v>
      </c>
      <c r="D97" t="s">
        <v>644</v>
      </c>
      <c r="E97" s="30">
        <v>82.585685729980469</v>
      </c>
      <c r="F97" s="30">
        <v>84.01141357421875</v>
      </c>
      <c r="G97" s="30">
        <v>83.255828857421875</v>
      </c>
      <c r="H97" s="30">
        <v>84.08319091796875</v>
      </c>
      <c r="I97" s="1">
        <v>404</v>
      </c>
      <c r="J97" s="1" t="s">
        <v>4733</v>
      </c>
      <c r="K97" s="1">
        <v>5</v>
      </c>
      <c r="L97" t="s">
        <v>3821</v>
      </c>
      <c r="M97" t="s">
        <v>3909</v>
      </c>
      <c r="N97" t="s">
        <v>3918</v>
      </c>
      <c r="O97" t="s">
        <v>3921</v>
      </c>
      <c r="P97" s="148">
        <v>0.24309392273426059</v>
      </c>
      <c r="Q97" s="30">
        <v>48.953511779999999</v>
      </c>
      <c r="R97" s="30">
        <v>240.88397216796881</v>
      </c>
      <c r="S97" s="1">
        <v>183</v>
      </c>
      <c r="T97" s="1">
        <v>183</v>
      </c>
      <c r="U97" s="148">
        <v>1</v>
      </c>
      <c r="V97" s="148">
        <v>0.24309392273426059</v>
      </c>
      <c r="W97" s="149">
        <v>49.541357150000003</v>
      </c>
      <c r="X97" s="149">
        <v>240.88397216796881</v>
      </c>
      <c r="Y97" s="1">
        <v>183</v>
      </c>
      <c r="Z97" s="30">
        <v>76.462066650390625</v>
      </c>
      <c r="AA97" s="148">
        <v>0.315</v>
      </c>
      <c r="AB97" s="30">
        <v>47.2</v>
      </c>
      <c r="AC97" s="30">
        <v>262.39999999999998</v>
      </c>
      <c r="AD97" s="30">
        <v>78.458786010742188</v>
      </c>
      <c r="AE97" s="148">
        <v>0.315</v>
      </c>
      <c r="AF97" s="30">
        <v>47.77</v>
      </c>
      <c r="AG97" s="30">
        <v>262.39999999999998</v>
      </c>
      <c r="AH97" s="30">
        <v>79.173614501953125</v>
      </c>
      <c r="AI97" s="148">
        <v>0.254</v>
      </c>
      <c r="AJ97" s="30">
        <v>48.112581810000002</v>
      </c>
      <c r="AK97" s="30">
        <v>263.39999999999998</v>
      </c>
      <c r="AL97" s="30">
        <v>81.117202758789063</v>
      </c>
      <c r="AM97" s="148">
        <v>0.254</v>
      </c>
      <c r="AN97" s="30">
        <v>48.681720869999999</v>
      </c>
      <c r="AO97" s="30">
        <v>263.39999999999998</v>
      </c>
      <c r="AP97" s="148">
        <v>0.13812154531478879</v>
      </c>
      <c r="AQ97" s="30">
        <v>48.918213110000003</v>
      </c>
      <c r="AR97" s="30"/>
      <c r="AS97" s="30">
        <v>183</v>
      </c>
      <c r="AT97" s="30">
        <v>183</v>
      </c>
      <c r="AU97" s="148">
        <v>1</v>
      </c>
      <c r="AV97" s="30">
        <v>84.08319091796875</v>
      </c>
      <c r="AW97" s="148">
        <v>0.13812154531478879</v>
      </c>
      <c r="AX97" s="30">
        <v>49.46634881</v>
      </c>
      <c r="AY97" s="30"/>
      <c r="AZ97" s="30">
        <v>183</v>
      </c>
      <c r="BA97" s="30">
        <v>82.732276916503906</v>
      </c>
      <c r="BB97" s="148">
        <v>0.254</v>
      </c>
      <c r="BC97" s="30">
        <v>48.91</v>
      </c>
      <c r="BD97" s="30">
        <v>235.5</v>
      </c>
      <c r="BE97" s="30">
        <v>84.103042602539063</v>
      </c>
      <c r="BF97" s="147">
        <v>0.254</v>
      </c>
      <c r="BG97" s="30">
        <v>49.54</v>
      </c>
      <c r="BH97" s="30">
        <v>235.5</v>
      </c>
      <c r="BI97" s="30">
        <v>84.169395446777344</v>
      </c>
      <c r="BJ97" s="148">
        <v>0.23200000000000001</v>
      </c>
      <c r="BK97" s="30">
        <v>49.627355979999997</v>
      </c>
      <c r="BL97" s="30">
        <v>242.9</v>
      </c>
      <c r="BM97" s="30">
        <v>85.530586242675781</v>
      </c>
      <c r="BN97" s="148">
        <v>0.23200000000000001</v>
      </c>
      <c r="BO97" s="30">
        <v>50.267913829999998</v>
      </c>
      <c r="BP97" s="30">
        <v>242.9</v>
      </c>
      <c r="BQ97" s="148">
        <v>0.39100000000000001</v>
      </c>
      <c r="BR97" s="148">
        <v>9.9000000000000005E-2</v>
      </c>
      <c r="BS97" s="148">
        <v>6.2E-2</v>
      </c>
      <c r="BT97" s="148">
        <v>0.29199999999999998</v>
      </c>
      <c r="BU97" s="148">
        <v>0.14599999999999999</v>
      </c>
      <c r="BV97" s="148">
        <v>9.9999997764825821E-3</v>
      </c>
      <c r="BW97" s="148">
        <v>0.158</v>
      </c>
      <c r="BX97" s="148">
        <v>0.156</v>
      </c>
      <c r="BY97" s="148">
        <v>0.52890000000000004</v>
      </c>
      <c r="BZ97" s="1">
        <v>0</v>
      </c>
      <c r="CA97" s="150">
        <v>13912.490234375</v>
      </c>
      <c r="CB97" s="150">
        <v>14728.21</v>
      </c>
      <c r="CC97" s="124" t="s">
        <v>4123</v>
      </c>
      <c r="CD97" t="s">
        <v>4634</v>
      </c>
    </row>
    <row r="98" spans="1:82" x14ac:dyDescent="0.3">
      <c r="A98" s="1">
        <v>100934060</v>
      </c>
      <c r="B98" s="124" t="s">
        <v>4123</v>
      </c>
      <c r="C98" t="s">
        <v>43</v>
      </c>
      <c r="D98" t="s">
        <v>645</v>
      </c>
      <c r="E98" s="30">
        <v>91.598495483398438</v>
      </c>
      <c r="F98" s="30">
        <v>84.053054809570313</v>
      </c>
      <c r="G98" s="30">
        <v>87.808364868164063</v>
      </c>
      <c r="H98" s="30">
        <v>84.912628173828125</v>
      </c>
      <c r="I98" s="1">
        <v>444</v>
      </c>
      <c r="J98" s="1" t="s">
        <v>4733</v>
      </c>
      <c r="K98" s="1">
        <v>5</v>
      </c>
      <c r="L98" t="s">
        <v>3821</v>
      </c>
      <c r="M98" t="s">
        <v>3909</v>
      </c>
      <c r="N98" t="s">
        <v>3918</v>
      </c>
      <c r="O98" t="s">
        <v>3921</v>
      </c>
      <c r="P98" s="148">
        <v>0.55232560634613037</v>
      </c>
      <c r="Q98" s="30">
        <v>52.702506939999999</v>
      </c>
      <c r="R98" s="30">
        <v>347.093017578125</v>
      </c>
      <c r="S98" s="1">
        <v>202</v>
      </c>
      <c r="T98" s="1">
        <v>86</v>
      </c>
      <c r="U98" s="148">
        <v>0.42574256658554083</v>
      </c>
      <c r="V98" s="148">
        <v>0.31707316637039179</v>
      </c>
      <c r="W98" s="149">
        <v>49.558609840000003</v>
      </c>
      <c r="X98" s="149">
        <v>285.3658447265625</v>
      </c>
      <c r="Y98" s="1">
        <v>86</v>
      </c>
      <c r="Z98" s="30">
        <v>89.452011108398438</v>
      </c>
      <c r="AA98" s="148">
        <v>0.57499999999999996</v>
      </c>
      <c r="AB98" s="30">
        <v>51.5</v>
      </c>
      <c r="AC98" s="30">
        <v>366.7</v>
      </c>
      <c r="AD98" s="30">
        <v>84.761474609375</v>
      </c>
      <c r="AE98" s="148">
        <v>0.3</v>
      </c>
      <c r="AF98" s="30">
        <v>49.91</v>
      </c>
      <c r="AG98" s="30">
        <v>287.5</v>
      </c>
      <c r="AH98" s="30">
        <v>86.682113647460938</v>
      </c>
      <c r="AI98" s="148">
        <v>0.66400000000000003</v>
      </c>
      <c r="AJ98" s="30">
        <v>50.599500810000002</v>
      </c>
      <c r="AK98" s="30">
        <v>382.3</v>
      </c>
      <c r="AL98" s="30">
        <v>82.000900268554688</v>
      </c>
      <c r="AM98" s="148">
        <v>0.49399999999999999</v>
      </c>
      <c r="AN98" s="30">
        <v>48.982440990000001</v>
      </c>
      <c r="AO98" s="30">
        <v>321.3</v>
      </c>
      <c r="AP98" s="148">
        <v>0.42441859841346741</v>
      </c>
      <c r="AQ98" s="30">
        <v>51.765948209999998</v>
      </c>
      <c r="AR98" s="30">
        <v>301.74417114257813</v>
      </c>
      <c r="AS98" s="30">
        <v>206</v>
      </c>
      <c r="AT98" s="30">
        <v>90</v>
      </c>
      <c r="AU98" s="148">
        <v>0.42574256658554083</v>
      </c>
      <c r="AV98" s="30">
        <v>84.912628173828125</v>
      </c>
      <c r="AW98" s="148">
        <v>0.24390244483947751</v>
      </c>
      <c r="AX98" s="30">
        <v>49.941714429999998</v>
      </c>
      <c r="AY98" s="30">
        <v>241.4634094238281</v>
      </c>
      <c r="AZ98" s="30">
        <v>90</v>
      </c>
      <c r="BA98" s="30">
        <v>91.433845520019531</v>
      </c>
      <c r="BB98" s="148">
        <v>0.63600000000000001</v>
      </c>
      <c r="BC98" s="30">
        <v>53.13</v>
      </c>
      <c r="BD98" s="30">
        <v>367.3</v>
      </c>
      <c r="BE98" s="30">
        <v>91.528099060058594</v>
      </c>
      <c r="BF98" s="147">
        <v>0.40200000000000002</v>
      </c>
      <c r="BG98" s="30">
        <v>53.2</v>
      </c>
      <c r="BH98" s="30">
        <v>296.60000000000002</v>
      </c>
      <c r="BI98" s="30">
        <v>87.744842529296875</v>
      </c>
      <c r="BJ98" s="148">
        <v>0.68799999999999994</v>
      </c>
      <c r="BK98" s="30">
        <v>51.36903933</v>
      </c>
      <c r="BL98" s="30">
        <v>380.8</v>
      </c>
      <c r="BM98" s="30">
        <v>86.990684509277344</v>
      </c>
      <c r="BN98" s="148">
        <v>0.54600000000000004</v>
      </c>
      <c r="BO98" s="30">
        <v>50.995589649999999</v>
      </c>
      <c r="BP98" s="30">
        <v>327.8</v>
      </c>
      <c r="BQ98" s="148">
        <v>0.13100000000000001</v>
      </c>
      <c r="BR98" s="148">
        <v>5.3999999999999999E-2</v>
      </c>
      <c r="BS98" s="148">
        <v>8.1000000000000003E-2</v>
      </c>
      <c r="BT98" s="148">
        <v>0.64200000000000002</v>
      </c>
      <c r="BU98" s="148">
        <v>9.1999999999999998E-2</v>
      </c>
      <c r="BV98" s="148">
        <v>0</v>
      </c>
      <c r="BW98" s="148">
        <v>9.9000000000000005E-2</v>
      </c>
      <c r="BX98" s="148">
        <v>8.6000000000000007E-2</v>
      </c>
      <c r="BY98" s="148">
        <v>0.34499999999999997</v>
      </c>
      <c r="BZ98" s="1"/>
      <c r="CA98" s="150">
        <v>12045.3896484375</v>
      </c>
      <c r="CB98" s="150">
        <v>12581.63</v>
      </c>
      <c r="CC98" s="124" t="s">
        <v>4123</v>
      </c>
      <c r="CD98" t="s">
        <v>4634</v>
      </c>
    </row>
    <row r="99" spans="1:82" x14ac:dyDescent="0.3">
      <c r="A99" s="1">
        <v>100934070</v>
      </c>
      <c r="B99" s="124" t="s">
        <v>4123</v>
      </c>
      <c r="C99" t="s">
        <v>43</v>
      </c>
      <c r="D99" t="s">
        <v>646</v>
      </c>
      <c r="E99" s="30">
        <v>84.035842895507813</v>
      </c>
      <c r="F99" s="30">
        <v>85.516159057617188</v>
      </c>
      <c r="G99" s="30">
        <v>86.064308166503906</v>
      </c>
      <c r="H99" s="30">
        <v>87.433113098144531</v>
      </c>
      <c r="I99" s="1">
        <v>381</v>
      </c>
      <c r="J99" s="1" t="s">
        <v>3981</v>
      </c>
      <c r="K99" s="1">
        <v>5</v>
      </c>
      <c r="L99" t="s">
        <v>3821</v>
      </c>
      <c r="M99" t="s">
        <v>3909</v>
      </c>
      <c r="N99" t="s">
        <v>3918</v>
      </c>
      <c r="O99" t="s">
        <v>3921</v>
      </c>
      <c r="P99" s="148">
        <v>0.28571429848670959</v>
      </c>
      <c r="Q99" s="30">
        <v>49.556724170000003</v>
      </c>
      <c r="R99" s="30">
        <v>259.5238037109375</v>
      </c>
      <c r="S99" s="1">
        <v>191</v>
      </c>
      <c r="T99" s="1">
        <v>191</v>
      </c>
      <c r="U99" s="148">
        <v>1</v>
      </c>
      <c r="V99" s="148">
        <v>0.28571429848670959</v>
      </c>
      <c r="W99" s="149">
        <v>50.16483539</v>
      </c>
      <c r="X99" s="149">
        <v>259.5238037109375</v>
      </c>
      <c r="Y99" s="1">
        <v>191</v>
      </c>
      <c r="Z99" s="30">
        <v>82.805992126464844</v>
      </c>
      <c r="AA99" s="148">
        <v>0.28399999999999997</v>
      </c>
      <c r="AB99" s="30">
        <v>49.3</v>
      </c>
      <c r="AC99" s="30">
        <v>269.2</v>
      </c>
      <c r="AD99" s="30">
        <v>84.584770202636719</v>
      </c>
      <c r="AE99" s="148">
        <v>0.28399999999999997</v>
      </c>
      <c r="AF99" s="30">
        <v>49.85</v>
      </c>
      <c r="AG99" s="30">
        <v>269.2</v>
      </c>
      <c r="AH99" s="30">
        <v>78.586837768554688</v>
      </c>
      <c r="AI99" s="148">
        <v>0.29499999999999998</v>
      </c>
      <c r="AJ99" s="30">
        <v>47.918232449999998</v>
      </c>
      <c r="AK99" s="30">
        <v>271.5</v>
      </c>
      <c r="AL99" s="30">
        <v>80.646469116210938</v>
      </c>
      <c r="AM99" s="148">
        <v>0.29499999999999998</v>
      </c>
      <c r="AN99" s="30">
        <v>48.521531750000001</v>
      </c>
      <c r="AO99" s="30">
        <v>271.5</v>
      </c>
      <c r="AP99" s="148">
        <v>0.1726190447807312</v>
      </c>
      <c r="AQ99" s="30">
        <v>50.674994529999999</v>
      </c>
      <c r="AR99" s="30"/>
      <c r="AS99" s="30">
        <v>194</v>
      </c>
      <c r="AT99" s="30">
        <v>194</v>
      </c>
      <c r="AU99" s="148">
        <v>1</v>
      </c>
      <c r="AV99" s="30">
        <v>87.433113098144531</v>
      </c>
      <c r="AW99" s="148">
        <v>0.1726190447807312</v>
      </c>
      <c r="AX99" s="30">
        <v>51.386245549999998</v>
      </c>
      <c r="AY99" s="30"/>
      <c r="AZ99" s="30">
        <v>194</v>
      </c>
      <c r="BA99" s="30">
        <v>86.299514770507813</v>
      </c>
      <c r="BB99" s="148">
        <v>0.26400000000000001</v>
      </c>
      <c r="BC99" s="30">
        <v>50.64</v>
      </c>
      <c r="BD99" s="30">
        <v>245.2</v>
      </c>
      <c r="BE99" s="30">
        <v>87.612701416015625</v>
      </c>
      <c r="BF99" s="147">
        <v>0.26400000000000001</v>
      </c>
      <c r="BG99" s="30">
        <v>51.27</v>
      </c>
      <c r="BH99" s="30">
        <v>245.2</v>
      </c>
      <c r="BI99" s="30">
        <v>85.035560607910156</v>
      </c>
      <c r="BJ99" s="148">
        <v>0.28999999999999998</v>
      </c>
      <c r="BK99" s="30">
        <v>50.04928735</v>
      </c>
      <c r="BL99" s="30">
        <v>254.4</v>
      </c>
      <c r="BM99" s="30">
        <v>86.096153259277344</v>
      </c>
      <c r="BN99" s="148">
        <v>0.28999999999999998</v>
      </c>
      <c r="BO99" s="30">
        <v>50.549779280000003</v>
      </c>
      <c r="BP99" s="30">
        <v>254.4</v>
      </c>
      <c r="BQ99" s="148">
        <v>0.40400000000000003</v>
      </c>
      <c r="BR99" s="148">
        <v>5.5E-2</v>
      </c>
      <c r="BS99" s="148">
        <v>1.6E-2</v>
      </c>
      <c r="BT99" s="148">
        <v>0.378</v>
      </c>
      <c r="BU99" s="148">
        <v>0.14199999999999999</v>
      </c>
      <c r="BV99" s="148">
        <v>4.999999888241291E-3</v>
      </c>
      <c r="BW99" s="148">
        <v>6.6000000000000003E-2</v>
      </c>
      <c r="BX99" s="148">
        <v>0.105</v>
      </c>
      <c r="BY99" s="148">
        <v>0.42049999999999998</v>
      </c>
      <c r="BZ99" s="1">
        <v>0</v>
      </c>
      <c r="CA99" s="150">
        <v>13059.599609375</v>
      </c>
      <c r="CB99" s="150">
        <v>13631.71</v>
      </c>
      <c r="CC99" s="124" t="s">
        <v>4123</v>
      </c>
      <c r="CD99" t="s">
        <v>4634</v>
      </c>
    </row>
    <row r="100" spans="1:82" x14ac:dyDescent="0.3">
      <c r="A100" s="1">
        <v>100935000</v>
      </c>
      <c r="B100" s="124" t="s">
        <v>4123</v>
      </c>
      <c r="C100" t="s">
        <v>43</v>
      </c>
      <c r="D100" t="s">
        <v>647</v>
      </c>
      <c r="E100" s="30">
        <v>83.542572021484375</v>
      </c>
      <c r="F100" s="30">
        <v>81.384269714355469</v>
      </c>
      <c r="G100" s="30">
        <v>85.073554992675781</v>
      </c>
      <c r="H100" s="30">
        <v>82.610969543457031</v>
      </c>
      <c r="I100" s="1">
        <v>273</v>
      </c>
      <c r="J100" s="1" t="s">
        <v>4733</v>
      </c>
      <c r="K100" s="1">
        <v>5</v>
      </c>
      <c r="L100" t="s">
        <v>3821</v>
      </c>
      <c r="M100" t="s">
        <v>3909</v>
      </c>
      <c r="N100" t="s">
        <v>3918</v>
      </c>
      <c r="O100" t="s">
        <v>3921</v>
      </c>
      <c r="P100" s="148">
        <v>0.48275861144065862</v>
      </c>
      <c r="Q100" s="30">
        <v>49.351542690000002</v>
      </c>
      <c r="R100" s="30">
        <v>326.72415161132813</v>
      </c>
      <c r="S100" s="1">
        <v>150</v>
      </c>
      <c r="T100" s="1">
        <v>66</v>
      </c>
      <c r="U100" s="148">
        <v>0.43999999761581421</v>
      </c>
      <c r="V100" s="148">
        <v>0.18333333730697629</v>
      </c>
      <c r="W100" s="149">
        <v>48.452820410000001</v>
      </c>
      <c r="X100" s="149">
        <v>241.66667175292969</v>
      </c>
      <c r="Y100" s="1">
        <v>66</v>
      </c>
      <c r="Z100" s="30">
        <v>88.847831726074219</v>
      </c>
      <c r="AA100" s="148">
        <v>0.64300000000000002</v>
      </c>
      <c r="AB100" s="30">
        <v>51.3</v>
      </c>
      <c r="AC100" s="30">
        <v>371.3</v>
      </c>
      <c r="AD100" s="30">
        <v>83.112174987792969</v>
      </c>
      <c r="AE100" s="148">
        <v>0.41799999999999998</v>
      </c>
      <c r="AF100" s="30">
        <v>49.35</v>
      </c>
      <c r="AG100" s="30">
        <v>296.39999999999998</v>
      </c>
      <c r="AH100" s="30">
        <v>92.275642395019531</v>
      </c>
      <c r="AI100" s="148">
        <v>0.69599999999999995</v>
      </c>
      <c r="AJ100" s="30">
        <v>52.452155660000003</v>
      </c>
      <c r="AK100" s="30">
        <v>384.4</v>
      </c>
      <c r="AL100" s="30">
        <v>85.29193115234375</v>
      </c>
      <c r="AM100" s="148">
        <v>0.51700000000000002</v>
      </c>
      <c r="AN100" s="30">
        <v>50.102375160000001</v>
      </c>
      <c r="AO100" s="30">
        <v>327.60000000000002</v>
      </c>
      <c r="AP100" s="148">
        <v>0.36206895112991327</v>
      </c>
      <c r="AQ100" s="30">
        <v>50.055251419999998</v>
      </c>
      <c r="AR100" s="30">
        <v>279.31033325195313</v>
      </c>
      <c r="AS100" s="30">
        <v>150</v>
      </c>
      <c r="AT100" s="30">
        <v>66</v>
      </c>
      <c r="AU100" s="148">
        <v>0.43999999761581421</v>
      </c>
      <c r="AV100" s="30">
        <v>82.610969543457031</v>
      </c>
      <c r="AW100" s="148">
        <v>0.13333334028720861</v>
      </c>
      <c r="AX100" s="30">
        <v>48.622595130000001</v>
      </c>
      <c r="AY100" s="30"/>
      <c r="AZ100" s="30">
        <v>66</v>
      </c>
      <c r="BA100" s="30">
        <v>91.289512634277344</v>
      </c>
      <c r="BB100" s="148">
        <v>0.64599999999999991</v>
      </c>
      <c r="BC100" s="30">
        <v>53.06</v>
      </c>
      <c r="BD100" s="30">
        <v>363.9</v>
      </c>
      <c r="BE100" s="30">
        <v>89.276237487792969</v>
      </c>
      <c r="BF100" s="147">
        <v>0.375</v>
      </c>
      <c r="BG100" s="30">
        <v>52.09</v>
      </c>
      <c r="BH100" s="30">
        <v>276.8</v>
      </c>
      <c r="BI100" s="30">
        <v>90.394279479980469</v>
      </c>
      <c r="BJ100" s="148">
        <v>0.67599999999999993</v>
      </c>
      <c r="BK100" s="30">
        <v>52.659638610000002</v>
      </c>
      <c r="BL100" s="30">
        <v>388.7</v>
      </c>
      <c r="BM100" s="30">
        <v>88.400466918945313</v>
      </c>
      <c r="BN100" s="148">
        <v>0.56899999999999995</v>
      </c>
      <c r="BO100" s="30">
        <v>51.698189489999997</v>
      </c>
      <c r="BP100" s="30">
        <v>341.5</v>
      </c>
      <c r="BQ100" s="148">
        <v>0.23799999999999999</v>
      </c>
      <c r="BR100" s="148">
        <v>0.04</v>
      </c>
      <c r="BS100" s="148">
        <v>9.9000000000000005E-2</v>
      </c>
      <c r="BT100" s="148">
        <v>0.54900000000000004</v>
      </c>
      <c r="BU100" s="148">
        <v>7.2999999999999995E-2</v>
      </c>
      <c r="BV100" s="148">
        <v>0</v>
      </c>
      <c r="BW100" s="148">
        <v>0.11</v>
      </c>
      <c r="BX100" s="148">
        <v>6.6000000000000003E-2</v>
      </c>
      <c r="BY100" s="148">
        <v>0.437</v>
      </c>
      <c r="BZ100" s="1"/>
      <c r="CA100" s="150">
        <v>12462.5</v>
      </c>
      <c r="CB100" s="150">
        <v>12902.03</v>
      </c>
      <c r="CC100" s="124" t="s">
        <v>4123</v>
      </c>
      <c r="CD100" t="s">
        <v>4634</v>
      </c>
    </row>
    <row r="101" spans="1:82" x14ac:dyDescent="0.3">
      <c r="A101" s="1">
        <v>100935010</v>
      </c>
      <c r="B101" s="124" t="s">
        <v>4123</v>
      </c>
      <c r="C101" t="s">
        <v>43</v>
      </c>
      <c r="D101" t="s">
        <v>648</v>
      </c>
      <c r="E101" s="30">
        <v>87.536392211914063</v>
      </c>
      <c r="F101" s="30">
        <v>90.147811889648438</v>
      </c>
      <c r="G101" s="30">
        <v>87.327880859375</v>
      </c>
      <c r="H101" s="30">
        <v>85.576522827148438</v>
      </c>
      <c r="I101" s="1">
        <v>619</v>
      </c>
      <c r="J101" s="1" t="s">
        <v>4733</v>
      </c>
      <c r="K101" s="1">
        <v>5</v>
      </c>
      <c r="L101" t="s">
        <v>3821</v>
      </c>
      <c r="M101" t="s">
        <v>3909</v>
      </c>
      <c r="N101" t="s">
        <v>3918</v>
      </c>
      <c r="O101" t="s">
        <v>3921</v>
      </c>
      <c r="P101" s="148">
        <v>0.4944649338722229</v>
      </c>
      <c r="Q101" s="30">
        <v>51.012821520000003</v>
      </c>
      <c r="R101" s="30">
        <v>345.01846313476563</v>
      </c>
      <c r="S101" s="1">
        <v>272</v>
      </c>
      <c r="T101" s="1">
        <v>138</v>
      </c>
      <c r="U101" s="148">
        <v>0.50735294818878174</v>
      </c>
      <c r="V101" s="148">
        <v>0.35507246851921082</v>
      </c>
      <c r="W101" s="149">
        <v>52.083926609999999</v>
      </c>
      <c r="X101" s="149">
        <v>305.79708862304688</v>
      </c>
      <c r="Y101" s="1">
        <v>138</v>
      </c>
      <c r="Z101" s="30">
        <v>87.63946533203125</v>
      </c>
      <c r="AA101" s="148">
        <v>0.53</v>
      </c>
      <c r="AB101" s="30">
        <v>50.9</v>
      </c>
      <c r="AC101" s="30">
        <v>353.7</v>
      </c>
      <c r="AD101" s="30">
        <v>86.499137878417969</v>
      </c>
      <c r="AE101" s="148">
        <v>0.33800000000000002</v>
      </c>
      <c r="AF101" s="30">
        <v>50.5</v>
      </c>
      <c r="AG101" s="30">
        <v>307.8</v>
      </c>
      <c r="AH101" s="30">
        <v>93.31842041015625</v>
      </c>
      <c r="AI101" s="148">
        <v>0.53700000000000003</v>
      </c>
      <c r="AJ101" s="30">
        <v>52.797538279999998</v>
      </c>
      <c r="AK101" s="30">
        <v>343.2</v>
      </c>
      <c r="AL101" s="30">
        <v>91.607185363769531</v>
      </c>
      <c r="AM101" s="148">
        <v>0.36699999999999999</v>
      </c>
      <c r="AN101" s="30">
        <v>52.251445220000001</v>
      </c>
      <c r="AO101" s="30">
        <v>282.3</v>
      </c>
      <c r="AP101" s="148">
        <v>0.43589743971824652</v>
      </c>
      <c r="AQ101" s="30">
        <v>51.465390960000001</v>
      </c>
      <c r="AR101" s="30">
        <v>308.79119873046881</v>
      </c>
      <c r="AS101" s="30">
        <v>276</v>
      </c>
      <c r="AT101" s="30">
        <v>142</v>
      </c>
      <c r="AU101" s="148">
        <v>0.50735294818878174</v>
      </c>
      <c r="AV101" s="30">
        <v>85.576522827148438</v>
      </c>
      <c r="AW101" s="148">
        <v>0.3214285671710968</v>
      </c>
      <c r="AX101" s="30">
        <v>50.322203870000003</v>
      </c>
      <c r="AY101" s="30">
        <v>262.85714721679688</v>
      </c>
      <c r="AZ101" s="30">
        <v>142</v>
      </c>
      <c r="BA101" s="30">
        <v>89.7017822265625</v>
      </c>
      <c r="BB101" s="148">
        <v>0.57600000000000007</v>
      </c>
      <c r="BC101" s="30">
        <v>52.29</v>
      </c>
      <c r="BD101" s="30">
        <v>351.8</v>
      </c>
      <c r="BE101" s="30">
        <v>87.511268615722656</v>
      </c>
      <c r="BF101" s="147">
        <v>0.42399999999999999</v>
      </c>
      <c r="BG101" s="30">
        <v>51.22</v>
      </c>
      <c r="BH101" s="30">
        <v>300</v>
      </c>
      <c r="BI101" s="30">
        <v>91.950523376464844</v>
      </c>
      <c r="BJ101" s="148">
        <v>0.59699999999999998</v>
      </c>
      <c r="BK101" s="30">
        <v>53.41771765</v>
      </c>
      <c r="BL101" s="30">
        <v>355.1</v>
      </c>
      <c r="BM101" s="30">
        <v>90.834213256835938</v>
      </c>
      <c r="BN101" s="148">
        <v>0.42299999999999999</v>
      </c>
      <c r="BO101" s="30">
        <v>52.911103160000003</v>
      </c>
      <c r="BP101" s="30">
        <v>298.8</v>
      </c>
      <c r="BQ101" s="148">
        <v>0.126</v>
      </c>
      <c r="BR101" s="148">
        <v>5.5E-2</v>
      </c>
      <c r="BS101" s="148">
        <v>0.13100000000000001</v>
      </c>
      <c r="BT101" s="148">
        <v>0.58799999999999997</v>
      </c>
      <c r="BU101" s="148">
        <v>9.7000000000000003E-2</v>
      </c>
      <c r="BV101" s="148">
        <v>3.0000000260770321E-3</v>
      </c>
      <c r="BW101" s="148">
        <v>0.16300000000000001</v>
      </c>
      <c r="BX101" s="148">
        <v>6.3E-2</v>
      </c>
      <c r="BY101" s="148">
        <v>0.39300000000000002</v>
      </c>
      <c r="BZ101" s="1"/>
      <c r="CA101" s="150">
        <v>10953.080078125</v>
      </c>
      <c r="CB101" s="150">
        <v>11448.98</v>
      </c>
      <c r="CC101" s="124" t="s">
        <v>4123</v>
      </c>
      <c r="CD101" t="s">
        <v>4634</v>
      </c>
    </row>
    <row r="102" spans="1:82" x14ac:dyDescent="0.3">
      <c r="A102" s="1">
        <v>100935020</v>
      </c>
      <c r="B102" s="124" t="s">
        <v>4123</v>
      </c>
      <c r="C102" t="s">
        <v>43</v>
      </c>
      <c r="D102" t="s">
        <v>649</v>
      </c>
      <c r="E102" s="30">
        <v>93.287918090820313</v>
      </c>
      <c r="F102" s="30">
        <v>92.781448364257813</v>
      </c>
      <c r="G102" s="30">
        <v>83.892791748046875</v>
      </c>
      <c r="H102" s="30">
        <v>81.806900024414063</v>
      </c>
      <c r="I102" s="1">
        <v>211</v>
      </c>
      <c r="J102" s="1" t="s">
        <v>4733</v>
      </c>
      <c r="K102" s="1">
        <v>5</v>
      </c>
      <c r="L102" t="s">
        <v>3821</v>
      </c>
      <c r="M102" t="s">
        <v>3909</v>
      </c>
      <c r="N102" t="s">
        <v>3918</v>
      </c>
      <c r="O102" t="s">
        <v>3921</v>
      </c>
      <c r="P102" s="148">
        <v>0.47368422150611877</v>
      </c>
      <c r="Q102" s="30">
        <v>53.405243050000003</v>
      </c>
      <c r="R102" s="30">
        <v>329.47369384765631</v>
      </c>
      <c r="S102" s="1">
        <v>119</v>
      </c>
      <c r="T102" s="1">
        <v>65</v>
      </c>
      <c r="U102" s="148">
        <v>0.54621851444244385</v>
      </c>
      <c r="V102" s="148">
        <v>0.30508473515510559</v>
      </c>
      <c r="W102" s="149">
        <v>53.175153129999998</v>
      </c>
      <c r="X102" s="149">
        <v>284.74575805664063</v>
      </c>
      <c r="Y102" s="1">
        <v>65</v>
      </c>
      <c r="Z102" s="30">
        <v>92.472930908203125</v>
      </c>
      <c r="AA102" s="148">
        <v>0.54700000000000004</v>
      </c>
      <c r="AB102" s="30">
        <v>52.5</v>
      </c>
      <c r="AC102" s="30">
        <v>357.8</v>
      </c>
      <c r="AD102" s="30">
        <v>90.651847839355469</v>
      </c>
      <c r="AE102" s="148">
        <v>0.32400000000000001</v>
      </c>
      <c r="AF102" s="30">
        <v>51.91</v>
      </c>
      <c r="AG102" s="30">
        <v>302.89999999999998</v>
      </c>
      <c r="AH102" s="30">
        <v>89.967323303222656</v>
      </c>
      <c r="AI102" s="148">
        <v>0.56299999999999994</v>
      </c>
      <c r="AJ102" s="30">
        <v>51.687607010000001</v>
      </c>
      <c r="AK102" s="30">
        <v>355.7</v>
      </c>
      <c r="AL102" s="30">
        <v>85.95965576171875</v>
      </c>
      <c r="AM102" s="148">
        <v>0.37</v>
      </c>
      <c r="AN102" s="30">
        <v>50.329601539999999</v>
      </c>
      <c r="AO102" s="30">
        <v>300</v>
      </c>
      <c r="AP102" s="148">
        <v>0.26315790414810181</v>
      </c>
      <c r="AQ102" s="30">
        <v>49.316652660000003</v>
      </c>
      <c r="AR102" s="30">
        <v>261.05264282226563</v>
      </c>
      <c r="AS102" s="30">
        <v>121</v>
      </c>
      <c r="AT102" s="30">
        <v>67</v>
      </c>
      <c r="AU102" s="148">
        <v>0.54621851444244385</v>
      </c>
      <c r="AV102" s="30">
        <v>81.806900024414063</v>
      </c>
      <c r="AW102" s="148">
        <v>0.1525423675775528</v>
      </c>
      <c r="AX102" s="30">
        <v>48.161770320000002</v>
      </c>
      <c r="AY102" s="30"/>
      <c r="AZ102" s="30">
        <v>67</v>
      </c>
      <c r="BA102" s="30">
        <v>89.351249694824219</v>
      </c>
      <c r="BB102" s="148">
        <v>0.504</v>
      </c>
      <c r="BC102" s="30">
        <v>52.12</v>
      </c>
      <c r="BD102" s="30">
        <v>328.2</v>
      </c>
      <c r="BE102" s="30">
        <v>86.699783325195313</v>
      </c>
      <c r="BF102" s="147">
        <v>0.31</v>
      </c>
      <c r="BG102" s="30">
        <v>50.82</v>
      </c>
      <c r="BH102" s="30">
        <v>262</v>
      </c>
      <c r="BI102" s="30">
        <v>89.552490234375</v>
      </c>
      <c r="BJ102" s="148">
        <v>0.52</v>
      </c>
      <c r="BK102" s="30">
        <v>52.24958342</v>
      </c>
      <c r="BL102" s="30">
        <v>346.9</v>
      </c>
      <c r="BM102" s="30">
        <v>89.749893188476563</v>
      </c>
      <c r="BN102" s="148">
        <v>0.376</v>
      </c>
      <c r="BO102" s="30">
        <v>52.370706220000002</v>
      </c>
      <c r="BP102" s="30">
        <v>293.5</v>
      </c>
      <c r="BQ102" s="148">
        <v>0.19</v>
      </c>
      <c r="BR102" s="148">
        <v>3.7999999999999999E-2</v>
      </c>
      <c r="BS102" s="148">
        <v>0.13300000000000001</v>
      </c>
      <c r="BT102" s="148">
        <v>0.52600000000000002</v>
      </c>
      <c r="BU102" s="148">
        <v>0.114</v>
      </c>
      <c r="BV102" s="148">
        <v>0</v>
      </c>
      <c r="BW102" s="148">
        <v>0.17100000000000001</v>
      </c>
      <c r="BX102" s="148">
        <v>7.1000000000000008E-2</v>
      </c>
      <c r="BY102" s="148">
        <v>0.51200000000000001</v>
      </c>
      <c r="BZ102" s="1"/>
      <c r="CA102" s="150">
        <v>13033.4501953125</v>
      </c>
      <c r="CB102" s="150">
        <v>13450.62</v>
      </c>
      <c r="CC102" s="124" t="s">
        <v>4123</v>
      </c>
      <c r="CD102" t="s">
        <v>4634</v>
      </c>
    </row>
    <row r="103" spans="1:82" x14ac:dyDescent="0.3">
      <c r="A103" s="1">
        <v>100935025</v>
      </c>
      <c r="B103" s="124" t="s">
        <v>4123</v>
      </c>
      <c r="C103" t="s">
        <v>43</v>
      </c>
      <c r="D103" t="s">
        <v>650</v>
      </c>
      <c r="E103" s="30">
        <v>85.362602233886719</v>
      </c>
      <c r="F103" s="30">
        <v>85.084571838378906</v>
      </c>
      <c r="G103" s="30">
        <v>85.773323059082031</v>
      </c>
      <c r="H103" s="30">
        <v>83.868186950683594</v>
      </c>
      <c r="I103" s="1">
        <v>214</v>
      </c>
      <c r="J103" s="1" t="s">
        <v>4733</v>
      </c>
      <c r="K103" s="1">
        <v>5</v>
      </c>
      <c r="L103" t="s">
        <v>3821</v>
      </c>
      <c r="M103" t="s">
        <v>3909</v>
      </c>
      <c r="N103" t="s">
        <v>3918</v>
      </c>
      <c r="O103" t="s">
        <v>3921</v>
      </c>
      <c r="P103" s="148">
        <v>0.56470590829849243</v>
      </c>
      <c r="Q103" s="30">
        <v>50.10860478</v>
      </c>
      <c r="R103" s="30">
        <v>364.70587158203131</v>
      </c>
      <c r="S103" s="1">
        <v>95</v>
      </c>
      <c r="T103" s="1">
        <v>28</v>
      </c>
      <c r="U103" s="148">
        <v>0.2947368323802948</v>
      </c>
      <c r="V103" s="148"/>
      <c r="W103" s="149">
        <v>49.986011580000003</v>
      </c>
      <c r="X103" s="149"/>
      <c r="Y103" s="1">
        <v>28</v>
      </c>
      <c r="Z103" s="30">
        <v>87.941551208496094</v>
      </c>
      <c r="AA103" s="148">
        <v>0.72400000000000009</v>
      </c>
      <c r="AB103" s="30">
        <v>51</v>
      </c>
      <c r="AC103" s="30">
        <v>390.8</v>
      </c>
      <c r="AD103" s="30">
        <v>84.525863647460938</v>
      </c>
      <c r="AE103" s="148">
        <v>0.57100000000000006</v>
      </c>
      <c r="AF103" s="30">
        <v>49.83</v>
      </c>
      <c r="AG103" s="30">
        <v>332.1</v>
      </c>
      <c r="AH103" s="30">
        <v>91.105415344238281</v>
      </c>
      <c r="AI103" s="148">
        <v>0.64900000000000002</v>
      </c>
      <c r="AJ103" s="30">
        <v>52.064558290000001</v>
      </c>
      <c r="AK103" s="30">
        <v>388.6</v>
      </c>
      <c r="AL103" s="30">
        <v>85.455299377441406</v>
      </c>
      <c r="AM103" s="148">
        <v>0.41699999999999998</v>
      </c>
      <c r="AN103" s="30">
        <v>50.157968099999998</v>
      </c>
      <c r="AO103" s="30">
        <v>319.39999999999998</v>
      </c>
      <c r="AP103" s="148">
        <v>0.55294120311737061</v>
      </c>
      <c r="AQ103" s="30">
        <v>50.49297284</v>
      </c>
      <c r="AR103" s="30">
        <v>348.23529052734381</v>
      </c>
      <c r="AS103" s="30">
        <v>95</v>
      </c>
      <c r="AT103" s="30">
        <v>28</v>
      </c>
      <c r="AU103" s="148">
        <v>0.2947368323802948</v>
      </c>
      <c r="AV103" s="30">
        <v>83.868186950683594</v>
      </c>
      <c r="AW103" s="148">
        <v>0.25925925374031072</v>
      </c>
      <c r="AX103" s="30">
        <v>49.343128800000002</v>
      </c>
      <c r="AY103" s="30"/>
      <c r="AZ103" s="30">
        <v>28</v>
      </c>
      <c r="BA103" s="30">
        <v>93.372116088867188</v>
      </c>
      <c r="BB103" s="148">
        <v>0.81599999999999995</v>
      </c>
      <c r="BC103" s="30">
        <v>54.07</v>
      </c>
      <c r="BD103" s="30">
        <v>421.4</v>
      </c>
      <c r="BE103" s="30">
        <v>91.203506469726563</v>
      </c>
      <c r="BF103" s="147">
        <v>0.60699999999999998</v>
      </c>
      <c r="BG103" s="30">
        <v>53.04</v>
      </c>
      <c r="BH103" s="30">
        <v>350</v>
      </c>
      <c r="BI103" s="30">
        <v>93.870941162109375</v>
      </c>
      <c r="BJ103" s="148">
        <v>0.72799999999999998</v>
      </c>
      <c r="BK103" s="30">
        <v>54.353196879999999</v>
      </c>
      <c r="BL103" s="30">
        <v>400.9</v>
      </c>
      <c r="BM103" s="30">
        <v>91.839569091796875</v>
      </c>
      <c r="BN103" s="148">
        <v>0.41699999999999998</v>
      </c>
      <c r="BO103" s="30">
        <v>53.412147969999999</v>
      </c>
      <c r="BP103" s="30">
        <v>325</v>
      </c>
      <c r="BQ103" s="148"/>
      <c r="BR103" s="148">
        <v>3.3000000000000002E-2</v>
      </c>
      <c r="BS103" s="148">
        <v>2.8000000000000001E-2</v>
      </c>
      <c r="BT103" s="148">
        <v>0.82200000000000006</v>
      </c>
      <c r="BU103" s="148">
        <v>0.10299999999999999</v>
      </c>
      <c r="BV103" s="148">
        <v>1.4000000432133669E-2</v>
      </c>
      <c r="BW103" s="148">
        <v>2.8000000000000001E-2</v>
      </c>
      <c r="BX103" s="148">
        <v>5.0999999999999997E-2</v>
      </c>
      <c r="BY103" s="148">
        <v>0.26900000000000002</v>
      </c>
      <c r="BZ103" s="1"/>
      <c r="CA103" s="150">
        <v>12709.919921875</v>
      </c>
      <c r="CB103" s="150">
        <v>13129.41</v>
      </c>
      <c r="CC103" s="124" t="s">
        <v>4123</v>
      </c>
      <c r="CD103" t="s">
        <v>4634</v>
      </c>
    </row>
    <row r="104" spans="1:82" x14ac:dyDescent="0.3">
      <c r="A104" s="1">
        <v>100935030</v>
      </c>
      <c r="B104" s="124" t="s">
        <v>4123</v>
      </c>
      <c r="C104" t="s">
        <v>43</v>
      </c>
      <c r="D104" t="s">
        <v>651</v>
      </c>
      <c r="E104" s="30">
        <v>87.922798156738281</v>
      </c>
      <c r="F104" s="30">
        <v>82.952529907226563</v>
      </c>
      <c r="G104" s="30">
        <v>92.28179931640625</v>
      </c>
      <c r="H104" s="30">
        <v>89.258659362792969</v>
      </c>
      <c r="I104" s="1">
        <v>575</v>
      </c>
      <c r="J104" s="1" t="s">
        <v>4733</v>
      </c>
      <c r="K104" s="1">
        <v>5</v>
      </c>
      <c r="L104" t="s">
        <v>3821</v>
      </c>
      <c r="M104" t="s">
        <v>3909</v>
      </c>
      <c r="N104" t="s">
        <v>3918</v>
      </c>
      <c r="O104" t="s">
        <v>3921</v>
      </c>
      <c r="P104" s="148">
        <v>0.62549799680709839</v>
      </c>
      <c r="Q104" s="30">
        <v>51.173553390000002</v>
      </c>
      <c r="R104" s="30">
        <v>370.1195068359375</v>
      </c>
      <c r="S104" s="1">
        <v>292</v>
      </c>
      <c r="T104" s="1">
        <v>94</v>
      </c>
      <c r="U104" s="148">
        <v>0.32191780209541321</v>
      </c>
      <c r="V104" s="148">
        <v>0.30263158679008478</v>
      </c>
      <c r="W104" s="149">
        <v>49.102617899999998</v>
      </c>
      <c r="X104" s="149">
        <v>282.89474487304688</v>
      </c>
      <c r="Y104" s="1">
        <v>94</v>
      </c>
      <c r="Z104" s="30">
        <v>90.962471008300781</v>
      </c>
      <c r="AA104" s="148">
        <v>0.63100000000000001</v>
      </c>
      <c r="AB104" s="30">
        <v>52</v>
      </c>
      <c r="AC104" s="30">
        <v>374.6</v>
      </c>
      <c r="AD104" s="30">
        <v>84.849830627441406</v>
      </c>
      <c r="AE104" s="148">
        <v>0.29899999999999999</v>
      </c>
      <c r="AF104" s="30">
        <v>49.94</v>
      </c>
      <c r="AG104" s="30">
        <v>291.60000000000002</v>
      </c>
      <c r="AH104" s="30">
        <v>92.532470703125</v>
      </c>
      <c r="AI104" s="148">
        <v>0.69499999999999995</v>
      </c>
      <c r="AJ104" s="30">
        <v>52.537220470000001</v>
      </c>
      <c r="AK104" s="30">
        <v>394.3</v>
      </c>
      <c r="AL104" s="30">
        <v>88.937980651855469</v>
      </c>
      <c r="AM104" s="148">
        <v>0.41699999999999998</v>
      </c>
      <c r="AN104" s="30">
        <v>51.343119719999997</v>
      </c>
      <c r="AO104" s="30">
        <v>328.1</v>
      </c>
      <c r="AP104" s="148">
        <v>0.6215139627456665</v>
      </c>
      <c r="AQ104" s="30">
        <v>54.564198439999998</v>
      </c>
      <c r="AR104" s="30">
        <v>367.72909545898438</v>
      </c>
      <c r="AS104" s="30">
        <v>292</v>
      </c>
      <c r="AT104" s="30">
        <v>94</v>
      </c>
      <c r="AU104" s="148">
        <v>0.32191780209541321</v>
      </c>
      <c r="AV104" s="30">
        <v>89.258659362792969</v>
      </c>
      <c r="AW104" s="148">
        <v>0.31578946113586431</v>
      </c>
      <c r="AX104" s="30">
        <v>52.432500019999999</v>
      </c>
      <c r="AY104" s="30">
        <v>285.52630615234381</v>
      </c>
      <c r="AZ104" s="30">
        <v>94</v>
      </c>
      <c r="BA104" s="30">
        <v>95.124801635742188</v>
      </c>
      <c r="BB104" s="148">
        <v>0.748</v>
      </c>
      <c r="BC104" s="30">
        <v>54.92</v>
      </c>
      <c r="BD104" s="30">
        <v>397</v>
      </c>
      <c r="BE104" s="30">
        <v>91.325233459472656</v>
      </c>
      <c r="BF104" s="147">
        <v>0.46200000000000002</v>
      </c>
      <c r="BG104" s="30">
        <v>53.1</v>
      </c>
      <c r="BH104" s="30">
        <v>317</v>
      </c>
      <c r="BI104" s="30">
        <v>96.505470275878906</v>
      </c>
      <c r="BJ104" s="148">
        <v>0.74900000000000011</v>
      </c>
      <c r="BK104" s="30">
        <v>55.636535019999997</v>
      </c>
      <c r="BL104" s="30">
        <v>405.7</v>
      </c>
      <c r="BM104" s="30">
        <v>94.004058837890625</v>
      </c>
      <c r="BN104" s="148">
        <v>0.495</v>
      </c>
      <c r="BO104" s="30">
        <v>54.49087291</v>
      </c>
      <c r="BP104" s="30">
        <v>334</v>
      </c>
      <c r="BQ104" s="148">
        <v>6.4000000000000001E-2</v>
      </c>
      <c r="BR104" s="148">
        <v>3.3000000000000002E-2</v>
      </c>
      <c r="BS104" s="148">
        <v>0.12</v>
      </c>
      <c r="BT104" s="148">
        <v>0.72499999999999998</v>
      </c>
      <c r="BU104" s="148">
        <v>5.7000000000000002E-2</v>
      </c>
      <c r="BV104" s="148">
        <v>0</v>
      </c>
      <c r="BW104" s="148">
        <v>7.1000000000000008E-2</v>
      </c>
      <c r="BX104" s="148">
        <v>4.7E-2</v>
      </c>
      <c r="BY104" s="148">
        <v>0.20599999999999999</v>
      </c>
      <c r="BZ104" s="1"/>
      <c r="CA104" s="150">
        <v>11062.7001953125</v>
      </c>
      <c r="CB104" s="150">
        <v>11564.77</v>
      </c>
      <c r="CC104" s="124" t="s">
        <v>4123</v>
      </c>
      <c r="CD104" t="s">
        <v>4634</v>
      </c>
    </row>
    <row r="105" spans="1:82" x14ac:dyDescent="0.3">
      <c r="A105" s="1">
        <v>100935035</v>
      </c>
      <c r="B105" s="124" t="s">
        <v>4123</v>
      </c>
      <c r="C105" t="s">
        <v>43</v>
      </c>
      <c r="D105" t="s">
        <v>652</v>
      </c>
      <c r="E105" s="30">
        <v>87.040573120117188</v>
      </c>
      <c r="F105" s="30">
        <v>88.520439147949219</v>
      </c>
      <c r="G105" s="30">
        <v>90.972145080566406</v>
      </c>
      <c r="H105" s="30">
        <v>93.527786254882813</v>
      </c>
      <c r="I105" s="1">
        <v>273</v>
      </c>
      <c r="J105" s="1" t="s">
        <v>4733</v>
      </c>
      <c r="K105" s="1">
        <v>5</v>
      </c>
      <c r="L105" t="s">
        <v>3821</v>
      </c>
      <c r="M105" t="s">
        <v>3909</v>
      </c>
      <c r="N105" t="s">
        <v>3918</v>
      </c>
      <c r="O105" t="s">
        <v>3921</v>
      </c>
      <c r="P105" s="148">
        <v>0.28235295414924622</v>
      </c>
      <c r="Q105" s="30">
        <v>50.806580050000001</v>
      </c>
      <c r="R105" s="30">
        <v>265.88235473632813</v>
      </c>
      <c r="S105" s="1">
        <v>105</v>
      </c>
      <c r="T105" s="1">
        <v>105</v>
      </c>
      <c r="U105" s="148">
        <v>1</v>
      </c>
      <c r="V105" s="148">
        <v>0.28235295414924622</v>
      </c>
      <c r="W105" s="149">
        <v>51.409637369999999</v>
      </c>
      <c r="X105" s="149">
        <v>265.88235473632813</v>
      </c>
      <c r="Y105" s="1">
        <v>105</v>
      </c>
      <c r="Z105" s="30">
        <v>87.337371826171875</v>
      </c>
      <c r="AA105" s="148">
        <v>0.41</v>
      </c>
      <c r="AB105" s="30">
        <v>50.8</v>
      </c>
      <c r="AC105" s="30">
        <v>310.5</v>
      </c>
      <c r="AD105" s="30">
        <v>86.616943359375</v>
      </c>
      <c r="AE105" s="148">
        <v>0.41</v>
      </c>
      <c r="AF105" s="30">
        <v>50.54</v>
      </c>
      <c r="AG105" s="30">
        <v>310.5</v>
      </c>
      <c r="AH105" s="30">
        <v>85.638427734375</v>
      </c>
      <c r="AI105" s="148">
        <v>0.45800000000000002</v>
      </c>
      <c r="AJ105" s="30">
        <v>50.253816720000003</v>
      </c>
      <c r="AK105" s="30">
        <v>329.8</v>
      </c>
      <c r="AL105" s="30">
        <v>83.074874877929688</v>
      </c>
      <c r="AM105" s="148">
        <v>0.32600000000000001</v>
      </c>
      <c r="AN105" s="30">
        <v>49.347912979999997</v>
      </c>
      <c r="AO105" s="30">
        <v>288.8</v>
      </c>
      <c r="AP105" s="148">
        <v>0.12941177189350131</v>
      </c>
      <c r="AQ105" s="30">
        <v>53.744972330000003</v>
      </c>
      <c r="AR105" s="30"/>
      <c r="AS105" s="30">
        <v>105</v>
      </c>
      <c r="AT105" s="30">
        <v>105</v>
      </c>
      <c r="AU105" s="148">
        <v>1</v>
      </c>
      <c r="AV105" s="30">
        <v>93.527786254882813</v>
      </c>
      <c r="AW105" s="148">
        <v>0.12941177189350131</v>
      </c>
      <c r="AX105" s="30">
        <v>54.879204680000001</v>
      </c>
      <c r="AY105" s="30"/>
      <c r="AZ105" s="30">
        <v>105</v>
      </c>
      <c r="BA105" s="30">
        <v>91.042068481445313</v>
      </c>
      <c r="BB105" s="148">
        <v>0.38100000000000001</v>
      </c>
      <c r="BC105" s="30">
        <v>52.94</v>
      </c>
      <c r="BD105" s="30">
        <v>289.5</v>
      </c>
      <c r="BE105" s="30">
        <v>90.067436218261719</v>
      </c>
      <c r="BF105" s="147">
        <v>0.38100000000000001</v>
      </c>
      <c r="BG105" s="30">
        <v>52.48</v>
      </c>
      <c r="BH105" s="30">
        <v>289.5</v>
      </c>
      <c r="BI105" s="30">
        <v>88.135986328125</v>
      </c>
      <c r="BJ105" s="148">
        <v>0.46200000000000002</v>
      </c>
      <c r="BK105" s="30">
        <v>51.559573210000003</v>
      </c>
      <c r="BL105" s="30">
        <v>318.2</v>
      </c>
      <c r="BM105" s="30">
        <v>85.604156494140625</v>
      </c>
      <c r="BN105" s="148">
        <v>0.33300000000000002</v>
      </c>
      <c r="BO105" s="30">
        <v>50.304579279999999</v>
      </c>
      <c r="BP105" s="30">
        <v>273.3</v>
      </c>
      <c r="BQ105" s="148">
        <v>0.245</v>
      </c>
      <c r="BR105" s="148">
        <v>0.22</v>
      </c>
      <c r="BS105" s="148">
        <v>0.04</v>
      </c>
      <c r="BT105" s="148">
        <v>0.40300000000000002</v>
      </c>
      <c r="BU105" s="148">
        <v>9.1999999999999998E-2</v>
      </c>
      <c r="BV105" s="148">
        <v>0</v>
      </c>
      <c r="BW105" s="148">
        <v>0.20899999999999999</v>
      </c>
      <c r="BX105" s="148">
        <v>0.16500000000000001</v>
      </c>
      <c r="BY105" s="148">
        <v>0.4592</v>
      </c>
      <c r="BZ105" s="1">
        <v>0</v>
      </c>
      <c r="CA105" s="150">
        <v>13840.2001953125</v>
      </c>
      <c r="CB105" s="150">
        <v>14577.21</v>
      </c>
      <c r="CC105" s="124" t="s">
        <v>4123</v>
      </c>
      <c r="CD105" t="s">
        <v>4634</v>
      </c>
    </row>
    <row r="106" spans="1:82" x14ac:dyDescent="0.3">
      <c r="A106" s="1">
        <v>100935040</v>
      </c>
      <c r="B106" s="124" t="s">
        <v>4123</v>
      </c>
      <c r="C106" t="s">
        <v>43</v>
      </c>
      <c r="D106" t="s">
        <v>653</v>
      </c>
      <c r="E106" s="30">
        <v>84.028671264648438</v>
      </c>
      <c r="F106" s="30">
        <v>84.079063415527344</v>
      </c>
      <c r="G106" s="30">
        <v>82.066162109375</v>
      </c>
      <c r="H106" s="30">
        <v>81.459945678710938</v>
      </c>
      <c r="I106" s="1">
        <v>488</v>
      </c>
      <c r="J106" s="1" t="s">
        <v>4733</v>
      </c>
      <c r="K106" s="1">
        <v>5</v>
      </c>
      <c r="L106" t="s">
        <v>3821</v>
      </c>
      <c r="M106" t="s">
        <v>3909</v>
      </c>
      <c r="N106" t="s">
        <v>3918</v>
      </c>
      <c r="O106" t="s">
        <v>3921</v>
      </c>
      <c r="P106" s="148">
        <v>0.2445652186870575</v>
      </c>
      <c r="Q106" s="30">
        <v>49.553741469999999</v>
      </c>
      <c r="R106" s="30">
        <v>263.04348754882813</v>
      </c>
      <c r="S106" s="1">
        <v>171</v>
      </c>
      <c r="T106" s="1">
        <v>112</v>
      </c>
      <c r="U106" s="148">
        <v>0.65497076511383057</v>
      </c>
      <c r="V106" s="148">
        <v>0.13970588147640231</v>
      </c>
      <c r="W106" s="149">
        <v>49.569387130000003</v>
      </c>
      <c r="X106" s="149">
        <v>225</v>
      </c>
      <c r="Y106" s="1">
        <v>112</v>
      </c>
      <c r="Z106" s="30">
        <v>82.50390625</v>
      </c>
      <c r="AA106" s="148">
        <v>0.37200000000000011</v>
      </c>
      <c r="AB106" s="30">
        <v>49.2</v>
      </c>
      <c r="AC106" s="30">
        <v>297.39999999999998</v>
      </c>
      <c r="AD106" s="30">
        <v>81.669036865234375</v>
      </c>
      <c r="AE106" s="148">
        <v>0.25600000000000001</v>
      </c>
      <c r="AF106" s="30">
        <v>48.86</v>
      </c>
      <c r="AG106" s="30">
        <v>263.60000000000002</v>
      </c>
      <c r="AH106" s="30">
        <v>81.281150817871094</v>
      </c>
      <c r="AI106" s="148">
        <v>0.38100000000000001</v>
      </c>
      <c r="AJ106" s="30">
        <v>48.810626480000003</v>
      </c>
      <c r="AK106" s="30">
        <v>303.2</v>
      </c>
      <c r="AL106" s="30">
        <v>79.6256103515625</v>
      </c>
      <c r="AM106" s="148">
        <v>0.27900000000000003</v>
      </c>
      <c r="AN106" s="30">
        <v>48.174136009999998</v>
      </c>
      <c r="AO106" s="30">
        <v>270.5</v>
      </c>
      <c r="AP106" s="148">
        <v>0.14207650721073151</v>
      </c>
      <c r="AQ106" s="30">
        <v>48.17404595</v>
      </c>
      <c r="AR106" s="30">
        <v>200</v>
      </c>
      <c r="AS106" s="30">
        <v>172</v>
      </c>
      <c r="AT106" s="30">
        <v>113</v>
      </c>
      <c r="AU106" s="148">
        <v>0.65497076511383057</v>
      </c>
      <c r="AV106" s="30">
        <v>81.459945678710938</v>
      </c>
      <c r="AW106" s="148">
        <v>5.9259258210659027E-2</v>
      </c>
      <c r="AX106" s="30">
        <v>47.962925130000002</v>
      </c>
      <c r="AY106" s="30"/>
      <c r="AZ106" s="30">
        <v>113</v>
      </c>
      <c r="BA106" s="30">
        <v>85.021080017089844</v>
      </c>
      <c r="BB106" s="148">
        <v>0.38200000000000001</v>
      </c>
      <c r="BC106" s="30">
        <v>50.02</v>
      </c>
      <c r="BD106" s="30">
        <v>291.10000000000002</v>
      </c>
      <c r="BE106" s="30">
        <v>83.453857421875</v>
      </c>
      <c r="BF106" s="147">
        <v>0.248</v>
      </c>
      <c r="BG106" s="30">
        <v>49.22</v>
      </c>
      <c r="BH106" s="30">
        <v>246.5</v>
      </c>
      <c r="BI106" s="30">
        <v>86.771209716796875</v>
      </c>
      <c r="BJ106" s="148">
        <v>0.376</v>
      </c>
      <c r="BK106" s="30">
        <v>50.894759550000003</v>
      </c>
      <c r="BL106" s="30">
        <v>289.39999999999998</v>
      </c>
      <c r="BM106" s="30">
        <v>85.963050842285156</v>
      </c>
      <c r="BN106" s="148">
        <v>0.24</v>
      </c>
      <c r="BO106" s="30">
        <v>50.483442940000003</v>
      </c>
      <c r="BP106" s="30">
        <v>246.5</v>
      </c>
      <c r="BQ106" s="148">
        <v>0.26600000000000001</v>
      </c>
      <c r="BR106" s="148">
        <v>6.6000000000000003E-2</v>
      </c>
      <c r="BS106" s="148">
        <v>4.4999999999999998E-2</v>
      </c>
      <c r="BT106" s="148">
        <v>0.47099999999999997</v>
      </c>
      <c r="BU106" s="148">
        <v>0.129</v>
      </c>
      <c r="BV106" s="148">
        <v>2.300000004470348E-2</v>
      </c>
      <c r="BW106" s="148">
        <v>0.111</v>
      </c>
      <c r="BX106" s="148">
        <v>9.6000000000000002E-2</v>
      </c>
      <c r="BY106" s="148">
        <v>0.627</v>
      </c>
      <c r="BZ106" s="1"/>
      <c r="CA106" s="150">
        <v>11281.01953125</v>
      </c>
      <c r="CB106" s="150">
        <v>11909.08</v>
      </c>
      <c r="CC106" s="124" t="s">
        <v>4123</v>
      </c>
      <c r="CD106" t="s">
        <v>4634</v>
      </c>
    </row>
    <row r="107" spans="1:82" x14ac:dyDescent="0.3">
      <c r="A107" s="1">
        <v>100935050</v>
      </c>
      <c r="B107" s="124" t="s">
        <v>4123</v>
      </c>
      <c r="C107" t="s">
        <v>43</v>
      </c>
      <c r="D107" t="s">
        <v>654</v>
      </c>
      <c r="E107" s="30">
        <v>83.610549926757813</v>
      </c>
      <c r="F107" s="30">
        <v>82.449348449707031</v>
      </c>
      <c r="G107" s="30">
        <v>85.529388427734375</v>
      </c>
      <c r="H107" s="30">
        <v>84.489067077636719</v>
      </c>
      <c r="I107" s="1">
        <v>664</v>
      </c>
      <c r="J107" s="1" t="s">
        <v>3981</v>
      </c>
      <c r="K107" s="1">
        <v>5</v>
      </c>
      <c r="L107" t="s">
        <v>3821</v>
      </c>
      <c r="M107" t="s">
        <v>3909</v>
      </c>
      <c r="N107" t="s">
        <v>3918</v>
      </c>
      <c r="O107" t="s">
        <v>3921</v>
      </c>
      <c r="P107" s="148">
        <v>0.60283690690994263</v>
      </c>
      <c r="Q107" s="30">
        <v>49.379817729999999</v>
      </c>
      <c r="R107" s="30">
        <v>368.08511352539063</v>
      </c>
      <c r="S107" s="1">
        <v>280</v>
      </c>
      <c r="T107" s="1">
        <v>109</v>
      </c>
      <c r="U107" s="148">
        <v>0.38928571343421942</v>
      </c>
      <c r="V107" s="148">
        <v>0.3214285671710968</v>
      </c>
      <c r="W107" s="149">
        <v>48.894126010000001</v>
      </c>
      <c r="X107" s="149">
        <v>293.75</v>
      </c>
      <c r="Y107" s="1">
        <v>109</v>
      </c>
      <c r="Z107" s="30">
        <v>89.754104614257813</v>
      </c>
      <c r="AA107" s="148">
        <v>0.58899999999999997</v>
      </c>
      <c r="AB107" s="30">
        <v>51.6</v>
      </c>
      <c r="AC107" s="30">
        <v>357.5</v>
      </c>
      <c r="AD107" s="30">
        <v>84.084083557128906</v>
      </c>
      <c r="AE107" s="148">
        <v>0.33600000000000002</v>
      </c>
      <c r="AF107" s="30">
        <v>49.68</v>
      </c>
      <c r="AG107" s="30">
        <v>279.60000000000002</v>
      </c>
      <c r="AH107" s="30"/>
      <c r="AI107" s="148">
        <v>0.62</v>
      </c>
      <c r="AJ107" s="30"/>
      <c r="AK107" s="30">
        <v>370.3</v>
      </c>
      <c r="AL107" s="30"/>
      <c r="AM107" s="148">
        <v>0.41799999999999998</v>
      </c>
      <c r="AN107" s="30"/>
      <c r="AO107" s="30">
        <v>301</v>
      </c>
      <c r="AP107" s="148">
        <v>0.50883394479751587</v>
      </c>
      <c r="AQ107" s="30">
        <v>50.340384190000002</v>
      </c>
      <c r="AR107" s="30">
        <v>325.44168090820313</v>
      </c>
      <c r="AS107" s="30">
        <v>281</v>
      </c>
      <c r="AT107" s="30">
        <v>110</v>
      </c>
      <c r="AU107" s="148">
        <v>0.38928571343421942</v>
      </c>
      <c r="AV107" s="30">
        <v>84.489067077636719</v>
      </c>
      <c r="AW107" s="148">
        <v>0.2300885021686554</v>
      </c>
      <c r="AX107" s="30">
        <v>49.698962960000003</v>
      </c>
      <c r="AY107" s="30">
        <v>231.85841369628909</v>
      </c>
      <c r="AZ107" s="30">
        <v>110</v>
      </c>
      <c r="BA107" s="30">
        <v>88.32025146484375</v>
      </c>
      <c r="BB107" s="148">
        <v>0.58200000000000007</v>
      </c>
      <c r="BC107" s="30">
        <v>51.62</v>
      </c>
      <c r="BD107" s="30">
        <v>340.1</v>
      </c>
      <c r="BE107" s="30">
        <v>85.847732543945313</v>
      </c>
      <c r="BF107" s="147">
        <v>0.31900000000000001</v>
      </c>
      <c r="BG107" s="30">
        <v>50.4</v>
      </c>
      <c r="BH107" s="30">
        <v>257.5</v>
      </c>
      <c r="BI107" s="30"/>
      <c r="BJ107" s="148">
        <v>0.56899999999999995</v>
      </c>
      <c r="BK107" s="30"/>
      <c r="BL107" s="30">
        <v>343.8</v>
      </c>
      <c r="BM107" s="30"/>
      <c r="BN107" s="148">
        <v>0.28599999999999998</v>
      </c>
      <c r="BO107" s="30"/>
      <c r="BP107" s="30">
        <v>250</v>
      </c>
      <c r="BQ107" s="148">
        <v>9.2999999999999999E-2</v>
      </c>
      <c r="BR107" s="148">
        <v>5.0999999999999997E-2</v>
      </c>
      <c r="BS107" s="148">
        <v>7.2000000000000008E-2</v>
      </c>
      <c r="BT107" s="148">
        <v>0.68400000000000005</v>
      </c>
      <c r="BU107" s="148">
        <v>0.09</v>
      </c>
      <c r="BV107" s="148">
        <v>8.999999612569809E-3</v>
      </c>
      <c r="BW107" s="148">
        <v>3.5000000000000003E-2</v>
      </c>
      <c r="BX107" s="148">
        <v>0.09</v>
      </c>
      <c r="BY107" s="148">
        <v>0.23899999999999999</v>
      </c>
      <c r="BZ107" s="1"/>
      <c r="CA107" s="150">
        <v>10945.91015625</v>
      </c>
      <c r="CB107" s="150">
        <v>11673.83</v>
      </c>
      <c r="CC107" s="124" t="s">
        <v>4123</v>
      </c>
      <c r="CD107" t="s">
        <v>4634</v>
      </c>
    </row>
    <row r="108" spans="1:82" x14ac:dyDescent="0.3">
      <c r="A108" s="1">
        <v>100935060</v>
      </c>
      <c r="B108" s="124" t="s">
        <v>4123</v>
      </c>
      <c r="C108" t="s">
        <v>43</v>
      </c>
      <c r="D108" t="s">
        <v>655</v>
      </c>
      <c r="E108" s="30">
        <v>91.176666259765625</v>
      </c>
      <c r="F108" s="30">
        <v>90.858016967773438</v>
      </c>
      <c r="G108" s="30">
        <v>89.213027954101563</v>
      </c>
      <c r="H108" s="30">
        <v>91.666275024414063</v>
      </c>
      <c r="I108" s="1">
        <v>236</v>
      </c>
      <c r="J108" s="1" t="s">
        <v>3981</v>
      </c>
      <c r="K108" s="1">
        <v>5</v>
      </c>
      <c r="L108" t="s">
        <v>3821</v>
      </c>
      <c r="M108" t="s">
        <v>3909</v>
      </c>
      <c r="N108" t="s">
        <v>3918</v>
      </c>
      <c r="O108" t="s">
        <v>3921</v>
      </c>
      <c r="P108" s="148">
        <v>0.55913978815078735</v>
      </c>
      <c r="Q108" s="30">
        <v>52.527043190000001</v>
      </c>
      <c r="R108" s="30">
        <v>349.46237182617188</v>
      </c>
      <c r="S108" s="1">
        <v>96</v>
      </c>
      <c r="T108" s="1">
        <v>33</v>
      </c>
      <c r="U108" s="148">
        <v>0.34375</v>
      </c>
      <c r="V108" s="148">
        <v>0.48275861144065862</v>
      </c>
      <c r="W108" s="149">
        <v>52.378194929999999</v>
      </c>
      <c r="X108" s="149">
        <v>327.58621215820313</v>
      </c>
      <c r="Y108" s="1">
        <v>33</v>
      </c>
      <c r="Z108" s="30">
        <v>93.077117919921875</v>
      </c>
      <c r="AA108" s="148">
        <v>0.56700000000000006</v>
      </c>
      <c r="AB108" s="30">
        <v>52.7</v>
      </c>
      <c r="AC108" s="30">
        <v>361.5</v>
      </c>
      <c r="AD108" s="30">
        <v>87.736114501953125</v>
      </c>
      <c r="AE108" s="148">
        <v>0.28599999999999998</v>
      </c>
      <c r="AF108" s="30">
        <v>50.92</v>
      </c>
      <c r="AG108" s="30">
        <v>288.60000000000002</v>
      </c>
      <c r="AH108" s="30">
        <v>93.601455688476563</v>
      </c>
      <c r="AI108" s="148">
        <v>0.64900000000000002</v>
      </c>
      <c r="AJ108" s="30">
        <v>52.891282060000002</v>
      </c>
      <c r="AK108" s="30">
        <v>382.9</v>
      </c>
      <c r="AL108" s="30">
        <v>85.498214721679688</v>
      </c>
      <c r="AM108" s="148">
        <v>0.39400000000000002</v>
      </c>
      <c r="AN108" s="30">
        <v>50.172573020000002</v>
      </c>
      <c r="AO108" s="30">
        <v>297</v>
      </c>
      <c r="AP108" s="148">
        <v>0.37634408473968511</v>
      </c>
      <c r="AQ108" s="30">
        <v>52.644598999999999</v>
      </c>
      <c r="AR108" s="30">
        <v>309.67742919921881</v>
      </c>
      <c r="AS108" s="30">
        <v>96</v>
      </c>
      <c r="AT108" s="30">
        <v>33</v>
      </c>
      <c r="AU108" s="148">
        <v>0.34375</v>
      </c>
      <c r="AV108" s="30">
        <v>91.666275024414063</v>
      </c>
      <c r="AW108" s="148">
        <v>0.31034481525421143</v>
      </c>
      <c r="AX108" s="30">
        <v>53.81234353</v>
      </c>
      <c r="AY108" s="30"/>
      <c r="AZ108" s="30">
        <v>33</v>
      </c>
      <c r="BA108" s="30">
        <v>87.557319641113281</v>
      </c>
      <c r="BB108" s="148">
        <v>0.58700000000000008</v>
      </c>
      <c r="BC108" s="30">
        <v>51.25</v>
      </c>
      <c r="BD108" s="30">
        <v>357.7</v>
      </c>
      <c r="BE108" s="30">
        <v>88.2213134765625</v>
      </c>
      <c r="BF108" s="147">
        <v>0.4</v>
      </c>
      <c r="BG108" s="30">
        <v>51.57</v>
      </c>
      <c r="BH108" s="30">
        <v>291.39999999999998</v>
      </c>
      <c r="BI108" s="30">
        <v>83.403923034667969</v>
      </c>
      <c r="BJ108" s="148">
        <v>0.65799999999999992</v>
      </c>
      <c r="BK108" s="30">
        <v>49.254477430000001</v>
      </c>
      <c r="BL108" s="30">
        <v>380.2</v>
      </c>
      <c r="BM108" s="30">
        <v>83.882194519042969</v>
      </c>
      <c r="BN108" s="148">
        <v>0.36399999999999999</v>
      </c>
      <c r="BO108" s="30">
        <v>49.446399319999998</v>
      </c>
      <c r="BP108" s="30">
        <v>300</v>
      </c>
      <c r="BQ108" s="148">
        <v>8.8999999999999996E-2</v>
      </c>
      <c r="BR108" s="148">
        <v>3.4000000000000002E-2</v>
      </c>
      <c r="BS108" s="148">
        <v>4.7E-2</v>
      </c>
      <c r="BT108" s="148">
        <v>0.71599999999999997</v>
      </c>
      <c r="BU108" s="148">
        <v>0.114</v>
      </c>
      <c r="BV108" s="148">
        <v>0</v>
      </c>
      <c r="BW108" s="148">
        <v>2.1000000000000001E-2</v>
      </c>
      <c r="BX108" s="148">
        <v>7.5999999999999998E-2</v>
      </c>
      <c r="BY108" s="148">
        <v>0.14399999999999999</v>
      </c>
      <c r="BZ108" s="1"/>
      <c r="CA108" s="150">
        <v>11886.6904296875</v>
      </c>
      <c r="CB108" s="150">
        <v>12498.96</v>
      </c>
      <c r="CC108" s="124" t="s">
        <v>4123</v>
      </c>
      <c r="CD108" t="s">
        <v>4634</v>
      </c>
    </row>
    <row r="109" spans="1:82" x14ac:dyDescent="0.3">
      <c r="A109" s="1">
        <v>100935080</v>
      </c>
      <c r="B109" s="124" t="s">
        <v>4123</v>
      </c>
      <c r="C109" t="s">
        <v>43</v>
      </c>
      <c r="D109" t="s">
        <v>656</v>
      </c>
      <c r="E109" s="30">
        <v>87.9776611328125</v>
      </c>
      <c r="F109" s="30">
        <v>82.587837219238281</v>
      </c>
      <c r="G109" s="30">
        <v>87.690254211425781</v>
      </c>
      <c r="H109" s="30">
        <v>86.749427795410156</v>
      </c>
      <c r="I109" s="1">
        <v>452</v>
      </c>
      <c r="J109" s="1" t="s">
        <v>4733</v>
      </c>
      <c r="K109" s="1">
        <v>5</v>
      </c>
      <c r="L109" t="s">
        <v>3821</v>
      </c>
      <c r="M109" t="s">
        <v>3909</v>
      </c>
      <c r="N109" t="s">
        <v>3918</v>
      </c>
      <c r="O109" t="s">
        <v>3921</v>
      </c>
      <c r="P109" s="148">
        <v>0.52849739789962769</v>
      </c>
      <c r="Q109" s="30">
        <v>51.196373059999999</v>
      </c>
      <c r="R109" s="30">
        <v>346.11398315429688</v>
      </c>
      <c r="S109" s="1">
        <v>214</v>
      </c>
      <c r="T109" s="1">
        <v>85</v>
      </c>
      <c r="U109" s="148">
        <v>0.39719626307487488</v>
      </c>
      <c r="V109" s="148">
        <v>0.32894736528396612</v>
      </c>
      <c r="W109" s="149">
        <v>48.95150829</v>
      </c>
      <c r="X109" s="149">
        <v>296.05264282226563</v>
      </c>
      <c r="Y109" s="1">
        <v>85</v>
      </c>
      <c r="Z109" s="30">
        <v>90.056198120117188</v>
      </c>
      <c r="AA109" s="148">
        <v>0.54500000000000004</v>
      </c>
      <c r="AB109" s="30">
        <v>51.7</v>
      </c>
      <c r="AC109" s="30">
        <v>350.2</v>
      </c>
      <c r="AD109" s="30">
        <v>85.910102844238281</v>
      </c>
      <c r="AE109" s="148">
        <v>0.23899999999999999</v>
      </c>
      <c r="AF109" s="30">
        <v>50.3</v>
      </c>
      <c r="AG109" s="30">
        <v>262</v>
      </c>
      <c r="AH109" s="30">
        <v>89.876457214355469</v>
      </c>
      <c r="AI109" s="148">
        <v>0.504</v>
      </c>
      <c r="AJ109" s="30">
        <v>51.65751109</v>
      </c>
      <c r="AK109" s="30">
        <v>342.1</v>
      </c>
      <c r="AL109" s="30">
        <v>85.959663391113281</v>
      </c>
      <c r="AM109" s="148">
        <v>0.28100000000000003</v>
      </c>
      <c r="AN109" s="30">
        <v>50.329603689999999</v>
      </c>
      <c r="AO109" s="30">
        <v>267.7</v>
      </c>
      <c r="AP109" s="148">
        <v>0.4263959527015686</v>
      </c>
      <c r="AQ109" s="30">
        <v>51.692065190000001</v>
      </c>
      <c r="AR109" s="30">
        <v>312.69036865234381</v>
      </c>
      <c r="AS109" s="30">
        <v>214</v>
      </c>
      <c r="AT109" s="30">
        <v>85</v>
      </c>
      <c r="AU109" s="148">
        <v>0.39719626307487488</v>
      </c>
      <c r="AV109" s="30">
        <v>86.749427795410156</v>
      </c>
      <c r="AW109" s="148">
        <v>0.27500000596046448</v>
      </c>
      <c r="AX109" s="30">
        <v>50.994413139999999</v>
      </c>
      <c r="AY109" s="30">
        <v>262.5</v>
      </c>
      <c r="AZ109" s="30">
        <v>85</v>
      </c>
      <c r="BA109" s="30">
        <v>92.423599243164063</v>
      </c>
      <c r="BB109" s="148">
        <v>0.57600000000000007</v>
      </c>
      <c r="BC109" s="30">
        <v>53.61</v>
      </c>
      <c r="BD109" s="30">
        <v>348.9</v>
      </c>
      <c r="BE109" s="30">
        <v>88.687919616699219</v>
      </c>
      <c r="BF109" s="147">
        <v>0.22800000000000001</v>
      </c>
      <c r="BG109" s="30">
        <v>51.8</v>
      </c>
      <c r="BH109" s="30">
        <v>256.5</v>
      </c>
      <c r="BI109" s="30">
        <v>90.499893188476563</v>
      </c>
      <c r="BJ109" s="148">
        <v>0.59799999999999998</v>
      </c>
      <c r="BK109" s="30">
        <v>52.711083410000001</v>
      </c>
      <c r="BL109" s="30">
        <v>353.5</v>
      </c>
      <c r="BM109" s="30">
        <v>86.502090454101563</v>
      </c>
      <c r="BN109" s="148">
        <v>0.33</v>
      </c>
      <c r="BO109" s="30">
        <v>50.752086319999997</v>
      </c>
      <c r="BP109" s="30">
        <v>274.2</v>
      </c>
      <c r="BQ109" s="148">
        <v>0.14799999999999999</v>
      </c>
      <c r="BR109" s="148">
        <v>5.5E-2</v>
      </c>
      <c r="BS109" s="148">
        <v>5.2999999999999999E-2</v>
      </c>
      <c r="BT109" s="148">
        <v>0.65</v>
      </c>
      <c r="BU109" s="148">
        <v>8.2000000000000003E-2</v>
      </c>
      <c r="BV109" s="148">
        <v>1.099999994039536E-2</v>
      </c>
      <c r="BW109" s="148">
        <v>8.2000000000000003E-2</v>
      </c>
      <c r="BX109" s="148">
        <v>6.4000000000000001E-2</v>
      </c>
      <c r="BY109" s="148">
        <v>0.32</v>
      </c>
      <c r="BZ109" s="1"/>
      <c r="CA109" s="150">
        <v>11454.7802734375</v>
      </c>
      <c r="CB109" s="150">
        <v>12014.71</v>
      </c>
      <c r="CC109" s="124" t="s">
        <v>4123</v>
      </c>
      <c r="CD109" t="s">
        <v>4634</v>
      </c>
    </row>
    <row r="110" spans="1:82" x14ac:dyDescent="0.3">
      <c r="A110" s="1">
        <v>100936000</v>
      </c>
      <c r="B110" s="124" t="s">
        <v>4123</v>
      </c>
      <c r="C110" t="s">
        <v>43</v>
      </c>
      <c r="D110" t="s">
        <v>657</v>
      </c>
      <c r="E110" s="30">
        <v>92.271377563476563</v>
      </c>
      <c r="F110" s="30">
        <v>86.154510498046875</v>
      </c>
      <c r="G110" s="30">
        <v>87.742202758789063</v>
      </c>
      <c r="H110" s="30">
        <v>85.679733276367188</v>
      </c>
      <c r="I110" s="1">
        <v>393</v>
      </c>
      <c r="J110" s="1" t="s">
        <v>4733</v>
      </c>
      <c r="K110" s="1">
        <v>5</v>
      </c>
      <c r="L110" t="s">
        <v>3821</v>
      </c>
      <c r="M110" t="s">
        <v>3909</v>
      </c>
      <c r="N110" t="s">
        <v>3918</v>
      </c>
      <c r="O110" t="s">
        <v>3921</v>
      </c>
      <c r="P110" s="148">
        <v>0.48404255509376531</v>
      </c>
      <c r="Q110" s="30">
        <v>52.982402020000002</v>
      </c>
      <c r="R110" s="30">
        <v>335.6383056640625</v>
      </c>
      <c r="S110" s="1">
        <v>182</v>
      </c>
      <c r="T110" s="1">
        <v>76</v>
      </c>
      <c r="U110" s="148">
        <v>0.41758242249488831</v>
      </c>
      <c r="V110" s="148">
        <v>0.3020833432674408</v>
      </c>
      <c r="W110" s="149">
        <v>50.429332940000002</v>
      </c>
      <c r="X110" s="149">
        <v>284.375</v>
      </c>
      <c r="Y110" s="1">
        <v>76</v>
      </c>
      <c r="Z110" s="30">
        <v>91.868743896484375</v>
      </c>
      <c r="AA110" s="148">
        <v>0.65099999999999991</v>
      </c>
      <c r="AB110" s="30">
        <v>52.3</v>
      </c>
      <c r="AC110" s="30">
        <v>374.9</v>
      </c>
      <c r="AD110" s="30">
        <v>89.326515197753906</v>
      </c>
      <c r="AE110" s="148">
        <v>0.38400000000000001</v>
      </c>
      <c r="AF110" s="30">
        <v>51.46</v>
      </c>
      <c r="AG110" s="30">
        <v>306.8</v>
      </c>
      <c r="AH110" s="30">
        <v>93.827476501464844</v>
      </c>
      <c r="AI110" s="148">
        <v>0.67799999999999994</v>
      </c>
      <c r="AJ110" s="30">
        <v>52.966144180000001</v>
      </c>
      <c r="AK110" s="30">
        <v>386.5</v>
      </c>
      <c r="AL110" s="30">
        <v>92.424064636230469</v>
      </c>
      <c r="AM110" s="148">
        <v>0.46300000000000002</v>
      </c>
      <c r="AN110" s="30">
        <v>52.529428619999997</v>
      </c>
      <c r="AO110" s="30">
        <v>340</v>
      </c>
      <c r="AP110" s="148">
        <v>0.3404255211353302</v>
      </c>
      <c r="AQ110" s="30">
        <v>51.724561880000003</v>
      </c>
      <c r="AR110" s="30">
        <v>278.19149780273438</v>
      </c>
      <c r="AS110" s="30">
        <v>183</v>
      </c>
      <c r="AT110" s="30">
        <v>77</v>
      </c>
      <c r="AU110" s="148">
        <v>0.41758242249488831</v>
      </c>
      <c r="AV110" s="30">
        <v>85.679733276367188</v>
      </c>
      <c r="AW110" s="148">
        <v>0.2083333283662796</v>
      </c>
      <c r="AX110" s="30">
        <v>50.381355419999998</v>
      </c>
      <c r="AY110" s="30">
        <v>230.20832824707031</v>
      </c>
      <c r="AZ110" s="30">
        <v>77</v>
      </c>
      <c r="BA110" s="30">
        <v>90.629676818847656</v>
      </c>
      <c r="BB110" s="148">
        <v>0.56100000000000005</v>
      </c>
      <c r="BC110" s="30">
        <v>52.74</v>
      </c>
      <c r="BD110" s="30">
        <v>342.3</v>
      </c>
      <c r="BE110" s="30">
        <v>87.10552978515625</v>
      </c>
      <c r="BF110" s="147">
        <v>0.311</v>
      </c>
      <c r="BG110" s="30">
        <v>51.02</v>
      </c>
      <c r="BH110" s="30">
        <v>268.89999999999998</v>
      </c>
      <c r="BI110" s="30">
        <v>92.00531005859375</v>
      </c>
      <c r="BJ110" s="148">
        <v>0.63200000000000001</v>
      </c>
      <c r="BK110" s="30">
        <v>53.444407519999999</v>
      </c>
      <c r="BL110" s="30">
        <v>364.1</v>
      </c>
      <c r="BM110" s="30">
        <v>88.05767822265625</v>
      </c>
      <c r="BN110" s="148">
        <v>0.44400000000000001</v>
      </c>
      <c r="BO110" s="30">
        <v>51.527351760000002</v>
      </c>
      <c r="BP110" s="30">
        <v>302.5</v>
      </c>
      <c r="BQ110" s="148">
        <v>6.6000000000000003E-2</v>
      </c>
      <c r="BR110" s="148">
        <v>6.6000000000000003E-2</v>
      </c>
      <c r="BS110" s="148">
        <v>2.3E-2</v>
      </c>
      <c r="BT110" s="148">
        <v>0.753</v>
      </c>
      <c r="BU110" s="148">
        <v>8.8999999999999996E-2</v>
      </c>
      <c r="BV110" s="148">
        <v>3.0000000260770321E-3</v>
      </c>
      <c r="BW110" s="148">
        <v>6.9000000000000006E-2</v>
      </c>
      <c r="BX110" s="148">
        <v>0.13</v>
      </c>
      <c r="BY110" s="148">
        <v>0.32400000000000001</v>
      </c>
      <c r="BZ110" s="1"/>
      <c r="CA110" s="150">
        <v>13491.26953125</v>
      </c>
      <c r="CB110" s="150">
        <v>14141.66</v>
      </c>
      <c r="CC110" s="124" t="s">
        <v>4123</v>
      </c>
      <c r="CD110" t="s">
        <v>4634</v>
      </c>
    </row>
    <row r="111" spans="1:82" x14ac:dyDescent="0.3">
      <c r="A111" s="1">
        <v>100936010</v>
      </c>
      <c r="B111" s="124" t="s">
        <v>4123</v>
      </c>
      <c r="C111" t="s">
        <v>43</v>
      </c>
      <c r="D111" t="s">
        <v>658</v>
      </c>
      <c r="E111" s="30">
        <v>87.611854553222656</v>
      </c>
      <c r="F111" s="30">
        <v>88.6514892578125</v>
      </c>
      <c r="G111" s="30">
        <v>87.070243835449219</v>
      </c>
      <c r="H111" s="30">
        <v>87.408393859863281</v>
      </c>
      <c r="I111" s="1">
        <v>452</v>
      </c>
      <c r="J111" s="1" t="s">
        <v>4733</v>
      </c>
      <c r="K111" s="1">
        <v>5</v>
      </c>
      <c r="L111" t="s">
        <v>3821</v>
      </c>
      <c r="M111" t="s">
        <v>3909</v>
      </c>
      <c r="N111" t="s">
        <v>3918</v>
      </c>
      <c r="O111" t="s">
        <v>3921</v>
      </c>
      <c r="P111" s="148">
        <v>0.38068181276321411</v>
      </c>
      <c r="Q111" s="30">
        <v>51.04421241</v>
      </c>
      <c r="R111" s="30">
        <v>302.27273559570313</v>
      </c>
      <c r="S111" s="1">
        <v>204</v>
      </c>
      <c r="T111" s="1">
        <v>146</v>
      </c>
      <c r="U111" s="148">
        <v>0.71568626165390015</v>
      </c>
      <c r="V111" s="148">
        <v>0.2321428507566452</v>
      </c>
      <c r="W111" s="149">
        <v>51.463935739999997</v>
      </c>
      <c r="X111" s="149">
        <v>261.60714721679688</v>
      </c>
      <c r="Y111" s="1">
        <v>146</v>
      </c>
      <c r="Z111" s="30">
        <v>83.108085632324219</v>
      </c>
      <c r="AA111" s="148">
        <v>0.33700000000000002</v>
      </c>
      <c r="AB111" s="30">
        <v>49.4</v>
      </c>
      <c r="AC111" s="30">
        <v>288.5</v>
      </c>
      <c r="AD111" s="30">
        <v>81.521774291992188</v>
      </c>
      <c r="AE111" s="148">
        <v>0.25900000000000001</v>
      </c>
      <c r="AF111" s="30">
        <v>48.81</v>
      </c>
      <c r="AG111" s="30">
        <v>255.6</v>
      </c>
      <c r="AH111" s="30">
        <v>78.978378295898438</v>
      </c>
      <c r="AI111" s="148">
        <v>0.33200000000000002</v>
      </c>
      <c r="AJ111" s="30">
        <v>48.047916729999997</v>
      </c>
      <c r="AK111" s="30">
        <v>286.8</v>
      </c>
      <c r="AL111" s="30">
        <v>75.918342590332031</v>
      </c>
      <c r="AM111" s="148">
        <v>0.2</v>
      </c>
      <c r="AN111" s="30">
        <v>46.912556350000003</v>
      </c>
      <c r="AO111" s="30">
        <v>247.3</v>
      </c>
      <c r="AP111" s="148">
        <v>0.24858756363391879</v>
      </c>
      <c r="AQ111" s="30">
        <v>51.304231620000003</v>
      </c>
      <c r="AR111" s="30">
        <v>235.59321594238281</v>
      </c>
      <c r="AS111" s="30">
        <v>205</v>
      </c>
      <c r="AT111" s="30">
        <v>147</v>
      </c>
      <c r="AU111" s="148">
        <v>0.71568626165390015</v>
      </c>
      <c r="AV111" s="30">
        <v>87.408393859863281</v>
      </c>
      <c r="AW111" s="148">
        <v>0.12389380484819409</v>
      </c>
      <c r="AX111" s="30">
        <v>51.372077949999998</v>
      </c>
      <c r="AY111" s="30">
        <v>194.69026184082031</v>
      </c>
      <c r="AZ111" s="30">
        <v>147</v>
      </c>
      <c r="BA111" s="30">
        <v>86.32012939453125</v>
      </c>
      <c r="BB111" s="148">
        <v>0.32200000000000001</v>
      </c>
      <c r="BC111" s="30">
        <v>50.65</v>
      </c>
      <c r="BD111" s="30">
        <v>254.8</v>
      </c>
      <c r="BE111" s="30">
        <v>84.934814453125</v>
      </c>
      <c r="BF111" s="147">
        <v>0.20699999999999999</v>
      </c>
      <c r="BG111" s="30">
        <v>49.95</v>
      </c>
      <c r="BH111" s="30">
        <v>214.8</v>
      </c>
      <c r="BI111" s="30">
        <v>80.13543701171875</v>
      </c>
      <c r="BJ111" s="148">
        <v>0.313</v>
      </c>
      <c r="BK111" s="30">
        <v>47.662325469999999</v>
      </c>
      <c r="BL111" s="30">
        <v>261.3</v>
      </c>
      <c r="BM111" s="30">
        <v>78.506149291992188</v>
      </c>
      <c r="BN111" s="148">
        <v>0.2</v>
      </c>
      <c r="BO111" s="30">
        <v>46.767122280000002</v>
      </c>
      <c r="BP111" s="30">
        <v>217.4</v>
      </c>
      <c r="BQ111" s="148">
        <v>0.252</v>
      </c>
      <c r="BR111" s="148">
        <v>7.4999999999999997E-2</v>
      </c>
      <c r="BS111" s="148">
        <v>3.5000000000000003E-2</v>
      </c>
      <c r="BT111" s="148">
        <v>0.49099999999999999</v>
      </c>
      <c r="BU111" s="148">
        <v>0.13700000000000001</v>
      </c>
      <c r="BV111" s="148">
        <v>8.999999612569809E-3</v>
      </c>
      <c r="BW111" s="148">
        <v>0.108</v>
      </c>
      <c r="BX111" s="148">
        <v>9.0999999999999998E-2</v>
      </c>
      <c r="BY111" s="148">
        <v>0.57200000000000006</v>
      </c>
      <c r="BZ111" s="1"/>
      <c r="CA111" s="150">
        <v>11623.6103515625</v>
      </c>
      <c r="CB111" s="150">
        <v>12061.22</v>
      </c>
      <c r="CC111" s="124" t="s">
        <v>4123</v>
      </c>
      <c r="CD111" t="s">
        <v>4634</v>
      </c>
    </row>
    <row r="112" spans="1:82" x14ac:dyDescent="0.3">
      <c r="A112" s="1">
        <v>100936020</v>
      </c>
      <c r="B112" s="124" t="s">
        <v>4123</v>
      </c>
      <c r="C112" t="s">
        <v>43</v>
      </c>
      <c r="D112" t="s">
        <v>659</v>
      </c>
      <c r="E112" s="30">
        <v>85.7841796875</v>
      </c>
      <c r="F112" s="30">
        <v>87.233665466308594</v>
      </c>
      <c r="G112" s="30">
        <v>83.46942138671875</v>
      </c>
      <c r="H112" s="30">
        <v>87.830032348632813</v>
      </c>
      <c r="I112" s="1">
        <v>267</v>
      </c>
      <c r="J112" s="1" t="s">
        <v>4733</v>
      </c>
      <c r="K112" s="1">
        <v>5</v>
      </c>
      <c r="L112" t="s">
        <v>3821</v>
      </c>
      <c r="M112" t="s">
        <v>3909</v>
      </c>
      <c r="N112" t="s">
        <v>3918</v>
      </c>
      <c r="O112" t="s">
        <v>3921</v>
      </c>
      <c r="P112" s="148">
        <v>0.35245901346206671</v>
      </c>
      <c r="Q112" s="30">
        <v>50.283967359999998</v>
      </c>
      <c r="R112" s="30">
        <v>288.52459716796881</v>
      </c>
      <c r="S112" s="1">
        <v>130</v>
      </c>
      <c r="T112" s="1">
        <v>130</v>
      </c>
      <c r="U112" s="148">
        <v>1</v>
      </c>
      <c r="V112" s="148">
        <v>0.35245901346206671</v>
      </c>
      <c r="W112" s="149">
        <v>50.876474180000002</v>
      </c>
      <c r="X112" s="149">
        <v>288.52459716796881</v>
      </c>
      <c r="Y112" s="1">
        <v>130</v>
      </c>
      <c r="Z112" s="30">
        <v>86.431098937988281</v>
      </c>
      <c r="AA112" s="148">
        <v>0.29199999999999998</v>
      </c>
      <c r="AB112" s="30">
        <v>50.5</v>
      </c>
      <c r="AC112" s="30">
        <v>279.89999999999998</v>
      </c>
      <c r="AD112" s="30">
        <v>88.1484375</v>
      </c>
      <c r="AE112" s="148">
        <v>0.29199999999999998</v>
      </c>
      <c r="AF112" s="30">
        <v>51.06</v>
      </c>
      <c r="AG112" s="30">
        <v>279.89999999999998</v>
      </c>
      <c r="AH112" s="30">
        <v>81.491943359375</v>
      </c>
      <c r="AI112" s="148">
        <v>0.35599999999999998</v>
      </c>
      <c r="AJ112" s="30">
        <v>48.880445160000001</v>
      </c>
      <c r="AK112" s="30">
        <v>295.2</v>
      </c>
      <c r="AL112" s="30">
        <v>83.237022399902344</v>
      </c>
      <c r="AM112" s="148">
        <v>0.35599999999999998</v>
      </c>
      <c r="AN112" s="30">
        <v>49.40309156</v>
      </c>
      <c r="AO112" s="30">
        <v>295.2</v>
      </c>
      <c r="AP112" s="148">
        <v>0.2049180269241333</v>
      </c>
      <c r="AQ112" s="30">
        <v>49.051821099999998</v>
      </c>
      <c r="AR112" s="30">
        <v>231.14753723144531</v>
      </c>
      <c r="AS112" s="30">
        <v>131</v>
      </c>
      <c r="AT112" s="30">
        <v>131</v>
      </c>
      <c r="AU112" s="148">
        <v>1</v>
      </c>
      <c r="AV112" s="30">
        <v>87.830032348632813</v>
      </c>
      <c r="AW112" s="148">
        <v>0.2049180269241333</v>
      </c>
      <c r="AX112" s="30">
        <v>51.613726159999999</v>
      </c>
      <c r="AY112" s="30">
        <v>231.14753723144531</v>
      </c>
      <c r="AZ112" s="30">
        <v>131</v>
      </c>
      <c r="BA112" s="30">
        <v>92.073066711425781</v>
      </c>
      <c r="BB112" s="148">
        <v>0.27700000000000002</v>
      </c>
      <c r="BC112" s="30">
        <v>53.44</v>
      </c>
      <c r="BD112" s="30">
        <v>257.39999999999998</v>
      </c>
      <c r="BE112" s="30">
        <v>93.293075561523438</v>
      </c>
      <c r="BF112" s="147">
        <v>0.27700000000000002</v>
      </c>
      <c r="BG112" s="30">
        <v>54.07</v>
      </c>
      <c r="BH112" s="30">
        <v>257.39999999999998</v>
      </c>
      <c r="BI112" s="30">
        <v>90.416938781738281</v>
      </c>
      <c r="BJ112" s="148">
        <v>0.377</v>
      </c>
      <c r="BK112" s="30">
        <v>52.670674230000003</v>
      </c>
      <c r="BL112" s="30">
        <v>297.89999999999998</v>
      </c>
      <c r="BM112" s="30">
        <v>91.622077941894531</v>
      </c>
      <c r="BN112" s="148">
        <v>0.377</v>
      </c>
      <c r="BO112" s="30">
        <v>53.30375652</v>
      </c>
      <c r="BP112" s="30">
        <v>297.89999999999998</v>
      </c>
      <c r="BQ112" s="148">
        <v>0.378</v>
      </c>
      <c r="BR112" s="148">
        <v>8.2000000000000003E-2</v>
      </c>
      <c r="BS112" s="148">
        <v>2.1999999999999999E-2</v>
      </c>
      <c r="BT112" s="148">
        <v>0.39</v>
      </c>
      <c r="BU112" s="148">
        <v>0.124</v>
      </c>
      <c r="BV112" s="148">
        <v>4.0000001899898052E-3</v>
      </c>
      <c r="BW112" s="148">
        <v>0.112</v>
      </c>
      <c r="BX112" s="148">
        <v>0.161</v>
      </c>
      <c r="BY112" s="148">
        <v>0.63240000000000007</v>
      </c>
      <c r="BZ112" s="1">
        <v>0</v>
      </c>
      <c r="CA112" s="150">
        <v>15102.6796875</v>
      </c>
      <c r="CB112" s="150">
        <v>15915.35</v>
      </c>
      <c r="CC112" s="124" t="s">
        <v>4123</v>
      </c>
      <c r="CD112" t="s">
        <v>4634</v>
      </c>
    </row>
    <row r="113" spans="1:82" x14ac:dyDescent="0.3">
      <c r="A113" s="1">
        <v>100936040</v>
      </c>
      <c r="B113" s="124" t="s">
        <v>4123</v>
      </c>
      <c r="C113" t="s">
        <v>43</v>
      </c>
      <c r="D113" t="s">
        <v>660</v>
      </c>
      <c r="E113" s="30">
        <v>80.307884216308594</v>
      </c>
      <c r="F113" s="30">
        <v>79.80712890625</v>
      </c>
      <c r="G113" s="30">
        <v>87.269912719726563</v>
      </c>
      <c r="H113" s="30">
        <v>85.454658508300781</v>
      </c>
      <c r="I113" s="1">
        <v>147</v>
      </c>
      <c r="J113" s="1" t="s">
        <v>3981</v>
      </c>
      <c r="K113" s="1">
        <v>5</v>
      </c>
      <c r="L113" t="s">
        <v>3821</v>
      </c>
      <c r="M113" t="s">
        <v>3909</v>
      </c>
      <c r="N113" t="s">
        <v>3918</v>
      </c>
      <c r="O113" t="s">
        <v>3921</v>
      </c>
      <c r="P113" s="148">
        <v>0.39189189672470093</v>
      </c>
      <c r="Q113" s="30">
        <v>48.006031659999998</v>
      </c>
      <c r="R113" s="30">
        <v>318.91891479492188</v>
      </c>
      <c r="S113" s="1">
        <v>70</v>
      </c>
      <c r="T113" s="1">
        <v>38</v>
      </c>
      <c r="U113" s="148">
        <v>0.54285717010498047</v>
      </c>
      <c r="V113" s="148">
        <v>0.27272728085517878</v>
      </c>
      <c r="W113" s="149">
        <v>47.799342799999998</v>
      </c>
      <c r="X113" s="149"/>
      <c r="Y113" s="1">
        <v>38</v>
      </c>
      <c r="Z113" s="30">
        <v>83.410179138183594</v>
      </c>
      <c r="AA113" s="148">
        <v>0.41799999999999998</v>
      </c>
      <c r="AB113" s="30">
        <v>49.5</v>
      </c>
      <c r="AC113" s="30">
        <v>336.7</v>
      </c>
      <c r="AD113" s="30">
        <v>81.580680847167969</v>
      </c>
      <c r="AE113" s="148">
        <v>0.29299999999999998</v>
      </c>
      <c r="AF113" s="30">
        <v>48.83</v>
      </c>
      <c r="AG113" s="30">
        <v>304.89999999999998</v>
      </c>
      <c r="AH113" s="30">
        <v>84.107040405273438</v>
      </c>
      <c r="AI113" s="148">
        <v>0.52600000000000002</v>
      </c>
      <c r="AJ113" s="30">
        <v>49.746600350000001</v>
      </c>
      <c r="AK113" s="30">
        <v>353.9</v>
      </c>
      <c r="AL113" s="30">
        <v>81.337295532226563</v>
      </c>
      <c r="AM113" s="148">
        <v>0.33300000000000002</v>
      </c>
      <c r="AN113" s="30">
        <v>48.756618510000003</v>
      </c>
      <c r="AO113" s="30">
        <v>312.8</v>
      </c>
      <c r="AP113" s="148">
        <v>0.35135135054588318</v>
      </c>
      <c r="AQ113" s="30">
        <v>51.429127960000002</v>
      </c>
      <c r="AR113" s="30">
        <v>271.62161254882813</v>
      </c>
      <c r="AS113" s="30">
        <v>70</v>
      </c>
      <c r="AT113" s="30">
        <v>38</v>
      </c>
      <c r="AU113" s="148">
        <v>0.54285717010498047</v>
      </c>
      <c r="AV113" s="30">
        <v>85.454658508300781</v>
      </c>
      <c r="AW113" s="148">
        <v>0.22727273404598239</v>
      </c>
      <c r="AX113" s="30">
        <v>50.252362820000002</v>
      </c>
      <c r="AY113" s="30"/>
      <c r="AZ113" s="30">
        <v>38</v>
      </c>
      <c r="BA113" s="30">
        <v>82.959098815917969</v>
      </c>
      <c r="BB113" s="148">
        <v>0.44299999999999989</v>
      </c>
      <c r="BC113" s="30">
        <v>49.02</v>
      </c>
      <c r="BD113" s="30">
        <v>313.89999999999998</v>
      </c>
      <c r="BE113" s="30">
        <v>82.216346740722656</v>
      </c>
      <c r="BF113" s="147">
        <v>0.34100000000000003</v>
      </c>
      <c r="BG113" s="30">
        <v>48.61</v>
      </c>
      <c r="BH113" s="30">
        <v>282.89999999999998</v>
      </c>
      <c r="BI113" s="30">
        <v>80.513343811035156</v>
      </c>
      <c r="BJ113" s="148">
        <v>0.434</v>
      </c>
      <c r="BK113" s="30">
        <v>47.846413300000002</v>
      </c>
      <c r="BL113" s="30">
        <v>311.8</v>
      </c>
      <c r="BM113" s="30">
        <v>79.78961181640625</v>
      </c>
      <c r="BN113" s="148">
        <v>0.28199999999999997</v>
      </c>
      <c r="BO113" s="30">
        <v>47.406763460000001</v>
      </c>
      <c r="BP113" s="30">
        <v>256.39999999999998</v>
      </c>
      <c r="BQ113" s="148">
        <v>4.1000000000000002E-2</v>
      </c>
      <c r="BR113" s="148">
        <v>3.4000000000000002E-2</v>
      </c>
      <c r="BS113" s="148"/>
      <c r="BT113" s="148">
        <v>0.80300000000000005</v>
      </c>
      <c r="BU113" s="148">
        <v>9.5000000000000001E-2</v>
      </c>
      <c r="BV113" s="148">
        <v>2.700000070035458E-2</v>
      </c>
      <c r="BW113" s="148"/>
      <c r="BX113" s="148">
        <v>0.109</v>
      </c>
      <c r="BY113" s="148">
        <v>0.36899999999999999</v>
      </c>
      <c r="BZ113" s="1"/>
      <c r="CA113" s="150">
        <v>14560.3603515625</v>
      </c>
      <c r="CB113" s="150">
        <v>14987.5</v>
      </c>
      <c r="CC113" s="124" t="s">
        <v>4123</v>
      </c>
      <c r="CD113" t="s">
        <v>4634</v>
      </c>
    </row>
    <row r="114" spans="1:82" x14ac:dyDescent="0.3">
      <c r="A114" s="1">
        <v>110763000</v>
      </c>
      <c r="B114" s="124" t="s">
        <v>4124</v>
      </c>
      <c r="C114" t="s">
        <v>44</v>
      </c>
      <c r="D114" t="s">
        <v>661</v>
      </c>
      <c r="E114" s="30">
        <v>85.827995300292969</v>
      </c>
      <c r="F114" s="30">
        <v>85.290695190429688</v>
      </c>
      <c r="G114" s="30">
        <v>86.918502807617188</v>
      </c>
      <c r="H114" s="30">
        <v>82.892982482910156</v>
      </c>
      <c r="I114" s="1">
        <v>187</v>
      </c>
      <c r="J114" s="1">
        <v>6</v>
      </c>
      <c r="K114" s="1">
        <v>8</v>
      </c>
      <c r="L114" t="s">
        <v>3898</v>
      </c>
      <c r="M114" t="s">
        <v>3912</v>
      </c>
      <c r="N114" t="s">
        <v>3917</v>
      </c>
      <c r="O114" t="s">
        <v>3921</v>
      </c>
      <c r="P114" s="148">
        <v>0.51381218433380127</v>
      </c>
      <c r="Q114" s="30">
        <v>50.30219262</v>
      </c>
      <c r="R114" s="30">
        <v>355.24862670898438</v>
      </c>
      <c r="S114" s="1">
        <v>341</v>
      </c>
      <c r="T114" s="1">
        <v>114</v>
      </c>
      <c r="U114" s="148">
        <v>0.3343108594417572</v>
      </c>
      <c r="V114" s="148">
        <v>0.28787878155708307</v>
      </c>
      <c r="W114" s="149">
        <v>50.071416380000002</v>
      </c>
      <c r="X114" s="149">
        <v>306.06060791015631</v>
      </c>
      <c r="Y114" s="1">
        <v>114</v>
      </c>
      <c r="Z114" s="30">
        <v>85.524818420410156</v>
      </c>
      <c r="AA114" s="148">
        <v>0.56999999999999995</v>
      </c>
      <c r="AB114" s="30">
        <v>50.2</v>
      </c>
      <c r="AC114" s="30">
        <v>366.9</v>
      </c>
      <c r="AD114" s="30">
        <v>82.7882080078125</v>
      </c>
      <c r="AE114" s="148">
        <v>0.32700000000000001</v>
      </c>
      <c r="AF114" s="30">
        <v>49.24</v>
      </c>
      <c r="AG114" s="30">
        <v>300</v>
      </c>
      <c r="AH114" s="30">
        <v>85.397605895996094</v>
      </c>
      <c r="AI114" s="148">
        <v>0.66900000000000004</v>
      </c>
      <c r="AJ114" s="30">
        <v>50.174053800000003</v>
      </c>
      <c r="AK114" s="30">
        <v>389.2</v>
      </c>
      <c r="AL114" s="30">
        <v>84.192459106445313</v>
      </c>
      <c r="AM114" s="148">
        <v>0.42899999999999999</v>
      </c>
      <c r="AN114" s="30">
        <v>49.728225260000002</v>
      </c>
      <c r="AO114" s="30">
        <v>332.7</v>
      </c>
      <c r="AP114" s="148">
        <v>0.45303866267204279</v>
      </c>
      <c r="AQ114" s="30">
        <v>51.209314329999998</v>
      </c>
      <c r="AR114" s="30">
        <v>327.62429809570313</v>
      </c>
      <c r="AS114" s="30">
        <v>341</v>
      </c>
      <c r="AT114" s="30">
        <v>114</v>
      </c>
      <c r="AU114" s="148">
        <v>0.3343108594417572</v>
      </c>
      <c r="AV114" s="30">
        <v>82.892982482910156</v>
      </c>
      <c r="AW114" s="148">
        <v>0.18181818723678589</v>
      </c>
      <c r="AX114" s="30">
        <v>48.784219759999999</v>
      </c>
      <c r="AY114" s="30"/>
      <c r="AZ114" s="30">
        <v>114</v>
      </c>
      <c r="BA114" s="30">
        <v>83.866371154785156</v>
      </c>
      <c r="BB114" s="148">
        <v>0.42399999999999999</v>
      </c>
      <c r="BC114" s="30">
        <v>49.46</v>
      </c>
      <c r="BD114" s="30">
        <v>327.9</v>
      </c>
      <c r="BE114" s="30">
        <v>81.039703369140625</v>
      </c>
      <c r="BF114" s="147">
        <v>0.224</v>
      </c>
      <c r="BG114" s="30">
        <v>48.03</v>
      </c>
      <c r="BH114" s="30">
        <v>253.1</v>
      </c>
      <c r="BI114" s="30">
        <v>86.548576354980469</v>
      </c>
      <c r="BJ114" s="148">
        <v>0.54799999999999993</v>
      </c>
      <c r="BK114" s="30">
        <v>50.786308900000002</v>
      </c>
      <c r="BL114" s="30">
        <v>353.5</v>
      </c>
      <c r="BM114" s="30">
        <v>83.672386169433594</v>
      </c>
      <c r="BN114" s="148">
        <v>0.224</v>
      </c>
      <c r="BO114" s="30">
        <v>49.341835690000003</v>
      </c>
      <c r="BP114" s="30">
        <v>273.5</v>
      </c>
      <c r="BQ114" s="148"/>
      <c r="BR114" s="148"/>
      <c r="BS114" s="148"/>
      <c r="BT114" s="148">
        <v>0.93</v>
      </c>
      <c r="BU114" s="148">
        <v>5.2999999999999999E-2</v>
      </c>
      <c r="BV114" s="148">
        <v>1.6000000759959221E-2</v>
      </c>
      <c r="BW114" s="148"/>
      <c r="BX114" s="148">
        <v>0.193</v>
      </c>
      <c r="BY114" s="148">
        <v>0.23899999999999999</v>
      </c>
      <c r="BZ114" s="1"/>
      <c r="CA114" s="150">
        <v>9561.2099609375</v>
      </c>
      <c r="CB114" s="150">
        <v>9934.69</v>
      </c>
      <c r="CC114" s="124" t="s">
        <v>4124</v>
      </c>
      <c r="CD114" t="s">
        <v>4633</v>
      </c>
    </row>
    <row r="115" spans="1:82" x14ac:dyDescent="0.3">
      <c r="A115" s="1">
        <v>110764040</v>
      </c>
      <c r="B115" s="124" t="s">
        <v>4124</v>
      </c>
      <c r="C115" t="s">
        <v>44</v>
      </c>
      <c r="D115" t="s">
        <v>662</v>
      </c>
      <c r="E115" s="30">
        <v>84.710227966308594</v>
      </c>
      <c r="F115" s="30">
        <v>82.742042541503906</v>
      </c>
      <c r="G115" s="30">
        <v>85.604286193847656</v>
      </c>
      <c r="H115" s="30">
        <v>81.009437561035156</v>
      </c>
      <c r="I115" s="1">
        <v>303</v>
      </c>
      <c r="J115" s="1" t="s">
        <v>3981</v>
      </c>
      <c r="K115" s="1">
        <v>5</v>
      </c>
      <c r="L115" t="s">
        <v>3898</v>
      </c>
      <c r="M115" t="s">
        <v>3912</v>
      </c>
      <c r="N115" t="s">
        <v>3917</v>
      </c>
      <c r="O115" t="s">
        <v>3921</v>
      </c>
      <c r="P115" s="148">
        <v>0.54794520139694214</v>
      </c>
      <c r="Q115" s="30">
        <v>49.837243919999999</v>
      </c>
      <c r="R115" s="30">
        <v>365.0684814453125</v>
      </c>
      <c r="S115" s="1">
        <v>162</v>
      </c>
      <c r="T115" s="1">
        <v>64</v>
      </c>
      <c r="U115" s="148">
        <v>0.39506173133850098</v>
      </c>
      <c r="V115" s="148">
        <v>0.2678571343421936</v>
      </c>
      <c r="W115" s="149">
        <v>49.015403800000001</v>
      </c>
      <c r="X115" s="149"/>
      <c r="Y115" s="1">
        <v>64</v>
      </c>
      <c r="Z115" s="30">
        <v>83.108085632324219</v>
      </c>
      <c r="AA115" s="148">
        <v>0.61199999999999999</v>
      </c>
      <c r="AB115" s="30">
        <v>49.4</v>
      </c>
      <c r="AC115" s="30">
        <v>375.2</v>
      </c>
      <c r="AD115" s="30">
        <v>82.670394897460938</v>
      </c>
      <c r="AE115" s="148">
        <v>0.38100000000000001</v>
      </c>
      <c r="AF115" s="30">
        <v>49.2</v>
      </c>
      <c r="AG115" s="30">
        <v>320.60000000000002</v>
      </c>
      <c r="AH115" s="30">
        <v>85.61346435546875</v>
      </c>
      <c r="AI115" s="148">
        <v>0.57999999999999996</v>
      </c>
      <c r="AJ115" s="30">
        <v>50.245548239999998</v>
      </c>
      <c r="AK115" s="30">
        <v>364.5</v>
      </c>
      <c r="AL115" s="30">
        <v>84.520408630371094</v>
      </c>
      <c r="AM115" s="148">
        <v>0.41599999999999998</v>
      </c>
      <c r="AN115" s="30">
        <v>49.839826170000002</v>
      </c>
      <c r="AO115" s="30">
        <v>322.10000000000002</v>
      </c>
      <c r="AP115" s="148">
        <v>0.4726027250289917</v>
      </c>
      <c r="AQ115" s="30">
        <v>50.387237089999999</v>
      </c>
      <c r="AR115" s="30">
        <v>330.13699340820313</v>
      </c>
      <c r="AS115" s="30">
        <v>162</v>
      </c>
      <c r="AT115" s="30">
        <v>64</v>
      </c>
      <c r="AU115" s="148">
        <v>0.39506173133850098</v>
      </c>
      <c r="AV115" s="30">
        <v>81.009437561035156</v>
      </c>
      <c r="AW115" s="148">
        <v>0.2142857164144516</v>
      </c>
      <c r="AX115" s="30">
        <v>47.70472796</v>
      </c>
      <c r="AY115" s="30">
        <v>269.64285278320313</v>
      </c>
      <c r="AZ115" s="30">
        <v>64</v>
      </c>
      <c r="BA115" s="30">
        <v>81.515708923339844</v>
      </c>
      <c r="BB115" s="148">
        <v>0.48499999999999999</v>
      </c>
      <c r="BC115" s="30">
        <v>48.32</v>
      </c>
      <c r="BD115" s="30">
        <v>323.60000000000002</v>
      </c>
      <c r="BE115" s="30">
        <v>79.031288146972656</v>
      </c>
      <c r="BF115" s="147">
        <v>0.23799999999999999</v>
      </c>
      <c r="BG115" s="30">
        <v>47.04</v>
      </c>
      <c r="BH115" s="30">
        <v>236.5</v>
      </c>
      <c r="BI115" s="30">
        <v>84.164024353027344</v>
      </c>
      <c r="BJ115" s="148">
        <v>0.503</v>
      </c>
      <c r="BK115" s="30">
        <v>49.624742670000003</v>
      </c>
      <c r="BL115" s="30">
        <v>325.39999999999998</v>
      </c>
      <c r="BM115" s="30">
        <v>82.545684814453125</v>
      </c>
      <c r="BN115" s="148">
        <v>0.312</v>
      </c>
      <c r="BO115" s="30">
        <v>48.780319069999997</v>
      </c>
      <c r="BP115" s="30">
        <v>259.7</v>
      </c>
      <c r="BQ115" s="148"/>
      <c r="BR115" s="148"/>
      <c r="BS115" s="148"/>
      <c r="BT115" s="148">
        <v>0.96</v>
      </c>
      <c r="BU115" s="148">
        <v>2.5999999999999999E-2</v>
      </c>
      <c r="BV115" s="148">
        <v>1.30000002682209E-2</v>
      </c>
      <c r="BW115" s="148"/>
      <c r="BX115" s="148">
        <v>0.20100000000000001</v>
      </c>
      <c r="BY115" s="148">
        <v>0.24099999999999999</v>
      </c>
      <c r="BZ115" s="1"/>
      <c r="CA115" s="150">
        <v>10119.3896484375</v>
      </c>
      <c r="CB115" s="150">
        <v>10350.6</v>
      </c>
      <c r="CC115" s="124" t="s">
        <v>4124</v>
      </c>
      <c r="CD115" t="s">
        <v>4634</v>
      </c>
    </row>
    <row r="116" spans="1:82" x14ac:dyDescent="0.3">
      <c r="A116" s="1">
        <v>110781050</v>
      </c>
      <c r="B116" s="124" t="s">
        <v>4125</v>
      </c>
      <c r="C116" t="s">
        <v>45</v>
      </c>
      <c r="D116" t="s">
        <v>663</v>
      </c>
      <c r="E116" s="30">
        <v>78.569679260253906</v>
      </c>
      <c r="F116" s="30">
        <v>78.060691833496094</v>
      </c>
      <c r="G116" s="30">
        <v>82.670806884765625</v>
      </c>
      <c r="H116" s="30">
        <v>80.280158996582031</v>
      </c>
      <c r="I116" s="1">
        <v>338</v>
      </c>
      <c r="J116" s="1">
        <v>7</v>
      </c>
      <c r="K116" s="1">
        <v>12</v>
      </c>
      <c r="L116" t="s">
        <v>3898</v>
      </c>
      <c r="M116" t="s">
        <v>3912</v>
      </c>
      <c r="N116" t="s">
        <v>3917</v>
      </c>
      <c r="O116" t="s">
        <v>3921</v>
      </c>
      <c r="P116" s="148">
        <v>0.44623655080795288</v>
      </c>
      <c r="Q116" s="30">
        <v>47.283002279999998</v>
      </c>
      <c r="R116" s="30">
        <v>336.02151489257813</v>
      </c>
      <c r="S116" s="1">
        <v>231</v>
      </c>
      <c r="T116" s="1">
        <v>48</v>
      </c>
      <c r="U116" s="148">
        <v>0.20779220759868619</v>
      </c>
      <c r="V116" s="148">
        <v>0.25641027092933649</v>
      </c>
      <c r="W116" s="149">
        <v>47.075718969999997</v>
      </c>
      <c r="X116" s="149"/>
      <c r="Y116" s="1">
        <v>48</v>
      </c>
      <c r="Z116" s="30">
        <v>82.50390625</v>
      </c>
      <c r="AA116" s="148">
        <v>0.377</v>
      </c>
      <c r="AB116" s="30">
        <v>49.2</v>
      </c>
      <c r="AC116" s="30">
        <v>328.5</v>
      </c>
      <c r="AD116" s="30">
        <v>85.910102844238281</v>
      </c>
      <c r="AE116" s="148">
        <v>0.21199999999999999</v>
      </c>
      <c r="AF116" s="30">
        <v>50.3</v>
      </c>
      <c r="AG116" s="30">
        <v>293.89999999999998</v>
      </c>
      <c r="AH116" s="30">
        <v>87.123565673828125</v>
      </c>
      <c r="AI116" s="148">
        <v>0.47499999999999998</v>
      </c>
      <c r="AJ116" s="30">
        <v>50.74571667</v>
      </c>
      <c r="AK116" s="30">
        <v>345.6</v>
      </c>
      <c r="AL116" s="30">
        <v>88.488227844238281</v>
      </c>
      <c r="AM116" s="148">
        <v>0.28599999999999998</v>
      </c>
      <c r="AN116" s="30">
        <v>51.190070409999997</v>
      </c>
      <c r="AO116" s="30">
        <v>295.2</v>
      </c>
      <c r="AP116" s="148">
        <v>0.30051812529563898</v>
      </c>
      <c r="AQ116" s="30">
        <v>48.552265140000003</v>
      </c>
      <c r="AR116" s="30">
        <v>276.68392944335938</v>
      </c>
      <c r="AS116" s="30">
        <v>232</v>
      </c>
      <c r="AT116" s="30">
        <v>49</v>
      </c>
      <c r="AU116" s="148">
        <v>0.20779220759868619</v>
      </c>
      <c r="AV116" s="30">
        <v>80.280158996582031</v>
      </c>
      <c r="AW116" s="148">
        <v>0.1702127605676651</v>
      </c>
      <c r="AX116" s="30">
        <v>47.286766360000001</v>
      </c>
      <c r="AY116" s="30"/>
      <c r="AZ116" s="30">
        <v>49</v>
      </c>
      <c r="BA116" s="30">
        <v>80.711540222167969</v>
      </c>
      <c r="BB116" s="148">
        <v>0.29799999999999999</v>
      </c>
      <c r="BC116" s="30">
        <v>47.93</v>
      </c>
      <c r="BD116" s="30">
        <v>278.8</v>
      </c>
      <c r="BE116" s="30">
        <v>80.796257019042969</v>
      </c>
      <c r="BF116" s="147">
        <v>0.20699999999999999</v>
      </c>
      <c r="BG116" s="30">
        <v>47.91</v>
      </c>
      <c r="BH116" s="30">
        <v>237.9</v>
      </c>
      <c r="BI116" s="30">
        <v>85.206466674804688</v>
      </c>
      <c r="BJ116" s="148">
        <v>0.59200000000000008</v>
      </c>
      <c r="BK116" s="30">
        <v>50.132538519999997</v>
      </c>
      <c r="BL116" s="30">
        <v>371.1</v>
      </c>
      <c r="BM116" s="30">
        <v>82.514274597167969</v>
      </c>
      <c r="BN116" s="148">
        <v>0.33300000000000002</v>
      </c>
      <c r="BO116" s="30">
        <v>48.76466516</v>
      </c>
      <c r="BP116" s="30">
        <v>302.60000000000002</v>
      </c>
      <c r="BQ116" s="148">
        <v>1.4999999999999999E-2</v>
      </c>
      <c r="BR116" s="148"/>
      <c r="BS116" s="148"/>
      <c r="BT116" s="148">
        <v>0.95000000000000007</v>
      </c>
      <c r="BU116" s="148">
        <v>0.03</v>
      </c>
      <c r="BV116" s="148">
        <v>6.0000000521540642E-3</v>
      </c>
      <c r="BW116" s="148"/>
      <c r="BX116" s="148">
        <v>5.8999999999999997E-2</v>
      </c>
      <c r="BY116" s="148">
        <v>0.156</v>
      </c>
      <c r="BZ116" s="1"/>
      <c r="CA116" s="150">
        <v>10635.7099609375</v>
      </c>
      <c r="CB116" s="150">
        <v>11001.53</v>
      </c>
      <c r="CC116" s="124" t="s">
        <v>4125</v>
      </c>
      <c r="CD116" t="s">
        <v>4633</v>
      </c>
    </row>
    <row r="117" spans="1:82" x14ac:dyDescent="0.3">
      <c r="A117" s="1">
        <v>110784020</v>
      </c>
      <c r="B117" s="124" t="s">
        <v>4125</v>
      </c>
      <c r="C117" t="s">
        <v>45</v>
      </c>
      <c r="D117" t="s">
        <v>664</v>
      </c>
      <c r="E117" s="30">
        <v>88.011131286621094</v>
      </c>
      <c r="F117" s="30">
        <v>83.787483215332031</v>
      </c>
      <c r="G117" s="30">
        <v>93.130020141601563</v>
      </c>
      <c r="H117" s="30">
        <v>87.3865966796875</v>
      </c>
      <c r="I117" s="1">
        <v>397</v>
      </c>
      <c r="J117" s="1" t="s">
        <v>3981</v>
      </c>
      <c r="K117" s="1">
        <v>6</v>
      </c>
      <c r="L117" t="s">
        <v>3898</v>
      </c>
      <c r="M117" t="s">
        <v>3912</v>
      </c>
      <c r="N117" t="s">
        <v>3917</v>
      </c>
      <c r="O117" t="s">
        <v>3921</v>
      </c>
      <c r="P117" s="148">
        <v>0.51200002431869507</v>
      </c>
      <c r="Q117" s="30">
        <v>51.210295500000001</v>
      </c>
      <c r="R117" s="30">
        <v>346</v>
      </c>
      <c r="S117" s="1">
        <v>315</v>
      </c>
      <c r="T117" s="1">
        <v>90</v>
      </c>
      <c r="U117" s="148">
        <v>0.28571429848670959</v>
      </c>
      <c r="V117" s="148">
        <v>0.29824560880661011</v>
      </c>
      <c r="W117" s="149">
        <v>49.448571960000002</v>
      </c>
      <c r="X117" s="149">
        <v>278.94735717773438</v>
      </c>
      <c r="Y117" s="1">
        <v>90</v>
      </c>
      <c r="Z117" s="30">
        <v>84.316452026367188</v>
      </c>
      <c r="AA117" s="148">
        <v>0.5</v>
      </c>
      <c r="AB117" s="30">
        <v>49.8</v>
      </c>
      <c r="AC117" s="30">
        <v>346.4</v>
      </c>
      <c r="AD117" s="30">
        <v>81.727935791015625</v>
      </c>
      <c r="AE117" s="148">
        <v>0.38800000000000001</v>
      </c>
      <c r="AF117" s="30">
        <v>48.88</v>
      </c>
      <c r="AG117" s="30">
        <v>305.89999999999998</v>
      </c>
      <c r="AH117" s="30">
        <v>85.633377075195313</v>
      </c>
      <c r="AI117" s="148">
        <v>0.47299999999999998</v>
      </c>
      <c r="AJ117" s="30">
        <v>50.252145040000002</v>
      </c>
      <c r="AK117" s="30">
        <v>334.3</v>
      </c>
      <c r="AL117" s="30">
        <v>85.848052978515625</v>
      </c>
      <c r="AM117" s="148">
        <v>0.318</v>
      </c>
      <c r="AN117" s="30">
        <v>50.291621290000002</v>
      </c>
      <c r="AO117" s="30">
        <v>290.60000000000002</v>
      </c>
      <c r="AP117" s="148">
        <v>0.42399999499320978</v>
      </c>
      <c r="AQ117" s="30">
        <v>55.094783800000002</v>
      </c>
      <c r="AR117" s="30">
        <v>308.39999389648438</v>
      </c>
      <c r="AS117" s="30">
        <v>317</v>
      </c>
      <c r="AT117" s="30">
        <v>92</v>
      </c>
      <c r="AU117" s="148">
        <v>0.28571429848670959</v>
      </c>
      <c r="AV117" s="30">
        <v>87.3865966796875</v>
      </c>
      <c r="AW117" s="148">
        <v>0.24561403691768649</v>
      </c>
      <c r="AX117" s="30">
        <v>51.359584980000001</v>
      </c>
      <c r="AY117" s="30"/>
      <c r="AZ117" s="30">
        <v>92</v>
      </c>
      <c r="BA117" s="30">
        <v>87.412979125976563</v>
      </c>
      <c r="BB117" s="148">
        <v>0.37799999999999989</v>
      </c>
      <c r="BC117" s="30">
        <v>51.18</v>
      </c>
      <c r="BD117" s="30">
        <v>306.39999999999998</v>
      </c>
      <c r="BE117" s="30">
        <v>86.233184814453125</v>
      </c>
      <c r="BF117" s="147">
        <v>0.24399999999999999</v>
      </c>
      <c r="BG117" s="30">
        <v>50.59</v>
      </c>
      <c r="BH117" s="30">
        <v>262.8</v>
      </c>
      <c r="BI117" s="30">
        <v>86.341644287109375</v>
      </c>
      <c r="BJ117" s="148">
        <v>0.38400000000000001</v>
      </c>
      <c r="BK117" s="30">
        <v>50.685508230000003</v>
      </c>
      <c r="BL117" s="30">
        <v>302.39999999999998</v>
      </c>
      <c r="BM117" s="30">
        <v>85.221771240234375</v>
      </c>
      <c r="BN117" s="148">
        <v>0.25900000000000001</v>
      </c>
      <c r="BO117" s="30">
        <v>50.114011290000001</v>
      </c>
      <c r="BP117" s="30">
        <v>256.5</v>
      </c>
      <c r="BQ117" s="148">
        <v>1.4999999999999999E-2</v>
      </c>
      <c r="BR117" s="148"/>
      <c r="BS117" s="148"/>
      <c r="BT117" s="148">
        <v>0.96199999999999997</v>
      </c>
      <c r="BU117" s="148"/>
      <c r="BV117" s="148">
        <v>2.300000004470348E-2</v>
      </c>
      <c r="BW117" s="148"/>
      <c r="BX117" s="148">
        <v>6.8000000000000005E-2</v>
      </c>
      <c r="BY117" s="148">
        <v>0.20599999999999999</v>
      </c>
      <c r="BZ117" s="1"/>
      <c r="CA117" s="150">
        <v>7432.41015625</v>
      </c>
      <c r="CB117" s="150">
        <v>8334.59</v>
      </c>
      <c r="CC117" s="124" t="s">
        <v>4125</v>
      </c>
      <c r="CD117" t="s">
        <v>4634</v>
      </c>
    </row>
    <row r="118" spans="1:82" x14ac:dyDescent="0.3">
      <c r="A118" s="1">
        <v>110791050</v>
      </c>
      <c r="B118" s="124" t="s">
        <v>4126</v>
      </c>
      <c r="C118" t="s">
        <v>46</v>
      </c>
      <c r="D118" t="s">
        <v>665</v>
      </c>
      <c r="E118" s="30">
        <v>79.100135803222656</v>
      </c>
      <c r="F118" s="30">
        <v>80.05340576171875</v>
      </c>
      <c r="G118" s="30">
        <v>69.505020141601563</v>
      </c>
      <c r="H118" s="30">
        <v>69.991661071777344</v>
      </c>
      <c r="I118" s="1">
        <v>120</v>
      </c>
      <c r="J118" s="1">
        <v>7</v>
      </c>
      <c r="K118" s="1">
        <v>12</v>
      </c>
      <c r="L118" t="s">
        <v>3898</v>
      </c>
      <c r="M118" t="s">
        <v>3912</v>
      </c>
      <c r="N118" t="s">
        <v>3917</v>
      </c>
      <c r="O118" t="s">
        <v>3924</v>
      </c>
      <c r="P118" s="148">
        <v>0.36363637447357178</v>
      </c>
      <c r="Q118" s="30">
        <v>47.503652639999999</v>
      </c>
      <c r="R118" s="30">
        <v>304.54544067382813</v>
      </c>
      <c r="S118" s="1">
        <v>82</v>
      </c>
      <c r="T118" s="1">
        <v>33</v>
      </c>
      <c r="U118" s="148">
        <v>0.40243902802467352</v>
      </c>
      <c r="V118" s="148">
        <v>0.2142857164144516</v>
      </c>
      <c r="W118" s="149">
        <v>47.901385840000003</v>
      </c>
      <c r="X118" s="149"/>
      <c r="Y118" s="1">
        <v>33</v>
      </c>
      <c r="Z118" s="30">
        <v>84.920639038085938</v>
      </c>
      <c r="AA118" s="148">
        <v>0.55899999999999994</v>
      </c>
      <c r="AB118" s="30">
        <v>50</v>
      </c>
      <c r="AC118" s="30">
        <v>366.1</v>
      </c>
      <c r="AD118" s="30">
        <v>82.0224609375</v>
      </c>
      <c r="AE118" s="148">
        <v>0.33300000000000002</v>
      </c>
      <c r="AF118" s="30">
        <v>48.98</v>
      </c>
      <c r="AG118" s="30">
        <v>325.89999999999998</v>
      </c>
      <c r="AH118" s="30">
        <v>83.293228149414063</v>
      </c>
      <c r="AI118" s="148">
        <v>0.67200000000000004</v>
      </c>
      <c r="AJ118" s="30">
        <v>49.477055819999997</v>
      </c>
      <c r="AK118" s="30">
        <v>382.8</v>
      </c>
      <c r="AL118" s="30">
        <v>80.788642883300781</v>
      </c>
      <c r="AM118" s="148">
        <v>0.5</v>
      </c>
      <c r="AN118" s="30">
        <v>48.569912770000002</v>
      </c>
      <c r="AO118" s="30">
        <v>342.9</v>
      </c>
      <c r="AP118" s="148">
        <v>0.1746031790971756</v>
      </c>
      <c r="AQ118" s="30">
        <v>40.316718760000001</v>
      </c>
      <c r="AR118" s="30"/>
      <c r="AS118" s="30">
        <v>82</v>
      </c>
      <c r="AT118" s="30">
        <v>33</v>
      </c>
      <c r="AU118" s="148">
        <v>0.40243902802467352</v>
      </c>
      <c r="AV118" s="30">
        <v>69.991661071777344</v>
      </c>
      <c r="AW118" s="148">
        <v>0.1304347813129425</v>
      </c>
      <c r="AX118" s="30">
        <v>41.390255279999998</v>
      </c>
      <c r="AY118" s="30"/>
      <c r="AZ118" s="30">
        <v>33</v>
      </c>
      <c r="BA118" s="30">
        <v>70.092323303222656</v>
      </c>
      <c r="BB118" s="148">
        <v>0.20300000000000001</v>
      </c>
      <c r="BC118" s="30">
        <v>42.78</v>
      </c>
      <c r="BD118" s="30">
        <v>257.8</v>
      </c>
      <c r="BE118" s="30">
        <v>71.058479309082031</v>
      </c>
      <c r="BF118" s="147">
        <v>3.7999999999999999E-2</v>
      </c>
      <c r="BG118" s="30">
        <v>43.11</v>
      </c>
      <c r="BH118" s="30">
        <v>203.8</v>
      </c>
      <c r="BI118" s="30">
        <v>73.732955932617188</v>
      </c>
      <c r="BJ118" s="148">
        <v>0.28799999999999998</v>
      </c>
      <c r="BK118" s="30">
        <v>44.543535839999997</v>
      </c>
      <c r="BL118" s="30">
        <v>296.60000000000002</v>
      </c>
      <c r="BM118" s="30">
        <v>76.370498657226563</v>
      </c>
      <c r="BN118" s="148">
        <v>0.17899999999999999</v>
      </c>
      <c r="BO118" s="30">
        <v>45.702767219999998</v>
      </c>
      <c r="BP118" s="30">
        <v>246.4</v>
      </c>
      <c r="BQ118" s="148"/>
      <c r="BR118" s="148"/>
      <c r="BS118" s="148"/>
      <c r="BT118" s="148">
        <v>0.96699999999999997</v>
      </c>
      <c r="BU118" s="148"/>
      <c r="BV118" s="148">
        <v>3.2999999821186073E-2</v>
      </c>
      <c r="BW118" s="148"/>
      <c r="BX118" s="148">
        <v>0.14199999999999999</v>
      </c>
      <c r="BY118" s="148">
        <v>0.29699999999999999</v>
      </c>
      <c r="BZ118" s="1"/>
      <c r="CA118" s="150">
        <v>15282.2900390625</v>
      </c>
      <c r="CB118" s="150">
        <v>16665.13</v>
      </c>
      <c r="CC118" s="124" t="s">
        <v>4126</v>
      </c>
      <c r="CD118" t="s">
        <v>4633</v>
      </c>
    </row>
    <row r="119" spans="1:82" x14ac:dyDescent="0.3">
      <c r="A119" s="1">
        <v>110794020</v>
      </c>
      <c r="B119" s="124" t="s">
        <v>4126</v>
      </c>
      <c r="C119" t="s">
        <v>46</v>
      </c>
      <c r="D119" t="s">
        <v>666</v>
      </c>
      <c r="E119" s="30">
        <v>85.346664428710938</v>
      </c>
      <c r="F119" s="30">
        <v>84.453155517578125</v>
      </c>
      <c r="G119" s="30">
        <v>85.646476745605469</v>
      </c>
      <c r="H119" s="30">
        <v>86.530914306640625</v>
      </c>
      <c r="I119" s="1">
        <v>140</v>
      </c>
      <c r="J119" s="1" t="s">
        <v>4733</v>
      </c>
      <c r="K119" s="1">
        <v>6</v>
      </c>
      <c r="L119" t="s">
        <v>3898</v>
      </c>
      <c r="M119" t="s">
        <v>3912</v>
      </c>
      <c r="N119" t="s">
        <v>3917</v>
      </c>
      <c r="O119" t="s">
        <v>3924</v>
      </c>
      <c r="P119" s="148">
        <v>0.44318181276321411</v>
      </c>
      <c r="Q119" s="30">
        <v>50.101976380000004</v>
      </c>
      <c r="R119" s="30">
        <v>347.72726440429688</v>
      </c>
      <c r="S119" s="1">
        <v>126</v>
      </c>
      <c r="T119" s="1">
        <v>58</v>
      </c>
      <c r="U119" s="148">
        <v>0.460317462682724</v>
      </c>
      <c r="V119" s="148">
        <v>0.1944444477558136</v>
      </c>
      <c r="W119" s="149">
        <v>49.724389410000001</v>
      </c>
      <c r="X119" s="149"/>
      <c r="Y119" s="1">
        <v>58</v>
      </c>
      <c r="Z119" s="30">
        <v>84.618545532226563</v>
      </c>
      <c r="AA119" s="148">
        <v>0.45</v>
      </c>
      <c r="AB119" s="30">
        <v>49.9</v>
      </c>
      <c r="AC119" s="30">
        <v>335.1</v>
      </c>
      <c r="AD119" s="30">
        <v>84.201889038085938</v>
      </c>
      <c r="AE119" s="148">
        <v>0.36099999999999999</v>
      </c>
      <c r="AF119" s="30">
        <v>49.72</v>
      </c>
      <c r="AG119" s="30">
        <v>309.8</v>
      </c>
      <c r="AH119" s="30">
        <v>86.974311828613281</v>
      </c>
      <c r="AI119" s="148">
        <v>0.505</v>
      </c>
      <c r="AJ119" s="30">
        <v>50.696280600000001</v>
      </c>
      <c r="AK119" s="30">
        <v>353.8</v>
      </c>
      <c r="AL119" s="30">
        <v>85.886032104492188</v>
      </c>
      <c r="AM119" s="148">
        <v>0.40799999999999997</v>
      </c>
      <c r="AN119" s="30">
        <v>50.304545689999998</v>
      </c>
      <c r="AO119" s="30">
        <v>324.5</v>
      </c>
      <c r="AP119" s="148">
        <v>0.43181818723678589</v>
      </c>
      <c r="AQ119" s="30">
        <v>50.413627740000003</v>
      </c>
      <c r="AR119" s="30">
        <v>303.40908813476563</v>
      </c>
      <c r="AS119" s="30">
        <v>126</v>
      </c>
      <c r="AT119" s="30">
        <v>58</v>
      </c>
      <c r="AU119" s="148">
        <v>0.460317462682724</v>
      </c>
      <c r="AV119" s="30">
        <v>86.530914306640625</v>
      </c>
      <c r="AW119" s="148">
        <v>0.2222222238779068</v>
      </c>
      <c r="AX119" s="30">
        <v>50.869180190000002</v>
      </c>
      <c r="AY119" s="30"/>
      <c r="AZ119" s="30">
        <v>58</v>
      </c>
      <c r="BA119" s="30">
        <v>86.546951293945313</v>
      </c>
      <c r="BB119" s="148">
        <v>0.45500000000000002</v>
      </c>
      <c r="BC119" s="30">
        <v>50.76</v>
      </c>
      <c r="BD119" s="30">
        <v>320.89999999999998</v>
      </c>
      <c r="BE119" s="30">
        <v>87.247535705566406</v>
      </c>
      <c r="BF119" s="147">
        <v>0.3</v>
      </c>
      <c r="BG119" s="30">
        <v>51.09</v>
      </c>
      <c r="BH119" s="30">
        <v>296.7</v>
      </c>
      <c r="BI119" s="30">
        <v>85.853050231933594</v>
      </c>
      <c r="BJ119" s="148">
        <v>0.43</v>
      </c>
      <c r="BK119" s="30">
        <v>50.447503400000002</v>
      </c>
      <c r="BL119" s="30">
        <v>314</v>
      </c>
      <c r="BM119" s="30">
        <v>86.61737060546875</v>
      </c>
      <c r="BN119" s="148">
        <v>0.32700000000000001</v>
      </c>
      <c r="BO119" s="30">
        <v>50.809541199999998</v>
      </c>
      <c r="BP119" s="30">
        <v>287.8</v>
      </c>
      <c r="BQ119" s="148"/>
      <c r="BR119" s="148"/>
      <c r="BS119" s="148"/>
      <c r="BT119" s="148">
        <v>1</v>
      </c>
      <c r="BU119" s="148"/>
      <c r="BV119" s="148">
        <v>0</v>
      </c>
      <c r="BW119" s="148"/>
      <c r="BX119" s="148">
        <v>0.15</v>
      </c>
      <c r="BY119" s="148">
        <v>0.35799999999999998</v>
      </c>
      <c r="BZ119" s="1"/>
      <c r="CA119" s="150">
        <v>11461.3603515625</v>
      </c>
      <c r="CB119" s="150">
        <v>14175.67</v>
      </c>
      <c r="CC119" s="124" t="s">
        <v>4126</v>
      </c>
      <c r="CD119" t="s">
        <v>4634</v>
      </c>
    </row>
    <row r="120" spans="1:82" x14ac:dyDescent="0.3">
      <c r="A120" s="1">
        <v>110823000</v>
      </c>
      <c r="B120" s="124" t="s">
        <v>4127</v>
      </c>
      <c r="C120" t="s">
        <v>47</v>
      </c>
      <c r="D120" t="s">
        <v>667</v>
      </c>
      <c r="E120" s="30">
        <v>80.676429748535156</v>
      </c>
      <c r="F120" s="30">
        <v>82.324089050292969</v>
      </c>
      <c r="G120" s="30">
        <v>83.645645141601563</v>
      </c>
      <c r="H120" s="30">
        <v>84.551628112792969</v>
      </c>
      <c r="I120" s="1">
        <v>419</v>
      </c>
      <c r="J120" s="1">
        <v>6</v>
      </c>
      <c r="K120" s="1">
        <v>8</v>
      </c>
      <c r="L120" t="s">
        <v>3898</v>
      </c>
      <c r="M120" t="s">
        <v>3912</v>
      </c>
      <c r="N120" t="s">
        <v>3917</v>
      </c>
      <c r="O120" t="s">
        <v>3921</v>
      </c>
      <c r="P120" s="148">
        <v>0.28695651888847351</v>
      </c>
      <c r="Q120" s="30">
        <v>48.159333590000003</v>
      </c>
      <c r="R120" s="30">
        <v>284.34783935546881</v>
      </c>
      <c r="S120" s="1">
        <v>772</v>
      </c>
      <c r="T120" s="1">
        <v>772</v>
      </c>
      <c r="U120" s="148">
        <v>1</v>
      </c>
      <c r="V120" s="148">
        <v>0.28695651888847351</v>
      </c>
      <c r="W120" s="149">
        <v>48.842226050000001</v>
      </c>
      <c r="X120" s="149">
        <v>284.34783935546881</v>
      </c>
      <c r="Y120" s="1">
        <v>772</v>
      </c>
      <c r="Z120" s="30">
        <v>80.087165832519531</v>
      </c>
      <c r="AA120" s="148">
        <v>0.32300000000000001</v>
      </c>
      <c r="AB120" s="30">
        <v>48.4</v>
      </c>
      <c r="AC120" s="30">
        <v>295.5</v>
      </c>
      <c r="AD120" s="30">
        <v>82.228622436523438</v>
      </c>
      <c r="AE120" s="148">
        <v>0.32300000000000001</v>
      </c>
      <c r="AF120" s="30">
        <v>49.05</v>
      </c>
      <c r="AG120" s="30">
        <v>295.5</v>
      </c>
      <c r="AH120" s="30">
        <v>75.528411865234375</v>
      </c>
      <c r="AI120" s="148">
        <v>0.34</v>
      </c>
      <c r="AJ120" s="30">
        <v>46.905240880000001</v>
      </c>
      <c r="AK120" s="30">
        <v>307.60000000000002</v>
      </c>
      <c r="AL120" s="30">
        <v>78.0484619140625</v>
      </c>
      <c r="AM120" s="148">
        <v>0.34</v>
      </c>
      <c r="AN120" s="30">
        <v>47.637432420000003</v>
      </c>
      <c r="AO120" s="30">
        <v>307.60000000000002</v>
      </c>
      <c r="AP120" s="148">
        <v>0.19767442345619199</v>
      </c>
      <c r="AQ120" s="30">
        <v>49.162052469999999</v>
      </c>
      <c r="AR120" s="30">
        <v>245.34883117675781</v>
      </c>
      <c r="AS120" s="30">
        <v>775</v>
      </c>
      <c r="AT120" s="30">
        <v>775</v>
      </c>
      <c r="AU120" s="148">
        <v>1</v>
      </c>
      <c r="AV120" s="30">
        <v>84.551628112792969</v>
      </c>
      <c r="AW120" s="148">
        <v>0.19767442345619199</v>
      </c>
      <c r="AX120" s="30">
        <v>49.734817290000002</v>
      </c>
      <c r="AY120" s="30">
        <v>245.34883117675781</v>
      </c>
      <c r="AZ120" s="30">
        <v>775</v>
      </c>
      <c r="BA120" s="30">
        <v>79.391868591308594</v>
      </c>
      <c r="BB120" s="148">
        <v>0.25800000000000001</v>
      </c>
      <c r="BC120" s="30">
        <v>47.29</v>
      </c>
      <c r="BD120" s="30">
        <v>254.4</v>
      </c>
      <c r="BE120" s="30">
        <v>80.85711669921875</v>
      </c>
      <c r="BF120" s="147">
        <v>0.25800000000000001</v>
      </c>
      <c r="BG120" s="30">
        <v>47.94</v>
      </c>
      <c r="BH120" s="30">
        <v>254.4</v>
      </c>
      <c r="BI120" s="30">
        <v>76.628059387207031</v>
      </c>
      <c r="BJ120" s="148">
        <v>0.21199999999999999</v>
      </c>
      <c r="BK120" s="30">
        <v>45.953804939999998</v>
      </c>
      <c r="BL120" s="30">
        <v>239.5</v>
      </c>
      <c r="BM120" s="30">
        <v>77.867156982421875</v>
      </c>
      <c r="BN120" s="148">
        <v>0.21199999999999999</v>
      </c>
      <c r="BO120" s="30">
        <v>46.448665779999999</v>
      </c>
      <c r="BP120" s="30">
        <v>239.5</v>
      </c>
      <c r="BQ120" s="148">
        <v>9.0999999999999998E-2</v>
      </c>
      <c r="BR120" s="148">
        <v>9.0999999999999998E-2</v>
      </c>
      <c r="BS120" s="148"/>
      <c r="BT120" s="148">
        <v>0.67800000000000005</v>
      </c>
      <c r="BU120" s="148">
        <v>0.105</v>
      </c>
      <c r="BV120" s="148">
        <v>3.5999998450279243E-2</v>
      </c>
      <c r="BW120" s="148">
        <v>5.5E-2</v>
      </c>
      <c r="BX120" s="148">
        <v>0.13800000000000001</v>
      </c>
      <c r="BY120" s="148">
        <v>0.5161</v>
      </c>
      <c r="BZ120" s="1">
        <v>0</v>
      </c>
      <c r="CA120" s="150">
        <v>10386.400390625</v>
      </c>
      <c r="CB120" s="150">
        <v>11292.81</v>
      </c>
      <c r="CC120" s="124" t="s">
        <v>4127</v>
      </c>
      <c r="CD120" t="s">
        <v>4633</v>
      </c>
    </row>
    <row r="121" spans="1:82" x14ac:dyDescent="0.3">
      <c r="A121" s="1">
        <v>110823010</v>
      </c>
      <c r="B121" s="124" t="s">
        <v>4127</v>
      </c>
      <c r="C121" t="s">
        <v>47</v>
      </c>
      <c r="D121" t="s">
        <v>668</v>
      </c>
      <c r="E121" s="30">
        <v>77.762168884277344</v>
      </c>
      <c r="F121" s="30">
        <v>75.822273254394531</v>
      </c>
      <c r="G121" s="30">
        <v>77.328964233398438</v>
      </c>
      <c r="H121" s="30">
        <v>74.934860229492188</v>
      </c>
      <c r="I121" s="1">
        <v>535</v>
      </c>
      <c r="J121" s="1">
        <v>7</v>
      </c>
      <c r="K121" s="1">
        <v>8</v>
      </c>
      <c r="L121" t="s">
        <v>3898</v>
      </c>
      <c r="M121" t="s">
        <v>3912</v>
      </c>
      <c r="N121" t="s">
        <v>3917</v>
      </c>
      <c r="O121" t="s">
        <v>3921</v>
      </c>
      <c r="P121" s="148">
        <v>0.45815899968147278</v>
      </c>
      <c r="Q121" s="30">
        <v>46.947107340000002</v>
      </c>
      <c r="R121" s="30">
        <v>329.91632080078131</v>
      </c>
      <c r="S121" s="1">
        <v>923</v>
      </c>
      <c r="T121" s="1">
        <v>459</v>
      </c>
      <c r="U121" s="148">
        <v>0.4972914457321167</v>
      </c>
      <c r="V121" s="148">
        <v>0.29411765933036799</v>
      </c>
      <c r="W121" s="149">
        <v>46.148248000000002</v>
      </c>
      <c r="X121" s="149">
        <v>280.09048461914063</v>
      </c>
      <c r="Y121" s="1">
        <v>459</v>
      </c>
      <c r="Z121" s="30">
        <v>79.482986450195313</v>
      </c>
      <c r="AA121" s="148">
        <v>0.45100000000000001</v>
      </c>
      <c r="AB121" s="30">
        <v>48.2</v>
      </c>
      <c r="AC121" s="30">
        <v>334.6</v>
      </c>
      <c r="AD121" s="30">
        <v>77.251258850097656</v>
      </c>
      <c r="AE121" s="148">
        <v>0.30299999999999999</v>
      </c>
      <c r="AF121" s="30">
        <v>47.36</v>
      </c>
      <c r="AG121" s="30">
        <v>286.3</v>
      </c>
      <c r="AH121" s="30">
        <v>79.524635314941406</v>
      </c>
      <c r="AI121" s="148">
        <v>0.51700000000000002</v>
      </c>
      <c r="AJ121" s="30">
        <v>48.228844049999999</v>
      </c>
      <c r="AK121" s="30">
        <v>356.9</v>
      </c>
      <c r="AL121" s="30">
        <v>77.360107421875</v>
      </c>
      <c r="AM121" s="148">
        <v>0.34799999999999998</v>
      </c>
      <c r="AN121" s="30">
        <v>47.403186980000001</v>
      </c>
      <c r="AO121" s="30">
        <v>315.39999999999998</v>
      </c>
      <c r="AP121" s="148">
        <v>0.29645094275474548</v>
      </c>
      <c r="AQ121" s="30">
        <v>45.210802569999998</v>
      </c>
      <c r="AR121" s="30">
        <v>268.2672119140625</v>
      </c>
      <c r="AS121" s="30">
        <v>930</v>
      </c>
      <c r="AT121" s="30">
        <v>466</v>
      </c>
      <c r="AU121" s="148">
        <v>0.4972914457321167</v>
      </c>
      <c r="AV121" s="30">
        <v>74.934860229492188</v>
      </c>
      <c r="AW121" s="148">
        <v>0.1441441476345062</v>
      </c>
      <c r="AX121" s="30">
        <v>44.223288510000003</v>
      </c>
      <c r="AY121" s="30">
        <v>208.5585632324219</v>
      </c>
      <c r="AZ121" s="30">
        <v>466</v>
      </c>
      <c r="BA121" s="30">
        <v>80.4434814453125</v>
      </c>
      <c r="BB121" s="148">
        <v>0.39800000000000002</v>
      </c>
      <c r="BC121" s="30">
        <v>47.8</v>
      </c>
      <c r="BD121" s="30">
        <v>297.89999999999998</v>
      </c>
      <c r="BE121" s="30">
        <v>77.022865295410156</v>
      </c>
      <c r="BF121" s="147">
        <v>0.22</v>
      </c>
      <c r="BG121" s="30">
        <v>46.05</v>
      </c>
      <c r="BH121" s="30">
        <v>241.1</v>
      </c>
      <c r="BI121" s="30">
        <v>80.442214965820313</v>
      </c>
      <c r="BJ121" s="148">
        <v>0.46</v>
      </c>
      <c r="BK121" s="30">
        <v>47.811766159999998</v>
      </c>
      <c r="BL121" s="30">
        <v>319.5</v>
      </c>
      <c r="BM121" s="30">
        <v>76.615020751953125</v>
      </c>
      <c r="BN121" s="148">
        <v>0.251</v>
      </c>
      <c r="BO121" s="30">
        <v>45.824633230000003</v>
      </c>
      <c r="BP121" s="30">
        <v>253.3</v>
      </c>
      <c r="BQ121" s="148">
        <v>8.2000000000000003E-2</v>
      </c>
      <c r="BR121" s="148">
        <v>9.9000000000000005E-2</v>
      </c>
      <c r="BS121" s="148">
        <v>3.9E-2</v>
      </c>
      <c r="BT121" s="148">
        <v>0.67900000000000005</v>
      </c>
      <c r="BU121" s="148">
        <v>7.1000000000000008E-2</v>
      </c>
      <c r="BV121" s="148">
        <v>2.999999932944775E-2</v>
      </c>
      <c r="BW121" s="148">
        <v>0.08</v>
      </c>
      <c r="BX121" s="148">
        <v>8.6000000000000007E-2</v>
      </c>
      <c r="BY121" s="148">
        <v>0.33700000000000002</v>
      </c>
      <c r="BZ121" s="1"/>
      <c r="CA121" s="150">
        <v>8799.2998046875</v>
      </c>
      <c r="CB121" s="150">
        <v>9514.77</v>
      </c>
      <c r="CC121" s="124" t="s">
        <v>4127</v>
      </c>
      <c r="CD121" t="s">
        <v>4633</v>
      </c>
    </row>
    <row r="122" spans="1:82" x14ac:dyDescent="0.3">
      <c r="A122" s="1">
        <v>110823020</v>
      </c>
      <c r="B122" s="124" t="s">
        <v>4127</v>
      </c>
      <c r="C122" t="s">
        <v>47</v>
      </c>
      <c r="D122" t="s">
        <v>669</v>
      </c>
      <c r="E122" s="30">
        <v>81.756378173828125</v>
      </c>
      <c r="F122" s="30">
        <v>83.440635681152344</v>
      </c>
      <c r="G122" s="30">
        <v>83.59796142578125</v>
      </c>
      <c r="H122" s="30">
        <v>84.6505126953125</v>
      </c>
      <c r="I122" s="1">
        <v>502</v>
      </c>
      <c r="J122" s="1">
        <v>6</v>
      </c>
      <c r="K122" s="1">
        <v>8</v>
      </c>
      <c r="L122" t="s">
        <v>3898</v>
      </c>
      <c r="M122" t="s">
        <v>3912</v>
      </c>
      <c r="N122" t="s">
        <v>3917</v>
      </c>
      <c r="O122" t="s">
        <v>3921</v>
      </c>
      <c r="P122" s="148">
        <v>0.25393259525299072</v>
      </c>
      <c r="Q122" s="30">
        <v>48.60854913</v>
      </c>
      <c r="R122" s="30">
        <v>277.7528076171875</v>
      </c>
      <c r="S122" s="1">
        <v>921</v>
      </c>
      <c r="T122" s="1">
        <v>921</v>
      </c>
      <c r="U122" s="148">
        <v>1</v>
      </c>
      <c r="V122" s="148">
        <v>0.25393259525299072</v>
      </c>
      <c r="W122" s="149">
        <v>49.304858109999998</v>
      </c>
      <c r="X122" s="149">
        <v>277.7528076171875</v>
      </c>
      <c r="Y122" s="1">
        <v>921</v>
      </c>
      <c r="Z122" s="30">
        <v>90.660377502441406</v>
      </c>
      <c r="AA122" s="148">
        <v>0.35699999999999998</v>
      </c>
      <c r="AB122" s="30">
        <v>51.9</v>
      </c>
      <c r="AC122" s="30">
        <v>308.2</v>
      </c>
      <c r="AD122" s="30">
        <v>92.477859497070313</v>
      </c>
      <c r="AE122" s="148">
        <v>0.35699999999999998</v>
      </c>
      <c r="AF122" s="30">
        <v>52.53</v>
      </c>
      <c r="AG122" s="30">
        <v>308.2</v>
      </c>
      <c r="AH122" s="30">
        <v>90.120765686035156</v>
      </c>
      <c r="AI122" s="148">
        <v>0.47199999999999998</v>
      </c>
      <c r="AJ122" s="30">
        <v>51.73843024</v>
      </c>
      <c r="AK122" s="30">
        <v>348.2</v>
      </c>
      <c r="AL122" s="30">
        <v>92.574867248535156</v>
      </c>
      <c r="AM122" s="148">
        <v>0.47199999999999998</v>
      </c>
      <c r="AN122" s="30">
        <v>52.580745370000002</v>
      </c>
      <c r="AO122" s="30">
        <v>348.2</v>
      </c>
      <c r="AP122" s="148">
        <v>0.20000000298023221</v>
      </c>
      <c r="AQ122" s="30">
        <v>49.132225079999998</v>
      </c>
      <c r="AR122" s="30">
        <v>235.28089904785159</v>
      </c>
      <c r="AS122" s="30">
        <v>920</v>
      </c>
      <c r="AT122" s="30">
        <v>920</v>
      </c>
      <c r="AU122" s="148">
        <v>1</v>
      </c>
      <c r="AV122" s="30">
        <v>84.6505126953125</v>
      </c>
      <c r="AW122" s="148">
        <v>0.20000000298023221</v>
      </c>
      <c r="AX122" s="30">
        <v>49.791490940000003</v>
      </c>
      <c r="AY122" s="30">
        <v>235.28089904785159</v>
      </c>
      <c r="AZ122" s="30">
        <v>920</v>
      </c>
      <c r="BA122" s="30">
        <v>80.773399353027344</v>
      </c>
      <c r="BB122" s="148">
        <v>0.311</v>
      </c>
      <c r="BC122" s="30">
        <v>47.96</v>
      </c>
      <c r="BD122" s="30">
        <v>272.10000000000002</v>
      </c>
      <c r="BE122" s="30">
        <v>82.216346740722656</v>
      </c>
      <c r="BF122" s="147">
        <v>0.311</v>
      </c>
      <c r="BG122" s="30">
        <v>48.61</v>
      </c>
      <c r="BH122" s="30">
        <v>272.10000000000002</v>
      </c>
      <c r="BI122" s="30">
        <v>79.434890747070313</v>
      </c>
      <c r="BJ122" s="148">
        <v>0.25600000000000001</v>
      </c>
      <c r="BK122" s="30">
        <v>47.321073200000001</v>
      </c>
      <c r="BL122" s="30">
        <v>255.8</v>
      </c>
      <c r="BM122" s="30">
        <v>80.983879089355469</v>
      </c>
      <c r="BN122" s="148">
        <v>0.25600000000000001</v>
      </c>
      <c r="BO122" s="30">
        <v>48.001954619999999</v>
      </c>
      <c r="BP122" s="30">
        <v>255.8</v>
      </c>
      <c r="BQ122" s="148">
        <v>0.02</v>
      </c>
      <c r="BR122" s="148">
        <v>0.108</v>
      </c>
      <c r="BS122" s="148"/>
      <c r="BT122" s="148">
        <v>0.76700000000000002</v>
      </c>
      <c r="BU122" s="148">
        <v>8.4000000000000005E-2</v>
      </c>
      <c r="BV122" s="148">
        <v>2.199999988079071E-2</v>
      </c>
      <c r="BW122" s="148">
        <v>8.4000000000000005E-2</v>
      </c>
      <c r="BX122" s="148">
        <v>0.11700000000000001</v>
      </c>
      <c r="BY122" s="148">
        <v>0.40189999999999998</v>
      </c>
      <c r="BZ122" s="1">
        <v>0</v>
      </c>
      <c r="CA122" s="150">
        <v>10363.16015625</v>
      </c>
      <c r="CB122" s="150">
        <v>11060.41</v>
      </c>
      <c r="CC122" s="124" t="s">
        <v>4127</v>
      </c>
      <c r="CD122" t="s">
        <v>4633</v>
      </c>
    </row>
    <row r="123" spans="1:82" x14ac:dyDescent="0.3">
      <c r="A123" s="1">
        <v>110823050</v>
      </c>
      <c r="B123" s="124" t="s">
        <v>4127</v>
      </c>
      <c r="C123" t="s">
        <v>47</v>
      </c>
      <c r="D123" t="s">
        <v>670</v>
      </c>
      <c r="E123" s="30">
        <v>72.230392456054688</v>
      </c>
      <c r="F123" s="30">
        <v>73.822883605957031</v>
      </c>
      <c r="G123" s="30">
        <v>78.844886779785156</v>
      </c>
      <c r="H123" s="30">
        <v>79.676185607910156</v>
      </c>
      <c r="I123" s="1">
        <v>453</v>
      </c>
      <c r="J123" s="1">
        <v>7</v>
      </c>
      <c r="K123" s="1">
        <v>8</v>
      </c>
      <c r="L123" t="s">
        <v>3898</v>
      </c>
      <c r="M123" t="s">
        <v>3912</v>
      </c>
      <c r="N123" t="s">
        <v>3917</v>
      </c>
      <c r="O123" t="s">
        <v>3921</v>
      </c>
      <c r="P123" s="148">
        <v>0.27127659320831299</v>
      </c>
      <c r="Q123" s="30">
        <v>44.646093280000002</v>
      </c>
      <c r="R123" s="30">
        <v>282.18084716796881</v>
      </c>
      <c r="S123" s="1">
        <v>831</v>
      </c>
      <c r="T123" s="1">
        <v>831</v>
      </c>
      <c r="U123" s="148">
        <v>1</v>
      </c>
      <c r="V123" s="148">
        <v>0.27127659320831299</v>
      </c>
      <c r="W123" s="149">
        <v>45.319817139999998</v>
      </c>
      <c r="X123" s="149">
        <v>282.18084716796881</v>
      </c>
      <c r="Y123" s="1">
        <v>831</v>
      </c>
      <c r="Z123" s="30">
        <v>71.0244140625</v>
      </c>
      <c r="AA123" s="148">
        <v>0.23300000000000001</v>
      </c>
      <c r="AB123" s="30">
        <v>45.4</v>
      </c>
      <c r="AC123" s="30">
        <v>254.4</v>
      </c>
      <c r="AD123" s="30">
        <v>73.275260925292969</v>
      </c>
      <c r="AE123" s="148">
        <v>0.23300000000000001</v>
      </c>
      <c r="AF123" s="30">
        <v>46.01</v>
      </c>
      <c r="AG123" s="30">
        <v>254.4</v>
      </c>
      <c r="AH123" s="30">
        <v>76.756828308105469</v>
      </c>
      <c r="AI123" s="148">
        <v>0.313</v>
      </c>
      <c r="AJ123" s="30">
        <v>47.312108240000001</v>
      </c>
      <c r="AK123" s="30">
        <v>293.60000000000002</v>
      </c>
      <c r="AL123" s="30">
        <v>77.566688537597656</v>
      </c>
      <c r="AM123" s="148">
        <v>0.313</v>
      </c>
      <c r="AN123" s="30">
        <v>47.473487480000003</v>
      </c>
      <c r="AO123" s="30">
        <v>293.60000000000002</v>
      </c>
      <c r="AP123" s="148">
        <v>0.18302386999130249</v>
      </c>
      <c r="AQ123" s="30">
        <v>46.159051150000003</v>
      </c>
      <c r="AR123" s="30">
        <v>230.50398254394531</v>
      </c>
      <c r="AS123" s="30">
        <v>834</v>
      </c>
      <c r="AT123" s="30">
        <v>834</v>
      </c>
      <c r="AU123" s="148">
        <v>1</v>
      </c>
      <c r="AV123" s="30">
        <v>79.676185607910156</v>
      </c>
      <c r="AW123" s="148">
        <v>0.18302386999130249</v>
      </c>
      <c r="AX123" s="30">
        <v>46.940622339999997</v>
      </c>
      <c r="AY123" s="30">
        <v>230.50398254394531</v>
      </c>
      <c r="AZ123" s="30">
        <v>834</v>
      </c>
      <c r="BA123" s="30">
        <v>76.340133666992188</v>
      </c>
      <c r="BB123" s="148">
        <v>0.192</v>
      </c>
      <c r="BC123" s="30">
        <v>45.81</v>
      </c>
      <c r="BD123" s="30">
        <v>225.9</v>
      </c>
      <c r="BE123" s="30">
        <v>77.8343505859375</v>
      </c>
      <c r="BF123" s="147">
        <v>0.192</v>
      </c>
      <c r="BG123" s="30">
        <v>46.45</v>
      </c>
      <c r="BH123" s="30">
        <v>225.9</v>
      </c>
      <c r="BI123" s="30">
        <v>76.569099426269531</v>
      </c>
      <c r="BJ123" s="148">
        <v>0.20699999999999999</v>
      </c>
      <c r="BK123" s="30">
        <v>45.92508196</v>
      </c>
      <c r="BL123" s="30">
        <v>229.7</v>
      </c>
      <c r="BM123" s="30">
        <v>77.902824401855469</v>
      </c>
      <c r="BN123" s="148">
        <v>0.20699999999999999</v>
      </c>
      <c r="BO123" s="30">
        <v>46.466438029999999</v>
      </c>
      <c r="BP123" s="30">
        <v>229.7</v>
      </c>
      <c r="BQ123" s="148">
        <v>5.5E-2</v>
      </c>
      <c r="BR123" s="148">
        <v>0.106</v>
      </c>
      <c r="BS123" s="148"/>
      <c r="BT123" s="148">
        <v>0.70599999999999996</v>
      </c>
      <c r="BU123" s="148">
        <v>0.11899999999999999</v>
      </c>
      <c r="BV123" s="148">
        <v>1.30000002682209E-2</v>
      </c>
      <c r="BW123" s="148">
        <v>3.3000000000000002E-2</v>
      </c>
      <c r="BX123" s="148">
        <v>0.152</v>
      </c>
      <c r="BY123" s="148">
        <v>0.46150000000000002</v>
      </c>
      <c r="BZ123" s="1">
        <v>0</v>
      </c>
      <c r="CA123" s="150">
        <v>10098.1201171875</v>
      </c>
      <c r="CB123" s="150">
        <v>11027.91</v>
      </c>
      <c r="CC123" s="124" t="s">
        <v>4127</v>
      </c>
      <c r="CD123" t="s">
        <v>4633</v>
      </c>
    </row>
    <row r="124" spans="1:82" x14ac:dyDescent="0.3">
      <c r="A124" s="1">
        <v>110824040</v>
      </c>
      <c r="B124" s="124" t="s">
        <v>4127</v>
      </c>
      <c r="C124" t="s">
        <v>47</v>
      </c>
      <c r="D124" t="s">
        <v>671</v>
      </c>
      <c r="E124" s="30">
        <v>85.42742919921875</v>
      </c>
      <c r="F124" s="30">
        <v>87.011787414550781</v>
      </c>
      <c r="G124" s="30">
        <v>86.555625915527344</v>
      </c>
      <c r="H124" s="30">
        <v>86.965705871582031</v>
      </c>
      <c r="I124" s="1">
        <v>314</v>
      </c>
      <c r="J124" s="1" t="s">
        <v>4733</v>
      </c>
      <c r="K124" s="1">
        <v>6</v>
      </c>
      <c r="L124" t="s">
        <v>3898</v>
      </c>
      <c r="M124" t="s">
        <v>3912</v>
      </c>
      <c r="N124" t="s">
        <v>3917</v>
      </c>
      <c r="O124" t="s">
        <v>3921</v>
      </c>
      <c r="P124" s="148">
        <v>0.26760563254356379</v>
      </c>
      <c r="Q124" s="30">
        <v>50.135572449999998</v>
      </c>
      <c r="R124" s="30">
        <v>272.53521728515631</v>
      </c>
      <c r="S124" s="1">
        <v>237</v>
      </c>
      <c r="T124" s="1">
        <v>237</v>
      </c>
      <c r="U124" s="148">
        <v>1</v>
      </c>
      <c r="V124" s="148">
        <v>0.26760563254356379</v>
      </c>
      <c r="W124" s="149">
        <v>50.78453777</v>
      </c>
      <c r="X124" s="149">
        <v>272.53521728515631</v>
      </c>
      <c r="Y124" s="1">
        <v>237</v>
      </c>
      <c r="Z124" s="30">
        <v>82.805992126464844</v>
      </c>
      <c r="AA124" s="148">
        <v>0.26300000000000001</v>
      </c>
      <c r="AB124" s="30">
        <v>49.3</v>
      </c>
      <c r="AC124" s="30">
        <v>278</v>
      </c>
      <c r="AD124" s="30">
        <v>84.761474609375</v>
      </c>
      <c r="AE124" s="148">
        <v>0.26300000000000001</v>
      </c>
      <c r="AF124" s="30">
        <v>49.91</v>
      </c>
      <c r="AG124" s="30">
        <v>278</v>
      </c>
      <c r="AH124" s="30">
        <v>87.185379028320313</v>
      </c>
      <c r="AI124" s="148">
        <v>0.38800000000000001</v>
      </c>
      <c r="AJ124" s="30">
        <v>50.766189300000001</v>
      </c>
      <c r="AK124" s="30">
        <v>321.3</v>
      </c>
      <c r="AL124" s="30">
        <v>88.853271484375</v>
      </c>
      <c r="AM124" s="148">
        <v>0.38800000000000001</v>
      </c>
      <c r="AN124" s="30">
        <v>51.3142937</v>
      </c>
      <c r="AO124" s="30">
        <v>321.3</v>
      </c>
      <c r="AP124" s="148">
        <v>0.16197183728218079</v>
      </c>
      <c r="AQ124" s="30">
        <v>50.982325969999998</v>
      </c>
      <c r="AR124" s="30">
        <v>214.0845031738281</v>
      </c>
      <c r="AS124" s="30">
        <v>240</v>
      </c>
      <c r="AT124" s="30">
        <v>240</v>
      </c>
      <c r="AU124" s="148">
        <v>1</v>
      </c>
      <c r="AV124" s="30">
        <v>86.965705871582031</v>
      </c>
      <c r="AW124" s="148">
        <v>0.16197183728218079</v>
      </c>
      <c r="AX124" s="30">
        <v>51.118369549999997</v>
      </c>
      <c r="AY124" s="30">
        <v>214.0845031738281</v>
      </c>
      <c r="AZ124" s="30">
        <v>240</v>
      </c>
      <c r="BA124" s="30">
        <v>83.701416015625</v>
      </c>
      <c r="BB124" s="148">
        <v>0.247</v>
      </c>
      <c r="BC124" s="30">
        <v>49.38</v>
      </c>
      <c r="BD124" s="30">
        <v>232.8</v>
      </c>
      <c r="BE124" s="30">
        <v>85.036247253417969</v>
      </c>
      <c r="BF124" s="147">
        <v>0.247</v>
      </c>
      <c r="BG124" s="30">
        <v>50</v>
      </c>
      <c r="BH124" s="30">
        <v>232.8</v>
      </c>
      <c r="BI124" s="30">
        <v>83.487495422363281</v>
      </c>
      <c r="BJ124" s="148">
        <v>0.38300000000000001</v>
      </c>
      <c r="BK124" s="30">
        <v>49.295190560000002</v>
      </c>
      <c r="BL124" s="30">
        <v>283.10000000000002</v>
      </c>
      <c r="BM124" s="30">
        <v>84.74969482421875</v>
      </c>
      <c r="BN124" s="148">
        <v>0.38300000000000001</v>
      </c>
      <c r="BO124" s="30">
        <v>49.878741480000002</v>
      </c>
      <c r="BP124" s="30">
        <v>283.10000000000002</v>
      </c>
      <c r="BQ124" s="148">
        <v>0.105</v>
      </c>
      <c r="BR124" s="148">
        <v>0.26800000000000002</v>
      </c>
      <c r="BS124" s="148">
        <v>1.6E-2</v>
      </c>
      <c r="BT124" s="148">
        <v>0.436</v>
      </c>
      <c r="BU124" s="148">
        <v>0.16600000000000001</v>
      </c>
      <c r="BV124" s="148">
        <v>9.9999997764825821E-3</v>
      </c>
      <c r="BW124" s="148">
        <v>0.20100000000000001</v>
      </c>
      <c r="BX124" s="148">
        <v>0.108</v>
      </c>
      <c r="BY124" s="148">
        <v>0.63490000000000002</v>
      </c>
      <c r="BZ124" s="1">
        <v>0</v>
      </c>
      <c r="CA124" s="150">
        <v>9678.2001953125</v>
      </c>
      <c r="CB124" s="150">
        <v>10636.87</v>
      </c>
      <c r="CC124" s="124" t="s">
        <v>4127</v>
      </c>
      <c r="CD124" t="s">
        <v>4634</v>
      </c>
    </row>
    <row r="125" spans="1:82" x14ac:dyDescent="0.3">
      <c r="A125" s="1">
        <v>110824060</v>
      </c>
      <c r="B125" s="124" t="s">
        <v>4127</v>
      </c>
      <c r="C125" t="s">
        <v>47</v>
      </c>
      <c r="D125" t="s">
        <v>672</v>
      </c>
      <c r="E125" s="30">
        <v>86.20782470703125</v>
      </c>
      <c r="F125" s="30">
        <v>83.952964782714844</v>
      </c>
      <c r="G125" s="30">
        <v>90.550086975097656</v>
      </c>
      <c r="H125" s="30">
        <v>86.325813293457031</v>
      </c>
      <c r="I125" s="1">
        <v>358</v>
      </c>
      <c r="J125" s="1" t="s">
        <v>3981</v>
      </c>
      <c r="K125" s="1">
        <v>6</v>
      </c>
      <c r="L125" t="s">
        <v>3898</v>
      </c>
      <c r="M125" t="s">
        <v>3912</v>
      </c>
      <c r="N125" t="s">
        <v>3917</v>
      </c>
      <c r="O125" t="s">
        <v>3921</v>
      </c>
      <c r="P125" s="148">
        <v>0.61458331346511841</v>
      </c>
      <c r="Q125" s="30">
        <v>50.460187439999999</v>
      </c>
      <c r="R125" s="30">
        <v>370.83334350585938</v>
      </c>
      <c r="S125" s="1">
        <v>209</v>
      </c>
      <c r="T125" s="1">
        <v>102</v>
      </c>
      <c r="U125" s="148">
        <v>0.48803827166557312</v>
      </c>
      <c r="V125" s="148">
        <v>0.43023255467414862</v>
      </c>
      <c r="W125" s="149">
        <v>49.51713865</v>
      </c>
      <c r="X125" s="149">
        <v>322.093017578125</v>
      </c>
      <c r="Y125" s="1">
        <v>102</v>
      </c>
      <c r="Z125" s="30">
        <v>85.826911926269531</v>
      </c>
      <c r="AA125" s="148">
        <v>0.61099999999999999</v>
      </c>
      <c r="AB125" s="30">
        <v>50.3</v>
      </c>
      <c r="AC125" s="30">
        <v>375.3</v>
      </c>
      <c r="AD125" s="30">
        <v>85.232704162597656</v>
      </c>
      <c r="AE125" s="148">
        <v>0.52800000000000002</v>
      </c>
      <c r="AF125" s="30">
        <v>50.07</v>
      </c>
      <c r="AG125" s="30">
        <v>356.9</v>
      </c>
      <c r="AH125" s="30">
        <v>88.585464477539063</v>
      </c>
      <c r="AI125" s="148">
        <v>0.60199999999999998</v>
      </c>
      <c r="AJ125" s="30">
        <v>51.22991691</v>
      </c>
      <c r="AK125" s="30">
        <v>377.9</v>
      </c>
      <c r="AL125" s="30">
        <v>88.957160949707031</v>
      </c>
      <c r="AM125" s="148">
        <v>0.45800000000000002</v>
      </c>
      <c r="AN125" s="30">
        <v>51.349646970000002</v>
      </c>
      <c r="AO125" s="30">
        <v>344.6</v>
      </c>
      <c r="AP125" s="148">
        <v>0.62827223539352417</v>
      </c>
      <c r="AQ125" s="30">
        <v>53.480966240000001</v>
      </c>
      <c r="AR125" s="30">
        <v>362.82723999023438</v>
      </c>
      <c r="AS125" s="30">
        <v>210</v>
      </c>
      <c r="AT125" s="30">
        <v>103</v>
      </c>
      <c r="AU125" s="148">
        <v>0.48803827166557312</v>
      </c>
      <c r="AV125" s="30">
        <v>86.325813293457031</v>
      </c>
      <c r="AW125" s="148">
        <v>0.39534884691238398</v>
      </c>
      <c r="AX125" s="30">
        <v>50.751632260000001</v>
      </c>
      <c r="AY125" s="30">
        <v>294.18603515625</v>
      </c>
      <c r="AZ125" s="30">
        <v>103</v>
      </c>
      <c r="BA125" s="30">
        <v>87.619178771972656</v>
      </c>
      <c r="BB125" s="148">
        <v>0.57700000000000007</v>
      </c>
      <c r="BC125" s="30">
        <v>51.28</v>
      </c>
      <c r="BD125" s="30">
        <v>362.6</v>
      </c>
      <c r="BE125" s="30">
        <v>86.010025024414063</v>
      </c>
      <c r="BF125" s="147">
        <v>0.41099999999999998</v>
      </c>
      <c r="BG125" s="30">
        <v>50.48</v>
      </c>
      <c r="BH125" s="30">
        <v>327.39999999999998</v>
      </c>
      <c r="BI125" s="30">
        <v>89.678207397460938</v>
      </c>
      <c r="BJ125" s="148">
        <v>0.63500000000000001</v>
      </c>
      <c r="BK125" s="30">
        <v>52.31082232</v>
      </c>
      <c r="BL125" s="30">
        <v>371.8</v>
      </c>
      <c r="BM125" s="30">
        <v>88.770217895507813</v>
      </c>
      <c r="BN125" s="148">
        <v>0.48199999999999998</v>
      </c>
      <c r="BO125" s="30">
        <v>51.88246153</v>
      </c>
      <c r="BP125" s="30">
        <v>322.89999999999998</v>
      </c>
      <c r="BQ125" s="148">
        <v>6.4000000000000001E-2</v>
      </c>
      <c r="BR125" s="148">
        <v>6.0999999999999999E-2</v>
      </c>
      <c r="BS125" s="148">
        <v>0.02</v>
      </c>
      <c r="BT125" s="148">
        <v>0.73199999999999998</v>
      </c>
      <c r="BU125" s="148">
        <v>0.12</v>
      </c>
      <c r="BV125" s="148">
        <v>3.0000000260770321E-3</v>
      </c>
      <c r="BW125" s="148">
        <v>3.5999999999999997E-2</v>
      </c>
      <c r="BX125" s="148">
        <v>9.5000000000000001E-2</v>
      </c>
      <c r="BY125" s="148">
        <v>0.40500000000000003</v>
      </c>
      <c r="BZ125" s="1"/>
      <c r="CA125" s="150">
        <v>9224.1796875</v>
      </c>
      <c r="CB125" s="150">
        <v>10250.94</v>
      </c>
      <c r="CC125" s="124" t="s">
        <v>4127</v>
      </c>
      <c r="CD125" t="s">
        <v>4634</v>
      </c>
    </row>
    <row r="126" spans="1:82" x14ac:dyDescent="0.3">
      <c r="A126" s="1">
        <v>110824070</v>
      </c>
      <c r="B126" s="124" t="s">
        <v>4127</v>
      </c>
      <c r="C126" t="s">
        <v>47</v>
      </c>
      <c r="D126" t="s">
        <v>673</v>
      </c>
      <c r="E126" s="30">
        <v>83.430938720703125</v>
      </c>
      <c r="F126" s="30">
        <v>85.056694030761719</v>
      </c>
      <c r="G126" s="30">
        <v>91.146774291992188</v>
      </c>
      <c r="H126" s="30">
        <v>92.666130065917969</v>
      </c>
      <c r="I126" s="1">
        <v>604</v>
      </c>
      <c r="J126" s="1" t="s">
        <v>3981</v>
      </c>
      <c r="K126" s="1">
        <v>6</v>
      </c>
      <c r="L126" t="s">
        <v>3898</v>
      </c>
      <c r="M126" t="s">
        <v>3912</v>
      </c>
      <c r="N126" t="s">
        <v>3917</v>
      </c>
      <c r="O126" t="s">
        <v>3921</v>
      </c>
      <c r="P126" s="148">
        <v>0.34701493382453918</v>
      </c>
      <c r="Q126" s="30">
        <v>49.30510701</v>
      </c>
      <c r="R126" s="30">
        <v>299.62686157226563</v>
      </c>
      <c r="S126" s="1">
        <v>363</v>
      </c>
      <c r="T126" s="1">
        <v>363</v>
      </c>
      <c r="U126" s="148">
        <v>1</v>
      </c>
      <c r="V126" s="148">
        <v>0.34701493382453918</v>
      </c>
      <c r="W126" s="149">
        <v>49.974459770000003</v>
      </c>
      <c r="X126" s="149">
        <v>299.62686157226563</v>
      </c>
      <c r="Y126" s="1">
        <v>363</v>
      </c>
      <c r="Z126" s="30">
        <v>80.691352844238281</v>
      </c>
      <c r="AA126" s="148">
        <v>0.375</v>
      </c>
      <c r="AB126" s="30">
        <v>48.6</v>
      </c>
      <c r="AC126" s="30">
        <v>315.5</v>
      </c>
      <c r="AD126" s="30">
        <v>82.640945434570313</v>
      </c>
      <c r="AE126" s="148">
        <v>0.375</v>
      </c>
      <c r="AF126" s="30">
        <v>49.19</v>
      </c>
      <c r="AG126" s="30">
        <v>315.5</v>
      </c>
      <c r="AH126" s="30">
        <v>86.532928466796875</v>
      </c>
      <c r="AI126" s="148">
        <v>0.46100000000000002</v>
      </c>
      <c r="AJ126" s="30">
        <v>50.550088889999998</v>
      </c>
      <c r="AK126" s="30">
        <v>330</v>
      </c>
      <c r="AL126" s="30">
        <v>87.769851684570313</v>
      </c>
      <c r="AM126" s="148">
        <v>0.46100000000000002</v>
      </c>
      <c r="AN126" s="30">
        <v>50.9456074</v>
      </c>
      <c r="AO126" s="30">
        <v>330</v>
      </c>
      <c r="AP126" s="148">
        <v>0.36567163467407232</v>
      </c>
      <c r="AQ126" s="30">
        <v>53.854208360000001</v>
      </c>
      <c r="AR126" s="30">
        <v>275.37313842773438</v>
      </c>
      <c r="AS126" s="30">
        <v>363</v>
      </c>
      <c r="AT126" s="30">
        <v>363</v>
      </c>
      <c r="AU126" s="148">
        <v>1</v>
      </c>
      <c r="AV126" s="30">
        <v>92.666130065917969</v>
      </c>
      <c r="AW126" s="148">
        <v>0.36567163467407232</v>
      </c>
      <c r="AX126" s="30">
        <v>54.385377849999998</v>
      </c>
      <c r="AY126" s="30">
        <v>275.37313842773438</v>
      </c>
      <c r="AZ126" s="30">
        <v>363</v>
      </c>
      <c r="BA126" s="30">
        <v>84.608688354492188</v>
      </c>
      <c r="BB126" s="148">
        <v>0.46200000000000002</v>
      </c>
      <c r="BC126" s="30">
        <v>49.82</v>
      </c>
      <c r="BD126" s="30">
        <v>309</v>
      </c>
      <c r="BE126" s="30">
        <v>85.969451904296875</v>
      </c>
      <c r="BF126" s="147">
        <v>0.46200000000000002</v>
      </c>
      <c r="BG126" s="30">
        <v>50.46</v>
      </c>
      <c r="BH126" s="30">
        <v>309</v>
      </c>
      <c r="BI126" s="30">
        <v>86.020004272460938</v>
      </c>
      <c r="BJ126" s="148">
        <v>0.39100000000000001</v>
      </c>
      <c r="BK126" s="30">
        <v>50.528831590000003</v>
      </c>
      <c r="BL126" s="30">
        <v>289.10000000000002</v>
      </c>
      <c r="BM126" s="30">
        <v>86.935226440429688</v>
      </c>
      <c r="BN126" s="148">
        <v>0.39100000000000001</v>
      </c>
      <c r="BO126" s="30">
        <v>50.967950899999998</v>
      </c>
      <c r="BP126" s="30">
        <v>289.10000000000002</v>
      </c>
      <c r="BQ126" s="148">
        <v>8.3000000000000004E-2</v>
      </c>
      <c r="BR126" s="148">
        <v>0.14099999999999999</v>
      </c>
      <c r="BS126" s="148"/>
      <c r="BT126" s="148">
        <v>0.66400000000000003</v>
      </c>
      <c r="BU126" s="148">
        <v>0.106</v>
      </c>
      <c r="BV126" s="148">
        <v>7.0000002160668373E-3</v>
      </c>
      <c r="BW126" s="148">
        <v>0.10299999999999999</v>
      </c>
      <c r="BX126" s="148">
        <v>0.17599999999999999</v>
      </c>
      <c r="BY126" s="148">
        <v>0.66780000000000006</v>
      </c>
      <c r="BZ126" s="1">
        <v>0</v>
      </c>
      <c r="CA126" s="150">
        <v>9013</v>
      </c>
      <c r="CB126" s="150">
        <v>9781.18</v>
      </c>
      <c r="CC126" s="124" t="s">
        <v>4127</v>
      </c>
      <c r="CD126" t="s">
        <v>4634</v>
      </c>
    </row>
    <row r="127" spans="1:82" x14ac:dyDescent="0.3">
      <c r="A127" s="1">
        <v>110824080</v>
      </c>
      <c r="B127" s="124" t="s">
        <v>4127</v>
      </c>
      <c r="C127" t="s">
        <v>47</v>
      </c>
      <c r="D127" t="s">
        <v>674</v>
      </c>
      <c r="E127" s="30">
        <v>82.840476989746094</v>
      </c>
      <c r="F127" s="30">
        <v>78.9459228515625</v>
      </c>
      <c r="G127" s="30">
        <v>84.290016174316406</v>
      </c>
      <c r="H127" s="30">
        <v>82.372039794921875</v>
      </c>
      <c r="I127" s="1">
        <v>499</v>
      </c>
      <c r="J127" s="1" t="s">
        <v>4733</v>
      </c>
      <c r="K127" s="1">
        <v>6</v>
      </c>
      <c r="L127" t="s">
        <v>3898</v>
      </c>
      <c r="M127" t="s">
        <v>3912</v>
      </c>
      <c r="N127" t="s">
        <v>3917</v>
      </c>
      <c r="O127" t="s">
        <v>3921</v>
      </c>
      <c r="P127" s="148">
        <v>0.57875460386276245</v>
      </c>
      <c r="Q127" s="30">
        <v>49.059495509999998</v>
      </c>
      <c r="R127" s="30">
        <v>350.91574096679688</v>
      </c>
      <c r="S127" s="1">
        <v>336</v>
      </c>
      <c r="T127" s="1">
        <v>145</v>
      </c>
      <c r="U127" s="148">
        <v>0.431547611951828</v>
      </c>
      <c r="V127" s="148">
        <v>0.44660192728042603</v>
      </c>
      <c r="W127" s="149">
        <v>47.442509639999997</v>
      </c>
      <c r="X127" s="149">
        <v>309.708740234375</v>
      </c>
      <c r="Y127" s="1">
        <v>145</v>
      </c>
      <c r="Z127" s="30">
        <v>85.826911926269531</v>
      </c>
      <c r="AA127" s="148">
        <v>0.56999999999999995</v>
      </c>
      <c r="AB127" s="30">
        <v>50.3</v>
      </c>
      <c r="AC127" s="30">
        <v>357.7</v>
      </c>
      <c r="AD127" s="30">
        <v>82.906013488769531</v>
      </c>
      <c r="AE127" s="148">
        <v>0.42799999999999999</v>
      </c>
      <c r="AF127" s="30">
        <v>49.28</v>
      </c>
      <c r="AG127" s="30">
        <v>315.2</v>
      </c>
      <c r="AH127" s="30">
        <v>86.998062133789063</v>
      </c>
      <c r="AI127" s="148">
        <v>0.66599999999999993</v>
      </c>
      <c r="AJ127" s="30">
        <v>50.704148099999998</v>
      </c>
      <c r="AK127" s="30">
        <v>377</v>
      </c>
      <c r="AL127" s="30">
        <v>85.3240966796875</v>
      </c>
      <c r="AM127" s="148">
        <v>0.47499999999999998</v>
      </c>
      <c r="AN127" s="30">
        <v>50.113319969999999</v>
      </c>
      <c r="AO127" s="30">
        <v>326.2</v>
      </c>
      <c r="AP127" s="148">
        <v>0.49450549483299261</v>
      </c>
      <c r="AQ127" s="30">
        <v>49.565126489999997</v>
      </c>
      <c r="AR127" s="30">
        <v>332.60073852539063</v>
      </c>
      <c r="AS127" s="30">
        <v>337</v>
      </c>
      <c r="AT127" s="30">
        <v>146</v>
      </c>
      <c r="AU127" s="148">
        <v>0.431547611951828</v>
      </c>
      <c r="AV127" s="30">
        <v>82.372039794921875</v>
      </c>
      <c r="AW127" s="148">
        <v>0.36893203854560852</v>
      </c>
      <c r="AX127" s="30">
        <v>48.485658370000003</v>
      </c>
      <c r="AY127" s="30">
        <v>279.61166381835938</v>
      </c>
      <c r="AZ127" s="30">
        <v>146</v>
      </c>
      <c r="BA127" s="30">
        <v>81.763145446777344</v>
      </c>
      <c r="BB127" s="148">
        <v>0.53900000000000003</v>
      </c>
      <c r="BC127" s="30">
        <v>48.44</v>
      </c>
      <c r="BD127" s="30">
        <v>344.7</v>
      </c>
      <c r="BE127" s="30">
        <v>80.897689819335938</v>
      </c>
      <c r="BF127" s="147">
        <v>0.377</v>
      </c>
      <c r="BG127" s="30">
        <v>47.96</v>
      </c>
      <c r="BH127" s="30">
        <v>292</v>
      </c>
      <c r="BI127" s="30">
        <v>83.628288269042969</v>
      </c>
      <c r="BJ127" s="148">
        <v>0.55100000000000005</v>
      </c>
      <c r="BK127" s="30">
        <v>49.363773070000001</v>
      </c>
      <c r="BL127" s="30">
        <v>350.5</v>
      </c>
      <c r="BM127" s="30">
        <v>84.447807312011719</v>
      </c>
      <c r="BN127" s="148">
        <v>0.377</v>
      </c>
      <c r="BO127" s="30">
        <v>49.728285620000001</v>
      </c>
      <c r="BP127" s="30">
        <v>295.10000000000002</v>
      </c>
      <c r="BQ127" s="148">
        <v>6.6000000000000003E-2</v>
      </c>
      <c r="BR127" s="148">
        <v>8.6000000000000007E-2</v>
      </c>
      <c r="BS127" s="148">
        <v>7.8E-2</v>
      </c>
      <c r="BT127" s="148">
        <v>0.68500000000000005</v>
      </c>
      <c r="BU127" s="148">
        <v>7.3999999999999996E-2</v>
      </c>
      <c r="BV127" s="148">
        <v>9.9999997764825821E-3</v>
      </c>
      <c r="BW127" s="148">
        <v>0.08</v>
      </c>
      <c r="BX127" s="148">
        <v>0.112</v>
      </c>
      <c r="BY127" s="148">
        <v>0.221</v>
      </c>
      <c r="BZ127" s="1"/>
      <c r="CA127" s="150">
        <v>11355.740234375</v>
      </c>
      <c r="CB127" s="150">
        <v>13109.33</v>
      </c>
      <c r="CC127" s="124" t="s">
        <v>4127</v>
      </c>
      <c r="CD127" t="s">
        <v>4634</v>
      </c>
    </row>
    <row r="128" spans="1:82" x14ac:dyDescent="0.3">
      <c r="A128" s="1">
        <v>110824100</v>
      </c>
      <c r="B128" s="124" t="s">
        <v>4127</v>
      </c>
      <c r="C128" t="s">
        <v>47</v>
      </c>
      <c r="D128" t="s">
        <v>675</v>
      </c>
      <c r="E128" s="30">
        <v>81.654922485351563</v>
      </c>
      <c r="F128" s="30">
        <v>83.737876892089844</v>
      </c>
      <c r="G128" s="30">
        <v>90.31219482421875</v>
      </c>
      <c r="H128" s="30">
        <v>93.283378601074219</v>
      </c>
      <c r="I128" s="1">
        <v>291</v>
      </c>
      <c r="J128" s="1" t="s">
        <v>3981</v>
      </c>
      <c r="K128" s="1">
        <v>6</v>
      </c>
      <c r="L128" t="s">
        <v>3898</v>
      </c>
      <c r="M128" t="s">
        <v>3912</v>
      </c>
      <c r="N128" t="s">
        <v>3917</v>
      </c>
      <c r="O128" t="s">
        <v>3921</v>
      </c>
      <c r="P128" s="148">
        <v>0.58579879999160767</v>
      </c>
      <c r="Q128" s="30">
        <v>48.566348079999997</v>
      </c>
      <c r="R128" s="30">
        <v>369.23077392578131</v>
      </c>
      <c r="S128" s="1">
        <v>229</v>
      </c>
      <c r="T128" s="1">
        <v>98</v>
      </c>
      <c r="U128" s="148">
        <v>0.42794761061668402</v>
      </c>
      <c r="V128" s="148">
        <v>0.47999998927116388</v>
      </c>
      <c r="W128" s="149">
        <v>49.428019380000002</v>
      </c>
      <c r="X128" s="149">
        <v>350.66665649414063</v>
      </c>
      <c r="Y128" s="1">
        <v>98</v>
      </c>
      <c r="Z128" s="30">
        <v>79.180892944335938</v>
      </c>
      <c r="AA128" s="148">
        <v>0.63800000000000001</v>
      </c>
      <c r="AB128" s="30">
        <v>48.1</v>
      </c>
      <c r="AC128" s="30">
        <v>390.3</v>
      </c>
      <c r="AD128" s="30">
        <v>79.047821044921875</v>
      </c>
      <c r="AE128" s="148">
        <v>0.43799999999999989</v>
      </c>
      <c r="AF128" s="30">
        <v>47.97</v>
      </c>
      <c r="AG128" s="30">
        <v>353.8</v>
      </c>
      <c r="AH128" s="30">
        <v>85.066673278808594</v>
      </c>
      <c r="AI128" s="148">
        <v>0.74099999999999999</v>
      </c>
      <c r="AJ128" s="30">
        <v>50.06444389</v>
      </c>
      <c r="AK128" s="30">
        <v>404</v>
      </c>
      <c r="AL128" s="30">
        <v>85.110397338867188</v>
      </c>
      <c r="AM128" s="148">
        <v>0.56200000000000006</v>
      </c>
      <c r="AN128" s="30">
        <v>50.040599149999998</v>
      </c>
      <c r="AO128" s="30">
        <v>360.3</v>
      </c>
      <c r="AP128" s="148">
        <v>0.4792899489402771</v>
      </c>
      <c r="AQ128" s="30">
        <v>53.332158219999997</v>
      </c>
      <c r="AR128" s="30">
        <v>338.4615478515625</v>
      </c>
      <c r="AS128" s="30">
        <v>229</v>
      </c>
      <c r="AT128" s="30">
        <v>98</v>
      </c>
      <c r="AU128" s="148">
        <v>0.42794761061668402</v>
      </c>
      <c r="AV128" s="30">
        <v>93.283378601074219</v>
      </c>
      <c r="AW128" s="148">
        <v>0.41333332657814031</v>
      </c>
      <c r="AX128" s="30">
        <v>54.739133260000003</v>
      </c>
      <c r="AY128" s="30">
        <v>313.33334350585938</v>
      </c>
      <c r="AZ128" s="30">
        <v>98</v>
      </c>
      <c r="BA128" s="30">
        <v>85.680915832519531</v>
      </c>
      <c r="BB128" s="148">
        <v>0.73</v>
      </c>
      <c r="BC128" s="30">
        <v>50.34</v>
      </c>
      <c r="BD128" s="30">
        <v>402.7</v>
      </c>
      <c r="BE128" s="30">
        <v>85.847732543945313</v>
      </c>
      <c r="BF128" s="147">
        <v>0.58799999999999997</v>
      </c>
      <c r="BG128" s="30">
        <v>50.4</v>
      </c>
      <c r="BH128" s="30">
        <v>377.5</v>
      </c>
      <c r="BI128" s="30">
        <v>86.151618957519531</v>
      </c>
      <c r="BJ128" s="148">
        <v>0.69200000000000006</v>
      </c>
      <c r="BK128" s="30">
        <v>50.592941269999997</v>
      </c>
      <c r="BL128" s="30">
        <v>384.1</v>
      </c>
      <c r="BM128" s="30">
        <v>85.292182922363281</v>
      </c>
      <c r="BN128" s="148">
        <v>0.46600000000000003</v>
      </c>
      <c r="BO128" s="30">
        <v>50.149101889999997</v>
      </c>
      <c r="BP128" s="30">
        <v>317.8</v>
      </c>
      <c r="BQ128" s="148">
        <v>3.1E-2</v>
      </c>
      <c r="BR128" s="148">
        <v>4.8000000000000001E-2</v>
      </c>
      <c r="BS128" s="148">
        <v>0.12</v>
      </c>
      <c r="BT128" s="148">
        <v>0.72499999999999998</v>
      </c>
      <c r="BU128" s="148">
        <v>7.2000000000000008E-2</v>
      </c>
      <c r="BV128" s="148">
        <v>3.0000000260770321E-3</v>
      </c>
      <c r="BW128" s="148">
        <v>0.12</v>
      </c>
      <c r="BX128" s="148">
        <v>6.5000000000000002E-2</v>
      </c>
      <c r="BY128" s="148">
        <v>0.36899999999999999</v>
      </c>
      <c r="BZ128" s="1"/>
      <c r="CA128" s="150">
        <v>9437.6796875</v>
      </c>
      <c r="CB128" s="150">
        <v>10371.19</v>
      </c>
      <c r="CC128" s="124" t="s">
        <v>4127</v>
      </c>
      <c r="CD128" t="s">
        <v>4634</v>
      </c>
    </row>
    <row r="129" spans="1:82" x14ac:dyDescent="0.3">
      <c r="A129" s="1">
        <v>110824140</v>
      </c>
      <c r="B129" s="124" t="s">
        <v>4127</v>
      </c>
      <c r="C129" t="s">
        <v>47</v>
      </c>
      <c r="D129" t="s">
        <v>676</v>
      </c>
      <c r="E129" s="30">
        <v>87.617408752441406</v>
      </c>
      <c r="F129" s="30">
        <v>89.228355407714844</v>
      </c>
      <c r="G129" s="30">
        <v>87.202667236328125</v>
      </c>
      <c r="H129" s="30">
        <v>87.377532958984375</v>
      </c>
      <c r="I129" s="1">
        <v>322</v>
      </c>
      <c r="J129" s="1" t="s">
        <v>3981</v>
      </c>
      <c r="K129" s="1">
        <v>6</v>
      </c>
      <c r="L129" t="s">
        <v>3898</v>
      </c>
      <c r="M129" t="s">
        <v>3912</v>
      </c>
      <c r="N129" t="s">
        <v>3917</v>
      </c>
      <c r="O129" t="s">
        <v>3921</v>
      </c>
      <c r="P129" s="148">
        <v>0.41401273012161249</v>
      </c>
      <c r="Q129" s="30">
        <v>51.046521630000001</v>
      </c>
      <c r="R129" s="30">
        <v>308.28024291992188</v>
      </c>
      <c r="S129" s="1">
        <v>210</v>
      </c>
      <c r="T129" s="1">
        <v>210</v>
      </c>
      <c r="U129" s="148">
        <v>1</v>
      </c>
      <c r="V129" s="148">
        <v>0.41401273012161249</v>
      </c>
      <c r="W129" s="149">
        <v>51.702956829999998</v>
      </c>
      <c r="X129" s="149">
        <v>308.28024291992188</v>
      </c>
      <c r="Y129" s="1">
        <v>210</v>
      </c>
      <c r="Z129" s="30">
        <v>84.618545532226563</v>
      </c>
      <c r="AA129" s="148">
        <v>0.39400000000000002</v>
      </c>
      <c r="AB129" s="30">
        <v>49.9</v>
      </c>
      <c r="AC129" s="30">
        <v>309.39999999999998</v>
      </c>
      <c r="AD129" s="30">
        <v>86.469680786132813</v>
      </c>
      <c r="AE129" s="148">
        <v>0.39400000000000002</v>
      </c>
      <c r="AF129" s="30">
        <v>50.49</v>
      </c>
      <c r="AG129" s="30">
        <v>309.39999999999998</v>
      </c>
      <c r="AH129" s="30">
        <v>89.374099731445313</v>
      </c>
      <c r="AI129" s="148">
        <v>0.44</v>
      </c>
      <c r="AJ129" s="30">
        <v>51.491123440000003</v>
      </c>
      <c r="AK129" s="30">
        <v>327.7</v>
      </c>
      <c r="AL129" s="30">
        <v>91.491928100585938</v>
      </c>
      <c r="AM129" s="148">
        <v>0.44</v>
      </c>
      <c r="AN129" s="30">
        <v>52.212224810000002</v>
      </c>
      <c r="AO129" s="30">
        <v>327.7</v>
      </c>
      <c r="AP129" s="148">
        <v>0.28662419319152832</v>
      </c>
      <c r="AQ129" s="30">
        <v>51.387067139999999</v>
      </c>
      <c r="AR129" s="30">
        <v>259.87261962890631</v>
      </c>
      <c r="AS129" s="30">
        <v>217</v>
      </c>
      <c r="AT129" s="30">
        <v>217</v>
      </c>
      <c r="AU129" s="148">
        <v>1</v>
      </c>
      <c r="AV129" s="30">
        <v>87.377532958984375</v>
      </c>
      <c r="AW129" s="148">
        <v>0.28662419319152832</v>
      </c>
      <c r="AX129" s="30">
        <v>51.354391970000002</v>
      </c>
      <c r="AY129" s="30">
        <v>259.87261962890631</v>
      </c>
      <c r="AZ129" s="30">
        <v>217</v>
      </c>
      <c r="BA129" s="30">
        <v>83.412734985351563</v>
      </c>
      <c r="BB129" s="148">
        <v>0.33500000000000002</v>
      </c>
      <c r="BC129" s="30">
        <v>49.24</v>
      </c>
      <c r="BD129" s="30">
        <v>269.2</v>
      </c>
      <c r="BE129" s="30">
        <v>84.772514343261719</v>
      </c>
      <c r="BF129" s="147">
        <v>0.33500000000000002</v>
      </c>
      <c r="BG129" s="30">
        <v>49.87</v>
      </c>
      <c r="BH129" s="30">
        <v>269.2</v>
      </c>
      <c r="BI129" s="30">
        <v>84.852516174316406</v>
      </c>
      <c r="BJ129" s="148">
        <v>0.40799999999999997</v>
      </c>
      <c r="BK129" s="30">
        <v>49.960120279999998</v>
      </c>
      <c r="BL129" s="30">
        <v>278</v>
      </c>
      <c r="BM129" s="30">
        <v>86.272621154785156</v>
      </c>
      <c r="BN129" s="148">
        <v>0.40799999999999997</v>
      </c>
      <c r="BO129" s="30">
        <v>50.63772685</v>
      </c>
      <c r="BP129" s="30">
        <v>278</v>
      </c>
      <c r="BQ129" s="148">
        <v>0.13700000000000001</v>
      </c>
      <c r="BR129" s="148">
        <v>6.2E-2</v>
      </c>
      <c r="BS129" s="148"/>
      <c r="BT129" s="148">
        <v>0.49099999999999999</v>
      </c>
      <c r="BU129" s="148">
        <v>0.127</v>
      </c>
      <c r="BV129" s="148">
        <v>0.18299999833106989</v>
      </c>
      <c r="BW129" s="148">
        <v>0.25800000000000001</v>
      </c>
      <c r="BX129" s="148">
        <v>0.112</v>
      </c>
      <c r="BY129" s="148">
        <v>0.48899999999999999</v>
      </c>
      <c r="BZ129" s="1">
        <v>0</v>
      </c>
      <c r="CA129" s="150">
        <v>9454.7900390625</v>
      </c>
      <c r="CB129" s="150">
        <v>10237.99</v>
      </c>
      <c r="CC129" s="124" t="s">
        <v>4127</v>
      </c>
      <c r="CD129" t="s">
        <v>4634</v>
      </c>
    </row>
    <row r="130" spans="1:82" x14ac:dyDescent="0.3">
      <c r="A130" s="1">
        <v>110824180</v>
      </c>
      <c r="B130" s="124" t="s">
        <v>4127</v>
      </c>
      <c r="C130" t="s">
        <v>47</v>
      </c>
      <c r="D130" t="s">
        <v>677</v>
      </c>
      <c r="E130" s="30">
        <v>76.06304931640625</v>
      </c>
      <c r="F130" s="30">
        <v>77.575752258300781</v>
      </c>
      <c r="G130" s="30">
        <v>83.873802185058594</v>
      </c>
      <c r="H130" s="30">
        <v>82.544486999511719</v>
      </c>
      <c r="I130" s="1">
        <v>486</v>
      </c>
      <c r="J130" s="1" t="s">
        <v>3981</v>
      </c>
      <c r="K130" s="1">
        <v>5</v>
      </c>
      <c r="L130" t="s">
        <v>3898</v>
      </c>
      <c r="M130" t="s">
        <v>3912</v>
      </c>
      <c r="N130" t="s">
        <v>3917</v>
      </c>
      <c r="O130" t="s">
        <v>3921</v>
      </c>
      <c r="P130" s="148">
        <v>0.2097560912370682</v>
      </c>
      <c r="Q130" s="30">
        <v>46.240336569999997</v>
      </c>
      <c r="R130" s="30">
        <v>261.46340942382813</v>
      </c>
      <c r="S130" s="1">
        <v>282</v>
      </c>
      <c r="T130" s="1">
        <v>282</v>
      </c>
      <c r="U130" s="148">
        <v>1</v>
      </c>
      <c r="V130" s="148">
        <v>0.2097560912370682</v>
      </c>
      <c r="W130" s="149">
        <v>46.874789309999997</v>
      </c>
      <c r="X130" s="149">
        <v>261.46340942382813</v>
      </c>
      <c r="Y130" s="1">
        <v>282</v>
      </c>
      <c r="Z130" s="30">
        <v>74.951606750488281</v>
      </c>
      <c r="AA130" s="148">
        <v>0.20799999999999999</v>
      </c>
      <c r="AB130" s="30">
        <v>46.7</v>
      </c>
      <c r="AC130" s="30">
        <v>257</v>
      </c>
      <c r="AD130" s="30">
        <v>76.986190795898438</v>
      </c>
      <c r="AE130" s="148">
        <v>0.20799999999999999</v>
      </c>
      <c r="AF130" s="30">
        <v>47.27</v>
      </c>
      <c r="AG130" s="30">
        <v>257</v>
      </c>
      <c r="AH130" s="30">
        <v>79.81011962890625</v>
      </c>
      <c r="AI130" s="148">
        <v>0.19800000000000001</v>
      </c>
      <c r="AJ130" s="30">
        <v>48.323401670000003</v>
      </c>
      <c r="AK130" s="30">
        <v>250.9</v>
      </c>
      <c r="AL130" s="30">
        <v>81.395401000976563</v>
      </c>
      <c r="AM130" s="148">
        <v>0.19800000000000001</v>
      </c>
      <c r="AN130" s="30">
        <v>48.776392010000002</v>
      </c>
      <c r="AO130" s="30">
        <v>250.9</v>
      </c>
      <c r="AP130" s="148">
        <v>0.12682926654815671</v>
      </c>
      <c r="AQ130" s="30">
        <v>49.30477278</v>
      </c>
      <c r="AR130" s="30">
        <v>197.07316589355469</v>
      </c>
      <c r="AS130" s="30">
        <v>282</v>
      </c>
      <c r="AT130" s="30">
        <v>282</v>
      </c>
      <c r="AU130" s="148">
        <v>1</v>
      </c>
      <c r="AV130" s="30">
        <v>82.544486999511719</v>
      </c>
      <c r="AW130" s="148">
        <v>0.12682926654815671</v>
      </c>
      <c r="AX130" s="30">
        <v>48.584491989999997</v>
      </c>
      <c r="AY130" s="30">
        <v>197.07316589355469</v>
      </c>
      <c r="AZ130" s="30">
        <v>282</v>
      </c>
      <c r="BA130" s="30">
        <v>82.237403869628906</v>
      </c>
      <c r="BB130" s="148">
        <v>0.14699999999999999</v>
      </c>
      <c r="BC130" s="30">
        <v>48.67</v>
      </c>
      <c r="BD130" s="30">
        <v>206.4</v>
      </c>
      <c r="BE130" s="30">
        <v>83.616157531738281</v>
      </c>
      <c r="BF130" s="147">
        <v>0.14699999999999999</v>
      </c>
      <c r="BG130" s="30">
        <v>49.3</v>
      </c>
      <c r="BH130" s="30">
        <v>206.4</v>
      </c>
      <c r="BI130" s="30">
        <v>86.260528564453125</v>
      </c>
      <c r="BJ130" s="148">
        <v>0.19700000000000001</v>
      </c>
      <c r="BK130" s="30">
        <v>50.64599389</v>
      </c>
      <c r="BL130" s="30">
        <v>237.6</v>
      </c>
      <c r="BM130" s="30">
        <v>87.243392944335938</v>
      </c>
      <c r="BN130" s="148">
        <v>0.19700000000000001</v>
      </c>
      <c r="BO130" s="30">
        <v>51.121532760000001</v>
      </c>
      <c r="BP130" s="30">
        <v>237.6</v>
      </c>
      <c r="BQ130" s="148">
        <v>4.1000000000000002E-2</v>
      </c>
      <c r="BR130" s="148">
        <v>0.11899999999999999</v>
      </c>
      <c r="BS130" s="148"/>
      <c r="BT130" s="148">
        <v>0.71599999999999997</v>
      </c>
      <c r="BU130" s="148">
        <v>8.7999999999999995E-2</v>
      </c>
      <c r="BV130" s="148">
        <v>3.5000000149011612E-2</v>
      </c>
      <c r="BW130" s="148">
        <v>0.126</v>
      </c>
      <c r="BX130" s="148">
        <v>9.9000000000000005E-2</v>
      </c>
      <c r="BY130" s="148">
        <v>0.53400000000000003</v>
      </c>
      <c r="BZ130" s="1">
        <v>0</v>
      </c>
      <c r="CA130" s="150">
        <v>8837.990234375</v>
      </c>
      <c r="CB130" s="150">
        <v>9712.4699999999993</v>
      </c>
      <c r="CC130" s="124" t="s">
        <v>4127</v>
      </c>
      <c r="CD130" t="s">
        <v>4634</v>
      </c>
    </row>
    <row r="131" spans="1:82" x14ac:dyDescent="0.3">
      <c r="A131" s="1">
        <v>110824220</v>
      </c>
      <c r="B131" s="124" t="s">
        <v>4127</v>
      </c>
      <c r="C131" t="s">
        <v>47</v>
      </c>
      <c r="D131" t="s">
        <v>678</v>
      </c>
      <c r="E131" s="30">
        <v>77.101387023925781</v>
      </c>
      <c r="F131" s="30">
        <v>80.720497131347656</v>
      </c>
      <c r="G131" s="30">
        <v>81.403640747070313</v>
      </c>
      <c r="H131" s="30">
        <v>80.761749267578125</v>
      </c>
      <c r="I131" s="1">
        <v>351</v>
      </c>
      <c r="J131" s="1" t="s">
        <v>3981</v>
      </c>
      <c r="K131" s="1">
        <v>5</v>
      </c>
      <c r="L131" t="s">
        <v>3898</v>
      </c>
      <c r="M131" t="s">
        <v>3912</v>
      </c>
      <c r="N131" t="s">
        <v>3917</v>
      </c>
      <c r="O131" t="s">
        <v>3921</v>
      </c>
      <c r="P131" s="148">
        <v>0.4583333432674408</v>
      </c>
      <c r="Q131" s="30">
        <v>46.672246270000002</v>
      </c>
      <c r="R131" s="30">
        <v>329.76190185546881</v>
      </c>
      <c r="S131" s="1">
        <v>191</v>
      </c>
      <c r="T131" s="1">
        <v>151</v>
      </c>
      <c r="U131" s="148">
        <v>0.79057592153549194</v>
      </c>
      <c r="V131" s="148">
        <v>0.4583333432674408</v>
      </c>
      <c r="W131" s="149">
        <v>48.177790979999997</v>
      </c>
      <c r="X131" s="149">
        <v>329.76190185546881</v>
      </c>
      <c r="Y131" s="1">
        <v>151</v>
      </c>
      <c r="Z131" s="30">
        <v>72.232780456542969</v>
      </c>
      <c r="AA131" s="148">
        <v>0.48699999999999999</v>
      </c>
      <c r="AB131" s="30">
        <v>45.8</v>
      </c>
      <c r="AC131" s="30">
        <v>334.2</v>
      </c>
      <c r="AD131" s="30">
        <v>73.923202514648438</v>
      </c>
      <c r="AE131" s="148">
        <v>0.36299999999999999</v>
      </c>
      <c r="AF131" s="30">
        <v>46.23</v>
      </c>
      <c r="AG131" s="30">
        <v>296.8</v>
      </c>
      <c r="AH131" s="30">
        <v>77.344856262207031</v>
      </c>
      <c r="AI131" s="148">
        <v>0.55899999999999994</v>
      </c>
      <c r="AJ131" s="30">
        <v>47.506870679999999</v>
      </c>
      <c r="AK131" s="30">
        <v>363.3</v>
      </c>
      <c r="AL131" s="30">
        <v>77.689491271972656</v>
      </c>
      <c r="AM131" s="148">
        <v>0.47399999999999998</v>
      </c>
      <c r="AN131" s="30">
        <v>47.515277439999998</v>
      </c>
      <c r="AO131" s="30">
        <v>339.1</v>
      </c>
      <c r="AP131" s="148">
        <v>0.39156627655029302</v>
      </c>
      <c r="AQ131" s="30">
        <v>47.759619979999997</v>
      </c>
      <c r="AR131" s="30">
        <v>294.57830810546881</v>
      </c>
      <c r="AS131" s="30">
        <v>193</v>
      </c>
      <c r="AT131" s="30">
        <v>153</v>
      </c>
      <c r="AU131" s="148">
        <v>0.79057592153549194</v>
      </c>
      <c r="AV131" s="30">
        <v>80.761749267578125</v>
      </c>
      <c r="AW131" s="148">
        <v>0.39156627655029302</v>
      </c>
      <c r="AX131" s="30">
        <v>47.562777250000003</v>
      </c>
      <c r="AY131" s="30">
        <v>294.57830810546881</v>
      </c>
      <c r="AZ131" s="30">
        <v>153</v>
      </c>
      <c r="BA131" s="30">
        <v>74.958602905273438</v>
      </c>
      <c r="BB131" s="148">
        <v>0.38100000000000001</v>
      </c>
      <c r="BC131" s="30">
        <v>45.14</v>
      </c>
      <c r="BD131" s="30">
        <v>290.39999999999998</v>
      </c>
      <c r="BE131" s="30">
        <v>75.23760986328125</v>
      </c>
      <c r="BF131" s="147">
        <v>0.28100000000000003</v>
      </c>
      <c r="BG131" s="30">
        <v>45.17</v>
      </c>
      <c r="BH131" s="30">
        <v>258.60000000000002</v>
      </c>
      <c r="BI131" s="30">
        <v>81.837211608886719</v>
      </c>
      <c r="BJ131" s="148">
        <v>0.53500000000000003</v>
      </c>
      <c r="BK131" s="30">
        <v>48.491299789999999</v>
      </c>
      <c r="BL131" s="30">
        <v>340.8</v>
      </c>
      <c r="BM131" s="30">
        <v>81.999359130859375</v>
      </c>
      <c r="BN131" s="148">
        <v>0.42899999999999999</v>
      </c>
      <c r="BO131" s="30">
        <v>48.508043549999996</v>
      </c>
      <c r="BP131" s="30">
        <v>309</v>
      </c>
      <c r="BQ131" s="148">
        <v>2.5999999999999999E-2</v>
      </c>
      <c r="BR131" s="148">
        <v>8.7999999999999995E-2</v>
      </c>
      <c r="BS131" s="148"/>
      <c r="BT131" s="148">
        <v>0.80600000000000005</v>
      </c>
      <c r="BU131" s="148">
        <v>7.3999999999999996E-2</v>
      </c>
      <c r="BV131" s="148">
        <v>6.0000000521540642E-3</v>
      </c>
      <c r="BW131" s="148">
        <v>7.1000000000000008E-2</v>
      </c>
      <c r="BX131" s="148">
        <v>9.4E-2</v>
      </c>
      <c r="BY131" s="148">
        <v>0.40439999999999998</v>
      </c>
      <c r="BZ131" s="1">
        <v>0</v>
      </c>
      <c r="CA131" s="150">
        <v>10169.830078125</v>
      </c>
      <c r="CB131" s="150">
        <v>10965.7</v>
      </c>
      <c r="CC131" s="124" t="s">
        <v>4127</v>
      </c>
      <c r="CD131" t="s">
        <v>4634</v>
      </c>
    </row>
    <row r="132" spans="1:82" x14ac:dyDescent="0.3">
      <c r="A132" s="1">
        <v>110824260</v>
      </c>
      <c r="B132" s="124" t="s">
        <v>4127</v>
      </c>
      <c r="C132" t="s">
        <v>47</v>
      </c>
      <c r="D132" t="s">
        <v>679</v>
      </c>
      <c r="E132" s="30">
        <v>72.122695922851563</v>
      </c>
      <c r="F132" s="30">
        <v>73.552299499511719</v>
      </c>
      <c r="G132" s="30">
        <v>78.9019775390625</v>
      </c>
      <c r="H132" s="30">
        <v>79.470375061035156</v>
      </c>
      <c r="I132" s="1">
        <v>473</v>
      </c>
      <c r="J132" s="1" t="s">
        <v>3981</v>
      </c>
      <c r="K132" s="1">
        <v>5</v>
      </c>
      <c r="L132" t="s">
        <v>3898</v>
      </c>
      <c r="M132" t="s">
        <v>3912</v>
      </c>
      <c r="N132" t="s">
        <v>3917</v>
      </c>
      <c r="O132" t="s">
        <v>3921</v>
      </c>
      <c r="P132" s="148">
        <v>0.2488038241863251</v>
      </c>
      <c r="Q132" s="30">
        <v>44.601294840000001</v>
      </c>
      <c r="R132" s="30">
        <v>262.67941284179688</v>
      </c>
      <c r="S132" s="1">
        <v>257</v>
      </c>
      <c r="T132" s="1">
        <v>257</v>
      </c>
      <c r="U132" s="148">
        <v>1</v>
      </c>
      <c r="V132" s="148">
        <v>0.2488038241863251</v>
      </c>
      <c r="W132" s="149">
        <v>45.207701329999999</v>
      </c>
      <c r="X132" s="149">
        <v>262.67941284179688</v>
      </c>
      <c r="Y132" s="1">
        <v>257</v>
      </c>
      <c r="Z132" s="30">
        <v>75.555793762207031</v>
      </c>
      <c r="AA132" s="148">
        <v>0.249</v>
      </c>
      <c r="AB132" s="30">
        <v>46.9</v>
      </c>
      <c r="AC132" s="30">
        <v>273.89999999999998</v>
      </c>
      <c r="AD132" s="30">
        <v>77.575233459472656</v>
      </c>
      <c r="AE132" s="148">
        <v>0.249</v>
      </c>
      <c r="AF132" s="30">
        <v>47.47</v>
      </c>
      <c r="AG132" s="30">
        <v>273.89999999999998</v>
      </c>
      <c r="AH132" s="30">
        <v>82.216941833496094</v>
      </c>
      <c r="AI132" s="148">
        <v>0.43099999999999999</v>
      </c>
      <c r="AJ132" s="30">
        <v>49.120573839999999</v>
      </c>
      <c r="AK132" s="30">
        <v>313.89999999999998</v>
      </c>
      <c r="AL132" s="30">
        <v>83.202430725097656</v>
      </c>
      <c r="AM132" s="148">
        <v>0.43099999999999999</v>
      </c>
      <c r="AN132" s="30">
        <v>49.391321939999997</v>
      </c>
      <c r="AO132" s="30">
        <v>313.89999999999998</v>
      </c>
      <c r="AP132" s="148">
        <v>0.16746412217617029</v>
      </c>
      <c r="AQ132" s="30">
        <v>46.19476427</v>
      </c>
      <c r="AR132" s="30">
        <v>225.83732604980469</v>
      </c>
      <c r="AS132" s="30">
        <v>257</v>
      </c>
      <c r="AT132" s="30">
        <v>257</v>
      </c>
      <c r="AU132" s="148">
        <v>1</v>
      </c>
      <c r="AV132" s="30">
        <v>79.470375061035156</v>
      </c>
      <c r="AW132" s="148">
        <v>0.16746412217617029</v>
      </c>
      <c r="AX132" s="30">
        <v>46.82266757</v>
      </c>
      <c r="AY132" s="30">
        <v>225.83732604980469</v>
      </c>
      <c r="AZ132" s="30">
        <v>257</v>
      </c>
      <c r="BA132" s="30">
        <v>80.4434814453125</v>
      </c>
      <c r="BB132" s="148">
        <v>0.22500000000000001</v>
      </c>
      <c r="BC132" s="30">
        <v>47.8</v>
      </c>
      <c r="BD132" s="30">
        <v>242.5</v>
      </c>
      <c r="BE132" s="30">
        <v>81.830894470214844</v>
      </c>
      <c r="BF132" s="147">
        <v>0.22500000000000001</v>
      </c>
      <c r="BG132" s="30">
        <v>48.42</v>
      </c>
      <c r="BH132" s="30">
        <v>242.5</v>
      </c>
      <c r="BI132" s="30">
        <v>84.061935424804688</v>
      </c>
      <c r="BJ132" s="148">
        <v>0.37799999999999989</v>
      </c>
      <c r="BK132" s="30">
        <v>49.575011400000001</v>
      </c>
      <c r="BL132" s="30">
        <v>283.7</v>
      </c>
      <c r="BM132" s="30">
        <v>84.986480712890625</v>
      </c>
      <c r="BN132" s="148">
        <v>0.37799999999999989</v>
      </c>
      <c r="BO132" s="30">
        <v>49.99674796</v>
      </c>
      <c r="BP132" s="30">
        <v>283.7</v>
      </c>
      <c r="BQ132" s="148">
        <v>5.2999999999999999E-2</v>
      </c>
      <c r="BR132" s="148">
        <v>9.5000000000000001E-2</v>
      </c>
      <c r="BS132" s="148"/>
      <c r="BT132" s="148">
        <v>0.67700000000000005</v>
      </c>
      <c r="BU132" s="148">
        <v>0.127</v>
      </c>
      <c r="BV132" s="148">
        <v>4.8999998718500137E-2</v>
      </c>
      <c r="BW132" s="148">
        <v>0.106</v>
      </c>
      <c r="BX132" s="148">
        <v>0.106</v>
      </c>
      <c r="BY132" s="148">
        <v>0.59689999999999999</v>
      </c>
      <c r="BZ132" s="1">
        <v>0</v>
      </c>
      <c r="CA132" s="150">
        <v>9442.1201171875</v>
      </c>
      <c r="CB132" s="150">
        <v>10341.75</v>
      </c>
      <c r="CC132" s="124" t="s">
        <v>4127</v>
      </c>
      <c r="CD132" t="s">
        <v>4634</v>
      </c>
    </row>
    <row r="133" spans="1:82" x14ac:dyDescent="0.3">
      <c r="A133" s="1">
        <v>110824280</v>
      </c>
      <c r="B133" s="124" t="s">
        <v>4127</v>
      </c>
      <c r="C133" t="s">
        <v>47</v>
      </c>
      <c r="D133" t="s">
        <v>680</v>
      </c>
      <c r="E133" s="30">
        <v>87.491806030273438</v>
      </c>
      <c r="F133" s="30">
        <v>89.087005615234375</v>
      </c>
      <c r="G133" s="30">
        <v>87.559577941894531</v>
      </c>
      <c r="H133" s="30">
        <v>87.516464233398438</v>
      </c>
      <c r="I133" s="1">
        <v>312</v>
      </c>
      <c r="J133" s="1" t="s">
        <v>3981</v>
      </c>
      <c r="K133" s="1">
        <v>6</v>
      </c>
      <c r="L133" t="s">
        <v>3898</v>
      </c>
      <c r="M133" t="s">
        <v>3912</v>
      </c>
      <c r="N133" t="s">
        <v>3917</v>
      </c>
      <c r="O133" t="s">
        <v>3921</v>
      </c>
      <c r="P133" s="148">
        <v>0.31210190057754522</v>
      </c>
      <c r="Q133" s="30">
        <v>50.994276130000003</v>
      </c>
      <c r="R133" s="30">
        <v>295.54141235351563</v>
      </c>
      <c r="S133" s="1">
        <v>218</v>
      </c>
      <c r="T133" s="1">
        <v>218</v>
      </c>
      <c r="U133" s="148">
        <v>1</v>
      </c>
      <c r="V133" s="148">
        <v>0.31210190057754522</v>
      </c>
      <c r="W133" s="149">
        <v>51.644391570000003</v>
      </c>
      <c r="X133" s="149">
        <v>295.54141235351563</v>
      </c>
      <c r="Y133" s="1">
        <v>218</v>
      </c>
      <c r="Z133" s="30">
        <v>78.576705932617188</v>
      </c>
      <c r="AA133" s="148">
        <v>0.34899999999999998</v>
      </c>
      <c r="AB133" s="30">
        <v>47.9</v>
      </c>
      <c r="AC133" s="30">
        <v>303</v>
      </c>
      <c r="AD133" s="30">
        <v>80.490959167480469</v>
      </c>
      <c r="AE133" s="148">
        <v>0.34899999999999998</v>
      </c>
      <c r="AF133" s="30">
        <v>48.46</v>
      </c>
      <c r="AG133" s="30">
        <v>303</v>
      </c>
      <c r="AH133" s="30">
        <v>80.823295593261719</v>
      </c>
      <c r="AI133" s="148">
        <v>0.32800000000000001</v>
      </c>
      <c r="AJ133" s="30">
        <v>48.658978619999999</v>
      </c>
      <c r="AK133" s="30">
        <v>303.10000000000002</v>
      </c>
      <c r="AL133" s="30">
        <v>81.817184448242188</v>
      </c>
      <c r="AM133" s="148">
        <v>0.32800000000000001</v>
      </c>
      <c r="AN133" s="30">
        <v>48.919922749999998</v>
      </c>
      <c r="AO133" s="30">
        <v>303.10000000000002</v>
      </c>
      <c r="AP133" s="148">
        <v>0.13291139900684359</v>
      </c>
      <c r="AQ133" s="30">
        <v>51.610322459999999</v>
      </c>
      <c r="AR133" s="30">
        <v>204.43037414550781</v>
      </c>
      <c r="AS133" s="30">
        <v>218</v>
      </c>
      <c r="AT133" s="30">
        <v>218</v>
      </c>
      <c r="AU133" s="148">
        <v>1</v>
      </c>
      <c r="AV133" s="30">
        <v>87.516464233398438</v>
      </c>
      <c r="AW133" s="148">
        <v>0.13291139900684359</v>
      </c>
      <c r="AX133" s="30">
        <v>51.434018510000001</v>
      </c>
      <c r="AY133" s="30">
        <v>204.43037414550781</v>
      </c>
      <c r="AZ133" s="30">
        <v>218</v>
      </c>
      <c r="BA133" s="30">
        <v>80.505340576171875</v>
      </c>
      <c r="BB133" s="148">
        <v>0.24299999999999999</v>
      </c>
      <c r="BC133" s="30">
        <v>47.83</v>
      </c>
      <c r="BD133" s="30">
        <v>252.7</v>
      </c>
      <c r="BE133" s="30">
        <v>81.912040710449219</v>
      </c>
      <c r="BF133" s="147">
        <v>0.24299999999999999</v>
      </c>
      <c r="BG133" s="30">
        <v>48.46</v>
      </c>
      <c r="BH133" s="30">
        <v>252.7</v>
      </c>
      <c r="BI133" s="30">
        <v>82.376670837402344</v>
      </c>
      <c r="BJ133" s="148">
        <v>0.25700000000000001</v>
      </c>
      <c r="BK133" s="30">
        <v>48.754082400000001</v>
      </c>
      <c r="BL133" s="30">
        <v>257.60000000000002</v>
      </c>
      <c r="BM133" s="30">
        <v>83.147598266601563</v>
      </c>
      <c r="BN133" s="148">
        <v>0.25700000000000001</v>
      </c>
      <c r="BO133" s="30">
        <v>49.080298679999999</v>
      </c>
      <c r="BP133" s="30">
        <v>257.60000000000002</v>
      </c>
      <c r="BQ133" s="148">
        <v>7.1000000000000008E-2</v>
      </c>
      <c r="BR133" s="148">
        <v>9.6000000000000002E-2</v>
      </c>
      <c r="BS133" s="148">
        <v>2.5999999999999999E-2</v>
      </c>
      <c r="BT133" s="148">
        <v>0.64400000000000002</v>
      </c>
      <c r="BU133" s="148">
        <v>0.14699999999999999</v>
      </c>
      <c r="BV133" s="148">
        <v>1.6000000759959221E-2</v>
      </c>
      <c r="BW133" s="148">
        <v>9.6000000000000002E-2</v>
      </c>
      <c r="BX133" s="148">
        <v>8.7000000000000008E-2</v>
      </c>
      <c r="BY133" s="148">
        <v>0.54969999999999997</v>
      </c>
      <c r="BZ133" s="1">
        <v>0</v>
      </c>
      <c r="CA133" s="150">
        <v>10026.25</v>
      </c>
      <c r="CB133" s="150">
        <v>10786.51</v>
      </c>
      <c r="CC133" s="124" t="s">
        <v>4127</v>
      </c>
      <c r="CD133" t="s">
        <v>4634</v>
      </c>
    </row>
    <row r="134" spans="1:82" x14ac:dyDescent="0.3">
      <c r="A134" s="1">
        <v>110824390</v>
      </c>
      <c r="B134" s="124" t="s">
        <v>4127</v>
      </c>
      <c r="C134" t="s">
        <v>47</v>
      </c>
      <c r="D134" t="s">
        <v>681</v>
      </c>
      <c r="E134" s="30">
        <v>84.367256164550781</v>
      </c>
      <c r="F134" s="30">
        <v>85.992362976074219</v>
      </c>
      <c r="G134" s="30">
        <v>87.531990051269531</v>
      </c>
      <c r="H134" s="30">
        <v>87.759071350097656</v>
      </c>
      <c r="I134" s="1">
        <v>383</v>
      </c>
      <c r="J134" s="1" t="s">
        <v>3981</v>
      </c>
      <c r="K134" s="1">
        <v>6</v>
      </c>
      <c r="L134" t="s">
        <v>3898</v>
      </c>
      <c r="M134" t="s">
        <v>3912</v>
      </c>
      <c r="N134" t="s">
        <v>3917</v>
      </c>
      <c r="O134" t="s">
        <v>3921</v>
      </c>
      <c r="P134" s="148">
        <v>0.39795917272567749</v>
      </c>
      <c r="Q134" s="30">
        <v>49.694579429999997</v>
      </c>
      <c r="R134" s="30">
        <v>316.83673095703131</v>
      </c>
      <c r="S134" s="1">
        <v>248</v>
      </c>
      <c r="T134" s="1">
        <v>248</v>
      </c>
      <c r="U134" s="148">
        <v>1</v>
      </c>
      <c r="V134" s="148">
        <v>0.39795917272567749</v>
      </c>
      <c r="W134" s="149">
        <v>50.362149279999997</v>
      </c>
      <c r="X134" s="149">
        <v>316.83673095703131</v>
      </c>
      <c r="Y134" s="1">
        <v>248</v>
      </c>
      <c r="Z134" s="30">
        <v>81.89971923828125</v>
      </c>
      <c r="AA134" s="148">
        <v>0.39600000000000002</v>
      </c>
      <c r="AB134" s="30">
        <v>49</v>
      </c>
      <c r="AC134" s="30">
        <v>313.2</v>
      </c>
      <c r="AD134" s="30">
        <v>83.848472595214844</v>
      </c>
      <c r="AE134" s="148">
        <v>0.39600000000000002</v>
      </c>
      <c r="AF134" s="30">
        <v>49.6</v>
      </c>
      <c r="AG134" s="30">
        <v>313.2</v>
      </c>
      <c r="AH134" s="30">
        <v>82.406646728515625</v>
      </c>
      <c r="AI134" s="148">
        <v>0.35399999999999998</v>
      </c>
      <c r="AJ134" s="30">
        <v>49.18340705</v>
      </c>
      <c r="AK134" s="30">
        <v>318.60000000000002</v>
      </c>
      <c r="AL134" s="30">
        <v>84.210929870605469</v>
      </c>
      <c r="AM134" s="148">
        <v>0.35399999999999998</v>
      </c>
      <c r="AN134" s="30">
        <v>49.734511560000001</v>
      </c>
      <c r="AO134" s="30">
        <v>318.60000000000002</v>
      </c>
      <c r="AP134" s="148">
        <v>0.33673468232154852</v>
      </c>
      <c r="AQ134" s="30">
        <v>51.593063919999999</v>
      </c>
      <c r="AR134" s="30">
        <v>276.02041625976563</v>
      </c>
      <c r="AS134" s="30">
        <v>249</v>
      </c>
      <c r="AT134" s="30">
        <v>249</v>
      </c>
      <c r="AU134" s="148">
        <v>1</v>
      </c>
      <c r="AV134" s="30">
        <v>87.759071350097656</v>
      </c>
      <c r="AW134" s="148">
        <v>0.33673468232154852</v>
      </c>
      <c r="AX134" s="30">
        <v>51.573056579999999</v>
      </c>
      <c r="AY134" s="30">
        <v>276.02041625976563</v>
      </c>
      <c r="AZ134" s="30">
        <v>249</v>
      </c>
      <c r="BA134" s="30">
        <v>79.701164245605469</v>
      </c>
      <c r="BB134" s="148">
        <v>0.34499999999999997</v>
      </c>
      <c r="BC134" s="30">
        <v>47.44</v>
      </c>
      <c r="BD134" s="30">
        <v>276.60000000000002</v>
      </c>
      <c r="BE134" s="30">
        <v>81.120849609375</v>
      </c>
      <c r="BF134" s="147">
        <v>0.34499999999999997</v>
      </c>
      <c r="BG134" s="30">
        <v>48.07</v>
      </c>
      <c r="BH134" s="30">
        <v>276.60000000000002</v>
      </c>
      <c r="BI134" s="30">
        <v>80.941276550292969</v>
      </c>
      <c r="BJ134" s="148">
        <v>0.27400000000000002</v>
      </c>
      <c r="BK134" s="30">
        <v>48.054868210000002</v>
      </c>
      <c r="BL134" s="30">
        <v>261.5</v>
      </c>
      <c r="BM134" s="30">
        <v>81.438201904296875</v>
      </c>
      <c r="BN134" s="148">
        <v>0.27400000000000002</v>
      </c>
      <c r="BO134" s="30">
        <v>48.22837698</v>
      </c>
      <c r="BP134" s="30">
        <v>261.5</v>
      </c>
      <c r="BQ134" s="148">
        <v>2.5999999999999999E-2</v>
      </c>
      <c r="BR134" s="148">
        <v>9.7000000000000003E-2</v>
      </c>
      <c r="BS134" s="148"/>
      <c r="BT134" s="148">
        <v>0.749</v>
      </c>
      <c r="BU134" s="148">
        <v>9.9000000000000005E-2</v>
      </c>
      <c r="BV134" s="148">
        <v>2.899999916553497E-2</v>
      </c>
      <c r="BW134" s="148">
        <v>6.3E-2</v>
      </c>
      <c r="BX134" s="148">
        <v>7.0000000000000007E-2</v>
      </c>
      <c r="BY134" s="148">
        <v>0.43969999999999998</v>
      </c>
      <c r="BZ134" s="1">
        <v>0</v>
      </c>
      <c r="CA134" s="150">
        <v>9200.349609375</v>
      </c>
      <c r="CB134" s="150">
        <v>10015.120000000001</v>
      </c>
      <c r="CC134" s="124" t="s">
        <v>4127</v>
      </c>
      <c r="CD134" t="s">
        <v>4634</v>
      </c>
    </row>
    <row r="135" spans="1:82" x14ac:dyDescent="0.3">
      <c r="A135" s="1">
        <v>110824400</v>
      </c>
      <c r="B135" s="124" t="s">
        <v>4127</v>
      </c>
      <c r="C135" t="s">
        <v>47</v>
      </c>
      <c r="D135" t="s">
        <v>682</v>
      </c>
      <c r="E135" s="30">
        <v>90.665924072265625</v>
      </c>
      <c r="F135" s="30">
        <v>92.303817749023438</v>
      </c>
      <c r="G135" s="30">
        <v>91.202178955078125</v>
      </c>
      <c r="H135" s="30">
        <v>92.865325927734375</v>
      </c>
      <c r="I135" s="1">
        <v>292</v>
      </c>
      <c r="J135" s="1" t="s">
        <v>3981</v>
      </c>
      <c r="K135" s="1">
        <v>6</v>
      </c>
      <c r="L135" t="s">
        <v>3898</v>
      </c>
      <c r="M135" t="s">
        <v>3912</v>
      </c>
      <c r="N135" t="s">
        <v>3917</v>
      </c>
      <c r="O135" t="s">
        <v>3921</v>
      </c>
      <c r="P135" s="148">
        <v>0.45161288976669312</v>
      </c>
      <c r="Q135" s="30">
        <v>52.314590870000004</v>
      </c>
      <c r="R135" s="30">
        <v>345.80645751953131</v>
      </c>
      <c r="S135" s="1">
        <v>202</v>
      </c>
      <c r="T135" s="1">
        <v>115</v>
      </c>
      <c r="U135" s="148">
        <v>0.56930691003799438</v>
      </c>
      <c r="V135" s="148">
        <v>0.36708861589431763</v>
      </c>
      <c r="W135" s="149">
        <v>52.977251440000003</v>
      </c>
      <c r="X135" s="149">
        <v>324.05062866210938</v>
      </c>
      <c r="Y135" s="1">
        <v>115</v>
      </c>
      <c r="Z135" s="30">
        <v>89.149925231933594</v>
      </c>
      <c r="AA135" s="148">
        <v>0.54899999999999993</v>
      </c>
      <c r="AB135" s="30">
        <v>51.4</v>
      </c>
      <c r="AC135" s="30">
        <v>365.4</v>
      </c>
      <c r="AD135" s="30">
        <v>91.093620300292969</v>
      </c>
      <c r="AE135" s="148">
        <v>0.51</v>
      </c>
      <c r="AF135" s="30">
        <v>52.06</v>
      </c>
      <c r="AG135" s="30">
        <v>354.9</v>
      </c>
      <c r="AH135" s="30">
        <v>87.364273071289063</v>
      </c>
      <c r="AI135" s="148">
        <v>0.53100000000000003</v>
      </c>
      <c r="AJ135" s="30">
        <v>50.825440839999999</v>
      </c>
      <c r="AK135" s="30">
        <v>354.3</v>
      </c>
      <c r="AL135" s="30">
        <v>89.1434326171875</v>
      </c>
      <c r="AM135" s="148">
        <v>0.47599999999999998</v>
      </c>
      <c r="AN135" s="30">
        <v>51.413035239999999</v>
      </c>
      <c r="AO135" s="30">
        <v>336.9</v>
      </c>
      <c r="AP135" s="148">
        <v>0.43225806951522833</v>
      </c>
      <c r="AQ135" s="30">
        <v>53.888866870000001</v>
      </c>
      <c r="AR135" s="30">
        <v>310.96774291992188</v>
      </c>
      <c r="AS135" s="30">
        <v>202</v>
      </c>
      <c r="AT135" s="30">
        <v>115</v>
      </c>
      <c r="AU135" s="148">
        <v>0.56930691003799438</v>
      </c>
      <c r="AV135" s="30">
        <v>92.865325927734375</v>
      </c>
      <c r="AW135" s="148">
        <v>0.35443037748336792</v>
      </c>
      <c r="AX135" s="30">
        <v>54.499539310000003</v>
      </c>
      <c r="AY135" s="30">
        <v>277.21517944335938</v>
      </c>
      <c r="AZ135" s="30">
        <v>115</v>
      </c>
      <c r="BA135" s="30">
        <v>91.33074951171875</v>
      </c>
      <c r="BB135" s="148">
        <v>0.59899999999999998</v>
      </c>
      <c r="BC135" s="30">
        <v>53.08</v>
      </c>
      <c r="BD135" s="30">
        <v>369.1</v>
      </c>
      <c r="BE135" s="30">
        <v>91.081787109375</v>
      </c>
      <c r="BF135" s="147">
        <v>0.52</v>
      </c>
      <c r="BG135" s="30">
        <v>52.98</v>
      </c>
      <c r="BH135" s="30">
        <v>351</v>
      </c>
      <c r="BI135" s="30">
        <v>90.60113525390625</v>
      </c>
      <c r="BJ135" s="148">
        <v>0.53100000000000003</v>
      </c>
      <c r="BK135" s="30">
        <v>52.760403490000002</v>
      </c>
      <c r="BL135" s="30">
        <v>349.1</v>
      </c>
      <c r="BM135" s="30">
        <v>89.9989013671875</v>
      </c>
      <c r="BN135" s="148">
        <v>0.44700000000000001</v>
      </c>
      <c r="BO135" s="30">
        <v>52.494804809999998</v>
      </c>
      <c r="BP135" s="30">
        <v>324.3</v>
      </c>
      <c r="BQ135" s="148">
        <v>3.4000000000000002E-2</v>
      </c>
      <c r="BR135" s="148">
        <v>7.2000000000000008E-2</v>
      </c>
      <c r="BS135" s="148"/>
      <c r="BT135" s="148">
        <v>0.78400000000000003</v>
      </c>
      <c r="BU135" s="148">
        <v>9.9000000000000005E-2</v>
      </c>
      <c r="BV135" s="148">
        <v>9.9999997764825821E-3</v>
      </c>
      <c r="BW135" s="148">
        <v>5.0999999999999997E-2</v>
      </c>
      <c r="BX135" s="148">
        <v>9.9000000000000005E-2</v>
      </c>
      <c r="BY135" s="148">
        <v>0.443</v>
      </c>
      <c r="BZ135" s="1"/>
      <c r="CA135" s="150">
        <v>10718.4296875</v>
      </c>
      <c r="CB135" s="150">
        <v>11581.07</v>
      </c>
      <c r="CC135" s="124" t="s">
        <v>4127</v>
      </c>
      <c r="CD135" t="s">
        <v>4634</v>
      </c>
    </row>
    <row r="136" spans="1:82" x14ac:dyDescent="0.3">
      <c r="A136" s="1">
        <v>110824420</v>
      </c>
      <c r="B136" s="124" t="s">
        <v>4127</v>
      </c>
      <c r="C136" t="s">
        <v>47</v>
      </c>
      <c r="D136" t="s">
        <v>683</v>
      </c>
      <c r="E136" s="30">
        <v>87.097404479980469</v>
      </c>
      <c r="F136" s="30">
        <v>88.732383728027344</v>
      </c>
      <c r="G136" s="30">
        <v>86.042396545410156</v>
      </c>
      <c r="H136" s="30">
        <v>86.220191955566406</v>
      </c>
      <c r="I136" s="1">
        <v>293</v>
      </c>
      <c r="J136" s="1" t="s">
        <v>4733</v>
      </c>
      <c r="K136" s="1">
        <v>6</v>
      </c>
      <c r="L136" t="s">
        <v>3898</v>
      </c>
      <c r="M136" t="s">
        <v>3912</v>
      </c>
      <c r="N136" t="s">
        <v>3917</v>
      </c>
      <c r="O136" t="s">
        <v>3921</v>
      </c>
      <c r="P136" s="148">
        <v>0.43421053886413569</v>
      </c>
      <c r="Q136" s="30">
        <v>50.830221100000003</v>
      </c>
      <c r="R136" s="30">
        <v>327.631591796875</v>
      </c>
      <c r="S136" s="1">
        <v>209</v>
      </c>
      <c r="T136" s="1">
        <v>209</v>
      </c>
      <c r="U136" s="148">
        <v>1</v>
      </c>
      <c r="V136" s="148">
        <v>0.43421053886413569</v>
      </c>
      <c r="W136" s="149">
        <v>51.497456739999997</v>
      </c>
      <c r="X136" s="149">
        <v>327.631591796875</v>
      </c>
      <c r="Y136" s="1">
        <v>209</v>
      </c>
      <c r="Z136" s="30">
        <v>81.89971923828125</v>
      </c>
      <c r="AA136" s="148">
        <v>0.45</v>
      </c>
      <c r="AB136" s="30">
        <v>49</v>
      </c>
      <c r="AC136" s="30">
        <v>332.5</v>
      </c>
      <c r="AD136" s="30">
        <v>83.789566040039063</v>
      </c>
      <c r="AE136" s="148">
        <v>0.45</v>
      </c>
      <c r="AF136" s="30">
        <v>49.58</v>
      </c>
      <c r="AG136" s="30">
        <v>332.5</v>
      </c>
      <c r="AH136" s="30">
        <v>83.70062255859375</v>
      </c>
      <c r="AI136" s="148">
        <v>0.48299999999999998</v>
      </c>
      <c r="AJ136" s="30">
        <v>49.611988259999997</v>
      </c>
      <c r="AK136" s="30">
        <v>348.3</v>
      </c>
      <c r="AL136" s="30">
        <v>84.959197998046875</v>
      </c>
      <c r="AM136" s="148">
        <v>0.48299999999999998</v>
      </c>
      <c r="AN136" s="30">
        <v>49.989147099999997</v>
      </c>
      <c r="AO136" s="30">
        <v>348.3</v>
      </c>
      <c r="AP136" s="148">
        <v>0.34868422150611877</v>
      </c>
      <c r="AQ136" s="30">
        <v>50.661286240000003</v>
      </c>
      <c r="AR136" s="30">
        <v>290.131591796875</v>
      </c>
      <c r="AS136" s="30">
        <v>209</v>
      </c>
      <c r="AT136" s="30">
        <v>209</v>
      </c>
      <c r="AU136" s="148">
        <v>1</v>
      </c>
      <c r="AV136" s="30">
        <v>86.220191955566406</v>
      </c>
      <c r="AW136" s="148">
        <v>0.34868422150611877</v>
      </c>
      <c r="AX136" s="30">
        <v>50.691102899999997</v>
      </c>
      <c r="AY136" s="30">
        <v>290.131591796875</v>
      </c>
      <c r="AZ136" s="30">
        <v>209</v>
      </c>
      <c r="BA136" s="30">
        <v>80.299140930175781</v>
      </c>
      <c r="BB136" s="148">
        <v>0.373</v>
      </c>
      <c r="BC136" s="30">
        <v>47.73</v>
      </c>
      <c r="BD136" s="30">
        <v>290.5</v>
      </c>
      <c r="BE136" s="30">
        <v>81.709175109863281</v>
      </c>
      <c r="BF136" s="147">
        <v>0.373</v>
      </c>
      <c r="BG136" s="30">
        <v>48.36</v>
      </c>
      <c r="BH136" s="30">
        <v>290.5</v>
      </c>
      <c r="BI136" s="30">
        <v>82.558067321777344</v>
      </c>
      <c r="BJ136" s="148">
        <v>0.43</v>
      </c>
      <c r="BK136" s="30">
        <v>48.842443809999999</v>
      </c>
      <c r="BL136" s="30">
        <v>302.89999999999998</v>
      </c>
      <c r="BM136" s="30">
        <v>82.394058227539063</v>
      </c>
      <c r="BN136" s="148">
        <v>0.43</v>
      </c>
      <c r="BO136" s="30">
        <v>48.704754129999998</v>
      </c>
      <c r="BP136" s="30">
        <v>302.89999999999998</v>
      </c>
      <c r="BQ136" s="148">
        <v>3.7999999999999999E-2</v>
      </c>
      <c r="BR136" s="148">
        <v>8.5000000000000006E-2</v>
      </c>
      <c r="BS136" s="148"/>
      <c r="BT136" s="148">
        <v>0.75800000000000001</v>
      </c>
      <c r="BU136" s="148">
        <v>0.11899999999999999</v>
      </c>
      <c r="BV136" s="148">
        <v>0</v>
      </c>
      <c r="BW136" s="148">
        <v>2.4E-2</v>
      </c>
      <c r="BX136" s="148">
        <v>0.10199999999999999</v>
      </c>
      <c r="BY136" s="148">
        <v>0.41139999999999999</v>
      </c>
      <c r="BZ136" s="1">
        <v>0</v>
      </c>
      <c r="CA136" s="150">
        <v>10180.2001953125</v>
      </c>
      <c r="CB136" s="150">
        <v>11333.43</v>
      </c>
      <c r="CC136" s="124" t="s">
        <v>4127</v>
      </c>
      <c r="CD136" t="s">
        <v>4634</v>
      </c>
    </row>
    <row r="137" spans="1:82" x14ac:dyDescent="0.3">
      <c r="A137" s="1">
        <v>110824460</v>
      </c>
      <c r="B137" s="124" t="s">
        <v>4127</v>
      </c>
      <c r="C137" t="s">
        <v>47</v>
      </c>
      <c r="D137" t="s">
        <v>684</v>
      </c>
      <c r="E137" s="30">
        <v>83.938529968261719</v>
      </c>
      <c r="F137" s="30">
        <v>84.5460205078125</v>
      </c>
      <c r="G137" s="30">
        <v>89.692726135253906</v>
      </c>
      <c r="H137" s="30">
        <v>87.026206970214844</v>
      </c>
      <c r="I137" s="1">
        <v>379</v>
      </c>
      <c r="J137" s="1" t="s">
        <v>4733</v>
      </c>
      <c r="K137" s="1">
        <v>6</v>
      </c>
      <c r="L137" t="s">
        <v>3898</v>
      </c>
      <c r="M137" t="s">
        <v>3912</v>
      </c>
      <c r="N137" t="s">
        <v>3917</v>
      </c>
      <c r="O137" t="s">
        <v>3921</v>
      </c>
      <c r="P137" s="148">
        <v>0.40000000596046448</v>
      </c>
      <c r="Q137" s="30">
        <v>49.516245240000003</v>
      </c>
      <c r="R137" s="30">
        <v>313.33334350585938</v>
      </c>
      <c r="S137" s="1">
        <v>272</v>
      </c>
      <c r="T137" s="1">
        <v>153</v>
      </c>
      <c r="U137" s="148">
        <v>0.5625</v>
      </c>
      <c r="V137" s="148">
        <v>0.31521740555763239</v>
      </c>
      <c r="W137" s="149">
        <v>49.762866160000002</v>
      </c>
      <c r="X137" s="149">
        <v>289.13043212890631</v>
      </c>
      <c r="Y137" s="1">
        <v>153</v>
      </c>
      <c r="Z137" s="30">
        <v>84.014358520507813</v>
      </c>
      <c r="AA137" s="148">
        <v>0.41299999999999998</v>
      </c>
      <c r="AB137" s="30">
        <v>49.7</v>
      </c>
      <c r="AC137" s="30">
        <v>321.10000000000002</v>
      </c>
      <c r="AD137" s="30">
        <v>86.911460876464844</v>
      </c>
      <c r="AE137" s="148">
        <v>0.35299999999999998</v>
      </c>
      <c r="AF137" s="30">
        <v>50.64</v>
      </c>
      <c r="AG137" s="30">
        <v>302.89999999999998</v>
      </c>
      <c r="AH137" s="30">
        <v>87.715782165527344</v>
      </c>
      <c r="AI137" s="148">
        <v>0.44600000000000001</v>
      </c>
      <c r="AJ137" s="30">
        <v>50.941865679999999</v>
      </c>
      <c r="AK137" s="30">
        <v>331.7</v>
      </c>
      <c r="AL137" s="30">
        <v>89.335227966308594</v>
      </c>
      <c r="AM137" s="148">
        <v>0.40699999999999997</v>
      </c>
      <c r="AN137" s="30">
        <v>51.47830244</v>
      </c>
      <c r="AO137" s="30">
        <v>325.2</v>
      </c>
      <c r="AP137" s="148">
        <v>0.40932643413543701</v>
      </c>
      <c r="AQ137" s="30">
        <v>52.944662440000002</v>
      </c>
      <c r="AR137" s="30">
        <v>306.73574829101563</v>
      </c>
      <c r="AS137" s="30">
        <v>269</v>
      </c>
      <c r="AT137" s="30">
        <v>152</v>
      </c>
      <c r="AU137" s="148">
        <v>0.5625</v>
      </c>
      <c r="AV137" s="30">
        <v>87.026206970214844</v>
      </c>
      <c r="AW137" s="148">
        <v>0.29347825050353998</v>
      </c>
      <c r="AX137" s="30">
        <v>51.153042650000003</v>
      </c>
      <c r="AY137" s="30">
        <v>279.34783935546881</v>
      </c>
      <c r="AZ137" s="30">
        <v>152</v>
      </c>
      <c r="BA137" s="30">
        <v>84.155052185058594</v>
      </c>
      <c r="BB137" s="148">
        <v>0.40400000000000003</v>
      </c>
      <c r="BC137" s="30">
        <v>49.6</v>
      </c>
      <c r="BD137" s="30">
        <v>305.8</v>
      </c>
      <c r="BE137" s="30">
        <v>85.4622802734375</v>
      </c>
      <c r="BF137" s="147">
        <v>0.316</v>
      </c>
      <c r="BG137" s="30">
        <v>50.21</v>
      </c>
      <c r="BH137" s="30">
        <v>281.60000000000002</v>
      </c>
      <c r="BI137" s="30">
        <v>83.394401550292969</v>
      </c>
      <c r="BJ137" s="148">
        <v>0.373</v>
      </c>
      <c r="BK137" s="30">
        <v>49.249840749999997</v>
      </c>
      <c r="BL137" s="30">
        <v>293.10000000000002</v>
      </c>
      <c r="BM137" s="30">
        <v>84.974380493164063</v>
      </c>
      <c r="BN137" s="148">
        <v>0.35199999999999998</v>
      </c>
      <c r="BO137" s="30">
        <v>49.990717420000003</v>
      </c>
      <c r="BP137" s="30">
        <v>284.8</v>
      </c>
      <c r="BQ137" s="148">
        <v>3.4000000000000002E-2</v>
      </c>
      <c r="BR137" s="148">
        <v>7.6999999999999999E-2</v>
      </c>
      <c r="BS137" s="148"/>
      <c r="BT137" s="148">
        <v>0.71499999999999997</v>
      </c>
      <c r="BU137" s="148">
        <v>0.153</v>
      </c>
      <c r="BV137" s="148">
        <v>2.0999999716877941E-2</v>
      </c>
      <c r="BW137" s="148">
        <v>2.5999999999999999E-2</v>
      </c>
      <c r="BX137" s="148">
        <v>6.9000000000000006E-2</v>
      </c>
      <c r="BY137" s="148">
        <v>0.42899999999999999</v>
      </c>
      <c r="BZ137" s="1"/>
      <c r="CA137" s="150">
        <v>9346.51953125</v>
      </c>
      <c r="CB137" s="150">
        <v>10243.290000000001</v>
      </c>
      <c r="CC137" s="124" t="s">
        <v>4127</v>
      </c>
      <c r="CD137" t="s">
        <v>4634</v>
      </c>
    </row>
    <row r="138" spans="1:82" x14ac:dyDescent="0.3">
      <c r="A138" s="1">
        <v>121081050</v>
      </c>
      <c r="B138" s="124" t="s">
        <v>4128</v>
      </c>
      <c r="C138" t="s">
        <v>48</v>
      </c>
      <c r="D138" t="s">
        <v>685</v>
      </c>
      <c r="E138" s="30">
        <v>87.723579406738281</v>
      </c>
      <c r="F138" s="30">
        <v>87.43798828125</v>
      </c>
      <c r="G138" s="30">
        <v>79.570060729980469</v>
      </c>
      <c r="H138" s="30">
        <v>82.522392272949219</v>
      </c>
      <c r="I138" s="1">
        <v>271</v>
      </c>
      <c r="J138" s="1">
        <v>7</v>
      </c>
      <c r="K138" s="1">
        <v>12</v>
      </c>
      <c r="L138" t="s">
        <v>3804</v>
      </c>
      <c r="M138" t="s">
        <v>3910</v>
      </c>
      <c r="N138" t="s">
        <v>3916</v>
      </c>
      <c r="O138" t="s">
        <v>3921</v>
      </c>
      <c r="P138" s="148">
        <v>0.61029410362243652</v>
      </c>
      <c r="Q138" s="30">
        <v>51.090686359999999</v>
      </c>
      <c r="R138" s="30">
        <v>367.64706420898438</v>
      </c>
      <c r="S138" s="1">
        <v>178</v>
      </c>
      <c r="T138" s="1">
        <v>110</v>
      </c>
      <c r="U138" s="148">
        <v>0.61797749996185303</v>
      </c>
      <c r="V138" s="148">
        <v>0.53658539056777954</v>
      </c>
      <c r="W138" s="149">
        <v>50.961130830000002</v>
      </c>
      <c r="X138" s="149">
        <v>348.78048706054688</v>
      </c>
      <c r="Y138" s="1">
        <v>110</v>
      </c>
      <c r="Z138" s="30">
        <v>82.201812744140625</v>
      </c>
      <c r="AA138" s="148">
        <v>0.63300000000000001</v>
      </c>
      <c r="AB138" s="30">
        <v>49.1</v>
      </c>
      <c r="AC138" s="30">
        <v>364.2</v>
      </c>
      <c r="AD138" s="30">
        <v>82.611495971679688</v>
      </c>
      <c r="AE138" s="148">
        <v>0.53500000000000003</v>
      </c>
      <c r="AF138" s="30">
        <v>49.18</v>
      </c>
      <c r="AG138" s="30">
        <v>336.6</v>
      </c>
      <c r="AH138" s="30">
        <v>81.103561401367188</v>
      </c>
      <c r="AI138" s="148">
        <v>0.58299999999999996</v>
      </c>
      <c r="AJ138" s="30">
        <v>48.751807159999998</v>
      </c>
      <c r="AK138" s="30">
        <v>357.5</v>
      </c>
      <c r="AL138" s="30">
        <v>81.643783569335938</v>
      </c>
      <c r="AM138" s="148">
        <v>0.51100000000000001</v>
      </c>
      <c r="AN138" s="30">
        <v>48.860916920000001</v>
      </c>
      <c r="AO138" s="30">
        <v>340.9</v>
      </c>
      <c r="AP138" s="148">
        <v>0.36551722884178162</v>
      </c>
      <c r="AQ138" s="30">
        <v>46.612667989999998</v>
      </c>
      <c r="AR138" s="30">
        <v>294.48275756835938</v>
      </c>
      <c r="AS138" s="30">
        <v>178</v>
      </c>
      <c r="AT138" s="30">
        <v>110</v>
      </c>
      <c r="AU138" s="148">
        <v>0.61797749996185303</v>
      </c>
      <c r="AV138" s="30">
        <v>82.522392272949219</v>
      </c>
      <c r="AW138" s="148">
        <v>0.32941177487373352</v>
      </c>
      <c r="AX138" s="30">
        <v>48.571827820000003</v>
      </c>
      <c r="AY138" s="30">
        <v>280</v>
      </c>
      <c r="AZ138" s="30">
        <v>110</v>
      </c>
      <c r="BA138" s="30">
        <v>83.309638977050781</v>
      </c>
      <c r="BB138" s="148">
        <v>0.51300000000000001</v>
      </c>
      <c r="BC138" s="30">
        <v>49.19</v>
      </c>
      <c r="BD138" s="30">
        <v>337.6</v>
      </c>
      <c r="BE138" s="30">
        <v>82.277214050292969</v>
      </c>
      <c r="BF138" s="147">
        <v>0.43200000000000011</v>
      </c>
      <c r="BG138" s="30">
        <v>48.64</v>
      </c>
      <c r="BH138" s="30">
        <v>316.2</v>
      </c>
      <c r="BI138" s="30">
        <v>82.719047546386719</v>
      </c>
      <c r="BJ138" s="148">
        <v>0.439</v>
      </c>
      <c r="BK138" s="30">
        <v>48.920861899999998</v>
      </c>
      <c r="BL138" s="30">
        <v>318</v>
      </c>
      <c r="BM138" s="30">
        <v>81.376976013183594</v>
      </c>
      <c r="BN138" s="148">
        <v>0.38100000000000001</v>
      </c>
      <c r="BO138" s="30">
        <v>48.197866619999999</v>
      </c>
      <c r="BP138" s="30">
        <v>296.89999999999998</v>
      </c>
      <c r="BQ138" s="148">
        <v>5.8999999999999997E-2</v>
      </c>
      <c r="BR138" s="148">
        <v>1.7999999999999999E-2</v>
      </c>
      <c r="BS138" s="148"/>
      <c r="BT138" s="148">
        <v>0.90400000000000003</v>
      </c>
      <c r="BU138" s="148"/>
      <c r="BV138" s="148">
        <v>1.7999999225139621E-2</v>
      </c>
      <c r="BW138" s="148"/>
      <c r="BX138" s="148">
        <v>0.18099999999999999</v>
      </c>
      <c r="BY138" s="148">
        <v>0.48699999999999999</v>
      </c>
      <c r="BZ138" s="1"/>
      <c r="CA138" s="150">
        <v>9377.009765625</v>
      </c>
      <c r="CB138" s="150">
        <v>9971.74</v>
      </c>
      <c r="CC138" s="124" t="s">
        <v>4128</v>
      </c>
      <c r="CD138" t="s">
        <v>4633</v>
      </c>
    </row>
    <row r="139" spans="1:82" x14ac:dyDescent="0.3">
      <c r="A139" s="1">
        <v>121084060</v>
      </c>
      <c r="B139" s="124" t="s">
        <v>4128</v>
      </c>
      <c r="C139" t="s">
        <v>48</v>
      </c>
      <c r="D139" t="s">
        <v>686</v>
      </c>
      <c r="E139" s="30">
        <v>97.62347412109375</v>
      </c>
      <c r="F139" s="30">
        <v>97.302444458007813</v>
      </c>
      <c r="G139" s="30">
        <v>91.411491394042969</v>
      </c>
      <c r="H139" s="30">
        <v>92.6541748046875</v>
      </c>
      <c r="I139" s="1">
        <v>196</v>
      </c>
      <c r="J139" s="1">
        <v>3</v>
      </c>
      <c r="K139" s="1">
        <v>6</v>
      </c>
      <c r="L139" t="s">
        <v>3804</v>
      </c>
      <c r="M139" t="s">
        <v>3910</v>
      </c>
      <c r="N139" t="s">
        <v>3916</v>
      </c>
      <c r="O139" t="s">
        <v>3921</v>
      </c>
      <c r="P139" s="148">
        <v>0.58791208267211914</v>
      </c>
      <c r="Q139" s="30">
        <v>55.208674899999998</v>
      </c>
      <c r="R139" s="30">
        <v>358.79119873046881</v>
      </c>
      <c r="S139" s="1">
        <v>234</v>
      </c>
      <c r="T139" s="1">
        <v>172</v>
      </c>
      <c r="U139" s="148">
        <v>0.7350427508354187</v>
      </c>
      <c r="V139" s="148">
        <v>0.5118110179901123</v>
      </c>
      <c r="W139" s="149">
        <v>55.048394039999998</v>
      </c>
      <c r="X139" s="149">
        <v>336.220458984375</v>
      </c>
      <c r="Y139" s="1">
        <v>172</v>
      </c>
      <c r="Z139" s="30">
        <v>97.004310607910156</v>
      </c>
      <c r="AA139" s="148">
        <v>0.57700000000000007</v>
      </c>
      <c r="AB139" s="30">
        <v>54</v>
      </c>
      <c r="AC139" s="30">
        <v>368.8</v>
      </c>
      <c r="AD139" s="30">
        <v>97.072341918945313</v>
      </c>
      <c r="AE139" s="148">
        <v>0.54899999999999993</v>
      </c>
      <c r="AF139" s="30">
        <v>54.09</v>
      </c>
      <c r="AG139" s="30">
        <v>360.4</v>
      </c>
      <c r="AH139" s="30">
        <v>96.099151611328125</v>
      </c>
      <c r="AI139" s="148">
        <v>0.55899999999999994</v>
      </c>
      <c r="AJ139" s="30">
        <v>53.718553589999999</v>
      </c>
      <c r="AK139" s="30">
        <v>358.6</v>
      </c>
      <c r="AL139" s="30">
        <v>96.630531311035156</v>
      </c>
      <c r="AM139" s="148">
        <v>0.51700000000000002</v>
      </c>
      <c r="AN139" s="30">
        <v>53.960881800000003</v>
      </c>
      <c r="AO139" s="30">
        <v>346.9</v>
      </c>
      <c r="AP139" s="148">
        <v>0.56593406200408936</v>
      </c>
      <c r="AQ139" s="30">
        <v>54.019797609999998</v>
      </c>
      <c r="AR139" s="30">
        <v>358.79119873046881</v>
      </c>
      <c r="AS139" s="30">
        <v>234</v>
      </c>
      <c r="AT139" s="30">
        <v>172</v>
      </c>
      <c r="AU139" s="148">
        <v>0.7350427508354187</v>
      </c>
      <c r="AV139" s="30">
        <v>92.6541748046875</v>
      </c>
      <c r="AW139" s="148">
        <v>0.48031497001647949</v>
      </c>
      <c r="AX139" s="30">
        <v>54.37852642</v>
      </c>
      <c r="AY139" s="30">
        <v>332.28347778320313</v>
      </c>
      <c r="AZ139" s="30">
        <v>172</v>
      </c>
      <c r="BA139" s="30">
        <v>98.423973083496094</v>
      </c>
      <c r="BB139" s="148">
        <v>0.65099999999999991</v>
      </c>
      <c r="BC139" s="30">
        <v>56.52</v>
      </c>
      <c r="BD139" s="30">
        <v>381.5</v>
      </c>
      <c r="BE139" s="30">
        <v>99.703781127929688</v>
      </c>
      <c r="BF139" s="147">
        <v>0.63200000000000001</v>
      </c>
      <c r="BG139" s="30">
        <v>57.23</v>
      </c>
      <c r="BH139" s="30">
        <v>375</v>
      </c>
      <c r="BI139" s="30">
        <v>95.593231201171875</v>
      </c>
      <c r="BJ139" s="148">
        <v>0.58099999999999996</v>
      </c>
      <c r="BK139" s="30">
        <v>55.192161589999998</v>
      </c>
      <c r="BL139" s="30">
        <v>361.3</v>
      </c>
      <c r="BM139" s="30">
        <v>96.698143005371094</v>
      </c>
      <c r="BN139" s="148">
        <v>0.54400000000000004</v>
      </c>
      <c r="BO139" s="30">
        <v>55.833532200000001</v>
      </c>
      <c r="BP139" s="30">
        <v>351.7</v>
      </c>
      <c r="BQ139" s="148"/>
      <c r="BR139" s="148"/>
      <c r="BS139" s="148"/>
      <c r="BT139" s="148">
        <v>0.91800000000000004</v>
      </c>
      <c r="BU139" s="148">
        <v>3.5999999999999997E-2</v>
      </c>
      <c r="BV139" s="148">
        <v>4.6000000089406967E-2</v>
      </c>
      <c r="BW139" s="148"/>
      <c r="BX139" s="148">
        <v>0.14799999999999999</v>
      </c>
      <c r="BY139" s="148">
        <v>0.628</v>
      </c>
      <c r="BZ139" s="1"/>
      <c r="CA139" s="150">
        <v>6884.85009765625</v>
      </c>
      <c r="CB139" s="150">
        <v>8204.65</v>
      </c>
      <c r="CC139" s="124" t="s">
        <v>4128</v>
      </c>
      <c r="CD139" t="s">
        <v>4634</v>
      </c>
    </row>
    <row r="140" spans="1:82" x14ac:dyDescent="0.3">
      <c r="A140" s="1">
        <v>121092050</v>
      </c>
      <c r="B140" s="124" t="s">
        <v>4129</v>
      </c>
      <c r="C140" t="s">
        <v>49</v>
      </c>
      <c r="D140" t="s">
        <v>687</v>
      </c>
      <c r="E140" s="30">
        <v>90.670936584472656</v>
      </c>
      <c r="F140" s="30">
        <v>91.783256530761719</v>
      </c>
      <c r="G140" s="30">
        <v>87.015953063964844</v>
      </c>
      <c r="H140" s="30">
        <v>88.774192810058594</v>
      </c>
      <c r="I140" s="1">
        <v>795</v>
      </c>
      <c r="J140" s="1">
        <v>7</v>
      </c>
      <c r="K140" s="1">
        <v>8</v>
      </c>
      <c r="L140" t="s">
        <v>3804</v>
      </c>
      <c r="M140" t="s">
        <v>3910</v>
      </c>
      <c r="N140" t="s">
        <v>3917</v>
      </c>
      <c r="O140" t="s">
        <v>3923</v>
      </c>
      <c r="P140" s="148">
        <v>0.49100968241691589</v>
      </c>
      <c r="Q140" s="30">
        <v>52.316675490000002</v>
      </c>
      <c r="R140" s="30">
        <v>347.71783447265631</v>
      </c>
      <c r="S140" s="1">
        <v>1399</v>
      </c>
      <c r="T140" s="1">
        <v>913</v>
      </c>
      <c r="U140" s="148">
        <v>0.65260899066925049</v>
      </c>
      <c r="V140" s="148">
        <v>0.40178570151329041</v>
      </c>
      <c r="W140" s="149">
        <v>52.761562509999997</v>
      </c>
      <c r="X140" s="149">
        <v>323.88394165039063</v>
      </c>
      <c r="Y140" s="1">
        <v>913</v>
      </c>
      <c r="Z140" s="30">
        <v>84.316452026367188</v>
      </c>
      <c r="AA140" s="148">
        <v>0.45900000000000002</v>
      </c>
      <c r="AB140" s="30">
        <v>49.8</v>
      </c>
      <c r="AC140" s="30">
        <v>336.1</v>
      </c>
      <c r="AD140" s="30">
        <v>84.673118591308594</v>
      </c>
      <c r="AE140" s="148">
        <v>0.374</v>
      </c>
      <c r="AF140" s="30">
        <v>49.88</v>
      </c>
      <c r="AG140" s="30">
        <v>309.60000000000002</v>
      </c>
      <c r="AH140" s="30">
        <v>83.497573852539063</v>
      </c>
      <c r="AI140" s="148">
        <v>0.373</v>
      </c>
      <c r="AJ140" s="30">
        <v>49.544735979999999</v>
      </c>
      <c r="AK140" s="30">
        <v>316.7</v>
      </c>
      <c r="AL140" s="30">
        <v>83.707183837890625</v>
      </c>
      <c r="AM140" s="148">
        <v>0.28199999999999997</v>
      </c>
      <c r="AN140" s="30">
        <v>49.563088530000002</v>
      </c>
      <c r="AO140" s="30">
        <v>291.5</v>
      </c>
      <c r="AP140" s="148">
        <v>0.39531680941581732</v>
      </c>
      <c r="AQ140" s="30">
        <v>51.270273150000001</v>
      </c>
      <c r="AR140" s="30">
        <v>311.84573364257813</v>
      </c>
      <c r="AS140" s="30">
        <v>1401</v>
      </c>
      <c r="AT140" s="30">
        <v>914</v>
      </c>
      <c r="AU140" s="148">
        <v>0.65260899066925049</v>
      </c>
      <c r="AV140" s="30">
        <v>88.774192810058594</v>
      </c>
      <c r="AW140" s="148">
        <v>0.32444444298744202</v>
      </c>
      <c r="AX140" s="30">
        <v>52.154842369999997</v>
      </c>
      <c r="AY140" s="30">
        <v>292.88888549804688</v>
      </c>
      <c r="AZ140" s="30">
        <v>914</v>
      </c>
      <c r="BA140" s="30">
        <v>83.371498107910156</v>
      </c>
      <c r="BB140" s="148">
        <v>0.31900000000000001</v>
      </c>
      <c r="BC140" s="30">
        <v>49.22</v>
      </c>
      <c r="BD140" s="30">
        <v>292</v>
      </c>
      <c r="BE140" s="30">
        <v>84.14361572265625</v>
      </c>
      <c r="BF140" s="147">
        <v>0.224</v>
      </c>
      <c r="BG140" s="30">
        <v>49.56</v>
      </c>
      <c r="BH140" s="30">
        <v>264.60000000000002</v>
      </c>
      <c r="BI140" s="30">
        <v>81.874977111816406</v>
      </c>
      <c r="BJ140" s="148">
        <v>0.33900000000000002</v>
      </c>
      <c r="BK140" s="30">
        <v>48.50969516</v>
      </c>
      <c r="BL140" s="30">
        <v>295</v>
      </c>
      <c r="BM140" s="30">
        <v>82.243804931640625</v>
      </c>
      <c r="BN140" s="148">
        <v>0.27200000000000002</v>
      </c>
      <c r="BO140" s="30">
        <v>48.629870330000003</v>
      </c>
      <c r="BP140" s="30">
        <v>269.10000000000002</v>
      </c>
      <c r="BQ140" s="148">
        <v>9.0999999999999998E-2</v>
      </c>
      <c r="BR140" s="148">
        <v>3.3000000000000002E-2</v>
      </c>
      <c r="BS140" s="148"/>
      <c r="BT140" s="148">
        <v>0.79900000000000004</v>
      </c>
      <c r="BU140" s="148">
        <v>6.9000000000000006E-2</v>
      </c>
      <c r="BV140" s="148">
        <v>8.999999612569809E-3</v>
      </c>
      <c r="BW140" s="148"/>
      <c r="BX140" s="148">
        <v>0.185</v>
      </c>
      <c r="BY140" s="148">
        <v>0.56500000000000006</v>
      </c>
      <c r="BZ140" s="1"/>
      <c r="CA140" s="150">
        <v>7460.169921875</v>
      </c>
      <c r="CB140" s="150">
        <v>8977.11</v>
      </c>
      <c r="CC140" s="124" t="s">
        <v>4129</v>
      </c>
      <c r="CD140" t="s">
        <v>4633</v>
      </c>
    </row>
    <row r="141" spans="1:82" x14ac:dyDescent="0.3">
      <c r="A141" s="1">
        <v>121094040</v>
      </c>
      <c r="B141" s="124" t="s">
        <v>4129</v>
      </c>
      <c r="C141" t="s">
        <v>49</v>
      </c>
      <c r="D141" t="s">
        <v>688</v>
      </c>
      <c r="E141" s="30">
        <v>78.793624877929688</v>
      </c>
      <c r="F141" s="30">
        <v>77.147262573242188</v>
      </c>
      <c r="G141" s="30">
        <v>83.91510009765625</v>
      </c>
      <c r="H141" s="30">
        <v>84.208015441894531</v>
      </c>
      <c r="I141" s="1">
        <v>1001</v>
      </c>
      <c r="J141" s="1">
        <v>4</v>
      </c>
      <c r="K141" s="1">
        <v>6</v>
      </c>
      <c r="L141" t="s">
        <v>3804</v>
      </c>
      <c r="M141" t="s">
        <v>3910</v>
      </c>
      <c r="N141" t="s">
        <v>3917</v>
      </c>
      <c r="O141" t="s">
        <v>3923</v>
      </c>
      <c r="P141" s="148">
        <v>0.40343347191810608</v>
      </c>
      <c r="Q141" s="30">
        <v>47.376154079999999</v>
      </c>
      <c r="R141" s="30">
        <v>323.28326416015631</v>
      </c>
      <c r="S141" s="1">
        <v>1676</v>
      </c>
      <c r="T141" s="1">
        <v>1172</v>
      </c>
      <c r="U141" s="148">
        <v>0.69928401708602905</v>
      </c>
      <c r="V141" s="148">
        <v>0.31441718339920038</v>
      </c>
      <c r="W141" s="149">
        <v>46.697246610000001</v>
      </c>
      <c r="X141" s="149">
        <v>299.07974243164063</v>
      </c>
      <c r="Y141" s="1">
        <v>1172</v>
      </c>
      <c r="Z141" s="30">
        <v>77.066253662109375</v>
      </c>
      <c r="AA141" s="148">
        <v>0.46</v>
      </c>
      <c r="AB141" s="30">
        <v>47.4</v>
      </c>
      <c r="AC141" s="30">
        <v>339.6</v>
      </c>
      <c r="AD141" s="30">
        <v>75.071823120117188</v>
      </c>
      <c r="AE141" s="148">
        <v>0.371</v>
      </c>
      <c r="AF141" s="30">
        <v>46.62</v>
      </c>
      <c r="AG141" s="30">
        <v>312.8</v>
      </c>
      <c r="AH141" s="30">
        <v>75.5726318359375</v>
      </c>
      <c r="AI141" s="148">
        <v>0.42599999999999999</v>
      </c>
      <c r="AJ141" s="30">
        <v>46.919885880000002</v>
      </c>
      <c r="AK141" s="30">
        <v>327.60000000000002</v>
      </c>
      <c r="AL141" s="30">
        <v>74.10870361328125</v>
      </c>
      <c r="AM141" s="148">
        <v>0.313</v>
      </c>
      <c r="AN141" s="30">
        <v>46.296740730000003</v>
      </c>
      <c r="AO141" s="30">
        <v>297.10000000000002</v>
      </c>
      <c r="AP141" s="148">
        <v>0.37231758236885071</v>
      </c>
      <c r="AQ141" s="30">
        <v>49.330603830000001</v>
      </c>
      <c r="AR141" s="30">
        <v>294.63519287109381</v>
      </c>
      <c r="AS141" s="30">
        <v>1676</v>
      </c>
      <c r="AT141" s="30">
        <v>1172</v>
      </c>
      <c r="AU141" s="148">
        <v>0.69928401708602905</v>
      </c>
      <c r="AV141" s="30">
        <v>84.208015441894531</v>
      </c>
      <c r="AW141" s="148">
        <v>0.27453988790512079</v>
      </c>
      <c r="AX141" s="30">
        <v>49.537890660000002</v>
      </c>
      <c r="AY141" s="30">
        <v>262.42330932617188</v>
      </c>
      <c r="AZ141" s="30">
        <v>1172</v>
      </c>
      <c r="BA141" s="30">
        <v>85.000465393066406</v>
      </c>
      <c r="BB141" s="148">
        <v>0.45100000000000001</v>
      </c>
      <c r="BC141" s="30">
        <v>50.01</v>
      </c>
      <c r="BD141" s="30">
        <v>322.39999999999998</v>
      </c>
      <c r="BE141" s="30">
        <v>85.4622802734375</v>
      </c>
      <c r="BF141" s="147">
        <v>0.35899999999999999</v>
      </c>
      <c r="BG141" s="30">
        <v>50.21</v>
      </c>
      <c r="BH141" s="30">
        <v>293.60000000000002</v>
      </c>
      <c r="BI141" s="30">
        <v>83.585296630859375</v>
      </c>
      <c r="BJ141" s="148">
        <v>0.41199999999999998</v>
      </c>
      <c r="BK141" s="30">
        <v>49.342831279999999</v>
      </c>
      <c r="BL141" s="30">
        <v>308.2</v>
      </c>
      <c r="BM141" s="30">
        <v>84.310249328613281</v>
      </c>
      <c r="BN141" s="148">
        <v>0.316</v>
      </c>
      <c r="BO141" s="30">
        <v>49.659730719999999</v>
      </c>
      <c r="BP141" s="30">
        <v>277.5</v>
      </c>
      <c r="BQ141" s="148">
        <v>0.11</v>
      </c>
      <c r="BR141" s="148">
        <v>2.1999999999999999E-2</v>
      </c>
      <c r="BS141" s="148">
        <v>7.0000000000000001E-3</v>
      </c>
      <c r="BT141" s="148">
        <v>0.78200000000000003</v>
      </c>
      <c r="BU141" s="148">
        <v>7.8E-2</v>
      </c>
      <c r="BV141" s="148">
        <v>1.0000000474974511E-3</v>
      </c>
      <c r="BW141" s="148"/>
      <c r="BX141" s="148">
        <v>0.20899999999999999</v>
      </c>
      <c r="BY141" s="148">
        <v>0.65500000000000003</v>
      </c>
      <c r="BZ141" s="1"/>
      <c r="CA141" s="150">
        <v>7366.6298828125</v>
      </c>
      <c r="CB141" s="150">
        <v>9021.34</v>
      </c>
      <c r="CC141" s="124" t="s">
        <v>4129</v>
      </c>
      <c r="CD141" t="s">
        <v>4634</v>
      </c>
    </row>
    <row r="142" spans="1:82" x14ac:dyDescent="0.3">
      <c r="A142" s="1">
        <v>121094080</v>
      </c>
      <c r="B142" s="124" t="s">
        <v>4129</v>
      </c>
      <c r="C142" t="s">
        <v>49</v>
      </c>
      <c r="D142" t="s">
        <v>689</v>
      </c>
      <c r="E142" s="30">
        <v>83.500999450683594</v>
      </c>
      <c r="F142" s="30">
        <v>84.898193359375</v>
      </c>
      <c r="G142" s="30">
        <v>84.651168823242188</v>
      </c>
      <c r="H142" s="30">
        <v>86.832916259765625</v>
      </c>
      <c r="I142" s="1">
        <v>337</v>
      </c>
      <c r="J142" s="1">
        <v>1</v>
      </c>
      <c r="K142" s="1">
        <v>6</v>
      </c>
      <c r="L142" t="s">
        <v>3804</v>
      </c>
      <c r="M142" t="s">
        <v>3910</v>
      </c>
      <c r="N142" t="s">
        <v>3917</v>
      </c>
      <c r="O142" t="s">
        <v>3923</v>
      </c>
      <c r="P142" s="148">
        <v>0.56345176696777344</v>
      </c>
      <c r="Q142" s="30">
        <v>49.334248270000003</v>
      </c>
      <c r="R142" s="30">
        <v>359.89846801757813</v>
      </c>
      <c r="S142" s="1">
        <v>131</v>
      </c>
      <c r="T142" s="1">
        <v>131</v>
      </c>
      <c r="U142" s="148">
        <v>1</v>
      </c>
      <c r="V142" s="148">
        <v>0.56345176696777344</v>
      </c>
      <c r="W142" s="149">
        <v>49.90878807</v>
      </c>
      <c r="X142" s="149">
        <v>359.89846801757813</v>
      </c>
      <c r="Y142" s="1">
        <v>131</v>
      </c>
      <c r="Z142" s="30">
        <v>85.524818420410156</v>
      </c>
      <c r="AA142" s="148">
        <v>0.77900000000000003</v>
      </c>
      <c r="AB142" s="30">
        <v>50.2</v>
      </c>
      <c r="AC142" s="30">
        <v>416.8</v>
      </c>
      <c r="AD142" s="30">
        <v>86.616943359375</v>
      </c>
      <c r="AE142" s="148">
        <v>0.77900000000000003</v>
      </c>
      <c r="AF142" s="30">
        <v>50.54</v>
      </c>
      <c r="AG142" s="30">
        <v>416.8</v>
      </c>
      <c r="AH142" s="30"/>
      <c r="AI142" s="148">
        <v>0.78900000000000003</v>
      </c>
      <c r="AJ142" s="30">
        <v>0</v>
      </c>
      <c r="AK142" s="30">
        <v>403.5</v>
      </c>
      <c r="AL142" s="30"/>
      <c r="AM142" s="148">
        <v>0.78900000000000003</v>
      </c>
      <c r="AN142" s="30">
        <v>0</v>
      </c>
      <c r="AO142" s="30">
        <v>403.5</v>
      </c>
      <c r="AP142" s="148">
        <v>0.50253808498382568</v>
      </c>
      <c r="AQ142" s="30">
        <v>49.791037789999997</v>
      </c>
      <c r="AR142" s="30">
        <v>349.74618530273438</v>
      </c>
      <c r="AS142" s="30">
        <v>131</v>
      </c>
      <c r="AT142" s="30">
        <v>131</v>
      </c>
      <c r="AU142" s="148">
        <v>1</v>
      </c>
      <c r="AV142" s="30">
        <v>86.832916259765625</v>
      </c>
      <c r="AW142" s="148">
        <v>0.50253808498382568</v>
      </c>
      <c r="AX142" s="30">
        <v>51.042265550000003</v>
      </c>
      <c r="AY142" s="30">
        <v>349.74618530273438</v>
      </c>
      <c r="AZ142" s="30">
        <v>131</v>
      </c>
      <c r="BA142" s="30">
        <v>90.031700134277344</v>
      </c>
      <c r="BB142" s="148">
        <v>0.83200000000000007</v>
      </c>
      <c r="BC142" s="30">
        <v>52.45</v>
      </c>
      <c r="BD142" s="30">
        <v>431.6</v>
      </c>
      <c r="BE142" s="30">
        <v>91.081787109375</v>
      </c>
      <c r="BF142" s="147">
        <v>0.83200000000000007</v>
      </c>
      <c r="BG142" s="30">
        <v>52.98</v>
      </c>
      <c r="BH142" s="30">
        <v>431.6</v>
      </c>
      <c r="BI142" s="30"/>
      <c r="BJ142" s="148">
        <v>0.754</v>
      </c>
      <c r="BK142" s="30">
        <v>0</v>
      </c>
      <c r="BL142" s="30">
        <v>398.2</v>
      </c>
      <c r="BM142" s="30"/>
      <c r="BN142" s="148">
        <v>0.754</v>
      </c>
      <c r="BO142" s="30">
        <v>0</v>
      </c>
      <c r="BP142" s="30">
        <v>398.2</v>
      </c>
      <c r="BQ142" s="148">
        <v>0.13400000000000001</v>
      </c>
      <c r="BR142" s="148">
        <v>2.1000000000000001E-2</v>
      </c>
      <c r="BS142" s="148"/>
      <c r="BT142" s="148">
        <v>0.74199999999999999</v>
      </c>
      <c r="BU142" s="148">
        <v>9.8000000000000004E-2</v>
      </c>
      <c r="BV142" s="148">
        <v>6.0000000521540642E-3</v>
      </c>
      <c r="BW142" s="148"/>
      <c r="BX142" s="148">
        <v>0.17799999999999999</v>
      </c>
      <c r="BY142" s="148">
        <v>0.74459999999999993</v>
      </c>
      <c r="BZ142" s="1">
        <v>0</v>
      </c>
      <c r="CA142" s="150">
        <v>7525.7998046875</v>
      </c>
      <c r="CB142" s="150">
        <v>8523.5</v>
      </c>
      <c r="CC142" s="124" t="s">
        <v>4129</v>
      </c>
      <c r="CD142" t="s">
        <v>4634</v>
      </c>
    </row>
    <row r="143" spans="1:82" x14ac:dyDescent="0.3">
      <c r="A143" s="1">
        <v>121103000</v>
      </c>
      <c r="B143" s="124" t="s">
        <v>4130</v>
      </c>
      <c r="C143" t="s">
        <v>50</v>
      </c>
      <c r="D143" t="s">
        <v>690</v>
      </c>
      <c r="E143" s="30">
        <v>85.994659423828125</v>
      </c>
      <c r="F143" s="30">
        <v>87.637321472167969</v>
      </c>
      <c r="G143" s="30">
        <v>87.299163818359375</v>
      </c>
      <c r="H143" s="30">
        <v>88.686775207519531</v>
      </c>
      <c r="I143" s="1">
        <v>148</v>
      </c>
      <c r="J143" s="1">
        <v>4</v>
      </c>
      <c r="K143" s="1">
        <v>8</v>
      </c>
      <c r="L143" t="s">
        <v>3804</v>
      </c>
      <c r="M143" t="s">
        <v>3910</v>
      </c>
      <c r="N143" t="s">
        <v>3919</v>
      </c>
      <c r="O143" t="s">
        <v>3921</v>
      </c>
      <c r="P143" s="148">
        <v>0.4296875</v>
      </c>
      <c r="Q143" s="30">
        <v>50.371517189999999</v>
      </c>
      <c r="R143" s="30">
        <v>338.28125</v>
      </c>
      <c r="S143" s="1">
        <v>224</v>
      </c>
      <c r="T143" s="1">
        <v>224</v>
      </c>
      <c r="U143" s="148">
        <v>1</v>
      </c>
      <c r="V143" s="148">
        <v>0.4296875</v>
      </c>
      <c r="W143" s="149">
        <v>51.043725600000002</v>
      </c>
      <c r="X143" s="149">
        <v>338.28125</v>
      </c>
      <c r="Y143" s="1">
        <v>224</v>
      </c>
      <c r="Z143" s="30">
        <v>85.524818420410156</v>
      </c>
      <c r="AA143" s="148">
        <v>0.435</v>
      </c>
      <c r="AB143" s="30">
        <v>50.2</v>
      </c>
      <c r="AC143" s="30">
        <v>327.39999999999998</v>
      </c>
      <c r="AD143" s="30">
        <v>87.205978393554688</v>
      </c>
      <c r="AE143" s="148">
        <v>0.435</v>
      </c>
      <c r="AF143" s="30">
        <v>50.74</v>
      </c>
      <c r="AG143" s="30">
        <v>327.39999999999998</v>
      </c>
      <c r="AH143" s="30"/>
      <c r="AI143" s="148"/>
      <c r="AJ143" s="30"/>
      <c r="AK143" s="30"/>
      <c r="AL143" s="30"/>
      <c r="AM143" s="148"/>
      <c r="AN143" s="30"/>
      <c r="AO143" s="30"/>
      <c r="AP143" s="148">
        <v>0.4296875</v>
      </c>
      <c r="AQ143" s="30">
        <v>51.447429460000002</v>
      </c>
      <c r="AR143" s="30">
        <v>314.84375</v>
      </c>
      <c r="AS143" s="30">
        <v>225</v>
      </c>
      <c r="AT143" s="30">
        <v>225</v>
      </c>
      <c r="AU143" s="148">
        <v>1</v>
      </c>
      <c r="AV143" s="30">
        <v>88.686775207519531</v>
      </c>
      <c r="AW143" s="148">
        <v>0.4296875</v>
      </c>
      <c r="AX143" s="30">
        <v>52.104743030000002</v>
      </c>
      <c r="AY143" s="30">
        <v>314.84375</v>
      </c>
      <c r="AZ143" s="30">
        <v>225</v>
      </c>
      <c r="BA143" s="30">
        <v>87.062446594238281</v>
      </c>
      <c r="BB143" s="148">
        <v>0.35199999999999998</v>
      </c>
      <c r="BC143" s="30">
        <v>51.01</v>
      </c>
      <c r="BD143" s="30">
        <v>294.39999999999998</v>
      </c>
      <c r="BE143" s="30">
        <v>88.2213134765625</v>
      </c>
      <c r="BF143" s="147">
        <v>0.35199999999999998</v>
      </c>
      <c r="BG143" s="30">
        <v>51.57</v>
      </c>
      <c r="BH143" s="30">
        <v>294.39999999999998</v>
      </c>
      <c r="BI143" s="30"/>
      <c r="BJ143" s="148"/>
      <c r="BK143" s="30"/>
      <c r="BL143" s="30"/>
      <c r="BM143" s="30"/>
      <c r="BN143" s="148"/>
      <c r="BO143" s="30"/>
      <c r="BP143" s="30"/>
      <c r="BQ143" s="148"/>
      <c r="BR143" s="148"/>
      <c r="BS143" s="148"/>
      <c r="BT143" s="148">
        <v>0.93900000000000006</v>
      </c>
      <c r="BU143" s="148"/>
      <c r="BV143" s="148">
        <v>6.1000000685453408E-2</v>
      </c>
      <c r="BW143" s="148"/>
      <c r="BX143" s="148">
        <v>0.17599999999999999</v>
      </c>
      <c r="BY143" s="148">
        <v>0.53029999999999999</v>
      </c>
      <c r="BZ143" s="1">
        <v>1</v>
      </c>
      <c r="CA143" s="150">
        <v>8223.5302734375</v>
      </c>
      <c r="CB143" s="150">
        <v>8541.16</v>
      </c>
      <c r="CC143" s="124" t="s">
        <v>4130</v>
      </c>
      <c r="CD143" t="s">
        <v>4635</v>
      </c>
    </row>
    <row r="144" spans="1:82" x14ac:dyDescent="0.3">
      <c r="A144" s="1">
        <v>121104040</v>
      </c>
      <c r="B144" s="124" t="s">
        <v>4130</v>
      </c>
      <c r="C144" t="s">
        <v>50</v>
      </c>
      <c r="D144" t="s">
        <v>691</v>
      </c>
      <c r="E144" s="30">
        <v>86.117584228515625</v>
      </c>
      <c r="F144" s="30">
        <v>87.799224853515625</v>
      </c>
      <c r="G144" s="30">
        <v>86.510505676269531</v>
      </c>
      <c r="H144" s="30">
        <v>88.336463928222656</v>
      </c>
      <c r="I144" s="1">
        <v>330</v>
      </c>
      <c r="J144" s="1" t="s">
        <v>4733</v>
      </c>
      <c r="K144" s="1">
        <v>8</v>
      </c>
      <c r="L144" t="s">
        <v>3804</v>
      </c>
      <c r="M144" t="s">
        <v>3910</v>
      </c>
      <c r="N144" t="s">
        <v>3919</v>
      </c>
      <c r="O144" t="s">
        <v>3921</v>
      </c>
      <c r="P144" s="148">
        <v>0.36190477013587952</v>
      </c>
      <c r="Q144" s="30">
        <v>50.422649579999998</v>
      </c>
      <c r="R144" s="30">
        <v>314.76190185546881</v>
      </c>
      <c r="S144" s="1">
        <v>351</v>
      </c>
      <c r="T144" s="1">
        <v>351</v>
      </c>
      <c r="U144" s="148">
        <v>1</v>
      </c>
      <c r="V144" s="148">
        <v>0.36190477013587952</v>
      </c>
      <c r="W144" s="149">
        <v>51.110806539999999</v>
      </c>
      <c r="X144" s="149">
        <v>314.76190185546881</v>
      </c>
      <c r="Y144" s="1">
        <v>351</v>
      </c>
      <c r="Z144" s="30">
        <v>85.826911926269531</v>
      </c>
      <c r="AA144" s="148">
        <v>0.46800000000000003</v>
      </c>
      <c r="AB144" s="30">
        <v>50.3</v>
      </c>
      <c r="AC144" s="30">
        <v>333.3</v>
      </c>
      <c r="AD144" s="30">
        <v>87.618309020996094</v>
      </c>
      <c r="AE144" s="148">
        <v>0.46800000000000003</v>
      </c>
      <c r="AF144" s="30">
        <v>50.88</v>
      </c>
      <c r="AG144" s="30">
        <v>333.3</v>
      </c>
      <c r="AH144" s="30">
        <v>85.926567077636719</v>
      </c>
      <c r="AI144" s="148">
        <v>0.39400000000000002</v>
      </c>
      <c r="AJ144" s="30">
        <v>50.349251809999998</v>
      </c>
      <c r="AK144" s="30">
        <v>320.8</v>
      </c>
      <c r="AL144" s="30">
        <v>87.187774658203125</v>
      </c>
      <c r="AM144" s="148">
        <v>0.33300000000000002</v>
      </c>
      <c r="AN144" s="30">
        <v>50.747527820000002</v>
      </c>
      <c r="AO144" s="30">
        <v>307.5</v>
      </c>
      <c r="AP144" s="148">
        <v>0.24761904776096341</v>
      </c>
      <c r="AQ144" s="30">
        <v>50.954099339999999</v>
      </c>
      <c r="AR144" s="30">
        <v>273.33334350585938</v>
      </c>
      <c r="AS144" s="30">
        <v>351</v>
      </c>
      <c r="AT144" s="30">
        <v>351</v>
      </c>
      <c r="AU144" s="148">
        <v>1</v>
      </c>
      <c r="AV144" s="30">
        <v>88.336463928222656</v>
      </c>
      <c r="AW144" s="148">
        <v>0.24761904776096341</v>
      </c>
      <c r="AX144" s="30">
        <v>51.903970039999997</v>
      </c>
      <c r="AY144" s="30">
        <v>273.33334350585938</v>
      </c>
      <c r="AZ144" s="30">
        <v>351</v>
      </c>
      <c r="BA144" s="30">
        <v>87.722282409667969</v>
      </c>
      <c r="BB144" s="148">
        <v>0.39</v>
      </c>
      <c r="BC144" s="30">
        <v>51.33</v>
      </c>
      <c r="BD144" s="30">
        <v>301.3</v>
      </c>
      <c r="BE144" s="30">
        <v>88.748779296875</v>
      </c>
      <c r="BF144" s="147">
        <v>0.39</v>
      </c>
      <c r="BG144" s="30">
        <v>51.83</v>
      </c>
      <c r="BH144" s="30">
        <v>301.3</v>
      </c>
      <c r="BI144" s="30">
        <v>84.949844360351563</v>
      </c>
      <c r="BJ144" s="148">
        <v>0.30299999999999999</v>
      </c>
      <c r="BK144" s="30">
        <v>50.007533340000002</v>
      </c>
      <c r="BL144" s="30">
        <v>278.7</v>
      </c>
      <c r="BM144" s="30">
        <v>86.395492553710938</v>
      </c>
      <c r="BN144" s="148">
        <v>0.23300000000000001</v>
      </c>
      <c r="BO144" s="30">
        <v>50.69896181</v>
      </c>
      <c r="BP144" s="30">
        <v>250.3</v>
      </c>
      <c r="BQ144" s="148"/>
      <c r="BR144" s="148">
        <v>0.03</v>
      </c>
      <c r="BS144" s="148"/>
      <c r="BT144" s="148">
        <v>0.89400000000000002</v>
      </c>
      <c r="BU144" s="148">
        <v>5.5E-2</v>
      </c>
      <c r="BV144" s="148">
        <v>2.0999999716877941E-2</v>
      </c>
      <c r="BW144" s="148"/>
      <c r="BX144" s="148">
        <v>0.16700000000000001</v>
      </c>
      <c r="BY144" s="148">
        <v>0.59299999999999997</v>
      </c>
      <c r="BZ144" s="1">
        <v>1</v>
      </c>
      <c r="CA144" s="150">
        <v>7608.64013671875</v>
      </c>
      <c r="CB144" s="150">
        <v>8104.84</v>
      </c>
      <c r="CC144" s="124" t="s">
        <v>4130</v>
      </c>
      <c r="CD144" t="s">
        <v>4635</v>
      </c>
    </row>
    <row r="145" spans="1:82" x14ac:dyDescent="0.3">
      <c r="A145" s="1">
        <v>121104060</v>
      </c>
      <c r="B145" s="124" t="s">
        <v>4130</v>
      </c>
      <c r="C145" t="s">
        <v>50</v>
      </c>
      <c r="D145" t="s">
        <v>692</v>
      </c>
      <c r="E145" s="30">
        <v>82.319770812988281</v>
      </c>
      <c r="F145" s="30">
        <v>83.379371643066406</v>
      </c>
      <c r="G145" s="30">
        <v>83.016845703125</v>
      </c>
      <c r="H145" s="30">
        <v>83.974700927734375</v>
      </c>
      <c r="I145" s="1">
        <v>118</v>
      </c>
      <c r="J145" s="1" t="s">
        <v>4733</v>
      </c>
      <c r="K145" s="1">
        <v>3</v>
      </c>
      <c r="L145" t="s">
        <v>3804</v>
      </c>
      <c r="M145" t="s">
        <v>3910</v>
      </c>
      <c r="N145" t="s">
        <v>3919</v>
      </c>
      <c r="O145" t="s">
        <v>3921</v>
      </c>
      <c r="P145" s="148">
        <v>0.43999999761581421</v>
      </c>
      <c r="Q145" s="30">
        <v>48.842901550000001</v>
      </c>
      <c r="R145" s="30">
        <v>316</v>
      </c>
      <c r="S145" s="1">
        <v>30</v>
      </c>
      <c r="T145" s="1">
        <v>30</v>
      </c>
      <c r="U145" s="148">
        <v>1</v>
      </c>
      <c r="V145" s="148">
        <v>0.43999999761581421</v>
      </c>
      <c r="W145" s="149">
        <v>49.279473779999996</v>
      </c>
      <c r="X145" s="149">
        <v>316</v>
      </c>
      <c r="Y145" s="1">
        <v>30</v>
      </c>
      <c r="Z145" s="30">
        <v>81.89971923828125</v>
      </c>
      <c r="AA145" s="148">
        <v>0.44400000000000001</v>
      </c>
      <c r="AB145" s="30">
        <v>49</v>
      </c>
      <c r="AC145" s="30">
        <v>331.5</v>
      </c>
      <c r="AD145" s="30">
        <v>83.671760559082031</v>
      </c>
      <c r="AE145" s="148">
        <v>0.44400000000000001</v>
      </c>
      <c r="AF145" s="30">
        <v>49.54</v>
      </c>
      <c r="AG145" s="30">
        <v>331.5</v>
      </c>
      <c r="AH145" s="30">
        <v>83.648155212402344</v>
      </c>
      <c r="AI145" s="148">
        <v>0.40799999999999997</v>
      </c>
      <c r="AJ145" s="30">
        <v>49.594611149999999</v>
      </c>
      <c r="AK145" s="30">
        <v>332.6</v>
      </c>
      <c r="AL145" s="30">
        <v>84.796401977539063</v>
      </c>
      <c r="AM145" s="148">
        <v>0.33300000000000002</v>
      </c>
      <c r="AN145" s="30">
        <v>49.933745649999999</v>
      </c>
      <c r="AO145" s="30">
        <v>313.2</v>
      </c>
      <c r="AP145" s="148">
        <v>0.239999994635582</v>
      </c>
      <c r="AQ145" s="30">
        <v>48.768721309999997</v>
      </c>
      <c r="AR145" s="30"/>
      <c r="AS145" s="30">
        <v>30</v>
      </c>
      <c r="AT145" s="30">
        <v>30</v>
      </c>
      <c r="AU145" s="148">
        <v>1</v>
      </c>
      <c r="AV145" s="30">
        <v>83.974700927734375</v>
      </c>
      <c r="AW145" s="148">
        <v>0.239999994635582</v>
      </c>
      <c r="AX145" s="30">
        <v>49.404170049999998</v>
      </c>
      <c r="AY145" s="30"/>
      <c r="AZ145" s="30">
        <v>30</v>
      </c>
      <c r="BA145" s="30">
        <v>82.794143676757813</v>
      </c>
      <c r="BB145" s="148">
        <v>0.46300000000000002</v>
      </c>
      <c r="BC145" s="30">
        <v>48.94</v>
      </c>
      <c r="BD145" s="30">
        <v>301.89999999999998</v>
      </c>
      <c r="BE145" s="30">
        <v>83.575584411621094</v>
      </c>
      <c r="BF145" s="147">
        <v>0.46300000000000002</v>
      </c>
      <c r="BG145" s="30">
        <v>49.28</v>
      </c>
      <c r="BH145" s="30">
        <v>301.89999999999998</v>
      </c>
      <c r="BI145" s="30">
        <v>81.930656433105469</v>
      </c>
      <c r="BJ145" s="148">
        <v>0.31</v>
      </c>
      <c r="BK145" s="30">
        <v>48.536818099999998</v>
      </c>
      <c r="BL145" s="30">
        <v>281.5</v>
      </c>
      <c r="BM145" s="30">
        <v>82.275970458984375</v>
      </c>
      <c r="BN145" s="148">
        <v>0.248</v>
      </c>
      <c r="BO145" s="30">
        <v>48.645900419999997</v>
      </c>
      <c r="BP145" s="30">
        <v>257.39999999999998</v>
      </c>
      <c r="BQ145" s="148"/>
      <c r="BR145" s="148"/>
      <c r="BS145" s="148"/>
      <c r="BT145" s="148">
        <v>0.90700000000000003</v>
      </c>
      <c r="BU145" s="148">
        <v>5.8999999999999997E-2</v>
      </c>
      <c r="BV145" s="148">
        <v>3.4000001847743988E-2</v>
      </c>
      <c r="BW145" s="148"/>
      <c r="BX145" s="148">
        <v>0.17799999999999999</v>
      </c>
      <c r="BY145" s="148">
        <v>0.63490000000000002</v>
      </c>
      <c r="BZ145" s="1">
        <v>1</v>
      </c>
      <c r="CA145" s="150">
        <v>10115.6796875</v>
      </c>
      <c r="CB145" s="150">
        <v>10907.77</v>
      </c>
      <c r="CC145" s="124" t="s">
        <v>4130</v>
      </c>
      <c r="CD145" t="s">
        <v>4634</v>
      </c>
    </row>
    <row r="146" spans="1:82" x14ac:dyDescent="0.3">
      <c r="A146" s="1">
        <v>130541050</v>
      </c>
      <c r="B146" s="124" t="s">
        <v>4131</v>
      </c>
      <c r="C146" t="s">
        <v>51</v>
      </c>
      <c r="D146" t="s">
        <v>693</v>
      </c>
      <c r="E146" s="30">
        <v>83.726531982421875</v>
      </c>
      <c r="F146" s="30">
        <v>85.744361877441406</v>
      </c>
      <c r="G146" s="30">
        <v>79.652503967285156</v>
      </c>
      <c r="H146" s="30">
        <v>82.157127380371094</v>
      </c>
      <c r="I146" s="1">
        <v>31</v>
      </c>
      <c r="J146" s="1">
        <v>7</v>
      </c>
      <c r="K146" s="1">
        <v>12</v>
      </c>
      <c r="L146" t="s">
        <v>3869</v>
      </c>
      <c r="M146" t="s">
        <v>3912</v>
      </c>
      <c r="N146" t="s">
        <v>3917</v>
      </c>
      <c r="O146" t="s">
        <v>3921</v>
      </c>
      <c r="P146" s="148"/>
      <c r="Q146" s="30">
        <v>49.42806298</v>
      </c>
      <c r="R146" s="30"/>
      <c r="S146" s="1">
        <v>20</v>
      </c>
      <c r="T146" s="1">
        <v>12</v>
      </c>
      <c r="U146" s="148">
        <v>0.60000002384185791</v>
      </c>
      <c r="V146" s="148"/>
      <c r="W146" s="149">
        <v>50.259389919999997</v>
      </c>
      <c r="X146" s="149"/>
      <c r="Y146" s="1">
        <v>12</v>
      </c>
      <c r="Z146" s="30">
        <v>83.108085632324219</v>
      </c>
      <c r="AA146" s="148">
        <v>0.45500000000000002</v>
      </c>
      <c r="AB146" s="30">
        <v>49.4</v>
      </c>
      <c r="AC146" s="30">
        <v>309.10000000000002</v>
      </c>
      <c r="AD146" s="30">
        <v>83.61285400390625</v>
      </c>
      <c r="AE146" s="148">
        <v>0.42899999999999999</v>
      </c>
      <c r="AF146" s="30">
        <v>49.52</v>
      </c>
      <c r="AG146" s="30">
        <v>271.39999999999998</v>
      </c>
      <c r="AH146" s="30">
        <v>82.866676330566406</v>
      </c>
      <c r="AI146" s="148">
        <v>0.38500000000000001</v>
      </c>
      <c r="AJ146" s="30">
        <v>49.335774370000003</v>
      </c>
      <c r="AK146" s="30">
        <v>292.3</v>
      </c>
      <c r="AL146" s="30"/>
      <c r="AM146" s="148">
        <v>0.4</v>
      </c>
      <c r="AN146" s="30"/>
      <c r="AO146" s="30">
        <v>280</v>
      </c>
      <c r="AP146" s="148"/>
      <c r="AQ146" s="30">
        <v>46.664238699999999</v>
      </c>
      <c r="AR146" s="30"/>
      <c r="AS146" s="30">
        <v>20</v>
      </c>
      <c r="AT146" s="30">
        <v>12</v>
      </c>
      <c r="AU146" s="148">
        <v>0.60000002384185791</v>
      </c>
      <c r="AV146" s="30">
        <v>82.157127380371094</v>
      </c>
      <c r="AW146" s="148"/>
      <c r="AX146" s="30">
        <v>48.362491970000001</v>
      </c>
      <c r="AY146" s="30"/>
      <c r="AZ146" s="30">
        <v>12</v>
      </c>
      <c r="BA146" s="30">
        <v>78.154678344726563</v>
      </c>
      <c r="BB146" s="148">
        <v>0.21099999999999999</v>
      </c>
      <c r="BC146" s="30">
        <v>46.69</v>
      </c>
      <c r="BD146" s="30">
        <v>231.6</v>
      </c>
      <c r="BE146" s="30">
        <v>79.863052368164063</v>
      </c>
      <c r="BF146" s="147">
        <v>0.16700000000000001</v>
      </c>
      <c r="BG146" s="30">
        <v>47.45</v>
      </c>
      <c r="BH146" s="30">
        <v>200</v>
      </c>
      <c r="BI146" s="30">
        <v>83.334129333496094</v>
      </c>
      <c r="BJ146" s="148">
        <v>0.2</v>
      </c>
      <c r="BK146" s="30">
        <v>49.220479130000001</v>
      </c>
      <c r="BL146" s="30">
        <v>200</v>
      </c>
      <c r="BM146" s="30"/>
      <c r="BN146" s="148">
        <v>0.23100000000000001</v>
      </c>
      <c r="BO146" s="30"/>
      <c r="BP146" s="30">
        <v>200</v>
      </c>
      <c r="BQ146" s="148"/>
      <c r="BR146" s="148"/>
      <c r="BS146" s="148"/>
      <c r="BT146" s="148">
        <v>0.90300000000000002</v>
      </c>
      <c r="BU146" s="148"/>
      <c r="BV146" s="148">
        <v>9.7000002861022949E-2</v>
      </c>
      <c r="BW146" s="148"/>
      <c r="BX146" s="148">
        <v>0.19400000000000001</v>
      </c>
      <c r="BY146" s="148">
        <v>0.621</v>
      </c>
      <c r="BZ146" s="1"/>
      <c r="CA146" s="150">
        <v>28447.150390625</v>
      </c>
      <c r="CB146" s="150">
        <v>30137.05</v>
      </c>
      <c r="CC146" s="124" t="s">
        <v>4131</v>
      </c>
      <c r="CD146" t="s">
        <v>4633</v>
      </c>
    </row>
    <row r="147" spans="1:82" x14ac:dyDescent="0.3">
      <c r="A147" s="1">
        <v>130544020</v>
      </c>
      <c r="B147" s="124" t="s">
        <v>4131</v>
      </c>
      <c r="C147" t="s">
        <v>51</v>
      </c>
      <c r="D147" t="s">
        <v>694</v>
      </c>
      <c r="E147" s="30">
        <v>79.538276672363281</v>
      </c>
      <c r="F147" s="30">
        <v>81.896438598632813</v>
      </c>
      <c r="G147" s="30">
        <v>84.130508422851563</v>
      </c>
      <c r="H147" s="30">
        <v>85.713699340820313</v>
      </c>
      <c r="I147" s="1">
        <v>27</v>
      </c>
      <c r="J147" s="1" t="s">
        <v>4733</v>
      </c>
      <c r="K147" s="1">
        <v>6</v>
      </c>
      <c r="L147" t="s">
        <v>3869</v>
      </c>
      <c r="M147" t="s">
        <v>3912</v>
      </c>
      <c r="N147" t="s">
        <v>3917</v>
      </c>
      <c r="O147" t="s">
        <v>3921</v>
      </c>
      <c r="P147" s="148"/>
      <c r="Q147" s="30">
        <v>47.68590167</v>
      </c>
      <c r="R147" s="30"/>
      <c r="S147" s="1">
        <v>19</v>
      </c>
      <c r="T147" s="1">
        <v>15</v>
      </c>
      <c r="U147" s="148">
        <v>0.78947371244430542</v>
      </c>
      <c r="V147" s="148"/>
      <c r="W147" s="149">
        <v>48.665033020000003</v>
      </c>
      <c r="X147" s="149"/>
      <c r="Y147" s="1">
        <v>15</v>
      </c>
      <c r="Z147" s="30">
        <v>82.50390625</v>
      </c>
      <c r="AA147" s="148">
        <v>0.35299999999999998</v>
      </c>
      <c r="AB147" s="30">
        <v>49.2</v>
      </c>
      <c r="AC147" s="30">
        <v>300</v>
      </c>
      <c r="AD147" s="30">
        <v>84.879287719726563</v>
      </c>
      <c r="AE147" s="148">
        <v>0.35699999999999998</v>
      </c>
      <c r="AF147" s="30">
        <v>49.95</v>
      </c>
      <c r="AG147" s="30">
        <v>292.89999999999998</v>
      </c>
      <c r="AH147" s="30">
        <v>86.288429260253906</v>
      </c>
      <c r="AI147" s="148">
        <v>0.38500000000000001</v>
      </c>
      <c r="AJ147" s="30">
        <v>50.469107690000001</v>
      </c>
      <c r="AK147" s="30">
        <v>300</v>
      </c>
      <c r="AL147" s="30">
        <v>87.526130676269531</v>
      </c>
      <c r="AM147" s="148">
        <v>0.36399999999999999</v>
      </c>
      <c r="AN147" s="30">
        <v>50.862668669999998</v>
      </c>
      <c r="AO147" s="30">
        <v>290.89999999999998</v>
      </c>
      <c r="AP147" s="148"/>
      <c r="AQ147" s="30">
        <v>49.465349660000001</v>
      </c>
      <c r="AR147" s="30"/>
      <c r="AS147" s="30">
        <v>19</v>
      </c>
      <c r="AT147" s="30">
        <v>15</v>
      </c>
      <c r="AU147" s="148">
        <v>0.78947371244430542</v>
      </c>
      <c r="AV147" s="30">
        <v>85.713699340820313</v>
      </c>
      <c r="AW147" s="148"/>
      <c r="AX147" s="30">
        <v>50.400821749999999</v>
      </c>
      <c r="AY147" s="30"/>
      <c r="AZ147" s="30">
        <v>15</v>
      </c>
      <c r="BA147" s="30">
        <v>81.804389953613281</v>
      </c>
      <c r="BB147" s="148">
        <v>5.8999999999999997E-2</v>
      </c>
      <c r="BC147" s="30">
        <v>48.46</v>
      </c>
      <c r="BD147" s="30">
        <v>211.8</v>
      </c>
      <c r="BE147" s="30">
        <v>83.453857421875</v>
      </c>
      <c r="BF147" s="147">
        <v>7.0999999999999994E-2</v>
      </c>
      <c r="BG147" s="30">
        <v>49.22</v>
      </c>
      <c r="BH147" s="30">
        <v>221.4</v>
      </c>
      <c r="BI147" s="30">
        <v>79.265411376953125</v>
      </c>
      <c r="BJ147" s="148">
        <v>0.23100000000000001</v>
      </c>
      <c r="BK147" s="30">
        <v>47.238517469999998</v>
      </c>
      <c r="BL147" s="30">
        <v>230.8</v>
      </c>
      <c r="BM147" s="30">
        <v>81.575294494628906</v>
      </c>
      <c r="BN147" s="148">
        <v>0.27300000000000002</v>
      </c>
      <c r="BO147" s="30">
        <v>48.29670308</v>
      </c>
      <c r="BP147" s="30">
        <v>236.4</v>
      </c>
      <c r="BQ147" s="148"/>
      <c r="BR147" s="148"/>
      <c r="BS147" s="148"/>
      <c r="BT147" s="148">
        <v>1</v>
      </c>
      <c r="BU147" s="148"/>
      <c r="BV147" s="148">
        <v>0</v>
      </c>
      <c r="BW147" s="148"/>
      <c r="BX147" s="148">
        <v>0.222</v>
      </c>
      <c r="BY147" s="148">
        <v>0.81500000000000006</v>
      </c>
      <c r="BZ147" s="1"/>
      <c r="CA147" s="150">
        <v>13902.169921875</v>
      </c>
      <c r="CB147" s="150">
        <v>14793.36</v>
      </c>
      <c r="CC147" s="124" t="s">
        <v>4131</v>
      </c>
      <c r="CD147" t="s">
        <v>4634</v>
      </c>
    </row>
    <row r="148" spans="1:82" x14ac:dyDescent="0.3">
      <c r="A148" s="1">
        <v>130553000</v>
      </c>
      <c r="B148" s="124" t="s">
        <v>4132</v>
      </c>
      <c r="C148" t="s">
        <v>52</v>
      </c>
      <c r="D148" t="s">
        <v>695</v>
      </c>
      <c r="E148" s="30">
        <v>88.640190124511719</v>
      </c>
      <c r="F148" s="30">
        <v>88.702690124511719</v>
      </c>
      <c r="G148" s="30">
        <v>84.755699157714844</v>
      </c>
      <c r="H148" s="30">
        <v>85.99383544921875</v>
      </c>
      <c r="I148" s="1">
        <v>142</v>
      </c>
      <c r="J148" s="1">
        <v>6</v>
      </c>
      <c r="K148" s="1">
        <v>8</v>
      </c>
      <c r="L148" t="s">
        <v>3869</v>
      </c>
      <c r="M148" t="s">
        <v>3912</v>
      </c>
      <c r="N148" t="s">
        <v>3917</v>
      </c>
      <c r="O148" t="s">
        <v>3921</v>
      </c>
      <c r="P148" s="148">
        <v>0.39849624037742609</v>
      </c>
      <c r="Q148" s="30">
        <v>51.471962599999998</v>
      </c>
      <c r="R148" s="30">
        <v>337.593994140625</v>
      </c>
      <c r="S148" s="1">
        <v>271</v>
      </c>
      <c r="T148" s="1">
        <v>151</v>
      </c>
      <c r="U148" s="148">
        <v>0.55719554424285889</v>
      </c>
      <c r="V148" s="148">
        <v>0.36000001430511469</v>
      </c>
      <c r="W148" s="149">
        <v>51.485153220000001</v>
      </c>
      <c r="X148" s="149">
        <v>322.66665649414063</v>
      </c>
      <c r="Y148" s="1">
        <v>151</v>
      </c>
      <c r="Z148" s="30">
        <v>84.316452026367188</v>
      </c>
      <c r="AA148" s="148">
        <v>0.41299999999999998</v>
      </c>
      <c r="AB148" s="30">
        <v>49.8</v>
      </c>
      <c r="AC148" s="30">
        <v>328.7</v>
      </c>
      <c r="AD148" s="30">
        <v>85.733390808105469</v>
      </c>
      <c r="AE148" s="148">
        <v>0.37</v>
      </c>
      <c r="AF148" s="30">
        <v>50.24</v>
      </c>
      <c r="AG148" s="30">
        <v>311.10000000000002</v>
      </c>
      <c r="AH148" s="30">
        <v>81.272445678710938</v>
      </c>
      <c r="AI148" s="148">
        <v>0.34100000000000003</v>
      </c>
      <c r="AJ148" s="30">
        <v>48.807743090000002</v>
      </c>
      <c r="AK148" s="30">
        <v>308.7</v>
      </c>
      <c r="AL148" s="30">
        <v>83.032119750976563</v>
      </c>
      <c r="AM148" s="148">
        <v>0.34200000000000003</v>
      </c>
      <c r="AN148" s="30">
        <v>49.333363800000001</v>
      </c>
      <c r="AO148" s="30">
        <v>305.3</v>
      </c>
      <c r="AP148" s="148">
        <v>0.41353383660316467</v>
      </c>
      <c r="AQ148" s="30">
        <v>49.856421580000003</v>
      </c>
      <c r="AR148" s="30">
        <v>324.06015014648438</v>
      </c>
      <c r="AS148" s="30">
        <v>269</v>
      </c>
      <c r="AT148" s="30">
        <v>149</v>
      </c>
      <c r="AU148" s="148">
        <v>0.55719554424285889</v>
      </c>
      <c r="AV148" s="30">
        <v>85.99383544921875</v>
      </c>
      <c r="AW148" s="148">
        <v>0.40000000596046448</v>
      </c>
      <c r="AX148" s="30">
        <v>50.561371610000002</v>
      </c>
      <c r="AY148" s="30">
        <v>313.33334350585938</v>
      </c>
      <c r="AZ148" s="30">
        <v>149</v>
      </c>
      <c r="BA148" s="30">
        <v>86.134552001953125</v>
      </c>
      <c r="BB148" s="148">
        <v>0.46800000000000003</v>
      </c>
      <c r="BC148" s="30">
        <v>50.56</v>
      </c>
      <c r="BD148" s="30">
        <v>319.89999999999998</v>
      </c>
      <c r="BE148" s="30">
        <v>87.653274536132813</v>
      </c>
      <c r="BF148" s="147">
        <v>0.43</v>
      </c>
      <c r="BG148" s="30">
        <v>51.29</v>
      </c>
      <c r="BH148" s="30">
        <v>296.2</v>
      </c>
      <c r="BI148" s="30">
        <v>85.34466552734375</v>
      </c>
      <c r="BJ148" s="148">
        <v>0.37</v>
      </c>
      <c r="BK148" s="30">
        <v>50.19985981</v>
      </c>
      <c r="BL148" s="30">
        <v>296.39999999999998</v>
      </c>
      <c r="BM148" s="30">
        <v>85.861572265625</v>
      </c>
      <c r="BN148" s="148">
        <v>0.35499999999999998</v>
      </c>
      <c r="BO148" s="30">
        <v>50.432869570000001</v>
      </c>
      <c r="BP148" s="30">
        <v>280.3</v>
      </c>
      <c r="BQ148" s="148"/>
      <c r="BR148" s="148">
        <v>6.3E-2</v>
      </c>
      <c r="BS148" s="148"/>
      <c r="BT148" s="148">
        <v>0.91500000000000004</v>
      </c>
      <c r="BU148" s="148"/>
      <c r="BV148" s="148">
        <v>2.0999999716877941E-2</v>
      </c>
      <c r="BW148" s="148"/>
      <c r="BX148" s="148">
        <v>0.13400000000000001</v>
      </c>
      <c r="BY148" s="148">
        <v>0.47299999999999998</v>
      </c>
      <c r="BZ148" s="1"/>
      <c r="CA148" s="150">
        <v>11272.5703125</v>
      </c>
      <c r="CB148" s="150">
        <v>12179.3</v>
      </c>
      <c r="CC148" s="124" t="s">
        <v>4132</v>
      </c>
      <c r="CD148" t="s">
        <v>4633</v>
      </c>
    </row>
    <row r="149" spans="1:82" x14ac:dyDescent="0.3">
      <c r="A149" s="1">
        <v>130554020</v>
      </c>
      <c r="B149" s="124" t="s">
        <v>4132</v>
      </c>
      <c r="C149" t="s">
        <v>52</v>
      </c>
      <c r="D149" t="s">
        <v>696</v>
      </c>
      <c r="E149" s="30">
        <v>90.99066162109375</v>
      </c>
      <c r="F149" s="30">
        <v>86.597084045410156</v>
      </c>
      <c r="G149" s="30">
        <v>89.239128112792969</v>
      </c>
      <c r="H149" s="30">
        <v>92.882255554199219</v>
      </c>
      <c r="I149" s="1">
        <v>242</v>
      </c>
      <c r="J149" s="1" t="s">
        <v>4733</v>
      </c>
      <c r="K149" s="1">
        <v>5</v>
      </c>
      <c r="L149" t="s">
        <v>3869</v>
      </c>
      <c r="M149" t="s">
        <v>3912</v>
      </c>
      <c r="N149" t="s">
        <v>3917</v>
      </c>
      <c r="O149" t="s">
        <v>3921</v>
      </c>
      <c r="P149" s="148">
        <v>0.4609375</v>
      </c>
      <c r="Q149" s="30">
        <v>52.449671469999998</v>
      </c>
      <c r="R149" s="30">
        <v>340.625</v>
      </c>
      <c r="S149" s="1">
        <v>136</v>
      </c>
      <c r="T149" s="1">
        <v>77</v>
      </c>
      <c r="U149" s="148">
        <v>0.56617647409439087</v>
      </c>
      <c r="V149" s="148">
        <v>0.33802816271781921</v>
      </c>
      <c r="W149" s="149">
        <v>50.612708320000003</v>
      </c>
      <c r="X149" s="149">
        <v>307.04226684570313</v>
      </c>
      <c r="Y149" s="1">
        <v>77</v>
      </c>
      <c r="Z149" s="30">
        <v>87.337371826171875</v>
      </c>
      <c r="AA149" s="148">
        <v>0.36799999999999999</v>
      </c>
      <c r="AB149" s="30">
        <v>50.8</v>
      </c>
      <c r="AC149" s="30">
        <v>333.1</v>
      </c>
      <c r="AD149" s="30">
        <v>86.027908325195313</v>
      </c>
      <c r="AE149" s="148">
        <v>0.24099999999999999</v>
      </c>
      <c r="AF149" s="30">
        <v>50.34</v>
      </c>
      <c r="AG149" s="30">
        <v>298.8</v>
      </c>
      <c r="AH149" s="30">
        <v>81.195083618164063</v>
      </c>
      <c r="AI149" s="148">
        <v>0.41199999999999998</v>
      </c>
      <c r="AJ149" s="30">
        <v>48.782120640000002</v>
      </c>
      <c r="AK149" s="30">
        <v>312.2</v>
      </c>
      <c r="AL149" s="30">
        <v>80.707328796386719</v>
      </c>
      <c r="AM149" s="148">
        <v>0.307</v>
      </c>
      <c r="AN149" s="30">
        <v>48.542240870000001</v>
      </c>
      <c r="AO149" s="30">
        <v>284</v>
      </c>
      <c r="AP149" s="148">
        <v>0.5</v>
      </c>
      <c r="AQ149" s="30">
        <v>52.66092699</v>
      </c>
      <c r="AR149" s="30">
        <v>331.25</v>
      </c>
      <c r="AS149" s="30">
        <v>136</v>
      </c>
      <c r="AT149" s="30">
        <v>77</v>
      </c>
      <c r="AU149" s="148">
        <v>0.56617647409439087</v>
      </c>
      <c r="AV149" s="30">
        <v>92.882255554199219</v>
      </c>
      <c r="AW149" s="148">
        <v>0.36619716882705688</v>
      </c>
      <c r="AX149" s="30">
        <v>54.509243980000001</v>
      </c>
      <c r="AY149" s="30">
        <v>295.774658203125</v>
      </c>
      <c r="AZ149" s="30">
        <v>77</v>
      </c>
      <c r="BA149" s="30">
        <v>96.320747375488281</v>
      </c>
      <c r="BB149" s="148">
        <v>0.58799999999999997</v>
      </c>
      <c r="BC149" s="30">
        <v>55.5</v>
      </c>
      <c r="BD149" s="30">
        <v>362.5</v>
      </c>
      <c r="BE149" s="30">
        <v>95.342063903808594</v>
      </c>
      <c r="BF149" s="147">
        <v>0.53</v>
      </c>
      <c r="BG149" s="30">
        <v>55.08</v>
      </c>
      <c r="BH149" s="30">
        <v>337.3</v>
      </c>
      <c r="BI149" s="30">
        <v>89.261177062988281</v>
      </c>
      <c r="BJ149" s="148">
        <v>0.496</v>
      </c>
      <c r="BK149" s="30">
        <v>52.107679009999998</v>
      </c>
      <c r="BL149" s="30">
        <v>316</v>
      </c>
      <c r="BM149" s="30">
        <v>87.175544738769531</v>
      </c>
      <c r="BN149" s="148">
        <v>0.4</v>
      </c>
      <c r="BO149" s="30">
        <v>51.08771823</v>
      </c>
      <c r="BP149" s="30">
        <v>280</v>
      </c>
      <c r="BQ149" s="148"/>
      <c r="BR149" s="148">
        <v>3.6999999999999998E-2</v>
      </c>
      <c r="BS149" s="148"/>
      <c r="BT149" s="148">
        <v>0.91700000000000004</v>
      </c>
      <c r="BU149" s="148">
        <v>2.9000000000000001E-2</v>
      </c>
      <c r="BV149" s="148">
        <v>1.7000000923871991E-2</v>
      </c>
      <c r="BW149" s="148"/>
      <c r="BX149" s="148">
        <v>0.22700000000000001</v>
      </c>
      <c r="BY149" s="148">
        <v>0.47299999999999998</v>
      </c>
      <c r="BZ149" s="1"/>
      <c r="CA149" s="150">
        <v>12571.4404296875</v>
      </c>
      <c r="CB149" s="150">
        <v>12956.29</v>
      </c>
      <c r="CC149" s="124" t="s">
        <v>4132</v>
      </c>
      <c r="CD149" t="s">
        <v>4634</v>
      </c>
    </row>
    <row r="150" spans="1:82" x14ac:dyDescent="0.3">
      <c r="A150" s="1">
        <v>130574020</v>
      </c>
      <c r="B150" s="124" t="s">
        <v>4133</v>
      </c>
      <c r="C150" t="s">
        <v>53</v>
      </c>
      <c r="D150" t="s">
        <v>697</v>
      </c>
      <c r="E150" s="30">
        <v>83.204177856445313</v>
      </c>
      <c r="F150" s="30">
        <v>85.3255615234375</v>
      </c>
      <c r="G150" s="30">
        <v>83.626678466796875</v>
      </c>
      <c r="H150" s="30">
        <v>84.927261352539063</v>
      </c>
      <c r="I150" s="1">
        <v>15</v>
      </c>
      <c r="J150" s="1" t="s">
        <v>4733</v>
      </c>
      <c r="K150" s="1">
        <v>8</v>
      </c>
      <c r="L150" t="s">
        <v>3869</v>
      </c>
      <c r="M150" t="s">
        <v>3912</v>
      </c>
      <c r="N150" t="s">
        <v>3917</v>
      </c>
      <c r="O150" t="s">
        <v>3921</v>
      </c>
      <c r="P150" s="148"/>
      <c r="Q150" s="30">
        <v>49.21078086</v>
      </c>
      <c r="R150" s="30"/>
      <c r="S150" s="1">
        <v>23</v>
      </c>
      <c r="T150" s="1">
        <v>13</v>
      </c>
      <c r="U150" s="148">
        <v>0.56521737575531006</v>
      </c>
      <c r="V150" s="148"/>
      <c r="W150" s="149">
        <v>50.085862640000002</v>
      </c>
      <c r="X150" s="149"/>
      <c r="Y150" s="1">
        <v>13</v>
      </c>
      <c r="Z150" s="30">
        <v>86.129005432128906</v>
      </c>
      <c r="AA150" s="148">
        <v>0.47099999999999997</v>
      </c>
      <c r="AB150" s="30">
        <v>50.4</v>
      </c>
      <c r="AC150" s="30">
        <v>335.3</v>
      </c>
      <c r="AD150" s="30">
        <v>86.970367431640625</v>
      </c>
      <c r="AE150" s="148">
        <v>0.375</v>
      </c>
      <c r="AF150" s="30">
        <v>50.66</v>
      </c>
      <c r="AG150" s="30">
        <v>325</v>
      </c>
      <c r="AH150" s="30">
        <v>85.398735046386719</v>
      </c>
      <c r="AI150" s="148">
        <v>0.38900000000000001</v>
      </c>
      <c r="AJ150" s="30">
        <v>50.174428769999999</v>
      </c>
      <c r="AK150" s="30">
        <v>338.9</v>
      </c>
      <c r="AL150" s="30"/>
      <c r="AM150" s="148">
        <v>0.42899999999999999</v>
      </c>
      <c r="AN150" s="30"/>
      <c r="AO150" s="30">
        <v>371.4</v>
      </c>
      <c r="AP150" s="148">
        <v>0.23076923191547391</v>
      </c>
      <c r="AQ150" s="30">
        <v>49.150191599999999</v>
      </c>
      <c r="AR150" s="30"/>
      <c r="AS150" s="30">
        <v>23</v>
      </c>
      <c r="AT150" s="30">
        <v>13</v>
      </c>
      <c r="AU150" s="148">
        <v>0.56521737575531006</v>
      </c>
      <c r="AV150" s="30">
        <v>84.927261352539063</v>
      </c>
      <c r="AW150" s="148"/>
      <c r="AX150" s="30">
        <v>49.950100640000002</v>
      </c>
      <c r="AY150" s="30"/>
      <c r="AZ150" s="30">
        <v>13</v>
      </c>
      <c r="BA150" s="30">
        <v>85.639678955078125</v>
      </c>
      <c r="BB150" s="148">
        <v>0.41199999999999998</v>
      </c>
      <c r="BC150" s="30">
        <v>50.32</v>
      </c>
      <c r="BD150" s="30">
        <v>294.10000000000002</v>
      </c>
      <c r="BE150" s="30">
        <v>88.05902099609375</v>
      </c>
      <c r="BF150" s="147">
        <v>0.5</v>
      </c>
      <c r="BG150" s="30">
        <v>51.49</v>
      </c>
      <c r="BH150" s="30">
        <v>300</v>
      </c>
      <c r="BI150" s="30">
        <v>84.951408386230469</v>
      </c>
      <c r="BJ150" s="148">
        <v>0.33300000000000002</v>
      </c>
      <c r="BK150" s="30">
        <v>50.008293700000003</v>
      </c>
      <c r="BL150" s="30">
        <v>283.3</v>
      </c>
      <c r="BM150" s="30"/>
      <c r="BN150" s="148">
        <v>0.28599999999999998</v>
      </c>
      <c r="BO150" s="30"/>
      <c r="BP150" s="30">
        <v>257.10000000000002</v>
      </c>
      <c r="BQ150" s="148"/>
      <c r="BR150" s="148"/>
      <c r="BS150" s="148"/>
      <c r="BT150" s="148">
        <v>1</v>
      </c>
      <c r="BU150" s="148"/>
      <c r="BV150" s="148">
        <v>0</v>
      </c>
      <c r="BW150" s="148"/>
      <c r="BX150" s="148">
        <v>0.46700000000000003</v>
      </c>
      <c r="BY150" s="148">
        <v>0.47099999999999997</v>
      </c>
      <c r="BZ150" s="1"/>
      <c r="CA150" s="150">
        <v>17971.4609375</v>
      </c>
      <c r="CB150" s="150">
        <v>18740.63</v>
      </c>
      <c r="CC150" s="124" t="s">
        <v>4133</v>
      </c>
      <c r="CD150" t="s">
        <v>4635</v>
      </c>
    </row>
    <row r="151" spans="1:82" x14ac:dyDescent="0.3">
      <c r="A151" s="1">
        <v>130584020</v>
      </c>
      <c r="B151" s="124" t="s">
        <v>4134</v>
      </c>
      <c r="C151" t="s">
        <v>54</v>
      </c>
      <c r="D151" t="s">
        <v>698</v>
      </c>
      <c r="E151" s="30">
        <v>90.011268615722656</v>
      </c>
      <c r="F151" s="30">
        <v>90.598487854003906</v>
      </c>
      <c r="G151" s="30">
        <v>92.634918212890625</v>
      </c>
      <c r="H151" s="30">
        <v>93.533454895019531</v>
      </c>
      <c r="I151" s="1">
        <v>38</v>
      </c>
      <c r="J151" s="1" t="s">
        <v>4733</v>
      </c>
      <c r="K151" s="1">
        <v>8</v>
      </c>
      <c r="L151" t="s">
        <v>3869</v>
      </c>
      <c r="M151" t="s">
        <v>3912</v>
      </c>
      <c r="N151" t="s">
        <v>3916</v>
      </c>
      <c r="O151" t="s">
        <v>3921</v>
      </c>
      <c r="P151" s="148">
        <v>0.23333333432674411</v>
      </c>
      <c r="Q151" s="30">
        <v>52.042279710000003</v>
      </c>
      <c r="R151" s="30"/>
      <c r="S151" s="1">
        <v>45</v>
      </c>
      <c r="T151" s="1">
        <v>37</v>
      </c>
      <c r="U151" s="148">
        <v>0.82222223281860352</v>
      </c>
      <c r="V151" s="148">
        <v>0.23333333432674411</v>
      </c>
      <c r="W151" s="149">
        <v>52.270660200000002</v>
      </c>
      <c r="X151" s="149"/>
      <c r="Y151" s="1">
        <v>37</v>
      </c>
      <c r="Z151" s="30">
        <v>84.316452026367188</v>
      </c>
      <c r="AA151" s="148">
        <v>0.33300000000000002</v>
      </c>
      <c r="AB151" s="30">
        <v>49.8</v>
      </c>
      <c r="AC151" s="30">
        <v>310</v>
      </c>
      <c r="AD151" s="30">
        <v>83.907371520996094</v>
      </c>
      <c r="AE151" s="148">
        <v>0.3</v>
      </c>
      <c r="AF151" s="30">
        <v>49.62</v>
      </c>
      <c r="AG151" s="30">
        <v>300</v>
      </c>
      <c r="AH151" s="30">
        <v>79.245002746582031</v>
      </c>
      <c r="AI151" s="148">
        <v>0.4</v>
      </c>
      <c r="AJ151" s="30">
        <v>48.136226569999998</v>
      </c>
      <c r="AK151" s="30">
        <v>308</v>
      </c>
      <c r="AL151" s="30">
        <v>79.292221069335938</v>
      </c>
      <c r="AM151" s="148">
        <v>0.35</v>
      </c>
      <c r="AN151" s="30">
        <v>48.060683750000003</v>
      </c>
      <c r="AO151" s="30">
        <v>290</v>
      </c>
      <c r="AP151" s="148">
        <v>0.3333333432674408</v>
      </c>
      <c r="AQ151" s="30">
        <v>54.785083890000003</v>
      </c>
      <c r="AR151" s="30"/>
      <c r="AS151" s="30">
        <v>45</v>
      </c>
      <c r="AT151" s="30">
        <v>37</v>
      </c>
      <c r="AU151" s="148">
        <v>0.82222223281860352</v>
      </c>
      <c r="AV151" s="30">
        <v>93.533454895019531</v>
      </c>
      <c r="AW151" s="148">
        <v>0.3333333432674408</v>
      </c>
      <c r="AX151" s="30">
        <v>54.882455129999997</v>
      </c>
      <c r="AY151" s="30"/>
      <c r="AZ151" s="30">
        <v>37</v>
      </c>
      <c r="BA151" s="30">
        <v>86.32012939453125</v>
      </c>
      <c r="BB151" s="148">
        <v>0.26700000000000002</v>
      </c>
      <c r="BC151" s="30">
        <v>50.65</v>
      </c>
      <c r="BD151" s="30">
        <v>246.7</v>
      </c>
      <c r="BE151" s="30">
        <v>88.667625427246094</v>
      </c>
      <c r="BF151" s="147">
        <v>0.2</v>
      </c>
      <c r="BG151" s="30">
        <v>51.79</v>
      </c>
      <c r="BH151" s="30">
        <v>245</v>
      </c>
      <c r="BI151" s="30">
        <v>78.843208312988281</v>
      </c>
      <c r="BJ151" s="148">
        <v>0.28000000000000003</v>
      </c>
      <c r="BK151" s="30">
        <v>47.032853690000003</v>
      </c>
      <c r="BL151" s="30">
        <v>232</v>
      </c>
      <c r="BM151" s="30">
        <v>80.285377502441406</v>
      </c>
      <c r="BN151" s="148">
        <v>0.2</v>
      </c>
      <c r="BO151" s="30">
        <v>47.653841759999999</v>
      </c>
      <c r="BP151" s="30">
        <v>220</v>
      </c>
      <c r="BQ151" s="148"/>
      <c r="BR151" s="148"/>
      <c r="BS151" s="148"/>
      <c r="BT151" s="148">
        <v>1</v>
      </c>
      <c r="BU151" s="148"/>
      <c r="BV151" s="148">
        <v>0</v>
      </c>
      <c r="BW151" s="148"/>
      <c r="BX151" s="148">
        <v>0.21099999999999999</v>
      </c>
      <c r="BY151" s="148">
        <v>0.36799999999999999</v>
      </c>
      <c r="BZ151" s="1"/>
      <c r="CA151" s="150">
        <v>15273.0302734375</v>
      </c>
      <c r="CB151" s="150">
        <v>17323.12</v>
      </c>
      <c r="CC151" s="124" t="s">
        <v>4134</v>
      </c>
      <c r="CD151" t="s">
        <v>4635</v>
      </c>
    </row>
    <row r="152" spans="1:82" x14ac:dyDescent="0.3">
      <c r="A152" s="1">
        <v>130593000</v>
      </c>
      <c r="B152" s="124" t="s">
        <v>4135</v>
      </c>
      <c r="C152" t="s">
        <v>55</v>
      </c>
      <c r="D152" t="s">
        <v>699</v>
      </c>
      <c r="E152" s="30">
        <v>93.930595397949219</v>
      </c>
      <c r="F152" s="30">
        <v>93.604377746582031</v>
      </c>
      <c r="G152" s="30">
        <v>91.949989318847656</v>
      </c>
      <c r="H152" s="30">
        <v>91.599464416503906</v>
      </c>
      <c r="I152" s="1">
        <v>88</v>
      </c>
      <c r="J152" s="1">
        <v>5</v>
      </c>
      <c r="K152" s="1">
        <v>8</v>
      </c>
      <c r="L152" t="s">
        <v>3869</v>
      </c>
      <c r="M152" t="s">
        <v>3912</v>
      </c>
      <c r="N152" t="s">
        <v>3917</v>
      </c>
      <c r="O152" t="s">
        <v>3921</v>
      </c>
      <c r="P152" s="148">
        <v>0.5595238208770752</v>
      </c>
      <c r="Q152" s="30">
        <v>53.672574269999998</v>
      </c>
      <c r="R152" s="30">
        <v>370.23809814453131</v>
      </c>
      <c r="S152" s="1">
        <v>211</v>
      </c>
      <c r="T152" s="1">
        <v>126</v>
      </c>
      <c r="U152" s="148">
        <v>0.59715640544891357</v>
      </c>
      <c r="V152" s="148">
        <v>0.48888888955116272</v>
      </c>
      <c r="W152" s="149">
        <v>53.516128459999997</v>
      </c>
      <c r="X152" s="149">
        <v>342.22222900390631</v>
      </c>
      <c r="Y152" s="1">
        <v>126</v>
      </c>
      <c r="Z152" s="30">
        <v>93.681297302246094</v>
      </c>
      <c r="AA152" s="148">
        <v>0.51200000000000001</v>
      </c>
      <c r="AB152" s="30">
        <v>52.9</v>
      </c>
      <c r="AC152" s="30">
        <v>355.4</v>
      </c>
      <c r="AD152" s="30">
        <v>93.479217529296875</v>
      </c>
      <c r="AE152" s="148">
        <v>0.37799999999999989</v>
      </c>
      <c r="AF152" s="30">
        <v>52.87</v>
      </c>
      <c r="AG152" s="30">
        <v>328</v>
      </c>
      <c r="AH152" s="30">
        <v>86.595451354980469</v>
      </c>
      <c r="AI152" s="148">
        <v>0.46400000000000002</v>
      </c>
      <c r="AJ152" s="30">
        <v>50.570796649999998</v>
      </c>
      <c r="AK152" s="30">
        <v>335.7</v>
      </c>
      <c r="AL152" s="30">
        <v>86.218048095703125</v>
      </c>
      <c r="AM152" s="148">
        <v>0.33800000000000002</v>
      </c>
      <c r="AN152" s="30">
        <v>50.417529909999999</v>
      </c>
      <c r="AO152" s="30">
        <v>301.5</v>
      </c>
      <c r="AP152" s="148">
        <v>0.5595238208770752</v>
      </c>
      <c r="AQ152" s="30">
        <v>54.356639919999999</v>
      </c>
      <c r="AR152" s="30">
        <v>355.952392578125</v>
      </c>
      <c r="AS152" s="30">
        <v>211</v>
      </c>
      <c r="AT152" s="30">
        <v>126</v>
      </c>
      <c r="AU152" s="148">
        <v>0.59715640544891357</v>
      </c>
      <c r="AV152" s="30">
        <v>91.599464416503906</v>
      </c>
      <c r="AW152" s="148">
        <v>0.42222222685813898</v>
      </c>
      <c r="AX152" s="30">
        <v>53.774054419999999</v>
      </c>
      <c r="AY152" s="30">
        <v>317.77777099609381</v>
      </c>
      <c r="AZ152" s="30">
        <v>126</v>
      </c>
      <c r="BA152" s="30">
        <v>92.506080627441406</v>
      </c>
      <c r="BB152" s="148">
        <v>0.46300000000000002</v>
      </c>
      <c r="BC152" s="30">
        <v>53.65</v>
      </c>
      <c r="BD152" s="30">
        <v>326.39999999999998</v>
      </c>
      <c r="BE152" s="30">
        <v>93.232215881347656</v>
      </c>
      <c r="BF152" s="147">
        <v>0.37799999999999989</v>
      </c>
      <c r="BG152" s="30">
        <v>54.04</v>
      </c>
      <c r="BH152" s="30">
        <v>302.39999999999998</v>
      </c>
      <c r="BI152" s="30">
        <v>91.396095275878906</v>
      </c>
      <c r="BJ152" s="148">
        <v>0.33900000000000002</v>
      </c>
      <c r="BK152" s="30">
        <v>53.14764563</v>
      </c>
      <c r="BL152" s="30">
        <v>316.10000000000002</v>
      </c>
      <c r="BM152" s="30">
        <v>90.600059509277344</v>
      </c>
      <c r="BN152" s="148">
        <v>0.26500000000000001</v>
      </c>
      <c r="BO152" s="30">
        <v>52.794406850000001</v>
      </c>
      <c r="BP152" s="30">
        <v>282.39999999999998</v>
      </c>
      <c r="BQ152" s="148"/>
      <c r="BR152" s="148"/>
      <c r="BS152" s="148"/>
      <c r="BT152" s="148">
        <v>0.97699999999999998</v>
      </c>
      <c r="BU152" s="148"/>
      <c r="BV152" s="148">
        <v>2.300000004470348E-2</v>
      </c>
      <c r="BW152" s="148"/>
      <c r="BX152" s="148">
        <v>0.14799999999999999</v>
      </c>
      <c r="BY152" s="148">
        <v>0.45800000000000002</v>
      </c>
      <c r="BZ152" s="1"/>
      <c r="CA152" s="150">
        <v>11460.01953125</v>
      </c>
      <c r="CB152" s="150">
        <v>11942</v>
      </c>
      <c r="CC152" s="124" t="s">
        <v>4135</v>
      </c>
      <c r="CD152" t="s">
        <v>4635</v>
      </c>
    </row>
    <row r="153" spans="1:82" x14ac:dyDescent="0.3">
      <c r="A153" s="1">
        <v>130594020</v>
      </c>
      <c r="B153" s="124" t="s">
        <v>4135</v>
      </c>
      <c r="C153" t="s">
        <v>55</v>
      </c>
      <c r="D153" t="s">
        <v>700</v>
      </c>
      <c r="E153" s="30">
        <v>87.894493103027344</v>
      </c>
      <c r="F153" s="30">
        <v>92.485580444335938</v>
      </c>
      <c r="G153" s="30">
        <v>89.293128967285156</v>
      </c>
      <c r="H153" s="30">
        <v>98.0340576171875</v>
      </c>
      <c r="I153" s="1">
        <v>111</v>
      </c>
      <c r="J153" s="1" t="s">
        <v>3981</v>
      </c>
      <c r="K153" s="1">
        <v>4</v>
      </c>
      <c r="L153" t="s">
        <v>3869</v>
      </c>
      <c r="M153" t="s">
        <v>3912</v>
      </c>
      <c r="N153" t="s">
        <v>3917</v>
      </c>
      <c r="O153" t="s">
        <v>3921</v>
      </c>
      <c r="P153" s="148">
        <v>0.44680851697921747</v>
      </c>
      <c r="Q153" s="30">
        <v>51.161778460000001</v>
      </c>
      <c r="R153" s="30">
        <v>314.89361572265631</v>
      </c>
      <c r="S153" s="1">
        <v>30</v>
      </c>
      <c r="T153" s="1">
        <v>13</v>
      </c>
      <c r="U153" s="148">
        <v>0.43333333730697632</v>
      </c>
      <c r="V153" s="148">
        <v>0.29629629850387568</v>
      </c>
      <c r="W153" s="149">
        <v>53.052563749999997</v>
      </c>
      <c r="X153" s="149"/>
      <c r="Y153" s="1">
        <v>13</v>
      </c>
      <c r="Z153" s="30">
        <v>87.0352783203125</v>
      </c>
      <c r="AA153" s="148">
        <v>0.56000000000000005</v>
      </c>
      <c r="AB153" s="30">
        <v>50.7</v>
      </c>
      <c r="AC153" s="30">
        <v>364</v>
      </c>
      <c r="AD153" s="30">
        <v>86.440231323242188</v>
      </c>
      <c r="AE153" s="148">
        <v>0.6</v>
      </c>
      <c r="AF153" s="30">
        <v>50.48</v>
      </c>
      <c r="AG153" s="30">
        <v>356</v>
      </c>
      <c r="AH153" s="30">
        <v>80.988258361816406</v>
      </c>
      <c r="AI153" s="148">
        <v>0.48099999999999998</v>
      </c>
      <c r="AJ153" s="30">
        <v>48.713616620000003</v>
      </c>
      <c r="AK153" s="30">
        <v>350</v>
      </c>
      <c r="AL153" s="30">
        <v>80.26141357421875</v>
      </c>
      <c r="AM153" s="148">
        <v>0.22700000000000001</v>
      </c>
      <c r="AN153" s="30">
        <v>48.390498739999998</v>
      </c>
      <c r="AO153" s="30">
        <v>281.8</v>
      </c>
      <c r="AP153" s="148">
        <v>0.19148936867713931</v>
      </c>
      <c r="AQ153" s="30">
        <v>52.694706760000003</v>
      </c>
      <c r="AR153" s="30"/>
      <c r="AS153" s="30">
        <v>31</v>
      </c>
      <c r="AT153" s="30">
        <v>14</v>
      </c>
      <c r="AU153" s="148">
        <v>0.43333333730697632</v>
      </c>
      <c r="AV153" s="30">
        <v>98.0340576171875</v>
      </c>
      <c r="AW153" s="148">
        <v>0.1111111119389534</v>
      </c>
      <c r="AX153" s="30">
        <v>57.461825930000003</v>
      </c>
      <c r="AY153" s="30"/>
      <c r="AZ153" s="30">
        <v>14</v>
      </c>
      <c r="BA153" s="30">
        <v>85.639678955078125</v>
      </c>
      <c r="BB153" s="148">
        <v>0.5</v>
      </c>
      <c r="BC153" s="30">
        <v>50.32</v>
      </c>
      <c r="BD153" s="30">
        <v>360</v>
      </c>
      <c r="BE153" s="30">
        <v>86.192611694335938</v>
      </c>
      <c r="BF153" s="147">
        <v>0.48</v>
      </c>
      <c r="BG153" s="30">
        <v>50.57</v>
      </c>
      <c r="BH153" s="30">
        <v>356</v>
      </c>
      <c r="BI153" s="30">
        <v>80.270622253417969</v>
      </c>
      <c r="BJ153" s="148">
        <v>0.25</v>
      </c>
      <c r="BK153" s="30">
        <v>47.728178020000001</v>
      </c>
      <c r="BL153" s="30">
        <v>250</v>
      </c>
      <c r="BM153" s="30">
        <v>79.453834533691406</v>
      </c>
      <c r="BN153" s="148">
        <v>9.0999999999999998E-2</v>
      </c>
      <c r="BO153" s="30">
        <v>47.239422980000001</v>
      </c>
      <c r="BP153" s="30">
        <v>181.8</v>
      </c>
      <c r="BQ153" s="148"/>
      <c r="BR153" s="148"/>
      <c r="BS153" s="148"/>
      <c r="BT153" s="148">
        <v>0.91900000000000004</v>
      </c>
      <c r="BU153" s="148"/>
      <c r="BV153" s="148">
        <v>8.1000000238418579E-2</v>
      </c>
      <c r="BW153" s="148"/>
      <c r="BX153" s="148">
        <v>0.19800000000000001</v>
      </c>
      <c r="BY153" s="148">
        <v>0.5</v>
      </c>
      <c r="BZ153" s="1"/>
      <c r="CA153" s="150">
        <v>14284.3896484375</v>
      </c>
      <c r="CB153" s="150">
        <v>14843.88</v>
      </c>
      <c r="CC153" s="124" t="s">
        <v>4135</v>
      </c>
      <c r="CD153" t="s">
        <v>4634</v>
      </c>
    </row>
    <row r="154" spans="1:82" x14ac:dyDescent="0.3">
      <c r="A154" s="1">
        <v>130604020</v>
      </c>
      <c r="B154" s="124" t="s">
        <v>4136</v>
      </c>
      <c r="C154" t="s">
        <v>56</v>
      </c>
      <c r="D154" t="s">
        <v>701</v>
      </c>
      <c r="E154" s="30">
        <v>78.989471435546875</v>
      </c>
      <c r="F154" s="30">
        <v>79.977851867675781</v>
      </c>
      <c r="G154" s="30">
        <v>77.1805419921875</v>
      </c>
      <c r="H154" s="30">
        <v>79.78350830078125</v>
      </c>
      <c r="I154" s="1">
        <v>41</v>
      </c>
      <c r="J154" s="1" t="s">
        <v>4733</v>
      </c>
      <c r="K154" s="1">
        <v>8</v>
      </c>
      <c r="L154" t="s">
        <v>3869</v>
      </c>
      <c r="M154" t="s">
        <v>3912</v>
      </c>
      <c r="N154" t="s">
        <v>3916</v>
      </c>
      <c r="O154" t="s">
        <v>3921</v>
      </c>
      <c r="P154" s="148">
        <v>0.30434781312942499</v>
      </c>
      <c r="Q154" s="30">
        <v>47.457620640000002</v>
      </c>
      <c r="R154" s="30"/>
      <c r="S154" s="1">
        <v>45</v>
      </c>
      <c r="T154" s="1">
        <v>16</v>
      </c>
      <c r="U154" s="148">
        <v>0.35555556416511541</v>
      </c>
      <c r="V154" s="148"/>
      <c r="W154" s="149">
        <v>47.870082500000002</v>
      </c>
      <c r="X154" s="149"/>
      <c r="Y154" s="1">
        <v>16</v>
      </c>
      <c r="Z154" s="30">
        <v>80.087165832519531</v>
      </c>
      <c r="AA154" s="148">
        <v>0.45200000000000001</v>
      </c>
      <c r="AB154" s="30">
        <v>48.4</v>
      </c>
      <c r="AC154" s="30">
        <v>338.7</v>
      </c>
      <c r="AD154" s="30">
        <v>78.458786010742188</v>
      </c>
      <c r="AE154" s="148">
        <v>0.28599999999999998</v>
      </c>
      <c r="AF154" s="30">
        <v>47.77</v>
      </c>
      <c r="AG154" s="30">
        <v>307.10000000000002</v>
      </c>
      <c r="AH154" s="30">
        <v>78.992805480957031</v>
      </c>
      <c r="AI154" s="148">
        <v>0.52900000000000003</v>
      </c>
      <c r="AJ154" s="30">
        <v>48.052693990000002</v>
      </c>
      <c r="AK154" s="30">
        <v>358.8</v>
      </c>
      <c r="AL154" s="30">
        <v>78.330131530761719</v>
      </c>
      <c r="AM154" s="148">
        <v>0.36799999999999999</v>
      </c>
      <c r="AN154" s="30">
        <v>47.733285530000003</v>
      </c>
      <c r="AO154" s="30">
        <v>331.6</v>
      </c>
      <c r="AP154" s="148">
        <v>0.2173912972211838</v>
      </c>
      <c r="AQ154" s="30">
        <v>45.117961630000003</v>
      </c>
      <c r="AR154" s="30"/>
      <c r="AS154" s="30">
        <v>45</v>
      </c>
      <c r="AT154" s="30">
        <v>16</v>
      </c>
      <c r="AU154" s="148">
        <v>0.35555556416511541</v>
      </c>
      <c r="AV154" s="30">
        <v>79.78350830078125</v>
      </c>
      <c r="AW154" s="148"/>
      <c r="AX154" s="30">
        <v>47.002127450000003</v>
      </c>
      <c r="AY154" s="30"/>
      <c r="AZ154" s="30">
        <v>16</v>
      </c>
      <c r="BA154" s="30">
        <v>79.55682373046875</v>
      </c>
      <c r="BB154" s="148">
        <v>0.22600000000000001</v>
      </c>
      <c r="BC154" s="30">
        <v>47.37</v>
      </c>
      <c r="BD154" s="30">
        <v>283.89999999999998</v>
      </c>
      <c r="BE154" s="30">
        <v>81.871467590332031</v>
      </c>
      <c r="BF154" s="147">
        <v>0.214</v>
      </c>
      <c r="BG154" s="30">
        <v>48.44</v>
      </c>
      <c r="BH154" s="30">
        <v>257.10000000000002</v>
      </c>
      <c r="BI154" s="30">
        <v>75.756088256835938</v>
      </c>
      <c r="BJ154" s="148">
        <v>0.41199999999999998</v>
      </c>
      <c r="BK154" s="30">
        <v>45.529046870000002</v>
      </c>
      <c r="BL154" s="30">
        <v>329.4</v>
      </c>
      <c r="BM154" s="30">
        <v>78.057296752929688</v>
      </c>
      <c r="BN154" s="148">
        <v>0.26300000000000001</v>
      </c>
      <c r="BO154" s="30">
        <v>46.543424430000002</v>
      </c>
      <c r="BP154" s="30">
        <v>284.2</v>
      </c>
      <c r="BQ154" s="148"/>
      <c r="BR154" s="148"/>
      <c r="BS154" s="148"/>
      <c r="BT154" s="148">
        <v>0.92700000000000005</v>
      </c>
      <c r="BU154" s="148"/>
      <c r="BV154" s="148">
        <v>7.2999998927116394E-2</v>
      </c>
      <c r="BW154" s="148"/>
      <c r="BX154" s="148">
        <v>0.19500000000000001</v>
      </c>
      <c r="BY154" s="148">
        <v>0.151</v>
      </c>
      <c r="BZ154" s="1"/>
      <c r="CA154" s="150">
        <v>13672.6298828125</v>
      </c>
      <c r="CB154" s="150">
        <v>14435</v>
      </c>
      <c r="CC154" s="124" t="s">
        <v>4136</v>
      </c>
      <c r="CD154" t="s">
        <v>4635</v>
      </c>
    </row>
    <row r="155" spans="1:82" x14ac:dyDescent="0.3">
      <c r="A155" s="1">
        <v>130611050</v>
      </c>
      <c r="B155" s="124" t="s">
        <v>4137</v>
      </c>
      <c r="C155" t="s">
        <v>57</v>
      </c>
      <c r="D155" t="s">
        <v>702</v>
      </c>
      <c r="E155" s="30">
        <v>83.191001892089844</v>
      </c>
      <c r="F155" s="30">
        <v>81.725067138671875</v>
      </c>
      <c r="G155" s="30">
        <v>86.535751342773438</v>
      </c>
      <c r="H155" s="30">
        <v>88.37200927734375</v>
      </c>
      <c r="I155" s="1">
        <v>149</v>
      </c>
      <c r="J155" s="1">
        <v>7</v>
      </c>
      <c r="K155" s="1">
        <v>12</v>
      </c>
      <c r="L155" t="s">
        <v>3869</v>
      </c>
      <c r="M155" t="s">
        <v>3912</v>
      </c>
      <c r="N155" t="s">
        <v>3917</v>
      </c>
      <c r="O155" t="s">
        <v>3921</v>
      </c>
      <c r="P155" s="148">
        <v>0.60759490728378296</v>
      </c>
      <c r="Q155" s="30">
        <v>49.205302080000003</v>
      </c>
      <c r="R155" s="30">
        <v>367.08859252929688</v>
      </c>
      <c r="S155" s="1">
        <v>102</v>
      </c>
      <c r="T155" s="1">
        <v>45</v>
      </c>
      <c r="U155" s="148">
        <v>0.44117647409439092</v>
      </c>
      <c r="V155" s="148">
        <v>0.31428572535514832</v>
      </c>
      <c r="W155" s="149">
        <v>48.59402747</v>
      </c>
      <c r="X155" s="149"/>
      <c r="Y155" s="1">
        <v>45</v>
      </c>
      <c r="Z155" s="30">
        <v>79.482986450195313</v>
      </c>
      <c r="AA155" s="148">
        <v>0.64800000000000002</v>
      </c>
      <c r="AB155" s="30">
        <v>48.2</v>
      </c>
      <c r="AC155" s="30">
        <v>370.4</v>
      </c>
      <c r="AD155" s="30">
        <v>80.9327392578125</v>
      </c>
      <c r="AE155" s="148">
        <v>0.57899999999999996</v>
      </c>
      <c r="AF155" s="30">
        <v>48.61</v>
      </c>
      <c r="AG155" s="30">
        <v>344.7</v>
      </c>
      <c r="AH155" s="30">
        <v>77.21942138671875</v>
      </c>
      <c r="AI155" s="148">
        <v>0.6409999999999999</v>
      </c>
      <c r="AJ155" s="30">
        <v>47.46532534</v>
      </c>
      <c r="AK155" s="30">
        <v>371.9</v>
      </c>
      <c r="AL155" s="30">
        <v>78.881675720214844</v>
      </c>
      <c r="AM155" s="148">
        <v>0.55299999999999994</v>
      </c>
      <c r="AN155" s="30">
        <v>47.920974129999998</v>
      </c>
      <c r="AO155" s="30">
        <v>355.3</v>
      </c>
      <c r="AP155" s="148">
        <v>0.45161288976669312</v>
      </c>
      <c r="AQ155" s="30">
        <v>50.969892559999998</v>
      </c>
      <c r="AR155" s="30">
        <v>332.258056640625</v>
      </c>
      <c r="AS155" s="30">
        <v>102</v>
      </c>
      <c r="AT155" s="30">
        <v>45</v>
      </c>
      <c r="AU155" s="148">
        <v>0.44117647409439092</v>
      </c>
      <c r="AV155" s="30">
        <v>88.37200927734375</v>
      </c>
      <c r="AW155" s="148">
        <v>0.24137930572032931</v>
      </c>
      <c r="AX155" s="30">
        <v>51.92434557</v>
      </c>
      <c r="AY155" s="30"/>
      <c r="AZ155" s="30">
        <v>45</v>
      </c>
      <c r="BA155" s="30">
        <v>89.145050048828125</v>
      </c>
      <c r="BB155" s="148">
        <v>0.69599999999999995</v>
      </c>
      <c r="BC155" s="30">
        <v>52.02</v>
      </c>
      <c r="BD155" s="30">
        <v>391.3</v>
      </c>
      <c r="BE155" s="30">
        <v>90.716621398925781</v>
      </c>
      <c r="BF155" s="147">
        <v>0.63200000000000001</v>
      </c>
      <c r="BG155" s="30">
        <v>52.8</v>
      </c>
      <c r="BH155" s="30">
        <v>378.9</v>
      </c>
      <c r="BI155" s="30">
        <v>82.814712524414063</v>
      </c>
      <c r="BJ155" s="148">
        <v>0.621</v>
      </c>
      <c r="BK155" s="30">
        <v>48.967461700000001</v>
      </c>
      <c r="BL155" s="30">
        <v>386.4</v>
      </c>
      <c r="BM155" s="30">
        <v>82.977981567382813</v>
      </c>
      <c r="BN155" s="148">
        <v>0.53700000000000003</v>
      </c>
      <c r="BO155" s="30">
        <v>48.9957633</v>
      </c>
      <c r="BP155" s="30">
        <v>373.2</v>
      </c>
      <c r="BQ155" s="148">
        <v>0.04</v>
      </c>
      <c r="BR155" s="148"/>
      <c r="BS155" s="148"/>
      <c r="BT155" s="148">
        <v>0.96</v>
      </c>
      <c r="BU155" s="148"/>
      <c r="BV155" s="148">
        <v>0</v>
      </c>
      <c r="BW155" s="148"/>
      <c r="BX155" s="148">
        <v>8.1000000000000003E-2</v>
      </c>
      <c r="BY155" s="148">
        <v>0.437</v>
      </c>
      <c r="BZ155" s="1"/>
      <c r="CA155" s="150">
        <v>11881.7001953125</v>
      </c>
      <c r="CB155" s="150">
        <v>12883.09</v>
      </c>
      <c r="CC155" s="124" t="s">
        <v>4137</v>
      </c>
      <c r="CD155" t="s">
        <v>4633</v>
      </c>
    </row>
    <row r="156" spans="1:82" x14ac:dyDescent="0.3">
      <c r="A156" s="1">
        <v>130614020</v>
      </c>
      <c r="B156" s="124" t="s">
        <v>4137</v>
      </c>
      <c r="C156" t="s">
        <v>57</v>
      </c>
      <c r="D156" t="s">
        <v>703</v>
      </c>
      <c r="E156" s="30">
        <v>82.077674865722656</v>
      </c>
      <c r="F156" s="30">
        <v>79.00433349609375</v>
      </c>
      <c r="G156" s="30">
        <v>83.872688293457031</v>
      </c>
      <c r="H156" s="30">
        <v>81.171134948730469</v>
      </c>
      <c r="I156" s="1">
        <v>132</v>
      </c>
      <c r="J156" s="1" t="s">
        <v>4733</v>
      </c>
      <c r="K156" s="1">
        <v>6</v>
      </c>
      <c r="L156" t="s">
        <v>3869</v>
      </c>
      <c r="M156" t="s">
        <v>3912</v>
      </c>
      <c r="N156" t="s">
        <v>3917</v>
      </c>
      <c r="O156" t="s">
        <v>3921</v>
      </c>
      <c r="P156" s="148">
        <v>0.49315068125724792</v>
      </c>
      <c r="Q156" s="30">
        <v>48.742199460000002</v>
      </c>
      <c r="R156" s="30">
        <v>324.65753173828131</v>
      </c>
      <c r="S156" s="1">
        <v>114</v>
      </c>
      <c r="T156" s="1">
        <v>65</v>
      </c>
      <c r="U156" s="148">
        <v>0.5701754093170166</v>
      </c>
      <c r="V156" s="148">
        <v>0.35555556416511541</v>
      </c>
      <c r="W156" s="149">
        <v>47.466710259999999</v>
      </c>
      <c r="X156" s="149"/>
      <c r="Y156" s="1">
        <v>65</v>
      </c>
      <c r="Z156" s="30">
        <v>79.785079956054688</v>
      </c>
      <c r="AA156" s="148">
        <v>0.51500000000000001</v>
      </c>
      <c r="AB156" s="30">
        <v>48.3</v>
      </c>
      <c r="AC156" s="30">
        <v>353.5</v>
      </c>
      <c r="AD156" s="30">
        <v>79.106727600097656</v>
      </c>
      <c r="AE156" s="148">
        <v>0.36799999999999999</v>
      </c>
      <c r="AF156" s="30">
        <v>47.99</v>
      </c>
      <c r="AG156" s="30">
        <v>312.3</v>
      </c>
      <c r="AH156" s="30">
        <v>78.888992309570313</v>
      </c>
      <c r="AI156" s="148">
        <v>0.60399999999999998</v>
      </c>
      <c r="AJ156" s="30">
        <v>48.018310589999999</v>
      </c>
      <c r="AK156" s="30">
        <v>372.3</v>
      </c>
      <c r="AL156" s="30">
        <v>78.868461608886719</v>
      </c>
      <c r="AM156" s="148">
        <v>0.48299999999999998</v>
      </c>
      <c r="AN156" s="30">
        <v>47.91647854</v>
      </c>
      <c r="AO156" s="30">
        <v>334.5</v>
      </c>
      <c r="AP156" s="148">
        <v>0.43835616111755371</v>
      </c>
      <c r="AQ156" s="30">
        <v>49.30407452</v>
      </c>
      <c r="AR156" s="30">
        <v>323.28765869140631</v>
      </c>
      <c r="AS156" s="30">
        <v>114</v>
      </c>
      <c r="AT156" s="30">
        <v>65</v>
      </c>
      <c r="AU156" s="148">
        <v>0.5701754093170166</v>
      </c>
      <c r="AV156" s="30">
        <v>81.171134948730469</v>
      </c>
      <c r="AW156" s="148">
        <v>0.3333333432674408</v>
      </c>
      <c r="AX156" s="30">
        <v>47.797399630000001</v>
      </c>
      <c r="AY156" s="30">
        <v>288.88888549804688</v>
      </c>
      <c r="AZ156" s="30">
        <v>65</v>
      </c>
      <c r="BA156" s="30">
        <v>80.897117614746094</v>
      </c>
      <c r="BB156" s="148">
        <v>0.54</v>
      </c>
      <c r="BC156" s="30">
        <v>48.02</v>
      </c>
      <c r="BD156" s="30">
        <v>351</v>
      </c>
      <c r="BE156" s="30">
        <v>82.662666320800781</v>
      </c>
      <c r="BF156" s="147">
        <v>0.39300000000000002</v>
      </c>
      <c r="BG156" s="30">
        <v>48.83</v>
      </c>
      <c r="BH156" s="30">
        <v>308.89999999999998</v>
      </c>
      <c r="BI156" s="30">
        <v>82.41314697265625</v>
      </c>
      <c r="BJ156" s="148">
        <v>0.61399999999999999</v>
      </c>
      <c r="BK156" s="30">
        <v>48.771849840000002</v>
      </c>
      <c r="BL156" s="30">
        <v>372.3</v>
      </c>
      <c r="BM156" s="30">
        <v>85.441314697265625</v>
      </c>
      <c r="BN156" s="148">
        <v>0.51700000000000002</v>
      </c>
      <c r="BO156" s="30">
        <v>50.223423990000001</v>
      </c>
      <c r="BP156" s="30">
        <v>346.6</v>
      </c>
      <c r="BQ156" s="148"/>
      <c r="BR156" s="148"/>
      <c r="BS156" s="148"/>
      <c r="BT156" s="148">
        <v>0.97</v>
      </c>
      <c r="BU156" s="148"/>
      <c r="BV156" s="148">
        <v>2.999999932944775E-2</v>
      </c>
      <c r="BW156" s="148"/>
      <c r="BX156" s="148">
        <v>0.23499999999999999</v>
      </c>
      <c r="BY156" s="148">
        <v>0.55300000000000005</v>
      </c>
      <c r="BZ156" s="1"/>
      <c r="CA156" s="150">
        <v>10304.0595703125</v>
      </c>
      <c r="CB156" s="150">
        <v>11576.73</v>
      </c>
      <c r="CC156" s="124" t="s">
        <v>4137</v>
      </c>
      <c r="CD156" t="s">
        <v>4634</v>
      </c>
    </row>
    <row r="157" spans="1:82" x14ac:dyDescent="0.3">
      <c r="A157" s="1">
        <v>130624020</v>
      </c>
      <c r="B157" s="124" t="s">
        <v>4138</v>
      </c>
      <c r="C157" t="s">
        <v>58</v>
      </c>
      <c r="D157" t="s">
        <v>704</v>
      </c>
      <c r="E157" s="30">
        <v>85.497917175292969</v>
      </c>
      <c r="F157" s="30">
        <v>86.974868774414063</v>
      </c>
      <c r="G157" s="30">
        <v>90.191215515136719</v>
      </c>
      <c r="H157" s="30">
        <v>92.296836853027344</v>
      </c>
      <c r="I157" s="1">
        <v>24</v>
      </c>
      <c r="J157" s="1" t="s">
        <v>4733</v>
      </c>
      <c r="K157" s="1">
        <v>8</v>
      </c>
      <c r="L157" t="s">
        <v>3869</v>
      </c>
      <c r="M157" t="s">
        <v>3912</v>
      </c>
      <c r="N157" t="s">
        <v>3916</v>
      </c>
      <c r="O157" t="s">
        <v>3921</v>
      </c>
      <c r="P157" s="148"/>
      <c r="Q157" s="30">
        <v>50.164892899999998</v>
      </c>
      <c r="R157" s="30"/>
      <c r="S157" s="1">
        <v>20</v>
      </c>
      <c r="T157" s="1">
        <v>17</v>
      </c>
      <c r="U157" s="148">
        <v>0.85000002384185791</v>
      </c>
      <c r="V157" s="148"/>
      <c r="W157" s="149">
        <v>50.769242820000002</v>
      </c>
      <c r="X157" s="149"/>
      <c r="Y157" s="1">
        <v>17</v>
      </c>
      <c r="Z157" s="30">
        <v>83.410179138183594</v>
      </c>
      <c r="AA157" s="148">
        <v>0.19</v>
      </c>
      <c r="AB157" s="30">
        <v>49.5</v>
      </c>
      <c r="AC157" s="30">
        <v>290.5</v>
      </c>
      <c r="AD157" s="30">
        <v>77.074546813964844</v>
      </c>
      <c r="AE157" s="148">
        <v>0.111</v>
      </c>
      <c r="AF157" s="30">
        <v>47.3</v>
      </c>
      <c r="AG157" s="30">
        <v>266.7</v>
      </c>
      <c r="AH157" s="30">
        <v>89.221221923828125</v>
      </c>
      <c r="AI157" s="148">
        <v>0.41699999999999998</v>
      </c>
      <c r="AJ157" s="30">
        <v>51.440489049999996</v>
      </c>
      <c r="AK157" s="30">
        <v>333.3</v>
      </c>
      <c r="AL157" s="30"/>
      <c r="AM157" s="148">
        <v>0</v>
      </c>
      <c r="AN157" s="30"/>
      <c r="AO157" s="30">
        <v>220</v>
      </c>
      <c r="AP157" s="148"/>
      <c r="AQ157" s="30">
        <v>53.256484100000002</v>
      </c>
      <c r="AR157" s="30"/>
      <c r="AS157" s="30">
        <v>20</v>
      </c>
      <c r="AT157" s="30">
        <v>17</v>
      </c>
      <c r="AU157" s="148">
        <v>0.85000002384185791</v>
      </c>
      <c r="AV157" s="30">
        <v>92.296836853027344</v>
      </c>
      <c r="AW157" s="148"/>
      <c r="AX157" s="30">
        <v>54.173728359999998</v>
      </c>
      <c r="AY157" s="30"/>
      <c r="AZ157" s="30">
        <v>17</v>
      </c>
      <c r="BA157" s="30">
        <v>90.340995788574219</v>
      </c>
      <c r="BB157" s="148">
        <v>0.19</v>
      </c>
      <c r="BC157" s="30">
        <v>52.6</v>
      </c>
      <c r="BD157" s="30">
        <v>252.4</v>
      </c>
      <c r="BE157" s="30">
        <v>93.049629211425781</v>
      </c>
      <c r="BF157" s="147">
        <v>0.111</v>
      </c>
      <c r="BG157" s="30">
        <v>53.95</v>
      </c>
      <c r="BH157" s="30">
        <v>233.3</v>
      </c>
      <c r="BI157" s="30">
        <v>89.895683288574219</v>
      </c>
      <c r="BJ157" s="148">
        <v>0.41699999999999998</v>
      </c>
      <c r="BK157" s="30">
        <v>52.416759319999997</v>
      </c>
      <c r="BL157" s="30">
        <v>325</v>
      </c>
      <c r="BM157" s="30"/>
      <c r="BN157" s="148">
        <v>0</v>
      </c>
      <c r="BO157" s="30"/>
      <c r="BP157" s="30">
        <v>220</v>
      </c>
      <c r="BQ157" s="148"/>
      <c r="BR157" s="148"/>
      <c r="BS157" s="148"/>
      <c r="BT157" s="148">
        <v>0.91700000000000004</v>
      </c>
      <c r="BU157" s="148"/>
      <c r="BV157" s="148">
        <v>8.2999996840953827E-2</v>
      </c>
      <c r="BW157" s="148"/>
      <c r="BX157" s="148"/>
      <c r="BY157" s="148">
        <v>0.45</v>
      </c>
      <c r="BZ157" s="1">
        <v>1</v>
      </c>
      <c r="CA157" s="150">
        <v>16913.779296875</v>
      </c>
      <c r="CB157" s="150">
        <v>18717.88</v>
      </c>
      <c r="CC157" s="124" t="s">
        <v>4138</v>
      </c>
      <c r="CD157" t="s">
        <v>4635</v>
      </c>
    </row>
    <row r="158" spans="1:82" x14ac:dyDescent="0.3">
      <c r="A158" s="1">
        <v>141263000</v>
      </c>
      <c r="B158" s="124" t="s">
        <v>4139</v>
      </c>
      <c r="C158" t="s">
        <v>59</v>
      </c>
      <c r="D158" t="s">
        <v>705</v>
      </c>
      <c r="E158" s="30">
        <v>81.77301025390625</v>
      </c>
      <c r="F158" s="30">
        <v>79.077522277832031</v>
      </c>
      <c r="G158" s="30">
        <v>90.160995483398438</v>
      </c>
      <c r="H158" s="30">
        <v>88.695335388183594</v>
      </c>
      <c r="I158" s="1">
        <v>266</v>
      </c>
      <c r="J158" s="1">
        <v>6</v>
      </c>
      <c r="K158" s="1">
        <v>8</v>
      </c>
      <c r="L158" t="s">
        <v>3864</v>
      </c>
      <c r="M158" t="s">
        <v>3909</v>
      </c>
      <c r="N158" t="s">
        <v>3917</v>
      </c>
      <c r="O158" t="s">
        <v>3921</v>
      </c>
      <c r="P158" s="148">
        <v>0.32653060555458069</v>
      </c>
      <c r="Q158" s="30">
        <v>48.615468370000002</v>
      </c>
      <c r="R158" s="30">
        <v>302.04080200195313</v>
      </c>
      <c r="S158" s="1">
        <v>251</v>
      </c>
      <c r="T158" s="1">
        <v>120</v>
      </c>
      <c r="U158" s="148">
        <v>0.4780876636505127</v>
      </c>
      <c r="V158" s="148">
        <v>0.20338982343673709</v>
      </c>
      <c r="W158" s="149">
        <v>47.497036260000002</v>
      </c>
      <c r="X158" s="149"/>
      <c r="Y158" s="1">
        <v>120</v>
      </c>
      <c r="Z158" s="30"/>
      <c r="AA158" s="148"/>
      <c r="AB158" s="30"/>
      <c r="AC158" s="30"/>
      <c r="AD158" s="30"/>
      <c r="AE158" s="148"/>
      <c r="AF158" s="30"/>
      <c r="AG158" s="30"/>
      <c r="AH158" s="30"/>
      <c r="AI158" s="148"/>
      <c r="AJ158" s="30"/>
      <c r="AK158" s="30"/>
      <c r="AL158" s="30"/>
      <c r="AM158" s="148"/>
      <c r="AN158" s="30"/>
      <c r="AO158" s="30"/>
      <c r="AP158" s="148">
        <v>0.26938775181770319</v>
      </c>
      <c r="AQ158" s="30">
        <v>53.237579619999998</v>
      </c>
      <c r="AR158" s="30">
        <v>280.40817260742188</v>
      </c>
      <c r="AS158" s="30">
        <v>251</v>
      </c>
      <c r="AT158" s="30">
        <v>120</v>
      </c>
      <c r="AU158" s="148">
        <v>0.4780876636505127</v>
      </c>
      <c r="AV158" s="30">
        <v>88.695335388183594</v>
      </c>
      <c r="AW158" s="148">
        <v>0.16101695597171781</v>
      </c>
      <c r="AX158" s="30">
        <v>52.109648180000001</v>
      </c>
      <c r="AY158" s="30"/>
      <c r="AZ158" s="30">
        <v>120</v>
      </c>
      <c r="BA158" s="30"/>
      <c r="BB158" s="148"/>
      <c r="BC158" s="30"/>
      <c r="BD158" s="30"/>
      <c r="BE158" s="30"/>
      <c r="BF158" s="147"/>
      <c r="BG158" s="30"/>
      <c r="BH158" s="30"/>
      <c r="BI158" s="30"/>
      <c r="BJ158" s="148"/>
      <c r="BK158" s="30"/>
      <c r="BL158" s="30"/>
      <c r="BM158" s="30"/>
      <c r="BN158" s="148"/>
      <c r="BO158" s="30"/>
      <c r="BP158" s="30"/>
      <c r="BQ158" s="148"/>
      <c r="BR158" s="148">
        <v>0.03</v>
      </c>
      <c r="BS158" s="148"/>
      <c r="BT158" s="148">
        <v>0.86799999999999999</v>
      </c>
      <c r="BU158" s="148">
        <v>6.4000000000000001E-2</v>
      </c>
      <c r="BV158" s="148">
        <v>3.7999998778104782E-2</v>
      </c>
      <c r="BW158" s="148"/>
      <c r="BX158" s="148">
        <v>0.16500000000000001</v>
      </c>
      <c r="BY158" s="148">
        <v>0.42</v>
      </c>
      <c r="BZ158" s="1"/>
      <c r="CA158" s="150">
        <v>9544.6904296875</v>
      </c>
      <c r="CB158" s="150">
        <v>10168.74</v>
      </c>
      <c r="CC158" s="124" t="s">
        <v>4139</v>
      </c>
      <c r="CD158" t="s">
        <v>4633</v>
      </c>
    </row>
    <row r="159" spans="1:82" x14ac:dyDescent="0.3">
      <c r="A159" s="1">
        <v>141264040</v>
      </c>
      <c r="B159" s="124" t="s">
        <v>4139</v>
      </c>
      <c r="C159" t="s">
        <v>59</v>
      </c>
      <c r="D159" t="s">
        <v>706</v>
      </c>
      <c r="E159" s="30">
        <v>85.727775573730469</v>
      </c>
      <c r="F159" s="30">
        <v>87.8992919921875</v>
      </c>
      <c r="G159" s="30">
        <v>85.214752197265625</v>
      </c>
      <c r="H159" s="30">
        <v>83.63836669921875</v>
      </c>
      <c r="I159" s="1">
        <v>256</v>
      </c>
      <c r="J159" s="1" t="s">
        <v>4733</v>
      </c>
      <c r="K159" s="1">
        <v>5</v>
      </c>
      <c r="L159" t="s">
        <v>3864</v>
      </c>
      <c r="M159" t="s">
        <v>3909</v>
      </c>
      <c r="N159" t="s">
        <v>3917</v>
      </c>
      <c r="O159" t="s">
        <v>3921</v>
      </c>
      <c r="P159" s="148">
        <v>0.44915252923965449</v>
      </c>
      <c r="Q159" s="30">
        <v>50.260505819999999</v>
      </c>
      <c r="R159" s="30">
        <v>327.11865234375</v>
      </c>
      <c r="S159" s="1">
        <v>208</v>
      </c>
      <c r="T159" s="1">
        <v>101</v>
      </c>
      <c r="U159" s="148">
        <v>0.48557692766189581</v>
      </c>
      <c r="V159" s="148">
        <v>0.2452830225229263</v>
      </c>
      <c r="W159" s="149">
        <v>51.152269830000002</v>
      </c>
      <c r="X159" s="149"/>
      <c r="Y159" s="1">
        <v>101</v>
      </c>
      <c r="Z159" s="30">
        <v>87.0352783203125</v>
      </c>
      <c r="AA159" s="148">
        <v>0.376</v>
      </c>
      <c r="AB159" s="30">
        <v>50.7</v>
      </c>
      <c r="AC159" s="30">
        <v>336.5</v>
      </c>
      <c r="AD159" s="30">
        <v>90.357322692871094</v>
      </c>
      <c r="AE159" s="148">
        <v>0.27600000000000002</v>
      </c>
      <c r="AF159" s="30">
        <v>51.81</v>
      </c>
      <c r="AG159" s="30">
        <v>307.10000000000002</v>
      </c>
      <c r="AH159" s="30">
        <v>84.273544311523438</v>
      </c>
      <c r="AI159" s="148">
        <v>0.34300000000000003</v>
      </c>
      <c r="AJ159" s="30">
        <v>49.801747779999999</v>
      </c>
      <c r="AK159" s="30">
        <v>308.3</v>
      </c>
      <c r="AL159" s="30">
        <v>86.357391357421875</v>
      </c>
      <c r="AM159" s="148">
        <v>0.255</v>
      </c>
      <c r="AN159" s="30">
        <v>50.464948790000001</v>
      </c>
      <c r="AO159" s="30">
        <v>278.60000000000002</v>
      </c>
      <c r="AP159" s="148">
        <v>0.36440679430961609</v>
      </c>
      <c r="AQ159" s="30">
        <v>50.143571639999998</v>
      </c>
      <c r="AR159" s="30">
        <v>283.05084228515631</v>
      </c>
      <c r="AS159" s="30">
        <v>208</v>
      </c>
      <c r="AT159" s="30">
        <v>101</v>
      </c>
      <c r="AU159" s="148">
        <v>0.48557692766189581</v>
      </c>
      <c r="AV159" s="30">
        <v>83.63836669921875</v>
      </c>
      <c r="AW159" s="148">
        <v>0.22641509771347049</v>
      </c>
      <c r="AX159" s="30">
        <v>49.211413669999999</v>
      </c>
      <c r="AY159" s="30"/>
      <c r="AZ159" s="30">
        <v>101</v>
      </c>
      <c r="BA159" s="30">
        <v>81.660049438476563</v>
      </c>
      <c r="BB159" s="148">
        <v>0.32500000000000001</v>
      </c>
      <c r="BC159" s="30">
        <v>48.39</v>
      </c>
      <c r="BD159" s="30">
        <v>286.3</v>
      </c>
      <c r="BE159" s="30">
        <v>81.729461669921875</v>
      </c>
      <c r="BF159" s="147">
        <v>0.224</v>
      </c>
      <c r="BG159" s="30">
        <v>48.37</v>
      </c>
      <c r="BH159" s="30">
        <v>241.8</v>
      </c>
      <c r="BI159" s="30">
        <v>81.398483276367188</v>
      </c>
      <c r="BJ159" s="148">
        <v>0.32400000000000001</v>
      </c>
      <c r="BK159" s="30">
        <v>48.277582879999997</v>
      </c>
      <c r="BL159" s="30">
        <v>274.5</v>
      </c>
      <c r="BM159" s="30">
        <v>82.2200927734375</v>
      </c>
      <c r="BN159" s="148">
        <v>0.245</v>
      </c>
      <c r="BO159" s="30">
        <v>48.618050959999998</v>
      </c>
      <c r="BP159" s="30">
        <v>249</v>
      </c>
      <c r="BQ159" s="148"/>
      <c r="BR159" s="148">
        <v>3.1E-2</v>
      </c>
      <c r="BS159" s="148"/>
      <c r="BT159" s="148">
        <v>0.86699999999999999</v>
      </c>
      <c r="BU159" s="148">
        <v>0.09</v>
      </c>
      <c r="BV159" s="148">
        <v>1.200000010430813E-2</v>
      </c>
      <c r="BW159" s="148"/>
      <c r="BX159" s="148">
        <v>0.106</v>
      </c>
      <c r="BY159" s="148">
        <v>0.45300000000000001</v>
      </c>
      <c r="BZ159" s="1"/>
      <c r="CA159" s="150">
        <v>9485.9599609375</v>
      </c>
      <c r="CB159" s="150">
        <v>10326.049999999999</v>
      </c>
      <c r="CC159" s="124" t="s">
        <v>4139</v>
      </c>
      <c r="CD159" t="s">
        <v>4634</v>
      </c>
    </row>
    <row r="160" spans="1:82" x14ac:dyDescent="0.3">
      <c r="A160" s="1">
        <v>141264060</v>
      </c>
      <c r="B160" s="124" t="s">
        <v>4139</v>
      </c>
      <c r="C160" t="s">
        <v>59</v>
      </c>
      <c r="D160" t="s">
        <v>707</v>
      </c>
      <c r="E160" s="30">
        <v>84.40081787109375</v>
      </c>
      <c r="F160" s="30">
        <v>83.292236328125</v>
      </c>
      <c r="G160" s="30">
        <v>84.1790771484375</v>
      </c>
      <c r="H160" s="30">
        <v>84.976516723632813</v>
      </c>
      <c r="I160" s="1">
        <v>165</v>
      </c>
      <c r="J160" s="1" t="s">
        <v>3981</v>
      </c>
      <c r="K160" s="1">
        <v>5</v>
      </c>
      <c r="L160" t="s">
        <v>3864</v>
      </c>
      <c r="M160" t="s">
        <v>3909</v>
      </c>
      <c r="N160" t="s">
        <v>3917</v>
      </c>
      <c r="O160" t="s">
        <v>3921</v>
      </c>
      <c r="P160" s="148">
        <v>0.36144578456878662</v>
      </c>
      <c r="Q160" s="30">
        <v>49.70853907</v>
      </c>
      <c r="R160" s="30">
        <v>310.8433837890625</v>
      </c>
      <c r="S160" s="1">
        <v>106</v>
      </c>
      <c r="T160" s="1">
        <v>53</v>
      </c>
      <c r="U160" s="148">
        <v>0.5</v>
      </c>
      <c r="V160" s="148">
        <v>0.2142857164144516</v>
      </c>
      <c r="W160" s="149">
        <v>49.243371500000002</v>
      </c>
      <c r="X160" s="149"/>
      <c r="Y160" s="1">
        <v>53</v>
      </c>
      <c r="Z160" s="30">
        <v>86.733184814453125</v>
      </c>
      <c r="AA160" s="148">
        <v>0.44600000000000001</v>
      </c>
      <c r="AB160" s="30">
        <v>50.6</v>
      </c>
      <c r="AC160" s="30">
        <v>329.3</v>
      </c>
      <c r="AD160" s="30">
        <v>87.795013427734375</v>
      </c>
      <c r="AE160" s="148">
        <v>0.39200000000000002</v>
      </c>
      <c r="AF160" s="30">
        <v>50.94</v>
      </c>
      <c r="AG160" s="30">
        <v>319.60000000000002</v>
      </c>
      <c r="AH160" s="30">
        <v>79.659866333007813</v>
      </c>
      <c r="AI160" s="148">
        <v>0.41399999999999998</v>
      </c>
      <c r="AJ160" s="30">
        <v>48.273635599999999</v>
      </c>
      <c r="AK160" s="30">
        <v>317.2</v>
      </c>
      <c r="AL160" s="30">
        <v>79.063972473144531</v>
      </c>
      <c r="AM160" s="148">
        <v>0.39100000000000001</v>
      </c>
      <c r="AN160" s="30">
        <v>47.983009959999997</v>
      </c>
      <c r="AO160" s="30">
        <v>295.7</v>
      </c>
      <c r="AP160" s="148">
        <v>0.26506024599075317</v>
      </c>
      <c r="AQ160" s="30">
        <v>49.495731679999999</v>
      </c>
      <c r="AR160" s="30">
        <v>250.6024169921875</v>
      </c>
      <c r="AS160" s="30">
        <v>105</v>
      </c>
      <c r="AT160" s="30">
        <v>52</v>
      </c>
      <c r="AU160" s="148">
        <v>0.5</v>
      </c>
      <c r="AV160" s="30">
        <v>84.976516723632813</v>
      </c>
      <c r="AW160" s="148">
        <v>0.190476194024086</v>
      </c>
      <c r="AX160" s="30">
        <v>49.978329100000003</v>
      </c>
      <c r="AY160" s="30"/>
      <c r="AZ160" s="30">
        <v>52</v>
      </c>
      <c r="BA160" s="30">
        <v>84.917984008789063</v>
      </c>
      <c r="BB160" s="148">
        <v>0.39100000000000001</v>
      </c>
      <c r="BC160" s="30">
        <v>49.97</v>
      </c>
      <c r="BD160" s="30">
        <v>300</v>
      </c>
      <c r="BE160" s="30">
        <v>84.184196472167969</v>
      </c>
      <c r="BF160" s="147">
        <v>0.314</v>
      </c>
      <c r="BG160" s="30">
        <v>49.58</v>
      </c>
      <c r="BH160" s="30">
        <v>286.3</v>
      </c>
      <c r="BI160" s="30">
        <v>78.685066223144531</v>
      </c>
      <c r="BJ160" s="148">
        <v>0.31</v>
      </c>
      <c r="BK160" s="30">
        <v>46.955819939999998</v>
      </c>
      <c r="BL160" s="30">
        <v>281.60000000000002</v>
      </c>
      <c r="BM160" s="30">
        <v>78.371170043945313</v>
      </c>
      <c r="BN160" s="148">
        <v>0.23899999999999999</v>
      </c>
      <c r="BO160" s="30">
        <v>46.6998502</v>
      </c>
      <c r="BP160" s="30">
        <v>263</v>
      </c>
      <c r="BQ160" s="148"/>
      <c r="BR160" s="148"/>
      <c r="BS160" s="148"/>
      <c r="BT160" s="148">
        <v>0.90900000000000003</v>
      </c>
      <c r="BU160" s="148">
        <v>6.7000000000000004E-2</v>
      </c>
      <c r="BV160" s="148">
        <v>2.400000020861626E-2</v>
      </c>
      <c r="BW160" s="148"/>
      <c r="BX160" s="148">
        <v>0.19400000000000001</v>
      </c>
      <c r="BY160" s="148">
        <v>0.45600000000000002</v>
      </c>
      <c r="BZ160" s="1"/>
      <c r="CA160" s="150">
        <v>9519.7001953125</v>
      </c>
      <c r="CB160" s="150">
        <v>9937.49</v>
      </c>
      <c r="CC160" s="124" t="s">
        <v>4139</v>
      </c>
      <c r="CD160" t="s">
        <v>4634</v>
      </c>
    </row>
    <row r="161" spans="1:82" x14ac:dyDescent="0.3">
      <c r="A161" s="1">
        <v>141271050</v>
      </c>
      <c r="B161" s="124" t="s">
        <v>4140</v>
      </c>
      <c r="C161" t="s">
        <v>60</v>
      </c>
      <c r="D161" t="s">
        <v>708</v>
      </c>
      <c r="E161" s="30">
        <v>86.184226989746094</v>
      </c>
      <c r="F161" s="30">
        <v>85.570220947265625</v>
      </c>
      <c r="G161" s="30">
        <v>86.481048583984375</v>
      </c>
      <c r="H161" s="30">
        <v>83.742134094238281</v>
      </c>
      <c r="I161" s="1">
        <v>347</v>
      </c>
      <c r="J161" s="1">
        <v>7</v>
      </c>
      <c r="K161" s="1">
        <v>12</v>
      </c>
      <c r="L161" t="s">
        <v>3864</v>
      </c>
      <c r="M161" t="s">
        <v>3909</v>
      </c>
      <c r="N161" t="s">
        <v>3917</v>
      </c>
      <c r="O161" t="s">
        <v>3921</v>
      </c>
      <c r="P161" s="148">
        <v>0.46629214286804199</v>
      </c>
      <c r="Q161" s="30">
        <v>50.450372489999999</v>
      </c>
      <c r="R161" s="30">
        <v>333.70785522460938</v>
      </c>
      <c r="S161" s="1">
        <v>226</v>
      </c>
      <c r="T161" s="1">
        <v>95</v>
      </c>
      <c r="U161" s="148">
        <v>0.42035397887229919</v>
      </c>
      <c r="V161" s="148">
        <v>0.28787878155708307</v>
      </c>
      <c r="W161" s="149">
        <v>50.187235790000003</v>
      </c>
      <c r="X161" s="149">
        <v>281.81817626953131</v>
      </c>
      <c r="Y161" s="1">
        <v>95</v>
      </c>
      <c r="Z161" s="30">
        <v>74.045333862304688</v>
      </c>
      <c r="AA161" s="148">
        <v>0.5</v>
      </c>
      <c r="AB161" s="30">
        <v>46.4</v>
      </c>
      <c r="AC161" s="30">
        <v>339</v>
      </c>
      <c r="AD161" s="30">
        <v>77.221809387207031</v>
      </c>
      <c r="AE161" s="148">
        <v>0.36099999999999999</v>
      </c>
      <c r="AF161" s="30">
        <v>47.35</v>
      </c>
      <c r="AG161" s="30">
        <v>313.10000000000002</v>
      </c>
      <c r="AH161" s="30">
        <v>81.488525390625</v>
      </c>
      <c r="AI161" s="148">
        <v>0.42499999999999999</v>
      </c>
      <c r="AJ161" s="30">
        <v>48.879310799999999</v>
      </c>
      <c r="AK161" s="30">
        <v>323.10000000000002</v>
      </c>
      <c r="AL161" s="30">
        <v>85.670425415039063</v>
      </c>
      <c r="AM161" s="148">
        <v>0.308</v>
      </c>
      <c r="AN161" s="30">
        <v>50.231174369999998</v>
      </c>
      <c r="AO161" s="30">
        <v>301.5</v>
      </c>
      <c r="AP161" s="148">
        <v>0.42920354008674622</v>
      </c>
      <c r="AQ161" s="30">
        <v>50.935672709999999</v>
      </c>
      <c r="AR161" s="30">
        <v>305.752197265625</v>
      </c>
      <c r="AS161" s="30">
        <v>226</v>
      </c>
      <c r="AT161" s="30">
        <v>95</v>
      </c>
      <c r="AU161" s="148">
        <v>0.42035397887229919</v>
      </c>
      <c r="AV161" s="30">
        <v>83.742134094238281</v>
      </c>
      <c r="AW161" s="148">
        <v>0.26829269528388983</v>
      </c>
      <c r="AX161" s="30">
        <v>49.270884789999997</v>
      </c>
      <c r="AY161" s="30">
        <v>231.70732116699219</v>
      </c>
      <c r="AZ161" s="30">
        <v>95</v>
      </c>
      <c r="BA161" s="30">
        <v>89.310005187988281</v>
      </c>
      <c r="BB161" s="148">
        <v>0.44500000000000001</v>
      </c>
      <c r="BC161" s="30">
        <v>52.1</v>
      </c>
      <c r="BD161" s="30">
        <v>322.60000000000002</v>
      </c>
      <c r="BE161" s="30">
        <v>88.971931457519531</v>
      </c>
      <c r="BF161" s="147">
        <v>0.33900000000000002</v>
      </c>
      <c r="BG161" s="30">
        <v>51.94</v>
      </c>
      <c r="BH161" s="30">
        <v>280.39999999999998</v>
      </c>
      <c r="BI161" s="30">
        <v>91.4281005859375</v>
      </c>
      <c r="BJ161" s="148">
        <v>0.41499999999999998</v>
      </c>
      <c r="BK161" s="30">
        <v>53.163235669999999</v>
      </c>
      <c r="BL161" s="30">
        <v>319.7</v>
      </c>
      <c r="BM161" s="30">
        <v>90.657844543457031</v>
      </c>
      <c r="BN161" s="148">
        <v>0.32900000000000001</v>
      </c>
      <c r="BO161" s="30">
        <v>52.823206810000002</v>
      </c>
      <c r="BP161" s="30">
        <v>290.39999999999998</v>
      </c>
      <c r="BQ161" s="148">
        <v>1.4E-2</v>
      </c>
      <c r="BR161" s="148"/>
      <c r="BS161" s="148"/>
      <c r="BT161" s="148">
        <v>0.94800000000000006</v>
      </c>
      <c r="BU161" s="148">
        <v>1.4E-2</v>
      </c>
      <c r="BV161" s="148">
        <v>2.300000004470348E-2</v>
      </c>
      <c r="BW161" s="148"/>
      <c r="BX161" s="148">
        <v>0.104</v>
      </c>
      <c r="BY161" s="148">
        <v>0.28399999999999997</v>
      </c>
      <c r="BZ161" s="1"/>
      <c r="CA161" s="150">
        <v>8094.6298828125</v>
      </c>
      <c r="CB161" s="150">
        <v>9008.67</v>
      </c>
      <c r="CC161" s="124" t="s">
        <v>4140</v>
      </c>
      <c r="CD161" t="s">
        <v>4633</v>
      </c>
    </row>
    <row r="162" spans="1:82" x14ac:dyDescent="0.3">
      <c r="A162" s="1">
        <v>141274020</v>
      </c>
      <c r="B162" s="124" t="s">
        <v>4140</v>
      </c>
      <c r="C162" t="s">
        <v>60</v>
      </c>
      <c r="D162" t="s">
        <v>709</v>
      </c>
      <c r="E162" s="30">
        <v>77.895484924316406</v>
      </c>
      <c r="F162" s="30">
        <v>78.175865173339844</v>
      </c>
      <c r="G162" s="30">
        <v>81.420654296875</v>
      </c>
      <c r="H162" s="30">
        <v>78.24945068359375</v>
      </c>
      <c r="I162" s="1">
        <v>359</v>
      </c>
      <c r="J162" s="1" t="s">
        <v>3981</v>
      </c>
      <c r="K162" s="1">
        <v>6</v>
      </c>
      <c r="L162" t="s">
        <v>3864</v>
      </c>
      <c r="M162" t="s">
        <v>3909</v>
      </c>
      <c r="N162" t="s">
        <v>3917</v>
      </c>
      <c r="O162" t="s">
        <v>3921</v>
      </c>
      <c r="P162" s="148">
        <v>0.30726256966590881</v>
      </c>
      <c r="Q162" s="30">
        <v>47.00256126</v>
      </c>
      <c r="R162" s="30">
        <v>292.17877197265631</v>
      </c>
      <c r="S162" s="1">
        <v>242</v>
      </c>
      <c r="T162" s="1">
        <v>113</v>
      </c>
      <c r="U162" s="148">
        <v>0.46694216132164001</v>
      </c>
      <c r="V162" s="148">
        <v>0.14492753148078921</v>
      </c>
      <c r="W162" s="149">
        <v>47.123441419999999</v>
      </c>
      <c r="X162" s="149"/>
      <c r="Y162" s="1">
        <v>113</v>
      </c>
      <c r="Z162" s="30">
        <v>83.410179138183594</v>
      </c>
      <c r="AA162" s="148">
        <v>0.42899999999999999</v>
      </c>
      <c r="AB162" s="30">
        <v>49.5</v>
      </c>
      <c r="AC162" s="30">
        <v>333</v>
      </c>
      <c r="AD162" s="30">
        <v>80.373153686523438</v>
      </c>
      <c r="AE162" s="148">
        <v>0.33</v>
      </c>
      <c r="AF162" s="30">
        <v>48.42</v>
      </c>
      <c r="AG162" s="30">
        <v>302.10000000000002</v>
      </c>
      <c r="AH162" s="30">
        <v>87.668342590332031</v>
      </c>
      <c r="AI162" s="148">
        <v>0.49</v>
      </c>
      <c r="AJ162" s="30">
        <v>50.926154189999998</v>
      </c>
      <c r="AK162" s="30">
        <v>342.3</v>
      </c>
      <c r="AL162" s="30">
        <v>82.871810913085938</v>
      </c>
      <c r="AM162" s="148">
        <v>0.371</v>
      </c>
      <c r="AN162" s="30">
        <v>49.278812139999999</v>
      </c>
      <c r="AO162" s="30">
        <v>311.3</v>
      </c>
      <c r="AP162" s="148">
        <v>0.2625698447227478</v>
      </c>
      <c r="AQ162" s="30">
        <v>47.770263479999997</v>
      </c>
      <c r="AR162" s="30">
        <v>260.89385986328131</v>
      </c>
      <c r="AS162" s="30">
        <v>242</v>
      </c>
      <c r="AT162" s="30">
        <v>113</v>
      </c>
      <c r="AU162" s="148">
        <v>0.46694216132164001</v>
      </c>
      <c r="AV162" s="30">
        <v>78.24945068359375</v>
      </c>
      <c r="AW162" s="148">
        <v>0.1159420311450958</v>
      </c>
      <c r="AX162" s="30">
        <v>46.1229345</v>
      </c>
      <c r="AY162" s="30"/>
      <c r="AZ162" s="30">
        <v>113</v>
      </c>
      <c r="BA162" s="30">
        <v>80.422859191894531</v>
      </c>
      <c r="BB162" s="148">
        <v>0.374</v>
      </c>
      <c r="BC162" s="30">
        <v>47.79</v>
      </c>
      <c r="BD162" s="30">
        <v>290.10000000000002</v>
      </c>
      <c r="BE162" s="30">
        <v>78.808128356933594</v>
      </c>
      <c r="BF162" s="147">
        <v>0.309</v>
      </c>
      <c r="BG162" s="30">
        <v>46.93</v>
      </c>
      <c r="BH162" s="30">
        <v>258.8</v>
      </c>
      <c r="BI162" s="30">
        <v>84.726737976074219</v>
      </c>
      <c r="BJ162" s="148">
        <v>0.434</v>
      </c>
      <c r="BK162" s="30">
        <v>49.898851559999997</v>
      </c>
      <c r="BL162" s="30">
        <v>314.8</v>
      </c>
      <c r="BM162" s="30">
        <v>84.1700439453125</v>
      </c>
      <c r="BN162" s="148">
        <v>0.34</v>
      </c>
      <c r="BO162" s="30">
        <v>49.589855159999999</v>
      </c>
      <c r="BP162" s="30">
        <v>284.5</v>
      </c>
      <c r="BQ162" s="148"/>
      <c r="BR162" s="148"/>
      <c r="BS162" s="148"/>
      <c r="BT162" s="148">
        <v>0.95800000000000007</v>
      </c>
      <c r="BU162" s="148">
        <v>2.8000000000000001E-2</v>
      </c>
      <c r="BV162" s="148">
        <v>1.4000000432133669E-2</v>
      </c>
      <c r="BW162" s="148"/>
      <c r="BX162" s="148">
        <v>9.8000000000000004E-2</v>
      </c>
      <c r="BY162" s="148">
        <v>0.35499999999999998</v>
      </c>
      <c r="BZ162" s="1"/>
      <c r="CA162" s="150">
        <v>6995.830078125</v>
      </c>
      <c r="CB162" s="150">
        <v>8492.93</v>
      </c>
      <c r="CC162" s="124" t="s">
        <v>4140</v>
      </c>
      <c r="CD162" t="s">
        <v>4634</v>
      </c>
    </row>
    <row r="163" spans="1:82" x14ac:dyDescent="0.3">
      <c r="A163" s="1">
        <v>141293000</v>
      </c>
      <c r="B163" s="124" t="s">
        <v>4141</v>
      </c>
      <c r="C163" t="s">
        <v>61</v>
      </c>
      <c r="D163" t="s">
        <v>710</v>
      </c>
      <c r="E163" s="30">
        <v>77.372756958007813</v>
      </c>
      <c r="F163" s="30">
        <v>77.042678833007813</v>
      </c>
      <c r="G163" s="30">
        <v>80.16693115234375</v>
      </c>
      <c r="H163" s="30">
        <v>77.707954406738281</v>
      </c>
      <c r="I163" s="1">
        <v>516</v>
      </c>
      <c r="J163" s="1">
        <v>6</v>
      </c>
      <c r="K163" s="1">
        <v>8</v>
      </c>
      <c r="L163" t="s">
        <v>3864</v>
      </c>
      <c r="M163" t="s">
        <v>3909</v>
      </c>
      <c r="N163" t="s">
        <v>3916</v>
      </c>
      <c r="O163" t="s">
        <v>3921</v>
      </c>
      <c r="P163" s="148">
        <v>0.38347458839416498</v>
      </c>
      <c r="Q163" s="30">
        <v>46.785125559999997</v>
      </c>
      <c r="R163" s="30">
        <v>306.35592651367188</v>
      </c>
      <c r="S163" s="1">
        <v>1003</v>
      </c>
      <c r="T163" s="1">
        <v>536</v>
      </c>
      <c r="U163" s="148">
        <v>0.53439682722091675</v>
      </c>
      <c r="V163" s="148">
        <v>0.25221237540245062</v>
      </c>
      <c r="W163" s="149">
        <v>46.65391391</v>
      </c>
      <c r="X163" s="149">
        <v>256.1947021484375</v>
      </c>
      <c r="Y163" s="1">
        <v>536</v>
      </c>
      <c r="Z163" s="30">
        <v>81.89971923828125</v>
      </c>
      <c r="AA163" s="148">
        <v>0.43200000000000011</v>
      </c>
      <c r="AB163" s="30">
        <v>49</v>
      </c>
      <c r="AC163" s="30">
        <v>331.4</v>
      </c>
      <c r="AD163" s="30">
        <v>82.611495971679688</v>
      </c>
      <c r="AE163" s="148">
        <v>0.32</v>
      </c>
      <c r="AF163" s="30">
        <v>49.18</v>
      </c>
      <c r="AG163" s="30">
        <v>298.7</v>
      </c>
      <c r="AH163" s="30">
        <v>79.613616943359375</v>
      </c>
      <c r="AI163" s="148">
        <v>0.43099999999999999</v>
      </c>
      <c r="AJ163" s="30">
        <v>48.258315109999998</v>
      </c>
      <c r="AK163" s="30">
        <v>327.7</v>
      </c>
      <c r="AL163" s="30">
        <v>79.456405639648438</v>
      </c>
      <c r="AM163" s="148">
        <v>0.29299999999999998</v>
      </c>
      <c r="AN163" s="30">
        <v>48.116555060000003</v>
      </c>
      <c r="AO163" s="30">
        <v>291.89999999999998</v>
      </c>
      <c r="AP163" s="148">
        <v>0.37711864709854132</v>
      </c>
      <c r="AQ163" s="30">
        <v>46.9860246</v>
      </c>
      <c r="AR163" s="30">
        <v>295.12710571289063</v>
      </c>
      <c r="AS163" s="30">
        <v>1002</v>
      </c>
      <c r="AT163" s="30">
        <v>536</v>
      </c>
      <c r="AU163" s="148">
        <v>0.53439682722091675</v>
      </c>
      <c r="AV163" s="30">
        <v>77.707954406738281</v>
      </c>
      <c r="AW163" s="148">
        <v>0.27433627843856812</v>
      </c>
      <c r="AX163" s="30">
        <v>45.812593049999997</v>
      </c>
      <c r="AY163" s="30">
        <v>243.80531311035159</v>
      </c>
      <c r="AZ163" s="30">
        <v>536</v>
      </c>
      <c r="BA163" s="30">
        <v>77.268028259277344</v>
      </c>
      <c r="BB163" s="148">
        <v>0.27300000000000002</v>
      </c>
      <c r="BC163" s="30">
        <v>46.26</v>
      </c>
      <c r="BD163" s="30">
        <v>269.5</v>
      </c>
      <c r="BE163" s="30">
        <v>77.124305725097656</v>
      </c>
      <c r="BF163" s="147">
        <v>0.17499999999999999</v>
      </c>
      <c r="BG163" s="30">
        <v>46.1</v>
      </c>
      <c r="BH163" s="30">
        <v>231.1</v>
      </c>
      <c r="BI163" s="30">
        <v>78.902008056640625</v>
      </c>
      <c r="BJ163" s="148">
        <v>0.313</v>
      </c>
      <c r="BK163" s="30">
        <v>47.061497070000001</v>
      </c>
      <c r="BL163" s="30">
        <v>278.8</v>
      </c>
      <c r="BM163" s="30">
        <v>78.803619384765625</v>
      </c>
      <c r="BN163" s="148">
        <v>0.2</v>
      </c>
      <c r="BO163" s="30">
        <v>46.91537056</v>
      </c>
      <c r="BP163" s="30">
        <v>240</v>
      </c>
      <c r="BQ163" s="148">
        <v>7.2000000000000008E-2</v>
      </c>
      <c r="BR163" s="148">
        <v>3.6999999999999998E-2</v>
      </c>
      <c r="BS163" s="148"/>
      <c r="BT163" s="148">
        <v>0.77900000000000003</v>
      </c>
      <c r="BU163" s="148">
        <v>9.7000000000000003E-2</v>
      </c>
      <c r="BV163" s="148">
        <v>1.6000000759959221E-2</v>
      </c>
      <c r="BW163" s="148"/>
      <c r="BX163" s="148">
        <v>0.13400000000000001</v>
      </c>
      <c r="BY163" s="148">
        <v>0.34399999999999997</v>
      </c>
      <c r="BZ163" s="1"/>
      <c r="CA163" s="150">
        <v>9325.3603515625</v>
      </c>
      <c r="CB163" s="150">
        <v>10244.65</v>
      </c>
      <c r="CC163" s="124" t="s">
        <v>4141</v>
      </c>
      <c r="CD163" t="s">
        <v>4633</v>
      </c>
    </row>
    <row r="164" spans="1:82" x14ac:dyDescent="0.3">
      <c r="A164" s="1">
        <v>141294010</v>
      </c>
      <c r="B164" s="124" t="s">
        <v>4141</v>
      </c>
      <c r="C164" t="s">
        <v>61</v>
      </c>
      <c r="D164" t="s">
        <v>711</v>
      </c>
      <c r="E164" s="30">
        <v>87.387985229492188</v>
      </c>
      <c r="F164" s="30">
        <v>86.630973815917969</v>
      </c>
      <c r="G164" s="30">
        <v>86.001007080078125</v>
      </c>
      <c r="H164" s="30">
        <v>84.050773620605469</v>
      </c>
      <c r="I164" s="1">
        <v>237</v>
      </c>
      <c r="J164" s="1" t="s">
        <v>3981</v>
      </c>
      <c r="K164" s="1">
        <v>5</v>
      </c>
      <c r="L164" t="s">
        <v>3864</v>
      </c>
      <c r="M164" t="s">
        <v>3909</v>
      </c>
      <c r="N164" t="s">
        <v>3916</v>
      </c>
      <c r="O164" t="s">
        <v>3921</v>
      </c>
      <c r="P164" s="148">
        <v>0.5350877046585083</v>
      </c>
      <c r="Q164" s="30">
        <v>50.951089609999997</v>
      </c>
      <c r="R164" s="30">
        <v>358.77194213867188</v>
      </c>
      <c r="S164" s="1">
        <v>134</v>
      </c>
      <c r="T164" s="1">
        <v>61</v>
      </c>
      <c r="U164" s="148">
        <v>0.45522388815879822</v>
      </c>
      <c r="V164" s="148">
        <v>0.28260868787765497</v>
      </c>
      <c r="W164" s="149">
        <v>50.626753039999997</v>
      </c>
      <c r="X164" s="149"/>
      <c r="Y164" s="1">
        <v>61</v>
      </c>
      <c r="Z164" s="30">
        <v>90.660377502441406</v>
      </c>
      <c r="AA164" s="148">
        <v>0.68599999999999994</v>
      </c>
      <c r="AB164" s="30">
        <v>51.9</v>
      </c>
      <c r="AC164" s="30">
        <v>395</v>
      </c>
      <c r="AD164" s="30">
        <v>89.738838195800781</v>
      </c>
      <c r="AE164" s="148">
        <v>0.48499999999999999</v>
      </c>
      <c r="AF164" s="30">
        <v>51.6</v>
      </c>
      <c r="AG164" s="30">
        <v>345.5</v>
      </c>
      <c r="AH164" s="30">
        <v>90.113044738769531</v>
      </c>
      <c r="AI164" s="148">
        <v>0.66900000000000004</v>
      </c>
      <c r="AJ164" s="30">
        <v>51.73587174</v>
      </c>
      <c r="AK164" s="30">
        <v>387.7</v>
      </c>
      <c r="AL164" s="30">
        <v>88.557723999023438</v>
      </c>
      <c r="AM164" s="148">
        <v>0.49199999999999999</v>
      </c>
      <c r="AN164" s="30">
        <v>51.213718129999997</v>
      </c>
      <c r="AO164" s="30">
        <v>346.2</v>
      </c>
      <c r="AP164" s="148">
        <v>0.44736841320991522</v>
      </c>
      <c r="AQ164" s="30">
        <v>50.635394320000003</v>
      </c>
      <c r="AR164" s="30">
        <v>310.52630615234381</v>
      </c>
      <c r="AS164" s="30">
        <v>133</v>
      </c>
      <c r="AT164" s="30">
        <v>61</v>
      </c>
      <c r="AU164" s="148">
        <v>0.45522388815879822</v>
      </c>
      <c r="AV164" s="30">
        <v>84.050773620605469</v>
      </c>
      <c r="AW164" s="148">
        <v>0.26086956262588501</v>
      </c>
      <c r="AX164" s="30">
        <v>49.44777062</v>
      </c>
      <c r="AY164" s="30"/>
      <c r="AZ164" s="30">
        <v>61</v>
      </c>
      <c r="BA164" s="30">
        <v>89.041946411132813</v>
      </c>
      <c r="BB164" s="148">
        <v>0.68599999999999994</v>
      </c>
      <c r="BC164" s="30">
        <v>51.97</v>
      </c>
      <c r="BD164" s="30">
        <v>385</v>
      </c>
      <c r="BE164" s="30">
        <v>88.424186706542969</v>
      </c>
      <c r="BF164" s="147">
        <v>0.45500000000000002</v>
      </c>
      <c r="BG164" s="30">
        <v>51.67</v>
      </c>
      <c r="BH164" s="30">
        <v>324.2</v>
      </c>
      <c r="BI164" s="30">
        <v>91.652351379394531</v>
      </c>
      <c r="BJ164" s="148">
        <v>0.67700000000000005</v>
      </c>
      <c r="BK164" s="30">
        <v>53.272472610000001</v>
      </c>
      <c r="BL164" s="30">
        <v>386.9</v>
      </c>
      <c r="BM164" s="30">
        <v>92.26153564453125</v>
      </c>
      <c r="BN164" s="148">
        <v>0.53799999999999992</v>
      </c>
      <c r="BO164" s="30">
        <v>53.622444659999999</v>
      </c>
      <c r="BP164" s="30">
        <v>341.5</v>
      </c>
      <c r="BQ164" s="148">
        <v>3.4000000000000002E-2</v>
      </c>
      <c r="BR164" s="148">
        <v>2.5000000000000001E-2</v>
      </c>
      <c r="BS164" s="148"/>
      <c r="BT164" s="148">
        <v>0.85699999999999998</v>
      </c>
      <c r="BU164" s="148">
        <v>0.08</v>
      </c>
      <c r="BV164" s="148">
        <v>4.0000001899898052E-3</v>
      </c>
      <c r="BW164" s="148"/>
      <c r="BX164" s="148">
        <v>0.16900000000000001</v>
      </c>
      <c r="BY164" s="148">
        <v>0.375</v>
      </c>
      <c r="BZ164" s="1"/>
      <c r="CA164" s="150">
        <v>9621.3203125</v>
      </c>
      <c r="CB164" s="150">
        <v>10518.35</v>
      </c>
      <c r="CC164" s="124" t="s">
        <v>4141</v>
      </c>
      <c r="CD164" t="s">
        <v>4634</v>
      </c>
    </row>
    <row r="165" spans="1:82" x14ac:dyDescent="0.3">
      <c r="A165" s="1">
        <v>141294020</v>
      </c>
      <c r="B165" s="124" t="s">
        <v>4141</v>
      </c>
      <c r="C165" t="s">
        <v>61</v>
      </c>
      <c r="D165" t="s">
        <v>712</v>
      </c>
      <c r="E165" s="30">
        <v>80.662147521972656</v>
      </c>
      <c r="F165" s="30">
        <v>80.260757446289063</v>
      </c>
      <c r="G165" s="30">
        <v>82.563796997070313</v>
      </c>
      <c r="H165" s="30">
        <v>80.01068115234375</v>
      </c>
      <c r="I165" s="1">
        <v>345</v>
      </c>
      <c r="J165" s="1" t="s">
        <v>3981</v>
      </c>
      <c r="K165" s="1">
        <v>5</v>
      </c>
      <c r="L165" t="s">
        <v>3864</v>
      </c>
      <c r="M165" t="s">
        <v>3909</v>
      </c>
      <c r="N165" t="s">
        <v>3916</v>
      </c>
      <c r="O165" t="s">
        <v>3921</v>
      </c>
      <c r="P165" s="148">
        <v>0.44078946113586431</v>
      </c>
      <c r="Q165" s="30">
        <v>48.153390969999997</v>
      </c>
      <c r="R165" s="30">
        <v>323.02630615234381</v>
      </c>
      <c r="S165" s="1">
        <v>184</v>
      </c>
      <c r="T165" s="1">
        <v>118</v>
      </c>
      <c r="U165" s="148">
        <v>0.6413043737411499</v>
      </c>
      <c r="V165" s="148">
        <v>0.32467532157897949</v>
      </c>
      <c r="W165" s="149">
        <v>47.987301250000002</v>
      </c>
      <c r="X165" s="149">
        <v>283.11688232421881</v>
      </c>
      <c r="Y165" s="1">
        <v>118</v>
      </c>
      <c r="Z165" s="30">
        <v>80.993446350097656</v>
      </c>
      <c r="AA165" s="148">
        <v>0.42499999999999999</v>
      </c>
      <c r="AB165" s="30">
        <v>48.7</v>
      </c>
      <c r="AC165" s="30">
        <v>327.60000000000002</v>
      </c>
      <c r="AD165" s="30">
        <v>82.287521362304688</v>
      </c>
      <c r="AE165" s="148">
        <v>0.35499999999999998</v>
      </c>
      <c r="AF165" s="30">
        <v>49.07</v>
      </c>
      <c r="AG165" s="30">
        <v>305.60000000000002</v>
      </c>
      <c r="AH165" s="30">
        <v>83.925254821777344</v>
      </c>
      <c r="AI165" s="148">
        <v>0.50800000000000001</v>
      </c>
      <c r="AJ165" s="30">
        <v>49.686391329999999</v>
      </c>
      <c r="AK165" s="30">
        <v>343.8</v>
      </c>
      <c r="AL165" s="30">
        <v>83.731956481933594</v>
      </c>
      <c r="AM165" s="148">
        <v>0.43700000000000011</v>
      </c>
      <c r="AN165" s="30">
        <v>49.571518750000003</v>
      </c>
      <c r="AO165" s="30">
        <v>318.3</v>
      </c>
      <c r="AP165" s="148">
        <v>0.35526314377784729</v>
      </c>
      <c r="AQ165" s="30">
        <v>48.485328580000001</v>
      </c>
      <c r="AR165" s="30">
        <v>287.5</v>
      </c>
      <c r="AS165" s="30">
        <v>184</v>
      </c>
      <c r="AT165" s="30">
        <v>118</v>
      </c>
      <c r="AU165" s="148">
        <v>0.6413043737411499</v>
      </c>
      <c r="AV165" s="30">
        <v>80.01068115234375</v>
      </c>
      <c r="AW165" s="148">
        <v>0.27272728085517878</v>
      </c>
      <c r="AX165" s="30">
        <v>47.132324509999997</v>
      </c>
      <c r="AY165" s="30">
        <v>242.8571472167969</v>
      </c>
      <c r="AZ165" s="30">
        <v>118</v>
      </c>
      <c r="BA165" s="30">
        <v>85.557197570800781</v>
      </c>
      <c r="BB165" s="148">
        <v>0.47499999999999998</v>
      </c>
      <c r="BC165" s="30">
        <v>50.28</v>
      </c>
      <c r="BD165" s="30">
        <v>317.7</v>
      </c>
      <c r="BE165" s="30">
        <v>85.4622802734375</v>
      </c>
      <c r="BF165" s="147">
        <v>0.41899999999999998</v>
      </c>
      <c r="BG165" s="30">
        <v>50.21</v>
      </c>
      <c r="BH165" s="30">
        <v>291.10000000000002</v>
      </c>
      <c r="BI165" s="30">
        <v>90.280372619628906</v>
      </c>
      <c r="BJ165" s="148">
        <v>0.57299999999999995</v>
      </c>
      <c r="BK165" s="30">
        <v>52.604152659999997</v>
      </c>
      <c r="BL165" s="30">
        <v>350.3</v>
      </c>
      <c r="BM165" s="30">
        <v>90.835098266601563</v>
      </c>
      <c r="BN165" s="148">
        <v>0.48399999999999999</v>
      </c>
      <c r="BO165" s="30">
        <v>52.911544460000002</v>
      </c>
      <c r="BP165" s="30">
        <v>322.2</v>
      </c>
      <c r="BQ165" s="148">
        <v>8.7000000000000008E-2</v>
      </c>
      <c r="BR165" s="148">
        <v>4.2999999999999997E-2</v>
      </c>
      <c r="BS165" s="148"/>
      <c r="BT165" s="148">
        <v>0.71599999999999997</v>
      </c>
      <c r="BU165" s="148">
        <v>0.14499999999999999</v>
      </c>
      <c r="BV165" s="148">
        <v>8.999999612569809E-3</v>
      </c>
      <c r="BW165" s="148"/>
      <c r="BX165" s="148">
        <v>0.18</v>
      </c>
      <c r="BY165" s="148">
        <v>0.38900000000000001</v>
      </c>
      <c r="BZ165" s="1"/>
      <c r="CA165" s="150">
        <v>9670.7001953125</v>
      </c>
      <c r="CB165" s="150">
        <v>10654.94</v>
      </c>
      <c r="CC165" s="124" t="s">
        <v>4141</v>
      </c>
      <c r="CD165" t="s">
        <v>4634</v>
      </c>
    </row>
    <row r="166" spans="1:82" x14ac:dyDescent="0.3">
      <c r="A166" s="1">
        <v>141294080</v>
      </c>
      <c r="B166" s="124" t="s">
        <v>4141</v>
      </c>
      <c r="C166" t="s">
        <v>61</v>
      </c>
      <c r="D166" t="s">
        <v>713</v>
      </c>
      <c r="E166" s="30">
        <v>84.911827087402344</v>
      </c>
      <c r="F166" s="30">
        <v>82.5306396484375</v>
      </c>
      <c r="G166" s="30">
        <v>83.03851318359375</v>
      </c>
      <c r="H166" s="30">
        <v>81.967803955078125</v>
      </c>
      <c r="I166" s="1">
        <v>349</v>
      </c>
      <c r="J166" s="1" t="s">
        <v>3981</v>
      </c>
      <c r="K166" s="1">
        <v>5</v>
      </c>
      <c r="L166" t="s">
        <v>3864</v>
      </c>
      <c r="M166" t="s">
        <v>3909</v>
      </c>
      <c r="N166" t="s">
        <v>3916</v>
      </c>
      <c r="O166" t="s">
        <v>3921</v>
      </c>
      <c r="P166" s="148">
        <v>0.49090909957885742</v>
      </c>
      <c r="Q166" s="30">
        <v>49.921100699999997</v>
      </c>
      <c r="R166" s="30">
        <v>350.90908813476563</v>
      </c>
      <c r="S166" s="1">
        <v>181</v>
      </c>
      <c r="T166" s="1">
        <v>114</v>
      </c>
      <c r="U166" s="148">
        <v>0.62983423471450806</v>
      </c>
      <c r="V166" s="148">
        <v>0.31313130259513849</v>
      </c>
      <c r="W166" s="149">
        <v>48.927809179999997</v>
      </c>
      <c r="X166" s="149">
        <v>314.14141845703131</v>
      </c>
      <c r="Y166" s="1">
        <v>114</v>
      </c>
      <c r="Z166" s="30">
        <v>84.920639038085938</v>
      </c>
      <c r="AA166" s="148">
        <v>0.44800000000000001</v>
      </c>
      <c r="AB166" s="30">
        <v>50</v>
      </c>
      <c r="AC166" s="30">
        <v>337.2</v>
      </c>
      <c r="AD166" s="30">
        <v>82.935462951660156</v>
      </c>
      <c r="AE166" s="148">
        <v>0.34399999999999997</v>
      </c>
      <c r="AF166" s="30">
        <v>49.29</v>
      </c>
      <c r="AG166" s="30">
        <v>312.3</v>
      </c>
      <c r="AH166" s="30">
        <v>83.519996643066406</v>
      </c>
      <c r="AI166" s="148">
        <v>0.503</v>
      </c>
      <c r="AJ166" s="30">
        <v>49.552162510000002</v>
      </c>
      <c r="AK166" s="30">
        <v>348.7</v>
      </c>
      <c r="AL166" s="30">
        <v>83.264068603515625</v>
      </c>
      <c r="AM166" s="148">
        <v>0.38300000000000001</v>
      </c>
      <c r="AN166" s="30">
        <v>49.412296310000002</v>
      </c>
      <c r="AO166" s="30">
        <v>313</v>
      </c>
      <c r="AP166" s="148">
        <v>0.37804877758026117</v>
      </c>
      <c r="AQ166" s="30">
        <v>48.782275169999998</v>
      </c>
      <c r="AR166" s="30">
        <v>296.95123291015631</v>
      </c>
      <c r="AS166" s="30">
        <v>179</v>
      </c>
      <c r="AT166" s="30">
        <v>112</v>
      </c>
      <c r="AU166" s="148">
        <v>0.62983423471450806</v>
      </c>
      <c r="AV166" s="30">
        <v>81.967803955078125</v>
      </c>
      <c r="AW166" s="148">
        <v>0.27551019191741938</v>
      </c>
      <c r="AX166" s="30">
        <v>48.253987199999997</v>
      </c>
      <c r="AY166" s="30">
        <v>250</v>
      </c>
      <c r="AZ166" s="30">
        <v>112</v>
      </c>
      <c r="BA166" s="30">
        <v>85.82525634765625</v>
      </c>
      <c r="BB166" s="148">
        <v>0.39600000000000002</v>
      </c>
      <c r="BC166" s="30">
        <v>50.41</v>
      </c>
      <c r="BD166" s="30">
        <v>295.10000000000002</v>
      </c>
      <c r="BE166" s="30">
        <v>85.604286193847656</v>
      </c>
      <c r="BF166" s="147">
        <v>0.32200000000000001</v>
      </c>
      <c r="BG166" s="30">
        <v>50.28</v>
      </c>
      <c r="BH166" s="30">
        <v>265.3</v>
      </c>
      <c r="BI166" s="30">
        <v>87.088890075683594</v>
      </c>
      <c r="BJ166" s="148">
        <v>0.48699999999999999</v>
      </c>
      <c r="BK166" s="30">
        <v>51.049510390000002</v>
      </c>
      <c r="BL166" s="30">
        <v>326.89999999999998</v>
      </c>
      <c r="BM166" s="30">
        <v>87.514335632324219</v>
      </c>
      <c r="BN166" s="148">
        <v>0.36499999999999999</v>
      </c>
      <c r="BO166" s="30">
        <v>51.256564900000001</v>
      </c>
      <c r="BP166" s="30">
        <v>288.7</v>
      </c>
      <c r="BQ166" s="148">
        <v>9.7000000000000003E-2</v>
      </c>
      <c r="BR166" s="148"/>
      <c r="BS166" s="148"/>
      <c r="BT166" s="148">
        <v>0.72799999999999998</v>
      </c>
      <c r="BU166" s="148">
        <v>0.16900000000000001</v>
      </c>
      <c r="BV166" s="148">
        <v>6.0000000521540642E-3</v>
      </c>
      <c r="BW166" s="148"/>
      <c r="BX166" s="148">
        <v>0.155</v>
      </c>
      <c r="BY166" s="148">
        <v>0.57600000000000007</v>
      </c>
      <c r="BZ166" s="1"/>
      <c r="CA166" s="150">
        <v>9923.099609375</v>
      </c>
      <c r="CB166" s="150">
        <v>11035.91</v>
      </c>
      <c r="CC166" s="124" t="s">
        <v>4141</v>
      </c>
      <c r="CD166" t="s">
        <v>4634</v>
      </c>
    </row>
    <row r="167" spans="1:82" x14ac:dyDescent="0.3">
      <c r="A167" s="1">
        <v>141303000</v>
      </c>
      <c r="B167" s="124" t="s">
        <v>4142</v>
      </c>
      <c r="C167" t="s">
        <v>62</v>
      </c>
      <c r="D167" t="s">
        <v>714</v>
      </c>
      <c r="E167" s="30">
        <v>86.926033020019531</v>
      </c>
      <c r="F167" s="30">
        <v>83.5001220703125</v>
      </c>
      <c r="G167" s="30">
        <v>82.561653137207031</v>
      </c>
      <c r="H167" s="30">
        <v>80.647102355957031</v>
      </c>
      <c r="I167" s="1">
        <v>180</v>
      </c>
      <c r="J167" s="1">
        <v>6</v>
      </c>
      <c r="K167" s="1">
        <v>8</v>
      </c>
      <c r="L167" t="s">
        <v>3864</v>
      </c>
      <c r="M167" t="s">
        <v>3909</v>
      </c>
      <c r="N167" t="s">
        <v>3917</v>
      </c>
      <c r="O167" t="s">
        <v>3923</v>
      </c>
      <c r="P167" s="148">
        <v>0.5</v>
      </c>
      <c r="Q167" s="30">
        <v>50.75893516</v>
      </c>
      <c r="R167" s="30">
        <v>351.1494140625</v>
      </c>
      <c r="S167" s="1">
        <v>347</v>
      </c>
      <c r="T167" s="1">
        <v>133</v>
      </c>
      <c r="U167" s="148">
        <v>0.38328531384468079</v>
      </c>
      <c r="V167" s="148">
        <v>0.26984128355979919</v>
      </c>
      <c r="W167" s="149">
        <v>49.329505879999999</v>
      </c>
      <c r="X167" s="149">
        <v>280.952392578125</v>
      </c>
      <c r="Y167" s="1">
        <v>133</v>
      </c>
      <c r="Z167" s="30">
        <v>91.264564514160156</v>
      </c>
      <c r="AA167" s="148">
        <v>0.46300000000000002</v>
      </c>
      <c r="AB167" s="30">
        <v>52.1</v>
      </c>
      <c r="AC167" s="30">
        <v>349.1</v>
      </c>
      <c r="AD167" s="30">
        <v>90.121711730957031</v>
      </c>
      <c r="AE167" s="148">
        <v>0.29199999999999998</v>
      </c>
      <c r="AF167" s="30">
        <v>51.73</v>
      </c>
      <c r="AG167" s="30">
        <v>309.7</v>
      </c>
      <c r="AH167" s="30">
        <v>90.893699645996094</v>
      </c>
      <c r="AI167" s="148">
        <v>0.496</v>
      </c>
      <c r="AJ167" s="30">
        <v>51.994437390000002</v>
      </c>
      <c r="AK167" s="30">
        <v>352.2</v>
      </c>
      <c r="AL167" s="30">
        <v>88.55712890625</v>
      </c>
      <c r="AM167" s="148">
        <v>0.45300000000000001</v>
      </c>
      <c r="AN167" s="30">
        <v>51.213515530000002</v>
      </c>
      <c r="AO167" s="30">
        <v>326.39999999999998</v>
      </c>
      <c r="AP167" s="148">
        <v>0.31428572535514832</v>
      </c>
      <c r="AQ167" s="30">
        <v>48.483987370000001</v>
      </c>
      <c r="AR167" s="30">
        <v>308</v>
      </c>
      <c r="AS167" s="30">
        <v>343</v>
      </c>
      <c r="AT167" s="30">
        <v>131</v>
      </c>
      <c r="AU167" s="148">
        <v>0.38328531384468079</v>
      </c>
      <c r="AV167" s="30">
        <v>80.647102355957031</v>
      </c>
      <c r="AW167" s="148">
        <v>6.4516127109527588E-2</v>
      </c>
      <c r="AX167" s="30">
        <v>47.497068890000001</v>
      </c>
      <c r="AY167" s="30"/>
      <c r="AZ167" s="30">
        <v>131</v>
      </c>
      <c r="BA167" s="30">
        <v>90.155418395996094</v>
      </c>
      <c r="BB167" s="148">
        <v>0.46600000000000003</v>
      </c>
      <c r="BC167" s="30">
        <v>52.51</v>
      </c>
      <c r="BD167" s="30">
        <v>329.3</v>
      </c>
      <c r="BE167" s="30">
        <v>90.209442138671875</v>
      </c>
      <c r="BF167" s="147">
        <v>0.32400000000000001</v>
      </c>
      <c r="BG167" s="30">
        <v>52.55</v>
      </c>
      <c r="BH167" s="30">
        <v>287.3</v>
      </c>
      <c r="BI167" s="30">
        <v>91.855545043945313</v>
      </c>
      <c r="BJ167" s="148">
        <v>0.38300000000000001</v>
      </c>
      <c r="BK167" s="30">
        <v>53.371453899999999</v>
      </c>
      <c r="BL167" s="30">
        <v>311.3</v>
      </c>
      <c r="BM167" s="30">
        <v>91.366012573242188</v>
      </c>
      <c r="BN167" s="148">
        <v>0.26400000000000001</v>
      </c>
      <c r="BO167" s="30">
        <v>53.176138569999999</v>
      </c>
      <c r="BP167" s="30">
        <v>264.2</v>
      </c>
      <c r="BQ167" s="148"/>
      <c r="BR167" s="148"/>
      <c r="BS167" s="148"/>
      <c r="BT167" s="148">
        <v>0.94400000000000006</v>
      </c>
      <c r="BU167" s="148">
        <v>3.9E-2</v>
      </c>
      <c r="BV167" s="148">
        <v>1.7000000923871991E-2</v>
      </c>
      <c r="BW167" s="148"/>
      <c r="BX167" s="148">
        <v>0.128</v>
      </c>
      <c r="BY167" s="148">
        <v>0.26400000000000001</v>
      </c>
      <c r="BZ167" s="1"/>
      <c r="CA167" s="150">
        <v>11953.9501953125</v>
      </c>
      <c r="CB167" s="150">
        <v>13303.88</v>
      </c>
      <c r="CC167" s="124" t="s">
        <v>4142</v>
      </c>
      <c r="CD167" t="s">
        <v>4633</v>
      </c>
    </row>
    <row r="168" spans="1:82" x14ac:dyDescent="0.3">
      <c r="A168" s="1">
        <v>141304020</v>
      </c>
      <c r="B168" s="124" t="s">
        <v>4142</v>
      </c>
      <c r="C168" t="s">
        <v>62</v>
      </c>
      <c r="D168" t="s">
        <v>715</v>
      </c>
      <c r="E168" s="30">
        <v>89.124626159667969</v>
      </c>
      <c r="F168" s="30">
        <v>85.879371643066406</v>
      </c>
      <c r="G168" s="30">
        <v>88.546737670898438</v>
      </c>
      <c r="H168" s="30">
        <v>85.486373901367188</v>
      </c>
      <c r="I168" s="1">
        <v>174</v>
      </c>
      <c r="J168" s="1">
        <v>3</v>
      </c>
      <c r="K168" s="1">
        <v>5</v>
      </c>
      <c r="L168" t="s">
        <v>3864</v>
      </c>
      <c r="M168" t="s">
        <v>3909</v>
      </c>
      <c r="N168" t="s">
        <v>3917</v>
      </c>
      <c r="O168" t="s">
        <v>3923</v>
      </c>
      <c r="P168" s="148">
        <v>0.5476190447807312</v>
      </c>
      <c r="Q168" s="30">
        <v>51.673469310000002</v>
      </c>
      <c r="R168" s="30">
        <v>360.71429443359381</v>
      </c>
      <c r="S168" s="1">
        <v>171</v>
      </c>
      <c r="T168" s="1">
        <v>73</v>
      </c>
      <c r="U168" s="148">
        <v>0.42690059542655939</v>
      </c>
      <c r="V168" s="148">
        <v>0.20754717290401459</v>
      </c>
      <c r="W168" s="149">
        <v>50.315331110000002</v>
      </c>
      <c r="X168" s="149"/>
      <c r="Y168" s="1">
        <v>73</v>
      </c>
      <c r="Z168" s="30">
        <v>83.410179138183594</v>
      </c>
      <c r="AA168" s="148">
        <v>0.50600000000000001</v>
      </c>
      <c r="AB168" s="30">
        <v>49.5</v>
      </c>
      <c r="AC168" s="30">
        <v>345.2</v>
      </c>
      <c r="AD168" s="30">
        <v>80.137542724609375</v>
      </c>
      <c r="AE168" s="148">
        <v>0.32100000000000001</v>
      </c>
      <c r="AF168" s="30">
        <v>48.34</v>
      </c>
      <c r="AG168" s="30">
        <v>293.60000000000002</v>
      </c>
      <c r="AH168" s="30">
        <v>79.595771789550781</v>
      </c>
      <c r="AI168" s="148">
        <v>0.42499999999999999</v>
      </c>
      <c r="AJ168" s="30">
        <v>48.252405490000001</v>
      </c>
      <c r="AK168" s="30">
        <v>343.4</v>
      </c>
      <c r="AL168" s="30">
        <v>78.17523193359375</v>
      </c>
      <c r="AM168" s="148">
        <v>0.26800000000000002</v>
      </c>
      <c r="AN168" s="30">
        <v>47.680573379999998</v>
      </c>
      <c r="AO168" s="30">
        <v>296.39999999999998</v>
      </c>
      <c r="AP168" s="148">
        <v>0.5297619104385376</v>
      </c>
      <c r="AQ168" s="30">
        <v>52.227819799999999</v>
      </c>
      <c r="AR168" s="30">
        <v>336.30950927734381</v>
      </c>
      <c r="AS168" s="30">
        <v>171</v>
      </c>
      <c r="AT168" s="30">
        <v>73</v>
      </c>
      <c r="AU168" s="148">
        <v>0.42690059542655939</v>
      </c>
      <c r="AV168" s="30">
        <v>85.486373901367188</v>
      </c>
      <c r="AW168" s="148">
        <v>0.20754717290401459</v>
      </c>
      <c r="AX168" s="30">
        <v>50.270538670000001</v>
      </c>
      <c r="AY168" s="30"/>
      <c r="AZ168" s="30">
        <v>73</v>
      </c>
      <c r="BA168" s="30">
        <v>83.701416015625</v>
      </c>
      <c r="BB168" s="148">
        <v>0.56899999999999995</v>
      </c>
      <c r="BC168" s="30">
        <v>49.38</v>
      </c>
      <c r="BD168" s="30">
        <v>345.5</v>
      </c>
      <c r="BE168" s="30">
        <v>82.520652770996094</v>
      </c>
      <c r="BF168" s="147">
        <v>0.36399999999999999</v>
      </c>
      <c r="BG168" s="30">
        <v>48.76</v>
      </c>
      <c r="BH168" s="30">
        <v>292.2</v>
      </c>
      <c r="BI168" s="30">
        <v>80.608551025390625</v>
      </c>
      <c r="BJ168" s="148">
        <v>0.48699999999999999</v>
      </c>
      <c r="BK168" s="30">
        <v>47.892792069999999</v>
      </c>
      <c r="BL168" s="30">
        <v>329.2</v>
      </c>
      <c r="BM168" s="30">
        <v>80.338127136230469</v>
      </c>
      <c r="BN168" s="148">
        <v>0.33900000000000002</v>
      </c>
      <c r="BO168" s="30">
        <v>47.680132229999998</v>
      </c>
      <c r="BP168" s="30">
        <v>283.89999999999998</v>
      </c>
      <c r="BQ168" s="148"/>
      <c r="BR168" s="148"/>
      <c r="BS168" s="148"/>
      <c r="BT168" s="148">
        <v>0.92500000000000004</v>
      </c>
      <c r="BU168" s="148">
        <v>5.7000000000000002E-2</v>
      </c>
      <c r="BV168" s="148">
        <v>1.7000000923871991E-2</v>
      </c>
      <c r="BW168" s="148"/>
      <c r="BX168" s="148">
        <v>9.8000000000000004E-2</v>
      </c>
      <c r="BY168" s="148">
        <v>0.26400000000000001</v>
      </c>
      <c r="BZ168" s="1"/>
      <c r="CA168" s="150">
        <v>11694.5302734375</v>
      </c>
      <c r="CB168" s="150">
        <v>12923.16</v>
      </c>
      <c r="CC168" s="124" t="s">
        <v>4142</v>
      </c>
      <c r="CD168" t="s">
        <v>4634</v>
      </c>
    </row>
    <row r="169" spans="1:82" x14ac:dyDescent="0.3">
      <c r="A169" s="1">
        <v>150011050</v>
      </c>
      <c r="B169" s="124" t="s">
        <v>4143</v>
      </c>
      <c r="C169" t="s">
        <v>63</v>
      </c>
      <c r="D169" t="s">
        <v>716</v>
      </c>
      <c r="E169" s="30">
        <v>77.882476806640625</v>
      </c>
      <c r="F169" s="30">
        <v>79.496749877929688</v>
      </c>
      <c r="G169" s="30">
        <v>83.098220825195313</v>
      </c>
      <c r="H169" s="30">
        <v>82.60400390625</v>
      </c>
      <c r="I169" s="1">
        <v>202</v>
      </c>
      <c r="J169" s="1">
        <v>7</v>
      </c>
      <c r="K169" s="1">
        <v>12</v>
      </c>
      <c r="L169" t="s">
        <v>3843</v>
      </c>
      <c r="M169" t="s">
        <v>3909</v>
      </c>
      <c r="N169" t="s">
        <v>3916</v>
      </c>
      <c r="O169" t="s">
        <v>3921</v>
      </c>
      <c r="P169" s="148">
        <v>0.30120483040809631</v>
      </c>
      <c r="Q169" s="30">
        <v>46.99715218</v>
      </c>
      <c r="R169" s="30">
        <v>278.31326293945313</v>
      </c>
      <c r="S169" s="1">
        <v>123</v>
      </c>
      <c r="T169" s="1">
        <v>85</v>
      </c>
      <c r="U169" s="148">
        <v>0.69105690717697144</v>
      </c>
      <c r="V169" s="148">
        <v>0.23636363446712491</v>
      </c>
      <c r="W169" s="149">
        <v>47.67073912</v>
      </c>
      <c r="X169" s="149">
        <v>258.18182373046881</v>
      </c>
      <c r="Y169" s="1">
        <v>85</v>
      </c>
      <c r="Z169" s="30">
        <v>80.993446350097656</v>
      </c>
      <c r="AA169" s="148">
        <v>0.33300000000000002</v>
      </c>
      <c r="AB169" s="30">
        <v>48.7</v>
      </c>
      <c r="AC169" s="30">
        <v>276.7</v>
      </c>
      <c r="AD169" s="30">
        <v>83.553955078125</v>
      </c>
      <c r="AE169" s="148">
        <v>0.27400000000000002</v>
      </c>
      <c r="AF169" s="30">
        <v>49.5</v>
      </c>
      <c r="AG169" s="30">
        <v>264.5</v>
      </c>
      <c r="AH169" s="30">
        <v>82.84271240234375</v>
      </c>
      <c r="AI169" s="148">
        <v>0.42699999999999999</v>
      </c>
      <c r="AJ169" s="30">
        <v>49.327837979999998</v>
      </c>
      <c r="AK169" s="30">
        <v>314.5</v>
      </c>
      <c r="AL169" s="30">
        <v>84.227218627929688</v>
      </c>
      <c r="AM169" s="148">
        <v>0.35399999999999998</v>
      </c>
      <c r="AN169" s="30">
        <v>49.74005425</v>
      </c>
      <c r="AO169" s="30">
        <v>291.5</v>
      </c>
      <c r="AP169" s="148">
        <v>0.1578947305679321</v>
      </c>
      <c r="AQ169" s="30">
        <v>48.819625459999997</v>
      </c>
      <c r="AR169" s="30"/>
      <c r="AS169" s="30">
        <v>123</v>
      </c>
      <c r="AT169" s="30">
        <v>85</v>
      </c>
      <c r="AU169" s="148">
        <v>0.69105690717697144</v>
      </c>
      <c r="AV169" s="30">
        <v>82.60400390625</v>
      </c>
      <c r="AW169" s="148">
        <v>0.1617647111415863</v>
      </c>
      <c r="AX169" s="30">
        <v>48.618604159999997</v>
      </c>
      <c r="AY169" s="30"/>
      <c r="AZ169" s="30">
        <v>85</v>
      </c>
      <c r="BA169" s="30">
        <v>81.495094299316406</v>
      </c>
      <c r="BB169" s="148">
        <v>0.17299999999999999</v>
      </c>
      <c r="BC169" s="30">
        <v>48.31</v>
      </c>
      <c r="BD169" s="30">
        <v>230.6</v>
      </c>
      <c r="BE169" s="30">
        <v>82.946685791015625</v>
      </c>
      <c r="BF169" s="147">
        <v>0.154</v>
      </c>
      <c r="BG169" s="30">
        <v>48.97</v>
      </c>
      <c r="BH169" s="30">
        <v>206.2</v>
      </c>
      <c r="BI169" s="30">
        <v>87.106575012207031</v>
      </c>
      <c r="BJ169" s="148">
        <v>0.23899999999999999</v>
      </c>
      <c r="BK169" s="30">
        <v>51.058122599999997</v>
      </c>
      <c r="BL169" s="30">
        <v>260.60000000000002</v>
      </c>
      <c r="BM169" s="30">
        <v>88.416435241699219</v>
      </c>
      <c r="BN169" s="148">
        <v>0.19</v>
      </c>
      <c r="BO169" s="30">
        <v>51.706146689999997</v>
      </c>
      <c r="BP169" s="30">
        <v>240.5</v>
      </c>
      <c r="BQ169" s="148"/>
      <c r="BR169" s="148"/>
      <c r="BS169" s="148"/>
      <c r="BT169" s="148">
        <v>0.95000000000000007</v>
      </c>
      <c r="BU169" s="148">
        <v>3.5000000000000003E-2</v>
      </c>
      <c r="BV169" s="148">
        <v>1.499999966472387E-2</v>
      </c>
      <c r="BW169" s="148"/>
      <c r="BX169" s="148">
        <v>0.13900000000000001</v>
      </c>
      <c r="BY169" s="148">
        <v>0.57200000000000006</v>
      </c>
      <c r="BZ169" s="1"/>
      <c r="CA169" s="150">
        <v>8856.7001953125</v>
      </c>
      <c r="CB169" s="150">
        <v>9844.31</v>
      </c>
      <c r="CC169" s="124" t="s">
        <v>4143</v>
      </c>
      <c r="CD169" t="s">
        <v>4633</v>
      </c>
    </row>
    <row r="170" spans="1:82" x14ac:dyDescent="0.3">
      <c r="A170" s="1">
        <v>150014020</v>
      </c>
      <c r="B170" s="124" t="s">
        <v>4143</v>
      </c>
      <c r="C170" t="s">
        <v>63</v>
      </c>
      <c r="D170" t="s">
        <v>717</v>
      </c>
      <c r="E170" s="30">
        <v>81.418968200683594</v>
      </c>
      <c r="F170" s="30">
        <v>82.616409301757813</v>
      </c>
      <c r="G170" s="30">
        <v>84.389030456542969</v>
      </c>
      <c r="H170" s="30">
        <v>85.916282653808594</v>
      </c>
      <c r="I170" s="1">
        <v>173</v>
      </c>
      <c r="J170" s="1" t="s">
        <v>4733</v>
      </c>
      <c r="K170" s="1">
        <v>6</v>
      </c>
      <c r="L170" t="s">
        <v>3843</v>
      </c>
      <c r="M170" t="s">
        <v>3909</v>
      </c>
      <c r="N170" t="s">
        <v>3916</v>
      </c>
      <c r="O170" t="s">
        <v>3921</v>
      </c>
      <c r="P170" s="148">
        <v>0.23655913770198819</v>
      </c>
      <c r="Q170" s="30">
        <v>48.468200639999999</v>
      </c>
      <c r="R170" s="30">
        <v>284.94622802734381</v>
      </c>
      <c r="S170" s="1">
        <v>141</v>
      </c>
      <c r="T170" s="1">
        <v>101</v>
      </c>
      <c r="U170" s="148">
        <v>0.71631205081939697</v>
      </c>
      <c r="V170" s="148">
        <v>0.16923077404499051</v>
      </c>
      <c r="W170" s="149">
        <v>48.963347540000001</v>
      </c>
      <c r="X170" s="149">
        <v>261.5384521484375</v>
      </c>
      <c r="Y170" s="1">
        <v>101</v>
      </c>
      <c r="Z170" s="30">
        <v>87.337371826171875</v>
      </c>
      <c r="AA170" s="148">
        <v>0.375</v>
      </c>
      <c r="AB170" s="30">
        <v>50.8</v>
      </c>
      <c r="AC170" s="30">
        <v>321.39999999999998</v>
      </c>
      <c r="AD170" s="30">
        <v>87.058723449707031</v>
      </c>
      <c r="AE170" s="148">
        <v>0.33300000000000002</v>
      </c>
      <c r="AF170" s="30">
        <v>50.69</v>
      </c>
      <c r="AG170" s="30">
        <v>313.60000000000002</v>
      </c>
      <c r="AH170" s="30">
        <v>92.615043640136719</v>
      </c>
      <c r="AI170" s="148">
        <v>0.40799999999999997</v>
      </c>
      <c r="AJ170" s="30">
        <v>52.564568479999998</v>
      </c>
      <c r="AK170" s="30">
        <v>316.7</v>
      </c>
      <c r="AL170" s="30">
        <v>91.296730041503906</v>
      </c>
      <c r="AM170" s="148">
        <v>0.37</v>
      </c>
      <c r="AN170" s="30">
        <v>52.145797039999998</v>
      </c>
      <c r="AO170" s="30">
        <v>306</v>
      </c>
      <c r="AP170" s="148">
        <v>0.24731183052062991</v>
      </c>
      <c r="AQ170" s="30">
        <v>49.627060440000001</v>
      </c>
      <c r="AR170" s="30">
        <v>222.58064270019531</v>
      </c>
      <c r="AS170" s="30">
        <v>141</v>
      </c>
      <c r="AT170" s="30">
        <v>101</v>
      </c>
      <c r="AU170" s="148">
        <v>0.71631205081939697</v>
      </c>
      <c r="AV170" s="30">
        <v>85.916282653808594</v>
      </c>
      <c r="AW170" s="148">
        <v>0.18461538851261139</v>
      </c>
      <c r="AX170" s="30">
        <v>50.516925909999998</v>
      </c>
      <c r="AY170" s="30"/>
      <c r="AZ170" s="30">
        <v>101</v>
      </c>
      <c r="BA170" s="30">
        <v>86.505706787109375</v>
      </c>
      <c r="BB170" s="148">
        <v>0.36599999999999999</v>
      </c>
      <c r="BC170" s="30">
        <v>50.74</v>
      </c>
      <c r="BD170" s="30">
        <v>292.89999999999998</v>
      </c>
      <c r="BE170" s="30">
        <v>87.572128295898438</v>
      </c>
      <c r="BF170" s="147">
        <v>0.32100000000000001</v>
      </c>
      <c r="BG170" s="30">
        <v>51.25</v>
      </c>
      <c r="BH170" s="30">
        <v>271.60000000000002</v>
      </c>
      <c r="BI170" s="30">
        <v>90.082839965820313</v>
      </c>
      <c r="BJ170" s="148">
        <v>0.308</v>
      </c>
      <c r="BK170" s="30">
        <v>52.507928759999999</v>
      </c>
      <c r="BL170" s="30">
        <v>273.3</v>
      </c>
      <c r="BM170" s="30">
        <v>90.668121337890625</v>
      </c>
      <c r="BN170" s="148">
        <v>0.26</v>
      </c>
      <c r="BO170" s="30">
        <v>52.828327850000001</v>
      </c>
      <c r="BP170" s="30">
        <v>260</v>
      </c>
      <c r="BQ170" s="148"/>
      <c r="BR170" s="148"/>
      <c r="BS170" s="148"/>
      <c r="BT170" s="148">
        <v>0.93100000000000005</v>
      </c>
      <c r="BU170" s="148">
        <v>0.04</v>
      </c>
      <c r="BV170" s="148">
        <v>2.899999916553497E-2</v>
      </c>
      <c r="BW170" s="148"/>
      <c r="BX170" s="148">
        <v>0.17299999999999999</v>
      </c>
      <c r="BY170" s="148">
        <v>0.68900000000000006</v>
      </c>
      <c r="BZ170" s="1"/>
      <c r="CA170" s="150">
        <v>8107.10009765625</v>
      </c>
      <c r="CB170" s="150">
        <v>11533.69</v>
      </c>
      <c r="CC170" s="124" t="s">
        <v>4143</v>
      </c>
      <c r="CD170" t="s">
        <v>4634</v>
      </c>
    </row>
    <row r="171" spans="1:82" x14ac:dyDescent="0.3">
      <c r="A171" s="1">
        <v>150023000</v>
      </c>
      <c r="B171" s="124" t="s">
        <v>4144</v>
      </c>
      <c r="C171" t="s">
        <v>64</v>
      </c>
      <c r="D171" t="s">
        <v>718</v>
      </c>
      <c r="E171" s="30">
        <v>85.965599060058594</v>
      </c>
      <c r="F171" s="30">
        <v>87.58135986328125</v>
      </c>
      <c r="G171" s="30">
        <v>90.853355407714844</v>
      </c>
      <c r="H171" s="30">
        <v>87.831069946289063</v>
      </c>
      <c r="I171" s="1">
        <v>641</v>
      </c>
      <c r="J171" s="1">
        <v>7</v>
      </c>
      <c r="K171" s="1">
        <v>8</v>
      </c>
      <c r="L171" t="s">
        <v>3843</v>
      </c>
      <c r="M171" t="s">
        <v>3909</v>
      </c>
      <c r="N171" t="s">
        <v>3917</v>
      </c>
      <c r="O171" t="s">
        <v>3921</v>
      </c>
      <c r="P171" s="148">
        <v>0.45068028569221502</v>
      </c>
      <c r="Q171" s="30">
        <v>50.359429609999999</v>
      </c>
      <c r="R171" s="30">
        <v>336.56463623046881</v>
      </c>
      <c r="S171" s="1">
        <v>1197</v>
      </c>
      <c r="T171" s="1">
        <v>650</v>
      </c>
      <c r="U171" s="148">
        <v>0.54302424192428589</v>
      </c>
      <c r="V171" s="148">
        <v>0.326241135597229</v>
      </c>
      <c r="W171" s="149">
        <v>51.020535590000001</v>
      </c>
      <c r="X171" s="149">
        <v>305.31915283203131</v>
      </c>
      <c r="Y171" s="1">
        <v>650</v>
      </c>
      <c r="Z171" s="30">
        <v>84.920639038085938</v>
      </c>
      <c r="AA171" s="148">
        <v>0.46600000000000003</v>
      </c>
      <c r="AB171" s="30">
        <v>50</v>
      </c>
      <c r="AC171" s="30">
        <v>343.7</v>
      </c>
      <c r="AD171" s="30">
        <v>85.821746826171875</v>
      </c>
      <c r="AE171" s="148">
        <v>0.35099999999999998</v>
      </c>
      <c r="AF171" s="30">
        <v>50.27</v>
      </c>
      <c r="AG171" s="30">
        <v>315.2</v>
      </c>
      <c r="AH171" s="30">
        <v>86.521186828613281</v>
      </c>
      <c r="AI171" s="148">
        <v>0.44800000000000001</v>
      </c>
      <c r="AJ171" s="30">
        <v>50.546198680000003</v>
      </c>
      <c r="AK171" s="30">
        <v>333.9</v>
      </c>
      <c r="AL171" s="30">
        <v>87.285232543945313</v>
      </c>
      <c r="AM171" s="148">
        <v>0.32800000000000001</v>
      </c>
      <c r="AN171" s="30">
        <v>50.780690849999999</v>
      </c>
      <c r="AO171" s="30">
        <v>304.5</v>
      </c>
      <c r="AP171" s="148">
        <v>0.53885138034820557</v>
      </c>
      <c r="AQ171" s="30">
        <v>53.670666109999999</v>
      </c>
      <c r="AR171" s="30">
        <v>342.229736328125</v>
      </c>
      <c r="AS171" s="30">
        <v>1179</v>
      </c>
      <c r="AT171" s="30">
        <v>640</v>
      </c>
      <c r="AU171" s="148">
        <v>0.54302424192428589</v>
      </c>
      <c r="AV171" s="30">
        <v>87.831069946289063</v>
      </c>
      <c r="AW171" s="148">
        <v>0.42605632543563843</v>
      </c>
      <c r="AX171" s="30">
        <v>51.614320429999999</v>
      </c>
      <c r="AY171" s="30">
        <v>307.04226684570313</v>
      </c>
      <c r="AZ171" s="30">
        <v>640</v>
      </c>
      <c r="BA171" s="30">
        <v>80.773399353027344</v>
      </c>
      <c r="BB171" s="148">
        <v>0.27600000000000002</v>
      </c>
      <c r="BC171" s="30">
        <v>47.96</v>
      </c>
      <c r="BD171" s="30">
        <v>278.8</v>
      </c>
      <c r="BE171" s="30">
        <v>81.628028869628906</v>
      </c>
      <c r="BF171" s="147">
        <v>0.20100000000000001</v>
      </c>
      <c r="BG171" s="30">
        <v>48.32</v>
      </c>
      <c r="BH171" s="30">
        <v>247.7</v>
      </c>
      <c r="BI171" s="30">
        <v>83.193321228027344</v>
      </c>
      <c r="BJ171" s="148">
        <v>0.34100000000000003</v>
      </c>
      <c r="BK171" s="30">
        <v>49.15188835</v>
      </c>
      <c r="BL171" s="30">
        <v>295</v>
      </c>
      <c r="BM171" s="30">
        <v>83.488304138183594</v>
      </c>
      <c r="BN171" s="148">
        <v>0.23699999999999999</v>
      </c>
      <c r="BO171" s="30">
        <v>49.250096689999999</v>
      </c>
      <c r="BP171" s="30">
        <v>261.3</v>
      </c>
      <c r="BQ171" s="148">
        <v>2.1999999999999999E-2</v>
      </c>
      <c r="BR171" s="148">
        <v>7.4999999999999997E-2</v>
      </c>
      <c r="BS171" s="148">
        <v>8.0000000000000002E-3</v>
      </c>
      <c r="BT171" s="148">
        <v>0.84599999999999997</v>
      </c>
      <c r="BU171" s="148">
        <v>4.3999999999999997E-2</v>
      </c>
      <c r="BV171" s="148">
        <v>6.0000000521540642E-3</v>
      </c>
      <c r="BW171" s="148">
        <v>8.0000000000000002E-3</v>
      </c>
      <c r="BX171" s="148">
        <v>0.128</v>
      </c>
      <c r="BY171" s="148">
        <v>0.38500000000000001</v>
      </c>
      <c r="BZ171" s="1"/>
      <c r="CA171" s="150">
        <v>10054.400390625</v>
      </c>
      <c r="CB171" s="150">
        <v>10878.1</v>
      </c>
      <c r="CC171" s="124" t="s">
        <v>4144</v>
      </c>
      <c r="CD171" t="s">
        <v>4633</v>
      </c>
    </row>
    <row r="172" spans="1:82" x14ac:dyDescent="0.3">
      <c r="A172" s="1">
        <v>150024030</v>
      </c>
      <c r="B172" s="124" t="s">
        <v>4144</v>
      </c>
      <c r="C172" t="s">
        <v>64</v>
      </c>
      <c r="D172" t="s">
        <v>719</v>
      </c>
      <c r="E172" s="30">
        <v>89.807777404785156</v>
      </c>
      <c r="F172" s="30">
        <v>88.9139404296875</v>
      </c>
      <c r="G172" s="30">
        <v>90.08740234375</v>
      </c>
      <c r="H172" s="30">
        <v>88.561637878417969</v>
      </c>
      <c r="I172" s="1">
        <v>586</v>
      </c>
      <c r="J172" s="1">
        <v>5</v>
      </c>
      <c r="K172" s="1">
        <v>6</v>
      </c>
      <c r="L172" t="s">
        <v>3843</v>
      </c>
      <c r="M172" t="s">
        <v>3909</v>
      </c>
      <c r="N172" t="s">
        <v>3917</v>
      </c>
      <c r="O172" t="s">
        <v>3921</v>
      </c>
      <c r="P172" s="148">
        <v>0.53505533933639526</v>
      </c>
      <c r="Q172" s="30">
        <v>51.957633270000002</v>
      </c>
      <c r="R172" s="30">
        <v>357.01107788085938</v>
      </c>
      <c r="S172" s="1">
        <v>1150</v>
      </c>
      <c r="T172" s="1">
        <v>670</v>
      </c>
      <c r="U172" s="148">
        <v>0.58260869979858398</v>
      </c>
      <c r="V172" s="148">
        <v>0.3862815797328949</v>
      </c>
      <c r="W172" s="149">
        <v>51.572682280000002</v>
      </c>
      <c r="X172" s="149">
        <v>322.74368286132813</v>
      </c>
      <c r="Y172" s="1">
        <v>670</v>
      </c>
      <c r="Z172" s="30">
        <v>85.524818420410156</v>
      </c>
      <c r="AA172" s="148">
        <v>0.48099999999999998</v>
      </c>
      <c r="AB172" s="30">
        <v>50.2</v>
      </c>
      <c r="AC172" s="30">
        <v>341.4</v>
      </c>
      <c r="AD172" s="30">
        <v>85.08544921875</v>
      </c>
      <c r="AE172" s="148">
        <v>0.36899999999999999</v>
      </c>
      <c r="AF172" s="30">
        <v>50.02</v>
      </c>
      <c r="AG172" s="30">
        <v>311.7</v>
      </c>
      <c r="AH172" s="30">
        <v>85.7625732421875</v>
      </c>
      <c r="AI172" s="148">
        <v>0.498</v>
      </c>
      <c r="AJ172" s="30">
        <v>50.294936620000001</v>
      </c>
      <c r="AK172" s="30">
        <v>344.4</v>
      </c>
      <c r="AL172" s="30">
        <v>85.178878784179688</v>
      </c>
      <c r="AM172" s="148">
        <v>0.4</v>
      </c>
      <c r="AN172" s="30">
        <v>50.063903070000002</v>
      </c>
      <c r="AO172" s="30">
        <v>315.8</v>
      </c>
      <c r="AP172" s="148">
        <v>0.50277262926101685</v>
      </c>
      <c r="AQ172" s="30">
        <v>53.191543119999999</v>
      </c>
      <c r="AR172" s="30">
        <v>330.49908447265631</v>
      </c>
      <c r="AS172" s="30">
        <v>1150</v>
      </c>
      <c r="AT172" s="30">
        <v>670</v>
      </c>
      <c r="AU172" s="148">
        <v>0.58260869979858398</v>
      </c>
      <c r="AV172" s="30">
        <v>88.561637878417969</v>
      </c>
      <c r="AW172" s="148">
        <v>0.34782609343528748</v>
      </c>
      <c r="AX172" s="30">
        <v>52.033020980000003</v>
      </c>
      <c r="AY172" s="30">
        <v>284.4202880859375</v>
      </c>
      <c r="AZ172" s="30">
        <v>670</v>
      </c>
      <c r="BA172" s="30">
        <v>84.402488708496094</v>
      </c>
      <c r="BB172" s="148">
        <v>0.371</v>
      </c>
      <c r="BC172" s="30">
        <v>49.72</v>
      </c>
      <c r="BD172" s="30">
        <v>300.8</v>
      </c>
      <c r="BE172" s="30">
        <v>83.9813232421875</v>
      </c>
      <c r="BF172" s="147">
        <v>0.26200000000000001</v>
      </c>
      <c r="BG172" s="30">
        <v>49.48</v>
      </c>
      <c r="BH172" s="30">
        <v>264.89999999999998</v>
      </c>
      <c r="BI172" s="30">
        <v>83.599479675292969</v>
      </c>
      <c r="BJ172" s="148">
        <v>0.40799999999999997</v>
      </c>
      <c r="BK172" s="30">
        <v>49.349739309999997</v>
      </c>
      <c r="BL172" s="30">
        <v>300.8</v>
      </c>
      <c r="BM172" s="30">
        <v>82.786491394042969</v>
      </c>
      <c r="BN172" s="148">
        <v>0.29799999999999999</v>
      </c>
      <c r="BO172" s="30">
        <v>48.900329130000003</v>
      </c>
      <c r="BP172" s="30">
        <v>260.89999999999998</v>
      </c>
      <c r="BQ172" s="148">
        <v>9.0000000000000011E-3</v>
      </c>
      <c r="BR172" s="148">
        <v>9.1999999999999998E-2</v>
      </c>
      <c r="BS172" s="148"/>
      <c r="BT172" s="148">
        <v>0.86199999999999999</v>
      </c>
      <c r="BU172" s="148">
        <v>3.2000000000000001E-2</v>
      </c>
      <c r="BV172" s="148">
        <v>4.999999888241291E-3</v>
      </c>
      <c r="BW172" s="148">
        <v>1.7000000000000001E-2</v>
      </c>
      <c r="BX172" s="148">
        <v>0.13500000000000001</v>
      </c>
      <c r="BY172" s="148">
        <v>0.432</v>
      </c>
      <c r="BZ172" s="1"/>
      <c r="CA172" s="150">
        <v>9330.2197265625</v>
      </c>
      <c r="CB172" s="150">
        <v>10316.52</v>
      </c>
      <c r="CC172" s="124" t="s">
        <v>4144</v>
      </c>
      <c r="CD172" t="s">
        <v>4634</v>
      </c>
    </row>
    <row r="173" spans="1:82" x14ac:dyDescent="0.3">
      <c r="A173" s="1">
        <v>150024040</v>
      </c>
      <c r="B173" s="124" t="s">
        <v>4144</v>
      </c>
      <c r="C173" t="s">
        <v>64</v>
      </c>
      <c r="D173" t="s">
        <v>720</v>
      </c>
      <c r="E173" s="30">
        <v>82.776214599609375</v>
      </c>
      <c r="F173" s="30">
        <v>80.635055541992188</v>
      </c>
      <c r="G173" s="30">
        <v>81.533088684082031</v>
      </c>
      <c r="H173" s="30">
        <v>81.511260986328125</v>
      </c>
      <c r="I173" s="1">
        <v>161</v>
      </c>
      <c r="J173" s="1" t="s">
        <v>4733</v>
      </c>
      <c r="K173" s="1">
        <v>4</v>
      </c>
      <c r="L173" t="s">
        <v>3843</v>
      </c>
      <c r="M173" t="s">
        <v>3909</v>
      </c>
      <c r="N173" t="s">
        <v>3917</v>
      </c>
      <c r="O173" t="s">
        <v>3921</v>
      </c>
      <c r="P173" s="148">
        <v>0.44680851697921747</v>
      </c>
      <c r="Q173" s="30">
        <v>49.032764950000001</v>
      </c>
      <c r="R173" s="30">
        <v>344.68084716796881</v>
      </c>
      <c r="S173" s="1">
        <v>27</v>
      </c>
      <c r="T173" s="1">
        <v>21</v>
      </c>
      <c r="U173" s="148">
        <v>0.77777779102325439</v>
      </c>
      <c r="V173" s="148"/>
      <c r="W173" s="149">
        <v>48.14238684</v>
      </c>
      <c r="X173" s="149"/>
      <c r="Y173" s="1">
        <v>21</v>
      </c>
      <c r="Z173" s="30">
        <v>91.566658020019531</v>
      </c>
      <c r="AA173" s="148">
        <v>0.51700000000000002</v>
      </c>
      <c r="AB173" s="30">
        <v>52.2</v>
      </c>
      <c r="AC173" s="30">
        <v>332.8</v>
      </c>
      <c r="AD173" s="30">
        <v>91.59429931640625</v>
      </c>
      <c r="AE173" s="148">
        <v>0.51100000000000001</v>
      </c>
      <c r="AF173" s="30">
        <v>52.23</v>
      </c>
      <c r="AG173" s="30">
        <v>315.60000000000002</v>
      </c>
      <c r="AH173" s="30">
        <v>96.838645935058594</v>
      </c>
      <c r="AI173" s="148">
        <v>0.441</v>
      </c>
      <c r="AJ173" s="30">
        <v>53.963485050000003</v>
      </c>
      <c r="AK173" s="30">
        <v>339</v>
      </c>
      <c r="AL173" s="30">
        <v>95.911849975585938</v>
      </c>
      <c r="AM173" s="148">
        <v>0.4</v>
      </c>
      <c r="AN173" s="30">
        <v>53.71631498</v>
      </c>
      <c r="AO173" s="30">
        <v>326.7</v>
      </c>
      <c r="AP173" s="148">
        <v>0.42553192377090449</v>
      </c>
      <c r="AQ173" s="30">
        <v>47.840596580000003</v>
      </c>
      <c r="AR173" s="30">
        <v>300</v>
      </c>
      <c r="AS173" s="30">
        <v>27</v>
      </c>
      <c r="AT173" s="30">
        <v>21</v>
      </c>
      <c r="AU173" s="148">
        <v>0.77777779102325439</v>
      </c>
      <c r="AV173" s="30">
        <v>81.511260986328125</v>
      </c>
      <c r="AW173" s="148">
        <v>0.31999999284744263</v>
      </c>
      <c r="AX173" s="30">
        <v>47.992334659999997</v>
      </c>
      <c r="AY173" s="30"/>
      <c r="AZ173" s="30">
        <v>21</v>
      </c>
      <c r="BA173" s="30">
        <v>86.155174255371094</v>
      </c>
      <c r="BB173" s="148">
        <v>0.51700000000000002</v>
      </c>
      <c r="BC173" s="30">
        <v>50.57</v>
      </c>
      <c r="BD173" s="30">
        <v>310.3</v>
      </c>
      <c r="BE173" s="30">
        <v>86.638923645019531</v>
      </c>
      <c r="BF173" s="147">
        <v>0.44400000000000001</v>
      </c>
      <c r="BG173" s="30">
        <v>50.79</v>
      </c>
      <c r="BH173" s="30">
        <v>284.39999999999998</v>
      </c>
      <c r="BI173" s="30">
        <v>83.185447692871094</v>
      </c>
      <c r="BJ173" s="148">
        <v>0.32200000000000001</v>
      </c>
      <c r="BK173" s="30">
        <v>49.148054610000003</v>
      </c>
      <c r="BL173" s="30">
        <v>283.10000000000002</v>
      </c>
      <c r="BM173" s="30">
        <v>85.141571044921875</v>
      </c>
      <c r="BN173" s="148">
        <v>0.24399999999999999</v>
      </c>
      <c r="BO173" s="30">
        <v>50.074040490000002</v>
      </c>
      <c r="BP173" s="30">
        <v>257.8</v>
      </c>
      <c r="BQ173" s="148"/>
      <c r="BR173" s="148">
        <v>8.7000000000000008E-2</v>
      </c>
      <c r="BS173" s="148"/>
      <c r="BT173" s="148">
        <v>0.86299999999999999</v>
      </c>
      <c r="BU173" s="148">
        <v>4.2999999999999997E-2</v>
      </c>
      <c r="BV173" s="148">
        <v>6.0000000521540642E-3</v>
      </c>
      <c r="BW173" s="148"/>
      <c r="BX173" s="148">
        <v>0.13</v>
      </c>
      <c r="BY173" s="148">
        <v>0.52700000000000002</v>
      </c>
      <c r="BZ173" s="1"/>
      <c r="CA173" s="150">
        <v>12282.2900390625</v>
      </c>
      <c r="CB173" s="150">
        <v>13207.66</v>
      </c>
      <c r="CC173" s="124" t="s">
        <v>4144</v>
      </c>
      <c r="CD173" t="s">
        <v>4634</v>
      </c>
    </row>
    <row r="174" spans="1:82" x14ac:dyDescent="0.3">
      <c r="A174" s="1">
        <v>150024050</v>
      </c>
      <c r="B174" s="124" t="s">
        <v>4144</v>
      </c>
      <c r="C174" t="s">
        <v>64</v>
      </c>
      <c r="D174" t="s">
        <v>721</v>
      </c>
      <c r="E174" s="30">
        <v>77.941520690917969</v>
      </c>
      <c r="F174" s="30">
        <v>79.803306579589844</v>
      </c>
      <c r="G174" s="30">
        <v>80.852447509765625</v>
      </c>
      <c r="H174" s="30">
        <v>81.55999755859375</v>
      </c>
      <c r="I174" s="1">
        <v>356</v>
      </c>
      <c r="J174" s="1">
        <v>3</v>
      </c>
      <c r="K174" s="1">
        <v>4</v>
      </c>
      <c r="L174" t="s">
        <v>3843</v>
      </c>
      <c r="M174" t="s">
        <v>3909</v>
      </c>
      <c r="N174" t="s">
        <v>3917</v>
      </c>
      <c r="O174" t="s">
        <v>3921</v>
      </c>
      <c r="P174" s="148">
        <v>0.4236760139465332</v>
      </c>
      <c r="Q174" s="30">
        <v>47.021710710000001</v>
      </c>
      <c r="R174" s="30">
        <v>315.88784790039063</v>
      </c>
      <c r="S174" s="1">
        <v>213</v>
      </c>
      <c r="T174" s="1">
        <v>135</v>
      </c>
      <c r="U174" s="148">
        <v>0.63380283117294312</v>
      </c>
      <c r="V174" s="148">
        <v>0.25</v>
      </c>
      <c r="W174" s="149">
        <v>47.79775841</v>
      </c>
      <c r="X174" s="149">
        <v>263.8157958984375</v>
      </c>
      <c r="Y174" s="1">
        <v>135</v>
      </c>
      <c r="Z174" s="30">
        <v>80.389259338378906</v>
      </c>
      <c r="AA174" s="148">
        <v>0.501</v>
      </c>
      <c r="AB174" s="30">
        <v>48.5</v>
      </c>
      <c r="AC174" s="30">
        <v>339.6</v>
      </c>
      <c r="AD174" s="30">
        <v>80.461509704589844</v>
      </c>
      <c r="AE174" s="148">
        <v>0.436</v>
      </c>
      <c r="AF174" s="30">
        <v>48.45</v>
      </c>
      <c r="AG174" s="30">
        <v>317.89999999999998</v>
      </c>
      <c r="AH174" s="30">
        <v>83.9925537109375</v>
      </c>
      <c r="AI174" s="148">
        <v>0.46700000000000003</v>
      </c>
      <c r="AJ174" s="30">
        <v>49.70868102</v>
      </c>
      <c r="AK174" s="30">
        <v>328.8</v>
      </c>
      <c r="AL174" s="30">
        <v>83.280296325683594</v>
      </c>
      <c r="AM174" s="148">
        <v>0.38400000000000001</v>
      </c>
      <c r="AN174" s="30">
        <v>49.417819700000003</v>
      </c>
      <c r="AO174" s="30">
        <v>303.7</v>
      </c>
      <c r="AP174" s="148">
        <v>0.421875</v>
      </c>
      <c r="AQ174" s="30">
        <v>47.414833909999999</v>
      </c>
      <c r="AR174" s="30">
        <v>307.1875</v>
      </c>
      <c r="AS174" s="30">
        <v>213</v>
      </c>
      <c r="AT174" s="30">
        <v>135</v>
      </c>
      <c r="AU174" s="148">
        <v>0.63380283117294312</v>
      </c>
      <c r="AV174" s="30">
        <v>81.55999755859375</v>
      </c>
      <c r="AW174" s="148">
        <v>0.25827813148498541</v>
      </c>
      <c r="AX174" s="30">
        <v>48.020266630000002</v>
      </c>
      <c r="AY174" s="30">
        <v>256.2913818359375</v>
      </c>
      <c r="AZ174" s="30">
        <v>135</v>
      </c>
      <c r="BA174" s="30">
        <v>80.711540222167969</v>
      </c>
      <c r="BB174" s="148">
        <v>0.48899999999999999</v>
      </c>
      <c r="BC174" s="30">
        <v>47.93</v>
      </c>
      <c r="BD174" s="30">
        <v>321.60000000000002</v>
      </c>
      <c r="BE174" s="30">
        <v>81.323722839355469</v>
      </c>
      <c r="BF174" s="147">
        <v>0.39300000000000002</v>
      </c>
      <c r="BG174" s="30">
        <v>48.17</v>
      </c>
      <c r="BH174" s="30">
        <v>290.3</v>
      </c>
      <c r="BI174" s="30">
        <v>82.417778015136719</v>
      </c>
      <c r="BJ174" s="148">
        <v>0.47399999999999998</v>
      </c>
      <c r="BK174" s="30">
        <v>48.774105710000001</v>
      </c>
      <c r="BL174" s="30">
        <v>318.10000000000002</v>
      </c>
      <c r="BM174" s="30">
        <v>83.0615234375</v>
      </c>
      <c r="BN174" s="148">
        <v>0.39100000000000001</v>
      </c>
      <c r="BO174" s="30">
        <v>49.03739796</v>
      </c>
      <c r="BP174" s="30">
        <v>289.89999999999998</v>
      </c>
      <c r="BQ174" s="148"/>
      <c r="BR174" s="148">
        <v>8.1000000000000003E-2</v>
      </c>
      <c r="BS174" s="148"/>
      <c r="BT174" s="148">
        <v>0.874</v>
      </c>
      <c r="BU174" s="148">
        <v>2.8000000000000001E-2</v>
      </c>
      <c r="BV174" s="148">
        <v>1.7000000923871991E-2</v>
      </c>
      <c r="BW174" s="148">
        <v>3.6999999999999998E-2</v>
      </c>
      <c r="BX174" s="148">
        <v>0.14299999999999999</v>
      </c>
      <c r="BY174" s="148">
        <v>0.433</v>
      </c>
      <c r="BZ174" s="1"/>
      <c r="CA174" s="150">
        <v>11073.2197265625</v>
      </c>
      <c r="CB174" s="150">
        <v>11924.45</v>
      </c>
      <c r="CC174" s="124" t="s">
        <v>4144</v>
      </c>
      <c r="CD174" t="s">
        <v>4634</v>
      </c>
    </row>
    <row r="175" spans="1:82" x14ac:dyDescent="0.3">
      <c r="A175" s="1">
        <v>150024080</v>
      </c>
      <c r="B175" s="124" t="s">
        <v>4144</v>
      </c>
      <c r="C175" t="s">
        <v>64</v>
      </c>
      <c r="D175" t="s">
        <v>722</v>
      </c>
      <c r="E175" s="30">
        <v>86.375869750976563</v>
      </c>
      <c r="F175" s="30">
        <v>87.449913024902344</v>
      </c>
      <c r="G175" s="30">
        <v>80.627029418945313</v>
      </c>
      <c r="H175" s="30">
        <v>80.342254638671875</v>
      </c>
      <c r="I175" s="1">
        <v>259</v>
      </c>
      <c r="J175" s="1" t="s">
        <v>4733</v>
      </c>
      <c r="K175" s="1">
        <v>4</v>
      </c>
      <c r="L175" t="s">
        <v>3843</v>
      </c>
      <c r="M175" t="s">
        <v>3909</v>
      </c>
      <c r="N175" t="s">
        <v>3917</v>
      </c>
      <c r="O175" t="s">
        <v>3921</v>
      </c>
      <c r="P175" s="148">
        <v>0.53846156597137451</v>
      </c>
      <c r="Q175" s="30">
        <v>50.530087229999999</v>
      </c>
      <c r="R175" s="30">
        <v>350</v>
      </c>
      <c r="S175" s="1">
        <v>45</v>
      </c>
      <c r="T175" s="1">
        <v>23</v>
      </c>
      <c r="U175" s="148">
        <v>0.51111114025115967</v>
      </c>
      <c r="V175" s="148">
        <v>0.53191488981246948</v>
      </c>
      <c r="W175" s="149">
        <v>50.966072009999998</v>
      </c>
      <c r="X175" s="149">
        <v>325.53192138671881</v>
      </c>
      <c r="Y175" s="1">
        <v>23</v>
      </c>
      <c r="Z175" s="30">
        <v>89.452011108398438</v>
      </c>
      <c r="AA175" s="148">
        <v>0.57399999999999995</v>
      </c>
      <c r="AB175" s="30">
        <v>51.5</v>
      </c>
      <c r="AC175" s="30">
        <v>372.3</v>
      </c>
      <c r="AD175" s="30">
        <v>87.471046447753906</v>
      </c>
      <c r="AE175" s="148">
        <v>0.48</v>
      </c>
      <c r="AF175" s="30">
        <v>50.83</v>
      </c>
      <c r="AG175" s="30">
        <v>350</v>
      </c>
      <c r="AH175" s="30">
        <v>87.246696472167969</v>
      </c>
      <c r="AI175" s="148">
        <v>0.57999999999999996</v>
      </c>
      <c r="AJ175" s="30">
        <v>50.786499319999997</v>
      </c>
      <c r="AK175" s="30">
        <v>357</v>
      </c>
      <c r="AL175" s="30">
        <v>85.555953979492188</v>
      </c>
      <c r="AM175" s="148">
        <v>0.433</v>
      </c>
      <c r="AN175" s="30">
        <v>50.192221979999999</v>
      </c>
      <c r="AO175" s="30">
        <v>316.7</v>
      </c>
      <c r="AP175" s="148">
        <v>0.4711538553237915</v>
      </c>
      <c r="AQ175" s="30">
        <v>47.273830029999999</v>
      </c>
      <c r="AR175" s="30">
        <v>327.88461303710938</v>
      </c>
      <c r="AS175" s="30">
        <v>45</v>
      </c>
      <c r="AT175" s="30">
        <v>23</v>
      </c>
      <c r="AU175" s="148">
        <v>0.51111114025115967</v>
      </c>
      <c r="AV175" s="30">
        <v>80.342254638671875</v>
      </c>
      <c r="AW175" s="148">
        <v>0.38297873735427862</v>
      </c>
      <c r="AX175" s="30">
        <v>47.322357969999999</v>
      </c>
      <c r="AY175" s="30">
        <v>297.87234497070313</v>
      </c>
      <c r="AZ175" s="30">
        <v>23</v>
      </c>
      <c r="BA175" s="30">
        <v>85.619056701660156</v>
      </c>
      <c r="BB175" s="148">
        <v>0.51500000000000001</v>
      </c>
      <c r="BC175" s="30">
        <v>50.31</v>
      </c>
      <c r="BD175" s="30">
        <v>325.7</v>
      </c>
      <c r="BE175" s="30">
        <v>82.987258911132813</v>
      </c>
      <c r="BF175" s="147">
        <v>0.44</v>
      </c>
      <c r="BG175" s="30">
        <v>48.99</v>
      </c>
      <c r="BH175" s="30">
        <v>296</v>
      </c>
      <c r="BI175" s="30">
        <v>88.16925048828125</v>
      </c>
      <c r="BJ175" s="148">
        <v>0.48</v>
      </c>
      <c r="BK175" s="30">
        <v>51.575775419999999</v>
      </c>
      <c r="BL175" s="30">
        <v>328</v>
      </c>
      <c r="BM175" s="30">
        <v>86.332977294921875</v>
      </c>
      <c r="BN175" s="148">
        <v>0.35</v>
      </c>
      <c r="BO175" s="30">
        <v>50.667804289999999</v>
      </c>
      <c r="BP175" s="30">
        <v>283.3</v>
      </c>
      <c r="BQ175" s="148"/>
      <c r="BR175" s="148">
        <v>0.14299999999999999</v>
      </c>
      <c r="BS175" s="148"/>
      <c r="BT175" s="148">
        <v>0.78800000000000003</v>
      </c>
      <c r="BU175" s="148">
        <v>4.5999999999999999E-2</v>
      </c>
      <c r="BV175" s="148">
        <v>2.300000004470348E-2</v>
      </c>
      <c r="BW175" s="148">
        <v>9.7000000000000003E-2</v>
      </c>
      <c r="BX175" s="148">
        <v>0.154</v>
      </c>
      <c r="BY175" s="148">
        <v>0.374</v>
      </c>
      <c r="BZ175" s="1"/>
      <c r="CA175" s="150">
        <v>10432.25</v>
      </c>
      <c r="CB175" s="150">
        <v>11630.13</v>
      </c>
      <c r="CC175" s="124" t="s">
        <v>4144</v>
      </c>
      <c r="CD175" t="s">
        <v>4634</v>
      </c>
    </row>
    <row r="176" spans="1:82" x14ac:dyDescent="0.3">
      <c r="A176" s="1">
        <v>150031050</v>
      </c>
      <c r="B176" s="124" t="s">
        <v>4145</v>
      </c>
      <c r="C176" t="s">
        <v>65</v>
      </c>
      <c r="D176" t="s">
        <v>723</v>
      </c>
      <c r="E176" s="30">
        <v>84.5675048828125</v>
      </c>
      <c r="F176" s="30">
        <v>86.176994323730469</v>
      </c>
      <c r="G176" s="30">
        <v>92.435096740722656</v>
      </c>
      <c r="H176" s="30">
        <v>90.507194519042969</v>
      </c>
      <c r="I176" s="1">
        <v>108</v>
      </c>
      <c r="J176" s="1">
        <v>7</v>
      </c>
      <c r="K176" s="1">
        <v>12</v>
      </c>
      <c r="L176" t="s">
        <v>3843</v>
      </c>
      <c r="M176" t="s">
        <v>3909</v>
      </c>
      <c r="N176" t="s">
        <v>3917</v>
      </c>
      <c r="O176" t="s">
        <v>3921</v>
      </c>
      <c r="P176" s="148">
        <v>0.5</v>
      </c>
      <c r="Q176" s="30">
        <v>49.777875399999999</v>
      </c>
      <c r="R176" s="30">
        <v>333.92855834960938</v>
      </c>
      <c r="S176" s="1">
        <v>60</v>
      </c>
      <c r="T176" s="1">
        <v>48</v>
      </c>
      <c r="U176" s="148">
        <v>0.80000001192092896</v>
      </c>
      <c r="V176" s="148">
        <v>0.51219511032104492</v>
      </c>
      <c r="W176" s="149">
        <v>50.438650189999997</v>
      </c>
      <c r="X176" s="149">
        <v>334.14633178710938</v>
      </c>
      <c r="Y176" s="1">
        <v>48</v>
      </c>
      <c r="Z176" s="30">
        <v>82.50390625</v>
      </c>
      <c r="AA176" s="148">
        <v>0.38500000000000001</v>
      </c>
      <c r="AB176" s="30">
        <v>49.2</v>
      </c>
      <c r="AC176" s="30">
        <v>317.3</v>
      </c>
      <c r="AD176" s="30">
        <v>83.082725524902344</v>
      </c>
      <c r="AE176" s="148">
        <v>0.36599999999999999</v>
      </c>
      <c r="AF176" s="30">
        <v>49.34</v>
      </c>
      <c r="AG176" s="30">
        <v>314.60000000000002</v>
      </c>
      <c r="AH176" s="30">
        <v>83.12335205078125</v>
      </c>
      <c r="AI176" s="148">
        <v>0.52700000000000002</v>
      </c>
      <c r="AJ176" s="30">
        <v>49.420790320000002</v>
      </c>
      <c r="AK176" s="30">
        <v>363.6</v>
      </c>
      <c r="AL176" s="30">
        <v>83.212417602539063</v>
      </c>
      <c r="AM176" s="148">
        <v>0.439</v>
      </c>
      <c r="AN176" s="30">
        <v>49.39472052</v>
      </c>
      <c r="AO176" s="30">
        <v>343.9</v>
      </c>
      <c r="AP176" s="148">
        <v>0.29787233471870422</v>
      </c>
      <c r="AQ176" s="30">
        <v>54.660087949999998</v>
      </c>
      <c r="AR176" s="30"/>
      <c r="AS176" s="30">
        <v>61</v>
      </c>
      <c r="AT176" s="30">
        <v>49</v>
      </c>
      <c r="AU176" s="148">
        <v>0.80000001192092896</v>
      </c>
      <c r="AV176" s="30">
        <v>90.507194519042969</v>
      </c>
      <c r="AW176" s="148">
        <v>0.28571429848670959</v>
      </c>
      <c r="AX176" s="30">
        <v>53.148055820000003</v>
      </c>
      <c r="AY176" s="30"/>
      <c r="AZ176" s="30">
        <v>49</v>
      </c>
      <c r="BA176" s="30">
        <v>74.876121520996094</v>
      </c>
      <c r="BB176" s="148">
        <v>0.17</v>
      </c>
      <c r="BC176" s="30">
        <v>45.1</v>
      </c>
      <c r="BD176" s="30">
        <v>231.9</v>
      </c>
      <c r="BE176" s="30">
        <v>76.3533935546875</v>
      </c>
      <c r="BF176" s="147">
        <v>0.158</v>
      </c>
      <c r="BG176" s="30">
        <v>45.72</v>
      </c>
      <c r="BH176" s="30">
        <v>226.3</v>
      </c>
      <c r="BI176" s="30">
        <v>73.776336669921875</v>
      </c>
      <c r="BJ176" s="148">
        <v>0.22600000000000001</v>
      </c>
      <c r="BK176" s="30">
        <v>44.564664929999999</v>
      </c>
      <c r="BL176" s="30">
        <v>269.39999999999998</v>
      </c>
      <c r="BM176" s="30">
        <v>74.017112731933594</v>
      </c>
      <c r="BN176" s="148">
        <v>0.17399999999999999</v>
      </c>
      <c r="BO176" s="30">
        <v>44.529903560000001</v>
      </c>
      <c r="BP176" s="30">
        <v>254.3</v>
      </c>
      <c r="BQ176" s="148"/>
      <c r="BR176" s="148"/>
      <c r="BS176" s="148"/>
      <c r="BT176" s="148">
        <v>0.95400000000000007</v>
      </c>
      <c r="BU176" s="148"/>
      <c r="BV176" s="148">
        <v>4.6000000089406967E-2</v>
      </c>
      <c r="BW176" s="148"/>
      <c r="BX176" s="148">
        <v>0.12</v>
      </c>
      <c r="BY176" s="148">
        <v>0.70100000000000007</v>
      </c>
      <c r="BZ176" s="1"/>
      <c r="CA176" s="150">
        <v>13546.1796875</v>
      </c>
      <c r="CB176" s="150">
        <v>16009.42</v>
      </c>
      <c r="CC176" s="124" t="s">
        <v>4145</v>
      </c>
      <c r="CD176" t="s">
        <v>4633</v>
      </c>
    </row>
    <row r="177" spans="1:82" x14ac:dyDescent="0.3">
      <c r="A177" s="1">
        <v>150034020</v>
      </c>
      <c r="B177" s="124" t="s">
        <v>4145</v>
      </c>
      <c r="C177" t="s">
        <v>65</v>
      </c>
      <c r="D177" t="s">
        <v>724</v>
      </c>
      <c r="E177" s="30">
        <v>84.832984924316406</v>
      </c>
      <c r="F177" s="30">
        <v>86.801910400390625</v>
      </c>
      <c r="G177" s="30">
        <v>89.241973876953125</v>
      </c>
      <c r="H177" s="30">
        <v>86.481376647949219</v>
      </c>
      <c r="I177" s="1">
        <v>74</v>
      </c>
      <c r="J177" s="1" t="s">
        <v>3981</v>
      </c>
      <c r="K177" s="1">
        <v>6</v>
      </c>
      <c r="L177" t="s">
        <v>3843</v>
      </c>
      <c r="M177" t="s">
        <v>3909</v>
      </c>
      <c r="N177" t="s">
        <v>3917</v>
      </c>
      <c r="O177" t="s">
        <v>3921</v>
      </c>
      <c r="P177" s="148">
        <v>0.3684210479259491</v>
      </c>
      <c r="Q177" s="30">
        <v>49.888304740000002</v>
      </c>
      <c r="R177" s="30"/>
      <c r="S177" s="1">
        <v>58</v>
      </c>
      <c r="T177" s="1">
        <v>37</v>
      </c>
      <c r="U177" s="148">
        <v>0.63793104887008667</v>
      </c>
      <c r="V177" s="148">
        <v>0.37037035822868353</v>
      </c>
      <c r="W177" s="149">
        <v>50.697579339999997</v>
      </c>
      <c r="X177" s="149"/>
      <c r="Y177" s="1">
        <v>37</v>
      </c>
      <c r="Z177" s="30">
        <v>79.180892944335938</v>
      </c>
      <c r="AA177" s="148">
        <v>0.47499999999999998</v>
      </c>
      <c r="AB177" s="30">
        <v>48.1</v>
      </c>
      <c r="AC177" s="30">
        <v>327.5</v>
      </c>
      <c r="AD177" s="30">
        <v>84.614219665527344</v>
      </c>
      <c r="AE177" s="148">
        <v>0.38500000000000001</v>
      </c>
      <c r="AF177" s="30">
        <v>49.86</v>
      </c>
      <c r="AG177" s="30">
        <v>296.2</v>
      </c>
      <c r="AH177" s="30">
        <v>84.388862609863281</v>
      </c>
      <c r="AI177" s="148">
        <v>0.51700000000000002</v>
      </c>
      <c r="AJ177" s="30">
        <v>49.839945010000001</v>
      </c>
      <c r="AK177" s="30">
        <v>351.7</v>
      </c>
      <c r="AL177" s="30">
        <v>87.525306701660156</v>
      </c>
      <c r="AM177" s="148">
        <v>0.47599999999999998</v>
      </c>
      <c r="AN177" s="30">
        <v>50.862389239999999</v>
      </c>
      <c r="AO177" s="30">
        <v>338.1</v>
      </c>
      <c r="AP177" s="148">
        <v>0.26315790414810181</v>
      </c>
      <c r="AQ177" s="30">
        <v>52.662707580000003</v>
      </c>
      <c r="AR177" s="30"/>
      <c r="AS177" s="30">
        <v>59</v>
      </c>
      <c r="AT177" s="30">
        <v>37</v>
      </c>
      <c r="AU177" s="148">
        <v>0.63793104887008667</v>
      </c>
      <c r="AV177" s="30">
        <v>86.481376647949219</v>
      </c>
      <c r="AW177" s="148">
        <v>0.18518517911434171</v>
      </c>
      <c r="AX177" s="30">
        <v>50.84079243</v>
      </c>
      <c r="AY177" s="30"/>
      <c r="AZ177" s="30">
        <v>37</v>
      </c>
      <c r="BA177" s="30">
        <v>77.144309997558594</v>
      </c>
      <c r="BB177" s="148">
        <v>0.375</v>
      </c>
      <c r="BC177" s="30">
        <v>46.2</v>
      </c>
      <c r="BD177" s="30">
        <v>282.5</v>
      </c>
      <c r="BE177" s="30">
        <v>80.025352478027344</v>
      </c>
      <c r="BF177" s="147">
        <v>0.192</v>
      </c>
      <c r="BG177" s="30">
        <v>47.53</v>
      </c>
      <c r="BH177" s="30">
        <v>246.2</v>
      </c>
      <c r="BI177" s="30">
        <v>79.552032470703125</v>
      </c>
      <c r="BJ177" s="148">
        <v>0.39700000000000002</v>
      </c>
      <c r="BK177" s="30">
        <v>47.378138929999999</v>
      </c>
      <c r="BL177" s="30">
        <v>286.2</v>
      </c>
      <c r="BM177" s="30">
        <v>80.8577880859375</v>
      </c>
      <c r="BN177" s="148">
        <v>0.31</v>
      </c>
      <c r="BO177" s="30">
        <v>47.939115729999997</v>
      </c>
      <c r="BP177" s="30">
        <v>264.3</v>
      </c>
      <c r="BQ177" s="148"/>
      <c r="BR177" s="148"/>
      <c r="BS177" s="148"/>
      <c r="BT177" s="148">
        <v>0.90500000000000003</v>
      </c>
      <c r="BU177" s="148"/>
      <c r="BV177" s="148">
        <v>9.4999998807907104E-2</v>
      </c>
      <c r="BW177" s="148"/>
      <c r="BX177" s="148">
        <v>0.108</v>
      </c>
      <c r="BY177" s="148">
        <v>0.65300000000000002</v>
      </c>
      <c r="BZ177" s="1"/>
      <c r="CA177" s="150">
        <v>15285.9404296875</v>
      </c>
      <c r="CB177" s="150">
        <v>17317.07</v>
      </c>
      <c r="CC177" s="124" t="s">
        <v>4145</v>
      </c>
      <c r="CD177" t="s">
        <v>4634</v>
      </c>
    </row>
    <row r="178" spans="1:82" x14ac:dyDescent="0.3">
      <c r="A178" s="1">
        <v>150041050</v>
      </c>
      <c r="B178" s="124" t="s">
        <v>4146</v>
      </c>
      <c r="C178" t="s">
        <v>66</v>
      </c>
      <c r="D178" t="s">
        <v>725</v>
      </c>
      <c r="E178" s="30">
        <v>83.1324462890625</v>
      </c>
      <c r="F178" s="30">
        <v>84.497894287109375</v>
      </c>
      <c r="G178" s="30">
        <v>84.512283325195313</v>
      </c>
      <c r="H178" s="30">
        <v>86.762123107910156</v>
      </c>
      <c r="I178" s="1">
        <v>150</v>
      </c>
      <c r="J178" s="1">
        <v>7</v>
      </c>
      <c r="K178" s="1">
        <v>12</v>
      </c>
      <c r="L178" t="s">
        <v>3843</v>
      </c>
      <c r="M178" t="s">
        <v>3909</v>
      </c>
      <c r="N178" t="s">
        <v>3916</v>
      </c>
      <c r="O178" t="s">
        <v>3921</v>
      </c>
      <c r="P178" s="148">
        <v>0.43939393758773798</v>
      </c>
      <c r="Q178" s="30">
        <v>49.180943849999998</v>
      </c>
      <c r="R178" s="30">
        <v>310.60604858398438</v>
      </c>
      <c r="S178" s="1">
        <v>92</v>
      </c>
      <c r="T178" s="1">
        <v>92</v>
      </c>
      <c r="U178" s="148">
        <v>1</v>
      </c>
      <c r="V178" s="148">
        <v>0.43939393758773798</v>
      </c>
      <c r="W178" s="149">
        <v>49.742926130000001</v>
      </c>
      <c r="X178" s="149">
        <v>310.60604858398438</v>
      </c>
      <c r="Y178" s="1">
        <v>92</v>
      </c>
      <c r="Z178" s="30">
        <v>86.129005432128906</v>
      </c>
      <c r="AA178" s="148">
        <v>0.46500000000000002</v>
      </c>
      <c r="AB178" s="30">
        <v>50.4</v>
      </c>
      <c r="AC178" s="30">
        <v>329.6</v>
      </c>
      <c r="AD178" s="30">
        <v>87.795013427734375</v>
      </c>
      <c r="AE178" s="148">
        <v>0.46500000000000002</v>
      </c>
      <c r="AF178" s="30">
        <v>50.94</v>
      </c>
      <c r="AG178" s="30">
        <v>329.6</v>
      </c>
      <c r="AH178" s="30">
        <v>79.946327209472656</v>
      </c>
      <c r="AI178" s="148">
        <v>0.50700000000000001</v>
      </c>
      <c r="AJ178" s="30">
        <v>48.368514230000002</v>
      </c>
      <c r="AK178" s="30">
        <v>346.6</v>
      </c>
      <c r="AL178" s="30">
        <v>81.707466125488281</v>
      </c>
      <c r="AM178" s="148">
        <v>0.50700000000000001</v>
      </c>
      <c r="AN178" s="30">
        <v>48.882586570000001</v>
      </c>
      <c r="AO178" s="30">
        <v>346.6</v>
      </c>
      <c r="AP178" s="148">
        <v>0.33898305892944341</v>
      </c>
      <c r="AQ178" s="30">
        <v>49.704157260000002</v>
      </c>
      <c r="AR178" s="30">
        <v>274.57626342773438</v>
      </c>
      <c r="AS178" s="30">
        <v>92</v>
      </c>
      <c r="AT178" s="30">
        <v>92</v>
      </c>
      <c r="AU178" s="148">
        <v>1</v>
      </c>
      <c r="AV178" s="30">
        <v>86.762123107910156</v>
      </c>
      <c r="AW178" s="148">
        <v>0.33898305892944341</v>
      </c>
      <c r="AX178" s="30">
        <v>51.001692069999997</v>
      </c>
      <c r="AY178" s="30">
        <v>274.57626342773438</v>
      </c>
      <c r="AZ178" s="30">
        <v>92</v>
      </c>
      <c r="BA178" s="30">
        <v>79.721786499023438</v>
      </c>
      <c r="BB178" s="148">
        <v>0.34399999999999997</v>
      </c>
      <c r="BC178" s="30">
        <v>47.45</v>
      </c>
      <c r="BD178" s="30">
        <v>277</v>
      </c>
      <c r="BE178" s="30">
        <v>81.059989929199219</v>
      </c>
      <c r="BF178" s="147">
        <v>0.34399999999999997</v>
      </c>
      <c r="BG178" s="30">
        <v>48.04</v>
      </c>
      <c r="BH178" s="30">
        <v>277</v>
      </c>
      <c r="BI178" s="30">
        <v>77.277717590332031</v>
      </c>
      <c r="BJ178" s="148">
        <v>0.20300000000000001</v>
      </c>
      <c r="BK178" s="30">
        <v>46.27026832</v>
      </c>
      <c r="BL178" s="30">
        <v>257</v>
      </c>
      <c r="BM178" s="30">
        <v>78.698219299316406</v>
      </c>
      <c r="BN178" s="148">
        <v>0.20300000000000001</v>
      </c>
      <c r="BO178" s="30">
        <v>46.862844559999999</v>
      </c>
      <c r="BP178" s="30">
        <v>257</v>
      </c>
      <c r="BQ178" s="148"/>
      <c r="BR178" s="148">
        <v>4.7E-2</v>
      </c>
      <c r="BS178" s="148"/>
      <c r="BT178" s="148">
        <v>0.9</v>
      </c>
      <c r="BU178" s="148"/>
      <c r="BV178" s="148">
        <v>5.299999937415123E-2</v>
      </c>
      <c r="BW178" s="148"/>
      <c r="BX178" s="148">
        <v>0.14000000000000001</v>
      </c>
      <c r="BY178" s="148">
        <v>0.35039999999999999</v>
      </c>
      <c r="BZ178" s="1">
        <v>1</v>
      </c>
      <c r="CA178" s="150">
        <v>10162.830078125</v>
      </c>
      <c r="CB178" s="150">
        <v>10695.96</v>
      </c>
      <c r="CC178" s="124" t="s">
        <v>4146</v>
      </c>
      <c r="CD178" t="s">
        <v>4633</v>
      </c>
    </row>
    <row r="179" spans="1:82" x14ac:dyDescent="0.3">
      <c r="A179" s="1">
        <v>150044020</v>
      </c>
      <c r="B179" s="124" t="s">
        <v>4146</v>
      </c>
      <c r="C179" t="s">
        <v>66</v>
      </c>
      <c r="D179" t="s">
        <v>726</v>
      </c>
      <c r="E179" s="30">
        <v>91.087356567382813</v>
      </c>
      <c r="F179" s="30">
        <v>92.725967407226563</v>
      </c>
      <c r="G179" s="30">
        <v>93.019195556640625</v>
      </c>
      <c r="H179" s="30">
        <v>94.510574340820313</v>
      </c>
      <c r="I179" s="1">
        <v>170</v>
      </c>
      <c r="J179" s="1" t="s">
        <v>3981</v>
      </c>
      <c r="K179" s="1">
        <v>6</v>
      </c>
      <c r="L179" t="s">
        <v>3843</v>
      </c>
      <c r="M179" t="s">
        <v>3909</v>
      </c>
      <c r="N179" t="s">
        <v>3916</v>
      </c>
      <c r="O179" t="s">
        <v>3921</v>
      </c>
      <c r="P179" s="148">
        <v>0.40776699781417852</v>
      </c>
      <c r="Q179" s="30">
        <v>52.489891900000003</v>
      </c>
      <c r="R179" s="30">
        <v>327.18447875976563</v>
      </c>
      <c r="S179" s="1">
        <v>131</v>
      </c>
      <c r="T179" s="1">
        <v>131</v>
      </c>
      <c r="U179" s="148">
        <v>1</v>
      </c>
      <c r="V179" s="148">
        <v>0.40776699781417852</v>
      </c>
      <c r="W179" s="149">
        <v>53.152166020000003</v>
      </c>
      <c r="X179" s="149">
        <v>327.18447875976563</v>
      </c>
      <c r="Y179" s="1">
        <v>131</v>
      </c>
      <c r="Z179" s="30">
        <v>88.847831726074219</v>
      </c>
      <c r="AA179" s="148">
        <v>0.40200000000000002</v>
      </c>
      <c r="AB179" s="30">
        <v>51.3</v>
      </c>
      <c r="AC179" s="30">
        <v>332</v>
      </c>
      <c r="AD179" s="30">
        <v>90.563491821289063</v>
      </c>
      <c r="AE179" s="148">
        <v>0.40200000000000002</v>
      </c>
      <c r="AF179" s="30">
        <v>51.88</v>
      </c>
      <c r="AG179" s="30">
        <v>332</v>
      </c>
      <c r="AH179" s="30">
        <v>88.285163879394531</v>
      </c>
      <c r="AI179" s="148">
        <v>0.44299999999999989</v>
      </c>
      <c r="AJ179" s="30">
        <v>51.13045219</v>
      </c>
      <c r="AK179" s="30">
        <v>329.5</v>
      </c>
      <c r="AL179" s="30">
        <v>90.039909362792969</v>
      </c>
      <c r="AM179" s="148">
        <v>0.44299999999999989</v>
      </c>
      <c r="AN179" s="30">
        <v>51.718103659999997</v>
      </c>
      <c r="AO179" s="30">
        <v>329.5</v>
      </c>
      <c r="AP179" s="148">
        <v>0.33009707927703857</v>
      </c>
      <c r="AQ179" s="30">
        <v>55.025456730000002</v>
      </c>
      <c r="AR179" s="30">
        <v>279.61166381835938</v>
      </c>
      <c r="AS179" s="30">
        <v>131</v>
      </c>
      <c r="AT179" s="30">
        <v>131</v>
      </c>
      <c r="AU179" s="148">
        <v>1</v>
      </c>
      <c r="AV179" s="30">
        <v>94.510574340820313</v>
      </c>
      <c r="AW179" s="148">
        <v>0.33009707927703857</v>
      </c>
      <c r="AX179" s="30">
        <v>55.442460490000002</v>
      </c>
      <c r="AY179" s="30">
        <v>279.61166381835938</v>
      </c>
      <c r="AZ179" s="30">
        <v>131</v>
      </c>
      <c r="BA179" s="30">
        <v>89.536827087402344</v>
      </c>
      <c r="BB179" s="148">
        <v>0.35099999999999998</v>
      </c>
      <c r="BC179" s="30">
        <v>52.21</v>
      </c>
      <c r="BD179" s="30">
        <v>305.2</v>
      </c>
      <c r="BE179" s="30">
        <v>90.797767639160156</v>
      </c>
      <c r="BF179" s="147">
        <v>0.35099999999999998</v>
      </c>
      <c r="BG179" s="30">
        <v>52.84</v>
      </c>
      <c r="BH179" s="30">
        <v>305.2</v>
      </c>
      <c r="BI179" s="30">
        <v>90.060493469238281</v>
      </c>
      <c r="BJ179" s="148">
        <v>0.318</v>
      </c>
      <c r="BK179" s="30">
        <v>52.497044539999997</v>
      </c>
      <c r="BL179" s="30">
        <v>295.5</v>
      </c>
      <c r="BM179" s="30">
        <v>91.268486022949219</v>
      </c>
      <c r="BN179" s="148">
        <v>0.318</v>
      </c>
      <c r="BO179" s="30">
        <v>53.127533219999997</v>
      </c>
      <c r="BP179" s="30">
        <v>295.5</v>
      </c>
      <c r="BQ179" s="148"/>
      <c r="BR179" s="148">
        <v>4.1000000000000002E-2</v>
      </c>
      <c r="BS179" s="148"/>
      <c r="BT179" s="148">
        <v>0.92900000000000005</v>
      </c>
      <c r="BU179" s="148"/>
      <c r="BV179" s="148">
        <v>2.899999916553497E-2</v>
      </c>
      <c r="BW179" s="148"/>
      <c r="BX179" s="148">
        <v>0.112</v>
      </c>
      <c r="BY179" s="148">
        <v>0.45639999999999997</v>
      </c>
      <c r="BZ179" s="1">
        <v>1</v>
      </c>
      <c r="CA179" s="150">
        <v>8895.6904296875</v>
      </c>
      <c r="CB179" s="150">
        <v>9789.14</v>
      </c>
      <c r="CC179" s="124" t="s">
        <v>4146</v>
      </c>
      <c r="CD179" t="s">
        <v>4634</v>
      </c>
    </row>
    <row r="180" spans="1:82" x14ac:dyDescent="0.3">
      <c r="A180" s="1">
        <v>160902050</v>
      </c>
      <c r="B180" s="124" t="s">
        <v>4147</v>
      </c>
      <c r="C180" t="s">
        <v>67</v>
      </c>
      <c r="D180" t="s">
        <v>727</v>
      </c>
      <c r="E180" s="30">
        <v>85.872909545898438</v>
      </c>
      <c r="F180" s="30">
        <v>86.946487426757813</v>
      </c>
      <c r="G180" s="30">
        <v>93.467765808105469</v>
      </c>
      <c r="H180" s="30">
        <v>91.722320556640625</v>
      </c>
      <c r="I180" s="1">
        <v>894</v>
      </c>
      <c r="J180" s="1">
        <v>7</v>
      </c>
      <c r="K180" s="1">
        <v>8</v>
      </c>
      <c r="L180" t="s">
        <v>3814</v>
      </c>
      <c r="M180" t="s">
        <v>3910</v>
      </c>
      <c r="N180" t="s">
        <v>3917</v>
      </c>
      <c r="O180" t="s">
        <v>3921</v>
      </c>
      <c r="P180" s="148">
        <v>0.44626167416572571</v>
      </c>
      <c r="Q180" s="30">
        <v>50.320875829999999</v>
      </c>
      <c r="R180" s="30">
        <v>341.82241821289063</v>
      </c>
      <c r="S180" s="1">
        <v>1557</v>
      </c>
      <c r="T180" s="1">
        <v>594</v>
      </c>
      <c r="U180" s="148">
        <v>0.3815028965473175</v>
      </c>
      <c r="V180" s="148">
        <v>0.30061349272727972</v>
      </c>
      <c r="W180" s="149">
        <v>50.757481319999997</v>
      </c>
      <c r="X180" s="149">
        <v>302.14724731445313</v>
      </c>
      <c r="Y180" s="1">
        <v>594</v>
      </c>
      <c r="Z180" s="30">
        <v>84.618545532226563</v>
      </c>
      <c r="AA180" s="148">
        <v>0.50800000000000001</v>
      </c>
      <c r="AB180" s="30">
        <v>49.9</v>
      </c>
      <c r="AC180" s="30">
        <v>349.2</v>
      </c>
      <c r="AD180" s="30">
        <v>83.642311096191406</v>
      </c>
      <c r="AE180" s="148">
        <v>0.35399999999999998</v>
      </c>
      <c r="AF180" s="30">
        <v>49.53</v>
      </c>
      <c r="AG180" s="30">
        <v>300.7</v>
      </c>
      <c r="AH180" s="30">
        <v>91.354881286621094</v>
      </c>
      <c r="AI180" s="148">
        <v>0.54299999999999993</v>
      </c>
      <c r="AJ180" s="30">
        <v>52.147187070000001</v>
      </c>
      <c r="AK180" s="30">
        <v>358.7</v>
      </c>
      <c r="AL180" s="30">
        <v>89.871406555175781</v>
      </c>
      <c r="AM180" s="148">
        <v>0.37799999999999989</v>
      </c>
      <c r="AN180" s="30">
        <v>51.660762720000001</v>
      </c>
      <c r="AO180" s="30">
        <v>315.39999999999998</v>
      </c>
      <c r="AP180" s="148">
        <v>0.47134503722190862</v>
      </c>
      <c r="AQ180" s="30">
        <v>55.306052989999998</v>
      </c>
      <c r="AR180" s="30">
        <v>331.11111450195313</v>
      </c>
      <c r="AS180" s="30">
        <v>1559</v>
      </c>
      <c r="AT180" s="30">
        <v>597</v>
      </c>
      <c r="AU180" s="148">
        <v>0.3815028965473175</v>
      </c>
      <c r="AV180" s="30">
        <v>91.722320556640625</v>
      </c>
      <c r="AW180" s="148">
        <v>0.32208588719367981</v>
      </c>
      <c r="AX180" s="30">
        <v>53.844464930000001</v>
      </c>
      <c r="AY180" s="30">
        <v>279.75460815429688</v>
      </c>
      <c r="AZ180" s="30">
        <v>597</v>
      </c>
      <c r="BA180" s="30">
        <v>98.898223876953125</v>
      </c>
      <c r="BB180" s="148">
        <v>0.56499999999999995</v>
      </c>
      <c r="BC180" s="30">
        <v>56.75</v>
      </c>
      <c r="BD180" s="30">
        <v>355.8</v>
      </c>
      <c r="BE180" s="30">
        <v>96.660720825195313</v>
      </c>
      <c r="BF180" s="147">
        <v>0.41099999999999998</v>
      </c>
      <c r="BG180" s="30">
        <v>55.73</v>
      </c>
      <c r="BH180" s="30">
        <v>306.5</v>
      </c>
      <c r="BI180" s="30">
        <v>107.1254959106445</v>
      </c>
      <c r="BJ180" s="148">
        <v>0.71200000000000008</v>
      </c>
      <c r="BK180" s="30">
        <v>60.809786600000002</v>
      </c>
      <c r="BL180" s="30">
        <v>395.5</v>
      </c>
      <c r="BM180" s="30">
        <v>103.48085021972661</v>
      </c>
      <c r="BN180" s="148">
        <v>0.58299999999999996</v>
      </c>
      <c r="BO180" s="30">
        <v>59.213855080000002</v>
      </c>
      <c r="BP180" s="30">
        <v>351.7</v>
      </c>
      <c r="BQ180" s="148">
        <v>2.7E-2</v>
      </c>
      <c r="BR180" s="148">
        <v>2.1999999999999999E-2</v>
      </c>
      <c r="BS180" s="148"/>
      <c r="BT180" s="148">
        <v>0.92200000000000004</v>
      </c>
      <c r="BU180" s="148">
        <v>2.5000000000000001E-2</v>
      </c>
      <c r="BV180" s="148">
        <v>4.0000001899898052E-3</v>
      </c>
      <c r="BW180" s="148"/>
      <c r="BX180" s="148">
        <v>0.123</v>
      </c>
      <c r="BY180" s="148">
        <v>0.30199999999999999</v>
      </c>
      <c r="BZ180" s="1"/>
      <c r="CA180" s="150">
        <v>8068.669921875</v>
      </c>
      <c r="CB180" s="150">
        <v>8610.91</v>
      </c>
      <c r="CC180" s="124" t="s">
        <v>4147</v>
      </c>
      <c r="CD180" t="s">
        <v>4633</v>
      </c>
    </row>
    <row r="181" spans="1:82" x14ac:dyDescent="0.3">
      <c r="A181" s="1">
        <v>160903000</v>
      </c>
      <c r="B181" s="124" t="s">
        <v>4147</v>
      </c>
      <c r="C181" t="s">
        <v>67</v>
      </c>
      <c r="D181" t="s">
        <v>728</v>
      </c>
      <c r="E181" s="30">
        <v>86.455818176269531</v>
      </c>
      <c r="F181" s="30">
        <v>83.903060913085938</v>
      </c>
      <c r="G181" s="30">
        <v>83.125877380371094</v>
      </c>
      <c r="H181" s="30">
        <v>82.132003784179688</v>
      </c>
      <c r="I181" s="1">
        <v>823</v>
      </c>
      <c r="J181" s="1">
        <v>5</v>
      </c>
      <c r="K181" s="1">
        <v>6</v>
      </c>
      <c r="L181" t="s">
        <v>3814</v>
      </c>
      <c r="M181" t="s">
        <v>3910</v>
      </c>
      <c r="N181" t="s">
        <v>3917</v>
      </c>
      <c r="O181" t="s">
        <v>3921</v>
      </c>
      <c r="P181" s="148">
        <v>0.54867255687713623</v>
      </c>
      <c r="Q181" s="30">
        <v>50.563345220000002</v>
      </c>
      <c r="R181" s="30">
        <v>365.36029052734381</v>
      </c>
      <c r="S181" s="1">
        <v>1541</v>
      </c>
      <c r="T181" s="1">
        <v>661</v>
      </c>
      <c r="U181" s="148">
        <v>0.4289422333240509</v>
      </c>
      <c r="V181" s="148">
        <v>0.36532506346702581</v>
      </c>
      <c r="W181" s="149">
        <v>49.496460859999999</v>
      </c>
      <c r="X181" s="149">
        <v>317.64706420898438</v>
      </c>
      <c r="Y181" s="1">
        <v>661</v>
      </c>
      <c r="Z181" s="30">
        <v>82.201812744140625</v>
      </c>
      <c r="AA181" s="148">
        <v>0.45600000000000002</v>
      </c>
      <c r="AB181" s="30">
        <v>49.1</v>
      </c>
      <c r="AC181" s="30">
        <v>337.1</v>
      </c>
      <c r="AD181" s="30">
        <v>79.872474670410156</v>
      </c>
      <c r="AE181" s="148">
        <v>0.318</v>
      </c>
      <c r="AF181" s="30">
        <v>48.25</v>
      </c>
      <c r="AG181" s="30">
        <v>297.8</v>
      </c>
      <c r="AH181" s="30">
        <v>85.510009765625</v>
      </c>
      <c r="AI181" s="148">
        <v>0.499</v>
      </c>
      <c r="AJ181" s="30">
        <v>50.211283700000003</v>
      </c>
      <c r="AK181" s="30">
        <v>354.6</v>
      </c>
      <c r="AL181" s="30">
        <v>84.683219909667969</v>
      </c>
      <c r="AM181" s="148">
        <v>0.37</v>
      </c>
      <c r="AN181" s="30">
        <v>49.895230740000002</v>
      </c>
      <c r="AO181" s="30">
        <v>317.2</v>
      </c>
      <c r="AP181" s="148">
        <v>0.34007585048675543</v>
      </c>
      <c r="AQ181" s="30">
        <v>48.836926910000003</v>
      </c>
      <c r="AR181" s="30">
        <v>290.77117919921881</v>
      </c>
      <c r="AS181" s="30">
        <v>1541</v>
      </c>
      <c r="AT181" s="30">
        <v>661</v>
      </c>
      <c r="AU181" s="148">
        <v>0.4289422333240509</v>
      </c>
      <c r="AV181" s="30">
        <v>82.132003784179688</v>
      </c>
      <c r="AW181" s="148">
        <v>0.17647059261798859</v>
      </c>
      <c r="AX181" s="30">
        <v>48.34808924</v>
      </c>
      <c r="AY181" s="30">
        <v>230.9597473144531</v>
      </c>
      <c r="AZ181" s="30">
        <v>661</v>
      </c>
      <c r="BA181" s="30">
        <v>84.856124877929688</v>
      </c>
      <c r="BB181" s="148">
        <v>0.35399999999999998</v>
      </c>
      <c r="BC181" s="30">
        <v>49.94</v>
      </c>
      <c r="BD181" s="30">
        <v>304.89999999999998</v>
      </c>
      <c r="BE181" s="30">
        <v>84.366775512695313</v>
      </c>
      <c r="BF181" s="147">
        <v>0.246</v>
      </c>
      <c r="BG181" s="30">
        <v>49.67</v>
      </c>
      <c r="BH181" s="30">
        <v>269.89999999999998</v>
      </c>
      <c r="BI181" s="30">
        <v>85.132843017578125</v>
      </c>
      <c r="BJ181" s="148">
        <v>0.47799999999999998</v>
      </c>
      <c r="BK181" s="30">
        <v>50.096674059999998</v>
      </c>
      <c r="BL181" s="30">
        <v>329.8</v>
      </c>
      <c r="BM181" s="30">
        <v>84.817726135253906</v>
      </c>
      <c r="BN181" s="148">
        <v>0.33</v>
      </c>
      <c r="BO181" s="30">
        <v>49.912646209999998</v>
      </c>
      <c r="BP181" s="30">
        <v>285.5</v>
      </c>
      <c r="BQ181" s="148">
        <v>2.5999999999999999E-2</v>
      </c>
      <c r="BR181" s="148">
        <v>2.3E-2</v>
      </c>
      <c r="BS181" s="148">
        <v>9.0000000000000011E-3</v>
      </c>
      <c r="BT181" s="148">
        <v>0.89900000000000002</v>
      </c>
      <c r="BU181" s="148">
        <v>0.04</v>
      </c>
      <c r="BV181" s="148">
        <v>4.0000001899898052E-3</v>
      </c>
      <c r="BW181" s="148"/>
      <c r="BX181" s="148">
        <v>0.16400000000000001</v>
      </c>
      <c r="BY181" s="148">
        <v>0.30599999999999999</v>
      </c>
      <c r="BZ181" s="1"/>
      <c r="CA181" s="150">
        <v>8580.9404296875</v>
      </c>
      <c r="CB181" s="150">
        <v>9115.7800000000007</v>
      </c>
      <c r="CC181" s="124" t="s">
        <v>4147</v>
      </c>
      <c r="CD181" t="s">
        <v>4634</v>
      </c>
    </row>
    <row r="182" spans="1:82" x14ac:dyDescent="0.3">
      <c r="A182" s="1">
        <v>160904015</v>
      </c>
      <c r="B182" s="124" t="s">
        <v>4147</v>
      </c>
      <c r="C182" t="s">
        <v>67</v>
      </c>
      <c r="D182" t="s">
        <v>729</v>
      </c>
      <c r="E182" s="30">
        <v>87.519386291503906</v>
      </c>
      <c r="F182" s="30">
        <v>88.936988830566406</v>
      </c>
      <c r="G182" s="30">
        <v>76.991989135742188</v>
      </c>
      <c r="H182" s="30">
        <v>77.364326477050781</v>
      </c>
      <c r="I182" s="1">
        <v>369</v>
      </c>
      <c r="J182" s="1" t="s">
        <v>3981</v>
      </c>
      <c r="K182" s="1">
        <v>4</v>
      </c>
      <c r="L182" t="s">
        <v>3814</v>
      </c>
      <c r="M182" t="s">
        <v>3910</v>
      </c>
      <c r="N182" t="s">
        <v>3917</v>
      </c>
      <c r="O182" t="s">
        <v>3921</v>
      </c>
      <c r="P182" s="148">
        <v>0.42580646276473999</v>
      </c>
      <c r="Q182" s="30">
        <v>51.005750159999998</v>
      </c>
      <c r="R182" s="30">
        <v>329.03225708007813</v>
      </c>
      <c r="S182" s="1">
        <v>77</v>
      </c>
      <c r="T182" s="1">
        <v>42</v>
      </c>
      <c r="U182" s="148">
        <v>0.54545456171035767</v>
      </c>
      <c r="V182" s="148">
        <v>0.34117648005485529</v>
      </c>
      <c r="W182" s="149">
        <v>51.582231729999997</v>
      </c>
      <c r="X182" s="149">
        <v>298.82351684570313</v>
      </c>
      <c r="Y182" s="1">
        <v>42</v>
      </c>
      <c r="Z182" s="30">
        <v>88.243644714355469</v>
      </c>
      <c r="AA182" s="148">
        <v>0.53299999999999992</v>
      </c>
      <c r="AB182" s="30">
        <v>51.1</v>
      </c>
      <c r="AC182" s="30">
        <v>358.7</v>
      </c>
      <c r="AD182" s="30">
        <v>89.326515197753906</v>
      </c>
      <c r="AE182" s="148">
        <v>0.48699999999999999</v>
      </c>
      <c r="AF182" s="30">
        <v>51.46</v>
      </c>
      <c r="AG182" s="30">
        <v>338.5</v>
      </c>
      <c r="AH182" s="30"/>
      <c r="AI182" s="148">
        <v>0.42599999999999999</v>
      </c>
      <c r="AJ182" s="30">
        <v>0</v>
      </c>
      <c r="AK182" s="30">
        <v>323.39999999999998</v>
      </c>
      <c r="AL182" s="30"/>
      <c r="AM182" s="148">
        <v>0.182</v>
      </c>
      <c r="AN182" s="30">
        <v>0</v>
      </c>
      <c r="AO182" s="30">
        <v>254.5</v>
      </c>
      <c r="AP182" s="148">
        <v>0.3935483992099762</v>
      </c>
      <c r="AQ182" s="30">
        <v>45.00001468</v>
      </c>
      <c r="AR182" s="30">
        <v>290.96774291992188</v>
      </c>
      <c r="AS182" s="30">
        <v>77</v>
      </c>
      <c r="AT182" s="30">
        <v>42</v>
      </c>
      <c r="AU182" s="148">
        <v>0.54545456171035767</v>
      </c>
      <c r="AV182" s="30">
        <v>77.364326477050781</v>
      </c>
      <c r="AW182" s="148">
        <v>0.23529411852359769</v>
      </c>
      <c r="AX182" s="30">
        <v>45.615654640000002</v>
      </c>
      <c r="AY182" s="30">
        <v>243.5294189453125</v>
      </c>
      <c r="AZ182" s="30">
        <v>42</v>
      </c>
      <c r="BA182" s="30">
        <v>75.432861328125</v>
      </c>
      <c r="BB182" s="148">
        <v>0.307</v>
      </c>
      <c r="BC182" s="30">
        <v>45.37</v>
      </c>
      <c r="BD182" s="30">
        <v>271.3</v>
      </c>
      <c r="BE182" s="30">
        <v>76.535980224609375</v>
      </c>
      <c r="BF182" s="147">
        <v>0.23100000000000001</v>
      </c>
      <c r="BG182" s="30">
        <v>45.81</v>
      </c>
      <c r="BH182" s="30">
        <v>238.5</v>
      </c>
      <c r="BI182" s="30"/>
      <c r="BJ182" s="148">
        <v>0.48899999999999999</v>
      </c>
      <c r="BK182" s="30">
        <v>0</v>
      </c>
      <c r="BL182" s="30">
        <v>340.4</v>
      </c>
      <c r="BM182" s="30"/>
      <c r="BN182" s="148">
        <v>0.318</v>
      </c>
      <c r="BO182" s="30">
        <v>0</v>
      </c>
      <c r="BP182" s="30">
        <v>281.8</v>
      </c>
      <c r="BQ182" s="148">
        <v>2.1999999999999999E-2</v>
      </c>
      <c r="BR182" s="148">
        <v>1.6E-2</v>
      </c>
      <c r="BS182" s="148"/>
      <c r="BT182" s="148">
        <v>0.92700000000000005</v>
      </c>
      <c r="BU182" s="148">
        <v>2.7E-2</v>
      </c>
      <c r="BV182" s="148">
        <v>8.0000003799796104E-3</v>
      </c>
      <c r="BW182" s="148"/>
      <c r="BX182" s="148">
        <v>0.11899999999999999</v>
      </c>
      <c r="BY182" s="148">
        <v>0.48599999999999999</v>
      </c>
      <c r="BZ182" s="1"/>
      <c r="CA182" s="150">
        <v>9245.6201171875</v>
      </c>
      <c r="CB182" s="150">
        <v>9858.07</v>
      </c>
      <c r="CC182" s="124" t="s">
        <v>4147</v>
      </c>
      <c r="CD182" t="s">
        <v>4634</v>
      </c>
    </row>
    <row r="183" spans="1:82" x14ac:dyDescent="0.3">
      <c r="A183" s="1">
        <v>160904110</v>
      </c>
      <c r="B183" s="124" t="s">
        <v>4147</v>
      </c>
      <c r="C183" t="s">
        <v>67</v>
      </c>
      <c r="D183" t="s">
        <v>611</v>
      </c>
      <c r="E183" s="30">
        <v>81.995521545410156</v>
      </c>
      <c r="F183" s="30">
        <v>89.140777587890625</v>
      </c>
      <c r="G183" s="30">
        <v>81.387298583984375</v>
      </c>
      <c r="H183" s="30">
        <v>81.734283447265625</v>
      </c>
      <c r="I183" s="1">
        <v>241</v>
      </c>
      <c r="J183" s="1" t="s">
        <v>3981</v>
      </c>
      <c r="K183" s="1">
        <v>4</v>
      </c>
      <c r="L183" t="s">
        <v>3814</v>
      </c>
      <c r="M183" t="s">
        <v>3910</v>
      </c>
      <c r="N183" t="s">
        <v>3917</v>
      </c>
      <c r="O183" t="s">
        <v>3921</v>
      </c>
      <c r="P183" s="148">
        <v>0.53846156597137451</v>
      </c>
      <c r="Q183" s="30">
        <v>48.70802484</v>
      </c>
      <c r="R183" s="30">
        <v>346.15383911132813</v>
      </c>
      <c r="S183" s="1">
        <v>53</v>
      </c>
      <c r="T183" s="1">
        <v>20</v>
      </c>
      <c r="U183" s="148">
        <v>0.37735849618911738</v>
      </c>
      <c r="V183" s="148">
        <v>0.44117647409439092</v>
      </c>
      <c r="W183" s="149">
        <v>51.66666927</v>
      </c>
      <c r="X183" s="149">
        <v>311.76470947265631</v>
      </c>
      <c r="Y183" s="1">
        <v>20</v>
      </c>
      <c r="Z183" s="30">
        <v>78.878799438476563</v>
      </c>
      <c r="AA183" s="148">
        <v>0.6</v>
      </c>
      <c r="AB183" s="30">
        <v>48</v>
      </c>
      <c r="AC183" s="30">
        <v>358.9</v>
      </c>
      <c r="AD183" s="30">
        <v>81.698486328125</v>
      </c>
      <c r="AE183" s="148">
        <v>0.57499999999999996</v>
      </c>
      <c r="AF183" s="30">
        <v>48.87</v>
      </c>
      <c r="AG183" s="30">
        <v>347.5</v>
      </c>
      <c r="AH183" s="30">
        <v>79.776679992675781</v>
      </c>
      <c r="AI183" s="148">
        <v>0.49</v>
      </c>
      <c r="AJ183" s="30">
        <v>48.312324230000002</v>
      </c>
      <c r="AK183" s="30">
        <v>341.2</v>
      </c>
      <c r="AL183" s="30">
        <v>81.967300415039063</v>
      </c>
      <c r="AM183" s="148">
        <v>0.36499999999999999</v>
      </c>
      <c r="AN183" s="30">
        <v>48.971007389999997</v>
      </c>
      <c r="AO183" s="30">
        <v>298.39999999999998</v>
      </c>
      <c r="AP183" s="148">
        <v>0.41758242249488831</v>
      </c>
      <c r="AQ183" s="30">
        <v>47.749400690000002</v>
      </c>
      <c r="AR183" s="30">
        <v>305.4945068359375</v>
      </c>
      <c r="AS183" s="30">
        <v>53</v>
      </c>
      <c r="AT183" s="30">
        <v>20</v>
      </c>
      <c r="AU183" s="148">
        <v>0.37735849618911738</v>
      </c>
      <c r="AV183" s="30">
        <v>81.734283447265625</v>
      </c>
      <c r="AW183" s="148">
        <v>0.35294118523597717</v>
      </c>
      <c r="AX183" s="30">
        <v>48.120150270000003</v>
      </c>
      <c r="AY183" s="30">
        <v>297.058837890625</v>
      </c>
      <c r="AZ183" s="30">
        <v>20</v>
      </c>
      <c r="BA183" s="30">
        <v>82.794143676757813</v>
      </c>
      <c r="BB183" s="148">
        <v>0.45300000000000001</v>
      </c>
      <c r="BC183" s="30">
        <v>48.94</v>
      </c>
      <c r="BD183" s="30">
        <v>311.60000000000002</v>
      </c>
      <c r="BE183" s="30">
        <v>83.494430541992188</v>
      </c>
      <c r="BF183" s="147">
        <v>0.4</v>
      </c>
      <c r="BG183" s="30">
        <v>49.24</v>
      </c>
      <c r="BH183" s="30">
        <v>280</v>
      </c>
      <c r="BI183" s="30">
        <v>85.052703857421875</v>
      </c>
      <c r="BJ183" s="148">
        <v>0.41199999999999998</v>
      </c>
      <c r="BK183" s="30">
        <v>50.057638490000002</v>
      </c>
      <c r="BL183" s="30">
        <v>306.5</v>
      </c>
      <c r="BM183" s="30">
        <v>85.334129333496094</v>
      </c>
      <c r="BN183" s="148">
        <v>0.23799999999999999</v>
      </c>
      <c r="BO183" s="30">
        <v>50.17000547</v>
      </c>
      <c r="BP183" s="30">
        <v>265.10000000000002</v>
      </c>
      <c r="BQ183" s="148"/>
      <c r="BR183" s="148"/>
      <c r="BS183" s="148"/>
      <c r="BT183" s="148">
        <v>0.95400000000000007</v>
      </c>
      <c r="BU183" s="148">
        <v>2.1000000000000001E-2</v>
      </c>
      <c r="BV183" s="148">
        <v>2.500000037252903E-2</v>
      </c>
      <c r="BW183" s="148"/>
      <c r="BX183" s="148">
        <v>8.7000000000000008E-2</v>
      </c>
      <c r="BY183" s="148">
        <v>0.33300000000000002</v>
      </c>
      <c r="BZ183" s="1"/>
      <c r="CA183" s="150">
        <v>9945.2998046875</v>
      </c>
      <c r="CB183" s="150">
        <v>10382.77</v>
      </c>
      <c r="CC183" s="124" t="s">
        <v>4147</v>
      </c>
      <c r="CD183" t="s">
        <v>4634</v>
      </c>
    </row>
    <row r="184" spans="1:82" x14ac:dyDescent="0.3">
      <c r="A184" s="1">
        <v>160904130</v>
      </c>
      <c r="B184" s="124" t="s">
        <v>4147</v>
      </c>
      <c r="C184" t="s">
        <v>67</v>
      </c>
      <c r="D184" t="s">
        <v>612</v>
      </c>
      <c r="E184" s="30">
        <v>76.698570251464844</v>
      </c>
      <c r="F184" s="30">
        <v>77.240150451660156</v>
      </c>
      <c r="G184" s="30">
        <v>79.075119018554688</v>
      </c>
      <c r="H184" s="30">
        <v>77.689903259277344</v>
      </c>
      <c r="I184" s="1">
        <v>394</v>
      </c>
      <c r="J184" s="1" t="s">
        <v>3981</v>
      </c>
      <c r="K184" s="1">
        <v>4</v>
      </c>
      <c r="L184" t="s">
        <v>3814</v>
      </c>
      <c r="M184" t="s">
        <v>3910</v>
      </c>
      <c r="N184" t="s">
        <v>3917</v>
      </c>
      <c r="O184" t="s">
        <v>3921</v>
      </c>
      <c r="P184" s="148">
        <v>0.4117647111415863</v>
      </c>
      <c r="Q184" s="30">
        <v>46.504688450000003</v>
      </c>
      <c r="R184" s="30">
        <v>311.17648315429688</v>
      </c>
      <c r="S184" s="1">
        <v>84</v>
      </c>
      <c r="T184" s="1">
        <v>45</v>
      </c>
      <c r="U184" s="148">
        <v>0.53571426868438721</v>
      </c>
      <c r="V184" s="148">
        <v>0.3218390941619873</v>
      </c>
      <c r="W184" s="149">
        <v>46.735735300000002</v>
      </c>
      <c r="X184" s="149">
        <v>277.01150512695313</v>
      </c>
      <c r="Y184" s="1">
        <v>45</v>
      </c>
      <c r="Z184" s="30">
        <v>85.524818420410156</v>
      </c>
      <c r="AA184" s="148">
        <v>0.46400000000000002</v>
      </c>
      <c r="AB184" s="30">
        <v>50.2</v>
      </c>
      <c r="AC184" s="30">
        <v>330.1</v>
      </c>
      <c r="AD184" s="30">
        <v>83.495048522949219</v>
      </c>
      <c r="AE184" s="148">
        <v>0.29699999999999999</v>
      </c>
      <c r="AF184" s="30">
        <v>49.48</v>
      </c>
      <c r="AG184" s="30">
        <v>278</v>
      </c>
      <c r="AH184" s="30">
        <v>88.108161926269531</v>
      </c>
      <c r="AI184" s="148">
        <v>0.53799999999999992</v>
      </c>
      <c r="AJ184" s="30">
        <v>51.071827589999998</v>
      </c>
      <c r="AK184" s="30">
        <v>360.5</v>
      </c>
      <c r="AL184" s="30">
        <v>86.198257446289063</v>
      </c>
      <c r="AM184" s="148">
        <v>0.42399999999999999</v>
      </c>
      <c r="AN184" s="30">
        <v>50.410796869999999</v>
      </c>
      <c r="AO184" s="30">
        <v>336.4</v>
      </c>
      <c r="AP184" s="148">
        <v>0.35882353782653809</v>
      </c>
      <c r="AQ184" s="30">
        <v>46.30306744</v>
      </c>
      <c r="AR184" s="30">
        <v>278.23529052734381</v>
      </c>
      <c r="AS184" s="30">
        <v>84</v>
      </c>
      <c r="AT184" s="30">
        <v>45</v>
      </c>
      <c r="AU184" s="148">
        <v>0.53571426868438721</v>
      </c>
      <c r="AV184" s="30">
        <v>77.689903259277344</v>
      </c>
      <c r="AW184" s="148">
        <v>0.1954022943973541</v>
      </c>
      <c r="AX184" s="30">
        <v>45.80224965</v>
      </c>
      <c r="AY184" s="30"/>
      <c r="AZ184" s="30">
        <v>45</v>
      </c>
      <c r="BA184" s="30">
        <v>83.680793762207031</v>
      </c>
      <c r="BB184" s="148">
        <v>0.41599999999999998</v>
      </c>
      <c r="BC184" s="30">
        <v>49.37</v>
      </c>
      <c r="BD184" s="30">
        <v>301.2</v>
      </c>
      <c r="BE184" s="30">
        <v>83.332138061523438</v>
      </c>
      <c r="BF184" s="147">
        <v>0.253</v>
      </c>
      <c r="BG184" s="30">
        <v>49.16</v>
      </c>
      <c r="BH184" s="30">
        <v>240.7</v>
      </c>
      <c r="BI184" s="30">
        <v>86.694953918457031</v>
      </c>
      <c r="BJ184" s="148">
        <v>0.46600000000000003</v>
      </c>
      <c r="BK184" s="30">
        <v>50.857614820000002</v>
      </c>
      <c r="BL184" s="30">
        <v>329.4</v>
      </c>
      <c r="BM184" s="30">
        <v>87.062980651855469</v>
      </c>
      <c r="BN184" s="148">
        <v>0.36399999999999999</v>
      </c>
      <c r="BO184" s="30">
        <v>51.031621100000002</v>
      </c>
      <c r="BP184" s="30">
        <v>301.7</v>
      </c>
      <c r="BQ184" s="148">
        <v>3.3000000000000002E-2</v>
      </c>
      <c r="BR184" s="148">
        <v>4.2999999999999997E-2</v>
      </c>
      <c r="BS184" s="148"/>
      <c r="BT184" s="148">
        <v>0.88600000000000001</v>
      </c>
      <c r="BU184" s="148">
        <v>3.3000000000000002E-2</v>
      </c>
      <c r="BV184" s="148">
        <v>4.999999888241291E-3</v>
      </c>
      <c r="BW184" s="148">
        <v>3.1E-2</v>
      </c>
      <c r="BX184" s="148">
        <v>0.16500000000000001</v>
      </c>
      <c r="BY184" s="148">
        <v>0.40100000000000002</v>
      </c>
      <c r="BZ184" s="1"/>
      <c r="CA184" s="150">
        <v>9621.650390625</v>
      </c>
      <c r="CB184" s="150">
        <v>10069.040000000001</v>
      </c>
      <c r="CC184" s="124" t="s">
        <v>4147</v>
      </c>
      <c r="CD184" t="s">
        <v>4634</v>
      </c>
    </row>
    <row r="185" spans="1:82" x14ac:dyDescent="0.3">
      <c r="A185" s="1">
        <v>160904140</v>
      </c>
      <c r="B185" s="124" t="s">
        <v>4147</v>
      </c>
      <c r="C185" t="s">
        <v>67</v>
      </c>
      <c r="D185" t="s">
        <v>730</v>
      </c>
      <c r="E185" s="30">
        <v>88.266609191894531</v>
      </c>
      <c r="F185" s="30">
        <v>86.1654052734375</v>
      </c>
      <c r="G185" s="30">
        <v>87.747627258300781</v>
      </c>
      <c r="H185" s="30">
        <v>90.084915161132813</v>
      </c>
      <c r="I185" s="1">
        <v>416</v>
      </c>
      <c r="J185" s="1" t="s">
        <v>4733</v>
      </c>
      <c r="K185" s="1">
        <v>4</v>
      </c>
      <c r="L185" t="s">
        <v>3814</v>
      </c>
      <c r="M185" t="s">
        <v>3910</v>
      </c>
      <c r="N185" t="s">
        <v>3917</v>
      </c>
      <c r="O185" t="s">
        <v>3921</v>
      </c>
      <c r="P185" s="148">
        <v>0.51829266548156738</v>
      </c>
      <c r="Q185" s="30">
        <v>51.316564749999998</v>
      </c>
      <c r="R185" s="30">
        <v>345.73171997070313</v>
      </c>
      <c r="S185" s="1">
        <v>77</v>
      </c>
      <c r="T185" s="1">
        <v>25</v>
      </c>
      <c r="U185" s="148">
        <v>0.32467532157897949</v>
      </c>
      <c r="V185" s="148"/>
      <c r="W185" s="149">
        <v>50.433846549999998</v>
      </c>
      <c r="X185" s="149"/>
      <c r="Y185" s="1">
        <v>25</v>
      </c>
      <c r="Z185" s="30">
        <v>85.524818420410156</v>
      </c>
      <c r="AA185" s="148">
        <v>0.51600000000000001</v>
      </c>
      <c r="AB185" s="30">
        <v>50.2</v>
      </c>
      <c r="AC185" s="30">
        <v>338.5</v>
      </c>
      <c r="AD185" s="30">
        <v>82.434783935546875</v>
      </c>
      <c r="AE185" s="148">
        <v>0.32800000000000001</v>
      </c>
      <c r="AF185" s="30">
        <v>49.12</v>
      </c>
      <c r="AG185" s="30">
        <v>271.89999999999998</v>
      </c>
      <c r="AH185" s="30">
        <v>84.249862670898438</v>
      </c>
      <c r="AI185" s="148">
        <v>0.56700000000000006</v>
      </c>
      <c r="AJ185" s="30">
        <v>49.793904699999999</v>
      </c>
      <c r="AK185" s="30">
        <v>354.2</v>
      </c>
      <c r="AL185" s="30">
        <v>81.497291564941406</v>
      </c>
      <c r="AM185" s="148">
        <v>0.30099999999999999</v>
      </c>
      <c r="AN185" s="30">
        <v>48.811064969999997</v>
      </c>
      <c r="AO185" s="30">
        <v>279.5</v>
      </c>
      <c r="AP185" s="148">
        <v>0.43902438879013062</v>
      </c>
      <c r="AQ185" s="30">
        <v>51.727953890000002</v>
      </c>
      <c r="AR185" s="30">
        <v>310.3658447265625</v>
      </c>
      <c r="AS185" s="30">
        <v>77</v>
      </c>
      <c r="AT185" s="30">
        <v>25</v>
      </c>
      <c r="AU185" s="148">
        <v>0.32467532157897949</v>
      </c>
      <c r="AV185" s="30">
        <v>90.084915161132813</v>
      </c>
      <c r="AW185" s="148">
        <v>0.27659574151039118</v>
      </c>
      <c r="AX185" s="30">
        <v>52.90604029</v>
      </c>
      <c r="AY185" s="30"/>
      <c r="AZ185" s="30">
        <v>25</v>
      </c>
      <c r="BA185" s="30">
        <v>83.82513427734375</v>
      </c>
      <c r="BB185" s="148">
        <v>0.435</v>
      </c>
      <c r="BC185" s="30">
        <v>49.44</v>
      </c>
      <c r="BD185" s="30">
        <v>315.5</v>
      </c>
      <c r="BE185" s="30">
        <v>82.520652770996094</v>
      </c>
      <c r="BF185" s="147">
        <v>0.25</v>
      </c>
      <c r="BG185" s="30">
        <v>48.76</v>
      </c>
      <c r="BH185" s="30">
        <v>257.8</v>
      </c>
      <c r="BI185" s="30">
        <v>84.268341064453125</v>
      </c>
      <c r="BJ185" s="148">
        <v>0.40300000000000002</v>
      </c>
      <c r="BK185" s="30">
        <v>49.675556039999996</v>
      </c>
      <c r="BL185" s="30">
        <v>304.2</v>
      </c>
      <c r="BM185" s="30">
        <v>82.512657165527344</v>
      </c>
      <c r="BN185" s="148">
        <v>0.20499999999999999</v>
      </c>
      <c r="BO185" s="30">
        <v>48.763860260000001</v>
      </c>
      <c r="BP185" s="30">
        <v>223.3</v>
      </c>
      <c r="BQ185" s="148">
        <v>2.4E-2</v>
      </c>
      <c r="BR185" s="148">
        <v>1.4E-2</v>
      </c>
      <c r="BS185" s="148">
        <v>1.9E-2</v>
      </c>
      <c r="BT185" s="148">
        <v>0.91100000000000003</v>
      </c>
      <c r="BU185" s="148">
        <v>2.5999999999999999E-2</v>
      </c>
      <c r="BV185" s="148">
        <v>4.999999888241291E-3</v>
      </c>
      <c r="BW185" s="148">
        <v>2.4E-2</v>
      </c>
      <c r="BX185" s="148">
        <v>0.154</v>
      </c>
      <c r="BY185" s="148">
        <v>0.20499999999999999</v>
      </c>
      <c r="BZ185" s="1"/>
      <c r="CA185" s="150">
        <v>12500.7802734375</v>
      </c>
      <c r="CB185" s="150">
        <v>13629.03</v>
      </c>
      <c r="CC185" s="124" t="s">
        <v>4147</v>
      </c>
      <c r="CD185" t="s">
        <v>4634</v>
      </c>
    </row>
    <row r="186" spans="1:82" x14ac:dyDescent="0.3">
      <c r="A186" s="1">
        <v>160904160</v>
      </c>
      <c r="B186" s="124" t="s">
        <v>4147</v>
      </c>
      <c r="C186" t="s">
        <v>67</v>
      </c>
      <c r="D186" t="s">
        <v>731</v>
      </c>
      <c r="E186" s="30">
        <v>90.507072448730469</v>
      </c>
      <c r="F186" s="30">
        <v>86.070907592773438</v>
      </c>
      <c r="G186" s="30">
        <v>80.917655944824219</v>
      </c>
      <c r="H186" s="30">
        <v>81.714790344238281</v>
      </c>
      <c r="I186" s="1">
        <v>349</v>
      </c>
      <c r="J186" s="1" t="s">
        <v>3981</v>
      </c>
      <c r="K186" s="1">
        <v>4</v>
      </c>
      <c r="L186" t="s">
        <v>3814</v>
      </c>
      <c r="M186" t="s">
        <v>3910</v>
      </c>
      <c r="N186" t="s">
        <v>3917</v>
      </c>
      <c r="O186" t="s">
        <v>3921</v>
      </c>
      <c r="P186" s="148">
        <v>0.60927152633666992</v>
      </c>
      <c r="Q186" s="30">
        <v>52.24851494</v>
      </c>
      <c r="R186" s="30">
        <v>352.31787109375</v>
      </c>
      <c r="S186" s="1">
        <v>89</v>
      </c>
      <c r="T186" s="1">
        <v>33</v>
      </c>
      <c r="U186" s="148">
        <v>0.37078651785850519</v>
      </c>
      <c r="V186" s="148"/>
      <c r="W186" s="149">
        <v>50.394693529999998</v>
      </c>
      <c r="X186" s="149"/>
      <c r="Y186" s="1">
        <v>33</v>
      </c>
      <c r="Z186" s="30">
        <v>85.222724914550781</v>
      </c>
      <c r="AA186" s="148">
        <v>0.63600000000000001</v>
      </c>
      <c r="AB186" s="30">
        <v>50.1</v>
      </c>
      <c r="AC186" s="30">
        <v>378.6</v>
      </c>
      <c r="AD186" s="30">
        <v>83.553955078125</v>
      </c>
      <c r="AE186" s="148">
        <v>0.39</v>
      </c>
      <c r="AF186" s="30">
        <v>49.5</v>
      </c>
      <c r="AG186" s="30">
        <v>327.10000000000002</v>
      </c>
      <c r="AH186" s="30">
        <v>85.164909362792969</v>
      </c>
      <c r="AI186" s="148">
        <v>0.51400000000000001</v>
      </c>
      <c r="AJ186" s="30">
        <v>50.096981589999999</v>
      </c>
      <c r="AK186" s="30">
        <v>349</v>
      </c>
      <c r="AL186" s="30">
        <v>84.37091064453125</v>
      </c>
      <c r="AM186" s="148">
        <v>0.39500000000000002</v>
      </c>
      <c r="AN186" s="30">
        <v>49.788952809999998</v>
      </c>
      <c r="AO186" s="30">
        <v>319.10000000000002</v>
      </c>
      <c r="AP186" s="148">
        <v>0.56291389465332031</v>
      </c>
      <c r="AQ186" s="30">
        <v>47.455624380000003</v>
      </c>
      <c r="AR186" s="30">
        <v>341.72186279296881</v>
      </c>
      <c r="AS186" s="30">
        <v>89</v>
      </c>
      <c r="AT186" s="30">
        <v>33</v>
      </c>
      <c r="AU186" s="148">
        <v>0.37078651785850519</v>
      </c>
      <c r="AV186" s="30">
        <v>81.714790344238281</v>
      </c>
      <c r="AW186" s="148">
        <v>0.2641509473323822</v>
      </c>
      <c r="AX186" s="30">
        <v>48.108979920000003</v>
      </c>
      <c r="AY186" s="30">
        <v>230.18867492675781</v>
      </c>
      <c r="AZ186" s="30">
        <v>33</v>
      </c>
      <c r="BA186" s="30">
        <v>82.422981262207031</v>
      </c>
      <c r="BB186" s="148">
        <v>0.49399999999999999</v>
      </c>
      <c r="BC186" s="30">
        <v>48.76</v>
      </c>
      <c r="BD186" s="30">
        <v>329.9</v>
      </c>
      <c r="BE186" s="30">
        <v>81.851181030273438</v>
      </c>
      <c r="BF186" s="147">
        <v>0.254</v>
      </c>
      <c r="BG186" s="30">
        <v>48.43</v>
      </c>
      <c r="BH186" s="30">
        <v>264.39999999999998</v>
      </c>
      <c r="BI186" s="30">
        <v>84.526206970214844</v>
      </c>
      <c r="BJ186" s="148">
        <v>0.45400000000000001</v>
      </c>
      <c r="BK186" s="30">
        <v>49.801169170000001</v>
      </c>
      <c r="BL186" s="30">
        <v>315.3</v>
      </c>
      <c r="BM186" s="30">
        <v>84.08941650390625</v>
      </c>
      <c r="BN186" s="148">
        <v>0.34100000000000003</v>
      </c>
      <c r="BO186" s="30">
        <v>49.549673480000003</v>
      </c>
      <c r="BP186" s="30">
        <v>269.5</v>
      </c>
      <c r="BQ186" s="148">
        <v>1.4E-2</v>
      </c>
      <c r="BR186" s="148"/>
      <c r="BS186" s="148"/>
      <c r="BT186" s="148">
        <v>0.92800000000000005</v>
      </c>
      <c r="BU186" s="148">
        <v>3.4000000000000002E-2</v>
      </c>
      <c r="BV186" s="148">
        <v>2.300000004470348E-2</v>
      </c>
      <c r="BW186" s="148"/>
      <c r="BX186" s="148">
        <v>0.16600000000000001</v>
      </c>
      <c r="BY186" s="148">
        <v>0.26600000000000001</v>
      </c>
      <c r="BZ186" s="1"/>
      <c r="CA186" s="150">
        <v>10902.7998046875</v>
      </c>
      <c r="CB186" s="150">
        <v>11825.63</v>
      </c>
      <c r="CC186" s="124" t="s">
        <v>4147</v>
      </c>
      <c r="CD186" t="s">
        <v>4634</v>
      </c>
    </row>
    <row r="187" spans="1:82" x14ac:dyDescent="0.3">
      <c r="A187" s="1">
        <v>160921050</v>
      </c>
      <c r="B187" s="124" t="s">
        <v>4148</v>
      </c>
      <c r="C187" t="s">
        <v>68</v>
      </c>
      <c r="D187" t="s">
        <v>732</v>
      </c>
      <c r="E187" s="30">
        <v>85.793861389160156</v>
      </c>
      <c r="F187" s="30">
        <v>85.579559326171875</v>
      </c>
      <c r="G187" s="30">
        <v>89.598037719726563</v>
      </c>
      <c r="H187" s="30">
        <v>86.668563842773438</v>
      </c>
      <c r="I187" s="1">
        <v>136</v>
      </c>
      <c r="J187" s="1">
        <v>6</v>
      </c>
      <c r="K187" s="1">
        <v>12</v>
      </c>
      <c r="L187" t="s">
        <v>3814</v>
      </c>
      <c r="M187" t="s">
        <v>3910</v>
      </c>
      <c r="N187" t="s">
        <v>3916</v>
      </c>
      <c r="O187" t="s">
        <v>3924</v>
      </c>
      <c r="P187" s="148">
        <v>0.37837839126586909</v>
      </c>
      <c r="Q187" s="30">
        <v>50.287995670000001</v>
      </c>
      <c r="R187" s="30">
        <v>324.32431030273438</v>
      </c>
      <c r="S187" s="1">
        <v>94</v>
      </c>
      <c r="T187" s="1">
        <v>59</v>
      </c>
      <c r="U187" s="148">
        <v>0.62765955924987793</v>
      </c>
      <c r="V187" s="148">
        <v>0.28571429848670959</v>
      </c>
      <c r="W187" s="149">
        <v>50.191105290000003</v>
      </c>
      <c r="X187" s="149">
        <v>316.66665649414063</v>
      </c>
      <c r="Y187" s="1">
        <v>59</v>
      </c>
      <c r="Z187" s="30">
        <v>83.410179138183594</v>
      </c>
      <c r="AA187" s="148">
        <v>0.32100000000000001</v>
      </c>
      <c r="AB187" s="30">
        <v>49.5</v>
      </c>
      <c r="AC187" s="30">
        <v>321.39999999999998</v>
      </c>
      <c r="AD187" s="30">
        <v>83.406692504882813</v>
      </c>
      <c r="AE187" s="148">
        <v>0.21199999999999999</v>
      </c>
      <c r="AF187" s="30">
        <v>49.45</v>
      </c>
      <c r="AG187" s="30">
        <v>303</v>
      </c>
      <c r="AH187" s="30">
        <v>81.922279357910156</v>
      </c>
      <c r="AI187" s="148">
        <v>0.36799999999999999</v>
      </c>
      <c r="AJ187" s="30">
        <v>49.022977900000001</v>
      </c>
      <c r="AK187" s="30">
        <v>314.7</v>
      </c>
      <c r="AL187" s="30">
        <v>80.9788818359375</v>
      </c>
      <c r="AM187" s="148">
        <v>0.28599999999999998</v>
      </c>
      <c r="AN187" s="30">
        <v>48.634649969999998</v>
      </c>
      <c r="AO187" s="30">
        <v>285.7</v>
      </c>
      <c r="AP187" s="148">
        <v>0.28169015049934393</v>
      </c>
      <c r="AQ187" s="30">
        <v>52.885434519999997</v>
      </c>
      <c r="AR187" s="30">
        <v>283.09860229492188</v>
      </c>
      <c r="AS187" s="30">
        <v>94</v>
      </c>
      <c r="AT187" s="30">
        <v>59</v>
      </c>
      <c r="AU187" s="148">
        <v>0.62765955924987793</v>
      </c>
      <c r="AV187" s="30">
        <v>86.668563842773438</v>
      </c>
      <c r="AW187" s="148">
        <v>0.2142857164144516</v>
      </c>
      <c r="AX187" s="30">
        <v>50.948069420000003</v>
      </c>
      <c r="AY187" s="30"/>
      <c r="AZ187" s="30">
        <v>59</v>
      </c>
      <c r="BA187" s="30">
        <v>85.062324523925781</v>
      </c>
      <c r="BB187" s="148">
        <v>0.22900000000000001</v>
      </c>
      <c r="BC187" s="30">
        <v>50.04</v>
      </c>
      <c r="BD187" s="30">
        <v>271.39999999999998</v>
      </c>
      <c r="BE187" s="30">
        <v>84.731941223144531</v>
      </c>
      <c r="BF187" s="147">
        <v>0.25600000000000001</v>
      </c>
      <c r="BG187" s="30">
        <v>49.85</v>
      </c>
      <c r="BH187" s="30">
        <v>266.7</v>
      </c>
      <c r="BI187" s="30">
        <v>85.726516723632813</v>
      </c>
      <c r="BJ187" s="148">
        <v>0.26200000000000001</v>
      </c>
      <c r="BK187" s="30">
        <v>50.385866290000003</v>
      </c>
      <c r="BL187" s="30">
        <v>295.10000000000002</v>
      </c>
      <c r="BM187" s="30">
        <v>85.233970642089844</v>
      </c>
      <c r="BN187" s="148">
        <v>0.219</v>
      </c>
      <c r="BO187" s="30">
        <v>50.12008831</v>
      </c>
      <c r="BP187" s="30">
        <v>284.39999999999998</v>
      </c>
      <c r="BQ187" s="148"/>
      <c r="BR187" s="148"/>
      <c r="BS187" s="148"/>
      <c r="BT187" s="148">
        <v>0.94900000000000007</v>
      </c>
      <c r="BU187" s="148"/>
      <c r="BV187" s="148">
        <v>5.0999999046325677E-2</v>
      </c>
      <c r="BW187" s="148"/>
      <c r="BX187" s="148">
        <v>6.6000000000000003E-2</v>
      </c>
      <c r="BY187" s="148">
        <v>0.54200000000000004</v>
      </c>
      <c r="BZ187" s="1"/>
      <c r="CA187" s="150">
        <v>10903.33984375</v>
      </c>
      <c r="CB187" s="150">
        <v>11490.56</v>
      </c>
      <c r="CC187" s="124" t="s">
        <v>4148</v>
      </c>
      <c r="CD187" t="s">
        <v>4633</v>
      </c>
    </row>
    <row r="188" spans="1:82" x14ac:dyDescent="0.3">
      <c r="A188" s="1">
        <v>160924020</v>
      </c>
      <c r="B188" s="124" t="s">
        <v>4148</v>
      </c>
      <c r="C188" t="s">
        <v>68</v>
      </c>
      <c r="D188" t="s">
        <v>733</v>
      </c>
      <c r="E188" s="30">
        <v>80.295700073242188</v>
      </c>
      <c r="F188" s="30">
        <v>81.067375183105469</v>
      </c>
      <c r="G188" s="30">
        <v>83.429855346679688</v>
      </c>
      <c r="H188" s="30">
        <v>82.357185363769531</v>
      </c>
      <c r="I188" s="1">
        <v>84</v>
      </c>
      <c r="J188" s="1" t="s">
        <v>4733</v>
      </c>
      <c r="K188" s="1">
        <v>5</v>
      </c>
      <c r="L188" t="s">
        <v>3814</v>
      </c>
      <c r="M188" t="s">
        <v>3910</v>
      </c>
      <c r="N188" t="s">
        <v>3916</v>
      </c>
      <c r="O188" t="s">
        <v>3924</v>
      </c>
      <c r="P188" s="148">
        <v>0.17647059261798859</v>
      </c>
      <c r="Q188" s="30">
        <v>48.000963259999999</v>
      </c>
      <c r="R188" s="30"/>
      <c r="S188" s="1">
        <v>57</v>
      </c>
      <c r="T188" s="1">
        <v>35</v>
      </c>
      <c r="U188" s="148">
        <v>0.61403506994247437</v>
      </c>
      <c r="V188" s="148"/>
      <c r="W188" s="149">
        <v>48.321517649999997</v>
      </c>
      <c r="X188" s="149"/>
      <c r="Y188" s="1">
        <v>35</v>
      </c>
      <c r="Z188" s="30">
        <v>80.993446350097656</v>
      </c>
      <c r="AA188" s="148">
        <v>0.41099999999999998</v>
      </c>
      <c r="AB188" s="30">
        <v>48.7</v>
      </c>
      <c r="AC188" s="30">
        <v>325</v>
      </c>
      <c r="AD188" s="30">
        <v>83.112174987792969</v>
      </c>
      <c r="AE188" s="148">
        <v>0.371</v>
      </c>
      <c r="AF188" s="30">
        <v>49.35</v>
      </c>
      <c r="AG188" s="30">
        <v>302.89999999999998</v>
      </c>
      <c r="AH188" s="30">
        <v>87.919425964355469</v>
      </c>
      <c r="AI188" s="148">
        <v>0.47</v>
      </c>
      <c r="AJ188" s="30">
        <v>51.0093143</v>
      </c>
      <c r="AK188" s="30">
        <v>343.9</v>
      </c>
      <c r="AL188" s="30">
        <v>88.402290344238281</v>
      </c>
      <c r="AM188" s="148">
        <v>0.47</v>
      </c>
      <c r="AN188" s="30">
        <v>51.160824679999997</v>
      </c>
      <c r="AO188" s="30">
        <v>343.9</v>
      </c>
      <c r="AP188" s="148">
        <v>0.29411765933036799</v>
      </c>
      <c r="AQ188" s="30">
        <v>49.027070999999999</v>
      </c>
      <c r="AR188" s="30"/>
      <c r="AS188" s="30">
        <v>57</v>
      </c>
      <c r="AT188" s="30">
        <v>35</v>
      </c>
      <c r="AU188" s="148">
        <v>0.61403506994247437</v>
      </c>
      <c r="AV188" s="30">
        <v>82.357185363769531</v>
      </c>
      <c r="AW188" s="148"/>
      <c r="AX188" s="30">
        <v>48.477147719999998</v>
      </c>
      <c r="AY188" s="30"/>
      <c r="AZ188" s="30">
        <v>35</v>
      </c>
      <c r="BA188" s="30">
        <v>84.773643493652344</v>
      </c>
      <c r="BB188" s="148">
        <v>0.30399999999999999</v>
      </c>
      <c r="BC188" s="30">
        <v>49.9</v>
      </c>
      <c r="BD188" s="30">
        <v>282.10000000000002</v>
      </c>
      <c r="BE188" s="30">
        <v>86.354904174804688</v>
      </c>
      <c r="BF188" s="147">
        <v>0.22900000000000001</v>
      </c>
      <c r="BG188" s="30">
        <v>50.65</v>
      </c>
      <c r="BH188" s="30">
        <v>254.3</v>
      </c>
      <c r="BI188" s="30">
        <v>85.751655578613281</v>
      </c>
      <c r="BJ188" s="148">
        <v>0.45500000000000002</v>
      </c>
      <c r="BK188" s="30">
        <v>50.398112359999999</v>
      </c>
      <c r="BL188" s="30">
        <v>321.2</v>
      </c>
      <c r="BM188" s="30">
        <v>87.057281494140625</v>
      </c>
      <c r="BN188" s="148">
        <v>0.45500000000000002</v>
      </c>
      <c r="BO188" s="30">
        <v>51.028779210000003</v>
      </c>
      <c r="BP188" s="30">
        <v>321.2</v>
      </c>
      <c r="BQ188" s="148"/>
      <c r="BR188" s="148"/>
      <c r="BS188" s="148"/>
      <c r="BT188" s="148">
        <v>0.97599999999999998</v>
      </c>
      <c r="BU188" s="148"/>
      <c r="BV188" s="148">
        <v>2.400000020861626E-2</v>
      </c>
      <c r="BW188" s="148"/>
      <c r="BX188" s="148">
        <v>0.107</v>
      </c>
      <c r="BY188" s="148">
        <v>0.55400000000000005</v>
      </c>
      <c r="BZ188" s="1"/>
      <c r="CA188" s="150">
        <v>11325.9599609375</v>
      </c>
      <c r="CB188" s="150">
        <v>12145.53</v>
      </c>
      <c r="CC188" s="124" t="s">
        <v>4148</v>
      </c>
      <c r="CD188" t="s">
        <v>4634</v>
      </c>
    </row>
    <row r="189" spans="1:82" x14ac:dyDescent="0.3">
      <c r="A189" s="1">
        <v>160941050</v>
      </c>
      <c r="B189" s="124" t="s">
        <v>4149</v>
      </c>
      <c r="C189" t="s">
        <v>69</v>
      </c>
      <c r="D189" t="s">
        <v>734</v>
      </c>
      <c r="E189" s="30">
        <v>82.616401672363281</v>
      </c>
      <c r="F189" s="30">
        <v>87.583015441894531</v>
      </c>
      <c r="G189" s="30">
        <v>77.978874206542969</v>
      </c>
      <c r="H189" s="30">
        <v>80.839645385742188</v>
      </c>
      <c r="I189" s="1">
        <v>175</v>
      </c>
      <c r="J189" s="1">
        <v>7</v>
      </c>
      <c r="K189" s="1">
        <v>12</v>
      </c>
      <c r="L189" t="s">
        <v>3814</v>
      </c>
      <c r="M189" t="s">
        <v>3910</v>
      </c>
      <c r="N189" t="s">
        <v>3917</v>
      </c>
      <c r="O189" t="s">
        <v>3921</v>
      </c>
      <c r="P189" s="148">
        <v>0.40000000596046448</v>
      </c>
      <c r="Q189" s="30">
        <v>48.966289150000001</v>
      </c>
      <c r="R189" s="30">
        <v>325.88235473632813</v>
      </c>
      <c r="S189" s="1">
        <v>118</v>
      </c>
      <c r="T189" s="1">
        <v>49</v>
      </c>
      <c r="U189" s="148">
        <v>0.41525423526763922</v>
      </c>
      <c r="V189" s="148">
        <v>0.37142857909202581</v>
      </c>
      <c r="W189" s="149">
        <v>51.0212243</v>
      </c>
      <c r="X189" s="149"/>
      <c r="Y189" s="1">
        <v>49</v>
      </c>
      <c r="Z189" s="30">
        <v>87.63946533203125</v>
      </c>
      <c r="AA189" s="148">
        <v>0.46500000000000002</v>
      </c>
      <c r="AB189" s="30">
        <v>50.9</v>
      </c>
      <c r="AC189" s="30">
        <v>350</v>
      </c>
      <c r="AD189" s="30">
        <v>88.678573608398438</v>
      </c>
      <c r="AE189" s="148">
        <v>0.371</v>
      </c>
      <c r="AF189" s="30">
        <v>51.24</v>
      </c>
      <c r="AG189" s="30">
        <v>342.9</v>
      </c>
      <c r="AH189" s="30">
        <v>92.279937744140625</v>
      </c>
      <c r="AI189" s="148">
        <v>0.55799999999999994</v>
      </c>
      <c r="AJ189" s="30">
        <v>52.453577520000003</v>
      </c>
      <c r="AK189" s="30">
        <v>368.6</v>
      </c>
      <c r="AL189" s="30">
        <v>93.822494506835938</v>
      </c>
      <c r="AM189" s="148">
        <v>0.4</v>
      </c>
      <c r="AN189" s="30">
        <v>53.005312240000002</v>
      </c>
      <c r="AO189" s="30">
        <v>340</v>
      </c>
      <c r="AP189" s="148">
        <v>0.25581395626068121</v>
      </c>
      <c r="AQ189" s="30">
        <v>45.617339940000001</v>
      </c>
      <c r="AR189" s="30">
        <v>286.0465087890625</v>
      </c>
      <c r="AS189" s="30">
        <v>118</v>
      </c>
      <c r="AT189" s="30">
        <v>49</v>
      </c>
      <c r="AU189" s="148">
        <v>0.41525423526763922</v>
      </c>
      <c r="AV189" s="30">
        <v>80.839645385742188</v>
      </c>
      <c r="AW189" s="148">
        <v>0.1111111119389534</v>
      </c>
      <c r="AX189" s="30">
        <v>47.607419210000003</v>
      </c>
      <c r="AY189" s="30"/>
      <c r="AZ189" s="30">
        <v>49</v>
      </c>
      <c r="BA189" s="30">
        <v>83.639549255371094</v>
      </c>
      <c r="BB189" s="148">
        <v>0.29399999999999998</v>
      </c>
      <c r="BC189" s="30">
        <v>49.35</v>
      </c>
      <c r="BD189" s="30">
        <v>311.8</v>
      </c>
      <c r="BE189" s="30">
        <v>85.563713073730469</v>
      </c>
      <c r="BF189" s="147">
        <v>0.19400000000000001</v>
      </c>
      <c r="BG189" s="30">
        <v>50.26</v>
      </c>
      <c r="BH189" s="30">
        <v>277.8</v>
      </c>
      <c r="BI189" s="30">
        <v>83.677032470703125</v>
      </c>
      <c r="BJ189" s="148">
        <v>0.28000000000000003</v>
      </c>
      <c r="BK189" s="30">
        <v>49.387518479999997</v>
      </c>
      <c r="BL189" s="30">
        <v>300</v>
      </c>
      <c r="BM189" s="30">
        <v>83.67059326171875</v>
      </c>
      <c r="BN189" s="148">
        <v>0.25800000000000001</v>
      </c>
      <c r="BO189" s="30">
        <v>49.340945499999997</v>
      </c>
      <c r="BP189" s="30">
        <v>303.2</v>
      </c>
      <c r="BQ189" s="148"/>
      <c r="BR189" s="148"/>
      <c r="BS189" s="148"/>
      <c r="BT189" s="148">
        <v>1</v>
      </c>
      <c r="BU189" s="148"/>
      <c r="BV189" s="148">
        <v>0</v>
      </c>
      <c r="BW189" s="148"/>
      <c r="BX189" s="148">
        <v>9.7000000000000003E-2</v>
      </c>
      <c r="BY189" s="148">
        <v>0.309</v>
      </c>
      <c r="BZ189" s="1"/>
      <c r="CA189" s="150">
        <v>8036.669921875</v>
      </c>
      <c r="CB189" s="150">
        <v>9518.93</v>
      </c>
      <c r="CC189" s="124" t="s">
        <v>4149</v>
      </c>
      <c r="CD189" t="s">
        <v>4633</v>
      </c>
    </row>
    <row r="190" spans="1:82" x14ac:dyDescent="0.3">
      <c r="A190" s="1">
        <v>160944020</v>
      </c>
      <c r="B190" s="124" t="s">
        <v>4149</v>
      </c>
      <c r="C190" t="s">
        <v>69</v>
      </c>
      <c r="D190" t="s">
        <v>735</v>
      </c>
      <c r="E190" s="30">
        <v>86.337043762207031</v>
      </c>
      <c r="F190" s="30">
        <v>85.503097534179688</v>
      </c>
      <c r="G190" s="30">
        <v>88.526298522949219</v>
      </c>
      <c r="H190" s="30">
        <v>86.795951843261719</v>
      </c>
      <c r="I190" s="1">
        <v>168</v>
      </c>
      <c r="J190" s="1" t="s">
        <v>3981</v>
      </c>
      <c r="K190" s="1">
        <v>6</v>
      </c>
      <c r="L190" t="s">
        <v>3814</v>
      </c>
      <c r="M190" t="s">
        <v>3910</v>
      </c>
      <c r="N190" t="s">
        <v>3917</v>
      </c>
      <c r="O190" t="s">
        <v>3921</v>
      </c>
      <c r="P190" s="148">
        <v>0.28421053290367132</v>
      </c>
      <c r="Q190" s="30">
        <v>50.513938400000001</v>
      </c>
      <c r="R190" s="30">
        <v>294.73684692382813</v>
      </c>
      <c r="S190" s="1">
        <v>138</v>
      </c>
      <c r="T190" s="1">
        <v>72</v>
      </c>
      <c r="U190" s="148">
        <v>0.52173912525177002</v>
      </c>
      <c r="V190" s="148">
        <v>0.20512820780277249</v>
      </c>
      <c r="W190" s="149">
        <v>50.159423699999998</v>
      </c>
      <c r="X190" s="149"/>
      <c r="Y190" s="1">
        <v>72</v>
      </c>
      <c r="Z190" s="30">
        <v>85.222724914550781</v>
      </c>
      <c r="AA190" s="148">
        <v>0.371</v>
      </c>
      <c r="AB190" s="30">
        <v>50.1</v>
      </c>
      <c r="AC190" s="30">
        <v>318.10000000000002</v>
      </c>
      <c r="AD190" s="30">
        <v>80.9327392578125</v>
      </c>
      <c r="AE190" s="148">
        <v>0.29899999999999999</v>
      </c>
      <c r="AF190" s="30">
        <v>48.61</v>
      </c>
      <c r="AG190" s="30">
        <v>300</v>
      </c>
      <c r="AH190" s="30">
        <v>83.245491027832031</v>
      </c>
      <c r="AI190" s="148">
        <v>0.41499999999999998</v>
      </c>
      <c r="AJ190" s="30">
        <v>49.461242779999999</v>
      </c>
      <c r="AK190" s="30">
        <v>323.60000000000002</v>
      </c>
      <c r="AL190" s="30">
        <v>79.98193359375</v>
      </c>
      <c r="AM190" s="148">
        <v>0.36099999999999999</v>
      </c>
      <c r="AN190" s="30">
        <v>48.295391250000002</v>
      </c>
      <c r="AO190" s="30">
        <v>303.3</v>
      </c>
      <c r="AP190" s="148">
        <v>0.25263157486915588</v>
      </c>
      <c r="AQ190" s="30">
        <v>52.215034379999999</v>
      </c>
      <c r="AR190" s="30"/>
      <c r="AS190" s="30">
        <v>138</v>
      </c>
      <c r="AT190" s="30">
        <v>72</v>
      </c>
      <c r="AU190" s="148">
        <v>0.52173912525177002</v>
      </c>
      <c r="AV190" s="30">
        <v>86.795951843261719</v>
      </c>
      <c r="AW190" s="148">
        <v>0.17948718369007111</v>
      </c>
      <c r="AX190" s="30">
        <v>51.021080550000001</v>
      </c>
      <c r="AY190" s="30"/>
      <c r="AZ190" s="30">
        <v>72</v>
      </c>
      <c r="BA190" s="30">
        <v>87.4542236328125</v>
      </c>
      <c r="BB190" s="148">
        <v>0.29299999999999998</v>
      </c>
      <c r="BC190" s="30">
        <v>51.2</v>
      </c>
      <c r="BD190" s="30">
        <v>299.10000000000002</v>
      </c>
      <c r="BE190" s="30">
        <v>85.09710693359375</v>
      </c>
      <c r="BF190" s="147">
        <v>0.19400000000000001</v>
      </c>
      <c r="BG190" s="30">
        <v>50.03</v>
      </c>
      <c r="BH190" s="30">
        <v>270.10000000000002</v>
      </c>
      <c r="BI190" s="30">
        <v>85.445953369140625</v>
      </c>
      <c r="BJ190" s="148">
        <v>0.35799999999999998</v>
      </c>
      <c r="BK190" s="30">
        <v>50.249197019999997</v>
      </c>
      <c r="BL190" s="30">
        <v>297.60000000000002</v>
      </c>
      <c r="BM190" s="30">
        <v>84.296546936035156</v>
      </c>
      <c r="BN190" s="148">
        <v>0.23</v>
      </c>
      <c r="BO190" s="30">
        <v>49.652902879999999</v>
      </c>
      <c r="BP190" s="30">
        <v>260.7</v>
      </c>
      <c r="BQ190" s="148"/>
      <c r="BR190" s="148"/>
      <c r="BS190" s="148"/>
      <c r="BT190" s="148">
        <v>0.98799999999999999</v>
      </c>
      <c r="BU190" s="148"/>
      <c r="BV190" s="148">
        <v>1.200000010430813E-2</v>
      </c>
      <c r="BW190" s="148"/>
      <c r="BX190" s="148">
        <v>3.5999999999999997E-2</v>
      </c>
      <c r="BY190" s="148">
        <v>0.38300000000000001</v>
      </c>
      <c r="BZ190" s="1"/>
      <c r="CA190" s="150">
        <v>7608.4599609375</v>
      </c>
      <c r="CB190" s="150">
        <v>8857.0400000000009</v>
      </c>
      <c r="CC190" s="124" t="s">
        <v>4149</v>
      </c>
      <c r="CD190" t="s">
        <v>4634</v>
      </c>
    </row>
    <row r="191" spans="1:82" x14ac:dyDescent="0.3">
      <c r="A191" s="1">
        <v>160962050</v>
      </c>
      <c r="B191" s="124" t="s">
        <v>4150</v>
      </c>
      <c r="C191" t="s">
        <v>70</v>
      </c>
      <c r="D191" t="s">
        <v>736</v>
      </c>
      <c r="E191" s="30">
        <v>78.266410827636719</v>
      </c>
      <c r="F191" s="30">
        <v>79.938323974609375</v>
      </c>
      <c r="G191" s="30">
        <v>81.2398681640625</v>
      </c>
      <c r="H191" s="30">
        <v>81.73602294921875</v>
      </c>
      <c r="I191" s="1">
        <v>663</v>
      </c>
      <c r="J191" s="1">
        <v>7</v>
      </c>
      <c r="K191" s="1">
        <v>8</v>
      </c>
      <c r="L191" t="s">
        <v>3814</v>
      </c>
      <c r="M191" t="s">
        <v>3910</v>
      </c>
      <c r="N191" t="s">
        <v>3917</v>
      </c>
      <c r="O191" t="s">
        <v>3922</v>
      </c>
      <c r="P191" s="148">
        <v>0.42262893915176392</v>
      </c>
      <c r="Q191" s="30">
        <v>47.156854680000002</v>
      </c>
      <c r="R191" s="30">
        <v>325.79034423828131</v>
      </c>
      <c r="S191" s="1">
        <v>1115</v>
      </c>
      <c r="T191" s="1">
        <v>1115</v>
      </c>
      <c r="U191" s="148">
        <v>1</v>
      </c>
      <c r="V191" s="148">
        <v>0.42262893915176392</v>
      </c>
      <c r="W191" s="149">
        <v>47.853702800000001</v>
      </c>
      <c r="X191" s="149">
        <v>325.79034423828131</v>
      </c>
      <c r="Y191" s="1">
        <v>1115</v>
      </c>
      <c r="Z191" s="30">
        <v>80.993446350097656</v>
      </c>
      <c r="AA191" s="148">
        <v>0.44</v>
      </c>
      <c r="AB191" s="30">
        <v>48.7</v>
      </c>
      <c r="AC191" s="30">
        <v>330.3</v>
      </c>
      <c r="AD191" s="30">
        <v>82.199165344238281</v>
      </c>
      <c r="AE191" s="148">
        <v>0.44</v>
      </c>
      <c r="AF191" s="30">
        <v>49.04</v>
      </c>
      <c r="AG191" s="30">
        <v>330.3</v>
      </c>
      <c r="AH191" s="30">
        <v>80.861419677734375</v>
      </c>
      <c r="AI191" s="148">
        <v>0.45600000000000002</v>
      </c>
      <c r="AJ191" s="30">
        <v>48.671605999999997</v>
      </c>
      <c r="AK191" s="30">
        <v>333.4</v>
      </c>
      <c r="AL191" s="30">
        <v>81.288368225097656</v>
      </c>
      <c r="AM191" s="148">
        <v>0.32900000000000001</v>
      </c>
      <c r="AN191" s="30">
        <v>48.739969299999998</v>
      </c>
      <c r="AO191" s="30">
        <v>301.3</v>
      </c>
      <c r="AP191" s="148">
        <v>0.37333333492279053</v>
      </c>
      <c r="AQ191" s="30">
        <v>47.65717549</v>
      </c>
      <c r="AR191" s="30">
        <v>295.83334350585938</v>
      </c>
      <c r="AS191" s="30">
        <v>1116</v>
      </c>
      <c r="AT191" s="30">
        <v>1116</v>
      </c>
      <c r="AU191" s="148">
        <v>1</v>
      </c>
      <c r="AV191" s="30">
        <v>81.73602294921875</v>
      </c>
      <c r="AW191" s="148">
        <v>0.37333333492279053</v>
      </c>
      <c r="AX191" s="30">
        <v>48.12114906</v>
      </c>
      <c r="AY191" s="30">
        <v>295.83334350585938</v>
      </c>
      <c r="AZ191" s="30">
        <v>1116</v>
      </c>
      <c r="BA191" s="30">
        <v>79.268150329589844</v>
      </c>
      <c r="BB191" s="148">
        <v>0.34699999999999998</v>
      </c>
      <c r="BC191" s="30">
        <v>47.23</v>
      </c>
      <c r="BD191" s="30">
        <v>284</v>
      </c>
      <c r="BE191" s="30">
        <v>80.228218078613281</v>
      </c>
      <c r="BF191" s="147">
        <v>0.34699999999999998</v>
      </c>
      <c r="BG191" s="30">
        <v>47.63</v>
      </c>
      <c r="BH191" s="30">
        <v>284</v>
      </c>
      <c r="BI191" s="30">
        <v>77.883758544921875</v>
      </c>
      <c r="BJ191" s="148">
        <v>0.34899999999999998</v>
      </c>
      <c r="BK191" s="30">
        <v>46.565483630000003</v>
      </c>
      <c r="BL191" s="30">
        <v>282.3</v>
      </c>
      <c r="BM191" s="30">
        <v>78.264518737792969</v>
      </c>
      <c r="BN191" s="148">
        <v>0.23</v>
      </c>
      <c r="BO191" s="30">
        <v>46.64669937</v>
      </c>
      <c r="BP191" s="30">
        <v>239.2</v>
      </c>
      <c r="BQ191" s="148">
        <v>0.32</v>
      </c>
      <c r="BR191" s="148">
        <v>6.3E-2</v>
      </c>
      <c r="BS191" s="148">
        <v>1.7000000000000001E-2</v>
      </c>
      <c r="BT191" s="148">
        <v>0.495</v>
      </c>
      <c r="BU191" s="148">
        <v>0.106</v>
      </c>
      <c r="BV191" s="148">
        <v>0</v>
      </c>
      <c r="BW191" s="148">
        <v>3.3000000000000002E-2</v>
      </c>
      <c r="BX191" s="148">
        <v>0.14799999999999999</v>
      </c>
      <c r="BY191" s="148">
        <v>0.46350000000000002</v>
      </c>
      <c r="BZ191" s="1">
        <v>1</v>
      </c>
      <c r="CA191" s="150">
        <v>9057.51953125</v>
      </c>
      <c r="CB191" s="150">
        <v>10089.36</v>
      </c>
      <c r="CC191" s="124" t="s">
        <v>4150</v>
      </c>
      <c r="CD191" t="s">
        <v>4633</v>
      </c>
    </row>
    <row r="192" spans="1:82" x14ac:dyDescent="0.3">
      <c r="A192" s="1">
        <v>160964020</v>
      </c>
      <c r="B192" s="124" t="s">
        <v>4150</v>
      </c>
      <c r="C192" t="s">
        <v>70</v>
      </c>
      <c r="D192" t="s">
        <v>737</v>
      </c>
      <c r="E192" s="30">
        <v>72.066490173339844</v>
      </c>
      <c r="F192" s="30">
        <v>72.992782592773438</v>
      </c>
      <c r="G192" s="30">
        <v>74.916984558105469</v>
      </c>
      <c r="H192" s="30">
        <v>75.419189453125</v>
      </c>
      <c r="I192" s="1">
        <v>345</v>
      </c>
      <c r="J192" s="1" t="s">
        <v>3981</v>
      </c>
      <c r="K192" s="1">
        <v>4</v>
      </c>
      <c r="L192" t="s">
        <v>3814</v>
      </c>
      <c r="M192" t="s">
        <v>3910</v>
      </c>
      <c r="N192" t="s">
        <v>3917</v>
      </c>
      <c r="O192" t="s">
        <v>3922</v>
      </c>
      <c r="P192" s="148">
        <v>0.58139532804489136</v>
      </c>
      <c r="Q192" s="30">
        <v>44.577914909999997</v>
      </c>
      <c r="R192" s="30">
        <v>361.24029541015631</v>
      </c>
      <c r="S192" s="1">
        <v>79</v>
      </c>
      <c r="T192" s="1">
        <v>79</v>
      </c>
      <c r="U192" s="148">
        <v>1</v>
      </c>
      <c r="V192" s="148">
        <v>0.58139532804489136</v>
      </c>
      <c r="W192" s="149">
        <v>44.975871249999997</v>
      </c>
      <c r="X192" s="149">
        <v>361.24029541015631</v>
      </c>
      <c r="Y192" s="1">
        <v>79</v>
      </c>
      <c r="Z192" s="30">
        <v>82.50390625</v>
      </c>
      <c r="AA192" s="148">
        <v>0.64700000000000002</v>
      </c>
      <c r="AB192" s="30">
        <v>49.2</v>
      </c>
      <c r="AC192" s="30">
        <v>375.4</v>
      </c>
      <c r="AD192" s="30">
        <v>80.196441650390625</v>
      </c>
      <c r="AE192" s="148">
        <v>0.64700000000000002</v>
      </c>
      <c r="AF192" s="30">
        <v>48.36</v>
      </c>
      <c r="AG192" s="30">
        <v>375.4</v>
      </c>
      <c r="AH192" s="30">
        <v>91.543746948242188</v>
      </c>
      <c r="AI192" s="148">
        <v>0.70099999999999996</v>
      </c>
      <c r="AJ192" s="30">
        <v>52.209739730000003</v>
      </c>
      <c r="AK192" s="30">
        <v>400.6</v>
      </c>
      <c r="AL192" s="30">
        <v>91.5289306640625</v>
      </c>
      <c r="AM192" s="148">
        <v>0.56399999999999995</v>
      </c>
      <c r="AN192" s="30">
        <v>52.224816310000001</v>
      </c>
      <c r="AO192" s="30">
        <v>364.1</v>
      </c>
      <c r="AP192" s="148">
        <v>0.41860464215278631</v>
      </c>
      <c r="AQ192" s="30">
        <v>43.702044469999997</v>
      </c>
      <c r="AR192" s="30">
        <v>314.72866821289063</v>
      </c>
      <c r="AS192" s="30">
        <v>79</v>
      </c>
      <c r="AT192" s="30">
        <v>79</v>
      </c>
      <c r="AU192" s="148">
        <v>1</v>
      </c>
      <c r="AV192" s="30">
        <v>75.419189453125</v>
      </c>
      <c r="AW192" s="148">
        <v>0.41860464215278631</v>
      </c>
      <c r="AX192" s="30">
        <v>44.500862400000003</v>
      </c>
      <c r="AY192" s="30">
        <v>314.72866821289063</v>
      </c>
      <c r="AZ192" s="30">
        <v>79</v>
      </c>
      <c r="BA192" s="30">
        <v>81.412612915039063</v>
      </c>
      <c r="BB192" s="148">
        <v>0.55100000000000005</v>
      </c>
      <c r="BC192" s="30">
        <v>48.27</v>
      </c>
      <c r="BD192" s="30">
        <v>344.9</v>
      </c>
      <c r="BE192" s="30">
        <v>80.309371948242188</v>
      </c>
      <c r="BF192" s="147">
        <v>0.55100000000000005</v>
      </c>
      <c r="BG192" s="30">
        <v>47.67</v>
      </c>
      <c r="BH192" s="30">
        <v>344.9</v>
      </c>
      <c r="BI192" s="30">
        <v>87.185211181640625</v>
      </c>
      <c r="BJ192" s="148">
        <v>0.57499999999999996</v>
      </c>
      <c r="BK192" s="30">
        <v>51.096428639999999</v>
      </c>
      <c r="BL192" s="30">
        <v>362.9</v>
      </c>
      <c r="BM192" s="30">
        <v>86.823310852050781</v>
      </c>
      <c r="BN192" s="148">
        <v>0.38500000000000001</v>
      </c>
      <c r="BO192" s="30">
        <v>50.912175169999998</v>
      </c>
      <c r="BP192" s="30">
        <v>305.10000000000002</v>
      </c>
      <c r="BQ192" s="148">
        <v>0.13</v>
      </c>
      <c r="BR192" s="148">
        <v>2.9000000000000001E-2</v>
      </c>
      <c r="BS192" s="148">
        <v>3.2000000000000001E-2</v>
      </c>
      <c r="BT192" s="148">
        <v>0.72499999999999998</v>
      </c>
      <c r="BU192" s="148">
        <v>8.1000000000000003E-2</v>
      </c>
      <c r="BV192" s="148">
        <v>3.0000000260770321E-3</v>
      </c>
      <c r="BW192" s="148">
        <v>2.9000000000000001E-2</v>
      </c>
      <c r="BX192" s="148">
        <v>0.10100000000000001</v>
      </c>
      <c r="BY192" s="148">
        <v>0.18759999999999999</v>
      </c>
      <c r="BZ192" s="1">
        <v>1</v>
      </c>
      <c r="CA192" s="150">
        <v>9426.51953125</v>
      </c>
      <c r="CB192" s="150">
        <v>10675.88</v>
      </c>
      <c r="CC192" s="124" t="s">
        <v>4150</v>
      </c>
      <c r="CD192" t="s">
        <v>4634</v>
      </c>
    </row>
    <row r="193" spans="1:82" x14ac:dyDescent="0.3">
      <c r="A193" s="1">
        <v>160964040</v>
      </c>
      <c r="B193" s="124" t="s">
        <v>4150</v>
      </c>
      <c r="C193" t="s">
        <v>70</v>
      </c>
      <c r="D193" t="s">
        <v>738</v>
      </c>
      <c r="E193" s="30">
        <v>82.048713684082031</v>
      </c>
      <c r="F193" s="30">
        <v>83.093482971191406</v>
      </c>
      <c r="G193" s="30">
        <v>78.85687255859375</v>
      </c>
      <c r="H193" s="30">
        <v>79.474510192871094</v>
      </c>
      <c r="I193" s="1">
        <v>241</v>
      </c>
      <c r="J193" s="1" t="s">
        <v>4733</v>
      </c>
      <c r="K193" s="1">
        <v>4</v>
      </c>
      <c r="L193" t="s">
        <v>3814</v>
      </c>
      <c r="M193" t="s">
        <v>3910</v>
      </c>
      <c r="N193" t="s">
        <v>3917</v>
      </c>
      <c r="O193" t="s">
        <v>3922</v>
      </c>
      <c r="P193" s="148">
        <v>0.41739130020141602</v>
      </c>
      <c r="Q193" s="30">
        <v>48.730150520000002</v>
      </c>
      <c r="R193" s="30">
        <v>320</v>
      </c>
      <c r="S193" s="1">
        <v>42</v>
      </c>
      <c r="T193" s="1">
        <v>42</v>
      </c>
      <c r="U193" s="148">
        <v>1</v>
      </c>
      <c r="V193" s="148">
        <v>0.41739130020141602</v>
      </c>
      <c r="W193" s="149">
        <v>49.161019609999997</v>
      </c>
      <c r="X193" s="149">
        <v>320</v>
      </c>
      <c r="Y193" s="1">
        <v>42</v>
      </c>
      <c r="Z193" s="30">
        <v>87.0352783203125</v>
      </c>
      <c r="AA193" s="148">
        <v>0.34899999999999998</v>
      </c>
      <c r="AB193" s="30">
        <v>50.7</v>
      </c>
      <c r="AC193" s="30">
        <v>298.8</v>
      </c>
      <c r="AD193" s="30">
        <v>89.120346069335938</v>
      </c>
      <c r="AE193" s="148">
        <v>0.34899999999999998</v>
      </c>
      <c r="AF193" s="30">
        <v>51.39</v>
      </c>
      <c r="AG193" s="30">
        <v>298.8</v>
      </c>
      <c r="AH193" s="30">
        <v>83.564292907714844</v>
      </c>
      <c r="AI193" s="148">
        <v>0.30099999999999999</v>
      </c>
      <c r="AJ193" s="30">
        <v>49.566834849999999</v>
      </c>
      <c r="AK193" s="30">
        <v>300</v>
      </c>
      <c r="AL193" s="30">
        <v>85.576812744140625</v>
      </c>
      <c r="AM193" s="148">
        <v>0.25900000000000001</v>
      </c>
      <c r="AN193" s="30">
        <v>50.199318140000003</v>
      </c>
      <c r="AO193" s="30">
        <v>288.89999999999998</v>
      </c>
      <c r="AP193" s="148">
        <v>0.33043476939201349</v>
      </c>
      <c r="AQ193" s="30">
        <v>46.166548499999998</v>
      </c>
      <c r="AR193" s="30">
        <v>266.95651245117188</v>
      </c>
      <c r="AS193" s="30">
        <v>42</v>
      </c>
      <c r="AT193" s="30">
        <v>42</v>
      </c>
      <c r="AU193" s="148">
        <v>1</v>
      </c>
      <c r="AV193" s="30">
        <v>79.474510192871094</v>
      </c>
      <c r="AW193" s="148">
        <v>0.33043476939201349</v>
      </c>
      <c r="AX193" s="30">
        <v>46.825038149999997</v>
      </c>
      <c r="AY193" s="30">
        <v>266.95651245117188</v>
      </c>
      <c r="AZ193" s="30">
        <v>42</v>
      </c>
      <c r="BA193" s="30">
        <v>83.557075500488281</v>
      </c>
      <c r="BB193" s="148">
        <v>0.20499999999999999</v>
      </c>
      <c r="BC193" s="30">
        <v>49.31</v>
      </c>
      <c r="BD193" s="30">
        <v>242.2</v>
      </c>
      <c r="BE193" s="30">
        <v>84.873954772949219</v>
      </c>
      <c r="BF193" s="147">
        <v>0.20499999999999999</v>
      </c>
      <c r="BG193" s="30">
        <v>49.92</v>
      </c>
      <c r="BH193" s="30">
        <v>242.2</v>
      </c>
      <c r="BI193" s="30">
        <v>87.35400390625</v>
      </c>
      <c r="BJ193" s="148">
        <v>0.26900000000000002</v>
      </c>
      <c r="BK193" s="30">
        <v>51.178652229999997</v>
      </c>
      <c r="BL193" s="30">
        <v>266.7</v>
      </c>
      <c r="BM193" s="30">
        <v>88.804824829101563</v>
      </c>
      <c r="BN193" s="148">
        <v>0.222</v>
      </c>
      <c r="BO193" s="30">
        <v>51.899708439999998</v>
      </c>
      <c r="BP193" s="30">
        <v>251.9</v>
      </c>
      <c r="BQ193" s="148">
        <v>0.49</v>
      </c>
      <c r="BR193" s="148">
        <v>9.5000000000000001E-2</v>
      </c>
      <c r="BS193" s="148"/>
      <c r="BT193" s="148">
        <v>0.253</v>
      </c>
      <c r="BU193" s="148">
        <v>0.14899999999999999</v>
      </c>
      <c r="BV193" s="148">
        <v>1.200000010430813E-2</v>
      </c>
      <c r="BW193" s="148">
        <v>6.2E-2</v>
      </c>
      <c r="BX193" s="148">
        <v>0.14499999999999999</v>
      </c>
      <c r="BY193" s="148">
        <v>0.84250000000000003</v>
      </c>
      <c r="BZ193" s="1">
        <v>1</v>
      </c>
      <c r="CA193" s="150">
        <v>11628.0498046875</v>
      </c>
      <c r="CB193" s="150">
        <v>13129.5</v>
      </c>
      <c r="CC193" s="124" t="s">
        <v>4150</v>
      </c>
      <c r="CD193" t="s">
        <v>4634</v>
      </c>
    </row>
    <row r="194" spans="1:82" x14ac:dyDescent="0.3">
      <c r="A194" s="1">
        <v>160964050</v>
      </c>
      <c r="B194" s="124" t="s">
        <v>4150</v>
      </c>
      <c r="C194" t="s">
        <v>70</v>
      </c>
      <c r="D194" t="s">
        <v>739</v>
      </c>
      <c r="E194" s="30">
        <v>96.76513671875</v>
      </c>
      <c r="F194" s="30">
        <v>98.378730773925781</v>
      </c>
      <c r="G194" s="30">
        <v>96.908889770507813</v>
      </c>
      <c r="H194" s="30">
        <v>99.249092102050781</v>
      </c>
      <c r="I194" s="1">
        <v>290</v>
      </c>
      <c r="J194" s="1" t="s">
        <v>4733</v>
      </c>
      <c r="K194" s="1">
        <v>4</v>
      </c>
      <c r="L194" t="s">
        <v>3814</v>
      </c>
      <c r="M194" t="s">
        <v>3910</v>
      </c>
      <c r="N194" t="s">
        <v>3917</v>
      </c>
      <c r="O194" t="s">
        <v>3922</v>
      </c>
      <c r="P194" s="148">
        <v>0.66371679306030273</v>
      </c>
      <c r="Q194" s="30">
        <v>54.851638360000003</v>
      </c>
      <c r="R194" s="30">
        <v>373.45132446289063</v>
      </c>
      <c r="S194" s="1">
        <v>61</v>
      </c>
      <c r="T194" s="1">
        <v>61</v>
      </c>
      <c r="U194" s="148">
        <v>1</v>
      </c>
      <c r="V194" s="148">
        <v>0.66371679306030273</v>
      </c>
      <c r="W194" s="149">
        <v>55.494346980000003</v>
      </c>
      <c r="X194" s="149">
        <v>373.45132446289063</v>
      </c>
      <c r="Y194" s="1">
        <v>61</v>
      </c>
      <c r="Z194" s="30">
        <v>100.93150329589839</v>
      </c>
      <c r="AA194" s="148">
        <v>0.71299999999999997</v>
      </c>
      <c r="AB194" s="30">
        <v>55.3</v>
      </c>
      <c r="AC194" s="30">
        <v>395.9</v>
      </c>
      <c r="AD194" s="30">
        <v>103.021614074707</v>
      </c>
      <c r="AE194" s="148">
        <v>0.71299999999999997</v>
      </c>
      <c r="AF194" s="30">
        <v>56.11</v>
      </c>
      <c r="AG194" s="30">
        <v>395.9</v>
      </c>
      <c r="AH194" s="30">
        <v>98.852737426757813</v>
      </c>
      <c r="AI194" s="148">
        <v>0.78</v>
      </c>
      <c r="AJ194" s="30">
        <v>54.630580639999998</v>
      </c>
      <c r="AK194" s="30">
        <v>416.9</v>
      </c>
      <c r="AL194" s="30">
        <v>99.890823364257813</v>
      </c>
      <c r="AM194" s="148">
        <v>0.69799999999999995</v>
      </c>
      <c r="AN194" s="30">
        <v>55.070355380000002</v>
      </c>
      <c r="AO194" s="30">
        <v>395.3</v>
      </c>
      <c r="AP194" s="148">
        <v>0.45132744312286383</v>
      </c>
      <c r="AQ194" s="30">
        <v>57.458567639999998</v>
      </c>
      <c r="AR194" s="30">
        <v>329.20355224609381</v>
      </c>
      <c r="AS194" s="30">
        <v>61</v>
      </c>
      <c r="AT194" s="30">
        <v>61</v>
      </c>
      <c r="AU194" s="148">
        <v>1</v>
      </c>
      <c r="AV194" s="30">
        <v>99.249092102050781</v>
      </c>
      <c r="AW194" s="148">
        <v>0.45132744312286383</v>
      </c>
      <c r="AX194" s="30">
        <v>58.158183440000002</v>
      </c>
      <c r="AY194" s="30">
        <v>329.20355224609381</v>
      </c>
      <c r="AZ194" s="30">
        <v>61</v>
      </c>
      <c r="BA194" s="30">
        <v>101.92934417724609</v>
      </c>
      <c r="BB194" s="148">
        <v>0.63900000000000001</v>
      </c>
      <c r="BC194" s="30">
        <v>58.22</v>
      </c>
      <c r="BD194" s="30">
        <v>373.8</v>
      </c>
      <c r="BE194" s="30">
        <v>103.11199951171881</v>
      </c>
      <c r="BF194" s="147">
        <v>0.63900000000000001</v>
      </c>
      <c r="BG194" s="30">
        <v>58.91</v>
      </c>
      <c r="BH194" s="30">
        <v>373.8</v>
      </c>
      <c r="BI194" s="30">
        <v>102.0282287597656</v>
      </c>
      <c r="BJ194" s="148">
        <v>0.70299999999999996</v>
      </c>
      <c r="BK194" s="30">
        <v>58.326795410000003</v>
      </c>
      <c r="BL194" s="30">
        <v>387.3</v>
      </c>
      <c r="BM194" s="30">
        <v>102.26812744140631</v>
      </c>
      <c r="BN194" s="148">
        <v>0.60499999999999998</v>
      </c>
      <c r="BO194" s="30">
        <v>58.6094662</v>
      </c>
      <c r="BP194" s="30">
        <v>359.3</v>
      </c>
      <c r="BQ194" s="148">
        <v>0.34499999999999997</v>
      </c>
      <c r="BR194" s="148">
        <v>3.4000000000000002E-2</v>
      </c>
      <c r="BS194" s="148">
        <v>1.7000000000000001E-2</v>
      </c>
      <c r="BT194" s="148">
        <v>0.45900000000000002</v>
      </c>
      <c r="BU194" s="148">
        <v>0.14499999999999999</v>
      </c>
      <c r="BV194" s="148">
        <v>0</v>
      </c>
      <c r="BW194" s="148">
        <v>1.7000000000000001E-2</v>
      </c>
      <c r="BX194" s="148">
        <v>0.11700000000000001</v>
      </c>
      <c r="BY194" s="148">
        <v>0.57030000000000003</v>
      </c>
      <c r="BZ194" s="1">
        <v>1</v>
      </c>
      <c r="CA194" s="150">
        <v>10305.599609375</v>
      </c>
      <c r="CB194" s="150">
        <v>11269.76</v>
      </c>
      <c r="CC194" s="124" t="s">
        <v>4150</v>
      </c>
      <c r="CD194" t="s">
        <v>4634</v>
      </c>
    </row>
    <row r="195" spans="1:82" x14ac:dyDescent="0.3">
      <c r="A195" s="1">
        <v>160964060</v>
      </c>
      <c r="B195" s="124" t="s">
        <v>4150</v>
      </c>
      <c r="C195" t="s">
        <v>70</v>
      </c>
      <c r="D195" t="s">
        <v>740</v>
      </c>
      <c r="E195" s="30">
        <v>78.764450073242188</v>
      </c>
      <c r="F195" s="30">
        <v>79.870941162109375</v>
      </c>
      <c r="G195" s="30">
        <v>76.071647644042969</v>
      </c>
      <c r="H195" s="30">
        <v>76.604057312011719</v>
      </c>
      <c r="I195" s="1">
        <v>378</v>
      </c>
      <c r="J195" s="1" t="s">
        <v>4733</v>
      </c>
      <c r="K195" s="1">
        <v>4</v>
      </c>
      <c r="L195" t="s">
        <v>3814</v>
      </c>
      <c r="M195" t="s">
        <v>3910</v>
      </c>
      <c r="N195" t="s">
        <v>3917</v>
      </c>
      <c r="O195" t="s">
        <v>3922</v>
      </c>
      <c r="P195" s="148">
        <v>0.30708661675453192</v>
      </c>
      <c r="Q195" s="30">
        <v>47.364018799999997</v>
      </c>
      <c r="R195" s="30">
        <v>274.0157470703125</v>
      </c>
      <c r="S195" s="1">
        <v>55</v>
      </c>
      <c r="T195" s="1">
        <v>55</v>
      </c>
      <c r="U195" s="148">
        <v>1</v>
      </c>
      <c r="V195" s="148">
        <v>0.30708661675453192</v>
      </c>
      <c r="W195" s="149">
        <v>47.825784159999998</v>
      </c>
      <c r="X195" s="149">
        <v>274.0157470703125</v>
      </c>
      <c r="Y195" s="1">
        <v>55</v>
      </c>
      <c r="Z195" s="30">
        <v>83.410179138183594</v>
      </c>
      <c r="AA195" s="148">
        <v>0.31</v>
      </c>
      <c r="AB195" s="30">
        <v>49.5</v>
      </c>
      <c r="AC195" s="30">
        <v>285</v>
      </c>
      <c r="AD195" s="30">
        <v>83.082725524902344</v>
      </c>
      <c r="AE195" s="148">
        <v>0.31</v>
      </c>
      <c r="AF195" s="30">
        <v>49.34</v>
      </c>
      <c r="AG195" s="30">
        <v>285</v>
      </c>
      <c r="AH195" s="30">
        <v>84.823318481445313</v>
      </c>
      <c r="AI195" s="148">
        <v>0.42699999999999999</v>
      </c>
      <c r="AJ195" s="30">
        <v>49.983841820000002</v>
      </c>
      <c r="AK195" s="30">
        <v>329.9</v>
      </c>
      <c r="AL195" s="30">
        <v>83.845069885253906</v>
      </c>
      <c r="AM195" s="148">
        <v>0.315</v>
      </c>
      <c r="AN195" s="30">
        <v>49.610010819999999</v>
      </c>
      <c r="AO195" s="30">
        <v>302.2</v>
      </c>
      <c r="AP195" s="148">
        <v>0.20472441613674161</v>
      </c>
      <c r="AQ195" s="30">
        <v>44.424320160000001</v>
      </c>
      <c r="AR195" s="30">
        <v>225.19685363769531</v>
      </c>
      <c r="AS195" s="30">
        <v>55</v>
      </c>
      <c r="AT195" s="30">
        <v>55</v>
      </c>
      <c r="AU195" s="148">
        <v>1</v>
      </c>
      <c r="AV195" s="30">
        <v>76.604057312011719</v>
      </c>
      <c r="AW195" s="148">
        <v>0.20472441613674161</v>
      </c>
      <c r="AX195" s="30">
        <v>45.179932970000003</v>
      </c>
      <c r="AY195" s="30">
        <v>225.19685363769531</v>
      </c>
      <c r="AZ195" s="30">
        <v>55</v>
      </c>
      <c r="BA195" s="30">
        <v>84.546829223632813</v>
      </c>
      <c r="BB195" s="148">
        <v>0.28899999999999998</v>
      </c>
      <c r="BC195" s="30">
        <v>49.79</v>
      </c>
      <c r="BD195" s="30">
        <v>261.39999999999998</v>
      </c>
      <c r="BE195" s="30">
        <v>82.642379760742188</v>
      </c>
      <c r="BF195" s="147">
        <v>0.28899999999999998</v>
      </c>
      <c r="BG195" s="30">
        <v>48.82</v>
      </c>
      <c r="BH195" s="30">
        <v>261.39999999999998</v>
      </c>
      <c r="BI195" s="30">
        <v>87.629653930664063</v>
      </c>
      <c r="BJ195" s="148">
        <v>0.34699999999999998</v>
      </c>
      <c r="BK195" s="30">
        <v>51.312928790000001</v>
      </c>
      <c r="BL195" s="30">
        <v>294.89999999999998</v>
      </c>
      <c r="BM195" s="30">
        <v>86.502204895019531</v>
      </c>
      <c r="BN195" s="148">
        <v>0.26700000000000002</v>
      </c>
      <c r="BO195" s="30">
        <v>50.752144059999999</v>
      </c>
      <c r="BP195" s="30">
        <v>268.89999999999998</v>
      </c>
      <c r="BQ195" s="148">
        <v>0.32</v>
      </c>
      <c r="BR195" s="148">
        <v>0.10299999999999999</v>
      </c>
      <c r="BS195" s="148">
        <v>2.5999999999999999E-2</v>
      </c>
      <c r="BT195" s="148">
        <v>0.39400000000000002</v>
      </c>
      <c r="BU195" s="148">
        <v>0.153</v>
      </c>
      <c r="BV195" s="148">
        <v>3.0000000260770321E-3</v>
      </c>
      <c r="BW195" s="148">
        <v>0.10100000000000001</v>
      </c>
      <c r="BX195" s="148">
        <v>0.14799999999999999</v>
      </c>
      <c r="BY195" s="148">
        <v>0.53689999999999993</v>
      </c>
      <c r="BZ195" s="1">
        <v>1</v>
      </c>
      <c r="CA195" s="150">
        <v>11264.240234375</v>
      </c>
      <c r="CB195" s="150">
        <v>12616.36</v>
      </c>
      <c r="CC195" s="124" t="s">
        <v>4150</v>
      </c>
      <c r="CD195" t="s">
        <v>4634</v>
      </c>
    </row>
    <row r="196" spans="1:82" x14ac:dyDescent="0.3">
      <c r="A196" s="1">
        <v>160964080</v>
      </c>
      <c r="B196" s="124" t="s">
        <v>4150</v>
      </c>
      <c r="C196" t="s">
        <v>70</v>
      </c>
      <c r="D196" t="s">
        <v>741</v>
      </c>
      <c r="E196" s="30">
        <v>67.816513061523438</v>
      </c>
      <c r="F196" s="30">
        <v>68.698860168457031</v>
      </c>
      <c r="G196" s="30">
        <v>76.976150512695313</v>
      </c>
      <c r="H196" s="30">
        <v>78.3385009765625</v>
      </c>
      <c r="I196" s="1">
        <v>360</v>
      </c>
      <c r="J196" s="1" t="s">
        <v>4733</v>
      </c>
      <c r="K196" s="1">
        <v>5</v>
      </c>
      <c r="L196" t="s">
        <v>3814</v>
      </c>
      <c r="M196" t="s">
        <v>3910</v>
      </c>
      <c r="N196" t="s">
        <v>3917</v>
      </c>
      <c r="O196" t="s">
        <v>3922</v>
      </c>
      <c r="P196" s="148">
        <v>0.14634145796298981</v>
      </c>
      <c r="Q196" s="30">
        <v>42.810084340000003</v>
      </c>
      <c r="R196" s="30">
        <v>228.4552917480469</v>
      </c>
      <c r="S196" s="1">
        <v>70</v>
      </c>
      <c r="T196" s="1">
        <v>70</v>
      </c>
      <c r="U196" s="148">
        <v>1</v>
      </c>
      <c r="V196" s="148">
        <v>0.14634145796298981</v>
      </c>
      <c r="W196" s="149">
        <v>43.19671494</v>
      </c>
      <c r="X196" s="149">
        <v>228.4552917480469</v>
      </c>
      <c r="Y196" s="1">
        <v>70</v>
      </c>
      <c r="Z196" s="30">
        <v>78.274620056152344</v>
      </c>
      <c r="AA196" s="148">
        <v>0.27700000000000002</v>
      </c>
      <c r="AB196" s="30">
        <v>47.8</v>
      </c>
      <c r="AC196" s="30">
        <v>255.3</v>
      </c>
      <c r="AD196" s="30">
        <v>78.547142028808594</v>
      </c>
      <c r="AE196" s="148">
        <v>0.27700000000000002</v>
      </c>
      <c r="AF196" s="30">
        <v>47.8</v>
      </c>
      <c r="AG196" s="30">
        <v>255.3</v>
      </c>
      <c r="AH196" s="30">
        <v>77.348487854003906</v>
      </c>
      <c r="AI196" s="148">
        <v>0.37</v>
      </c>
      <c r="AJ196" s="30">
        <v>47.508073770000003</v>
      </c>
      <c r="AK196" s="30">
        <v>275.3</v>
      </c>
      <c r="AL196" s="30">
        <v>78.057807922363281</v>
      </c>
      <c r="AM196" s="148">
        <v>0.36399999999999999</v>
      </c>
      <c r="AN196" s="30">
        <v>47.640614030000002</v>
      </c>
      <c r="AO196" s="30">
        <v>274</v>
      </c>
      <c r="AP196" s="148">
        <v>6.5040647983551025E-2</v>
      </c>
      <c r="AQ196" s="30">
        <v>44.99010612</v>
      </c>
      <c r="AR196" s="30"/>
      <c r="AS196" s="30">
        <v>70</v>
      </c>
      <c r="AT196" s="30">
        <v>70</v>
      </c>
      <c r="AU196" s="148">
        <v>1</v>
      </c>
      <c r="AV196" s="30">
        <v>78.3385009765625</v>
      </c>
      <c r="AW196" s="148">
        <v>6.5040647983551025E-2</v>
      </c>
      <c r="AX196" s="30">
        <v>46.173969159999999</v>
      </c>
      <c r="AY196" s="30"/>
      <c r="AZ196" s="30">
        <v>70</v>
      </c>
      <c r="BA196" s="30">
        <v>78.979469299316406</v>
      </c>
      <c r="BB196" s="148">
        <v>0.245</v>
      </c>
      <c r="BC196" s="30">
        <v>47.09</v>
      </c>
      <c r="BD196" s="30">
        <v>247.9</v>
      </c>
      <c r="BE196" s="30">
        <v>79.964485168457031</v>
      </c>
      <c r="BF196" s="147">
        <v>0.245</v>
      </c>
      <c r="BG196" s="30">
        <v>47.5</v>
      </c>
      <c r="BH196" s="30">
        <v>247.9</v>
      </c>
      <c r="BI196" s="30">
        <v>77.56842041015625</v>
      </c>
      <c r="BJ196" s="148">
        <v>0.309</v>
      </c>
      <c r="BK196" s="30">
        <v>46.411873730000003</v>
      </c>
      <c r="BL196" s="30">
        <v>244.4</v>
      </c>
      <c r="BM196" s="30">
        <v>78.262092590332031</v>
      </c>
      <c r="BN196" s="148">
        <v>0.312</v>
      </c>
      <c r="BO196" s="30">
        <v>46.645488530000002</v>
      </c>
      <c r="BP196" s="30">
        <v>245.5</v>
      </c>
      <c r="BQ196" s="148">
        <v>0.42199999999999999</v>
      </c>
      <c r="BR196" s="148">
        <v>8.3000000000000004E-2</v>
      </c>
      <c r="BS196" s="148"/>
      <c r="BT196" s="148">
        <v>0.308</v>
      </c>
      <c r="BU196" s="148">
        <v>0.17799999999999999</v>
      </c>
      <c r="BV196" s="148">
        <v>8.0000003799796104E-3</v>
      </c>
      <c r="BW196" s="148">
        <v>3.3000000000000002E-2</v>
      </c>
      <c r="BX196" s="148">
        <v>0.16700000000000001</v>
      </c>
      <c r="BY196" s="148">
        <v>0.85040000000000004</v>
      </c>
      <c r="BZ196" s="1">
        <v>1</v>
      </c>
      <c r="CA196" s="150">
        <v>9700.5595703125</v>
      </c>
      <c r="CB196" s="150">
        <v>10782.75</v>
      </c>
      <c r="CC196" s="124" t="s">
        <v>4150</v>
      </c>
      <c r="CD196" t="s">
        <v>4634</v>
      </c>
    </row>
    <row r="197" spans="1:82" x14ac:dyDescent="0.3">
      <c r="A197" s="1">
        <v>160964090</v>
      </c>
      <c r="B197" s="124" t="s">
        <v>4150</v>
      </c>
      <c r="C197" t="s">
        <v>70</v>
      </c>
      <c r="D197" t="s">
        <v>742</v>
      </c>
      <c r="E197" s="30">
        <v>86.624168395996094</v>
      </c>
      <c r="F197" s="30">
        <v>88.339599609375</v>
      </c>
      <c r="G197" s="30">
        <v>86.750572204589844</v>
      </c>
      <c r="H197" s="30">
        <v>88.511344909667969</v>
      </c>
      <c r="I197" s="1">
        <v>590</v>
      </c>
      <c r="J197" s="1">
        <v>5</v>
      </c>
      <c r="K197" s="1">
        <v>6</v>
      </c>
      <c r="L197" t="s">
        <v>3814</v>
      </c>
      <c r="M197" t="s">
        <v>3910</v>
      </c>
      <c r="N197" t="s">
        <v>3917</v>
      </c>
      <c r="O197" t="s">
        <v>3922</v>
      </c>
      <c r="P197" s="148">
        <v>0.42965778708457952</v>
      </c>
      <c r="Q197" s="30">
        <v>50.633372250000001</v>
      </c>
      <c r="R197" s="30">
        <v>328.32699584960938</v>
      </c>
      <c r="S197" s="1">
        <v>1109</v>
      </c>
      <c r="T197" s="1">
        <v>1109</v>
      </c>
      <c r="U197" s="148">
        <v>1</v>
      </c>
      <c r="V197" s="148">
        <v>0.42965778708457952</v>
      </c>
      <c r="W197" s="149">
        <v>51.334707170000001</v>
      </c>
      <c r="X197" s="149">
        <v>328.32699584960938</v>
      </c>
      <c r="Y197" s="1">
        <v>1109</v>
      </c>
      <c r="Z197" s="30">
        <v>87.337371826171875</v>
      </c>
      <c r="AA197" s="148">
        <v>0.54299999999999993</v>
      </c>
      <c r="AB197" s="30">
        <v>50.8</v>
      </c>
      <c r="AC197" s="30">
        <v>362.2</v>
      </c>
      <c r="AD197" s="30">
        <v>87.971725463867188</v>
      </c>
      <c r="AE197" s="148">
        <v>0.54299999999999993</v>
      </c>
      <c r="AF197" s="30">
        <v>51</v>
      </c>
      <c r="AG197" s="30">
        <v>362.2</v>
      </c>
      <c r="AH197" s="30">
        <v>86.000801086425781</v>
      </c>
      <c r="AI197" s="148">
        <v>0.54899999999999993</v>
      </c>
      <c r="AJ197" s="30">
        <v>50.373841239999997</v>
      </c>
      <c r="AK197" s="30">
        <v>360</v>
      </c>
      <c r="AL197" s="30">
        <v>85.723731994628906</v>
      </c>
      <c r="AM197" s="148">
        <v>0.45600000000000002</v>
      </c>
      <c r="AN197" s="30">
        <v>50.249314769999998</v>
      </c>
      <c r="AO197" s="30">
        <v>337.1</v>
      </c>
      <c r="AP197" s="148">
        <v>0.34469696879386902</v>
      </c>
      <c r="AQ197" s="30">
        <v>51.104267999999998</v>
      </c>
      <c r="AR197" s="30">
        <v>286.55303955078131</v>
      </c>
      <c r="AS197" s="30">
        <v>1112</v>
      </c>
      <c r="AT197" s="30">
        <v>1112</v>
      </c>
      <c r="AU197" s="148">
        <v>1</v>
      </c>
      <c r="AV197" s="30">
        <v>88.511344909667969</v>
      </c>
      <c r="AW197" s="148">
        <v>0.34469696879386902</v>
      </c>
      <c r="AX197" s="30">
        <v>52.004200269999998</v>
      </c>
      <c r="AY197" s="30">
        <v>286.55303955078131</v>
      </c>
      <c r="AZ197" s="30">
        <v>1112</v>
      </c>
      <c r="BA197" s="30">
        <v>89.743019104003906</v>
      </c>
      <c r="BB197" s="148">
        <v>0.48699999999999999</v>
      </c>
      <c r="BC197" s="30">
        <v>52.31</v>
      </c>
      <c r="BD197" s="30">
        <v>337.2</v>
      </c>
      <c r="BE197" s="30">
        <v>90.351455688476563</v>
      </c>
      <c r="BF197" s="147">
        <v>0.48699999999999999</v>
      </c>
      <c r="BG197" s="30">
        <v>52.62</v>
      </c>
      <c r="BH197" s="30">
        <v>337.2</v>
      </c>
      <c r="BI197" s="30">
        <v>87.897857666015625</v>
      </c>
      <c r="BJ197" s="148">
        <v>0.51</v>
      </c>
      <c r="BK197" s="30">
        <v>51.443576229999998</v>
      </c>
      <c r="BL197" s="30">
        <v>339.1</v>
      </c>
      <c r="BM197" s="30">
        <v>88.219673156738281</v>
      </c>
      <c r="BN197" s="148">
        <v>0.42399999999999999</v>
      </c>
      <c r="BO197" s="30">
        <v>51.608085019999997</v>
      </c>
      <c r="BP197" s="30">
        <v>315</v>
      </c>
      <c r="BQ197" s="148">
        <v>0.32</v>
      </c>
      <c r="BR197" s="148">
        <v>7.1000000000000008E-2</v>
      </c>
      <c r="BS197" s="148">
        <v>2.4E-2</v>
      </c>
      <c r="BT197" s="148">
        <v>0.47799999999999998</v>
      </c>
      <c r="BU197" s="148">
        <v>0.107</v>
      </c>
      <c r="BV197" s="148">
        <v>0</v>
      </c>
      <c r="BW197" s="148">
        <v>4.3999999999999997E-2</v>
      </c>
      <c r="BX197" s="148">
        <v>0.16600000000000001</v>
      </c>
      <c r="BY197" s="148">
        <v>0.54170000000000007</v>
      </c>
      <c r="BZ197" s="1">
        <v>1</v>
      </c>
      <c r="CA197" s="150">
        <v>8866.51953125</v>
      </c>
      <c r="CB197" s="150">
        <v>9860.2900000000009</v>
      </c>
      <c r="CC197" s="124" t="s">
        <v>4150</v>
      </c>
      <c r="CD197" t="s">
        <v>4634</v>
      </c>
    </row>
    <row r="198" spans="1:82" x14ac:dyDescent="0.3">
      <c r="A198" s="1">
        <v>160974020</v>
      </c>
      <c r="B198" s="124" t="s">
        <v>4151</v>
      </c>
      <c r="C198" t="s">
        <v>71</v>
      </c>
      <c r="D198" t="s">
        <v>743</v>
      </c>
      <c r="E198" s="30">
        <v>85.59906005859375</v>
      </c>
      <c r="F198" s="30">
        <v>86.8482666015625</v>
      </c>
      <c r="G198" s="30">
        <v>79.601364135742188</v>
      </c>
      <c r="H198" s="30">
        <v>81.640327453613281</v>
      </c>
      <c r="I198" s="1">
        <v>230</v>
      </c>
      <c r="J198" s="1" t="s">
        <v>3981</v>
      </c>
      <c r="K198" s="1">
        <v>8</v>
      </c>
      <c r="L198" t="s">
        <v>3814</v>
      </c>
      <c r="M198" t="s">
        <v>3910</v>
      </c>
      <c r="N198" t="s">
        <v>3916</v>
      </c>
      <c r="O198" t="s">
        <v>3924</v>
      </c>
      <c r="P198" s="148">
        <v>0.46835443377494812</v>
      </c>
      <c r="Q198" s="30">
        <v>50.206963520000002</v>
      </c>
      <c r="R198" s="30">
        <v>351.26580810546881</v>
      </c>
      <c r="S198" s="1">
        <v>262</v>
      </c>
      <c r="T198" s="1">
        <v>143</v>
      </c>
      <c r="U198" s="148">
        <v>0.54580152034759521</v>
      </c>
      <c r="V198" s="148">
        <v>0.41975307464599609</v>
      </c>
      <c r="W198" s="149">
        <v>50.716785420000001</v>
      </c>
      <c r="X198" s="149">
        <v>339.50616455078131</v>
      </c>
      <c r="Y198" s="1">
        <v>143</v>
      </c>
      <c r="Z198" s="30">
        <v>86.129005432128906</v>
      </c>
      <c r="AA198" s="148">
        <v>0.47799999999999998</v>
      </c>
      <c r="AB198" s="30">
        <v>50.4</v>
      </c>
      <c r="AC198" s="30">
        <v>352.7</v>
      </c>
      <c r="AD198" s="30">
        <v>85.350517272949219</v>
      </c>
      <c r="AE198" s="148">
        <v>0.376</v>
      </c>
      <c r="AF198" s="30">
        <v>50.11</v>
      </c>
      <c r="AG198" s="30">
        <v>329.7</v>
      </c>
      <c r="AH198" s="30">
        <v>87.023490905761719</v>
      </c>
      <c r="AI198" s="148">
        <v>0.59399999999999997</v>
      </c>
      <c r="AJ198" s="30">
        <v>50.712568769999997</v>
      </c>
      <c r="AK198" s="30">
        <v>367.4</v>
      </c>
      <c r="AL198" s="30">
        <v>85.17852783203125</v>
      </c>
      <c r="AM198" s="148">
        <v>0.45700000000000002</v>
      </c>
      <c r="AN198" s="30">
        <v>50.063784120000001</v>
      </c>
      <c r="AO198" s="30">
        <v>334</v>
      </c>
      <c r="AP198" s="148">
        <v>0.34177213907241821</v>
      </c>
      <c r="AQ198" s="30">
        <v>46.632249170000001</v>
      </c>
      <c r="AR198" s="30">
        <v>273.417724609375</v>
      </c>
      <c r="AS198" s="30">
        <v>261</v>
      </c>
      <c r="AT198" s="30">
        <v>142</v>
      </c>
      <c r="AU198" s="148">
        <v>0.54580152034759521</v>
      </c>
      <c r="AV198" s="30">
        <v>81.640327453613281</v>
      </c>
      <c r="AW198" s="148">
        <v>0.28395062685012817</v>
      </c>
      <c r="AX198" s="30">
        <v>48.066301869999997</v>
      </c>
      <c r="AY198" s="30"/>
      <c r="AZ198" s="30">
        <v>142</v>
      </c>
      <c r="BA198" s="30">
        <v>81.4332275390625</v>
      </c>
      <c r="BB198" s="148">
        <v>0.34799999999999998</v>
      </c>
      <c r="BC198" s="30">
        <v>48.28</v>
      </c>
      <c r="BD198" s="30">
        <v>300</v>
      </c>
      <c r="BE198" s="30">
        <v>81.181709289550781</v>
      </c>
      <c r="BF198" s="147">
        <v>0.24</v>
      </c>
      <c r="BG198" s="30">
        <v>48.1</v>
      </c>
      <c r="BH198" s="30">
        <v>269</v>
      </c>
      <c r="BI198" s="30">
        <v>81.053802490234375</v>
      </c>
      <c r="BJ198" s="148">
        <v>0.46300000000000002</v>
      </c>
      <c r="BK198" s="30">
        <v>48.109683019999999</v>
      </c>
      <c r="BL198" s="30">
        <v>313.7</v>
      </c>
      <c r="BM198" s="30">
        <v>80.62432861328125</v>
      </c>
      <c r="BN198" s="148">
        <v>0.35099999999999998</v>
      </c>
      <c r="BO198" s="30">
        <v>47.822766940000001</v>
      </c>
      <c r="BP198" s="30">
        <v>279.8</v>
      </c>
      <c r="BQ198" s="148">
        <v>4.8000000000000001E-2</v>
      </c>
      <c r="BR198" s="148">
        <v>2.5999999999999999E-2</v>
      </c>
      <c r="BS198" s="148"/>
      <c r="BT198" s="148">
        <v>0.90900000000000003</v>
      </c>
      <c r="BU198" s="148"/>
      <c r="BV198" s="148">
        <v>1.7000000923871991E-2</v>
      </c>
      <c r="BW198" s="148"/>
      <c r="BX198" s="148">
        <v>0.122</v>
      </c>
      <c r="BY198" s="148">
        <v>0.433</v>
      </c>
      <c r="BZ198" s="1"/>
      <c r="CA198" s="150">
        <v>10281.080078125</v>
      </c>
      <c r="CB198" s="150">
        <v>11567.81</v>
      </c>
      <c r="CC198" s="124" t="s">
        <v>4151</v>
      </c>
      <c r="CD198" t="s">
        <v>4635</v>
      </c>
    </row>
    <row r="199" spans="1:82" x14ac:dyDescent="0.3">
      <c r="A199" s="1">
        <v>171211050</v>
      </c>
      <c r="B199" s="124" t="s">
        <v>4152</v>
      </c>
      <c r="C199" t="s">
        <v>72</v>
      </c>
      <c r="D199" t="s">
        <v>744</v>
      </c>
      <c r="E199" s="30">
        <v>85.823341369628906</v>
      </c>
      <c r="F199" s="30">
        <v>88.903419494628906</v>
      </c>
      <c r="G199" s="30">
        <v>81.497093200683594</v>
      </c>
      <c r="H199" s="30">
        <v>84.992759704589844</v>
      </c>
      <c r="I199" s="1">
        <v>68</v>
      </c>
      <c r="J199" s="1">
        <v>6</v>
      </c>
      <c r="K199" s="1">
        <v>12</v>
      </c>
      <c r="L199" t="s">
        <v>3798</v>
      </c>
      <c r="M199" t="s">
        <v>3908</v>
      </c>
      <c r="N199" t="s">
        <v>3916</v>
      </c>
      <c r="O199" t="s">
        <v>3921</v>
      </c>
      <c r="P199" s="148">
        <v>0.46666666865348821</v>
      </c>
      <c r="Q199" s="30">
        <v>50.300258049999997</v>
      </c>
      <c r="R199" s="30"/>
      <c r="S199" s="1">
        <v>40</v>
      </c>
      <c r="T199" s="1">
        <v>23</v>
      </c>
      <c r="U199" s="148">
        <v>0.57499998807907104</v>
      </c>
      <c r="V199" s="148">
        <v>0.3333333432674408</v>
      </c>
      <c r="W199" s="149">
        <v>51.568323999999997</v>
      </c>
      <c r="X199" s="149"/>
      <c r="Y199" s="1">
        <v>23</v>
      </c>
      <c r="Z199" s="30">
        <v>85.222724914550781</v>
      </c>
      <c r="AA199" s="148">
        <v>0.871</v>
      </c>
      <c r="AB199" s="30">
        <v>50.1</v>
      </c>
      <c r="AC199" s="30">
        <v>429</v>
      </c>
      <c r="AD199" s="30">
        <v>88.060081481933594</v>
      </c>
      <c r="AE199" s="148">
        <v>0.78900000000000003</v>
      </c>
      <c r="AF199" s="30">
        <v>51.03</v>
      </c>
      <c r="AG199" s="30">
        <v>426.3</v>
      </c>
      <c r="AH199" s="30">
        <v>84.803337097167969</v>
      </c>
      <c r="AI199" s="148">
        <v>0.67599999999999993</v>
      </c>
      <c r="AJ199" s="30">
        <v>49.977223799999997</v>
      </c>
      <c r="AK199" s="30">
        <v>391.2</v>
      </c>
      <c r="AL199" s="30">
        <v>86.204292297363281</v>
      </c>
      <c r="AM199" s="148">
        <v>0.38500000000000001</v>
      </c>
      <c r="AN199" s="30">
        <v>50.412850030000001</v>
      </c>
      <c r="AO199" s="30">
        <v>346.2</v>
      </c>
      <c r="AP199" s="148">
        <v>0.3333333432674408</v>
      </c>
      <c r="AQ199" s="30">
        <v>47.818075950000001</v>
      </c>
      <c r="AR199" s="30"/>
      <c r="AS199" s="30">
        <v>39</v>
      </c>
      <c r="AT199" s="30">
        <v>22</v>
      </c>
      <c r="AU199" s="148">
        <v>0.57499998807907104</v>
      </c>
      <c r="AV199" s="30">
        <v>84.992759704589844</v>
      </c>
      <c r="AW199" s="148">
        <v>0.17647059261798859</v>
      </c>
      <c r="AX199" s="30">
        <v>49.987638009999998</v>
      </c>
      <c r="AY199" s="30"/>
      <c r="AZ199" s="30">
        <v>22</v>
      </c>
      <c r="BA199" s="30">
        <v>78.56707763671875</v>
      </c>
      <c r="BB199" s="148">
        <v>0.56700000000000006</v>
      </c>
      <c r="BC199" s="30">
        <v>46.89</v>
      </c>
      <c r="BD199" s="30">
        <v>373.3</v>
      </c>
      <c r="BE199" s="30">
        <v>83.535011291503906</v>
      </c>
      <c r="BF199" s="147">
        <v>0.52900000000000003</v>
      </c>
      <c r="BG199" s="30">
        <v>49.26</v>
      </c>
      <c r="BH199" s="30">
        <v>352.9</v>
      </c>
      <c r="BI199" s="30">
        <v>79.319305419921875</v>
      </c>
      <c r="BJ199" s="148">
        <v>0.56799999999999995</v>
      </c>
      <c r="BK199" s="30">
        <v>47.26477225</v>
      </c>
      <c r="BL199" s="30">
        <v>367.6</v>
      </c>
      <c r="BM199" s="30">
        <v>82.96734619140625</v>
      </c>
      <c r="BN199" s="148">
        <v>0.5</v>
      </c>
      <c r="BO199" s="30">
        <v>48.990463460000001</v>
      </c>
      <c r="BP199" s="30">
        <v>335.7</v>
      </c>
      <c r="BQ199" s="148"/>
      <c r="BR199" s="148"/>
      <c r="BS199" s="148"/>
      <c r="BT199" s="148">
        <v>0.94100000000000006</v>
      </c>
      <c r="BU199" s="148"/>
      <c r="BV199" s="148">
        <v>5.9000000357627869E-2</v>
      </c>
      <c r="BW199" s="148"/>
      <c r="BX199" s="148">
        <v>0.13200000000000001</v>
      </c>
      <c r="BY199" s="148">
        <v>0.47399999999999998</v>
      </c>
      <c r="BZ199" s="1"/>
      <c r="CA199" s="150">
        <v>12362.5302734375</v>
      </c>
      <c r="CB199" s="150">
        <v>13373.66</v>
      </c>
      <c r="CC199" s="124" t="s">
        <v>4152</v>
      </c>
      <c r="CD199" t="s">
        <v>4633</v>
      </c>
    </row>
    <row r="200" spans="1:82" x14ac:dyDescent="0.3">
      <c r="A200" s="1">
        <v>171214020</v>
      </c>
      <c r="B200" s="124" t="s">
        <v>4152</v>
      </c>
      <c r="C200" t="s">
        <v>72</v>
      </c>
      <c r="D200" t="s">
        <v>745</v>
      </c>
      <c r="E200" s="30">
        <v>88.415992736816406</v>
      </c>
      <c r="F200" s="30">
        <v>85.501739501953125</v>
      </c>
      <c r="G200" s="30">
        <v>86.428108215332031</v>
      </c>
      <c r="H200" s="30">
        <v>84.003990173339844</v>
      </c>
      <c r="I200" s="1">
        <v>55</v>
      </c>
      <c r="J200" s="1" t="s">
        <v>4733</v>
      </c>
      <c r="K200" s="1">
        <v>5</v>
      </c>
      <c r="L200" t="s">
        <v>3798</v>
      </c>
      <c r="M200" t="s">
        <v>3908</v>
      </c>
      <c r="N200" t="s">
        <v>3916</v>
      </c>
      <c r="O200" t="s">
        <v>3921</v>
      </c>
      <c r="P200" s="148">
        <v>0.25</v>
      </c>
      <c r="Q200" s="30">
        <v>51.378702390000001</v>
      </c>
      <c r="R200" s="30"/>
      <c r="S200" s="1">
        <v>51</v>
      </c>
      <c r="T200" s="1">
        <v>26</v>
      </c>
      <c r="U200" s="148">
        <v>0.50980395078659058</v>
      </c>
      <c r="V200" s="148">
        <v>0.2800000011920929</v>
      </c>
      <c r="W200" s="149">
        <v>50.158860590000003</v>
      </c>
      <c r="X200" s="149"/>
      <c r="Y200" s="1">
        <v>26</v>
      </c>
      <c r="Z200" s="30">
        <v>82.50390625</v>
      </c>
      <c r="AA200" s="148">
        <v>0.66700000000000004</v>
      </c>
      <c r="AB200" s="30">
        <v>49.2</v>
      </c>
      <c r="AC200" s="30">
        <v>381</v>
      </c>
      <c r="AD200" s="30">
        <v>80.108085632324219</v>
      </c>
      <c r="AE200" s="148">
        <v>0.64</v>
      </c>
      <c r="AF200" s="30">
        <v>48.33</v>
      </c>
      <c r="AG200" s="30">
        <v>360</v>
      </c>
      <c r="AH200" s="30">
        <v>86.862945556640625</v>
      </c>
      <c r="AI200" s="148">
        <v>0.73799999999999999</v>
      </c>
      <c r="AJ200" s="30">
        <v>50.659393350000002</v>
      </c>
      <c r="AK200" s="30">
        <v>395.2</v>
      </c>
      <c r="AL200" s="30">
        <v>82.264869689941406</v>
      </c>
      <c r="AM200" s="148">
        <v>0.6</v>
      </c>
      <c r="AN200" s="30">
        <v>49.072271239999999</v>
      </c>
      <c r="AO200" s="30">
        <v>360</v>
      </c>
      <c r="AP200" s="148">
        <v>0.57499998807907104</v>
      </c>
      <c r="AQ200" s="30">
        <v>50.902557889999997</v>
      </c>
      <c r="AR200" s="30">
        <v>357.5</v>
      </c>
      <c r="AS200" s="30">
        <v>50</v>
      </c>
      <c r="AT200" s="30">
        <v>25</v>
      </c>
      <c r="AU200" s="148">
        <v>0.50980395078659058</v>
      </c>
      <c r="AV200" s="30">
        <v>84.003990173339844</v>
      </c>
      <c r="AW200" s="148">
        <v>0.36000001430511469</v>
      </c>
      <c r="AX200" s="30">
        <v>49.420956760000003</v>
      </c>
      <c r="AY200" s="30"/>
      <c r="AZ200" s="30">
        <v>25</v>
      </c>
      <c r="BA200" s="30">
        <v>92.46484375</v>
      </c>
      <c r="BB200" s="148">
        <v>0.73799999999999999</v>
      </c>
      <c r="BC200" s="30">
        <v>53.63</v>
      </c>
      <c r="BD200" s="30">
        <v>409.5</v>
      </c>
      <c r="BE200" s="30">
        <v>90.290596008300781</v>
      </c>
      <c r="BF200" s="147">
        <v>0.68</v>
      </c>
      <c r="BG200" s="30">
        <v>52.59</v>
      </c>
      <c r="BH200" s="30">
        <v>388</v>
      </c>
      <c r="BI200" s="30">
        <v>95.208740234375</v>
      </c>
      <c r="BJ200" s="148">
        <v>0.66700000000000004</v>
      </c>
      <c r="BK200" s="30">
        <v>55.004868190000003</v>
      </c>
      <c r="BL200" s="30">
        <v>416.7</v>
      </c>
      <c r="BM200" s="30">
        <v>92.950294494628906</v>
      </c>
      <c r="BN200" s="148">
        <v>0.55000000000000004</v>
      </c>
      <c r="BO200" s="30">
        <v>53.965701629999998</v>
      </c>
      <c r="BP200" s="30">
        <v>390</v>
      </c>
      <c r="BQ200" s="148"/>
      <c r="BR200" s="148"/>
      <c r="BS200" s="148"/>
      <c r="BT200" s="148">
        <v>0.89100000000000001</v>
      </c>
      <c r="BU200" s="148"/>
      <c r="BV200" s="148">
        <v>0.1089999973773956</v>
      </c>
      <c r="BW200" s="148"/>
      <c r="BX200" s="148">
        <v>0.29099999999999998</v>
      </c>
      <c r="BY200" s="148">
        <v>0.53600000000000003</v>
      </c>
      <c r="BZ200" s="1"/>
      <c r="CA200" s="150">
        <v>14522.0498046875</v>
      </c>
      <c r="CB200" s="150">
        <v>15219.84</v>
      </c>
      <c r="CC200" s="124" t="s">
        <v>4152</v>
      </c>
      <c r="CD200" t="s">
        <v>4634</v>
      </c>
    </row>
    <row r="201" spans="1:82" x14ac:dyDescent="0.3">
      <c r="A201" s="1">
        <v>171221050</v>
      </c>
      <c r="B201" s="124" t="s">
        <v>4153</v>
      </c>
      <c r="C201" t="s">
        <v>73</v>
      </c>
      <c r="D201" t="s">
        <v>746</v>
      </c>
      <c r="E201" s="30">
        <v>88.345001220703125</v>
      </c>
      <c r="F201" s="30">
        <v>88.61767578125</v>
      </c>
      <c r="G201" s="30">
        <v>83.167716979980469</v>
      </c>
      <c r="H201" s="30">
        <v>81.377357482910156</v>
      </c>
      <c r="I201" s="1">
        <v>68</v>
      </c>
      <c r="J201" s="1">
        <v>7</v>
      </c>
      <c r="K201" s="1">
        <v>12</v>
      </c>
      <c r="L201" t="s">
        <v>3798</v>
      </c>
      <c r="M201" t="s">
        <v>3908</v>
      </c>
      <c r="N201" t="s">
        <v>3916</v>
      </c>
      <c r="O201" t="s">
        <v>3921</v>
      </c>
      <c r="P201" s="148">
        <v>0.22857142984867099</v>
      </c>
      <c r="Q201" s="30">
        <v>51.349173030000003</v>
      </c>
      <c r="R201" s="30"/>
      <c r="S201" s="1">
        <v>48</v>
      </c>
      <c r="T201" s="1">
        <v>22</v>
      </c>
      <c r="U201" s="148">
        <v>0.4583333432674408</v>
      </c>
      <c r="V201" s="148"/>
      <c r="W201" s="149">
        <v>51.449927209999998</v>
      </c>
      <c r="X201" s="149"/>
      <c r="Y201" s="1">
        <v>22</v>
      </c>
      <c r="Z201" s="30">
        <v>87.337371826171875</v>
      </c>
      <c r="AA201" s="148">
        <v>0.59499999999999997</v>
      </c>
      <c r="AB201" s="30">
        <v>50.8</v>
      </c>
      <c r="AC201" s="30">
        <v>356.8</v>
      </c>
      <c r="AD201" s="30">
        <v>87.264884948730469</v>
      </c>
      <c r="AE201" s="148">
        <v>0.43799999999999989</v>
      </c>
      <c r="AF201" s="30">
        <v>50.76</v>
      </c>
      <c r="AG201" s="30">
        <v>325</v>
      </c>
      <c r="AH201" s="30">
        <v>89.661331176757813</v>
      </c>
      <c r="AI201" s="148">
        <v>0.375</v>
      </c>
      <c r="AJ201" s="30">
        <v>51.58625902</v>
      </c>
      <c r="AK201" s="30">
        <v>315.60000000000002</v>
      </c>
      <c r="AL201" s="30">
        <v>88.422607421875</v>
      </c>
      <c r="AM201" s="148">
        <v>0.3</v>
      </c>
      <c r="AN201" s="30">
        <v>51.167738759999999</v>
      </c>
      <c r="AO201" s="30">
        <v>290</v>
      </c>
      <c r="AP201" s="148">
        <v>0.30232557654380798</v>
      </c>
      <c r="AQ201" s="30">
        <v>48.863099239999997</v>
      </c>
      <c r="AR201" s="30"/>
      <c r="AS201" s="30">
        <v>48</v>
      </c>
      <c r="AT201" s="30">
        <v>22</v>
      </c>
      <c r="AU201" s="148">
        <v>0.4583333432674408</v>
      </c>
      <c r="AV201" s="30">
        <v>81.377357482910156</v>
      </c>
      <c r="AW201" s="148"/>
      <c r="AX201" s="30">
        <v>47.915589150000002</v>
      </c>
      <c r="AY201" s="30"/>
      <c r="AZ201" s="30">
        <v>22</v>
      </c>
      <c r="BA201" s="30">
        <v>87.866615295410156</v>
      </c>
      <c r="BB201" s="148">
        <v>0.48599999999999999</v>
      </c>
      <c r="BC201" s="30">
        <v>51.4</v>
      </c>
      <c r="BD201" s="30">
        <v>317.10000000000002</v>
      </c>
      <c r="BE201" s="30">
        <v>86.557777404785156</v>
      </c>
      <c r="BF201" s="147">
        <v>0.25</v>
      </c>
      <c r="BG201" s="30">
        <v>50.75</v>
      </c>
      <c r="BH201" s="30">
        <v>243.8</v>
      </c>
      <c r="BI201" s="30">
        <v>93.344802856445313</v>
      </c>
      <c r="BJ201" s="148">
        <v>0.67900000000000005</v>
      </c>
      <c r="BK201" s="30">
        <v>54.096902989999997</v>
      </c>
      <c r="BL201" s="30">
        <v>385.7</v>
      </c>
      <c r="BM201" s="30">
        <v>92.938026428222656</v>
      </c>
      <c r="BN201" s="148">
        <v>0.53299999999999992</v>
      </c>
      <c r="BO201" s="30">
        <v>53.959589479999998</v>
      </c>
      <c r="BP201" s="30">
        <v>346.7</v>
      </c>
      <c r="BQ201" s="148"/>
      <c r="BR201" s="148"/>
      <c r="BS201" s="148"/>
      <c r="BT201" s="148">
        <v>0.98499999999999999</v>
      </c>
      <c r="BU201" s="148"/>
      <c r="BV201" s="148">
        <v>1.499999966472387E-2</v>
      </c>
      <c r="BW201" s="148"/>
      <c r="BX201" s="148">
        <v>0.14699999999999999</v>
      </c>
      <c r="BY201" s="148">
        <v>0.38300000000000001</v>
      </c>
      <c r="BZ201" s="1"/>
      <c r="CA201" s="150">
        <v>13430.8798828125</v>
      </c>
      <c r="CB201" s="150">
        <v>13922.97</v>
      </c>
      <c r="CC201" s="124" t="s">
        <v>4153</v>
      </c>
      <c r="CD201" t="s">
        <v>4633</v>
      </c>
    </row>
    <row r="202" spans="1:82" x14ac:dyDescent="0.3">
      <c r="A202" s="1">
        <v>171224020</v>
      </c>
      <c r="B202" s="124" t="s">
        <v>4153</v>
      </c>
      <c r="C202" t="s">
        <v>73</v>
      </c>
      <c r="D202" t="s">
        <v>747</v>
      </c>
      <c r="E202" s="30">
        <v>84.57098388671875</v>
      </c>
      <c r="F202" s="30">
        <v>82.146766662597656</v>
      </c>
      <c r="G202" s="30">
        <v>93.090385437011719</v>
      </c>
      <c r="H202" s="30">
        <v>89.858909606933594</v>
      </c>
      <c r="I202" s="1">
        <v>78</v>
      </c>
      <c r="J202" s="1" t="s">
        <v>4733</v>
      </c>
      <c r="K202" s="1">
        <v>6</v>
      </c>
      <c r="L202" t="s">
        <v>3798</v>
      </c>
      <c r="M202" t="s">
        <v>3908</v>
      </c>
      <c r="N202" t="s">
        <v>3916</v>
      </c>
      <c r="O202" t="s">
        <v>3921</v>
      </c>
      <c r="P202" s="148">
        <v>0.42105263471603388</v>
      </c>
      <c r="Q202" s="30">
        <v>49.77932277</v>
      </c>
      <c r="R202" s="30">
        <v>315.78945922851563</v>
      </c>
      <c r="S202" s="1">
        <v>50</v>
      </c>
      <c r="T202" s="1">
        <v>26</v>
      </c>
      <c r="U202" s="148">
        <v>0.51999998092651367</v>
      </c>
      <c r="V202" s="148"/>
      <c r="W202" s="149">
        <v>48.768755220000003</v>
      </c>
      <c r="X202" s="149"/>
      <c r="Y202" s="1">
        <v>26</v>
      </c>
      <c r="Z202" s="30">
        <v>85.826911926269531</v>
      </c>
      <c r="AA202" s="148">
        <v>0.45700000000000002</v>
      </c>
      <c r="AB202" s="30">
        <v>50.3</v>
      </c>
      <c r="AC202" s="30">
        <v>334.8</v>
      </c>
      <c r="AD202" s="30">
        <v>85.114898681640625</v>
      </c>
      <c r="AE202" s="148">
        <v>0.32</v>
      </c>
      <c r="AF202" s="30">
        <v>50.03</v>
      </c>
      <c r="AG202" s="30">
        <v>316</v>
      </c>
      <c r="AH202" s="30">
        <v>86.416717529296875</v>
      </c>
      <c r="AI202" s="148">
        <v>0.38600000000000001</v>
      </c>
      <c r="AJ202" s="30">
        <v>50.511597790000003</v>
      </c>
      <c r="AK202" s="30">
        <v>334.1</v>
      </c>
      <c r="AL202" s="30">
        <v>85.516433715820313</v>
      </c>
      <c r="AM202" s="148">
        <v>0.20799999999999999</v>
      </c>
      <c r="AN202" s="30">
        <v>50.17877206</v>
      </c>
      <c r="AO202" s="30">
        <v>295.8</v>
      </c>
      <c r="AP202" s="148">
        <v>0.47368422150611877</v>
      </c>
      <c r="AQ202" s="30">
        <v>55.069991139999999</v>
      </c>
      <c r="AR202" s="30">
        <v>339.47369384765631</v>
      </c>
      <c r="AS202" s="30">
        <v>50</v>
      </c>
      <c r="AT202" s="30">
        <v>26</v>
      </c>
      <c r="AU202" s="148">
        <v>0.51999998092651367</v>
      </c>
      <c r="AV202" s="30">
        <v>89.858909606933594</v>
      </c>
      <c r="AW202" s="148">
        <v>0.20000000298023221</v>
      </c>
      <c r="AX202" s="30">
        <v>52.77651118</v>
      </c>
      <c r="AY202" s="30"/>
      <c r="AZ202" s="30">
        <v>26</v>
      </c>
      <c r="BA202" s="30">
        <v>93.104057312011719</v>
      </c>
      <c r="BB202" s="148">
        <v>0.60899999999999999</v>
      </c>
      <c r="BC202" s="30">
        <v>53.94</v>
      </c>
      <c r="BD202" s="30">
        <v>356.5</v>
      </c>
      <c r="BE202" s="30">
        <v>93.353935241699219</v>
      </c>
      <c r="BF202" s="147">
        <v>0.48</v>
      </c>
      <c r="BG202" s="30">
        <v>54.1</v>
      </c>
      <c r="BH202" s="30">
        <v>328</v>
      </c>
      <c r="BI202" s="30">
        <v>95.652488708496094</v>
      </c>
      <c r="BJ202" s="148">
        <v>0.63600000000000001</v>
      </c>
      <c r="BK202" s="30">
        <v>55.221029379999997</v>
      </c>
      <c r="BL202" s="30">
        <v>384.1</v>
      </c>
      <c r="BM202" s="30">
        <v>96.999870300292969</v>
      </c>
      <c r="BN202" s="148">
        <v>0.45800000000000002</v>
      </c>
      <c r="BO202" s="30">
        <v>55.983903640000001</v>
      </c>
      <c r="BP202" s="30">
        <v>345.8</v>
      </c>
      <c r="BQ202" s="148"/>
      <c r="BR202" s="148"/>
      <c r="BS202" s="148"/>
      <c r="BT202" s="148">
        <v>1</v>
      </c>
      <c r="BU202" s="148"/>
      <c r="BV202" s="148">
        <v>0</v>
      </c>
      <c r="BW202" s="148"/>
      <c r="BX202" s="148">
        <v>0.16700000000000001</v>
      </c>
      <c r="BY202" s="148">
        <v>0.443</v>
      </c>
      <c r="BZ202" s="1"/>
      <c r="CA202" s="150">
        <v>11191.490234375</v>
      </c>
      <c r="CB202" s="150">
        <v>12341.47</v>
      </c>
      <c r="CC202" s="124" t="s">
        <v>4153</v>
      </c>
      <c r="CD202" t="s">
        <v>4634</v>
      </c>
    </row>
    <row r="203" spans="1:82" x14ac:dyDescent="0.3">
      <c r="A203" s="1">
        <v>171241050</v>
      </c>
      <c r="B203" s="124" t="s">
        <v>4154</v>
      </c>
      <c r="C203" t="s">
        <v>74</v>
      </c>
      <c r="D203" t="s">
        <v>748</v>
      </c>
      <c r="E203" s="30">
        <v>82.415718078613281</v>
      </c>
      <c r="F203" s="30">
        <v>82.848663330078125</v>
      </c>
      <c r="G203" s="30">
        <v>76.852325439453125</v>
      </c>
      <c r="H203" s="30">
        <v>77.555015563964844</v>
      </c>
      <c r="I203" s="1">
        <v>23</v>
      </c>
      <c r="J203" s="1">
        <v>7</v>
      </c>
      <c r="K203" s="1">
        <v>12</v>
      </c>
      <c r="L203" t="s">
        <v>3798</v>
      </c>
      <c r="M203" t="s">
        <v>3908</v>
      </c>
      <c r="N203" t="s">
        <v>3916</v>
      </c>
      <c r="O203" t="s">
        <v>3923</v>
      </c>
      <c r="P203" s="148">
        <v>0.46153846383094788</v>
      </c>
      <c r="Q203" s="30">
        <v>48.882812450000003</v>
      </c>
      <c r="R203" s="30"/>
      <c r="S203" s="1">
        <v>16</v>
      </c>
      <c r="T203" s="1">
        <v>16</v>
      </c>
      <c r="U203" s="148">
        <v>1</v>
      </c>
      <c r="V203" s="148">
        <v>0.46153846383094788</v>
      </c>
      <c r="W203" s="149">
        <v>49.059581100000003</v>
      </c>
      <c r="X203" s="149"/>
      <c r="Y203" s="1">
        <v>16</v>
      </c>
      <c r="Z203" s="30">
        <v>82.805992126464844</v>
      </c>
      <c r="AA203" s="148">
        <v>0.38500000000000001</v>
      </c>
      <c r="AB203" s="30">
        <v>49.3</v>
      </c>
      <c r="AC203" s="30">
        <v>315.39999999999998</v>
      </c>
      <c r="AD203" s="30">
        <v>83.671760559082031</v>
      </c>
      <c r="AE203" s="148">
        <v>0.38500000000000001</v>
      </c>
      <c r="AF203" s="30">
        <v>49.54</v>
      </c>
      <c r="AG203" s="30">
        <v>315.39999999999998</v>
      </c>
      <c r="AH203" s="30">
        <v>83.042732238769531</v>
      </c>
      <c r="AI203" s="148">
        <v>0.38500000000000001</v>
      </c>
      <c r="AJ203" s="30">
        <v>49.394087300000002</v>
      </c>
      <c r="AK203" s="30">
        <v>292.3</v>
      </c>
      <c r="AL203" s="30">
        <v>84.083633422851563</v>
      </c>
      <c r="AM203" s="148">
        <v>0.38500000000000001</v>
      </c>
      <c r="AN203" s="30">
        <v>49.691192370000003</v>
      </c>
      <c r="AO203" s="30">
        <v>292.3</v>
      </c>
      <c r="AP203" s="148">
        <v>7.1428574621677399E-2</v>
      </c>
      <c r="AQ203" s="30">
        <v>44.912651480000001</v>
      </c>
      <c r="AR203" s="30"/>
      <c r="AS203" s="30">
        <v>16</v>
      </c>
      <c r="AT203" s="30">
        <v>16</v>
      </c>
      <c r="AU203" s="148">
        <v>1</v>
      </c>
      <c r="AV203" s="30">
        <v>77.555015563964844</v>
      </c>
      <c r="AW203" s="148">
        <v>7.1428574621677399E-2</v>
      </c>
      <c r="AX203" s="30">
        <v>45.724942249999998</v>
      </c>
      <c r="AY203" s="30"/>
      <c r="AZ203" s="30">
        <v>16</v>
      </c>
      <c r="BA203" s="30">
        <v>79.639305114746094</v>
      </c>
      <c r="BB203" s="148">
        <v>0.154</v>
      </c>
      <c r="BC203" s="30">
        <v>47.41</v>
      </c>
      <c r="BD203" s="30">
        <v>215.4</v>
      </c>
      <c r="BE203" s="30">
        <v>79.497886657714844</v>
      </c>
      <c r="BF203" s="147">
        <v>0.154</v>
      </c>
      <c r="BG203" s="30">
        <v>47.27</v>
      </c>
      <c r="BH203" s="30">
        <v>215.4</v>
      </c>
      <c r="BI203" s="30">
        <v>83.495735168457031</v>
      </c>
      <c r="BJ203" s="148">
        <v>0</v>
      </c>
      <c r="BK203" s="30">
        <v>49.299202700000002</v>
      </c>
      <c r="BL203" s="30">
        <v>238.5</v>
      </c>
      <c r="BM203" s="30">
        <v>83.77813720703125</v>
      </c>
      <c r="BN203" s="148">
        <v>0</v>
      </c>
      <c r="BO203" s="30">
        <v>49.394539829999999</v>
      </c>
      <c r="BP203" s="30">
        <v>238.5</v>
      </c>
      <c r="BQ203" s="148"/>
      <c r="BR203" s="148"/>
      <c r="BS203" s="148"/>
      <c r="BT203" s="148">
        <v>1</v>
      </c>
      <c r="BU203" s="148"/>
      <c r="BV203" s="148">
        <v>0</v>
      </c>
      <c r="BW203" s="148"/>
      <c r="BX203" s="148"/>
      <c r="BY203" s="148">
        <v>0.54170000000000007</v>
      </c>
      <c r="BZ203" s="1">
        <v>1</v>
      </c>
      <c r="CA203" s="150">
        <v>28708.830078125</v>
      </c>
      <c r="CB203" s="150">
        <v>31339.39</v>
      </c>
      <c r="CC203" s="124" t="s">
        <v>4154</v>
      </c>
      <c r="CD203" t="s">
        <v>4633</v>
      </c>
    </row>
    <row r="204" spans="1:82" x14ac:dyDescent="0.3">
      <c r="A204" s="1">
        <v>171253000</v>
      </c>
      <c r="B204" s="124" t="s">
        <v>4155</v>
      </c>
      <c r="C204" t="s">
        <v>75</v>
      </c>
      <c r="D204" t="s">
        <v>749</v>
      </c>
      <c r="E204" s="30">
        <v>82.268058776855469</v>
      </c>
      <c r="F204" s="30">
        <v>81.932022094726563</v>
      </c>
      <c r="G204" s="30">
        <v>82.068595886230469</v>
      </c>
      <c r="H204" s="30">
        <v>82.576728820800781</v>
      </c>
      <c r="I204" s="1">
        <v>255</v>
      </c>
      <c r="J204" s="1">
        <v>5</v>
      </c>
      <c r="K204" s="1">
        <v>8</v>
      </c>
      <c r="L204" t="s">
        <v>3798</v>
      </c>
      <c r="M204" t="s">
        <v>3908</v>
      </c>
      <c r="N204" t="s">
        <v>3917</v>
      </c>
      <c r="O204" t="s">
        <v>3921</v>
      </c>
      <c r="P204" s="148">
        <v>0.46215140819549561</v>
      </c>
      <c r="Q204" s="30">
        <v>48.821390839999999</v>
      </c>
      <c r="R204" s="30">
        <v>337.4501953125</v>
      </c>
      <c r="S204" s="1">
        <v>499</v>
      </c>
      <c r="T204" s="1">
        <v>247</v>
      </c>
      <c r="U204" s="148">
        <v>0.49498999118804932</v>
      </c>
      <c r="V204" s="148">
        <v>0.29906541109085077</v>
      </c>
      <c r="W204" s="149">
        <v>48.679778210000002</v>
      </c>
      <c r="X204" s="149">
        <v>290.65420532226563</v>
      </c>
      <c r="Y204" s="1">
        <v>247</v>
      </c>
      <c r="Z204" s="30">
        <v>80.087165832519531</v>
      </c>
      <c r="AA204" s="148">
        <v>0.46</v>
      </c>
      <c r="AB204" s="30">
        <v>48.4</v>
      </c>
      <c r="AC204" s="30">
        <v>347.6</v>
      </c>
      <c r="AD204" s="30">
        <v>81.138900756835938</v>
      </c>
      <c r="AE204" s="148">
        <v>0.34499999999999997</v>
      </c>
      <c r="AF204" s="30">
        <v>48.68</v>
      </c>
      <c r="AG204" s="30">
        <v>320.89999999999998</v>
      </c>
      <c r="AH204" s="30">
        <v>80.230751037597656</v>
      </c>
      <c r="AI204" s="148">
        <v>0.48499999999999999</v>
      </c>
      <c r="AJ204" s="30">
        <v>48.462720789999999</v>
      </c>
      <c r="AK204" s="30">
        <v>352.8</v>
      </c>
      <c r="AL204" s="30">
        <v>80.257606506347656</v>
      </c>
      <c r="AM204" s="148">
        <v>0.32600000000000001</v>
      </c>
      <c r="AN204" s="30">
        <v>48.389202750000003</v>
      </c>
      <c r="AO204" s="30">
        <v>317.10000000000002</v>
      </c>
      <c r="AP204" s="148">
        <v>0.34262949228286738</v>
      </c>
      <c r="AQ204" s="30">
        <v>48.175567719999997</v>
      </c>
      <c r="AR204" s="30">
        <v>286.85260009765631</v>
      </c>
      <c r="AS204" s="30">
        <v>499</v>
      </c>
      <c r="AT204" s="30">
        <v>247</v>
      </c>
      <c r="AU204" s="148">
        <v>0.49498999118804932</v>
      </c>
      <c r="AV204" s="30">
        <v>82.576728820800781</v>
      </c>
      <c r="AW204" s="148">
        <v>0.1775700896978378</v>
      </c>
      <c r="AX204" s="30">
        <v>48.602968779999998</v>
      </c>
      <c r="AY204" s="30">
        <v>236.44859313964841</v>
      </c>
      <c r="AZ204" s="30">
        <v>247</v>
      </c>
      <c r="BA204" s="30">
        <v>81.247650146484375</v>
      </c>
      <c r="BB204" s="148">
        <v>0.38700000000000001</v>
      </c>
      <c r="BC204" s="30">
        <v>48.19</v>
      </c>
      <c r="BD204" s="30">
        <v>307.7</v>
      </c>
      <c r="BE204" s="30">
        <v>82.76409912109375</v>
      </c>
      <c r="BF204" s="147">
        <v>0.309</v>
      </c>
      <c r="BG204" s="30">
        <v>48.88</v>
      </c>
      <c r="BH204" s="30">
        <v>272.7</v>
      </c>
      <c r="BI204" s="30">
        <v>79.362457275390625</v>
      </c>
      <c r="BJ204" s="148">
        <v>0.42899999999999999</v>
      </c>
      <c r="BK204" s="30">
        <v>47.285789029999997</v>
      </c>
      <c r="BL204" s="30">
        <v>322.10000000000002</v>
      </c>
      <c r="BM204" s="30">
        <v>81.0921630859375</v>
      </c>
      <c r="BN204" s="148">
        <v>0.28699999999999998</v>
      </c>
      <c r="BO204" s="30">
        <v>48.055922850000002</v>
      </c>
      <c r="BP204" s="30">
        <v>283.7</v>
      </c>
      <c r="BQ204" s="148"/>
      <c r="BR204" s="148">
        <v>3.9E-2</v>
      </c>
      <c r="BS204" s="148"/>
      <c r="BT204" s="148">
        <v>0.92900000000000005</v>
      </c>
      <c r="BU204" s="148">
        <v>2.7E-2</v>
      </c>
      <c r="BV204" s="148">
        <v>4.0000001899898052E-3</v>
      </c>
      <c r="BW204" s="148"/>
      <c r="BX204" s="148">
        <v>0.129</v>
      </c>
      <c r="BY204" s="148">
        <v>0.35099999999999998</v>
      </c>
      <c r="BZ204" s="1"/>
      <c r="CA204" s="150">
        <v>8722.1904296875</v>
      </c>
      <c r="CB204" s="150">
        <v>9442.49</v>
      </c>
      <c r="CC204" s="124" t="s">
        <v>4155</v>
      </c>
      <c r="CD204" t="s">
        <v>4635</v>
      </c>
    </row>
    <row r="205" spans="1:82" x14ac:dyDescent="0.3">
      <c r="A205" s="1">
        <v>171254010</v>
      </c>
      <c r="B205" s="124" t="s">
        <v>4155</v>
      </c>
      <c r="C205" t="s">
        <v>75</v>
      </c>
      <c r="D205" t="s">
        <v>750</v>
      </c>
      <c r="E205" s="30">
        <v>82.916694641113281</v>
      </c>
      <c r="F205" s="30">
        <v>84.379920959472656</v>
      </c>
      <c r="G205" s="30">
        <v>84.497871398925781</v>
      </c>
      <c r="H205" s="30">
        <v>86.324058532714844</v>
      </c>
      <c r="I205" s="1">
        <v>339</v>
      </c>
      <c r="J205" s="1" t="s">
        <v>4733</v>
      </c>
      <c r="K205" s="1">
        <v>4</v>
      </c>
      <c r="L205" t="s">
        <v>3798</v>
      </c>
      <c r="M205" t="s">
        <v>3908</v>
      </c>
      <c r="N205" t="s">
        <v>3917</v>
      </c>
      <c r="O205" t="s">
        <v>3921</v>
      </c>
      <c r="P205" s="148">
        <v>0.41860464215278631</v>
      </c>
      <c r="Q205" s="30">
        <v>49.091200569999998</v>
      </c>
      <c r="R205" s="30">
        <v>332.55813598632813</v>
      </c>
      <c r="S205" s="1">
        <v>51</v>
      </c>
      <c r="T205" s="1">
        <v>31</v>
      </c>
      <c r="U205" s="148">
        <v>0.60784316062927246</v>
      </c>
      <c r="V205" s="148">
        <v>0.21568627655506131</v>
      </c>
      <c r="W205" s="149">
        <v>49.694045150000001</v>
      </c>
      <c r="X205" s="149"/>
      <c r="Y205" s="1">
        <v>31</v>
      </c>
      <c r="Z205" s="30">
        <v>80.993446350097656</v>
      </c>
      <c r="AA205" s="148">
        <v>0.68599999999999994</v>
      </c>
      <c r="AB205" s="30">
        <v>48.7</v>
      </c>
      <c r="AC205" s="30">
        <v>387.6</v>
      </c>
      <c r="AD205" s="30">
        <v>81.168357849121094</v>
      </c>
      <c r="AE205" s="148">
        <v>0.629</v>
      </c>
      <c r="AF205" s="30">
        <v>48.69</v>
      </c>
      <c r="AG205" s="30">
        <v>367.1</v>
      </c>
      <c r="AH205" s="30">
        <v>81.5906982421875</v>
      </c>
      <c r="AI205" s="148">
        <v>0.64700000000000002</v>
      </c>
      <c r="AJ205" s="30">
        <v>48.913152279999998</v>
      </c>
      <c r="AK205" s="30">
        <v>388.8</v>
      </c>
      <c r="AL205" s="30">
        <v>81.519424438476563</v>
      </c>
      <c r="AM205" s="148">
        <v>0.51400000000000001</v>
      </c>
      <c r="AN205" s="30">
        <v>48.81859575</v>
      </c>
      <c r="AO205" s="30">
        <v>361.4</v>
      </c>
      <c r="AP205" s="148">
        <v>0.28682169318199158</v>
      </c>
      <c r="AQ205" s="30">
        <v>49.695143829999999</v>
      </c>
      <c r="AR205" s="30">
        <v>257.36434936523438</v>
      </c>
      <c r="AS205" s="30">
        <v>51</v>
      </c>
      <c r="AT205" s="30">
        <v>31</v>
      </c>
      <c r="AU205" s="148">
        <v>0.60784316062927246</v>
      </c>
      <c r="AV205" s="30">
        <v>86.324058532714844</v>
      </c>
      <c r="AW205" s="148">
        <v>7.8431375324726105E-2</v>
      </c>
      <c r="AX205" s="30">
        <v>50.750630260000001</v>
      </c>
      <c r="AY205" s="30"/>
      <c r="AZ205" s="30">
        <v>31</v>
      </c>
      <c r="BA205" s="30">
        <v>79.742408752441406</v>
      </c>
      <c r="BB205" s="148">
        <v>0.496</v>
      </c>
      <c r="BC205" s="30">
        <v>47.46</v>
      </c>
      <c r="BD205" s="30">
        <v>331.4</v>
      </c>
      <c r="BE205" s="30">
        <v>80.512237548828125</v>
      </c>
      <c r="BF205" s="147">
        <v>0.38600000000000001</v>
      </c>
      <c r="BG205" s="30">
        <v>47.77</v>
      </c>
      <c r="BH205" s="30">
        <v>298.60000000000002</v>
      </c>
      <c r="BI205" s="30">
        <v>78.242546081542969</v>
      </c>
      <c r="BJ205" s="148">
        <v>0.48299999999999998</v>
      </c>
      <c r="BK205" s="30">
        <v>46.740256279999997</v>
      </c>
      <c r="BL205" s="30">
        <v>331.9</v>
      </c>
      <c r="BM205" s="30">
        <v>79.338600158691406</v>
      </c>
      <c r="BN205" s="148">
        <v>0.38600000000000001</v>
      </c>
      <c r="BO205" s="30">
        <v>47.181993120000001</v>
      </c>
      <c r="BP205" s="30">
        <v>297.10000000000002</v>
      </c>
      <c r="BQ205" s="148"/>
      <c r="BR205" s="148">
        <v>2.7E-2</v>
      </c>
      <c r="BS205" s="148"/>
      <c r="BT205" s="148">
        <v>0.92600000000000005</v>
      </c>
      <c r="BU205" s="148">
        <v>4.3999999999999997E-2</v>
      </c>
      <c r="BV205" s="148">
        <v>3.0000000260770321E-3</v>
      </c>
      <c r="BW205" s="148"/>
      <c r="BX205" s="148">
        <v>0.127</v>
      </c>
      <c r="BY205" s="148">
        <v>0.38900000000000001</v>
      </c>
      <c r="BZ205" s="1"/>
      <c r="CA205" s="150">
        <v>9008.9404296875</v>
      </c>
      <c r="CB205" s="150">
        <v>9938.68</v>
      </c>
      <c r="CC205" s="124" t="s">
        <v>4155</v>
      </c>
      <c r="CD205" t="s">
        <v>4634</v>
      </c>
    </row>
    <row r="206" spans="1:82" x14ac:dyDescent="0.3">
      <c r="A206" s="1">
        <v>171261050</v>
      </c>
      <c r="B206" s="124" t="s">
        <v>4156</v>
      </c>
      <c r="C206" t="s">
        <v>76</v>
      </c>
      <c r="D206" t="s">
        <v>751</v>
      </c>
      <c r="E206" s="30">
        <v>84.953292846679688</v>
      </c>
      <c r="F206" s="30">
        <v>84.048721313476563</v>
      </c>
      <c r="G206" s="30">
        <v>88.106582641601563</v>
      </c>
      <c r="H206" s="30">
        <v>88.74078369140625</v>
      </c>
      <c r="I206" s="1">
        <v>95</v>
      </c>
      <c r="J206" s="1">
        <v>6</v>
      </c>
      <c r="K206" s="1">
        <v>12</v>
      </c>
      <c r="L206" t="s">
        <v>3798</v>
      </c>
      <c r="M206" t="s">
        <v>3908</v>
      </c>
      <c r="N206" t="s">
        <v>3916</v>
      </c>
      <c r="O206" t="s">
        <v>3921</v>
      </c>
      <c r="P206" s="148">
        <v>0.3695652186870575</v>
      </c>
      <c r="Q206" s="30">
        <v>49.938347630000003</v>
      </c>
      <c r="R206" s="30"/>
      <c r="S206" s="1">
        <v>71</v>
      </c>
      <c r="T206" s="1">
        <v>34</v>
      </c>
      <c r="U206" s="148">
        <v>0.47887325286865229</v>
      </c>
      <c r="V206" s="148">
        <v>0.25</v>
      </c>
      <c r="W206" s="149">
        <v>49.556813740000003</v>
      </c>
      <c r="X206" s="149"/>
      <c r="Y206" s="1">
        <v>34</v>
      </c>
      <c r="Z206" s="30">
        <v>84.618545532226563</v>
      </c>
      <c r="AA206" s="148">
        <v>0.52</v>
      </c>
      <c r="AB206" s="30">
        <v>49.9</v>
      </c>
      <c r="AC206" s="30">
        <v>352</v>
      </c>
      <c r="AD206" s="30">
        <v>81.197807312011719</v>
      </c>
      <c r="AE206" s="148">
        <v>0.41699999999999998</v>
      </c>
      <c r="AF206" s="30">
        <v>48.7</v>
      </c>
      <c r="AG206" s="30">
        <v>308.3</v>
      </c>
      <c r="AH206" s="30">
        <v>84.652381896972656</v>
      </c>
      <c r="AI206" s="148">
        <v>0.55799999999999994</v>
      </c>
      <c r="AJ206" s="30">
        <v>49.927226079999997</v>
      </c>
      <c r="AK206" s="30">
        <v>342.3</v>
      </c>
      <c r="AL206" s="30">
        <v>84.389686584472656</v>
      </c>
      <c r="AM206" s="148">
        <v>0.38100000000000001</v>
      </c>
      <c r="AN206" s="30">
        <v>49.795343469999999</v>
      </c>
      <c r="AO206" s="30">
        <v>295.2</v>
      </c>
      <c r="AP206" s="148">
        <v>0.20000000298023221</v>
      </c>
      <c r="AQ206" s="30">
        <v>51.952490210000001</v>
      </c>
      <c r="AR206" s="30"/>
      <c r="AS206" s="30">
        <v>71</v>
      </c>
      <c r="AT206" s="30">
        <v>34</v>
      </c>
      <c r="AU206" s="148">
        <v>0.47887325286865229</v>
      </c>
      <c r="AV206" s="30">
        <v>88.74078369140625</v>
      </c>
      <c r="AW206" s="148"/>
      <c r="AX206" s="30">
        <v>52.135694270000002</v>
      </c>
      <c r="AY206" s="30"/>
      <c r="AZ206" s="30">
        <v>34</v>
      </c>
      <c r="BA206" s="30">
        <v>76.9381103515625</v>
      </c>
      <c r="BB206" s="148">
        <v>0.25</v>
      </c>
      <c r="BC206" s="30">
        <v>46.1</v>
      </c>
      <c r="BD206" s="30">
        <v>265.39999999999998</v>
      </c>
      <c r="BE206" s="30">
        <v>81.830894470214844</v>
      </c>
      <c r="BF206" s="147">
        <v>0.217</v>
      </c>
      <c r="BG206" s="30">
        <v>48.42</v>
      </c>
      <c r="BH206" s="30">
        <v>226.1</v>
      </c>
      <c r="BI206" s="30">
        <v>79.682167053222656</v>
      </c>
      <c r="BJ206" s="148">
        <v>0.184</v>
      </c>
      <c r="BK206" s="30">
        <v>47.441528599999998</v>
      </c>
      <c r="BL206" s="30">
        <v>246.9</v>
      </c>
      <c r="BM206" s="30">
        <v>84.333030700683594</v>
      </c>
      <c r="BN206" s="148">
        <v>0.125</v>
      </c>
      <c r="BO206" s="30">
        <v>49.671083580000001</v>
      </c>
      <c r="BP206" s="30">
        <v>204.2</v>
      </c>
      <c r="BQ206" s="148"/>
      <c r="BR206" s="148"/>
      <c r="BS206" s="148"/>
      <c r="BT206" s="148">
        <v>0.96799999999999997</v>
      </c>
      <c r="BU206" s="148"/>
      <c r="BV206" s="148">
        <v>3.2000001519918442E-2</v>
      </c>
      <c r="BW206" s="148"/>
      <c r="BX206" s="148">
        <v>0.17899999999999999</v>
      </c>
      <c r="BY206" s="148">
        <v>0.40200000000000002</v>
      </c>
      <c r="BZ206" s="1"/>
      <c r="CA206" s="150">
        <v>14835.419921875</v>
      </c>
      <c r="CB206" s="150">
        <v>15861.13</v>
      </c>
      <c r="CC206" s="124" t="s">
        <v>4156</v>
      </c>
      <c r="CD206" t="s">
        <v>4633</v>
      </c>
    </row>
    <row r="207" spans="1:82" x14ac:dyDescent="0.3">
      <c r="A207" s="1">
        <v>171264020</v>
      </c>
      <c r="B207" s="124" t="s">
        <v>4156</v>
      </c>
      <c r="C207" t="s">
        <v>76</v>
      </c>
      <c r="D207" t="s">
        <v>752</v>
      </c>
      <c r="E207" s="30">
        <v>80.440193176269531</v>
      </c>
      <c r="F207" s="30">
        <v>81.0062255859375</v>
      </c>
      <c r="G207" s="30">
        <v>86.873786926269531</v>
      </c>
      <c r="H207" s="30">
        <v>82.960746765136719</v>
      </c>
      <c r="I207" s="1">
        <v>56</v>
      </c>
      <c r="J207" s="1" t="s">
        <v>3981</v>
      </c>
      <c r="K207" s="1">
        <v>5</v>
      </c>
      <c r="L207" t="s">
        <v>3798</v>
      </c>
      <c r="M207" t="s">
        <v>3908</v>
      </c>
      <c r="N207" t="s">
        <v>3916</v>
      </c>
      <c r="O207" t="s">
        <v>3921</v>
      </c>
      <c r="P207" s="148">
        <v>0.31034481525421143</v>
      </c>
      <c r="Q207" s="30">
        <v>48.061066429999997</v>
      </c>
      <c r="R207" s="30"/>
      <c r="S207" s="1">
        <v>37</v>
      </c>
      <c r="T207" s="1">
        <v>16</v>
      </c>
      <c r="U207" s="148">
        <v>0.43243244290351868</v>
      </c>
      <c r="V207" s="148"/>
      <c r="W207" s="149">
        <v>48.296180049999997</v>
      </c>
      <c r="X207" s="149"/>
      <c r="Y207" s="1">
        <v>16</v>
      </c>
      <c r="Z207" s="30">
        <v>82.805992126464844</v>
      </c>
      <c r="AA207" s="148">
        <v>0.57100000000000006</v>
      </c>
      <c r="AB207" s="30">
        <v>49.3</v>
      </c>
      <c r="AC207" s="30">
        <v>359.5</v>
      </c>
      <c r="AD207" s="30">
        <v>80.697128295898438</v>
      </c>
      <c r="AE207" s="148">
        <v>0.47599999999999998</v>
      </c>
      <c r="AF207" s="30">
        <v>48.53</v>
      </c>
      <c r="AG207" s="30">
        <v>323.8</v>
      </c>
      <c r="AH207" s="30">
        <v>81.377426147460938</v>
      </c>
      <c r="AI207" s="148">
        <v>0.5</v>
      </c>
      <c r="AJ207" s="30">
        <v>48.842515349999999</v>
      </c>
      <c r="AK207" s="30">
        <v>336.8</v>
      </c>
      <c r="AL207" s="30">
        <v>81.006240844726563</v>
      </c>
      <c r="AM207" s="148">
        <v>0.21099999999999999</v>
      </c>
      <c r="AN207" s="30">
        <v>48.643960640000003</v>
      </c>
      <c r="AO207" s="30">
        <v>289.5</v>
      </c>
      <c r="AP207" s="148"/>
      <c r="AQ207" s="30">
        <v>51.181344129999999</v>
      </c>
      <c r="AR207" s="30"/>
      <c r="AS207" s="30">
        <v>37</v>
      </c>
      <c r="AT207" s="30">
        <v>16</v>
      </c>
      <c r="AU207" s="148">
        <v>0.43243244290351868</v>
      </c>
      <c r="AV207" s="30">
        <v>82.960746765136719</v>
      </c>
      <c r="AW207" s="148">
        <v>0.1176470592617989</v>
      </c>
      <c r="AX207" s="30">
        <v>48.823059430000001</v>
      </c>
      <c r="AY207" s="30"/>
      <c r="AZ207" s="30">
        <v>16</v>
      </c>
      <c r="BA207" s="30">
        <v>82.959098815917969</v>
      </c>
      <c r="BB207" s="148">
        <v>0.214</v>
      </c>
      <c r="BC207" s="30">
        <v>49.02</v>
      </c>
      <c r="BD207" s="30">
        <v>247.6</v>
      </c>
      <c r="BE207" s="30">
        <v>80.938262939453125</v>
      </c>
      <c r="BF207" s="147">
        <v>9.5000000000000001E-2</v>
      </c>
      <c r="BG207" s="30">
        <v>47.98</v>
      </c>
      <c r="BH207" s="30">
        <v>195.2</v>
      </c>
      <c r="BI207" s="30">
        <v>83.988143920898438</v>
      </c>
      <c r="BJ207" s="148">
        <v>0.34200000000000003</v>
      </c>
      <c r="BK207" s="30">
        <v>49.539065219999998</v>
      </c>
      <c r="BL207" s="30">
        <v>284.2</v>
      </c>
      <c r="BM207" s="30">
        <v>82.317413330078125</v>
      </c>
      <c r="BN207" s="148">
        <v>0.158</v>
      </c>
      <c r="BO207" s="30">
        <v>48.666555080000002</v>
      </c>
      <c r="BP207" s="30">
        <v>226.3</v>
      </c>
      <c r="BQ207" s="148"/>
      <c r="BR207" s="148"/>
      <c r="BS207" s="148"/>
      <c r="BT207" s="148">
        <v>0.96399999999999997</v>
      </c>
      <c r="BU207" s="148"/>
      <c r="BV207" s="148">
        <v>3.5999998450279243E-2</v>
      </c>
      <c r="BW207" s="148"/>
      <c r="BX207" s="148">
        <v>0.161</v>
      </c>
      <c r="BY207" s="148">
        <v>0.42599999999999999</v>
      </c>
      <c r="BZ207" s="1"/>
      <c r="CA207" s="150">
        <v>18249.76953125</v>
      </c>
      <c r="CB207" s="150">
        <v>18859.71</v>
      </c>
      <c r="CC207" s="124" t="s">
        <v>4156</v>
      </c>
      <c r="CD207" t="s">
        <v>4634</v>
      </c>
    </row>
    <row r="208" spans="1:82" x14ac:dyDescent="0.3">
      <c r="A208" s="1">
        <v>180473000</v>
      </c>
      <c r="B208" s="124" t="s">
        <v>4157</v>
      </c>
      <c r="C208" t="s">
        <v>77</v>
      </c>
      <c r="D208" t="s">
        <v>753</v>
      </c>
      <c r="E208" s="30">
        <v>84.415931701660156</v>
      </c>
      <c r="F208" s="30">
        <v>85.8939208984375</v>
      </c>
      <c r="G208" s="30">
        <v>81.626327514648438</v>
      </c>
      <c r="H208" s="30">
        <v>78.993217468261719</v>
      </c>
      <c r="I208" s="1">
        <v>142</v>
      </c>
      <c r="J208" s="1">
        <v>6</v>
      </c>
      <c r="K208" s="1">
        <v>8</v>
      </c>
      <c r="L208" t="s">
        <v>3855</v>
      </c>
      <c r="M208" t="s">
        <v>3910</v>
      </c>
      <c r="N208" t="s">
        <v>3917</v>
      </c>
      <c r="O208" t="s">
        <v>3921</v>
      </c>
      <c r="P208" s="148">
        <v>0.54135340452194214</v>
      </c>
      <c r="Q208" s="30">
        <v>49.714826449999997</v>
      </c>
      <c r="R208" s="30">
        <v>356.3909912109375</v>
      </c>
      <c r="S208" s="1">
        <v>271</v>
      </c>
      <c r="T208" s="1">
        <v>196</v>
      </c>
      <c r="U208" s="148">
        <v>0.723247230052948</v>
      </c>
      <c r="V208" s="148">
        <v>0.5</v>
      </c>
      <c r="W208" s="149">
        <v>50.321359600000001</v>
      </c>
      <c r="X208" s="149">
        <v>343.61703491210938</v>
      </c>
      <c r="Y208" s="1">
        <v>196</v>
      </c>
      <c r="Z208" s="30">
        <v>86.733184814453125</v>
      </c>
      <c r="AA208" s="148">
        <v>0.39400000000000002</v>
      </c>
      <c r="AB208" s="30">
        <v>50.6</v>
      </c>
      <c r="AC208" s="30">
        <v>332.1</v>
      </c>
      <c r="AD208" s="30">
        <v>88.060081481933594</v>
      </c>
      <c r="AE208" s="148">
        <v>0.379</v>
      </c>
      <c r="AF208" s="30">
        <v>51.03</v>
      </c>
      <c r="AG208" s="30">
        <v>329.1</v>
      </c>
      <c r="AH208" s="30">
        <v>93.385269165039063</v>
      </c>
      <c r="AI208" s="148">
        <v>0.47299999999999998</v>
      </c>
      <c r="AJ208" s="30">
        <v>52.819678000000003</v>
      </c>
      <c r="AK208" s="30">
        <v>343.2</v>
      </c>
      <c r="AL208" s="30">
        <v>93.152114868164063</v>
      </c>
      <c r="AM208" s="148">
        <v>0.42099999999999999</v>
      </c>
      <c r="AN208" s="30">
        <v>52.777182830000001</v>
      </c>
      <c r="AO208" s="30">
        <v>329.8</v>
      </c>
      <c r="AP208" s="148">
        <v>0.37593984603881841</v>
      </c>
      <c r="AQ208" s="30">
        <v>47.898915629999998</v>
      </c>
      <c r="AR208" s="30">
        <v>284.96240234375</v>
      </c>
      <c r="AS208" s="30">
        <v>271</v>
      </c>
      <c r="AT208" s="30">
        <v>196</v>
      </c>
      <c r="AU208" s="148">
        <v>0.723247230052948</v>
      </c>
      <c r="AV208" s="30">
        <v>78.993217468261719</v>
      </c>
      <c r="AW208" s="148">
        <v>0.30851063132286072</v>
      </c>
      <c r="AX208" s="30">
        <v>46.549199190000003</v>
      </c>
      <c r="AY208" s="30">
        <v>262.76596069335938</v>
      </c>
      <c r="AZ208" s="30">
        <v>196</v>
      </c>
      <c r="BA208" s="30">
        <v>77.329887390136719</v>
      </c>
      <c r="BB208" s="148">
        <v>0.19700000000000001</v>
      </c>
      <c r="BC208" s="30">
        <v>46.29</v>
      </c>
      <c r="BD208" s="30">
        <v>237.2</v>
      </c>
      <c r="BE208" s="30">
        <v>78.422676086425781</v>
      </c>
      <c r="BF208" s="147">
        <v>0.20399999999999999</v>
      </c>
      <c r="BG208" s="30">
        <v>46.74</v>
      </c>
      <c r="BH208" s="30">
        <v>232</v>
      </c>
      <c r="BI208" s="30">
        <v>81.667747497558594</v>
      </c>
      <c r="BJ208" s="148">
        <v>0.20499999999999999</v>
      </c>
      <c r="BK208" s="30">
        <v>48.408750670000003</v>
      </c>
      <c r="BL208" s="30">
        <v>249.3</v>
      </c>
      <c r="BM208" s="30">
        <v>82.759521484375</v>
      </c>
      <c r="BN208" s="148">
        <v>0.193</v>
      </c>
      <c r="BO208" s="30">
        <v>48.886889920000002</v>
      </c>
      <c r="BP208" s="30">
        <v>237.7</v>
      </c>
      <c r="BQ208" s="148"/>
      <c r="BR208" s="148"/>
      <c r="BS208" s="148"/>
      <c r="BT208" s="148">
        <v>0.95800000000000007</v>
      </c>
      <c r="BU208" s="148">
        <v>3.5000000000000003E-2</v>
      </c>
      <c r="BV208" s="148">
        <v>7.0000002160668373E-3</v>
      </c>
      <c r="BW208" s="148"/>
      <c r="BX208" s="148">
        <v>0.14799999999999999</v>
      </c>
      <c r="BY208" s="148">
        <v>0.70399999999999996</v>
      </c>
      <c r="BZ208" s="1"/>
      <c r="CA208" s="150">
        <v>9976.8798828125</v>
      </c>
      <c r="CB208" s="150">
        <v>11691.48</v>
      </c>
      <c r="CC208" s="124" t="s">
        <v>4157</v>
      </c>
      <c r="CD208" t="s">
        <v>4633</v>
      </c>
    </row>
    <row r="209" spans="1:82" x14ac:dyDescent="0.3">
      <c r="A209" s="1">
        <v>180474020</v>
      </c>
      <c r="B209" s="124" t="s">
        <v>4157</v>
      </c>
      <c r="C209" t="s">
        <v>77</v>
      </c>
      <c r="D209" t="s">
        <v>754</v>
      </c>
      <c r="E209" s="30">
        <v>84.520858764648438</v>
      </c>
      <c r="F209" s="30">
        <v>85.483039855957031</v>
      </c>
      <c r="G209" s="30">
        <v>84.328407287597656</v>
      </c>
      <c r="H209" s="30">
        <v>81.003959655761719</v>
      </c>
      <c r="I209" s="1">
        <v>283</v>
      </c>
      <c r="J209" s="1" t="s">
        <v>4733</v>
      </c>
      <c r="K209" s="1">
        <v>5</v>
      </c>
      <c r="L209" t="s">
        <v>3855</v>
      </c>
      <c r="M209" t="s">
        <v>3910</v>
      </c>
      <c r="N209" t="s">
        <v>3917</v>
      </c>
      <c r="O209" t="s">
        <v>3921</v>
      </c>
      <c r="P209" s="148">
        <v>0.57377046346664429</v>
      </c>
      <c r="Q209" s="30">
        <v>49.758471729999997</v>
      </c>
      <c r="R209" s="30">
        <v>350</v>
      </c>
      <c r="S209" s="1">
        <v>129</v>
      </c>
      <c r="T209" s="1">
        <v>90</v>
      </c>
      <c r="U209" s="148">
        <v>0.69767439365386963</v>
      </c>
      <c r="V209" s="148">
        <v>0.52380955219268799</v>
      </c>
      <c r="W209" s="149">
        <v>50.151115130000001</v>
      </c>
      <c r="X209" s="149">
        <v>335.71429443359381</v>
      </c>
      <c r="Y209" s="1">
        <v>90</v>
      </c>
      <c r="Z209" s="30">
        <v>85.826911926269531</v>
      </c>
      <c r="AA209" s="148">
        <v>0.56999999999999995</v>
      </c>
      <c r="AB209" s="30">
        <v>50.3</v>
      </c>
      <c r="AC209" s="30">
        <v>360.9</v>
      </c>
      <c r="AD209" s="30">
        <v>86.823104858398438</v>
      </c>
      <c r="AE209" s="148">
        <v>0.51600000000000001</v>
      </c>
      <c r="AF209" s="30">
        <v>50.61</v>
      </c>
      <c r="AG209" s="30">
        <v>345.1</v>
      </c>
      <c r="AH209" s="30">
        <v>88.273536682128906</v>
      </c>
      <c r="AI209" s="148">
        <v>0.56399999999999995</v>
      </c>
      <c r="AJ209" s="30">
        <v>51.126602570000003</v>
      </c>
      <c r="AK209" s="30">
        <v>368.5</v>
      </c>
      <c r="AL209" s="30">
        <v>89.794219970703125</v>
      </c>
      <c r="AM209" s="148">
        <v>0.48599999999999999</v>
      </c>
      <c r="AN209" s="30">
        <v>51.634496300000002</v>
      </c>
      <c r="AO209" s="30">
        <v>351.4</v>
      </c>
      <c r="AP209" s="148">
        <v>0.48360654711723328</v>
      </c>
      <c r="AQ209" s="30">
        <v>49.589141840000003</v>
      </c>
      <c r="AR209" s="30">
        <v>327.0491943359375</v>
      </c>
      <c r="AS209" s="30">
        <v>129</v>
      </c>
      <c r="AT209" s="30">
        <v>90</v>
      </c>
      <c r="AU209" s="148">
        <v>0.69767439365386963</v>
      </c>
      <c r="AV209" s="30">
        <v>81.003959655761719</v>
      </c>
      <c r="AW209" s="148">
        <v>0.4285714328289032</v>
      </c>
      <c r="AX209" s="30">
        <v>47.70159125</v>
      </c>
      <c r="AY209" s="30">
        <v>301.19049072265631</v>
      </c>
      <c r="AZ209" s="30">
        <v>90</v>
      </c>
      <c r="BA209" s="30">
        <v>82.113685607910156</v>
      </c>
      <c r="BB209" s="148">
        <v>0.313</v>
      </c>
      <c r="BC209" s="30">
        <v>48.61</v>
      </c>
      <c r="BD209" s="30">
        <v>296.10000000000002</v>
      </c>
      <c r="BE209" s="30">
        <v>82.155487060546875</v>
      </c>
      <c r="BF209" s="147">
        <v>0.27500000000000002</v>
      </c>
      <c r="BG209" s="30">
        <v>48.58</v>
      </c>
      <c r="BH209" s="30">
        <v>281.3</v>
      </c>
      <c r="BI209" s="30">
        <v>86.847702026367188</v>
      </c>
      <c r="BJ209" s="148">
        <v>0.376</v>
      </c>
      <c r="BK209" s="30">
        <v>50.932019449999999</v>
      </c>
      <c r="BL209" s="30">
        <v>312.10000000000002</v>
      </c>
      <c r="BM209" s="30">
        <v>87.993553161621094</v>
      </c>
      <c r="BN209" s="148">
        <v>0.308</v>
      </c>
      <c r="BO209" s="30">
        <v>51.495395000000002</v>
      </c>
      <c r="BP209" s="30">
        <v>299.10000000000002</v>
      </c>
      <c r="BQ209" s="148"/>
      <c r="BR209" s="148"/>
      <c r="BS209" s="148"/>
      <c r="BT209" s="148">
        <v>0.98899999999999999</v>
      </c>
      <c r="BU209" s="148"/>
      <c r="BV209" s="148">
        <v>1.099999994039536E-2</v>
      </c>
      <c r="BW209" s="148"/>
      <c r="BX209" s="148">
        <v>0.19800000000000001</v>
      </c>
      <c r="BY209" s="148">
        <v>0.68</v>
      </c>
      <c r="BZ209" s="1"/>
      <c r="CA209" s="150">
        <v>9675.8798828125</v>
      </c>
      <c r="CB209" s="150">
        <v>11932.7</v>
      </c>
      <c r="CC209" s="124" t="s">
        <v>4157</v>
      </c>
      <c r="CD209" t="s">
        <v>4634</v>
      </c>
    </row>
    <row r="210" spans="1:82" x14ac:dyDescent="0.3">
      <c r="A210" s="1">
        <v>180501050</v>
      </c>
      <c r="B210" s="124" t="s">
        <v>4158</v>
      </c>
      <c r="C210" t="s">
        <v>78</v>
      </c>
      <c r="D210" t="s">
        <v>755</v>
      </c>
      <c r="E210" s="30">
        <v>76.528045654296875</v>
      </c>
      <c r="F210" s="30">
        <v>77.8699951171875</v>
      </c>
      <c r="G210" s="30">
        <v>69.014190673828125</v>
      </c>
      <c r="H210" s="30">
        <v>70.145622253417969</v>
      </c>
      <c r="I210" s="1">
        <v>241</v>
      </c>
      <c r="J210" s="1">
        <v>7</v>
      </c>
      <c r="K210" s="1">
        <v>12</v>
      </c>
      <c r="L210" t="s">
        <v>3855</v>
      </c>
      <c r="M210" t="s">
        <v>3910</v>
      </c>
      <c r="N210" t="s">
        <v>3916</v>
      </c>
      <c r="O210" t="s">
        <v>3921</v>
      </c>
      <c r="P210" s="148">
        <v>0.3909091055393219</v>
      </c>
      <c r="Q210" s="30">
        <v>46.433757329999999</v>
      </c>
      <c r="R210" s="30">
        <v>310</v>
      </c>
      <c r="S210" s="1">
        <v>148</v>
      </c>
      <c r="T210" s="1">
        <v>97</v>
      </c>
      <c r="U210" s="148">
        <v>0.65540540218353271</v>
      </c>
      <c r="V210" s="148">
        <v>0.34210526943206793</v>
      </c>
      <c r="W210" s="149">
        <v>46.996707180000001</v>
      </c>
      <c r="X210" s="149">
        <v>284.21054077148438</v>
      </c>
      <c r="Y210" s="1">
        <v>97</v>
      </c>
      <c r="Z210" s="30">
        <v>80.087165832519531</v>
      </c>
      <c r="AA210" s="148">
        <v>0.40799999999999997</v>
      </c>
      <c r="AB210" s="30">
        <v>48.4</v>
      </c>
      <c r="AC210" s="30">
        <v>332</v>
      </c>
      <c r="AD210" s="30">
        <v>82.876564025878906</v>
      </c>
      <c r="AE210" s="148">
        <v>0.33900000000000002</v>
      </c>
      <c r="AF210" s="30">
        <v>49.27</v>
      </c>
      <c r="AG210" s="30">
        <v>314.5</v>
      </c>
      <c r="AH210" s="30">
        <v>80.944282531738281</v>
      </c>
      <c r="AI210" s="148">
        <v>0.41699999999999998</v>
      </c>
      <c r="AJ210" s="30">
        <v>48.699051500000003</v>
      </c>
      <c r="AK210" s="30">
        <v>323.3</v>
      </c>
      <c r="AL210" s="30">
        <v>84.715614318847656</v>
      </c>
      <c r="AM210" s="148">
        <v>0.32900000000000001</v>
      </c>
      <c r="AN210" s="30">
        <v>49.906254410000003</v>
      </c>
      <c r="AO210" s="30">
        <v>304.10000000000002</v>
      </c>
      <c r="AP210" s="148">
        <v>0.24576270580291751</v>
      </c>
      <c r="AQ210" s="30">
        <v>40.009691969999999</v>
      </c>
      <c r="AR210" s="30">
        <v>251.6949157714844</v>
      </c>
      <c r="AS210" s="30">
        <v>148</v>
      </c>
      <c r="AT210" s="30">
        <v>97</v>
      </c>
      <c r="AU210" s="148">
        <v>0.65540540218353271</v>
      </c>
      <c r="AV210" s="30">
        <v>70.145622253417969</v>
      </c>
      <c r="AW210" s="148">
        <v>0.17721518874168399</v>
      </c>
      <c r="AX210" s="30">
        <v>41.478491980000001</v>
      </c>
      <c r="AY210" s="30"/>
      <c r="AZ210" s="30">
        <v>97</v>
      </c>
      <c r="BA210" s="30">
        <v>71.226417541503906</v>
      </c>
      <c r="BB210" s="148">
        <v>0.26100000000000001</v>
      </c>
      <c r="BC210" s="30">
        <v>43.33</v>
      </c>
      <c r="BD210" s="30">
        <v>264</v>
      </c>
      <c r="BE210" s="30">
        <v>72.620582580566406</v>
      </c>
      <c r="BF210" s="147">
        <v>0.22500000000000001</v>
      </c>
      <c r="BG210" s="30">
        <v>43.88</v>
      </c>
      <c r="BH210" s="30">
        <v>238</v>
      </c>
      <c r="BI210" s="30">
        <v>74.906028747558594</v>
      </c>
      <c r="BJ210" s="148">
        <v>0.22900000000000001</v>
      </c>
      <c r="BK210" s="30">
        <v>45.114965929999997</v>
      </c>
      <c r="BL210" s="30">
        <v>270.5</v>
      </c>
      <c r="BM210" s="30">
        <v>76.849632263183594</v>
      </c>
      <c r="BN210" s="148">
        <v>0.14699999999999999</v>
      </c>
      <c r="BO210" s="30">
        <v>45.941557070000002</v>
      </c>
      <c r="BP210" s="30">
        <v>249.3</v>
      </c>
      <c r="BQ210" s="148"/>
      <c r="BR210" s="148"/>
      <c r="BS210" s="148"/>
      <c r="BT210" s="148">
        <v>0.94600000000000006</v>
      </c>
      <c r="BU210" s="148">
        <v>2.1000000000000001E-2</v>
      </c>
      <c r="BV210" s="148">
        <v>3.2999999821186073E-2</v>
      </c>
      <c r="BW210" s="148"/>
      <c r="BX210" s="148">
        <v>0.154</v>
      </c>
      <c r="BY210" s="148">
        <v>0.60799999999999998</v>
      </c>
      <c r="BZ210" s="1"/>
      <c r="CA210" s="150">
        <v>8051.31982421875</v>
      </c>
      <c r="CB210" s="150">
        <v>10152.11</v>
      </c>
      <c r="CC210" s="124" t="s">
        <v>4158</v>
      </c>
      <c r="CD210" t="s">
        <v>4633</v>
      </c>
    </row>
    <row r="211" spans="1:82" x14ac:dyDescent="0.3">
      <c r="A211" s="1">
        <v>180504020</v>
      </c>
      <c r="B211" s="124" t="s">
        <v>4158</v>
      </c>
      <c r="C211" t="s">
        <v>78</v>
      </c>
      <c r="D211" t="s">
        <v>756</v>
      </c>
      <c r="E211" s="30">
        <v>87.914299011230469</v>
      </c>
      <c r="F211" s="30">
        <v>89.229278564453125</v>
      </c>
      <c r="G211" s="30">
        <v>93.421943664550781</v>
      </c>
      <c r="H211" s="30">
        <v>94.624069213867188</v>
      </c>
      <c r="I211" s="1">
        <v>243</v>
      </c>
      <c r="J211" s="1" t="s">
        <v>4733</v>
      </c>
      <c r="K211" s="1">
        <v>6</v>
      </c>
      <c r="L211" t="s">
        <v>3855</v>
      </c>
      <c r="M211" t="s">
        <v>3910</v>
      </c>
      <c r="N211" t="s">
        <v>3916</v>
      </c>
      <c r="O211" t="s">
        <v>3921</v>
      </c>
      <c r="P211" s="148">
        <v>0.43939393758773798</v>
      </c>
      <c r="Q211" s="30">
        <v>51.170017659999999</v>
      </c>
      <c r="R211" s="30">
        <v>329.54544067382813</v>
      </c>
      <c r="S211" s="1">
        <v>185</v>
      </c>
      <c r="T211" s="1">
        <v>125</v>
      </c>
      <c r="U211" s="148">
        <v>0.67567569017410278</v>
      </c>
      <c r="V211" s="148">
        <v>0.38775509595870972</v>
      </c>
      <c r="W211" s="149">
        <v>51.70333832</v>
      </c>
      <c r="X211" s="149">
        <v>310.20407104492188</v>
      </c>
      <c r="Y211" s="1">
        <v>125</v>
      </c>
      <c r="Z211" s="30">
        <v>89.754104614257813</v>
      </c>
      <c r="AA211" s="148">
        <v>0.52500000000000002</v>
      </c>
      <c r="AB211" s="30">
        <v>51.6</v>
      </c>
      <c r="AC211" s="30">
        <v>362.4</v>
      </c>
      <c r="AD211" s="30">
        <v>90.38677978515625</v>
      </c>
      <c r="AE211" s="148">
        <v>0.46</v>
      </c>
      <c r="AF211" s="30">
        <v>51.82</v>
      </c>
      <c r="AG211" s="30">
        <v>342.5</v>
      </c>
      <c r="AH211" s="30">
        <v>88.891853332519531</v>
      </c>
      <c r="AI211" s="148">
        <v>0.54899999999999993</v>
      </c>
      <c r="AJ211" s="30">
        <v>51.331396390000002</v>
      </c>
      <c r="AK211" s="30">
        <v>359.7</v>
      </c>
      <c r="AL211" s="30">
        <v>89.090438842773438</v>
      </c>
      <c r="AM211" s="148">
        <v>0.48</v>
      </c>
      <c r="AN211" s="30">
        <v>51.395000320000001</v>
      </c>
      <c r="AO211" s="30">
        <v>343.9</v>
      </c>
      <c r="AP211" s="148">
        <v>0.5</v>
      </c>
      <c r="AQ211" s="30">
        <v>55.277388690000002</v>
      </c>
      <c r="AR211" s="30">
        <v>332.57574462890631</v>
      </c>
      <c r="AS211" s="30">
        <v>185</v>
      </c>
      <c r="AT211" s="30">
        <v>125</v>
      </c>
      <c r="AU211" s="148">
        <v>0.67567569017410278</v>
      </c>
      <c r="AV211" s="30">
        <v>94.624069213867188</v>
      </c>
      <c r="AW211" s="148">
        <v>0.4285714328289032</v>
      </c>
      <c r="AX211" s="30">
        <v>55.507505500000001</v>
      </c>
      <c r="AY211" s="30">
        <v>309.18368530273438</v>
      </c>
      <c r="AZ211" s="30">
        <v>125</v>
      </c>
      <c r="BA211" s="30">
        <v>91.640045166015625</v>
      </c>
      <c r="BB211" s="148">
        <v>0.58899999999999997</v>
      </c>
      <c r="BC211" s="30">
        <v>53.23</v>
      </c>
      <c r="BD211" s="30">
        <v>358.2</v>
      </c>
      <c r="BE211" s="30">
        <v>92.055564880371094</v>
      </c>
      <c r="BF211" s="147">
        <v>0.55200000000000005</v>
      </c>
      <c r="BG211" s="30">
        <v>53.46</v>
      </c>
      <c r="BH211" s="30">
        <v>346</v>
      </c>
      <c r="BI211" s="30">
        <v>92.741752624511719</v>
      </c>
      <c r="BJ211" s="148">
        <v>0.58299999999999996</v>
      </c>
      <c r="BK211" s="30">
        <v>53.803145800000003</v>
      </c>
      <c r="BL211" s="30">
        <v>362.5</v>
      </c>
      <c r="BM211" s="30">
        <v>93.302848815917969</v>
      </c>
      <c r="BN211" s="148">
        <v>0.48</v>
      </c>
      <c r="BO211" s="30">
        <v>54.141407819999998</v>
      </c>
      <c r="BP211" s="30">
        <v>337.8</v>
      </c>
      <c r="BQ211" s="148"/>
      <c r="BR211" s="148"/>
      <c r="BS211" s="148"/>
      <c r="BT211" s="148">
        <v>0.95900000000000007</v>
      </c>
      <c r="BU211" s="148"/>
      <c r="BV211" s="148">
        <v>4.1000001132488251E-2</v>
      </c>
      <c r="BW211" s="148"/>
      <c r="BX211" s="148">
        <v>0.17699999999999999</v>
      </c>
      <c r="BY211" s="148">
        <v>0.67900000000000005</v>
      </c>
      <c r="BZ211" s="1"/>
      <c r="CA211" s="150">
        <v>6101.009765625</v>
      </c>
      <c r="CB211" s="150">
        <v>9822.32</v>
      </c>
      <c r="CC211" s="124" t="s">
        <v>4158</v>
      </c>
      <c r="CD211" t="s">
        <v>4634</v>
      </c>
    </row>
    <row r="212" spans="1:82" x14ac:dyDescent="0.3">
      <c r="A212" s="1">
        <v>191391050</v>
      </c>
      <c r="B212" s="124" t="s">
        <v>4159</v>
      </c>
      <c r="C212" t="s">
        <v>79</v>
      </c>
      <c r="D212" t="s">
        <v>757</v>
      </c>
      <c r="E212" s="30">
        <v>78.532600402832031</v>
      </c>
      <c r="F212" s="30">
        <v>85.045799255371094</v>
      </c>
      <c r="G212" s="30">
        <v>77.336616516113281</v>
      </c>
      <c r="H212" s="30">
        <v>78.962600708007813</v>
      </c>
      <c r="I212" s="1">
        <v>282</v>
      </c>
      <c r="J212" s="1">
        <v>6</v>
      </c>
      <c r="K212" s="1">
        <v>12</v>
      </c>
      <c r="L212" t="s">
        <v>3878</v>
      </c>
      <c r="M212" t="s">
        <v>3914</v>
      </c>
      <c r="N212" t="s">
        <v>3919</v>
      </c>
      <c r="O212" t="s">
        <v>3921</v>
      </c>
      <c r="P212" s="148">
        <v>0.47761192917823792</v>
      </c>
      <c r="Q212" s="30">
        <v>47.267579519999998</v>
      </c>
      <c r="R212" s="30">
        <v>341.04476928710938</v>
      </c>
      <c r="S212" s="1">
        <v>228</v>
      </c>
      <c r="T212" s="1">
        <v>75</v>
      </c>
      <c r="U212" s="148">
        <v>0.32894736528396612</v>
      </c>
      <c r="V212" s="148">
        <v>0.29787233471870422</v>
      </c>
      <c r="W212" s="149">
        <v>49.969946219999997</v>
      </c>
      <c r="X212" s="149"/>
      <c r="Y212" s="1">
        <v>75</v>
      </c>
      <c r="Z212" s="30">
        <v>79.785079956054688</v>
      </c>
      <c r="AA212" s="148">
        <v>0.57299999999999995</v>
      </c>
      <c r="AB212" s="30">
        <v>48.3</v>
      </c>
      <c r="AC212" s="30">
        <v>361</v>
      </c>
      <c r="AD212" s="30">
        <v>85.910102844238281</v>
      </c>
      <c r="AE212" s="148">
        <v>0.45600000000000002</v>
      </c>
      <c r="AF212" s="30">
        <v>50.3</v>
      </c>
      <c r="AG212" s="30">
        <v>340.4</v>
      </c>
      <c r="AH212" s="30">
        <v>83.092002868652344</v>
      </c>
      <c r="AI212" s="148">
        <v>0.627</v>
      </c>
      <c r="AJ212" s="30">
        <v>49.410406690000002</v>
      </c>
      <c r="AK212" s="30">
        <v>375.3</v>
      </c>
      <c r="AL212" s="30">
        <v>85.231475830078125</v>
      </c>
      <c r="AM212" s="148">
        <v>0.55799999999999994</v>
      </c>
      <c r="AN212" s="30">
        <v>50.081802199999998</v>
      </c>
      <c r="AO212" s="30">
        <v>362.8</v>
      </c>
      <c r="AP212" s="148">
        <v>0.26530611515045172</v>
      </c>
      <c r="AQ212" s="30">
        <v>45.21558813</v>
      </c>
      <c r="AR212" s="30">
        <v>275.51019287109381</v>
      </c>
      <c r="AS212" s="30">
        <v>228</v>
      </c>
      <c r="AT212" s="30">
        <v>75</v>
      </c>
      <c r="AU212" s="148">
        <v>0.32894736528396612</v>
      </c>
      <c r="AV212" s="30">
        <v>78.962600708007813</v>
      </c>
      <c r="AW212" s="148">
        <v>0.19230769574642179</v>
      </c>
      <c r="AX212" s="30">
        <v>46.531651330000003</v>
      </c>
      <c r="AY212" s="30"/>
      <c r="AZ212" s="30">
        <v>75</v>
      </c>
      <c r="BA212" s="30">
        <v>75.432861328125</v>
      </c>
      <c r="BB212" s="148">
        <v>0.42199999999999999</v>
      </c>
      <c r="BC212" s="30">
        <v>45.37</v>
      </c>
      <c r="BD212" s="30">
        <v>318.39999999999998</v>
      </c>
      <c r="BE212" s="30">
        <v>79.619606018066406</v>
      </c>
      <c r="BF212" s="147">
        <v>0.36099999999999999</v>
      </c>
      <c r="BG212" s="30">
        <v>47.33</v>
      </c>
      <c r="BH212" s="30">
        <v>296.7</v>
      </c>
      <c r="BI212" s="30">
        <v>76.522956848144531</v>
      </c>
      <c r="BJ212" s="148">
        <v>0.46899999999999997</v>
      </c>
      <c r="BK212" s="30">
        <v>45.902608129999997</v>
      </c>
      <c r="BL212" s="30">
        <v>335.9</v>
      </c>
      <c r="BM212" s="30">
        <v>80.348106384277344</v>
      </c>
      <c r="BN212" s="148">
        <v>0.40500000000000003</v>
      </c>
      <c r="BO212" s="30">
        <v>47.68510216</v>
      </c>
      <c r="BP212" s="30">
        <v>319</v>
      </c>
      <c r="BQ212" s="148">
        <v>1.7999999999999999E-2</v>
      </c>
      <c r="BR212" s="148">
        <v>2.8000000000000001E-2</v>
      </c>
      <c r="BS212" s="148"/>
      <c r="BT212" s="148">
        <v>0.92900000000000005</v>
      </c>
      <c r="BU212" s="148"/>
      <c r="BV212" s="148">
        <v>2.500000037252903E-2</v>
      </c>
      <c r="BW212" s="148"/>
      <c r="BX212" s="148">
        <v>0.11700000000000001</v>
      </c>
      <c r="BY212" s="148">
        <v>0.22900000000000001</v>
      </c>
      <c r="BZ212" s="1"/>
      <c r="CA212" s="150">
        <v>8891.4697265625</v>
      </c>
      <c r="CB212" s="150">
        <v>10068.5</v>
      </c>
      <c r="CC212" s="124" t="s">
        <v>4159</v>
      </c>
      <c r="CD212" t="s">
        <v>4633</v>
      </c>
    </row>
    <row r="213" spans="1:82" x14ac:dyDescent="0.3">
      <c r="A213" s="1">
        <v>191394020</v>
      </c>
      <c r="B213" s="124" t="s">
        <v>4159</v>
      </c>
      <c r="C213" t="s">
        <v>79</v>
      </c>
      <c r="D213" t="s">
        <v>758</v>
      </c>
      <c r="E213" s="30">
        <v>87.553260803222656</v>
      </c>
      <c r="F213" s="30">
        <v>87.670021057128906</v>
      </c>
      <c r="G213" s="30">
        <v>82.546722412109375</v>
      </c>
      <c r="H213" s="30">
        <v>82.375320434570313</v>
      </c>
      <c r="I213" s="1">
        <v>216</v>
      </c>
      <c r="J213" s="1" t="s">
        <v>4733</v>
      </c>
      <c r="K213" s="1">
        <v>5</v>
      </c>
      <c r="L213" t="s">
        <v>3878</v>
      </c>
      <c r="M213" t="s">
        <v>3914</v>
      </c>
      <c r="N213" t="s">
        <v>3919</v>
      </c>
      <c r="O213" t="s">
        <v>3921</v>
      </c>
      <c r="P213" s="148">
        <v>0.48039215803146362</v>
      </c>
      <c r="Q213" s="30">
        <v>51.019840139999999</v>
      </c>
      <c r="R213" s="30">
        <v>340.19607543945313</v>
      </c>
      <c r="S213" s="1">
        <v>96</v>
      </c>
      <c r="T213" s="1">
        <v>41</v>
      </c>
      <c r="U213" s="148">
        <v>0.4270833432674408</v>
      </c>
      <c r="V213" s="148">
        <v>0.22857142984867099</v>
      </c>
      <c r="W213" s="149">
        <v>51.057274659999997</v>
      </c>
      <c r="X213" s="149"/>
      <c r="Y213" s="1">
        <v>41</v>
      </c>
      <c r="Z213" s="30">
        <v>86.129005432128906</v>
      </c>
      <c r="AA213" s="148">
        <v>0.52500000000000002</v>
      </c>
      <c r="AB213" s="30">
        <v>50.4</v>
      </c>
      <c r="AC213" s="30">
        <v>363.6</v>
      </c>
      <c r="AD213" s="30">
        <v>86.528587341308594</v>
      </c>
      <c r="AE213" s="148">
        <v>0.41899999999999998</v>
      </c>
      <c r="AF213" s="30">
        <v>50.51</v>
      </c>
      <c r="AG213" s="30">
        <v>325.60000000000002</v>
      </c>
      <c r="AH213" s="30">
        <v>85.954544067382813</v>
      </c>
      <c r="AI213" s="148">
        <v>0.52300000000000002</v>
      </c>
      <c r="AJ213" s="30">
        <v>50.358519880000003</v>
      </c>
      <c r="AK213" s="30">
        <v>353.2</v>
      </c>
      <c r="AL213" s="30">
        <v>84.975082397460938</v>
      </c>
      <c r="AM213" s="148">
        <v>0.435</v>
      </c>
      <c r="AN213" s="30">
        <v>49.994551389999998</v>
      </c>
      <c r="AO213" s="30">
        <v>326.10000000000002</v>
      </c>
      <c r="AP213" s="148">
        <v>0.39215686917304993</v>
      </c>
      <c r="AQ213" s="30">
        <v>48.474646790000001</v>
      </c>
      <c r="AR213" s="30">
        <v>302.941162109375</v>
      </c>
      <c r="AS213" s="30">
        <v>96</v>
      </c>
      <c r="AT213" s="30">
        <v>41</v>
      </c>
      <c r="AU213" s="148">
        <v>0.4270833432674408</v>
      </c>
      <c r="AV213" s="30">
        <v>82.375320434570313</v>
      </c>
      <c r="AW213" s="148">
        <v>0.34285715222358698</v>
      </c>
      <c r="AX213" s="30">
        <v>48.487541309999997</v>
      </c>
      <c r="AY213" s="30"/>
      <c r="AZ213" s="30">
        <v>41</v>
      </c>
      <c r="BA213" s="30">
        <v>83.9488525390625</v>
      </c>
      <c r="BB213" s="148">
        <v>0.48499999999999999</v>
      </c>
      <c r="BC213" s="30">
        <v>49.5</v>
      </c>
      <c r="BD213" s="30">
        <v>332.3</v>
      </c>
      <c r="BE213" s="30">
        <v>83.697303771972656</v>
      </c>
      <c r="BF213" s="147">
        <v>0.39500000000000002</v>
      </c>
      <c r="BG213" s="30">
        <v>49.34</v>
      </c>
      <c r="BH213" s="30">
        <v>302.3</v>
      </c>
      <c r="BI213" s="30">
        <v>85.4302978515625</v>
      </c>
      <c r="BJ213" s="148">
        <v>0.65799999999999992</v>
      </c>
      <c r="BK213" s="30">
        <v>50.24157022</v>
      </c>
      <c r="BL213" s="30">
        <v>364</v>
      </c>
      <c r="BM213" s="30">
        <v>84.233665466308594</v>
      </c>
      <c r="BN213" s="148">
        <v>0.52200000000000002</v>
      </c>
      <c r="BO213" s="30">
        <v>49.621564900000003</v>
      </c>
      <c r="BP213" s="30">
        <v>315.2</v>
      </c>
      <c r="BQ213" s="148"/>
      <c r="BR213" s="148"/>
      <c r="BS213" s="148"/>
      <c r="BT213" s="148">
        <v>0.96799999999999997</v>
      </c>
      <c r="BU213" s="148"/>
      <c r="BV213" s="148">
        <v>3.2000001519918442E-2</v>
      </c>
      <c r="BW213" s="148"/>
      <c r="BX213" s="148">
        <v>0.12</v>
      </c>
      <c r="BY213" s="148">
        <v>0.27400000000000002</v>
      </c>
      <c r="BZ213" s="1"/>
      <c r="CA213" s="150">
        <v>7794.56982421875</v>
      </c>
      <c r="CB213" s="150">
        <v>9237.59</v>
      </c>
      <c r="CC213" s="124" t="s">
        <v>4159</v>
      </c>
      <c r="CD213" t="s">
        <v>4634</v>
      </c>
    </row>
    <row r="214" spans="1:82" x14ac:dyDescent="0.3">
      <c r="A214" s="1">
        <v>191404020</v>
      </c>
      <c r="B214" s="124" t="s">
        <v>4160</v>
      </c>
      <c r="C214" t="s">
        <v>80</v>
      </c>
      <c r="D214" t="s">
        <v>759</v>
      </c>
      <c r="E214" s="30">
        <v>80.866424560546875</v>
      </c>
      <c r="F214" s="30">
        <v>83.337265014648438</v>
      </c>
      <c r="G214" s="30">
        <v>81.511711120605469</v>
      </c>
      <c r="H214" s="30">
        <v>83.702911376953125</v>
      </c>
      <c r="I214" s="1">
        <v>119</v>
      </c>
      <c r="J214" s="1" t="s">
        <v>3981</v>
      </c>
      <c r="K214" s="1">
        <v>8</v>
      </c>
      <c r="L214" t="s">
        <v>3878</v>
      </c>
      <c r="M214" t="s">
        <v>3914</v>
      </c>
      <c r="N214" t="s">
        <v>3917</v>
      </c>
      <c r="O214" t="s">
        <v>3922</v>
      </c>
      <c r="P214" s="148">
        <v>0.38709676265716553</v>
      </c>
      <c r="Q214" s="30">
        <v>48.238364369999999</v>
      </c>
      <c r="R214" s="30">
        <v>320.96774291992188</v>
      </c>
      <c r="S214" s="1">
        <v>115</v>
      </c>
      <c r="T214" s="1">
        <v>41</v>
      </c>
      <c r="U214" s="148">
        <v>0.35652172565460211</v>
      </c>
      <c r="V214" s="148">
        <v>0.28125</v>
      </c>
      <c r="W214" s="149">
        <v>49.262028170000001</v>
      </c>
      <c r="X214" s="149"/>
      <c r="Y214" s="1">
        <v>41</v>
      </c>
      <c r="Z214" s="30">
        <v>83.712272644042969</v>
      </c>
      <c r="AA214" s="148">
        <v>0.56100000000000005</v>
      </c>
      <c r="AB214" s="30">
        <v>49.6</v>
      </c>
      <c r="AC214" s="30">
        <v>359.8</v>
      </c>
      <c r="AD214" s="30">
        <v>80.314254760742188</v>
      </c>
      <c r="AE214" s="148">
        <v>0.44</v>
      </c>
      <c r="AF214" s="30">
        <v>48.4</v>
      </c>
      <c r="AG214" s="30">
        <v>320</v>
      </c>
      <c r="AH214" s="30">
        <v>86.211677551269531</v>
      </c>
      <c r="AI214" s="148">
        <v>0.57700000000000007</v>
      </c>
      <c r="AJ214" s="30">
        <v>50.44368661</v>
      </c>
      <c r="AK214" s="30">
        <v>357.7</v>
      </c>
      <c r="AL214" s="30">
        <v>83.412803649902344</v>
      </c>
      <c r="AM214" s="148">
        <v>0.433</v>
      </c>
      <c r="AN214" s="30">
        <v>49.462910200000003</v>
      </c>
      <c r="AO214" s="30">
        <v>303.3</v>
      </c>
      <c r="AP214" s="148">
        <v>0.32258063554763788</v>
      </c>
      <c r="AQ214" s="30">
        <v>47.827220959999998</v>
      </c>
      <c r="AR214" s="30">
        <v>285.48385620117188</v>
      </c>
      <c r="AS214" s="30">
        <v>114</v>
      </c>
      <c r="AT214" s="30">
        <v>41</v>
      </c>
      <c r="AU214" s="148">
        <v>0.35652172565460211</v>
      </c>
      <c r="AV214" s="30">
        <v>83.702911376953125</v>
      </c>
      <c r="AW214" s="148">
        <v>0.25</v>
      </c>
      <c r="AX214" s="30">
        <v>49.248405699999999</v>
      </c>
      <c r="AY214" s="30"/>
      <c r="AZ214" s="30">
        <v>41</v>
      </c>
      <c r="BA214" s="30">
        <v>83.289016723632813</v>
      </c>
      <c r="BB214" s="148">
        <v>0.439</v>
      </c>
      <c r="BC214" s="30">
        <v>49.18</v>
      </c>
      <c r="BD214" s="30">
        <v>307.3</v>
      </c>
      <c r="BE214" s="30">
        <v>84.447921752929688</v>
      </c>
      <c r="BF214" s="147">
        <v>0.36</v>
      </c>
      <c r="BG214" s="30">
        <v>49.71</v>
      </c>
      <c r="BH214" s="30">
        <v>284</v>
      </c>
      <c r="BI214" s="30">
        <v>82.213279724121094</v>
      </c>
      <c r="BJ214" s="148">
        <v>0.46200000000000002</v>
      </c>
      <c r="BK214" s="30">
        <v>48.674491140000001</v>
      </c>
      <c r="BL214" s="30">
        <v>320.5</v>
      </c>
      <c r="BM214" s="30">
        <v>82.035865783691406</v>
      </c>
      <c r="BN214" s="148">
        <v>0.3</v>
      </c>
      <c r="BO214" s="30">
        <v>48.526239160000003</v>
      </c>
      <c r="BP214" s="30">
        <v>273.3</v>
      </c>
      <c r="BQ214" s="148"/>
      <c r="BR214" s="148"/>
      <c r="BS214" s="148"/>
      <c r="BT214" s="148">
        <v>0.95000000000000007</v>
      </c>
      <c r="BU214" s="148"/>
      <c r="BV214" s="148">
        <v>5.000000074505806E-2</v>
      </c>
      <c r="BW214" s="148"/>
      <c r="BX214" s="148">
        <v>0.126</v>
      </c>
      <c r="BY214" s="148">
        <v>0.29199999999999998</v>
      </c>
      <c r="BZ214" s="1"/>
      <c r="CA214" s="150">
        <v>9027.2001953125</v>
      </c>
      <c r="CB214" s="150">
        <v>10862.77</v>
      </c>
      <c r="CC214" s="124" t="s">
        <v>4160</v>
      </c>
      <c r="CD214" t="s">
        <v>4635</v>
      </c>
    </row>
    <row r="215" spans="1:82" x14ac:dyDescent="0.3">
      <c r="A215" s="1">
        <v>191423000</v>
      </c>
      <c r="B215" s="124" t="s">
        <v>4161</v>
      </c>
      <c r="C215" t="s">
        <v>81</v>
      </c>
      <c r="D215" t="s">
        <v>760</v>
      </c>
      <c r="E215" s="30">
        <v>84.357658386230469</v>
      </c>
      <c r="F215" s="30">
        <v>83.607658386230469</v>
      </c>
      <c r="G215" s="30">
        <v>82.448112487792969</v>
      </c>
      <c r="H215" s="30">
        <v>83.120491027832031</v>
      </c>
      <c r="I215" s="1">
        <v>659</v>
      </c>
      <c r="J215" s="1">
        <v>6</v>
      </c>
      <c r="K215" s="1">
        <v>8</v>
      </c>
      <c r="L215" t="s">
        <v>3878</v>
      </c>
      <c r="M215" t="s">
        <v>3914</v>
      </c>
      <c r="N215" t="s">
        <v>3919</v>
      </c>
      <c r="O215" t="s">
        <v>3923</v>
      </c>
      <c r="P215" s="148">
        <v>0.51681959629058838</v>
      </c>
      <c r="Q215" s="30">
        <v>49.690588249999998</v>
      </c>
      <c r="R215" s="30">
        <v>360.85626220703131</v>
      </c>
      <c r="S215" s="1">
        <v>1509</v>
      </c>
      <c r="T215" s="1">
        <v>581</v>
      </c>
      <c r="U215" s="148">
        <v>0.38502320647239691</v>
      </c>
      <c r="V215" s="148">
        <v>0.30263158679008478</v>
      </c>
      <c r="W215" s="149">
        <v>49.374064779999998</v>
      </c>
      <c r="X215" s="149">
        <v>318.85964965820313</v>
      </c>
      <c r="Y215" s="1">
        <v>581</v>
      </c>
      <c r="Z215" s="30">
        <v>83.712272644042969</v>
      </c>
      <c r="AA215" s="148">
        <v>0.52600000000000002</v>
      </c>
      <c r="AB215" s="30">
        <v>49.6</v>
      </c>
      <c r="AC215" s="30">
        <v>356.7</v>
      </c>
      <c r="AD215" s="30">
        <v>82.40533447265625</v>
      </c>
      <c r="AE215" s="148">
        <v>0.34499999999999997</v>
      </c>
      <c r="AF215" s="30">
        <v>49.11</v>
      </c>
      <c r="AG215" s="30">
        <v>312.5</v>
      </c>
      <c r="AH215" s="30">
        <v>84.645469665527344</v>
      </c>
      <c r="AI215" s="148">
        <v>0.56399999999999995</v>
      </c>
      <c r="AJ215" s="30">
        <v>49.924936549999998</v>
      </c>
      <c r="AK215" s="30">
        <v>368.8</v>
      </c>
      <c r="AL215" s="30">
        <v>83.927772521972656</v>
      </c>
      <c r="AM215" s="148">
        <v>0.42099999999999999</v>
      </c>
      <c r="AN215" s="30">
        <v>49.638152400000003</v>
      </c>
      <c r="AO215" s="30">
        <v>326.2</v>
      </c>
      <c r="AP215" s="148">
        <v>0.38685014843940729</v>
      </c>
      <c r="AQ215" s="30">
        <v>48.412965970000002</v>
      </c>
      <c r="AR215" s="30">
        <v>312.69113159179688</v>
      </c>
      <c r="AS215" s="30">
        <v>1508</v>
      </c>
      <c r="AT215" s="30">
        <v>581</v>
      </c>
      <c r="AU215" s="148">
        <v>0.38502320647239691</v>
      </c>
      <c r="AV215" s="30">
        <v>83.120491027832031</v>
      </c>
      <c r="AW215" s="148">
        <v>0.1834061145782471</v>
      </c>
      <c r="AX215" s="30">
        <v>48.914607840000002</v>
      </c>
      <c r="AY215" s="30">
        <v>254.1484680175781</v>
      </c>
      <c r="AZ215" s="30">
        <v>581</v>
      </c>
      <c r="BA215" s="30">
        <v>79.6805419921875</v>
      </c>
      <c r="BB215" s="148">
        <v>0.46300000000000002</v>
      </c>
      <c r="BC215" s="30">
        <v>47.43</v>
      </c>
      <c r="BD215" s="30">
        <v>332.2</v>
      </c>
      <c r="BE215" s="30">
        <v>80.268791198730469</v>
      </c>
      <c r="BF215" s="147">
        <v>0.28299999999999997</v>
      </c>
      <c r="BG215" s="30">
        <v>47.65</v>
      </c>
      <c r="BH215" s="30">
        <v>272.3</v>
      </c>
      <c r="BI215" s="30">
        <v>77.882080078125</v>
      </c>
      <c r="BJ215" s="148">
        <v>0.43799999999999989</v>
      </c>
      <c r="BK215" s="30">
        <v>46.564667409999998</v>
      </c>
      <c r="BL215" s="30">
        <v>325.10000000000002</v>
      </c>
      <c r="BM215" s="30">
        <v>78.422210693359375</v>
      </c>
      <c r="BN215" s="148">
        <v>0.27800000000000002</v>
      </c>
      <c r="BO215" s="30">
        <v>46.725288630000001</v>
      </c>
      <c r="BP215" s="30">
        <v>272.5</v>
      </c>
      <c r="BQ215" s="148">
        <v>0.126</v>
      </c>
      <c r="BR215" s="148">
        <v>8.2000000000000003E-2</v>
      </c>
      <c r="BS215" s="148">
        <v>9.0000000000000011E-3</v>
      </c>
      <c r="BT215" s="148">
        <v>0.70000000000000007</v>
      </c>
      <c r="BU215" s="148">
        <v>0.08</v>
      </c>
      <c r="BV215" s="148">
        <v>3.0000000260770321E-3</v>
      </c>
      <c r="BW215" s="148">
        <v>9.0000000000000011E-3</v>
      </c>
      <c r="BX215" s="148">
        <v>0.09</v>
      </c>
      <c r="BY215" s="148">
        <v>0.28100000000000003</v>
      </c>
      <c r="BZ215" s="1"/>
      <c r="CA215" s="150">
        <v>10816.7197265625</v>
      </c>
      <c r="CB215" s="150">
        <v>11444.17</v>
      </c>
      <c r="CC215" s="124" t="s">
        <v>4161</v>
      </c>
      <c r="CD215" t="s">
        <v>4633</v>
      </c>
    </row>
    <row r="216" spans="1:82" x14ac:dyDescent="0.3">
      <c r="A216" s="1">
        <v>191423010</v>
      </c>
      <c r="B216" s="124" t="s">
        <v>4161</v>
      </c>
      <c r="C216" t="s">
        <v>81</v>
      </c>
      <c r="D216" t="s">
        <v>761</v>
      </c>
      <c r="E216" s="30">
        <v>84.556755065917969</v>
      </c>
      <c r="F216" s="30">
        <v>83.9512939453125</v>
      </c>
      <c r="G216" s="30">
        <v>82.143905639648438</v>
      </c>
      <c r="H216" s="30">
        <v>83.143241882324219</v>
      </c>
      <c r="I216" s="1">
        <v>904</v>
      </c>
      <c r="J216" s="1">
        <v>6</v>
      </c>
      <c r="K216" s="1">
        <v>8</v>
      </c>
      <c r="L216" t="s">
        <v>3878</v>
      </c>
      <c r="M216" t="s">
        <v>3914</v>
      </c>
      <c r="N216" t="s">
        <v>3919</v>
      </c>
      <c r="O216" t="s">
        <v>3923</v>
      </c>
      <c r="P216" s="148">
        <v>0.4829123318195343</v>
      </c>
      <c r="Q216" s="30">
        <v>49.773403729999998</v>
      </c>
      <c r="R216" s="30">
        <v>354.82913208007813</v>
      </c>
      <c r="S216" s="1">
        <v>1377</v>
      </c>
      <c r="T216" s="1">
        <v>540</v>
      </c>
      <c r="U216" s="148">
        <v>0.39215686917304993</v>
      </c>
      <c r="V216" s="148">
        <v>0.35398229956626892</v>
      </c>
      <c r="W216" s="149">
        <v>49.516445539999999</v>
      </c>
      <c r="X216" s="149">
        <v>317.25662231445313</v>
      </c>
      <c r="Y216" s="1">
        <v>540</v>
      </c>
      <c r="Z216" s="30">
        <v>87.337371826171875</v>
      </c>
      <c r="AA216" s="148">
        <v>0.52200000000000002</v>
      </c>
      <c r="AB216" s="30">
        <v>50.8</v>
      </c>
      <c r="AC216" s="30">
        <v>357.2</v>
      </c>
      <c r="AD216" s="30">
        <v>86.116264343261719</v>
      </c>
      <c r="AE216" s="148">
        <v>0.36799999999999999</v>
      </c>
      <c r="AF216" s="30">
        <v>50.37</v>
      </c>
      <c r="AG216" s="30">
        <v>313.5</v>
      </c>
      <c r="AH216" s="30"/>
      <c r="AI216" s="148">
        <v>0.55000000000000004</v>
      </c>
      <c r="AJ216" s="30"/>
      <c r="AK216" s="30">
        <v>366.4</v>
      </c>
      <c r="AL216" s="30"/>
      <c r="AM216" s="148">
        <v>0.39900000000000002</v>
      </c>
      <c r="AN216" s="30"/>
      <c r="AO216" s="30">
        <v>326.10000000000002</v>
      </c>
      <c r="AP216" s="148">
        <v>0.34323921799659729</v>
      </c>
      <c r="AQ216" s="30">
        <v>48.222675389999999</v>
      </c>
      <c r="AR216" s="30">
        <v>297.02822875976563</v>
      </c>
      <c r="AS216" s="30">
        <v>1374</v>
      </c>
      <c r="AT216" s="30">
        <v>540</v>
      </c>
      <c r="AU216" s="148">
        <v>0.39215686917304993</v>
      </c>
      <c r="AV216" s="30">
        <v>83.143241882324219</v>
      </c>
      <c r="AW216" s="148">
        <v>0.20704846084117889</v>
      </c>
      <c r="AX216" s="30">
        <v>48.927649189999997</v>
      </c>
      <c r="AY216" s="30">
        <v>247.1365661621094</v>
      </c>
      <c r="AZ216" s="30">
        <v>540</v>
      </c>
      <c r="BA216" s="30">
        <v>84.361244201660156</v>
      </c>
      <c r="BB216" s="148">
        <v>0.44400000000000001</v>
      </c>
      <c r="BC216" s="30">
        <v>49.7</v>
      </c>
      <c r="BD216" s="30">
        <v>321.39999999999998</v>
      </c>
      <c r="BE216" s="30">
        <v>83.940750122070313</v>
      </c>
      <c r="BF216" s="147">
        <v>0.26800000000000002</v>
      </c>
      <c r="BG216" s="30">
        <v>49.46</v>
      </c>
      <c r="BH216" s="30">
        <v>257.8</v>
      </c>
      <c r="BI216" s="30"/>
      <c r="BJ216" s="148">
        <v>0.41699999999999998</v>
      </c>
      <c r="BK216" s="30"/>
      <c r="BL216" s="30">
        <v>313.3</v>
      </c>
      <c r="BM216" s="30"/>
      <c r="BN216" s="148">
        <v>0.245</v>
      </c>
      <c r="BO216" s="30"/>
      <c r="BP216" s="30">
        <v>262.8</v>
      </c>
      <c r="BQ216" s="148">
        <v>9.0999999999999998E-2</v>
      </c>
      <c r="BR216" s="148">
        <v>8.7000000000000008E-2</v>
      </c>
      <c r="BS216" s="148">
        <v>1.4E-2</v>
      </c>
      <c r="BT216" s="148">
        <v>0.72799999999999998</v>
      </c>
      <c r="BU216" s="148">
        <v>7.9000000000000001E-2</v>
      </c>
      <c r="BV216" s="148">
        <v>1.0000000474974511E-3</v>
      </c>
      <c r="BW216" s="148">
        <v>8.0000000000000002E-3</v>
      </c>
      <c r="BX216" s="148">
        <v>8.7000000000000008E-2</v>
      </c>
      <c r="BY216" s="148">
        <v>0.30099999999999999</v>
      </c>
      <c r="BZ216" s="1"/>
      <c r="CA216" s="150">
        <v>8566.599609375</v>
      </c>
      <c r="CB216" s="150">
        <v>9304.6299999999992</v>
      </c>
      <c r="CC216" s="124" t="s">
        <v>4161</v>
      </c>
      <c r="CD216" t="s">
        <v>4633</v>
      </c>
    </row>
    <row r="217" spans="1:82" x14ac:dyDescent="0.3">
      <c r="A217" s="1">
        <v>191424020</v>
      </c>
      <c r="B217" s="124" t="s">
        <v>4161</v>
      </c>
      <c r="C217" t="s">
        <v>81</v>
      </c>
      <c r="D217" t="s">
        <v>762</v>
      </c>
      <c r="E217" s="30">
        <v>80.113746643066406</v>
      </c>
      <c r="F217" s="30">
        <v>79.096153259277344</v>
      </c>
      <c r="G217" s="30">
        <v>80.891403198242188</v>
      </c>
      <c r="H217" s="30">
        <v>81.862167358398438</v>
      </c>
      <c r="I217" s="1">
        <v>844</v>
      </c>
      <c r="J217" s="1" t="s">
        <v>3981</v>
      </c>
      <c r="K217" s="1">
        <v>5</v>
      </c>
      <c r="L217" t="s">
        <v>3878</v>
      </c>
      <c r="M217" t="s">
        <v>3914</v>
      </c>
      <c r="N217" t="s">
        <v>3919</v>
      </c>
      <c r="O217" t="s">
        <v>3923</v>
      </c>
      <c r="P217" s="148">
        <v>0.48936170339584351</v>
      </c>
      <c r="Q217" s="30">
        <v>47.925276080000003</v>
      </c>
      <c r="R217" s="30">
        <v>334.65045166015631</v>
      </c>
      <c r="S217" s="1">
        <v>231</v>
      </c>
      <c r="T217" s="1">
        <v>97</v>
      </c>
      <c r="U217" s="148">
        <v>0.41991341114044189</v>
      </c>
      <c r="V217" s="148">
        <v>0.34328359365463262</v>
      </c>
      <c r="W217" s="149">
        <v>47.504755899999999</v>
      </c>
      <c r="X217" s="149">
        <v>285.82089233398438</v>
      </c>
      <c r="Y217" s="1">
        <v>97</v>
      </c>
      <c r="Z217" s="30">
        <v>85.826911926269531</v>
      </c>
      <c r="AA217" s="148">
        <v>0.53600000000000003</v>
      </c>
      <c r="AB217" s="30">
        <v>50.3</v>
      </c>
      <c r="AC217" s="30">
        <v>357.5</v>
      </c>
      <c r="AD217" s="30">
        <v>84.3197021484375</v>
      </c>
      <c r="AE217" s="148">
        <v>0.34799999999999998</v>
      </c>
      <c r="AF217" s="30">
        <v>49.76</v>
      </c>
      <c r="AG217" s="30">
        <v>308.7</v>
      </c>
      <c r="AH217" s="30">
        <v>84.026237487792969</v>
      </c>
      <c r="AI217" s="148">
        <v>0.47899999999999998</v>
      </c>
      <c r="AJ217" s="30">
        <v>49.719837820000002</v>
      </c>
      <c r="AK217" s="30">
        <v>347.4</v>
      </c>
      <c r="AL217" s="30">
        <v>81.118324279785156</v>
      </c>
      <c r="AM217" s="148">
        <v>0.34699999999999998</v>
      </c>
      <c r="AN217" s="30">
        <v>48.682102469999997</v>
      </c>
      <c r="AO217" s="30">
        <v>316</v>
      </c>
      <c r="AP217" s="148">
        <v>0.38297873735427862</v>
      </c>
      <c r="AQ217" s="30">
        <v>47.439203740000004</v>
      </c>
      <c r="AR217" s="30">
        <v>285.41033935546881</v>
      </c>
      <c r="AS217" s="30">
        <v>231</v>
      </c>
      <c r="AT217" s="30">
        <v>97</v>
      </c>
      <c r="AU217" s="148">
        <v>0.41991341114044189</v>
      </c>
      <c r="AV217" s="30">
        <v>81.862167358398438</v>
      </c>
      <c r="AW217" s="148">
        <v>0.21641790866851809</v>
      </c>
      <c r="AX217" s="30">
        <v>48.193443430000002</v>
      </c>
      <c r="AY217" s="30">
        <v>231.34327697753909</v>
      </c>
      <c r="AZ217" s="30">
        <v>97</v>
      </c>
      <c r="BA217" s="30">
        <v>84.010711669921875</v>
      </c>
      <c r="BB217" s="148">
        <v>0.47499999999999998</v>
      </c>
      <c r="BC217" s="30">
        <v>49.53</v>
      </c>
      <c r="BD217" s="30">
        <v>329.3</v>
      </c>
      <c r="BE217" s="30">
        <v>83.413284301757813</v>
      </c>
      <c r="BF217" s="147">
        <v>0.28999999999999998</v>
      </c>
      <c r="BG217" s="30">
        <v>49.2</v>
      </c>
      <c r="BH217" s="30">
        <v>275.39999999999998</v>
      </c>
      <c r="BI217" s="30">
        <v>81.455581665039063</v>
      </c>
      <c r="BJ217" s="148">
        <v>0.44700000000000001</v>
      </c>
      <c r="BK217" s="30">
        <v>48.305398369999999</v>
      </c>
      <c r="BL217" s="30">
        <v>318.39999999999998</v>
      </c>
      <c r="BM217" s="30">
        <v>79.743446350097656</v>
      </c>
      <c r="BN217" s="148">
        <v>0.33300000000000002</v>
      </c>
      <c r="BO217" s="30">
        <v>47.383756720000001</v>
      </c>
      <c r="BP217" s="30">
        <v>277.3</v>
      </c>
      <c r="BQ217" s="148">
        <v>0.14199999999999999</v>
      </c>
      <c r="BR217" s="148">
        <v>9.5000000000000001E-2</v>
      </c>
      <c r="BS217" s="148"/>
      <c r="BT217" s="148">
        <v>0.68700000000000006</v>
      </c>
      <c r="BU217" s="148">
        <v>6.8000000000000005E-2</v>
      </c>
      <c r="BV217" s="148">
        <v>8.0000003799796104E-3</v>
      </c>
      <c r="BW217" s="148">
        <v>1.0999999999999999E-2</v>
      </c>
      <c r="BX217" s="148">
        <v>5.1999999999999998E-2</v>
      </c>
      <c r="BY217" s="148">
        <v>0.378</v>
      </c>
      <c r="BZ217" s="1"/>
      <c r="CA217" s="150">
        <v>6284.10009765625</v>
      </c>
      <c r="CB217" s="150">
        <v>7035.52</v>
      </c>
      <c r="CC217" s="124" t="s">
        <v>4161</v>
      </c>
      <c r="CD217" t="s">
        <v>4634</v>
      </c>
    </row>
    <row r="218" spans="1:82" x14ac:dyDescent="0.3">
      <c r="A218" s="1">
        <v>191424040</v>
      </c>
      <c r="B218" s="124" t="s">
        <v>4161</v>
      </c>
      <c r="C218" t="s">
        <v>81</v>
      </c>
      <c r="D218" t="s">
        <v>763</v>
      </c>
      <c r="E218" s="30">
        <v>87.401069641113281</v>
      </c>
      <c r="F218" s="30">
        <v>86.11810302734375</v>
      </c>
      <c r="G218" s="30">
        <v>89.715888977050781</v>
      </c>
      <c r="H218" s="30">
        <v>85.840774536132813</v>
      </c>
      <c r="I218" s="1">
        <v>250</v>
      </c>
      <c r="J218" s="1" t="s">
        <v>3981</v>
      </c>
      <c r="K218" s="1">
        <v>5</v>
      </c>
      <c r="L218" t="s">
        <v>3878</v>
      </c>
      <c r="M218" t="s">
        <v>3914</v>
      </c>
      <c r="N218" t="s">
        <v>3919</v>
      </c>
      <c r="O218" t="s">
        <v>3923</v>
      </c>
      <c r="P218" s="148">
        <v>0.46875</v>
      </c>
      <c r="Q218" s="30">
        <v>50.956532350000003</v>
      </c>
      <c r="R218" s="30">
        <v>349.21875</v>
      </c>
      <c r="S218" s="1">
        <v>175</v>
      </c>
      <c r="T218" s="1">
        <v>85</v>
      </c>
      <c r="U218" s="148">
        <v>0.48571428656578058</v>
      </c>
      <c r="V218" s="148">
        <v>0.26229506731033331</v>
      </c>
      <c r="W218" s="149">
        <v>50.41424876</v>
      </c>
      <c r="X218" s="149"/>
      <c r="Y218" s="1">
        <v>85</v>
      </c>
      <c r="Z218" s="30">
        <v>89.754104614257813</v>
      </c>
      <c r="AA218" s="148">
        <v>0.505</v>
      </c>
      <c r="AB218" s="30">
        <v>51.6</v>
      </c>
      <c r="AC218" s="30">
        <v>351.5</v>
      </c>
      <c r="AD218" s="30">
        <v>87.736114501953125</v>
      </c>
      <c r="AE218" s="148">
        <v>0.33700000000000002</v>
      </c>
      <c r="AF218" s="30">
        <v>50.92</v>
      </c>
      <c r="AG218" s="30">
        <v>308.39999999999998</v>
      </c>
      <c r="AH218" s="30">
        <v>89.896751403808594</v>
      </c>
      <c r="AI218" s="148">
        <v>0.53400000000000003</v>
      </c>
      <c r="AJ218" s="30">
        <v>51.664233469999999</v>
      </c>
      <c r="AK218" s="30">
        <v>360.8</v>
      </c>
      <c r="AL218" s="30">
        <v>90.178001403808594</v>
      </c>
      <c r="AM218" s="148">
        <v>0.379</v>
      </c>
      <c r="AN218" s="30">
        <v>51.765097189999999</v>
      </c>
      <c r="AO218" s="30">
        <v>321.10000000000002</v>
      </c>
      <c r="AP218" s="148">
        <v>0.46875</v>
      </c>
      <c r="AQ218" s="30">
        <v>52.959154820000002</v>
      </c>
      <c r="AR218" s="30">
        <v>336.71875</v>
      </c>
      <c r="AS218" s="30">
        <v>175</v>
      </c>
      <c r="AT218" s="30">
        <v>85</v>
      </c>
      <c r="AU218" s="148">
        <v>0.48571428656578058</v>
      </c>
      <c r="AV218" s="30">
        <v>85.840774536132813</v>
      </c>
      <c r="AW218" s="148">
        <v>0.32786884903907781</v>
      </c>
      <c r="AX218" s="30">
        <v>50.473651629999999</v>
      </c>
      <c r="AY218" s="30">
        <v>298.36065673828131</v>
      </c>
      <c r="AZ218" s="30">
        <v>85</v>
      </c>
      <c r="BA218" s="30">
        <v>86.402610778808594</v>
      </c>
      <c r="BB218" s="148">
        <v>0.47899999999999998</v>
      </c>
      <c r="BC218" s="30">
        <v>50.69</v>
      </c>
      <c r="BD218" s="30">
        <v>333</v>
      </c>
      <c r="BE218" s="30">
        <v>84.224769592285156</v>
      </c>
      <c r="BF218" s="147">
        <v>0.29499999999999998</v>
      </c>
      <c r="BG218" s="30">
        <v>49.6</v>
      </c>
      <c r="BH218" s="30">
        <v>288.39999999999998</v>
      </c>
      <c r="BI218" s="30">
        <v>88.218681335449219</v>
      </c>
      <c r="BJ218" s="148">
        <v>0.45100000000000001</v>
      </c>
      <c r="BK218" s="30">
        <v>51.599854729999997</v>
      </c>
      <c r="BL218" s="30">
        <v>323</v>
      </c>
      <c r="BM218" s="30">
        <v>87.053520202636719</v>
      </c>
      <c r="BN218" s="148">
        <v>0.26300000000000001</v>
      </c>
      <c r="BO218" s="30">
        <v>51.026904330000001</v>
      </c>
      <c r="BP218" s="30">
        <v>275.8</v>
      </c>
      <c r="BQ218" s="148">
        <v>0.12</v>
      </c>
      <c r="BR218" s="148">
        <v>4.8000000000000001E-2</v>
      </c>
      <c r="BS218" s="148"/>
      <c r="BT218" s="148">
        <v>0.72</v>
      </c>
      <c r="BU218" s="148">
        <v>0.1</v>
      </c>
      <c r="BV218" s="148">
        <v>1.200000010430813E-2</v>
      </c>
      <c r="BW218" s="148"/>
      <c r="BX218" s="148">
        <v>0.128</v>
      </c>
      <c r="BY218" s="148">
        <v>0.38400000000000001</v>
      </c>
      <c r="BZ218" s="1"/>
      <c r="CA218" s="150">
        <v>12753.9404296875</v>
      </c>
      <c r="CB218" s="150">
        <v>13421.66</v>
      </c>
      <c r="CC218" s="124" t="s">
        <v>4161</v>
      </c>
      <c r="CD218" t="s">
        <v>4634</v>
      </c>
    </row>
    <row r="219" spans="1:82" x14ac:dyDescent="0.3">
      <c r="A219" s="1">
        <v>191424060</v>
      </c>
      <c r="B219" s="124" t="s">
        <v>4161</v>
      </c>
      <c r="C219" t="s">
        <v>81</v>
      </c>
      <c r="D219" t="s">
        <v>764</v>
      </c>
      <c r="E219" s="30">
        <v>88.659957885742188</v>
      </c>
      <c r="F219" s="30">
        <v>87.252433776855469</v>
      </c>
      <c r="G219" s="30">
        <v>83.995185852050781</v>
      </c>
      <c r="H219" s="30">
        <v>81.561759948730469</v>
      </c>
      <c r="I219" s="1">
        <v>253</v>
      </c>
      <c r="J219" s="1" t="s">
        <v>3981</v>
      </c>
      <c r="K219" s="1">
        <v>5</v>
      </c>
      <c r="L219" t="s">
        <v>3878</v>
      </c>
      <c r="M219" t="s">
        <v>3914</v>
      </c>
      <c r="N219" t="s">
        <v>3919</v>
      </c>
      <c r="O219" t="s">
        <v>3923</v>
      </c>
      <c r="P219" s="148">
        <v>0.54961830377578735</v>
      </c>
      <c r="Q219" s="30">
        <v>51.480184280000003</v>
      </c>
      <c r="R219" s="30">
        <v>348.85494995117188</v>
      </c>
      <c r="S219" s="1">
        <v>169</v>
      </c>
      <c r="T219" s="1">
        <v>54</v>
      </c>
      <c r="U219" s="148">
        <v>0.31952661275863647</v>
      </c>
      <c r="V219" s="148">
        <v>0.28571429848670959</v>
      </c>
      <c r="W219" s="149">
        <v>50.884247690000002</v>
      </c>
      <c r="X219" s="149"/>
      <c r="Y219" s="1">
        <v>54</v>
      </c>
      <c r="Z219" s="30">
        <v>85.524818420410156</v>
      </c>
      <c r="AA219" s="148">
        <v>0.60899999999999999</v>
      </c>
      <c r="AB219" s="30">
        <v>50.2</v>
      </c>
      <c r="AC219" s="30">
        <v>378.3</v>
      </c>
      <c r="AD219" s="30">
        <v>86.646392822265625</v>
      </c>
      <c r="AE219" s="148">
        <v>0.441</v>
      </c>
      <c r="AF219" s="30">
        <v>50.55</v>
      </c>
      <c r="AG219" s="30">
        <v>316.89999999999998</v>
      </c>
      <c r="AH219" s="30">
        <v>82.38946533203125</v>
      </c>
      <c r="AI219" s="148">
        <v>0.53100000000000003</v>
      </c>
      <c r="AJ219" s="30">
        <v>49.177714600000002</v>
      </c>
      <c r="AK219" s="30">
        <v>365.5</v>
      </c>
      <c r="AL219" s="30">
        <v>84.703788757324219</v>
      </c>
      <c r="AM219" s="148">
        <v>0.44900000000000001</v>
      </c>
      <c r="AN219" s="30">
        <v>49.902230420000002</v>
      </c>
      <c r="AO219" s="30">
        <v>340.6</v>
      </c>
      <c r="AP219" s="148">
        <v>0.49618321657180792</v>
      </c>
      <c r="AQ219" s="30">
        <v>49.380702370000002</v>
      </c>
      <c r="AR219" s="30">
        <v>325.19082641601563</v>
      </c>
      <c r="AS219" s="30">
        <v>169</v>
      </c>
      <c r="AT219" s="30">
        <v>54</v>
      </c>
      <c r="AU219" s="148">
        <v>0.31952661275863647</v>
      </c>
      <c r="AV219" s="30">
        <v>81.561759948730469</v>
      </c>
      <c r="AW219" s="148">
        <v>0.2380952388048172</v>
      </c>
      <c r="AX219" s="30">
        <v>48.021275639999999</v>
      </c>
      <c r="AY219" s="30"/>
      <c r="AZ219" s="30">
        <v>54</v>
      </c>
      <c r="BA219" s="30">
        <v>82.608558654785156</v>
      </c>
      <c r="BB219" s="148">
        <v>0.58700000000000008</v>
      </c>
      <c r="BC219" s="30">
        <v>48.85</v>
      </c>
      <c r="BD219" s="30">
        <v>363.6</v>
      </c>
      <c r="BE219" s="30">
        <v>81.262855529785156</v>
      </c>
      <c r="BF219" s="147">
        <v>0.33900000000000002</v>
      </c>
      <c r="BG219" s="30">
        <v>48.14</v>
      </c>
      <c r="BH219" s="30">
        <v>293.2</v>
      </c>
      <c r="BI219" s="30">
        <v>79.046150207519531</v>
      </c>
      <c r="BJ219" s="148">
        <v>0.505</v>
      </c>
      <c r="BK219" s="30">
        <v>47.131710689999998</v>
      </c>
      <c r="BL219" s="30">
        <v>333.5</v>
      </c>
      <c r="BM219" s="30">
        <v>79.967658996582031</v>
      </c>
      <c r="BN219" s="148">
        <v>0.31900000000000001</v>
      </c>
      <c r="BO219" s="30">
        <v>47.495499090000003</v>
      </c>
      <c r="BP219" s="30">
        <v>275.39999999999998</v>
      </c>
      <c r="BQ219" s="148">
        <v>9.5000000000000001E-2</v>
      </c>
      <c r="BR219" s="148">
        <v>7.1000000000000008E-2</v>
      </c>
      <c r="BS219" s="148"/>
      <c r="BT219" s="148">
        <v>0.74299999999999999</v>
      </c>
      <c r="BU219" s="148">
        <v>8.7000000000000008E-2</v>
      </c>
      <c r="BV219" s="148">
        <v>4.0000001899898052E-3</v>
      </c>
      <c r="BW219" s="148"/>
      <c r="BX219" s="148">
        <v>7.4999999999999997E-2</v>
      </c>
      <c r="BY219" s="148">
        <v>0.32400000000000001</v>
      </c>
      <c r="BZ219" s="1"/>
      <c r="CA219" s="150">
        <v>12342.25</v>
      </c>
      <c r="CB219" s="150">
        <v>12991.72</v>
      </c>
      <c r="CC219" s="124" t="s">
        <v>4161</v>
      </c>
      <c r="CD219" t="s">
        <v>4634</v>
      </c>
    </row>
    <row r="220" spans="1:82" x14ac:dyDescent="0.3">
      <c r="A220" s="1">
        <v>191424070</v>
      </c>
      <c r="B220" s="124" t="s">
        <v>4161</v>
      </c>
      <c r="C220" t="s">
        <v>81</v>
      </c>
      <c r="D220" t="s">
        <v>765</v>
      </c>
      <c r="E220" s="30">
        <v>94.699722290039063</v>
      </c>
      <c r="F220" s="30">
        <v>94.484977722167969</v>
      </c>
      <c r="G220" s="30">
        <v>90.439491271972656</v>
      </c>
      <c r="H220" s="30">
        <v>89.770957946777344</v>
      </c>
      <c r="I220" s="1">
        <v>322</v>
      </c>
      <c r="J220" s="1" t="s">
        <v>3981</v>
      </c>
      <c r="K220" s="1">
        <v>5</v>
      </c>
      <c r="L220" t="s">
        <v>3878</v>
      </c>
      <c r="M220" t="s">
        <v>3914</v>
      </c>
      <c r="N220" t="s">
        <v>3919</v>
      </c>
      <c r="O220" t="s">
        <v>3923</v>
      </c>
      <c r="P220" s="148">
        <v>0.62251657247543335</v>
      </c>
      <c r="Q220" s="30">
        <v>53.992502569999999</v>
      </c>
      <c r="R220" s="30">
        <v>373.50994873046881</v>
      </c>
      <c r="S220" s="1">
        <v>197</v>
      </c>
      <c r="T220" s="1">
        <v>90</v>
      </c>
      <c r="U220" s="148">
        <v>0.45685279369354248</v>
      </c>
      <c r="V220" s="148">
        <v>0.46000000834465032</v>
      </c>
      <c r="W220" s="149">
        <v>53.880998920000003</v>
      </c>
      <c r="X220" s="149">
        <v>338</v>
      </c>
      <c r="Y220" s="1">
        <v>90</v>
      </c>
      <c r="Z220" s="30">
        <v>95.493850708007813</v>
      </c>
      <c r="AA220" s="148">
        <v>0.61899999999999999</v>
      </c>
      <c r="AB220" s="30">
        <v>53.5</v>
      </c>
      <c r="AC220" s="30">
        <v>377.2</v>
      </c>
      <c r="AD220" s="30">
        <v>92.212791442871094</v>
      </c>
      <c r="AE220" s="148">
        <v>0.5</v>
      </c>
      <c r="AF220" s="30">
        <v>52.44</v>
      </c>
      <c r="AG220" s="30">
        <v>339.6</v>
      </c>
      <c r="AH220" s="30">
        <v>93.600425720214844</v>
      </c>
      <c r="AI220" s="148">
        <v>0.61199999999999999</v>
      </c>
      <c r="AJ220" s="30">
        <v>52.890942080000002</v>
      </c>
      <c r="AK220" s="30">
        <v>373.5</v>
      </c>
      <c r="AL220" s="30">
        <v>89.274528503417969</v>
      </c>
      <c r="AM220" s="148">
        <v>0.42899999999999999</v>
      </c>
      <c r="AN220" s="30">
        <v>51.457644960000003</v>
      </c>
      <c r="AO220" s="30">
        <v>322.60000000000002</v>
      </c>
      <c r="AP220" s="148">
        <v>0.56953644752502441</v>
      </c>
      <c r="AQ220" s="30">
        <v>53.411786939999999</v>
      </c>
      <c r="AR220" s="30">
        <v>347.01986694335938</v>
      </c>
      <c r="AS220" s="30">
        <v>198</v>
      </c>
      <c r="AT220" s="30">
        <v>91</v>
      </c>
      <c r="AU220" s="148">
        <v>0.45685279369354248</v>
      </c>
      <c r="AV220" s="30">
        <v>89.770957946777344</v>
      </c>
      <c r="AW220" s="148">
        <v>0.46000000834465032</v>
      </c>
      <c r="AX220" s="30">
        <v>52.726106809999997</v>
      </c>
      <c r="AY220" s="30">
        <v>302</v>
      </c>
      <c r="AZ220" s="30">
        <v>91</v>
      </c>
      <c r="BA220" s="30">
        <v>83.474594116210938</v>
      </c>
      <c r="BB220" s="148">
        <v>0.498</v>
      </c>
      <c r="BC220" s="30">
        <v>49.27</v>
      </c>
      <c r="BD220" s="30">
        <v>334.5</v>
      </c>
      <c r="BE220" s="30">
        <v>84.569648742675781</v>
      </c>
      <c r="BF220" s="147">
        <v>0.29899999999999999</v>
      </c>
      <c r="BG220" s="30">
        <v>49.77</v>
      </c>
      <c r="BH220" s="30">
        <v>284.5</v>
      </c>
      <c r="BI220" s="30">
        <v>80.736991882324219</v>
      </c>
      <c r="BJ220" s="148">
        <v>0.53900000000000003</v>
      </c>
      <c r="BK220" s="30">
        <v>47.955358699999998</v>
      </c>
      <c r="BL220" s="30">
        <v>338.8</v>
      </c>
      <c r="BM220" s="30">
        <v>82.08258056640625</v>
      </c>
      <c r="BN220" s="148">
        <v>0.33300000000000002</v>
      </c>
      <c r="BO220" s="30">
        <v>48.549520180000002</v>
      </c>
      <c r="BP220" s="30">
        <v>288.10000000000002</v>
      </c>
      <c r="BQ220" s="148">
        <v>5.8999999999999997E-2</v>
      </c>
      <c r="BR220" s="148">
        <v>6.5000000000000002E-2</v>
      </c>
      <c r="BS220" s="148"/>
      <c r="BT220" s="148">
        <v>0.80700000000000005</v>
      </c>
      <c r="BU220" s="148">
        <v>6.2E-2</v>
      </c>
      <c r="BV220" s="148">
        <v>6.0000000521540642E-3</v>
      </c>
      <c r="BW220" s="148"/>
      <c r="BX220" s="148">
        <v>7.8E-2</v>
      </c>
      <c r="BY220" s="148">
        <v>0.25600000000000001</v>
      </c>
      <c r="BZ220" s="1"/>
      <c r="CA220" s="150">
        <v>11021.1396484375</v>
      </c>
      <c r="CB220" s="150">
        <v>11840</v>
      </c>
      <c r="CC220" s="124" t="s">
        <v>4161</v>
      </c>
      <c r="CD220" t="s">
        <v>4634</v>
      </c>
    </row>
    <row r="221" spans="1:82" x14ac:dyDescent="0.3">
      <c r="A221" s="1">
        <v>191424080</v>
      </c>
      <c r="B221" s="124" t="s">
        <v>4161</v>
      </c>
      <c r="C221" t="s">
        <v>81</v>
      </c>
      <c r="D221" t="s">
        <v>766</v>
      </c>
      <c r="E221" s="30">
        <v>92.017219543457031</v>
      </c>
      <c r="F221" s="30">
        <v>88.530860900878906</v>
      </c>
      <c r="G221" s="30">
        <v>89.643112182617188</v>
      </c>
      <c r="H221" s="30">
        <v>88.043014526367188</v>
      </c>
      <c r="I221" s="1">
        <v>283</v>
      </c>
      <c r="J221" s="1" t="s">
        <v>3981</v>
      </c>
      <c r="K221" s="1">
        <v>5</v>
      </c>
      <c r="L221" t="s">
        <v>3878</v>
      </c>
      <c r="M221" t="s">
        <v>3914</v>
      </c>
      <c r="N221" t="s">
        <v>3919</v>
      </c>
      <c r="O221" t="s">
        <v>3923</v>
      </c>
      <c r="P221" s="148">
        <v>0.48148149251937872</v>
      </c>
      <c r="Q221" s="30">
        <v>52.876681400000002</v>
      </c>
      <c r="R221" s="30">
        <v>333.33334350585938</v>
      </c>
      <c r="S221" s="1">
        <v>192</v>
      </c>
      <c r="T221" s="1">
        <v>87</v>
      </c>
      <c r="U221" s="148">
        <v>0.453125</v>
      </c>
      <c r="V221" s="148">
        <v>0.30612245202064509</v>
      </c>
      <c r="W221" s="149">
        <v>51.413956929999998</v>
      </c>
      <c r="X221" s="149"/>
      <c r="Y221" s="1">
        <v>87</v>
      </c>
      <c r="Z221" s="30">
        <v>85.524818420410156</v>
      </c>
      <c r="AA221" s="148">
        <v>0.48499999999999999</v>
      </c>
      <c r="AB221" s="30">
        <v>50.2</v>
      </c>
      <c r="AC221" s="30">
        <v>351.9</v>
      </c>
      <c r="AD221" s="30">
        <v>84.997093200683594</v>
      </c>
      <c r="AE221" s="148">
        <v>0.32300000000000001</v>
      </c>
      <c r="AF221" s="30">
        <v>49.99</v>
      </c>
      <c r="AG221" s="30">
        <v>305.2</v>
      </c>
      <c r="AH221" s="30">
        <v>82.474983215332031</v>
      </c>
      <c r="AI221" s="148">
        <v>0.434</v>
      </c>
      <c r="AJ221" s="30">
        <v>49.206041220000003</v>
      </c>
      <c r="AK221" s="30">
        <v>326.8</v>
      </c>
      <c r="AL221" s="30">
        <v>81.348701477050781</v>
      </c>
      <c r="AM221" s="148">
        <v>0.28100000000000003</v>
      </c>
      <c r="AN221" s="30">
        <v>48.76050102</v>
      </c>
      <c r="AO221" s="30">
        <v>289.60000000000002</v>
      </c>
      <c r="AP221" s="148">
        <v>0.4444444477558136</v>
      </c>
      <c r="AQ221" s="30">
        <v>52.913628430000003</v>
      </c>
      <c r="AR221" s="30">
        <v>317.77777099609381</v>
      </c>
      <c r="AS221" s="30">
        <v>192</v>
      </c>
      <c r="AT221" s="30">
        <v>87</v>
      </c>
      <c r="AU221" s="148">
        <v>0.453125</v>
      </c>
      <c r="AV221" s="30">
        <v>88.043014526367188</v>
      </c>
      <c r="AW221" s="148">
        <v>0.2040816396474838</v>
      </c>
      <c r="AX221" s="30">
        <v>51.73579307</v>
      </c>
      <c r="AY221" s="30"/>
      <c r="AZ221" s="30">
        <v>87</v>
      </c>
      <c r="BA221" s="30">
        <v>84.876739501953125</v>
      </c>
      <c r="BB221" s="148">
        <v>0.442</v>
      </c>
      <c r="BC221" s="30">
        <v>49.95</v>
      </c>
      <c r="BD221" s="30">
        <v>318.89999999999998</v>
      </c>
      <c r="BE221" s="30">
        <v>82.561233520507813</v>
      </c>
      <c r="BF221" s="147">
        <v>0.28100000000000003</v>
      </c>
      <c r="BG221" s="30">
        <v>48.78</v>
      </c>
      <c r="BH221" s="30">
        <v>261.5</v>
      </c>
      <c r="BI221" s="30">
        <v>85.890945434570313</v>
      </c>
      <c r="BJ221" s="148">
        <v>0.36399999999999999</v>
      </c>
      <c r="BK221" s="30">
        <v>50.465961800000002</v>
      </c>
      <c r="BL221" s="30">
        <v>291.39999999999998</v>
      </c>
      <c r="BM221" s="30">
        <v>82.801445007324219</v>
      </c>
      <c r="BN221" s="148">
        <v>0.188</v>
      </c>
      <c r="BO221" s="30">
        <v>48.907782099999999</v>
      </c>
      <c r="BP221" s="30">
        <v>233.3</v>
      </c>
      <c r="BQ221" s="148">
        <v>0.12</v>
      </c>
      <c r="BR221" s="148">
        <v>7.3999999999999996E-2</v>
      </c>
      <c r="BS221" s="148"/>
      <c r="BT221" s="148">
        <v>0.71399999999999997</v>
      </c>
      <c r="BU221" s="148">
        <v>8.1000000000000003E-2</v>
      </c>
      <c r="BV221" s="148">
        <v>1.099999994039536E-2</v>
      </c>
      <c r="BW221" s="148"/>
      <c r="BX221" s="148">
        <v>0.10199999999999999</v>
      </c>
      <c r="BY221" s="148">
        <v>0.28799999999999998</v>
      </c>
      <c r="BZ221" s="1"/>
      <c r="CA221" s="150">
        <v>12278.9296875</v>
      </c>
      <c r="CB221" s="150">
        <v>12904.25</v>
      </c>
      <c r="CC221" s="124" t="s">
        <v>4161</v>
      </c>
      <c r="CD221" t="s">
        <v>4634</v>
      </c>
    </row>
    <row r="222" spans="1:82" x14ac:dyDescent="0.3">
      <c r="A222" s="1">
        <v>191424090</v>
      </c>
      <c r="B222" s="124" t="s">
        <v>4161</v>
      </c>
      <c r="C222" t="s">
        <v>81</v>
      </c>
      <c r="D222" t="s">
        <v>767</v>
      </c>
      <c r="E222" s="30">
        <v>87.859474182128906</v>
      </c>
      <c r="F222" s="30">
        <v>82.475349426269531</v>
      </c>
      <c r="G222" s="30">
        <v>87.743370056152344</v>
      </c>
      <c r="H222" s="30">
        <v>84.255561828613281</v>
      </c>
      <c r="I222" s="1">
        <v>328</v>
      </c>
      <c r="J222" s="1" t="s">
        <v>3981</v>
      </c>
      <c r="K222" s="1">
        <v>5</v>
      </c>
      <c r="L222" t="s">
        <v>3878</v>
      </c>
      <c r="M222" t="s">
        <v>3914</v>
      </c>
      <c r="N222" t="s">
        <v>3919</v>
      </c>
      <c r="O222" t="s">
        <v>3923</v>
      </c>
      <c r="P222" s="148">
        <v>0.63218390941619873</v>
      </c>
      <c r="Q222" s="30">
        <v>51.147212799999998</v>
      </c>
      <c r="R222" s="30">
        <v>378.73562622070313</v>
      </c>
      <c r="S222" s="1">
        <v>209</v>
      </c>
      <c r="T222" s="1">
        <v>65</v>
      </c>
      <c r="U222" s="148">
        <v>0.31100478768348688</v>
      </c>
      <c r="V222" s="148">
        <v>0.27906978130340582</v>
      </c>
      <c r="W222" s="149">
        <v>48.904899020000002</v>
      </c>
      <c r="X222" s="149"/>
      <c r="Y222" s="1">
        <v>65</v>
      </c>
      <c r="Z222" s="30">
        <v>87.337371826171875</v>
      </c>
      <c r="AA222" s="148">
        <v>0.73799999999999999</v>
      </c>
      <c r="AB222" s="30">
        <v>50.8</v>
      </c>
      <c r="AC222" s="30">
        <v>400</v>
      </c>
      <c r="AD222" s="30">
        <v>84.231346130371094</v>
      </c>
      <c r="AE222" s="148">
        <v>0.54200000000000004</v>
      </c>
      <c r="AF222" s="30">
        <v>49.73</v>
      </c>
      <c r="AG222" s="30">
        <v>345.8</v>
      </c>
      <c r="AH222" s="30">
        <v>85.827850341796875</v>
      </c>
      <c r="AI222" s="148">
        <v>0.64400000000000002</v>
      </c>
      <c r="AJ222" s="30">
        <v>50.316557029999998</v>
      </c>
      <c r="AK222" s="30">
        <v>382.4</v>
      </c>
      <c r="AL222" s="30">
        <v>84.925003051757813</v>
      </c>
      <c r="AM222" s="148">
        <v>0.52200000000000002</v>
      </c>
      <c r="AN222" s="30">
        <v>49.977508389999997</v>
      </c>
      <c r="AO222" s="30">
        <v>350.7</v>
      </c>
      <c r="AP222" s="148">
        <v>0.56000000238418579</v>
      </c>
      <c r="AQ222" s="30">
        <v>51.725291079999998</v>
      </c>
      <c r="AR222" s="30">
        <v>357.14285278320313</v>
      </c>
      <c r="AS222" s="30">
        <v>210</v>
      </c>
      <c r="AT222" s="30">
        <v>65</v>
      </c>
      <c r="AU222" s="148">
        <v>0.31100478768348688</v>
      </c>
      <c r="AV222" s="30">
        <v>84.255561828613281</v>
      </c>
      <c r="AW222" s="148">
        <v>0.2045454531908035</v>
      </c>
      <c r="AX222" s="30">
        <v>49.565138959999999</v>
      </c>
      <c r="AY222" s="30"/>
      <c r="AZ222" s="30">
        <v>65</v>
      </c>
      <c r="BA222" s="30">
        <v>86.32012939453125</v>
      </c>
      <c r="BB222" s="148">
        <v>0.66799999999999993</v>
      </c>
      <c r="BC222" s="30">
        <v>50.65</v>
      </c>
      <c r="BD222" s="30">
        <v>383.2</v>
      </c>
      <c r="BE222" s="30">
        <v>84.062469482421875</v>
      </c>
      <c r="BF222" s="147">
        <v>0.45800000000000002</v>
      </c>
      <c r="BG222" s="30">
        <v>49.52</v>
      </c>
      <c r="BH222" s="30">
        <v>315.3</v>
      </c>
      <c r="BI222" s="30">
        <v>87.788330078125</v>
      </c>
      <c r="BJ222" s="148">
        <v>0.60199999999999998</v>
      </c>
      <c r="BK222" s="30">
        <v>51.39022018</v>
      </c>
      <c r="BL222" s="30">
        <v>371.3</v>
      </c>
      <c r="BM222" s="30">
        <v>86.301155090332031</v>
      </c>
      <c r="BN222" s="148">
        <v>0.47799999999999998</v>
      </c>
      <c r="BO222" s="30">
        <v>50.651945259999998</v>
      </c>
      <c r="BP222" s="30">
        <v>328.4</v>
      </c>
      <c r="BQ222" s="148">
        <v>4.5999999999999999E-2</v>
      </c>
      <c r="BR222" s="148">
        <v>9.8000000000000004E-2</v>
      </c>
      <c r="BS222" s="148">
        <v>1.4999999999999999E-2</v>
      </c>
      <c r="BT222" s="148">
        <v>0.76200000000000001</v>
      </c>
      <c r="BU222" s="148">
        <v>7.2999999999999995E-2</v>
      </c>
      <c r="BV222" s="148">
        <v>6.0000000521540642E-3</v>
      </c>
      <c r="BW222" s="148">
        <v>6.7000000000000004E-2</v>
      </c>
      <c r="BX222" s="148">
        <v>4.9000000000000002E-2</v>
      </c>
      <c r="BY222" s="148">
        <v>0.161</v>
      </c>
      <c r="BZ222" s="1"/>
      <c r="CA222" s="150">
        <v>11370.509765625</v>
      </c>
      <c r="CB222" s="150">
        <v>11948.38</v>
      </c>
      <c r="CC222" s="124" t="s">
        <v>4161</v>
      </c>
      <c r="CD222" t="s">
        <v>4634</v>
      </c>
    </row>
    <row r="223" spans="1:82" x14ac:dyDescent="0.3">
      <c r="A223" s="1">
        <v>191425000</v>
      </c>
      <c r="B223" s="124" t="s">
        <v>4161</v>
      </c>
      <c r="C223" t="s">
        <v>81</v>
      </c>
      <c r="D223" t="s">
        <v>768</v>
      </c>
      <c r="E223" s="30">
        <v>83.241676330566406</v>
      </c>
      <c r="F223" s="30">
        <v>85.825996398925781</v>
      </c>
      <c r="G223" s="30">
        <v>81.6534423828125</v>
      </c>
      <c r="H223" s="30">
        <v>80.853782653808594</v>
      </c>
      <c r="I223" s="1">
        <v>297</v>
      </c>
      <c r="J223" s="1" t="s">
        <v>3981</v>
      </c>
      <c r="K223" s="1">
        <v>5</v>
      </c>
      <c r="L223" t="s">
        <v>3878</v>
      </c>
      <c r="M223" t="s">
        <v>3914</v>
      </c>
      <c r="N223" t="s">
        <v>3919</v>
      </c>
      <c r="O223" t="s">
        <v>3923</v>
      </c>
      <c r="P223" s="148">
        <v>0.43624159693717962</v>
      </c>
      <c r="Q223" s="30">
        <v>49.226379530000003</v>
      </c>
      <c r="R223" s="30">
        <v>332.21475219726563</v>
      </c>
      <c r="S223" s="1">
        <v>211</v>
      </c>
      <c r="T223" s="1">
        <v>70</v>
      </c>
      <c r="U223" s="148">
        <v>0.33175355195999151</v>
      </c>
      <c r="V223" s="148">
        <v>0.3404255211353302</v>
      </c>
      <c r="W223" s="149">
        <v>50.293216829999999</v>
      </c>
      <c r="X223" s="149">
        <v>300</v>
      </c>
      <c r="Y223" s="1">
        <v>70</v>
      </c>
      <c r="Z223" s="30">
        <v>83.712272644042969</v>
      </c>
      <c r="AA223" s="148">
        <v>0.58599999999999997</v>
      </c>
      <c r="AB223" s="30">
        <v>49.6</v>
      </c>
      <c r="AC223" s="30">
        <v>362.6</v>
      </c>
      <c r="AD223" s="30">
        <v>81.050544738769531</v>
      </c>
      <c r="AE223" s="148">
        <v>0.41499999999999998</v>
      </c>
      <c r="AF223" s="30">
        <v>48.65</v>
      </c>
      <c r="AG223" s="30">
        <v>309.8</v>
      </c>
      <c r="AH223" s="30">
        <v>84.470947265625</v>
      </c>
      <c r="AI223" s="148">
        <v>0.51200000000000001</v>
      </c>
      <c r="AJ223" s="30">
        <v>49.867131919999999</v>
      </c>
      <c r="AK223" s="30">
        <v>353.5</v>
      </c>
      <c r="AL223" s="30">
        <v>83.085647583007813</v>
      </c>
      <c r="AM223" s="148">
        <v>0.32900000000000001</v>
      </c>
      <c r="AN223" s="30">
        <v>49.35158062</v>
      </c>
      <c r="AO223" s="30">
        <v>303.89999999999998</v>
      </c>
      <c r="AP223" s="148">
        <v>0.43243244290351868</v>
      </c>
      <c r="AQ223" s="30">
        <v>47.915878460000002</v>
      </c>
      <c r="AR223" s="30">
        <v>309.45947265625</v>
      </c>
      <c r="AS223" s="30">
        <v>210</v>
      </c>
      <c r="AT223" s="30">
        <v>70</v>
      </c>
      <c r="AU223" s="148">
        <v>0.33175355195999151</v>
      </c>
      <c r="AV223" s="30">
        <v>80.853782653808594</v>
      </c>
      <c r="AW223" s="148">
        <v>0.2127659618854523</v>
      </c>
      <c r="AX223" s="30">
        <v>47.615519120000002</v>
      </c>
      <c r="AY223" s="30"/>
      <c r="AZ223" s="30">
        <v>70</v>
      </c>
      <c r="BA223" s="30">
        <v>82.608558654785156</v>
      </c>
      <c r="BB223" s="148">
        <v>0.51400000000000001</v>
      </c>
      <c r="BC223" s="30">
        <v>48.85</v>
      </c>
      <c r="BD223" s="30">
        <v>326.10000000000002</v>
      </c>
      <c r="BE223" s="30">
        <v>80.309371948242188</v>
      </c>
      <c r="BF223" s="147">
        <v>0.28000000000000003</v>
      </c>
      <c r="BG223" s="30">
        <v>47.67</v>
      </c>
      <c r="BH223" s="30">
        <v>257.3</v>
      </c>
      <c r="BI223" s="30">
        <v>88.701133728027344</v>
      </c>
      <c r="BJ223" s="148">
        <v>0.439</v>
      </c>
      <c r="BK223" s="30">
        <v>51.834868790000002</v>
      </c>
      <c r="BL223" s="30">
        <v>307</v>
      </c>
      <c r="BM223" s="30">
        <v>87.477127075195313</v>
      </c>
      <c r="BN223" s="148">
        <v>0.26</v>
      </c>
      <c r="BO223" s="30">
        <v>51.2380207</v>
      </c>
      <c r="BP223" s="30">
        <v>248.1</v>
      </c>
      <c r="BQ223" s="148"/>
      <c r="BR223" s="148">
        <v>5.7000000000000002E-2</v>
      </c>
      <c r="BS223" s="148"/>
      <c r="BT223" s="148">
        <v>0.88600000000000001</v>
      </c>
      <c r="BU223" s="148">
        <v>3.4000000000000002E-2</v>
      </c>
      <c r="BV223" s="148">
        <v>2.400000020861626E-2</v>
      </c>
      <c r="BW223" s="148"/>
      <c r="BX223" s="148">
        <v>8.7000000000000008E-2</v>
      </c>
      <c r="BY223" s="148">
        <v>0.23100000000000001</v>
      </c>
      <c r="BZ223" s="1"/>
      <c r="CA223" s="150">
        <v>11258.58984375</v>
      </c>
      <c r="CB223" s="150">
        <v>11893.58</v>
      </c>
      <c r="CC223" s="124" t="s">
        <v>4161</v>
      </c>
      <c r="CD223" t="s">
        <v>4634</v>
      </c>
    </row>
    <row r="224" spans="1:82" x14ac:dyDescent="0.3">
      <c r="A224" s="1">
        <v>191443000</v>
      </c>
      <c r="B224" s="124" t="s">
        <v>4162</v>
      </c>
      <c r="C224" t="s">
        <v>82</v>
      </c>
      <c r="D224" t="s">
        <v>769</v>
      </c>
      <c r="E224" s="30">
        <v>84.488624572753906</v>
      </c>
      <c r="F224" s="30">
        <v>86.645225524902344</v>
      </c>
      <c r="G224" s="30">
        <v>87.831924438476563</v>
      </c>
      <c r="H224" s="30">
        <v>88.30126953125</v>
      </c>
      <c r="I224" s="1">
        <v>173</v>
      </c>
      <c r="J224" s="1">
        <v>6</v>
      </c>
      <c r="K224" s="1">
        <v>8</v>
      </c>
      <c r="L224" t="s">
        <v>3878</v>
      </c>
      <c r="M224" t="s">
        <v>3914</v>
      </c>
      <c r="N224" t="s">
        <v>3917</v>
      </c>
      <c r="O224" t="s">
        <v>3921</v>
      </c>
      <c r="P224" s="148">
        <v>0.39751553535461431</v>
      </c>
      <c r="Q224" s="30">
        <v>49.745063799999997</v>
      </c>
      <c r="R224" s="30">
        <v>328.57144165039063</v>
      </c>
      <c r="S224" s="1">
        <v>344</v>
      </c>
      <c r="T224" s="1">
        <v>187</v>
      </c>
      <c r="U224" s="148">
        <v>0.54360467195510864</v>
      </c>
      <c r="V224" s="148">
        <v>0.26506024599075317</v>
      </c>
      <c r="W224" s="149">
        <v>50.632657770000002</v>
      </c>
      <c r="X224" s="149">
        <v>298.795166015625</v>
      </c>
      <c r="Y224" s="1">
        <v>187</v>
      </c>
      <c r="Z224" s="30">
        <v>86.733184814453125</v>
      </c>
      <c r="AA224" s="148">
        <v>0.41299999999999998</v>
      </c>
      <c r="AB224" s="30">
        <v>50.6</v>
      </c>
      <c r="AC224" s="30">
        <v>331.8</v>
      </c>
      <c r="AD224" s="30">
        <v>87.824470520019531</v>
      </c>
      <c r="AE224" s="148">
        <v>0.38200000000000001</v>
      </c>
      <c r="AF224" s="30">
        <v>50.95</v>
      </c>
      <c r="AG224" s="30">
        <v>318.60000000000002</v>
      </c>
      <c r="AH224" s="30">
        <v>84.498603820800781</v>
      </c>
      <c r="AI224" s="148">
        <v>0.43200000000000011</v>
      </c>
      <c r="AJ224" s="30">
        <v>49.876292939999999</v>
      </c>
      <c r="AK224" s="30">
        <v>342.6</v>
      </c>
      <c r="AL224" s="30">
        <v>83.21728515625</v>
      </c>
      <c r="AM224" s="148">
        <v>0.26300000000000001</v>
      </c>
      <c r="AN224" s="30">
        <v>49.396375859999999</v>
      </c>
      <c r="AO224" s="30">
        <v>304.2</v>
      </c>
      <c r="AP224" s="148">
        <v>0.37888199090957642</v>
      </c>
      <c r="AQ224" s="30">
        <v>51.780682820000003</v>
      </c>
      <c r="AR224" s="30">
        <v>310.55902099609381</v>
      </c>
      <c r="AS224" s="30">
        <v>345</v>
      </c>
      <c r="AT224" s="30">
        <v>188</v>
      </c>
      <c r="AU224" s="148">
        <v>0.54360467195510864</v>
      </c>
      <c r="AV224" s="30">
        <v>88.30126953125</v>
      </c>
      <c r="AW224" s="148">
        <v>0.26506024599075317</v>
      </c>
      <c r="AX224" s="30">
        <v>51.88380059</v>
      </c>
      <c r="AY224" s="30">
        <v>275.90362548828131</v>
      </c>
      <c r="AZ224" s="30">
        <v>188</v>
      </c>
      <c r="BA224" s="30">
        <v>87.722282409667969</v>
      </c>
      <c r="BB224" s="148">
        <v>0.39100000000000001</v>
      </c>
      <c r="BC224" s="30">
        <v>51.33</v>
      </c>
      <c r="BD224" s="30">
        <v>312.3</v>
      </c>
      <c r="BE224" s="30">
        <v>87.977867126464844</v>
      </c>
      <c r="BF224" s="147">
        <v>0.32400000000000001</v>
      </c>
      <c r="BG224" s="30">
        <v>51.45</v>
      </c>
      <c r="BH224" s="30">
        <v>290.2</v>
      </c>
      <c r="BI224" s="30">
        <v>87.742416381835938</v>
      </c>
      <c r="BJ224" s="148">
        <v>0.41</v>
      </c>
      <c r="BK224" s="30">
        <v>51.367855200000001</v>
      </c>
      <c r="BL224" s="30">
        <v>314.8</v>
      </c>
      <c r="BM224" s="30">
        <v>86.992362976074219</v>
      </c>
      <c r="BN224" s="148">
        <v>0.24199999999999999</v>
      </c>
      <c r="BO224" s="30">
        <v>50.996424869999998</v>
      </c>
      <c r="BP224" s="30">
        <v>265.3</v>
      </c>
      <c r="BQ224" s="148"/>
      <c r="BR224" s="148">
        <v>2.9000000000000001E-2</v>
      </c>
      <c r="BS224" s="148"/>
      <c r="BT224" s="148">
        <v>0.93600000000000005</v>
      </c>
      <c r="BU224" s="148">
        <v>2.9000000000000001E-2</v>
      </c>
      <c r="BV224" s="148">
        <v>6.0000000521540642E-3</v>
      </c>
      <c r="BW224" s="148"/>
      <c r="BX224" s="148">
        <v>0.156</v>
      </c>
      <c r="BY224" s="148">
        <v>0.44600000000000001</v>
      </c>
      <c r="BZ224" s="1"/>
      <c r="CA224" s="150">
        <v>9682.4404296875</v>
      </c>
      <c r="CB224" s="150">
        <v>9875.74</v>
      </c>
      <c r="CC224" s="124" t="s">
        <v>4162</v>
      </c>
      <c r="CD224" t="s">
        <v>4633</v>
      </c>
    </row>
    <row r="225" spans="1:82" x14ac:dyDescent="0.3">
      <c r="A225" s="1">
        <v>191444020</v>
      </c>
      <c r="B225" s="124" t="s">
        <v>4162</v>
      </c>
      <c r="C225" t="s">
        <v>82</v>
      </c>
      <c r="D225" t="s">
        <v>770</v>
      </c>
      <c r="E225" s="30">
        <v>79.998794555664063</v>
      </c>
      <c r="F225" s="30">
        <v>79.459388732910156</v>
      </c>
      <c r="G225" s="30">
        <v>84.867469787597656</v>
      </c>
      <c r="H225" s="30">
        <v>84.027168273925781</v>
      </c>
      <c r="I225" s="1">
        <v>330</v>
      </c>
      <c r="J225" s="1" t="s">
        <v>3981</v>
      </c>
      <c r="K225" s="1">
        <v>5</v>
      </c>
      <c r="L225" t="s">
        <v>3878</v>
      </c>
      <c r="M225" t="s">
        <v>3914</v>
      </c>
      <c r="N225" t="s">
        <v>3917</v>
      </c>
      <c r="O225" t="s">
        <v>3921</v>
      </c>
      <c r="P225" s="148">
        <v>0.34193548560142523</v>
      </c>
      <c r="Q225" s="30">
        <v>47.87746173</v>
      </c>
      <c r="R225" s="30">
        <v>294.83871459960938</v>
      </c>
      <c r="S225" s="1">
        <v>155</v>
      </c>
      <c r="T225" s="1">
        <v>92</v>
      </c>
      <c r="U225" s="148">
        <v>0.59354835748672485</v>
      </c>
      <c r="V225" s="148">
        <v>0.26136362552642822</v>
      </c>
      <c r="W225" s="149">
        <v>47.655258770000003</v>
      </c>
      <c r="X225" s="149">
        <v>262.5</v>
      </c>
      <c r="Y225" s="1">
        <v>92</v>
      </c>
      <c r="Z225" s="30">
        <v>81.2955322265625</v>
      </c>
      <c r="AA225" s="148">
        <v>0.44800000000000001</v>
      </c>
      <c r="AB225" s="30">
        <v>48.8</v>
      </c>
      <c r="AC225" s="30">
        <v>330.7</v>
      </c>
      <c r="AD225" s="30">
        <v>79.165626525878906</v>
      </c>
      <c r="AE225" s="148">
        <v>0.373</v>
      </c>
      <c r="AF225" s="30">
        <v>48.01</v>
      </c>
      <c r="AG225" s="30">
        <v>310.8</v>
      </c>
      <c r="AH225" s="30">
        <v>82.913093566894531</v>
      </c>
      <c r="AI225" s="148">
        <v>0.47899999999999998</v>
      </c>
      <c r="AJ225" s="30">
        <v>49.351149909999997</v>
      </c>
      <c r="AK225" s="30">
        <v>331.3</v>
      </c>
      <c r="AL225" s="30">
        <v>80.381912231445313</v>
      </c>
      <c r="AM225" s="148">
        <v>0.44900000000000001</v>
      </c>
      <c r="AN225" s="30">
        <v>48.431504089999997</v>
      </c>
      <c r="AO225" s="30">
        <v>318.39999999999998</v>
      </c>
      <c r="AP225" s="148">
        <v>0.35483869910240168</v>
      </c>
      <c r="AQ225" s="30">
        <v>49.926335799999997</v>
      </c>
      <c r="AR225" s="30">
        <v>285.80645751953131</v>
      </c>
      <c r="AS225" s="30">
        <v>155</v>
      </c>
      <c r="AT225" s="30">
        <v>92</v>
      </c>
      <c r="AU225" s="148">
        <v>0.59354835748672485</v>
      </c>
      <c r="AV225" s="30">
        <v>84.027168273925781</v>
      </c>
      <c r="AW225" s="148">
        <v>0.25</v>
      </c>
      <c r="AX225" s="30">
        <v>49.43424418</v>
      </c>
      <c r="AY225" s="30">
        <v>255.68182373046881</v>
      </c>
      <c r="AZ225" s="30">
        <v>92</v>
      </c>
      <c r="BA225" s="30">
        <v>88.031578063964844</v>
      </c>
      <c r="BB225" s="148">
        <v>0.48499999999999999</v>
      </c>
      <c r="BC225" s="30">
        <v>51.48</v>
      </c>
      <c r="BD225" s="30">
        <v>324.5</v>
      </c>
      <c r="BE225" s="30">
        <v>87.551841735839844</v>
      </c>
      <c r="BF225" s="147">
        <v>0.41199999999999998</v>
      </c>
      <c r="BG225" s="30">
        <v>51.24</v>
      </c>
      <c r="BH225" s="30">
        <v>299</v>
      </c>
      <c r="BI225" s="30">
        <v>87.133247375488281</v>
      </c>
      <c r="BJ225" s="148">
        <v>0.51500000000000001</v>
      </c>
      <c r="BK225" s="30">
        <v>51.071114880000003</v>
      </c>
      <c r="BL225" s="30">
        <v>335</v>
      </c>
      <c r="BM225" s="30">
        <v>87.500923156738281</v>
      </c>
      <c r="BN225" s="148">
        <v>0.44900000000000001</v>
      </c>
      <c r="BO225" s="30">
        <v>51.249880949999998</v>
      </c>
      <c r="BP225" s="30">
        <v>320.39999999999998</v>
      </c>
      <c r="BQ225" s="148"/>
      <c r="BR225" s="148">
        <v>0.03</v>
      </c>
      <c r="BS225" s="148"/>
      <c r="BT225" s="148">
        <v>0.93900000000000006</v>
      </c>
      <c r="BU225" s="148"/>
      <c r="BV225" s="148">
        <v>2.999999932944775E-2</v>
      </c>
      <c r="BW225" s="148"/>
      <c r="BX225" s="148">
        <v>0.20599999999999999</v>
      </c>
      <c r="BY225" s="148">
        <v>0.46</v>
      </c>
      <c r="BZ225" s="1"/>
      <c r="CA225" s="150">
        <v>9586.919921875</v>
      </c>
      <c r="CB225" s="150">
        <v>9906.2000000000007</v>
      </c>
      <c r="CC225" s="124" t="s">
        <v>4162</v>
      </c>
      <c r="CD225" t="s">
        <v>4634</v>
      </c>
    </row>
    <row r="226" spans="1:82" x14ac:dyDescent="0.3">
      <c r="A226" s="1">
        <v>191474020</v>
      </c>
      <c r="B226" s="124" t="s">
        <v>4163</v>
      </c>
      <c r="C226" t="s">
        <v>83</v>
      </c>
      <c r="D226" t="s">
        <v>771</v>
      </c>
      <c r="E226" s="30">
        <v>86.601043701171875</v>
      </c>
      <c r="F226" s="30">
        <v>88.861137390136719</v>
      </c>
      <c r="G226" s="30">
        <v>83.326164245605469</v>
      </c>
      <c r="H226" s="30">
        <v>85.170310974121094</v>
      </c>
      <c r="I226" s="1">
        <v>134</v>
      </c>
      <c r="J226" s="1" t="s">
        <v>4733</v>
      </c>
      <c r="K226" s="1">
        <v>8</v>
      </c>
      <c r="L226" t="s">
        <v>3878</v>
      </c>
      <c r="M226" t="s">
        <v>3914</v>
      </c>
      <c r="N226" t="s">
        <v>3917</v>
      </c>
      <c r="O226" t="s">
        <v>3921</v>
      </c>
      <c r="P226" s="148">
        <v>0.49315068125724792</v>
      </c>
      <c r="Q226" s="30">
        <v>50.62375179</v>
      </c>
      <c r="R226" s="30">
        <v>360.27398681640631</v>
      </c>
      <c r="S226" s="1">
        <v>91</v>
      </c>
      <c r="T226" s="1">
        <v>36</v>
      </c>
      <c r="U226" s="148">
        <v>0.39560440182685852</v>
      </c>
      <c r="V226" s="148">
        <v>0.26923078298568731</v>
      </c>
      <c r="W226" s="149">
        <v>51.55080238</v>
      </c>
      <c r="X226" s="149"/>
      <c r="Y226" s="1">
        <v>36</v>
      </c>
      <c r="Z226" s="30">
        <v>89.149925231933594</v>
      </c>
      <c r="AA226" s="148">
        <v>0.65599999999999992</v>
      </c>
      <c r="AB226" s="30">
        <v>51.4</v>
      </c>
      <c r="AC226" s="30">
        <v>386.9</v>
      </c>
      <c r="AD226" s="30">
        <v>86.940910339355469</v>
      </c>
      <c r="AE226" s="148">
        <v>0.55600000000000005</v>
      </c>
      <c r="AF226" s="30">
        <v>50.65</v>
      </c>
      <c r="AG226" s="30">
        <v>359.3</v>
      </c>
      <c r="AH226" s="30">
        <v>89.403053283691406</v>
      </c>
      <c r="AI226" s="148">
        <v>0.56299999999999994</v>
      </c>
      <c r="AJ226" s="30">
        <v>51.500714600000002</v>
      </c>
      <c r="AK226" s="30">
        <v>373.4</v>
      </c>
      <c r="AL226" s="30">
        <v>88.083229064941406</v>
      </c>
      <c r="AM226" s="148">
        <v>0.46700000000000003</v>
      </c>
      <c r="AN226" s="30">
        <v>51.052248859999999</v>
      </c>
      <c r="AO226" s="30">
        <v>350</v>
      </c>
      <c r="AP226" s="148">
        <v>0.4109589159488678</v>
      </c>
      <c r="AQ226" s="30">
        <v>48.962211449999998</v>
      </c>
      <c r="AR226" s="30">
        <v>310.95889282226563</v>
      </c>
      <c r="AS226" s="30">
        <v>91</v>
      </c>
      <c r="AT226" s="30">
        <v>36</v>
      </c>
      <c r="AU226" s="148">
        <v>0.39560440182685852</v>
      </c>
      <c r="AV226" s="30">
        <v>85.170310974121094</v>
      </c>
      <c r="AW226" s="148">
        <v>0.3461538553237915</v>
      </c>
      <c r="AX226" s="30">
        <v>50.089396870000002</v>
      </c>
      <c r="AY226" s="30"/>
      <c r="AZ226" s="30">
        <v>36</v>
      </c>
      <c r="BA226" s="30">
        <v>83.124053955078125</v>
      </c>
      <c r="BB226" s="148">
        <v>0.55000000000000004</v>
      </c>
      <c r="BC226" s="30">
        <v>49.1</v>
      </c>
      <c r="BD226" s="30">
        <v>355</v>
      </c>
      <c r="BE226" s="30">
        <v>86.537490844726563</v>
      </c>
      <c r="BF226" s="147">
        <v>0.46200000000000002</v>
      </c>
      <c r="BG226" s="30">
        <v>50.74</v>
      </c>
      <c r="BH226" s="30">
        <v>338.5</v>
      </c>
      <c r="BI226" s="30">
        <v>85.2862548828125</v>
      </c>
      <c r="BJ226" s="148">
        <v>0.39100000000000001</v>
      </c>
      <c r="BK226" s="30">
        <v>50.17140431</v>
      </c>
      <c r="BL226" s="30">
        <v>300</v>
      </c>
      <c r="BM226" s="30">
        <v>87.191787719726563</v>
      </c>
      <c r="BN226" s="148">
        <v>0.33300000000000002</v>
      </c>
      <c r="BO226" s="30">
        <v>51.095814160000003</v>
      </c>
      <c r="BP226" s="30">
        <v>280</v>
      </c>
      <c r="BQ226" s="148"/>
      <c r="BR226" s="148"/>
      <c r="BS226" s="148"/>
      <c r="BT226" s="148">
        <v>0.93300000000000005</v>
      </c>
      <c r="BU226" s="148"/>
      <c r="BV226" s="148">
        <v>6.7000001668930054E-2</v>
      </c>
      <c r="BW226" s="148"/>
      <c r="BX226" s="148">
        <v>0.14899999999999999</v>
      </c>
      <c r="BY226" s="148">
        <v>0.32500000000000001</v>
      </c>
      <c r="BZ226" s="1"/>
      <c r="CA226" s="150">
        <v>11967.48046875</v>
      </c>
      <c r="CB226" s="150">
        <v>12987.68</v>
      </c>
      <c r="CC226" s="124" t="s">
        <v>4163</v>
      </c>
      <c r="CD226" t="s">
        <v>4635</v>
      </c>
    </row>
    <row r="227" spans="1:82" x14ac:dyDescent="0.3">
      <c r="A227" s="1">
        <v>191483000</v>
      </c>
      <c r="B227" s="124" t="s">
        <v>4164</v>
      </c>
      <c r="C227" t="s">
        <v>84</v>
      </c>
      <c r="D227" t="s">
        <v>772</v>
      </c>
      <c r="E227" s="30">
        <v>86.0885009765625</v>
      </c>
      <c r="F227" s="30">
        <v>86.781158447265625</v>
      </c>
      <c r="G227" s="30">
        <v>78.012954711914063</v>
      </c>
      <c r="H227" s="30">
        <v>82.174430847167969</v>
      </c>
      <c r="I227" s="1">
        <v>337</v>
      </c>
      <c r="J227" s="1">
        <v>7</v>
      </c>
      <c r="K227" s="1">
        <v>8</v>
      </c>
      <c r="L227" t="s">
        <v>3878</v>
      </c>
      <c r="M227" t="s">
        <v>3914</v>
      </c>
      <c r="N227" t="s">
        <v>3919</v>
      </c>
      <c r="O227" t="s">
        <v>3922</v>
      </c>
      <c r="P227" s="148">
        <v>0.5</v>
      </c>
      <c r="Q227" s="30">
        <v>50.410552729999999</v>
      </c>
      <c r="R227" s="30">
        <v>352.1212158203125</v>
      </c>
      <c r="S227" s="1">
        <v>636</v>
      </c>
      <c r="T227" s="1">
        <v>179</v>
      </c>
      <c r="U227" s="148">
        <v>0.28144654631614691</v>
      </c>
      <c r="V227" s="148">
        <v>0.32978722453117371</v>
      </c>
      <c r="W227" s="149">
        <v>50.688978229999996</v>
      </c>
      <c r="X227" s="149">
        <v>308.51065063476563</v>
      </c>
      <c r="Y227" s="1">
        <v>179</v>
      </c>
      <c r="Z227" s="30">
        <v>83.410179138183594</v>
      </c>
      <c r="AA227" s="148">
        <v>0.55000000000000004</v>
      </c>
      <c r="AB227" s="30">
        <v>49.5</v>
      </c>
      <c r="AC227" s="30">
        <v>365</v>
      </c>
      <c r="AD227" s="30">
        <v>82.729301452636719</v>
      </c>
      <c r="AE227" s="148">
        <v>0.33700000000000002</v>
      </c>
      <c r="AF227" s="30">
        <v>49.22</v>
      </c>
      <c r="AG227" s="30">
        <v>302.3</v>
      </c>
      <c r="AH227" s="30">
        <v>77.978004455566406</v>
      </c>
      <c r="AI227" s="148">
        <v>0.45600000000000002</v>
      </c>
      <c r="AJ227" s="30">
        <v>47.71657879</v>
      </c>
      <c r="AK227" s="30">
        <v>335.2</v>
      </c>
      <c r="AL227" s="30">
        <v>78.337974548339844</v>
      </c>
      <c r="AM227" s="148">
        <v>0.34499999999999997</v>
      </c>
      <c r="AN227" s="30">
        <v>47.735955079999997</v>
      </c>
      <c r="AO227" s="30">
        <v>289.7</v>
      </c>
      <c r="AP227" s="148">
        <v>0.34848484396934509</v>
      </c>
      <c r="AQ227" s="30">
        <v>45.638657510000002</v>
      </c>
      <c r="AR227" s="30">
        <v>310.60604858398438</v>
      </c>
      <c r="AS227" s="30">
        <v>634</v>
      </c>
      <c r="AT227" s="30">
        <v>179</v>
      </c>
      <c r="AU227" s="148">
        <v>0.28144654631614691</v>
      </c>
      <c r="AV227" s="30">
        <v>82.174430847167969</v>
      </c>
      <c r="AW227" s="148">
        <v>0.2127659618854523</v>
      </c>
      <c r="AX227" s="30">
        <v>48.37240723</v>
      </c>
      <c r="AY227" s="30"/>
      <c r="AZ227" s="30">
        <v>179</v>
      </c>
      <c r="BA227" s="30">
        <v>81.639427185058594</v>
      </c>
      <c r="BB227" s="148">
        <v>0.44400000000000001</v>
      </c>
      <c r="BC227" s="30">
        <v>48.38</v>
      </c>
      <c r="BD227" s="30">
        <v>324.39999999999998</v>
      </c>
      <c r="BE227" s="30">
        <v>82.906112670898438</v>
      </c>
      <c r="BF227" s="147">
        <v>0.26700000000000002</v>
      </c>
      <c r="BG227" s="30">
        <v>48.95</v>
      </c>
      <c r="BH227" s="30">
        <v>275.60000000000002</v>
      </c>
      <c r="BI227" s="30">
        <v>83.131927490234375</v>
      </c>
      <c r="BJ227" s="148">
        <v>0.41699999999999998</v>
      </c>
      <c r="BK227" s="30">
        <v>49.121983090000001</v>
      </c>
      <c r="BL227" s="30">
        <v>317.60000000000002</v>
      </c>
      <c r="BM227" s="30">
        <v>83.162460327148438</v>
      </c>
      <c r="BN227" s="148">
        <v>0.28699999999999998</v>
      </c>
      <c r="BO227" s="30">
        <v>49.087704809999998</v>
      </c>
      <c r="BP227" s="30">
        <v>274.7</v>
      </c>
      <c r="BQ227" s="148"/>
      <c r="BR227" s="148">
        <v>3.9E-2</v>
      </c>
      <c r="BS227" s="148"/>
      <c r="BT227" s="148">
        <v>0.88700000000000001</v>
      </c>
      <c r="BU227" s="148">
        <v>4.7E-2</v>
      </c>
      <c r="BV227" s="148">
        <v>2.700000070035458E-2</v>
      </c>
      <c r="BW227" s="148"/>
      <c r="BX227" s="148">
        <v>0.107</v>
      </c>
      <c r="BY227" s="148">
        <v>0.14699999999999999</v>
      </c>
      <c r="BZ227" s="1"/>
      <c r="CA227" s="150">
        <v>9097.66015625</v>
      </c>
      <c r="CB227" s="150">
        <v>9310.17</v>
      </c>
      <c r="CC227" s="124" t="s">
        <v>4164</v>
      </c>
      <c r="CD227" t="s">
        <v>4633</v>
      </c>
    </row>
    <row r="228" spans="1:82" x14ac:dyDescent="0.3">
      <c r="A228" s="1">
        <v>191484040</v>
      </c>
      <c r="B228" s="124" t="s">
        <v>4164</v>
      </c>
      <c r="C228" t="s">
        <v>84</v>
      </c>
      <c r="D228" t="s">
        <v>773</v>
      </c>
      <c r="E228" s="30">
        <v>95.564788818359375</v>
      </c>
      <c r="F228" s="30">
        <v>89.886970520019531</v>
      </c>
      <c r="G228" s="30">
        <v>89.3536376953125</v>
      </c>
      <c r="H228" s="30">
        <v>87.838035583496094</v>
      </c>
      <c r="I228" s="1">
        <v>317</v>
      </c>
      <c r="J228" s="1">
        <v>3</v>
      </c>
      <c r="K228" s="1">
        <v>4</v>
      </c>
      <c r="L228" t="s">
        <v>3878</v>
      </c>
      <c r="M228" t="s">
        <v>3914</v>
      </c>
      <c r="N228" t="s">
        <v>3919</v>
      </c>
      <c r="O228" t="s">
        <v>3922</v>
      </c>
      <c r="P228" s="148">
        <v>0.50331127643585205</v>
      </c>
      <c r="Q228" s="30">
        <v>54.352336649999998</v>
      </c>
      <c r="R228" s="30">
        <v>344.70199584960938</v>
      </c>
      <c r="S228" s="1">
        <v>173</v>
      </c>
      <c r="T228" s="1">
        <v>46</v>
      </c>
      <c r="U228" s="148">
        <v>0.26589596271514893</v>
      </c>
      <c r="V228" s="148">
        <v>0.38271605968475342</v>
      </c>
      <c r="W228" s="149">
        <v>51.975849429999997</v>
      </c>
      <c r="X228" s="149">
        <v>303.70370483398438</v>
      </c>
      <c r="Y228" s="1">
        <v>46</v>
      </c>
      <c r="Z228" s="30">
        <v>94.587570190429688</v>
      </c>
      <c r="AA228" s="148">
        <v>0.60599999999999998</v>
      </c>
      <c r="AB228" s="30">
        <v>53.2</v>
      </c>
      <c r="AC228" s="30">
        <v>375.4</v>
      </c>
      <c r="AD228" s="30">
        <v>90.357322692871094</v>
      </c>
      <c r="AE228" s="148">
        <v>0.38800000000000001</v>
      </c>
      <c r="AF228" s="30">
        <v>51.81</v>
      </c>
      <c r="AG228" s="30">
        <v>317.5</v>
      </c>
      <c r="AH228" s="30">
        <v>88.967308044433594</v>
      </c>
      <c r="AI228" s="148">
        <v>0.57700000000000007</v>
      </c>
      <c r="AJ228" s="30">
        <v>51.356387859999998</v>
      </c>
      <c r="AK228" s="30">
        <v>361.4</v>
      </c>
      <c r="AL228" s="30">
        <v>88.100830078125</v>
      </c>
      <c r="AM228" s="148">
        <v>0.26700000000000002</v>
      </c>
      <c r="AN228" s="30">
        <v>51.058238269999997</v>
      </c>
      <c r="AO228" s="30">
        <v>274.39999999999998</v>
      </c>
      <c r="AP228" s="148">
        <v>0.4768211841583252</v>
      </c>
      <c r="AQ228" s="30">
        <v>52.732556760000001</v>
      </c>
      <c r="AR228" s="30">
        <v>321.523193359375</v>
      </c>
      <c r="AS228" s="30">
        <v>173</v>
      </c>
      <c r="AT228" s="30">
        <v>46</v>
      </c>
      <c r="AU228" s="148">
        <v>0.26589596271514893</v>
      </c>
      <c r="AV228" s="30">
        <v>87.838035583496094</v>
      </c>
      <c r="AW228" s="148">
        <v>0.28395062685012817</v>
      </c>
      <c r="AX228" s="30">
        <v>51.618313929999999</v>
      </c>
      <c r="AY228" s="30">
        <v>256.79013061523438</v>
      </c>
      <c r="AZ228" s="30">
        <v>46</v>
      </c>
      <c r="BA228" s="30">
        <v>90.237899780273438</v>
      </c>
      <c r="BB228" s="148">
        <v>0.61099999999999999</v>
      </c>
      <c r="BC228" s="30">
        <v>52.55</v>
      </c>
      <c r="BD228" s="30">
        <v>364.6</v>
      </c>
      <c r="BE228" s="30">
        <v>91.812118530273438</v>
      </c>
      <c r="BF228" s="147">
        <v>0.379</v>
      </c>
      <c r="BG228" s="30">
        <v>53.34</v>
      </c>
      <c r="BH228" s="30">
        <v>294.2</v>
      </c>
      <c r="BI228" s="30">
        <v>86.323654174804688</v>
      </c>
      <c r="BJ228" s="148">
        <v>0.61099999999999999</v>
      </c>
      <c r="BK228" s="30">
        <v>50.676744669999998</v>
      </c>
      <c r="BL228" s="30">
        <v>362.3</v>
      </c>
      <c r="BM228" s="30">
        <v>90.117843627929688</v>
      </c>
      <c r="BN228" s="148">
        <v>0.34899999999999998</v>
      </c>
      <c r="BO228" s="30">
        <v>52.554085739999998</v>
      </c>
      <c r="BP228" s="30">
        <v>277.89999999999998</v>
      </c>
      <c r="BQ228" s="148"/>
      <c r="BR228" s="148">
        <v>5.3999999999999999E-2</v>
      </c>
      <c r="BS228" s="148"/>
      <c r="BT228" s="148">
        <v>0.88300000000000001</v>
      </c>
      <c r="BU228" s="148">
        <v>4.7E-2</v>
      </c>
      <c r="BV228" s="148">
        <v>1.6000000759959221E-2</v>
      </c>
      <c r="BW228" s="148"/>
      <c r="BX228" s="148">
        <v>0.11</v>
      </c>
      <c r="BY228" s="148">
        <v>0.15</v>
      </c>
      <c r="BZ228" s="1"/>
      <c r="CA228" s="150">
        <v>9402.919921875</v>
      </c>
      <c r="CB228" s="150">
        <v>9695.7199999999993</v>
      </c>
      <c r="CC228" s="124" t="s">
        <v>4164</v>
      </c>
      <c r="CD228" t="s">
        <v>4634</v>
      </c>
    </row>
    <row r="229" spans="1:82" x14ac:dyDescent="0.3">
      <c r="A229" s="1">
        <v>191484060</v>
      </c>
      <c r="B229" s="124" t="s">
        <v>4164</v>
      </c>
      <c r="C229" t="s">
        <v>84</v>
      </c>
      <c r="D229" t="s">
        <v>774</v>
      </c>
      <c r="E229" s="30">
        <v>78.59478759765625</v>
      </c>
      <c r="F229" s="30">
        <v>79.789443969726563</v>
      </c>
      <c r="G229" s="30">
        <v>81.152503967285156</v>
      </c>
      <c r="H229" s="30">
        <v>82.81976318359375</v>
      </c>
      <c r="I229" s="1">
        <v>346</v>
      </c>
      <c r="J229" s="1">
        <v>5</v>
      </c>
      <c r="K229" s="1">
        <v>6</v>
      </c>
      <c r="L229" t="s">
        <v>3878</v>
      </c>
      <c r="M229" t="s">
        <v>3914</v>
      </c>
      <c r="N229" t="s">
        <v>3919</v>
      </c>
      <c r="O229" t="s">
        <v>3922</v>
      </c>
      <c r="P229" s="148">
        <v>0.4553571343421936</v>
      </c>
      <c r="Q229" s="30">
        <v>47.293445949999999</v>
      </c>
      <c r="R229" s="30">
        <v>338.69049072265631</v>
      </c>
      <c r="S229" s="1">
        <v>660</v>
      </c>
      <c r="T229" s="1">
        <v>176</v>
      </c>
      <c r="U229" s="148">
        <v>0.26666668057441711</v>
      </c>
      <c r="V229" s="148">
        <v>0.1971831023693085</v>
      </c>
      <c r="W229" s="149">
        <v>47.792014229999999</v>
      </c>
      <c r="X229" s="149"/>
      <c r="Y229" s="1">
        <v>176</v>
      </c>
      <c r="Z229" s="30">
        <v>84.316452026367188</v>
      </c>
      <c r="AA229" s="148">
        <v>0.56899999999999995</v>
      </c>
      <c r="AB229" s="30">
        <v>49.8</v>
      </c>
      <c r="AC229" s="30">
        <v>372</v>
      </c>
      <c r="AD229" s="30">
        <v>83.524497985839844</v>
      </c>
      <c r="AE229" s="148">
        <v>0.40400000000000003</v>
      </c>
      <c r="AF229" s="30">
        <v>49.49</v>
      </c>
      <c r="AG229" s="30">
        <v>328.3</v>
      </c>
      <c r="AH229" s="30">
        <v>81.12310791015625</v>
      </c>
      <c r="AI229" s="148">
        <v>0.57100000000000006</v>
      </c>
      <c r="AJ229" s="30">
        <v>48.758281680000003</v>
      </c>
      <c r="AK229" s="30">
        <v>363.8</v>
      </c>
      <c r="AL229" s="30">
        <v>78.745834350585938</v>
      </c>
      <c r="AM229" s="148">
        <v>0.33700000000000002</v>
      </c>
      <c r="AN229" s="30">
        <v>47.87474753</v>
      </c>
      <c r="AO229" s="30">
        <v>299</v>
      </c>
      <c r="AP229" s="148">
        <v>0.4047619104385376</v>
      </c>
      <c r="AQ229" s="30">
        <v>47.602529939999997</v>
      </c>
      <c r="AR229" s="30">
        <v>313.39285278320313</v>
      </c>
      <c r="AS229" s="30">
        <v>660</v>
      </c>
      <c r="AT229" s="30">
        <v>176</v>
      </c>
      <c r="AU229" s="148">
        <v>0.26666668057441711</v>
      </c>
      <c r="AV229" s="30">
        <v>82.81976318359375</v>
      </c>
      <c r="AW229" s="148">
        <v>0.16901408135890961</v>
      </c>
      <c r="AX229" s="30">
        <v>48.74225921</v>
      </c>
      <c r="AY229" s="30"/>
      <c r="AZ229" s="30">
        <v>176</v>
      </c>
      <c r="BA229" s="30">
        <v>85.495338439941406</v>
      </c>
      <c r="BB229" s="148">
        <v>0.54799999999999993</v>
      </c>
      <c r="BC229" s="30">
        <v>50.25</v>
      </c>
      <c r="BD229" s="30">
        <v>354.2</v>
      </c>
      <c r="BE229" s="30">
        <v>84.447921752929688</v>
      </c>
      <c r="BF229" s="147">
        <v>0.35399999999999998</v>
      </c>
      <c r="BG229" s="30">
        <v>49.71</v>
      </c>
      <c r="BH229" s="30">
        <v>296</v>
      </c>
      <c r="BI229" s="30">
        <v>84.704360961914063</v>
      </c>
      <c r="BJ229" s="148">
        <v>0.48899999999999999</v>
      </c>
      <c r="BK229" s="30">
        <v>49.887951360000002</v>
      </c>
      <c r="BL229" s="30">
        <v>327.7</v>
      </c>
      <c r="BM229" s="30">
        <v>84.19140625</v>
      </c>
      <c r="BN229" s="148">
        <v>0.29699999999999999</v>
      </c>
      <c r="BO229" s="30">
        <v>49.600501749999999</v>
      </c>
      <c r="BP229" s="30">
        <v>248.5</v>
      </c>
      <c r="BQ229" s="148"/>
      <c r="BR229" s="148">
        <v>2.9000000000000001E-2</v>
      </c>
      <c r="BS229" s="148"/>
      <c r="BT229" s="148">
        <v>0.93100000000000005</v>
      </c>
      <c r="BU229" s="148">
        <v>2.9000000000000001E-2</v>
      </c>
      <c r="BV229" s="148">
        <v>1.200000010430813E-2</v>
      </c>
      <c r="BW229" s="148"/>
      <c r="BX229" s="148">
        <v>8.4000000000000005E-2</v>
      </c>
      <c r="BY229" s="148">
        <v>0.13400000000000001</v>
      </c>
      <c r="BZ229" s="1"/>
      <c r="CA229" s="150">
        <v>8569.41015625</v>
      </c>
      <c r="CB229" s="150">
        <v>9155.15</v>
      </c>
      <c r="CC229" s="124" t="s">
        <v>4164</v>
      </c>
      <c r="CD229" t="s">
        <v>4634</v>
      </c>
    </row>
    <row r="230" spans="1:82" x14ac:dyDescent="0.3">
      <c r="A230" s="1">
        <v>191493000</v>
      </c>
      <c r="B230" s="124" t="s">
        <v>4165</v>
      </c>
      <c r="C230" t="s">
        <v>85</v>
      </c>
      <c r="D230" t="s">
        <v>775</v>
      </c>
      <c r="E230" s="30">
        <v>87.276824951171875</v>
      </c>
      <c r="F230" s="30">
        <v>86.330841064453125</v>
      </c>
      <c r="G230" s="30">
        <v>86.846153259277344</v>
      </c>
      <c r="H230" s="30">
        <v>86.3702392578125</v>
      </c>
      <c r="I230" s="1">
        <v>523</v>
      </c>
      <c r="J230" s="1">
        <v>6</v>
      </c>
      <c r="K230" s="1">
        <v>8</v>
      </c>
      <c r="L230" t="s">
        <v>3878</v>
      </c>
      <c r="M230" t="s">
        <v>3914</v>
      </c>
      <c r="N230" t="s">
        <v>3917</v>
      </c>
      <c r="O230" t="s">
        <v>3921</v>
      </c>
      <c r="P230" s="148">
        <v>0.47142857313156128</v>
      </c>
      <c r="Q230" s="30">
        <v>50.904851149999999</v>
      </c>
      <c r="R230" s="30">
        <v>342.653076171875</v>
      </c>
      <c r="S230" s="1">
        <v>989</v>
      </c>
      <c r="T230" s="1">
        <v>420</v>
      </c>
      <c r="U230" s="148">
        <v>0.42467138171195978</v>
      </c>
      <c r="V230" s="148">
        <v>0.37142857909202581</v>
      </c>
      <c r="W230" s="149">
        <v>50.502393830000003</v>
      </c>
      <c r="X230" s="149">
        <v>309.5238037109375</v>
      </c>
      <c r="Y230" s="1">
        <v>420</v>
      </c>
      <c r="Z230" s="30">
        <v>88.545738220214844</v>
      </c>
      <c r="AA230" s="148">
        <v>0.43700000000000011</v>
      </c>
      <c r="AB230" s="30">
        <v>51.2</v>
      </c>
      <c r="AC230" s="30">
        <v>336.2</v>
      </c>
      <c r="AD230" s="30">
        <v>86.823104858398438</v>
      </c>
      <c r="AE230" s="148">
        <v>0.30599999999999999</v>
      </c>
      <c r="AF230" s="30">
        <v>50.61</v>
      </c>
      <c r="AG230" s="30">
        <v>297.7</v>
      </c>
      <c r="AH230" s="30">
        <v>87.431106567382813</v>
      </c>
      <c r="AI230" s="148">
        <v>0.51300000000000001</v>
      </c>
      <c r="AJ230" s="30">
        <v>50.847578300000002</v>
      </c>
      <c r="AK230" s="30">
        <v>348.3</v>
      </c>
      <c r="AL230" s="30">
        <v>86.004730224609375</v>
      </c>
      <c r="AM230" s="148">
        <v>0.35</v>
      </c>
      <c r="AN230" s="30">
        <v>50.344938030000002</v>
      </c>
      <c r="AO230" s="30">
        <v>300.39999999999998</v>
      </c>
      <c r="AP230" s="148">
        <v>0.37346938252449041</v>
      </c>
      <c r="AQ230" s="30">
        <v>51.16405717</v>
      </c>
      <c r="AR230" s="30">
        <v>288.97958374023438</v>
      </c>
      <c r="AS230" s="30">
        <v>990</v>
      </c>
      <c r="AT230" s="30">
        <v>421</v>
      </c>
      <c r="AU230" s="148">
        <v>0.42467138171195978</v>
      </c>
      <c r="AV230" s="30">
        <v>86.3702392578125</v>
      </c>
      <c r="AW230" s="148">
        <v>0.26190477609634399</v>
      </c>
      <c r="AX230" s="30">
        <v>50.777094550000001</v>
      </c>
      <c r="AY230" s="30">
        <v>252.8571472167969</v>
      </c>
      <c r="AZ230" s="30">
        <v>421</v>
      </c>
      <c r="BA230" s="30">
        <v>88.464591979980469</v>
      </c>
      <c r="BB230" s="148">
        <v>0.42599999999999999</v>
      </c>
      <c r="BC230" s="30">
        <v>51.69</v>
      </c>
      <c r="BD230" s="30">
        <v>317.8</v>
      </c>
      <c r="BE230" s="30">
        <v>86.963516235351563</v>
      </c>
      <c r="BF230" s="147">
        <v>0.28799999999999998</v>
      </c>
      <c r="BG230" s="30">
        <v>50.95</v>
      </c>
      <c r="BH230" s="30">
        <v>268</v>
      </c>
      <c r="BI230" s="30">
        <v>87.486854553222656</v>
      </c>
      <c r="BJ230" s="148">
        <v>0.46200000000000002</v>
      </c>
      <c r="BK230" s="30">
        <v>51.243366090000002</v>
      </c>
      <c r="BL230" s="30">
        <v>324.60000000000002</v>
      </c>
      <c r="BM230" s="30">
        <v>86.259757995605469</v>
      </c>
      <c r="BN230" s="148">
        <v>0.313</v>
      </c>
      <c r="BO230" s="30">
        <v>50.631314709999998</v>
      </c>
      <c r="BP230" s="30">
        <v>268.3</v>
      </c>
      <c r="BQ230" s="148">
        <v>1.4999999999999999E-2</v>
      </c>
      <c r="BR230" s="148">
        <v>6.0999999999999999E-2</v>
      </c>
      <c r="BS230" s="148"/>
      <c r="BT230" s="148">
        <v>0.87</v>
      </c>
      <c r="BU230" s="148">
        <v>4.8000000000000001E-2</v>
      </c>
      <c r="BV230" s="148">
        <v>6.0000000521540642E-3</v>
      </c>
      <c r="BW230" s="148"/>
      <c r="BX230" s="148">
        <v>0.11799999999999999</v>
      </c>
      <c r="BY230" s="148">
        <v>0.32600000000000001</v>
      </c>
      <c r="BZ230" s="1"/>
      <c r="CA230" s="150">
        <v>8624.349609375</v>
      </c>
      <c r="CB230" s="150">
        <v>10305.66</v>
      </c>
      <c r="CC230" s="124" t="s">
        <v>4165</v>
      </c>
      <c r="CD230" t="s">
        <v>4633</v>
      </c>
    </row>
    <row r="231" spans="1:82" x14ac:dyDescent="0.3">
      <c r="A231" s="1">
        <v>191494040</v>
      </c>
      <c r="B231" s="124" t="s">
        <v>4165</v>
      </c>
      <c r="C231" t="s">
        <v>85</v>
      </c>
      <c r="D231" t="s">
        <v>776</v>
      </c>
      <c r="E231" s="30">
        <v>79.507675170898438</v>
      </c>
      <c r="F231" s="30">
        <v>77.805511474609375</v>
      </c>
      <c r="G231" s="30">
        <v>82.12994384765625</v>
      </c>
      <c r="H231" s="30">
        <v>82.981918334960938</v>
      </c>
      <c r="I231" s="1">
        <v>337</v>
      </c>
      <c r="J231" s="1">
        <v>4</v>
      </c>
      <c r="K231" s="1">
        <v>5</v>
      </c>
      <c r="L231" t="s">
        <v>3878</v>
      </c>
      <c r="M231" t="s">
        <v>3914</v>
      </c>
      <c r="N231" t="s">
        <v>3917</v>
      </c>
      <c r="O231" t="s">
        <v>3921</v>
      </c>
      <c r="P231" s="148">
        <v>0.43302181363105768</v>
      </c>
      <c r="Q231" s="30">
        <v>47.673172719999997</v>
      </c>
      <c r="R231" s="30">
        <v>332.71026611328131</v>
      </c>
      <c r="S231" s="1">
        <v>477</v>
      </c>
      <c r="T231" s="1">
        <v>217</v>
      </c>
      <c r="U231" s="148">
        <v>0.45492660999298101</v>
      </c>
      <c r="V231" s="148">
        <v>0.27906978130340582</v>
      </c>
      <c r="W231" s="149">
        <v>46.969988280000003</v>
      </c>
      <c r="X231" s="149">
        <v>279.844970703125</v>
      </c>
      <c r="Y231" s="1">
        <v>217</v>
      </c>
      <c r="Z231" s="30">
        <v>80.993446350097656</v>
      </c>
      <c r="AA231" s="148">
        <v>0.39100000000000001</v>
      </c>
      <c r="AB231" s="30">
        <v>48.7</v>
      </c>
      <c r="AC231" s="30">
        <v>318.60000000000002</v>
      </c>
      <c r="AD231" s="30">
        <v>79.489601135253906</v>
      </c>
      <c r="AE231" s="148">
        <v>0.27800000000000002</v>
      </c>
      <c r="AF231" s="30">
        <v>48.12</v>
      </c>
      <c r="AG231" s="30">
        <v>287</v>
      </c>
      <c r="AH231" s="30">
        <v>84.948646545410156</v>
      </c>
      <c r="AI231" s="148">
        <v>0.46899999999999997</v>
      </c>
      <c r="AJ231" s="30">
        <v>50.025353150000001</v>
      </c>
      <c r="AK231" s="30">
        <v>345.5</v>
      </c>
      <c r="AL231" s="30">
        <v>84.0567626953125</v>
      </c>
      <c r="AM231" s="148">
        <v>0.32500000000000001</v>
      </c>
      <c r="AN231" s="30">
        <v>49.682047670000003</v>
      </c>
      <c r="AO231" s="30">
        <v>307.3</v>
      </c>
      <c r="AP231" s="148">
        <v>0.28971961140632629</v>
      </c>
      <c r="AQ231" s="30">
        <v>48.213944740000002</v>
      </c>
      <c r="AR231" s="30">
        <v>258.56698608398438</v>
      </c>
      <c r="AS231" s="30">
        <v>476</v>
      </c>
      <c r="AT231" s="30">
        <v>216</v>
      </c>
      <c r="AU231" s="148">
        <v>0.45492660999298101</v>
      </c>
      <c r="AV231" s="30">
        <v>82.981918334960938</v>
      </c>
      <c r="AW231" s="148">
        <v>0.13953489065170291</v>
      </c>
      <c r="AX231" s="30">
        <v>48.835192339999999</v>
      </c>
      <c r="AY231" s="30"/>
      <c r="AZ231" s="30">
        <v>216</v>
      </c>
      <c r="BA231" s="30">
        <v>81.268272399902344</v>
      </c>
      <c r="BB231" s="148">
        <v>0.34200000000000003</v>
      </c>
      <c r="BC231" s="30">
        <v>48.2</v>
      </c>
      <c r="BD231" s="30">
        <v>284.2</v>
      </c>
      <c r="BE231" s="30">
        <v>80.086212158203125</v>
      </c>
      <c r="BF231" s="147">
        <v>0.247</v>
      </c>
      <c r="BG231" s="30">
        <v>47.56</v>
      </c>
      <c r="BH231" s="30">
        <v>254.9</v>
      </c>
      <c r="BI231" s="30">
        <v>81.926429748535156</v>
      </c>
      <c r="BJ231" s="148">
        <v>0.39100000000000001</v>
      </c>
      <c r="BK231" s="30">
        <v>48.534757749999997</v>
      </c>
      <c r="BL231" s="30">
        <v>293.10000000000002</v>
      </c>
      <c r="BM231" s="30">
        <v>80.7470703125</v>
      </c>
      <c r="BN231" s="148">
        <v>0.25700000000000001</v>
      </c>
      <c r="BO231" s="30">
        <v>47.88393524</v>
      </c>
      <c r="BP231" s="30">
        <v>251.3</v>
      </c>
      <c r="BQ231" s="148"/>
      <c r="BR231" s="148">
        <v>5.6000000000000001E-2</v>
      </c>
      <c r="BS231" s="148"/>
      <c r="BT231" s="148">
        <v>0.88400000000000001</v>
      </c>
      <c r="BU231" s="148">
        <v>4.4999999999999998E-2</v>
      </c>
      <c r="BV231" s="148">
        <v>1.499999966472387E-2</v>
      </c>
      <c r="BW231" s="148">
        <v>1.7999999999999999E-2</v>
      </c>
      <c r="BX231" s="148">
        <v>0.104</v>
      </c>
      <c r="BY231" s="148">
        <v>0.34499999999999997</v>
      </c>
      <c r="BZ231" s="1"/>
      <c r="CA231" s="150">
        <v>9699.73046875</v>
      </c>
      <c r="CB231" s="150">
        <v>10193.370000000001</v>
      </c>
      <c r="CC231" s="124" t="s">
        <v>4165</v>
      </c>
      <c r="CD231" t="s">
        <v>4634</v>
      </c>
    </row>
    <row r="232" spans="1:82" x14ac:dyDescent="0.3">
      <c r="A232" s="1">
        <v>191501050</v>
      </c>
      <c r="B232" s="124" t="s">
        <v>4166</v>
      </c>
      <c r="C232" t="s">
        <v>86</v>
      </c>
      <c r="D232" t="s">
        <v>777</v>
      </c>
      <c r="E232" s="30">
        <v>83.248939514160156</v>
      </c>
      <c r="F232" s="30">
        <v>85.156219482421875</v>
      </c>
      <c r="G232" s="30">
        <v>78.989356994628906</v>
      </c>
      <c r="H232" s="30">
        <v>78.887741088867188</v>
      </c>
      <c r="I232" s="1">
        <v>132</v>
      </c>
      <c r="J232" s="1">
        <v>7</v>
      </c>
      <c r="K232" s="1">
        <v>12</v>
      </c>
      <c r="L232" t="s">
        <v>3878</v>
      </c>
      <c r="M232" t="s">
        <v>3914</v>
      </c>
      <c r="N232" t="s">
        <v>3917</v>
      </c>
      <c r="O232" t="s">
        <v>3922</v>
      </c>
      <c r="P232" s="148">
        <v>0.36764705181121832</v>
      </c>
      <c r="Q232" s="30">
        <v>49.229399809999997</v>
      </c>
      <c r="R232" s="30"/>
      <c r="S232" s="1">
        <v>89</v>
      </c>
      <c r="T232" s="1">
        <v>31</v>
      </c>
      <c r="U232" s="148">
        <v>0.34831461310386658</v>
      </c>
      <c r="V232" s="148"/>
      <c r="W232" s="149">
        <v>50.015697289999999</v>
      </c>
      <c r="X232" s="149"/>
      <c r="Y232" s="1">
        <v>31</v>
      </c>
      <c r="Z232" s="30">
        <v>81.2955322265625</v>
      </c>
      <c r="AA232" s="148">
        <v>0.54299999999999993</v>
      </c>
      <c r="AB232" s="30">
        <v>48.8</v>
      </c>
      <c r="AC232" s="30">
        <v>341.4</v>
      </c>
      <c r="AD232" s="30">
        <v>83.436141967773438</v>
      </c>
      <c r="AE232" s="148">
        <v>0.41399999999999998</v>
      </c>
      <c r="AF232" s="30">
        <v>49.46</v>
      </c>
      <c r="AG232" s="30">
        <v>303.39999999999998</v>
      </c>
      <c r="AH232" s="30">
        <v>81.882171630859375</v>
      </c>
      <c r="AI232" s="148">
        <v>0.51400000000000001</v>
      </c>
      <c r="AJ232" s="30">
        <v>49.009692960000002</v>
      </c>
      <c r="AK232" s="30">
        <v>339.2</v>
      </c>
      <c r="AL232" s="30">
        <v>81.400169372558594</v>
      </c>
      <c r="AM232" s="148">
        <v>0.35899999999999999</v>
      </c>
      <c r="AN232" s="30">
        <v>48.778014290000002</v>
      </c>
      <c r="AO232" s="30">
        <v>297.39999999999998</v>
      </c>
      <c r="AP232" s="148">
        <v>0.1587301641702652</v>
      </c>
      <c r="AQ232" s="30">
        <v>46.249420520000001</v>
      </c>
      <c r="AR232" s="30"/>
      <c r="AS232" s="30">
        <v>89</v>
      </c>
      <c r="AT232" s="30">
        <v>31</v>
      </c>
      <c r="AU232" s="148">
        <v>0.34831461310386658</v>
      </c>
      <c r="AV232" s="30">
        <v>78.887741088867188</v>
      </c>
      <c r="AW232" s="148">
        <v>7.6923079788684845E-2</v>
      </c>
      <c r="AX232" s="30">
        <v>46.488749030000001</v>
      </c>
      <c r="AY232" s="30"/>
      <c r="AZ232" s="30">
        <v>31</v>
      </c>
      <c r="BA232" s="30">
        <v>73.948234558105469</v>
      </c>
      <c r="BB232" s="148">
        <v>0.29899999999999999</v>
      </c>
      <c r="BC232" s="30">
        <v>44.65</v>
      </c>
      <c r="BD232" s="30">
        <v>258.2</v>
      </c>
      <c r="BE232" s="30">
        <v>75.988227844238281</v>
      </c>
      <c r="BF232" s="147">
        <v>0.111</v>
      </c>
      <c r="BG232" s="30">
        <v>45.54</v>
      </c>
      <c r="BH232" s="30">
        <v>222.2</v>
      </c>
      <c r="BI232" s="30">
        <v>78.560562133789063</v>
      </c>
      <c r="BJ232" s="148">
        <v>0.39300000000000002</v>
      </c>
      <c r="BK232" s="30">
        <v>46.895169019999997</v>
      </c>
      <c r="BL232" s="30">
        <v>306.7</v>
      </c>
      <c r="BM232" s="30">
        <v>80.32000732421875</v>
      </c>
      <c r="BN232" s="148">
        <v>0.27700000000000002</v>
      </c>
      <c r="BO232" s="30">
        <v>47.671098929999999</v>
      </c>
      <c r="BP232" s="30">
        <v>272.3</v>
      </c>
      <c r="BQ232" s="148"/>
      <c r="BR232" s="148"/>
      <c r="BS232" s="148"/>
      <c r="BT232" s="148">
        <v>0.95500000000000007</v>
      </c>
      <c r="BU232" s="148"/>
      <c r="BV232" s="148">
        <v>4.5000001788139343E-2</v>
      </c>
      <c r="BW232" s="148"/>
      <c r="BX232" s="148">
        <v>7.5999999999999998E-2</v>
      </c>
      <c r="BY232" s="148">
        <v>0.32300000000000001</v>
      </c>
      <c r="BZ232" s="1"/>
      <c r="CA232" s="150">
        <v>11472.75</v>
      </c>
      <c r="CB232" s="150">
        <v>13183.48</v>
      </c>
      <c r="CC232" s="124" t="s">
        <v>4166</v>
      </c>
      <c r="CD232" t="s">
        <v>4633</v>
      </c>
    </row>
    <row r="233" spans="1:82" x14ac:dyDescent="0.3">
      <c r="A233" s="1">
        <v>191504020</v>
      </c>
      <c r="B233" s="124" t="s">
        <v>4166</v>
      </c>
      <c r="C233" t="s">
        <v>86</v>
      </c>
      <c r="D233" t="s">
        <v>778</v>
      </c>
      <c r="E233" s="30">
        <v>82.802841186523438</v>
      </c>
      <c r="F233" s="30">
        <v>84.413955688476563</v>
      </c>
      <c r="G233" s="30">
        <v>87.8646240234375</v>
      </c>
      <c r="H233" s="30">
        <v>87.188255310058594</v>
      </c>
      <c r="I233" s="1">
        <v>140</v>
      </c>
      <c r="J233" s="1" t="s">
        <v>3981</v>
      </c>
      <c r="K233" s="1">
        <v>6</v>
      </c>
      <c r="L233" t="s">
        <v>3878</v>
      </c>
      <c r="M233" t="s">
        <v>3914</v>
      </c>
      <c r="N233" t="s">
        <v>3917</v>
      </c>
      <c r="O233" t="s">
        <v>3922</v>
      </c>
      <c r="P233" s="148">
        <v>0.3333333432674408</v>
      </c>
      <c r="Q233" s="30">
        <v>49.043839689999999</v>
      </c>
      <c r="R233" s="30">
        <v>304</v>
      </c>
      <c r="S233" s="1">
        <v>94</v>
      </c>
      <c r="T233" s="1">
        <v>46</v>
      </c>
      <c r="U233" s="148">
        <v>0.48936170339584351</v>
      </c>
      <c r="V233" s="148">
        <v>0.34090909361839289</v>
      </c>
      <c r="W233" s="149">
        <v>49.708145960000003</v>
      </c>
      <c r="X233" s="149">
        <v>290.90908813476563</v>
      </c>
      <c r="Y233" s="1">
        <v>46</v>
      </c>
      <c r="Z233" s="30">
        <v>87.337371826171875</v>
      </c>
      <c r="AA233" s="148">
        <v>0.28799999999999998</v>
      </c>
      <c r="AB233" s="30">
        <v>50.8</v>
      </c>
      <c r="AC233" s="30">
        <v>312.5</v>
      </c>
      <c r="AD233" s="30">
        <v>84.997093200683594</v>
      </c>
      <c r="AE233" s="148">
        <v>0.25700000000000001</v>
      </c>
      <c r="AF233" s="30">
        <v>49.99</v>
      </c>
      <c r="AG233" s="30">
        <v>291.39999999999998</v>
      </c>
      <c r="AH233" s="30">
        <v>96.206832885742188</v>
      </c>
      <c r="AI233" s="148">
        <v>0.36699999999999999</v>
      </c>
      <c r="AJ233" s="30">
        <v>53.754219890000002</v>
      </c>
      <c r="AK233" s="30">
        <v>323.5</v>
      </c>
      <c r="AL233" s="30">
        <v>94.057235717773438</v>
      </c>
      <c r="AM233" s="148">
        <v>0.39200000000000002</v>
      </c>
      <c r="AN233" s="30">
        <v>53.085194450000003</v>
      </c>
      <c r="AO233" s="30">
        <v>323.5</v>
      </c>
      <c r="AP233" s="148">
        <v>0.15999999642372131</v>
      </c>
      <c r="AQ233" s="30">
        <v>51.801135819999999</v>
      </c>
      <c r="AR233" s="30"/>
      <c r="AS233" s="30">
        <v>94</v>
      </c>
      <c r="AT233" s="30">
        <v>46</v>
      </c>
      <c r="AU233" s="148">
        <v>0.48936170339584351</v>
      </c>
      <c r="AV233" s="30">
        <v>87.188255310058594</v>
      </c>
      <c r="AW233" s="148">
        <v>0.15909090638160711</v>
      </c>
      <c r="AX233" s="30">
        <v>51.245915910000001</v>
      </c>
      <c r="AY233" s="30"/>
      <c r="AZ233" s="30">
        <v>46</v>
      </c>
      <c r="BA233" s="30">
        <v>94.733024597167969</v>
      </c>
      <c r="BB233" s="148">
        <v>0.26300000000000001</v>
      </c>
      <c r="BC233" s="30">
        <v>54.73</v>
      </c>
      <c r="BD233" s="30">
        <v>281.3</v>
      </c>
      <c r="BE233" s="30">
        <v>92.136711120605469</v>
      </c>
      <c r="BF233" s="147">
        <v>0.22900000000000001</v>
      </c>
      <c r="BG233" s="30">
        <v>53.5</v>
      </c>
      <c r="BH233" s="30">
        <v>248.6</v>
      </c>
      <c r="BI233" s="30">
        <v>92.590080261230469</v>
      </c>
      <c r="BJ233" s="148">
        <v>0.27600000000000002</v>
      </c>
      <c r="BK233" s="30">
        <v>53.729260920000002</v>
      </c>
      <c r="BL233" s="30">
        <v>276.5</v>
      </c>
      <c r="BM233" s="30">
        <v>90.673881530761719</v>
      </c>
      <c r="BN233" s="148">
        <v>0.29399999999999998</v>
      </c>
      <c r="BO233" s="30">
        <v>52.831197230000001</v>
      </c>
      <c r="BP233" s="30">
        <v>270.60000000000002</v>
      </c>
      <c r="BQ233" s="148"/>
      <c r="BR233" s="148"/>
      <c r="BS233" s="148"/>
      <c r="BT233" s="148">
        <v>0.97099999999999997</v>
      </c>
      <c r="BU233" s="148"/>
      <c r="BV233" s="148">
        <v>2.899999916553497E-2</v>
      </c>
      <c r="BW233" s="148"/>
      <c r="BX233" s="148">
        <v>0.157</v>
      </c>
      <c r="BY233" s="148">
        <v>0.47199999999999998</v>
      </c>
      <c r="BZ233" s="1"/>
      <c r="CA233" s="150">
        <v>11126.26953125</v>
      </c>
      <c r="CB233" s="150">
        <v>11669.98</v>
      </c>
      <c r="CC233" s="124" t="s">
        <v>4166</v>
      </c>
      <c r="CD233" t="s">
        <v>4634</v>
      </c>
    </row>
    <row r="234" spans="1:82" x14ac:dyDescent="0.3">
      <c r="A234" s="1">
        <v>191511050</v>
      </c>
      <c r="B234" s="124" t="s">
        <v>4167</v>
      </c>
      <c r="C234" t="s">
        <v>87</v>
      </c>
      <c r="D234" t="s">
        <v>779</v>
      </c>
      <c r="E234" s="30">
        <v>79.036872863769531</v>
      </c>
      <c r="F234" s="30">
        <v>75.548995971679688</v>
      </c>
      <c r="G234" s="30">
        <v>85.360664367675781</v>
      </c>
      <c r="H234" s="30">
        <v>82.1016845703125</v>
      </c>
      <c r="I234" s="1">
        <v>190</v>
      </c>
      <c r="J234" s="1">
        <v>7</v>
      </c>
      <c r="K234" s="1">
        <v>12</v>
      </c>
      <c r="L234" t="s">
        <v>3878</v>
      </c>
      <c r="M234" t="s">
        <v>3914</v>
      </c>
      <c r="N234" t="s">
        <v>3919</v>
      </c>
      <c r="O234" t="s">
        <v>3922</v>
      </c>
      <c r="P234" s="148">
        <v>0.38271605968475342</v>
      </c>
      <c r="Q234" s="30">
        <v>47.477336780000002</v>
      </c>
      <c r="R234" s="30">
        <v>332.0987548828125</v>
      </c>
      <c r="S234" s="1">
        <v>112</v>
      </c>
      <c r="T234" s="1">
        <v>48</v>
      </c>
      <c r="U234" s="148">
        <v>0.4285714328289032</v>
      </c>
      <c r="V234" s="148"/>
      <c r="W234" s="149">
        <v>46.035019210000002</v>
      </c>
      <c r="X234" s="149"/>
      <c r="Y234" s="1">
        <v>48</v>
      </c>
      <c r="Z234" s="30">
        <v>74.045333862304688</v>
      </c>
      <c r="AA234" s="148">
        <v>0.51</v>
      </c>
      <c r="AB234" s="30">
        <v>46.4</v>
      </c>
      <c r="AC234" s="30">
        <v>337</v>
      </c>
      <c r="AD234" s="30">
        <v>76.72113037109375</v>
      </c>
      <c r="AE234" s="148">
        <v>0.40500000000000003</v>
      </c>
      <c r="AF234" s="30">
        <v>47.18</v>
      </c>
      <c r="AG234" s="30">
        <v>290.5</v>
      </c>
      <c r="AH234" s="30">
        <v>77.223014831542969</v>
      </c>
      <c r="AI234" s="148">
        <v>0.60699999999999998</v>
      </c>
      <c r="AJ234" s="30">
        <v>47.466516419999998</v>
      </c>
      <c r="AK234" s="30">
        <v>356</v>
      </c>
      <c r="AL234" s="30">
        <v>77.973480224609375</v>
      </c>
      <c r="AM234" s="148">
        <v>0.45200000000000001</v>
      </c>
      <c r="AN234" s="30">
        <v>47.611917750000003</v>
      </c>
      <c r="AO234" s="30">
        <v>319.39999999999998</v>
      </c>
      <c r="AP234" s="148">
        <v>0.21590909361839289</v>
      </c>
      <c r="AQ234" s="30">
        <v>50.234844750000001</v>
      </c>
      <c r="AR234" s="30">
        <v>276.1363525390625</v>
      </c>
      <c r="AS234" s="30">
        <v>112</v>
      </c>
      <c r="AT234" s="30">
        <v>48</v>
      </c>
      <c r="AU234" s="148">
        <v>0.4285714328289032</v>
      </c>
      <c r="AV234" s="30">
        <v>82.1016845703125</v>
      </c>
      <c r="AW234" s="148">
        <v>0.15384615957736969</v>
      </c>
      <c r="AX234" s="30">
        <v>48.330712679999998</v>
      </c>
      <c r="AY234" s="30"/>
      <c r="AZ234" s="30">
        <v>48</v>
      </c>
      <c r="BA234" s="30">
        <v>77.226783752441406</v>
      </c>
      <c r="BB234" s="148">
        <v>0.33300000000000002</v>
      </c>
      <c r="BC234" s="30">
        <v>46.24</v>
      </c>
      <c r="BD234" s="30">
        <v>310</v>
      </c>
      <c r="BE234" s="30">
        <v>77.590904235839844</v>
      </c>
      <c r="BF234" s="147">
        <v>0.26300000000000001</v>
      </c>
      <c r="BG234" s="30">
        <v>46.33</v>
      </c>
      <c r="BH234" s="30">
        <v>281.60000000000002</v>
      </c>
      <c r="BI234" s="30">
        <v>76.636940002441406</v>
      </c>
      <c r="BJ234" s="148">
        <v>0.55100000000000005</v>
      </c>
      <c r="BK234" s="30">
        <v>45.95813004</v>
      </c>
      <c r="BL234" s="30">
        <v>333.3</v>
      </c>
      <c r="BM234" s="30">
        <v>78.725105285644531</v>
      </c>
      <c r="BN234" s="148">
        <v>0.48099999999999998</v>
      </c>
      <c r="BO234" s="30">
        <v>46.876241800000003</v>
      </c>
      <c r="BP234" s="30">
        <v>300</v>
      </c>
      <c r="BQ234" s="148"/>
      <c r="BR234" s="148">
        <v>3.2000000000000001E-2</v>
      </c>
      <c r="BS234" s="148"/>
      <c r="BT234" s="148">
        <v>0.95800000000000007</v>
      </c>
      <c r="BU234" s="148"/>
      <c r="BV234" s="148">
        <v>1.099999994039536E-2</v>
      </c>
      <c r="BW234" s="148"/>
      <c r="BX234" s="148">
        <v>0.111</v>
      </c>
      <c r="BY234" s="148">
        <v>0.161</v>
      </c>
      <c r="BZ234" s="1"/>
      <c r="CA234" s="150">
        <v>12554.419921875</v>
      </c>
      <c r="CB234" s="150">
        <v>12394.41</v>
      </c>
      <c r="CC234" s="124" t="s">
        <v>4167</v>
      </c>
      <c r="CD234" t="s">
        <v>4633</v>
      </c>
    </row>
    <row r="235" spans="1:82" x14ac:dyDescent="0.3">
      <c r="A235" s="1">
        <v>191514020</v>
      </c>
      <c r="B235" s="124" t="s">
        <v>4167</v>
      </c>
      <c r="C235" t="s">
        <v>87</v>
      </c>
      <c r="D235" t="s">
        <v>780</v>
      </c>
      <c r="E235" s="30">
        <v>83.734550476074219</v>
      </c>
      <c r="F235" s="30">
        <v>80.598762512207031</v>
      </c>
      <c r="G235" s="30">
        <v>87.113380432128906</v>
      </c>
      <c r="H235" s="30">
        <v>81.726631164550781</v>
      </c>
      <c r="I235" s="1">
        <v>240</v>
      </c>
      <c r="J235" s="1" t="s">
        <v>3981</v>
      </c>
      <c r="K235" s="1">
        <v>6</v>
      </c>
      <c r="L235" t="s">
        <v>3878</v>
      </c>
      <c r="M235" t="s">
        <v>3914</v>
      </c>
      <c r="N235" t="s">
        <v>3919</v>
      </c>
      <c r="O235" t="s">
        <v>3922</v>
      </c>
      <c r="P235" s="148">
        <v>0.4140625</v>
      </c>
      <c r="Q235" s="30">
        <v>49.431397250000003</v>
      </c>
      <c r="R235" s="30">
        <v>329.6875</v>
      </c>
      <c r="S235" s="1">
        <v>143</v>
      </c>
      <c r="T235" s="1">
        <v>67</v>
      </c>
      <c r="U235" s="148">
        <v>0.46853145956993097</v>
      </c>
      <c r="V235" s="148">
        <v>0.28260868787765497</v>
      </c>
      <c r="W235" s="149">
        <v>48.127350079999999</v>
      </c>
      <c r="X235" s="149">
        <v>291.30435180664063</v>
      </c>
      <c r="Y235" s="1">
        <v>67</v>
      </c>
      <c r="Z235" s="30">
        <v>83.410179138183594</v>
      </c>
      <c r="AA235" s="148">
        <v>0.46200000000000002</v>
      </c>
      <c r="AB235" s="30">
        <v>49.5</v>
      </c>
      <c r="AC235" s="30">
        <v>336.9</v>
      </c>
      <c r="AD235" s="30">
        <v>85.14434814453125</v>
      </c>
      <c r="AE235" s="148">
        <v>0.35299999999999998</v>
      </c>
      <c r="AF235" s="30">
        <v>50.04</v>
      </c>
      <c r="AG235" s="30">
        <v>302.89999999999998</v>
      </c>
      <c r="AH235" s="30">
        <v>85.302024841308594</v>
      </c>
      <c r="AI235" s="148">
        <v>0.504</v>
      </c>
      <c r="AJ235" s="30">
        <v>50.142396150000003</v>
      </c>
      <c r="AK235" s="30">
        <v>351.3</v>
      </c>
      <c r="AL235" s="30">
        <v>87.391326904296875</v>
      </c>
      <c r="AM235" s="148">
        <v>0.44800000000000001</v>
      </c>
      <c r="AN235" s="30">
        <v>50.816794969999997</v>
      </c>
      <c r="AO235" s="30">
        <v>329.3</v>
      </c>
      <c r="AP235" s="148">
        <v>0.3203125</v>
      </c>
      <c r="AQ235" s="30">
        <v>51.331213130000002</v>
      </c>
      <c r="AR235" s="30">
        <v>297.65625</v>
      </c>
      <c r="AS235" s="30">
        <v>143</v>
      </c>
      <c r="AT235" s="30">
        <v>67</v>
      </c>
      <c r="AU235" s="148">
        <v>0.46853145956993097</v>
      </c>
      <c r="AV235" s="30">
        <v>81.726631164550781</v>
      </c>
      <c r="AW235" s="148">
        <v>0.1304347813129425</v>
      </c>
      <c r="AX235" s="30">
        <v>48.115763280000003</v>
      </c>
      <c r="AY235" s="30"/>
      <c r="AZ235" s="30">
        <v>67</v>
      </c>
      <c r="BA235" s="30">
        <v>84.732406616210938</v>
      </c>
      <c r="BB235" s="148">
        <v>0.377</v>
      </c>
      <c r="BC235" s="30">
        <v>49.88</v>
      </c>
      <c r="BD235" s="30">
        <v>306.2</v>
      </c>
      <c r="BE235" s="30">
        <v>83.535011291503906</v>
      </c>
      <c r="BF235" s="147">
        <v>0.29399999999999998</v>
      </c>
      <c r="BG235" s="30">
        <v>49.26</v>
      </c>
      <c r="BH235" s="30">
        <v>275</v>
      </c>
      <c r="BI235" s="30">
        <v>89.497352600097656</v>
      </c>
      <c r="BJ235" s="148">
        <v>0.52200000000000002</v>
      </c>
      <c r="BK235" s="30">
        <v>52.222722959999999</v>
      </c>
      <c r="BL235" s="30">
        <v>330.4</v>
      </c>
      <c r="BM235" s="30">
        <v>88.0390625</v>
      </c>
      <c r="BN235" s="148">
        <v>0.41399999999999998</v>
      </c>
      <c r="BO235" s="30">
        <v>51.518073559999998</v>
      </c>
      <c r="BP235" s="30">
        <v>294.8</v>
      </c>
      <c r="BQ235" s="148"/>
      <c r="BR235" s="148">
        <v>2.9000000000000001E-2</v>
      </c>
      <c r="BS235" s="148"/>
      <c r="BT235" s="148">
        <v>0.92500000000000004</v>
      </c>
      <c r="BU235" s="148">
        <v>4.2000000000000003E-2</v>
      </c>
      <c r="BV235" s="148">
        <v>4.0000001899898052E-3</v>
      </c>
      <c r="BW235" s="148"/>
      <c r="BX235" s="148">
        <v>0.154</v>
      </c>
      <c r="BY235" s="148">
        <v>0.24299999999999999</v>
      </c>
      <c r="BZ235" s="1"/>
      <c r="CA235" s="150">
        <v>11624.41015625</v>
      </c>
      <c r="CB235" s="150">
        <v>11498.24</v>
      </c>
      <c r="CC235" s="124" t="s">
        <v>4167</v>
      </c>
      <c r="CD235" t="s">
        <v>4634</v>
      </c>
    </row>
    <row r="236" spans="1:82" x14ac:dyDescent="0.3">
      <c r="A236" s="1">
        <v>191521055</v>
      </c>
      <c r="B236" s="124" t="s">
        <v>4168</v>
      </c>
      <c r="C236" t="s">
        <v>88</v>
      </c>
      <c r="D236" t="s">
        <v>781</v>
      </c>
      <c r="E236" s="30">
        <v>79.850486755371094</v>
      </c>
      <c r="F236" s="30">
        <v>80.818290710449219</v>
      </c>
      <c r="G236" s="30">
        <v>80.569442749023438</v>
      </c>
      <c r="H236" s="30">
        <v>80.433418273925781</v>
      </c>
      <c r="I236" s="1">
        <v>716</v>
      </c>
      <c r="J236" s="1">
        <v>7</v>
      </c>
      <c r="K236" s="1">
        <v>8</v>
      </c>
      <c r="L236" t="s">
        <v>3878</v>
      </c>
      <c r="M236" t="s">
        <v>3914</v>
      </c>
      <c r="N236" t="s">
        <v>3917</v>
      </c>
      <c r="O236" t="s">
        <v>3922</v>
      </c>
      <c r="P236" s="148">
        <v>0.36333879828453058</v>
      </c>
      <c r="Q236" s="30">
        <v>47.815771740000002</v>
      </c>
      <c r="R236" s="30">
        <v>309.49264526367188</v>
      </c>
      <c r="S236" s="1">
        <v>1249</v>
      </c>
      <c r="T236" s="1">
        <v>746</v>
      </c>
      <c r="U236" s="148">
        <v>0.59727782011032104</v>
      </c>
      <c r="V236" s="148">
        <v>0.27142858505249018</v>
      </c>
      <c r="W236" s="149">
        <v>48.218311200000002</v>
      </c>
      <c r="X236" s="149">
        <v>278.57144165039063</v>
      </c>
      <c r="Y236" s="1">
        <v>746</v>
      </c>
      <c r="Z236" s="30">
        <v>81.89971923828125</v>
      </c>
      <c r="AA236" s="148">
        <v>0.47099999999999997</v>
      </c>
      <c r="AB236" s="30">
        <v>49</v>
      </c>
      <c r="AC236" s="30">
        <v>340.3</v>
      </c>
      <c r="AD236" s="30">
        <v>82.0224609375</v>
      </c>
      <c r="AE236" s="148">
        <v>0.36299999999999999</v>
      </c>
      <c r="AF236" s="30">
        <v>48.98</v>
      </c>
      <c r="AG236" s="30">
        <v>310.8</v>
      </c>
      <c r="AH236" s="30">
        <v>82.277946472167969</v>
      </c>
      <c r="AI236" s="148">
        <v>0.41499999999999998</v>
      </c>
      <c r="AJ236" s="30">
        <v>49.140778560000001</v>
      </c>
      <c r="AK236" s="30">
        <v>328.8</v>
      </c>
      <c r="AL236" s="30">
        <v>82.582160949707031</v>
      </c>
      <c r="AM236" s="148">
        <v>0.309</v>
      </c>
      <c r="AN236" s="30">
        <v>49.180245030000002</v>
      </c>
      <c r="AO236" s="30">
        <v>300</v>
      </c>
      <c r="AP236" s="148">
        <v>0.25040915608406072</v>
      </c>
      <c r="AQ236" s="30">
        <v>47.237806390000003</v>
      </c>
      <c r="AR236" s="30">
        <v>264.81179809570313</v>
      </c>
      <c r="AS236" s="30">
        <v>1251</v>
      </c>
      <c r="AT236" s="30">
        <v>747</v>
      </c>
      <c r="AU236" s="148">
        <v>0.59727782011032104</v>
      </c>
      <c r="AV236" s="30">
        <v>80.433418273925781</v>
      </c>
      <c r="AW236" s="148">
        <v>0.1485714316368103</v>
      </c>
      <c r="AX236" s="30">
        <v>47.374602860000003</v>
      </c>
      <c r="AY236" s="30">
        <v>232.28572082519531</v>
      </c>
      <c r="AZ236" s="30">
        <v>747</v>
      </c>
      <c r="BA236" s="30">
        <v>82.299263000488281</v>
      </c>
      <c r="BB236" s="148">
        <v>0.36599999999999999</v>
      </c>
      <c r="BC236" s="30">
        <v>48.7</v>
      </c>
      <c r="BD236" s="30">
        <v>289.8</v>
      </c>
      <c r="BE236" s="30">
        <v>81.262855529785156</v>
      </c>
      <c r="BF236" s="147">
        <v>0.25700000000000001</v>
      </c>
      <c r="BG236" s="30">
        <v>48.14</v>
      </c>
      <c r="BH236" s="30">
        <v>251.9</v>
      </c>
      <c r="BI236" s="30">
        <v>81.556953430175781</v>
      </c>
      <c r="BJ236" s="148">
        <v>0.28599999999999998</v>
      </c>
      <c r="BK236" s="30">
        <v>48.354777769999998</v>
      </c>
      <c r="BL236" s="30">
        <v>277.89999999999998</v>
      </c>
      <c r="BM236" s="30">
        <v>80.804885864257813</v>
      </c>
      <c r="BN236" s="148">
        <v>0.192</v>
      </c>
      <c r="BO236" s="30">
        <v>47.912749140000003</v>
      </c>
      <c r="BP236" s="30">
        <v>244.6</v>
      </c>
      <c r="BQ236" s="148">
        <v>8.1000000000000003E-2</v>
      </c>
      <c r="BR236" s="148">
        <v>0.16900000000000001</v>
      </c>
      <c r="BS236" s="148"/>
      <c r="BT236" s="148">
        <v>0.65200000000000002</v>
      </c>
      <c r="BU236" s="148">
        <v>8.5000000000000006E-2</v>
      </c>
      <c r="BV236" s="148">
        <v>1.30000002682209E-2</v>
      </c>
      <c r="BW236" s="148">
        <v>4.5999999999999999E-2</v>
      </c>
      <c r="BX236" s="148">
        <v>0.17899999999999999</v>
      </c>
      <c r="BY236" s="148">
        <v>0.38500000000000001</v>
      </c>
      <c r="BZ236" s="1"/>
      <c r="CA236" s="150">
        <v>9637.849609375</v>
      </c>
      <c r="CB236" s="150">
        <v>10009.040000000001</v>
      </c>
      <c r="CC236" s="124" t="s">
        <v>4168</v>
      </c>
      <c r="CD236" t="s">
        <v>4633</v>
      </c>
    </row>
    <row r="237" spans="1:82" x14ac:dyDescent="0.3">
      <c r="A237" s="1">
        <v>191524020</v>
      </c>
      <c r="B237" s="124" t="s">
        <v>4168</v>
      </c>
      <c r="C237" t="s">
        <v>88</v>
      </c>
      <c r="D237" t="s">
        <v>782</v>
      </c>
      <c r="E237" s="30">
        <v>96.5391845703125</v>
      </c>
      <c r="F237" s="30">
        <v>96.398681640625</v>
      </c>
      <c r="G237" s="30">
        <v>88.600730895996094</v>
      </c>
      <c r="H237" s="30">
        <v>88.0989990234375</v>
      </c>
      <c r="I237" s="1">
        <v>323</v>
      </c>
      <c r="J237" s="1" t="s">
        <v>3981</v>
      </c>
      <c r="K237" s="1">
        <v>4</v>
      </c>
      <c r="L237" t="s">
        <v>3878</v>
      </c>
      <c r="M237" t="s">
        <v>3914</v>
      </c>
      <c r="N237" t="s">
        <v>3917</v>
      </c>
      <c r="O237" t="s">
        <v>3922</v>
      </c>
      <c r="P237" s="148">
        <v>0.28225806355476379</v>
      </c>
      <c r="Q237" s="30">
        <v>54.75765011</v>
      </c>
      <c r="R237" s="30">
        <v>277.41934204101563</v>
      </c>
      <c r="S237" s="1">
        <v>53</v>
      </c>
      <c r="T237" s="1">
        <v>36</v>
      </c>
      <c r="U237" s="148">
        <v>0.67924529314041138</v>
      </c>
      <c r="V237" s="148">
        <v>0.26315790414810181</v>
      </c>
      <c r="W237" s="149">
        <v>54.673928940000003</v>
      </c>
      <c r="X237" s="149"/>
      <c r="Y237" s="1">
        <v>36</v>
      </c>
      <c r="Z237" s="30">
        <v>102.13986968994141</v>
      </c>
      <c r="AA237" s="148">
        <v>0.35499999999999998</v>
      </c>
      <c r="AB237" s="30">
        <v>55.7</v>
      </c>
      <c r="AC237" s="30">
        <v>310.89999999999998</v>
      </c>
      <c r="AD237" s="30">
        <v>99.104522705078125</v>
      </c>
      <c r="AE237" s="148">
        <v>0.25700000000000001</v>
      </c>
      <c r="AF237" s="30">
        <v>54.78</v>
      </c>
      <c r="AG237" s="30">
        <v>281.10000000000002</v>
      </c>
      <c r="AH237" s="30">
        <v>96.239501953125</v>
      </c>
      <c r="AI237" s="148">
        <v>0.40799999999999997</v>
      </c>
      <c r="AJ237" s="30">
        <v>53.765041119999999</v>
      </c>
      <c r="AK237" s="30">
        <v>305.8</v>
      </c>
      <c r="AL237" s="30">
        <v>92.806411743164063</v>
      </c>
      <c r="AM237" s="148">
        <v>0.35399999999999998</v>
      </c>
      <c r="AN237" s="30">
        <v>52.659540040000003</v>
      </c>
      <c r="AO237" s="30">
        <v>291.5</v>
      </c>
      <c r="AP237" s="148">
        <v>0.23577235639095309</v>
      </c>
      <c r="AQ237" s="30">
        <v>52.261590320000003</v>
      </c>
      <c r="AR237" s="30">
        <v>245.52845764160159</v>
      </c>
      <c r="AS237" s="30">
        <v>53</v>
      </c>
      <c r="AT237" s="30">
        <v>36</v>
      </c>
      <c r="AU237" s="148">
        <v>0.67924529314041138</v>
      </c>
      <c r="AV237" s="30">
        <v>88.0989990234375</v>
      </c>
      <c r="AW237" s="148">
        <v>0.18666666746139529</v>
      </c>
      <c r="AX237" s="30">
        <v>51.76787728</v>
      </c>
      <c r="AY237" s="30"/>
      <c r="AZ237" s="30">
        <v>36</v>
      </c>
      <c r="BA237" s="30">
        <v>98.774505615234375</v>
      </c>
      <c r="BB237" s="148">
        <v>0.318</v>
      </c>
      <c r="BC237" s="30">
        <v>56.69</v>
      </c>
      <c r="BD237" s="30">
        <v>275.5</v>
      </c>
      <c r="BE237" s="30">
        <v>97.431632995605469</v>
      </c>
      <c r="BF237" s="147">
        <v>0.23</v>
      </c>
      <c r="BG237" s="30">
        <v>56.11</v>
      </c>
      <c r="BH237" s="30">
        <v>251.4</v>
      </c>
      <c r="BI237" s="30">
        <v>98.396598815917969</v>
      </c>
      <c r="BJ237" s="148">
        <v>0.38800000000000001</v>
      </c>
      <c r="BK237" s="30">
        <v>56.557747630000001</v>
      </c>
      <c r="BL237" s="30">
        <v>296.7</v>
      </c>
      <c r="BM237" s="30">
        <v>96.740486145019531</v>
      </c>
      <c r="BN237" s="148">
        <v>0.32500000000000001</v>
      </c>
      <c r="BO237" s="30">
        <v>55.854636300000003</v>
      </c>
      <c r="BP237" s="30">
        <v>278.3</v>
      </c>
      <c r="BQ237" s="148">
        <v>7.1000000000000008E-2</v>
      </c>
      <c r="BR237" s="148">
        <v>0.186</v>
      </c>
      <c r="BS237" s="148"/>
      <c r="BT237" s="148">
        <v>0.64700000000000002</v>
      </c>
      <c r="BU237" s="148">
        <v>9.6000000000000002E-2</v>
      </c>
      <c r="BV237" s="148">
        <v>0</v>
      </c>
      <c r="BW237" s="148">
        <v>0.105</v>
      </c>
      <c r="BX237" s="148">
        <v>0.115</v>
      </c>
      <c r="BY237" s="148">
        <v>0.46100000000000002</v>
      </c>
      <c r="BZ237" s="1"/>
      <c r="CA237" s="150">
        <v>9718.7099609375</v>
      </c>
      <c r="CB237" s="150">
        <v>10056.049999999999</v>
      </c>
      <c r="CC237" s="124" t="s">
        <v>4168</v>
      </c>
      <c r="CD237" t="s">
        <v>4634</v>
      </c>
    </row>
    <row r="238" spans="1:82" x14ac:dyDescent="0.3">
      <c r="A238" s="1">
        <v>191524040</v>
      </c>
      <c r="B238" s="124" t="s">
        <v>4168</v>
      </c>
      <c r="C238" t="s">
        <v>88</v>
      </c>
      <c r="D238" t="s">
        <v>783</v>
      </c>
      <c r="E238" s="30">
        <v>87.760459899902344</v>
      </c>
      <c r="F238" s="30">
        <v>86.314170837402344</v>
      </c>
      <c r="G238" s="30">
        <v>88.347877502441406</v>
      </c>
      <c r="H238" s="30">
        <v>88.841049194335938</v>
      </c>
      <c r="I238" s="1">
        <v>500</v>
      </c>
      <c r="J238" s="1" t="s">
        <v>3981</v>
      </c>
      <c r="K238" s="1">
        <v>6</v>
      </c>
      <c r="L238" t="s">
        <v>3878</v>
      </c>
      <c r="M238" t="s">
        <v>3914</v>
      </c>
      <c r="N238" t="s">
        <v>3917</v>
      </c>
      <c r="O238" t="s">
        <v>3922</v>
      </c>
      <c r="P238" s="148">
        <v>0.46853145956993097</v>
      </c>
      <c r="Q238" s="30">
        <v>51.106026900000003</v>
      </c>
      <c r="R238" s="30">
        <v>338.4615478515625</v>
      </c>
      <c r="S238" s="1">
        <v>357</v>
      </c>
      <c r="T238" s="1">
        <v>204</v>
      </c>
      <c r="U238" s="148">
        <v>0.57142859697341919</v>
      </c>
      <c r="V238" s="148">
        <v>0.30519479513168329</v>
      </c>
      <c r="W238" s="149">
        <v>50.495487369999999</v>
      </c>
      <c r="X238" s="149">
        <v>294.15585327148438</v>
      </c>
      <c r="Y238" s="1">
        <v>204</v>
      </c>
      <c r="Z238" s="30">
        <v>85.222724914550781</v>
      </c>
      <c r="AA238" s="148">
        <v>0.55700000000000005</v>
      </c>
      <c r="AB238" s="30">
        <v>50.1</v>
      </c>
      <c r="AC238" s="30">
        <v>365.5</v>
      </c>
      <c r="AD238" s="30">
        <v>85.350517272949219</v>
      </c>
      <c r="AE238" s="148">
        <v>0.44400000000000001</v>
      </c>
      <c r="AF238" s="30">
        <v>50.11</v>
      </c>
      <c r="AG238" s="30">
        <v>334.9</v>
      </c>
      <c r="AH238" s="30">
        <v>82.797554016113281</v>
      </c>
      <c r="AI238" s="148">
        <v>0.58399999999999996</v>
      </c>
      <c r="AJ238" s="30">
        <v>49.312881689999998</v>
      </c>
      <c r="AK238" s="30">
        <v>367.3</v>
      </c>
      <c r="AL238" s="30">
        <v>81.7249755859375</v>
      </c>
      <c r="AM238" s="148">
        <v>0.48799999999999999</v>
      </c>
      <c r="AN238" s="30">
        <v>48.888545389999997</v>
      </c>
      <c r="AO238" s="30">
        <v>335.5</v>
      </c>
      <c r="AP238" s="148">
        <v>0.43356642127037048</v>
      </c>
      <c r="AQ238" s="30">
        <v>52.10342644</v>
      </c>
      <c r="AR238" s="30">
        <v>305.94406127929688</v>
      </c>
      <c r="AS238" s="30">
        <v>357</v>
      </c>
      <c r="AT238" s="30">
        <v>204</v>
      </c>
      <c r="AU238" s="148">
        <v>0.57142859697341919</v>
      </c>
      <c r="AV238" s="30">
        <v>88.841049194335938</v>
      </c>
      <c r="AW238" s="148">
        <v>0.30519479513168329</v>
      </c>
      <c r="AX238" s="30">
        <v>52.193157749999997</v>
      </c>
      <c r="AY238" s="30">
        <v>255.19480895996091</v>
      </c>
      <c r="AZ238" s="30">
        <v>204</v>
      </c>
      <c r="BA238" s="30">
        <v>89.124427795410156</v>
      </c>
      <c r="BB238" s="148">
        <v>0.63800000000000001</v>
      </c>
      <c r="BC238" s="30">
        <v>52.01</v>
      </c>
      <c r="BD238" s="30">
        <v>373.9</v>
      </c>
      <c r="BE238" s="30">
        <v>89.7022705078125</v>
      </c>
      <c r="BF238" s="147">
        <v>0.55600000000000005</v>
      </c>
      <c r="BG238" s="30">
        <v>52.3</v>
      </c>
      <c r="BH238" s="30">
        <v>347.3</v>
      </c>
      <c r="BI238" s="30">
        <v>85.701446533203125</v>
      </c>
      <c r="BJ238" s="148">
        <v>0.63700000000000001</v>
      </c>
      <c r="BK238" s="30">
        <v>50.373652270000001</v>
      </c>
      <c r="BL238" s="30">
        <v>370.1</v>
      </c>
      <c r="BM238" s="30">
        <v>86.172126770019531</v>
      </c>
      <c r="BN238" s="148">
        <v>0.52400000000000002</v>
      </c>
      <c r="BO238" s="30">
        <v>50.587641339999998</v>
      </c>
      <c r="BP238" s="30">
        <v>341</v>
      </c>
      <c r="BQ238" s="148">
        <v>5.8000000000000003E-2</v>
      </c>
      <c r="BR238" s="148">
        <v>0.17799999999999999</v>
      </c>
      <c r="BS238" s="148"/>
      <c r="BT238" s="148">
        <v>0.65800000000000003</v>
      </c>
      <c r="BU238" s="148">
        <v>9.1999999999999998E-2</v>
      </c>
      <c r="BV238" s="148">
        <v>1.4000000432133669E-2</v>
      </c>
      <c r="BW238" s="148">
        <v>8.2000000000000003E-2</v>
      </c>
      <c r="BX238" s="148">
        <v>0.13600000000000001</v>
      </c>
      <c r="BY238" s="148">
        <v>0.34100000000000003</v>
      </c>
      <c r="BZ238" s="1"/>
      <c r="CA238" s="150">
        <v>9630.9501953125</v>
      </c>
      <c r="CB238" s="150">
        <v>9978.43</v>
      </c>
      <c r="CC238" s="124" t="s">
        <v>4168</v>
      </c>
      <c r="CD238" t="s">
        <v>4634</v>
      </c>
    </row>
    <row r="239" spans="1:82" x14ac:dyDescent="0.3">
      <c r="A239" s="1">
        <v>191524060</v>
      </c>
      <c r="B239" s="124" t="s">
        <v>4168</v>
      </c>
      <c r="C239" t="s">
        <v>88</v>
      </c>
      <c r="D239" t="s">
        <v>784</v>
      </c>
      <c r="E239" s="30">
        <v>87.905204772949219</v>
      </c>
      <c r="F239" s="30">
        <v>89.799201965332031</v>
      </c>
      <c r="G239" s="30">
        <v>93.709869384765625</v>
      </c>
      <c r="H239" s="30">
        <v>95.732391357421875</v>
      </c>
      <c r="I239" s="1">
        <v>449</v>
      </c>
      <c r="J239" s="1" t="s">
        <v>3981</v>
      </c>
      <c r="K239" s="1">
        <v>4</v>
      </c>
      <c r="L239" t="s">
        <v>3878</v>
      </c>
      <c r="M239" t="s">
        <v>3914</v>
      </c>
      <c r="N239" t="s">
        <v>3917</v>
      </c>
      <c r="O239" t="s">
        <v>3922</v>
      </c>
      <c r="P239" s="148">
        <v>0.28930819034576422</v>
      </c>
      <c r="Q239" s="30">
        <v>51.166234500000002</v>
      </c>
      <c r="R239" s="30">
        <v>266.66665649414063</v>
      </c>
      <c r="S239" s="1">
        <v>54</v>
      </c>
      <c r="T239" s="1">
        <v>42</v>
      </c>
      <c r="U239" s="148">
        <v>0.77777779102325439</v>
      </c>
      <c r="V239" s="148">
        <v>0.21100917458534241</v>
      </c>
      <c r="W239" s="149">
        <v>51.939484090000001</v>
      </c>
      <c r="X239" s="149">
        <v>242.20182800292969</v>
      </c>
      <c r="Y239" s="1">
        <v>42</v>
      </c>
      <c r="Z239" s="30">
        <v>93.077117919921875</v>
      </c>
      <c r="AA239" s="148">
        <v>0.41</v>
      </c>
      <c r="AB239" s="30">
        <v>52.7</v>
      </c>
      <c r="AC239" s="30">
        <v>312.39999999999998</v>
      </c>
      <c r="AD239" s="30">
        <v>94.186065673828125</v>
      </c>
      <c r="AE239" s="148">
        <v>0.37</v>
      </c>
      <c r="AF239" s="30">
        <v>53.11</v>
      </c>
      <c r="AG239" s="30">
        <v>297.5</v>
      </c>
      <c r="AH239" s="30">
        <v>94.240753173828125</v>
      </c>
      <c r="AI239" s="148">
        <v>0.5</v>
      </c>
      <c r="AJ239" s="30">
        <v>53.10302686</v>
      </c>
      <c r="AK239" s="30">
        <v>331.6</v>
      </c>
      <c r="AL239" s="30">
        <v>92.056999206542969</v>
      </c>
      <c r="AM239" s="148">
        <v>0.47099999999999997</v>
      </c>
      <c r="AN239" s="30">
        <v>52.404516440000002</v>
      </c>
      <c r="AO239" s="30">
        <v>321.2</v>
      </c>
      <c r="AP239" s="148">
        <v>0.20754717290401459</v>
      </c>
      <c r="AQ239" s="30">
        <v>55.457495100000003</v>
      </c>
      <c r="AR239" s="30">
        <v>227.04402160644531</v>
      </c>
      <c r="AS239" s="30">
        <v>55</v>
      </c>
      <c r="AT239" s="30">
        <v>43</v>
      </c>
      <c r="AU239" s="148">
        <v>0.77777779102325439</v>
      </c>
      <c r="AV239" s="30">
        <v>95.732391357421875</v>
      </c>
      <c r="AW239" s="148">
        <v>0.16513761878013611</v>
      </c>
      <c r="AX239" s="30">
        <v>56.142702190000001</v>
      </c>
      <c r="AY239" s="30">
        <v>208.25688171386719</v>
      </c>
      <c r="AZ239" s="30">
        <v>43</v>
      </c>
      <c r="BA239" s="30">
        <v>98.114677429199219</v>
      </c>
      <c r="BB239" s="148">
        <v>0.49099999999999999</v>
      </c>
      <c r="BC239" s="30">
        <v>56.37</v>
      </c>
      <c r="BD239" s="30">
        <v>316</v>
      </c>
      <c r="BE239" s="30">
        <v>97.7562255859375</v>
      </c>
      <c r="BF239" s="147">
        <v>0.45100000000000001</v>
      </c>
      <c r="BG239" s="30">
        <v>56.27</v>
      </c>
      <c r="BH239" s="30">
        <v>304.89999999999998</v>
      </c>
      <c r="BI239" s="30">
        <v>98.360954284667969</v>
      </c>
      <c r="BJ239" s="148">
        <v>0.40400000000000003</v>
      </c>
      <c r="BK239" s="30">
        <v>56.540381940000003</v>
      </c>
      <c r="BL239" s="30">
        <v>289.5</v>
      </c>
      <c r="BM239" s="30">
        <v>95.964920043945313</v>
      </c>
      <c r="BN239" s="148">
        <v>0.34100000000000003</v>
      </c>
      <c r="BO239" s="30">
        <v>55.468114550000003</v>
      </c>
      <c r="BP239" s="30">
        <v>281.2</v>
      </c>
      <c r="BQ239" s="148">
        <v>0.107</v>
      </c>
      <c r="BR239" s="148">
        <v>0.18</v>
      </c>
      <c r="BS239" s="148"/>
      <c r="BT239" s="148">
        <v>0.624</v>
      </c>
      <c r="BU239" s="148">
        <v>7.8E-2</v>
      </c>
      <c r="BV239" s="148">
        <v>1.099999994039536E-2</v>
      </c>
      <c r="BW239" s="148">
        <v>8.5000000000000006E-2</v>
      </c>
      <c r="BX239" s="148">
        <v>0.14899999999999999</v>
      </c>
      <c r="BY239" s="148">
        <v>0.54100000000000004</v>
      </c>
      <c r="BZ239" s="1"/>
      <c r="CA239" s="150">
        <v>9217.7802734375</v>
      </c>
      <c r="CB239" s="150">
        <v>9582.92</v>
      </c>
      <c r="CC239" s="124" t="s">
        <v>4168</v>
      </c>
      <c r="CD239" t="s">
        <v>4634</v>
      </c>
    </row>
    <row r="240" spans="1:82" x14ac:dyDescent="0.3">
      <c r="A240" s="1">
        <v>191524080</v>
      </c>
      <c r="B240" s="124" t="s">
        <v>4168</v>
      </c>
      <c r="C240" t="s">
        <v>88</v>
      </c>
      <c r="D240" t="s">
        <v>785</v>
      </c>
      <c r="E240" s="30">
        <v>85.733711242675781</v>
      </c>
      <c r="F240" s="30">
        <v>86.41485595703125</v>
      </c>
      <c r="G240" s="30">
        <v>84.925941467285156</v>
      </c>
      <c r="H240" s="30">
        <v>84.989753723144531</v>
      </c>
      <c r="I240" s="1">
        <v>514</v>
      </c>
      <c r="J240" s="1">
        <v>5</v>
      </c>
      <c r="K240" s="1">
        <v>6</v>
      </c>
      <c r="L240" t="s">
        <v>3878</v>
      </c>
      <c r="M240" t="s">
        <v>3914</v>
      </c>
      <c r="N240" t="s">
        <v>3917</v>
      </c>
      <c r="O240" t="s">
        <v>3922</v>
      </c>
      <c r="P240" s="148">
        <v>0.34065935015678411</v>
      </c>
      <c r="Q240" s="30">
        <v>50.262974419999999</v>
      </c>
      <c r="R240" s="30">
        <v>304.39559936523438</v>
      </c>
      <c r="S240" s="1">
        <v>952</v>
      </c>
      <c r="T240" s="1">
        <v>631</v>
      </c>
      <c r="U240" s="148">
        <v>0.6628151535987854</v>
      </c>
      <c r="V240" s="148">
        <v>0.26190477609634399</v>
      </c>
      <c r="W240" s="149">
        <v>50.537206040000001</v>
      </c>
      <c r="X240" s="149">
        <v>280.61224365234381</v>
      </c>
      <c r="Y240" s="1">
        <v>631</v>
      </c>
      <c r="Z240" s="30">
        <v>87.337371826171875</v>
      </c>
      <c r="AA240" s="148">
        <v>0.45300000000000001</v>
      </c>
      <c r="AB240" s="30">
        <v>50.8</v>
      </c>
      <c r="AC240" s="30">
        <v>336.1</v>
      </c>
      <c r="AD240" s="30">
        <v>86.734748840332031</v>
      </c>
      <c r="AE240" s="148">
        <v>0.35599999999999998</v>
      </c>
      <c r="AF240" s="30">
        <v>50.58</v>
      </c>
      <c r="AG240" s="30">
        <v>311.2</v>
      </c>
      <c r="AH240" s="30">
        <v>84.7672119140625</v>
      </c>
      <c r="AI240" s="148">
        <v>0.48299999999999998</v>
      </c>
      <c r="AJ240" s="30">
        <v>49.965257989999998</v>
      </c>
      <c r="AK240" s="30">
        <v>345.8</v>
      </c>
      <c r="AL240" s="30">
        <v>83.968498229980469</v>
      </c>
      <c r="AM240" s="148">
        <v>0.35899999999999999</v>
      </c>
      <c r="AN240" s="30">
        <v>49.652011680000001</v>
      </c>
      <c r="AO240" s="30">
        <v>311.60000000000002</v>
      </c>
      <c r="AP240" s="148">
        <v>0.29010990262031561</v>
      </c>
      <c r="AQ240" s="30">
        <v>49.962913059999998</v>
      </c>
      <c r="AR240" s="30">
        <v>271.86813354492188</v>
      </c>
      <c r="AS240" s="30">
        <v>953</v>
      </c>
      <c r="AT240" s="30">
        <v>632</v>
      </c>
      <c r="AU240" s="148">
        <v>0.6628151535987854</v>
      </c>
      <c r="AV240" s="30">
        <v>84.989753723144531</v>
      </c>
      <c r="AW240" s="148">
        <v>0.21088434755802149</v>
      </c>
      <c r="AX240" s="30">
        <v>49.985915050000003</v>
      </c>
      <c r="AY240" s="30">
        <v>240.13604736328131</v>
      </c>
      <c r="AZ240" s="30">
        <v>632</v>
      </c>
      <c r="BA240" s="30">
        <v>85.412857055664063</v>
      </c>
      <c r="BB240" s="148">
        <v>0.37799999999999989</v>
      </c>
      <c r="BC240" s="30">
        <v>50.21</v>
      </c>
      <c r="BD240" s="30">
        <v>299.60000000000002</v>
      </c>
      <c r="BE240" s="30">
        <v>85.279693603515625</v>
      </c>
      <c r="BF240" s="147">
        <v>0.29099999999999998</v>
      </c>
      <c r="BG240" s="30">
        <v>50.12</v>
      </c>
      <c r="BH240" s="30">
        <v>272.3</v>
      </c>
      <c r="BI240" s="30">
        <v>86.3590087890625</v>
      </c>
      <c r="BJ240" s="148">
        <v>0.45</v>
      </c>
      <c r="BK240" s="30">
        <v>50.693967200000003</v>
      </c>
      <c r="BL240" s="30">
        <v>321</v>
      </c>
      <c r="BM240" s="30">
        <v>85.903526306152344</v>
      </c>
      <c r="BN240" s="148">
        <v>0.314</v>
      </c>
      <c r="BO240" s="30">
        <v>50.453780020000004</v>
      </c>
      <c r="BP240" s="30">
        <v>276.3</v>
      </c>
      <c r="BQ240" s="148">
        <v>0.10100000000000001</v>
      </c>
      <c r="BR240" s="148">
        <v>0.17899999999999999</v>
      </c>
      <c r="BS240" s="148"/>
      <c r="BT240" s="148">
        <v>0.628</v>
      </c>
      <c r="BU240" s="148">
        <v>7.2000000000000008E-2</v>
      </c>
      <c r="BV240" s="148">
        <v>1.8999999389052391E-2</v>
      </c>
      <c r="BW240" s="148">
        <v>6.2E-2</v>
      </c>
      <c r="BX240" s="148">
        <v>0.20200000000000001</v>
      </c>
      <c r="BY240" s="148">
        <v>0.42699999999999999</v>
      </c>
      <c r="BZ240" s="1"/>
      <c r="CA240" s="150">
        <v>9810.5400390625</v>
      </c>
      <c r="CB240" s="150">
        <v>10134.16</v>
      </c>
      <c r="CC240" s="124" t="s">
        <v>4168</v>
      </c>
      <c r="CD240" t="s">
        <v>4634</v>
      </c>
    </row>
    <row r="241" spans="1:82" x14ac:dyDescent="0.3">
      <c r="A241" s="1">
        <v>191524090</v>
      </c>
      <c r="B241" s="124" t="s">
        <v>4168</v>
      </c>
      <c r="C241" t="s">
        <v>88</v>
      </c>
      <c r="D241" t="s">
        <v>786</v>
      </c>
      <c r="E241" s="30">
        <v>79.518531799316406</v>
      </c>
      <c r="F241" s="30">
        <v>82.315406799316406</v>
      </c>
      <c r="G241" s="30">
        <v>82.927597045898438</v>
      </c>
      <c r="H241" s="30">
        <v>82.966827392578125</v>
      </c>
      <c r="I241" s="1">
        <v>385</v>
      </c>
      <c r="J241" s="1" t="s">
        <v>3981</v>
      </c>
      <c r="K241" s="1">
        <v>4</v>
      </c>
      <c r="L241" t="s">
        <v>3878</v>
      </c>
      <c r="M241" t="s">
        <v>3914</v>
      </c>
      <c r="N241" t="s">
        <v>3917</v>
      </c>
      <c r="O241" t="s">
        <v>3922</v>
      </c>
      <c r="P241" s="148">
        <v>0.3695652186870575</v>
      </c>
      <c r="Q241" s="30">
        <v>47.677688510000003</v>
      </c>
      <c r="R241" s="30">
        <v>292.75363159179688</v>
      </c>
      <c r="S241" s="1">
        <v>72</v>
      </c>
      <c r="T241" s="1">
        <v>47</v>
      </c>
      <c r="U241" s="148">
        <v>0.65277779102325439</v>
      </c>
      <c r="V241" s="148">
        <v>0.21951219439506531</v>
      </c>
      <c r="W241" s="149">
        <v>48.838629830000002</v>
      </c>
      <c r="X241" s="149">
        <v>239.0243835449219</v>
      </c>
      <c r="Y241" s="1">
        <v>47</v>
      </c>
      <c r="Z241" s="30">
        <v>73.139060974121094</v>
      </c>
      <c r="AA241" s="148">
        <v>0.49</v>
      </c>
      <c r="AB241" s="30">
        <v>46.1</v>
      </c>
      <c r="AC241" s="30">
        <v>329.4</v>
      </c>
      <c r="AD241" s="30">
        <v>74.129364013671875</v>
      </c>
      <c r="AE241" s="148">
        <v>0.37200000000000011</v>
      </c>
      <c r="AF241" s="30">
        <v>46.3</v>
      </c>
      <c r="AG241" s="30">
        <v>294.7</v>
      </c>
      <c r="AH241" s="30">
        <v>72.403717041015625</v>
      </c>
      <c r="AI241" s="148">
        <v>0.48099999999999998</v>
      </c>
      <c r="AJ241" s="30">
        <v>45.870297860000001</v>
      </c>
      <c r="AK241" s="30">
        <v>335.7</v>
      </c>
      <c r="AL241" s="30">
        <v>70.811996459960938</v>
      </c>
      <c r="AM241" s="148">
        <v>0.374</v>
      </c>
      <c r="AN241" s="30">
        <v>45.17487655</v>
      </c>
      <c r="AO241" s="30">
        <v>303.3</v>
      </c>
      <c r="AP241" s="148">
        <v>0.39416059851646418</v>
      </c>
      <c r="AQ241" s="30">
        <v>48.7128984</v>
      </c>
      <c r="AR241" s="30">
        <v>287.59124755859381</v>
      </c>
      <c r="AS241" s="30">
        <v>72</v>
      </c>
      <c r="AT241" s="30">
        <v>47</v>
      </c>
      <c r="AU241" s="148">
        <v>0.65277779102325439</v>
      </c>
      <c r="AV241" s="30">
        <v>82.966827392578125</v>
      </c>
      <c r="AW241" s="148">
        <v>0.27160492539405823</v>
      </c>
      <c r="AX241" s="30">
        <v>48.826544509999998</v>
      </c>
      <c r="AY241" s="30">
        <v>240.74073791503909</v>
      </c>
      <c r="AZ241" s="30">
        <v>47</v>
      </c>
      <c r="BA241" s="30">
        <v>84.856124877929688</v>
      </c>
      <c r="BB241" s="148">
        <v>0.45800000000000002</v>
      </c>
      <c r="BC241" s="30">
        <v>49.94</v>
      </c>
      <c r="BD241" s="30">
        <v>327.10000000000002</v>
      </c>
      <c r="BE241" s="30">
        <v>83.535011291503906</v>
      </c>
      <c r="BF241" s="147">
        <v>0.35799999999999998</v>
      </c>
      <c r="BG241" s="30">
        <v>49.26</v>
      </c>
      <c r="BH241" s="30">
        <v>308.39999999999998</v>
      </c>
      <c r="BI241" s="30">
        <v>85.421157836914063</v>
      </c>
      <c r="BJ241" s="148">
        <v>0.52600000000000002</v>
      </c>
      <c r="BK241" s="30">
        <v>50.23711831</v>
      </c>
      <c r="BL241" s="30">
        <v>337</v>
      </c>
      <c r="BM241" s="30">
        <v>83.756645202636719</v>
      </c>
      <c r="BN241" s="148">
        <v>0.374</v>
      </c>
      <c r="BO241" s="30">
        <v>49.38382979</v>
      </c>
      <c r="BP241" s="30">
        <v>285.7</v>
      </c>
      <c r="BQ241" s="148">
        <v>0.104</v>
      </c>
      <c r="BR241" s="148">
        <v>0.106</v>
      </c>
      <c r="BS241" s="148"/>
      <c r="BT241" s="148">
        <v>0.68600000000000005</v>
      </c>
      <c r="BU241" s="148">
        <v>8.7999999999999995E-2</v>
      </c>
      <c r="BV241" s="148">
        <v>1.6000000759959221E-2</v>
      </c>
      <c r="BW241" s="148">
        <v>4.7E-2</v>
      </c>
      <c r="BX241" s="148">
        <v>0.17100000000000001</v>
      </c>
      <c r="BY241" s="148">
        <v>0.436</v>
      </c>
      <c r="BZ241" s="1"/>
      <c r="CA241" s="150">
        <v>10344.259765625</v>
      </c>
      <c r="CB241" s="150">
        <v>10735.68</v>
      </c>
      <c r="CC241" s="124" t="s">
        <v>4168</v>
      </c>
      <c r="CD241" t="s">
        <v>4634</v>
      </c>
    </row>
    <row r="242" spans="1:82" x14ac:dyDescent="0.3">
      <c r="A242" s="1">
        <v>200013000</v>
      </c>
      <c r="B242" s="124" t="s">
        <v>4169</v>
      </c>
      <c r="C242" t="s">
        <v>89</v>
      </c>
      <c r="D242" t="s">
        <v>787</v>
      </c>
      <c r="E242" s="30">
        <v>86.457725524902344</v>
      </c>
      <c r="F242" s="30">
        <v>85.279197692871094</v>
      </c>
      <c r="G242" s="30">
        <v>86.136543273925781</v>
      </c>
      <c r="H242" s="30">
        <v>85.462501525878906</v>
      </c>
      <c r="I242" s="1">
        <v>279</v>
      </c>
      <c r="J242" s="1">
        <v>5</v>
      </c>
      <c r="K242" s="1">
        <v>8</v>
      </c>
      <c r="L242" t="s">
        <v>3856</v>
      </c>
      <c r="M242" t="s">
        <v>3907</v>
      </c>
      <c r="N242" t="s">
        <v>3916</v>
      </c>
      <c r="O242" t="s">
        <v>3921</v>
      </c>
      <c r="P242" s="148">
        <v>0.47955390810966492</v>
      </c>
      <c r="Q242" s="30">
        <v>50.564138219999997</v>
      </c>
      <c r="R242" s="30">
        <v>340.89218139648438</v>
      </c>
      <c r="S242" s="1">
        <v>528</v>
      </c>
      <c r="T242" s="1">
        <v>320</v>
      </c>
      <c r="U242" s="148">
        <v>0.60606062412261963</v>
      </c>
      <c r="V242" s="148">
        <v>0.35403725504875178</v>
      </c>
      <c r="W242" s="149">
        <v>50.066655079999997</v>
      </c>
      <c r="X242" s="149">
        <v>311.80123901367188</v>
      </c>
      <c r="Y242" s="1">
        <v>320</v>
      </c>
      <c r="Z242" s="30">
        <v>88.243644714355469</v>
      </c>
      <c r="AA242" s="148">
        <v>0.496</v>
      </c>
      <c r="AB242" s="30">
        <v>51.1</v>
      </c>
      <c r="AC242" s="30">
        <v>347.5</v>
      </c>
      <c r="AD242" s="30">
        <v>86.823104858398438</v>
      </c>
      <c r="AE242" s="148">
        <v>0.39900000000000002</v>
      </c>
      <c r="AF242" s="30">
        <v>50.61</v>
      </c>
      <c r="AG242" s="30">
        <v>321.39999999999998</v>
      </c>
      <c r="AH242" s="30">
        <v>87.47357177734375</v>
      </c>
      <c r="AI242" s="148">
        <v>0.41599999999999998</v>
      </c>
      <c r="AJ242" s="30">
        <v>50.861642869999997</v>
      </c>
      <c r="AK242" s="30">
        <v>332.4</v>
      </c>
      <c r="AL242" s="30">
        <v>87.442840576171875</v>
      </c>
      <c r="AM242" s="148">
        <v>0.32</v>
      </c>
      <c r="AN242" s="30">
        <v>50.834326539999999</v>
      </c>
      <c r="AO242" s="30">
        <v>301.10000000000002</v>
      </c>
      <c r="AP242" s="148">
        <v>0.40892192721366882</v>
      </c>
      <c r="AQ242" s="30">
        <v>50.720179520000002</v>
      </c>
      <c r="AR242" s="30">
        <v>311.524169921875</v>
      </c>
      <c r="AS242" s="30">
        <v>528</v>
      </c>
      <c r="AT242" s="30">
        <v>320</v>
      </c>
      <c r="AU242" s="148">
        <v>0.60606062412261963</v>
      </c>
      <c r="AV242" s="30">
        <v>85.462501525878906</v>
      </c>
      <c r="AW242" s="148">
        <v>0.30434781312942499</v>
      </c>
      <c r="AX242" s="30">
        <v>50.256854910000001</v>
      </c>
      <c r="AY242" s="30">
        <v>282.60870361328131</v>
      </c>
      <c r="AZ242" s="30">
        <v>320</v>
      </c>
      <c r="BA242" s="30">
        <v>85.041702270507813</v>
      </c>
      <c r="BB242" s="148">
        <v>0.38500000000000001</v>
      </c>
      <c r="BC242" s="30">
        <v>50.03</v>
      </c>
      <c r="BD242" s="30">
        <v>305.39999999999998</v>
      </c>
      <c r="BE242" s="30">
        <v>85.056533813476563</v>
      </c>
      <c r="BF242" s="147">
        <v>0.30099999999999999</v>
      </c>
      <c r="BG242" s="30">
        <v>50.01</v>
      </c>
      <c r="BH242" s="30">
        <v>278.60000000000002</v>
      </c>
      <c r="BI242" s="30">
        <v>85.623939514160156</v>
      </c>
      <c r="BJ242" s="148">
        <v>0.38400000000000001</v>
      </c>
      <c r="BK242" s="30">
        <v>50.335900459999998</v>
      </c>
      <c r="BL242" s="30">
        <v>311.39999999999998</v>
      </c>
      <c r="BM242" s="30">
        <v>86.074241638183594</v>
      </c>
      <c r="BN242" s="148">
        <v>0.27400000000000002</v>
      </c>
      <c r="BO242" s="30">
        <v>50.538860100000001</v>
      </c>
      <c r="BP242" s="30">
        <v>284</v>
      </c>
      <c r="BQ242" s="148"/>
      <c r="BR242" s="148">
        <v>2.9000000000000001E-2</v>
      </c>
      <c r="BS242" s="148"/>
      <c r="BT242" s="148">
        <v>0.93200000000000005</v>
      </c>
      <c r="BU242" s="148">
        <v>2.1999999999999999E-2</v>
      </c>
      <c r="BV242" s="148">
        <v>1.7999999225139621E-2</v>
      </c>
      <c r="BW242" s="148"/>
      <c r="BX242" s="148">
        <v>0.125</v>
      </c>
      <c r="BY242" s="148">
        <v>0.52900000000000003</v>
      </c>
      <c r="BZ242" s="1"/>
      <c r="CA242" s="150">
        <v>9364.740234375</v>
      </c>
      <c r="CB242" s="150">
        <v>10785.39</v>
      </c>
      <c r="CC242" s="124" t="s">
        <v>4169</v>
      </c>
      <c r="CD242" t="s">
        <v>4635</v>
      </c>
    </row>
    <row r="243" spans="1:82" x14ac:dyDescent="0.3">
      <c r="A243" s="1">
        <v>200014020</v>
      </c>
      <c r="B243" s="124" t="s">
        <v>4169</v>
      </c>
      <c r="C243" t="s">
        <v>89</v>
      </c>
      <c r="D243" t="s">
        <v>788</v>
      </c>
      <c r="E243" s="30">
        <v>85.161376953125</v>
      </c>
      <c r="F243" s="30">
        <v>85.663803100585938</v>
      </c>
      <c r="G243" s="30">
        <v>86.273704528808594</v>
      </c>
      <c r="H243" s="30">
        <v>87.015846252441406</v>
      </c>
      <c r="I243" s="1">
        <v>309</v>
      </c>
      <c r="J243" s="1" t="s">
        <v>3981</v>
      </c>
      <c r="K243" s="1">
        <v>4</v>
      </c>
      <c r="L243" t="s">
        <v>3856</v>
      </c>
      <c r="M243" t="s">
        <v>3907</v>
      </c>
      <c r="N243" t="s">
        <v>3916</v>
      </c>
      <c r="O243" t="s">
        <v>3921</v>
      </c>
      <c r="P243" s="148">
        <v>0.56603771448135376</v>
      </c>
      <c r="Q243" s="30">
        <v>50.024904569999997</v>
      </c>
      <c r="R243" s="30">
        <v>358.49057006835938</v>
      </c>
      <c r="S243" s="1">
        <v>64</v>
      </c>
      <c r="T243" s="1">
        <v>40</v>
      </c>
      <c r="U243" s="148">
        <v>0.625</v>
      </c>
      <c r="V243" s="148">
        <v>0.50704222917556763</v>
      </c>
      <c r="W243" s="149">
        <v>50.226010700000003</v>
      </c>
      <c r="X243" s="149">
        <v>349.2957763671875</v>
      </c>
      <c r="Y243" s="1">
        <v>40</v>
      </c>
      <c r="Z243" s="30">
        <v>90.962471008300781</v>
      </c>
      <c r="AA243" s="148">
        <v>0.51400000000000001</v>
      </c>
      <c r="AB243" s="30">
        <v>52</v>
      </c>
      <c r="AC243" s="30">
        <v>343.2</v>
      </c>
      <c r="AD243" s="30">
        <v>91.476493835449219</v>
      </c>
      <c r="AE243" s="148">
        <v>0.48899999999999999</v>
      </c>
      <c r="AF243" s="30">
        <v>52.19</v>
      </c>
      <c r="AG243" s="30">
        <v>329.3</v>
      </c>
      <c r="AH243" s="30">
        <v>90.237373352050781</v>
      </c>
      <c r="AI243" s="148">
        <v>0.54500000000000004</v>
      </c>
      <c r="AJ243" s="30">
        <v>51.777050840000001</v>
      </c>
      <c r="AK243" s="30">
        <v>343.8</v>
      </c>
      <c r="AL243" s="30">
        <v>91.806137084960938</v>
      </c>
      <c r="AM243" s="148">
        <v>0.49399999999999999</v>
      </c>
      <c r="AN243" s="30">
        <v>52.319148200000001</v>
      </c>
      <c r="AO243" s="30">
        <v>329.6</v>
      </c>
      <c r="AP243" s="148">
        <v>0.59433960914611816</v>
      </c>
      <c r="AQ243" s="30">
        <v>50.805973680000001</v>
      </c>
      <c r="AR243" s="30">
        <v>352.8302001953125</v>
      </c>
      <c r="AS243" s="30">
        <v>64</v>
      </c>
      <c r="AT243" s="30">
        <v>40</v>
      </c>
      <c r="AU243" s="148">
        <v>0.625</v>
      </c>
      <c r="AV243" s="30">
        <v>87.015846252441406</v>
      </c>
      <c r="AW243" s="148">
        <v>0.56338030099868774</v>
      </c>
      <c r="AX243" s="30">
        <v>51.14710264</v>
      </c>
      <c r="AY243" s="30">
        <v>340.84506225585938</v>
      </c>
      <c r="AZ243" s="30">
        <v>40</v>
      </c>
      <c r="BA243" s="30">
        <v>92.856620788574219</v>
      </c>
      <c r="BB243" s="148">
        <v>0.54700000000000004</v>
      </c>
      <c r="BC243" s="30">
        <v>53.82</v>
      </c>
      <c r="BD243" s="30">
        <v>343.2</v>
      </c>
      <c r="BE243" s="30">
        <v>93.881401062011719</v>
      </c>
      <c r="BF243" s="147">
        <v>0.47799999999999998</v>
      </c>
      <c r="BG243" s="30">
        <v>54.36</v>
      </c>
      <c r="BH243" s="30">
        <v>325</v>
      </c>
      <c r="BI243" s="30">
        <v>94.999595642089844</v>
      </c>
      <c r="BJ243" s="148">
        <v>0.63400000000000001</v>
      </c>
      <c r="BK243" s="30">
        <v>54.902989410000004</v>
      </c>
      <c r="BL243" s="30">
        <v>366.1</v>
      </c>
      <c r="BM243" s="30">
        <v>96.067817687988281</v>
      </c>
      <c r="BN243" s="148">
        <v>0.56799999999999995</v>
      </c>
      <c r="BO243" s="30">
        <v>55.519394259999999</v>
      </c>
      <c r="BP243" s="30">
        <v>346.9</v>
      </c>
      <c r="BQ243" s="148"/>
      <c r="BR243" s="148"/>
      <c r="BS243" s="148"/>
      <c r="BT243" s="148">
        <v>0.98699999999999999</v>
      </c>
      <c r="BU243" s="148"/>
      <c r="BV243" s="148">
        <v>1.30000002682209E-2</v>
      </c>
      <c r="BW243" s="148"/>
      <c r="BX243" s="148">
        <v>0.19700000000000001</v>
      </c>
      <c r="BY243" s="148">
        <v>0.61099999999999999</v>
      </c>
      <c r="BZ243" s="1"/>
      <c r="CA243" s="150">
        <v>7729.2998046875</v>
      </c>
      <c r="CB243" s="150">
        <v>9321.25</v>
      </c>
      <c r="CC243" s="124" t="s">
        <v>4169</v>
      </c>
      <c r="CD243" t="s">
        <v>4634</v>
      </c>
    </row>
    <row r="244" spans="1:82" x14ac:dyDescent="0.3">
      <c r="A244" s="1">
        <v>200023000</v>
      </c>
      <c r="B244" s="124" t="s">
        <v>4170</v>
      </c>
      <c r="C244" t="s">
        <v>90</v>
      </c>
      <c r="D244" t="s">
        <v>789</v>
      </c>
      <c r="E244" s="30">
        <v>85.536308288574219</v>
      </c>
      <c r="F244" s="30">
        <v>85.396347045898438</v>
      </c>
      <c r="G244" s="30">
        <v>84.863090515136719</v>
      </c>
      <c r="H244" s="30">
        <v>84.7557373046875</v>
      </c>
      <c r="I244" s="1">
        <v>313</v>
      </c>
      <c r="J244" s="1">
        <v>6</v>
      </c>
      <c r="K244" s="1">
        <v>8</v>
      </c>
      <c r="L244" t="s">
        <v>3856</v>
      </c>
      <c r="M244" t="s">
        <v>3907</v>
      </c>
      <c r="N244" t="s">
        <v>3917</v>
      </c>
      <c r="O244" t="s">
        <v>3923</v>
      </c>
      <c r="P244" s="148">
        <v>0.32302406430244451</v>
      </c>
      <c r="Q244" s="30">
        <v>50.180863039999998</v>
      </c>
      <c r="R244" s="30">
        <v>300.3436279296875</v>
      </c>
      <c r="S244" s="1">
        <v>561</v>
      </c>
      <c r="T244" s="1">
        <v>313</v>
      </c>
      <c r="U244" s="148">
        <v>0.55793225765228271</v>
      </c>
      <c r="V244" s="148">
        <v>0.20382165908813479</v>
      </c>
      <c r="W244" s="149">
        <v>50.11519423</v>
      </c>
      <c r="X244" s="149">
        <v>270.06369018554688</v>
      </c>
      <c r="Y244" s="1">
        <v>313</v>
      </c>
      <c r="Z244" s="30">
        <v>92.17083740234375</v>
      </c>
      <c r="AA244" s="148">
        <v>0.435</v>
      </c>
      <c r="AB244" s="30">
        <v>52.4</v>
      </c>
      <c r="AC244" s="30">
        <v>334.6</v>
      </c>
      <c r="AD244" s="30">
        <v>93.597030639648438</v>
      </c>
      <c r="AE244" s="148">
        <v>0.309</v>
      </c>
      <c r="AF244" s="30">
        <v>52.91</v>
      </c>
      <c r="AG244" s="30">
        <v>298.8</v>
      </c>
      <c r="AH244" s="30">
        <v>94.090988159179688</v>
      </c>
      <c r="AI244" s="148">
        <v>0.44500000000000001</v>
      </c>
      <c r="AJ244" s="30">
        <v>53.053423240000001</v>
      </c>
      <c r="AK244" s="30">
        <v>324.5</v>
      </c>
      <c r="AL244" s="30">
        <v>95.767570495605469</v>
      </c>
      <c r="AM244" s="148">
        <v>0.44500000000000001</v>
      </c>
      <c r="AN244" s="30">
        <v>53.667218750000004</v>
      </c>
      <c r="AO244" s="30">
        <v>324.5</v>
      </c>
      <c r="AP244" s="148">
        <v>0.28522336483001709</v>
      </c>
      <c r="AQ244" s="30">
        <v>49.923597469999997</v>
      </c>
      <c r="AR244" s="30">
        <v>271.134033203125</v>
      </c>
      <c r="AS244" s="30">
        <v>560</v>
      </c>
      <c r="AT244" s="30">
        <v>312</v>
      </c>
      <c r="AU244" s="148">
        <v>0.55793225765228271</v>
      </c>
      <c r="AV244" s="30">
        <v>84.7557373046875</v>
      </c>
      <c r="AW244" s="148">
        <v>0.19745223224163061</v>
      </c>
      <c r="AX244" s="30">
        <v>49.851796329999999</v>
      </c>
      <c r="AY244" s="30">
        <v>240.76432800292969</v>
      </c>
      <c r="AZ244" s="30">
        <v>312</v>
      </c>
      <c r="BA244" s="30">
        <v>85.062324523925781</v>
      </c>
      <c r="BB244" s="148">
        <v>0.314</v>
      </c>
      <c r="BC244" s="30">
        <v>50.04</v>
      </c>
      <c r="BD244" s="30">
        <v>267.8</v>
      </c>
      <c r="BE244" s="30">
        <v>86.537490844726563</v>
      </c>
      <c r="BF244" s="147">
        <v>0.24099999999999999</v>
      </c>
      <c r="BG244" s="30">
        <v>50.74</v>
      </c>
      <c r="BH244" s="30">
        <v>233.3</v>
      </c>
      <c r="BI244" s="30">
        <v>85.792312622070313</v>
      </c>
      <c r="BJ244" s="148">
        <v>0.28799999999999998</v>
      </c>
      <c r="BK244" s="30">
        <v>50.417915610000001</v>
      </c>
      <c r="BL244" s="30">
        <v>253.3</v>
      </c>
      <c r="BM244" s="30">
        <v>87.157424926757813</v>
      </c>
      <c r="BN244" s="148">
        <v>0.28799999999999998</v>
      </c>
      <c r="BO244" s="30">
        <v>51.078687690000002</v>
      </c>
      <c r="BP244" s="30">
        <v>253.3</v>
      </c>
      <c r="BQ244" s="148"/>
      <c r="BR244" s="148"/>
      <c r="BS244" s="148"/>
      <c r="BT244" s="148">
        <v>0.97099999999999997</v>
      </c>
      <c r="BU244" s="148"/>
      <c r="BV244" s="148">
        <v>2.899999916553497E-2</v>
      </c>
      <c r="BW244" s="148"/>
      <c r="BX244" s="148">
        <v>0.14699999999999999</v>
      </c>
      <c r="BY244" s="148">
        <v>0.51500000000000001</v>
      </c>
      <c r="BZ244" s="1"/>
      <c r="CA244" s="150">
        <v>7995.39013671875</v>
      </c>
      <c r="CB244" s="150">
        <v>9011.5499999999993</v>
      </c>
      <c r="CC244" s="124" t="s">
        <v>4170</v>
      </c>
      <c r="CD244" t="s">
        <v>4633</v>
      </c>
    </row>
    <row r="245" spans="1:82" x14ac:dyDescent="0.3">
      <c r="A245" s="1">
        <v>200024040</v>
      </c>
      <c r="B245" s="124" t="s">
        <v>4170</v>
      </c>
      <c r="C245" t="s">
        <v>90</v>
      </c>
      <c r="D245" t="s">
        <v>790</v>
      </c>
      <c r="E245" s="30">
        <v>79.398811340332031</v>
      </c>
      <c r="F245" s="30">
        <v>80.405830383300781</v>
      </c>
      <c r="G245" s="30">
        <v>82.698219299316406</v>
      </c>
      <c r="H245" s="30">
        <v>83.514007568359375</v>
      </c>
      <c r="I245" s="1">
        <v>476</v>
      </c>
      <c r="J245" s="1" t="s">
        <v>3981</v>
      </c>
      <c r="K245" s="1">
        <v>5</v>
      </c>
      <c r="L245" t="s">
        <v>3856</v>
      </c>
      <c r="M245" t="s">
        <v>3907</v>
      </c>
      <c r="N245" t="s">
        <v>3917</v>
      </c>
      <c r="O245" t="s">
        <v>3923</v>
      </c>
      <c r="P245" s="148">
        <v>0.34928229451179499</v>
      </c>
      <c r="Q245" s="30">
        <v>47.627890530000002</v>
      </c>
      <c r="R245" s="30">
        <v>304.78469848632813</v>
      </c>
      <c r="S245" s="1">
        <v>242</v>
      </c>
      <c r="T245" s="1">
        <v>174</v>
      </c>
      <c r="U245" s="148">
        <v>0.71900826692581177</v>
      </c>
      <c r="V245" s="148">
        <v>0.34928229451179499</v>
      </c>
      <c r="W245" s="149">
        <v>48.047410200000002</v>
      </c>
      <c r="X245" s="149">
        <v>304.78469848632813</v>
      </c>
      <c r="Y245" s="1">
        <v>174</v>
      </c>
      <c r="Z245" s="30">
        <v>76.76416015625</v>
      </c>
      <c r="AA245" s="148">
        <v>0.35099999999999998</v>
      </c>
      <c r="AB245" s="30">
        <v>47.3</v>
      </c>
      <c r="AC245" s="30">
        <v>313.8</v>
      </c>
      <c r="AD245" s="30">
        <v>78.25262451171875</v>
      </c>
      <c r="AE245" s="148">
        <v>0.28799999999999998</v>
      </c>
      <c r="AF245" s="30">
        <v>47.7</v>
      </c>
      <c r="AG245" s="30">
        <v>294.8</v>
      </c>
      <c r="AH245" s="30">
        <v>77.439041137695313</v>
      </c>
      <c r="AI245" s="148">
        <v>0.42399999999999999</v>
      </c>
      <c r="AJ245" s="30">
        <v>47.538067089999998</v>
      </c>
      <c r="AK245" s="30">
        <v>317.3</v>
      </c>
      <c r="AL245" s="30">
        <v>79.493682861328125</v>
      </c>
      <c r="AM245" s="148">
        <v>0.42399999999999999</v>
      </c>
      <c r="AN245" s="30">
        <v>48.129239640000002</v>
      </c>
      <c r="AO245" s="30">
        <v>317.3</v>
      </c>
      <c r="AP245" s="148">
        <v>0.2583732008934021</v>
      </c>
      <c r="AQ245" s="30">
        <v>48.569414360000003</v>
      </c>
      <c r="AR245" s="30">
        <v>268.8995361328125</v>
      </c>
      <c r="AS245" s="30">
        <v>242</v>
      </c>
      <c r="AT245" s="30">
        <v>174</v>
      </c>
      <c r="AU245" s="148">
        <v>0.71900826692581177</v>
      </c>
      <c r="AV245" s="30">
        <v>83.514007568359375</v>
      </c>
      <c r="AW245" s="148">
        <v>0.2583732008934021</v>
      </c>
      <c r="AX245" s="30">
        <v>49.140140219999999</v>
      </c>
      <c r="AY245" s="30">
        <v>268.8995361328125</v>
      </c>
      <c r="AZ245" s="30">
        <v>174</v>
      </c>
      <c r="BA245" s="30">
        <v>79.391868591308594</v>
      </c>
      <c r="BB245" s="148">
        <v>0.33900000000000002</v>
      </c>
      <c r="BC245" s="30">
        <v>47.29</v>
      </c>
      <c r="BD245" s="30">
        <v>290.39999999999998</v>
      </c>
      <c r="BE245" s="30">
        <v>80.309371948242188</v>
      </c>
      <c r="BF245" s="147">
        <v>0.29399999999999998</v>
      </c>
      <c r="BG245" s="30">
        <v>47.67</v>
      </c>
      <c r="BH245" s="30">
        <v>267.3</v>
      </c>
      <c r="BI245" s="30">
        <v>80.460243225097656</v>
      </c>
      <c r="BJ245" s="148">
        <v>0.38100000000000001</v>
      </c>
      <c r="BK245" s="30">
        <v>47.820548289999998</v>
      </c>
      <c r="BL245" s="30">
        <v>299.10000000000002</v>
      </c>
      <c r="BM245" s="30">
        <v>81.918426513671875</v>
      </c>
      <c r="BN245" s="148">
        <v>0.38100000000000001</v>
      </c>
      <c r="BO245" s="30">
        <v>48.467709810000002</v>
      </c>
      <c r="BP245" s="30">
        <v>299.10000000000002</v>
      </c>
      <c r="BQ245" s="148"/>
      <c r="BR245" s="148"/>
      <c r="BS245" s="148"/>
      <c r="BT245" s="148">
        <v>0.93900000000000006</v>
      </c>
      <c r="BU245" s="148">
        <v>4.5999999999999999E-2</v>
      </c>
      <c r="BV245" s="148">
        <v>1.499999966472387E-2</v>
      </c>
      <c r="BW245" s="148"/>
      <c r="BX245" s="148">
        <v>0.13900000000000001</v>
      </c>
      <c r="BY245" s="148">
        <v>0.54400000000000004</v>
      </c>
      <c r="BZ245" s="1">
        <v>0</v>
      </c>
      <c r="CA245" s="150">
        <v>8317.919921875</v>
      </c>
      <c r="CB245" s="150">
        <v>9410.58</v>
      </c>
      <c r="CC245" s="124" t="s">
        <v>4170</v>
      </c>
      <c r="CD245" t="s">
        <v>4634</v>
      </c>
    </row>
    <row r="246" spans="1:82" x14ac:dyDescent="0.3">
      <c r="A246" s="1">
        <v>211481050</v>
      </c>
      <c r="B246" s="124" t="s">
        <v>4171</v>
      </c>
      <c r="C246" t="s">
        <v>91</v>
      </c>
      <c r="D246" t="s">
        <v>791</v>
      </c>
      <c r="E246" s="30">
        <v>89.822364807128906</v>
      </c>
      <c r="F246" s="30">
        <v>89.095375061035156</v>
      </c>
      <c r="G246" s="30">
        <v>84.546142578125</v>
      </c>
      <c r="H246" s="30">
        <v>82.124473571777344</v>
      </c>
      <c r="I246" s="1">
        <v>83</v>
      </c>
      <c r="J246" s="1">
        <v>7</v>
      </c>
      <c r="K246" s="1">
        <v>12</v>
      </c>
      <c r="L246" t="s">
        <v>3828</v>
      </c>
      <c r="M246" t="s">
        <v>3911</v>
      </c>
      <c r="N246" t="s">
        <v>3917</v>
      </c>
      <c r="O246" t="s">
        <v>3921</v>
      </c>
      <c r="P246" s="148">
        <v>0.31818181276321411</v>
      </c>
      <c r="Q246" s="30">
        <v>51.963702769999998</v>
      </c>
      <c r="R246" s="30"/>
      <c r="S246" s="1">
        <v>53</v>
      </c>
      <c r="T246" s="1">
        <v>23</v>
      </c>
      <c r="U246" s="148">
        <v>0.43396225571632391</v>
      </c>
      <c r="V246" s="148"/>
      <c r="W246" s="149">
        <v>51.647857100000003</v>
      </c>
      <c r="X246" s="149"/>
      <c r="Y246" s="1">
        <v>23</v>
      </c>
      <c r="Z246" s="30">
        <v>79.785079956054688</v>
      </c>
      <c r="AA246" s="148">
        <v>0.45700000000000002</v>
      </c>
      <c r="AB246" s="30">
        <v>48.3</v>
      </c>
      <c r="AC246" s="30">
        <v>345.7</v>
      </c>
      <c r="AD246" s="30">
        <v>79.519050598144531</v>
      </c>
      <c r="AE246" s="148">
        <v>0.23100000000000001</v>
      </c>
      <c r="AF246" s="30">
        <v>48.13</v>
      </c>
      <c r="AG246" s="30">
        <v>292.3</v>
      </c>
      <c r="AH246" s="30">
        <v>76.122489929199219</v>
      </c>
      <c r="AI246" s="148">
        <v>0.26700000000000002</v>
      </c>
      <c r="AJ246" s="30">
        <v>47.102005699999999</v>
      </c>
      <c r="AK246" s="30">
        <v>273.3</v>
      </c>
      <c r="AL246" s="30">
        <v>77.219436645507813</v>
      </c>
      <c r="AM246" s="148">
        <v>0.16700000000000001</v>
      </c>
      <c r="AN246" s="30">
        <v>47.355317839999998</v>
      </c>
      <c r="AO246" s="30">
        <v>200</v>
      </c>
      <c r="AP246" s="148">
        <v>0.26829269528388983</v>
      </c>
      <c r="AQ246" s="30">
        <v>49.725341389999997</v>
      </c>
      <c r="AR246" s="30"/>
      <c r="AS246" s="30">
        <v>53</v>
      </c>
      <c r="AT246" s="30">
        <v>23</v>
      </c>
      <c r="AU246" s="148">
        <v>0.43396225571632391</v>
      </c>
      <c r="AV246" s="30">
        <v>82.124473571777344</v>
      </c>
      <c r="AW246" s="148"/>
      <c r="AX246" s="30">
        <v>48.343775979999997</v>
      </c>
      <c r="AY246" s="30"/>
      <c r="AZ246" s="30">
        <v>23</v>
      </c>
      <c r="BA246" s="30">
        <v>79.721786499023438</v>
      </c>
      <c r="BB246" s="148">
        <v>0.17100000000000001</v>
      </c>
      <c r="BC246" s="30">
        <v>47.45</v>
      </c>
      <c r="BD246" s="30">
        <v>242.9</v>
      </c>
      <c r="BE246" s="30">
        <v>83.677017211914063</v>
      </c>
      <c r="BF246" s="147">
        <v>0</v>
      </c>
      <c r="BG246" s="30">
        <v>49.33</v>
      </c>
      <c r="BH246" s="30">
        <v>166.7</v>
      </c>
      <c r="BI246" s="30">
        <v>82.356925964355469</v>
      </c>
      <c r="BJ246" s="148">
        <v>0.182</v>
      </c>
      <c r="BK246" s="30">
        <v>48.744463869999997</v>
      </c>
      <c r="BL246" s="30">
        <v>257.60000000000002</v>
      </c>
      <c r="BM246" s="30">
        <v>85.175254821777344</v>
      </c>
      <c r="BN246" s="148">
        <v>0</v>
      </c>
      <c r="BO246" s="30">
        <v>50.090828899999998</v>
      </c>
      <c r="BP246" s="30">
        <v>171.4</v>
      </c>
      <c r="BQ246" s="148"/>
      <c r="BR246" s="148"/>
      <c r="BS246" s="148"/>
      <c r="BT246" s="148">
        <v>1</v>
      </c>
      <c r="BU246" s="148"/>
      <c r="BV246" s="148">
        <v>0</v>
      </c>
      <c r="BW246" s="148"/>
      <c r="BX246" s="148">
        <v>0.121</v>
      </c>
      <c r="BY246" s="148">
        <v>0.42699999999999999</v>
      </c>
      <c r="BZ246" s="1"/>
      <c r="CA246" s="150">
        <v>15349.2998046875</v>
      </c>
      <c r="CB246" s="150">
        <v>17923.45</v>
      </c>
      <c r="CC246" s="124" t="s">
        <v>4171</v>
      </c>
      <c r="CD246" t="s">
        <v>4633</v>
      </c>
    </row>
    <row r="247" spans="1:82" x14ac:dyDescent="0.3">
      <c r="A247" s="1">
        <v>211484020</v>
      </c>
      <c r="B247" s="124" t="s">
        <v>4171</v>
      </c>
      <c r="C247" t="s">
        <v>91</v>
      </c>
      <c r="D247" t="s">
        <v>792</v>
      </c>
      <c r="E247" s="30">
        <v>76.527542114257813</v>
      </c>
      <c r="F247" s="30">
        <v>77.805412292480469</v>
      </c>
      <c r="G247" s="30">
        <v>72.521888732910156</v>
      </c>
      <c r="H247" s="30">
        <v>76.740425109863281</v>
      </c>
      <c r="I247" s="1">
        <v>68</v>
      </c>
      <c r="J247" s="1" t="s">
        <v>4733</v>
      </c>
      <c r="K247" s="1">
        <v>6</v>
      </c>
      <c r="L247" t="s">
        <v>3828</v>
      </c>
      <c r="M247" t="s">
        <v>3911</v>
      </c>
      <c r="N247" t="s">
        <v>3917</v>
      </c>
      <c r="O247" t="s">
        <v>3921</v>
      </c>
      <c r="P247" s="148">
        <v>0.3571428656578064</v>
      </c>
      <c r="Q247" s="30">
        <v>46.433548729999998</v>
      </c>
      <c r="R247" s="30"/>
      <c r="S247" s="1">
        <v>44</v>
      </c>
      <c r="T247" s="1">
        <v>25</v>
      </c>
      <c r="U247" s="148">
        <v>0.56818181276321411</v>
      </c>
      <c r="V247" s="148"/>
      <c r="W247" s="149">
        <v>46.969946049999997</v>
      </c>
      <c r="X247" s="149"/>
      <c r="Y247" s="1">
        <v>25</v>
      </c>
      <c r="Z247" s="30">
        <v>80.691352844238281</v>
      </c>
      <c r="AA247" s="148">
        <v>0.53500000000000003</v>
      </c>
      <c r="AB247" s="30">
        <v>48.6</v>
      </c>
      <c r="AC247" s="30">
        <v>372.1</v>
      </c>
      <c r="AD247" s="30">
        <v>81.963554382324219</v>
      </c>
      <c r="AE247" s="148">
        <v>0.46200000000000002</v>
      </c>
      <c r="AF247" s="30">
        <v>48.96</v>
      </c>
      <c r="AG247" s="30">
        <v>357.7</v>
      </c>
      <c r="AH247" s="30">
        <v>88.408172607421875</v>
      </c>
      <c r="AI247" s="148">
        <v>0.53799999999999992</v>
      </c>
      <c r="AJ247" s="30">
        <v>51.171196279999997</v>
      </c>
      <c r="AK247" s="30">
        <v>361.5</v>
      </c>
      <c r="AL247" s="30">
        <v>90.173721313476563</v>
      </c>
      <c r="AM247" s="148">
        <v>0.25</v>
      </c>
      <c r="AN247" s="30">
        <v>51.763641069999998</v>
      </c>
      <c r="AO247" s="30">
        <v>320</v>
      </c>
      <c r="AP247" s="148"/>
      <c r="AQ247" s="30">
        <v>42.2038498</v>
      </c>
      <c r="AR247" s="30"/>
      <c r="AS247" s="30">
        <v>44</v>
      </c>
      <c r="AT247" s="30">
        <v>25</v>
      </c>
      <c r="AU247" s="148">
        <v>0.56818181276321411</v>
      </c>
      <c r="AV247" s="30">
        <v>76.740425109863281</v>
      </c>
      <c r="AW247" s="148"/>
      <c r="AX247" s="30">
        <v>45.25808593</v>
      </c>
      <c r="AY247" s="30"/>
      <c r="AZ247" s="30">
        <v>25</v>
      </c>
      <c r="BA247" s="30">
        <v>80.81463623046875</v>
      </c>
      <c r="BB247" s="148">
        <v>0.37200000000000011</v>
      </c>
      <c r="BC247" s="30">
        <v>47.98</v>
      </c>
      <c r="BD247" s="30">
        <v>304.7</v>
      </c>
      <c r="BE247" s="30">
        <v>81.364295959472656</v>
      </c>
      <c r="BF247" s="147">
        <v>0.34599999999999997</v>
      </c>
      <c r="BG247" s="30">
        <v>48.19</v>
      </c>
      <c r="BH247" s="30">
        <v>284.60000000000002</v>
      </c>
      <c r="BI247" s="30">
        <v>87.127998352050781</v>
      </c>
      <c r="BJ247" s="148">
        <v>0.436</v>
      </c>
      <c r="BK247" s="30">
        <v>51.068559350000001</v>
      </c>
      <c r="BL247" s="30">
        <v>302.60000000000002</v>
      </c>
      <c r="BM247" s="30">
        <v>87.303688049316406</v>
      </c>
      <c r="BN247" s="148">
        <v>0.2</v>
      </c>
      <c r="BO247" s="30">
        <v>51.151582380000001</v>
      </c>
      <c r="BP247" s="30">
        <v>220</v>
      </c>
      <c r="BQ247" s="148"/>
      <c r="BR247" s="148"/>
      <c r="BS247" s="148"/>
      <c r="BT247" s="148">
        <v>0.98499999999999999</v>
      </c>
      <c r="BU247" s="148"/>
      <c r="BV247" s="148">
        <v>1.499999966472387E-2</v>
      </c>
      <c r="BW247" s="148"/>
      <c r="BX247" s="148">
        <v>0.10299999999999999</v>
      </c>
      <c r="BY247" s="148">
        <v>0.373</v>
      </c>
      <c r="BZ247" s="1"/>
      <c r="CA247" s="150">
        <v>14861.3095703125</v>
      </c>
      <c r="CB247" s="150">
        <v>15964.98</v>
      </c>
      <c r="CC247" s="124" t="s">
        <v>4171</v>
      </c>
      <c r="CD247" t="s">
        <v>4634</v>
      </c>
    </row>
    <row r="248" spans="1:82" x14ac:dyDescent="0.3">
      <c r="A248" s="1">
        <v>211491050</v>
      </c>
      <c r="B248" s="124" t="s">
        <v>4172</v>
      </c>
      <c r="C248" t="s">
        <v>92</v>
      </c>
      <c r="D248" t="s">
        <v>793</v>
      </c>
      <c r="E248" s="30">
        <v>87.112129211425781</v>
      </c>
      <c r="F248" s="30">
        <v>86.011978149414063</v>
      </c>
      <c r="G248" s="30">
        <v>87.1026611328125</v>
      </c>
      <c r="H248" s="30">
        <v>85.435585021972656</v>
      </c>
      <c r="I248" s="1">
        <v>102</v>
      </c>
      <c r="J248" s="1">
        <v>7</v>
      </c>
      <c r="K248" s="1">
        <v>12</v>
      </c>
      <c r="L248" t="s">
        <v>3828</v>
      </c>
      <c r="M248" t="s">
        <v>3911</v>
      </c>
      <c r="N248" t="s">
        <v>3917</v>
      </c>
      <c r="O248" t="s">
        <v>3921</v>
      </c>
      <c r="P248" s="148">
        <v>0.37999999523162842</v>
      </c>
      <c r="Q248" s="30">
        <v>50.836343370000002</v>
      </c>
      <c r="R248" s="30"/>
      <c r="S248" s="1">
        <v>70</v>
      </c>
      <c r="T248" s="1">
        <v>37</v>
      </c>
      <c r="U248" s="148">
        <v>0.52857142686843872</v>
      </c>
      <c r="V248" s="148">
        <v>0.3333333432674408</v>
      </c>
      <c r="W248" s="149">
        <v>50.370275499999998</v>
      </c>
      <c r="X248" s="149"/>
      <c r="Y248" s="1">
        <v>37</v>
      </c>
      <c r="Z248" s="30">
        <v>92.472930908203125</v>
      </c>
      <c r="AA248" s="148">
        <v>0.57399999999999995</v>
      </c>
      <c r="AB248" s="30">
        <v>52.5</v>
      </c>
      <c r="AC248" s="30">
        <v>378.7</v>
      </c>
      <c r="AD248" s="30">
        <v>92.242240905761719</v>
      </c>
      <c r="AE248" s="148">
        <v>0.64</v>
      </c>
      <c r="AF248" s="30">
        <v>52.45</v>
      </c>
      <c r="AG248" s="30">
        <v>376</v>
      </c>
      <c r="AH248" s="30">
        <v>86.996131896972656</v>
      </c>
      <c r="AI248" s="148">
        <v>0.57600000000000007</v>
      </c>
      <c r="AJ248" s="30">
        <v>50.703507539999997</v>
      </c>
      <c r="AK248" s="30">
        <v>366.1</v>
      </c>
      <c r="AL248" s="30">
        <v>87.044387817382813</v>
      </c>
      <c r="AM248" s="148">
        <v>0.51400000000000001</v>
      </c>
      <c r="AN248" s="30">
        <v>50.698732339999999</v>
      </c>
      <c r="AO248" s="30">
        <v>345.9</v>
      </c>
      <c r="AP248" s="148">
        <v>0.41509434580802917</v>
      </c>
      <c r="AQ248" s="30">
        <v>51.324511680000001</v>
      </c>
      <c r="AR248" s="30">
        <v>318.867919921875</v>
      </c>
      <c r="AS248" s="30">
        <v>70</v>
      </c>
      <c r="AT248" s="30">
        <v>37</v>
      </c>
      <c r="AU248" s="148">
        <v>0.52857142686843872</v>
      </c>
      <c r="AV248" s="30">
        <v>85.435585021972656</v>
      </c>
      <c r="AW248" s="148">
        <v>0.2142857164144516</v>
      </c>
      <c r="AX248" s="30">
        <v>50.241430289999997</v>
      </c>
      <c r="AY248" s="30"/>
      <c r="AZ248" s="30">
        <v>37</v>
      </c>
      <c r="BA248" s="30">
        <v>93.825752258300781</v>
      </c>
      <c r="BB248" s="148">
        <v>0.47899999999999998</v>
      </c>
      <c r="BC248" s="30">
        <v>54.29</v>
      </c>
      <c r="BD248" s="30">
        <v>354.2</v>
      </c>
      <c r="BE248" s="30">
        <v>93.232215881347656</v>
      </c>
      <c r="BF248" s="147">
        <v>0.435</v>
      </c>
      <c r="BG248" s="30">
        <v>54.04</v>
      </c>
      <c r="BH248" s="30">
        <v>334.8</v>
      </c>
      <c r="BI248" s="30">
        <v>93.779472351074219</v>
      </c>
      <c r="BJ248" s="148">
        <v>0.48099999999999998</v>
      </c>
      <c r="BK248" s="30">
        <v>54.308641100000003</v>
      </c>
      <c r="BL248" s="30">
        <v>344.4</v>
      </c>
      <c r="BM248" s="30">
        <v>92.305107116699219</v>
      </c>
      <c r="BN248" s="148">
        <v>0.36399999999999999</v>
      </c>
      <c r="BO248" s="30">
        <v>53.644159250000001</v>
      </c>
      <c r="BP248" s="30">
        <v>315.2</v>
      </c>
      <c r="BQ248" s="148">
        <v>7.8E-2</v>
      </c>
      <c r="BR248" s="148"/>
      <c r="BS248" s="148"/>
      <c r="BT248" s="148">
        <v>0.83299999999999996</v>
      </c>
      <c r="BU248" s="148">
        <v>7.8E-2</v>
      </c>
      <c r="BV248" s="148">
        <v>9.9999997764825821E-3</v>
      </c>
      <c r="BW248" s="148"/>
      <c r="BX248" s="148">
        <v>0.19600000000000001</v>
      </c>
      <c r="BY248" s="148">
        <v>0.47899999999999998</v>
      </c>
      <c r="BZ248" s="1"/>
      <c r="CA248" s="150">
        <v>13789.08984375</v>
      </c>
      <c r="CB248" s="150">
        <v>14921.63</v>
      </c>
      <c r="CC248" s="124" t="s">
        <v>4172</v>
      </c>
      <c r="CD248" t="s">
        <v>4633</v>
      </c>
    </row>
    <row r="249" spans="1:82" x14ac:dyDescent="0.3">
      <c r="A249" s="1">
        <v>211494020</v>
      </c>
      <c r="B249" s="124" t="s">
        <v>4172</v>
      </c>
      <c r="C249" t="s">
        <v>92</v>
      </c>
      <c r="D249" t="s">
        <v>794</v>
      </c>
      <c r="E249" s="30">
        <v>84.102943420410156</v>
      </c>
      <c r="F249" s="30">
        <v>82.860275268554688</v>
      </c>
      <c r="G249" s="30">
        <v>87.276878356933594</v>
      </c>
      <c r="H249" s="30">
        <v>87.988883972167969</v>
      </c>
      <c r="I249" s="1">
        <v>136</v>
      </c>
      <c r="J249" s="1" t="s">
        <v>4733</v>
      </c>
      <c r="K249" s="1">
        <v>6</v>
      </c>
      <c r="L249" t="s">
        <v>3828</v>
      </c>
      <c r="M249" t="s">
        <v>3911</v>
      </c>
      <c r="N249" t="s">
        <v>3917</v>
      </c>
      <c r="O249" t="s">
        <v>3921</v>
      </c>
      <c r="P249" s="148">
        <v>0.48051947355270391</v>
      </c>
      <c r="Q249" s="30">
        <v>49.584634250000001</v>
      </c>
      <c r="R249" s="30">
        <v>345.45455932617188</v>
      </c>
      <c r="S249" s="1">
        <v>103</v>
      </c>
      <c r="T249" s="1">
        <v>54</v>
      </c>
      <c r="U249" s="148">
        <v>0.52427184581756592</v>
      </c>
      <c r="V249" s="148">
        <v>0.22857142984867099</v>
      </c>
      <c r="W249" s="149">
        <v>49.06439022</v>
      </c>
      <c r="X249" s="149"/>
      <c r="Y249" s="1">
        <v>54</v>
      </c>
      <c r="Z249" s="30">
        <v>81.89971923828125</v>
      </c>
      <c r="AA249" s="148">
        <v>0.50600000000000001</v>
      </c>
      <c r="AB249" s="30">
        <v>49</v>
      </c>
      <c r="AC249" s="30">
        <v>359.7</v>
      </c>
      <c r="AD249" s="30">
        <v>80.9327392578125</v>
      </c>
      <c r="AE249" s="148">
        <v>0.45200000000000001</v>
      </c>
      <c r="AF249" s="30">
        <v>48.61</v>
      </c>
      <c r="AG249" s="30">
        <v>340.5</v>
      </c>
      <c r="AH249" s="30">
        <v>80.773506164550781</v>
      </c>
      <c r="AI249" s="148">
        <v>0.48599999999999999</v>
      </c>
      <c r="AJ249" s="30">
        <v>48.642488470000004</v>
      </c>
      <c r="AK249" s="30">
        <v>354.2</v>
      </c>
      <c r="AL249" s="30">
        <v>81.965133666992188</v>
      </c>
      <c r="AM249" s="148">
        <v>0.314</v>
      </c>
      <c r="AN249" s="30">
        <v>48.970271910000001</v>
      </c>
      <c r="AO249" s="30">
        <v>334.3</v>
      </c>
      <c r="AP249" s="148">
        <v>0.4675324559211731</v>
      </c>
      <c r="AQ249" s="30">
        <v>51.433486090000002</v>
      </c>
      <c r="AR249" s="30">
        <v>332.467529296875</v>
      </c>
      <c r="AS249" s="30">
        <v>103</v>
      </c>
      <c r="AT249" s="30">
        <v>54</v>
      </c>
      <c r="AU249" s="148">
        <v>0.52427184581756592</v>
      </c>
      <c r="AV249" s="30">
        <v>87.988883972167969</v>
      </c>
      <c r="AW249" s="148">
        <v>0.37142857909202581</v>
      </c>
      <c r="AX249" s="30">
        <v>51.70476652</v>
      </c>
      <c r="AY249" s="30"/>
      <c r="AZ249" s="30">
        <v>54</v>
      </c>
      <c r="BA249" s="30">
        <v>79.742408752441406</v>
      </c>
      <c r="BB249" s="148">
        <v>0.35099999999999998</v>
      </c>
      <c r="BC249" s="30">
        <v>47.46</v>
      </c>
      <c r="BD249" s="30">
        <v>309.10000000000002</v>
      </c>
      <c r="BE249" s="30">
        <v>78.341522216796875</v>
      </c>
      <c r="BF249" s="147">
        <v>0.23799999999999999</v>
      </c>
      <c r="BG249" s="30">
        <v>46.7</v>
      </c>
      <c r="BH249" s="30">
        <v>292.89999999999998</v>
      </c>
      <c r="BI249" s="30">
        <v>81.521575927734375</v>
      </c>
      <c r="BJ249" s="148">
        <v>0.5</v>
      </c>
      <c r="BK249" s="30">
        <v>48.337544860000001</v>
      </c>
      <c r="BL249" s="30">
        <v>325</v>
      </c>
      <c r="BM249" s="30">
        <v>79.931732177734375</v>
      </c>
      <c r="BN249" s="148">
        <v>0.371</v>
      </c>
      <c r="BO249" s="30">
        <v>47.477595739999998</v>
      </c>
      <c r="BP249" s="30">
        <v>294.3</v>
      </c>
      <c r="BQ249" s="148"/>
      <c r="BR249" s="148"/>
      <c r="BS249" s="148"/>
      <c r="BT249" s="148">
        <v>0.88200000000000001</v>
      </c>
      <c r="BU249" s="148">
        <v>6.6000000000000003E-2</v>
      </c>
      <c r="BV249" s="148">
        <v>5.0999999046325677E-2</v>
      </c>
      <c r="BW249" s="148"/>
      <c r="BX249" s="148">
        <v>0.16900000000000001</v>
      </c>
      <c r="BY249" s="148">
        <v>0.47799999999999998</v>
      </c>
      <c r="BZ249" s="1"/>
      <c r="CA249" s="150">
        <v>10896.759765625</v>
      </c>
      <c r="CB249" s="150">
        <v>12880.95</v>
      </c>
      <c r="CC249" s="124" t="s">
        <v>4172</v>
      </c>
      <c r="CD249" t="s">
        <v>4634</v>
      </c>
    </row>
    <row r="250" spans="1:82" x14ac:dyDescent="0.3">
      <c r="A250" s="1">
        <v>211501050</v>
      </c>
      <c r="B250" s="124" t="s">
        <v>4173</v>
      </c>
      <c r="C250" t="s">
        <v>93</v>
      </c>
      <c r="D250" t="s">
        <v>795</v>
      </c>
      <c r="E250" s="30">
        <v>79.367691040039063</v>
      </c>
      <c r="F250" s="30">
        <v>82.266754150390625</v>
      </c>
      <c r="G250" s="30">
        <v>80.599609375</v>
      </c>
      <c r="H250" s="30">
        <v>83.498085021972656</v>
      </c>
      <c r="I250" s="1">
        <v>68</v>
      </c>
      <c r="J250" s="1">
        <v>7</v>
      </c>
      <c r="K250" s="1">
        <v>12</v>
      </c>
      <c r="L250" t="s">
        <v>3828</v>
      </c>
      <c r="M250" t="s">
        <v>3911</v>
      </c>
      <c r="N250" t="s">
        <v>3916</v>
      </c>
      <c r="O250" t="s">
        <v>3921</v>
      </c>
      <c r="P250" s="148"/>
      <c r="Q250" s="30">
        <v>47.614943719999999</v>
      </c>
      <c r="R250" s="30"/>
      <c r="S250" s="1">
        <v>32</v>
      </c>
      <c r="T250" s="1">
        <v>17</v>
      </c>
      <c r="U250" s="148">
        <v>0.53125</v>
      </c>
      <c r="V250" s="148"/>
      <c r="W250" s="149">
        <v>48.818471350000003</v>
      </c>
      <c r="X250" s="149"/>
      <c r="Y250" s="1">
        <v>17</v>
      </c>
      <c r="Z250" s="30">
        <v>74.951606750488281</v>
      </c>
      <c r="AA250" s="148">
        <v>0.33300000000000002</v>
      </c>
      <c r="AB250" s="30">
        <v>46.7</v>
      </c>
      <c r="AC250" s="30">
        <v>290.89999999999998</v>
      </c>
      <c r="AD250" s="30">
        <v>75.601959228515625</v>
      </c>
      <c r="AE250" s="148">
        <v>0.2</v>
      </c>
      <c r="AF250" s="30">
        <v>46.8</v>
      </c>
      <c r="AG250" s="30">
        <v>255</v>
      </c>
      <c r="AH250" s="30">
        <v>75.619033813476563</v>
      </c>
      <c r="AI250" s="148">
        <v>0.42899999999999999</v>
      </c>
      <c r="AJ250" s="30">
        <v>46.9352558</v>
      </c>
      <c r="AK250" s="30">
        <v>342.9</v>
      </c>
      <c r="AL250" s="30">
        <v>76.08587646484375</v>
      </c>
      <c r="AM250" s="148">
        <v>0.33300000000000002</v>
      </c>
      <c r="AN250" s="30">
        <v>46.969568289999998</v>
      </c>
      <c r="AO250" s="30">
        <v>320</v>
      </c>
      <c r="AP250" s="148">
        <v>0.1290322542190552</v>
      </c>
      <c r="AQ250" s="30">
        <v>47.256677330000002</v>
      </c>
      <c r="AR250" s="30"/>
      <c r="AS250" s="30">
        <v>33</v>
      </c>
      <c r="AT250" s="30">
        <v>17</v>
      </c>
      <c r="AU250" s="148">
        <v>0.53125</v>
      </c>
      <c r="AV250" s="30">
        <v>83.498085021972656</v>
      </c>
      <c r="AW250" s="148">
        <v>0.1111111119389534</v>
      </c>
      <c r="AX250" s="30">
        <v>49.131014159999999</v>
      </c>
      <c r="AY250" s="30"/>
      <c r="AZ250" s="30">
        <v>17</v>
      </c>
      <c r="BA250" s="30">
        <v>70.154182434082031</v>
      </c>
      <c r="BB250" s="148">
        <v>0.121</v>
      </c>
      <c r="BC250" s="30">
        <v>42.81</v>
      </c>
      <c r="BD250" s="30">
        <v>257.60000000000002</v>
      </c>
      <c r="BE250" s="30">
        <v>71.383071899414063</v>
      </c>
      <c r="BF250" s="147">
        <v>0</v>
      </c>
      <c r="BG250" s="30">
        <v>43.27</v>
      </c>
      <c r="BH250" s="30">
        <v>230</v>
      </c>
      <c r="BI250" s="30">
        <v>68.978851318359375</v>
      </c>
      <c r="BJ250" s="148">
        <v>0.26700000000000002</v>
      </c>
      <c r="BK250" s="30">
        <v>42.227705870000001</v>
      </c>
      <c r="BL250" s="30">
        <v>260</v>
      </c>
      <c r="BM250" s="30">
        <v>70.926254272460938</v>
      </c>
      <c r="BN250" s="148">
        <v>0.214</v>
      </c>
      <c r="BO250" s="30">
        <v>42.98949983</v>
      </c>
      <c r="BP250" s="30">
        <v>214.3</v>
      </c>
      <c r="BQ250" s="148"/>
      <c r="BR250" s="148"/>
      <c r="BS250" s="148"/>
      <c r="BT250" s="148">
        <v>0.97099999999999997</v>
      </c>
      <c r="BU250" s="148"/>
      <c r="BV250" s="148">
        <v>2.899999916553497E-2</v>
      </c>
      <c r="BW250" s="148"/>
      <c r="BX250" s="148">
        <v>0.11799999999999999</v>
      </c>
      <c r="BY250" s="148">
        <v>0.42199999999999999</v>
      </c>
      <c r="BZ250" s="1"/>
      <c r="CA250" s="150">
        <v>19565.48046875</v>
      </c>
      <c r="CB250" s="150">
        <v>20104.87</v>
      </c>
      <c r="CC250" s="124" t="s">
        <v>4173</v>
      </c>
      <c r="CD250" t="s">
        <v>4633</v>
      </c>
    </row>
    <row r="251" spans="1:82" x14ac:dyDescent="0.3">
      <c r="A251" s="1">
        <v>211504020</v>
      </c>
      <c r="B251" s="124" t="s">
        <v>4173</v>
      </c>
      <c r="C251" t="s">
        <v>93</v>
      </c>
      <c r="D251" t="s">
        <v>796</v>
      </c>
      <c r="E251" s="30">
        <v>81.964157104492188</v>
      </c>
      <c r="F251" s="30">
        <v>85.199752807617188</v>
      </c>
      <c r="G251" s="30">
        <v>84.745697021484375</v>
      </c>
      <c r="H251" s="30">
        <v>87.273887634277344</v>
      </c>
      <c r="I251" s="1">
        <v>53</v>
      </c>
      <c r="J251" s="1" t="s">
        <v>4733</v>
      </c>
      <c r="K251" s="1">
        <v>6</v>
      </c>
      <c r="L251" t="s">
        <v>3828</v>
      </c>
      <c r="M251" t="s">
        <v>3911</v>
      </c>
      <c r="N251" t="s">
        <v>3916</v>
      </c>
      <c r="O251" t="s">
        <v>3921</v>
      </c>
      <c r="P251" s="148">
        <v>0.31034481525421143</v>
      </c>
      <c r="Q251" s="30">
        <v>48.694979349999997</v>
      </c>
      <c r="R251" s="30"/>
      <c r="S251" s="1">
        <v>48</v>
      </c>
      <c r="T251" s="1">
        <v>21</v>
      </c>
      <c r="U251" s="148">
        <v>0.4375</v>
      </c>
      <c r="V251" s="148"/>
      <c r="W251" s="149">
        <v>50.033736480000002</v>
      </c>
      <c r="X251" s="149"/>
      <c r="Y251" s="1">
        <v>21</v>
      </c>
      <c r="Z251" s="30">
        <v>84.920639038085938</v>
      </c>
      <c r="AA251" s="148">
        <v>0.35</v>
      </c>
      <c r="AB251" s="30">
        <v>50</v>
      </c>
      <c r="AC251" s="30">
        <v>322.5</v>
      </c>
      <c r="AD251" s="30">
        <v>86.204620361328125</v>
      </c>
      <c r="AE251" s="148">
        <v>0.47099999999999997</v>
      </c>
      <c r="AF251" s="30">
        <v>50.4</v>
      </c>
      <c r="AG251" s="30">
        <v>323.5</v>
      </c>
      <c r="AH251" s="30">
        <v>86.850746154785156</v>
      </c>
      <c r="AI251" s="148">
        <v>0.40500000000000003</v>
      </c>
      <c r="AJ251" s="30">
        <v>50.655353470000001</v>
      </c>
      <c r="AK251" s="30">
        <v>348.6</v>
      </c>
      <c r="AL251" s="30">
        <v>86.930076599121094</v>
      </c>
      <c r="AM251" s="148">
        <v>0.33300000000000002</v>
      </c>
      <c r="AN251" s="30">
        <v>50.659832479999999</v>
      </c>
      <c r="AO251" s="30">
        <v>333.3</v>
      </c>
      <c r="AP251" s="148">
        <v>0.37931033968925482</v>
      </c>
      <c r="AQ251" s="30">
        <v>49.850164280000001</v>
      </c>
      <c r="AR251" s="30"/>
      <c r="AS251" s="30">
        <v>48</v>
      </c>
      <c r="AT251" s="30">
        <v>21</v>
      </c>
      <c r="AU251" s="148">
        <v>0.4375</v>
      </c>
      <c r="AV251" s="30">
        <v>87.273887634277344</v>
      </c>
      <c r="AW251" s="148"/>
      <c r="AX251" s="30">
        <v>51.294991770000003</v>
      </c>
      <c r="AY251" s="30"/>
      <c r="AZ251" s="30">
        <v>21</v>
      </c>
      <c r="BA251" s="30">
        <v>85.144798278808594</v>
      </c>
      <c r="BB251" s="148">
        <v>0.35</v>
      </c>
      <c r="BC251" s="30">
        <v>50.08</v>
      </c>
      <c r="BD251" s="30">
        <v>305</v>
      </c>
      <c r="BE251" s="30">
        <v>85.62457275390625</v>
      </c>
      <c r="BF251" s="147">
        <v>0.35299999999999998</v>
      </c>
      <c r="BG251" s="30">
        <v>50.29</v>
      </c>
      <c r="BH251" s="30">
        <v>311.8</v>
      </c>
      <c r="BI251" s="30">
        <v>89.549606323242188</v>
      </c>
      <c r="BJ251" s="148">
        <v>0.40500000000000003</v>
      </c>
      <c r="BK251" s="30">
        <v>52.248178199999998</v>
      </c>
      <c r="BL251" s="30">
        <v>313.5</v>
      </c>
      <c r="BM251" s="30">
        <v>90.309707641601563</v>
      </c>
      <c r="BN251" s="148">
        <v>0.38100000000000001</v>
      </c>
      <c r="BO251" s="30">
        <v>52.649705869999998</v>
      </c>
      <c r="BP251" s="30">
        <v>300</v>
      </c>
      <c r="BQ251" s="148"/>
      <c r="BR251" s="148"/>
      <c r="BS251" s="148"/>
      <c r="BT251" s="148">
        <v>1</v>
      </c>
      <c r="BU251" s="148"/>
      <c r="BV251" s="148">
        <v>0</v>
      </c>
      <c r="BW251" s="148"/>
      <c r="BX251" s="148">
        <v>0.17</v>
      </c>
      <c r="BY251" s="148">
        <v>0.35799999999999998</v>
      </c>
      <c r="BZ251" s="1"/>
      <c r="CA251" s="150">
        <v>18965.939453125</v>
      </c>
      <c r="CB251" s="150">
        <v>19922.46</v>
      </c>
      <c r="CC251" s="124" t="s">
        <v>4173</v>
      </c>
      <c r="CD251" t="s">
        <v>4634</v>
      </c>
    </row>
    <row r="252" spans="1:82" x14ac:dyDescent="0.3">
      <c r="A252" s="1">
        <v>211511050</v>
      </c>
      <c r="B252" s="124" t="s">
        <v>4174</v>
      </c>
      <c r="C252" t="s">
        <v>94</v>
      </c>
      <c r="D252" t="s">
        <v>797</v>
      </c>
      <c r="E252" s="30">
        <v>78.642341613769531</v>
      </c>
      <c r="F252" s="30">
        <v>79.243820190429688</v>
      </c>
      <c r="G252" s="30">
        <v>80.283370971679688</v>
      </c>
      <c r="H252" s="30">
        <v>77.2427978515625</v>
      </c>
      <c r="I252" s="1">
        <v>233</v>
      </c>
      <c r="J252" s="1">
        <v>7</v>
      </c>
      <c r="K252" s="1">
        <v>12</v>
      </c>
      <c r="L252" t="s">
        <v>3828</v>
      </c>
      <c r="M252" t="s">
        <v>3911</v>
      </c>
      <c r="N252" t="s">
        <v>3916</v>
      </c>
      <c r="O252" t="s">
        <v>3921</v>
      </c>
      <c r="P252" s="148">
        <v>0.48076921701431269</v>
      </c>
      <c r="Q252" s="30">
        <v>47.313226579999998</v>
      </c>
      <c r="R252" s="30">
        <v>336.5384521484375</v>
      </c>
      <c r="S252" s="1">
        <v>137</v>
      </c>
      <c r="T252" s="1">
        <v>57</v>
      </c>
      <c r="U252" s="148">
        <v>0.41605839133262629</v>
      </c>
      <c r="V252" s="148">
        <v>0.3333333432674408</v>
      </c>
      <c r="W252" s="149">
        <v>47.565939049999997</v>
      </c>
      <c r="X252" s="149"/>
      <c r="Y252" s="1">
        <v>57</v>
      </c>
      <c r="Z252" s="30">
        <v>76.76416015625</v>
      </c>
      <c r="AA252" s="148">
        <v>0.35199999999999998</v>
      </c>
      <c r="AB252" s="30">
        <v>47.3</v>
      </c>
      <c r="AC252" s="30">
        <v>297.2</v>
      </c>
      <c r="AD252" s="30">
        <v>75.896476745605469</v>
      </c>
      <c r="AE252" s="148">
        <v>0.20399999999999999</v>
      </c>
      <c r="AF252" s="30">
        <v>46.9</v>
      </c>
      <c r="AG252" s="30">
        <v>253.1</v>
      </c>
      <c r="AH252" s="30">
        <v>82.461616516113281</v>
      </c>
      <c r="AI252" s="148">
        <v>0.44</v>
      </c>
      <c r="AJ252" s="30">
        <v>49.201612920000002</v>
      </c>
      <c r="AK252" s="30">
        <v>313.8</v>
      </c>
      <c r="AL252" s="30">
        <v>81.746757507324219</v>
      </c>
      <c r="AM252" s="148">
        <v>0.27600000000000002</v>
      </c>
      <c r="AN252" s="30">
        <v>48.895958620000002</v>
      </c>
      <c r="AO252" s="30">
        <v>272.39999999999998</v>
      </c>
      <c r="AP252" s="148">
        <v>0.32520323991775513</v>
      </c>
      <c r="AQ252" s="30">
        <v>47.058864309999997</v>
      </c>
      <c r="AR252" s="30">
        <v>306.50405883789063</v>
      </c>
      <c r="AS252" s="30">
        <v>137</v>
      </c>
      <c r="AT252" s="30">
        <v>57</v>
      </c>
      <c r="AU252" s="148">
        <v>0.41605839133262629</v>
      </c>
      <c r="AV252" s="30">
        <v>77.2427978515625</v>
      </c>
      <c r="AW252" s="148">
        <v>0.2127659618854523</v>
      </c>
      <c r="AX252" s="30">
        <v>45.546004940000003</v>
      </c>
      <c r="AY252" s="30"/>
      <c r="AZ252" s="30">
        <v>57</v>
      </c>
      <c r="BA252" s="30">
        <v>75.144180297851563</v>
      </c>
      <c r="BB252" s="148">
        <v>0.157</v>
      </c>
      <c r="BC252" s="30">
        <v>45.23</v>
      </c>
      <c r="BD252" s="30">
        <v>217.6</v>
      </c>
      <c r="BE252" s="30">
        <v>75.967941284179688</v>
      </c>
      <c r="BF252" s="147">
        <v>6.0999999999999999E-2</v>
      </c>
      <c r="BG252" s="30">
        <v>45.53</v>
      </c>
      <c r="BH252" s="30">
        <v>173.5</v>
      </c>
      <c r="BI252" s="30">
        <v>80.679954528808594</v>
      </c>
      <c r="BJ252" s="148">
        <v>0.315</v>
      </c>
      <c r="BK252" s="30">
        <v>47.927572720000001</v>
      </c>
      <c r="BL252" s="30">
        <v>278.39999999999998</v>
      </c>
      <c r="BM252" s="30">
        <v>80.138458251953125</v>
      </c>
      <c r="BN252" s="148">
        <v>9.4E-2</v>
      </c>
      <c r="BO252" s="30">
        <v>47.580619470000002</v>
      </c>
      <c r="BP252" s="30">
        <v>196.2</v>
      </c>
      <c r="BQ252" s="148">
        <v>5.1999999999999998E-2</v>
      </c>
      <c r="BR252" s="148">
        <v>2.5999999999999999E-2</v>
      </c>
      <c r="BS252" s="148"/>
      <c r="BT252" s="148">
        <v>0.92300000000000004</v>
      </c>
      <c r="BU252" s="148"/>
      <c r="BV252" s="148">
        <v>0</v>
      </c>
      <c r="BW252" s="148"/>
      <c r="BX252" s="148">
        <v>9.4E-2</v>
      </c>
      <c r="BY252" s="148">
        <v>0.2</v>
      </c>
      <c r="BZ252" s="1"/>
      <c r="CA252" s="150">
        <v>13749.83984375</v>
      </c>
      <c r="CB252" s="150">
        <v>14461.38</v>
      </c>
      <c r="CC252" s="124" t="s">
        <v>4174</v>
      </c>
      <c r="CD252" t="s">
        <v>4633</v>
      </c>
    </row>
    <row r="253" spans="1:82" x14ac:dyDescent="0.3">
      <c r="A253" s="1">
        <v>211514040</v>
      </c>
      <c r="B253" s="124" t="s">
        <v>4174</v>
      </c>
      <c r="C253" t="s">
        <v>94</v>
      </c>
      <c r="D253" t="s">
        <v>798</v>
      </c>
      <c r="E253" s="30">
        <v>83.427108764648438</v>
      </c>
      <c r="F253" s="30">
        <v>82.153953552246094</v>
      </c>
      <c r="G253" s="30">
        <v>83.161163330078125</v>
      </c>
      <c r="H253" s="30">
        <v>85.354118347167969</v>
      </c>
      <c r="I253" s="1">
        <v>216</v>
      </c>
      <c r="J253" s="1" t="s">
        <v>3981</v>
      </c>
      <c r="K253" s="1">
        <v>6</v>
      </c>
      <c r="L253" t="s">
        <v>3828</v>
      </c>
      <c r="M253" t="s">
        <v>3911</v>
      </c>
      <c r="N253" t="s">
        <v>3916</v>
      </c>
      <c r="O253" t="s">
        <v>3921</v>
      </c>
      <c r="P253" s="148">
        <v>0.38016527891159058</v>
      </c>
      <c r="Q253" s="30">
        <v>49.303514139999997</v>
      </c>
      <c r="R253" s="30">
        <v>323.1405029296875</v>
      </c>
      <c r="S253" s="1">
        <v>158</v>
      </c>
      <c r="T253" s="1">
        <v>81</v>
      </c>
      <c r="U253" s="148">
        <v>0.51265823841094971</v>
      </c>
      <c r="V253" s="148">
        <v>0.26666668057441711</v>
      </c>
      <c r="W253" s="149">
        <v>48.771732559999997</v>
      </c>
      <c r="X253" s="149"/>
      <c r="Y253" s="1">
        <v>81</v>
      </c>
      <c r="Z253" s="30">
        <v>80.389259338378906</v>
      </c>
      <c r="AA253" s="148">
        <v>0.44900000000000001</v>
      </c>
      <c r="AB253" s="30">
        <v>48.5</v>
      </c>
      <c r="AC253" s="30">
        <v>341.7</v>
      </c>
      <c r="AD253" s="30">
        <v>80.844383239746094</v>
      </c>
      <c r="AE253" s="148">
        <v>0.30599999999999999</v>
      </c>
      <c r="AF253" s="30">
        <v>48.58</v>
      </c>
      <c r="AG253" s="30">
        <v>313.89999999999998</v>
      </c>
      <c r="AH253" s="30">
        <v>86.95050048828125</v>
      </c>
      <c r="AI253" s="148">
        <v>0.41499999999999998</v>
      </c>
      <c r="AJ253" s="30">
        <v>50.688393390000002</v>
      </c>
      <c r="AK253" s="30">
        <v>340.7</v>
      </c>
      <c r="AL253" s="30">
        <v>87.483528137207031</v>
      </c>
      <c r="AM253" s="148">
        <v>0.316</v>
      </c>
      <c r="AN253" s="30">
        <v>50.848171030000003</v>
      </c>
      <c r="AO253" s="30">
        <v>318.39999999999998</v>
      </c>
      <c r="AP253" s="148">
        <v>0.33884298801422119</v>
      </c>
      <c r="AQ253" s="30">
        <v>48.858997299999999</v>
      </c>
      <c r="AR253" s="30">
        <v>284.29751586914063</v>
      </c>
      <c r="AS253" s="30">
        <v>157</v>
      </c>
      <c r="AT253" s="30">
        <v>80</v>
      </c>
      <c r="AU253" s="148">
        <v>0.51265823841094971</v>
      </c>
      <c r="AV253" s="30">
        <v>85.354118347167969</v>
      </c>
      <c r="AW253" s="148">
        <v>0.17777778208255771</v>
      </c>
      <c r="AX253" s="30">
        <v>50.194738219999998</v>
      </c>
      <c r="AY253" s="30"/>
      <c r="AZ253" s="30">
        <v>80</v>
      </c>
      <c r="BA253" s="30">
        <v>81.247650146484375</v>
      </c>
      <c r="BB253" s="148">
        <v>0.5</v>
      </c>
      <c r="BC253" s="30">
        <v>48.19</v>
      </c>
      <c r="BD253" s="30">
        <v>344.4</v>
      </c>
      <c r="BE253" s="30">
        <v>80.228218078613281</v>
      </c>
      <c r="BF253" s="147">
        <v>0.40799999999999997</v>
      </c>
      <c r="BG253" s="30">
        <v>47.63</v>
      </c>
      <c r="BH253" s="30">
        <v>315.5</v>
      </c>
      <c r="BI253" s="30">
        <v>81.717475891113281</v>
      </c>
      <c r="BJ253" s="148">
        <v>0.35599999999999998</v>
      </c>
      <c r="BK253" s="30">
        <v>48.432971690000002</v>
      </c>
      <c r="BL253" s="30">
        <v>297</v>
      </c>
      <c r="BM253" s="30">
        <v>80.500144958496094</v>
      </c>
      <c r="BN253" s="148">
        <v>0.224</v>
      </c>
      <c r="BO253" s="30">
        <v>47.760875970000001</v>
      </c>
      <c r="BP253" s="30">
        <v>255.3</v>
      </c>
      <c r="BQ253" s="148"/>
      <c r="BR253" s="148">
        <v>2.3E-2</v>
      </c>
      <c r="BS253" s="148"/>
      <c r="BT253" s="148">
        <v>0.95400000000000007</v>
      </c>
      <c r="BU253" s="148"/>
      <c r="BV253" s="148">
        <v>2.300000004470348E-2</v>
      </c>
      <c r="BW253" s="148"/>
      <c r="BX253" s="148">
        <v>0.125</v>
      </c>
      <c r="BY253" s="148">
        <v>0.22500000000000001</v>
      </c>
      <c r="BZ253" s="1"/>
      <c r="CA253" s="150">
        <v>10883.01953125</v>
      </c>
      <c r="CB253" s="150">
        <v>11645.38</v>
      </c>
      <c r="CC253" s="124" t="s">
        <v>4174</v>
      </c>
      <c r="CD253" t="s">
        <v>4634</v>
      </c>
    </row>
    <row r="254" spans="1:82" x14ac:dyDescent="0.3">
      <c r="A254" s="1">
        <v>220881050</v>
      </c>
      <c r="B254" s="124" t="s">
        <v>4175</v>
      </c>
      <c r="C254" t="s">
        <v>95</v>
      </c>
      <c r="D254" t="s">
        <v>799</v>
      </c>
      <c r="E254" s="30">
        <v>90.7041015625</v>
      </c>
      <c r="F254" s="30">
        <v>86.764991760253906</v>
      </c>
      <c r="G254" s="30">
        <v>90.190650939941406</v>
      </c>
      <c r="H254" s="30">
        <v>87.986549377441406</v>
      </c>
      <c r="I254" s="1">
        <v>109</v>
      </c>
      <c r="J254" s="1">
        <v>7</v>
      </c>
      <c r="K254" s="1">
        <v>12</v>
      </c>
      <c r="L254" t="s">
        <v>3810</v>
      </c>
      <c r="M254" t="s">
        <v>3907</v>
      </c>
      <c r="N254" t="s">
        <v>3916</v>
      </c>
      <c r="O254" t="s">
        <v>3921</v>
      </c>
      <c r="P254" s="148">
        <v>0.578125</v>
      </c>
      <c r="Q254" s="30">
        <v>52.330471600000003</v>
      </c>
      <c r="R254" s="30">
        <v>350</v>
      </c>
      <c r="S254" s="1">
        <v>80</v>
      </c>
      <c r="T254" s="1">
        <v>49</v>
      </c>
      <c r="U254" s="148">
        <v>0.61250001192092896</v>
      </c>
      <c r="V254" s="148">
        <v>0.37142857909202581</v>
      </c>
      <c r="W254" s="149">
        <v>50.682279860000001</v>
      </c>
      <c r="X254" s="149"/>
      <c r="Y254" s="1">
        <v>49</v>
      </c>
      <c r="Z254" s="30">
        <v>90.962471008300781</v>
      </c>
      <c r="AA254" s="148">
        <v>0.63</v>
      </c>
      <c r="AB254" s="30">
        <v>52</v>
      </c>
      <c r="AC254" s="30">
        <v>380.4</v>
      </c>
      <c r="AD254" s="30">
        <v>89.120346069335938</v>
      </c>
      <c r="AE254" s="148">
        <v>0.65500000000000003</v>
      </c>
      <c r="AF254" s="30">
        <v>51.39</v>
      </c>
      <c r="AG254" s="30">
        <v>379.3</v>
      </c>
      <c r="AH254" s="30">
        <v>90.081817626953125</v>
      </c>
      <c r="AI254" s="148">
        <v>0.69099999999999995</v>
      </c>
      <c r="AJ254" s="30">
        <v>51.725530910000003</v>
      </c>
      <c r="AK254" s="30">
        <v>372.7</v>
      </c>
      <c r="AL254" s="30">
        <v>88.622283935546875</v>
      </c>
      <c r="AM254" s="148">
        <v>0.66700000000000004</v>
      </c>
      <c r="AN254" s="30">
        <v>51.235688600000003</v>
      </c>
      <c r="AO254" s="30">
        <v>366.7</v>
      </c>
      <c r="AP254" s="148">
        <v>0.25352111458778381</v>
      </c>
      <c r="AQ254" s="30">
        <v>53.256128289999999</v>
      </c>
      <c r="AR254" s="30">
        <v>281.69015502929688</v>
      </c>
      <c r="AS254" s="30">
        <v>80</v>
      </c>
      <c r="AT254" s="30">
        <v>49</v>
      </c>
      <c r="AU254" s="148">
        <v>0.61250001192092896</v>
      </c>
      <c r="AV254" s="30">
        <v>87.986549377441406</v>
      </c>
      <c r="AW254" s="148">
        <v>0.210526317358017</v>
      </c>
      <c r="AX254" s="30">
        <v>51.703428019999997</v>
      </c>
      <c r="AY254" s="30"/>
      <c r="AZ254" s="30">
        <v>49</v>
      </c>
      <c r="BA254" s="30">
        <v>89.846122741699219</v>
      </c>
      <c r="BB254" s="148">
        <v>0.36</v>
      </c>
      <c r="BC254" s="30">
        <v>52.36</v>
      </c>
      <c r="BD254" s="30">
        <v>340</v>
      </c>
      <c r="BE254" s="30">
        <v>88.201026916503906</v>
      </c>
      <c r="BF254" s="147">
        <v>0.36399999999999999</v>
      </c>
      <c r="BG254" s="30">
        <v>51.56</v>
      </c>
      <c r="BH254" s="30">
        <v>342.4</v>
      </c>
      <c r="BI254" s="30">
        <v>88.944000244140625</v>
      </c>
      <c r="BJ254" s="148">
        <v>0.25900000000000001</v>
      </c>
      <c r="BK254" s="30">
        <v>51.953174799999999</v>
      </c>
      <c r="BL254" s="30">
        <v>292.60000000000002</v>
      </c>
      <c r="BM254" s="30">
        <v>88.307395935058594</v>
      </c>
      <c r="BN254" s="148">
        <v>0.2</v>
      </c>
      <c r="BO254" s="30">
        <v>51.651805410000001</v>
      </c>
      <c r="BP254" s="30">
        <v>272.5</v>
      </c>
      <c r="BQ254" s="148"/>
      <c r="BR254" s="148"/>
      <c r="BS254" s="148"/>
      <c r="BT254" s="148">
        <v>0.98199999999999998</v>
      </c>
      <c r="BU254" s="148"/>
      <c r="BV254" s="148">
        <v>1.7999999225139621E-2</v>
      </c>
      <c r="BW254" s="148"/>
      <c r="BX254" s="148">
        <v>0.17399999999999999</v>
      </c>
      <c r="BY254" s="148">
        <v>0.5</v>
      </c>
      <c r="BZ254" s="1"/>
      <c r="CA254" s="150">
        <v>11575.5</v>
      </c>
      <c r="CB254" s="150">
        <v>11797.26</v>
      </c>
      <c r="CC254" s="124" t="s">
        <v>4175</v>
      </c>
      <c r="CD254" t="s">
        <v>4633</v>
      </c>
    </row>
    <row r="255" spans="1:82" x14ac:dyDescent="0.3">
      <c r="A255" s="1">
        <v>220884020</v>
      </c>
      <c r="B255" s="124" t="s">
        <v>4175</v>
      </c>
      <c r="C255" t="s">
        <v>95</v>
      </c>
      <c r="D255" t="s">
        <v>800</v>
      </c>
      <c r="E255" s="30">
        <v>94.10711669921875</v>
      </c>
      <c r="F255" s="30">
        <v>94.47235107421875</v>
      </c>
      <c r="G255" s="30">
        <v>90.829216003417969</v>
      </c>
      <c r="H255" s="30">
        <v>89.294586181640625</v>
      </c>
      <c r="I255" s="1">
        <v>136</v>
      </c>
      <c r="J255" s="1" t="s">
        <v>4733</v>
      </c>
      <c r="K255" s="1">
        <v>6</v>
      </c>
      <c r="L255" t="s">
        <v>3810</v>
      </c>
      <c r="M255" t="s">
        <v>3907</v>
      </c>
      <c r="N255" t="s">
        <v>3916</v>
      </c>
      <c r="O255" t="s">
        <v>3921</v>
      </c>
      <c r="P255" s="148">
        <v>0.43835616111755371</v>
      </c>
      <c r="Q255" s="30">
        <v>53.74600118</v>
      </c>
      <c r="R255" s="30">
        <v>328.76712036132813</v>
      </c>
      <c r="S255" s="1">
        <v>106</v>
      </c>
      <c r="T255" s="1">
        <v>68</v>
      </c>
      <c r="U255" s="148">
        <v>0.64150941371917725</v>
      </c>
      <c r="V255" s="148">
        <v>0.28205129504203802</v>
      </c>
      <c r="W255" s="149">
        <v>53.875768090000001</v>
      </c>
      <c r="X255" s="149"/>
      <c r="Y255" s="1">
        <v>68</v>
      </c>
      <c r="Z255" s="30">
        <v>87.941551208496094</v>
      </c>
      <c r="AA255" s="148">
        <v>0.41699999999999998</v>
      </c>
      <c r="AB255" s="30">
        <v>51</v>
      </c>
      <c r="AC255" s="30">
        <v>332.1</v>
      </c>
      <c r="AD255" s="30">
        <v>87.971725463867188</v>
      </c>
      <c r="AE255" s="148">
        <v>0.35</v>
      </c>
      <c r="AF255" s="30">
        <v>51</v>
      </c>
      <c r="AG255" s="30">
        <v>318.3</v>
      </c>
      <c r="AH255" s="30">
        <v>84.191703796386719</v>
      </c>
      <c r="AI255" s="148">
        <v>0.32500000000000001</v>
      </c>
      <c r="AJ255" s="30">
        <v>49.774643140000002</v>
      </c>
      <c r="AK255" s="30">
        <v>302.5</v>
      </c>
      <c r="AL255" s="30">
        <v>84.816474914550781</v>
      </c>
      <c r="AM255" s="148">
        <v>0.28999999999999998</v>
      </c>
      <c r="AN255" s="30">
        <v>49.940578549999998</v>
      </c>
      <c r="AO255" s="30">
        <v>288.7</v>
      </c>
      <c r="AP255" s="148">
        <v>0.43835616111755371</v>
      </c>
      <c r="AQ255" s="30">
        <v>53.65556703</v>
      </c>
      <c r="AR255" s="30">
        <v>308.21917724609381</v>
      </c>
      <c r="AS255" s="30">
        <v>106</v>
      </c>
      <c r="AT255" s="30">
        <v>68</v>
      </c>
      <c r="AU255" s="148">
        <v>0.64150941371917725</v>
      </c>
      <c r="AV255" s="30">
        <v>89.294586181640625</v>
      </c>
      <c r="AW255" s="148">
        <v>0.3333333432674408</v>
      </c>
      <c r="AX255" s="30">
        <v>52.453090199999998</v>
      </c>
      <c r="AY255" s="30">
        <v>269.23077392578131</v>
      </c>
      <c r="AZ255" s="30">
        <v>68</v>
      </c>
      <c r="BA255" s="30">
        <v>83.804512023925781</v>
      </c>
      <c r="BB255" s="148">
        <v>0.22600000000000001</v>
      </c>
      <c r="BC255" s="30">
        <v>49.43</v>
      </c>
      <c r="BD255" s="30">
        <v>252.4</v>
      </c>
      <c r="BE255" s="30">
        <v>84.67108154296875</v>
      </c>
      <c r="BF255" s="147">
        <v>0.183</v>
      </c>
      <c r="BG255" s="30">
        <v>49.82</v>
      </c>
      <c r="BH255" s="30">
        <v>235</v>
      </c>
      <c r="BI255" s="30">
        <v>83.760833740234375</v>
      </c>
      <c r="BJ255" s="148">
        <v>0.22500000000000001</v>
      </c>
      <c r="BK255" s="30">
        <v>49.428339819999998</v>
      </c>
      <c r="BL255" s="30">
        <v>248.8</v>
      </c>
      <c r="BM255" s="30">
        <v>83.867431640625</v>
      </c>
      <c r="BN255" s="148">
        <v>0.19400000000000001</v>
      </c>
      <c r="BO255" s="30">
        <v>49.439041430000003</v>
      </c>
      <c r="BP255" s="30">
        <v>225.8</v>
      </c>
      <c r="BQ255" s="148"/>
      <c r="BR255" s="148"/>
      <c r="BS255" s="148"/>
      <c r="BT255" s="148">
        <v>0.99299999999999999</v>
      </c>
      <c r="BU255" s="148"/>
      <c r="BV255" s="148">
        <v>7.0000002160668373E-3</v>
      </c>
      <c r="BW255" s="148"/>
      <c r="BX255" s="148">
        <v>0.21299999999999999</v>
      </c>
      <c r="BY255" s="148">
        <v>0.53</v>
      </c>
      <c r="BZ255" s="1"/>
      <c r="CA255" s="150">
        <v>8659.26953125</v>
      </c>
      <c r="CB255" s="150">
        <v>10568.28</v>
      </c>
      <c r="CC255" s="124" t="s">
        <v>4175</v>
      </c>
      <c r="CD255" t="s">
        <v>4634</v>
      </c>
    </row>
    <row r="256" spans="1:82" x14ac:dyDescent="0.3">
      <c r="A256" s="1">
        <v>220893000</v>
      </c>
      <c r="B256" s="124" t="s">
        <v>4176</v>
      </c>
      <c r="C256" t="s">
        <v>96</v>
      </c>
      <c r="D256" t="s">
        <v>801</v>
      </c>
      <c r="E256" s="30">
        <v>86.733680725097656</v>
      </c>
      <c r="F256" s="30">
        <v>86.137306213378906</v>
      </c>
      <c r="G256" s="30">
        <v>98.131500244140625</v>
      </c>
      <c r="H256" s="30">
        <v>94.326408386230469</v>
      </c>
      <c r="I256" s="1">
        <v>985</v>
      </c>
      <c r="J256" s="1">
        <v>7</v>
      </c>
      <c r="K256" s="1">
        <v>8</v>
      </c>
      <c r="L256" t="s">
        <v>3810</v>
      </c>
      <c r="M256" t="s">
        <v>3907</v>
      </c>
      <c r="N256" t="s">
        <v>3917</v>
      </c>
      <c r="O256" t="s">
        <v>3921</v>
      </c>
      <c r="P256" s="148">
        <v>0.61858975887298584</v>
      </c>
      <c r="Q256" s="30">
        <v>50.678922909999997</v>
      </c>
      <c r="R256" s="30">
        <v>376.60256958007813</v>
      </c>
      <c r="S256" s="1">
        <v>1793</v>
      </c>
      <c r="T256" s="1">
        <v>661</v>
      </c>
      <c r="U256" s="148">
        <v>0.36865589022636408</v>
      </c>
      <c r="V256" s="148">
        <v>0.44891640543937678</v>
      </c>
      <c r="W256" s="149">
        <v>50.422204950000001</v>
      </c>
      <c r="X256" s="149">
        <v>324.76779174804688</v>
      </c>
      <c r="Y256" s="1">
        <v>661</v>
      </c>
      <c r="Z256" s="30">
        <v>79.180892944335938</v>
      </c>
      <c r="AA256" s="148">
        <v>0.57999999999999996</v>
      </c>
      <c r="AB256" s="30">
        <v>48.1</v>
      </c>
      <c r="AC256" s="30">
        <v>372.5</v>
      </c>
      <c r="AD256" s="30">
        <v>78.458786010742188</v>
      </c>
      <c r="AE256" s="148">
        <v>0.42499999999999999</v>
      </c>
      <c r="AF256" s="30">
        <v>47.77</v>
      </c>
      <c r="AG256" s="30">
        <v>333.2</v>
      </c>
      <c r="AH256" s="30">
        <v>81.26995849609375</v>
      </c>
      <c r="AI256" s="148">
        <v>0.57999999999999996</v>
      </c>
      <c r="AJ256" s="30">
        <v>48.806918570000001</v>
      </c>
      <c r="AK256" s="30">
        <v>373.9</v>
      </c>
      <c r="AL256" s="30">
        <v>80.080337524414063</v>
      </c>
      <c r="AM256" s="148">
        <v>0.42</v>
      </c>
      <c r="AN256" s="30">
        <v>48.328877810000002</v>
      </c>
      <c r="AO256" s="30">
        <v>329.4</v>
      </c>
      <c r="AP256" s="148">
        <v>0.71182793378829956</v>
      </c>
      <c r="AQ256" s="30">
        <v>58.223343380000003</v>
      </c>
      <c r="AR256" s="30">
        <v>395.26882934570313</v>
      </c>
      <c r="AS256" s="30">
        <v>1780</v>
      </c>
      <c r="AT256" s="30">
        <v>658</v>
      </c>
      <c r="AU256" s="148">
        <v>0.36865589022636408</v>
      </c>
      <c r="AV256" s="30">
        <v>94.326408386230469</v>
      </c>
      <c r="AW256" s="148">
        <v>0.54037266969680786</v>
      </c>
      <c r="AX256" s="30">
        <v>55.336912150000003</v>
      </c>
      <c r="AY256" s="30">
        <v>340.06210327148438</v>
      </c>
      <c r="AZ256" s="30">
        <v>658</v>
      </c>
      <c r="BA256" s="30">
        <v>87.928474426269531</v>
      </c>
      <c r="BB256" s="148">
        <v>0.59099999999999997</v>
      </c>
      <c r="BC256" s="30">
        <v>51.43</v>
      </c>
      <c r="BD256" s="30">
        <v>367.5</v>
      </c>
      <c r="BE256" s="30">
        <v>85.827445983886719</v>
      </c>
      <c r="BF256" s="147">
        <v>0.41499999999999998</v>
      </c>
      <c r="BG256" s="30">
        <v>50.39</v>
      </c>
      <c r="BH256" s="30">
        <v>317.3</v>
      </c>
      <c r="BI256" s="30">
        <v>88.193672180175781</v>
      </c>
      <c r="BJ256" s="148">
        <v>0.6409999999999999</v>
      </c>
      <c r="BK256" s="30">
        <v>51.587673799999997</v>
      </c>
      <c r="BL256" s="30">
        <v>379</v>
      </c>
      <c r="BM256" s="30">
        <v>86.230461120605469</v>
      </c>
      <c r="BN256" s="148">
        <v>0.46300000000000002</v>
      </c>
      <c r="BO256" s="30">
        <v>50.616715759999998</v>
      </c>
      <c r="BP256" s="30">
        <v>321.2</v>
      </c>
      <c r="BQ256" s="148">
        <v>1.0999999999999999E-2</v>
      </c>
      <c r="BR256" s="148">
        <v>4.9000000000000002E-2</v>
      </c>
      <c r="BS256" s="148">
        <v>7.0000000000000001E-3</v>
      </c>
      <c r="BT256" s="148">
        <v>0.85699999999999998</v>
      </c>
      <c r="BU256" s="148">
        <v>7.3999999999999996E-2</v>
      </c>
      <c r="BV256" s="148">
        <v>2.000000094994903E-3</v>
      </c>
      <c r="BW256" s="148">
        <v>1.2999999999999999E-2</v>
      </c>
      <c r="BX256" s="148">
        <v>0.13400000000000001</v>
      </c>
      <c r="BY256" s="148">
        <v>0.26</v>
      </c>
      <c r="BZ256" s="1"/>
      <c r="CA256" s="150">
        <v>8515.4404296875</v>
      </c>
      <c r="CB256" s="150">
        <v>9491.9500000000007</v>
      </c>
      <c r="CC256" s="124" t="s">
        <v>4176</v>
      </c>
      <c r="CD256" t="s">
        <v>4633</v>
      </c>
    </row>
    <row r="257" spans="1:82" x14ac:dyDescent="0.3">
      <c r="A257" s="1">
        <v>220894040</v>
      </c>
      <c r="B257" s="124" t="s">
        <v>4176</v>
      </c>
      <c r="C257" t="s">
        <v>96</v>
      </c>
      <c r="D257" t="s">
        <v>802</v>
      </c>
      <c r="E257" s="30">
        <v>99.510215759277344</v>
      </c>
      <c r="F257" s="30">
        <v>97.470008850097656</v>
      </c>
      <c r="G257" s="30">
        <v>91.653274536132813</v>
      </c>
      <c r="H257" s="30">
        <v>89.98980712890625</v>
      </c>
      <c r="I257" s="1">
        <v>429</v>
      </c>
      <c r="J257" s="1" t="s">
        <v>3981</v>
      </c>
      <c r="K257" s="1">
        <v>4</v>
      </c>
      <c r="L257" t="s">
        <v>3810</v>
      </c>
      <c r="M257" t="s">
        <v>3907</v>
      </c>
      <c r="N257" t="s">
        <v>3917</v>
      </c>
      <c r="O257" t="s">
        <v>3921</v>
      </c>
      <c r="P257" s="148">
        <v>0.66433566808700562</v>
      </c>
      <c r="Q257" s="30">
        <v>55.993489400000001</v>
      </c>
      <c r="R257" s="30">
        <v>387.41259765625</v>
      </c>
      <c r="S257" s="1">
        <v>74</v>
      </c>
      <c r="T257" s="1">
        <v>42</v>
      </c>
      <c r="U257" s="148">
        <v>0.56756758689880371</v>
      </c>
      <c r="V257" s="148">
        <v>0.49056604504585272</v>
      </c>
      <c r="W257" s="149">
        <v>55.117823909999998</v>
      </c>
      <c r="X257" s="149">
        <v>335.84906005859381</v>
      </c>
      <c r="Y257" s="1">
        <v>42</v>
      </c>
      <c r="Z257" s="30">
        <v>91.868743896484375</v>
      </c>
      <c r="AA257" s="148">
        <v>0.74199999999999999</v>
      </c>
      <c r="AB257" s="30">
        <v>52.3</v>
      </c>
      <c r="AC257" s="30">
        <v>402.6</v>
      </c>
      <c r="AD257" s="30">
        <v>88.236793518066406</v>
      </c>
      <c r="AE257" s="148">
        <v>0.58200000000000007</v>
      </c>
      <c r="AF257" s="30">
        <v>51.09</v>
      </c>
      <c r="AG257" s="30">
        <v>362</v>
      </c>
      <c r="AH257" s="30">
        <v>87.965255737304688</v>
      </c>
      <c r="AI257" s="148">
        <v>0.67500000000000004</v>
      </c>
      <c r="AJ257" s="30">
        <v>51.024495219999999</v>
      </c>
      <c r="AK257" s="30">
        <v>375.6</v>
      </c>
      <c r="AL257" s="30">
        <v>84.249961853027344</v>
      </c>
      <c r="AM257" s="148">
        <v>0.52100000000000002</v>
      </c>
      <c r="AN257" s="30">
        <v>49.747794339999999</v>
      </c>
      <c r="AO257" s="30">
        <v>331.5</v>
      </c>
      <c r="AP257" s="148">
        <v>0.71328669786453247</v>
      </c>
      <c r="AQ257" s="30">
        <v>54.171037089999999</v>
      </c>
      <c r="AR257" s="30">
        <v>403.49649047851563</v>
      </c>
      <c r="AS257" s="30">
        <v>74</v>
      </c>
      <c r="AT257" s="30">
        <v>42</v>
      </c>
      <c r="AU257" s="148">
        <v>0.56756758689880371</v>
      </c>
      <c r="AV257" s="30">
        <v>89.98980712890625</v>
      </c>
      <c r="AW257" s="148">
        <v>0.54716980457305908</v>
      </c>
      <c r="AX257" s="30">
        <v>52.851532509999998</v>
      </c>
      <c r="AY257" s="30">
        <v>341.50942993164063</v>
      </c>
      <c r="AZ257" s="30">
        <v>42</v>
      </c>
      <c r="BA257" s="30">
        <v>87.969718933105469</v>
      </c>
      <c r="BB257" s="148">
        <v>0.61899999999999999</v>
      </c>
      <c r="BC257" s="30">
        <v>51.45</v>
      </c>
      <c r="BD257" s="30">
        <v>374.8</v>
      </c>
      <c r="BE257" s="30">
        <v>86.780937194824219</v>
      </c>
      <c r="BF257" s="147">
        <v>0.46800000000000003</v>
      </c>
      <c r="BG257" s="30">
        <v>50.86</v>
      </c>
      <c r="BH257" s="30">
        <v>326.60000000000002</v>
      </c>
      <c r="BI257" s="30">
        <v>84.463645935058594</v>
      </c>
      <c r="BJ257" s="148">
        <v>0.58799999999999997</v>
      </c>
      <c r="BK257" s="30">
        <v>49.770692740000001</v>
      </c>
      <c r="BL257" s="30">
        <v>350</v>
      </c>
      <c r="BM257" s="30">
        <v>82.636032104492188</v>
      </c>
      <c r="BN257" s="148">
        <v>0.47899999999999998</v>
      </c>
      <c r="BO257" s="30">
        <v>48.82534777</v>
      </c>
      <c r="BP257" s="30">
        <v>308.2</v>
      </c>
      <c r="BQ257" s="148"/>
      <c r="BR257" s="148">
        <v>9.2999999999999999E-2</v>
      </c>
      <c r="BS257" s="148">
        <v>1.9E-2</v>
      </c>
      <c r="BT257" s="148">
        <v>0.79</v>
      </c>
      <c r="BU257" s="148">
        <v>6.8000000000000005E-2</v>
      </c>
      <c r="BV257" s="148">
        <v>2.999999932944775E-2</v>
      </c>
      <c r="BW257" s="148">
        <v>5.6000000000000001E-2</v>
      </c>
      <c r="BX257" s="148">
        <v>0.121</v>
      </c>
      <c r="BY257" s="148">
        <v>0.34300000000000003</v>
      </c>
      <c r="BZ257" s="1"/>
      <c r="CA257" s="150">
        <v>8460.419921875</v>
      </c>
      <c r="CB257" s="150">
        <v>9618.7900000000009</v>
      </c>
      <c r="CC257" s="124" t="s">
        <v>4176</v>
      </c>
      <c r="CD257" t="s">
        <v>4634</v>
      </c>
    </row>
    <row r="258" spans="1:82" x14ac:dyDescent="0.3">
      <c r="A258" s="1">
        <v>220894060</v>
      </c>
      <c r="B258" s="124" t="s">
        <v>4176</v>
      </c>
      <c r="C258" t="s">
        <v>96</v>
      </c>
      <c r="D258" t="s">
        <v>803</v>
      </c>
      <c r="E258" s="30">
        <v>84.589225769042969</v>
      </c>
      <c r="F258" s="30">
        <v>82.132789611816406</v>
      </c>
      <c r="G258" s="30">
        <v>86.486862182617188</v>
      </c>
      <c r="H258" s="30">
        <v>84.754791259765625</v>
      </c>
      <c r="I258" s="1">
        <v>385</v>
      </c>
      <c r="J258" s="1">
        <v>5</v>
      </c>
      <c r="K258" s="1">
        <v>6</v>
      </c>
      <c r="L258" t="s">
        <v>3810</v>
      </c>
      <c r="M258" t="s">
        <v>3907</v>
      </c>
      <c r="N258" t="s">
        <v>3917</v>
      </c>
      <c r="O258" t="s">
        <v>3921</v>
      </c>
      <c r="P258" s="148">
        <v>0.64010989665985107</v>
      </c>
      <c r="Q258" s="30">
        <v>49.786911699999997</v>
      </c>
      <c r="R258" s="30">
        <v>394.23077392578131</v>
      </c>
      <c r="S258" s="1">
        <v>733</v>
      </c>
      <c r="T258" s="1">
        <v>324</v>
      </c>
      <c r="U258" s="148">
        <v>0.44201910495758062</v>
      </c>
      <c r="V258" s="148">
        <v>0.48101267218589783</v>
      </c>
      <c r="W258" s="149">
        <v>48.762964330000003</v>
      </c>
      <c r="X258" s="149">
        <v>357.59494018554688</v>
      </c>
      <c r="Y258" s="1">
        <v>324</v>
      </c>
      <c r="Z258" s="30">
        <v>79.785079956054688</v>
      </c>
      <c r="AA258" s="148">
        <v>0.54799999999999993</v>
      </c>
      <c r="AB258" s="30">
        <v>48.3</v>
      </c>
      <c r="AC258" s="30">
        <v>356.4</v>
      </c>
      <c r="AD258" s="30">
        <v>78.370429992675781</v>
      </c>
      <c r="AE258" s="148">
        <v>0.42</v>
      </c>
      <c r="AF258" s="30">
        <v>47.74</v>
      </c>
      <c r="AG258" s="30">
        <v>316.7</v>
      </c>
      <c r="AH258" s="30">
        <v>81.330718994140625</v>
      </c>
      <c r="AI258" s="148">
        <v>0.63400000000000001</v>
      </c>
      <c r="AJ258" s="30">
        <v>48.827044000000001</v>
      </c>
      <c r="AK258" s="30">
        <v>372.3</v>
      </c>
      <c r="AL258" s="30">
        <v>80.620658874511719</v>
      </c>
      <c r="AM258" s="148">
        <v>0.40699999999999997</v>
      </c>
      <c r="AN258" s="30">
        <v>48.512748219999999</v>
      </c>
      <c r="AO258" s="30">
        <v>322</v>
      </c>
      <c r="AP258" s="148">
        <v>0.6071428656578064</v>
      </c>
      <c r="AQ258" s="30">
        <v>50.939312270000002</v>
      </c>
      <c r="AR258" s="30">
        <v>367.85714721679688</v>
      </c>
      <c r="AS258" s="30">
        <v>733</v>
      </c>
      <c r="AT258" s="30">
        <v>324</v>
      </c>
      <c r="AU258" s="148">
        <v>0.44201910495758062</v>
      </c>
      <c r="AV258" s="30">
        <v>84.754791259765625</v>
      </c>
      <c r="AW258" s="148">
        <v>0.42405062913894648</v>
      </c>
      <c r="AX258" s="30">
        <v>49.851255090000002</v>
      </c>
      <c r="AY258" s="30">
        <v>315.82278442382813</v>
      </c>
      <c r="AZ258" s="30">
        <v>324</v>
      </c>
      <c r="BA258" s="30">
        <v>78.855751037597656</v>
      </c>
      <c r="BB258" s="148">
        <v>0.47399999999999998</v>
      </c>
      <c r="BC258" s="30">
        <v>47.03</v>
      </c>
      <c r="BD258" s="30">
        <v>327</v>
      </c>
      <c r="BE258" s="30">
        <v>77.428611755371094</v>
      </c>
      <c r="BF258" s="147">
        <v>0.316</v>
      </c>
      <c r="BG258" s="30">
        <v>46.25</v>
      </c>
      <c r="BH258" s="30">
        <v>278.7</v>
      </c>
      <c r="BI258" s="30">
        <v>80.174842834472656</v>
      </c>
      <c r="BJ258" s="148">
        <v>0.41</v>
      </c>
      <c r="BK258" s="30">
        <v>47.681521140000001</v>
      </c>
      <c r="BL258" s="30">
        <v>310.39999999999998</v>
      </c>
      <c r="BM258" s="30">
        <v>79.275344848632813</v>
      </c>
      <c r="BN258" s="148">
        <v>0.20799999999999999</v>
      </c>
      <c r="BO258" s="30">
        <v>47.150469520000001</v>
      </c>
      <c r="BP258" s="30">
        <v>247.7</v>
      </c>
      <c r="BQ258" s="148">
        <v>2.1000000000000001E-2</v>
      </c>
      <c r="BR258" s="148">
        <v>8.7999999999999995E-2</v>
      </c>
      <c r="BS258" s="148"/>
      <c r="BT258" s="148">
        <v>0.79500000000000004</v>
      </c>
      <c r="BU258" s="148">
        <v>8.1000000000000003E-2</v>
      </c>
      <c r="BV258" s="148">
        <v>1.6000000759959221E-2</v>
      </c>
      <c r="BW258" s="148">
        <v>5.1999999999999998E-2</v>
      </c>
      <c r="BX258" s="148">
        <v>0.153</v>
      </c>
      <c r="BY258" s="148">
        <v>0.30299999999999999</v>
      </c>
      <c r="BZ258" s="1"/>
      <c r="CA258" s="150">
        <v>7609.60986328125</v>
      </c>
      <c r="CB258" s="150">
        <v>8478.73</v>
      </c>
      <c r="CC258" s="124" t="s">
        <v>4176</v>
      </c>
      <c r="CD258" t="s">
        <v>4634</v>
      </c>
    </row>
    <row r="259" spans="1:82" x14ac:dyDescent="0.3">
      <c r="A259" s="1">
        <v>220894070</v>
      </c>
      <c r="B259" s="124" t="s">
        <v>4176</v>
      </c>
      <c r="C259" t="s">
        <v>96</v>
      </c>
      <c r="D259" t="s">
        <v>804</v>
      </c>
      <c r="E259" s="30">
        <v>85.538414001464844</v>
      </c>
      <c r="F259" s="30">
        <v>86.99591064453125</v>
      </c>
      <c r="G259" s="30">
        <v>86.157508850097656</v>
      </c>
      <c r="H259" s="30">
        <v>87.227027893066406</v>
      </c>
      <c r="I259" s="1">
        <v>458</v>
      </c>
      <c r="J259" s="1" t="s">
        <v>3981</v>
      </c>
      <c r="K259" s="1">
        <v>4</v>
      </c>
      <c r="L259" t="s">
        <v>3810</v>
      </c>
      <c r="M259" t="s">
        <v>3907</v>
      </c>
      <c r="N259" t="s">
        <v>3917</v>
      </c>
      <c r="O259" t="s">
        <v>3921</v>
      </c>
      <c r="P259" s="148">
        <v>0.75897437334060669</v>
      </c>
      <c r="Q259" s="30">
        <v>50.181739059999998</v>
      </c>
      <c r="R259" s="30">
        <v>405.12820434570313</v>
      </c>
      <c r="S259" s="1">
        <v>87</v>
      </c>
      <c r="T259" s="1">
        <v>42</v>
      </c>
      <c r="U259" s="148">
        <v>0.48275861144065862</v>
      </c>
      <c r="V259" s="148">
        <v>0.55405408143997192</v>
      </c>
      <c r="W259" s="149">
        <v>50.77796214</v>
      </c>
      <c r="X259" s="149">
        <v>340.54052734375</v>
      </c>
      <c r="Y259" s="1">
        <v>42</v>
      </c>
      <c r="Z259" s="30">
        <v>86.431098937988281</v>
      </c>
      <c r="AA259" s="148">
        <v>0.68099999999999994</v>
      </c>
      <c r="AB259" s="30">
        <v>50.5</v>
      </c>
      <c r="AC259" s="30">
        <v>389.7</v>
      </c>
      <c r="AD259" s="30">
        <v>84.614219665527344</v>
      </c>
      <c r="AE259" s="148">
        <v>0.55100000000000005</v>
      </c>
      <c r="AF259" s="30">
        <v>49.86</v>
      </c>
      <c r="AG259" s="30">
        <v>352.8</v>
      </c>
      <c r="AH259" s="30">
        <v>88.170539855957031</v>
      </c>
      <c r="AI259" s="148">
        <v>0.7390000000000001</v>
      </c>
      <c r="AJ259" s="30">
        <v>51.09248753</v>
      </c>
      <c r="AK259" s="30">
        <v>397.6</v>
      </c>
      <c r="AL259" s="30">
        <v>82.0654296875</v>
      </c>
      <c r="AM259" s="148">
        <v>0.625</v>
      </c>
      <c r="AN259" s="30">
        <v>49.004400709999999</v>
      </c>
      <c r="AO259" s="30">
        <v>368.1</v>
      </c>
      <c r="AP259" s="148">
        <v>0.67692309617996216</v>
      </c>
      <c r="AQ259" s="30">
        <v>50.733290199999999</v>
      </c>
      <c r="AR259" s="30">
        <v>397.43588256835938</v>
      </c>
      <c r="AS259" s="30">
        <v>87</v>
      </c>
      <c r="AT259" s="30">
        <v>42</v>
      </c>
      <c r="AU259" s="148">
        <v>0.48275861144065862</v>
      </c>
      <c r="AV259" s="30">
        <v>87.227027893066406</v>
      </c>
      <c r="AW259" s="148">
        <v>0.48648649454116821</v>
      </c>
      <c r="AX259" s="30">
        <v>51.268137009999997</v>
      </c>
      <c r="AY259" s="30">
        <v>333.78378295898438</v>
      </c>
      <c r="AZ259" s="30">
        <v>42</v>
      </c>
      <c r="BA259" s="30">
        <v>85.412857055664063</v>
      </c>
      <c r="BB259" s="148">
        <v>0.64200000000000002</v>
      </c>
      <c r="BC259" s="30">
        <v>50.21</v>
      </c>
      <c r="BD259" s="30">
        <v>380.9</v>
      </c>
      <c r="BE259" s="30">
        <v>84.123329162597656</v>
      </c>
      <c r="BF259" s="147">
        <v>0.52800000000000002</v>
      </c>
      <c r="BG259" s="30">
        <v>49.55</v>
      </c>
      <c r="BH259" s="30">
        <v>336</v>
      </c>
      <c r="BI259" s="30">
        <v>86.246566772460938</v>
      </c>
      <c r="BJ259" s="148">
        <v>0.70499999999999996</v>
      </c>
      <c r="BK259" s="30">
        <v>50.639192919999999</v>
      </c>
      <c r="BL259" s="30">
        <v>392.8</v>
      </c>
      <c r="BM259" s="30">
        <v>83.591575622558594</v>
      </c>
      <c r="BN259" s="148">
        <v>0.58899999999999997</v>
      </c>
      <c r="BO259" s="30">
        <v>49.301564200000001</v>
      </c>
      <c r="BP259" s="30">
        <v>356.2</v>
      </c>
      <c r="BQ259" s="148"/>
      <c r="BR259" s="148">
        <v>4.5999999999999999E-2</v>
      </c>
      <c r="BS259" s="148">
        <v>1.0999999999999999E-2</v>
      </c>
      <c r="BT259" s="148">
        <v>0.85399999999999998</v>
      </c>
      <c r="BU259" s="148">
        <v>7.9000000000000001E-2</v>
      </c>
      <c r="BV259" s="148">
        <v>1.099999994039536E-2</v>
      </c>
      <c r="BW259" s="148">
        <v>3.6999999999999998E-2</v>
      </c>
      <c r="BX259" s="148">
        <v>0.109</v>
      </c>
      <c r="BY259" s="148">
        <v>0.30199999999999999</v>
      </c>
      <c r="BZ259" s="1"/>
      <c r="CA259" s="150">
        <v>9000.509765625</v>
      </c>
      <c r="CB259" s="150">
        <v>10089.18</v>
      </c>
      <c r="CC259" s="124" t="s">
        <v>4176</v>
      </c>
      <c r="CD259" t="s">
        <v>4634</v>
      </c>
    </row>
    <row r="260" spans="1:82" x14ac:dyDescent="0.3">
      <c r="A260" s="1">
        <v>220894080</v>
      </c>
      <c r="B260" s="124" t="s">
        <v>4176</v>
      </c>
      <c r="C260" t="s">
        <v>96</v>
      </c>
      <c r="D260" t="s">
        <v>805</v>
      </c>
      <c r="E260" s="30">
        <v>88.8807373046875</v>
      </c>
      <c r="F260" s="30">
        <v>86.574226379394531</v>
      </c>
      <c r="G260" s="30">
        <v>87.509315490722656</v>
      </c>
      <c r="H260" s="30">
        <v>85.52978515625</v>
      </c>
      <c r="I260" s="1">
        <v>622</v>
      </c>
      <c r="J260" s="1">
        <v>4</v>
      </c>
      <c r="K260" s="1">
        <v>6</v>
      </c>
      <c r="L260" t="s">
        <v>3810</v>
      </c>
      <c r="M260" t="s">
        <v>3907</v>
      </c>
      <c r="N260" t="s">
        <v>3917</v>
      </c>
      <c r="O260" t="s">
        <v>3921</v>
      </c>
      <c r="P260" s="148">
        <v>0.61328792572021484</v>
      </c>
      <c r="Q260" s="30">
        <v>51.572019230000002</v>
      </c>
      <c r="R260" s="30">
        <v>384.83816528320313</v>
      </c>
      <c r="S260" s="1">
        <v>969</v>
      </c>
      <c r="T260" s="1">
        <v>418</v>
      </c>
      <c r="U260" s="148">
        <v>0.43137255311012268</v>
      </c>
      <c r="V260" s="148">
        <v>0.42194092273712158</v>
      </c>
      <c r="W260" s="149">
        <v>50.60323941</v>
      </c>
      <c r="X260" s="149">
        <v>340.50631713867188</v>
      </c>
      <c r="Y260" s="1">
        <v>418</v>
      </c>
      <c r="Z260" s="30">
        <v>84.920639038085938</v>
      </c>
      <c r="AA260" s="148">
        <v>0.54799999999999993</v>
      </c>
      <c r="AB260" s="30">
        <v>50</v>
      </c>
      <c r="AC260" s="30">
        <v>362.4</v>
      </c>
      <c r="AD260" s="30">
        <v>81.256706237792969</v>
      </c>
      <c r="AE260" s="148">
        <v>0.35799999999999998</v>
      </c>
      <c r="AF260" s="30">
        <v>48.72</v>
      </c>
      <c r="AG260" s="30">
        <v>309.60000000000002</v>
      </c>
      <c r="AH260" s="30">
        <v>85.93426513671875</v>
      </c>
      <c r="AI260" s="148">
        <v>0.63400000000000001</v>
      </c>
      <c r="AJ260" s="30">
        <v>50.351802280000001</v>
      </c>
      <c r="AK260" s="30">
        <v>381.8</v>
      </c>
      <c r="AL260" s="30">
        <v>83.318458557128906</v>
      </c>
      <c r="AM260" s="148">
        <v>0.5</v>
      </c>
      <c r="AN260" s="30">
        <v>49.430805079999999</v>
      </c>
      <c r="AO260" s="30">
        <v>344.4</v>
      </c>
      <c r="AP260" s="148">
        <v>0.59625214338302612</v>
      </c>
      <c r="AQ260" s="30">
        <v>51.578880580000003</v>
      </c>
      <c r="AR260" s="30">
        <v>358.7734375</v>
      </c>
      <c r="AS260" s="30">
        <v>968</v>
      </c>
      <c r="AT260" s="30">
        <v>418</v>
      </c>
      <c r="AU260" s="148">
        <v>0.43137255311012268</v>
      </c>
      <c r="AV260" s="30">
        <v>85.52978515625</v>
      </c>
      <c r="AW260" s="148">
        <v>0.39662447571754461</v>
      </c>
      <c r="AX260" s="30">
        <v>50.295416850000002</v>
      </c>
      <c r="AY260" s="30">
        <v>296.20254516601563</v>
      </c>
      <c r="AZ260" s="30">
        <v>418</v>
      </c>
      <c r="BA260" s="30">
        <v>82.917861938476563</v>
      </c>
      <c r="BB260" s="148">
        <v>0.51600000000000001</v>
      </c>
      <c r="BC260" s="30">
        <v>49</v>
      </c>
      <c r="BD260" s="30">
        <v>334.3</v>
      </c>
      <c r="BE260" s="30">
        <v>81.567161560058594</v>
      </c>
      <c r="BF260" s="147">
        <v>0.32800000000000001</v>
      </c>
      <c r="BG260" s="30">
        <v>48.29</v>
      </c>
      <c r="BH260" s="30">
        <v>271.8</v>
      </c>
      <c r="BI260" s="30">
        <v>82.345024108886719</v>
      </c>
      <c r="BJ260" s="148">
        <v>0.51800000000000002</v>
      </c>
      <c r="BK260" s="30">
        <v>48.738664919999998</v>
      </c>
      <c r="BL260" s="30">
        <v>342</v>
      </c>
      <c r="BM260" s="30">
        <v>82.393699645996094</v>
      </c>
      <c r="BN260" s="148">
        <v>0.37799999999999989</v>
      </c>
      <c r="BO260" s="30">
        <v>48.704572429999999</v>
      </c>
      <c r="BP260" s="30">
        <v>297.89999999999998</v>
      </c>
      <c r="BQ260" s="148">
        <v>1.4E-2</v>
      </c>
      <c r="BR260" s="148">
        <v>4.4999999999999998E-2</v>
      </c>
      <c r="BS260" s="148">
        <v>8.0000000000000002E-3</v>
      </c>
      <c r="BT260" s="148">
        <v>0.85699999999999998</v>
      </c>
      <c r="BU260" s="148">
        <v>7.2000000000000008E-2</v>
      </c>
      <c r="BV260" s="148">
        <v>3.0000000260770321E-3</v>
      </c>
      <c r="BW260" s="148">
        <v>2.9000000000000001E-2</v>
      </c>
      <c r="BX260" s="148">
        <v>0.14299999999999999</v>
      </c>
      <c r="BY260" s="148">
        <v>0.28399999999999997</v>
      </c>
      <c r="BZ260" s="1"/>
      <c r="CA260" s="150">
        <v>8055.02978515625</v>
      </c>
      <c r="CB260" s="150">
        <v>8967.7999999999993</v>
      </c>
      <c r="CC260" s="124" t="s">
        <v>4176</v>
      </c>
      <c r="CD260" t="s">
        <v>4634</v>
      </c>
    </row>
    <row r="261" spans="1:82" x14ac:dyDescent="0.3">
      <c r="A261" s="1">
        <v>220894090</v>
      </c>
      <c r="B261" s="124" t="s">
        <v>4176</v>
      </c>
      <c r="C261" t="s">
        <v>96</v>
      </c>
      <c r="D261" t="s">
        <v>806</v>
      </c>
      <c r="E261" s="30">
        <v>83.954933166503906</v>
      </c>
      <c r="F261" s="30">
        <v>83.118827819824219</v>
      </c>
      <c r="G261" s="30">
        <v>84.511489868164063</v>
      </c>
      <c r="H261" s="30">
        <v>83.466934204101563</v>
      </c>
      <c r="I261" s="1">
        <v>514</v>
      </c>
      <c r="J261" s="1" t="s">
        <v>3981</v>
      </c>
      <c r="K261" s="1">
        <v>4</v>
      </c>
      <c r="L261" t="s">
        <v>3810</v>
      </c>
      <c r="M261" t="s">
        <v>3907</v>
      </c>
      <c r="N261" t="s">
        <v>3917</v>
      </c>
      <c r="O261" t="s">
        <v>3921</v>
      </c>
      <c r="P261" s="148">
        <v>0.6428571343421936</v>
      </c>
      <c r="Q261" s="30">
        <v>49.523068430000002</v>
      </c>
      <c r="R261" s="30">
        <v>373.62637329101563</v>
      </c>
      <c r="S261" s="1">
        <v>111</v>
      </c>
      <c r="T261" s="1">
        <v>67</v>
      </c>
      <c r="U261" s="148">
        <v>0.60360360145568848</v>
      </c>
      <c r="V261" s="148">
        <v>0.45555555820465088</v>
      </c>
      <c r="W261" s="149">
        <v>49.171519920000001</v>
      </c>
      <c r="X261" s="149">
        <v>331.11111450195313</v>
      </c>
      <c r="Y261" s="1">
        <v>67</v>
      </c>
      <c r="Z261" s="30">
        <v>76.462066650390625</v>
      </c>
      <c r="AA261" s="148">
        <v>0.60799999999999998</v>
      </c>
      <c r="AB261" s="30">
        <v>47.2</v>
      </c>
      <c r="AC261" s="30">
        <v>369.6</v>
      </c>
      <c r="AD261" s="30">
        <v>76.073188781738281</v>
      </c>
      <c r="AE261" s="148">
        <v>0.53700000000000003</v>
      </c>
      <c r="AF261" s="30">
        <v>46.96</v>
      </c>
      <c r="AG261" s="30">
        <v>348.5</v>
      </c>
      <c r="AH261" s="30">
        <v>75.978828430175781</v>
      </c>
      <c r="AI261" s="148">
        <v>0.58099999999999996</v>
      </c>
      <c r="AJ261" s="30">
        <v>47.054424050000002</v>
      </c>
      <c r="AK261" s="30">
        <v>365.6</v>
      </c>
      <c r="AL261" s="30">
        <v>75.537727355957031</v>
      </c>
      <c r="AM261" s="148">
        <v>0.47899999999999998</v>
      </c>
      <c r="AN261" s="30">
        <v>46.78303511</v>
      </c>
      <c r="AO261" s="30">
        <v>335.1</v>
      </c>
      <c r="AP261" s="148">
        <v>0.70879119634628296</v>
      </c>
      <c r="AQ261" s="30">
        <v>49.703663149999997</v>
      </c>
      <c r="AR261" s="30">
        <v>386.81320190429688</v>
      </c>
      <c r="AS261" s="30">
        <v>111</v>
      </c>
      <c r="AT261" s="30">
        <v>67</v>
      </c>
      <c r="AU261" s="148">
        <v>0.60360360145568848</v>
      </c>
      <c r="AV261" s="30">
        <v>83.466934204101563</v>
      </c>
      <c r="AW261" s="148">
        <v>0.60000002384185791</v>
      </c>
      <c r="AX261" s="30">
        <v>49.113163399999998</v>
      </c>
      <c r="AY261" s="30">
        <v>347.77777099609381</v>
      </c>
      <c r="AZ261" s="30">
        <v>67</v>
      </c>
      <c r="BA261" s="30">
        <v>83.618934631347656</v>
      </c>
      <c r="BB261" s="148">
        <v>0.61799999999999999</v>
      </c>
      <c r="BC261" s="30">
        <v>49.34</v>
      </c>
      <c r="BD261" s="30">
        <v>363.6</v>
      </c>
      <c r="BE261" s="30">
        <v>81.770034790039063</v>
      </c>
      <c r="BF261" s="147">
        <v>0.53700000000000003</v>
      </c>
      <c r="BG261" s="30">
        <v>48.39</v>
      </c>
      <c r="BH261" s="30">
        <v>335.8</v>
      </c>
      <c r="BI261" s="30">
        <v>87.76849365234375</v>
      </c>
      <c r="BJ261" s="148">
        <v>0.59599999999999997</v>
      </c>
      <c r="BK261" s="30">
        <v>51.380557889999999</v>
      </c>
      <c r="BL261" s="30">
        <v>367</v>
      </c>
      <c r="BM261" s="30">
        <v>87.082260131835938</v>
      </c>
      <c r="BN261" s="148">
        <v>0.46899999999999997</v>
      </c>
      <c r="BO261" s="30">
        <v>51.04122838</v>
      </c>
      <c r="BP261" s="30">
        <v>331.3</v>
      </c>
      <c r="BQ261" s="148">
        <v>1.9E-2</v>
      </c>
      <c r="BR261" s="148">
        <v>5.8000000000000003E-2</v>
      </c>
      <c r="BS261" s="148">
        <v>1.4E-2</v>
      </c>
      <c r="BT261" s="148">
        <v>0.83299999999999996</v>
      </c>
      <c r="BU261" s="148">
        <v>7.5999999999999998E-2</v>
      </c>
      <c r="BV261" s="148">
        <v>0</v>
      </c>
      <c r="BW261" s="148">
        <v>4.4999999999999998E-2</v>
      </c>
      <c r="BX261" s="148">
        <v>9.9000000000000005E-2</v>
      </c>
      <c r="BY261" s="148">
        <v>0.40300000000000002</v>
      </c>
      <c r="BZ261" s="1"/>
      <c r="CA261" s="150">
        <v>8197.98046875</v>
      </c>
      <c r="CB261" s="150">
        <v>9172.0300000000007</v>
      </c>
      <c r="CC261" s="124" t="s">
        <v>4176</v>
      </c>
      <c r="CD261" t="s">
        <v>4634</v>
      </c>
    </row>
    <row r="262" spans="1:82" x14ac:dyDescent="0.3">
      <c r="A262" s="1">
        <v>220894100</v>
      </c>
      <c r="B262" s="124" t="s">
        <v>4176</v>
      </c>
      <c r="C262" t="s">
        <v>96</v>
      </c>
      <c r="D262" t="s">
        <v>807</v>
      </c>
      <c r="E262" s="30">
        <v>87.645126342773438</v>
      </c>
      <c r="F262" s="30">
        <v>84.692939758300781</v>
      </c>
      <c r="G262" s="30">
        <v>90.181198120117188</v>
      </c>
      <c r="H262" s="30">
        <v>87.414070129394531</v>
      </c>
      <c r="I262" s="1">
        <v>484</v>
      </c>
      <c r="J262" s="1" t="s">
        <v>3981</v>
      </c>
      <c r="K262" s="1">
        <v>6</v>
      </c>
      <c r="L262" t="s">
        <v>3810</v>
      </c>
      <c r="M262" t="s">
        <v>3907</v>
      </c>
      <c r="N262" t="s">
        <v>3917</v>
      </c>
      <c r="O262" t="s">
        <v>3921</v>
      </c>
      <c r="P262" s="148">
        <v>0.68421053886413574</v>
      </c>
      <c r="Q262" s="30">
        <v>51.058052429999996</v>
      </c>
      <c r="R262" s="30">
        <v>397.89474487304688</v>
      </c>
      <c r="S262" s="1">
        <v>352</v>
      </c>
      <c r="T262" s="1">
        <v>99</v>
      </c>
      <c r="U262" s="148">
        <v>0.28125</v>
      </c>
      <c r="V262" s="148">
        <v>0.56790125370025635</v>
      </c>
      <c r="W262" s="149">
        <v>49.823742500000002</v>
      </c>
      <c r="X262" s="149">
        <v>364.19754028320313</v>
      </c>
      <c r="Y262" s="1">
        <v>99</v>
      </c>
      <c r="Z262" s="30">
        <v>83.410179138183594</v>
      </c>
      <c r="AA262" s="148">
        <v>0.65799999999999992</v>
      </c>
      <c r="AB262" s="30">
        <v>49.5</v>
      </c>
      <c r="AC262" s="30">
        <v>391.4</v>
      </c>
      <c r="AD262" s="30">
        <v>81.138900756835938</v>
      </c>
      <c r="AE262" s="148">
        <v>0.44400000000000001</v>
      </c>
      <c r="AF262" s="30">
        <v>48.68</v>
      </c>
      <c r="AG262" s="30">
        <v>346.9</v>
      </c>
      <c r="AH262" s="30">
        <v>84.243385314941406</v>
      </c>
      <c r="AI262" s="148">
        <v>0.58599999999999997</v>
      </c>
      <c r="AJ262" s="30">
        <v>49.79176004</v>
      </c>
      <c r="AK262" s="30">
        <v>378.8</v>
      </c>
      <c r="AL262" s="30">
        <v>84.11053466796875</v>
      </c>
      <c r="AM262" s="148">
        <v>0.38300000000000001</v>
      </c>
      <c r="AN262" s="30">
        <v>49.70034613</v>
      </c>
      <c r="AO262" s="30">
        <v>329.8</v>
      </c>
      <c r="AP262" s="148">
        <v>0.6982455849647522</v>
      </c>
      <c r="AQ262" s="30">
        <v>53.250216690000002</v>
      </c>
      <c r="AR262" s="30">
        <v>389.47369384765631</v>
      </c>
      <c r="AS262" s="30">
        <v>352</v>
      </c>
      <c r="AT262" s="30">
        <v>99</v>
      </c>
      <c r="AU262" s="148">
        <v>0.28125</v>
      </c>
      <c r="AV262" s="30">
        <v>87.414070129394531</v>
      </c>
      <c r="AW262" s="148">
        <v>0.51851850748062134</v>
      </c>
      <c r="AX262" s="30">
        <v>51.375333140000002</v>
      </c>
      <c r="AY262" s="30">
        <v>344.4444580078125</v>
      </c>
      <c r="AZ262" s="30">
        <v>99</v>
      </c>
      <c r="BA262" s="30">
        <v>86.093315124511719</v>
      </c>
      <c r="BB262" s="148">
        <v>0.62</v>
      </c>
      <c r="BC262" s="30">
        <v>50.54</v>
      </c>
      <c r="BD262" s="30">
        <v>370.3</v>
      </c>
      <c r="BE262" s="30">
        <v>84.772514343261719</v>
      </c>
      <c r="BF262" s="147">
        <v>0.45700000000000002</v>
      </c>
      <c r="BG262" s="30">
        <v>49.87</v>
      </c>
      <c r="BH262" s="30">
        <v>313.60000000000002</v>
      </c>
      <c r="BI262" s="30">
        <v>84.983192443847656</v>
      </c>
      <c r="BJ262" s="148">
        <v>0.52400000000000002</v>
      </c>
      <c r="BK262" s="30">
        <v>50.023776290000001</v>
      </c>
      <c r="BL262" s="30">
        <v>346.5</v>
      </c>
      <c r="BM262" s="30">
        <v>84.865066528320313</v>
      </c>
      <c r="BN262" s="148">
        <v>0.40400000000000003</v>
      </c>
      <c r="BO262" s="30">
        <v>49.936238269999997</v>
      </c>
      <c r="BP262" s="30">
        <v>302.10000000000002</v>
      </c>
      <c r="BQ262" s="148"/>
      <c r="BR262" s="148">
        <v>4.4999999999999998E-2</v>
      </c>
      <c r="BS262" s="148">
        <v>1.2E-2</v>
      </c>
      <c r="BT262" s="148">
        <v>0.86599999999999999</v>
      </c>
      <c r="BU262" s="148">
        <v>7.2000000000000008E-2</v>
      </c>
      <c r="BV262" s="148">
        <v>4.0000001899898052E-3</v>
      </c>
      <c r="BW262" s="148">
        <v>1.2E-2</v>
      </c>
      <c r="BX262" s="148">
        <v>0.11600000000000001</v>
      </c>
      <c r="BY262" s="148">
        <v>0.188</v>
      </c>
      <c r="BZ262" s="1"/>
      <c r="CA262" s="150">
        <v>8987.58984375</v>
      </c>
      <c r="CB262" s="150">
        <v>9823.3799999999992</v>
      </c>
      <c r="CC262" s="124" t="s">
        <v>4176</v>
      </c>
      <c r="CD262" t="s">
        <v>4634</v>
      </c>
    </row>
    <row r="263" spans="1:82" x14ac:dyDescent="0.3">
      <c r="A263" s="1">
        <v>220903000</v>
      </c>
      <c r="B263" s="124" t="s">
        <v>4177</v>
      </c>
      <c r="C263" t="s">
        <v>97</v>
      </c>
      <c r="D263" t="s">
        <v>808</v>
      </c>
      <c r="E263" s="30">
        <v>82.549285888671875</v>
      </c>
      <c r="F263" s="30">
        <v>82.259727478027344</v>
      </c>
      <c r="G263" s="30">
        <v>85.436935424804688</v>
      </c>
      <c r="H263" s="30">
        <v>86.447357177734375</v>
      </c>
      <c r="I263" s="1">
        <v>225</v>
      </c>
      <c r="J263" s="1">
        <v>5</v>
      </c>
      <c r="K263" s="1">
        <v>8</v>
      </c>
      <c r="L263" t="s">
        <v>3810</v>
      </c>
      <c r="M263" t="s">
        <v>3907</v>
      </c>
      <c r="N263" t="s">
        <v>3917</v>
      </c>
      <c r="O263" t="s">
        <v>3921</v>
      </c>
      <c r="P263" s="148">
        <v>0.4761904776096344</v>
      </c>
      <c r="Q263" s="30">
        <v>48.938369819999998</v>
      </c>
      <c r="R263" s="30">
        <v>342.85714721679688</v>
      </c>
      <c r="S263" s="1">
        <v>444</v>
      </c>
      <c r="T263" s="1">
        <v>274</v>
      </c>
      <c r="U263" s="148">
        <v>0.61711710691452026</v>
      </c>
      <c r="V263" s="148">
        <v>0.40298506617546082</v>
      </c>
      <c r="W263" s="149">
        <v>48.815557779999999</v>
      </c>
      <c r="X263" s="149">
        <v>323.13433837890631</v>
      </c>
      <c r="Y263" s="1">
        <v>274</v>
      </c>
      <c r="Z263" s="30">
        <v>83.108085632324219</v>
      </c>
      <c r="AA263" s="148">
        <v>0.44400000000000001</v>
      </c>
      <c r="AB263" s="30">
        <v>49.4</v>
      </c>
      <c r="AC263" s="30">
        <v>341</v>
      </c>
      <c r="AD263" s="30">
        <v>84.967643737792969</v>
      </c>
      <c r="AE263" s="148">
        <v>0.38300000000000001</v>
      </c>
      <c r="AF263" s="30">
        <v>49.98</v>
      </c>
      <c r="AG263" s="30">
        <v>324.10000000000002</v>
      </c>
      <c r="AH263" s="30">
        <v>82.7061767578125</v>
      </c>
      <c r="AI263" s="148">
        <v>0.40699999999999997</v>
      </c>
      <c r="AJ263" s="30">
        <v>49.282615100000001</v>
      </c>
      <c r="AK263" s="30">
        <v>328</v>
      </c>
      <c r="AL263" s="30">
        <v>82.83319091796875</v>
      </c>
      <c r="AM263" s="148">
        <v>0.34699999999999998</v>
      </c>
      <c r="AN263" s="30">
        <v>49.265670540000002</v>
      </c>
      <c r="AO263" s="30">
        <v>308.2</v>
      </c>
      <c r="AP263" s="148">
        <v>0.4285714328289032</v>
      </c>
      <c r="AQ263" s="30">
        <v>50.282552969999998</v>
      </c>
      <c r="AR263" s="30">
        <v>316.66665649414063</v>
      </c>
      <c r="AS263" s="30">
        <v>444</v>
      </c>
      <c r="AT263" s="30">
        <v>274</v>
      </c>
      <c r="AU263" s="148">
        <v>0.61711710691452026</v>
      </c>
      <c r="AV263" s="30">
        <v>86.447357177734375</v>
      </c>
      <c r="AW263" s="148">
        <v>0.36567163467407232</v>
      </c>
      <c r="AX263" s="30">
        <v>50.821294870000003</v>
      </c>
      <c r="AY263" s="30">
        <v>298.50747680664063</v>
      </c>
      <c r="AZ263" s="30">
        <v>274</v>
      </c>
      <c r="BA263" s="30">
        <v>84.155052185058594</v>
      </c>
      <c r="BB263" s="148">
        <v>0.39300000000000002</v>
      </c>
      <c r="BC263" s="30">
        <v>49.6</v>
      </c>
      <c r="BD263" s="30">
        <v>320.5</v>
      </c>
      <c r="BE263" s="30">
        <v>85.868019104003906</v>
      </c>
      <c r="BF263" s="147">
        <v>0.33300000000000002</v>
      </c>
      <c r="BG263" s="30">
        <v>50.41</v>
      </c>
      <c r="BH263" s="30">
        <v>309.2</v>
      </c>
      <c r="BI263" s="30">
        <v>81.583084106445313</v>
      </c>
      <c r="BJ263" s="148">
        <v>0.37799999999999989</v>
      </c>
      <c r="BK263" s="30">
        <v>48.36750876</v>
      </c>
      <c r="BL263" s="30">
        <v>302</v>
      </c>
      <c r="BM263" s="30">
        <v>82.671463012695313</v>
      </c>
      <c r="BN263" s="148">
        <v>0.313</v>
      </c>
      <c r="BO263" s="30">
        <v>48.843004669999999</v>
      </c>
      <c r="BP263" s="30">
        <v>281</v>
      </c>
      <c r="BQ263" s="148"/>
      <c r="BR263" s="148"/>
      <c r="BS263" s="148"/>
      <c r="BT263" s="148">
        <v>0.93800000000000006</v>
      </c>
      <c r="BU263" s="148">
        <v>0.04</v>
      </c>
      <c r="BV263" s="148">
        <v>2.199999988079071E-2</v>
      </c>
      <c r="BW263" s="148"/>
      <c r="BX263" s="148">
        <v>0.111</v>
      </c>
      <c r="BY263" s="148">
        <v>0.58299999999999996</v>
      </c>
      <c r="BZ263" s="1"/>
      <c r="CA263" s="150">
        <v>7688.97998046875</v>
      </c>
      <c r="CB263" s="150">
        <v>8071.95</v>
      </c>
      <c r="CC263" s="124" t="s">
        <v>4177</v>
      </c>
      <c r="CD263" t="s">
        <v>4635</v>
      </c>
    </row>
    <row r="264" spans="1:82" x14ac:dyDescent="0.3">
      <c r="A264" s="1">
        <v>220904020</v>
      </c>
      <c r="B264" s="124" t="s">
        <v>4177</v>
      </c>
      <c r="C264" t="s">
        <v>97</v>
      </c>
      <c r="D264" t="s">
        <v>809</v>
      </c>
      <c r="E264" s="30">
        <v>90.086624145507813</v>
      </c>
      <c r="F264" s="30">
        <v>94.357109069824219</v>
      </c>
      <c r="G264" s="30">
        <v>81.274879455566406</v>
      </c>
      <c r="H264" s="30">
        <v>83.260566711425781</v>
      </c>
      <c r="I264" s="1">
        <v>248</v>
      </c>
      <c r="J264" s="1" t="s">
        <v>3981</v>
      </c>
      <c r="K264" s="1">
        <v>4</v>
      </c>
      <c r="L264" t="s">
        <v>3810</v>
      </c>
      <c r="M264" t="s">
        <v>3907</v>
      </c>
      <c r="N264" t="s">
        <v>3917</v>
      </c>
      <c r="O264" t="s">
        <v>3921</v>
      </c>
      <c r="P264" s="148">
        <v>0.58024692535400391</v>
      </c>
      <c r="Q264" s="30">
        <v>52.073624549999998</v>
      </c>
      <c r="R264" s="30">
        <v>364.19754028320313</v>
      </c>
      <c r="S264" s="1">
        <v>53</v>
      </c>
      <c r="T264" s="1">
        <v>34</v>
      </c>
      <c r="U264" s="148">
        <v>0.64150941371917725</v>
      </c>
      <c r="V264" s="148">
        <v>0.46511629223823547</v>
      </c>
      <c r="W264" s="149">
        <v>53.828016779999999</v>
      </c>
      <c r="X264" s="149">
        <v>325.58139038085938</v>
      </c>
      <c r="Y264" s="1">
        <v>34</v>
      </c>
      <c r="Z264" s="30">
        <v>95.191757202148438</v>
      </c>
      <c r="AA264" s="148">
        <v>0.65400000000000003</v>
      </c>
      <c r="AB264" s="30">
        <v>53.4</v>
      </c>
      <c r="AC264" s="30">
        <v>392.3</v>
      </c>
      <c r="AD264" s="30">
        <v>94.421676635742188</v>
      </c>
      <c r="AE264" s="148">
        <v>0.64500000000000002</v>
      </c>
      <c r="AF264" s="30">
        <v>53.19</v>
      </c>
      <c r="AG264" s="30">
        <v>387.1</v>
      </c>
      <c r="AH264" s="30">
        <v>89.02581787109375</v>
      </c>
      <c r="AI264" s="148">
        <v>0.58700000000000008</v>
      </c>
      <c r="AJ264" s="30">
        <v>51.375768919999999</v>
      </c>
      <c r="AK264" s="30">
        <v>369.7</v>
      </c>
      <c r="AL264" s="30">
        <v>88.524528503417969</v>
      </c>
      <c r="AM264" s="148">
        <v>0.51300000000000001</v>
      </c>
      <c r="AN264" s="30">
        <v>51.202421579999999</v>
      </c>
      <c r="AO264" s="30">
        <v>355.3</v>
      </c>
      <c r="AP264" s="148">
        <v>0.58024692535400391</v>
      </c>
      <c r="AQ264" s="30">
        <v>47.679079700000003</v>
      </c>
      <c r="AR264" s="30">
        <v>350.61727905273438</v>
      </c>
      <c r="AS264" s="30">
        <v>53</v>
      </c>
      <c r="AT264" s="30">
        <v>34</v>
      </c>
      <c r="AU264" s="148">
        <v>0.64150941371917725</v>
      </c>
      <c r="AV264" s="30">
        <v>83.260566711425781</v>
      </c>
      <c r="AW264" s="148">
        <v>0.39534884691238398</v>
      </c>
      <c r="AX264" s="30">
        <v>48.994891670000001</v>
      </c>
      <c r="AY264" s="30">
        <v>290.69766235351563</v>
      </c>
      <c r="AZ264" s="30">
        <v>34</v>
      </c>
      <c r="BA264" s="30">
        <v>92.918479919433594</v>
      </c>
      <c r="BB264" s="148">
        <v>0.71200000000000008</v>
      </c>
      <c r="BC264" s="30">
        <v>53.85</v>
      </c>
      <c r="BD264" s="30">
        <v>385.6</v>
      </c>
      <c r="BE264" s="30">
        <v>94.246566772460938</v>
      </c>
      <c r="BF264" s="147">
        <v>0.74199999999999999</v>
      </c>
      <c r="BG264" s="30">
        <v>54.54</v>
      </c>
      <c r="BH264" s="30">
        <v>377.4</v>
      </c>
      <c r="BI264" s="30">
        <v>93.507278442382813</v>
      </c>
      <c r="BJ264" s="148">
        <v>0.55000000000000004</v>
      </c>
      <c r="BK264" s="30">
        <v>54.17604944</v>
      </c>
      <c r="BL264" s="30">
        <v>356.9</v>
      </c>
      <c r="BM264" s="30">
        <v>94.795425415039063</v>
      </c>
      <c r="BN264" s="148">
        <v>0.47399999999999998</v>
      </c>
      <c r="BO264" s="30">
        <v>54.885266850000001</v>
      </c>
      <c r="BP264" s="30">
        <v>348.7</v>
      </c>
      <c r="BQ264" s="148"/>
      <c r="BR264" s="148"/>
      <c r="BS264" s="148"/>
      <c r="BT264" s="148">
        <v>0.95600000000000007</v>
      </c>
      <c r="BU264" s="148">
        <v>2.4E-2</v>
      </c>
      <c r="BV264" s="148">
        <v>1.9999999552965161E-2</v>
      </c>
      <c r="BW264" s="148"/>
      <c r="BX264" s="148">
        <v>0.10100000000000001</v>
      </c>
      <c r="BY264" s="148">
        <v>0.51500000000000001</v>
      </c>
      <c r="BZ264" s="1"/>
      <c r="CA264" s="150">
        <v>7794.52001953125</v>
      </c>
      <c r="CB264" s="150">
        <v>8347.1299999999992</v>
      </c>
      <c r="CC264" s="124" t="s">
        <v>4177</v>
      </c>
      <c r="CD264" t="s">
        <v>4634</v>
      </c>
    </row>
    <row r="265" spans="1:82" x14ac:dyDescent="0.3">
      <c r="A265" s="1">
        <v>220911050</v>
      </c>
      <c r="B265" s="124" t="s">
        <v>4178</v>
      </c>
      <c r="C265" t="s">
        <v>98</v>
      </c>
      <c r="D265" t="s">
        <v>810</v>
      </c>
      <c r="E265" s="30">
        <v>78.601760864257813</v>
      </c>
      <c r="F265" s="30">
        <v>78.409965515136719</v>
      </c>
      <c r="G265" s="30">
        <v>79.496109008789063</v>
      </c>
      <c r="H265" s="30">
        <v>79.148536682128906</v>
      </c>
      <c r="I265" s="1">
        <v>172</v>
      </c>
      <c r="J265" s="1">
        <v>7</v>
      </c>
      <c r="K265" s="1">
        <v>12</v>
      </c>
      <c r="L265" t="s">
        <v>3810</v>
      </c>
      <c r="M265" t="s">
        <v>3907</v>
      </c>
      <c r="N265" t="s">
        <v>3916</v>
      </c>
      <c r="O265" t="s">
        <v>3921</v>
      </c>
      <c r="P265" s="148">
        <v>0.48051947355270391</v>
      </c>
      <c r="Q265" s="30">
        <v>47.296345860000002</v>
      </c>
      <c r="R265" s="30">
        <v>348.05194091796881</v>
      </c>
      <c r="S265" s="1">
        <v>105</v>
      </c>
      <c r="T265" s="1">
        <v>55</v>
      </c>
      <c r="U265" s="148">
        <v>0.52380955219268799</v>
      </c>
      <c r="V265" s="148">
        <v>0.32352942228317261</v>
      </c>
      <c r="W265" s="149">
        <v>47.220439669999998</v>
      </c>
      <c r="X265" s="149"/>
      <c r="Y265" s="1">
        <v>55</v>
      </c>
      <c r="Z265" s="30">
        <v>76.462066650390625</v>
      </c>
      <c r="AA265" s="148">
        <v>0.309</v>
      </c>
      <c r="AB265" s="30">
        <v>47.2</v>
      </c>
      <c r="AC265" s="30">
        <v>308.60000000000002</v>
      </c>
      <c r="AD265" s="30">
        <v>78.959465026855469</v>
      </c>
      <c r="AE265" s="148">
        <v>0.19400000000000001</v>
      </c>
      <c r="AF265" s="30">
        <v>47.94</v>
      </c>
      <c r="AG265" s="30">
        <v>280.60000000000002</v>
      </c>
      <c r="AH265" s="30">
        <v>83.974693298339844</v>
      </c>
      <c r="AI265" s="148">
        <v>0.59599999999999997</v>
      </c>
      <c r="AJ265" s="30">
        <v>49.702766230000002</v>
      </c>
      <c r="AK265" s="30">
        <v>357.6</v>
      </c>
      <c r="AL265" s="30">
        <v>86.530540466308594</v>
      </c>
      <c r="AM265" s="148">
        <v>0.46200000000000002</v>
      </c>
      <c r="AN265" s="30">
        <v>50.523871360000001</v>
      </c>
      <c r="AO265" s="30">
        <v>335.9</v>
      </c>
      <c r="AP265" s="148">
        <v>0.27536231279373169</v>
      </c>
      <c r="AQ265" s="30">
        <v>46.566407150000003</v>
      </c>
      <c r="AR265" s="30">
        <v>279.71014404296881</v>
      </c>
      <c r="AS265" s="30">
        <v>106</v>
      </c>
      <c r="AT265" s="30">
        <v>56</v>
      </c>
      <c r="AU265" s="148">
        <v>0.52380955219268799</v>
      </c>
      <c r="AV265" s="30">
        <v>79.148536682128906</v>
      </c>
      <c r="AW265" s="148">
        <v>0.25</v>
      </c>
      <c r="AX265" s="30">
        <v>46.638217490000002</v>
      </c>
      <c r="AY265" s="30"/>
      <c r="AZ265" s="30">
        <v>56</v>
      </c>
      <c r="BA265" s="30">
        <v>80.855873107910156</v>
      </c>
      <c r="BB265" s="148">
        <v>0.35</v>
      </c>
      <c r="BC265" s="30">
        <v>48</v>
      </c>
      <c r="BD265" s="30">
        <v>283</v>
      </c>
      <c r="BE265" s="30">
        <v>77.854637145996094</v>
      </c>
      <c r="BF265" s="147">
        <v>0.16300000000000001</v>
      </c>
      <c r="BG265" s="30">
        <v>46.46</v>
      </c>
      <c r="BH265" s="30">
        <v>241.9</v>
      </c>
      <c r="BI265" s="30">
        <v>84.681320190429688</v>
      </c>
      <c r="BJ265" s="148">
        <v>0.29499999999999998</v>
      </c>
      <c r="BK265" s="30">
        <v>49.876727600000002</v>
      </c>
      <c r="BL265" s="30">
        <v>294.7</v>
      </c>
      <c r="BM265" s="30">
        <v>80.570396423339844</v>
      </c>
      <c r="BN265" s="148">
        <v>0.20499999999999999</v>
      </c>
      <c r="BO265" s="30">
        <v>47.795886529999997</v>
      </c>
      <c r="BP265" s="30">
        <v>264.10000000000002</v>
      </c>
      <c r="BQ265" s="148"/>
      <c r="BR265" s="148">
        <v>4.1000000000000002E-2</v>
      </c>
      <c r="BS265" s="148"/>
      <c r="BT265" s="148">
        <v>0.91300000000000003</v>
      </c>
      <c r="BU265" s="148"/>
      <c r="BV265" s="148">
        <v>4.6999998390674591E-2</v>
      </c>
      <c r="BW265" s="148"/>
      <c r="BX265" s="148">
        <v>9.2999999999999999E-2</v>
      </c>
      <c r="BY265" s="148">
        <v>0.378</v>
      </c>
      <c r="BZ265" s="1"/>
      <c r="CA265" s="150">
        <v>10493.0595703125</v>
      </c>
      <c r="CB265" s="150">
        <v>11450.06</v>
      </c>
      <c r="CC265" s="124" t="s">
        <v>4178</v>
      </c>
      <c r="CD265" t="s">
        <v>4633</v>
      </c>
    </row>
    <row r="266" spans="1:82" x14ac:dyDescent="0.3">
      <c r="A266" s="1">
        <v>220914020</v>
      </c>
      <c r="B266" s="124" t="s">
        <v>4178</v>
      </c>
      <c r="C266" t="s">
        <v>98</v>
      </c>
      <c r="D266" t="s">
        <v>811</v>
      </c>
      <c r="E266" s="30">
        <v>86.871055603027344</v>
      </c>
      <c r="F266" s="30">
        <v>88.851531982421875</v>
      </c>
      <c r="G266" s="30">
        <v>82.540817260742188</v>
      </c>
      <c r="H266" s="30">
        <v>86.521873474121094</v>
      </c>
      <c r="I266" s="1">
        <v>184</v>
      </c>
      <c r="J266" s="1" t="s">
        <v>4733</v>
      </c>
      <c r="K266" s="1">
        <v>6</v>
      </c>
      <c r="L266" t="s">
        <v>3810</v>
      </c>
      <c r="M266" t="s">
        <v>3907</v>
      </c>
      <c r="N266" t="s">
        <v>3916</v>
      </c>
      <c r="O266" t="s">
        <v>3921</v>
      </c>
      <c r="P266" s="148">
        <v>0.36538460850715643</v>
      </c>
      <c r="Q266" s="30">
        <v>50.736066600000001</v>
      </c>
      <c r="R266" s="30">
        <v>328.84616088867188</v>
      </c>
      <c r="S266" s="1">
        <v>143</v>
      </c>
      <c r="T266" s="1">
        <v>78</v>
      </c>
      <c r="U266" s="148">
        <v>0.54545456171035767</v>
      </c>
      <c r="V266" s="148">
        <v>0.2037037014961243</v>
      </c>
      <c r="W266" s="149">
        <v>51.54682219</v>
      </c>
      <c r="X266" s="149"/>
      <c r="Y266" s="1">
        <v>78</v>
      </c>
      <c r="Z266" s="30">
        <v>88.847831726074219</v>
      </c>
      <c r="AA266" s="148">
        <v>0.49099999999999999</v>
      </c>
      <c r="AB266" s="30">
        <v>51.3</v>
      </c>
      <c r="AC266" s="30">
        <v>350.9</v>
      </c>
      <c r="AD266" s="30">
        <v>92.183341979980469</v>
      </c>
      <c r="AE266" s="148">
        <v>0.41699999999999998</v>
      </c>
      <c r="AF266" s="30">
        <v>52.43</v>
      </c>
      <c r="AG266" s="30">
        <v>331.7</v>
      </c>
      <c r="AH266" s="30">
        <v>86.398628234863281</v>
      </c>
      <c r="AI266" s="148">
        <v>0.48099999999999998</v>
      </c>
      <c r="AJ266" s="30">
        <v>50.505606620000002</v>
      </c>
      <c r="AK266" s="30">
        <v>339.6</v>
      </c>
      <c r="AL266" s="30">
        <v>88.167221069335938</v>
      </c>
      <c r="AM266" s="148">
        <v>0.41099999999999998</v>
      </c>
      <c r="AN266" s="30">
        <v>51.080831889999999</v>
      </c>
      <c r="AO266" s="30">
        <v>321.39999999999998</v>
      </c>
      <c r="AP266" s="148">
        <v>0.2788461446762085</v>
      </c>
      <c r="AQ266" s="30">
        <v>48.470953880000003</v>
      </c>
      <c r="AR266" s="30">
        <v>270.19232177734381</v>
      </c>
      <c r="AS266" s="30">
        <v>143</v>
      </c>
      <c r="AT266" s="30">
        <v>78</v>
      </c>
      <c r="AU266" s="148">
        <v>0.54545456171035767</v>
      </c>
      <c r="AV266" s="30">
        <v>86.521873474121094</v>
      </c>
      <c r="AW266" s="148">
        <v>0.12962962687015531</v>
      </c>
      <c r="AX266" s="30">
        <v>50.86400175</v>
      </c>
      <c r="AY266" s="30"/>
      <c r="AZ266" s="30">
        <v>78</v>
      </c>
      <c r="BA266" s="30">
        <v>88.031578063964844</v>
      </c>
      <c r="BB266" s="148">
        <v>0.434</v>
      </c>
      <c r="BC266" s="30">
        <v>51.48</v>
      </c>
      <c r="BD266" s="30">
        <v>326.39999999999998</v>
      </c>
      <c r="BE266" s="30">
        <v>89.458824157714844</v>
      </c>
      <c r="BF266" s="147">
        <v>0.38300000000000001</v>
      </c>
      <c r="BG266" s="30">
        <v>52.18</v>
      </c>
      <c r="BH266" s="30">
        <v>301.7</v>
      </c>
      <c r="BI266" s="30">
        <v>84.020599365234375</v>
      </c>
      <c r="BJ266" s="148">
        <v>0.40600000000000003</v>
      </c>
      <c r="BK266" s="30">
        <v>49.554874409999996</v>
      </c>
      <c r="BL266" s="30">
        <v>304.7</v>
      </c>
      <c r="BM266" s="30">
        <v>84.023269653320313</v>
      </c>
      <c r="BN266" s="148">
        <v>0.28599999999999998</v>
      </c>
      <c r="BO266" s="30">
        <v>49.516710430000003</v>
      </c>
      <c r="BP266" s="30">
        <v>260.7</v>
      </c>
      <c r="BQ266" s="148"/>
      <c r="BR266" s="148">
        <v>2.7E-2</v>
      </c>
      <c r="BS266" s="148"/>
      <c r="BT266" s="148">
        <v>0.96199999999999997</v>
      </c>
      <c r="BU266" s="148"/>
      <c r="BV266" s="148">
        <v>1.099999994039536E-2</v>
      </c>
      <c r="BW266" s="148"/>
      <c r="BX266" s="148">
        <v>0.152</v>
      </c>
      <c r="BY266" s="148">
        <v>0.48899999999999999</v>
      </c>
      <c r="BZ266" s="1"/>
      <c r="CA266" s="150">
        <v>8764.4296875</v>
      </c>
      <c r="CB266" s="150">
        <v>10144.709999999999</v>
      </c>
      <c r="CC266" s="124" t="s">
        <v>4178</v>
      </c>
      <c r="CD266" t="s">
        <v>4634</v>
      </c>
    </row>
    <row r="267" spans="1:82" x14ac:dyDescent="0.3">
      <c r="A267" s="1">
        <v>220924020</v>
      </c>
      <c r="B267" s="124" t="s">
        <v>4179</v>
      </c>
      <c r="C267" t="s">
        <v>99</v>
      </c>
      <c r="D267" t="s">
        <v>812</v>
      </c>
      <c r="E267" s="30">
        <v>84.127586364746094</v>
      </c>
      <c r="F267" s="30">
        <v>84.980491638183594</v>
      </c>
      <c r="G267" s="30">
        <v>91.444618225097656</v>
      </c>
      <c r="H267" s="30">
        <v>89.627067565917969</v>
      </c>
      <c r="I267" s="1">
        <v>858</v>
      </c>
      <c r="J267" s="1" t="s">
        <v>4733</v>
      </c>
      <c r="K267" s="1">
        <v>8</v>
      </c>
      <c r="L267" t="s">
        <v>3810</v>
      </c>
      <c r="M267" t="s">
        <v>3907</v>
      </c>
      <c r="N267" t="s">
        <v>3917</v>
      </c>
      <c r="O267" t="s">
        <v>3922</v>
      </c>
      <c r="P267" s="148">
        <v>0.37545126676559448</v>
      </c>
      <c r="Q267" s="30">
        <v>49.594884589999999</v>
      </c>
      <c r="R267" s="30">
        <v>322.38265991210938</v>
      </c>
      <c r="S267" s="1">
        <v>789</v>
      </c>
      <c r="T267" s="1">
        <v>328</v>
      </c>
      <c r="U267" s="148">
        <v>0.41571608185768127</v>
      </c>
      <c r="V267" s="148">
        <v>0.26180258393287659</v>
      </c>
      <c r="W267" s="149">
        <v>49.94288658</v>
      </c>
      <c r="X267" s="149">
        <v>292.27468872070313</v>
      </c>
      <c r="Y267" s="1">
        <v>328</v>
      </c>
      <c r="Z267" s="30">
        <v>83.108085632324219</v>
      </c>
      <c r="AA267" s="148">
        <v>0.34399999999999997</v>
      </c>
      <c r="AB267" s="30">
        <v>49.4</v>
      </c>
      <c r="AC267" s="30">
        <v>317.10000000000002</v>
      </c>
      <c r="AD267" s="30">
        <v>83.465599060058594</v>
      </c>
      <c r="AE267" s="148">
        <v>0.22600000000000001</v>
      </c>
      <c r="AF267" s="30">
        <v>49.47</v>
      </c>
      <c r="AG267" s="30">
        <v>285.39999999999998</v>
      </c>
      <c r="AH267" s="30">
        <v>83.106536865234375</v>
      </c>
      <c r="AI267" s="148">
        <v>0.40899999999999997</v>
      </c>
      <c r="AJ267" s="30">
        <v>49.415220699999999</v>
      </c>
      <c r="AK267" s="30">
        <v>326.3</v>
      </c>
      <c r="AL267" s="30">
        <v>82.202598571777344</v>
      </c>
      <c r="AM267" s="148">
        <v>0.32300000000000001</v>
      </c>
      <c r="AN267" s="30">
        <v>49.05107993</v>
      </c>
      <c r="AO267" s="30">
        <v>296.2</v>
      </c>
      <c r="AP267" s="148">
        <v>0.39602169394493097</v>
      </c>
      <c r="AQ267" s="30">
        <v>54.040518480000003</v>
      </c>
      <c r="AR267" s="30">
        <v>298.5533447265625</v>
      </c>
      <c r="AS267" s="30">
        <v>788</v>
      </c>
      <c r="AT267" s="30">
        <v>327</v>
      </c>
      <c r="AU267" s="148">
        <v>0.41571608185768127</v>
      </c>
      <c r="AV267" s="30">
        <v>89.627067565917969</v>
      </c>
      <c r="AW267" s="148">
        <v>0.28448274731636047</v>
      </c>
      <c r="AX267" s="30">
        <v>52.643639180000001</v>
      </c>
      <c r="AY267" s="30">
        <v>256.46551513671881</v>
      </c>
      <c r="AZ267" s="30">
        <v>327</v>
      </c>
      <c r="BA267" s="30">
        <v>89.371864318847656</v>
      </c>
      <c r="BB267" s="148">
        <v>0.41399999999999998</v>
      </c>
      <c r="BC267" s="30">
        <v>52.13</v>
      </c>
      <c r="BD267" s="30">
        <v>307.60000000000002</v>
      </c>
      <c r="BE267" s="30">
        <v>87.7952880859375</v>
      </c>
      <c r="BF267" s="147">
        <v>0.33100000000000002</v>
      </c>
      <c r="BG267" s="30">
        <v>51.36</v>
      </c>
      <c r="BH267" s="30">
        <v>274.5</v>
      </c>
      <c r="BI267" s="30">
        <v>85.607749938964844</v>
      </c>
      <c r="BJ267" s="148">
        <v>0.41299999999999998</v>
      </c>
      <c r="BK267" s="30">
        <v>50.328012889999997</v>
      </c>
      <c r="BL267" s="30">
        <v>302.60000000000002</v>
      </c>
      <c r="BM267" s="30">
        <v>85.167182922363281</v>
      </c>
      <c r="BN267" s="148">
        <v>0.33600000000000002</v>
      </c>
      <c r="BO267" s="30">
        <v>50.086803070000002</v>
      </c>
      <c r="BP267" s="30">
        <v>261.7</v>
      </c>
      <c r="BQ267" s="148">
        <v>1.2E-2</v>
      </c>
      <c r="BR267" s="148">
        <v>2.1999999999999999E-2</v>
      </c>
      <c r="BS267" s="148"/>
      <c r="BT267" s="148">
        <v>0.94100000000000006</v>
      </c>
      <c r="BU267" s="148">
        <v>1.7000000000000001E-2</v>
      </c>
      <c r="BV267" s="148">
        <v>8.0000003799796104E-3</v>
      </c>
      <c r="BW267" s="148">
        <v>9.0000000000000011E-3</v>
      </c>
      <c r="BX267" s="148">
        <v>0.10100000000000001</v>
      </c>
      <c r="BY267" s="148">
        <v>0.33200000000000002</v>
      </c>
      <c r="BZ267" s="1"/>
      <c r="CA267" s="150">
        <v>7460.77978515625</v>
      </c>
      <c r="CB267" s="150">
        <v>7848.42</v>
      </c>
      <c r="CC267" s="124" t="s">
        <v>4179</v>
      </c>
      <c r="CD267" t="s">
        <v>4635</v>
      </c>
    </row>
    <row r="268" spans="1:82" x14ac:dyDescent="0.3">
      <c r="A268" s="1">
        <v>220932050</v>
      </c>
      <c r="B268" s="124" t="s">
        <v>4180</v>
      </c>
      <c r="C268" t="s">
        <v>100</v>
      </c>
      <c r="D268" t="s">
        <v>813</v>
      </c>
      <c r="E268" s="30">
        <v>89.034614562988281</v>
      </c>
      <c r="F268" s="30">
        <v>87.908935546875</v>
      </c>
      <c r="G268" s="30">
        <v>86.19537353515625</v>
      </c>
      <c r="H268" s="30">
        <v>81.492866516113281</v>
      </c>
      <c r="I268" s="1">
        <v>931</v>
      </c>
      <c r="J268" s="1">
        <v>8</v>
      </c>
      <c r="K268" s="1">
        <v>9</v>
      </c>
      <c r="L268" t="s">
        <v>3810</v>
      </c>
      <c r="M268" t="s">
        <v>3907</v>
      </c>
      <c r="N268" t="s">
        <v>3917</v>
      </c>
      <c r="O268" t="s">
        <v>3921</v>
      </c>
      <c r="P268" s="148">
        <v>0.60426539182662964</v>
      </c>
      <c r="Q268" s="30">
        <v>51.63602719</v>
      </c>
      <c r="R268" s="30">
        <v>361.84832763671881</v>
      </c>
      <c r="S268" s="1">
        <v>834</v>
      </c>
      <c r="T268" s="1">
        <v>353</v>
      </c>
      <c r="U268" s="148">
        <v>0.42326140403747559</v>
      </c>
      <c r="V268" s="148">
        <v>0.40963855385780329</v>
      </c>
      <c r="W268" s="149">
        <v>51.15626675</v>
      </c>
      <c r="X268" s="149">
        <v>303.01205444335938</v>
      </c>
      <c r="Y268" s="1">
        <v>353</v>
      </c>
      <c r="Z268" s="30">
        <v>82.50390625</v>
      </c>
      <c r="AA268" s="148">
        <v>0.65799999999999992</v>
      </c>
      <c r="AB268" s="30">
        <v>49.2</v>
      </c>
      <c r="AC268" s="30">
        <v>379.8</v>
      </c>
      <c r="AD268" s="30">
        <v>81.669036865234375</v>
      </c>
      <c r="AE268" s="148">
        <v>0.5</v>
      </c>
      <c r="AF268" s="30">
        <v>48.86</v>
      </c>
      <c r="AG268" s="30">
        <v>339.6</v>
      </c>
      <c r="AH268" s="30">
        <v>82.497703552246094</v>
      </c>
      <c r="AI268" s="148">
        <v>0.58499999999999996</v>
      </c>
      <c r="AJ268" s="30">
        <v>49.213565539999998</v>
      </c>
      <c r="AK268" s="30">
        <v>374.9</v>
      </c>
      <c r="AL268" s="30">
        <v>82.718009948730469</v>
      </c>
      <c r="AM268" s="148">
        <v>0.44800000000000001</v>
      </c>
      <c r="AN268" s="30">
        <v>49.226474320000001</v>
      </c>
      <c r="AO268" s="30">
        <v>341.9</v>
      </c>
      <c r="AP268" s="148">
        <v>0.54918032884597778</v>
      </c>
      <c r="AQ268" s="30">
        <v>50.756977859999999</v>
      </c>
      <c r="AR268" s="30">
        <v>346.03823852539063</v>
      </c>
      <c r="AS268" s="30">
        <v>829</v>
      </c>
      <c r="AT268" s="30">
        <v>351</v>
      </c>
      <c r="AU268" s="148">
        <v>0.42326140403747559</v>
      </c>
      <c r="AV268" s="30">
        <v>81.492866516113281</v>
      </c>
      <c r="AW268" s="148">
        <v>0.36328125</v>
      </c>
      <c r="AX268" s="30">
        <v>47.981790060000002</v>
      </c>
      <c r="AY268" s="30">
        <v>286.328125</v>
      </c>
      <c r="AZ268" s="30">
        <v>351</v>
      </c>
      <c r="BA268" s="30">
        <v>86.258270263671875</v>
      </c>
      <c r="BB268" s="148">
        <v>0.57100000000000006</v>
      </c>
      <c r="BC268" s="30">
        <v>50.62</v>
      </c>
      <c r="BD268" s="30">
        <v>354.2</v>
      </c>
      <c r="BE268" s="30">
        <v>83.129264831542969</v>
      </c>
      <c r="BF268" s="147">
        <v>0.435</v>
      </c>
      <c r="BG268" s="30">
        <v>49.06</v>
      </c>
      <c r="BH268" s="30">
        <v>307.39999999999998</v>
      </c>
      <c r="BI268" s="30">
        <v>88.268898010253906</v>
      </c>
      <c r="BJ268" s="148">
        <v>0.63300000000000001</v>
      </c>
      <c r="BK268" s="30">
        <v>51.624318870000003</v>
      </c>
      <c r="BL268" s="30">
        <v>377.3</v>
      </c>
      <c r="BM268" s="30">
        <v>86.024208068847656</v>
      </c>
      <c r="BN268" s="148">
        <v>0.51200000000000001</v>
      </c>
      <c r="BO268" s="30">
        <v>50.513925469999997</v>
      </c>
      <c r="BP268" s="30">
        <v>336.5</v>
      </c>
      <c r="BQ268" s="148"/>
      <c r="BR268" s="148">
        <v>5.3999999999999999E-2</v>
      </c>
      <c r="BS268" s="148">
        <v>6.0000000000000001E-3</v>
      </c>
      <c r="BT268" s="148">
        <v>0.88700000000000001</v>
      </c>
      <c r="BU268" s="148">
        <v>4.1000000000000002E-2</v>
      </c>
      <c r="BV268" s="148">
        <v>1.200000010430813E-2</v>
      </c>
      <c r="BW268" s="148">
        <v>0.03</v>
      </c>
      <c r="BX268" s="148">
        <v>0.122</v>
      </c>
      <c r="BY268" s="148">
        <v>0.248</v>
      </c>
      <c r="BZ268" s="1"/>
      <c r="CA268" s="150">
        <v>9228.5703125</v>
      </c>
      <c r="CB268" s="150">
        <v>9300.06</v>
      </c>
      <c r="CC268" s="124" t="s">
        <v>4180</v>
      </c>
      <c r="CD268" t="s">
        <v>4633</v>
      </c>
    </row>
    <row r="269" spans="1:82" x14ac:dyDescent="0.3">
      <c r="A269" s="1">
        <v>220934040</v>
      </c>
      <c r="B269" s="124" t="s">
        <v>4180</v>
      </c>
      <c r="C269" t="s">
        <v>100</v>
      </c>
      <c r="D269" t="s">
        <v>612</v>
      </c>
      <c r="E269" s="30">
        <v>87.497123718261719</v>
      </c>
      <c r="F269" s="30">
        <v>90.29541015625</v>
      </c>
      <c r="G269" s="30">
        <v>89.229286193847656</v>
      </c>
      <c r="H269" s="30">
        <v>91.293731689453125</v>
      </c>
      <c r="I269" s="1">
        <v>644</v>
      </c>
      <c r="J269" s="1" t="s">
        <v>3981</v>
      </c>
      <c r="K269" s="1">
        <v>5</v>
      </c>
      <c r="L269" t="s">
        <v>3810</v>
      </c>
      <c r="M269" t="s">
        <v>3907</v>
      </c>
      <c r="N269" t="s">
        <v>3917</v>
      </c>
      <c r="O269" t="s">
        <v>3921</v>
      </c>
      <c r="P269" s="148">
        <v>0.62341773509979248</v>
      </c>
      <c r="Q269" s="30">
        <v>50.996489060000002</v>
      </c>
      <c r="R269" s="30">
        <v>378.79745483398438</v>
      </c>
      <c r="S269" s="1">
        <v>298</v>
      </c>
      <c r="T269" s="1">
        <v>140</v>
      </c>
      <c r="U269" s="148">
        <v>0.46979865431785578</v>
      </c>
      <c r="V269" s="148">
        <v>0.51315790414810181</v>
      </c>
      <c r="W269" s="149">
        <v>52.145083579999998</v>
      </c>
      <c r="X269" s="149">
        <v>342.10525512695313</v>
      </c>
      <c r="Y269" s="1">
        <v>140</v>
      </c>
      <c r="Z269" s="30">
        <v>85.826911926269531</v>
      </c>
      <c r="AA269" s="148">
        <v>0.64900000000000002</v>
      </c>
      <c r="AB269" s="30">
        <v>50.3</v>
      </c>
      <c r="AC269" s="30">
        <v>386.5</v>
      </c>
      <c r="AD269" s="30">
        <v>86.440231323242188</v>
      </c>
      <c r="AE269" s="148">
        <v>0.53700000000000003</v>
      </c>
      <c r="AF269" s="30">
        <v>50.48</v>
      </c>
      <c r="AG269" s="30">
        <v>357.8</v>
      </c>
      <c r="AH269" s="30">
        <v>85.3828125</v>
      </c>
      <c r="AI269" s="148">
        <v>0.60399999999999998</v>
      </c>
      <c r="AJ269" s="30">
        <v>50.169155140000001</v>
      </c>
      <c r="AK269" s="30">
        <v>369.8</v>
      </c>
      <c r="AL269" s="30">
        <v>84.402732849121094</v>
      </c>
      <c r="AM269" s="148">
        <v>0.48899999999999999</v>
      </c>
      <c r="AN269" s="30">
        <v>49.799782970000003</v>
      </c>
      <c r="AO269" s="30">
        <v>333.8</v>
      </c>
      <c r="AP269" s="148">
        <v>0.60126584768295288</v>
      </c>
      <c r="AQ269" s="30">
        <v>52.654768199999999</v>
      </c>
      <c r="AR269" s="30">
        <v>363.92404174804688</v>
      </c>
      <c r="AS269" s="30">
        <v>298</v>
      </c>
      <c r="AT269" s="30">
        <v>140</v>
      </c>
      <c r="AU269" s="148">
        <v>0.46979865431785578</v>
      </c>
      <c r="AV269" s="30">
        <v>91.293731689453125</v>
      </c>
      <c r="AW269" s="148">
        <v>0.46710526943206793</v>
      </c>
      <c r="AX269" s="30">
        <v>53.598831130000001</v>
      </c>
      <c r="AY269" s="30">
        <v>327.631591796875</v>
      </c>
      <c r="AZ269" s="30">
        <v>140</v>
      </c>
      <c r="BA269" s="30">
        <v>90.382240295410156</v>
      </c>
      <c r="BB269" s="148">
        <v>0.67599999999999993</v>
      </c>
      <c r="BC269" s="30">
        <v>52.62</v>
      </c>
      <c r="BD269" s="30">
        <v>380.7</v>
      </c>
      <c r="BE269" s="30">
        <v>90.047149658203125</v>
      </c>
      <c r="BF269" s="147">
        <v>0.58499999999999996</v>
      </c>
      <c r="BG269" s="30">
        <v>52.47</v>
      </c>
      <c r="BH269" s="30">
        <v>346.3</v>
      </c>
      <c r="BI269" s="30">
        <v>89.7901611328125</v>
      </c>
      <c r="BJ269" s="148">
        <v>0.63300000000000001</v>
      </c>
      <c r="BK269" s="30">
        <v>52.36535885</v>
      </c>
      <c r="BL269" s="30">
        <v>374.5</v>
      </c>
      <c r="BM269" s="30">
        <v>89.572959899902344</v>
      </c>
      <c r="BN269" s="148">
        <v>0.496</v>
      </c>
      <c r="BO269" s="30">
        <v>52.282528489999997</v>
      </c>
      <c r="BP269" s="30">
        <v>333.1</v>
      </c>
      <c r="BQ269" s="148">
        <v>1.2E-2</v>
      </c>
      <c r="BR269" s="148">
        <v>5.6000000000000001E-2</v>
      </c>
      <c r="BS269" s="148"/>
      <c r="BT269" s="148">
        <v>0.86799999999999999</v>
      </c>
      <c r="BU269" s="148">
        <v>5.6000000000000001E-2</v>
      </c>
      <c r="BV269" s="148">
        <v>8.0000003799796104E-3</v>
      </c>
      <c r="BW269" s="148">
        <v>3.5999999999999997E-2</v>
      </c>
      <c r="BX269" s="148">
        <v>0.13800000000000001</v>
      </c>
      <c r="BY269" s="148">
        <v>0.371</v>
      </c>
      <c r="BZ269" s="1"/>
      <c r="CA269" s="150">
        <v>8647.240234375</v>
      </c>
      <c r="CB269" s="150">
        <v>8928.57</v>
      </c>
      <c r="CC269" s="124" t="s">
        <v>4180</v>
      </c>
      <c r="CD269" t="s">
        <v>4634</v>
      </c>
    </row>
    <row r="270" spans="1:82" x14ac:dyDescent="0.3">
      <c r="A270" s="1">
        <v>220934060</v>
      </c>
      <c r="B270" s="124" t="s">
        <v>4180</v>
      </c>
      <c r="C270" t="s">
        <v>100</v>
      </c>
      <c r="D270" t="s">
        <v>814</v>
      </c>
      <c r="E270" s="30">
        <v>83.148735046386719</v>
      </c>
      <c r="F270" s="30">
        <v>83.279449462890625</v>
      </c>
      <c r="G270" s="30">
        <v>86.050514221191406</v>
      </c>
      <c r="H270" s="30">
        <v>85.165092468261719</v>
      </c>
      <c r="I270" s="1">
        <v>889</v>
      </c>
      <c r="J270" s="1">
        <v>6</v>
      </c>
      <c r="K270" s="1">
        <v>7</v>
      </c>
      <c r="L270" t="s">
        <v>3810</v>
      </c>
      <c r="M270" t="s">
        <v>3907</v>
      </c>
      <c r="N270" t="s">
        <v>3917</v>
      </c>
      <c r="O270" t="s">
        <v>3921</v>
      </c>
      <c r="P270" s="148">
        <v>0.56126022338867188</v>
      </c>
      <c r="Q270" s="30">
        <v>49.187719899999998</v>
      </c>
      <c r="R270" s="30">
        <v>371.761962890625</v>
      </c>
      <c r="S270" s="1">
        <v>1690</v>
      </c>
      <c r="T270" s="1">
        <v>677</v>
      </c>
      <c r="U270" s="148">
        <v>0.40059170126914978</v>
      </c>
      <c r="V270" s="148">
        <v>0.42767295241355902</v>
      </c>
      <c r="W270" s="149">
        <v>49.23807146</v>
      </c>
      <c r="X270" s="149">
        <v>338.67926025390631</v>
      </c>
      <c r="Y270" s="1">
        <v>677</v>
      </c>
      <c r="Z270" s="30">
        <v>85.826911926269531</v>
      </c>
      <c r="AA270" s="148">
        <v>0.58899999999999997</v>
      </c>
      <c r="AB270" s="30">
        <v>50.3</v>
      </c>
      <c r="AC270" s="30">
        <v>372.5</v>
      </c>
      <c r="AD270" s="30">
        <v>86.675849914550781</v>
      </c>
      <c r="AE270" s="148">
        <v>0.433</v>
      </c>
      <c r="AF270" s="30">
        <v>50.56</v>
      </c>
      <c r="AG270" s="30">
        <v>329.2</v>
      </c>
      <c r="AH270" s="30">
        <v>85.937812805175781</v>
      </c>
      <c r="AI270" s="148">
        <v>0.59599999999999997</v>
      </c>
      <c r="AJ270" s="30">
        <v>50.352976910000002</v>
      </c>
      <c r="AK270" s="30">
        <v>377.1</v>
      </c>
      <c r="AL270" s="30">
        <v>86.941093444824219</v>
      </c>
      <c r="AM270" s="148">
        <v>0.45500000000000002</v>
      </c>
      <c r="AN270" s="30">
        <v>50.663581270000002</v>
      </c>
      <c r="AO270" s="30">
        <v>342.6</v>
      </c>
      <c r="AP270" s="148">
        <v>0.62733644247055054</v>
      </c>
      <c r="AQ270" s="30">
        <v>50.666365370000001</v>
      </c>
      <c r="AR270" s="30">
        <v>378.03738403320313</v>
      </c>
      <c r="AS270" s="30">
        <v>1686</v>
      </c>
      <c r="AT270" s="30">
        <v>676</v>
      </c>
      <c r="AU270" s="148">
        <v>0.40059170126914978</v>
      </c>
      <c r="AV270" s="30">
        <v>85.165092468261719</v>
      </c>
      <c r="AW270" s="148">
        <v>0.46372240781784058</v>
      </c>
      <c r="AX270" s="30">
        <v>50.086407469999997</v>
      </c>
      <c r="AY270" s="30">
        <v>336.277587890625</v>
      </c>
      <c r="AZ270" s="30">
        <v>676</v>
      </c>
      <c r="BA270" s="30">
        <v>85.990211486816406</v>
      </c>
      <c r="BB270" s="148">
        <v>0.58599999999999997</v>
      </c>
      <c r="BC270" s="30">
        <v>50.49</v>
      </c>
      <c r="BD270" s="30">
        <v>361.5</v>
      </c>
      <c r="BE270" s="30">
        <v>85.056533813476563</v>
      </c>
      <c r="BF270" s="147">
        <v>0.40100000000000002</v>
      </c>
      <c r="BG270" s="30">
        <v>50.01</v>
      </c>
      <c r="BH270" s="30">
        <v>303.7</v>
      </c>
      <c r="BI270" s="30">
        <v>85.113426208496094</v>
      </c>
      <c r="BJ270" s="148">
        <v>0.53299999999999992</v>
      </c>
      <c r="BK270" s="30">
        <v>50.087215020000002</v>
      </c>
      <c r="BL270" s="30">
        <v>349.1</v>
      </c>
      <c r="BM270" s="30">
        <v>84.547988891601563</v>
      </c>
      <c r="BN270" s="148">
        <v>0.35199999999999998</v>
      </c>
      <c r="BO270" s="30">
        <v>49.778213270000002</v>
      </c>
      <c r="BP270" s="30">
        <v>297.39999999999998</v>
      </c>
      <c r="BQ270" s="148">
        <v>6.0000000000000001E-3</v>
      </c>
      <c r="BR270" s="148">
        <v>5.2999999999999999E-2</v>
      </c>
      <c r="BS270" s="148"/>
      <c r="BT270" s="148">
        <v>0.89900000000000002</v>
      </c>
      <c r="BU270" s="148">
        <v>3.4000000000000002E-2</v>
      </c>
      <c r="BV270" s="148">
        <v>8.999999612569809E-3</v>
      </c>
      <c r="BW270" s="148">
        <v>2.3E-2</v>
      </c>
      <c r="BX270" s="148">
        <v>9.9000000000000005E-2</v>
      </c>
      <c r="BY270" s="148">
        <v>0.26600000000000001</v>
      </c>
      <c r="BZ270" s="1"/>
      <c r="CA270" s="150">
        <v>8546.009765625</v>
      </c>
      <c r="CB270" s="150">
        <v>8859.7000000000007</v>
      </c>
      <c r="CC270" s="124" t="s">
        <v>4180</v>
      </c>
      <c r="CD270" t="s">
        <v>4633</v>
      </c>
    </row>
    <row r="271" spans="1:82" x14ac:dyDescent="0.3">
      <c r="A271" s="1">
        <v>220934070</v>
      </c>
      <c r="B271" s="124" t="s">
        <v>4180</v>
      </c>
      <c r="C271" t="s">
        <v>100</v>
      </c>
      <c r="D271" t="s">
        <v>815</v>
      </c>
      <c r="E271" s="30">
        <v>91.8291015625</v>
      </c>
      <c r="F271" s="30">
        <v>90.558692932128906</v>
      </c>
      <c r="G271" s="30">
        <v>88.325935363769531</v>
      </c>
      <c r="H271" s="30">
        <v>85.926139831542969</v>
      </c>
      <c r="I271" s="1">
        <v>626</v>
      </c>
      <c r="J271" s="1" t="s">
        <v>3981</v>
      </c>
      <c r="K271" s="1">
        <v>5</v>
      </c>
      <c r="L271" t="s">
        <v>3810</v>
      </c>
      <c r="M271" t="s">
        <v>3907</v>
      </c>
      <c r="N271" t="s">
        <v>3917</v>
      </c>
      <c r="O271" t="s">
        <v>3921</v>
      </c>
      <c r="P271" s="148">
        <v>0.67905408143997192</v>
      </c>
      <c r="Q271" s="30">
        <v>52.798431440000002</v>
      </c>
      <c r="R271" s="30">
        <v>394.93243408203131</v>
      </c>
      <c r="S271" s="1">
        <v>306</v>
      </c>
      <c r="T271" s="1">
        <v>114</v>
      </c>
      <c r="U271" s="148">
        <v>0.37254902720451349</v>
      </c>
      <c r="V271" s="148">
        <v>0.55769228935241699</v>
      </c>
      <c r="W271" s="149">
        <v>52.254171290000002</v>
      </c>
      <c r="X271" s="149">
        <v>350.9615478515625</v>
      </c>
      <c r="Y271" s="1">
        <v>114</v>
      </c>
      <c r="Z271" s="30">
        <v>93.681297302246094</v>
      </c>
      <c r="AA271" s="148">
        <v>0.71</v>
      </c>
      <c r="AB271" s="30">
        <v>52.9</v>
      </c>
      <c r="AC271" s="30">
        <v>397.3</v>
      </c>
      <c r="AD271" s="30">
        <v>90.858009338378906</v>
      </c>
      <c r="AE271" s="148">
        <v>0.58299999999999996</v>
      </c>
      <c r="AF271" s="30">
        <v>51.98</v>
      </c>
      <c r="AG271" s="30">
        <v>356.7</v>
      </c>
      <c r="AH271" s="30">
        <v>95.788345336914063</v>
      </c>
      <c r="AI271" s="148">
        <v>0.70599999999999996</v>
      </c>
      <c r="AJ271" s="30">
        <v>53.615610799999999</v>
      </c>
      <c r="AK271" s="30">
        <v>392.5</v>
      </c>
      <c r="AL271" s="30">
        <v>93.258155822753906</v>
      </c>
      <c r="AM271" s="148">
        <v>0.58099999999999996</v>
      </c>
      <c r="AN271" s="30">
        <v>52.813267160000002</v>
      </c>
      <c r="AO271" s="30">
        <v>358.8</v>
      </c>
      <c r="AP271" s="148">
        <v>0.62162160873413086</v>
      </c>
      <c r="AQ271" s="30">
        <v>52.089699709999998</v>
      </c>
      <c r="AR271" s="30">
        <v>379.05404663085938</v>
      </c>
      <c r="AS271" s="30">
        <v>306</v>
      </c>
      <c r="AT271" s="30">
        <v>114</v>
      </c>
      <c r="AU271" s="148">
        <v>0.37254902720451349</v>
      </c>
      <c r="AV271" s="30">
        <v>85.926139831542969</v>
      </c>
      <c r="AW271" s="148">
        <v>0.49038460850715643</v>
      </c>
      <c r="AX271" s="30">
        <v>50.522572519999997</v>
      </c>
      <c r="AY271" s="30">
        <v>332.69232177734381</v>
      </c>
      <c r="AZ271" s="30">
        <v>114</v>
      </c>
      <c r="BA271" s="30">
        <v>85.57781982421875</v>
      </c>
      <c r="BB271" s="148">
        <v>0.67299999999999993</v>
      </c>
      <c r="BC271" s="30">
        <v>50.29</v>
      </c>
      <c r="BD271" s="30">
        <v>383.3</v>
      </c>
      <c r="BE271" s="30">
        <v>82.317787170410156</v>
      </c>
      <c r="BF271" s="147">
        <v>0.52800000000000002</v>
      </c>
      <c r="BG271" s="30">
        <v>48.66</v>
      </c>
      <c r="BH271" s="30">
        <v>334.6</v>
      </c>
      <c r="BI271" s="30">
        <v>87.100418090820313</v>
      </c>
      <c r="BJ271" s="148">
        <v>0.60599999999999998</v>
      </c>
      <c r="BK271" s="30">
        <v>51.055125220000001</v>
      </c>
      <c r="BL271" s="30">
        <v>364.7</v>
      </c>
      <c r="BM271" s="30">
        <v>84.169120788574219</v>
      </c>
      <c r="BN271" s="148">
        <v>0.439</v>
      </c>
      <c r="BO271" s="30">
        <v>49.589396350000001</v>
      </c>
      <c r="BP271" s="30">
        <v>318.89999999999998</v>
      </c>
      <c r="BQ271" s="148"/>
      <c r="BR271" s="148">
        <v>5.2999999999999999E-2</v>
      </c>
      <c r="BS271" s="148"/>
      <c r="BT271" s="148">
        <v>0.86699999999999999</v>
      </c>
      <c r="BU271" s="148">
        <v>6.5000000000000002E-2</v>
      </c>
      <c r="BV271" s="148">
        <v>1.4000000432133669E-2</v>
      </c>
      <c r="BW271" s="148">
        <v>5.6000000000000001E-2</v>
      </c>
      <c r="BX271" s="148">
        <v>0.104</v>
      </c>
      <c r="BY271" s="148">
        <v>0.29199999999999998</v>
      </c>
      <c r="BZ271" s="1"/>
      <c r="CA271" s="150">
        <v>8130.259765625</v>
      </c>
      <c r="CB271" s="150">
        <v>8482.0499999999993</v>
      </c>
      <c r="CC271" s="124" t="s">
        <v>4180</v>
      </c>
      <c r="CD271" t="s">
        <v>4634</v>
      </c>
    </row>
    <row r="272" spans="1:82" x14ac:dyDescent="0.3">
      <c r="A272" s="1">
        <v>220934080</v>
      </c>
      <c r="B272" s="124" t="s">
        <v>4180</v>
      </c>
      <c r="C272" t="s">
        <v>100</v>
      </c>
      <c r="D272" t="s">
        <v>816</v>
      </c>
      <c r="E272" s="30">
        <v>88.357002258300781</v>
      </c>
      <c r="F272" s="30">
        <v>86.961418151855469</v>
      </c>
      <c r="G272" s="30">
        <v>88.821266174316406</v>
      </c>
      <c r="H272" s="30">
        <v>89.1468505859375</v>
      </c>
      <c r="I272" s="1">
        <v>636</v>
      </c>
      <c r="J272" s="1" t="s">
        <v>3981</v>
      </c>
      <c r="K272" s="1">
        <v>5</v>
      </c>
      <c r="L272" t="s">
        <v>3810</v>
      </c>
      <c r="M272" t="s">
        <v>3907</v>
      </c>
      <c r="N272" t="s">
        <v>3917</v>
      </c>
      <c r="O272" t="s">
        <v>3921</v>
      </c>
      <c r="P272" s="148">
        <v>0.70710057020187378</v>
      </c>
      <c r="Q272" s="30">
        <v>51.354165700000003</v>
      </c>
      <c r="R272" s="30">
        <v>392.0118408203125</v>
      </c>
      <c r="S272" s="1">
        <v>341</v>
      </c>
      <c r="T272" s="1">
        <v>142</v>
      </c>
      <c r="U272" s="148">
        <v>0.4164222776889801</v>
      </c>
      <c r="V272" s="148">
        <v>0.48739495873451227</v>
      </c>
      <c r="W272" s="149">
        <v>50.763667939999998</v>
      </c>
      <c r="X272" s="149">
        <v>321.00839233398438</v>
      </c>
      <c r="Y272" s="1">
        <v>142</v>
      </c>
      <c r="Z272" s="30">
        <v>90.358291625976563</v>
      </c>
      <c r="AA272" s="148">
        <v>0.69900000000000007</v>
      </c>
      <c r="AB272" s="30">
        <v>51.8</v>
      </c>
      <c r="AC272" s="30">
        <v>394.8</v>
      </c>
      <c r="AD272" s="30">
        <v>90.357322692871094</v>
      </c>
      <c r="AE272" s="148">
        <v>0.53500000000000003</v>
      </c>
      <c r="AF272" s="30">
        <v>51.81</v>
      </c>
      <c r="AG272" s="30">
        <v>356.1</v>
      </c>
      <c r="AH272" s="30">
        <v>89.392158508300781</v>
      </c>
      <c r="AI272" s="148">
        <v>0.71700000000000008</v>
      </c>
      <c r="AJ272" s="30">
        <v>51.497105550000001</v>
      </c>
      <c r="AK272" s="30">
        <v>395.9</v>
      </c>
      <c r="AL272" s="30">
        <v>91.21356201171875</v>
      </c>
      <c r="AM272" s="148">
        <v>0.54799999999999993</v>
      </c>
      <c r="AN272" s="30">
        <v>52.117497380000003</v>
      </c>
      <c r="AO272" s="30">
        <v>354.8</v>
      </c>
      <c r="AP272" s="148">
        <v>0.72485208511352539</v>
      </c>
      <c r="AQ272" s="30">
        <v>52.399542089999997</v>
      </c>
      <c r="AR272" s="30">
        <v>394.37869262695313</v>
      </c>
      <c r="AS272" s="30">
        <v>341</v>
      </c>
      <c r="AT272" s="30">
        <v>142</v>
      </c>
      <c r="AU272" s="148">
        <v>0.4164222776889801</v>
      </c>
      <c r="AV272" s="30">
        <v>89.1468505859375</v>
      </c>
      <c r="AW272" s="148">
        <v>0.54621851444244385</v>
      </c>
      <c r="AX272" s="30">
        <v>52.368420049999997</v>
      </c>
      <c r="AY272" s="30">
        <v>328.57144165039063</v>
      </c>
      <c r="AZ272" s="30">
        <v>142</v>
      </c>
      <c r="BA272" s="30">
        <v>88.485214233398438</v>
      </c>
      <c r="BB272" s="148">
        <v>0.72499999999999998</v>
      </c>
      <c r="BC272" s="30">
        <v>51.7</v>
      </c>
      <c r="BD272" s="30">
        <v>406.7</v>
      </c>
      <c r="BE272" s="30">
        <v>88.383613586425781</v>
      </c>
      <c r="BF272" s="147">
        <v>0.56100000000000005</v>
      </c>
      <c r="BG272" s="30">
        <v>51.65</v>
      </c>
      <c r="BH272" s="30">
        <v>366.2</v>
      </c>
      <c r="BI272" s="30">
        <v>87.382011413574219</v>
      </c>
      <c r="BJ272" s="148">
        <v>0.70099999999999996</v>
      </c>
      <c r="BK272" s="30">
        <v>51.192295209999997</v>
      </c>
      <c r="BL272" s="30">
        <v>395.6</v>
      </c>
      <c r="BM272" s="30">
        <v>87.396965026855469</v>
      </c>
      <c r="BN272" s="148">
        <v>0.55500000000000005</v>
      </c>
      <c r="BO272" s="30">
        <v>51.198067809999998</v>
      </c>
      <c r="BP272" s="30">
        <v>351.4</v>
      </c>
      <c r="BQ272" s="148"/>
      <c r="BR272" s="148">
        <v>3.5000000000000003E-2</v>
      </c>
      <c r="BS272" s="148"/>
      <c r="BT272" s="148">
        <v>0.91400000000000003</v>
      </c>
      <c r="BU272" s="148">
        <v>3.9E-2</v>
      </c>
      <c r="BV272" s="148">
        <v>1.30000002682209E-2</v>
      </c>
      <c r="BW272" s="148">
        <v>2.7E-2</v>
      </c>
      <c r="BX272" s="148">
        <v>9.9000000000000005E-2</v>
      </c>
      <c r="BY272" s="148">
        <v>0.25900000000000001</v>
      </c>
      <c r="BZ272" s="1"/>
      <c r="CA272" s="150">
        <v>8870.3798828125</v>
      </c>
      <c r="CB272" s="150">
        <v>9255.2999999999993</v>
      </c>
      <c r="CC272" s="124" t="s">
        <v>4180</v>
      </c>
      <c r="CD272" t="s">
        <v>4634</v>
      </c>
    </row>
    <row r="273" spans="1:82" x14ac:dyDescent="0.3">
      <c r="A273" s="1">
        <v>220934085</v>
      </c>
      <c r="B273" s="124" t="s">
        <v>4180</v>
      </c>
      <c r="C273" t="s">
        <v>100</v>
      </c>
      <c r="D273" t="s">
        <v>611</v>
      </c>
      <c r="E273" s="30">
        <v>89.04815673828125</v>
      </c>
      <c r="F273" s="30">
        <v>87.281486511230469</v>
      </c>
      <c r="G273" s="30">
        <v>86.81268310546875</v>
      </c>
      <c r="H273" s="30">
        <v>86.806098937988281</v>
      </c>
      <c r="I273" s="1">
        <v>632</v>
      </c>
      <c r="J273" s="1" t="s">
        <v>3981</v>
      </c>
      <c r="K273" s="1">
        <v>5</v>
      </c>
      <c r="L273" t="s">
        <v>3810</v>
      </c>
      <c r="M273" t="s">
        <v>3907</v>
      </c>
      <c r="N273" t="s">
        <v>3917</v>
      </c>
      <c r="O273" t="s">
        <v>3921</v>
      </c>
      <c r="P273" s="148">
        <v>0.72277230024337769</v>
      </c>
      <c r="Q273" s="30">
        <v>51.641661470000003</v>
      </c>
      <c r="R273" s="30">
        <v>400.9901123046875</v>
      </c>
      <c r="S273" s="1">
        <v>306</v>
      </c>
      <c r="T273" s="1">
        <v>108</v>
      </c>
      <c r="U273" s="148">
        <v>0.35294118523597717</v>
      </c>
      <c r="V273" s="148">
        <v>0.55555558204650879</v>
      </c>
      <c r="W273" s="149">
        <v>50.896287870000002</v>
      </c>
      <c r="X273" s="149">
        <v>349.49496459960938</v>
      </c>
      <c r="Y273" s="1">
        <v>108</v>
      </c>
      <c r="Z273" s="30">
        <v>91.566658020019531</v>
      </c>
      <c r="AA273" s="148">
        <v>0.72199999999999998</v>
      </c>
      <c r="AB273" s="30">
        <v>52.2</v>
      </c>
      <c r="AC273" s="30">
        <v>405.6</v>
      </c>
      <c r="AD273" s="30">
        <v>87.912826538085938</v>
      </c>
      <c r="AE273" s="148">
        <v>0.54799999999999993</v>
      </c>
      <c r="AF273" s="30">
        <v>50.98</v>
      </c>
      <c r="AG273" s="30">
        <v>359.6</v>
      </c>
      <c r="AH273" s="30">
        <v>92.537506103515625</v>
      </c>
      <c r="AI273" s="148">
        <v>0.71700000000000008</v>
      </c>
      <c r="AJ273" s="30">
        <v>52.538887440000003</v>
      </c>
      <c r="AK273" s="30">
        <v>403.6</v>
      </c>
      <c r="AL273" s="30">
        <v>87.485458374023438</v>
      </c>
      <c r="AM273" s="148">
        <v>0.55399999999999994</v>
      </c>
      <c r="AN273" s="30">
        <v>50.848828789999999</v>
      </c>
      <c r="AO273" s="30">
        <v>367.9</v>
      </c>
      <c r="AP273" s="148">
        <v>0.68646866083145142</v>
      </c>
      <c r="AQ273" s="30">
        <v>51.143119660000004</v>
      </c>
      <c r="AR273" s="30">
        <v>383.828369140625</v>
      </c>
      <c r="AS273" s="30">
        <v>306</v>
      </c>
      <c r="AT273" s="30">
        <v>108</v>
      </c>
      <c r="AU273" s="148">
        <v>0.35294118523597717</v>
      </c>
      <c r="AV273" s="30">
        <v>86.806098937988281</v>
      </c>
      <c r="AW273" s="148">
        <v>0.4444444477558136</v>
      </c>
      <c r="AX273" s="30">
        <v>51.026892799999999</v>
      </c>
      <c r="AY273" s="30">
        <v>314.14141845703131</v>
      </c>
      <c r="AZ273" s="30">
        <v>108</v>
      </c>
      <c r="BA273" s="30">
        <v>87.103683471679688</v>
      </c>
      <c r="BB273" s="148">
        <v>0.70499999999999996</v>
      </c>
      <c r="BC273" s="30">
        <v>51.03</v>
      </c>
      <c r="BD273" s="30">
        <v>400</v>
      </c>
      <c r="BE273" s="30">
        <v>86.415763854980469</v>
      </c>
      <c r="BF273" s="147">
        <v>0.48099999999999998</v>
      </c>
      <c r="BG273" s="30">
        <v>50.68</v>
      </c>
      <c r="BH273" s="30">
        <v>344.2</v>
      </c>
      <c r="BI273" s="30">
        <v>87.644241333007813</v>
      </c>
      <c r="BJ273" s="148">
        <v>0.69700000000000006</v>
      </c>
      <c r="BK273" s="30">
        <v>51.320031190000002</v>
      </c>
      <c r="BL273" s="30">
        <v>396.1</v>
      </c>
      <c r="BM273" s="30">
        <v>87.00518798828125</v>
      </c>
      <c r="BN273" s="148">
        <v>0.57999999999999996</v>
      </c>
      <c r="BO273" s="30">
        <v>51.002817489999998</v>
      </c>
      <c r="BP273" s="30">
        <v>355.4</v>
      </c>
      <c r="BQ273" s="148">
        <v>8.0000000000000002E-3</v>
      </c>
      <c r="BR273" s="148">
        <v>2.4E-2</v>
      </c>
      <c r="BS273" s="148"/>
      <c r="BT273" s="148">
        <v>0.91800000000000004</v>
      </c>
      <c r="BU273" s="148">
        <v>4.1000000000000002E-2</v>
      </c>
      <c r="BV273" s="148">
        <v>8.999999612569809E-3</v>
      </c>
      <c r="BW273" s="148">
        <v>3.2000000000000001E-2</v>
      </c>
      <c r="BX273" s="148">
        <v>0.13300000000000001</v>
      </c>
      <c r="BY273" s="148">
        <v>0.23899999999999999</v>
      </c>
      <c r="BZ273" s="1"/>
      <c r="CA273" s="150">
        <v>8712.7197265625</v>
      </c>
      <c r="CB273" s="150">
        <v>9051.58</v>
      </c>
      <c r="CC273" s="124" t="s">
        <v>4180</v>
      </c>
      <c r="CD273" t="s">
        <v>4634</v>
      </c>
    </row>
    <row r="274" spans="1:82" x14ac:dyDescent="0.3">
      <c r="A274" s="1">
        <v>220943000</v>
      </c>
      <c r="B274" s="124" t="s">
        <v>4181</v>
      </c>
      <c r="C274" t="s">
        <v>101</v>
      </c>
      <c r="D274" t="s">
        <v>817</v>
      </c>
      <c r="E274" s="30">
        <v>84.6014404296875</v>
      </c>
      <c r="F274" s="30">
        <v>86.242988586425781</v>
      </c>
      <c r="G274" s="30">
        <v>87.672462463378906</v>
      </c>
      <c r="H274" s="30">
        <v>90.450912475585938</v>
      </c>
      <c r="I274" s="1">
        <v>144</v>
      </c>
      <c r="J274" s="1">
        <v>6</v>
      </c>
      <c r="K274" s="1">
        <v>8</v>
      </c>
      <c r="L274" t="s">
        <v>3810</v>
      </c>
      <c r="M274" t="s">
        <v>3907</v>
      </c>
      <c r="N274" t="s">
        <v>3916</v>
      </c>
      <c r="O274" t="s">
        <v>3922</v>
      </c>
      <c r="P274" s="148">
        <v>0.38571429252624512</v>
      </c>
      <c r="Q274" s="30">
        <v>49.79199174</v>
      </c>
      <c r="R274" s="30">
        <v>314.28570556640631</v>
      </c>
      <c r="S274" s="1">
        <v>293</v>
      </c>
      <c r="T274" s="1">
        <v>133</v>
      </c>
      <c r="U274" s="148">
        <v>0.45392492413520807</v>
      </c>
      <c r="V274" s="148">
        <v>0.2641509473323822</v>
      </c>
      <c r="W274" s="149">
        <v>50.465994569999999</v>
      </c>
      <c r="X274" s="149"/>
      <c r="Y274" s="1">
        <v>133</v>
      </c>
      <c r="Z274" s="30">
        <v>92.472930908203125</v>
      </c>
      <c r="AA274" s="148">
        <v>0.47099999999999997</v>
      </c>
      <c r="AB274" s="30">
        <v>52.5</v>
      </c>
      <c r="AC274" s="30">
        <v>348.4</v>
      </c>
      <c r="AD274" s="30">
        <v>94.068260192871094</v>
      </c>
      <c r="AE274" s="148">
        <v>0.33300000000000002</v>
      </c>
      <c r="AF274" s="30">
        <v>53.07</v>
      </c>
      <c r="AG274" s="30">
        <v>311.10000000000002</v>
      </c>
      <c r="AH274" s="30">
        <v>90.655319213867188</v>
      </c>
      <c r="AI274" s="148">
        <v>0.46400000000000002</v>
      </c>
      <c r="AJ274" s="30">
        <v>51.915482230000002</v>
      </c>
      <c r="AK274" s="30">
        <v>346.4</v>
      </c>
      <c r="AL274" s="30">
        <v>93.209136962890625</v>
      </c>
      <c r="AM274" s="148">
        <v>0.36299999999999999</v>
      </c>
      <c r="AN274" s="30">
        <v>52.796587729999999</v>
      </c>
      <c r="AO274" s="30">
        <v>323.10000000000002</v>
      </c>
      <c r="AP274" s="148">
        <v>0.3571428656578064</v>
      </c>
      <c r="AQ274" s="30">
        <v>51.680934329999999</v>
      </c>
      <c r="AR274" s="30">
        <v>301.42855834960938</v>
      </c>
      <c r="AS274" s="30">
        <v>293</v>
      </c>
      <c r="AT274" s="30">
        <v>132</v>
      </c>
      <c r="AU274" s="148">
        <v>0.45392492413520807</v>
      </c>
      <c r="AV274" s="30">
        <v>90.450912475585938</v>
      </c>
      <c r="AW274" s="148">
        <v>0.22641509771347049</v>
      </c>
      <c r="AX274" s="30">
        <v>53.115796369999998</v>
      </c>
      <c r="AY274" s="30"/>
      <c r="AZ274" s="30">
        <v>132</v>
      </c>
      <c r="BA274" s="30">
        <v>93.433975219726563</v>
      </c>
      <c r="BB274" s="148">
        <v>0.42</v>
      </c>
      <c r="BC274" s="30">
        <v>54.1</v>
      </c>
      <c r="BD274" s="30">
        <v>328</v>
      </c>
      <c r="BE274" s="30">
        <v>92.603317260742188</v>
      </c>
      <c r="BF274" s="147">
        <v>0.25</v>
      </c>
      <c r="BG274" s="30">
        <v>53.73</v>
      </c>
      <c r="BH274" s="30">
        <v>281.3</v>
      </c>
      <c r="BI274" s="30">
        <v>94.087539672851563</v>
      </c>
      <c r="BJ274" s="148">
        <v>0.36099999999999999</v>
      </c>
      <c r="BK274" s="30">
        <v>54.458706839999998</v>
      </c>
      <c r="BL274" s="30">
        <v>313.89999999999998</v>
      </c>
      <c r="BM274" s="30">
        <v>92.318313598632813</v>
      </c>
      <c r="BN274" s="148">
        <v>0.23100000000000001</v>
      </c>
      <c r="BO274" s="30">
        <v>53.650738859999997</v>
      </c>
      <c r="BP274" s="30">
        <v>264.8</v>
      </c>
      <c r="BQ274" s="148"/>
      <c r="BR274" s="148"/>
      <c r="BS274" s="148"/>
      <c r="BT274" s="148">
        <v>0.95100000000000007</v>
      </c>
      <c r="BU274" s="148"/>
      <c r="BV274" s="148">
        <v>4.8999998718500137E-2</v>
      </c>
      <c r="BW274" s="148"/>
      <c r="BX274" s="148">
        <v>0.13200000000000001</v>
      </c>
      <c r="BY274" s="148">
        <v>0.45</v>
      </c>
      <c r="BZ274" s="1"/>
      <c r="CA274" s="150">
        <v>8487.6904296875</v>
      </c>
      <c r="CB274" s="150">
        <v>8933.16</v>
      </c>
      <c r="CC274" s="124" t="s">
        <v>4181</v>
      </c>
      <c r="CD274" t="s">
        <v>4633</v>
      </c>
    </row>
    <row r="275" spans="1:82" x14ac:dyDescent="0.3">
      <c r="A275" s="1">
        <v>220944020</v>
      </c>
      <c r="B275" s="124" t="s">
        <v>4181</v>
      </c>
      <c r="C275" t="s">
        <v>101</v>
      </c>
      <c r="D275" t="s">
        <v>818</v>
      </c>
      <c r="E275" s="30">
        <v>89.317840576171875</v>
      </c>
      <c r="F275" s="30">
        <v>87.412254333496094</v>
      </c>
      <c r="G275" s="30">
        <v>88.803939819335938</v>
      </c>
      <c r="H275" s="30">
        <v>87.187820434570313</v>
      </c>
      <c r="I275" s="1">
        <v>290</v>
      </c>
      <c r="J275" s="1" t="s">
        <v>4733</v>
      </c>
      <c r="K275" s="1">
        <v>5</v>
      </c>
      <c r="L275" t="s">
        <v>3810</v>
      </c>
      <c r="M275" t="s">
        <v>3907</v>
      </c>
      <c r="N275" t="s">
        <v>3916</v>
      </c>
      <c r="O275" t="s">
        <v>3922</v>
      </c>
      <c r="P275" s="148">
        <v>0.44680851697921747</v>
      </c>
      <c r="Q275" s="30">
        <v>51.75383952</v>
      </c>
      <c r="R275" s="30">
        <v>342.55319213867188</v>
      </c>
      <c r="S275" s="1">
        <v>144</v>
      </c>
      <c r="T275" s="1">
        <v>71</v>
      </c>
      <c r="U275" s="148">
        <v>0.4930555522441864</v>
      </c>
      <c r="V275" s="148">
        <v>0.25806450843811041</v>
      </c>
      <c r="W275" s="149">
        <v>50.950468880000003</v>
      </c>
      <c r="X275" s="149">
        <v>303.22579956054688</v>
      </c>
      <c r="Y275" s="1">
        <v>71</v>
      </c>
      <c r="Z275" s="30">
        <v>93.681297302246094</v>
      </c>
      <c r="AA275" s="148">
        <v>0.38500000000000001</v>
      </c>
      <c r="AB275" s="30">
        <v>52.9</v>
      </c>
      <c r="AC275" s="30">
        <v>316.2</v>
      </c>
      <c r="AD275" s="30">
        <v>90.00390625</v>
      </c>
      <c r="AE275" s="148">
        <v>0.28199999999999997</v>
      </c>
      <c r="AF275" s="30">
        <v>51.69</v>
      </c>
      <c r="AG275" s="30">
        <v>288.5</v>
      </c>
      <c r="AH275" s="30">
        <v>88.514167785644531</v>
      </c>
      <c r="AI275" s="148">
        <v>0.43200000000000011</v>
      </c>
      <c r="AJ275" s="30">
        <v>51.206303490000003</v>
      </c>
      <c r="AK275" s="30">
        <v>319.60000000000002</v>
      </c>
      <c r="AL275" s="30">
        <v>84.590568542480469</v>
      </c>
      <c r="AM275" s="148">
        <v>0.34100000000000003</v>
      </c>
      <c r="AN275" s="30">
        <v>49.863701570000003</v>
      </c>
      <c r="AO275" s="30">
        <v>272</v>
      </c>
      <c r="AP275" s="148">
        <v>0.36879432201385498</v>
      </c>
      <c r="AQ275" s="30">
        <v>52.388706540000001</v>
      </c>
      <c r="AR275" s="30">
        <v>297.16311645507813</v>
      </c>
      <c r="AS275" s="30">
        <v>144</v>
      </c>
      <c r="AT275" s="30">
        <v>71</v>
      </c>
      <c r="AU275" s="148">
        <v>0.4930555522441864</v>
      </c>
      <c r="AV275" s="30">
        <v>87.187820434570313</v>
      </c>
      <c r="AW275" s="148">
        <v>0.25806450843811041</v>
      </c>
      <c r="AX275" s="30">
        <v>51.245663370000003</v>
      </c>
      <c r="AY275" s="30"/>
      <c r="AZ275" s="30">
        <v>71</v>
      </c>
      <c r="BA275" s="30">
        <v>86.299514770507813</v>
      </c>
      <c r="BB275" s="148">
        <v>0.36499999999999999</v>
      </c>
      <c r="BC275" s="30">
        <v>50.64</v>
      </c>
      <c r="BD275" s="30">
        <v>288.5</v>
      </c>
      <c r="BE275" s="30">
        <v>86.943229675292969</v>
      </c>
      <c r="BF275" s="147">
        <v>0.308</v>
      </c>
      <c r="BG275" s="30">
        <v>50.94</v>
      </c>
      <c r="BH275" s="30">
        <v>269.2</v>
      </c>
      <c r="BI275" s="30">
        <v>86.185760498046875</v>
      </c>
      <c r="BJ275" s="148">
        <v>0.311</v>
      </c>
      <c r="BK275" s="30">
        <v>50.609573920000003</v>
      </c>
      <c r="BL275" s="30">
        <v>279.7</v>
      </c>
      <c r="BM275" s="30">
        <v>87.129280090332031</v>
      </c>
      <c r="BN275" s="148">
        <v>0.25600000000000001</v>
      </c>
      <c r="BO275" s="30">
        <v>51.064661540000003</v>
      </c>
      <c r="BP275" s="30">
        <v>248.8</v>
      </c>
      <c r="BQ275" s="148"/>
      <c r="BR275" s="148">
        <v>2.1000000000000001E-2</v>
      </c>
      <c r="BS275" s="148"/>
      <c r="BT275" s="148">
        <v>0.89300000000000002</v>
      </c>
      <c r="BU275" s="148">
        <v>5.1999999999999998E-2</v>
      </c>
      <c r="BV275" s="148">
        <v>3.4000001847743988E-2</v>
      </c>
      <c r="BW275" s="148">
        <v>2.4E-2</v>
      </c>
      <c r="BX275" s="148">
        <v>0.13400000000000001</v>
      </c>
      <c r="BY275" s="148">
        <v>0.40200000000000002</v>
      </c>
      <c r="BZ275" s="1"/>
      <c r="CA275" s="150">
        <v>8054.2099609375</v>
      </c>
      <c r="CB275" s="150">
        <v>10114.81</v>
      </c>
      <c r="CC275" s="124" t="s">
        <v>4181</v>
      </c>
      <c r="CD275" t="s">
        <v>4634</v>
      </c>
    </row>
    <row r="276" spans="1:82" x14ac:dyDescent="0.3">
      <c r="A276" s="1">
        <v>231013000</v>
      </c>
      <c r="B276" s="124" t="s">
        <v>4182</v>
      </c>
      <c r="C276" t="s">
        <v>102</v>
      </c>
      <c r="D276" t="s">
        <v>819</v>
      </c>
      <c r="E276" s="30">
        <v>80.976554870605469</v>
      </c>
      <c r="F276" s="30">
        <v>80.48028564453125</v>
      </c>
      <c r="G276" s="30">
        <v>79.559646606445313</v>
      </c>
      <c r="H276" s="30">
        <v>79.3902587890625</v>
      </c>
      <c r="I276" s="1">
        <v>248</v>
      </c>
      <c r="J276" s="1">
        <v>6</v>
      </c>
      <c r="K276" s="1">
        <v>8</v>
      </c>
      <c r="L276" t="s">
        <v>3899</v>
      </c>
      <c r="M276" t="s">
        <v>3911</v>
      </c>
      <c r="N276" t="s">
        <v>3917</v>
      </c>
      <c r="O276" t="s">
        <v>3921</v>
      </c>
      <c r="P276" s="148">
        <v>0.28085106611251831</v>
      </c>
      <c r="Q276" s="30">
        <v>48.284173629999998</v>
      </c>
      <c r="R276" s="30">
        <v>289.7872314453125</v>
      </c>
      <c r="S276" s="1">
        <v>440</v>
      </c>
      <c r="T276" s="1">
        <v>223</v>
      </c>
      <c r="U276" s="148">
        <v>0.50681817531585693</v>
      </c>
      <c r="V276" s="148">
        <v>0.17499999701976779</v>
      </c>
      <c r="W276" s="149">
        <v>48.078261310000002</v>
      </c>
      <c r="X276" s="149">
        <v>257.5</v>
      </c>
      <c r="Y276" s="1">
        <v>223</v>
      </c>
      <c r="Z276" s="30">
        <v>82.805992126464844</v>
      </c>
      <c r="AA276" s="148">
        <v>0.41799999999999998</v>
      </c>
      <c r="AB276" s="30">
        <v>49.3</v>
      </c>
      <c r="AC276" s="30">
        <v>328.3</v>
      </c>
      <c r="AD276" s="30">
        <v>82.228622436523438</v>
      </c>
      <c r="AE276" s="148">
        <v>0.28299999999999997</v>
      </c>
      <c r="AF276" s="30">
        <v>49.05</v>
      </c>
      <c r="AG276" s="30">
        <v>289</v>
      </c>
      <c r="AH276" s="30">
        <v>81.219268798828125</v>
      </c>
      <c r="AI276" s="148">
        <v>0.38300000000000001</v>
      </c>
      <c r="AJ276" s="30">
        <v>48.790131000000002</v>
      </c>
      <c r="AK276" s="30">
        <v>316.7</v>
      </c>
      <c r="AL276" s="30">
        <v>79.756462097167969</v>
      </c>
      <c r="AM276" s="148">
        <v>0.26</v>
      </c>
      <c r="AN276" s="30">
        <v>48.218662459999997</v>
      </c>
      <c r="AO276" s="30">
        <v>280.3</v>
      </c>
      <c r="AP276" s="148">
        <v>0.23829787969589231</v>
      </c>
      <c r="AQ276" s="30">
        <v>46.60615593</v>
      </c>
      <c r="AR276" s="30">
        <v>259.574462890625</v>
      </c>
      <c r="AS276" s="30">
        <v>440</v>
      </c>
      <c r="AT276" s="30">
        <v>223</v>
      </c>
      <c r="AU276" s="148">
        <v>0.50681817531585693</v>
      </c>
      <c r="AV276" s="30">
        <v>79.3902587890625</v>
      </c>
      <c r="AW276" s="148">
        <v>0.10833333432674409</v>
      </c>
      <c r="AX276" s="30">
        <v>46.776752469999998</v>
      </c>
      <c r="AY276" s="30"/>
      <c r="AZ276" s="30">
        <v>223</v>
      </c>
      <c r="BA276" s="30">
        <v>80.9383544921875</v>
      </c>
      <c r="BB276" s="148">
        <v>0.30399999999999999</v>
      </c>
      <c r="BC276" s="30">
        <v>48.04</v>
      </c>
      <c r="BD276" s="30">
        <v>286.10000000000002</v>
      </c>
      <c r="BE276" s="30">
        <v>81.100563049316406</v>
      </c>
      <c r="BF276" s="147">
        <v>0.20499999999999999</v>
      </c>
      <c r="BG276" s="30">
        <v>48.06</v>
      </c>
      <c r="BH276" s="30">
        <v>244.1</v>
      </c>
      <c r="BI276" s="30">
        <v>81.034469604492188</v>
      </c>
      <c r="BJ276" s="148">
        <v>0.317</v>
      </c>
      <c r="BK276" s="30">
        <v>48.1002656</v>
      </c>
      <c r="BL276" s="30">
        <v>285</v>
      </c>
      <c r="BM276" s="30">
        <v>80.279586791992188</v>
      </c>
      <c r="BN276" s="148">
        <v>0.20499999999999999</v>
      </c>
      <c r="BO276" s="30">
        <v>47.650954509999998</v>
      </c>
      <c r="BP276" s="30">
        <v>243.3</v>
      </c>
      <c r="BQ276" s="148"/>
      <c r="BR276" s="148"/>
      <c r="BS276" s="148"/>
      <c r="BT276" s="148">
        <v>0.97599999999999998</v>
      </c>
      <c r="BU276" s="148"/>
      <c r="BV276" s="148">
        <v>2.400000020861626E-2</v>
      </c>
      <c r="BW276" s="148"/>
      <c r="BX276" s="148">
        <v>0.13700000000000001</v>
      </c>
      <c r="BY276" s="148">
        <v>0.47699999999999998</v>
      </c>
      <c r="BZ276" s="1"/>
      <c r="CA276" s="150">
        <v>8132.1298828125</v>
      </c>
      <c r="CB276" s="150">
        <v>8553.26</v>
      </c>
      <c r="CC276" s="124" t="s">
        <v>4182</v>
      </c>
      <c r="CD276" t="s">
        <v>4633</v>
      </c>
    </row>
    <row r="277" spans="1:82" x14ac:dyDescent="0.3">
      <c r="A277" s="1">
        <v>231014040</v>
      </c>
      <c r="B277" s="124" t="s">
        <v>4182</v>
      </c>
      <c r="C277" t="s">
        <v>102</v>
      </c>
      <c r="D277" t="s">
        <v>820</v>
      </c>
      <c r="E277" s="30">
        <v>88.7613525390625</v>
      </c>
      <c r="F277" s="30">
        <v>87.291999816894531</v>
      </c>
      <c r="G277" s="30">
        <v>93.493019104003906</v>
      </c>
      <c r="H277" s="30">
        <v>92.797119140625</v>
      </c>
      <c r="I277" s="1">
        <v>374</v>
      </c>
      <c r="J277" s="1" t="s">
        <v>3981</v>
      </c>
      <c r="K277" s="1">
        <v>5</v>
      </c>
      <c r="L277" t="s">
        <v>3899</v>
      </c>
      <c r="M277" t="s">
        <v>3911</v>
      </c>
      <c r="N277" t="s">
        <v>3917</v>
      </c>
      <c r="O277" t="s">
        <v>3921</v>
      </c>
      <c r="P277" s="148">
        <v>0.27868852019309998</v>
      </c>
      <c r="Q277" s="30">
        <v>51.52236044</v>
      </c>
      <c r="R277" s="30">
        <v>287.43170166015631</v>
      </c>
      <c r="S277" s="1">
        <v>182</v>
      </c>
      <c r="T277" s="1">
        <v>96</v>
      </c>
      <c r="U277" s="148">
        <v>0.52747255563735962</v>
      </c>
      <c r="V277" s="148">
        <v>0.18867924809455869</v>
      </c>
      <c r="W277" s="149">
        <v>50.90064452</v>
      </c>
      <c r="X277" s="149"/>
      <c r="Y277" s="1">
        <v>96</v>
      </c>
      <c r="Z277" s="30">
        <v>85.222724914550781</v>
      </c>
      <c r="AA277" s="148">
        <v>0.40200000000000002</v>
      </c>
      <c r="AB277" s="30">
        <v>50.1</v>
      </c>
      <c r="AC277" s="30">
        <v>322.3</v>
      </c>
      <c r="AD277" s="30">
        <v>85.586128234863281</v>
      </c>
      <c r="AE277" s="148">
        <v>0.308</v>
      </c>
      <c r="AF277" s="30">
        <v>50.19</v>
      </c>
      <c r="AG277" s="30">
        <v>294.2</v>
      </c>
      <c r="AH277" s="30">
        <v>79.998039245605469</v>
      </c>
      <c r="AI277" s="148">
        <v>0.29299999999999998</v>
      </c>
      <c r="AJ277" s="30">
        <v>48.385642570000002</v>
      </c>
      <c r="AK277" s="30">
        <v>300</v>
      </c>
      <c r="AL277" s="30">
        <v>79.552528381347656</v>
      </c>
      <c r="AM277" s="148">
        <v>0.22700000000000001</v>
      </c>
      <c r="AN277" s="30">
        <v>48.149265819999997</v>
      </c>
      <c r="AO277" s="30">
        <v>280</v>
      </c>
      <c r="AP277" s="148">
        <v>0.32786884903907781</v>
      </c>
      <c r="AQ277" s="30">
        <v>55.321845920000001</v>
      </c>
      <c r="AR277" s="30">
        <v>277.59564208984381</v>
      </c>
      <c r="AS277" s="30">
        <v>182</v>
      </c>
      <c r="AT277" s="30">
        <v>96</v>
      </c>
      <c r="AU277" s="148">
        <v>0.52747255563735962</v>
      </c>
      <c r="AV277" s="30">
        <v>92.797119140625</v>
      </c>
      <c r="AW277" s="148">
        <v>0.20754717290401459</v>
      </c>
      <c r="AX277" s="30">
        <v>54.460450610000002</v>
      </c>
      <c r="AY277" s="30">
        <v>234.90565490722659</v>
      </c>
      <c r="AZ277" s="30">
        <v>96</v>
      </c>
      <c r="BA277" s="30">
        <v>88.938850402832031</v>
      </c>
      <c r="BB277" s="148">
        <v>0.42399999999999999</v>
      </c>
      <c r="BC277" s="30">
        <v>51.92</v>
      </c>
      <c r="BD277" s="30">
        <v>313</v>
      </c>
      <c r="BE277" s="30">
        <v>87.308395385742188</v>
      </c>
      <c r="BF277" s="147">
        <v>0.28799999999999998</v>
      </c>
      <c r="BG277" s="30">
        <v>51.12</v>
      </c>
      <c r="BH277" s="30">
        <v>276.89999999999998</v>
      </c>
      <c r="BI277" s="30">
        <v>82.979621887207031</v>
      </c>
      <c r="BJ277" s="148">
        <v>0.25700000000000001</v>
      </c>
      <c r="BK277" s="30">
        <v>49.047793919999997</v>
      </c>
      <c r="BL277" s="30">
        <v>267</v>
      </c>
      <c r="BM277" s="30">
        <v>81.578666687011719</v>
      </c>
      <c r="BN277" s="148">
        <v>0.16400000000000001</v>
      </c>
      <c r="BO277" s="30">
        <v>48.298383819999998</v>
      </c>
      <c r="BP277" s="30">
        <v>230.9</v>
      </c>
      <c r="BQ277" s="148"/>
      <c r="BR277" s="148"/>
      <c r="BS277" s="148"/>
      <c r="BT277" s="148">
        <v>0.96799999999999997</v>
      </c>
      <c r="BU277" s="148">
        <v>1.6E-2</v>
      </c>
      <c r="BV277" s="148">
        <v>1.6000000759959221E-2</v>
      </c>
      <c r="BW277" s="148"/>
      <c r="BX277" s="148">
        <v>0.20100000000000001</v>
      </c>
      <c r="BY277" s="148">
        <v>0.53200000000000003</v>
      </c>
      <c r="BZ277" s="1"/>
      <c r="CA277" s="150">
        <v>8531.6298828125</v>
      </c>
      <c r="CB277" s="150">
        <v>8995.81</v>
      </c>
      <c r="CC277" s="124" t="s">
        <v>4182</v>
      </c>
      <c r="CD277" t="s">
        <v>4634</v>
      </c>
    </row>
    <row r="278" spans="1:82" x14ac:dyDescent="0.3">
      <c r="A278" s="1">
        <v>231014060</v>
      </c>
      <c r="B278" s="124" t="s">
        <v>4182</v>
      </c>
      <c r="C278" t="s">
        <v>102</v>
      </c>
      <c r="D278" t="s">
        <v>821</v>
      </c>
      <c r="E278" s="30">
        <v>82.909385681152344</v>
      </c>
      <c r="F278" s="30">
        <v>80.085533142089844</v>
      </c>
      <c r="G278" s="30">
        <v>89.015571594238281</v>
      </c>
      <c r="H278" s="30">
        <v>83.897201538085938</v>
      </c>
      <c r="I278" s="1">
        <v>92</v>
      </c>
      <c r="J278" s="1" t="s">
        <v>3981</v>
      </c>
      <c r="K278" s="1">
        <v>5</v>
      </c>
      <c r="L278" t="s">
        <v>3899</v>
      </c>
      <c r="M278" t="s">
        <v>3911</v>
      </c>
      <c r="N278" t="s">
        <v>3917</v>
      </c>
      <c r="O278" t="s">
        <v>3921</v>
      </c>
      <c r="P278" s="148">
        <v>0.30232557654380798</v>
      </c>
      <c r="Q278" s="30">
        <v>49.088158999999997</v>
      </c>
      <c r="R278" s="30"/>
      <c r="S278" s="1">
        <v>39</v>
      </c>
      <c r="T278" s="1">
        <v>19</v>
      </c>
      <c r="U278" s="148">
        <v>0.48717948794364929</v>
      </c>
      <c r="V278" s="148"/>
      <c r="W278" s="149">
        <v>47.914699050000003</v>
      </c>
      <c r="X278" s="149"/>
      <c r="Y278" s="1">
        <v>19</v>
      </c>
      <c r="Z278" s="30">
        <v>84.316452026367188</v>
      </c>
      <c r="AA278" s="148">
        <v>0.57899999999999996</v>
      </c>
      <c r="AB278" s="30">
        <v>49.8</v>
      </c>
      <c r="AC278" s="30">
        <v>360.5</v>
      </c>
      <c r="AD278" s="30">
        <v>84.732025146484375</v>
      </c>
      <c r="AE278" s="148">
        <v>0.52400000000000002</v>
      </c>
      <c r="AF278" s="30">
        <v>49.9</v>
      </c>
      <c r="AG278" s="30">
        <v>357.1</v>
      </c>
      <c r="AH278" s="30">
        <v>86.649009704589844</v>
      </c>
      <c r="AI278" s="148">
        <v>0.53700000000000003</v>
      </c>
      <c r="AJ278" s="30">
        <v>50.588537209999998</v>
      </c>
      <c r="AK278" s="30">
        <v>365.9</v>
      </c>
      <c r="AL278" s="30">
        <v>87.190475463867188</v>
      </c>
      <c r="AM278" s="148">
        <v>0.48099999999999998</v>
      </c>
      <c r="AN278" s="30">
        <v>50.748447509999998</v>
      </c>
      <c r="AO278" s="30">
        <v>351.9</v>
      </c>
      <c r="AP278" s="148">
        <v>0.55813956260681152</v>
      </c>
      <c r="AQ278" s="30">
        <v>52.521083840000003</v>
      </c>
      <c r="AR278" s="30">
        <v>351.16278076171881</v>
      </c>
      <c r="AS278" s="30">
        <v>39</v>
      </c>
      <c r="AT278" s="30">
        <v>19</v>
      </c>
      <c r="AU278" s="148">
        <v>0.48717948794364929</v>
      </c>
      <c r="AV278" s="30">
        <v>83.897201538085938</v>
      </c>
      <c r="AW278" s="148"/>
      <c r="AX278" s="30">
        <v>49.359753910000002</v>
      </c>
      <c r="AY278" s="30"/>
      <c r="AZ278" s="30">
        <v>19</v>
      </c>
      <c r="BA278" s="30">
        <v>87.371742248535156</v>
      </c>
      <c r="BB278" s="148">
        <v>0.63200000000000001</v>
      </c>
      <c r="BC278" s="30">
        <v>51.16</v>
      </c>
      <c r="BD278" s="30">
        <v>365.8</v>
      </c>
      <c r="BE278" s="30">
        <v>89.96600341796875</v>
      </c>
      <c r="BF278" s="147">
        <v>0.57100000000000006</v>
      </c>
      <c r="BG278" s="30">
        <v>52.43</v>
      </c>
      <c r="BH278" s="30">
        <v>347.6</v>
      </c>
      <c r="BI278" s="30">
        <v>89.011672973632813</v>
      </c>
      <c r="BJ278" s="148">
        <v>0.75599999999999989</v>
      </c>
      <c r="BK278" s="30">
        <v>51.986140740000003</v>
      </c>
      <c r="BL278" s="30">
        <v>404.9</v>
      </c>
      <c r="BM278" s="30">
        <v>92.0341796875</v>
      </c>
      <c r="BN278" s="148">
        <v>0.66700000000000004</v>
      </c>
      <c r="BO278" s="30">
        <v>53.509135960000002</v>
      </c>
      <c r="BP278" s="30">
        <v>385.2</v>
      </c>
      <c r="BQ278" s="148"/>
      <c r="BR278" s="148"/>
      <c r="BS278" s="148"/>
      <c r="BT278" s="148">
        <v>0.96699999999999997</v>
      </c>
      <c r="BU278" s="148"/>
      <c r="BV278" s="148">
        <v>3.2999999821186073E-2</v>
      </c>
      <c r="BW278" s="148"/>
      <c r="BX278" s="148">
        <v>0.16300000000000001</v>
      </c>
      <c r="BY278" s="148">
        <v>0.42699999999999999</v>
      </c>
      <c r="BZ278" s="1"/>
      <c r="CA278" s="150">
        <v>8098.0400390625</v>
      </c>
      <c r="CB278" s="150">
        <v>8391.15</v>
      </c>
      <c r="CC278" s="124" t="s">
        <v>4182</v>
      </c>
      <c r="CD278" t="s">
        <v>4634</v>
      </c>
    </row>
    <row r="279" spans="1:82" x14ac:dyDescent="0.3">
      <c r="A279" s="1">
        <v>240862050</v>
      </c>
      <c r="B279" s="124" t="s">
        <v>4183</v>
      </c>
      <c r="C279" t="s">
        <v>103</v>
      </c>
      <c r="D279" t="s">
        <v>822</v>
      </c>
      <c r="E279" s="30">
        <v>85.316497802734375</v>
      </c>
      <c r="F279" s="30">
        <v>83.627700805664063</v>
      </c>
      <c r="G279" s="30">
        <v>81.423797607421875</v>
      </c>
      <c r="H279" s="30">
        <v>87.100914001464844</v>
      </c>
      <c r="I279" s="1">
        <v>558</v>
      </c>
      <c r="J279" s="1">
        <v>8</v>
      </c>
      <c r="K279" s="1">
        <v>9</v>
      </c>
      <c r="L279" t="s">
        <v>3836</v>
      </c>
      <c r="M279" t="s">
        <v>3914</v>
      </c>
      <c r="N279" t="s">
        <v>3919</v>
      </c>
      <c r="O279" t="s">
        <v>3923</v>
      </c>
      <c r="P279" s="148">
        <v>0.64312267303466797</v>
      </c>
      <c r="Q279" s="30">
        <v>50.089429789999997</v>
      </c>
      <c r="R279" s="30">
        <v>374.34945678710938</v>
      </c>
      <c r="S279" s="1">
        <v>517</v>
      </c>
      <c r="T279" s="1">
        <v>102</v>
      </c>
      <c r="U279" s="148">
        <v>0.19729207456111911</v>
      </c>
      <c r="V279" s="148">
        <v>0.28260868787765497</v>
      </c>
      <c r="W279" s="149">
        <v>49.382368450000001</v>
      </c>
      <c r="X279" s="149"/>
      <c r="Y279" s="1">
        <v>102</v>
      </c>
      <c r="Z279" s="30">
        <v>80.389259338378906</v>
      </c>
      <c r="AA279" s="148">
        <v>0.66900000000000004</v>
      </c>
      <c r="AB279" s="30">
        <v>48.5</v>
      </c>
      <c r="AC279" s="30">
        <v>383.1</v>
      </c>
      <c r="AD279" s="30">
        <v>77.810844421386719</v>
      </c>
      <c r="AE279" s="148">
        <v>0.435</v>
      </c>
      <c r="AF279" s="30">
        <v>47.55</v>
      </c>
      <c r="AG279" s="30">
        <v>325.8</v>
      </c>
      <c r="AH279" s="30">
        <v>79.430931091308594</v>
      </c>
      <c r="AI279" s="148">
        <v>0.59299999999999997</v>
      </c>
      <c r="AJ279" s="30">
        <v>48.197808999999999</v>
      </c>
      <c r="AK279" s="30">
        <v>372.2</v>
      </c>
      <c r="AL279" s="30">
        <v>75.159637451171875</v>
      </c>
      <c r="AM279" s="148">
        <v>0.308</v>
      </c>
      <c r="AN279" s="30">
        <v>46.654370630000003</v>
      </c>
      <c r="AO279" s="30">
        <v>315.39999999999998</v>
      </c>
      <c r="AP279" s="148">
        <v>0.50559282302856445</v>
      </c>
      <c r="AQ279" s="30">
        <v>47.772229160000002</v>
      </c>
      <c r="AR279" s="30">
        <v>341.38702392578131</v>
      </c>
      <c r="AS279" s="30">
        <v>515</v>
      </c>
      <c r="AT279" s="30">
        <v>101</v>
      </c>
      <c r="AU279" s="148">
        <v>0.19729207456111911</v>
      </c>
      <c r="AV279" s="30">
        <v>87.100914001464844</v>
      </c>
      <c r="AW279" s="148">
        <v>0.3218390941619873</v>
      </c>
      <c r="AX279" s="30">
        <v>51.195856509999999</v>
      </c>
      <c r="AY279" s="30">
        <v>274.712646484375</v>
      </c>
      <c r="AZ279" s="30">
        <v>101</v>
      </c>
      <c r="BA279" s="30">
        <v>78.278396606445313</v>
      </c>
      <c r="BB279" s="148">
        <v>0.52100000000000002</v>
      </c>
      <c r="BC279" s="30">
        <v>46.75</v>
      </c>
      <c r="BD279" s="30">
        <v>347.9</v>
      </c>
      <c r="BE279" s="30">
        <v>79.619606018066406</v>
      </c>
      <c r="BF279" s="147">
        <v>0.30499999999999999</v>
      </c>
      <c r="BG279" s="30">
        <v>47.33</v>
      </c>
      <c r="BH279" s="30">
        <v>285.60000000000002</v>
      </c>
      <c r="BI279" s="30">
        <v>73.855674743652344</v>
      </c>
      <c r="BJ279" s="148">
        <v>0.38800000000000001</v>
      </c>
      <c r="BK279" s="30">
        <v>44.603312209999999</v>
      </c>
      <c r="BL279" s="30">
        <v>311.10000000000002</v>
      </c>
      <c r="BM279" s="30">
        <v>72.449378967285156</v>
      </c>
      <c r="BN279" s="148">
        <v>0.17799999999999999</v>
      </c>
      <c r="BO279" s="30">
        <v>43.74858717</v>
      </c>
      <c r="BP279" s="30">
        <v>255.1</v>
      </c>
      <c r="BQ279" s="148">
        <v>1.2999999999999999E-2</v>
      </c>
      <c r="BR279" s="148">
        <v>0.03</v>
      </c>
      <c r="BS279" s="148"/>
      <c r="BT279" s="148">
        <v>0.91400000000000003</v>
      </c>
      <c r="BU279" s="148">
        <v>3.2000000000000001E-2</v>
      </c>
      <c r="BV279" s="148">
        <v>1.099999994039536E-2</v>
      </c>
      <c r="BW279" s="148"/>
      <c r="BX279" s="148">
        <v>9.0999999999999998E-2</v>
      </c>
      <c r="BY279" s="148">
        <v>8.1000000000000003E-2</v>
      </c>
      <c r="BZ279" s="1"/>
      <c r="CA279" s="150">
        <v>9041.66015625</v>
      </c>
      <c r="CB279" s="150">
        <v>9379.44</v>
      </c>
      <c r="CC279" s="124" t="s">
        <v>4183</v>
      </c>
      <c r="CD279" t="s">
        <v>4633</v>
      </c>
    </row>
    <row r="280" spans="1:82" x14ac:dyDescent="0.3">
      <c r="A280" s="1">
        <v>240863000</v>
      </c>
      <c r="B280" s="124" t="s">
        <v>4183</v>
      </c>
      <c r="C280" t="s">
        <v>103</v>
      </c>
      <c r="D280" t="s">
        <v>823</v>
      </c>
      <c r="E280" s="30">
        <v>82.811607360839844</v>
      </c>
      <c r="F280" s="30">
        <v>85.120536804199219</v>
      </c>
      <c r="G280" s="30">
        <v>90.5404052734375</v>
      </c>
      <c r="H280" s="30">
        <v>87.67047119140625</v>
      </c>
      <c r="I280" s="1">
        <v>584</v>
      </c>
      <c r="J280" s="1">
        <v>6</v>
      </c>
      <c r="K280" s="1">
        <v>7</v>
      </c>
      <c r="L280" t="s">
        <v>3836</v>
      </c>
      <c r="M280" t="s">
        <v>3914</v>
      </c>
      <c r="N280" t="s">
        <v>3919</v>
      </c>
      <c r="O280" t="s">
        <v>3923</v>
      </c>
      <c r="P280" s="148">
        <v>0.51254481077194214</v>
      </c>
      <c r="Q280" s="30">
        <v>49.047487820000001</v>
      </c>
      <c r="R280" s="30">
        <v>364.3369140625</v>
      </c>
      <c r="S280" s="1">
        <v>1020</v>
      </c>
      <c r="T280" s="1">
        <v>230</v>
      </c>
      <c r="U280" s="148">
        <v>0.2254901975393295</v>
      </c>
      <c r="V280" s="148">
        <v>0.33582088351249689</v>
      </c>
      <c r="W280" s="149">
        <v>50.000915239999998</v>
      </c>
      <c r="X280" s="149">
        <v>320.8955078125</v>
      </c>
      <c r="Y280" s="1">
        <v>230</v>
      </c>
      <c r="Z280" s="30">
        <v>84.618545532226563</v>
      </c>
      <c r="AA280" s="148">
        <v>0.61699999999999999</v>
      </c>
      <c r="AB280" s="30">
        <v>49.9</v>
      </c>
      <c r="AC280" s="30">
        <v>384.9</v>
      </c>
      <c r="AD280" s="30">
        <v>86.970367431640625</v>
      </c>
      <c r="AE280" s="148">
        <v>0.38100000000000001</v>
      </c>
      <c r="AF280" s="30">
        <v>50.66</v>
      </c>
      <c r="AG280" s="30">
        <v>333.1</v>
      </c>
      <c r="AH280" s="30">
        <v>83.95196533203125</v>
      </c>
      <c r="AI280" s="148">
        <v>0.64900000000000002</v>
      </c>
      <c r="AJ280" s="30">
        <v>49.695238510000003</v>
      </c>
      <c r="AK280" s="30">
        <v>382.4</v>
      </c>
      <c r="AL280" s="30">
        <v>84.395332336425781</v>
      </c>
      <c r="AM280" s="148">
        <v>0.41199999999999998</v>
      </c>
      <c r="AN280" s="30">
        <v>49.797263710000003</v>
      </c>
      <c r="AO280" s="30">
        <v>321</v>
      </c>
      <c r="AP280" s="148">
        <v>0.63440859317779541</v>
      </c>
      <c r="AQ280" s="30">
        <v>53.474908790000001</v>
      </c>
      <c r="AR280" s="30">
        <v>379.74911499023438</v>
      </c>
      <c r="AS280" s="30">
        <v>1020</v>
      </c>
      <c r="AT280" s="30">
        <v>230</v>
      </c>
      <c r="AU280" s="148">
        <v>0.2254901975393295</v>
      </c>
      <c r="AV280" s="30">
        <v>87.67047119140625</v>
      </c>
      <c r="AW280" s="148">
        <v>0.38805970549583441</v>
      </c>
      <c r="AX280" s="30">
        <v>51.522280969999997</v>
      </c>
      <c r="AY280" s="30">
        <v>300.74627685546881</v>
      </c>
      <c r="AZ280" s="30">
        <v>230</v>
      </c>
      <c r="BA280" s="30">
        <v>89.907981872558594</v>
      </c>
      <c r="BB280" s="148">
        <v>0.73499999999999999</v>
      </c>
      <c r="BC280" s="30">
        <v>52.39</v>
      </c>
      <c r="BD280" s="30">
        <v>403.5</v>
      </c>
      <c r="BE280" s="30">
        <v>87.998153686523438</v>
      </c>
      <c r="BF280" s="147">
        <v>0.51700000000000002</v>
      </c>
      <c r="BG280" s="30">
        <v>51.46</v>
      </c>
      <c r="BH280" s="30">
        <v>329.7</v>
      </c>
      <c r="BI280" s="30">
        <v>89.1143798828125</v>
      </c>
      <c r="BJ280" s="148">
        <v>0.64900000000000002</v>
      </c>
      <c r="BK280" s="30">
        <v>52.036171969999998</v>
      </c>
      <c r="BL280" s="30">
        <v>384.4</v>
      </c>
      <c r="BM280" s="30">
        <v>88.09478759765625</v>
      </c>
      <c r="BN280" s="148">
        <v>0.34200000000000003</v>
      </c>
      <c r="BO280" s="30">
        <v>51.545846099999999</v>
      </c>
      <c r="BP280" s="30">
        <v>298.3</v>
      </c>
      <c r="BQ280" s="148">
        <v>0.01</v>
      </c>
      <c r="BR280" s="148">
        <v>3.9E-2</v>
      </c>
      <c r="BS280" s="148"/>
      <c r="BT280" s="148">
        <v>0.91400000000000003</v>
      </c>
      <c r="BU280" s="148">
        <v>3.1E-2</v>
      </c>
      <c r="BV280" s="148">
        <v>4.999999888241291E-3</v>
      </c>
      <c r="BW280" s="148"/>
      <c r="BX280" s="148">
        <v>0.11799999999999999</v>
      </c>
      <c r="BY280" s="148">
        <v>0.13300000000000001</v>
      </c>
      <c r="BZ280" s="1"/>
      <c r="CA280" s="150">
        <v>9600.1396484375</v>
      </c>
      <c r="CB280" s="150">
        <v>9874.25</v>
      </c>
      <c r="CC280" s="124" t="s">
        <v>4183</v>
      </c>
      <c r="CD280" t="s">
        <v>4633</v>
      </c>
    </row>
    <row r="281" spans="1:82" x14ac:dyDescent="0.3">
      <c r="A281" s="1">
        <v>240864040</v>
      </c>
      <c r="B281" s="124" t="s">
        <v>4183</v>
      </c>
      <c r="C281" t="s">
        <v>103</v>
      </c>
      <c r="D281" t="s">
        <v>824</v>
      </c>
      <c r="E281" s="30">
        <v>77.718055725097656</v>
      </c>
      <c r="F281" s="30">
        <v>78.795494079589844</v>
      </c>
      <c r="G281" s="30">
        <v>82.996353149414063</v>
      </c>
      <c r="H281" s="30">
        <v>84.365768432617188</v>
      </c>
      <c r="I281" s="1">
        <v>251</v>
      </c>
      <c r="J281" s="1" t="s">
        <v>4733</v>
      </c>
      <c r="K281" s="1">
        <v>5</v>
      </c>
      <c r="L281" t="s">
        <v>3836</v>
      </c>
      <c r="M281" t="s">
        <v>3914</v>
      </c>
      <c r="N281" t="s">
        <v>3919</v>
      </c>
      <c r="O281" t="s">
        <v>3923</v>
      </c>
      <c r="P281" s="148">
        <v>0.52173912525177002</v>
      </c>
      <c r="Q281" s="30">
        <v>46.928757869999998</v>
      </c>
      <c r="R281" s="30">
        <v>342.60870361328131</v>
      </c>
      <c r="S281" s="1">
        <v>139</v>
      </c>
      <c r="T281" s="1">
        <v>62</v>
      </c>
      <c r="U281" s="148">
        <v>0.44604316353797913</v>
      </c>
      <c r="V281" s="148">
        <v>0.30612245202064509</v>
      </c>
      <c r="W281" s="149">
        <v>47.38017876</v>
      </c>
      <c r="X281" s="149">
        <v>283.6734619140625</v>
      </c>
      <c r="Y281" s="1">
        <v>62</v>
      </c>
      <c r="Z281" s="30">
        <v>82.805992126464844</v>
      </c>
      <c r="AA281" s="148">
        <v>0.57999999999999996</v>
      </c>
      <c r="AB281" s="30">
        <v>49.3</v>
      </c>
      <c r="AC281" s="30">
        <v>368.5</v>
      </c>
      <c r="AD281" s="30">
        <v>80.579315185546875</v>
      </c>
      <c r="AE281" s="148">
        <v>0.40300000000000002</v>
      </c>
      <c r="AF281" s="30">
        <v>48.49</v>
      </c>
      <c r="AG281" s="30">
        <v>325.8</v>
      </c>
      <c r="AH281" s="30">
        <v>85.7889404296875</v>
      </c>
      <c r="AI281" s="148">
        <v>0.629</v>
      </c>
      <c r="AJ281" s="30">
        <v>50.303668850000001</v>
      </c>
      <c r="AK281" s="30">
        <v>387.1</v>
      </c>
      <c r="AL281" s="30">
        <v>82.279876708984375</v>
      </c>
      <c r="AM281" s="148">
        <v>0.44400000000000001</v>
      </c>
      <c r="AN281" s="30">
        <v>49.077377499999997</v>
      </c>
      <c r="AO281" s="30">
        <v>342.2</v>
      </c>
      <c r="AP281" s="148">
        <v>0.46956521272659302</v>
      </c>
      <c r="AQ281" s="30">
        <v>48.755904800000003</v>
      </c>
      <c r="AR281" s="30">
        <v>331.30435180664063</v>
      </c>
      <c r="AS281" s="30">
        <v>139</v>
      </c>
      <c r="AT281" s="30">
        <v>62</v>
      </c>
      <c r="AU281" s="148">
        <v>0.44604316353797913</v>
      </c>
      <c r="AV281" s="30">
        <v>84.365768432617188</v>
      </c>
      <c r="AW281" s="148">
        <v>0.26530611515045172</v>
      </c>
      <c r="AX281" s="30">
        <v>49.628299990000002</v>
      </c>
      <c r="AY281" s="30">
        <v>275.51019287109381</v>
      </c>
      <c r="AZ281" s="30">
        <v>62</v>
      </c>
      <c r="BA281" s="30">
        <v>84.402488708496094</v>
      </c>
      <c r="BB281" s="148">
        <v>0.58700000000000008</v>
      </c>
      <c r="BC281" s="30">
        <v>49.72</v>
      </c>
      <c r="BD281" s="30">
        <v>360.8</v>
      </c>
      <c r="BE281" s="30">
        <v>84.366775512695313</v>
      </c>
      <c r="BF281" s="147">
        <v>0.435</v>
      </c>
      <c r="BG281" s="30">
        <v>49.67</v>
      </c>
      <c r="BH281" s="30">
        <v>319.39999999999998</v>
      </c>
      <c r="BI281" s="30">
        <v>85.420013427734375</v>
      </c>
      <c r="BJ281" s="148">
        <v>0.6</v>
      </c>
      <c r="BK281" s="30">
        <v>50.236562370000001</v>
      </c>
      <c r="BL281" s="30">
        <v>365</v>
      </c>
      <c r="BM281" s="30">
        <v>86.413963317871094</v>
      </c>
      <c r="BN281" s="148">
        <v>0.4</v>
      </c>
      <c r="BO281" s="30">
        <v>50.708167940000003</v>
      </c>
      <c r="BP281" s="30">
        <v>311.10000000000002</v>
      </c>
      <c r="BQ281" s="148">
        <v>3.2000000000000001E-2</v>
      </c>
      <c r="BR281" s="148">
        <v>4.8000000000000001E-2</v>
      </c>
      <c r="BS281" s="148"/>
      <c r="BT281" s="148">
        <v>0.88800000000000001</v>
      </c>
      <c r="BU281" s="148">
        <v>0.02</v>
      </c>
      <c r="BV281" s="148">
        <v>1.200000010430813E-2</v>
      </c>
      <c r="BW281" s="148"/>
      <c r="BX281" s="148">
        <v>0.124</v>
      </c>
      <c r="BY281" s="148">
        <v>0.28699999999999998</v>
      </c>
      <c r="BZ281" s="1"/>
      <c r="CA281" s="150">
        <v>11359.1298828125</v>
      </c>
      <c r="CB281" s="150">
        <v>12742.94</v>
      </c>
      <c r="CC281" s="124" t="s">
        <v>4183</v>
      </c>
      <c r="CD281" t="s">
        <v>4634</v>
      </c>
    </row>
    <row r="282" spans="1:82" x14ac:dyDescent="0.3">
      <c r="A282" s="1">
        <v>240864060</v>
      </c>
      <c r="B282" s="124" t="s">
        <v>4183</v>
      </c>
      <c r="C282" t="s">
        <v>103</v>
      </c>
      <c r="D282" t="s">
        <v>575</v>
      </c>
      <c r="E282" s="30">
        <v>89.73565673828125</v>
      </c>
      <c r="F282" s="30">
        <v>91.989677429199219</v>
      </c>
      <c r="G282" s="30">
        <v>93.051261901855469</v>
      </c>
      <c r="H282" s="30">
        <v>94.3223876953125</v>
      </c>
      <c r="I282" s="1">
        <v>269</v>
      </c>
      <c r="J282" s="1" t="s">
        <v>3981</v>
      </c>
      <c r="K282" s="1">
        <v>5</v>
      </c>
      <c r="L282" t="s">
        <v>3836</v>
      </c>
      <c r="M282" t="s">
        <v>3914</v>
      </c>
      <c r="N282" t="s">
        <v>3919</v>
      </c>
      <c r="O282" t="s">
        <v>3923</v>
      </c>
      <c r="P282" s="148">
        <v>0.60162603855133057</v>
      </c>
      <c r="Q282" s="30">
        <v>51.927634949999998</v>
      </c>
      <c r="R282" s="30">
        <v>370.73171997070313</v>
      </c>
      <c r="S282" s="1">
        <v>131</v>
      </c>
      <c r="T282" s="1">
        <v>28</v>
      </c>
      <c r="U282" s="148">
        <v>0.2137404531240463</v>
      </c>
      <c r="V282" s="148">
        <v>0.25806450843811041</v>
      </c>
      <c r="W282" s="149">
        <v>52.847091159999998</v>
      </c>
      <c r="X282" s="149"/>
      <c r="Y282" s="1">
        <v>28</v>
      </c>
      <c r="Z282" s="30">
        <v>90.660377502441406</v>
      </c>
      <c r="AA282" s="148">
        <v>0.59200000000000008</v>
      </c>
      <c r="AB282" s="30">
        <v>51.9</v>
      </c>
      <c r="AC282" s="30">
        <v>364.1</v>
      </c>
      <c r="AD282" s="30">
        <v>86.469680786132813</v>
      </c>
      <c r="AE282" s="148">
        <v>0.308</v>
      </c>
      <c r="AF282" s="30">
        <v>50.49</v>
      </c>
      <c r="AG282" s="30">
        <v>284.60000000000002</v>
      </c>
      <c r="AH282" s="30">
        <v>90.45697021484375</v>
      </c>
      <c r="AI282" s="148">
        <v>0.64500000000000002</v>
      </c>
      <c r="AJ282" s="30">
        <v>51.849786129999998</v>
      </c>
      <c r="AK282" s="30">
        <v>378.7</v>
      </c>
      <c r="AL282" s="30">
        <v>81.750709533691406</v>
      </c>
      <c r="AM282" s="148">
        <v>0.51700000000000002</v>
      </c>
      <c r="AN282" s="30">
        <v>48.897302760000002</v>
      </c>
      <c r="AO282" s="30">
        <v>306.89999999999998</v>
      </c>
      <c r="AP282" s="148">
        <v>0.5203251838684082</v>
      </c>
      <c r="AQ282" s="30">
        <v>55.04551807</v>
      </c>
      <c r="AR282" s="30">
        <v>347.96746826171881</v>
      </c>
      <c r="AS282" s="30">
        <v>131</v>
      </c>
      <c r="AT282" s="30">
        <v>28</v>
      </c>
      <c r="AU282" s="148">
        <v>0.2137404531240463</v>
      </c>
      <c r="AV282" s="30">
        <v>94.3223876953125</v>
      </c>
      <c r="AW282" s="148">
        <v>0.161290317773819</v>
      </c>
      <c r="AX282" s="30">
        <v>55.33460814</v>
      </c>
      <c r="AY282" s="30"/>
      <c r="AZ282" s="30">
        <v>28</v>
      </c>
      <c r="BA282" s="30">
        <v>89.784263610839844</v>
      </c>
      <c r="BB282" s="148">
        <v>0.54899999999999993</v>
      </c>
      <c r="BC282" s="30">
        <v>52.33</v>
      </c>
      <c r="BD282" s="30">
        <v>345.1</v>
      </c>
      <c r="BE282" s="30">
        <v>87.247535705566406</v>
      </c>
      <c r="BF282" s="147">
        <v>0.25600000000000001</v>
      </c>
      <c r="BG282" s="30">
        <v>51.09</v>
      </c>
      <c r="BH282" s="30">
        <v>225.6</v>
      </c>
      <c r="BI282" s="30">
        <v>85.747695922851563</v>
      </c>
      <c r="BJ282" s="148">
        <v>0.63100000000000001</v>
      </c>
      <c r="BK282" s="30">
        <v>50.396185019999997</v>
      </c>
      <c r="BL282" s="30">
        <v>368.1</v>
      </c>
      <c r="BM282" s="30">
        <v>81.22796630859375</v>
      </c>
      <c r="BN282" s="148">
        <v>0.44800000000000001</v>
      </c>
      <c r="BO282" s="30">
        <v>48.123603940000002</v>
      </c>
      <c r="BP282" s="30">
        <v>300</v>
      </c>
      <c r="BQ282" s="148"/>
      <c r="BR282" s="148">
        <v>1.9E-2</v>
      </c>
      <c r="BS282" s="148"/>
      <c r="BT282" s="148">
        <v>0.91400000000000003</v>
      </c>
      <c r="BU282" s="148">
        <v>4.8000000000000001E-2</v>
      </c>
      <c r="BV282" s="148">
        <v>1.8999999389052391E-2</v>
      </c>
      <c r="BW282" s="148"/>
      <c r="BX282" s="148">
        <v>0.152</v>
      </c>
      <c r="BY282" s="148">
        <v>8.6000000000000007E-2</v>
      </c>
      <c r="BZ282" s="1"/>
      <c r="CA282" s="150">
        <v>10445.1796875</v>
      </c>
      <c r="CB282" s="150">
        <v>10844.6</v>
      </c>
      <c r="CC282" s="124" t="s">
        <v>4183</v>
      </c>
      <c r="CD282" t="s">
        <v>4634</v>
      </c>
    </row>
    <row r="283" spans="1:82" x14ac:dyDescent="0.3">
      <c r="A283" s="1">
        <v>240864080</v>
      </c>
      <c r="B283" s="124" t="s">
        <v>4183</v>
      </c>
      <c r="C283" t="s">
        <v>103</v>
      </c>
      <c r="D283" t="s">
        <v>825</v>
      </c>
      <c r="E283" s="30">
        <v>86.835105895996094</v>
      </c>
      <c r="F283" s="30">
        <v>85.452629089355469</v>
      </c>
      <c r="G283" s="30">
        <v>87.7904052734375</v>
      </c>
      <c r="H283" s="30">
        <v>85.986335754394531</v>
      </c>
      <c r="I283" s="1">
        <v>464</v>
      </c>
      <c r="J283" s="1" t="s">
        <v>3981</v>
      </c>
      <c r="K283" s="1">
        <v>5</v>
      </c>
      <c r="L283" t="s">
        <v>3836</v>
      </c>
      <c r="M283" t="s">
        <v>3914</v>
      </c>
      <c r="N283" t="s">
        <v>3919</v>
      </c>
      <c r="O283" t="s">
        <v>3923</v>
      </c>
      <c r="P283" s="148">
        <v>0.60301506519317627</v>
      </c>
      <c r="Q283" s="30">
        <v>50.721112929999997</v>
      </c>
      <c r="R283" s="30">
        <v>379.39697265625</v>
      </c>
      <c r="S283" s="1">
        <v>207</v>
      </c>
      <c r="T283" s="1">
        <v>51</v>
      </c>
      <c r="U283" s="148">
        <v>0.2463768124580383</v>
      </c>
      <c r="V283" s="148">
        <v>0.42553192377090449</v>
      </c>
      <c r="W283" s="149">
        <v>50.138513469999999</v>
      </c>
      <c r="X283" s="149">
        <v>321.27658081054688</v>
      </c>
      <c r="Y283" s="1">
        <v>51</v>
      </c>
      <c r="Z283" s="30">
        <v>86.733184814453125</v>
      </c>
      <c r="AA283" s="148">
        <v>0.68299999999999994</v>
      </c>
      <c r="AB283" s="30">
        <v>50.6</v>
      </c>
      <c r="AC283" s="30">
        <v>392.8</v>
      </c>
      <c r="AD283" s="30">
        <v>78.930015563964844</v>
      </c>
      <c r="AE283" s="148">
        <v>0.44</v>
      </c>
      <c r="AF283" s="30">
        <v>47.93</v>
      </c>
      <c r="AG283" s="30">
        <v>334</v>
      </c>
      <c r="AH283" s="30">
        <v>88.986534118652344</v>
      </c>
      <c r="AI283" s="148">
        <v>0.68200000000000005</v>
      </c>
      <c r="AJ283" s="30">
        <v>51.362757160000001</v>
      </c>
      <c r="AK283" s="30">
        <v>390.3</v>
      </c>
      <c r="AL283" s="30">
        <v>81.336135864257813</v>
      </c>
      <c r="AM283" s="148">
        <v>0.39200000000000002</v>
      </c>
      <c r="AN283" s="30">
        <v>48.756223890000001</v>
      </c>
      <c r="AO283" s="30">
        <v>298</v>
      </c>
      <c r="AP283" s="148">
        <v>0.62311559915542603</v>
      </c>
      <c r="AQ283" s="30">
        <v>51.754714239999998</v>
      </c>
      <c r="AR283" s="30">
        <v>364.82412719726563</v>
      </c>
      <c r="AS283" s="30">
        <v>207</v>
      </c>
      <c r="AT283" s="30">
        <v>51</v>
      </c>
      <c r="AU283" s="148">
        <v>0.2463768124580383</v>
      </c>
      <c r="AV283" s="30">
        <v>85.986335754394531</v>
      </c>
      <c r="AW283" s="148">
        <v>0.42553192377090449</v>
      </c>
      <c r="AX283" s="30">
        <v>50.557072560000002</v>
      </c>
      <c r="AY283" s="30">
        <v>291.48934936523438</v>
      </c>
      <c r="AZ283" s="30">
        <v>51</v>
      </c>
      <c r="BA283" s="30">
        <v>88.134674072265625</v>
      </c>
      <c r="BB283" s="148">
        <v>0.68799999999999994</v>
      </c>
      <c r="BC283" s="30">
        <v>51.53</v>
      </c>
      <c r="BD283" s="30">
        <v>381</v>
      </c>
      <c r="BE283" s="30">
        <v>84.224769592285156</v>
      </c>
      <c r="BF283" s="147">
        <v>0.48</v>
      </c>
      <c r="BG283" s="30">
        <v>49.6</v>
      </c>
      <c r="BH283" s="30">
        <v>318</v>
      </c>
      <c r="BI283" s="30">
        <v>86.945533752441406</v>
      </c>
      <c r="BJ283" s="148">
        <v>0.65700000000000003</v>
      </c>
      <c r="BK283" s="30">
        <v>50.979677430000002</v>
      </c>
      <c r="BL283" s="30">
        <v>376.7</v>
      </c>
      <c r="BM283" s="30">
        <v>84.093826293945313</v>
      </c>
      <c r="BN283" s="148">
        <v>0.33300000000000002</v>
      </c>
      <c r="BO283" s="30">
        <v>49.551872699999997</v>
      </c>
      <c r="BP283" s="30">
        <v>286.3</v>
      </c>
      <c r="BQ283" s="148"/>
      <c r="BR283" s="148">
        <v>3.9E-2</v>
      </c>
      <c r="BS283" s="148"/>
      <c r="BT283" s="148">
        <v>0.92500000000000004</v>
      </c>
      <c r="BU283" s="148">
        <v>3.2000000000000001E-2</v>
      </c>
      <c r="BV283" s="148">
        <v>4.0000001899898052E-3</v>
      </c>
      <c r="BW283" s="148"/>
      <c r="BX283" s="148">
        <v>9.0999999999999998E-2</v>
      </c>
      <c r="BY283" s="148">
        <v>0.11600000000000001</v>
      </c>
      <c r="BZ283" s="1"/>
      <c r="CA283" s="150">
        <v>9054.1396484375</v>
      </c>
      <c r="CB283" s="150">
        <v>9927.98</v>
      </c>
      <c r="CC283" s="124" t="s">
        <v>4183</v>
      </c>
      <c r="CD283" t="s">
        <v>4634</v>
      </c>
    </row>
    <row r="284" spans="1:82" x14ac:dyDescent="0.3">
      <c r="A284" s="1">
        <v>240865020</v>
      </c>
      <c r="B284" s="124" t="s">
        <v>4183</v>
      </c>
      <c r="C284" t="s">
        <v>103</v>
      </c>
      <c r="D284" t="s">
        <v>826</v>
      </c>
      <c r="E284" s="30">
        <v>89.574394226074219</v>
      </c>
      <c r="F284" s="30">
        <v>85.63873291015625</v>
      </c>
      <c r="G284" s="30">
        <v>83.948013305664063</v>
      </c>
      <c r="H284" s="30">
        <v>80.868156433105469</v>
      </c>
      <c r="I284" s="1">
        <v>475</v>
      </c>
      <c r="J284" s="1" t="s">
        <v>3981</v>
      </c>
      <c r="K284" s="1">
        <v>5</v>
      </c>
      <c r="L284" t="s">
        <v>3836</v>
      </c>
      <c r="M284" t="s">
        <v>3914</v>
      </c>
      <c r="N284" t="s">
        <v>3919</v>
      </c>
      <c r="O284" t="s">
        <v>3923</v>
      </c>
      <c r="P284" s="148">
        <v>0.61304348707199097</v>
      </c>
      <c r="Q284" s="30">
        <v>51.860557030000002</v>
      </c>
      <c r="R284" s="30">
        <v>368.2608642578125</v>
      </c>
      <c r="S284" s="1">
        <v>236</v>
      </c>
      <c r="T284" s="1">
        <v>55</v>
      </c>
      <c r="U284" s="148">
        <v>0.23305085301399231</v>
      </c>
      <c r="V284" s="148">
        <v>0.380952388048172</v>
      </c>
      <c r="W284" s="149">
        <v>50.215625799999998</v>
      </c>
      <c r="X284" s="149">
        <v>304.76190185546881</v>
      </c>
      <c r="Y284" s="1">
        <v>55</v>
      </c>
      <c r="Z284" s="30">
        <v>86.431098937988281</v>
      </c>
      <c r="AA284" s="148">
        <v>0.72199999999999998</v>
      </c>
      <c r="AB284" s="30">
        <v>50.5</v>
      </c>
      <c r="AC284" s="30">
        <v>396.7</v>
      </c>
      <c r="AD284" s="30">
        <v>82.08135986328125</v>
      </c>
      <c r="AE284" s="148">
        <v>0.57100000000000006</v>
      </c>
      <c r="AF284" s="30">
        <v>49</v>
      </c>
      <c r="AG284" s="30">
        <v>354</v>
      </c>
      <c r="AH284" s="30">
        <v>86.855239868164063</v>
      </c>
      <c r="AI284" s="148">
        <v>0.72</v>
      </c>
      <c r="AJ284" s="30">
        <v>50.656842330000003</v>
      </c>
      <c r="AK284" s="30">
        <v>398</v>
      </c>
      <c r="AL284" s="30">
        <v>82.585922241210938</v>
      </c>
      <c r="AM284" s="148">
        <v>0.46600000000000003</v>
      </c>
      <c r="AN284" s="30">
        <v>49.181524750000001</v>
      </c>
      <c r="AO284" s="30">
        <v>344.8</v>
      </c>
      <c r="AP284" s="148">
        <v>0.57826089859008789</v>
      </c>
      <c r="AQ284" s="30">
        <v>49.35119478</v>
      </c>
      <c r="AR284" s="30">
        <v>351.30435180664063</v>
      </c>
      <c r="AS284" s="30">
        <v>236</v>
      </c>
      <c r="AT284" s="30">
        <v>55</v>
      </c>
      <c r="AU284" s="148">
        <v>0.23305085301399231</v>
      </c>
      <c r="AV284" s="30">
        <v>80.868156433105469</v>
      </c>
      <c r="AW284" s="148">
        <v>0.3174603283405304</v>
      </c>
      <c r="AX284" s="30">
        <v>47.623758160000001</v>
      </c>
      <c r="AY284" s="30"/>
      <c r="AZ284" s="30">
        <v>55</v>
      </c>
      <c r="BA284" s="30">
        <v>84.299385070800781</v>
      </c>
      <c r="BB284" s="148">
        <v>0.60399999999999998</v>
      </c>
      <c r="BC284" s="30">
        <v>49.67</v>
      </c>
      <c r="BD284" s="30">
        <v>364.9</v>
      </c>
      <c r="BE284" s="30">
        <v>79.132720947265625</v>
      </c>
      <c r="BF284" s="147">
        <v>0.44400000000000001</v>
      </c>
      <c r="BG284" s="30">
        <v>47.09</v>
      </c>
      <c r="BH284" s="30">
        <v>312.7</v>
      </c>
      <c r="BI284" s="30">
        <v>86.41064453125</v>
      </c>
      <c r="BJ284" s="148">
        <v>0.61</v>
      </c>
      <c r="BK284" s="30">
        <v>50.719119849999998</v>
      </c>
      <c r="BL284" s="30">
        <v>363.4</v>
      </c>
      <c r="BM284" s="30">
        <v>81.326637268066406</v>
      </c>
      <c r="BN284" s="148">
        <v>0.39700000000000002</v>
      </c>
      <c r="BO284" s="30">
        <v>48.172777529999998</v>
      </c>
      <c r="BP284" s="30">
        <v>296.60000000000002</v>
      </c>
      <c r="BQ284" s="148"/>
      <c r="BR284" s="148">
        <v>6.3E-2</v>
      </c>
      <c r="BS284" s="148"/>
      <c r="BT284" s="148">
        <v>0.89700000000000002</v>
      </c>
      <c r="BU284" s="148">
        <v>2.9000000000000001E-2</v>
      </c>
      <c r="BV284" s="148">
        <v>1.099999994039536E-2</v>
      </c>
      <c r="BW284" s="148"/>
      <c r="BX284" s="148">
        <v>0.107</v>
      </c>
      <c r="BY284" s="148">
        <v>0.17</v>
      </c>
      <c r="BZ284" s="1"/>
      <c r="CA284" s="150">
        <v>8814.5498046875</v>
      </c>
      <c r="CB284" s="150">
        <v>9685.02</v>
      </c>
      <c r="CC284" s="124" t="s">
        <v>4183</v>
      </c>
      <c r="CD284" t="s">
        <v>4634</v>
      </c>
    </row>
    <row r="285" spans="1:82" x14ac:dyDescent="0.3">
      <c r="A285" s="1">
        <v>240865040</v>
      </c>
      <c r="B285" s="124" t="s">
        <v>4183</v>
      </c>
      <c r="C285" t="s">
        <v>103</v>
      </c>
      <c r="D285" t="s">
        <v>827</v>
      </c>
      <c r="E285" s="30">
        <v>92.332069396972656</v>
      </c>
      <c r="F285" s="30">
        <v>91.959861755371094</v>
      </c>
      <c r="G285" s="30">
        <v>85.744453430175781</v>
      </c>
      <c r="H285" s="30">
        <v>85.514015197753906</v>
      </c>
      <c r="I285" s="1">
        <v>64</v>
      </c>
      <c r="J285" s="1">
        <v>3</v>
      </c>
      <c r="K285" s="1">
        <v>5</v>
      </c>
      <c r="L285" t="s">
        <v>3836</v>
      </c>
      <c r="M285" t="s">
        <v>3914</v>
      </c>
      <c r="N285" t="s">
        <v>3919</v>
      </c>
      <c r="O285" t="s">
        <v>3923</v>
      </c>
      <c r="P285" s="148">
        <v>0.77049177885055542</v>
      </c>
      <c r="Q285" s="30">
        <v>53.007646540000003</v>
      </c>
      <c r="R285" s="30"/>
      <c r="S285" s="1">
        <v>17</v>
      </c>
      <c r="T285" s="1"/>
      <c r="U285" s="148"/>
      <c r="V285" s="148"/>
      <c r="W285" s="149"/>
      <c r="X285" s="149"/>
      <c r="Y285" s="1"/>
      <c r="Z285" s="30"/>
      <c r="AA285" s="148"/>
      <c r="AB285" s="30"/>
      <c r="AC285" s="30"/>
      <c r="AD285" s="30"/>
      <c r="AE285" s="148"/>
      <c r="AF285" s="30"/>
      <c r="AG285" s="30"/>
      <c r="AH285" s="30"/>
      <c r="AI285" s="148"/>
      <c r="AJ285" s="30"/>
      <c r="AK285" s="30"/>
      <c r="AL285" s="30"/>
      <c r="AM285" s="148"/>
      <c r="AN285" s="30"/>
      <c r="AO285" s="30"/>
      <c r="AP285" s="148">
        <v>0.72131145000457764</v>
      </c>
      <c r="AQ285" s="30">
        <v>50.474916749999998</v>
      </c>
      <c r="AR285" s="30">
        <v>383.6065673828125</v>
      </c>
      <c r="AS285" s="30">
        <v>17</v>
      </c>
      <c r="AT285" s="30"/>
      <c r="AU285" s="148"/>
      <c r="AV285" s="30">
        <v>85.514015197753906</v>
      </c>
      <c r="AW285" s="148"/>
      <c r="AX285" s="30"/>
      <c r="AY285" s="30"/>
      <c r="AZ285" s="30"/>
      <c r="BA285" s="30"/>
      <c r="BB285" s="148"/>
      <c r="BC285" s="30"/>
      <c r="BD285" s="30"/>
      <c r="BE285" s="30"/>
      <c r="BF285" s="147"/>
      <c r="BG285" s="30"/>
      <c r="BH285" s="30"/>
      <c r="BI285" s="30"/>
      <c r="BJ285" s="148"/>
      <c r="BK285" s="30"/>
      <c r="BL285" s="30"/>
      <c r="BM285" s="30"/>
      <c r="BN285" s="148"/>
      <c r="BO285" s="30"/>
      <c r="BP285" s="30"/>
      <c r="BQ285" s="148"/>
      <c r="BR285" s="148"/>
      <c r="BS285" s="148"/>
      <c r="BT285" s="148">
        <v>0.98399999999999999</v>
      </c>
      <c r="BU285" s="148"/>
      <c r="BV285" s="148">
        <v>1.6000000759959221E-2</v>
      </c>
      <c r="BW285" s="148"/>
      <c r="BX285" s="148">
        <v>7.8E-2</v>
      </c>
      <c r="BY285" s="148">
        <v>8.1000000000000003E-2</v>
      </c>
      <c r="BZ285" s="1"/>
      <c r="CA285" s="150">
        <v>7476.06982421875</v>
      </c>
      <c r="CB285" s="150">
        <v>7584.65</v>
      </c>
      <c r="CC285" s="124" t="s">
        <v>4183</v>
      </c>
      <c r="CD285" t="s">
        <v>4634</v>
      </c>
    </row>
    <row r="286" spans="1:82" x14ac:dyDescent="0.3">
      <c r="A286" s="1">
        <v>240873000</v>
      </c>
      <c r="B286" s="124" t="s">
        <v>4184</v>
      </c>
      <c r="C286" t="s">
        <v>104</v>
      </c>
      <c r="D286" t="s">
        <v>828</v>
      </c>
      <c r="E286" s="30">
        <v>87.590141296386719</v>
      </c>
      <c r="F286" s="30">
        <v>86.759811401367188</v>
      </c>
      <c r="G286" s="30">
        <v>87.918365478515625</v>
      </c>
      <c r="H286" s="30">
        <v>83.790992736816406</v>
      </c>
      <c r="I286" s="1">
        <v>428</v>
      </c>
      <c r="J286" s="1">
        <v>7</v>
      </c>
      <c r="K286" s="1">
        <v>8</v>
      </c>
      <c r="L286" t="s">
        <v>3836</v>
      </c>
      <c r="M286" t="s">
        <v>3914</v>
      </c>
      <c r="N286" t="s">
        <v>3916</v>
      </c>
      <c r="O286" t="s">
        <v>3923</v>
      </c>
      <c r="P286" s="148">
        <v>0.48641976714134222</v>
      </c>
      <c r="Q286" s="30">
        <v>51.035179550000002</v>
      </c>
      <c r="R286" s="30">
        <v>358.02468872070313</v>
      </c>
      <c r="S286" s="1">
        <v>792</v>
      </c>
      <c r="T286" s="1">
        <v>182</v>
      </c>
      <c r="U286" s="148">
        <v>0.22979797422885889</v>
      </c>
      <c r="V286" s="148">
        <v>0.30588236451148992</v>
      </c>
      <c r="W286" s="149">
        <v>50.680134789999997</v>
      </c>
      <c r="X286" s="149">
        <v>314.11764526367188</v>
      </c>
      <c r="Y286" s="1">
        <v>182</v>
      </c>
      <c r="Z286" s="30">
        <v>89.754104614257813</v>
      </c>
      <c r="AA286" s="148">
        <v>0.57100000000000006</v>
      </c>
      <c r="AB286" s="30">
        <v>51.6</v>
      </c>
      <c r="AC286" s="30">
        <v>376.8</v>
      </c>
      <c r="AD286" s="30">
        <v>89.179252624511719</v>
      </c>
      <c r="AE286" s="148">
        <v>0.33300000000000002</v>
      </c>
      <c r="AF286" s="30">
        <v>51.41</v>
      </c>
      <c r="AG286" s="30">
        <v>320</v>
      </c>
      <c r="AH286" s="30">
        <v>83.579605102539063</v>
      </c>
      <c r="AI286" s="148">
        <v>0.56600000000000006</v>
      </c>
      <c r="AJ286" s="30">
        <v>49.571906210000002</v>
      </c>
      <c r="AK286" s="30">
        <v>374.2</v>
      </c>
      <c r="AL286" s="30">
        <v>82.06787109375</v>
      </c>
      <c r="AM286" s="148">
        <v>0.36199999999999999</v>
      </c>
      <c r="AN286" s="30">
        <v>49.005233199999999</v>
      </c>
      <c r="AO286" s="30">
        <v>319.5</v>
      </c>
      <c r="AP286" s="148">
        <v>0.52709358930587769</v>
      </c>
      <c r="AQ286" s="30">
        <v>51.834752330000001</v>
      </c>
      <c r="AR286" s="30">
        <v>349.0147705078125</v>
      </c>
      <c r="AS286" s="30">
        <v>792</v>
      </c>
      <c r="AT286" s="30">
        <v>182</v>
      </c>
      <c r="AU286" s="148">
        <v>0.22979797422885889</v>
      </c>
      <c r="AV286" s="30">
        <v>83.790992736816406</v>
      </c>
      <c r="AW286" s="148">
        <v>0.32941177487373352</v>
      </c>
      <c r="AX286" s="30">
        <v>49.298886099999997</v>
      </c>
      <c r="AY286" s="30">
        <v>280</v>
      </c>
      <c r="AZ286" s="30">
        <v>182</v>
      </c>
      <c r="BA286" s="30">
        <v>87.804756164550781</v>
      </c>
      <c r="BB286" s="148">
        <v>0.51200000000000001</v>
      </c>
      <c r="BC286" s="30">
        <v>51.37</v>
      </c>
      <c r="BD286" s="30">
        <v>349.5</v>
      </c>
      <c r="BE286" s="30">
        <v>86.294044494628906</v>
      </c>
      <c r="BF286" s="147">
        <v>0.25700000000000001</v>
      </c>
      <c r="BG286" s="30">
        <v>50.62</v>
      </c>
      <c r="BH286" s="30">
        <v>275.2</v>
      </c>
      <c r="BI286" s="30">
        <v>85.312637329101563</v>
      </c>
      <c r="BJ286" s="148">
        <v>0.44600000000000001</v>
      </c>
      <c r="BK286" s="30">
        <v>50.184256619999999</v>
      </c>
      <c r="BL286" s="30">
        <v>333.6</v>
      </c>
      <c r="BM286" s="30">
        <v>85.110679626464844</v>
      </c>
      <c r="BN286" s="148">
        <v>0.253</v>
      </c>
      <c r="BO286" s="30">
        <v>50.058643770000003</v>
      </c>
      <c r="BP286" s="30">
        <v>263.3</v>
      </c>
      <c r="BQ286" s="148"/>
      <c r="BR286" s="148">
        <v>4.9000000000000002E-2</v>
      </c>
      <c r="BS286" s="148"/>
      <c r="BT286" s="148">
        <v>0.89</v>
      </c>
      <c r="BU286" s="148">
        <v>4.2000000000000003E-2</v>
      </c>
      <c r="BV286" s="148">
        <v>1.8999999389052391E-2</v>
      </c>
      <c r="BW286" s="148"/>
      <c r="BX286" s="148">
        <v>0.11</v>
      </c>
      <c r="BY286" s="148">
        <v>7.2000000000000008E-2</v>
      </c>
      <c r="BZ286" s="1"/>
      <c r="CA286" s="150">
        <v>10759.3095703125</v>
      </c>
      <c r="CB286" s="150">
        <v>10996.76</v>
      </c>
      <c r="CC286" s="124" t="s">
        <v>4184</v>
      </c>
      <c r="CD286" t="s">
        <v>4633</v>
      </c>
    </row>
    <row r="287" spans="1:82" x14ac:dyDescent="0.3">
      <c r="A287" s="1">
        <v>240874020</v>
      </c>
      <c r="B287" s="124" t="s">
        <v>4184</v>
      </c>
      <c r="C287" t="s">
        <v>104</v>
      </c>
      <c r="D287" t="s">
        <v>829</v>
      </c>
      <c r="E287" s="30">
        <v>84.096038818359375</v>
      </c>
      <c r="F287" s="30">
        <v>84.167259216308594</v>
      </c>
      <c r="G287" s="30">
        <v>87.775596618652344</v>
      </c>
      <c r="H287" s="30">
        <v>86.919258117675781</v>
      </c>
      <c r="I287" s="1">
        <v>376</v>
      </c>
      <c r="J287" s="1" t="s">
        <v>3981</v>
      </c>
      <c r="K287" s="1">
        <v>6</v>
      </c>
      <c r="L287" t="s">
        <v>3836</v>
      </c>
      <c r="M287" t="s">
        <v>3914</v>
      </c>
      <c r="N287" t="s">
        <v>3916</v>
      </c>
      <c r="O287" t="s">
        <v>3923</v>
      </c>
      <c r="P287" s="148">
        <v>0.4739130437374115</v>
      </c>
      <c r="Q287" s="30">
        <v>49.581763219999999</v>
      </c>
      <c r="R287" s="30">
        <v>336.521728515625</v>
      </c>
      <c r="S287" s="1">
        <v>274</v>
      </c>
      <c r="T287" s="1">
        <v>80</v>
      </c>
      <c r="U287" s="148">
        <v>0.29197078943252558</v>
      </c>
      <c r="V287" s="148"/>
      <c r="W287" s="149">
        <v>49.605929289999999</v>
      </c>
      <c r="X287" s="149"/>
      <c r="Y287" s="1">
        <v>80</v>
      </c>
      <c r="Z287" s="30">
        <v>86.733184814453125</v>
      </c>
      <c r="AA287" s="148">
        <v>0.55600000000000005</v>
      </c>
      <c r="AB287" s="30">
        <v>50.6</v>
      </c>
      <c r="AC287" s="30">
        <v>359.6</v>
      </c>
      <c r="AD287" s="30">
        <v>86.204620361328125</v>
      </c>
      <c r="AE287" s="148">
        <v>0.33300000000000002</v>
      </c>
      <c r="AF287" s="30">
        <v>50.4</v>
      </c>
      <c r="AG287" s="30">
        <v>294.89999999999998</v>
      </c>
      <c r="AH287" s="30"/>
      <c r="AI287" s="148"/>
      <c r="AJ287" s="30"/>
      <c r="AK287" s="30"/>
      <c r="AL287" s="30"/>
      <c r="AM287" s="148"/>
      <c r="AN287" s="30"/>
      <c r="AO287" s="30"/>
      <c r="AP287" s="148">
        <v>0.45217391848564148</v>
      </c>
      <c r="AQ287" s="30">
        <v>51.745449430000001</v>
      </c>
      <c r="AR287" s="30">
        <v>320.86956787109381</v>
      </c>
      <c r="AS287" s="30">
        <v>274</v>
      </c>
      <c r="AT287" s="30">
        <v>80</v>
      </c>
      <c r="AU287" s="148">
        <v>0.29197078943252558</v>
      </c>
      <c r="AV287" s="30">
        <v>86.919258117675781</v>
      </c>
      <c r="AW287" s="148">
        <v>0.1379310339689255</v>
      </c>
      <c r="AX287" s="30">
        <v>51.091746899999997</v>
      </c>
      <c r="AY287" s="30"/>
      <c r="AZ287" s="30">
        <v>80</v>
      </c>
      <c r="BA287" s="30">
        <v>91.310127258300781</v>
      </c>
      <c r="BB287" s="148">
        <v>0.52900000000000003</v>
      </c>
      <c r="BC287" s="30">
        <v>53.07</v>
      </c>
      <c r="BD287" s="30">
        <v>350.2</v>
      </c>
      <c r="BE287" s="30">
        <v>88.769065856933594</v>
      </c>
      <c r="BF287" s="147">
        <v>0.32100000000000001</v>
      </c>
      <c r="BG287" s="30">
        <v>51.84</v>
      </c>
      <c r="BH287" s="30">
        <v>289.7</v>
      </c>
      <c r="BI287" s="30"/>
      <c r="BJ287" s="148"/>
      <c r="BK287" s="30"/>
      <c r="BL287" s="30"/>
      <c r="BM287" s="30"/>
      <c r="BN287" s="148"/>
      <c r="BO287" s="30"/>
      <c r="BP287" s="30"/>
      <c r="BQ287" s="148"/>
      <c r="BR287" s="148">
        <v>2.4E-2</v>
      </c>
      <c r="BS287" s="148"/>
      <c r="BT287" s="148">
        <v>0.91500000000000004</v>
      </c>
      <c r="BU287" s="148">
        <v>4.2999999999999997E-2</v>
      </c>
      <c r="BV287" s="148">
        <v>1.8999999389052391E-2</v>
      </c>
      <c r="BW287" s="148"/>
      <c r="BX287" s="148">
        <v>0.109</v>
      </c>
      <c r="BY287" s="148">
        <v>0.17</v>
      </c>
      <c r="BZ287" s="1"/>
      <c r="CA287" s="150">
        <v>10368.1396484375</v>
      </c>
      <c r="CB287" s="150">
        <v>11988.96</v>
      </c>
      <c r="CC287" s="124" t="s">
        <v>4184</v>
      </c>
      <c r="CD287" t="s">
        <v>4634</v>
      </c>
    </row>
    <row r="288" spans="1:82" x14ac:dyDescent="0.3">
      <c r="A288" s="1">
        <v>240874030</v>
      </c>
      <c r="B288" s="124" t="s">
        <v>4184</v>
      </c>
      <c r="C288" t="s">
        <v>104</v>
      </c>
      <c r="D288" t="s">
        <v>830</v>
      </c>
      <c r="E288" s="30">
        <v>82.195137023925781</v>
      </c>
      <c r="F288" s="30">
        <v>77.378227233886719</v>
      </c>
      <c r="G288" s="30">
        <v>85.235038757324219</v>
      </c>
      <c r="H288" s="30">
        <v>86.267631530761719</v>
      </c>
      <c r="I288" s="1">
        <v>456</v>
      </c>
      <c r="J288" s="1" t="s">
        <v>3981</v>
      </c>
      <c r="K288" s="1">
        <v>6</v>
      </c>
      <c r="L288" t="s">
        <v>3836</v>
      </c>
      <c r="M288" t="s">
        <v>3914</v>
      </c>
      <c r="N288" t="s">
        <v>3916</v>
      </c>
      <c r="O288" t="s">
        <v>3923</v>
      </c>
      <c r="P288" s="148">
        <v>0.57466065883636475</v>
      </c>
      <c r="Q288" s="30">
        <v>48.791058399999997</v>
      </c>
      <c r="R288" s="30">
        <v>362.89593505859381</v>
      </c>
      <c r="S288" s="1">
        <v>329</v>
      </c>
      <c r="T288" s="1">
        <v>78</v>
      </c>
      <c r="U288" s="148">
        <v>0.23708206415176389</v>
      </c>
      <c r="V288" s="148">
        <v>0.3571428656578064</v>
      </c>
      <c r="W288" s="149">
        <v>46.792946909999998</v>
      </c>
      <c r="X288" s="149"/>
      <c r="Y288" s="1">
        <v>78</v>
      </c>
      <c r="Z288" s="30">
        <v>79.785079956054688</v>
      </c>
      <c r="AA288" s="148">
        <v>0.53100000000000003</v>
      </c>
      <c r="AB288" s="30">
        <v>48.3</v>
      </c>
      <c r="AC288" s="30">
        <v>357.4</v>
      </c>
      <c r="AD288" s="30">
        <v>75.454696655273438</v>
      </c>
      <c r="AE288" s="148">
        <v>0.39700000000000002</v>
      </c>
      <c r="AF288" s="30">
        <v>46.75</v>
      </c>
      <c r="AG288" s="30">
        <v>301.39999999999998</v>
      </c>
      <c r="AH288" s="30"/>
      <c r="AI288" s="148"/>
      <c r="AJ288" s="30"/>
      <c r="AK288" s="30"/>
      <c r="AL288" s="30"/>
      <c r="AM288" s="148"/>
      <c r="AN288" s="30"/>
      <c r="AO288" s="30"/>
      <c r="AP288" s="148">
        <v>0.48416289687156677</v>
      </c>
      <c r="AQ288" s="30">
        <v>50.156260600000003</v>
      </c>
      <c r="AR288" s="30">
        <v>330.31674194335938</v>
      </c>
      <c r="AS288" s="30">
        <v>329</v>
      </c>
      <c r="AT288" s="30">
        <v>78</v>
      </c>
      <c r="AU288" s="148">
        <v>0.23708206415176389</v>
      </c>
      <c r="AV288" s="30">
        <v>86.267631530761719</v>
      </c>
      <c r="AW288" s="148">
        <v>0.3333333432674408</v>
      </c>
      <c r="AX288" s="30">
        <v>50.718288809999997</v>
      </c>
      <c r="AY288" s="30"/>
      <c r="AZ288" s="30">
        <v>78</v>
      </c>
      <c r="BA288" s="30">
        <v>87.412979125976563</v>
      </c>
      <c r="BB288" s="148">
        <v>0.54500000000000004</v>
      </c>
      <c r="BC288" s="30">
        <v>51.18</v>
      </c>
      <c r="BD288" s="30">
        <v>348.4</v>
      </c>
      <c r="BE288" s="30">
        <v>89.519683837890625</v>
      </c>
      <c r="BF288" s="147">
        <v>0.42499999999999999</v>
      </c>
      <c r="BG288" s="30">
        <v>52.21</v>
      </c>
      <c r="BH288" s="30">
        <v>327.39999999999998</v>
      </c>
      <c r="BI288" s="30"/>
      <c r="BJ288" s="148"/>
      <c r="BK288" s="30"/>
      <c r="BL288" s="30"/>
      <c r="BM288" s="30"/>
      <c r="BN288" s="148"/>
      <c r="BO288" s="30"/>
      <c r="BP288" s="30"/>
      <c r="BQ288" s="148">
        <v>1.2999999999999999E-2</v>
      </c>
      <c r="BR288" s="148">
        <v>0.05</v>
      </c>
      <c r="BS288" s="148"/>
      <c r="BT288" s="148">
        <v>0.91</v>
      </c>
      <c r="BU288" s="148">
        <v>1.2999999999999999E-2</v>
      </c>
      <c r="BV288" s="148">
        <v>1.30000002682209E-2</v>
      </c>
      <c r="BW288" s="148"/>
      <c r="BX288" s="148">
        <v>6.8000000000000005E-2</v>
      </c>
      <c r="BY288" s="148">
        <v>7.2000000000000008E-2</v>
      </c>
      <c r="BZ288" s="1"/>
      <c r="CA288" s="150">
        <v>9910.009765625</v>
      </c>
      <c r="CB288" s="150">
        <v>10057.41</v>
      </c>
      <c r="CC288" s="124" t="s">
        <v>4184</v>
      </c>
      <c r="CD288" t="s">
        <v>4634</v>
      </c>
    </row>
    <row r="289" spans="1:82" x14ac:dyDescent="0.3">
      <c r="A289" s="1">
        <v>240874040</v>
      </c>
      <c r="B289" s="124" t="s">
        <v>4184</v>
      </c>
      <c r="C289" t="s">
        <v>104</v>
      </c>
      <c r="D289" t="s">
        <v>831</v>
      </c>
      <c r="E289" s="30">
        <v>88.610565185546875</v>
      </c>
      <c r="F289" s="30">
        <v>87.8941650390625</v>
      </c>
      <c r="G289" s="30">
        <v>91.73577880859375</v>
      </c>
      <c r="H289" s="30">
        <v>91.355384826660156</v>
      </c>
      <c r="I289" s="1">
        <v>422</v>
      </c>
      <c r="J289" s="1" t="s">
        <v>3981</v>
      </c>
      <c r="K289" s="1">
        <v>6</v>
      </c>
      <c r="L289" t="s">
        <v>3836</v>
      </c>
      <c r="M289" t="s">
        <v>3914</v>
      </c>
      <c r="N289" t="s">
        <v>3916</v>
      </c>
      <c r="O289" t="s">
        <v>3923</v>
      </c>
      <c r="P289" s="148">
        <v>0.60330575704574585</v>
      </c>
      <c r="Q289" s="30">
        <v>51.459638920000003</v>
      </c>
      <c r="R289" s="30">
        <v>380.165283203125</v>
      </c>
      <c r="S289" s="1">
        <v>340</v>
      </c>
      <c r="T289" s="1">
        <v>73</v>
      </c>
      <c r="U289" s="148">
        <v>0.21470588445663449</v>
      </c>
      <c r="V289" s="148">
        <v>0.27906978130340582</v>
      </c>
      <c r="W289" s="149">
        <v>51.15014592</v>
      </c>
      <c r="X289" s="149"/>
      <c r="Y289" s="1">
        <v>73</v>
      </c>
      <c r="Z289" s="30">
        <v>87.941551208496094</v>
      </c>
      <c r="AA289" s="148">
        <v>0.57600000000000007</v>
      </c>
      <c r="AB289" s="30">
        <v>51</v>
      </c>
      <c r="AC289" s="30">
        <v>373.2</v>
      </c>
      <c r="AD289" s="30">
        <v>90.357322692871094</v>
      </c>
      <c r="AE289" s="148">
        <v>0.42599999999999999</v>
      </c>
      <c r="AF289" s="30">
        <v>51.81</v>
      </c>
      <c r="AG289" s="30">
        <v>340.7</v>
      </c>
      <c r="AH289" s="30">
        <v>82.708587646484375</v>
      </c>
      <c r="AI289" s="148">
        <v>0.58200000000000007</v>
      </c>
      <c r="AJ289" s="30">
        <v>49.283414309999998</v>
      </c>
      <c r="AK289" s="30">
        <v>366.1</v>
      </c>
      <c r="AL289" s="30">
        <v>83.14068603515625</v>
      </c>
      <c r="AM289" s="148">
        <v>0.42</v>
      </c>
      <c r="AN289" s="30">
        <v>49.370309200000001</v>
      </c>
      <c r="AO289" s="30">
        <v>321.3</v>
      </c>
      <c r="AP289" s="148">
        <v>0.67489713430404663</v>
      </c>
      <c r="AQ289" s="30">
        <v>54.22264989</v>
      </c>
      <c r="AR289" s="30">
        <v>374.485595703125</v>
      </c>
      <c r="AS289" s="30">
        <v>338</v>
      </c>
      <c r="AT289" s="30">
        <v>72</v>
      </c>
      <c r="AU289" s="148">
        <v>0.21470588445663449</v>
      </c>
      <c r="AV289" s="30">
        <v>91.355384826660156</v>
      </c>
      <c r="AW289" s="148">
        <v>0.27906978130340582</v>
      </c>
      <c r="AX289" s="30">
        <v>53.634165860000003</v>
      </c>
      <c r="AY289" s="30"/>
      <c r="AZ289" s="30">
        <v>72</v>
      </c>
      <c r="BA289" s="30">
        <v>86.175788879394531</v>
      </c>
      <c r="BB289" s="148">
        <v>0.65200000000000002</v>
      </c>
      <c r="BC289" s="30">
        <v>50.58</v>
      </c>
      <c r="BD289" s="30">
        <v>376.2</v>
      </c>
      <c r="BE289" s="30">
        <v>86.273757934570313</v>
      </c>
      <c r="BF289" s="147">
        <v>0.51900000000000002</v>
      </c>
      <c r="BG289" s="30">
        <v>50.61</v>
      </c>
      <c r="BH289" s="30">
        <v>337</v>
      </c>
      <c r="BI289" s="30">
        <v>82.647605895996094</v>
      </c>
      <c r="BJ289" s="148">
        <v>0.51</v>
      </c>
      <c r="BK289" s="30">
        <v>48.886061509999998</v>
      </c>
      <c r="BL289" s="30">
        <v>338.9</v>
      </c>
      <c r="BM289" s="30">
        <v>80.305145263671875</v>
      </c>
      <c r="BN289" s="148">
        <v>0.33100000000000002</v>
      </c>
      <c r="BO289" s="30">
        <v>47.663694589999999</v>
      </c>
      <c r="BP289" s="30">
        <v>289.89999999999998</v>
      </c>
      <c r="BQ289" s="148"/>
      <c r="BR289" s="148">
        <v>5.7000000000000002E-2</v>
      </c>
      <c r="BS289" s="148"/>
      <c r="BT289" s="148">
        <v>0.9</v>
      </c>
      <c r="BU289" s="148">
        <v>3.1E-2</v>
      </c>
      <c r="BV289" s="148">
        <v>1.200000010430813E-2</v>
      </c>
      <c r="BW289" s="148"/>
      <c r="BX289" s="148">
        <v>6.9000000000000006E-2</v>
      </c>
      <c r="BY289" s="148">
        <v>8.7000000000000008E-2</v>
      </c>
      <c r="BZ289" s="1"/>
      <c r="CA289" s="150">
        <v>9973.0703125</v>
      </c>
      <c r="CB289" s="150">
        <v>10467.629999999999</v>
      </c>
      <c r="CC289" s="124" t="s">
        <v>4184</v>
      </c>
      <c r="CD289" t="s">
        <v>4634</v>
      </c>
    </row>
    <row r="290" spans="1:82" x14ac:dyDescent="0.3">
      <c r="A290" s="1">
        <v>240893000</v>
      </c>
      <c r="B290" s="124" t="s">
        <v>4185</v>
      </c>
      <c r="C290" t="s">
        <v>105</v>
      </c>
      <c r="D290" t="s">
        <v>832</v>
      </c>
      <c r="E290" s="30">
        <v>79.433891296386719</v>
      </c>
      <c r="F290" s="30">
        <v>79.207298278808594</v>
      </c>
      <c r="G290" s="30">
        <v>80.17449951171875</v>
      </c>
      <c r="H290" s="30">
        <v>81.036575317382813</v>
      </c>
      <c r="I290" s="1">
        <v>613</v>
      </c>
      <c r="J290" s="1">
        <v>6</v>
      </c>
      <c r="K290" s="1">
        <v>8</v>
      </c>
      <c r="L290" t="s">
        <v>3836</v>
      </c>
      <c r="M290" t="s">
        <v>3914</v>
      </c>
      <c r="N290" t="s">
        <v>3919</v>
      </c>
      <c r="O290" t="s">
        <v>3923</v>
      </c>
      <c r="P290" s="148">
        <v>0.32646048069000239</v>
      </c>
      <c r="Q290" s="30">
        <v>47.642482569999999</v>
      </c>
      <c r="R290" s="30">
        <v>311.51202392578131</v>
      </c>
      <c r="S290" s="1">
        <v>1179</v>
      </c>
      <c r="T290" s="1">
        <v>651</v>
      </c>
      <c r="U290" s="148">
        <v>0.55216282606124878</v>
      </c>
      <c r="V290" s="148">
        <v>0.2327868789434433</v>
      </c>
      <c r="W290" s="149">
        <v>47.550806870000002</v>
      </c>
      <c r="X290" s="149">
        <v>279.672119140625</v>
      </c>
      <c r="Y290" s="1">
        <v>651</v>
      </c>
      <c r="Z290" s="30">
        <v>73.441146850585938</v>
      </c>
      <c r="AA290" s="148">
        <v>0.35499999999999998</v>
      </c>
      <c r="AB290" s="30">
        <v>46.2</v>
      </c>
      <c r="AC290" s="30">
        <v>301.8</v>
      </c>
      <c r="AD290" s="30">
        <v>74.571144104003906</v>
      </c>
      <c r="AE290" s="148">
        <v>0.246</v>
      </c>
      <c r="AF290" s="30">
        <v>46.45</v>
      </c>
      <c r="AG290" s="30">
        <v>268.2</v>
      </c>
      <c r="AH290" s="30">
        <v>78.442100524902344</v>
      </c>
      <c r="AI290" s="148">
        <v>0.37200000000000011</v>
      </c>
      <c r="AJ290" s="30">
        <v>47.870294800000003</v>
      </c>
      <c r="AK290" s="30">
        <v>310.5</v>
      </c>
      <c r="AL290" s="30">
        <v>79.942962646484375</v>
      </c>
      <c r="AM290" s="148">
        <v>0.30599999999999999</v>
      </c>
      <c r="AN290" s="30">
        <v>48.282130019999997</v>
      </c>
      <c r="AO290" s="30">
        <v>293.39999999999998</v>
      </c>
      <c r="AP290" s="148">
        <v>0.2164948433637619</v>
      </c>
      <c r="AQ290" s="30">
        <v>46.990760569999999</v>
      </c>
      <c r="AR290" s="30">
        <v>254.63917541503909</v>
      </c>
      <c r="AS290" s="30">
        <v>1180</v>
      </c>
      <c r="AT290" s="30">
        <v>652</v>
      </c>
      <c r="AU290" s="148">
        <v>0.55216282606124878</v>
      </c>
      <c r="AV290" s="30">
        <v>81.036575317382813</v>
      </c>
      <c r="AW290" s="148">
        <v>0.10491803288459781</v>
      </c>
      <c r="AX290" s="30">
        <v>47.720284710000001</v>
      </c>
      <c r="AY290" s="30">
        <v>220.6557312011719</v>
      </c>
      <c r="AZ290" s="30">
        <v>652</v>
      </c>
      <c r="BA290" s="30">
        <v>80.670295715332031</v>
      </c>
      <c r="BB290" s="148">
        <v>0.27400000000000002</v>
      </c>
      <c r="BC290" s="30">
        <v>47.91</v>
      </c>
      <c r="BD290" s="30">
        <v>273.3</v>
      </c>
      <c r="BE290" s="30">
        <v>80.917976379394531</v>
      </c>
      <c r="BF290" s="147">
        <v>0.17899999999999999</v>
      </c>
      <c r="BG290" s="30">
        <v>47.97</v>
      </c>
      <c r="BH290" s="30">
        <v>236.6</v>
      </c>
      <c r="BI290" s="30">
        <v>80.92803955078125</v>
      </c>
      <c r="BJ290" s="148">
        <v>0.29099999999999998</v>
      </c>
      <c r="BK290" s="30">
        <v>48.048421509999997</v>
      </c>
      <c r="BL290" s="30">
        <v>277.3</v>
      </c>
      <c r="BM290" s="30">
        <v>81.670074462890625</v>
      </c>
      <c r="BN290" s="148">
        <v>0.193</v>
      </c>
      <c r="BO290" s="30">
        <v>48.343939429999999</v>
      </c>
      <c r="BP290" s="30">
        <v>244.3</v>
      </c>
      <c r="BQ290" s="148">
        <v>1.4999999999999999E-2</v>
      </c>
      <c r="BR290" s="148">
        <v>4.5999999999999999E-2</v>
      </c>
      <c r="BS290" s="148">
        <v>0.01</v>
      </c>
      <c r="BT290" s="148">
        <v>0.879</v>
      </c>
      <c r="BU290" s="148">
        <v>4.5999999999999999E-2</v>
      </c>
      <c r="BV290" s="148">
        <v>4.999999888241291E-3</v>
      </c>
      <c r="BW290" s="148"/>
      <c r="BX290" s="148">
        <v>0.14000000000000001</v>
      </c>
      <c r="BY290" s="148">
        <v>0.441</v>
      </c>
      <c r="BZ290" s="1"/>
      <c r="CA290" s="150">
        <v>9231.0498046875</v>
      </c>
      <c r="CB290" s="150">
        <v>9729.7900000000009</v>
      </c>
      <c r="CC290" s="124" t="s">
        <v>4185</v>
      </c>
      <c r="CD290" t="s">
        <v>4633</v>
      </c>
    </row>
    <row r="291" spans="1:82" x14ac:dyDescent="0.3">
      <c r="A291" s="1">
        <v>240894020</v>
      </c>
      <c r="B291" s="124" t="s">
        <v>4185</v>
      </c>
      <c r="C291" t="s">
        <v>105</v>
      </c>
      <c r="D291" t="s">
        <v>833</v>
      </c>
      <c r="E291" s="30">
        <v>90.049476623535156</v>
      </c>
      <c r="F291" s="30">
        <v>88.051582336425781</v>
      </c>
      <c r="G291" s="30">
        <v>88.399917602539063</v>
      </c>
      <c r="H291" s="30">
        <v>87.559486389160156</v>
      </c>
      <c r="I291" s="1">
        <v>205</v>
      </c>
      <c r="J291" s="1" t="s">
        <v>3981</v>
      </c>
      <c r="K291" s="1">
        <v>5</v>
      </c>
      <c r="L291" t="s">
        <v>3836</v>
      </c>
      <c r="M291" t="s">
        <v>3914</v>
      </c>
      <c r="N291" t="s">
        <v>3919</v>
      </c>
      <c r="O291" t="s">
        <v>3923</v>
      </c>
      <c r="P291" s="148">
        <v>0.5</v>
      </c>
      <c r="Q291" s="30">
        <v>52.058172089999999</v>
      </c>
      <c r="R291" s="30">
        <v>352.41934204101563</v>
      </c>
      <c r="S291" s="1">
        <v>132</v>
      </c>
      <c r="T291" s="1">
        <v>66</v>
      </c>
      <c r="U291" s="148">
        <v>0.5</v>
      </c>
      <c r="V291" s="148">
        <v>0.3571428656578064</v>
      </c>
      <c r="W291" s="149">
        <v>51.215368900000001</v>
      </c>
      <c r="X291" s="149">
        <v>330.35714721679688</v>
      </c>
      <c r="Y291" s="1">
        <v>66</v>
      </c>
      <c r="Z291" s="30">
        <v>88.243644714355469</v>
      </c>
      <c r="AA291" s="148">
        <v>0.58799999999999997</v>
      </c>
      <c r="AB291" s="30">
        <v>51.1</v>
      </c>
      <c r="AC291" s="30">
        <v>366.4</v>
      </c>
      <c r="AD291" s="30">
        <v>84.820381164550781</v>
      </c>
      <c r="AE291" s="148">
        <v>0.42899999999999999</v>
      </c>
      <c r="AF291" s="30">
        <v>49.93</v>
      </c>
      <c r="AG291" s="30">
        <v>322.2</v>
      </c>
      <c r="AH291" s="30">
        <v>82.822196960449219</v>
      </c>
      <c r="AI291" s="148">
        <v>0.53299999999999992</v>
      </c>
      <c r="AJ291" s="30">
        <v>49.321043119999999</v>
      </c>
      <c r="AK291" s="30">
        <v>347.5</v>
      </c>
      <c r="AL291" s="30">
        <v>79.754302978515625</v>
      </c>
      <c r="AM291" s="148">
        <v>0.371</v>
      </c>
      <c r="AN291" s="30">
        <v>48.217927549999999</v>
      </c>
      <c r="AO291" s="30">
        <v>310</v>
      </c>
      <c r="AP291" s="148">
        <v>0.49593496322631841</v>
      </c>
      <c r="AQ291" s="30">
        <v>52.135977400000002</v>
      </c>
      <c r="AR291" s="30">
        <v>332.52032470703131</v>
      </c>
      <c r="AS291" s="30">
        <v>132</v>
      </c>
      <c r="AT291" s="30">
        <v>66</v>
      </c>
      <c r="AU291" s="148">
        <v>0.5</v>
      </c>
      <c r="AV291" s="30">
        <v>87.559486389160156</v>
      </c>
      <c r="AW291" s="148">
        <v>0.43636363744735718</v>
      </c>
      <c r="AX291" s="30">
        <v>51.458674729999998</v>
      </c>
      <c r="AY291" s="30">
        <v>320</v>
      </c>
      <c r="AZ291" s="30">
        <v>66</v>
      </c>
      <c r="BA291" s="30">
        <v>83.020957946777344</v>
      </c>
      <c r="BB291" s="148">
        <v>0.53799999999999992</v>
      </c>
      <c r="BC291" s="30">
        <v>49.05</v>
      </c>
      <c r="BD291" s="30">
        <v>350.4</v>
      </c>
      <c r="BE291" s="30">
        <v>81.993194580078125</v>
      </c>
      <c r="BF291" s="147">
        <v>0.41299999999999998</v>
      </c>
      <c r="BG291" s="30">
        <v>48.5</v>
      </c>
      <c r="BH291" s="30">
        <v>307.89999999999998</v>
      </c>
      <c r="BI291" s="30">
        <v>81.470458984375</v>
      </c>
      <c r="BJ291" s="148">
        <v>0.54200000000000004</v>
      </c>
      <c r="BK291" s="30">
        <v>48.312644200000001</v>
      </c>
      <c r="BL291" s="30">
        <v>330.8</v>
      </c>
      <c r="BM291" s="30">
        <v>81.437965393066406</v>
      </c>
      <c r="BN291" s="148">
        <v>0.41399999999999998</v>
      </c>
      <c r="BO291" s="30">
        <v>48.228259940000001</v>
      </c>
      <c r="BP291" s="30">
        <v>291.39999999999998</v>
      </c>
      <c r="BQ291" s="148"/>
      <c r="BR291" s="148">
        <v>5.8999999999999997E-2</v>
      </c>
      <c r="BS291" s="148"/>
      <c r="BT291" s="148">
        <v>0.878</v>
      </c>
      <c r="BU291" s="148">
        <v>3.4000000000000002E-2</v>
      </c>
      <c r="BV291" s="148">
        <v>2.899999916553497E-2</v>
      </c>
      <c r="BW291" s="148"/>
      <c r="BX291" s="148">
        <v>9.8000000000000004E-2</v>
      </c>
      <c r="BY291" s="148">
        <v>0.374</v>
      </c>
      <c r="BZ291" s="1"/>
      <c r="CA291" s="150">
        <v>11107.3701171875</v>
      </c>
      <c r="CB291" s="150">
        <v>12089.09</v>
      </c>
      <c r="CC291" s="124" t="s">
        <v>4185</v>
      </c>
      <c r="CD291" t="s">
        <v>4634</v>
      </c>
    </row>
    <row r="292" spans="1:82" x14ac:dyDescent="0.3">
      <c r="A292" s="1">
        <v>240894040</v>
      </c>
      <c r="B292" s="124" t="s">
        <v>4185</v>
      </c>
      <c r="C292" t="s">
        <v>105</v>
      </c>
      <c r="D292" t="s">
        <v>834</v>
      </c>
      <c r="E292" s="30">
        <v>89.164176940917969</v>
      </c>
      <c r="F292" s="30">
        <v>88.077262878417969</v>
      </c>
      <c r="G292" s="30">
        <v>90.947906494140625</v>
      </c>
      <c r="H292" s="30">
        <v>89.509468078613281</v>
      </c>
      <c r="I292" s="1">
        <v>406</v>
      </c>
      <c r="J292" s="1" t="s">
        <v>3981</v>
      </c>
      <c r="K292" s="1">
        <v>5</v>
      </c>
      <c r="L292" t="s">
        <v>3836</v>
      </c>
      <c r="M292" t="s">
        <v>3914</v>
      </c>
      <c r="N292" t="s">
        <v>3919</v>
      </c>
      <c r="O292" t="s">
        <v>3923</v>
      </c>
      <c r="P292" s="148">
        <v>0.4166666567325592</v>
      </c>
      <c r="Q292" s="30">
        <v>51.68991982</v>
      </c>
      <c r="R292" s="30">
        <v>326.38888549804688</v>
      </c>
      <c r="S292" s="1">
        <v>185</v>
      </c>
      <c r="T292" s="1">
        <v>126</v>
      </c>
      <c r="U292" s="148">
        <v>0.68108105659484863</v>
      </c>
      <c r="V292" s="148">
        <v>0.31297710537910461</v>
      </c>
      <c r="W292" s="149">
        <v>51.226010279999997</v>
      </c>
      <c r="X292" s="149">
        <v>298.47329711914063</v>
      </c>
      <c r="Y292" s="1">
        <v>126</v>
      </c>
      <c r="Z292" s="30">
        <v>89.754104614257813</v>
      </c>
      <c r="AA292" s="148">
        <v>0.38300000000000001</v>
      </c>
      <c r="AB292" s="30">
        <v>51.6</v>
      </c>
      <c r="AC292" s="30">
        <v>315.39999999999998</v>
      </c>
      <c r="AD292" s="30">
        <v>88.943634033203125</v>
      </c>
      <c r="AE292" s="148">
        <v>0.26600000000000001</v>
      </c>
      <c r="AF292" s="30">
        <v>51.33</v>
      </c>
      <c r="AG292" s="30">
        <v>278.89999999999998</v>
      </c>
      <c r="AH292" s="30">
        <v>86.700447082519531</v>
      </c>
      <c r="AI292" s="148">
        <v>0.46</v>
      </c>
      <c r="AJ292" s="30">
        <v>50.605572600000002</v>
      </c>
      <c r="AK292" s="30">
        <v>328</v>
      </c>
      <c r="AL292" s="30">
        <v>87.295265197753906</v>
      </c>
      <c r="AM292" s="148">
        <v>0.39300000000000002</v>
      </c>
      <c r="AN292" s="30">
        <v>50.784106100000002</v>
      </c>
      <c r="AO292" s="30">
        <v>308.7</v>
      </c>
      <c r="AP292" s="148">
        <v>0.35185185074806208</v>
      </c>
      <c r="AQ292" s="30">
        <v>53.729814570000002</v>
      </c>
      <c r="AR292" s="30">
        <v>286.57406616210938</v>
      </c>
      <c r="AS292" s="30">
        <v>185</v>
      </c>
      <c r="AT292" s="30">
        <v>126</v>
      </c>
      <c r="AU292" s="148">
        <v>0.68108105659484863</v>
      </c>
      <c r="AV292" s="30">
        <v>89.509468078613281</v>
      </c>
      <c r="AW292" s="148">
        <v>0.2366412281990051</v>
      </c>
      <c r="AX292" s="30">
        <v>52.576240689999999</v>
      </c>
      <c r="AY292" s="30">
        <v>246.56488037109381</v>
      </c>
      <c r="AZ292" s="30">
        <v>126</v>
      </c>
      <c r="BA292" s="30">
        <v>82.979721069335938</v>
      </c>
      <c r="BB292" s="148">
        <v>0.36199999999999999</v>
      </c>
      <c r="BC292" s="30">
        <v>49.03</v>
      </c>
      <c r="BD292" s="30">
        <v>288.8</v>
      </c>
      <c r="BE292" s="30">
        <v>83.169837951660156</v>
      </c>
      <c r="BF292" s="147">
        <v>0.23400000000000001</v>
      </c>
      <c r="BG292" s="30">
        <v>49.08</v>
      </c>
      <c r="BH292" s="30">
        <v>249.2</v>
      </c>
      <c r="BI292" s="30">
        <v>82.860832214355469</v>
      </c>
      <c r="BJ292" s="148">
        <v>0.41199999999999998</v>
      </c>
      <c r="BK292" s="30">
        <v>48.989928159999998</v>
      </c>
      <c r="BL292" s="30">
        <v>309.5</v>
      </c>
      <c r="BM292" s="30">
        <v>83.495620727539063</v>
      </c>
      <c r="BN292" s="148">
        <v>0.35299999999999998</v>
      </c>
      <c r="BO292" s="30">
        <v>49.253742920000001</v>
      </c>
      <c r="BP292" s="30">
        <v>288</v>
      </c>
      <c r="BQ292" s="148">
        <v>2.5000000000000001E-2</v>
      </c>
      <c r="BR292" s="148">
        <v>6.2E-2</v>
      </c>
      <c r="BS292" s="148"/>
      <c r="BT292" s="148">
        <v>0.86899999999999999</v>
      </c>
      <c r="BU292" s="148">
        <v>3.4000000000000002E-2</v>
      </c>
      <c r="BV292" s="148">
        <v>9.9999997764825821E-3</v>
      </c>
      <c r="BW292" s="148"/>
      <c r="BX292" s="148">
        <v>0.126</v>
      </c>
      <c r="BY292" s="148">
        <v>0.57100000000000006</v>
      </c>
      <c r="BZ292" s="1"/>
      <c r="CA292" s="150">
        <v>10791.5302734375</v>
      </c>
      <c r="CB292" s="150">
        <v>11719.36</v>
      </c>
      <c r="CC292" s="124" t="s">
        <v>4185</v>
      </c>
      <c r="CD292" t="s">
        <v>4634</v>
      </c>
    </row>
    <row r="293" spans="1:82" x14ac:dyDescent="0.3">
      <c r="A293" s="1">
        <v>240894080</v>
      </c>
      <c r="B293" s="124" t="s">
        <v>4185</v>
      </c>
      <c r="C293" t="s">
        <v>105</v>
      </c>
      <c r="D293" t="s">
        <v>835</v>
      </c>
      <c r="E293" s="30">
        <v>86.949577331542969</v>
      </c>
      <c r="F293" s="30">
        <v>87.374496459960938</v>
      </c>
      <c r="G293" s="30">
        <v>88.053024291992188</v>
      </c>
      <c r="H293" s="30">
        <v>86.512992858886719</v>
      </c>
      <c r="I293" s="1">
        <v>483</v>
      </c>
      <c r="J293" s="1" t="s">
        <v>4733</v>
      </c>
      <c r="K293" s="1">
        <v>5</v>
      </c>
      <c r="L293" t="s">
        <v>3836</v>
      </c>
      <c r="M293" t="s">
        <v>3914</v>
      </c>
      <c r="N293" t="s">
        <v>3919</v>
      </c>
      <c r="O293" t="s">
        <v>3923</v>
      </c>
      <c r="P293" s="148">
        <v>0.40178570151329041</v>
      </c>
      <c r="Q293" s="30">
        <v>50.76872899</v>
      </c>
      <c r="R293" s="30">
        <v>314.73214721679688</v>
      </c>
      <c r="S293" s="1">
        <v>261</v>
      </c>
      <c r="T293" s="1">
        <v>154</v>
      </c>
      <c r="U293" s="148">
        <v>0.59003829956054688</v>
      </c>
      <c r="V293" s="148">
        <v>0.28333333134651179</v>
      </c>
      <c r="W293" s="149">
        <v>50.934823940000001</v>
      </c>
      <c r="X293" s="149">
        <v>279.16665649414063</v>
      </c>
      <c r="Y293" s="1">
        <v>154</v>
      </c>
      <c r="Z293" s="30">
        <v>83.108085632324219</v>
      </c>
      <c r="AA293" s="148">
        <v>0.39400000000000002</v>
      </c>
      <c r="AB293" s="30">
        <v>49.4</v>
      </c>
      <c r="AC293" s="30">
        <v>313.8</v>
      </c>
      <c r="AD293" s="30">
        <v>82.876564025878906</v>
      </c>
      <c r="AE293" s="148">
        <v>0.311</v>
      </c>
      <c r="AF293" s="30">
        <v>49.27</v>
      </c>
      <c r="AG293" s="30">
        <v>280.39999999999998</v>
      </c>
      <c r="AH293" s="30">
        <v>82.49310302734375</v>
      </c>
      <c r="AI293" s="148">
        <v>0.40200000000000002</v>
      </c>
      <c r="AJ293" s="30">
        <v>49.212041419999998</v>
      </c>
      <c r="AK293" s="30">
        <v>326.60000000000002</v>
      </c>
      <c r="AL293" s="30">
        <v>83.279747009277344</v>
      </c>
      <c r="AM293" s="148">
        <v>0.29899999999999999</v>
      </c>
      <c r="AN293" s="30">
        <v>49.417630719999998</v>
      </c>
      <c r="AO293" s="30">
        <v>300</v>
      </c>
      <c r="AP293" s="148">
        <v>0.38288289308547968</v>
      </c>
      <c r="AQ293" s="30">
        <v>51.918988839999997</v>
      </c>
      <c r="AR293" s="30">
        <v>297.29730224609381</v>
      </c>
      <c r="AS293" s="30">
        <v>260</v>
      </c>
      <c r="AT293" s="30">
        <v>153</v>
      </c>
      <c r="AU293" s="148">
        <v>0.59003829956054688</v>
      </c>
      <c r="AV293" s="30">
        <v>86.512992858886719</v>
      </c>
      <c r="AW293" s="148">
        <v>0.29661017656326288</v>
      </c>
      <c r="AX293" s="30">
        <v>50.858909109999999</v>
      </c>
      <c r="AY293" s="30">
        <v>259.322021484375</v>
      </c>
      <c r="AZ293" s="30">
        <v>153</v>
      </c>
      <c r="BA293" s="30">
        <v>81.30950927734375</v>
      </c>
      <c r="BB293" s="148">
        <v>0.35</v>
      </c>
      <c r="BC293" s="30">
        <v>48.22</v>
      </c>
      <c r="BD293" s="30">
        <v>290.60000000000002</v>
      </c>
      <c r="BE293" s="30">
        <v>81.912040710449219</v>
      </c>
      <c r="BF293" s="147">
        <v>0.25</v>
      </c>
      <c r="BG293" s="30">
        <v>48.46</v>
      </c>
      <c r="BH293" s="30">
        <v>256.10000000000002</v>
      </c>
      <c r="BI293" s="30">
        <v>81.973365783691406</v>
      </c>
      <c r="BJ293" s="148">
        <v>0.434</v>
      </c>
      <c r="BK293" s="30">
        <v>48.557622809999998</v>
      </c>
      <c r="BL293" s="30">
        <v>317.60000000000002</v>
      </c>
      <c r="BM293" s="30">
        <v>82.576950073242188</v>
      </c>
      <c r="BN293" s="148">
        <v>0.318</v>
      </c>
      <c r="BO293" s="30">
        <v>48.795900510000003</v>
      </c>
      <c r="BP293" s="30">
        <v>284.39999999999998</v>
      </c>
      <c r="BQ293" s="148">
        <v>1.2E-2</v>
      </c>
      <c r="BR293" s="148">
        <v>0.05</v>
      </c>
      <c r="BS293" s="148"/>
      <c r="BT293" s="148">
        <v>0.86499999999999999</v>
      </c>
      <c r="BU293" s="148">
        <v>6.4000000000000001E-2</v>
      </c>
      <c r="BV293" s="148">
        <v>8.0000003799796104E-3</v>
      </c>
      <c r="BW293" s="148"/>
      <c r="BX293" s="148">
        <v>0.16600000000000001</v>
      </c>
      <c r="BY293" s="148">
        <v>0.47799999999999998</v>
      </c>
      <c r="BZ293" s="1"/>
      <c r="CA293" s="150">
        <v>10013.6103515625</v>
      </c>
      <c r="CB293" s="150">
        <v>10735.1</v>
      </c>
      <c r="CC293" s="124" t="s">
        <v>4185</v>
      </c>
      <c r="CD293" t="s">
        <v>4634</v>
      </c>
    </row>
    <row r="294" spans="1:82" x14ac:dyDescent="0.3">
      <c r="A294" s="1">
        <v>240903050</v>
      </c>
      <c r="B294" s="124" t="s">
        <v>4186</v>
      </c>
      <c r="C294" t="s">
        <v>106</v>
      </c>
      <c r="D294" t="s">
        <v>836</v>
      </c>
      <c r="E294" s="30">
        <v>83.228713989257813</v>
      </c>
      <c r="F294" s="30">
        <v>83.108726501464844</v>
      </c>
      <c r="G294" s="30">
        <v>77.225288391113281</v>
      </c>
      <c r="H294" s="30">
        <v>78.125205993652344</v>
      </c>
      <c r="I294" s="1">
        <v>679</v>
      </c>
      <c r="J294" s="1">
        <v>6</v>
      </c>
      <c r="K294" s="1">
        <v>8</v>
      </c>
      <c r="L294" t="s">
        <v>3836</v>
      </c>
      <c r="M294" t="s">
        <v>3914</v>
      </c>
      <c r="N294" t="s">
        <v>3919</v>
      </c>
      <c r="O294" t="s">
        <v>3922</v>
      </c>
      <c r="P294" s="148">
        <v>0.51838237047195435</v>
      </c>
      <c r="Q294" s="30">
        <v>49.220986250000003</v>
      </c>
      <c r="R294" s="30">
        <v>352.38970947265631</v>
      </c>
      <c r="S294" s="1">
        <v>1235</v>
      </c>
      <c r="T294" s="1">
        <v>457</v>
      </c>
      <c r="U294" s="148">
        <v>0.37004047632217407</v>
      </c>
      <c r="V294" s="148">
        <v>0.28947368264198298</v>
      </c>
      <c r="W294" s="149">
        <v>49.1673337</v>
      </c>
      <c r="X294" s="149">
        <v>302.631591796875</v>
      </c>
      <c r="Y294" s="1">
        <v>457</v>
      </c>
      <c r="Z294" s="30">
        <v>84.920639038085938</v>
      </c>
      <c r="AA294" s="148">
        <v>0.629</v>
      </c>
      <c r="AB294" s="30">
        <v>50</v>
      </c>
      <c r="AC294" s="30">
        <v>379</v>
      </c>
      <c r="AD294" s="30">
        <v>82.287521362304688</v>
      </c>
      <c r="AE294" s="148">
        <v>0.434</v>
      </c>
      <c r="AF294" s="30">
        <v>49.07</v>
      </c>
      <c r="AG294" s="30">
        <v>330.6</v>
      </c>
      <c r="AH294" s="30">
        <v>81.150520324707031</v>
      </c>
      <c r="AI294" s="148">
        <v>0.55500000000000005</v>
      </c>
      <c r="AJ294" s="30">
        <v>48.76735961</v>
      </c>
      <c r="AK294" s="30">
        <v>360.4</v>
      </c>
      <c r="AL294" s="30">
        <v>77.254096984863281</v>
      </c>
      <c r="AM294" s="148">
        <v>0.36199999999999999</v>
      </c>
      <c r="AN294" s="30">
        <v>47.367111440000002</v>
      </c>
      <c r="AO294" s="30">
        <v>305.7</v>
      </c>
      <c r="AP294" s="148">
        <v>0.35229358077049261</v>
      </c>
      <c r="AQ294" s="30">
        <v>45.145952010000002</v>
      </c>
      <c r="AR294" s="30">
        <v>300.73394775390631</v>
      </c>
      <c r="AS294" s="30">
        <v>1234</v>
      </c>
      <c r="AT294" s="30">
        <v>458</v>
      </c>
      <c r="AU294" s="148">
        <v>0.37004047632217407</v>
      </c>
      <c r="AV294" s="30">
        <v>78.125205993652344</v>
      </c>
      <c r="AW294" s="148">
        <v>0.18848167359828949</v>
      </c>
      <c r="AX294" s="30">
        <v>46.051727499999998</v>
      </c>
      <c r="AY294" s="30">
        <v>242.40837097167969</v>
      </c>
      <c r="AZ294" s="30">
        <v>458</v>
      </c>
      <c r="BA294" s="30">
        <v>82.154922485351563</v>
      </c>
      <c r="BB294" s="148">
        <v>0.46899999999999997</v>
      </c>
      <c r="BC294" s="30">
        <v>48.63</v>
      </c>
      <c r="BD294" s="30">
        <v>328.5</v>
      </c>
      <c r="BE294" s="30">
        <v>81.628028869628906</v>
      </c>
      <c r="BF294" s="147">
        <v>0.28299999999999997</v>
      </c>
      <c r="BG294" s="30">
        <v>48.32</v>
      </c>
      <c r="BH294" s="30">
        <v>261.89999999999998</v>
      </c>
      <c r="BI294" s="30">
        <v>83.164390563964844</v>
      </c>
      <c r="BJ294" s="148">
        <v>0.47899999999999998</v>
      </c>
      <c r="BK294" s="30">
        <v>49.137796809999998</v>
      </c>
      <c r="BL294" s="30">
        <v>330.7</v>
      </c>
      <c r="BM294" s="30">
        <v>82.107437133789063</v>
      </c>
      <c r="BN294" s="148">
        <v>0.29099999999999998</v>
      </c>
      <c r="BO294" s="30">
        <v>48.561907570000002</v>
      </c>
      <c r="BP294" s="30">
        <v>267.2</v>
      </c>
      <c r="BQ294" s="148">
        <v>5.2999999999999999E-2</v>
      </c>
      <c r="BR294" s="148">
        <v>0.10299999999999999</v>
      </c>
      <c r="BS294" s="148">
        <v>2.4E-2</v>
      </c>
      <c r="BT294" s="148">
        <v>0.754</v>
      </c>
      <c r="BU294" s="148">
        <v>5.6000000000000001E-2</v>
      </c>
      <c r="BV294" s="148">
        <v>9.9999997764825821E-3</v>
      </c>
      <c r="BW294" s="148"/>
      <c r="BX294" s="148">
        <v>0.11899999999999999</v>
      </c>
      <c r="BY294" s="148">
        <v>0.22600000000000001</v>
      </c>
      <c r="BZ294" s="1"/>
      <c r="CA294" s="150">
        <v>10621.58984375</v>
      </c>
      <c r="CB294" s="150">
        <v>11548.53</v>
      </c>
      <c r="CC294" s="124" t="s">
        <v>4186</v>
      </c>
      <c r="CD294" t="s">
        <v>4633</v>
      </c>
    </row>
    <row r="295" spans="1:82" x14ac:dyDescent="0.3">
      <c r="A295" s="1">
        <v>240903070</v>
      </c>
      <c r="B295" s="124" t="s">
        <v>4186</v>
      </c>
      <c r="C295" t="s">
        <v>106</v>
      </c>
      <c r="D295" t="s">
        <v>837</v>
      </c>
      <c r="E295" s="30">
        <v>84.222221374511719</v>
      </c>
      <c r="F295" s="30">
        <v>86.081680297851563</v>
      </c>
      <c r="G295" s="30">
        <v>79.094017028808594</v>
      </c>
      <c r="H295" s="30">
        <v>81.422325134277344</v>
      </c>
      <c r="I295" s="1">
        <v>826</v>
      </c>
      <c r="J295" s="1">
        <v>6</v>
      </c>
      <c r="K295" s="1">
        <v>8</v>
      </c>
      <c r="L295" t="s">
        <v>3836</v>
      </c>
      <c r="M295" t="s">
        <v>3914</v>
      </c>
      <c r="N295" t="s">
        <v>3919</v>
      </c>
      <c r="O295" t="s">
        <v>3922</v>
      </c>
      <c r="P295" s="148">
        <v>0.53542232513427734</v>
      </c>
      <c r="Q295" s="30">
        <v>49.634251239999998</v>
      </c>
      <c r="R295" s="30">
        <v>362.5340576171875</v>
      </c>
      <c r="S295" s="1">
        <v>1499</v>
      </c>
      <c r="T295" s="1">
        <v>415</v>
      </c>
      <c r="U295" s="148">
        <v>0.27685123682022089</v>
      </c>
      <c r="V295" s="148">
        <v>0.34210526943206793</v>
      </c>
      <c r="W295" s="149">
        <v>50.399155810000003</v>
      </c>
      <c r="X295" s="149">
        <v>306.84210205078131</v>
      </c>
      <c r="Y295" s="1">
        <v>415</v>
      </c>
      <c r="Z295" s="30">
        <v>83.108085632324219</v>
      </c>
      <c r="AA295" s="148">
        <v>0.58499999999999996</v>
      </c>
      <c r="AB295" s="30">
        <v>49.4</v>
      </c>
      <c r="AC295" s="30">
        <v>372.9</v>
      </c>
      <c r="AD295" s="30">
        <v>83.318336486816406</v>
      </c>
      <c r="AE295" s="148">
        <v>0.46300000000000002</v>
      </c>
      <c r="AF295" s="30">
        <v>49.42</v>
      </c>
      <c r="AG295" s="30">
        <v>335.9</v>
      </c>
      <c r="AH295" s="30">
        <v>80.330108642578125</v>
      </c>
      <c r="AI295" s="148">
        <v>0.54299999999999993</v>
      </c>
      <c r="AJ295" s="30">
        <v>48.495627900000002</v>
      </c>
      <c r="AK295" s="30">
        <v>356.8</v>
      </c>
      <c r="AL295" s="30">
        <v>80.008087158203125</v>
      </c>
      <c r="AM295" s="148">
        <v>0.379</v>
      </c>
      <c r="AN295" s="30">
        <v>48.304290739999999</v>
      </c>
      <c r="AO295" s="30">
        <v>309.10000000000002</v>
      </c>
      <c r="AP295" s="148">
        <v>0.34013605117797852</v>
      </c>
      <c r="AQ295" s="30">
        <v>46.314891060000001</v>
      </c>
      <c r="AR295" s="30">
        <v>301.2244873046875</v>
      </c>
      <c r="AS295" s="30">
        <v>1500</v>
      </c>
      <c r="AT295" s="30">
        <v>415</v>
      </c>
      <c r="AU295" s="148">
        <v>0.27685123682022089</v>
      </c>
      <c r="AV295" s="30">
        <v>81.422325134277344</v>
      </c>
      <c r="AW295" s="148">
        <v>0.17894737422466281</v>
      </c>
      <c r="AX295" s="30">
        <v>47.941361149999999</v>
      </c>
      <c r="AY295" s="30">
        <v>244.21052551269531</v>
      </c>
      <c r="AZ295" s="30">
        <v>415</v>
      </c>
      <c r="BA295" s="30">
        <v>83.990089416503906</v>
      </c>
      <c r="BB295" s="148">
        <v>0.48099999999999998</v>
      </c>
      <c r="BC295" s="30">
        <v>49.52</v>
      </c>
      <c r="BD295" s="30">
        <v>334.7</v>
      </c>
      <c r="BE295" s="30">
        <v>83.210418701171875</v>
      </c>
      <c r="BF295" s="147">
        <v>0.32800000000000001</v>
      </c>
      <c r="BG295" s="30">
        <v>49.1</v>
      </c>
      <c r="BH295" s="30">
        <v>281</v>
      </c>
      <c r="BI295" s="30">
        <v>83.582359313964844</v>
      </c>
      <c r="BJ295" s="148">
        <v>0.50600000000000001</v>
      </c>
      <c r="BK295" s="30">
        <v>49.341401130000001</v>
      </c>
      <c r="BL295" s="30">
        <v>341</v>
      </c>
      <c r="BM295" s="30">
        <v>82.677978515625</v>
      </c>
      <c r="BN295" s="148">
        <v>0.32900000000000001</v>
      </c>
      <c r="BO295" s="30">
        <v>48.846250050000002</v>
      </c>
      <c r="BP295" s="30">
        <v>282.3</v>
      </c>
      <c r="BQ295" s="148">
        <v>6.5000000000000002E-2</v>
      </c>
      <c r="BR295" s="148">
        <v>0.08</v>
      </c>
      <c r="BS295" s="148">
        <v>1.7000000000000001E-2</v>
      </c>
      <c r="BT295" s="148">
        <v>0.78</v>
      </c>
      <c r="BU295" s="148">
        <v>5.3999999999999999E-2</v>
      </c>
      <c r="BV295" s="148">
        <v>4.0000001899898052E-3</v>
      </c>
      <c r="BW295" s="148"/>
      <c r="BX295" s="148">
        <v>9.0999999999999998E-2</v>
      </c>
      <c r="BY295" s="148">
        <v>8.8999999999999996E-2</v>
      </c>
      <c r="BZ295" s="1"/>
      <c r="CA295" s="150">
        <v>10453.5498046875</v>
      </c>
      <c r="CB295" s="150">
        <v>11104.3</v>
      </c>
      <c r="CC295" s="124" t="s">
        <v>4186</v>
      </c>
      <c r="CD295" t="s">
        <v>4633</v>
      </c>
    </row>
    <row r="296" spans="1:82" x14ac:dyDescent="0.3">
      <c r="A296" s="1">
        <v>240903080</v>
      </c>
      <c r="B296" s="124" t="s">
        <v>4186</v>
      </c>
      <c r="C296" t="s">
        <v>106</v>
      </c>
      <c r="D296" t="s">
        <v>838</v>
      </c>
      <c r="E296" s="30">
        <v>85.387855529785156</v>
      </c>
      <c r="F296" s="30">
        <v>82.715187072753906</v>
      </c>
      <c r="G296" s="30">
        <v>79.766220092773438</v>
      </c>
      <c r="H296" s="30">
        <v>78.733154296875</v>
      </c>
      <c r="I296" s="1">
        <v>712</v>
      </c>
      <c r="J296" s="1">
        <v>6</v>
      </c>
      <c r="K296" s="1">
        <v>8</v>
      </c>
      <c r="L296" t="s">
        <v>3836</v>
      </c>
      <c r="M296" t="s">
        <v>3914</v>
      </c>
      <c r="N296" t="s">
        <v>3919</v>
      </c>
      <c r="O296" t="s">
        <v>3922</v>
      </c>
      <c r="P296" s="148">
        <v>0.61502349376678467</v>
      </c>
      <c r="Q296" s="30">
        <v>50.119111230000001</v>
      </c>
      <c r="R296" s="30">
        <v>381.22064208984381</v>
      </c>
      <c r="S296" s="1">
        <v>1311</v>
      </c>
      <c r="T296" s="1">
        <v>335</v>
      </c>
      <c r="U296" s="148">
        <v>0.25553011894226069</v>
      </c>
      <c r="V296" s="148">
        <v>0.31874999403953552</v>
      </c>
      <c r="W296" s="149">
        <v>49.004276590000003</v>
      </c>
      <c r="X296" s="149">
        <v>306.875</v>
      </c>
      <c r="Y296" s="1">
        <v>335</v>
      </c>
      <c r="Z296" s="30">
        <v>85.524818420410156</v>
      </c>
      <c r="AA296" s="148">
        <v>0.65</v>
      </c>
      <c r="AB296" s="30">
        <v>50.2</v>
      </c>
      <c r="AC296" s="30">
        <v>392.7</v>
      </c>
      <c r="AD296" s="30">
        <v>82.4642333984375</v>
      </c>
      <c r="AE296" s="148">
        <v>0.38900000000000001</v>
      </c>
      <c r="AF296" s="30">
        <v>49.13</v>
      </c>
      <c r="AG296" s="30">
        <v>332.1</v>
      </c>
      <c r="AH296" s="30">
        <v>83.394180297851563</v>
      </c>
      <c r="AI296" s="148">
        <v>0.623</v>
      </c>
      <c r="AJ296" s="30">
        <v>49.510492470000003</v>
      </c>
      <c r="AK296" s="30">
        <v>379.8</v>
      </c>
      <c r="AL296" s="30">
        <v>81.568626403808594</v>
      </c>
      <c r="AM296" s="148">
        <v>0.35399999999999998</v>
      </c>
      <c r="AN296" s="30">
        <v>48.835339320000003</v>
      </c>
      <c r="AO296" s="30">
        <v>313.10000000000002</v>
      </c>
      <c r="AP296" s="148">
        <v>0.47343748807907099</v>
      </c>
      <c r="AQ296" s="30">
        <v>46.735372980000001</v>
      </c>
      <c r="AR296" s="30">
        <v>332.5</v>
      </c>
      <c r="AS296" s="30">
        <v>1311</v>
      </c>
      <c r="AT296" s="30">
        <v>334</v>
      </c>
      <c r="AU296" s="148">
        <v>0.25553011894226069</v>
      </c>
      <c r="AV296" s="30">
        <v>78.733154296875</v>
      </c>
      <c r="AW296" s="148">
        <v>0.17499999701976779</v>
      </c>
      <c r="AX296" s="30">
        <v>46.400154200000003</v>
      </c>
      <c r="AY296" s="30">
        <v>240.625</v>
      </c>
      <c r="AZ296" s="30">
        <v>334</v>
      </c>
      <c r="BA296" s="30">
        <v>89.062568664550781</v>
      </c>
      <c r="BB296" s="148">
        <v>0.64200000000000002</v>
      </c>
      <c r="BC296" s="30">
        <v>51.98</v>
      </c>
      <c r="BD296" s="30">
        <v>382.4</v>
      </c>
      <c r="BE296" s="30">
        <v>87.856147766113281</v>
      </c>
      <c r="BF296" s="147">
        <v>0.4</v>
      </c>
      <c r="BG296" s="30">
        <v>51.39</v>
      </c>
      <c r="BH296" s="30">
        <v>306.3</v>
      </c>
      <c r="BI296" s="30">
        <v>90.583419799804688</v>
      </c>
      <c r="BJ296" s="148">
        <v>0.63300000000000001</v>
      </c>
      <c r="BK296" s="30">
        <v>52.751771650000002</v>
      </c>
      <c r="BL296" s="30">
        <v>381.2</v>
      </c>
      <c r="BM296" s="30">
        <v>90.483955383300781</v>
      </c>
      <c r="BN296" s="148">
        <v>0.34300000000000003</v>
      </c>
      <c r="BO296" s="30">
        <v>52.736543959999999</v>
      </c>
      <c r="BP296" s="30">
        <v>299.39999999999998</v>
      </c>
      <c r="BQ296" s="148">
        <v>4.9000000000000002E-2</v>
      </c>
      <c r="BR296" s="148">
        <v>7.9000000000000001E-2</v>
      </c>
      <c r="BS296" s="148">
        <v>4.2000000000000003E-2</v>
      </c>
      <c r="BT296" s="148">
        <v>0.75800000000000001</v>
      </c>
      <c r="BU296" s="148">
        <v>7.2000000000000008E-2</v>
      </c>
      <c r="BV296" s="148">
        <v>0</v>
      </c>
      <c r="BW296" s="148">
        <v>1.0999999999999999E-2</v>
      </c>
      <c r="BX296" s="148">
        <v>0.09</v>
      </c>
      <c r="BY296" s="148">
        <v>0.128</v>
      </c>
      <c r="BZ296" s="1"/>
      <c r="CA296" s="150">
        <v>11158.0302734375</v>
      </c>
      <c r="CB296" s="150">
        <v>11687.6</v>
      </c>
      <c r="CC296" s="124" t="s">
        <v>4186</v>
      </c>
      <c r="CD296" t="s">
        <v>4633</v>
      </c>
    </row>
    <row r="297" spans="1:82" x14ac:dyDescent="0.3">
      <c r="A297" s="1">
        <v>240903090</v>
      </c>
      <c r="B297" s="124" t="s">
        <v>4186</v>
      </c>
      <c r="C297" t="s">
        <v>106</v>
      </c>
      <c r="D297" t="s">
        <v>839</v>
      </c>
      <c r="E297" s="30">
        <v>78.459526062011719</v>
      </c>
      <c r="F297" s="30">
        <v>78.331794738769531</v>
      </c>
      <c r="G297" s="30">
        <v>77.532577514648438</v>
      </c>
      <c r="H297" s="30">
        <v>76.701034545898438</v>
      </c>
      <c r="I297" s="1">
        <v>838</v>
      </c>
      <c r="J297" s="1">
        <v>6</v>
      </c>
      <c r="K297" s="1">
        <v>8</v>
      </c>
      <c r="L297" t="s">
        <v>3836</v>
      </c>
      <c r="M297" t="s">
        <v>3914</v>
      </c>
      <c r="N297" t="s">
        <v>3919</v>
      </c>
      <c r="O297" t="s">
        <v>3922</v>
      </c>
      <c r="P297" s="148">
        <v>0.49447512626647949</v>
      </c>
      <c r="Q297" s="30">
        <v>47.237182249999996</v>
      </c>
      <c r="R297" s="30">
        <v>350.13812255859381</v>
      </c>
      <c r="S297" s="1">
        <v>1509</v>
      </c>
      <c r="T297" s="1">
        <v>486</v>
      </c>
      <c r="U297" s="148">
        <v>0.32206758856773382</v>
      </c>
      <c r="V297" s="148">
        <v>0.31999999284744263</v>
      </c>
      <c r="W297" s="149">
        <v>47.188048639999998</v>
      </c>
      <c r="X297" s="149">
        <v>293.77777099609381</v>
      </c>
      <c r="Y297" s="1">
        <v>486</v>
      </c>
      <c r="Z297" s="30">
        <v>81.89971923828125</v>
      </c>
      <c r="AA297" s="148">
        <v>0.53</v>
      </c>
      <c r="AB297" s="30">
        <v>49</v>
      </c>
      <c r="AC297" s="30">
        <v>362.1</v>
      </c>
      <c r="AD297" s="30">
        <v>78.871109008789063</v>
      </c>
      <c r="AE297" s="148">
        <v>0.311</v>
      </c>
      <c r="AF297" s="30">
        <v>47.91</v>
      </c>
      <c r="AG297" s="30">
        <v>302.3</v>
      </c>
      <c r="AH297" s="30">
        <v>82.810554504394531</v>
      </c>
      <c r="AI297" s="148">
        <v>0.59899999999999998</v>
      </c>
      <c r="AJ297" s="30">
        <v>49.317185969999997</v>
      </c>
      <c r="AK297" s="30">
        <v>375.2</v>
      </c>
      <c r="AL297" s="30">
        <v>80.569480895996094</v>
      </c>
      <c r="AM297" s="148">
        <v>0.32700000000000001</v>
      </c>
      <c r="AN297" s="30">
        <v>48.49533228</v>
      </c>
      <c r="AO297" s="30">
        <v>307.5</v>
      </c>
      <c r="AP297" s="148">
        <v>0.38919666409492493</v>
      </c>
      <c r="AQ297" s="30">
        <v>45.338167480000003</v>
      </c>
      <c r="AR297" s="30">
        <v>308.58724975585938</v>
      </c>
      <c r="AS297" s="30">
        <v>1507</v>
      </c>
      <c r="AT297" s="30">
        <v>483</v>
      </c>
      <c r="AU297" s="148">
        <v>0.32206758856773382</v>
      </c>
      <c r="AV297" s="30">
        <v>76.701034545898438</v>
      </c>
      <c r="AW297" s="148">
        <v>0.1891891956329346</v>
      </c>
      <c r="AX297" s="30">
        <v>45.235509829999998</v>
      </c>
      <c r="AY297" s="30">
        <v>240.54054260253909</v>
      </c>
      <c r="AZ297" s="30">
        <v>483</v>
      </c>
      <c r="BA297" s="30">
        <v>80.897117614746094</v>
      </c>
      <c r="BB297" s="148">
        <v>0.48199999999999998</v>
      </c>
      <c r="BC297" s="30">
        <v>48.02</v>
      </c>
      <c r="BD297" s="30">
        <v>332.3</v>
      </c>
      <c r="BE297" s="30">
        <v>79.558746337890625</v>
      </c>
      <c r="BF297" s="147">
        <v>0.23499999999999999</v>
      </c>
      <c r="BG297" s="30">
        <v>47.3</v>
      </c>
      <c r="BH297" s="30">
        <v>251.2</v>
      </c>
      <c r="BI297" s="30">
        <v>83.499664306640625</v>
      </c>
      <c r="BJ297" s="148">
        <v>0.54200000000000004</v>
      </c>
      <c r="BK297" s="30">
        <v>49.301118129999999</v>
      </c>
      <c r="BL297" s="30">
        <v>349</v>
      </c>
      <c r="BM297" s="30">
        <v>81.101951599121094</v>
      </c>
      <c r="BN297" s="148">
        <v>0.29499999999999998</v>
      </c>
      <c r="BO297" s="30">
        <v>48.060798839999997</v>
      </c>
      <c r="BP297" s="30">
        <v>271.7</v>
      </c>
      <c r="BQ297" s="148">
        <v>4.7E-2</v>
      </c>
      <c r="BR297" s="148">
        <v>7.5999999999999998E-2</v>
      </c>
      <c r="BS297" s="148">
        <v>2.9000000000000001E-2</v>
      </c>
      <c r="BT297" s="148">
        <v>0.78800000000000003</v>
      </c>
      <c r="BU297" s="148">
        <v>5.8000000000000003E-2</v>
      </c>
      <c r="BV297" s="148">
        <v>2.000000094994903E-3</v>
      </c>
      <c r="BW297" s="148">
        <v>1.4E-2</v>
      </c>
      <c r="BX297" s="148">
        <v>9.4E-2</v>
      </c>
      <c r="BY297" s="148">
        <v>0.18</v>
      </c>
      <c r="BZ297" s="1"/>
      <c r="CA297" s="150">
        <v>10260.48046875</v>
      </c>
      <c r="CB297" s="150">
        <v>10645.3</v>
      </c>
      <c r="CC297" s="124" t="s">
        <v>4186</v>
      </c>
      <c r="CD297" t="s">
        <v>4633</v>
      </c>
    </row>
    <row r="298" spans="1:82" x14ac:dyDescent="0.3">
      <c r="A298" s="1">
        <v>240904020</v>
      </c>
      <c r="B298" s="124" t="s">
        <v>4186</v>
      </c>
      <c r="C298" t="s">
        <v>106</v>
      </c>
      <c r="D298" t="s">
        <v>840</v>
      </c>
      <c r="E298" s="30">
        <v>91.886909484863281</v>
      </c>
      <c r="F298" s="30">
        <v>88.125396728515625</v>
      </c>
      <c r="G298" s="30">
        <v>90.839607238769531</v>
      </c>
      <c r="H298" s="30">
        <v>88.387283325195313</v>
      </c>
      <c r="I298" s="1">
        <v>349</v>
      </c>
      <c r="J298" s="1" t="s">
        <v>3981</v>
      </c>
      <c r="K298" s="1">
        <v>5</v>
      </c>
      <c r="L298" t="s">
        <v>3836</v>
      </c>
      <c r="M298" t="s">
        <v>3914</v>
      </c>
      <c r="N298" t="s">
        <v>3919</v>
      </c>
      <c r="O298" t="s">
        <v>3922</v>
      </c>
      <c r="P298" s="148">
        <v>0.55063289403915405</v>
      </c>
      <c r="Q298" s="30">
        <v>52.822475230000002</v>
      </c>
      <c r="R298" s="30">
        <v>360.1265869140625</v>
      </c>
      <c r="S298" s="1">
        <v>180</v>
      </c>
      <c r="T298" s="1">
        <v>59</v>
      </c>
      <c r="U298" s="148">
        <v>0.32777777314186102</v>
      </c>
      <c r="V298" s="148">
        <v>0.31884059309959412</v>
      </c>
      <c r="W298" s="149">
        <v>51.24595412</v>
      </c>
      <c r="X298" s="149">
        <v>308.69564819335938</v>
      </c>
      <c r="Y298" s="1">
        <v>59</v>
      </c>
      <c r="Z298" s="30">
        <v>86.129005432128906</v>
      </c>
      <c r="AA298" s="148">
        <v>0.66500000000000004</v>
      </c>
      <c r="AB298" s="30">
        <v>50.4</v>
      </c>
      <c r="AC298" s="30">
        <v>385.7</v>
      </c>
      <c r="AD298" s="30">
        <v>82.4642333984375</v>
      </c>
      <c r="AE298" s="148">
        <v>0.41699999999999998</v>
      </c>
      <c r="AF298" s="30">
        <v>49.13</v>
      </c>
      <c r="AG298" s="30">
        <v>310</v>
      </c>
      <c r="AH298" s="30">
        <v>86.040901184082031</v>
      </c>
      <c r="AI298" s="148">
        <v>0.64700000000000002</v>
      </c>
      <c r="AJ298" s="30">
        <v>50.387121929999999</v>
      </c>
      <c r="AK298" s="30">
        <v>378.9</v>
      </c>
      <c r="AL298" s="30">
        <v>86.291740417480469</v>
      </c>
      <c r="AM298" s="148">
        <v>0.35699999999999998</v>
      </c>
      <c r="AN298" s="30">
        <v>50.442609089999998</v>
      </c>
      <c r="AO298" s="30">
        <v>296.39999999999998</v>
      </c>
      <c r="AP298" s="148">
        <v>0.44936707615852362</v>
      </c>
      <c r="AQ298" s="30">
        <v>53.662068290000001</v>
      </c>
      <c r="AR298" s="30">
        <v>315.82278442382813</v>
      </c>
      <c r="AS298" s="30">
        <v>180</v>
      </c>
      <c r="AT298" s="30">
        <v>59</v>
      </c>
      <c r="AU298" s="148">
        <v>0.32777777314186102</v>
      </c>
      <c r="AV298" s="30">
        <v>88.387283325195313</v>
      </c>
      <c r="AW298" s="148">
        <v>0.26086956262588501</v>
      </c>
      <c r="AX298" s="30">
        <v>51.933096089999999</v>
      </c>
      <c r="AY298" s="30">
        <v>239.13043212890631</v>
      </c>
      <c r="AZ298" s="30">
        <v>59</v>
      </c>
      <c r="BA298" s="30">
        <v>84.526206970214844</v>
      </c>
      <c r="BB298" s="148">
        <v>0.54400000000000004</v>
      </c>
      <c r="BC298" s="30">
        <v>49.78</v>
      </c>
      <c r="BD298" s="30">
        <v>350.5</v>
      </c>
      <c r="BE298" s="30">
        <v>82.033767700195313</v>
      </c>
      <c r="BF298" s="147">
        <v>0.35</v>
      </c>
      <c r="BG298" s="30">
        <v>48.52</v>
      </c>
      <c r="BH298" s="30">
        <v>275</v>
      </c>
      <c r="BI298" s="30">
        <v>80.593116760253906</v>
      </c>
      <c r="BJ298" s="148">
        <v>0.5</v>
      </c>
      <c r="BK298" s="30">
        <v>47.885273419999997</v>
      </c>
      <c r="BL298" s="30">
        <v>337.4</v>
      </c>
      <c r="BM298" s="30">
        <v>79.21881103515625</v>
      </c>
      <c r="BN298" s="148">
        <v>0.214</v>
      </c>
      <c r="BO298" s="30">
        <v>47.122293890000002</v>
      </c>
      <c r="BP298" s="30">
        <v>241.1</v>
      </c>
      <c r="BQ298" s="148">
        <v>1.4E-2</v>
      </c>
      <c r="BR298" s="148">
        <v>9.1999999999999998E-2</v>
      </c>
      <c r="BS298" s="148">
        <v>1.4E-2</v>
      </c>
      <c r="BT298" s="148">
        <v>0.82200000000000006</v>
      </c>
      <c r="BU298" s="148">
        <v>5.7000000000000002E-2</v>
      </c>
      <c r="BV298" s="148">
        <v>0</v>
      </c>
      <c r="BW298" s="148">
        <v>1.4E-2</v>
      </c>
      <c r="BX298" s="148">
        <v>0.14599999999999999</v>
      </c>
      <c r="BY298" s="148">
        <v>0.182</v>
      </c>
      <c r="BZ298" s="1"/>
      <c r="CA298" s="150">
        <v>13487.4296875</v>
      </c>
      <c r="CB298" s="150">
        <v>13714.24</v>
      </c>
      <c r="CC298" s="124" t="s">
        <v>4186</v>
      </c>
      <c r="CD298" t="s">
        <v>4634</v>
      </c>
    </row>
    <row r="299" spans="1:82" x14ac:dyDescent="0.3">
      <c r="A299" s="1">
        <v>240904040</v>
      </c>
      <c r="B299" s="124" t="s">
        <v>4186</v>
      </c>
      <c r="C299" t="s">
        <v>106</v>
      </c>
      <c r="D299" t="s">
        <v>738</v>
      </c>
      <c r="E299" s="30">
        <v>82.209487915039063</v>
      </c>
      <c r="F299" s="30">
        <v>83.919151306152344</v>
      </c>
      <c r="G299" s="30">
        <v>86.09149169921875</v>
      </c>
      <c r="H299" s="30">
        <v>86.096603393554688</v>
      </c>
      <c r="I299" s="1">
        <v>264</v>
      </c>
      <c r="J299" s="1" t="s">
        <v>3981</v>
      </c>
      <c r="K299" s="1">
        <v>5</v>
      </c>
      <c r="L299" t="s">
        <v>3836</v>
      </c>
      <c r="M299" t="s">
        <v>3914</v>
      </c>
      <c r="N299" t="s">
        <v>3919</v>
      </c>
      <c r="O299" t="s">
        <v>3922</v>
      </c>
      <c r="P299" s="148">
        <v>0.73394495248794556</v>
      </c>
      <c r="Q299" s="30">
        <v>48.797026469999999</v>
      </c>
      <c r="R299" s="30">
        <v>397.24771118164063</v>
      </c>
      <c r="S299" s="1">
        <v>133</v>
      </c>
      <c r="T299" s="1">
        <v>56</v>
      </c>
      <c r="U299" s="148">
        <v>0.42105263471603388</v>
      </c>
      <c r="V299" s="148">
        <v>0.59375</v>
      </c>
      <c r="W299" s="149">
        <v>49.503128670000002</v>
      </c>
      <c r="X299" s="149">
        <v>340.625</v>
      </c>
      <c r="Y299" s="1">
        <v>56</v>
      </c>
      <c r="Z299" s="30">
        <v>86.129005432128906</v>
      </c>
      <c r="AA299" s="148">
        <v>0.67400000000000004</v>
      </c>
      <c r="AB299" s="30">
        <v>50.4</v>
      </c>
      <c r="AC299" s="30">
        <v>397.2</v>
      </c>
      <c r="AD299" s="30">
        <v>88.413505554199219</v>
      </c>
      <c r="AE299" s="148">
        <v>0.57600000000000007</v>
      </c>
      <c r="AF299" s="30">
        <v>51.15</v>
      </c>
      <c r="AG299" s="30">
        <v>374.6</v>
      </c>
      <c r="AH299" s="30">
        <v>86.768836975097656</v>
      </c>
      <c r="AI299" s="148">
        <v>0.74099999999999999</v>
      </c>
      <c r="AJ299" s="30">
        <v>50.628223310000003</v>
      </c>
      <c r="AK299" s="30">
        <v>405</v>
      </c>
      <c r="AL299" s="30">
        <v>88.571250915527344</v>
      </c>
      <c r="AM299" s="148">
        <v>0.623</v>
      </c>
      <c r="AN299" s="30">
        <v>51.218320859999999</v>
      </c>
      <c r="AO299" s="30">
        <v>373.8</v>
      </c>
      <c r="AP299" s="148">
        <v>0.66055047512054443</v>
      </c>
      <c r="AQ299" s="30">
        <v>50.691994139999998</v>
      </c>
      <c r="AR299" s="30">
        <v>376.14678955078131</v>
      </c>
      <c r="AS299" s="30">
        <v>133</v>
      </c>
      <c r="AT299" s="30">
        <v>56</v>
      </c>
      <c r="AU299" s="148">
        <v>0.42105263471603388</v>
      </c>
      <c r="AV299" s="30">
        <v>86.096603393554688</v>
      </c>
      <c r="AW299" s="148">
        <v>0.3125</v>
      </c>
      <c r="AX299" s="30">
        <v>50.620269200000003</v>
      </c>
      <c r="AY299" s="30"/>
      <c r="AZ299" s="30">
        <v>56</v>
      </c>
      <c r="BA299" s="30">
        <v>88.299636840820313</v>
      </c>
      <c r="BB299" s="148">
        <v>0.59599999999999997</v>
      </c>
      <c r="BC299" s="30">
        <v>51.61</v>
      </c>
      <c r="BD299" s="30">
        <v>367.4</v>
      </c>
      <c r="BE299" s="30">
        <v>88.05902099609375</v>
      </c>
      <c r="BF299" s="147">
        <v>0.40699999999999997</v>
      </c>
      <c r="BG299" s="30">
        <v>51.49</v>
      </c>
      <c r="BH299" s="30">
        <v>313.60000000000002</v>
      </c>
      <c r="BI299" s="30">
        <v>87.873916625976563</v>
      </c>
      <c r="BJ299" s="148">
        <v>0.63300000000000001</v>
      </c>
      <c r="BK299" s="30">
        <v>51.431912879999999</v>
      </c>
      <c r="BL299" s="30">
        <v>374.8</v>
      </c>
      <c r="BM299" s="30">
        <v>87.727302551269531</v>
      </c>
      <c r="BN299" s="148">
        <v>0.44299999999999989</v>
      </c>
      <c r="BO299" s="30">
        <v>51.362701659999999</v>
      </c>
      <c r="BP299" s="30">
        <v>316.39999999999998</v>
      </c>
      <c r="BQ299" s="148">
        <v>4.9000000000000002E-2</v>
      </c>
      <c r="BR299" s="148">
        <v>9.8000000000000004E-2</v>
      </c>
      <c r="BS299" s="148"/>
      <c r="BT299" s="148">
        <v>0.75800000000000001</v>
      </c>
      <c r="BU299" s="148">
        <v>9.0999999999999998E-2</v>
      </c>
      <c r="BV299" s="148">
        <v>4.0000001899898052E-3</v>
      </c>
      <c r="BW299" s="148"/>
      <c r="BX299" s="148">
        <v>8.3000000000000004E-2</v>
      </c>
      <c r="BY299" s="148">
        <v>0.30299999999999999</v>
      </c>
      <c r="BZ299" s="1"/>
      <c r="CA299" s="150">
        <v>11841.8603515625</v>
      </c>
      <c r="CB299" s="150">
        <v>12379.48</v>
      </c>
      <c r="CC299" s="124" t="s">
        <v>4186</v>
      </c>
      <c r="CD299" t="s">
        <v>4634</v>
      </c>
    </row>
    <row r="300" spans="1:82" x14ac:dyDescent="0.3">
      <c r="A300" s="1">
        <v>240904060</v>
      </c>
      <c r="B300" s="124" t="s">
        <v>4186</v>
      </c>
      <c r="C300" t="s">
        <v>106</v>
      </c>
      <c r="D300" t="s">
        <v>841</v>
      </c>
      <c r="E300" s="30">
        <v>90.399833679199219</v>
      </c>
      <c r="F300" s="30">
        <v>86.14337158203125</v>
      </c>
      <c r="G300" s="30">
        <v>90.548927307128906</v>
      </c>
      <c r="H300" s="30">
        <v>84.884468078613281</v>
      </c>
      <c r="I300" s="1">
        <v>590</v>
      </c>
      <c r="J300" s="1" t="s">
        <v>3981</v>
      </c>
      <c r="K300" s="1">
        <v>5</v>
      </c>
      <c r="L300" t="s">
        <v>3836</v>
      </c>
      <c r="M300" t="s">
        <v>3914</v>
      </c>
      <c r="N300" t="s">
        <v>3919</v>
      </c>
      <c r="O300" t="s">
        <v>3922</v>
      </c>
      <c r="P300" s="148">
        <v>0.62544167041778564</v>
      </c>
      <c r="Q300" s="30">
        <v>52.203907460000003</v>
      </c>
      <c r="R300" s="30">
        <v>374.91165161132813</v>
      </c>
      <c r="S300" s="1">
        <v>313</v>
      </c>
      <c r="T300" s="1">
        <v>67</v>
      </c>
      <c r="U300" s="148">
        <v>0.21405750513076779</v>
      </c>
      <c r="V300" s="148">
        <v>0.35185185074806208</v>
      </c>
      <c r="W300" s="149">
        <v>50.424717039999997</v>
      </c>
      <c r="X300" s="149">
        <v>305.5555419921875</v>
      </c>
      <c r="Y300" s="1">
        <v>67</v>
      </c>
      <c r="Z300" s="30">
        <v>91.264564514160156</v>
      </c>
      <c r="AA300" s="148">
        <v>0.67500000000000004</v>
      </c>
      <c r="AB300" s="30">
        <v>52.1</v>
      </c>
      <c r="AC300" s="30">
        <v>388.3</v>
      </c>
      <c r="AD300" s="30">
        <v>89.591575622558594</v>
      </c>
      <c r="AE300" s="148">
        <v>0.47799999999999998</v>
      </c>
      <c r="AF300" s="30">
        <v>51.55</v>
      </c>
      <c r="AG300" s="30">
        <v>313</v>
      </c>
      <c r="AH300" s="30">
        <v>88.365623474121094</v>
      </c>
      <c r="AI300" s="148">
        <v>0.66200000000000003</v>
      </c>
      <c r="AJ300" s="30">
        <v>51.15710335</v>
      </c>
      <c r="AK300" s="30">
        <v>396</v>
      </c>
      <c r="AL300" s="30">
        <v>88.632713317871094</v>
      </c>
      <c r="AM300" s="148">
        <v>0.43799999999999989</v>
      </c>
      <c r="AN300" s="30">
        <v>51.239237340000003</v>
      </c>
      <c r="AO300" s="30">
        <v>342.2</v>
      </c>
      <c r="AP300" s="148">
        <v>0.51590108871459961</v>
      </c>
      <c r="AQ300" s="30">
        <v>53.48024272</v>
      </c>
      <c r="AR300" s="30">
        <v>346.64309692382813</v>
      </c>
      <c r="AS300" s="30">
        <v>313</v>
      </c>
      <c r="AT300" s="30">
        <v>67</v>
      </c>
      <c r="AU300" s="148">
        <v>0.21405750513076779</v>
      </c>
      <c r="AV300" s="30">
        <v>84.884468078613281</v>
      </c>
      <c r="AW300" s="148">
        <v>0.27777779102325439</v>
      </c>
      <c r="AX300" s="30">
        <v>49.925575129999999</v>
      </c>
      <c r="AY300" s="30">
        <v>257.40740966796881</v>
      </c>
      <c r="AZ300" s="30">
        <v>67</v>
      </c>
      <c r="BA300" s="30">
        <v>89.124427795410156</v>
      </c>
      <c r="BB300" s="148">
        <v>0.55200000000000005</v>
      </c>
      <c r="BC300" s="30">
        <v>52.01</v>
      </c>
      <c r="BD300" s="30">
        <v>342.9</v>
      </c>
      <c r="BE300" s="30">
        <v>84.062469482421875</v>
      </c>
      <c r="BF300" s="147">
        <v>0.30399999999999999</v>
      </c>
      <c r="BG300" s="30">
        <v>49.52</v>
      </c>
      <c r="BH300" s="30">
        <v>266.7</v>
      </c>
      <c r="BI300" s="30">
        <v>88.882789611816406</v>
      </c>
      <c r="BJ300" s="148">
        <v>0.64900000000000002</v>
      </c>
      <c r="BK300" s="30">
        <v>51.92335739</v>
      </c>
      <c r="BL300" s="30">
        <v>377.2</v>
      </c>
      <c r="BM300" s="30">
        <v>84.066459655761719</v>
      </c>
      <c r="BN300" s="148">
        <v>0.375</v>
      </c>
      <c r="BO300" s="30">
        <v>49.538233849999997</v>
      </c>
      <c r="BP300" s="30">
        <v>296.89999999999998</v>
      </c>
      <c r="BQ300" s="148">
        <v>3.2000000000000001E-2</v>
      </c>
      <c r="BR300" s="148">
        <v>5.3999999999999999E-2</v>
      </c>
      <c r="BS300" s="148">
        <v>1.2E-2</v>
      </c>
      <c r="BT300" s="148">
        <v>0.82500000000000007</v>
      </c>
      <c r="BU300" s="148">
        <v>7.1000000000000008E-2</v>
      </c>
      <c r="BV300" s="148">
        <v>4.999999888241291E-3</v>
      </c>
      <c r="BW300" s="148"/>
      <c r="BX300" s="148">
        <v>7.4999999999999997E-2</v>
      </c>
      <c r="BY300" s="148">
        <v>0.10100000000000001</v>
      </c>
      <c r="BZ300" s="1"/>
      <c r="CA300" s="150">
        <v>10080.26953125</v>
      </c>
      <c r="CB300" s="150">
        <v>10438.969999999999</v>
      </c>
      <c r="CC300" s="124" t="s">
        <v>4186</v>
      </c>
      <c r="CD300" t="s">
        <v>4634</v>
      </c>
    </row>
    <row r="301" spans="1:82" x14ac:dyDescent="0.3">
      <c r="A301" s="1">
        <v>240904080</v>
      </c>
      <c r="B301" s="124" t="s">
        <v>4186</v>
      </c>
      <c r="C301" t="s">
        <v>106</v>
      </c>
      <c r="D301" t="s">
        <v>842</v>
      </c>
      <c r="E301" s="30">
        <v>80.533088684082031</v>
      </c>
      <c r="F301" s="30">
        <v>79.637046813964844</v>
      </c>
      <c r="G301" s="30">
        <v>82.655982971191406</v>
      </c>
      <c r="H301" s="30">
        <v>83.099937438964844</v>
      </c>
      <c r="I301" s="1">
        <v>323</v>
      </c>
      <c r="J301" s="1" t="s">
        <v>3981</v>
      </c>
      <c r="K301" s="1">
        <v>5</v>
      </c>
      <c r="L301" t="s">
        <v>3836</v>
      </c>
      <c r="M301" t="s">
        <v>3914</v>
      </c>
      <c r="N301" t="s">
        <v>3919</v>
      </c>
      <c r="O301" t="s">
        <v>3922</v>
      </c>
      <c r="P301" s="148">
        <v>0.43150684237480158</v>
      </c>
      <c r="Q301" s="30">
        <v>48.099707930000001</v>
      </c>
      <c r="R301" s="30">
        <v>330.13699340820313</v>
      </c>
      <c r="S301" s="1">
        <v>177</v>
      </c>
      <c r="T301" s="1">
        <v>99</v>
      </c>
      <c r="U301" s="148">
        <v>0.5593220591545105</v>
      </c>
      <c r="V301" s="148">
        <v>0.23376622796058649</v>
      </c>
      <c r="W301" s="149">
        <v>47.728872289999998</v>
      </c>
      <c r="X301" s="149">
        <v>275.32467651367188</v>
      </c>
      <c r="Y301" s="1">
        <v>99</v>
      </c>
      <c r="Z301" s="30">
        <v>85.826911926269531</v>
      </c>
      <c r="AA301" s="148">
        <v>0.54</v>
      </c>
      <c r="AB301" s="30">
        <v>50.3</v>
      </c>
      <c r="AC301" s="30">
        <v>347.1</v>
      </c>
      <c r="AD301" s="30">
        <v>84.584770202636719</v>
      </c>
      <c r="AE301" s="148">
        <v>0.42499999999999999</v>
      </c>
      <c r="AF301" s="30">
        <v>49.85</v>
      </c>
      <c r="AG301" s="30">
        <v>308.5</v>
      </c>
      <c r="AH301" s="30">
        <v>85.9315185546875</v>
      </c>
      <c r="AI301" s="148">
        <v>0.628</v>
      </c>
      <c r="AJ301" s="30">
        <v>50.350893839999998</v>
      </c>
      <c r="AK301" s="30">
        <v>375.4</v>
      </c>
      <c r="AL301" s="30">
        <v>84.790199279785156</v>
      </c>
      <c r="AM301" s="148">
        <v>0.46800000000000003</v>
      </c>
      <c r="AN301" s="30">
        <v>49.931637199999997</v>
      </c>
      <c r="AO301" s="30">
        <v>340.4</v>
      </c>
      <c r="AP301" s="148">
        <v>0.35862070322036738</v>
      </c>
      <c r="AQ301" s="30">
        <v>48.542993010000004</v>
      </c>
      <c r="AR301" s="30">
        <v>280.68966674804688</v>
      </c>
      <c r="AS301" s="30">
        <v>177</v>
      </c>
      <c r="AT301" s="30">
        <v>99</v>
      </c>
      <c r="AU301" s="148">
        <v>0.5593220591545105</v>
      </c>
      <c r="AV301" s="30">
        <v>83.099937438964844</v>
      </c>
      <c r="AW301" s="148">
        <v>0.22368420660495761</v>
      </c>
      <c r="AX301" s="30">
        <v>48.902830889999997</v>
      </c>
      <c r="AY301" s="30">
        <v>234.21052551269531</v>
      </c>
      <c r="AZ301" s="30">
        <v>99</v>
      </c>
      <c r="BA301" s="30">
        <v>75.886497497558594</v>
      </c>
      <c r="BB301" s="148">
        <v>0.33</v>
      </c>
      <c r="BC301" s="30">
        <v>45.59</v>
      </c>
      <c r="BD301" s="30">
        <v>288.8</v>
      </c>
      <c r="BE301" s="30">
        <v>76.393966674804688</v>
      </c>
      <c r="BF301" s="147">
        <v>0.24299999999999999</v>
      </c>
      <c r="BG301" s="30">
        <v>45.74</v>
      </c>
      <c r="BH301" s="30">
        <v>254.2</v>
      </c>
      <c r="BI301" s="30">
        <v>75.809173583984375</v>
      </c>
      <c r="BJ301" s="148">
        <v>0.39300000000000002</v>
      </c>
      <c r="BK301" s="30">
        <v>45.554907319999998</v>
      </c>
      <c r="BL301" s="30">
        <v>303.10000000000002</v>
      </c>
      <c r="BM301" s="30">
        <v>75.179412841796875</v>
      </c>
      <c r="BN301" s="148">
        <v>0.22</v>
      </c>
      <c r="BO301" s="30">
        <v>45.109161350000001</v>
      </c>
      <c r="BP301" s="30">
        <v>254.1</v>
      </c>
      <c r="BQ301" s="148">
        <v>7.6999999999999999E-2</v>
      </c>
      <c r="BR301" s="148">
        <v>0.13600000000000001</v>
      </c>
      <c r="BS301" s="148">
        <v>2.1999999999999999E-2</v>
      </c>
      <c r="BT301" s="148">
        <v>0.64100000000000001</v>
      </c>
      <c r="BU301" s="148">
        <v>0.111</v>
      </c>
      <c r="BV301" s="148">
        <v>1.200000010430813E-2</v>
      </c>
      <c r="BW301" s="148">
        <v>7.6999999999999999E-2</v>
      </c>
      <c r="BX301" s="148">
        <v>0.223</v>
      </c>
      <c r="BY301" s="148">
        <v>0.29699999999999999</v>
      </c>
      <c r="BZ301" s="1"/>
      <c r="CA301" s="150">
        <v>13917.2099609375</v>
      </c>
      <c r="CB301" s="150">
        <v>14981.35</v>
      </c>
      <c r="CC301" s="124" t="s">
        <v>4186</v>
      </c>
      <c r="CD301" t="s">
        <v>4634</v>
      </c>
    </row>
    <row r="302" spans="1:82" x14ac:dyDescent="0.3">
      <c r="A302" s="1">
        <v>240904100</v>
      </c>
      <c r="B302" s="124" t="s">
        <v>4186</v>
      </c>
      <c r="C302" t="s">
        <v>106</v>
      </c>
      <c r="D302" t="s">
        <v>843</v>
      </c>
      <c r="E302" s="30">
        <v>75.38824462890625</v>
      </c>
      <c r="F302" s="30">
        <v>75.421417236328125</v>
      </c>
      <c r="G302" s="30">
        <v>76.373138427734375</v>
      </c>
      <c r="H302" s="30">
        <v>74.802970886230469</v>
      </c>
      <c r="I302" s="1">
        <v>395</v>
      </c>
      <c r="J302" s="1" t="s">
        <v>3981</v>
      </c>
      <c r="K302" s="1">
        <v>5</v>
      </c>
      <c r="L302" t="s">
        <v>3836</v>
      </c>
      <c r="M302" t="s">
        <v>3914</v>
      </c>
      <c r="N302" t="s">
        <v>3919</v>
      </c>
      <c r="O302" t="s">
        <v>3922</v>
      </c>
      <c r="P302" s="148">
        <v>0.3888888955116272</v>
      </c>
      <c r="Q302" s="30">
        <v>45.959642000000002</v>
      </c>
      <c r="R302" s="30">
        <v>311.7283935546875</v>
      </c>
      <c r="S302" s="1">
        <v>201</v>
      </c>
      <c r="T302" s="1">
        <v>115</v>
      </c>
      <c r="U302" s="148">
        <v>0.57213932275772095</v>
      </c>
      <c r="V302" s="148">
        <v>0.25974026322364813</v>
      </c>
      <c r="W302" s="149">
        <v>45.982157239999999</v>
      </c>
      <c r="X302" s="149">
        <v>277.92208862304688</v>
      </c>
      <c r="Y302" s="1">
        <v>115</v>
      </c>
      <c r="Z302" s="30">
        <v>81.2955322265625</v>
      </c>
      <c r="AA302" s="148">
        <v>0.44800000000000001</v>
      </c>
      <c r="AB302" s="30">
        <v>48.8</v>
      </c>
      <c r="AC302" s="30">
        <v>325.2</v>
      </c>
      <c r="AD302" s="30">
        <v>78.399879455566406</v>
      </c>
      <c r="AE302" s="148">
        <v>0.29799999999999999</v>
      </c>
      <c r="AF302" s="30">
        <v>47.75</v>
      </c>
      <c r="AG302" s="30">
        <v>280.60000000000002</v>
      </c>
      <c r="AH302" s="30">
        <v>85.936317443847656</v>
      </c>
      <c r="AI302" s="148">
        <v>0.58499999999999996</v>
      </c>
      <c r="AJ302" s="30">
        <v>50.352482770000002</v>
      </c>
      <c r="AK302" s="30">
        <v>367.2</v>
      </c>
      <c r="AL302" s="30">
        <v>82.941207885742188</v>
      </c>
      <c r="AM302" s="148">
        <v>0.41399999999999998</v>
      </c>
      <c r="AN302" s="30">
        <v>49.302426230000002</v>
      </c>
      <c r="AO302" s="30">
        <v>319.2</v>
      </c>
      <c r="AP302" s="148">
        <v>0.19631901383399961</v>
      </c>
      <c r="AQ302" s="30">
        <v>44.612906150000001</v>
      </c>
      <c r="AR302" s="30">
        <v>233.12882995605469</v>
      </c>
      <c r="AS302" s="30">
        <v>202</v>
      </c>
      <c r="AT302" s="30">
        <v>116</v>
      </c>
      <c r="AU302" s="148">
        <v>0.57213932275772095</v>
      </c>
      <c r="AV302" s="30">
        <v>74.802970886230469</v>
      </c>
      <c r="AW302" s="148">
        <v>0.1038961037993431</v>
      </c>
      <c r="AX302" s="30">
        <v>44.147697090000001</v>
      </c>
      <c r="AY302" s="30"/>
      <c r="AZ302" s="30">
        <v>116</v>
      </c>
      <c r="BA302" s="30">
        <v>76.731910705566406</v>
      </c>
      <c r="BB302" s="148">
        <v>0.29399999999999998</v>
      </c>
      <c r="BC302" s="30">
        <v>46</v>
      </c>
      <c r="BD302" s="30">
        <v>256.89999999999998</v>
      </c>
      <c r="BE302" s="30">
        <v>75.440475463867188</v>
      </c>
      <c r="BF302" s="147">
        <v>0.17599999999999999</v>
      </c>
      <c r="BG302" s="30">
        <v>45.27</v>
      </c>
      <c r="BH302" s="30">
        <v>210.4</v>
      </c>
      <c r="BI302" s="30">
        <v>82.556938171386719</v>
      </c>
      <c r="BJ302" s="148">
        <v>0.377</v>
      </c>
      <c r="BK302" s="30">
        <v>48.84189276</v>
      </c>
      <c r="BL302" s="30">
        <v>293.39999999999998</v>
      </c>
      <c r="BM302" s="30">
        <v>80.844322204589844</v>
      </c>
      <c r="BN302" s="148">
        <v>0.26300000000000001</v>
      </c>
      <c r="BO302" s="30">
        <v>47.932406360000002</v>
      </c>
      <c r="BP302" s="30">
        <v>247.5</v>
      </c>
      <c r="BQ302" s="148">
        <v>7.2999999999999995E-2</v>
      </c>
      <c r="BR302" s="148">
        <v>0.10100000000000001</v>
      </c>
      <c r="BS302" s="148"/>
      <c r="BT302" s="148">
        <v>0.72199999999999998</v>
      </c>
      <c r="BU302" s="148">
        <v>0.104</v>
      </c>
      <c r="BV302" s="148">
        <v>0</v>
      </c>
      <c r="BW302" s="148">
        <v>1.2999999999999999E-2</v>
      </c>
      <c r="BX302" s="148">
        <v>0.16700000000000001</v>
      </c>
      <c r="BY302" s="148">
        <v>0.374</v>
      </c>
      <c r="BZ302" s="1"/>
      <c r="CA302" s="150">
        <v>13192.849609375</v>
      </c>
      <c r="CB302" s="150">
        <v>13520.84</v>
      </c>
      <c r="CC302" s="124" t="s">
        <v>4186</v>
      </c>
      <c r="CD302" t="s">
        <v>4634</v>
      </c>
    </row>
    <row r="303" spans="1:82" x14ac:dyDescent="0.3">
      <c r="A303" s="1">
        <v>240904120</v>
      </c>
      <c r="B303" s="124" t="s">
        <v>4186</v>
      </c>
      <c r="C303" t="s">
        <v>106</v>
      </c>
      <c r="D303" t="s">
        <v>844</v>
      </c>
      <c r="E303" s="30">
        <v>76.497283935546875</v>
      </c>
      <c r="F303" s="30">
        <v>73.828155517578125</v>
      </c>
      <c r="G303" s="30">
        <v>76.935615539550781</v>
      </c>
      <c r="H303" s="30">
        <v>77.369667053222656</v>
      </c>
      <c r="I303" s="1">
        <v>523</v>
      </c>
      <c r="J303" s="1" t="s">
        <v>3981</v>
      </c>
      <c r="K303" s="1">
        <v>5</v>
      </c>
      <c r="L303" t="s">
        <v>3836</v>
      </c>
      <c r="M303" t="s">
        <v>3914</v>
      </c>
      <c r="N303" t="s">
        <v>3919</v>
      </c>
      <c r="O303" t="s">
        <v>3922</v>
      </c>
      <c r="P303" s="148">
        <v>0.51072961091995239</v>
      </c>
      <c r="Q303" s="30">
        <v>46.420963290000003</v>
      </c>
      <c r="R303" s="30">
        <v>349.35623168945313</v>
      </c>
      <c r="S303" s="1">
        <v>257</v>
      </c>
      <c r="T303" s="1">
        <v>112</v>
      </c>
      <c r="U303" s="148">
        <v>0.43579766154289251</v>
      </c>
      <c r="V303" s="148">
        <v>0.24468085169792181</v>
      </c>
      <c r="W303" s="149">
        <v>45.321999669999997</v>
      </c>
      <c r="X303" s="149">
        <v>276.59573364257813</v>
      </c>
      <c r="Y303" s="1">
        <v>112</v>
      </c>
      <c r="Z303" s="30">
        <v>80.993446350097656</v>
      </c>
      <c r="AA303" s="148">
        <v>0.55200000000000005</v>
      </c>
      <c r="AB303" s="30">
        <v>48.7</v>
      </c>
      <c r="AC303" s="30">
        <v>360.2</v>
      </c>
      <c r="AD303" s="30">
        <v>78.399879455566406</v>
      </c>
      <c r="AE303" s="148">
        <v>0.34499999999999997</v>
      </c>
      <c r="AF303" s="30">
        <v>47.75</v>
      </c>
      <c r="AG303" s="30">
        <v>314.2</v>
      </c>
      <c r="AH303" s="30">
        <v>82.004493713378906</v>
      </c>
      <c r="AI303" s="148">
        <v>0.61699999999999999</v>
      </c>
      <c r="AJ303" s="30">
        <v>49.050207479999997</v>
      </c>
      <c r="AK303" s="30">
        <v>374.1</v>
      </c>
      <c r="AL303" s="30">
        <v>79.878036499023438</v>
      </c>
      <c r="AM303" s="148">
        <v>0.48399999999999999</v>
      </c>
      <c r="AN303" s="30">
        <v>48.260034539999999</v>
      </c>
      <c r="AO303" s="30">
        <v>332</v>
      </c>
      <c r="AP303" s="148">
        <v>0.39826840162277222</v>
      </c>
      <c r="AQ303" s="30">
        <v>44.96475075</v>
      </c>
      <c r="AR303" s="30">
        <v>303.8961181640625</v>
      </c>
      <c r="AS303" s="30">
        <v>258</v>
      </c>
      <c r="AT303" s="30">
        <v>113</v>
      </c>
      <c r="AU303" s="148">
        <v>0.43579766154289251</v>
      </c>
      <c r="AV303" s="30">
        <v>77.369667053222656</v>
      </c>
      <c r="AW303" s="148">
        <v>0.18478260934352869</v>
      </c>
      <c r="AX303" s="30">
        <v>45.618714320000002</v>
      </c>
      <c r="AY303" s="30"/>
      <c r="AZ303" s="30">
        <v>113</v>
      </c>
      <c r="BA303" s="30">
        <v>78.092819213867188</v>
      </c>
      <c r="BB303" s="148">
        <v>0.46300000000000002</v>
      </c>
      <c r="BC303" s="30">
        <v>46.66</v>
      </c>
      <c r="BD303" s="30">
        <v>324.7</v>
      </c>
      <c r="BE303" s="30">
        <v>76.61712646484375</v>
      </c>
      <c r="BF303" s="147">
        <v>0.29199999999999998</v>
      </c>
      <c r="BG303" s="30">
        <v>45.85</v>
      </c>
      <c r="BH303" s="30">
        <v>271.7</v>
      </c>
      <c r="BI303" s="30">
        <v>80.11883544921875</v>
      </c>
      <c r="BJ303" s="148">
        <v>0.47599999999999998</v>
      </c>
      <c r="BK303" s="30">
        <v>47.654237909999999</v>
      </c>
      <c r="BL303" s="30">
        <v>335.3</v>
      </c>
      <c r="BM303" s="30">
        <v>78.530265808105469</v>
      </c>
      <c r="BN303" s="148">
        <v>0.3</v>
      </c>
      <c r="BO303" s="30">
        <v>46.779138660000001</v>
      </c>
      <c r="BP303" s="30">
        <v>277.7</v>
      </c>
      <c r="BQ303" s="148">
        <v>7.4999999999999997E-2</v>
      </c>
      <c r="BR303" s="148">
        <v>8.7999999999999995E-2</v>
      </c>
      <c r="BS303" s="148">
        <v>1.0999999999999999E-2</v>
      </c>
      <c r="BT303" s="148">
        <v>0.75</v>
      </c>
      <c r="BU303" s="148">
        <v>7.1000000000000008E-2</v>
      </c>
      <c r="BV303" s="148">
        <v>6.0000000521540642E-3</v>
      </c>
      <c r="BW303" s="148">
        <v>2.5000000000000001E-2</v>
      </c>
      <c r="BX303" s="148">
        <v>0.13200000000000001</v>
      </c>
      <c r="BY303" s="148">
        <v>0.28499999999999998</v>
      </c>
      <c r="BZ303" s="1"/>
      <c r="CA303" s="150">
        <v>10479.1796875</v>
      </c>
      <c r="CB303" s="150">
        <v>10767.14</v>
      </c>
      <c r="CC303" s="124" t="s">
        <v>4186</v>
      </c>
      <c r="CD303" t="s">
        <v>4634</v>
      </c>
    </row>
    <row r="304" spans="1:82" x14ac:dyDescent="0.3">
      <c r="A304" s="1">
        <v>240904140</v>
      </c>
      <c r="B304" s="124" t="s">
        <v>4186</v>
      </c>
      <c r="C304" t="s">
        <v>106</v>
      </c>
      <c r="D304" t="s">
        <v>845</v>
      </c>
      <c r="E304" s="30">
        <v>88.799171447753906</v>
      </c>
      <c r="F304" s="30">
        <v>86.520584106445313</v>
      </c>
      <c r="G304" s="30">
        <v>88.524604797363281</v>
      </c>
      <c r="H304" s="30">
        <v>84.309440612792969</v>
      </c>
      <c r="I304" s="1">
        <v>895</v>
      </c>
      <c r="J304" s="1" t="s">
        <v>3981</v>
      </c>
      <c r="K304" s="1">
        <v>5</v>
      </c>
      <c r="L304" t="s">
        <v>3836</v>
      </c>
      <c r="M304" t="s">
        <v>3914</v>
      </c>
      <c r="N304" t="s">
        <v>3919</v>
      </c>
      <c r="O304" t="s">
        <v>3922</v>
      </c>
      <c r="P304" s="148">
        <v>0.68811881542205811</v>
      </c>
      <c r="Q304" s="30">
        <v>51.538090539999999</v>
      </c>
      <c r="R304" s="30">
        <v>387.87127685546881</v>
      </c>
      <c r="S304" s="1">
        <v>459</v>
      </c>
      <c r="T304" s="1">
        <v>78</v>
      </c>
      <c r="U304" s="148">
        <v>0.1699346452951431</v>
      </c>
      <c r="V304" s="148">
        <v>0.36046510934829712</v>
      </c>
      <c r="W304" s="149">
        <v>50.58101413</v>
      </c>
      <c r="X304" s="149">
        <v>323.25582885742188</v>
      </c>
      <c r="Y304" s="1">
        <v>78</v>
      </c>
      <c r="Z304" s="30">
        <v>89.452011108398438</v>
      </c>
      <c r="AA304" s="148">
        <v>0.72900000000000009</v>
      </c>
      <c r="AB304" s="30">
        <v>51.5</v>
      </c>
      <c r="AC304" s="30">
        <v>409.9</v>
      </c>
      <c r="AD304" s="30">
        <v>84.673118591308594</v>
      </c>
      <c r="AE304" s="148">
        <v>0.442</v>
      </c>
      <c r="AF304" s="30">
        <v>49.88</v>
      </c>
      <c r="AG304" s="30">
        <v>341.6</v>
      </c>
      <c r="AH304" s="30">
        <v>87.793502807617188</v>
      </c>
      <c r="AI304" s="148">
        <v>0.752</v>
      </c>
      <c r="AJ304" s="30">
        <v>50.967607700000002</v>
      </c>
      <c r="AK304" s="30">
        <v>410.9</v>
      </c>
      <c r="AL304" s="30">
        <v>81.812034606933594</v>
      </c>
      <c r="AM304" s="148">
        <v>0.49399999999999999</v>
      </c>
      <c r="AN304" s="30">
        <v>48.918171790000002</v>
      </c>
      <c r="AO304" s="30">
        <v>344.4</v>
      </c>
      <c r="AP304" s="148">
        <v>0.63613861799240112</v>
      </c>
      <c r="AQ304" s="30">
        <v>52.213973809999999</v>
      </c>
      <c r="AR304" s="30">
        <v>374.50494384765631</v>
      </c>
      <c r="AS304" s="30">
        <v>459</v>
      </c>
      <c r="AT304" s="30">
        <v>78</v>
      </c>
      <c r="AU304" s="148">
        <v>0.1699346452951431</v>
      </c>
      <c r="AV304" s="30">
        <v>84.309440612792969</v>
      </c>
      <c r="AW304" s="148">
        <v>0.3372093141078949</v>
      </c>
      <c r="AX304" s="30">
        <v>49.59601868</v>
      </c>
      <c r="AY304" s="30">
        <v>284.88372802734381</v>
      </c>
      <c r="AZ304" s="30">
        <v>78</v>
      </c>
      <c r="BA304" s="30">
        <v>84.484962463378906</v>
      </c>
      <c r="BB304" s="148">
        <v>0.67700000000000005</v>
      </c>
      <c r="BC304" s="30">
        <v>49.76</v>
      </c>
      <c r="BD304" s="30">
        <v>390.5</v>
      </c>
      <c r="BE304" s="30">
        <v>81.486015319824219</v>
      </c>
      <c r="BF304" s="147">
        <v>0.46800000000000003</v>
      </c>
      <c r="BG304" s="30">
        <v>48.25</v>
      </c>
      <c r="BH304" s="30">
        <v>324.7</v>
      </c>
      <c r="BI304" s="30">
        <v>85.268661499023438</v>
      </c>
      <c r="BJ304" s="148">
        <v>0.69299999999999995</v>
      </c>
      <c r="BK304" s="30">
        <v>50.162834009999997</v>
      </c>
      <c r="BL304" s="30">
        <v>393.3</v>
      </c>
      <c r="BM304" s="30">
        <v>82.74591064453125</v>
      </c>
      <c r="BN304" s="148">
        <v>0.43200000000000011</v>
      </c>
      <c r="BO304" s="30">
        <v>48.880105489999998</v>
      </c>
      <c r="BP304" s="30">
        <v>329.6</v>
      </c>
      <c r="BQ304" s="148">
        <v>3.5999999999999997E-2</v>
      </c>
      <c r="BR304" s="148">
        <v>4.7E-2</v>
      </c>
      <c r="BS304" s="148">
        <v>3.4000000000000002E-2</v>
      </c>
      <c r="BT304" s="148">
        <v>0.81700000000000006</v>
      </c>
      <c r="BU304" s="148">
        <v>6.7000000000000004E-2</v>
      </c>
      <c r="BV304" s="148">
        <v>0</v>
      </c>
      <c r="BW304" s="148">
        <v>1.6E-2</v>
      </c>
      <c r="BX304" s="148">
        <v>7.3999999999999996E-2</v>
      </c>
      <c r="BY304" s="148">
        <v>7.2999999999999995E-2</v>
      </c>
      <c r="BZ304" s="1"/>
      <c r="CA304" s="150">
        <v>9979.099609375</v>
      </c>
      <c r="CB304" s="150">
        <v>10415.64</v>
      </c>
      <c r="CC304" s="124" t="s">
        <v>4186</v>
      </c>
      <c r="CD304" t="s">
        <v>4634</v>
      </c>
    </row>
    <row r="305" spans="1:82" x14ac:dyDescent="0.3">
      <c r="A305" s="1">
        <v>240904160</v>
      </c>
      <c r="B305" s="124" t="s">
        <v>4186</v>
      </c>
      <c r="C305" t="s">
        <v>106</v>
      </c>
      <c r="D305" t="s">
        <v>846</v>
      </c>
      <c r="E305" s="30">
        <v>77.930252075195313</v>
      </c>
      <c r="F305" s="30">
        <v>76.562644958496094</v>
      </c>
      <c r="G305" s="30">
        <v>75.657272338867188</v>
      </c>
      <c r="H305" s="30">
        <v>76.8114013671875</v>
      </c>
      <c r="I305" s="1">
        <v>496</v>
      </c>
      <c r="J305" s="1" t="s">
        <v>3981</v>
      </c>
      <c r="K305" s="1">
        <v>5</v>
      </c>
      <c r="L305" t="s">
        <v>3836</v>
      </c>
      <c r="M305" t="s">
        <v>3914</v>
      </c>
      <c r="N305" t="s">
        <v>3919</v>
      </c>
      <c r="O305" t="s">
        <v>3922</v>
      </c>
      <c r="P305" s="148">
        <v>0.60747665166854858</v>
      </c>
      <c r="Q305" s="30">
        <v>47.01702229</v>
      </c>
      <c r="R305" s="30">
        <v>372.89718627929688</v>
      </c>
      <c r="S305" s="1">
        <v>241</v>
      </c>
      <c r="T305" s="1">
        <v>98</v>
      </c>
      <c r="U305" s="148">
        <v>0.40663900971412659</v>
      </c>
      <c r="V305" s="148">
        <v>0.35294118523597717</v>
      </c>
      <c r="W305" s="149">
        <v>46.455016430000001</v>
      </c>
      <c r="X305" s="149">
        <v>316.4705810546875</v>
      </c>
      <c r="Y305" s="1">
        <v>98</v>
      </c>
      <c r="Z305" s="30">
        <v>78.576705932617188</v>
      </c>
      <c r="AA305" s="148">
        <v>0.63500000000000001</v>
      </c>
      <c r="AB305" s="30">
        <v>47.9</v>
      </c>
      <c r="AC305" s="30">
        <v>382</v>
      </c>
      <c r="AD305" s="30">
        <v>77.634132385253906</v>
      </c>
      <c r="AE305" s="148">
        <v>0.46500000000000002</v>
      </c>
      <c r="AF305" s="30">
        <v>47.49</v>
      </c>
      <c r="AG305" s="30">
        <v>328.3</v>
      </c>
      <c r="AH305" s="30">
        <v>81.067489624023438</v>
      </c>
      <c r="AI305" s="148">
        <v>0.59899999999999998</v>
      </c>
      <c r="AJ305" s="30">
        <v>48.739858589999997</v>
      </c>
      <c r="AK305" s="30">
        <v>380.6</v>
      </c>
      <c r="AL305" s="30">
        <v>80.39031982421875</v>
      </c>
      <c r="AM305" s="148">
        <v>0.439</v>
      </c>
      <c r="AN305" s="30">
        <v>48.4343632</v>
      </c>
      <c r="AO305" s="30">
        <v>333.7</v>
      </c>
      <c r="AP305" s="148">
        <v>0.45116278529167181</v>
      </c>
      <c r="AQ305" s="30">
        <v>44.165114850000002</v>
      </c>
      <c r="AR305" s="30">
        <v>307.906982421875</v>
      </c>
      <c r="AS305" s="30">
        <v>241</v>
      </c>
      <c r="AT305" s="30">
        <v>98</v>
      </c>
      <c r="AU305" s="148">
        <v>0.40663900971412659</v>
      </c>
      <c r="AV305" s="30">
        <v>76.8114013671875</v>
      </c>
      <c r="AW305" s="148">
        <v>0.2093023210763931</v>
      </c>
      <c r="AX305" s="30">
        <v>45.298762400000001</v>
      </c>
      <c r="AY305" s="30">
        <v>238.37208557128909</v>
      </c>
      <c r="AZ305" s="30">
        <v>98</v>
      </c>
      <c r="BA305" s="30">
        <v>82.154922485351563</v>
      </c>
      <c r="BB305" s="148">
        <v>0.59799999999999998</v>
      </c>
      <c r="BC305" s="30">
        <v>48.63</v>
      </c>
      <c r="BD305" s="30">
        <v>360.7</v>
      </c>
      <c r="BE305" s="30">
        <v>83.920463562011719</v>
      </c>
      <c r="BF305" s="147">
        <v>0.40400000000000003</v>
      </c>
      <c r="BG305" s="30">
        <v>49.45</v>
      </c>
      <c r="BH305" s="30">
        <v>291.89999999999998</v>
      </c>
      <c r="BI305" s="30">
        <v>81.034034729003906</v>
      </c>
      <c r="BJ305" s="148">
        <v>0.61299999999999999</v>
      </c>
      <c r="BK305" s="30">
        <v>48.100054819999997</v>
      </c>
      <c r="BL305" s="30">
        <v>363.2</v>
      </c>
      <c r="BM305" s="30">
        <v>82.042221069335938</v>
      </c>
      <c r="BN305" s="148">
        <v>0.47499999999999998</v>
      </c>
      <c r="BO305" s="30">
        <v>48.529407290000002</v>
      </c>
      <c r="BP305" s="30">
        <v>310.10000000000002</v>
      </c>
      <c r="BQ305" s="148">
        <v>0.105</v>
      </c>
      <c r="BR305" s="148">
        <v>0.115</v>
      </c>
      <c r="BS305" s="148">
        <v>4.8000000000000001E-2</v>
      </c>
      <c r="BT305" s="148">
        <v>0.623</v>
      </c>
      <c r="BU305" s="148">
        <v>0.107</v>
      </c>
      <c r="BV305" s="148">
        <v>2.000000094994903E-3</v>
      </c>
      <c r="BW305" s="148">
        <v>4.8000000000000001E-2</v>
      </c>
      <c r="BX305" s="148">
        <v>0.11700000000000001</v>
      </c>
      <c r="BY305" s="148">
        <v>0.20399999999999999</v>
      </c>
      <c r="BZ305" s="1"/>
      <c r="CA305" s="150">
        <v>12045.169921875</v>
      </c>
      <c r="CB305" s="150">
        <v>12347.22</v>
      </c>
      <c r="CC305" s="124" t="s">
        <v>4186</v>
      </c>
      <c r="CD305" t="s">
        <v>4634</v>
      </c>
    </row>
    <row r="306" spans="1:82" x14ac:dyDescent="0.3">
      <c r="A306" s="1">
        <v>240904180</v>
      </c>
      <c r="B306" s="124" t="s">
        <v>4186</v>
      </c>
      <c r="C306" t="s">
        <v>106</v>
      </c>
      <c r="D306" t="s">
        <v>847</v>
      </c>
      <c r="E306" s="30">
        <v>81.881278991699219</v>
      </c>
      <c r="F306" s="30">
        <v>83.581558227539063</v>
      </c>
      <c r="G306" s="30">
        <v>79.108047485351563</v>
      </c>
      <c r="H306" s="30">
        <v>82.256309509277344</v>
      </c>
      <c r="I306" s="1">
        <v>601</v>
      </c>
      <c r="J306" s="1" t="s">
        <v>3981</v>
      </c>
      <c r="K306" s="1">
        <v>5</v>
      </c>
      <c r="L306" t="s">
        <v>3836</v>
      </c>
      <c r="M306" t="s">
        <v>3914</v>
      </c>
      <c r="N306" t="s">
        <v>3919</v>
      </c>
      <c r="O306" t="s">
        <v>3922</v>
      </c>
      <c r="P306" s="148">
        <v>0.59782606363296509</v>
      </c>
      <c r="Q306" s="30">
        <v>48.660503919999996</v>
      </c>
      <c r="R306" s="30">
        <v>376.08694458007813</v>
      </c>
      <c r="S306" s="1">
        <v>346</v>
      </c>
      <c r="T306" s="1">
        <v>108</v>
      </c>
      <c r="U306" s="148">
        <v>0.31213873624801641</v>
      </c>
      <c r="V306" s="148">
        <v>0.42528736591339111</v>
      </c>
      <c r="W306" s="149">
        <v>49.363249369999998</v>
      </c>
      <c r="X306" s="149">
        <v>334.48275756835938</v>
      </c>
      <c r="Y306" s="1">
        <v>108</v>
      </c>
      <c r="Z306" s="30">
        <v>82.50390625</v>
      </c>
      <c r="AA306" s="148">
        <v>0.66200000000000003</v>
      </c>
      <c r="AB306" s="30">
        <v>49.2</v>
      </c>
      <c r="AC306" s="30">
        <v>384.2</v>
      </c>
      <c r="AD306" s="30">
        <v>82.670394897460938</v>
      </c>
      <c r="AE306" s="148">
        <v>0.51800000000000002</v>
      </c>
      <c r="AF306" s="30">
        <v>49.2</v>
      </c>
      <c r="AG306" s="30">
        <v>342.1</v>
      </c>
      <c r="AH306" s="30">
        <v>81.896652221679688</v>
      </c>
      <c r="AI306" s="148">
        <v>0.64500000000000002</v>
      </c>
      <c r="AJ306" s="30">
        <v>49.014489230000002</v>
      </c>
      <c r="AK306" s="30">
        <v>385.1</v>
      </c>
      <c r="AL306" s="30">
        <v>82.303367614746094</v>
      </c>
      <c r="AM306" s="148">
        <v>0.45800000000000002</v>
      </c>
      <c r="AN306" s="30">
        <v>49.085372</v>
      </c>
      <c r="AO306" s="30">
        <v>347.7</v>
      </c>
      <c r="AP306" s="148">
        <v>0.47826087474822998</v>
      </c>
      <c r="AQ306" s="30">
        <v>46.323664489999999</v>
      </c>
      <c r="AR306" s="30">
        <v>322.46377563476563</v>
      </c>
      <c r="AS306" s="30">
        <v>346</v>
      </c>
      <c r="AT306" s="30">
        <v>108</v>
      </c>
      <c r="AU306" s="148">
        <v>0.31213873624801641</v>
      </c>
      <c r="AV306" s="30">
        <v>82.256309509277344</v>
      </c>
      <c r="AW306" s="148">
        <v>0.28735631704330439</v>
      </c>
      <c r="AX306" s="30">
        <v>48.419334640000002</v>
      </c>
      <c r="AY306" s="30">
        <v>260.91952514648438</v>
      </c>
      <c r="AZ306" s="30">
        <v>108</v>
      </c>
      <c r="BA306" s="30">
        <v>82.134307861328125</v>
      </c>
      <c r="BB306" s="148">
        <v>0.496</v>
      </c>
      <c r="BC306" s="30">
        <v>48.62</v>
      </c>
      <c r="BD306" s="30">
        <v>343.1</v>
      </c>
      <c r="BE306" s="30">
        <v>82.175773620605469</v>
      </c>
      <c r="BF306" s="147">
        <v>0.36799999999999999</v>
      </c>
      <c r="BG306" s="30">
        <v>48.59</v>
      </c>
      <c r="BH306" s="30">
        <v>296.5</v>
      </c>
      <c r="BI306" s="30">
        <v>84.458229064941406</v>
      </c>
      <c r="BJ306" s="148">
        <v>0.59200000000000008</v>
      </c>
      <c r="BK306" s="30">
        <v>49.768056129999998</v>
      </c>
      <c r="BL306" s="30">
        <v>354.5</v>
      </c>
      <c r="BM306" s="30">
        <v>82.713943481445313</v>
      </c>
      <c r="BN306" s="148">
        <v>0.34599999999999997</v>
      </c>
      <c r="BO306" s="30">
        <v>48.864176479999998</v>
      </c>
      <c r="BP306" s="30">
        <v>287.89999999999998</v>
      </c>
      <c r="BQ306" s="148">
        <v>5.7000000000000002E-2</v>
      </c>
      <c r="BR306" s="148">
        <v>8.7000000000000008E-2</v>
      </c>
      <c r="BS306" s="148">
        <v>3.5000000000000003E-2</v>
      </c>
      <c r="BT306" s="148">
        <v>0.75900000000000001</v>
      </c>
      <c r="BU306" s="148">
        <v>6.3E-2</v>
      </c>
      <c r="BV306" s="148">
        <v>0</v>
      </c>
      <c r="BW306" s="148">
        <v>4.8000000000000001E-2</v>
      </c>
      <c r="BX306" s="148">
        <v>7.8E-2</v>
      </c>
      <c r="BY306" s="148">
        <v>0.14899999999999999</v>
      </c>
      <c r="BZ306" s="1"/>
      <c r="CA306" s="150">
        <v>10010.099609375</v>
      </c>
      <c r="CB306" s="150">
        <v>10233.99</v>
      </c>
      <c r="CC306" s="124" t="s">
        <v>4186</v>
      </c>
      <c r="CD306" t="s">
        <v>4634</v>
      </c>
    </row>
    <row r="307" spans="1:82" x14ac:dyDescent="0.3">
      <c r="A307" s="1">
        <v>240904200</v>
      </c>
      <c r="B307" s="124" t="s">
        <v>4186</v>
      </c>
      <c r="C307" t="s">
        <v>106</v>
      </c>
      <c r="D307" t="s">
        <v>848</v>
      </c>
      <c r="E307" s="30">
        <v>79.571136474609375</v>
      </c>
      <c r="F307" s="30">
        <v>79.143669128417969</v>
      </c>
      <c r="G307" s="30">
        <v>78.75909423828125</v>
      </c>
      <c r="H307" s="30">
        <v>74.326942443847656</v>
      </c>
      <c r="I307" s="1">
        <v>556</v>
      </c>
      <c r="J307" s="1" t="s">
        <v>3981</v>
      </c>
      <c r="K307" s="1">
        <v>5</v>
      </c>
      <c r="L307" t="s">
        <v>3836</v>
      </c>
      <c r="M307" t="s">
        <v>3914</v>
      </c>
      <c r="N307" t="s">
        <v>3919</v>
      </c>
      <c r="O307" t="s">
        <v>3922</v>
      </c>
      <c r="P307" s="148">
        <v>0.47244095802307129</v>
      </c>
      <c r="Q307" s="30">
        <v>47.69957084</v>
      </c>
      <c r="R307" s="30">
        <v>341.73226928710938</v>
      </c>
      <c r="S307" s="1">
        <v>275</v>
      </c>
      <c r="T307" s="1">
        <v>72</v>
      </c>
      <c r="U307" s="148">
        <v>0.26181817054748541</v>
      </c>
      <c r="V307" s="148">
        <v>0.31645569205284119</v>
      </c>
      <c r="W307" s="149">
        <v>47.52444285</v>
      </c>
      <c r="X307" s="149">
        <v>289.8734130859375</v>
      </c>
      <c r="Y307" s="1">
        <v>72</v>
      </c>
      <c r="Z307" s="30">
        <v>83.108085632324219</v>
      </c>
      <c r="AA307" s="148">
        <v>0.63600000000000001</v>
      </c>
      <c r="AB307" s="30">
        <v>49.4</v>
      </c>
      <c r="AC307" s="30">
        <v>384.3</v>
      </c>
      <c r="AD307" s="30">
        <v>82.228622436523438</v>
      </c>
      <c r="AE307" s="148">
        <v>0.52600000000000002</v>
      </c>
      <c r="AF307" s="30">
        <v>49.05</v>
      </c>
      <c r="AG307" s="30">
        <v>360.5</v>
      </c>
      <c r="AH307" s="30">
        <v>82.969276428222656</v>
      </c>
      <c r="AI307" s="148">
        <v>0.68299999999999994</v>
      </c>
      <c r="AJ307" s="30">
        <v>49.369757569999997</v>
      </c>
      <c r="AK307" s="30">
        <v>391.6</v>
      </c>
      <c r="AL307" s="30">
        <v>84.490753173828125</v>
      </c>
      <c r="AM307" s="148">
        <v>0.47399999999999998</v>
      </c>
      <c r="AN307" s="30">
        <v>49.829735149999998</v>
      </c>
      <c r="AO307" s="30">
        <v>334.2</v>
      </c>
      <c r="AP307" s="148">
        <v>0.39920949935913091</v>
      </c>
      <c r="AQ307" s="30">
        <v>46.105386729999999</v>
      </c>
      <c r="AR307" s="30">
        <v>300.395263671875</v>
      </c>
      <c r="AS307" s="30">
        <v>275</v>
      </c>
      <c r="AT307" s="30">
        <v>72</v>
      </c>
      <c r="AU307" s="148">
        <v>0.26181817054748541</v>
      </c>
      <c r="AV307" s="30">
        <v>74.326942443847656</v>
      </c>
      <c r="AW307" s="148">
        <v>0.1666666716337204</v>
      </c>
      <c r="AX307" s="30">
        <v>43.874880910000002</v>
      </c>
      <c r="AY307" s="30">
        <v>219.23077392578131</v>
      </c>
      <c r="AZ307" s="30">
        <v>72</v>
      </c>
      <c r="BA307" s="30">
        <v>77.659805297851563</v>
      </c>
      <c r="BB307" s="148">
        <v>0.503</v>
      </c>
      <c r="BC307" s="30">
        <v>46.45</v>
      </c>
      <c r="BD307" s="30">
        <v>335</v>
      </c>
      <c r="BE307" s="30">
        <v>76.292533874511719</v>
      </c>
      <c r="BF307" s="147">
        <v>0.32900000000000001</v>
      </c>
      <c r="BG307" s="30">
        <v>45.69</v>
      </c>
      <c r="BH307" s="30">
        <v>276.3</v>
      </c>
      <c r="BI307" s="30">
        <v>77.848228454589844</v>
      </c>
      <c r="BJ307" s="148">
        <v>0.52300000000000002</v>
      </c>
      <c r="BK307" s="30">
        <v>46.548176259999998</v>
      </c>
      <c r="BL307" s="30">
        <v>347</v>
      </c>
      <c r="BM307" s="30">
        <v>77.985282897949219</v>
      </c>
      <c r="BN307" s="148">
        <v>0.35499999999999998</v>
      </c>
      <c r="BO307" s="30">
        <v>46.507534890000002</v>
      </c>
      <c r="BP307" s="30">
        <v>281.60000000000002</v>
      </c>
      <c r="BQ307" s="148">
        <v>6.7000000000000004E-2</v>
      </c>
      <c r="BR307" s="148">
        <v>0.122</v>
      </c>
      <c r="BS307" s="148">
        <v>9.0000000000000011E-3</v>
      </c>
      <c r="BT307" s="148">
        <v>0.745</v>
      </c>
      <c r="BU307" s="148">
        <v>5.6000000000000001E-2</v>
      </c>
      <c r="BV307" s="148">
        <v>2.000000094994903E-3</v>
      </c>
      <c r="BW307" s="148">
        <v>1.0999999999999999E-2</v>
      </c>
      <c r="BX307" s="148">
        <v>9.1999999999999998E-2</v>
      </c>
      <c r="BY307" s="148">
        <v>0.20599999999999999</v>
      </c>
      <c r="BZ307" s="1"/>
      <c r="CA307" s="150">
        <v>9850.330078125</v>
      </c>
      <c r="CB307" s="150">
        <v>10266.76</v>
      </c>
      <c r="CC307" s="124" t="s">
        <v>4186</v>
      </c>
      <c r="CD307" t="s">
        <v>4634</v>
      </c>
    </row>
    <row r="308" spans="1:82" x14ac:dyDescent="0.3">
      <c r="A308" s="1">
        <v>240904220</v>
      </c>
      <c r="B308" s="124" t="s">
        <v>4186</v>
      </c>
      <c r="C308" t="s">
        <v>106</v>
      </c>
      <c r="D308" t="s">
        <v>849</v>
      </c>
      <c r="E308" s="30">
        <v>95.519683837890625</v>
      </c>
      <c r="F308" s="30">
        <v>91.521247863769531</v>
      </c>
      <c r="G308" s="30">
        <v>90.651741027832031</v>
      </c>
      <c r="H308" s="30">
        <v>90.988792419433594</v>
      </c>
      <c r="I308" s="1">
        <v>281</v>
      </c>
      <c r="J308" s="1" t="s">
        <v>3981</v>
      </c>
      <c r="K308" s="1">
        <v>5</v>
      </c>
      <c r="L308" t="s">
        <v>3836</v>
      </c>
      <c r="M308" t="s">
        <v>3914</v>
      </c>
      <c r="N308" t="s">
        <v>3919</v>
      </c>
      <c r="O308" t="s">
        <v>3922</v>
      </c>
      <c r="P308" s="148">
        <v>0.83088237047195435</v>
      </c>
      <c r="Q308" s="30">
        <v>54.333574820000003</v>
      </c>
      <c r="R308" s="30"/>
      <c r="S308" s="1">
        <v>141</v>
      </c>
      <c r="T308" s="1">
        <v>28</v>
      </c>
      <c r="U308" s="148">
        <v>0.19858156144618991</v>
      </c>
      <c r="V308" s="148">
        <v>0.80555558204650879</v>
      </c>
      <c r="W308" s="149">
        <v>52.652999610000002</v>
      </c>
      <c r="X308" s="149"/>
      <c r="Y308" s="1">
        <v>28</v>
      </c>
      <c r="Z308" s="30">
        <v>88.545738220214844</v>
      </c>
      <c r="AA308" s="148">
        <v>0.81</v>
      </c>
      <c r="AB308" s="30">
        <v>51.2</v>
      </c>
      <c r="AC308" s="30">
        <v>424.5</v>
      </c>
      <c r="AD308" s="30">
        <v>90.357322692871094</v>
      </c>
      <c r="AE308" s="148">
        <v>0.76900000000000002</v>
      </c>
      <c r="AF308" s="30">
        <v>51.81</v>
      </c>
      <c r="AG308" s="30">
        <v>423.1</v>
      </c>
      <c r="AH308" s="30">
        <v>83.033927917480469</v>
      </c>
      <c r="AI308" s="148">
        <v>0.74</v>
      </c>
      <c r="AJ308" s="30">
        <v>49.391170789999997</v>
      </c>
      <c r="AK308" s="30">
        <v>410.3</v>
      </c>
      <c r="AL308" s="30">
        <v>87.855758666992188</v>
      </c>
      <c r="AM308" s="148">
        <v>0.52900000000000003</v>
      </c>
      <c r="AN308" s="30">
        <v>50.974840589999999</v>
      </c>
      <c r="AO308" s="30">
        <v>364.7</v>
      </c>
      <c r="AP308" s="148">
        <v>0.80147057771682739</v>
      </c>
      <c r="AQ308" s="30">
        <v>53.544554550000001</v>
      </c>
      <c r="AR308" s="30">
        <v>428.67648315429688</v>
      </c>
      <c r="AS308" s="30">
        <v>141</v>
      </c>
      <c r="AT308" s="30">
        <v>28</v>
      </c>
      <c r="AU308" s="148">
        <v>0.19858156144618991</v>
      </c>
      <c r="AV308" s="30">
        <v>90.988792419433594</v>
      </c>
      <c r="AW308" s="148">
        <v>0.6111111044883728</v>
      </c>
      <c r="AX308" s="30">
        <v>53.42406562</v>
      </c>
      <c r="AY308" s="30"/>
      <c r="AZ308" s="30">
        <v>28</v>
      </c>
      <c r="BA308" s="30">
        <v>91.103935241699219</v>
      </c>
      <c r="BB308" s="148">
        <v>0.73499999999999999</v>
      </c>
      <c r="BC308" s="30">
        <v>52.97</v>
      </c>
      <c r="BD308" s="30">
        <v>408.8</v>
      </c>
      <c r="BE308" s="30">
        <v>91.548385620117188</v>
      </c>
      <c r="BF308" s="147">
        <v>0.73099999999999998</v>
      </c>
      <c r="BG308" s="30">
        <v>53.21</v>
      </c>
      <c r="BH308" s="30">
        <v>403.8</v>
      </c>
      <c r="BI308" s="30">
        <v>87.9378662109375</v>
      </c>
      <c r="BJ308" s="148">
        <v>0.78799999999999992</v>
      </c>
      <c r="BK308" s="30">
        <v>51.463063599999998</v>
      </c>
      <c r="BL308" s="30">
        <v>415.1</v>
      </c>
      <c r="BM308" s="30">
        <v>88.897895812988281</v>
      </c>
      <c r="BN308" s="148">
        <v>0.76500000000000001</v>
      </c>
      <c r="BO308" s="30">
        <v>51.946095</v>
      </c>
      <c r="BP308" s="30">
        <v>382.4</v>
      </c>
      <c r="BQ308" s="148">
        <v>2.5000000000000001E-2</v>
      </c>
      <c r="BR308" s="148">
        <v>4.5999999999999999E-2</v>
      </c>
      <c r="BS308" s="148"/>
      <c r="BT308" s="148">
        <v>0.85099999999999998</v>
      </c>
      <c r="BU308" s="148">
        <v>0.06</v>
      </c>
      <c r="BV308" s="148">
        <v>1.7999999225139621E-2</v>
      </c>
      <c r="BW308" s="148"/>
      <c r="BX308" s="148">
        <v>8.8999999999999996E-2</v>
      </c>
      <c r="BY308" s="148">
        <v>6.4000000000000001E-2</v>
      </c>
      <c r="BZ308" s="1"/>
      <c r="CA308" s="150">
        <v>11433.080078125</v>
      </c>
      <c r="CB308" s="150">
        <v>11928.96</v>
      </c>
      <c r="CC308" s="124" t="s">
        <v>4186</v>
      </c>
      <c r="CD308" t="s">
        <v>4634</v>
      </c>
    </row>
    <row r="309" spans="1:82" x14ac:dyDescent="0.3">
      <c r="A309" s="1">
        <v>240914020</v>
      </c>
      <c r="B309" s="124" t="s">
        <v>4187</v>
      </c>
      <c r="C309" t="s">
        <v>107</v>
      </c>
      <c r="D309" t="s">
        <v>850</v>
      </c>
      <c r="E309" s="30">
        <v>87.410202026367188</v>
      </c>
      <c r="F309" s="30">
        <v>89.863128662109375</v>
      </c>
      <c r="G309" s="30">
        <v>82.818717956542969</v>
      </c>
      <c r="H309" s="30">
        <v>83.511466979980469</v>
      </c>
      <c r="I309" s="1">
        <v>27</v>
      </c>
      <c r="J309" s="1" t="s">
        <v>3981</v>
      </c>
      <c r="K309" s="1">
        <v>8</v>
      </c>
      <c r="L309" t="s">
        <v>3836</v>
      </c>
      <c r="M309" t="s">
        <v>3914</v>
      </c>
      <c r="N309" t="s">
        <v>3916</v>
      </c>
      <c r="O309" t="s">
        <v>3922</v>
      </c>
      <c r="P309" s="148">
        <v>0.3571428656578064</v>
      </c>
      <c r="Q309" s="30">
        <v>50.960332170000001</v>
      </c>
      <c r="R309" s="30"/>
      <c r="S309" s="1">
        <v>21</v>
      </c>
      <c r="T309" s="1">
        <v>13</v>
      </c>
      <c r="U309" s="148">
        <v>0.61904764175415039</v>
      </c>
      <c r="V309" s="148"/>
      <c r="W309" s="149">
        <v>51.965972059999999</v>
      </c>
      <c r="X309" s="149"/>
      <c r="Y309" s="1">
        <v>13</v>
      </c>
      <c r="Z309" s="30">
        <v>80.389259338378906</v>
      </c>
      <c r="AA309" s="148">
        <v>0.43799999999999989</v>
      </c>
      <c r="AB309" s="30">
        <v>48.5</v>
      </c>
      <c r="AC309" s="30">
        <v>331.3</v>
      </c>
      <c r="AD309" s="30">
        <v>81.698486328125</v>
      </c>
      <c r="AE309" s="148">
        <v>0.3</v>
      </c>
      <c r="AF309" s="30">
        <v>48.87</v>
      </c>
      <c r="AG309" s="30">
        <v>290</v>
      </c>
      <c r="AH309" s="30">
        <v>81.243659973144531</v>
      </c>
      <c r="AI309" s="148">
        <v>0.625</v>
      </c>
      <c r="AJ309" s="30">
        <v>48.798210320000003</v>
      </c>
      <c r="AK309" s="30">
        <v>375</v>
      </c>
      <c r="AL309" s="30"/>
      <c r="AM309" s="148">
        <v>0.66700000000000004</v>
      </c>
      <c r="AN309" s="30"/>
      <c r="AO309" s="30">
        <v>333.3</v>
      </c>
      <c r="AP309" s="148"/>
      <c r="AQ309" s="30">
        <v>48.644791009999999</v>
      </c>
      <c r="AR309" s="30"/>
      <c r="AS309" s="30">
        <v>21</v>
      </c>
      <c r="AT309" s="30">
        <v>13</v>
      </c>
      <c r="AU309" s="148">
        <v>0.61904764175415039</v>
      </c>
      <c r="AV309" s="30">
        <v>83.511466979980469</v>
      </c>
      <c r="AW309" s="148"/>
      <c r="AX309" s="30">
        <v>49.138686640000003</v>
      </c>
      <c r="AY309" s="30"/>
      <c r="AZ309" s="30">
        <v>13</v>
      </c>
      <c r="BA309" s="30">
        <v>83.680793762207031</v>
      </c>
      <c r="BB309" s="148">
        <v>0.5</v>
      </c>
      <c r="BC309" s="30">
        <v>49.37</v>
      </c>
      <c r="BD309" s="30">
        <v>312.5</v>
      </c>
      <c r="BE309" s="30">
        <v>84.792800903320313</v>
      </c>
      <c r="BF309" s="147">
        <v>0.4</v>
      </c>
      <c r="BG309" s="30">
        <v>49.88</v>
      </c>
      <c r="BH309" s="30">
        <v>280</v>
      </c>
      <c r="BI309" s="30">
        <v>87.215789794921875</v>
      </c>
      <c r="BJ309" s="148">
        <v>0.625</v>
      </c>
      <c r="BK309" s="30">
        <v>51.111323370000001</v>
      </c>
      <c r="BL309" s="30">
        <v>375</v>
      </c>
      <c r="BM309" s="30"/>
      <c r="BN309" s="148">
        <v>0.66700000000000004</v>
      </c>
      <c r="BO309" s="30"/>
      <c r="BP309" s="30">
        <v>366.7</v>
      </c>
      <c r="BQ309" s="148"/>
      <c r="BR309" s="148"/>
      <c r="BS309" s="148"/>
      <c r="BT309" s="148">
        <v>1</v>
      </c>
      <c r="BU309" s="148"/>
      <c r="BV309" s="148">
        <v>0</v>
      </c>
      <c r="BW309" s="148"/>
      <c r="BX309" s="148"/>
      <c r="BY309" s="148">
        <v>0.308</v>
      </c>
      <c r="BZ309" s="1"/>
      <c r="CA309" s="150">
        <v>18518.30078125</v>
      </c>
      <c r="CB309" s="150">
        <v>19498.240000000002</v>
      </c>
      <c r="CC309" s="124" t="s">
        <v>4187</v>
      </c>
      <c r="CD309" t="s">
        <v>4635</v>
      </c>
    </row>
    <row r="310" spans="1:82" x14ac:dyDescent="0.3">
      <c r="A310" s="1">
        <v>240933000</v>
      </c>
      <c r="B310" s="124" t="s">
        <v>4188</v>
      </c>
      <c r="C310" t="s">
        <v>108</v>
      </c>
      <c r="D310" t="s">
        <v>851</v>
      </c>
      <c r="E310" s="30">
        <v>82.562507629394531</v>
      </c>
      <c r="F310" s="30">
        <v>82.8126220703125</v>
      </c>
      <c r="G310" s="30">
        <v>82.110588073730469</v>
      </c>
      <c r="H310" s="30">
        <v>82.711540222167969</v>
      </c>
      <c r="I310" s="1">
        <v>917</v>
      </c>
      <c r="J310" s="1">
        <v>7</v>
      </c>
      <c r="K310" s="1">
        <v>8</v>
      </c>
      <c r="L310" t="s">
        <v>3836</v>
      </c>
      <c r="M310" t="s">
        <v>3914</v>
      </c>
      <c r="N310" t="s">
        <v>3919</v>
      </c>
      <c r="O310" t="s">
        <v>3922</v>
      </c>
      <c r="P310" s="148">
        <v>0.49647390842437739</v>
      </c>
      <c r="Q310" s="30">
        <v>48.943870250000003</v>
      </c>
      <c r="R310" s="30">
        <v>348.80111694335938</v>
      </c>
      <c r="S310" s="1">
        <v>1509</v>
      </c>
      <c r="T310" s="1">
        <v>867</v>
      </c>
      <c r="U310" s="148">
        <v>0.57455265522003174</v>
      </c>
      <c r="V310" s="148">
        <v>0.37958115339279169</v>
      </c>
      <c r="W310" s="149">
        <v>49.044647689999998</v>
      </c>
      <c r="X310" s="149">
        <v>315.70681762695313</v>
      </c>
      <c r="Y310" s="1">
        <v>867</v>
      </c>
      <c r="Z310" s="30">
        <v>86.431098937988281</v>
      </c>
      <c r="AA310" s="148">
        <v>0.52400000000000002</v>
      </c>
      <c r="AB310" s="30">
        <v>50.5</v>
      </c>
      <c r="AC310" s="30">
        <v>363.1</v>
      </c>
      <c r="AD310" s="30">
        <v>86.558036804199219</v>
      </c>
      <c r="AE310" s="148">
        <v>0.40200000000000002</v>
      </c>
      <c r="AF310" s="30">
        <v>50.52</v>
      </c>
      <c r="AG310" s="30">
        <v>333.9</v>
      </c>
      <c r="AH310" s="30">
        <v>84.55926513671875</v>
      </c>
      <c r="AI310" s="148">
        <v>0.62</v>
      </c>
      <c r="AJ310" s="30">
        <v>49.896383710000002</v>
      </c>
      <c r="AK310" s="30">
        <v>378.6</v>
      </c>
      <c r="AL310" s="30">
        <v>84.436500549316406</v>
      </c>
      <c r="AM310" s="148">
        <v>0.52300000000000002</v>
      </c>
      <c r="AN310" s="30">
        <v>49.811272770000002</v>
      </c>
      <c r="AO310" s="30">
        <v>353.6</v>
      </c>
      <c r="AP310" s="148">
        <v>0.35236769914627081</v>
      </c>
      <c r="AQ310" s="30">
        <v>48.20183548</v>
      </c>
      <c r="AR310" s="30">
        <v>295.82171630859381</v>
      </c>
      <c r="AS310" s="30">
        <v>1511</v>
      </c>
      <c r="AT310" s="30">
        <v>869</v>
      </c>
      <c r="AU310" s="148">
        <v>0.57455265522003174</v>
      </c>
      <c r="AV310" s="30">
        <v>82.711540222167969</v>
      </c>
      <c r="AW310" s="148">
        <v>0.23237597942352289</v>
      </c>
      <c r="AX310" s="30">
        <v>48.680233889999997</v>
      </c>
      <c r="AY310" s="30">
        <v>249.08616638183591</v>
      </c>
      <c r="AZ310" s="30">
        <v>869</v>
      </c>
      <c r="BA310" s="30">
        <v>86.753150939941406</v>
      </c>
      <c r="BB310" s="148">
        <v>0.50800000000000001</v>
      </c>
      <c r="BC310" s="30">
        <v>50.86</v>
      </c>
      <c r="BD310" s="30">
        <v>339.5</v>
      </c>
      <c r="BE310" s="30">
        <v>86.233184814453125</v>
      </c>
      <c r="BF310" s="147">
        <v>0.39500000000000002</v>
      </c>
      <c r="BG310" s="30">
        <v>50.59</v>
      </c>
      <c r="BH310" s="30">
        <v>305.5</v>
      </c>
      <c r="BI310" s="30">
        <v>86.265182495117188</v>
      </c>
      <c r="BJ310" s="148">
        <v>0.56899999999999995</v>
      </c>
      <c r="BK310" s="30">
        <v>50.648264240000003</v>
      </c>
      <c r="BL310" s="30">
        <v>356.5</v>
      </c>
      <c r="BM310" s="30">
        <v>85.577110290527344</v>
      </c>
      <c r="BN310" s="148">
        <v>0.45700000000000002</v>
      </c>
      <c r="BO310" s="30">
        <v>50.291100210000003</v>
      </c>
      <c r="BP310" s="30">
        <v>323.3</v>
      </c>
      <c r="BQ310" s="148">
        <v>0.14299999999999999</v>
      </c>
      <c r="BR310" s="148">
        <v>0.14199999999999999</v>
      </c>
      <c r="BS310" s="148">
        <v>2.7E-2</v>
      </c>
      <c r="BT310" s="148">
        <v>0.54400000000000004</v>
      </c>
      <c r="BU310" s="148">
        <v>0.123</v>
      </c>
      <c r="BV310" s="148">
        <v>2.0999999716877941E-2</v>
      </c>
      <c r="BW310" s="148">
        <v>4.7E-2</v>
      </c>
      <c r="BX310" s="148">
        <v>0.106</v>
      </c>
      <c r="BY310" s="148">
        <v>0.36299999999999999</v>
      </c>
      <c r="BZ310" s="1"/>
      <c r="CA310" s="150">
        <v>10526.150390625</v>
      </c>
      <c r="CB310" s="150">
        <v>11486.39</v>
      </c>
      <c r="CC310" s="124" t="s">
        <v>4188</v>
      </c>
      <c r="CD310" t="s">
        <v>4633</v>
      </c>
    </row>
    <row r="311" spans="1:82" x14ac:dyDescent="0.3">
      <c r="A311" s="1">
        <v>240933100</v>
      </c>
      <c r="B311" s="124" t="s">
        <v>4188</v>
      </c>
      <c r="C311" t="s">
        <v>108</v>
      </c>
      <c r="D311" t="s">
        <v>852</v>
      </c>
      <c r="E311" s="30">
        <v>83.097023010253906</v>
      </c>
      <c r="F311" s="30">
        <v>83.040275573730469</v>
      </c>
      <c r="G311" s="30">
        <v>82.435722351074219</v>
      </c>
      <c r="H311" s="30">
        <v>82.191940307617188</v>
      </c>
      <c r="I311" s="1">
        <v>662</v>
      </c>
      <c r="J311" s="1">
        <v>6</v>
      </c>
      <c r="K311" s="1">
        <v>6</v>
      </c>
      <c r="L311" t="s">
        <v>3836</v>
      </c>
      <c r="M311" t="s">
        <v>3914</v>
      </c>
      <c r="N311" t="s">
        <v>3919</v>
      </c>
      <c r="O311" t="s">
        <v>3922</v>
      </c>
      <c r="P311" s="148">
        <v>0.35272043943405151</v>
      </c>
      <c r="Q311" s="30">
        <v>49.166208099999999</v>
      </c>
      <c r="R311" s="30">
        <v>310.69418334960938</v>
      </c>
      <c r="S311" s="1">
        <v>1142</v>
      </c>
      <c r="T311" s="1">
        <v>886</v>
      </c>
      <c r="U311" s="148">
        <v>0.77583187818527222</v>
      </c>
      <c r="V311" s="148">
        <v>0.27543425559997559</v>
      </c>
      <c r="W311" s="149">
        <v>49.138974640000001</v>
      </c>
      <c r="X311" s="149">
        <v>290.81884765625</v>
      </c>
      <c r="Y311" s="1">
        <v>886</v>
      </c>
      <c r="Z311" s="30">
        <v>85.524818420410156</v>
      </c>
      <c r="AA311" s="148">
        <v>0.47799999999999998</v>
      </c>
      <c r="AB311" s="30">
        <v>50.2</v>
      </c>
      <c r="AC311" s="30">
        <v>334.5</v>
      </c>
      <c r="AD311" s="30">
        <v>85.998451232910156</v>
      </c>
      <c r="AE311" s="148">
        <v>0.40200000000000002</v>
      </c>
      <c r="AF311" s="30">
        <v>50.33</v>
      </c>
      <c r="AG311" s="30">
        <v>312.7</v>
      </c>
      <c r="AH311" s="30">
        <v>85.83209228515625</v>
      </c>
      <c r="AI311" s="148">
        <v>0.47</v>
      </c>
      <c r="AJ311" s="30">
        <v>50.317960790000001</v>
      </c>
      <c r="AK311" s="30">
        <v>342.4</v>
      </c>
      <c r="AL311" s="30">
        <v>86.81085205078125</v>
      </c>
      <c r="AM311" s="148">
        <v>0.42599999999999999</v>
      </c>
      <c r="AN311" s="30">
        <v>50.619261100000003</v>
      </c>
      <c r="AO311" s="30">
        <v>330.3</v>
      </c>
      <c r="AP311" s="148">
        <v>0.26966291666030878</v>
      </c>
      <c r="AQ311" s="30">
        <v>48.405214729999997</v>
      </c>
      <c r="AR311" s="30">
        <v>261.98501586914063</v>
      </c>
      <c r="AS311" s="30">
        <v>1145</v>
      </c>
      <c r="AT311" s="30">
        <v>894</v>
      </c>
      <c r="AU311" s="148">
        <v>0.77583187818527222</v>
      </c>
      <c r="AV311" s="30">
        <v>82.191940307617188</v>
      </c>
      <c r="AW311" s="148">
        <v>0.19306930899620059</v>
      </c>
      <c r="AX311" s="30">
        <v>48.382441999999998</v>
      </c>
      <c r="AY311" s="30">
        <v>234.1584167480469</v>
      </c>
      <c r="AZ311" s="30">
        <v>894</v>
      </c>
      <c r="BA311" s="30">
        <v>83.990089416503906</v>
      </c>
      <c r="BB311" s="148">
        <v>0.39600000000000002</v>
      </c>
      <c r="BC311" s="30">
        <v>49.52</v>
      </c>
      <c r="BD311" s="30">
        <v>300.3</v>
      </c>
      <c r="BE311" s="30">
        <v>84.792800903320313</v>
      </c>
      <c r="BF311" s="147">
        <v>0.32500000000000001</v>
      </c>
      <c r="BG311" s="30">
        <v>49.88</v>
      </c>
      <c r="BH311" s="30">
        <v>275.5</v>
      </c>
      <c r="BI311" s="30">
        <v>85.444129943847656</v>
      </c>
      <c r="BJ311" s="148">
        <v>0.39600000000000002</v>
      </c>
      <c r="BK311" s="30">
        <v>50.248307779999998</v>
      </c>
      <c r="BL311" s="30">
        <v>302.60000000000002</v>
      </c>
      <c r="BM311" s="30">
        <v>86.3665771484375</v>
      </c>
      <c r="BN311" s="148">
        <v>0.34699999999999998</v>
      </c>
      <c r="BO311" s="30">
        <v>50.68455247</v>
      </c>
      <c r="BP311" s="30">
        <v>289</v>
      </c>
      <c r="BQ311" s="148">
        <v>0.224</v>
      </c>
      <c r="BR311" s="148">
        <v>0.16800000000000001</v>
      </c>
      <c r="BS311" s="148">
        <v>3.3000000000000002E-2</v>
      </c>
      <c r="BT311" s="148">
        <v>0.42</v>
      </c>
      <c r="BU311" s="148">
        <v>0.13400000000000001</v>
      </c>
      <c r="BV311" s="148">
        <v>2.0999999716877941E-2</v>
      </c>
      <c r="BW311" s="148">
        <v>7.3999999999999996E-2</v>
      </c>
      <c r="BX311" s="148">
        <v>0.17100000000000001</v>
      </c>
      <c r="BY311" s="148">
        <v>0.52600000000000002</v>
      </c>
      <c r="BZ311" s="1"/>
      <c r="CA311" s="150">
        <v>10594.0400390625</v>
      </c>
      <c r="CB311" s="150">
        <v>11542.59</v>
      </c>
      <c r="CC311" s="124" t="s">
        <v>4188</v>
      </c>
      <c r="CD311" t="s">
        <v>4633</v>
      </c>
    </row>
    <row r="312" spans="1:82" x14ac:dyDescent="0.3">
      <c r="A312" s="1">
        <v>240933150</v>
      </c>
      <c r="B312" s="124" t="s">
        <v>4188</v>
      </c>
      <c r="C312" t="s">
        <v>108</v>
      </c>
      <c r="D312" t="s">
        <v>853</v>
      </c>
      <c r="E312" s="30">
        <v>78.151473999023438</v>
      </c>
      <c r="F312" s="30">
        <v>78.745491027832031</v>
      </c>
      <c r="G312" s="30">
        <v>79.272903442382813</v>
      </c>
      <c r="H312" s="30">
        <v>80.410224914550781</v>
      </c>
      <c r="I312" s="1">
        <v>693</v>
      </c>
      <c r="J312" s="1">
        <v>7</v>
      </c>
      <c r="K312" s="1">
        <v>8</v>
      </c>
      <c r="L312" t="s">
        <v>3836</v>
      </c>
      <c r="M312" t="s">
        <v>3914</v>
      </c>
      <c r="N312" t="s">
        <v>3919</v>
      </c>
      <c r="O312" t="s">
        <v>3922</v>
      </c>
      <c r="P312" s="148">
        <v>0.34398496150970459</v>
      </c>
      <c r="Q312" s="30">
        <v>47.109043210000003</v>
      </c>
      <c r="R312" s="30">
        <v>300.75189208984381</v>
      </c>
      <c r="S312" s="1">
        <v>1137</v>
      </c>
      <c r="T312" s="1">
        <v>848</v>
      </c>
      <c r="U312" s="148">
        <v>0.74582231044769287</v>
      </c>
      <c r="V312" s="148">
        <v>0.26373627781867981</v>
      </c>
      <c r="W312" s="149">
        <v>47.359461269999997</v>
      </c>
      <c r="X312" s="149">
        <v>277.19781494140631</v>
      </c>
      <c r="Y312" s="1">
        <v>848</v>
      </c>
      <c r="Z312" s="30">
        <v>81.597625732421875</v>
      </c>
      <c r="AA312" s="148">
        <v>0.38100000000000001</v>
      </c>
      <c r="AB312" s="30">
        <v>48.9</v>
      </c>
      <c r="AC312" s="30">
        <v>313.5</v>
      </c>
      <c r="AD312" s="30">
        <v>82.258071899414063</v>
      </c>
      <c r="AE312" s="148">
        <v>0.32600000000000001</v>
      </c>
      <c r="AF312" s="30">
        <v>49.06</v>
      </c>
      <c r="AG312" s="30">
        <v>295.2</v>
      </c>
      <c r="AH312" s="30">
        <v>80.806617736816406</v>
      </c>
      <c r="AI312" s="148">
        <v>0.39700000000000002</v>
      </c>
      <c r="AJ312" s="30">
        <v>48.653454940000003</v>
      </c>
      <c r="AK312" s="30">
        <v>316.7</v>
      </c>
      <c r="AL312" s="30">
        <v>81.377029418945313</v>
      </c>
      <c r="AM312" s="148">
        <v>0.34399999999999997</v>
      </c>
      <c r="AN312" s="30">
        <v>48.770140670000004</v>
      </c>
      <c r="AO312" s="30">
        <v>298.10000000000002</v>
      </c>
      <c r="AP312" s="148">
        <v>0.18933823704719541</v>
      </c>
      <c r="AQ312" s="30">
        <v>46.42678669</v>
      </c>
      <c r="AR312" s="30">
        <v>242.0955810546875</v>
      </c>
      <c r="AS312" s="30">
        <v>1148</v>
      </c>
      <c r="AT312" s="30">
        <v>857</v>
      </c>
      <c r="AU312" s="148">
        <v>0.74582231044769287</v>
      </c>
      <c r="AV312" s="30">
        <v>80.410224914550781</v>
      </c>
      <c r="AW312" s="148">
        <v>0.1081081107258797</v>
      </c>
      <c r="AX312" s="30">
        <v>47.361309749999997</v>
      </c>
      <c r="AY312" s="30">
        <v>214.59458923339841</v>
      </c>
      <c r="AZ312" s="30">
        <v>857</v>
      </c>
      <c r="BA312" s="30">
        <v>84.010711669921875</v>
      </c>
      <c r="BB312" s="148">
        <v>0.32300000000000001</v>
      </c>
      <c r="BC312" s="30">
        <v>49.53</v>
      </c>
      <c r="BD312" s="30">
        <v>272.8</v>
      </c>
      <c r="BE312" s="30">
        <v>83.879890441894531</v>
      </c>
      <c r="BF312" s="147">
        <v>0.26100000000000001</v>
      </c>
      <c r="BG312" s="30">
        <v>49.43</v>
      </c>
      <c r="BH312" s="30">
        <v>251.9</v>
      </c>
      <c r="BI312" s="30">
        <v>82.200843811035156</v>
      </c>
      <c r="BJ312" s="148">
        <v>0.32500000000000001</v>
      </c>
      <c r="BK312" s="30">
        <v>48.66843325</v>
      </c>
      <c r="BL312" s="30">
        <v>282.10000000000002</v>
      </c>
      <c r="BM312" s="30">
        <v>82.297630310058594</v>
      </c>
      <c r="BN312" s="148">
        <v>0.26700000000000002</v>
      </c>
      <c r="BO312" s="30">
        <v>48.65669424</v>
      </c>
      <c r="BP312" s="30">
        <v>263.10000000000002</v>
      </c>
      <c r="BQ312" s="148">
        <v>0.16500000000000001</v>
      </c>
      <c r="BR312" s="148">
        <v>0.20200000000000001</v>
      </c>
      <c r="BS312" s="148">
        <v>2.5999999999999999E-2</v>
      </c>
      <c r="BT312" s="148">
        <v>0.48199999999999998</v>
      </c>
      <c r="BU312" s="148">
        <v>0.113</v>
      </c>
      <c r="BV312" s="148">
        <v>1.30000002682209E-2</v>
      </c>
      <c r="BW312" s="148">
        <v>3.7999999999999999E-2</v>
      </c>
      <c r="BX312" s="148">
        <v>0.16200000000000001</v>
      </c>
      <c r="BY312" s="148">
        <v>0.49299999999999999</v>
      </c>
      <c r="BZ312" s="1"/>
      <c r="CA312" s="150">
        <v>11412.0595703125</v>
      </c>
      <c r="CB312" s="150">
        <v>12373.17</v>
      </c>
      <c r="CC312" s="124" t="s">
        <v>4188</v>
      </c>
      <c r="CD312" t="s">
        <v>4633</v>
      </c>
    </row>
    <row r="313" spans="1:82" x14ac:dyDescent="0.3">
      <c r="A313" s="1">
        <v>240933160</v>
      </c>
      <c r="B313" s="124" t="s">
        <v>4188</v>
      </c>
      <c r="C313" t="s">
        <v>108</v>
      </c>
      <c r="D313" t="s">
        <v>854</v>
      </c>
      <c r="E313" s="30">
        <v>84.062995910644531</v>
      </c>
      <c r="F313" s="30">
        <v>82.959396362304688</v>
      </c>
      <c r="G313" s="30">
        <v>80.727378845214844</v>
      </c>
      <c r="H313" s="30">
        <v>79.171279907226563</v>
      </c>
      <c r="I313" s="1">
        <v>916</v>
      </c>
      <c r="J313" s="1">
        <v>6</v>
      </c>
      <c r="K313" s="1">
        <v>6</v>
      </c>
      <c r="L313" t="s">
        <v>3836</v>
      </c>
      <c r="M313" t="s">
        <v>3914</v>
      </c>
      <c r="N313" t="s">
        <v>3919</v>
      </c>
      <c r="O313" t="s">
        <v>3922</v>
      </c>
      <c r="P313" s="148">
        <v>0.56847542524337769</v>
      </c>
      <c r="Q313" s="30">
        <v>49.56801815</v>
      </c>
      <c r="R313" s="30">
        <v>367.31265258789063</v>
      </c>
      <c r="S313" s="1">
        <v>1591</v>
      </c>
      <c r="T313" s="1">
        <v>755</v>
      </c>
      <c r="U313" s="148">
        <v>0.47454431653022772</v>
      </c>
      <c r="V313" s="148">
        <v>0.42191779613494867</v>
      </c>
      <c r="W313" s="149">
        <v>49.105462539999998</v>
      </c>
      <c r="X313" s="149">
        <v>330.13699340820313</v>
      </c>
      <c r="Y313" s="1">
        <v>755</v>
      </c>
      <c r="Z313" s="30">
        <v>82.201812744140625</v>
      </c>
      <c r="AA313" s="148">
        <v>0.59</v>
      </c>
      <c r="AB313" s="30">
        <v>49.1</v>
      </c>
      <c r="AC313" s="30">
        <v>377.3</v>
      </c>
      <c r="AD313" s="30">
        <v>79.901924133300781</v>
      </c>
      <c r="AE313" s="148">
        <v>0.44700000000000001</v>
      </c>
      <c r="AF313" s="30">
        <v>48.26</v>
      </c>
      <c r="AG313" s="30">
        <v>338.5</v>
      </c>
      <c r="AH313" s="30"/>
      <c r="AI313" s="148"/>
      <c r="AJ313" s="30"/>
      <c r="AK313" s="30"/>
      <c r="AL313" s="30"/>
      <c r="AM313" s="148"/>
      <c r="AN313" s="30"/>
      <c r="AO313" s="30"/>
      <c r="AP313" s="148">
        <v>0.44186046719551092</v>
      </c>
      <c r="AQ313" s="30">
        <v>47.336603109999999</v>
      </c>
      <c r="AR313" s="30">
        <v>322.86822509765631</v>
      </c>
      <c r="AS313" s="30">
        <v>1582</v>
      </c>
      <c r="AT313" s="30">
        <v>753</v>
      </c>
      <c r="AU313" s="148">
        <v>0.47454431653022772</v>
      </c>
      <c r="AV313" s="30">
        <v>79.171279907226563</v>
      </c>
      <c r="AW313" s="148">
        <v>0.24657534062862399</v>
      </c>
      <c r="AX313" s="30">
        <v>46.651251940000002</v>
      </c>
      <c r="AY313" s="30">
        <v>264.65753173828131</v>
      </c>
      <c r="AZ313" s="30">
        <v>753</v>
      </c>
      <c r="BA313" s="30">
        <v>79.103187561035156</v>
      </c>
      <c r="BB313" s="148">
        <v>0.56799999999999995</v>
      </c>
      <c r="BC313" s="30">
        <v>47.15</v>
      </c>
      <c r="BD313" s="30">
        <v>353.2</v>
      </c>
      <c r="BE313" s="30">
        <v>76.312820434570313</v>
      </c>
      <c r="BF313" s="147">
        <v>0.38800000000000001</v>
      </c>
      <c r="BG313" s="30">
        <v>45.7</v>
      </c>
      <c r="BH313" s="30">
        <v>297.60000000000002</v>
      </c>
      <c r="BI313" s="30"/>
      <c r="BJ313" s="148"/>
      <c r="BK313" s="30"/>
      <c r="BL313" s="30"/>
      <c r="BM313" s="30"/>
      <c r="BN313" s="148"/>
      <c r="BO313" s="30"/>
      <c r="BP313" s="30"/>
      <c r="BQ313" s="148">
        <v>0.127</v>
      </c>
      <c r="BR313" s="148">
        <v>0.124</v>
      </c>
      <c r="BS313" s="148">
        <v>2.4E-2</v>
      </c>
      <c r="BT313" s="148">
        <v>0.60299999999999998</v>
      </c>
      <c r="BU313" s="148">
        <v>0.104</v>
      </c>
      <c r="BV313" s="148">
        <v>1.8999999389052391E-2</v>
      </c>
      <c r="BW313" s="148">
        <v>1.9E-2</v>
      </c>
      <c r="BX313" s="148">
        <v>0.122</v>
      </c>
      <c r="BY313" s="148">
        <v>0.29399999999999998</v>
      </c>
      <c r="BZ313" s="1"/>
      <c r="CA313" s="150">
        <v>10313.5</v>
      </c>
      <c r="CB313" s="150">
        <v>11276.95</v>
      </c>
      <c r="CC313" s="124" t="s">
        <v>4188</v>
      </c>
      <c r="CD313" t="s">
        <v>4633</v>
      </c>
    </row>
    <row r="314" spans="1:82" x14ac:dyDescent="0.3">
      <c r="A314" s="1">
        <v>240933180</v>
      </c>
      <c r="B314" s="124" t="s">
        <v>4188</v>
      </c>
      <c r="C314" t="s">
        <v>108</v>
      </c>
      <c r="D314" t="s">
        <v>855</v>
      </c>
      <c r="E314" s="30">
        <v>78.2572021484375</v>
      </c>
      <c r="F314" s="30">
        <v>81.366607666015625</v>
      </c>
      <c r="G314" s="30">
        <v>83.964096069335938</v>
      </c>
      <c r="H314" s="30">
        <v>81.508193969726563</v>
      </c>
      <c r="I314" s="1">
        <v>995</v>
      </c>
      <c r="J314" s="1">
        <v>7</v>
      </c>
      <c r="K314" s="1">
        <v>8</v>
      </c>
      <c r="L314" t="s">
        <v>3836</v>
      </c>
      <c r="M314" t="s">
        <v>3914</v>
      </c>
      <c r="N314" t="s">
        <v>3919</v>
      </c>
      <c r="O314" t="s">
        <v>3922</v>
      </c>
      <c r="P314" s="148">
        <v>0.54132711887359619</v>
      </c>
      <c r="Q314" s="30">
        <v>47.153022370000002</v>
      </c>
      <c r="R314" s="30">
        <v>363.21304321289063</v>
      </c>
      <c r="S314" s="1">
        <v>1591</v>
      </c>
      <c r="T314" s="1">
        <v>561</v>
      </c>
      <c r="U314" s="148">
        <v>0.35260841250419622</v>
      </c>
      <c r="V314" s="148">
        <v>0.38741722702980042</v>
      </c>
      <c r="W314" s="149">
        <v>48.445502490000003</v>
      </c>
      <c r="X314" s="149">
        <v>323.841064453125</v>
      </c>
      <c r="Y314" s="1">
        <v>561</v>
      </c>
      <c r="Z314" s="30">
        <v>80.993446350097656</v>
      </c>
      <c r="AA314" s="148">
        <v>0.60099999999999998</v>
      </c>
      <c r="AB314" s="30">
        <v>48.7</v>
      </c>
      <c r="AC314" s="30">
        <v>377.1</v>
      </c>
      <c r="AD314" s="30">
        <v>81.050544738769531</v>
      </c>
      <c r="AE314" s="148">
        <v>0.48499999999999999</v>
      </c>
      <c r="AF314" s="30">
        <v>48.65</v>
      </c>
      <c r="AG314" s="30">
        <v>335.1</v>
      </c>
      <c r="AH314" s="30">
        <v>82.541572570800781</v>
      </c>
      <c r="AI314" s="148">
        <v>0.63</v>
      </c>
      <c r="AJ314" s="30">
        <v>49.228096729999997</v>
      </c>
      <c r="AK314" s="30">
        <v>385.6</v>
      </c>
      <c r="AL314" s="30">
        <v>81.31634521484375</v>
      </c>
      <c r="AM314" s="148">
        <v>0.45</v>
      </c>
      <c r="AN314" s="30">
        <v>48.749489609999998</v>
      </c>
      <c r="AO314" s="30">
        <v>341.6</v>
      </c>
      <c r="AP314" s="148">
        <v>0.47537228465080261</v>
      </c>
      <c r="AQ314" s="30">
        <v>49.36125277</v>
      </c>
      <c r="AR314" s="30">
        <v>334.82244873046881</v>
      </c>
      <c r="AS314" s="30">
        <v>1600</v>
      </c>
      <c r="AT314" s="30">
        <v>563</v>
      </c>
      <c r="AU314" s="148">
        <v>0.35260841250419622</v>
      </c>
      <c r="AV314" s="30">
        <v>81.508193969726563</v>
      </c>
      <c r="AW314" s="148">
        <v>0.26644736528396612</v>
      </c>
      <c r="AX314" s="30">
        <v>47.990577299999998</v>
      </c>
      <c r="AY314" s="30">
        <v>270.39474487304688</v>
      </c>
      <c r="AZ314" s="30">
        <v>563</v>
      </c>
      <c r="BA314" s="30">
        <v>86.670669555664063</v>
      </c>
      <c r="BB314" s="148">
        <v>0.60299999999999998</v>
      </c>
      <c r="BC314" s="30">
        <v>50.82</v>
      </c>
      <c r="BD314" s="30">
        <v>364.5</v>
      </c>
      <c r="BE314" s="30">
        <v>82.0743408203125</v>
      </c>
      <c r="BF314" s="147">
        <v>0.40500000000000003</v>
      </c>
      <c r="BG314" s="30">
        <v>48.54</v>
      </c>
      <c r="BH314" s="30">
        <v>302.7</v>
      </c>
      <c r="BI314" s="30">
        <v>87.269447326660156</v>
      </c>
      <c r="BJ314" s="148">
        <v>0.622</v>
      </c>
      <c r="BK314" s="30">
        <v>51.137463750000002</v>
      </c>
      <c r="BL314" s="30">
        <v>368.7</v>
      </c>
      <c r="BM314" s="30">
        <v>83.595993041992188</v>
      </c>
      <c r="BN314" s="148">
        <v>0.40400000000000003</v>
      </c>
      <c r="BO314" s="30">
        <v>49.303763940000003</v>
      </c>
      <c r="BP314" s="30">
        <v>298.5</v>
      </c>
      <c r="BQ314" s="148">
        <v>9.0999999999999998E-2</v>
      </c>
      <c r="BR314" s="148">
        <v>0.108</v>
      </c>
      <c r="BS314" s="148">
        <v>2.5000000000000001E-2</v>
      </c>
      <c r="BT314" s="148">
        <v>0.67400000000000004</v>
      </c>
      <c r="BU314" s="148">
        <v>9.5000000000000001E-2</v>
      </c>
      <c r="BV314" s="148">
        <v>6.0000000521540642E-3</v>
      </c>
      <c r="BW314" s="148">
        <v>6.0000000000000001E-3</v>
      </c>
      <c r="BX314" s="148">
        <v>8.5000000000000006E-2</v>
      </c>
      <c r="BY314" s="148">
        <v>0.184</v>
      </c>
      <c r="BZ314" s="1"/>
      <c r="CA314" s="150">
        <v>10497.6796875</v>
      </c>
      <c r="CB314" s="150">
        <v>11445.18</v>
      </c>
      <c r="CC314" s="124" t="s">
        <v>4188</v>
      </c>
      <c r="CD314" t="s">
        <v>4633</v>
      </c>
    </row>
    <row r="315" spans="1:82" x14ac:dyDescent="0.3">
      <c r="A315" s="1">
        <v>240933200</v>
      </c>
      <c r="B315" s="124" t="s">
        <v>4188</v>
      </c>
      <c r="C315" t="s">
        <v>108</v>
      </c>
      <c r="D315" t="s">
        <v>856</v>
      </c>
      <c r="E315" s="30">
        <v>85.316970825195313</v>
      </c>
      <c r="F315" s="30">
        <v>84.902191162109375</v>
      </c>
      <c r="G315" s="30">
        <v>82.487319946289063</v>
      </c>
      <c r="H315" s="30">
        <v>84.071319580078125</v>
      </c>
      <c r="I315" s="1">
        <v>684</v>
      </c>
      <c r="J315" s="1">
        <v>7</v>
      </c>
      <c r="K315" s="1">
        <v>8</v>
      </c>
      <c r="L315" t="s">
        <v>3836</v>
      </c>
      <c r="M315" t="s">
        <v>3914</v>
      </c>
      <c r="N315" t="s">
        <v>3919</v>
      </c>
      <c r="O315" t="s">
        <v>3922</v>
      </c>
      <c r="P315" s="148">
        <v>0.37451738119125372</v>
      </c>
      <c r="Q315" s="30">
        <v>50.089623750000001</v>
      </c>
      <c r="R315" s="30">
        <v>313.32046508789063</v>
      </c>
      <c r="S315" s="1">
        <v>1041</v>
      </c>
      <c r="T315" s="1">
        <v>806</v>
      </c>
      <c r="U315" s="148">
        <v>0.77425551414489746</v>
      </c>
      <c r="V315" s="148">
        <v>0.30203044414520258</v>
      </c>
      <c r="W315" s="149">
        <v>49.910445269999997</v>
      </c>
      <c r="X315" s="149">
        <v>293.4010009765625</v>
      </c>
      <c r="Y315" s="1">
        <v>806</v>
      </c>
      <c r="Z315" s="30">
        <v>87.337371826171875</v>
      </c>
      <c r="AA315" s="148">
        <v>0.48</v>
      </c>
      <c r="AB315" s="30">
        <v>50.8</v>
      </c>
      <c r="AC315" s="30">
        <v>340.9</v>
      </c>
      <c r="AD315" s="30">
        <v>86.99981689453125</v>
      </c>
      <c r="AE315" s="148">
        <v>0.4</v>
      </c>
      <c r="AF315" s="30">
        <v>50.67</v>
      </c>
      <c r="AG315" s="30">
        <v>317.60000000000002</v>
      </c>
      <c r="AH315" s="30">
        <v>83.010185241699219</v>
      </c>
      <c r="AI315" s="148">
        <v>0.51700000000000002</v>
      </c>
      <c r="AJ315" s="30">
        <v>49.383307960000003</v>
      </c>
      <c r="AK315" s="30">
        <v>352.6</v>
      </c>
      <c r="AL315" s="30">
        <v>83.038002014160156</v>
      </c>
      <c r="AM315" s="148">
        <v>0.42299999999999999</v>
      </c>
      <c r="AN315" s="30">
        <v>49.335365940000003</v>
      </c>
      <c r="AO315" s="30">
        <v>326.7</v>
      </c>
      <c r="AP315" s="148">
        <v>0.2557252049446106</v>
      </c>
      <c r="AQ315" s="30">
        <v>48.437491620000003</v>
      </c>
      <c r="AR315" s="30">
        <v>263.16793823242188</v>
      </c>
      <c r="AS315" s="30">
        <v>1051</v>
      </c>
      <c r="AT315" s="30">
        <v>820</v>
      </c>
      <c r="AU315" s="148">
        <v>0.77425551414489746</v>
      </c>
      <c r="AV315" s="30">
        <v>84.071319580078125</v>
      </c>
      <c r="AW315" s="148">
        <v>0.18796992301940921</v>
      </c>
      <c r="AX315" s="30">
        <v>49.459546359999997</v>
      </c>
      <c r="AY315" s="30">
        <v>241.1027526855469</v>
      </c>
      <c r="AZ315" s="30">
        <v>820</v>
      </c>
      <c r="BA315" s="30">
        <v>87.083061218261719</v>
      </c>
      <c r="BB315" s="148">
        <v>0.43799999999999989</v>
      </c>
      <c r="BC315" s="30">
        <v>51.02</v>
      </c>
      <c r="BD315" s="30">
        <v>315</v>
      </c>
      <c r="BE315" s="30">
        <v>87.308395385742188</v>
      </c>
      <c r="BF315" s="147">
        <v>0.36</v>
      </c>
      <c r="BG315" s="30">
        <v>51.12</v>
      </c>
      <c r="BH315" s="30">
        <v>289</v>
      </c>
      <c r="BI315" s="30">
        <v>84.166435241699219</v>
      </c>
      <c r="BJ315" s="148">
        <v>0.47799999999999998</v>
      </c>
      <c r="BK315" s="30">
        <v>49.625915669999998</v>
      </c>
      <c r="BL315" s="30">
        <v>332.9</v>
      </c>
      <c r="BM315" s="30">
        <v>84.265472412109375</v>
      </c>
      <c r="BN315" s="148">
        <v>0.39</v>
      </c>
      <c r="BO315" s="30">
        <v>49.637417030000002</v>
      </c>
      <c r="BP315" s="30">
        <v>306.5</v>
      </c>
      <c r="BQ315" s="148">
        <v>0.22800000000000001</v>
      </c>
      <c r="BR315" s="148">
        <v>0.183</v>
      </c>
      <c r="BS315" s="148">
        <v>6.9000000000000006E-2</v>
      </c>
      <c r="BT315" s="148">
        <v>0.38200000000000001</v>
      </c>
      <c r="BU315" s="148">
        <v>0.11</v>
      </c>
      <c r="BV315" s="148">
        <v>2.899999916553497E-2</v>
      </c>
      <c r="BW315" s="148">
        <v>9.8000000000000004E-2</v>
      </c>
      <c r="BX315" s="148">
        <v>0.127</v>
      </c>
      <c r="BY315" s="148">
        <v>0.56300000000000006</v>
      </c>
      <c r="BZ315" s="1"/>
      <c r="CA315" s="150">
        <v>11708.1396484375</v>
      </c>
      <c r="CB315" s="150">
        <v>12678.28</v>
      </c>
      <c r="CC315" s="124" t="s">
        <v>4188</v>
      </c>
      <c r="CD315" t="s">
        <v>4633</v>
      </c>
    </row>
    <row r="316" spans="1:82" x14ac:dyDescent="0.3">
      <c r="A316" s="1">
        <v>240934020</v>
      </c>
      <c r="B316" s="124" t="s">
        <v>4188</v>
      </c>
      <c r="C316" t="s">
        <v>108</v>
      </c>
      <c r="D316" t="s">
        <v>857</v>
      </c>
      <c r="E316" s="30">
        <v>88.20819091796875</v>
      </c>
      <c r="F316" s="30">
        <v>84.592987060546875</v>
      </c>
      <c r="G316" s="30">
        <v>92.765945434570313</v>
      </c>
      <c r="H316" s="30">
        <v>86.240631103515625</v>
      </c>
      <c r="I316" s="1">
        <v>335</v>
      </c>
      <c r="J316" s="1" t="s">
        <v>4733</v>
      </c>
      <c r="K316" s="1">
        <v>5</v>
      </c>
      <c r="L316" t="s">
        <v>3836</v>
      </c>
      <c r="M316" t="s">
        <v>3914</v>
      </c>
      <c r="N316" t="s">
        <v>3919</v>
      </c>
      <c r="O316" t="s">
        <v>3922</v>
      </c>
      <c r="P316" s="148">
        <v>0.73469388484954834</v>
      </c>
      <c r="Q316" s="30">
        <v>51.292264779999996</v>
      </c>
      <c r="R316" s="30">
        <v>400.68026733398438</v>
      </c>
      <c r="S316" s="1">
        <v>140</v>
      </c>
      <c r="T316" s="1">
        <v>58</v>
      </c>
      <c r="U316" s="148">
        <v>0.41428571939468378</v>
      </c>
      <c r="V316" s="148">
        <v>0.50877195596694946</v>
      </c>
      <c r="W316" s="149">
        <v>49.782326879999999</v>
      </c>
      <c r="X316" s="149">
        <v>352.631591796875</v>
      </c>
      <c r="Y316" s="1">
        <v>58</v>
      </c>
      <c r="Z316" s="30">
        <v>83.108085632324219</v>
      </c>
      <c r="AA316" s="148">
        <v>0.65200000000000002</v>
      </c>
      <c r="AB316" s="30">
        <v>49.4</v>
      </c>
      <c r="AC316" s="30">
        <v>389.1</v>
      </c>
      <c r="AD316" s="30">
        <v>77.221809387207031</v>
      </c>
      <c r="AE316" s="148">
        <v>0.45200000000000001</v>
      </c>
      <c r="AF316" s="30">
        <v>47.35</v>
      </c>
      <c r="AG316" s="30">
        <v>335.5</v>
      </c>
      <c r="AH316" s="30"/>
      <c r="AI316" s="148"/>
      <c r="AJ316" s="30"/>
      <c r="AK316" s="30"/>
      <c r="AL316" s="30"/>
      <c r="AM316" s="148"/>
      <c r="AN316" s="30"/>
      <c r="AO316" s="30"/>
      <c r="AP316" s="148">
        <v>0.70344829559326172</v>
      </c>
      <c r="AQ316" s="30">
        <v>54.867045910000002</v>
      </c>
      <c r="AR316" s="30">
        <v>392.41378784179688</v>
      </c>
      <c r="AS316" s="30">
        <v>138</v>
      </c>
      <c r="AT316" s="30">
        <v>57</v>
      </c>
      <c r="AU316" s="148">
        <v>0.41428571939468378</v>
      </c>
      <c r="AV316" s="30">
        <v>86.240631103515625</v>
      </c>
      <c r="AW316" s="148">
        <v>0.5</v>
      </c>
      <c r="AX316" s="30">
        <v>50.702813370000001</v>
      </c>
      <c r="AY316" s="30">
        <v>335.71429443359381</v>
      </c>
      <c r="AZ316" s="30">
        <v>57</v>
      </c>
      <c r="BA316" s="30">
        <v>89.062568664550781</v>
      </c>
      <c r="BB316" s="148">
        <v>0.72499999999999998</v>
      </c>
      <c r="BC316" s="30">
        <v>51.98</v>
      </c>
      <c r="BD316" s="30">
        <v>397.8</v>
      </c>
      <c r="BE316" s="30">
        <v>83.575584411621094</v>
      </c>
      <c r="BF316" s="147">
        <v>0.53200000000000003</v>
      </c>
      <c r="BG316" s="30">
        <v>49.28</v>
      </c>
      <c r="BH316" s="30">
        <v>337.1</v>
      </c>
      <c r="BI316" s="30"/>
      <c r="BJ316" s="148"/>
      <c r="BK316" s="30"/>
      <c r="BL316" s="30"/>
      <c r="BM316" s="30"/>
      <c r="BN316" s="148"/>
      <c r="BO316" s="30"/>
      <c r="BP316" s="30"/>
      <c r="BQ316" s="148">
        <v>7.2000000000000008E-2</v>
      </c>
      <c r="BR316" s="148">
        <v>0.09</v>
      </c>
      <c r="BS316" s="148"/>
      <c r="BT316" s="148">
        <v>0.72499999999999998</v>
      </c>
      <c r="BU316" s="148">
        <v>0.104</v>
      </c>
      <c r="BV316" s="148">
        <v>8.999999612569809E-3</v>
      </c>
      <c r="BW316" s="148"/>
      <c r="BX316" s="148">
        <v>9.6000000000000002E-2</v>
      </c>
      <c r="BY316" s="148">
        <v>0.23699999999999999</v>
      </c>
      <c r="BZ316" s="1"/>
      <c r="CA316" s="150">
        <v>11170.3798828125</v>
      </c>
      <c r="CB316" s="150">
        <v>12177.82</v>
      </c>
      <c r="CC316" s="124" t="s">
        <v>4188</v>
      </c>
      <c r="CD316" t="s">
        <v>4634</v>
      </c>
    </row>
    <row r="317" spans="1:82" x14ac:dyDescent="0.3">
      <c r="A317" s="1">
        <v>240934040</v>
      </c>
      <c r="B317" s="124" t="s">
        <v>4188</v>
      </c>
      <c r="C317" t="s">
        <v>108</v>
      </c>
      <c r="D317" t="s">
        <v>858</v>
      </c>
      <c r="E317" s="30">
        <v>87.747756958007813</v>
      </c>
      <c r="F317" s="30">
        <v>85.007011413574219</v>
      </c>
      <c r="G317" s="30">
        <v>92.158866882324219</v>
      </c>
      <c r="H317" s="30">
        <v>88.055160522460938</v>
      </c>
      <c r="I317" s="1">
        <v>674</v>
      </c>
      <c r="J317" s="1" t="s">
        <v>4733</v>
      </c>
      <c r="K317" s="1">
        <v>5</v>
      </c>
      <c r="L317" t="s">
        <v>3836</v>
      </c>
      <c r="M317" t="s">
        <v>3914</v>
      </c>
      <c r="N317" t="s">
        <v>3919</v>
      </c>
      <c r="O317" t="s">
        <v>3922</v>
      </c>
      <c r="P317" s="148">
        <v>0.69278997182846069</v>
      </c>
      <c r="Q317" s="30">
        <v>51.100743289999997</v>
      </c>
      <c r="R317" s="30">
        <v>396.55172729492188</v>
      </c>
      <c r="S317" s="1">
        <v>329</v>
      </c>
      <c r="T317" s="1">
        <v>123</v>
      </c>
      <c r="U317" s="148">
        <v>0.37386018037796021</v>
      </c>
      <c r="V317" s="148">
        <v>0.45762711763381958</v>
      </c>
      <c r="W317" s="149">
        <v>49.953876530000002</v>
      </c>
      <c r="X317" s="149">
        <v>340.677978515625</v>
      </c>
      <c r="Y317" s="1">
        <v>123</v>
      </c>
      <c r="Z317" s="30">
        <v>88.243644714355469</v>
      </c>
      <c r="AA317" s="148">
        <v>0.72400000000000009</v>
      </c>
      <c r="AB317" s="30">
        <v>51.1</v>
      </c>
      <c r="AC317" s="30">
        <v>404.7</v>
      </c>
      <c r="AD317" s="30">
        <v>83.966278076171875</v>
      </c>
      <c r="AE317" s="148">
        <v>0.50800000000000001</v>
      </c>
      <c r="AF317" s="30">
        <v>49.64</v>
      </c>
      <c r="AG317" s="30">
        <v>354.7</v>
      </c>
      <c r="AH317" s="30">
        <v>90.939315795898438</v>
      </c>
      <c r="AI317" s="148">
        <v>0.68200000000000005</v>
      </c>
      <c r="AJ317" s="30">
        <v>52.009546049999997</v>
      </c>
      <c r="AK317" s="30">
        <v>395.4</v>
      </c>
      <c r="AL317" s="30">
        <v>86.157188415527344</v>
      </c>
      <c r="AM317" s="148">
        <v>0.47699999999999998</v>
      </c>
      <c r="AN317" s="30">
        <v>50.396821090000003</v>
      </c>
      <c r="AO317" s="30">
        <v>343.6</v>
      </c>
      <c r="AP317" s="148">
        <v>0.66144198179244995</v>
      </c>
      <c r="AQ317" s="30">
        <v>54.487301860000002</v>
      </c>
      <c r="AR317" s="30">
        <v>373.981201171875</v>
      </c>
      <c r="AS317" s="30">
        <v>330</v>
      </c>
      <c r="AT317" s="30">
        <v>124</v>
      </c>
      <c r="AU317" s="148">
        <v>0.37386018037796021</v>
      </c>
      <c r="AV317" s="30">
        <v>88.055160522460938</v>
      </c>
      <c r="AW317" s="148">
        <v>0.44915252923965449</v>
      </c>
      <c r="AX317" s="30">
        <v>51.742752150000001</v>
      </c>
      <c r="AY317" s="30">
        <v>294.91525268554688</v>
      </c>
      <c r="AZ317" s="30">
        <v>124</v>
      </c>
      <c r="BA317" s="30">
        <v>92.279258728027344</v>
      </c>
      <c r="BB317" s="148">
        <v>0.745</v>
      </c>
      <c r="BC317" s="30">
        <v>53.54</v>
      </c>
      <c r="BD317" s="30">
        <v>406.2</v>
      </c>
      <c r="BE317" s="30">
        <v>91.629539489746094</v>
      </c>
      <c r="BF317" s="147">
        <v>0.52300000000000002</v>
      </c>
      <c r="BG317" s="30">
        <v>53.25</v>
      </c>
      <c r="BH317" s="30">
        <v>342.2</v>
      </c>
      <c r="BI317" s="30">
        <v>93.852767944335938</v>
      </c>
      <c r="BJ317" s="148">
        <v>0.754</v>
      </c>
      <c r="BK317" s="30">
        <v>54.344346629999997</v>
      </c>
      <c r="BL317" s="30">
        <v>406.4</v>
      </c>
      <c r="BM317" s="30">
        <v>93.603729248046875</v>
      </c>
      <c r="BN317" s="148">
        <v>0.57600000000000007</v>
      </c>
      <c r="BO317" s="30">
        <v>54.291357920000003</v>
      </c>
      <c r="BP317" s="30">
        <v>355.8</v>
      </c>
      <c r="BQ317" s="148">
        <v>0.11899999999999999</v>
      </c>
      <c r="BR317" s="148">
        <v>0.107</v>
      </c>
      <c r="BS317" s="148">
        <v>4.2999999999999997E-2</v>
      </c>
      <c r="BT317" s="148">
        <v>0.65</v>
      </c>
      <c r="BU317" s="148">
        <v>7.0000000000000007E-2</v>
      </c>
      <c r="BV317" s="148">
        <v>1.200000010430813E-2</v>
      </c>
      <c r="BW317" s="148">
        <v>0.105</v>
      </c>
      <c r="BX317" s="148">
        <v>0.08</v>
      </c>
      <c r="BY317" s="148">
        <v>0.14899999999999999</v>
      </c>
      <c r="BZ317" s="1"/>
      <c r="CA317" s="150">
        <v>10710.58984375</v>
      </c>
      <c r="CB317" s="150">
        <v>11726.17</v>
      </c>
      <c r="CC317" s="124" t="s">
        <v>4188</v>
      </c>
      <c r="CD317" t="s">
        <v>4634</v>
      </c>
    </row>
    <row r="318" spans="1:82" x14ac:dyDescent="0.3">
      <c r="A318" s="1">
        <v>240934060</v>
      </c>
      <c r="B318" s="124" t="s">
        <v>4188</v>
      </c>
      <c r="C318" t="s">
        <v>108</v>
      </c>
      <c r="D318" t="s">
        <v>859</v>
      </c>
      <c r="E318" s="30">
        <v>80.575958251953125</v>
      </c>
      <c r="F318" s="30">
        <v>78.782196044921875</v>
      </c>
      <c r="G318" s="30">
        <v>80.969535827636719</v>
      </c>
      <c r="H318" s="30">
        <v>80.017730712890625</v>
      </c>
      <c r="I318" s="1">
        <v>327</v>
      </c>
      <c r="J318" s="1" t="s">
        <v>3981</v>
      </c>
      <c r="K318" s="1">
        <v>5</v>
      </c>
      <c r="L318" t="s">
        <v>3836</v>
      </c>
      <c r="M318" t="s">
        <v>3914</v>
      </c>
      <c r="N318" t="s">
        <v>3919</v>
      </c>
      <c r="O318" t="s">
        <v>3922</v>
      </c>
      <c r="P318" s="148">
        <v>0.53846156597137451</v>
      </c>
      <c r="Q318" s="30">
        <v>48.117540769999998</v>
      </c>
      <c r="R318" s="30">
        <v>351.5384521484375</v>
      </c>
      <c r="S318" s="1">
        <v>134</v>
      </c>
      <c r="T318" s="1">
        <v>71</v>
      </c>
      <c r="U318" s="148">
        <v>0.52985072135925293</v>
      </c>
      <c r="V318" s="148">
        <v>0.38961037993431091</v>
      </c>
      <c r="W318" s="149">
        <v>47.374668450000001</v>
      </c>
      <c r="X318" s="149">
        <v>311.68832397460938</v>
      </c>
      <c r="Y318" s="1">
        <v>71</v>
      </c>
      <c r="Z318" s="30">
        <v>79.482986450195313</v>
      </c>
      <c r="AA318" s="148">
        <v>0.51</v>
      </c>
      <c r="AB318" s="30">
        <v>48.2</v>
      </c>
      <c r="AC318" s="30">
        <v>358.6</v>
      </c>
      <c r="AD318" s="30">
        <v>77.899200439453125</v>
      </c>
      <c r="AE318" s="148">
        <v>0.32500000000000001</v>
      </c>
      <c r="AF318" s="30">
        <v>47.58</v>
      </c>
      <c r="AG318" s="30">
        <v>314.3</v>
      </c>
      <c r="AH318" s="30">
        <v>80.75958251953125</v>
      </c>
      <c r="AI318" s="148">
        <v>0.53</v>
      </c>
      <c r="AJ318" s="30">
        <v>48.6378755</v>
      </c>
      <c r="AK318" s="30">
        <v>360.9</v>
      </c>
      <c r="AL318" s="30">
        <v>80.585639953613281</v>
      </c>
      <c r="AM318" s="148">
        <v>0.38500000000000001</v>
      </c>
      <c r="AN318" s="30">
        <v>48.500830749999999</v>
      </c>
      <c r="AO318" s="30">
        <v>322</v>
      </c>
      <c r="AP318" s="148">
        <v>0.43076923489570618</v>
      </c>
      <c r="AQ318" s="30">
        <v>47.488076309999997</v>
      </c>
      <c r="AR318" s="30">
        <v>312.30767822265631</v>
      </c>
      <c r="AS318" s="30">
        <v>134</v>
      </c>
      <c r="AT318" s="30">
        <v>71</v>
      </c>
      <c r="AU318" s="148">
        <v>0.52985072135925293</v>
      </c>
      <c r="AV318" s="30">
        <v>80.017730712890625</v>
      </c>
      <c r="AW318" s="148">
        <v>0.31168830394744867</v>
      </c>
      <c r="AX318" s="30">
        <v>47.136367890000002</v>
      </c>
      <c r="AY318" s="30">
        <v>271.42855834960938</v>
      </c>
      <c r="AZ318" s="30">
        <v>71</v>
      </c>
      <c r="BA318" s="30">
        <v>77.06182861328125</v>
      </c>
      <c r="BB318" s="148">
        <v>0.47599999999999998</v>
      </c>
      <c r="BC318" s="30">
        <v>46.16</v>
      </c>
      <c r="BD318" s="30">
        <v>324.10000000000002</v>
      </c>
      <c r="BE318" s="30">
        <v>76.495407104492188</v>
      </c>
      <c r="BF318" s="147">
        <v>0.28599999999999998</v>
      </c>
      <c r="BG318" s="30">
        <v>45.79</v>
      </c>
      <c r="BH318" s="30">
        <v>276.60000000000002</v>
      </c>
      <c r="BI318" s="30">
        <v>76.454559326171875</v>
      </c>
      <c r="BJ318" s="148">
        <v>0.47099999999999997</v>
      </c>
      <c r="BK318" s="30">
        <v>45.869288320000003</v>
      </c>
      <c r="BL318" s="30">
        <v>324.2</v>
      </c>
      <c r="BM318" s="30">
        <v>76.08935546875</v>
      </c>
      <c r="BN318" s="148">
        <v>0.30099999999999999</v>
      </c>
      <c r="BO318" s="30">
        <v>45.562655960000001</v>
      </c>
      <c r="BP318" s="30">
        <v>278.5</v>
      </c>
      <c r="BQ318" s="148">
        <v>0.17399999999999999</v>
      </c>
      <c r="BR318" s="148">
        <v>0.16500000000000001</v>
      </c>
      <c r="BS318" s="148">
        <v>2.4E-2</v>
      </c>
      <c r="BT318" s="148">
        <v>0.54100000000000004</v>
      </c>
      <c r="BU318" s="148">
        <v>8.8999999999999996E-2</v>
      </c>
      <c r="BV318" s="148">
        <v>6.0000000521540642E-3</v>
      </c>
      <c r="BW318" s="148">
        <v>0.113</v>
      </c>
      <c r="BX318" s="148">
        <v>8.8999999999999996E-2</v>
      </c>
      <c r="BY318" s="148">
        <v>0.33</v>
      </c>
      <c r="BZ318" s="1"/>
      <c r="CA318" s="150">
        <v>11519.7802734375</v>
      </c>
      <c r="CB318" s="150">
        <v>12519.03</v>
      </c>
      <c r="CC318" s="124" t="s">
        <v>4188</v>
      </c>
      <c r="CD318" t="s">
        <v>4634</v>
      </c>
    </row>
    <row r="319" spans="1:82" x14ac:dyDescent="0.3">
      <c r="A319" s="1">
        <v>240934080</v>
      </c>
      <c r="B319" s="124" t="s">
        <v>4188</v>
      </c>
      <c r="C319" t="s">
        <v>108</v>
      </c>
      <c r="D319" t="s">
        <v>860</v>
      </c>
      <c r="E319" s="30">
        <v>83.036277770996094</v>
      </c>
      <c r="F319" s="30">
        <v>85.012184143066406</v>
      </c>
      <c r="G319" s="30">
        <v>79.989128112792969</v>
      </c>
      <c r="H319" s="30">
        <v>81.173004150390625</v>
      </c>
      <c r="I319" s="1">
        <v>552</v>
      </c>
      <c r="J319" s="1" t="s">
        <v>3981</v>
      </c>
      <c r="K319" s="1">
        <v>5</v>
      </c>
      <c r="L319" t="s">
        <v>3836</v>
      </c>
      <c r="M319" t="s">
        <v>3914</v>
      </c>
      <c r="N319" t="s">
        <v>3919</v>
      </c>
      <c r="O319" t="s">
        <v>3922</v>
      </c>
      <c r="P319" s="148">
        <v>0.64435148239135742</v>
      </c>
      <c r="Q319" s="30">
        <v>49.14094265</v>
      </c>
      <c r="R319" s="30">
        <v>390.79498291015631</v>
      </c>
      <c r="S319" s="1">
        <v>244</v>
      </c>
      <c r="T319" s="1">
        <v>130</v>
      </c>
      <c r="U319" s="148">
        <v>0.53278690576553345</v>
      </c>
      <c r="V319" s="148">
        <v>0.52499997615814209</v>
      </c>
      <c r="W319" s="149">
        <v>49.956019050000002</v>
      </c>
      <c r="X319" s="149">
        <v>362.5</v>
      </c>
      <c r="Y319" s="1">
        <v>130</v>
      </c>
      <c r="Z319" s="30">
        <v>79.482986450195313</v>
      </c>
      <c r="AA319" s="148">
        <v>0.69499999999999995</v>
      </c>
      <c r="AB319" s="30">
        <v>48.2</v>
      </c>
      <c r="AC319" s="30">
        <v>402.7</v>
      </c>
      <c r="AD319" s="30">
        <v>82.346427917480469</v>
      </c>
      <c r="AE319" s="148">
        <v>0.63100000000000001</v>
      </c>
      <c r="AF319" s="30">
        <v>49.09</v>
      </c>
      <c r="AG319" s="30">
        <v>384.4</v>
      </c>
      <c r="AH319" s="30">
        <v>79.972183227539063</v>
      </c>
      <c r="AI319" s="148">
        <v>0.74299999999999999</v>
      </c>
      <c r="AJ319" s="30">
        <v>48.377078349999998</v>
      </c>
      <c r="AK319" s="30">
        <v>411.2</v>
      </c>
      <c r="AL319" s="30">
        <v>81.220008850097656</v>
      </c>
      <c r="AM319" s="148">
        <v>0.63200000000000001</v>
      </c>
      <c r="AN319" s="30">
        <v>48.716704810000003</v>
      </c>
      <c r="AO319" s="30">
        <v>385.3</v>
      </c>
      <c r="AP319" s="148">
        <v>0.56903767585754395</v>
      </c>
      <c r="AQ319" s="30">
        <v>46.874804709999999</v>
      </c>
      <c r="AR319" s="30">
        <v>360.66946411132813</v>
      </c>
      <c r="AS319" s="30">
        <v>245</v>
      </c>
      <c r="AT319" s="30">
        <v>132</v>
      </c>
      <c r="AU319" s="148">
        <v>0.53278690576553345</v>
      </c>
      <c r="AV319" s="30">
        <v>81.173004150390625</v>
      </c>
      <c r="AW319" s="148">
        <v>0.42500001192092901</v>
      </c>
      <c r="AX319" s="30">
        <v>47.798471130000003</v>
      </c>
      <c r="AY319" s="30">
        <v>313.33334350585938</v>
      </c>
      <c r="AZ319" s="30">
        <v>132</v>
      </c>
      <c r="BA319" s="30">
        <v>81.94873046875</v>
      </c>
      <c r="BB319" s="148">
        <v>0.753</v>
      </c>
      <c r="BC319" s="30">
        <v>48.53</v>
      </c>
      <c r="BD319" s="30">
        <v>409.7</v>
      </c>
      <c r="BE319" s="30">
        <v>82.5003662109375</v>
      </c>
      <c r="BF319" s="147">
        <v>0.67400000000000004</v>
      </c>
      <c r="BG319" s="30">
        <v>48.75</v>
      </c>
      <c r="BH319" s="30">
        <v>388.7</v>
      </c>
      <c r="BI319" s="30">
        <v>82.670738220214844</v>
      </c>
      <c r="BJ319" s="148">
        <v>0.83200000000000007</v>
      </c>
      <c r="BK319" s="30">
        <v>48.897329300000003</v>
      </c>
      <c r="BL319" s="30">
        <v>423.9</v>
      </c>
      <c r="BM319" s="30">
        <v>82.501625061035156</v>
      </c>
      <c r="BN319" s="148">
        <v>0.77200000000000002</v>
      </c>
      <c r="BO319" s="30">
        <v>48.758359050000003</v>
      </c>
      <c r="BP319" s="30">
        <v>400.7</v>
      </c>
      <c r="BQ319" s="148">
        <v>0.11600000000000001</v>
      </c>
      <c r="BR319" s="148">
        <v>0.121</v>
      </c>
      <c r="BS319" s="148">
        <v>6.2E-2</v>
      </c>
      <c r="BT319" s="148">
        <v>0.54900000000000004</v>
      </c>
      <c r="BU319" s="148">
        <v>0.112</v>
      </c>
      <c r="BV319" s="148">
        <v>3.9999999105930328E-2</v>
      </c>
      <c r="BW319" s="148">
        <v>0.08</v>
      </c>
      <c r="BX319" s="148">
        <v>7.2999999999999995E-2</v>
      </c>
      <c r="BY319" s="148">
        <v>0.28699999999999998</v>
      </c>
      <c r="BZ319" s="1"/>
      <c r="CA319" s="150">
        <v>10887.4697265625</v>
      </c>
      <c r="CB319" s="150">
        <v>11890.21</v>
      </c>
      <c r="CC319" s="124" t="s">
        <v>4188</v>
      </c>
      <c r="CD319" t="s">
        <v>4634</v>
      </c>
    </row>
    <row r="320" spans="1:82" x14ac:dyDescent="0.3">
      <c r="A320" s="1">
        <v>240934100</v>
      </c>
      <c r="B320" s="124" t="s">
        <v>4188</v>
      </c>
      <c r="C320" t="s">
        <v>108</v>
      </c>
      <c r="D320" t="s">
        <v>861</v>
      </c>
      <c r="E320" s="30">
        <v>85.303398132324219</v>
      </c>
      <c r="F320" s="30">
        <v>86.777244567871094</v>
      </c>
      <c r="G320" s="30">
        <v>85.748222351074219</v>
      </c>
      <c r="H320" s="30">
        <v>85.421005249023438</v>
      </c>
      <c r="I320" s="1">
        <v>357</v>
      </c>
      <c r="J320" s="1" t="s">
        <v>4733</v>
      </c>
      <c r="K320" s="1">
        <v>5</v>
      </c>
      <c r="L320" t="s">
        <v>3836</v>
      </c>
      <c r="M320" t="s">
        <v>3914</v>
      </c>
      <c r="N320" t="s">
        <v>3919</v>
      </c>
      <c r="O320" t="s">
        <v>3922</v>
      </c>
      <c r="P320" s="148">
        <v>0.38405796885490417</v>
      </c>
      <c r="Q320" s="30">
        <v>50.083980400000002</v>
      </c>
      <c r="R320" s="30">
        <v>302.8985595703125</v>
      </c>
      <c r="S320" s="1">
        <v>142</v>
      </c>
      <c r="T320" s="1">
        <v>125</v>
      </c>
      <c r="U320" s="148">
        <v>0.88028168678283691</v>
      </c>
      <c r="V320" s="148">
        <v>0.35537189245223999</v>
      </c>
      <c r="W320" s="149">
        <v>50.687356940000001</v>
      </c>
      <c r="X320" s="149">
        <v>296.6942138671875</v>
      </c>
      <c r="Y320" s="1">
        <v>125</v>
      </c>
      <c r="Z320" s="30">
        <v>85.524818420410156</v>
      </c>
      <c r="AA320" s="148">
        <v>0.42199999999999999</v>
      </c>
      <c r="AB320" s="30">
        <v>50.2</v>
      </c>
      <c r="AC320" s="30">
        <v>317.7</v>
      </c>
      <c r="AD320" s="30">
        <v>85.615577697753906</v>
      </c>
      <c r="AE320" s="148">
        <v>0.38800000000000001</v>
      </c>
      <c r="AF320" s="30">
        <v>50.2</v>
      </c>
      <c r="AG320" s="30">
        <v>310.10000000000002</v>
      </c>
      <c r="AH320" s="30">
        <v>84.46429443359375</v>
      </c>
      <c r="AI320" s="148">
        <v>0.45900000000000002</v>
      </c>
      <c r="AJ320" s="30">
        <v>49.864928519999999</v>
      </c>
      <c r="AK320" s="30">
        <v>320.3</v>
      </c>
      <c r="AL320" s="30">
        <v>85.452980041503906</v>
      </c>
      <c r="AM320" s="148">
        <v>0.41199999999999998</v>
      </c>
      <c r="AN320" s="30">
        <v>50.157178299999998</v>
      </c>
      <c r="AO320" s="30">
        <v>308.10000000000002</v>
      </c>
      <c r="AP320" s="148">
        <v>0.37681159377098078</v>
      </c>
      <c r="AQ320" s="30">
        <v>50.477272800000001</v>
      </c>
      <c r="AR320" s="30">
        <v>289.85507202148438</v>
      </c>
      <c r="AS320" s="30">
        <v>143</v>
      </c>
      <c r="AT320" s="30">
        <v>126</v>
      </c>
      <c r="AU320" s="148">
        <v>0.88028168678283691</v>
      </c>
      <c r="AV320" s="30">
        <v>85.421005249023438</v>
      </c>
      <c r="AW320" s="148">
        <v>0.37190082669258118</v>
      </c>
      <c r="AX320" s="30">
        <v>50.233071959999997</v>
      </c>
      <c r="AY320" s="30">
        <v>285.95040893554688</v>
      </c>
      <c r="AZ320" s="30">
        <v>126</v>
      </c>
      <c r="BA320" s="30">
        <v>80.216659545898438</v>
      </c>
      <c r="BB320" s="148">
        <v>0.374</v>
      </c>
      <c r="BC320" s="30">
        <v>47.69</v>
      </c>
      <c r="BD320" s="30">
        <v>303.39999999999998</v>
      </c>
      <c r="BE320" s="30">
        <v>81.161422729492188</v>
      </c>
      <c r="BF320" s="147">
        <v>0.34899999999999998</v>
      </c>
      <c r="BG320" s="30">
        <v>48.09</v>
      </c>
      <c r="BH320" s="30">
        <v>296.89999999999998</v>
      </c>
      <c r="BI320" s="30">
        <v>82.862907409667969</v>
      </c>
      <c r="BJ320" s="148">
        <v>0.40799999999999997</v>
      </c>
      <c r="BK320" s="30">
        <v>48.990938300000003</v>
      </c>
      <c r="BL320" s="30">
        <v>294.3</v>
      </c>
      <c r="BM320" s="30">
        <v>83.996856689453125</v>
      </c>
      <c r="BN320" s="148">
        <v>0.38700000000000001</v>
      </c>
      <c r="BO320" s="30">
        <v>49.50354445</v>
      </c>
      <c r="BP320" s="30">
        <v>287.3</v>
      </c>
      <c r="BQ320" s="148">
        <v>0.216</v>
      </c>
      <c r="BR320" s="148">
        <v>0.16200000000000001</v>
      </c>
      <c r="BS320" s="148">
        <v>2.8000000000000001E-2</v>
      </c>
      <c r="BT320" s="148">
        <v>0.44</v>
      </c>
      <c r="BU320" s="148">
        <v>0.14799999999999999</v>
      </c>
      <c r="BV320" s="148">
        <v>6.0000000521540642E-3</v>
      </c>
      <c r="BW320" s="148">
        <v>0.23300000000000001</v>
      </c>
      <c r="BX320" s="148">
        <v>9.8000000000000004E-2</v>
      </c>
      <c r="BY320" s="148">
        <v>0.72599999999999998</v>
      </c>
      <c r="BZ320" s="1"/>
      <c r="CA320" s="150">
        <v>10962.7001953125</v>
      </c>
      <c r="CB320" s="150">
        <v>11965.25</v>
      </c>
      <c r="CC320" s="124" t="s">
        <v>4188</v>
      </c>
      <c r="CD320" t="s">
        <v>4634</v>
      </c>
    </row>
    <row r="321" spans="1:82" x14ac:dyDescent="0.3">
      <c r="A321" s="1">
        <v>240934110</v>
      </c>
      <c r="B321" s="124" t="s">
        <v>4188</v>
      </c>
      <c r="C321" t="s">
        <v>108</v>
      </c>
      <c r="D321" t="s">
        <v>862</v>
      </c>
      <c r="E321" s="30">
        <v>84.577049255371094</v>
      </c>
      <c r="F321" s="30">
        <v>87.129508972167969</v>
      </c>
      <c r="G321" s="30">
        <v>85.099342346191406</v>
      </c>
      <c r="H321" s="30">
        <v>84.853179931640625</v>
      </c>
      <c r="I321" s="1">
        <v>613</v>
      </c>
      <c r="J321" s="1" t="s">
        <v>3981</v>
      </c>
      <c r="K321" s="1">
        <v>5</v>
      </c>
      <c r="L321" t="s">
        <v>3836</v>
      </c>
      <c r="M321" t="s">
        <v>3914</v>
      </c>
      <c r="N321" t="s">
        <v>3919</v>
      </c>
      <c r="O321" t="s">
        <v>3922</v>
      </c>
      <c r="P321" s="148">
        <v>0.6654929518699646</v>
      </c>
      <c r="Q321" s="30">
        <v>49.78184546</v>
      </c>
      <c r="R321" s="30">
        <v>380.6337890625</v>
      </c>
      <c r="S321" s="1">
        <v>320</v>
      </c>
      <c r="T321" s="1">
        <v>91</v>
      </c>
      <c r="U321" s="148">
        <v>0.28437501192092901</v>
      </c>
      <c r="V321" s="148">
        <v>0.47777777910232538</v>
      </c>
      <c r="W321" s="149">
        <v>50.83331716</v>
      </c>
      <c r="X321" s="149">
        <v>334.4444580078125</v>
      </c>
      <c r="Y321" s="1">
        <v>91</v>
      </c>
      <c r="Z321" s="30">
        <v>84.618545532226563</v>
      </c>
      <c r="AA321" s="148">
        <v>0.65099999999999991</v>
      </c>
      <c r="AB321" s="30">
        <v>49.9</v>
      </c>
      <c r="AC321" s="30">
        <v>389.5</v>
      </c>
      <c r="AD321" s="30">
        <v>83.524497985839844</v>
      </c>
      <c r="AE321" s="148">
        <v>0.48499999999999999</v>
      </c>
      <c r="AF321" s="30">
        <v>49.49</v>
      </c>
      <c r="AG321" s="30">
        <v>342.3</v>
      </c>
      <c r="AH321" s="30">
        <v>85.82489013671875</v>
      </c>
      <c r="AI321" s="148">
        <v>0.69299999999999995</v>
      </c>
      <c r="AJ321" s="30">
        <v>50.31557729</v>
      </c>
      <c r="AK321" s="30">
        <v>398.2</v>
      </c>
      <c r="AL321" s="30">
        <v>81.587486267089844</v>
      </c>
      <c r="AM321" s="148">
        <v>0.53100000000000003</v>
      </c>
      <c r="AN321" s="30">
        <v>48.84175827</v>
      </c>
      <c r="AO321" s="30">
        <v>343.8</v>
      </c>
      <c r="AP321" s="148">
        <v>0.59010601043701172</v>
      </c>
      <c r="AQ321" s="30">
        <v>50.071381379999998</v>
      </c>
      <c r="AR321" s="30">
        <v>349.11660766601563</v>
      </c>
      <c r="AS321" s="30">
        <v>319</v>
      </c>
      <c r="AT321" s="30">
        <v>90</v>
      </c>
      <c r="AU321" s="148">
        <v>0.28437501192092901</v>
      </c>
      <c r="AV321" s="30">
        <v>84.853179931640625</v>
      </c>
      <c r="AW321" s="148">
        <v>0.35955056548118591</v>
      </c>
      <c r="AX321" s="30">
        <v>49.907644169999998</v>
      </c>
      <c r="AY321" s="30">
        <v>275.2808837890625</v>
      </c>
      <c r="AZ321" s="30">
        <v>90</v>
      </c>
      <c r="BA321" s="30">
        <v>83.660171508789063</v>
      </c>
      <c r="BB321" s="148">
        <v>0.66900000000000004</v>
      </c>
      <c r="BC321" s="30">
        <v>49.36</v>
      </c>
      <c r="BD321" s="30">
        <v>380.7</v>
      </c>
      <c r="BE321" s="30">
        <v>79.984771728515625</v>
      </c>
      <c r="BF321" s="147">
        <v>0.48499999999999999</v>
      </c>
      <c r="BG321" s="30">
        <v>47.51</v>
      </c>
      <c r="BH321" s="30">
        <v>310.3</v>
      </c>
      <c r="BI321" s="30">
        <v>85.247100830078125</v>
      </c>
      <c r="BJ321" s="148">
        <v>0.69799999999999995</v>
      </c>
      <c r="BK321" s="30">
        <v>50.15233293</v>
      </c>
      <c r="BL321" s="30">
        <v>389.6</v>
      </c>
      <c r="BM321" s="30">
        <v>81.775398254394531</v>
      </c>
      <c r="BN321" s="148">
        <v>0.46899999999999997</v>
      </c>
      <c r="BO321" s="30">
        <v>48.396430389999999</v>
      </c>
      <c r="BP321" s="30">
        <v>329.2</v>
      </c>
      <c r="BQ321" s="148">
        <v>7.8E-2</v>
      </c>
      <c r="BR321" s="148">
        <v>7.2000000000000008E-2</v>
      </c>
      <c r="BS321" s="148">
        <v>3.3000000000000002E-2</v>
      </c>
      <c r="BT321" s="148">
        <v>0.71499999999999997</v>
      </c>
      <c r="BU321" s="148">
        <v>0.1</v>
      </c>
      <c r="BV321" s="148">
        <v>3.0000000260770321E-3</v>
      </c>
      <c r="BW321" s="148">
        <v>1.4999999999999999E-2</v>
      </c>
      <c r="BX321" s="148">
        <v>8.5000000000000006E-2</v>
      </c>
      <c r="BY321" s="148">
        <v>0.129</v>
      </c>
      <c r="BZ321" s="1"/>
      <c r="CA321" s="150">
        <v>11077.7900390625</v>
      </c>
      <c r="CB321" s="150">
        <v>12089.82</v>
      </c>
      <c r="CC321" s="124" t="s">
        <v>4188</v>
      </c>
      <c r="CD321" t="s">
        <v>4634</v>
      </c>
    </row>
    <row r="322" spans="1:82" x14ac:dyDescent="0.3">
      <c r="A322" s="1">
        <v>240934120</v>
      </c>
      <c r="B322" s="124" t="s">
        <v>4188</v>
      </c>
      <c r="C322" t="s">
        <v>108</v>
      </c>
      <c r="D322" t="s">
        <v>863</v>
      </c>
      <c r="E322" s="30">
        <v>84.454414367675781</v>
      </c>
      <c r="F322" s="30">
        <v>86.583518981933594</v>
      </c>
      <c r="G322" s="30">
        <v>81.534645080566406</v>
      </c>
      <c r="H322" s="30">
        <v>80.785491943359375</v>
      </c>
      <c r="I322" s="1">
        <v>478</v>
      </c>
      <c r="J322" s="1" t="s">
        <v>3981</v>
      </c>
      <c r="K322" s="1">
        <v>5</v>
      </c>
      <c r="L322" t="s">
        <v>3836</v>
      </c>
      <c r="M322" t="s">
        <v>3914</v>
      </c>
      <c r="N322" t="s">
        <v>3919</v>
      </c>
      <c r="O322" t="s">
        <v>3922</v>
      </c>
      <c r="P322" s="148">
        <v>0.51973682641983032</v>
      </c>
      <c r="Q322" s="30">
        <v>49.730833420000003</v>
      </c>
      <c r="R322" s="30">
        <v>349.67105102539063</v>
      </c>
      <c r="S322" s="1">
        <v>337</v>
      </c>
      <c r="T322" s="1">
        <v>184</v>
      </c>
      <c r="U322" s="148">
        <v>0.54599404335021973</v>
      </c>
      <c r="V322" s="148">
        <v>0.42666667699813843</v>
      </c>
      <c r="W322" s="149">
        <v>50.607090120000002</v>
      </c>
      <c r="X322" s="149">
        <v>325.33334350585938</v>
      </c>
      <c r="Y322" s="1">
        <v>184</v>
      </c>
      <c r="Z322" s="30">
        <v>86.431098937988281</v>
      </c>
      <c r="AA322" s="148">
        <v>0.60799999999999998</v>
      </c>
      <c r="AB322" s="30">
        <v>50.5</v>
      </c>
      <c r="AC322" s="30">
        <v>378.4</v>
      </c>
      <c r="AD322" s="30">
        <v>87.235427856445313</v>
      </c>
      <c r="AE322" s="148">
        <v>0.48099999999999998</v>
      </c>
      <c r="AF322" s="30">
        <v>50.75</v>
      </c>
      <c r="AG322" s="30">
        <v>348.7</v>
      </c>
      <c r="AH322" s="30">
        <v>86.541618347167969</v>
      </c>
      <c r="AI322" s="148">
        <v>0.61299999999999999</v>
      </c>
      <c r="AJ322" s="30">
        <v>50.552965780000001</v>
      </c>
      <c r="AK322" s="30">
        <v>375.4</v>
      </c>
      <c r="AL322" s="30">
        <v>85.455940246582031</v>
      </c>
      <c r="AM322" s="148">
        <v>0.48699999999999999</v>
      </c>
      <c r="AN322" s="30">
        <v>50.158187179999999</v>
      </c>
      <c r="AO322" s="30">
        <v>340.7</v>
      </c>
      <c r="AP322" s="148">
        <v>0.42244225740432739</v>
      </c>
      <c r="AQ322" s="30">
        <v>47.841568350000003</v>
      </c>
      <c r="AR322" s="30">
        <v>312.541259765625</v>
      </c>
      <c r="AS322" s="30">
        <v>339</v>
      </c>
      <c r="AT322" s="30">
        <v>186</v>
      </c>
      <c r="AU322" s="148">
        <v>0.54599404335021973</v>
      </c>
      <c r="AV322" s="30">
        <v>80.785491943359375</v>
      </c>
      <c r="AW322" s="148">
        <v>0.2751677930355072</v>
      </c>
      <c r="AX322" s="30">
        <v>47.576383190000001</v>
      </c>
      <c r="AY322" s="30">
        <v>263.75839233398438</v>
      </c>
      <c r="AZ322" s="30">
        <v>186</v>
      </c>
      <c r="BA322" s="30">
        <v>80.381622314453125</v>
      </c>
      <c r="BB322" s="148">
        <v>0.60099999999999998</v>
      </c>
      <c r="BC322" s="30">
        <v>47.77</v>
      </c>
      <c r="BD322" s="30">
        <v>360.1</v>
      </c>
      <c r="BE322" s="30">
        <v>78.483535766601563</v>
      </c>
      <c r="BF322" s="147">
        <v>0.47399999999999998</v>
      </c>
      <c r="BG322" s="30">
        <v>46.77</v>
      </c>
      <c r="BH322" s="30">
        <v>320</v>
      </c>
      <c r="BI322" s="30">
        <v>81.239082336425781</v>
      </c>
      <c r="BJ322" s="148">
        <v>0.59</v>
      </c>
      <c r="BK322" s="30">
        <v>48.199938240000002</v>
      </c>
      <c r="BL322" s="30">
        <v>368.4</v>
      </c>
      <c r="BM322" s="30">
        <v>79.617881774902344</v>
      </c>
      <c r="BN322" s="148">
        <v>0.44700000000000001</v>
      </c>
      <c r="BO322" s="30">
        <v>47.321177339999998</v>
      </c>
      <c r="BP322" s="30">
        <v>326.10000000000002</v>
      </c>
      <c r="BQ322" s="148">
        <v>8.6000000000000007E-2</v>
      </c>
      <c r="BR322" s="148">
        <v>0.16900000000000001</v>
      </c>
      <c r="BS322" s="148"/>
      <c r="BT322" s="148">
        <v>0.60699999999999998</v>
      </c>
      <c r="BU322" s="148">
        <v>0.105</v>
      </c>
      <c r="BV322" s="148">
        <v>3.2999999821186073E-2</v>
      </c>
      <c r="BW322" s="148">
        <v>6.0999999999999999E-2</v>
      </c>
      <c r="BX322" s="148">
        <v>9.8000000000000004E-2</v>
      </c>
      <c r="BY322" s="148">
        <v>0.30199999999999999</v>
      </c>
      <c r="BZ322" s="1"/>
      <c r="CA322" s="150">
        <v>10490.009765625</v>
      </c>
      <c r="CB322" s="150">
        <v>11503.32</v>
      </c>
      <c r="CC322" s="124" t="s">
        <v>4188</v>
      </c>
      <c r="CD322" t="s">
        <v>4634</v>
      </c>
    </row>
    <row r="323" spans="1:82" x14ac:dyDescent="0.3">
      <c r="A323" s="1">
        <v>240934160</v>
      </c>
      <c r="B323" s="124" t="s">
        <v>4188</v>
      </c>
      <c r="C323" t="s">
        <v>108</v>
      </c>
      <c r="D323" t="s">
        <v>864</v>
      </c>
      <c r="E323" s="30">
        <v>83.789581298828125</v>
      </c>
      <c r="F323" s="30">
        <v>85.169929504394531</v>
      </c>
      <c r="G323" s="30">
        <v>82.514617919921875</v>
      </c>
      <c r="H323" s="30">
        <v>84.244728088378906</v>
      </c>
      <c r="I323" s="1">
        <v>488</v>
      </c>
      <c r="J323" s="1" t="s">
        <v>3981</v>
      </c>
      <c r="K323" s="1">
        <v>5</v>
      </c>
      <c r="L323" t="s">
        <v>3836</v>
      </c>
      <c r="M323" t="s">
        <v>3914</v>
      </c>
      <c r="N323" t="s">
        <v>3919</v>
      </c>
      <c r="O323" t="s">
        <v>3922</v>
      </c>
      <c r="P323" s="148">
        <v>0.35789474844932562</v>
      </c>
      <c r="Q323" s="30">
        <v>49.454287530000002</v>
      </c>
      <c r="R323" s="30">
        <v>310.52630615234381</v>
      </c>
      <c r="S323" s="1">
        <v>200</v>
      </c>
      <c r="T323" s="1">
        <v>180</v>
      </c>
      <c r="U323" s="148">
        <v>0.89999997615814209</v>
      </c>
      <c r="V323" s="148">
        <v>0.32121211290359503</v>
      </c>
      <c r="W323" s="149">
        <v>50.021380520000001</v>
      </c>
      <c r="X323" s="149">
        <v>299.39395141601563</v>
      </c>
      <c r="Y323" s="1">
        <v>180</v>
      </c>
      <c r="Z323" s="30">
        <v>84.920639038085938</v>
      </c>
      <c r="AA323" s="148">
        <v>0.49099999999999999</v>
      </c>
      <c r="AB323" s="30">
        <v>50</v>
      </c>
      <c r="AC323" s="30">
        <v>338.8</v>
      </c>
      <c r="AD323" s="30">
        <v>87.029266357421875</v>
      </c>
      <c r="AE323" s="148">
        <v>0.46700000000000003</v>
      </c>
      <c r="AF323" s="30">
        <v>50.68</v>
      </c>
      <c r="AG323" s="30">
        <v>333</v>
      </c>
      <c r="AH323" s="30">
        <v>87.378204345703125</v>
      </c>
      <c r="AI323" s="148">
        <v>0.49299999999999999</v>
      </c>
      <c r="AJ323" s="30">
        <v>50.830056429999999</v>
      </c>
      <c r="AK323" s="30">
        <v>341.9</v>
      </c>
      <c r="AL323" s="30">
        <v>89.478591918945313</v>
      </c>
      <c r="AM323" s="148">
        <v>0.48299999999999998</v>
      </c>
      <c r="AN323" s="30">
        <v>51.527088970000001</v>
      </c>
      <c r="AO323" s="30">
        <v>337.8</v>
      </c>
      <c r="AP323" s="148">
        <v>0.30000001192092901</v>
      </c>
      <c r="AQ323" s="30">
        <v>48.454569030000002</v>
      </c>
      <c r="AR323" s="30">
        <v>263.15789794921881</v>
      </c>
      <c r="AS323" s="30">
        <v>201</v>
      </c>
      <c r="AT323" s="30">
        <v>181</v>
      </c>
      <c r="AU323" s="148">
        <v>0.89999997615814209</v>
      </c>
      <c r="AV323" s="30">
        <v>84.244728088378906</v>
      </c>
      <c r="AW323" s="148">
        <v>0.28484848141670233</v>
      </c>
      <c r="AX323" s="30">
        <v>49.558928610000002</v>
      </c>
      <c r="AY323" s="30">
        <v>252.1212158203125</v>
      </c>
      <c r="AZ323" s="30">
        <v>181</v>
      </c>
      <c r="BA323" s="30">
        <v>86.299514770507813</v>
      </c>
      <c r="BB323" s="148">
        <v>0.41699999999999998</v>
      </c>
      <c r="BC323" s="30">
        <v>50.64</v>
      </c>
      <c r="BD323" s="30">
        <v>306</v>
      </c>
      <c r="BE323" s="30">
        <v>88.140167236328125</v>
      </c>
      <c r="BF323" s="147">
        <v>0.40899999999999997</v>
      </c>
      <c r="BG323" s="30">
        <v>51.53</v>
      </c>
      <c r="BH323" s="30">
        <v>301.39999999999998</v>
      </c>
      <c r="BI323" s="30">
        <v>91.663230895996094</v>
      </c>
      <c r="BJ323" s="148">
        <v>0.498</v>
      </c>
      <c r="BK323" s="30">
        <v>53.27777073</v>
      </c>
      <c r="BL323" s="30">
        <v>323.89999999999998</v>
      </c>
      <c r="BM323" s="30">
        <v>93.543670654296875</v>
      </c>
      <c r="BN323" s="148">
        <v>0.5</v>
      </c>
      <c r="BO323" s="30">
        <v>54.261424769999998</v>
      </c>
      <c r="BP323" s="30">
        <v>323.60000000000002</v>
      </c>
      <c r="BQ323" s="148">
        <v>0.252</v>
      </c>
      <c r="BR323" s="148">
        <v>0.17599999999999999</v>
      </c>
      <c r="BS323" s="148">
        <v>8.6000000000000007E-2</v>
      </c>
      <c r="BT323" s="148">
        <v>0.316</v>
      </c>
      <c r="BU323" s="148">
        <v>0.11700000000000001</v>
      </c>
      <c r="BV323" s="148">
        <v>5.299999937415123E-2</v>
      </c>
      <c r="BW323" s="148">
        <v>0.27300000000000002</v>
      </c>
      <c r="BX323" s="148">
        <v>0.105</v>
      </c>
      <c r="BY323" s="148">
        <v>0.69500000000000006</v>
      </c>
      <c r="BZ323" s="1"/>
      <c r="CA323" s="150">
        <v>11941.76953125</v>
      </c>
      <c r="CB323" s="150">
        <v>12968.77</v>
      </c>
      <c r="CC323" s="124" t="s">
        <v>4188</v>
      </c>
      <c r="CD323" t="s">
        <v>4634</v>
      </c>
    </row>
    <row r="324" spans="1:82" x14ac:dyDescent="0.3">
      <c r="A324" s="1">
        <v>240934180</v>
      </c>
      <c r="B324" s="124" t="s">
        <v>4188</v>
      </c>
      <c r="C324" t="s">
        <v>108</v>
      </c>
      <c r="D324" t="s">
        <v>865</v>
      </c>
      <c r="E324" s="30">
        <v>84.308624267578125</v>
      </c>
      <c r="F324" s="30">
        <v>84.499397277832031</v>
      </c>
      <c r="G324" s="30">
        <v>80.474822998046875</v>
      </c>
      <c r="H324" s="30">
        <v>80.968673706054688</v>
      </c>
      <c r="I324" s="1">
        <v>387</v>
      </c>
      <c r="J324" s="1" t="s">
        <v>3981</v>
      </c>
      <c r="K324" s="1">
        <v>5</v>
      </c>
      <c r="L324" t="s">
        <v>3836</v>
      </c>
      <c r="M324" t="s">
        <v>3914</v>
      </c>
      <c r="N324" t="s">
        <v>3919</v>
      </c>
      <c r="O324" t="s">
        <v>3922</v>
      </c>
      <c r="P324" s="148">
        <v>0.42500001192092901</v>
      </c>
      <c r="Q324" s="30">
        <v>49.67019071</v>
      </c>
      <c r="R324" s="30">
        <v>326.25</v>
      </c>
      <c r="S324" s="1">
        <v>188</v>
      </c>
      <c r="T324" s="1">
        <v>135</v>
      </c>
      <c r="U324" s="148">
        <v>0.71808511018753052</v>
      </c>
      <c r="V324" s="148">
        <v>0.37391304969787598</v>
      </c>
      <c r="W324" s="149">
        <v>49.743550550000002</v>
      </c>
      <c r="X324" s="149">
        <v>306.08694458007813</v>
      </c>
      <c r="Y324" s="1">
        <v>135</v>
      </c>
      <c r="Z324" s="30">
        <v>83.108085632324219</v>
      </c>
      <c r="AA324" s="148">
        <v>0.41899999999999998</v>
      </c>
      <c r="AB324" s="30">
        <v>49.4</v>
      </c>
      <c r="AC324" s="30">
        <v>323.7</v>
      </c>
      <c r="AD324" s="30">
        <v>82.287521362304688</v>
      </c>
      <c r="AE324" s="148">
        <v>0.34100000000000003</v>
      </c>
      <c r="AF324" s="30">
        <v>49.07</v>
      </c>
      <c r="AG324" s="30">
        <v>299.2</v>
      </c>
      <c r="AH324" s="30">
        <v>83.934150695800781</v>
      </c>
      <c r="AI324" s="148">
        <v>0.48099999999999998</v>
      </c>
      <c r="AJ324" s="30">
        <v>49.689337360000003</v>
      </c>
      <c r="AK324" s="30">
        <v>343.4</v>
      </c>
      <c r="AL324" s="30">
        <v>83.527320861816406</v>
      </c>
      <c r="AM324" s="148">
        <v>0.40600000000000003</v>
      </c>
      <c r="AN324" s="30">
        <v>49.501880309999997</v>
      </c>
      <c r="AO324" s="30">
        <v>323.2</v>
      </c>
      <c r="AP324" s="148">
        <v>0.40372669696807861</v>
      </c>
      <c r="AQ324" s="30">
        <v>47.178623119999997</v>
      </c>
      <c r="AR324" s="30">
        <v>301.24224853515631</v>
      </c>
      <c r="AS324" s="30">
        <v>187</v>
      </c>
      <c r="AT324" s="30">
        <v>135</v>
      </c>
      <c r="AU324" s="148">
        <v>0.71808511018753052</v>
      </c>
      <c r="AV324" s="30">
        <v>80.968673706054688</v>
      </c>
      <c r="AW324" s="148">
        <v>0.34188035130500788</v>
      </c>
      <c r="AX324" s="30">
        <v>47.681368380000002</v>
      </c>
      <c r="AY324" s="30">
        <v>282.05126953125</v>
      </c>
      <c r="AZ324" s="30">
        <v>135</v>
      </c>
      <c r="BA324" s="30">
        <v>83.350875854492188</v>
      </c>
      <c r="BB324" s="148">
        <v>0.42599999999999999</v>
      </c>
      <c r="BC324" s="30">
        <v>49.21</v>
      </c>
      <c r="BD324" s="30">
        <v>307.10000000000002</v>
      </c>
      <c r="BE324" s="30">
        <v>85.259407043457031</v>
      </c>
      <c r="BF324" s="147">
        <v>0.38100000000000001</v>
      </c>
      <c r="BG324" s="30">
        <v>50.11</v>
      </c>
      <c r="BH324" s="30">
        <v>286.5</v>
      </c>
      <c r="BI324" s="30">
        <v>87.176551818847656</v>
      </c>
      <c r="BJ324" s="148">
        <v>0.56100000000000005</v>
      </c>
      <c r="BK324" s="30">
        <v>51.092210129999998</v>
      </c>
      <c r="BL324" s="30">
        <v>354</v>
      </c>
      <c r="BM324" s="30">
        <v>88.201385498046875</v>
      </c>
      <c r="BN324" s="148">
        <v>0.49299999999999999</v>
      </c>
      <c r="BO324" s="30">
        <v>51.5989723</v>
      </c>
      <c r="BP324" s="30">
        <v>334.1</v>
      </c>
      <c r="BQ324" s="148">
        <v>0.16500000000000001</v>
      </c>
      <c r="BR324" s="148">
        <v>0.158</v>
      </c>
      <c r="BS324" s="148">
        <v>0.08</v>
      </c>
      <c r="BT324" s="148">
        <v>0.46</v>
      </c>
      <c r="BU324" s="148">
        <v>0.10100000000000001</v>
      </c>
      <c r="BV324" s="148">
        <v>3.5999998450279243E-2</v>
      </c>
      <c r="BW324" s="148">
        <v>0.14199999999999999</v>
      </c>
      <c r="BX324" s="148">
        <v>9.6000000000000002E-2</v>
      </c>
      <c r="BY324" s="148">
        <v>0.503</v>
      </c>
      <c r="BZ324" s="1"/>
      <c r="CA324" s="150">
        <v>11394.25</v>
      </c>
      <c r="CB324" s="150">
        <v>12403.74</v>
      </c>
      <c r="CC324" s="124" t="s">
        <v>4188</v>
      </c>
      <c r="CD324" t="s">
        <v>4634</v>
      </c>
    </row>
    <row r="325" spans="1:82" x14ac:dyDescent="0.3">
      <c r="A325" s="1">
        <v>240934200</v>
      </c>
      <c r="B325" s="124" t="s">
        <v>4188</v>
      </c>
      <c r="C325" t="s">
        <v>108</v>
      </c>
      <c r="D325" t="s">
        <v>866</v>
      </c>
      <c r="E325" s="30">
        <v>89.230621337890625</v>
      </c>
      <c r="F325" s="30">
        <v>85.377960205078125</v>
      </c>
      <c r="G325" s="30">
        <v>90.190193176269531</v>
      </c>
      <c r="H325" s="30">
        <v>89.019737243652344</v>
      </c>
      <c r="I325" s="1">
        <v>656</v>
      </c>
      <c r="J325" s="1" t="s">
        <v>3981</v>
      </c>
      <c r="K325" s="1">
        <v>5</v>
      </c>
      <c r="L325" t="s">
        <v>3836</v>
      </c>
      <c r="M325" t="s">
        <v>3914</v>
      </c>
      <c r="N325" t="s">
        <v>3919</v>
      </c>
      <c r="O325" t="s">
        <v>3922</v>
      </c>
      <c r="P325" s="148">
        <v>0.53401362895965576</v>
      </c>
      <c r="Q325" s="30">
        <v>51.717558429999997</v>
      </c>
      <c r="R325" s="30">
        <v>355.44216918945313</v>
      </c>
      <c r="S325" s="1">
        <v>308</v>
      </c>
      <c r="T325" s="1">
        <v>145</v>
      </c>
      <c r="U325" s="148">
        <v>0.47077921032905579</v>
      </c>
      <c r="V325" s="148">
        <v>0.38410595059394842</v>
      </c>
      <c r="W325" s="149">
        <v>50.107575769999997</v>
      </c>
      <c r="X325" s="149">
        <v>313.90728759765631</v>
      </c>
      <c r="Y325" s="1">
        <v>145</v>
      </c>
      <c r="Z325" s="30">
        <v>90.056198120117188</v>
      </c>
      <c r="AA325" s="148">
        <v>0.60099999999999998</v>
      </c>
      <c r="AB325" s="30">
        <v>51.7</v>
      </c>
      <c r="AC325" s="30">
        <v>365.5</v>
      </c>
      <c r="AD325" s="30">
        <v>88.236793518066406</v>
      </c>
      <c r="AE325" s="148">
        <v>0.40699999999999997</v>
      </c>
      <c r="AF325" s="30">
        <v>51.09</v>
      </c>
      <c r="AG325" s="30">
        <v>318</v>
      </c>
      <c r="AH325" s="30">
        <v>89.040153503417969</v>
      </c>
      <c r="AI325" s="148">
        <v>0.67200000000000004</v>
      </c>
      <c r="AJ325" s="30">
        <v>51.380514900000001</v>
      </c>
      <c r="AK325" s="30">
        <v>383.9</v>
      </c>
      <c r="AL325" s="30">
        <v>90.326919555664063</v>
      </c>
      <c r="AM325" s="148">
        <v>0.52200000000000002</v>
      </c>
      <c r="AN325" s="30">
        <v>51.815773970000002</v>
      </c>
      <c r="AO325" s="30">
        <v>351.5</v>
      </c>
      <c r="AP325" s="148">
        <v>0.5593220591545105</v>
      </c>
      <c r="AQ325" s="30">
        <v>53.255840710000001</v>
      </c>
      <c r="AR325" s="30">
        <v>348.13558959960938</v>
      </c>
      <c r="AS325" s="30">
        <v>309</v>
      </c>
      <c r="AT325" s="30">
        <v>146</v>
      </c>
      <c r="AU325" s="148">
        <v>0.47077921032905579</v>
      </c>
      <c r="AV325" s="30">
        <v>89.019737243652344</v>
      </c>
      <c r="AW325" s="148">
        <v>0.37748345732688898</v>
      </c>
      <c r="AX325" s="30">
        <v>52.295567820000002</v>
      </c>
      <c r="AY325" s="30">
        <v>298.01324462890631</v>
      </c>
      <c r="AZ325" s="30">
        <v>146</v>
      </c>
      <c r="BA325" s="30">
        <v>92.258644104003906</v>
      </c>
      <c r="BB325" s="148">
        <v>0.70599999999999996</v>
      </c>
      <c r="BC325" s="30">
        <v>53.53</v>
      </c>
      <c r="BD325" s="30">
        <v>395.4</v>
      </c>
      <c r="BE325" s="30">
        <v>91.34552001953125</v>
      </c>
      <c r="BF325" s="147">
        <v>0.55000000000000004</v>
      </c>
      <c r="BG325" s="30">
        <v>53.11</v>
      </c>
      <c r="BH325" s="30">
        <v>345</v>
      </c>
      <c r="BI325" s="30">
        <v>97.735740661621094</v>
      </c>
      <c r="BJ325" s="148">
        <v>0.72900000000000009</v>
      </c>
      <c r="BK325" s="30">
        <v>56.235827749999999</v>
      </c>
      <c r="BL325" s="30">
        <v>404.7</v>
      </c>
      <c r="BM325" s="30">
        <v>97.853904724121094</v>
      </c>
      <c r="BN325" s="148">
        <v>0.61</v>
      </c>
      <c r="BO325" s="30">
        <v>56.409534440000002</v>
      </c>
      <c r="BP325" s="30">
        <v>369.1</v>
      </c>
      <c r="BQ325" s="148">
        <v>0.17100000000000001</v>
      </c>
      <c r="BR325" s="148">
        <v>0.11899999999999999</v>
      </c>
      <c r="BS325" s="148">
        <v>1.7999999999999999E-2</v>
      </c>
      <c r="BT325" s="148">
        <v>0.55500000000000005</v>
      </c>
      <c r="BU325" s="148">
        <v>0.13100000000000001</v>
      </c>
      <c r="BV325" s="148">
        <v>6.0000000521540642E-3</v>
      </c>
      <c r="BW325" s="148">
        <v>2.4E-2</v>
      </c>
      <c r="BX325" s="148">
        <v>8.2000000000000003E-2</v>
      </c>
      <c r="BY325" s="148">
        <v>0.308</v>
      </c>
      <c r="BZ325" s="1"/>
      <c r="CA325" s="150">
        <v>11055.6103515625</v>
      </c>
      <c r="CB325" s="150">
        <v>12057.72</v>
      </c>
      <c r="CC325" s="124" t="s">
        <v>4188</v>
      </c>
      <c r="CD325" t="s">
        <v>4634</v>
      </c>
    </row>
    <row r="326" spans="1:82" x14ac:dyDescent="0.3">
      <c r="A326" s="1">
        <v>240934320</v>
      </c>
      <c r="B326" s="124" t="s">
        <v>4188</v>
      </c>
      <c r="C326" t="s">
        <v>108</v>
      </c>
      <c r="D326" t="s">
        <v>867</v>
      </c>
      <c r="E326" s="30">
        <v>86.652618408203125</v>
      </c>
      <c r="F326" s="30">
        <v>86.842124938964844</v>
      </c>
      <c r="G326" s="30">
        <v>83.329605102539063</v>
      </c>
      <c r="H326" s="30">
        <v>82.362930297851563</v>
      </c>
      <c r="I326" s="1">
        <v>658</v>
      </c>
      <c r="J326" s="1" t="s">
        <v>4733</v>
      </c>
      <c r="K326" s="1">
        <v>5</v>
      </c>
      <c r="L326" t="s">
        <v>3836</v>
      </c>
      <c r="M326" t="s">
        <v>3914</v>
      </c>
      <c r="N326" t="s">
        <v>3919</v>
      </c>
      <c r="O326" t="s">
        <v>3922</v>
      </c>
      <c r="P326" s="148">
        <v>0.35185185074806208</v>
      </c>
      <c r="Q326" s="30">
        <v>50.64520512</v>
      </c>
      <c r="R326" s="30">
        <v>285.92593383789063</v>
      </c>
      <c r="S326" s="1">
        <v>285</v>
      </c>
      <c r="T326" s="1">
        <v>218</v>
      </c>
      <c r="U326" s="148">
        <v>0.76491230726242065</v>
      </c>
      <c r="V326" s="148">
        <v>0.2613065242767334</v>
      </c>
      <c r="W326" s="149">
        <v>50.714240959999998</v>
      </c>
      <c r="X326" s="149">
        <v>261.80905151367188</v>
      </c>
      <c r="Y326" s="1">
        <v>218</v>
      </c>
      <c r="Z326" s="30">
        <v>81.597625732421875</v>
      </c>
      <c r="AA326" s="148">
        <v>0.38700000000000001</v>
      </c>
      <c r="AB326" s="30">
        <v>48.9</v>
      </c>
      <c r="AC326" s="30">
        <v>305.3</v>
      </c>
      <c r="AD326" s="30">
        <v>82.08135986328125</v>
      </c>
      <c r="AE326" s="148">
        <v>0.33900000000000002</v>
      </c>
      <c r="AF326" s="30">
        <v>49</v>
      </c>
      <c r="AG326" s="30">
        <v>288</v>
      </c>
      <c r="AH326" s="30">
        <v>83.657546997070313</v>
      </c>
      <c r="AI326" s="148">
        <v>0.47099999999999997</v>
      </c>
      <c r="AJ326" s="30">
        <v>49.597722660000002</v>
      </c>
      <c r="AK326" s="30">
        <v>317.7</v>
      </c>
      <c r="AL326" s="30">
        <v>83.957977294921875</v>
      </c>
      <c r="AM326" s="148">
        <v>0.41799999999999998</v>
      </c>
      <c r="AN326" s="30">
        <v>49.648431090000003</v>
      </c>
      <c r="AO326" s="30">
        <v>297.8</v>
      </c>
      <c r="AP326" s="148">
        <v>0.2313432842493057</v>
      </c>
      <c r="AQ326" s="30">
        <v>48.964363740000003</v>
      </c>
      <c r="AR326" s="30">
        <v>242.53730773925781</v>
      </c>
      <c r="AS326" s="30">
        <v>288</v>
      </c>
      <c r="AT326" s="30">
        <v>221</v>
      </c>
      <c r="AU326" s="148">
        <v>0.76491230726242065</v>
      </c>
      <c r="AV326" s="30">
        <v>82.362930297851563</v>
      </c>
      <c r="AW326" s="148">
        <v>0.16243654489517209</v>
      </c>
      <c r="AX326" s="30">
        <v>48.480437190000004</v>
      </c>
      <c r="AY326" s="30">
        <v>216.24365234375</v>
      </c>
      <c r="AZ326" s="30">
        <v>221</v>
      </c>
      <c r="BA326" s="30">
        <v>83.289016723632813</v>
      </c>
      <c r="BB326" s="148">
        <v>0.34100000000000003</v>
      </c>
      <c r="BC326" s="30">
        <v>49.18</v>
      </c>
      <c r="BD326" s="30">
        <v>275.2</v>
      </c>
      <c r="BE326" s="30">
        <v>82.703239440917969</v>
      </c>
      <c r="BF326" s="147">
        <v>0.28799999999999998</v>
      </c>
      <c r="BG326" s="30">
        <v>48.85</v>
      </c>
      <c r="BH326" s="30">
        <v>254.5</v>
      </c>
      <c r="BI326" s="30">
        <v>88.36834716796875</v>
      </c>
      <c r="BJ326" s="148">
        <v>0.44500000000000001</v>
      </c>
      <c r="BK326" s="30">
        <v>51.672760920000002</v>
      </c>
      <c r="BL326" s="30">
        <v>310.3</v>
      </c>
      <c r="BM326" s="30">
        <v>87.782806396484375</v>
      </c>
      <c r="BN326" s="148">
        <v>0.375</v>
      </c>
      <c r="BO326" s="30">
        <v>51.390361800000001</v>
      </c>
      <c r="BP326" s="30">
        <v>285.8</v>
      </c>
      <c r="BQ326" s="148">
        <v>0.17299999999999999</v>
      </c>
      <c r="BR326" s="148">
        <v>0.17899999999999999</v>
      </c>
      <c r="BS326" s="148">
        <v>2.1000000000000001E-2</v>
      </c>
      <c r="BT326" s="148">
        <v>0.47599999999999998</v>
      </c>
      <c r="BU326" s="148">
        <v>0.14099999999999999</v>
      </c>
      <c r="BV326" s="148">
        <v>8.999999612569809E-3</v>
      </c>
      <c r="BW326" s="148">
        <v>0.114</v>
      </c>
      <c r="BX326" s="148">
        <v>0.14299999999999999</v>
      </c>
      <c r="BY326" s="148">
        <v>0.56400000000000006</v>
      </c>
      <c r="BZ326" s="1"/>
      <c r="CA326" s="150">
        <v>10801.5595703125</v>
      </c>
      <c r="CB326" s="150">
        <v>11824.93</v>
      </c>
      <c r="CC326" s="124" t="s">
        <v>4188</v>
      </c>
      <c r="CD326" t="s">
        <v>4634</v>
      </c>
    </row>
    <row r="327" spans="1:82" x14ac:dyDescent="0.3">
      <c r="A327" s="1">
        <v>240934340</v>
      </c>
      <c r="B327" s="124" t="s">
        <v>4188</v>
      </c>
      <c r="C327" t="s">
        <v>108</v>
      </c>
      <c r="D327" t="s">
        <v>868</v>
      </c>
      <c r="E327" s="30">
        <v>78.478706359863281</v>
      </c>
      <c r="F327" s="30">
        <v>80.108749389648438</v>
      </c>
      <c r="G327" s="30">
        <v>80.350715637207031</v>
      </c>
      <c r="H327" s="30">
        <v>78.849868774414063</v>
      </c>
      <c r="I327" s="1">
        <v>198</v>
      </c>
      <c r="J327" s="1" t="s">
        <v>3981</v>
      </c>
      <c r="K327" s="1">
        <v>5</v>
      </c>
      <c r="L327" t="s">
        <v>3836</v>
      </c>
      <c r="M327" t="s">
        <v>3914</v>
      </c>
      <c r="N327" t="s">
        <v>3919</v>
      </c>
      <c r="O327" t="s">
        <v>3922</v>
      </c>
      <c r="P327" s="148">
        <v>0.42990654706954962</v>
      </c>
      <c r="Q327" s="30">
        <v>47.245159129999998</v>
      </c>
      <c r="R327" s="30">
        <v>331.77569580078131</v>
      </c>
      <c r="S327" s="1">
        <v>102</v>
      </c>
      <c r="T327" s="1">
        <v>69</v>
      </c>
      <c r="U327" s="148">
        <v>0.67647057771682739</v>
      </c>
      <c r="V327" s="148">
        <v>0.3731343150138855</v>
      </c>
      <c r="W327" s="149">
        <v>47.924315759999999</v>
      </c>
      <c r="X327" s="149">
        <v>320.8955078125</v>
      </c>
      <c r="Y327" s="1">
        <v>69</v>
      </c>
      <c r="Z327" s="30">
        <v>76.76416015625</v>
      </c>
      <c r="AA327" s="148">
        <v>0.45700000000000002</v>
      </c>
      <c r="AB327" s="30">
        <v>47.3</v>
      </c>
      <c r="AC327" s="30">
        <v>348.6</v>
      </c>
      <c r="AD327" s="30">
        <v>77.074546813964844</v>
      </c>
      <c r="AE327" s="148">
        <v>0.40799999999999997</v>
      </c>
      <c r="AF327" s="30">
        <v>47.3</v>
      </c>
      <c r="AG327" s="30">
        <v>335.5</v>
      </c>
      <c r="AH327" s="30">
        <v>77.23748779296875</v>
      </c>
      <c r="AI327" s="148">
        <v>0.61699999999999999</v>
      </c>
      <c r="AJ327" s="30">
        <v>47.47131023</v>
      </c>
      <c r="AK327" s="30">
        <v>371</v>
      </c>
      <c r="AL327" s="30">
        <v>76.475700378417969</v>
      </c>
      <c r="AM327" s="148">
        <v>0.57100000000000006</v>
      </c>
      <c r="AN327" s="30">
        <v>47.102225750000002</v>
      </c>
      <c r="AO327" s="30">
        <v>362.3</v>
      </c>
      <c r="AP327" s="148">
        <v>0.37383177876472468</v>
      </c>
      <c r="AQ327" s="30">
        <v>47.100987279999998</v>
      </c>
      <c r="AR327" s="30">
        <v>278.50466918945313</v>
      </c>
      <c r="AS327" s="30">
        <v>102</v>
      </c>
      <c r="AT327" s="30">
        <v>69</v>
      </c>
      <c r="AU327" s="148">
        <v>0.67647057771682739</v>
      </c>
      <c r="AV327" s="30">
        <v>78.849868774414063</v>
      </c>
      <c r="AW327" s="148">
        <v>0.28358209133148188</v>
      </c>
      <c r="AX327" s="30">
        <v>46.467045450000001</v>
      </c>
      <c r="AY327" s="30">
        <v>249.25373840332031</v>
      </c>
      <c r="AZ327" s="30">
        <v>69</v>
      </c>
      <c r="BA327" s="30">
        <v>79.866127014160156</v>
      </c>
      <c r="BB327" s="148">
        <v>0.44800000000000001</v>
      </c>
      <c r="BC327" s="30">
        <v>47.52</v>
      </c>
      <c r="BD327" s="30">
        <v>319</v>
      </c>
      <c r="BE327" s="30">
        <v>79.416740417480469</v>
      </c>
      <c r="BF327" s="147">
        <v>0.35499999999999998</v>
      </c>
      <c r="BG327" s="30">
        <v>47.23</v>
      </c>
      <c r="BH327" s="30">
        <v>286.8</v>
      </c>
      <c r="BI327" s="30">
        <v>82.782310485839844</v>
      </c>
      <c r="BJ327" s="148">
        <v>0.58899999999999997</v>
      </c>
      <c r="BK327" s="30">
        <v>48.951677170000004</v>
      </c>
      <c r="BL327" s="30">
        <v>360.7</v>
      </c>
      <c r="BM327" s="30">
        <v>81.338790893554688</v>
      </c>
      <c r="BN327" s="148">
        <v>0.51900000000000002</v>
      </c>
      <c r="BO327" s="30">
        <v>48.178835429999999</v>
      </c>
      <c r="BP327" s="30">
        <v>341.6</v>
      </c>
      <c r="BQ327" s="148">
        <v>8.1000000000000003E-2</v>
      </c>
      <c r="BR327" s="148">
        <v>0.17199999999999999</v>
      </c>
      <c r="BS327" s="148">
        <v>0.03</v>
      </c>
      <c r="BT327" s="148">
        <v>0.60099999999999998</v>
      </c>
      <c r="BU327" s="148">
        <v>0.106</v>
      </c>
      <c r="BV327" s="148">
        <v>9.9999997764825821E-3</v>
      </c>
      <c r="BW327" s="148">
        <v>0.106</v>
      </c>
      <c r="BX327" s="148">
        <v>6.0999999999999999E-2</v>
      </c>
      <c r="BY327" s="148">
        <v>0.57799999999999996</v>
      </c>
      <c r="BZ327" s="1"/>
      <c r="CA327" s="150">
        <v>12380.490234375</v>
      </c>
      <c r="CB327" s="150">
        <v>13440.23</v>
      </c>
      <c r="CC327" s="124" t="s">
        <v>4188</v>
      </c>
      <c r="CD327" t="s">
        <v>4634</v>
      </c>
    </row>
    <row r="328" spans="1:82" x14ac:dyDescent="0.3">
      <c r="A328" s="1">
        <v>240934380</v>
      </c>
      <c r="B328" s="124" t="s">
        <v>4188</v>
      </c>
      <c r="C328" t="s">
        <v>108</v>
      </c>
      <c r="D328" t="s">
        <v>869</v>
      </c>
      <c r="E328" s="30">
        <v>89.27154541015625</v>
      </c>
      <c r="F328" s="30">
        <v>89.898361206054688</v>
      </c>
      <c r="G328" s="30">
        <v>88.590095520019531</v>
      </c>
      <c r="H328" s="30">
        <v>86.856437683105469</v>
      </c>
      <c r="I328" s="1">
        <v>436</v>
      </c>
      <c r="J328" s="1" t="s">
        <v>4733</v>
      </c>
      <c r="K328" s="1">
        <v>5</v>
      </c>
      <c r="L328" t="s">
        <v>3836</v>
      </c>
      <c r="M328" t="s">
        <v>3914</v>
      </c>
      <c r="N328" t="s">
        <v>3919</v>
      </c>
      <c r="O328" t="s">
        <v>3922</v>
      </c>
      <c r="P328" s="148">
        <v>0.45812806487083441</v>
      </c>
      <c r="Q328" s="30">
        <v>51.73458128</v>
      </c>
      <c r="R328" s="30">
        <v>328.57144165039063</v>
      </c>
      <c r="S328" s="1">
        <v>244</v>
      </c>
      <c r="T328" s="1">
        <v>189</v>
      </c>
      <c r="U328" s="148">
        <v>0.7745901346206665</v>
      </c>
      <c r="V328" s="148">
        <v>0.37086093425750732</v>
      </c>
      <c r="W328" s="149">
        <v>51.980569610000003</v>
      </c>
      <c r="X328" s="149">
        <v>305.29800415039063</v>
      </c>
      <c r="Y328" s="1">
        <v>189</v>
      </c>
      <c r="Z328" s="30">
        <v>79.785079956054688</v>
      </c>
      <c r="AA328" s="148">
        <v>0.43200000000000011</v>
      </c>
      <c r="AB328" s="30">
        <v>48.3</v>
      </c>
      <c r="AC328" s="30">
        <v>331.1</v>
      </c>
      <c r="AD328" s="30">
        <v>81.168357849121094</v>
      </c>
      <c r="AE328" s="148">
        <v>0.35499999999999998</v>
      </c>
      <c r="AF328" s="30">
        <v>48.69</v>
      </c>
      <c r="AG328" s="30">
        <v>309.7</v>
      </c>
      <c r="AH328" s="30">
        <v>76.947906494140625</v>
      </c>
      <c r="AI328" s="148">
        <v>0.442</v>
      </c>
      <c r="AJ328" s="30">
        <v>47.375395670000003</v>
      </c>
      <c r="AK328" s="30">
        <v>336.3</v>
      </c>
      <c r="AL328" s="30">
        <v>78.427635192871094</v>
      </c>
      <c r="AM328" s="148">
        <v>0.379</v>
      </c>
      <c r="AN328" s="30">
        <v>47.766465150000002</v>
      </c>
      <c r="AO328" s="30">
        <v>320.89999999999998</v>
      </c>
      <c r="AP328" s="148">
        <v>0.3891625702381134</v>
      </c>
      <c r="AQ328" s="30">
        <v>52.254937329999997</v>
      </c>
      <c r="AR328" s="30">
        <v>287.19210815429688</v>
      </c>
      <c r="AS328" s="30">
        <v>244</v>
      </c>
      <c r="AT328" s="30">
        <v>189</v>
      </c>
      <c r="AU328" s="148">
        <v>0.7745901346206665</v>
      </c>
      <c r="AV328" s="30">
        <v>86.856437683105469</v>
      </c>
      <c r="AW328" s="148">
        <v>0.29139071702957148</v>
      </c>
      <c r="AX328" s="30">
        <v>51.055745999999999</v>
      </c>
      <c r="AY328" s="30">
        <v>250.9933776855469</v>
      </c>
      <c r="AZ328" s="30">
        <v>189</v>
      </c>
      <c r="BA328" s="30">
        <v>88.134674072265625</v>
      </c>
      <c r="BB328" s="148">
        <v>0.49</v>
      </c>
      <c r="BC328" s="30">
        <v>51.53</v>
      </c>
      <c r="BD328" s="30">
        <v>332.4</v>
      </c>
      <c r="BE328" s="30">
        <v>87.511268615722656</v>
      </c>
      <c r="BF328" s="147">
        <v>0.38700000000000001</v>
      </c>
      <c r="BG328" s="30">
        <v>51.22</v>
      </c>
      <c r="BH328" s="30">
        <v>303.8</v>
      </c>
      <c r="BI328" s="30">
        <v>90.401695251464844</v>
      </c>
      <c r="BJ328" s="148">
        <v>0.52500000000000002</v>
      </c>
      <c r="BK328" s="30">
        <v>52.663249579999999</v>
      </c>
      <c r="BL328" s="30">
        <v>341.7</v>
      </c>
      <c r="BM328" s="30">
        <v>90.208572387695313</v>
      </c>
      <c r="BN328" s="148">
        <v>0.44</v>
      </c>
      <c r="BO328" s="30">
        <v>52.59930181</v>
      </c>
      <c r="BP328" s="30">
        <v>320.3</v>
      </c>
      <c r="BQ328" s="148">
        <v>0.20200000000000001</v>
      </c>
      <c r="BR328" s="148">
        <v>0.193</v>
      </c>
      <c r="BS328" s="148">
        <v>2.1000000000000001E-2</v>
      </c>
      <c r="BT328" s="148">
        <v>0.45900000000000002</v>
      </c>
      <c r="BU328" s="148">
        <v>0.11700000000000001</v>
      </c>
      <c r="BV328" s="148">
        <v>8.999999612569809E-3</v>
      </c>
      <c r="BW328" s="148">
        <v>9.9000000000000005E-2</v>
      </c>
      <c r="BX328" s="148">
        <v>0.10100000000000001</v>
      </c>
      <c r="BY328" s="148">
        <v>0.59299999999999997</v>
      </c>
      <c r="BZ328" s="1"/>
      <c r="CA328" s="150">
        <v>11647.1904296875</v>
      </c>
      <c r="CB328" s="150">
        <v>12655.51</v>
      </c>
      <c r="CC328" s="124" t="s">
        <v>4188</v>
      </c>
      <c r="CD328" t="s">
        <v>4634</v>
      </c>
    </row>
    <row r="329" spans="1:82" x14ac:dyDescent="0.3">
      <c r="A329" s="1">
        <v>240934400</v>
      </c>
      <c r="B329" s="124" t="s">
        <v>4188</v>
      </c>
      <c r="C329" t="s">
        <v>108</v>
      </c>
      <c r="D329" t="s">
        <v>870</v>
      </c>
      <c r="E329" s="30">
        <v>75.354400634765625</v>
      </c>
      <c r="F329" s="30">
        <v>77.252906799316406</v>
      </c>
      <c r="G329" s="30">
        <v>81.206031799316406</v>
      </c>
      <c r="H329" s="30">
        <v>81.038040161132813</v>
      </c>
      <c r="I329" s="1">
        <v>276</v>
      </c>
      <c r="J329" s="1" t="s">
        <v>4733</v>
      </c>
      <c r="K329" s="1">
        <v>5</v>
      </c>
      <c r="L329" t="s">
        <v>3836</v>
      </c>
      <c r="M329" t="s">
        <v>3914</v>
      </c>
      <c r="N329" t="s">
        <v>3919</v>
      </c>
      <c r="O329" t="s">
        <v>3922</v>
      </c>
      <c r="P329" s="148">
        <v>0.38053098320960999</v>
      </c>
      <c r="Q329" s="30">
        <v>45.945564650000001</v>
      </c>
      <c r="R329" s="30">
        <v>324.77874755859381</v>
      </c>
      <c r="S329" s="1">
        <v>138</v>
      </c>
      <c r="T329" s="1">
        <v>110</v>
      </c>
      <c r="U329" s="148">
        <v>0.79710143804550171</v>
      </c>
      <c r="V329" s="148">
        <v>0.24390244483947751</v>
      </c>
      <c r="W329" s="149">
        <v>46.741019530000003</v>
      </c>
      <c r="X329" s="149"/>
      <c r="Y329" s="1">
        <v>110</v>
      </c>
      <c r="Z329" s="30">
        <v>75.857887268066406</v>
      </c>
      <c r="AA329" s="148">
        <v>0.47</v>
      </c>
      <c r="AB329" s="30">
        <v>47</v>
      </c>
      <c r="AC329" s="30">
        <v>323.5</v>
      </c>
      <c r="AD329" s="30">
        <v>79.0772705078125</v>
      </c>
      <c r="AE329" s="148">
        <v>0.41299999999999998</v>
      </c>
      <c r="AF329" s="30">
        <v>47.98</v>
      </c>
      <c r="AG329" s="30">
        <v>303.8</v>
      </c>
      <c r="AH329" s="30">
        <v>81.824562072753906</v>
      </c>
      <c r="AI329" s="148">
        <v>0.58299999999999996</v>
      </c>
      <c r="AJ329" s="30">
        <v>48.99061176</v>
      </c>
      <c r="AK329" s="30">
        <v>366.7</v>
      </c>
      <c r="AL329" s="30">
        <v>83.4185791015625</v>
      </c>
      <c r="AM329" s="148">
        <v>0.51500000000000001</v>
      </c>
      <c r="AN329" s="30">
        <v>49.46487664</v>
      </c>
      <c r="AO329" s="30">
        <v>345.4</v>
      </c>
      <c r="AP329" s="148">
        <v>0.40707963705062872</v>
      </c>
      <c r="AQ329" s="30">
        <v>47.636009809999997</v>
      </c>
      <c r="AR329" s="30">
        <v>293.8052978515625</v>
      </c>
      <c r="AS329" s="30">
        <v>138</v>
      </c>
      <c r="AT329" s="30">
        <v>110</v>
      </c>
      <c r="AU329" s="148">
        <v>0.79710143804550171</v>
      </c>
      <c r="AV329" s="30">
        <v>81.038040161132813</v>
      </c>
      <c r="AW329" s="148">
        <v>0.31707316637039179</v>
      </c>
      <c r="AX329" s="30">
        <v>47.72112181</v>
      </c>
      <c r="AY329" s="30">
        <v>258.53659057617188</v>
      </c>
      <c r="AZ329" s="30">
        <v>110</v>
      </c>
      <c r="BA329" s="30">
        <v>83.350875854492188</v>
      </c>
      <c r="BB329" s="148">
        <v>0.51500000000000001</v>
      </c>
      <c r="BC329" s="30">
        <v>49.21</v>
      </c>
      <c r="BD329" s="30">
        <v>333.3</v>
      </c>
      <c r="BE329" s="30">
        <v>84.14361572265625</v>
      </c>
      <c r="BF329" s="147">
        <v>0.442</v>
      </c>
      <c r="BG329" s="30">
        <v>49.56</v>
      </c>
      <c r="BH329" s="30">
        <v>310.60000000000002</v>
      </c>
      <c r="BI329" s="30">
        <v>87.223258972167969</v>
      </c>
      <c r="BJ329" s="148">
        <v>0.621</v>
      </c>
      <c r="BK329" s="30">
        <v>51.114963459999998</v>
      </c>
      <c r="BL329" s="30">
        <v>365.9</v>
      </c>
      <c r="BM329" s="30">
        <v>87.793365478515625</v>
      </c>
      <c r="BN329" s="148">
        <v>0.54600000000000004</v>
      </c>
      <c r="BO329" s="30">
        <v>51.395623839999999</v>
      </c>
      <c r="BP329" s="30">
        <v>343.3</v>
      </c>
      <c r="BQ329" s="148">
        <v>0.105</v>
      </c>
      <c r="BR329" s="148">
        <v>0.127</v>
      </c>
      <c r="BS329" s="148"/>
      <c r="BT329" s="148">
        <v>0.65900000000000003</v>
      </c>
      <c r="BU329" s="148">
        <v>0.10100000000000001</v>
      </c>
      <c r="BV329" s="148">
        <v>7.0000002160668373E-3</v>
      </c>
      <c r="BW329" s="148"/>
      <c r="BX329" s="148">
        <v>0.17</v>
      </c>
      <c r="BY329" s="148">
        <v>0.59299999999999997</v>
      </c>
      <c r="BZ329" s="1"/>
      <c r="CA329" s="150">
        <v>12084.849609375</v>
      </c>
      <c r="CB329" s="150">
        <v>13099.68</v>
      </c>
      <c r="CC329" s="124" t="s">
        <v>4188</v>
      </c>
      <c r="CD329" t="s">
        <v>4634</v>
      </c>
    </row>
    <row r="330" spans="1:82" x14ac:dyDescent="0.3">
      <c r="A330" s="1">
        <v>240934420</v>
      </c>
      <c r="B330" s="124" t="s">
        <v>4188</v>
      </c>
      <c r="C330" t="s">
        <v>108</v>
      </c>
      <c r="D330" t="s">
        <v>871</v>
      </c>
      <c r="E330" s="30">
        <v>83.171661376953125</v>
      </c>
      <c r="F330" s="30">
        <v>84.133995056152344</v>
      </c>
      <c r="G330" s="30">
        <v>83.602249145507813</v>
      </c>
      <c r="H330" s="30">
        <v>85.297645568847656</v>
      </c>
      <c r="I330" s="1">
        <v>511</v>
      </c>
      <c r="J330" s="1" t="s">
        <v>3981</v>
      </c>
      <c r="K330" s="1">
        <v>5</v>
      </c>
      <c r="L330" t="s">
        <v>3836</v>
      </c>
      <c r="M330" t="s">
        <v>3914</v>
      </c>
      <c r="N330" t="s">
        <v>3919</v>
      </c>
      <c r="O330" t="s">
        <v>3922</v>
      </c>
      <c r="P330" s="148">
        <v>0.47448980808258062</v>
      </c>
      <c r="Q330" s="30">
        <v>49.197256690000003</v>
      </c>
      <c r="R330" s="30">
        <v>330.61224365234381</v>
      </c>
      <c r="S330" s="1">
        <v>242</v>
      </c>
      <c r="T330" s="1">
        <v>176</v>
      </c>
      <c r="U330" s="148">
        <v>0.72727274894714355</v>
      </c>
      <c r="V330" s="148">
        <v>0.36923077702522278</v>
      </c>
      <c r="W330" s="149">
        <v>49.592148549999997</v>
      </c>
      <c r="X330" s="149">
        <v>306.15383911132813</v>
      </c>
      <c r="Y330" s="1">
        <v>176</v>
      </c>
      <c r="Z330" s="30">
        <v>81.89971923828125</v>
      </c>
      <c r="AA330" s="148">
        <v>0.52200000000000002</v>
      </c>
      <c r="AB330" s="30">
        <v>49</v>
      </c>
      <c r="AC330" s="30">
        <v>343.2</v>
      </c>
      <c r="AD330" s="30">
        <v>82.199165344238281</v>
      </c>
      <c r="AE330" s="148">
        <v>0.42199999999999999</v>
      </c>
      <c r="AF330" s="30">
        <v>49.04</v>
      </c>
      <c r="AG330" s="30">
        <v>315</v>
      </c>
      <c r="AH330" s="30">
        <v>79.446044921875</v>
      </c>
      <c r="AI330" s="148">
        <v>0.54799999999999993</v>
      </c>
      <c r="AJ330" s="30">
        <v>48.202812950000002</v>
      </c>
      <c r="AK330" s="30">
        <v>352.5</v>
      </c>
      <c r="AL330" s="30">
        <v>79.546623229980469</v>
      </c>
      <c r="AM330" s="148">
        <v>0.46600000000000003</v>
      </c>
      <c r="AN330" s="30">
        <v>48.147255059999999</v>
      </c>
      <c r="AO330" s="30">
        <v>329.6</v>
      </c>
      <c r="AP330" s="148">
        <v>0.36734694242477423</v>
      </c>
      <c r="AQ330" s="30">
        <v>49.134907269999999</v>
      </c>
      <c r="AR330" s="30">
        <v>281.63265991210938</v>
      </c>
      <c r="AS330" s="30">
        <v>243</v>
      </c>
      <c r="AT330" s="30">
        <v>177</v>
      </c>
      <c r="AU330" s="148">
        <v>0.72727274894714355</v>
      </c>
      <c r="AV330" s="30">
        <v>85.297645568847656</v>
      </c>
      <c r="AW330" s="148">
        <v>0.29230770468711847</v>
      </c>
      <c r="AX330" s="30">
        <v>50.162375990000001</v>
      </c>
      <c r="AY330" s="30">
        <v>250.76922607421881</v>
      </c>
      <c r="AZ330" s="30">
        <v>177</v>
      </c>
      <c r="BA330" s="30">
        <v>83.453971862792969</v>
      </c>
      <c r="BB330" s="148">
        <v>0.49099999999999999</v>
      </c>
      <c r="BC330" s="30">
        <v>49.26</v>
      </c>
      <c r="BD330" s="30">
        <v>328.7</v>
      </c>
      <c r="BE330" s="30">
        <v>83.19012451171875</v>
      </c>
      <c r="BF330" s="147">
        <v>0.41099999999999998</v>
      </c>
      <c r="BG330" s="30">
        <v>49.09</v>
      </c>
      <c r="BH330" s="30">
        <v>300.5</v>
      </c>
      <c r="BI330" s="30">
        <v>83.16595458984375</v>
      </c>
      <c r="BJ330" s="148">
        <v>0.54200000000000004</v>
      </c>
      <c r="BK330" s="30">
        <v>49.138558549999999</v>
      </c>
      <c r="BL330" s="30">
        <v>339</v>
      </c>
      <c r="BM330" s="30">
        <v>82.847320556640625</v>
      </c>
      <c r="BN330" s="148">
        <v>0.45300000000000001</v>
      </c>
      <c r="BO330" s="30">
        <v>48.930644829999999</v>
      </c>
      <c r="BP330" s="30">
        <v>311.10000000000002</v>
      </c>
      <c r="BQ330" s="148">
        <v>0.14299999999999999</v>
      </c>
      <c r="BR330" s="148">
        <v>0.151</v>
      </c>
      <c r="BS330" s="148"/>
      <c r="BT330" s="148">
        <v>0.56000000000000005</v>
      </c>
      <c r="BU330" s="148">
        <v>0.10199999999999999</v>
      </c>
      <c r="BV330" s="148">
        <v>4.5000001788139343E-2</v>
      </c>
      <c r="BW330" s="148">
        <v>0.1</v>
      </c>
      <c r="BX330" s="148">
        <v>0.13300000000000001</v>
      </c>
      <c r="BY330" s="148">
        <v>0.45900000000000002</v>
      </c>
      <c r="BZ330" s="1"/>
      <c r="CA330" s="150">
        <v>11285.0302734375</v>
      </c>
      <c r="CB330" s="150">
        <v>12296.34</v>
      </c>
      <c r="CC330" s="124" t="s">
        <v>4188</v>
      </c>
      <c r="CD330" t="s">
        <v>4634</v>
      </c>
    </row>
    <row r="331" spans="1:82" x14ac:dyDescent="0.3">
      <c r="A331" s="1">
        <v>240934440</v>
      </c>
      <c r="B331" s="124" t="s">
        <v>4188</v>
      </c>
      <c r="C331" t="s">
        <v>108</v>
      </c>
      <c r="D331" t="s">
        <v>872</v>
      </c>
      <c r="E331" s="30">
        <v>86.448486328125</v>
      </c>
      <c r="F331" s="30">
        <v>88.6090087890625</v>
      </c>
      <c r="G331" s="30">
        <v>84.122650146484375</v>
      </c>
      <c r="H331" s="30">
        <v>82.780540466308594</v>
      </c>
      <c r="I331" s="1">
        <v>373</v>
      </c>
      <c r="J331" s="1" t="s">
        <v>3981</v>
      </c>
      <c r="K331" s="1">
        <v>5</v>
      </c>
      <c r="L331" t="s">
        <v>3836</v>
      </c>
      <c r="M331" t="s">
        <v>3914</v>
      </c>
      <c r="N331" t="s">
        <v>3919</v>
      </c>
      <c r="O331" t="s">
        <v>3922</v>
      </c>
      <c r="P331" s="148">
        <v>0.69411766529083252</v>
      </c>
      <c r="Q331" s="30">
        <v>50.560294990000003</v>
      </c>
      <c r="R331" s="30">
        <v>394.70587158203131</v>
      </c>
      <c r="S331" s="1">
        <v>195</v>
      </c>
      <c r="T331" s="1">
        <v>50</v>
      </c>
      <c r="U331" s="148">
        <v>0.25641027092933649</v>
      </c>
      <c r="V331" s="148">
        <v>0.5</v>
      </c>
      <c r="W331" s="149">
        <v>51.446335589999997</v>
      </c>
      <c r="X331" s="149">
        <v>350</v>
      </c>
      <c r="Y331" s="1">
        <v>50</v>
      </c>
      <c r="Z331" s="30">
        <v>77.972526550292969</v>
      </c>
      <c r="AA331" s="148">
        <v>0.69499999999999995</v>
      </c>
      <c r="AB331" s="30">
        <v>47.7</v>
      </c>
      <c r="AC331" s="30">
        <v>395.6</v>
      </c>
      <c r="AD331" s="30">
        <v>80.962188720703125</v>
      </c>
      <c r="AE331" s="148">
        <v>0.53700000000000003</v>
      </c>
      <c r="AF331" s="30">
        <v>48.62</v>
      </c>
      <c r="AG331" s="30">
        <v>342.6</v>
      </c>
      <c r="AH331" s="30">
        <v>78.090377807617188</v>
      </c>
      <c r="AI331" s="148">
        <v>0.78599999999999992</v>
      </c>
      <c r="AJ331" s="30">
        <v>47.753799209999997</v>
      </c>
      <c r="AK331" s="30">
        <v>411.2</v>
      </c>
      <c r="AL331" s="30">
        <v>79.068939208984375</v>
      </c>
      <c r="AM331" s="148">
        <v>0.65400000000000003</v>
      </c>
      <c r="AN331" s="30">
        <v>47.984701559999998</v>
      </c>
      <c r="AO331" s="30">
        <v>355.8</v>
      </c>
      <c r="AP331" s="148">
        <v>0.62352943420410156</v>
      </c>
      <c r="AQ331" s="30">
        <v>49.460431929999999</v>
      </c>
      <c r="AR331" s="30">
        <v>380.58822631835938</v>
      </c>
      <c r="AS331" s="30">
        <v>195</v>
      </c>
      <c r="AT331" s="30">
        <v>50</v>
      </c>
      <c r="AU331" s="148">
        <v>0.25641027092933649</v>
      </c>
      <c r="AV331" s="30">
        <v>82.780540466308594</v>
      </c>
      <c r="AW331" s="148">
        <v>0.41999998688697809</v>
      </c>
      <c r="AX331" s="30">
        <v>48.719780700000001</v>
      </c>
      <c r="AY331" s="30">
        <v>330</v>
      </c>
      <c r="AZ331" s="30">
        <v>50</v>
      </c>
      <c r="BA331" s="30">
        <v>82.237403869628906</v>
      </c>
      <c r="BB331" s="148">
        <v>0.67</v>
      </c>
      <c r="BC331" s="30">
        <v>48.67</v>
      </c>
      <c r="BD331" s="30">
        <v>389.7</v>
      </c>
      <c r="BE331" s="30">
        <v>83.230705261230469</v>
      </c>
      <c r="BF331" s="147">
        <v>0.53700000000000003</v>
      </c>
      <c r="BG331" s="30">
        <v>49.11</v>
      </c>
      <c r="BH331" s="30">
        <v>344.4</v>
      </c>
      <c r="BI331" s="30">
        <v>84.779869079589844</v>
      </c>
      <c r="BJ331" s="148">
        <v>0.82799999999999996</v>
      </c>
      <c r="BK331" s="30">
        <v>49.924733639999999</v>
      </c>
      <c r="BL331" s="30">
        <v>418.8</v>
      </c>
      <c r="BM331" s="30">
        <v>84.765029907226563</v>
      </c>
      <c r="BN331" s="148">
        <v>0.69200000000000006</v>
      </c>
      <c r="BO331" s="30">
        <v>49.886381630000002</v>
      </c>
      <c r="BP331" s="30">
        <v>369.2</v>
      </c>
      <c r="BQ331" s="148">
        <v>7.8E-2</v>
      </c>
      <c r="BR331" s="148">
        <v>0.105</v>
      </c>
      <c r="BS331" s="148">
        <v>1.2999999999999999E-2</v>
      </c>
      <c r="BT331" s="148">
        <v>0.70499999999999996</v>
      </c>
      <c r="BU331" s="148">
        <v>9.7000000000000003E-2</v>
      </c>
      <c r="BV331" s="148">
        <v>3.0000000260770321E-3</v>
      </c>
      <c r="BW331" s="148">
        <v>1.9E-2</v>
      </c>
      <c r="BX331" s="148">
        <v>0.08</v>
      </c>
      <c r="BY331" s="148">
        <v>0.155</v>
      </c>
      <c r="BZ331" s="1"/>
      <c r="CA331" s="150">
        <v>11218.48046875</v>
      </c>
      <c r="CB331" s="150">
        <v>12248.95</v>
      </c>
      <c r="CC331" s="124" t="s">
        <v>4188</v>
      </c>
      <c r="CD331" t="s">
        <v>4634</v>
      </c>
    </row>
    <row r="332" spans="1:82" x14ac:dyDescent="0.3">
      <c r="A332" s="1">
        <v>240934500</v>
      </c>
      <c r="B332" s="124" t="s">
        <v>4188</v>
      </c>
      <c r="C332" t="s">
        <v>108</v>
      </c>
      <c r="D332" t="s">
        <v>873</v>
      </c>
      <c r="E332" s="30">
        <v>86.590988159179688</v>
      </c>
      <c r="F332" s="30">
        <v>88.112464904785156</v>
      </c>
      <c r="G332" s="30">
        <v>81.445060729980469</v>
      </c>
      <c r="H332" s="30">
        <v>81.418846130371094</v>
      </c>
      <c r="I332" s="1">
        <v>238</v>
      </c>
      <c r="J332" s="1" t="s">
        <v>4733</v>
      </c>
      <c r="K332" s="1">
        <v>5</v>
      </c>
      <c r="L332" t="s">
        <v>3836</v>
      </c>
      <c r="M332" t="s">
        <v>3914</v>
      </c>
      <c r="N332" t="s">
        <v>3919</v>
      </c>
      <c r="O332" t="s">
        <v>3922</v>
      </c>
      <c r="P332" s="148">
        <v>0.3035714328289032</v>
      </c>
      <c r="Q332" s="30">
        <v>50.619570070000002</v>
      </c>
      <c r="R332" s="30">
        <v>300</v>
      </c>
      <c r="S332" s="1">
        <v>127</v>
      </c>
      <c r="T332" s="1">
        <v>92</v>
      </c>
      <c r="U332" s="148">
        <v>0.72440946102142334</v>
      </c>
      <c r="V332" s="148">
        <v>0.25333333015441889</v>
      </c>
      <c r="W332" s="149">
        <v>51.240595370000001</v>
      </c>
      <c r="X332" s="149">
        <v>282.66665649414063</v>
      </c>
      <c r="Y332" s="1">
        <v>92</v>
      </c>
      <c r="Z332" s="30">
        <v>90.358291625976563</v>
      </c>
      <c r="AA332" s="148">
        <v>0.504</v>
      </c>
      <c r="AB332" s="30">
        <v>51.8</v>
      </c>
      <c r="AC332" s="30">
        <v>335.1</v>
      </c>
      <c r="AD332" s="30">
        <v>92.124435424804688</v>
      </c>
      <c r="AE332" s="148">
        <v>0.48899999999999999</v>
      </c>
      <c r="AF332" s="30">
        <v>52.41</v>
      </c>
      <c r="AG332" s="30">
        <v>325</v>
      </c>
      <c r="AH332" s="30">
        <v>89.397109985351563</v>
      </c>
      <c r="AI332" s="148">
        <v>0.503</v>
      </c>
      <c r="AJ332" s="30">
        <v>51.498745560000003</v>
      </c>
      <c r="AK332" s="30">
        <v>343.2</v>
      </c>
      <c r="AL332" s="30">
        <v>90.158920288085938</v>
      </c>
      <c r="AM332" s="148">
        <v>0.44</v>
      </c>
      <c r="AN332" s="30">
        <v>51.758602410000002</v>
      </c>
      <c r="AO332" s="30">
        <v>323</v>
      </c>
      <c r="AP332" s="148">
        <v>0.25</v>
      </c>
      <c r="AQ332" s="30">
        <v>47.785529920000002</v>
      </c>
      <c r="AR332" s="30">
        <v>244.6428527832031</v>
      </c>
      <c r="AS332" s="30">
        <v>127</v>
      </c>
      <c r="AT332" s="30">
        <v>92</v>
      </c>
      <c r="AU332" s="148">
        <v>0.72440946102142334</v>
      </c>
      <c r="AV332" s="30">
        <v>81.418846130371094</v>
      </c>
      <c r="AW332" s="148">
        <v>0.14666666090488431</v>
      </c>
      <c r="AX332" s="30">
        <v>47.939367539999999</v>
      </c>
      <c r="AY332" s="30">
        <v>212</v>
      </c>
      <c r="AZ332" s="30">
        <v>92</v>
      </c>
      <c r="BA332" s="30">
        <v>81.185791015625</v>
      </c>
      <c r="BB332" s="148">
        <v>0.34399999999999997</v>
      </c>
      <c r="BC332" s="30">
        <v>48.16</v>
      </c>
      <c r="BD332" s="30">
        <v>280.2</v>
      </c>
      <c r="BE332" s="30">
        <v>82.581520080566406</v>
      </c>
      <c r="BF332" s="147">
        <v>0.25</v>
      </c>
      <c r="BG332" s="30">
        <v>48.79</v>
      </c>
      <c r="BH332" s="30">
        <v>258.7</v>
      </c>
      <c r="BI332" s="30">
        <v>85.899299621582031</v>
      </c>
      <c r="BJ332" s="148">
        <v>0.44700000000000001</v>
      </c>
      <c r="BK332" s="30">
        <v>50.470031290000001</v>
      </c>
      <c r="BL332" s="30">
        <v>316.39999999999998</v>
      </c>
      <c r="BM332" s="30">
        <v>86.790443420410156</v>
      </c>
      <c r="BN332" s="148">
        <v>0.35699999999999998</v>
      </c>
      <c r="BO332" s="30">
        <v>50.895793959999999</v>
      </c>
      <c r="BP332" s="30">
        <v>288.8</v>
      </c>
      <c r="BQ332" s="148">
        <v>9.1999999999999998E-2</v>
      </c>
      <c r="BR332" s="148">
        <v>0.109</v>
      </c>
      <c r="BS332" s="148"/>
      <c r="BT332" s="148">
        <v>0.64700000000000002</v>
      </c>
      <c r="BU332" s="148">
        <v>0.126</v>
      </c>
      <c r="BV332" s="148">
        <v>2.500000037252903E-2</v>
      </c>
      <c r="BW332" s="148"/>
      <c r="BX332" s="148">
        <v>0.23100000000000001</v>
      </c>
      <c r="BY332" s="148">
        <v>0.502</v>
      </c>
      <c r="BZ332" s="1"/>
      <c r="CA332" s="150">
        <v>11949.8603515625</v>
      </c>
      <c r="CB332" s="150">
        <v>12955.41</v>
      </c>
      <c r="CC332" s="124" t="s">
        <v>4188</v>
      </c>
      <c r="CD332" t="s">
        <v>4634</v>
      </c>
    </row>
    <row r="333" spans="1:82" x14ac:dyDescent="0.3">
      <c r="A333" s="1">
        <v>240934540</v>
      </c>
      <c r="B333" s="124" t="s">
        <v>4188</v>
      </c>
      <c r="C333" t="s">
        <v>108</v>
      </c>
      <c r="D333" t="s">
        <v>874</v>
      </c>
      <c r="E333" s="30">
        <v>79.723358154296875</v>
      </c>
      <c r="F333" s="30">
        <v>82.338218688964844</v>
      </c>
      <c r="G333" s="30">
        <v>79.405914306640625</v>
      </c>
      <c r="H333" s="30">
        <v>79.336433410644531</v>
      </c>
      <c r="I333" s="1">
        <v>364</v>
      </c>
      <c r="J333" s="1" t="s">
        <v>3981</v>
      </c>
      <c r="K333" s="1">
        <v>5</v>
      </c>
      <c r="L333" t="s">
        <v>3836</v>
      </c>
      <c r="M333" t="s">
        <v>3914</v>
      </c>
      <c r="N333" t="s">
        <v>3919</v>
      </c>
      <c r="O333" t="s">
        <v>3922</v>
      </c>
      <c r="P333" s="148">
        <v>0.44516128301620478</v>
      </c>
      <c r="Q333" s="30">
        <v>47.76288924</v>
      </c>
      <c r="R333" s="30">
        <v>309.03225708007813</v>
      </c>
      <c r="S333" s="1">
        <v>173</v>
      </c>
      <c r="T333" s="1">
        <v>120</v>
      </c>
      <c r="U333" s="148">
        <v>0.69364160299301147</v>
      </c>
      <c r="V333" s="148">
        <v>0.31818181276321411</v>
      </c>
      <c r="W333" s="149">
        <v>48.848079990000002</v>
      </c>
      <c r="X333" s="149">
        <v>275.45455932617188</v>
      </c>
      <c r="Y333" s="1">
        <v>120</v>
      </c>
      <c r="Z333" s="30">
        <v>77.972526550292969</v>
      </c>
      <c r="AA333" s="148">
        <v>0.46300000000000002</v>
      </c>
      <c r="AB333" s="30">
        <v>47.7</v>
      </c>
      <c r="AC333" s="30">
        <v>323.7</v>
      </c>
      <c r="AD333" s="30">
        <v>79.931373596191406</v>
      </c>
      <c r="AE333" s="148">
        <v>0.36799999999999999</v>
      </c>
      <c r="AF333" s="30">
        <v>48.27</v>
      </c>
      <c r="AG333" s="30">
        <v>294.39999999999998</v>
      </c>
      <c r="AH333" s="30">
        <v>75.780288696289063</v>
      </c>
      <c r="AI333" s="148">
        <v>0.47699999999999998</v>
      </c>
      <c r="AJ333" s="30">
        <v>46.988664659999998</v>
      </c>
      <c r="AK333" s="30">
        <v>349.4</v>
      </c>
      <c r="AL333" s="30">
        <v>76.013046264648438</v>
      </c>
      <c r="AM333" s="148">
        <v>0.40899999999999997</v>
      </c>
      <c r="AN333" s="30">
        <v>46.944785119999999</v>
      </c>
      <c r="AO333" s="30">
        <v>328.3</v>
      </c>
      <c r="AP333" s="148">
        <v>0.34838709235191351</v>
      </c>
      <c r="AQ333" s="30">
        <v>46.509992160000003</v>
      </c>
      <c r="AR333" s="30">
        <v>264.51614379882813</v>
      </c>
      <c r="AS333" s="30">
        <v>174</v>
      </c>
      <c r="AT333" s="30">
        <v>121</v>
      </c>
      <c r="AU333" s="148">
        <v>0.69364160299301147</v>
      </c>
      <c r="AV333" s="30">
        <v>79.336433410644531</v>
      </c>
      <c r="AW333" s="148">
        <v>0.22727273404598239</v>
      </c>
      <c r="AX333" s="30">
        <v>46.74590302</v>
      </c>
      <c r="AY333" s="30">
        <v>224.54545593261719</v>
      </c>
      <c r="AZ333" s="30">
        <v>121</v>
      </c>
      <c r="BA333" s="30">
        <v>80.381622314453125</v>
      </c>
      <c r="BB333" s="148">
        <v>0.45200000000000001</v>
      </c>
      <c r="BC333" s="30">
        <v>47.77</v>
      </c>
      <c r="BD333" s="30">
        <v>316.39999999999998</v>
      </c>
      <c r="BE333" s="30">
        <v>80.775970458984375</v>
      </c>
      <c r="BF333" s="147">
        <v>0.34399999999999997</v>
      </c>
      <c r="BG333" s="30">
        <v>47.9</v>
      </c>
      <c r="BH333" s="30">
        <v>282.39999999999998</v>
      </c>
      <c r="BI333" s="30">
        <v>79.619598388671875</v>
      </c>
      <c r="BJ333" s="148">
        <v>0.56200000000000006</v>
      </c>
      <c r="BK333" s="30">
        <v>47.411051720000003</v>
      </c>
      <c r="BL333" s="30">
        <v>344.4</v>
      </c>
      <c r="BM333" s="30">
        <v>81.105979919433594</v>
      </c>
      <c r="BN333" s="148">
        <v>0.48099999999999998</v>
      </c>
      <c r="BO333" s="30">
        <v>48.062808570000001</v>
      </c>
      <c r="BP333" s="30">
        <v>322.5</v>
      </c>
      <c r="BQ333" s="148">
        <v>0.14000000000000001</v>
      </c>
      <c r="BR333" s="148">
        <v>0.13500000000000001</v>
      </c>
      <c r="BS333" s="148">
        <v>3.5999999999999997E-2</v>
      </c>
      <c r="BT333" s="148">
        <v>0.56300000000000006</v>
      </c>
      <c r="BU333" s="148">
        <v>0.113</v>
      </c>
      <c r="BV333" s="148">
        <v>1.4000000432133669E-2</v>
      </c>
      <c r="BW333" s="148">
        <v>0.113</v>
      </c>
      <c r="BX333" s="148">
        <v>0.21199999999999999</v>
      </c>
      <c r="BY333" s="148">
        <v>0.48399999999999999</v>
      </c>
      <c r="BZ333" s="1"/>
      <c r="CA333" s="150">
        <v>11265.5498046875</v>
      </c>
      <c r="CB333" s="150">
        <v>12283.82</v>
      </c>
      <c r="CC333" s="124" t="s">
        <v>4188</v>
      </c>
      <c r="CD333" t="s">
        <v>4634</v>
      </c>
    </row>
    <row r="334" spans="1:82" x14ac:dyDescent="0.3">
      <c r="A334" s="1">
        <v>240934560</v>
      </c>
      <c r="B334" s="124" t="s">
        <v>4188</v>
      </c>
      <c r="C334" t="s">
        <v>108</v>
      </c>
      <c r="D334" t="s">
        <v>875</v>
      </c>
      <c r="E334" s="30">
        <v>76.928932189941406</v>
      </c>
      <c r="F334" s="30">
        <v>77.962448120117188</v>
      </c>
      <c r="G334" s="30">
        <v>77.538948059082031</v>
      </c>
      <c r="H334" s="30">
        <v>77.110084533691406</v>
      </c>
      <c r="I334" s="1">
        <v>318</v>
      </c>
      <c r="J334" s="1" t="s">
        <v>3981</v>
      </c>
      <c r="K334" s="1">
        <v>5</v>
      </c>
      <c r="L334" t="s">
        <v>3836</v>
      </c>
      <c r="M334" t="s">
        <v>3914</v>
      </c>
      <c r="N334" t="s">
        <v>3919</v>
      </c>
      <c r="O334" t="s">
        <v>3922</v>
      </c>
      <c r="P334" s="148">
        <v>0.29133859276771551</v>
      </c>
      <c r="Q334" s="30">
        <v>46.600510749999998</v>
      </c>
      <c r="R334" s="30">
        <v>285.03936767578131</v>
      </c>
      <c r="S334" s="1">
        <v>148</v>
      </c>
      <c r="T334" s="1">
        <v>116</v>
      </c>
      <c r="U334" s="148">
        <v>0.78378379344940186</v>
      </c>
      <c r="V334" s="148">
        <v>0.24242424964904791</v>
      </c>
      <c r="W334" s="149">
        <v>47.035012119999998</v>
      </c>
      <c r="X334" s="149">
        <v>271.7171630859375</v>
      </c>
      <c r="Y334" s="1">
        <v>116</v>
      </c>
      <c r="Z334" s="30">
        <v>77.368339538574219</v>
      </c>
      <c r="AA334" s="148">
        <v>0.32900000000000001</v>
      </c>
      <c r="AB334" s="30">
        <v>47.5</v>
      </c>
      <c r="AC334" s="30">
        <v>304.89999999999998</v>
      </c>
      <c r="AD334" s="30">
        <v>78.723854064941406</v>
      </c>
      <c r="AE334" s="148">
        <v>0.29599999999999999</v>
      </c>
      <c r="AF334" s="30">
        <v>47.86</v>
      </c>
      <c r="AG334" s="30">
        <v>298.39999999999998</v>
      </c>
      <c r="AH334" s="30">
        <v>84.058464050292969</v>
      </c>
      <c r="AI334" s="148">
        <v>0.373</v>
      </c>
      <c r="AJ334" s="30">
        <v>49.730510700000004</v>
      </c>
      <c r="AK334" s="30">
        <v>326.8</v>
      </c>
      <c r="AL334" s="30">
        <v>84.517295837402344</v>
      </c>
      <c r="AM334" s="148">
        <v>0.34699999999999998</v>
      </c>
      <c r="AN334" s="30">
        <v>49.838766970000002</v>
      </c>
      <c r="AO334" s="30">
        <v>319.5</v>
      </c>
      <c r="AP334" s="148">
        <v>0.21259842813014981</v>
      </c>
      <c r="AQ334" s="30">
        <v>45.342155630000001</v>
      </c>
      <c r="AR334" s="30">
        <v>221.25984191894531</v>
      </c>
      <c r="AS334" s="30">
        <v>148</v>
      </c>
      <c r="AT334" s="30">
        <v>116</v>
      </c>
      <c r="AU334" s="148">
        <v>0.78378379344940186</v>
      </c>
      <c r="AV334" s="30">
        <v>77.110084533691406</v>
      </c>
      <c r="AW334" s="148">
        <v>0.14141413569450381</v>
      </c>
      <c r="AX334" s="30">
        <v>45.469944859999998</v>
      </c>
      <c r="AY334" s="30"/>
      <c r="AZ334" s="30">
        <v>116</v>
      </c>
      <c r="BA334" s="30">
        <v>79.969223022460938</v>
      </c>
      <c r="BB334" s="148">
        <v>0.38200000000000001</v>
      </c>
      <c r="BC334" s="30">
        <v>47.57</v>
      </c>
      <c r="BD334" s="30">
        <v>298.2</v>
      </c>
      <c r="BE334" s="30">
        <v>80.025352478027344</v>
      </c>
      <c r="BF334" s="147">
        <v>0.33300000000000002</v>
      </c>
      <c r="BG334" s="30">
        <v>47.53</v>
      </c>
      <c r="BH334" s="30">
        <v>281.7</v>
      </c>
      <c r="BI334" s="30">
        <v>85.377861022949219</v>
      </c>
      <c r="BJ334" s="148">
        <v>0.40899999999999997</v>
      </c>
      <c r="BK334" s="30">
        <v>50.216027769999997</v>
      </c>
      <c r="BL334" s="30">
        <v>298.7</v>
      </c>
      <c r="BM334" s="30">
        <v>85.028938293457031</v>
      </c>
      <c r="BN334" s="148">
        <v>0.37799999999999989</v>
      </c>
      <c r="BO334" s="30">
        <v>50.01790707</v>
      </c>
      <c r="BP334" s="30">
        <v>279.8</v>
      </c>
      <c r="BQ334" s="148">
        <v>0.308</v>
      </c>
      <c r="BR334" s="148">
        <v>0.17299999999999999</v>
      </c>
      <c r="BS334" s="148">
        <v>2.1999999999999999E-2</v>
      </c>
      <c r="BT334" s="148">
        <v>0.35199999999999998</v>
      </c>
      <c r="BU334" s="148">
        <v>0.14499999999999999</v>
      </c>
      <c r="BV334" s="148">
        <v>0</v>
      </c>
      <c r="BW334" s="148">
        <v>0.14499999999999999</v>
      </c>
      <c r="BX334" s="148">
        <v>6.6000000000000003E-2</v>
      </c>
      <c r="BY334" s="148">
        <v>0.60699999999999998</v>
      </c>
      <c r="BZ334" s="1"/>
      <c r="CA334" s="150">
        <v>11639.7001953125</v>
      </c>
      <c r="CB334" s="150">
        <v>12675.63</v>
      </c>
      <c r="CC334" s="124" t="s">
        <v>4188</v>
      </c>
      <c r="CD334" t="s">
        <v>4634</v>
      </c>
    </row>
    <row r="335" spans="1:82" x14ac:dyDescent="0.3">
      <c r="A335" s="1">
        <v>240934570</v>
      </c>
      <c r="B335" s="124" t="s">
        <v>4188</v>
      </c>
      <c r="C335" t="s">
        <v>108</v>
      </c>
      <c r="D335" t="s">
        <v>876</v>
      </c>
      <c r="E335" s="30">
        <v>83.18756103515625</v>
      </c>
      <c r="F335" s="30">
        <v>84.032814025878906</v>
      </c>
      <c r="G335" s="30">
        <v>83.999725341796875</v>
      </c>
      <c r="H335" s="30">
        <v>87.149917602539063</v>
      </c>
      <c r="I335" s="1">
        <v>420</v>
      </c>
      <c r="J335" s="1" t="s">
        <v>3981</v>
      </c>
      <c r="K335" s="1">
        <v>5</v>
      </c>
      <c r="L335" t="s">
        <v>3836</v>
      </c>
      <c r="M335" t="s">
        <v>3914</v>
      </c>
      <c r="N335" t="s">
        <v>3919</v>
      </c>
      <c r="O335" t="s">
        <v>3922</v>
      </c>
      <c r="P335" s="148">
        <v>0.45695364475250239</v>
      </c>
      <c r="Q335" s="30">
        <v>49.20387015</v>
      </c>
      <c r="R335" s="30">
        <v>330.46356201171881</v>
      </c>
      <c r="S335" s="1">
        <v>185</v>
      </c>
      <c r="T335" s="1">
        <v>147</v>
      </c>
      <c r="U335" s="148">
        <v>0.79459458589553833</v>
      </c>
      <c r="V335" s="148">
        <v>0.4375</v>
      </c>
      <c r="W335" s="149">
        <v>49.550222660000003</v>
      </c>
      <c r="X335" s="149">
        <v>321.42855834960938</v>
      </c>
      <c r="Y335" s="1">
        <v>147</v>
      </c>
      <c r="Z335" s="30">
        <v>78.576705932617188</v>
      </c>
      <c r="AA335" s="148">
        <v>0.53799999999999992</v>
      </c>
      <c r="AB335" s="30">
        <v>47.9</v>
      </c>
      <c r="AC335" s="30">
        <v>356.3</v>
      </c>
      <c r="AD335" s="30">
        <v>79.195083618164063</v>
      </c>
      <c r="AE335" s="148">
        <v>0.47199999999999998</v>
      </c>
      <c r="AF335" s="30">
        <v>48.02</v>
      </c>
      <c r="AG335" s="30">
        <v>339.6</v>
      </c>
      <c r="AH335" s="30">
        <v>76.521400451660156</v>
      </c>
      <c r="AI335" s="148">
        <v>0.54899999999999993</v>
      </c>
      <c r="AJ335" s="30">
        <v>47.234131679999997</v>
      </c>
      <c r="AK335" s="30">
        <v>343.5</v>
      </c>
      <c r="AL335" s="30">
        <v>77.714889526367188</v>
      </c>
      <c r="AM335" s="148">
        <v>0.49399999999999999</v>
      </c>
      <c r="AN335" s="30">
        <v>47.523919239999998</v>
      </c>
      <c r="AO335" s="30">
        <v>323.39999999999998</v>
      </c>
      <c r="AP335" s="148">
        <v>0.38410595059394842</v>
      </c>
      <c r="AQ335" s="30">
        <v>49.383538780000002</v>
      </c>
      <c r="AR335" s="30">
        <v>309.27151489257813</v>
      </c>
      <c r="AS335" s="30">
        <v>186</v>
      </c>
      <c r="AT335" s="30">
        <v>148</v>
      </c>
      <c r="AU335" s="148">
        <v>0.79459458589553833</v>
      </c>
      <c r="AV335" s="30">
        <v>87.149917602539063</v>
      </c>
      <c r="AW335" s="148">
        <v>0.3660714328289032</v>
      </c>
      <c r="AX335" s="30">
        <v>51.223940810000002</v>
      </c>
      <c r="AY335" s="30">
        <v>299.10714721679688</v>
      </c>
      <c r="AZ335" s="30">
        <v>148</v>
      </c>
      <c r="BA335" s="30">
        <v>80.855873107910156</v>
      </c>
      <c r="BB335" s="148">
        <v>0.58799999999999997</v>
      </c>
      <c r="BC335" s="30">
        <v>48</v>
      </c>
      <c r="BD335" s="30">
        <v>353.3</v>
      </c>
      <c r="BE335" s="30">
        <v>82.33807373046875</v>
      </c>
      <c r="BF335" s="147">
        <v>0.54700000000000004</v>
      </c>
      <c r="BG335" s="30">
        <v>48.67</v>
      </c>
      <c r="BH335" s="30">
        <v>340.9</v>
      </c>
      <c r="BI335" s="30">
        <v>79.744247436523438</v>
      </c>
      <c r="BJ335" s="148">
        <v>0.51800000000000002</v>
      </c>
      <c r="BK335" s="30">
        <v>47.471770530000001</v>
      </c>
      <c r="BL335" s="30">
        <v>345.1</v>
      </c>
      <c r="BM335" s="30">
        <v>80.742576599121094</v>
      </c>
      <c r="BN335" s="148">
        <v>0.46800000000000003</v>
      </c>
      <c r="BO335" s="30">
        <v>47.8816962</v>
      </c>
      <c r="BP335" s="30">
        <v>329.5</v>
      </c>
      <c r="BQ335" s="148">
        <v>0.16200000000000001</v>
      </c>
      <c r="BR335" s="148">
        <v>0.186</v>
      </c>
      <c r="BS335" s="148">
        <v>2.5999999999999999E-2</v>
      </c>
      <c r="BT335" s="148">
        <v>0.47399999999999998</v>
      </c>
      <c r="BU335" s="148">
        <v>0.14299999999999999</v>
      </c>
      <c r="BV335" s="148">
        <v>9.9999997764825821E-3</v>
      </c>
      <c r="BW335" s="148">
        <v>0.112</v>
      </c>
      <c r="BX335" s="148">
        <v>0.112</v>
      </c>
      <c r="BY335" s="148">
        <v>0.55300000000000005</v>
      </c>
      <c r="BZ335" s="1"/>
      <c r="CA335" s="150">
        <v>10948.330078125</v>
      </c>
      <c r="CB335" s="150">
        <v>11961.03</v>
      </c>
      <c r="CC335" s="124" t="s">
        <v>4188</v>
      </c>
      <c r="CD335" t="s">
        <v>4634</v>
      </c>
    </row>
    <row r="336" spans="1:82" x14ac:dyDescent="0.3">
      <c r="A336" s="1">
        <v>240934580</v>
      </c>
      <c r="B336" s="124" t="s">
        <v>4188</v>
      </c>
      <c r="C336" t="s">
        <v>108</v>
      </c>
      <c r="D336" t="s">
        <v>877</v>
      </c>
      <c r="E336" s="30">
        <v>86.713882446289063</v>
      </c>
      <c r="F336" s="30">
        <v>87.206512451171875</v>
      </c>
      <c r="G336" s="30">
        <v>89.743698120117188</v>
      </c>
      <c r="H336" s="30">
        <v>92.166587829589844</v>
      </c>
      <c r="I336" s="1">
        <v>229</v>
      </c>
      <c r="J336" s="1" t="s">
        <v>4733</v>
      </c>
      <c r="K336" s="1">
        <v>5</v>
      </c>
      <c r="L336" t="s">
        <v>3836</v>
      </c>
      <c r="M336" t="s">
        <v>3914</v>
      </c>
      <c r="N336" t="s">
        <v>3919</v>
      </c>
      <c r="O336" t="s">
        <v>3922</v>
      </c>
      <c r="P336" s="148">
        <v>0.380952388048172</v>
      </c>
      <c r="Q336" s="30">
        <v>50.670687639999997</v>
      </c>
      <c r="R336" s="30">
        <v>297.14285278320313</v>
      </c>
      <c r="S336" s="1">
        <v>121</v>
      </c>
      <c r="T336" s="1">
        <v>104</v>
      </c>
      <c r="U336" s="148">
        <v>0.8595041036605835</v>
      </c>
      <c r="V336" s="148">
        <v>0.31034481525421143</v>
      </c>
      <c r="W336" s="149">
        <v>50.865220720000003</v>
      </c>
      <c r="X336" s="149">
        <v>277.01150512695313</v>
      </c>
      <c r="Y336" s="1">
        <v>104</v>
      </c>
      <c r="Z336" s="30">
        <v>90.962471008300781</v>
      </c>
      <c r="AA336" s="148">
        <v>0.38400000000000001</v>
      </c>
      <c r="AB336" s="30">
        <v>52</v>
      </c>
      <c r="AC336" s="30">
        <v>324.10000000000002</v>
      </c>
      <c r="AD336" s="30">
        <v>91.947723388671875</v>
      </c>
      <c r="AE336" s="148">
        <v>0.36099999999999999</v>
      </c>
      <c r="AF336" s="30">
        <v>52.35</v>
      </c>
      <c r="AG336" s="30">
        <v>313.39999999999998</v>
      </c>
      <c r="AH336" s="30">
        <v>89.3494873046875</v>
      </c>
      <c r="AI336" s="148">
        <v>0.56399999999999995</v>
      </c>
      <c r="AJ336" s="30">
        <v>51.482972150000002</v>
      </c>
      <c r="AK336" s="30">
        <v>348.7</v>
      </c>
      <c r="AL336" s="30">
        <v>90.233016967773438</v>
      </c>
      <c r="AM336" s="148">
        <v>0.53299999999999992</v>
      </c>
      <c r="AN336" s="30">
        <v>51.78381813</v>
      </c>
      <c r="AO336" s="30">
        <v>339.3</v>
      </c>
      <c r="AP336" s="148">
        <v>0.24761904776096341</v>
      </c>
      <c r="AQ336" s="30">
        <v>52.976547510000003</v>
      </c>
      <c r="AR336" s="30">
        <v>259.047607421875</v>
      </c>
      <c r="AS336" s="30">
        <v>122</v>
      </c>
      <c r="AT336" s="30">
        <v>105</v>
      </c>
      <c r="AU336" s="148">
        <v>0.8595041036605835</v>
      </c>
      <c r="AV336" s="30">
        <v>92.166587829589844</v>
      </c>
      <c r="AW336" s="148">
        <v>0.1954022943973541</v>
      </c>
      <c r="AX336" s="30">
        <v>54.099079009999997</v>
      </c>
      <c r="AY336" s="30">
        <v>240.2298889160156</v>
      </c>
      <c r="AZ336" s="30">
        <v>105</v>
      </c>
      <c r="BA336" s="30">
        <v>93.062812805175781</v>
      </c>
      <c r="BB336" s="148">
        <v>0.49099999999999999</v>
      </c>
      <c r="BC336" s="30">
        <v>53.92</v>
      </c>
      <c r="BD336" s="30">
        <v>313.2</v>
      </c>
      <c r="BE336" s="30">
        <v>93.861114501953125</v>
      </c>
      <c r="BF336" s="147">
        <v>0.47499999999999998</v>
      </c>
      <c r="BG336" s="30">
        <v>54.35</v>
      </c>
      <c r="BH336" s="30">
        <v>305.10000000000002</v>
      </c>
      <c r="BI336" s="30">
        <v>93.562210083007813</v>
      </c>
      <c r="BJ336" s="148">
        <v>0.50800000000000001</v>
      </c>
      <c r="BK336" s="30">
        <v>54.202807610000001</v>
      </c>
      <c r="BL336" s="30">
        <v>322.89999999999998</v>
      </c>
      <c r="BM336" s="30">
        <v>93.737724304199219</v>
      </c>
      <c r="BN336" s="148">
        <v>0.48099999999999998</v>
      </c>
      <c r="BO336" s="30">
        <v>54.358137960000001</v>
      </c>
      <c r="BP336" s="30">
        <v>313.89999999999998</v>
      </c>
      <c r="BQ336" s="148">
        <v>0.13500000000000001</v>
      </c>
      <c r="BR336" s="148">
        <v>0.153</v>
      </c>
      <c r="BS336" s="148">
        <v>4.3999999999999997E-2</v>
      </c>
      <c r="BT336" s="148">
        <v>0.502</v>
      </c>
      <c r="BU336" s="148">
        <v>0.157</v>
      </c>
      <c r="BV336" s="148">
        <v>8.999999612569809E-3</v>
      </c>
      <c r="BW336" s="148">
        <v>0.127</v>
      </c>
      <c r="BX336" s="148">
        <v>0.27900000000000003</v>
      </c>
      <c r="BY336" s="148">
        <v>0.70599999999999996</v>
      </c>
      <c r="BZ336" s="1"/>
      <c r="CA336" s="150">
        <v>12826.7802734375</v>
      </c>
      <c r="CB336" s="150">
        <v>13832.66</v>
      </c>
      <c r="CC336" s="124" t="s">
        <v>4188</v>
      </c>
      <c r="CD336" t="s">
        <v>4634</v>
      </c>
    </row>
    <row r="337" spans="1:82" x14ac:dyDescent="0.3">
      <c r="A337" s="1">
        <v>250013000</v>
      </c>
      <c r="B337" s="124" t="s">
        <v>4189</v>
      </c>
      <c r="C337" t="s">
        <v>109</v>
      </c>
      <c r="D337" t="s">
        <v>878</v>
      </c>
      <c r="E337" s="30">
        <v>87.684120178222656</v>
      </c>
      <c r="F337" s="30">
        <v>86.90130615234375</v>
      </c>
      <c r="G337" s="30">
        <v>85.980186462402344</v>
      </c>
      <c r="H337" s="30">
        <v>86.203704833984375</v>
      </c>
      <c r="I337" s="1">
        <v>362</v>
      </c>
      <c r="J337" s="1">
        <v>6</v>
      </c>
      <c r="K337" s="1">
        <v>8</v>
      </c>
      <c r="L337" t="s">
        <v>193</v>
      </c>
      <c r="M337" t="s">
        <v>3912</v>
      </c>
      <c r="N337" t="s">
        <v>3917</v>
      </c>
      <c r="O337" t="s">
        <v>3921</v>
      </c>
      <c r="P337" s="148">
        <v>0.47262248396873469</v>
      </c>
      <c r="Q337" s="30">
        <v>51.074271170000003</v>
      </c>
      <c r="R337" s="30">
        <v>340.63400268554688</v>
      </c>
      <c r="S337" s="1">
        <v>734</v>
      </c>
      <c r="T337" s="1">
        <v>349</v>
      </c>
      <c r="U337" s="148">
        <v>0.47547683119773859</v>
      </c>
      <c r="V337" s="148">
        <v>0.34013605117797852</v>
      </c>
      <c r="W337" s="149">
        <v>50.738761359999998</v>
      </c>
      <c r="X337" s="149">
        <v>308.16326904296881</v>
      </c>
      <c r="Y337" s="1">
        <v>349</v>
      </c>
      <c r="Z337" s="30">
        <v>85.524818420410156</v>
      </c>
      <c r="AA337" s="148">
        <v>0.55100000000000005</v>
      </c>
      <c r="AB337" s="30">
        <v>50.2</v>
      </c>
      <c r="AC337" s="30">
        <v>355.6</v>
      </c>
      <c r="AD337" s="30">
        <v>84.584770202636719</v>
      </c>
      <c r="AE337" s="148">
        <v>0.40200000000000002</v>
      </c>
      <c r="AF337" s="30">
        <v>49.85</v>
      </c>
      <c r="AG337" s="30">
        <v>319.60000000000002</v>
      </c>
      <c r="AH337" s="30">
        <v>80.975448608398438</v>
      </c>
      <c r="AI337" s="148">
        <v>0.49099999999999999</v>
      </c>
      <c r="AJ337" s="30">
        <v>48.709374369999999</v>
      </c>
      <c r="AK337" s="30">
        <v>349.4</v>
      </c>
      <c r="AL337" s="30">
        <v>80.660697937011719</v>
      </c>
      <c r="AM337" s="148">
        <v>0.35199999999999998</v>
      </c>
      <c r="AN337" s="30">
        <v>48.526374590000003</v>
      </c>
      <c r="AO337" s="30">
        <v>314.10000000000002</v>
      </c>
      <c r="AP337" s="148">
        <v>0.43227666616439819</v>
      </c>
      <c r="AQ337" s="30">
        <v>50.622371080000001</v>
      </c>
      <c r="AR337" s="30">
        <v>323.9193115234375</v>
      </c>
      <c r="AS337" s="30">
        <v>734</v>
      </c>
      <c r="AT337" s="30">
        <v>349</v>
      </c>
      <c r="AU337" s="148">
        <v>0.47547683119773859</v>
      </c>
      <c r="AV337" s="30">
        <v>86.203704833984375</v>
      </c>
      <c r="AW337" s="148">
        <v>0.29251700639724731</v>
      </c>
      <c r="AX337" s="30">
        <v>50.681651530000003</v>
      </c>
      <c r="AY337" s="30">
        <v>285.71429443359381</v>
      </c>
      <c r="AZ337" s="30">
        <v>349</v>
      </c>
      <c r="BA337" s="30">
        <v>85.103561401367188</v>
      </c>
      <c r="BB337" s="148">
        <v>0.51900000000000002</v>
      </c>
      <c r="BC337" s="30">
        <v>50.06</v>
      </c>
      <c r="BD337" s="30">
        <v>338.4</v>
      </c>
      <c r="BE337" s="30">
        <v>86.801223754882813</v>
      </c>
      <c r="BF337" s="147">
        <v>0.41599999999999998</v>
      </c>
      <c r="BG337" s="30">
        <v>50.87</v>
      </c>
      <c r="BH337" s="30">
        <v>305.7</v>
      </c>
      <c r="BI337" s="30">
        <v>85.618621826171875</v>
      </c>
      <c r="BJ337" s="148">
        <v>0.48099999999999998</v>
      </c>
      <c r="BK337" s="30">
        <v>50.333309559999996</v>
      </c>
      <c r="BL337" s="30">
        <v>328.8</v>
      </c>
      <c r="BM337" s="30">
        <v>87.214675903320313</v>
      </c>
      <c r="BN337" s="148">
        <v>0.37200000000000011</v>
      </c>
      <c r="BO337" s="30">
        <v>51.107219739999998</v>
      </c>
      <c r="BP337" s="30">
        <v>296</v>
      </c>
      <c r="BQ337" s="148"/>
      <c r="BR337" s="148">
        <v>1.9E-2</v>
      </c>
      <c r="BS337" s="148"/>
      <c r="BT337" s="148">
        <v>0.90900000000000003</v>
      </c>
      <c r="BU337" s="148">
        <v>4.3999999999999997E-2</v>
      </c>
      <c r="BV337" s="148">
        <v>2.8000000864267349E-2</v>
      </c>
      <c r="BW337" s="148"/>
      <c r="BX337" s="148">
        <v>0.11600000000000001</v>
      </c>
      <c r="BY337" s="148">
        <v>0.35399999999999998</v>
      </c>
      <c r="BZ337" s="1"/>
      <c r="CA337" s="150">
        <v>9662.3701171875</v>
      </c>
      <c r="CB337" s="150">
        <v>9891.42</v>
      </c>
      <c r="CC337" s="124" t="s">
        <v>4189</v>
      </c>
      <c r="CD337" t="s">
        <v>4633</v>
      </c>
    </row>
    <row r="338" spans="1:82" x14ac:dyDescent="0.3">
      <c r="A338" s="1">
        <v>250014040</v>
      </c>
      <c r="B338" s="124" t="s">
        <v>4189</v>
      </c>
      <c r="C338" t="s">
        <v>109</v>
      </c>
      <c r="D338" t="s">
        <v>879</v>
      </c>
      <c r="E338" s="30">
        <v>80.747108459472656</v>
      </c>
      <c r="F338" s="30">
        <v>80.243972778320313</v>
      </c>
      <c r="G338" s="30">
        <v>86.48114013671875</v>
      </c>
      <c r="H338" s="30">
        <v>87.210281372070313</v>
      </c>
      <c r="I338" s="1">
        <v>336</v>
      </c>
      <c r="J338" s="1">
        <v>3</v>
      </c>
      <c r="K338" s="1">
        <v>5</v>
      </c>
      <c r="L338" t="s">
        <v>193</v>
      </c>
      <c r="M338" t="s">
        <v>3912</v>
      </c>
      <c r="N338" t="s">
        <v>3917</v>
      </c>
      <c r="O338" t="s">
        <v>3921</v>
      </c>
      <c r="P338" s="148">
        <v>0.39871382713317871</v>
      </c>
      <c r="Q338" s="30">
        <v>48.188730900000003</v>
      </c>
      <c r="R338" s="30">
        <v>314.46945190429688</v>
      </c>
      <c r="S338" s="1">
        <v>335</v>
      </c>
      <c r="T338" s="1">
        <v>178</v>
      </c>
      <c r="U338" s="148">
        <v>0.53134328126907349</v>
      </c>
      <c r="V338" s="148">
        <v>0.30817610025405878</v>
      </c>
      <c r="W338" s="149">
        <v>47.980345620000001</v>
      </c>
      <c r="X338" s="149">
        <v>296.22640991210938</v>
      </c>
      <c r="Y338" s="1">
        <v>178</v>
      </c>
      <c r="Z338" s="30">
        <v>78.878799438476563</v>
      </c>
      <c r="AA338" s="148">
        <v>0.52400000000000002</v>
      </c>
      <c r="AB338" s="30">
        <v>48</v>
      </c>
      <c r="AC338" s="30">
        <v>340.7</v>
      </c>
      <c r="AD338" s="30">
        <v>79.165626525878906</v>
      </c>
      <c r="AE338" s="148">
        <v>0.41499999999999998</v>
      </c>
      <c r="AF338" s="30">
        <v>48.01</v>
      </c>
      <c r="AG338" s="30">
        <v>309.8</v>
      </c>
      <c r="AH338" s="30">
        <v>80.951744079589844</v>
      </c>
      <c r="AI338" s="148">
        <v>0.53400000000000003</v>
      </c>
      <c r="AJ338" s="30">
        <v>48.701522410000003</v>
      </c>
      <c r="AK338" s="30">
        <v>353.4</v>
      </c>
      <c r="AL338" s="30">
        <v>81.186279296875</v>
      </c>
      <c r="AM338" s="148">
        <v>0.441</v>
      </c>
      <c r="AN338" s="30">
        <v>48.70522811</v>
      </c>
      <c r="AO338" s="30">
        <v>331.9</v>
      </c>
      <c r="AP338" s="148">
        <v>0.42443728446960449</v>
      </c>
      <c r="AQ338" s="30">
        <v>50.935733540000001</v>
      </c>
      <c r="AR338" s="30">
        <v>302.89389038085938</v>
      </c>
      <c r="AS338" s="30">
        <v>335</v>
      </c>
      <c r="AT338" s="30">
        <v>178</v>
      </c>
      <c r="AU338" s="148">
        <v>0.53134328126907349</v>
      </c>
      <c r="AV338" s="30">
        <v>87.210281372070313</v>
      </c>
      <c r="AW338" s="148">
        <v>0.34591194987297058</v>
      </c>
      <c r="AX338" s="30">
        <v>51.258539890000002</v>
      </c>
      <c r="AY338" s="30">
        <v>277.9874267578125</v>
      </c>
      <c r="AZ338" s="30">
        <v>178</v>
      </c>
      <c r="BA338" s="30">
        <v>84.56744384765625</v>
      </c>
      <c r="BB338" s="148">
        <v>0.52100000000000002</v>
      </c>
      <c r="BC338" s="30">
        <v>49.8</v>
      </c>
      <c r="BD338" s="30">
        <v>331.6</v>
      </c>
      <c r="BE338" s="30">
        <v>85.482566833496094</v>
      </c>
      <c r="BF338" s="147">
        <v>0.41499999999999998</v>
      </c>
      <c r="BG338" s="30">
        <v>50.22</v>
      </c>
      <c r="BH338" s="30">
        <v>297.10000000000002</v>
      </c>
      <c r="BI338" s="30">
        <v>85.471298217773438</v>
      </c>
      <c r="BJ338" s="148">
        <v>0.52600000000000002</v>
      </c>
      <c r="BK338" s="30">
        <v>50.261542349999999</v>
      </c>
      <c r="BL338" s="30">
        <v>340</v>
      </c>
      <c r="BM338" s="30">
        <v>86.013648986816406</v>
      </c>
      <c r="BN338" s="148">
        <v>0.41199999999999998</v>
      </c>
      <c r="BO338" s="30">
        <v>50.508660939999999</v>
      </c>
      <c r="BP338" s="30">
        <v>308.8</v>
      </c>
      <c r="BQ338" s="148"/>
      <c r="BR338" s="148"/>
      <c r="BS338" s="148"/>
      <c r="BT338" s="148">
        <v>0.94900000000000007</v>
      </c>
      <c r="BU338" s="148">
        <v>0.03</v>
      </c>
      <c r="BV338" s="148">
        <v>2.0999999716877941E-2</v>
      </c>
      <c r="BW338" s="148"/>
      <c r="BX338" s="148">
        <v>0.14599999999999999</v>
      </c>
      <c r="BY338" s="148">
        <v>0.433</v>
      </c>
      <c r="BZ338" s="1"/>
      <c r="CA338" s="150">
        <v>8631.669921875</v>
      </c>
      <c r="CB338" s="150">
        <v>9038.39</v>
      </c>
      <c r="CC338" s="124" t="s">
        <v>4189</v>
      </c>
      <c r="CD338" t="s">
        <v>4634</v>
      </c>
    </row>
    <row r="339" spans="1:82" x14ac:dyDescent="0.3">
      <c r="A339" s="1">
        <v>250023000</v>
      </c>
      <c r="B339" s="124" t="s">
        <v>4190</v>
      </c>
      <c r="C339" t="s">
        <v>110</v>
      </c>
      <c r="D339" t="s">
        <v>880</v>
      </c>
      <c r="E339" s="30">
        <v>81.286636352539063</v>
      </c>
      <c r="F339" s="30">
        <v>80.053329467773438</v>
      </c>
      <c r="G339" s="30">
        <v>81.730178833007813</v>
      </c>
      <c r="H339" s="30">
        <v>82.051727294921875</v>
      </c>
      <c r="I339" s="1">
        <v>205</v>
      </c>
      <c r="J339" s="1">
        <v>6</v>
      </c>
      <c r="K339" s="1">
        <v>8</v>
      </c>
      <c r="L339" t="s">
        <v>193</v>
      </c>
      <c r="M339" t="s">
        <v>3912</v>
      </c>
      <c r="N339" t="s">
        <v>3919</v>
      </c>
      <c r="O339" t="s">
        <v>3923</v>
      </c>
      <c r="P339" s="148">
        <v>0.3489583432674408</v>
      </c>
      <c r="Q339" s="30">
        <v>48.413156970000003</v>
      </c>
      <c r="R339" s="30">
        <v>317.70834350585938</v>
      </c>
      <c r="S339" s="1">
        <v>417</v>
      </c>
      <c r="T339" s="1">
        <v>146</v>
      </c>
      <c r="U339" s="148">
        <v>0.35011991858482361</v>
      </c>
      <c r="V339" s="148">
        <v>0.1875</v>
      </c>
      <c r="W339" s="149">
        <v>47.90135583</v>
      </c>
      <c r="X339" s="149"/>
      <c r="Y339" s="1">
        <v>146</v>
      </c>
      <c r="Z339" s="30">
        <v>82.201812744140625</v>
      </c>
      <c r="AA339" s="148">
        <v>0.39200000000000002</v>
      </c>
      <c r="AB339" s="30">
        <v>49.1</v>
      </c>
      <c r="AC339" s="30">
        <v>335.4</v>
      </c>
      <c r="AD339" s="30">
        <v>79.990280151367188</v>
      </c>
      <c r="AE339" s="148">
        <v>0.253</v>
      </c>
      <c r="AF339" s="30">
        <v>48.29</v>
      </c>
      <c r="AG339" s="30">
        <v>293.7</v>
      </c>
      <c r="AH339" s="30">
        <v>80.139251708984375</v>
      </c>
      <c r="AI339" s="148">
        <v>0.436</v>
      </c>
      <c r="AJ339" s="30">
        <v>48.432412919999997</v>
      </c>
      <c r="AK339" s="30">
        <v>332.1</v>
      </c>
      <c r="AL339" s="30">
        <v>77.308860778808594</v>
      </c>
      <c r="AM339" s="148">
        <v>0.27300000000000002</v>
      </c>
      <c r="AN339" s="30">
        <v>47.385747369999997</v>
      </c>
      <c r="AO339" s="30">
        <v>275</v>
      </c>
      <c r="AP339" s="148">
        <v>0.2864583432674408</v>
      </c>
      <c r="AQ339" s="30">
        <v>47.963881229999998</v>
      </c>
      <c r="AR339" s="30">
        <v>278.64584350585938</v>
      </c>
      <c r="AS339" s="30">
        <v>418</v>
      </c>
      <c r="AT339" s="30">
        <v>146</v>
      </c>
      <c r="AU339" s="148">
        <v>0.35011991858482361</v>
      </c>
      <c r="AV339" s="30">
        <v>82.051727294921875</v>
      </c>
      <c r="AW339" s="148">
        <v>0.125</v>
      </c>
      <c r="AX339" s="30">
        <v>48.30208202</v>
      </c>
      <c r="AY339" s="30"/>
      <c r="AZ339" s="30">
        <v>146</v>
      </c>
      <c r="BA339" s="30">
        <v>84.402488708496094</v>
      </c>
      <c r="BB339" s="148">
        <v>0.44800000000000001</v>
      </c>
      <c r="BC339" s="30">
        <v>49.72</v>
      </c>
      <c r="BD339" s="30">
        <v>319.3</v>
      </c>
      <c r="BE339" s="30">
        <v>84.955101013183594</v>
      </c>
      <c r="BF339" s="147">
        <v>0.27800000000000002</v>
      </c>
      <c r="BG339" s="30">
        <v>49.96</v>
      </c>
      <c r="BH339" s="30">
        <v>270.89999999999998</v>
      </c>
      <c r="BI339" s="30">
        <v>84.275100708007813</v>
      </c>
      <c r="BJ339" s="148">
        <v>0.436</v>
      </c>
      <c r="BK339" s="30">
        <v>49.678850019999999</v>
      </c>
      <c r="BL339" s="30">
        <v>328.4</v>
      </c>
      <c r="BM339" s="30">
        <v>85.019325256347656</v>
      </c>
      <c r="BN339" s="148">
        <v>0.27300000000000002</v>
      </c>
      <c r="BO339" s="30">
        <v>50.013117360000003</v>
      </c>
      <c r="BP339" s="30">
        <v>284.10000000000002</v>
      </c>
      <c r="BQ339" s="148"/>
      <c r="BR339" s="148">
        <v>4.3999999999999997E-2</v>
      </c>
      <c r="BS339" s="148"/>
      <c r="BT339" s="148">
        <v>0.89800000000000002</v>
      </c>
      <c r="BU339" s="148">
        <v>2.9000000000000001E-2</v>
      </c>
      <c r="BV339" s="148">
        <v>2.899999916553497E-2</v>
      </c>
      <c r="BW339" s="148"/>
      <c r="BX339" s="148">
        <v>7.8E-2</v>
      </c>
      <c r="BY339" s="148">
        <v>0.26600000000000001</v>
      </c>
      <c r="BZ339" s="1"/>
      <c r="CA339" s="150">
        <v>9698.9404296875</v>
      </c>
      <c r="CB339" s="150">
        <v>9788.73</v>
      </c>
      <c r="CC339" s="124" t="s">
        <v>4190</v>
      </c>
      <c r="CD339" t="s">
        <v>4633</v>
      </c>
    </row>
    <row r="340" spans="1:82" x14ac:dyDescent="0.3">
      <c r="A340" s="1">
        <v>250024020</v>
      </c>
      <c r="B340" s="124" t="s">
        <v>4190</v>
      </c>
      <c r="C340" t="s">
        <v>110</v>
      </c>
      <c r="D340" t="s">
        <v>881</v>
      </c>
      <c r="E340" s="30">
        <v>81.260818481445313</v>
      </c>
      <c r="F340" s="30">
        <v>79.647171020507813</v>
      </c>
      <c r="G340" s="30">
        <v>83.466453552246094</v>
      </c>
      <c r="H340" s="30">
        <v>82.941886901855469</v>
      </c>
      <c r="I340" s="1">
        <v>356</v>
      </c>
      <c r="J340" s="1" t="s">
        <v>4733</v>
      </c>
      <c r="K340" s="1">
        <v>5</v>
      </c>
      <c r="L340" t="s">
        <v>193</v>
      </c>
      <c r="M340" t="s">
        <v>3912</v>
      </c>
      <c r="N340" t="s">
        <v>3919</v>
      </c>
      <c r="O340" t="s">
        <v>3923</v>
      </c>
      <c r="P340" s="148">
        <v>0.48087432980537409</v>
      </c>
      <c r="Q340" s="30">
        <v>48.402414690000001</v>
      </c>
      <c r="R340" s="30">
        <v>338.79782104492188</v>
      </c>
      <c r="S340" s="1">
        <v>197</v>
      </c>
      <c r="T340" s="1">
        <v>82</v>
      </c>
      <c r="U340" s="148">
        <v>0.41624364256858831</v>
      </c>
      <c r="V340" s="148">
        <v>0.3333333432674408</v>
      </c>
      <c r="W340" s="149">
        <v>47.733066899999997</v>
      </c>
      <c r="X340" s="149">
        <v>298.71795654296881</v>
      </c>
      <c r="Y340" s="1">
        <v>82</v>
      </c>
      <c r="Z340" s="30">
        <v>78.274620056152344</v>
      </c>
      <c r="AA340" s="148">
        <v>0.48199999999999998</v>
      </c>
      <c r="AB340" s="30">
        <v>47.8</v>
      </c>
      <c r="AC340" s="30">
        <v>342.6</v>
      </c>
      <c r="AD340" s="30">
        <v>79.253982543945313</v>
      </c>
      <c r="AE340" s="148">
        <v>0.35199999999999998</v>
      </c>
      <c r="AF340" s="30">
        <v>48.04</v>
      </c>
      <c r="AG340" s="30">
        <v>310.2</v>
      </c>
      <c r="AH340" s="30">
        <v>76.146308898925781</v>
      </c>
      <c r="AI340" s="148">
        <v>0.49700000000000011</v>
      </c>
      <c r="AJ340" s="30">
        <v>47.109896800000001</v>
      </c>
      <c r="AK340" s="30">
        <v>341.8</v>
      </c>
      <c r="AL340" s="30">
        <v>75.525390625</v>
      </c>
      <c r="AM340" s="148">
        <v>0.33700000000000002</v>
      </c>
      <c r="AN340" s="30">
        <v>46.778835659999999</v>
      </c>
      <c r="AO340" s="30">
        <v>295.5</v>
      </c>
      <c r="AP340" s="148">
        <v>0.42076501250267029</v>
      </c>
      <c r="AQ340" s="30">
        <v>49.049963079999998</v>
      </c>
      <c r="AR340" s="30">
        <v>302.73223876953131</v>
      </c>
      <c r="AS340" s="30">
        <v>197</v>
      </c>
      <c r="AT340" s="30">
        <v>82</v>
      </c>
      <c r="AU340" s="148">
        <v>0.41624364256858831</v>
      </c>
      <c r="AV340" s="30">
        <v>82.941886901855469</v>
      </c>
      <c r="AW340" s="148">
        <v>0.26923078298568731</v>
      </c>
      <c r="AX340" s="30">
        <v>48.812250949999999</v>
      </c>
      <c r="AY340" s="30">
        <v>252.56410217285159</v>
      </c>
      <c r="AZ340" s="30">
        <v>82</v>
      </c>
      <c r="BA340" s="30">
        <v>78.835136413574219</v>
      </c>
      <c r="BB340" s="148">
        <v>0.46700000000000003</v>
      </c>
      <c r="BC340" s="30">
        <v>47.02</v>
      </c>
      <c r="BD340" s="30">
        <v>324.10000000000002</v>
      </c>
      <c r="BE340" s="30">
        <v>79.376167297363281</v>
      </c>
      <c r="BF340" s="147">
        <v>0.318</v>
      </c>
      <c r="BG340" s="30">
        <v>47.21</v>
      </c>
      <c r="BH340" s="30">
        <v>278.39999999999998</v>
      </c>
      <c r="BI340" s="30">
        <v>79.897674560546875</v>
      </c>
      <c r="BJ340" s="148">
        <v>0.51900000000000002</v>
      </c>
      <c r="BK340" s="30">
        <v>47.546505570000001</v>
      </c>
      <c r="BL340" s="30">
        <v>333.3</v>
      </c>
      <c r="BM340" s="30">
        <v>79.892959594726563</v>
      </c>
      <c r="BN340" s="148">
        <v>0.371</v>
      </c>
      <c r="BO340" s="30">
        <v>47.45827053</v>
      </c>
      <c r="BP340" s="30">
        <v>278.7</v>
      </c>
      <c r="BQ340" s="148"/>
      <c r="BR340" s="148">
        <v>3.9E-2</v>
      </c>
      <c r="BS340" s="148"/>
      <c r="BT340" s="148">
        <v>0.94100000000000006</v>
      </c>
      <c r="BU340" s="148"/>
      <c r="BV340" s="148">
        <v>1.9999999552965161E-2</v>
      </c>
      <c r="BW340" s="148"/>
      <c r="BX340" s="148">
        <v>0.14899999999999999</v>
      </c>
      <c r="BY340" s="148">
        <v>0.33800000000000002</v>
      </c>
      <c r="BZ340" s="1"/>
      <c r="CA340" s="150">
        <v>11505.509765625</v>
      </c>
      <c r="CB340" s="150">
        <v>11825.76</v>
      </c>
      <c r="CC340" s="124" t="s">
        <v>4190</v>
      </c>
      <c r="CD340" t="s">
        <v>4634</v>
      </c>
    </row>
    <row r="341" spans="1:82" x14ac:dyDescent="0.3">
      <c r="A341" s="1">
        <v>250033000</v>
      </c>
      <c r="B341" s="124" t="s">
        <v>4191</v>
      </c>
      <c r="C341" t="s">
        <v>111</v>
      </c>
      <c r="D341" t="s">
        <v>882</v>
      </c>
      <c r="E341" s="30">
        <v>80.824127197265625</v>
      </c>
      <c r="F341" s="30">
        <v>79.162483215332031</v>
      </c>
      <c r="G341" s="30">
        <v>81.340484619140625</v>
      </c>
      <c r="H341" s="30">
        <v>81.208793640136719</v>
      </c>
      <c r="I341" s="1">
        <v>134</v>
      </c>
      <c r="J341" s="1">
        <v>6</v>
      </c>
      <c r="K341" s="1">
        <v>8</v>
      </c>
      <c r="L341" t="s">
        <v>193</v>
      </c>
      <c r="M341" t="s">
        <v>3912</v>
      </c>
      <c r="N341" t="s">
        <v>3917</v>
      </c>
      <c r="O341" t="s">
        <v>3921</v>
      </c>
      <c r="P341" s="148">
        <v>0.34883719682693481</v>
      </c>
      <c r="Q341" s="30">
        <v>48.220768360000001</v>
      </c>
      <c r="R341" s="30">
        <v>316.27908325195313</v>
      </c>
      <c r="S341" s="1">
        <v>259</v>
      </c>
      <c r="T341" s="1">
        <v>135</v>
      </c>
      <c r="U341" s="148">
        <v>0.52123552560806274</v>
      </c>
      <c r="V341" s="148">
        <v>0.24590164422988889</v>
      </c>
      <c r="W341" s="149">
        <v>47.53223955</v>
      </c>
      <c r="X341" s="149">
        <v>291.80328369140631</v>
      </c>
      <c r="Y341" s="1">
        <v>135</v>
      </c>
      <c r="Z341" s="30">
        <v>82.50390625</v>
      </c>
      <c r="AA341" s="148">
        <v>0.41399999999999998</v>
      </c>
      <c r="AB341" s="30">
        <v>49.2</v>
      </c>
      <c r="AC341" s="30">
        <v>333.6</v>
      </c>
      <c r="AD341" s="30">
        <v>82.523139953613281</v>
      </c>
      <c r="AE341" s="148">
        <v>0.29599999999999999</v>
      </c>
      <c r="AF341" s="30">
        <v>49.15</v>
      </c>
      <c r="AG341" s="30">
        <v>295.10000000000002</v>
      </c>
      <c r="AH341" s="30">
        <v>80.107688903808594</v>
      </c>
      <c r="AI341" s="148">
        <v>0.44500000000000001</v>
      </c>
      <c r="AJ341" s="30">
        <v>48.421959459999997</v>
      </c>
      <c r="AK341" s="30">
        <v>330.8</v>
      </c>
      <c r="AL341" s="30">
        <v>80.020721435546875</v>
      </c>
      <c r="AM341" s="148">
        <v>0.32500000000000001</v>
      </c>
      <c r="AN341" s="30">
        <v>48.308590430000002</v>
      </c>
      <c r="AO341" s="30">
        <v>295</v>
      </c>
      <c r="AP341" s="148">
        <v>0.2093023210763931</v>
      </c>
      <c r="AQ341" s="30">
        <v>47.72011431</v>
      </c>
      <c r="AR341" s="30">
        <v>262.0155029296875</v>
      </c>
      <c r="AS341" s="30">
        <v>260</v>
      </c>
      <c r="AT341" s="30">
        <v>136</v>
      </c>
      <c r="AU341" s="148">
        <v>0.52123552560806274</v>
      </c>
      <c r="AV341" s="30">
        <v>81.208793640136719</v>
      </c>
      <c r="AW341" s="148">
        <v>0.1311475336551666</v>
      </c>
      <c r="AX341" s="30">
        <v>47.81898451</v>
      </c>
      <c r="AY341" s="30"/>
      <c r="AZ341" s="30">
        <v>136</v>
      </c>
      <c r="BA341" s="30">
        <v>83.9488525390625</v>
      </c>
      <c r="BB341" s="148">
        <v>0.307</v>
      </c>
      <c r="BC341" s="30">
        <v>49.5</v>
      </c>
      <c r="BD341" s="30">
        <v>274.3</v>
      </c>
      <c r="BE341" s="30">
        <v>82.033767700195313</v>
      </c>
      <c r="BF341" s="147">
        <v>0.23499999999999999</v>
      </c>
      <c r="BG341" s="30">
        <v>48.52</v>
      </c>
      <c r="BH341" s="30">
        <v>242</v>
      </c>
      <c r="BI341" s="30">
        <v>82.341110229492188</v>
      </c>
      <c r="BJ341" s="148">
        <v>0.34</v>
      </c>
      <c r="BK341" s="30">
        <v>48.736759669999998</v>
      </c>
      <c r="BL341" s="30">
        <v>298.60000000000002</v>
      </c>
      <c r="BM341" s="30">
        <v>80.121208190917969</v>
      </c>
      <c r="BN341" s="148">
        <v>0.247</v>
      </c>
      <c r="BO341" s="30">
        <v>47.572022230000002</v>
      </c>
      <c r="BP341" s="30">
        <v>254.3</v>
      </c>
      <c r="BQ341" s="148"/>
      <c r="BR341" s="148"/>
      <c r="BS341" s="148"/>
      <c r="BT341" s="148">
        <v>0.77600000000000002</v>
      </c>
      <c r="BU341" s="148">
        <v>0.157</v>
      </c>
      <c r="BV341" s="148">
        <v>6.7000001668930054E-2</v>
      </c>
      <c r="BW341" s="148"/>
      <c r="BX341" s="148">
        <v>0.16400000000000001</v>
      </c>
      <c r="BY341" s="148">
        <v>0.29099999999999998</v>
      </c>
      <c r="BZ341" s="1"/>
      <c r="CA341" s="150">
        <v>8504.7802734375</v>
      </c>
      <c r="CB341" s="150">
        <v>9144.94</v>
      </c>
      <c r="CC341" s="124" t="s">
        <v>4191</v>
      </c>
      <c r="CD341" t="s">
        <v>4633</v>
      </c>
    </row>
    <row r="342" spans="1:82" x14ac:dyDescent="0.3">
      <c r="A342" s="1">
        <v>250034020</v>
      </c>
      <c r="B342" s="124" t="s">
        <v>4191</v>
      </c>
      <c r="C342" t="s">
        <v>111</v>
      </c>
      <c r="D342" t="s">
        <v>883</v>
      </c>
      <c r="E342" s="30">
        <v>84.705543518066406</v>
      </c>
      <c r="F342" s="30">
        <v>86.319358825683594</v>
      </c>
      <c r="G342" s="30">
        <v>78.105697631835938</v>
      </c>
      <c r="H342" s="30">
        <v>79.663673400878906</v>
      </c>
      <c r="I342" s="1">
        <v>300</v>
      </c>
      <c r="J342" s="1" t="s">
        <v>4733</v>
      </c>
      <c r="K342" s="1">
        <v>5</v>
      </c>
      <c r="L342" t="s">
        <v>193</v>
      </c>
      <c r="M342" t="s">
        <v>3912</v>
      </c>
      <c r="N342" t="s">
        <v>3917</v>
      </c>
      <c r="O342" t="s">
        <v>3921</v>
      </c>
      <c r="P342" s="148">
        <v>0.43609023094177252</v>
      </c>
      <c r="Q342" s="30">
        <v>49.835294050000002</v>
      </c>
      <c r="R342" s="30">
        <v>319.54885864257813</v>
      </c>
      <c r="S342" s="1">
        <v>134</v>
      </c>
      <c r="T342" s="1">
        <v>72</v>
      </c>
      <c r="U342" s="148">
        <v>0.53731346130371094</v>
      </c>
      <c r="V342" s="148">
        <v>0.28571429848670959</v>
      </c>
      <c r="W342" s="149">
        <v>50.497636409999998</v>
      </c>
      <c r="X342" s="149"/>
      <c r="Y342" s="1">
        <v>72</v>
      </c>
      <c r="Z342" s="30">
        <v>84.316452026367188</v>
      </c>
      <c r="AA342" s="148">
        <v>0.44700000000000001</v>
      </c>
      <c r="AB342" s="30">
        <v>49.8</v>
      </c>
      <c r="AC342" s="30">
        <v>345.5</v>
      </c>
      <c r="AD342" s="30">
        <v>84.820381164550781</v>
      </c>
      <c r="AE342" s="148">
        <v>0.4</v>
      </c>
      <c r="AF342" s="30">
        <v>49.93</v>
      </c>
      <c r="AG342" s="30">
        <v>334.3</v>
      </c>
      <c r="AH342" s="30">
        <v>83.880661010742188</v>
      </c>
      <c r="AI342" s="148">
        <v>0.40300000000000002</v>
      </c>
      <c r="AJ342" s="30">
        <v>49.671620429999997</v>
      </c>
      <c r="AK342" s="30">
        <v>311.39999999999998</v>
      </c>
      <c r="AL342" s="30">
        <v>83.255424499511719</v>
      </c>
      <c r="AM342" s="148">
        <v>0.29199999999999998</v>
      </c>
      <c r="AN342" s="30">
        <v>49.409355140000002</v>
      </c>
      <c r="AO342" s="30">
        <v>286.5</v>
      </c>
      <c r="AP342" s="148">
        <v>0.26119402050971979</v>
      </c>
      <c r="AQ342" s="30">
        <v>45.696670490000002</v>
      </c>
      <c r="AR342" s="30">
        <v>251.49253845214841</v>
      </c>
      <c r="AS342" s="30">
        <v>135</v>
      </c>
      <c r="AT342" s="30">
        <v>73</v>
      </c>
      <c r="AU342" s="148">
        <v>0.53731346130371094</v>
      </c>
      <c r="AV342" s="30">
        <v>79.663673400878906</v>
      </c>
      <c r="AW342" s="148">
        <v>0.1587301641702652</v>
      </c>
      <c r="AX342" s="30">
        <v>46.933449580000001</v>
      </c>
      <c r="AY342" s="30"/>
      <c r="AZ342" s="30">
        <v>73</v>
      </c>
      <c r="BA342" s="30">
        <v>77.226783752441406</v>
      </c>
      <c r="BB342" s="148">
        <v>0.22</v>
      </c>
      <c r="BC342" s="30">
        <v>46.24</v>
      </c>
      <c r="BD342" s="30">
        <v>278.8</v>
      </c>
      <c r="BE342" s="30">
        <v>79.781906127929688</v>
      </c>
      <c r="BF342" s="147">
        <v>0.17100000000000001</v>
      </c>
      <c r="BG342" s="30">
        <v>47.41</v>
      </c>
      <c r="BH342" s="30">
        <v>264.3</v>
      </c>
      <c r="BI342" s="30">
        <v>77.419624328613281</v>
      </c>
      <c r="BJ342" s="148">
        <v>0.253</v>
      </c>
      <c r="BK342" s="30">
        <v>46.339394519999999</v>
      </c>
      <c r="BL342" s="30">
        <v>261.3</v>
      </c>
      <c r="BM342" s="30">
        <v>79.276466369628906</v>
      </c>
      <c r="BN342" s="148">
        <v>0.2</v>
      </c>
      <c r="BO342" s="30">
        <v>47.151026700000003</v>
      </c>
      <c r="BP342" s="30">
        <v>240</v>
      </c>
      <c r="BQ342" s="148">
        <v>1.7000000000000001E-2</v>
      </c>
      <c r="BR342" s="148">
        <v>1.7000000000000001E-2</v>
      </c>
      <c r="BS342" s="148"/>
      <c r="BT342" s="148">
        <v>0.84299999999999997</v>
      </c>
      <c r="BU342" s="148">
        <v>0.10299999999999999</v>
      </c>
      <c r="BV342" s="148">
        <v>1.9999999552965161E-2</v>
      </c>
      <c r="BW342" s="148"/>
      <c r="BX342" s="148">
        <v>0.14000000000000001</v>
      </c>
      <c r="BY342" s="148">
        <v>0.28499999999999998</v>
      </c>
      <c r="BZ342" s="1"/>
      <c r="CA342" s="150">
        <v>11400.6396484375</v>
      </c>
      <c r="CB342" s="150">
        <v>13204.39</v>
      </c>
      <c r="CC342" s="124" t="s">
        <v>4191</v>
      </c>
      <c r="CD342" t="s">
        <v>4634</v>
      </c>
    </row>
    <row r="343" spans="1:82" x14ac:dyDescent="0.3">
      <c r="A343" s="1">
        <v>260013000</v>
      </c>
      <c r="B343" s="124" t="s">
        <v>4192</v>
      </c>
      <c r="C343" t="s">
        <v>112</v>
      </c>
      <c r="D343" t="s">
        <v>884</v>
      </c>
      <c r="E343" s="30">
        <v>88.671714782714844</v>
      </c>
      <c r="F343" s="30">
        <v>88.28594970703125</v>
      </c>
      <c r="G343" s="30">
        <v>89.768211364746094</v>
      </c>
      <c r="H343" s="30">
        <v>90.906448364257813</v>
      </c>
      <c r="I343" s="1">
        <v>151</v>
      </c>
      <c r="J343" s="1">
        <v>6</v>
      </c>
      <c r="K343" s="1">
        <v>8</v>
      </c>
      <c r="L343" t="s">
        <v>3857</v>
      </c>
      <c r="M343" t="s">
        <v>3909</v>
      </c>
      <c r="N343" t="s">
        <v>3916</v>
      </c>
      <c r="O343" t="s">
        <v>3921</v>
      </c>
      <c r="P343" s="148">
        <v>0.42253521084785461</v>
      </c>
      <c r="Q343" s="30">
        <v>51.485073620000001</v>
      </c>
      <c r="R343" s="30">
        <v>342.95773315429688</v>
      </c>
      <c r="S343" s="1">
        <v>276</v>
      </c>
      <c r="T343" s="1">
        <v>124</v>
      </c>
      <c r="U343" s="148">
        <v>0.44927537441253662</v>
      </c>
      <c r="V343" s="148"/>
      <c r="W343" s="149">
        <v>51.312479289999999</v>
      </c>
      <c r="X343" s="149"/>
      <c r="Y343" s="1">
        <v>124</v>
      </c>
      <c r="Z343" s="30">
        <v>86.431098937988281</v>
      </c>
      <c r="AA343" s="148">
        <v>0.503</v>
      </c>
      <c r="AB343" s="30">
        <v>50.5</v>
      </c>
      <c r="AC343" s="30">
        <v>354.5</v>
      </c>
      <c r="AD343" s="30">
        <v>86.292976379394531</v>
      </c>
      <c r="AE343" s="148">
        <v>0.39700000000000002</v>
      </c>
      <c r="AF343" s="30">
        <v>50.43</v>
      </c>
      <c r="AG343" s="30">
        <v>322.2</v>
      </c>
      <c r="AH343" s="30">
        <v>86.822731018066406</v>
      </c>
      <c r="AI343" s="148">
        <v>0.59099999999999997</v>
      </c>
      <c r="AJ343" s="30">
        <v>50.64607427</v>
      </c>
      <c r="AK343" s="30">
        <v>363.6</v>
      </c>
      <c r="AL343" s="30">
        <v>85.576034545898438</v>
      </c>
      <c r="AM343" s="148">
        <v>0.46600000000000003</v>
      </c>
      <c r="AN343" s="30">
        <v>50.199054879999998</v>
      </c>
      <c r="AO343" s="30">
        <v>324.10000000000002</v>
      </c>
      <c r="AP343" s="148">
        <v>0.50704222917556763</v>
      </c>
      <c r="AQ343" s="30">
        <v>52.991884339999999</v>
      </c>
      <c r="AR343" s="30">
        <v>344.3662109375</v>
      </c>
      <c r="AS343" s="30">
        <v>276</v>
      </c>
      <c r="AT343" s="30">
        <v>124</v>
      </c>
      <c r="AU343" s="148">
        <v>0.44927537441253662</v>
      </c>
      <c r="AV343" s="30">
        <v>90.906448364257813</v>
      </c>
      <c r="AW343" s="148">
        <v>0.27419355511665339</v>
      </c>
      <c r="AX343" s="30">
        <v>53.376874350000001</v>
      </c>
      <c r="AY343" s="30">
        <v>283.8709716796875</v>
      </c>
      <c r="AZ343" s="30">
        <v>124</v>
      </c>
      <c r="BA343" s="30">
        <v>89.392486572265625</v>
      </c>
      <c r="BB343" s="148">
        <v>0.55899999999999994</v>
      </c>
      <c r="BC343" s="30">
        <v>52.14</v>
      </c>
      <c r="BD343" s="30">
        <v>356.6</v>
      </c>
      <c r="BE343" s="30">
        <v>89.86456298828125</v>
      </c>
      <c r="BF343" s="147">
        <v>0.38100000000000001</v>
      </c>
      <c r="BG343" s="30">
        <v>52.38</v>
      </c>
      <c r="BH343" s="30">
        <v>314.3</v>
      </c>
      <c r="BI343" s="30">
        <v>88.468170166015625</v>
      </c>
      <c r="BJ343" s="148">
        <v>0.53</v>
      </c>
      <c r="BK343" s="30">
        <v>51.721388019999999</v>
      </c>
      <c r="BL343" s="30">
        <v>356.1</v>
      </c>
      <c r="BM343" s="30">
        <v>89.028541564941406</v>
      </c>
      <c r="BN343" s="148">
        <v>0.41399999999999998</v>
      </c>
      <c r="BO343" s="30">
        <v>52.01120513</v>
      </c>
      <c r="BP343" s="30">
        <v>317.2</v>
      </c>
      <c r="BQ343" s="148"/>
      <c r="BR343" s="148"/>
      <c r="BS343" s="148"/>
      <c r="BT343" s="148">
        <v>0.94000000000000006</v>
      </c>
      <c r="BU343" s="148"/>
      <c r="BV343" s="148">
        <v>5.9999998658895493E-2</v>
      </c>
      <c r="BW343" s="148"/>
      <c r="BX343" s="148">
        <v>0.152</v>
      </c>
      <c r="BY343" s="148">
        <v>0.376</v>
      </c>
      <c r="BZ343" s="1"/>
      <c r="CA343" s="150">
        <v>8298.5302734375</v>
      </c>
      <c r="CB343" s="150">
        <v>9022.19</v>
      </c>
      <c r="CC343" s="124" t="s">
        <v>4192</v>
      </c>
      <c r="CD343" t="s">
        <v>4633</v>
      </c>
    </row>
    <row r="344" spans="1:82" x14ac:dyDescent="0.3">
      <c r="A344" s="1">
        <v>260014020</v>
      </c>
      <c r="B344" s="124" t="s">
        <v>4192</v>
      </c>
      <c r="C344" t="s">
        <v>112</v>
      </c>
      <c r="D344" t="s">
        <v>885</v>
      </c>
      <c r="E344" s="30">
        <v>81.096969604492188</v>
      </c>
      <c r="F344" s="30">
        <v>79.467788696289063</v>
      </c>
      <c r="G344" s="30">
        <v>84.718719482421875</v>
      </c>
      <c r="H344" s="30">
        <v>82.925956726074219</v>
      </c>
      <c r="I344" s="1">
        <v>262</v>
      </c>
      <c r="J344" s="1" t="s">
        <v>4733</v>
      </c>
      <c r="K344" s="1">
        <v>5</v>
      </c>
      <c r="L344" t="s">
        <v>3857</v>
      </c>
      <c r="M344" t="s">
        <v>3909</v>
      </c>
      <c r="N344" t="s">
        <v>3916</v>
      </c>
      <c r="O344" t="s">
        <v>3921</v>
      </c>
      <c r="P344" s="148">
        <v>0.47517731785774231</v>
      </c>
      <c r="Q344" s="30">
        <v>48.334262449999997</v>
      </c>
      <c r="R344" s="30">
        <v>351.77304077148438</v>
      </c>
      <c r="S344" s="1">
        <v>123</v>
      </c>
      <c r="T344" s="1">
        <v>52</v>
      </c>
      <c r="U344" s="148">
        <v>0.42276424169540411</v>
      </c>
      <c r="V344" s="148">
        <v>0.30158731341362</v>
      </c>
      <c r="W344" s="149">
        <v>47.658740629999997</v>
      </c>
      <c r="X344" s="149">
        <v>306.34921264648438</v>
      </c>
      <c r="Y344" s="1">
        <v>52</v>
      </c>
      <c r="Z344" s="30">
        <v>84.014358520507813</v>
      </c>
      <c r="AA344" s="148">
        <v>0.49099999999999999</v>
      </c>
      <c r="AB344" s="30">
        <v>49.7</v>
      </c>
      <c r="AC344" s="30">
        <v>347.4</v>
      </c>
      <c r="AD344" s="30">
        <v>83.93682861328125</v>
      </c>
      <c r="AE344" s="148">
        <v>0.31900000000000001</v>
      </c>
      <c r="AF344" s="30">
        <v>49.63</v>
      </c>
      <c r="AG344" s="30">
        <v>302.10000000000002</v>
      </c>
      <c r="AH344" s="30">
        <v>84.380645751953125</v>
      </c>
      <c r="AI344" s="148">
        <v>0.54799999999999993</v>
      </c>
      <c r="AJ344" s="30">
        <v>49.837221239999998</v>
      </c>
      <c r="AK344" s="30">
        <v>362.6</v>
      </c>
      <c r="AL344" s="30">
        <v>85.437461853027344</v>
      </c>
      <c r="AM344" s="148">
        <v>0.436</v>
      </c>
      <c r="AN344" s="30">
        <v>50.151899419999999</v>
      </c>
      <c r="AO344" s="30">
        <v>321.8</v>
      </c>
      <c r="AP344" s="148">
        <v>0.56737589836120605</v>
      </c>
      <c r="AQ344" s="30">
        <v>49.83329208</v>
      </c>
      <c r="AR344" s="30">
        <v>353.90069580078131</v>
      </c>
      <c r="AS344" s="30">
        <v>123</v>
      </c>
      <c r="AT344" s="30">
        <v>52</v>
      </c>
      <c r="AU344" s="148">
        <v>0.42276424169540411</v>
      </c>
      <c r="AV344" s="30">
        <v>82.925956726074219</v>
      </c>
      <c r="AW344" s="148">
        <v>0.4285714328289032</v>
      </c>
      <c r="AX344" s="30">
        <v>48.803119029999998</v>
      </c>
      <c r="AY344" s="30">
        <v>300</v>
      </c>
      <c r="AZ344" s="30">
        <v>52</v>
      </c>
      <c r="BA344" s="30">
        <v>85.247901916503906</v>
      </c>
      <c r="BB344" s="148">
        <v>0.58599999999999997</v>
      </c>
      <c r="BC344" s="30">
        <v>50.13</v>
      </c>
      <c r="BD344" s="30">
        <v>362.9</v>
      </c>
      <c r="BE344" s="30">
        <v>83.758163452148438</v>
      </c>
      <c r="BF344" s="147">
        <v>0.38300000000000001</v>
      </c>
      <c r="BG344" s="30">
        <v>49.37</v>
      </c>
      <c r="BH344" s="30">
        <v>310.60000000000002</v>
      </c>
      <c r="BI344" s="30">
        <v>85.132308959960938</v>
      </c>
      <c r="BJ344" s="148">
        <v>0.59099999999999997</v>
      </c>
      <c r="BK344" s="30">
        <v>50.096416009999999</v>
      </c>
      <c r="BL344" s="30">
        <v>363.5</v>
      </c>
      <c r="BM344" s="30">
        <v>84.927635192871094</v>
      </c>
      <c r="BN344" s="148">
        <v>0.41799999999999998</v>
      </c>
      <c r="BO344" s="30">
        <v>49.967421039999998</v>
      </c>
      <c r="BP344" s="30">
        <v>314.5</v>
      </c>
      <c r="BQ344" s="148">
        <v>2.3E-2</v>
      </c>
      <c r="BR344" s="148"/>
      <c r="BS344" s="148"/>
      <c r="BT344" s="148">
        <v>0.95800000000000007</v>
      </c>
      <c r="BU344" s="148"/>
      <c r="BV344" s="148">
        <v>1.8999999389052391E-2</v>
      </c>
      <c r="BW344" s="148"/>
      <c r="BX344" s="148">
        <v>0.14899999999999999</v>
      </c>
      <c r="BY344" s="148">
        <v>0.36399999999999999</v>
      </c>
      <c r="BZ344" s="1"/>
      <c r="CA344" s="150">
        <v>7953.0400390625</v>
      </c>
      <c r="CB344" s="150">
        <v>8905.26</v>
      </c>
      <c r="CC344" s="124" t="s">
        <v>4192</v>
      </c>
      <c r="CD344" t="s">
        <v>4634</v>
      </c>
    </row>
    <row r="345" spans="1:82" x14ac:dyDescent="0.3">
      <c r="A345" s="1">
        <v>260023000</v>
      </c>
      <c r="B345" s="124" t="s">
        <v>4193</v>
      </c>
      <c r="C345" t="s">
        <v>113</v>
      </c>
      <c r="D345" t="s">
        <v>886</v>
      </c>
      <c r="E345" s="30">
        <v>83.129257202148438</v>
      </c>
      <c r="F345" s="30">
        <v>79.376045227050781</v>
      </c>
      <c r="G345" s="30">
        <v>86.618881225585938</v>
      </c>
      <c r="H345" s="30">
        <v>86.134346008300781</v>
      </c>
      <c r="I345" s="1">
        <v>373</v>
      </c>
      <c r="J345" s="1">
        <v>6</v>
      </c>
      <c r="K345" s="1">
        <v>8</v>
      </c>
      <c r="L345" t="s">
        <v>3857</v>
      </c>
      <c r="M345" t="s">
        <v>3909</v>
      </c>
      <c r="N345" t="s">
        <v>3916</v>
      </c>
      <c r="O345" t="s">
        <v>3921</v>
      </c>
      <c r="P345" s="148">
        <v>0.6082192063331604</v>
      </c>
      <c r="Q345" s="30">
        <v>49.179617700000001</v>
      </c>
      <c r="R345" s="30">
        <v>382.1917724609375</v>
      </c>
      <c r="S345" s="1">
        <v>702</v>
      </c>
      <c r="T345" s="1">
        <v>150</v>
      </c>
      <c r="U345" s="148">
        <v>0.21367521584033969</v>
      </c>
      <c r="V345" s="148">
        <v>0.29577463865280151</v>
      </c>
      <c r="W345" s="149">
        <v>47.620726230000002</v>
      </c>
      <c r="X345" s="149">
        <v>318.30984497070313</v>
      </c>
      <c r="Y345" s="1">
        <v>150</v>
      </c>
      <c r="Z345" s="30">
        <v>81.2955322265625</v>
      </c>
      <c r="AA345" s="148">
        <v>0.59799999999999998</v>
      </c>
      <c r="AB345" s="30">
        <v>48.8</v>
      </c>
      <c r="AC345" s="30">
        <v>377.6</v>
      </c>
      <c r="AD345" s="30">
        <v>77.369064331054688</v>
      </c>
      <c r="AE345" s="148">
        <v>0.33300000000000002</v>
      </c>
      <c r="AF345" s="30">
        <v>47.4</v>
      </c>
      <c r="AG345" s="30">
        <v>311.8</v>
      </c>
      <c r="AH345" s="30">
        <v>81.525924682617188</v>
      </c>
      <c r="AI345" s="148">
        <v>0.62</v>
      </c>
      <c r="AJ345" s="30">
        <v>48.891698409999996</v>
      </c>
      <c r="AK345" s="30">
        <v>381.9</v>
      </c>
      <c r="AL345" s="30">
        <v>77.221908569335938</v>
      </c>
      <c r="AM345" s="148">
        <v>0.376</v>
      </c>
      <c r="AN345" s="30">
        <v>47.356158499999999</v>
      </c>
      <c r="AO345" s="30">
        <v>320</v>
      </c>
      <c r="AP345" s="148">
        <v>0.68493151664733887</v>
      </c>
      <c r="AQ345" s="30">
        <v>51.021894000000003</v>
      </c>
      <c r="AR345" s="30">
        <v>390.13699340820313</v>
      </c>
      <c r="AS345" s="30">
        <v>702</v>
      </c>
      <c r="AT345" s="30">
        <v>150</v>
      </c>
      <c r="AU345" s="148">
        <v>0.21367521584033969</v>
      </c>
      <c r="AV345" s="30">
        <v>86.134346008300781</v>
      </c>
      <c r="AW345" s="148">
        <v>0.40845069289207458</v>
      </c>
      <c r="AX345" s="30">
        <v>50.64190327</v>
      </c>
      <c r="AY345" s="30">
        <v>323.94366455078131</v>
      </c>
      <c r="AZ345" s="30">
        <v>150</v>
      </c>
      <c r="BA345" s="30">
        <v>82.134307861328125</v>
      </c>
      <c r="BB345" s="148">
        <v>0.63700000000000001</v>
      </c>
      <c r="BC345" s="30">
        <v>48.62</v>
      </c>
      <c r="BD345" s="30">
        <v>382.8</v>
      </c>
      <c r="BE345" s="30">
        <v>83.250991821289063</v>
      </c>
      <c r="BF345" s="147">
        <v>0.36599999999999999</v>
      </c>
      <c r="BG345" s="30">
        <v>49.12</v>
      </c>
      <c r="BH345" s="30">
        <v>309.7</v>
      </c>
      <c r="BI345" s="30">
        <v>81.234535217285156</v>
      </c>
      <c r="BJ345" s="148">
        <v>0.55799999999999994</v>
      </c>
      <c r="BK345" s="30">
        <v>48.197719919999997</v>
      </c>
      <c r="BL345" s="30">
        <v>356.6</v>
      </c>
      <c r="BM345" s="30">
        <v>81.908821105957031</v>
      </c>
      <c r="BN345" s="148">
        <v>0.30599999999999999</v>
      </c>
      <c r="BO345" s="30">
        <v>48.462921520000002</v>
      </c>
      <c r="BP345" s="30">
        <v>277.60000000000002</v>
      </c>
      <c r="BQ345" s="148"/>
      <c r="BR345" s="148"/>
      <c r="BS345" s="148"/>
      <c r="BT345" s="148">
        <v>0.93600000000000005</v>
      </c>
      <c r="BU345" s="148">
        <v>4.5999999999999999E-2</v>
      </c>
      <c r="BV345" s="148">
        <v>1.8999999389052391E-2</v>
      </c>
      <c r="BW345" s="148"/>
      <c r="BX345" s="148">
        <v>8.8999999999999996E-2</v>
      </c>
      <c r="BY345" s="148">
        <v>0.10299999999999999</v>
      </c>
      <c r="BZ345" s="1"/>
      <c r="CA345" s="150">
        <v>8258.8095703125</v>
      </c>
      <c r="CB345" s="150">
        <v>8572.7099999999991</v>
      </c>
      <c r="CC345" s="124" t="s">
        <v>4193</v>
      </c>
      <c r="CD345" t="s">
        <v>4633</v>
      </c>
    </row>
    <row r="346" spans="1:82" x14ac:dyDescent="0.3">
      <c r="A346" s="1">
        <v>260051050</v>
      </c>
      <c r="B346" s="124" t="s">
        <v>4194</v>
      </c>
      <c r="C346" t="s">
        <v>114</v>
      </c>
      <c r="D346" t="s">
        <v>887</v>
      </c>
      <c r="E346" s="30">
        <v>87.213462829589844</v>
      </c>
      <c r="F346" s="30">
        <v>86.979034423828125</v>
      </c>
      <c r="G346" s="30">
        <v>83.517158508300781</v>
      </c>
      <c r="H346" s="30">
        <v>83.155105590820313</v>
      </c>
      <c r="I346" s="1">
        <v>298</v>
      </c>
      <c r="J346" s="1">
        <v>7</v>
      </c>
      <c r="K346" s="1">
        <v>12</v>
      </c>
      <c r="L346" t="s">
        <v>3857</v>
      </c>
      <c r="M346" t="s">
        <v>3909</v>
      </c>
      <c r="N346" t="s">
        <v>3916</v>
      </c>
      <c r="O346" t="s">
        <v>3924</v>
      </c>
      <c r="P346" s="148">
        <v>0.4761904776096344</v>
      </c>
      <c r="Q346" s="30">
        <v>50.878497119999999</v>
      </c>
      <c r="R346" s="30">
        <v>337.41497802734381</v>
      </c>
      <c r="S346" s="1">
        <v>191</v>
      </c>
      <c r="T346" s="1">
        <v>64</v>
      </c>
      <c r="U346" s="148">
        <v>0.33507853746414179</v>
      </c>
      <c r="V346" s="148">
        <v>0.26086956262588501</v>
      </c>
      <c r="W346" s="149">
        <v>50.770966710000003</v>
      </c>
      <c r="X346" s="149"/>
      <c r="Y346" s="1">
        <v>64</v>
      </c>
      <c r="Z346" s="30">
        <v>86.431098937988281</v>
      </c>
      <c r="AA346" s="148">
        <v>0.55500000000000005</v>
      </c>
      <c r="AB346" s="30">
        <v>50.5</v>
      </c>
      <c r="AC346" s="30">
        <v>351.8</v>
      </c>
      <c r="AD346" s="30">
        <v>83.9957275390625</v>
      </c>
      <c r="AE346" s="148">
        <v>0.4</v>
      </c>
      <c r="AF346" s="30">
        <v>49.65</v>
      </c>
      <c r="AG346" s="30">
        <v>308.89999999999998</v>
      </c>
      <c r="AH346" s="30">
        <v>88.165672302246094</v>
      </c>
      <c r="AI346" s="148">
        <v>0.49299999999999999</v>
      </c>
      <c r="AJ346" s="30">
        <v>51.090875750000002</v>
      </c>
      <c r="AK346" s="30">
        <v>345.3</v>
      </c>
      <c r="AL346" s="30">
        <v>85.216575622558594</v>
      </c>
      <c r="AM346" s="148">
        <v>0.27900000000000003</v>
      </c>
      <c r="AN346" s="30">
        <v>50.076730449999999</v>
      </c>
      <c r="AO346" s="30">
        <v>297.7</v>
      </c>
      <c r="AP346" s="148">
        <v>0.32653060555458069</v>
      </c>
      <c r="AQ346" s="30">
        <v>49.081680939999998</v>
      </c>
      <c r="AR346" s="30">
        <v>300</v>
      </c>
      <c r="AS346" s="30">
        <v>189</v>
      </c>
      <c r="AT346" s="30">
        <v>62</v>
      </c>
      <c r="AU346" s="148">
        <v>0.33507853746414179</v>
      </c>
      <c r="AV346" s="30">
        <v>83.155105590820313</v>
      </c>
      <c r="AW346" s="148">
        <v>0.19354838132858279</v>
      </c>
      <c r="AX346" s="30">
        <v>48.934449530000002</v>
      </c>
      <c r="AY346" s="30"/>
      <c r="AZ346" s="30">
        <v>62</v>
      </c>
      <c r="BA346" s="30">
        <v>81.103317260742188</v>
      </c>
      <c r="BB346" s="148">
        <v>0.38300000000000001</v>
      </c>
      <c r="BC346" s="30">
        <v>48.12</v>
      </c>
      <c r="BD346" s="30">
        <v>310.10000000000002</v>
      </c>
      <c r="BE346" s="30">
        <v>80.228218078613281</v>
      </c>
      <c r="BF346" s="147">
        <v>0.17</v>
      </c>
      <c r="BG346" s="30">
        <v>47.63</v>
      </c>
      <c r="BH346" s="30">
        <v>266</v>
      </c>
      <c r="BI346" s="30">
        <v>80.654434204101563</v>
      </c>
      <c r="BJ346" s="148">
        <v>0.41499999999999998</v>
      </c>
      <c r="BK346" s="30">
        <v>47.91514145</v>
      </c>
      <c r="BL346" s="30">
        <v>314.8</v>
      </c>
      <c r="BM346" s="30">
        <v>82.083213806152344</v>
      </c>
      <c r="BN346" s="148">
        <v>0.26800000000000002</v>
      </c>
      <c r="BO346" s="30">
        <v>48.549834509999997</v>
      </c>
      <c r="BP346" s="30">
        <v>273.2</v>
      </c>
      <c r="BQ346" s="148"/>
      <c r="BR346" s="148"/>
      <c r="BS346" s="148"/>
      <c r="BT346" s="148">
        <v>0.96</v>
      </c>
      <c r="BU346" s="148">
        <v>0.02</v>
      </c>
      <c r="BV346" s="148">
        <v>1.9999999552965161E-2</v>
      </c>
      <c r="BW346" s="148"/>
      <c r="BX346" s="148">
        <v>5.7000000000000002E-2</v>
      </c>
      <c r="BY346" s="148">
        <v>0.252</v>
      </c>
      <c r="BZ346" s="1"/>
      <c r="CA346" s="150">
        <v>7811.06982421875</v>
      </c>
      <c r="CB346" s="150">
        <v>9185.99</v>
      </c>
      <c r="CC346" s="124" t="s">
        <v>4194</v>
      </c>
      <c r="CD346" t="s">
        <v>4633</v>
      </c>
    </row>
    <row r="347" spans="1:82" x14ac:dyDescent="0.3">
      <c r="A347" s="1">
        <v>260054020</v>
      </c>
      <c r="B347" s="124" t="s">
        <v>4194</v>
      </c>
      <c r="C347" t="s">
        <v>114</v>
      </c>
      <c r="D347" t="s">
        <v>888</v>
      </c>
      <c r="E347" s="30">
        <v>84.83074951171875</v>
      </c>
      <c r="F347" s="30">
        <v>84.8037109375</v>
      </c>
      <c r="G347" s="30">
        <v>89.009025573730469</v>
      </c>
      <c r="H347" s="30">
        <v>86.135749816894531</v>
      </c>
      <c r="I347" s="1">
        <v>322</v>
      </c>
      <c r="J347" s="1" t="s">
        <v>3981</v>
      </c>
      <c r="K347" s="1">
        <v>6</v>
      </c>
      <c r="L347" t="s">
        <v>3857</v>
      </c>
      <c r="M347" t="s">
        <v>3909</v>
      </c>
      <c r="N347" t="s">
        <v>3916</v>
      </c>
      <c r="O347" t="s">
        <v>3924</v>
      </c>
      <c r="P347" s="148">
        <v>0.3273809552192688</v>
      </c>
      <c r="Q347" s="30">
        <v>49.887375380000002</v>
      </c>
      <c r="R347" s="30">
        <v>307.14285278320313</v>
      </c>
      <c r="S347" s="1">
        <v>226</v>
      </c>
      <c r="T347" s="1">
        <v>74</v>
      </c>
      <c r="U347" s="148">
        <v>0.32743361592292791</v>
      </c>
      <c r="V347" s="148">
        <v>0.25490197539329529</v>
      </c>
      <c r="W347" s="149">
        <v>49.86963824</v>
      </c>
      <c r="X347" s="149">
        <v>282.35293579101563</v>
      </c>
      <c r="Y347" s="1">
        <v>74</v>
      </c>
      <c r="Z347" s="30">
        <v>84.920639038085938</v>
      </c>
      <c r="AA347" s="148">
        <v>0.37200000000000011</v>
      </c>
      <c r="AB347" s="30">
        <v>50</v>
      </c>
      <c r="AC347" s="30">
        <v>319.7</v>
      </c>
      <c r="AD347" s="30">
        <v>83.17108154296875</v>
      </c>
      <c r="AE347" s="148">
        <v>0.28799999999999998</v>
      </c>
      <c r="AF347" s="30">
        <v>49.37</v>
      </c>
      <c r="AG347" s="30">
        <v>289.8</v>
      </c>
      <c r="AH347" s="30">
        <v>86.757110595703125</v>
      </c>
      <c r="AI347" s="148">
        <v>0.495</v>
      </c>
      <c r="AJ347" s="30">
        <v>50.624339910000003</v>
      </c>
      <c r="AK347" s="30">
        <v>346.8</v>
      </c>
      <c r="AL347" s="30">
        <v>84.442878723144531</v>
      </c>
      <c r="AM347" s="148">
        <v>0.317</v>
      </c>
      <c r="AN347" s="30">
        <v>49.813443100000001</v>
      </c>
      <c r="AO347" s="30">
        <v>293.3</v>
      </c>
      <c r="AP347" s="148">
        <v>0.36309522390365601</v>
      </c>
      <c r="AQ347" s="30">
        <v>52.516992969999997</v>
      </c>
      <c r="AR347" s="30">
        <v>304.16665649414063</v>
      </c>
      <c r="AS347" s="30">
        <v>226</v>
      </c>
      <c r="AT347" s="30">
        <v>74</v>
      </c>
      <c r="AU347" s="148">
        <v>0.32743361592292791</v>
      </c>
      <c r="AV347" s="30">
        <v>86.135749816894531</v>
      </c>
      <c r="AW347" s="148">
        <v>0.25490197539329529</v>
      </c>
      <c r="AX347" s="30">
        <v>50.642703650000001</v>
      </c>
      <c r="AY347" s="30"/>
      <c r="AZ347" s="30">
        <v>74</v>
      </c>
      <c r="BA347" s="30">
        <v>86.031455993652344</v>
      </c>
      <c r="BB347" s="148">
        <v>0.44800000000000001</v>
      </c>
      <c r="BC347" s="30">
        <v>50.51</v>
      </c>
      <c r="BD347" s="30">
        <v>320.8</v>
      </c>
      <c r="BE347" s="30">
        <v>85.381126403808594</v>
      </c>
      <c r="BF347" s="147">
        <v>0.28799999999999998</v>
      </c>
      <c r="BG347" s="30">
        <v>50.17</v>
      </c>
      <c r="BH347" s="30">
        <v>254.2</v>
      </c>
      <c r="BI347" s="30">
        <v>87.668121337890625</v>
      </c>
      <c r="BJ347" s="148">
        <v>0.54299999999999993</v>
      </c>
      <c r="BK347" s="30">
        <v>51.331664789999998</v>
      </c>
      <c r="BL347" s="30">
        <v>338.7</v>
      </c>
      <c r="BM347" s="30">
        <v>87.054443359375</v>
      </c>
      <c r="BN347" s="148">
        <v>0.28299999999999997</v>
      </c>
      <c r="BO347" s="30">
        <v>51.027364660000003</v>
      </c>
      <c r="BP347" s="30">
        <v>268.3</v>
      </c>
      <c r="BQ347" s="148"/>
      <c r="BR347" s="148">
        <v>1.6E-2</v>
      </c>
      <c r="BS347" s="148"/>
      <c r="BT347" s="148">
        <v>0.96299999999999997</v>
      </c>
      <c r="BU347" s="148">
        <v>1.6E-2</v>
      </c>
      <c r="BV347" s="148">
        <v>6.0000000521540642E-3</v>
      </c>
      <c r="BW347" s="148"/>
      <c r="BX347" s="148">
        <v>6.2E-2</v>
      </c>
      <c r="BY347" s="148">
        <v>0.26700000000000002</v>
      </c>
      <c r="BZ347" s="1"/>
      <c r="CA347" s="150">
        <v>7617.240234375</v>
      </c>
      <c r="CB347" s="150">
        <v>8800.74</v>
      </c>
      <c r="CC347" s="124" t="s">
        <v>4194</v>
      </c>
      <c r="CD347" t="s">
        <v>4634</v>
      </c>
    </row>
    <row r="348" spans="1:82" x14ac:dyDescent="0.3">
      <c r="A348" s="1">
        <v>260063000</v>
      </c>
      <c r="B348" s="124" t="s">
        <v>4195</v>
      </c>
      <c r="C348" t="s">
        <v>115</v>
      </c>
      <c r="D348" t="s">
        <v>889</v>
      </c>
      <c r="E348" s="30">
        <v>89.454429626464844</v>
      </c>
      <c r="F348" s="30">
        <v>89.071235656738281</v>
      </c>
      <c r="G348" s="30">
        <v>85.804489135742188</v>
      </c>
      <c r="H348" s="30">
        <v>85.249214172363281</v>
      </c>
      <c r="I348" s="1">
        <v>968</v>
      </c>
      <c r="J348" s="1">
        <v>6</v>
      </c>
      <c r="K348" s="1">
        <v>8</v>
      </c>
      <c r="L348" t="s">
        <v>3857</v>
      </c>
      <c r="M348" t="s">
        <v>3909</v>
      </c>
      <c r="N348" t="s">
        <v>3917</v>
      </c>
      <c r="O348" t="s">
        <v>3921</v>
      </c>
      <c r="P348" s="148">
        <v>0.4427570104598999</v>
      </c>
      <c r="Q348" s="30">
        <v>51.810654120000002</v>
      </c>
      <c r="R348" s="30">
        <v>330.84112548828131</v>
      </c>
      <c r="S348" s="1">
        <v>1771</v>
      </c>
      <c r="T348" s="1">
        <v>1105</v>
      </c>
      <c r="U348" s="148">
        <v>0.62394130229949951</v>
      </c>
      <c r="V348" s="148">
        <v>0.30891087651252752</v>
      </c>
      <c r="W348" s="149">
        <v>51.637856329999998</v>
      </c>
      <c r="X348" s="149">
        <v>293.66336059570313</v>
      </c>
      <c r="Y348" s="1">
        <v>1105</v>
      </c>
      <c r="Z348" s="30">
        <v>84.618545532226563</v>
      </c>
      <c r="AA348" s="148">
        <v>0.42499999999999999</v>
      </c>
      <c r="AB348" s="30">
        <v>49.9</v>
      </c>
      <c r="AC348" s="30">
        <v>328.9</v>
      </c>
      <c r="AD348" s="30">
        <v>83.907371520996094</v>
      </c>
      <c r="AE348" s="148">
        <v>0.29299999999999998</v>
      </c>
      <c r="AF348" s="30">
        <v>49.62</v>
      </c>
      <c r="AG348" s="30">
        <v>295.89999999999998</v>
      </c>
      <c r="AH348" s="30">
        <v>86.415626525878906</v>
      </c>
      <c r="AI348" s="148">
        <v>0.46600000000000003</v>
      </c>
      <c r="AJ348" s="30">
        <v>50.511236099999998</v>
      </c>
      <c r="AK348" s="30">
        <v>340.2</v>
      </c>
      <c r="AL348" s="30">
        <v>85.125045776367188</v>
      </c>
      <c r="AM348" s="148">
        <v>0.34899999999999998</v>
      </c>
      <c r="AN348" s="30">
        <v>50.045585099999997</v>
      </c>
      <c r="AO348" s="30">
        <v>306.89999999999998</v>
      </c>
      <c r="AP348" s="148">
        <v>0.28018757700920099</v>
      </c>
      <c r="AQ348" s="30">
        <v>50.512466750000002</v>
      </c>
      <c r="AR348" s="30">
        <v>270.22274780273438</v>
      </c>
      <c r="AS348" s="30">
        <v>1765</v>
      </c>
      <c r="AT348" s="30">
        <v>1103</v>
      </c>
      <c r="AU348" s="148">
        <v>0.62394130229949951</v>
      </c>
      <c r="AV348" s="30">
        <v>85.249214172363281</v>
      </c>
      <c r="AW348" s="148">
        <v>0.175889328122139</v>
      </c>
      <c r="AX348" s="30">
        <v>50.13461839</v>
      </c>
      <c r="AY348" s="30">
        <v>227.66798400878909</v>
      </c>
      <c r="AZ348" s="30">
        <v>1103</v>
      </c>
      <c r="BA348" s="30">
        <v>82.422981262207031</v>
      </c>
      <c r="BB348" s="148">
        <v>0.312</v>
      </c>
      <c r="BC348" s="30">
        <v>48.76</v>
      </c>
      <c r="BD348" s="30">
        <v>275</v>
      </c>
      <c r="BE348" s="30">
        <v>82.135200500488281</v>
      </c>
      <c r="BF348" s="147">
        <v>0.2</v>
      </c>
      <c r="BG348" s="30">
        <v>48.57</v>
      </c>
      <c r="BH348" s="30">
        <v>235.3</v>
      </c>
      <c r="BI348" s="30">
        <v>82.578086853027344</v>
      </c>
      <c r="BJ348" s="148">
        <v>0.33600000000000002</v>
      </c>
      <c r="BK348" s="30">
        <v>48.85219558</v>
      </c>
      <c r="BL348" s="30">
        <v>280.2</v>
      </c>
      <c r="BM348" s="30">
        <v>81.69195556640625</v>
      </c>
      <c r="BN348" s="148">
        <v>0.222</v>
      </c>
      <c r="BO348" s="30">
        <v>48.354841700000001</v>
      </c>
      <c r="BP348" s="30">
        <v>236.5</v>
      </c>
      <c r="BQ348" s="148">
        <v>0.21299999999999999</v>
      </c>
      <c r="BR348" s="148">
        <v>6.7000000000000004E-2</v>
      </c>
      <c r="BS348" s="148">
        <v>0.01</v>
      </c>
      <c r="BT348" s="148">
        <v>0.59299999999999997</v>
      </c>
      <c r="BU348" s="148">
        <v>0.113</v>
      </c>
      <c r="BV348" s="148">
        <v>4.0000001899898052E-3</v>
      </c>
      <c r="BW348" s="148">
        <v>5.0000000000000001E-3</v>
      </c>
      <c r="BX348" s="148">
        <v>0.129</v>
      </c>
      <c r="BY348" s="148">
        <v>0.49099999999999999</v>
      </c>
      <c r="BZ348" s="1"/>
      <c r="CA348" s="150">
        <v>8884.6796875</v>
      </c>
      <c r="CB348" s="150">
        <v>11359.35</v>
      </c>
      <c r="CC348" s="124" t="s">
        <v>4195</v>
      </c>
      <c r="CD348" t="s">
        <v>4633</v>
      </c>
    </row>
    <row r="349" spans="1:82" x14ac:dyDescent="0.3">
      <c r="A349" s="1">
        <v>260063020</v>
      </c>
      <c r="B349" s="124" t="s">
        <v>4195</v>
      </c>
      <c r="C349" t="s">
        <v>115</v>
      </c>
      <c r="D349" t="s">
        <v>890</v>
      </c>
      <c r="E349" s="30">
        <v>80.351158142089844</v>
      </c>
      <c r="F349" s="30">
        <v>77.8919677734375</v>
      </c>
      <c r="G349" s="30">
        <v>88.3631591796875</v>
      </c>
      <c r="H349" s="30">
        <v>86.879196166992188</v>
      </c>
      <c r="I349" s="1">
        <v>1112</v>
      </c>
      <c r="J349" s="1">
        <v>6</v>
      </c>
      <c r="K349" s="1">
        <v>8</v>
      </c>
      <c r="L349" t="s">
        <v>3857</v>
      </c>
      <c r="M349" t="s">
        <v>3909</v>
      </c>
      <c r="N349" t="s">
        <v>3917</v>
      </c>
      <c r="O349" t="s">
        <v>3921</v>
      </c>
      <c r="P349" s="148">
        <v>0.44831115007400513</v>
      </c>
      <c r="Q349" s="30">
        <v>48.02403254</v>
      </c>
      <c r="R349" s="30">
        <v>329.68270874023438</v>
      </c>
      <c r="S349" s="1">
        <v>1977</v>
      </c>
      <c r="T349" s="1">
        <v>1211</v>
      </c>
      <c r="U349" s="148">
        <v>0.61254423856735229</v>
      </c>
      <c r="V349" s="148">
        <v>0.29391303658485413</v>
      </c>
      <c r="W349" s="149">
        <v>47.005810050000001</v>
      </c>
      <c r="X349" s="149">
        <v>284.69564819335938</v>
      </c>
      <c r="Y349" s="1">
        <v>1211</v>
      </c>
      <c r="Z349" s="30">
        <v>78.878799438476563</v>
      </c>
      <c r="AA349" s="148">
        <v>0.38200000000000001</v>
      </c>
      <c r="AB349" s="30">
        <v>48</v>
      </c>
      <c r="AC349" s="30">
        <v>305.8</v>
      </c>
      <c r="AD349" s="30">
        <v>78.370429992675781</v>
      </c>
      <c r="AE349" s="148">
        <v>0.28399999999999997</v>
      </c>
      <c r="AF349" s="30">
        <v>47.74</v>
      </c>
      <c r="AG349" s="30">
        <v>273.3</v>
      </c>
      <c r="AH349" s="30">
        <v>84.046127319335938</v>
      </c>
      <c r="AI349" s="148">
        <v>0.44</v>
      </c>
      <c r="AJ349" s="30">
        <v>49.726424989999998</v>
      </c>
      <c r="AK349" s="30">
        <v>331.7</v>
      </c>
      <c r="AL349" s="30">
        <v>83.244026184082031</v>
      </c>
      <c r="AM349" s="148">
        <v>0.34599999999999997</v>
      </c>
      <c r="AN349" s="30">
        <v>49.405476870000001</v>
      </c>
      <c r="AO349" s="30">
        <v>301.60000000000002</v>
      </c>
      <c r="AP349" s="148">
        <v>0.3377823531627655</v>
      </c>
      <c r="AQ349" s="30">
        <v>52.112984140000002</v>
      </c>
      <c r="AR349" s="30">
        <v>293.9425048828125</v>
      </c>
      <c r="AS349" s="30">
        <v>1977</v>
      </c>
      <c r="AT349" s="30">
        <v>1215</v>
      </c>
      <c r="AU349" s="148">
        <v>0.61254423856735229</v>
      </c>
      <c r="AV349" s="30">
        <v>86.879196166992188</v>
      </c>
      <c r="AW349" s="148">
        <v>0.1979166716337204</v>
      </c>
      <c r="AX349" s="30">
        <v>51.068787659999998</v>
      </c>
      <c r="AY349" s="30">
        <v>245.65972900390631</v>
      </c>
      <c r="AZ349" s="30">
        <v>1215</v>
      </c>
      <c r="BA349" s="30">
        <v>84.835502624511719</v>
      </c>
      <c r="BB349" s="148">
        <v>0.34599999999999997</v>
      </c>
      <c r="BC349" s="30">
        <v>49.93</v>
      </c>
      <c r="BD349" s="30">
        <v>287.2</v>
      </c>
      <c r="BE349" s="30">
        <v>83.71759033203125</v>
      </c>
      <c r="BF349" s="147">
        <v>0.22900000000000001</v>
      </c>
      <c r="BG349" s="30">
        <v>49.35</v>
      </c>
      <c r="BH349" s="30">
        <v>243.4</v>
      </c>
      <c r="BI349" s="30">
        <v>83.967269897460938</v>
      </c>
      <c r="BJ349" s="148">
        <v>0.35</v>
      </c>
      <c r="BK349" s="30">
        <v>49.528897090000001</v>
      </c>
      <c r="BL349" s="30">
        <v>285.8</v>
      </c>
      <c r="BM349" s="30">
        <v>83.016441345214844</v>
      </c>
      <c r="BN349" s="148">
        <v>0.249</v>
      </c>
      <c r="BO349" s="30">
        <v>49.01493361</v>
      </c>
      <c r="BP349" s="30">
        <v>246.2</v>
      </c>
      <c r="BQ349" s="148">
        <v>0.219</v>
      </c>
      <c r="BR349" s="148">
        <v>8.2000000000000003E-2</v>
      </c>
      <c r="BS349" s="148">
        <v>2.5000000000000001E-2</v>
      </c>
      <c r="BT349" s="148">
        <v>0.57799999999999996</v>
      </c>
      <c r="BU349" s="148">
        <v>9.4E-2</v>
      </c>
      <c r="BV349" s="148">
        <v>3.0000000260770321E-3</v>
      </c>
      <c r="BW349" s="148">
        <v>2.5000000000000001E-2</v>
      </c>
      <c r="BX349" s="148">
        <v>0.11799999999999999</v>
      </c>
      <c r="BY349" s="148">
        <v>0.45900000000000002</v>
      </c>
      <c r="BZ349" s="1"/>
      <c r="CA349" s="150">
        <v>8130</v>
      </c>
      <c r="CB349" s="150">
        <v>10236.450000000001</v>
      </c>
      <c r="CC349" s="124" t="s">
        <v>4195</v>
      </c>
      <c r="CD349" t="s">
        <v>4633</v>
      </c>
    </row>
    <row r="350" spans="1:82" x14ac:dyDescent="0.3">
      <c r="A350" s="1">
        <v>260064020</v>
      </c>
      <c r="B350" s="124" t="s">
        <v>4195</v>
      </c>
      <c r="C350" t="s">
        <v>115</v>
      </c>
      <c r="D350" t="s">
        <v>891</v>
      </c>
      <c r="E350" s="30">
        <v>86.749053955078125</v>
      </c>
      <c r="F350" s="30">
        <v>85.173805236816406</v>
      </c>
      <c r="G350" s="30">
        <v>80.489494323730469</v>
      </c>
      <c r="H350" s="30">
        <v>80.592269897460938</v>
      </c>
      <c r="I350" s="1">
        <v>435</v>
      </c>
      <c r="J350" s="1" t="s">
        <v>3981</v>
      </c>
      <c r="K350" s="1">
        <v>5</v>
      </c>
      <c r="L350" t="s">
        <v>3857</v>
      </c>
      <c r="M350" t="s">
        <v>3909</v>
      </c>
      <c r="N350" t="s">
        <v>3917</v>
      </c>
      <c r="O350" t="s">
        <v>3921</v>
      </c>
      <c r="P350" s="148">
        <v>0.59473681449890137</v>
      </c>
      <c r="Q350" s="30">
        <v>50.685317320000003</v>
      </c>
      <c r="R350" s="30">
        <v>368.94735717773438</v>
      </c>
      <c r="S350" s="1">
        <v>198</v>
      </c>
      <c r="T350" s="1">
        <v>103</v>
      </c>
      <c r="U350" s="148">
        <v>0.52020204067230225</v>
      </c>
      <c r="V350" s="148">
        <v>0.42424243688583368</v>
      </c>
      <c r="W350" s="149">
        <v>50.022986250000002</v>
      </c>
      <c r="X350" s="149">
        <v>321.21212768554688</v>
      </c>
      <c r="Y350" s="1">
        <v>103</v>
      </c>
      <c r="Z350" s="30">
        <v>84.014358520507813</v>
      </c>
      <c r="AA350" s="148">
        <v>0.55399999999999994</v>
      </c>
      <c r="AB350" s="30">
        <v>49.7</v>
      </c>
      <c r="AC350" s="30">
        <v>357.9</v>
      </c>
      <c r="AD350" s="30">
        <v>81.727935791015625</v>
      </c>
      <c r="AE350" s="148">
        <v>0.40699999999999997</v>
      </c>
      <c r="AF350" s="30">
        <v>48.88</v>
      </c>
      <c r="AG350" s="30">
        <v>317.60000000000002</v>
      </c>
      <c r="AH350" s="30">
        <v>90.752174377441406</v>
      </c>
      <c r="AI350" s="148">
        <v>0.55100000000000005</v>
      </c>
      <c r="AJ350" s="30">
        <v>51.947562249999997</v>
      </c>
      <c r="AK350" s="30">
        <v>361.2</v>
      </c>
      <c r="AL350" s="30">
        <v>88.086509704589844</v>
      </c>
      <c r="AM350" s="148">
        <v>0.43799999999999989</v>
      </c>
      <c r="AN350" s="30">
        <v>51.053365419999999</v>
      </c>
      <c r="AO350" s="30">
        <v>324</v>
      </c>
      <c r="AP350" s="148">
        <v>0.38421052694320679</v>
      </c>
      <c r="AQ350" s="30">
        <v>47.187798469999997</v>
      </c>
      <c r="AR350" s="30">
        <v>295.26315307617188</v>
      </c>
      <c r="AS350" s="30">
        <v>198</v>
      </c>
      <c r="AT350" s="30">
        <v>103</v>
      </c>
      <c r="AU350" s="148">
        <v>0.52020204067230225</v>
      </c>
      <c r="AV350" s="30">
        <v>80.592269897460938</v>
      </c>
      <c r="AW350" s="148">
        <v>0.20202019810676569</v>
      </c>
      <c r="AX350" s="30">
        <v>47.465645139999999</v>
      </c>
      <c r="AY350" s="30">
        <v>236.36363220214841</v>
      </c>
      <c r="AZ350" s="30">
        <v>103</v>
      </c>
      <c r="BA350" s="30">
        <v>80.010459899902344</v>
      </c>
      <c r="BB350" s="148">
        <v>0.42099999999999999</v>
      </c>
      <c r="BC350" s="30">
        <v>47.59</v>
      </c>
      <c r="BD350" s="30">
        <v>307.39999999999998</v>
      </c>
      <c r="BE350" s="30">
        <v>79.234153747558594</v>
      </c>
      <c r="BF350" s="147">
        <v>0.28699999999999998</v>
      </c>
      <c r="BG350" s="30">
        <v>47.14</v>
      </c>
      <c r="BH350" s="30">
        <v>264.8</v>
      </c>
      <c r="BI350" s="30">
        <v>84.284088134765625</v>
      </c>
      <c r="BJ350" s="148">
        <v>0.46899999999999997</v>
      </c>
      <c r="BK350" s="30">
        <v>49.683225350000001</v>
      </c>
      <c r="BL350" s="30">
        <v>327</v>
      </c>
      <c r="BM350" s="30">
        <v>84.353424072265625</v>
      </c>
      <c r="BN350" s="148">
        <v>0.34399999999999997</v>
      </c>
      <c r="BO350" s="30">
        <v>49.681250210000002</v>
      </c>
      <c r="BP350" s="30">
        <v>282.3</v>
      </c>
      <c r="BQ350" s="148">
        <v>0.156</v>
      </c>
      <c r="BR350" s="148">
        <v>9.4E-2</v>
      </c>
      <c r="BS350" s="148">
        <v>1.7999999999999999E-2</v>
      </c>
      <c r="BT350" s="148">
        <v>0.60499999999999998</v>
      </c>
      <c r="BU350" s="148">
        <v>0.124</v>
      </c>
      <c r="BV350" s="148">
        <v>2.000000094994903E-3</v>
      </c>
      <c r="BW350" s="148">
        <v>5.0999999999999997E-2</v>
      </c>
      <c r="BX350" s="148">
        <v>0.108</v>
      </c>
      <c r="BY350" s="148">
        <v>0.41799999999999998</v>
      </c>
      <c r="BZ350" s="1"/>
      <c r="CA350" s="150">
        <v>10053.2998046875</v>
      </c>
      <c r="CB350" s="150">
        <v>10507.22</v>
      </c>
      <c r="CC350" s="124" t="s">
        <v>4195</v>
      </c>
      <c r="CD350" t="s">
        <v>4634</v>
      </c>
    </row>
    <row r="351" spans="1:82" x14ac:dyDescent="0.3">
      <c r="A351" s="1">
        <v>260064025</v>
      </c>
      <c r="B351" s="124" t="s">
        <v>4195</v>
      </c>
      <c r="C351" t="s">
        <v>115</v>
      </c>
      <c r="D351" t="s">
        <v>892</v>
      </c>
      <c r="E351" s="30">
        <v>91.178924560546875</v>
      </c>
      <c r="F351" s="30">
        <v>92.626701354980469</v>
      </c>
      <c r="G351" s="30">
        <v>90.592376708984375</v>
      </c>
      <c r="H351" s="30">
        <v>92.365058898925781</v>
      </c>
      <c r="I351" s="1">
        <v>249</v>
      </c>
      <c r="J351" s="1" t="s">
        <v>3981</v>
      </c>
      <c r="K351" s="1">
        <v>5</v>
      </c>
      <c r="L351" t="s">
        <v>3857</v>
      </c>
      <c r="M351" t="s">
        <v>3909</v>
      </c>
      <c r="N351" t="s">
        <v>3917</v>
      </c>
      <c r="O351" t="s">
        <v>3921</v>
      </c>
      <c r="P351" s="148">
        <v>0.45112782716751099</v>
      </c>
      <c r="Q351" s="30">
        <v>52.52798258</v>
      </c>
      <c r="R351" s="30">
        <v>324.81204223632813</v>
      </c>
      <c r="S351" s="1">
        <v>113</v>
      </c>
      <c r="T351" s="1">
        <v>113</v>
      </c>
      <c r="U351" s="148">
        <v>1</v>
      </c>
      <c r="V351" s="148">
        <v>0.45112782716751099</v>
      </c>
      <c r="W351" s="149">
        <v>53.111034920000002</v>
      </c>
      <c r="X351" s="149">
        <v>324.81204223632813</v>
      </c>
      <c r="Y351" s="1">
        <v>113</v>
      </c>
      <c r="Z351" s="30">
        <v>91.868743896484375</v>
      </c>
      <c r="AA351" s="148">
        <v>0.48099999999999998</v>
      </c>
      <c r="AB351" s="30">
        <v>52.3</v>
      </c>
      <c r="AC351" s="30">
        <v>333.3</v>
      </c>
      <c r="AD351" s="30">
        <v>93.597030639648438</v>
      </c>
      <c r="AE351" s="148">
        <v>0.48099999999999998</v>
      </c>
      <c r="AF351" s="30">
        <v>52.91</v>
      </c>
      <c r="AG351" s="30">
        <v>333.3</v>
      </c>
      <c r="AH351" s="30">
        <v>88.701499938964844</v>
      </c>
      <c r="AI351" s="148">
        <v>0.41399999999999998</v>
      </c>
      <c r="AJ351" s="30">
        <v>51.268350560000002</v>
      </c>
      <c r="AK351" s="30">
        <v>332.8</v>
      </c>
      <c r="AL351" s="30">
        <v>90.429931640625</v>
      </c>
      <c r="AM351" s="148">
        <v>0.41399999999999998</v>
      </c>
      <c r="AN351" s="30">
        <v>51.850828810000003</v>
      </c>
      <c r="AO351" s="30">
        <v>332.8</v>
      </c>
      <c r="AP351" s="148">
        <v>0.308270663022995</v>
      </c>
      <c r="AQ351" s="30">
        <v>53.50742125</v>
      </c>
      <c r="AR351" s="30">
        <v>280.45114135742188</v>
      </c>
      <c r="AS351" s="30">
        <v>114</v>
      </c>
      <c r="AT351" s="30">
        <v>114</v>
      </c>
      <c r="AU351" s="148">
        <v>1</v>
      </c>
      <c r="AV351" s="30">
        <v>92.365058898925781</v>
      </c>
      <c r="AW351" s="148">
        <v>0.308270663022995</v>
      </c>
      <c r="AX351" s="30">
        <v>54.212827670000003</v>
      </c>
      <c r="AY351" s="30">
        <v>280.45114135742188</v>
      </c>
      <c r="AZ351" s="30">
        <v>114</v>
      </c>
      <c r="BA351" s="30">
        <v>91.536949157714844</v>
      </c>
      <c r="BB351" s="148">
        <v>0.30599999999999999</v>
      </c>
      <c r="BC351" s="30">
        <v>53.18</v>
      </c>
      <c r="BD351" s="30">
        <v>283.3</v>
      </c>
      <c r="BE351" s="30">
        <v>92.745323181152344</v>
      </c>
      <c r="BF351" s="147">
        <v>0.30599999999999999</v>
      </c>
      <c r="BG351" s="30">
        <v>53.8</v>
      </c>
      <c r="BH351" s="30">
        <v>283.3</v>
      </c>
      <c r="BI351" s="30">
        <v>92.314804077148438</v>
      </c>
      <c r="BJ351" s="148">
        <v>0.33600000000000002</v>
      </c>
      <c r="BK351" s="30">
        <v>53.595170039999999</v>
      </c>
      <c r="BL351" s="30">
        <v>283.60000000000002</v>
      </c>
      <c r="BM351" s="30">
        <v>93.49700927734375</v>
      </c>
      <c r="BN351" s="148">
        <v>0.33600000000000002</v>
      </c>
      <c r="BO351" s="30">
        <v>54.238170930000003</v>
      </c>
      <c r="BP351" s="30">
        <v>283.60000000000002</v>
      </c>
      <c r="BQ351" s="148">
        <v>7.5999999999999998E-2</v>
      </c>
      <c r="BR351" s="148">
        <v>3.5999999999999997E-2</v>
      </c>
      <c r="BS351" s="148"/>
      <c r="BT351" s="148">
        <v>0.80300000000000005</v>
      </c>
      <c r="BU351" s="148">
        <v>8.4000000000000005E-2</v>
      </c>
      <c r="BV351" s="148">
        <v>0</v>
      </c>
      <c r="BW351" s="148"/>
      <c r="BX351" s="148">
        <v>0.13700000000000001</v>
      </c>
      <c r="BY351" s="148">
        <v>0.57530000000000003</v>
      </c>
      <c r="BZ351" s="1">
        <v>0</v>
      </c>
      <c r="CA351" s="150">
        <v>12380.580078125</v>
      </c>
      <c r="CB351" s="150">
        <v>12743.76</v>
      </c>
      <c r="CC351" s="124" t="s">
        <v>4195</v>
      </c>
      <c r="CD351" t="s">
        <v>4634</v>
      </c>
    </row>
    <row r="352" spans="1:82" x14ac:dyDescent="0.3">
      <c r="A352" s="1">
        <v>260064030</v>
      </c>
      <c r="B352" s="124" t="s">
        <v>4195</v>
      </c>
      <c r="C352" t="s">
        <v>115</v>
      </c>
      <c r="D352" t="s">
        <v>893</v>
      </c>
      <c r="E352" s="30">
        <v>73.445449829101563</v>
      </c>
      <c r="F352" s="30">
        <v>74.98297119140625</v>
      </c>
      <c r="G352" s="30">
        <v>79.363922119140625</v>
      </c>
      <c r="H352" s="30">
        <v>78.089942932128906</v>
      </c>
      <c r="I352" s="1">
        <v>349</v>
      </c>
      <c r="J352" s="1" t="s">
        <v>3981</v>
      </c>
      <c r="K352" s="1">
        <v>5</v>
      </c>
      <c r="L352" t="s">
        <v>3857</v>
      </c>
      <c r="M352" t="s">
        <v>3909</v>
      </c>
      <c r="N352" t="s">
        <v>3917</v>
      </c>
      <c r="O352" t="s">
        <v>3921</v>
      </c>
      <c r="P352" s="148">
        <v>0.47058823704719538</v>
      </c>
      <c r="Q352" s="30">
        <v>45.151510709999997</v>
      </c>
      <c r="R352" s="30">
        <v>329.41177368164063</v>
      </c>
      <c r="S352" s="1">
        <v>185</v>
      </c>
      <c r="T352" s="1">
        <v>91</v>
      </c>
      <c r="U352" s="148">
        <v>0.49189189076423651</v>
      </c>
      <c r="V352" s="148">
        <v>0.34444445371627808</v>
      </c>
      <c r="W352" s="149">
        <v>45.800490050000001</v>
      </c>
      <c r="X352" s="149">
        <v>288.88888549804688</v>
      </c>
      <c r="Y352" s="1">
        <v>91</v>
      </c>
      <c r="Z352" s="30">
        <v>76.76416015625</v>
      </c>
      <c r="AA352" s="148">
        <v>0.49199999999999999</v>
      </c>
      <c r="AB352" s="30">
        <v>47.3</v>
      </c>
      <c r="AC352" s="30">
        <v>338.7</v>
      </c>
      <c r="AD352" s="30">
        <v>76.102638244628906</v>
      </c>
      <c r="AE352" s="148">
        <v>0.39200000000000002</v>
      </c>
      <c r="AF352" s="30">
        <v>46.97</v>
      </c>
      <c r="AG352" s="30">
        <v>304.10000000000002</v>
      </c>
      <c r="AH352" s="30">
        <v>85.235282897949219</v>
      </c>
      <c r="AI352" s="148">
        <v>0.53400000000000003</v>
      </c>
      <c r="AJ352" s="30">
        <v>50.120290580000002</v>
      </c>
      <c r="AK352" s="30">
        <v>358.2</v>
      </c>
      <c r="AL352" s="30">
        <v>83.151405334472656</v>
      </c>
      <c r="AM352" s="148">
        <v>0.36</v>
      </c>
      <c r="AN352" s="30">
        <v>49.373955979999998</v>
      </c>
      <c r="AO352" s="30">
        <v>312.8</v>
      </c>
      <c r="AP352" s="148">
        <v>0.30588236451148992</v>
      </c>
      <c r="AQ352" s="30">
        <v>46.483724080000002</v>
      </c>
      <c r="AR352" s="30">
        <v>270.58822631835938</v>
      </c>
      <c r="AS352" s="30">
        <v>185</v>
      </c>
      <c r="AT352" s="30">
        <v>91</v>
      </c>
      <c r="AU352" s="148">
        <v>0.49189189076423651</v>
      </c>
      <c r="AV352" s="30">
        <v>78.089942932128906</v>
      </c>
      <c r="AW352" s="148">
        <v>0.2222222238779068</v>
      </c>
      <c r="AX352" s="30">
        <v>46.031519680000002</v>
      </c>
      <c r="AY352" s="30">
        <v>238.8888854980469</v>
      </c>
      <c r="AZ352" s="30">
        <v>91</v>
      </c>
      <c r="BA352" s="30">
        <v>78.092819213867188</v>
      </c>
      <c r="BB352" s="148">
        <v>0.42699999999999999</v>
      </c>
      <c r="BC352" s="30">
        <v>46.66</v>
      </c>
      <c r="BD352" s="30">
        <v>306.3</v>
      </c>
      <c r="BE352" s="30">
        <v>77.408317565917969</v>
      </c>
      <c r="BF352" s="147">
        <v>0.316</v>
      </c>
      <c r="BG352" s="30">
        <v>46.24</v>
      </c>
      <c r="BH352" s="30">
        <v>267.3</v>
      </c>
      <c r="BI352" s="30">
        <v>84.487419128417969</v>
      </c>
      <c r="BJ352" s="148">
        <v>0.54799999999999993</v>
      </c>
      <c r="BK352" s="30">
        <v>49.782275650000003</v>
      </c>
      <c r="BL352" s="30">
        <v>332.4</v>
      </c>
      <c r="BM352" s="30">
        <v>84.3402099609375</v>
      </c>
      <c r="BN352" s="148">
        <v>0.318</v>
      </c>
      <c r="BO352" s="30">
        <v>49.674662560000002</v>
      </c>
      <c r="BP352" s="30">
        <v>270.60000000000002</v>
      </c>
      <c r="BQ352" s="148">
        <v>0.13200000000000001</v>
      </c>
      <c r="BR352" s="148">
        <v>7.6999999999999999E-2</v>
      </c>
      <c r="BS352" s="148">
        <v>2.3E-2</v>
      </c>
      <c r="BT352" s="148">
        <v>0.64200000000000002</v>
      </c>
      <c r="BU352" s="148">
        <v>0.123</v>
      </c>
      <c r="BV352" s="148">
        <v>3.0000000260770321E-3</v>
      </c>
      <c r="BW352" s="148">
        <v>4.2999999999999997E-2</v>
      </c>
      <c r="BX352" s="148">
        <v>0.109</v>
      </c>
      <c r="BY352" s="148">
        <v>0.41899999999999998</v>
      </c>
      <c r="BZ352" s="1"/>
      <c r="CA352" s="150">
        <v>11878.240234375</v>
      </c>
      <c r="CB352" s="150">
        <v>12234.34</v>
      </c>
      <c r="CC352" s="124" t="s">
        <v>4195</v>
      </c>
      <c r="CD352" t="s">
        <v>4634</v>
      </c>
    </row>
    <row r="353" spans="1:82" x14ac:dyDescent="0.3">
      <c r="A353" s="1">
        <v>260064040</v>
      </c>
      <c r="B353" s="124" t="s">
        <v>4195</v>
      </c>
      <c r="C353" t="s">
        <v>115</v>
      </c>
      <c r="D353" t="s">
        <v>816</v>
      </c>
      <c r="E353" s="30">
        <v>86.671798706054688</v>
      </c>
      <c r="F353" s="30">
        <v>88.207939147949219</v>
      </c>
      <c r="G353" s="30">
        <v>89.554489135742188</v>
      </c>
      <c r="H353" s="30">
        <v>87.870292663574219</v>
      </c>
      <c r="I353" s="1">
        <v>282</v>
      </c>
      <c r="J353" s="1" t="s">
        <v>3981</v>
      </c>
      <c r="K353" s="1">
        <v>5</v>
      </c>
      <c r="L353" t="s">
        <v>3857</v>
      </c>
      <c r="M353" t="s">
        <v>3909</v>
      </c>
      <c r="N353" t="s">
        <v>3917</v>
      </c>
      <c r="O353" t="s">
        <v>3921</v>
      </c>
      <c r="P353" s="148">
        <v>0.37037035822868353</v>
      </c>
      <c r="Q353" s="30">
        <v>50.653182110000003</v>
      </c>
      <c r="R353" s="30">
        <v>316.66665649414063</v>
      </c>
      <c r="S353" s="1">
        <v>136</v>
      </c>
      <c r="T353" s="1">
        <v>136</v>
      </c>
      <c r="U353" s="148">
        <v>1</v>
      </c>
      <c r="V353" s="148">
        <v>0.37037035822868353</v>
      </c>
      <c r="W353" s="149">
        <v>51.280156040000001</v>
      </c>
      <c r="X353" s="149">
        <v>316.66665649414063</v>
      </c>
      <c r="Y353" s="1">
        <v>136</v>
      </c>
      <c r="Z353" s="30">
        <v>86.733184814453125</v>
      </c>
      <c r="AA353" s="148">
        <v>0.22500000000000001</v>
      </c>
      <c r="AB353" s="30">
        <v>50.6</v>
      </c>
      <c r="AC353" s="30">
        <v>267.39999999999998</v>
      </c>
      <c r="AD353" s="30">
        <v>88.560760498046875</v>
      </c>
      <c r="AE353" s="148">
        <v>0.22500000000000001</v>
      </c>
      <c r="AF353" s="30">
        <v>51.2</v>
      </c>
      <c r="AG353" s="30">
        <v>267.39999999999998</v>
      </c>
      <c r="AH353" s="30">
        <v>88.069648742675781</v>
      </c>
      <c r="AI353" s="148">
        <v>0.24299999999999999</v>
      </c>
      <c r="AJ353" s="30">
        <v>51.059071860000003</v>
      </c>
      <c r="AK353" s="30">
        <v>259.3</v>
      </c>
      <c r="AL353" s="30">
        <v>89.768264770507813</v>
      </c>
      <c r="AM353" s="148">
        <v>0.24299999999999999</v>
      </c>
      <c r="AN353" s="30">
        <v>51.625663119999999</v>
      </c>
      <c r="AO353" s="30">
        <v>259.3</v>
      </c>
      <c r="AP353" s="148">
        <v>0.26851850748062128</v>
      </c>
      <c r="AQ353" s="30">
        <v>52.85819248</v>
      </c>
      <c r="AR353" s="30">
        <v>248.14814758300781</v>
      </c>
      <c r="AS353" s="30">
        <v>136</v>
      </c>
      <c r="AT353" s="30">
        <v>136</v>
      </c>
      <c r="AU353" s="148">
        <v>1</v>
      </c>
      <c r="AV353" s="30">
        <v>87.870292663574219</v>
      </c>
      <c r="AW353" s="148">
        <v>0.26851850748062128</v>
      </c>
      <c r="AX353" s="30">
        <v>51.63680351</v>
      </c>
      <c r="AY353" s="30">
        <v>248.14814758300781</v>
      </c>
      <c r="AZ353" s="30">
        <v>136</v>
      </c>
      <c r="BA353" s="30">
        <v>85.82525634765625</v>
      </c>
      <c r="BB353" s="148">
        <v>0.159</v>
      </c>
      <c r="BC353" s="30">
        <v>50.41</v>
      </c>
      <c r="BD353" s="30">
        <v>204.3</v>
      </c>
      <c r="BE353" s="30">
        <v>87.10552978515625</v>
      </c>
      <c r="BF353" s="147">
        <v>0.159</v>
      </c>
      <c r="BG353" s="30">
        <v>51.02</v>
      </c>
      <c r="BH353" s="30">
        <v>204.3</v>
      </c>
      <c r="BI353" s="30">
        <v>89.316070556640625</v>
      </c>
      <c r="BJ353" s="148">
        <v>0.15</v>
      </c>
      <c r="BK353" s="30">
        <v>52.134417640000002</v>
      </c>
      <c r="BL353" s="30">
        <v>212.1</v>
      </c>
      <c r="BM353" s="30">
        <v>90.540672302246094</v>
      </c>
      <c r="BN353" s="148">
        <v>0.15</v>
      </c>
      <c r="BO353" s="30">
        <v>52.764812339999999</v>
      </c>
      <c r="BP353" s="30">
        <v>212.1</v>
      </c>
      <c r="BQ353" s="148">
        <v>0.40400000000000003</v>
      </c>
      <c r="BR353" s="148">
        <v>0.05</v>
      </c>
      <c r="BS353" s="148"/>
      <c r="BT353" s="148">
        <v>0.39700000000000002</v>
      </c>
      <c r="BU353" s="148">
        <v>0.14899999999999999</v>
      </c>
      <c r="BV353" s="148">
        <v>0</v>
      </c>
      <c r="BW353" s="148">
        <v>1.7999999999999999E-2</v>
      </c>
      <c r="BX353" s="148">
        <v>0.13100000000000001</v>
      </c>
      <c r="BY353" s="148">
        <v>0.68959999999999999</v>
      </c>
      <c r="BZ353" s="1">
        <v>0</v>
      </c>
      <c r="CA353" s="150">
        <v>11557.7998046875</v>
      </c>
      <c r="CB353" s="150">
        <v>12132.47</v>
      </c>
      <c r="CC353" s="124" t="s">
        <v>4195</v>
      </c>
      <c r="CD353" t="s">
        <v>4634</v>
      </c>
    </row>
    <row r="354" spans="1:82" x14ac:dyDescent="0.3">
      <c r="A354" s="1">
        <v>260064050</v>
      </c>
      <c r="B354" s="124" t="s">
        <v>4195</v>
      </c>
      <c r="C354" t="s">
        <v>115</v>
      </c>
      <c r="D354" t="s">
        <v>894</v>
      </c>
      <c r="E354" s="30">
        <v>85.146133422851563</v>
      </c>
      <c r="F354" s="30">
        <v>83.910995483398438</v>
      </c>
      <c r="G354" s="30">
        <v>82.208580017089844</v>
      </c>
      <c r="H354" s="30">
        <v>80.636962890625</v>
      </c>
      <c r="I354" s="1">
        <v>448</v>
      </c>
      <c r="J354" s="1" t="s">
        <v>3981</v>
      </c>
      <c r="K354" s="1">
        <v>5</v>
      </c>
      <c r="L354" t="s">
        <v>3857</v>
      </c>
      <c r="M354" t="s">
        <v>3909</v>
      </c>
      <c r="N354" t="s">
        <v>3917</v>
      </c>
      <c r="O354" t="s">
        <v>3921</v>
      </c>
      <c r="P354" s="148">
        <v>0.5362318754196167</v>
      </c>
      <c r="Q354" s="30">
        <v>50.018562979999999</v>
      </c>
      <c r="R354" s="30">
        <v>352.65701293945313</v>
      </c>
      <c r="S354" s="1">
        <v>226</v>
      </c>
      <c r="T354" s="1">
        <v>145</v>
      </c>
      <c r="U354" s="148">
        <v>0.64159291982650757</v>
      </c>
      <c r="V354" s="148">
        <v>0.3828125</v>
      </c>
      <c r="W354" s="149">
        <v>49.499748400000001</v>
      </c>
      <c r="X354" s="149">
        <v>316.40625</v>
      </c>
      <c r="Y354" s="1">
        <v>145</v>
      </c>
      <c r="Z354" s="30">
        <v>87.941551208496094</v>
      </c>
      <c r="AA354" s="148">
        <v>0.56399999999999995</v>
      </c>
      <c r="AB354" s="30">
        <v>51</v>
      </c>
      <c r="AC354" s="30">
        <v>356.4</v>
      </c>
      <c r="AD354" s="30">
        <v>85.5272216796875</v>
      </c>
      <c r="AE354" s="148">
        <v>0.42899999999999999</v>
      </c>
      <c r="AF354" s="30">
        <v>50.17</v>
      </c>
      <c r="AG354" s="30">
        <v>317</v>
      </c>
      <c r="AH354" s="30">
        <v>91.074790954589844</v>
      </c>
      <c r="AI354" s="148">
        <v>0.60099999999999998</v>
      </c>
      <c r="AJ354" s="30">
        <v>52.054416199999999</v>
      </c>
      <c r="AK354" s="30">
        <v>367.1</v>
      </c>
      <c r="AL354" s="30">
        <v>88.831825256347656</v>
      </c>
      <c r="AM354" s="148">
        <v>0.48499999999999999</v>
      </c>
      <c r="AN354" s="30">
        <v>51.306995299999997</v>
      </c>
      <c r="AO354" s="30">
        <v>335.6</v>
      </c>
      <c r="AP354" s="148">
        <v>0.43961352109909058</v>
      </c>
      <c r="AQ354" s="30">
        <v>48.263130859999997</v>
      </c>
      <c r="AR354" s="30">
        <v>313.04348754882813</v>
      </c>
      <c r="AS354" s="30">
        <v>226</v>
      </c>
      <c r="AT354" s="30">
        <v>145</v>
      </c>
      <c r="AU354" s="148">
        <v>0.64159291982650757</v>
      </c>
      <c r="AV354" s="30">
        <v>80.636962890625</v>
      </c>
      <c r="AW354" s="148">
        <v>0.296875</v>
      </c>
      <c r="AX354" s="30">
        <v>47.491259300000003</v>
      </c>
      <c r="AY354" s="30">
        <v>269.53125</v>
      </c>
      <c r="AZ354" s="30">
        <v>145</v>
      </c>
      <c r="BA354" s="30">
        <v>85.165420532226563</v>
      </c>
      <c r="BB354" s="148">
        <v>0.45800000000000002</v>
      </c>
      <c r="BC354" s="30">
        <v>50.09</v>
      </c>
      <c r="BD354" s="30">
        <v>317.8</v>
      </c>
      <c r="BE354" s="30">
        <v>83.839309692382813</v>
      </c>
      <c r="BF354" s="147">
        <v>0.33300000000000002</v>
      </c>
      <c r="BG354" s="30">
        <v>49.41</v>
      </c>
      <c r="BH354" s="30">
        <v>277.60000000000002</v>
      </c>
      <c r="BI354" s="30">
        <v>88.908966064453125</v>
      </c>
      <c r="BJ354" s="148">
        <v>0.505</v>
      </c>
      <c r="BK354" s="30">
        <v>51.93610718</v>
      </c>
      <c r="BL354" s="30">
        <v>335</v>
      </c>
      <c r="BM354" s="30">
        <v>87.866798400878906</v>
      </c>
      <c r="BN354" s="148">
        <v>0.36799999999999999</v>
      </c>
      <c r="BO354" s="30">
        <v>51.432222979999999</v>
      </c>
      <c r="BP354" s="30">
        <v>297</v>
      </c>
      <c r="BQ354" s="148">
        <v>0.17</v>
      </c>
      <c r="BR354" s="148">
        <v>9.6000000000000002E-2</v>
      </c>
      <c r="BS354" s="148">
        <v>2.7E-2</v>
      </c>
      <c r="BT354" s="148">
        <v>0.60499999999999998</v>
      </c>
      <c r="BU354" s="148">
        <v>0.10299999999999999</v>
      </c>
      <c r="BV354" s="148">
        <v>0</v>
      </c>
      <c r="BW354" s="148">
        <v>4.7E-2</v>
      </c>
      <c r="BX354" s="148">
        <v>0.16300000000000001</v>
      </c>
      <c r="BY354" s="148">
        <v>0.47499999999999998</v>
      </c>
      <c r="BZ354" s="1"/>
      <c r="CA354" s="150">
        <v>11485.8203125</v>
      </c>
      <c r="CB354" s="150">
        <v>12643.51</v>
      </c>
      <c r="CC354" s="124" t="s">
        <v>4195</v>
      </c>
      <c r="CD354" t="s">
        <v>4634</v>
      </c>
    </row>
    <row r="355" spans="1:82" x14ac:dyDescent="0.3">
      <c r="A355" s="1">
        <v>260064060</v>
      </c>
      <c r="B355" s="124" t="s">
        <v>4195</v>
      </c>
      <c r="C355" t="s">
        <v>115</v>
      </c>
      <c r="D355" t="s">
        <v>895</v>
      </c>
      <c r="E355" s="30">
        <v>85.115013122558594</v>
      </c>
      <c r="F355" s="30">
        <v>83.025566101074219</v>
      </c>
      <c r="G355" s="30">
        <v>83.708763122558594</v>
      </c>
      <c r="H355" s="30">
        <v>80.903022766113281</v>
      </c>
      <c r="I355" s="1">
        <v>324</v>
      </c>
      <c r="J355" s="1" t="s">
        <v>3981</v>
      </c>
      <c r="K355" s="1">
        <v>5</v>
      </c>
      <c r="L355" t="s">
        <v>3857</v>
      </c>
      <c r="M355" t="s">
        <v>3909</v>
      </c>
      <c r="N355" t="s">
        <v>3917</v>
      </c>
      <c r="O355" t="s">
        <v>3921</v>
      </c>
      <c r="P355" s="148">
        <v>0.38961037993431091</v>
      </c>
      <c r="Q355" s="30">
        <v>50.0056169</v>
      </c>
      <c r="R355" s="30">
        <v>314.93505859375</v>
      </c>
      <c r="S355" s="1">
        <v>155</v>
      </c>
      <c r="T355" s="1">
        <v>118</v>
      </c>
      <c r="U355" s="148">
        <v>0.76129031181335449</v>
      </c>
      <c r="V355" s="148">
        <v>0.2772277295589447</v>
      </c>
      <c r="W355" s="149">
        <v>49.132878320000003</v>
      </c>
      <c r="X355" s="149">
        <v>276.23760986328131</v>
      </c>
      <c r="Y355" s="1">
        <v>118</v>
      </c>
      <c r="Z355" s="30">
        <v>81.2955322265625</v>
      </c>
      <c r="AA355" s="148">
        <v>0.23899999999999999</v>
      </c>
      <c r="AB355" s="30">
        <v>48.8</v>
      </c>
      <c r="AC355" s="30">
        <v>266.7</v>
      </c>
      <c r="AD355" s="30">
        <v>79.253982543945313</v>
      </c>
      <c r="AE355" s="148">
        <v>0.183</v>
      </c>
      <c r="AF355" s="30">
        <v>48.04</v>
      </c>
      <c r="AG355" s="30">
        <v>242.9</v>
      </c>
      <c r="AH355" s="30">
        <v>85.575698852539063</v>
      </c>
      <c r="AI355" s="148">
        <v>0.46</v>
      </c>
      <c r="AJ355" s="30">
        <v>50.233040529999997</v>
      </c>
      <c r="AK355" s="30">
        <v>317.7</v>
      </c>
      <c r="AL355" s="30">
        <v>84.390205383300781</v>
      </c>
      <c r="AM355" s="148">
        <v>0.35</v>
      </c>
      <c r="AN355" s="30">
        <v>49.795517859999997</v>
      </c>
      <c r="AO355" s="30">
        <v>281.8</v>
      </c>
      <c r="AP355" s="148">
        <v>0.28571429848670959</v>
      </c>
      <c r="AQ355" s="30">
        <v>49.201534899999999</v>
      </c>
      <c r="AR355" s="30">
        <v>250.64935302734381</v>
      </c>
      <c r="AS355" s="30">
        <v>155</v>
      </c>
      <c r="AT355" s="30">
        <v>118</v>
      </c>
      <c r="AU355" s="148">
        <v>0.76129031181335449</v>
      </c>
      <c r="AV355" s="30">
        <v>80.903022766113281</v>
      </c>
      <c r="AW355" s="148">
        <v>0.17821782827377319</v>
      </c>
      <c r="AX355" s="30">
        <v>47.643739740000001</v>
      </c>
      <c r="AY355" s="30"/>
      <c r="AZ355" s="30">
        <v>118</v>
      </c>
      <c r="BA355" s="30">
        <v>79.659927368164063</v>
      </c>
      <c r="BB355" s="148">
        <v>0.14499999999999999</v>
      </c>
      <c r="BC355" s="30">
        <v>47.42</v>
      </c>
      <c r="BD355" s="30">
        <v>195</v>
      </c>
      <c r="BE355" s="30">
        <v>80.126785278320313</v>
      </c>
      <c r="BF355" s="147">
        <v>9.5000000000000001E-2</v>
      </c>
      <c r="BG355" s="30">
        <v>47.58</v>
      </c>
      <c r="BH355" s="30">
        <v>174.6</v>
      </c>
      <c r="BI355" s="30">
        <v>80.638679504394531</v>
      </c>
      <c r="BJ355" s="148">
        <v>0.313</v>
      </c>
      <c r="BK355" s="30">
        <v>47.907468809999997</v>
      </c>
      <c r="BL355" s="30">
        <v>269.2</v>
      </c>
      <c r="BM355" s="30">
        <v>81.65875244140625</v>
      </c>
      <c r="BN355" s="148">
        <v>0.24099999999999999</v>
      </c>
      <c r="BO355" s="30">
        <v>48.338294230000002</v>
      </c>
      <c r="BP355" s="30">
        <v>234.3</v>
      </c>
      <c r="BQ355" s="148">
        <v>0.28699999999999998</v>
      </c>
      <c r="BR355" s="148">
        <v>4.9000000000000002E-2</v>
      </c>
      <c r="BS355" s="148"/>
      <c r="BT355" s="148">
        <v>0.56200000000000006</v>
      </c>
      <c r="BU355" s="148">
        <v>9.2999999999999999E-2</v>
      </c>
      <c r="BV355" s="148">
        <v>8.999999612569809E-3</v>
      </c>
      <c r="BW355" s="148"/>
      <c r="BX355" s="148">
        <v>0.182</v>
      </c>
      <c r="BY355" s="148">
        <v>0.55700000000000005</v>
      </c>
      <c r="BZ355" s="1"/>
      <c r="CA355" s="150">
        <v>12530.5</v>
      </c>
      <c r="CB355" s="150">
        <v>13446.63</v>
      </c>
      <c r="CC355" s="124" t="s">
        <v>4195</v>
      </c>
      <c r="CD355" t="s">
        <v>4634</v>
      </c>
    </row>
    <row r="356" spans="1:82" x14ac:dyDescent="0.3">
      <c r="A356" s="1">
        <v>260064070</v>
      </c>
      <c r="B356" s="124" t="s">
        <v>4195</v>
      </c>
      <c r="C356" t="s">
        <v>115</v>
      </c>
      <c r="D356" t="s">
        <v>611</v>
      </c>
      <c r="E356" s="30">
        <v>86.449043273925781</v>
      </c>
      <c r="F356" s="30">
        <v>85.502456665039063</v>
      </c>
      <c r="G356" s="30">
        <v>89.549530029296875</v>
      </c>
      <c r="H356" s="30">
        <v>87.828147888183594</v>
      </c>
      <c r="I356" s="1">
        <v>402</v>
      </c>
      <c r="J356" s="1" t="s">
        <v>3981</v>
      </c>
      <c r="K356" s="1">
        <v>5</v>
      </c>
      <c r="L356" t="s">
        <v>3857</v>
      </c>
      <c r="M356" t="s">
        <v>3909</v>
      </c>
      <c r="N356" t="s">
        <v>3917</v>
      </c>
      <c r="O356" t="s">
        <v>3921</v>
      </c>
      <c r="P356" s="148">
        <v>0.59217876195907593</v>
      </c>
      <c r="Q356" s="30">
        <v>50.560525320000004</v>
      </c>
      <c r="R356" s="30">
        <v>375.41900634765631</v>
      </c>
      <c r="S356" s="1">
        <v>179</v>
      </c>
      <c r="T356" s="1">
        <v>82</v>
      </c>
      <c r="U356" s="148">
        <v>0.45810055732727051</v>
      </c>
      <c r="V356" s="148">
        <v>0.38666665554046631</v>
      </c>
      <c r="W356" s="149">
        <v>50.159160620000002</v>
      </c>
      <c r="X356" s="149">
        <v>322.66665649414063</v>
      </c>
      <c r="Y356" s="1">
        <v>82</v>
      </c>
      <c r="Z356" s="30">
        <v>85.826911926269531</v>
      </c>
      <c r="AA356" s="148">
        <v>0.52900000000000003</v>
      </c>
      <c r="AB356" s="30">
        <v>50.3</v>
      </c>
      <c r="AC356" s="30">
        <v>359.7</v>
      </c>
      <c r="AD356" s="30">
        <v>83.93682861328125</v>
      </c>
      <c r="AE356" s="148">
        <v>0.45500000000000002</v>
      </c>
      <c r="AF356" s="30">
        <v>49.63</v>
      </c>
      <c r="AG356" s="30">
        <v>342</v>
      </c>
      <c r="AH356" s="30">
        <v>87.982528686523438</v>
      </c>
      <c r="AI356" s="148">
        <v>0.58799999999999997</v>
      </c>
      <c r="AJ356" s="30">
        <v>51.030215910000003</v>
      </c>
      <c r="AK356" s="30">
        <v>373.5</v>
      </c>
      <c r="AL356" s="30">
        <v>85.068267822265625</v>
      </c>
      <c r="AM356" s="148">
        <v>0.45400000000000001</v>
      </c>
      <c r="AN356" s="30">
        <v>50.026262340000002</v>
      </c>
      <c r="AO356" s="30">
        <v>341.2</v>
      </c>
      <c r="AP356" s="148">
        <v>0.50279331207275391</v>
      </c>
      <c r="AQ356" s="30">
        <v>52.855092239999998</v>
      </c>
      <c r="AR356" s="30">
        <v>331.284912109375</v>
      </c>
      <c r="AS356" s="30">
        <v>179</v>
      </c>
      <c r="AT356" s="30">
        <v>82</v>
      </c>
      <c r="AU356" s="148">
        <v>0.45810055732727051</v>
      </c>
      <c r="AV356" s="30">
        <v>87.828147888183594</v>
      </c>
      <c r="AW356" s="148">
        <v>0.36000001430511469</v>
      </c>
      <c r="AX356" s="30">
        <v>51.612648</v>
      </c>
      <c r="AY356" s="30">
        <v>278.66665649414063</v>
      </c>
      <c r="AZ356" s="30">
        <v>82</v>
      </c>
      <c r="BA356" s="30">
        <v>85.330375671386719</v>
      </c>
      <c r="BB356" s="148">
        <v>0.39800000000000002</v>
      </c>
      <c r="BC356" s="30">
        <v>50.17</v>
      </c>
      <c r="BD356" s="30">
        <v>309.39999999999998</v>
      </c>
      <c r="BE356" s="30">
        <v>85.178260803222656</v>
      </c>
      <c r="BF356" s="147">
        <v>0.318</v>
      </c>
      <c r="BG356" s="30">
        <v>50.07</v>
      </c>
      <c r="BH356" s="30">
        <v>271.60000000000002</v>
      </c>
      <c r="BI356" s="30">
        <v>83.751800537109375</v>
      </c>
      <c r="BJ356" s="148">
        <v>0.47399999999999998</v>
      </c>
      <c r="BK356" s="30">
        <v>49.42393904</v>
      </c>
      <c r="BL356" s="30">
        <v>330.8</v>
      </c>
      <c r="BM356" s="30">
        <v>83.317405700683594</v>
      </c>
      <c r="BN356" s="148">
        <v>0.34</v>
      </c>
      <c r="BO356" s="30">
        <v>49.164923000000002</v>
      </c>
      <c r="BP356" s="30">
        <v>284.5</v>
      </c>
      <c r="BQ356" s="148">
        <v>0.05</v>
      </c>
      <c r="BR356" s="148">
        <v>0.03</v>
      </c>
      <c r="BS356" s="148"/>
      <c r="BT356" s="148">
        <v>0.84799999999999998</v>
      </c>
      <c r="BU356" s="148">
        <v>6.7000000000000004E-2</v>
      </c>
      <c r="BV356" s="148">
        <v>4.999999888241291E-3</v>
      </c>
      <c r="BW356" s="148"/>
      <c r="BX356" s="148">
        <v>0.122</v>
      </c>
      <c r="BY356" s="148">
        <v>0.34399999999999997</v>
      </c>
      <c r="BZ356" s="1"/>
      <c r="CA356" s="150">
        <v>10922.4296875</v>
      </c>
      <c r="CB356" s="150">
        <v>11358.63</v>
      </c>
      <c r="CC356" s="124" t="s">
        <v>4195</v>
      </c>
      <c r="CD356" t="s">
        <v>4634</v>
      </c>
    </row>
    <row r="357" spans="1:82" x14ac:dyDescent="0.3">
      <c r="A357" s="1">
        <v>260064080</v>
      </c>
      <c r="B357" s="124" t="s">
        <v>4195</v>
      </c>
      <c r="C357" t="s">
        <v>115</v>
      </c>
      <c r="D357" t="s">
        <v>612</v>
      </c>
      <c r="E357" s="30">
        <v>91.74169921875</v>
      </c>
      <c r="F357" s="30">
        <v>93.240753173828125</v>
      </c>
      <c r="G357" s="30">
        <v>91.245613098144531</v>
      </c>
      <c r="H357" s="30">
        <v>91.605300903320313</v>
      </c>
      <c r="I357" s="1">
        <v>284</v>
      </c>
      <c r="J357" s="1" t="s">
        <v>3981</v>
      </c>
      <c r="K357" s="1">
        <v>5</v>
      </c>
      <c r="L357" t="s">
        <v>3857</v>
      </c>
      <c r="M357" t="s">
        <v>3909</v>
      </c>
      <c r="N357" t="s">
        <v>3917</v>
      </c>
      <c r="O357" t="s">
        <v>3921</v>
      </c>
      <c r="P357" s="148">
        <v>0.36792454123497009</v>
      </c>
      <c r="Q357" s="30">
        <v>52.762074419999998</v>
      </c>
      <c r="R357" s="30">
        <v>316.03775024414063</v>
      </c>
      <c r="S357" s="1">
        <v>135</v>
      </c>
      <c r="T357" s="1">
        <v>135</v>
      </c>
      <c r="U357" s="148">
        <v>1</v>
      </c>
      <c r="V357" s="148">
        <v>0.36792454123497009</v>
      </c>
      <c r="W357" s="149">
        <v>53.36546482</v>
      </c>
      <c r="X357" s="149">
        <v>316.03775024414063</v>
      </c>
      <c r="Y357" s="1">
        <v>135</v>
      </c>
      <c r="Z357" s="30">
        <v>91.264564514160156</v>
      </c>
      <c r="AA357" s="148">
        <v>0.436</v>
      </c>
      <c r="AB357" s="30">
        <v>52.1</v>
      </c>
      <c r="AC357" s="30">
        <v>325.60000000000002</v>
      </c>
      <c r="AD357" s="30">
        <v>92.919631958007813</v>
      </c>
      <c r="AE357" s="148">
        <v>0.436</v>
      </c>
      <c r="AF357" s="30">
        <v>52.68</v>
      </c>
      <c r="AG357" s="30">
        <v>325.60000000000002</v>
      </c>
      <c r="AH357" s="30">
        <v>88.58697509765625</v>
      </c>
      <c r="AI357" s="148">
        <v>0.43799999999999989</v>
      </c>
      <c r="AJ357" s="30">
        <v>51.230417260000003</v>
      </c>
      <c r="AK357" s="30">
        <v>332.6</v>
      </c>
      <c r="AL357" s="30">
        <v>90.315780639648438</v>
      </c>
      <c r="AM357" s="148">
        <v>0.43799999999999989</v>
      </c>
      <c r="AN357" s="30">
        <v>51.811981430000003</v>
      </c>
      <c r="AO357" s="30">
        <v>332.6</v>
      </c>
      <c r="AP357" s="148">
        <v>0.31428572535514832</v>
      </c>
      <c r="AQ357" s="30">
        <v>53.916035270000002</v>
      </c>
      <c r="AR357" s="30">
        <v>262.85714721679688</v>
      </c>
      <c r="AS357" s="30">
        <v>135</v>
      </c>
      <c r="AT357" s="30">
        <v>135</v>
      </c>
      <c r="AU357" s="148">
        <v>1</v>
      </c>
      <c r="AV357" s="30">
        <v>91.605300903320313</v>
      </c>
      <c r="AW357" s="148">
        <v>0.31428572535514832</v>
      </c>
      <c r="AX357" s="30">
        <v>53.777398959999999</v>
      </c>
      <c r="AY357" s="30">
        <v>262.85714721679688</v>
      </c>
      <c r="AZ357" s="30">
        <v>135</v>
      </c>
      <c r="BA357" s="30">
        <v>91.371986389160156</v>
      </c>
      <c r="BB357" s="148">
        <v>0.41</v>
      </c>
      <c r="BC357" s="30">
        <v>53.1</v>
      </c>
      <c r="BD357" s="30">
        <v>295.5</v>
      </c>
      <c r="BE357" s="30">
        <v>92.603317260742188</v>
      </c>
      <c r="BF357" s="147">
        <v>0.41</v>
      </c>
      <c r="BG357" s="30">
        <v>53.73</v>
      </c>
      <c r="BH357" s="30">
        <v>295.5</v>
      </c>
      <c r="BI357" s="30">
        <v>90.351837158203125</v>
      </c>
      <c r="BJ357" s="148">
        <v>0.41</v>
      </c>
      <c r="BK357" s="30">
        <v>52.638961850000001</v>
      </c>
      <c r="BL357" s="30">
        <v>289.60000000000002</v>
      </c>
      <c r="BM357" s="30">
        <v>91.56524658203125</v>
      </c>
      <c r="BN357" s="148">
        <v>0.41</v>
      </c>
      <c r="BO357" s="30">
        <v>53.275430470000003</v>
      </c>
      <c r="BP357" s="30">
        <v>289.60000000000002</v>
      </c>
      <c r="BQ357" s="148">
        <v>0.43</v>
      </c>
      <c r="BR357" s="148">
        <v>5.6000000000000001E-2</v>
      </c>
      <c r="BS357" s="148">
        <v>7.6999999999999999E-2</v>
      </c>
      <c r="BT357" s="148">
        <v>0.35199999999999998</v>
      </c>
      <c r="BU357" s="148">
        <v>8.5000000000000006E-2</v>
      </c>
      <c r="BV357" s="148">
        <v>0</v>
      </c>
      <c r="BW357" s="148">
        <v>7.0000000000000007E-2</v>
      </c>
      <c r="BX357" s="148">
        <v>0.113</v>
      </c>
      <c r="BY357" s="148">
        <v>0.53799999999999992</v>
      </c>
      <c r="BZ357" s="1">
        <v>0</v>
      </c>
      <c r="CA357" s="150">
        <v>11409.7099609375</v>
      </c>
      <c r="CB357" s="150">
        <v>11744.15</v>
      </c>
      <c r="CC357" s="124" t="s">
        <v>4195</v>
      </c>
      <c r="CD357" t="s">
        <v>4634</v>
      </c>
    </row>
    <row r="358" spans="1:82" x14ac:dyDescent="0.3">
      <c r="A358" s="1">
        <v>260065010</v>
      </c>
      <c r="B358" s="124" t="s">
        <v>4195</v>
      </c>
      <c r="C358" t="s">
        <v>115</v>
      </c>
      <c r="D358" t="s">
        <v>896</v>
      </c>
      <c r="E358" s="30">
        <v>85.139533996582031</v>
      </c>
      <c r="F358" s="30">
        <v>83.273208618164063</v>
      </c>
      <c r="G358" s="30">
        <v>84.276779174804688</v>
      </c>
      <c r="H358" s="30">
        <v>80.623649597167969</v>
      </c>
      <c r="I358" s="1">
        <v>485</v>
      </c>
      <c r="J358" s="1" t="s">
        <v>3981</v>
      </c>
      <c r="K358" s="1">
        <v>5</v>
      </c>
      <c r="L358" t="s">
        <v>3857</v>
      </c>
      <c r="M358" t="s">
        <v>3909</v>
      </c>
      <c r="N358" t="s">
        <v>3917</v>
      </c>
      <c r="O358" t="s">
        <v>3921</v>
      </c>
      <c r="P358" s="148">
        <v>0.55603450536727905</v>
      </c>
      <c r="Q358" s="30">
        <v>50.015818209999999</v>
      </c>
      <c r="R358" s="30">
        <v>354.74139404296881</v>
      </c>
      <c r="S358" s="1">
        <v>241</v>
      </c>
      <c r="T358" s="1">
        <v>151</v>
      </c>
      <c r="U358" s="148">
        <v>0.62655603885650635</v>
      </c>
      <c r="V358" s="148">
        <v>0.40799999237060552</v>
      </c>
      <c r="W358" s="149">
        <v>49.235485760000003</v>
      </c>
      <c r="X358" s="149">
        <v>312.79998779296881</v>
      </c>
      <c r="Y358" s="1">
        <v>151</v>
      </c>
      <c r="Z358" s="30">
        <v>84.618545532226563</v>
      </c>
      <c r="AA358" s="148">
        <v>0.47399999999999998</v>
      </c>
      <c r="AB358" s="30">
        <v>49.9</v>
      </c>
      <c r="AC358" s="30">
        <v>332</v>
      </c>
      <c r="AD358" s="30">
        <v>82.817657470703125</v>
      </c>
      <c r="AE358" s="148">
        <v>0.33300000000000002</v>
      </c>
      <c r="AF358" s="30">
        <v>49.25</v>
      </c>
      <c r="AG358" s="30">
        <v>298.10000000000002</v>
      </c>
      <c r="AH358" s="30">
        <v>83.1822509765625</v>
      </c>
      <c r="AI358" s="148">
        <v>0.46300000000000002</v>
      </c>
      <c r="AJ358" s="30">
        <v>49.440296320000002</v>
      </c>
      <c r="AK358" s="30">
        <v>329.8</v>
      </c>
      <c r="AL358" s="30">
        <v>81.844810485839844</v>
      </c>
      <c r="AM358" s="148">
        <v>0.35499999999999998</v>
      </c>
      <c r="AN358" s="30">
        <v>48.929324860000001</v>
      </c>
      <c r="AO358" s="30">
        <v>291.60000000000002</v>
      </c>
      <c r="AP358" s="148">
        <v>0.39224138855934138</v>
      </c>
      <c r="AQ358" s="30">
        <v>49.556846729999997</v>
      </c>
      <c r="AR358" s="30">
        <v>304.74139404296881</v>
      </c>
      <c r="AS358" s="30">
        <v>243</v>
      </c>
      <c r="AT358" s="30">
        <v>153</v>
      </c>
      <c r="AU358" s="148">
        <v>0.62655603885650635</v>
      </c>
      <c r="AV358" s="30">
        <v>80.623649597167969</v>
      </c>
      <c r="AW358" s="148">
        <v>0.26399999856948853</v>
      </c>
      <c r="AX358" s="30">
        <v>47.48362667</v>
      </c>
      <c r="AY358" s="30">
        <v>256.79998779296881</v>
      </c>
      <c r="AZ358" s="30">
        <v>153</v>
      </c>
      <c r="BA358" s="30">
        <v>85.371620178222656</v>
      </c>
      <c r="BB358" s="148">
        <v>0.34699999999999998</v>
      </c>
      <c r="BC358" s="30">
        <v>50.19</v>
      </c>
      <c r="BD358" s="30">
        <v>280.2</v>
      </c>
      <c r="BE358" s="30">
        <v>84.711654663085938</v>
      </c>
      <c r="BF358" s="147">
        <v>0.22700000000000001</v>
      </c>
      <c r="BG358" s="30">
        <v>49.84</v>
      </c>
      <c r="BH358" s="30">
        <v>233.1</v>
      </c>
      <c r="BI358" s="30">
        <v>87.042671203613281</v>
      </c>
      <c r="BJ358" s="148">
        <v>0.40799999999999997</v>
      </c>
      <c r="BK358" s="30">
        <v>51.026996140000001</v>
      </c>
      <c r="BL358" s="30">
        <v>298.8</v>
      </c>
      <c r="BM358" s="30">
        <v>86.976707458496094</v>
      </c>
      <c r="BN358" s="148">
        <v>0.25900000000000001</v>
      </c>
      <c r="BO358" s="30">
        <v>50.988625509999999</v>
      </c>
      <c r="BP358" s="30">
        <v>258.89999999999998</v>
      </c>
      <c r="BQ358" s="148">
        <v>8.8999999999999996E-2</v>
      </c>
      <c r="BR358" s="148">
        <v>8.7000000000000008E-2</v>
      </c>
      <c r="BS358" s="148"/>
      <c r="BT358" s="148">
        <v>0.73799999999999999</v>
      </c>
      <c r="BU358" s="148">
        <v>7.8E-2</v>
      </c>
      <c r="BV358" s="148">
        <v>8.0000003799796104E-3</v>
      </c>
      <c r="BW358" s="148">
        <v>4.7E-2</v>
      </c>
      <c r="BX358" s="148">
        <v>0.12</v>
      </c>
      <c r="BY358" s="148">
        <v>0.45700000000000002</v>
      </c>
      <c r="BZ358" s="1"/>
      <c r="CA358" s="150">
        <v>10358.8896484375</v>
      </c>
      <c r="CB358" s="150">
        <v>10702.54</v>
      </c>
      <c r="CC358" s="124" t="s">
        <v>4195</v>
      </c>
      <c r="CD358" t="s">
        <v>4634</v>
      </c>
    </row>
    <row r="359" spans="1:82" x14ac:dyDescent="0.3">
      <c r="A359" s="1">
        <v>260065020</v>
      </c>
      <c r="B359" s="124" t="s">
        <v>4195</v>
      </c>
      <c r="C359" t="s">
        <v>115</v>
      </c>
      <c r="D359" t="s">
        <v>897</v>
      </c>
      <c r="E359" s="30">
        <v>78.837081909179688</v>
      </c>
      <c r="F359" s="30">
        <v>80.186279296875</v>
      </c>
      <c r="G359" s="30">
        <v>77.090446472167969</v>
      </c>
      <c r="H359" s="30">
        <v>77.360282897949219</v>
      </c>
      <c r="I359" s="1">
        <v>306</v>
      </c>
      <c r="J359" s="1" t="s">
        <v>3981</v>
      </c>
      <c r="K359" s="1">
        <v>5</v>
      </c>
      <c r="L359" t="s">
        <v>3857</v>
      </c>
      <c r="M359" t="s">
        <v>3909</v>
      </c>
      <c r="N359" t="s">
        <v>3917</v>
      </c>
      <c r="O359" t="s">
        <v>3921</v>
      </c>
      <c r="P359" s="148">
        <v>0.28070175647735601</v>
      </c>
      <c r="Q359" s="30">
        <v>47.394229979999999</v>
      </c>
      <c r="R359" s="30">
        <v>279.82455444335938</v>
      </c>
      <c r="S359" s="1">
        <v>134</v>
      </c>
      <c r="T359" s="1">
        <v>134</v>
      </c>
      <c r="U359" s="148">
        <v>1</v>
      </c>
      <c r="V359" s="148">
        <v>0.28070175647735601</v>
      </c>
      <c r="W359" s="149">
        <v>47.956439799999998</v>
      </c>
      <c r="X359" s="149">
        <v>279.82455444335938</v>
      </c>
      <c r="Y359" s="1">
        <v>134</v>
      </c>
      <c r="Z359" s="30">
        <v>84.014358520507813</v>
      </c>
      <c r="AA359" s="148">
        <v>0.34100000000000003</v>
      </c>
      <c r="AB359" s="30">
        <v>49.7</v>
      </c>
      <c r="AC359" s="30">
        <v>293</v>
      </c>
      <c r="AD359" s="30">
        <v>85.969001770019531</v>
      </c>
      <c r="AE359" s="148">
        <v>0.34100000000000003</v>
      </c>
      <c r="AF359" s="30">
        <v>50.32</v>
      </c>
      <c r="AG359" s="30">
        <v>293</v>
      </c>
      <c r="AH359" s="30">
        <v>90.166313171386719</v>
      </c>
      <c r="AI359" s="148">
        <v>0.42299999999999999</v>
      </c>
      <c r="AJ359" s="30">
        <v>51.753514950000003</v>
      </c>
      <c r="AK359" s="30">
        <v>314.60000000000002</v>
      </c>
      <c r="AL359" s="30">
        <v>91.854110717773438</v>
      </c>
      <c r="AM359" s="148">
        <v>0.42299999999999999</v>
      </c>
      <c r="AN359" s="30">
        <v>52.335474980000001</v>
      </c>
      <c r="AO359" s="30">
        <v>314.60000000000002</v>
      </c>
      <c r="AP359" s="148">
        <v>0.1666666716337204</v>
      </c>
      <c r="AQ359" s="30">
        <v>45.061605589999999</v>
      </c>
      <c r="AR359" s="30">
        <v>211.40350341796881</v>
      </c>
      <c r="AS359" s="30">
        <v>133</v>
      </c>
      <c r="AT359" s="30">
        <v>133</v>
      </c>
      <c r="AU359" s="148">
        <v>1</v>
      </c>
      <c r="AV359" s="30">
        <v>77.360282897949219</v>
      </c>
      <c r="AW359" s="148">
        <v>0.1666666716337204</v>
      </c>
      <c r="AX359" s="30">
        <v>45.613336449999998</v>
      </c>
      <c r="AY359" s="30">
        <v>211.40350341796881</v>
      </c>
      <c r="AZ359" s="30">
        <v>133</v>
      </c>
      <c r="BA359" s="30">
        <v>79.721786499023438</v>
      </c>
      <c r="BB359" s="148">
        <v>0.19400000000000001</v>
      </c>
      <c r="BC359" s="30">
        <v>47.45</v>
      </c>
      <c r="BD359" s="30">
        <v>214</v>
      </c>
      <c r="BE359" s="30">
        <v>81.080276489257813</v>
      </c>
      <c r="BF359" s="147">
        <v>0.19400000000000001</v>
      </c>
      <c r="BG359" s="30">
        <v>48.05</v>
      </c>
      <c r="BH359" s="30">
        <v>214</v>
      </c>
      <c r="BI359" s="30">
        <v>81.15521240234375</v>
      </c>
      <c r="BJ359" s="148">
        <v>0.24099999999999999</v>
      </c>
      <c r="BK359" s="30">
        <v>48.159081209999997</v>
      </c>
      <c r="BL359" s="30">
        <v>260.60000000000002</v>
      </c>
      <c r="BM359" s="30">
        <v>82.548530578613281</v>
      </c>
      <c r="BN359" s="148">
        <v>0.24099999999999999</v>
      </c>
      <c r="BO359" s="30">
        <v>48.781738439999998</v>
      </c>
      <c r="BP359" s="30">
        <v>260.60000000000002</v>
      </c>
      <c r="BQ359" s="148">
        <v>0.438</v>
      </c>
      <c r="BR359" s="148">
        <v>3.5999999999999997E-2</v>
      </c>
      <c r="BS359" s="148"/>
      <c r="BT359" s="148">
        <v>0.376</v>
      </c>
      <c r="BU359" s="148">
        <v>0.15</v>
      </c>
      <c r="BV359" s="148">
        <v>0</v>
      </c>
      <c r="BW359" s="148"/>
      <c r="BX359" s="148">
        <v>9.5000000000000001E-2</v>
      </c>
      <c r="BY359" s="148">
        <v>0.59119999999999995</v>
      </c>
      <c r="BZ359" s="1">
        <v>0</v>
      </c>
      <c r="CA359" s="150">
        <v>11649.3896484375</v>
      </c>
      <c r="CB359" s="150">
        <v>11990.18</v>
      </c>
      <c r="CC359" s="124" t="s">
        <v>4195</v>
      </c>
      <c r="CD359" t="s">
        <v>4634</v>
      </c>
    </row>
    <row r="360" spans="1:82" x14ac:dyDescent="0.3">
      <c r="A360" s="1">
        <v>260065040</v>
      </c>
      <c r="B360" s="124" t="s">
        <v>4195</v>
      </c>
      <c r="C360" t="s">
        <v>115</v>
      </c>
      <c r="D360" t="s">
        <v>815</v>
      </c>
      <c r="E360" s="30">
        <v>86.491157531738281</v>
      </c>
      <c r="F360" s="30">
        <v>87.784683227539063</v>
      </c>
      <c r="G360" s="30">
        <v>88.773117065429688</v>
      </c>
      <c r="H360" s="30">
        <v>88.506294250488281</v>
      </c>
      <c r="I360" s="1">
        <v>306</v>
      </c>
      <c r="J360" s="1" t="s">
        <v>3981</v>
      </c>
      <c r="K360" s="1">
        <v>5</v>
      </c>
      <c r="L360" t="s">
        <v>3857</v>
      </c>
      <c r="M360" t="s">
        <v>3909</v>
      </c>
      <c r="N360" t="s">
        <v>3917</v>
      </c>
      <c r="O360" t="s">
        <v>3921</v>
      </c>
      <c r="P360" s="148">
        <v>0.3984375</v>
      </c>
      <c r="Q360" s="30">
        <v>50.57804204</v>
      </c>
      <c r="R360" s="30">
        <v>305.46875</v>
      </c>
      <c r="S360" s="1">
        <v>155</v>
      </c>
      <c r="T360" s="1">
        <v>104</v>
      </c>
      <c r="U360" s="148">
        <v>0.67096775770187378</v>
      </c>
      <c r="V360" s="148">
        <v>0.39361703395843511</v>
      </c>
      <c r="W360" s="149">
        <v>51.104783820000002</v>
      </c>
      <c r="X360" s="149">
        <v>300</v>
      </c>
      <c r="Y360" s="1">
        <v>104</v>
      </c>
      <c r="Z360" s="30">
        <v>87.63946533203125</v>
      </c>
      <c r="AA360" s="148">
        <v>0.42</v>
      </c>
      <c r="AB360" s="30">
        <v>50.9</v>
      </c>
      <c r="AC360" s="30">
        <v>338.2</v>
      </c>
      <c r="AD360" s="30">
        <v>85.262161254882813</v>
      </c>
      <c r="AE360" s="148">
        <v>0.32100000000000001</v>
      </c>
      <c r="AF360" s="30">
        <v>50.08</v>
      </c>
      <c r="AG360" s="30">
        <v>306.60000000000002</v>
      </c>
      <c r="AH360" s="30">
        <v>82.639747619628906</v>
      </c>
      <c r="AI360" s="148">
        <v>0.39100000000000001</v>
      </c>
      <c r="AJ360" s="30">
        <v>49.26061266</v>
      </c>
      <c r="AK360" s="30">
        <v>309.2</v>
      </c>
      <c r="AL360" s="30">
        <v>81.347084045410156</v>
      </c>
      <c r="AM360" s="148">
        <v>0.29399999999999998</v>
      </c>
      <c r="AN360" s="30">
        <v>48.759948379999997</v>
      </c>
      <c r="AO360" s="30">
        <v>279.8</v>
      </c>
      <c r="AP360" s="148">
        <v>0.34375</v>
      </c>
      <c r="AQ360" s="30">
        <v>52.369425800000002</v>
      </c>
      <c r="AR360" s="30">
        <v>275</v>
      </c>
      <c r="AS360" s="30">
        <v>155</v>
      </c>
      <c r="AT360" s="30">
        <v>104</v>
      </c>
      <c r="AU360" s="148">
        <v>0.67096775770187378</v>
      </c>
      <c r="AV360" s="30">
        <v>88.506294250488281</v>
      </c>
      <c r="AW360" s="148">
        <v>0.28723403811454767</v>
      </c>
      <c r="AX360" s="30">
        <v>52.001306319999998</v>
      </c>
      <c r="AY360" s="30">
        <v>255.31915283203131</v>
      </c>
      <c r="AZ360" s="30">
        <v>104</v>
      </c>
      <c r="BA360" s="30">
        <v>87.206787109375</v>
      </c>
      <c r="BB360" s="148">
        <v>0.39500000000000002</v>
      </c>
      <c r="BC360" s="30">
        <v>51.08</v>
      </c>
      <c r="BD360" s="30">
        <v>291.10000000000002</v>
      </c>
      <c r="BE360" s="30">
        <v>84.468208312988281</v>
      </c>
      <c r="BF360" s="147">
        <v>0.26400000000000001</v>
      </c>
      <c r="BG360" s="30">
        <v>49.72</v>
      </c>
      <c r="BH360" s="30">
        <v>250</v>
      </c>
      <c r="BI360" s="30">
        <v>85.108497619628906</v>
      </c>
      <c r="BJ360" s="148">
        <v>0.40799999999999997</v>
      </c>
      <c r="BK360" s="30">
        <v>50.084816449999998</v>
      </c>
      <c r="BL360" s="30">
        <v>287.89999999999998</v>
      </c>
      <c r="BM360" s="30">
        <v>83.1383056640625</v>
      </c>
      <c r="BN360" s="148">
        <v>0.26100000000000001</v>
      </c>
      <c r="BO360" s="30">
        <v>49.075665149999999</v>
      </c>
      <c r="BP360" s="30">
        <v>235.3</v>
      </c>
      <c r="BQ360" s="148">
        <v>0.222</v>
      </c>
      <c r="BR360" s="148">
        <v>5.8999999999999997E-2</v>
      </c>
      <c r="BS360" s="148"/>
      <c r="BT360" s="148">
        <v>0.57200000000000006</v>
      </c>
      <c r="BU360" s="148">
        <v>0.127</v>
      </c>
      <c r="BV360" s="148">
        <v>1.9999999552965161E-2</v>
      </c>
      <c r="BW360" s="148">
        <v>3.5999999999999997E-2</v>
      </c>
      <c r="BX360" s="148">
        <v>9.1999999999999998E-2</v>
      </c>
      <c r="BY360" s="148">
        <v>0.59199999999999997</v>
      </c>
      <c r="BZ360" s="1"/>
      <c r="CA360" s="150">
        <v>10990.830078125</v>
      </c>
      <c r="CB360" s="150">
        <v>11335.79</v>
      </c>
      <c r="CC360" s="124" t="s">
        <v>4195</v>
      </c>
      <c r="CD360" t="s">
        <v>4634</v>
      </c>
    </row>
    <row r="361" spans="1:82" x14ac:dyDescent="0.3">
      <c r="A361" s="1">
        <v>270554020</v>
      </c>
      <c r="B361" s="124" t="s">
        <v>4196</v>
      </c>
      <c r="C361" t="s">
        <v>116</v>
      </c>
      <c r="D361" t="s">
        <v>898</v>
      </c>
      <c r="E361" s="30">
        <v>79.787567138671875</v>
      </c>
      <c r="F361" s="30">
        <v>81.456657409667969</v>
      </c>
      <c r="G361" s="30">
        <v>83.733360290527344</v>
      </c>
      <c r="H361" s="30">
        <v>83.401603698730469</v>
      </c>
      <c r="I361" s="1">
        <v>87</v>
      </c>
      <c r="J361" s="1" t="s">
        <v>4733</v>
      </c>
      <c r="K361" s="1">
        <v>8</v>
      </c>
      <c r="L361" t="s">
        <v>3848</v>
      </c>
      <c r="M361" t="s">
        <v>3909</v>
      </c>
      <c r="N361" t="s">
        <v>3916</v>
      </c>
      <c r="O361" t="s">
        <v>3921</v>
      </c>
      <c r="P361" s="148">
        <v>0.50847458839416504</v>
      </c>
      <c r="Q361" s="30">
        <v>47.789599019999997</v>
      </c>
      <c r="R361" s="30">
        <v>350.84744262695313</v>
      </c>
      <c r="S361" s="1">
        <v>107</v>
      </c>
      <c r="T361" s="1">
        <v>79</v>
      </c>
      <c r="U361" s="148">
        <v>0.73831772804260254</v>
      </c>
      <c r="V361" s="148">
        <v>0.50847458839416504</v>
      </c>
      <c r="W361" s="149">
        <v>48.482811980000001</v>
      </c>
      <c r="X361" s="149">
        <v>350.84744262695313</v>
      </c>
      <c r="Y361" s="1">
        <v>79</v>
      </c>
      <c r="Z361" s="30">
        <v>77.670433044433594</v>
      </c>
      <c r="AA361" s="148">
        <v>0.38400000000000001</v>
      </c>
      <c r="AB361" s="30">
        <v>47.6</v>
      </c>
      <c r="AC361" s="30">
        <v>328.8</v>
      </c>
      <c r="AD361" s="30">
        <v>77.369064331054688</v>
      </c>
      <c r="AE361" s="148">
        <v>0.29299999999999998</v>
      </c>
      <c r="AF361" s="30">
        <v>47.4</v>
      </c>
      <c r="AG361" s="30">
        <v>304.89999999999998</v>
      </c>
      <c r="AH361" s="30">
        <v>83.000404357910156</v>
      </c>
      <c r="AI361" s="148">
        <v>0.51500000000000001</v>
      </c>
      <c r="AJ361" s="30">
        <v>49.380067709999999</v>
      </c>
      <c r="AK361" s="30">
        <v>363.2</v>
      </c>
      <c r="AL361" s="30">
        <v>84.22467041015625</v>
      </c>
      <c r="AM361" s="148">
        <v>0.4</v>
      </c>
      <c r="AN361" s="30">
        <v>49.73918836</v>
      </c>
      <c r="AO361" s="30">
        <v>337.5</v>
      </c>
      <c r="AP361" s="148">
        <v>0.27118644118309021</v>
      </c>
      <c r="AQ361" s="30">
        <v>49.216922709999999</v>
      </c>
      <c r="AR361" s="30"/>
      <c r="AS361" s="30">
        <v>107</v>
      </c>
      <c r="AT361" s="30">
        <v>79</v>
      </c>
      <c r="AU361" s="148">
        <v>0.73831772804260254</v>
      </c>
      <c r="AV361" s="30">
        <v>83.401603698730469</v>
      </c>
      <c r="AW361" s="148">
        <v>0.27118644118309021</v>
      </c>
      <c r="AX361" s="30">
        <v>49.075719810000002</v>
      </c>
      <c r="AY361" s="30"/>
      <c r="AZ361" s="30">
        <v>79</v>
      </c>
      <c r="BA361" s="30">
        <v>85.474716186523438</v>
      </c>
      <c r="BB361" s="148">
        <v>0.37</v>
      </c>
      <c r="BC361" s="30">
        <v>50.24</v>
      </c>
      <c r="BD361" s="30">
        <v>302.7</v>
      </c>
      <c r="BE361" s="30">
        <v>83.19012451171875</v>
      </c>
      <c r="BF361" s="147">
        <v>0.34100000000000003</v>
      </c>
      <c r="BG361" s="30">
        <v>49.09</v>
      </c>
      <c r="BH361" s="30">
        <v>278</v>
      </c>
      <c r="BI361" s="30">
        <v>86.281547546386719</v>
      </c>
      <c r="BJ361" s="148">
        <v>0.36899999999999999</v>
      </c>
      <c r="BK361" s="30">
        <v>50.65623575</v>
      </c>
      <c r="BL361" s="30">
        <v>296.89999999999998</v>
      </c>
      <c r="BM361" s="30">
        <v>84.639625549316406</v>
      </c>
      <c r="BN361" s="148">
        <v>0.28899999999999998</v>
      </c>
      <c r="BO361" s="30">
        <v>49.823884900000003</v>
      </c>
      <c r="BP361" s="30">
        <v>265.8</v>
      </c>
      <c r="BQ361" s="148"/>
      <c r="BR361" s="148"/>
      <c r="BS361" s="148"/>
      <c r="BT361" s="148">
        <v>0.96599999999999997</v>
      </c>
      <c r="BU361" s="148"/>
      <c r="BV361" s="148">
        <v>3.4000001847743988E-2</v>
      </c>
      <c r="BW361" s="148"/>
      <c r="BX361" s="148">
        <v>0.184</v>
      </c>
      <c r="BY361" s="148">
        <v>0.46400000000000002</v>
      </c>
      <c r="BZ361" s="1"/>
      <c r="CA361" s="150">
        <v>10576</v>
      </c>
      <c r="CB361" s="150">
        <v>11277.67</v>
      </c>
      <c r="CC361" s="124" t="s">
        <v>4196</v>
      </c>
      <c r="CD361" t="s">
        <v>4635</v>
      </c>
    </row>
    <row r="362" spans="1:82" x14ac:dyDescent="0.3">
      <c r="A362" s="1">
        <v>270561050</v>
      </c>
      <c r="B362" s="124" t="s">
        <v>4197</v>
      </c>
      <c r="C362" t="s">
        <v>117</v>
      </c>
      <c r="D362" t="s">
        <v>899</v>
      </c>
      <c r="E362" s="30">
        <v>82.42535400390625</v>
      </c>
      <c r="F362" s="30">
        <v>81.987190246582031</v>
      </c>
      <c r="G362" s="30">
        <v>85.105697631835938</v>
      </c>
      <c r="H362" s="30">
        <v>84.912696838378906</v>
      </c>
      <c r="I362" s="1">
        <v>43</v>
      </c>
      <c r="J362" s="1">
        <v>7</v>
      </c>
      <c r="K362" s="1">
        <v>12</v>
      </c>
      <c r="L362" t="s">
        <v>3848</v>
      </c>
      <c r="M362" t="s">
        <v>3909</v>
      </c>
      <c r="N362" t="s">
        <v>3917</v>
      </c>
      <c r="O362" t="s">
        <v>3923</v>
      </c>
      <c r="P362" s="148"/>
      <c r="Q362" s="30">
        <v>48.886818490000003</v>
      </c>
      <c r="R362" s="30"/>
      <c r="S362" s="1">
        <v>21</v>
      </c>
      <c r="T362" s="1">
        <v>20</v>
      </c>
      <c r="U362" s="148">
        <v>0.9523809552192688</v>
      </c>
      <c r="V362" s="148"/>
      <c r="W362" s="149">
        <v>48.702636230000003</v>
      </c>
      <c r="X362" s="149"/>
      <c r="Y362" s="1">
        <v>20</v>
      </c>
      <c r="Z362" s="30">
        <v>84.618545532226563</v>
      </c>
      <c r="AA362" s="148">
        <v>0.41699999999999998</v>
      </c>
      <c r="AB362" s="30">
        <v>49.9</v>
      </c>
      <c r="AC362" s="30">
        <v>300</v>
      </c>
      <c r="AD362" s="30">
        <v>86.764205932617188</v>
      </c>
      <c r="AE362" s="148">
        <v>0.313</v>
      </c>
      <c r="AF362" s="30">
        <v>50.59</v>
      </c>
      <c r="AG362" s="30">
        <v>293.8</v>
      </c>
      <c r="AH362" s="30">
        <v>79.369979858398438</v>
      </c>
      <c r="AI362" s="148">
        <v>0.41899999999999998</v>
      </c>
      <c r="AJ362" s="30">
        <v>48.177620519999998</v>
      </c>
      <c r="AK362" s="30">
        <v>300</v>
      </c>
      <c r="AL362" s="30">
        <v>81.915824890136719</v>
      </c>
      <c r="AM362" s="148">
        <v>0.35</v>
      </c>
      <c r="AN362" s="30">
        <v>48.953490780000003</v>
      </c>
      <c r="AO362" s="30">
        <v>280</v>
      </c>
      <c r="AP362" s="148">
        <v>5.8823529630899429E-2</v>
      </c>
      <c r="AQ362" s="30">
        <v>50.075355289999997</v>
      </c>
      <c r="AR362" s="30"/>
      <c r="AS362" s="30">
        <v>21</v>
      </c>
      <c r="AT362" s="30">
        <v>20</v>
      </c>
      <c r="AU362" s="148">
        <v>0.9523809552192688</v>
      </c>
      <c r="AV362" s="30">
        <v>84.912696838378906</v>
      </c>
      <c r="AW362" s="148">
        <v>5.8823529630899429E-2</v>
      </c>
      <c r="AX362" s="30">
        <v>49.941753210000002</v>
      </c>
      <c r="AY362" s="30"/>
      <c r="AZ362" s="30">
        <v>20</v>
      </c>
      <c r="BA362" s="30">
        <v>80.257904052734375</v>
      </c>
      <c r="BB362" s="148">
        <v>6.7000000000000004E-2</v>
      </c>
      <c r="BC362" s="30">
        <v>47.71</v>
      </c>
      <c r="BD362" s="30">
        <v>213.3</v>
      </c>
      <c r="BE362" s="30">
        <v>81.546875</v>
      </c>
      <c r="BF362" s="147">
        <v>7.6999999999999999E-2</v>
      </c>
      <c r="BG362" s="30">
        <v>48.28</v>
      </c>
      <c r="BH362" s="30">
        <v>200</v>
      </c>
      <c r="BI362" s="30">
        <v>81.462547302246094</v>
      </c>
      <c r="BJ362" s="148">
        <v>0.20699999999999999</v>
      </c>
      <c r="BK362" s="30">
        <v>48.308791020000001</v>
      </c>
      <c r="BL362" s="30">
        <v>251.7</v>
      </c>
      <c r="BM362" s="30">
        <v>82.827232360839844</v>
      </c>
      <c r="BN362" s="148">
        <v>0.19</v>
      </c>
      <c r="BO362" s="30">
        <v>48.920633209999998</v>
      </c>
      <c r="BP362" s="30">
        <v>261.89999999999998</v>
      </c>
      <c r="BQ362" s="148"/>
      <c r="BR362" s="148"/>
      <c r="BS362" s="148"/>
      <c r="BT362" s="148">
        <v>0.97699999999999998</v>
      </c>
      <c r="BU362" s="148"/>
      <c r="BV362" s="148">
        <v>2.300000004470348E-2</v>
      </c>
      <c r="BW362" s="148"/>
      <c r="BX362" s="148"/>
      <c r="BY362" s="148">
        <v>0.49059999999999998</v>
      </c>
      <c r="BZ362" s="1">
        <v>1</v>
      </c>
      <c r="CA362" s="150">
        <v>19235.369140625</v>
      </c>
      <c r="CB362" s="150">
        <v>20805.38</v>
      </c>
      <c r="CC362" s="124" t="s">
        <v>4197</v>
      </c>
      <c r="CD362" t="s">
        <v>4633</v>
      </c>
    </row>
    <row r="363" spans="1:82" x14ac:dyDescent="0.3">
      <c r="A363" s="1">
        <v>270564020</v>
      </c>
      <c r="B363" s="124" t="s">
        <v>4197</v>
      </c>
      <c r="C363" t="s">
        <v>117</v>
      </c>
      <c r="D363" t="s">
        <v>900</v>
      </c>
      <c r="E363" s="30">
        <v>88.709068298339844</v>
      </c>
      <c r="F363" s="30">
        <v>88.090156555175781</v>
      </c>
      <c r="G363" s="30">
        <v>87.594802856445313</v>
      </c>
      <c r="H363" s="30">
        <v>88.370002746582031</v>
      </c>
      <c r="I363" s="1">
        <v>55</v>
      </c>
      <c r="J363" s="1" t="s">
        <v>3981</v>
      </c>
      <c r="K363" s="1">
        <v>6</v>
      </c>
      <c r="L363" t="s">
        <v>3848</v>
      </c>
      <c r="M363" t="s">
        <v>3909</v>
      </c>
      <c r="N363" t="s">
        <v>3917</v>
      </c>
      <c r="O363" t="s">
        <v>3923</v>
      </c>
      <c r="P363" s="148">
        <v>0.3214285671710968</v>
      </c>
      <c r="Q363" s="30">
        <v>51.500613139999999</v>
      </c>
      <c r="R363" s="30"/>
      <c r="S363" s="1">
        <v>33</v>
      </c>
      <c r="T363" s="1">
        <v>29</v>
      </c>
      <c r="U363" s="148">
        <v>0.87878787517547607</v>
      </c>
      <c r="V363" s="148">
        <v>0.3214285671710968</v>
      </c>
      <c r="W363" s="149">
        <v>51.23135371</v>
      </c>
      <c r="X363" s="149"/>
      <c r="Y363" s="1">
        <v>29</v>
      </c>
      <c r="Z363" s="30">
        <v>85.524818420410156</v>
      </c>
      <c r="AA363" s="148">
        <v>0.375</v>
      </c>
      <c r="AB363" s="30">
        <v>50.2</v>
      </c>
      <c r="AC363" s="30">
        <v>316.7</v>
      </c>
      <c r="AD363" s="30">
        <v>86.734748840332031</v>
      </c>
      <c r="AE363" s="148">
        <v>0.38900000000000001</v>
      </c>
      <c r="AF363" s="30">
        <v>50.58</v>
      </c>
      <c r="AG363" s="30">
        <v>333.3</v>
      </c>
      <c r="AH363" s="30">
        <v>78.412452697753906</v>
      </c>
      <c r="AI363" s="148">
        <v>0.2</v>
      </c>
      <c r="AJ363" s="30">
        <v>47.860474760000002</v>
      </c>
      <c r="AK363" s="30">
        <v>280</v>
      </c>
      <c r="AL363" s="30">
        <v>81.195549011230469</v>
      </c>
      <c r="AM363" s="148">
        <v>0.188</v>
      </c>
      <c r="AN363" s="30">
        <v>48.708383509999997</v>
      </c>
      <c r="AO363" s="30">
        <v>281.3</v>
      </c>
      <c r="AP363" s="148">
        <v>0.25</v>
      </c>
      <c r="AQ363" s="30">
        <v>51.632358740000001</v>
      </c>
      <c r="AR363" s="30"/>
      <c r="AS363" s="30">
        <v>33</v>
      </c>
      <c r="AT363" s="30">
        <v>29</v>
      </c>
      <c r="AU363" s="148">
        <v>0.87878787517547607</v>
      </c>
      <c r="AV363" s="30">
        <v>88.370002746582031</v>
      </c>
      <c r="AW363" s="148">
        <v>0.25</v>
      </c>
      <c r="AX363" s="30">
        <v>51.923192640000003</v>
      </c>
      <c r="AY363" s="30"/>
      <c r="AZ363" s="30">
        <v>29</v>
      </c>
      <c r="BA363" s="30">
        <v>85.7015380859375</v>
      </c>
      <c r="BB363" s="148">
        <v>0.375</v>
      </c>
      <c r="BC363" s="30">
        <v>50.35</v>
      </c>
      <c r="BD363" s="30">
        <v>337.5</v>
      </c>
      <c r="BE363" s="30">
        <v>85.807159423828125</v>
      </c>
      <c r="BF363" s="147">
        <v>0.38900000000000001</v>
      </c>
      <c r="BG363" s="30">
        <v>50.38</v>
      </c>
      <c r="BH363" s="30">
        <v>338.9</v>
      </c>
      <c r="BI363" s="30">
        <v>81.067039489746094</v>
      </c>
      <c r="BJ363" s="148">
        <v>0.2</v>
      </c>
      <c r="BK363" s="30">
        <v>48.116129530000002</v>
      </c>
      <c r="BL363" s="30">
        <v>285</v>
      </c>
      <c r="BM363" s="30">
        <v>81.423446655273438</v>
      </c>
      <c r="BN363" s="148">
        <v>0.188</v>
      </c>
      <c r="BO363" s="30">
        <v>48.22102392</v>
      </c>
      <c r="BP363" s="30">
        <v>281.3</v>
      </c>
      <c r="BQ363" s="148"/>
      <c r="BR363" s="148"/>
      <c r="BS363" s="148"/>
      <c r="BT363" s="148">
        <v>0.90900000000000003</v>
      </c>
      <c r="BU363" s="148"/>
      <c r="BV363" s="148">
        <v>9.0999998152256012E-2</v>
      </c>
      <c r="BW363" s="148"/>
      <c r="BX363" s="148">
        <v>0.23599999999999999</v>
      </c>
      <c r="BY363" s="148">
        <v>0.52110000000000001</v>
      </c>
      <c r="BZ363" s="1">
        <v>1</v>
      </c>
      <c r="CA363" s="150">
        <v>16517.970703125</v>
      </c>
      <c r="CB363" s="150">
        <v>18594.86</v>
      </c>
      <c r="CC363" s="124" t="s">
        <v>4197</v>
      </c>
      <c r="CD363" t="s">
        <v>4634</v>
      </c>
    </row>
    <row r="364" spans="1:82" x14ac:dyDescent="0.3">
      <c r="A364" s="1">
        <v>270571050</v>
      </c>
      <c r="B364" s="124" t="s">
        <v>4198</v>
      </c>
      <c r="C364" t="s">
        <v>118</v>
      </c>
      <c r="D364" t="s">
        <v>901</v>
      </c>
      <c r="E364" s="30">
        <v>76.238922119140625</v>
      </c>
      <c r="F364" s="30">
        <v>74.633888244628906</v>
      </c>
      <c r="G364" s="30">
        <v>92.9901123046875</v>
      </c>
      <c r="H364" s="30">
        <v>86.302177429199219</v>
      </c>
      <c r="I364" s="1">
        <v>81</v>
      </c>
      <c r="J364" s="1">
        <v>7</v>
      </c>
      <c r="K364" s="1">
        <v>12</v>
      </c>
      <c r="L364" t="s">
        <v>3848</v>
      </c>
      <c r="M364" t="s">
        <v>3909</v>
      </c>
      <c r="N364" t="s">
        <v>3917</v>
      </c>
      <c r="O364" t="s">
        <v>3923</v>
      </c>
      <c r="P364" s="148">
        <v>0.24390244483947751</v>
      </c>
      <c r="Q364" s="30">
        <v>46.313493200000003</v>
      </c>
      <c r="R364" s="30"/>
      <c r="S364" s="1">
        <v>55</v>
      </c>
      <c r="T364" s="1">
        <v>27</v>
      </c>
      <c r="U364" s="148">
        <v>0.49090909957885742</v>
      </c>
      <c r="V364" s="148"/>
      <c r="W364" s="149">
        <v>45.655850860000001</v>
      </c>
      <c r="X364" s="149"/>
      <c r="Y364" s="1">
        <v>27</v>
      </c>
      <c r="Z364" s="30">
        <v>79.482986450195313</v>
      </c>
      <c r="AA364" s="148">
        <v>0.64300000000000002</v>
      </c>
      <c r="AB364" s="30">
        <v>48.2</v>
      </c>
      <c r="AC364" s="30">
        <v>352.4</v>
      </c>
      <c r="AD364" s="30">
        <v>81.345062255859375</v>
      </c>
      <c r="AE364" s="148">
        <v>0.47399999999999998</v>
      </c>
      <c r="AF364" s="30">
        <v>48.75</v>
      </c>
      <c r="AG364" s="30">
        <v>310.5</v>
      </c>
      <c r="AH364" s="30">
        <v>77.66497802734375</v>
      </c>
      <c r="AI364" s="148">
        <v>0.57100000000000006</v>
      </c>
      <c r="AJ364" s="30">
        <v>47.612900799999998</v>
      </c>
      <c r="AK364" s="30">
        <v>354.3</v>
      </c>
      <c r="AL364" s="30">
        <v>81.96881103515625</v>
      </c>
      <c r="AM364" s="148">
        <v>0.44400000000000001</v>
      </c>
      <c r="AN364" s="30">
        <v>48.971521150000001</v>
      </c>
      <c r="AO364" s="30">
        <v>327.8</v>
      </c>
      <c r="AP364" s="148">
        <v>0.2199999988079071</v>
      </c>
      <c r="AQ364" s="30">
        <v>55.00726444</v>
      </c>
      <c r="AR364" s="30"/>
      <c r="AS364" s="30">
        <v>56</v>
      </c>
      <c r="AT364" s="30">
        <v>28</v>
      </c>
      <c r="AU364" s="148">
        <v>0.49090909957885742</v>
      </c>
      <c r="AV364" s="30">
        <v>86.302177429199219</v>
      </c>
      <c r="AW364" s="148"/>
      <c r="AX364" s="30">
        <v>50.738088640000001</v>
      </c>
      <c r="AY364" s="30"/>
      <c r="AZ364" s="30">
        <v>28</v>
      </c>
      <c r="BA364" s="30">
        <v>84.711784362792969</v>
      </c>
      <c r="BB364" s="148">
        <v>0.435</v>
      </c>
      <c r="BC364" s="30">
        <v>49.87</v>
      </c>
      <c r="BD364" s="30">
        <v>310.89999999999998</v>
      </c>
      <c r="BE364" s="30">
        <v>83.575584411621094</v>
      </c>
      <c r="BF364" s="147">
        <v>0.33300000000000002</v>
      </c>
      <c r="BG364" s="30">
        <v>49.28</v>
      </c>
      <c r="BH364" s="30">
        <v>276.2</v>
      </c>
      <c r="BI364" s="30">
        <v>82.625572204589844</v>
      </c>
      <c r="BJ364" s="148">
        <v>0.54799999999999993</v>
      </c>
      <c r="BK364" s="30">
        <v>48.875326739999998</v>
      </c>
      <c r="BL364" s="30">
        <v>342.9</v>
      </c>
      <c r="BM364" s="30">
        <v>81.856697082519531</v>
      </c>
      <c r="BN364" s="148">
        <v>0.316</v>
      </c>
      <c r="BO364" s="30">
        <v>48.436946249999998</v>
      </c>
      <c r="BP364" s="30">
        <v>300</v>
      </c>
      <c r="BQ364" s="148"/>
      <c r="BR364" s="148"/>
      <c r="BS364" s="148"/>
      <c r="BT364" s="148">
        <v>0.97499999999999998</v>
      </c>
      <c r="BU364" s="148"/>
      <c r="BV364" s="148">
        <v>2.500000037252903E-2</v>
      </c>
      <c r="BW364" s="148"/>
      <c r="BX364" s="148">
        <v>6.2E-2</v>
      </c>
      <c r="BY364" s="148">
        <v>0.442</v>
      </c>
      <c r="BZ364" s="1"/>
      <c r="CA364" s="150">
        <v>9302.1796875</v>
      </c>
      <c r="CB364" s="150">
        <v>11835.09</v>
      </c>
      <c r="CC364" s="124" t="s">
        <v>4198</v>
      </c>
      <c r="CD364" t="s">
        <v>4633</v>
      </c>
    </row>
    <row r="365" spans="1:82" x14ac:dyDescent="0.3">
      <c r="A365" s="1">
        <v>270574020</v>
      </c>
      <c r="B365" s="124" t="s">
        <v>4198</v>
      </c>
      <c r="C365" t="s">
        <v>118</v>
      </c>
      <c r="D365" t="s">
        <v>902</v>
      </c>
      <c r="E365" s="30">
        <v>89.196174621582031</v>
      </c>
      <c r="F365" s="30">
        <v>89.041526794433594</v>
      </c>
      <c r="G365" s="30">
        <v>97.332321166992188</v>
      </c>
      <c r="H365" s="30">
        <v>97.138946533203125</v>
      </c>
      <c r="I365" s="1">
        <v>67</v>
      </c>
      <c r="J365" s="1" t="s">
        <v>3981</v>
      </c>
      <c r="K365" s="1">
        <v>6</v>
      </c>
      <c r="L365" t="s">
        <v>3848</v>
      </c>
      <c r="M365" t="s">
        <v>3909</v>
      </c>
      <c r="N365" t="s">
        <v>3917</v>
      </c>
      <c r="O365" t="s">
        <v>3923</v>
      </c>
      <c r="P365" s="148">
        <v>0.34210526943206793</v>
      </c>
      <c r="Q365" s="30">
        <v>51.703230849999997</v>
      </c>
      <c r="R365" s="30"/>
      <c r="S365" s="1">
        <v>58</v>
      </c>
      <c r="T365" s="1">
        <v>37</v>
      </c>
      <c r="U365" s="148">
        <v>0.63793104887008667</v>
      </c>
      <c r="V365" s="148"/>
      <c r="W365" s="149">
        <v>51.625546720000003</v>
      </c>
      <c r="X365" s="149"/>
      <c r="Y365" s="1">
        <v>37</v>
      </c>
      <c r="Z365" s="30">
        <v>78.576705932617188</v>
      </c>
      <c r="AA365" s="148">
        <v>0.24</v>
      </c>
      <c r="AB365" s="30">
        <v>47.9</v>
      </c>
      <c r="AC365" s="30">
        <v>296</v>
      </c>
      <c r="AD365" s="30">
        <v>78.841659545898438</v>
      </c>
      <c r="AE365" s="148">
        <v>0.16700000000000001</v>
      </c>
      <c r="AF365" s="30">
        <v>47.9</v>
      </c>
      <c r="AG365" s="30">
        <v>276.7</v>
      </c>
      <c r="AH365" s="30">
        <v>77.660751342773438</v>
      </c>
      <c r="AI365" s="148">
        <v>0.35299999999999998</v>
      </c>
      <c r="AJ365" s="30">
        <v>47.61149984</v>
      </c>
      <c r="AK365" s="30">
        <v>319.60000000000002</v>
      </c>
      <c r="AL365" s="30">
        <v>79.005859375</v>
      </c>
      <c r="AM365" s="148">
        <v>0.379</v>
      </c>
      <c r="AN365" s="30">
        <v>47.963235269999998</v>
      </c>
      <c r="AO365" s="30">
        <v>306.89999999999998</v>
      </c>
      <c r="AP365" s="148">
        <v>0.23684211075305939</v>
      </c>
      <c r="AQ365" s="30">
        <v>57.723434769999997</v>
      </c>
      <c r="AR365" s="30"/>
      <c r="AS365" s="30">
        <v>58</v>
      </c>
      <c r="AT365" s="30">
        <v>37</v>
      </c>
      <c r="AU365" s="148">
        <v>0.63793104887008667</v>
      </c>
      <c r="AV365" s="30">
        <v>97.138946533203125</v>
      </c>
      <c r="AW365" s="148">
        <v>0.25</v>
      </c>
      <c r="AX365" s="30">
        <v>56.94882295</v>
      </c>
      <c r="AY365" s="30"/>
      <c r="AZ365" s="30">
        <v>37</v>
      </c>
      <c r="BA365" s="30">
        <v>83.557075500488281</v>
      </c>
      <c r="BB365" s="148">
        <v>0.24</v>
      </c>
      <c r="BC365" s="30">
        <v>49.31</v>
      </c>
      <c r="BD365" s="30">
        <v>286</v>
      </c>
      <c r="BE365" s="30">
        <v>86.253471374511719</v>
      </c>
      <c r="BF365" s="147">
        <v>0.16700000000000001</v>
      </c>
      <c r="BG365" s="30">
        <v>50.6</v>
      </c>
      <c r="BH365" s="30">
        <v>273.3</v>
      </c>
      <c r="BI365" s="30">
        <v>78.651824951171875</v>
      </c>
      <c r="BJ365" s="148">
        <v>0.29399999999999998</v>
      </c>
      <c r="BK365" s="30">
        <v>46.939627469999998</v>
      </c>
      <c r="BL365" s="30">
        <v>268.60000000000002</v>
      </c>
      <c r="BM365" s="30">
        <v>79.527496337890625</v>
      </c>
      <c r="BN365" s="148">
        <v>0.20699999999999999</v>
      </c>
      <c r="BO365" s="30">
        <v>47.276135269999997</v>
      </c>
      <c r="BP365" s="30">
        <v>231</v>
      </c>
      <c r="BQ365" s="148"/>
      <c r="BR365" s="148"/>
      <c r="BS365" s="148"/>
      <c r="BT365" s="148">
        <v>0.97</v>
      </c>
      <c r="BU365" s="148"/>
      <c r="BV365" s="148">
        <v>2.999999932944775E-2</v>
      </c>
      <c r="BW365" s="148"/>
      <c r="BX365" s="148">
        <v>0.105</v>
      </c>
      <c r="BY365" s="148">
        <v>0.5</v>
      </c>
      <c r="BZ365" s="1"/>
      <c r="CA365" s="150">
        <v>9050.33984375</v>
      </c>
      <c r="CB365" s="150">
        <v>12203.76</v>
      </c>
      <c r="CC365" s="124" t="s">
        <v>4198</v>
      </c>
      <c r="CD365" t="s">
        <v>4634</v>
      </c>
    </row>
    <row r="366" spans="1:82" x14ac:dyDescent="0.3">
      <c r="A366" s="1">
        <v>270581050</v>
      </c>
      <c r="B366" s="124" t="s">
        <v>4199</v>
      </c>
      <c r="C366" t="s">
        <v>119</v>
      </c>
      <c r="D366" t="s">
        <v>903</v>
      </c>
      <c r="E366" s="30">
        <v>78.295646667480469</v>
      </c>
      <c r="F366" s="30">
        <v>80.026329040527344</v>
      </c>
      <c r="G366" s="30">
        <v>74.916725158691406</v>
      </c>
      <c r="H366" s="30">
        <v>76.279991149902344</v>
      </c>
      <c r="I366" s="1">
        <v>122</v>
      </c>
      <c r="J366" s="1">
        <v>6</v>
      </c>
      <c r="K366" s="1">
        <v>12</v>
      </c>
      <c r="L366" t="s">
        <v>3848</v>
      </c>
      <c r="M366" t="s">
        <v>3909</v>
      </c>
      <c r="N366" t="s">
        <v>3916</v>
      </c>
      <c r="O366" t="s">
        <v>3921</v>
      </c>
      <c r="P366" s="148"/>
      <c r="Q366" s="30">
        <v>47.169015080000001</v>
      </c>
      <c r="R366" s="30"/>
      <c r="S366" s="1">
        <v>93</v>
      </c>
      <c r="T366" s="1">
        <v>51</v>
      </c>
      <c r="U366" s="148">
        <v>0.54838711023330688</v>
      </c>
      <c r="V366" s="148">
        <v>0.25806450843811041</v>
      </c>
      <c r="W366" s="149">
        <v>47.890166690000001</v>
      </c>
      <c r="X366" s="149"/>
      <c r="Y366" s="1">
        <v>51</v>
      </c>
      <c r="Z366" s="30">
        <v>79.482986450195313</v>
      </c>
      <c r="AA366" s="148">
        <v>0.42099999999999999</v>
      </c>
      <c r="AB366" s="30">
        <v>48.2</v>
      </c>
      <c r="AC366" s="30">
        <v>305.3</v>
      </c>
      <c r="AD366" s="30">
        <v>79.519050598144531</v>
      </c>
      <c r="AE366" s="148">
        <v>0.36799999999999999</v>
      </c>
      <c r="AF366" s="30">
        <v>48.13</v>
      </c>
      <c r="AG366" s="30">
        <v>278.89999999999998</v>
      </c>
      <c r="AH366" s="30">
        <v>79.314666748046875</v>
      </c>
      <c r="AI366" s="148">
        <v>0.45900000000000002</v>
      </c>
      <c r="AJ366" s="30">
        <v>48.159298880000001</v>
      </c>
      <c r="AK366" s="30">
        <v>319.7</v>
      </c>
      <c r="AL366" s="30">
        <v>78.631500244140625</v>
      </c>
      <c r="AM366" s="148">
        <v>0.32300000000000001</v>
      </c>
      <c r="AN366" s="30">
        <v>47.835839360000001</v>
      </c>
      <c r="AO366" s="30">
        <v>287.10000000000002</v>
      </c>
      <c r="AP366" s="148">
        <v>5.8823529630899429E-2</v>
      </c>
      <c r="AQ366" s="30">
        <v>43.701883619999997</v>
      </c>
      <c r="AR366" s="30"/>
      <c r="AS366" s="30">
        <v>93</v>
      </c>
      <c r="AT366" s="30">
        <v>51</v>
      </c>
      <c r="AU366" s="148">
        <v>0.54838711023330688</v>
      </c>
      <c r="AV366" s="30">
        <v>76.279991149902344</v>
      </c>
      <c r="AW366" s="148">
        <v>8.3333335816860199E-2</v>
      </c>
      <c r="AX366" s="30">
        <v>44.994204719999999</v>
      </c>
      <c r="AY366" s="30"/>
      <c r="AZ366" s="30">
        <v>51</v>
      </c>
      <c r="BA366" s="30">
        <v>77.144309997558594</v>
      </c>
      <c r="BB366" s="148">
        <v>0.192</v>
      </c>
      <c r="BC366" s="30">
        <v>46.2</v>
      </c>
      <c r="BD366" s="30">
        <v>226</v>
      </c>
      <c r="BE366" s="30">
        <v>76.921432495117188</v>
      </c>
      <c r="BF366" s="147">
        <v>9.8000000000000004E-2</v>
      </c>
      <c r="BG366" s="30">
        <v>46</v>
      </c>
      <c r="BH366" s="30">
        <v>180.5</v>
      </c>
      <c r="BI366" s="30">
        <v>80.903816223144531</v>
      </c>
      <c r="BJ366" s="148">
        <v>0.38700000000000001</v>
      </c>
      <c r="BK366" s="30">
        <v>48.036622190000003</v>
      </c>
      <c r="BL366" s="30">
        <v>282.3</v>
      </c>
      <c r="BM366" s="30">
        <v>82.480155944824219</v>
      </c>
      <c r="BN366" s="148">
        <v>0.192</v>
      </c>
      <c r="BO366" s="30">
        <v>48.747660320000001</v>
      </c>
      <c r="BP366" s="30">
        <v>230.8</v>
      </c>
      <c r="BQ366" s="148"/>
      <c r="BR366" s="148"/>
      <c r="BS366" s="148"/>
      <c r="BT366" s="148">
        <v>0.96699999999999997</v>
      </c>
      <c r="BU366" s="148"/>
      <c r="BV366" s="148">
        <v>3.2999999821186073E-2</v>
      </c>
      <c r="BW366" s="148"/>
      <c r="BX366" s="148">
        <v>0.115</v>
      </c>
      <c r="BY366" s="148">
        <v>0.47099999999999997</v>
      </c>
      <c r="BZ366" s="1"/>
      <c r="CA366" s="150">
        <v>12136.1201171875</v>
      </c>
      <c r="CB366" s="150">
        <v>12618.38</v>
      </c>
      <c r="CC366" s="124" t="s">
        <v>4199</v>
      </c>
      <c r="CD366" t="s">
        <v>4633</v>
      </c>
    </row>
    <row r="367" spans="1:82" x14ac:dyDescent="0.3">
      <c r="A367" s="1">
        <v>270584020</v>
      </c>
      <c r="B367" s="124" t="s">
        <v>4199</v>
      </c>
      <c r="C367" t="s">
        <v>119</v>
      </c>
      <c r="D367" t="s">
        <v>904</v>
      </c>
      <c r="E367" s="30">
        <v>83.476181030273438</v>
      </c>
      <c r="F367" s="30">
        <v>80.416793823242188</v>
      </c>
      <c r="G367" s="30">
        <v>86.891258239746094</v>
      </c>
      <c r="H367" s="30">
        <v>85.260696411132813</v>
      </c>
      <c r="I367" s="1">
        <v>95</v>
      </c>
      <c r="J367" s="1" t="s">
        <v>3981</v>
      </c>
      <c r="K367" s="1">
        <v>5</v>
      </c>
      <c r="L367" t="s">
        <v>3848</v>
      </c>
      <c r="M367" t="s">
        <v>3909</v>
      </c>
      <c r="N367" t="s">
        <v>3916</v>
      </c>
      <c r="O367" t="s">
        <v>3921</v>
      </c>
      <c r="P367" s="148">
        <v>0.30232557654380798</v>
      </c>
      <c r="Q367" s="30">
        <v>49.323925279999997</v>
      </c>
      <c r="R367" s="30"/>
      <c r="S367" s="1">
        <v>49</v>
      </c>
      <c r="T367" s="1">
        <v>27</v>
      </c>
      <c r="U367" s="148">
        <v>0.55102038383483887</v>
      </c>
      <c r="V367" s="148">
        <v>0.27272728085517878</v>
      </c>
      <c r="W367" s="149">
        <v>48.051953040000001</v>
      </c>
      <c r="X367" s="149"/>
      <c r="Y367" s="1">
        <v>27</v>
      </c>
      <c r="Z367" s="30">
        <v>82.805992126464844</v>
      </c>
      <c r="AA367" s="148">
        <v>0.30599999999999999</v>
      </c>
      <c r="AB367" s="30">
        <v>49.3</v>
      </c>
      <c r="AC367" s="30">
        <v>277.60000000000002</v>
      </c>
      <c r="AD367" s="30">
        <v>82.40533447265625</v>
      </c>
      <c r="AE367" s="148">
        <v>0.25</v>
      </c>
      <c r="AF367" s="30">
        <v>49.11</v>
      </c>
      <c r="AG367" s="30">
        <v>260.7</v>
      </c>
      <c r="AH367" s="30">
        <v>83.889602661132813</v>
      </c>
      <c r="AI367" s="148">
        <v>0.35699999999999998</v>
      </c>
      <c r="AJ367" s="30">
        <v>49.674582630000003</v>
      </c>
      <c r="AK367" s="30">
        <v>311.39999999999998</v>
      </c>
      <c r="AL367" s="30">
        <v>84.354660034179688</v>
      </c>
      <c r="AM367" s="148">
        <v>0.22700000000000001</v>
      </c>
      <c r="AN367" s="30">
        <v>49.78342181</v>
      </c>
      <c r="AO367" s="30">
        <v>284.10000000000002</v>
      </c>
      <c r="AP367" s="148">
        <v>0.1627907007932663</v>
      </c>
      <c r="AQ367" s="30">
        <v>51.192273839999999</v>
      </c>
      <c r="AR367" s="30"/>
      <c r="AS367" s="30">
        <v>49</v>
      </c>
      <c r="AT367" s="30">
        <v>27</v>
      </c>
      <c r="AU367" s="148">
        <v>0.55102038383483887</v>
      </c>
      <c r="AV367" s="30">
        <v>85.260696411132813</v>
      </c>
      <c r="AW367" s="148">
        <v>0.13636364042758939</v>
      </c>
      <c r="AX367" s="30">
        <v>50.1411984</v>
      </c>
      <c r="AY367" s="30"/>
      <c r="AZ367" s="30">
        <v>27</v>
      </c>
      <c r="BA367" s="30">
        <v>84.959220886230469</v>
      </c>
      <c r="BB367" s="148">
        <v>0.224</v>
      </c>
      <c r="BC367" s="30">
        <v>49.99</v>
      </c>
      <c r="BD367" s="30">
        <v>236.7</v>
      </c>
      <c r="BE367" s="30">
        <v>85.989738464355469</v>
      </c>
      <c r="BF367" s="147">
        <v>0.214</v>
      </c>
      <c r="BG367" s="30">
        <v>50.47</v>
      </c>
      <c r="BH367" s="30">
        <v>221.4</v>
      </c>
      <c r="BI367" s="30">
        <v>82.500701904296875</v>
      </c>
      <c r="BJ367" s="148">
        <v>0.25700000000000001</v>
      </c>
      <c r="BK367" s="30">
        <v>48.814500219999999</v>
      </c>
      <c r="BL367" s="30">
        <v>257.10000000000002</v>
      </c>
      <c r="BM367" s="30">
        <v>84.036979675292969</v>
      </c>
      <c r="BN367" s="148">
        <v>0.20499999999999999</v>
      </c>
      <c r="BO367" s="30">
        <v>49.523539540000002</v>
      </c>
      <c r="BP367" s="30">
        <v>243.2</v>
      </c>
      <c r="BQ367" s="148"/>
      <c r="BR367" s="148"/>
      <c r="BS367" s="148"/>
      <c r="BT367" s="148">
        <v>1</v>
      </c>
      <c r="BU367" s="148"/>
      <c r="BV367" s="148">
        <v>0</v>
      </c>
      <c r="BW367" s="148"/>
      <c r="BX367" s="148">
        <v>7.3999999999999996E-2</v>
      </c>
      <c r="BY367" s="148">
        <v>0.495</v>
      </c>
      <c r="BZ367" s="1"/>
      <c r="CA367" s="150">
        <v>12316.099609375</v>
      </c>
      <c r="CB367" s="150">
        <v>12714.23</v>
      </c>
      <c r="CC367" s="124" t="s">
        <v>4199</v>
      </c>
      <c r="CD367" t="s">
        <v>4634</v>
      </c>
    </row>
    <row r="368" spans="1:82" x14ac:dyDescent="0.3">
      <c r="A368" s="1">
        <v>270591050</v>
      </c>
      <c r="B368" s="124" t="s">
        <v>4200</v>
      </c>
      <c r="C368" t="s">
        <v>120</v>
      </c>
      <c r="D368" t="s">
        <v>905</v>
      </c>
      <c r="E368" s="30">
        <v>85.5341796875</v>
      </c>
      <c r="F368" s="30">
        <v>82.748626708984375</v>
      </c>
      <c r="G368" s="30">
        <v>86.130882263183594</v>
      </c>
      <c r="H368" s="30">
        <v>87.516143798828125</v>
      </c>
      <c r="I368" s="1">
        <v>133</v>
      </c>
      <c r="J368" s="1">
        <v>7</v>
      </c>
      <c r="K368" s="1">
        <v>12</v>
      </c>
      <c r="L368" t="s">
        <v>3848</v>
      </c>
      <c r="M368" t="s">
        <v>3909</v>
      </c>
      <c r="N368" t="s">
        <v>3917</v>
      </c>
      <c r="O368" t="s">
        <v>3921</v>
      </c>
      <c r="P368" s="148">
        <v>0.41379311680793762</v>
      </c>
      <c r="Q368" s="30">
        <v>50.179975169999999</v>
      </c>
      <c r="R368" s="30">
        <v>329.31033325195313</v>
      </c>
      <c r="S368" s="1">
        <v>71</v>
      </c>
      <c r="T368" s="1">
        <v>40</v>
      </c>
      <c r="U368" s="148">
        <v>0.56338030099868774</v>
      </c>
      <c r="V368" s="148"/>
      <c r="W368" s="149">
        <v>49.018129469999998</v>
      </c>
      <c r="X368" s="149"/>
      <c r="Y368" s="1">
        <v>40</v>
      </c>
      <c r="Z368" s="30">
        <v>83.712272644042969</v>
      </c>
      <c r="AA368" s="148">
        <v>0.59599999999999997</v>
      </c>
      <c r="AB368" s="30">
        <v>49.6</v>
      </c>
      <c r="AC368" s="30">
        <v>369.2</v>
      </c>
      <c r="AD368" s="30">
        <v>79.548500061035156</v>
      </c>
      <c r="AE368" s="148">
        <v>0.32</v>
      </c>
      <c r="AF368" s="30">
        <v>48.14</v>
      </c>
      <c r="AG368" s="30">
        <v>312</v>
      </c>
      <c r="AH368" s="30">
        <v>81.962684631347656</v>
      </c>
      <c r="AI368" s="148">
        <v>0.5</v>
      </c>
      <c r="AJ368" s="30">
        <v>49.036359449999999</v>
      </c>
      <c r="AK368" s="30">
        <v>339.7</v>
      </c>
      <c r="AL368" s="30">
        <v>79.405807495117188</v>
      </c>
      <c r="AM368" s="148">
        <v>0.32300000000000001</v>
      </c>
      <c r="AN368" s="30">
        <v>48.09933547</v>
      </c>
      <c r="AO368" s="30">
        <v>293.5</v>
      </c>
      <c r="AP368" s="148">
        <v>0.29411765933036799</v>
      </c>
      <c r="AQ368" s="30">
        <v>50.716636889999997</v>
      </c>
      <c r="AR368" s="30">
        <v>285.29412841796881</v>
      </c>
      <c r="AS368" s="30">
        <v>71</v>
      </c>
      <c r="AT368" s="30">
        <v>40</v>
      </c>
      <c r="AU368" s="148">
        <v>0.56338030099868774</v>
      </c>
      <c r="AV368" s="30">
        <v>87.516143798828125</v>
      </c>
      <c r="AW368" s="148">
        <v>0.11428571492433549</v>
      </c>
      <c r="AX368" s="30">
        <v>51.43383335</v>
      </c>
      <c r="AY368" s="30"/>
      <c r="AZ368" s="30">
        <v>40</v>
      </c>
      <c r="BA368" s="30">
        <v>87.433601379394531</v>
      </c>
      <c r="BB368" s="148">
        <v>0.49199999999999999</v>
      </c>
      <c r="BC368" s="30">
        <v>51.19</v>
      </c>
      <c r="BD368" s="30">
        <v>332.3</v>
      </c>
      <c r="BE368" s="30">
        <v>88.809638977050781</v>
      </c>
      <c r="BF368" s="147">
        <v>0.28999999999999998</v>
      </c>
      <c r="BG368" s="30">
        <v>51.86</v>
      </c>
      <c r="BH368" s="30">
        <v>254.8</v>
      </c>
      <c r="BI368" s="30">
        <v>83.597145080566406</v>
      </c>
      <c r="BJ368" s="148">
        <v>0.33900000000000002</v>
      </c>
      <c r="BK368" s="30">
        <v>49.348600750000003</v>
      </c>
      <c r="BL368" s="30">
        <v>308.10000000000002</v>
      </c>
      <c r="BM368" s="30">
        <v>83.024650573730469</v>
      </c>
      <c r="BN368" s="148">
        <v>0.152</v>
      </c>
      <c r="BO368" s="30">
        <v>49.019024440000003</v>
      </c>
      <c r="BP368" s="30">
        <v>257.60000000000002</v>
      </c>
      <c r="BQ368" s="148"/>
      <c r="BR368" s="148"/>
      <c r="BS368" s="148"/>
      <c r="BT368" s="148">
        <v>0.96199999999999997</v>
      </c>
      <c r="BU368" s="148"/>
      <c r="BV368" s="148">
        <v>3.7999998778104782E-2</v>
      </c>
      <c r="BW368" s="148"/>
      <c r="BX368" s="148">
        <v>0.13500000000000001</v>
      </c>
      <c r="BY368" s="148">
        <v>0.374</v>
      </c>
      <c r="BZ368" s="1"/>
      <c r="CA368" s="150">
        <v>10691.509765625</v>
      </c>
      <c r="CB368" s="150">
        <v>13025.46</v>
      </c>
      <c r="CC368" s="124" t="s">
        <v>4200</v>
      </c>
      <c r="CD368" t="s">
        <v>4633</v>
      </c>
    </row>
    <row r="369" spans="1:82" x14ac:dyDescent="0.3">
      <c r="A369" s="1">
        <v>270594020</v>
      </c>
      <c r="B369" s="124" t="s">
        <v>4200</v>
      </c>
      <c r="C369" t="s">
        <v>120</v>
      </c>
      <c r="D369" t="s">
        <v>906</v>
      </c>
      <c r="E369" s="30">
        <v>93.80322265625</v>
      </c>
      <c r="F369" s="30">
        <v>90.190299987792969</v>
      </c>
      <c r="G369" s="30">
        <v>93.010978698730469</v>
      </c>
      <c r="H369" s="30">
        <v>89.7005615234375</v>
      </c>
      <c r="I369" s="1">
        <v>90</v>
      </c>
      <c r="J369" s="1" t="s">
        <v>4733</v>
      </c>
      <c r="K369" s="1">
        <v>6</v>
      </c>
      <c r="L369" t="s">
        <v>3848</v>
      </c>
      <c r="M369" t="s">
        <v>3909</v>
      </c>
      <c r="N369" t="s">
        <v>3917</v>
      </c>
      <c r="O369" t="s">
        <v>3921</v>
      </c>
      <c r="P369" s="148">
        <v>0.50819671154022217</v>
      </c>
      <c r="Q369" s="30">
        <v>53.619590860000002</v>
      </c>
      <c r="R369" s="30">
        <v>347.54098510742188</v>
      </c>
      <c r="S369" s="1">
        <v>87</v>
      </c>
      <c r="T369" s="1">
        <v>41</v>
      </c>
      <c r="U369" s="148">
        <v>0.47126436233520508</v>
      </c>
      <c r="V369" s="148">
        <v>0.4482758641242981</v>
      </c>
      <c r="W369" s="149">
        <v>52.101531870000002</v>
      </c>
      <c r="X369" s="149">
        <v>317.24139404296881</v>
      </c>
      <c r="Y369" s="1">
        <v>41</v>
      </c>
      <c r="Z369" s="30">
        <v>86.733184814453125</v>
      </c>
      <c r="AA369" s="148">
        <v>0.45700000000000002</v>
      </c>
      <c r="AB369" s="30">
        <v>50.6</v>
      </c>
      <c r="AC369" s="30">
        <v>345.7</v>
      </c>
      <c r="AD369" s="30">
        <v>85.762840270996094</v>
      </c>
      <c r="AE369" s="148">
        <v>0.45200000000000001</v>
      </c>
      <c r="AF369" s="30">
        <v>50.25</v>
      </c>
      <c r="AG369" s="30">
        <v>329</v>
      </c>
      <c r="AH369" s="30">
        <v>84.520713806152344</v>
      </c>
      <c r="AI369" s="148">
        <v>0.48599999999999999</v>
      </c>
      <c r="AJ369" s="30">
        <v>49.883614889999997</v>
      </c>
      <c r="AK369" s="30">
        <v>345.9</v>
      </c>
      <c r="AL369" s="30">
        <v>84.603141784667969</v>
      </c>
      <c r="AM369" s="148">
        <v>0.5</v>
      </c>
      <c r="AN369" s="30">
        <v>49.867980340000003</v>
      </c>
      <c r="AO369" s="30">
        <v>344.4</v>
      </c>
      <c r="AP369" s="148">
        <v>0.37704917788505549</v>
      </c>
      <c r="AQ369" s="30">
        <v>55.020320259999998</v>
      </c>
      <c r="AR369" s="30">
        <v>322.9508056640625</v>
      </c>
      <c r="AS369" s="30">
        <v>87</v>
      </c>
      <c r="AT369" s="30">
        <v>41</v>
      </c>
      <c r="AU369" s="148">
        <v>0.47126436233520508</v>
      </c>
      <c r="AV369" s="30">
        <v>89.7005615234375</v>
      </c>
      <c r="AW369" s="148">
        <v>0.31034481525421143</v>
      </c>
      <c r="AX369" s="30">
        <v>52.685760389999999</v>
      </c>
      <c r="AY369" s="30"/>
      <c r="AZ369" s="30">
        <v>41</v>
      </c>
      <c r="BA369" s="30">
        <v>85.619056701660156</v>
      </c>
      <c r="BB369" s="148">
        <v>0.28599999999999998</v>
      </c>
      <c r="BC369" s="30">
        <v>50.31</v>
      </c>
      <c r="BD369" s="30">
        <v>290</v>
      </c>
      <c r="BE369" s="30">
        <v>86.273757934570313</v>
      </c>
      <c r="BF369" s="147">
        <v>0.22600000000000001</v>
      </c>
      <c r="BG369" s="30">
        <v>50.61</v>
      </c>
      <c r="BH369" s="30">
        <v>264.5</v>
      </c>
      <c r="BI369" s="30">
        <v>82.848579406738281</v>
      </c>
      <c r="BJ369" s="148">
        <v>0.32400000000000001</v>
      </c>
      <c r="BK369" s="30">
        <v>48.983957089999997</v>
      </c>
      <c r="BL369" s="30">
        <v>294.60000000000002</v>
      </c>
      <c r="BM369" s="30">
        <v>82.281097412109375</v>
      </c>
      <c r="BN369" s="148">
        <v>0.13900000000000001</v>
      </c>
      <c r="BO369" s="30">
        <v>48.648455200000001</v>
      </c>
      <c r="BP369" s="30">
        <v>258.3</v>
      </c>
      <c r="BQ369" s="148"/>
      <c r="BR369" s="148"/>
      <c r="BS369" s="148"/>
      <c r="BT369" s="148">
        <v>0.94400000000000006</v>
      </c>
      <c r="BU369" s="148">
        <v>5.6000000000000001E-2</v>
      </c>
      <c r="BV369" s="148">
        <v>0</v>
      </c>
      <c r="BW369" s="148"/>
      <c r="BX369" s="148">
        <v>0.17799999999999999</v>
      </c>
      <c r="BY369" s="148">
        <v>0.47699999999999998</v>
      </c>
      <c r="BZ369" s="1"/>
      <c r="CA369" s="150">
        <v>11573.8203125</v>
      </c>
      <c r="CB369" s="150">
        <v>14739.23</v>
      </c>
      <c r="CC369" s="124" t="s">
        <v>4200</v>
      </c>
      <c r="CD369" t="s">
        <v>4634</v>
      </c>
    </row>
    <row r="370" spans="1:82" x14ac:dyDescent="0.3">
      <c r="A370" s="1">
        <v>270613000</v>
      </c>
      <c r="B370" s="124" t="s">
        <v>4201</v>
      </c>
      <c r="C370" t="s">
        <v>121</v>
      </c>
      <c r="D370" t="s">
        <v>907</v>
      </c>
      <c r="E370" s="30">
        <v>77.245704650878906</v>
      </c>
      <c r="F370" s="30">
        <v>78.881309509277344</v>
      </c>
      <c r="G370" s="30">
        <v>82.753265380859375</v>
      </c>
      <c r="H370" s="30">
        <v>83.952461242675781</v>
      </c>
      <c r="I370" s="1">
        <v>341</v>
      </c>
      <c r="J370" s="1">
        <v>6</v>
      </c>
      <c r="K370" s="1">
        <v>8</v>
      </c>
      <c r="L370" t="s">
        <v>3848</v>
      </c>
      <c r="M370" t="s">
        <v>3909</v>
      </c>
      <c r="N370" t="s">
        <v>3917</v>
      </c>
      <c r="O370" t="s">
        <v>3921</v>
      </c>
      <c r="P370" s="148">
        <v>0.34713375568389893</v>
      </c>
      <c r="Q370" s="30">
        <v>46.732276519999999</v>
      </c>
      <c r="R370" s="30">
        <v>303.8216552734375</v>
      </c>
      <c r="S370" s="1">
        <v>616</v>
      </c>
      <c r="T370" s="1">
        <v>616</v>
      </c>
      <c r="U370" s="148">
        <v>1</v>
      </c>
      <c r="V370" s="148">
        <v>0.34713375568389893</v>
      </c>
      <c r="W370" s="149">
        <v>47.415737419999999</v>
      </c>
      <c r="X370" s="149">
        <v>303.8216552734375</v>
      </c>
      <c r="Y370" s="1">
        <v>616</v>
      </c>
      <c r="Z370" s="30">
        <v>79.482986450195313</v>
      </c>
      <c r="AA370" s="148">
        <v>0.38800000000000001</v>
      </c>
      <c r="AB370" s="30">
        <v>48.2</v>
      </c>
      <c r="AC370" s="30">
        <v>315.5</v>
      </c>
      <c r="AD370" s="30">
        <v>81.462875366210938</v>
      </c>
      <c r="AE370" s="148">
        <v>0.38800000000000001</v>
      </c>
      <c r="AF370" s="30">
        <v>48.79</v>
      </c>
      <c r="AG370" s="30">
        <v>315.5</v>
      </c>
      <c r="AH370" s="30">
        <v>82.382408142089844</v>
      </c>
      <c r="AI370" s="148">
        <v>0.39400000000000002</v>
      </c>
      <c r="AJ370" s="30">
        <v>49.175377869999998</v>
      </c>
      <c r="AK370" s="30">
        <v>321.5</v>
      </c>
      <c r="AL370" s="30">
        <v>84.352279663085938</v>
      </c>
      <c r="AM370" s="148">
        <v>0.39400000000000002</v>
      </c>
      <c r="AN370" s="30">
        <v>49.782613570000002</v>
      </c>
      <c r="AO370" s="30">
        <v>321.5</v>
      </c>
      <c r="AP370" s="148">
        <v>0.31528663635253912</v>
      </c>
      <c r="AQ370" s="30">
        <v>48.60384956</v>
      </c>
      <c r="AR370" s="30">
        <v>275.15924072265631</v>
      </c>
      <c r="AS370" s="30">
        <v>616</v>
      </c>
      <c r="AT370" s="30">
        <v>616</v>
      </c>
      <c r="AU370" s="148">
        <v>1</v>
      </c>
      <c r="AV370" s="30">
        <v>83.952461242675781</v>
      </c>
      <c r="AW370" s="148">
        <v>0.31528663635253912</v>
      </c>
      <c r="AX370" s="30">
        <v>49.391427849999999</v>
      </c>
      <c r="AY370" s="30">
        <v>275.15924072265631</v>
      </c>
      <c r="AZ370" s="30">
        <v>616</v>
      </c>
      <c r="BA370" s="30">
        <v>80.464096069335938</v>
      </c>
      <c r="BB370" s="148">
        <v>0.34300000000000003</v>
      </c>
      <c r="BC370" s="30">
        <v>47.81</v>
      </c>
      <c r="BD370" s="30">
        <v>291.3</v>
      </c>
      <c r="BE370" s="30">
        <v>81.912040710449219</v>
      </c>
      <c r="BF370" s="147">
        <v>0.34300000000000003</v>
      </c>
      <c r="BG370" s="30">
        <v>48.46</v>
      </c>
      <c r="BH370" s="30">
        <v>291.3</v>
      </c>
      <c r="BI370" s="30">
        <v>80.555442810058594</v>
      </c>
      <c r="BJ370" s="148">
        <v>0.253</v>
      </c>
      <c r="BK370" s="30">
        <v>47.866921929999997</v>
      </c>
      <c r="BL370" s="30">
        <v>262.2</v>
      </c>
      <c r="BM370" s="30">
        <v>82.0382080078125</v>
      </c>
      <c r="BN370" s="148">
        <v>0.253</v>
      </c>
      <c r="BO370" s="30">
        <v>48.527406880000001</v>
      </c>
      <c r="BP370" s="30">
        <v>262.2</v>
      </c>
      <c r="BQ370" s="148">
        <v>8.5000000000000006E-2</v>
      </c>
      <c r="BR370" s="148">
        <v>3.7999999999999999E-2</v>
      </c>
      <c r="BS370" s="148"/>
      <c r="BT370" s="148">
        <v>0.78900000000000003</v>
      </c>
      <c r="BU370" s="148">
        <v>8.5000000000000006E-2</v>
      </c>
      <c r="BV370" s="148">
        <v>3.0000000260770321E-3</v>
      </c>
      <c r="BW370" s="148"/>
      <c r="BX370" s="148">
        <v>0.19600000000000001</v>
      </c>
      <c r="BY370" s="148">
        <v>0.35189999999999999</v>
      </c>
      <c r="BZ370" s="1">
        <v>0</v>
      </c>
      <c r="CA370" s="150">
        <v>9268.990234375</v>
      </c>
      <c r="CB370" s="150">
        <v>10368.76</v>
      </c>
      <c r="CC370" s="124" t="s">
        <v>4201</v>
      </c>
      <c r="CD370" t="s">
        <v>4633</v>
      </c>
    </row>
    <row r="371" spans="1:82" x14ac:dyDescent="0.3">
      <c r="A371" s="1">
        <v>270614040</v>
      </c>
      <c r="B371" s="124" t="s">
        <v>4201</v>
      </c>
      <c r="C371" t="s">
        <v>121</v>
      </c>
      <c r="D371" t="s">
        <v>908</v>
      </c>
      <c r="E371" s="30">
        <v>93.389801025390625</v>
      </c>
      <c r="F371" s="30">
        <v>95.098442077636719</v>
      </c>
      <c r="G371" s="30">
        <v>90.900131225585938</v>
      </c>
      <c r="H371" s="30">
        <v>92.803390502929688</v>
      </c>
      <c r="I371" s="1">
        <v>311</v>
      </c>
      <c r="J371" s="1">
        <v>3</v>
      </c>
      <c r="K371" s="1">
        <v>5</v>
      </c>
      <c r="L371" t="s">
        <v>3848</v>
      </c>
      <c r="M371" t="s">
        <v>3909</v>
      </c>
      <c r="N371" t="s">
        <v>3917</v>
      </c>
      <c r="O371" t="s">
        <v>3921</v>
      </c>
      <c r="P371" s="148">
        <v>0.3505154550075531</v>
      </c>
      <c r="Q371" s="30">
        <v>53.447625199999997</v>
      </c>
      <c r="R371" s="30">
        <v>293.81442260742188</v>
      </c>
      <c r="S371" s="1">
        <v>315</v>
      </c>
      <c r="T371" s="1">
        <v>315</v>
      </c>
      <c r="U371" s="148">
        <v>1</v>
      </c>
      <c r="V371" s="148">
        <v>0.3505154550075531</v>
      </c>
      <c r="W371" s="149">
        <v>54.135185010000001</v>
      </c>
      <c r="X371" s="149">
        <v>293.81442260742188</v>
      </c>
      <c r="Y371" s="1">
        <v>315</v>
      </c>
      <c r="Z371" s="30">
        <v>92.17083740234375</v>
      </c>
      <c r="AA371" s="148">
        <v>0.433</v>
      </c>
      <c r="AB371" s="30">
        <v>52.4</v>
      </c>
      <c r="AC371" s="30">
        <v>324.60000000000002</v>
      </c>
      <c r="AD371" s="30">
        <v>93.920997619628906</v>
      </c>
      <c r="AE371" s="148">
        <v>0.433</v>
      </c>
      <c r="AF371" s="30">
        <v>53.02</v>
      </c>
      <c r="AG371" s="30">
        <v>324.60000000000002</v>
      </c>
      <c r="AH371" s="30">
        <v>89.740966796875</v>
      </c>
      <c r="AI371" s="148">
        <v>0.40200000000000002</v>
      </c>
      <c r="AJ371" s="30">
        <v>51.612636389999999</v>
      </c>
      <c r="AK371" s="30">
        <v>305.5</v>
      </c>
      <c r="AL371" s="30">
        <v>91.511695861816406</v>
      </c>
      <c r="AM371" s="148">
        <v>0.40200000000000002</v>
      </c>
      <c r="AN371" s="30">
        <v>52.218951410000003</v>
      </c>
      <c r="AO371" s="30">
        <v>305.5</v>
      </c>
      <c r="AP371" s="148">
        <v>0.29209622740745539</v>
      </c>
      <c r="AQ371" s="30">
        <v>53.699927950000003</v>
      </c>
      <c r="AR371" s="30">
        <v>251.89002990722659</v>
      </c>
      <c r="AS371" s="30">
        <v>315</v>
      </c>
      <c r="AT371" s="30">
        <v>315</v>
      </c>
      <c r="AU371" s="148">
        <v>1</v>
      </c>
      <c r="AV371" s="30">
        <v>92.803390502929688</v>
      </c>
      <c r="AW371" s="148">
        <v>0.29209622740745539</v>
      </c>
      <c r="AX371" s="30">
        <v>54.464044569999999</v>
      </c>
      <c r="AY371" s="30">
        <v>251.89002990722659</v>
      </c>
      <c r="AZ371" s="30">
        <v>315</v>
      </c>
      <c r="BA371" s="30">
        <v>91.371986389160156</v>
      </c>
      <c r="BB371" s="148">
        <v>0.377</v>
      </c>
      <c r="BC371" s="30">
        <v>53.1</v>
      </c>
      <c r="BD371" s="30">
        <v>285.39999999999998</v>
      </c>
      <c r="BE371" s="30">
        <v>92.623603820800781</v>
      </c>
      <c r="BF371" s="147">
        <v>0.377</v>
      </c>
      <c r="BG371" s="30">
        <v>53.74</v>
      </c>
      <c r="BH371" s="30">
        <v>285.39999999999998</v>
      </c>
      <c r="BI371" s="30">
        <v>89.862648010253906</v>
      </c>
      <c r="BJ371" s="148">
        <v>0.34</v>
      </c>
      <c r="BK371" s="30">
        <v>52.4006665</v>
      </c>
      <c r="BL371" s="30">
        <v>268.7</v>
      </c>
      <c r="BM371" s="30">
        <v>91.124267578125</v>
      </c>
      <c r="BN371" s="148">
        <v>0.34</v>
      </c>
      <c r="BO371" s="30">
        <v>53.055657359999998</v>
      </c>
      <c r="BP371" s="30">
        <v>268.7</v>
      </c>
      <c r="BQ371" s="148">
        <v>8.4000000000000005E-2</v>
      </c>
      <c r="BR371" s="148">
        <v>2.5999999999999999E-2</v>
      </c>
      <c r="BS371" s="148"/>
      <c r="BT371" s="148">
        <v>0.76500000000000001</v>
      </c>
      <c r="BU371" s="148">
        <v>0.11600000000000001</v>
      </c>
      <c r="BV371" s="148">
        <v>9.9999997764825821E-3</v>
      </c>
      <c r="BW371" s="148"/>
      <c r="BX371" s="148">
        <v>0.18</v>
      </c>
      <c r="BY371" s="148">
        <v>0.68400000000000005</v>
      </c>
      <c r="BZ371" s="1">
        <v>0</v>
      </c>
      <c r="CA371" s="150">
        <v>9067.259765625</v>
      </c>
      <c r="CB371" s="150">
        <v>9793.75</v>
      </c>
      <c r="CC371" s="124" t="s">
        <v>4201</v>
      </c>
      <c r="CD371" t="s">
        <v>4634</v>
      </c>
    </row>
    <row r="372" spans="1:82" x14ac:dyDescent="0.3">
      <c r="A372" s="1">
        <v>281013000</v>
      </c>
      <c r="B372" s="124" t="s">
        <v>4202</v>
      </c>
      <c r="C372" t="s">
        <v>122</v>
      </c>
      <c r="D372" t="s">
        <v>909</v>
      </c>
      <c r="E372" s="30">
        <v>90.199195861816406</v>
      </c>
      <c r="F372" s="30">
        <v>89.984580993652344</v>
      </c>
      <c r="G372" s="30">
        <v>90.798110961914063</v>
      </c>
      <c r="H372" s="30">
        <v>91.009101867675781</v>
      </c>
      <c r="I372" s="1">
        <v>280</v>
      </c>
      <c r="J372" s="1">
        <v>5</v>
      </c>
      <c r="K372" s="1">
        <v>8</v>
      </c>
      <c r="L372" t="s">
        <v>3818</v>
      </c>
      <c r="M372" t="s">
        <v>3913</v>
      </c>
      <c r="N372" t="s">
        <v>3917</v>
      </c>
      <c r="O372" t="s">
        <v>3921</v>
      </c>
      <c r="P372" s="148">
        <v>0.49603173136711121</v>
      </c>
      <c r="Q372" s="30">
        <v>52.120448690000003</v>
      </c>
      <c r="R372" s="30">
        <v>349.20635986328131</v>
      </c>
      <c r="S372" s="1">
        <v>525</v>
      </c>
      <c r="T372" s="1">
        <v>309</v>
      </c>
      <c r="U372" s="148">
        <v>0.58857142925262451</v>
      </c>
      <c r="V372" s="148">
        <v>0.4253731369972229</v>
      </c>
      <c r="W372" s="149">
        <v>52.016294459999997</v>
      </c>
      <c r="X372" s="149">
        <v>326.11941528320313</v>
      </c>
      <c r="Y372" s="1">
        <v>309</v>
      </c>
      <c r="Z372" s="30">
        <v>89.754104614257813</v>
      </c>
      <c r="AA372" s="148">
        <v>0.51500000000000001</v>
      </c>
      <c r="AB372" s="30">
        <v>51.6</v>
      </c>
      <c r="AC372" s="30">
        <v>358</v>
      </c>
      <c r="AD372" s="30">
        <v>90.651847839355469</v>
      </c>
      <c r="AE372" s="148">
        <v>0.40899999999999997</v>
      </c>
      <c r="AF372" s="30">
        <v>51.91</v>
      </c>
      <c r="AG372" s="30">
        <v>332.3</v>
      </c>
      <c r="AH372" s="30">
        <v>89.00433349609375</v>
      </c>
      <c r="AI372" s="148">
        <v>0.54899999999999993</v>
      </c>
      <c r="AJ372" s="30">
        <v>51.368650799999998</v>
      </c>
      <c r="AK372" s="30">
        <v>361</v>
      </c>
      <c r="AL372" s="30">
        <v>89.648460388183594</v>
      </c>
      <c r="AM372" s="148">
        <v>0.46700000000000003</v>
      </c>
      <c r="AN372" s="30">
        <v>51.584894859999999</v>
      </c>
      <c r="AO372" s="30">
        <v>339.6</v>
      </c>
      <c r="AP372" s="148">
        <v>0.35826772451400762</v>
      </c>
      <c r="AQ372" s="30">
        <v>53.636109320000003</v>
      </c>
      <c r="AR372" s="30">
        <v>296.06298828125</v>
      </c>
      <c r="AS372" s="30">
        <v>527</v>
      </c>
      <c r="AT372" s="30">
        <v>311</v>
      </c>
      <c r="AU372" s="148">
        <v>0.58857142925262451</v>
      </c>
      <c r="AV372" s="30">
        <v>91.009101867675781</v>
      </c>
      <c r="AW372" s="148">
        <v>0.26666668057441711</v>
      </c>
      <c r="AX372" s="30">
        <v>53.435708079999998</v>
      </c>
      <c r="AY372" s="30">
        <v>265.1851806640625</v>
      </c>
      <c r="AZ372" s="30">
        <v>311</v>
      </c>
      <c r="BA372" s="30">
        <v>88.815132141113281</v>
      </c>
      <c r="BB372" s="148">
        <v>0.312</v>
      </c>
      <c r="BC372" s="30">
        <v>51.86</v>
      </c>
      <c r="BD372" s="30">
        <v>290.89999999999998</v>
      </c>
      <c r="BE372" s="30">
        <v>89.763130187988281</v>
      </c>
      <c r="BF372" s="147">
        <v>0.25</v>
      </c>
      <c r="BG372" s="30">
        <v>52.33</v>
      </c>
      <c r="BH372" s="30">
        <v>262.8</v>
      </c>
      <c r="BI372" s="30">
        <v>88.145805358886719</v>
      </c>
      <c r="BJ372" s="148">
        <v>0.38300000000000001</v>
      </c>
      <c r="BK372" s="30">
        <v>51.56435518</v>
      </c>
      <c r="BL372" s="30">
        <v>303.60000000000002</v>
      </c>
      <c r="BM372" s="30">
        <v>88.835723876953125</v>
      </c>
      <c r="BN372" s="148">
        <v>0.28000000000000003</v>
      </c>
      <c r="BO372" s="30">
        <v>51.915110339999998</v>
      </c>
      <c r="BP372" s="30">
        <v>278.60000000000002</v>
      </c>
      <c r="BQ372" s="148"/>
      <c r="BR372" s="148">
        <v>3.2000000000000001E-2</v>
      </c>
      <c r="BS372" s="148"/>
      <c r="BT372" s="148">
        <v>0.93600000000000005</v>
      </c>
      <c r="BU372" s="148"/>
      <c r="BV372" s="148">
        <v>3.2000001519918442E-2</v>
      </c>
      <c r="BW372" s="148"/>
      <c r="BX372" s="148">
        <v>0.17899999999999999</v>
      </c>
      <c r="BY372" s="148">
        <v>0.48899999999999999</v>
      </c>
      <c r="BZ372" s="1"/>
      <c r="CA372" s="150">
        <v>5343.0498046875</v>
      </c>
      <c r="CB372" s="150">
        <v>9419.41</v>
      </c>
      <c r="CC372" s="124" t="s">
        <v>4202</v>
      </c>
      <c r="CD372" t="s">
        <v>4635</v>
      </c>
    </row>
    <row r="373" spans="1:82" x14ac:dyDescent="0.3">
      <c r="A373" s="1">
        <v>281014020</v>
      </c>
      <c r="B373" s="124" t="s">
        <v>4202</v>
      </c>
      <c r="C373" t="s">
        <v>122</v>
      </c>
      <c r="D373" t="s">
        <v>910</v>
      </c>
      <c r="E373" s="30">
        <v>79.1756591796875</v>
      </c>
      <c r="F373" s="30">
        <v>80.023971557617188</v>
      </c>
      <c r="G373" s="30">
        <v>80.921684265136719</v>
      </c>
      <c r="H373" s="30">
        <v>82.392715454101563</v>
      </c>
      <c r="I373" s="1">
        <v>324</v>
      </c>
      <c r="J373" s="1" t="s">
        <v>4733</v>
      </c>
      <c r="K373" s="1">
        <v>4</v>
      </c>
      <c r="L373" t="s">
        <v>3818</v>
      </c>
      <c r="M373" t="s">
        <v>3913</v>
      </c>
      <c r="N373" t="s">
        <v>3917</v>
      </c>
      <c r="O373" t="s">
        <v>3921</v>
      </c>
      <c r="P373" s="148">
        <v>0.43809524178504938</v>
      </c>
      <c r="Q373" s="30">
        <v>47.535067570000002</v>
      </c>
      <c r="R373" s="30">
        <v>328.57144165039063</v>
      </c>
      <c r="S373" s="1">
        <v>69</v>
      </c>
      <c r="T373" s="1">
        <v>45</v>
      </c>
      <c r="U373" s="148">
        <v>0.65217393636703491</v>
      </c>
      <c r="V373" s="148">
        <v>0.31081080436706537</v>
      </c>
      <c r="W373" s="149">
        <v>47.889191480000001</v>
      </c>
      <c r="X373" s="149">
        <v>302.70269775390631</v>
      </c>
      <c r="Y373" s="1">
        <v>45</v>
      </c>
      <c r="Z373" s="30">
        <v>80.691352844238281</v>
      </c>
      <c r="AA373" s="148">
        <v>0.55600000000000005</v>
      </c>
      <c r="AB373" s="30">
        <v>48.6</v>
      </c>
      <c r="AC373" s="30">
        <v>357</v>
      </c>
      <c r="AD373" s="30">
        <v>83.288887023925781</v>
      </c>
      <c r="AE373" s="148">
        <v>0.47699999999999998</v>
      </c>
      <c r="AF373" s="30">
        <v>49.41</v>
      </c>
      <c r="AG373" s="30">
        <v>336</v>
      </c>
      <c r="AH373" s="30">
        <v>83.572479248046875</v>
      </c>
      <c r="AI373" s="148">
        <v>0.496</v>
      </c>
      <c r="AJ373" s="30">
        <v>49.569546070000001</v>
      </c>
      <c r="AK373" s="30">
        <v>348.8</v>
      </c>
      <c r="AL373" s="30">
        <v>85.9400634765625</v>
      </c>
      <c r="AM373" s="148">
        <v>0.45900000000000002</v>
      </c>
      <c r="AN373" s="30">
        <v>50.322932469999998</v>
      </c>
      <c r="AO373" s="30">
        <v>334.1</v>
      </c>
      <c r="AP373" s="148">
        <v>0.36893203854560852</v>
      </c>
      <c r="AQ373" s="30">
        <v>47.45814567</v>
      </c>
      <c r="AR373" s="30">
        <v>291.26214599609381</v>
      </c>
      <c r="AS373" s="30">
        <v>69</v>
      </c>
      <c r="AT373" s="30">
        <v>45</v>
      </c>
      <c r="AU373" s="148">
        <v>0.65217393636703491</v>
      </c>
      <c r="AV373" s="30">
        <v>82.392715454101563</v>
      </c>
      <c r="AW373" s="148">
        <v>0.2361111044883728</v>
      </c>
      <c r="AX373" s="30">
        <v>48.497511019999997</v>
      </c>
      <c r="AY373" s="30"/>
      <c r="AZ373" s="30">
        <v>45</v>
      </c>
      <c r="BA373" s="30">
        <v>81.556953430175781</v>
      </c>
      <c r="BB373" s="148">
        <v>0.496</v>
      </c>
      <c r="BC373" s="30">
        <v>48.34</v>
      </c>
      <c r="BD373" s="30">
        <v>337.8</v>
      </c>
      <c r="BE373" s="30">
        <v>82.682952880859375</v>
      </c>
      <c r="BF373" s="147">
        <v>0.38400000000000001</v>
      </c>
      <c r="BG373" s="30">
        <v>48.84</v>
      </c>
      <c r="BH373" s="30">
        <v>319.8</v>
      </c>
      <c r="BI373" s="30">
        <v>84.889724731445313</v>
      </c>
      <c r="BJ373" s="148">
        <v>0.48</v>
      </c>
      <c r="BK373" s="30">
        <v>49.978245469999997</v>
      </c>
      <c r="BL373" s="30">
        <v>329.3</v>
      </c>
      <c r="BM373" s="30">
        <v>85.463150024414063</v>
      </c>
      <c r="BN373" s="148">
        <v>0.4</v>
      </c>
      <c r="BO373" s="30">
        <v>50.234305419999998</v>
      </c>
      <c r="BP373" s="30">
        <v>304.7</v>
      </c>
      <c r="BQ373" s="148"/>
      <c r="BR373" s="148">
        <v>1.4999999999999999E-2</v>
      </c>
      <c r="BS373" s="148"/>
      <c r="BT373" s="148">
        <v>0.92300000000000004</v>
      </c>
      <c r="BU373" s="148">
        <v>2.1999999999999999E-2</v>
      </c>
      <c r="BV373" s="148">
        <v>3.9999999105930328E-2</v>
      </c>
      <c r="BW373" s="148"/>
      <c r="BX373" s="148">
        <v>0.19400000000000001</v>
      </c>
      <c r="BY373" s="148">
        <v>0.53</v>
      </c>
      <c r="BZ373" s="1"/>
      <c r="CA373" s="150">
        <v>7886.93994140625</v>
      </c>
      <c r="CB373" s="150">
        <v>9845.9699999999993</v>
      </c>
      <c r="CC373" s="124" t="s">
        <v>4202</v>
      </c>
      <c r="CD373" t="s">
        <v>4634</v>
      </c>
    </row>
    <row r="374" spans="1:82" x14ac:dyDescent="0.3">
      <c r="A374" s="1">
        <v>281023000</v>
      </c>
      <c r="B374" s="124" t="s">
        <v>4203</v>
      </c>
      <c r="C374" t="s">
        <v>123</v>
      </c>
      <c r="D374" t="s">
        <v>911</v>
      </c>
      <c r="E374" s="30">
        <v>89.921134948730469</v>
      </c>
      <c r="F374" s="30">
        <v>90.550064086914063</v>
      </c>
      <c r="G374" s="30">
        <v>85.80108642578125</v>
      </c>
      <c r="H374" s="30">
        <v>85.626907348632813</v>
      </c>
      <c r="I374" s="1">
        <v>435</v>
      </c>
      <c r="J374" s="1">
        <v>5</v>
      </c>
      <c r="K374" s="1">
        <v>8</v>
      </c>
      <c r="L374" t="s">
        <v>3818</v>
      </c>
      <c r="M374" t="s">
        <v>3913</v>
      </c>
      <c r="N374" t="s">
        <v>3916</v>
      </c>
      <c r="O374" t="s">
        <v>3923</v>
      </c>
      <c r="P374" s="148">
        <v>0.49754902720451349</v>
      </c>
      <c r="Q374" s="30">
        <v>52.004787120000003</v>
      </c>
      <c r="R374" s="30">
        <v>353.67648315429688</v>
      </c>
      <c r="S374" s="1">
        <v>841</v>
      </c>
      <c r="T374" s="1">
        <v>495</v>
      </c>
      <c r="U374" s="148">
        <v>0.5885850191116333</v>
      </c>
      <c r="V374" s="148">
        <v>0.40816327929496771</v>
      </c>
      <c r="W374" s="149">
        <v>52.250597450000001</v>
      </c>
      <c r="X374" s="149">
        <v>329.38775634765631</v>
      </c>
      <c r="Y374" s="1">
        <v>495</v>
      </c>
      <c r="Z374" s="30">
        <v>84.316452026367188</v>
      </c>
      <c r="AA374" s="148">
        <v>0.51500000000000001</v>
      </c>
      <c r="AB374" s="30">
        <v>49.8</v>
      </c>
      <c r="AC374" s="30">
        <v>357.2</v>
      </c>
      <c r="AD374" s="30">
        <v>84.555313110351563</v>
      </c>
      <c r="AE374" s="148">
        <v>0.42699999999999999</v>
      </c>
      <c r="AF374" s="30">
        <v>49.84</v>
      </c>
      <c r="AG374" s="30">
        <v>331.5</v>
      </c>
      <c r="AH374" s="30">
        <v>83.481620788574219</v>
      </c>
      <c r="AI374" s="148">
        <v>0.46</v>
      </c>
      <c r="AJ374" s="30">
        <v>49.539451960000001</v>
      </c>
      <c r="AK374" s="30">
        <v>341.9</v>
      </c>
      <c r="AL374" s="30">
        <v>84.437034606933594</v>
      </c>
      <c r="AM374" s="148">
        <v>0.35499999999999998</v>
      </c>
      <c r="AN374" s="30">
        <v>49.811455960000004</v>
      </c>
      <c r="AO374" s="30">
        <v>313.5</v>
      </c>
      <c r="AP374" s="148">
        <v>0.40786239504814148</v>
      </c>
      <c r="AQ374" s="30">
        <v>50.510339700000003</v>
      </c>
      <c r="AR374" s="30">
        <v>316.70761108398438</v>
      </c>
      <c r="AS374" s="30">
        <v>840</v>
      </c>
      <c r="AT374" s="30">
        <v>494</v>
      </c>
      <c r="AU374" s="148">
        <v>0.5885850191116333</v>
      </c>
      <c r="AV374" s="30">
        <v>85.626907348632813</v>
      </c>
      <c r="AW374" s="148">
        <v>0.31557378172874451</v>
      </c>
      <c r="AX374" s="30">
        <v>50.351078860000001</v>
      </c>
      <c r="AY374" s="30">
        <v>283.6065673828125</v>
      </c>
      <c r="AZ374" s="30">
        <v>494</v>
      </c>
      <c r="BA374" s="30">
        <v>86.052070617675781</v>
      </c>
      <c r="BB374" s="148">
        <v>0.37200000000000011</v>
      </c>
      <c r="BC374" s="30">
        <v>50.52</v>
      </c>
      <c r="BD374" s="30">
        <v>303.89999999999998</v>
      </c>
      <c r="BE374" s="30">
        <v>86.395477294921875</v>
      </c>
      <c r="BF374" s="147">
        <v>0.29399999999999998</v>
      </c>
      <c r="BG374" s="30">
        <v>50.67</v>
      </c>
      <c r="BH374" s="30">
        <v>273.39999999999998</v>
      </c>
      <c r="BI374" s="30">
        <v>86.457939147949219</v>
      </c>
      <c r="BJ374" s="148">
        <v>0.40500000000000003</v>
      </c>
      <c r="BK374" s="30">
        <v>50.742159360000002</v>
      </c>
      <c r="BL374" s="30">
        <v>314.39999999999998</v>
      </c>
      <c r="BM374" s="30">
        <v>87.254463195800781</v>
      </c>
      <c r="BN374" s="148">
        <v>0.317</v>
      </c>
      <c r="BO374" s="30">
        <v>51.127048819999999</v>
      </c>
      <c r="BP374" s="30">
        <v>284.89999999999998</v>
      </c>
      <c r="BQ374" s="148"/>
      <c r="BR374" s="148">
        <v>6.2E-2</v>
      </c>
      <c r="BS374" s="148"/>
      <c r="BT374" s="148">
        <v>0.90800000000000003</v>
      </c>
      <c r="BU374" s="148">
        <v>2.8000000000000001E-2</v>
      </c>
      <c r="BV374" s="148">
        <v>2.000000094994903E-3</v>
      </c>
      <c r="BW374" s="148"/>
      <c r="BX374" s="148">
        <v>0.20899999999999999</v>
      </c>
      <c r="BY374" s="148">
        <v>0.49299999999999999</v>
      </c>
      <c r="BZ374" s="1"/>
      <c r="CA374" s="150">
        <v>8291.0595703125</v>
      </c>
      <c r="CB374" s="150">
        <v>9062.1</v>
      </c>
      <c r="CC374" s="124" t="s">
        <v>4203</v>
      </c>
      <c r="CD374" t="s">
        <v>4635</v>
      </c>
    </row>
    <row r="375" spans="1:82" x14ac:dyDescent="0.3">
      <c r="A375" s="1">
        <v>281024020</v>
      </c>
      <c r="B375" s="124" t="s">
        <v>4203</v>
      </c>
      <c r="C375" t="s">
        <v>123</v>
      </c>
      <c r="D375" t="s">
        <v>912</v>
      </c>
      <c r="E375" s="30">
        <v>85.5999755859375</v>
      </c>
      <c r="F375" s="30">
        <v>86.975753784179688</v>
      </c>
      <c r="G375" s="30">
        <v>87.90447998046875</v>
      </c>
      <c r="H375" s="30">
        <v>87.470252990722656</v>
      </c>
      <c r="I375" s="1">
        <v>446</v>
      </c>
      <c r="J375" s="1" t="s">
        <v>3981</v>
      </c>
      <c r="K375" s="1">
        <v>4</v>
      </c>
      <c r="L375" t="s">
        <v>3818</v>
      </c>
      <c r="M375" t="s">
        <v>3913</v>
      </c>
      <c r="N375" t="s">
        <v>3916</v>
      </c>
      <c r="O375" t="s">
        <v>3923</v>
      </c>
      <c r="P375" s="148">
        <v>0.63636362552642822</v>
      </c>
      <c r="Q375" s="30">
        <v>50.207345859999997</v>
      </c>
      <c r="R375" s="30">
        <v>370.30303955078131</v>
      </c>
      <c r="S375" s="1">
        <v>100</v>
      </c>
      <c r="T375" s="1">
        <v>69</v>
      </c>
      <c r="U375" s="148">
        <v>0.68999999761581421</v>
      </c>
      <c r="V375" s="148">
        <v>0.50505048036575317</v>
      </c>
      <c r="W375" s="149">
        <v>50.769609510000002</v>
      </c>
      <c r="X375" s="149">
        <v>336.3636474609375</v>
      </c>
      <c r="Y375" s="1">
        <v>69</v>
      </c>
      <c r="Z375" s="30">
        <v>87.0352783203125</v>
      </c>
      <c r="AA375" s="148">
        <v>0.56000000000000005</v>
      </c>
      <c r="AB375" s="30">
        <v>50.7</v>
      </c>
      <c r="AC375" s="30">
        <v>355.4</v>
      </c>
      <c r="AD375" s="30">
        <v>87.795013427734375</v>
      </c>
      <c r="AE375" s="148">
        <v>0.504</v>
      </c>
      <c r="AF375" s="30">
        <v>50.94</v>
      </c>
      <c r="AG375" s="30">
        <v>341.9</v>
      </c>
      <c r="AH375" s="30">
        <v>88.919769287109375</v>
      </c>
      <c r="AI375" s="148">
        <v>0.59699999999999998</v>
      </c>
      <c r="AJ375" s="30">
        <v>51.34064403</v>
      </c>
      <c r="AK375" s="30">
        <v>376.5</v>
      </c>
      <c r="AL375" s="30">
        <v>88.282966613769531</v>
      </c>
      <c r="AM375" s="148">
        <v>0.49700000000000011</v>
      </c>
      <c r="AN375" s="30">
        <v>51.120218370000003</v>
      </c>
      <c r="AO375" s="30">
        <v>355.2</v>
      </c>
      <c r="AP375" s="148">
        <v>0.58181816339492798</v>
      </c>
      <c r="AQ375" s="30">
        <v>51.826068370000002</v>
      </c>
      <c r="AR375" s="30">
        <v>352.72726440429688</v>
      </c>
      <c r="AS375" s="30">
        <v>100</v>
      </c>
      <c r="AT375" s="30">
        <v>69</v>
      </c>
      <c r="AU375" s="148">
        <v>0.68999999761581421</v>
      </c>
      <c r="AV375" s="30">
        <v>87.470252990722656</v>
      </c>
      <c r="AW375" s="148">
        <v>0.47474747896194458</v>
      </c>
      <c r="AX375" s="30">
        <v>51.407530530000002</v>
      </c>
      <c r="AY375" s="30">
        <v>320.2020263671875</v>
      </c>
      <c r="AZ375" s="30">
        <v>69</v>
      </c>
      <c r="BA375" s="30">
        <v>85.000465393066406</v>
      </c>
      <c r="BB375" s="148">
        <v>0.58700000000000008</v>
      </c>
      <c r="BC375" s="30">
        <v>50.01</v>
      </c>
      <c r="BD375" s="30">
        <v>359.8</v>
      </c>
      <c r="BE375" s="30">
        <v>84.468208312988281</v>
      </c>
      <c r="BF375" s="147">
        <v>0.53500000000000003</v>
      </c>
      <c r="BG375" s="30">
        <v>49.72</v>
      </c>
      <c r="BH375" s="30">
        <v>337.2</v>
      </c>
      <c r="BI375" s="30">
        <v>85.663673400878906</v>
      </c>
      <c r="BJ375" s="148">
        <v>0.57499999999999996</v>
      </c>
      <c r="BK375" s="30">
        <v>50.355255239999998</v>
      </c>
      <c r="BL375" s="30">
        <v>346.2</v>
      </c>
      <c r="BM375" s="30">
        <v>85.563102722167969</v>
      </c>
      <c r="BN375" s="148">
        <v>0.49700000000000011</v>
      </c>
      <c r="BO375" s="30">
        <v>50.284122519999997</v>
      </c>
      <c r="BP375" s="30">
        <v>318.60000000000002</v>
      </c>
      <c r="BQ375" s="148"/>
      <c r="BR375" s="148">
        <v>3.5999999999999997E-2</v>
      </c>
      <c r="BS375" s="148"/>
      <c r="BT375" s="148">
        <v>0.93300000000000005</v>
      </c>
      <c r="BU375" s="148">
        <v>2.1999999999999999E-2</v>
      </c>
      <c r="BV375" s="148">
        <v>8.999999612569809E-3</v>
      </c>
      <c r="BW375" s="148">
        <v>1.4E-2</v>
      </c>
      <c r="BX375" s="148">
        <v>0.21099999999999999</v>
      </c>
      <c r="BY375" s="148">
        <v>0.51200000000000001</v>
      </c>
      <c r="BZ375" s="1"/>
      <c r="CA375" s="150">
        <v>7679.06982421875</v>
      </c>
      <c r="CB375" s="150">
        <v>8532.3700000000008</v>
      </c>
      <c r="CC375" s="124" t="s">
        <v>4203</v>
      </c>
      <c r="CD375" t="s">
        <v>4634</v>
      </c>
    </row>
    <row r="376" spans="1:82" x14ac:dyDescent="0.3">
      <c r="A376" s="1">
        <v>281033000</v>
      </c>
      <c r="B376" s="124" t="s">
        <v>4204</v>
      </c>
      <c r="C376" t="s">
        <v>124</v>
      </c>
      <c r="D376" t="s">
        <v>913</v>
      </c>
      <c r="E376" s="30">
        <v>83.861412048339844</v>
      </c>
      <c r="F376" s="30">
        <v>84.360687255859375</v>
      </c>
      <c r="G376" s="30">
        <v>87.598228454589844</v>
      </c>
      <c r="H376" s="30">
        <v>86.91265869140625</v>
      </c>
      <c r="I376" s="1">
        <v>295</v>
      </c>
      <c r="J376" s="1">
        <v>5</v>
      </c>
      <c r="K376" s="1">
        <v>8</v>
      </c>
      <c r="L376" t="s">
        <v>3818</v>
      </c>
      <c r="M376" t="s">
        <v>3913</v>
      </c>
      <c r="N376" t="s">
        <v>3917</v>
      </c>
      <c r="O376" t="s">
        <v>3923</v>
      </c>
      <c r="P376" s="148">
        <v>0.45228216052055359</v>
      </c>
      <c r="Q376" s="30">
        <v>49.484167880000001</v>
      </c>
      <c r="R376" s="30">
        <v>351.4522705078125</v>
      </c>
      <c r="S376" s="1">
        <v>589</v>
      </c>
      <c r="T376" s="1">
        <v>389</v>
      </c>
      <c r="U376" s="148">
        <v>0.66044139862060547</v>
      </c>
      <c r="V376" s="148">
        <v>0.35664334893226618</v>
      </c>
      <c r="W376" s="149">
        <v>49.686075870000003</v>
      </c>
      <c r="X376" s="149">
        <v>331.46853637695313</v>
      </c>
      <c r="Y376" s="1">
        <v>389</v>
      </c>
      <c r="Z376" s="30">
        <v>89.149925231933594</v>
      </c>
      <c r="AA376" s="148">
        <v>0.377</v>
      </c>
      <c r="AB376" s="30">
        <v>51.4</v>
      </c>
      <c r="AC376" s="30">
        <v>326.2</v>
      </c>
      <c r="AD376" s="30">
        <v>89.444320678710938</v>
      </c>
      <c r="AE376" s="148">
        <v>0.30399999999999999</v>
      </c>
      <c r="AF376" s="30">
        <v>51.5</v>
      </c>
      <c r="AG376" s="30">
        <v>302.89999999999998</v>
      </c>
      <c r="AH376" s="30">
        <v>89.913040161132813</v>
      </c>
      <c r="AI376" s="148">
        <v>0.54799999999999993</v>
      </c>
      <c r="AJ376" s="30">
        <v>51.669627200000001</v>
      </c>
      <c r="AK376" s="30">
        <v>369.5</v>
      </c>
      <c r="AL376" s="30">
        <v>89.556465148925781</v>
      </c>
      <c r="AM376" s="148">
        <v>0.45400000000000001</v>
      </c>
      <c r="AN376" s="30">
        <v>51.553589150000001</v>
      </c>
      <c r="AO376" s="30">
        <v>345.4</v>
      </c>
      <c r="AP376" s="148">
        <v>0.39419087767601008</v>
      </c>
      <c r="AQ376" s="30">
        <v>51.634498010000001</v>
      </c>
      <c r="AR376" s="30">
        <v>306.22406005859381</v>
      </c>
      <c r="AS376" s="30">
        <v>589</v>
      </c>
      <c r="AT376" s="30">
        <v>389</v>
      </c>
      <c r="AU376" s="148">
        <v>0.66044139862060547</v>
      </c>
      <c r="AV376" s="30">
        <v>86.91265869140625</v>
      </c>
      <c r="AW376" s="148">
        <v>0.32867133617401117</v>
      </c>
      <c r="AX376" s="30">
        <v>51.087963780000003</v>
      </c>
      <c r="AY376" s="30">
        <v>281.81817626953131</v>
      </c>
      <c r="AZ376" s="30">
        <v>389</v>
      </c>
      <c r="BA376" s="30">
        <v>85.021080017089844</v>
      </c>
      <c r="BB376" s="148">
        <v>0.36</v>
      </c>
      <c r="BC376" s="30">
        <v>50.02</v>
      </c>
      <c r="BD376" s="30">
        <v>298.7</v>
      </c>
      <c r="BE376" s="30">
        <v>84.752227783203125</v>
      </c>
      <c r="BF376" s="147">
        <v>0.26400000000000001</v>
      </c>
      <c r="BG376" s="30">
        <v>49.86</v>
      </c>
      <c r="BH376" s="30">
        <v>270.7</v>
      </c>
      <c r="BI376" s="30">
        <v>85.113334655761719</v>
      </c>
      <c r="BJ376" s="148">
        <v>0.39300000000000002</v>
      </c>
      <c r="BK376" s="30">
        <v>50.087171759999997</v>
      </c>
      <c r="BL376" s="30">
        <v>311.5</v>
      </c>
      <c r="BM376" s="30">
        <v>84.634185791015625</v>
      </c>
      <c r="BN376" s="148">
        <v>0.311</v>
      </c>
      <c r="BO376" s="30">
        <v>49.821172099999998</v>
      </c>
      <c r="BP376" s="30">
        <v>273.5</v>
      </c>
      <c r="BQ376" s="148"/>
      <c r="BR376" s="148"/>
      <c r="BS376" s="148"/>
      <c r="BT376" s="148">
        <v>0.94900000000000007</v>
      </c>
      <c r="BU376" s="148">
        <v>2.7E-2</v>
      </c>
      <c r="BV376" s="148">
        <v>2.400000020861626E-2</v>
      </c>
      <c r="BW376" s="148"/>
      <c r="BX376" s="148">
        <v>0.16600000000000001</v>
      </c>
      <c r="BY376" s="148">
        <v>0.55800000000000005</v>
      </c>
      <c r="BZ376" s="1"/>
      <c r="CA376" s="150">
        <v>6171.7099609375</v>
      </c>
      <c r="CB376" s="150">
        <v>8461.23</v>
      </c>
      <c r="CC376" s="124" t="s">
        <v>4204</v>
      </c>
      <c r="CD376" t="s">
        <v>4635</v>
      </c>
    </row>
    <row r="377" spans="1:82" x14ac:dyDescent="0.3">
      <c r="A377" s="1">
        <v>281034020</v>
      </c>
      <c r="B377" s="124" t="s">
        <v>4204</v>
      </c>
      <c r="C377" t="s">
        <v>124</v>
      </c>
      <c r="D377" t="s">
        <v>914</v>
      </c>
      <c r="E377" s="30">
        <v>81.2122802734375</v>
      </c>
      <c r="F377" s="30">
        <v>78.710350036621094</v>
      </c>
      <c r="G377" s="30">
        <v>79.509292602539063</v>
      </c>
      <c r="H377" s="30">
        <v>80.838470458984375</v>
      </c>
      <c r="I377" s="1">
        <v>345</v>
      </c>
      <c r="J377" s="1" t="s">
        <v>4733</v>
      </c>
      <c r="K377" s="1">
        <v>4</v>
      </c>
      <c r="L377" t="s">
        <v>3818</v>
      </c>
      <c r="M377" t="s">
        <v>3913</v>
      </c>
      <c r="N377" t="s">
        <v>3917</v>
      </c>
      <c r="O377" t="s">
        <v>3923</v>
      </c>
      <c r="P377" s="148">
        <v>0.28448274731636047</v>
      </c>
      <c r="Q377" s="30">
        <v>48.382224710000003</v>
      </c>
      <c r="R377" s="30">
        <v>291.37930297851563</v>
      </c>
      <c r="S377" s="1">
        <v>79</v>
      </c>
      <c r="T377" s="1">
        <v>55</v>
      </c>
      <c r="U377" s="148">
        <v>0.69620251655578613</v>
      </c>
      <c r="V377" s="148">
        <v>0.21333333849906921</v>
      </c>
      <c r="W377" s="149">
        <v>47.344900780000003</v>
      </c>
      <c r="X377" s="149">
        <v>265.33334350585938</v>
      </c>
      <c r="Y377" s="1">
        <v>55</v>
      </c>
      <c r="Z377" s="30">
        <v>84.920639038085938</v>
      </c>
      <c r="AA377" s="148">
        <v>0.41599999999999998</v>
      </c>
      <c r="AB377" s="30">
        <v>50</v>
      </c>
      <c r="AC377" s="30">
        <v>312.39999999999998</v>
      </c>
      <c r="AD377" s="30">
        <v>83.730667114257813</v>
      </c>
      <c r="AE377" s="148">
        <v>0.309</v>
      </c>
      <c r="AF377" s="30">
        <v>49.56</v>
      </c>
      <c r="AG377" s="30">
        <v>285.60000000000002</v>
      </c>
      <c r="AH377" s="30">
        <v>80.164878845214844</v>
      </c>
      <c r="AI377" s="148">
        <v>0.436</v>
      </c>
      <c r="AJ377" s="30">
        <v>48.440902280000003</v>
      </c>
      <c r="AK377" s="30">
        <v>323.60000000000002</v>
      </c>
      <c r="AL377" s="30">
        <v>79.540946960449219</v>
      </c>
      <c r="AM377" s="148">
        <v>0.35699999999999998</v>
      </c>
      <c r="AN377" s="30">
        <v>48.145324000000002</v>
      </c>
      <c r="AO377" s="30">
        <v>298</v>
      </c>
      <c r="AP377" s="148">
        <v>0.2155172377824783</v>
      </c>
      <c r="AQ377" s="30">
        <v>46.57465663</v>
      </c>
      <c r="AR377" s="30">
        <v>229.31034851074219</v>
      </c>
      <c r="AS377" s="30">
        <v>78</v>
      </c>
      <c r="AT377" s="30">
        <v>54</v>
      </c>
      <c r="AU377" s="148">
        <v>0.69620251655578613</v>
      </c>
      <c r="AV377" s="30">
        <v>80.838470458984375</v>
      </c>
      <c r="AW377" s="148">
        <v>0.18666666746139529</v>
      </c>
      <c r="AX377" s="30">
        <v>47.606744650000003</v>
      </c>
      <c r="AY377" s="30"/>
      <c r="AZ377" s="30">
        <v>54</v>
      </c>
      <c r="BA377" s="30">
        <v>86.56756591796875</v>
      </c>
      <c r="BB377" s="148">
        <v>0.24299999999999999</v>
      </c>
      <c r="BC377" s="30">
        <v>50.77</v>
      </c>
      <c r="BD377" s="30">
        <v>259.60000000000002</v>
      </c>
      <c r="BE377" s="30">
        <v>88.383613586425781</v>
      </c>
      <c r="BF377" s="147">
        <v>0.17699999999999999</v>
      </c>
      <c r="BG377" s="30">
        <v>51.65</v>
      </c>
      <c r="BH377" s="30">
        <v>240.6</v>
      </c>
      <c r="BI377" s="30">
        <v>83.416862487792969</v>
      </c>
      <c r="BJ377" s="148">
        <v>0.47099999999999997</v>
      </c>
      <c r="BK377" s="30">
        <v>49.260781160000001</v>
      </c>
      <c r="BL377" s="30">
        <v>310.7</v>
      </c>
      <c r="BM377" s="30">
        <v>84.453941345214844</v>
      </c>
      <c r="BN377" s="148">
        <v>0.41799999999999998</v>
      </c>
      <c r="BO377" s="30">
        <v>49.731343019999997</v>
      </c>
      <c r="BP377" s="30">
        <v>293.89999999999998</v>
      </c>
      <c r="BQ377" s="148"/>
      <c r="BR377" s="148"/>
      <c r="BS377" s="148"/>
      <c r="BT377" s="148">
        <v>0.97699999999999998</v>
      </c>
      <c r="BU377" s="148"/>
      <c r="BV377" s="148">
        <v>2.300000004470348E-2</v>
      </c>
      <c r="BW377" s="148"/>
      <c r="BX377" s="148">
        <v>0.18</v>
      </c>
      <c r="BY377" s="148">
        <v>0.55700000000000005</v>
      </c>
      <c r="BZ377" s="1"/>
      <c r="CA377" s="150">
        <v>8203.8701171875</v>
      </c>
      <c r="CB377" s="150">
        <v>8786</v>
      </c>
      <c r="CC377" s="124" t="s">
        <v>4204</v>
      </c>
      <c r="CD377" t="s">
        <v>4634</v>
      </c>
    </row>
    <row r="378" spans="1:82" x14ac:dyDescent="0.3">
      <c r="A378" s="1">
        <v>290013000</v>
      </c>
      <c r="B378" s="124" t="s">
        <v>4205</v>
      </c>
      <c r="C378" t="s">
        <v>125</v>
      </c>
      <c r="D378" t="s">
        <v>915</v>
      </c>
      <c r="E378" s="30">
        <v>84.475395202636719</v>
      </c>
      <c r="F378" s="30">
        <v>86.613136291503906</v>
      </c>
      <c r="G378" s="30">
        <v>83.130607604980469</v>
      </c>
      <c r="H378" s="30">
        <v>87.077224731445313</v>
      </c>
      <c r="I378" s="1">
        <v>38</v>
      </c>
      <c r="J378" s="1">
        <v>7</v>
      </c>
      <c r="K378" s="1">
        <v>8</v>
      </c>
      <c r="L378" t="s">
        <v>3830</v>
      </c>
      <c r="M378" t="s">
        <v>3907</v>
      </c>
      <c r="N378" t="s">
        <v>3917</v>
      </c>
      <c r="O378" t="s">
        <v>3921</v>
      </c>
      <c r="P378" s="148">
        <v>0.22857142984867099</v>
      </c>
      <c r="Q378" s="30">
        <v>49.73956089</v>
      </c>
      <c r="R378" s="30"/>
      <c r="S378" s="1">
        <v>103</v>
      </c>
      <c r="T378" s="1">
        <v>57</v>
      </c>
      <c r="U378" s="148">
        <v>0.55339807271957397</v>
      </c>
      <c r="V378" s="148"/>
      <c r="W378" s="149">
        <v>50.619361900000001</v>
      </c>
      <c r="X378" s="149"/>
      <c r="Y378" s="1">
        <v>57</v>
      </c>
      <c r="Z378" s="30">
        <v>86.129005432128906</v>
      </c>
      <c r="AA378" s="148">
        <v>0.36599999999999999</v>
      </c>
      <c r="AB378" s="30">
        <v>50.4</v>
      </c>
      <c r="AC378" s="30">
        <v>322.5</v>
      </c>
      <c r="AD378" s="30">
        <v>87.117622375488281</v>
      </c>
      <c r="AE378" s="148">
        <v>0.28599999999999998</v>
      </c>
      <c r="AF378" s="30">
        <v>50.71</v>
      </c>
      <c r="AG378" s="30">
        <v>290.5</v>
      </c>
      <c r="AH378" s="30">
        <v>86.644241333007813</v>
      </c>
      <c r="AI378" s="148">
        <v>0.28599999999999998</v>
      </c>
      <c r="AJ378" s="30">
        <v>50.586955619999998</v>
      </c>
      <c r="AK378" s="30">
        <v>277.10000000000002</v>
      </c>
      <c r="AL378" s="30">
        <v>87.828819274902344</v>
      </c>
      <c r="AM378" s="148">
        <v>0.27500000000000002</v>
      </c>
      <c r="AN378" s="30">
        <v>50.965674909999997</v>
      </c>
      <c r="AO378" s="30">
        <v>270.60000000000002</v>
      </c>
      <c r="AP378" s="148">
        <v>0.1428571492433548</v>
      </c>
      <c r="AQ378" s="30">
        <v>48.83988703</v>
      </c>
      <c r="AR378" s="30"/>
      <c r="AS378" s="30">
        <v>103</v>
      </c>
      <c r="AT378" s="30">
        <v>57</v>
      </c>
      <c r="AU378" s="148">
        <v>0.55339807271957397</v>
      </c>
      <c r="AV378" s="30">
        <v>87.077224731445313</v>
      </c>
      <c r="AW378" s="148">
        <v>6.25E-2</v>
      </c>
      <c r="AX378" s="30">
        <v>51.182281690000003</v>
      </c>
      <c r="AY378" s="30"/>
      <c r="AZ378" s="30">
        <v>57</v>
      </c>
      <c r="BA378" s="30">
        <v>84.423103332519531</v>
      </c>
      <c r="BB378" s="148">
        <v>0.28199999999999997</v>
      </c>
      <c r="BC378" s="30">
        <v>49.73</v>
      </c>
      <c r="BD378" s="30">
        <v>287.3</v>
      </c>
      <c r="BE378" s="30">
        <v>83.859603881835938</v>
      </c>
      <c r="BF378" s="147">
        <v>0.16700000000000001</v>
      </c>
      <c r="BG378" s="30">
        <v>49.42</v>
      </c>
      <c r="BH378" s="30">
        <v>245.2</v>
      </c>
      <c r="BI378" s="30">
        <v>81.304008483886719</v>
      </c>
      <c r="BJ378" s="148">
        <v>0.14299999999999999</v>
      </c>
      <c r="BK378" s="30">
        <v>48.231564349999999</v>
      </c>
      <c r="BL378" s="30">
        <v>218.6</v>
      </c>
      <c r="BM378" s="30">
        <v>81.221298217773438</v>
      </c>
      <c r="BN378" s="148">
        <v>0.11799999999999999</v>
      </c>
      <c r="BO378" s="30">
        <v>48.120280039999997</v>
      </c>
      <c r="BP378" s="30">
        <v>203.9</v>
      </c>
      <c r="BQ378" s="148"/>
      <c r="BR378" s="148"/>
      <c r="BS378" s="148"/>
      <c r="BT378" s="148">
        <v>0.97399999999999998</v>
      </c>
      <c r="BU378" s="148"/>
      <c r="BV378" s="148">
        <v>2.60000005364418E-2</v>
      </c>
      <c r="BW378" s="148"/>
      <c r="BX378" s="148"/>
      <c r="BY378" s="148">
        <v>0.45700000000000002</v>
      </c>
      <c r="BZ378" s="1"/>
      <c r="CA378" s="150">
        <v>8669.6904296875</v>
      </c>
      <c r="CB378" s="150">
        <v>12310.3</v>
      </c>
      <c r="CC378" s="124" t="s">
        <v>4205</v>
      </c>
      <c r="CD378" t="s">
        <v>4633</v>
      </c>
    </row>
    <row r="379" spans="1:82" x14ac:dyDescent="0.3">
      <c r="A379" s="1">
        <v>290014020</v>
      </c>
      <c r="B379" s="124" t="s">
        <v>4205</v>
      </c>
      <c r="C379" t="s">
        <v>125</v>
      </c>
      <c r="D379" t="s">
        <v>916</v>
      </c>
      <c r="E379" s="30">
        <v>85.829696655273438</v>
      </c>
      <c r="F379" s="30">
        <v>86.712638854980469</v>
      </c>
      <c r="G379" s="30">
        <v>86.549446105957031</v>
      </c>
      <c r="H379" s="30">
        <v>87.079437255859375</v>
      </c>
      <c r="I379" s="1">
        <v>149</v>
      </c>
      <c r="J379" s="1" t="s">
        <v>4733</v>
      </c>
      <c r="K379" s="1">
        <v>6</v>
      </c>
      <c r="L379" t="s">
        <v>3830</v>
      </c>
      <c r="M379" t="s">
        <v>3907</v>
      </c>
      <c r="N379" t="s">
        <v>3917</v>
      </c>
      <c r="O379" t="s">
        <v>3921</v>
      </c>
      <c r="P379" s="148">
        <v>0.39772728085517878</v>
      </c>
      <c r="Q379" s="30">
        <v>50.30289904</v>
      </c>
      <c r="R379" s="30">
        <v>311.3636474609375</v>
      </c>
      <c r="S379" s="1">
        <v>81</v>
      </c>
      <c r="T379" s="1">
        <v>53</v>
      </c>
      <c r="U379" s="148">
        <v>0.65432101488113403</v>
      </c>
      <c r="V379" s="148">
        <v>0.3214285671710968</v>
      </c>
      <c r="W379" s="149">
        <v>50.660590450000001</v>
      </c>
      <c r="X379" s="149">
        <v>282.14285278320313</v>
      </c>
      <c r="Y379" s="1">
        <v>53</v>
      </c>
      <c r="Z379" s="30">
        <v>80.691352844238281</v>
      </c>
      <c r="AA379" s="148">
        <v>0.42599999999999999</v>
      </c>
      <c r="AB379" s="30">
        <v>48.6</v>
      </c>
      <c r="AC379" s="30">
        <v>337.7</v>
      </c>
      <c r="AD379" s="30">
        <v>81.580680847167969</v>
      </c>
      <c r="AE379" s="148">
        <v>0.29699999999999999</v>
      </c>
      <c r="AF379" s="30">
        <v>48.83</v>
      </c>
      <c r="AG379" s="30">
        <v>308.10000000000002</v>
      </c>
      <c r="AH379" s="30">
        <v>80.324760437011719</v>
      </c>
      <c r="AI379" s="148">
        <v>0.36799999999999999</v>
      </c>
      <c r="AJ379" s="30">
        <v>48.493858090000003</v>
      </c>
      <c r="AK379" s="30">
        <v>300</v>
      </c>
      <c r="AL379" s="30">
        <v>79.547225952148438</v>
      </c>
      <c r="AM379" s="148">
        <v>0.30299999999999999</v>
      </c>
      <c r="AN379" s="30">
        <v>48.147460729999999</v>
      </c>
      <c r="AO379" s="30">
        <v>278.8</v>
      </c>
      <c r="AP379" s="148">
        <v>0.45454546809196472</v>
      </c>
      <c r="AQ379" s="30">
        <v>50.978460419999998</v>
      </c>
      <c r="AR379" s="30">
        <v>309.09091186523438</v>
      </c>
      <c r="AS379" s="30">
        <v>81</v>
      </c>
      <c r="AT379" s="30">
        <v>53</v>
      </c>
      <c r="AU379" s="148">
        <v>0.65432101488113403</v>
      </c>
      <c r="AV379" s="30">
        <v>87.079437255859375</v>
      </c>
      <c r="AW379" s="148">
        <v>0.25</v>
      </c>
      <c r="AX379" s="30">
        <v>51.183550539999999</v>
      </c>
      <c r="AY379" s="30">
        <v>260.71429443359381</v>
      </c>
      <c r="AZ379" s="30">
        <v>53</v>
      </c>
      <c r="BA379" s="30">
        <v>84.588066101074219</v>
      </c>
      <c r="BB379" s="148">
        <v>0.47499999999999998</v>
      </c>
      <c r="BC379" s="30">
        <v>49.81</v>
      </c>
      <c r="BD379" s="30">
        <v>319.7</v>
      </c>
      <c r="BE379" s="30">
        <v>84.285629272460938</v>
      </c>
      <c r="BF379" s="147">
        <v>0.32400000000000001</v>
      </c>
      <c r="BG379" s="30">
        <v>49.63</v>
      </c>
      <c r="BH379" s="30">
        <v>267.60000000000002</v>
      </c>
      <c r="BI379" s="30">
        <v>83.243919372558594</v>
      </c>
      <c r="BJ379" s="148">
        <v>0.26300000000000001</v>
      </c>
      <c r="BK379" s="30">
        <v>49.176539429999998</v>
      </c>
      <c r="BL379" s="30">
        <v>278.89999999999998</v>
      </c>
      <c r="BM379" s="30">
        <v>83.331527709960938</v>
      </c>
      <c r="BN379" s="148">
        <v>0.21199999999999999</v>
      </c>
      <c r="BO379" s="30">
        <v>49.17196165</v>
      </c>
      <c r="BP379" s="30">
        <v>242.4</v>
      </c>
      <c r="BQ379" s="148"/>
      <c r="BR379" s="148"/>
      <c r="BS379" s="148"/>
      <c r="BT379" s="148">
        <v>0.96</v>
      </c>
      <c r="BU379" s="148"/>
      <c r="BV379" s="148">
        <v>3.9999999105930328E-2</v>
      </c>
      <c r="BW379" s="148"/>
      <c r="BX379" s="148">
        <v>0.121</v>
      </c>
      <c r="BY379" s="148">
        <v>0.63800000000000001</v>
      </c>
      <c r="BZ379" s="1"/>
      <c r="CA379" s="150">
        <v>6002.14990234375</v>
      </c>
      <c r="CB379" s="150">
        <v>9780.58</v>
      </c>
      <c r="CC379" s="124" t="s">
        <v>4205</v>
      </c>
      <c r="CD379" t="s">
        <v>4634</v>
      </c>
    </row>
    <row r="380" spans="1:82" x14ac:dyDescent="0.3">
      <c r="A380" s="1">
        <v>290021050</v>
      </c>
      <c r="B380" s="124" t="s">
        <v>4206</v>
      </c>
      <c r="C380" t="s">
        <v>126</v>
      </c>
      <c r="D380" t="s">
        <v>917</v>
      </c>
      <c r="E380" s="30">
        <v>89.032508850097656</v>
      </c>
      <c r="F380" s="30">
        <v>90.201187133789063</v>
      </c>
      <c r="G380" s="30">
        <v>82.7340087890625</v>
      </c>
      <c r="H380" s="30">
        <v>83.836952209472656</v>
      </c>
      <c r="I380" s="1">
        <v>77</v>
      </c>
      <c r="J380" s="1">
        <v>6</v>
      </c>
      <c r="K380" s="1">
        <v>12</v>
      </c>
      <c r="L380" t="s">
        <v>3830</v>
      </c>
      <c r="M380" t="s">
        <v>3907</v>
      </c>
      <c r="N380" t="s">
        <v>3916</v>
      </c>
      <c r="O380" t="s">
        <v>3921</v>
      </c>
      <c r="P380" s="148">
        <v>0.70588237047195435</v>
      </c>
      <c r="Q380" s="30">
        <v>51.635152640000001</v>
      </c>
      <c r="R380" s="30">
        <v>384.313720703125</v>
      </c>
      <c r="S380" s="1">
        <v>80</v>
      </c>
      <c r="T380" s="1">
        <v>25</v>
      </c>
      <c r="U380" s="148">
        <v>0.3125</v>
      </c>
      <c r="V380" s="148">
        <v>0.66666668653488159</v>
      </c>
      <c r="W380" s="149">
        <v>52.106042019999997</v>
      </c>
      <c r="X380" s="149"/>
      <c r="Y380" s="1">
        <v>25</v>
      </c>
      <c r="Z380" s="30">
        <v>92.17083740234375</v>
      </c>
      <c r="AA380" s="148">
        <v>0.75</v>
      </c>
      <c r="AB380" s="30">
        <v>52.4</v>
      </c>
      <c r="AC380" s="30">
        <v>393.2</v>
      </c>
      <c r="AD380" s="30">
        <v>90.710746765136719</v>
      </c>
      <c r="AE380" s="148">
        <v>0.57100000000000006</v>
      </c>
      <c r="AF380" s="30">
        <v>51.93</v>
      </c>
      <c r="AG380" s="30">
        <v>357.1</v>
      </c>
      <c r="AH380" s="30">
        <v>89.271781921386719</v>
      </c>
      <c r="AI380" s="148">
        <v>0.75700000000000001</v>
      </c>
      <c r="AJ380" s="30">
        <v>51.457234120000003</v>
      </c>
      <c r="AK380" s="30">
        <v>410.8</v>
      </c>
      <c r="AL380" s="30">
        <v>83.259872436523438</v>
      </c>
      <c r="AM380" s="148">
        <v>0.57100000000000006</v>
      </c>
      <c r="AN380" s="30">
        <v>49.410869140000003</v>
      </c>
      <c r="AO380" s="30">
        <v>371.4</v>
      </c>
      <c r="AP380" s="148">
        <v>0.51851850748062134</v>
      </c>
      <c r="AQ380" s="30">
        <v>48.591802739999999</v>
      </c>
      <c r="AR380" s="30">
        <v>335.1851806640625</v>
      </c>
      <c r="AS380" s="30">
        <v>80</v>
      </c>
      <c r="AT380" s="30">
        <v>25</v>
      </c>
      <c r="AU380" s="148">
        <v>0.3125</v>
      </c>
      <c r="AV380" s="30">
        <v>83.836952209472656</v>
      </c>
      <c r="AW380" s="148">
        <v>0.34999999403953552</v>
      </c>
      <c r="AX380" s="30">
        <v>49.325225750000001</v>
      </c>
      <c r="AY380" s="30"/>
      <c r="AZ380" s="30">
        <v>25</v>
      </c>
      <c r="BA380" s="30">
        <v>89.103805541992188</v>
      </c>
      <c r="BB380" s="148">
        <v>0.63</v>
      </c>
      <c r="BC380" s="30">
        <v>52</v>
      </c>
      <c r="BD380" s="30">
        <v>365.2</v>
      </c>
      <c r="BE380" s="30">
        <v>90.91949462890625</v>
      </c>
      <c r="BF380" s="147">
        <v>0.57100000000000006</v>
      </c>
      <c r="BG380" s="30">
        <v>52.9</v>
      </c>
      <c r="BH380" s="30">
        <v>328.6</v>
      </c>
      <c r="BI380" s="30">
        <v>90.50469970703125</v>
      </c>
      <c r="BJ380" s="148">
        <v>0.60499999999999998</v>
      </c>
      <c r="BK380" s="30">
        <v>52.71342774</v>
      </c>
      <c r="BL380" s="30">
        <v>376.3</v>
      </c>
      <c r="BM380" s="30">
        <v>90.016761779785156</v>
      </c>
      <c r="BN380" s="148">
        <v>0.4</v>
      </c>
      <c r="BO380" s="30">
        <v>52.503708930000002</v>
      </c>
      <c r="BP380" s="30">
        <v>330</v>
      </c>
      <c r="BQ380" s="148"/>
      <c r="BR380" s="148"/>
      <c r="BS380" s="148"/>
      <c r="BT380" s="148">
        <v>1</v>
      </c>
      <c r="BU380" s="148"/>
      <c r="BV380" s="148">
        <v>0</v>
      </c>
      <c r="BW380" s="148"/>
      <c r="BX380" s="148">
        <v>7.8E-2</v>
      </c>
      <c r="BY380" s="148">
        <v>0.33800000000000002</v>
      </c>
      <c r="BZ380" s="1"/>
      <c r="CA380" s="150">
        <v>11035.8095703125</v>
      </c>
      <c r="CB380" s="150">
        <v>12260.01</v>
      </c>
      <c r="CC380" s="124" t="s">
        <v>4206</v>
      </c>
      <c r="CD380" t="s">
        <v>4633</v>
      </c>
    </row>
    <row r="381" spans="1:82" x14ac:dyDescent="0.3">
      <c r="A381" s="1">
        <v>290024020</v>
      </c>
      <c r="B381" s="124" t="s">
        <v>4206</v>
      </c>
      <c r="C381" t="s">
        <v>126</v>
      </c>
      <c r="D381" t="s">
        <v>918</v>
      </c>
      <c r="E381" s="30">
        <v>89.2861328125</v>
      </c>
      <c r="F381" s="30">
        <v>89.473678588867188</v>
      </c>
      <c r="G381" s="30">
        <v>90.709396362304688</v>
      </c>
      <c r="H381" s="30">
        <v>88.646026611328125</v>
      </c>
      <c r="I381" s="1">
        <v>92</v>
      </c>
      <c r="J381" s="1" t="s">
        <v>3981</v>
      </c>
      <c r="K381" s="1">
        <v>5</v>
      </c>
      <c r="L381" t="s">
        <v>3830</v>
      </c>
      <c r="M381" t="s">
        <v>3907</v>
      </c>
      <c r="N381" t="s">
        <v>3916</v>
      </c>
      <c r="O381" t="s">
        <v>3921</v>
      </c>
      <c r="P381" s="148">
        <v>0.60416668653488159</v>
      </c>
      <c r="Q381" s="30">
        <v>51.740648839999999</v>
      </c>
      <c r="R381" s="30">
        <v>372.91665649414063</v>
      </c>
      <c r="S381" s="1">
        <v>44</v>
      </c>
      <c r="T381" s="1">
        <v>18</v>
      </c>
      <c r="U381" s="148">
        <v>0.40909090638160711</v>
      </c>
      <c r="V381" s="148">
        <v>0.26086956262588501</v>
      </c>
      <c r="W381" s="149">
        <v>51.804605819999999</v>
      </c>
      <c r="X381" s="149"/>
      <c r="Y381" s="1">
        <v>18</v>
      </c>
      <c r="Z381" s="30">
        <v>80.389259338378906</v>
      </c>
      <c r="AA381" s="148">
        <v>0.61899999999999999</v>
      </c>
      <c r="AB381" s="30">
        <v>48.5</v>
      </c>
      <c r="AC381" s="30">
        <v>371.4</v>
      </c>
      <c r="AD381" s="30">
        <v>82.670394897460938</v>
      </c>
      <c r="AE381" s="148">
        <v>0.52900000000000003</v>
      </c>
      <c r="AF381" s="30">
        <v>49.2</v>
      </c>
      <c r="AG381" s="30">
        <v>347.1</v>
      </c>
      <c r="AH381" s="30">
        <v>74.628089904785156</v>
      </c>
      <c r="AI381" s="148">
        <v>0.61399999999999999</v>
      </c>
      <c r="AJ381" s="30">
        <v>46.607039399999998</v>
      </c>
      <c r="AK381" s="30">
        <v>363.6</v>
      </c>
      <c r="AL381" s="30">
        <v>74.629325866699219</v>
      </c>
      <c r="AM381" s="148">
        <v>0.5</v>
      </c>
      <c r="AN381" s="30">
        <v>46.473905930000001</v>
      </c>
      <c r="AO381" s="30">
        <v>325</v>
      </c>
      <c r="AP381" s="148">
        <v>0.625</v>
      </c>
      <c r="AQ381" s="30">
        <v>53.580618000000001</v>
      </c>
      <c r="AR381" s="30">
        <v>350</v>
      </c>
      <c r="AS381" s="30">
        <v>44</v>
      </c>
      <c r="AT381" s="30">
        <v>18</v>
      </c>
      <c r="AU381" s="148">
        <v>0.40909090638160711</v>
      </c>
      <c r="AV381" s="30">
        <v>88.646026611328125</v>
      </c>
      <c r="AW381" s="148"/>
      <c r="AX381" s="30">
        <v>52.08138761</v>
      </c>
      <c r="AY381" s="30"/>
      <c r="AZ381" s="30">
        <v>18</v>
      </c>
      <c r="BA381" s="30">
        <v>84.526206970214844</v>
      </c>
      <c r="BB381" s="148">
        <v>0.57100000000000006</v>
      </c>
      <c r="BC381" s="30">
        <v>49.78</v>
      </c>
      <c r="BD381" s="30">
        <v>352.4</v>
      </c>
      <c r="BE381" s="30">
        <v>84.914527893066406</v>
      </c>
      <c r="BF381" s="147">
        <v>0.47099999999999997</v>
      </c>
      <c r="BG381" s="30">
        <v>49.94</v>
      </c>
      <c r="BH381" s="30">
        <v>329.4</v>
      </c>
      <c r="BI381" s="30">
        <v>77.23309326171875</v>
      </c>
      <c r="BJ381" s="148">
        <v>0.59099999999999997</v>
      </c>
      <c r="BK381" s="30">
        <v>46.248531659999998</v>
      </c>
      <c r="BL381" s="30">
        <v>365.9</v>
      </c>
      <c r="BM381" s="30">
        <v>77.375724792480469</v>
      </c>
      <c r="BN381" s="148">
        <v>0.43799999999999989</v>
      </c>
      <c r="BO381" s="30">
        <v>46.203747970000002</v>
      </c>
      <c r="BP381" s="30">
        <v>325</v>
      </c>
      <c r="BQ381" s="148"/>
      <c r="BR381" s="148"/>
      <c r="BS381" s="148"/>
      <c r="BT381" s="148">
        <v>0.96699999999999997</v>
      </c>
      <c r="BU381" s="148"/>
      <c r="BV381" s="148">
        <v>3.2999999821186073E-2</v>
      </c>
      <c r="BW381" s="148"/>
      <c r="BX381" s="148">
        <v>0.12</v>
      </c>
      <c r="BY381" s="148">
        <v>0.42099999999999999</v>
      </c>
      <c r="BZ381" s="1"/>
      <c r="CA381" s="150">
        <v>6069.10009765625</v>
      </c>
      <c r="CB381" s="150">
        <v>8763.65</v>
      </c>
      <c r="CC381" s="124" t="s">
        <v>4206</v>
      </c>
      <c r="CD381" t="s">
        <v>4634</v>
      </c>
    </row>
    <row r="382" spans="1:82" x14ac:dyDescent="0.3">
      <c r="A382" s="1">
        <v>290031050</v>
      </c>
      <c r="B382" s="124" t="s">
        <v>4207</v>
      </c>
      <c r="C382" t="s">
        <v>127</v>
      </c>
      <c r="D382" t="s">
        <v>919</v>
      </c>
      <c r="E382" s="30">
        <v>85.557868957519531</v>
      </c>
      <c r="F382" s="30">
        <v>86.806350708007813</v>
      </c>
      <c r="G382" s="30">
        <v>84.737190246582031</v>
      </c>
      <c r="H382" s="30">
        <v>85.295211791992188</v>
      </c>
      <c r="I382" s="1">
        <v>83</v>
      </c>
      <c r="J382" s="1">
        <v>7</v>
      </c>
      <c r="K382" s="1">
        <v>12</v>
      </c>
      <c r="L382" t="s">
        <v>3830</v>
      </c>
      <c r="M382" t="s">
        <v>3907</v>
      </c>
      <c r="N382" t="s">
        <v>3916</v>
      </c>
      <c r="O382" t="s">
        <v>3921</v>
      </c>
      <c r="P382" s="148">
        <v>0.47368422150611877</v>
      </c>
      <c r="Q382" s="30">
        <v>50.189828689999999</v>
      </c>
      <c r="R382" s="30">
        <v>328.94735717773438</v>
      </c>
      <c r="S382" s="1">
        <v>47</v>
      </c>
      <c r="T382" s="1">
        <v>47</v>
      </c>
      <c r="U382" s="148">
        <v>1</v>
      </c>
      <c r="V382" s="148">
        <v>0.47368422150611877</v>
      </c>
      <c r="W382" s="149">
        <v>50.699418309999999</v>
      </c>
      <c r="X382" s="149">
        <v>328.94735717773438</v>
      </c>
      <c r="Y382" s="1">
        <v>47</v>
      </c>
      <c r="Z382" s="30">
        <v>79.180892944335938</v>
      </c>
      <c r="AA382" s="148">
        <v>0.47599999999999998</v>
      </c>
      <c r="AB382" s="30">
        <v>48.1</v>
      </c>
      <c r="AC382" s="30">
        <v>328.6</v>
      </c>
      <c r="AD382" s="30">
        <v>80.196441650390625</v>
      </c>
      <c r="AE382" s="148">
        <v>0.47599999999999998</v>
      </c>
      <c r="AF382" s="30">
        <v>48.36</v>
      </c>
      <c r="AG382" s="30">
        <v>328.6</v>
      </c>
      <c r="AH382" s="30">
        <v>78.452392578125</v>
      </c>
      <c r="AI382" s="148">
        <v>0.55600000000000005</v>
      </c>
      <c r="AJ382" s="30">
        <v>47.873701939999997</v>
      </c>
      <c r="AK382" s="30">
        <v>338.9</v>
      </c>
      <c r="AL382" s="30">
        <v>79.3509521484375</v>
      </c>
      <c r="AM382" s="148">
        <v>0.55600000000000005</v>
      </c>
      <c r="AN382" s="30">
        <v>48.080670140000002</v>
      </c>
      <c r="AO382" s="30">
        <v>338.9</v>
      </c>
      <c r="AP382" s="148">
        <v>9.3023255467414856E-2</v>
      </c>
      <c r="AQ382" s="30">
        <v>49.84484569</v>
      </c>
      <c r="AR382" s="30"/>
      <c r="AS382" s="30">
        <v>47</v>
      </c>
      <c r="AT382" s="30">
        <v>47</v>
      </c>
      <c r="AU382" s="148">
        <v>1</v>
      </c>
      <c r="AV382" s="30">
        <v>85.295211791992188</v>
      </c>
      <c r="AW382" s="148">
        <v>9.3023255467414856E-2</v>
      </c>
      <c r="AX382" s="30">
        <v>50.160980449999997</v>
      </c>
      <c r="AY382" s="30"/>
      <c r="AZ382" s="30">
        <v>47</v>
      </c>
      <c r="BA382" s="30">
        <v>76.628807067871094</v>
      </c>
      <c r="BB382" s="148">
        <v>0.27300000000000002</v>
      </c>
      <c r="BC382" s="30">
        <v>45.95</v>
      </c>
      <c r="BD382" s="30">
        <v>250</v>
      </c>
      <c r="BE382" s="30">
        <v>77.651763916015625</v>
      </c>
      <c r="BF382" s="147">
        <v>0.27300000000000002</v>
      </c>
      <c r="BG382" s="30">
        <v>46.36</v>
      </c>
      <c r="BH382" s="30">
        <v>250</v>
      </c>
      <c r="BI382" s="30">
        <v>75.481132507324219</v>
      </c>
      <c r="BJ382" s="148">
        <v>0.11799999999999999</v>
      </c>
      <c r="BK382" s="30">
        <v>45.395110010000003</v>
      </c>
      <c r="BL382" s="30">
        <v>235.3</v>
      </c>
      <c r="BM382" s="30">
        <v>76.327384948730469</v>
      </c>
      <c r="BN382" s="148">
        <v>0.11799999999999999</v>
      </c>
      <c r="BO382" s="30">
        <v>45.681283899999997</v>
      </c>
      <c r="BP382" s="30">
        <v>235.3</v>
      </c>
      <c r="BQ382" s="148"/>
      <c r="BR382" s="148"/>
      <c r="BS382" s="148"/>
      <c r="BT382" s="148">
        <v>0.90400000000000003</v>
      </c>
      <c r="BU382" s="148"/>
      <c r="BV382" s="148">
        <v>9.6000000834465027E-2</v>
      </c>
      <c r="BW382" s="148"/>
      <c r="BX382" s="148">
        <v>0.14499999999999999</v>
      </c>
      <c r="BY382" s="148">
        <v>0.42109999999999997</v>
      </c>
      <c r="BZ382" s="1">
        <v>1</v>
      </c>
      <c r="CA382" s="150">
        <v>7488.509765625</v>
      </c>
      <c r="CB382" s="150">
        <v>8647.4</v>
      </c>
      <c r="CC382" s="124" t="s">
        <v>4207</v>
      </c>
      <c r="CD382" t="s">
        <v>4633</v>
      </c>
    </row>
    <row r="383" spans="1:82" x14ac:dyDescent="0.3">
      <c r="A383" s="1">
        <v>290034020</v>
      </c>
      <c r="B383" s="124" t="s">
        <v>4207</v>
      </c>
      <c r="C383" t="s">
        <v>127</v>
      </c>
      <c r="D383" t="s">
        <v>920</v>
      </c>
      <c r="E383" s="30">
        <v>84.291435241699219</v>
      </c>
      <c r="F383" s="30">
        <v>85.618309020996094</v>
      </c>
      <c r="G383" s="30">
        <v>83.677940368652344</v>
      </c>
      <c r="H383" s="30">
        <v>83.447662353515625</v>
      </c>
      <c r="I383" s="1">
        <v>75</v>
      </c>
      <c r="J383" s="1" t="s">
        <v>3981</v>
      </c>
      <c r="K383" s="1">
        <v>6</v>
      </c>
      <c r="L383" t="s">
        <v>3830</v>
      </c>
      <c r="M383" t="s">
        <v>3907</v>
      </c>
      <c r="N383" t="s">
        <v>3916</v>
      </c>
      <c r="O383" t="s">
        <v>3921</v>
      </c>
      <c r="P383" s="148">
        <v>0.52272725105285645</v>
      </c>
      <c r="Q383" s="30">
        <v>49.663041720000002</v>
      </c>
      <c r="R383" s="30">
        <v>334.09091186523438</v>
      </c>
      <c r="S383" s="1">
        <v>76</v>
      </c>
      <c r="T383" s="1">
        <v>76</v>
      </c>
      <c r="U383" s="148">
        <v>1</v>
      </c>
      <c r="V383" s="148">
        <v>0.52272725105285645</v>
      </c>
      <c r="W383" s="149">
        <v>50.207161419999998</v>
      </c>
      <c r="X383" s="149">
        <v>334.09091186523438</v>
      </c>
      <c r="Y383" s="1">
        <v>76</v>
      </c>
      <c r="Z383" s="30">
        <v>83.108085632324219</v>
      </c>
      <c r="AA383" s="148">
        <v>0.47599999999999998</v>
      </c>
      <c r="AB383" s="30">
        <v>49.4</v>
      </c>
      <c r="AC383" s="30">
        <v>341.3</v>
      </c>
      <c r="AD383" s="30">
        <v>84.732025146484375</v>
      </c>
      <c r="AE383" s="148">
        <v>0.47599999999999998</v>
      </c>
      <c r="AF383" s="30">
        <v>49.9</v>
      </c>
      <c r="AG383" s="30">
        <v>341.3</v>
      </c>
      <c r="AH383" s="30">
        <v>84.944084167480469</v>
      </c>
      <c r="AI383" s="148">
        <v>0.40899999999999997</v>
      </c>
      <c r="AJ383" s="30">
        <v>50.023841990000001</v>
      </c>
      <c r="AK383" s="30">
        <v>324.2</v>
      </c>
      <c r="AL383" s="30">
        <v>86.604080200195313</v>
      </c>
      <c r="AM383" s="148">
        <v>0.40899999999999997</v>
      </c>
      <c r="AN383" s="30">
        <v>50.54889593</v>
      </c>
      <c r="AO383" s="30">
        <v>324.2</v>
      </c>
      <c r="AP383" s="148">
        <v>0.34090909361839289</v>
      </c>
      <c r="AQ383" s="30">
        <v>49.18225554</v>
      </c>
      <c r="AR383" s="30">
        <v>286.3636474609375</v>
      </c>
      <c r="AS383" s="30">
        <v>76</v>
      </c>
      <c r="AT383" s="30">
        <v>76</v>
      </c>
      <c r="AU383" s="148">
        <v>1</v>
      </c>
      <c r="AV383" s="30">
        <v>83.447662353515625</v>
      </c>
      <c r="AW383" s="148">
        <v>0.34090909361839289</v>
      </c>
      <c r="AX383" s="30">
        <v>49.102119279999997</v>
      </c>
      <c r="AY383" s="30">
        <v>286.3636474609375</v>
      </c>
      <c r="AZ383" s="30">
        <v>76</v>
      </c>
      <c r="BA383" s="30">
        <v>84.402488708496094</v>
      </c>
      <c r="BB383" s="148">
        <v>0.254</v>
      </c>
      <c r="BC383" s="30">
        <v>49.72</v>
      </c>
      <c r="BD383" s="30">
        <v>252.4</v>
      </c>
      <c r="BE383" s="30">
        <v>85.726005554199219</v>
      </c>
      <c r="BF383" s="147">
        <v>0.254</v>
      </c>
      <c r="BG383" s="30">
        <v>50.34</v>
      </c>
      <c r="BH383" s="30">
        <v>252.4</v>
      </c>
      <c r="BI383" s="30">
        <v>87.107696533203125</v>
      </c>
      <c r="BJ383" s="148">
        <v>0.33300000000000002</v>
      </c>
      <c r="BK383" s="30">
        <v>51.05866898</v>
      </c>
      <c r="BL383" s="30">
        <v>274.2</v>
      </c>
      <c r="BM383" s="30">
        <v>88.388389587402344</v>
      </c>
      <c r="BN383" s="148">
        <v>0.33300000000000002</v>
      </c>
      <c r="BO383" s="30">
        <v>51.692169610000001</v>
      </c>
      <c r="BP383" s="30">
        <v>274.2</v>
      </c>
      <c r="BQ383" s="148"/>
      <c r="BR383" s="148"/>
      <c r="BS383" s="148"/>
      <c r="BT383" s="148">
        <v>0.96</v>
      </c>
      <c r="BU383" s="148"/>
      <c r="BV383" s="148">
        <v>3.9999999105930328E-2</v>
      </c>
      <c r="BW383" s="148"/>
      <c r="BX383" s="148">
        <v>0.13300000000000001</v>
      </c>
      <c r="BY383" s="148">
        <v>0.41570000000000001</v>
      </c>
      <c r="BZ383" s="1">
        <v>1</v>
      </c>
      <c r="CA383" s="150">
        <v>10370.58984375</v>
      </c>
      <c r="CB383" s="150">
        <v>11686.85</v>
      </c>
      <c r="CC383" s="124" t="s">
        <v>4207</v>
      </c>
      <c r="CD383" t="s">
        <v>4634</v>
      </c>
    </row>
    <row r="384" spans="1:82" x14ac:dyDescent="0.3">
      <c r="A384" s="1">
        <v>290041050</v>
      </c>
      <c r="B384" s="124" t="s">
        <v>4208</v>
      </c>
      <c r="C384" t="s">
        <v>128</v>
      </c>
      <c r="D384" t="s">
        <v>921</v>
      </c>
      <c r="E384" s="30">
        <v>96.655967712402344</v>
      </c>
      <c r="F384" s="30">
        <v>98.250701904296875</v>
      </c>
      <c r="G384" s="30">
        <v>89.03656005859375</v>
      </c>
      <c r="H384" s="30">
        <v>91.014991760253906</v>
      </c>
      <c r="I384" s="1">
        <v>195</v>
      </c>
      <c r="J384" s="1">
        <v>7</v>
      </c>
      <c r="K384" s="1">
        <v>12</v>
      </c>
      <c r="L384" t="s">
        <v>3830</v>
      </c>
      <c r="M384" t="s">
        <v>3907</v>
      </c>
      <c r="N384" t="s">
        <v>3916</v>
      </c>
      <c r="O384" t="s">
        <v>3921</v>
      </c>
      <c r="P384" s="148">
        <v>0.55056178569793701</v>
      </c>
      <c r="Q384" s="30">
        <v>54.806228560000001</v>
      </c>
      <c r="R384" s="30">
        <v>356.17977905273438</v>
      </c>
      <c r="S384" s="1">
        <v>114</v>
      </c>
      <c r="T384" s="1">
        <v>85</v>
      </c>
      <c r="U384" s="148">
        <v>0.74561405181884766</v>
      </c>
      <c r="V384" s="148">
        <v>0.48529410362243652</v>
      </c>
      <c r="W384" s="149">
        <v>55.441297499999997</v>
      </c>
      <c r="X384" s="149">
        <v>344.11764526367188</v>
      </c>
      <c r="Y384" s="1">
        <v>85</v>
      </c>
      <c r="Z384" s="30">
        <v>99.118949890136719</v>
      </c>
      <c r="AA384" s="148">
        <v>0.52600000000000002</v>
      </c>
      <c r="AB384" s="30">
        <v>54.7</v>
      </c>
      <c r="AC384" s="30">
        <v>345.3</v>
      </c>
      <c r="AD384" s="30">
        <v>99.664108276367188</v>
      </c>
      <c r="AE384" s="148">
        <v>0.46300000000000002</v>
      </c>
      <c r="AF384" s="30">
        <v>54.97</v>
      </c>
      <c r="AG384" s="30">
        <v>334.3</v>
      </c>
      <c r="AH384" s="30">
        <v>97.00421142578125</v>
      </c>
      <c r="AI384" s="148">
        <v>0.61099999999999999</v>
      </c>
      <c r="AJ384" s="30">
        <v>54.018321659999998</v>
      </c>
      <c r="AK384" s="30">
        <v>364.4</v>
      </c>
      <c r="AL384" s="30">
        <v>97.748153686523438</v>
      </c>
      <c r="AM384" s="148">
        <v>0.55399999999999994</v>
      </c>
      <c r="AN384" s="30">
        <v>54.341207869999998</v>
      </c>
      <c r="AO384" s="30">
        <v>356.9</v>
      </c>
      <c r="AP384" s="148">
        <v>0.18421052396297449</v>
      </c>
      <c r="AQ384" s="30">
        <v>52.534214030000001</v>
      </c>
      <c r="AR384" s="30">
        <v>259.21054077148438</v>
      </c>
      <c r="AS384" s="30">
        <v>115</v>
      </c>
      <c r="AT384" s="30">
        <v>86</v>
      </c>
      <c r="AU384" s="148">
        <v>0.74561405181884766</v>
      </c>
      <c r="AV384" s="30">
        <v>91.014991760253906</v>
      </c>
      <c r="AW384" s="148">
        <v>0.1578947305679321</v>
      </c>
      <c r="AX384" s="30">
        <v>53.439082710000001</v>
      </c>
      <c r="AY384" s="30"/>
      <c r="AZ384" s="30">
        <v>86</v>
      </c>
      <c r="BA384" s="30">
        <v>97.805374145507813</v>
      </c>
      <c r="BB384" s="148">
        <v>0.42699999999999999</v>
      </c>
      <c r="BC384" s="30">
        <v>56.22</v>
      </c>
      <c r="BD384" s="30">
        <v>316.7</v>
      </c>
      <c r="BE384" s="30">
        <v>97.837371826171875</v>
      </c>
      <c r="BF384" s="147">
        <v>0.38800000000000001</v>
      </c>
      <c r="BG384" s="30">
        <v>56.31</v>
      </c>
      <c r="BH384" s="30">
        <v>303</v>
      </c>
      <c r="BI384" s="30">
        <v>96.162208557128906</v>
      </c>
      <c r="BJ384" s="148">
        <v>0.495</v>
      </c>
      <c r="BK384" s="30">
        <v>55.469325560000001</v>
      </c>
      <c r="BL384" s="30">
        <v>327.7</v>
      </c>
      <c r="BM384" s="30">
        <v>96.00225830078125</v>
      </c>
      <c r="BN384" s="148">
        <v>0.42099999999999999</v>
      </c>
      <c r="BO384" s="30">
        <v>55.486723359999999</v>
      </c>
      <c r="BP384" s="30">
        <v>306.60000000000002</v>
      </c>
      <c r="BQ384" s="148"/>
      <c r="BR384" s="148"/>
      <c r="BS384" s="148"/>
      <c r="BT384" s="148">
        <v>0.94400000000000006</v>
      </c>
      <c r="BU384" s="148">
        <v>3.5999999999999997E-2</v>
      </c>
      <c r="BV384" s="148">
        <v>2.0999999716877941E-2</v>
      </c>
      <c r="BW384" s="148"/>
      <c r="BX384" s="148">
        <v>0.128</v>
      </c>
      <c r="BY384" s="148">
        <v>0.69400000000000006</v>
      </c>
      <c r="BZ384" s="1"/>
      <c r="CA384" s="150">
        <v>9070.6298828125</v>
      </c>
      <c r="CB384" s="150">
        <v>10015.56</v>
      </c>
      <c r="CC384" s="124" t="s">
        <v>4208</v>
      </c>
      <c r="CD384" t="s">
        <v>4633</v>
      </c>
    </row>
    <row r="385" spans="1:82" x14ac:dyDescent="0.3">
      <c r="A385" s="1">
        <v>290044020</v>
      </c>
      <c r="B385" s="124" t="s">
        <v>4208</v>
      </c>
      <c r="C385" t="s">
        <v>128</v>
      </c>
      <c r="D385" t="s">
        <v>922</v>
      </c>
      <c r="E385" s="30">
        <v>91.315971374511719</v>
      </c>
      <c r="F385" s="30">
        <v>91.604103088378906</v>
      </c>
      <c r="G385" s="30">
        <v>88.966972351074219</v>
      </c>
      <c r="H385" s="30">
        <v>85.679908752441406</v>
      </c>
      <c r="I385" s="1">
        <v>164</v>
      </c>
      <c r="J385" s="1" t="s">
        <v>3981</v>
      </c>
      <c r="K385" s="1">
        <v>6</v>
      </c>
      <c r="L385" t="s">
        <v>3830</v>
      </c>
      <c r="M385" t="s">
        <v>3907</v>
      </c>
      <c r="N385" t="s">
        <v>3916</v>
      </c>
      <c r="O385" t="s">
        <v>3921</v>
      </c>
      <c r="P385" s="148">
        <v>0.38297873735427862</v>
      </c>
      <c r="Q385" s="30">
        <v>52.584986209999997</v>
      </c>
      <c r="R385" s="30">
        <v>293.61703491210938</v>
      </c>
      <c r="S385" s="1">
        <v>133</v>
      </c>
      <c r="T385" s="1">
        <v>93</v>
      </c>
      <c r="U385" s="148">
        <v>0.69924813508987427</v>
      </c>
      <c r="V385" s="148">
        <v>0.27272728085517878</v>
      </c>
      <c r="W385" s="149">
        <v>52.687331319999998</v>
      </c>
      <c r="X385" s="149"/>
      <c r="Y385" s="1">
        <v>93</v>
      </c>
      <c r="Z385" s="30">
        <v>87.337371826171875</v>
      </c>
      <c r="AA385" s="148">
        <v>0.374</v>
      </c>
      <c r="AB385" s="30">
        <v>50.8</v>
      </c>
      <c r="AC385" s="30">
        <v>300.89999999999998</v>
      </c>
      <c r="AD385" s="30">
        <v>88.413505554199219</v>
      </c>
      <c r="AE385" s="148">
        <v>0.29099999999999998</v>
      </c>
      <c r="AF385" s="30">
        <v>51.15</v>
      </c>
      <c r="AG385" s="30">
        <v>277.2</v>
      </c>
      <c r="AH385" s="30">
        <v>85.965606689453125</v>
      </c>
      <c r="AI385" s="148">
        <v>0.40400000000000003</v>
      </c>
      <c r="AJ385" s="30">
        <v>50.362184020000001</v>
      </c>
      <c r="AK385" s="30">
        <v>294.89999999999998</v>
      </c>
      <c r="AL385" s="30">
        <v>86.873374938964844</v>
      </c>
      <c r="AM385" s="148">
        <v>0.33300000000000002</v>
      </c>
      <c r="AN385" s="30">
        <v>50.64053818</v>
      </c>
      <c r="AO385" s="30">
        <v>275.7</v>
      </c>
      <c r="AP385" s="148">
        <v>0.41935482621192932</v>
      </c>
      <c r="AQ385" s="30">
        <v>52.490683910000001</v>
      </c>
      <c r="AR385" s="30">
        <v>294.6236572265625</v>
      </c>
      <c r="AS385" s="30">
        <v>133</v>
      </c>
      <c r="AT385" s="30">
        <v>93</v>
      </c>
      <c r="AU385" s="148">
        <v>0.69924813508987427</v>
      </c>
      <c r="AV385" s="30">
        <v>85.679908752441406</v>
      </c>
      <c r="AW385" s="148">
        <v>0.3333333432674408</v>
      </c>
      <c r="AX385" s="30">
        <v>50.38145385</v>
      </c>
      <c r="AY385" s="30"/>
      <c r="AZ385" s="30">
        <v>93</v>
      </c>
      <c r="BA385" s="30">
        <v>85.124183654785156</v>
      </c>
      <c r="BB385" s="148">
        <v>0.374</v>
      </c>
      <c r="BC385" s="30">
        <v>50.07</v>
      </c>
      <c r="BD385" s="30">
        <v>288.8</v>
      </c>
      <c r="BE385" s="30">
        <v>84.650794982910156</v>
      </c>
      <c r="BF385" s="147">
        <v>0.316</v>
      </c>
      <c r="BG385" s="30">
        <v>49.81</v>
      </c>
      <c r="BH385" s="30">
        <v>270.89999999999998</v>
      </c>
      <c r="BI385" s="30">
        <v>84.516571044921875</v>
      </c>
      <c r="BJ385" s="148">
        <v>0.39</v>
      </c>
      <c r="BK385" s="30">
        <v>49.79647508</v>
      </c>
      <c r="BL385" s="30">
        <v>286</v>
      </c>
      <c r="BM385" s="30">
        <v>84.384635925292969</v>
      </c>
      <c r="BN385" s="148">
        <v>0.35099999999999998</v>
      </c>
      <c r="BO385" s="30">
        <v>49.696804190000002</v>
      </c>
      <c r="BP385" s="30">
        <v>269.39999999999998</v>
      </c>
      <c r="BQ385" s="148"/>
      <c r="BR385" s="148"/>
      <c r="BS385" s="148"/>
      <c r="BT385" s="148">
        <v>0.97</v>
      </c>
      <c r="BU385" s="148"/>
      <c r="BV385" s="148">
        <v>2.999999932944775E-2</v>
      </c>
      <c r="BW385" s="148"/>
      <c r="BX385" s="148">
        <v>0.14000000000000001</v>
      </c>
      <c r="BY385" s="148">
        <v>0.57100000000000006</v>
      </c>
      <c r="BZ385" s="1"/>
      <c r="CA385" s="150">
        <v>12186.990234375</v>
      </c>
      <c r="CB385" s="150">
        <v>12652.1</v>
      </c>
      <c r="CC385" s="124" t="s">
        <v>4208</v>
      </c>
      <c r="CD385" t="s">
        <v>4634</v>
      </c>
    </row>
    <row r="386" spans="1:82" x14ac:dyDescent="0.3">
      <c r="A386" s="1">
        <v>300933000</v>
      </c>
      <c r="B386" s="124" t="s">
        <v>4209</v>
      </c>
      <c r="C386" t="s">
        <v>129</v>
      </c>
      <c r="D386" t="s">
        <v>923</v>
      </c>
      <c r="E386" s="30">
        <v>86.195175170898438</v>
      </c>
      <c r="F386" s="30">
        <v>87.941329956054688</v>
      </c>
      <c r="G386" s="30">
        <v>84.840011596679688</v>
      </c>
      <c r="H386" s="30">
        <v>84.980636596679688</v>
      </c>
      <c r="I386" s="1">
        <v>540</v>
      </c>
      <c r="J386" s="1">
        <v>5</v>
      </c>
      <c r="K386" s="1">
        <v>8</v>
      </c>
      <c r="L386" t="s">
        <v>3808</v>
      </c>
      <c r="M386" t="s">
        <v>3907</v>
      </c>
      <c r="N386" t="s">
        <v>3916</v>
      </c>
      <c r="O386" t="s">
        <v>3923</v>
      </c>
      <c r="P386" s="148">
        <v>0.36491936445236212</v>
      </c>
      <c r="Q386" s="30">
        <v>50.454924460000001</v>
      </c>
      <c r="R386" s="30">
        <v>318.75</v>
      </c>
      <c r="S386" s="1">
        <v>1016</v>
      </c>
      <c r="T386" s="1">
        <v>646</v>
      </c>
      <c r="U386" s="148">
        <v>0.63582676649093628</v>
      </c>
      <c r="V386" s="148">
        <v>0.29430380463600159</v>
      </c>
      <c r="W386" s="149">
        <v>51.169688780000001</v>
      </c>
      <c r="X386" s="149">
        <v>300.94937133789063</v>
      </c>
      <c r="Y386" s="1">
        <v>646</v>
      </c>
      <c r="Z386" s="30">
        <v>84.014358520507813</v>
      </c>
      <c r="AA386" s="148">
        <v>0.311</v>
      </c>
      <c r="AB386" s="30">
        <v>49.7</v>
      </c>
      <c r="AC386" s="30">
        <v>307.7</v>
      </c>
      <c r="AD386" s="30">
        <v>85.880645751953125</v>
      </c>
      <c r="AE386" s="148">
        <v>0.27400000000000002</v>
      </c>
      <c r="AF386" s="30">
        <v>50.29</v>
      </c>
      <c r="AG386" s="30">
        <v>296.5</v>
      </c>
      <c r="AH386" s="30">
        <v>83.388702392578125</v>
      </c>
      <c r="AI386" s="148">
        <v>0.35599999999999998</v>
      </c>
      <c r="AJ386" s="30">
        <v>49.508676020000003</v>
      </c>
      <c r="AK386" s="30">
        <v>308.89999999999998</v>
      </c>
      <c r="AL386" s="30">
        <v>83.904754638671875</v>
      </c>
      <c r="AM386" s="148">
        <v>0.30499999999999999</v>
      </c>
      <c r="AN386" s="30">
        <v>49.630321549999998</v>
      </c>
      <c r="AO386" s="30">
        <v>285.10000000000002</v>
      </c>
      <c r="AP386" s="148">
        <v>0.21126760542392731</v>
      </c>
      <c r="AQ386" s="30">
        <v>49.909161079999997</v>
      </c>
      <c r="AR386" s="30">
        <v>255.13078308105469</v>
      </c>
      <c r="AS386" s="30">
        <v>1017</v>
      </c>
      <c r="AT386" s="30">
        <v>648</v>
      </c>
      <c r="AU386" s="148">
        <v>0.63582676649093628</v>
      </c>
      <c r="AV386" s="30">
        <v>84.980636596679688</v>
      </c>
      <c r="AW386" s="148">
        <v>0.1608832776546478</v>
      </c>
      <c r="AX386" s="30">
        <v>49.980690889999998</v>
      </c>
      <c r="AY386" s="30">
        <v>232.49211120605469</v>
      </c>
      <c r="AZ386" s="30">
        <v>648</v>
      </c>
      <c r="BA386" s="30">
        <v>82.381744384765625</v>
      </c>
      <c r="BB386" s="148">
        <v>0.20699999999999999</v>
      </c>
      <c r="BC386" s="30">
        <v>48.74</v>
      </c>
      <c r="BD386" s="30">
        <v>249.8</v>
      </c>
      <c r="BE386" s="30">
        <v>83.311851501464844</v>
      </c>
      <c r="BF386" s="147">
        <v>0.16600000000000001</v>
      </c>
      <c r="BG386" s="30">
        <v>49.15</v>
      </c>
      <c r="BH386" s="30">
        <v>232.3</v>
      </c>
      <c r="BI386" s="30">
        <v>82.032218933105469</v>
      </c>
      <c r="BJ386" s="148">
        <v>0.22600000000000001</v>
      </c>
      <c r="BK386" s="30">
        <v>48.5862908</v>
      </c>
      <c r="BL386" s="30">
        <v>246.8</v>
      </c>
      <c r="BM386" s="30">
        <v>82.863624572753906</v>
      </c>
      <c r="BN386" s="148">
        <v>0.16500000000000001</v>
      </c>
      <c r="BO386" s="30">
        <v>48.93877019</v>
      </c>
      <c r="BP386" s="30">
        <v>224.1</v>
      </c>
      <c r="BQ386" s="148">
        <v>9.0000000000000011E-3</v>
      </c>
      <c r="BR386" s="148">
        <v>3.3000000000000002E-2</v>
      </c>
      <c r="BS386" s="148"/>
      <c r="BT386" s="148">
        <v>0.92800000000000005</v>
      </c>
      <c r="BU386" s="148">
        <v>2.1999999999999999E-2</v>
      </c>
      <c r="BV386" s="148">
        <v>7.0000002160668373E-3</v>
      </c>
      <c r="BW386" s="148"/>
      <c r="BX386" s="148">
        <v>0.13300000000000001</v>
      </c>
      <c r="BY386" s="148">
        <v>0.56400000000000006</v>
      </c>
      <c r="BZ386" s="1"/>
      <c r="CA386" s="150">
        <v>7551.25</v>
      </c>
      <c r="CB386" s="150">
        <v>8612.26</v>
      </c>
      <c r="CC386" s="124" t="s">
        <v>4209</v>
      </c>
      <c r="CD386" t="s">
        <v>4635</v>
      </c>
    </row>
    <row r="387" spans="1:82" x14ac:dyDescent="0.3">
      <c r="A387" s="1">
        <v>300934020</v>
      </c>
      <c r="B387" s="124" t="s">
        <v>4209</v>
      </c>
      <c r="C387" t="s">
        <v>129</v>
      </c>
      <c r="D387" t="s">
        <v>924</v>
      </c>
      <c r="E387" s="30">
        <v>85.430831909179688</v>
      </c>
      <c r="F387" s="30">
        <v>85.830558776855469</v>
      </c>
      <c r="G387" s="30">
        <v>81.212242126464844</v>
      </c>
      <c r="H387" s="30">
        <v>82.231781005859375</v>
      </c>
      <c r="I387" s="1">
        <v>565</v>
      </c>
      <c r="J387" s="1" t="s">
        <v>3981</v>
      </c>
      <c r="K387" s="1">
        <v>4</v>
      </c>
      <c r="L387" t="s">
        <v>3808</v>
      </c>
      <c r="M387" t="s">
        <v>3907</v>
      </c>
      <c r="N387" t="s">
        <v>3916</v>
      </c>
      <c r="O387" t="s">
        <v>3923</v>
      </c>
      <c r="P387" s="148">
        <v>0.32275131344795233</v>
      </c>
      <c r="Q387" s="30">
        <v>50.136988119999998</v>
      </c>
      <c r="R387" s="30">
        <v>291.53439331054688</v>
      </c>
      <c r="S387" s="1">
        <v>114</v>
      </c>
      <c r="T387" s="1">
        <v>87</v>
      </c>
      <c r="U387" s="148">
        <v>0.76315790414810181</v>
      </c>
      <c r="V387" s="148">
        <v>0.25641027092933649</v>
      </c>
      <c r="W387" s="149">
        <v>50.295107180000002</v>
      </c>
      <c r="X387" s="149"/>
      <c r="Y387" s="1">
        <v>87</v>
      </c>
      <c r="Z387" s="30">
        <v>84.014358520507813</v>
      </c>
      <c r="AA387" s="148">
        <v>0.434</v>
      </c>
      <c r="AB387" s="30">
        <v>49.7</v>
      </c>
      <c r="AC387" s="30">
        <v>323.2</v>
      </c>
      <c r="AD387" s="30">
        <v>84.142990112304688</v>
      </c>
      <c r="AE387" s="148">
        <v>0.38600000000000001</v>
      </c>
      <c r="AF387" s="30">
        <v>49.7</v>
      </c>
      <c r="AG387" s="30">
        <v>305.8</v>
      </c>
      <c r="AH387" s="30">
        <v>82.065101623535156</v>
      </c>
      <c r="AI387" s="148">
        <v>0.36199999999999999</v>
      </c>
      <c r="AJ387" s="30">
        <v>49.070281569999999</v>
      </c>
      <c r="AK387" s="30">
        <v>295.8</v>
      </c>
      <c r="AL387" s="30">
        <v>80.919204711914063</v>
      </c>
      <c r="AM387" s="148">
        <v>0.317</v>
      </c>
      <c r="AN387" s="30">
        <v>48.614343220000002</v>
      </c>
      <c r="AO387" s="30">
        <v>281</v>
      </c>
      <c r="AP387" s="148">
        <v>0.2486772537231445</v>
      </c>
      <c r="AQ387" s="30">
        <v>47.639898559999999</v>
      </c>
      <c r="AR387" s="30">
        <v>252.3809509277344</v>
      </c>
      <c r="AS387" s="30">
        <v>114</v>
      </c>
      <c r="AT387" s="30">
        <v>87</v>
      </c>
      <c r="AU387" s="148">
        <v>0.76315790414810181</v>
      </c>
      <c r="AV387" s="30">
        <v>82.231781005859375</v>
      </c>
      <c r="AW387" s="148">
        <v>0.20512820780277249</v>
      </c>
      <c r="AX387" s="30">
        <v>48.405277359999999</v>
      </c>
      <c r="AY387" s="30">
        <v>234.18803405761719</v>
      </c>
      <c r="AZ387" s="30">
        <v>87</v>
      </c>
      <c r="BA387" s="30">
        <v>82.794143676757813</v>
      </c>
      <c r="BB387" s="148">
        <v>0.35699999999999998</v>
      </c>
      <c r="BC387" s="30">
        <v>48.94</v>
      </c>
      <c r="BD387" s="30">
        <v>291.2</v>
      </c>
      <c r="BE387" s="30">
        <v>83.737876892089844</v>
      </c>
      <c r="BF387" s="147">
        <v>0.30599999999999999</v>
      </c>
      <c r="BG387" s="30">
        <v>49.36</v>
      </c>
      <c r="BH387" s="30">
        <v>274.10000000000002</v>
      </c>
      <c r="BI387" s="30">
        <v>81.063392639160156</v>
      </c>
      <c r="BJ387" s="148">
        <v>0.36599999999999999</v>
      </c>
      <c r="BK387" s="30">
        <v>48.114353700000002</v>
      </c>
      <c r="BL387" s="30">
        <v>283.8</v>
      </c>
      <c r="BM387" s="30">
        <v>81.225883483886719</v>
      </c>
      <c r="BN387" s="148">
        <v>0.33700000000000002</v>
      </c>
      <c r="BO387" s="30">
        <v>48.122564439999998</v>
      </c>
      <c r="BP387" s="30">
        <v>271.2</v>
      </c>
      <c r="BQ387" s="148"/>
      <c r="BR387" s="148">
        <v>2.7E-2</v>
      </c>
      <c r="BS387" s="148"/>
      <c r="BT387" s="148">
        <v>0.92900000000000005</v>
      </c>
      <c r="BU387" s="148">
        <v>2.5000000000000001E-2</v>
      </c>
      <c r="BV387" s="148">
        <v>1.8999999389052391E-2</v>
      </c>
      <c r="BW387" s="148">
        <v>9.0000000000000011E-3</v>
      </c>
      <c r="BX387" s="148">
        <v>0.12</v>
      </c>
      <c r="BY387" s="148">
        <v>0.55600000000000005</v>
      </c>
      <c r="BZ387" s="1"/>
      <c r="CA387" s="150">
        <v>7575.2998046875</v>
      </c>
      <c r="CB387" s="150">
        <v>9060.16</v>
      </c>
      <c r="CC387" s="124" t="s">
        <v>4209</v>
      </c>
      <c r="CD387" t="s">
        <v>4634</v>
      </c>
    </row>
    <row r="388" spans="1:82" x14ac:dyDescent="0.3">
      <c r="A388" s="1">
        <v>311161050</v>
      </c>
      <c r="B388" s="124" t="s">
        <v>4210</v>
      </c>
      <c r="C388" t="s">
        <v>130</v>
      </c>
      <c r="D388" t="s">
        <v>925</v>
      </c>
      <c r="E388" s="30">
        <v>89.472427368164063</v>
      </c>
      <c r="F388" s="30">
        <v>91.661888122558594</v>
      </c>
      <c r="G388" s="30">
        <v>80.902610778808594</v>
      </c>
      <c r="H388" s="30">
        <v>80.705039978027344</v>
      </c>
      <c r="I388" s="1">
        <v>91</v>
      </c>
      <c r="J388" s="1">
        <v>7</v>
      </c>
      <c r="K388" s="1">
        <v>12</v>
      </c>
      <c r="L388" t="s">
        <v>3842</v>
      </c>
      <c r="M388" t="s">
        <v>3912</v>
      </c>
      <c r="N388" t="s">
        <v>3916</v>
      </c>
      <c r="O388" t="s">
        <v>3921</v>
      </c>
      <c r="P388" s="148">
        <v>0.5476190447807312</v>
      </c>
      <c r="Q388" s="30">
        <v>51.818141400000002</v>
      </c>
      <c r="R388" s="30">
        <v>347.61904907226563</v>
      </c>
      <c r="S388" s="1">
        <v>77</v>
      </c>
      <c r="T388" s="1">
        <v>58</v>
      </c>
      <c r="U388" s="148">
        <v>0.7532467246055603</v>
      </c>
      <c r="V388" s="148">
        <v>0.5476190447807312</v>
      </c>
      <c r="W388" s="149">
        <v>52.711271779999997</v>
      </c>
      <c r="X388" s="149">
        <v>347.61904907226563</v>
      </c>
      <c r="Y388" s="1">
        <v>58</v>
      </c>
      <c r="Z388" s="30">
        <v>83.410179138183594</v>
      </c>
      <c r="AA388" s="148">
        <v>0.43099999999999999</v>
      </c>
      <c r="AB388" s="30">
        <v>49.5</v>
      </c>
      <c r="AC388" s="30">
        <v>337.9</v>
      </c>
      <c r="AD388" s="30">
        <v>86.175163269042969</v>
      </c>
      <c r="AE388" s="148">
        <v>0.30299999999999999</v>
      </c>
      <c r="AF388" s="30">
        <v>50.39</v>
      </c>
      <c r="AG388" s="30">
        <v>312.10000000000002</v>
      </c>
      <c r="AH388" s="30">
        <v>79.088088989257813</v>
      </c>
      <c r="AI388" s="148">
        <v>0.38500000000000001</v>
      </c>
      <c r="AJ388" s="30">
        <v>48.084255239999997</v>
      </c>
      <c r="AK388" s="30">
        <v>344.2</v>
      </c>
      <c r="AL388" s="30">
        <v>79.297264099121094</v>
      </c>
      <c r="AM388" s="148">
        <v>0.16</v>
      </c>
      <c r="AN388" s="30">
        <v>48.062399059999997</v>
      </c>
      <c r="AO388" s="30">
        <v>304</v>
      </c>
      <c r="AP388" s="148">
        <v>0.44067797064781189</v>
      </c>
      <c r="AQ388" s="30">
        <v>47.44621283</v>
      </c>
      <c r="AR388" s="30">
        <v>320.3389892578125</v>
      </c>
      <c r="AS388" s="30">
        <v>77</v>
      </c>
      <c r="AT388" s="30">
        <v>58</v>
      </c>
      <c r="AU388" s="148">
        <v>0.7532467246055603</v>
      </c>
      <c r="AV388" s="30">
        <v>80.705039978027344</v>
      </c>
      <c r="AW388" s="148">
        <v>0.44067797064781189</v>
      </c>
      <c r="AX388" s="30">
        <v>47.530275670000002</v>
      </c>
      <c r="AY388" s="30">
        <v>320.3389892578125</v>
      </c>
      <c r="AZ388" s="30">
        <v>58</v>
      </c>
      <c r="BA388" s="30">
        <v>80.958976745605469</v>
      </c>
      <c r="BB388" s="148">
        <v>0.41399999999999998</v>
      </c>
      <c r="BC388" s="30">
        <v>48.05</v>
      </c>
      <c r="BD388" s="30">
        <v>317.2</v>
      </c>
      <c r="BE388" s="30">
        <v>80.5933837890625</v>
      </c>
      <c r="BF388" s="147">
        <v>0.25</v>
      </c>
      <c r="BG388" s="30">
        <v>47.81</v>
      </c>
      <c r="BH388" s="30">
        <v>262.5</v>
      </c>
      <c r="BI388" s="30">
        <v>83.396316528320313</v>
      </c>
      <c r="BJ388" s="148">
        <v>0.47699999999999998</v>
      </c>
      <c r="BK388" s="30">
        <v>49.250772689999998</v>
      </c>
      <c r="BL388" s="30">
        <v>331.8</v>
      </c>
      <c r="BM388" s="30">
        <v>83.178977966308594</v>
      </c>
      <c r="BN388" s="148">
        <v>0.28599999999999998</v>
      </c>
      <c r="BO388" s="30">
        <v>49.095935990000001</v>
      </c>
      <c r="BP388" s="30">
        <v>261.89999999999998</v>
      </c>
      <c r="BQ388" s="148"/>
      <c r="BR388" s="148"/>
      <c r="BS388" s="148"/>
      <c r="BT388" s="148">
        <v>0.93400000000000005</v>
      </c>
      <c r="BU388" s="148"/>
      <c r="BV388" s="148">
        <v>6.5999999642372131E-2</v>
      </c>
      <c r="BW388" s="148"/>
      <c r="BX388" s="148">
        <v>0.121</v>
      </c>
      <c r="BY388" s="148">
        <v>0.52300000000000002</v>
      </c>
      <c r="BZ388" s="1"/>
      <c r="CA388" s="150">
        <v>10820.8203125</v>
      </c>
      <c r="CB388" s="150">
        <v>11373.9</v>
      </c>
      <c r="CC388" s="124" t="s">
        <v>4210</v>
      </c>
      <c r="CD388" t="s">
        <v>4633</v>
      </c>
    </row>
    <row r="389" spans="1:82" x14ac:dyDescent="0.3">
      <c r="A389" s="1">
        <v>311164020</v>
      </c>
      <c r="B389" s="124" t="s">
        <v>4210</v>
      </c>
      <c r="C389" t="s">
        <v>130</v>
      </c>
      <c r="D389" t="s">
        <v>926</v>
      </c>
      <c r="E389" s="30">
        <v>88.31329345703125</v>
      </c>
      <c r="F389" s="30">
        <v>92.214424133300781</v>
      </c>
      <c r="G389" s="30">
        <v>88.451850891113281</v>
      </c>
      <c r="H389" s="30">
        <v>89.7540283203125</v>
      </c>
      <c r="I389" s="1">
        <v>112</v>
      </c>
      <c r="J389" s="1" t="s">
        <v>4733</v>
      </c>
      <c r="K389" s="1">
        <v>6</v>
      </c>
      <c r="L389" t="s">
        <v>3842</v>
      </c>
      <c r="M389" t="s">
        <v>3912</v>
      </c>
      <c r="N389" t="s">
        <v>3916</v>
      </c>
      <c r="O389" t="s">
        <v>3921</v>
      </c>
      <c r="P389" s="148">
        <v>0.29032257199287409</v>
      </c>
      <c r="Q389" s="30">
        <v>51.335985100000002</v>
      </c>
      <c r="R389" s="30">
        <v>312.90322875976563</v>
      </c>
      <c r="S389" s="1">
        <v>62</v>
      </c>
      <c r="T389" s="1">
        <v>51</v>
      </c>
      <c r="U389" s="148">
        <v>0.82258063554763794</v>
      </c>
      <c r="V389" s="148">
        <v>0.29032257199287409</v>
      </c>
      <c r="W389" s="149">
        <v>52.940213919999998</v>
      </c>
      <c r="X389" s="149">
        <v>312.90322875976563</v>
      </c>
      <c r="Y389" s="1">
        <v>51</v>
      </c>
      <c r="Z389" s="30">
        <v>85.524818420410156</v>
      </c>
      <c r="AA389" s="148">
        <v>0.44900000000000001</v>
      </c>
      <c r="AB389" s="30">
        <v>50.2</v>
      </c>
      <c r="AC389" s="30">
        <v>336.7</v>
      </c>
      <c r="AD389" s="30">
        <v>82.523139953613281</v>
      </c>
      <c r="AE389" s="148">
        <v>0.433</v>
      </c>
      <c r="AF389" s="30">
        <v>49.15</v>
      </c>
      <c r="AG389" s="30">
        <v>323.3</v>
      </c>
      <c r="AH389" s="30">
        <v>84.940818786621094</v>
      </c>
      <c r="AI389" s="148">
        <v>0.56499999999999995</v>
      </c>
      <c r="AJ389" s="30">
        <v>50.022760390000002</v>
      </c>
      <c r="AK389" s="30">
        <v>354.3</v>
      </c>
      <c r="AL389" s="30">
        <v>80.620574951171875</v>
      </c>
      <c r="AM389" s="148">
        <v>0.46700000000000003</v>
      </c>
      <c r="AN389" s="30">
        <v>48.512718990000003</v>
      </c>
      <c r="AO389" s="30">
        <v>323.3</v>
      </c>
      <c r="AP389" s="148">
        <v>0.43548387289047241</v>
      </c>
      <c r="AQ389" s="30">
        <v>52.168464149999998</v>
      </c>
      <c r="AR389" s="30">
        <v>303.22579956054688</v>
      </c>
      <c r="AS389" s="30">
        <v>62</v>
      </c>
      <c r="AT389" s="30">
        <v>51</v>
      </c>
      <c r="AU389" s="148">
        <v>0.82258063554763794</v>
      </c>
      <c r="AV389" s="30">
        <v>89.7540283203125</v>
      </c>
      <c r="AW389" s="148">
        <v>0.43548387289047241</v>
      </c>
      <c r="AX389" s="30">
        <v>52.716403059999998</v>
      </c>
      <c r="AY389" s="30">
        <v>303.22579956054688</v>
      </c>
      <c r="AZ389" s="30">
        <v>51</v>
      </c>
      <c r="BA389" s="30">
        <v>97.063064575195313</v>
      </c>
      <c r="BB389" s="148">
        <v>0.49</v>
      </c>
      <c r="BC389" s="30">
        <v>55.86</v>
      </c>
      <c r="BD389" s="30">
        <v>349</v>
      </c>
      <c r="BE389" s="30">
        <v>96.843307495117188</v>
      </c>
      <c r="BF389" s="147">
        <v>0.36699999999999999</v>
      </c>
      <c r="BG389" s="30">
        <v>55.82</v>
      </c>
      <c r="BH389" s="30">
        <v>320</v>
      </c>
      <c r="BI389" s="30">
        <v>98.942817687988281</v>
      </c>
      <c r="BJ389" s="148">
        <v>0.56499999999999995</v>
      </c>
      <c r="BK389" s="30">
        <v>56.823822710000002</v>
      </c>
      <c r="BL389" s="30">
        <v>367.4</v>
      </c>
      <c r="BM389" s="30">
        <v>98.283966064453125</v>
      </c>
      <c r="BN389" s="148">
        <v>0.46700000000000003</v>
      </c>
      <c r="BO389" s="30">
        <v>56.623863389999997</v>
      </c>
      <c r="BP389" s="30">
        <v>336.7</v>
      </c>
      <c r="BQ389" s="148"/>
      <c r="BR389" s="148"/>
      <c r="BS389" s="148"/>
      <c r="BT389" s="148">
        <v>0.97299999999999998</v>
      </c>
      <c r="BU389" s="148"/>
      <c r="BV389" s="148">
        <v>2.700000070035458E-2</v>
      </c>
      <c r="BW389" s="148"/>
      <c r="BX389" s="148">
        <v>7.1000000000000008E-2</v>
      </c>
      <c r="BY389" s="148">
        <v>0.71299999999999997</v>
      </c>
      <c r="BZ389" s="1"/>
      <c r="CA389" s="150">
        <v>9469.6796875</v>
      </c>
      <c r="CB389" s="150">
        <v>9834.3700000000008</v>
      </c>
      <c r="CC389" s="124" t="s">
        <v>4210</v>
      </c>
      <c r="CD389" t="s">
        <v>4634</v>
      </c>
    </row>
    <row r="390" spans="1:82" x14ac:dyDescent="0.3">
      <c r="A390" s="1">
        <v>311171050</v>
      </c>
      <c r="B390" s="124" t="s">
        <v>4211</v>
      </c>
      <c r="C390" t="s">
        <v>131</v>
      </c>
      <c r="D390" t="s">
        <v>927</v>
      </c>
      <c r="E390" s="30">
        <v>90.015716552734375</v>
      </c>
      <c r="F390" s="30">
        <v>87.159339904785156</v>
      </c>
      <c r="G390" s="30">
        <v>92.623321533203125</v>
      </c>
      <c r="H390" s="30">
        <v>87.499946594238281</v>
      </c>
      <c r="I390" s="1">
        <v>80</v>
      </c>
      <c r="J390" s="1">
        <v>7</v>
      </c>
      <c r="K390" s="1">
        <v>12</v>
      </c>
      <c r="L390" t="s">
        <v>3842</v>
      </c>
      <c r="M390" t="s">
        <v>3912</v>
      </c>
      <c r="N390" t="s">
        <v>3917</v>
      </c>
      <c r="O390" t="s">
        <v>3921</v>
      </c>
      <c r="P390" s="148">
        <v>0.3888888955116272</v>
      </c>
      <c r="Q390" s="30">
        <v>52.044130299999999</v>
      </c>
      <c r="R390" s="30"/>
      <c r="S390" s="1">
        <v>45</v>
      </c>
      <c r="T390" s="1">
        <v>19</v>
      </c>
      <c r="U390" s="148">
        <v>0.42222222685813898</v>
      </c>
      <c r="V390" s="148"/>
      <c r="W390" s="149">
        <v>50.845676040000001</v>
      </c>
      <c r="X390" s="149"/>
      <c r="Y390" s="1">
        <v>19</v>
      </c>
      <c r="Z390" s="30">
        <v>85.222724914550781</v>
      </c>
      <c r="AA390" s="148">
        <v>0.51200000000000001</v>
      </c>
      <c r="AB390" s="30">
        <v>50.1</v>
      </c>
      <c r="AC390" s="30">
        <v>346.5</v>
      </c>
      <c r="AD390" s="30">
        <v>84.466957092285156</v>
      </c>
      <c r="AE390" s="148">
        <v>0.30399999999999999</v>
      </c>
      <c r="AF390" s="30">
        <v>49.81</v>
      </c>
      <c r="AG390" s="30">
        <v>308.7</v>
      </c>
      <c r="AH390" s="30">
        <v>87.442619323730469</v>
      </c>
      <c r="AI390" s="148">
        <v>0.37799999999999989</v>
      </c>
      <c r="AJ390" s="30">
        <v>50.851391489999997</v>
      </c>
      <c r="AK390" s="30">
        <v>324.3</v>
      </c>
      <c r="AL390" s="30">
        <v>86.598701477050781</v>
      </c>
      <c r="AM390" s="148">
        <v>0.375</v>
      </c>
      <c r="AN390" s="30">
        <v>50.547067480000003</v>
      </c>
      <c r="AO390" s="30">
        <v>337.5</v>
      </c>
      <c r="AP390" s="148">
        <v>0.34210526943206793</v>
      </c>
      <c r="AQ390" s="30">
        <v>54.777826949999998</v>
      </c>
      <c r="AR390" s="30"/>
      <c r="AS390" s="30">
        <v>45</v>
      </c>
      <c r="AT390" s="30">
        <v>19</v>
      </c>
      <c r="AU390" s="148">
        <v>0.42222222685813898</v>
      </c>
      <c r="AV390" s="30">
        <v>87.499946594238281</v>
      </c>
      <c r="AW390" s="148"/>
      <c r="AX390" s="30">
        <v>51.424549820000003</v>
      </c>
      <c r="AY390" s="30"/>
      <c r="AZ390" s="30">
        <v>19</v>
      </c>
      <c r="BA390" s="30">
        <v>84.278770446777344</v>
      </c>
      <c r="BB390" s="148">
        <v>0.39600000000000002</v>
      </c>
      <c r="BC390" s="30">
        <v>49.66</v>
      </c>
      <c r="BD390" s="30">
        <v>312.5</v>
      </c>
      <c r="BE390" s="30">
        <v>80.735397338867188</v>
      </c>
      <c r="BF390" s="147">
        <v>0.24</v>
      </c>
      <c r="BG390" s="30">
        <v>47.88</v>
      </c>
      <c r="BH390" s="30">
        <v>264</v>
      </c>
      <c r="BI390" s="30">
        <v>82.723800659179688</v>
      </c>
      <c r="BJ390" s="148">
        <v>0.28599999999999998</v>
      </c>
      <c r="BK390" s="30">
        <v>48.923175069999999</v>
      </c>
      <c r="BL390" s="30">
        <v>283.3</v>
      </c>
      <c r="BM390" s="30">
        <v>80.213096618652344</v>
      </c>
      <c r="BN390" s="148">
        <v>0.23499999999999999</v>
      </c>
      <c r="BO390" s="30">
        <v>47.61782041</v>
      </c>
      <c r="BP390" s="30">
        <v>247.1</v>
      </c>
      <c r="BQ390" s="148"/>
      <c r="BR390" s="148"/>
      <c r="BS390" s="148"/>
      <c r="BT390" s="148">
        <v>0.97499999999999998</v>
      </c>
      <c r="BU390" s="148"/>
      <c r="BV390" s="148">
        <v>2.500000037252903E-2</v>
      </c>
      <c r="BW390" s="148"/>
      <c r="BX390" s="148">
        <v>0.13800000000000001</v>
      </c>
      <c r="BY390" s="148">
        <v>0.29499999999999998</v>
      </c>
      <c r="BZ390" s="1"/>
      <c r="CA390" s="150">
        <v>12926.0703125</v>
      </c>
      <c r="CB390" s="150">
        <v>14065.15</v>
      </c>
      <c r="CC390" s="124" t="s">
        <v>4211</v>
      </c>
      <c r="CD390" t="s">
        <v>4633</v>
      </c>
    </row>
    <row r="391" spans="1:82" x14ac:dyDescent="0.3">
      <c r="A391" s="1">
        <v>311174020</v>
      </c>
      <c r="B391" s="124" t="s">
        <v>4211</v>
      </c>
      <c r="C391" t="s">
        <v>131</v>
      </c>
      <c r="D391" t="s">
        <v>928</v>
      </c>
      <c r="E391" s="30">
        <v>89.538711547851563</v>
      </c>
      <c r="F391" s="30">
        <v>89.306167602539063</v>
      </c>
      <c r="G391" s="30">
        <v>90.459976196289063</v>
      </c>
      <c r="H391" s="30">
        <v>85.924346923828125</v>
      </c>
      <c r="I391" s="1">
        <v>49</v>
      </c>
      <c r="J391" s="1" t="s">
        <v>4733</v>
      </c>
      <c r="K391" s="1">
        <v>6</v>
      </c>
      <c r="L391" t="s">
        <v>3842</v>
      </c>
      <c r="M391" t="s">
        <v>3912</v>
      </c>
      <c r="N391" t="s">
        <v>3917</v>
      </c>
      <c r="O391" t="s">
        <v>3921</v>
      </c>
      <c r="P391" s="148">
        <v>0.30000001192092901</v>
      </c>
      <c r="Q391" s="30">
        <v>51.845712390000003</v>
      </c>
      <c r="R391" s="30"/>
      <c r="S391" s="1">
        <v>53</v>
      </c>
      <c r="T391" s="1">
        <v>27</v>
      </c>
      <c r="U391" s="148">
        <v>0.50943398475646973</v>
      </c>
      <c r="V391" s="148"/>
      <c r="W391" s="149">
        <v>51.735197569999997</v>
      </c>
      <c r="X391" s="149"/>
      <c r="Y391" s="1">
        <v>27</v>
      </c>
      <c r="Z391" s="30">
        <v>86.431098937988281</v>
      </c>
      <c r="AA391" s="148">
        <v>0.30599999999999999</v>
      </c>
      <c r="AB391" s="30">
        <v>50.5</v>
      </c>
      <c r="AC391" s="30">
        <v>300</v>
      </c>
      <c r="AD391" s="30">
        <v>87.559402465820313</v>
      </c>
      <c r="AE391" s="148">
        <v>0.32300000000000001</v>
      </c>
      <c r="AF391" s="30">
        <v>50.86</v>
      </c>
      <c r="AG391" s="30">
        <v>303.2</v>
      </c>
      <c r="AH391" s="30">
        <v>80.053924560546875</v>
      </c>
      <c r="AI391" s="148">
        <v>0.27700000000000002</v>
      </c>
      <c r="AJ391" s="30">
        <v>48.40415136</v>
      </c>
      <c r="AK391" s="30">
        <v>289.39999999999998</v>
      </c>
      <c r="AL391" s="30">
        <v>81.220184326171875</v>
      </c>
      <c r="AM391" s="148">
        <v>0.29199999999999998</v>
      </c>
      <c r="AN391" s="30">
        <v>48.716764660000003</v>
      </c>
      <c r="AO391" s="30">
        <v>287.5</v>
      </c>
      <c r="AP391" s="148">
        <v>0.26666668057441711</v>
      </c>
      <c r="AQ391" s="30">
        <v>53.424598359999997</v>
      </c>
      <c r="AR391" s="30"/>
      <c r="AS391" s="30">
        <v>53</v>
      </c>
      <c r="AT391" s="30">
        <v>27</v>
      </c>
      <c r="AU391" s="148">
        <v>0.50943398475646973</v>
      </c>
      <c r="AV391" s="30">
        <v>85.924346923828125</v>
      </c>
      <c r="AW391" s="148"/>
      <c r="AX391" s="30">
        <v>50.52154694</v>
      </c>
      <c r="AY391" s="30"/>
      <c r="AZ391" s="30">
        <v>27</v>
      </c>
      <c r="BA391" s="30">
        <v>91.660667419433594</v>
      </c>
      <c r="BB391" s="148">
        <v>0.42899999999999999</v>
      </c>
      <c r="BC391" s="30">
        <v>53.24</v>
      </c>
      <c r="BD391" s="30">
        <v>298</v>
      </c>
      <c r="BE391" s="30">
        <v>88.708206176757813</v>
      </c>
      <c r="BF391" s="147">
        <v>0.41899999999999998</v>
      </c>
      <c r="BG391" s="30">
        <v>51.81</v>
      </c>
      <c r="BH391" s="30">
        <v>280.60000000000002</v>
      </c>
      <c r="BI391" s="30">
        <v>88.570777893066406</v>
      </c>
      <c r="BJ391" s="148">
        <v>0.34</v>
      </c>
      <c r="BK391" s="30">
        <v>51.771371080000002</v>
      </c>
      <c r="BL391" s="30">
        <v>274.5</v>
      </c>
      <c r="BM391" s="30">
        <v>85.899436950683594</v>
      </c>
      <c r="BN391" s="148">
        <v>0.33300000000000002</v>
      </c>
      <c r="BO391" s="30">
        <v>50.451742750000001</v>
      </c>
      <c r="BP391" s="30">
        <v>262.5</v>
      </c>
      <c r="BQ391" s="148"/>
      <c r="BR391" s="148"/>
      <c r="BS391" s="148"/>
      <c r="BT391" s="148">
        <v>0.98</v>
      </c>
      <c r="BU391" s="148"/>
      <c r="BV391" s="148">
        <v>1.9999999552965161E-2</v>
      </c>
      <c r="BW391" s="148"/>
      <c r="BX391" s="148">
        <v>0.14299999999999999</v>
      </c>
      <c r="BY391" s="148">
        <v>0.29399999999999998</v>
      </c>
      <c r="BZ391" s="1"/>
      <c r="CA391" s="150">
        <v>13988.6396484375</v>
      </c>
      <c r="CB391" s="150">
        <v>20273.810000000001</v>
      </c>
      <c r="CC391" s="124" t="s">
        <v>4211</v>
      </c>
      <c r="CD391" t="s">
        <v>4634</v>
      </c>
    </row>
    <row r="392" spans="1:82" x14ac:dyDescent="0.3">
      <c r="A392" s="1">
        <v>311181050</v>
      </c>
      <c r="B392" s="124" t="s">
        <v>4212</v>
      </c>
      <c r="C392" t="s">
        <v>132</v>
      </c>
      <c r="D392" t="s">
        <v>929</v>
      </c>
      <c r="E392" s="30">
        <v>85.720832824707031</v>
      </c>
      <c r="F392" s="30">
        <v>86.801185607910156</v>
      </c>
      <c r="G392" s="30">
        <v>84.466827392578125</v>
      </c>
      <c r="H392" s="30">
        <v>84.804862976074219</v>
      </c>
      <c r="I392" s="1">
        <v>30</v>
      </c>
      <c r="J392" s="1">
        <v>7</v>
      </c>
      <c r="K392" s="1">
        <v>12</v>
      </c>
      <c r="L392" t="s">
        <v>3842</v>
      </c>
      <c r="M392" t="s">
        <v>3912</v>
      </c>
      <c r="N392" t="s">
        <v>3916</v>
      </c>
      <c r="O392" t="s">
        <v>3921</v>
      </c>
      <c r="P392" s="148"/>
      <c r="Q392" s="30">
        <v>50.257618190000002</v>
      </c>
      <c r="R392" s="30"/>
      <c r="S392" s="1">
        <v>19</v>
      </c>
      <c r="T392" s="1">
        <v>19</v>
      </c>
      <c r="U392" s="148">
        <v>1</v>
      </c>
      <c r="V392" s="148"/>
      <c r="W392" s="149">
        <v>50.697279250000001</v>
      </c>
      <c r="X392" s="149"/>
      <c r="Y392" s="1">
        <v>19</v>
      </c>
      <c r="Z392" s="30">
        <v>90.358291625976563</v>
      </c>
      <c r="AA392" s="148">
        <v>0.52900000000000003</v>
      </c>
      <c r="AB392" s="30">
        <v>51.8</v>
      </c>
      <c r="AC392" s="30">
        <v>352.9</v>
      </c>
      <c r="AD392" s="30">
        <v>91.417594909667969</v>
      </c>
      <c r="AE392" s="148">
        <v>0.52900000000000003</v>
      </c>
      <c r="AF392" s="30">
        <v>52.17</v>
      </c>
      <c r="AG392" s="30">
        <v>352.9</v>
      </c>
      <c r="AH392" s="30">
        <v>88.178718566894531</v>
      </c>
      <c r="AI392" s="148">
        <v>0.38500000000000001</v>
      </c>
      <c r="AJ392" s="30">
        <v>51.095195769999997</v>
      </c>
      <c r="AK392" s="30">
        <v>338.5</v>
      </c>
      <c r="AL392" s="30">
        <v>90.530326843261719</v>
      </c>
      <c r="AM392" s="148">
        <v>0.41699999999999998</v>
      </c>
      <c r="AN392" s="30">
        <v>51.884993180000002</v>
      </c>
      <c r="AO392" s="30">
        <v>341.7</v>
      </c>
      <c r="AP392" s="148"/>
      <c r="AQ392" s="30">
        <v>49.675726470000001</v>
      </c>
      <c r="AR392" s="30"/>
      <c r="AS392" s="30">
        <v>19</v>
      </c>
      <c r="AT392" s="30">
        <v>19</v>
      </c>
      <c r="AU392" s="148">
        <v>1</v>
      </c>
      <c r="AV392" s="30">
        <v>84.804862976074219</v>
      </c>
      <c r="AW392" s="148"/>
      <c r="AX392" s="30">
        <v>49.87995317</v>
      </c>
      <c r="AY392" s="30"/>
      <c r="AZ392" s="30">
        <v>19</v>
      </c>
      <c r="BA392" s="30">
        <v>88.175918579101563</v>
      </c>
      <c r="BB392" s="148">
        <v>0.21099999999999999</v>
      </c>
      <c r="BC392" s="30">
        <v>51.55</v>
      </c>
      <c r="BD392" s="30">
        <v>273.7</v>
      </c>
      <c r="BE392" s="30">
        <v>89.113945007324219</v>
      </c>
      <c r="BF392" s="147">
        <v>0.21099999999999999</v>
      </c>
      <c r="BG392" s="30">
        <v>52.01</v>
      </c>
      <c r="BH392" s="30">
        <v>273.7</v>
      </c>
      <c r="BI392" s="30">
        <v>90.054985046386719</v>
      </c>
      <c r="BJ392" s="148">
        <v>0.35299999999999998</v>
      </c>
      <c r="BK392" s="30">
        <v>52.49435922</v>
      </c>
      <c r="BL392" s="30">
        <v>305.89999999999998</v>
      </c>
      <c r="BM392" s="30">
        <v>91.329185485839844</v>
      </c>
      <c r="BN392" s="148">
        <v>0.33300000000000002</v>
      </c>
      <c r="BO392" s="30">
        <v>53.15778658</v>
      </c>
      <c r="BP392" s="30">
        <v>300</v>
      </c>
      <c r="BQ392" s="148"/>
      <c r="BR392" s="148"/>
      <c r="BS392" s="148"/>
      <c r="BT392" s="148">
        <v>1</v>
      </c>
      <c r="BU392" s="148"/>
      <c r="BV392" s="148">
        <v>0</v>
      </c>
      <c r="BW392" s="148"/>
      <c r="BX392" s="148">
        <v>0.23300000000000001</v>
      </c>
      <c r="BY392" s="148">
        <v>0.5625</v>
      </c>
      <c r="BZ392" s="1">
        <v>1</v>
      </c>
      <c r="CA392" s="150">
        <v>23035.029296875</v>
      </c>
      <c r="CB392" s="150">
        <v>23650.21</v>
      </c>
      <c r="CC392" s="124" t="s">
        <v>4212</v>
      </c>
      <c r="CD392" t="s">
        <v>4633</v>
      </c>
    </row>
    <row r="393" spans="1:82" x14ac:dyDescent="0.3">
      <c r="A393" s="1">
        <v>311184020</v>
      </c>
      <c r="B393" s="124" t="s">
        <v>4212</v>
      </c>
      <c r="C393" t="s">
        <v>132</v>
      </c>
      <c r="D393" t="s">
        <v>930</v>
      </c>
      <c r="E393" s="30">
        <v>89.108070373535156</v>
      </c>
      <c r="F393" s="30">
        <v>90.259254455566406</v>
      </c>
      <c r="G393" s="30">
        <v>86.738395690917969</v>
      </c>
      <c r="H393" s="30">
        <v>86.202537536621094</v>
      </c>
      <c r="I393" s="1">
        <v>17</v>
      </c>
      <c r="J393" s="1" t="s">
        <v>4733</v>
      </c>
      <c r="K393" s="1">
        <v>6</v>
      </c>
      <c r="L393" t="s">
        <v>3842</v>
      </c>
      <c r="M393" t="s">
        <v>3912</v>
      </c>
      <c r="N393" t="s">
        <v>3916</v>
      </c>
      <c r="O393" t="s">
        <v>3921</v>
      </c>
      <c r="P393" s="148"/>
      <c r="Q393" s="30">
        <v>51.666583369999998</v>
      </c>
      <c r="R393" s="30"/>
      <c r="S393" s="1">
        <v>17</v>
      </c>
      <c r="T393" s="1">
        <v>17</v>
      </c>
      <c r="U393" s="148">
        <v>1</v>
      </c>
      <c r="V393" s="148"/>
      <c r="W393" s="149">
        <v>52.130102520000001</v>
      </c>
      <c r="X393" s="149"/>
      <c r="Y393" s="1">
        <v>17</v>
      </c>
      <c r="Z393" s="30">
        <v>84.316452026367188</v>
      </c>
      <c r="AA393" s="148">
        <v>0.35</v>
      </c>
      <c r="AB393" s="30">
        <v>49.8</v>
      </c>
      <c r="AC393" s="30">
        <v>320</v>
      </c>
      <c r="AD393" s="30">
        <v>86.057357788085938</v>
      </c>
      <c r="AE393" s="148">
        <v>0.35</v>
      </c>
      <c r="AF393" s="30">
        <v>50.35</v>
      </c>
      <c r="AG393" s="30">
        <v>320</v>
      </c>
      <c r="AH393" s="30">
        <v>84.56768798828125</v>
      </c>
      <c r="AI393" s="148">
        <v>0.5</v>
      </c>
      <c r="AJ393" s="30">
        <v>49.899173140000002</v>
      </c>
      <c r="AK393" s="30">
        <v>330.8</v>
      </c>
      <c r="AL393" s="30">
        <v>86.992515563964844</v>
      </c>
      <c r="AM393" s="148">
        <v>0.47099999999999997</v>
      </c>
      <c r="AN393" s="30">
        <v>50.681080270000002</v>
      </c>
      <c r="AO393" s="30">
        <v>305.89999999999998</v>
      </c>
      <c r="AP393" s="148"/>
      <c r="AQ393" s="30">
        <v>51.096650459999999</v>
      </c>
      <c r="AR393" s="30"/>
      <c r="AS393" s="30">
        <v>17</v>
      </c>
      <c r="AT393" s="30">
        <v>17</v>
      </c>
      <c r="AU393" s="148">
        <v>1</v>
      </c>
      <c r="AV393" s="30">
        <v>86.202537536621094</v>
      </c>
      <c r="AW393" s="148"/>
      <c r="AX393" s="30">
        <v>50.6809844</v>
      </c>
      <c r="AY393" s="30"/>
      <c r="AZ393" s="30">
        <v>17</v>
      </c>
      <c r="BA393" s="30">
        <v>85.619056701660156</v>
      </c>
      <c r="BB393" s="148">
        <v>0.15</v>
      </c>
      <c r="BC393" s="30">
        <v>50.31</v>
      </c>
      <c r="BD393" s="30">
        <v>245</v>
      </c>
      <c r="BE393" s="30">
        <v>86.902656555175781</v>
      </c>
      <c r="BF393" s="147">
        <v>0.15</v>
      </c>
      <c r="BG393" s="30">
        <v>50.92</v>
      </c>
      <c r="BH393" s="30">
        <v>245</v>
      </c>
      <c r="BI393" s="30">
        <v>84.658226013183594</v>
      </c>
      <c r="BJ393" s="148">
        <v>0.23100000000000001</v>
      </c>
      <c r="BK393" s="30">
        <v>49.865478779999997</v>
      </c>
      <c r="BL393" s="30">
        <v>269.2</v>
      </c>
      <c r="BM393" s="30">
        <v>86.03466796875</v>
      </c>
      <c r="BN393" s="148">
        <v>0.11799999999999999</v>
      </c>
      <c r="BO393" s="30">
        <v>50.51913631</v>
      </c>
      <c r="BP393" s="30">
        <v>241.2</v>
      </c>
      <c r="BQ393" s="148"/>
      <c r="BR393" s="148"/>
      <c r="BS393" s="148"/>
      <c r="BT393" s="148">
        <v>1</v>
      </c>
      <c r="BU393" s="148"/>
      <c r="BV393" s="148">
        <v>0</v>
      </c>
      <c r="BW393" s="148"/>
      <c r="BX393" s="148">
        <v>0.35299999999999998</v>
      </c>
      <c r="BY393" s="148">
        <v>0.68629999999999991</v>
      </c>
      <c r="BZ393" s="1">
        <v>1</v>
      </c>
      <c r="CA393" s="150">
        <v>33100.6015625</v>
      </c>
      <c r="CB393" s="150">
        <v>35630.01</v>
      </c>
      <c r="CC393" s="124" t="s">
        <v>4212</v>
      </c>
      <c r="CD393" t="s">
        <v>4634</v>
      </c>
    </row>
    <row r="394" spans="1:82" x14ac:dyDescent="0.3">
      <c r="A394" s="1">
        <v>311213000</v>
      </c>
      <c r="B394" s="124" t="s">
        <v>4213</v>
      </c>
      <c r="C394" t="s">
        <v>133</v>
      </c>
      <c r="D394" t="s">
        <v>931</v>
      </c>
      <c r="E394" s="30">
        <v>84.387542724609375</v>
      </c>
      <c r="F394" s="30">
        <v>81.861885070800781</v>
      </c>
      <c r="G394" s="30">
        <v>90.709671020507813</v>
      </c>
      <c r="H394" s="30">
        <v>89.032203674316406</v>
      </c>
      <c r="I394" s="1">
        <v>166</v>
      </c>
      <c r="J394" s="1">
        <v>5</v>
      </c>
      <c r="K394" s="1">
        <v>8</v>
      </c>
      <c r="L394" t="s">
        <v>3842</v>
      </c>
      <c r="M394" t="s">
        <v>3912</v>
      </c>
      <c r="N394" t="s">
        <v>3917</v>
      </c>
      <c r="O394" t="s">
        <v>3921</v>
      </c>
      <c r="P394" s="148">
        <v>0.3819444477558136</v>
      </c>
      <c r="Q394" s="30">
        <v>49.703016609999999</v>
      </c>
      <c r="R394" s="30">
        <v>323.61111450195313</v>
      </c>
      <c r="S394" s="1">
        <v>310</v>
      </c>
      <c r="T394" s="1">
        <v>155</v>
      </c>
      <c r="U394" s="148">
        <v>0.5</v>
      </c>
      <c r="V394" s="148">
        <v>0.2394366264343262</v>
      </c>
      <c r="W394" s="149">
        <v>48.650715630000001</v>
      </c>
      <c r="X394" s="149"/>
      <c r="Y394" s="1">
        <v>155</v>
      </c>
      <c r="Z394" s="30">
        <v>81.597625732421875</v>
      </c>
      <c r="AA394" s="148">
        <v>0.35899999999999999</v>
      </c>
      <c r="AB394" s="30">
        <v>48.9</v>
      </c>
      <c r="AC394" s="30">
        <v>313.8</v>
      </c>
      <c r="AD394" s="30">
        <v>79.725212097167969</v>
      </c>
      <c r="AE394" s="148">
        <v>0.189</v>
      </c>
      <c r="AF394" s="30">
        <v>48.2</v>
      </c>
      <c r="AG394" s="30">
        <v>264.39999999999998</v>
      </c>
      <c r="AH394" s="30"/>
      <c r="AI394" s="148">
        <v>0.32200000000000001</v>
      </c>
      <c r="AJ394" s="30"/>
      <c r="AK394" s="30">
        <v>308.2</v>
      </c>
      <c r="AL394" s="30"/>
      <c r="AM394" s="148">
        <v>0.214</v>
      </c>
      <c r="AN394" s="30"/>
      <c r="AO394" s="30">
        <v>269</v>
      </c>
      <c r="AP394" s="148">
        <v>0.3888888955116272</v>
      </c>
      <c r="AQ394" s="30">
        <v>53.580788259999999</v>
      </c>
      <c r="AR394" s="30">
        <v>312.5</v>
      </c>
      <c r="AS394" s="30">
        <v>310</v>
      </c>
      <c r="AT394" s="30">
        <v>155</v>
      </c>
      <c r="AU394" s="148">
        <v>0.5</v>
      </c>
      <c r="AV394" s="30">
        <v>89.032203674316406</v>
      </c>
      <c r="AW394" s="148">
        <v>0.22535210847854609</v>
      </c>
      <c r="AX394" s="30">
        <v>52.302710920000003</v>
      </c>
      <c r="AY394" s="30">
        <v>259.15493774414063</v>
      </c>
      <c r="AZ394" s="30">
        <v>155</v>
      </c>
      <c r="BA394" s="30">
        <v>82.587944030761719</v>
      </c>
      <c r="BB394" s="148">
        <v>0.311</v>
      </c>
      <c r="BC394" s="30">
        <v>48.84</v>
      </c>
      <c r="BD394" s="30">
        <v>294</v>
      </c>
      <c r="BE394" s="30">
        <v>83.210418701171875</v>
      </c>
      <c r="BF394" s="147">
        <v>0.189</v>
      </c>
      <c r="BG394" s="30">
        <v>49.1</v>
      </c>
      <c r="BH394" s="30">
        <v>254.4</v>
      </c>
      <c r="BI394" s="30"/>
      <c r="BJ394" s="148">
        <v>0.29799999999999999</v>
      </c>
      <c r="BK394" s="30"/>
      <c r="BL394" s="30">
        <v>282.5</v>
      </c>
      <c r="BM394" s="30"/>
      <c r="BN394" s="148">
        <v>0.16700000000000001</v>
      </c>
      <c r="BO394" s="30"/>
      <c r="BP394" s="30">
        <v>248.8</v>
      </c>
      <c r="BQ394" s="148"/>
      <c r="BR394" s="148"/>
      <c r="BS394" s="148"/>
      <c r="BT394" s="148">
        <v>0.97</v>
      </c>
      <c r="BU394" s="148"/>
      <c r="BV394" s="148">
        <v>2.999999932944775E-2</v>
      </c>
      <c r="BW394" s="148"/>
      <c r="BX394" s="148">
        <v>0.16300000000000001</v>
      </c>
      <c r="BY394" s="148">
        <v>0.41699999999999998</v>
      </c>
      <c r="BZ394" s="1"/>
      <c r="CA394" s="150">
        <v>7837.39990234375</v>
      </c>
      <c r="CB394" s="150">
        <v>8581.4</v>
      </c>
      <c r="CC394" s="124" t="s">
        <v>4213</v>
      </c>
      <c r="CD394" t="s">
        <v>4635</v>
      </c>
    </row>
    <row r="395" spans="1:82" x14ac:dyDescent="0.3">
      <c r="A395" s="1">
        <v>311214020</v>
      </c>
      <c r="B395" s="124" t="s">
        <v>4213</v>
      </c>
      <c r="C395" t="s">
        <v>133</v>
      </c>
      <c r="D395" t="s">
        <v>932</v>
      </c>
      <c r="E395" s="30">
        <v>85.150016784667969</v>
      </c>
      <c r="F395" s="30">
        <v>87.955848693847656</v>
      </c>
      <c r="G395" s="30">
        <v>74.445075988769531</v>
      </c>
      <c r="H395" s="30">
        <v>75.417015075683594</v>
      </c>
      <c r="I395" s="1">
        <v>208</v>
      </c>
      <c r="J395" s="1" t="s">
        <v>4733</v>
      </c>
      <c r="K395" s="1">
        <v>4</v>
      </c>
      <c r="L395" t="s">
        <v>3842</v>
      </c>
      <c r="M395" t="s">
        <v>3912</v>
      </c>
      <c r="N395" t="s">
        <v>3917</v>
      </c>
      <c r="O395" t="s">
        <v>3921</v>
      </c>
      <c r="P395" s="148">
        <v>0.58441555500030518</v>
      </c>
      <c r="Q395" s="30">
        <v>50.020179130000002</v>
      </c>
      <c r="R395" s="30">
        <v>355.84414672851563</v>
      </c>
      <c r="S395" s="1">
        <v>43</v>
      </c>
      <c r="T395" s="1">
        <v>24</v>
      </c>
      <c r="U395" s="148">
        <v>0.55813956260681152</v>
      </c>
      <c r="V395" s="148">
        <v>0.52499997615814209</v>
      </c>
      <c r="W395" s="149">
        <v>51.175704170000003</v>
      </c>
      <c r="X395" s="149">
        <v>340</v>
      </c>
      <c r="Y395" s="1">
        <v>24</v>
      </c>
      <c r="Z395" s="30">
        <v>77.670433044433594</v>
      </c>
      <c r="AA395" s="148">
        <v>0.46300000000000002</v>
      </c>
      <c r="AB395" s="30">
        <v>47.6</v>
      </c>
      <c r="AC395" s="30">
        <v>336.6</v>
      </c>
      <c r="AD395" s="30">
        <v>80.1669921875</v>
      </c>
      <c r="AE395" s="148">
        <v>0.38</v>
      </c>
      <c r="AF395" s="30">
        <v>48.35</v>
      </c>
      <c r="AG395" s="30">
        <v>314</v>
      </c>
      <c r="AH395" s="30">
        <v>77.051383972167969</v>
      </c>
      <c r="AI395" s="148">
        <v>0.40200000000000002</v>
      </c>
      <c r="AJ395" s="30">
        <v>47.409668060000001</v>
      </c>
      <c r="AK395" s="30">
        <v>312.2</v>
      </c>
      <c r="AL395" s="30">
        <v>75.931312561035156</v>
      </c>
      <c r="AM395" s="148">
        <v>0.313</v>
      </c>
      <c r="AN395" s="30">
        <v>46.916969909999999</v>
      </c>
      <c r="AO395" s="30">
        <v>277.10000000000002</v>
      </c>
      <c r="AP395" s="148">
        <v>0.54545456171035767</v>
      </c>
      <c r="AQ395" s="30">
        <v>43.406851889999999</v>
      </c>
      <c r="AR395" s="30">
        <v>338.96102905273438</v>
      </c>
      <c r="AS395" s="30">
        <v>43</v>
      </c>
      <c r="AT395" s="30">
        <v>24</v>
      </c>
      <c r="AU395" s="148">
        <v>0.55813956260681152</v>
      </c>
      <c r="AV395" s="30">
        <v>75.417015075683594</v>
      </c>
      <c r="AW395" s="148">
        <v>0.47499999403953552</v>
      </c>
      <c r="AX395" s="30">
        <v>44.499617700000002</v>
      </c>
      <c r="AY395" s="30">
        <v>330</v>
      </c>
      <c r="AZ395" s="30">
        <v>24</v>
      </c>
      <c r="BA395" s="30">
        <v>70.504722595214844</v>
      </c>
      <c r="BB395" s="148">
        <v>0.439</v>
      </c>
      <c r="BC395" s="30">
        <v>42.98</v>
      </c>
      <c r="BD395" s="30">
        <v>302.39999999999998</v>
      </c>
      <c r="BE395" s="30">
        <v>71.443931579589844</v>
      </c>
      <c r="BF395" s="147">
        <v>0.38</v>
      </c>
      <c r="BG395" s="30">
        <v>43.3</v>
      </c>
      <c r="BH395" s="30">
        <v>276</v>
      </c>
      <c r="BI395" s="30">
        <v>85.001380920410156</v>
      </c>
      <c r="BJ395" s="148">
        <v>0.45100000000000001</v>
      </c>
      <c r="BK395" s="30">
        <v>50.032638030000001</v>
      </c>
      <c r="BL395" s="30">
        <v>303.7</v>
      </c>
      <c r="BM395" s="30">
        <v>78.009468078613281</v>
      </c>
      <c r="BN395" s="148">
        <v>0.375</v>
      </c>
      <c r="BO395" s="30">
        <v>46.519586879999999</v>
      </c>
      <c r="BP395" s="30">
        <v>262.5</v>
      </c>
      <c r="BQ395" s="148"/>
      <c r="BR395" s="148"/>
      <c r="BS395" s="148"/>
      <c r="BT395" s="148">
        <v>0.97599999999999998</v>
      </c>
      <c r="BU395" s="148"/>
      <c r="BV395" s="148">
        <v>2.400000020861626E-2</v>
      </c>
      <c r="BW395" s="148"/>
      <c r="BX395" s="148">
        <v>0.17299999999999999</v>
      </c>
      <c r="BY395" s="148">
        <v>0.47299999999999998</v>
      </c>
      <c r="BZ395" s="1"/>
      <c r="CA395" s="150">
        <v>11025.5302734375</v>
      </c>
      <c r="CB395" s="150">
        <v>11586.61</v>
      </c>
      <c r="CC395" s="124" t="s">
        <v>4213</v>
      </c>
      <c r="CD395" t="s">
        <v>4634</v>
      </c>
    </row>
    <row r="396" spans="1:82" x14ac:dyDescent="0.3">
      <c r="A396" s="1">
        <v>311221050</v>
      </c>
      <c r="B396" s="124" t="s">
        <v>4214</v>
      </c>
      <c r="C396" t="s">
        <v>134</v>
      </c>
      <c r="D396" t="s">
        <v>933</v>
      </c>
      <c r="E396" s="30">
        <v>82.813613891601563</v>
      </c>
      <c r="F396" s="30">
        <v>82.159034729003906</v>
      </c>
      <c r="G396" s="30">
        <v>85.890106201171875</v>
      </c>
      <c r="H396" s="30">
        <v>87.792762756347656</v>
      </c>
      <c r="I396" s="1">
        <v>111</v>
      </c>
      <c r="J396" s="1">
        <v>5</v>
      </c>
      <c r="K396" s="1">
        <v>12</v>
      </c>
      <c r="L396" t="s">
        <v>3842</v>
      </c>
      <c r="M396" t="s">
        <v>3912</v>
      </c>
      <c r="N396" t="s">
        <v>3917</v>
      </c>
      <c r="O396" t="s">
        <v>3921</v>
      </c>
      <c r="P396" s="148">
        <v>0.48275861144065862</v>
      </c>
      <c r="Q396" s="30">
        <v>49.048322450000001</v>
      </c>
      <c r="R396" s="30">
        <v>318.96551513671881</v>
      </c>
      <c r="S396" s="1">
        <v>70</v>
      </c>
      <c r="T396" s="1">
        <v>63</v>
      </c>
      <c r="U396" s="148">
        <v>0.89999997615814209</v>
      </c>
      <c r="V396" s="148">
        <v>0.48275861144065862</v>
      </c>
      <c r="W396" s="149">
        <v>48.773836469999999</v>
      </c>
      <c r="X396" s="149">
        <v>318.96551513671881</v>
      </c>
      <c r="Y396" s="1">
        <v>63</v>
      </c>
      <c r="Z396" s="30">
        <v>90.358291625976563</v>
      </c>
      <c r="AA396" s="148">
        <v>0.625</v>
      </c>
      <c r="AB396" s="30">
        <v>51.8</v>
      </c>
      <c r="AC396" s="30">
        <v>375</v>
      </c>
      <c r="AD396" s="30">
        <v>91.034721374511719</v>
      </c>
      <c r="AE396" s="148">
        <v>0.59099999999999997</v>
      </c>
      <c r="AF396" s="30">
        <v>52.04</v>
      </c>
      <c r="AG396" s="30">
        <v>368.2</v>
      </c>
      <c r="AH396" s="30">
        <v>85.320709228515625</v>
      </c>
      <c r="AI396" s="148">
        <v>0.58099999999999996</v>
      </c>
      <c r="AJ396" s="30">
        <v>50.148585240000003</v>
      </c>
      <c r="AK396" s="30">
        <v>355.8</v>
      </c>
      <c r="AL396" s="30">
        <v>87.673622131347656</v>
      </c>
      <c r="AM396" s="148">
        <v>0.48299999999999998</v>
      </c>
      <c r="AN396" s="30">
        <v>50.912860379999998</v>
      </c>
      <c r="AO396" s="30">
        <v>334.5</v>
      </c>
      <c r="AP396" s="148">
        <v>0.28333333134651179</v>
      </c>
      <c r="AQ396" s="30">
        <v>50.566022719999999</v>
      </c>
      <c r="AR396" s="30"/>
      <c r="AS396" s="30">
        <v>70</v>
      </c>
      <c r="AT396" s="30">
        <v>63</v>
      </c>
      <c r="AU396" s="148">
        <v>0.89999997615814209</v>
      </c>
      <c r="AV396" s="30">
        <v>87.792762756347656</v>
      </c>
      <c r="AW396" s="148">
        <v>0.28333333134651179</v>
      </c>
      <c r="AX396" s="30">
        <v>51.592367590000002</v>
      </c>
      <c r="AY396" s="30"/>
      <c r="AZ396" s="30">
        <v>63</v>
      </c>
      <c r="BA396" s="30">
        <v>87.371742248535156</v>
      </c>
      <c r="BB396" s="148">
        <v>0.48599999999999999</v>
      </c>
      <c r="BC396" s="30">
        <v>51.16</v>
      </c>
      <c r="BD396" s="30">
        <v>335.1</v>
      </c>
      <c r="BE396" s="30">
        <v>88.667625427246094</v>
      </c>
      <c r="BF396" s="147">
        <v>0.45800000000000002</v>
      </c>
      <c r="BG396" s="30">
        <v>51.79</v>
      </c>
      <c r="BH396" s="30">
        <v>329.2</v>
      </c>
      <c r="BI396" s="30">
        <v>86.362556457519531</v>
      </c>
      <c r="BJ396" s="148">
        <v>0.41299999999999998</v>
      </c>
      <c r="BK396" s="30">
        <v>50.69569413</v>
      </c>
      <c r="BL396" s="30">
        <v>315.2</v>
      </c>
      <c r="BM396" s="30">
        <v>86.704673767089844</v>
      </c>
      <c r="BN396" s="148">
        <v>0.30299999999999999</v>
      </c>
      <c r="BO396" s="30">
        <v>50.85304919</v>
      </c>
      <c r="BP396" s="30">
        <v>293.89999999999998</v>
      </c>
      <c r="BQ396" s="148"/>
      <c r="BR396" s="148">
        <v>5.3999999999999999E-2</v>
      </c>
      <c r="BS396" s="148"/>
      <c r="BT396" s="148">
        <v>0.94600000000000006</v>
      </c>
      <c r="BU396" s="148"/>
      <c r="BV396" s="148">
        <v>0</v>
      </c>
      <c r="BW396" s="148"/>
      <c r="BX396" s="148">
        <v>0.18</v>
      </c>
      <c r="BY396" s="148">
        <v>0.51</v>
      </c>
      <c r="BZ396" s="1"/>
      <c r="CA396" s="150">
        <v>9297.3095703125</v>
      </c>
      <c r="CB396" s="150">
        <v>12926.26</v>
      </c>
      <c r="CC396" s="124" t="s">
        <v>4214</v>
      </c>
      <c r="CD396" t="s">
        <v>4635</v>
      </c>
    </row>
    <row r="397" spans="1:82" x14ac:dyDescent="0.3">
      <c r="A397" s="1">
        <v>311224020</v>
      </c>
      <c r="B397" s="124" t="s">
        <v>4214</v>
      </c>
      <c r="C397" t="s">
        <v>134</v>
      </c>
      <c r="D397" t="s">
        <v>934</v>
      </c>
      <c r="E397" s="30">
        <v>83.508834838867188</v>
      </c>
      <c r="F397" s="30">
        <v>85.327354431152344</v>
      </c>
      <c r="G397" s="30">
        <v>84.464286804199219</v>
      </c>
      <c r="H397" s="30">
        <v>85.744300842285156</v>
      </c>
      <c r="I397" s="1">
        <v>44</v>
      </c>
      <c r="J397" s="1" t="s">
        <v>4733</v>
      </c>
      <c r="K397" s="1">
        <v>4</v>
      </c>
      <c r="L397" t="s">
        <v>3842</v>
      </c>
      <c r="M397" t="s">
        <v>3912</v>
      </c>
      <c r="N397" t="s">
        <v>3917</v>
      </c>
      <c r="O397" t="s">
        <v>3921</v>
      </c>
      <c r="P397" s="148"/>
      <c r="Q397" s="30">
        <v>49.337508499999998</v>
      </c>
      <c r="R397" s="30"/>
      <c r="S397" s="1">
        <v>41</v>
      </c>
      <c r="T397" s="1">
        <v>29</v>
      </c>
      <c r="U397" s="148">
        <v>0.707317054271698</v>
      </c>
      <c r="V397" s="148"/>
      <c r="W397" s="149">
        <v>50.086608380000001</v>
      </c>
      <c r="X397" s="149"/>
      <c r="Y397" s="1">
        <v>29</v>
      </c>
      <c r="Z397" s="30">
        <v>83.712272644042969</v>
      </c>
      <c r="AA397" s="148">
        <v>0.53799999999999992</v>
      </c>
      <c r="AB397" s="30">
        <v>49.6</v>
      </c>
      <c r="AC397" s="30">
        <v>350</v>
      </c>
      <c r="AD397" s="30">
        <v>84.908737182617188</v>
      </c>
      <c r="AE397" s="148">
        <v>0.47199999999999998</v>
      </c>
      <c r="AF397" s="30">
        <v>49.96</v>
      </c>
      <c r="AG397" s="30">
        <v>338.9</v>
      </c>
      <c r="AH397" s="30">
        <v>83.173751831054688</v>
      </c>
      <c r="AI397" s="148">
        <v>0.54500000000000004</v>
      </c>
      <c r="AJ397" s="30">
        <v>49.437483180000001</v>
      </c>
      <c r="AK397" s="30">
        <v>354.5</v>
      </c>
      <c r="AL397" s="30">
        <v>84.351814270019531</v>
      </c>
      <c r="AM397" s="148">
        <v>0.51200000000000001</v>
      </c>
      <c r="AN397" s="30">
        <v>49.782455200000001</v>
      </c>
      <c r="AO397" s="30">
        <v>343.9</v>
      </c>
      <c r="AP397" s="148"/>
      <c r="AQ397" s="30">
        <v>49.674138560000003</v>
      </c>
      <c r="AR397" s="30"/>
      <c r="AS397" s="30">
        <v>41</v>
      </c>
      <c r="AT397" s="30">
        <v>29</v>
      </c>
      <c r="AU397" s="148">
        <v>0.707317054271698</v>
      </c>
      <c r="AV397" s="30">
        <v>85.744300842285156</v>
      </c>
      <c r="AW397" s="148"/>
      <c r="AX397" s="30">
        <v>50.418360499999999</v>
      </c>
      <c r="AY397" s="30"/>
      <c r="AZ397" s="30">
        <v>29</v>
      </c>
      <c r="BA397" s="30">
        <v>82.629180908203125</v>
      </c>
      <c r="BB397" s="148">
        <v>0.48099999999999998</v>
      </c>
      <c r="BC397" s="30">
        <v>48.86</v>
      </c>
      <c r="BD397" s="30">
        <v>344.2</v>
      </c>
      <c r="BE397" s="30">
        <v>82.865531921386719</v>
      </c>
      <c r="BF397" s="147">
        <v>0.38900000000000001</v>
      </c>
      <c r="BG397" s="30">
        <v>48.93</v>
      </c>
      <c r="BH397" s="30">
        <v>330.6</v>
      </c>
      <c r="BI397" s="30">
        <v>85.98480224609375</v>
      </c>
      <c r="BJ397" s="148">
        <v>0.41799999999999998</v>
      </c>
      <c r="BK397" s="30">
        <v>50.511681539999998</v>
      </c>
      <c r="BL397" s="30">
        <v>340</v>
      </c>
      <c r="BM397" s="30">
        <v>84.554939270019531</v>
      </c>
      <c r="BN397" s="148">
        <v>0.39</v>
      </c>
      <c r="BO397" s="30">
        <v>49.781680420000001</v>
      </c>
      <c r="BP397" s="30">
        <v>324.39999999999998</v>
      </c>
      <c r="BQ397" s="148"/>
      <c r="BR397" s="148"/>
      <c r="BS397" s="148"/>
      <c r="BT397" s="148">
        <v>0.93200000000000005</v>
      </c>
      <c r="BU397" s="148"/>
      <c r="BV397" s="148">
        <v>6.8000003695487976E-2</v>
      </c>
      <c r="BW397" s="148"/>
      <c r="BX397" s="148">
        <v>0.34100000000000003</v>
      </c>
      <c r="BY397" s="148">
        <v>0.58499999999999996</v>
      </c>
      <c r="BZ397" s="1"/>
      <c r="CA397" s="150">
        <v>15503.009765625</v>
      </c>
      <c r="CB397" s="150">
        <v>23060.62</v>
      </c>
      <c r="CC397" s="124" t="s">
        <v>4214</v>
      </c>
      <c r="CD397" t="s">
        <v>4634</v>
      </c>
    </row>
    <row r="398" spans="1:82" x14ac:dyDescent="0.3">
      <c r="A398" s="1">
        <v>320541050</v>
      </c>
      <c r="B398" s="124" t="s">
        <v>4215</v>
      </c>
      <c r="C398" t="s">
        <v>135</v>
      </c>
      <c r="D398" t="s">
        <v>935</v>
      </c>
      <c r="E398" s="30">
        <v>90.972732543945313</v>
      </c>
      <c r="F398" s="30">
        <v>90.955841064453125</v>
      </c>
      <c r="G398" s="30">
        <v>89.428901672363281</v>
      </c>
      <c r="H398" s="30">
        <v>86.706428527832031</v>
      </c>
      <c r="I398" s="1">
        <v>47</v>
      </c>
      <c r="J398" s="1">
        <v>7</v>
      </c>
      <c r="K398" s="1">
        <v>12</v>
      </c>
      <c r="L398" t="s">
        <v>3874</v>
      </c>
      <c r="M398" t="s">
        <v>3912</v>
      </c>
      <c r="N398" t="s">
        <v>3916</v>
      </c>
      <c r="O398" t="s">
        <v>3921</v>
      </c>
      <c r="P398" s="148">
        <v>0.73076921701431274</v>
      </c>
      <c r="Q398" s="30">
        <v>52.442213529999997</v>
      </c>
      <c r="R398" s="30"/>
      <c r="S398" s="1">
        <v>32</v>
      </c>
      <c r="T398" s="1">
        <v>10</v>
      </c>
      <c r="U398" s="148">
        <v>0.3125</v>
      </c>
      <c r="V398" s="148"/>
      <c r="W398" s="149">
        <v>52.418726990000003</v>
      </c>
      <c r="X398" s="149"/>
      <c r="Y398" s="1">
        <v>10</v>
      </c>
      <c r="Z398" s="30">
        <v>87.63946533203125</v>
      </c>
      <c r="AA398" s="148">
        <v>0.65</v>
      </c>
      <c r="AB398" s="30">
        <v>50.9</v>
      </c>
      <c r="AC398" s="30">
        <v>395</v>
      </c>
      <c r="AD398" s="30">
        <v>86.734748840332031</v>
      </c>
      <c r="AE398" s="148">
        <v>0.66700000000000004</v>
      </c>
      <c r="AF398" s="30">
        <v>50.58</v>
      </c>
      <c r="AG398" s="30">
        <v>411.1</v>
      </c>
      <c r="AH398" s="30">
        <v>83.431427001953125</v>
      </c>
      <c r="AI398" s="148">
        <v>0.61499999999999999</v>
      </c>
      <c r="AJ398" s="30">
        <v>49.522828570000001</v>
      </c>
      <c r="AK398" s="30">
        <v>365.4</v>
      </c>
      <c r="AL398" s="30">
        <v>84.825859069824219</v>
      </c>
      <c r="AM398" s="148">
        <v>0.6</v>
      </c>
      <c r="AN398" s="30">
        <v>49.943771169999998</v>
      </c>
      <c r="AO398" s="30">
        <v>353.3</v>
      </c>
      <c r="AP398" s="148">
        <v>0.38461539149284357</v>
      </c>
      <c r="AQ398" s="30">
        <v>52.779634540000004</v>
      </c>
      <c r="AR398" s="30"/>
      <c r="AS398" s="30">
        <v>32</v>
      </c>
      <c r="AT398" s="30">
        <v>10</v>
      </c>
      <c r="AU398" s="148">
        <v>0.3125</v>
      </c>
      <c r="AV398" s="30">
        <v>86.706428527832031</v>
      </c>
      <c r="AW398" s="148"/>
      <c r="AX398" s="30">
        <v>50.969771530000003</v>
      </c>
      <c r="AY398" s="30"/>
      <c r="AZ398" s="30">
        <v>10</v>
      </c>
      <c r="BA398" s="30">
        <v>86.464469909667969</v>
      </c>
      <c r="BB398" s="148">
        <v>0.45500000000000002</v>
      </c>
      <c r="BC398" s="30">
        <v>50.72</v>
      </c>
      <c r="BD398" s="30">
        <v>340.9</v>
      </c>
      <c r="BE398" s="30">
        <v>86.111465454101563</v>
      </c>
      <c r="BF398" s="147">
        <v>0.25</v>
      </c>
      <c r="BG398" s="30">
        <v>50.53</v>
      </c>
      <c r="BH398" s="30">
        <v>283.3</v>
      </c>
      <c r="BI398" s="30">
        <v>85.614830017089844</v>
      </c>
      <c r="BJ398" s="148">
        <v>0.4</v>
      </c>
      <c r="BK398" s="30">
        <v>50.33145991</v>
      </c>
      <c r="BL398" s="30">
        <v>335</v>
      </c>
      <c r="BM398" s="30">
        <v>87.600631713867188</v>
      </c>
      <c r="BN398" s="148">
        <v>0.2</v>
      </c>
      <c r="BO398" s="30">
        <v>51.299570899999999</v>
      </c>
      <c r="BP398" s="30">
        <v>280</v>
      </c>
      <c r="BQ398" s="148"/>
      <c r="BR398" s="148"/>
      <c r="BS398" s="148"/>
      <c r="BT398" s="148">
        <v>0.93600000000000005</v>
      </c>
      <c r="BU398" s="148"/>
      <c r="BV398" s="148">
        <v>6.4000003039836884E-2</v>
      </c>
      <c r="BW398" s="148"/>
      <c r="BX398" s="148"/>
      <c r="BY398" s="148">
        <v>0.26800000000000002</v>
      </c>
      <c r="BZ398" s="1"/>
      <c r="CA398" s="150">
        <v>23469.130859375</v>
      </c>
      <c r="CB398" s="150">
        <v>27397.25</v>
      </c>
      <c r="CC398" s="124" t="s">
        <v>4215</v>
      </c>
      <c r="CD398" t="s">
        <v>4633</v>
      </c>
    </row>
    <row r="399" spans="1:82" x14ac:dyDescent="0.3">
      <c r="A399" s="1">
        <v>320544020</v>
      </c>
      <c r="B399" s="124" t="s">
        <v>4215</v>
      </c>
      <c r="C399" t="s">
        <v>135</v>
      </c>
      <c r="D399" t="s">
        <v>936</v>
      </c>
      <c r="E399" s="30">
        <v>82.643051147460938</v>
      </c>
      <c r="F399" s="30">
        <v>82.442276000976563</v>
      </c>
      <c r="G399" s="30">
        <v>81.134681701660156</v>
      </c>
      <c r="H399" s="30">
        <v>84.279823303222656</v>
      </c>
      <c r="I399" s="1">
        <v>67</v>
      </c>
      <c r="J399" s="1" t="s">
        <v>3981</v>
      </c>
      <c r="K399" s="1">
        <v>6</v>
      </c>
      <c r="L399" t="s">
        <v>3874</v>
      </c>
      <c r="M399" t="s">
        <v>3912</v>
      </c>
      <c r="N399" t="s">
        <v>3916</v>
      </c>
      <c r="O399" t="s">
        <v>3921</v>
      </c>
      <c r="P399" s="148">
        <v>0.3888888955116272</v>
      </c>
      <c r="Q399" s="30">
        <v>48.977375080000002</v>
      </c>
      <c r="R399" s="30"/>
      <c r="S399" s="1">
        <v>52</v>
      </c>
      <c r="T399" s="1">
        <v>20</v>
      </c>
      <c r="U399" s="148">
        <v>0.38461539149284357</v>
      </c>
      <c r="V399" s="148">
        <v>0.5</v>
      </c>
      <c r="W399" s="149">
        <v>48.89119737</v>
      </c>
      <c r="X399" s="149"/>
      <c r="Y399" s="1">
        <v>20</v>
      </c>
      <c r="Z399" s="30">
        <v>86.733184814453125</v>
      </c>
      <c r="AA399" s="148">
        <v>0.436</v>
      </c>
      <c r="AB399" s="30">
        <v>50.6</v>
      </c>
      <c r="AC399" s="30">
        <v>348.7</v>
      </c>
      <c r="AD399" s="30">
        <v>84.908737182617188</v>
      </c>
      <c r="AE399" s="148">
        <v>0.46700000000000003</v>
      </c>
      <c r="AF399" s="30">
        <v>49.96</v>
      </c>
      <c r="AG399" s="30">
        <v>346.7</v>
      </c>
      <c r="AH399" s="30">
        <v>86.582168579101563</v>
      </c>
      <c r="AI399" s="148">
        <v>0.51500000000000001</v>
      </c>
      <c r="AJ399" s="30">
        <v>50.566398159999999</v>
      </c>
      <c r="AK399" s="30">
        <v>345.5</v>
      </c>
      <c r="AL399" s="30">
        <v>84.377220153808594</v>
      </c>
      <c r="AM399" s="148">
        <v>0.47399999999999998</v>
      </c>
      <c r="AN399" s="30">
        <v>49.79110094</v>
      </c>
      <c r="AO399" s="30">
        <v>342.1</v>
      </c>
      <c r="AP399" s="148"/>
      <c r="AQ399" s="30">
        <v>47.591377809999997</v>
      </c>
      <c r="AR399" s="30"/>
      <c r="AS399" s="30">
        <v>52</v>
      </c>
      <c r="AT399" s="30">
        <v>20</v>
      </c>
      <c r="AU399" s="148">
        <v>0.38461539149284357</v>
      </c>
      <c r="AV399" s="30">
        <v>84.279823303222656</v>
      </c>
      <c r="AW399" s="148"/>
      <c r="AX399" s="30">
        <v>49.579042389999998</v>
      </c>
      <c r="AY399" s="30"/>
      <c r="AZ399" s="30">
        <v>20</v>
      </c>
      <c r="BA399" s="30">
        <v>85.7015380859375</v>
      </c>
      <c r="BB399" s="148">
        <v>0.35899999999999999</v>
      </c>
      <c r="BC399" s="30">
        <v>50.35</v>
      </c>
      <c r="BD399" s="30">
        <v>315.39999999999998</v>
      </c>
      <c r="BE399" s="30">
        <v>87.977867126464844</v>
      </c>
      <c r="BF399" s="147">
        <v>0.33300000000000002</v>
      </c>
      <c r="BG399" s="30">
        <v>51.45</v>
      </c>
      <c r="BH399" s="30">
        <v>313.3</v>
      </c>
      <c r="BI399" s="30">
        <v>87.600730895996094</v>
      </c>
      <c r="BJ399" s="148">
        <v>0.39400000000000002</v>
      </c>
      <c r="BK399" s="30">
        <v>51.298836360000003</v>
      </c>
      <c r="BL399" s="30">
        <v>318.2</v>
      </c>
      <c r="BM399" s="30">
        <v>87.586395263671875</v>
      </c>
      <c r="BN399" s="148">
        <v>0.42099999999999999</v>
      </c>
      <c r="BO399" s="30">
        <v>51.292476559999997</v>
      </c>
      <c r="BP399" s="30">
        <v>305.3</v>
      </c>
      <c r="BQ399" s="148"/>
      <c r="BR399" s="148"/>
      <c r="BS399" s="148"/>
      <c r="BT399" s="148">
        <v>0.92500000000000004</v>
      </c>
      <c r="BU399" s="148"/>
      <c r="BV399" s="148">
        <v>7.5000002980232239E-2</v>
      </c>
      <c r="BW399" s="148"/>
      <c r="BX399" s="148">
        <v>0.09</v>
      </c>
      <c r="BY399" s="148">
        <v>0.38600000000000001</v>
      </c>
      <c r="BZ399" s="1"/>
      <c r="CA399" s="150">
        <v>20586.349609375</v>
      </c>
      <c r="CB399" s="150">
        <v>24256.560000000001</v>
      </c>
      <c r="CC399" s="124" t="s">
        <v>4215</v>
      </c>
      <c r="CD399" t="s">
        <v>4634</v>
      </c>
    </row>
    <row r="400" spans="1:82" x14ac:dyDescent="0.3">
      <c r="A400" s="1">
        <v>320551050</v>
      </c>
      <c r="B400" s="124" t="s">
        <v>4216</v>
      </c>
      <c r="C400" t="s">
        <v>136</v>
      </c>
      <c r="D400" t="s">
        <v>937</v>
      </c>
      <c r="E400" s="30">
        <v>79.037162780761719</v>
      </c>
      <c r="F400" s="30">
        <v>78.668182373046875</v>
      </c>
      <c r="G400" s="30">
        <v>85.976272583007813</v>
      </c>
      <c r="H400" s="30">
        <v>89.301544189453125</v>
      </c>
      <c r="I400" s="1">
        <v>269</v>
      </c>
      <c r="J400" s="1">
        <v>7</v>
      </c>
      <c r="K400" s="1">
        <v>12</v>
      </c>
      <c r="L400" t="s">
        <v>3874</v>
      </c>
      <c r="M400" t="s">
        <v>3912</v>
      </c>
      <c r="N400" t="s">
        <v>3917</v>
      </c>
      <c r="O400" t="s">
        <v>3921</v>
      </c>
      <c r="P400" s="148">
        <v>0.44615384936332703</v>
      </c>
      <c r="Q400" s="30">
        <v>47.477456529999998</v>
      </c>
      <c r="R400" s="30">
        <v>329.23077392578131</v>
      </c>
      <c r="S400" s="1">
        <v>179</v>
      </c>
      <c r="T400" s="1">
        <v>69</v>
      </c>
      <c r="U400" s="148">
        <v>0.38547486066818237</v>
      </c>
      <c r="V400" s="148">
        <v>0.26190477609634399</v>
      </c>
      <c r="W400" s="149">
        <v>47.327428269999999</v>
      </c>
      <c r="X400" s="149"/>
      <c r="Y400" s="1">
        <v>69</v>
      </c>
      <c r="Z400" s="30">
        <v>75.253700256347656</v>
      </c>
      <c r="AA400" s="148">
        <v>0.38500000000000001</v>
      </c>
      <c r="AB400" s="30">
        <v>46.8</v>
      </c>
      <c r="AC400" s="30">
        <v>328.9</v>
      </c>
      <c r="AD400" s="30">
        <v>75.95538330078125</v>
      </c>
      <c r="AE400" s="148">
        <v>0.23200000000000001</v>
      </c>
      <c r="AF400" s="30">
        <v>46.92</v>
      </c>
      <c r="AG400" s="30">
        <v>282.10000000000002</v>
      </c>
      <c r="AH400" s="30">
        <v>72.470893859863281</v>
      </c>
      <c r="AI400" s="148">
        <v>0.44600000000000001</v>
      </c>
      <c r="AJ400" s="30">
        <v>45.892547069999999</v>
      </c>
      <c r="AK400" s="30">
        <v>316.5</v>
      </c>
      <c r="AL400" s="30">
        <v>73.960914611816406</v>
      </c>
      <c r="AM400" s="148">
        <v>0.28299999999999997</v>
      </c>
      <c r="AN400" s="30">
        <v>46.24644893</v>
      </c>
      <c r="AO400" s="30">
        <v>258.7</v>
      </c>
      <c r="AP400" s="148">
        <v>0.33139535784721369</v>
      </c>
      <c r="AQ400" s="30">
        <v>50.619923059999998</v>
      </c>
      <c r="AR400" s="30">
        <v>287.20928955078131</v>
      </c>
      <c r="AS400" s="30">
        <v>179</v>
      </c>
      <c r="AT400" s="30">
        <v>69</v>
      </c>
      <c r="AU400" s="148">
        <v>0.38547486066818237</v>
      </c>
      <c r="AV400" s="30">
        <v>89.301544189453125</v>
      </c>
      <c r="AW400" s="148">
        <v>0.24137930572032931</v>
      </c>
      <c r="AX400" s="30">
        <v>52.457076780000001</v>
      </c>
      <c r="AY400" s="30"/>
      <c r="AZ400" s="30">
        <v>69</v>
      </c>
      <c r="BA400" s="30">
        <v>82.587944030761719</v>
      </c>
      <c r="BB400" s="148">
        <v>0.43099999999999999</v>
      </c>
      <c r="BC400" s="30">
        <v>48.84</v>
      </c>
      <c r="BD400" s="30">
        <v>317.7</v>
      </c>
      <c r="BE400" s="30">
        <v>83.656730651855469</v>
      </c>
      <c r="BF400" s="147">
        <v>0.36199999999999999</v>
      </c>
      <c r="BG400" s="30">
        <v>49.32</v>
      </c>
      <c r="BH400" s="30">
        <v>281</v>
      </c>
      <c r="BI400" s="30">
        <v>79.804061889648438</v>
      </c>
      <c r="BJ400" s="148">
        <v>0.40899999999999997</v>
      </c>
      <c r="BK400" s="30">
        <v>47.500907269999999</v>
      </c>
      <c r="BL400" s="30">
        <v>306.3</v>
      </c>
      <c r="BM400" s="30">
        <v>78.762741088867188</v>
      </c>
      <c r="BN400" s="148">
        <v>0.191</v>
      </c>
      <c r="BO400" s="30">
        <v>46.895000789999997</v>
      </c>
      <c r="BP400" s="30">
        <v>234</v>
      </c>
      <c r="BQ400" s="148"/>
      <c r="BR400" s="148"/>
      <c r="BS400" s="148"/>
      <c r="BT400" s="148">
        <v>0.96699999999999997</v>
      </c>
      <c r="BU400" s="148"/>
      <c r="BV400" s="148">
        <v>3.2999999821186073E-2</v>
      </c>
      <c r="BW400" s="148"/>
      <c r="BX400" s="148">
        <v>8.8999999999999996E-2</v>
      </c>
      <c r="BY400" s="148">
        <v>0.23799999999999999</v>
      </c>
      <c r="BZ400" s="1"/>
      <c r="CA400" s="150">
        <v>10232.7099609375</v>
      </c>
      <c r="CB400" s="150">
        <v>11457.26</v>
      </c>
      <c r="CC400" s="124" t="s">
        <v>4216</v>
      </c>
      <c r="CD400" t="s">
        <v>4633</v>
      </c>
    </row>
    <row r="401" spans="1:82" x14ac:dyDescent="0.3">
      <c r="A401" s="1">
        <v>320554060</v>
      </c>
      <c r="B401" s="124" t="s">
        <v>4216</v>
      </c>
      <c r="C401" t="s">
        <v>136</v>
      </c>
      <c r="D401" t="s">
        <v>938</v>
      </c>
      <c r="E401" s="30">
        <v>89.91436767578125</v>
      </c>
      <c r="F401" s="30">
        <v>88.185089111328125</v>
      </c>
      <c r="G401" s="30">
        <v>84.808769226074219</v>
      </c>
      <c r="H401" s="30">
        <v>84.087799072265625</v>
      </c>
      <c r="I401" s="1">
        <v>253</v>
      </c>
      <c r="J401" s="1" t="s">
        <v>4733</v>
      </c>
      <c r="K401" s="1">
        <v>6</v>
      </c>
      <c r="L401" t="s">
        <v>3874</v>
      </c>
      <c r="M401" t="s">
        <v>3912</v>
      </c>
      <c r="N401" t="s">
        <v>3917</v>
      </c>
      <c r="O401" t="s">
        <v>3921</v>
      </c>
      <c r="P401" s="148">
        <v>0.61333334445953369</v>
      </c>
      <c r="Q401" s="30">
        <v>52.001971179999998</v>
      </c>
      <c r="R401" s="30">
        <v>366</v>
      </c>
      <c r="S401" s="1">
        <v>201</v>
      </c>
      <c r="T401" s="1">
        <v>81</v>
      </c>
      <c r="U401" s="148">
        <v>0.40298506617546082</v>
      </c>
      <c r="V401" s="148">
        <v>0.48333331942558289</v>
      </c>
      <c r="W401" s="149">
        <v>51.270689060000002</v>
      </c>
      <c r="X401" s="149">
        <v>323.33334350585938</v>
      </c>
      <c r="Y401" s="1">
        <v>81</v>
      </c>
      <c r="Z401" s="30">
        <v>88.847831726074219</v>
      </c>
      <c r="AA401" s="148">
        <v>0.58099999999999996</v>
      </c>
      <c r="AB401" s="30">
        <v>51.3</v>
      </c>
      <c r="AC401" s="30">
        <v>364.5</v>
      </c>
      <c r="AD401" s="30">
        <v>83.730667114257813</v>
      </c>
      <c r="AE401" s="148">
        <v>0.45300000000000001</v>
      </c>
      <c r="AF401" s="30">
        <v>49.56</v>
      </c>
      <c r="AG401" s="30">
        <v>336</v>
      </c>
      <c r="AH401" s="30">
        <v>84.0828857421875</v>
      </c>
      <c r="AI401" s="148">
        <v>0.49099999999999999</v>
      </c>
      <c r="AJ401" s="30">
        <v>49.738600529999999</v>
      </c>
      <c r="AK401" s="30">
        <v>341.1</v>
      </c>
      <c r="AL401" s="30">
        <v>78.838462829589844</v>
      </c>
      <c r="AM401" s="148">
        <v>0.30199999999999999</v>
      </c>
      <c r="AN401" s="30">
        <v>47.906270470000003</v>
      </c>
      <c r="AO401" s="30">
        <v>294.2</v>
      </c>
      <c r="AP401" s="148">
        <v>0.53333336114883423</v>
      </c>
      <c r="AQ401" s="30">
        <v>49.889619619999998</v>
      </c>
      <c r="AR401" s="30">
        <v>333.33334350585938</v>
      </c>
      <c r="AS401" s="30">
        <v>201</v>
      </c>
      <c r="AT401" s="30">
        <v>81</v>
      </c>
      <c r="AU401" s="148">
        <v>0.40298506617546082</v>
      </c>
      <c r="AV401" s="30">
        <v>84.087799072265625</v>
      </c>
      <c r="AW401" s="148">
        <v>0.43333333730697632</v>
      </c>
      <c r="AX401" s="30">
        <v>49.468991549999998</v>
      </c>
      <c r="AY401" s="30">
        <v>293.33334350585938</v>
      </c>
      <c r="AZ401" s="30">
        <v>81</v>
      </c>
      <c r="BA401" s="30">
        <v>84.093193054199219</v>
      </c>
      <c r="BB401" s="148">
        <v>0.44800000000000001</v>
      </c>
      <c r="BC401" s="30">
        <v>49.57</v>
      </c>
      <c r="BD401" s="30">
        <v>332</v>
      </c>
      <c r="BE401" s="30">
        <v>80.938262939453125</v>
      </c>
      <c r="BF401" s="147">
        <v>0.33300000000000002</v>
      </c>
      <c r="BG401" s="30">
        <v>47.98</v>
      </c>
      <c r="BH401" s="30">
        <v>294.7</v>
      </c>
      <c r="BI401" s="30">
        <v>83.78765869140625</v>
      </c>
      <c r="BJ401" s="148">
        <v>0.41699999999999998</v>
      </c>
      <c r="BK401" s="30">
        <v>49.441403950000002</v>
      </c>
      <c r="BL401" s="30">
        <v>309.7</v>
      </c>
      <c r="BM401" s="30">
        <v>79.994102478027344</v>
      </c>
      <c r="BN401" s="148">
        <v>0.26700000000000002</v>
      </c>
      <c r="BO401" s="30">
        <v>47.5086777</v>
      </c>
      <c r="BP401" s="30">
        <v>261.60000000000002</v>
      </c>
      <c r="BQ401" s="148"/>
      <c r="BR401" s="148"/>
      <c r="BS401" s="148"/>
      <c r="BT401" s="148">
        <v>0.98799999999999999</v>
      </c>
      <c r="BU401" s="148"/>
      <c r="BV401" s="148">
        <v>1.200000010430813E-2</v>
      </c>
      <c r="BW401" s="148"/>
      <c r="BX401" s="148">
        <v>0.127</v>
      </c>
      <c r="BY401" s="148">
        <v>0.35899999999999999</v>
      </c>
      <c r="BZ401" s="1"/>
      <c r="CA401" s="150">
        <v>9718.259765625</v>
      </c>
      <c r="CB401" s="150">
        <v>11424.13</v>
      </c>
      <c r="CC401" s="124" t="s">
        <v>4216</v>
      </c>
      <c r="CD401" t="s">
        <v>4634</v>
      </c>
    </row>
    <row r="402" spans="1:82" x14ac:dyDescent="0.3">
      <c r="A402" s="1">
        <v>320561050</v>
      </c>
      <c r="B402" s="124" t="s">
        <v>4217</v>
      </c>
      <c r="C402" t="s">
        <v>137</v>
      </c>
      <c r="D402" t="s">
        <v>939</v>
      </c>
      <c r="E402" s="30">
        <v>82.396286010742188</v>
      </c>
      <c r="F402" s="30">
        <v>86.337921142578125</v>
      </c>
      <c r="G402" s="30">
        <v>89.919288635253906</v>
      </c>
      <c r="H402" s="30">
        <v>90.933113098144531</v>
      </c>
      <c r="I402" s="1">
        <v>74</v>
      </c>
      <c r="J402" s="1">
        <v>6</v>
      </c>
      <c r="K402" s="1">
        <v>12</v>
      </c>
      <c r="L402" t="s">
        <v>3874</v>
      </c>
      <c r="M402" t="s">
        <v>3912</v>
      </c>
      <c r="N402" t="s">
        <v>3917</v>
      </c>
      <c r="O402" t="s">
        <v>3921</v>
      </c>
      <c r="P402" s="148">
        <v>0.38297873735427862</v>
      </c>
      <c r="Q402" s="30">
        <v>48.8747276</v>
      </c>
      <c r="R402" s="30"/>
      <c r="S402" s="1">
        <v>71</v>
      </c>
      <c r="T402" s="1">
        <v>33</v>
      </c>
      <c r="U402" s="148">
        <v>0.46478873491287231</v>
      </c>
      <c r="V402" s="148">
        <v>0.36363637447357178</v>
      </c>
      <c r="W402" s="149">
        <v>50.505328749999997</v>
      </c>
      <c r="X402" s="149"/>
      <c r="Y402" s="1">
        <v>33</v>
      </c>
      <c r="Z402" s="30">
        <v>84.618545532226563</v>
      </c>
      <c r="AA402" s="148">
        <v>0.44400000000000001</v>
      </c>
      <c r="AB402" s="30">
        <v>49.9</v>
      </c>
      <c r="AC402" s="30">
        <v>346.7</v>
      </c>
      <c r="AD402" s="30">
        <v>87.147079467773438</v>
      </c>
      <c r="AE402" s="148">
        <v>0.42899999999999999</v>
      </c>
      <c r="AF402" s="30">
        <v>50.72</v>
      </c>
      <c r="AG402" s="30">
        <v>323.8</v>
      </c>
      <c r="AH402" s="30">
        <v>93.119461059570313</v>
      </c>
      <c r="AI402" s="148">
        <v>0.52800000000000002</v>
      </c>
      <c r="AJ402" s="30">
        <v>52.73163924</v>
      </c>
      <c r="AK402" s="30">
        <v>366.7</v>
      </c>
      <c r="AL402" s="30">
        <v>94.292572021484375</v>
      </c>
      <c r="AM402" s="148">
        <v>0.57899999999999996</v>
      </c>
      <c r="AN402" s="30">
        <v>53.165279409999997</v>
      </c>
      <c r="AO402" s="30">
        <v>378.9</v>
      </c>
      <c r="AP402" s="148">
        <v>0.25581395626068121</v>
      </c>
      <c r="AQ402" s="30">
        <v>53.086383560000002</v>
      </c>
      <c r="AR402" s="30"/>
      <c r="AS402" s="30">
        <v>71</v>
      </c>
      <c r="AT402" s="30">
        <v>33</v>
      </c>
      <c r="AU402" s="148">
        <v>0.46478873491287231</v>
      </c>
      <c r="AV402" s="30">
        <v>90.933113098144531</v>
      </c>
      <c r="AW402" s="148"/>
      <c r="AX402" s="30">
        <v>53.392156759999999</v>
      </c>
      <c r="AY402" s="30"/>
      <c r="AZ402" s="30">
        <v>33</v>
      </c>
      <c r="BA402" s="30">
        <v>92.897857666015625</v>
      </c>
      <c r="BB402" s="148">
        <v>0.40899999999999997</v>
      </c>
      <c r="BC402" s="30">
        <v>53.84</v>
      </c>
      <c r="BD402" s="30">
        <v>327.3</v>
      </c>
      <c r="BE402" s="30">
        <v>92.055564880371094</v>
      </c>
      <c r="BF402" s="147">
        <v>0.45</v>
      </c>
      <c r="BG402" s="30">
        <v>53.46</v>
      </c>
      <c r="BH402" s="30">
        <v>315</v>
      </c>
      <c r="BI402" s="30">
        <v>92.229103088378906</v>
      </c>
      <c r="BJ402" s="148">
        <v>0.53799999999999992</v>
      </c>
      <c r="BK402" s="30">
        <v>53.553420109999998</v>
      </c>
      <c r="BL402" s="30">
        <v>348.7</v>
      </c>
      <c r="BM402" s="30">
        <v>91.828468322753906</v>
      </c>
      <c r="BN402" s="148">
        <v>0.42899999999999999</v>
      </c>
      <c r="BO402" s="30">
        <v>53.40661326</v>
      </c>
      <c r="BP402" s="30">
        <v>342.9</v>
      </c>
      <c r="BQ402" s="148"/>
      <c r="BR402" s="148"/>
      <c r="BS402" s="148"/>
      <c r="BT402" s="148">
        <v>0.94600000000000006</v>
      </c>
      <c r="BU402" s="148"/>
      <c r="BV402" s="148">
        <v>5.4000001400709152E-2</v>
      </c>
      <c r="BW402" s="148"/>
      <c r="BX402" s="148">
        <v>0.108</v>
      </c>
      <c r="BY402" s="148">
        <v>0.45200000000000001</v>
      </c>
      <c r="BZ402" s="1"/>
      <c r="CA402" s="150">
        <v>14420.6396484375</v>
      </c>
      <c r="CB402" s="150">
        <v>16140.52</v>
      </c>
      <c r="CC402" s="124" t="s">
        <v>4217</v>
      </c>
      <c r="CD402" t="s">
        <v>4633</v>
      </c>
    </row>
    <row r="403" spans="1:82" x14ac:dyDescent="0.3">
      <c r="A403" s="1">
        <v>320564020</v>
      </c>
      <c r="B403" s="124" t="s">
        <v>4217</v>
      </c>
      <c r="C403" t="s">
        <v>137</v>
      </c>
      <c r="D403" t="s">
        <v>940</v>
      </c>
      <c r="E403" s="30">
        <v>79.844650268554688</v>
      </c>
      <c r="F403" s="30">
        <v>81.673225402832031</v>
      </c>
      <c r="G403" s="30">
        <v>80.622627258300781</v>
      </c>
      <c r="H403" s="30">
        <v>80.42919921875</v>
      </c>
      <c r="I403" s="1">
        <v>78</v>
      </c>
      <c r="J403" s="1" t="s">
        <v>3981</v>
      </c>
      <c r="K403" s="1">
        <v>5</v>
      </c>
      <c r="L403" t="s">
        <v>3874</v>
      </c>
      <c r="M403" t="s">
        <v>3912</v>
      </c>
      <c r="N403" t="s">
        <v>3917</v>
      </c>
      <c r="O403" t="s">
        <v>3921</v>
      </c>
      <c r="P403" s="148">
        <v>0.26315790414810181</v>
      </c>
      <c r="Q403" s="30">
        <v>47.813342349999999</v>
      </c>
      <c r="R403" s="30"/>
      <c r="S403" s="1">
        <v>32</v>
      </c>
      <c r="T403" s="1">
        <v>18</v>
      </c>
      <c r="U403" s="148">
        <v>0.5625</v>
      </c>
      <c r="V403" s="148"/>
      <c r="W403" s="149">
        <v>48.572545900000001</v>
      </c>
      <c r="X403" s="149"/>
      <c r="Y403" s="1">
        <v>18</v>
      </c>
      <c r="Z403" s="30">
        <v>82.805992126464844</v>
      </c>
      <c r="AA403" s="148">
        <v>0.5</v>
      </c>
      <c r="AB403" s="30">
        <v>49.3</v>
      </c>
      <c r="AC403" s="30">
        <v>341.2</v>
      </c>
      <c r="AD403" s="30">
        <v>82.935462951660156</v>
      </c>
      <c r="AE403" s="148">
        <v>0.57899999999999996</v>
      </c>
      <c r="AF403" s="30">
        <v>49.29</v>
      </c>
      <c r="AG403" s="30">
        <v>336.8</v>
      </c>
      <c r="AH403" s="30">
        <v>86.637825012207031</v>
      </c>
      <c r="AI403" s="148">
        <v>0.44400000000000001</v>
      </c>
      <c r="AJ403" s="30">
        <v>50.584831639999997</v>
      </c>
      <c r="AK403" s="30">
        <v>347.2</v>
      </c>
      <c r="AL403" s="30">
        <v>85.168037414550781</v>
      </c>
      <c r="AM403" s="148">
        <v>0.33300000000000002</v>
      </c>
      <c r="AN403" s="30">
        <v>50.060212559999997</v>
      </c>
      <c r="AO403" s="30">
        <v>322.2</v>
      </c>
      <c r="AP403" s="148">
        <v>0.23684211075305939</v>
      </c>
      <c r="AQ403" s="30">
        <v>47.271075809999999</v>
      </c>
      <c r="AR403" s="30"/>
      <c r="AS403" s="30">
        <v>32</v>
      </c>
      <c r="AT403" s="30">
        <v>18</v>
      </c>
      <c r="AU403" s="148">
        <v>0.5625</v>
      </c>
      <c r="AV403" s="30">
        <v>80.42919921875</v>
      </c>
      <c r="AW403" s="148">
        <v>5.55555559694767E-2</v>
      </c>
      <c r="AX403" s="30">
        <v>47.37218455</v>
      </c>
      <c r="AY403" s="30"/>
      <c r="AZ403" s="30">
        <v>18</v>
      </c>
      <c r="BA403" s="30">
        <v>86.794387817382813</v>
      </c>
      <c r="BB403" s="148">
        <v>0.32400000000000001</v>
      </c>
      <c r="BC403" s="30">
        <v>50.88</v>
      </c>
      <c r="BD403" s="30">
        <v>317.60000000000002</v>
      </c>
      <c r="BE403" s="30">
        <v>87.430122375488281</v>
      </c>
      <c r="BF403" s="147">
        <v>0.21099999999999999</v>
      </c>
      <c r="BG403" s="30">
        <v>51.18</v>
      </c>
      <c r="BH403" s="30">
        <v>289.5</v>
      </c>
      <c r="BI403" s="30">
        <v>83.034622192382813</v>
      </c>
      <c r="BJ403" s="148">
        <v>0.38900000000000001</v>
      </c>
      <c r="BK403" s="30">
        <v>49.07458381</v>
      </c>
      <c r="BL403" s="30">
        <v>327.8</v>
      </c>
      <c r="BM403" s="30">
        <v>85.054519653320313</v>
      </c>
      <c r="BN403" s="148">
        <v>0.5</v>
      </c>
      <c r="BO403" s="30">
        <v>50.030656899999997</v>
      </c>
      <c r="BP403" s="30">
        <v>344.4</v>
      </c>
      <c r="BQ403" s="148"/>
      <c r="BR403" s="148"/>
      <c r="BS403" s="148"/>
      <c r="BT403" s="148">
        <v>0.96199999999999997</v>
      </c>
      <c r="BU403" s="148"/>
      <c r="BV403" s="148">
        <v>3.7999998778104782E-2</v>
      </c>
      <c r="BW403" s="148"/>
      <c r="BX403" s="148">
        <v>0.09</v>
      </c>
      <c r="BY403" s="148">
        <v>0.42899999999999999</v>
      </c>
      <c r="BZ403" s="1"/>
      <c r="CA403" s="150">
        <v>11121.23046875</v>
      </c>
      <c r="CB403" s="150">
        <v>12923.86</v>
      </c>
      <c r="CC403" s="124" t="s">
        <v>4217</v>
      </c>
      <c r="CD403" t="s">
        <v>4634</v>
      </c>
    </row>
    <row r="404" spans="1:82" x14ac:dyDescent="0.3">
      <c r="A404" s="1">
        <v>320581050</v>
      </c>
      <c r="B404" s="124" t="s">
        <v>4218</v>
      </c>
      <c r="C404" t="s">
        <v>138</v>
      </c>
      <c r="D404" t="s">
        <v>941</v>
      </c>
      <c r="E404" s="30">
        <v>88.091636657714844</v>
      </c>
      <c r="F404" s="30">
        <v>88.897125244140625</v>
      </c>
      <c r="G404" s="30">
        <v>87.761299133300781</v>
      </c>
      <c r="H404" s="30">
        <v>85.030593872070313</v>
      </c>
      <c r="I404" s="1">
        <v>98</v>
      </c>
      <c r="J404" s="1">
        <v>7</v>
      </c>
      <c r="K404" s="1">
        <v>12</v>
      </c>
      <c r="L404" t="s">
        <v>3874</v>
      </c>
      <c r="M404" t="s">
        <v>3912</v>
      </c>
      <c r="N404" t="s">
        <v>3917</v>
      </c>
      <c r="O404" t="s">
        <v>3921</v>
      </c>
      <c r="P404" s="148">
        <v>0.3684210479259491</v>
      </c>
      <c r="Q404" s="30">
        <v>51.243783739999998</v>
      </c>
      <c r="R404" s="30"/>
      <c r="S404" s="1">
        <v>58</v>
      </c>
      <c r="T404" s="1">
        <v>32</v>
      </c>
      <c r="U404" s="148">
        <v>0.5517241358757019</v>
      </c>
      <c r="V404" s="148">
        <v>0.3684210479259491</v>
      </c>
      <c r="W404" s="149">
        <v>51.56571538</v>
      </c>
      <c r="X404" s="149"/>
      <c r="Y404" s="1">
        <v>32</v>
      </c>
      <c r="Z404" s="30">
        <v>80.993446350097656</v>
      </c>
      <c r="AA404" s="148">
        <v>0.38200000000000001</v>
      </c>
      <c r="AB404" s="30">
        <v>48.7</v>
      </c>
      <c r="AC404" s="30">
        <v>307.3</v>
      </c>
      <c r="AD404" s="30">
        <v>81.698486328125</v>
      </c>
      <c r="AE404" s="148">
        <v>0.214</v>
      </c>
      <c r="AF404" s="30">
        <v>48.87</v>
      </c>
      <c r="AG404" s="30">
        <v>260.7</v>
      </c>
      <c r="AH404" s="30">
        <v>85.315101623535156</v>
      </c>
      <c r="AI404" s="148">
        <v>0.45700000000000002</v>
      </c>
      <c r="AJ404" s="30">
        <v>50.146726559999998</v>
      </c>
      <c r="AK404" s="30">
        <v>337</v>
      </c>
      <c r="AL404" s="30">
        <v>82.247161865234375</v>
      </c>
      <c r="AM404" s="148">
        <v>0.222</v>
      </c>
      <c r="AN404" s="30">
        <v>49.066245449999997</v>
      </c>
      <c r="AO404" s="30">
        <v>294.39999999999998</v>
      </c>
      <c r="AP404" s="148">
        <v>0.3541666567325592</v>
      </c>
      <c r="AQ404" s="30">
        <v>51.736504580000002</v>
      </c>
      <c r="AR404" s="30">
        <v>310.41665649414063</v>
      </c>
      <c r="AS404" s="30">
        <v>58</v>
      </c>
      <c r="AT404" s="30">
        <v>32</v>
      </c>
      <c r="AU404" s="148">
        <v>0.5517241358757019</v>
      </c>
      <c r="AV404" s="30">
        <v>85.030593872070313</v>
      </c>
      <c r="AW404" s="148">
        <v>0.25</v>
      </c>
      <c r="AX404" s="30">
        <v>50.00932203</v>
      </c>
      <c r="AY404" s="30"/>
      <c r="AZ404" s="30">
        <v>32</v>
      </c>
      <c r="BA404" s="30">
        <v>84.629302978515625</v>
      </c>
      <c r="BB404" s="148">
        <v>0.53400000000000003</v>
      </c>
      <c r="BC404" s="30">
        <v>49.83</v>
      </c>
      <c r="BD404" s="30">
        <v>336.2</v>
      </c>
      <c r="BE404" s="30">
        <v>84.14361572265625</v>
      </c>
      <c r="BF404" s="147">
        <v>0.34499999999999997</v>
      </c>
      <c r="BG404" s="30">
        <v>49.56</v>
      </c>
      <c r="BH404" s="30">
        <v>282.8</v>
      </c>
      <c r="BI404" s="30">
        <v>89.811431884765625</v>
      </c>
      <c r="BJ404" s="148">
        <v>0.51900000000000002</v>
      </c>
      <c r="BK404" s="30">
        <v>52.375721249999998</v>
      </c>
      <c r="BL404" s="30">
        <v>353.8</v>
      </c>
      <c r="BM404" s="30">
        <v>90.604705810546875</v>
      </c>
      <c r="BN404" s="148">
        <v>0.33300000000000002</v>
      </c>
      <c r="BO404" s="30">
        <v>52.796724400000002</v>
      </c>
      <c r="BP404" s="30">
        <v>304.8</v>
      </c>
      <c r="BQ404" s="148"/>
      <c r="BR404" s="148"/>
      <c r="BS404" s="148"/>
      <c r="BT404" s="148">
        <v>0.94900000000000007</v>
      </c>
      <c r="BU404" s="148">
        <v>5.0999999999999997E-2</v>
      </c>
      <c r="BV404" s="148">
        <v>0</v>
      </c>
      <c r="BW404" s="148"/>
      <c r="BX404" s="148">
        <v>0.16300000000000001</v>
      </c>
      <c r="BY404" s="148">
        <v>0.33100000000000002</v>
      </c>
      <c r="BZ404" s="1"/>
      <c r="CA404" s="150">
        <v>11879.9404296875</v>
      </c>
      <c r="CB404" s="150">
        <v>13541.96</v>
      </c>
      <c r="CC404" s="124" t="s">
        <v>4218</v>
      </c>
      <c r="CD404" t="s">
        <v>4633</v>
      </c>
    </row>
    <row r="405" spans="1:82" x14ac:dyDescent="0.3">
      <c r="A405" s="1">
        <v>320584020</v>
      </c>
      <c r="B405" s="124" t="s">
        <v>4218</v>
      </c>
      <c r="C405" t="s">
        <v>138</v>
      </c>
      <c r="D405" t="s">
        <v>942</v>
      </c>
      <c r="E405" s="30">
        <v>86.67327880859375</v>
      </c>
      <c r="F405" s="30">
        <v>83.082389831542969</v>
      </c>
      <c r="G405" s="30">
        <v>85.652679443359375</v>
      </c>
      <c r="H405" s="30">
        <v>86.05914306640625</v>
      </c>
      <c r="I405" s="1">
        <v>143</v>
      </c>
      <c r="J405" s="1" t="s">
        <v>3981</v>
      </c>
      <c r="K405" s="1">
        <v>6</v>
      </c>
      <c r="L405" t="s">
        <v>3874</v>
      </c>
      <c r="M405" t="s">
        <v>3912</v>
      </c>
      <c r="N405" t="s">
        <v>3917</v>
      </c>
      <c r="O405" t="s">
        <v>3921</v>
      </c>
      <c r="P405" s="148">
        <v>0.38271605968475342</v>
      </c>
      <c r="Q405" s="30">
        <v>50.653799079999999</v>
      </c>
      <c r="R405" s="30"/>
      <c r="S405" s="1">
        <v>80</v>
      </c>
      <c r="T405" s="1">
        <v>38</v>
      </c>
      <c r="U405" s="148">
        <v>0.47499999403953552</v>
      </c>
      <c r="V405" s="148">
        <v>0.29032257199287409</v>
      </c>
      <c r="W405" s="149">
        <v>49.156424299999998</v>
      </c>
      <c r="X405" s="149"/>
      <c r="Y405" s="1">
        <v>38</v>
      </c>
      <c r="Z405" s="30">
        <v>81.2955322265625</v>
      </c>
      <c r="AA405" s="148">
        <v>0.63200000000000001</v>
      </c>
      <c r="AB405" s="30">
        <v>48.8</v>
      </c>
      <c r="AC405" s="30">
        <v>359.6</v>
      </c>
      <c r="AD405" s="30">
        <v>81.168357849121094</v>
      </c>
      <c r="AE405" s="148">
        <v>0.53600000000000003</v>
      </c>
      <c r="AF405" s="30">
        <v>48.69</v>
      </c>
      <c r="AG405" s="30">
        <v>317.89999999999998</v>
      </c>
      <c r="AH405" s="30">
        <v>88.773445129394531</v>
      </c>
      <c r="AI405" s="148">
        <v>0.57399999999999995</v>
      </c>
      <c r="AJ405" s="30">
        <v>51.292177879999997</v>
      </c>
      <c r="AK405" s="30">
        <v>362.3</v>
      </c>
      <c r="AL405" s="30">
        <v>87.171051025390625</v>
      </c>
      <c r="AM405" s="148">
        <v>0.55299999999999994</v>
      </c>
      <c r="AN405" s="30">
        <v>50.741836300000003</v>
      </c>
      <c r="AO405" s="30">
        <v>344.7</v>
      </c>
      <c r="AP405" s="148">
        <v>0.5308641791343689</v>
      </c>
      <c r="AQ405" s="30">
        <v>50.417505920000004</v>
      </c>
      <c r="AR405" s="30">
        <v>349.38272094726563</v>
      </c>
      <c r="AS405" s="30">
        <v>80</v>
      </c>
      <c r="AT405" s="30">
        <v>38</v>
      </c>
      <c r="AU405" s="148">
        <v>0.47499999403953552</v>
      </c>
      <c r="AV405" s="30">
        <v>86.05914306640625</v>
      </c>
      <c r="AW405" s="148">
        <v>0.29032257199287409</v>
      </c>
      <c r="AX405" s="30">
        <v>50.598799329999999</v>
      </c>
      <c r="AY405" s="30"/>
      <c r="AZ405" s="30">
        <v>38</v>
      </c>
      <c r="BA405" s="30">
        <v>87.742897033691406</v>
      </c>
      <c r="BB405" s="148">
        <v>0.61399999999999999</v>
      </c>
      <c r="BC405" s="30">
        <v>51.34</v>
      </c>
      <c r="BD405" s="30">
        <v>359.6</v>
      </c>
      <c r="BE405" s="30">
        <v>87.348968505859375</v>
      </c>
      <c r="BF405" s="147">
        <v>0.5</v>
      </c>
      <c r="BG405" s="30">
        <v>51.14</v>
      </c>
      <c r="BH405" s="30">
        <v>325</v>
      </c>
      <c r="BI405" s="30">
        <v>92.392578125</v>
      </c>
      <c r="BJ405" s="148">
        <v>0.55700000000000005</v>
      </c>
      <c r="BK405" s="30">
        <v>53.633052409999998</v>
      </c>
      <c r="BL405" s="30">
        <v>375.4</v>
      </c>
      <c r="BM405" s="30">
        <v>90.490463256835938</v>
      </c>
      <c r="BN405" s="148">
        <v>0.5</v>
      </c>
      <c r="BO405" s="30">
        <v>52.739786019999997</v>
      </c>
      <c r="BP405" s="30">
        <v>363.2</v>
      </c>
      <c r="BQ405" s="148"/>
      <c r="BR405" s="148"/>
      <c r="BS405" s="148"/>
      <c r="BT405" s="148">
        <v>0.95800000000000007</v>
      </c>
      <c r="BU405" s="148"/>
      <c r="BV405" s="148">
        <v>4.1999999433755868E-2</v>
      </c>
      <c r="BW405" s="148"/>
      <c r="BX405" s="148">
        <v>0.161</v>
      </c>
      <c r="BY405" s="148">
        <v>0.248</v>
      </c>
      <c r="BZ405" s="1"/>
      <c r="CA405" s="150">
        <v>8554.599609375</v>
      </c>
      <c r="CB405" s="150">
        <v>10358.43</v>
      </c>
      <c r="CC405" s="124" t="s">
        <v>4218</v>
      </c>
      <c r="CD405" t="s">
        <v>4634</v>
      </c>
    </row>
    <row r="406" spans="1:82" x14ac:dyDescent="0.3">
      <c r="A406" s="1">
        <v>330902050</v>
      </c>
      <c r="B406" s="124" t="s">
        <v>4219</v>
      </c>
      <c r="C406" t="s">
        <v>139</v>
      </c>
      <c r="D406" t="s">
        <v>943</v>
      </c>
      <c r="E406" s="30">
        <v>84.500282287597656</v>
      </c>
      <c r="F406" s="30">
        <v>86.16522216796875</v>
      </c>
      <c r="G406" s="30">
        <v>87.136802673339844</v>
      </c>
      <c r="H406" s="30">
        <v>88.383460998535156</v>
      </c>
      <c r="I406" s="1">
        <v>259</v>
      </c>
      <c r="J406" s="1">
        <v>6</v>
      </c>
      <c r="K406" s="1">
        <v>8</v>
      </c>
      <c r="L406" t="s">
        <v>3892</v>
      </c>
      <c r="M406" t="s">
        <v>3913</v>
      </c>
      <c r="N406" t="s">
        <v>3917</v>
      </c>
      <c r="O406" t="s">
        <v>3923</v>
      </c>
      <c r="P406" s="148">
        <v>0.40425533056259161</v>
      </c>
      <c r="Q406" s="30">
        <v>49.749911920000002</v>
      </c>
      <c r="R406" s="30">
        <v>321.27658081054688</v>
      </c>
      <c r="S406" s="1">
        <v>452</v>
      </c>
      <c r="T406" s="1">
        <v>452</v>
      </c>
      <c r="U406" s="148">
        <v>1</v>
      </c>
      <c r="V406" s="148">
        <v>0.40425533056259161</v>
      </c>
      <c r="W406" s="149">
        <v>50.433771970000002</v>
      </c>
      <c r="X406" s="149">
        <v>321.27658081054688</v>
      </c>
      <c r="Y406" s="1">
        <v>452</v>
      </c>
      <c r="Z406" s="30">
        <v>83.410179138183594</v>
      </c>
      <c r="AA406" s="148">
        <v>0.38200000000000001</v>
      </c>
      <c r="AB406" s="30">
        <v>49.5</v>
      </c>
      <c r="AC406" s="30">
        <v>321.7</v>
      </c>
      <c r="AD406" s="30">
        <v>85.46832275390625</v>
      </c>
      <c r="AE406" s="148">
        <v>0.38200000000000001</v>
      </c>
      <c r="AF406" s="30">
        <v>50.15</v>
      </c>
      <c r="AG406" s="30">
        <v>321.7</v>
      </c>
      <c r="AH406" s="30">
        <v>82.958152770996094</v>
      </c>
      <c r="AI406" s="148">
        <v>0.39500000000000002</v>
      </c>
      <c r="AJ406" s="30">
        <v>49.366073569999998</v>
      </c>
      <c r="AK406" s="30">
        <v>328.7</v>
      </c>
      <c r="AL406" s="30">
        <v>84.891372680664063</v>
      </c>
      <c r="AM406" s="148">
        <v>0.39500000000000002</v>
      </c>
      <c r="AN406" s="30">
        <v>49.966065329999999</v>
      </c>
      <c r="AO406" s="30">
        <v>328.7</v>
      </c>
      <c r="AP406" s="148">
        <v>0.31914892792701721</v>
      </c>
      <c r="AQ406" s="30">
        <v>51.345866809999997</v>
      </c>
      <c r="AR406" s="30">
        <v>291.91488647460938</v>
      </c>
      <c r="AS406" s="30">
        <v>452</v>
      </c>
      <c r="AT406" s="30">
        <v>452</v>
      </c>
      <c r="AU406" s="148">
        <v>1</v>
      </c>
      <c r="AV406" s="30">
        <v>88.383460998535156</v>
      </c>
      <c r="AW406" s="148">
        <v>0.31914892792701721</v>
      </c>
      <c r="AX406" s="30">
        <v>51.93090711</v>
      </c>
      <c r="AY406" s="30">
        <v>291.91488647460938</v>
      </c>
      <c r="AZ406" s="30">
        <v>452</v>
      </c>
      <c r="BA406" s="30">
        <v>84.649925231933594</v>
      </c>
      <c r="BB406" s="148">
        <v>0.30399999999999999</v>
      </c>
      <c r="BC406" s="30">
        <v>49.84</v>
      </c>
      <c r="BD406" s="30">
        <v>282.60000000000002</v>
      </c>
      <c r="BE406" s="30">
        <v>86.030311584472656</v>
      </c>
      <c r="BF406" s="147">
        <v>0.30399999999999999</v>
      </c>
      <c r="BG406" s="30">
        <v>50.49</v>
      </c>
      <c r="BH406" s="30">
        <v>282.60000000000002</v>
      </c>
      <c r="BI406" s="30">
        <v>80.171440124511719</v>
      </c>
      <c r="BJ406" s="148">
        <v>0.29199999999999998</v>
      </c>
      <c r="BK406" s="30">
        <v>47.679864619999996</v>
      </c>
      <c r="BL406" s="30">
        <v>288.2</v>
      </c>
      <c r="BM406" s="30">
        <v>81.652259826660156</v>
      </c>
      <c r="BN406" s="148">
        <v>0.29199999999999998</v>
      </c>
      <c r="BO406" s="30">
        <v>48.335058400000001</v>
      </c>
      <c r="BP406" s="30">
        <v>288.2</v>
      </c>
      <c r="BQ406" s="148"/>
      <c r="BR406" s="148"/>
      <c r="BS406" s="148"/>
      <c r="BT406" s="148">
        <v>0.91900000000000004</v>
      </c>
      <c r="BU406" s="148">
        <v>5.3999999999999999E-2</v>
      </c>
      <c r="BV406" s="148">
        <v>2.700000070035458E-2</v>
      </c>
      <c r="BW406" s="148"/>
      <c r="BX406" s="148">
        <v>0.16200000000000001</v>
      </c>
      <c r="BY406" s="148">
        <v>0.42670000000000002</v>
      </c>
      <c r="BZ406" s="1">
        <v>0</v>
      </c>
      <c r="CA406" s="150">
        <v>8594.1904296875</v>
      </c>
      <c r="CB406" s="150">
        <v>9226.57</v>
      </c>
      <c r="CC406" s="124" t="s">
        <v>4219</v>
      </c>
      <c r="CD406" t="s">
        <v>4633</v>
      </c>
    </row>
    <row r="407" spans="1:82" x14ac:dyDescent="0.3">
      <c r="A407" s="1">
        <v>330904040</v>
      </c>
      <c r="B407" s="124" t="s">
        <v>4219</v>
      </c>
      <c r="C407" t="s">
        <v>139</v>
      </c>
      <c r="D407" t="s">
        <v>944</v>
      </c>
      <c r="E407" s="30">
        <v>84.252510070800781</v>
      </c>
      <c r="F407" s="30">
        <v>85.868865966796875</v>
      </c>
      <c r="G407" s="30">
        <v>81.834060668945313</v>
      </c>
      <c r="H407" s="30">
        <v>82.94146728515625</v>
      </c>
      <c r="I407" s="1">
        <v>325</v>
      </c>
      <c r="J407" s="1">
        <v>2</v>
      </c>
      <c r="K407" s="1">
        <v>5</v>
      </c>
      <c r="L407" t="s">
        <v>3892</v>
      </c>
      <c r="M407" t="s">
        <v>3913</v>
      </c>
      <c r="N407" t="s">
        <v>3917</v>
      </c>
      <c r="O407" t="s">
        <v>3923</v>
      </c>
      <c r="P407" s="148">
        <v>0.40277779102325439</v>
      </c>
      <c r="Q407" s="30">
        <v>49.64684991</v>
      </c>
      <c r="R407" s="30">
        <v>325.92593383789063</v>
      </c>
      <c r="S407" s="1">
        <v>236</v>
      </c>
      <c r="T407" s="1">
        <v>236</v>
      </c>
      <c r="U407" s="148">
        <v>1</v>
      </c>
      <c r="V407" s="148">
        <v>0.40277779102325439</v>
      </c>
      <c r="W407" s="149">
        <v>50.310977110000003</v>
      </c>
      <c r="X407" s="149">
        <v>325.92593383789063</v>
      </c>
      <c r="Y407" s="1">
        <v>236</v>
      </c>
      <c r="Z407" s="30">
        <v>82.50390625</v>
      </c>
      <c r="AA407" s="148">
        <v>0.40799999999999997</v>
      </c>
      <c r="AB407" s="30">
        <v>49.2</v>
      </c>
      <c r="AC407" s="30">
        <v>313.3</v>
      </c>
      <c r="AD407" s="30">
        <v>84.37860107421875</v>
      </c>
      <c r="AE407" s="148">
        <v>0.40799999999999997</v>
      </c>
      <c r="AF407" s="30">
        <v>49.78</v>
      </c>
      <c r="AG407" s="30">
        <v>313.3</v>
      </c>
      <c r="AH407" s="30">
        <v>83.806114196777344</v>
      </c>
      <c r="AI407" s="148">
        <v>0.44400000000000001</v>
      </c>
      <c r="AJ407" s="30">
        <v>49.646930230000002</v>
      </c>
      <c r="AK407" s="30">
        <v>332.1</v>
      </c>
      <c r="AL407" s="30">
        <v>85.712501525878906</v>
      </c>
      <c r="AM407" s="148">
        <v>0.44400000000000001</v>
      </c>
      <c r="AN407" s="30">
        <v>50.245493570000001</v>
      </c>
      <c r="AO407" s="30">
        <v>332.1</v>
      </c>
      <c r="AP407" s="148">
        <v>0.28372094035148621</v>
      </c>
      <c r="AQ407" s="30">
        <v>48.028859779999998</v>
      </c>
      <c r="AR407" s="30">
        <v>283.72091674804688</v>
      </c>
      <c r="AS407" s="30">
        <v>236</v>
      </c>
      <c r="AT407" s="30">
        <v>236</v>
      </c>
      <c r="AU407" s="148">
        <v>1</v>
      </c>
      <c r="AV407" s="30">
        <v>82.94146728515625</v>
      </c>
      <c r="AW407" s="148">
        <v>0.28372094035148621</v>
      </c>
      <c r="AX407" s="30">
        <v>48.812007739999999</v>
      </c>
      <c r="AY407" s="30">
        <v>283.72091674804688</v>
      </c>
      <c r="AZ407" s="30">
        <v>236</v>
      </c>
      <c r="BA407" s="30">
        <v>83.557075500488281</v>
      </c>
      <c r="BB407" s="148">
        <v>0.379</v>
      </c>
      <c r="BC407" s="30">
        <v>49.31</v>
      </c>
      <c r="BD407" s="30">
        <v>295.8</v>
      </c>
      <c r="BE407" s="30">
        <v>84.934814453125</v>
      </c>
      <c r="BF407" s="147">
        <v>0.379</v>
      </c>
      <c r="BG407" s="30">
        <v>49.95</v>
      </c>
      <c r="BH407" s="30">
        <v>295.8</v>
      </c>
      <c r="BI407" s="30">
        <v>83.639274597167969</v>
      </c>
      <c r="BJ407" s="148">
        <v>0.44</v>
      </c>
      <c r="BK407" s="30">
        <v>49.369124149999998</v>
      </c>
      <c r="BL407" s="30">
        <v>312</v>
      </c>
      <c r="BM407" s="30">
        <v>85.038078308105469</v>
      </c>
      <c r="BN407" s="148">
        <v>0.44</v>
      </c>
      <c r="BO407" s="30">
        <v>50.022463070000001</v>
      </c>
      <c r="BP407" s="30">
        <v>312</v>
      </c>
      <c r="BQ407" s="148"/>
      <c r="BR407" s="148">
        <v>2.8000000000000001E-2</v>
      </c>
      <c r="BS407" s="148"/>
      <c r="BT407" s="148">
        <v>0.90800000000000003</v>
      </c>
      <c r="BU407" s="148">
        <v>0.04</v>
      </c>
      <c r="BV407" s="148">
        <v>2.500000037252903E-2</v>
      </c>
      <c r="BW407" s="148"/>
      <c r="BX407" s="148">
        <v>0.19400000000000001</v>
      </c>
      <c r="BY407" s="148">
        <v>0.51990000000000003</v>
      </c>
      <c r="BZ407" s="1">
        <v>0</v>
      </c>
      <c r="CA407" s="150">
        <v>7881.580078125</v>
      </c>
      <c r="CB407" s="150">
        <v>9152.33</v>
      </c>
      <c r="CC407" s="124" t="s">
        <v>4219</v>
      </c>
      <c r="CD407" t="s">
        <v>4634</v>
      </c>
    </row>
    <row r="408" spans="1:82" x14ac:dyDescent="0.3">
      <c r="A408" s="1">
        <v>330914020</v>
      </c>
      <c r="B408" s="124" t="s">
        <v>4220</v>
      </c>
      <c r="C408" t="s">
        <v>140</v>
      </c>
      <c r="D408" t="s">
        <v>945</v>
      </c>
      <c r="E408" s="30">
        <v>92.617462158203125</v>
      </c>
      <c r="F408" s="30">
        <v>92.664932250976563</v>
      </c>
      <c r="G408" s="30">
        <v>95.350593566894531</v>
      </c>
      <c r="H408" s="30">
        <v>93.639480590820313</v>
      </c>
      <c r="I408" s="1">
        <v>121</v>
      </c>
      <c r="J408" s="1" t="s">
        <v>3981</v>
      </c>
      <c r="K408" s="1">
        <v>8</v>
      </c>
      <c r="L408" t="s">
        <v>3892</v>
      </c>
      <c r="M408" t="s">
        <v>3913</v>
      </c>
      <c r="N408" t="s">
        <v>3917</v>
      </c>
      <c r="O408" t="s">
        <v>3923</v>
      </c>
      <c r="P408" s="148">
        <v>0.31428572535514832</v>
      </c>
      <c r="Q408" s="30">
        <v>53.126358619999998</v>
      </c>
      <c r="R408" s="30">
        <v>321.42855834960938</v>
      </c>
      <c r="S408" s="1">
        <v>131</v>
      </c>
      <c r="T408" s="1">
        <v>95</v>
      </c>
      <c r="U408" s="148">
        <v>0.72519081830978394</v>
      </c>
      <c r="V408" s="148">
        <v>0.1666666716337204</v>
      </c>
      <c r="W408" s="149">
        <v>53.126877499999999</v>
      </c>
      <c r="X408" s="149"/>
      <c r="Y408" s="1">
        <v>95</v>
      </c>
      <c r="Z408" s="30">
        <v>85.826911926269531</v>
      </c>
      <c r="AA408" s="148">
        <v>0.42499999999999999</v>
      </c>
      <c r="AB408" s="30">
        <v>50.3</v>
      </c>
      <c r="AC408" s="30">
        <v>312.5</v>
      </c>
      <c r="AD408" s="30">
        <v>83.93682861328125</v>
      </c>
      <c r="AE408" s="148">
        <v>0.36199999999999999</v>
      </c>
      <c r="AF408" s="30">
        <v>49.63</v>
      </c>
      <c r="AG408" s="30">
        <v>281</v>
      </c>
      <c r="AH408" s="30">
        <v>83.788566589355469</v>
      </c>
      <c r="AI408" s="148">
        <v>0.375</v>
      </c>
      <c r="AJ408" s="30">
        <v>49.641117800000004</v>
      </c>
      <c r="AK408" s="30">
        <v>308.8</v>
      </c>
      <c r="AL408" s="30">
        <v>82.894432067871094</v>
      </c>
      <c r="AM408" s="148">
        <v>0.26800000000000002</v>
      </c>
      <c r="AN408" s="30">
        <v>49.28650888</v>
      </c>
      <c r="AO408" s="30">
        <v>280.39999999999998</v>
      </c>
      <c r="AP408" s="148">
        <v>0.34285715222358698</v>
      </c>
      <c r="AQ408" s="30">
        <v>56.483812</v>
      </c>
      <c r="AR408" s="30">
        <v>305.71429443359381</v>
      </c>
      <c r="AS408" s="30">
        <v>131</v>
      </c>
      <c r="AT408" s="30">
        <v>95</v>
      </c>
      <c r="AU408" s="148">
        <v>0.72519081830978394</v>
      </c>
      <c r="AV408" s="30">
        <v>93.639480590820313</v>
      </c>
      <c r="AW408" s="148">
        <v>0.2708333432674408</v>
      </c>
      <c r="AX408" s="30">
        <v>54.943222470000002</v>
      </c>
      <c r="AY408" s="30">
        <v>283.33334350585938</v>
      </c>
      <c r="AZ408" s="30">
        <v>95</v>
      </c>
      <c r="BA408" s="30">
        <v>86.505706787109375</v>
      </c>
      <c r="BB408" s="148">
        <v>0.27500000000000002</v>
      </c>
      <c r="BC408" s="30">
        <v>50.74</v>
      </c>
      <c r="BD408" s="30">
        <v>277.5</v>
      </c>
      <c r="BE408" s="30">
        <v>86.334617614746094</v>
      </c>
      <c r="BF408" s="147">
        <v>0.19</v>
      </c>
      <c r="BG408" s="30">
        <v>50.64</v>
      </c>
      <c r="BH408" s="30">
        <v>248.3</v>
      </c>
      <c r="BI408" s="30">
        <v>87.033439636230469</v>
      </c>
      <c r="BJ408" s="148">
        <v>0.3</v>
      </c>
      <c r="BK408" s="30">
        <v>51.022496949999997</v>
      </c>
      <c r="BL408" s="30">
        <v>275</v>
      </c>
      <c r="BM408" s="30">
        <v>87.091293334960938</v>
      </c>
      <c r="BN408" s="148">
        <v>0.214</v>
      </c>
      <c r="BO408" s="30">
        <v>51.045731150000002</v>
      </c>
      <c r="BP408" s="30">
        <v>244.6</v>
      </c>
      <c r="BQ408" s="148"/>
      <c r="BR408" s="148"/>
      <c r="BS408" s="148"/>
      <c r="BT408" s="148">
        <v>0.98299999999999998</v>
      </c>
      <c r="BU408" s="148"/>
      <c r="BV408" s="148">
        <v>1.7000000923871991E-2</v>
      </c>
      <c r="BW408" s="148"/>
      <c r="BX408" s="148">
        <v>0.124</v>
      </c>
      <c r="BY408" s="148">
        <v>0.70699999999999996</v>
      </c>
      <c r="BZ408" s="1"/>
      <c r="CA408" s="150">
        <v>8911.6796875</v>
      </c>
      <c r="CB408" s="150">
        <v>10971.66</v>
      </c>
      <c r="CC408" s="124" t="s">
        <v>4220</v>
      </c>
      <c r="CD408" t="s">
        <v>4635</v>
      </c>
    </row>
    <row r="409" spans="1:82" x14ac:dyDescent="0.3">
      <c r="A409" s="1">
        <v>330924020</v>
      </c>
      <c r="B409" s="124" t="s">
        <v>4221</v>
      </c>
      <c r="C409" t="s">
        <v>141</v>
      </c>
      <c r="D409" t="s">
        <v>946</v>
      </c>
      <c r="E409" s="30">
        <v>92.972068786621094</v>
      </c>
      <c r="F409" s="30">
        <v>94.293266296386719</v>
      </c>
      <c r="G409" s="30">
        <v>94.99169921875</v>
      </c>
      <c r="H409" s="30">
        <v>96.370033264160156</v>
      </c>
      <c r="I409" s="1">
        <v>188</v>
      </c>
      <c r="J409" s="1" t="s">
        <v>3981</v>
      </c>
      <c r="K409" s="1">
        <v>8</v>
      </c>
      <c r="L409" t="s">
        <v>3892</v>
      </c>
      <c r="M409" t="s">
        <v>3913</v>
      </c>
      <c r="N409" t="s">
        <v>3917</v>
      </c>
      <c r="O409" t="s">
        <v>3923</v>
      </c>
      <c r="P409" s="148">
        <v>0.5765765905380249</v>
      </c>
      <c r="Q409" s="30">
        <v>53.273862520000002</v>
      </c>
      <c r="R409" s="30">
        <v>373.87387084960938</v>
      </c>
      <c r="S409" s="1">
        <v>185</v>
      </c>
      <c r="T409" s="1">
        <v>137</v>
      </c>
      <c r="U409" s="148">
        <v>0.74054056406021118</v>
      </c>
      <c r="V409" s="148">
        <v>0.53846156597137451</v>
      </c>
      <c r="W409" s="149">
        <v>53.801566389999998</v>
      </c>
      <c r="X409" s="149">
        <v>361.5384521484375</v>
      </c>
      <c r="Y409" s="1">
        <v>137</v>
      </c>
      <c r="Z409" s="30">
        <v>87.0352783203125</v>
      </c>
      <c r="AA409" s="148">
        <v>0.623</v>
      </c>
      <c r="AB409" s="30">
        <v>50.7</v>
      </c>
      <c r="AC409" s="30">
        <v>389.3</v>
      </c>
      <c r="AD409" s="30">
        <v>89.031990051269531</v>
      </c>
      <c r="AE409" s="148">
        <v>0.58399999999999996</v>
      </c>
      <c r="AF409" s="30">
        <v>51.36</v>
      </c>
      <c r="AG409" s="30">
        <v>379.8</v>
      </c>
      <c r="AH409" s="30">
        <v>86.393043518066406</v>
      </c>
      <c r="AI409" s="148">
        <v>0.61399999999999999</v>
      </c>
      <c r="AJ409" s="30">
        <v>50.503757700000001</v>
      </c>
      <c r="AK409" s="30">
        <v>384.3</v>
      </c>
      <c r="AL409" s="30">
        <v>88.607986450195313</v>
      </c>
      <c r="AM409" s="148">
        <v>0.59</v>
      </c>
      <c r="AN409" s="30">
        <v>51.230822009999997</v>
      </c>
      <c r="AO409" s="30">
        <v>377.1</v>
      </c>
      <c r="AP409" s="148">
        <v>0.72727274894714355</v>
      </c>
      <c r="AQ409" s="30">
        <v>56.259312610000002</v>
      </c>
      <c r="AR409" s="30">
        <v>400.90908813476563</v>
      </c>
      <c r="AS409" s="30">
        <v>185</v>
      </c>
      <c r="AT409" s="30">
        <v>136</v>
      </c>
      <c r="AU409" s="148">
        <v>0.74054056406021118</v>
      </c>
      <c r="AV409" s="30">
        <v>96.370033264160156</v>
      </c>
      <c r="AW409" s="148">
        <v>0.71428573131561279</v>
      </c>
      <c r="AX409" s="30">
        <v>56.508147450000003</v>
      </c>
      <c r="AY409" s="30">
        <v>389.61038208007813</v>
      </c>
      <c r="AZ409" s="30">
        <v>136</v>
      </c>
      <c r="BA409" s="30">
        <v>92.526702880859375</v>
      </c>
      <c r="BB409" s="148">
        <v>0.75599999999999989</v>
      </c>
      <c r="BC409" s="30">
        <v>53.66</v>
      </c>
      <c r="BD409" s="30">
        <v>412.2</v>
      </c>
      <c r="BE409" s="30">
        <v>94.550872802734375</v>
      </c>
      <c r="BF409" s="147">
        <v>0.70799999999999996</v>
      </c>
      <c r="BG409" s="30">
        <v>54.69</v>
      </c>
      <c r="BH409" s="30">
        <v>405.6</v>
      </c>
      <c r="BI409" s="30">
        <v>93.102767944335938</v>
      </c>
      <c r="BJ409" s="148">
        <v>0.71400000000000008</v>
      </c>
      <c r="BK409" s="30">
        <v>53.979001330000003</v>
      </c>
      <c r="BL409" s="30">
        <v>396.4</v>
      </c>
      <c r="BM409" s="30">
        <v>95.332656860351563</v>
      </c>
      <c r="BN409" s="148">
        <v>0.68599999999999994</v>
      </c>
      <c r="BO409" s="30">
        <v>55.153009439999998</v>
      </c>
      <c r="BP409" s="30">
        <v>390.5</v>
      </c>
      <c r="BQ409" s="148">
        <v>2.7E-2</v>
      </c>
      <c r="BR409" s="148"/>
      <c r="BS409" s="148"/>
      <c r="BT409" s="148">
        <v>0.96299999999999997</v>
      </c>
      <c r="BU409" s="148"/>
      <c r="BV409" s="148">
        <v>1.099999994039536E-2</v>
      </c>
      <c r="BW409" s="148"/>
      <c r="BX409" s="148">
        <v>5.2999999999999999E-2</v>
      </c>
      <c r="BY409" s="148">
        <v>0.77100000000000002</v>
      </c>
      <c r="BZ409" s="1"/>
      <c r="CA409" s="150">
        <v>7901.0498046875</v>
      </c>
      <c r="CB409" s="150">
        <v>8594.1200000000008</v>
      </c>
      <c r="CC409" s="124" t="s">
        <v>4221</v>
      </c>
      <c r="CD409" t="s">
        <v>4635</v>
      </c>
    </row>
    <row r="410" spans="1:82" x14ac:dyDescent="0.3">
      <c r="A410" s="1">
        <v>330934020</v>
      </c>
      <c r="B410" s="124" t="s">
        <v>4222</v>
      </c>
      <c r="C410" t="s">
        <v>142</v>
      </c>
      <c r="D410" t="s">
        <v>947</v>
      </c>
      <c r="E410" s="30">
        <v>95.207786560058594</v>
      </c>
      <c r="F410" s="30">
        <v>93.8922119140625</v>
      </c>
      <c r="G410" s="30">
        <v>91.208915710449219</v>
      </c>
      <c r="H410" s="30">
        <v>87.988365173339844</v>
      </c>
      <c r="I410" s="1">
        <v>223</v>
      </c>
      <c r="J410" s="1" t="s">
        <v>3981</v>
      </c>
      <c r="K410" s="1">
        <v>8</v>
      </c>
      <c r="L410" t="s">
        <v>3892</v>
      </c>
      <c r="M410" t="s">
        <v>3913</v>
      </c>
      <c r="N410" t="s">
        <v>3917</v>
      </c>
      <c r="O410" t="s">
        <v>3923</v>
      </c>
      <c r="P410" s="148">
        <v>0.42666667699813843</v>
      </c>
      <c r="Q410" s="30">
        <v>54.203838429999998</v>
      </c>
      <c r="R410" s="30">
        <v>338.66665649414063</v>
      </c>
      <c r="S410" s="1">
        <v>211</v>
      </c>
      <c r="T410" s="1">
        <v>116</v>
      </c>
      <c r="U410" s="148">
        <v>0.549763023853302</v>
      </c>
      <c r="V410" s="148">
        <v>0.375</v>
      </c>
      <c r="W410" s="149">
        <v>53.635390839999999</v>
      </c>
      <c r="X410" s="149">
        <v>322.5</v>
      </c>
      <c r="Y410" s="1">
        <v>116</v>
      </c>
      <c r="Z410" s="30">
        <v>86.431098937988281</v>
      </c>
      <c r="AA410" s="148">
        <v>0.36199999999999999</v>
      </c>
      <c r="AB410" s="30">
        <v>50.5</v>
      </c>
      <c r="AC410" s="30">
        <v>320.8</v>
      </c>
      <c r="AD410" s="30">
        <v>85.733390808105469</v>
      </c>
      <c r="AE410" s="148">
        <v>0.28999999999999998</v>
      </c>
      <c r="AF410" s="30">
        <v>50.24</v>
      </c>
      <c r="AG410" s="30">
        <v>302.2</v>
      </c>
      <c r="AH410" s="30">
        <v>83.538650512695313</v>
      </c>
      <c r="AI410" s="148">
        <v>0.35</v>
      </c>
      <c r="AJ410" s="30">
        <v>49.558342029999999</v>
      </c>
      <c r="AK410" s="30">
        <v>313.3</v>
      </c>
      <c r="AL410" s="30">
        <v>82.64508056640625</v>
      </c>
      <c r="AM410" s="148">
        <v>0.29799999999999999</v>
      </c>
      <c r="AN410" s="30">
        <v>49.201654910000002</v>
      </c>
      <c r="AO410" s="30">
        <v>292.60000000000002</v>
      </c>
      <c r="AP410" s="148">
        <v>0.25333333015441889</v>
      </c>
      <c r="AQ410" s="30">
        <v>53.893079399999998</v>
      </c>
      <c r="AR410" s="30">
        <v>265.33334350585938</v>
      </c>
      <c r="AS410" s="30">
        <v>211</v>
      </c>
      <c r="AT410" s="30">
        <v>116</v>
      </c>
      <c r="AU410" s="148">
        <v>0.549763023853302</v>
      </c>
      <c r="AV410" s="30">
        <v>87.988365173339844</v>
      </c>
      <c r="AW410" s="148">
        <v>0.17499999701976779</v>
      </c>
      <c r="AX410" s="30">
        <v>51.704470200000003</v>
      </c>
      <c r="AY410" s="30"/>
      <c r="AZ410" s="30">
        <v>116</v>
      </c>
      <c r="BA410" s="30">
        <v>87.000587463378906</v>
      </c>
      <c r="BB410" s="148">
        <v>0.309</v>
      </c>
      <c r="BC410" s="30">
        <v>50.98</v>
      </c>
      <c r="BD410" s="30">
        <v>277.2</v>
      </c>
      <c r="BE410" s="30">
        <v>86.679496765136719</v>
      </c>
      <c r="BF410" s="147">
        <v>0.215</v>
      </c>
      <c r="BG410" s="30">
        <v>50.81</v>
      </c>
      <c r="BH410" s="30">
        <v>240.9</v>
      </c>
      <c r="BI410" s="30">
        <v>87.788589477539063</v>
      </c>
      <c r="BJ410" s="148">
        <v>0.29399999999999998</v>
      </c>
      <c r="BK410" s="30">
        <v>51.390349530000002</v>
      </c>
      <c r="BL410" s="30">
        <v>285.3</v>
      </c>
      <c r="BM410" s="30">
        <v>86.695472717285156</v>
      </c>
      <c r="BN410" s="148">
        <v>0.223</v>
      </c>
      <c r="BO410" s="30">
        <v>50.848464829999998</v>
      </c>
      <c r="BP410" s="30">
        <v>263.8</v>
      </c>
      <c r="BQ410" s="148"/>
      <c r="BR410" s="148"/>
      <c r="BS410" s="148"/>
      <c r="BT410" s="148">
        <v>0.97299999999999998</v>
      </c>
      <c r="BU410" s="148"/>
      <c r="BV410" s="148">
        <v>2.700000070035458E-2</v>
      </c>
      <c r="BW410" s="148"/>
      <c r="BX410" s="148">
        <v>0.13</v>
      </c>
      <c r="BY410" s="148">
        <v>0.46100000000000002</v>
      </c>
      <c r="BZ410" s="1"/>
      <c r="CA410" s="150">
        <v>8698.8701171875</v>
      </c>
      <c r="CB410" s="150">
        <v>10743.92</v>
      </c>
      <c r="CC410" s="124" t="s">
        <v>4222</v>
      </c>
      <c r="CD410" t="s">
        <v>4635</v>
      </c>
    </row>
    <row r="411" spans="1:82" x14ac:dyDescent="0.3">
      <c r="A411" s="1">
        <v>330944020</v>
      </c>
      <c r="B411" s="124" t="s">
        <v>4223</v>
      </c>
      <c r="C411" t="s">
        <v>143</v>
      </c>
      <c r="D411" t="s">
        <v>948</v>
      </c>
      <c r="E411" s="30">
        <v>92.178794860839844</v>
      </c>
      <c r="F411" s="30">
        <v>93.035415649414063</v>
      </c>
      <c r="G411" s="30">
        <v>100.5790481567383</v>
      </c>
      <c r="H411" s="30">
        <v>99.703079223632813</v>
      </c>
      <c r="I411" s="1">
        <v>201</v>
      </c>
      <c r="J411" s="1" t="s">
        <v>4733</v>
      </c>
      <c r="K411" s="1">
        <v>8</v>
      </c>
      <c r="L411" t="s">
        <v>3892</v>
      </c>
      <c r="M411" t="s">
        <v>3913</v>
      </c>
      <c r="N411" t="s">
        <v>3917</v>
      </c>
      <c r="O411" t="s">
        <v>3923</v>
      </c>
      <c r="P411" s="148">
        <v>0.47107437252998352</v>
      </c>
      <c r="Q411" s="30">
        <v>52.943888950000002</v>
      </c>
      <c r="R411" s="30">
        <v>341.32232666015631</v>
      </c>
      <c r="S411" s="1">
        <v>176</v>
      </c>
      <c r="T411" s="1">
        <v>100</v>
      </c>
      <c r="U411" s="148">
        <v>0.56818181276321411</v>
      </c>
      <c r="V411" s="148">
        <v>0.34285715222358698</v>
      </c>
      <c r="W411" s="149">
        <v>53.280384410000003</v>
      </c>
      <c r="X411" s="149">
        <v>305.71429443359381</v>
      </c>
      <c r="Y411" s="1">
        <v>100</v>
      </c>
      <c r="Z411" s="30">
        <v>84.014358520507813</v>
      </c>
      <c r="AA411" s="148">
        <v>0.36799999999999999</v>
      </c>
      <c r="AB411" s="30">
        <v>49.7</v>
      </c>
      <c r="AC411" s="30">
        <v>322.8</v>
      </c>
      <c r="AD411" s="30">
        <v>86.263519287109375</v>
      </c>
      <c r="AE411" s="148">
        <v>0.224</v>
      </c>
      <c r="AF411" s="30">
        <v>50.42</v>
      </c>
      <c r="AG411" s="30">
        <v>298.3</v>
      </c>
      <c r="AH411" s="30">
        <v>80.067916870117188</v>
      </c>
      <c r="AI411" s="148">
        <v>0.44900000000000001</v>
      </c>
      <c r="AJ411" s="30">
        <v>48.408787009999998</v>
      </c>
      <c r="AK411" s="30">
        <v>333.1</v>
      </c>
      <c r="AL411" s="30">
        <v>80.689842224121094</v>
      </c>
      <c r="AM411" s="148">
        <v>0.30199999999999999</v>
      </c>
      <c r="AN411" s="30">
        <v>48.536291630000001</v>
      </c>
      <c r="AO411" s="30">
        <v>293.7</v>
      </c>
      <c r="AP411" s="148">
        <v>0.45454546809196472</v>
      </c>
      <c r="AQ411" s="30">
        <v>59.754349679999997</v>
      </c>
      <c r="AR411" s="30">
        <v>323.1405029296875</v>
      </c>
      <c r="AS411" s="30">
        <v>176</v>
      </c>
      <c r="AT411" s="30">
        <v>100</v>
      </c>
      <c r="AU411" s="148">
        <v>0.56818181276321411</v>
      </c>
      <c r="AV411" s="30">
        <v>99.703079223632813</v>
      </c>
      <c r="AW411" s="148">
        <v>0.32857143878936768</v>
      </c>
      <c r="AX411" s="30">
        <v>58.418371039999997</v>
      </c>
      <c r="AY411" s="30">
        <v>282.85714721679688</v>
      </c>
      <c r="AZ411" s="30">
        <v>100</v>
      </c>
      <c r="BA411" s="30">
        <v>94.279388427734375</v>
      </c>
      <c r="BB411" s="148">
        <v>0.50900000000000001</v>
      </c>
      <c r="BC411" s="30">
        <v>54.51</v>
      </c>
      <c r="BD411" s="30">
        <v>341.2</v>
      </c>
      <c r="BE411" s="30">
        <v>93.820541381835938</v>
      </c>
      <c r="BF411" s="147">
        <v>0.44800000000000001</v>
      </c>
      <c r="BG411" s="30">
        <v>54.33</v>
      </c>
      <c r="BH411" s="30">
        <v>308.60000000000002</v>
      </c>
      <c r="BI411" s="30">
        <v>86.390213012695313</v>
      </c>
      <c r="BJ411" s="148">
        <v>0.441</v>
      </c>
      <c r="BK411" s="30">
        <v>50.709167069999999</v>
      </c>
      <c r="BL411" s="30">
        <v>331.4</v>
      </c>
      <c r="BM411" s="30">
        <v>85.545639038085938</v>
      </c>
      <c r="BN411" s="148">
        <v>0.30199999999999999</v>
      </c>
      <c r="BO411" s="30">
        <v>50.275419110000001</v>
      </c>
      <c r="BP411" s="30">
        <v>292.10000000000002</v>
      </c>
      <c r="BQ411" s="148"/>
      <c r="BR411" s="148"/>
      <c r="BS411" s="148"/>
      <c r="BT411" s="148">
        <v>0.93</v>
      </c>
      <c r="BU411" s="148"/>
      <c r="BV411" s="148">
        <v>7.0000000298023224E-2</v>
      </c>
      <c r="BW411" s="148"/>
      <c r="BX411" s="148">
        <v>0.13900000000000001</v>
      </c>
      <c r="BY411" s="148">
        <v>0.59499999999999997</v>
      </c>
      <c r="BZ411" s="1"/>
      <c r="CA411" s="150">
        <v>6438.3798828125</v>
      </c>
      <c r="CB411" s="150">
        <v>8258.83</v>
      </c>
      <c r="CC411" s="124" t="s">
        <v>4223</v>
      </c>
      <c r="CD411" t="s">
        <v>4635</v>
      </c>
    </row>
    <row r="412" spans="1:82" x14ac:dyDescent="0.3">
      <c r="A412" s="1">
        <v>341214020</v>
      </c>
      <c r="B412" s="124" t="s">
        <v>4224</v>
      </c>
      <c r="C412" t="s">
        <v>144</v>
      </c>
      <c r="D412" t="s">
        <v>949</v>
      </c>
      <c r="E412" s="30">
        <v>86.7371826171875</v>
      </c>
      <c r="F412" s="30">
        <v>87.774864196777344</v>
      </c>
      <c r="G412" s="30">
        <v>94.698539733886719</v>
      </c>
      <c r="H412" s="30">
        <v>92.5306396484375</v>
      </c>
      <c r="I412" s="1">
        <v>74</v>
      </c>
      <c r="J412" s="1" t="s">
        <v>4733</v>
      </c>
      <c r="K412" s="1">
        <v>8</v>
      </c>
      <c r="L412" t="s">
        <v>3852</v>
      </c>
      <c r="M412" t="s">
        <v>3907</v>
      </c>
      <c r="N412" t="s">
        <v>3916</v>
      </c>
      <c r="O412" t="s">
        <v>3923</v>
      </c>
      <c r="P412" s="148">
        <v>0.28888890147209167</v>
      </c>
      <c r="Q412" s="30">
        <v>50.680380550000002</v>
      </c>
      <c r="R412" s="30"/>
      <c r="S412" s="1">
        <v>73</v>
      </c>
      <c r="T412" s="1">
        <v>48</v>
      </c>
      <c r="U412" s="148">
        <v>0.65753424167633057</v>
      </c>
      <c r="V412" s="148">
        <v>0.28125</v>
      </c>
      <c r="W412" s="149">
        <v>51.100713560000003</v>
      </c>
      <c r="X412" s="149"/>
      <c r="Y412" s="1">
        <v>48</v>
      </c>
      <c r="Z412" s="30">
        <v>82.805992126464844</v>
      </c>
      <c r="AA412" s="148">
        <v>0.36199999999999999</v>
      </c>
      <c r="AB412" s="30">
        <v>49.3</v>
      </c>
      <c r="AC412" s="30">
        <v>304.3</v>
      </c>
      <c r="AD412" s="30">
        <v>81.845748901367188</v>
      </c>
      <c r="AE412" s="148">
        <v>0.35499999999999998</v>
      </c>
      <c r="AF412" s="30">
        <v>48.92</v>
      </c>
      <c r="AG412" s="30">
        <v>296.8</v>
      </c>
      <c r="AH412" s="30">
        <v>87.052391052246094</v>
      </c>
      <c r="AI412" s="148">
        <v>0.36499999999999999</v>
      </c>
      <c r="AJ412" s="30">
        <v>50.72214116</v>
      </c>
      <c r="AK412" s="30">
        <v>315.39999999999998</v>
      </c>
      <c r="AL412" s="30">
        <v>86.049095153808594</v>
      </c>
      <c r="AM412" s="148">
        <v>0.34300000000000003</v>
      </c>
      <c r="AN412" s="30">
        <v>50.360037159999997</v>
      </c>
      <c r="AO412" s="30">
        <v>308.60000000000002</v>
      </c>
      <c r="AP412" s="148">
        <v>0.48888888955116272</v>
      </c>
      <c r="AQ412" s="30">
        <v>56.075935540000003</v>
      </c>
      <c r="AR412" s="30">
        <v>337.77777099609381</v>
      </c>
      <c r="AS412" s="30">
        <v>73</v>
      </c>
      <c r="AT412" s="30">
        <v>48</v>
      </c>
      <c r="AU412" s="148">
        <v>0.65753424167633057</v>
      </c>
      <c r="AV412" s="30">
        <v>92.5306396484375</v>
      </c>
      <c r="AW412" s="148">
        <v>0.53125</v>
      </c>
      <c r="AX412" s="30">
        <v>54.307725859999998</v>
      </c>
      <c r="AY412" s="30">
        <v>334.375</v>
      </c>
      <c r="AZ412" s="30">
        <v>48</v>
      </c>
      <c r="BA412" s="30">
        <v>84.608688354492188</v>
      </c>
      <c r="BB412" s="148">
        <v>0.34</v>
      </c>
      <c r="BC412" s="30">
        <v>49.82</v>
      </c>
      <c r="BD412" s="30">
        <v>263.8</v>
      </c>
      <c r="BE412" s="30">
        <v>86.760650634765625</v>
      </c>
      <c r="BF412" s="147">
        <v>0.32300000000000001</v>
      </c>
      <c r="BG412" s="30">
        <v>50.85</v>
      </c>
      <c r="BH412" s="30">
        <v>264.5</v>
      </c>
      <c r="BI412" s="30">
        <v>87.190208435058594</v>
      </c>
      <c r="BJ412" s="148">
        <v>0.28799999999999998</v>
      </c>
      <c r="BK412" s="30">
        <v>51.098862699999998</v>
      </c>
      <c r="BL412" s="30">
        <v>292.3</v>
      </c>
      <c r="BM412" s="30">
        <v>88.542724609375</v>
      </c>
      <c r="BN412" s="148">
        <v>0.25700000000000001</v>
      </c>
      <c r="BO412" s="30">
        <v>51.769085230000002</v>
      </c>
      <c r="BP412" s="30">
        <v>282.89999999999998</v>
      </c>
      <c r="BQ412" s="148"/>
      <c r="BR412" s="148"/>
      <c r="BS412" s="148"/>
      <c r="BT412" s="148">
        <v>0.95900000000000007</v>
      </c>
      <c r="BU412" s="148"/>
      <c r="BV412" s="148">
        <v>4.1000001132488251E-2</v>
      </c>
      <c r="BW412" s="148"/>
      <c r="BX412" s="148">
        <v>0.13500000000000001</v>
      </c>
      <c r="BY412" s="148">
        <v>0.72599999999999998</v>
      </c>
      <c r="BZ412" s="1"/>
      <c r="CA412" s="150">
        <v>8042.85986328125</v>
      </c>
      <c r="CB412" s="150">
        <v>10025.65</v>
      </c>
      <c r="CC412" s="124" t="s">
        <v>4224</v>
      </c>
      <c r="CD412" t="s">
        <v>4635</v>
      </c>
    </row>
    <row r="413" spans="1:82" x14ac:dyDescent="0.3">
      <c r="A413" s="1">
        <v>341224020</v>
      </c>
      <c r="B413" s="124" t="s">
        <v>4225</v>
      </c>
      <c r="C413" t="s">
        <v>145</v>
      </c>
      <c r="D413" t="s">
        <v>950</v>
      </c>
      <c r="E413" s="30">
        <v>86.515449523925781</v>
      </c>
      <c r="F413" s="30">
        <v>88.156234741210938</v>
      </c>
      <c r="G413" s="30">
        <v>86.898704528808594</v>
      </c>
      <c r="H413" s="30">
        <v>85.165771484375</v>
      </c>
      <c r="I413" s="1">
        <v>68</v>
      </c>
      <c r="J413" s="1" t="s">
        <v>3981</v>
      </c>
      <c r="K413" s="1">
        <v>8</v>
      </c>
      <c r="L413" t="s">
        <v>3852</v>
      </c>
      <c r="M413" t="s">
        <v>3907</v>
      </c>
      <c r="N413" t="s">
        <v>3916</v>
      </c>
      <c r="O413" t="s">
        <v>3923</v>
      </c>
      <c r="P413" s="148">
        <v>0.23076923191547391</v>
      </c>
      <c r="Q413" s="30">
        <v>50.588147829999997</v>
      </c>
      <c r="R413" s="30"/>
      <c r="S413" s="1">
        <v>63</v>
      </c>
      <c r="T413" s="1">
        <v>54</v>
      </c>
      <c r="U413" s="148">
        <v>0.8571428656578064</v>
      </c>
      <c r="V413" s="148"/>
      <c r="W413" s="149">
        <v>51.258733790000001</v>
      </c>
      <c r="X413" s="149"/>
      <c r="Y413" s="1">
        <v>54</v>
      </c>
      <c r="Z413" s="30">
        <v>87.337371826171875</v>
      </c>
      <c r="AA413" s="148">
        <v>0.19500000000000001</v>
      </c>
      <c r="AB413" s="30">
        <v>50.8</v>
      </c>
      <c r="AC413" s="30">
        <v>292.7</v>
      </c>
      <c r="AD413" s="30">
        <v>88.53131103515625</v>
      </c>
      <c r="AE413" s="148">
        <v>0.16700000000000001</v>
      </c>
      <c r="AF413" s="30">
        <v>51.19</v>
      </c>
      <c r="AG413" s="30">
        <v>283.3</v>
      </c>
      <c r="AH413" s="30">
        <v>89.949562072753906</v>
      </c>
      <c r="AI413" s="148">
        <v>0.35699999999999998</v>
      </c>
      <c r="AJ413" s="30">
        <v>51.681723740000002</v>
      </c>
      <c r="AK413" s="30">
        <v>312.5</v>
      </c>
      <c r="AL413" s="30">
        <v>90.760772705078125</v>
      </c>
      <c r="AM413" s="148">
        <v>0.313</v>
      </c>
      <c r="AN413" s="30">
        <v>51.963411989999997</v>
      </c>
      <c r="AO413" s="30">
        <v>302.10000000000002</v>
      </c>
      <c r="AP413" s="148">
        <v>0.30769231915473938</v>
      </c>
      <c r="AQ413" s="30">
        <v>51.196927959999996</v>
      </c>
      <c r="AR413" s="30"/>
      <c r="AS413" s="30">
        <v>63</v>
      </c>
      <c r="AT413" s="30">
        <v>54</v>
      </c>
      <c r="AU413" s="148">
        <v>0.8571428656578064</v>
      </c>
      <c r="AV413" s="30">
        <v>85.165771484375</v>
      </c>
      <c r="AW413" s="148">
        <v>0.3333333432674408</v>
      </c>
      <c r="AX413" s="30">
        <v>50.086796659999997</v>
      </c>
      <c r="AY413" s="30"/>
      <c r="AZ413" s="30">
        <v>54</v>
      </c>
      <c r="BA413" s="30">
        <v>84.546829223632813</v>
      </c>
      <c r="BB413" s="148">
        <v>0.22</v>
      </c>
      <c r="BC413" s="30">
        <v>49.79</v>
      </c>
      <c r="BD413" s="30">
        <v>231.7</v>
      </c>
      <c r="BE413" s="30">
        <v>85.786872863769531</v>
      </c>
      <c r="BF413" s="147">
        <v>0.13300000000000001</v>
      </c>
      <c r="BG413" s="30">
        <v>50.37</v>
      </c>
      <c r="BH413" s="30">
        <v>203.3</v>
      </c>
      <c r="BI413" s="30">
        <v>86.216873168945313</v>
      </c>
      <c r="BJ413" s="148">
        <v>0.35699999999999998</v>
      </c>
      <c r="BK413" s="30">
        <v>50.624731240000003</v>
      </c>
      <c r="BL413" s="30">
        <v>282.10000000000002</v>
      </c>
      <c r="BM413" s="30">
        <v>87.646568298339844</v>
      </c>
      <c r="BN413" s="148">
        <v>0.35399999999999998</v>
      </c>
      <c r="BO413" s="30">
        <v>51.322464930000002</v>
      </c>
      <c r="BP413" s="30">
        <v>281.3</v>
      </c>
      <c r="BQ413" s="148"/>
      <c r="BR413" s="148"/>
      <c r="BS413" s="148"/>
      <c r="BT413" s="148">
        <v>0.97099999999999997</v>
      </c>
      <c r="BU413" s="148"/>
      <c r="BV413" s="148">
        <v>2.899999916553497E-2</v>
      </c>
      <c r="BW413" s="148"/>
      <c r="BX413" s="148">
        <v>0.17699999999999999</v>
      </c>
      <c r="BY413" s="148">
        <v>0.68100000000000005</v>
      </c>
      <c r="BZ413" s="1"/>
      <c r="CA413" s="150">
        <v>8623</v>
      </c>
      <c r="CB413" s="150">
        <v>11575.67</v>
      </c>
      <c r="CC413" s="124" t="s">
        <v>4225</v>
      </c>
      <c r="CD413" t="s">
        <v>4635</v>
      </c>
    </row>
    <row r="414" spans="1:82" x14ac:dyDescent="0.3">
      <c r="A414" s="1">
        <v>341243000</v>
      </c>
      <c r="B414" s="124" t="s">
        <v>4226</v>
      </c>
      <c r="C414" t="s">
        <v>146</v>
      </c>
      <c r="D414" t="s">
        <v>951</v>
      </c>
      <c r="E414" s="30">
        <v>81.985527038574219</v>
      </c>
      <c r="F414" s="30">
        <v>81.510322570800781</v>
      </c>
      <c r="G414" s="30">
        <v>85.382392883300781</v>
      </c>
      <c r="H414" s="30">
        <v>83.260032653808594</v>
      </c>
      <c r="I414" s="1">
        <v>388</v>
      </c>
      <c r="J414" s="1">
        <v>5</v>
      </c>
      <c r="K414" s="1">
        <v>8</v>
      </c>
      <c r="L414" t="s">
        <v>3852</v>
      </c>
      <c r="M414" t="s">
        <v>3907</v>
      </c>
      <c r="N414" t="s">
        <v>3917</v>
      </c>
      <c r="O414" t="s">
        <v>3923</v>
      </c>
      <c r="P414" s="148">
        <v>0.37815126776695251</v>
      </c>
      <c r="Q414" s="30">
        <v>48.703867719999998</v>
      </c>
      <c r="R414" s="30">
        <v>321.56863403320313</v>
      </c>
      <c r="S414" s="1">
        <v>740</v>
      </c>
      <c r="T414" s="1">
        <v>501</v>
      </c>
      <c r="U414" s="148">
        <v>0.67702704668045044</v>
      </c>
      <c r="V414" s="148">
        <v>0.3333333432674408</v>
      </c>
      <c r="W414" s="149">
        <v>48.5050484</v>
      </c>
      <c r="X414" s="149">
        <v>308.01687622070313</v>
      </c>
      <c r="Y414" s="1">
        <v>501</v>
      </c>
      <c r="Z414" s="30">
        <v>83.108085632324219</v>
      </c>
      <c r="AA414" s="148">
        <v>0.39100000000000001</v>
      </c>
      <c r="AB414" s="30">
        <v>49.4</v>
      </c>
      <c r="AC414" s="30">
        <v>326.60000000000002</v>
      </c>
      <c r="AD414" s="30">
        <v>83.789566040039063</v>
      </c>
      <c r="AE414" s="148">
        <v>0.34300000000000003</v>
      </c>
      <c r="AF414" s="30">
        <v>49.58</v>
      </c>
      <c r="AG414" s="30">
        <v>316.10000000000002</v>
      </c>
      <c r="AH414" s="30">
        <v>84.081779479980469</v>
      </c>
      <c r="AI414" s="148">
        <v>0.45300000000000001</v>
      </c>
      <c r="AJ414" s="30">
        <v>49.738233190000003</v>
      </c>
      <c r="AK414" s="30">
        <v>338.8</v>
      </c>
      <c r="AL414" s="30">
        <v>85.156845092773438</v>
      </c>
      <c r="AM414" s="148">
        <v>0.39700000000000002</v>
      </c>
      <c r="AN414" s="30">
        <v>50.05640399</v>
      </c>
      <c r="AO414" s="30">
        <v>323.89999999999998</v>
      </c>
      <c r="AP414" s="148">
        <v>0.36134454607963562</v>
      </c>
      <c r="AQ414" s="30">
        <v>50.248437430000003</v>
      </c>
      <c r="AR414" s="30">
        <v>299.43978881835938</v>
      </c>
      <c r="AS414" s="30">
        <v>739</v>
      </c>
      <c r="AT414" s="30">
        <v>501</v>
      </c>
      <c r="AU414" s="148">
        <v>0.67702704668045044</v>
      </c>
      <c r="AV414" s="30">
        <v>83.260032653808594</v>
      </c>
      <c r="AW414" s="148">
        <v>0.31223627924919128</v>
      </c>
      <c r="AX414" s="30">
        <v>48.994581650000001</v>
      </c>
      <c r="AY414" s="30">
        <v>282.27847290039063</v>
      </c>
      <c r="AZ414" s="30">
        <v>501</v>
      </c>
      <c r="BA414" s="30">
        <v>81.350753784179688</v>
      </c>
      <c r="BB414" s="148">
        <v>0.27900000000000003</v>
      </c>
      <c r="BC414" s="30">
        <v>48.24</v>
      </c>
      <c r="BD414" s="30">
        <v>266.8</v>
      </c>
      <c r="BE414" s="30">
        <v>81.709175109863281</v>
      </c>
      <c r="BF414" s="147">
        <v>0.23200000000000001</v>
      </c>
      <c r="BG414" s="30">
        <v>48.36</v>
      </c>
      <c r="BH414" s="30">
        <v>252.9</v>
      </c>
      <c r="BI414" s="30">
        <v>84.162361145019531</v>
      </c>
      <c r="BJ414" s="148">
        <v>0.32500000000000001</v>
      </c>
      <c r="BK414" s="30">
        <v>49.623932199999999</v>
      </c>
      <c r="BL414" s="30">
        <v>291</v>
      </c>
      <c r="BM414" s="30">
        <v>84.624649047851563</v>
      </c>
      <c r="BN414" s="148">
        <v>0.27900000000000003</v>
      </c>
      <c r="BO414" s="30">
        <v>49.816420360000002</v>
      </c>
      <c r="BP414" s="30">
        <v>271</v>
      </c>
      <c r="BQ414" s="148"/>
      <c r="BR414" s="148">
        <v>2.8000000000000001E-2</v>
      </c>
      <c r="BS414" s="148"/>
      <c r="BT414" s="148">
        <v>0.94100000000000006</v>
      </c>
      <c r="BU414" s="148">
        <v>3.1E-2</v>
      </c>
      <c r="BV414" s="148">
        <v>0</v>
      </c>
      <c r="BW414" s="148"/>
      <c r="BX414" s="148">
        <v>0.13900000000000001</v>
      </c>
      <c r="BY414" s="148">
        <v>0.65800000000000003</v>
      </c>
      <c r="BZ414" s="1"/>
      <c r="CA414" s="150">
        <v>7380.64013671875</v>
      </c>
      <c r="CB414" s="150">
        <v>8092.85</v>
      </c>
      <c r="CC414" s="124" t="s">
        <v>4226</v>
      </c>
      <c r="CD414" t="s">
        <v>4635</v>
      </c>
    </row>
    <row r="415" spans="1:82" x14ac:dyDescent="0.3">
      <c r="A415" s="1">
        <v>341244020</v>
      </c>
      <c r="B415" s="124" t="s">
        <v>4226</v>
      </c>
      <c r="C415" t="s">
        <v>146</v>
      </c>
      <c r="D415" t="s">
        <v>952</v>
      </c>
      <c r="E415" s="30">
        <v>86.441246032714844</v>
      </c>
      <c r="F415" s="30">
        <v>87.720436096191406</v>
      </c>
      <c r="G415" s="30">
        <v>86.216384887695313</v>
      </c>
      <c r="H415" s="30">
        <v>87.333381652832031</v>
      </c>
      <c r="I415" s="1">
        <v>459</v>
      </c>
      <c r="J415" s="1" t="s">
        <v>4733</v>
      </c>
      <c r="K415" s="1">
        <v>4</v>
      </c>
      <c r="L415" t="s">
        <v>3852</v>
      </c>
      <c r="M415" t="s">
        <v>3907</v>
      </c>
      <c r="N415" t="s">
        <v>3917</v>
      </c>
      <c r="O415" t="s">
        <v>3923</v>
      </c>
      <c r="P415" s="148">
        <v>0.46551725268363953</v>
      </c>
      <c r="Q415" s="30">
        <v>50.557282149999999</v>
      </c>
      <c r="R415" s="30">
        <v>327.58621215820313</v>
      </c>
      <c r="S415" s="1">
        <v>92</v>
      </c>
      <c r="T415" s="1">
        <v>69</v>
      </c>
      <c r="U415" s="148">
        <v>0.75</v>
      </c>
      <c r="V415" s="148">
        <v>0.38709676265716553</v>
      </c>
      <c r="W415" s="149">
        <v>51.078163490000001</v>
      </c>
      <c r="X415" s="149">
        <v>307.258056640625</v>
      </c>
      <c r="Y415" s="1">
        <v>69</v>
      </c>
      <c r="Z415" s="30">
        <v>89.452011108398438</v>
      </c>
      <c r="AA415" s="148">
        <v>0.53100000000000003</v>
      </c>
      <c r="AB415" s="30">
        <v>51.5</v>
      </c>
      <c r="AC415" s="30">
        <v>344.6</v>
      </c>
      <c r="AD415" s="30">
        <v>90.239517211914063</v>
      </c>
      <c r="AE415" s="148">
        <v>0.48099999999999998</v>
      </c>
      <c r="AF415" s="30">
        <v>51.77</v>
      </c>
      <c r="AG415" s="30">
        <v>328.2</v>
      </c>
      <c r="AH415" s="30">
        <v>89.030830383300781</v>
      </c>
      <c r="AI415" s="148">
        <v>0.48099999999999998</v>
      </c>
      <c r="AJ415" s="30">
        <v>51.377428539999997</v>
      </c>
      <c r="AK415" s="30">
        <v>330.4</v>
      </c>
      <c r="AL415" s="30">
        <v>89.8114013671875</v>
      </c>
      <c r="AM415" s="148">
        <v>0.434</v>
      </c>
      <c r="AN415" s="30">
        <v>51.640342510000004</v>
      </c>
      <c r="AO415" s="30">
        <v>319.89999999999998</v>
      </c>
      <c r="AP415" s="148">
        <v>0.41954022645950317</v>
      </c>
      <c r="AQ415" s="30">
        <v>50.770122579999999</v>
      </c>
      <c r="AR415" s="30">
        <v>303.44827270507813</v>
      </c>
      <c r="AS415" s="30">
        <v>92</v>
      </c>
      <c r="AT415" s="30">
        <v>69</v>
      </c>
      <c r="AU415" s="148">
        <v>0.75</v>
      </c>
      <c r="AV415" s="30">
        <v>87.333381652832031</v>
      </c>
      <c r="AW415" s="148">
        <v>0.34677419066429138</v>
      </c>
      <c r="AX415" s="30">
        <v>51.329090790000002</v>
      </c>
      <c r="AY415" s="30">
        <v>281.45159912109381</v>
      </c>
      <c r="AZ415" s="30">
        <v>69</v>
      </c>
      <c r="BA415" s="30">
        <v>87.722282409667969</v>
      </c>
      <c r="BB415" s="148">
        <v>0.52500000000000002</v>
      </c>
      <c r="BC415" s="30">
        <v>51.33</v>
      </c>
      <c r="BD415" s="30">
        <v>326.60000000000002</v>
      </c>
      <c r="BE415" s="30">
        <v>88.769065856933594</v>
      </c>
      <c r="BF415" s="147">
        <v>0.45</v>
      </c>
      <c r="BG415" s="30">
        <v>51.84</v>
      </c>
      <c r="BH415" s="30">
        <v>302.3</v>
      </c>
      <c r="BI415" s="30">
        <v>85.888900756835938</v>
      </c>
      <c r="BJ415" s="148">
        <v>0.47</v>
      </c>
      <c r="BK415" s="30">
        <v>50.46496715</v>
      </c>
      <c r="BL415" s="30">
        <v>314.89999999999998</v>
      </c>
      <c r="BM415" s="30">
        <v>86.98907470703125</v>
      </c>
      <c r="BN415" s="148">
        <v>0.41899999999999998</v>
      </c>
      <c r="BO415" s="30">
        <v>50.99478963</v>
      </c>
      <c r="BP415" s="30">
        <v>300.7</v>
      </c>
      <c r="BQ415" s="148"/>
      <c r="BR415" s="148">
        <v>2.5999999999999999E-2</v>
      </c>
      <c r="BS415" s="148"/>
      <c r="BT415" s="148">
        <v>0.93</v>
      </c>
      <c r="BU415" s="148">
        <v>3.1E-2</v>
      </c>
      <c r="BV415" s="148">
        <v>1.30000002682209E-2</v>
      </c>
      <c r="BW415" s="148"/>
      <c r="BX415" s="148">
        <v>0.187</v>
      </c>
      <c r="BY415" s="148">
        <v>0.71</v>
      </c>
      <c r="BZ415" s="1"/>
      <c r="CA415" s="150">
        <v>7789.77001953125</v>
      </c>
      <c r="CB415" s="150">
        <v>8713.0499999999993</v>
      </c>
      <c r="CC415" s="124" t="s">
        <v>4226</v>
      </c>
      <c r="CD415" t="s">
        <v>4634</v>
      </c>
    </row>
    <row r="416" spans="1:82" x14ac:dyDescent="0.3">
      <c r="A416" s="1">
        <v>350921050</v>
      </c>
      <c r="B416" s="124" t="s">
        <v>4227</v>
      </c>
      <c r="C416" t="s">
        <v>147</v>
      </c>
      <c r="D416" t="s">
        <v>953</v>
      </c>
      <c r="E416" s="30">
        <v>73.719841003417969</v>
      </c>
      <c r="F416" s="30">
        <v>75.209831237792969</v>
      </c>
      <c r="G416" s="30">
        <v>75.315925598144531</v>
      </c>
      <c r="H416" s="30">
        <v>75.238212585449219</v>
      </c>
      <c r="I416" s="1">
        <v>377</v>
      </c>
      <c r="J416" s="1">
        <v>6</v>
      </c>
      <c r="K416" s="1">
        <v>12</v>
      </c>
      <c r="L416" t="s">
        <v>3800</v>
      </c>
      <c r="M416" t="s">
        <v>3910</v>
      </c>
      <c r="N416" t="s">
        <v>3917</v>
      </c>
      <c r="O416" t="s">
        <v>3921</v>
      </c>
      <c r="P416" s="148">
        <v>0.26344084739685059</v>
      </c>
      <c r="Q416" s="30">
        <v>45.265648669999997</v>
      </c>
      <c r="R416" s="30">
        <v>284.94622802734381</v>
      </c>
      <c r="S416" s="1">
        <v>258</v>
      </c>
      <c r="T416" s="1">
        <v>258</v>
      </c>
      <c r="U416" s="148">
        <v>1</v>
      </c>
      <c r="V416" s="148">
        <v>0.26344084739685059</v>
      </c>
      <c r="W416" s="149">
        <v>45.894486669999999</v>
      </c>
      <c r="X416" s="149">
        <v>284.94622802734381</v>
      </c>
      <c r="Y416" s="1">
        <v>258</v>
      </c>
      <c r="Z416" s="30">
        <v>64.378395080566406</v>
      </c>
      <c r="AA416" s="148">
        <v>0.29799999999999999</v>
      </c>
      <c r="AB416" s="30">
        <v>43.2</v>
      </c>
      <c r="AC416" s="30">
        <v>286.2</v>
      </c>
      <c r="AD416" s="30">
        <v>66.648597717285156</v>
      </c>
      <c r="AE416" s="148">
        <v>0.29799999999999999</v>
      </c>
      <c r="AF416" s="30">
        <v>43.76</v>
      </c>
      <c r="AG416" s="30">
        <v>286.2</v>
      </c>
      <c r="AH416" s="30">
        <v>67.580734252929688</v>
      </c>
      <c r="AI416" s="148">
        <v>0.28599999999999998</v>
      </c>
      <c r="AJ416" s="30">
        <v>44.272859629999999</v>
      </c>
      <c r="AK416" s="30">
        <v>282.10000000000002</v>
      </c>
      <c r="AL416" s="30">
        <v>69.719596862792969</v>
      </c>
      <c r="AM416" s="148">
        <v>0.28599999999999998</v>
      </c>
      <c r="AN416" s="30">
        <v>44.803134290000003</v>
      </c>
      <c r="AO416" s="30">
        <v>282.10000000000002</v>
      </c>
      <c r="AP416" s="148">
        <v>0.1485714316368103</v>
      </c>
      <c r="AQ416" s="30">
        <v>43.951594829999998</v>
      </c>
      <c r="AR416" s="30"/>
      <c r="AS416" s="30">
        <v>258</v>
      </c>
      <c r="AT416" s="30">
        <v>258</v>
      </c>
      <c r="AU416" s="148">
        <v>1</v>
      </c>
      <c r="AV416" s="30">
        <v>75.238212585449219</v>
      </c>
      <c r="AW416" s="148">
        <v>0.1485714316368103</v>
      </c>
      <c r="AX416" s="30">
        <v>44.397143249999999</v>
      </c>
      <c r="AY416" s="30"/>
      <c r="AZ416" s="30">
        <v>258</v>
      </c>
      <c r="BA416" s="30">
        <v>67.906623840332031</v>
      </c>
      <c r="BB416" s="148">
        <v>0.249</v>
      </c>
      <c r="BC416" s="30">
        <v>41.72</v>
      </c>
      <c r="BD416" s="30">
        <v>253.3</v>
      </c>
      <c r="BE416" s="30">
        <v>69.476089477539063</v>
      </c>
      <c r="BF416" s="147">
        <v>0.249</v>
      </c>
      <c r="BG416" s="30">
        <v>42.33</v>
      </c>
      <c r="BH416" s="30">
        <v>253.3</v>
      </c>
      <c r="BI416" s="30">
        <v>69.045753479003906</v>
      </c>
      <c r="BJ416" s="148">
        <v>0.28899999999999998</v>
      </c>
      <c r="BK416" s="30">
        <v>42.260294610000003</v>
      </c>
      <c r="BL416" s="30">
        <v>275</v>
      </c>
      <c r="BM416" s="30">
        <v>70.706680297851563</v>
      </c>
      <c r="BN416" s="148">
        <v>0.28899999999999998</v>
      </c>
      <c r="BO416" s="30">
        <v>42.880072490000003</v>
      </c>
      <c r="BP416" s="30">
        <v>275</v>
      </c>
      <c r="BQ416" s="148">
        <v>0.26800000000000002</v>
      </c>
      <c r="BR416" s="148">
        <v>2.9000000000000001E-2</v>
      </c>
      <c r="BS416" s="148"/>
      <c r="BT416" s="148">
        <v>0.67600000000000005</v>
      </c>
      <c r="BU416" s="148">
        <v>2.1000000000000001E-2</v>
      </c>
      <c r="BV416" s="148">
        <v>4.999999888241291E-3</v>
      </c>
      <c r="BW416" s="148"/>
      <c r="BX416" s="148">
        <v>0.157</v>
      </c>
      <c r="BY416" s="148">
        <v>0.46310000000000001</v>
      </c>
      <c r="BZ416" s="1">
        <v>1</v>
      </c>
      <c r="CA416" s="150">
        <v>8852.7998046875</v>
      </c>
      <c r="CB416" s="150">
        <v>10768.24</v>
      </c>
      <c r="CC416" s="124" t="s">
        <v>4227</v>
      </c>
      <c r="CD416" t="s">
        <v>4633</v>
      </c>
    </row>
    <row r="417" spans="1:82" x14ac:dyDescent="0.3">
      <c r="A417" s="1">
        <v>350924020</v>
      </c>
      <c r="B417" s="124" t="s">
        <v>4227</v>
      </c>
      <c r="C417" t="s">
        <v>147</v>
      </c>
      <c r="D417" t="s">
        <v>954</v>
      </c>
      <c r="E417" s="30">
        <v>80.02093505859375</v>
      </c>
      <c r="F417" s="30">
        <v>81.601295471191406</v>
      </c>
      <c r="G417" s="30">
        <v>77.674064636230469</v>
      </c>
      <c r="H417" s="30">
        <v>78.340011596679688</v>
      </c>
      <c r="I417" s="1">
        <v>502</v>
      </c>
      <c r="J417" s="1" t="s">
        <v>4733</v>
      </c>
      <c r="K417" s="1">
        <v>5</v>
      </c>
      <c r="L417" t="s">
        <v>3800</v>
      </c>
      <c r="M417" t="s">
        <v>3910</v>
      </c>
      <c r="N417" t="s">
        <v>3917</v>
      </c>
      <c r="O417" t="s">
        <v>3921</v>
      </c>
      <c r="P417" s="148">
        <v>0.36290323734283447</v>
      </c>
      <c r="Q417" s="30">
        <v>47.886671499999999</v>
      </c>
      <c r="R417" s="30">
        <v>296.77420043945313</v>
      </c>
      <c r="S417" s="1">
        <v>328</v>
      </c>
      <c r="T417" s="1">
        <v>328</v>
      </c>
      <c r="U417" s="148">
        <v>1</v>
      </c>
      <c r="V417" s="148">
        <v>0.36290323734283447</v>
      </c>
      <c r="W417" s="149">
        <v>48.54274212</v>
      </c>
      <c r="X417" s="149">
        <v>296.77420043945313</v>
      </c>
      <c r="Y417" s="1">
        <v>328</v>
      </c>
      <c r="Z417" s="30">
        <v>86.431098937988281</v>
      </c>
      <c r="AA417" s="148">
        <v>0.39200000000000002</v>
      </c>
      <c r="AB417" s="30">
        <v>50.5</v>
      </c>
      <c r="AC417" s="30">
        <v>310.8</v>
      </c>
      <c r="AD417" s="30">
        <v>88.236793518066406</v>
      </c>
      <c r="AE417" s="148">
        <v>0.39200000000000002</v>
      </c>
      <c r="AF417" s="30">
        <v>51.09</v>
      </c>
      <c r="AG417" s="30">
        <v>310.8</v>
      </c>
      <c r="AH417" s="30">
        <v>88.304840087890625</v>
      </c>
      <c r="AI417" s="148">
        <v>0.41099999999999998</v>
      </c>
      <c r="AJ417" s="30">
        <v>51.13696917</v>
      </c>
      <c r="AK417" s="30">
        <v>313</v>
      </c>
      <c r="AL417" s="30">
        <v>90.090835571289063</v>
      </c>
      <c r="AM417" s="148">
        <v>0.41099999999999998</v>
      </c>
      <c r="AN417" s="30">
        <v>51.735433659999998</v>
      </c>
      <c r="AO417" s="30">
        <v>313</v>
      </c>
      <c r="AP417" s="148">
        <v>0.2338709682226181</v>
      </c>
      <c r="AQ417" s="30">
        <v>45.426672809999999</v>
      </c>
      <c r="AR417" s="30">
        <v>250.80645751953131</v>
      </c>
      <c r="AS417" s="30">
        <v>329</v>
      </c>
      <c r="AT417" s="30">
        <v>329</v>
      </c>
      <c r="AU417" s="148">
        <v>1</v>
      </c>
      <c r="AV417" s="30">
        <v>78.340011596679688</v>
      </c>
      <c r="AW417" s="148">
        <v>0.2338709682226181</v>
      </c>
      <c r="AX417" s="30">
        <v>46.174835790000003</v>
      </c>
      <c r="AY417" s="30">
        <v>250.80645751953131</v>
      </c>
      <c r="AZ417" s="30">
        <v>329</v>
      </c>
      <c r="BA417" s="30">
        <v>86.217033386230469</v>
      </c>
      <c r="BB417" s="148">
        <v>0.4</v>
      </c>
      <c r="BC417" s="30">
        <v>50.6</v>
      </c>
      <c r="BD417" s="30">
        <v>294.2</v>
      </c>
      <c r="BE417" s="30">
        <v>87.551841735839844</v>
      </c>
      <c r="BF417" s="147">
        <v>0.4</v>
      </c>
      <c r="BG417" s="30">
        <v>51.24</v>
      </c>
      <c r="BH417" s="30">
        <v>294.2</v>
      </c>
      <c r="BI417" s="30">
        <v>90.705513000488281</v>
      </c>
      <c r="BJ417" s="148">
        <v>0.43099999999999999</v>
      </c>
      <c r="BK417" s="30">
        <v>52.81124818</v>
      </c>
      <c r="BL417" s="30">
        <v>311.89999999999998</v>
      </c>
      <c r="BM417" s="30">
        <v>91.953399658203125</v>
      </c>
      <c r="BN417" s="148">
        <v>0.43099999999999999</v>
      </c>
      <c r="BO417" s="30">
        <v>53.468875959999998</v>
      </c>
      <c r="BP417" s="30">
        <v>311.89999999999998</v>
      </c>
      <c r="BQ417" s="148">
        <v>0.27100000000000002</v>
      </c>
      <c r="BR417" s="148">
        <v>5.1999999999999998E-2</v>
      </c>
      <c r="BS417" s="148"/>
      <c r="BT417" s="148">
        <v>0.60199999999999998</v>
      </c>
      <c r="BU417" s="148">
        <v>7.3999999999999996E-2</v>
      </c>
      <c r="BV417" s="148">
        <v>2.000000094994903E-3</v>
      </c>
      <c r="BW417" s="148"/>
      <c r="BX417" s="148">
        <v>0.11700000000000001</v>
      </c>
      <c r="BY417" s="148">
        <v>0.60729999999999995</v>
      </c>
      <c r="BZ417" s="1">
        <v>1</v>
      </c>
      <c r="CA417" s="150">
        <v>7224.8798828125</v>
      </c>
      <c r="CB417" s="150">
        <v>10507.69</v>
      </c>
      <c r="CC417" s="124" t="s">
        <v>4227</v>
      </c>
      <c r="CD417" t="s">
        <v>4634</v>
      </c>
    </row>
    <row r="418" spans="1:82" x14ac:dyDescent="0.3">
      <c r="A418" s="1">
        <v>350931050</v>
      </c>
      <c r="B418" s="124" t="s">
        <v>4228</v>
      </c>
      <c r="C418" t="s">
        <v>148</v>
      </c>
      <c r="D418" t="s">
        <v>955</v>
      </c>
      <c r="E418" s="30">
        <v>86.773948669433594</v>
      </c>
      <c r="F418" s="30">
        <v>87.25543212890625</v>
      </c>
      <c r="G418" s="30">
        <v>93.90228271484375</v>
      </c>
      <c r="H418" s="30">
        <v>93.538871765136719</v>
      </c>
      <c r="I418" s="1">
        <v>233</v>
      </c>
      <c r="J418" s="1">
        <v>7</v>
      </c>
      <c r="K418" s="1">
        <v>12</v>
      </c>
      <c r="L418" t="s">
        <v>3800</v>
      </c>
      <c r="M418" t="s">
        <v>3910</v>
      </c>
      <c r="N418" t="s">
        <v>3917</v>
      </c>
      <c r="O418" t="s">
        <v>3923</v>
      </c>
      <c r="P418" s="148">
        <v>0.41592919826507568</v>
      </c>
      <c r="Q418" s="30">
        <v>50.695674760000003</v>
      </c>
      <c r="R418" s="30">
        <v>315.92919921875</v>
      </c>
      <c r="S418" s="1">
        <v>157</v>
      </c>
      <c r="T418" s="1">
        <v>105</v>
      </c>
      <c r="U418" s="148">
        <v>0.66878980398178101</v>
      </c>
      <c r="V418" s="148">
        <v>0.3382352888584137</v>
      </c>
      <c r="W418" s="149">
        <v>50.885491440000003</v>
      </c>
      <c r="X418" s="149">
        <v>294.11764526367188</v>
      </c>
      <c r="Y418" s="1">
        <v>105</v>
      </c>
      <c r="Z418" s="30">
        <v>84.920639038085938</v>
      </c>
      <c r="AA418" s="148">
        <v>0.496</v>
      </c>
      <c r="AB418" s="30">
        <v>50</v>
      </c>
      <c r="AC418" s="30">
        <v>347.2</v>
      </c>
      <c r="AD418" s="30">
        <v>85.998451232910156</v>
      </c>
      <c r="AE418" s="148">
        <v>0.36</v>
      </c>
      <c r="AF418" s="30">
        <v>50.33</v>
      </c>
      <c r="AG418" s="30">
        <v>318.7</v>
      </c>
      <c r="AH418" s="30">
        <v>85.043052673339844</v>
      </c>
      <c r="AI418" s="148">
        <v>0.41699999999999998</v>
      </c>
      <c r="AJ418" s="30">
        <v>50.056619519999998</v>
      </c>
      <c r="AK418" s="30">
        <v>355</v>
      </c>
      <c r="AL418" s="30">
        <v>85.573455810546875</v>
      </c>
      <c r="AM418" s="148">
        <v>0.36</v>
      </c>
      <c r="AN418" s="30">
        <v>50.198177800000003</v>
      </c>
      <c r="AO418" s="30">
        <v>346.5</v>
      </c>
      <c r="AP418" s="148">
        <v>0.32727271318435669</v>
      </c>
      <c r="AQ418" s="30">
        <v>55.57785354</v>
      </c>
      <c r="AR418" s="30">
        <v>285.45455932617188</v>
      </c>
      <c r="AS418" s="30">
        <v>157</v>
      </c>
      <c r="AT418" s="30">
        <v>105</v>
      </c>
      <c r="AU418" s="148">
        <v>0.66878980398178101</v>
      </c>
      <c r="AV418" s="30">
        <v>93.538871765136719</v>
      </c>
      <c r="AW418" s="148">
        <v>0.28169015049934393</v>
      </c>
      <c r="AX418" s="30">
        <v>54.88555796</v>
      </c>
      <c r="AY418" s="30">
        <v>261.97183227539063</v>
      </c>
      <c r="AZ418" s="30">
        <v>105</v>
      </c>
      <c r="BA418" s="30">
        <v>89.186286926269531</v>
      </c>
      <c r="BB418" s="148">
        <v>0.504</v>
      </c>
      <c r="BC418" s="30">
        <v>52.04</v>
      </c>
      <c r="BD418" s="30">
        <v>331.3</v>
      </c>
      <c r="BE418" s="30">
        <v>88.931358337402344</v>
      </c>
      <c r="BF418" s="147">
        <v>0.41299999999999998</v>
      </c>
      <c r="BG418" s="30">
        <v>51.92</v>
      </c>
      <c r="BH418" s="30">
        <v>303.8</v>
      </c>
      <c r="BI418" s="30">
        <v>86.279403686523438</v>
      </c>
      <c r="BJ418" s="148">
        <v>0.29899999999999999</v>
      </c>
      <c r="BK418" s="30">
        <v>50.655188410000001</v>
      </c>
      <c r="BL418" s="30">
        <v>298.3</v>
      </c>
      <c r="BM418" s="30">
        <v>86.330154418945313</v>
      </c>
      <c r="BN418" s="148">
        <v>0.22600000000000001</v>
      </c>
      <c r="BO418" s="30">
        <v>50.666398479999998</v>
      </c>
      <c r="BP418" s="30">
        <v>279.8</v>
      </c>
      <c r="BQ418" s="148"/>
      <c r="BR418" s="148"/>
      <c r="BS418" s="148"/>
      <c r="BT418" s="148">
        <v>0.96599999999999997</v>
      </c>
      <c r="BU418" s="148"/>
      <c r="BV418" s="148">
        <v>3.4000001847743988E-2</v>
      </c>
      <c r="BW418" s="148"/>
      <c r="BX418" s="148">
        <v>9.4E-2</v>
      </c>
      <c r="BY418" s="148">
        <v>0.51900000000000002</v>
      </c>
      <c r="BZ418" s="1"/>
      <c r="CA418" s="150">
        <v>8370.91015625</v>
      </c>
      <c r="CB418" s="150">
        <v>9728.2099999999991</v>
      </c>
      <c r="CC418" s="124" t="s">
        <v>4228</v>
      </c>
      <c r="CD418" t="s">
        <v>4633</v>
      </c>
    </row>
    <row r="419" spans="1:82" x14ac:dyDescent="0.3">
      <c r="A419" s="1">
        <v>350934020</v>
      </c>
      <c r="B419" s="124" t="s">
        <v>4228</v>
      </c>
      <c r="C419" t="s">
        <v>148</v>
      </c>
      <c r="D419" t="s">
        <v>956</v>
      </c>
      <c r="E419" s="30">
        <v>74.351707458496094</v>
      </c>
      <c r="F419" s="30">
        <v>74.769180297851563</v>
      </c>
      <c r="G419" s="30">
        <v>75.165443420410156</v>
      </c>
      <c r="H419" s="30">
        <v>75.196266174316406</v>
      </c>
      <c r="I419" s="1">
        <v>271</v>
      </c>
      <c r="J419" s="1" t="s">
        <v>4733</v>
      </c>
      <c r="K419" s="1">
        <v>6</v>
      </c>
      <c r="L419" t="s">
        <v>3800</v>
      </c>
      <c r="M419" t="s">
        <v>3910</v>
      </c>
      <c r="N419" t="s">
        <v>3917</v>
      </c>
      <c r="O419" t="s">
        <v>3923</v>
      </c>
      <c r="P419" s="148">
        <v>0.29032257199287409</v>
      </c>
      <c r="Q419" s="30">
        <v>45.528481319999997</v>
      </c>
      <c r="R419" s="30">
        <v>283.22579956054688</v>
      </c>
      <c r="S419" s="1">
        <v>210</v>
      </c>
      <c r="T419" s="1">
        <v>155</v>
      </c>
      <c r="U419" s="148">
        <v>0.73809522390365601</v>
      </c>
      <c r="V419" s="148">
        <v>0.20720720291137701</v>
      </c>
      <c r="W419" s="149">
        <v>45.711908630000003</v>
      </c>
      <c r="X419" s="149">
        <v>258.55856323242188</v>
      </c>
      <c r="Y419" s="1">
        <v>155</v>
      </c>
      <c r="Z419" s="30">
        <v>81.597625732421875</v>
      </c>
      <c r="AA419" s="148">
        <v>0.43700000000000011</v>
      </c>
      <c r="AB419" s="30">
        <v>48.9</v>
      </c>
      <c r="AC419" s="30">
        <v>310.60000000000002</v>
      </c>
      <c r="AD419" s="30">
        <v>81.698486328125</v>
      </c>
      <c r="AE419" s="148">
        <v>0.379</v>
      </c>
      <c r="AF419" s="30">
        <v>48.87</v>
      </c>
      <c r="AG419" s="30">
        <v>290.5</v>
      </c>
      <c r="AH419" s="30">
        <v>90.858039855957031</v>
      </c>
      <c r="AI419" s="148">
        <v>0.50700000000000001</v>
      </c>
      <c r="AJ419" s="30">
        <v>51.98262647</v>
      </c>
      <c r="AK419" s="30">
        <v>341.2</v>
      </c>
      <c r="AL419" s="30">
        <v>90.497810363769531</v>
      </c>
      <c r="AM419" s="148">
        <v>0.39600000000000002</v>
      </c>
      <c r="AN419" s="30">
        <v>51.873926730000001</v>
      </c>
      <c r="AO419" s="30">
        <v>312.60000000000002</v>
      </c>
      <c r="AP419" s="148">
        <v>0.32467532157897949</v>
      </c>
      <c r="AQ419" s="30">
        <v>43.857462779999999</v>
      </c>
      <c r="AR419" s="30">
        <v>277.27273559570313</v>
      </c>
      <c r="AS419" s="30">
        <v>210</v>
      </c>
      <c r="AT419" s="30">
        <v>155</v>
      </c>
      <c r="AU419" s="148">
        <v>0.73809522390365601</v>
      </c>
      <c r="AV419" s="30">
        <v>75.196266174316406</v>
      </c>
      <c r="AW419" s="148">
        <v>0.25454545021057129</v>
      </c>
      <c r="AX419" s="30">
        <v>44.373102099999997</v>
      </c>
      <c r="AY419" s="30">
        <v>257.27273559570313</v>
      </c>
      <c r="AZ419" s="30">
        <v>155</v>
      </c>
      <c r="BA419" s="30">
        <v>81.577568054199219</v>
      </c>
      <c r="BB419" s="148">
        <v>0.375</v>
      </c>
      <c r="BC419" s="30">
        <v>48.35</v>
      </c>
      <c r="BD419" s="30">
        <v>278.3</v>
      </c>
      <c r="BE419" s="30">
        <v>83.048118591308594</v>
      </c>
      <c r="BF419" s="147">
        <v>0.33300000000000002</v>
      </c>
      <c r="BG419" s="30">
        <v>49.02</v>
      </c>
      <c r="BH419" s="30">
        <v>258.10000000000002</v>
      </c>
      <c r="BI419" s="30">
        <v>85.992485046386719</v>
      </c>
      <c r="BJ419" s="148">
        <v>0.39900000000000002</v>
      </c>
      <c r="BK419" s="30">
        <v>50.515426779999999</v>
      </c>
      <c r="BL419" s="30">
        <v>294.60000000000002</v>
      </c>
      <c r="BM419" s="30">
        <v>86.521675109863281</v>
      </c>
      <c r="BN419" s="148">
        <v>0.315</v>
      </c>
      <c r="BO419" s="30">
        <v>50.761848919999998</v>
      </c>
      <c r="BP419" s="30">
        <v>266.7</v>
      </c>
      <c r="BQ419" s="148"/>
      <c r="BR419" s="148">
        <v>4.3999999999999997E-2</v>
      </c>
      <c r="BS419" s="148"/>
      <c r="BT419" s="148">
        <v>0.93700000000000006</v>
      </c>
      <c r="BU419" s="148"/>
      <c r="BV419" s="148">
        <v>1.7999999225139621E-2</v>
      </c>
      <c r="BW419" s="148"/>
      <c r="BX419" s="148">
        <v>0.14000000000000001</v>
      </c>
      <c r="BY419" s="148">
        <v>0.629</v>
      </c>
      <c r="BZ419" s="1"/>
      <c r="CA419" s="150">
        <v>6690.41015625</v>
      </c>
      <c r="CB419" s="150">
        <v>9920.19</v>
      </c>
      <c r="CC419" s="124" t="s">
        <v>4228</v>
      </c>
      <c r="CD419" t="s">
        <v>4634</v>
      </c>
    </row>
    <row r="420" spans="1:82" x14ac:dyDescent="0.3">
      <c r="A420" s="1">
        <v>350941050</v>
      </c>
      <c r="B420" s="124" t="s">
        <v>4229</v>
      </c>
      <c r="C420" t="s">
        <v>149</v>
      </c>
      <c r="D420" t="s">
        <v>957</v>
      </c>
      <c r="E420" s="30">
        <v>84.025749206542969</v>
      </c>
      <c r="F420" s="30">
        <v>84.019760131835938</v>
      </c>
      <c r="G420" s="30">
        <v>85.122100830078125</v>
      </c>
      <c r="H420" s="30">
        <v>86.123161315917969</v>
      </c>
      <c r="I420" s="1">
        <v>224</v>
      </c>
      <c r="J420" s="1">
        <v>7</v>
      </c>
      <c r="K420" s="1">
        <v>12</v>
      </c>
      <c r="L420" t="s">
        <v>3800</v>
      </c>
      <c r="M420" t="s">
        <v>3910</v>
      </c>
      <c r="N420" t="s">
        <v>3917</v>
      </c>
      <c r="O420" t="s">
        <v>3921</v>
      </c>
      <c r="P420" s="148">
        <v>0.37614679336547852</v>
      </c>
      <c r="Q420" s="30">
        <v>49.552523520000001</v>
      </c>
      <c r="R420" s="30">
        <v>307.33944702148438</v>
      </c>
      <c r="S420" s="1">
        <v>150</v>
      </c>
      <c r="T420" s="1">
        <v>122</v>
      </c>
      <c r="U420" s="148">
        <v>0.81333333253860474</v>
      </c>
      <c r="V420" s="148">
        <v>0.37614679336547852</v>
      </c>
      <c r="W420" s="149">
        <v>49.544816240000003</v>
      </c>
      <c r="X420" s="149">
        <v>307.33944702148438</v>
      </c>
      <c r="Y420" s="1">
        <v>122</v>
      </c>
      <c r="Z420" s="30">
        <v>83.108085632324219</v>
      </c>
      <c r="AA420" s="148">
        <v>0.54400000000000004</v>
      </c>
      <c r="AB420" s="30">
        <v>49.4</v>
      </c>
      <c r="AC420" s="30">
        <v>344.7</v>
      </c>
      <c r="AD420" s="30">
        <v>86.440231323242188</v>
      </c>
      <c r="AE420" s="148">
        <v>0.50800000000000001</v>
      </c>
      <c r="AF420" s="30">
        <v>50.48</v>
      </c>
      <c r="AG420" s="30">
        <v>331.1</v>
      </c>
      <c r="AH420" s="30">
        <v>83.342308044433594</v>
      </c>
      <c r="AI420" s="148">
        <v>0.45500000000000002</v>
      </c>
      <c r="AJ420" s="30">
        <v>49.493311640000002</v>
      </c>
      <c r="AK420" s="30">
        <v>326.7</v>
      </c>
      <c r="AL420" s="30">
        <v>86.861396789550781</v>
      </c>
      <c r="AM420" s="148">
        <v>0.44600000000000001</v>
      </c>
      <c r="AN420" s="30">
        <v>50.636460390000003</v>
      </c>
      <c r="AO420" s="30">
        <v>327</v>
      </c>
      <c r="AP420" s="148">
        <v>0.21238937973976141</v>
      </c>
      <c r="AQ420" s="30">
        <v>50.085615560000001</v>
      </c>
      <c r="AR420" s="30"/>
      <c r="AS420" s="30">
        <v>150</v>
      </c>
      <c r="AT420" s="30">
        <v>122</v>
      </c>
      <c r="AU420" s="148">
        <v>0.81333333253860474</v>
      </c>
      <c r="AV420" s="30">
        <v>86.123161315917969</v>
      </c>
      <c r="AW420" s="148">
        <v>0.21238937973976141</v>
      </c>
      <c r="AX420" s="30">
        <v>50.635492849999999</v>
      </c>
      <c r="AY420" s="30"/>
      <c r="AZ420" s="30">
        <v>122</v>
      </c>
      <c r="BA420" s="30">
        <v>82.216781616210938</v>
      </c>
      <c r="BB420" s="148">
        <v>0.35199999999999998</v>
      </c>
      <c r="BC420" s="30">
        <v>48.66</v>
      </c>
      <c r="BD420" s="30">
        <v>298.10000000000002</v>
      </c>
      <c r="BE420" s="30">
        <v>85.279693603515625</v>
      </c>
      <c r="BF420" s="147">
        <v>0.30199999999999999</v>
      </c>
      <c r="BG420" s="30">
        <v>50.12</v>
      </c>
      <c r="BH420" s="30">
        <v>288.89999999999998</v>
      </c>
      <c r="BI420" s="30">
        <v>81.509513854980469</v>
      </c>
      <c r="BJ420" s="148">
        <v>0.223</v>
      </c>
      <c r="BK420" s="30">
        <v>48.331670240000001</v>
      </c>
      <c r="BL420" s="30">
        <v>255.4</v>
      </c>
      <c r="BM420" s="30">
        <v>84.887832641601563</v>
      </c>
      <c r="BN420" s="148">
        <v>0.22500000000000001</v>
      </c>
      <c r="BO420" s="30">
        <v>49.947585609999997</v>
      </c>
      <c r="BP420" s="30">
        <v>257.5</v>
      </c>
      <c r="BQ420" s="148"/>
      <c r="BR420" s="148">
        <v>0.11600000000000001</v>
      </c>
      <c r="BS420" s="148"/>
      <c r="BT420" s="148">
        <v>0.879</v>
      </c>
      <c r="BU420" s="148"/>
      <c r="BV420" s="148">
        <v>4.0000001899898052E-3</v>
      </c>
      <c r="BW420" s="148">
        <v>2.7E-2</v>
      </c>
      <c r="BX420" s="148">
        <v>0.11600000000000001</v>
      </c>
      <c r="BY420" s="148">
        <v>0.5071</v>
      </c>
      <c r="BZ420" s="1">
        <v>1</v>
      </c>
      <c r="CA420" s="150">
        <v>8180.1201171875</v>
      </c>
      <c r="CB420" s="150">
        <v>9380.9</v>
      </c>
      <c r="CC420" s="124" t="s">
        <v>4229</v>
      </c>
      <c r="CD420" t="s">
        <v>4633</v>
      </c>
    </row>
    <row r="421" spans="1:82" x14ac:dyDescent="0.3">
      <c r="A421" s="1">
        <v>350944020</v>
      </c>
      <c r="B421" s="124" t="s">
        <v>4229</v>
      </c>
      <c r="C421" t="s">
        <v>149</v>
      </c>
      <c r="D421" t="s">
        <v>958</v>
      </c>
      <c r="E421" s="30">
        <v>87.396041870117188</v>
      </c>
      <c r="F421" s="30">
        <v>89.023521423339844</v>
      </c>
      <c r="G421" s="30">
        <v>86.0389404296875</v>
      </c>
      <c r="H421" s="30">
        <v>86.630302429199219</v>
      </c>
      <c r="I421" s="1">
        <v>219</v>
      </c>
      <c r="J421" s="1" t="s">
        <v>4733</v>
      </c>
      <c r="K421" s="1">
        <v>6</v>
      </c>
      <c r="L421" t="s">
        <v>3800</v>
      </c>
      <c r="M421" t="s">
        <v>3910</v>
      </c>
      <c r="N421" t="s">
        <v>3917</v>
      </c>
      <c r="O421" t="s">
        <v>3921</v>
      </c>
      <c r="P421" s="148">
        <v>0.38524588942527771</v>
      </c>
      <c r="Q421" s="30">
        <v>50.954440400000003</v>
      </c>
      <c r="R421" s="30">
        <v>318.03277587890631</v>
      </c>
      <c r="S421" s="1">
        <v>179</v>
      </c>
      <c r="T421" s="1">
        <v>179</v>
      </c>
      <c r="U421" s="148">
        <v>1</v>
      </c>
      <c r="V421" s="148">
        <v>0.38524588942527771</v>
      </c>
      <c r="W421" s="149">
        <v>51.618086580000003</v>
      </c>
      <c r="X421" s="149">
        <v>318.03277587890631</v>
      </c>
      <c r="Y421" s="1">
        <v>179</v>
      </c>
      <c r="Z421" s="30">
        <v>86.129005432128906</v>
      </c>
      <c r="AA421" s="148">
        <v>0.36899999999999999</v>
      </c>
      <c r="AB421" s="30">
        <v>50.4</v>
      </c>
      <c r="AC421" s="30">
        <v>305.7</v>
      </c>
      <c r="AD421" s="30">
        <v>87.912826538085938</v>
      </c>
      <c r="AE421" s="148">
        <v>0.36899999999999999</v>
      </c>
      <c r="AF421" s="30">
        <v>50.98</v>
      </c>
      <c r="AG421" s="30">
        <v>305.7</v>
      </c>
      <c r="AH421" s="30">
        <v>87.077003479003906</v>
      </c>
      <c r="AI421" s="148">
        <v>0.33100000000000002</v>
      </c>
      <c r="AJ421" s="30">
        <v>50.730292650000003</v>
      </c>
      <c r="AK421" s="30">
        <v>310.10000000000002</v>
      </c>
      <c r="AL421" s="30">
        <v>88.870468139648438</v>
      </c>
      <c r="AM421" s="148">
        <v>0.33100000000000002</v>
      </c>
      <c r="AN421" s="30">
        <v>51.320145359999998</v>
      </c>
      <c r="AO421" s="30">
        <v>310.10000000000002</v>
      </c>
      <c r="AP421" s="148">
        <v>0.27049180865287781</v>
      </c>
      <c r="AQ421" s="30">
        <v>50.659125469999999</v>
      </c>
      <c r="AR421" s="30">
        <v>269.672119140625</v>
      </c>
      <c r="AS421" s="30">
        <v>179</v>
      </c>
      <c r="AT421" s="30">
        <v>179</v>
      </c>
      <c r="AU421" s="148">
        <v>1</v>
      </c>
      <c r="AV421" s="30">
        <v>86.630302429199219</v>
      </c>
      <c r="AW421" s="148">
        <v>0.27049180865287781</v>
      </c>
      <c r="AX421" s="30">
        <v>50.926143949999997</v>
      </c>
      <c r="AY421" s="30">
        <v>269.672119140625</v>
      </c>
      <c r="AZ421" s="30">
        <v>179</v>
      </c>
      <c r="BA421" s="30">
        <v>84.608688354492188</v>
      </c>
      <c r="BB421" s="148">
        <v>0.312</v>
      </c>
      <c r="BC421" s="30">
        <v>49.82</v>
      </c>
      <c r="BD421" s="30">
        <v>283.7</v>
      </c>
      <c r="BE421" s="30">
        <v>85.949165344238281</v>
      </c>
      <c r="BF421" s="147">
        <v>0.312</v>
      </c>
      <c r="BG421" s="30">
        <v>50.45</v>
      </c>
      <c r="BH421" s="30">
        <v>283.7</v>
      </c>
      <c r="BI421" s="30">
        <v>83.692512512207031</v>
      </c>
      <c r="BJ421" s="148">
        <v>0.29099999999999998</v>
      </c>
      <c r="BK421" s="30">
        <v>49.39505681</v>
      </c>
      <c r="BL421" s="30">
        <v>287.2</v>
      </c>
      <c r="BM421" s="30">
        <v>85.068283081054688</v>
      </c>
      <c r="BN421" s="148">
        <v>0.29099999999999998</v>
      </c>
      <c r="BO421" s="30">
        <v>50.03751664</v>
      </c>
      <c r="BP421" s="30">
        <v>287.2</v>
      </c>
      <c r="BQ421" s="148"/>
      <c r="BR421" s="148">
        <v>0.128</v>
      </c>
      <c r="BS421" s="148"/>
      <c r="BT421" s="148">
        <v>0.84899999999999998</v>
      </c>
      <c r="BU421" s="148">
        <v>2.3E-2</v>
      </c>
      <c r="BV421" s="148">
        <v>0</v>
      </c>
      <c r="BW421" s="148">
        <v>2.7E-2</v>
      </c>
      <c r="BX421" s="148">
        <v>0.14599999999999999</v>
      </c>
      <c r="BY421" s="148">
        <v>0.52579999999999993</v>
      </c>
      <c r="BZ421" s="1">
        <v>1</v>
      </c>
      <c r="CA421" s="150">
        <v>9684.1298828125</v>
      </c>
      <c r="CB421" s="150">
        <v>10994.31</v>
      </c>
      <c r="CC421" s="124" t="s">
        <v>4229</v>
      </c>
      <c r="CD421" t="s">
        <v>4634</v>
      </c>
    </row>
    <row r="422" spans="1:82" x14ac:dyDescent="0.3">
      <c r="A422" s="1">
        <v>350971050</v>
      </c>
      <c r="B422" s="124" t="s">
        <v>4230</v>
      </c>
      <c r="C422" t="s">
        <v>150</v>
      </c>
      <c r="D422" t="s">
        <v>959</v>
      </c>
      <c r="E422" s="30">
        <v>78.907402038574219</v>
      </c>
      <c r="F422" s="30">
        <v>80.3958740234375</v>
      </c>
      <c r="G422" s="30">
        <v>85.646835327148438</v>
      </c>
      <c r="H422" s="30">
        <v>86.93743896484375</v>
      </c>
      <c r="I422" s="1">
        <v>149</v>
      </c>
      <c r="J422" s="1">
        <v>7</v>
      </c>
      <c r="K422" s="1">
        <v>12</v>
      </c>
      <c r="L422" t="s">
        <v>3800</v>
      </c>
      <c r="M422" t="s">
        <v>3910</v>
      </c>
      <c r="N422" t="s">
        <v>3916</v>
      </c>
      <c r="O422" t="s">
        <v>3921</v>
      </c>
      <c r="P422" s="148">
        <v>0.1911764740943909</v>
      </c>
      <c r="Q422" s="30">
        <v>47.423481680000002</v>
      </c>
      <c r="R422" s="30">
        <v>276.4705810546875</v>
      </c>
      <c r="S422" s="1">
        <v>125</v>
      </c>
      <c r="T422" s="1">
        <v>125</v>
      </c>
      <c r="U422" s="148">
        <v>1</v>
      </c>
      <c r="V422" s="148">
        <v>0.1911764740943909</v>
      </c>
      <c r="W422" s="149">
        <v>48.043284040000003</v>
      </c>
      <c r="X422" s="149">
        <v>276.4705810546875</v>
      </c>
      <c r="Y422" s="1">
        <v>125</v>
      </c>
      <c r="Z422" s="30">
        <v>93.681297302246094</v>
      </c>
      <c r="AA422" s="148">
        <v>0.25900000000000001</v>
      </c>
      <c r="AB422" s="30">
        <v>52.9</v>
      </c>
      <c r="AC422" s="30">
        <v>275</v>
      </c>
      <c r="AD422" s="30">
        <v>95.275779724121094</v>
      </c>
      <c r="AE422" s="148">
        <v>0.25900000000000001</v>
      </c>
      <c r="AF422" s="30">
        <v>53.48</v>
      </c>
      <c r="AG422" s="30">
        <v>275</v>
      </c>
      <c r="AH422" s="30">
        <v>95.71063232421875</v>
      </c>
      <c r="AI422" s="148">
        <v>0.55000000000000004</v>
      </c>
      <c r="AJ422" s="30">
        <v>53.589870429999998</v>
      </c>
      <c r="AK422" s="30">
        <v>341.7</v>
      </c>
      <c r="AL422" s="30">
        <v>97.217903137207031</v>
      </c>
      <c r="AM422" s="148">
        <v>0.55000000000000004</v>
      </c>
      <c r="AN422" s="30">
        <v>54.160763009999997</v>
      </c>
      <c r="AO422" s="30">
        <v>341.7</v>
      </c>
      <c r="AP422" s="148">
        <v>9.2307694256305695E-2</v>
      </c>
      <c r="AQ422" s="30">
        <v>50.413851489999999</v>
      </c>
      <c r="AR422" s="30"/>
      <c r="AS422" s="30">
        <v>125</v>
      </c>
      <c r="AT422" s="30">
        <v>125</v>
      </c>
      <c r="AU422" s="148">
        <v>1</v>
      </c>
      <c r="AV422" s="30">
        <v>86.93743896484375</v>
      </c>
      <c r="AW422" s="148">
        <v>9.2307694256305695E-2</v>
      </c>
      <c r="AX422" s="30">
        <v>51.1021669</v>
      </c>
      <c r="AY422" s="30"/>
      <c r="AZ422" s="30">
        <v>125</v>
      </c>
      <c r="BA422" s="30">
        <v>88.340873718261719</v>
      </c>
      <c r="BB422" s="148">
        <v>0.193</v>
      </c>
      <c r="BC422" s="30">
        <v>51.63</v>
      </c>
      <c r="BD422" s="30">
        <v>222.9</v>
      </c>
      <c r="BE422" s="30">
        <v>89.560256958007813</v>
      </c>
      <c r="BF422" s="147">
        <v>0.193</v>
      </c>
      <c r="BG422" s="30">
        <v>52.23</v>
      </c>
      <c r="BH422" s="30">
        <v>222.9</v>
      </c>
      <c r="BI422" s="30">
        <v>88.81451416015625</v>
      </c>
      <c r="BJ422" s="148">
        <v>0.17100000000000001</v>
      </c>
      <c r="BK422" s="30">
        <v>51.890097169999997</v>
      </c>
      <c r="BL422" s="30">
        <v>245.7</v>
      </c>
      <c r="BM422" s="30">
        <v>89.989517211914063</v>
      </c>
      <c r="BN422" s="148">
        <v>0.17100000000000001</v>
      </c>
      <c r="BO422" s="30">
        <v>52.490127639999997</v>
      </c>
      <c r="BP422" s="30">
        <v>245.7</v>
      </c>
      <c r="BQ422" s="148">
        <v>8.7000000000000008E-2</v>
      </c>
      <c r="BR422" s="148">
        <v>0.20100000000000001</v>
      </c>
      <c r="BS422" s="148"/>
      <c r="BT422" s="148">
        <v>0.68500000000000005</v>
      </c>
      <c r="BU422" s="148"/>
      <c r="BV422" s="148">
        <v>2.700000070035458E-2</v>
      </c>
      <c r="BW422" s="148">
        <v>0.06</v>
      </c>
      <c r="BX422" s="148">
        <v>0.114</v>
      </c>
      <c r="BY422" s="148">
        <v>0.59350000000000003</v>
      </c>
      <c r="BZ422" s="1">
        <v>1</v>
      </c>
      <c r="CA422" s="150">
        <v>8121.2998046875</v>
      </c>
      <c r="CB422" s="150">
        <v>9998.7999999999993</v>
      </c>
      <c r="CC422" s="124" t="s">
        <v>4230</v>
      </c>
      <c r="CD422" t="s">
        <v>4633</v>
      </c>
    </row>
    <row r="423" spans="1:82" x14ac:dyDescent="0.3">
      <c r="A423" s="1">
        <v>350974020</v>
      </c>
      <c r="B423" s="124" t="s">
        <v>4230</v>
      </c>
      <c r="C423" t="s">
        <v>150</v>
      </c>
      <c r="D423" t="s">
        <v>960</v>
      </c>
      <c r="E423" s="30">
        <v>80.293136596679688</v>
      </c>
      <c r="F423" s="30">
        <v>81.528106689453125</v>
      </c>
      <c r="G423" s="30">
        <v>84.052597045898438</v>
      </c>
      <c r="H423" s="30">
        <v>85.714942932128906</v>
      </c>
      <c r="I423" s="1">
        <v>171</v>
      </c>
      <c r="J423" s="1" t="s">
        <v>4733</v>
      </c>
      <c r="K423" s="1">
        <v>6</v>
      </c>
      <c r="L423" t="s">
        <v>3800</v>
      </c>
      <c r="M423" t="s">
        <v>3910</v>
      </c>
      <c r="N423" t="s">
        <v>3916</v>
      </c>
      <c r="O423" t="s">
        <v>3921</v>
      </c>
      <c r="P423" s="148">
        <v>0.10999999940395359</v>
      </c>
      <c r="Q423" s="30">
        <v>47.999896270000001</v>
      </c>
      <c r="R423" s="30"/>
      <c r="S423" s="1">
        <v>90</v>
      </c>
      <c r="T423" s="1">
        <v>90</v>
      </c>
      <c r="U423" s="148">
        <v>1</v>
      </c>
      <c r="V423" s="148">
        <v>0.10999999940395359</v>
      </c>
      <c r="W423" s="149">
        <v>48.512418840000002</v>
      </c>
      <c r="X423" s="149"/>
      <c r="Y423" s="1">
        <v>90</v>
      </c>
      <c r="Z423" s="30">
        <v>87.337371826171875</v>
      </c>
      <c r="AA423" s="148">
        <v>0.159</v>
      </c>
      <c r="AB423" s="30">
        <v>50.8</v>
      </c>
      <c r="AC423" s="30">
        <v>229</v>
      </c>
      <c r="AD423" s="30">
        <v>88.825828552246094</v>
      </c>
      <c r="AE423" s="148">
        <v>0.159</v>
      </c>
      <c r="AF423" s="30">
        <v>51.29</v>
      </c>
      <c r="AG423" s="30">
        <v>229</v>
      </c>
      <c r="AH423" s="30">
        <v>86.064117431640625</v>
      </c>
      <c r="AI423" s="148">
        <v>0.106</v>
      </c>
      <c r="AJ423" s="30">
        <v>50.394811349999998</v>
      </c>
      <c r="AK423" s="30">
        <v>236.5</v>
      </c>
      <c r="AL423" s="30">
        <v>87.746116638183594</v>
      </c>
      <c r="AM423" s="148">
        <v>0.106</v>
      </c>
      <c r="AN423" s="30">
        <v>50.937528909999997</v>
      </c>
      <c r="AO423" s="30">
        <v>236.5</v>
      </c>
      <c r="AP423" s="148">
        <v>2.999999932944775E-2</v>
      </c>
      <c r="AQ423" s="30">
        <v>49.416611549999999</v>
      </c>
      <c r="AR423" s="30"/>
      <c r="AS423" s="30">
        <v>90</v>
      </c>
      <c r="AT423" s="30">
        <v>90</v>
      </c>
      <c r="AU423" s="148">
        <v>1</v>
      </c>
      <c r="AV423" s="30">
        <v>85.714942932128906</v>
      </c>
      <c r="AW423" s="148">
        <v>2.999999932944775E-2</v>
      </c>
      <c r="AX423" s="30">
        <v>50.401532500000002</v>
      </c>
      <c r="AY423" s="30"/>
      <c r="AZ423" s="30">
        <v>90</v>
      </c>
      <c r="BA423" s="30">
        <v>84.9385986328125</v>
      </c>
      <c r="BB423" s="148">
        <v>0.11600000000000001</v>
      </c>
      <c r="BC423" s="30">
        <v>49.98</v>
      </c>
      <c r="BD423" s="30">
        <v>191.3</v>
      </c>
      <c r="BE423" s="30">
        <v>86.172325134277344</v>
      </c>
      <c r="BF423" s="147">
        <v>0.11600000000000001</v>
      </c>
      <c r="BG423" s="30">
        <v>50.56</v>
      </c>
      <c r="BH423" s="30">
        <v>191.3</v>
      </c>
      <c r="BI423" s="30">
        <v>86.081275939941406</v>
      </c>
      <c r="BJ423" s="148">
        <v>7.0999999999999994E-2</v>
      </c>
      <c r="BK423" s="30">
        <v>50.558678180000001</v>
      </c>
      <c r="BL423" s="30">
        <v>190.6</v>
      </c>
      <c r="BM423" s="30">
        <v>87.320869445800781</v>
      </c>
      <c r="BN423" s="148">
        <v>7.0999999999999994E-2</v>
      </c>
      <c r="BO423" s="30">
        <v>51.160144160000002</v>
      </c>
      <c r="BP423" s="30">
        <v>190.6</v>
      </c>
      <c r="BQ423" s="148">
        <v>0.105</v>
      </c>
      <c r="BR423" s="148">
        <v>0.21099999999999999</v>
      </c>
      <c r="BS423" s="148"/>
      <c r="BT423" s="148">
        <v>0.64300000000000002</v>
      </c>
      <c r="BU423" s="148">
        <v>4.1000000000000002E-2</v>
      </c>
      <c r="BV423" s="148">
        <v>0</v>
      </c>
      <c r="BW423" s="148">
        <v>7.5999999999999998E-2</v>
      </c>
      <c r="BX423" s="148">
        <v>0.17</v>
      </c>
      <c r="BY423" s="148">
        <v>0.71510000000000007</v>
      </c>
      <c r="BZ423" s="1">
        <v>1</v>
      </c>
      <c r="CA423" s="150">
        <v>7943.5498046875</v>
      </c>
      <c r="CB423" s="150">
        <v>9843.06</v>
      </c>
      <c r="CC423" s="124" t="s">
        <v>4230</v>
      </c>
      <c r="CD423" t="s">
        <v>4634</v>
      </c>
    </row>
    <row r="424" spans="1:82" x14ac:dyDescent="0.3">
      <c r="A424" s="1">
        <v>350983000</v>
      </c>
      <c r="B424" s="124" t="s">
        <v>4231</v>
      </c>
      <c r="C424" t="s">
        <v>151</v>
      </c>
      <c r="D424" t="s">
        <v>961</v>
      </c>
      <c r="E424" s="30">
        <v>87.027473449707031</v>
      </c>
      <c r="F424" s="30">
        <v>88.713539123535156</v>
      </c>
      <c r="G424" s="30">
        <v>79.956809997558594</v>
      </c>
      <c r="H424" s="30">
        <v>80.912605285644531</v>
      </c>
      <c r="I424" s="1">
        <v>222</v>
      </c>
      <c r="J424" s="1">
        <v>5</v>
      </c>
      <c r="K424" s="1">
        <v>8</v>
      </c>
      <c r="L424" t="s">
        <v>3800</v>
      </c>
      <c r="M424" t="s">
        <v>3910</v>
      </c>
      <c r="N424" t="s">
        <v>3917</v>
      </c>
      <c r="O424" t="s">
        <v>3921</v>
      </c>
      <c r="P424" s="148">
        <v>0.33495146036148071</v>
      </c>
      <c r="Q424" s="30">
        <v>50.801130409999999</v>
      </c>
      <c r="R424" s="30">
        <v>315.53396606445313</v>
      </c>
      <c r="S424" s="1">
        <v>425</v>
      </c>
      <c r="T424" s="1">
        <v>425</v>
      </c>
      <c r="U424" s="148">
        <v>1</v>
      </c>
      <c r="V424" s="148">
        <v>0.33495146036148071</v>
      </c>
      <c r="W424" s="149">
        <v>51.489646610000001</v>
      </c>
      <c r="X424" s="149">
        <v>315.53396606445313</v>
      </c>
      <c r="Y424" s="1">
        <v>425</v>
      </c>
      <c r="Z424" s="30">
        <v>91.868743896484375</v>
      </c>
      <c r="AA424" s="148">
        <v>0.40899999999999997</v>
      </c>
      <c r="AB424" s="30">
        <v>52.3</v>
      </c>
      <c r="AC424" s="30">
        <v>320.5</v>
      </c>
      <c r="AD424" s="30">
        <v>93.508674621582031</v>
      </c>
      <c r="AE424" s="148">
        <v>0.40899999999999997</v>
      </c>
      <c r="AF424" s="30">
        <v>52.88</v>
      </c>
      <c r="AG424" s="30">
        <v>320.5</v>
      </c>
      <c r="AH424" s="30">
        <v>88.866622924804688</v>
      </c>
      <c r="AI424" s="148">
        <v>0.35</v>
      </c>
      <c r="AJ424" s="30">
        <v>51.32303933</v>
      </c>
      <c r="AK424" s="30">
        <v>303.89999999999998</v>
      </c>
      <c r="AL424" s="30">
        <v>90.659652709960938</v>
      </c>
      <c r="AM424" s="148">
        <v>0.35</v>
      </c>
      <c r="AN424" s="30">
        <v>51.929000670000001</v>
      </c>
      <c r="AO424" s="30">
        <v>303.89999999999998</v>
      </c>
      <c r="AP424" s="148">
        <v>0.18446601927280429</v>
      </c>
      <c r="AQ424" s="30">
        <v>46.854589670000003</v>
      </c>
      <c r="AR424" s="30">
        <v>244.17475891113281</v>
      </c>
      <c r="AS424" s="30">
        <v>424</v>
      </c>
      <c r="AT424" s="30">
        <v>424</v>
      </c>
      <c r="AU424" s="148">
        <v>1</v>
      </c>
      <c r="AV424" s="30">
        <v>80.912605285644531</v>
      </c>
      <c r="AW424" s="148">
        <v>0.18446601927280429</v>
      </c>
      <c r="AX424" s="30">
        <v>47.649233019999997</v>
      </c>
      <c r="AY424" s="30">
        <v>244.17475891113281</v>
      </c>
      <c r="AZ424" s="30">
        <v>424</v>
      </c>
      <c r="BA424" s="30">
        <v>81.701286315917969</v>
      </c>
      <c r="BB424" s="148">
        <v>0.191</v>
      </c>
      <c r="BC424" s="30">
        <v>48.41</v>
      </c>
      <c r="BD424" s="30">
        <v>238.2</v>
      </c>
      <c r="BE424" s="30">
        <v>83.108978271484375</v>
      </c>
      <c r="BF424" s="147">
        <v>0.191</v>
      </c>
      <c r="BG424" s="30">
        <v>49.05</v>
      </c>
      <c r="BH424" s="30">
        <v>238.2</v>
      </c>
      <c r="BI424" s="30">
        <v>81.691841125488281</v>
      </c>
      <c r="BJ424" s="148">
        <v>0.19400000000000001</v>
      </c>
      <c r="BK424" s="30">
        <v>48.420486320000002</v>
      </c>
      <c r="BL424" s="30">
        <v>238.8</v>
      </c>
      <c r="BM424" s="30">
        <v>83.135055541992188</v>
      </c>
      <c r="BN424" s="148">
        <v>0.19400000000000001</v>
      </c>
      <c r="BO424" s="30">
        <v>49.074046039999999</v>
      </c>
      <c r="BP424" s="30">
        <v>238.8</v>
      </c>
      <c r="BQ424" s="148"/>
      <c r="BR424" s="148">
        <v>0.39200000000000002</v>
      </c>
      <c r="BS424" s="148"/>
      <c r="BT424" s="148">
        <v>0.57699999999999996</v>
      </c>
      <c r="BU424" s="148">
        <v>3.2000000000000001E-2</v>
      </c>
      <c r="BV424" s="148">
        <v>0</v>
      </c>
      <c r="BW424" s="148">
        <v>0.11700000000000001</v>
      </c>
      <c r="BX424" s="148">
        <v>0.13100000000000001</v>
      </c>
      <c r="BY424" s="148">
        <v>0.50450000000000006</v>
      </c>
      <c r="BZ424" s="1">
        <v>1</v>
      </c>
      <c r="CA424" s="150">
        <v>7241.4599609375</v>
      </c>
      <c r="CB424" s="150">
        <v>9826.5499999999993</v>
      </c>
      <c r="CC424" s="124" t="s">
        <v>4231</v>
      </c>
      <c r="CD424" t="s">
        <v>4635</v>
      </c>
    </row>
    <row r="425" spans="1:82" x14ac:dyDescent="0.3">
      <c r="A425" s="1">
        <v>350984010</v>
      </c>
      <c r="B425" s="124" t="s">
        <v>4231</v>
      </c>
      <c r="C425" t="s">
        <v>151</v>
      </c>
      <c r="D425" t="s">
        <v>962</v>
      </c>
      <c r="E425" s="30">
        <v>98.226997375488281</v>
      </c>
      <c r="F425" s="30">
        <v>99.836753845214844</v>
      </c>
      <c r="G425" s="30">
        <v>91.625717163085938</v>
      </c>
      <c r="H425" s="30">
        <v>93.492591857910156</v>
      </c>
      <c r="I425" s="1">
        <v>270</v>
      </c>
      <c r="J425" s="1" t="s">
        <v>4733</v>
      </c>
      <c r="K425" s="1">
        <v>4</v>
      </c>
      <c r="L425" t="s">
        <v>3800</v>
      </c>
      <c r="M425" t="s">
        <v>3910</v>
      </c>
      <c r="N425" t="s">
        <v>3917</v>
      </c>
      <c r="O425" t="s">
        <v>3921</v>
      </c>
      <c r="P425" s="148">
        <v>0.50515460968017578</v>
      </c>
      <c r="Q425" s="30">
        <v>55.45971849</v>
      </c>
      <c r="R425" s="30">
        <v>330.92782592773438</v>
      </c>
      <c r="S425" s="1">
        <v>52</v>
      </c>
      <c r="T425" s="1">
        <v>52</v>
      </c>
      <c r="U425" s="148">
        <v>1</v>
      </c>
      <c r="V425" s="148">
        <v>0.50515460968017578</v>
      </c>
      <c r="W425" s="149">
        <v>56.098468060000002</v>
      </c>
      <c r="X425" s="149">
        <v>330.92782592773438</v>
      </c>
      <c r="Y425" s="1">
        <v>52</v>
      </c>
      <c r="Z425" s="30">
        <v>84.618545532226563</v>
      </c>
      <c r="AA425" s="148">
        <v>0.41</v>
      </c>
      <c r="AB425" s="30">
        <v>49.9</v>
      </c>
      <c r="AC425" s="30">
        <v>326.7</v>
      </c>
      <c r="AD425" s="30">
        <v>86.263519287109375</v>
      </c>
      <c r="AE425" s="148">
        <v>0.41</v>
      </c>
      <c r="AF425" s="30">
        <v>50.42</v>
      </c>
      <c r="AG425" s="30">
        <v>326.7</v>
      </c>
      <c r="AH425" s="30">
        <v>73.906028747558594</v>
      </c>
      <c r="AI425" s="148">
        <v>0.314</v>
      </c>
      <c r="AJ425" s="30">
        <v>46.367884949999997</v>
      </c>
      <c r="AK425" s="30">
        <v>291.39999999999998</v>
      </c>
      <c r="AL425" s="30">
        <v>75.620452880859375</v>
      </c>
      <c r="AM425" s="148">
        <v>0.314</v>
      </c>
      <c r="AN425" s="30">
        <v>46.811186079999999</v>
      </c>
      <c r="AO425" s="30">
        <v>291.39999999999998</v>
      </c>
      <c r="AP425" s="148">
        <v>0.53608244657516479</v>
      </c>
      <c r="AQ425" s="30">
        <v>54.153800599999997</v>
      </c>
      <c r="AR425" s="30">
        <v>329.89691162109381</v>
      </c>
      <c r="AS425" s="30">
        <v>52</v>
      </c>
      <c r="AT425" s="30">
        <v>52</v>
      </c>
      <c r="AU425" s="148">
        <v>1</v>
      </c>
      <c r="AV425" s="30">
        <v>93.492591857910156</v>
      </c>
      <c r="AW425" s="148">
        <v>0.53608244657516479</v>
      </c>
      <c r="AX425" s="30">
        <v>54.859036949999997</v>
      </c>
      <c r="AY425" s="30">
        <v>329.89691162109381</v>
      </c>
      <c r="AZ425" s="30">
        <v>52</v>
      </c>
      <c r="BA425" s="30">
        <v>85.680915832519531</v>
      </c>
      <c r="BB425" s="148">
        <v>0.39400000000000002</v>
      </c>
      <c r="BC425" s="30">
        <v>50.34</v>
      </c>
      <c r="BD425" s="30">
        <v>296.3</v>
      </c>
      <c r="BE425" s="30">
        <v>86.943229675292969</v>
      </c>
      <c r="BF425" s="147">
        <v>0.39400000000000002</v>
      </c>
      <c r="BG425" s="30">
        <v>50.94</v>
      </c>
      <c r="BH425" s="30">
        <v>296.3</v>
      </c>
      <c r="BI425" s="30">
        <v>81.890007019042969</v>
      </c>
      <c r="BJ425" s="148">
        <v>0.371</v>
      </c>
      <c r="BK425" s="30">
        <v>48.517016030000001</v>
      </c>
      <c r="BL425" s="30">
        <v>286.7</v>
      </c>
      <c r="BM425" s="30">
        <v>83.227561950683594</v>
      </c>
      <c r="BN425" s="148">
        <v>0.371</v>
      </c>
      <c r="BO425" s="30">
        <v>49.120150510000002</v>
      </c>
      <c r="BP425" s="30">
        <v>286.7</v>
      </c>
      <c r="BQ425" s="148"/>
      <c r="BR425" s="148">
        <v>0.36699999999999999</v>
      </c>
      <c r="BS425" s="148"/>
      <c r="BT425" s="148">
        <v>0.59599999999999997</v>
      </c>
      <c r="BU425" s="148">
        <v>2.5999999999999999E-2</v>
      </c>
      <c r="BV425" s="148">
        <v>1.099999994039536E-2</v>
      </c>
      <c r="BW425" s="148">
        <v>0.2</v>
      </c>
      <c r="BX425" s="148">
        <v>0.13700000000000001</v>
      </c>
      <c r="BY425" s="148">
        <v>0.71569999999999989</v>
      </c>
      <c r="BZ425" s="1">
        <v>1</v>
      </c>
      <c r="CA425" s="150">
        <v>7401.0400390625</v>
      </c>
      <c r="CB425" s="150">
        <v>9800.32</v>
      </c>
      <c r="CC425" s="124" t="s">
        <v>4231</v>
      </c>
      <c r="CD425" t="s">
        <v>4634</v>
      </c>
    </row>
    <row r="426" spans="1:82" x14ac:dyDescent="0.3">
      <c r="A426" s="1">
        <v>350991050</v>
      </c>
      <c r="B426" s="124" t="s">
        <v>4232</v>
      </c>
      <c r="C426" t="s">
        <v>152</v>
      </c>
      <c r="D426" t="s">
        <v>963</v>
      </c>
      <c r="E426" s="30">
        <v>85.850357055664063</v>
      </c>
      <c r="F426" s="30">
        <v>87.192901611328125</v>
      </c>
      <c r="G426" s="30">
        <v>81.09454345703125</v>
      </c>
      <c r="H426" s="30">
        <v>80.9990234375</v>
      </c>
      <c r="I426" s="1">
        <v>119</v>
      </c>
      <c r="J426" s="1">
        <v>6</v>
      </c>
      <c r="K426" s="1">
        <v>12</v>
      </c>
      <c r="L426" t="s">
        <v>3800</v>
      </c>
      <c r="M426" t="s">
        <v>3910</v>
      </c>
      <c r="N426" t="s">
        <v>3917</v>
      </c>
      <c r="O426" t="s">
        <v>3921</v>
      </c>
      <c r="P426" s="148">
        <v>0.31147539615631098</v>
      </c>
      <c r="Q426" s="30">
        <v>50.311495200000003</v>
      </c>
      <c r="R426" s="30">
        <v>285.24591064453131</v>
      </c>
      <c r="S426" s="1">
        <v>76</v>
      </c>
      <c r="T426" s="1">
        <v>76</v>
      </c>
      <c r="U426" s="148">
        <v>1</v>
      </c>
      <c r="V426" s="148">
        <v>0.31147539615631098</v>
      </c>
      <c r="W426" s="149">
        <v>50.85958299</v>
      </c>
      <c r="X426" s="149">
        <v>285.24591064453131</v>
      </c>
      <c r="Y426" s="1">
        <v>76</v>
      </c>
      <c r="Z426" s="30">
        <v>84.014358520507813</v>
      </c>
      <c r="AA426" s="148">
        <v>0.38300000000000001</v>
      </c>
      <c r="AB426" s="30">
        <v>49.7</v>
      </c>
      <c r="AC426" s="30">
        <v>323.39999999999998</v>
      </c>
      <c r="AD426" s="30">
        <v>85.674484252929688</v>
      </c>
      <c r="AE426" s="148">
        <v>0.38300000000000001</v>
      </c>
      <c r="AF426" s="30">
        <v>50.22</v>
      </c>
      <c r="AG426" s="30">
        <v>323.39999999999998</v>
      </c>
      <c r="AH426" s="30">
        <v>78.98590087890625</v>
      </c>
      <c r="AI426" s="148">
        <v>0.47699999999999998</v>
      </c>
      <c r="AJ426" s="30">
        <v>48.050407329999999</v>
      </c>
      <c r="AK426" s="30">
        <v>329.5</v>
      </c>
      <c r="AL426" s="30">
        <v>80.601913452148438</v>
      </c>
      <c r="AM426" s="148">
        <v>0.47699999999999998</v>
      </c>
      <c r="AN426" s="30">
        <v>48.50636789</v>
      </c>
      <c r="AO426" s="30">
        <v>329.5</v>
      </c>
      <c r="AP426" s="148">
        <v>0.14545454084873199</v>
      </c>
      <c r="AQ426" s="30">
        <v>47.566271469999997</v>
      </c>
      <c r="AR426" s="30"/>
      <c r="AS426" s="30">
        <v>76</v>
      </c>
      <c r="AT426" s="30">
        <v>76</v>
      </c>
      <c r="AU426" s="148">
        <v>1</v>
      </c>
      <c r="AV426" s="30">
        <v>80.9990234375</v>
      </c>
      <c r="AW426" s="148">
        <v>0.14545454084873199</v>
      </c>
      <c r="AX426" s="30">
        <v>47.698759520000003</v>
      </c>
      <c r="AY426" s="30"/>
      <c r="AZ426" s="30">
        <v>76</v>
      </c>
      <c r="BA426" s="30">
        <v>81.969345092773438</v>
      </c>
      <c r="BB426" s="148">
        <v>0.217</v>
      </c>
      <c r="BC426" s="30">
        <v>48.54</v>
      </c>
      <c r="BD426" s="30">
        <v>241.3</v>
      </c>
      <c r="BE426" s="30">
        <v>83.250991821289063</v>
      </c>
      <c r="BF426" s="147">
        <v>0.217</v>
      </c>
      <c r="BG426" s="30">
        <v>49.12</v>
      </c>
      <c r="BH426" s="30">
        <v>241.3</v>
      </c>
      <c r="BI426" s="30">
        <v>82.894744873046875</v>
      </c>
      <c r="BJ426" s="148">
        <v>0.32600000000000001</v>
      </c>
      <c r="BK426" s="30">
        <v>49.006445939999999</v>
      </c>
      <c r="BL426" s="30">
        <v>284.8</v>
      </c>
      <c r="BM426" s="30">
        <v>84.159309387207031</v>
      </c>
      <c r="BN426" s="148">
        <v>0.32600000000000001</v>
      </c>
      <c r="BO426" s="30">
        <v>49.584508640000003</v>
      </c>
      <c r="BP426" s="30">
        <v>284.8</v>
      </c>
      <c r="BQ426" s="148"/>
      <c r="BR426" s="148">
        <v>0.23499999999999999</v>
      </c>
      <c r="BS426" s="148"/>
      <c r="BT426" s="148">
        <v>0.73899999999999999</v>
      </c>
      <c r="BU426" s="148"/>
      <c r="BV426" s="148">
        <v>2.500000037252903E-2</v>
      </c>
      <c r="BW426" s="148"/>
      <c r="BX426" s="148">
        <v>0.11799999999999999</v>
      </c>
      <c r="BY426" s="148">
        <v>0.45450000000000002</v>
      </c>
      <c r="BZ426" s="1">
        <v>1</v>
      </c>
      <c r="CA426" s="150">
        <v>10489.9404296875</v>
      </c>
      <c r="CB426" s="150">
        <v>11916.62</v>
      </c>
      <c r="CC426" s="124" t="s">
        <v>4232</v>
      </c>
      <c r="CD426" t="s">
        <v>4633</v>
      </c>
    </row>
    <row r="427" spans="1:82" x14ac:dyDescent="0.3">
      <c r="A427" s="1">
        <v>350994020</v>
      </c>
      <c r="B427" s="124" t="s">
        <v>4232</v>
      </c>
      <c r="C427" t="s">
        <v>152</v>
      </c>
      <c r="D427" t="s">
        <v>964</v>
      </c>
      <c r="E427" s="30">
        <v>89.259025573730469</v>
      </c>
      <c r="F427" s="30">
        <v>90.652297973632813</v>
      </c>
      <c r="G427" s="30">
        <v>88.270271301269531</v>
      </c>
      <c r="H427" s="30">
        <v>89.961517333984375</v>
      </c>
      <c r="I427" s="1">
        <v>105</v>
      </c>
      <c r="J427" s="1" t="s">
        <v>4733</v>
      </c>
      <c r="K427" s="1">
        <v>5</v>
      </c>
      <c r="L427" t="s">
        <v>3800</v>
      </c>
      <c r="M427" t="s">
        <v>3910</v>
      </c>
      <c r="N427" t="s">
        <v>3917</v>
      </c>
      <c r="O427" t="s">
        <v>3921</v>
      </c>
      <c r="P427" s="148">
        <v>9.0909093618392944E-2</v>
      </c>
      <c r="Q427" s="30">
        <v>51.729372570000002</v>
      </c>
      <c r="R427" s="30"/>
      <c r="S427" s="1">
        <v>62</v>
      </c>
      <c r="T427" s="1">
        <v>62</v>
      </c>
      <c r="U427" s="148">
        <v>1</v>
      </c>
      <c r="V427" s="148">
        <v>9.0909093618392944E-2</v>
      </c>
      <c r="W427" s="149">
        <v>52.292955710000001</v>
      </c>
      <c r="X427" s="149"/>
      <c r="Y427" s="1">
        <v>62</v>
      </c>
      <c r="Z427" s="30">
        <v>90.056198120117188</v>
      </c>
      <c r="AA427" s="148">
        <v>0.26200000000000001</v>
      </c>
      <c r="AB427" s="30">
        <v>51.7</v>
      </c>
      <c r="AC427" s="30">
        <v>276.89999999999998</v>
      </c>
      <c r="AD427" s="30">
        <v>91.771011352539063</v>
      </c>
      <c r="AE427" s="148">
        <v>0.26200000000000001</v>
      </c>
      <c r="AF427" s="30">
        <v>52.29</v>
      </c>
      <c r="AG427" s="30">
        <v>276.89999999999998</v>
      </c>
      <c r="AH427" s="30">
        <v>87.9498291015625</v>
      </c>
      <c r="AI427" s="148">
        <v>0.29599999999999999</v>
      </c>
      <c r="AJ427" s="30">
        <v>51.019384250000002</v>
      </c>
      <c r="AK427" s="30">
        <v>274.60000000000002</v>
      </c>
      <c r="AL427" s="30">
        <v>89.524360656738281</v>
      </c>
      <c r="AM427" s="148">
        <v>0.29599999999999999</v>
      </c>
      <c r="AN427" s="30">
        <v>51.542664219999999</v>
      </c>
      <c r="AO427" s="30">
        <v>274.60000000000002</v>
      </c>
      <c r="AP427" s="148">
        <v>2.272727340459824E-2</v>
      </c>
      <c r="AQ427" s="30">
        <v>52.054882360000001</v>
      </c>
      <c r="AR427" s="30"/>
      <c r="AS427" s="30">
        <v>62</v>
      </c>
      <c r="AT427" s="30">
        <v>62</v>
      </c>
      <c r="AU427" s="148">
        <v>1</v>
      </c>
      <c r="AV427" s="30">
        <v>89.961517333984375</v>
      </c>
      <c r="AW427" s="148">
        <v>2.272727340459824E-2</v>
      </c>
      <c r="AX427" s="30">
        <v>52.835315729999998</v>
      </c>
      <c r="AY427" s="30"/>
      <c r="AZ427" s="30">
        <v>62</v>
      </c>
      <c r="BA427" s="30">
        <v>87.907859802246094</v>
      </c>
      <c r="BB427" s="148">
        <v>0.26200000000000001</v>
      </c>
      <c r="BC427" s="30">
        <v>51.42</v>
      </c>
      <c r="BD427" s="30">
        <v>244.6</v>
      </c>
      <c r="BE427" s="30">
        <v>89.093658447265625</v>
      </c>
      <c r="BF427" s="147">
        <v>0.26200000000000001</v>
      </c>
      <c r="BG427" s="30">
        <v>52</v>
      </c>
      <c r="BH427" s="30">
        <v>244.6</v>
      </c>
      <c r="BI427" s="30">
        <v>85.716476440429688</v>
      </c>
      <c r="BJ427" s="148">
        <v>0.183</v>
      </c>
      <c r="BK427" s="30">
        <v>50.380976830000002</v>
      </c>
      <c r="BL427" s="30">
        <v>222.5</v>
      </c>
      <c r="BM427" s="30">
        <v>86.9547119140625</v>
      </c>
      <c r="BN427" s="148">
        <v>0.183</v>
      </c>
      <c r="BO427" s="30">
        <v>50.977663669999998</v>
      </c>
      <c r="BP427" s="30">
        <v>222.5</v>
      </c>
      <c r="BQ427" s="148"/>
      <c r="BR427" s="148">
        <v>0.17100000000000001</v>
      </c>
      <c r="BS427" s="148"/>
      <c r="BT427" s="148">
        <v>0.78100000000000003</v>
      </c>
      <c r="BU427" s="148"/>
      <c r="BV427" s="148">
        <v>4.8000000417232513E-2</v>
      </c>
      <c r="BW427" s="148">
        <v>7.5999999999999998E-2</v>
      </c>
      <c r="BX427" s="148">
        <v>0.16200000000000001</v>
      </c>
      <c r="BY427" s="148">
        <v>0.63009999999999999</v>
      </c>
      <c r="BZ427" s="1">
        <v>1</v>
      </c>
      <c r="CA427" s="150">
        <v>10451.509765625</v>
      </c>
      <c r="CB427" s="150">
        <v>12190.93</v>
      </c>
      <c r="CC427" s="124" t="s">
        <v>4232</v>
      </c>
      <c r="CD427" t="s">
        <v>4634</v>
      </c>
    </row>
    <row r="428" spans="1:82" x14ac:dyDescent="0.3">
      <c r="A428" s="1">
        <v>351023000</v>
      </c>
      <c r="B428" s="124" t="s">
        <v>4233</v>
      </c>
      <c r="C428" t="s">
        <v>153</v>
      </c>
      <c r="D428" t="s">
        <v>965</v>
      </c>
      <c r="E428" s="30">
        <v>71.134346008300781</v>
      </c>
      <c r="F428" s="30">
        <v>72.220527648925781</v>
      </c>
      <c r="G428" s="30">
        <v>74.284111022949219</v>
      </c>
      <c r="H428" s="30">
        <v>74.899658203125</v>
      </c>
      <c r="I428" s="1">
        <v>461</v>
      </c>
      <c r="J428" s="1">
        <v>6</v>
      </c>
      <c r="K428" s="1">
        <v>8</v>
      </c>
      <c r="L428" t="s">
        <v>3800</v>
      </c>
      <c r="M428" t="s">
        <v>3910</v>
      </c>
      <c r="N428" t="s">
        <v>3917</v>
      </c>
      <c r="O428" t="s">
        <v>3923</v>
      </c>
      <c r="P428" s="148">
        <v>0.27461141347885132</v>
      </c>
      <c r="Q428" s="30">
        <v>44.19017753</v>
      </c>
      <c r="R428" s="30">
        <v>278.49740600585938</v>
      </c>
      <c r="S428" s="1">
        <v>752</v>
      </c>
      <c r="T428" s="1">
        <v>666</v>
      </c>
      <c r="U428" s="148">
        <v>0.88563829660415649</v>
      </c>
      <c r="V428" s="148">
        <v>0.27461141347885132</v>
      </c>
      <c r="W428" s="149">
        <v>44.655891850000003</v>
      </c>
      <c r="X428" s="149">
        <v>278.49740600585938</v>
      </c>
      <c r="Y428" s="1">
        <v>666</v>
      </c>
      <c r="Z428" s="30">
        <v>86.733184814453125</v>
      </c>
      <c r="AA428" s="148">
        <v>0.41799999999999998</v>
      </c>
      <c r="AB428" s="30">
        <v>50.6</v>
      </c>
      <c r="AC428" s="30">
        <v>333.7</v>
      </c>
      <c r="AD428" s="30">
        <v>87.471046447753906</v>
      </c>
      <c r="AE428" s="148">
        <v>0.34599999999999997</v>
      </c>
      <c r="AF428" s="30">
        <v>50.83</v>
      </c>
      <c r="AG428" s="30">
        <v>314.2</v>
      </c>
      <c r="AH428" s="30">
        <v>92.953910827636719</v>
      </c>
      <c r="AI428" s="148">
        <v>0.51300000000000001</v>
      </c>
      <c r="AJ428" s="30">
        <v>52.676807160000003</v>
      </c>
      <c r="AK428" s="30">
        <v>357.7</v>
      </c>
      <c r="AL428" s="30">
        <v>93.736083984375</v>
      </c>
      <c r="AM428" s="148">
        <v>0.42499999999999999</v>
      </c>
      <c r="AN428" s="30">
        <v>52.975907229999997</v>
      </c>
      <c r="AO428" s="30">
        <v>336.7</v>
      </c>
      <c r="AP428" s="148">
        <v>0.21391752362251279</v>
      </c>
      <c r="AQ428" s="30">
        <v>43.306168460000002</v>
      </c>
      <c r="AR428" s="30">
        <v>246.90721130371091</v>
      </c>
      <c r="AS428" s="30">
        <v>749</v>
      </c>
      <c r="AT428" s="30">
        <v>663</v>
      </c>
      <c r="AU428" s="148">
        <v>0.88563829660415649</v>
      </c>
      <c r="AV428" s="30">
        <v>74.899658203125</v>
      </c>
      <c r="AW428" s="148">
        <v>0.21391752362251279</v>
      </c>
      <c r="AX428" s="30">
        <v>44.203113610000003</v>
      </c>
      <c r="AY428" s="30">
        <v>246.90721130371091</v>
      </c>
      <c r="AZ428" s="30">
        <v>663</v>
      </c>
      <c r="BA428" s="30">
        <v>84.299385070800781</v>
      </c>
      <c r="BB428" s="148">
        <v>0.38900000000000001</v>
      </c>
      <c r="BC428" s="30">
        <v>49.67</v>
      </c>
      <c r="BD428" s="30">
        <v>306.3</v>
      </c>
      <c r="BE428" s="30">
        <v>84.163902282714844</v>
      </c>
      <c r="BF428" s="147">
        <v>0.32400000000000001</v>
      </c>
      <c r="BG428" s="30">
        <v>49.57</v>
      </c>
      <c r="BH428" s="30">
        <v>285.3</v>
      </c>
      <c r="BI428" s="30">
        <v>87.655731201171875</v>
      </c>
      <c r="BJ428" s="148">
        <v>0.45700000000000002</v>
      </c>
      <c r="BK428" s="30">
        <v>51.325629169999999</v>
      </c>
      <c r="BL428" s="30">
        <v>318.10000000000002</v>
      </c>
      <c r="BM428" s="30">
        <v>87.189140319824219</v>
      </c>
      <c r="BN428" s="148">
        <v>0.375</v>
      </c>
      <c r="BO428" s="30">
        <v>51.094495649999999</v>
      </c>
      <c r="BP428" s="30">
        <v>293.7</v>
      </c>
      <c r="BQ428" s="148">
        <v>0.26900000000000002</v>
      </c>
      <c r="BR428" s="148">
        <v>8.5000000000000006E-2</v>
      </c>
      <c r="BS428" s="148"/>
      <c r="BT428" s="148">
        <v>0.59199999999999997</v>
      </c>
      <c r="BU428" s="148">
        <v>4.8000000000000001E-2</v>
      </c>
      <c r="BV428" s="148">
        <v>7.0000002160668373E-3</v>
      </c>
      <c r="BW428" s="148">
        <v>1.2999999999999999E-2</v>
      </c>
      <c r="BX428" s="148">
        <v>0.13700000000000001</v>
      </c>
      <c r="BY428" s="148">
        <v>0.54359999999999997</v>
      </c>
      <c r="BZ428" s="1">
        <v>1</v>
      </c>
      <c r="CA428" s="150">
        <v>6490.18994140625</v>
      </c>
      <c r="CB428" s="150">
        <v>8712.6</v>
      </c>
      <c r="CC428" s="124" t="s">
        <v>4233</v>
      </c>
      <c r="CD428" t="s">
        <v>4633</v>
      </c>
    </row>
    <row r="429" spans="1:82" x14ac:dyDescent="0.3">
      <c r="A429" s="1">
        <v>351024080</v>
      </c>
      <c r="B429" s="124" t="s">
        <v>4233</v>
      </c>
      <c r="C429" t="s">
        <v>153</v>
      </c>
      <c r="D429" t="s">
        <v>612</v>
      </c>
      <c r="E429" s="30">
        <v>72.875595092773438</v>
      </c>
      <c r="F429" s="30">
        <v>74.196075439453125</v>
      </c>
      <c r="G429" s="30">
        <v>79.859451293945313</v>
      </c>
      <c r="H429" s="30">
        <v>79.511520385742188</v>
      </c>
      <c r="I429" s="1">
        <v>469</v>
      </c>
      <c r="J429" s="1">
        <v>3</v>
      </c>
      <c r="K429" s="1">
        <v>5</v>
      </c>
      <c r="L429" t="s">
        <v>3800</v>
      </c>
      <c r="M429" t="s">
        <v>3910</v>
      </c>
      <c r="N429" t="s">
        <v>3917</v>
      </c>
      <c r="O429" t="s">
        <v>3923</v>
      </c>
      <c r="P429" s="148">
        <v>0.39506173133850098</v>
      </c>
      <c r="Q429" s="30">
        <v>44.914474499999997</v>
      </c>
      <c r="R429" s="30">
        <v>311.3580322265625</v>
      </c>
      <c r="S429" s="1">
        <v>413</v>
      </c>
      <c r="T429" s="1">
        <v>345</v>
      </c>
      <c r="U429" s="148">
        <v>0.83535110950469971</v>
      </c>
      <c r="V429" s="148">
        <v>0.39506173133850098</v>
      </c>
      <c r="W429" s="149">
        <v>45.474443909999998</v>
      </c>
      <c r="X429" s="149">
        <v>311.3580322265625</v>
      </c>
      <c r="Y429" s="1">
        <v>345</v>
      </c>
      <c r="Z429" s="30">
        <v>80.691352844238281</v>
      </c>
      <c r="AA429" s="148">
        <v>0.41799999999999998</v>
      </c>
      <c r="AB429" s="30">
        <v>48.6</v>
      </c>
      <c r="AC429" s="30">
        <v>317.10000000000002</v>
      </c>
      <c r="AD429" s="30">
        <v>80.844383239746094</v>
      </c>
      <c r="AE429" s="148">
        <v>0.34200000000000003</v>
      </c>
      <c r="AF429" s="30">
        <v>48.58</v>
      </c>
      <c r="AG429" s="30">
        <v>292.7</v>
      </c>
      <c r="AH429" s="30">
        <v>90.600486755371094</v>
      </c>
      <c r="AI429" s="148">
        <v>0.59399999999999997</v>
      </c>
      <c r="AJ429" s="30">
        <v>51.897319750000001</v>
      </c>
      <c r="AK429" s="30">
        <v>355.9</v>
      </c>
      <c r="AL429" s="30">
        <v>89.984428405761719</v>
      </c>
      <c r="AM429" s="148">
        <v>0.52500000000000002</v>
      </c>
      <c r="AN429" s="30">
        <v>51.6992239</v>
      </c>
      <c r="AO429" s="30">
        <v>338.1</v>
      </c>
      <c r="AP429" s="148">
        <v>0.36543211340904241</v>
      </c>
      <c r="AQ429" s="30">
        <v>46.793691080000002</v>
      </c>
      <c r="AR429" s="30">
        <v>286.91357421875</v>
      </c>
      <c r="AS429" s="30">
        <v>414</v>
      </c>
      <c r="AT429" s="30">
        <v>346</v>
      </c>
      <c r="AU429" s="148">
        <v>0.83535110950469971</v>
      </c>
      <c r="AV429" s="30">
        <v>79.511520385742188</v>
      </c>
      <c r="AW429" s="148">
        <v>0.36543211340904241</v>
      </c>
      <c r="AX429" s="30">
        <v>46.846249159999999</v>
      </c>
      <c r="AY429" s="30">
        <v>286.91357421875</v>
      </c>
      <c r="AZ429" s="30">
        <v>346</v>
      </c>
      <c r="BA429" s="30">
        <v>85.804634094238281</v>
      </c>
      <c r="BB429" s="148">
        <v>0.45300000000000001</v>
      </c>
      <c r="BC429" s="30">
        <v>50.4</v>
      </c>
      <c r="BD429" s="30">
        <v>324.60000000000002</v>
      </c>
      <c r="BE429" s="30">
        <v>85.746292114257813</v>
      </c>
      <c r="BF429" s="147">
        <v>0.379</v>
      </c>
      <c r="BG429" s="30">
        <v>50.35</v>
      </c>
      <c r="BH429" s="30">
        <v>299.7</v>
      </c>
      <c r="BI429" s="30">
        <v>90.264572143554688</v>
      </c>
      <c r="BJ429" s="148">
        <v>0.626</v>
      </c>
      <c r="BK429" s="30">
        <v>52.59645579</v>
      </c>
      <c r="BL429" s="30">
        <v>365.7</v>
      </c>
      <c r="BM429" s="30">
        <v>90.398124694824219</v>
      </c>
      <c r="BN429" s="148">
        <v>0.56899999999999995</v>
      </c>
      <c r="BO429" s="30">
        <v>52.693767360000002</v>
      </c>
      <c r="BP429" s="30">
        <v>344.3</v>
      </c>
      <c r="BQ429" s="148">
        <v>0.29399999999999998</v>
      </c>
      <c r="BR429" s="148">
        <v>7.2000000000000008E-2</v>
      </c>
      <c r="BS429" s="148"/>
      <c r="BT429" s="148">
        <v>0.57600000000000007</v>
      </c>
      <c r="BU429" s="148">
        <v>4.7E-2</v>
      </c>
      <c r="BV429" s="148">
        <v>1.099999994039536E-2</v>
      </c>
      <c r="BW429" s="148">
        <v>1.2999999999999999E-2</v>
      </c>
      <c r="BX429" s="148">
        <v>0.19400000000000001</v>
      </c>
      <c r="BY429" s="148">
        <v>0.55789999999999995</v>
      </c>
      <c r="BZ429" s="1">
        <v>1</v>
      </c>
      <c r="CA429" s="150">
        <v>5587.419921875</v>
      </c>
      <c r="CB429" s="150">
        <v>7720.56</v>
      </c>
      <c r="CC429" s="124" t="s">
        <v>4233</v>
      </c>
      <c r="CD429" t="s">
        <v>4634</v>
      </c>
    </row>
    <row r="430" spans="1:82" x14ac:dyDescent="0.3">
      <c r="A430" s="1">
        <v>361234020</v>
      </c>
      <c r="B430" s="124" t="s">
        <v>4234</v>
      </c>
      <c r="C430" t="s">
        <v>154</v>
      </c>
      <c r="D430" t="s">
        <v>966</v>
      </c>
      <c r="E430" s="30">
        <v>86.056137084960938</v>
      </c>
      <c r="F430" s="30">
        <v>81.565467834472656</v>
      </c>
      <c r="G430" s="30">
        <v>90.303352355957031</v>
      </c>
      <c r="H430" s="30">
        <v>87.839912414550781</v>
      </c>
      <c r="I430" s="1">
        <v>113</v>
      </c>
      <c r="J430" s="1" t="s">
        <v>3981</v>
      </c>
      <c r="K430" s="1">
        <v>8</v>
      </c>
      <c r="L430" t="s">
        <v>3840</v>
      </c>
      <c r="M430" t="s">
        <v>3913</v>
      </c>
      <c r="N430" t="s">
        <v>3917</v>
      </c>
      <c r="O430" t="s">
        <v>3923</v>
      </c>
      <c r="P430" s="148">
        <v>0.61428570747375488</v>
      </c>
      <c r="Q430" s="30">
        <v>50.397090079999998</v>
      </c>
      <c r="R430" s="30">
        <v>371.42855834960938</v>
      </c>
      <c r="S430" s="1">
        <v>108</v>
      </c>
      <c r="T430" s="1">
        <v>46</v>
      </c>
      <c r="U430" s="148">
        <v>0.42592594027519232</v>
      </c>
      <c r="V430" s="148">
        <v>0.30000001192092901</v>
      </c>
      <c r="W430" s="149">
        <v>48.52789765</v>
      </c>
      <c r="X430" s="149"/>
      <c r="Y430" s="1">
        <v>46</v>
      </c>
      <c r="Z430" s="30">
        <v>83.712272644042969</v>
      </c>
      <c r="AA430" s="148">
        <v>0.56799999999999995</v>
      </c>
      <c r="AB430" s="30">
        <v>49.6</v>
      </c>
      <c r="AC430" s="30">
        <v>374.3</v>
      </c>
      <c r="AD430" s="30">
        <v>80.255348205566406</v>
      </c>
      <c r="AE430" s="148">
        <v>0.2</v>
      </c>
      <c r="AF430" s="30">
        <v>48.38</v>
      </c>
      <c r="AG430" s="30">
        <v>303.3</v>
      </c>
      <c r="AH430" s="30">
        <v>91.003684997558594</v>
      </c>
      <c r="AI430" s="148">
        <v>0.64800000000000002</v>
      </c>
      <c r="AJ430" s="30">
        <v>52.030865110000001</v>
      </c>
      <c r="AK430" s="30">
        <v>380.3</v>
      </c>
      <c r="AL430" s="30">
        <v>89.975936889648438</v>
      </c>
      <c r="AM430" s="148">
        <v>0.32</v>
      </c>
      <c r="AN430" s="30">
        <v>51.696334309999997</v>
      </c>
      <c r="AO430" s="30">
        <v>312</v>
      </c>
      <c r="AP430" s="148">
        <v>0.6428571343421936</v>
      </c>
      <c r="AQ430" s="30">
        <v>53.326627170000002</v>
      </c>
      <c r="AR430" s="30">
        <v>372.85714721679688</v>
      </c>
      <c r="AS430" s="30">
        <v>108</v>
      </c>
      <c r="AT430" s="30">
        <v>46</v>
      </c>
      <c r="AU430" s="148">
        <v>0.42592594027519232</v>
      </c>
      <c r="AV430" s="30">
        <v>87.839912414550781</v>
      </c>
      <c r="AW430" s="148">
        <v>0.43333333730697632</v>
      </c>
      <c r="AX430" s="30">
        <v>51.619389030000001</v>
      </c>
      <c r="AY430" s="30">
        <v>313.33334350585938</v>
      </c>
      <c r="AZ430" s="30">
        <v>46</v>
      </c>
      <c r="BA430" s="30">
        <v>89.495582580566406</v>
      </c>
      <c r="BB430" s="148">
        <v>0.58099999999999996</v>
      </c>
      <c r="BC430" s="30">
        <v>52.19</v>
      </c>
      <c r="BD430" s="30">
        <v>360.8</v>
      </c>
      <c r="BE430" s="30">
        <v>87.430122375488281</v>
      </c>
      <c r="BF430" s="147">
        <v>0.23300000000000001</v>
      </c>
      <c r="BG430" s="30">
        <v>51.18</v>
      </c>
      <c r="BH430" s="30">
        <v>260</v>
      </c>
      <c r="BI430" s="30">
        <v>92.377098083496094</v>
      </c>
      <c r="BJ430" s="148">
        <v>0.67599999999999993</v>
      </c>
      <c r="BK430" s="30">
        <v>53.62551483</v>
      </c>
      <c r="BL430" s="30">
        <v>378.9</v>
      </c>
      <c r="BM430" s="30">
        <v>89.5146484375</v>
      </c>
      <c r="BN430" s="148">
        <v>0.36</v>
      </c>
      <c r="BO430" s="30">
        <v>52.253467540000003</v>
      </c>
      <c r="BP430" s="30">
        <v>292</v>
      </c>
      <c r="BQ430" s="148"/>
      <c r="BR430" s="148"/>
      <c r="BS430" s="148"/>
      <c r="BT430" s="148">
        <v>0.96499999999999997</v>
      </c>
      <c r="BU430" s="148"/>
      <c r="BV430" s="148">
        <v>3.5000000149011612E-2</v>
      </c>
      <c r="BW430" s="148"/>
      <c r="BX430" s="148">
        <v>0.17699999999999999</v>
      </c>
      <c r="BY430" s="148">
        <v>0.27500000000000002</v>
      </c>
      <c r="BZ430" s="1"/>
      <c r="CA430" s="150">
        <v>12375.099609375</v>
      </c>
      <c r="CB430" s="150">
        <v>13016.2</v>
      </c>
      <c r="CC430" s="124" t="s">
        <v>4234</v>
      </c>
      <c r="CD430" t="s">
        <v>4635</v>
      </c>
    </row>
    <row r="431" spans="1:82" x14ac:dyDescent="0.3">
      <c r="A431" s="1">
        <v>361263000</v>
      </c>
      <c r="B431" s="124" t="s">
        <v>4235</v>
      </c>
      <c r="C431" t="s">
        <v>155</v>
      </c>
      <c r="D431" t="s">
        <v>967</v>
      </c>
      <c r="E431" s="30">
        <v>81.473159790039063</v>
      </c>
      <c r="F431" s="30">
        <v>80.739791870117188</v>
      </c>
      <c r="G431" s="30">
        <v>80.245109558105469</v>
      </c>
      <c r="H431" s="30">
        <v>79.036567687988281</v>
      </c>
      <c r="I431" s="1">
        <v>468</v>
      </c>
      <c r="J431" s="1">
        <v>5</v>
      </c>
      <c r="K431" s="1">
        <v>6</v>
      </c>
      <c r="L431" t="s">
        <v>3840</v>
      </c>
      <c r="M431" t="s">
        <v>3913</v>
      </c>
      <c r="N431" t="s">
        <v>3917</v>
      </c>
      <c r="O431" t="s">
        <v>3921</v>
      </c>
      <c r="P431" s="148">
        <v>0.44954127073287958</v>
      </c>
      <c r="Q431" s="30">
        <v>48.490742160000003</v>
      </c>
      <c r="R431" s="30">
        <v>342.66055297851563</v>
      </c>
      <c r="S431" s="1">
        <v>880</v>
      </c>
      <c r="T431" s="1">
        <v>498</v>
      </c>
      <c r="U431" s="148">
        <v>0.56590908765792847</v>
      </c>
      <c r="V431" s="148">
        <v>0.32751092314720148</v>
      </c>
      <c r="W431" s="149">
        <v>48.185785029999998</v>
      </c>
      <c r="X431" s="149">
        <v>307.86026000976563</v>
      </c>
      <c r="Y431" s="1">
        <v>498</v>
      </c>
      <c r="Z431" s="30">
        <v>83.108085632324219</v>
      </c>
      <c r="AA431" s="148">
        <v>0.47799999999999998</v>
      </c>
      <c r="AB431" s="30">
        <v>49.4</v>
      </c>
      <c r="AC431" s="30">
        <v>337.8</v>
      </c>
      <c r="AD431" s="30">
        <v>82.906013488769531</v>
      </c>
      <c r="AE431" s="148">
        <v>0.36799999999999999</v>
      </c>
      <c r="AF431" s="30">
        <v>49.28</v>
      </c>
      <c r="AG431" s="30">
        <v>306.60000000000002</v>
      </c>
      <c r="AH431" s="30">
        <v>83.903099060058594</v>
      </c>
      <c r="AI431" s="148">
        <v>0.43</v>
      </c>
      <c r="AJ431" s="30">
        <v>49.679051379999997</v>
      </c>
      <c r="AK431" s="30">
        <v>326.89999999999998</v>
      </c>
      <c r="AL431" s="30">
        <v>84.05023193359375</v>
      </c>
      <c r="AM431" s="148">
        <v>0.313</v>
      </c>
      <c r="AN431" s="30">
        <v>49.679825119999997</v>
      </c>
      <c r="AO431" s="30">
        <v>290.39999999999998</v>
      </c>
      <c r="AP431" s="148">
        <v>0.39678898453712458</v>
      </c>
      <c r="AQ431" s="30">
        <v>47.034929920000003</v>
      </c>
      <c r="AR431" s="30">
        <v>307.56881713867188</v>
      </c>
      <c r="AS431" s="30">
        <v>880</v>
      </c>
      <c r="AT431" s="30">
        <v>498</v>
      </c>
      <c r="AU431" s="148">
        <v>0.56590908765792847</v>
      </c>
      <c r="AV431" s="30">
        <v>79.036567687988281</v>
      </c>
      <c r="AW431" s="148">
        <v>0.30131003260612488</v>
      </c>
      <c r="AX431" s="30">
        <v>46.574043570000001</v>
      </c>
      <c r="AY431" s="30">
        <v>278.16592407226563</v>
      </c>
      <c r="AZ431" s="30">
        <v>498</v>
      </c>
      <c r="BA431" s="30">
        <v>79.866127014160156</v>
      </c>
      <c r="BB431" s="148">
        <v>0.35799999999999998</v>
      </c>
      <c r="BC431" s="30">
        <v>47.52</v>
      </c>
      <c r="BD431" s="30">
        <v>289.7</v>
      </c>
      <c r="BE431" s="30">
        <v>80.248504638671875</v>
      </c>
      <c r="BF431" s="147">
        <v>0.26800000000000002</v>
      </c>
      <c r="BG431" s="30">
        <v>47.64</v>
      </c>
      <c r="BH431" s="30">
        <v>260.7</v>
      </c>
      <c r="BI431" s="30">
        <v>84.52532958984375</v>
      </c>
      <c r="BJ431" s="148">
        <v>0.316</v>
      </c>
      <c r="BK431" s="30">
        <v>49.800741379999998</v>
      </c>
      <c r="BL431" s="30">
        <v>278.8</v>
      </c>
      <c r="BM431" s="30">
        <v>84.733352661132813</v>
      </c>
      <c r="BN431" s="148">
        <v>0.17100000000000001</v>
      </c>
      <c r="BO431" s="30">
        <v>49.87059386</v>
      </c>
      <c r="BP431" s="30">
        <v>236.3</v>
      </c>
      <c r="BQ431" s="148">
        <v>1.0999999999999999E-2</v>
      </c>
      <c r="BR431" s="148">
        <v>0.06</v>
      </c>
      <c r="BS431" s="148"/>
      <c r="BT431" s="148">
        <v>0.85299999999999998</v>
      </c>
      <c r="BU431" s="148">
        <v>5.6000000000000001E-2</v>
      </c>
      <c r="BV431" s="148">
        <v>2.0999999716877941E-2</v>
      </c>
      <c r="BW431" s="148"/>
      <c r="BX431" s="148">
        <v>0.154</v>
      </c>
      <c r="BY431" s="148">
        <v>0.41</v>
      </c>
      <c r="BZ431" s="1"/>
      <c r="CA431" s="150">
        <v>9831.009765625</v>
      </c>
      <c r="CB431" s="150">
        <v>11052.54</v>
      </c>
      <c r="CC431" s="124" t="s">
        <v>4235</v>
      </c>
      <c r="CD431" t="s">
        <v>4634</v>
      </c>
    </row>
    <row r="432" spans="1:82" x14ac:dyDescent="0.3">
      <c r="A432" s="1">
        <v>361263020</v>
      </c>
      <c r="B432" s="124" t="s">
        <v>4235</v>
      </c>
      <c r="C432" t="s">
        <v>155</v>
      </c>
      <c r="D432" t="s">
        <v>968</v>
      </c>
      <c r="E432" s="30">
        <v>75.408843994140625</v>
      </c>
      <c r="F432" s="30">
        <v>75.584136962890625</v>
      </c>
      <c r="G432" s="30">
        <v>85.534782409667969</v>
      </c>
      <c r="H432" s="30">
        <v>85.155792236328125</v>
      </c>
      <c r="I432" s="1">
        <v>487</v>
      </c>
      <c r="J432" s="1">
        <v>7</v>
      </c>
      <c r="K432" s="1">
        <v>8</v>
      </c>
      <c r="L432" t="s">
        <v>3840</v>
      </c>
      <c r="M432" t="s">
        <v>3913</v>
      </c>
      <c r="N432" t="s">
        <v>3917</v>
      </c>
      <c r="O432" t="s">
        <v>3921</v>
      </c>
      <c r="P432" s="148">
        <v>0.33109620213508612</v>
      </c>
      <c r="Q432" s="30">
        <v>45.968211680000003</v>
      </c>
      <c r="R432" s="30">
        <v>297.09173583984381</v>
      </c>
      <c r="S432" s="1">
        <v>648</v>
      </c>
      <c r="T432" s="1">
        <v>340</v>
      </c>
      <c r="U432" s="148">
        <v>0.52469134330749512</v>
      </c>
      <c r="V432" s="148">
        <v>0.24782608449459079</v>
      </c>
      <c r="W432" s="149">
        <v>46.049578019999998</v>
      </c>
      <c r="X432" s="149">
        <v>267.39129638671881</v>
      </c>
      <c r="Y432" s="1">
        <v>340</v>
      </c>
      <c r="Z432" s="30">
        <v>77.368339538574219</v>
      </c>
      <c r="AA432" s="148">
        <v>0.34799999999999998</v>
      </c>
      <c r="AB432" s="30">
        <v>47.5</v>
      </c>
      <c r="AC432" s="30">
        <v>304</v>
      </c>
      <c r="AD432" s="30">
        <v>76.691673278808594</v>
      </c>
      <c r="AE432" s="148">
        <v>0.22600000000000001</v>
      </c>
      <c r="AF432" s="30">
        <v>47.17</v>
      </c>
      <c r="AG432" s="30">
        <v>269.39999999999998</v>
      </c>
      <c r="AH432" s="30">
        <v>78.678680419921875</v>
      </c>
      <c r="AI432" s="148">
        <v>0.52800000000000002</v>
      </c>
      <c r="AJ432" s="30">
        <v>47.948651439999999</v>
      </c>
      <c r="AK432" s="30">
        <v>346.7</v>
      </c>
      <c r="AL432" s="30">
        <v>79.177047729492188</v>
      </c>
      <c r="AM432" s="148">
        <v>0.44</v>
      </c>
      <c r="AN432" s="30">
        <v>48.021489590000002</v>
      </c>
      <c r="AO432" s="30">
        <v>319.2</v>
      </c>
      <c r="AP432" s="148">
        <v>0.37303370237350458</v>
      </c>
      <c r="AQ432" s="30">
        <v>50.343761149999999</v>
      </c>
      <c r="AR432" s="30">
        <v>300.89886474609381</v>
      </c>
      <c r="AS432" s="30">
        <v>645</v>
      </c>
      <c r="AT432" s="30">
        <v>338</v>
      </c>
      <c r="AU432" s="148">
        <v>0.52469134330749512</v>
      </c>
      <c r="AV432" s="30">
        <v>85.155792236328125</v>
      </c>
      <c r="AW432" s="148">
        <v>0.27947598695754999</v>
      </c>
      <c r="AX432" s="30">
        <v>50.081076920000001</v>
      </c>
      <c r="AY432" s="30">
        <v>270.74237060546881</v>
      </c>
      <c r="AZ432" s="30">
        <v>338</v>
      </c>
      <c r="BA432" s="30">
        <v>79.886741638183594</v>
      </c>
      <c r="BB432" s="148">
        <v>0.247</v>
      </c>
      <c r="BC432" s="30">
        <v>47.53</v>
      </c>
      <c r="BD432" s="30">
        <v>257.3</v>
      </c>
      <c r="BE432" s="30">
        <v>80.633964538574219</v>
      </c>
      <c r="BF432" s="147">
        <v>0.113</v>
      </c>
      <c r="BG432" s="30">
        <v>47.83</v>
      </c>
      <c r="BH432" s="30">
        <v>207.3</v>
      </c>
      <c r="BI432" s="30">
        <v>76.635421752929688</v>
      </c>
      <c r="BJ432" s="148">
        <v>0.36199999999999999</v>
      </c>
      <c r="BK432" s="30">
        <v>45.95738901</v>
      </c>
      <c r="BL432" s="30">
        <v>283.10000000000002</v>
      </c>
      <c r="BM432" s="30">
        <v>79.910552978515625</v>
      </c>
      <c r="BN432" s="148">
        <v>0.26600000000000001</v>
      </c>
      <c r="BO432" s="30">
        <v>47.467038299999999</v>
      </c>
      <c r="BP432" s="30">
        <v>250</v>
      </c>
      <c r="BQ432" s="148">
        <v>1.2E-2</v>
      </c>
      <c r="BR432" s="148">
        <v>5.0999999999999997E-2</v>
      </c>
      <c r="BS432" s="148"/>
      <c r="BT432" s="148">
        <v>0.86899999999999999</v>
      </c>
      <c r="BU432" s="148">
        <v>4.7E-2</v>
      </c>
      <c r="BV432" s="148">
        <v>2.0999999716877941E-2</v>
      </c>
      <c r="BW432" s="148"/>
      <c r="BX432" s="148">
        <v>0.16200000000000001</v>
      </c>
      <c r="BY432" s="148">
        <v>0.432</v>
      </c>
      <c r="BZ432" s="1"/>
      <c r="CA432" s="150">
        <v>10313.08984375</v>
      </c>
      <c r="CB432" s="150">
        <v>11261.05</v>
      </c>
      <c r="CC432" s="124" t="s">
        <v>4235</v>
      </c>
      <c r="CD432" t="s">
        <v>4633</v>
      </c>
    </row>
    <row r="433" spans="1:82" x14ac:dyDescent="0.3">
      <c r="A433" s="1">
        <v>361264020</v>
      </c>
      <c r="B433" s="124" t="s">
        <v>4235</v>
      </c>
      <c r="C433" t="s">
        <v>155</v>
      </c>
      <c r="D433" t="s">
        <v>676</v>
      </c>
      <c r="E433" s="30">
        <v>72.383689880371094</v>
      </c>
      <c r="F433" s="30">
        <v>75.616256713867188</v>
      </c>
      <c r="G433" s="30">
        <v>77.980171203613281</v>
      </c>
      <c r="H433" s="30">
        <v>80.012672424316406</v>
      </c>
      <c r="I433" s="1">
        <v>211</v>
      </c>
      <c r="J433" s="1" t="s">
        <v>3981</v>
      </c>
      <c r="K433" s="1">
        <v>4</v>
      </c>
      <c r="L433" t="s">
        <v>3840</v>
      </c>
      <c r="M433" t="s">
        <v>3913</v>
      </c>
      <c r="N433" t="s">
        <v>3917</v>
      </c>
      <c r="O433" t="s">
        <v>3921</v>
      </c>
      <c r="P433" s="148">
        <v>0.50649350881576538</v>
      </c>
      <c r="Q433" s="30">
        <v>44.709858939999997</v>
      </c>
      <c r="R433" s="30">
        <v>342.85714721679688</v>
      </c>
      <c r="S433" s="1">
        <v>146</v>
      </c>
      <c r="T433" s="1">
        <v>104</v>
      </c>
      <c r="U433" s="148">
        <v>0.71232879161834717</v>
      </c>
      <c r="V433" s="148">
        <v>0.31578946113586431</v>
      </c>
      <c r="W433" s="149">
        <v>46.062886130000003</v>
      </c>
      <c r="X433" s="149">
        <v>297.368408203125</v>
      </c>
      <c r="Y433" s="1">
        <v>104</v>
      </c>
      <c r="Z433" s="30">
        <v>79.482986450195313</v>
      </c>
      <c r="AA433" s="148">
        <v>0.48699999999999999</v>
      </c>
      <c r="AB433" s="30">
        <v>48.2</v>
      </c>
      <c r="AC433" s="30">
        <v>337.3</v>
      </c>
      <c r="AD433" s="30">
        <v>82.258071899414063</v>
      </c>
      <c r="AE433" s="148">
        <v>0.42499999999999999</v>
      </c>
      <c r="AF433" s="30">
        <v>49.06</v>
      </c>
      <c r="AG433" s="30">
        <v>320.10000000000002</v>
      </c>
      <c r="AH433" s="30">
        <v>86.215255737304688</v>
      </c>
      <c r="AI433" s="148">
        <v>0.56100000000000005</v>
      </c>
      <c r="AJ433" s="30">
        <v>50.444870000000002</v>
      </c>
      <c r="AK433" s="30">
        <v>360.8</v>
      </c>
      <c r="AL433" s="30">
        <v>86.430427551269531</v>
      </c>
      <c r="AM433" s="148">
        <v>0.48899999999999999</v>
      </c>
      <c r="AN433" s="30">
        <v>50.489802820000001</v>
      </c>
      <c r="AO433" s="30">
        <v>339.8</v>
      </c>
      <c r="AP433" s="148">
        <v>0.57142859697341919</v>
      </c>
      <c r="AQ433" s="30">
        <v>45.618147929999999</v>
      </c>
      <c r="AR433" s="30">
        <v>333.7662353515625</v>
      </c>
      <c r="AS433" s="30">
        <v>146</v>
      </c>
      <c r="AT433" s="30">
        <v>104</v>
      </c>
      <c r="AU433" s="148">
        <v>0.71232879161834717</v>
      </c>
      <c r="AV433" s="30">
        <v>80.012672424316406</v>
      </c>
      <c r="AW433" s="148">
        <v>0.42105263471603388</v>
      </c>
      <c r="AX433" s="30">
        <v>47.133464590000003</v>
      </c>
      <c r="AY433" s="30">
        <v>281.57894897460938</v>
      </c>
      <c r="AZ433" s="30">
        <v>104</v>
      </c>
      <c r="BA433" s="30">
        <v>82.56732177734375</v>
      </c>
      <c r="BB433" s="148">
        <v>0.49700000000000011</v>
      </c>
      <c r="BC433" s="30">
        <v>48.83</v>
      </c>
      <c r="BD433" s="30">
        <v>318.7</v>
      </c>
      <c r="BE433" s="30">
        <v>83.940750122070313</v>
      </c>
      <c r="BF433" s="147">
        <v>0.46300000000000002</v>
      </c>
      <c r="BG433" s="30">
        <v>49.46</v>
      </c>
      <c r="BH433" s="30">
        <v>300.7</v>
      </c>
      <c r="BI433" s="30">
        <v>85.931167602539063</v>
      </c>
      <c r="BJ433" s="148">
        <v>0.55000000000000004</v>
      </c>
      <c r="BK433" s="30">
        <v>50.485558070000003</v>
      </c>
      <c r="BL433" s="30">
        <v>346.6</v>
      </c>
      <c r="BM433" s="30">
        <v>86.337051391601563</v>
      </c>
      <c r="BN433" s="148">
        <v>0.48899999999999999</v>
      </c>
      <c r="BO433" s="30">
        <v>50.669835939999999</v>
      </c>
      <c r="BP433" s="30">
        <v>320.3</v>
      </c>
      <c r="BQ433" s="148">
        <v>2.8000000000000001E-2</v>
      </c>
      <c r="BR433" s="148">
        <v>5.1999999999999998E-2</v>
      </c>
      <c r="BS433" s="148"/>
      <c r="BT433" s="148">
        <v>0.85299999999999998</v>
      </c>
      <c r="BU433" s="148">
        <v>4.7E-2</v>
      </c>
      <c r="BV433" s="148">
        <v>1.8999999389052391E-2</v>
      </c>
      <c r="BW433" s="148"/>
      <c r="BX433" s="148">
        <v>0.123</v>
      </c>
      <c r="BY433" s="148">
        <v>0.49299999999999999</v>
      </c>
      <c r="BZ433" s="1"/>
      <c r="CA433" s="150">
        <v>11129.240234375</v>
      </c>
      <c r="CB433" s="150">
        <v>12480.97</v>
      </c>
      <c r="CC433" s="124" t="s">
        <v>4235</v>
      </c>
      <c r="CD433" t="s">
        <v>4634</v>
      </c>
    </row>
    <row r="434" spans="1:82" x14ac:dyDescent="0.3">
      <c r="A434" s="1">
        <v>361264030</v>
      </c>
      <c r="B434" s="124" t="s">
        <v>4235</v>
      </c>
      <c r="C434" t="s">
        <v>155</v>
      </c>
      <c r="D434" t="s">
        <v>969</v>
      </c>
      <c r="E434" s="30">
        <v>88.809913635253906</v>
      </c>
      <c r="F434" s="30">
        <v>90.26983642578125</v>
      </c>
      <c r="G434" s="30">
        <v>87.679130554199219</v>
      </c>
      <c r="H434" s="30">
        <v>89.981864929199219</v>
      </c>
      <c r="I434" s="1">
        <v>144</v>
      </c>
      <c r="J434" s="1" t="s">
        <v>3981</v>
      </c>
      <c r="K434" s="1">
        <v>4</v>
      </c>
      <c r="L434" t="s">
        <v>3840</v>
      </c>
      <c r="M434" t="s">
        <v>3913</v>
      </c>
      <c r="N434" t="s">
        <v>3917</v>
      </c>
      <c r="O434" t="s">
        <v>3921</v>
      </c>
      <c r="P434" s="148">
        <v>0.69387757778167725</v>
      </c>
      <c r="Q434" s="30">
        <v>51.542560289999997</v>
      </c>
      <c r="R434" s="30"/>
      <c r="S434" s="1">
        <v>46</v>
      </c>
      <c r="T434" s="1">
        <v>25</v>
      </c>
      <c r="U434" s="148">
        <v>0.54347825050354004</v>
      </c>
      <c r="V434" s="148">
        <v>0.3571428656578064</v>
      </c>
      <c r="W434" s="149">
        <v>52.13448863</v>
      </c>
      <c r="X434" s="149"/>
      <c r="Y434" s="1">
        <v>25</v>
      </c>
      <c r="Z434" s="30">
        <v>84.316452026367188</v>
      </c>
      <c r="AA434" s="148">
        <v>0.66200000000000003</v>
      </c>
      <c r="AB434" s="30">
        <v>49.8</v>
      </c>
      <c r="AC434" s="30">
        <v>390.8</v>
      </c>
      <c r="AD434" s="30">
        <v>86.23406982421875</v>
      </c>
      <c r="AE434" s="148">
        <v>0.61499999999999999</v>
      </c>
      <c r="AF434" s="30">
        <v>50.41</v>
      </c>
      <c r="AG434" s="30">
        <v>379.5</v>
      </c>
      <c r="AH434" s="30">
        <v>79.0924072265625</v>
      </c>
      <c r="AI434" s="148">
        <v>0.625</v>
      </c>
      <c r="AJ434" s="30">
        <v>48.08568365</v>
      </c>
      <c r="AK434" s="30">
        <v>383.9</v>
      </c>
      <c r="AL434" s="30">
        <v>78.701446533203125</v>
      </c>
      <c r="AM434" s="148">
        <v>0.54100000000000004</v>
      </c>
      <c r="AN434" s="30">
        <v>47.859643890000001</v>
      </c>
      <c r="AO434" s="30">
        <v>370.3</v>
      </c>
      <c r="AP434" s="148">
        <v>0.51020407676696777</v>
      </c>
      <c r="AQ434" s="30">
        <v>51.685107590000001</v>
      </c>
      <c r="AR434" s="30">
        <v>336.73468017578131</v>
      </c>
      <c r="AS434" s="30">
        <v>46</v>
      </c>
      <c r="AT434" s="30">
        <v>25</v>
      </c>
      <c r="AU434" s="148">
        <v>0.54347825050354004</v>
      </c>
      <c r="AV434" s="30">
        <v>89.981864929199219</v>
      </c>
      <c r="AW434" s="148">
        <v>0.4285714328289032</v>
      </c>
      <c r="AX434" s="30">
        <v>52.846978399999998</v>
      </c>
      <c r="AY434" s="30">
        <v>317.85714721679688</v>
      </c>
      <c r="AZ434" s="30">
        <v>25</v>
      </c>
      <c r="BA434" s="30">
        <v>89.000709533691406</v>
      </c>
      <c r="BB434" s="148">
        <v>0.58499999999999996</v>
      </c>
      <c r="BC434" s="30">
        <v>51.95</v>
      </c>
      <c r="BD434" s="30">
        <v>360</v>
      </c>
      <c r="BE434" s="30">
        <v>91.406379699707031</v>
      </c>
      <c r="BF434" s="147">
        <v>0.48699999999999999</v>
      </c>
      <c r="BG434" s="30">
        <v>53.14</v>
      </c>
      <c r="BH434" s="30">
        <v>343.6</v>
      </c>
      <c r="BI434" s="30">
        <v>84.5889892578125</v>
      </c>
      <c r="BJ434" s="148">
        <v>0.76800000000000002</v>
      </c>
      <c r="BK434" s="30">
        <v>49.831749770000002</v>
      </c>
      <c r="BL434" s="30">
        <v>401.8</v>
      </c>
      <c r="BM434" s="30">
        <v>86.099380493164063</v>
      </c>
      <c r="BN434" s="148">
        <v>0.75700000000000001</v>
      </c>
      <c r="BO434" s="30">
        <v>50.55138796</v>
      </c>
      <c r="BP434" s="30">
        <v>389.2</v>
      </c>
      <c r="BQ434" s="148"/>
      <c r="BR434" s="148">
        <v>4.9000000000000002E-2</v>
      </c>
      <c r="BS434" s="148"/>
      <c r="BT434" s="148">
        <v>0.82600000000000007</v>
      </c>
      <c r="BU434" s="148">
        <v>6.9000000000000006E-2</v>
      </c>
      <c r="BV434" s="148">
        <v>5.6000001728534698E-2</v>
      </c>
      <c r="BW434" s="148"/>
      <c r="BX434" s="148">
        <v>0.11799999999999999</v>
      </c>
      <c r="BY434" s="148">
        <v>0.47299999999999998</v>
      </c>
      <c r="BZ434" s="1"/>
      <c r="CA434" s="150">
        <v>11268.009765625</v>
      </c>
      <c r="CB434" s="150">
        <v>12254.77</v>
      </c>
      <c r="CC434" s="124" t="s">
        <v>4235</v>
      </c>
      <c r="CD434" t="s">
        <v>4634</v>
      </c>
    </row>
    <row r="435" spans="1:82" x14ac:dyDescent="0.3">
      <c r="A435" s="1">
        <v>361264040</v>
      </c>
      <c r="B435" s="124" t="s">
        <v>4235</v>
      </c>
      <c r="C435" t="s">
        <v>155</v>
      </c>
      <c r="D435" t="s">
        <v>970</v>
      </c>
      <c r="E435" s="30">
        <v>78.846138000488281</v>
      </c>
      <c r="F435" s="30">
        <v>76.399002075195313</v>
      </c>
      <c r="G435" s="30">
        <v>81.449226379394531</v>
      </c>
      <c r="H435" s="30">
        <v>79.9195556640625</v>
      </c>
      <c r="I435" s="1">
        <v>328</v>
      </c>
      <c r="J435" s="1" t="s">
        <v>3981</v>
      </c>
      <c r="K435" s="1">
        <v>4</v>
      </c>
      <c r="L435" t="s">
        <v>3840</v>
      </c>
      <c r="M435" t="s">
        <v>3913</v>
      </c>
      <c r="N435" t="s">
        <v>3917</v>
      </c>
      <c r="O435" t="s">
        <v>3921</v>
      </c>
      <c r="P435" s="148">
        <v>0.53424656391143799</v>
      </c>
      <c r="Q435" s="30">
        <v>47.397999169999999</v>
      </c>
      <c r="R435" s="30">
        <v>350.6849365234375</v>
      </c>
      <c r="S435" s="1">
        <v>135</v>
      </c>
      <c r="T435" s="1">
        <v>72</v>
      </c>
      <c r="U435" s="148">
        <v>0.53333336114883423</v>
      </c>
      <c r="V435" s="148">
        <v>0.44285714626312261</v>
      </c>
      <c r="W435" s="149">
        <v>46.387210699999997</v>
      </c>
      <c r="X435" s="149">
        <v>332.85714721679688</v>
      </c>
      <c r="Y435" s="1">
        <v>72</v>
      </c>
      <c r="Z435" s="30">
        <v>77.972526550292969</v>
      </c>
      <c r="AA435" s="148">
        <v>0.50700000000000001</v>
      </c>
      <c r="AB435" s="30">
        <v>47.7</v>
      </c>
      <c r="AC435" s="30">
        <v>354.2</v>
      </c>
      <c r="AD435" s="30">
        <v>78.3115234375</v>
      </c>
      <c r="AE435" s="148">
        <v>0.36399999999999999</v>
      </c>
      <c r="AF435" s="30">
        <v>47.72</v>
      </c>
      <c r="AG435" s="30">
        <v>316.39999999999998</v>
      </c>
      <c r="AH435" s="30">
        <v>77.550697326660156</v>
      </c>
      <c r="AI435" s="148">
        <v>0.50700000000000001</v>
      </c>
      <c r="AJ435" s="30">
        <v>47.57504866</v>
      </c>
      <c r="AK435" s="30">
        <v>355.1</v>
      </c>
      <c r="AL435" s="30">
        <v>80.540184020996094</v>
      </c>
      <c r="AM435" s="148">
        <v>0.39300000000000002</v>
      </c>
      <c r="AN435" s="30">
        <v>48.485363929999998</v>
      </c>
      <c r="AO435" s="30">
        <v>335.6</v>
      </c>
      <c r="AP435" s="148">
        <v>0.43835616111755371</v>
      </c>
      <c r="AQ435" s="30">
        <v>47.788136809999997</v>
      </c>
      <c r="AR435" s="30">
        <v>307.53424072265631</v>
      </c>
      <c r="AS435" s="30">
        <v>135</v>
      </c>
      <c r="AT435" s="30">
        <v>72</v>
      </c>
      <c r="AU435" s="148">
        <v>0.53333336114883423</v>
      </c>
      <c r="AV435" s="30">
        <v>79.9195556640625</v>
      </c>
      <c r="AW435" s="148">
        <v>0.27142858505249018</v>
      </c>
      <c r="AX435" s="30">
        <v>47.080098649999996</v>
      </c>
      <c r="AY435" s="30">
        <v>262.85714721679688</v>
      </c>
      <c r="AZ435" s="30">
        <v>72</v>
      </c>
      <c r="BA435" s="30">
        <v>79.577445983886719</v>
      </c>
      <c r="BB435" s="148">
        <v>0.50700000000000001</v>
      </c>
      <c r="BC435" s="30">
        <v>47.38</v>
      </c>
      <c r="BD435" s="30">
        <v>336.3</v>
      </c>
      <c r="BE435" s="30">
        <v>77.99664306640625</v>
      </c>
      <c r="BF435" s="147">
        <v>0.41799999999999998</v>
      </c>
      <c r="BG435" s="30">
        <v>46.53</v>
      </c>
      <c r="BH435" s="30">
        <v>303.60000000000002</v>
      </c>
      <c r="BI435" s="30">
        <v>76.751144409179688</v>
      </c>
      <c r="BJ435" s="148">
        <v>0.45400000000000001</v>
      </c>
      <c r="BK435" s="30">
        <v>46.013761989999999</v>
      </c>
      <c r="BL435" s="30">
        <v>325.60000000000002</v>
      </c>
      <c r="BM435" s="30">
        <v>76.202934265136719</v>
      </c>
      <c r="BN435" s="148">
        <v>0.34799999999999998</v>
      </c>
      <c r="BO435" s="30">
        <v>45.619259489999997</v>
      </c>
      <c r="BP435" s="30">
        <v>284.39999999999998</v>
      </c>
      <c r="BQ435" s="148">
        <v>1.4999999999999999E-2</v>
      </c>
      <c r="BR435" s="148">
        <v>4.2999999999999997E-2</v>
      </c>
      <c r="BS435" s="148"/>
      <c r="BT435" s="148">
        <v>0.86599999999999999</v>
      </c>
      <c r="BU435" s="148">
        <v>6.7000000000000004E-2</v>
      </c>
      <c r="BV435" s="148">
        <v>8.999999612569809E-3</v>
      </c>
      <c r="BW435" s="148">
        <v>1.7999999999999999E-2</v>
      </c>
      <c r="BX435" s="148">
        <v>0.14899999999999999</v>
      </c>
      <c r="BY435" s="148">
        <v>0.39500000000000002</v>
      </c>
      <c r="BZ435" s="1"/>
      <c r="CA435" s="150">
        <v>11063.2099609375</v>
      </c>
      <c r="CB435" s="150">
        <v>12721.24</v>
      </c>
      <c r="CC435" s="124" t="s">
        <v>4235</v>
      </c>
      <c r="CD435" t="s">
        <v>4634</v>
      </c>
    </row>
    <row r="436" spans="1:82" x14ac:dyDescent="0.3">
      <c r="A436" s="1">
        <v>361264060</v>
      </c>
      <c r="B436" s="124" t="s">
        <v>4235</v>
      </c>
      <c r="C436" t="s">
        <v>155</v>
      </c>
      <c r="D436" t="s">
        <v>971</v>
      </c>
      <c r="E436" s="30">
        <v>83.947494506835938</v>
      </c>
      <c r="F436" s="30">
        <v>82.051124572753906</v>
      </c>
      <c r="G436" s="30">
        <v>89.828033447265625</v>
      </c>
      <c r="H436" s="30">
        <v>89.144447326660156</v>
      </c>
      <c r="I436" s="1">
        <v>127</v>
      </c>
      <c r="J436" s="1" t="s">
        <v>3981</v>
      </c>
      <c r="K436" s="1">
        <v>4</v>
      </c>
      <c r="L436" t="s">
        <v>3840</v>
      </c>
      <c r="M436" t="s">
        <v>3913</v>
      </c>
      <c r="N436" t="s">
        <v>3917</v>
      </c>
      <c r="O436" t="s">
        <v>3921</v>
      </c>
      <c r="P436" s="148">
        <v>0.28888890147209167</v>
      </c>
      <c r="Q436" s="30">
        <v>49.51997428</v>
      </c>
      <c r="R436" s="30"/>
      <c r="S436" s="1">
        <v>42</v>
      </c>
      <c r="T436" s="1">
        <v>24</v>
      </c>
      <c r="U436" s="148">
        <v>0.57142859697341919</v>
      </c>
      <c r="V436" s="148">
        <v>0.2222222238779068</v>
      </c>
      <c r="W436" s="149">
        <v>48.729124470000002</v>
      </c>
      <c r="X436" s="149"/>
      <c r="Y436" s="1">
        <v>24</v>
      </c>
      <c r="Z436" s="30">
        <v>90.358291625976563</v>
      </c>
      <c r="AA436" s="148">
        <v>0.61</v>
      </c>
      <c r="AB436" s="30">
        <v>51.8</v>
      </c>
      <c r="AC436" s="30">
        <v>374.6</v>
      </c>
      <c r="AD436" s="30">
        <v>89.650482177734375</v>
      </c>
      <c r="AE436" s="148">
        <v>0.39400000000000002</v>
      </c>
      <c r="AF436" s="30">
        <v>51.57</v>
      </c>
      <c r="AG436" s="30">
        <v>330.3</v>
      </c>
      <c r="AH436" s="30">
        <v>89.584259033203125</v>
      </c>
      <c r="AI436" s="148">
        <v>0.60599999999999998</v>
      </c>
      <c r="AJ436" s="30">
        <v>51.560730229999997</v>
      </c>
      <c r="AK436" s="30">
        <v>377.3</v>
      </c>
      <c r="AL436" s="30">
        <v>88.385871887207031</v>
      </c>
      <c r="AM436" s="148">
        <v>0.56799999999999995</v>
      </c>
      <c r="AN436" s="30">
        <v>51.155236780000003</v>
      </c>
      <c r="AO436" s="30">
        <v>364.9</v>
      </c>
      <c r="AP436" s="148"/>
      <c r="AQ436" s="30">
        <v>53.029304750000001</v>
      </c>
      <c r="AR436" s="30"/>
      <c r="AS436" s="30">
        <v>42</v>
      </c>
      <c r="AT436" s="30">
        <v>24</v>
      </c>
      <c r="AU436" s="148">
        <v>0.57142859697341919</v>
      </c>
      <c r="AV436" s="30">
        <v>89.144447326660156</v>
      </c>
      <c r="AW436" s="148">
        <v>0.3333333432674408</v>
      </c>
      <c r="AX436" s="30">
        <v>52.367043070000001</v>
      </c>
      <c r="AY436" s="30"/>
      <c r="AZ436" s="30">
        <v>24</v>
      </c>
      <c r="BA436" s="30">
        <v>91.227653503417969</v>
      </c>
      <c r="BB436" s="148">
        <v>0.61</v>
      </c>
      <c r="BC436" s="30">
        <v>53.03</v>
      </c>
      <c r="BD436" s="30">
        <v>388.1</v>
      </c>
      <c r="BE436" s="30">
        <v>92.359870910644531</v>
      </c>
      <c r="BF436" s="147">
        <v>0.48499999999999999</v>
      </c>
      <c r="BG436" s="30">
        <v>53.61</v>
      </c>
      <c r="BH436" s="30">
        <v>354.5</v>
      </c>
      <c r="BI436" s="30">
        <v>85.858978271484375</v>
      </c>
      <c r="BJ436" s="148">
        <v>0.51500000000000001</v>
      </c>
      <c r="BK436" s="30">
        <v>50.450391750000001</v>
      </c>
      <c r="BL436" s="30">
        <v>342.4</v>
      </c>
      <c r="BM436" s="30">
        <v>86.6029052734375</v>
      </c>
      <c r="BN436" s="148">
        <v>0.40500000000000003</v>
      </c>
      <c r="BO436" s="30">
        <v>50.802329980000003</v>
      </c>
      <c r="BP436" s="30">
        <v>316.2</v>
      </c>
      <c r="BQ436" s="148"/>
      <c r="BR436" s="148"/>
      <c r="BS436" s="148"/>
      <c r="BT436" s="148">
        <v>0.92100000000000004</v>
      </c>
      <c r="BU436" s="148">
        <v>4.7E-2</v>
      </c>
      <c r="BV436" s="148">
        <v>3.0999999493360519E-2</v>
      </c>
      <c r="BW436" s="148"/>
      <c r="BX436" s="148">
        <v>0.17299999999999999</v>
      </c>
      <c r="BY436" s="148">
        <v>0.53700000000000003</v>
      </c>
      <c r="BZ436" s="1"/>
      <c r="CA436" s="150">
        <v>13388.58984375</v>
      </c>
      <c r="CB436" s="150">
        <v>14406.21</v>
      </c>
      <c r="CC436" s="124" t="s">
        <v>4235</v>
      </c>
      <c r="CD436" t="s">
        <v>4634</v>
      </c>
    </row>
    <row r="437" spans="1:82" x14ac:dyDescent="0.3">
      <c r="A437" s="1">
        <v>361264080</v>
      </c>
      <c r="B437" s="124" t="s">
        <v>4235</v>
      </c>
      <c r="C437" t="s">
        <v>155</v>
      </c>
      <c r="D437" t="s">
        <v>972</v>
      </c>
      <c r="E437" s="30">
        <v>86.791160583496094</v>
      </c>
      <c r="F437" s="30">
        <v>88.181846618652344</v>
      </c>
      <c r="G437" s="30">
        <v>83.417625427246094</v>
      </c>
      <c r="H437" s="30">
        <v>83.552192687988281</v>
      </c>
      <c r="I437" s="1">
        <v>218</v>
      </c>
      <c r="J437" s="1" t="s">
        <v>3981</v>
      </c>
      <c r="K437" s="1">
        <v>4</v>
      </c>
      <c r="L437" t="s">
        <v>3840</v>
      </c>
      <c r="M437" t="s">
        <v>3913</v>
      </c>
      <c r="N437" t="s">
        <v>3917</v>
      </c>
      <c r="O437" t="s">
        <v>3921</v>
      </c>
      <c r="P437" s="148">
        <v>0.48684209585189819</v>
      </c>
      <c r="Q437" s="30">
        <v>50.70283276</v>
      </c>
      <c r="R437" s="30">
        <v>335.52630615234381</v>
      </c>
      <c r="S437" s="1">
        <v>120</v>
      </c>
      <c r="T437" s="1">
        <v>68</v>
      </c>
      <c r="U437" s="148">
        <v>0.56666666269302368</v>
      </c>
      <c r="V437" s="148">
        <v>0.43589743971824652</v>
      </c>
      <c r="W437" s="149">
        <v>51.269344400000001</v>
      </c>
      <c r="X437" s="149">
        <v>312.82052612304688</v>
      </c>
      <c r="Y437" s="1">
        <v>68</v>
      </c>
      <c r="Z437" s="30">
        <v>79.785079956054688</v>
      </c>
      <c r="AA437" s="148">
        <v>0.51700000000000002</v>
      </c>
      <c r="AB437" s="30">
        <v>48.3</v>
      </c>
      <c r="AC437" s="30">
        <v>357.6</v>
      </c>
      <c r="AD437" s="30">
        <v>80.903289794921875</v>
      </c>
      <c r="AE437" s="148">
        <v>0.47099999999999997</v>
      </c>
      <c r="AF437" s="30">
        <v>48.6</v>
      </c>
      <c r="AG437" s="30">
        <v>341.4</v>
      </c>
      <c r="AH437" s="30">
        <v>78.491561889648438</v>
      </c>
      <c r="AI437" s="148">
        <v>0.46200000000000002</v>
      </c>
      <c r="AJ437" s="30">
        <v>47.886676350000002</v>
      </c>
      <c r="AK437" s="30">
        <v>343.4</v>
      </c>
      <c r="AL437" s="30">
        <v>79.023918151855469</v>
      </c>
      <c r="AM437" s="148">
        <v>0.34899999999999998</v>
      </c>
      <c r="AN437" s="30">
        <v>47.969379590000003</v>
      </c>
      <c r="AO437" s="30">
        <v>317.39999999999998</v>
      </c>
      <c r="AP437" s="148">
        <v>0.3815789520740509</v>
      </c>
      <c r="AQ437" s="30">
        <v>49.019422859999999</v>
      </c>
      <c r="AR437" s="30">
        <v>292.10525512695313</v>
      </c>
      <c r="AS437" s="30">
        <v>120</v>
      </c>
      <c r="AT437" s="30">
        <v>68</v>
      </c>
      <c r="AU437" s="148">
        <v>0.56666666269302368</v>
      </c>
      <c r="AV437" s="30">
        <v>83.552192687988281</v>
      </c>
      <c r="AW437" s="148">
        <v>0.3333333432674408</v>
      </c>
      <c r="AX437" s="30">
        <v>49.162025329999999</v>
      </c>
      <c r="AY437" s="30">
        <v>269.23077392578131</v>
      </c>
      <c r="AZ437" s="30">
        <v>68</v>
      </c>
      <c r="BA437" s="30">
        <v>80.402236938476563</v>
      </c>
      <c r="BB437" s="148">
        <v>0.48299999999999998</v>
      </c>
      <c r="BC437" s="30">
        <v>47.78</v>
      </c>
      <c r="BD437" s="30">
        <v>327.2</v>
      </c>
      <c r="BE437" s="30">
        <v>80.390518188476563</v>
      </c>
      <c r="BF437" s="147">
        <v>0.40200000000000002</v>
      </c>
      <c r="BG437" s="30">
        <v>47.71</v>
      </c>
      <c r="BH437" s="30">
        <v>303.39999999999998</v>
      </c>
      <c r="BI437" s="30">
        <v>78.894287109375</v>
      </c>
      <c r="BJ437" s="148">
        <v>0.36799999999999999</v>
      </c>
      <c r="BK437" s="30">
        <v>47.057734310000001</v>
      </c>
      <c r="BL437" s="30">
        <v>308.2</v>
      </c>
      <c r="BM437" s="30">
        <v>77.56298828125</v>
      </c>
      <c r="BN437" s="148">
        <v>0.22900000000000001</v>
      </c>
      <c r="BO437" s="30">
        <v>46.297075370000002</v>
      </c>
      <c r="BP437" s="30">
        <v>267.89999999999998</v>
      </c>
      <c r="BQ437" s="148">
        <v>2.8000000000000001E-2</v>
      </c>
      <c r="BR437" s="148">
        <v>0.05</v>
      </c>
      <c r="BS437" s="148"/>
      <c r="BT437" s="148">
        <v>0.85799999999999998</v>
      </c>
      <c r="BU437" s="148">
        <v>5.5E-2</v>
      </c>
      <c r="BV437" s="148">
        <v>8.999999612569809E-3</v>
      </c>
      <c r="BW437" s="148"/>
      <c r="BX437" s="148">
        <v>0.20200000000000001</v>
      </c>
      <c r="BY437" s="148">
        <v>0.42399999999999999</v>
      </c>
      <c r="BZ437" s="1"/>
      <c r="CA437" s="150">
        <v>12568.7900390625</v>
      </c>
      <c r="CB437" s="150">
        <v>13801.08</v>
      </c>
      <c r="CC437" s="124" t="s">
        <v>4235</v>
      </c>
      <c r="CD437" t="s">
        <v>4634</v>
      </c>
    </row>
    <row r="438" spans="1:82" x14ac:dyDescent="0.3">
      <c r="A438" s="1">
        <v>361313000</v>
      </c>
      <c r="B438" s="124" t="s">
        <v>4236</v>
      </c>
      <c r="C438" t="s">
        <v>156</v>
      </c>
      <c r="D438" t="s">
        <v>973</v>
      </c>
      <c r="E438" s="30">
        <v>86.540306091308594</v>
      </c>
      <c r="F438" s="30">
        <v>87.99267578125</v>
      </c>
      <c r="G438" s="30">
        <v>86.35028076171875</v>
      </c>
      <c r="H438" s="30">
        <v>85.9071044921875</v>
      </c>
      <c r="I438" s="1">
        <v>753</v>
      </c>
      <c r="J438" s="1">
        <v>6</v>
      </c>
      <c r="K438" s="1">
        <v>8</v>
      </c>
      <c r="L438" t="s">
        <v>3840</v>
      </c>
      <c r="M438" t="s">
        <v>3913</v>
      </c>
      <c r="N438" t="s">
        <v>3917</v>
      </c>
      <c r="O438" t="s">
        <v>3923</v>
      </c>
      <c r="P438" s="148">
        <v>0.42982456088066101</v>
      </c>
      <c r="Q438" s="30">
        <v>50.598487890000001</v>
      </c>
      <c r="R438" s="30">
        <v>327.631591796875</v>
      </c>
      <c r="S438" s="1">
        <v>1145</v>
      </c>
      <c r="T438" s="1">
        <v>508</v>
      </c>
      <c r="U438" s="148">
        <v>0.44366812705993652</v>
      </c>
      <c r="V438" s="148">
        <v>0.3254237174987793</v>
      </c>
      <c r="W438" s="149">
        <v>51.190963959999998</v>
      </c>
      <c r="X438" s="149">
        <v>300.677978515625</v>
      </c>
      <c r="Y438" s="1">
        <v>508</v>
      </c>
      <c r="Z438" s="30">
        <v>84.920639038085938</v>
      </c>
      <c r="AA438" s="148">
        <v>0.54799999999999993</v>
      </c>
      <c r="AB438" s="30">
        <v>50</v>
      </c>
      <c r="AC438" s="30">
        <v>356.7</v>
      </c>
      <c r="AD438" s="30">
        <v>85.821746826171875</v>
      </c>
      <c r="AE438" s="148">
        <v>0.46700000000000003</v>
      </c>
      <c r="AF438" s="30">
        <v>50.27</v>
      </c>
      <c r="AG438" s="30">
        <v>330.2</v>
      </c>
      <c r="AH438" s="30">
        <v>80.1602783203125</v>
      </c>
      <c r="AI438" s="148">
        <v>0.47</v>
      </c>
      <c r="AJ438" s="30">
        <v>48.43937794</v>
      </c>
      <c r="AK438" s="30">
        <v>344.7</v>
      </c>
      <c r="AL438" s="30">
        <v>80.405784606933594</v>
      </c>
      <c r="AM438" s="148">
        <v>0.377</v>
      </c>
      <c r="AN438" s="30">
        <v>48.439625960000001</v>
      </c>
      <c r="AO438" s="30">
        <v>312.3</v>
      </c>
      <c r="AP438" s="148">
        <v>0.41520467400550842</v>
      </c>
      <c r="AQ438" s="30">
        <v>50.853878090000002</v>
      </c>
      <c r="AR438" s="30">
        <v>310.8187255859375</v>
      </c>
      <c r="AS438" s="30">
        <v>1145</v>
      </c>
      <c r="AT438" s="30">
        <v>509</v>
      </c>
      <c r="AU438" s="148">
        <v>0.44366812705993652</v>
      </c>
      <c r="AV438" s="30">
        <v>85.9071044921875</v>
      </c>
      <c r="AW438" s="148">
        <v>0.27796611189842219</v>
      </c>
      <c r="AX438" s="30">
        <v>50.511663710000001</v>
      </c>
      <c r="AY438" s="30">
        <v>266.7796630859375</v>
      </c>
      <c r="AZ438" s="30">
        <v>509</v>
      </c>
      <c r="BA438" s="30">
        <v>83.886993408203125</v>
      </c>
      <c r="BB438" s="148">
        <v>0.44700000000000001</v>
      </c>
      <c r="BC438" s="30">
        <v>49.47</v>
      </c>
      <c r="BD438" s="30">
        <v>324.3</v>
      </c>
      <c r="BE438" s="30">
        <v>83.352424621582031</v>
      </c>
      <c r="BF438" s="147">
        <v>0.34899999999999998</v>
      </c>
      <c r="BG438" s="30">
        <v>49.17</v>
      </c>
      <c r="BH438" s="30">
        <v>291</v>
      </c>
      <c r="BI438" s="30">
        <v>82.568695068359375</v>
      </c>
      <c r="BJ438" s="148">
        <v>0.38700000000000001</v>
      </c>
      <c r="BK438" s="30">
        <v>48.847622510000001</v>
      </c>
      <c r="BL438" s="30">
        <v>310.3</v>
      </c>
      <c r="BM438" s="30">
        <v>81.543739318847656</v>
      </c>
      <c r="BN438" s="148">
        <v>0.25700000000000001</v>
      </c>
      <c r="BO438" s="30">
        <v>48.280975679999997</v>
      </c>
      <c r="BP438" s="30">
        <v>261.2</v>
      </c>
      <c r="BQ438" s="148">
        <v>1.0999999999999999E-2</v>
      </c>
      <c r="BR438" s="148">
        <v>1.9E-2</v>
      </c>
      <c r="BS438" s="148"/>
      <c r="BT438" s="148">
        <v>0.92300000000000004</v>
      </c>
      <c r="BU438" s="148">
        <v>4.3999999999999997E-2</v>
      </c>
      <c r="BV438" s="148">
        <v>4.0000001899898052E-3</v>
      </c>
      <c r="BW438" s="148"/>
      <c r="BX438" s="148">
        <v>0.11700000000000001</v>
      </c>
      <c r="BY438" s="148">
        <v>0.34599999999999997</v>
      </c>
      <c r="BZ438" s="1"/>
      <c r="CA438" s="150">
        <v>9715.1904296875</v>
      </c>
      <c r="CB438" s="150">
        <v>11195.66</v>
      </c>
      <c r="CC438" s="124" t="s">
        <v>4236</v>
      </c>
      <c r="CD438" t="s">
        <v>4633</v>
      </c>
    </row>
    <row r="439" spans="1:82" x14ac:dyDescent="0.3">
      <c r="A439" s="1">
        <v>361314020</v>
      </c>
      <c r="B439" s="124" t="s">
        <v>4236</v>
      </c>
      <c r="C439" t="s">
        <v>156</v>
      </c>
      <c r="D439" t="s">
        <v>974</v>
      </c>
      <c r="E439" s="30">
        <v>81.693328857421875</v>
      </c>
      <c r="F439" s="30">
        <v>83.729713439941406</v>
      </c>
      <c r="G439" s="30">
        <v>84.714424133300781</v>
      </c>
      <c r="H439" s="30">
        <v>87.071403503417969</v>
      </c>
      <c r="I439" s="1">
        <v>320</v>
      </c>
      <c r="J439" s="1" t="s">
        <v>4733</v>
      </c>
      <c r="K439" s="1">
        <v>5</v>
      </c>
      <c r="L439" t="s">
        <v>3840</v>
      </c>
      <c r="M439" t="s">
        <v>3913</v>
      </c>
      <c r="N439" t="s">
        <v>3917</v>
      </c>
      <c r="O439" t="s">
        <v>3923</v>
      </c>
      <c r="P439" s="148">
        <v>0.47651007771491999</v>
      </c>
      <c r="Q439" s="30">
        <v>48.582325259999998</v>
      </c>
      <c r="R439" s="30">
        <v>344.9664306640625</v>
      </c>
      <c r="S439" s="1">
        <v>221</v>
      </c>
      <c r="T439" s="1">
        <v>101</v>
      </c>
      <c r="U439" s="148">
        <v>0.4570135772228241</v>
      </c>
      <c r="V439" s="148">
        <v>0.2641509473323822</v>
      </c>
      <c r="W439" s="149">
        <v>49.424637269999998</v>
      </c>
      <c r="X439" s="149">
        <v>301.88677978515631</v>
      </c>
      <c r="Y439" s="1">
        <v>101</v>
      </c>
      <c r="Z439" s="30">
        <v>84.618545532226563</v>
      </c>
      <c r="AA439" s="148">
        <v>0.49099999999999999</v>
      </c>
      <c r="AB439" s="30">
        <v>49.9</v>
      </c>
      <c r="AC439" s="30">
        <v>350</v>
      </c>
      <c r="AD439" s="30">
        <v>84.997093200683594</v>
      </c>
      <c r="AE439" s="148">
        <v>0.33</v>
      </c>
      <c r="AF439" s="30">
        <v>49.99</v>
      </c>
      <c r="AG439" s="30">
        <v>317</v>
      </c>
      <c r="AH439" s="30">
        <v>88.138175964355469</v>
      </c>
      <c r="AI439" s="148">
        <v>0.504</v>
      </c>
      <c r="AJ439" s="30">
        <v>51.081768179999997</v>
      </c>
      <c r="AK439" s="30">
        <v>355.4</v>
      </c>
      <c r="AL439" s="30">
        <v>87.699241638183594</v>
      </c>
      <c r="AM439" s="148">
        <v>0.36399999999999999</v>
      </c>
      <c r="AN439" s="30">
        <v>50.921578750000002</v>
      </c>
      <c r="AO439" s="30">
        <v>317.8</v>
      </c>
      <c r="AP439" s="148">
        <v>0.48648649454116821</v>
      </c>
      <c r="AQ439" s="30">
        <v>49.830605409999997</v>
      </c>
      <c r="AR439" s="30">
        <v>318.24325561523438</v>
      </c>
      <c r="AS439" s="30">
        <v>221</v>
      </c>
      <c r="AT439" s="30">
        <v>101</v>
      </c>
      <c r="AU439" s="148">
        <v>0.4570135772228241</v>
      </c>
      <c r="AV439" s="30">
        <v>87.071403503417969</v>
      </c>
      <c r="AW439" s="148">
        <v>0.30769231915473938</v>
      </c>
      <c r="AX439" s="30">
        <v>51.178943580000002</v>
      </c>
      <c r="AY439" s="30"/>
      <c r="AZ439" s="30">
        <v>101</v>
      </c>
      <c r="BA439" s="30">
        <v>87.536697387695313</v>
      </c>
      <c r="BB439" s="148">
        <v>0.48199999999999998</v>
      </c>
      <c r="BC439" s="30">
        <v>51.24</v>
      </c>
      <c r="BD439" s="30">
        <v>331.9</v>
      </c>
      <c r="BE439" s="30">
        <v>89.539970397949219</v>
      </c>
      <c r="BF439" s="147">
        <v>0.377</v>
      </c>
      <c r="BG439" s="30">
        <v>52.22</v>
      </c>
      <c r="BH439" s="30">
        <v>301.89999999999998</v>
      </c>
      <c r="BI439" s="30">
        <v>89.505485534667969</v>
      </c>
      <c r="BJ439" s="148">
        <v>0.498</v>
      </c>
      <c r="BK439" s="30">
        <v>52.226684689999999</v>
      </c>
      <c r="BL439" s="30">
        <v>336.8</v>
      </c>
      <c r="BM439" s="30">
        <v>90.918327331542969</v>
      </c>
      <c r="BN439" s="148">
        <v>0.36799999999999999</v>
      </c>
      <c r="BO439" s="30">
        <v>52.953023709999997</v>
      </c>
      <c r="BP439" s="30">
        <v>307.5</v>
      </c>
      <c r="BQ439" s="148"/>
      <c r="BR439" s="148"/>
      <c r="BS439" s="148"/>
      <c r="BT439" s="148">
        <v>0.95000000000000007</v>
      </c>
      <c r="BU439" s="148">
        <v>2.1999999999999999E-2</v>
      </c>
      <c r="BV439" s="148">
        <v>2.8000000864267349E-2</v>
      </c>
      <c r="BW439" s="148"/>
      <c r="BX439" s="148">
        <v>0.11600000000000001</v>
      </c>
      <c r="BY439" s="148">
        <v>0.27400000000000002</v>
      </c>
      <c r="BZ439" s="1"/>
      <c r="CA439" s="150">
        <v>10809.2001953125</v>
      </c>
      <c r="CB439" s="150">
        <v>12258.95</v>
      </c>
      <c r="CC439" s="124" t="s">
        <v>4236</v>
      </c>
      <c r="CD439" t="s">
        <v>4634</v>
      </c>
    </row>
    <row r="440" spans="1:82" x14ac:dyDescent="0.3">
      <c r="A440" s="1">
        <v>361314030</v>
      </c>
      <c r="B440" s="124" t="s">
        <v>4236</v>
      </c>
      <c r="C440" t="s">
        <v>156</v>
      </c>
      <c r="D440" t="s">
        <v>975</v>
      </c>
      <c r="E440" s="30">
        <v>80.439033508300781</v>
      </c>
      <c r="F440" s="30">
        <v>80.519111633300781</v>
      </c>
      <c r="G440" s="30">
        <v>78.247749328613281</v>
      </c>
      <c r="H440" s="30">
        <v>78.081756591796875</v>
      </c>
      <c r="I440" s="1">
        <v>404</v>
      </c>
      <c r="J440" s="1" t="s">
        <v>4733</v>
      </c>
      <c r="K440" s="1">
        <v>5</v>
      </c>
      <c r="L440" t="s">
        <v>3840</v>
      </c>
      <c r="M440" t="s">
        <v>3913</v>
      </c>
      <c r="N440" t="s">
        <v>3917</v>
      </c>
      <c r="O440" t="s">
        <v>3923</v>
      </c>
      <c r="P440" s="148">
        <v>0.5</v>
      </c>
      <c r="Q440" s="30">
        <v>48.060582709999998</v>
      </c>
      <c r="R440" s="30">
        <v>346.7391357421875</v>
      </c>
      <c r="S440" s="1">
        <v>54</v>
      </c>
      <c r="T440" s="1">
        <v>27</v>
      </c>
      <c r="U440" s="148">
        <v>0.5</v>
      </c>
      <c r="V440" s="148">
        <v>0.36363637447357178</v>
      </c>
      <c r="W440" s="149">
        <v>48.094348490000002</v>
      </c>
      <c r="X440" s="149">
        <v>316.88311767578131</v>
      </c>
      <c r="Y440" s="1">
        <v>27</v>
      </c>
      <c r="Z440" s="30"/>
      <c r="AA440" s="148"/>
      <c r="AB440" s="30"/>
      <c r="AC440" s="30"/>
      <c r="AD440" s="30"/>
      <c r="AE440" s="148"/>
      <c r="AF440" s="30"/>
      <c r="AG440" s="30"/>
      <c r="AH440" s="30"/>
      <c r="AI440" s="148"/>
      <c r="AJ440" s="30"/>
      <c r="AK440" s="30"/>
      <c r="AL440" s="30"/>
      <c r="AM440" s="148"/>
      <c r="AN440" s="30"/>
      <c r="AO440" s="30"/>
      <c r="AP440" s="148">
        <v>0.44021740555763239</v>
      </c>
      <c r="AQ440" s="30">
        <v>45.785528540000001</v>
      </c>
      <c r="AR440" s="30">
        <v>303.80435180664063</v>
      </c>
      <c r="AS440" s="30">
        <v>54</v>
      </c>
      <c r="AT440" s="30">
        <v>27</v>
      </c>
      <c r="AU440" s="148">
        <v>0.5</v>
      </c>
      <c r="AV440" s="30">
        <v>78.081756591796875</v>
      </c>
      <c r="AW440" s="148">
        <v>0.32467532157897949</v>
      </c>
      <c r="AX440" s="30">
        <v>46.026827220000001</v>
      </c>
      <c r="AY440" s="30">
        <v>257.14285278320313</v>
      </c>
      <c r="AZ440" s="30">
        <v>27</v>
      </c>
      <c r="BA440" s="30"/>
      <c r="BB440" s="148"/>
      <c r="BC440" s="30"/>
      <c r="BD440" s="30"/>
      <c r="BE440" s="30"/>
      <c r="BF440" s="147"/>
      <c r="BG440" s="30"/>
      <c r="BH440" s="30"/>
      <c r="BI440" s="30"/>
      <c r="BJ440" s="148"/>
      <c r="BK440" s="30"/>
      <c r="BL440" s="30"/>
      <c r="BM440" s="30"/>
      <c r="BN440" s="148"/>
      <c r="BO440" s="30"/>
      <c r="BP440" s="30"/>
      <c r="BQ440" s="148">
        <v>1.4999999999999999E-2</v>
      </c>
      <c r="BR440" s="148">
        <v>2.7E-2</v>
      </c>
      <c r="BS440" s="148"/>
      <c r="BT440" s="148">
        <v>0.89100000000000001</v>
      </c>
      <c r="BU440" s="148">
        <v>5.3999999999999999E-2</v>
      </c>
      <c r="BV440" s="148">
        <v>1.200000010430813E-2</v>
      </c>
      <c r="BW440" s="148">
        <v>1.7000000000000001E-2</v>
      </c>
      <c r="BX440" s="148">
        <v>0.11600000000000001</v>
      </c>
      <c r="BY440" s="148">
        <v>0.4</v>
      </c>
      <c r="BZ440" s="1"/>
      <c r="CA440" s="150">
        <v>12615.830078125</v>
      </c>
      <c r="CB440" s="150">
        <v>14063.63</v>
      </c>
      <c r="CC440" s="124" t="s">
        <v>4236</v>
      </c>
      <c r="CD440" t="s">
        <v>4634</v>
      </c>
    </row>
    <row r="441" spans="1:82" x14ac:dyDescent="0.3">
      <c r="A441" s="1">
        <v>361314040</v>
      </c>
      <c r="B441" s="124" t="s">
        <v>4236</v>
      </c>
      <c r="C441" t="s">
        <v>156</v>
      </c>
      <c r="D441" t="s">
        <v>976</v>
      </c>
      <c r="E441" s="30">
        <v>75.570884704589844</v>
      </c>
      <c r="F441" s="30">
        <v>77.458030700683594</v>
      </c>
      <c r="G441" s="30">
        <v>76.350120544433594</v>
      </c>
      <c r="H441" s="30">
        <v>80.092376708984375</v>
      </c>
      <c r="I441" s="1">
        <v>629</v>
      </c>
      <c r="J441" s="1" t="s">
        <v>4733</v>
      </c>
      <c r="K441" s="1">
        <v>5</v>
      </c>
      <c r="L441" t="s">
        <v>3840</v>
      </c>
      <c r="M441" t="s">
        <v>3913</v>
      </c>
      <c r="N441" t="s">
        <v>3917</v>
      </c>
      <c r="O441" t="s">
        <v>3923</v>
      </c>
      <c r="P441" s="148">
        <v>0.3928571343421936</v>
      </c>
      <c r="Q441" s="30">
        <v>46.035613300000001</v>
      </c>
      <c r="R441" s="30">
        <v>306.07144165039063</v>
      </c>
      <c r="S441" s="1">
        <v>91</v>
      </c>
      <c r="T441" s="1">
        <v>39</v>
      </c>
      <c r="U441" s="148">
        <v>0.4285714328289032</v>
      </c>
      <c r="V441" s="148">
        <v>0.29545453190803528</v>
      </c>
      <c r="W441" s="149">
        <v>46.826013529999997</v>
      </c>
      <c r="X441" s="149">
        <v>259.84848022460938</v>
      </c>
      <c r="Y441" s="1">
        <v>39</v>
      </c>
      <c r="Z441" s="30"/>
      <c r="AA441" s="148">
        <v>0.63200000000000001</v>
      </c>
      <c r="AB441" s="30">
        <v>0</v>
      </c>
      <c r="AC441" s="30">
        <v>363.2</v>
      </c>
      <c r="AD441" s="30"/>
      <c r="AE441" s="148">
        <v>0.56499999999999995</v>
      </c>
      <c r="AF441" s="30">
        <v>0</v>
      </c>
      <c r="AG441" s="30">
        <v>339.1</v>
      </c>
      <c r="AH441" s="30"/>
      <c r="AI441" s="148">
        <v>0.49700000000000011</v>
      </c>
      <c r="AJ441" s="30">
        <v>0</v>
      </c>
      <c r="AK441" s="30">
        <v>341.3</v>
      </c>
      <c r="AL441" s="30"/>
      <c r="AM441" s="148">
        <v>0.39400000000000002</v>
      </c>
      <c r="AN441" s="30">
        <v>0</v>
      </c>
      <c r="AO441" s="30">
        <v>312.10000000000002</v>
      </c>
      <c r="AP441" s="148">
        <v>0.34767025709152222</v>
      </c>
      <c r="AQ441" s="30">
        <v>44.598510599999997</v>
      </c>
      <c r="AR441" s="30">
        <v>276.7025146484375</v>
      </c>
      <c r="AS441" s="30">
        <v>91</v>
      </c>
      <c r="AT441" s="30">
        <v>39</v>
      </c>
      <c r="AU441" s="148">
        <v>0.4285714328289032</v>
      </c>
      <c r="AV441" s="30">
        <v>80.092376708984375</v>
      </c>
      <c r="AW441" s="148">
        <v>0.25190839171409612</v>
      </c>
      <c r="AX441" s="30">
        <v>47.179144919999999</v>
      </c>
      <c r="AY441" s="30">
        <v>243.5114440917969</v>
      </c>
      <c r="AZ441" s="30">
        <v>39</v>
      </c>
      <c r="BA441" s="30"/>
      <c r="BB441" s="148">
        <v>0.69700000000000006</v>
      </c>
      <c r="BC441" s="30">
        <v>0</v>
      </c>
      <c r="BD441" s="30">
        <v>391</v>
      </c>
      <c r="BE441" s="30"/>
      <c r="BF441" s="147">
        <v>0.60899999999999999</v>
      </c>
      <c r="BG441" s="30">
        <v>0</v>
      </c>
      <c r="BH441" s="30">
        <v>367.4</v>
      </c>
      <c r="BI441" s="30"/>
      <c r="BJ441" s="148">
        <v>0.51500000000000001</v>
      </c>
      <c r="BK441" s="30">
        <v>0</v>
      </c>
      <c r="BL441" s="30">
        <v>350.3</v>
      </c>
      <c r="BM441" s="30"/>
      <c r="BN441" s="148">
        <v>0.434</v>
      </c>
      <c r="BO441" s="30">
        <v>0</v>
      </c>
      <c r="BP441" s="30">
        <v>317.2</v>
      </c>
      <c r="BQ441" s="148">
        <v>8.0000000000000002E-3</v>
      </c>
      <c r="BR441" s="148">
        <v>3.5000000000000003E-2</v>
      </c>
      <c r="BS441" s="148"/>
      <c r="BT441" s="148">
        <v>0.9</v>
      </c>
      <c r="BU441" s="148">
        <v>5.6000000000000001E-2</v>
      </c>
      <c r="BV441" s="148">
        <v>2.000000094994903E-3</v>
      </c>
      <c r="BW441" s="148">
        <v>1.0999999999999999E-2</v>
      </c>
      <c r="BX441" s="148">
        <v>0.129</v>
      </c>
      <c r="BY441" s="148">
        <v>0.42299999999999999</v>
      </c>
      <c r="BZ441" s="1"/>
      <c r="CA441" s="150">
        <v>9390.75</v>
      </c>
      <c r="CB441" s="150">
        <v>10567.45</v>
      </c>
      <c r="CC441" s="124" t="s">
        <v>4236</v>
      </c>
      <c r="CD441" t="s">
        <v>4634</v>
      </c>
    </row>
    <row r="442" spans="1:82" x14ac:dyDescent="0.3">
      <c r="A442" s="1">
        <v>361334020</v>
      </c>
      <c r="B442" s="124" t="s">
        <v>4237</v>
      </c>
      <c r="C442" t="s">
        <v>157</v>
      </c>
      <c r="D442" t="s">
        <v>977</v>
      </c>
      <c r="E442" s="30">
        <v>83.266571044921875</v>
      </c>
      <c r="F442" s="30">
        <v>83.6319580078125</v>
      </c>
      <c r="G442" s="30">
        <v>77.271369934082031</v>
      </c>
      <c r="H442" s="30">
        <v>79.018051147460938</v>
      </c>
      <c r="I442" s="1">
        <v>295</v>
      </c>
      <c r="J442" s="1" t="s">
        <v>4733</v>
      </c>
      <c r="K442" s="1">
        <v>8</v>
      </c>
      <c r="L442" t="s">
        <v>3840</v>
      </c>
      <c r="M442" t="s">
        <v>3913</v>
      </c>
      <c r="N442" t="s">
        <v>3917</v>
      </c>
      <c r="O442" t="s">
        <v>3923</v>
      </c>
      <c r="P442" s="148">
        <v>0.47593581676483149</v>
      </c>
      <c r="Q442" s="30">
        <v>49.23673342</v>
      </c>
      <c r="R442" s="30">
        <v>340.10696411132813</v>
      </c>
      <c r="S442" s="1">
        <v>276</v>
      </c>
      <c r="T442" s="1">
        <v>133</v>
      </c>
      <c r="U442" s="148">
        <v>0.48188406229019171</v>
      </c>
      <c r="V442" s="148">
        <v>0.35164836049079901</v>
      </c>
      <c r="W442" s="149">
        <v>49.3841307</v>
      </c>
      <c r="X442" s="149">
        <v>305.4945068359375</v>
      </c>
      <c r="Y442" s="1">
        <v>133</v>
      </c>
      <c r="Z442" s="30">
        <v>85.222724914550781</v>
      </c>
      <c r="AA442" s="148">
        <v>0.57100000000000006</v>
      </c>
      <c r="AB442" s="30">
        <v>50.1</v>
      </c>
      <c r="AC442" s="30">
        <v>373.4</v>
      </c>
      <c r="AD442" s="30">
        <v>87.441596984863281</v>
      </c>
      <c r="AE442" s="148">
        <v>0.45700000000000002</v>
      </c>
      <c r="AF442" s="30">
        <v>50.82</v>
      </c>
      <c r="AG442" s="30">
        <v>343.5</v>
      </c>
      <c r="AH442" s="30">
        <v>84.56988525390625</v>
      </c>
      <c r="AI442" s="148">
        <v>0.60499999999999998</v>
      </c>
      <c r="AJ442" s="30">
        <v>49.899900039999999</v>
      </c>
      <c r="AK442" s="30">
        <v>383</v>
      </c>
      <c r="AL442" s="30">
        <v>83.670654296875</v>
      </c>
      <c r="AM442" s="148">
        <v>0.5</v>
      </c>
      <c r="AN442" s="30">
        <v>49.55065682</v>
      </c>
      <c r="AO442" s="30">
        <v>361.2</v>
      </c>
      <c r="AP442" s="148">
        <v>0.33689838647842407</v>
      </c>
      <c r="AQ442" s="30">
        <v>45.174775869999998</v>
      </c>
      <c r="AR442" s="30">
        <v>283.95721435546881</v>
      </c>
      <c r="AS442" s="30">
        <v>276</v>
      </c>
      <c r="AT442" s="30">
        <v>133</v>
      </c>
      <c r="AU442" s="148">
        <v>0.48188406229019171</v>
      </c>
      <c r="AV442" s="30">
        <v>79.018051147460938</v>
      </c>
      <c r="AW442" s="148">
        <v>0.2417582422494888</v>
      </c>
      <c r="AX442" s="30">
        <v>46.563430930000003</v>
      </c>
      <c r="AY442" s="30">
        <v>243.95603942871091</v>
      </c>
      <c r="AZ442" s="30">
        <v>133</v>
      </c>
      <c r="BA442" s="30">
        <v>83.020957946777344</v>
      </c>
      <c r="BB442" s="148">
        <v>0.42899999999999999</v>
      </c>
      <c r="BC442" s="30">
        <v>49.05</v>
      </c>
      <c r="BD442" s="30">
        <v>337.5</v>
      </c>
      <c r="BE442" s="30">
        <v>85.056533813476563</v>
      </c>
      <c r="BF442" s="147">
        <v>0.34799999999999998</v>
      </c>
      <c r="BG442" s="30">
        <v>50.01</v>
      </c>
      <c r="BH442" s="30">
        <v>305.39999999999998</v>
      </c>
      <c r="BI442" s="30">
        <v>83.012962341308594</v>
      </c>
      <c r="BJ442" s="148">
        <v>0.54</v>
      </c>
      <c r="BK442" s="30">
        <v>49.064033170000002</v>
      </c>
      <c r="BL442" s="30">
        <v>354.5</v>
      </c>
      <c r="BM442" s="30">
        <v>82.784317016601563</v>
      </c>
      <c r="BN442" s="148">
        <v>0.36699999999999999</v>
      </c>
      <c r="BO442" s="30">
        <v>48.899247010000003</v>
      </c>
      <c r="BP442" s="30">
        <v>323.5</v>
      </c>
      <c r="BQ442" s="148">
        <v>1.7000000000000001E-2</v>
      </c>
      <c r="BR442" s="148"/>
      <c r="BS442" s="148"/>
      <c r="BT442" s="148">
        <v>0.93200000000000005</v>
      </c>
      <c r="BU442" s="148">
        <v>5.0999999999999997E-2</v>
      </c>
      <c r="BV442" s="148">
        <v>0</v>
      </c>
      <c r="BW442" s="148"/>
      <c r="BX442" s="148">
        <v>0.18</v>
      </c>
      <c r="BY442" s="148">
        <v>0.39600000000000002</v>
      </c>
      <c r="BZ442" s="1"/>
      <c r="CA442" s="150">
        <v>8658.4697265625</v>
      </c>
      <c r="CB442" s="150">
        <v>10659.24</v>
      </c>
      <c r="CC442" s="124" t="s">
        <v>4237</v>
      </c>
      <c r="CD442" t="s">
        <v>4635</v>
      </c>
    </row>
    <row r="443" spans="1:82" x14ac:dyDescent="0.3">
      <c r="A443" s="1">
        <v>361344020</v>
      </c>
      <c r="B443" s="124" t="s">
        <v>4238</v>
      </c>
      <c r="C443" t="s">
        <v>158</v>
      </c>
      <c r="D443" t="s">
        <v>978</v>
      </c>
      <c r="E443" s="30">
        <v>90.333992004394531</v>
      </c>
      <c r="F443" s="30">
        <v>90.805702209472656</v>
      </c>
      <c r="G443" s="30">
        <v>86.376258850097656</v>
      </c>
      <c r="H443" s="30">
        <v>87.776161193847656</v>
      </c>
      <c r="I443" s="1">
        <v>193</v>
      </c>
      <c r="J443" s="1" t="s">
        <v>3981</v>
      </c>
      <c r="K443" s="1">
        <v>8</v>
      </c>
      <c r="L443" t="s">
        <v>3840</v>
      </c>
      <c r="M443" t="s">
        <v>3913</v>
      </c>
      <c r="N443" t="s">
        <v>3917</v>
      </c>
      <c r="O443" t="s">
        <v>3923</v>
      </c>
      <c r="P443" s="148">
        <v>0.7421875</v>
      </c>
      <c r="Q443" s="30">
        <v>52.176521719999997</v>
      </c>
      <c r="R443" s="30">
        <v>410.15625</v>
      </c>
      <c r="S443" s="1">
        <v>189</v>
      </c>
      <c r="T443" s="1">
        <v>39</v>
      </c>
      <c r="U443" s="148">
        <v>0.2063492089509964</v>
      </c>
      <c r="V443" s="148">
        <v>0.3333333432674408</v>
      </c>
      <c r="W443" s="149">
        <v>52.356518780000002</v>
      </c>
      <c r="X443" s="149"/>
      <c r="Y443" s="1">
        <v>39</v>
      </c>
      <c r="Z443" s="30">
        <v>91.264564514160156</v>
      </c>
      <c r="AA443" s="148">
        <v>0.70900000000000007</v>
      </c>
      <c r="AB443" s="30">
        <v>52.1</v>
      </c>
      <c r="AC443" s="30">
        <v>412.7</v>
      </c>
      <c r="AD443" s="30">
        <v>87.235427856445313</v>
      </c>
      <c r="AE443" s="148">
        <v>0.621</v>
      </c>
      <c r="AF443" s="30">
        <v>50.75</v>
      </c>
      <c r="AG443" s="30">
        <v>389.7</v>
      </c>
      <c r="AH443" s="30">
        <v>87.8575439453125</v>
      </c>
      <c r="AI443" s="148">
        <v>0.82900000000000007</v>
      </c>
      <c r="AJ443" s="30">
        <v>50.988819669999998</v>
      </c>
      <c r="AK443" s="30">
        <v>428.5</v>
      </c>
      <c r="AL443" s="30">
        <v>77.979843139648438</v>
      </c>
      <c r="AM443" s="148">
        <v>0.68200000000000005</v>
      </c>
      <c r="AN443" s="30">
        <v>47.614083600000001</v>
      </c>
      <c r="AO443" s="30">
        <v>386.4</v>
      </c>
      <c r="AP443" s="148">
        <v>0.6953125</v>
      </c>
      <c r="AQ443" s="30">
        <v>50.870126509999999</v>
      </c>
      <c r="AR443" s="30">
        <v>389.84375</v>
      </c>
      <c r="AS443" s="30">
        <v>189</v>
      </c>
      <c r="AT443" s="30">
        <v>39</v>
      </c>
      <c r="AU443" s="148">
        <v>0.2063492089509964</v>
      </c>
      <c r="AV443" s="30">
        <v>87.776161193847656</v>
      </c>
      <c r="AW443" s="148">
        <v>0.40000000596046448</v>
      </c>
      <c r="AX443" s="30">
        <v>51.582854300000001</v>
      </c>
      <c r="AY443" s="30"/>
      <c r="AZ443" s="30">
        <v>39</v>
      </c>
      <c r="BA443" s="30">
        <v>91.557571411132813</v>
      </c>
      <c r="BB443" s="148">
        <v>0.7390000000000001</v>
      </c>
      <c r="BC443" s="30">
        <v>53.19</v>
      </c>
      <c r="BD443" s="30">
        <v>400.7</v>
      </c>
      <c r="BE443" s="30">
        <v>86.375190734863281</v>
      </c>
      <c r="BF443" s="147">
        <v>0.58599999999999997</v>
      </c>
      <c r="BG443" s="30">
        <v>50.66</v>
      </c>
      <c r="BH443" s="30">
        <v>344.8</v>
      </c>
      <c r="BI443" s="30">
        <v>89.446952819824219</v>
      </c>
      <c r="BJ443" s="148">
        <v>0.79700000000000004</v>
      </c>
      <c r="BK443" s="30">
        <v>52.198175419999998</v>
      </c>
      <c r="BL443" s="30">
        <v>421.1</v>
      </c>
      <c r="BM443" s="30">
        <v>80.806999206542969</v>
      </c>
      <c r="BN443" s="148">
        <v>0.63600000000000001</v>
      </c>
      <c r="BO443" s="30">
        <v>47.913805510000003</v>
      </c>
      <c r="BP443" s="30">
        <v>368.2</v>
      </c>
      <c r="BQ443" s="148"/>
      <c r="BR443" s="148"/>
      <c r="BS443" s="148"/>
      <c r="BT443" s="148">
        <v>0.995</v>
      </c>
      <c r="BU443" s="148"/>
      <c r="BV443" s="148">
        <v>4.999999888241291E-3</v>
      </c>
      <c r="BW443" s="148"/>
      <c r="BX443" s="148">
        <v>7.8E-2</v>
      </c>
      <c r="BY443" s="148">
        <v>0.19400000000000001</v>
      </c>
      <c r="BZ443" s="1"/>
      <c r="CA443" s="150">
        <v>9664.2099609375</v>
      </c>
      <c r="CB443" s="150">
        <v>10291.33</v>
      </c>
      <c r="CC443" s="124" t="s">
        <v>4238</v>
      </c>
      <c r="CD443" t="s">
        <v>4635</v>
      </c>
    </row>
    <row r="444" spans="1:82" x14ac:dyDescent="0.3">
      <c r="A444" s="1">
        <v>361354020</v>
      </c>
      <c r="B444" s="124" t="s">
        <v>4239</v>
      </c>
      <c r="C444" t="s">
        <v>159</v>
      </c>
      <c r="D444" t="s">
        <v>979</v>
      </c>
      <c r="E444" s="30">
        <v>87.567710876464844</v>
      </c>
      <c r="F444" s="30">
        <v>85.410102844238281</v>
      </c>
      <c r="G444" s="30">
        <v>84.458488464355469</v>
      </c>
      <c r="H444" s="30">
        <v>86.984344482421875</v>
      </c>
      <c r="I444" s="1">
        <v>68</v>
      </c>
      <c r="J444" s="1" t="s">
        <v>3981</v>
      </c>
      <c r="K444" s="1">
        <v>8</v>
      </c>
      <c r="L444" t="s">
        <v>3840</v>
      </c>
      <c r="M444" t="s">
        <v>3913</v>
      </c>
      <c r="N444" t="s">
        <v>3916</v>
      </c>
      <c r="O444" t="s">
        <v>3923</v>
      </c>
      <c r="P444" s="148">
        <v>0.707317054271698</v>
      </c>
      <c r="Q444" s="30">
        <v>51.025849020000003</v>
      </c>
      <c r="R444" s="30"/>
      <c r="S444" s="1">
        <v>60</v>
      </c>
      <c r="T444" s="1">
        <v>39</v>
      </c>
      <c r="U444" s="148">
        <v>0.64999997615814209</v>
      </c>
      <c r="V444" s="148">
        <v>0.707317054271698</v>
      </c>
      <c r="W444" s="149">
        <v>50.120893979999998</v>
      </c>
      <c r="X444" s="149"/>
      <c r="Y444" s="1">
        <v>39</v>
      </c>
      <c r="Z444" s="30">
        <v>86.733184814453125</v>
      </c>
      <c r="AA444" s="148">
        <v>0.8</v>
      </c>
      <c r="AB444" s="30">
        <v>50.6</v>
      </c>
      <c r="AC444" s="30">
        <v>417.5</v>
      </c>
      <c r="AD444" s="30">
        <v>85.262161254882813</v>
      </c>
      <c r="AE444" s="148">
        <v>0.73299999999999998</v>
      </c>
      <c r="AF444" s="30">
        <v>50.08</v>
      </c>
      <c r="AG444" s="30">
        <v>393.3</v>
      </c>
      <c r="AH444" s="30">
        <v>93.447502136230469</v>
      </c>
      <c r="AI444" s="148">
        <v>0.73799999999999999</v>
      </c>
      <c r="AJ444" s="30">
        <v>52.84029048</v>
      </c>
      <c r="AK444" s="30">
        <v>404.8</v>
      </c>
      <c r="AL444" s="30">
        <v>92.087318420410156</v>
      </c>
      <c r="AM444" s="148">
        <v>0.68400000000000005</v>
      </c>
      <c r="AN444" s="30">
        <v>52.414834130000003</v>
      </c>
      <c r="AO444" s="30">
        <v>384.2</v>
      </c>
      <c r="AP444" s="148">
        <v>0.46341463923454279</v>
      </c>
      <c r="AQ444" s="30">
        <v>49.670511099999999</v>
      </c>
      <c r="AR444" s="30"/>
      <c r="AS444" s="30">
        <v>60</v>
      </c>
      <c r="AT444" s="30">
        <v>39</v>
      </c>
      <c r="AU444" s="148">
        <v>0.64999997615814209</v>
      </c>
      <c r="AV444" s="30">
        <v>86.984344482421875</v>
      </c>
      <c r="AW444" s="148">
        <v>0.46341463923454279</v>
      </c>
      <c r="AX444" s="30">
        <v>51.129048060000002</v>
      </c>
      <c r="AY444" s="30"/>
      <c r="AZ444" s="30">
        <v>39</v>
      </c>
      <c r="BA444" s="30">
        <v>82.959098815917969</v>
      </c>
      <c r="BB444" s="148">
        <v>0.6</v>
      </c>
      <c r="BC444" s="30">
        <v>49.02</v>
      </c>
      <c r="BD444" s="30">
        <v>370</v>
      </c>
      <c r="BE444" s="30">
        <v>87.369255065917969</v>
      </c>
      <c r="BF444" s="147">
        <v>0.66700000000000004</v>
      </c>
      <c r="BG444" s="30">
        <v>51.15</v>
      </c>
      <c r="BH444" s="30">
        <v>366.7</v>
      </c>
      <c r="BI444" s="30">
        <v>81.870391845703125</v>
      </c>
      <c r="BJ444" s="148">
        <v>0.5</v>
      </c>
      <c r="BK444" s="30">
        <v>48.507460139999999</v>
      </c>
      <c r="BL444" s="30">
        <v>369</v>
      </c>
      <c r="BM444" s="30">
        <v>85.102523803710938</v>
      </c>
      <c r="BN444" s="148">
        <v>0.52600000000000002</v>
      </c>
      <c r="BO444" s="30">
        <v>50.054581460000001</v>
      </c>
      <c r="BP444" s="30">
        <v>378.9</v>
      </c>
      <c r="BQ444" s="148"/>
      <c r="BR444" s="148"/>
      <c r="BS444" s="148"/>
      <c r="BT444" s="148">
        <v>1</v>
      </c>
      <c r="BU444" s="148"/>
      <c r="BV444" s="148">
        <v>0</v>
      </c>
      <c r="BW444" s="148"/>
      <c r="BX444" s="148">
        <v>0.191</v>
      </c>
      <c r="BY444" s="148">
        <v>0.24199999999999999</v>
      </c>
      <c r="BZ444" s="1"/>
      <c r="CA444" s="150">
        <v>10595.3095703125</v>
      </c>
      <c r="CB444" s="150">
        <v>11163.82</v>
      </c>
      <c r="CC444" s="124" t="s">
        <v>4239</v>
      </c>
      <c r="CD444" t="s">
        <v>4635</v>
      </c>
    </row>
    <row r="445" spans="1:82" x14ac:dyDescent="0.3">
      <c r="A445" s="1">
        <v>361362050</v>
      </c>
      <c r="B445" s="124" t="s">
        <v>4240</v>
      </c>
      <c r="C445" t="s">
        <v>160</v>
      </c>
      <c r="D445" t="s">
        <v>980</v>
      </c>
      <c r="E445" s="30">
        <v>88.397300720214844</v>
      </c>
      <c r="F445" s="30">
        <v>88.666290283203125</v>
      </c>
      <c r="G445" s="30">
        <v>89.85797119140625</v>
      </c>
      <c r="H445" s="30">
        <v>90.536567687988281</v>
      </c>
      <c r="I445" s="1">
        <v>473</v>
      </c>
      <c r="J445" s="1">
        <v>6</v>
      </c>
      <c r="K445" s="1">
        <v>8</v>
      </c>
      <c r="L445" t="s">
        <v>3840</v>
      </c>
      <c r="M445" t="s">
        <v>3913</v>
      </c>
      <c r="N445" t="s">
        <v>3916</v>
      </c>
      <c r="O445" t="s">
        <v>3923</v>
      </c>
      <c r="P445" s="148">
        <v>0.45747125148773188</v>
      </c>
      <c r="Q445" s="30">
        <v>51.370929830000001</v>
      </c>
      <c r="R445" s="30">
        <v>345.74713134765631</v>
      </c>
      <c r="S445" s="1">
        <v>835</v>
      </c>
      <c r="T445" s="1">
        <v>503</v>
      </c>
      <c r="U445" s="148">
        <v>0.60239523649215698</v>
      </c>
      <c r="V445" s="148">
        <v>0.375</v>
      </c>
      <c r="W445" s="149">
        <v>51.470070739999997</v>
      </c>
      <c r="X445" s="149">
        <v>324.6212158203125</v>
      </c>
      <c r="Y445" s="1">
        <v>503</v>
      </c>
      <c r="Z445" s="30">
        <v>92.7750244140625</v>
      </c>
      <c r="AA445" s="148">
        <v>0.53600000000000003</v>
      </c>
      <c r="AB445" s="30">
        <v>52.6</v>
      </c>
      <c r="AC445" s="30">
        <v>361.6</v>
      </c>
      <c r="AD445" s="30">
        <v>94.510032653808594</v>
      </c>
      <c r="AE445" s="148">
        <v>0.48099999999999998</v>
      </c>
      <c r="AF445" s="30">
        <v>53.22</v>
      </c>
      <c r="AG445" s="30">
        <v>349</v>
      </c>
      <c r="AH445" s="30">
        <v>94.402114868164063</v>
      </c>
      <c r="AI445" s="148">
        <v>0.57700000000000007</v>
      </c>
      <c r="AJ445" s="30">
        <v>53.156470880000001</v>
      </c>
      <c r="AK445" s="30">
        <v>367.5</v>
      </c>
      <c r="AL445" s="30">
        <v>94.874252319335938</v>
      </c>
      <c r="AM445" s="148">
        <v>0.54400000000000004</v>
      </c>
      <c r="AN445" s="30">
        <v>53.363224039999999</v>
      </c>
      <c r="AO445" s="30">
        <v>353.4</v>
      </c>
      <c r="AP445" s="148">
        <v>0.38390803337097168</v>
      </c>
      <c r="AQ445" s="30">
        <v>53.048030769999997</v>
      </c>
      <c r="AR445" s="30">
        <v>311.03448486328131</v>
      </c>
      <c r="AS445" s="30">
        <v>825</v>
      </c>
      <c r="AT445" s="30">
        <v>501</v>
      </c>
      <c r="AU445" s="148">
        <v>0.60239523649215698</v>
      </c>
      <c r="AV445" s="30">
        <v>90.536567687988281</v>
      </c>
      <c r="AW445" s="148">
        <v>0.28409090638160711</v>
      </c>
      <c r="AX445" s="30">
        <v>53.164889639999998</v>
      </c>
      <c r="AY445" s="30">
        <v>284.84848022460938</v>
      </c>
      <c r="AZ445" s="30">
        <v>501</v>
      </c>
      <c r="BA445" s="30">
        <v>90.237899780273438</v>
      </c>
      <c r="BB445" s="148">
        <v>0.47299999999999998</v>
      </c>
      <c r="BC445" s="30">
        <v>52.55</v>
      </c>
      <c r="BD445" s="30">
        <v>335</v>
      </c>
      <c r="BE445" s="30">
        <v>90.067436218261719</v>
      </c>
      <c r="BF445" s="147">
        <v>0.40300000000000002</v>
      </c>
      <c r="BG445" s="30">
        <v>52.48</v>
      </c>
      <c r="BH445" s="30">
        <v>318.89999999999998</v>
      </c>
      <c r="BI445" s="30">
        <v>88.346061706542969</v>
      </c>
      <c r="BJ445" s="148">
        <v>0.38500000000000001</v>
      </c>
      <c r="BK445" s="30">
        <v>51.661903780000003</v>
      </c>
      <c r="BL445" s="30">
        <v>317.3</v>
      </c>
      <c r="BM445" s="30">
        <v>87.767189025878906</v>
      </c>
      <c r="BN445" s="148">
        <v>0.309</v>
      </c>
      <c r="BO445" s="30">
        <v>51.3825802</v>
      </c>
      <c r="BP445" s="30">
        <v>295.10000000000002</v>
      </c>
      <c r="BQ445" s="148">
        <v>1.4999999999999999E-2</v>
      </c>
      <c r="BR445" s="148"/>
      <c r="BS445" s="148"/>
      <c r="BT445" s="148">
        <v>0.91300000000000003</v>
      </c>
      <c r="BU445" s="148">
        <v>5.8999999999999997E-2</v>
      </c>
      <c r="BV445" s="148">
        <v>1.30000002682209E-2</v>
      </c>
      <c r="BW445" s="148"/>
      <c r="BX445" s="148">
        <v>0.159</v>
      </c>
      <c r="BY445" s="148">
        <v>0.56200000000000006</v>
      </c>
      <c r="BZ445" s="1"/>
      <c r="CA445" s="150">
        <v>7985.58984375</v>
      </c>
      <c r="CB445" s="150">
        <v>9211.17</v>
      </c>
      <c r="CC445" s="124" t="s">
        <v>4240</v>
      </c>
      <c r="CD445" t="s">
        <v>4633</v>
      </c>
    </row>
    <row r="446" spans="1:82" x14ac:dyDescent="0.3">
      <c r="A446" s="1">
        <v>361364040</v>
      </c>
      <c r="B446" s="124" t="s">
        <v>4240</v>
      </c>
      <c r="C446" t="s">
        <v>160</v>
      </c>
      <c r="D446" t="s">
        <v>981</v>
      </c>
      <c r="E446" s="30">
        <v>86.2000732421875</v>
      </c>
      <c r="F446" s="30">
        <v>83.933624267578125</v>
      </c>
      <c r="G446" s="30">
        <v>86.914016723632813</v>
      </c>
      <c r="H446" s="30">
        <v>85.362625122070313</v>
      </c>
      <c r="I446" s="1">
        <v>464</v>
      </c>
      <c r="J446" s="1">
        <v>3</v>
      </c>
      <c r="K446" s="1">
        <v>5</v>
      </c>
      <c r="L446" t="s">
        <v>3840</v>
      </c>
      <c r="M446" t="s">
        <v>3913</v>
      </c>
      <c r="N446" t="s">
        <v>3916</v>
      </c>
      <c r="O446" t="s">
        <v>3923</v>
      </c>
      <c r="P446" s="148">
        <v>0.43935927748680109</v>
      </c>
      <c r="Q446" s="30">
        <v>50.456962220000001</v>
      </c>
      <c r="R446" s="30">
        <v>326.77346801757813</v>
      </c>
      <c r="S446" s="1">
        <v>435</v>
      </c>
      <c r="T446" s="1">
        <v>265</v>
      </c>
      <c r="U446" s="148">
        <v>0.60919541120529175</v>
      </c>
      <c r="V446" s="148">
        <v>0.34262949228286738</v>
      </c>
      <c r="W446" s="149">
        <v>49.509126109999997</v>
      </c>
      <c r="X446" s="149">
        <v>303.98406982421881</v>
      </c>
      <c r="Y446" s="1">
        <v>265</v>
      </c>
      <c r="Z446" s="30">
        <v>85.222724914550781</v>
      </c>
      <c r="AA446" s="148">
        <v>0.44700000000000001</v>
      </c>
      <c r="AB446" s="30">
        <v>50.1</v>
      </c>
      <c r="AC446" s="30">
        <v>336.3</v>
      </c>
      <c r="AD446" s="30">
        <v>83.495048522949219</v>
      </c>
      <c r="AE446" s="148">
        <v>0.36599999999999999</v>
      </c>
      <c r="AF446" s="30">
        <v>49.48</v>
      </c>
      <c r="AG446" s="30">
        <v>317.2</v>
      </c>
      <c r="AH446" s="30">
        <v>87.375816345214844</v>
      </c>
      <c r="AI446" s="148">
        <v>0.44800000000000001</v>
      </c>
      <c r="AJ446" s="30">
        <v>50.829264369999997</v>
      </c>
      <c r="AK446" s="30">
        <v>333.2</v>
      </c>
      <c r="AL446" s="30">
        <v>86.69451904296875</v>
      </c>
      <c r="AM446" s="148">
        <v>0.373</v>
      </c>
      <c r="AN446" s="30">
        <v>50.579672309999999</v>
      </c>
      <c r="AO446" s="30">
        <v>313.39999999999998</v>
      </c>
      <c r="AP446" s="148">
        <v>0.28604120016098022</v>
      </c>
      <c r="AQ446" s="30">
        <v>51.206509830000002</v>
      </c>
      <c r="AR446" s="30">
        <v>268.87872314453131</v>
      </c>
      <c r="AS446" s="30">
        <v>435</v>
      </c>
      <c r="AT446" s="30">
        <v>265</v>
      </c>
      <c r="AU446" s="148">
        <v>0.60919541120529175</v>
      </c>
      <c r="AV446" s="30">
        <v>85.362625122070313</v>
      </c>
      <c r="AW446" s="148">
        <v>0.2071713209152222</v>
      </c>
      <c r="AX446" s="30">
        <v>50.199615780000002</v>
      </c>
      <c r="AY446" s="30">
        <v>245.81672668457031</v>
      </c>
      <c r="AZ446" s="30">
        <v>265</v>
      </c>
      <c r="BA446" s="30">
        <v>82.56732177734375</v>
      </c>
      <c r="BB446" s="148">
        <v>0.30199999999999999</v>
      </c>
      <c r="BC446" s="30">
        <v>48.83</v>
      </c>
      <c r="BD446" s="30">
        <v>279.89999999999998</v>
      </c>
      <c r="BE446" s="30">
        <v>82.378646850585938</v>
      </c>
      <c r="BF446" s="147">
        <v>0.24</v>
      </c>
      <c r="BG446" s="30">
        <v>48.69</v>
      </c>
      <c r="BH446" s="30">
        <v>256.89999999999998</v>
      </c>
      <c r="BI446" s="30">
        <v>83.75689697265625</v>
      </c>
      <c r="BJ446" s="148">
        <v>0.33900000000000002</v>
      </c>
      <c r="BK446" s="30">
        <v>49.426421570000002</v>
      </c>
      <c r="BL446" s="30">
        <v>287</v>
      </c>
      <c r="BM446" s="30">
        <v>83.898040771484375</v>
      </c>
      <c r="BN446" s="148">
        <v>0.26400000000000001</v>
      </c>
      <c r="BO446" s="30">
        <v>49.454296849999999</v>
      </c>
      <c r="BP446" s="30">
        <v>265.8</v>
      </c>
      <c r="BQ446" s="148">
        <v>1.0999999999999999E-2</v>
      </c>
      <c r="BR446" s="148"/>
      <c r="BS446" s="148"/>
      <c r="BT446" s="148">
        <v>0.94000000000000006</v>
      </c>
      <c r="BU446" s="148">
        <v>4.2999999999999997E-2</v>
      </c>
      <c r="BV446" s="148">
        <v>6.0000000521540642E-3</v>
      </c>
      <c r="BW446" s="148"/>
      <c r="BX446" s="148">
        <v>0.13800000000000001</v>
      </c>
      <c r="BY446" s="148">
        <v>0.53500000000000003</v>
      </c>
      <c r="BZ446" s="1"/>
      <c r="CA446" s="150">
        <v>6830.0400390625</v>
      </c>
      <c r="CB446" s="150">
        <v>9281.77</v>
      </c>
      <c r="CC446" s="124" t="s">
        <v>4240</v>
      </c>
      <c r="CD446" t="s">
        <v>4634</v>
      </c>
    </row>
    <row r="447" spans="1:82" x14ac:dyDescent="0.3">
      <c r="A447" s="1">
        <v>361373000</v>
      </c>
      <c r="B447" s="124" t="s">
        <v>4241</v>
      </c>
      <c r="C447" t="s">
        <v>161</v>
      </c>
      <c r="D447" t="s">
        <v>982</v>
      </c>
      <c r="E447" s="30">
        <v>87.591117858886719</v>
      </c>
      <c r="F447" s="30">
        <v>88.541000366210938</v>
      </c>
      <c r="G447" s="30">
        <v>83.54248046875</v>
      </c>
      <c r="H447" s="30">
        <v>82.828590393066406</v>
      </c>
      <c r="I447" s="1">
        <v>431</v>
      </c>
      <c r="J447" s="1">
        <v>6</v>
      </c>
      <c r="K447" s="1">
        <v>8</v>
      </c>
      <c r="L447" t="s">
        <v>3840</v>
      </c>
      <c r="M447" t="s">
        <v>3913</v>
      </c>
      <c r="N447" t="s">
        <v>3917</v>
      </c>
      <c r="O447" t="s">
        <v>3923</v>
      </c>
      <c r="P447" s="148">
        <v>0.55860346555709839</v>
      </c>
      <c r="Q447" s="30">
        <v>51.035587800000002</v>
      </c>
      <c r="R447" s="30">
        <v>364.837890625</v>
      </c>
      <c r="S447" s="1">
        <v>842</v>
      </c>
      <c r="T447" s="1">
        <v>527</v>
      </c>
      <c r="U447" s="148">
        <v>0.62589073181152344</v>
      </c>
      <c r="V447" s="148">
        <v>0.46963563561439509</v>
      </c>
      <c r="W447" s="149">
        <v>51.418157489999999</v>
      </c>
      <c r="X447" s="149">
        <v>342.10525512695313</v>
      </c>
      <c r="Y447" s="1">
        <v>527</v>
      </c>
      <c r="Z447" s="30">
        <v>90.660377502441406</v>
      </c>
      <c r="AA447" s="148">
        <v>0.55799999999999994</v>
      </c>
      <c r="AB447" s="30">
        <v>51.9</v>
      </c>
      <c r="AC447" s="30">
        <v>363</v>
      </c>
      <c r="AD447" s="30">
        <v>92.801826477050781</v>
      </c>
      <c r="AE447" s="148">
        <v>0.47399999999999998</v>
      </c>
      <c r="AF447" s="30">
        <v>52.64</v>
      </c>
      <c r="AG447" s="30">
        <v>342.3</v>
      </c>
      <c r="AH447" s="30">
        <v>90.106697082519531</v>
      </c>
      <c r="AI447" s="148">
        <v>0.55500000000000005</v>
      </c>
      <c r="AJ447" s="30">
        <v>51.733771269999998</v>
      </c>
      <c r="AK447" s="30">
        <v>371.8</v>
      </c>
      <c r="AL447" s="30">
        <v>92.68939208984375</v>
      </c>
      <c r="AM447" s="148">
        <v>0.48899999999999999</v>
      </c>
      <c r="AN447" s="30">
        <v>52.619719109999998</v>
      </c>
      <c r="AO447" s="30">
        <v>355.1</v>
      </c>
      <c r="AP447" s="148">
        <v>0.42105263471603388</v>
      </c>
      <c r="AQ447" s="30">
        <v>49.097524399999998</v>
      </c>
      <c r="AR447" s="30">
        <v>316.04010009765631</v>
      </c>
      <c r="AS447" s="30">
        <v>840</v>
      </c>
      <c r="AT447" s="30">
        <v>525</v>
      </c>
      <c r="AU447" s="148">
        <v>0.62589073181152344</v>
      </c>
      <c r="AV447" s="30">
        <v>82.828590393066406</v>
      </c>
      <c r="AW447" s="148">
        <v>0.31836733222007751</v>
      </c>
      <c r="AX447" s="30">
        <v>48.747315800000003</v>
      </c>
      <c r="AY447" s="30">
        <v>289.79592895507813</v>
      </c>
      <c r="AZ447" s="30">
        <v>525</v>
      </c>
      <c r="BA447" s="30">
        <v>82.258026123046875</v>
      </c>
      <c r="BB447" s="148">
        <v>0.36599999999999999</v>
      </c>
      <c r="BC447" s="30">
        <v>48.68</v>
      </c>
      <c r="BD447" s="30">
        <v>300.2</v>
      </c>
      <c r="BE447" s="30">
        <v>81.526588439941406</v>
      </c>
      <c r="BF447" s="147">
        <v>0.28100000000000003</v>
      </c>
      <c r="BG447" s="30">
        <v>48.27</v>
      </c>
      <c r="BH447" s="30">
        <v>268.5</v>
      </c>
      <c r="BI447" s="30">
        <v>83.168098449707031</v>
      </c>
      <c r="BJ447" s="148">
        <v>0.35599999999999998</v>
      </c>
      <c r="BK447" s="30">
        <v>49.139602859999997</v>
      </c>
      <c r="BL447" s="30">
        <v>304.39999999999998</v>
      </c>
      <c r="BM447" s="30">
        <v>82.588188171386719</v>
      </c>
      <c r="BN447" s="148">
        <v>0.23300000000000001</v>
      </c>
      <c r="BO447" s="30">
        <v>48.801500249999997</v>
      </c>
      <c r="BP447" s="30">
        <v>270.89999999999998</v>
      </c>
      <c r="BQ447" s="148"/>
      <c r="BR447" s="148">
        <v>3.6999999999999998E-2</v>
      </c>
      <c r="BS447" s="148"/>
      <c r="BT447" s="148">
        <v>0.94200000000000006</v>
      </c>
      <c r="BU447" s="148">
        <v>1.2E-2</v>
      </c>
      <c r="BV447" s="148">
        <v>8.999999612569809E-3</v>
      </c>
      <c r="BW447" s="148"/>
      <c r="BX447" s="148">
        <v>0.18099999999999999</v>
      </c>
      <c r="BY447" s="148">
        <v>0.53200000000000003</v>
      </c>
      <c r="BZ447" s="1"/>
      <c r="CA447" s="150">
        <v>8968.240234375</v>
      </c>
      <c r="CB447" s="150">
        <v>10127.969999999999</v>
      </c>
      <c r="CC447" s="124" t="s">
        <v>4241</v>
      </c>
      <c r="CD447" t="s">
        <v>4633</v>
      </c>
    </row>
    <row r="448" spans="1:82" x14ac:dyDescent="0.3">
      <c r="A448" s="1">
        <v>361374020</v>
      </c>
      <c r="B448" s="124" t="s">
        <v>4241</v>
      </c>
      <c r="C448" t="s">
        <v>161</v>
      </c>
      <c r="D448" t="s">
        <v>983</v>
      </c>
      <c r="E448" s="30">
        <v>78.045028686523438</v>
      </c>
      <c r="F448" s="30">
        <v>76.443115234375</v>
      </c>
      <c r="G448" s="30">
        <v>83.243438720703125</v>
      </c>
      <c r="H448" s="30">
        <v>82.992607116699219</v>
      </c>
      <c r="I448" s="1">
        <v>443</v>
      </c>
      <c r="J448" s="1">
        <v>3</v>
      </c>
      <c r="K448" s="1">
        <v>5</v>
      </c>
      <c r="L448" t="s">
        <v>3840</v>
      </c>
      <c r="M448" t="s">
        <v>3913</v>
      </c>
      <c r="N448" t="s">
        <v>3917</v>
      </c>
      <c r="O448" t="s">
        <v>3923</v>
      </c>
      <c r="P448" s="148">
        <v>0.51815980672836304</v>
      </c>
      <c r="Q448" s="30">
        <v>47.06476601</v>
      </c>
      <c r="R448" s="30">
        <v>354.7215576171875</v>
      </c>
      <c r="S448" s="1">
        <v>409</v>
      </c>
      <c r="T448" s="1">
        <v>252</v>
      </c>
      <c r="U448" s="148">
        <v>0.61613690853118896</v>
      </c>
      <c r="V448" s="148">
        <v>0.42489269375801092</v>
      </c>
      <c r="W448" s="149">
        <v>46.40548794</v>
      </c>
      <c r="X448" s="149">
        <v>324.46353149414063</v>
      </c>
      <c r="Y448" s="1">
        <v>252</v>
      </c>
      <c r="Z448" s="30">
        <v>79.785079956054688</v>
      </c>
      <c r="AA448" s="148">
        <v>0.56200000000000006</v>
      </c>
      <c r="AB448" s="30">
        <v>48.3</v>
      </c>
      <c r="AC448" s="30">
        <v>368.6</v>
      </c>
      <c r="AD448" s="30">
        <v>78.900566101074219</v>
      </c>
      <c r="AE448" s="148">
        <v>0.49</v>
      </c>
      <c r="AF448" s="30">
        <v>47.92</v>
      </c>
      <c r="AG448" s="30">
        <v>346.9</v>
      </c>
      <c r="AH448" s="30">
        <v>81.463790893554688</v>
      </c>
      <c r="AI448" s="148">
        <v>0.58200000000000007</v>
      </c>
      <c r="AJ448" s="30">
        <v>48.871120210000001</v>
      </c>
      <c r="AK448" s="30">
        <v>365.9</v>
      </c>
      <c r="AL448" s="30">
        <v>81.02557373046875</v>
      </c>
      <c r="AM448" s="148">
        <v>0.49099999999999999</v>
      </c>
      <c r="AN448" s="30">
        <v>48.650540980000002</v>
      </c>
      <c r="AO448" s="30">
        <v>343.9</v>
      </c>
      <c r="AP448" s="148">
        <v>0.45145630836486822</v>
      </c>
      <c r="AQ448" s="30">
        <v>48.910462819999999</v>
      </c>
      <c r="AR448" s="30">
        <v>314.5631103515625</v>
      </c>
      <c r="AS448" s="30">
        <v>409</v>
      </c>
      <c r="AT448" s="30">
        <v>252</v>
      </c>
      <c r="AU448" s="148">
        <v>0.61613690853118896</v>
      </c>
      <c r="AV448" s="30">
        <v>82.992607116699219</v>
      </c>
      <c r="AW448" s="148">
        <v>0.3690987229347229</v>
      </c>
      <c r="AX448" s="30">
        <v>48.84131679</v>
      </c>
      <c r="AY448" s="30">
        <v>278.969970703125</v>
      </c>
      <c r="AZ448" s="30">
        <v>252</v>
      </c>
      <c r="BA448" s="30">
        <v>84.732406616210938</v>
      </c>
      <c r="BB448" s="148">
        <v>0.59799999999999998</v>
      </c>
      <c r="BC448" s="30">
        <v>49.88</v>
      </c>
      <c r="BD448" s="30">
        <v>354.3</v>
      </c>
      <c r="BE448" s="30">
        <v>85.259407043457031</v>
      </c>
      <c r="BF448" s="147">
        <v>0.52</v>
      </c>
      <c r="BG448" s="30">
        <v>50.11</v>
      </c>
      <c r="BH448" s="30">
        <v>331.1</v>
      </c>
      <c r="BI448" s="30">
        <v>83.827461242675781</v>
      </c>
      <c r="BJ448" s="148">
        <v>0.59299999999999997</v>
      </c>
      <c r="BK448" s="30">
        <v>49.460792509999997</v>
      </c>
      <c r="BL448" s="30">
        <v>358.3</v>
      </c>
      <c r="BM448" s="30">
        <v>83.908485412597656</v>
      </c>
      <c r="BN448" s="148">
        <v>0.49299999999999999</v>
      </c>
      <c r="BO448" s="30">
        <v>49.459502290000003</v>
      </c>
      <c r="BP448" s="30">
        <v>334</v>
      </c>
      <c r="BQ448" s="148"/>
      <c r="BR448" s="148">
        <v>4.4999999999999998E-2</v>
      </c>
      <c r="BS448" s="148"/>
      <c r="BT448" s="148">
        <v>0.93200000000000005</v>
      </c>
      <c r="BU448" s="148">
        <v>1.4E-2</v>
      </c>
      <c r="BV448" s="148">
        <v>8.999999612569809E-3</v>
      </c>
      <c r="BW448" s="148"/>
      <c r="BX448" s="148">
        <v>0.14899999999999999</v>
      </c>
      <c r="BY448" s="148">
        <v>0.51400000000000001</v>
      </c>
      <c r="BZ448" s="1"/>
      <c r="CA448" s="150">
        <v>8608.2802734375</v>
      </c>
      <c r="CB448" s="150">
        <v>9439.9599999999991</v>
      </c>
      <c r="CC448" s="124" t="s">
        <v>4241</v>
      </c>
      <c r="CD448" t="s">
        <v>4634</v>
      </c>
    </row>
    <row r="449" spans="1:82" x14ac:dyDescent="0.3">
      <c r="A449" s="1">
        <v>361383000</v>
      </c>
      <c r="B449" s="124" t="s">
        <v>4242</v>
      </c>
      <c r="C449" t="s">
        <v>162</v>
      </c>
      <c r="D449" t="s">
        <v>984</v>
      </c>
      <c r="E449" s="30">
        <v>92.930145263671875</v>
      </c>
      <c r="F449" s="30">
        <v>93.213287353515625</v>
      </c>
      <c r="G449" s="30">
        <v>95.193504333496094</v>
      </c>
      <c r="H449" s="30">
        <v>92.941619873046875</v>
      </c>
      <c r="I449" s="1">
        <v>56</v>
      </c>
      <c r="J449" s="1">
        <v>7</v>
      </c>
      <c r="K449" s="1">
        <v>8</v>
      </c>
      <c r="L449" t="s">
        <v>3840</v>
      </c>
      <c r="M449" t="s">
        <v>3913</v>
      </c>
      <c r="N449" t="s">
        <v>3916</v>
      </c>
      <c r="O449" t="s">
        <v>3923</v>
      </c>
      <c r="P449" s="148">
        <v>0.35185185074806208</v>
      </c>
      <c r="Q449" s="30">
        <v>53.256423429999998</v>
      </c>
      <c r="R449" s="30"/>
      <c r="S449" s="1">
        <v>124</v>
      </c>
      <c r="T449" s="1">
        <v>59</v>
      </c>
      <c r="U449" s="148">
        <v>0.47580644488334661</v>
      </c>
      <c r="V449" s="148"/>
      <c r="W449" s="149">
        <v>53.354085060000003</v>
      </c>
      <c r="X449" s="149"/>
      <c r="Y449" s="1">
        <v>59</v>
      </c>
      <c r="Z449" s="30">
        <v>90.358291625976563</v>
      </c>
      <c r="AA449" s="148">
        <v>0.59099999999999997</v>
      </c>
      <c r="AB449" s="30">
        <v>51.8</v>
      </c>
      <c r="AC449" s="30">
        <v>362.1</v>
      </c>
      <c r="AD449" s="30">
        <v>90.298423767089844</v>
      </c>
      <c r="AE449" s="148">
        <v>0.47099999999999997</v>
      </c>
      <c r="AF449" s="30">
        <v>51.79</v>
      </c>
      <c r="AG449" s="30">
        <v>332.4</v>
      </c>
      <c r="AH449" s="30">
        <v>89.227821350097656</v>
      </c>
      <c r="AI449" s="148">
        <v>0.63400000000000001</v>
      </c>
      <c r="AJ449" s="30">
        <v>51.4426737</v>
      </c>
      <c r="AK449" s="30">
        <v>383.1</v>
      </c>
      <c r="AL449" s="30">
        <v>88.071189880371094</v>
      </c>
      <c r="AM449" s="148">
        <v>0.371</v>
      </c>
      <c r="AN449" s="30">
        <v>51.048152469999998</v>
      </c>
      <c r="AO449" s="30">
        <v>325.7</v>
      </c>
      <c r="AP449" s="148">
        <v>0.3888888955116272</v>
      </c>
      <c r="AQ449" s="30">
        <v>56.385545479999998</v>
      </c>
      <c r="AR449" s="30"/>
      <c r="AS449" s="30">
        <v>124</v>
      </c>
      <c r="AT449" s="30">
        <v>59</v>
      </c>
      <c r="AU449" s="148">
        <v>0.47580644488334661</v>
      </c>
      <c r="AV449" s="30">
        <v>92.941619873046875</v>
      </c>
      <c r="AW449" s="148">
        <v>0.26315790414810181</v>
      </c>
      <c r="AX449" s="30">
        <v>54.543266379999999</v>
      </c>
      <c r="AY449" s="30"/>
      <c r="AZ449" s="30">
        <v>59</v>
      </c>
      <c r="BA449" s="30">
        <v>90.567817687988281</v>
      </c>
      <c r="BB449" s="148">
        <v>0.51500000000000001</v>
      </c>
      <c r="BC449" s="30">
        <v>52.71</v>
      </c>
      <c r="BD449" s="30">
        <v>354.5</v>
      </c>
      <c r="BE449" s="30">
        <v>89.519683837890625</v>
      </c>
      <c r="BF449" s="147">
        <v>0.35299999999999998</v>
      </c>
      <c r="BG449" s="30">
        <v>52.21</v>
      </c>
      <c r="BH449" s="30">
        <v>314.7</v>
      </c>
      <c r="BI449" s="30">
        <v>89.341682434082031</v>
      </c>
      <c r="BJ449" s="148">
        <v>0.54899999999999993</v>
      </c>
      <c r="BK449" s="30">
        <v>52.146896089999998</v>
      </c>
      <c r="BL449" s="30">
        <v>359.2</v>
      </c>
      <c r="BM449" s="30">
        <v>87.325752258300781</v>
      </c>
      <c r="BN449" s="148">
        <v>0.34300000000000003</v>
      </c>
      <c r="BO449" s="30">
        <v>51.162579909999998</v>
      </c>
      <c r="BP449" s="30">
        <v>302.89999999999998</v>
      </c>
      <c r="BQ449" s="148"/>
      <c r="BR449" s="148"/>
      <c r="BS449" s="148"/>
      <c r="BT449" s="148">
        <v>0.94600000000000006</v>
      </c>
      <c r="BU449" s="148"/>
      <c r="BV449" s="148">
        <v>5.4000001400709152E-2</v>
      </c>
      <c r="BW449" s="148"/>
      <c r="BX449" s="148">
        <v>0.17899999999999999</v>
      </c>
      <c r="BY449" s="148">
        <v>0.26300000000000001</v>
      </c>
      <c r="BZ449" s="1"/>
      <c r="CA449" s="150">
        <v>10320.7998046875</v>
      </c>
      <c r="CB449" s="150">
        <v>11162.92</v>
      </c>
      <c r="CC449" s="124" t="s">
        <v>4242</v>
      </c>
      <c r="CD449" t="s">
        <v>4633</v>
      </c>
    </row>
    <row r="450" spans="1:82" x14ac:dyDescent="0.3">
      <c r="A450" s="1">
        <v>361384020</v>
      </c>
      <c r="B450" s="124" t="s">
        <v>4242</v>
      </c>
      <c r="C450" t="s">
        <v>162</v>
      </c>
      <c r="D450" t="s">
        <v>652</v>
      </c>
      <c r="E450" s="30">
        <v>86.833549499511719</v>
      </c>
      <c r="F450" s="30">
        <v>83.783821105957031</v>
      </c>
      <c r="G450" s="30">
        <v>90.264060974121094</v>
      </c>
      <c r="H450" s="30">
        <v>88.602180480957031</v>
      </c>
      <c r="I450" s="1">
        <v>264</v>
      </c>
      <c r="J450" s="1" t="s">
        <v>4733</v>
      </c>
      <c r="K450" s="1">
        <v>6</v>
      </c>
      <c r="L450" t="s">
        <v>3840</v>
      </c>
      <c r="M450" t="s">
        <v>3913</v>
      </c>
      <c r="N450" t="s">
        <v>3916</v>
      </c>
      <c r="O450" t="s">
        <v>3923</v>
      </c>
      <c r="P450" s="148">
        <v>0.48148149251937872</v>
      </c>
      <c r="Q450" s="30">
        <v>50.720464720000003</v>
      </c>
      <c r="R450" s="30">
        <v>325.92593383789063</v>
      </c>
      <c r="S450" s="1">
        <v>156</v>
      </c>
      <c r="T450" s="1">
        <v>88</v>
      </c>
      <c r="U450" s="148">
        <v>0.56410259008407593</v>
      </c>
      <c r="V450" s="148">
        <v>0.32894736528396612</v>
      </c>
      <c r="W450" s="149">
        <v>49.447056840000002</v>
      </c>
      <c r="X450" s="149">
        <v>284.21054077148438</v>
      </c>
      <c r="Y450" s="1">
        <v>88</v>
      </c>
      <c r="Z450" s="30">
        <v>87.0352783203125</v>
      </c>
      <c r="AA450" s="148">
        <v>0.46400000000000002</v>
      </c>
      <c r="AB450" s="30">
        <v>50.7</v>
      </c>
      <c r="AC450" s="30">
        <v>329.6</v>
      </c>
      <c r="AD450" s="30">
        <v>87.912826538085938</v>
      </c>
      <c r="AE450" s="148">
        <v>0.29399999999999998</v>
      </c>
      <c r="AF450" s="30">
        <v>50.98</v>
      </c>
      <c r="AG450" s="30">
        <v>288.2</v>
      </c>
      <c r="AH450" s="30">
        <v>86.210662841796875</v>
      </c>
      <c r="AI450" s="148">
        <v>0.53700000000000003</v>
      </c>
      <c r="AJ450" s="30">
        <v>50.44334825</v>
      </c>
      <c r="AK450" s="30">
        <v>342.6</v>
      </c>
      <c r="AL450" s="30">
        <v>86.269065856933594</v>
      </c>
      <c r="AM450" s="148">
        <v>0.35199999999999998</v>
      </c>
      <c r="AN450" s="30">
        <v>50.43489134</v>
      </c>
      <c r="AO450" s="30">
        <v>296.3</v>
      </c>
      <c r="AP450" s="148">
        <v>0.40000000596046448</v>
      </c>
      <c r="AQ450" s="30">
        <v>53.302051220000003</v>
      </c>
      <c r="AR450" s="30">
        <v>302.96295166015631</v>
      </c>
      <c r="AS450" s="30">
        <v>156</v>
      </c>
      <c r="AT450" s="30">
        <v>88</v>
      </c>
      <c r="AU450" s="148">
        <v>0.56410259008407593</v>
      </c>
      <c r="AV450" s="30">
        <v>88.602180480957031</v>
      </c>
      <c r="AW450" s="148">
        <v>0.23684211075305939</v>
      </c>
      <c r="AX450" s="30">
        <v>52.056257510000002</v>
      </c>
      <c r="AY450" s="30"/>
      <c r="AZ450" s="30">
        <v>88</v>
      </c>
      <c r="BA450" s="30">
        <v>90.83587646484375</v>
      </c>
      <c r="BB450" s="148">
        <v>0.39200000000000002</v>
      </c>
      <c r="BC450" s="30">
        <v>52.84</v>
      </c>
      <c r="BD450" s="30">
        <v>303.2</v>
      </c>
      <c r="BE450" s="30">
        <v>91.710685729980469</v>
      </c>
      <c r="BF450" s="147">
        <v>0.25</v>
      </c>
      <c r="BG450" s="30">
        <v>53.29</v>
      </c>
      <c r="BH450" s="30">
        <v>257.39999999999998</v>
      </c>
      <c r="BI450" s="30">
        <v>91.256866455078125</v>
      </c>
      <c r="BJ450" s="148">
        <v>0.435</v>
      </c>
      <c r="BK450" s="30">
        <v>53.079824530000003</v>
      </c>
      <c r="BL450" s="30">
        <v>322.2</v>
      </c>
      <c r="BM450" s="30">
        <v>91.402023315429688</v>
      </c>
      <c r="BN450" s="148">
        <v>0.24099999999999999</v>
      </c>
      <c r="BO450" s="30">
        <v>53.19408696</v>
      </c>
      <c r="BP450" s="30">
        <v>266.7</v>
      </c>
      <c r="BQ450" s="148"/>
      <c r="BR450" s="148">
        <v>4.2000000000000003E-2</v>
      </c>
      <c r="BS450" s="148"/>
      <c r="BT450" s="148">
        <v>0.91300000000000003</v>
      </c>
      <c r="BU450" s="148">
        <v>4.4999999999999998E-2</v>
      </c>
      <c r="BV450" s="148">
        <v>0</v>
      </c>
      <c r="BW450" s="148"/>
      <c r="BX450" s="148">
        <v>0.20399999999999999</v>
      </c>
      <c r="BY450" s="148">
        <v>0.42199999999999999</v>
      </c>
      <c r="BZ450" s="1"/>
      <c r="CA450" s="150">
        <v>8385.3896484375</v>
      </c>
      <c r="CB450" s="150">
        <v>10536.16</v>
      </c>
      <c r="CC450" s="124" t="s">
        <v>4242</v>
      </c>
      <c r="CD450" t="s">
        <v>4634</v>
      </c>
    </row>
    <row r="451" spans="1:82" x14ac:dyDescent="0.3">
      <c r="A451" s="1">
        <v>361393000</v>
      </c>
      <c r="B451" s="124" t="s">
        <v>4243</v>
      </c>
      <c r="C451" t="s">
        <v>163</v>
      </c>
      <c r="D451" t="s">
        <v>985</v>
      </c>
      <c r="E451" s="30">
        <v>86.479164123535156</v>
      </c>
      <c r="F451" s="30">
        <v>84.965103149414063</v>
      </c>
      <c r="G451" s="30">
        <v>83.270050048828125</v>
      </c>
      <c r="H451" s="30">
        <v>82.281867980957031</v>
      </c>
      <c r="I451" s="1">
        <v>606</v>
      </c>
      <c r="J451" s="1">
        <v>7</v>
      </c>
      <c r="K451" s="1">
        <v>8</v>
      </c>
      <c r="L451" t="s">
        <v>3840</v>
      </c>
      <c r="M451" t="s">
        <v>3913</v>
      </c>
      <c r="N451" t="s">
        <v>3919</v>
      </c>
      <c r="O451" t="s">
        <v>3923</v>
      </c>
      <c r="P451" s="148">
        <v>0.54296159744262695</v>
      </c>
      <c r="Q451" s="30">
        <v>50.573053119999997</v>
      </c>
      <c r="R451" s="30">
        <v>362.1572265625</v>
      </c>
      <c r="S451" s="1">
        <v>1126</v>
      </c>
      <c r="T451" s="1">
        <v>401</v>
      </c>
      <c r="U451" s="148">
        <v>0.35612788796424871</v>
      </c>
      <c r="V451" s="148">
        <v>0.371257483959198</v>
      </c>
      <c r="W451" s="149">
        <v>49.936511729999999</v>
      </c>
      <c r="X451" s="149">
        <v>304.7904052734375</v>
      </c>
      <c r="Y451" s="1">
        <v>401</v>
      </c>
      <c r="Z451" s="30">
        <v>84.316452026367188</v>
      </c>
      <c r="AA451" s="148">
        <v>0.57299999999999995</v>
      </c>
      <c r="AB451" s="30">
        <v>49.8</v>
      </c>
      <c r="AC451" s="30">
        <v>369.2</v>
      </c>
      <c r="AD451" s="30">
        <v>84.349151611328125</v>
      </c>
      <c r="AE451" s="148">
        <v>0.42599999999999999</v>
      </c>
      <c r="AF451" s="30">
        <v>49.77</v>
      </c>
      <c r="AG451" s="30">
        <v>330.1</v>
      </c>
      <c r="AH451" s="30">
        <v>86.477516174316406</v>
      </c>
      <c r="AI451" s="148">
        <v>0.56999999999999995</v>
      </c>
      <c r="AJ451" s="30">
        <v>50.531734970000002</v>
      </c>
      <c r="AK451" s="30">
        <v>373.3</v>
      </c>
      <c r="AL451" s="30">
        <v>87.595497131347656</v>
      </c>
      <c r="AM451" s="148">
        <v>0.39300000000000002</v>
      </c>
      <c r="AN451" s="30">
        <v>50.8862746</v>
      </c>
      <c r="AO451" s="30">
        <v>333.2</v>
      </c>
      <c r="AP451" s="148">
        <v>0.44708028435707092</v>
      </c>
      <c r="AQ451" s="30">
        <v>48.927108509999996</v>
      </c>
      <c r="AR451" s="30">
        <v>324.45254516601563</v>
      </c>
      <c r="AS451" s="30">
        <v>1124</v>
      </c>
      <c r="AT451" s="30">
        <v>399</v>
      </c>
      <c r="AU451" s="148">
        <v>0.35612788796424871</v>
      </c>
      <c r="AV451" s="30">
        <v>82.281867980957031</v>
      </c>
      <c r="AW451" s="148">
        <v>0.27544909715652471</v>
      </c>
      <c r="AX451" s="30">
        <v>48.433982190000002</v>
      </c>
      <c r="AY451" s="30">
        <v>265.86825561523438</v>
      </c>
      <c r="AZ451" s="30">
        <v>399</v>
      </c>
      <c r="BA451" s="30">
        <v>76.690673828125</v>
      </c>
      <c r="BB451" s="148">
        <v>0.43099999999999999</v>
      </c>
      <c r="BC451" s="30">
        <v>45.98</v>
      </c>
      <c r="BD451" s="30">
        <v>315</v>
      </c>
      <c r="BE451" s="30">
        <v>76.901145935058594</v>
      </c>
      <c r="BF451" s="147">
        <v>0.24199999999999999</v>
      </c>
      <c r="BG451" s="30">
        <v>45.99</v>
      </c>
      <c r="BH451" s="30">
        <v>264.10000000000002</v>
      </c>
      <c r="BI451" s="30">
        <v>76.384307861328125</v>
      </c>
      <c r="BJ451" s="148">
        <v>0.41499999999999998</v>
      </c>
      <c r="BK451" s="30">
        <v>45.835067189999997</v>
      </c>
      <c r="BL451" s="30">
        <v>311.7</v>
      </c>
      <c r="BM451" s="30">
        <v>76.321632385253906</v>
      </c>
      <c r="BN451" s="148">
        <v>0.214</v>
      </c>
      <c r="BO451" s="30">
        <v>45.678415200000003</v>
      </c>
      <c r="BP451" s="30">
        <v>248.4</v>
      </c>
      <c r="BQ451" s="148"/>
      <c r="BR451" s="148">
        <v>1.7000000000000001E-2</v>
      </c>
      <c r="BS451" s="148"/>
      <c r="BT451" s="148">
        <v>0.94400000000000006</v>
      </c>
      <c r="BU451" s="148">
        <v>0.03</v>
      </c>
      <c r="BV451" s="148">
        <v>9.9999997764825821E-3</v>
      </c>
      <c r="BW451" s="148"/>
      <c r="BX451" s="148">
        <v>0.14199999999999999</v>
      </c>
      <c r="BY451" s="148">
        <v>0.223</v>
      </c>
      <c r="BZ451" s="1"/>
      <c r="CA451" s="150">
        <v>9340.3896484375</v>
      </c>
      <c r="CB451" s="150">
        <v>11215.42</v>
      </c>
      <c r="CC451" s="124" t="s">
        <v>4243</v>
      </c>
      <c r="CD451" t="s">
        <v>4633</v>
      </c>
    </row>
    <row r="452" spans="1:82" x14ac:dyDescent="0.3">
      <c r="A452" s="1">
        <v>361394020</v>
      </c>
      <c r="B452" s="124" t="s">
        <v>4243</v>
      </c>
      <c r="C452" t="s">
        <v>163</v>
      </c>
      <c r="D452" t="s">
        <v>986</v>
      </c>
      <c r="E452" s="30">
        <v>89.536247253417969</v>
      </c>
      <c r="F452" s="30">
        <v>87.077018737792969</v>
      </c>
      <c r="G452" s="30">
        <v>90.482147216796875</v>
      </c>
      <c r="H452" s="30">
        <v>90.817214965820313</v>
      </c>
      <c r="I452" s="1">
        <v>112</v>
      </c>
      <c r="J452" s="1" t="s">
        <v>3981</v>
      </c>
      <c r="K452" s="1">
        <v>6</v>
      </c>
      <c r="L452" t="s">
        <v>3840</v>
      </c>
      <c r="M452" t="s">
        <v>3913</v>
      </c>
      <c r="N452" t="s">
        <v>3919</v>
      </c>
      <c r="O452" t="s">
        <v>3923</v>
      </c>
      <c r="P452" s="148">
        <v>0.3571428656578064</v>
      </c>
      <c r="Q452" s="30">
        <v>51.844689449999997</v>
      </c>
      <c r="R452" s="30"/>
      <c r="S452" s="1">
        <v>101</v>
      </c>
      <c r="T452" s="1">
        <v>41</v>
      </c>
      <c r="U452" s="148">
        <v>0.40594059228897089</v>
      </c>
      <c r="V452" s="148">
        <v>0.3214285671710968</v>
      </c>
      <c r="W452" s="149">
        <v>50.811566910000003</v>
      </c>
      <c r="X452" s="149"/>
      <c r="Y452" s="1">
        <v>41</v>
      </c>
      <c r="Z452" s="30">
        <v>88.243644714355469</v>
      </c>
      <c r="AA452" s="148">
        <v>0.61899999999999999</v>
      </c>
      <c r="AB452" s="30">
        <v>51.1</v>
      </c>
      <c r="AC452" s="30">
        <v>367.9</v>
      </c>
      <c r="AD452" s="30">
        <v>86.057357788085938</v>
      </c>
      <c r="AE452" s="148">
        <v>0.44400000000000001</v>
      </c>
      <c r="AF452" s="30">
        <v>50.35</v>
      </c>
      <c r="AG452" s="30">
        <v>327.8</v>
      </c>
      <c r="AH452" s="30">
        <v>89.082038879394531</v>
      </c>
      <c r="AI452" s="148">
        <v>0.629</v>
      </c>
      <c r="AJ452" s="30">
        <v>51.394388319999997</v>
      </c>
      <c r="AK452" s="30">
        <v>375.3</v>
      </c>
      <c r="AL452" s="30">
        <v>87.883277893066406</v>
      </c>
      <c r="AM452" s="148">
        <v>0.47199999999999998</v>
      </c>
      <c r="AN452" s="30">
        <v>50.984205510000002</v>
      </c>
      <c r="AO452" s="30">
        <v>330.6</v>
      </c>
      <c r="AP452" s="148">
        <v>0.4285714328289032</v>
      </c>
      <c r="AQ452" s="30">
        <v>53.438466579999996</v>
      </c>
      <c r="AR452" s="30">
        <v>324.28570556640631</v>
      </c>
      <c r="AS452" s="30">
        <v>101</v>
      </c>
      <c r="AT452" s="30">
        <v>41</v>
      </c>
      <c r="AU452" s="148">
        <v>0.40594059228897089</v>
      </c>
      <c r="AV452" s="30">
        <v>90.817214965820313</v>
      </c>
      <c r="AW452" s="148">
        <v>0.2142857164144516</v>
      </c>
      <c r="AX452" s="30">
        <v>53.325733470000003</v>
      </c>
      <c r="AY452" s="30"/>
      <c r="AZ452" s="30">
        <v>41</v>
      </c>
      <c r="BA452" s="30">
        <v>87.227401733398438</v>
      </c>
      <c r="BB452" s="148">
        <v>0.52400000000000002</v>
      </c>
      <c r="BC452" s="30">
        <v>51.09</v>
      </c>
      <c r="BD452" s="30">
        <v>346.4</v>
      </c>
      <c r="BE452" s="30">
        <v>85.726005554199219</v>
      </c>
      <c r="BF452" s="147">
        <v>0.33300000000000002</v>
      </c>
      <c r="BG452" s="30">
        <v>50.34</v>
      </c>
      <c r="BH452" s="30">
        <v>288.89999999999998</v>
      </c>
      <c r="BI452" s="30">
        <v>86.461021423339844</v>
      </c>
      <c r="BJ452" s="148">
        <v>0.52800000000000002</v>
      </c>
      <c r="BK452" s="30">
        <v>50.743659870000002</v>
      </c>
      <c r="BL452" s="30">
        <v>340.4</v>
      </c>
      <c r="BM452" s="30">
        <v>83.479019165039063</v>
      </c>
      <c r="BN452" s="148">
        <v>0.33300000000000002</v>
      </c>
      <c r="BO452" s="30">
        <v>49.245468039999999</v>
      </c>
      <c r="BP452" s="30">
        <v>275</v>
      </c>
      <c r="BQ452" s="148"/>
      <c r="BR452" s="148"/>
      <c r="BS452" s="148"/>
      <c r="BT452" s="148">
        <v>0.95500000000000007</v>
      </c>
      <c r="BU452" s="148"/>
      <c r="BV452" s="148">
        <v>4.5000001788139343E-2</v>
      </c>
      <c r="BW452" s="148"/>
      <c r="BX452" s="148">
        <v>8.8999999999999996E-2</v>
      </c>
      <c r="BY452" s="148">
        <v>0.31</v>
      </c>
      <c r="BZ452" s="1"/>
      <c r="CA452" s="150">
        <v>13982.0302734375</v>
      </c>
      <c r="CB452" s="150">
        <v>14885.68</v>
      </c>
      <c r="CC452" s="124" t="s">
        <v>4243</v>
      </c>
      <c r="CD452" t="s">
        <v>4634</v>
      </c>
    </row>
    <row r="453" spans="1:82" x14ac:dyDescent="0.3">
      <c r="A453" s="1">
        <v>361394040</v>
      </c>
      <c r="B453" s="124" t="s">
        <v>4243</v>
      </c>
      <c r="C453" t="s">
        <v>163</v>
      </c>
      <c r="D453" t="s">
        <v>987</v>
      </c>
      <c r="E453" s="30">
        <v>83.004913330078125</v>
      </c>
      <c r="F453" s="30">
        <v>78.596389770507813</v>
      </c>
      <c r="G453" s="30">
        <v>89.477699279785156</v>
      </c>
      <c r="H453" s="30">
        <v>82.355484008789063</v>
      </c>
      <c r="I453" s="1">
        <v>133</v>
      </c>
      <c r="J453" s="1" t="s">
        <v>4733</v>
      </c>
      <c r="K453" s="1">
        <v>6</v>
      </c>
      <c r="L453" t="s">
        <v>3840</v>
      </c>
      <c r="M453" t="s">
        <v>3913</v>
      </c>
      <c r="N453" t="s">
        <v>3919</v>
      </c>
      <c r="O453" t="s">
        <v>3923</v>
      </c>
      <c r="P453" s="148">
        <v>0.44999998807907099</v>
      </c>
      <c r="Q453" s="30">
        <v>49.127893489999998</v>
      </c>
      <c r="R453" s="30">
        <v>340</v>
      </c>
      <c r="S453" s="1">
        <v>106</v>
      </c>
      <c r="T453" s="1">
        <v>27</v>
      </c>
      <c r="U453" s="148">
        <v>0.25471699237823492</v>
      </c>
      <c r="V453" s="148"/>
      <c r="W453" s="149">
        <v>47.297682690000002</v>
      </c>
      <c r="X453" s="149"/>
      <c r="Y453" s="1">
        <v>27</v>
      </c>
      <c r="Z453" s="30">
        <v>83.108085632324219</v>
      </c>
      <c r="AA453" s="148">
        <v>0.58299999999999996</v>
      </c>
      <c r="AB453" s="30">
        <v>49.4</v>
      </c>
      <c r="AC453" s="30">
        <v>370.2</v>
      </c>
      <c r="AD453" s="30">
        <v>85.114898681640625</v>
      </c>
      <c r="AE453" s="148">
        <v>0.28599999999999998</v>
      </c>
      <c r="AF453" s="30">
        <v>50.03</v>
      </c>
      <c r="AG453" s="30">
        <v>314.3</v>
      </c>
      <c r="AH453" s="30">
        <v>80.161529541015625</v>
      </c>
      <c r="AI453" s="148">
        <v>0.626</v>
      </c>
      <c r="AJ453" s="30">
        <v>48.439793209999998</v>
      </c>
      <c r="AK453" s="30">
        <v>382.4</v>
      </c>
      <c r="AL453" s="30">
        <v>82.793563842773438</v>
      </c>
      <c r="AM453" s="148">
        <v>0.375</v>
      </c>
      <c r="AN453" s="30">
        <v>49.252184120000003</v>
      </c>
      <c r="AO453" s="30">
        <v>320.8</v>
      </c>
      <c r="AP453" s="148">
        <v>0.44999998807907099</v>
      </c>
      <c r="AQ453" s="30">
        <v>52.810159560000002</v>
      </c>
      <c r="AR453" s="30">
        <v>338.75</v>
      </c>
      <c r="AS453" s="30">
        <v>106</v>
      </c>
      <c r="AT453" s="30">
        <v>27</v>
      </c>
      <c r="AU453" s="148">
        <v>0.25471699237823492</v>
      </c>
      <c r="AV453" s="30">
        <v>82.355484008789063</v>
      </c>
      <c r="AW453" s="148"/>
      <c r="AX453" s="30">
        <v>48.476170680000003</v>
      </c>
      <c r="AY453" s="30"/>
      <c r="AZ453" s="30">
        <v>27</v>
      </c>
      <c r="BA453" s="30">
        <v>89.021331787109375</v>
      </c>
      <c r="BB453" s="148">
        <v>0.54799999999999993</v>
      </c>
      <c r="BC453" s="30">
        <v>51.96</v>
      </c>
      <c r="BD453" s="30">
        <v>340.5</v>
      </c>
      <c r="BE453" s="30">
        <v>84.549362182617188</v>
      </c>
      <c r="BF453" s="147">
        <v>0.28599999999999998</v>
      </c>
      <c r="BG453" s="30">
        <v>49.76</v>
      </c>
      <c r="BH453" s="30">
        <v>247.6</v>
      </c>
      <c r="BI453" s="30">
        <v>88.08203125</v>
      </c>
      <c r="BJ453" s="148">
        <v>0.67</v>
      </c>
      <c r="BK453" s="30">
        <v>51.533289500000002</v>
      </c>
      <c r="BL453" s="30">
        <v>378</v>
      </c>
      <c r="BM453" s="30">
        <v>83.526901245117188</v>
      </c>
      <c r="BN453" s="148">
        <v>0.41699999999999998</v>
      </c>
      <c r="BO453" s="30">
        <v>49.269330080000003</v>
      </c>
      <c r="BP453" s="30">
        <v>279.2</v>
      </c>
      <c r="BQ453" s="148"/>
      <c r="BR453" s="148"/>
      <c r="BS453" s="148"/>
      <c r="BT453" s="148">
        <v>0.97</v>
      </c>
      <c r="BU453" s="148"/>
      <c r="BV453" s="148">
        <v>2.999999932944775E-2</v>
      </c>
      <c r="BW453" s="148"/>
      <c r="BX453" s="148">
        <v>0.06</v>
      </c>
      <c r="BY453" s="148">
        <v>0.10100000000000001</v>
      </c>
      <c r="BZ453" s="1"/>
      <c r="CA453" s="150">
        <v>11788.2802734375</v>
      </c>
      <c r="CB453" s="150">
        <v>12740.47</v>
      </c>
      <c r="CC453" s="124" t="s">
        <v>4243</v>
      </c>
      <c r="CD453" t="s">
        <v>4634</v>
      </c>
    </row>
    <row r="454" spans="1:82" x14ac:dyDescent="0.3">
      <c r="A454" s="1">
        <v>361394060</v>
      </c>
      <c r="B454" s="124" t="s">
        <v>4243</v>
      </c>
      <c r="C454" t="s">
        <v>163</v>
      </c>
      <c r="D454" t="s">
        <v>988</v>
      </c>
      <c r="E454" s="30">
        <v>82.8822021484375</v>
      </c>
      <c r="F454" s="30">
        <v>86.251907348632813</v>
      </c>
      <c r="G454" s="30">
        <v>85.105598449707031</v>
      </c>
      <c r="H454" s="30">
        <v>84.070602416992188</v>
      </c>
      <c r="I454" s="1">
        <v>289</v>
      </c>
      <c r="J454" s="1" t="s">
        <v>3981</v>
      </c>
      <c r="K454" s="1">
        <v>6</v>
      </c>
      <c r="L454" t="s">
        <v>3840</v>
      </c>
      <c r="M454" t="s">
        <v>3913</v>
      </c>
      <c r="N454" t="s">
        <v>3919</v>
      </c>
      <c r="O454" t="s">
        <v>3923</v>
      </c>
      <c r="P454" s="148">
        <v>0.57046979665756226</v>
      </c>
      <c r="Q454" s="30">
        <v>49.07685129</v>
      </c>
      <c r="R454" s="30">
        <v>373.82550048828131</v>
      </c>
      <c r="S454" s="1">
        <v>212</v>
      </c>
      <c r="T454" s="1">
        <v>62</v>
      </c>
      <c r="U454" s="148">
        <v>0.29245284199714661</v>
      </c>
      <c r="V454" s="148">
        <v>0.380952388048172</v>
      </c>
      <c r="W454" s="149">
        <v>50.469688359999999</v>
      </c>
      <c r="X454" s="149">
        <v>321.42855834960938</v>
      </c>
      <c r="Y454" s="1">
        <v>62</v>
      </c>
      <c r="Z454" s="30">
        <v>84.014358520507813</v>
      </c>
      <c r="AA454" s="148">
        <v>0.54400000000000004</v>
      </c>
      <c r="AB454" s="30">
        <v>49.7</v>
      </c>
      <c r="AC454" s="30">
        <v>361.1</v>
      </c>
      <c r="AD454" s="30">
        <v>83.583404541015625</v>
      </c>
      <c r="AE454" s="148">
        <v>0.35099999999999998</v>
      </c>
      <c r="AF454" s="30">
        <v>49.51</v>
      </c>
      <c r="AG454" s="30">
        <v>310.5</v>
      </c>
      <c r="AH454" s="30">
        <v>82.672882080078125</v>
      </c>
      <c r="AI454" s="148">
        <v>0.59899999999999998</v>
      </c>
      <c r="AJ454" s="30">
        <v>49.27158841</v>
      </c>
      <c r="AK454" s="30">
        <v>369</v>
      </c>
      <c r="AL454" s="30">
        <v>81.006240844726563</v>
      </c>
      <c r="AM454" s="148">
        <v>0.39700000000000002</v>
      </c>
      <c r="AN454" s="30">
        <v>48.643960730000003</v>
      </c>
      <c r="AO454" s="30">
        <v>317.2</v>
      </c>
      <c r="AP454" s="148">
        <v>0.61073827743530273</v>
      </c>
      <c r="AQ454" s="30">
        <v>50.075296280000003</v>
      </c>
      <c r="AR454" s="30">
        <v>367.78524780273438</v>
      </c>
      <c r="AS454" s="30">
        <v>212</v>
      </c>
      <c r="AT454" s="30">
        <v>62</v>
      </c>
      <c r="AU454" s="148">
        <v>0.29245284199714661</v>
      </c>
      <c r="AV454" s="30">
        <v>84.070602416992188</v>
      </c>
      <c r="AW454" s="148">
        <v>0.4285714328289032</v>
      </c>
      <c r="AX454" s="30">
        <v>49.459135279999998</v>
      </c>
      <c r="AY454" s="30">
        <v>304.76190185546881</v>
      </c>
      <c r="AZ454" s="30">
        <v>62</v>
      </c>
      <c r="BA454" s="30">
        <v>82.773521423339844</v>
      </c>
      <c r="BB454" s="148">
        <v>0.57200000000000006</v>
      </c>
      <c r="BC454" s="30">
        <v>48.93</v>
      </c>
      <c r="BD454" s="30">
        <v>347.8</v>
      </c>
      <c r="BE454" s="30">
        <v>80.370231628417969</v>
      </c>
      <c r="BF454" s="147">
        <v>0.33300000000000002</v>
      </c>
      <c r="BG454" s="30">
        <v>47.7</v>
      </c>
      <c r="BH454" s="30">
        <v>271.89999999999998</v>
      </c>
      <c r="BI454" s="30">
        <v>80.685127258300781</v>
      </c>
      <c r="BJ454" s="148">
        <v>0.54799999999999993</v>
      </c>
      <c r="BK454" s="30">
        <v>47.930094410000002</v>
      </c>
      <c r="BL454" s="30">
        <v>349.2</v>
      </c>
      <c r="BM454" s="30">
        <v>79.784889221191406</v>
      </c>
      <c r="BN454" s="148">
        <v>0.36199999999999999</v>
      </c>
      <c r="BO454" s="30">
        <v>47.404412880000002</v>
      </c>
      <c r="BP454" s="30">
        <v>281</v>
      </c>
      <c r="BQ454" s="148"/>
      <c r="BR454" s="148"/>
      <c r="BS454" s="148"/>
      <c r="BT454" s="148">
        <v>0.93800000000000006</v>
      </c>
      <c r="BU454" s="148">
        <v>3.7999999999999999E-2</v>
      </c>
      <c r="BV454" s="148">
        <v>2.400000020861626E-2</v>
      </c>
      <c r="BW454" s="148"/>
      <c r="BX454" s="148">
        <v>8.3000000000000004E-2</v>
      </c>
      <c r="BY454" s="148">
        <v>0.21199999999999999</v>
      </c>
      <c r="BZ454" s="1"/>
      <c r="CA454" s="150">
        <v>10848.849609375</v>
      </c>
      <c r="CB454" s="150">
        <v>12126.31</v>
      </c>
      <c r="CC454" s="124" t="s">
        <v>4243</v>
      </c>
      <c r="CD454" t="s">
        <v>4634</v>
      </c>
    </row>
    <row r="455" spans="1:82" x14ac:dyDescent="0.3">
      <c r="A455" s="1">
        <v>361394100</v>
      </c>
      <c r="B455" s="124" t="s">
        <v>4243</v>
      </c>
      <c r="C455" t="s">
        <v>163</v>
      </c>
      <c r="D455" t="s">
        <v>989</v>
      </c>
      <c r="E455" s="30">
        <v>83.441184997558594</v>
      </c>
      <c r="F455" s="30">
        <v>77.036125183105469</v>
      </c>
      <c r="G455" s="30">
        <v>81.646141052246094</v>
      </c>
      <c r="H455" s="30">
        <v>79.629913330078125</v>
      </c>
      <c r="I455" s="1">
        <v>136</v>
      </c>
      <c r="J455" s="1" t="s">
        <v>4733</v>
      </c>
      <c r="K455" s="1">
        <v>6</v>
      </c>
      <c r="L455" t="s">
        <v>3840</v>
      </c>
      <c r="M455" t="s">
        <v>3913</v>
      </c>
      <c r="N455" t="s">
        <v>3919</v>
      </c>
      <c r="O455" t="s">
        <v>3923</v>
      </c>
      <c r="P455" s="148">
        <v>0.5662650465965271</v>
      </c>
      <c r="Q455" s="30">
        <v>49.309367090000002</v>
      </c>
      <c r="R455" s="30">
        <v>363.85540771484381</v>
      </c>
      <c r="S455" s="1">
        <v>110</v>
      </c>
      <c r="T455" s="1">
        <v>25</v>
      </c>
      <c r="U455" s="148">
        <v>0.22727273404598239</v>
      </c>
      <c r="V455" s="148">
        <v>0.31818181276321411</v>
      </c>
      <c r="W455" s="149">
        <v>46.651199380000001</v>
      </c>
      <c r="X455" s="149"/>
      <c r="Y455" s="1">
        <v>25</v>
      </c>
      <c r="Z455" s="30">
        <v>78.576705932617188</v>
      </c>
      <c r="AA455" s="148">
        <v>0.61599999999999999</v>
      </c>
      <c r="AB455" s="30">
        <v>47.9</v>
      </c>
      <c r="AC455" s="30">
        <v>377.9</v>
      </c>
      <c r="AD455" s="30">
        <v>76.456062316894531</v>
      </c>
      <c r="AE455" s="148">
        <v>0.21099999999999999</v>
      </c>
      <c r="AF455" s="30">
        <v>47.09</v>
      </c>
      <c r="AG455" s="30">
        <v>294.7</v>
      </c>
      <c r="AH455" s="30">
        <v>80.99664306640625</v>
      </c>
      <c r="AI455" s="148">
        <v>0.60799999999999998</v>
      </c>
      <c r="AJ455" s="30">
        <v>48.716393060000001</v>
      </c>
      <c r="AK455" s="30">
        <v>386.1</v>
      </c>
      <c r="AL455" s="30">
        <v>80.596893310546875</v>
      </c>
      <c r="AM455" s="148">
        <v>0.316</v>
      </c>
      <c r="AN455" s="30">
        <v>48.504661230000004</v>
      </c>
      <c r="AO455" s="30">
        <v>326.3</v>
      </c>
      <c r="AP455" s="148">
        <v>0.40963855385780329</v>
      </c>
      <c r="AQ455" s="30">
        <v>47.911312330000001</v>
      </c>
      <c r="AR455" s="30">
        <v>312.04818725585938</v>
      </c>
      <c r="AS455" s="30">
        <v>110</v>
      </c>
      <c r="AT455" s="30">
        <v>25</v>
      </c>
      <c r="AU455" s="148">
        <v>0.22727273404598239</v>
      </c>
      <c r="AV455" s="30">
        <v>79.629913330078125</v>
      </c>
      <c r="AW455" s="148">
        <v>0.18181818723678589</v>
      </c>
      <c r="AX455" s="30">
        <v>46.914102370000002</v>
      </c>
      <c r="AY455" s="30"/>
      <c r="AZ455" s="30">
        <v>25</v>
      </c>
      <c r="BA455" s="30">
        <v>79.907363891601563</v>
      </c>
      <c r="BB455" s="148">
        <v>0.51200000000000001</v>
      </c>
      <c r="BC455" s="30">
        <v>47.54</v>
      </c>
      <c r="BD455" s="30">
        <v>334.9</v>
      </c>
      <c r="BE455" s="30">
        <v>75.967941284179688</v>
      </c>
      <c r="BF455" s="147">
        <v>0.105</v>
      </c>
      <c r="BG455" s="30">
        <v>45.53</v>
      </c>
      <c r="BH455" s="30">
        <v>215.8</v>
      </c>
      <c r="BI455" s="30">
        <v>78.240127563476563</v>
      </c>
      <c r="BJ455" s="148">
        <v>0.53200000000000003</v>
      </c>
      <c r="BK455" s="30">
        <v>46.739077289999997</v>
      </c>
      <c r="BL455" s="30">
        <v>334.2</v>
      </c>
      <c r="BM455" s="30">
        <v>75.998863220214844</v>
      </c>
      <c r="BN455" s="148">
        <v>0.21099999999999999</v>
      </c>
      <c r="BO455" s="30">
        <v>45.517553829999997</v>
      </c>
      <c r="BP455" s="30">
        <v>236.8</v>
      </c>
      <c r="BQ455" s="148"/>
      <c r="BR455" s="148"/>
      <c r="BS455" s="148"/>
      <c r="BT455" s="148">
        <v>0.98499999999999999</v>
      </c>
      <c r="BU455" s="148"/>
      <c r="BV455" s="148">
        <v>1.499999966472387E-2</v>
      </c>
      <c r="BW455" s="148"/>
      <c r="BX455" s="148">
        <v>8.1000000000000003E-2</v>
      </c>
      <c r="BY455" s="148">
        <v>0.13500000000000001</v>
      </c>
      <c r="BZ455" s="1"/>
      <c r="CA455" s="150">
        <v>12333.169921875</v>
      </c>
      <c r="CB455" s="150">
        <v>13166</v>
      </c>
      <c r="CC455" s="124" t="s">
        <v>4243</v>
      </c>
      <c r="CD455" t="s">
        <v>4634</v>
      </c>
    </row>
    <row r="456" spans="1:82" x14ac:dyDescent="0.3">
      <c r="A456" s="1">
        <v>361394120</v>
      </c>
      <c r="B456" s="124" t="s">
        <v>4243</v>
      </c>
      <c r="C456" t="s">
        <v>163</v>
      </c>
      <c r="D456" t="s">
        <v>990</v>
      </c>
      <c r="E456" s="30">
        <v>78.053421020507813</v>
      </c>
      <c r="F456" s="30">
        <v>80.775833129882813</v>
      </c>
      <c r="G456" s="30">
        <v>83.353546142578125</v>
      </c>
      <c r="H456" s="30">
        <v>82.401359558105469</v>
      </c>
      <c r="I456" s="1">
        <v>205</v>
      </c>
      <c r="J456" s="1" t="s">
        <v>3981</v>
      </c>
      <c r="K456" s="1">
        <v>6</v>
      </c>
      <c r="L456" t="s">
        <v>3840</v>
      </c>
      <c r="M456" t="s">
        <v>3913</v>
      </c>
      <c r="N456" t="s">
        <v>3919</v>
      </c>
      <c r="O456" t="s">
        <v>3923</v>
      </c>
      <c r="P456" s="148">
        <v>0.39344263076782232</v>
      </c>
      <c r="Q456" s="30">
        <v>47.068256920000003</v>
      </c>
      <c r="R456" s="30">
        <v>327.0491943359375</v>
      </c>
      <c r="S456" s="1">
        <v>159</v>
      </c>
      <c r="T456" s="1">
        <v>76</v>
      </c>
      <c r="U456" s="148">
        <v>0.47798740863800049</v>
      </c>
      <c r="V456" s="148">
        <v>0.20000000298023221</v>
      </c>
      <c r="W456" s="149">
        <v>48.20071763</v>
      </c>
      <c r="X456" s="149"/>
      <c r="Y456" s="1">
        <v>76</v>
      </c>
      <c r="Z456" s="30">
        <v>83.410179138183594</v>
      </c>
      <c r="AA456" s="148">
        <v>0.47199999999999998</v>
      </c>
      <c r="AB456" s="30">
        <v>49.5</v>
      </c>
      <c r="AC456" s="30">
        <v>340.7</v>
      </c>
      <c r="AD456" s="30">
        <v>82.051910400390625</v>
      </c>
      <c r="AE456" s="148">
        <v>0.36799999999999999</v>
      </c>
      <c r="AF456" s="30">
        <v>48.99</v>
      </c>
      <c r="AG456" s="30">
        <v>307</v>
      </c>
      <c r="AH456" s="30">
        <v>86.598152160644531</v>
      </c>
      <c r="AI456" s="148">
        <v>0.51200000000000001</v>
      </c>
      <c r="AJ456" s="30">
        <v>50.57169064</v>
      </c>
      <c r="AK456" s="30">
        <v>350.4</v>
      </c>
      <c r="AL456" s="30">
        <v>83.984428405761719</v>
      </c>
      <c r="AM456" s="148">
        <v>0.46200000000000002</v>
      </c>
      <c r="AN456" s="30">
        <v>49.657432819999997</v>
      </c>
      <c r="AO456" s="30">
        <v>342.3</v>
      </c>
      <c r="AP456" s="148">
        <v>0.37704917788505549</v>
      </c>
      <c r="AQ456" s="30">
        <v>48.979338050000003</v>
      </c>
      <c r="AR456" s="30">
        <v>300.81967163085938</v>
      </c>
      <c r="AS456" s="30">
        <v>159</v>
      </c>
      <c r="AT456" s="30">
        <v>76</v>
      </c>
      <c r="AU456" s="148">
        <v>0.47798740863800049</v>
      </c>
      <c r="AV456" s="30">
        <v>82.401359558105469</v>
      </c>
      <c r="AW456" s="148">
        <v>0.30000001192092901</v>
      </c>
      <c r="AX456" s="30">
        <v>48.502462110000003</v>
      </c>
      <c r="AY456" s="30">
        <v>274</v>
      </c>
      <c r="AZ456" s="30">
        <v>76</v>
      </c>
      <c r="BA456" s="30">
        <v>85.845878601074219</v>
      </c>
      <c r="BB456" s="148">
        <v>0.47199999999999998</v>
      </c>
      <c r="BC456" s="30">
        <v>50.42</v>
      </c>
      <c r="BD456" s="30">
        <v>327.60000000000002</v>
      </c>
      <c r="BE456" s="30">
        <v>84.204483032226563</v>
      </c>
      <c r="BF456" s="147">
        <v>0.33300000000000002</v>
      </c>
      <c r="BG456" s="30">
        <v>49.59</v>
      </c>
      <c r="BH456" s="30">
        <v>293</v>
      </c>
      <c r="BI456" s="30">
        <v>90.424659729003906</v>
      </c>
      <c r="BJ456" s="148">
        <v>0.54500000000000004</v>
      </c>
      <c r="BK456" s="30">
        <v>52.674436159999999</v>
      </c>
      <c r="BL456" s="30">
        <v>343.8</v>
      </c>
      <c r="BM456" s="30">
        <v>89.928695678710938</v>
      </c>
      <c r="BN456" s="148">
        <v>0.36499999999999999</v>
      </c>
      <c r="BO456" s="30">
        <v>52.459819009999997</v>
      </c>
      <c r="BP456" s="30">
        <v>303.8</v>
      </c>
      <c r="BQ456" s="148"/>
      <c r="BR456" s="148"/>
      <c r="BS456" s="148"/>
      <c r="BT456" s="148">
        <v>0.93700000000000006</v>
      </c>
      <c r="BU456" s="148">
        <v>4.9000000000000002E-2</v>
      </c>
      <c r="BV456" s="148">
        <v>1.499999966472387E-2</v>
      </c>
      <c r="BW456" s="148"/>
      <c r="BX456" s="148">
        <v>6.3E-2</v>
      </c>
      <c r="BY456" s="148">
        <v>0.34200000000000003</v>
      </c>
      <c r="BZ456" s="1"/>
      <c r="CA456" s="150">
        <v>11911.98046875</v>
      </c>
      <c r="CB456" s="150">
        <v>12668.85</v>
      </c>
      <c r="CC456" s="124" t="s">
        <v>4243</v>
      </c>
      <c r="CD456" t="s">
        <v>4634</v>
      </c>
    </row>
    <row r="457" spans="1:82" x14ac:dyDescent="0.3">
      <c r="A457" s="1">
        <v>361394140</v>
      </c>
      <c r="B457" s="124" t="s">
        <v>4243</v>
      </c>
      <c r="C457" t="s">
        <v>163</v>
      </c>
      <c r="D457" t="s">
        <v>991</v>
      </c>
      <c r="E457" s="30">
        <v>83.105903625488281</v>
      </c>
      <c r="F457" s="30">
        <v>80.92852783203125</v>
      </c>
      <c r="G457" s="30">
        <v>85.253196716308594</v>
      </c>
      <c r="H457" s="30">
        <v>82.611534118652344</v>
      </c>
      <c r="I457" s="1">
        <v>386</v>
      </c>
      <c r="J457" s="1" t="s">
        <v>3981</v>
      </c>
      <c r="K457" s="1">
        <v>6</v>
      </c>
      <c r="L457" t="s">
        <v>3840</v>
      </c>
      <c r="M457" t="s">
        <v>3913</v>
      </c>
      <c r="N457" t="s">
        <v>3919</v>
      </c>
      <c r="O457" t="s">
        <v>3923</v>
      </c>
      <c r="P457" s="148">
        <v>0.40740740299224848</v>
      </c>
      <c r="Q457" s="30">
        <v>49.169902819999997</v>
      </c>
      <c r="R457" s="30">
        <v>321.29629516601563</v>
      </c>
      <c r="S457" s="1">
        <v>256</v>
      </c>
      <c r="T457" s="1">
        <v>100</v>
      </c>
      <c r="U457" s="148">
        <v>0.390625</v>
      </c>
      <c r="V457" s="148">
        <v>0.22352941334247589</v>
      </c>
      <c r="W457" s="149">
        <v>48.26398545</v>
      </c>
      <c r="X457" s="149">
        <v>264.70587158203131</v>
      </c>
      <c r="Y457" s="1">
        <v>100</v>
      </c>
      <c r="Z457" s="30">
        <v>79.180892944335938</v>
      </c>
      <c r="AA457" s="148">
        <v>0.43799999999999989</v>
      </c>
      <c r="AB457" s="30">
        <v>48.1</v>
      </c>
      <c r="AC457" s="30">
        <v>328.1</v>
      </c>
      <c r="AD457" s="30">
        <v>78.282073974609375</v>
      </c>
      <c r="AE457" s="148">
        <v>0.28999999999999998</v>
      </c>
      <c r="AF457" s="30">
        <v>47.71</v>
      </c>
      <c r="AG457" s="30">
        <v>278</v>
      </c>
      <c r="AH457" s="30">
        <v>82.668937683105469</v>
      </c>
      <c r="AI457" s="148">
        <v>0.502</v>
      </c>
      <c r="AJ457" s="30">
        <v>49.270280970000002</v>
      </c>
      <c r="AK457" s="30">
        <v>335.6</v>
      </c>
      <c r="AL457" s="30">
        <v>80.644081115722656</v>
      </c>
      <c r="AM457" s="148">
        <v>0.39400000000000002</v>
      </c>
      <c r="AN457" s="30">
        <v>48.520718840000001</v>
      </c>
      <c r="AO457" s="30">
        <v>297.10000000000002</v>
      </c>
      <c r="AP457" s="148">
        <v>0.41203704476356512</v>
      </c>
      <c r="AQ457" s="30">
        <v>50.167622960000003</v>
      </c>
      <c r="AR457" s="30">
        <v>292.59259033203131</v>
      </c>
      <c r="AS457" s="30">
        <v>257</v>
      </c>
      <c r="AT457" s="30">
        <v>101</v>
      </c>
      <c r="AU457" s="148">
        <v>0.390625</v>
      </c>
      <c r="AV457" s="30">
        <v>82.611534118652344</v>
      </c>
      <c r="AW457" s="148">
        <v>0.24705882370471949</v>
      </c>
      <c r="AX457" s="30">
        <v>48.622920000000001</v>
      </c>
      <c r="AY457" s="30"/>
      <c r="AZ457" s="30">
        <v>101</v>
      </c>
      <c r="BA457" s="30">
        <v>82.752899169921875</v>
      </c>
      <c r="BB457" s="148">
        <v>0.40600000000000003</v>
      </c>
      <c r="BC457" s="30">
        <v>48.92</v>
      </c>
      <c r="BD457" s="30">
        <v>308</v>
      </c>
      <c r="BE457" s="30">
        <v>81.871467590332031</v>
      </c>
      <c r="BF457" s="147">
        <v>0.27</v>
      </c>
      <c r="BG457" s="30">
        <v>48.44</v>
      </c>
      <c r="BH457" s="30">
        <v>264</v>
      </c>
      <c r="BI457" s="30">
        <v>83.874374389648438</v>
      </c>
      <c r="BJ457" s="148">
        <v>0.40400000000000003</v>
      </c>
      <c r="BK457" s="30">
        <v>49.483646370000002</v>
      </c>
      <c r="BL457" s="30">
        <v>308.39999999999998</v>
      </c>
      <c r="BM457" s="30">
        <v>83.435890197753906</v>
      </c>
      <c r="BN457" s="148">
        <v>0.29799999999999999</v>
      </c>
      <c r="BO457" s="30">
        <v>49.223973569999998</v>
      </c>
      <c r="BP457" s="30">
        <v>278.8</v>
      </c>
      <c r="BQ457" s="148"/>
      <c r="BR457" s="148">
        <v>1.6E-2</v>
      </c>
      <c r="BS457" s="148"/>
      <c r="BT457" s="148">
        <v>0.90200000000000002</v>
      </c>
      <c r="BU457" s="148">
        <v>6.2E-2</v>
      </c>
      <c r="BV457" s="148">
        <v>2.0999999716877941E-2</v>
      </c>
      <c r="BW457" s="148">
        <v>1.6E-2</v>
      </c>
      <c r="BX457" s="148">
        <v>0.184</v>
      </c>
      <c r="BY457" s="148">
        <v>0.28799999999999998</v>
      </c>
      <c r="BZ457" s="1"/>
      <c r="CA457" s="150">
        <v>12458.16015625</v>
      </c>
      <c r="CB457" s="150">
        <v>13799.08</v>
      </c>
      <c r="CC457" s="124" t="s">
        <v>4243</v>
      </c>
      <c r="CD457" t="s">
        <v>4634</v>
      </c>
    </row>
    <row r="458" spans="1:82" x14ac:dyDescent="0.3">
      <c r="A458" s="1">
        <v>361394160</v>
      </c>
      <c r="B458" s="124" t="s">
        <v>4243</v>
      </c>
      <c r="C458" t="s">
        <v>163</v>
      </c>
      <c r="D458" t="s">
        <v>992</v>
      </c>
      <c r="E458" s="30">
        <v>87.623344421386719</v>
      </c>
      <c r="F458" s="30">
        <v>87.074920654296875</v>
      </c>
      <c r="G458" s="30">
        <v>83.884796142578125</v>
      </c>
      <c r="H458" s="30">
        <v>83.236381530761719</v>
      </c>
      <c r="I458" s="1">
        <v>540</v>
      </c>
      <c r="J458" s="1" t="s">
        <v>3981</v>
      </c>
      <c r="K458" s="1">
        <v>6</v>
      </c>
      <c r="L458" t="s">
        <v>3840</v>
      </c>
      <c r="M458" t="s">
        <v>3913</v>
      </c>
      <c r="N458" t="s">
        <v>3919</v>
      </c>
      <c r="O458" t="s">
        <v>3923</v>
      </c>
      <c r="P458" s="148">
        <v>0.53597122430801392</v>
      </c>
      <c r="Q458" s="30">
        <v>51.048989849999998</v>
      </c>
      <c r="R458" s="30">
        <v>350.35971069335938</v>
      </c>
      <c r="S458" s="1">
        <v>386</v>
      </c>
      <c r="T458" s="1">
        <v>193</v>
      </c>
      <c r="U458" s="148">
        <v>0.5</v>
      </c>
      <c r="V458" s="148">
        <v>0.39694657921791082</v>
      </c>
      <c r="W458" s="149">
        <v>50.810698330000001</v>
      </c>
      <c r="X458" s="149">
        <v>312.97711181640631</v>
      </c>
      <c r="Y458" s="1">
        <v>193</v>
      </c>
      <c r="Z458" s="30">
        <v>90.358291625976563</v>
      </c>
      <c r="AA458" s="148">
        <v>0.57899999999999996</v>
      </c>
      <c r="AB458" s="30">
        <v>51.8</v>
      </c>
      <c r="AC458" s="30">
        <v>366.8</v>
      </c>
      <c r="AD458" s="30">
        <v>89.944999694824219</v>
      </c>
      <c r="AE458" s="148">
        <v>0.441</v>
      </c>
      <c r="AF458" s="30">
        <v>51.67</v>
      </c>
      <c r="AG458" s="30">
        <v>329.1</v>
      </c>
      <c r="AH458" s="30">
        <v>90.357933044433594</v>
      </c>
      <c r="AI458" s="148">
        <v>0.65500000000000003</v>
      </c>
      <c r="AJ458" s="30">
        <v>51.816982699999997</v>
      </c>
      <c r="AK458" s="30">
        <v>380.9</v>
      </c>
      <c r="AL458" s="30">
        <v>90.70794677734375</v>
      </c>
      <c r="AM458" s="148">
        <v>0.59799999999999998</v>
      </c>
      <c r="AN458" s="30">
        <v>51.945437040000002</v>
      </c>
      <c r="AO458" s="30">
        <v>355</v>
      </c>
      <c r="AP458" s="148">
        <v>0.46043166518211359</v>
      </c>
      <c r="AQ458" s="30">
        <v>49.311648089999998</v>
      </c>
      <c r="AR458" s="30">
        <v>316.5467529296875</v>
      </c>
      <c r="AS458" s="30">
        <v>387</v>
      </c>
      <c r="AT458" s="30">
        <v>194</v>
      </c>
      <c r="AU458" s="148">
        <v>0.5</v>
      </c>
      <c r="AV458" s="30">
        <v>83.236381530761719</v>
      </c>
      <c r="AW458" s="148">
        <v>0.34351146221160889</v>
      </c>
      <c r="AX458" s="30">
        <v>48.981027060000002</v>
      </c>
      <c r="AY458" s="30">
        <v>262.59542846679688</v>
      </c>
      <c r="AZ458" s="30">
        <v>194</v>
      </c>
      <c r="BA458" s="30">
        <v>83.742652893066406</v>
      </c>
      <c r="BB458" s="148">
        <v>0.505</v>
      </c>
      <c r="BC458" s="30">
        <v>49.4</v>
      </c>
      <c r="BD458" s="30">
        <v>337.1</v>
      </c>
      <c r="BE458" s="30">
        <v>82.946685791015625</v>
      </c>
      <c r="BF458" s="147">
        <v>0.38900000000000001</v>
      </c>
      <c r="BG458" s="30">
        <v>48.97</v>
      </c>
      <c r="BH458" s="30">
        <v>291.7</v>
      </c>
      <c r="BI458" s="30">
        <v>81.044517517089844</v>
      </c>
      <c r="BJ458" s="148">
        <v>0.47399999999999998</v>
      </c>
      <c r="BK458" s="30">
        <v>48.10515994</v>
      </c>
      <c r="BL458" s="30">
        <v>331.7</v>
      </c>
      <c r="BM458" s="30">
        <v>81.199653625488281</v>
      </c>
      <c r="BN458" s="148">
        <v>0.35399999999999998</v>
      </c>
      <c r="BO458" s="30">
        <v>48.109490989999998</v>
      </c>
      <c r="BP458" s="30">
        <v>294.2</v>
      </c>
      <c r="BQ458" s="148"/>
      <c r="BR458" s="148">
        <v>2.5999999999999999E-2</v>
      </c>
      <c r="BS458" s="148">
        <v>9.0000000000000011E-3</v>
      </c>
      <c r="BT458" s="148">
        <v>0.91500000000000004</v>
      </c>
      <c r="BU458" s="148">
        <v>4.2999999999999997E-2</v>
      </c>
      <c r="BV458" s="148">
        <v>7.0000002160668373E-3</v>
      </c>
      <c r="BW458" s="148">
        <v>2.4E-2</v>
      </c>
      <c r="BX458" s="148">
        <v>0.215</v>
      </c>
      <c r="BY458" s="148">
        <v>0.33300000000000002</v>
      </c>
      <c r="BZ458" s="1"/>
      <c r="CA458" s="150">
        <v>11907.73046875</v>
      </c>
      <c r="CB458" s="150">
        <v>13230.02</v>
      </c>
      <c r="CC458" s="124" t="s">
        <v>4243</v>
      </c>
      <c r="CD458" t="s">
        <v>4634</v>
      </c>
    </row>
    <row r="459" spans="1:82" x14ac:dyDescent="0.3">
      <c r="A459" s="1">
        <v>370373000</v>
      </c>
      <c r="B459" s="124" t="s">
        <v>4244</v>
      </c>
      <c r="C459" t="s">
        <v>164</v>
      </c>
      <c r="D459" t="s">
        <v>993</v>
      </c>
      <c r="E459" s="30">
        <v>88.875457763671875</v>
      </c>
      <c r="F459" s="30">
        <v>86.842010498046875</v>
      </c>
      <c r="G459" s="30">
        <v>91.601570129394531</v>
      </c>
      <c r="H459" s="30">
        <v>89.469215393066406</v>
      </c>
      <c r="I459" s="1">
        <v>411</v>
      </c>
      <c r="J459" s="1">
        <v>6</v>
      </c>
      <c r="K459" s="1">
        <v>8</v>
      </c>
      <c r="L459" t="s">
        <v>3888</v>
      </c>
      <c r="M459" t="s">
        <v>3909</v>
      </c>
      <c r="N459" t="s">
        <v>3917</v>
      </c>
      <c r="O459" t="s">
        <v>3921</v>
      </c>
      <c r="P459" s="148">
        <v>0.45316454768180853</v>
      </c>
      <c r="Q459" s="30">
        <v>51.569824230000002</v>
      </c>
      <c r="R459" s="30">
        <v>342.02532958984381</v>
      </c>
      <c r="S459" s="1">
        <v>792</v>
      </c>
      <c r="T459" s="1">
        <v>381</v>
      </c>
      <c r="U459" s="148">
        <v>0.48106059432029719</v>
      </c>
      <c r="V459" s="148">
        <v>0.31395348906517029</v>
      </c>
      <c r="W459" s="149">
        <v>50.714193860000002</v>
      </c>
      <c r="X459" s="149">
        <v>301.16278076171881</v>
      </c>
      <c r="Y459" s="1">
        <v>381</v>
      </c>
      <c r="Z459" s="30">
        <v>86.129005432128906</v>
      </c>
      <c r="AA459" s="148">
        <v>0.42499999999999999</v>
      </c>
      <c r="AB459" s="30">
        <v>50.4</v>
      </c>
      <c r="AC459" s="30">
        <v>336.3</v>
      </c>
      <c r="AD459" s="30">
        <v>86.057357788085938</v>
      </c>
      <c r="AE459" s="148">
        <v>0.312</v>
      </c>
      <c r="AF459" s="30">
        <v>50.35</v>
      </c>
      <c r="AG459" s="30">
        <v>306.39999999999998</v>
      </c>
      <c r="AH459" s="30">
        <v>88.1737060546875</v>
      </c>
      <c r="AI459" s="148">
        <v>0.45300000000000001</v>
      </c>
      <c r="AJ459" s="30">
        <v>51.093536489999998</v>
      </c>
      <c r="AK459" s="30">
        <v>335.6</v>
      </c>
      <c r="AL459" s="30">
        <v>88.708412170410156</v>
      </c>
      <c r="AM459" s="148">
        <v>0.32500000000000001</v>
      </c>
      <c r="AN459" s="30">
        <v>51.264997200000003</v>
      </c>
      <c r="AO459" s="30">
        <v>303.39999999999998</v>
      </c>
      <c r="AP459" s="148">
        <v>0.44050633907318121</v>
      </c>
      <c r="AQ459" s="30">
        <v>54.138697980000003</v>
      </c>
      <c r="AR459" s="30">
        <v>315.94937133789063</v>
      </c>
      <c r="AS459" s="30">
        <v>793</v>
      </c>
      <c r="AT459" s="30">
        <v>382</v>
      </c>
      <c r="AU459" s="148">
        <v>0.48106059432029719</v>
      </c>
      <c r="AV459" s="30">
        <v>89.469215393066406</v>
      </c>
      <c r="AW459" s="148">
        <v>0.27906978130340582</v>
      </c>
      <c r="AX459" s="30">
        <v>52.553169670000003</v>
      </c>
      <c r="AY459" s="30">
        <v>260.46511840820313</v>
      </c>
      <c r="AZ459" s="30">
        <v>382</v>
      </c>
      <c r="BA459" s="30">
        <v>90.320381164550781</v>
      </c>
      <c r="BB459" s="148">
        <v>0.47399999999999998</v>
      </c>
      <c r="BC459" s="30">
        <v>52.59</v>
      </c>
      <c r="BD459" s="30">
        <v>323.5</v>
      </c>
      <c r="BE459" s="30">
        <v>89.337104797363281</v>
      </c>
      <c r="BF459" s="147">
        <v>0.33</v>
      </c>
      <c r="BG459" s="30">
        <v>52.12</v>
      </c>
      <c r="BH459" s="30">
        <v>280.7</v>
      </c>
      <c r="BI459" s="30">
        <v>87.969352722167969</v>
      </c>
      <c r="BJ459" s="148">
        <v>0.434</v>
      </c>
      <c r="BK459" s="30">
        <v>51.47840343</v>
      </c>
      <c r="BL459" s="30">
        <v>314.89999999999998</v>
      </c>
      <c r="BM459" s="30">
        <v>87.019515991210938</v>
      </c>
      <c r="BN459" s="148">
        <v>0.30099999999999999</v>
      </c>
      <c r="BO459" s="30">
        <v>51.009959270000003</v>
      </c>
      <c r="BP459" s="30">
        <v>273.3</v>
      </c>
      <c r="BQ459" s="148"/>
      <c r="BR459" s="148">
        <v>2.7E-2</v>
      </c>
      <c r="BS459" s="148"/>
      <c r="BT459" s="148">
        <v>0.93700000000000006</v>
      </c>
      <c r="BU459" s="148">
        <v>2.4E-2</v>
      </c>
      <c r="BV459" s="148">
        <v>1.200000010430813E-2</v>
      </c>
      <c r="BW459" s="148"/>
      <c r="BX459" s="148">
        <v>0.14799999999999999</v>
      </c>
      <c r="BY459" s="148">
        <v>0.32</v>
      </c>
      <c r="BZ459" s="1"/>
      <c r="CA459" s="150">
        <v>8358.1904296875</v>
      </c>
      <c r="CB459" s="150">
        <v>9028.39</v>
      </c>
      <c r="CC459" s="124" t="s">
        <v>4244</v>
      </c>
      <c r="CD459" t="s">
        <v>4633</v>
      </c>
    </row>
    <row r="460" spans="1:82" x14ac:dyDescent="0.3">
      <c r="A460" s="1">
        <v>370374020</v>
      </c>
      <c r="B460" s="124" t="s">
        <v>4244</v>
      </c>
      <c r="C460" t="s">
        <v>164</v>
      </c>
      <c r="D460" t="s">
        <v>994</v>
      </c>
      <c r="E460" s="30">
        <v>79.539283752441406</v>
      </c>
      <c r="F460" s="30">
        <v>79.211601257324219</v>
      </c>
      <c r="G460" s="30">
        <v>78.979499816894531</v>
      </c>
      <c r="H460" s="30">
        <v>78.924537658691406</v>
      </c>
      <c r="I460" s="1">
        <v>279</v>
      </c>
      <c r="J460" s="1" t="s">
        <v>4733</v>
      </c>
      <c r="K460" s="1">
        <v>5</v>
      </c>
      <c r="L460" t="s">
        <v>3888</v>
      </c>
      <c r="M460" t="s">
        <v>3909</v>
      </c>
      <c r="N460" t="s">
        <v>3917</v>
      </c>
      <c r="O460" t="s">
        <v>3921</v>
      </c>
      <c r="P460" s="148">
        <v>0.52631580829620361</v>
      </c>
      <c r="Q460" s="30">
        <v>47.686319830000002</v>
      </c>
      <c r="R460" s="30">
        <v>336.84210205078131</v>
      </c>
      <c r="S460" s="1">
        <v>137</v>
      </c>
      <c r="T460" s="1">
        <v>74</v>
      </c>
      <c r="U460" s="148">
        <v>0.54014599323272705</v>
      </c>
      <c r="V460" s="148">
        <v>0.37837839126586909</v>
      </c>
      <c r="W460" s="149">
        <v>47.55259161</v>
      </c>
      <c r="X460" s="149">
        <v>298.64865112304688</v>
      </c>
      <c r="Y460" s="1">
        <v>74</v>
      </c>
      <c r="Z460" s="30">
        <v>80.691352844238281</v>
      </c>
      <c r="AA460" s="148">
        <v>0.48799999999999999</v>
      </c>
      <c r="AB460" s="30">
        <v>48.6</v>
      </c>
      <c r="AC460" s="30">
        <v>350.4</v>
      </c>
      <c r="AD460" s="30">
        <v>81.551231384277344</v>
      </c>
      <c r="AE460" s="148">
        <v>0.42</v>
      </c>
      <c r="AF460" s="30">
        <v>48.82</v>
      </c>
      <c r="AG460" s="30">
        <v>324.60000000000002</v>
      </c>
      <c r="AH460" s="30">
        <v>80.544883728027344</v>
      </c>
      <c r="AI460" s="148">
        <v>0.55700000000000005</v>
      </c>
      <c r="AJ460" s="30">
        <v>48.566765320000002</v>
      </c>
      <c r="AK460" s="30">
        <v>355</v>
      </c>
      <c r="AL460" s="30">
        <v>81.520027160644531</v>
      </c>
      <c r="AM460" s="148">
        <v>0.46200000000000002</v>
      </c>
      <c r="AN460" s="30">
        <v>48.818801059999998</v>
      </c>
      <c r="AO460" s="30">
        <v>328.2</v>
      </c>
      <c r="AP460" s="148">
        <v>0.47727271914482122</v>
      </c>
      <c r="AQ460" s="30">
        <v>46.243257139999997</v>
      </c>
      <c r="AR460" s="30">
        <v>306.81817626953131</v>
      </c>
      <c r="AS460" s="30">
        <v>137</v>
      </c>
      <c r="AT460" s="30">
        <v>74</v>
      </c>
      <c r="AU460" s="148">
        <v>0.54014599323272705</v>
      </c>
      <c r="AV460" s="30">
        <v>78.924537658691406</v>
      </c>
      <c r="AW460" s="148">
        <v>0.33783784508705139</v>
      </c>
      <c r="AX460" s="30">
        <v>46.509838960000003</v>
      </c>
      <c r="AY460" s="30">
        <v>259.45947265625</v>
      </c>
      <c r="AZ460" s="30">
        <v>74</v>
      </c>
      <c r="BA460" s="30">
        <v>82.237403869628906</v>
      </c>
      <c r="BB460" s="148">
        <v>0.52300000000000002</v>
      </c>
      <c r="BC460" s="30">
        <v>48.67</v>
      </c>
      <c r="BD460" s="30">
        <v>343.1</v>
      </c>
      <c r="BE460" s="30">
        <v>82.459793090820313</v>
      </c>
      <c r="BF460" s="147">
        <v>0.4</v>
      </c>
      <c r="BG460" s="30">
        <v>48.73</v>
      </c>
      <c r="BH460" s="30">
        <v>305.7</v>
      </c>
      <c r="BI460" s="30">
        <v>82.381660461425781</v>
      </c>
      <c r="BJ460" s="148">
        <v>0.42699999999999999</v>
      </c>
      <c r="BK460" s="30">
        <v>48.75651027</v>
      </c>
      <c r="BL460" s="30">
        <v>323.7</v>
      </c>
      <c r="BM460" s="30">
        <v>82.791259765625</v>
      </c>
      <c r="BN460" s="148">
        <v>0.29499999999999998</v>
      </c>
      <c r="BO460" s="30">
        <v>48.902706449999997</v>
      </c>
      <c r="BP460" s="30">
        <v>279.5</v>
      </c>
      <c r="BQ460" s="148"/>
      <c r="BR460" s="148">
        <v>2.5000000000000001E-2</v>
      </c>
      <c r="BS460" s="148"/>
      <c r="BT460" s="148">
        <v>0.92500000000000004</v>
      </c>
      <c r="BU460" s="148">
        <v>2.5000000000000001E-2</v>
      </c>
      <c r="BV460" s="148">
        <v>2.500000037252903E-2</v>
      </c>
      <c r="BW460" s="148"/>
      <c r="BX460" s="148">
        <v>0.19</v>
      </c>
      <c r="BY460" s="148">
        <v>0.44500000000000001</v>
      </c>
      <c r="BZ460" s="1"/>
      <c r="CA460" s="150">
        <v>9066.169921875</v>
      </c>
      <c r="CB460" s="150">
        <v>9774.99</v>
      </c>
      <c r="CC460" s="124" t="s">
        <v>4244</v>
      </c>
      <c r="CD460" t="s">
        <v>4634</v>
      </c>
    </row>
    <row r="461" spans="1:82" x14ac:dyDescent="0.3">
      <c r="A461" s="1">
        <v>370374050</v>
      </c>
      <c r="B461" s="124" t="s">
        <v>4244</v>
      </c>
      <c r="C461" t="s">
        <v>164</v>
      </c>
      <c r="D461" t="s">
        <v>995</v>
      </c>
      <c r="E461" s="30">
        <v>84.173759460449219</v>
      </c>
      <c r="F461" s="30">
        <v>83.976715087890625</v>
      </c>
      <c r="G461" s="30">
        <v>87.011016845703125</v>
      </c>
      <c r="H461" s="30">
        <v>82.904342651367188</v>
      </c>
      <c r="I461" s="1">
        <v>486</v>
      </c>
      <c r="J461" s="1" t="s">
        <v>4733</v>
      </c>
      <c r="K461" s="1">
        <v>5</v>
      </c>
      <c r="L461" t="s">
        <v>3888</v>
      </c>
      <c r="M461" t="s">
        <v>3909</v>
      </c>
      <c r="N461" t="s">
        <v>3917</v>
      </c>
      <c r="O461" t="s">
        <v>3921</v>
      </c>
      <c r="P461" s="148">
        <v>0.39545455574989319</v>
      </c>
      <c r="Q461" s="30">
        <v>49.61409329</v>
      </c>
      <c r="R461" s="30">
        <v>329.09091186523438</v>
      </c>
      <c r="S461" s="1">
        <v>247</v>
      </c>
      <c r="T461" s="1">
        <v>132</v>
      </c>
      <c r="U461" s="148">
        <v>0.53441298007965088</v>
      </c>
      <c r="V461" s="148">
        <v>0.28301885724067688</v>
      </c>
      <c r="W461" s="149">
        <v>49.526979939999997</v>
      </c>
      <c r="X461" s="149">
        <v>293.396240234375</v>
      </c>
      <c r="Y461" s="1">
        <v>132</v>
      </c>
      <c r="Z461" s="30">
        <v>87.63946533203125</v>
      </c>
      <c r="AA461" s="148">
        <v>0.39</v>
      </c>
      <c r="AB461" s="30">
        <v>50.9</v>
      </c>
      <c r="AC461" s="30">
        <v>321.7</v>
      </c>
      <c r="AD461" s="30">
        <v>86.292976379394531</v>
      </c>
      <c r="AE461" s="148">
        <v>0.27900000000000003</v>
      </c>
      <c r="AF461" s="30">
        <v>50.43</v>
      </c>
      <c r="AG461" s="30">
        <v>292.10000000000002</v>
      </c>
      <c r="AH461" s="30">
        <v>86.974960327148438</v>
      </c>
      <c r="AI461" s="148">
        <v>0.47</v>
      </c>
      <c r="AJ461" s="30">
        <v>50.696495900000002</v>
      </c>
      <c r="AK461" s="30">
        <v>330.3</v>
      </c>
      <c r="AL461" s="30">
        <v>84.302787780761719</v>
      </c>
      <c r="AM461" s="148">
        <v>0.379</v>
      </c>
      <c r="AN461" s="30">
        <v>49.765769990000003</v>
      </c>
      <c r="AO461" s="30">
        <v>303.60000000000002</v>
      </c>
      <c r="AP461" s="148">
        <v>0.43835616111755371</v>
      </c>
      <c r="AQ461" s="30">
        <v>51.267185120000001</v>
      </c>
      <c r="AR461" s="30">
        <v>308.67581176757813</v>
      </c>
      <c r="AS461" s="30">
        <v>245</v>
      </c>
      <c r="AT461" s="30">
        <v>131</v>
      </c>
      <c r="AU461" s="148">
        <v>0.53441298007965088</v>
      </c>
      <c r="AV461" s="30">
        <v>82.904342651367188</v>
      </c>
      <c r="AW461" s="148">
        <v>0.30476191639900208</v>
      </c>
      <c r="AX461" s="30">
        <v>48.790731880000003</v>
      </c>
      <c r="AY461" s="30">
        <v>263.80950927734381</v>
      </c>
      <c r="AZ461" s="30">
        <v>131</v>
      </c>
      <c r="BA461" s="30">
        <v>87.619178771972656</v>
      </c>
      <c r="BB461" s="148">
        <v>0.39800000000000002</v>
      </c>
      <c r="BC461" s="30">
        <v>51.28</v>
      </c>
      <c r="BD461" s="30">
        <v>304.8</v>
      </c>
      <c r="BE461" s="30">
        <v>86.801223754882813</v>
      </c>
      <c r="BF461" s="147">
        <v>0.35</v>
      </c>
      <c r="BG461" s="30">
        <v>50.87</v>
      </c>
      <c r="BH461" s="30">
        <v>275.7</v>
      </c>
      <c r="BI461" s="30">
        <v>89.331039428710938</v>
      </c>
      <c r="BJ461" s="148">
        <v>0.50600000000000001</v>
      </c>
      <c r="BK461" s="30">
        <v>52.14171099</v>
      </c>
      <c r="BL461" s="30">
        <v>335.4</v>
      </c>
      <c r="BM461" s="30">
        <v>88.781478881835938</v>
      </c>
      <c r="BN461" s="148">
        <v>0.38600000000000001</v>
      </c>
      <c r="BO461" s="30">
        <v>51.888075309999998</v>
      </c>
      <c r="BP461" s="30">
        <v>296.39999999999998</v>
      </c>
      <c r="BQ461" s="148"/>
      <c r="BR461" s="148"/>
      <c r="BS461" s="148"/>
      <c r="BT461" s="148">
        <v>0.97499999999999998</v>
      </c>
      <c r="BU461" s="148">
        <v>0.01</v>
      </c>
      <c r="BV461" s="148">
        <v>1.4000000432133669E-2</v>
      </c>
      <c r="BW461" s="148"/>
      <c r="BX461" s="148">
        <v>0.156</v>
      </c>
      <c r="BY461" s="148">
        <v>0.36499999999999999</v>
      </c>
      <c r="BZ461" s="1"/>
      <c r="CA461" s="150">
        <v>8290.7802734375</v>
      </c>
      <c r="CB461" s="150">
        <v>9021.86</v>
      </c>
      <c r="CC461" s="124" t="s">
        <v>4244</v>
      </c>
      <c r="CD461" t="s">
        <v>4634</v>
      </c>
    </row>
    <row r="462" spans="1:82" x14ac:dyDescent="0.3">
      <c r="A462" s="1">
        <v>370393000</v>
      </c>
      <c r="B462" s="124" t="s">
        <v>4245</v>
      </c>
      <c r="C462" t="s">
        <v>165</v>
      </c>
      <c r="D462" t="s">
        <v>996</v>
      </c>
      <c r="E462" s="30">
        <v>84.374374389648438</v>
      </c>
      <c r="F462" s="30">
        <v>82.251327514648438</v>
      </c>
      <c r="G462" s="30">
        <v>86.850746154785156</v>
      </c>
      <c r="H462" s="30">
        <v>84.747901916503906</v>
      </c>
      <c r="I462" s="1">
        <v>305</v>
      </c>
      <c r="J462" s="1">
        <v>4</v>
      </c>
      <c r="K462" s="1">
        <v>8</v>
      </c>
      <c r="L462" t="s">
        <v>3888</v>
      </c>
      <c r="M462" t="s">
        <v>3909</v>
      </c>
      <c r="N462" t="s">
        <v>3917</v>
      </c>
      <c r="O462" t="s">
        <v>3921</v>
      </c>
      <c r="P462" s="148">
        <v>0.45296168327331537</v>
      </c>
      <c r="Q462" s="30">
        <v>49.697538729999998</v>
      </c>
      <c r="R462" s="30">
        <v>348.78048706054688</v>
      </c>
      <c r="S462" s="1">
        <v>491</v>
      </c>
      <c r="T462" s="1">
        <v>250</v>
      </c>
      <c r="U462" s="148">
        <v>0.50916498899459839</v>
      </c>
      <c r="V462" s="148">
        <v>0.2986111044883728</v>
      </c>
      <c r="W462" s="149">
        <v>48.812077350000003</v>
      </c>
      <c r="X462" s="149">
        <v>320.13888549804688</v>
      </c>
      <c r="Y462" s="1">
        <v>250</v>
      </c>
      <c r="Z462" s="30">
        <v>84.316452026367188</v>
      </c>
      <c r="AA462" s="148">
        <v>0.498</v>
      </c>
      <c r="AB462" s="30">
        <v>49.8</v>
      </c>
      <c r="AC462" s="30">
        <v>358.4</v>
      </c>
      <c r="AD462" s="30">
        <v>83.22998046875</v>
      </c>
      <c r="AE462" s="148">
        <v>0.318</v>
      </c>
      <c r="AF462" s="30">
        <v>49.39</v>
      </c>
      <c r="AG462" s="30">
        <v>318.2</v>
      </c>
      <c r="AH462" s="30">
        <v>87.20526123046875</v>
      </c>
      <c r="AI462" s="148">
        <v>0.48499999999999999</v>
      </c>
      <c r="AJ462" s="30">
        <v>50.772774650000002</v>
      </c>
      <c r="AK462" s="30">
        <v>350.4</v>
      </c>
      <c r="AL462" s="30">
        <v>86.578384399414063</v>
      </c>
      <c r="AM462" s="148">
        <v>0.313</v>
      </c>
      <c r="AN462" s="30">
        <v>50.540152730000003</v>
      </c>
      <c r="AO462" s="30">
        <v>313.89999999999998</v>
      </c>
      <c r="AP462" s="148">
        <v>0.4947735071182251</v>
      </c>
      <c r="AQ462" s="30">
        <v>51.166930720000003</v>
      </c>
      <c r="AR462" s="30">
        <v>329.61672973632813</v>
      </c>
      <c r="AS462" s="30">
        <v>490</v>
      </c>
      <c r="AT462" s="30">
        <v>249</v>
      </c>
      <c r="AU462" s="148">
        <v>0.50916498899459839</v>
      </c>
      <c r="AV462" s="30">
        <v>84.747901916503906</v>
      </c>
      <c r="AW462" s="148">
        <v>0.3125</v>
      </c>
      <c r="AX462" s="30">
        <v>49.847304579999999</v>
      </c>
      <c r="AY462" s="30">
        <v>280.5555419921875</v>
      </c>
      <c r="AZ462" s="30">
        <v>249</v>
      </c>
      <c r="BA462" s="30">
        <v>85.165420532226563</v>
      </c>
      <c r="BB462" s="148">
        <v>0.48199999999999998</v>
      </c>
      <c r="BC462" s="30">
        <v>50.09</v>
      </c>
      <c r="BD462" s="30">
        <v>333.9</v>
      </c>
      <c r="BE462" s="30">
        <v>85.685432434082031</v>
      </c>
      <c r="BF462" s="147">
        <v>0.29499999999999998</v>
      </c>
      <c r="BG462" s="30">
        <v>50.32</v>
      </c>
      <c r="BH462" s="30">
        <v>287.10000000000002</v>
      </c>
      <c r="BI462" s="30">
        <v>85.899124145507813</v>
      </c>
      <c r="BJ462" s="148">
        <v>0.38800000000000001</v>
      </c>
      <c r="BK462" s="30">
        <v>50.469946010000001</v>
      </c>
      <c r="BL462" s="30">
        <v>311.89999999999998</v>
      </c>
      <c r="BM462" s="30">
        <v>86.601547241210938</v>
      </c>
      <c r="BN462" s="148">
        <v>0.215</v>
      </c>
      <c r="BO462" s="30">
        <v>50.801654710000001</v>
      </c>
      <c r="BP462" s="30">
        <v>263.2</v>
      </c>
      <c r="BQ462" s="148"/>
      <c r="BR462" s="148">
        <v>2.5999999999999999E-2</v>
      </c>
      <c r="BS462" s="148"/>
      <c r="BT462" s="148">
        <v>0.94400000000000006</v>
      </c>
      <c r="BU462" s="148">
        <v>0.02</v>
      </c>
      <c r="BV462" s="148">
        <v>9.9999997764825821E-3</v>
      </c>
      <c r="BW462" s="148"/>
      <c r="BX462" s="148">
        <v>0.17699999999999999</v>
      </c>
      <c r="BY462" s="148">
        <v>0.376</v>
      </c>
      <c r="BZ462" s="1"/>
      <c r="CA462" s="150">
        <v>8082.1298828125</v>
      </c>
      <c r="CB462" s="150">
        <v>8774.4</v>
      </c>
      <c r="CC462" s="124" t="s">
        <v>4245</v>
      </c>
      <c r="CD462" t="s">
        <v>4635</v>
      </c>
    </row>
    <row r="463" spans="1:82" x14ac:dyDescent="0.3">
      <c r="A463" s="1">
        <v>370394060</v>
      </c>
      <c r="B463" s="124" t="s">
        <v>4245</v>
      </c>
      <c r="C463" t="s">
        <v>165</v>
      </c>
      <c r="D463" t="s">
        <v>997</v>
      </c>
      <c r="E463" s="30">
        <v>89.44964599609375</v>
      </c>
      <c r="F463" s="30">
        <v>90.115135192871094</v>
      </c>
      <c r="G463" s="30">
        <v>91.753433227539063</v>
      </c>
      <c r="H463" s="30">
        <v>89.718498229980469</v>
      </c>
      <c r="I463" s="1">
        <v>212</v>
      </c>
      <c r="J463" s="1" t="s">
        <v>4733</v>
      </c>
      <c r="K463" s="1">
        <v>3</v>
      </c>
      <c r="L463" t="s">
        <v>3888</v>
      </c>
      <c r="M463" t="s">
        <v>3909</v>
      </c>
      <c r="N463" t="s">
        <v>3917</v>
      </c>
      <c r="O463" t="s">
        <v>3921</v>
      </c>
      <c r="P463" s="148">
        <v>0.37735849618911738</v>
      </c>
      <c r="Q463" s="30">
        <v>51.808665009999999</v>
      </c>
      <c r="R463" s="30"/>
      <c r="S463" s="1">
        <v>52</v>
      </c>
      <c r="T463" s="1">
        <v>34</v>
      </c>
      <c r="U463" s="148">
        <v>0.6538461446762085</v>
      </c>
      <c r="V463" s="148">
        <v>0.38461539149284357</v>
      </c>
      <c r="W463" s="149">
        <v>52.070388979999997</v>
      </c>
      <c r="X463" s="149"/>
      <c r="Y463" s="1">
        <v>34</v>
      </c>
      <c r="Z463" s="30">
        <v>92.7750244140625</v>
      </c>
      <c r="AA463" s="148">
        <v>0.495</v>
      </c>
      <c r="AB463" s="30">
        <v>52.6</v>
      </c>
      <c r="AC463" s="30">
        <v>344.4</v>
      </c>
      <c r="AD463" s="30">
        <v>92.389503479003906</v>
      </c>
      <c r="AE463" s="148">
        <v>0.47499999999999998</v>
      </c>
      <c r="AF463" s="30">
        <v>52.5</v>
      </c>
      <c r="AG463" s="30">
        <v>337.3</v>
      </c>
      <c r="AH463" s="30">
        <v>93.080268859863281</v>
      </c>
      <c r="AI463" s="148">
        <v>0.61899999999999999</v>
      </c>
      <c r="AJ463" s="30">
        <v>52.718657559999997</v>
      </c>
      <c r="AK463" s="30">
        <v>370.8</v>
      </c>
      <c r="AL463" s="30">
        <v>91.66119384765625</v>
      </c>
      <c r="AM463" s="148">
        <v>0.59699999999999998</v>
      </c>
      <c r="AN463" s="30">
        <v>52.269823780000003</v>
      </c>
      <c r="AO463" s="30">
        <v>359.7</v>
      </c>
      <c r="AP463" s="148">
        <v>0.2452830225229263</v>
      </c>
      <c r="AQ463" s="30">
        <v>54.233691569999998</v>
      </c>
      <c r="AR463" s="30"/>
      <c r="AS463" s="30">
        <v>52</v>
      </c>
      <c r="AT463" s="30">
        <v>34</v>
      </c>
      <c r="AU463" s="148">
        <v>0.6538461446762085</v>
      </c>
      <c r="AV463" s="30">
        <v>89.718498229980469</v>
      </c>
      <c r="AW463" s="148">
        <v>0.19230769574642179</v>
      </c>
      <c r="AX463" s="30">
        <v>52.696040879999998</v>
      </c>
      <c r="AY463" s="30"/>
      <c r="AZ463" s="30">
        <v>34</v>
      </c>
      <c r="BA463" s="30">
        <v>93.413352966308594</v>
      </c>
      <c r="BB463" s="148">
        <v>0.52500000000000002</v>
      </c>
      <c r="BC463" s="30">
        <v>54.09</v>
      </c>
      <c r="BD463" s="30">
        <v>345.5</v>
      </c>
      <c r="BE463" s="30">
        <v>93.15106201171875</v>
      </c>
      <c r="BF463" s="147">
        <v>0.441</v>
      </c>
      <c r="BG463" s="30">
        <v>54</v>
      </c>
      <c r="BH463" s="30">
        <v>327.10000000000002</v>
      </c>
      <c r="BI463" s="30">
        <v>92.395034790039063</v>
      </c>
      <c r="BJ463" s="148">
        <v>0.53100000000000003</v>
      </c>
      <c r="BK463" s="30">
        <v>53.63424981</v>
      </c>
      <c r="BL463" s="30">
        <v>351.3</v>
      </c>
      <c r="BM463" s="30">
        <v>93.258140563964844</v>
      </c>
      <c r="BN463" s="148">
        <v>0.435</v>
      </c>
      <c r="BO463" s="30">
        <v>54.119126629999997</v>
      </c>
      <c r="BP463" s="30">
        <v>322.60000000000002</v>
      </c>
      <c r="BQ463" s="148"/>
      <c r="BR463" s="148"/>
      <c r="BS463" s="148"/>
      <c r="BT463" s="148">
        <v>0.94300000000000006</v>
      </c>
      <c r="BU463" s="148">
        <v>3.7999999999999999E-2</v>
      </c>
      <c r="BV463" s="148">
        <v>1.8999999389052391E-2</v>
      </c>
      <c r="BW463" s="148"/>
      <c r="BX463" s="148">
        <v>0.151</v>
      </c>
      <c r="BY463" s="148">
        <v>0.36499999999999999</v>
      </c>
      <c r="BZ463" s="1"/>
      <c r="CA463" s="150">
        <v>11456.7001953125</v>
      </c>
      <c r="CB463" s="150">
        <v>12094.9</v>
      </c>
      <c r="CC463" s="124" t="s">
        <v>4245</v>
      </c>
      <c r="CD463" t="s">
        <v>4634</v>
      </c>
    </row>
    <row r="464" spans="1:82" x14ac:dyDescent="0.3">
      <c r="A464" s="1">
        <v>380441050</v>
      </c>
      <c r="B464" s="124" t="s">
        <v>4246</v>
      </c>
      <c r="C464" t="s">
        <v>166</v>
      </c>
      <c r="D464" t="s">
        <v>998</v>
      </c>
      <c r="E464" s="30">
        <v>87.70086669921875</v>
      </c>
      <c r="F464" s="30">
        <v>88.995849609375</v>
      </c>
      <c r="G464" s="30">
        <v>81.412010192871094</v>
      </c>
      <c r="H464" s="30">
        <v>85.066795349121094</v>
      </c>
      <c r="I464" s="1">
        <v>149</v>
      </c>
      <c r="J464" s="1">
        <v>7</v>
      </c>
      <c r="K464" s="1">
        <v>12</v>
      </c>
      <c r="L464" t="s">
        <v>3881</v>
      </c>
      <c r="M464" t="s">
        <v>3912</v>
      </c>
      <c r="N464" t="s">
        <v>3917</v>
      </c>
      <c r="O464" t="s">
        <v>3921</v>
      </c>
      <c r="P464" s="148">
        <v>0.44999998807907099</v>
      </c>
      <c r="Q464" s="30">
        <v>51.081238409999997</v>
      </c>
      <c r="R464" s="30">
        <v>331.25</v>
      </c>
      <c r="S464" s="1">
        <v>99</v>
      </c>
      <c r="T464" s="1">
        <v>45</v>
      </c>
      <c r="U464" s="148">
        <v>0.45454546809196472</v>
      </c>
      <c r="V464" s="148">
        <v>0.28571429848670959</v>
      </c>
      <c r="W464" s="149">
        <v>51.606620530000001</v>
      </c>
      <c r="X464" s="149"/>
      <c r="Y464" s="1">
        <v>45</v>
      </c>
      <c r="Z464" s="30">
        <v>85.826911926269531</v>
      </c>
      <c r="AA464" s="148">
        <v>0.53400000000000003</v>
      </c>
      <c r="AB464" s="30">
        <v>50.3</v>
      </c>
      <c r="AC464" s="30">
        <v>335.6</v>
      </c>
      <c r="AD464" s="30">
        <v>81.521774291992188</v>
      </c>
      <c r="AE464" s="148">
        <v>0.314</v>
      </c>
      <c r="AF464" s="30">
        <v>48.81</v>
      </c>
      <c r="AG464" s="30">
        <v>274.3</v>
      </c>
      <c r="AH464" s="30">
        <v>84.105415344238281</v>
      </c>
      <c r="AI464" s="148">
        <v>0.50600000000000001</v>
      </c>
      <c r="AJ464" s="30">
        <v>49.746062180000003</v>
      </c>
      <c r="AK464" s="30">
        <v>349.4</v>
      </c>
      <c r="AL464" s="30">
        <v>78.195594787597656</v>
      </c>
      <c r="AM464" s="148">
        <v>0.29599999999999999</v>
      </c>
      <c r="AN464" s="30">
        <v>47.687503309999997</v>
      </c>
      <c r="AO464" s="30">
        <v>292.60000000000002</v>
      </c>
      <c r="AP464" s="148">
        <v>0.34117648005485529</v>
      </c>
      <c r="AQ464" s="30">
        <v>47.764855320000002</v>
      </c>
      <c r="AR464" s="30">
        <v>315.29412841796881</v>
      </c>
      <c r="AS464" s="30">
        <v>98</v>
      </c>
      <c r="AT464" s="30">
        <v>44</v>
      </c>
      <c r="AU464" s="148">
        <v>0.45454546809196472</v>
      </c>
      <c r="AV464" s="30">
        <v>85.066795349121094</v>
      </c>
      <c r="AW464" s="148"/>
      <c r="AX464" s="30">
        <v>50.030068970000002</v>
      </c>
      <c r="AY464" s="30"/>
      <c r="AZ464" s="30">
        <v>44</v>
      </c>
      <c r="BA464" s="30">
        <v>78.835136413574219</v>
      </c>
      <c r="BB464" s="148">
        <v>0.315</v>
      </c>
      <c r="BC464" s="30">
        <v>47.02</v>
      </c>
      <c r="BD464" s="30">
        <v>278.10000000000002</v>
      </c>
      <c r="BE464" s="30">
        <v>83.71759033203125</v>
      </c>
      <c r="BF464" s="147">
        <v>0.19400000000000001</v>
      </c>
      <c r="BG464" s="30">
        <v>49.35</v>
      </c>
      <c r="BH464" s="30">
        <v>229</v>
      </c>
      <c r="BI464" s="30">
        <v>78.973587036132813</v>
      </c>
      <c r="BJ464" s="148">
        <v>0.34599999999999997</v>
      </c>
      <c r="BK464" s="30">
        <v>47.09636278</v>
      </c>
      <c r="BL464" s="30">
        <v>302.5</v>
      </c>
      <c r="BM464" s="30">
        <v>82.950386047363281</v>
      </c>
      <c r="BN464" s="148">
        <v>0.188</v>
      </c>
      <c r="BO464" s="30">
        <v>48.982013289999998</v>
      </c>
      <c r="BP464" s="30">
        <v>256.3</v>
      </c>
      <c r="BQ464" s="148"/>
      <c r="BR464" s="148"/>
      <c r="BS464" s="148">
        <v>3.4000000000000002E-2</v>
      </c>
      <c r="BT464" s="148">
        <v>0.95300000000000007</v>
      </c>
      <c r="BU464" s="148"/>
      <c r="BV464" s="148">
        <v>1.30000002682209E-2</v>
      </c>
      <c r="BW464" s="148"/>
      <c r="BX464" s="148">
        <v>0.20100000000000001</v>
      </c>
      <c r="BY464" s="148">
        <v>0.316</v>
      </c>
      <c r="BZ464" s="1"/>
      <c r="CA464" s="150">
        <v>13069.169921875</v>
      </c>
      <c r="CB464" s="150">
        <v>13883.19</v>
      </c>
      <c r="CC464" s="124" t="s">
        <v>4246</v>
      </c>
      <c r="CD464" t="s">
        <v>4633</v>
      </c>
    </row>
    <row r="465" spans="1:82" x14ac:dyDescent="0.3">
      <c r="A465" s="1">
        <v>380444020</v>
      </c>
      <c r="B465" s="124" t="s">
        <v>4246</v>
      </c>
      <c r="C465" t="s">
        <v>166</v>
      </c>
      <c r="D465" t="s">
        <v>999</v>
      </c>
      <c r="E465" s="30">
        <v>79.439506530761719</v>
      </c>
      <c r="F465" s="30">
        <v>80.260162353515625</v>
      </c>
      <c r="G465" s="30">
        <v>83.223976135253906</v>
      </c>
      <c r="H465" s="30">
        <v>84.563850402832031</v>
      </c>
      <c r="I465" s="1">
        <v>176</v>
      </c>
      <c r="J465" s="1" t="s">
        <v>4733</v>
      </c>
      <c r="K465" s="1">
        <v>6</v>
      </c>
      <c r="L465" t="s">
        <v>3881</v>
      </c>
      <c r="M465" t="s">
        <v>3912</v>
      </c>
      <c r="N465" t="s">
        <v>3917</v>
      </c>
      <c r="O465" t="s">
        <v>3921</v>
      </c>
      <c r="P465" s="148">
        <v>0.50458717346191406</v>
      </c>
      <c r="Q465" s="30">
        <v>47.644817410000002</v>
      </c>
      <c r="R465" s="30">
        <v>348.62384033203131</v>
      </c>
      <c r="S465" s="1">
        <v>116</v>
      </c>
      <c r="T465" s="1">
        <v>59</v>
      </c>
      <c r="U465" s="148">
        <v>0.50862067937850952</v>
      </c>
      <c r="V465" s="148">
        <v>0.30000001192092901</v>
      </c>
      <c r="W465" s="149">
        <v>47.987055429999998</v>
      </c>
      <c r="X465" s="149">
        <v>296</v>
      </c>
      <c r="Y465" s="1">
        <v>59</v>
      </c>
      <c r="Z465" s="30">
        <v>82.50390625</v>
      </c>
      <c r="AA465" s="148">
        <v>0.49399999999999999</v>
      </c>
      <c r="AB465" s="30">
        <v>49.2</v>
      </c>
      <c r="AC465" s="30">
        <v>359.6</v>
      </c>
      <c r="AD465" s="30">
        <v>83.141624450683594</v>
      </c>
      <c r="AE465" s="148">
        <v>0.375</v>
      </c>
      <c r="AF465" s="30">
        <v>49.36</v>
      </c>
      <c r="AG465" s="30">
        <v>322.89999999999998</v>
      </c>
      <c r="AH465" s="30">
        <v>83.622238159179688</v>
      </c>
      <c r="AI465" s="148">
        <v>0.58399999999999996</v>
      </c>
      <c r="AJ465" s="30">
        <v>49.586027979999997</v>
      </c>
      <c r="AK465" s="30">
        <v>374.2</v>
      </c>
      <c r="AL465" s="30">
        <v>83.518363952636719</v>
      </c>
      <c r="AM465" s="148">
        <v>0.435</v>
      </c>
      <c r="AN465" s="30">
        <v>49.498832960000001</v>
      </c>
      <c r="AO465" s="30">
        <v>334.8</v>
      </c>
      <c r="AP465" s="148">
        <v>0.53211009502410889</v>
      </c>
      <c r="AQ465" s="30">
        <v>48.898287629999999</v>
      </c>
      <c r="AR465" s="30">
        <v>352.2935791015625</v>
      </c>
      <c r="AS465" s="30">
        <v>116</v>
      </c>
      <c r="AT465" s="30">
        <v>59</v>
      </c>
      <c r="AU465" s="148">
        <v>0.50862067937850952</v>
      </c>
      <c r="AV465" s="30">
        <v>84.563850402832031</v>
      </c>
      <c r="AW465" s="148">
        <v>0.36000001430511469</v>
      </c>
      <c r="AX465" s="30">
        <v>49.741823089999997</v>
      </c>
      <c r="AY465" s="30">
        <v>302</v>
      </c>
      <c r="AZ465" s="30">
        <v>59</v>
      </c>
      <c r="BA465" s="30">
        <v>85.144798278808594</v>
      </c>
      <c r="BB465" s="148">
        <v>0.66299999999999992</v>
      </c>
      <c r="BC465" s="30">
        <v>50.08</v>
      </c>
      <c r="BD465" s="30">
        <v>374.2</v>
      </c>
      <c r="BE465" s="30">
        <v>84.549362182617188</v>
      </c>
      <c r="BF465" s="147">
        <v>0.54200000000000004</v>
      </c>
      <c r="BG465" s="30">
        <v>49.76</v>
      </c>
      <c r="BH465" s="30">
        <v>331.3</v>
      </c>
      <c r="BI465" s="30">
        <v>85.329002380371094</v>
      </c>
      <c r="BJ465" s="148">
        <v>0.52800000000000002</v>
      </c>
      <c r="BK465" s="30">
        <v>50.192229390000001</v>
      </c>
      <c r="BL465" s="30">
        <v>340.4</v>
      </c>
      <c r="BM465" s="30">
        <v>84.202255249023438</v>
      </c>
      <c r="BN465" s="148">
        <v>0.34799999999999998</v>
      </c>
      <c r="BO465" s="30">
        <v>49.605909310000001</v>
      </c>
      <c r="BP465" s="30">
        <v>280.39999999999998</v>
      </c>
      <c r="BQ465" s="148"/>
      <c r="BR465" s="148"/>
      <c r="BS465" s="148"/>
      <c r="BT465" s="148">
        <v>0.94300000000000006</v>
      </c>
      <c r="BU465" s="148"/>
      <c r="BV465" s="148">
        <v>5.7000000029802322E-2</v>
      </c>
      <c r="BW465" s="148"/>
      <c r="BX465" s="148">
        <v>0.10199999999999999</v>
      </c>
      <c r="BY465" s="148">
        <v>0.40899999999999997</v>
      </c>
      <c r="BZ465" s="1"/>
      <c r="CA465" s="150">
        <v>11016.650390625</v>
      </c>
      <c r="CB465" s="150">
        <v>12796.88</v>
      </c>
      <c r="CC465" s="124" t="s">
        <v>4246</v>
      </c>
      <c r="CD465" t="s">
        <v>4634</v>
      </c>
    </row>
    <row r="466" spans="1:82" x14ac:dyDescent="0.3">
      <c r="A466" s="1">
        <v>380451050</v>
      </c>
      <c r="B466" s="124" t="s">
        <v>4247</v>
      </c>
      <c r="C466" t="s">
        <v>167</v>
      </c>
      <c r="D466" t="s">
        <v>1000</v>
      </c>
      <c r="E466" s="30">
        <v>92.399505615234375</v>
      </c>
      <c r="F466" s="30">
        <v>97.442985534667969</v>
      </c>
      <c r="G466" s="30">
        <v>92.965652465820313</v>
      </c>
      <c r="H466" s="30">
        <v>95.687240600585938</v>
      </c>
      <c r="I466" s="1">
        <v>121</v>
      </c>
      <c r="J466" s="1">
        <v>7</v>
      </c>
      <c r="K466" s="1">
        <v>12</v>
      </c>
      <c r="L466" t="s">
        <v>3881</v>
      </c>
      <c r="M466" t="s">
        <v>3912</v>
      </c>
      <c r="N466" t="s">
        <v>3917</v>
      </c>
      <c r="O466" t="s">
        <v>3921</v>
      </c>
      <c r="P466" s="148">
        <v>0.36065572500228882</v>
      </c>
      <c r="Q466" s="30">
        <v>53.035696799999997</v>
      </c>
      <c r="R466" s="30"/>
      <c r="S466" s="1">
        <v>82</v>
      </c>
      <c r="T466" s="1">
        <v>58</v>
      </c>
      <c r="U466" s="148">
        <v>0.707317054271698</v>
      </c>
      <c r="V466" s="148">
        <v>0.36065572500228882</v>
      </c>
      <c r="W466" s="149">
        <v>55.10662885</v>
      </c>
      <c r="X466" s="149"/>
      <c r="Y466" s="1">
        <v>58</v>
      </c>
      <c r="Z466" s="30">
        <v>89.149925231933594</v>
      </c>
      <c r="AA466" s="148">
        <v>0.49099999999999999</v>
      </c>
      <c r="AB466" s="30">
        <v>51.4</v>
      </c>
      <c r="AC466" s="30">
        <v>345.6</v>
      </c>
      <c r="AD466" s="30">
        <v>91.123069763183594</v>
      </c>
      <c r="AE466" s="148">
        <v>0.29199999999999998</v>
      </c>
      <c r="AF466" s="30">
        <v>52.07</v>
      </c>
      <c r="AG466" s="30">
        <v>308.3</v>
      </c>
      <c r="AH466" s="30">
        <v>88.322547912597656</v>
      </c>
      <c r="AI466" s="148">
        <v>0.623</v>
      </c>
      <c r="AJ466" s="30">
        <v>51.142834839999999</v>
      </c>
      <c r="AK466" s="30">
        <v>381.1</v>
      </c>
      <c r="AL466" s="30">
        <v>88.302177429199219</v>
      </c>
      <c r="AM466" s="148">
        <v>0.52200000000000002</v>
      </c>
      <c r="AN466" s="30">
        <v>51.126756280000002</v>
      </c>
      <c r="AO466" s="30">
        <v>365.2</v>
      </c>
      <c r="AP466" s="148">
        <v>0.58823531866073608</v>
      </c>
      <c r="AQ466" s="30">
        <v>54.99196405</v>
      </c>
      <c r="AR466" s="30">
        <v>341.17648315429688</v>
      </c>
      <c r="AS466" s="30">
        <v>82</v>
      </c>
      <c r="AT466" s="30">
        <v>58</v>
      </c>
      <c r="AU466" s="148">
        <v>0.707317054271698</v>
      </c>
      <c r="AV466" s="30">
        <v>95.687240600585938</v>
      </c>
      <c r="AW466" s="148">
        <v>0.58823531866073608</v>
      </c>
      <c r="AX466" s="30">
        <v>56.11682545</v>
      </c>
      <c r="AY466" s="30">
        <v>341.17648315429688</v>
      </c>
      <c r="AZ466" s="30">
        <v>58</v>
      </c>
      <c r="BA466" s="30">
        <v>87.866615295410156</v>
      </c>
      <c r="BB466" s="148">
        <v>0.56700000000000006</v>
      </c>
      <c r="BC466" s="30">
        <v>51.4</v>
      </c>
      <c r="BD466" s="30">
        <v>358.3</v>
      </c>
      <c r="BE466" s="30">
        <v>87.348968505859375</v>
      </c>
      <c r="BF466" s="147">
        <v>0.46200000000000002</v>
      </c>
      <c r="BG466" s="30">
        <v>51.14</v>
      </c>
      <c r="BH466" s="30">
        <v>326.89999999999998</v>
      </c>
      <c r="BI466" s="30">
        <v>88.655235290527344</v>
      </c>
      <c r="BJ466" s="148">
        <v>0.56899999999999995</v>
      </c>
      <c r="BK466" s="30">
        <v>51.812512230000003</v>
      </c>
      <c r="BL466" s="30">
        <v>360.3</v>
      </c>
      <c r="BM466" s="30">
        <v>88.013473510742188</v>
      </c>
      <c r="BN466" s="148">
        <v>0.40699999999999997</v>
      </c>
      <c r="BO466" s="30">
        <v>51.50532011</v>
      </c>
      <c r="BP466" s="30">
        <v>325.89999999999998</v>
      </c>
      <c r="BQ466" s="148"/>
      <c r="BR466" s="148"/>
      <c r="BS466" s="148"/>
      <c r="BT466" s="148">
        <v>0.91700000000000004</v>
      </c>
      <c r="BU466" s="148"/>
      <c r="BV466" s="148">
        <v>8.2999996840953827E-2</v>
      </c>
      <c r="BW466" s="148"/>
      <c r="BX466" s="148">
        <v>0.107</v>
      </c>
      <c r="BY466" s="148">
        <v>0.43</v>
      </c>
      <c r="BZ466" s="1"/>
      <c r="CA466" s="150">
        <v>13950.5</v>
      </c>
      <c r="CB466" s="150">
        <v>15841.95</v>
      </c>
      <c r="CC466" s="124" t="s">
        <v>4247</v>
      </c>
      <c r="CD466" t="s">
        <v>4633</v>
      </c>
    </row>
    <row r="467" spans="1:82" x14ac:dyDescent="0.3">
      <c r="A467" s="1">
        <v>380454020</v>
      </c>
      <c r="B467" s="124" t="s">
        <v>4247</v>
      </c>
      <c r="C467" t="s">
        <v>167</v>
      </c>
      <c r="D467" t="s">
        <v>1001</v>
      </c>
      <c r="E467" s="30">
        <v>87.894317626953125</v>
      </c>
      <c r="F467" s="30">
        <v>88.130943298339844</v>
      </c>
      <c r="G467" s="30">
        <v>86.635101318359375</v>
      </c>
      <c r="H467" s="30">
        <v>87.394844055175781</v>
      </c>
      <c r="I467" s="1">
        <v>202</v>
      </c>
      <c r="J467" s="1" t="s">
        <v>4733</v>
      </c>
      <c r="K467" s="1">
        <v>6</v>
      </c>
      <c r="L467" t="s">
        <v>3881</v>
      </c>
      <c r="M467" t="s">
        <v>3912</v>
      </c>
      <c r="N467" t="s">
        <v>3917</v>
      </c>
      <c r="O467" t="s">
        <v>3921</v>
      </c>
      <c r="P467" s="148">
        <v>0.46296295523643488</v>
      </c>
      <c r="Q467" s="30">
        <v>51.161706889999998</v>
      </c>
      <c r="R467" s="30">
        <v>341.66665649414063</v>
      </c>
      <c r="S467" s="1">
        <v>107</v>
      </c>
      <c r="T467" s="1">
        <v>81</v>
      </c>
      <c r="U467" s="148">
        <v>0.75700932741165161</v>
      </c>
      <c r="V467" s="148">
        <v>0.46296295523643488</v>
      </c>
      <c r="W467" s="149">
        <v>51.248252389999998</v>
      </c>
      <c r="X467" s="149">
        <v>341.66665649414063</v>
      </c>
      <c r="Y467" s="1">
        <v>81</v>
      </c>
      <c r="Z467" s="30">
        <v>90.660377502441406</v>
      </c>
      <c r="AA467" s="148">
        <v>0.54700000000000004</v>
      </c>
      <c r="AB467" s="30">
        <v>51.9</v>
      </c>
      <c r="AC467" s="30">
        <v>362.8</v>
      </c>
      <c r="AD467" s="30">
        <v>90.4456787109375</v>
      </c>
      <c r="AE467" s="148">
        <v>0.45500000000000002</v>
      </c>
      <c r="AF467" s="30">
        <v>51.84</v>
      </c>
      <c r="AG467" s="30">
        <v>345.5</v>
      </c>
      <c r="AH467" s="30">
        <v>83.780433654785156</v>
      </c>
      <c r="AI467" s="148">
        <v>0.47199999999999998</v>
      </c>
      <c r="AJ467" s="30">
        <v>49.638424950000001</v>
      </c>
      <c r="AK467" s="30">
        <v>332.6</v>
      </c>
      <c r="AL467" s="30">
        <v>84.513809204101563</v>
      </c>
      <c r="AM467" s="148">
        <v>0.38900000000000001</v>
      </c>
      <c r="AN467" s="30">
        <v>49.83758066</v>
      </c>
      <c r="AO467" s="30">
        <v>305.60000000000002</v>
      </c>
      <c r="AP467" s="148">
        <v>0.31481480598449713</v>
      </c>
      <c r="AQ467" s="30">
        <v>51.032036740000002</v>
      </c>
      <c r="AR467" s="30">
        <v>284.25924682617188</v>
      </c>
      <c r="AS467" s="30">
        <v>107</v>
      </c>
      <c r="AT467" s="30">
        <v>81</v>
      </c>
      <c r="AU467" s="148">
        <v>0.75700932741165161</v>
      </c>
      <c r="AV467" s="30">
        <v>87.394844055175781</v>
      </c>
      <c r="AW467" s="148">
        <v>0.31481480598449713</v>
      </c>
      <c r="AX467" s="30">
        <v>51.364314290000003</v>
      </c>
      <c r="AY467" s="30">
        <v>284.25924682617188</v>
      </c>
      <c r="AZ467" s="30">
        <v>81</v>
      </c>
      <c r="BA467" s="30">
        <v>88.237777709960938</v>
      </c>
      <c r="BB467" s="148">
        <v>0.54700000000000004</v>
      </c>
      <c r="BC467" s="30">
        <v>51.58</v>
      </c>
      <c r="BD467" s="30">
        <v>346.5</v>
      </c>
      <c r="BE467" s="30">
        <v>87.53155517578125</v>
      </c>
      <c r="BF467" s="147">
        <v>0.45500000000000002</v>
      </c>
      <c r="BG467" s="30">
        <v>51.23</v>
      </c>
      <c r="BH467" s="30">
        <v>313.60000000000002</v>
      </c>
      <c r="BI467" s="30">
        <v>85.19268798828125</v>
      </c>
      <c r="BJ467" s="148">
        <v>0.42699999999999999</v>
      </c>
      <c r="BK467" s="30">
        <v>50.125827909999998</v>
      </c>
      <c r="BL467" s="30">
        <v>310.10000000000002</v>
      </c>
      <c r="BM467" s="30">
        <v>85.059402465820313</v>
      </c>
      <c r="BN467" s="148">
        <v>0.35199999999999998</v>
      </c>
      <c r="BO467" s="30">
        <v>50.03309162</v>
      </c>
      <c r="BP467" s="30">
        <v>279.60000000000002</v>
      </c>
      <c r="BQ467" s="148"/>
      <c r="BR467" s="148"/>
      <c r="BS467" s="148"/>
      <c r="BT467" s="148">
        <v>0.96</v>
      </c>
      <c r="BU467" s="148"/>
      <c r="BV467" s="148">
        <v>3.9999999105930328E-2</v>
      </c>
      <c r="BW467" s="148"/>
      <c r="BX467" s="148">
        <v>0.13900000000000001</v>
      </c>
      <c r="BY467" s="148">
        <v>0.36499999999999999</v>
      </c>
      <c r="BZ467" s="1"/>
      <c r="CA467" s="150">
        <v>8198.1298828125</v>
      </c>
      <c r="CB467" s="150">
        <v>10555.92</v>
      </c>
      <c r="CC467" s="124" t="s">
        <v>4247</v>
      </c>
      <c r="CD467" t="s">
        <v>4634</v>
      </c>
    </row>
    <row r="468" spans="1:82" x14ac:dyDescent="0.3">
      <c r="A468" s="1">
        <v>380463000</v>
      </c>
      <c r="B468" s="124" t="s">
        <v>4248</v>
      </c>
      <c r="C468" t="s">
        <v>168</v>
      </c>
      <c r="D468" t="s">
        <v>1002</v>
      </c>
      <c r="E468" s="30">
        <v>84.149269104003906</v>
      </c>
      <c r="F468" s="30">
        <v>83.581428527832031</v>
      </c>
      <c r="G468" s="30">
        <v>80.087562561035156</v>
      </c>
      <c r="H468" s="30">
        <v>83.00958251953125</v>
      </c>
      <c r="I468" s="1">
        <v>93</v>
      </c>
      <c r="J468" s="1">
        <v>6</v>
      </c>
      <c r="K468" s="1">
        <v>8</v>
      </c>
      <c r="L468" t="s">
        <v>3881</v>
      </c>
      <c r="M468" t="s">
        <v>3912</v>
      </c>
      <c r="N468" t="s">
        <v>3917</v>
      </c>
      <c r="O468" t="s">
        <v>3921</v>
      </c>
      <c r="P468" s="148">
        <v>0.32608696818351751</v>
      </c>
      <c r="Q468" s="30">
        <v>49.603905650000002</v>
      </c>
      <c r="R468" s="30">
        <v>302.17391967773438</v>
      </c>
      <c r="S468" s="1">
        <v>190</v>
      </c>
      <c r="T468" s="1">
        <v>129</v>
      </c>
      <c r="U468" s="148">
        <v>0.67894738912582397</v>
      </c>
      <c r="V468" s="148">
        <v>0.23728813230991361</v>
      </c>
      <c r="W468" s="149">
        <v>49.363194700000001</v>
      </c>
      <c r="X468" s="149"/>
      <c r="Y468" s="1">
        <v>129</v>
      </c>
      <c r="Z468" s="30">
        <v>82.805992126464844</v>
      </c>
      <c r="AA468" s="148">
        <v>0.43</v>
      </c>
      <c r="AB468" s="30">
        <v>49.3</v>
      </c>
      <c r="AC468" s="30">
        <v>325.8</v>
      </c>
      <c r="AD468" s="30">
        <v>84.349151611328125</v>
      </c>
      <c r="AE468" s="148">
        <v>0.377</v>
      </c>
      <c r="AF468" s="30">
        <v>49.77</v>
      </c>
      <c r="AG468" s="30">
        <v>305.8</v>
      </c>
      <c r="AH468" s="30">
        <v>81.5965576171875</v>
      </c>
      <c r="AI468" s="148">
        <v>0.30599999999999999</v>
      </c>
      <c r="AJ468" s="30">
        <v>48.915093839999997</v>
      </c>
      <c r="AK468" s="30">
        <v>303.10000000000002</v>
      </c>
      <c r="AL468" s="30">
        <v>83.451339721679688</v>
      </c>
      <c r="AM468" s="148">
        <v>0.26200000000000001</v>
      </c>
      <c r="AN468" s="30">
        <v>49.476025120000003</v>
      </c>
      <c r="AO468" s="30">
        <v>290.8</v>
      </c>
      <c r="AP468" s="148">
        <v>0.2173912972211838</v>
      </c>
      <c r="AQ468" s="30">
        <v>46.936381490000002</v>
      </c>
      <c r="AR468" s="30"/>
      <c r="AS468" s="30">
        <v>189</v>
      </c>
      <c r="AT468" s="30">
        <v>128</v>
      </c>
      <c r="AU468" s="148">
        <v>0.67894738912582397</v>
      </c>
      <c r="AV468" s="30">
        <v>83.00958251953125</v>
      </c>
      <c r="AW468" s="148">
        <v>0.1186440661549568</v>
      </c>
      <c r="AX468" s="30">
        <v>48.851045339999999</v>
      </c>
      <c r="AY468" s="30"/>
      <c r="AZ468" s="30">
        <v>128</v>
      </c>
      <c r="BA468" s="30">
        <v>80.670295715332031</v>
      </c>
      <c r="BB468" s="148">
        <v>0.25800000000000001</v>
      </c>
      <c r="BC468" s="30">
        <v>47.91</v>
      </c>
      <c r="BD468" s="30">
        <v>262.39999999999998</v>
      </c>
      <c r="BE468" s="30">
        <v>83.048118591308594</v>
      </c>
      <c r="BF468" s="147">
        <v>0.26100000000000001</v>
      </c>
      <c r="BG468" s="30">
        <v>49.02</v>
      </c>
      <c r="BH468" s="30">
        <v>255.1</v>
      </c>
      <c r="BI468" s="30">
        <v>77.895767211914063</v>
      </c>
      <c r="BJ468" s="148">
        <v>0.38800000000000001</v>
      </c>
      <c r="BK468" s="30">
        <v>46.571332009999999</v>
      </c>
      <c r="BL468" s="30">
        <v>287.8</v>
      </c>
      <c r="BM468" s="30">
        <v>79.805519104003906</v>
      </c>
      <c r="BN468" s="148">
        <v>0.33800000000000002</v>
      </c>
      <c r="BO468" s="30">
        <v>47.414690919999998</v>
      </c>
      <c r="BP468" s="30">
        <v>263.10000000000002</v>
      </c>
      <c r="BQ468" s="148"/>
      <c r="BR468" s="148"/>
      <c r="BS468" s="148"/>
      <c r="BT468" s="148">
        <v>0.98899999999999999</v>
      </c>
      <c r="BU468" s="148"/>
      <c r="BV468" s="148">
        <v>1.099999994039536E-2</v>
      </c>
      <c r="BW468" s="148"/>
      <c r="BX468" s="148">
        <v>0.108</v>
      </c>
      <c r="BY468" s="148">
        <v>0.60399999999999998</v>
      </c>
      <c r="BZ468" s="1"/>
      <c r="CA468" s="150">
        <v>9654.740234375</v>
      </c>
      <c r="CB468" s="150">
        <v>9976.61</v>
      </c>
      <c r="CC468" s="124" t="s">
        <v>4248</v>
      </c>
      <c r="CD468" t="s">
        <v>4633</v>
      </c>
    </row>
    <row r="469" spans="1:82" x14ac:dyDescent="0.3">
      <c r="A469" s="1">
        <v>380464020</v>
      </c>
      <c r="B469" s="124" t="s">
        <v>4248</v>
      </c>
      <c r="C469" t="s">
        <v>168</v>
      </c>
      <c r="D469" t="s">
        <v>1003</v>
      </c>
      <c r="E469" s="30">
        <v>92.376953125</v>
      </c>
      <c r="F469" s="30">
        <v>92.574851989746094</v>
      </c>
      <c r="G469" s="30">
        <v>86.186325073242188</v>
      </c>
      <c r="H469" s="30">
        <v>85.633216857910156</v>
      </c>
      <c r="I469" s="1">
        <v>200</v>
      </c>
      <c r="J469" s="1" t="s">
        <v>4733</v>
      </c>
      <c r="K469" s="1">
        <v>5</v>
      </c>
      <c r="L469" t="s">
        <v>3881</v>
      </c>
      <c r="M469" t="s">
        <v>3912</v>
      </c>
      <c r="N469" t="s">
        <v>3917</v>
      </c>
      <c r="O469" t="s">
        <v>3921</v>
      </c>
      <c r="P469" s="148">
        <v>0.55555558204650879</v>
      </c>
      <c r="Q469" s="30">
        <v>53.02631813</v>
      </c>
      <c r="R469" s="30">
        <v>348.88888549804688</v>
      </c>
      <c r="S469" s="1">
        <v>92</v>
      </c>
      <c r="T469" s="1">
        <v>57</v>
      </c>
      <c r="U469" s="148">
        <v>0.61956518888473511</v>
      </c>
      <c r="V469" s="148">
        <v>0.5283018946647644</v>
      </c>
      <c r="W469" s="149">
        <v>53.089553639999998</v>
      </c>
      <c r="X469" s="149">
        <v>333.96224975585938</v>
      </c>
      <c r="Y469" s="1">
        <v>57</v>
      </c>
      <c r="Z469" s="30">
        <v>83.712272644042969</v>
      </c>
      <c r="AA469" s="148">
        <v>0.43799999999999989</v>
      </c>
      <c r="AB469" s="30">
        <v>49.6</v>
      </c>
      <c r="AC469" s="30">
        <v>328.1</v>
      </c>
      <c r="AD469" s="30">
        <v>83.61285400390625</v>
      </c>
      <c r="AE469" s="148">
        <v>0.373</v>
      </c>
      <c r="AF469" s="30">
        <v>49.52</v>
      </c>
      <c r="AG469" s="30">
        <v>300</v>
      </c>
      <c r="AH469" s="30">
        <v>81.071182250976563</v>
      </c>
      <c r="AI469" s="148">
        <v>0.48299999999999998</v>
      </c>
      <c r="AJ469" s="30">
        <v>48.741081340000001</v>
      </c>
      <c r="AK469" s="30">
        <v>344.8</v>
      </c>
      <c r="AL469" s="30">
        <v>81.75439453125</v>
      </c>
      <c r="AM469" s="148">
        <v>0.39700000000000002</v>
      </c>
      <c r="AN469" s="30">
        <v>48.898556309999996</v>
      </c>
      <c r="AO469" s="30">
        <v>327.60000000000002</v>
      </c>
      <c r="AP469" s="148">
        <v>0.36666667461395258</v>
      </c>
      <c r="AQ469" s="30">
        <v>50.751318640000001</v>
      </c>
      <c r="AR469" s="30">
        <v>300</v>
      </c>
      <c r="AS469" s="30">
        <v>92</v>
      </c>
      <c r="AT469" s="30">
        <v>57</v>
      </c>
      <c r="AU469" s="148">
        <v>0.61956518888473511</v>
      </c>
      <c r="AV469" s="30">
        <v>85.633216857910156</v>
      </c>
      <c r="AW469" s="148">
        <v>0.32075470685958862</v>
      </c>
      <c r="AX469" s="30">
        <v>50.354693640000001</v>
      </c>
      <c r="AY469" s="30">
        <v>275.47171020507813</v>
      </c>
      <c r="AZ469" s="30">
        <v>57</v>
      </c>
      <c r="BA469" s="30">
        <v>78.711410522460938</v>
      </c>
      <c r="BB469" s="148">
        <v>0.33300000000000002</v>
      </c>
      <c r="BC469" s="30">
        <v>46.96</v>
      </c>
      <c r="BD469" s="30">
        <v>283.3</v>
      </c>
      <c r="BE469" s="30">
        <v>79.7413330078125</v>
      </c>
      <c r="BF469" s="147">
        <v>0.27100000000000002</v>
      </c>
      <c r="BG469" s="30">
        <v>47.39</v>
      </c>
      <c r="BH469" s="30">
        <v>245.8</v>
      </c>
      <c r="BI469" s="30">
        <v>83.515129089355469</v>
      </c>
      <c r="BJ469" s="148">
        <v>0.42499999999999999</v>
      </c>
      <c r="BK469" s="30">
        <v>49.3086494</v>
      </c>
      <c r="BL469" s="30">
        <v>321.8</v>
      </c>
      <c r="BM469" s="30">
        <v>84.307815551757813</v>
      </c>
      <c r="BN469" s="148">
        <v>0.34499999999999997</v>
      </c>
      <c r="BO469" s="30">
        <v>49.658520099999997</v>
      </c>
      <c r="BP469" s="30">
        <v>308.60000000000002</v>
      </c>
      <c r="BQ469" s="148"/>
      <c r="BR469" s="148"/>
      <c r="BS469" s="148"/>
      <c r="BT469" s="148">
        <v>0.96</v>
      </c>
      <c r="BU469" s="148"/>
      <c r="BV469" s="148">
        <v>3.9999999105930328E-2</v>
      </c>
      <c r="BW469" s="148"/>
      <c r="BX469" s="148">
        <v>0.13</v>
      </c>
      <c r="BY469" s="148">
        <v>0.52300000000000002</v>
      </c>
      <c r="BZ469" s="1"/>
      <c r="CA469" s="150">
        <v>10162.3095703125</v>
      </c>
      <c r="CB469" s="150">
        <v>10791.77</v>
      </c>
      <c r="CC469" s="124" t="s">
        <v>4248</v>
      </c>
      <c r="CD469" t="s">
        <v>4634</v>
      </c>
    </row>
    <row r="470" spans="1:82" x14ac:dyDescent="0.3">
      <c r="A470" s="1">
        <v>391333050</v>
      </c>
      <c r="B470" s="124" t="s">
        <v>4249</v>
      </c>
      <c r="C470" t="s">
        <v>169</v>
      </c>
      <c r="D470" t="s">
        <v>1004</v>
      </c>
      <c r="E470" s="30">
        <v>87.209770202636719</v>
      </c>
      <c r="F470" s="30">
        <v>85.101104736328125</v>
      </c>
      <c r="G470" s="30">
        <v>87.157546997070313</v>
      </c>
      <c r="H470" s="30">
        <v>85.511497497558594</v>
      </c>
      <c r="I470" s="1">
        <v>766</v>
      </c>
      <c r="J470" s="1">
        <v>7</v>
      </c>
      <c r="K470" s="1">
        <v>8</v>
      </c>
      <c r="L470" t="s">
        <v>3823</v>
      </c>
      <c r="M470" t="s">
        <v>3907</v>
      </c>
      <c r="N470" t="s">
        <v>3916</v>
      </c>
      <c r="O470" t="s">
        <v>3922</v>
      </c>
      <c r="P470" s="148">
        <v>0.48555707931518549</v>
      </c>
      <c r="Q470" s="30">
        <v>50.876959839999998</v>
      </c>
      <c r="R470" s="30">
        <v>353.64511108398438</v>
      </c>
      <c r="S470" s="1">
        <v>1372</v>
      </c>
      <c r="T470" s="1">
        <v>643</v>
      </c>
      <c r="U470" s="148">
        <v>0.46865889430046082</v>
      </c>
      <c r="V470" s="148">
        <v>0.30059522390365601</v>
      </c>
      <c r="W470" s="149">
        <v>49.992860790000002</v>
      </c>
      <c r="X470" s="149">
        <v>306.547607421875</v>
      </c>
      <c r="Y470" s="1">
        <v>643</v>
      </c>
      <c r="Z470" s="30">
        <v>83.712272644042969</v>
      </c>
      <c r="AA470" s="148">
        <v>0.48099999999999998</v>
      </c>
      <c r="AB470" s="30">
        <v>49.6</v>
      </c>
      <c r="AC470" s="30">
        <v>351.3</v>
      </c>
      <c r="AD470" s="30">
        <v>80.962188720703125</v>
      </c>
      <c r="AE470" s="148">
        <v>0.35199999999999998</v>
      </c>
      <c r="AF470" s="30">
        <v>48.62</v>
      </c>
      <c r="AG470" s="30">
        <v>316.39999999999998</v>
      </c>
      <c r="AH470" s="30">
        <v>87.216278076171875</v>
      </c>
      <c r="AI470" s="148">
        <v>0.51200000000000001</v>
      </c>
      <c r="AJ470" s="30">
        <v>50.776422060000002</v>
      </c>
      <c r="AK470" s="30">
        <v>360.2</v>
      </c>
      <c r="AL470" s="30">
        <v>84.67108154296875</v>
      </c>
      <c r="AM470" s="148">
        <v>0.371</v>
      </c>
      <c r="AN470" s="30">
        <v>49.891101460000002</v>
      </c>
      <c r="AO470" s="30">
        <v>322.3</v>
      </c>
      <c r="AP470" s="148">
        <v>0.44566711783409119</v>
      </c>
      <c r="AQ470" s="30">
        <v>51.358840780000001</v>
      </c>
      <c r="AR470" s="30">
        <v>321.87069702148438</v>
      </c>
      <c r="AS470" s="30">
        <v>1370</v>
      </c>
      <c r="AT470" s="30">
        <v>641</v>
      </c>
      <c r="AU470" s="148">
        <v>0.46865889430046082</v>
      </c>
      <c r="AV470" s="30">
        <v>85.511497497558594</v>
      </c>
      <c r="AW470" s="148">
        <v>0.30059522390365601</v>
      </c>
      <c r="AX470" s="30">
        <v>50.284935410000003</v>
      </c>
      <c r="AY470" s="30">
        <v>271.13095092773438</v>
      </c>
      <c r="AZ470" s="30">
        <v>641</v>
      </c>
      <c r="BA470" s="30">
        <v>85.186042785644531</v>
      </c>
      <c r="BB470" s="148">
        <v>0.35399999999999998</v>
      </c>
      <c r="BC470" s="30">
        <v>50.1</v>
      </c>
      <c r="BD470" s="30">
        <v>296.10000000000002</v>
      </c>
      <c r="BE470" s="30">
        <v>84.103042602539063</v>
      </c>
      <c r="BF470" s="147">
        <v>0.246</v>
      </c>
      <c r="BG470" s="30">
        <v>49.54</v>
      </c>
      <c r="BH470" s="30">
        <v>257.39999999999998</v>
      </c>
      <c r="BI470" s="30">
        <v>85.583282470703125</v>
      </c>
      <c r="BJ470" s="148">
        <v>0.36499999999999999</v>
      </c>
      <c r="BK470" s="30">
        <v>50.31609357</v>
      </c>
      <c r="BL470" s="30">
        <v>299.39999999999998</v>
      </c>
      <c r="BM470" s="30">
        <v>84.278770446777344</v>
      </c>
      <c r="BN470" s="148">
        <v>0.23599999999999999</v>
      </c>
      <c r="BO470" s="30">
        <v>49.644045009999999</v>
      </c>
      <c r="BP470" s="30">
        <v>253.7</v>
      </c>
      <c r="BQ470" s="148">
        <v>2.3E-2</v>
      </c>
      <c r="BR470" s="148">
        <v>7.2999999999999995E-2</v>
      </c>
      <c r="BS470" s="148">
        <v>0.01</v>
      </c>
      <c r="BT470" s="148">
        <v>0.84699999999999998</v>
      </c>
      <c r="BU470" s="148">
        <v>3.6999999999999998E-2</v>
      </c>
      <c r="BV470" s="148">
        <v>8.999999612569809E-3</v>
      </c>
      <c r="BW470" s="148">
        <v>2.1000000000000001E-2</v>
      </c>
      <c r="BX470" s="148">
        <v>0.11899999999999999</v>
      </c>
      <c r="BY470" s="148">
        <v>0.35799999999999998</v>
      </c>
      <c r="BZ470" s="1"/>
      <c r="CA470" s="150">
        <v>7879.41015625</v>
      </c>
      <c r="CB470" s="150">
        <v>8340.81</v>
      </c>
      <c r="CC470" s="124" t="s">
        <v>4249</v>
      </c>
      <c r="CD470" t="s">
        <v>4633</v>
      </c>
    </row>
    <row r="471" spans="1:82" x14ac:dyDescent="0.3">
      <c r="A471" s="1">
        <v>391334000</v>
      </c>
      <c r="B471" s="124" t="s">
        <v>4249</v>
      </c>
      <c r="C471" t="s">
        <v>169</v>
      </c>
      <c r="D471" t="s">
        <v>1005</v>
      </c>
      <c r="E471" s="30">
        <v>80.412918090820313</v>
      </c>
      <c r="F471" s="30">
        <v>81.715858459472656</v>
      </c>
      <c r="G471" s="30">
        <v>83.773567199707031</v>
      </c>
      <c r="H471" s="30">
        <v>84.474014282226563</v>
      </c>
      <c r="I471" s="1">
        <v>433</v>
      </c>
      <c r="J471" s="1">
        <v>5</v>
      </c>
      <c r="K471" s="1">
        <v>6</v>
      </c>
      <c r="L471" t="s">
        <v>3823</v>
      </c>
      <c r="M471" t="s">
        <v>3907</v>
      </c>
      <c r="N471" t="s">
        <v>3916</v>
      </c>
      <c r="O471" t="s">
        <v>3922</v>
      </c>
      <c r="P471" s="148">
        <v>0.53140097856521606</v>
      </c>
      <c r="Q471" s="30">
        <v>48.04971982</v>
      </c>
      <c r="R471" s="30">
        <v>363.2850341796875</v>
      </c>
      <c r="S471" s="1">
        <v>1147</v>
      </c>
      <c r="T471" s="1">
        <v>528</v>
      </c>
      <c r="U471" s="148">
        <v>0.46033129096031189</v>
      </c>
      <c r="V471" s="148">
        <v>0.3680555522441864</v>
      </c>
      <c r="W471" s="149">
        <v>48.59021096</v>
      </c>
      <c r="X471" s="149">
        <v>321.52777099609381</v>
      </c>
      <c r="Y471" s="1">
        <v>528</v>
      </c>
      <c r="Z471" s="30">
        <v>81.89971923828125</v>
      </c>
      <c r="AA471" s="148">
        <v>0.47</v>
      </c>
      <c r="AB471" s="30">
        <v>49</v>
      </c>
      <c r="AC471" s="30">
        <v>348.6</v>
      </c>
      <c r="AD471" s="30">
        <v>82.552589416503906</v>
      </c>
      <c r="AE471" s="148">
        <v>0.35299999999999998</v>
      </c>
      <c r="AF471" s="30">
        <v>49.16</v>
      </c>
      <c r="AG471" s="30">
        <v>319.3</v>
      </c>
      <c r="AH471" s="30">
        <v>87.652053833007813</v>
      </c>
      <c r="AI471" s="148">
        <v>0.55600000000000005</v>
      </c>
      <c r="AJ471" s="30">
        <v>50.920758460000002</v>
      </c>
      <c r="AK471" s="30">
        <v>364.4</v>
      </c>
      <c r="AL471" s="30">
        <v>87.434211730957031</v>
      </c>
      <c r="AM471" s="148">
        <v>0.41599999999999998</v>
      </c>
      <c r="AN471" s="30">
        <v>50.831388269999998</v>
      </c>
      <c r="AO471" s="30">
        <v>330.9</v>
      </c>
      <c r="AP471" s="148">
        <v>0.47101449966430659</v>
      </c>
      <c r="AQ471" s="30">
        <v>49.242074469999999</v>
      </c>
      <c r="AR471" s="30">
        <v>335.99032592773438</v>
      </c>
      <c r="AS471" s="30">
        <v>1145</v>
      </c>
      <c r="AT471" s="30">
        <v>526</v>
      </c>
      <c r="AU471" s="148">
        <v>0.46033129096031189</v>
      </c>
      <c r="AV471" s="30">
        <v>84.474014282226563</v>
      </c>
      <c r="AW471" s="148">
        <v>0.2916666567325592</v>
      </c>
      <c r="AX471" s="30">
        <v>49.690335300000001</v>
      </c>
      <c r="AY471" s="30">
        <v>281.9444580078125</v>
      </c>
      <c r="AZ471" s="30">
        <v>526</v>
      </c>
      <c r="BA471" s="30">
        <v>83.206535339355469</v>
      </c>
      <c r="BB471" s="148">
        <v>0.44600000000000001</v>
      </c>
      <c r="BC471" s="30">
        <v>49.14</v>
      </c>
      <c r="BD471" s="30">
        <v>317.60000000000002</v>
      </c>
      <c r="BE471" s="30">
        <v>83.372711181640625</v>
      </c>
      <c r="BF471" s="147">
        <v>0.32600000000000001</v>
      </c>
      <c r="BG471" s="30">
        <v>49.18</v>
      </c>
      <c r="BH471" s="30">
        <v>281.60000000000002</v>
      </c>
      <c r="BI471" s="30">
        <v>83.458198547363281</v>
      </c>
      <c r="BJ471" s="148">
        <v>0.44700000000000001</v>
      </c>
      <c r="BK471" s="30">
        <v>49.280917219999999</v>
      </c>
      <c r="BL471" s="30">
        <v>321.7</v>
      </c>
      <c r="BM471" s="30">
        <v>83.611892700195313</v>
      </c>
      <c r="BN471" s="148">
        <v>0.316</v>
      </c>
      <c r="BO471" s="30">
        <v>49.311688510000003</v>
      </c>
      <c r="BP471" s="30">
        <v>279.7</v>
      </c>
      <c r="BQ471" s="148"/>
      <c r="BR471" s="148">
        <v>3.2000000000000001E-2</v>
      </c>
      <c r="BS471" s="148"/>
      <c r="BT471" s="148">
        <v>0.91700000000000004</v>
      </c>
      <c r="BU471" s="148">
        <v>2.5000000000000001E-2</v>
      </c>
      <c r="BV471" s="148">
        <v>2.500000037252903E-2</v>
      </c>
      <c r="BW471" s="148">
        <v>1.2E-2</v>
      </c>
      <c r="BX471" s="148">
        <v>0.12</v>
      </c>
      <c r="BY471" s="148">
        <v>0.28799999999999998</v>
      </c>
      <c r="BZ471" s="1"/>
      <c r="CA471" s="150">
        <v>8024.60009765625</v>
      </c>
      <c r="CB471" s="150">
        <v>8309.39</v>
      </c>
      <c r="CC471" s="124" t="s">
        <v>4249</v>
      </c>
      <c r="CD471" t="s">
        <v>4634</v>
      </c>
    </row>
    <row r="472" spans="1:82" x14ac:dyDescent="0.3">
      <c r="A472" s="1">
        <v>391334020</v>
      </c>
      <c r="B472" s="124" t="s">
        <v>4249</v>
      </c>
      <c r="C472" t="s">
        <v>169</v>
      </c>
      <c r="D472" t="s">
        <v>1006</v>
      </c>
      <c r="E472" s="30">
        <v>73.50103759765625</v>
      </c>
      <c r="F472" s="30">
        <v>73.276603698730469</v>
      </c>
      <c r="G472" s="30">
        <v>71.515388488769531</v>
      </c>
      <c r="H472" s="30">
        <v>68.178550720214844</v>
      </c>
      <c r="I472" s="1">
        <v>385</v>
      </c>
      <c r="J472" s="1" t="s">
        <v>4733</v>
      </c>
      <c r="K472" s="1">
        <v>4</v>
      </c>
      <c r="L472" t="s">
        <v>3823</v>
      </c>
      <c r="M472" t="s">
        <v>3907</v>
      </c>
      <c r="N472" t="s">
        <v>3916</v>
      </c>
      <c r="O472" t="s">
        <v>3922</v>
      </c>
      <c r="P472" s="148">
        <v>0.57051283121109009</v>
      </c>
      <c r="Q472" s="30">
        <v>45.174635629999997</v>
      </c>
      <c r="R472" s="30">
        <v>361.5384521484375</v>
      </c>
      <c r="S472" s="1">
        <v>72</v>
      </c>
      <c r="T472" s="1">
        <v>34</v>
      </c>
      <c r="U472" s="148">
        <v>0.47222220897674561</v>
      </c>
      <c r="V472" s="148">
        <v>0.41333332657814031</v>
      </c>
      <c r="W472" s="149">
        <v>45.093470619999998</v>
      </c>
      <c r="X472" s="149">
        <v>324</v>
      </c>
      <c r="Y472" s="1">
        <v>34</v>
      </c>
      <c r="Z472" s="30">
        <v>73.139060974121094</v>
      </c>
      <c r="AA472" s="148">
        <v>0.62</v>
      </c>
      <c r="AB472" s="30">
        <v>46.1</v>
      </c>
      <c r="AC472" s="30">
        <v>361.2</v>
      </c>
      <c r="AD472" s="30">
        <v>73.275260925292969</v>
      </c>
      <c r="AE472" s="148">
        <v>0.52400000000000002</v>
      </c>
      <c r="AF472" s="30">
        <v>46.01</v>
      </c>
      <c r="AG472" s="30">
        <v>331.7</v>
      </c>
      <c r="AH472" s="30">
        <v>79.584732055664063</v>
      </c>
      <c r="AI472" s="148">
        <v>0.61399999999999999</v>
      </c>
      <c r="AJ472" s="30">
        <v>48.248749199999999</v>
      </c>
      <c r="AK472" s="30">
        <v>372.5</v>
      </c>
      <c r="AL472" s="30">
        <v>81.39324951171875</v>
      </c>
      <c r="AM472" s="148">
        <v>0.5</v>
      </c>
      <c r="AN472" s="30">
        <v>48.775658989999997</v>
      </c>
      <c r="AO472" s="30">
        <v>338.9</v>
      </c>
      <c r="AP472" s="148">
        <v>0.52564102411270142</v>
      </c>
      <c r="AQ472" s="30">
        <v>41.574258550000003</v>
      </c>
      <c r="AR472" s="30">
        <v>337.82052612304688</v>
      </c>
      <c r="AS472" s="30">
        <v>72</v>
      </c>
      <c r="AT472" s="30">
        <v>34</v>
      </c>
      <c r="AU472" s="148">
        <v>0.47222220897674561</v>
      </c>
      <c r="AV472" s="30">
        <v>68.178550720214844</v>
      </c>
      <c r="AW472" s="148">
        <v>0.3333333432674408</v>
      </c>
      <c r="AX472" s="30">
        <v>40.351130920000003</v>
      </c>
      <c r="AY472" s="30">
        <v>285.33334350585938</v>
      </c>
      <c r="AZ472" s="30">
        <v>34</v>
      </c>
      <c r="BA472" s="30">
        <v>73.288398742675781</v>
      </c>
      <c r="BB472" s="148">
        <v>0.58099999999999996</v>
      </c>
      <c r="BC472" s="30">
        <v>44.33</v>
      </c>
      <c r="BD472" s="30">
        <v>348.8</v>
      </c>
      <c r="BE472" s="30">
        <v>74.28411865234375</v>
      </c>
      <c r="BF472" s="147">
        <v>0.41299999999999998</v>
      </c>
      <c r="BG472" s="30">
        <v>44.7</v>
      </c>
      <c r="BH472" s="30">
        <v>293.7</v>
      </c>
      <c r="BI472" s="30">
        <v>76.042221069335938</v>
      </c>
      <c r="BJ472" s="148">
        <v>0.61399999999999999</v>
      </c>
      <c r="BK472" s="30">
        <v>45.668429699999997</v>
      </c>
      <c r="BL472" s="30">
        <v>362.7</v>
      </c>
      <c r="BM472" s="30">
        <v>77.922531127929688</v>
      </c>
      <c r="BN472" s="148">
        <v>0.48899999999999999</v>
      </c>
      <c r="BO472" s="30">
        <v>46.476261460000003</v>
      </c>
      <c r="BP472" s="30">
        <v>325.60000000000002</v>
      </c>
      <c r="BQ472" s="148">
        <v>1.6E-2</v>
      </c>
      <c r="BR472" s="148">
        <v>4.3999999999999997E-2</v>
      </c>
      <c r="BS472" s="148"/>
      <c r="BT472" s="148">
        <v>0.90600000000000003</v>
      </c>
      <c r="BU472" s="148">
        <v>2.3E-2</v>
      </c>
      <c r="BV472" s="148">
        <v>9.9999997764825821E-3</v>
      </c>
      <c r="BW472" s="148">
        <v>4.7E-2</v>
      </c>
      <c r="BX472" s="148">
        <v>0.14799999999999999</v>
      </c>
      <c r="BY472" s="148">
        <v>0.41899999999999998</v>
      </c>
      <c r="BZ472" s="1"/>
      <c r="CA472" s="150">
        <v>8820.7900390625</v>
      </c>
      <c r="CB472" s="150">
        <v>9437.44</v>
      </c>
      <c r="CC472" s="124" t="s">
        <v>4249</v>
      </c>
      <c r="CD472" t="s">
        <v>4634</v>
      </c>
    </row>
    <row r="473" spans="1:82" x14ac:dyDescent="0.3">
      <c r="A473" s="1">
        <v>391334040</v>
      </c>
      <c r="B473" s="124" t="s">
        <v>4249</v>
      </c>
      <c r="C473" t="s">
        <v>169</v>
      </c>
      <c r="D473" t="s">
        <v>1007</v>
      </c>
      <c r="E473" s="30">
        <v>89.29241943359375</v>
      </c>
      <c r="F473" s="30">
        <v>91.830253601074219</v>
      </c>
      <c r="G473" s="30">
        <v>83.102645874023438</v>
      </c>
      <c r="H473" s="30">
        <v>84.996894836425781</v>
      </c>
      <c r="I473" s="1">
        <v>378</v>
      </c>
      <c r="J473" s="1" t="s">
        <v>4733</v>
      </c>
      <c r="K473" s="1">
        <v>4</v>
      </c>
      <c r="L473" t="s">
        <v>3823</v>
      </c>
      <c r="M473" t="s">
        <v>3907</v>
      </c>
      <c r="N473" t="s">
        <v>3916</v>
      </c>
      <c r="O473" t="s">
        <v>3922</v>
      </c>
      <c r="P473" s="148">
        <v>0.47133758664131159</v>
      </c>
      <c r="Q473" s="30">
        <v>51.743264480000001</v>
      </c>
      <c r="R473" s="30">
        <v>335.0318603515625</v>
      </c>
      <c r="S473" s="1">
        <v>113</v>
      </c>
      <c r="T473" s="1">
        <v>85</v>
      </c>
      <c r="U473" s="148">
        <v>0.75221240520477295</v>
      </c>
      <c r="V473" s="148">
        <v>0.40566039085388178</v>
      </c>
      <c r="W473" s="149">
        <v>52.781035430000003</v>
      </c>
      <c r="X473" s="149">
        <v>320.75473022460938</v>
      </c>
      <c r="Y473" s="1">
        <v>85</v>
      </c>
      <c r="Z473" s="30">
        <v>89.149925231933594</v>
      </c>
      <c r="AA473" s="148">
        <v>0.53100000000000003</v>
      </c>
      <c r="AB473" s="30">
        <v>51.4</v>
      </c>
      <c r="AC473" s="30">
        <v>353.7</v>
      </c>
      <c r="AD473" s="30">
        <v>89.267608642578125</v>
      </c>
      <c r="AE473" s="148">
        <v>0.46600000000000003</v>
      </c>
      <c r="AF473" s="30">
        <v>51.44</v>
      </c>
      <c r="AG473" s="30">
        <v>340.5</v>
      </c>
      <c r="AH473" s="30">
        <v>90.472885131835938</v>
      </c>
      <c r="AI473" s="148">
        <v>0.495</v>
      </c>
      <c r="AJ473" s="30">
        <v>51.855056810000001</v>
      </c>
      <c r="AK473" s="30">
        <v>337.4</v>
      </c>
      <c r="AL473" s="30">
        <v>88.331161499023438</v>
      </c>
      <c r="AM473" s="148">
        <v>0.40600000000000003</v>
      </c>
      <c r="AN473" s="30">
        <v>51.13661862</v>
      </c>
      <c r="AO473" s="30">
        <v>309.8</v>
      </c>
      <c r="AP473" s="148">
        <v>0.48407644033432012</v>
      </c>
      <c r="AQ473" s="30">
        <v>48.822394699999997</v>
      </c>
      <c r="AR473" s="30">
        <v>315.92355346679688</v>
      </c>
      <c r="AS473" s="30">
        <v>113</v>
      </c>
      <c r="AT473" s="30">
        <v>85</v>
      </c>
      <c r="AU473" s="148">
        <v>0.75221240520477295</v>
      </c>
      <c r="AV473" s="30">
        <v>84.996894836425781</v>
      </c>
      <c r="AW473" s="148">
        <v>0.46226415038108831</v>
      </c>
      <c r="AX473" s="30">
        <v>49.990007769999998</v>
      </c>
      <c r="AY473" s="30">
        <v>302.8302001953125</v>
      </c>
      <c r="AZ473" s="30">
        <v>85</v>
      </c>
      <c r="BA473" s="30">
        <v>87.351119995117188</v>
      </c>
      <c r="BB473" s="148">
        <v>0.41699999999999998</v>
      </c>
      <c r="BC473" s="30">
        <v>51.15</v>
      </c>
      <c r="BD473" s="30">
        <v>301.10000000000002</v>
      </c>
      <c r="BE473" s="30">
        <v>88.363327026367188</v>
      </c>
      <c r="BF473" s="147">
        <v>0.374</v>
      </c>
      <c r="BG473" s="30">
        <v>51.64</v>
      </c>
      <c r="BH473" s="30">
        <v>288.5</v>
      </c>
      <c r="BI473" s="30">
        <v>90.264976501464844</v>
      </c>
      <c r="BJ473" s="148">
        <v>0.47499999999999998</v>
      </c>
      <c r="BK473" s="30">
        <v>52.596651799999997</v>
      </c>
      <c r="BL473" s="30">
        <v>317.7</v>
      </c>
      <c r="BM473" s="30">
        <v>90.210700988769531</v>
      </c>
      <c r="BN473" s="148">
        <v>0.371</v>
      </c>
      <c r="BO473" s="30">
        <v>52.600359820000001</v>
      </c>
      <c r="BP473" s="30">
        <v>289.39999999999998</v>
      </c>
      <c r="BQ473" s="148">
        <v>1.6E-2</v>
      </c>
      <c r="BR473" s="148">
        <v>0.13200000000000001</v>
      </c>
      <c r="BS473" s="148"/>
      <c r="BT473" s="148">
        <v>0.75900000000000001</v>
      </c>
      <c r="BU473" s="148">
        <v>7.9000000000000001E-2</v>
      </c>
      <c r="BV473" s="148">
        <v>1.30000002682209E-2</v>
      </c>
      <c r="BW473" s="148">
        <v>4.8000000000000001E-2</v>
      </c>
      <c r="BX473" s="148">
        <v>0.14000000000000001</v>
      </c>
      <c r="BY473" s="148">
        <v>0.57600000000000007</v>
      </c>
      <c r="BZ473" s="1"/>
      <c r="CA473" s="150">
        <v>9729.1103515625</v>
      </c>
      <c r="CB473" s="150">
        <v>10101.99</v>
      </c>
      <c r="CC473" s="124" t="s">
        <v>4249</v>
      </c>
      <c r="CD473" t="s">
        <v>4634</v>
      </c>
    </row>
    <row r="474" spans="1:82" x14ac:dyDescent="0.3">
      <c r="A474" s="1">
        <v>391334060</v>
      </c>
      <c r="B474" s="124" t="s">
        <v>4249</v>
      </c>
      <c r="C474" t="s">
        <v>169</v>
      </c>
      <c r="D474" t="s">
        <v>1008</v>
      </c>
      <c r="E474" s="30">
        <v>92.961830139160156</v>
      </c>
      <c r="F474" s="30">
        <v>89.8055419921875</v>
      </c>
      <c r="G474" s="30">
        <v>97.139877319335938</v>
      </c>
      <c r="H474" s="30">
        <v>92.774887084960938</v>
      </c>
      <c r="I474" s="1">
        <v>290</v>
      </c>
      <c r="J474" s="1" t="s">
        <v>4733</v>
      </c>
      <c r="K474" s="1">
        <v>4</v>
      </c>
      <c r="L474" t="s">
        <v>3823</v>
      </c>
      <c r="M474" t="s">
        <v>3907</v>
      </c>
      <c r="N474" t="s">
        <v>3916</v>
      </c>
      <c r="O474" t="s">
        <v>3922</v>
      </c>
      <c r="P474" s="148">
        <v>0.5546875</v>
      </c>
      <c r="Q474" s="30">
        <v>53.269604620000003</v>
      </c>
      <c r="R474" s="30">
        <v>350</v>
      </c>
      <c r="S474" s="1">
        <v>66</v>
      </c>
      <c r="T474" s="1">
        <v>19</v>
      </c>
      <c r="U474" s="148">
        <v>0.28787878155708307</v>
      </c>
      <c r="V474" s="148">
        <v>0.29090908169746399</v>
      </c>
      <c r="W474" s="149">
        <v>51.942109100000003</v>
      </c>
      <c r="X474" s="149"/>
      <c r="Y474" s="1">
        <v>19</v>
      </c>
      <c r="Z474" s="30">
        <v>92.7750244140625</v>
      </c>
      <c r="AA474" s="148">
        <v>0.65900000000000003</v>
      </c>
      <c r="AB474" s="30">
        <v>52.6</v>
      </c>
      <c r="AC474" s="30">
        <v>374.8</v>
      </c>
      <c r="AD474" s="30">
        <v>91.947723388671875</v>
      </c>
      <c r="AE474" s="148">
        <v>0.52200000000000002</v>
      </c>
      <c r="AF474" s="30">
        <v>52.35</v>
      </c>
      <c r="AG474" s="30">
        <v>323.89999999999998</v>
      </c>
      <c r="AH474" s="30">
        <v>93.383216857910156</v>
      </c>
      <c r="AI474" s="148">
        <v>0.67400000000000004</v>
      </c>
      <c r="AJ474" s="30">
        <v>52.818999230000003</v>
      </c>
      <c r="AK474" s="30">
        <v>388.9</v>
      </c>
      <c r="AL474" s="30">
        <v>94.740982055664063</v>
      </c>
      <c r="AM474" s="148">
        <v>0.5</v>
      </c>
      <c r="AN474" s="30">
        <v>53.317870890000002</v>
      </c>
      <c r="AO474" s="30">
        <v>350</v>
      </c>
      <c r="AP474" s="148">
        <v>0.59842520952224731</v>
      </c>
      <c r="AQ474" s="30">
        <v>57.603056520000003</v>
      </c>
      <c r="AR474" s="30">
        <v>351.968505859375</v>
      </c>
      <c r="AS474" s="30">
        <v>66</v>
      </c>
      <c r="AT474" s="30">
        <v>19</v>
      </c>
      <c r="AU474" s="148">
        <v>0.28787878155708307</v>
      </c>
      <c r="AV474" s="30">
        <v>92.774887084960938</v>
      </c>
      <c r="AW474" s="148">
        <v>0.3333333432674408</v>
      </c>
      <c r="AX474" s="30">
        <v>54.447707940000001</v>
      </c>
      <c r="AY474" s="30">
        <v>272.22222900390631</v>
      </c>
      <c r="AZ474" s="30">
        <v>19</v>
      </c>
      <c r="BA474" s="30">
        <v>97.372360229492188</v>
      </c>
      <c r="BB474" s="148">
        <v>0.70400000000000007</v>
      </c>
      <c r="BC474" s="30">
        <v>56.01</v>
      </c>
      <c r="BD474" s="30">
        <v>391.9</v>
      </c>
      <c r="BE474" s="30">
        <v>94.672592163085938</v>
      </c>
      <c r="BF474" s="147">
        <v>0.52200000000000002</v>
      </c>
      <c r="BG474" s="30">
        <v>54.75</v>
      </c>
      <c r="BH474" s="30">
        <v>337</v>
      </c>
      <c r="BI474" s="30">
        <v>94.080482482910156</v>
      </c>
      <c r="BJ474" s="148">
        <v>0.69599999999999995</v>
      </c>
      <c r="BK474" s="30">
        <v>54.455269340000001</v>
      </c>
      <c r="BL474" s="30">
        <v>384.4</v>
      </c>
      <c r="BM474" s="30">
        <v>93.417755126953125</v>
      </c>
      <c r="BN474" s="148">
        <v>0.58700000000000008</v>
      </c>
      <c r="BO474" s="30">
        <v>54.198674230000002</v>
      </c>
      <c r="BP474" s="30">
        <v>343.5</v>
      </c>
      <c r="BQ474" s="148"/>
      <c r="BR474" s="148">
        <v>1.7000000000000001E-2</v>
      </c>
      <c r="BS474" s="148"/>
      <c r="BT474" s="148">
        <v>0.93800000000000006</v>
      </c>
      <c r="BU474" s="148">
        <v>2.8000000000000001E-2</v>
      </c>
      <c r="BV474" s="148">
        <v>1.7000000923871991E-2</v>
      </c>
      <c r="BW474" s="148">
        <v>3.1E-2</v>
      </c>
      <c r="BX474" s="148">
        <v>9.2999999999999999E-2</v>
      </c>
      <c r="BY474" s="148">
        <v>0.318</v>
      </c>
      <c r="BZ474" s="1"/>
      <c r="CA474" s="150">
        <v>9217.2099609375</v>
      </c>
      <c r="CB474" s="150">
        <v>9483.6299999999992</v>
      </c>
      <c r="CC474" s="124" t="s">
        <v>4249</v>
      </c>
      <c r="CD474" t="s">
        <v>4634</v>
      </c>
    </row>
    <row r="475" spans="1:82" x14ac:dyDescent="0.3">
      <c r="A475" s="1">
        <v>391334080</v>
      </c>
      <c r="B475" s="124" t="s">
        <v>4249</v>
      </c>
      <c r="C475" t="s">
        <v>169</v>
      </c>
      <c r="D475" t="s">
        <v>1009</v>
      </c>
      <c r="E475" s="30">
        <v>84.131111145019531</v>
      </c>
      <c r="F475" s="30">
        <v>81.930656433105469</v>
      </c>
      <c r="G475" s="30">
        <v>79.989280700683594</v>
      </c>
      <c r="H475" s="30">
        <v>80.120025634765625</v>
      </c>
      <c r="I475" s="1">
        <v>260</v>
      </c>
      <c r="J475" s="1" t="s">
        <v>4733</v>
      </c>
      <c r="K475" s="1">
        <v>4</v>
      </c>
      <c r="L475" t="s">
        <v>3823</v>
      </c>
      <c r="M475" t="s">
        <v>3907</v>
      </c>
      <c r="N475" t="s">
        <v>3916</v>
      </c>
      <c r="O475" t="s">
        <v>3922</v>
      </c>
      <c r="P475" s="148">
        <v>0.41836735606193542</v>
      </c>
      <c r="Q475" s="30">
        <v>49.596351509999998</v>
      </c>
      <c r="R475" s="30">
        <v>319.38775634765631</v>
      </c>
      <c r="S475" s="1">
        <v>63</v>
      </c>
      <c r="T475" s="1">
        <v>24</v>
      </c>
      <c r="U475" s="148">
        <v>0.380952388048172</v>
      </c>
      <c r="V475" s="148">
        <v>0.30612245202064509</v>
      </c>
      <c r="W475" s="149">
        <v>48.679209479999997</v>
      </c>
      <c r="X475" s="149">
        <v>275.51019287109381</v>
      </c>
      <c r="Y475" s="1">
        <v>24</v>
      </c>
      <c r="Z475" s="30">
        <v>83.712272644042969</v>
      </c>
      <c r="AA475" s="148">
        <v>0.60799999999999998</v>
      </c>
      <c r="AB475" s="30">
        <v>49.6</v>
      </c>
      <c r="AC475" s="30">
        <v>376.7</v>
      </c>
      <c r="AD475" s="30">
        <v>81.610130310058594</v>
      </c>
      <c r="AE475" s="148">
        <v>0.54</v>
      </c>
      <c r="AF475" s="30">
        <v>48.84</v>
      </c>
      <c r="AG475" s="30">
        <v>354</v>
      </c>
      <c r="AH475" s="30">
        <v>82.627586364746094</v>
      </c>
      <c r="AI475" s="148">
        <v>0.65</v>
      </c>
      <c r="AJ475" s="30">
        <v>49.256585389999998</v>
      </c>
      <c r="AK475" s="30">
        <v>387.2</v>
      </c>
      <c r="AL475" s="30">
        <v>82.138862609863281</v>
      </c>
      <c r="AM475" s="148">
        <v>0.51800000000000002</v>
      </c>
      <c r="AN475" s="30">
        <v>49.02938923</v>
      </c>
      <c r="AO475" s="30">
        <v>355.4</v>
      </c>
      <c r="AP475" s="148">
        <v>0.28571429848670959</v>
      </c>
      <c r="AQ475" s="30">
        <v>46.874899929999998</v>
      </c>
      <c r="AR475" s="30">
        <v>282.653076171875</v>
      </c>
      <c r="AS475" s="30">
        <v>63</v>
      </c>
      <c r="AT475" s="30">
        <v>24</v>
      </c>
      <c r="AU475" s="148">
        <v>0.380952388048172</v>
      </c>
      <c r="AV475" s="30">
        <v>80.120025634765625</v>
      </c>
      <c r="AW475" s="148">
        <v>0.2040816396474838</v>
      </c>
      <c r="AX475" s="30">
        <v>47.194992829999997</v>
      </c>
      <c r="AY475" s="30"/>
      <c r="AZ475" s="30">
        <v>24</v>
      </c>
      <c r="BA475" s="30">
        <v>81.886863708496094</v>
      </c>
      <c r="BB475" s="148">
        <v>0.6</v>
      </c>
      <c r="BC475" s="30">
        <v>48.5</v>
      </c>
      <c r="BD475" s="30">
        <v>355</v>
      </c>
      <c r="BE475" s="30">
        <v>81.587448120117188</v>
      </c>
      <c r="BF475" s="147">
        <v>0.38</v>
      </c>
      <c r="BG475" s="30">
        <v>48.3</v>
      </c>
      <c r="BH475" s="30">
        <v>292</v>
      </c>
      <c r="BI475" s="30">
        <v>79.612876892089844</v>
      </c>
      <c r="BJ475" s="148">
        <v>0.66700000000000004</v>
      </c>
      <c r="BK475" s="30">
        <v>47.407776609999999</v>
      </c>
      <c r="BL475" s="30">
        <v>371.8</v>
      </c>
      <c r="BM475" s="30">
        <v>79.228668212890625</v>
      </c>
      <c r="BN475" s="148">
        <v>0.625</v>
      </c>
      <c r="BO475" s="30">
        <v>47.127206809999997</v>
      </c>
      <c r="BP475" s="30">
        <v>342.9</v>
      </c>
      <c r="BQ475" s="148"/>
      <c r="BR475" s="148">
        <v>4.2000000000000003E-2</v>
      </c>
      <c r="BS475" s="148"/>
      <c r="BT475" s="148">
        <v>0.90400000000000003</v>
      </c>
      <c r="BU475" s="148">
        <v>2.7E-2</v>
      </c>
      <c r="BV475" s="148">
        <v>2.700000070035458E-2</v>
      </c>
      <c r="BW475" s="148"/>
      <c r="BX475" s="148">
        <v>0.13100000000000001</v>
      </c>
      <c r="BY475" s="148">
        <v>0.45600000000000002</v>
      </c>
      <c r="BZ475" s="1"/>
      <c r="CA475" s="150">
        <v>12079.1201171875</v>
      </c>
      <c r="CB475" s="150">
        <v>12443.29</v>
      </c>
      <c r="CC475" s="124" t="s">
        <v>4249</v>
      </c>
      <c r="CD475" t="s">
        <v>4634</v>
      </c>
    </row>
    <row r="476" spans="1:82" x14ac:dyDescent="0.3">
      <c r="A476" s="1">
        <v>391334090</v>
      </c>
      <c r="B476" s="124" t="s">
        <v>4249</v>
      </c>
      <c r="C476" t="s">
        <v>169</v>
      </c>
      <c r="D476" t="s">
        <v>1010</v>
      </c>
      <c r="E476" s="30">
        <v>83.495643615722656</v>
      </c>
      <c r="F476" s="30">
        <v>83.636428833007813</v>
      </c>
      <c r="G476" s="30">
        <v>77.005134582519531</v>
      </c>
      <c r="H476" s="30">
        <v>76.390403747558594</v>
      </c>
      <c r="I476" s="1">
        <v>317</v>
      </c>
      <c r="J476" s="1">
        <v>5</v>
      </c>
      <c r="K476" s="1">
        <v>6</v>
      </c>
      <c r="L476" t="s">
        <v>3823</v>
      </c>
      <c r="M476" t="s">
        <v>3907</v>
      </c>
      <c r="N476" t="s">
        <v>3916</v>
      </c>
      <c r="O476" t="s">
        <v>3922</v>
      </c>
      <c r="P476" s="148">
        <v>0.42517006397247309</v>
      </c>
      <c r="Q476" s="30">
        <v>49.332021140000002</v>
      </c>
      <c r="R476" s="30">
        <v>329.93197631835938</v>
      </c>
      <c r="S476" s="1">
        <v>283</v>
      </c>
      <c r="T476" s="1">
        <v>163</v>
      </c>
      <c r="U476" s="148">
        <v>0.57597172260284424</v>
      </c>
      <c r="V476" s="148">
        <v>0.3511904776096344</v>
      </c>
      <c r="W476" s="149">
        <v>49.38598442</v>
      </c>
      <c r="X476" s="149">
        <v>301.19049072265631</v>
      </c>
      <c r="Y476" s="1">
        <v>163</v>
      </c>
      <c r="Z476" s="30"/>
      <c r="AA476" s="148"/>
      <c r="AB476" s="30"/>
      <c r="AC476" s="30"/>
      <c r="AD476" s="30"/>
      <c r="AE476" s="148"/>
      <c r="AF476" s="30"/>
      <c r="AG476" s="30"/>
      <c r="AH476" s="30"/>
      <c r="AI476" s="148"/>
      <c r="AJ476" s="30"/>
      <c r="AK476" s="30"/>
      <c r="AL476" s="30"/>
      <c r="AM476" s="148"/>
      <c r="AN476" s="30"/>
      <c r="AO476" s="30"/>
      <c r="AP476" s="148">
        <v>0.248299315571785</v>
      </c>
      <c r="AQ476" s="30">
        <v>45.008237919999999</v>
      </c>
      <c r="AR476" s="30">
        <v>255.44218444824219</v>
      </c>
      <c r="AS476" s="30">
        <v>283</v>
      </c>
      <c r="AT476" s="30">
        <v>163</v>
      </c>
      <c r="AU476" s="148">
        <v>0.57597172260284424</v>
      </c>
      <c r="AV476" s="30">
        <v>76.390403747558594</v>
      </c>
      <c r="AW476" s="148">
        <v>0.1666666716337204</v>
      </c>
      <c r="AX476" s="30">
        <v>45.057481629999998</v>
      </c>
      <c r="AY476" s="30"/>
      <c r="AZ476" s="30">
        <v>163</v>
      </c>
      <c r="BA476" s="30"/>
      <c r="BB476" s="148"/>
      <c r="BC476" s="30"/>
      <c r="BD476" s="30"/>
      <c r="BE476" s="30"/>
      <c r="BF476" s="147"/>
      <c r="BG476" s="30"/>
      <c r="BH476" s="30"/>
      <c r="BI476" s="30"/>
      <c r="BJ476" s="148"/>
      <c r="BK476" s="30"/>
      <c r="BL476" s="30"/>
      <c r="BM476" s="30"/>
      <c r="BN476" s="148"/>
      <c r="BO476" s="30"/>
      <c r="BP476" s="30"/>
      <c r="BQ476" s="148">
        <v>3.7999999999999999E-2</v>
      </c>
      <c r="BR476" s="148">
        <v>0.11</v>
      </c>
      <c r="BS476" s="148"/>
      <c r="BT476" s="148">
        <v>0.76700000000000002</v>
      </c>
      <c r="BU476" s="148">
        <v>7.2999999999999995E-2</v>
      </c>
      <c r="BV476" s="148">
        <v>1.30000002682209E-2</v>
      </c>
      <c r="BW476" s="148">
        <v>1.9E-2</v>
      </c>
      <c r="BX476" s="148">
        <v>0.129</v>
      </c>
      <c r="BY476" s="148">
        <v>0.51400000000000001</v>
      </c>
      <c r="BZ476" s="1"/>
      <c r="CA476" s="150">
        <v>9133.3701171875</v>
      </c>
      <c r="CB476" s="150">
        <v>9636.1</v>
      </c>
      <c r="CC476" s="124" t="s">
        <v>4249</v>
      </c>
      <c r="CD476" t="s">
        <v>4634</v>
      </c>
    </row>
    <row r="477" spans="1:82" x14ac:dyDescent="0.3">
      <c r="A477" s="1">
        <v>391335000</v>
      </c>
      <c r="B477" s="124" t="s">
        <v>4249</v>
      </c>
      <c r="C477" t="s">
        <v>169</v>
      </c>
      <c r="D477" t="s">
        <v>1011</v>
      </c>
      <c r="E477" s="30">
        <v>88.817802429199219</v>
      </c>
      <c r="F477" s="30">
        <v>87.202926635742188</v>
      </c>
      <c r="G477" s="30">
        <v>90.418121337890625</v>
      </c>
      <c r="H477" s="30">
        <v>90.995147705078125</v>
      </c>
      <c r="I477" s="1">
        <v>320</v>
      </c>
      <c r="J477" s="1" t="s">
        <v>4733</v>
      </c>
      <c r="K477" s="1">
        <v>4</v>
      </c>
      <c r="L477" t="s">
        <v>3823</v>
      </c>
      <c r="M477" t="s">
        <v>3907</v>
      </c>
      <c r="N477" t="s">
        <v>3916</v>
      </c>
      <c r="O477" t="s">
        <v>3922</v>
      </c>
      <c r="P477" s="148">
        <v>0.5446428656578064</v>
      </c>
      <c r="Q477" s="30">
        <v>51.545842180000001</v>
      </c>
      <c r="R477" s="30">
        <v>346.42855834960938</v>
      </c>
      <c r="S477" s="1">
        <v>71</v>
      </c>
      <c r="T477" s="1">
        <v>35</v>
      </c>
      <c r="U477" s="148">
        <v>0.49295774102210999</v>
      </c>
      <c r="V477" s="148">
        <v>0.41379311680793762</v>
      </c>
      <c r="W477" s="149">
        <v>50.863736789999997</v>
      </c>
      <c r="X477" s="149">
        <v>317.24139404296881</v>
      </c>
      <c r="Y477" s="1">
        <v>35</v>
      </c>
      <c r="Z477" s="30">
        <v>88.545738220214844</v>
      </c>
      <c r="AA477" s="148">
        <v>0.46600000000000003</v>
      </c>
      <c r="AB477" s="30">
        <v>51.2</v>
      </c>
      <c r="AC477" s="30">
        <v>340.6</v>
      </c>
      <c r="AD477" s="30">
        <v>85.998451232910156</v>
      </c>
      <c r="AE477" s="148">
        <v>0.371</v>
      </c>
      <c r="AF477" s="30">
        <v>50.33</v>
      </c>
      <c r="AG477" s="30">
        <v>312.89999999999998</v>
      </c>
      <c r="AH477" s="30">
        <v>93.055137634277344</v>
      </c>
      <c r="AI477" s="148">
        <v>0.47599999999999998</v>
      </c>
      <c r="AJ477" s="30">
        <v>52.710333499999997</v>
      </c>
      <c r="AK477" s="30">
        <v>328.7</v>
      </c>
      <c r="AL477" s="30">
        <v>91.328575134277344</v>
      </c>
      <c r="AM477" s="148">
        <v>0.35899999999999999</v>
      </c>
      <c r="AN477" s="30">
        <v>52.156635100000003</v>
      </c>
      <c r="AO477" s="30">
        <v>294.89999999999998</v>
      </c>
      <c r="AP477" s="148">
        <v>0.3839285671710968</v>
      </c>
      <c r="AQ477" s="30">
        <v>53.398420209999998</v>
      </c>
      <c r="AR477" s="30">
        <v>300</v>
      </c>
      <c r="AS477" s="30">
        <v>71</v>
      </c>
      <c r="AT477" s="30">
        <v>35</v>
      </c>
      <c r="AU477" s="148">
        <v>0.49295774102210999</v>
      </c>
      <c r="AV477" s="30">
        <v>90.995147705078125</v>
      </c>
      <c r="AW477" s="148">
        <v>0.29310345649719238</v>
      </c>
      <c r="AX477" s="30">
        <v>53.427707089999998</v>
      </c>
      <c r="AY477" s="30">
        <v>274.137939453125</v>
      </c>
      <c r="AZ477" s="30">
        <v>35</v>
      </c>
      <c r="BA477" s="30">
        <v>93.990707397460938</v>
      </c>
      <c r="BB477" s="148">
        <v>0.42099999999999999</v>
      </c>
      <c r="BC477" s="30">
        <v>54.37</v>
      </c>
      <c r="BD477" s="30">
        <v>306.8</v>
      </c>
      <c r="BE477" s="30">
        <v>93.67852783203125</v>
      </c>
      <c r="BF477" s="147">
        <v>0.28599999999999998</v>
      </c>
      <c r="BG477" s="30">
        <v>54.26</v>
      </c>
      <c r="BH477" s="30">
        <v>264.3</v>
      </c>
      <c r="BI477" s="30">
        <v>96.885787963867188</v>
      </c>
      <c r="BJ477" s="148">
        <v>0.371</v>
      </c>
      <c r="BK477" s="30">
        <v>55.82179738</v>
      </c>
      <c r="BL477" s="30">
        <v>295.10000000000002</v>
      </c>
      <c r="BM477" s="30">
        <v>95.41259765625</v>
      </c>
      <c r="BN477" s="148">
        <v>0.29499999999999998</v>
      </c>
      <c r="BO477" s="30">
        <v>55.192850120000003</v>
      </c>
      <c r="BP477" s="30">
        <v>269.2</v>
      </c>
      <c r="BQ477" s="148">
        <v>0.05</v>
      </c>
      <c r="BR477" s="148">
        <v>0.1</v>
      </c>
      <c r="BS477" s="148">
        <v>1.9E-2</v>
      </c>
      <c r="BT477" s="148">
        <v>0.76600000000000001</v>
      </c>
      <c r="BU477" s="148">
        <v>5.8999999999999997E-2</v>
      </c>
      <c r="BV477" s="148">
        <v>6.0000000521540642E-3</v>
      </c>
      <c r="BW477" s="148">
        <v>5.2999999999999999E-2</v>
      </c>
      <c r="BX477" s="148">
        <v>0.113</v>
      </c>
      <c r="BY477" s="148">
        <v>0.42499999999999999</v>
      </c>
      <c r="BZ477" s="1"/>
      <c r="CA477" s="150">
        <v>10607.3203125</v>
      </c>
      <c r="CB477" s="150">
        <v>11131.84</v>
      </c>
      <c r="CC477" s="124" t="s">
        <v>4249</v>
      </c>
      <c r="CD477" t="s">
        <v>4634</v>
      </c>
    </row>
    <row r="478" spans="1:82" x14ac:dyDescent="0.3">
      <c r="A478" s="1">
        <v>391343000</v>
      </c>
      <c r="B478" s="124" t="s">
        <v>4250</v>
      </c>
      <c r="C478" t="s">
        <v>170</v>
      </c>
      <c r="D478" t="s">
        <v>1012</v>
      </c>
      <c r="E478" s="30">
        <v>86.885322570800781</v>
      </c>
      <c r="F478" s="30">
        <v>88.008071899414063</v>
      </c>
      <c r="G478" s="30">
        <v>84.725143432617188</v>
      </c>
      <c r="H478" s="30">
        <v>84.570343017578125</v>
      </c>
      <c r="I478" s="1">
        <v>1143</v>
      </c>
      <c r="J478" s="1">
        <v>6</v>
      </c>
      <c r="K478" s="1">
        <v>8</v>
      </c>
      <c r="L478" t="s">
        <v>3823</v>
      </c>
      <c r="M478" t="s">
        <v>3907</v>
      </c>
      <c r="N478" t="s">
        <v>3916</v>
      </c>
      <c r="O478" t="s">
        <v>3921</v>
      </c>
      <c r="P478" s="148">
        <v>0.53924286365509033</v>
      </c>
      <c r="Q478" s="30">
        <v>50.74200029</v>
      </c>
      <c r="R478" s="30">
        <v>363.43490600585938</v>
      </c>
      <c r="S478" s="1">
        <v>2179</v>
      </c>
      <c r="T478" s="1">
        <v>994</v>
      </c>
      <c r="U478" s="148">
        <v>0.45617255568504328</v>
      </c>
      <c r="V478" s="148">
        <v>0.41067761182785029</v>
      </c>
      <c r="W478" s="149">
        <v>51.197342380000002</v>
      </c>
      <c r="X478" s="149">
        <v>333.05953979492188</v>
      </c>
      <c r="Y478" s="1">
        <v>994</v>
      </c>
      <c r="Z478" s="30">
        <v>88.847831726074219</v>
      </c>
      <c r="AA478" s="148">
        <v>0.56700000000000006</v>
      </c>
      <c r="AB478" s="30">
        <v>51.3</v>
      </c>
      <c r="AC478" s="30">
        <v>369.7</v>
      </c>
      <c r="AD478" s="30">
        <v>89.915550231933594</v>
      </c>
      <c r="AE478" s="148">
        <v>0.44700000000000001</v>
      </c>
      <c r="AF478" s="30">
        <v>51.66</v>
      </c>
      <c r="AG478" s="30">
        <v>340</v>
      </c>
      <c r="AH478" s="30">
        <v>86.585884094238281</v>
      </c>
      <c r="AI478" s="148">
        <v>0.53500000000000003</v>
      </c>
      <c r="AJ478" s="30">
        <v>50.5676275</v>
      </c>
      <c r="AK478" s="30">
        <v>358.1</v>
      </c>
      <c r="AL478" s="30">
        <v>87.669769287109375</v>
      </c>
      <c r="AM478" s="148">
        <v>0.40300000000000002</v>
      </c>
      <c r="AN478" s="30">
        <v>50.911548189999998</v>
      </c>
      <c r="AO478" s="30">
        <v>322</v>
      </c>
      <c r="AP478" s="148">
        <v>0.51663583517074585</v>
      </c>
      <c r="AQ478" s="30">
        <v>49.83730791</v>
      </c>
      <c r="AR478" s="30">
        <v>339.83364868164063</v>
      </c>
      <c r="AS478" s="30">
        <v>2177</v>
      </c>
      <c r="AT478" s="30">
        <v>990</v>
      </c>
      <c r="AU478" s="148">
        <v>0.45617255568504328</v>
      </c>
      <c r="AV478" s="30">
        <v>84.570343017578125</v>
      </c>
      <c r="AW478" s="148">
        <v>0.39300411939620972</v>
      </c>
      <c r="AX478" s="30">
        <v>49.745544170000002</v>
      </c>
      <c r="AY478" s="30">
        <v>298.76544189453131</v>
      </c>
      <c r="AZ478" s="30">
        <v>990</v>
      </c>
      <c r="BA478" s="30">
        <v>86.031455993652344</v>
      </c>
      <c r="BB478" s="148">
        <v>0.47299999999999998</v>
      </c>
      <c r="BC478" s="30">
        <v>50.51</v>
      </c>
      <c r="BD478" s="30">
        <v>330.7</v>
      </c>
      <c r="BE478" s="30">
        <v>85.604286193847656</v>
      </c>
      <c r="BF478" s="147">
        <v>0.35099999999999998</v>
      </c>
      <c r="BG478" s="30">
        <v>50.28</v>
      </c>
      <c r="BH478" s="30">
        <v>287.7</v>
      </c>
      <c r="BI478" s="30">
        <v>85.798507690429688</v>
      </c>
      <c r="BJ478" s="148">
        <v>0.42199999999999999</v>
      </c>
      <c r="BK478" s="30">
        <v>50.420933089999998</v>
      </c>
      <c r="BL478" s="30">
        <v>319</v>
      </c>
      <c r="BM478" s="30">
        <v>85.575851440429688</v>
      </c>
      <c r="BN478" s="148">
        <v>0.28399999999999997</v>
      </c>
      <c r="BO478" s="30">
        <v>50.290474269999997</v>
      </c>
      <c r="BP478" s="30">
        <v>272</v>
      </c>
      <c r="BQ478" s="148">
        <v>1.0999999999999999E-2</v>
      </c>
      <c r="BR478" s="148">
        <v>5.7000000000000002E-2</v>
      </c>
      <c r="BS478" s="148">
        <v>9.0000000000000011E-3</v>
      </c>
      <c r="BT478" s="148">
        <v>0.84499999999999997</v>
      </c>
      <c r="BU478" s="148">
        <v>7.1000000000000008E-2</v>
      </c>
      <c r="BV478" s="148">
        <v>7.0000002160668373E-3</v>
      </c>
      <c r="BW478" s="148">
        <v>8.0000000000000002E-3</v>
      </c>
      <c r="BX478" s="148">
        <v>0.13400000000000001</v>
      </c>
      <c r="BY478" s="148">
        <v>0.436</v>
      </c>
      <c r="BZ478" s="1"/>
      <c r="CA478" s="150">
        <v>7550.22021484375</v>
      </c>
      <c r="CB478" s="150">
        <v>9272.77</v>
      </c>
      <c r="CC478" s="124" t="s">
        <v>4250</v>
      </c>
      <c r="CD478" t="s">
        <v>4633</v>
      </c>
    </row>
    <row r="479" spans="1:82" x14ac:dyDescent="0.3">
      <c r="A479" s="1">
        <v>391344050</v>
      </c>
      <c r="B479" s="124" t="s">
        <v>4250</v>
      </c>
      <c r="C479" t="s">
        <v>170</v>
      </c>
      <c r="D479" t="s">
        <v>1013</v>
      </c>
      <c r="E479" s="30">
        <v>90.363540649414063</v>
      </c>
      <c r="F479" s="30">
        <v>91.03936767578125</v>
      </c>
      <c r="G479" s="30">
        <v>93.303504943847656</v>
      </c>
      <c r="H479" s="30">
        <v>94.918220520019531</v>
      </c>
      <c r="I479" s="1">
        <v>469</v>
      </c>
      <c r="J479" s="1" t="s">
        <v>3981</v>
      </c>
      <c r="K479" s="1">
        <v>5</v>
      </c>
      <c r="L479" t="s">
        <v>3823</v>
      </c>
      <c r="M479" t="s">
        <v>3907</v>
      </c>
      <c r="N479" t="s">
        <v>3916</v>
      </c>
      <c r="O479" t="s">
        <v>3921</v>
      </c>
      <c r="P479" s="148">
        <v>0.66028708219528198</v>
      </c>
      <c r="Q479" s="30">
        <v>52.188812120000001</v>
      </c>
      <c r="R479" s="30">
        <v>377.511962890625</v>
      </c>
      <c r="S479" s="1">
        <v>204</v>
      </c>
      <c r="T479" s="1">
        <v>104</v>
      </c>
      <c r="U479" s="148">
        <v>0.50980395078659058</v>
      </c>
      <c r="V479" s="148">
        <v>0.52999997138977051</v>
      </c>
      <c r="W479" s="149">
        <v>52.453337910000002</v>
      </c>
      <c r="X479" s="149">
        <v>341</v>
      </c>
      <c r="Y479" s="1">
        <v>104</v>
      </c>
      <c r="Z479" s="30">
        <v>94.889663696289063</v>
      </c>
      <c r="AA479" s="148">
        <v>0.57399999999999995</v>
      </c>
      <c r="AB479" s="30">
        <v>53.3</v>
      </c>
      <c r="AC479" s="30">
        <v>378.4</v>
      </c>
      <c r="AD479" s="30">
        <v>92.625114440917969</v>
      </c>
      <c r="AE479" s="148">
        <v>0.47099999999999997</v>
      </c>
      <c r="AF479" s="30">
        <v>52.58</v>
      </c>
      <c r="AG479" s="30">
        <v>350</v>
      </c>
      <c r="AH479" s="30">
        <v>93.684890747070313</v>
      </c>
      <c r="AI479" s="148">
        <v>0.61299999999999999</v>
      </c>
      <c r="AJ479" s="30">
        <v>52.918916959999997</v>
      </c>
      <c r="AK479" s="30">
        <v>373.6</v>
      </c>
      <c r="AL479" s="30">
        <v>91.732269287109375</v>
      </c>
      <c r="AM479" s="148">
        <v>0.46800000000000003</v>
      </c>
      <c r="AN479" s="30">
        <v>52.294010139999997</v>
      </c>
      <c r="AO479" s="30">
        <v>338.5</v>
      </c>
      <c r="AP479" s="148">
        <v>0.63636362552642822</v>
      </c>
      <c r="AQ479" s="30">
        <v>55.203301959999997</v>
      </c>
      <c r="AR479" s="30">
        <v>369.8564453125</v>
      </c>
      <c r="AS479" s="30">
        <v>204</v>
      </c>
      <c r="AT479" s="30">
        <v>104</v>
      </c>
      <c r="AU479" s="148">
        <v>0.50980395078659058</v>
      </c>
      <c r="AV479" s="30">
        <v>94.918220520019531</v>
      </c>
      <c r="AW479" s="148">
        <v>0.55000001192092896</v>
      </c>
      <c r="AX479" s="30">
        <v>55.676087199999998</v>
      </c>
      <c r="AY479" s="30">
        <v>332</v>
      </c>
      <c r="AZ479" s="30">
        <v>104</v>
      </c>
      <c r="BA479" s="30">
        <v>92.58856201171875</v>
      </c>
      <c r="BB479" s="148">
        <v>0.60799999999999998</v>
      </c>
      <c r="BC479" s="30">
        <v>53.69</v>
      </c>
      <c r="BD479" s="30">
        <v>368.6</v>
      </c>
      <c r="BE479" s="30">
        <v>90.371742248535156</v>
      </c>
      <c r="BF479" s="147">
        <v>0.5</v>
      </c>
      <c r="BG479" s="30">
        <v>52.63</v>
      </c>
      <c r="BH479" s="30">
        <v>329.4</v>
      </c>
      <c r="BI479" s="30">
        <v>89.126876831054688</v>
      </c>
      <c r="BJ479" s="148">
        <v>0.60199999999999998</v>
      </c>
      <c r="BK479" s="30">
        <v>52.042258349999997</v>
      </c>
      <c r="BL479" s="30">
        <v>355.9</v>
      </c>
      <c r="BM479" s="30">
        <v>86.904609680175781</v>
      </c>
      <c r="BN479" s="148">
        <v>0.44400000000000001</v>
      </c>
      <c r="BO479" s="30">
        <v>50.952693029999999</v>
      </c>
      <c r="BP479" s="30">
        <v>317.60000000000002</v>
      </c>
      <c r="BQ479" s="148">
        <v>1.4999999999999999E-2</v>
      </c>
      <c r="BR479" s="148">
        <v>7.0000000000000007E-2</v>
      </c>
      <c r="BS479" s="148"/>
      <c r="BT479" s="148">
        <v>0.84</v>
      </c>
      <c r="BU479" s="148">
        <v>6.4000000000000001E-2</v>
      </c>
      <c r="BV479" s="148">
        <v>1.099999994039536E-2</v>
      </c>
      <c r="BW479" s="148">
        <v>1.0999999999999999E-2</v>
      </c>
      <c r="BX479" s="148">
        <v>0.115</v>
      </c>
      <c r="BY479" s="148">
        <v>0.46300000000000002</v>
      </c>
      <c r="BZ479" s="1"/>
      <c r="CA479" s="150">
        <v>9182.7197265625</v>
      </c>
      <c r="CB479" s="150">
        <v>10016.91</v>
      </c>
      <c r="CC479" s="124" t="s">
        <v>4250</v>
      </c>
      <c r="CD479" t="s">
        <v>4634</v>
      </c>
    </row>
    <row r="480" spans="1:82" x14ac:dyDescent="0.3">
      <c r="A480" s="1">
        <v>391344060</v>
      </c>
      <c r="B480" s="124" t="s">
        <v>4250</v>
      </c>
      <c r="C480" t="s">
        <v>170</v>
      </c>
      <c r="D480" t="s">
        <v>1014</v>
      </c>
      <c r="E480" s="30">
        <v>84.907234191894531</v>
      </c>
      <c r="F480" s="30">
        <v>83.741958618164063</v>
      </c>
      <c r="G480" s="30">
        <v>85.154716491699219</v>
      </c>
      <c r="H480" s="30">
        <v>85.930755615234375</v>
      </c>
      <c r="I480" s="1">
        <v>409</v>
      </c>
      <c r="J480" s="1" t="s">
        <v>3981</v>
      </c>
      <c r="K480" s="1">
        <v>5</v>
      </c>
      <c r="L480" t="s">
        <v>3823</v>
      </c>
      <c r="M480" t="s">
        <v>3907</v>
      </c>
      <c r="N480" t="s">
        <v>3916</v>
      </c>
      <c r="O480" t="s">
        <v>3921</v>
      </c>
      <c r="P480" s="148">
        <v>0.52173912525177002</v>
      </c>
      <c r="Q480" s="30">
        <v>49.919191349999998</v>
      </c>
      <c r="R480" s="30">
        <v>340.09661865234381</v>
      </c>
      <c r="S480" s="1">
        <v>216</v>
      </c>
      <c r="T480" s="1">
        <v>102</v>
      </c>
      <c r="U480" s="148">
        <v>0.47222220897674561</v>
      </c>
      <c r="V480" s="148">
        <v>0.35789474844932562</v>
      </c>
      <c r="W480" s="149">
        <v>49.42971094</v>
      </c>
      <c r="X480" s="149">
        <v>287.368408203125</v>
      </c>
      <c r="Y480" s="1">
        <v>102</v>
      </c>
      <c r="Z480" s="30">
        <v>90.358291625976563</v>
      </c>
      <c r="AA480" s="148">
        <v>0.52500000000000002</v>
      </c>
      <c r="AB480" s="30">
        <v>51.8</v>
      </c>
      <c r="AC480" s="30">
        <v>344.3</v>
      </c>
      <c r="AD480" s="30">
        <v>89.120346069335938</v>
      </c>
      <c r="AE480" s="148">
        <v>0.42499999999999999</v>
      </c>
      <c r="AF480" s="30">
        <v>51.39</v>
      </c>
      <c r="AG480" s="30">
        <v>312.60000000000002</v>
      </c>
      <c r="AH480" s="30">
        <v>87.020660400390625</v>
      </c>
      <c r="AI480" s="148">
        <v>0.52100000000000002</v>
      </c>
      <c r="AJ480" s="30">
        <v>50.711631930000003</v>
      </c>
      <c r="AK480" s="30">
        <v>355.8</v>
      </c>
      <c r="AL480" s="30">
        <v>85.100196838378906</v>
      </c>
      <c r="AM480" s="148">
        <v>0.48099999999999998</v>
      </c>
      <c r="AN480" s="30">
        <v>50.03712702</v>
      </c>
      <c r="AO480" s="30">
        <v>344.2</v>
      </c>
      <c r="AP480" s="148">
        <v>0.52427184581756592</v>
      </c>
      <c r="AQ480" s="30">
        <v>50.106019830000001</v>
      </c>
      <c r="AR480" s="30">
        <v>334.46603393554688</v>
      </c>
      <c r="AS480" s="30">
        <v>216</v>
      </c>
      <c r="AT480" s="30">
        <v>102</v>
      </c>
      <c r="AU480" s="148">
        <v>0.47222220897674561</v>
      </c>
      <c r="AV480" s="30">
        <v>85.930755615234375</v>
      </c>
      <c r="AW480" s="148">
        <v>0.32978722453117371</v>
      </c>
      <c r="AX480" s="30">
        <v>50.52522124</v>
      </c>
      <c r="AY480" s="30">
        <v>270.2127685546875</v>
      </c>
      <c r="AZ480" s="30">
        <v>102</v>
      </c>
      <c r="BA480" s="30">
        <v>91.124549865722656</v>
      </c>
      <c r="BB480" s="148">
        <v>0.51600000000000001</v>
      </c>
      <c r="BC480" s="30">
        <v>52.98</v>
      </c>
      <c r="BD480" s="30">
        <v>335.2</v>
      </c>
      <c r="BE480" s="30">
        <v>87.95758056640625</v>
      </c>
      <c r="BF480" s="147">
        <v>0.39400000000000002</v>
      </c>
      <c r="BG480" s="30">
        <v>51.44</v>
      </c>
      <c r="BH480" s="30">
        <v>295.3</v>
      </c>
      <c r="BI480" s="30">
        <v>87.986976623535156</v>
      </c>
      <c r="BJ480" s="148">
        <v>0.41</v>
      </c>
      <c r="BK480" s="30">
        <v>51.486985869999998</v>
      </c>
      <c r="BL480" s="30">
        <v>316.10000000000002</v>
      </c>
      <c r="BM480" s="30">
        <v>85.586883544921875</v>
      </c>
      <c r="BN480" s="148">
        <v>0.317</v>
      </c>
      <c r="BO480" s="30">
        <v>50.295971969999997</v>
      </c>
      <c r="BP480" s="30">
        <v>279.8</v>
      </c>
      <c r="BQ480" s="148"/>
      <c r="BR480" s="148">
        <v>4.3999999999999997E-2</v>
      </c>
      <c r="BS480" s="148">
        <v>1.4999999999999999E-2</v>
      </c>
      <c r="BT480" s="148">
        <v>0.88</v>
      </c>
      <c r="BU480" s="148">
        <v>5.3999999999999999E-2</v>
      </c>
      <c r="BV480" s="148">
        <v>7.0000002160668373E-3</v>
      </c>
      <c r="BW480" s="148"/>
      <c r="BX480" s="148">
        <v>0.17599999999999999</v>
      </c>
      <c r="BY480" s="148">
        <v>0.36699999999999999</v>
      </c>
      <c r="BZ480" s="1"/>
      <c r="CA480" s="150">
        <v>9405.169921875</v>
      </c>
      <c r="CB480" s="150">
        <v>10666.96</v>
      </c>
      <c r="CC480" s="124" t="s">
        <v>4250</v>
      </c>
      <c r="CD480" t="s">
        <v>4634</v>
      </c>
    </row>
    <row r="481" spans="1:82" x14ac:dyDescent="0.3">
      <c r="A481" s="1">
        <v>391344070</v>
      </c>
      <c r="B481" s="124" t="s">
        <v>4250</v>
      </c>
      <c r="C481" t="s">
        <v>170</v>
      </c>
      <c r="D481" t="s">
        <v>1015</v>
      </c>
      <c r="E481" s="30">
        <v>89.700782775878906</v>
      </c>
      <c r="F481" s="30">
        <v>89.267288208007813</v>
      </c>
      <c r="G481" s="30">
        <v>93.754035949707031</v>
      </c>
      <c r="H481" s="30">
        <v>94.442665100097656</v>
      </c>
      <c r="I481" s="1">
        <v>455</v>
      </c>
      <c r="J481" s="1" t="s">
        <v>3981</v>
      </c>
      <c r="K481" s="1">
        <v>5</v>
      </c>
      <c r="L481" t="s">
        <v>3823</v>
      </c>
      <c r="M481" t="s">
        <v>3907</v>
      </c>
      <c r="N481" t="s">
        <v>3916</v>
      </c>
      <c r="O481" t="s">
        <v>3921</v>
      </c>
      <c r="P481" s="148">
        <v>0.66055047512054443</v>
      </c>
      <c r="Q481" s="30">
        <v>51.913128710000002</v>
      </c>
      <c r="R481" s="30">
        <v>392.20184326171881</v>
      </c>
      <c r="S481" s="1">
        <v>235</v>
      </c>
      <c r="T481" s="1">
        <v>118</v>
      </c>
      <c r="U481" s="148">
        <v>0.50212764739990234</v>
      </c>
      <c r="V481" s="148">
        <v>0.56999999284744263</v>
      </c>
      <c r="W481" s="149">
        <v>51.719087809999998</v>
      </c>
      <c r="X481" s="149">
        <v>374</v>
      </c>
      <c r="Y481" s="1">
        <v>118</v>
      </c>
      <c r="Z481" s="30">
        <v>93.983390808105469</v>
      </c>
      <c r="AA481" s="148">
        <v>0.67900000000000005</v>
      </c>
      <c r="AB481" s="30">
        <v>53</v>
      </c>
      <c r="AC481" s="30">
        <v>387.9</v>
      </c>
      <c r="AD481" s="30">
        <v>92.330596923828125</v>
      </c>
      <c r="AE481" s="148">
        <v>0.57299999999999995</v>
      </c>
      <c r="AF481" s="30">
        <v>52.48</v>
      </c>
      <c r="AG481" s="30">
        <v>360.5</v>
      </c>
      <c r="AH481" s="30">
        <v>91.476203918457031</v>
      </c>
      <c r="AI481" s="148">
        <v>0.69099999999999995</v>
      </c>
      <c r="AJ481" s="30">
        <v>52.187370780000002</v>
      </c>
      <c r="AK481" s="30">
        <v>383.3</v>
      </c>
      <c r="AL481" s="30">
        <v>88.359901428222656</v>
      </c>
      <c r="AM481" s="148">
        <v>0.58899999999999997</v>
      </c>
      <c r="AN481" s="30">
        <v>51.146399529999997</v>
      </c>
      <c r="AO481" s="30">
        <v>345.2</v>
      </c>
      <c r="AP481" s="148">
        <v>0.71100914478302002</v>
      </c>
      <c r="AQ481" s="30">
        <v>55.485121589999999</v>
      </c>
      <c r="AR481" s="30">
        <v>400</v>
      </c>
      <c r="AS481" s="30">
        <v>234</v>
      </c>
      <c r="AT481" s="30">
        <v>117</v>
      </c>
      <c r="AU481" s="148">
        <v>0.50212764739990234</v>
      </c>
      <c r="AV481" s="30">
        <v>94.442665100097656</v>
      </c>
      <c r="AW481" s="148">
        <v>0.5899999737739563</v>
      </c>
      <c r="AX481" s="30">
        <v>55.403539299999998</v>
      </c>
      <c r="AY481" s="30">
        <v>367</v>
      </c>
      <c r="AZ481" s="30">
        <v>117</v>
      </c>
      <c r="BA481" s="30">
        <v>94.794883728027344</v>
      </c>
      <c r="BB481" s="148">
        <v>0.73799999999999999</v>
      </c>
      <c r="BC481" s="30">
        <v>54.76</v>
      </c>
      <c r="BD481" s="30">
        <v>402.9</v>
      </c>
      <c r="BE481" s="30">
        <v>94.63201904296875</v>
      </c>
      <c r="BF481" s="147">
        <v>0.621</v>
      </c>
      <c r="BG481" s="30">
        <v>54.73</v>
      </c>
      <c r="BH481" s="30">
        <v>371.8</v>
      </c>
      <c r="BI481" s="30">
        <v>90.9638671875</v>
      </c>
      <c r="BJ481" s="148">
        <v>0.69099999999999995</v>
      </c>
      <c r="BK481" s="30">
        <v>52.93709492</v>
      </c>
      <c r="BL481" s="30">
        <v>385.8</v>
      </c>
      <c r="BM481" s="30">
        <v>89.521820068359375</v>
      </c>
      <c r="BN481" s="148">
        <v>0.621</v>
      </c>
      <c r="BO481" s="30">
        <v>52.257043109999998</v>
      </c>
      <c r="BP481" s="30">
        <v>354.8</v>
      </c>
      <c r="BQ481" s="148"/>
      <c r="BR481" s="148">
        <v>5.0999999999999997E-2</v>
      </c>
      <c r="BS481" s="148"/>
      <c r="BT481" s="148">
        <v>0.873</v>
      </c>
      <c r="BU481" s="148">
        <v>6.2E-2</v>
      </c>
      <c r="BV481" s="148">
        <v>1.499999966472387E-2</v>
      </c>
      <c r="BW481" s="148"/>
      <c r="BX481" s="148">
        <v>0.123</v>
      </c>
      <c r="BY481" s="148">
        <v>0.47799999999999998</v>
      </c>
      <c r="BZ481" s="1"/>
      <c r="CA481" s="150">
        <v>8595.6298828125</v>
      </c>
      <c r="CB481" s="150">
        <v>9463.44</v>
      </c>
      <c r="CC481" s="124" t="s">
        <v>4250</v>
      </c>
      <c r="CD481" t="s">
        <v>4634</v>
      </c>
    </row>
    <row r="482" spans="1:82" x14ac:dyDescent="0.3">
      <c r="A482" s="1">
        <v>391344080</v>
      </c>
      <c r="B482" s="124" t="s">
        <v>4250</v>
      </c>
      <c r="C482" t="s">
        <v>170</v>
      </c>
      <c r="D482" t="s">
        <v>1016</v>
      </c>
      <c r="E482" s="30">
        <v>94.031471252441406</v>
      </c>
      <c r="F482" s="30">
        <v>93.433135986328125</v>
      </c>
      <c r="G482" s="30">
        <v>94.409385681152344</v>
      </c>
      <c r="H482" s="30">
        <v>93.770843505859375</v>
      </c>
      <c r="I482" s="1">
        <v>456</v>
      </c>
      <c r="J482" s="1" t="s">
        <v>3981</v>
      </c>
      <c r="K482" s="1">
        <v>5</v>
      </c>
      <c r="L482" t="s">
        <v>3823</v>
      </c>
      <c r="M482" t="s">
        <v>3907</v>
      </c>
      <c r="N482" t="s">
        <v>3916</v>
      </c>
      <c r="O482" t="s">
        <v>3921</v>
      </c>
      <c r="P482" s="148">
        <v>0.55744683742523193</v>
      </c>
      <c r="Q482" s="30">
        <v>53.714535509999997</v>
      </c>
      <c r="R482" s="30">
        <v>352.76596069335938</v>
      </c>
      <c r="S482" s="1">
        <v>219</v>
      </c>
      <c r="T482" s="1">
        <v>120</v>
      </c>
      <c r="U482" s="148">
        <v>0.54794520139694214</v>
      </c>
      <c r="V482" s="148">
        <v>0.4645669162273407</v>
      </c>
      <c r="W482" s="149">
        <v>53.445174989999998</v>
      </c>
      <c r="X482" s="149">
        <v>327.55905151367188</v>
      </c>
      <c r="Y482" s="1">
        <v>120</v>
      </c>
      <c r="Z482" s="30">
        <v>89.754104614257813</v>
      </c>
      <c r="AA482" s="148">
        <v>0.55200000000000005</v>
      </c>
      <c r="AB482" s="30">
        <v>51.6</v>
      </c>
      <c r="AC482" s="30">
        <v>358.2</v>
      </c>
      <c r="AD482" s="30">
        <v>88.943634033203125</v>
      </c>
      <c r="AE482" s="148">
        <v>0.43</v>
      </c>
      <c r="AF482" s="30">
        <v>51.33</v>
      </c>
      <c r="AG482" s="30">
        <v>324.3</v>
      </c>
      <c r="AH482" s="30">
        <v>87.87384033203125</v>
      </c>
      <c r="AI482" s="148">
        <v>0.54200000000000004</v>
      </c>
      <c r="AJ482" s="30">
        <v>50.994215740000001</v>
      </c>
      <c r="AK482" s="30">
        <v>350.9</v>
      </c>
      <c r="AL482" s="30">
        <v>86.460502624511719</v>
      </c>
      <c r="AM482" s="148">
        <v>0.43700000000000011</v>
      </c>
      <c r="AN482" s="30">
        <v>50.500037859999999</v>
      </c>
      <c r="AO482" s="30">
        <v>323.5</v>
      </c>
      <c r="AP482" s="148">
        <v>0.57021278142929077</v>
      </c>
      <c r="AQ482" s="30">
        <v>55.895061009999999</v>
      </c>
      <c r="AR482" s="30">
        <v>346.38296508789063</v>
      </c>
      <c r="AS482" s="30">
        <v>219</v>
      </c>
      <c r="AT482" s="30">
        <v>120</v>
      </c>
      <c r="AU482" s="148">
        <v>0.54794520139694214</v>
      </c>
      <c r="AV482" s="30">
        <v>93.770843505859375</v>
      </c>
      <c r="AW482" s="148">
        <v>0.44881889224052429</v>
      </c>
      <c r="AX482" s="30">
        <v>55.018506590000001</v>
      </c>
      <c r="AY482" s="30">
        <v>311.02362060546881</v>
      </c>
      <c r="AZ482" s="30">
        <v>120</v>
      </c>
      <c r="BA482" s="30">
        <v>89.516204833984375</v>
      </c>
      <c r="BB482" s="148">
        <v>0.59299999999999997</v>
      </c>
      <c r="BC482" s="30">
        <v>52.2</v>
      </c>
      <c r="BD482" s="30">
        <v>348.5</v>
      </c>
      <c r="BE482" s="30">
        <v>89.377677917480469</v>
      </c>
      <c r="BF482" s="147">
        <v>0.439</v>
      </c>
      <c r="BG482" s="30">
        <v>52.14</v>
      </c>
      <c r="BH482" s="30">
        <v>304.7</v>
      </c>
      <c r="BI482" s="30">
        <v>84.881752014160156</v>
      </c>
      <c r="BJ482" s="148">
        <v>0.53200000000000003</v>
      </c>
      <c r="BK482" s="30">
        <v>49.974361309999999</v>
      </c>
      <c r="BL482" s="30">
        <v>335.6</v>
      </c>
      <c r="BM482" s="30">
        <v>83.412338256835938</v>
      </c>
      <c r="BN482" s="148">
        <v>0.40300000000000002</v>
      </c>
      <c r="BO482" s="30">
        <v>49.212237279999997</v>
      </c>
      <c r="BP482" s="30">
        <v>301.7</v>
      </c>
      <c r="BQ482" s="148">
        <v>0.02</v>
      </c>
      <c r="BR482" s="148">
        <v>4.2000000000000003E-2</v>
      </c>
      <c r="BS482" s="148"/>
      <c r="BT482" s="148">
        <v>0.83799999999999997</v>
      </c>
      <c r="BU482" s="148">
        <v>8.1000000000000003E-2</v>
      </c>
      <c r="BV482" s="148">
        <v>1.9999999552965161E-2</v>
      </c>
      <c r="BW482" s="148">
        <v>1.4999999999999999E-2</v>
      </c>
      <c r="BX482" s="148">
        <v>0.13400000000000001</v>
      </c>
      <c r="BY482" s="148">
        <v>0.52100000000000002</v>
      </c>
      <c r="BZ482" s="1"/>
      <c r="CA482" s="150">
        <v>8952.7197265625</v>
      </c>
      <c r="CB482" s="150">
        <v>9963.73</v>
      </c>
      <c r="CC482" s="124" t="s">
        <v>4250</v>
      </c>
      <c r="CD482" t="s">
        <v>4634</v>
      </c>
    </row>
    <row r="483" spans="1:82" x14ac:dyDescent="0.3">
      <c r="A483" s="1">
        <v>391344090</v>
      </c>
      <c r="B483" s="124" t="s">
        <v>4250</v>
      </c>
      <c r="C483" t="s">
        <v>170</v>
      </c>
      <c r="D483" t="s">
        <v>1017</v>
      </c>
      <c r="E483" s="30">
        <v>94.594558715820313</v>
      </c>
      <c r="F483" s="30">
        <v>89.158821105957031</v>
      </c>
      <c r="G483" s="30">
        <v>92.974617004394531</v>
      </c>
      <c r="H483" s="30">
        <v>89.163520812988281</v>
      </c>
      <c r="I483" s="1">
        <v>428</v>
      </c>
      <c r="J483" s="1" t="s">
        <v>3981</v>
      </c>
      <c r="K483" s="1">
        <v>5</v>
      </c>
      <c r="L483" t="s">
        <v>3823</v>
      </c>
      <c r="M483" t="s">
        <v>3907</v>
      </c>
      <c r="N483" t="s">
        <v>3916</v>
      </c>
      <c r="O483" t="s">
        <v>3921</v>
      </c>
      <c r="P483" s="148">
        <v>0.65499997138977051</v>
      </c>
      <c r="Q483" s="30">
        <v>53.948757409999999</v>
      </c>
      <c r="R483" s="30">
        <v>382.5</v>
      </c>
      <c r="S483" s="1">
        <v>187</v>
      </c>
      <c r="T483" s="1">
        <v>94</v>
      </c>
      <c r="U483" s="148">
        <v>0.50267380475997925</v>
      </c>
      <c r="V483" s="148">
        <v>0.51428574323654175</v>
      </c>
      <c r="W483" s="149">
        <v>51.674146049999997</v>
      </c>
      <c r="X483" s="149">
        <v>345.71429443359381</v>
      </c>
      <c r="Y483" s="1">
        <v>94</v>
      </c>
      <c r="Z483" s="30">
        <v>96.400123596191406</v>
      </c>
      <c r="AA483" s="148">
        <v>0.59200000000000008</v>
      </c>
      <c r="AB483" s="30">
        <v>53.8</v>
      </c>
      <c r="AC483" s="30">
        <v>369.8</v>
      </c>
      <c r="AD483" s="30">
        <v>93.950447082519531</v>
      </c>
      <c r="AE483" s="148">
        <v>0.44700000000000001</v>
      </c>
      <c r="AF483" s="30">
        <v>53.03</v>
      </c>
      <c r="AG483" s="30">
        <v>329.8</v>
      </c>
      <c r="AH483" s="30">
        <v>96.225563049316406</v>
      </c>
      <c r="AI483" s="148">
        <v>0.56700000000000006</v>
      </c>
      <c r="AJ483" s="30">
        <v>53.760422310000003</v>
      </c>
      <c r="AK483" s="30">
        <v>368.4</v>
      </c>
      <c r="AL483" s="30">
        <v>93.899169921875</v>
      </c>
      <c r="AM483" s="148">
        <v>0.45500000000000002</v>
      </c>
      <c r="AN483" s="30">
        <v>53.031403269999998</v>
      </c>
      <c r="AO483" s="30">
        <v>344.4</v>
      </c>
      <c r="AP483" s="148">
        <v>0.64999997615814209</v>
      </c>
      <c r="AQ483" s="30">
        <v>54.997571550000004</v>
      </c>
      <c r="AR483" s="30">
        <v>372</v>
      </c>
      <c r="AS483" s="30">
        <v>186</v>
      </c>
      <c r="AT483" s="30">
        <v>94</v>
      </c>
      <c r="AU483" s="148">
        <v>0.50267380475997925</v>
      </c>
      <c r="AV483" s="30">
        <v>89.163520812988281</v>
      </c>
      <c r="AW483" s="148">
        <v>0.49523809552192688</v>
      </c>
      <c r="AX483" s="30">
        <v>52.377971129999999</v>
      </c>
      <c r="AY483" s="30">
        <v>326.66665649414063</v>
      </c>
      <c r="AZ483" s="30">
        <v>94</v>
      </c>
      <c r="BA483" s="30">
        <v>95.475334167480469</v>
      </c>
      <c r="BB483" s="148">
        <v>0.63700000000000001</v>
      </c>
      <c r="BC483" s="30">
        <v>55.09</v>
      </c>
      <c r="BD483" s="30">
        <v>362</v>
      </c>
      <c r="BE483" s="30">
        <v>94.916038513183594</v>
      </c>
      <c r="BF483" s="147">
        <v>0.5</v>
      </c>
      <c r="BG483" s="30">
        <v>54.87</v>
      </c>
      <c r="BH483" s="30">
        <v>313.8</v>
      </c>
      <c r="BI483" s="30">
        <v>95.378318786621094</v>
      </c>
      <c r="BJ483" s="148">
        <v>0.51200000000000001</v>
      </c>
      <c r="BK483" s="30">
        <v>55.08747511</v>
      </c>
      <c r="BL483" s="30">
        <v>350.6</v>
      </c>
      <c r="BM483" s="30">
        <v>95.499763488769531</v>
      </c>
      <c r="BN483" s="148">
        <v>0.38800000000000001</v>
      </c>
      <c r="BO483" s="30">
        <v>55.23629287</v>
      </c>
      <c r="BP483" s="30">
        <v>309.2</v>
      </c>
      <c r="BQ483" s="148">
        <v>1.2E-2</v>
      </c>
      <c r="BR483" s="148">
        <v>4.3999999999999997E-2</v>
      </c>
      <c r="BS483" s="148"/>
      <c r="BT483" s="148">
        <v>0.85299999999999998</v>
      </c>
      <c r="BU483" s="148">
        <v>8.6000000000000007E-2</v>
      </c>
      <c r="BV483" s="148">
        <v>4.999999888241291E-3</v>
      </c>
      <c r="BW483" s="148"/>
      <c r="BX483" s="148">
        <v>0.126</v>
      </c>
      <c r="BY483" s="148">
        <v>0.46</v>
      </c>
      <c r="BZ483" s="1"/>
      <c r="CA483" s="150">
        <v>9524.4697265625</v>
      </c>
      <c r="CB483" s="150">
        <v>10494.84</v>
      </c>
      <c r="CC483" s="124" t="s">
        <v>4250</v>
      </c>
      <c r="CD483" t="s">
        <v>4634</v>
      </c>
    </row>
    <row r="484" spans="1:82" x14ac:dyDescent="0.3">
      <c r="A484" s="1">
        <v>391351050</v>
      </c>
      <c r="B484" s="124" t="s">
        <v>4251</v>
      </c>
      <c r="C484" t="s">
        <v>171</v>
      </c>
      <c r="D484" t="s">
        <v>1018</v>
      </c>
      <c r="E484" s="30">
        <v>81.088935852050781</v>
      </c>
      <c r="F484" s="30">
        <v>81.234390258789063</v>
      </c>
      <c r="G484" s="30">
        <v>88.90435791015625</v>
      </c>
      <c r="H484" s="30">
        <v>88.979499816894531</v>
      </c>
      <c r="I484" s="1">
        <v>304</v>
      </c>
      <c r="J484" s="1">
        <v>7</v>
      </c>
      <c r="K484" s="1">
        <v>12</v>
      </c>
      <c r="L484" t="s">
        <v>3823</v>
      </c>
      <c r="M484" t="s">
        <v>3907</v>
      </c>
      <c r="N484" t="s">
        <v>3916</v>
      </c>
      <c r="O484" t="s">
        <v>3921</v>
      </c>
      <c r="P484" s="148">
        <v>0.51369863748550415</v>
      </c>
      <c r="Q484" s="30">
        <v>48.330919199999997</v>
      </c>
      <c r="R484" s="30">
        <v>332.876708984375</v>
      </c>
      <c r="S484" s="1">
        <v>192</v>
      </c>
      <c r="T484" s="1">
        <v>82</v>
      </c>
      <c r="U484" s="148">
        <v>0.4270833432674408</v>
      </c>
      <c r="V484" s="148">
        <v>0.30508473515510559</v>
      </c>
      <c r="W484" s="149">
        <v>48.390719050000001</v>
      </c>
      <c r="X484" s="149"/>
      <c r="Y484" s="1">
        <v>82</v>
      </c>
      <c r="Z484" s="30">
        <v>83.712272644042969</v>
      </c>
      <c r="AA484" s="148">
        <v>0.504</v>
      </c>
      <c r="AB484" s="30">
        <v>49.6</v>
      </c>
      <c r="AC484" s="30">
        <v>341.8</v>
      </c>
      <c r="AD484" s="30">
        <v>85.762840270996094</v>
      </c>
      <c r="AE484" s="148">
        <v>0.46300000000000002</v>
      </c>
      <c r="AF484" s="30">
        <v>50.25</v>
      </c>
      <c r="AG484" s="30">
        <v>317.89999999999998</v>
      </c>
      <c r="AH484" s="30">
        <v>83.836784362792969</v>
      </c>
      <c r="AI484" s="148">
        <v>0.45900000000000002</v>
      </c>
      <c r="AJ484" s="30">
        <v>49.657087099999998</v>
      </c>
      <c r="AK484" s="30">
        <v>337.7</v>
      </c>
      <c r="AL484" s="30">
        <v>82.663017272949219</v>
      </c>
      <c r="AM484" s="148">
        <v>0.26800000000000002</v>
      </c>
      <c r="AN484" s="30">
        <v>49.207759490000001</v>
      </c>
      <c r="AO484" s="30">
        <v>290.10000000000002</v>
      </c>
      <c r="AP484" s="148">
        <v>0.23178808391094211</v>
      </c>
      <c r="AQ484" s="30">
        <v>52.451519529999999</v>
      </c>
      <c r="AR484" s="30">
        <v>270.19866943359381</v>
      </c>
      <c r="AS484" s="30">
        <v>192</v>
      </c>
      <c r="AT484" s="30">
        <v>82</v>
      </c>
      <c r="AU484" s="148">
        <v>0.4270833432674408</v>
      </c>
      <c r="AV484" s="30">
        <v>88.979499816894531</v>
      </c>
      <c r="AW484" s="148">
        <v>0.1304347813129425</v>
      </c>
      <c r="AX484" s="30">
        <v>52.272505270000003</v>
      </c>
      <c r="AY484" s="30"/>
      <c r="AZ484" s="30">
        <v>82</v>
      </c>
      <c r="BA484" s="30">
        <v>85.000465393066406</v>
      </c>
      <c r="BB484" s="148">
        <v>0.36899999999999999</v>
      </c>
      <c r="BC484" s="30">
        <v>50.01</v>
      </c>
      <c r="BD484" s="30">
        <v>308.89999999999998</v>
      </c>
      <c r="BE484" s="30">
        <v>84.589935302734375</v>
      </c>
      <c r="BF484" s="147">
        <v>0.20300000000000001</v>
      </c>
      <c r="BG484" s="30">
        <v>49.78</v>
      </c>
      <c r="BH484" s="30">
        <v>252.2</v>
      </c>
      <c r="BI484" s="30">
        <v>82.383918762207031</v>
      </c>
      <c r="BJ484" s="148">
        <v>0.35199999999999998</v>
      </c>
      <c r="BK484" s="30">
        <v>48.757611009999998</v>
      </c>
      <c r="BL484" s="30">
        <v>298.7</v>
      </c>
      <c r="BM484" s="30">
        <v>82.402313232421875</v>
      </c>
      <c r="BN484" s="148">
        <v>0.21299999999999999</v>
      </c>
      <c r="BO484" s="30">
        <v>48.708867490000003</v>
      </c>
      <c r="BP484" s="30">
        <v>250.7</v>
      </c>
      <c r="BQ484" s="148"/>
      <c r="BR484" s="148">
        <v>1.6E-2</v>
      </c>
      <c r="BS484" s="148"/>
      <c r="BT484" s="148">
        <v>0.96699999999999997</v>
      </c>
      <c r="BU484" s="148"/>
      <c r="BV484" s="148">
        <v>1.6000000759959221E-2</v>
      </c>
      <c r="BW484" s="148"/>
      <c r="BX484" s="148">
        <v>0.14099999999999999</v>
      </c>
      <c r="BY484" s="148">
        <v>0.309</v>
      </c>
      <c r="BZ484" s="1"/>
      <c r="CA484" s="150">
        <v>9403.169921875</v>
      </c>
      <c r="CB484" s="150">
        <v>10770.93</v>
      </c>
      <c r="CC484" s="124" t="s">
        <v>4251</v>
      </c>
      <c r="CD484" t="s">
        <v>4633</v>
      </c>
    </row>
    <row r="485" spans="1:82" x14ac:dyDescent="0.3">
      <c r="A485" s="1">
        <v>391354040</v>
      </c>
      <c r="B485" s="124" t="s">
        <v>4251</v>
      </c>
      <c r="C485" t="s">
        <v>171</v>
      </c>
      <c r="D485" t="s">
        <v>1019</v>
      </c>
      <c r="E485" s="30">
        <v>84.027969360351563</v>
      </c>
      <c r="F485" s="30">
        <v>83.321479797363281</v>
      </c>
      <c r="G485" s="30">
        <v>84.857025146484375</v>
      </c>
      <c r="H485" s="30">
        <v>84.771171569824219</v>
      </c>
      <c r="I485" s="1">
        <v>158</v>
      </c>
      <c r="J485" s="1">
        <v>4</v>
      </c>
      <c r="K485" s="1">
        <v>6</v>
      </c>
      <c r="L485" t="s">
        <v>3823</v>
      </c>
      <c r="M485" t="s">
        <v>3907</v>
      </c>
      <c r="N485" t="s">
        <v>3916</v>
      </c>
      <c r="O485" t="s">
        <v>3921</v>
      </c>
      <c r="P485" s="148">
        <v>0.51006710529327393</v>
      </c>
      <c r="Q485" s="30">
        <v>49.553449630000003</v>
      </c>
      <c r="R485" s="30">
        <v>345.6375732421875</v>
      </c>
      <c r="S485" s="1">
        <v>245</v>
      </c>
      <c r="T485" s="1">
        <v>137</v>
      </c>
      <c r="U485" s="148">
        <v>0.55918365716934204</v>
      </c>
      <c r="V485" s="148">
        <v>0.41975307464599609</v>
      </c>
      <c r="W485" s="149">
        <v>49.255487039999998</v>
      </c>
      <c r="X485" s="149">
        <v>313.58026123046881</v>
      </c>
      <c r="Y485" s="1">
        <v>137</v>
      </c>
      <c r="Z485" s="30">
        <v>85.222724914550781</v>
      </c>
      <c r="AA485" s="148">
        <v>0.504</v>
      </c>
      <c r="AB485" s="30">
        <v>50.1</v>
      </c>
      <c r="AC485" s="30">
        <v>343.6</v>
      </c>
      <c r="AD485" s="30">
        <v>82.994369506835938</v>
      </c>
      <c r="AE485" s="148">
        <v>0.39200000000000002</v>
      </c>
      <c r="AF485" s="30">
        <v>49.31</v>
      </c>
      <c r="AG485" s="30">
        <v>316.2</v>
      </c>
      <c r="AH485" s="30">
        <v>82.138938903808594</v>
      </c>
      <c r="AI485" s="148">
        <v>0.48299999999999998</v>
      </c>
      <c r="AJ485" s="30">
        <v>49.094738980000002</v>
      </c>
      <c r="AK485" s="30">
        <v>339.3</v>
      </c>
      <c r="AL485" s="30">
        <v>80.882453918457031</v>
      </c>
      <c r="AM485" s="148">
        <v>0.40500000000000003</v>
      </c>
      <c r="AN485" s="30">
        <v>48.601836560000002</v>
      </c>
      <c r="AO485" s="30">
        <v>311.89999999999998</v>
      </c>
      <c r="AP485" s="148">
        <v>0.42953020334243769</v>
      </c>
      <c r="AQ485" s="30">
        <v>49.919806399999999</v>
      </c>
      <c r="AR485" s="30">
        <v>307.38253784179688</v>
      </c>
      <c r="AS485" s="30">
        <v>242</v>
      </c>
      <c r="AT485" s="30">
        <v>134</v>
      </c>
      <c r="AU485" s="148">
        <v>0.55918365716934204</v>
      </c>
      <c r="AV485" s="30">
        <v>84.771171569824219</v>
      </c>
      <c r="AW485" s="148">
        <v>0.27160492539405823</v>
      </c>
      <c r="AX485" s="30">
        <v>49.860644909999998</v>
      </c>
      <c r="AY485" s="30">
        <v>269.13580322265631</v>
      </c>
      <c r="AZ485" s="30">
        <v>134</v>
      </c>
      <c r="BA485" s="30">
        <v>83.020957946777344</v>
      </c>
      <c r="BB485" s="148">
        <v>0.376</v>
      </c>
      <c r="BC485" s="30">
        <v>49.05</v>
      </c>
      <c r="BD485" s="30">
        <v>303.8</v>
      </c>
      <c r="BE485" s="30">
        <v>83.920463562011719</v>
      </c>
      <c r="BF485" s="147">
        <v>0.28399999999999997</v>
      </c>
      <c r="BG485" s="30">
        <v>49.45</v>
      </c>
      <c r="BH485" s="30">
        <v>271.60000000000002</v>
      </c>
      <c r="BI485" s="30">
        <v>84.487968444824219</v>
      </c>
      <c r="BJ485" s="148">
        <v>0.27100000000000002</v>
      </c>
      <c r="BK485" s="30">
        <v>49.782541299999998</v>
      </c>
      <c r="BL485" s="30">
        <v>284</v>
      </c>
      <c r="BM485" s="30">
        <v>83.481414794921875</v>
      </c>
      <c r="BN485" s="148">
        <v>0.26500000000000001</v>
      </c>
      <c r="BO485" s="30">
        <v>49.246660839999997</v>
      </c>
      <c r="BP485" s="30">
        <v>262.7</v>
      </c>
      <c r="BQ485" s="148"/>
      <c r="BR485" s="148"/>
      <c r="BS485" s="148"/>
      <c r="BT485" s="148">
        <v>0.93</v>
      </c>
      <c r="BU485" s="148"/>
      <c r="BV485" s="148">
        <v>7.0000000298023224E-2</v>
      </c>
      <c r="BW485" s="148">
        <v>3.7999999999999999E-2</v>
      </c>
      <c r="BX485" s="148">
        <v>0.13300000000000001</v>
      </c>
      <c r="BY485" s="148">
        <v>0.48699999999999999</v>
      </c>
      <c r="BZ485" s="1"/>
      <c r="CA485" s="150">
        <v>6616.08984375</v>
      </c>
      <c r="CB485" s="150">
        <v>7834.74</v>
      </c>
      <c r="CC485" s="124" t="s">
        <v>4251</v>
      </c>
      <c r="CD485" t="s">
        <v>4634</v>
      </c>
    </row>
    <row r="486" spans="1:82" x14ac:dyDescent="0.3">
      <c r="A486" s="1">
        <v>391361050</v>
      </c>
      <c r="B486" s="124" t="s">
        <v>4252</v>
      </c>
      <c r="C486" t="s">
        <v>172</v>
      </c>
      <c r="D486" t="s">
        <v>1020</v>
      </c>
      <c r="E486" s="30">
        <v>97.094352722167969</v>
      </c>
      <c r="F486" s="30">
        <v>97.357803344726563</v>
      </c>
      <c r="G486" s="30">
        <v>98.667655944824219</v>
      </c>
      <c r="H486" s="30">
        <v>96.308547973632813</v>
      </c>
      <c r="I486" s="1">
        <v>131</v>
      </c>
      <c r="J486" s="1">
        <v>6</v>
      </c>
      <c r="K486" s="1">
        <v>12</v>
      </c>
      <c r="L486" t="s">
        <v>3823</v>
      </c>
      <c r="M486" t="s">
        <v>3907</v>
      </c>
      <c r="N486" t="s">
        <v>3917</v>
      </c>
      <c r="O486" t="s">
        <v>3921</v>
      </c>
      <c r="P486" s="148">
        <v>0.52941179275512695</v>
      </c>
      <c r="Q486" s="30">
        <v>54.988580659999997</v>
      </c>
      <c r="R486" s="30">
        <v>363.23529052734381</v>
      </c>
      <c r="S486" s="1">
        <v>102</v>
      </c>
      <c r="T486" s="1">
        <v>48</v>
      </c>
      <c r="U486" s="148">
        <v>0.47058823704719538</v>
      </c>
      <c r="V486" s="148">
        <v>0.40000000596046448</v>
      </c>
      <c r="W486" s="149">
        <v>55.071333129999999</v>
      </c>
      <c r="X486" s="149">
        <v>328.57144165039063</v>
      </c>
      <c r="Y486" s="1">
        <v>48</v>
      </c>
      <c r="Z486" s="30">
        <v>90.660377502441406</v>
      </c>
      <c r="AA486" s="148">
        <v>0.61299999999999999</v>
      </c>
      <c r="AB486" s="30">
        <v>51.9</v>
      </c>
      <c r="AC486" s="30">
        <v>371</v>
      </c>
      <c r="AD486" s="30">
        <v>93.803192138671875</v>
      </c>
      <c r="AE486" s="148">
        <v>0.48099999999999998</v>
      </c>
      <c r="AF486" s="30">
        <v>52.98</v>
      </c>
      <c r="AG486" s="30">
        <v>322.2</v>
      </c>
      <c r="AH486" s="30">
        <v>89.748008728027344</v>
      </c>
      <c r="AI486" s="148">
        <v>0.57700000000000007</v>
      </c>
      <c r="AJ486" s="30">
        <v>51.61496751</v>
      </c>
      <c r="AK486" s="30">
        <v>369.2</v>
      </c>
      <c r="AL486" s="30">
        <v>96.752296447753906</v>
      </c>
      <c r="AM486" s="148">
        <v>0.42899999999999999</v>
      </c>
      <c r="AN486" s="30">
        <v>54.00231848</v>
      </c>
      <c r="AO486" s="30">
        <v>352.4</v>
      </c>
      <c r="AP486" s="148">
        <v>0.56962025165557861</v>
      </c>
      <c r="AQ486" s="30">
        <v>58.558721439999999</v>
      </c>
      <c r="AR486" s="30">
        <v>368.35443115234381</v>
      </c>
      <c r="AS486" s="30">
        <v>102</v>
      </c>
      <c r="AT486" s="30">
        <v>48</v>
      </c>
      <c r="AU486" s="148">
        <v>0.47058823704719538</v>
      </c>
      <c r="AV486" s="30">
        <v>96.308547973632813</v>
      </c>
      <c r="AW486" s="148">
        <v>0.3684210479259491</v>
      </c>
      <c r="AX486" s="30">
        <v>56.472909530000003</v>
      </c>
      <c r="AY486" s="30">
        <v>310.52630615234381</v>
      </c>
      <c r="AZ486" s="30">
        <v>48</v>
      </c>
      <c r="BA486" s="30">
        <v>85.227279663085938</v>
      </c>
      <c r="BB486" s="148">
        <v>0.58200000000000007</v>
      </c>
      <c r="BC486" s="30">
        <v>50.12</v>
      </c>
      <c r="BD486" s="30">
        <v>363.6</v>
      </c>
      <c r="BE486" s="30">
        <v>86.273757934570313</v>
      </c>
      <c r="BF486" s="147">
        <v>0.435</v>
      </c>
      <c r="BG486" s="30">
        <v>50.61</v>
      </c>
      <c r="BH486" s="30">
        <v>313</v>
      </c>
      <c r="BI486" s="30">
        <v>79.722557067871094</v>
      </c>
      <c r="BJ486" s="148">
        <v>0.55000000000000004</v>
      </c>
      <c r="BK486" s="30">
        <v>47.461204080000002</v>
      </c>
      <c r="BL486" s="30">
        <v>345</v>
      </c>
      <c r="BM486" s="30">
        <v>83.642051696777344</v>
      </c>
      <c r="BN486" s="148">
        <v>0.5</v>
      </c>
      <c r="BO486" s="30">
        <v>49.326719760000003</v>
      </c>
      <c r="BP486" s="30">
        <v>328.6</v>
      </c>
      <c r="BQ486" s="148"/>
      <c r="BR486" s="148"/>
      <c r="BS486" s="148"/>
      <c r="BT486" s="148">
        <v>0.96899999999999997</v>
      </c>
      <c r="BU486" s="148"/>
      <c r="BV486" s="148">
        <v>3.0999999493360519E-2</v>
      </c>
      <c r="BW486" s="148"/>
      <c r="BX486" s="148">
        <v>5.2999999999999999E-2</v>
      </c>
      <c r="BY486" s="148">
        <v>0.436</v>
      </c>
      <c r="BZ486" s="1"/>
      <c r="CA486" s="150">
        <v>10802.33984375</v>
      </c>
      <c r="CB486" s="150">
        <v>11407.86</v>
      </c>
      <c r="CC486" s="124" t="s">
        <v>4252</v>
      </c>
      <c r="CD486" t="s">
        <v>4633</v>
      </c>
    </row>
    <row r="487" spans="1:82" x14ac:dyDescent="0.3">
      <c r="A487" s="1">
        <v>391364020</v>
      </c>
      <c r="B487" s="124" t="s">
        <v>4252</v>
      </c>
      <c r="C487" t="s">
        <v>172</v>
      </c>
      <c r="D487" t="s">
        <v>1021</v>
      </c>
      <c r="E487" s="30">
        <v>83.665092468261719</v>
      </c>
      <c r="F487" s="30">
        <v>82.968780517578125</v>
      </c>
      <c r="G487" s="30">
        <v>89.157356262207031</v>
      </c>
      <c r="H487" s="30">
        <v>88.902130126953125</v>
      </c>
      <c r="I487" s="1">
        <v>136</v>
      </c>
      <c r="J487" s="1" t="s">
        <v>4733</v>
      </c>
      <c r="K487" s="1">
        <v>5</v>
      </c>
      <c r="L487" t="s">
        <v>3823</v>
      </c>
      <c r="M487" t="s">
        <v>3907</v>
      </c>
      <c r="N487" t="s">
        <v>3917</v>
      </c>
      <c r="O487" t="s">
        <v>3921</v>
      </c>
      <c r="P487" s="148">
        <v>0.45070421695709229</v>
      </c>
      <c r="Q487" s="30">
        <v>49.402504159999999</v>
      </c>
      <c r="R487" s="30">
        <v>330.98590087890631</v>
      </c>
      <c r="S487" s="1">
        <v>65</v>
      </c>
      <c r="T487" s="1">
        <v>37</v>
      </c>
      <c r="U487" s="148">
        <v>0.56923079490661621</v>
      </c>
      <c r="V487" s="148">
        <v>0.3333333432674408</v>
      </c>
      <c r="W487" s="149">
        <v>49.109348660000002</v>
      </c>
      <c r="X487" s="149">
        <v>305.5555419921875</v>
      </c>
      <c r="Y487" s="1">
        <v>37</v>
      </c>
      <c r="Z487" s="30">
        <v>81.89971923828125</v>
      </c>
      <c r="AA487" s="148">
        <v>0.45900000000000002</v>
      </c>
      <c r="AB487" s="30">
        <v>49</v>
      </c>
      <c r="AC487" s="30">
        <v>309.8</v>
      </c>
      <c r="AD487" s="30">
        <v>80.756027221679688</v>
      </c>
      <c r="AE487" s="148">
        <v>0.34300000000000003</v>
      </c>
      <c r="AF487" s="30">
        <v>48.55</v>
      </c>
      <c r="AG487" s="30">
        <v>268.60000000000002</v>
      </c>
      <c r="AH487" s="30">
        <v>90.350921630859375</v>
      </c>
      <c r="AI487" s="148">
        <v>0.46800000000000003</v>
      </c>
      <c r="AJ487" s="30">
        <v>51.814660449999998</v>
      </c>
      <c r="AK487" s="30">
        <v>321</v>
      </c>
      <c r="AL487" s="30">
        <v>87.829437255859375</v>
      </c>
      <c r="AM487" s="148">
        <v>0.28599999999999998</v>
      </c>
      <c r="AN487" s="30">
        <v>50.965885069999999</v>
      </c>
      <c r="AO487" s="30">
        <v>274.3</v>
      </c>
      <c r="AP487" s="148">
        <v>0.38028168678283691</v>
      </c>
      <c r="AQ487" s="30">
        <v>52.609773949999997</v>
      </c>
      <c r="AR487" s="30">
        <v>311.26760864257813</v>
      </c>
      <c r="AS487" s="30">
        <v>65</v>
      </c>
      <c r="AT487" s="30">
        <v>37</v>
      </c>
      <c r="AU487" s="148">
        <v>0.56923079490661621</v>
      </c>
      <c r="AV487" s="30">
        <v>88.902130126953125</v>
      </c>
      <c r="AW487" s="148">
        <v>0.3055555522441864</v>
      </c>
      <c r="AX487" s="30">
        <v>52.22816667</v>
      </c>
      <c r="AY487" s="30"/>
      <c r="AZ487" s="30">
        <v>37</v>
      </c>
      <c r="BA487" s="30">
        <v>88.237777709960938</v>
      </c>
      <c r="BB487" s="148">
        <v>0.34399999999999997</v>
      </c>
      <c r="BC487" s="30">
        <v>51.58</v>
      </c>
      <c r="BD487" s="30">
        <v>293.39999999999998</v>
      </c>
      <c r="BE487" s="30">
        <v>85.928878784179688</v>
      </c>
      <c r="BF487" s="147">
        <v>0.17100000000000001</v>
      </c>
      <c r="BG487" s="30">
        <v>50.44</v>
      </c>
      <c r="BH487" s="30">
        <v>245.7</v>
      </c>
      <c r="BI487" s="30">
        <v>92.144905090332031</v>
      </c>
      <c r="BJ487" s="148">
        <v>0.38700000000000001</v>
      </c>
      <c r="BK487" s="30">
        <v>53.512406849999998</v>
      </c>
      <c r="BL487" s="30">
        <v>272.60000000000002</v>
      </c>
      <c r="BM487" s="30">
        <v>88.077117919921875</v>
      </c>
      <c r="BN487" s="148">
        <v>0.2</v>
      </c>
      <c r="BO487" s="30">
        <v>51.537038410000001</v>
      </c>
      <c r="BP487" s="30">
        <v>205.7</v>
      </c>
      <c r="BQ487" s="148"/>
      <c r="BR487" s="148"/>
      <c r="BS487" s="148"/>
      <c r="BT487" s="148">
        <v>0.93400000000000005</v>
      </c>
      <c r="BU487" s="148"/>
      <c r="BV487" s="148">
        <v>6.5999999642372131E-2</v>
      </c>
      <c r="BW487" s="148"/>
      <c r="BX487" s="148">
        <v>0.10299999999999999</v>
      </c>
      <c r="BY487" s="148">
        <v>0.41699999999999998</v>
      </c>
      <c r="BZ487" s="1"/>
      <c r="CA487" s="150">
        <v>8636.5595703125</v>
      </c>
      <c r="CB487" s="150">
        <v>9817.3700000000008</v>
      </c>
      <c r="CC487" s="124" t="s">
        <v>4252</v>
      </c>
      <c r="CD487" t="s">
        <v>4634</v>
      </c>
    </row>
    <row r="488" spans="1:82" x14ac:dyDescent="0.3">
      <c r="A488" s="1">
        <v>391373000</v>
      </c>
      <c r="B488" s="124" t="s">
        <v>4253</v>
      </c>
      <c r="C488" t="s">
        <v>173</v>
      </c>
      <c r="D488" t="s">
        <v>1022</v>
      </c>
      <c r="E488" s="30">
        <v>82.542282104492188</v>
      </c>
      <c r="F488" s="30">
        <v>82.109291076660156</v>
      </c>
      <c r="G488" s="30">
        <v>84.175323486328125</v>
      </c>
      <c r="H488" s="30">
        <v>83.855476379394531</v>
      </c>
      <c r="I488" s="1">
        <v>409</v>
      </c>
      <c r="J488" s="1">
        <v>5</v>
      </c>
      <c r="K488" s="1">
        <v>8</v>
      </c>
      <c r="L488" t="s">
        <v>3823</v>
      </c>
      <c r="M488" t="s">
        <v>3907</v>
      </c>
      <c r="N488" t="s">
        <v>3917</v>
      </c>
      <c r="O488" t="s">
        <v>3922</v>
      </c>
      <c r="P488" s="148">
        <v>0.50742572546005249</v>
      </c>
      <c r="Q488" s="30">
        <v>48.935458099999998</v>
      </c>
      <c r="R488" s="30">
        <v>350</v>
      </c>
      <c r="S488" s="1">
        <v>641</v>
      </c>
      <c r="T488" s="1">
        <v>287</v>
      </c>
      <c r="U488" s="148">
        <v>0.44773790240287781</v>
      </c>
      <c r="V488" s="148">
        <v>0.38202247023582458</v>
      </c>
      <c r="W488" s="149">
        <v>48.75322697</v>
      </c>
      <c r="X488" s="149">
        <v>310.67416381835938</v>
      </c>
      <c r="Y488" s="1">
        <v>287</v>
      </c>
      <c r="Z488" s="30">
        <v>86.733184814453125</v>
      </c>
      <c r="AA488" s="148">
        <v>0.55600000000000005</v>
      </c>
      <c r="AB488" s="30">
        <v>50.6</v>
      </c>
      <c r="AC488" s="30">
        <v>364.8</v>
      </c>
      <c r="AD488" s="30">
        <v>85.350517272949219</v>
      </c>
      <c r="AE488" s="148">
        <v>0.44400000000000001</v>
      </c>
      <c r="AF488" s="30">
        <v>50.11</v>
      </c>
      <c r="AG488" s="30">
        <v>332.3</v>
      </c>
      <c r="AH488" s="30">
        <v>89.912353515625</v>
      </c>
      <c r="AI488" s="148">
        <v>0.58499999999999996</v>
      </c>
      <c r="AJ488" s="30">
        <v>51.669400060000001</v>
      </c>
      <c r="AK488" s="30">
        <v>378.4</v>
      </c>
      <c r="AL488" s="30">
        <v>86.909828186035156</v>
      </c>
      <c r="AM488" s="148">
        <v>0.44299999999999989</v>
      </c>
      <c r="AN488" s="30">
        <v>50.652943569999998</v>
      </c>
      <c r="AO488" s="30">
        <v>340.9</v>
      </c>
      <c r="AP488" s="148">
        <v>0.4345678985118866</v>
      </c>
      <c r="AQ488" s="30">
        <v>49.493380119999998</v>
      </c>
      <c r="AR488" s="30">
        <v>309.629638671875</v>
      </c>
      <c r="AS488" s="30">
        <v>643</v>
      </c>
      <c r="AT488" s="30">
        <v>288</v>
      </c>
      <c r="AU488" s="148">
        <v>0.44773790240287781</v>
      </c>
      <c r="AV488" s="30">
        <v>83.855476379394531</v>
      </c>
      <c r="AW488" s="148">
        <v>0.33519554138183588</v>
      </c>
      <c r="AX488" s="30">
        <v>49.335841569999999</v>
      </c>
      <c r="AY488" s="30">
        <v>267.03909301757813</v>
      </c>
      <c r="AZ488" s="30">
        <v>288</v>
      </c>
      <c r="BA488" s="30">
        <v>85.722152709960938</v>
      </c>
      <c r="BB488" s="148">
        <v>0.48099999999999998</v>
      </c>
      <c r="BC488" s="30">
        <v>50.36</v>
      </c>
      <c r="BD488" s="30">
        <v>329.8</v>
      </c>
      <c r="BE488" s="30">
        <v>84.4073486328125</v>
      </c>
      <c r="BF488" s="147">
        <v>0.34399999999999997</v>
      </c>
      <c r="BG488" s="30">
        <v>49.69</v>
      </c>
      <c r="BH488" s="30">
        <v>288</v>
      </c>
      <c r="BI488" s="30">
        <v>88.008201599121094</v>
      </c>
      <c r="BJ488" s="148">
        <v>0.46899999999999997</v>
      </c>
      <c r="BK488" s="30">
        <v>51.497327560000002</v>
      </c>
      <c r="BL488" s="30">
        <v>326.10000000000002</v>
      </c>
      <c r="BM488" s="30">
        <v>86.619163513183594</v>
      </c>
      <c r="BN488" s="148">
        <v>0.28699999999999998</v>
      </c>
      <c r="BO488" s="30">
        <v>50.8104345</v>
      </c>
      <c r="BP488" s="30">
        <v>264.3</v>
      </c>
      <c r="BQ488" s="148"/>
      <c r="BR488" s="148"/>
      <c r="BS488" s="148"/>
      <c r="BT488" s="148">
        <v>0.92700000000000005</v>
      </c>
      <c r="BU488" s="148">
        <v>5.3999999999999999E-2</v>
      </c>
      <c r="BV488" s="148">
        <v>1.9999999552965161E-2</v>
      </c>
      <c r="BW488" s="148"/>
      <c r="BX488" s="148">
        <v>0.108</v>
      </c>
      <c r="BY488" s="148">
        <v>0.39900000000000002</v>
      </c>
      <c r="BZ488" s="1"/>
      <c r="CA488" s="150">
        <v>8052.2998046875</v>
      </c>
      <c r="CB488" s="150">
        <v>8401.19</v>
      </c>
      <c r="CC488" s="124" t="s">
        <v>4253</v>
      </c>
      <c r="CD488" t="s">
        <v>4635</v>
      </c>
    </row>
    <row r="489" spans="1:82" x14ac:dyDescent="0.3">
      <c r="A489" s="1">
        <v>391374020</v>
      </c>
      <c r="B489" s="124" t="s">
        <v>4253</v>
      </c>
      <c r="C489" t="s">
        <v>173</v>
      </c>
      <c r="D489" t="s">
        <v>1023</v>
      </c>
      <c r="E489" s="30">
        <v>94.690711975097656</v>
      </c>
      <c r="F489" s="30">
        <v>94.388908386230469</v>
      </c>
      <c r="G489" s="30">
        <v>88.190826416015625</v>
      </c>
      <c r="H489" s="30">
        <v>88.990623474121094</v>
      </c>
      <c r="I489" s="1">
        <v>507</v>
      </c>
      <c r="J489" s="1" t="s">
        <v>3981</v>
      </c>
      <c r="K489" s="1">
        <v>4</v>
      </c>
      <c r="L489" t="s">
        <v>3823</v>
      </c>
      <c r="M489" t="s">
        <v>3907</v>
      </c>
      <c r="N489" t="s">
        <v>3917</v>
      </c>
      <c r="O489" t="s">
        <v>3922</v>
      </c>
      <c r="P489" s="148">
        <v>0.56783920526504517</v>
      </c>
      <c r="Q489" s="30">
        <v>53.988755699999999</v>
      </c>
      <c r="R489" s="30">
        <v>363.31658935546881</v>
      </c>
      <c r="S489" s="1">
        <v>186</v>
      </c>
      <c r="T489" s="1">
        <v>96</v>
      </c>
      <c r="U489" s="148">
        <v>0.5161290168762207</v>
      </c>
      <c r="V489" s="148">
        <v>0.40789473056793207</v>
      </c>
      <c r="W489" s="149">
        <v>53.841193339999997</v>
      </c>
      <c r="X489" s="149">
        <v>313.15789794921881</v>
      </c>
      <c r="Y489" s="1">
        <v>96</v>
      </c>
      <c r="Z489" s="30">
        <v>93.379203796386719</v>
      </c>
      <c r="AA489" s="148">
        <v>0.60699999999999998</v>
      </c>
      <c r="AB489" s="30">
        <v>52.8</v>
      </c>
      <c r="AC489" s="30">
        <v>369.8</v>
      </c>
      <c r="AD489" s="30">
        <v>92.595664978027344</v>
      </c>
      <c r="AE489" s="148">
        <v>0.54</v>
      </c>
      <c r="AF489" s="30">
        <v>52.57</v>
      </c>
      <c r="AG489" s="30">
        <v>346</v>
      </c>
      <c r="AH489" s="30">
        <v>87.131759643554688</v>
      </c>
      <c r="AI489" s="148">
        <v>0.57299999999999995</v>
      </c>
      <c r="AJ489" s="30">
        <v>50.748429450000003</v>
      </c>
      <c r="AK489" s="30">
        <v>362.6</v>
      </c>
      <c r="AL489" s="30">
        <v>85.945953369140625</v>
      </c>
      <c r="AM489" s="148">
        <v>0.46300000000000002</v>
      </c>
      <c r="AN489" s="30">
        <v>50.324937740000003</v>
      </c>
      <c r="AO489" s="30">
        <v>328.1</v>
      </c>
      <c r="AP489" s="148">
        <v>0.54271358251571655</v>
      </c>
      <c r="AQ489" s="30">
        <v>52.005184679999999</v>
      </c>
      <c r="AR489" s="30">
        <v>334.17086791992188</v>
      </c>
      <c r="AS489" s="30">
        <v>185</v>
      </c>
      <c r="AT489" s="30">
        <v>95</v>
      </c>
      <c r="AU489" s="148">
        <v>0.5161290168762207</v>
      </c>
      <c r="AV489" s="30">
        <v>88.990623474121094</v>
      </c>
      <c r="AW489" s="148">
        <v>0.3684210479259491</v>
      </c>
      <c r="AX489" s="30">
        <v>52.27888145</v>
      </c>
      <c r="AY489" s="30">
        <v>282.89474487304688</v>
      </c>
      <c r="AZ489" s="30">
        <v>95</v>
      </c>
      <c r="BA489" s="30">
        <v>86.1964111328125</v>
      </c>
      <c r="BB489" s="148">
        <v>0.55600000000000005</v>
      </c>
      <c r="BC489" s="30">
        <v>50.59</v>
      </c>
      <c r="BD489" s="30">
        <v>360.7</v>
      </c>
      <c r="BE489" s="30">
        <v>85.746292114257813</v>
      </c>
      <c r="BF489" s="147">
        <v>0.41599999999999998</v>
      </c>
      <c r="BG489" s="30">
        <v>50.35</v>
      </c>
      <c r="BH489" s="30">
        <v>320.39999999999998</v>
      </c>
      <c r="BI489" s="30">
        <v>82.717826843261719</v>
      </c>
      <c r="BJ489" s="148">
        <v>0.56899999999999995</v>
      </c>
      <c r="BK489" s="30">
        <v>48.920265720000003</v>
      </c>
      <c r="BL489" s="30">
        <v>357.6</v>
      </c>
      <c r="BM489" s="30">
        <v>82.700393676757813</v>
      </c>
      <c r="BN489" s="148">
        <v>0.42099999999999999</v>
      </c>
      <c r="BO489" s="30">
        <v>48.857421770000002</v>
      </c>
      <c r="BP489" s="30">
        <v>312.39999999999998</v>
      </c>
      <c r="BQ489" s="148"/>
      <c r="BR489" s="148"/>
      <c r="BS489" s="148"/>
      <c r="BT489" s="148">
        <v>0.93300000000000005</v>
      </c>
      <c r="BU489" s="148">
        <v>4.9000000000000002E-2</v>
      </c>
      <c r="BV489" s="148">
        <v>1.7999999225139621E-2</v>
      </c>
      <c r="BW489" s="148"/>
      <c r="BX489" s="148">
        <v>0.107</v>
      </c>
      <c r="BY489" s="148">
        <v>0.33500000000000002</v>
      </c>
      <c r="BZ489" s="1"/>
      <c r="CA489" s="150">
        <v>8206.1298828125</v>
      </c>
      <c r="CB489" s="150">
        <v>8506.85</v>
      </c>
      <c r="CC489" s="124" t="s">
        <v>4253</v>
      </c>
      <c r="CD489" t="s">
        <v>4634</v>
      </c>
    </row>
    <row r="490" spans="1:82" x14ac:dyDescent="0.3">
      <c r="A490" s="1">
        <v>391393050</v>
      </c>
      <c r="B490" s="124" t="s">
        <v>4254</v>
      </c>
      <c r="C490" t="s">
        <v>174</v>
      </c>
      <c r="D490" t="s">
        <v>1024</v>
      </c>
      <c r="E490" s="30">
        <v>84.820098876953125</v>
      </c>
      <c r="F490" s="30">
        <v>83.850914001464844</v>
      </c>
      <c r="G490" s="30">
        <v>89.01190185546875</v>
      </c>
      <c r="H490" s="30">
        <v>87.13311767578125</v>
      </c>
      <c r="I490" s="1">
        <v>357</v>
      </c>
      <c r="J490" s="1">
        <v>7</v>
      </c>
      <c r="K490" s="1">
        <v>8</v>
      </c>
      <c r="L490" t="s">
        <v>3823</v>
      </c>
      <c r="M490" t="s">
        <v>3907</v>
      </c>
      <c r="N490" t="s">
        <v>3917</v>
      </c>
      <c r="O490" t="s">
        <v>3924</v>
      </c>
      <c r="P490" s="148">
        <v>0.52321982383728027</v>
      </c>
      <c r="Q490" s="30">
        <v>49.882943709999999</v>
      </c>
      <c r="R490" s="30">
        <v>350.46438598632813</v>
      </c>
      <c r="S490" s="1">
        <v>626</v>
      </c>
      <c r="T490" s="1">
        <v>214</v>
      </c>
      <c r="U490" s="148">
        <v>0.34185302257537842</v>
      </c>
      <c r="V490" s="148">
        <v>0.36440679430961609</v>
      </c>
      <c r="W490" s="149">
        <v>49.474855359999999</v>
      </c>
      <c r="X490" s="149">
        <v>300.84744262695313</v>
      </c>
      <c r="Y490" s="1">
        <v>214</v>
      </c>
      <c r="Z490" s="30">
        <v>76.76416015625</v>
      </c>
      <c r="AA490" s="148">
        <v>0.379</v>
      </c>
      <c r="AB490" s="30">
        <v>47.3</v>
      </c>
      <c r="AC490" s="30">
        <v>316.5</v>
      </c>
      <c r="AD490" s="30">
        <v>76.073188781738281</v>
      </c>
      <c r="AE490" s="148">
        <v>0.21299999999999999</v>
      </c>
      <c r="AF490" s="30">
        <v>46.96</v>
      </c>
      <c r="AG490" s="30">
        <v>250.9</v>
      </c>
      <c r="AH490" s="30">
        <v>80.29168701171875</v>
      </c>
      <c r="AI490" s="148">
        <v>0.433</v>
      </c>
      <c r="AJ490" s="30">
        <v>48.482903149999999</v>
      </c>
      <c r="AK490" s="30">
        <v>336</v>
      </c>
      <c r="AL490" s="30">
        <v>80.226470947265625</v>
      </c>
      <c r="AM490" s="148">
        <v>0.29399999999999998</v>
      </c>
      <c r="AN490" s="30">
        <v>48.378606259999998</v>
      </c>
      <c r="AO490" s="30">
        <v>288.89999999999998</v>
      </c>
      <c r="AP490" s="148">
        <v>0.42901235818862921</v>
      </c>
      <c r="AQ490" s="30">
        <v>52.518788890000003</v>
      </c>
      <c r="AR490" s="30">
        <v>324.07406616210938</v>
      </c>
      <c r="AS490" s="30">
        <v>626</v>
      </c>
      <c r="AT490" s="30">
        <v>214</v>
      </c>
      <c r="AU490" s="148">
        <v>0.34185302257537842</v>
      </c>
      <c r="AV490" s="30">
        <v>87.13311767578125</v>
      </c>
      <c r="AW490" s="148">
        <v>0.2689075767993927</v>
      </c>
      <c r="AX490" s="30">
        <v>51.214313150000002</v>
      </c>
      <c r="AY490" s="30">
        <v>272.2689208984375</v>
      </c>
      <c r="AZ490" s="30">
        <v>214</v>
      </c>
      <c r="BA490" s="30">
        <v>80.69091796875</v>
      </c>
      <c r="BB490" s="148">
        <v>0.32900000000000001</v>
      </c>
      <c r="BC490" s="30">
        <v>47.92</v>
      </c>
      <c r="BD490" s="30">
        <v>290.39999999999998</v>
      </c>
      <c r="BE490" s="30">
        <v>78.666114807128906</v>
      </c>
      <c r="BF490" s="147">
        <v>0.128</v>
      </c>
      <c r="BG490" s="30">
        <v>46.86</v>
      </c>
      <c r="BH490" s="30">
        <v>224.8</v>
      </c>
      <c r="BI490" s="30">
        <v>81.164588928222656</v>
      </c>
      <c r="BJ490" s="148">
        <v>0.316</v>
      </c>
      <c r="BK490" s="30">
        <v>48.163647830000002</v>
      </c>
      <c r="BL490" s="30">
        <v>294.7</v>
      </c>
      <c r="BM490" s="30">
        <v>80.109535217285156</v>
      </c>
      <c r="BN490" s="148">
        <v>0.17499999999999999</v>
      </c>
      <c r="BO490" s="30">
        <v>47.566205359999998</v>
      </c>
      <c r="BP490" s="30">
        <v>243.7</v>
      </c>
      <c r="BQ490" s="148"/>
      <c r="BR490" s="148">
        <v>3.9E-2</v>
      </c>
      <c r="BS490" s="148"/>
      <c r="BT490" s="148">
        <v>0.93300000000000005</v>
      </c>
      <c r="BU490" s="148">
        <v>1.4E-2</v>
      </c>
      <c r="BV490" s="148">
        <v>1.4000000432133669E-2</v>
      </c>
      <c r="BW490" s="148">
        <v>2.8000000000000001E-2</v>
      </c>
      <c r="BX490" s="148">
        <v>0.106</v>
      </c>
      <c r="BY490" s="148">
        <v>0.312</v>
      </c>
      <c r="BZ490" s="1"/>
      <c r="CA490" s="150">
        <v>10011.25</v>
      </c>
      <c r="CB490" s="150">
        <v>10538.1</v>
      </c>
      <c r="CC490" s="124" t="s">
        <v>4254</v>
      </c>
      <c r="CD490" t="s">
        <v>4633</v>
      </c>
    </row>
    <row r="491" spans="1:82" x14ac:dyDescent="0.3">
      <c r="A491" s="1">
        <v>391394040</v>
      </c>
      <c r="B491" s="124" t="s">
        <v>4254</v>
      </c>
      <c r="C491" t="s">
        <v>174</v>
      </c>
      <c r="D491" t="s">
        <v>1025</v>
      </c>
      <c r="E491" s="30">
        <v>87.624443054199219</v>
      </c>
      <c r="F491" s="30">
        <v>85.2666015625</v>
      </c>
      <c r="G491" s="30">
        <v>86.220077514648438</v>
      </c>
      <c r="H491" s="30">
        <v>84.697128295898438</v>
      </c>
      <c r="I491" s="1">
        <v>491</v>
      </c>
      <c r="J491" s="1">
        <v>4</v>
      </c>
      <c r="K491" s="1">
        <v>6</v>
      </c>
      <c r="L491" t="s">
        <v>3823</v>
      </c>
      <c r="M491" t="s">
        <v>3907</v>
      </c>
      <c r="N491" t="s">
        <v>3917</v>
      </c>
      <c r="O491" t="s">
        <v>3924</v>
      </c>
      <c r="P491" s="148">
        <v>0.59322035312652588</v>
      </c>
      <c r="Q491" s="30">
        <v>51.049447610000001</v>
      </c>
      <c r="R491" s="30">
        <v>373.51693725585938</v>
      </c>
      <c r="S491" s="1">
        <v>826</v>
      </c>
      <c r="T491" s="1">
        <v>336</v>
      </c>
      <c r="U491" s="148">
        <v>0.40677964687347412</v>
      </c>
      <c r="V491" s="148">
        <v>0.41860464215278631</v>
      </c>
      <c r="W491" s="149">
        <v>50.061434339999998</v>
      </c>
      <c r="X491" s="149">
        <v>333.72091674804688</v>
      </c>
      <c r="Y491" s="1">
        <v>336</v>
      </c>
      <c r="Z491" s="30">
        <v>82.201812744140625</v>
      </c>
      <c r="AA491" s="148">
        <v>0.44800000000000001</v>
      </c>
      <c r="AB491" s="30">
        <v>49.1</v>
      </c>
      <c r="AC491" s="30">
        <v>336.5</v>
      </c>
      <c r="AD491" s="30">
        <v>81.256706237792969</v>
      </c>
      <c r="AE491" s="148">
        <v>0.318</v>
      </c>
      <c r="AF491" s="30">
        <v>48.72</v>
      </c>
      <c r="AG491" s="30">
        <v>295</v>
      </c>
      <c r="AH491" s="30">
        <v>84.158767700195313</v>
      </c>
      <c r="AI491" s="148">
        <v>0.47899999999999998</v>
      </c>
      <c r="AJ491" s="30">
        <v>49.763732480000002</v>
      </c>
      <c r="AK491" s="30">
        <v>342.9</v>
      </c>
      <c r="AL491" s="30">
        <v>83.867851257324219</v>
      </c>
      <c r="AM491" s="148">
        <v>0.314</v>
      </c>
      <c r="AN491" s="30">
        <v>49.617761999999999</v>
      </c>
      <c r="AO491" s="30">
        <v>298.60000000000002</v>
      </c>
      <c r="AP491" s="148">
        <v>0.43736729025840759</v>
      </c>
      <c r="AQ491" s="30">
        <v>50.772430649999997</v>
      </c>
      <c r="AR491" s="30">
        <v>315.49893188476563</v>
      </c>
      <c r="AS491" s="30">
        <v>824</v>
      </c>
      <c r="AT491" s="30">
        <v>336</v>
      </c>
      <c r="AU491" s="148">
        <v>0.40677964687347412</v>
      </c>
      <c r="AV491" s="30">
        <v>84.697128295898438</v>
      </c>
      <c r="AW491" s="148">
        <v>0.26744186878204351</v>
      </c>
      <c r="AX491" s="30">
        <v>49.81820553</v>
      </c>
      <c r="AY491" s="30">
        <v>254.65116882324219</v>
      </c>
      <c r="AZ491" s="30">
        <v>336</v>
      </c>
      <c r="BA491" s="30">
        <v>83.660171508789063</v>
      </c>
      <c r="BB491" s="148">
        <v>0.375</v>
      </c>
      <c r="BC491" s="30">
        <v>49.36</v>
      </c>
      <c r="BD491" s="30">
        <v>299.2</v>
      </c>
      <c r="BE491" s="30">
        <v>83.413284301757813</v>
      </c>
      <c r="BF491" s="147">
        <v>0.24099999999999999</v>
      </c>
      <c r="BG491" s="30">
        <v>49.2</v>
      </c>
      <c r="BH491" s="30">
        <v>256.8</v>
      </c>
      <c r="BI491" s="30">
        <v>83.365318298339844</v>
      </c>
      <c r="BJ491" s="148">
        <v>0.39900000000000002</v>
      </c>
      <c r="BK491" s="30">
        <v>49.235673839999997</v>
      </c>
      <c r="BL491" s="30">
        <v>304.8</v>
      </c>
      <c r="BM491" s="30">
        <v>83.66851806640625</v>
      </c>
      <c r="BN491" s="148">
        <v>0.245</v>
      </c>
      <c r="BO491" s="30">
        <v>49.339908639999997</v>
      </c>
      <c r="BP491" s="30">
        <v>252.4</v>
      </c>
      <c r="BQ491" s="148"/>
      <c r="BR491" s="148">
        <v>0.02</v>
      </c>
      <c r="BS491" s="148">
        <v>1.2E-2</v>
      </c>
      <c r="BT491" s="148">
        <v>0.92300000000000004</v>
      </c>
      <c r="BU491" s="148">
        <v>3.9E-2</v>
      </c>
      <c r="BV491" s="148">
        <v>6.0000000521540642E-3</v>
      </c>
      <c r="BW491" s="148">
        <v>2.7E-2</v>
      </c>
      <c r="BX491" s="148">
        <v>7.6999999999999999E-2</v>
      </c>
      <c r="BY491" s="148">
        <v>0.30099999999999999</v>
      </c>
      <c r="BZ491" s="1"/>
      <c r="CA491" s="150">
        <v>9190.2802734375</v>
      </c>
      <c r="CB491" s="150">
        <v>9391.5400000000009</v>
      </c>
      <c r="CC491" s="124" t="s">
        <v>4254</v>
      </c>
      <c r="CD491" t="s">
        <v>4634</v>
      </c>
    </row>
    <row r="492" spans="1:82" x14ac:dyDescent="0.3">
      <c r="A492" s="1">
        <v>391411050</v>
      </c>
      <c r="B492" s="124" t="s">
        <v>4255</v>
      </c>
      <c r="C492" t="s">
        <v>175</v>
      </c>
      <c r="D492" t="s">
        <v>1026</v>
      </c>
      <c r="E492" s="30">
        <v>89.475479125976563</v>
      </c>
      <c r="F492" s="30">
        <v>87.826896667480469</v>
      </c>
      <c r="G492" s="30">
        <v>92.718528747558594</v>
      </c>
      <c r="H492" s="30">
        <v>88.114021301269531</v>
      </c>
      <c r="I492" s="1">
        <v>1691</v>
      </c>
      <c r="J492" s="1">
        <v>6</v>
      </c>
      <c r="K492" s="1">
        <v>12</v>
      </c>
      <c r="L492" t="s">
        <v>3823</v>
      </c>
      <c r="M492" t="s">
        <v>3907</v>
      </c>
      <c r="N492" t="s">
        <v>3919</v>
      </c>
      <c r="O492" t="s">
        <v>3923</v>
      </c>
      <c r="P492" s="148">
        <v>0.65344464778900146</v>
      </c>
      <c r="Q492" s="30">
        <v>51.819409409999999</v>
      </c>
      <c r="R492" s="30">
        <v>359.49896240234381</v>
      </c>
      <c r="S492" s="1">
        <v>208</v>
      </c>
      <c r="T492" s="1">
        <v>43</v>
      </c>
      <c r="U492" s="148">
        <v>0.20673076808452609</v>
      </c>
      <c r="V492" s="148">
        <v>0.45991560816764832</v>
      </c>
      <c r="W492" s="149">
        <v>51.122272019999997</v>
      </c>
      <c r="X492" s="149">
        <v>294.09283447265631</v>
      </c>
      <c r="Y492" s="1">
        <v>43</v>
      </c>
      <c r="Z492" s="30">
        <v>91.868743896484375</v>
      </c>
      <c r="AA492" s="148">
        <v>0.61699999999999999</v>
      </c>
      <c r="AB492" s="30">
        <v>52.3</v>
      </c>
      <c r="AC492" s="30">
        <v>365</v>
      </c>
      <c r="AD492" s="30">
        <v>90.82855224609375</v>
      </c>
      <c r="AE492" s="148">
        <v>0.37200000000000011</v>
      </c>
      <c r="AF492" s="30">
        <v>51.97</v>
      </c>
      <c r="AG492" s="30">
        <v>297.5</v>
      </c>
      <c r="AH492" s="30">
        <v>92.297630310058594</v>
      </c>
      <c r="AI492" s="148">
        <v>0.65900000000000003</v>
      </c>
      <c r="AJ492" s="30">
        <v>52.45943801</v>
      </c>
      <c r="AK492" s="30">
        <v>376.2</v>
      </c>
      <c r="AL492" s="30">
        <v>95.241546630859375</v>
      </c>
      <c r="AM492" s="148">
        <v>0.4</v>
      </c>
      <c r="AN492" s="30">
        <v>53.488212760000003</v>
      </c>
      <c r="AO492" s="30">
        <v>301</v>
      </c>
      <c r="AP492" s="148">
        <v>0.45384615659713751</v>
      </c>
      <c r="AQ492" s="30">
        <v>54.837383099999997</v>
      </c>
      <c r="AR492" s="30">
        <v>305.76922607421881</v>
      </c>
      <c r="AS492" s="30">
        <v>151</v>
      </c>
      <c r="AT492" s="30">
        <v>35</v>
      </c>
      <c r="AU492" s="148">
        <v>0.20673076808452609</v>
      </c>
      <c r="AV492" s="30">
        <v>88.114021301269531</v>
      </c>
      <c r="AW492" s="148">
        <v>0.25093632936477661</v>
      </c>
      <c r="AX492" s="30">
        <v>51.77648611</v>
      </c>
      <c r="AY492" s="30">
        <v>235.58052062988281</v>
      </c>
      <c r="AZ492" s="30">
        <v>35</v>
      </c>
      <c r="BA492" s="30">
        <v>99.021949768066406</v>
      </c>
      <c r="BB492" s="148">
        <v>0.40600000000000003</v>
      </c>
      <c r="BC492" s="30">
        <v>56.81</v>
      </c>
      <c r="BD492" s="30">
        <v>294.2</v>
      </c>
      <c r="BE492" s="30">
        <v>97.208473205566406</v>
      </c>
      <c r="BF492" s="147">
        <v>0.184</v>
      </c>
      <c r="BG492" s="30">
        <v>56</v>
      </c>
      <c r="BH492" s="30">
        <v>220.7</v>
      </c>
      <c r="BI492" s="30">
        <v>97.249214172363281</v>
      </c>
      <c r="BJ492" s="148">
        <v>0.37</v>
      </c>
      <c r="BK492" s="30">
        <v>55.99883045</v>
      </c>
      <c r="BL492" s="30">
        <v>288.8</v>
      </c>
      <c r="BM492" s="30">
        <v>96.410240173339844</v>
      </c>
      <c r="BN492" s="148">
        <v>0.17699999999999999</v>
      </c>
      <c r="BO492" s="30">
        <v>55.690049299999998</v>
      </c>
      <c r="BP492" s="30">
        <v>223.5</v>
      </c>
      <c r="BQ492" s="148">
        <v>0.104</v>
      </c>
      <c r="BR492" s="148">
        <v>8.4000000000000005E-2</v>
      </c>
      <c r="BS492" s="148">
        <v>5.8999999999999997E-2</v>
      </c>
      <c r="BT492" s="148">
        <v>0.69400000000000006</v>
      </c>
      <c r="BU492" s="148">
        <v>4.4999999999999998E-2</v>
      </c>
      <c r="BV492" s="148">
        <v>1.4000000432133669E-2</v>
      </c>
      <c r="BW492" s="148">
        <v>4.5999999999999999E-2</v>
      </c>
      <c r="BX492" s="148">
        <v>8.1000000000000003E-2</v>
      </c>
      <c r="BY492" s="148">
        <v>0.48299999999999998</v>
      </c>
      <c r="BZ492" s="1"/>
      <c r="CA492" s="150">
        <v>9744.5498046875</v>
      </c>
      <c r="CB492" s="150">
        <v>10367.93</v>
      </c>
      <c r="CC492" s="124" t="s">
        <v>4255</v>
      </c>
      <c r="CD492" t="s">
        <v>4633</v>
      </c>
    </row>
    <row r="493" spans="1:82" x14ac:dyDescent="0.3">
      <c r="A493" s="1">
        <v>391413000</v>
      </c>
      <c r="B493" s="124" t="s">
        <v>4255</v>
      </c>
      <c r="C493" t="s">
        <v>175</v>
      </c>
      <c r="D493" t="s">
        <v>1027</v>
      </c>
      <c r="E493" s="30">
        <v>89.398384094238281</v>
      </c>
      <c r="F493" s="30">
        <v>88.891433715820313</v>
      </c>
      <c r="G493" s="30">
        <v>83.767005920410156</v>
      </c>
      <c r="H493" s="30">
        <v>84.348747253417969</v>
      </c>
      <c r="I493" s="1">
        <v>692</v>
      </c>
      <c r="J493" s="1">
        <v>6</v>
      </c>
      <c r="K493" s="1">
        <v>8</v>
      </c>
      <c r="L493" t="s">
        <v>3823</v>
      </c>
      <c r="M493" t="s">
        <v>3907</v>
      </c>
      <c r="N493" t="s">
        <v>3919</v>
      </c>
      <c r="O493" t="s">
        <v>3923</v>
      </c>
      <c r="P493" s="148">
        <v>0.4132901132106781</v>
      </c>
      <c r="Q493" s="30">
        <v>51.787343399999997</v>
      </c>
      <c r="R493" s="30">
        <v>324.79739379882813</v>
      </c>
      <c r="S493" s="1">
        <v>1290</v>
      </c>
      <c r="T493" s="1">
        <v>901</v>
      </c>
      <c r="U493" s="148">
        <v>0.69844961166381836</v>
      </c>
      <c r="V493" s="148">
        <v>0.33023256063461298</v>
      </c>
      <c r="W493" s="149">
        <v>51.563356300000002</v>
      </c>
      <c r="X493" s="149">
        <v>298.83721923828131</v>
      </c>
      <c r="Y493" s="1">
        <v>901</v>
      </c>
      <c r="Z493" s="30">
        <v>90.962471008300781</v>
      </c>
      <c r="AA493" s="148">
        <v>0.441</v>
      </c>
      <c r="AB493" s="30">
        <v>52</v>
      </c>
      <c r="AC493" s="30">
        <v>326.10000000000002</v>
      </c>
      <c r="AD493" s="30">
        <v>90.4456787109375</v>
      </c>
      <c r="AE493" s="148">
        <v>0.33700000000000002</v>
      </c>
      <c r="AF493" s="30">
        <v>51.84</v>
      </c>
      <c r="AG493" s="30">
        <v>296</v>
      </c>
      <c r="AH493" s="30">
        <v>89.638832092285156</v>
      </c>
      <c r="AI493" s="148">
        <v>0.41699999999999998</v>
      </c>
      <c r="AJ493" s="30">
        <v>51.578805600000003</v>
      </c>
      <c r="AK493" s="30">
        <v>317.8</v>
      </c>
      <c r="AL493" s="30">
        <v>89.532302856445313</v>
      </c>
      <c r="AM493" s="148">
        <v>0.34300000000000003</v>
      </c>
      <c r="AN493" s="30">
        <v>51.54536667</v>
      </c>
      <c r="AO493" s="30">
        <v>291.39999999999998</v>
      </c>
      <c r="AP493" s="148">
        <v>0.26094004511833191</v>
      </c>
      <c r="AQ493" s="30">
        <v>49.237970160000003</v>
      </c>
      <c r="AR493" s="30">
        <v>260.7779541015625</v>
      </c>
      <c r="AS493" s="30">
        <v>1298</v>
      </c>
      <c r="AT493" s="30">
        <v>909</v>
      </c>
      <c r="AU493" s="148">
        <v>0.69844961166381836</v>
      </c>
      <c r="AV493" s="30">
        <v>84.348747253417969</v>
      </c>
      <c r="AW493" s="148">
        <v>0.19534884393215179</v>
      </c>
      <c r="AX493" s="30">
        <v>49.618545949999998</v>
      </c>
      <c r="AY493" s="30">
        <v>234.88372802734381</v>
      </c>
      <c r="AZ493" s="30">
        <v>909</v>
      </c>
      <c r="BA493" s="30">
        <v>84.917984008789063</v>
      </c>
      <c r="BB493" s="148">
        <v>0.26600000000000001</v>
      </c>
      <c r="BC493" s="30">
        <v>49.97</v>
      </c>
      <c r="BD493" s="30">
        <v>259.89999999999998</v>
      </c>
      <c r="BE493" s="30">
        <v>85.340553283691406</v>
      </c>
      <c r="BF493" s="147">
        <v>0.185</v>
      </c>
      <c r="BG493" s="30">
        <v>50.15</v>
      </c>
      <c r="BH493" s="30">
        <v>229.7</v>
      </c>
      <c r="BI493" s="30">
        <v>84.123619079589844</v>
      </c>
      <c r="BJ493" s="148">
        <v>0.32500000000000001</v>
      </c>
      <c r="BK493" s="30">
        <v>49.605060739999999</v>
      </c>
      <c r="BL493" s="30">
        <v>273.10000000000002</v>
      </c>
      <c r="BM493" s="30">
        <v>84.379402160644531</v>
      </c>
      <c r="BN493" s="148">
        <v>0.26100000000000001</v>
      </c>
      <c r="BO493" s="30">
        <v>49.69419379</v>
      </c>
      <c r="BP493" s="30">
        <v>248.8</v>
      </c>
      <c r="BQ493" s="148">
        <v>8.5000000000000006E-2</v>
      </c>
      <c r="BR493" s="148">
        <v>0.13700000000000001</v>
      </c>
      <c r="BS493" s="148">
        <v>3.5000000000000003E-2</v>
      </c>
      <c r="BT493" s="148">
        <v>0.65800000000000003</v>
      </c>
      <c r="BU493" s="148">
        <v>8.1000000000000003E-2</v>
      </c>
      <c r="BV493" s="148">
        <v>4.0000001899898052E-3</v>
      </c>
      <c r="BW493" s="148">
        <v>6.0999999999999999E-2</v>
      </c>
      <c r="BX493" s="148">
        <v>0.123</v>
      </c>
      <c r="BY493" s="148">
        <v>0.57300000000000006</v>
      </c>
      <c r="BZ493" s="1"/>
      <c r="CA493" s="150">
        <v>9337.75</v>
      </c>
      <c r="CB493" s="150">
        <v>9896</v>
      </c>
      <c r="CC493" s="124" t="s">
        <v>4255</v>
      </c>
      <c r="CD493" t="s">
        <v>4633</v>
      </c>
    </row>
    <row r="494" spans="1:82" x14ac:dyDescent="0.3">
      <c r="A494" s="1">
        <v>391413020</v>
      </c>
      <c r="B494" s="124" t="s">
        <v>4255</v>
      </c>
      <c r="C494" t="s">
        <v>175</v>
      </c>
      <c r="D494" t="s">
        <v>1028</v>
      </c>
      <c r="E494" s="30">
        <v>85.410362243652344</v>
      </c>
      <c r="F494" s="30">
        <v>83.016159057617188</v>
      </c>
      <c r="G494" s="30">
        <v>83.853874206542969</v>
      </c>
      <c r="H494" s="30">
        <v>81.817184448242188</v>
      </c>
      <c r="I494" s="1">
        <v>881</v>
      </c>
      <c r="J494" s="1">
        <v>6</v>
      </c>
      <c r="K494" s="1">
        <v>8</v>
      </c>
      <c r="L494" t="s">
        <v>3823</v>
      </c>
      <c r="M494" t="s">
        <v>3907</v>
      </c>
      <c r="N494" t="s">
        <v>3919</v>
      </c>
      <c r="O494" t="s">
        <v>3923</v>
      </c>
      <c r="P494" s="148">
        <v>0.625</v>
      </c>
      <c r="Q494" s="30">
        <v>50.12847421</v>
      </c>
      <c r="R494" s="30">
        <v>382.47549438476563</v>
      </c>
      <c r="S494" s="1">
        <v>1693</v>
      </c>
      <c r="T494" s="1">
        <v>561</v>
      </c>
      <c r="U494" s="148">
        <v>0.33136445283889771</v>
      </c>
      <c r="V494" s="148">
        <v>0.42168673872947687</v>
      </c>
      <c r="W494" s="149">
        <v>49.128980460000001</v>
      </c>
      <c r="X494" s="149">
        <v>328.51406860351563</v>
      </c>
      <c r="Y494" s="1">
        <v>561</v>
      </c>
      <c r="Z494" s="30">
        <v>83.410179138183594</v>
      </c>
      <c r="AA494" s="148">
        <v>0.64900000000000002</v>
      </c>
      <c r="AB494" s="30">
        <v>49.5</v>
      </c>
      <c r="AC494" s="30">
        <v>383.2</v>
      </c>
      <c r="AD494" s="30">
        <v>82.876564025878906</v>
      </c>
      <c r="AE494" s="148">
        <v>0.46</v>
      </c>
      <c r="AF494" s="30">
        <v>49.27</v>
      </c>
      <c r="AG494" s="30">
        <v>323.8</v>
      </c>
      <c r="AH494" s="30">
        <v>82.784652709960938</v>
      </c>
      <c r="AI494" s="148">
        <v>0.61499999999999999</v>
      </c>
      <c r="AJ494" s="30">
        <v>49.308607299999998</v>
      </c>
      <c r="AK494" s="30">
        <v>379.6</v>
      </c>
      <c r="AL494" s="30">
        <v>82.919158935546875</v>
      </c>
      <c r="AM494" s="148">
        <v>0.41099999999999998</v>
      </c>
      <c r="AN494" s="30">
        <v>49.294925280000001</v>
      </c>
      <c r="AO494" s="30">
        <v>330.9</v>
      </c>
      <c r="AP494" s="148">
        <v>0.51225489377975464</v>
      </c>
      <c r="AQ494" s="30">
        <v>49.292306529999998</v>
      </c>
      <c r="AR494" s="30">
        <v>342.52450561523438</v>
      </c>
      <c r="AS494" s="30">
        <v>1687</v>
      </c>
      <c r="AT494" s="30">
        <v>561</v>
      </c>
      <c r="AU494" s="148">
        <v>0.33136445283889771</v>
      </c>
      <c r="AV494" s="30">
        <v>81.817184448242188</v>
      </c>
      <c r="AW494" s="148">
        <v>0.33064517378807068</v>
      </c>
      <c r="AX494" s="30">
        <v>48.167664960000003</v>
      </c>
      <c r="AY494" s="30">
        <v>286.29031372070313</v>
      </c>
      <c r="AZ494" s="30">
        <v>561</v>
      </c>
      <c r="BA494" s="30">
        <v>78.587692260742188</v>
      </c>
      <c r="BB494" s="148">
        <v>0.504</v>
      </c>
      <c r="BC494" s="30">
        <v>46.9</v>
      </c>
      <c r="BD494" s="30">
        <v>341.3</v>
      </c>
      <c r="BE494" s="30">
        <v>77.530044555664063</v>
      </c>
      <c r="BF494" s="147">
        <v>0.28000000000000003</v>
      </c>
      <c r="BG494" s="30">
        <v>46.3</v>
      </c>
      <c r="BH494" s="30">
        <v>272</v>
      </c>
      <c r="BI494" s="30">
        <v>77.564628601074219</v>
      </c>
      <c r="BJ494" s="148">
        <v>0.47399999999999998</v>
      </c>
      <c r="BK494" s="30">
        <v>46.410029209999998</v>
      </c>
      <c r="BL494" s="30">
        <v>329.9</v>
      </c>
      <c r="BM494" s="30">
        <v>76.966285705566406</v>
      </c>
      <c r="BN494" s="148">
        <v>0.26300000000000001</v>
      </c>
      <c r="BO494" s="30">
        <v>45.999692119999999</v>
      </c>
      <c r="BP494" s="30">
        <v>259.60000000000002</v>
      </c>
      <c r="BQ494" s="148">
        <v>4.8000000000000001E-2</v>
      </c>
      <c r="BR494" s="148">
        <v>4.3999999999999997E-2</v>
      </c>
      <c r="BS494" s="148">
        <v>5.2999999999999999E-2</v>
      </c>
      <c r="BT494" s="148">
        <v>0.81200000000000006</v>
      </c>
      <c r="BU494" s="148">
        <v>3.6999999999999998E-2</v>
      </c>
      <c r="BV494" s="148">
        <v>6.0000000521540642E-3</v>
      </c>
      <c r="BW494" s="148">
        <v>1.6E-2</v>
      </c>
      <c r="BX494" s="148">
        <v>0.08</v>
      </c>
      <c r="BY494" s="148">
        <v>0.20799999999999999</v>
      </c>
      <c r="BZ494" s="1"/>
      <c r="CA494" s="150">
        <v>7852.169921875</v>
      </c>
      <c r="CB494" s="150">
        <v>8656.44</v>
      </c>
      <c r="CC494" s="124" t="s">
        <v>4255</v>
      </c>
      <c r="CD494" t="s">
        <v>4633</v>
      </c>
    </row>
    <row r="495" spans="1:82" x14ac:dyDescent="0.3">
      <c r="A495" s="1">
        <v>391413040</v>
      </c>
      <c r="B495" s="124" t="s">
        <v>4255</v>
      </c>
      <c r="C495" t="s">
        <v>175</v>
      </c>
      <c r="D495" t="s">
        <v>1029</v>
      </c>
      <c r="E495" s="30">
        <v>86.094444274902344</v>
      </c>
      <c r="F495" s="30">
        <v>85.131706237792969</v>
      </c>
      <c r="G495" s="30">
        <v>84.510002136230469</v>
      </c>
      <c r="H495" s="30">
        <v>84.498023986816406</v>
      </c>
      <c r="I495" s="1">
        <v>524</v>
      </c>
      <c r="J495" s="1">
        <v>6</v>
      </c>
      <c r="K495" s="1">
        <v>8</v>
      </c>
      <c r="L495" t="s">
        <v>3823</v>
      </c>
      <c r="M495" t="s">
        <v>3907</v>
      </c>
      <c r="N495" t="s">
        <v>3919</v>
      </c>
      <c r="O495" t="s">
        <v>3923</v>
      </c>
      <c r="P495" s="148">
        <v>0.45394736528396612</v>
      </c>
      <c r="Q495" s="30">
        <v>50.413026010000003</v>
      </c>
      <c r="R495" s="30">
        <v>337.71929931640631</v>
      </c>
      <c r="S495" s="1">
        <v>912</v>
      </c>
      <c r="T495" s="1">
        <v>541</v>
      </c>
      <c r="U495" s="148">
        <v>0.59320175647735596</v>
      </c>
      <c r="V495" s="148">
        <v>0.30196079611778259</v>
      </c>
      <c r="W495" s="149">
        <v>50.005542169999998</v>
      </c>
      <c r="X495" s="149">
        <v>297.64706420898438</v>
      </c>
      <c r="Y495" s="1">
        <v>541</v>
      </c>
      <c r="Z495" s="30">
        <v>83.108085632324219</v>
      </c>
      <c r="AA495" s="148">
        <v>0.41399999999999998</v>
      </c>
      <c r="AB495" s="30">
        <v>49.4</v>
      </c>
      <c r="AC495" s="30">
        <v>313.39999999999998</v>
      </c>
      <c r="AD495" s="30">
        <v>81.610130310058594</v>
      </c>
      <c r="AE495" s="148">
        <v>0.27200000000000002</v>
      </c>
      <c r="AF495" s="30">
        <v>48.84</v>
      </c>
      <c r="AG495" s="30">
        <v>268.10000000000002</v>
      </c>
      <c r="AH495" s="30">
        <v>82.053169250488281</v>
      </c>
      <c r="AI495" s="148">
        <v>0.41099999999999998</v>
      </c>
      <c r="AJ495" s="30">
        <v>49.066329109999998</v>
      </c>
      <c r="AK495" s="30">
        <v>320.2</v>
      </c>
      <c r="AL495" s="30">
        <v>81.387924194335938</v>
      </c>
      <c r="AM495" s="148">
        <v>0.30099999999999999</v>
      </c>
      <c r="AN495" s="30">
        <v>48.773847019999998</v>
      </c>
      <c r="AO495" s="30">
        <v>286.39999999999998</v>
      </c>
      <c r="AP495" s="148">
        <v>0.32307693362236017</v>
      </c>
      <c r="AQ495" s="30">
        <v>49.702730680000002</v>
      </c>
      <c r="AR495" s="30">
        <v>286.59341430664063</v>
      </c>
      <c r="AS495" s="30">
        <v>915</v>
      </c>
      <c r="AT495" s="30">
        <v>545</v>
      </c>
      <c r="AU495" s="148">
        <v>0.59320175647735596</v>
      </c>
      <c r="AV495" s="30">
        <v>84.498023986816406</v>
      </c>
      <c r="AW495" s="148">
        <v>0.21176470816135409</v>
      </c>
      <c r="AX495" s="30">
        <v>49.704097539999999</v>
      </c>
      <c r="AY495" s="30">
        <v>239.60784912109381</v>
      </c>
      <c r="AZ495" s="30">
        <v>545</v>
      </c>
      <c r="BA495" s="30">
        <v>82.154922485351563</v>
      </c>
      <c r="BB495" s="148">
        <v>0.23499999999999999</v>
      </c>
      <c r="BC495" s="30">
        <v>48.63</v>
      </c>
      <c r="BD495" s="30">
        <v>256</v>
      </c>
      <c r="BE495" s="30">
        <v>82.033767700195313</v>
      </c>
      <c r="BF495" s="147">
        <v>0.14899999999999999</v>
      </c>
      <c r="BG495" s="30">
        <v>48.52</v>
      </c>
      <c r="BH495" s="30">
        <v>218.1</v>
      </c>
      <c r="BI495" s="30">
        <v>82.583999633789063</v>
      </c>
      <c r="BJ495" s="148">
        <v>0.28699999999999998</v>
      </c>
      <c r="BK495" s="30">
        <v>48.85507724</v>
      </c>
      <c r="BL495" s="30">
        <v>267.3</v>
      </c>
      <c r="BM495" s="30">
        <v>82.097312927246094</v>
      </c>
      <c r="BN495" s="148">
        <v>0.191</v>
      </c>
      <c r="BO495" s="30">
        <v>48.556863960000001</v>
      </c>
      <c r="BP495" s="30">
        <v>226.1</v>
      </c>
      <c r="BQ495" s="148">
        <v>5.2999999999999999E-2</v>
      </c>
      <c r="BR495" s="148">
        <v>0.113</v>
      </c>
      <c r="BS495" s="148">
        <v>2.1000000000000001E-2</v>
      </c>
      <c r="BT495" s="148">
        <v>0.73299999999999998</v>
      </c>
      <c r="BU495" s="148">
        <v>6.9000000000000006E-2</v>
      </c>
      <c r="BV495" s="148">
        <v>1.099999994039536E-2</v>
      </c>
      <c r="BW495" s="148">
        <v>6.7000000000000004E-2</v>
      </c>
      <c r="BX495" s="148">
        <v>0.124</v>
      </c>
      <c r="BY495" s="148">
        <v>0.46100000000000002</v>
      </c>
      <c r="BZ495" s="1"/>
      <c r="CA495" s="150">
        <v>9004.900390625</v>
      </c>
      <c r="CB495" s="150">
        <v>9638.0400000000009</v>
      </c>
      <c r="CC495" s="124" t="s">
        <v>4255</v>
      </c>
      <c r="CD495" t="s">
        <v>4633</v>
      </c>
    </row>
    <row r="496" spans="1:82" x14ac:dyDescent="0.3">
      <c r="A496" s="1">
        <v>391413060</v>
      </c>
      <c r="B496" s="124" t="s">
        <v>4255</v>
      </c>
      <c r="C496" t="s">
        <v>175</v>
      </c>
      <c r="D496" t="s">
        <v>1030</v>
      </c>
      <c r="E496" s="30">
        <v>87.549819946289063</v>
      </c>
      <c r="F496" s="30">
        <v>88.512565612792969</v>
      </c>
      <c r="G496" s="30">
        <v>81.168716430664063</v>
      </c>
      <c r="H496" s="30">
        <v>82.217170715332031</v>
      </c>
      <c r="I496" s="1">
        <v>494</v>
      </c>
      <c r="J496" s="1">
        <v>6</v>
      </c>
      <c r="K496" s="1">
        <v>8</v>
      </c>
      <c r="L496" t="s">
        <v>3823</v>
      </c>
      <c r="M496" t="s">
        <v>3907</v>
      </c>
      <c r="N496" t="s">
        <v>3919</v>
      </c>
      <c r="O496" t="s">
        <v>3923</v>
      </c>
      <c r="P496" s="148">
        <v>0.40540540218353271</v>
      </c>
      <c r="Q496" s="30">
        <v>51.018406579999997</v>
      </c>
      <c r="R496" s="30">
        <v>319.656005859375</v>
      </c>
      <c r="S496" s="1">
        <v>833</v>
      </c>
      <c r="T496" s="1">
        <v>636</v>
      </c>
      <c r="U496" s="148">
        <v>0.76350539922714233</v>
      </c>
      <c r="V496" s="148">
        <v>0.34516128897666931</v>
      </c>
      <c r="W496" s="149">
        <v>51.406375439999998</v>
      </c>
      <c r="X496" s="149">
        <v>302.58065795898438</v>
      </c>
      <c r="Y496" s="1">
        <v>636</v>
      </c>
      <c r="Z496" s="30">
        <v>87.0352783203125</v>
      </c>
      <c r="AA496" s="148">
        <v>0.39600000000000002</v>
      </c>
      <c r="AB496" s="30">
        <v>50.7</v>
      </c>
      <c r="AC496" s="30">
        <v>315.5</v>
      </c>
      <c r="AD496" s="30">
        <v>87.706657409667969</v>
      </c>
      <c r="AE496" s="148">
        <v>0.34</v>
      </c>
      <c r="AF496" s="30">
        <v>50.91</v>
      </c>
      <c r="AG496" s="30">
        <v>302.10000000000002</v>
      </c>
      <c r="AH496" s="30">
        <v>87.018943786621094</v>
      </c>
      <c r="AI496" s="148">
        <v>0.35499999999999998</v>
      </c>
      <c r="AJ496" s="30">
        <v>50.711063019999997</v>
      </c>
      <c r="AK496" s="30">
        <v>314</v>
      </c>
      <c r="AL496" s="30">
        <v>86.367156982421875</v>
      </c>
      <c r="AM496" s="148">
        <v>0.31</v>
      </c>
      <c r="AN496" s="30">
        <v>50.468272229999997</v>
      </c>
      <c r="AO496" s="30">
        <v>301.2</v>
      </c>
      <c r="AP496" s="148">
        <v>0.19164618849754331</v>
      </c>
      <c r="AQ496" s="30">
        <v>47.612669889999999</v>
      </c>
      <c r="AR496" s="30">
        <v>239.3120422363281</v>
      </c>
      <c r="AS496" s="30">
        <v>832</v>
      </c>
      <c r="AT496" s="30">
        <v>637</v>
      </c>
      <c r="AU496" s="148">
        <v>0.76350539922714233</v>
      </c>
      <c r="AV496" s="30">
        <v>82.217170715332031</v>
      </c>
      <c r="AW496" s="148">
        <v>0.1451612859964371</v>
      </c>
      <c r="AX496" s="30">
        <v>48.396902230000002</v>
      </c>
      <c r="AY496" s="30">
        <v>222.25807189941409</v>
      </c>
      <c r="AZ496" s="30">
        <v>637</v>
      </c>
      <c r="BA496" s="30">
        <v>80.835258483886719</v>
      </c>
      <c r="BB496" s="148">
        <v>0.21099999999999999</v>
      </c>
      <c r="BC496" s="30">
        <v>47.99</v>
      </c>
      <c r="BD496" s="30">
        <v>241.1</v>
      </c>
      <c r="BE496" s="30">
        <v>81.749748229980469</v>
      </c>
      <c r="BF496" s="147">
        <v>0.185</v>
      </c>
      <c r="BG496" s="30">
        <v>48.38</v>
      </c>
      <c r="BH496" s="30">
        <v>229</v>
      </c>
      <c r="BI496" s="30">
        <v>82.69293212890625</v>
      </c>
      <c r="BJ496" s="148">
        <v>0.20599999999999999</v>
      </c>
      <c r="BK496" s="30">
        <v>48.908139890000001</v>
      </c>
      <c r="BL496" s="30">
        <v>241.2</v>
      </c>
      <c r="BM496" s="30">
        <v>82.957305908203125</v>
      </c>
      <c r="BN496" s="148">
        <v>0.17799999999999999</v>
      </c>
      <c r="BO496" s="30">
        <v>48.985460260000004</v>
      </c>
      <c r="BP496" s="30">
        <v>225.7</v>
      </c>
      <c r="BQ496" s="148">
        <v>7.9000000000000001E-2</v>
      </c>
      <c r="BR496" s="148">
        <v>0.107</v>
      </c>
      <c r="BS496" s="148">
        <v>2.4E-2</v>
      </c>
      <c r="BT496" s="148">
        <v>0.68600000000000005</v>
      </c>
      <c r="BU496" s="148">
        <v>9.2999999999999999E-2</v>
      </c>
      <c r="BV496" s="148">
        <v>9.9999997764825821E-3</v>
      </c>
      <c r="BW496" s="148">
        <v>2.1999999999999999E-2</v>
      </c>
      <c r="BX496" s="148">
        <v>0.15</v>
      </c>
      <c r="BY496" s="148">
        <v>0.69500000000000006</v>
      </c>
      <c r="BZ496" s="1"/>
      <c r="CA496" s="150">
        <v>10021.7802734375</v>
      </c>
      <c r="CB496" s="150">
        <v>10742.83</v>
      </c>
      <c r="CC496" s="124" t="s">
        <v>4255</v>
      </c>
      <c r="CD496" t="s">
        <v>4633</v>
      </c>
    </row>
    <row r="497" spans="1:82" x14ac:dyDescent="0.3">
      <c r="A497" s="1">
        <v>391413080</v>
      </c>
      <c r="B497" s="124" t="s">
        <v>4255</v>
      </c>
      <c r="C497" t="s">
        <v>175</v>
      </c>
      <c r="D497" t="s">
        <v>1031</v>
      </c>
      <c r="E497" s="30">
        <v>89.189483642578125</v>
      </c>
      <c r="F497" s="30">
        <v>88.1363525390625</v>
      </c>
      <c r="G497" s="30">
        <v>85.962509155273438</v>
      </c>
      <c r="H497" s="30">
        <v>85.626625061035156</v>
      </c>
      <c r="I497" s="1">
        <v>754</v>
      </c>
      <c r="J497" s="1">
        <v>6</v>
      </c>
      <c r="K497" s="1">
        <v>8</v>
      </c>
      <c r="L497" t="s">
        <v>3823</v>
      </c>
      <c r="M497" t="s">
        <v>3907</v>
      </c>
      <c r="N497" t="s">
        <v>3919</v>
      </c>
      <c r="O497" t="s">
        <v>3923</v>
      </c>
      <c r="P497" s="148">
        <v>0.52309983968734741</v>
      </c>
      <c r="Q497" s="30">
        <v>51.700445909999999</v>
      </c>
      <c r="R497" s="30">
        <v>358.1221923828125</v>
      </c>
      <c r="S497" s="1">
        <v>1352</v>
      </c>
      <c r="T497" s="1">
        <v>644</v>
      </c>
      <c r="U497" s="148">
        <v>0.47633135318756098</v>
      </c>
      <c r="V497" s="148">
        <v>0.35275080800056458</v>
      </c>
      <c r="W497" s="149">
        <v>51.250494000000003</v>
      </c>
      <c r="X497" s="149">
        <v>316.50485229492188</v>
      </c>
      <c r="Y497" s="1">
        <v>644</v>
      </c>
      <c r="Z497" s="30">
        <v>87.941551208496094</v>
      </c>
      <c r="AA497" s="148">
        <v>0.60199999999999998</v>
      </c>
      <c r="AB497" s="30">
        <v>51</v>
      </c>
      <c r="AC497" s="30">
        <v>371.5</v>
      </c>
      <c r="AD497" s="30">
        <v>86.882011413574219</v>
      </c>
      <c r="AE497" s="148">
        <v>0.43700000000000011</v>
      </c>
      <c r="AF497" s="30">
        <v>50.63</v>
      </c>
      <c r="AG497" s="30">
        <v>328.4</v>
      </c>
      <c r="AH497" s="30">
        <v>85.147193908691406</v>
      </c>
      <c r="AI497" s="148">
        <v>0.60699999999999998</v>
      </c>
      <c r="AJ497" s="30">
        <v>50.091113440000001</v>
      </c>
      <c r="AK497" s="30">
        <v>370.7</v>
      </c>
      <c r="AL497" s="30">
        <v>84.259727478027344</v>
      </c>
      <c r="AM497" s="148">
        <v>0.43799999999999989</v>
      </c>
      <c r="AN497" s="30">
        <v>49.751117039999997</v>
      </c>
      <c r="AO497" s="30">
        <v>327.9</v>
      </c>
      <c r="AP497" s="148">
        <v>0.41430699825286871</v>
      </c>
      <c r="AQ497" s="30">
        <v>50.611315050000002</v>
      </c>
      <c r="AR497" s="30">
        <v>310.8792724609375</v>
      </c>
      <c r="AS497" s="30">
        <v>1351</v>
      </c>
      <c r="AT497" s="30">
        <v>642</v>
      </c>
      <c r="AU497" s="148">
        <v>0.47633135318756098</v>
      </c>
      <c r="AV497" s="30">
        <v>85.626625061035156</v>
      </c>
      <c r="AW497" s="148">
        <v>0.27508091926574713</v>
      </c>
      <c r="AX497" s="30">
        <v>50.350918020000002</v>
      </c>
      <c r="AY497" s="30">
        <v>260.19418334960938</v>
      </c>
      <c r="AZ497" s="30">
        <v>642</v>
      </c>
      <c r="BA497" s="30">
        <v>85.639678955078125</v>
      </c>
      <c r="BB497" s="148">
        <v>0.496</v>
      </c>
      <c r="BC497" s="30">
        <v>50.32</v>
      </c>
      <c r="BD497" s="30">
        <v>333.3</v>
      </c>
      <c r="BE497" s="30">
        <v>84.711654663085938</v>
      </c>
      <c r="BF497" s="147">
        <v>0.33100000000000002</v>
      </c>
      <c r="BG497" s="30">
        <v>49.84</v>
      </c>
      <c r="BH497" s="30">
        <v>277.60000000000002</v>
      </c>
      <c r="BI497" s="30">
        <v>84.275665283203125</v>
      </c>
      <c r="BJ497" s="148">
        <v>0.48</v>
      </c>
      <c r="BK497" s="30">
        <v>49.679125399999997</v>
      </c>
      <c r="BL497" s="30">
        <v>329.2</v>
      </c>
      <c r="BM497" s="30">
        <v>83.817573547363281</v>
      </c>
      <c r="BN497" s="148">
        <v>0.27800000000000002</v>
      </c>
      <c r="BO497" s="30">
        <v>49.414194879999997</v>
      </c>
      <c r="BP497" s="30">
        <v>272.5</v>
      </c>
      <c r="BQ497" s="148">
        <v>4.4999999999999998E-2</v>
      </c>
      <c r="BR497" s="148">
        <v>6.5000000000000002E-2</v>
      </c>
      <c r="BS497" s="148">
        <v>4.8000000000000001E-2</v>
      </c>
      <c r="BT497" s="148">
        <v>0.78500000000000003</v>
      </c>
      <c r="BU497" s="148">
        <v>4.8000000000000001E-2</v>
      </c>
      <c r="BV497" s="148">
        <v>8.999999612569809E-3</v>
      </c>
      <c r="BW497" s="148">
        <v>3.6999999999999998E-2</v>
      </c>
      <c r="BX497" s="148">
        <v>0.127</v>
      </c>
      <c r="BY497" s="148">
        <v>0.36499999999999999</v>
      </c>
      <c r="BZ497" s="1"/>
      <c r="CA497" s="150">
        <v>8678.349609375</v>
      </c>
      <c r="CB497" s="150">
        <v>9383.19</v>
      </c>
      <c r="CC497" s="124" t="s">
        <v>4255</v>
      </c>
      <c r="CD497" t="s">
        <v>4633</v>
      </c>
    </row>
    <row r="498" spans="1:82" x14ac:dyDescent="0.3">
      <c r="A498" s="1">
        <v>391413100</v>
      </c>
      <c r="B498" s="124" t="s">
        <v>4255</v>
      </c>
      <c r="C498" t="s">
        <v>175</v>
      </c>
      <c r="D498" t="s">
        <v>1032</v>
      </c>
      <c r="E498" s="30">
        <v>81.996681213378906</v>
      </c>
      <c r="F498" s="30">
        <v>81.661231994628906</v>
      </c>
      <c r="G498" s="30">
        <v>80.774772644042969</v>
      </c>
      <c r="H498" s="30">
        <v>79.0780029296875</v>
      </c>
      <c r="I498" s="1">
        <v>469</v>
      </c>
      <c r="J498" s="1">
        <v>6</v>
      </c>
      <c r="K498" s="1">
        <v>8</v>
      </c>
      <c r="L498" t="s">
        <v>3823</v>
      </c>
      <c r="M498" t="s">
        <v>3907</v>
      </c>
      <c r="N498" t="s">
        <v>3919</v>
      </c>
      <c r="O498" t="s">
        <v>3923</v>
      </c>
      <c r="P498" s="148">
        <v>0.30637255311012268</v>
      </c>
      <c r="Q498" s="30">
        <v>48.708506900000003</v>
      </c>
      <c r="R498" s="30">
        <v>287.25491333007813</v>
      </c>
      <c r="S498" s="1">
        <v>939</v>
      </c>
      <c r="T498" s="1">
        <v>763</v>
      </c>
      <c r="U498" s="148">
        <v>0.81256657838821411</v>
      </c>
      <c r="V498" s="148">
        <v>0.25222551822662348</v>
      </c>
      <c r="W498" s="149">
        <v>48.56757708</v>
      </c>
      <c r="X498" s="149">
        <v>268.54598999023438</v>
      </c>
      <c r="Y498" s="1">
        <v>763</v>
      </c>
      <c r="Z498" s="30">
        <v>79.482986450195313</v>
      </c>
      <c r="AA498" s="148">
        <v>0.32300000000000001</v>
      </c>
      <c r="AB498" s="30">
        <v>48.2</v>
      </c>
      <c r="AC498" s="30">
        <v>287.60000000000002</v>
      </c>
      <c r="AD498" s="30">
        <v>78.370429992675781</v>
      </c>
      <c r="AE498" s="148">
        <v>0.23699999999999999</v>
      </c>
      <c r="AF498" s="30">
        <v>47.74</v>
      </c>
      <c r="AG498" s="30">
        <v>262.8</v>
      </c>
      <c r="AH498" s="30">
        <v>79.353462219238281</v>
      </c>
      <c r="AI498" s="148">
        <v>0.34899999999999998</v>
      </c>
      <c r="AJ498" s="30">
        <v>48.172149179999998</v>
      </c>
      <c r="AK498" s="30">
        <v>295</v>
      </c>
      <c r="AL498" s="30">
        <v>77.889198303222656</v>
      </c>
      <c r="AM498" s="148">
        <v>0.254</v>
      </c>
      <c r="AN498" s="30">
        <v>47.583235569999999</v>
      </c>
      <c r="AO498" s="30">
        <v>266.39999999999998</v>
      </c>
      <c r="AP498" s="148">
        <v>0.20343136787414551</v>
      </c>
      <c r="AQ498" s="30">
        <v>47.366248300000002</v>
      </c>
      <c r="AR498" s="30">
        <v>238.23529052734381</v>
      </c>
      <c r="AS498" s="30">
        <v>940</v>
      </c>
      <c r="AT498" s="30">
        <v>764</v>
      </c>
      <c r="AU498" s="148">
        <v>0.81256657838821411</v>
      </c>
      <c r="AV498" s="30">
        <v>79.0780029296875</v>
      </c>
      <c r="AW498" s="148">
        <v>0.14540059864521029</v>
      </c>
      <c r="AX498" s="30">
        <v>46.597793529999997</v>
      </c>
      <c r="AY498" s="30">
        <v>216.02374267578131</v>
      </c>
      <c r="AZ498" s="30">
        <v>764</v>
      </c>
      <c r="BA498" s="30">
        <v>77.30926513671875</v>
      </c>
      <c r="BB498" s="148">
        <v>0.185</v>
      </c>
      <c r="BC498" s="30">
        <v>46.28</v>
      </c>
      <c r="BD498" s="30">
        <v>212.7</v>
      </c>
      <c r="BE498" s="30">
        <v>76.759132385253906</v>
      </c>
      <c r="BF498" s="147">
        <v>0.12</v>
      </c>
      <c r="BG498" s="30">
        <v>45.92</v>
      </c>
      <c r="BH498" s="30">
        <v>187</v>
      </c>
      <c r="BI498" s="30">
        <v>77.089485168457031</v>
      </c>
      <c r="BJ498" s="148">
        <v>0.20100000000000001</v>
      </c>
      <c r="BK498" s="30">
        <v>46.178576649999997</v>
      </c>
      <c r="BL498" s="30">
        <v>229.4</v>
      </c>
      <c r="BM498" s="30">
        <v>77.449440002441406</v>
      </c>
      <c r="BN498" s="148">
        <v>0.109</v>
      </c>
      <c r="BO498" s="30">
        <v>46.240486429999997</v>
      </c>
      <c r="BP498" s="30">
        <v>197.3</v>
      </c>
      <c r="BQ498" s="148">
        <v>0.16200000000000001</v>
      </c>
      <c r="BR498" s="148">
        <v>8.1000000000000003E-2</v>
      </c>
      <c r="BS498" s="148">
        <v>1.2999999999999999E-2</v>
      </c>
      <c r="BT498" s="148">
        <v>0.64</v>
      </c>
      <c r="BU498" s="148">
        <v>9.4E-2</v>
      </c>
      <c r="BV498" s="148">
        <v>1.099999994039536E-2</v>
      </c>
      <c r="BW498" s="148">
        <v>2.8000000000000001E-2</v>
      </c>
      <c r="BX498" s="148">
        <v>0.13200000000000001</v>
      </c>
      <c r="BY498" s="148">
        <v>0.78100000000000003</v>
      </c>
      <c r="BZ498" s="1"/>
      <c r="CA498" s="150">
        <v>10891.0302734375</v>
      </c>
      <c r="CB498" s="150">
        <v>11542.94</v>
      </c>
      <c r="CC498" s="124" t="s">
        <v>4255</v>
      </c>
      <c r="CD498" t="s">
        <v>4633</v>
      </c>
    </row>
    <row r="499" spans="1:82" x14ac:dyDescent="0.3">
      <c r="A499" s="1">
        <v>391413120</v>
      </c>
      <c r="B499" s="124" t="s">
        <v>4255</v>
      </c>
      <c r="C499" t="s">
        <v>175</v>
      </c>
      <c r="D499" t="s">
        <v>1033</v>
      </c>
      <c r="E499" s="30">
        <v>82.522140502929688</v>
      </c>
      <c r="F499" s="30">
        <v>83.010643005371094</v>
      </c>
      <c r="G499" s="30">
        <v>83.641036987304688</v>
      </c>
      <c r="H499" s="30">
        <v>85.555618286132813</v>
      </c>
      <c r="I499" s="1">
        <v>369</v>
      </c>
      <c r="J499" s="1">
        <v>6</v>
      </c>
      <c r="K499" s="1">
        <v>8</v>
      </c>
      <c r="L499" t="s">
        <v>3823</v>
      </c>
      <c r="M499" t="s">
        <v>3907</v>
      </c>
      <c r="N499" t="s">
        <v>3919</v>
      </c>
      <c r="O499" t="s">
        <v>3923</v>
      </c>
      <c r="P499" s="148">
        <v>0.42249241471290588</v>
      </c>
      <c r="Q499" s="30">
        <v>48.927077869999998</v>
      </c>
      <c r="R499" s="30">
        <v>327.96353149414063</v>
      </c>
      <c r="S499" s="1">
        <v>630</v>
      </c>
      <c r="T499" s="1">
        <v>377</v>
      </c>
      <c r="U499" s="148">
        <v>0.59841269254684448</v>
      </c>
      <c r="V499" s="148">
        <v>0.3174603283405304</v>
      </c>
      <c r="W499" s="149">
        <v>49.126694540000003</v>
      </c>
      <c r="X499" s="149">
        <v>295.76718139648438</v>
      </c>
      <c r="Y499" s="1">
        <v>377</v>
      </c>
      <c r="Z499" s="30">
        <v>81.89971923828125</v>
      </c>
      <c r="AA499" s="148">
        <v>0.39700000000000002</v>
      </c>
      <c r="AB499" s="30">
        <v>49</v>
      </c>
      <c r="AC499" s="30">
        <v>326.10000000000002</v>
      </c>
      <c r="AD499" s="30">
        <v>82.346427917480469</v>
      </c>
      <c r="AE499" s="148">
        <v>0.311</v>
      </c>
      <c r="AF499" s="30">
        <v>49.09</v>
      </c>
      <c r="AG499" s="30">
        <v>299.5</v>
      </c>
      <c r="AH499" s="30">
        <v>86.116249084472656</v>
      </c>
      <c r="AI499" s="148">
        <v>0.42399999999999999</v>
      </c>
      <c r="AJ499" s="30">
        <v>50.412078219999998</v>
      </c>
      <c r="AK499" s="30">
        <v>330.1</v>
      </c>
      <c r="AL499" s="30">
        <v>86.728950500488281</v>
      </c>
      <c r="AM499" s="148">
        <v>0.29499999999999998</v>
      </c>
      <c r="AN499" s="30">
        <v>50.591389890000002</v>
      </c>
      <c r="AO499" s="30">
        <v>293.10000000000002</v>
      </c>
      <c r="AP499" s="148">
        <v>0.31402438879013062</v>
      </c>
      <c r="AQ499" s="30">
        <v>49.159172660000003</v>
      </c>
      <c r="AR499" s="30">
        <v>291.15853881835938</v>
      </c>
      <c r="AS499" s="30">
        <v>629</v>
      </c>
      <c r="AT499" s="30">
        <v>375</v>
      </c>
      <c r="AU499" s="148">
        <v>0.59841269254684448</v>
      </c>
      <c r="AV499" s="30">
        <v>85.555618286132813</v>
      </c>
      <c r="AW499" s="148">
        <v>0.21808511018753049</v>
      </c>
      <c r="AX499" s="30">
        <v>50.310221230000003</v>
      </c>
      <c r="AY499" s="30">
        <v>257.97872924804688</v>
      </c>
      <c r="AZ499" s="30">
        <v>375</v>
      </c>
      <c r="BA499" s="30">
        <v>81.041458129882813</v>
      </c>
      <c r="BB499" s="148">
        <v>0.30499999999999999</v>
      </c>
      <c r="BC499" s="30">
        <v>48.09</v>
      </c>
      <c r="BD499" s="30">
        <v>277.89999999999998</v>
      </c>
      <c r="BE499" s="30">
        <v>82.743812561035156</v>
      </c>
      <c r="BF499" s="147">
        <v>0.221</v>
      </c>
      <c r="BG499" s="30">
        <v>48.87</v>
      </c>
      <c r="BH499" s="30">
        <v>253.2</v>
      </c>
      <c r="BI499" s="30">
        <v>80.04803466796875</v>
      </c>
      <c r="BJ499" s="148">
        <v>0.23499999999999999</v>
      </c>
      <c r="BK499" s="30">
        <v>47.619752239999997</v>
      </c>
      <c r="BL499" s="30">
        <v>253.3</v>
      </c>
      <c r="BM499" s="30">
        <v>80.64947509765625</v>
      </c>
      <c r="BN499" s="148">
        <v>0.13900000000000001</v>
      </c>
      <c r="BO499" s="30">
        <v>47.83529704</v>
      </c>
      <c r="BP499" s="30">
        <v>215.6</v>
      </c>
      <c r="BQ499" s="148">
        <v>6.2E-2</v>
      </c>
      <c r="BR499" s="148">
        <v>5.7000000000000002E-2</v>
      </c>
      <c r="BS499" s="148">
        <v>1.4E-2</v>
      </c>
      <c r="BT499" s="148">
        <v>0.79400000000000004</v>
      </c>
      <c r="BU499" s="148">
        <v>7.2999999999999995E-2</v>
      </c>
      <c r="BV499" s="148">
        <v>0</v>
      </c>
      <c r="BW499" s="148">
        <v>1.4E-2</v>
      </c>
      <c r="BX499" s="148">
        <v>0.11899999999999999</v>
      </c>
      <c r="BY499" s="148">
        <v>0.503</v>
      </c>
      <c r="BZ499" s="1"/>
      <c r="CA499" s="150">
        <v>9885.08984375</v>
      </c>
      <c r="CB499" s="150">
        <v>10323.61</v>
      </c>
      <c r="CC499" s="124" t="s">
        <v>4255</v>
      </c>
      <c r="CD499" t="s">
        <v>4633</v>
      </c>
    </row>
    <row r="500" spans="1:82" x14ac:dyDescent="0.3">
      <c r="A500" s="1">
        <v>391413140</v>
      </c>
      <c r="B500" s="124" t="s">
        <v>4255</v>
      </c>
      <c r="C500" t="s">
        <v>175</v>
      </c>
      <c r="D500" t="s">
        <v>1034</v>
      </c>
      <c r="E500" s="30">
        <v>90.061309814453125</v>
      </c>
      <c r="F500" s="30">
        <v>87.89788818359375</v>
      </c>
      <c r="G500" s="30">
        <v>83.290077209472656</v>
      </c>
      <c r="H500" s="30">
        <v>81.086990356445313</v>
      </c>
      <c r="I500" s="1">
        <v>646</v>
      </c>
      <c r="J500" s="1">
        <v>6</v>
      </c>
      <c r="K500" s="1">
        <v>8</v>
      </c>
      <c r="L500" t="s">
        <v>3823</v>
      </c>
      <c r="M500" t="s">
        <v>3907</v>
      </c>
      <c r="N500" t="s">
        <v>3919</v>
      </c>
      <c r="O500" t="s">
        <v>3923</v>
      </c>
      <c r="P500" s="148">
        <v>0.45989304780960077</v>
      </c>
      <c r="Q500" s="30">
        <v>52.063095769999997</v>
      </c>
      <c r="R500" s="30">
        <v>332.97683715820313</v>
      </c>
      <c r="S500" s="1">
        <v>1197</v>
      </c>
      <c r="T500" s="1">
        <v>878</v>
      </c>
      <c r="U500" s="148">
        <v>0.73350042104721069</v>
      </c>
      <c r="V500" s="148">
        <v>0.33252426981925959</v>
      </c>
      <c r="W500" s="149">
        <v>51.151688710000002</v>
      </c>
      <c r="X500" s="149">
        <v>299.02911376953131</v>
      </c>
      <c r="Y500" s="1">
        <v>878</v>
      </c>
      <c r="Z500" s="30">
        <v>88.243644714355469</v>
      </c>
      <c r="AA500" s="148">
        <v>0.47599999999999998</v>
      </c>
      <c r="AB500" s="30">
        <v>51.1</v>
      </c>
      <c r="AC500" s="30">
        <v>334.6</v>
      </c>
      <c r="AD500" s="30">
        <v>85.46832275390625</v>
      </c>
      <c r="AE500" s="148">
        <v>0.33300000000000002</v>
      </c>
      <c r="AF500" s="30">
        <v>50.15</v>
      </c>
      <c r="AG500" s="30">
        <v>293.89999999999998</v>
      </c>
      <c r="AH500" s="30">
        <v>83.1619873046875</v>
      </c>
      <c r="AI500" s="148">
        <v>0.39700000000000002</v>
      </c>
      <c r="AJ500" s="30">
        <v>49.433585299999997</v>
      </c>
      <c r="AK500" s="30">
        <v>307.8</v>
      </c>
      <c r="AL500" s="30">
        <v>81.7889404296875</v>
      </c>
      <c r="AM500" s="148">
        <v>0.26500000000000001</v>
      </c>
      <c r="AN500" s="30">
        <v>48.91031323</v>
      </c>
      <c r="AO500" s="30">
        <v>269.39999999999998</v>
      </c>
      <c r="AP500" s="148">
        <v>0.34224599599838262</v>
      </c>
      <c r="AQ500" s="30">
        <v>48.939635369999998</v>
      </c>
      <c r="AR500" s="30">
        <v>271.83599853515631</v>
      </c>
      <c r="AS500" s="30">
        <v>1195</v>
      </c>
      <c r="AT500" s="30">
        <v>879</v>
      </c>
      <c r="AU500" s="148">
        <v>0.73350042104721069</v>
      </c>
      <c r="AV500" s="30">
        <v>81.086990356445313</v>
      </c>
      <c r="AW500" s="148">
        <v>0.20873786509037021</v>
      </c>
      <c r="AX500" s="30">
        <v>47.749176599999998</v>
      </c>
      <c r="AY500" s="30">
        <v>228.88349914550781</v>
      </c>
      <c r="AZ500" s="30">
        <v>879</v>
      </c>
      <c r="BA500" s="30">
        <v>84.526206970214844</v>
      </c>
      <c r="BB500" s="148">
        <v>0.32800000000000001</v>
      </c>
      <c r="BC500" s="30">
        <v>49.78</v>
      </c>
      <c r="BD500" s="30">
        <v>264.2</v>
      </c>
      <c r="BE500" s="30">
        <v>82.642379760742188</v>
      </c>
      <c r="BF500" s="147">
        <v>0.182</v>
      </c>
      <c r="BG500" s="30">
        <v>48.82</v>
      </c>
      <c r="BH500" s="30">
        <v>218.4</v>
      </c>
      <c r="BI500" s="30">
        <v>84.028076171875</v>
      </c>
      <c r="BJ500" s="148">
        <v>0.30499999999999999</v>
      </c>
      <c r="BK500" s="30">
        <v>49.558517629999997</v>
      </c>
      <c r="BL500" s="30">
        <v>256.7</v>
      </c>
      <c r="BM500" s="30">
        <v>83.076675415039063</v>
      </c>
      <c r="BN500" s="148">
        <v>0.16300000000000001</v>
      </c>
      <c r="BO500" s="30">
        <v>49.044950360000001</v>
      </c>
      <c r="BP500" s="30">
        <v>213.1</v>
      </c>
      <c r="BQ500" s="148">
        <v>0.113</v>
      </c>
      <c r="BR500" s="148">
        <v>8.7999999999999995E-2</v>
      </c>
      <c r="BS500" s="148">
        <v>1.9E-2</v>
      </c>
      <c r="BT500" s="148">
        <v>0.69200000000000006</v>
      </c>
      <c r="BU500" s="148">
        <v>7.1000000000000008E-2</v>
      </c>
      <c r="BV500" s="148">
        <v>1.7000000923871991E-2</v>
      </c>
      <c r="BW500" s="148">
        <v>4.2000000000000003E-2</v>
      </c>
      <c r="BX500" s="148">
        <v>0.13</v>
      </c>
      <c r="BY500" s="148">
        <v>0.71399999999999997</v>
      </c>
      <c r="BZ500" s="1"/>
      <c r="CA500" s="150">
        <v>8875.3896484375</v>
      </c>
      <c r="CB500" s="150">
        <v>9637.25</v>
      </c>
      <c r="CC500" s="124" t="s">
        <v>4255</v>
      </c>
      <c r="CD500" t="s">
        <v>4633</v>
      </c>
    </row>
    <row r="501" spans="1:82" x14ac:dyDescent="0.3">
      <c r="A501" s="1">
        <v>391413160</v>
      </c>
      <c r="B501" s="124" t="s">
        <v>4255</v>
      </c>
      <c r="C501" t="s">
        <v>175</v>
      </c>
      <c r="D501" t="s">
        <v>1035</v>
      </c>
      <c r="E501" s="30">
        <v>83.903923034667969</v>
      </c>
      <c r="F501" s="30">
        <v>85.364875793457031</v>
      </c>
      <c r="G501" s="30">
        <v>79.833587646484375</v>
      </c>
      <c r="H501" s="30">
        <v>81.227058410644531</v>
      </c>
      <c r="I501" s="1">
        <v>412</v>
      </c>
      <c r="J501" s="1">
        <v>6</v>
      </c>
      <c r="K501" s="1">
        <v>8</v>
      </c>
      <c r="L501" t="s">
        <v>3823</v>
      </c>
      <c r="M501" t="s">
        <v>3907</v>
      </c>
      <c r="N501" t="s">
        <v>3919</v>
      </c>
      <c r="O501" t="s">
        <v>3923</v>
      </c>
      <c r="P501" s="148">
        <v>0.30882352590560908</v>
      </c>
      <c r="Q501" s="30">
        <v>49.501850040000001</v>
      </c>
      <c r="R501" s="30">
        <v>283.82351684570313</v>
      </c>
      <c r="S501" s="1">
        <v>786</v>
      </c>
      <c r="T501" s="1">
        <v>715</v>
      </c>
      <c r="U501" s="148">
        <v>0.90966922044754028</v>
      </c>
      <c r="V501" s="148">
        <v>0.29702970385551453</v>
      </c>
      <c r="W501" s="149">
        <v>50.102154310000003</v>
      </c>
      <c r="X501" s="149">
        <v>276.23760986328131</v>
      </c>
      <c r="Y501" s="1">
        <v>715</v>
      </c>
      <c r="Z501" s="30">
        <v>85.826911926269531</v>
      </c>
      <c r="AA501" s="148">
        <v>0.30499999999999999</v>
      </c>
      <c r="AB501" s="30">
        <v>50.3</v>
      </c>
      <c r="AC501" s="30">
        <v>281.60000000000002</v>
      </c>
      <c r="AD501" s="30">
        <v>87.412139892578125</v>
      </c>
      <c r="AE501" s="148">
        <v>0.29599999999999999</v>
      </c>
      <c r="AF501" s="30">
        <v>50.81</v>
      </c>
      <c r="AG501" s="30">
        <v>277.39999999999998</v>
      </c>
      <c r="AH501" s="30">
        <v>88.394859313964844</v>
      </c>
      <c r="AI501" s="148">
        <v>0.29399999999999998</v>
      </c>
      <c r="AJ501" s="30">
        <v>51.16678632</v>
      </c>
      <c r="AK501" s="30">
        <v>289.3</v>
      </c>
      <c r="AL501" s="30">
        <v>89.81927490234375</v>
      </c>
      <c r="AM501" s="148">
        <v>0.28100000000000003</v>
      </c>
      <c r="AN501" s="30">
        <v>51.643023489999997</v>
      </c>
      <c r="AO501" s="30">
        <v>284.5</v>
      </c>
      <c r="AP501" s="148">
        <v>0.1209439560770988</v>
      </c>
      <c r="AQ501" s="30">
        <v>46.777511339999997</v>
      </c>
      <c r="AR501" s="30">
        <v>202.9498596191406</v>
      </c>
      <c r="AS501" s="30">
        <v>785</v>
      </c>
      <c r="AT501" s="30">
        <v>714</v>
      </c>
      <c r="AU501" s="148">
        <v>0.90966922044754028</v>
      </c>
      <c r="AV501" s="30">
        <v>81.227058410644531</v>
      </c>
      <c r="AW501" s="148">
        <v>0.10927152633666989</v>
      </c>
      <c r="AX501" s="30">
        <v>47.8294517</v>
      </c>
      <c r="AY501" s="30">
        <v>198.34437561035159</v>
      </c>
      <c r="AZ501" s="30">
        <v>714</v>
      </c>
      <c r="BA501" s="30">
        <v>80.897117614746094</v>
      </c>
      <c r="BB501" s="148">
        <v>0.13700000000000001</v>
      </c>
      <c r="BC501" s="30">
        <v>48.02</v>
      </c>
      <c r="BD501" s="30">
        <v>199.5</v>
      </c>
      <c r="BE501" s="30">
        <v>82.054054260253906</v>
      </c>
      <c r="BF501" s="147">
        <v>0.12</v>
      </c>
      <c r="BG501" s="30">
        <v>48.53</v>
      </c>
      <c r="BH501" s="30">
        <v>193</v>
      </c>
      <c r="BI501" s="30">
        <v>81.188369750976563</v>
      </c>
      <c r="BJ501" s="148">
        <v>0.14199999999999999</v>
      </c>
      <c r="BK501" s="30">
        <v>48.175234860000003</v>
      </c>
      <c r="BL501" s="30">
        <v>206.8</v>
      </c>
      <c r="BM501" s="30">
        <v>82.381660461425781</v>
      </c>
      <c r="BN501" s="148">
        <v>0.13500000000000001</v>
      </c>
      <c r="BO501" s="30">
        <v>48.69857485</v>
      </c>
      <c r="BP501" s="30">
        <v>202.6</v>
      </c>
      <c r="BQ501" s="148">
        <v>0.11899999999999999</v>
      </c>
      <c r="BR501" s="148">
        <v>7.2999999999999995E-2</v>
      </c>
      <c r="BS501" s="148"/>
      <c r="BT501" s="148">
        <v>0.70599999999999996</v>
      </c>
      <c r="BU501" s="148">
        <v>8.7000000000000008E-2</v>
      </c>
      <c r="BV501" s="148">
        <v>1.499999966472387E-2</v>
      </c>
      <c r="BW501" s="148">
        <v>1.7000000000000001E-2</v>
      </c>
      <c r="BX501" s="148">
        <v>0.187</v>
      </c>
      <c r="BY501" s="148">
        <v>0.85</v>
      </c>
      <c r="BZ501" s="1"/>
      <c r="CA501" s="150">
        <v>10027.3896484375</v>
      </c>
      <c r="CB501" s="150">
        <v>11015.43</v>
      </c>
      <c r="CC501" s="124" t="s">
        <v>4255</v>
      </c>
      <c r="CD501" t="s">
        <v>4633</v>
      </c>
    </row>
    <row r="502" spans="1:82" x14ac:dyDescent="0.3">
      <c r="A502" s="1">
        <v>391414040</v>
      </c>
      <c r="B502" s="124" t="s">
        <v>4255</v>
      </c>
      <c r="C502" t="s">
        <v>175</v>
      </c>
      <c r="D502" t="s">
        <v>1036</v>
      </c>
      <c r="E502" s="30">
        <v>86.364486694335938</v>
      </c>
      <c r="F502" s="30">
        <v>87.614166259765625</v>
      </c>
      <c r="G502" s="30">
        <v>83.703498840332031</v>
      </c>
      <c r="H502" s="30">
        <v>84.945854187011719</v>
      </c>
      <c r="I502" s="1">
        <v>353</v>
      </c>
      <c r="J502" s="1" t="s">
        <v>3981</v>
      </c>
      <c r="K502" s="1">
        <v>5</v>
      </c>
      <c r="L502" t="s">
        <v>3823</v>
      </c>
      <c r="M502" t="s">
        <v>3907</v>
      </c>
      <c r="N502" t="s">
        <v>3919</v>
      </c>
      <c r="O502" t="s">
        <v>3923</v>
      </c>
      <c r="P502" s="148">
        <v>0.3828125</v>
      </c>
      <c r="Q502" s="30">
        <v>50.525352759999997</v>
      </c>
      <c r="R502" s="30">
        <v>311.71875</v>
      </c>
      <c r="S502" s="1">
        <v>152</v>
      </c>
      <c r="T502" s="1">
        <v>128</v>
      </c>
      <c r="U502" s="148">
        <v>0.84210526943206787</v>
      </c>
      <c r="V502" s="148">
        <v>0.32352942228317261</v>
      </c>
      <c r="W502" s="149">
        <v>51.034130869999998</v>
      </c>
      <c r="X502" s="149">
        <v>297.058837890625</v>
      </c>
      <c r="Y502" s="1">
        <v>128</v>
      </c>
      <c r="Z502" s="30">
        <v>80.993446350097656</v>
      </c>
      <c r="AA502" s="148">
        <v>0.51500000000000001</v>
      </c>
      <c r="AB502" s="30">
        <v>48.7</v>
      </c>
      <c r="AC502" s="30">
        <v>341.8</v>
      </c>
      <c r="AD502" s="30">
        <v>81.963554382324219</v>
      </c>
      <c r="AE502" s="148">
        <v>0.47799999999999998</v>
      </c>
      <c r="AF502" s="30">
        <v>48.96</v>
      </c>
      <c r="AG502" s="30">
        <v>332.8</v>
      </c>
      <c r="AH502" s="30">
        <v>76.70050048828125</v>
      </c>
      <c r="AI502" s="148">
        <v>0.28799999999999998</v>
      </c>
      <c r="AJ502" s="30">
        <v>47.2934524</v>
      </c>
      <c r="AK502" s="30">
        <v>272.89999999999998</v>
      </c>
      <c r="AL502" s="30">
        <v>78.377960205078125</v>
      </c>
      <c r="AM502" s="148">
        <v>0.23200000000000001</v>
      </c>
      <c r="AN502" s="30">
        <v>47.749562089999998</v>
      </c>
      <c r="AO502" s="30">
        <v>259.2</v>
      </c>
      <c r="AP502" s="148">
        <v>0.28125</v>
      </c>
      <c r="AQ502" s="30">
        <v>49.198244199999998</v>
      </c>
      <c r="AR502" s="30">
        <v>257.8125</v>
      </c>
      <c r="AS502" s="30">
        <v>152</v>
      </c>
      <c r="AT502" s="30">
        <v>128</v>
      </c>
      <c r="AU502" s="148">
        <v>0.84210526943206787</v>
      </c>
      <c r="AV502" s="30">
        <v>84.945854187011719</v>
      </c>
      <c r="AW502" s="148">
        <v>0.23529411852359769</v>
      </c>
      <c r="AX502" s="30">
        <v>49.960756859999996</v>
      </c>
      <c r="AY502" s="30">
        <v>243.13725280761719</v>
      </c>
      <c r="AZ502" s="30">
        <v>128</v>
      </c>
      <c r="BA502" s="30">
        <v>85.887115478515625</v>
      </c>
      <c r="BB502" s="148">
        <v>0.42399999999999999</v>
      </c>
      <c r="BC502" s="30">
        <v>50.44</v>
      </c>
      <c r="BD502" s="30">
        <v>297.60000000000002</v>
      </c>
      <c r="BE502" s="30">
        <v>85.36083984375</v>
      </c>
      <c r="BF502" s="147">
        <v>0.38800000000000001</v>
      </c>
      <c r="BG502" s="30">
        <v>50.16</v>
      </c>
      <c r="BH502" s="30">
        <v>285.10000000000002</v>
      </c>
      <c r="BI502" s="30">
        <v>84.634727478027344</v>
      </c>
      <c r="BJ502" s="148">
        <v>0.30599999999999999</v>
      </c>
      <c r="BK502" s="30">
        <v>49.854032009999997</v>
      </c>
      <c r="BL502" s="30">
        <v>270.60000000000002</v>
      </c>
      <c r="BM502" s="30">
        <v>84.491531372070313</v>
      </c>
      <c r="BN502" s="148">
        <v>0.23200000000000001</v>
      </c>
      <c r="BO502" s="30">
        <v>49.750076309999997</v>
      </c>
      <c r="BP502" s="30">
        <v>252.8</v>
      </c>
      <c r="BQ502" s="148">
        <v>0.11</v>
      </c>
      <c r="BR502" s="148">
        <v>6.8000000000000005E-2</v>
      </c>
      <c r="BS502" s="148"/>
      <c r="BT502" s="148">
        <v>0.70799999999999996</v>
      </c>
      <c r="BU502" s="148">
        <v>0.10199999999999999</v>
      </c>
      <c r="BV502" s="148">
        <v>1.099999994039536E-2</v>
      </c>
      <c r="BW502" s="148">
        <v>2.3E-2</v>
      </c>
      <c r="BX502" s="148">
        <v>0.18099999999999999</v>
      </c>
      <c r="BY502" s="148">
        <v>0.68900000000000006</v>
      </c>
      <c r="BZ502" s="1"/>
      <c r="CA502" s="150">
        <v>8771.2197265625</v>
      </c>
      <c r="CB502" s="150">
        <v>9929.1299999999992</v>
      </c>
      <c r="CC502" s="124" t="s">
        <v>4255</v>
      </c>
      <c r="CD502" t="s">
        <v>4634</v>
      </c>
    </row>
    <row r="503" spans="1:82" x14ac:dyDescent="0.3">
      <c r="A503" s="1">
        <v>391414060</v>
      </c>
      <c r="B503" s="124" t="s">
        <v>4255</v>
      </c>
      <c r="C503" t="s">
        <v>175</v>
      </c>
      <c r="D503" t="s">
        <v>1037</v>
      </c>
      <c r="E503" s="30">
        <v>84.857574462890625</v>
      </c>
      <c r="F503" s="30">
        <v>85.937202453613281</v>
      </c>
      <c r="G503" s="30">
        <v>88.597297668457031</v>
      </c>
      <c r="H503" s="30">
        <v>89.235267639160156</v>
      </c>
      <c r="I503" s="1">
        <v>234</v>
      </c>
      <c r="J503" s="1" t="s">
        <v>3981</v>
      </c>
      <c r="K503" s="1">
        <v>5</v>
      </c>
      <c r="L503" t="s">
        <v>3823</v>
      </c>
      <c r="M503" t="s">
        <v>3907</v>
      </c>
      <c r="N503" t="s">
        <v>3919</v>
      </c>
      <c r="O503" t="s">
        <v>3923</v>
      </c>
      <c r="P503" s="148">
        <v>0.31192660331726069</v>
      </c>
      <c r="Q503" s="30">
        <v>49.898532889999998</v>
      </c>
      <c r="R503" s="30">
        <v>268.80734252929688</v>
      </c>
      <c r="S503" s="1">
        <v>114</v>
      </c>
      <c r="T503" s="1">
        <v>100</v>
      </c>
      <c r="U503" s="148">
        <v>0.87719297409057617</v>
      </c>
      <c r="V503" s="148">
        <v>0.24731183052062991</v>
      </c>
      <c r="W503" s="149">
        <v>50.339294359999997</v>
      </c>
      <c r="X503" s="149">
        <v>246.23655700683591</v>
      </c>
      <c r="Y503" s="1">
        <v>100</v>
      </c>
      <c r="Z503" s="30">
        <v>79.785079956054688</v>
      </c>
      <c r="AA503" s="148">
        <v>0.42499999999999999</v>
      </c>
      <c r="AB503" s="30">
        <v>48.3</v>
      </c>
      <c r="AC503" s="30">
        <v>318.60000000000002</v>
      </c>
      <c r="AD503" s="30">
        <v>81.256706237792969</v>
      </c>
      <c r="AE503" s="148">
        <v>0.40400000000000003</v>
      </c>
      <c r="AF503" s="30">
        <v>48.72</v>
      </c>
      <c r="AG503" s="30">
        <v>315.2</v>
      </c>
      <c r="AH503" s="30">
        <v>80.223487854003906</v>
      </c>
      <c r="AI503" s="148">
        <v>0.33600000000000002</v>
      </c>
      <c r="AJ503" s="30">
        <v>48.460314949999997</v>
      </c>
      <c r="AK503" s="30">
        <v>304.5</v>
      </c>
      <c r="AL503" s="30">
        <v>81.256858825683594</v>
      </c>
      <c r="AM503" s="148">
        <v>0.29899999999999999</v>
      </c>
      <c r="AN503" s="30">
        <v>48.729246529999998</v>
      </c>
      <c r="AO503" s="30">
        <v>296.89999999999998</v>
      </c>
      <c r="AP503" s="148">
        <v>0.24770642817020419</v>
      </c>
      <c r="AQ503" s="30">
        <v>52.259442149999998</v>
      </c>
      <c r="AR503" s="30">
        <v>232.11009216308591</v>
      </c>
      <c r="AS503" s="30">
        <v>114</v>
      </c>
      <c r="AT503" s="30">
        <v>100</v>
      </c>
      <c r="AU503" s="148">
        <v>0.87719297409057617</v>
      </c>
      <c r="AV503" s="30">
        <v>89.235267639160156</v>
      </c>
      <c r="AW503" s="148">
        <v>0.1720430105924606</v>
      </c>
      <c r="AX503" s="30">
        <v>52.419090879999999</v>
      </c>
      <c r="AY503" s="30"/>
      <c r="AZ503" s="30">
        <v>100</v>
      </c>
      <c r="BA503" s="30">
        <v>85.124183654785156</v>
      </c>
      <c r="BB503" s="148">
        <v>0.46899999999999997</v>
      </c>
      <c r="BC503" s="30">
        <v>50.07</v>
      </c>
      <c r="BD503" s="30">
        <v>321.2</v>
      </c>
      <c r="BE503" s="30">
        <v>85.928878784179688</v>
      </c>
      <c r="BF503" s="147">
        <v>0.44400000000000001</v>
      </c>
      <c r="BG503" s="30">
        <v>50.44</v>
      </c>
      <c r="BH503" s="30">
        <v>314.10000000000002</v>
      </c>
      <c r="BI503" s="30">
        <v>88.222488403320313</v>
      </c>
      <c r="BJ503" s="148">
        <v>0.33</v>
      </c>
      <c r="BK503" s="30">
        <v>51.601711530000003</v>
      </c>
      <c r="BL503" s="30">
        <v>298.2</v>
      </c>
      <c r="BM503" s="30">
        <v>89.091239929199219</v>
      </c>
      <c r="BN503" s="148">
        <v>0.32300000000000001</v>
      </c>
      <c r="BO503" s="30">
        <v>52.042451640000003</v>
      </c>
      <c r="BP503" s="30">
        <v>291.89999999999998</v>
      </c>
      <c r="BQ503" s="148">
        <v>0.17499999999999999</v>
      </c>
      <c r="BR503" s="148">
        <v>0.154</v>
      </c>
      <c r="BS503" s="148"/>
      <c r="BT503" s="148">
        <v>0.59</v>
      </c>
      <c r="BU503" s="148">
        <v>3.7999999999999999E-2</v>
      </c>
      <c r="BV503" s="148">
        <v>4.3000001460313797E-2</v>
      </c>
      <c r="BW503" s="148">
        <v>0.15</v>
      </c>
      <c r="BX503" s="148">
        <v>0.12</v>
      </c>
      <c r="BY503" s="148">
        <v>0.79200000000000004</v>
      </c>
      <c r="BZ503" s="1"/>
      <c r="CA503" s="150">
        <v>9930.3896484375</v>
      </c>
      <c r="CB503" s="150">
        <v>11061.78</v>
      </c>
      <c r="CC503" s="124" t="s">
        <v>4255</v>
      </c>
      <c r="CD503" t="s">
        <v>4634</v>
      </c>
    </row>
    <row r="504" spans="1:82" x14ac:dyDescent="0.3">
      <c r="A504" s="1">
        <v>391414080</v>
      </c>
      <c r="B504" s="124" t="s">
        <v>4255</v>
      </c>
      <c r="C504" t="s">
        <v>175</v>
      </c>
      <c r="D504" t="s">
        <v>1038</v>
      </c>
      <c r="E504" s="30">
        <v>89.637435913085938</v>
      </c>
      <c r="F504" s="30">
        <v>91.23187255859375</v>
      </c>
      <c r="G504" s="30">
        <v>85.273178100585938</v>
      </c>
      <c r="H504" s="30">
        <v>88.473464965820313</v>
      </c>
      <c r="I504" s="1">
        <v>226</v>
      </c>
      <c r="J504" s="1" t="s">
        <v>4733</v>
      </c>
      <c r="K504" s="1">
        <v>5</v>
      </c>
      <c r="L504" t="s">
        <v>3823</v>
      </c>
      <c r="M504" t="s">
        <v>3907</v>
      </c>
      <c r="N504" t="s">
        <v>3919</v>
      </c>
      <c r="O504" t="s">
        <v>3923</v>
      </c>
      <c r="P504" s="148">
        <v>0.25974026322364813</v>
      </c>
      <c r="Q504" s="30">
        <v>51.886777279999997</v>
      </c>
      <c r="R504" s="30">
        <v>271.42855834960938</v>
      </c>
      <c r="S504" s="1">
        <v>92</v>
      </c>
      <c r="T504" s="1">
        <v>83</v>
      </c>
      <c r="U504" s="148">
        <v>0.90217393636703491</v>
      </c>
      <c r="V504" s="148">
        <v>0.1940298527479172</v>
      </c>
      <c r="W504" s="149">
        <v>52.533101019999997</v>
      </c>
      <c r="X504" s="149">
        <v>250.74626159667969</v>
      </c>
      <c r="Y504" s="1">
        <v>83</v>
      </c>
      <c r="Z504" s="30">
        <v>87.941551208496094</v>
      </c>
      <c r="AA504" s="148">
        <v>0.32500000000000001</v>
      </c>
      <c r="AB504" s="30">
        <v>51</v>
      </c>
      <c r="AC504" s="30">
        <v>282.5</v>
      </c>
      <c r="AD504" s="30">
        <v>90.180618286132813</v>
      </c>
      <c r="AE504" s="148">
        <v>0.307</v>
      </c>
      <c r="AF504" s="30">
        <v>51.75</v>
      </c>
      <c r="AG504" s="30">
        <v>276</v>
      </c>
      <c r="AH504" s="30">
        <v>85.451095581054688</v>
      </c>
      <c r="AI504" s="148">
        <v>0.17699999999999999</v>
      </c>
      <c r="AJ504" s="30">
        <v>50.19176934</v>
      </c>
      <c r="AK504" s="30">
        <v>250</v>
      </c>
      <c r="AL504" s="30">
        <v>87.107070922851563</v>
      </c>
      <c r="AM504" s="148">
        <v>0.161</v>
      </c>
      <c r="AN504" s="30">
        <v>50.720063889999999</v>
      </c>
      <c r="AO504" s="30">
        <v>243.7</v>
      </c>
      <c r="AP504" s="148">
        <v>0.1428571492433548</v>
      </c>
      <c r="AQ504" s="30">
        <v>50.180120889999998</v>
      </c>
      <c r="AR504" s="30">
        <v>206.4934997558594</v>
      </c>
      <c r="AS504" s="30">
        <v>92</v>
      </c>
      <c r="AT504" s="30">
        <v>83</v>
      </c>
      <c r="AU504" s="148">
        <v>0.90217393636703491</v>
      </c>
      <c r="AV504" s="30">
        <v>88.473464965820313</v>
      </c>
      <c r="AW504" s="148">
        <v>0.11940298229455951</v>
      </c>
      <c r="AX504" s="30">
        <v>51.982489360000002</v>
      </c>
      <c r="AY504" s="30"/>
      <c r="AZ504" s="30">
        <v>83</v>
      </c>
      <c r="BA504" s="30">
        <v>92.134925842285156</v>
      </c>
      <c r="BB504" s="148">
        <v>0.16300000000000001</v>
      </c>
      <c r="BC504" s="30">
        <v>53.47</v>
      </c>
      <c r="BD504" s="30">
        <v>225</v>
      </c>
      <c r="BE504" s="30">
        <v>92.98876953125</v>
      </c>
      <c r="BF504" s="147">
        <v>0.14699999999999999</v>
      </c>
      <c r="BG504" s="30">
        <v>53.92</v>
      </c>
      <c r="BH504" s="30">
        <v>220</v>
      </c>
      <c r="BI504" s="30">
        <v>83.618972778320313</v>
      </c>
      <c r="BJ504" s="148">
        <v>0.24</v>
      </c>
      <c r="BK504" s="30">
        <v>49.35923322</v>
      </c>
      <c r="BL504" s="30">
        <v>250</v>
      </c>
      <c r="BM504" s="30">
        <v>84.163139343261719</v>
      </c>
      <c r="BN504" s="148">
        <v>0.19500000000000001</v>
      </c>
      <c r="BO504" s="30">
        <v>49.58641488</v>
      </c>
      <c r="BP504" s="30">
        <v>237.9</v>
      </c>
      <c r="BQ504" s="148">
        <v>0.15</v>
      </c>
      <c r="BR504" s="148">
        <v>0.04</v>
      </c>
      <c r="BS504" s="148"/>
      <c r="BT504" s="148">
        <v>0.69900000000000007</v>
      </c>
      <c r="BU504" s="148">
        <v>0.08</v>
      </c>
      <c r="BV504" s="148">
        <v>3.0999999493360519E-2</v>
      </c>
      <c r="BW504" s="148">
        <v>2.1999999999999999E-2</v>
      </c>
      <c r="BX504" s="148">
        <v>0.15</v>
      </c>
      <c r="BY504" s="148">
        <v>0.88100000000000001</v>
      </c>
      <c r="BZ504" s="1"/>
      <c r="CA504" s="150">
        <v>10367.669921875</v>
      </c>
      <c r="CB504" s="150">
        <v>11343.88</v>
      </c>
      <c r="CC504" s="124" t="s">
        <v>4255</v>
      </c>
      <c r="CD504" t="s">
        <v>4634</v>
      </c>
    </row>
    <row r="505" spans="1:82" x14ac:dyDescent="0.3">
      <c r="A505" s="1">
        <v>391414100</v>
      </c>
      <c r="B505" s="124" t="s">
        <v>4255</v>
      </c>
      <c r="C505" t="s">
        <v>175</v>
      </c>
      <c r="D505" t="s">
        <v>1039</v>
      </c>
      <c r="E505" s="30">
        <v>76.095916748046875</v>
      </c>
      <c r="F505" s="30">
        <v>75.842445373535156</v>
      </c>
      <c r="G505" s="30">
        <v>73.792739868164063</v>
      </c>
      <c r="H505" s="30">
        <v>72.68682861328125</v>
      </c>
      <c r="I505" s="1">
        <v>122</v>
      </c>
      <c r="J505" s="1" t="s">
        <v>4733</v>
      </c>
      <c r="K505" s="1">
        <v>5</v>
      </c>
      <c r="L505" t="s">
        <v>3823</v>
      </c>
      <c r="M505" t="s">
        <v>3907</v>
      </c>
      <c r="N505" t="s">
        <v>3919</v>
      </c>
      <c r="O505" t="s">
        <v>3923</v>
      </c>
      <c r="P505" s="148">
        <v>0.25454545021057129</v>
      </c>
      <c r="Q505" s="30">
        <v>46.254009680000003</v>
      </c>
      <c r="R505" s="30"/>
      <c r="S505" s="1">
        <v>84</v>
      </c>
      <c r="T505" s="1">
        <v>72</v>
      </c>
      <c r="U505" s="148">
        <v>0.8571428656578064</v>
      </c>
      <c r="V505" s="148">
        <v>0.23404255509376529</v>
      </c>
      <c r="W505" s="149">
        <v>46.156607829999999</v>
      </c>
      <c r="X505" s="149"/>
      <c r="Y505" s="1">
        <v>72</v>
      </c>
      <c r="Z505" s="30">
        <v>82.50390625</v>
      </c>
      <c r="AA505" s="148">
        <v>0.35599999999999998</v>
      </c>
      <c r="AB505" s="30">
        <v>49.2</v>
      </c>
      <c r="AC505" s="30">
        <v>288.5</v>
      </c>
      <c r="AD505" s="30">
        <v>81.551231384277344</v>
      </c>
      <c r="AE505" s="148">
        <v>0.28399999999999997</v>
      </c>
      <c r="AF505" s="30">
        <v>48.82</v>
      </c>
      <c r="AG505" s="30">
        <v>266.2</v>
      </c>
      <c r="AH505" s="30">
        <v>84.097885131835938</v>
      </c>
      <c r="AI505" s="148">
        <v>0.377</v>
      </c>
      <c r="AJ505" s="30">
        <v>49.743568420000003</v>
      </c>
      <c r="AK505" s="30">
        <v>305.2</v>
      </c>
      <c r="AL505" s="30">
        <v>84.526260375976563</v>
      </c>
      <c r="AM505" s="148">
        <v>0.30199999999999999</v>
      </c>
      <c r="AN505" s="30">
        <v>49.841817120000002</v>
      </c>
      <c r="AO505" s="30">
        <v>279.39999999999998</v>
      </c>
      <c r="AP505" s="148">
        <v>9.0909093618392944E-2</v>
      </c>
      <c r="AQ505" s="30">
        <v>42.998801309999997</v>
      </c>
      <c r="AR505" s="30"/>
      <c r="AS505" s="30">
        <v>83</v>
      </c>
      <c r="AT505" s="30">
        <v>71</v>
      </c>
      <c r="AU505" s="148">
        <v>0.8571428656578064</v>
      </c>
      <c r="AV505" s="30">
        <v>72.68682861328125</v>
      </c>
      <c r="AW505" s="148">
        <v>6.3829787075519562E-2</v>
      </c>
      <c r="AX505" s="30">
        <v>42.934901549999999</v>
      </c>
      <c r="AY505" s="30"/>
      <c r="AZ505" s="30">
        <v>71</v>
      </c>
      <c r="BA505" s="30">
        <v>78.938232421875</v>
      </c>
      <c r="BB505" s="148">
        <v>0.20699999999999999</v>
      </c>
      <c r="BC505" s="30">
        <v>47.07</v>
      </c>
      <c r="BD505" s="30">
        <v>234.5</v>
      </c>
      <c r="BE505" s="30">
        <v>79.964485168457031</v>
      </c>
      <c r="BF505" s="147">
        <v>0.14899999999999999</v>
      </c>
      <c r="BG505" s="30">
        <v>47.5</v>
      </c>
      <c r="BH505" s="30">
        <v>210.8</v>
      </c>
      <c r="BI505" s="30">
        <v>82.26849365234375</v>
      </c>
      <c r="BJ505" s="148">
        <v>0.27300000000000002</v>
      </c>
      <c r="BK505" s="30">
        <v>48.701384490000002</v>
      </c>
      <c r="BL505" s="30">
        <v>249.4</v>
      </c>
      <c r="BM505" s="30">
        <v>83.939888000488281</v>
      </c>
      <c r="BN505" s="148">
        <v>0.20599999999999999</v>
      </c>
      <c r="BO505" s="30">
        <v>49.475152000000001</v>
      </c>
      <c r="BP505" s="30">
        <v>227</v>
      </c>
      <c r="BQ505" s="148">
        <v>0.254</v>
      </c>
      <c r="BR505" s="148"/>
      <c r="BS505" s="148"/>
      <c r="BT505" s="148">
        <v>0.55700000000000005</v>
      </c>
      <c r="BU505" s="148">
        <v>0.13900000000000001</v>
      </c>
      <c r="BV505" s="148">
        <v>4.8999998718500137E-2</v>
      </c>
      <c r="BW505" s="148"/>
      <c r="BX505" s="148">
        <v>0.156</v>
      </c>
      <c r="BY505" s="148">
        <v>0.77</v>
      </c>
      <c r="BZ505" s="1"/>
      <c r="CA505" s="150">
        <v>12539.990234375</v>
      </c>
      <c r="CB505" s="150">
        <v>14027.67</v>
      </c>
      <c r="CC505" s="124" t="s">
        <v>4255</v>
      </c>
      <c r="CD505" t="s">
        <v>4634</v>
      </c>
    </row>
    <row r="506" spans="1:82" x14ac:dyDescent="0.3">
      <c r="A506" s="1">
        <v>391414140</v>
      </c>
      <c r="B506" s="124" t="s">
        <v>4255</v>
      </c>
      <c r="C506" t="s">
        <v>175</v>
      </c>
      <c r="D506" t="s">
        <v>1040</v>
      </c>
      <c r="E506" s="30">
        <v>89.184486389160156</v>
      </c>
      <c r="F506" s="30">
        <v>92.492301940917969</v>
      </c>
      <c r="G506" s="30">
        <v>87.289802551269531</v>
      </c>
      <c r="H506" s="30">
        <v>88.749984741210938</v>
      </c>
      <c r="I506" s="1">
        <v>235</v>
      </c>
      <c r="J506" s="1" t="s">
        <v>4733</v>
      </c>
      <c r="K506" s="1">
        <v>5</v>
      </c>
      <c r="L506" t="s">
        <v>3823</v>
      </c>
      <c r="M506" t="s">
        <v>3907</v>
      </c>
      <c r="N506" t="s">
        <v>3919</v>
      </c>
      <c r="O506" t="s">
        <v>3923</v>
      </c>
      <c r="P506" s="148">
        <v>0.41739130020141602</v>
      </c>
      <c r="Q506" s="30">
        <v>51.69836969</v>
      </c>
      <c r="R506" s="30">
        <v>315.65216064453131</v>
      </c>
      <c r="S506" s="1">
        <v>124</v>
      </c>
      <c r="T506" s="1">
        <v>92</v>
      </c>
      <c r="U506" s="148">
        <v>0.74193549156188965</v>
      </c>
      <c r="V506" s="148">
        <v>0.32222223281860352</v>
      </c>
      <c r="W506" s="149">
        <v>53.055347439999998</v>
      </c>
      <c r="X506" s="149">
        <v>296.66665649414063</v>
      </c>
      <c r="Y506" s="1">
        <v>92</v>
      </c>
      <c r="Z506" s="30">
        <v>92.17083740234375</v>
      </c>
      <c r="AA506" s="148">
        <v>0.48799999999999999</v>
      </c>
      <c r="AB506" s="30">
        <v>52.4</v>
      </c>
      <c r="AC506" s="30">
        <v>345.6</v>
      </c>
      <c r="AD506" s="30">
        <v>91.947723388671875</v>
      </c>
      <c r="AE506" s="148">
        <v>0.40899999999999997</v>
      </c>
      <c r="AF506" s="30">
        <v>52.35</v>
      </c>
      <c r="AG506" s="30">
        <v>334.4</v>
      </c>
      <c r="AH506" s="30">
        <v>85.707107543945313</v>
      </c>
      <c r="AI506" s="148">
        <v>0.41499999999999998</v>
      </c>
      <c r="AJ506" s="30">
        <v>50.276564659999998</v>
      </c>
      <c r="AK506" s="30">
        <v>304.60000000000002</v>
      </c>
      <c r="AL506" s="30">
        <v>83.845054626464844</v>
      </c>
      <c r="AM506" s="148">
        <v>0.32300000000000001</v>
      </c>
      <c r="AN506" s="30">
        <v>49.610003589999998</v>
      </c>
      <c r="AO506" s="30">
        <v>276</v>
      </c>
      <c r="AP506" s="148">
        <v>0.33913043141365051</v>
      </c>
      <c r="AQ506" s="30">
        <v>51.441572579999999</v>
      </c>
      <c r="AR506" s="30">
        <v>284.34783935546881</v>
      </c>
      <c r="AS506" s="30">
        <v>124</v>
      </c>
      <c r="AT506" s="30">
        <v>92</v>
      </c>
      <c r="AU506" s="148">
        <v>0.74193549156188965</v>
      </c>
      <c r="AV506" s="30">
        <v>88.749984741210938</v>
      </c>
      <c r="AW506" s="148">
        <v>0.27777779102325439</v>
      </c>
      <c r="AX506" s="30">
        <v>52.140969210000002</v>
      </c>
      <c r="AY506" s="30">
        <v>260</v>
      </c>
      <c r="AZ506" s="30">
        <v>92</v>
      </c>
      <c r="BA506" s="30">
        <v>80.732154846191406</v>
      </c>
      <c r="BB506" s="148">
        <v>0.25800000000000001</v>
      </c>
      <c r="BC506" s="30">
        <v>47.94</v>
      </c>
      <c r="BD506" s="30">
        <v>246.9</v>
      </c>
      <c r="BE506" s="30">
        <v>82.804672241210938</v>
      </c>
      <c r="BF506" s="147">
        <v>0.24</v>
      </c>
      <c r="BG506" s="30">
        <v>48.9</v>
      </c>
      <c r="BH506" s="30">
        <v>238.5</v>
      </c>
      <c r="BI506" s="30">
        <v>77.496688842773438</v>
      </c>
      <c r="BJ506" s="148">
        <v>0.215</v>
      </c>
      <c r="BK506" s="30">
        <v>46.376934079999998</v>
      </c>
      <c r="BL506" s="30">
        <v>229.2</v>
      </c>
      <c r="BM506" s="30">
        <v>78.178863525390625</v>
      </c>
      <c r="BN506" s="148">
        <v>0.188</v>
      </c>
      <c r="BO506" s="30">
        <v>46.604011630000002</v>
      </c>
      <c r="BP506" s="30">
        <v>214.6</v>
      </c>
      <c r="BQ506" s="148">
        <v>9.4E-2</v>
      </c>
      <c r="BR506" s="148">
        <v>0.11899999999999999</v>
      </c>
      <c r="BS506" s="148">
        <v>6.4000000000000001E-2</v>
      </c>
      <c r="BT506" s="148">
        <v>0.63800000000000001</v>
      </c>
      <c r="BU506" s="148">
        <v>6.4000000000000001E-2</v>
      </c>
      <c r="BV506" s="148">
        <v>2.0999999716877941E-2</v>
      </c>
      <c r="BW506" s="148">
        <v>0.153</v>
      </c>
      <c r="BX506" s="148">
        <v>0.17899999999999999</v>
      </c>
      <c r="BY506" s="148">
        <v>0.59699999999999998</v>
      </c>
      <c r="BZ506" s="1"/>
      <c r="CA506" s="150">
        <v>10860.2998046875</v>
      </c>
      <c r="CB506" s="150">
        <v>11872.94</v>
      </c>
      <c r="CC506" s="124" t="s">
        <v>4255</v>
      </c>
      <c r="CD506" t="s">
        <v>4634</v>
      </c>
    </row>
    <row r="507" spans="1:82" x14ac:dyDescent="0.3">
      <c r="A507" s="1">
        <v>391414150</v>
      </c>
      <c r="B507" s="124" t="s">
        <v>4255</v>
      </c>
      <c r="C507" t="s">
        <v>175</v>
      </c>
      <c r="D507" t="s">
        <v>1041</v>
      </c>
      <c r="E507" s="30">
        <v>91.332679748535156</v>
      </c>
      <c r="F507" s="30">
        <v>87.421829223632813</v>
      </c>
      <c r="G507" s="30">
        <v>91.197090148925781</v>
      </c>
      <c r="H507" s="30">
        <v>91.682731628417969</v>
      </c>
      <c r="I507" s="1">
        <v>264</v>
      </c>
      <c r="J507" s="1" t="s">
        <v>3981</v>
      </c>
      <c r="K507" s="1">
        <v>4</v>
      </c>
      <c r="L507" t="s">
        <v>3823</v>
      </c>
      <c r="M507" t="s">
        <v>3907</v>
      </c>
      <c r="N507" t="s">
        <v>3919</v>
      </c>
      <c r="O507" t="s">
        <v>3923</v>
      </c>
      <c r="P507" s="148">
        <v>0.53333336114883423</v>
      </c>
      <c r="Q507" s="30">
        <v>52.591936670000003</v>
      </c>
      <c r="R507" s="30">
        <v>363.33334350585938</v>
      </c>
      <c r="S507" s="1">
        <v>64</v>
      </c>
      <c r="T507" s="1">
        <v>32</v>
      </c>
      <c r="U507" s="148">
        <v>0.5</v>
      </c>
      <c r="V507" s="148">
        <v>0.42647057771682739</v>
      </c>
      <c r="W507" s="149">
        <v>50.954438209999999</v>
      </c>
      <c r="X507" s="149">
        <v>335.29412841796881</v>
      </c>
      <c r="Y507" s="1">
        <v>32</v>
      </c>
      <c r="Z507" s="30">
        <v>92.7750244140625</v>
      </c>
      <c r="AA507" s="148">
        <v>0.70499999999999996</v>
      </c>
      <c r="AB507" s="30">
        <v>52.6</v>
      </c>
      <c r="AC507" s="30">
        <v>393.9</v>
      </c>
      <c r="AD507" s="30">
        <v>89.179252624511719</v>
      </c>
      <c r="AE507" s="148">
        <v>0.55299999999999994</v>
      </c>
      <c r="AF507" s="30">
        <v>51.41</v>
      </c>
      <c r="AG507" s="30">
        <v>357.9</v>
      </c>
      <c r="AH507" s="30">
        <v>89.02239990234375</v>
      </c>
      <c r="AI507" s="148">
        <v>0.64</v>
      </c>
      <c r="AJ507" s="30">
        <v>51.374636520000003</v>
      </c>
      <c r="AK507" s="30">
        <v>382.7</v>
      </c>
      <c r="AL507" s="30">
        <v>86.726943969726563</v>
      </c>
      <c r="AM507" s="148">
        <v>0.54100000000000004</v>
      </c>
      <c r="AN507" s="30">
        <v>50.590708470000003</v>
      </c>
      <c r="AO507" s="30">
        <v>352.7</v>
      </c>
      <c r="AP507" s="148">
        <v>0.4166666567325592</v>
      </c>
      <c r="AQ507" s="30">
        <v>53.885682289999998</v>
      </c>
      <c r="AR507" s="30">
        <v>316.66665649414063</v>
      </c>
      <c r="AS507" s="30">
        <v>64</v>
      </c>
      <c r="AT507" s="30">
        <v>32</v>
      </c>
      <c r="AU507" s="148">
        <v>0.5</v>
      </c>
      <c r="AV507" s="30">
        <v>91.682731628417969</v>
      </c>
      <c r="AW507" s="148">
        <v>0.23529411852359769</v>
      </c>
      <c r="AX507" s="30">
        <v>53.821775189999997</v>
      </c>
      <c r="AY507" s="30">
        <v>275</v>
      </c>
      <c r="AZ507" s="30">
        <v>32</v>
      </c>
      <c r="BA507" s="30">
        <v>94.9598388671875</v>
      </c>
      <c r="BB507" s="148">
        <v>0.68900000000000006</v>
      </c>
      <c r="BC507" s="30">
        <v>54.84</v>
      </c>
      <c r="BD507" s="30">
        <v>393.9</v>
      </c>
      <c r="BE507" s="30">
        <v>94.327713012695313</v>
      </c>
      <c r="BF507" s="147">
        <v>0.59200000000000008</v>
      </c>
      <c r="BG507" s="30">
        <v>54.58</v>
      </c>
      <c r="BH507" s="30">
        <v>365.8</v>
      </c>
      <c r="BI507" s="30">
        <v>90.906776428222656</v>
      </c>
      <c r="BJ507" s="148">
        <v>0.64700000000000002</v>
      </c>
      <c r="BK507" s="30">
        <v>52.90928761</v>
      </c>
      <c r="BL507" s="30">
        <v>380</v>
      </c>
      <c r="BM507" s="30">
        <v>91.431488037109375</v>
      </c>
      <c r="BN507" s="148">
        <v>0.54100000000000004</v>
      </c>
      <c r="BO507" s="30">
        <v>53.208768820000003</v>
      </c>
      <c r="BP507" s="30">
        <v>348.6</v>
      </c>
      <c r="BQ507" s="148">
        <v>3.4000000000000002E-2</v>
      </c>
      <c r="BR507" s="148">
        <v>6.8000000000000005E-2</v>
      </c>
      <c r="BS507" s="148">
        <v>0.08</v>
      </c>
      <c r="BT507" s="148">
        <v>0.76100000000000001</v>
      </c>
      <c r="BU507" s="148">
        <v>4.2000000000000003E-2</v>
      </c>
      <c r="BV507" s="148">
        <v>1.499999966472387E-2</v>
      </c>
      <c r="BW507" s="148">
        <v>0.11</v>
      </c>
      <c r="BX507" s="148">
        <v>8.7000000000000008E-2</v>
      </c>
      <c r="BY507" s="148">
        <v>0.36599999999999999</v>
      </c>
      <c r="BZ507" s="1"/>
      <c r="CA507" s="150">
        <v>9684.6904296875</v>
      </c>
      <c r="CB507" s="150">
        <v>11143.95</v>
      </c>
      <c r="CC507" s="124" t="s">
        <v>4255</v>
      </c>
      <c r="CD507" t="s">
        <v>4634</v>
      </c>
    </row>
    <row r="508" spans="1:82" x14ac:dyDescent="0.3">
      <c r="A508" s="1">
        <v>391414160</v>
      </c>
      <c r="B508" s="124" t="s">
        <v>4255</v>
      </c>
      <c r="C508" t="s">
        <v>175</v>
      </c>
      <c r="D508" t="s">
        <v>1042</v>
      </c>
      <c r="E508" s="30">
        <v>96.675041198730469</v>
      </c>
      <c r="F508" s="30">
        <v>96.611228942871094</v>
      </c>
      <c r="G508" s="30">
        <v>89.11004638671875</v>
      </c>
      <c r="H508" s="30">
        <v>90.874336242675781</v>
      </c>
      <c r="I508" s="1">
        <v>211</v>
      </c>
      <c r="J508" s="1" t="s">
        <v>3981</v>
      </c>
      <c r="K508" s="1">
        <v>5</v>
      </c>
      <c r="L508" t="s">
        <v>3823</v>
      </c>
      <c r="M508" t="s">
        <v>3907</v>
      </c>
      <c r="N508" t="s">
        <v>3919</v>
      </c>
      <c r="O508" t="s">
        <v>3923</v>
      </c>
      <c r="P508" s="148">
        <v>0.38383838534355158</v>
      </c>
      <c r="Q508" s="30">
        <v>54.81416231</v>
      </c>
      <c r="R508" s="30">
        <v>297.97979736328131</v>
      </c>
      <c r="S508" s="1">
        <v>92</v>
      </c>
      <c r="T508" s="1">
        <v>61</v>
      </c>
      <c r="U508" s="148">
        <v>0.66304349899291992</v>
      </c>
      <c r="V508" s="148">
        <v>0.25714287161827087</v>
      </c>
      <c r="W508" s="149">
        <v>54.761994080000001</v>
      </c>
      <c r="X508" s="149">
        <v>261.42855834960938</v>
      </c>
      <c r="Y508" s="1">
        <v>61</v>
      </c>
      <c r="Z508" s="30">
        <v>84.920639038085938</v>
      </c>
      <c r="AA508" s="148">
        <v>0.51500000000000001</v>
      </c>
      <c r="AB508" s="30">
        <v>50</v>
      </c>
      <c r="AC508" s="30">
        <v>331.1</v>
      </c>
      <c r="AD508" s="30">
        <v>82.4642333984375</v>
      </c>
      <c r="AE508" s="148">
        <v>0.40799999999999997</v>
      </c>
      <c r="AF508" s="30">
        <v>49.13</v>
      </c>
      <c r="AG508" s="30">
        <v>300</v>
      </c>
      <c r="AH508" s="30">
        <v>77.68841552734375</v>
      </c>
      <c r="AI508" s="148">
        <v>0.36</v>
      </c>
      <c r="AJ508" s="30">
        <v>47.620663819999997</v>
      </c>
      <c r="AK508" s="30">
        <v>277.2</v>
      </c>
      <c r="AL508" s="30">
        <v>76.807624816894531</v>
      </c>
      <c r="AM508" s="148">
        <v>0.28199999999999997</v>
      </c>
      <c r="AN508" s="30">
        <v>47.215178829999999</v>
      </c>
      <c r="AO508" s="30">
        <v>248.2</v>
      </c>
      <c r="AP508" s="148">
        <v>0.28282827138900762</v>
      </c>
      <c r="AQ508" s="30">
        <v>52.580180179999999</v>
      </c>
      <c r="AR508" s="30">
        <v>246.46464538574219</v>
      </c>
      <c r="AS508" s="30">
        <v>91</v>
      </c>
      <c r="AT508" s="30">
        <v>60</v>
      </c>
      <c r="AU508" s="148">
        <v>0.66304349899291992</v>
      </c>
      <c r="AV508" s="30">
        <v>90.874336242675781</v>
      </c>
      <c r="AW508" s="148">
        <v>0.18571428954601291</v>
      </c>
      <c r="AX508" s="30">
        <v>53.35847081</v>
      </c>
      <c r="AY508" s="30"/>
      <c r="AZ508" s="30">
        <v>60</v>
      </c>
      <c r="BA508" s="30">
        <v>88.382110595703125</v>
      </c>
      <c r="BB508" s="148">
        <v>0.32400000000000001</v>
      </c>
      <c r="BC508" s="30">
        <v>51.65</v>
      </c>
      <c r="BD508" s="30">
        <v>267.60000000000002</v>
      </c>
      <c r="BE508" s="30">
        <v>87.00408935546875</v>
      </c>
      <c r="BF508" s="147">
        <v>0.24</v>
      </c>
      <c r="BG508" s="30">
        <v>50.97</v>
      </c>
      <c r="BH508" s="30">
        <v>236</v>
      </c>
      <c r="BI508" s="30">
        <v>78.125213623046875</v>
      </c>
      <c r="BJ508" s="148">
        <v>0.221</v>
      </c>
      <c r="BK508" s="30">
        <v>46.683101700000002</v>
      </c>
      <c r="BL508" s="30">
        <v>234.5</v>
      </c>
      <c r="BM508" s="30">
        <v>77.641212463378906</v>
      </c>
      <c r="BN508" s="148">
        <v>0.129</v>
      </c>
      <c r="BO508" s="30">
        <v>46.33605833</v>
      </c>
      <c r="BP508" s="30">
        <v>195.3</v>
      </c>
      <c r="BQ508" s="148">
        <v>4.7E-2</v>
      </c>
      <c r="BR508" s="148">
        <v>0.1</v>
      </c>
      <c r="BS508" s="148"/>
      <c r="BT508" s="148">
        <v>0.75800000000000001</v>
      </c>
      <c r="BU508" s="148">
        <v>7.5999999999999998E-2</v>
      </c>
      <c r="BV508" s="148">
        <v>1.8999999389052391E-2</v>
      </c>
      <c r="BW508" s="148">
        <v>6.6000000000000003E-2</v>
      </c>
      <c r="BX508" s="148">
        <v>0.28000000000000003</v>
      </c>
      <c r="BY508" s="148">
        <v>0.622</v>
      </c>
      <c r="BZ508" s="1"/>
      <c r="CA508" s="150">
        <v>14804.5</v>
      </c>
      <c r="CB508" s="150">
        <v>15507.76</v>
      </c>
      <c r="CC508" s="124" t="s">
        <v>4255</v>
      </c>
      <c r="CD508" t="s">
        <v>4634</v>
      </c>
    </row>
    <row r="509" spans="1:82" x14ac:dyDescent="0.3">
      <c r="A509" s="1">
        <v>391414240</v>
      </c>
      <c r="B509" s="124" t="s">
        <v>4255</v>
      </c>
      <c r="C509" t="s">
        <v>175</v>
      </c>
      <c r="D509" t="s">
        <v>675</v>
      </c>
      <c r="E509" s="30">
        <v>91.538566589355469</v>
      </c>
      <c r="F509" s="30">
        <v>90.427864074707031</v>
      </c>
      <c r="G509" s="30">
        <v>89.650115966796875</v>
      </c>
      <c r="H509" s="30">
        <v>86.80462646484375</v>
      </c>
      <c r="I509" s="1">
        <v>354</v>
      </c>
      <c r="J509" s="1" t="s">
        <v>3981</v>
      </c>
      <c r="K509" s="1">
        <v>5</v>
      </c>
      <c r="L509" t="s">
        <v>3823</v>
      </c>
      <c r="M509" t="s">
        <v>3907</v>
      </c>
      <c r="N509" t="s">
        <v>3919</v>
      </c>
      <c r="O509" t="s">
        <v>3923</v>
      </c>
      <c r="P509" s="148">
        <v>0.62427747249603271</v>
      </c>
      <c r="Q509" s="30">
        <v>52.677580069999998</v>
      </c>
      <c r="R509" s="30">
        <v>368.7861328125</v>
      </c>
      <c r="S509" s="1">
        <v>213</v>
      </c>
      <c r="T509" s="1">
        <v>83</v>
      </c>
      <c r="U509" s="148">
        <v>0.38967135548591608</v>
      </c>
      <c r="V509" s="148">
        <v>0.43103447556495672</v>
      </c>
      <c r="W509" s="149">
        <v>52.199965970000001</v>
      </c>
      <c r="X509" s="149">
        <v>308.62069702148438</v>
      </c>
      <c r="Y509" s="1">
        <v>83</v>
      </c>
      <c r="Z509" s="30">
        <v>94.587570190429688</v>
      </c>
      <c r="AA509" s="148">
        <v>0.53500000000000003</v>
      </c>
      <c r="AB509" s="30">
        <v>53.2</v>
      </c>
      <c r="AC509" s="30">
        <v>359.2</v>
      </c>
      <c r="AD509" s="30">
        <v>90.916908264160156</v>
      </c>
      <c r="AE509" s="148">
        <v>0.35399999999999998</v>
      </c>
      <c r="AF509" s="30">
        <v>52</v>
      </c>
      <c r="AG509" s="30">
        <v>308.89999999999998</v>
      </c>
      <c r="AH509" s="30">
        <v>98.255790710449219</v>
      </c>
      <c r="AI509" s="148">
        <v>0.59499999999999997</v>
      </c>
      <c r="AJ509" s="30">
        <v>54.432862460000003</v>
      </c>
      <c r="AK509" s="30">
        <v>374</v>
      </c>
      <c r="AL509" s="30">
        <v>93.590095520019531</v>
      </c>
      <c r="AM509" s="148">
        <v>0.42899999999999999</v>
      </c>
      <c r="AN509" s="30">
        <v>52.926226380000003</v>
      </c>
      <c r="AO509" s="30">
        <v>333.8</v>
      </c>
      <c r="AP509" s="148">
        <v>0.45664739608764648</v>
      </c>
      <c r="AQ509" s="30">
        <v>52.918011980000003</v>
      </c>
      <c r="AR509" s="30">
        <v>297.6878662109375</v>
      </c>
      <c r="AS509" s="30">
        <v>213</v>
      </c>
      <c r="AT509" s="30">
        <v>83</v>
      </c>
      <c r="AU509" s="148">
        <v>0.38967135548591608</v>
      </c>
      <c r="AV509" s="30">
        <v>86.80462646484375</v>
      </c>
      <c r="AW509" s="148">
        <v>0.24137930572032931</v>
      </c>
      <c r="AX509" s="30">
        <v>51.026050849999997</v>
      </c>
      <c r="AY509" s="30"/>
      <c r="AZ509" s="30">
        <v>83</v>
      </c>
      <c r="BA509" s="30">
        <v>88.402732849121094</v>
      </c>
      <c r="BB509" s="148">
        <v>0.43200000000000011</v>
      </c>
      <c r="BC509" s="30">
        <v>51.66</v>
      </c>
      <c r="BD509" s="30">
        <v>315.5</v>
      </c>
      <c r="BE509" s="30">
        <v>84.731941223144531</v>
      </c>
      <c r="BF509" s="147">
        <v>0.24099999999999999</v>
      </c>
      <c r="BG509" s="30">
        <v>49.85</v>
      </c>
      <c r="BH509" s="30">
        <v>253.2</v>
      </c>
      <c r="BI509" s="30">
        <v>89.181327819824219</v>
      </c>
      <c r="BJ509" s="148">
        <v>0.498</v>
      </c>
      <c r="BK509" s="30">
        <v>52.068780840000002</v>
      </c>
      <c r="BL509" s="30">
        <v>320.3</v>
      </c>
      <c r="BM509" s="30">
        <v>83.041374206542969</v>
      </c>
      <c r="BN509" s="148">
        <v>0.34200000000000003</v>
      </c>
      <c r="BO509" s="30">
        <v>49.027357309999999</v>
      </c>
      <c r="BP509" s="30">
        <v>255.7</v>
      </c>
      <c r="BQ509" s="148">
        <v>2.5000000000000001E-2</v>
      </c>
      <c r="BR509" s="148">
        <v>4.4999999999999998E-2</v>
      </c>
      <c r="BS509" s="148">
        <v>2.8000000000000001E-2</v>
      </c>
      <c r="BT509" s="148">
        <v>0.86699999999999999</v>
      </c>
      <c r="BU509" s="148">
        <v>2.5000000000000001E-2</v>
      </c>
      <c r="BV509" s="148">
        <v>8.0000003799796104E-3</v>
      </c>
      <c r="BW509" s="148">
        <v>3.4000000000000002E-2</v>
      </c>
      <c r="BX509" s="148">
        <v>7.9000000000000001E-2</v>
      </c>
      <c r="BY509" s="148">
        <v>0.27700000000000002</v>
      </c>
      <c r="BZ509" s="1"/>
      <c r="CA509" s="150">
        <v>9494.259765625</v>
      </c>
      <c r="CB509" s="150">
        <v>11021.66</v>
      </c>
      <c r="CC509" s="124" t="s">
        <v>4255</v>
      </c>
      <c r="CD509" t="s">
        <v>4634</v>
      </c>
    </row>
    <row r="510" spans="1:82" x14ac:dyDescent="0.3">
      <c r="A510" s="1">
        <v>391414260</v>
      </c>
      <c r="B510" s="124" t="s">
        <v>4255</v>
      </c>
      <c r="C510" t="s">
        <v>175</v>
      </c>
      <c r="D510" t="s">
        <v>1043</v>
      </c>
      <c r="E510" s="30">
        <v>81.822601318359375</v>
      </c>
      <c r="F510" s="30">
        <v>83.355033874511719</v>
      </c>
      <c r="G510" s="30">
        <v>85.443069458007813</v>
      </c>
      <c r="H510" s="30">
        <v>84.359870910644531</v>
      </c>
      <c r="I510" s="1">
        <v>351</v>
      </c>
      <c r="J510" s="1" t="s">
        <v>4733</v>
      </c>
      <c r="K510" s="1">
        <v>5</v>
      </c>
      <c r="L510" t="s">
        <v>3823</v>
      </c>
      <c r="M510" t="s">
        <v>3907</v>
      </c>
      <c r="N510" t="s">
        <v>3919</v>
      </c>
      <c r="O510" t="s">
        <v>3923</v>
      </c>
      <c r="P510" s="148">
        <v>0.31506848335266108</v>
      </c>
      <c r="Q510" s="30">
        <v>48.636095709999999</v>
      </c>
      <c r="R510" s="30">
        <v>277.39724731445313</v>
      </c>
      <c r="S510" s="1">
        <v>164</v>
      </c>
      <c r="T510" s="1">
        <v>135</v>
      </c>
      <c r="U510" s="148">
        <v>0.82317072153091431</v>
      </c>
      <c r="V510" s="148">
        <v>0.24786324799060819</v>
      </c>
      <c r="W510" s="149">
        <v>49.269390919999999</v>
      </c>
      <c r="X510" s="149">
        <v>256.41024780273438</v>
      </c>
      <c r="Y510" s="1">
        <v>135</v>
      </c>
      <c r="Z510" s="30">
        <v>83.108085632324219</v>
      </c>
      <c r="AA510" s="148">
        <v>0.22900000000000001</v>
      </c>
      <c r="AB510" s="30">
        <v>49.4</v>
      </c>
      <c r="AC510" s="30">
        <v>266.2</v>
      </c>
      <c r="AD510" s="30">
        <v>84.231346130371094</v>
      </c>
      <c r="AE510" s="148">
        <v>0.2</v>
      </c>
      <c r="AF510" s="30">
        <v>49.73</v>
      </c>
      <c r="AG510" s="30">
        <v>256.3</v>
      </c>
      <c r="AH510" s="30">
        <v>82.596435546875</v>
      </c>
      <c r="AI510" s="148">
        <v>0.24399999999999999</v>
      </c>
      <c r="AJ510" s="30">
        <v>49.246267949999996</v>
      </c>
      <c r="AK510" s="30">
        <v>267.5</v>
      </c>
      <c r="AL510" s="30">
        <v>83.190139770507813</v>
      </c>
      <c r="AM510" s="148">
        <v>0.21299999999999999</v>
      </c>
      <c r="AN510" s="30">
        <v>49.387138030000003</v>
      </c>
      <c r="AO510" s="30">
        <v>260.3</v>
      </c>
      <c r="AP510" s="148">
        <v>0.21232876181602481</v>
      </c>
      <c r="AQ510" s="30">
        <v>50.28639046</v>
      </c>
      <c r="AR510" s="30">
        <v>235.61643981933591</v>
      </c>
      <c r="AS510" s="30">
        <v>164</v>
      </c>
      <c r="AT510" s="30">
        <v>135</v>
      </c>
      <c r="AU510" s="148">
        <v>0.82317072153091431</v>
      </c>
      <c r="AV510" s="30">
        <v>84.359870910644531</v>
      </c>
      <c r="AW510" s="148">
        <v>0.14529915153980261</v>
      </c>
      <c r="AX510" s="30">
        <v>49.624919560000002</v>
      </c>
      <c r="AY510" s="30">
        <v>209.4017028808594</v>
      </c>
      <c r="AZ510" s="30">
        <v>135</v>
      </c>
      <c r="BA510" s="30">
        <v>79.041328430175781</v>
      </c>
      <c r="BB510" s="148">
        <v>0.127</v>
      </c>
      <c r="BC510" s="30">
        <v>47.12</v>
      </c>
      <c r="BD510" s="30">
        <v>193.6</v>
      </c>
      <c r="BE510" s="30">
        <v>79.112434387207031</v>
      </c>
      <c r="BF510" s="147">
        <v>8.900000000000001E-2</v>
      </c>
      <c r="BG510" s="30">
        <v>47.08</v>
      </c>
      <c r="BH510" s="30">
        <v>175.6</v>
      </c>
      <c r="BI510" s="30">
        <v>76.143455505371094</v>
      </c>
      <c r="BJ510" s="148">
        <v>9.4E-2</v>
      </c>
      <c r="BK510" s="30">
        <v>45.71774491</v>
      </c>
      <c r="BL510" s="30">
        <v>166.9</v>
      </c>
      <c r="BM510" s="30">
        <v>76.467910766601563</v>
      </c>
      <c r="BN510" s="148">
        <v>7.0999999999999994E-2</v>
      </c>
      <c r="BO510" s="30">
        <v>45.751316549999999</v>
      </c>
      <c r="BP510" s="30">
        <v>152.5</v>
      </c>
      <c r="BQ510" s="148">
        <v>0.13100000000000001</v>
      </c>
      <c r="BR510" s="148">
        <v>6.3E-2</v>
      </c>
      <c r="BS510" s="148"/>
      <c r="BT510" s="148">
        <v>0.63500000000000001</v>
      </c>
      <c r="BU510" s="148">
        <v>0.14000000000000001</v>
      </c>
      <c r="BV510" s="148">
        <v>3.0999999493360519E-2</v>
      </c>
      <c r="BW510" s="148">
        <v>3.6999999999999998E-2</v>
      </c>
      <c r="BX510" s="148">
        <v>0.14199999999999999</v>
      </c>
      <c r="BY510" s="148">
        <v>0.77400000000000002</v>
      </c>
      <c r="BZ510" s="1"/>
      <c r="CA510" s="150">
        <v>8803.9404296875</v>
      </c>
      <c r="CB510" s="150">
        <v>9833.92</v>
      </c>
      <c r="CC510" s="124" t="s">
        <v>4255</v>
      </c>
      <c r="CD510" t="s">
        <v>4634</v>
      </c>
    </row>
    <row r="511" spans="1:82" x14ac:dyDescent="0.3">
      <c r="A511" s="1">
        <v>391414270</v>
      </c>
      <c r="B511" s="124" t="s">
        <v>4255</v>
      </c>
      <c r="C511" t="s">
        <v>175</v>
      </c>
      <c r="D511" t="s">
        <v>1044</v>
      </c>
      <c r="E511" s="30">
        <v>82.149742126464844</v>
      </c>
      <c r="F511" s="30">
        <v>86.336051940917969</v>
      </c>
      <c r="G511" s="30">
        <v>88.222923278808594</v>
      </c>
      <c r="H511" s="30">
        <v>89.502487182617188</v>
      </c>
      <c r="I511" s="1">
        <v>441</v>
      </c>
      <c r="J511" s="1" t="s">
        <v>3981</v>
      </c>
      <c r="K511" s="1">
        <v>4</v>
      </c>
      <c r="L511" t="s">
        <v>3823</v>
      </c>
      <c r="M511" t="s">
        <v>3907</v>
      </c>
      <c r="N511" t="s">
        <v>3919</v>
      </c>
      <c r="O511" t="s">
        <v>3923</v>
      </c>
      <c r="P511" s="148">
        <v>0.64971750974655151</v>
      </c>
      <c r="Q511" s="30">
        <v>48.772176520000002</v>
      </c>
      <c r="R511" s="30">
        <v>381.35592651367188</v>
      </c>
      <c r="S511" s="1">
        <v>105</v>
      </c>
      <c r="T511" s="1">
        <v>38</v>
      </c>
      <c r="U511" s="148">
        <v>0.36190477013587952</v>
      </c>
      <c r="V511" s="148">
        <v>0.41818180680274958</v>
      </c>
      <c r="W511" s="149">
        <v>50.504554540000001</v>
      </c>
      <c r="X511" s="149">
        <v>332.72726440429688</v>
      </c>
      <c r="Y511" s="1">
        <v>38</v>
      </c>
      <c r="Z511" s="30">
        <v>89.452011108398438</v>
      </c>
      <c r="AA511" s="148">
        <v>0.64</v>
      </c>
      <c r="AB511" s="30">
        <v>51.5</v>
      </c>
      <c r="AC511" s="30">
        <v>377.8</v>
      </c>
      <c r="AD511" s="30">
        <v>88.266242980957031</v>
      </c>
      <c r="AE511" s="148">
        <v>0.47399999999999998</v>
      </c>
      <c r="AF511" s="30">
        <v>51.1</v>
      </c>
      <c r="AG511" s="30">
        <v>308.8</v>
      </c>
      <c r="AH511" s="30">
        <v>87.636665344238281</v>
      </c>
      <c r="AI511" s="148">
        <v>0.67299999999999993</v>
      </c>
      <c r="AJ511" s="30">
        <v>50.915661149999998</v>
      </c>
      <c r="AK511" s="30">
        <v>386.1</v>
      </c>
      <c r="AL511" s="30">
        <v>85.293403625488281</v>
      </c>
      <c r="AM511" s="148">
        <v>0.57100000000000006</v>
      </c>
      <c r="AN511" s="30">
        <v>50.102874720000003</v>
      </c>
      <c r="AO511" s="30">
        <v>354.3</v>
      </c>
      <c r="AP511" s="148">
        <v>0.58192092180252075</v>
      </c>
      <c r="AQ511" s="30">
        <v>52.025264149999998</v>
      </c>
      <c r="AR511" s="30">
        <v>349.15255737304688</v>
      </c>
      <c r="AS511" s="30">
        <v>105</v>
      </c>
      <c r="AT511" s="30">
        <v>38</v>
      </c>
      <c r="AU511" s="148">
        <v>0.36190477013587952</v>
      </c>
      <c r="AV511" s="30">
        <v>89.502487182617188</v>
      </c>
      <c r="AW511" s="148">
        <v>0.38181817531585688</v>
      </c>
      <c r="AX511" s="30">
        <v>52.572241089999999</v>
      </c>
      <c r="AY511" s="30">
        <v>280</v>
      </c>
      <c r="AZ511" s="30">
        <v>38</v>
      </c>
      <c r="BA511" s="30">
        <v>87.557319641113281</v>
      </c>
      <c r="BB511" s="148">
        <v>0.64599999999999991</v>
      </c>
      <c r="BC511" s="30">
        <v>51.25</v>
      </c>
      <c r="BD511" s="30">
        <v>364</v>
      </c>
      <c r="BE511" s="30">
        <v>86.212898254394531</v>
      </c>
      <c r="BF511" s="147">
        <v>0.45600000000000002</v>
      </c>
      <c r="BG511" s="30">
        <v>50.58</v>
      </c>
      <c r="BH511" s="30">
        <v>305.3</v>
      </c>
      <c r="BI511" s="30">
        <v>80.643089294433594</v>
      </c>
      <c r="BJ511" s="148">
        <v>0.60399999999999998</v>
      </c>
      <c r="BK511" s="30">
        <v>47.909616419999999</v>
      </c>
      <c r="BL511" s="30">
        <v>365.8</v>
      </c>
      <c r="BM511" s="30">
        <v>79.077316284179688</v>
      </c>
      <c r="BN511" s="148">
        <v>0.45700000000000002</v>
      </c>
      <c r="BO511" s="30">
        <v>47.051776400000001</v>
      </c>
      <c r="BP511" s="30">
        <v>318.60000000000002</v>
      </c>
      <c r="BQ511" s="148">
        <v>4.2999999999999997E-2</v>
      </c>
      <c r="BR511" s="148">
        <v>6.8000000000000005E-2</v>
      </c>
      <c r="BS511" s="148">
        <v>5.3999999999999999E-2</v>
      </c>
      <c r="BT511" s="148">
        <v>0.76</v>
      </c>
      <c r="BU511" s="148">
        <v>6.3E-2</v>
      </c>
      <c r="BV511" s="148">
        <v>1.099999994039536E-2</v>
      </c>
      <c r="BW511" s="148">
        <v>5.3999999999999999E-2</v>
      </c>
      <c r="BX511" s="148">
        <v>5.7000000000000002E-2</v>
      </c>
      <c r="BY511" s="148">
        <v>0.214</v>
      </c>
      <c r="BZ511" s="1"/>
      <c r="CA511" s="150">
        <v>9124.330078125</v>
      </c>
      <c r="CB511" s="150">
        <v>10531.69</v>
      </c>
      <c r="CC511" s="124" t="s">
        <v>4255</v>
      </c>
      <c r="CD511" t="s">
        <v>4634</v>
      </c>
    </row>
    <row r="512" spans="1:82" x14ac:dyDescent="0.3">
      <c r="A512" s="1">
        <v>391414280</v>
      </c>
      <c r="B512" s="124" t="s">
        <v>4255</v>
      </c>
      <c r="C512" t="s">
        <v>175</v>
      </c>
      <c r="D512" t="s">
        <v>1045</v>
      </c>
      <c r="E512" s="30">
        <v>86.585578918457031</v>
      </c>
      <c r="F512" s="30">
        <v>87.312980651855469</v>
      </c>
      <c r="G512" s="30">
        <v>84.078514099121094</v>
      </c>
      <c r="H512" s="30">
        <v>82.486251831054688</v>
      </c>
      <c r="I512" s="1">
        <v>351</v>
      </c>
      <c r="J512" s="1" t="s">
        <v>3981</v>
      </c>
      <c r="K512" s="1">
        <v>5</v>
      </c>
      <c r="L512" t="s">
        <v>3823</v>
      </c>
      <c r="M512" t="s">
        <v>3907</v>
      </c>
      <c r="N512" t="s">
        <v>3919</v>
      </c>
      <c r="O512" t="s">
        <v>3923</v>
      </c>
      <c r="P512" s="148">
        <v>0.61714285612106323</v>
      </c>
      <c r="Q512" s="30">
        <v>50.61732001</v>
      </c>
      <c r="R512" s="30">
        <v>367.42855834960938</v>
      </c>
      <c r="S512" s="1">
        <v>209</v>
      </c>
      <c r="T512" s="1">
        <v>74</v>
      </c>
      <c r="U512" s="148">
        <v>0.35406699776649481</v>
      </c>
      <c r="V512" s="148">
        <v>0.49019607901573181</v>
      </c>
      <c r="W512" s="149">
        <v>50.909337479999998</v>
      </c>
      <c r="X512" s="149">
        <v>335.29412841796881</v>
      </c>
      <c r="Y512" s="1">
        <v>74</v>
      </c>
      <c r="Z512" s="30">
        <v>87.941551208496094</v>
      </c>
      <c r="AA512" s="148">
        <v>0.61899999999999999</v>
      </c>
      <c r="AB512" s="30">
        <v>51</v>
      </c>
      <c r="AC512" s="30">
        <v>387.1</v>
      </c>
      <c r="AD512" s="30">
        <v>88.884735107421875</v>
      </c>
      <c r="AE512" s="148">
        <v>0.47899999999999998</v>
      </c>
      <c r="AF512" s="30">
        <v>51.31</v>
      </c>
      <c r="AG512" s="30">
        <v>347.9</v>
      </c>
      <c r="AH512" s="30">
        <v>86.275375366210938</v>
      </c>
      <c r="AI512" s="148">
        <v>0.60099999999999998</v>
      </c>
      <c r="AJ512" s="30">
        <v>50.464782049999997</v>
      </c>
      <c r="AK512" s="30">
        <v>376.1</v>
      </c>
      <c r="AL512" s="30">
        <v>86.160423278808594</v>
      </c>
      <c r="AM512" s="148">
        <v>0.39800000000000002</v>
      </c>
      <c r="AN512" s="30">
        <v>50.397921779999997</v>
      </c>
      <c r="AO512" s="30">
        <v>324.10000000000002</v>
      </c>
      <c r="AP512" s="148">
        <v>0.53714287281036377</v>
      </c>
      <c r="AQ512" s="30">
        <v>49.432825029999997</v>
      </c>
      <c r="AR512" s="30">
        <v>348</v>
      </c>
      <c r="AS512" s="30">
        <v>209</v>
      </c>
      <c r="AT512" s="30">
        <v>74</v>
      </c>
      <c r="AU512" s="148">
        <v>0.35406699776649481</v>
      </c>
      <c r="AV512" s="30">
        <v>82.486251831054688</v>
      </c>
      <c r="AW512" s="148">
        <v>0.37254902720451349</v>
      </c>
      <c r="AX512" s="30">
        <v>48.551117939999997</v>
      </c>
      <c r="AY512" s="30">
        <v>300</v>
      </c>
      <c r="AZ512" s="30">
        <v>74</v>
      </c>
      <c r="BA512" s="30">
        <v>81.020835876464844</v>
      </c>
      <c r="BB512" s="148">
        <v>0.5</v>
      </c>
      <c r="BC512" s="30">
        <v>48.08</v>
      </c>
      <c r="BD512" s="30">
        <v>333.3</v>
      </c>
      <c r="BE512" s="30">
        <v>79.964485168457031</v>
      </c>
      <c r="BF512" s="147">
        <v>0.38400000000000001</v>
      </c>
      <c r="BG512" s="30">
        <v>47.5</v>
      </c>
      <c r="BH512" s="30">
        <v>289</v>
      </c>
      <c r="BI512" s="30">
        <v>79.349777221679688</v>
      </c>
      <c r="BJ512" s="148">
        <v>0.495</v>
      </c>
      <c r="BK512" s="30">
        <v>47.279615450000001</v>
      </c>
      <c r="BL512" s="30">
        <v>331.3</v>
      </c>
      <c r="BM512" s="30">
        <v>77.578277587890625</v>
      </c>
      <c r="BN512" s="148">
        <v>0.36899999999999999</v>
      </c>
      <c r="BO512" s="30">
        <v>46.304693630000003</v>
      </c>
      <c r="BP512" s="30">
        <v>282.10000000000002</v>
      </c>
      <c r="BQ512" s="148"/>
      <c r="BR512" s="148">
        <v>6.6000000000000003E-2</v>
      </c>
      <c r="BS512" s="148">
        <v>3.1E-2</v>
      </c>
      <c r="BT512" s="148">
        <v>0.86899999999999999</v>
      </c>
      <c r="BU512" s="148">
        <v>1.7000000000000001E-2</v>
      </c>
      <c r="BV512" s="148">
        <v>1.7000000923871991E-2</v>
      </c>
      <c r="BW512" s="148">
        <v>0.105</v>
      </c>
      <c r="BX512" s="148">
        <v>6.6000000000000003E-2</v>
      </c>
      <c r="BY512" s="148">
        <v>0.19700000000000001</v>
      </c>
      <c r="BZ512" s="1"/>
      <c r="CA512" s="150">
        <v>7991.68994140625</v>
      </c>
      <c r="CB512" s="150">
        <v>9206.7099999999991</v>
      </c>
      <c r="CC512" s="124" t="s">
        <v>4255</v>
      </c>
      <c r="CD512" t="s">
        <v>4634</v>
      </c>
    </row>
    <row r="513" spans="1:82" x14ac:dyDescent="0.3">
      <c r="A513" s="1">
        <v>391414300</v>
      </c>
      <c r="B513" s="124" t="s">
        <v>4255</v>
      </c>
      <c r="C513" t="s">
        <v>175</v>
      </c>
      <c r="D513" t="s">
        <v>1046</v>
      </c>
      <c r="E513" s="30">
        <v>78.507698059082031</v>
      </c>
      <c r="F513" s="30">
        <v>78.440017700195313</v>
      </c>
      <c r="G513" s="30">
        <v>73.674636840820313</v>
      </c>
      <c r="H513" s="30">
        <v>75.801513671875</v>
      </c>
      <c r="I513" s="1">
        <v>219</v>
      </c>
      <c r="J513" s="1" t="s">
        <v>4733</v>
      </c>
      <c r="K513" s="1">
        <v>5</v>
      </c>
      <c r="L513" t="s">
        <v>3823</v>
      </c>
      <c r="M513" t="s">
        <v>3907</v>
      </c>
      <c r="N513" t="s">
        <v>3919</v>
      </c>
      <c r="O513" t="s">
        <v>3923</v>
      </c>
      <c r="P513" s="148">
        <v>0.3839285671710968</v>
      </c>
      <c r="Q513" s="30">
        <v>47.257220199999999</v>
      </c>
      <c r="R513" s="30">
        <v>307.14285278320313</v>
      </c>
      <c r="S513" s="1">
        <v>110</v>
      </c>
      <c r="T513" s="1">
        <v>83</v>
      </c>
      <c r="U513" s="148">
        <v>0.75454545021057129</v>
      </c>
      <c r="V513" s="148">
        <v>0.3372093141078949</v>
      </c>
      <c r="W513" s="149">
        <v>47.232889929999999</v>
      </c>
      <c r="X513" s="149">
        <v>286.0465087890625</v>
      </c>
      <c r="Y513" s="1">
        <v>83</v>
      </c>
      <c r="Z513" s="30">
        <v>81.2955322265625</v>
      </c>
      <c r="AA513" s="148">
        <v>0.48699999999999999</v>
      </c>
      <c r="AB513" s="30">
        <v>48.8</v>
      </c>
      <c r="AC513" s="30">
        <v>345.3</v>
      </c>
      <c r="AD513" s="30">
        <v>80.137542724609375</v>
      </c>
      <c r="AE513" s="148">
        <v>0.4</v>
      </c>
      <c r="AF513" s="30">
        <v>48.34</v>
      </c>
      <c r="AG513" s="30">
        <v>318.89999999999998</v>
      </c>
      <c r="AH513" s="30">
        <v>82.964828491210938</v>
      </c>
      <c r="AI513" s="148">
        <v>0.505</v>
      </c>
      <c r="AJ513" s="30">
        <v>49.368283759999997</v>
      </c>
      <c r="AK513" s="30">
        <v>348.6</v>
      </c>
      <c r="AL513" s="30">
        <v>82.998306274414063</v>
      </c>
      <c r="AM513" s="148">
        <v>0.43</v>
      </c>
      <c r="AN513" s="30">
        <v>49.321857659999999</v>
      </c>
      <c r="AO513" s="30">
        <v>329.1</v>
      </c>
      <c r="AP513" s="148">
        <v>0.1964285671710968</v>
      </c>
      <c r="AQ513" s="30">
        <v>42.92492274</v>
      </c>
      <c r="AR513" s="30">
        <v>239.28572082519531</v>
      </c>
      <c r="AS513" s="30">
        <v>111</v>
      </c>
      <c r="AT513" s="30">
        <v>84</v>
      </c>
      <c r="AU513" s="148">
        <v>0.75454545021057129</v>
      </c>
      <c r="AV513" s="30">
        <v>75.801513671875</v>
      </c>
      <c r="AW513" s="148">
        <v>0.1627907007932663</v>
      </c>
      <c r="AX513" s="30">
        <v>44.71998009</v>
      </c>
      <c r="AY513" s="30">
        <v>224.4186096191406</v>
      </c>
      <c r="AZ513" s="30">
        <v>84</v>
      </c>
      <c r="BA513" s="30">
        <v>74.29876708984375</v>
      </c>
      <c r="BB513" s="148">
        <v>0.41</v>
      </c>
      <c r="BC513" s="30">
        <v>44.82</v>
      </c>
      <c r="BD513" s="30">
        <v>290.60000000000002</v>
      </c>
      <c r="BE513" s="30">
        <v>75.379615783691406</v>
      </c>
      <c r="BF513" s="147">
        <v>0.34399999999999997</v>
      </c>
      <c r="BG513" s="30">
        <v>45.24</v>
      </c>
      <c r="BH513" s="30">
        <v>271.10000000000002</v>
      </c>
      <c r="BI513" s="30">
        <v>74.385269165039063</v>
      </c>
      <c r="BJ513" s="148">
        <v>0.40500000000000003</v>
      </c>
      <c r="BK513" s="30">
        <v>44.86129081</v>
      </c>
      <c r="BL513" s="30">
        <v>314.39999999999998</v>
      </c>
      <c r="BM513" s="30">
        <v>75.5439453125</v>
      </c>
      <c r="BN513" s="148">
        <v>0.34899999999999998</v>
      </c>
      <c r="BO513" s="30">
        <v>45.290837670000002</v>
      </c>
      <c r="BP513" s="30">
        <v>295.3</v>
      </c>
      <c r="BQ513" s="148">
        <v>0.1</v>
      </c>
      <c r="BR513" s="148">
        <v>8.7000000000000008E-2</v>
      </c>
      <c r="BS513" s="148">
        <v>5.5E-2</v>
      </c>
      <c r="BT513" s="148">
        <v>0.68500000000000005</v>
      </c>
      <c r="BU513" s="148">
        <v>6.4000000000000001E-2</v>
      </c>
      <c r="BV513" s="148">
        <v>8.999999612569809E-3</v>
      </c>
      <c r="BW513" s="148">
        <v>7.2999999999999995E-2</v>
      </c>
      <c r="BX513" s="148">
        <v>0.16</v>
      </c>
      <c r="BY513" s="148">
        <v>0.73799999999999999</v>
      </c>
      <c r="BZ513" s="1"/>
      <c r="CA513" s="150">
        <v>11366.01953125</v>
      </c>
      <c r="CB513" s="150">
        <v>12414.42</v>
      </c>
      <c r="CC513" s="124" t="s">
        <v>4255</v>
      </c>
      <c r="CD513" t="s">
        <v>4634</v>
      </c>
    </row>
    <row r="514" spans="1:82" x14ac:dyDescent="0.3">
      <c r="A514" s="1">
        <v>391414320</v>
      </c>
      <c r="B514" s="124" t="s">
        <v>4255</v>
      </c>
      <c r="C514" t="s">
        <v>175</v>
      </c>
      <c r="D514" t="s">
        <v>1047</v>
      </c>
      <c r="E514" s="30">
        <v>84.135002136230469</v>
      </c>
      <c r="F514" s="30">
        <v>82.565643310546875</v>
      </c>
      <c r="G514" s="30">
        <v>81.600830078125</v>
      </c>
      <c r="H514" s="30">
        <v>81.275733947753906</v>
      </c>
      <c r="I514" s="1">
        <v>357</v>
      </c>
      <c r="J514" s="1" t="s">
        <v>4733</v>
      </c>
      <c r="K514" s="1">
        <v>5</v>
      </c>
      <c r="L514" t="s">
        <v>3823</v>
      </c>
      <c r="M514" t="s">
        <v>3907</v>
      </c>
      <c r="N514" t="s">
        <v>3919</v>
      </c>
      <c r="O514" t="s">
        <v>3923</v>
      </c>
      <c r="P514" s="148">
        <v>0.4228571355342865</v>
      </c>
      <c r="Q514" s="30">
        <v>49.597969689999999</v>
      </c>
      <c r="R514" s="30">
        <v>317.14285278320313</v>
      </c>
      <c r="S514" s="1">
        <v>172</v>
      </c>
      <c r="T514" s="1">
        <v>97</v>
      </c>
      <c r="U514" s="148">
        <v>0.5639534592628479</v>
      </c>
      <c r="V514" s="148">
        <v>0.3486238420009613</v>
      </c>
      <c r="W514" s="149">
        <v>48.942313669999997</v>
      </c>
      <c r="X514" s="149">
        <v>297.24771118164063</v>
      </c>
      <c r="Y514" s="1">
        <v>97</v>
      </c>
      <c r="Z514" s="30">
        <v>87.941551208496094</v>
      </c>
      <c r="AA514" s="148">
        <v>0.43700000000000011</v>
      </c>
      <c r="AB514" s="30">
        <v>51</v>
      </c>
      <c r="AC514" s="30">
        <v>336.5</v>
      </c>
      <c r="AD514" s="30">
        <v>87.117622375488281</v>
      </c>
      <c r="AE514" s="148">
        <v>0.33</v>
      </c>
      <c r="AF514" s="30">
        <v>50.71</v>
      </c>
      <c r="AG514" s="30">
        <v>305.3</v>
      </c>
      <c r="AH514" s="30">
        <v>89.160911560058594</v>
      </c>
      <c r="AI514" s="148">
        <v>0.49099999999999999</v>
      </c>
      <c r="AJ514" s="30">
        <v>51.420511740000002</v>
      </c>
      <c r="AK514" s="30">
        <v>348.5</v>
      </c>
      <c r="AL514" s="30">
        <v>87.770050048828125</v>
      </c>
      <c r="AM514" s="148">
        <v>0.37799999999999989</v>
      </c>
      <c r="AN514" s="30">
        <v>50.945674310000001</v>
      </c>
      <c r="AO514" s="30">
        <v>324.39999999999998</v>
      </c>
      <c r="AP514" s="148">
        <v>0.31428572535514832</v>
      </c>
      <c r="AQ514" s="30">
        <v>47.882966889999999</v>
      </c>
      <c r="AR514" s="30">
        <v>269.14285278320313</v>
      </c>
      <c r="AS514" s="30">
        <v>172</v>
      </c>
      <c r="AT514" s="30">
        <v>97</v>
      </c>
      <c r="AU514" s="148">
        <v>0.5639534592628479</v>
      </c>
      <c r="AV514" s="30">
        <v>81.275733947753906</v>
      </c>
      <c r="AW514" s="148">
        <v>0.22018349170684809</v>
      </c>
      <c r="AX514" s="30">
        <v>47.857349149999997</v>
      </c>
      <c r="AY514" s="30">
        <v>242.20182800292969</v>
      </c>
      <c r="AZ514" s="30">
        <v>97</v>
      </c>
      <c r="BA514" s="30">
        <v>82.381744384765625</v>
      </c>
      <c r="BB514" s="148">
        <v>0.29899999999999999</v>
      </c>
      <c r="BC514" s="30">
        <v>48.74</v>
      </c>
      <c r="BD514" s="30">
        <v>285</v>
      </c>
      <c r="BE514" s="30">
        <v>81.607742309570313</v>
      </c>
      <c r="BF514" s="147">
        <v>0.255</v>
      </c>
      <c r="BG514" s="30">
        <v>48.31</v>
      </c>
      <c r="BH514" s="30">
        <v>254.3</v>
      </c>
      <c r="BI514" s="30">
        <v>81.630424499511719</v>
      </c>
      <c r="BJ514" s="148">
        <v>0.27600000000000002</v>
      </c>
      <c r="BK514" s="30">
        <v>48.390569329999998</v>
      </c>
      <c r="BL514" s="30">
        <v>273.60000000000002</v>
      </c>
      <c r="BM514" s="30">
        <v>81.030754089355469</v>
      </c>
      <c r="BN514" s="148">
        <v>0.156</v>
      </c>
      <c r="BO514" s="30">
        <v>48.025317719999997</v>
      </c>
      <c r="BP514" s="30">
        <v>237.8</v>
      </c>
      <c r="BQ514" s="148">
        <v>0.02</v>
      </c>
      <c r="BR514" s="148">
        <v>8.1000000000000003E-2</v>
      </c>
      <c r="BS514" s="148">
        <v>5.6000000000000001E-2</v>
      </c>
      <c r="BT514" s="148">
        <v>0.751</v>
      </c>
      <c r="BU514" s="148">
        <v>6.4000000000000001E-2</v>
      </c>
      <c r="BV514" s="148">
        <v>2.8000000864267349E-2</v>
      </c>
      <c r="BW514" s="148">
        <v>0.09</v>
      </c>
      <c r="BX514" s="148">
        <v>0.129</v>
      </c>
      <c r="BY514" s="148">
        <v>0.52100000000000002</v>
      </c>
      <c r="BZ514" s="1"/>
      <c r="CA514" s="150">
        <v>9561.330078125</v>
      </c>
      <c r="CB514" s="150">
        <v>10578.95</v>
      </c>
      <c r="CC514" s="124" t="s">
        <v>4255</v>
      </c>
      <c r="CD514" t="s">
        <v>4634</v>
      </c>
    </row>
    <row r="515" spans="1:82" x14ac:dyDescent="0.3">
      <c r="A515" s="1">
        <v>391414330</v>
      </c>
      <c r="B515" s="124" t="s">
        <v>4255</v>
      </c>
      <c r="C515" t="s">
        <v>175</v>
      </c>
      <c r="D515" t="s">
        <v>1048</v>
      </c>
      <c r="E515" s="30">
        <v>92.677803039550781</v>
      </c>
      <c r="F515" s="30">
        <v>91.893112182617188</v>
      </c>
      <c r="G515" s="30">
        <v>90.617919921875</v>
      </c>
      <c r="H515" s="30">
        <v>91.19256591796875</v>
      </c>
      <c r="I515" s="1">
        <v>425</v>
      </c>
      <c r="J515" s="1" t="s">
        <v>4733</v>
      </c>
      <c r="K515" s="1">
        <v>5</v>
      </c>
      <c r="L515" t="s">
        <v>3823</v>
      </c>
      <c r="M515" t="s">
        <v>3907</v>
      </c>
      <c r="N515" t="s">
        <v>3919</v>
      </c>
      <c r="O515" t="s">
        <v>3923</v>
      </c>
      <c r="P515" s="148">
        <v>0.4010695219039917</v>
      </c>
      <c r="Q515" s="30">
        <v>53.15145888</v>
      </c>
      <c r="R515" s="30">
        <v>311.22994995117188</v>
      </c>
      <c r="S515" s="1">
        <v>224</v>
      </c>
      <c r="T515" s="1">
        <v>151</v>
      </c>
      <c r="U515" s="148">
        <v>0.6741071343421936</v>
      </c>
      <c r="V515" s="148">
        <v>0.31343284249305731</v>
      </c>
      <c r="W515" s="149">
        <v>52.807079090000002</v>
      </c>
      <c r="X515" s="149">
        <v>282.8358154296875</v>
      </c>
      <c r="Y515" s="1">
        <v>151</v>
      </c>
      <c r="Z515" s="30">
        <v>87.63946533203125</v>
      </c>
      <c r="AA515" s="148">
        <v>0.43200000000000011</v>
      </c>
      <c r="AB515" s="30">
        <v>50.9</v>
      </c>
      <c r="AC515" s="30">
        <v>317.3</v>
      </c>
      <c r="AD515" s="30">
        <v>87.618309020996094</v>
      </c>
      <c r="AE515" s="148">
        <v>0.34499999999999997</v>
      </c>
      <c r="AF515" s="30">
        <v>50.88</v>
      </c>
      <c r="AG515" s="30">
        <v>289.2</v>
      </c>
      <c r="AH515" s="30">
        <v>84.603034973144531</v>
      </c>
      <c r="AI515" s="148">
        <v>0.37200000000000011</v>
      </c>
      <c r="AJ515" s="30">
        <v>49.91088036</v>
      </c>
      <c r="AK515" s="30">
        <v>305.10000000000002</v>
      </c>
      <c r="AL515" s="30">
        <v>86.026840209960938</v>
      </c>
      <c r="AM515" s="148">
        <v>0.26400000000000001</v>
      </c>
      <c r="AN515" s="30">
        <v>50.352463100000001</v>
      </c>
      <c r="AO515" s="30">
        <v>274.8</v>
      </c>
      <c r="AP515" s="148">
        <v>0.26881721615791321</v>
      </c>
      <c r="AQ515" s="30">
        <v>53.523396290000001</v>
      </c>
      <c r="AR515" s="30">
        <v>254.30107116699219</v>
      </c>
      <c r="AS515" s="30">
        <v>224</v>
      </c>
      <c r="AT515" s="30">
        <v>151</v>
      </c>
      <c r="AU515" s="148">
        <v>0.6741071343421936</v>
      </c>
      <c r="AV515" s="30">
        <v>91.19256591796875</v>
      </c>
      <c r="AW515" s="148">
        <v>0.2180451154708862</v>
      </c>
      <c r="AX515" s="30">
        <v>53.540854349999996</v>
      </c>
      <c r="AY515" s="30">
        <v>228.57142639160159</v>
      </c>
      <c r="AZ515" s="30">
        <v>151</v>
      </c>
      <c r="BA515" s="30">
        <v>80.56719970703125</v>
      </c>
      <c r="BB515" s="148">
        <v>0.32300000000000001</v>
      </c>
      <c r="BC515" s="30">
        <v>47.86</v>
      </c>
      <c r="BD515" s="30">
        <v>267.3</v>
      </c>
      <c r="BE515" s="30">
        <v>79.579032897949219</v>
      </c>
      <c r="BF515" s="147">
        <v>0.23</v>
      </c>
      <c r="BG515" s="30">
        <v>47.31</v>
      </c>
      <c r="BH515" s="30">
        <v>230.9</v>
      </c>
      <c r="BI515" s="30">
        <v>76.071060180664063</v>
      </c>
      <c r="BJ515" s="148">
        <v>0.23499999999999999</v>
      </c>
      <c r="BK515" s="30">
        <v>45.682476450000003</v>
      </c>
      <c r="BL515" s="30">
        <v>230.3</v>
      </c>
      <c r="BM515" s="30">
        <v>76.554855346679688</v>
      </c>
      <c r="BN515" s="148">
        <v>0.14099999999999999</v>
      </c>
      <c r="BO515" s="30">
        <v>45.794646030000003</v>
      </c>
      <c r="BP515" s="30">
        <v>197.5</v>
      </c>
      <c r="BQ515" s="148">
        <v>8.5000000000000006E-2</v>
      </c>
      <c r="BR515" s="148">
        <v>9.6000000000000002E-2</v>
      </c>
      <c r="BS515" s="148">
        <v>2.8000000000000001E-2</v>
      </c>
      <c r="BT515" s="148">
        <v>0.70799999999999996</v>
      </c>
      <c r="BU515" s="148">
        <v>7.1000000000000008E-2</v>
      </c>
      <c r="BV515" s="148">
        <v>1.200000010430813E-2</v>
      </c>
      <c r="BW515" s="148">
        <v>7.1000000000000008E-2</v>
      </c>
      <c r="BX515" s="148">
        <v>9.4E-2</v>
      </c>
      <c r="BY515" s="148">
        <v>0.66400000000000003</v>
      </c>
      <c r="BZ515" s="1"/>
      <c r="CA515" s="150">
        <v>8725.2802734375</v>
      </c>
      <c r="CB515" s="150">
        <v>9668.2000000000007</v>
      </c>
      <c r="CC515" s="124" t="s">
        <v>4255</v>
      </c>
      <c r="CD515" t="s">
        <v>4634</v>
      </c>
    </row>
    <row r="516" spans="1:82" x14ac:dyDescent="0.3">
      <c r="A516" s="1">
        <v>391414340</v>
      </c>
      <c r="B516" s="124" t="s">
        <v>4255</v>
      </c>
      <c r="C516" t="s">
        <v>175</v>
      </c>
      <c r="D516" t="s">
        <v>1049</v>
      </c>
      <c r="E516" s="30">
        <v>89.565277099609375</v>
      </c>
      <c r="F516" s="30">
        <v>87.780464172363281</v>
      </c>
      <c r="G516" s="30">
        <v>88.885032653808594</v>
      </c>
      <c r="H516" s="30">
        <v>87.9847412109375</v>
      </c>
      <c r="I516" s="1">
        <v>560</v>
      </c>
      <c r="J516" s="1" t="s">
        <v>3981</v>
      </c>
      <c r="K516" s="1">
        <v>5</v>
      </c>
      <c r="L516" t="s">
        <v>3823</v>
      </c>
      <c r="M516" t="s">
        <v>3907</v>
      </c>
      <c r="N516" t="s">
        <v>3919</v>
      </c>
      <c r="O516" t="s">
        <v>3923</v>
      </c>
      <c r="P516" s="148">
        <v>0.64981949329376221</v>
      </c>
      <c r="Q516" s="30">
        <v>51.856762330000002</v>
      </c>
      <c r="R516" s="30">
        <v>380.1444091796875</v>
      </c>
      <c r="S516" s="1">
        <v>275</v>
      </c>
      <c r="T516" s="1">
        <v>119</v>
      </c>
      <c r="U516" s="148">
        <v>0.43272727727890009</v>
      </c>
      <c r="V516" s="148">
        <v>0.46464645862579351</v>
      </c>
      <c r="W516" s="149">
        <v>51.103034739999998</v>
      </c>
      <c r="X516" s="149">
        <v>324.242431640625</v>
      </c>
      <c r="Y516" s="1">
        <v>119</v>
      </c>
      <c r="Z516" s="30">
        <v>87.63946533203125</v>
      </c>
      <c r="AA516" s="148">
        <v>0.59699999999999998</v>
      </c>
      <c r="AB516" s="30">
        <v>50.9</v>
      </c>
      <c r="AC516" s="30">
        <v>371.2</v>
      </c>
      <c r="AD516" s="30">
        <v>86.882011413574219</v>
      </c>
      <c r="AE516" s="148">
        <v>0.45800000000000002</v>
      </c>
      <c r="AF516" s="30">
        <v>50.63</v>
      </c>
      <c r="AG516" s="30">
        <v>328.3</v>
      </c>
      <c r="AH516" s="30">
        <v>85.347328186035156</v>
      </c>
      <c r="AI516" s="148">
        <v>0.64599999999999991</v>
      </c>
      <c r="AJ516" s="30">
        <v>50.15740203</v>
      </c>
      <c r="AK516" s="30">
        <v>382.9</v>
      </c>
      <c r="AL516" s="30">
        <v>82.745536804199219</v>
      </c>
      <c r="AM516" s="148">
        <v>0.55500000000000005</v>
      </c>
      <c r="AN516" s="30">
        <v>49.23584091</v>
      </c>
      <c r="AO516" s="30">
        <v>350</v>
      </c>
      <c r="AP516" s="148">
        <v>0.57039713859558105</v>
      </c>
      <c r="AQ516" s="30">
        <v>52.43943222</v>
      </c>
      <c r="AR516" s="30">
        <v>345.848388671875</v>
      </c>
      <c r="AS516" s="30">
        <v>276</v>
      </c>
      <c r="AT516" s="30">
        <v>120</v>
      </c>
      <c r="AU516" s="148">
        <v>0.43272727727890009</v>
      </c>
      <c r="AV516" s="30">
        <v>87.9847412109375</v>
      </c>
      <c r="AW516" s="148">
        <v>0.40404039621353149</v>
      </c>
      <c r="AX516" s="30">
        <v>51.702393899999997</v>
      </c>
      <c r="AY516" s="30">
        <v>297.97979736328131</v>
      </c>
      <c r="AZ516" s="30">
        <v>120</v>
      </c>
      <c r="BA516" s="30">
        <v>85.536575317382813</v>
      </c>
      <c r="BB516" s="148">
        <v>0.49299999999999999</v>
      </c>
      <c r="BC516" s="30">
        <v>50.27</v>
      </c>
      <c r="BD516" s="30">
        <v>336</v>
      </c>
      <c r="BE516" s="30">
        <v>82.622093200683594</v>
      </c>
      <c r="BF516" s="147">
        <v>0.33300000000000002</v>
      </c>
      <c r="BG516" s="30">
        <v>48.81</v>
      </c>
      <c r="BH516" s="30">
        <v>285.8</v>
      </c>
      <c r="BI516" s="30">
        <v>81.778770446777344</v>
      </c>
      <c r="BJ516" s="148">
        <v>0.56999999999999995</v>
      </c>
      <c r="BK516" s="30">
        <v>48.462829859999999</v>
      </c>
      <c r="BL516" s="30">
        <v>355.8</v>
      </c>
      <c r="BM516" s="30">
        <v>79.74725341796875</v>
      </c>
      <c r="BN516" s="148">
        <v>0.45500000000000002</v>
      </c>
      <c r="BO516" s="30">
        <v>47.385654940000002</v>
      </c>
      <c r="BP516" s="30">
        <v>317</v>
      </c>
      <c r="BQ516" s="148">
        <v>4.1000000000000002E-2</v>
      </c>
      <c r="BR516" s="148">
        <v>5.8999999999999997E-2</v>
      </c>
      <c r="BS516" s="148">
        <v>6.6000000000000003E-2</v>
      </c>
      <c r="BT516" s="148">
        <v>0.79600000000000004</v>
      </c>
      <c r="BU516" s="148">
        <v>3.5999999999999997E-2</v>
      </c>
      <c r="BV516" s="148">
        <v>2.000000094994903E-3</v>
      </c>
      <c r="BW516" s="148">
        <v>5.1999999999999998E-2</v>
      </c>
      <c r="BX516" s="148">
        <v>4.5999999999999999E-2</v>
      </c>
      <c r="BY516" s="148">
        <v>0.27400000000000002</v>
      </c>
      <c r="BZ516" s="1"/>
      <c r="CA516" s="150">
        <v>8343.4501953125</v>
      </c>
      <c r="CB516" s="150">
        <v>9230.65</v>
      </c>
      <c r="CC516" s="124" t="s">
        <v>4255</v>
      </c>
      <c r="CD516" t="s">
        <v>4634</v>
      </c>
    </row>
    <row r="517" spans="1:82" x14ac:dyDescent="0.3">
      <c r="A517" s="1">
        <v>391414360</v>
      </c>
      <c r="B517" s="124" t="s">
        <v>4255</v>
      </c>
      <c r="C517" t="s">
        <v>175</v>
      </c>
      <c r="D517" t="s">
        <v>680</v>
      </c>
      <c r="E517" s="30">
        <v>82.273719787597656</v>
      </c>
      <c r="F517" s="30">
        <v>83.826080322265625</v>
      </c>
      <c r="G517" s="30">
        <v>82.100746154785156</v>
      </c>
      <c r="H517" s="30">
        <v>83.378532409667969</v>
      </c>
      <c r="I517" s="1">
        <v>329</v>
      </c>
      <c r="J517" s="1" t="s">
        <v>4733</v>
      </c>
      <c r="K517" s="1">
        <v>5</v>
      </c>
      <c r="L517" t="s">
        <v>3823</v>
      </c>
      <c r="M517" t="s">
        <v>3907</v>
      </c>
      <c r="N517" t="s">
        <v>3919</v>
      </c>
      <c r="O517" t="s">
        <v>3923</v>
      </c>
      <c r="P517" s="148">
        <v>0.4038461446762085</v>
      </c>
      <c r="Q517" s="30">
        <v>48.82374712</v>
      </c>
      <c r="R517" s="30">
        <v>316.66665649414063</v>
      </c>
      <c r="S517" s="1">
        <v>183</v>
      </c>
      <c r="T517" s="1">
        <v>141</v>
      </c>
      <c r="U517" s="148">
        <v>0.77049177885055542</v>
      </c>
      <c r="V517" s="148">
        <v>0.31355932354927057</v>
      </c>
      <c r="W517" s="149">
        <v>49.464565980000003</v>
      </c>
      <c r="X517" s="149">
        <v>294.06781005859381</v>
      </c>
      <c r="Y517" s="1">
        <v>141</v>
      </c>
      <c r="Z517" s="30">
        <v>82.201812744140625</v>
      </c>
      <c r="AA517" s="148">
        <v>0.36399999999999999</v>
      </c>
      <c r="AB517" s="30">
        <v>49.1</v>
      </c>
      <c r="AC517" s="30">
        <v>320.8</v>
      </c>
      <c r="AD517" s="30">
        <v>84.142990112304688</v>
      </c>
      <c r="AE517" s="148">
        <v>0.318</v>
      </c>
      <c r="AF517" s="30">
        <v>49.7</v>
      </c>
      <c r="AG517" s="30">
        <v>307.60000000000002</v>
      </c>
      <c r="AH517" s="30">
        <v>87.050308227539063</v>
      </c>
      <c r="AI517" s="148">
        <v>0.41799999999999998</v>
      </c>
      <c r="AJ517" s="30">
        <v>50.721451809999998</v>
      </c>
      <c r="AK517" s="30">
        <v>324.7</v>
      </c>
      <c r="AL517" s="30">
        <v>87.384384155273438</v>
      </c>
      <c r="AM517" s="148">
        <v>0.37</v>
      </c>
      <c r="AN517" s="30">
        <v>50.814432590000003</v>
      </c>
      <c r="AO517" s="30">
        <v>308</v>
      </c>
      <c r="AP517" s="148">
        <v>0.29299363493919373</v>
      </c>
      <c r="AQ517" s="30">
        <v>48.1956779</v>
      </c>
      <c r="AR517" s="30">
        <v>250.31846618652341</v>
      </c>
      <c r="AS517" s="30">
        <v>184</v>
      </c>
      <c r="AT517" s="30">
        <v>142</v>
      </c>
      <c r="AU517" s="148">
        <v>0.77049177885055542</v>
      </c>
      <c r="AV517" s="30">
        <v>83.378532409667969</v>
      </c>
      <c r="AW517" s="148">
        <v>0.2100840359926224</v>
      </c>
      <c r="AX517" s="30">
        <v>49.06249948</v>
      </c>
      <c r="AY517" s="30">
        <v>226.0504150390625</v>
      </c>
      <c r="AZ517" s="30">
        <v>142</v>
      </c>
      <c r="BA517" s="30">
        <v>83.598312377929688</v>
      </c>
      <c r="BB517" s="148">
        <v>0.28899999999999998</v>
      </c>
      <c r="BC517" s="30">
        <v>49.33</v>
      </c>
      <c r="BD517" s="30">
        <v>264.2</v>
      </c>
      <c r="BE517" s="30">
        <v>85.157974243164063</v>
      </c>
      <c r="BF517" s="147">
        <v>0.28799999999999998</v>
      </c>
      <c r="BG517" s="30">
        <v>50.06</v>
      </c>
      <c r="BH517" s="30">
        <v>253.8</v>
      </c>
      <c r="BI517" s="30">
        <v>83.9964599609375</v>
      </c>
      <c r="BJ517" s="148">
        <v>0.33500000000000002</v>
      </c>
      <c r="BK517" s="30">
        <v>49.543115530000001</v>
      </c>
      <c r="BL517" s="30">
        <v>274.10000000000002</v>
      </c>
      <c r="BM517" s="30">
        <v>85.542129516601563</v>
      </c>
      <c r="BN517" s="148">
        <v>0.29699999999999999</v>
      </c>
      <c r="BO517" s="30">
        <v>50.273668069999999</v>
      </c>
      <c r="BP517" s="30">
        <v>262.3</v>
      </c>
      <c r="BQ517" s="148">
        <v>0.106</v>
      </c>
      <c r="BR517" s="148">
        <v>0.17599999999999999</v>
      </c>
      <c r="BS517" s="148">
        <v>2.1000000000000001E-2</v>
      </c>
      <c r="BT517" s="148">
        <v>0.60499999999999998</v>
      </c>
      <c r="BU517" s="148">
        <v>7.2999999999999995E-2</v>
      </c>
      <c r="BV517" s="148">
        <v>1.7999999225139621E-2</v>
      </c>
      <c r="BW517" s="148">
        <v>0.13100000000000001</v>
      </c>
      <c r="BX517" s="148">
        <v>7.5999999999999998E-2</v>
      </c>
      <c r="BY517" s="148">
        <v>0.63</v>
      </c>
      <c r="BZ517" s="1"/>
      <c r="CA517" s="150">
        <v>9035.740234375</v>
      </c>
      <c r="CB517" s="150">
        <v>10321.73</v>
      </c>
      <c r="CC517" s="124" t="s">
        <v>4255</v>
      </c>
      <c r="CD517" t="s">
        <v>4634</v>
      </c>
    </row>
    <row r="518" spans="1:82" x14ac:dyDescent="0.3">
      <c r="A518" s="1">
        <v>391414380</v>
      </c>
      <c r="B518" s="124" t="s">
        <v>4255</v>
      </c>
      <c r="C518" t="s">
        <v>175</v>
      </c>
      <c r="D518" t="s">
        <v>1050</v>
      </c>
      <c r="E518" s="30">
        <v>89.741073608398438</v>
      </c>
      <c r="F518" s="30">
        <v>89.9241943359375</v>
      </c>
      <c r="G518" s="30">
        <v>85.972755432128906</v>
      </c>
      <c r="H518" s="30">
        <v>87.268341064453125</v>
      </c>
      <c r="I518" s="1">
        <v>391</v>
      </c>
      <c r="J518" s="1" t="s">
        <v>3981</v>
      </c>
      <c r="K518" s="1">
        <v>4</v>
      </c>
      <c r="L518" t="s">
        <v>3823</v>
      </c>
      <c r="M518" t="s">
        <v>3907</v>
      </c>
      <c r="N518" t="s">
        <v>3919</v>
      </c>
      <c r="O518" t="s">
        <v>3923</v>
      </c>
      <c r="P518" s="148">
        <v>0.65060240030288696</v>
      </c>
      <c r="Q518" s="30">
        <v>51.929889680000002</v>
      </c>
      <c r="R518" s="30">
        <v>382.53012084960938</v>
      </c>
      <c r="S518" s="1">
        <v>97</v>
      </c>
      <c r="T518" s="1">
        <v>33</v>
      </c>
      <c r="U518" s="148">
        <v>0.34020617604255682</v>
      </c>
      <c r="V518" s="148">
        <v>0.5283018946647644</v>
      </c>
      <c r="W518" s="149">
        <v>51.991274259999997</v>
      </c>
      <c r="X518" s="149">
        <v>352.8302001953125</v>
      </c>
      <c r="Y518" s="1">
        <v>33</v>
      </c>
      <c r="Z518" s="30">
        <v>86.733184814453125</v>
      </c>
      <c r="AA518" s="148">
        <v>0.68500000000000005</v>
      </c>
      <c r="AB518" s="30">
        <v>50.6</v>
      </c>
      <c r="AC518" s="30">
        <v>389</v>
      </c>
      <c r="AD518" s="30">
        <v>85.46832275390625</v>
      </c>
      <c r="AE518" s="148">
        <v>0.50800000000000001</v>
      </c>
      <c r="AF518" s="30">
        <v>50.15</v>
      </c>
      <c r="AG518" s="30">
        <v>349.2</v>
      </c>
      <c r="AH518" s="30">
        <v>83.016044616699219</v>
      </c>
      <c r="AI518" s="148">
        <v>0.68099999999999994</v>
      </c>
      <c r="AJ518" s="30">
        <v>49.385247030000002</v>
      </c>
      <c r="AK518" s="30">
        <v>380.5</v>
      </c>
      <c r="AL518" s="30">
        <v>79.746658325195313</v>
      </c>
      <c r="AM518" s="148">
        <v>0.47099999999999997</v>
      </c>
      <c r="AN518" s="30">
        <v>48.215326810000001</v>
      </c>
      <c r="AO518" s="30">
        <v>322.10000000000002</v>
      </c>
      <c r="AP518" s="148">
        <v>0.60843372344970703</v>
      </c>
      <c r="AQ518" s="30">
        <v>50.61772199</v>
      </c>
      <c r="AR518" s="30">
        <v>360.8433837890625</v>
      </c>
      <c r="AS518" s="30">
        <v>97</v>
      </c>
      <c r="AT518" s="30">
        <v>33</v>
      </c>
      <c r="AU518" s="148">
        <v>0.34020617604255682</v>
      </c>
      <c r="AV518" s="30">
        <v>87.268341064453125</v>
      </c>
      <c r="AW518" s="148">
        <v>0.50943398475646973</v>
      </c>
      <c r="AX518" s="30">
        <v>51.291810910000002</v>
      </c>
      <c r="AY518" s="30">
        <v>324.52828979492188</v>
      </c>
      <c r="AZ518" s="30">
        <v>33</v>
      </c>
      <c r="BA518" s="30">
        <v>82.07244873046875</v>
      </c>
      <c r="BB518" s="148">
        <v>0.53</v>
      </c>
      <c r="BC518" s="30">
        <v>48.59</v>
      </c>
      <c r="BD518" s="30">
        <v>353.6</v>
      </c>
      <c r="BE518" s="30">
        <v>84.4073486328125</v>
      </c>
      <c r="BF518" s="147">
        <v>0.311</v>
      </c>
      <c r="BG518" s="30">
        <v>49.69</v>
      </c>
      <c r="BH518" s="30">
        <v>303.3</v>
      </c>
      <c r="BI518" s="30">
        <v>79.83642578125</v>
      </c>
      <c r="BJ518" s="148">
        <v>0.48599999999999999</v>
      </c>
      <c r="BK518" s="30">
        <v>47.516670050000002</v>
      </c>
      <c r="BL518" s="30">
        <v>335.7</v>
      </c>
      <c r="BM518" s="30">
        <v>83.044853210449219</v>
      </c>
      <c r="BN518" s="148">
        <v>0.29399999999999998</v>
      </c>
      <c r="BO518" s="30">
        <v>49.029093140000001</v>
      </c>
      <c r="BP518" s="30">
        <v>291.2</v>
      </c>
      <c r="BQ518" s="148">
        <v>2.5999999999999999E-2</v>
      </c>
      <c r="BR518" s="148">
        <v>4.5999999999999999E-2</v>
      </c>
      <c r="BS518" s="148">
        <v>4.2999999999999997E-2</v>
      </c>
      <c r="BT518" s="148">
        <v>0.83399999999999996</v>
      </c>
      <c r="BU518" s="148">
        <v>4.2999999999999997E-2</v>
      </c>
      <c r="BV518" s="148">
        <v>8.0000003799796104E-3</v>
      </c>
      <c r="BW518" s="148">
        <v>3.3000000000000002E-2</v>
      </c>
      <c r="BX518" s="148">
        <v>7.6999999999999999E-2</v>
      </c>
      <c r="BY518" s="148">
        <v>0.19700000000000001</v>
      </c>
      <c r="BZ518" s="1"/>
      <c r="CA518" s="150">
        <v>9802.3603515625</v>
      </c>
      <c r="CB518" s="150">
        <v>11166.87</v>
      </c>
      <c r="CC518" s="124" t="s">
        <v>4255</v>
      </c>
      <c r="CD518" t="s">
        <v>4634</v>
      </c>
    </row>
    <row r="519" spans="1:82" x14ac:dyDescent="0.3">
      <c r="A519" s="1">
        <v>391414400</v>
      </c>
      <c r="B519" s="124" t="s">
        <v>4255</v>
      </c>
      <c r="C519" t="s">
        <v>175</v>
      </c>
      <c r="D519" t="s">
        <v>1051</v>
      </c>
      <c r="E519" s="30">
        <v>87.949447631835938</v>
      </c>
      <c r="F519" s="30">
        <v>89.780303955078125</v>
      </c>
      <c r="G519" s="30">
        <v>83.461296081542969</v>
      </c>
      <c r="H519" s="30">
        <v>85.303810119628906</v>
      </c>
      <c r="I519" s="1">
        <v>302</v>
      </c>
      <c r="J519" s="1" t="s">
        <v>3981</v>
      </c>
      <c r="K519" s="1">
        <v>5</v>
      </c>
      <c r="L519" t="s">
        <v>3823</v>
      </c>
      <c r="M519" t="s">
        <v>3907</v>
      </c>
      <c r="N519" t="s">
        <v>3919</v>
      </c>
      <c r="O519" t="s">
        <v>3923</v>
      </c>
      <c r="P519" s="148">
        <v>0.18604651093482971</v>
      </c>
      <c r="Q519" s="30">
        <v>51.184637010000003</v>
      </c>
      <c r="R519" s="30">
        <v>251.16279602050781</v>
      </c>
      <c r="S519" s="1">
        <v>141</v>
      </c>
      <c r="T519" s="1">
        <v>137</v>
      </c>
      <c r="U519" s="148">
        <v>0.97163122892379761</v>
      </c>
      <c r="V519" s="148">
        <v>0.1679999977350235</v>
      </c>
      <c r="W519" s="149">
        <v>51.931653140000002</v>
      </c>
      <c r="X519" s="149"/>
      <c r="Y519" s="1">
        <v>137</v>
      </c>
      <c r="Z519" s="30">
        <v>88.545738220214844</v>
      </c>
      <c r="AA519" s="148">
        <v>0.33300000000000002</v>
      </c>
      <c r="AB519" s="30">
        <v>51.2</v>
      </c>
      <c r="AC519" s="30">
        <v>290.89999999999998</v>
      </c>
      <c r="AD519" s="30">
        <v>90.416229248046875</v>
      </c>
      <c r="AE519" s="148">
        <v>0.34100000000000003</v>
      </c>
      <c r="AF519" s="30">
        <v>51.83</v>
      </c>
      <c r="AG519" s="30">
        <v>294.39999999999998</v>
      </c>
      <c r="AH519" s="30">
        <v>88.436752319335938</v>
      </c>
      <c r="AI519" s="148">
        <v>0.4</v>
      </c>
      <c r="AJ519" s="30">
        <v>51.180661059999998</v>
      </c>
      <c r="AK519" s="30">
        <v>306.7</v>
      </c>
      <c r="AL519" s="30">
        <v>89.925941467285156</v>
      </c>
      <c r="AM519" s="148">
        <v>0.39600000000000002</v>
      </c>
      <c r="AN519" s="30">
        <v>51.679321229999999</v>
      </c>
      <c r="AO519" s="30">
        <v>305</v>
      </c>
      <c r="AP519" s="148">
        <v>0.10852713137865071</v>
      </c>
      <c r="AQ519" s="30">
        <v>49.046740649999997</v>
      </c>
      <c r="AR519" s="30"/>
      <c r="AS519" s="30">
        <v>142</v>
      </c>
      <c r="AT519" s="30">
        <v>138</v>
      </c>
      <c r="AU519" s="148">
        <v>0.97163122892379761</v>
      </c>
      <c r="AV519" s="30">
        <v>85.303810119628906</v>
      </c>
      <c r="AW519" s="148">
        <v>0.1040000021457672</v>
      </c>
      <c r="AX519" s="30">
        <v>50.165907330000003</v>
      </c>
      <c r="AY519" s="30"/>
      <c r="AZ519" s="30">
        <v>138</v>
      </c>
      <c r="BA519" s="30">
        <v>89.289382934570313</v>
      </c>
      <c r="BB519" s="148">
        <v>0.17299999999999999</v>
      </c>
      <c r="BC519" s="30">
        <v>52.09</v>
      </c>
      <c r="BD519" s="30">
        <v>230.9</v>
      </c>
      <c r="BE519" s="30">
        <v>91.041213989257813</v>
      </c>
      <c r="BF519" s="147">
        <v>0.17299999999999999</v>
      </c>
      <c r="BG519" s="30">
        <v>52.96</v>
      </c>
      <c r="BH519" s="30">
        <v>232.3</v>
      </c>
      <c r="BI519" s="30">
        <v>91.335655212402344</v>
      </c>
      <c r="BJ519" s="148">
        <v>0.32700000000000001</v>
      </c>
      <c r="BK519" s="30">
        <v>53.118202940000003</v>
      </c>
      <c r="BL519" s="30">
        <v>281.7</v>
      </c>
      <c r="BM519" s="30">
        <v>92.808212280273438</v>
      </c>
      <c r="BN519" s="148">
        <v>0.32</v>
      </c>
      <c r="BO519" s="30">
        <v>53.894892370000001</v>
      </c>
      <c r="BP519" s="30">
        <v>281</v>
      </c>
      <c r="BQ519" s="148">
        <v>0.16200000000000001</v>
      </c>
      <c r="BR519" s="148">
        <v>0.13900000000000001</v>
      </c>
      <c r="BS519" s="148">
        <v>0.02</v>
      </c>
      <c r="BT519" s="148">
        <v>0.55600000000000005</v>
      </c>
      <c r="BU519" s="148">
        <v>0.113</v>
      </c>
      <c r="BV519" s="148">
        <v>9.9999997764825821E-3</v>
      </c>
      <c r="BW519" s="148">
        <v>0.10299999999999999</v>
      </c>
      <c r="BX519" s="148">
        <v>0.185</v>
      </c>
      <c r="BY519" s="148">
        <v>0.877</v>
      </c>
      <c r="BZ519" s="1"/>
      <c r="CA519" s="150">
        <v>9906.6396484375</v>
      </c>
      <c r="CB519" s="150">
        <v>11171.75</v>
      </c>
      <c r="CC519" s="124" t="s">
        <v>4255</v>
      </c>
      <c r="CD519" t="s">
        <v>4634</v>
      </c>
    </row>
    <row r="520" spans="1:82" x14ac:dyDescent="0.3">
      <c r="A520" s="1">
        <v>391414460</v>
      </c>
      <c r="B520" s="124" t="s">
        <v>4255</v>
      </c>
      <c r="C520" t="s">
        <v>175</v>
      </c>
      <c r="D520" t="s">
        <v>682</v>
      </c>
      <c r="E520" s="30">
        <v>84.354156494140625</v>
      </c>
      <c r="F520" s="30">
        <v>82.034820556640625</v>
      </c>
      <c r="G520" s="30">
        <v>83.416610717773438</v>
      </c>
      <c r="H520" s="30">
        <v>81.5584716796875</v>
      </c>
      <c r="I520" s="1">
        <v>143</v>
      </c>
      <c r="J520" s="1" t="s">
        <v>3981</v>
      </c>
      <c r="K520" s="1">
        <v>5</v>
      </c>
      <c r="L520" t="s">
        <v>3823</v>
      </c>
      <c r="M520" t="s">
        <v>3907</v>
      </c>
      <c r="N520" t="s">
        <v>3919</v>
      </c>
      <c r="O520" t="s">
        <v>3923</v>
      </c>
      <c r="P520" s="148">
        <v>0.3731343150138855</v>
      </c>
      <c r="Q520" s="30">
        <v>49.689131269999997</v>
      </c>
      <c r="R520" s="30">
        <v>310.44775390625</v>
      </c>
      <c r="S520" s="1">
        <v>106</v>
      </c>
      <c r="T520" s="1">
        <v>58</v>
      </c>
      <c r="U520" s="148">
        <v>0.54716980457305908</v>
      </c>
      <c r="V520" s="148">
        <v>0.23076923191547391</v>
      </c>
      <c r="W520" s="149">
        <v>48.722371639999999</v>
      </c>
      <c r="X520" s="149"/>
      <c r="Y520" s="1">
        <v>58</v>
      </c>
      <c r="Z520" s="30">
        <v>88.847831726074219</v>
      </c>
      <c r="AA520" s="148">
        <v>0.43099999999999999</v>
      </c>
      <c r="AB520" s="30">
        <v>51.3</v>
      </c>
      <c r="AC520" s="30">
        <v>333.9</v>
      </c>
      <c r="AD520" s="30">
        <v>86.410781860351563</v>
      </c>
      <c r="AE520" s="148">
        <v>0.3</v>
      </c>
      <c r="AF520" s="30">
        <v>50.47</v>
      </c>
      <c r="AG520" s="30">
        <v>300</v>
      </c>
      <c r="AH520" s="30">
        <v>89.158164978027344</v>
      </c>
      <c r="AI520" s="148">
        <v>0.56399999999999995</v>
      </c>
      <c r="AJ520" s="30">
        <v>51.419603299999999</v>
      </c>
      <c r="AK520" s="30">
        <v>357.4</v>
      </c>
      <c r="AL520" s="30">
        <v>86.7042236328125</v>
      </c>
      <c r="AM520" s="148">
        <v>0.46300000000000002</v>
      </c>
      <c r="AN520" s="30">
        <v>50.582975529999999</v>
      </c>
      <c r="AO520" s="30">
        <v>320.39999999999998</v>
      </c>
      <c r="AP520" s="148">
        <v>0.26865673065185552</v>
      </c>
      <c r="AQ520" s="30">
        <v>49.018788219999998</v>
      </c>
      <c r="AR520" s="30">
        <v>255.223876953125</v>
      </c>
      <c r="AS520" s="30">
        <v>106</v>
      </c>
      <c r="AT520" s="30">
        <v>58</v>
      </c>
      <c r="AU520" s="148">
        <v>0.54716980457305908</v>
      </c>
      <c r="AV520" s="30">
        <v>81.5584716796875</v>
      </c>
      <c r="AW520" s="148">
        <v>0.15384615957736969</v>
      </c>
      <c r="AX520" s="30">
        <v>48.019390530000003</v>
      </c>
      <c r="AY520" s="30"/>
      <c r="AZ520" s="30">
        <v>58</v>
      </c>
      <c r="BA520" s="30">
        <v>80.608436584472656</v>
      </c>
      <c r="BB520" s="148">
        <v>0.23899999999999999</v>
      </c>
      <c r="BC520" s="30">
        <v>47.88</v>
      </c>
      <c r="BD520" s="30">
        <v>264.2</v>
      </c>
      <c r="BE520" s="30">
        <v>79.274726867675781</v>
      </c>
      <c r="BF520" s="147">
        <v>0.2</v>
      </c>
      <c r="BG520" s="30">
        <v>47.16</v>
      </c>
      <c r="BH520" s="30">
        <v>228.3</v>
      </c>
      <c r="BI520" s="30">
        <v>80.938636779785156</v>
      </c>
      <c r="BJ520" s="148">
        <v>0.309</v>
      </c>
      <c r="BK520" s="30">
        <v>48.053582900000002</v>
      </c>
      <c r="BL520" s="30">
        <v>286.2</v>
      </c>
      <c r="BM520" s="30">
        <v>80.101089477539063</v>
      </c>
      <c r="BN520" s="148">
        <v>0.185</v>
      </c>
      <c r="BO520" s="30">
        <v>47.561997349999999</v>
      </c>
      <c r="BP520" s="30">
        <v>253.7</v>
      </c>
      <c r="BQ520" s="148">
        <v>8.4000000000000005E-2</v>
      </c>
      <c r="BR520" s="148">
        <v>0.105</v>
      </c>
      <c r="BS520" s="148">
        <v>3.5000000000000003E-2</v>
      </c>
      <c r="BT520" s="148">
        <v>0.72699999999999998</v>
      </c>
      <c r="BU520" s="148">
        <v>3.5000000000000003E-2</v>
      </c>
      <c r="BV520" s="148">
        <v>1.4000000432133669E-2</v>
      </c>
      <c r="BW520" s="148">
        <v>6.3E-2</v>
      </c>
      <c r="BX520" s="148">
        <v>0.154</v>
      </c>
      <c r="BY520" s="148">
        <v>0.44600000000000001</v>
      </c>
      <c r="BZ520" s="1"/>
      <c r="CA520" s="150">
        <v>10139.9501953125</v>
      </c>
      <c r="CB520" s="150">
        <v>11544.06</v>
      </c>
      <c r="CC520" s="124" t="s">
        <v>4255</v>
      </c>
      <c r="CD520" t="s">
        <v>4634</v>
      </c>
    </row>
    <row r="521" spans="1:82" x14ac:dyDescent="0.3">
      <c r="A521" s="1">
        <v>391414500</v>
      </c>
      <c r="B521" s="124" t="s">
        <v>4255</v>
      </c>
      <c r="C521" t="s">
        <v>175</v>
      </c>
      <c r="D521" t="s">
        <v>1052</v>
      </c>
      <c r="E521" s="30">
        <v>89.6871337890625</v>
      </c>
      <c r="F521" s="30">
        <v>90.203460693359375</v>
      </c>
      <c r="G521" s="30">
        <v>84.628456115722656</v>
      </c>
      <c r="H521" s="30">
        <v>85.502914428710938</v>
      </c>
      <c r="I521" s="1">
        <v>254</v>
      </c>
      <c r="J521" s="1" t="s">
        <v>3981</v>
      </c>
      <c r="K521" s="1">
        <v>5</v>
      </c>
      <c r="L521" t="s">
        <v>3823</v>
      </c>
      <c r="M521" t="s">
        <v>3907</v>
      </c>
      <c r="N521" t="s">
        <v>3919</v>
      </c>
      <c r="O521" t="s">
        <v>3923</v>
      </c>
      <c r="P521" s="148">
        <v>0.41584157943725591</v>
      </c>
      <c r="Q521" s="30">
        <v>51.907450359999999</v>
      </c>
      <c r="R521" s="30">
        <v>313.86138916015631</v>
      </c>
      <c r="S521" s="1">
        <v>126</v>
      </c>
      <c r="T521" s="1">
        <v>89</v>
      </c>
      <c r="U521" s="148">
        <v>0.70634919404983521</v>
      </c>
      <c r="V521" s="148">
        <v>0.39189189672470093</v>
      </c>
      <c r="W521" s="149">
        <v>52.106985440000003</v>
      </c>
      <c r="X521" s="149">
        <v>302.70269775390631</v>
      </c>
      <c r="Y521" s="1">
        <v>89</v>
      </c>
      <c r="Z521" s="30">
        <v>89.754104614257813</v>
      </c>
      <c r="AA521" s="148">
        <v>0.40400000000000003</v>
      </c>
      <c r="AB521" s="30">
        <v>51.6</v>
      </c>
      <c r="AC521" s="30">
        <v>314</v>
      </c>
      <c r="AD521" s="30">
        <v>90.504585266113281</v>
      </c>
      <c r="AE521" s="148">
        <v>0.34300000000000003</v>
      </c>
      <c r="AF521" s="30">
        <v>51.86</v>
      </c>
      <c r="AG521" s="30">
        <v>290.89999999999998</v>
      </c>
      <c r="AH521" s="30">
        <v>89.504173278808594</v>
      </c>
      <c r="AI521" s="148">
        <v>0.36699999999999999</v>
      </c>
      <c r="AJ521" s="30">
        <v>51.534204889999998</v>
      </c>
      <c r="AK521" s="30">
        <v>311.60000000000002</v>
      </c>
      <c r="AL521" s="30">
        <v>89.512992858886719</v>
      </c>
      <c r="AM521" s="148">
        <v>0.307</v>
      </c>
      <c r="AN521" s="30">
        <v>51.538795749999998</v>
      </c>
      <c r="AO521" s="30">
        <v>290.39999999999998</v>
      </c>
      <c r="AP521" s="148">
        <v>0.21782177686691279</v>
      </c>
      <c r="AQ521" s="30">
        <v>49.776829120000002</v>
      </c>
      <c r="AR521" s="30">
        <v>232.67326354980469</v>
      </c>
      <c r="AS521" s="30">
        <v>126</v>
      </c>
      <c r="AT521" s="30">
        <v>89</v>
      </c>
      <c r="AU521" s="148">
        <v>0.70634919404983521</v>
      </c>
      <c r="AV521" s="30">
        <v>85.502914428710938</v>
      </c>
      <c r="AW521" s="148">
        <v>0.16216215491294861</v>
      </c>
      <c r="AX521" s="30">
        <v>50.280017690000001</v>
      </c>
      <c r="AY521" s="30"/>
      <c r="AZ521" s="30">
        <v>89</v>
      </c>
      <c r="BA521" s="30">
        <v>85.330375671386719</v>
      </c>
      <c r="BB521" s="148">
        <v>0.25</v>
      </c>
      <c r="BC521" s="30">
        <v>50.17</v>
      </c>
      <c r="BD521" s="30">
        <v>241.2</v>
      </c>
      <c r="BE521" s="30">
        <v>85.665145874023438</v>
      </c>
      <c r="BF521" s="147">
        <v>0.182</v>
      </c>
      <c r="BG521" s="30">
        <v>50.31</v>
      </c>
      <c r="BH521" s="30">
        <v>215.2</v>
      </c>
      <c r="BI521" s="30">
        <v>81.740730285644531</v>
      </c>
      <c r="BJ521" s="148">
        <v>0.245</v>
      </c>
      <c r="BK521" s="30">
        <v>48.444299209999997</v>
      </c>
      <c r="BL521" s="30">
        <v>249.7</v>
      </c>
      <c r="BM521" s="30">
        <v>82.258514404296875</v>
      </c>
      <c r="BN521" s="148">
        <v>0.193</v>
      </c>
      <c r="BO521" s="30">
        <v>48.63720146</v>
      </c>
      <c r="BP521" s="30">
        <v>226.3</v>
      </c>
      <c r="BQ521" s="148">
        <v>0.106</v>
      </c>
      <c r="BR521" s="148">
        <v>9.8000000000000004E-2</v>
      </c>
      <c r="BS521" s="148"/>
      <c r="BT521" s="148">
        <v>0.68900000000000006</v>
      </c>
      <c r="BU521" s="148">
        <v>6.7000000000000004E-2</v>
      </c>
      <c r="BV521" s="148">
        <v>3.9000000804662698E-2</v>
      </c>
      <c r="BW521" s="148">
        <v>3.5000000000000003E-2</v>
      </c>
      <c r="BX521" s="148">
        <v>0.158</v>
      </c>
      <c r="BY521" s="148">
        <v>0.64600000000000002</v>
      </c>
      <c r="BZ521" s="1"/>
      <c r="CA521" s="150">
        <v>9734.08984375</v>
      </c>
      <c r="CB521" s="150">
        <v>10754.1</v>
      </c>
      <c r="CC521" s="124" t="s">
        <v>4255</v>
      </c>
      <c r="CD521" t="s">
        <v>4634</v>
      </c>
    </row>
    <row r="522" spans="1:82" x14ac:dyDescent="0.3">
      <c r="A522" s="1">
        <v>391414510</v>
      </c>
      <c r="B522" s="124" t="s">
        <v>4255</v>
      </c>
      <c r="C522" t="s">
        <v>175</v>
      </c>
      <c r="D522" t="s">
        <v>1053</v>
      </c>
      <c r="E522" s="30">
        <v>83.451248168945313</v>
      </c>
      <c r="F522" s="30">
        <v>80.879348754882813</v>
      </c>
      <c r="G522" s="30">
        <v>82.212081909179688</v>
      </c>
      <c r="H522" s="30">
        <v>81.506919860839844</v>
      </c>
      <c r="I522" s="1">
        <v>166</v>
      </c>
      <c r="J522" s="1" t="s">
        <v>3981</v>
      </c>
      <c r="K522" s="1">
        <v>5</v>
      </c>
      <c r="L522" t="s">
        <v>3823</v>
      </c>
      <c r="M522" t="s">
        <v>3907</v>
      </c>
      <c r="N522" t="s">
        <v>3919</v>
      </c>
      <c r="O522" t="s">
        <v>3923</v>
      </c>
      <c r="P522" s="148">
        <v>0.41025641560554499</v>
      </c>
      <c r="Q522" s="30">
        <v>49.313554699999997</v>
      </c>
      <c r="R522" s="30">
        <v>326.92306518554688</v>
      </c>
      <c r="S522" s="1">
        <v>88</v>
      </c>
      <c r="T522" s="1">
        <v>41</v>
      </c>
      <c r="U522" s="148">
        <v>0.46590909361839289</v>
      </c>
      <c r="V522" s="148">
        <v>0.37254902720451349</v>
      </c>
      <c r="W522" s="149">
        <v>48.243610109999999</v>
      </c>
      <c r="X522" s="149">
        <v>309.80392456054688</v>
      </c>
      <c r="Y522" s="1">
        <v>41</v>
      </c>
      <c r="Z522" s="30">
        <v>89.754104614257813</v>
      </c>
      <c r="AA522" s="148">
        <v>0.61199999999999999</v>
      </c>
      <c r="AB522" s="30">
        <v>51.6</v>
      </c>
      <c r="AC522" s="30">
        <v>363.5</v>
      </c>
      <c r="AD522" s="30">
        <v>86.587493896484375</v>
      </c>
      <c r="AE522" s="148">
        <v>0.46500000000000002</v>
      </c>
      <c r="AF522" s="30">
        <v>50.53</v>
      </c>
      <c r="AG522" s="30">
        <v>304.7</v>
      </c>
      <c r="AH522" s="30">
        <v>91.808822631835938</v>
      </c>
      <c r="AI522" s="148">
        <v>0.65599999999999992</v>
      </c>
      <c r="AJ522" s="30">
        <v>52.297538709999998</v>
      </c>
      <c r="AK522" s="30">
        <v>393.3</v>
      </c>
      <c r="AL522" s="30">
        <v>88.139495849609375</v>
      </c>
      <c r="AM522" s="148">
        <v>0.54</v>
      </c>
      <c r="AN522" s="30">
        <v>51.071396839999998</v>
      </c>
      <c r="AO522" s="30">
        <v>364</v>
      </c>
      <c r="AP522" s="148">
        <v>0.26923078298568731</v>
      </c>
      <c r="AQ522" s="30">
        <v>48.265322619999999</v>
      </c>
      <c r="AR522" s="30">
        <v>258.974365234375</v>
      </c>
      <c r="AS522" s="30">
        <v>87</v>
      </c>
      <c r="AT522" s="30">
        <v>40</v>
      </c>
      <c r="AU522" s="148">
        <v>0.46590909361839289</v>
      </c>
      <c r="AV522" s="30">
        <v>81.506919860839844</v>
      </c>
      <c r="AW522" s="148">
        <v>0.25490197539329529</v>
      </c>
      <c r="AX522" s="30">
        <v>47.989844570000002</v>
      </c>
      <c r="AY522" s="30">
        <v>249.01960754394531</v>
      </c>
      <c r="AZ522" s="30">
        <v>40</v>
      </c>
      <c r="BA522" s="30">
        <v>82.402366638183594</v>
      </c>
      <c r="BB522" s="148">
        <v>0.47099999999999997</v>
      </c>
      <c r="BC522" s="30">
        <v>48.75</v>
      </c>
      <c r="BD522" s="30">
        <v>307.10000000000002</v>
      </c>
      <c r="BE522" s="30">
        <v>80.938262939453125</v>
      </c>
      <c r="BF522" s="147">
        <v>0.30199999999999999</v>
      </c>
      <c r="BG522" s="30">
        <v>47.98</v>
      </c>
      <c r="BH522" s="30">
        <v>253.5</v>
      </c>
      <c r="BI522" s="30">
        <v>81.448600769042969</v>
      </c>
      <c r="BJ522" s="148">
        <v>0.58899999999999997</v>
      </c>
      <c r="BK522" s="30">
        <v>48.301999440000003</v>
      </c>
      <c r="BL522" s="30">
        <v>345.6</v>
      </c>
      <c r="BM522" s="30">
        <v>79.006256103515625</v>
      </c>
      <c r="BN522" s="148">
        <v>0.48</v>
      </c>
      <c r="BO522" s="30">
        <v>47.016360779999999</v>
      </c>
      <c r="BP522" s="30">
        <v>304</v>
      </c>
      <c r="BQ522" s="148">
        <v>5.3999999999999999E-2</v>
      </c>
      <c r="BR522" s="148">
        <v>7.2000000000000008E-2</v>
      </c>
      <c r="BS522" s="148"/>
      <c r="BT522" s="148">
        <v>0.81300000000000006</v>
      </c>
      <c r="BU522" s="148">
        <v>0.03</v>
      </c>
      <c r="BV522" s="148">
        <v>2.999999932944775E-2</v>
      </c>
      <c r="BW522" s="148">
        <v>4.2000000000000003E-2</v>
      </c>
      <c r="BX522" s="148">
        <v>0.114</v>
      </c>
      <c r="BY522" s="148">
        <v>0.438</v>
      </c>
      <c r="BZ522" s="1"/>
      <c r="CA522" s="150">
        <v>7949.31982421875</v>
      </c>
      <c r="CB522" s="150">
        <v>10018.43</v>
      </c>
      <c r="CC522" s="124" t="s">
        <v>4255</v>
      </c>
      <c r="CD522" t="s">
        <v>4634</v>
      </c>
    </row>
    <row r="523" spans="1:82" x14ac:dyDescent="0.3">
      <c r="A523" s="1">
        <v>391414560</v>
      </c>
      <c r="B523" s="124" t="s">
        <v>4255</v>
      </c>
      <c r="C523" t="s">
        <v>175</v>
      </c>
      <c r="D523" t="s">
        <v>1054</v>
      </c>
      <c r="E523" s="30">
        <v>88.521202087402344</v>
      </c>
      <c r="F523" s="30">
        <v>89.187408447265625</v>
      </c>
      <c r="G523" s="30">
        <v>86.697402954101563</v>
      </c>
      <c r="H523" s="30">
        <v>90.194976806640625</v>
      </c>
      <c r="I523" s="1">
        <v>175</v>
      </c>
      <c r="J523" s="1" t="s">
        <v>3981</v>
      </c>
      <c r="K523" s="1">
        <v>5</v>
      </c>
      <c r="L523" t="s">
        <v>3823</v>
      </c>
      <c r="M523" t="s">
        <v>3907</v>
      </c>
      <c r="N523" t="s">
        <v>3919</v>
      </c>
      <c r="O523" t="s">
        <v>3923</v>
      </c>
      <c r="P523" s="148">
        <v>0.28985506296157842</v>
      </c>
      <c r="Q523" s="30">
        <v>51.422467269999999</v>
      </c>
      <c r="R523" s="30"/>
      <c r="S523" s="1">
        <v>105</v>
      </c>
      <c r="T523" s="1">
        <v>96</v>
      </c>
      <c r="U523" s="148">
        <v>0.91428571939468384</v>
      </c>
      <c r="V523" s="148">
        <v>0.2380952388048172</v>
      </c>
      <c r="W523" s="149">
        <v>51.6859927</v>
      </c>
      <c r="X523" s="149"/>
      <c r="Y523" s="1">
        <v>96</v>
      </c>
      <c r="Z523" s="30">
        <v>88.243644714355469</v>
      </c>
      <c r="AA523" s="148">
        <v>0.41</v>
      </c>
      <c r="AB523" s="30">
        <v>51.1</v>
      </c>
      <c r="AC523" s="30">
        <v>311</v>
      </c>
      <c r="AD523" s="30">
        <v>89.090896606445313</v>
      </c>
      <c r="AE523" s="148">
        <v>0.38700000000000001</v>
      </c>
      <c r="AF523" s="30">
        <v>51.38</v>
      </c>
      <c r="AG523" s="30">
        <v>304.3</v>
      </c>
      <c r="AH523" s="30">
        <v>86.120338439941406</v>
      </c>
      <c r="AI523" s="148">
        <v>0.33300000000000002</v>
      </c>
      <c r="AJ523" s="30">
        <v>50.413432530000001</v>
      </c>
      <c r="AK523" s="30">
        <v>289.60000000000002</v>
      </c>
      <c r="AL523" s="30">
        <v>86.909309387207031</v>
      </c>
      <c r="AM523" s="148">
        <v>0.307</v>
      </c>
      <c r="AN523" s="30">
        <v>50.652766030000002</v>
      </c>
      <c r="AO523" s="30">
        <v>280.7</v>
      </c>
      <c r="AP523" s="148">
        <v>0.26086956262588501</v>
      </c>
      <c r="AQ523" s="30">
        <v>51.071008120000002</v>
      </c>
      <c r="AR523" s="30">
        <v>253.62318420410159</v>
      </c>
      <c r="AS523" s="30">
        <v>105</v>
      </c>
      <c r="AT523" s="30">
        <v>96</v>
      </c>
      <c r="AU523" s="148">
        <v>0.91428571939468384</v>
      </c>
      <c r="AV523" s="30">
        <v>90.194976806640625</v>
      </c>
      <c r="AW523" s="148">
        <v>0.2063492089509964</v>
      </c>
      <c r="AX523" s="30">
        <v>52.969117009999998</v>
      </c>
      <c r="AY523" s="30">
        <v>239.68254089355469</v>
      </c>
      <c r="AZ523" s="30">
        <v>96</v>
      </c>
      <c r="BA523" s="30">
        <v>92.897857666015625</v>
      </c>
      <c r="BB523" s="148">
        <v>0.4</v>
      </c>
      <c r="BC523" s="30">
        <v>53.84</v>
      </c>
      <c r="BD523" s="30">
        <v>292</v>
      </c>
      <c r="BE523" s="30">
        <v>93.171356201171875</v>
      </c>
      <c r="BF523" s="147">
        <v>0.36599999999999999</v>
      </c>
      <c r="BG523" s="30">
        <v>54.01</v>
      </c>
      <c r="BH523" s="30">
        <v>284.89999999999998</v>
      </c>
      <c r="BI523" s="30">
        <v>87.372146606445313</v>
      </c>
      <c r="BJ523" s="148">
        <v>0.313</v>
      </c>
      <c r="BK523" s="30">
        <v>51.187488649999999</v>
      </c>
      <c r="BL523" s="30">
        <v>275</v>
      </c>
      <c r="BM523" s="30">
        <v>87.486900329589844</v>
      </c>
      <c r="BN523" s="148">
        <v>0.29499999999999998</v>
      </c>
      <c r="BO523" s="30">
        <v>51.242891489999998</v>
      </c>
      <c r="BP523" s="30">
        <v>265.89999999999998</v>
      </c>
      <c r="BQ523" s="148">
        <v>0.14899999999999999</v>
      </c>
      <c r="BR523" s="148">
        <v>6.3E-2</v>
      </c>
      <c r="BS523" s="148"/>
      <c r="BT523" s="148">
        <v>0.65700000000000003</v>
      </c>
      <c r="BU523" s="148">
        <v>0.109</v>
      </c>
      <c r="BV523" s="148">
        <v>2.300000004470348E-2</v>
      </c>
      <c r="BW523" s="148">
        <v>5.0999999999999997E-2</v>
      </c>
      <c r="BX523" s="148">
        <v>0.20599999999999999</v>
      </c>
      <c r="BY523" s="148">
        <v>0.86399999999999999</v>
      </c>
      <c r="BZ523" s="1"/>
      <c r="CA523" s="150">
        <v>10774.7802734375</v>
      </c>
      <c r="CB523" s="150">
        <v>12425.71</v>
      </c>
      <c r="CC523" s="124" t="s">
        <v>4255</v>
      </c>
      <c r="CD523" t="s">
        <v>4634</v>
      </c>
    </row>
    <row r="524" spans="1:82" x14ac:dyDescent="0.3">
      <c r="A524" s="1">
        <v>391414580</v>
      </c>
      <c r="B524" s="124" t="s">
        <v>4255</v>
      </c>
      <c r="C524" t="s">
        <v>175</v>
      </c>
      <c r="D524" t="s">
        <v>1055</v>
      </c>
      <c r="E524" s="30">
        <v>79.863533020019531</v>
      </c>
      <c r="F524" s="30">
        <v>79.119468688964844</v>
      </c>
      <c r="G524" s="30">
        <v>78.429710388183594</v>
      </c>
      <c r="H524" s="30">
        <v>79.275100708007813</v>
      </c>
      <c r="I524" s="1">
        <v>187</v>
      </c>
      <c r="J524" s="1" t="s">
        <v>3981</v>
      </c>
      <c r="K524" s="1">
        <v>5</v>
      </c>
      <c r="L524" t="s">
        <v>3823</v>
      </c>
      <c r="M524" t="s">
        <v>3907</v>
      </c>
      <c r="N524" t="s">
        <v>3919</v>
      </c>
      <c r="O524" t="s">
        <v>3923</v>
      </c>
      <c r="P524" s="148">
        <v>0.39743590354919428</v>
      </c>
      <c r="Q524" s="30">
        <v>47.821196540000003</v>
      </c>
      <c r="R524" s="30">
        <v>323.07693481445313</v>
      </c>
      <c r="S524" s="1">
        <v>114</v>
      </c>
      <c r="T524" s="1">
        <v>64</v>
      </c>
      <c r="U524" s="148">
        <v>0.56140351295471191</v>
      </c>
      <c r="V524" s="148">
        <v>0.20512820780277249</v>
      </c>
      <c r="W524" s="149">
        <v>47.514417639999998</v>
      </c>
      <c r="X524" s="149"/>
      <c r="Y524" s="1">
        <v>64</v>
      </c>
      <c r="Z524" s="30">
        <v>83.108085632324219</v>
      </c>
      <c r="AA524" s="148">
        <v>0.504</v>
      </c>
      <c r="AB524" s="30">
        <v>49.4</v>
      </c>
      <c r="AC524" s="30">
        <v>344.3</v>
      </c>
      <c r="AD524" s="30">
        <v>81.669036865234375</v>
      </c>
      <c r="AE524" s="148">
        <v>0.34399999999999997</v>
      </c>
      <c r="AF524" s="30">
        <v>48.86</v>
      </c>
      <c r="AG524" s="30">
        <v>301.60000000000002</v>
      </c>
      <c r="AH524" s="30">
        <v>88.003501892089844</v>
      </c>
      <c r="AI524" s="148">
        <v>0.53500000000000003</v>
      </c>
      <c r="AJ524" s="30">
        <v>51.037163079999999</v>
      </c>
      <c r="AK524" s="30">
        <v>350.4</v>
      </c>
      <c r="AL524" s="30">
        <v>84.926742553710938</v>
      </c>
      <c r="AM524" s="148">
        <v>0.35299999999999998</v>
      </c>
      <c r="AN524" s="30">
        <v>49.978100740000002</v>
      </c>
      <c r="AO524" s="30">
        <v>307.39999999999998</v>
      </c>
      <c r="AP524" s="148">
        <v>0.24358974397182459</v>
      </c>
      <c r="AQ524" s="30">
        <v>45.89935062</v>
      </c>
      <c r="AR524" s="30"/>
      <c r="AS524" s="30">
        <v>113</v>
      </c>
      <c r="AT524" s="30">
        <v>63</v>
      </c>
      <c r="AU524" s="148">
        <v>0.56140351295471191</v>
      </c>
      <c r="AV524" s="30">
        <v>79.275100708007813</v>
      </c>
      <c r="AW524" s="148">
        <v>0.20512820780277249</v>
      </c>
      <c r="AX524" s="30">
        <v>46.710751760000001</v>
      </c>
      <c r="AY524" s="30"/>
      <c r="AZ524" s="30">
        <v>63</v>
      </c>
      <c r="BA524" s="30">
        <v>78.793891906738281</v>
      </c>
      <c r="BB524" s="148">
        <v>0.29299999999999998</v>
      </c>
      <c r="BC524" s="30">
        <v>47</v>
      </c>
      <c r="BD524" s="30">
        <v>264.7</v>
      </c>
      <c r="BE524" s="30">
        <v>78.747268676757813</v>
      </c>
      <c r="BF524" s="147">
        <v>0.21</v>
      </c>
      <c r="BG524" s="30">
        <v>46.9</v>
      </c>
      <c r="BH524" s="30">
        <v>227.4</v>
      </c>
      <c r="BI524" s="30">
        <v>78.54736328125</v>
      </c>
      <c r="BJ524" s="148">
        <v>0.39500000000000002</v>
      </c>
      <c r="BK524" s="30">
        <v>46.888741529999997</v>
      </c>
      <c r="BL524" s="30">
        <v>291.5</v>
      </c>
      <c r="BM524" s="30">
        <v>77.688232421875</v>
      </c>
      <c r="BN524" s="148">
        <v>0.29399999999999998</v>
      </c>
      <c r="BO524" s="30">
        <v>46.359494239999997</v>
      </c>
      <c r="BP524" s="30">
        <v>255.9</v>
      </c>
      <c r="BQ524" s="148">
        <v>7.4999999999999997E-2</v>
      </c>
      <c r="BR524" s="148">
        <v>4.8000000000000001E-2</v>
      </c>
      <c r="BS524" s="148"/>
      <c r="BT524" s="148">
        <v>0.73299999999999998</v>
      </c>
      <c r="BU524" s="148">
        <v>9.0999999999999998E-2</v>
      </c>
      <c r="BV524" s="148">
        <v>5.299999937415123E-2</v>
      </c>
      <c r="BW524" s="148">
        <v>3.2000000000000001E-2</v>
      </c>
      <c r="BX524" s="148">
        <v>0.128</v>
      </c>
      <c r="BY524" s="148">
        <v>0.438</v>
      </c>
      <c r="BZ524" s="1"/>
      <c r="CA524" s="150">
        <v>10022.26953125</v>
      </c>
      <c r="CB524" s="150">
        <v>12011.83</v>
      </c>
      <c r="CC524" s="124" t="s">
        <v>4255</v>
      </c>
      <c r="CD524" t="s">
        <v>4634</v>
      </c>
    </row>
    <row r="525" spans="1:82" x14ac:dyDescent="0.3">
      <c r="A525" s="1">
        <v>391414600</v>
      </c>
      <c r="B525" s="124" t="s">
        <v>4255</v>
      </c>
      <c r="C525" t="s">
        <v>175</v>
      </c>
      <c r="D525" t="s">
        <v>1056</v>
      </c>
      <c r="E525" s="30">
        <v>84.038864135742188</v>
      </c>
      <c r="F525" s="30">
        <v>81.784568786621094</v>
      </c>
      <c r="G525" s="30">
        <v>88.352119445800781</v>
      </c>
      <c r="H525" s="30">
        <v>87.733390808105469</v>
      </c>
      <c r="I525" s="1">
        <v>321</v>
      </c>
      <c r="J525" s="1" t="s">
        <v>3981</v>
      </c>
      <c r="K525" s="1">
        <v>5</v>
      </c>
      <c r="L525" t="s">
        <v>3823</v>
      </c>
      <c r="M525" t="s">
        <v>3907</v>
      </c>
      <c r="N525" t="s">
        <v>3919</v>
      </c>
      <c r="O525" t="s">
        <v>3923</v>
      </c>
      <c r="P525" s="148">
        <v>0.57718122005462646</v>
      </c>
      <c r="Q525" s="30">
        <v>49.55798051</v>
      </c>
      <c r="R525" s="30">
        <v>346.3087158203125</v>
      </c>
      <c r="S525" s="1">
        <v>173</v>
      </c>
      <c r="T525" s="1">
        <v>71</v>
      </c>
      <c r="U525" s="148">
        <v>0.41040462255477911</v>
      </c>
      <c r="V525" s="148">
        <v>0.3968254029750824</v>
      </c>
      <c r="W525" s="149">
        <v>48.618679980000003</v>
      </c>
      <c r="X525" s="149">
        <v>282.5396728515625</v>
      </c>
      <c r="Y525" s="1">
        <v>71</v>
      </c>
      <c r="Z525" s="30">
        <v>86.733184814453125</v>
      </c>
      <c r="AA525" s="148">
        <v>0.63200000000000001</v>
      </c>
      <c r="AB525" s="30">
        <v>50.6</v>
      </c>
      <c r="AC525" s="30">
        <v>381.9</v>
      </c>
      <c r="AD525" s="30">
        <v>84.260795593261719</v>
      </c>
      <c r="AE525" s="148">
        <v>0.48599999999999999</v>
      </c>
      <c r="AF525" s="30">
        <v>49.74</v>
      </c>
      <c r="AG525" s="30">
        <v>338.6</v>
      </c>
      <c r="AH525" s="30">
        <v>84.089622497558594</v>
      </c>
      <c r="AI525" s="148">
        <v>0.66700000000000004</v>
      </c>
      <c r="AJ525" s="30">
        <v>49.74083108</v>
      </c>
      <c r="AK525" s="30">
        <v>387.2</v>
      </c>
      <c r="AL525" s="30">
        <v>84.388084411621094</v>
      </c>
      <c r="AM525" s="148">
        <v>0.47099999999999997</v>
      </c>
      <c r="AN525" s="30">
        <v>49.794797580000001</v>
      </c>
      <c r="AO525" s="30">
        <v>327.9</v>
      </c>
      <c r="AP525" s="148">
        <v>0.5436241626739502</v>
      </c>
      <c r="AQ525" s="30">
        <v>52.106077409999997</v>
      </c>
      <c r="AR525" s="30">
        <v>342.95303344726563</v>
      </c>
      <c r="AS525" s="30">
        <v>175</v>
      </c>
      <c r="AT525" s="30">
        <v>72</v>
      </c>
      <c r="AU525" s="148">
        <v>0.41040462255477911</v>
      </c>
      <c r="AV525" s="30">
        <v>87.733390808105469</v>
      </c>
      <c r="AW525" s="148">
        <v>0.380952388048172</v>
      </c>
      <c r="AX525" s="30">
        <v>51.5583411</v>
      </c>
      <c r="AY525" s="30">
        <v>284.12698364257813</v>
      </c>
      <c r="AZ525" s="30">
        <v>72</v>
      </c>
      <c r="BA525" s="30">
        <v>83.886993408203125</v>
      </c>
      <c r="BB525" s="148">
        <v>0.61499999999999999</v>
      </c>
      <c r="BC525" s="30">
        <v>49.47</v>
      </c>
      <c r="BD525" s="30">
        <v>359.3</v>
      </c>
      <c r="BE525" s="30">
        <v>81.851181030273438</v>
      </c>
      <c r="BF525" s="147">
        <v>0.47099999999999997</v>
      </c>
      <c r="BG525" s="30">
        <v>48.43</v>
      </c>
      <c r="BH525" s="30">
        <v>314.3</v>
      </c>
      <c r="BI525" s="30">
        <v>80.9019775390625</v>
      </c>
      <c r="BJ525" s="148">
        <v>0.63300000000000001</v>
      </c>
      <c r="BK525" s="30">
        <v>48.035726940000004</v>
      </c>
      <c r="BL525" s="30">
        <v>361.1</v>
      </c>
      <c r="BM525" s="30">
        <v>80.282096862792969</v>
      </c>
      <c r="BN525" s="148">
        <v>0.48499999999999999</v>
      </c>
      <c r="BO525" s="30">
        <v>47.652206169999999</v>
      </c>
      <c r="BP525" s="30">
        <v>305.89999999999998</v>
      </c>
      <c r="BQ525" s="148">
        <v>3.1E-2</v>
      </c>
      <c r="BR525" s="148">
        <v>5.8999999999999997E-2</v>
      </c>
      <c r="BS525" s="148">
        <v>0.09</v>
      </c>
      <c r="BT525" s="148">
        <v>0.76</v>
      </c>
      <c r="BU525" s="148">
        <v>5.6000000000000001E-2</v>
      </c>
      <c r="BV525" s="148">
        <v>3.0000000260770321E-3</v>
      </c>
      <c r="BW525" s="148">
        <v>0.109</v>
      </c>
      <c r="BX525" s="148">
        <v>8.1000000000000003E-2</v>
      </c>
      <c r="BY525" s="148">
        <v>0.25800000000000001</v>
      </c>
      <c r="BZ525" s="1"/>
      <c r="CA525" s="150">
        <v>8696.76953125</v>
      </c>
      <c r="CB525" s="150">
        <v>10139.25</v>
      </c>
      <c r="CC525" s="124" t="s">
        <v>4255</v>
      </c>
      <c r="CD525" t="s">
        <v>4634</v>
      </c>
    </row>
    <row r="526" spans="1:82" x14ac:dyDescent="0.3">
      <c r="A526" s="1">
        <v>391414640</v>
      </c>
      <c r="B526" s="124" t="s">
        <v>4255</v>
      </c>
      <c r="C526" t="s">
        <v>175</v>
      </c>
      <c r="D526" t="s">
        <v>770</v>
      </c>
      <c r="E526" s="30">
        <v>86.371307373046875</v>
      </c>
      <c r="F526" s="30">
        <v>85.361602783203125</v>
      </c>
      <c r="G526" s="30">
        <v>86.884056091308594</v>
      </c>
      <c r="H526" s="30">
        <v>88.159919738769531</v>
      </c>
      <c r="I526" s="1">
        <v>471</v>
      </c>
      <c r="J526" s="1" t="s">
        <v>3981</v>
      </c>
      <c r="K526" s="1">
        <v>5</v>
      </c>
      <c r="L526" t="s">
        <v>3823</v>
      </c>
      <c r="M526" t="s">
        <v>3907</v>
      </c>
      <c r="N526" t="s">
        <v>3919</v>
      </c>
      <c r="O526" t="s">
        <v>3923</v>
      </c>
      <c r="P526" s="148">
        <v>0.48739495873451227</v>
      </c>
      <c r="Q526" s="30">
        <v>50.528190520000003</v>
      </c>
      <c r="R526" s="30">
        <v>339.07562255859381</v>
      </c>
      <c r="S526" s="1">
        <v>265</v>
      </c>
      <c r="T526" s="1">
        <v>180</v>
      </c>
      <c r="U526" s="148">
        <v>0.67924529314041138</v>
      </c>
      <c r="V526" s="148">
        <v>0.39759036898612982</v>
      </c>
      <c r="W526" s="149">
        <v>50.100799090000002</v>
      </c>
      <c r="X526" s="149">
        <v>310.8433837890625</v>
      </c>
      <c r="Y526" s="1">
        <v>180</v>
      </c>
      <c r="Z526" s="30">
        <v>88.545738220214844</v>
      </c>
      <c r="AA526" s="148">
        <v>0.54700000000000004</v>
      </c>
      <c r="AB526" s="30">
        <v>51.2</v>
      </c>
      <c r="AC526" s="30">
        <v>349.6</v>
      </c>
      <c r="AD526" s="30">
        <v>87.912826538085938</v>
      </c>
      <c r="AE526" s="148">
        <v>0.44299999999999989</v>
      </c>
      <c r="AF526" s="30">
        <v>50.98</v>
      </c>
      <c r="AG526" s="30">
        <v>322.2</v>
      </c>
      <c r="AH526" s="30">
        <v>87.841468811035156</v>
      </c>
      <c r="AI526" s="148">
        <v>0.55899999999999994</v>
      </c>
      <c r="AJ526" s="30">
        <v>50.983495179999998</v>
      </c>
      <c r="AK526" s="30">
        <v>352.8</v>
      </c>
      <c r="AL526" s="30">
        <v>86.825454711914063</v>
      </c>
      <c r="AM526" s="148">
        <v>0.46899999999999997</v>
      </c>
      <c r="AN526" s="30">
        <v>50.624229489999998</v>
      </c>
      <c r="AO526" s="30">
        <v>330.6</v>
      </c>
      <c r="AP526" s="148">
        <v>0.32352942228317261</v>
      </c>
      <c r="AQ526" s="30">
        <v>51.187766320000001</v>
      </c>
      <c r="AR526" s="30">
        <v>279.83193969726563</v>
      </c>
      <c r="AS526" s="30">
        <v>265</v>
      </c>
      <c r="AT526" s="30">
        <v>180</v>
      </c>
      <c r="AU526" s="148">
        <v>0.67924529314041138</v>
      </c>
      <c r="AV526" s="30">
        <v>88.159919738769531</v>
      </c>
      <c r="AW526" s="148">
        <v>0.25903615355491638</v>
      </c>
      <c r="AX526" s="30">
        <v>51.802790950000002</v>
      </c>
      <c r="AY526" s="30">
        <v>255.42169189453131</v>
      </c>
      <c r="AZ526" s="30">
        <v>180</v>
      </c>
      <c r="BA526" s="30">
        <v>88.773887634277344</v>
      </c>
      <c r="BB526" s="148">
        <v>0.43799999999999989</v>
      </c>
      <c r="BC526" s="30">
        <v>51.84</v>
      </c>
      <c r="BD526" s="30">
        <v>318.8</v>
      </c>
      <c r="BE526" s="30">
        <v>88.586479187011719</v>
      </c>
      <c r="BF526" s="147">
        <v>0.34100000000000003</v>
      </c>
      <c r="BG526" s="30">
        <v>51.75</v>
      </c>
      <c r="BH526" s="30">
        <v>285</v>
      </c>
      <c r="BI526" s="30">
        <v>82.600326538085938</v>
      </c>
      <c r="BJ526" s="148">
        <v>0.38400000000000001</v>
      </c>
      <c r="BK526" s="30">
        <v>48.863030729999998</v>
      </c>
      <c r="BL526" s="30">
        <v>296.5</v>
      </c>
      <c r="BM526" s="30">
        <v>82.059165954589844</v>
      </c>
      <c r="BN526" s="148">
        <v>0.27900000000000003</v>
      </c>
      <c r="BO526" s="30">
        <v>48.537852839999999</v>
      </c>
      <c r="BP526" s="30">
        <v>270.10000000000002</v>
      </c>
      <c r="BQ526" s="148">
        <v>8.3000000000000004E-2</v>
      </c>
      <c r="BR526" s="148">
        <v>0.121</v>
      </c>
      <c r="BS526" s="148">
        <v>2.8000000000000001E-2</v>
      </c>
      <c r="BT526" s="148">
        <v>0.67900000000000005</v>
      </c>
      <c r="BU526" s="148">
        <v>8.7000000000000008E-2</v>
      </c>
      <c r="BV526" s="148">
        <v>2.000000094994903E-3</v>
      </c>
      <c r="BW526" s="148">
        <v>9.0999999999999998E-2</v>
      </c>
      <c r="BX526" s="148">
        <v>7.0000000000000007E-2</v>
      </c>
      <c r="BY526" s="148">
        <v>0.60199999999999998</v>
      </c>
      <c r="BZ526" s="1"/>
      <c r="CA526" s="150">
        <v>8629.73046875</v>
      </c>
      <c r="CB526" s="150">
        <v>9636.26</v>
      </c>
      <c r="CC526" s="124" t="s">
        <v>4255</v>
      </c>
      <c r="CD526" t="s">
        <v>4634</v>
      </c>
    </row>
    <row r="527" spans="1:82" x14ac:dyDescent="0.3">
      <c r="A527" s="1">
        <v>391414680</v>
      </c>
      <c r="B527" s="124" t="s">
        <v>4255</v>
      </c>
      <c r="C527" t="s">
        <v>175</v>
      </c>
      <c r="D527" t="s">
        <v>1057</v>
      </c>
      <c r="E527" s="30">
        <v>83.166671752929688</v>
      </c>
      <c r="F527" s="30">
        <v>80.578903198242188</v>
      </c>
      <c r="G527" s="30">
        <v>80.98974609375</v>
      </c>
      <c r="H527" s="30">
        <v>83.1351318359375</v>
      </c>
      <c r="I527" s="1">
        <v>283</v>
      </c>
      <c r="J527" s="1" t="s">
        <v>3981</v>
      </c>
      <c r="K527" s="1">
        <v>5</v>
      </c>
      <c r="L527" t="s">
        <v>3823</v>
      </c>
      <c r="M527" t="s">
        <v>3907</v>
      </c>
      <c r="N527" t="s">
        <v>3919</v>
      </c>
      <c r="O527" t="s">
        <v>3923</v>
      </c>
      <c r="P527" s="148">
        <v>0.34146341681480408</v>
      </c>
      <c r="Q527" s="30">
        <v>49.19517913</v>
      </c>
      <c r="R527" s="30">
        <v>304.8780517578125</v>
      </c>
      <c r="S527" s="1">
        <v>105</v>
      </c>
      <c r="T527" s="1">
        <v>65</v>
      </c>
      <c r="U527" s="148">
        <v>0.61904764175415039</v>
      </c>
      <c r="V527" s="148">
        <v>0.23469388484954831</v>
      </c>
      <c r="W527" s="149">
        <v>48.119121460000002</v>
      </c>
      <c r="X527" s="149">
        <v>280.61224365234381</v>
      </c>
      <c r="Y527" s="1">
        <v>65</v>
      </c>
      <c r="Z527" s="30">
        <v>93.077117919921875</v>
      </c>
      <c r="AA527" s="148">
        <v>0.60499999999999998</v>
      </c>
      <c r="AB527" s="30">
        <v>52.7</v>
      </c>
      <c r="AC527" s="30">
        <v>352.3</v>
      </c>
      <c r="AD527" s="30">
        <v>91.299781799316406</v>
      </c>
      <c r="AE527" s="148">
        <v>0.41699999999999998</v>
      </c>
      <c r="AF527" s="30">
        <v>52.13</v>
      </c>
      <c r="AG527" s="30">
        <v>300</v>
      </c>
      <c r="AH527" s="30">
        <v>97.600715637207031</v>
      </c>
      <c r="AI527" s="148">
        <v>0.70499999999999996</v>
      </c>
      <c r="AJ527" s="30">
        <v>54.215893719999997</v>
      </c>
      <c r="AK527" s="30">
        <v>393.2</v>
      </c>
      <c r="AL527" s="30">
        <v>96.576583862304688</v>
      </c>
      <c r="AM527" s="148">
        <v>0.57399999999999995</v>
      </c>
      <c r="AN527" s="30">
        <v>53.942522910000001</v>
      </c>
      <c r="AO527" s="30">
        <v>357.4</v>
      </c>
      <c r="AP527" s="148">
        <v>0.211382120847702</v>
      </c>
      <c r="AQ527" s="30">
        <v>47.50072033</v>
      </c>
      <c r="AR527" s="30"/>
      <c r="AS527" s="30">
        <v>105</v>
      </c>
      <c r="AT527" s="30">
        <v>65</v>
      </c>
      <c r="AU527" s="148">
        <v>0.61904764175415039</v>
      </c>
      <c r="AV527" s="30">
        <v>83.1351318359375</v>
      </c>
      <c r="AW527" s="148">
        <v>0.17346939444541931</v>
      </c>
      <c r="AX527" s="30">
        <v>48.923001880000001</v>
      </c>
      <c r="AY527" s="30"/>
      <c r="AZ527" s="30">
        <v>65</v>
      </c>
      <c r="BA527" s="30">
        <v>80.381622314453125</v>
      </c>
      <c r="BB527" s="148">
        <v>0.41899999999999998</v>
      </c>
      <c r="BC527" s="30">
        <v>47.77</v>
      </c>
      <c r="BD527" s="30">
        <v>297.7</v>
      </c>
      <c r="BE527" s="30">
        <v>82.216346740722656</v>
      </c>
      <c r="BF527" s="147">
        <v>0.29199999999999998</v>
      </c>
      <c r="BG527" s="30">
        <v>48.61</v>
      </c>
      <c r="BH527" s="30">
        <v>258.3</v>
      </c>
      <c r="BI527" s="30">
        <v>82.294639587402344</v>
      </c>
      <c r="BJ527" s="148">
        <v>0.35199999999999998</v>
      </c>
      <c r="BK527" s="30">
        <v>48.714123950000001</v>
      </c>
      <c r="BL527" s="30">
        <v>294.3</v>
      </c>
      <c r="BM527" s="30">
        <v>81.855796813964844</v>
      </c>
      <c r="BN527" s="148">
        <v>0.23400000000000001</v>
      </c>
      <c r="BO527" s="30">
        <v>48.436496740000003</v>
      </c>
      <c r="BP527" s="30">
        <v>261.7</v>
      </c>
      <c r="BQ527" s="148">
        <v>0.106</v>
      </c>
      <c r="BR527" s="148">
        <v>9.5000000000000001E-2</v>
      </c>
      <c r="BS527" s="148"/>
      <c r="BT527" s="148">
        <v>0.70699999999999996</v>
      </c>
      <c r="BU527" s="148">
        <v>8.1000000000000003E-2</v>
      </c>
      <c r="BV527" s="148">
        <v>1.099999994039536E-2</v>
      </c>
      <c r="BW527" s="148">
        <v>2.5000000000000001E-2</v>
      </c>
      <c r="BX527" s="148">
        <v>0.124</v>
      </c>
      <c r="BY527" s="148">
        <v>0.746</v>
      </c>
      <c r="BZ527" s="1"/>
      <c r="CA527" s="150">
        <v>9136.599609375</v>
      </c>
      <c r="CB527" s="150">
        <v>10078.08</v>
      </c>
      <c r="CC527" s="124" t="s">
        <v>4255</v>
      </c>
      <c r="CD527" t="s">
        <v>4634</v>
      </c>
    </row>
    <row r="528" spans="1:82" x14ac:dyDescent="0.3">
      <c r="A528" s="1">
        <v>391414710</v>
      </c>
      <c r="B528" s="124" t="s">
        <v>4255</v>
      </c>
      <c r="C528" t="s">
        <v>175</v>
      </c>
      <c r="D528" t="s">
        <v>972</v>
      </c>
      <c r="E528" s="30">
        <v>91.250885009765625</v>
      </c>
      <c r="F528" s="30">
        <v>92.538772583007813</v>
      </c>
      <c r="G528" s="30">
        <v>84.744575500488281</v>
      </c>
      <c r="H528" s="30">
        <v>84.808509826660156</v>
      </c>
      <c r="I528" s="1">
        <v>235</v>
      </c>
      <c r="J528" s="1" t="s">
        <v>3981</v>
      </c>
      <c r="K528" s="1">
        <v>5</v>
      </c>
      <c r="L528" t="s">
        <v>3823</v>
      </c>
      <c r="M528" t="s">
        <v>3907</v>
      </c>
      <c r="N528" t="s">
        <v>3919</v>
      </c>
      <c r="O528" t="s">
        <v>3923</v>
      </c>
      <c r="P528" s="148">
        <v>0.48695650696754461</v>
      </c>
      <c r="Q528" s="30">
        <v>52.557914009999998</v>
      </c>
      <c r="R528" s="30">
        <v>333.04348754882813</v>
      </c>
      <c r="S528" s="1">
        <v>137</v>
      </c>
      <c r="T528" s="1">
        <v>67</v>
      </c>
      <c r="U528" s="148">
        <v>0.48905110359191889</v>
      </c>
      <c r="V528" s="148">
        <v>0.38709676265716553</v>
      </c>
      <c r="W528" s="149">
        <v>53.074605009999999</v>
      </c>
      <c r="X528" s="149">
        <v>306.45159912109381</v>
      </c>
      <c r="Y528" s="1">
        <v>67</v>
      </c>
      <c r="Z528" s="30">
        <v>94.285484313964844</v>
      </c>
      <c r="AA528" s="148">
        <v>0.57399999999999995</v>
      </c>
      <c r="AB528" s="30">
        <v>53.1</v>
      </c>
      <c r="AC528" s="30">
        <v>361</v>
      </c>
      <c r="AD528" s="30">
        <v>93.891548156738281</v>
      </c>
      <c r="AE528" s="148">
        <v>0.41899999999999998</v>
      </c>
      <c r="AF528" s="30">
        <v>53.01</v>
      </c>
      <c r="AG528" s="30">
        <v>324.3</v>
      </c>
      <c r="AH528" s="30">
        <v>94.402870178222656</v>
      </c>
      <c r="AI528" s="148">
        <v>0.52400000000000002</v>
      </c>
      <c r="AJ528" s="30">
        <v>53.15672283</v>
      </c>
      <c r="AK528" s="30">
        <v>347.6</v>
      </c>
      <c r="AL528" s="30">
        <v>92.780845642089844</v>
      </c>
      <c r="AM528" s="148">
        <v>0.38</v>
      </c>
      <c r="AN528" s="30">
        <v>52.650839210000001</v>
      </c>
      <c r="AO528" s="30">
        <v>308.89999999999998</v>
      </c>
      <c r="AP528" s="148">
        <v>0.32173913717269897</v>
      </c>
      <c r="AQ528" s="30">
        <v>49.849463360000001</v>
      </c>
      <c r="AR528" s="30">
        <v>277.39129638671881</v>
      </c>
      <c r="AS528" s="30">
        <v>137</v>
      </c>
      <c r="AT528" s="30">
        <v>67</v>
      </c>
      <c r="AU528" s="148">
        <v>0.48905110359191889</v>
      </c>
      <c r="AV528" s="30">
        <v>84.808509826660156</v>
      </c>
      <c r="AW528" s="148">
        <v>0.22580644488334661</v>
      </c>
      <c r="AX528" s="30">
        <v>49.882041489999999</v>
      </c>
      <c r="AY528" s="30">
        <v>238.70967102050781</v>
      </c>
      <c r="AZ528" s="30">
        <v>67</v>
      </c>
      <c r="BA528" s="30">
        <v>93.269012451171875</v>
      </c>
      <c r="BB528" s="148">
        <v>0.47499999999999998</v>
      </c>
      <c r="BC528" s="30">
        <v>54.02</v>
      </c>
      <c r="BD528" s="30">
        <v>331.9</v>
      </c>
      <c r="BE528" s="30">
        <v>91.933845520019531</v>
      </c>
      <c r="BF528" s="147">
        <v>0.35099999999999998</v>
      </c>
      <c r="BG528" s="30">
        <v>53.4</v>
      </c>
      <c r="BH528" s="30">
        <v>286.5</v>
      </c>
      <c r="BI528" s="30">
        <v>85.154777526855469</v>
      </c>
      <c r="BJ528" s="148">
        <v>0.48299999999999998</v>
      </c>
      <c r="BK528" s="30">
        <v>50.10736017</v>
      </c>
      <c r="BL528" s="30">
        <v>331</v>
      </c>
      <c r="BM528" s="30">
        <v>84.692054748535156</v>
      </c>
      <c r="BN528" s="148">
        <v>0.36699999999999999</v>
      </c>
      <c r="BO528" s="30">
        <v>49.850011629999997</v>
      </c>
      <c r="BP528" s="30">
        <v>293.7</v>
      </c>
      <c r="BQ528" s="148">
        <v>6.4000000000000001E-2</v>
      </c>
      <c r="BR528" s="148">
        <v>3.4000000000000002E-2</v>
      </c>
      <c r="BS528" s="148"/>
      <c r="BT528" s="148">
        <v>0.81700000000000006</v>
      </c>
      <c r="BU528" s="148">
        <v>7.2000000000000008E-2</v>
      </c>
      <c r="BV528" s="148">
        <v>1.30000002682209E-2</v>
      </c>
      <c r="BW528" s="148">
        <v>3.4000000000000002E-2</v>
      </c>
      <c r="BX528" s="148">
        <v>0.16200000000000001</v>
      </c>
      <c r="BY528" s="148">
        <v>0.39100000000000001</v>
      </c>
      <c r="BZ528" s="1"/>
      <c r="CA528" s="150">
        <v>11238.83984375</v>
      </c>
      <c r="CB528" s="150">
        <v>13626.24</v>
      </c>
      <c r="CC528" s="124" t="s">
        <v>4255</v>
      </c>
      <c r="CD528" t="s">
        <v>4634</v>
      </c>
    </row>
    <row r="529" spans="1:82" x14ac:dyDescent="0.3">
      <c r="A529" s="1">
        <v>391414720</v>
      </c>
      <c r="B529" s="124" t="s">
        <v>4255</v>
      </c>
      <c r="C529" t="s">
        <v>175</v>
      </c>
      <c r="D529" t="s">
        <v>1058</v>
      </c>
      <c r="E529" s="30">
        <v>85.142417907714844</v>
      </c>
      <c r="F529" s="30">
        <v>85.188156127929688</v>
      </c>
      <c r="G529" s="30">
        <v>86.794479370117188</v>
      </c>
      <c r="H529" s="30">
        <v>88.094200134277344</v>
      </c>
      <c r="I529" s="1">
        <v>202</v>
      </c>
      <c r="J529" s="1" t="s">
        <v>4733</v>
      </c>
      <c r="K529" s="1">
        <v>5</v>
      </c>
      <c r="L529" t="s">
        <v>3823</v>
      </c>
      <c r="M529" t="s">
        <v>3907</v>
      </c>
      <c r="N529" t="s">
        <v>3919</v>
      </c>
      <c r="O529" t="s">
        <v>3923</v>
      </c>
      <c r="P529" s="148">
        <v>0.31111112236976618</v>
      </c>
      <c r="Q529" s="30">
        <v>50.01701731</v>
      </c>
      <c r="R529" s="30">
        <v>277.77777099609381</v>
      </c>
      <c r="S529" s="1">
        <v>119</v>
      </c>
      <c r="T529" s="1">
        <v>100</v>
      </c>
      <c r="U529" s="148">
        <v>0.8403361439704895</v>
      </c>
      <c r="V529" s="148">
        <v>0.1940298527479172</v>
      </c>
      <c r="W529" s="149">
        <v>50.02893143</v>
      </c>
      <c r="X529" s="149">
        <v>252.2388000488281</v>
      </c>
      <c r="Y529" s="1">
        <v>100</v>
      </c>
      <c r="Z529" s="30">
        <v>84.618545532226563</v>
      </c>
      <c r="AA529" s="148">
        <v>0.29599999999999999</v>
      </c>
      <c r="AB529" s="30">
        <v>49.9</v>
      </c>
      <c r="AC529" s="30">
        <v>288.7</v>
      </c>
      <c r="AD529" s="30">
        <v>86.116264343261719</v>
      </c>
      <c r="AE529" s="148">
        <v>0.23699999999999999</v>
      </c>
      <c r="AF529" s="30">
        <v>50.37</v>
      </c>
      <c r="AG529" s="30">
        <v>270.10000000000002</v>
      </c>
      <c r="AH529" s="30">
        <v>82.665565490722656</v>
      </c>
      <c r="AI529" s="148">
        <v>0.30099999999999999</v>
      </c>
      <c r="AJ529" s="30">
        <v>49.269163489999997</v>
      </c>
      <c r="AK529" s="30">
        <v>284.60000000000002</v>
      </c>
      <c r="AL529" s="30">
        <v>84.32464599609375</v>
      </c>
      <c r="AM529" s="148">
        <v>0.20200000000000001</v>
      </c>
      <c r="AN529" s="30">
        <v>49.773208869999998</v>
      </c>
      <c r="AO529" s="30">
        <v>258.60000000000002</v>
      </c>
      <c r="AP529" s="148">
        <v>0.21111111342906949</v>
      </c>
      <c r="AQ529" s="30">
        <v>51.131734100000003</v>
      </c>
      <c r="AR529" s="30">
        <v>217.77777099609381</v>
      </c>
      <c r="AS529" s="30">
        <v>119</v>
      </c>
      <c r="AT529" s="30">
        <v>100</v>
      </c>
      <c r="AU529" s="148">
        <v>0.8403361439704895</v>
      </c>
      <c r="AV529" s="30">
        <v>88.094200134277344</v>
      </c>
      <c r="AW529" s="148">
        <v>0.11940298229455951</v>
      </c>
      <c r="AX529" s="30">
        <v>51.765125730000001</v>
      </c>
      <c r="AY529" s="30"/>
      <c r="AZ529" s="30">
        <v>100</v>
      </c>
      <c r="BA529" s="30">
        <v>78.051582336425781</v>
      </c>
      <c r="BB529" s="148">
        <v>0.22600000000000001</v>
      </c>
      <c r="BC529" s="30">
        <v>46.64</v>
      </c>
      <c r="BD529" s="30">
        <v>226.1</v>
      </c>
      <c r="BE529" s="30">
        <v>78.767555236816406</v>
      </c>
      <c r="BF529" s="147">
        <v>0.19600000000000001</v>
      </c>
      <c r="BG529" s="30">
        <v>46.91</v>
      </c>
      <c r="BH529" s="30">
        <v>209.3</v>
      </c>
      <c r="BI529" s="30">
        <v>76.21099853515625</v>
      </c>
      <c r="BJ529" s="148">
        <v>9.8000000000000004E-2</v>
      </c>
      <c r="BK529" s="30">
        <v>45.750643670000002</v>
      </c>
      <c r="BL529" s="30">
        <v>186.2</v>
      </c>
      <c r="BM529" s="30">
        <v>77.279670715332031</v>
      </c>
      <c r="BN529" s="148">
        <v>5.0999999999999997E-2</v>
      </c>
      <c r="BO529" s="30">
        <v>46.155877410000002</v>
      </c>
      <c r="BP529" s="30">
        <v>165.7</v>
      </c>
      <c r="BQ529" s="148">
        <v>6.9000000000000006E-2</v>
      </c>
      <c r="BR529" s="148">
        <v>4.4999999999999998E-2</v>
      </c>
      <c r="BS529" s="148"/>
      <c r="BT529" s="148">
        <v>0.78200000000000003</v>
      </c>
      <c r="BU529" s="148">
        <v>7.9000000000000001E-2</v>
      </c>
      <c r="BV529" s="148">
        <v>2.500000037252903E-2</v>
      </c>
      <c r="BW529" s="148">
        <v>3.5000000000000003E-2</v>
      </c>
      <c r="BX529" s="148">
        <v>0.13900000000000001</v>
      </c>
      <c r="BY529" s="148">
        <v>0.78</v>
      </c>
      <c r="BZ529" s="1"/>
      <c r="CA529" s="150">
        <v>10527.73046875</v>
      </c>
      <c r="CB529" s="150">
        <v>11628.03</v>
      </c>
      <c r="CC529" s="124" t="s">
        <v>4255</v>
      </c>
      <c r="CD529" t="s">
        <v>4634</v>
      </c>
    </row>
    <row r="530" spans="1:82" x14ac:dyDescent="0.3">
      <c r="A530" s="1">
        <v>391414740</v>
      </c>
      <c r="B530" s="124" t="s">
        <v>4255</v>
      </c>
      <c r="C530" t="s">
        <v>175</v>
      </c>
      <c r="D530" t="s">
        <v>1059</v>
      </c>
      <c r="E530" s="30">
        <v>82.9840087890625</v>
      </c>
      <c r="F530" s="30">
        <v>83.12481689453125</v>
      </c>
      <c r="G530" s="30">
        <v>88.618637084960938</v>
      </c>
      <c r="H530" s="30">
        <v>90.99749755859375</v>
      </c>
      <c r="I530" s="1">
        <v>208</v>
      </c>
      <c r="J530" s="1" t="s">
        <v>4733</v>
      </c>
      <c r="K530" s="1">
        <v>5</v>
      </c>
      <c r="L530" t="s">
        <v>3823</v>
      </c>
      <c r="M530" t="s">
        <v>3907</v>
      </c>
      <c r="N530" t="s">
        <v>3919</v>
      </c>
      <c r="O530" t="s">
        <v>3923</v>
      </c>
      <c r="P530" s="148">
        <v>0.4861111044883728</v>
      </c>
      <c r="Q530" s="30">
        <v>49.119199790000003</v>
      </c>
      <c r="R530" s="30">
        <v>327.77777099609381</v>
      </c>
      <c r="S530" s="1">
        <v>94</v>
      </c>
      <c r="T530" s="1">
        <v>90</v>
      </c>
      <c r="U530" s="148">
        <v>0.95744681358337402</v>
      </c>
      <c r="V530" s="148">
        <v>0.4285714328289032</v>
      </c>
      <c r="W530" s="149">
        <v>49.174000810000003</v>
      </c>
      <c r="X530" s="149">
        <v>312.69842529296881</v>
      </c>
      <c r="Y530" s="1">
        <v>90</v>
      </c>
      <c r="Z530" s="30">
        <v>88.243644714355469</v>
      </c>
      <c r="AA530" s="148">
        <v>0.35799999999999998</v>
      </c>
      <c r="AB530" s="30">
        <v>51.1</v>
      </c>
      <c r="AC530" s="30">
        <v>307.39999999999998</v>
      </c>
      <c r="AD530" s="30">
        <v>89.503219604492188</v>
      </c>
      <c r="AE530" s="148">
        <v>0.33</v>
      </c>
      <c r="AF530" s="30">
        <v>51.52</v>
      </c>
      <c r="AG530" s="30">
        <v>300</v>
      </c>
      <c r="AH530" s="30">
        <v>93.612655639648438</v>
      </c>
      <c r="AI530" s="148">
        <v>0.42599999999999999</v>
      </c>
      <c r="AJ530" s="30">
        <v>52.894991050000002</v>
      </c>
      <c r="AK530" s="30">
        <v>336.1</v>
      </c>
      <c r="AL530" s="30">
        <v>94.681121826171875</v>
      </c>
      <c r="AM530" s="148">
        <v>0.41199999999999998</v>
      </c>
      <c r="AN530" s="30">
        <v>53.297501699999998</v>
      </c>
      <c r="AO530" s="30">
        <v>333.3</v>
      </c>
      <c r="AP530" s="148">
        <v>0.27777779102325439</v>
      </c>
      <c r="AQ530" s="30">
        <v>52.272791560000002</v>
      </c>
      <c r="AR530" s="30">
        <v>251.3888854980469</v>
      </c>
      <c r="AS530" s="30">
        <v>94</v>
      </c>
      <c r="AT530" s="30">
        <v>90</v>
      </c>
      <c r="AU530" s="148">
        <v>0.95744681358337402</v>
      </c>
      <c r="AV530" s="30">
        <v>90.99749755859375</v>
      </c>
      <c r="AW530" s="148">
        <v>0.2380952388048172</v>
      </c>
      <c r="AX530" s="30">
        <v>53.429055980000001</v>
      </c>
      <c r="AY530" s="30">
        <v>236.5079345703125</v>
      </c>
      <c r="AZ530" s="30">
        <v>90</v>
      </c>
      <c r="BA530" s="30">
        <v>91.165794372558594</v>
      </c>
      <c r="BB530" s="148">
        <v>0.34699999999999998</v>
      </c>
      <c r="BC530" s="30">
        <v>53</v>
      </c>
      <c r="BD530" s="30">
        <v>287.39999999999998</v>
      </c>
      <c r="BE530" s="30">
        <v>92.217864990234375</v>
      </c>
      <c r="BF530" s="147">
        <v>0.33</v>
      </c>
      <c r="BG530" s="30">
        <v>53.54</v>
      </c>
      <c r="BH530" s="30">
        <v>282.39999999999998</v>
      </c>
      <c r="BI530" s="30">
        <v>89.616279602050781</v>
      </c>
      <c r="BJ530" s="148">
        <v>0.38</v>
      </c>
      <c r="BK530" s="30">
        <v>52.280657669999997</v>
      </c>
      <c r="BL530" s="30">
        <v>314.8</v>
      </c>
      <c r="BM530" s="30">
        <v>90.531257629394531</v>
      </c>
      <c r="BN530" s="148">
        <v>0.373</v>
      </c>
      <c r="BO530" s="30">
        <v>52.760118110000001</v>
      </c>
      <c r="BP530" s="30">
        <v>310.8</v>
      </c>
      <c r="BQ530" s="148">
        <v>0.17299999999999999</v>
      </c>
      <c r="BR530" s="148">
        <v>8.7000000000000008E-2</v>
      </c>
      <c r="BS530" s="148"/>
      <c r="BT530" s="148">
        <v>0.66800000000000004</v>
      </c>
      <c r="BU530" s="148">
        <v>5.2999999999999999E-2</v>
      </c>
      <c r="BV530" s="148">
        <v>1.8999999389052391E-2</v>
      </c>
      <c r="BW530" s="148">
        <v>2.4E-2</v>
      </c>
      <c r="BX530" s="148">
        <v>0.154</v>
      </c>
      <c r="BY530" s="148">
        <v>0.91400000000000003</v>
      </c>
      <c r="BZ530" s="1"/>
      <c r="CA530" s="150">
        <v>11193</v>
      </c>
      <c r="CB530" s="150">
        <v>12465.75</v>
      </c>
      <c r="CC530" s="124" t="s">
        <v>4255</v>
      </c>
      <c r="CD530" t="s">
        <v>4634</v>
      </c>
    </row>
    <row r="531" spans="1:82" x14ac:dyDescent="0.3">
      <c r="A531" s="1">
        <v>391414760</v>
      </c>
      <c r="B531" s="124" t="s">
        <v>4255</v>
      </c>
      <c r="C531" t="s">
        <v>175</v>
      </c>
      <c r="D531" t="s">
        <v>1060</v>
      </c>
      <c r="E531" s="30">
        <v>85.779075622558594</v>
      </c>
      <c r="F531" s="30">
        <v>87.308326721191406</v>
      </c>
      <c r="G531" s="30">
        <v>85.266983032226563</v>
      </c>
      <c r="H531" s="30">
        <v>86.116973876953125</v>
      </c>
      <c r="I531" s="1">
        <v>313</v>
      </c>
      <c r="J531" s="1" t="s">
        <v>4733</v>
      </c>
      <c r="K531" s="1">
        <v>5</v>
      </c>
      <c r="L531" t="s">
        <v>3823</v>
      </c>
      <c r="M531" t="s">
        <v>3907</v>
      </c>
      <c r="N531" t="s">
        <v>3919</v>
      </c>
      <c r="O531" t="s">
        <v>3923</v>
      </c>
      <c r="P531" s="148">
        <v>0.26315790414810181</v>
      </c>
      <c r="Q531" s="30">
        <v>50.281843960000003</v>
      </c>
      <c r="R531" s="30">
        <v>274.43609619140631</v>
      </c>
      <c r="S531" s="1">
        <v>142</v>
      </c>
      <c r="T531" s="1">
        <v>135</v>
      </c>
      <c r="U531" s="148">
        <v>0.95070421695709229</v>
      </c>
      <c r="V531" s="148">
        <v>0.24193547666072851</v>
      </c>
      <c r="W531" s="149">
        <v>50.907407790000001</v>
      </c>
      <c r="X531" s="149">
        <v>271.77420043945313</v>
      </c>
      <c r="Y531" s="1">
        <v>135</v>
      </c>
      <c r="Z531" s="30">
        <v>91.566658020019531</v>
      </c>
      <c r="AA531" s="148">
        <v>0.42799999999999999</v>
      </c>
      <c r="AB531" s="30">
        <v>52.2</v>
      </c>
      <c r="AC531" s="30">
        <v>321.7</v>
      </c>
      <c r="AD531" s="30">
        <v>92.713470458984375</v>
      </c>
      <c r="AE531" s="148">
        <v>0.39800000000000002</v>
      </c>
      <c r="AF531" s="30">
        <v>52.61</v>
      </c>
      <c r="AG531" s="30">
        <v>313.3</v>
      </c>
      <c r="AH531" s="30">
        <v>93.5003662109375</v>
      </c>
      <c r="AI531" s="148">
        <v>0.41399999999999998</v>
      </c>
      <c r="AJ531" s="30">
        <v>52.857801700000003</v>
      </c>
      <c r="AK531" s="30">
        <v>318.5</v>
      </c>
      <c r="AL531" s="30">
        <v>94.155586242675781</v>
      </c>
      <c r="AM531" s="148">
        <v>0.39300000000000002</v>
      </c>
      <c r="AN531" s="30">
        <v>53.118661930000002</v>
      </c>
      <c r="AO531" s="30">
        <v>312</v>
      </c>
      <c r="AP531" s="148">
        <v>0.18656715750694269</v>
      </c>
      <c r="AQ531" s="30">
        <v>50.176245129999998</v>
      </c>
      <c r="AR531" s="30">
        <v>211.94029235839841</v>
      </c>
      <c r="AS531" s="30">
        <v>142</v>
      </c>
      <c r="AT531" s="30">
        <v>135</v>
      </c>
      <c r="AU531" s="148">
        <v>0.95070421695709229</v>
      </c>
      <c r="AV531" s="30">
        <v>86.116973876953125</v>
      </c>
      <c r="AW531" s="148">
        <v>0.17599999904632571</v>
      </c>
      <c r="AX531" s="30">
        <v>50.631943560000003</v>
      </c>
      <c r="AY531" s="30">
        <v>208</v>
      </c>
      <c r="AZ531" s="30">
        <v>135</v>
      </c>
      <c r="BA531" s="30">
        <v>91.145172119140625</v>
      </c>
      <c r="BB531" s="148">
        <v>0.31900000000000001</v>
      </c>
      <c r="BC531" s="30">
        <v>52.99</v>
      </c>
      <c r="BD531" s="30">
        <v>277.5</v>
      </c>
      <c r="BE531" s="30">
        <v>91.730972290039063</v>
      </c>
      <c r="BF531" s="147">
        <v>0.28899999999999998</v>
      </c>
      <c r="BG531" s="30">
        <v>53.3</v>
      </c>
      <c r="BH531" s="30">
        <v>268</v>
      </c>
      <c r="BI531" s="30">
        <v>91.754936218261719</v>
      </c>
      <c r="BJ531" s="148">
        <v>0.33300000000000002</v>
      </c>
      <c r="BK531" s="30">
        <v>53.322443849999999</v>
      </c>
      <c r="BL531" s="30">
        <v>278.39999999999998</v>
      </c>
      <c r="BM531" s="30">
        <v>92.918731689453125</v>
      </c>
      <c r="BN531" s="148">
        <v>0.307</v>
      </c>
      <c r="BO531" s="30">
        <v>53.949974779999998</v>
      </c>
      <c r="BP531" s="30">
        <v>270</v>
      </c>
      <c r="BQ531" s="148">
        <v>0.11799999999999999</v>
      </c>
      <c r="BR531" s="148">
        <v>0.16</v>
      </c>
      <c r="BS531" s="148"/>
      <c r="BT531" s="148">
        <v>0.64500000000000002</v>
      </c>
      <c r="BU531" s="148">
        <v>5.3999999999999999E-2</v>
      </c>
      <c r="BV531" s="148">
        <v>2.199999988079071E-2</v>
      </c>
      <c r="BW531" s="148">
        <v>0.14699999999999999</v>
      </c>
      <c r="BX531" s="148">
        <v>0.15</v>
      </c>
      <c r="BY531" s="148">
        <v>0.89800000000000002</v>
      </c>
      <c r="BZ531" s="1"/>
      <c r="CA531" s="150">
        <v>10009.6904296875</v>
      </c>
      <c r="CB531" s="150">
        <v>11246.47</v>
      </c>
      <c r="CC531" s="124" t="s">
        <v>4255</v>
      </c>
      <c r="CD531" t="s">
        <v>4634</v>
      </c>
    </row>
    <row r="532" spans="1:82" x14ac:dyDescent="0.3">
      <c r="A532" s="1">
        <v>391414780</v>
      </c>
      <c r="B532" s="124" t="s">
        <v>4255</v>
      </c>
      <c r="C532" t="s">
        <v>175</v>
      </c>
      <c r="D532" t="s">
        <v>1061</v>
      </c>
      <c r="E532" s="30">
        <v>84.950111389160156</v>
      </c>
      <c r="F532" s="30">
        <v>86.753715515136719</v>
      </c>
      <c r="G532" s="30">
        <v>81.344413757324219</v>
      </c>
      <c r="H532" s="30">
        <v>83.561920166015625</v>
      </c>
      <c r="I532" s="1">
        <v>354</v>
      </c>
      <c r="J532" s="1" t="s">
        <v>3981</v>
      </c>
      <c r="K532" s="1">
        <v>5</v>
      </c>
      <c r="L532" t="s">
        <v>3823</v>
      </c>
      <c r="M532" t="s">
        <v>3907</v>
      </c>
      <c r="N532" t="s">
        <v>3919</v>
      </c>
      <c r="O532" t="s">
        <v>3923</v>
      </c>
      <c r="P532" s="148">
        <v>0.19653178751468661</v>
      </c>
      <c r="Q532" s="30">
        <v>49.937026349999996</v>
      </c>
      <c r="R532" s="30">
        <v>246.82081604003909</v>
      </c>
      <c r="S532" s="1">
        <v>190</v>
      </c>
      <c r="T532" s="1">
        <v>168</v>
      </c>
      <c r="U532" s="148">
        <v>0.88421052694320679</v>
      </c>
      <c r="V532" s="148">
        <v>0.164473682641983</v>
      </c>
      <c r="W532" s="149">
        <v>50.677607829999999</v>
      </c>
      <c r="X532" s="149"/>
      <c r="Y532" s="1">
        <v>168</v>
      </c>
      <c r="Z532" s="30">
        <v>91.264564514160156</v>
      </c>
      <c r="AA532" s="148">
        <v>0.3</v>
      </c>
      <c r="AB532" s="30">
        <v>52.1</v>
      </c>
      <c r="AC532" s="30">
        <v>281.7</v>
      </c>
      <c r="AD532" s="30">
        <v>92.654571533203125</v>
      </c>
      <c r="AE532" s="148">
        <v>0.30499999999999999</v>
      </c>
      <c r="AF532" s="30">
        <v>52.59</v>
      </c>
      <c r="AG532" s="30">
        <v>279.3</v>
      </c>
      <c r="AH532" s="30">
        <v>84.714958190917969</v>
      </c>
      <c r="AI532" s="148">
        <v>0.38</v>
      </c>
      <c r="AJ532" s="30">
        <v>49.947951359999998</v>
      </c>
      <c r="AK532" s="30">
        <v>304.8</v>
      </c>
      <c r="AL532" s="30">
        <v>85.706108093261719</v>
      </c>
      <c r="AM532" s="148">
        <v>0.35199999999999998</v>
      </c>
      <c r="AN532" s="30">
        <v>50.243318940000002</v>
      </c>
      <c r="AO532" s="30">
        <v>295.89999999999998</v>
      </c>
      <c r="AP532" s="148">
        <v>9.8265893757343292E-2</v>
      </c>
      <c r="AQ532" s="30">
        <v>47.722573850000003</v>
      </c>
      <c r="AR532" s="30">
        <v>185.54913330078131</v>
      </c>
      <c r="AS532" s="30">
        <v>190</v>
      </c>
      <c r="AT532" s="30">
        <v>168</v>
      </c>
      <c r="AU532" s="148">
        <v>0.88421052694320679</v>
      </c>
      <c r="AV532" s="30">
        <v>83.561920166015625</v>
      </c>
      <c r="AW532" s="148">
        <v>9.2105261981487274E-2</v>
      </c>
      <c r="AX532" s="30">
        <v>49.16759983</v>
      </c>
      <c r="AY532" s="30"/>
      <c r="AZ532" s="30">
        <v>168</v>
      </c>
      <c r="BA532" s="30">
        <v>79.659927368164063</v>
      </c>
      <c r="BB532" s="148">
        <v>0.183</v>
      </c>
      <c r="BC532" s="30">
        <v>47.42</v>
      </c>
      <c r="BD532" s="30">
        <v>225</v>
      </c>
      <c r="BE532" s="30">
        <v>80.836830139160156</v>
      </c>
      <c r="BF532" s="147">
        <v>0.17699999999999999</v>
      </c>
      <c r="BG532" s="30">
        <v>47.93</v>
      </c>
      <c r="BH532" s="30">
        <v>222.6</v>
      </c>
      <c r="BI532" s="30">
        <v>78.137725830078125</v>
      </c>
      <c r="BJ532" s="148">
        <v>0.217</v>
      </c>
      <c r="BK532" s="30">
        <v>46.689196879999997</v>
      </c>
      <c r="BL532" s="30">
        <v>219.3</v>
      </c>
      <c r="BM532" s="30">
        <v>79.24700927734375</v>
      </c>
      <c r="BN532" s="148">
        <v>0.186</v>
      </c>
      <c r="BO532" s="30">
        <v>47.136347090000001</v>
      </c>
      <c r="BP532" s="30">
        <v>208.3</v>
      </c>
      <c r="BQ532" s="148">
        <v>8.2000000000000003E-2</v>
      </c>
      <c r="BR532" s="148">
        <v>0.11</v>
      </c>
      <c r="BS532" s="148"/>
      <c r="BT532" s="148">
        <v>0.69200000000000006</v>
      </c>
      <c r="BU532" s="148">
        <v>0.11600000000000001</v>
      </c>
      <c r="BV532" s="148">
        <v>0</v>
      </c>
      <c r="BW532" s="148">
        <v>5.0999999999999997E-2</v>
      </c>
      <c r="BX532" s="148">
        <v>0.153</v>
      </c>
      <c r="BY532" s="148">
        <v>0.81500000000000006</v>
      </c>
      <c r="BZ532" s="1"/>
      <c r="CA532" s="150">
        <v>9692.1103515625</v>
      </c>
      <c r="CB532" s="150">
        <v>10815.09</v>
      </c>
      <c r="CC532" s="124" t="s">
        <v>4255</v>
      </c>
      <c r="CD532" t="s">
        <v>4634</v>
      </c>
    </row>
    <row r="533" spans="1:82" x14ac:dyDescent="0.3">
      <c r="A533" s="1">
        <v>391414800</v>
      </c>
      <c r="B533" s="124" t="s">
        <v>4255</v>
      </c>
      <c r="C533" t="s">
        <v>175</v>
      </c>
      <c r="D533" t="s">
        <v>1062</v>
      </c>
      <c r="E533" s="30">
        <v>92.15252685546875</v>
      </c>
      <c r="F533" s="30">
        <v>90.140007019042969</v>
      </c>
      <c r="G533" s="30">
        <v>90.630378723144531</v>
      </c>
      <c r="H533" s="30">
        <v>90.83843994140625</v>
      </c>
      <c r="I533" s="1">
        <v>330</v>
      </c>
      <c r="J533" s="1" t="s">
        <v>3981</v>
      </c>
      <c r="K533" s="1">
        <v>5</v>
      </c>
      <c r="L533" t="s">
        <v>3823</v>
      </c>
      <c r="M533" t="s">
        <v>3907</v>
      </c>
      <c r="N533" t="s">
        <v>3919</v>
      </c>
      <c r="O533" t="s">
        <v>3923</v>
      </c>
      <c r="P533" s="148">
        <v>0.54225349426269531</v>
      </c>
      <c r="Q533" s="30">
        <v>52.932964060000003</v>
      </c>
      <c r="R533" s="30">
        <v>347.8873291015625</v>
      </c>
      <c r="S533" s="1">
        <v>177</v>
      </c>
      <c r="T533" s="1">
        <v>97</v>
      </c>
      <c r="U533" s="148">
        <v>0.54802262783050537</v>
      </c>
      <c r="V533" s="148">
        <v>0.3194444477558136</v>
      </c>
      <c r="W533" s="149">
        <v>52.080692200000001</v>
      </c>
      <c r="X533" s="149">
        <v>287.5</v>
      </c>
      <c r="Y533" s="1">
        <v>97</v>
      </c>
      <c r="Z533" s="30">
        <v>91.264564514160156</v>
      </c>
      <c r="AA533" s="148">
        <v>0.61399999999999999</v>
      </c>
      <c r="AB533" s="30">
        <v>52.1</v>
      </c>
      <c r="AC533" s="30">
        <v>370.1</v>
      </c>
      <c r="AD533" s="30">
        <v>88.442955017089844</v>
      </c>
      <c r="AE533" s="148">
        <v>0.47299999999999998</v>
      </c>
      <c r="AF533" s="30">
        <v>51.16</v>
      </c>
      <c r="AG533" s="30">
        <v>332.1</v>
      </c>
      <c r="AH533" s="30">
        <v>88.241867065429688</v>
      </c>
      <c r="AI533" s="148">
        <v>0.58899999999999997</v>
      </c>
      <c r="AJ533" s="30">
        <v>51.116112090000001</v>
      </c>
      <c r="AK533" s="30">
        <v>366.1</v>
      </c>
      <c r="AL533" s="30">
        <v>85.74365234375</v>
      </c>
      <c r="AM533" s="148">
        <v>0.39600000000000002</v>
      </c>
      <c r="AN533" s="30">
        <v>50.256093579999998</v>
      </c>
      <c r="AO533" s="30">
        <v>324.8</v>
      </c>
      <c r="AP533" s="148">
        <v>0.44366195797920233</v>
      </c>
      <c r="AQ533" s="30">
        <v>53.531190440000003</v>
      </c>
      <c r="AR533" s="30">
        <v>302.1126708984375</v>
      </c>
      <c r="AS533" s="30">
        <v>179</v>
      </c>
      <c r="AT533" s="30">
        <v>99</v>
      </c>
      <c r="AU533" s="148">
        <v>0.54802262783050537</v>
      </c>
      <c r="AV533" s="30">
        <v>90.83843994140625</v>
      </c>
      <c r="AW533" s="148">
        <v>0.25</v>
      </c>
      <c r="AX533" s="30">
        <v>53.33789505</v>
      </c>
      <c r="AY533" s="30"/>
      <c r="AZ533" s="30">
        <v>99</v>
      </c>
      <c r="BA533" s="30">
        <v>88.134674072265625</v>
      </c>
      <c r="BB533" s="148">
        <v>0.46200000000000002</v>
      </c>
      <c r="BC533" s="30">
        <v>51.53</v>
      </c>
      <c r="BD533" s="30">
        <v>325.89999999999998</v>
      </c>
      <c r="BE533" s="30">
        <v>86.659210205078125</v>
      </c>
      <c r="BF533" s="147">
        <v>0.313</v>
      </c>
      <c r="BG533" s="30">
        <v>50.8</v>
      </c>
      <c r="BH533" s="30">
        <v>279.5</v>
      </c>
      <c r="BI533" s="30">
        <v>85.806106567382813</v>
      </c>
      <c r="BJ533" s="148">
        <v>0.44800000000000001</v>
      </c>
      <c r="BK533" s="30">
        <v>50.42463532</v>
      </c>
      <c r="BL533" s="30">
        <v>320.8</v>
      </c>
      <c r="BM533" s="30">
        <v>83.900505065917969</v>
      </c>
      <c r="BN533" s="148">
        <v>0.33700000000000002</v>
      </c>
      <c r="BO533" s="30">
        <v>49.455525360000003</v>
      </c>
      <c r="BP533" s="30">
        <v>287.10000000000002</v>
      </c>
      <c r="BQ533" s="148">
        <v>6.0999999999999999E-2</v>
      </c>
      <c r="BR533" s="148">
        <v>5.1999999999999998E-2</v>
      </c>
      <c r="BS533" s="148">
        <v>0.13900000000000001</v>
      </c>
      <c r="BT533" s="148">
        <v>0.68500000000000005</v>
      </c>
      <c r="BU533" s="148">
        <v>5.1999999999999998E-2</v>
      </c>
      <c r="BV533" s="148">
        <v>1.200000010430813E-2</v>
      </c>
      <c r="BW533" s="148">
        <v>0.13300000000000001</v>
      </c>
      <c r="BX533" s="148">
        <v>0.10299999999999999</v>
      </c>
      <c r="BY533" s="148">
        <v>0.44800000000000001</v>
      </c>
      <c r="BZ533" s="1"/>
      <c r="CA533" s="150">
        <v>9495.0498046875</v>
      </c>
      <c r="CB533" s="150">
        <v>10853.82</v>
      </c>
      <c r="CC533" s="124" t="s">
        <v>4255</v>
      </c>
      <c r="CD533" t="s">
        <v>4634</v>
      </c>
    </row>
    <row r="534" spans="1:82" x14ac:dyDescent="0.3">
      <c r="A534" s="1">
        <v>391414820</v>
      </c>
      <c r="B534" s="124" t="s">
        <v>4255</v>
      </c>
      <c r="C534" t="s">
        <v>175</v>
      </c>
      <c r="D534" t="s">
        <v>1063</v>
      </c>
      <c r="E534" s="30">
        <v>83.051025390625</v>
      </c>
      <c r="F534" s="30">
        <v>83.577003479003906</v>
      </c>
      <c r="G534" s="30">
        <v>81.8538818359375</v>
      </c>
      <c r="H534" s="30">
        <v>80.122001647949219</v>
      </c>
      <c r="I534" s="1">
        <v>251</v>
      </c>
      <c r="J534" s="1" t="s">
        <v>4733</v>
      </c>
      <c r="K534" s="1">
        <v>5</v>
      </c>
      <c r="L534" t="s">
        <v>3823</v>
      </c>
      <c r="M534" t="s">
        <v>3907</v>
      </c>
      <c r="N534" t="s">
        <v>3919</v>
      </c>
      <c r="O534" t="s">
        <v>3923</v>
      </c>
      <c r="P534" s="148">
        <v>0.2142857164144516</v>
      </c>
      <c r="Q534" s="30">
        <v>49.147076509999998</v>
      </c>
      <c r="R534" s="30">
        <v>268.36734008789063</v>
      </c>
      <c r="S534" s="1">
        <v>123</v>
      </c>
      <c r="T534" s="1">
        <v>109</v>
      </c>
      <c r="U534" s="148">
        <v>0.88617885112762451</v>
      </c>
      <c r="V534" s="148">
        <v>0.21111111342906949</v>
      </c>
      <c r="W534" s="149">
        <v>49.361361680000002</v>
      </c>
      <c r="X534" s="149">
        <v>265.5555419921875</v>
      </c>
      <c r="Y534" s="1">
        <v>109</v>
      </c>
      <c r="Z534" s="30">
        <v>81.597625732421875</v>
      </c>
      <c r="AA534" s="148">
        <v>0.313</v>
      </c>
      <c r="AB534" s="30">
        <v>48.9</v>
      </c>
      <c r="AC534" s="30">
        <v>273.39999999999998</v>
      </c>
      <c r="AD534" s="30">
        <v>82.4642333984375</v>
      </c>
      <c r="AE534" s="148">
        <v>0.26500000000000001</v>
      </c>
      <c r="AF534" s="30">
        <v>49.13</v>
      </c>
      <c r="AG534" s="30">
        <v>260.2</v>
      </c>
      <c r="AH534" s="30">
        <v>87.848808288574219</v>
      </c>
      <c r="AI534" s="148">
        <v>0.376</v>
      </c>
      <c r="AJ534" s="30">
        <v>50.985926120000002</v>
      </c>
      <c r="AK534" s="30">
        <v>300.89999999999998</v>
      </c>
      <c r="AL534" s="30">
        <v>89.109214782714844</v>
      </c>
      <c r="AM534" s="148">
        <v>0.34599999999999997</v>
      </c>
      <c r="AN534" s="30">
        <v>51.401389170000002</v>
      </c>
      <c r="AO534" s="30">
        <v>294.39999999999998</v>
      </c>
      <c r="AP534" s="148">
        <v>0.1224489808082581</v>
      </c>
      <c r="AQ534" s="30">
        <v>48.041258769999999</v>
      </c>
      <c r="AR534" s="30"/>
      <c r="AS534" s="30">
        <v>124</v>
      </c>
      <c r="AT534" s="30">
        <v>110</v>
      </c>
      <c r="AU534" s="148">
        <v>0.88617885112762451</v>
      </c>
      <c r="AV534" s="30">
        <v>80.122001647949219</v>
      </c>
      <c r="AW534" s="148">
        <v>0.12222222238779069</v>
      </c>
      <c r="AX534" s="30">
        <v>47.196123880000002</v>
      </c>
      <c r="AY534" s="30"/>
      <c r="AZ534" s="30">
        <v>110</v>
      </c>
      <c r="BA534" s="30">
        <v>76.917488098144531</v>
      </c>
      <c r="BB534" s="148">
        <v>0.219</v>
      </c>
      <c r="BC534" s="30">
        <v>46.09</v>
      </c>
      <c r="BD534" s="30">
        <v>232</v>
      </c>
      <c r="BE534" s="30">
        <v>77.99664306640625</v>
      </c>
      <c r="BF534" s="147">
        <v>0.186</v>
      </c>
      <c r="BG534" s="30">
        <v>46.53</v>
      </c>
      <c r="BH534" s="30">
        <v>217.7</v>
      </c>
      <c r="BI534" s="30">
        <v>80.9871826171875</v>
      </c>
      <c r="BJ534" s="148">
        <v>0.23699999999999999</v>
      </c>
      <c r="BK534" s="30">
        <v>48.077232379999998</v>
      </c>
      <c r="BL534" s="30">
        <v>239.8</v>
      </c>
      <c r="BM534" s="30">
        <v>82.471603393554688</v>
      </c>
      <c r="BN534" s="148">
        <v>0.21299999999999999</v>
      </c>
      <c r="BO534" s="30">
        <v>48.743400700000002</v>
      </c>
      <c r="BP534" s="30">
        <v>234.3</v>
      </c>
      <c r="BQ534" s="148">
        <v>0.124</v>
      </c>
      <c r="BR534" s="148">
        <v>7.5999999999999998E-2</v>
      </c>
      <c r="BS534" s="148"/>
      <c r="BT534" s="148">
        <v>0.72099999999999997</v>
      </c>
      <c r="BU534" s="148">
        <v>5.6000000000000001E-2</v>
      </c>
      <c r="BV534" s="148">
        <v>2.400000020861626E-2</v>
      </c>
      <c r="BW534" s="148">
        <v>3.2000000000000001E-2</v>
      </c>
      <c r="BX534" s="148">
        <v>0.14699999999999999</v>
      </c>
      <c r="BY534" s="148">
        <v>0.873</v>
      </c>
      <c r="BZ534" s="1"/>
      <c r="CA534" s="150">
        <v>10350.2099609375</v>
      </c>
      <c r="CB534" s="150">
        <v>11516.99</v>
      </c>
      <c r="CC534" s="124" t="s">
        <v>4255</v>
      </c>
      <c r="CD534" t="s">
        <v>4634</v>
      </c>
    </row>
    <row r="535" spans="1:82" x14ac:dyDescent="0.3">
      <c r="A535" s="1">
        <v>391414830</v>
      </c>
      <c r="B535" s="124" t="s">
        <v>4255</v>
      </c>
      <c r="C535" t="s">
        <v>175</v>
      </c>
      <c r="D535" t="s">
        <v>1064</v>
      </c>
      <c r="E535" s="30">
        <v>94.988273620605469</v>
      </c>
      <c r="F535" s="30">
        <v>88.655311584472656</v>
      </c>
      <c r="G535" s="30">
        <v>96.536590576171875</v>
      </c>
      <c r="H535" s="30">
        <v>94.324089050292969</v>
      </c>
      <c r="I535" s="1">
        <v>476</v>
      </c>
      <c r="J535" s="1">
        <v>5</v>
      </c>
      <c r="K535" s="1">
        <v>6</v>
      </c>
      <c r="L535" t="s">
        <v>3823</v>
      </c>
      <c r="M535" t="s">
        <v>3907</v>
      </c>
      <c r="N535" t="s">
        <v>3919</v>
      </c>
      <c r="O535" t="s">
        <v>3923</v>
      </c>
      <c r="P535" s="148">
        <v>0.69767439365386963</v>
      </c>
      <c r="Q535" s="30">
        <v>54.11253052</v>
      </c>
      <c r="R535" s="30">
        <v>401.39535522460938</v>
      </c>
      <c r="S535" s="1">
        <v>876</v>
      </c>
      <c r="T535" s="1">
        <v>323</v>
      </c>
      <c r="U535" s="148">
        <v>0.36872145533561712</v>
      </c>
      <c r="V535" s="148">
        <v>0.4934210479259491</v>
      </c>
      <c r="W535" s="149">
        <v>51.465520089999998</v>
      </c>
      <c r="X535" s="149">
        <v>349.34210205078131</v>
      </c>
      <c r="Y535" s="1">
        <v>323</v>
      </c>
      <c r="Z535" s="30">
        <v>96.098030090332031</v>
      </c>
      <c r="AA535" s="148">
        <v>0.72199999999999998</v>
      </c>
      <c r="AB535" s="30">
        <v>53.7</v>
      </c>
      <c r="AC535" s="30">
        <v>408.8</v>
      </c>
      <c r="AD535" s="30">
        <v>92.418952941894531</v>
      </c>
      <c r="AE535" s="148">
        <v>0.53100000000000003</v>
      </c>
      <c r="AF535" s="30">
        <v>52.51</v>
      </c>
      <c r="AG535" s="30">
        <v>362.5</v>
      </c>
      <c r="AH535" s="30">
        <v>93.388671875</v>
      </c>
      <c r="AI535" s="148">
        <v>0.70499999999999996</v>
      </c>
      <c r="AJ535" s="30">
        <v>52.820805409999998</v>
      </c>
      <c r="AK535" s="30">
        <v>402</v>
      </c>
      <c r="AL535" s="30">
        <v>89.938766479492188</v>
      </c>
      <c r="AM535" s="148">
        <v>0.55200000000000005</v>
      </c>
      <c r="AN535" s="30">
        <v>51.683684249999999</v>
      </c>
      <c r="AO535" s="30">
        <v>359.7</v>
      </c>
      <c r="AP535" s="148">
        <v>0.6860465407371521</v>
      </c>
      <c r="AQ535" s="30">
        <v>57.225681889999997</v>
      </c>
      <c r="AR535" s="30">
        <v>390.2325439453125</v>
      </c>
      <c r="AS535" s="30">
        <v>877</v>
      </c>
      <c r="AT535" s="30">
        <v>324</v>
      </c>
      <c r="AU535" s="148">
        <v>0.36872145533561712</v>
      </c>
      <c r="AV535" s="30">
        <v>94.324089050292969</v>
      </c>
      <c r="AW535" s="148">
        <v>0.51315790414810181</v>
      </c>
      <c r="AX535" s="30">
        <v>55.335581830000002</v>
      </c>
      <c r="AY535" s="30">
        <v>330.92105102539063</v>
      </c>
      <c r="AZ535" s="30">
        <v>324</v>
      </c>
      <c r="BA535" s="30">
        <v>95.413475036621094</v>
      </c>
      <c r="BB535" s="148">
        <v>0.70900000000000007</v>
      </c>
      <c r="BC535" s="30">
        <v>55.06</v>
      </c>
      <c r="BD535" s="30">
        <v>397.8</v>
      </c>
      <c r="BE535" s="30">
        <v>93.394508361816406</v>
      </c>
      <c r="BF535" s="147">
        <v>0.54400000000000004</v>
      </c>
      <c r="BG535" s="30">
        <v>54.12</v>
      </c>
      <c r="BH535" s="30">
        <v>346.3</v>
      </c>
      <c r="BI535" s="30">
        <v>91.426292419433594</v>
      </c>
      <c r="BJ535" s="148">
        <v>0.67</v>
      </c>
      <c r="BK535" s="30">
        <v>53.162354139999998</v>
      </c>
      <c r="BL535" s="30">
        <v>386.2</v>
      </c>
      <c r="BM535" s="30">
        <v>88.464950561523438</v>
      </c>
      <c r="BN535" s="148">
        <v>0.53900000000000003</v>
      </c>
      <c r="BO535" s="30">
        <v>51.730325409999999</v>
      </c>
      <c r="BP535" s="30">
        <v>332.5</v>
      </c>
      <c r="BQ535" s="148">
        <v>4.8000000000000001E-2</v>
      </c>
      <c r="BR535" s="148">
        <v>3.5999999999999997E-2</v>
      </c>
      <c r="BS535" s="148">
        <v>4.2000000000000003E-2</v>
      </c>
      <c r="BT535" s="148">
        <v>0.81500000000000006</v>
      </c>
      <c r="BU535" s="148">
        <v>0.05</v>
      </c>
      <c r="BV535" s="148">
        <v>8.0000003799796104E-3</v>
      </c>
      <c r="BW535" s="148">
        <v>2.1000000000000001E-2</v>
      </c>
      <c r="BX535" s="148">
        <v>7.1000000000000008E-2</v>
      </c>
      <c r="BY535" s="148">
        <v>0.26</v>
      </c>
      <c r="BZ535" s="1"/>
      <c r="CA535" s="150">
        <v>9141.830078125</v>
      </c>
      <c r="CB535" s="150">
        <v>9607.82</v>
      </c>
      <c r="CC535" s="124" t="s">
        <v>4255</v>
      </c>
      <c r="CD535" t="s">
        <v>4634</v>
      </c>
    </row>
    <row r="536" spans="1:82" x14ac:dyDescent="0.3">
      <c r="A536" s="1">
        <v>391414840</v>
      </c>
      <c r="B536" s="124" t="s">
        <v>4255</v>
      </c>
      <c r="C536" t="s">
        <v>175</v>
      </c>
      <c r="D536" t="s">
        <v>1065</v>
      </c>
      <c r="E536" s="30">
        <v>99.506233215332031</v>
      </c>
      <c r="F536" s="30">
        <v>100.2650680541992</v>
      </c>
      <c r="G536" s="30">
        <v>95.344291687011719</v>
      </c>
      <c r="H536" s="30">
        <v>95.795494079589844</v>
      </c>
      <c r="I536" s="1">
        <v>195</v>
      </c>
      <c r="J536" s="1" t="s">
        <v>4733</v>
      </c>
      <c r="K536" s="1">
        <v>5</v>
      </c>
      <c r="L536" t="s">
        <v>3823</v>
      </c>
      <c r="M536" t="s">
        <v>3907</v>
      </c>
      <c r="N536" t="s">
        <v>3919</v>
      </c>
      <c r="O536" t="s">
        <v>3923</v>
      </c>
      <c r="P536" s="148">
        <v>0.45121949911117548</v>
      </c>
      <c r="Q536" s="30">
        <v>55.991832789999997</v>
      </c>
      <c r="R536" s="30">
        <v>334.14633178710938</v>
      </c>
      <c r="S536" s="1">
        <v>93</v>
      </c>
      <c r="T536" s="1">
        <v>83</v>
      </c>
      <c r="U536" s="148">
        <v>0.89247310161590576</v>
      </c>
      <c r="V536" s="148">
        <v>0.43661972880363459</v>
      </c>
      <c r="W536" s="149">
        <v>56.27593658</v>
      </c>
      <c r="X536" s="149">
        <v>329.57745361328131</v>
      </c>
      <c r="Y536" s="1">
        <v>83</v>
      </c>
      <c r="Z536" s="30">
        <v>97.608489990234375</v>
      </c>
      <c r="AA536" s="148">
        <v>0.52700000000000002</v>
      </c>
      <c r="AB536" s="30">
        <v>54.2</v>
      </c>
      <c r="AC536" s="30">
        <v>346.2</v>
      </c>
      <c r="AD536" s="30">
        <v>98.073707580566406</v>
      </c>
      <c r="AE536" s="148">
        <v>0.50600000000000001</v>
      </c>
      <c r="AF536" s="30">
        <v>54.43</v>
      </c>
      <c r="AG536" s="30">
        <v>340.7</v>
      </c>
      <c r="AH536" s="30">
        <v>99.172203063964844</v>
      </c>
      <c r="AI536" s="148">
        <v>0.495</v>
      </c>
      <c r="AJ536" s="30">
        <v>54.736391949999998</v>
      </c>
      <c r="AK536" s="30">
        <v>339.8</v>
      </c>
      <c r="AL536" s="30">
        <v>99.979461669921875</v>
      </c>
      <c r="AM536" s="148">
        <v>0.45100000000000001</v>
      </c>
      <c r="AN536" s="30">
        <v>55.100518739999998</v>
      </c>
      <c r="AO536" s="30">
        <v>329.3</v>
      </c>
      <c r="AP536" s="148">
        <v>0.34146341681480408</v>
      </c>
      <c r="AQ536" s="30">
        <v>56.479867849999998</v>
      </c>
      <c r="AR536" s="30">
        <v>298.78048706054688</v>
      </c>
      <c r="AS536" s="30">
        <v>93</v>
      </c>
      <c r="AT536" s="30">
        <v>83</v>
      </c>
      <c r="AU536" s="148">
        <v>0.89247310161590576</v>
      </c>
      <c r="AV536" s="30">
        <v>95.795494079589844</v>
      </c>
      <c r="AW536" s="148">
        <v>0.33802816271781921</v>
      </c>
      <c r="AX536" s="30">
        <v>56.17886669</v>
      </c>
      <c r="AY536" s="30">
        <v>294.3662109375</v>
      </c>
      <c r="AZ536" s="30">
        <v>83</v>
      </c>
      <c r="BA536" s="30">
        <v>98.692031860351563</v>
      </c>
      <c r="BB536" s="148">
        <v>0.42899999999999999</v>
      </c>
      <c r="BC536" s="30">
        <v>56.65</v>
      </c>
      <c r="BD536" s="30">
        <v>316.5</v>
      </c>
      <c r="BE536" s="30">
        <v>99.541481018066406</v>
      </c>
      <c r="BF536" s="147">
        <v>0.43200000000000011</v>
      </c>
      <c r="BG536" s="30">
        <v>57.15</v>
      </c>
      <c r="BH536" s="30">
        <v>313.60000000000002</v>
      </c>
      <c r="BI536" s="30">
        <v>100.6252899169922</v>
      </c>
      <c r="BJ536" s="148">
        <v>0.55899999999999994</v>
      </c>
      <c r="BK536" s="30">
        <v>57.64339227</v>
      </c>
      <c r="BL536" s="30">
        <v>330.1</v>
      </c>
      <c r="BM536" s="30">
        <v>101.530158996582</v>
      </c>
      <c r="BN536" s="148">
        <v>0.52400000000000002</v>
      </c>
      <c r="BO536" s="30">
        <v>58.241682840000003</v>
      </c>
      <c r="BP536" s="30">
        <v>322</v>
      </c>
      <c r="BQ536" s="148">
        <v>9.7000000000000003E-2</v>
      </c>
      <c r="BR536" s="148">
        <v>8.2000000000000003E-2</v>
      </c>
      <c r="BS536" s="148"/>
      <c r="BT536" s="148">
        <v>0.71799999999999997</v>
      </c>
      <c r="BU536" s="148">
        <v>8.7000000000000008E-2</v>
      </c>
      <c r="BV536" s="148">
        <v>1.499999966472387E-2</v>
      </c>
      <c r="BW536" s="148">
        <v>3.1E-2</v>
      </c>
      <c r="BX536" s="148">
        <v>7.2000000000000008E-2</v>
      </c>
      <c r="BY536" s="148">
        <v>0.85499999999999998</v>
      </c>
      <c r="BZ536" s="1"/>
      <c r="CA536" s="150">
        <v>10357.5302734375</v>
      </c>
      <c r="CB536" s="150">
        <v>11453.49</v>
      </c>
      <c r="CC536" s="124" t="s">
        <v>4255</v>
      </c>
      <c r="CD536" t="s">
        <v>4634</v>
      </c>
    </row>
    <row r="537" spans="1:82" x14ac:dyDescent="0.3">
      <c r="A537" s="1">
        <v>391423000</v>
      </c>
      <c r="B537" s="124" t="s">
        <v>4256</v>
      </c>
      <c r="C537" t="s">
        <v>176</v>
      </c>
      <c r="D537" t="s">
        <v>1066</v>
      </c>
      <c r="E537" s="30">
        <v>89.163818359375</v>
      </c>
      <c r="F537" s="30">
        <v>88.514297485351563</v>
      </c>
      <c r="G537" s="30">
        <v>89.969284057617188</v>
      </c>
      <c r="H537" s="30">
        <v>91.228843688964844</v>
      </c>
      <c r="I537" s="1">
        <v>350</v>
      </c>
      <c r="J537" s="1">
        <v>5</v>
      </c>
      <c r="K537" s="1">
        <v>8</v>
      </c>
      <c r="L537" t="s">
        <v>3823</v>
      </c>
      <c r="M537" t="s">
        <v>3907</v>
      </c>
      <c r="N537" t="s">
        <v>3916</v>
      </c>
      <c r="O537" t="s">
        <v>3924</v>
      </c>
      <c r="P537" s="148">
        <v>0.52710843086242676</v>
      </c>
      <c r="Q537" s="30">
        <v>51.689770609999997</v>
      </c>
      <c r="R537" s="30">
        <v>356.62649536132813</v>
      </c>
      <c r="S537" s="1">
        <v>650</v>
      </c>
      <c r="T537" s="1">
        <v>256</v>
      </c>
      <c r="U537" s="148">
        <v>0.39384615421295172</v>
      </c>
      <c r="V537" s="148">
        <v>0.31858408451080322</v>
      </c>
      <c r="W537" s="149">
        <v>51.407091899999998</v>
      </c>
      <c r="X537" s="149">
        <v>298.2301025390625</v>
      </c>
      <c r="Y537" s="1">
        <v>256</v>
      </c>
      <c r="Z537" s="30">
        <v>92.17083740234375</v>
      </c>
      <c r="AA537" s="148">
        <v>0.55899999999999994</v>
      </c>
      <c r="AB537" s="30">
        <v>52.4</v>
      </c>
      <c r="AC537" s="30">
        <v>367.5</v>
      </c>
      <c r="AD537" s="30">
        <v>91.535400390625</v>
      </c>
      <c r="AE537" s="148">
        <v>0.42799999999999999</v>
      </c>
      <c r="AF537" s="30">
        <v>52.21</v>
      </c>
      <c r="AG537" s="30">
        <v>331</v>
      </c>
      <c r="AH537" s="30">
        <v>90.873916625976563</v>
      </c>
      <c r="AI537" s="148">
        <v>0.58799999999999997</v>
      </c>
      <c r="AJ537" s="30">
        <v>51.98788425</v>
      </c>
      <c r="AK537" s="30">
        <v>370.9</v>
      </c>
      <c r="AL537" s="30">
        <v>89.007492065429688</v>
      </c>
      <c r="AM537" s="148">
        <v>0.42799999999999999</v>
      </c>
      <c r="AN537" s="30">
        <v>51.3667728</v>
      </c>
      <c r="AO537" s="30">
        <v>332.4</v>
      </c>
      <c r="AP537" s="148">
        <v>0.44578313827514648</v>
      </c>
      <c r="AQ537" s="30">
        <v>53.117660139999998</v>
      </c>
      <c r="AR537" s="30">
        <v>329.51806640625</v>
      </c>
      <c r="AS537" s="30">
        <v>650</v>
      </c>
      <c r="AT537" s="30">
        <v>256</v>
      </c>
      <c r="AU537" s="148">
        <v>0.39384615421295172</v>
      </c>
      <c r="AV537" s="30">
        <v>91.228843688964844</v>
      </c>
      <c r="AW537" s="148">
        <v>0.28318583965301508</v>
      </c>
      <c r="AX537" s="30">
        <v>53.561642800000001</v>
      </c>
      <c r="AY537" s="30">
        <v>276.106201171875</v>
      </c>
      <c r="AZ537" s="30">
        <v>256</v>
      </c>
      <c r="BA537" s="30">
        <v>87.619178771972656</v>
      </c>
      <c r="BB537" s="148">
        <v>0.4</v>
      </c>
      <c r="BC537" s="30">
        <v>51.28</v>
      </c>
      <c r="BD537" s="30">
        <v>314.39999999999998</v>
      </c>
      <c r="BE537" s="30">
        <v>87.612701416015625</v>
      </c>
      <c r="BF537" s="147">
        <v>0.30299999999999999</v>
      </c>
      <c r="BG537" s="30">
        <v>51.27</v>
      </c>
      <c r="BH537" s="30">
        <v>270.3</v>
      </c>
      <c r="BI537" s="30">
        <v>86.084732055664063</v>
      </c>
      <c r="BJ537" s="148">
        <v>0.39700000000000002</v>
      </c>
      <c r="BK537" s="30">
        <v>50.560361370000003</v>
      </c>
      <c r="BL537" s="30">
        <v>306.7</v>
      </c>
      <c r="BM537" s="30">
        <v>86.154083251953125</v>
      </c>
      <c r="BN537" s="148">
        <v>0.27600000000000002</v>
      </c>
      <c r="BO537" s="30">
        <v>50.57865194</v>
      </c>
      <c r="BP537" s="30">
        <v>256.60000000000002</v>
      </c>
      <c r="BQ537" s="148"/>
      <c r="BR537" s="148"/>
      <c r="BS537" s="148">
        <v>1.7000000000000001E-2</v>
      </c>
      <c r="BT537" s="148">
        <v>0.93100000000000005</v>
      </c>
      <c r="BU537" s="148">
        <v>3.6999999999999998E-2</v>
      </c>
      <c r="BV537" s="148">
        <v>1.4000000432133669E-2</v>
      </c>
      <c r="BW537" s="148"/>
      <c r="BX537" s="148">
        <v>0.109</v>
      </c>
      <c r="BY537" s="148">
        <v>0.30399999999999999</v>
      </c>
      <c r="BZ537" s="1"/>
      <c r="CA537" s="150">
        <v>7390.60986328125</v>
      </c>
      <c r="CB537" s="150">
        <v>8322.8799999999992</v>
      </c>
      <c r="CC537" s="124" t="s">
        <v>4256</v>
      </c>
      <c r="CD537" t="s">
        <v>4635</v>
      </c>
    </row>
    <row r="538" spans="1:82" x14ac:dyDescent="0.3">
      <c r="A538" s="1">
        <v>391424020</v>
      </c>
      <c r="B538" s="124" t="s">
        <v>4256</v>
      </c>
      <c r="C538" t="s">
        <v>176</v>
      </c>
      <c r="D538" t="s">
        <v>1067</v>
      </c>
      <c r="E538" s="30">
        <v>82.872825622558594</v>
      </c>
      <c r="F538" s="30">
        <v>83.669929504394531</v>
      </c>
      <c r="G538" s="30">
        <v>85.996086120605469</v>
      </c>
      <c r="H538" s="30">
        <v>88.659439086914063</v>
      </c>
      <c r="I538" s="1">
        <v>429</v>
      </c>
      <c r="J538" s="1" t="s">
        <v>4733</v>
      </c>
      <c r="K538" s="1">
        <v>4</v>
      </c>
      <c r="L538" t="s">
        <v>3823</v>
      </c>
      <c r="M538" t="s">
        <v>3907</v>
      </c>
      <c r="N538" t="s">
        <v>3916</v>
      </c>
      <c r="O538" t="s">
        <v>3924</v>
      </c>
      <c r="P538" s="148">
        <v>0.56097561120986938</v>
      </c>
      <c r="Q538" s="30">
        <v>49.072951770000003</v>
      </c>
      <c r="R538" s="30">
        <v>353.65853881835938</v>
      </c>
      <c r="S538" s="1">
        <v>83</v>
      </c>
      <c r="T538" s="1">
        <v>34</v>
      </c>
      <c r="U538" s="148">
        <v>0.40963855385780329</v>
      </c>
      <c r="V538" s="148">
        <v>0.38333332538604742</v>
      </c>
      <c r="W538" s="149">
        <v>49.399865849999998</v>
      </c>
      <c r="X538" s="149">
        <v>298.33334350585938</v>
      </c>
      <c r="Y538" s="1">
        <v>34</v>
      </c>
      <c r="Z538" s="30">
        <v>80.389259338378906</v>
      </c>
      <c r="AA538" s="148">
        <v>0.53799999999999992</v>
      </c>
      <c r="AB538" s="30">
        <v>48.5</v>
      </c>
      <c r="AC538" s="30">
        <v>343.8</v>
      </c>
      <c r="AD538" s="30">
        <v>80.1669921875</v>
      </c>
      <c r="AE538" s="148">
        <v>0.40300000000000002</v>
      </c>
      <c r="AF538" s="30">
        <v>48.35</v>
      </c>
      <c r="AG538" s="30">
        <v>305.60000000000002</v>
      </c>
      <c r="AH538" s="30">
        <v>79.209968566894531</v>
      </c>
      <c r="AI538" s="148">
        <v>0.66700000000000004</v>
      </c>
      <c r="AJ538" s="30">
        <v>48.124623200000002</v>
      </c>
      <c r="AK538" s="30">
        <v>364.2</v>
      </c>
      <c r="AL538" s="30">
        <v>76.623855590820313</v>
      </c>
      <c r="AM538" s="148">
        <v>0.54400000000000004</v>
      </c>
      <c r="AN538" s="30">
        <v>47.152642890000003</v>
      </c>
      <c r="AO538" s="30">
        <v>320.60000000000002</v>
      </c>
      <c r="AP538" s="148">
        <v>0.49390244483947748</v>
      </c>
      <c r="AQ538" s="30">
        <v>50.632319879999997</v>
      </c>
      <c r="AR538" s="30">
        <v>318.90243530273438</v>
      </c>
      <c r="AS538" s="30">
        <v>83</v>
      </c>
      <c r="AT538" s="30">
        <v>34</v>
      </c>
      <c r="AU538" s="148">
        <v>0.40963855385780329</v>
      </c>
      <c r="AV538" s="30">
        <v>88.659439086914063</v>
      </c>
      <c r="AW538" s="148">
        <v>0.26666668057441711</v>
      </c>
      <c r="AX538" s="30">
        <v>52.089076169999998</v>
      </c>
      <c r="AY538" s="30"/>
      <c r="AZ538" s="30">
        <v>34</v>
      </c>
      <c r="BA538" s="30">
        <v>81.804389953613281</v>
      </c>
      <c r="BB538" s="148">
        <v>0.42</v>
      </c>
      <c r="BC538" s="30">
        <v>48.46</v>
      </c>
      <c r="BD538" s="30">
        <v>313</v>
      </c>
      <c r="BE538" s="30">
        <v>85.137687683105469</v>
      </c>
      <c r="BF538" s="147">
        <v>0.29199999999999998</v>
      </c>
      <c r="BG538" s="30">
        <v>50.05</v>
      </c>
      <c r="BH538" s="30">
        <v>269.39999999999998</v>
      </c>
      <c r="BI538" s="30">
        <v>78.094573974609375</v>
      </c>
      <c r="BJ538" s="148">
        <v>0.47299999999999998</v>
      </c>
      <c r="BK538" s="30">
        <v>46.668177249999999</v>
      </c>
      <c r="BL538" s="30">
        <v>313.3</v>
      </c>
      <c r="BM538" s="30">
        <v>79.912673950195313</v>
      </c>
      <c r="BN538" s="148">
        <v>0.38200000000000001</v>
      </c>
      <c r="BO538" s="30">
        <v>47.468095439999999</v>
      </c>
      <c r="BP538" s="30">
        <v>270.60000000000002</v>
      </c>
      <c r="BQ538" s="148"/>
      <c r="BR538" s="148">
        <v>2.1000000000000001E-2</v>
      </c>
      <c r="BS538" s="148"/>
      <c r="BT538" s="148">
        <v>0.94200000000000006</v>
      </c>
      <c r="BU538" s="148">
        <v>3.3000000000000002E-2</v>
      </c>
      <c r="BV538" s="148">
        <v>4.999999888241291E-3</v>
      </c>
      <c r="BW538" s="148"/>
      <c r="BX538" s="148">
        <v>0.112</v>
      </c>
      <c r="BY538" s="148">
        <v>0.35699999999999998</v>
      </c>
      <c r="BZ538" s="1"/>
      <c r="CA538" s="150">
        <v>8414.3603515625</v>
      </c>
      <c r="CB538" s="150">
        <v>9484.64</v>
      </c>
      <c r="CC538" s="124" t="s">
        <v>4256</v>
      </c>
      <c r="CD538" t="s">
        <v>4634</v>
      </c>
    </row>
    <row r="539" spans="1:82" x14ac:dyDescent="0.3">
      <c r="A539" s="1">
        <v>401001050</v>
      </c>
      <c r="B539" s="124" t="s">
        <v>4257</v>
      </c>
      <c r="C539" t="s">
        <v>177</v>
      </c>
      <c r="D539" t="s">
        <v>1068</v>
      </c>
      <c r="E539" s="30">
        <v>78.394218444824219</v>
      </c>
      <c r="F539" s="30">
        <v>79.550132751464844</v>
      </c>
      <c r="G539" s="30">
        <v>85.981819152832031</v>
      </c>
      <c r="H539" s="30">
        <v>86.639251708984375</v>
      </c>
      <c r="I539" s="1">
        <v>67</v>
      </c>
      <c r="J539" s="1">
        <v>6</v>
      </c>
      <c r="K539" s="1">
        <v>12</v>
      </c>
      <c r="L539" t="s">
        <v>3806</v>
      </c>
      <c r="M539" t="s">
        <v>3912</v>
      </c>
      <c r="N539" t="s">
        <v>3917</v>
      </c>
      <c r="O539" t="s">
        <v>3921</v>
      </c>
      <c r="P539" s="148">
        <v>0.28571429848670959</v>
      </c>
      <c r="Q539" s="30">
        <v>47.210015419999998</v>
      </c>
      <c r="R539" s="30"/>
      <c r="S539" s="1">
        <v>32</v>
      </c>
      <c r="T539" s="1">
        <v>15</v>
      </c>
      <c r="U539" s="148">
        <v>0.46875</v>
      </c>
      <c r="V539" s="148"/>
      <c r="W539" s="149">
        <v>47.692859560000002</v>
      </c>
      <c r="X539" s="149"/>
      <c r="Y539" s="1">
        <v>15</v>
      </c>
      <c r="Z539" s="30">
        <v>75.857887268066406</v>
      </c>
      <c r="AA539" s="148">
        <v>0.63300000000000001</v>
      </c>
      <c r="AB539" s="30">
        <v>47</v>
      </c>
      <c r="AC539" s="30">
        <v>363.3</v>
      </c>
      <c r="AD539" s="30">
        <v>74.806755065917969</v>
      </c>
      <c r="AE539" s="148">
        <v>0.41699999999999998</v>
      </c>
      <c r="AF539" s="30">
        <v>46.53</v>
      </c>
      <c r="AG539" s="30">
        <v>316.7</v>
      </c>
      <c r="AH539" s="30">
        <v>79.274826049804688</v>
      </c>
      <c r="AI539" s="148">
        <v>0.63600000000000001</v>
      </c>
      <c r="AJ539" s="30">
        <v>48.146104139999998</v>
      </c>
      <c r="AK539" s="30">
        <v>368.2</v>
      </c>
      <c r="AL539" s="30">
        <v>79.510185241699219</v>
      </c>
      <c r="AM539" s="148">
        <v>0.36399999999999999</v>
      </c>
      <c r="AN539" s="30">
        <v>48.13485704</v>
      </c>
      <c r="AO539" s="30">
        <v>281.8</v>
      </c>
      <c r="AP539" s="148">
        <v>0.3333333432674408</v>
      </c>
      <c r="AQ539" s="30">
        <v>50.623392389999999</v>
      </c>
      <c r="AR539" s="30"/>
      <c r="AS539" s="30">
        <v>32</v>
      </c>
      <c r="AT539" s="30">
        <v>15</v>
      </c>
      <c r="AU539" s="148">
        <v>0.46875</v>
      </c>
      <c r="AV539" s="30">
        <v>86.639251708984375</v>
      </c>
      <c r="AW539" s="148"/>
      <c r="AX539" s="30">
        <v>50.931271170000002</v>
      </c>
      <c r="AY539" s="30"/>
      <c r="AZ539" s="30">
        <v>15</v>
      </c>
      <c r="BA539" s="30">
        <v>78.092819213867188</v>
      </c>
      <c r="BB539" s="148">
        <v>0.375</v>
      </c>
      <c r="BC539" s="30">
        <v>46.66</v>
      </c>
      <c r="BD539" s="30">
        <v>316.7</v>
      </c>
      <c r="BE539" s="30">
        <v>78.828414916992188</v>
      </c>
      <c r="BF539" s="147">
        <v>0.2</v>
      </c>
      <c r="BG539" s="30">
        <v>46.94</v>
      </c>
      <c r="BH539" s="30">
        <v>270</v>
      </c>
      <c r="BI539" s="30">
        <v>81.602279663085938</v>
      </c>
      <c r="BJ539" s="148">
        <v>0.34499999999999997</v>
      </c>
      <c r="BK539" s="30">
        <v>48.376858579999997</v>
      </c>
      <c r="BL539" s="30">
        <v>300</v>
      </c>
      <c r="BM539" s="30">
        <v>83.324012756347656</v>
      </c>
      <c r="BN539" s="148">
        <v>0.14299999999999999</v>
      </c>
      <c r="BO539" s="30">
        <v>49.168215619999998</v>
      </c>
      <c r="BP539" s="30">
        <v>242.9</v>
      </c>
      <c r="BQ539" s="148"/>
      <c r="BR539" s="148"/>
      <c r="BS539" s="148"/>
      <c r="BT539" s="148">
        <v>0.97</v>
      </c>
      <c r="BU539" s="148"/>
      <c r="BV539" s="148">
        <v>2.999999932944775E-2</v>
      </c>
      <c r="BW539" s="148"/>
      <c r="BX539" s="148">
        <v>0.26900000000000002</v>
      </c>
      <c r="BY539" s="148">
        <v>0.41099999999999998</v>
      </c>
      <c r="BZ539" s="1"/>
      <c r="CA539" s="150">
        <v>20185.55078125</v>
      </c>
      <c r="CB539" s="150">
        <v>21567.06</v>
      </c>
      <c r="CC539" s="124" t="s">
        <v>4257</v>
      </c>
      <c r="CD539" t="s">
        <v>4633</v>
      </c>
    </row>
    <row r="540" spans="1:82" x14ac:dyDescent="0.3">
      <c r="A540" s="1">
        <v>401004020</v>
      </c>
      <c r="B540" s="124" t="s">
        <v>4257</v>
      </c>
      <c r="C540" t="s">
        <v>177</v>
      </c>
      <c r="D540" t="s">
        <v>1069</v>
      </c>
      <c r="E540" s="30">
        <v>92.877967834472656</v>
      </c>
      <c r="F540" s="30">
        <v>89.985877990722656</v>
      </c>
      <c r="G540" s="30">
        <v>91.424179077148438</v>
      </c>
      <c r="H540" s="30">
        <v>86.861000061035156</v>
      </c>
      <c r="I540" s="1">
        <v>60</v>
      </c>
      <c r="J540" s="1" t="s">
        <v>4733</v>
      </c>
      <c r="K540" s="1">
        <v>5</v>
      </c>
      <c r="L540" t="s">
        <v>3806</v>
      </c>
      <c r="M540" t="s">
        <v>3912</v>
      </c>
      <c r="N540" t="s">
        <v>3917</v>
      </c>
      <c r="O540" t="s">
        <v>3921</v>
      </c>
      <c r="P540" s="148">
        <v>0.29629629850387568</v>
      </c>
      <c r="Q540" s="30">
        <v>53.234719480000003</v>
      </c>
      <c r="R540" s="30"/>
      <c r="S540" s="1">
        <v>23</v>
      </c>
      <c r="T540" s="1">
        <v>16</v>
      </c>
      <c r="U540" s="148">
        <v>0.69565218687057495</v>
      </c>
      <c r="V540" s="148"/>
      <c r="W540" s="149">
        <v>52.016832030000003</v>
      </c>
      <c r="X540" s="149"/>
      <c r="Y540" s="1">
        <v>16</v>
      </c>
      <c r="Z540" s="30">
        <v>92.7750244140625</v>
      </c>
      <c r="AA540" s="148">
        <v>0.34599999999999997</v>
      </c>
      <c r="AB540" s="30">
        <v>52.6</v>
      </c>
      <c r="AC540" s="30">
        <v>326.89999999999998</v>
      </c>
      <c r="AD540" s="30">
        <v>89.679931640625</v>
      </c>
      <c r="AE540" s="148">
        <v>0.316</v>
      </c>
      <c r="AF540" s="30">
        <v>51.58</v>
      </c>
      <c r="AG540" s="30">
        <v>326.3</v>
      </c>
      <c r="AH540" s="30">
        <v>93.890739440917969</v>
      </c>
      <c r="AI540" s="148">
        <v>0.41699999999999998</v>
      </c>
      <c r="AJ540" s="30">
        <v>52.987097550000001</v>
      </c>
      <c r="AK540" s="30">
        <v>355.6</v>
      </c>
      <c r="AL540" s="30">
        <v>93.93597412109375</v>
      </c>
      <c r="AM540" s="148">
        <v>0.41699999999999998</v>
      </c>
      <c r="AN540" s="30">
        <v>53.0439279</v>
      </c>
      <c r="AO540" s="30">
        <v>350</v>
      </c>
      <c r="AP540" s="148">
        <v>0.2222222238779068</v>
      </c>
      <c r="AQ540" s="30">
        <v>54.02773363</v>
      </c>
      <c r="AR540" s="30"/>
      <c r="AS540" s="30">
        <v>23</v>
      </c>
      <c r="AT540" s="30">
        <v>16</v>
      </c>
      <c r="AU540" s="148">
        <v>0.69565218687057495</v>
      </c>
      <c r="AV540" s="30">
        <v>86.861000061035156</v>
      </c>
      <c r="AW540" s="148">
        <v>0.2380952388048172</v>
      </c>
      <c r="AX540" s="30">
        <v>51.05836043</v>
      </c>
      <c r="AY540" s="30"/>
      <c r="AZ540" s="30">
        <v>16</v>
      </c>
      <c r="BA540" s="30">
        <v>93.825752258300781</v>
      </c>
      <c r="BB540" s="148">
        <v>0.192</v>
      </c>
      <c r="BC540" s="30">
        <v>54.29</v>
      </c>
      <c r="BD540" s="30">
        <v>280.8</v>
      </c>
      <c r="BE540" s="30">
        <v>91.629539489746094</v>
      </c>
      <c r="BF540" s="147">
        <v>5.2999999999999999E-2</v>
      </c>
      <c r="BG540" s="30">
        <v>53.25</v>
      </c>
      <c r="BH540" s="30">
        <v>252.6</v>
      </c>
      <c r="BI540" s="30">
        <v>97.348350524902344</v>
      </c>
      <c r="BJ540" s="148">
        <v>0.58299999999999996</v>
      </c>
      <c r="BK540" s="30">
        <v>56.047119979999998</v>
      </c>
      <c r="BL540" s="30">
        <v>350</v>
      </c>
      <c r="BM540" s="30">
        <v>96.728614807128906</v>
      </c>
      <c r="BN540" s="148">
        <v>0.5</v>
      </c>
      <c r="BO540" s="30">
        <v>55.84871905</v>
      </c>
      <c r="BP540" s="30">
        <v>329.2</v>
      </c>
      <c r="BQ540" s="148"/>
      <c r="BR540" s="148"/>
      <c r="BS540" s="148"/>
      <c r="BT540" s="148">
        <v>1</v>
      </c>
      <c r="BU540" s="148"/>
      <c r="BV540" s="148">
        <v>0</v>
      </c>
      <c r="BW540" s="148"/>
      <c r="BX540" s="148">
        <v>8.3000000000000004E-2</v>
      </c>
      <c r="BY540" s="148">
        <v>0.71399999999999997</v>
      </c>
      <c r="BZ540" s="1"/>
      <c r="CA540" s="150">
        <v>15408.3798828125</v>
      </c>
      <c r="CB540" s="150">
        <v>15533.55</v>
      </c>
      <c r="CC540" s="124" t="s">
        <v>4257</v>
      </c>
      <c r="CD540" t="s">
        <v>4634</v>
      </c>
    </row>
    <row r="541" spans="1:82" x14ac:dyDescent="0.3">
      <c r="A541" s="1">
        <v>401014020</v>
      </c>
      <c r="B541" s="124" t="s">
        <v>4258</v>
      </c>
      <c r="C541" t="s">
        <v>178</v>
      </c>
      <c r="D541" t="s">
        <v>1070</v>
      </c>
      <c r="E541" s="30">
        <v>79.777809143066406</v>
      </c>
      <c r="F541" s="30">
        <v>80.692253112792969</v>
      </c>
      <c r="G541" s="30">
        <v>81.277725219726563</v>
      </c>
      <c r="H541" s="30">
        <v>82.619499206542969</v>
      </c>
      <c r="I541" s="1">
        <v>28</v>
      </c>
      <c r="J541" s="1" t="s">
        <v>3981</v>
      </c>
      <c r="K541" s="1">
        <v>6</v>
      </c>
      <c r="L541" t="s">
        <v>3806</v>
      </c>
      <c r="M541" t="s">
        <v>3912</v>
      </c>
      <c r="N541" t="s">
        <v>3916</v>
      </c>
      <c r="O541" t="s">
        <v>3923</v>
      </c>
      <c r="P541" s="148"/>
      <c r="Q541" s="30">
        <v>47.785539380000003</v>
      </c>
      <c r="R541" s="30"/>
      <c r="S541" s="1">
        <v>20</v>
      </c>
      <c r="T541" s="1">
        <v>20</v>
      </c>
      <c r="U541" s="148">
        <v>1</v>
      </c>
      <c r="V541" s="148"/>
      <c r="W541" s="149">
        <v>48.166088569999999</v>
      </c>
      <c r="X541" s="149"/>
      <c r="Y541" s="1">
        <v>20</v>
      </c>
      <c r="Z541" s="30">
        <v>87.63946533203125</v>
      </c>
      <c r="AA541" s="148">
        <v>0.47099999999999997</v>
      </c>
      <c r="AB541" s="30">
        <v>50.9</v>
      </c>
      <c r="AC541" s="30">
        <v>370.6</v>
      </c>
      <c r="AD541" s="30">
        <v>88.737472534179688</v>
      </c>
      <c r="AE541" s="148">
        <v>0.47099999999999997</v>
      </c>
      <c r="AF541" s="30">
        <v>51.26</v>
      </c>
      <c r="AG541" s="30">
        <v>370.6</v>
      </c>
      <c r="AH541" s="30">
        <v>91.674369812011719</v>
      </c>
      <c r="AI541" s="148">
        <v>0.8</v>
      </c>
      <c r="AJ541" s="30">
        <v>52.253004570000002</v>
      </c>
      <c r="AK541" s="30">
        <v>430</v>
      </c>
      <c r="AL541" s="30">
        <v>92.828056335449219</v>
      </c>
      <c r="AM541" s="148">
        <v>0.8</v>
      </c>
      <c r="AN541" s="30">
        <v>52.666905440000001</v>
      </c>
      <c r="AO541" s="30">
        <v>430</v>
      </c>
      <c r="AP541" s="148">
        <v>7.1428574621677399E-2</v>
      </c>
      <c r="AQ541" s="30">
        <v>47.680858389999997</v>
      </c>
      <c r="AR541" s="30"/>
      <c r="AS541" s="30">
        <v>20</v>
      </c>
      <c r="AT541" s="30">
        <v>20</v>
      </c>
      <c r="AU541" s="148">
        <v>1</v>
      </c>
      <c r="AV541" s="30">
        <v>82.619499206542969</v>
      </c>
      <c r="AW541" s="148">
        <v>7.1428574621677399E-2</v>
      </c>
      <c r="AX541" s="30">
        <v>48.627483259999998</v>
      </c>
      <c r="AY541" s="30"/>
      <c r="AZ541" s="30">
        <v>20</v>
      </c>
      <c r="BA541" s="30">
        <v>84.588066101074219</v>
      </c>
      <c r="BB541" s="148">
        <v>0.47099999999999997</v>
      </c>
      <c r="BC541" s="30">
        <v>49.81</v>
      </c>
      <c r="BD541" s="30">
        <v>317.60000000000002</v>
      </c>
      <c r="BE541" s="30">
        <v>85.62457275390625</v>
      </c>
      <c r="BF541" s="147">
        <v>0.47099999999999997</v>
      </c>
      <c r="BG541" s="30">
        <v>50.29</v>
      </c>
      <c r="BH541" s="30">
        <v>317.60000000000002</v>
      </c>
      <c r="BI541" s="30">
        <v>84.085075378417969</v>
      </c>
      <c r="BJ541" s="148">
        <v>0.7</v>
      </c>
      <c r="BK541" s="30">
        <v>49.58628513</v>
      </c>
      <c r="BL541" s="30">
        <v>360</v>
      </c>
      <c r="BM541" s="30">
        <v>85.157012939453125</v>
      </c>
      <c r="BN541" s="148">
        <v>0.7</v>
      </c>
      <c r="BO541" s="30">
        <v>50.08173567</v>
      </c>
      <c r="BP541" s="30">
        <v>360</v>
      </c>
      <c r="BQ541" s="148"/>
      <c r="BR541" s="148"/>
      <c r="BS541" s="148"/>
      <c r="BT541" s="148">
        <v>0.92900000000000005</v>
      </c>
      <c r="BU541" s="148"/>
      <c r="BV541" s="148">
        <v>7.1000002324581146E-2</v>
      </c>
      <c r="BW541" s="148"/>
      <c r="BX541" s="148">
        <v>0.28599999999999998</v>
      </c>
      <c r="BY541" s="148">
        <v>0.5</v>
      </c>
      <c r="BZ541" s="1">
        <v>1</v>
      </c>
      <c r="CA541" s="150">
        <v>14031.259765625</v>
      </c>
      <c r="CB541" s="150">
        <v>15152.45</v>
      </c>
      <c r="CC541" s="124" t="s">
        <v>4258</v>
      </c>
      <c r="CD541" t="s">
        <v>4634</v>
      </c>
    </row>
    <row r="542" spans="1:82" x14ac:dyDescent="0.3">
      <c r="A542" s="1">
        <v>401034020</v>
      </c>
      <c r="B542" s="124" t="s">
        <v>4259</v>
      </c>
      <c r="C542" t="s">
        <v>179</v>
      </c>
      <c r="D542" t="s">
        <v>1053</v>
      </c>
      <c r="E542" s="30">
        <v>85.224021911621094</v>
      </c>
      <c r="F542" s="30">
        <v>82.704093933105469</v>
      </c>
      <c r="G542" s="30">
        <v>87.268699645996094</v>
      </c>
      <c r="H542" s="30">
        <v>86.646316528320313</v>
      </c>
      <c r="I542" s="1">
        <v>110</v>
      </c>
      <c r="J542" s="1" t="s">
        <v>4733</v>
      </c>
      <c r="K542" s="1">
        <v>8</v>
      </c>
      <c r="L542" t="s">
        <v>3806</v>
      </c>
      <c r="M542" t="s">
        <v>3912</v>
      </c>
      <c r="N542" t="s">
        <v>3916</v>
      </c>
      <c r="O542" t="s">
        <v>3923</v>
      </c>
      <c r="P542" s="148">
        <v>0.63235294818878174</v>
      </c>
      <c r="Q542" s="30">
        <v>50.050962149999997</v>
      </c>
      <c r="R542" s="30">
        <v>372.058837890625</v>
      </c>
      <c r="S542" s="1">
        <v>80</v>
      </c>
      <c r="T542" s="1">
        <v>35</v>
      </c>
      <c r="U542" s="148">
        <v>0.4375</v>
      </c>
      <c r="V542" s="148">
        <v>0.34375</v>
      </c>
      <c r="W542" s="149">
        <v>48.999677779999999</v>
      </c>
      <c r="X542" s="149"/>
      <c r="Y542" s="1">
        <v>35</v>
      </c>
      <c r="Z542" s="30">
        <v>89.452011108398438</v>
      </c>
      <c r="AA542" s="148">
        <v>0.66</v>
      </c>
      <c r="AB542" s="30">
        <v>51.5</v>
      </c>
      <c r="AC542" s="30">
        <v>371.7</v>
      </c>
      <c r="AD542" s="30">
        <v>85.291610717773438</v>
      </c>
      <c r="AE542" s="148">
        <v>0.44</v>
      </c>
      <c r="AF542" s="30">
        <v>50.09</v>
      </c>
      <c r="AG542" s="30">
        <v>304</v>
      </c>
      <c r="AH542" s="30">
        <v>95.795745849609375</v>
      </c>
      <c r="AI542" s="148">
        <v>0.72299999999999998</v>
      </c>
      <c r="AJ542" s="30">
        <v>53.618061419999997</v>
      </c>
      <c r="AK542" s="30">
        <v>389.4</v>
      </c>
      <c r="AL542" s="30">
        <v>89.716819763183594</v>
      </c>
      <c r="AM542" s="148">
        <v>0.57899999999999996</v>
      </c>
      <c r="AN542" s="30">
        <v>51.608158160000002</v>
      </c>
      <c r="AO542" s="30">
        <v>352.6</v>
      </c>
      <c r="AP542" s="148">
        <v>0.52941179275512695</v>
      </c>
      <c r="AQ542" s="30">
        <v>51.428369979999999</v>
      </c>
      <c r="AR542" s="30">
        <v>320.58822631835938</v>
      </c>
      <c r="AS542" s="30">
        <v>80</v>
      </c>
      <c r="AT542" s="30">
        <v>35</v>
      </c>
      <c r="AU542" s="148">
        <v>0.4375</v>
      </c>
      <c r="AV542" s="30">
        <v>86.646316528320313</v>
      </c>
      <c r="AW542" s="148">
        <v>0.3125</v>
      </c>
      <c r="AX542" s="30">
        <v>50.935319149999998</v>
      </c>
      <c r="AY542" s="30"/>
      <c r="AZ542" s="30">
        <v>35</v>
      </c>
      <c r="BA542" s="30">
        <v>93.062812805175781</v>
      </c>
      <c r="BB542" s="148">
        <v>0.66</v>
      </c>
      <c r="BC542" s="30">
        <v>53.92</v>
      </c>
      <c r="BD542" s="30">
        <v>379.2</v>
      </c>
      <c r="BE542" s="30">
        <v>90.087722778320313</v>
      </c>
      <c r="BF542" s="147">
        <v>0.52</v>
      </c>
      <c r="BG542" s="30">
        <v>52.49</v>
      </c>
      <c r="BH542" s="30">
        <v>332</v>
      </c>
      <c r="BI542" s="30">
        <v>96.382637023925781</v>
      </c>
      <c r="BJ542" s="148">
        <v>0.77599999999999991</v>
      </c>
      <c r="BK542" s="30">
        <v>55.576699320000003</v>
      </c>
      <c r="BL542" s="30">
        <v>383.7</v>
      </c>
      <c r="BM542" s="30">
        <v>90.887649536132813</v>
      </c>
      <c r="BN542" s="148">
        <v>0.63200000000000001</v>
      </c>
      <c r="BO542" s="30">
        <v>52.937733600000001</v>
      </c>
      <c r="BP542" s="30">
        <v>336.8</v>
      </c>
      <c r="BQ542" s="148"/>
      <c r="BR542" s="148"/>
      <c r="BS542" s="148"/>
      <c r="BT542" s="148">
        <v>0.95500000000000007</v>
      </c>
      <c r="BU542" s="148"/>
      <c r="BV542" s="148">
        <v>4.5000001788139343E-2</v>
      </c>
      <c r="BW542" s="148"/>
      <c r="BX542" s="148">
        <v>0.155</v>
      </c>
      <c r="BY542" s="148">
        <v>0.28100000000000003</v>
      </c>
      <c r="BZ542" s="1"/>
      <c r="CA542" s="150">
        <v>21291.849609375</v>
      </c>
      <c r="CB542" s="150">
        <v>21585.14</v>
      </c>
      <c r="CC542" s="124" t="s">
        <v>4259</v>
      </c>
      <c r="CD542" t="s">
        <v>4635</v>
      </c>
    </row>
    <row r="543" spans="1:82" x14ac:dyDescent="0.3">
      <c r="A543" s="1">
        <v>401044020</v>
      </c>
      <c r="B543" s="124" t="s">
        <v>4260</v>
      </c>
      <c r="C543" t="s">
        <v>180</v>
      </c>
      <c r="D543" t="s">
        <v>1071</v>
      </c>
      <c r="E543" s="30">
        <v>89.901496887207031</v>
      </c>
      <c r="F543" s="30">
        <v>91.328392028808594</v>
      </c>
      <c r="G543" s="30">
        <v>95.385665893554688</v>
      </c>
      <c r="H543" s="30">
        <v>96.775352478027344</v>
      </c>
      <c r="I543" s="1">
        <v>47</v>
      </c>
      <c r="J543" s="1" t="s">
        <v>4733</v>
      </c>
      <c r="K543" s="1">
        <v>8</v>
      </c>
      <c r="L543" t="s">
        <v>3806</v>
      </c>
      <c r="M543" t="s">
        <v>3912</v>
      </c>
      <c r="N543" t="s">
        <v>3917</v>
      </c>
      <c r="O543" t="s">
        <v>3923</v>
      </c>
      <c r="P543" s="148">
        <v>0.25806450843811041</v>
      </c>
      <c r="Q543" s="30">
        <v>51.996618609999999</v>
      </c>
      <c r="R543" s="30"/>
      <c r="S543" s="1">
        <v>43</v>
      </c>
      <c r="T543" s="1">
        <v>26</v>
      </c>
      <c r="U543" s="148">
        <v>0.60465115308761597</v>
      </c>
      <c r="V543" s="148"/>
      <c r="W543" s="149">
        <v>52.573091050000002</v>
      </c>
      <c r="X543" s="149"/>
      <c r="Y543" s="1">
        <v>26</v>
      </c>
      <c r="Z543" s="30">
        <v>86.733184814453125</v>
      </c>
      <c r="AA543" s="148">
        <v>0.69599999999999995</v>
      </c>
      <c r="AB543" s="30">
        <v>50.6</v>
      </c>
      <c r="AC543" s="30">
        <v>404.3</v>
      </c>
      <c r="AD543" s="30">
        <v>85.586128234863281</v>
      </c>
      <c r="AE543" s="148">
        <v>0.57100000000000006</v>
      </c>
      <c r="AF543" s="30">
        <v>50.19</v>
      </c>
      <c r="AG543" s="30">
        <v>385.7</v>
      </c>
      <c r="AH543" s="30">
        <v>88.185867309570313</v>
      </c>
      <c r="AI543" s="148">
        <v>0.83299999999999996</v>
      </c>
      <c r="AJ543" s="30">
        <v>51.09756376</v>
      </c>
      <c r="AK543" s="30">
        <v>420.8</v>
      </c>
      <c r="AL543" s="30">
        <v>82.060165405273438</v>
      </c>
      <c r="AM543" s="148">
        <v>0.5</v>
      </c>
      <c r="AN543" s="30">
        <v>49.002609360000001</v>
      </c>
      <c r="AO543" s="30">
        <v>350</v>
      </c>
      <c r="AP543" s="148">
        <v>0.67741936445236206</v>
      </c>
      <c r="AQ543" s="30">
        <v>56.505749729999998</v>
      </c>
      <c r="AR543" s="30"/>
      <c r="AS543" s="30">
        <v>43</v>
      </c>
      <c r="AT543" s="30">
        <v>26</v>
      </c>
      <c r="AU543" s="148">
        <v>0.60465115308761597</v>
      </c>
      <c r="AV543" s="30">
        <v>96.775352478027344</v>
      </c>
      <c r="AW543" s="148">
        <v>0.625</v>
      </c>
      <c r="AX543" s="30">
        <v>56.740440280000001</v>
      </c>
      <c r="AY543" s="30"/>
      <c r="AZ543" s="30">
        <v>26</v>
      </c>
      <c r="BA543" s="30">
        <v>90.918350219726563</v>
      </c>
      <c r="BB543" s="148">
        <v>0.91299999999999992</v>
      </c>
      <c r="BC543" s="30">
        <v>52.88</v>
      </c>
      <c r="BD543" s="30">
        <v>439.1</v>
      </c>
      <c r="BE543" s="30">
        <v>93.779960632324219</v>
      </c>
      <c r="BF543" s="147">
        <v>0.85699999999999998</v>
      </c>
      <c r="BG543" s="30">
        <v>54.31</v>
      </c>
      <c r="BH543" s="30">
        <v>421.4</v>
      </c>
      <c r="BI543" s="30">
        <v>87.115806579589844</v>
      </c>
      <c r="BJ543" s="148">
        <v>0.75</v>
      </c>
      <c r="BK543" s="30">
        <v>51.062621069999999</v>
      </c>
      <c r="BL543" s="30">
        <v>412.5</v>
      </c>
      <c r="BM543" s="30">
        <v>87.557540893554688</v>
      </c>
      <c r="BN543" s="148">
        <v>0.5</v>
      </c>
      <c r="BO543" s="30">
        <v>51.278095409999999</v>
      </c>
      <c r="BP543" s="30">
        <v>362.5</v>
      </c>
      <c r="BQ543" s="148"/>
      <c r="BR543" s="148"/>
      <c r="BS543" s="148"/>
      <c r="BT543" s="148">
        <v>1</v>
      </c>
      <c r="BU543" s="148"/>
      <c r="BV543" s="148">
        <v>0</v>
      </c>
      <c r="BW543" s="148"/>
      <c r="BX543" s="148">
        <v>0.36199999999999999</v>
      </c>
      <c r="BY543" s="148">
        <v>0.438</v>
      </c>
      <c r="BZ543" s="1"/>
      <c r="CA543" s="150">
        <v>12926.0498046875</v>
      </c>
      <c r="CB543" s="150">
        <v>14702.06</v>
      </c>
      <c r="CC543" s="124" t="s">
        <v>4260</v>
      </c>
      <c r="CD543" t="s">
        <v>4635</v>
      </c>
    </row>
    <row r="544" spans="1:82" x14ac:dyDescent="0.3">
      <c r="A544" s="1">
        <v>401073000</v>
      </c>
      <c r="B544" s="124" t="s">
        <v>4261</v>
      </c>
      <c r="C544" t="s">
        <v>181</v>
      </c>
      <c r="D544" t="s">
        <v>1072</v>
      </c>
      <c r="E544" s="30">
        <v>80.582855224609375</v>
      </c>
      <c r="F544" s="30">
        <v>80.35687255859375</v>
      </c>
      <c r="G544" s="30">
        <v>83.513595581054688</v>
      </c>
      <c r="H544" s="30">
        <v>84.126876831054688</v>
      </c>
      <c r="I544" s="1">
        <v>305</v>
      </c>
      <c r="J544" s="1">
        <v>5</v>
      </c>
      <c r="K544" s="1">
        <v>8</v>
      </c>
      <c r="L544" t="s">
        <v>3806</v>
      </c>
      <c r="M544" t="s">
        <v>3912</v>
      </c>
      <c r="N544" t="s">
        <v>3917</v>
      </c>
      <c r="O544" t="s">
        <v>3923</v>
      </c>
      <c r="P544" s="148">
        <v>0.37543860077857971</v>
      </c>
      <c r="Q544" s="30">
        <v>48.120407399999998</v>
      </c>
      <c r="R544" s="30">
        <v>312.98245239257813</v>
      </c>
      <c r="S544" s="1">
        <v>613</v>
      </c>
      <c r="T544" s="1">
        <v>375</v>
      </c>
      <c r="U544" s="148">
        <v>0.61174553632736206</v>
      </c>
      <c r="V544" s="148">
        <v>0.27272728085517878</v>
      </c>
      <c r="W544" s="149">
        <v>48.027125140000003</v>
      </c>
      <c r="X544" s="149">
        <v>281.81817626953131</v>
      </c>
      <c r="Y544" s="1">
        <v>375</v>
      </c>
      <c r="Z544" s="30">
        <v>81.2955322265625</v>
      </c>
      <c r="AA544" s="148">
        <v>0.40600000000000003</v>
      </c>
      <c r="AB544" s="30">
        <v>48.8</v>
      </c>
      <c r="AC544" s="30">
        <v>333.8</v>
      </c>
      <c r="AD544" s="30">
        <v>80.814933776855469</v>
      </c>
      <c r="AE544" s="148">
        <v>0.30199999999999999</v>
      </c>
      <c r="AF544" s="30">
        <v>48.57</v>
      </c>
      <c r="AG544" s="30">
        <v>306.10000000000002</v>
      </c>
      <c r="AH544" s="30">
        <v>81.380950927734375</v>
      </c>
      <c r="AI544" s="148">
        <v>0.39200000000000002</v>
      </c>
      <c r="AJ544" s="30">
        <v>48.843681629999999</v>
      </c>
      <c r="AK544" s="30">
        <v>331</v>
      </c>
      <c r="AL544" s="30">
        <v>80.617286682128906</v>
      </c>
      <c r="AM544" s="148">
        <v>0.26700000000000002</v>
      </c>
      <c r="AN544" s="30">
        <v>48.511601429999999</v>
      </c>
      <c r="AO544" s="30">
        <v>302</v>
      </c>
      <c r="AP544" s="148">
        <v>0.29824560880661011</v>
      </c>
      <c r="AQ544" s="30">
        <v>49.079452699999997</v>
      </c>
      <c r="AR544" s="30">
        <v>286.66665649414063</v>
      </c>
      <c r="AS544" s="30">
        <v>613</v>
      </c>
      <c r="AT544" s="30">
        <v>375</v>
      </c>
      <c r="AU544" s="148">
        <v>0.61174553632736206</v>
      </c>
      <c r="AV544" s="30">
        <v>84.126876831054688</v>
      </c>
      <c r="AW544" s="148">
        <v>0.21818181872367859</v>
      </c>
      <c r="AX544" s="30">
        <v>49.491388630000003</v>
      </c>
      <c r="AY544" s="30">
        <v>250.9090881347656</v>
      </c>
      <c r="AZ544" s="30">
        <v>375</v>
      </c>
      <c r="BA544" s="30">
        <v>83.680793762207031</v>
      </c>
      <c r="BB544" s="148">
        <v>0.35099999999999998</v>
      </c>
      <c r="BC544" s="30">
        <v>49.37</v>
      </c>
      <c r="BD544" s="30">
        <v>300.60000000000002</v>
      </c>
      <c r="BE544" s="30">
        <v>85.056533813476563</v>
      </c>
      <c r="BF544" s="147">
        <v>0.25</v>
      </c>
      <c r="BG544" s="30">
        <v>50.01</v>
      </c>
      <c r="BH544" s="30">
        <v>275</v>
      </c>
      <c r="BI544" s="30">
        <v>85.611701965332031</v>
      </c>
      <c r="BJ544" s="148">
        <v>0.38200000000000001</v>
      </c>
      <c r="BK544" s="30">
        <v>50.329937999999999</v>
      </c>
      <c r="BL544" s="30">
        <v>308.5</v>
      </c>
      <c r="BM544" s="30">
        <v>86.865547180175781</v>
      </c>
      <c r="BN544" s="148">
        <v>0.28199999999999997</v>
      </c>
      <c r="BO544" s="30">
        <v>50.933224359999997</v>
      </c>
      <c r="BP544" s="30">
        <v>276.7</v>
      </c>
      <c r="BQ544" s="148"/>
      <c r="BR544" s="148">
        <v>2.5999999999999999E-2</v>
      </c>
      <c r="BS544" s="148"/>
      <c r="BT544" s="148">
        <v>0.93400000000000005</v>
      </c>
      <c r="BU544" s="148">
        <v>2.5999999999999999E-2</v>
      </c>
      <c r="BV544" s="148">
        <v>1.30000002682209E-2</v>
      </c>
      <c r="BW544" s="148"/>
      <c r="BX544" s="148">
        <v>0.21299999999999999</v>
      </c>
      <c r="BY544" s="148">
        <v>0.498</v>
      </c>
      <c r="BZ544" s="1"/>
      <c r="CA544" s="150">
        <v>7222.3798828125</v>
      </c>
      <c r="CB544" s="150">
        <v>9268.15</v>
      </c>
      <c r="CC544" s="124" t="s">
        <v>4261</v>
      </c>
      <c r="CD544" t="s">
        <v>4635</v>
      </c>
    </row>
    <row r="545" spans="1:82" x14ac:dyDescent="0.3">
      <c r="A545" s="1">
        <v>401074060</v>
      </c>
      <c r="B545" s="124" t="s">
        <v>4261</v>
      </c>
      <c r="C545" t="s">
        <v>181</v>
      </c>
      <c r="D545" t="s">
        <v>1073</v>
      </c>
      <c r="E545" s="30">
        <v>90.720695495605469</v>
      </c>
      <c r="F545" s="30">
        <v>90.102035522460938</v>
      </c>
      <c r="G545" s="30">
        <v>86.256355285644531</v>
      </c>
      <c r="H545" s="30">
        <v>86.620780944824219</v>
      </c>
      <c r="I545" s="1">
        <v>380</v>
      </c>
      <c r="J545" s="1" t="s">
        <v>4733</v>
      </c>
      <c r="K545" s="1">
        <v>4</v>
      </c>
      <c r="L545" t="s">
        <v>3806</v>
      </c>
      <c r="M545" t="s">
        <v>3912</v>
      </c>
      <c r="N545" t="s">
        <v>3917</v>
      </c>
      <c r="O545" t="s">
        <v>3923</v>
      </c>
      <c r="P545" s="148">
        <v>0.45070421695709229</v>
      </c>
      <c r="Q545" s="30">
        <v>52.337374420000003</v>
      </c>
      <c r="R545" s="30">
        <v>324.64788818359381</v>
      </c>
      <c r="S545" s="1">
        <v>76</v>
      </c>
      <c r="T545" s="1">
        <v>54</v>
      </c>
      <c r="U545" s="148">
        <v>0.71052628755569458</v>
      </c>
      <c r="V545" s="148">
        <v>0.29629629850387568</v>
      </c>
      <c r="W545" s="149">
        <v>52.064960630000002</v>
      </c>
      <c r="X545" s="149"/>
      <c r="Y545" s="1">
        <v>54</v>
      </c>
      <c r="Z545" s="30">
        <v>85.826911926269531</v>
      </c>
      <c r="AA545" s="148">
        <v>0.51700000000000002</v>
      </c>
      <c r="AB545" s="30">
        <v>50.3</v>
      </c>
      <c r="AC545" s="30">
        <v>343.4</v>
      </c>
      <c r="AD545" s="30">
        <v>84.3197021484375</v>
      </c>
      <c r="AE545" s="148">
        <v>0.39800000000000002</v>
      </c>
      <c r="AF545" s="30">
        <v>49.76</v>
      </c>
      <c r="AG545" s="30">
        <v>312.89999999999998</v>
      </c>
      <c r="AH545" s="30">
        <v>80.804214477539063</v>
      </c>
      <c r="AI545" s="148">
        <v>0.55100000000000005</v>
      </c>
      <c r="AJ545" s="30">
        <v>48.652658420000002</v>
      </c>
      <c r="AK545" s="30">
        <v>348.1</v>
      </c>
      <c r="AL545" s="30">
        <v>80.017166137695313</v>
      </c>
      <c r="AM545" s="148">
        <v>0.45400000000000001</v>
      </c>
      <c r="AN545" s="30">
        <v>48.307379539999999</v>
      </c>
      <c r="AO545" s="30">
        <v>322.2</v>
      </c>
      <c r="AP545" s="148">
        <v>0.35915493965148931</v>
      </c>
      <c r="AQ545" s="30">
        <v>50.795124569999999</v>
      </c>
      <c r="AR545" s="30">
        <v>286.61972045898438</v>
      </c>
      <c r="AS545" s="30">
        <v>76</v>
      </c>
      <c r="AT545" s="30">
        <v>54</v>
      </c>
      <c r="AU545" s="148">
        <v>0.71052628755569458</v>
      </c>
      <c r="AV545" s="30">
        <v>86.620780944824219</v>
      </c>
      <c r="AW545" s="148">
        <v>0.24691358208656311</v>
      </c>
      <c r="AX545" s="30">
        <v>50.920684610000002</v>
      </c>
      <c r="AY545" s="30">
        <v>239.50617980957031</v>
      </c>
      <c r="AZ545" s="30">
        <v>54</v>
      </c>
      <c r="BA545" s="30">
        <v>80.649681091308594</v>
      </c>
      <c r="BB545" s="148">
        <v>0.441</v>
      </c>
      <c r="BC545" s="30">
        <v>47.9</v>
      </c>
      <c r="BD545" s="30">
        <v>304.89999999999998</v>
      </c>
      <c r="BE545" s="30">
        <v>81.912040710449219</v>
      </c>
      <c r="BF545" s="147">
        <v>0.35499999999999998</v>
      </c>
      <c r="BG545" s="30">
        <v>48.46</v>
      </c>
      <c r="BH545" s="30">
        <v>272</v>
      </c>
      <c r="BI545" s="30">
        <v>78.232734680175781</v>
      </c>
      <c r="BJ545" s="148">
        <v>0.39900000000000002</v>
      </c>
      <c r="BK545" s="30">
        <v>46.735478180000001</v>
      </c>
      <c r="BL545" s="30">
        <v>294.3</v>
      </c>
      <c r="BM545" s="30">
        <v>80.733955383300781</v>
      </c>
      <c r="BN545" s="148">
        <v>0.37</v>
      </c>
      <c r="BO545" s="30">
        <v>47.877401259999999</v>
      </c>
      <c r="BP545" s="30">
        <v>276.89999999999998</v>
      </c>
      <c r="BQ545" s="148"/>
      <c r="BR545" s="148">
        <v>2.5999999999999999E-2</v>
      </c>
      <c r="BS545" s="148"/>
      <c r="BT545" s="148">
        <v>0.91800000000000004</v>
      </c>
      <c r="BU545" s="148">
        <v>5.2999999999999999E-2</v>
      </c>
      <c r="BV545" s="148">
        <v>3.0000000260770321E-3</v>
      </c>
      <c r="BW545" s="148"/>
      <c r="BX545" s="148">
        <v>0.182</v>
      </c>
      <c r="BY545" s="148">
        <v>0.49299999999999999</v>
      </c>
      <c r="BZ545" s="1"/>
      <c r="CA545" s="150">
        <v>7277.89990234375</v>
      </c>
      <c r="CB545" s="150">
        <v>9919.49</v>
      </c>
      <c r="CC545" s="124" t="s">
        <v>4261</v>
      </c>
      <c r="CD545" t="s">
        <v>4634</v>
      </c>
    </row>
    <row r="546" spans="1:82" x14ac:dyDescent="0.3">
      <c r="A546" s="1">
        <v>410011050</v>
      </c>
      <c r="B546" s="124" t="s">
        <v>4262</v>
      </c>
      <c r="C546" t="s">
        <v>182</v>
      </c>
      <c r="D546" t="s">
        <v>1074</v>
      </c>
      <c r="E546" s="30">
        <v>86.097877502441406</v>
      </c>
      <c r="F546" s="30">
        <v>85.52447509765625</v>
      </c>
      <c r="G546" s="30">
        <v>92.546714782714844</v>
      </c>
      <c r="H546" s="30">
        <v>89.300750732421875</v>
      </c>
      <c r="I546" s="1">
        <v>53</v>
      </c>
      <c r="J546" s="1">
        <v>6</v>
      </c>
      <c r="K546" s="1">
        <v>12</v>
      </c>
      <c r="L546" t="s">
        <v>3826</v>
      </c>
      <c r="M546" t="s">
        <v>3912</v>
      </c>
      <c r="N546" t="s">
        <v>3916</v>
      </c>
      <c r="O546" t="s">
        <v>3921</v>
      </c>
      <c r="P546" s="148">
        <v>0.32258063554763788</v>
      </c>
      <c r="Q546" s="30">
        <v>50.414453129999998</v>
      </c>
      <c r="R546" s="30"/>
      <c r="S546" s="1">
        <v>39</v>
      </c>
      <c r="T546" s="1">
        <v>24</v>
      </c>
      <c r="U546" s="148">
        <v>0.61538463830947876</v>
      </c>
      <c r="V546" s="148">
        <v>0.25</v>
      </c>
      <c r="W546" s="149">
        <v>50.168282019999999</v>
      </c>
      <c r="X546" s="149"/>
      <c r="Y546" s="1">
        <v>24</v>
      </c>
      <c r="Z546" s="30">
        <v>91.566658020019531</v>
      </c>
      <c r="AA546" s="148">
        <v>0.55600000000000005</v>
      </c>
      <c r="AB546" s="30">
        <v>52.2</v>
      </c>
      <c r="AC546" s="30">
        <v>333.3</v>
      </c>
      <c r="AD546" s="30">
        <v>92.330596923828125</v>
      </c>
      <c r="AE546" s="148">
        <v>0.53299999999999992</v>
      </c>
      <c r="AF546" s="30">
        <v>52.48</v>
      </c>
      <c r="AG546" s="30">
        <v>326.7</v>
      </c>
      <c r="AH546" s="30">
        <v>81.605194091796875</v>
      </c>
      <c r="AI546" s="148">
        <v>0.4</v>
      </c>
      <c r="AJ546" s="30">
        <v>48.917954629999997</v>
      </c>
      <c r="AK546" s="30">
        <v>305</v>
      </c>
      <c r="AL546" s="30"/>
      <c r="AM546" s="148">
        <v>0.27300000000000002</v>
      </c>
      <c r="AN546" s="30"/>
      <c r="AO546" s="30">
        <v>254.5</v>
      </c>
      <c r="AP546" s="148"/>
      <c r="AQ546" s="30">
        <v>54.72990763</v>
      </c>
      <c r="AR546" s="30"/>
      <c r="AS546" s="30">
        <v>39</v>
      </c>
      <c r="AT546" s="30">
        <v>24</v>
      </c>
      <c r="AU546" s="148">
        <v>0.61538463830947876</v>
      </c>
      <c r="AV546" s="30">
        <v>89.300750732421875</v>
      </c>
      <c r="AW546" s="148">
        <v>0.28571429848670959</v>
      </c>
      <c r="AX546" s="30">
        <v>52.456619000000003</v>
      </c>
      <c r="AY546" s="30"/>
      <c r="AZ546" s="30">
        <v>24</v>
      </c>
      <c r="BA546" s="30">
        <v>91.371986389160156</v>
      </c>
      <c r="BB546" s="148">
        <v>0.46700000000000003</v>
      </c>
      <c r="BC546" s="30">
        <v>53.1</v>
      </c>
      <c r="BD546" s="30">
        <v>306.7</v>
      </c>
      <c r="BE546" s="30">
        <v>89.134231567382813</v>
      </c>
      <c r="BF546" s="147">
        <v>0.4</v>
      </c>
      <c r="BG546" s="30">
        <v>52.02</v>
      </c>
      <c r="BH546" s="30">
        <v>280</v>
      </c>
      <c r="BI546" s="30">
        <v>91.576286315917969</v>
      </c>
      <c r="BJ546" s="148">
        <v>0.35299999999999998</v>
      </c>
      <c r="BK546" s="30">
        <v>53.235419440000001</v>
      </c>
      <c r="BL546" s="30">
        <v>270.60000000000002</v>
      </c>
      <c r="BM546" s="30">
        <v>88.296852111816406</v>
      </c>
      <c r="BN546" s="148">
        <v>0.23100000000000001</v>
      </c>
      <c r="BO546" s="30">
        <v>51.64654865</v>
      </c>
      <c r="BP546" s="30">
        <v>238.5</v>
      </c>
      <c r="BQ546" s="148"/>
      <c r="BR546" s="148"/>
      <c r="BS546" s="148"/>
      <c r="BT546" s="148">
        <v>0.94300000000000006</v>
      </c>
      <c r="BU546" s="148"/>
      <c r="BV546" s="148">
        <v>5.7000000029802322E-2</v>
      </c>
      <c r="BW546" s="148"/>
      <c r="BX546" s="148">
        <v>0.22600000000000001</v>
      </c>
      <c r="BY546" s="148">
        <v>0.375</v>
      </c>
      <c r="BZ546" s="1"/>
      <c r="CA546" s="150">
        <v>13615.2900390625</v>
      </c>
      <c r="CB546" s="150">
        <v>15327.73</v>
      </c>
      <c r="CC546" s="124" t="s">
        <v>4262</v>
      </c>
      <c r="CD546" t="s">
        <v>4633</v>
      </c>
    </row>
    <row r="547" spans="1:82" x14ac:dyDescent="0.3">
      <c r="A547" s="1">
        <v>410014020</v>
      </c>
      <c r="B547" s="124" t="s">
        <v>4262</v>
      </c>
      <c r="C547" t="s">
        <v>182</v>
      </c>
      <c r="D547" t="s">
        <v>1075</v>
      </c>
      <c r="E547" s="30">
        <v>77.515090942382813</v>
      </c>
      <c r="F547" s="30">
        <v>79.337722778320313</v>
      </c>
      <c r="G547" s="30">
        <v>79.045921325683594</v>
      </c>
      <c r="H547" s="30">
        <v>80.85540771484375</v>
      </c>
      <c r="I547" s="1">
        <v>30</v>
      </c>
      <c r="J547" s="1" t="s">
        <v>4733</v>
      </c>
      <c r="K547" s="1">
        <v>5</v>
      </c>
      <c r="L547" t="s">
        <v>3826</v>
      </c>
      <c r="M547" t="s">
        <v>3912</v>
      </c>
      <c r="N547" t="s">
        <v>3916</v>
      </c>
      <c r="O547" t="s">
        <v>3921</v>
      </c>
      <c r="P547" s="148"/>
      <c r="Q547" s="30">
        <v>46.844332919999999</v>
      </c>
      <c r="R547" s="30"/>
      <c r="S547" s="1">
        <v>26</v>
      </c>
      <c r="T547" s="1">
        <v>17</v>
      </c>
      <c r="U547" s="148">
        <v>0.6538461446762085</v>
      </c>
      <c r="V547" s="148"/>
      <c r="W547" s="149">
        <v>47.604847149999998</v>
      </c>
      <c r="X547" s="149"/>
      <c r="Y547" s="1">
        <v>17</v>
      </c>
      <c r="Z547" s="30">
        <v>86.431098937988281</v>
      </c>
      <c r="AA547" s="148">
        <v>0.36399999999999999</v>
      </c>
      <c r="AB547" s="30">
        <v>50.5</v>
      </c>
      <c r="AC547" s="30">
        <v>327.3</v>
      </c>
      <c r="AD547" s="30">
        <v>86.410781860351563</v>
      </c>
      <c r="AE547" s="148">
        <v>0.35699999999999998</v>
      </c>
      <c r="AF547" s="30">
        <v>50.47</v>
      </c>
      <c r="AG547" s="30">
        <v>307.10000000000002</v>
      </c>
      <c r="AH547" s="30">
        <v>86.725090026855469</v>
      </c>
      <c r="AI547" s="148">
        <v>0.52</v>
      </c>
      <c r="AJ547" s="30">
        <v>50.613734379999997</v>
      </c>
      <c r="AK547" s="30">
        <v>340</v>
      </c>
      <c r="AL547" s="30">
        <v>87.009773254394531</v>
      </c>
      <c r="AM547" s="148">
        <v>0.5</v>
      </c>
      <c r="AN547" s="30">
        <v>50.686952580000003</v>
      </c>
      <c r="AO547" s="30">
        <v>318.8</v>
      </c>
      <c r="AP547" s="148"/>
      <c r="AQ547" s="30">
        <v>46.284803629999999</v>
      </c>
      <c r="AR547" s="30"/>
      <c r="AS547" s="30">
        <v>26</v>
      </c>
      <c r="AT547" s="30">
        <v>17</v>
      </c>
      <c r="AU547" s="148">
        <v>0.6538461446762085</v>
      </c>
      <c r="AV547" s="30">
        <v>80.85540771484375</v>
      </c>
      <c r="AW547" s="148"/>
      <c r="AX547" s="30">
        <v>47.616451990000002</v>
      </c>
      <c r="AY547" s="30"/>
      <c r="AZ547" s="30">
        <v>17</v>
      </c>
      <c r="BA547" s="30">
        <v>87.866615295410156</v>
      </c>
      <c r="BB547" s="148">
        <v>0.45500000000000002</v>
      </c>
      <c r="BC547" s="30">
        <v>51.4</v>
      </c>
      <c r="BD547" s="30">
        <v>281.8</v>
      </c>
      <c r="BE547" s="30">
        <v>87.69384765625</v>
      </c>
      <c r="BF547" s="147">
        <v>0.28599999999999998</v>
      </c>
      <c r="BG547" s="30">
        <v>51.31</v>
      </c>
      <c r="BH547" s="30">
        <v>235.7</v>
      </c>
      <c r="BI547" s="30">
        <v>83.881553649902344</v>
      </c>
      <c r="BJ547" s="148">
        <v>0.52</v>
      </c>
      <c r="BK547" s="30">
        <v>49.487143379999999</v>
      </c>
      <c r="BL547" s="30">
        <v>312</v>
      </c>
      <c r="BM547" s="30">
        <v>84.321212768554688</v>
      </c>
      <c r="BN547" s="148">
        <v>0.43799999999999989</v>
      </c>
      <c r="BO547" s="30">
        <v>49.665197229999997</v>
      </c>
      <c r="BP547" s="30">
        <v>287.5</v>
      </c>
      <c r="BQ547" s="148"/>
      <c r="BR547" s="148"/>
      <c r="BS547" s="148"/>
      <c r="BT547" s="148">
        <v>0.96699999999999997</v>
      </c>
      <c r="BU547" s="148"/>
      <c r="BV547" s="148">
        <v>3.2999999821186073E-2</v>
      </c>
      <c r="BW547" s="148"/>
      <c r="BX547" s="148">
        <v>0.16700000000000001</v>
      </c>
      <c r="BY547" s="148">
        <v>0.66700000000000004</v>
      </c>
      <c r="BZ547" s="1"/>
      <c r="CA547" s="150">
        <v>15796.8095703125</v>
      </c>
      <c r="CB547" s="150">
        <v>17223.48</v>
      </c>
      <c r="CC547" s="124" t="s">
        <v>4262</v>
      </c>
      <c r="CD547" t="s">
        <v>4634</v>
      </c>
    </row>
    <row r="548" spans="1:82" x14ac:dyDescent="0.3">
      <c r="A548" s="1">
        <v>410023000</v>
      </c>
      <c r="B548" s="124" t="s">
        <v>4263</v>
      </c>
      <c r="C548" t="s">
        <v>183</v>
      </c>
      <c r="D548" t="s">
        <v>1076</v>
      </c>
      <c r="E548" s="30">
        <v>79.324943542480469</v>
      </c>
      <c r="F548" s="30">
        <v>78.234481811523438</v>
      </c>
      <c r="G548" s="30">
        <v>89.006462097167969</v>
      </c>
      <c r="H548" s="30">
        <v>87.966743469238281</v>
      </c>
      <c r="I548" s="1">
        <v>267</v>
      </c>
      <c r="J548" s="1">
        <v>5</v>
      </c>
      <c r="K548" s="1">
        <v>8</v>
      </c>
      <c r="L548" t="s">
        <v>3826</v>
      </c>
      <c r="M548" t="s">
        <v>3912</v>
      </c>
      <c r="N548" t="s">
        <v>3917</v>
      </c>
      <c r="O548" t="s">
        <v>3921</v>
      </c>
      <c r="P548" s="148">
        <v>0.33992093801498408</v>
      </c>
      <c r="Q548" s="30">
        <v>47.597162439999998</v>
      </c>
      <c r="R548" s="30">
        <v>315.81027221679688</v>
      </c>
      <c r="S548" s="1">
        <v>525</v>
      </c>
      <c r="T548" s="1">
        <v>264</v>
      </c>
      <c r="U548" s="148">
        <v>0.50285714864730835</v>
      </c>
      <c r="V548" s="148">
        <v>0.25203251838684082</v>
      </c>
      <c r="W548" s="149">
        <v>47.147730189999997</v>
      </c>
      <c r="X548" s="149">
        <v>290.243896484375</v>
      </c>
      <c r="Y548" s="1">
        <v>264</v>
      </c>
      <c r="Z548" s="30">
        <v>68.909774780273438</v>
      </c>
      <c r="AA548" s="148">
        <v>0.36399999999999999</v>
      </c>
      <c r="AB548" s="30">
        <v>44.7</v>
      </c>
      <c r="AC548" s="30">
        <v>314.7</v>
      </c>
      <c r="AD548" s="30">
        <v>65.382171630859375</v>
      </c>
      <c r="AE548" s="148">
        <v>0.22</v>
      </c>
      <c r="AF548" s="30">
        <v>43.33</v>
      </c>
      <c r="AG548" s="30">
        <v>272.3</v>
      </c>
      <c r="AH548" s="30"/>
      <c r="AI548" s="148">
        <v>0.313</v>
      </c>
      <c r="AJ548" s="30"/>
      <c r="AK548" s="30">
        <v>288.8</v>
      </c>
      <c r="AL548" s="30"/>
      <c r="AM548" s="148">
        <v>0.185</v>
      </c>
      <c r="AN548" s="30"/>
      <c r="AO548" s="30">
        <v>250.3</v>
      </c>
      <c r="AP548" s="148">
        <v>0.4566929042339325</v>
      </c>
      <c r="AQ548" s="30">
        <v>52.515390080000003</v>
      </c>
      <c r="AR548" s="30">
        <v>323.62203979492188</v>
      </c>
      <c r="AS548" s="30">
        <v>527</v>
      </c>
      <c r="AT548" s="30">
        <v>265</v>
      </c>
      <c r="AU548" s="148">
        <v>0.50285714864730835</v>
      </c>
      <c r="AV548" s="30">
        <v>87.966743469238281</v>
      </c>
      <c r="AW548" s="148">
        <v>0.34677419066429138</v>
      </c>
      <c r="AX548" s="30">
        <v>51.692081049999999</v>
      </c>
      <c r="AY548" s="30">
        <v>283.06451416015631</v>
      </c>
      <c r="AZ548" s="30">
        <v>265</v>
      </c>
      <c r="BA548" s="30">
        <v>78.608314514160156</v>
      </c>
      <c r="BB548" s="148">
        <v>0.39</v>
      </c>
      <c r="BC548" s="30">
        <v>46.91</v>
      </c>
      <c r="BD548" s="30">
        <v>299.3</v>
      </c>
      <c r="BE548" s="30">
        <v>78.118370056152344</v>
      </c>
      <c r="BF548" s="147">
        <v>0.28399999999999997</v>
      </c>
      <c r="BG548" s="30">
        <v>46.59</v>
      </c>
      <c r="BH548" s="30">
        <v>262.39999999999998</v>
      </c>
      <c r="BI548" s="30"/>
      <c r="BJ548" s="148">
        <v>0.316</v>
      </c>
      <c r="BK548" s="30"/>
      <c r="BL548" s="30">
        <v>278.8</v>
      </c>
      <c r="BM548" s="30"/>
      <c r="BN548" s="148">
        <v>0.20300000000000001</v>
      </c>
      <c r="BO548" s="30"/>
      <c r="BP548" s="30">
        <v>236.1</v>
      </c>
      <c r="BQ548" s="148"/>
      <c r="BR548" s="148"/>
      <c r="BS548" s="148"/>
      <c r="BT548" s="148">
        <v>0.95100000000000007</v>
      </c>
      <c r="BU548" s="148">
        <v>2.5999999999999999E-2</v>
      </c>
      <c r="BV548" s="148">
        <v>2.199999988079071E-2</v>
      </c>
      <c r="BW548" s="148"/>
      <c r="BX548" s="148">
        <v>0.127</v>
      </c>
      <c r="BY548" s="148">
        <v>0.53500000000000003</v>
      </c>
      <c r="BZ548" s="1"/>
      <c r="CA548" s="150">
        <v>7824.8701171875</v>
      </c>
      <c r="CB548" s="150">
        <v>8675.85</v>
      </c>
      <c r="CC548" s="124" t="s">
        <v>4263</v>
      </c>
      <c r="CD548" t="s">
        <v>4635</v>
      </c>
    </row>
    <row r="549" spans="1:82" x14ac:dyDescent="0.3">
      <c r="A549" s="1">
        <v>410024020</v>
      </c>
      <c r="B549" s="124" t="s">
        <v>4263</v>
      </c>
      <c r="C549" t="s">
        <v>183</v>
      </c>
      <c r="D549" t="s">
        <v>1077</v>
      </c>
      <c r="E549" s="30">
        <v>96.617866516113281</v>
      </c>
      <c r="F549" s="30">
        <v>92.346076965332031</v>
      </c>
      <c r="G549" s="30">
        <v>91.948020935058594</v>
      </c>
      <c r="H549" s="30">
        <v>92.280479431152344</v>
      </c>
      <c r="I549" s="1">
        <v>309</v>
      </c>
      <c r="J549" s="1" t="s">
        <v>3981</v>
      </c>
      <c r="K549" s="1">
        <v>4</v>
      </c>
      <c r="L549" t="s">
        <v>3826</v>
      </c>
      <c r="M549" t="s">
        <v>3912</v>
      </c>
      <c r="N549" t="s">
        <v>3917</v>
      </c>
      <c r="O549" t="s">
        <v>3921</v>
      </c>
      <c r="P549" s="148">
        <v>0.5</v>
      </c>
      <c r="Q549" s="30">
        <v>54.79038027</v>
      </c>
      <c r="R549" s="30">
        <v>334.82144165039063</v>
      </c>
      <c r="S549" s="1">
        <v>68</v>
      </c>
      <c r="T549" s="1">
        <v>39</v>
      </c>
      <c r="U549" s="148">
        <v>0.57352942228317261</v>
      </c>
      <c r="V549" s="148">
        <v>0.48333331942558289</v>
      </c>
      <c r="W549" s="149">
        <v>52.994762110000003</v>
      </c>
      <c r="X549" s="149">
        <v>323.33334350585938</v>
      </c>
      <c r="Y549" s="1">
        <v>39</v>
      </c>
      <c r="Z549" s="30">
        <v>95.493850708007813</v>
      </c>
      <c r="AA549" s="148">
        <v>0.64</v>
      </c>
      <c r="AB549" s="30">
        <v>53.5</v>
      </c>
      <c r="AC549" s="30">
        <v>371.2</v>
      </c>
      <c r="AD549" s="30">
        <v>92.801826477050781</v>
      </c>
      <c r="AE549" s="148">
        <v>0.54299999999999993</v>
      </c>
      <c r="AF549" s="30">
        <v>52.64</v>
      </c>
      <c r="AG549" s="30">
        <v>335.7</v>
      </c>
      <c r="AH549" s="30">
        <v>90.031524658203125</v>
      </c>
      <c r="AI549" s="148">
        <v>0.58700000000000008</v>
      </c>
      <c r="AJ549" s="30">
        <v>51.708872960000001</v>
      </c>
      <c r="AK549" s="30">
        <v>349</v>
      </c>
      <c r="AL549" s="30">
        <v>89.489059448242188</v>
      </c>
      <c r="AM549" s="148">
        <v>0.5</v>
      </c>
      <c r="AN549" s="30">
        <v>51.530649619999998</v>
      </c>
      <c r="AO549" s="30">
        <v>318.89999999999998</v>
      </c>
      <c r="AP549" s="148">
        <v>0.40178570151329041</v>
      </c>
      <c r="AQ549" s="30">
        <v>54.355412020000003</v>
      </c>
      <c r="AR549" s="30">
        <v>307.14285278320313</v>
      </c>
      <c r="AS549" s="30">
        <v>68</v>
      </c>
      <c r="AT549" s="30">
        <v>39</v>
      </c>
      <c r="AU549" s="148">
        <v>0.57352942228317261</v>
      </c>
      <c r="AV549" s="30">
        <v>92.280479431152344</v>
      </c>
      <c r="AW549" s="148">
        <v>0.34999999403953552</v>
      </c>
      <c r="AX549" s="30">
        <v>54.164355999999998</v>
      </c>
      <c r="AY549" s="30">
        <v>291.66665649414063</v>
      </c>
      <c r="AZ549" s="30">
        <v>39</v>
      </c>
      <c r="BA549" s="30">
        <v>93.516448974609375</v>
      </c>
      <c r="BB549" s="148">
        <v>0.56000000000000005</v>
      </c>
      <c r="BC549" s="30">
        <v>54.14</v>
      </c>
      <c r="BD549" s="30">
        <v>354.4</v>
      </c>
      <c r="BE549" s="30">
        <v>93.029342651367188</v>
      </c>
      <c r="BF549" s="147">
        <v>0.47099999999999997</v>
      </c>
      <c r="BG549" s="30">
        <v>53.94</v>
      </c>
      <c r="BH549" s="30">
        <v>325.7</v>
      </c>
      <c r="BI549" s="30">
        <v>91.136932373046875</v>
      </c>
      <c r="BJ549" s="148">
        <v>0.60099999999999998</v>
      </c>
      <c r="BK549" s="30">
        <v>53.021400999999997</v>
      </c>
      <c r="BL549" s="30">
        <v>355.9</v>
      </c>
      <c r="BM549" s="30">
        <v>91.6783447265625</v>
      </c>
      <c r="BN549" s="148">
        <v>0.5</v>
      </c>
      <c r="BO549" s="30">
        <v>53.33179647</v>
      </c>
      <c r="BP549" s="30">
        <v>325.60000000000002</v>
      </c>
      <c r="BQ549" s="148"/>
      <c r="BR549" s="148"/>
      <c r="BS549" s="148"/>
      <c r="BT549" s="148">
        <v>0.92600000000000005</v>
      </c>
      <c r="BU549" s="148">
        <v>3.9E-2</v>
      </c>
      <c r="BV549" s="148">
        <v>3.5999998450279243E-2</v>
      </c>
      <c r="BW549" s="148"/>
      <c r="BX549" s="148">
        <v>0.152</v>
      </c>
      <c r="BY549" s="148">
        <v>0.63100000000000001</v>
      </c>
      <c r="BZ549" s="1"/>
      <c r="CA549" s="150">
        <v>8785.509765625</v>
      </c>
      <c r="CB549" s="150">
        <v>10666.43</v>
      </c>
      <c r="CC549" s="124" t="s">
        <v>4263</v>
      </c>
      <c r="CD549" t="s">
        <v>4634</v>
      </c>
    </row>
    <row r="550" spans="1:82" x14ac:dyDescent="0.3">
      <c r="A550" s="1">
        <v>410031050</v>
      </c>
      <c r="B550" s="124" t="s">
        <v>4264</v>
      </c>
      <c r="C550" t="s">
        <v>184</v>
      </c>
      <c r="D550" t="s">
        <v>1078</v>
      </c>
      <c r="E550" s="30">
        <v>80.219291687011719</v>
      </c>
      <c r="F550" s="30">
        <v>84.167686462402344</v>
      </c>
      <c r="G550" s="30">
        <v>89.102653503417969</v>
      </c>
      <c r="H550" s="30">
        <v>89.019889831542969</v>
      </c>
      <c r="I550" s="1">
        <v>96</v>
      </c>
      <c r="J550" s="1">
        <v>7</v>
      </c>
      <c r="K550" s="1">
        <v>12</v>
      </c>
      <c r="L550" t="s">
        <v>3826</v>
      </c>
      <c r="M550" t="s">
        <v>3912</v>
      </c>
      <c r="N550" t="s">
        <v>3917</v>
      </c>
      <c r="O550" t="s">
        <v>3921</v>
      </c>
      <c r="P550" s="148">
        <v>0.31818181276321411</v>
      </c>
      <c r="Q550" s="30">
        <v>47.969180389999998</v>
      </c>
      <c r="R550" s="30"/>
      <c r="S550" s="1">
        <v>59</v>
      </c>
      <c r="T550" s="1">
        <v>36</v>
      </c>
      <c r="U550" s="148">
        <v>0.61016947031021118</v>
      </c>
      <c r="V550" s="148">
        <v>0.239999994635582</v>
      </c>
      <c r="W550" s="149">
        <v>49.606108120000002</v>
      </c>
      <c r="X550" s="149"/>
      <c r="Y550" s="1">
        <v>36</v>
      </c>
      <c r="Z550" s="30">
        <v>78.274620056152344</v>
      </c>
      <c r="AA550" s="148">
        <v>0.52600000000000002</v>
      </c>
      <c r="AB550" s="30">
        <v>47.8</v>
      </c>
      <c r="AC550" s="30">
        <v>359.6</v>
      </c>
      <c r="AD550" s="30">
        <v>81.816291809082031</v>
      </c>
      <c r="AE550" s="148">
        <v>0.45700000000000002</v>
      </c>
      <c r="AF550" s="30">
        <v>48.91</v>
      </c>
      <c r="AG550" s="30">
        <v>345.7</v>
      </c>
      <c r="AH550" s="30">
        <v>80.278884887695313</v>
      </c>
      <c r="AI550" s="148">
        <v>0.41499999999999998</v>
      </c>
      <c r="AJ550" s="30">
        <v>48.478661719999998</v>
      </c>
      <c r="AK550" s="30">
        <v>339</v>
      </c>
      <c r="AL550" s="30">
        <v>83.72735595703125</v>
      </c>
      <c r="AM550" s="148">
        <v>0.41699999999999998</v>
      </c>
      <c r="AN550" s="30">
        <v>49.569953099999999</v>
      </c>
      <c r="AO550" s="30">
        <v>329.2</v>
      </c>
      <c r="AP550" s="148">
        <v>0.4761904776096344</v>
      </c>
      <c r="AQ550" s="30">
        <v>52.575559329999997</v>
      </c>
      <c r="AR550" s="30">
        <v>338.09524536132813</v>
      </c>
      <c r="AS550" s="30">
        <v>59</v>
      </c>
      <c r="AT550" s="30">
        <v>36</v>
      </c>
      <c r="AU550" s="148">
        <v>0.61016947031021118</v>
      </c>
      <c r="AV550" s="30">
        <v>89.019889831542969</v>
      </c>
      <c r="AW550" s="148">
        <v>0.54166668653488159</v>
      </c>
      <c r="AX550" s="30">
        <v>52.295655250000003</v>
      </c>
      <c r="AY550" s="30">
        <v>325</v>
      </c>
      <c r="AZ550" s="30">
        <v>36</v>
      </c>
      <c r="BA550" s="30">
        <v>85.845878601074219</v>
      </c>
      <c r="BB550" s="148">
        <v>0.39700000000000002</v>
      </c>
      <c r="BC550" s="30">
        <v>50.42</v>
      </c>
      <c r="BD550" s="30">
        <v>298.3</v>
      </c>
      <c r="BE550" s="30">
        <v>86.801223754882813</v>
      </c>
      <c r="BF550" s="147">
        <v>0.33300000000000002</v>
      </c>
      <c r="BG550" s="30">
        <v>50.87</v>
      </c>
      <c r="BH550" s="30">
        <v>266.7</v>
      </c>
      <c r="BI550" s="30">
        <v>86.276374816894531</v>
      </c>
      <c r="BJ550" s="148">
        <v>0.66700000000000004</v>
      </c>
      <c r="BK550" s="30">
        <v>50.65371493</v>
      </c>
      <c r="BL550" s="30">
        <v>393.3</v>
      </c>
      <c r="BM550" s="30">
        <v>85.392288208007813</v>
      </c>
      <c r="BN550" s="148">
        <v>0.60899999999999999</v>
      </c>
      <c r="BO550" s="30">
        <v>50.198990680000001</v>
      </c>
      <c r="BP550" s="30">
        <v>382.6</v>
      </c>
      <c r="BQ550" s="148"/>
      <c r="BR550" s="148"/>
      <c r="BS550" s="148"/>
      <c r="BT550" s="148">
        <v>0.95800000000000007</v>
      </c>
      <c r="BU550" s="148"/>
      <c r="BV550" s="148">
        <v>4.1999999433755868E-2</v>
      </c>
      <c r="BW550" s="148"/>
      <c r="BX550" s="148">
        <v>0.13500000000000001</v>
      </c>
      <c r="BY550" s="148">
        <v>0.40600000000000003</v>
      </c>
      <c r="BZ550" s="1"/>
      <c r="CA550" s="150">
        <v>10711.9599609375</v>
      </c>
      <c r="CB550" s="150">
        <v>13453.04</v>
      </c>
      <c r="CC550" s="124" t="s">
        <v>4264</v>
      </c>
      <c r="CD550" t="s">
        <v>4633</v>
      </c>
    </row>
    <row r="551" spans="1:82" x14ac:dyDescent="0.3">
      <c r="A551" s="1">
        <v>410034020</v>
      </c>
      <c r="B551" s="124" t="s">
        <v>4264</v>
      </c>
      <c r="C551" t="s">
        <v>184</v>
      </c>
      <c r="D551" t="s">
        <v>1079</v>
      </c>
      <c r="E551" s="30">
        <v>94.013046264648438</v>
      </c>
      <c r="F551" s="30">
        <v>91.65863037109375</v>
      </c>
      <c r="G551" s="30">
        <v>95.617401123046875</v>
      </c>
      <c r="H551" s="30">
        <v>90.716278076171875</v>
      </c>
      <c r="I551" s="1">
        <v>103</v>
      </c>
      <c r="J551" s="1" t="s">
        <v>3981</v>
      </c>
      <c r="K551" s="1">
        <v>6</v>
      </c>
      <c r="L551" t="s">
        <v>3826</v>
      </c>
      <c r="M551" t="s">
        <v>3912</v>
      </c>
      <c r="N551" t="s">
        <v>3917</v>
      </c>
      <c r="O551" t="s">
        <v>3921</v>
      </c>
      <c r="P551" s="148">
        <v>0.53333336114883423</v>
      </c>
      <c r="Q551" s="30">
        <v>53.706872310000001</v>
      </c>
      <c r="R551" s="30">
        <v>353.33334350585938</v>
      </c>
      <c r="S551" s="1">
        <v>73</v>
      </c>
      <c r="T551" s="1">
        <v>43</v>
      </c>
      <c r="U551" s="148">
        <v>0.58904111385345459</v>
      </c>
      <c r="V551" s="148">
        <v>0.25</v>
      </c>
      <c r="W551" s="149">
        <v>52.709924960000002</v>
      </c>
      <c r="X551" s="149"/>
      <c r="Y551" s="1">
        <v>43</v>
      </c>
      <c r="Z551" s="30">
        <v>87.941551208496094</v>
      </c>
      <c r="AA551" s="148">
        <v>0.48299999999999998</v>
      </c>
      <c r="AB551" s="30">
        <v>51</v>
      </c>
      <c r="AC551" s="30">
        <v>340</v>
      </c>
      <c r="AD551" s="30">
        <v>87.323783874511719</v>
      </c>
      <c r="AE551" s="148">
        <v>0.42899999999999999</v>
      </c>
      <c r="AF551" s="30">
        <v>50.78</v>
      </c>
      <c r="AG551" s="30">
        <v>321.39999999999998</v>
      </c>
      <c r="AH551" s="30">
        <v>82.027519226074219</v>
      </c>
      <c r="AI551" s="148">
        <v>0.46</v>
      </c>
      <c r="AJ551" s="30">
        <v>49.057835279999999</v>
      </c>
      <c r="AK551" s="30">
        <v>344</v>
      </c>
      <c r="AL551" s="30">
        <v>81.840286254882813</v>
      </c>
      <c r="AM551" s="148">
        <v>0.32300000000000001</v>
      </c>
      <c r="AN551" s="30">
        <v>48.927786159999997</v>
      </c>
      <c r="AO551" s="30">
        <v>303.2</v>
      </c>
      <c r="AP551" s="148">
        <v>0.46666666865348821</v>
      </c>
      <c r="AQ551" s="30">
        <v>56.65070334</v>
      </c>
      <c r="AR551" s="30">
        <v>313.33334350585938</v>
      </c>
      <c r="AS551" s="30">
        <v>73</v>
      </c>
      <c r="AT551" s="30">
        <v>43</v>
      </c>
      <c r="AU551" s="148">
        <v>0.58904111385345459</v>
      </c>
      <c r="AV551" s="30">
        <v>90.716278076171875</v>
      </c>
      <c r="AW551" s="148">
        <v>0.28125</v>
      </c>
      <c r="AX551" s="30">
        <v>53.267885790000001</v>
      </c>
      <c r="AY551" s="30"/>
      <c r="AZ551" s="30">
        <v>43</v>
      </c>
      <c r="BA551" s="30">
        <v>89.103805541992188</v>
      </c>
      <c r="BB551" s="148">
        <v>0.433</v>
      </c>
      <c r="BC551" s="30">
        <v>52</v>
      </c>
      <c r="BD551" s="30">
        <v>328.3</v>
      </c>
      <c r="BE551" s="30">
        <v>88.282173156738281</v>
      </c>
      <c r="BF551" s="147">
        <v>0.33300000000000002</v>
      </c>
      <c r="BG551" s="30">
        <v>51.6</v>
      </c>
      <c r="BH551" s="30">
        <v>297.60000000000002</v>
      </c>
      <c r="BI551" s="30">
        <v>85.701217651367188</v>
      </c>
      <c r="BJ551" s="148">
        <v>0.46</v>
      </c>
      <c r="BK551" s="30">
        <v>50.373543769999998</v>
      </c>
      <c r="BL551" s="30">
        <v>320</v>
      </c>
      <c r="BM551" s="30">
        <v>86.524604797363281</v>
      </c>
      <c r="BN551" s="148">
        <v>0.28999999999999998</v>
      </c>
      <c r="BO551" s="30">
        <v>50.763308870000003</v>
      </c>
      <c r="BP551" s="30">
        <v>261.3</v>
      </c>
      <c r="BQ551" s="148"/>
      <c r="BR551" s="148"/>
      <c r="BS551" s="148"/>
      <c r="BT551" s="148">
        <v>0.98099999999999998</v>
      </c>
      <c r="BU551" s="148"/>
      <c r="BV551" s="148">
        <v>1.8999999389052391E-2</v>
      </c>
      <c r="BW551" s="148"/>
      <c r="BX551" s="148">
        <v>9.7000000000000003E-2</v>
      </c>
      <c r="BY551" s="148">
        <v>0.41299999999999998</v>
      </c>
      <c r="BZ551" s="1"/>
      <c r="CA551" s="150">
        <v>10616.6796875</v>
      </c>
      <c r="CB551" s="150">
        <v>11411.5</v>
      </c>
      <c r="CC551" s="124" t="s">
        <v>4264</v>
      </c>
      <c r="CD551" t="s">
        <v>4634</v>
      </c>
    </row>
    <row r="552" spans="1:82" x14ac:dyDescent="0.3">
      <c r="A552" s="1">
        <v>410041050</v>
      </c>
      <c r="B552" s="124" t="s">
        <v>4265</v>
      </c>
      <c r="C552" t="s">
        <v>185</v>
      </c>
      <c r="D552" t="s">
        <v>1080</v>
      </c>
      <c r="E552" s="30">
        <v>80.30419921875</v>
      </c>
      <c r="F552" s="30">
        <v>81.934516906738281</v>
      </c>
      <c r="G552" s="30">
        <v>94.523788452148438</v>
      </c>
      <c r="H552" s="30">
        <v>96.020393371582031</v>
      </c>
      <c r="I552" s="1">
        <v>62</v>
      </c>
      <c r="J552" s="1">
        <v>7</v>
      </c>
      <c r="K552" s="1">
        <v>12</v>
      </c>
      <c r="L552" t="s">
        <v>3826</v>
      </c>
      <c r="M552" t="s">
        <v>3912</v>
      </c>
      <c r="N552" t="s">
        <v>3916</v>
      </c>
      <c r="O552" t="s">
        <v>3921</v>
      </c>
      <c r="P552" s="148">
        <v>0.29032257199287409</v>
      </c>
      <c r="Q552" s="30">
        <v>48.004497409999999</v>
      </c>
      <c r="R552" s="30"/>
      <c r="S552" s="1">
        <v>49</v>
      </c>
      <c r="T552" s="1">
        <v>43</v>
      </c>
      <c r="U552" s="148">
        <v>0.87755101919174194</v>
      </c>
      <c r="V552" s="148">
        <v>0.29032257199287409</v>
      </c>
      <c r="W552" s="149">
        <v>48.680808919999997</v>
      </c>
      <c r="X552" s="149"/>
      <c r="Y552" s="1">
        <v>43</v>
      </c>
      <c r="Z552" s="30">
        <v>85.222724914550781</v>
      </c>
      <c r="AA552" s="148">
        <v>0.38200000000000001</v>
      </c>
      <c r="AB552" s="30">
        <v>50.1</v>
      </c>
      <c r="AC552" s="30">
        <v>314.7</v>
      </c>
      <c r="AD552" s="30">
        <v>86.823104858398438</v>
      </c>
      <c r="AE552" s="148">
        <v>0.33300000000000002</v>
      </c>
      <c r="AF552" s="30">
        <v>50.61</v>
      </c>
      <c r="AG552" s="30">
        <v>295.8</v>
      </c>
      <c r="AH552" s="30">
        <v>87.094352722167969</v>
      </c>
      <c r="AI552" s="148">
        <v>0.40899999999999997</v>
      </c>
      <c r="AJ552" s="30">
        <v>50.736039120000001</v>
      </c>
      <c r="AK552" s="30">
        <v>350</v>
      </c>
      <c r="AL552" s="30">
        <v>86.94122314453125</v>
      </c>
      <c r="AM552" s="148">
        <v>0.38900000000000001</v>
      </c>
      <c r="AN552" s="30">
        <v>50.663625529999997</v>
      </c>
      <c r="AO552" s="30">
        <v>344.4</v>
      </c>
      <c r="AP552" s="148">
        <v>0.40540540218353271</v>
      </c>
      <c r="AQ552" s="30">
        <v>55.966623230000003</v>
      </c>
      <c r="AR552" s="30">
        <v>305.4053955078125</v>
      </c>
      <c r="AS552" s="30">
        <v>49</v>
      </c>
      <c r="AT552" s="30">
        <v>43</v>
      </c>
      <c r="AU552" s="148">
        <v>0.87755101919174194</v>
      </c>
      <c r="AV552" s="30">
        <v>96.020393371582031</v>
      </c>
      <c r="AW552" s="148">
        <v>0.40540540218353271</v>
      </c>
      <c r="AX552" s="30">
        <v>56.307763850000001</v>
      </c>
      <c r="AY552" s="30">
        <v>305.4053955078125</v>
      </c>
      <c r="AZ552" s="30">
        <v>43</v>
      </c>
      <c r="BA552" s="30">
        <v>97.619796752929688</v>
      </c>
      <c r="BB552" s="148">
        <v>0.42899999999999999</v>
      </c>
      <c r="BC552" s="30">
        <v>56.13</v>
      </c>
      <c r="BD552" s="30">
        <v>365.7</v>
      </c>
      <c r="BE552" s="30">
        <v>96.681007385253906</v>
      </c>
      <c r="BF552" s="147">
        <v>0.41399999999999998</v>
      </c>
      <c r="BG552" s="30">
        <v>55.74</v>
      </c>
      <c r="BH552" s="30">
        <v>369</v>
      </c>
      <c r="BI552" s="30">
        <v>94.118721008300781</v>
      </c>
      <c r="BJ552" s="148">
        <v>0.4</v>
      </c>
      <c r="BK552" s="30">
        <v>54.47389733</v>
      </c>
      <c r="BL552" s="30">
        <v>320</v>
      </c>
      <c r="BM552" s="30">
        <v>93.071723937988281</v>
      </c>
      <c r="BN552" s="148">
        <v>0.27300000000000002</v>
      </c>
      <c r="BO552" s="30">
        <v>54.026221380000003</v>
      </c>
      <c r="BP552" s="30">
        <v>281.8</v>
      </c>
      <c r="BQ552" s="148"/>
      <c r="BR552" s="148"/>
      <c r="BS552" s="148"/>
      <c r="BT552" s="148">
        <v>0.95200000000000007</v>
      </c>
      <c r="BU552" s="148"/>
      <c r="BV552" s="148">
        <v>4.8000000417232513E-2</v>
      </c>
      <c r="BW552" s="148"/>
      <c r="BX552" s="148">
        <v>0.17699999999999999</v>
      </c>
      <c r="BY552" s="148">
        <v>0.55400000000000005</v>
      </c>
      <c r="BZ552" s="1"/>
      <c r="CA552" s="150">
        <v>13317.4599609375</v>
      </c>
      <c r="CB552" s="150">
        <v>13659.04</v>
      </c>
      <c r="CC552" s="124" t="s">
        <v>4265</v>
      </c>
      <c r="CD552" t="s">
        <v>4633</v>
      </c>
    </row>
    <row r="553" spans="1:82" x14ac:dyDescent="0.3">
      <c r="A553" s="1">
        <v>410044020</v>
      </c>
      <c r="B553" s="124" t="s">
        <v>4265</v>
      </c>
      <c r="C553" t="s">
        <v>185</v>
      </c>
      <c r="D553" t="s">
        <v>1081</v>
      </c>
      <c r="E553" s="30">
        <v>83.880645751953125</v>
      </c>
      <c r="F553" s="30">
        <v>82.192779541015625</v>
      </c>
      <c r="G553" s="30">
        <v>83.421310424804688</v>
      </c>
      <c r="H553" s="30">
        <v>85.274909973144531</v>
      </c>
      <c r="I553" s="1">
        <v>65</v>
      </c>
      <c r="J553" s="1" t="s">
        <v>4733</v>
      </c>
      <c r="K553" s="1">
        <v>6</v>
      </c>
      <c r="L553" t="s">
        <v>3826</v>
      </c>
      <c r="M553" t="s">
        <v>3912</v>
      </c>
      <c r="N553" t="s">
        <v>3916</v>
      </c>
      <c r="O553" t="s">
        <v>3921</v>
      </c>
      <c r="P553" s="148">
        <v>0.27027025818824768</v>
      </c>
      <c r="Q553" s="30">
        <v>49.492166699999999</v>
      </c>
      <c r="R553" s="30"/>
      <c r="S553" s="1">
        <v>53</v>
      </c>
      <c r="T553" s="1">
        <v>41</v>
      </c>
      <c r="U553" s="148">
        <v>0.77358490228652954</v>
      </c>
      <c r="V553" s="148">
        <v>0.27027025818824768</v>
      </c>
      <c r="W553" s="149">
        <v>48.787818029999997</v>
      </c>
      <c r="X553" s="149"/>
      <c r="Y553" s="1">
        <v>41</v>
      </c>
      <c r="Z553" s="30">
        <v>85.826911926269531</v>
      </c>
      <c r="AA553" s="148">
        <v>0.42899999999999999</v>
      </c>
      <c r="AB553" s="30">
        <v>50.3</v>
      </c>
      <c r="AC553" s="30">
        <v>342.9</v>
      </c>
      <c r="AD553" s="30">
        <v>85.645034790039063</v>
      </c>
      <c r="AE553" s="148">
        <v>0.33300000000000002</v>
      </c>
      <c r="AF553" s="30">
        <v>50.21</v>
      </c>
      <c r="AG553" s="30">
        <v>320</v>
      </c>
      <c r="AH553" s="30">
        <v>83.466812133789063</v>
      </c>
      <c r="AI553" s="148">
        <v>0.44700000000000001</v>
      </c>
      <c r="AJ553" s="30">
        <v>49.534548899999997</v>
      </c>
      <c r="AK553" s="30">
        <v>344.7</v>
      </c>
      <c r="AL553" s="30">
        <v>84.798858642578125</v>
      </c>
      <c r="AM553" s="148">
        <v>0.41199999999999998</v>
      </c>
      <c r="AN553" s="30">
        <v>49.934582839999997</v>
      </c>
      <c r="AO553" s="30">
        <v>341.2</v>
      </c>
      <c r="AP553" s="148">
        <v>0.27027025818824768</v>
      </c>
      <c r="AQ553" s="30">
        <v>49.021728600000003</v>
      </c>
      <c r="AR553" s="30"/>
      <c r="AS553" s="30">
        <v>53</v>
      </c>
      <c r="AT553" s="30">
        <v>41</v>
      </c>
      <c r="AU553" s="148">
        <v>0.77358490228652954</v>
      </c>
      <c r="AV553" s="30">
        <v>85.274909973144531</v>
      </c>
      <c r="AW553" s="148">
        <v>0.27027025818824768</v>
      </c>
      <c r="AX553" s="30">
        <v>50.149344739999997</v>
      </c>
      <c r="AY553" s="30"/>
      <c r="AZ553" s="30">
        <v>41</v>
      </c>
      <c r="BA553" s="30">
        <v>88.835746765136719</v>
      </c>
      <c r="BB553" s="148">
        <v>0.31</v>
      </c>
      <c r="BC553" s="30">
        <v>51.87</v>
      </c>
      <c r="BD553" s="30">
        <v>297.60000000000002</v>
      </c>
      <c r="BE553" s="30">
        <v>89.519683837890625</v>
      </c>
      <c r="BF553" s="147">
        <v>0.23300000000000001</v>
      </c>
      <c r="BG553" s="30">
        <v>52.21</v>
      </c>
      <c r="BH553" s="30">
        <v>276.7</v>
      </c>
      <c r="BI553" s="30">
        <v>82.061233520507813</v>
      </c>
      <c r="BJ553" s="148">
        <v>0.40400000000000003</v>
      </c>
      <c r="BK553" s="30">
        <v>48.600424230000002</v>
      </c>
      <c r="BL553" s="30">
        <v>297.89999999999998</v>
      </c>
      <c r="BM553" s="30">
        <v>81.461822509765625</v>
      </c>
      <c r="BN553" s="148">
        <v>0.35299999999999998</v>
      </c>
      <c r="BO553" s="30">
        <v>48.240149529999997</v>
      </c>
      <c r="BP553" s="30">
        <v>285.3</v>
      </c>
      <c r="BQ553" s="148"/>
      <c r="BR553" s="148"/>
      <c r="BS553" s="148"/>
      <c r="BT553" s="148">
        <v>0.98499999999999999</v>
      </c>
      <c r="BU553" s="148"/>
      <c r="BV553" s="148">
        <v>1.499999966472387E-2</v>
      </c>
      <c r="BW553" s="148"/>
      <c r="BX553" s="148">
        <v>0.154</v>
      </c>
      <c r="BY553" s="148">
        <v>0.55400000000000005</v>
      </c>
      <c r="BZ553" s="1"/>
      <c r="CA553" s="150">
        <v>10937.650390625</v>
      </c>
      <c r="CB553" s="150">
        <v>11871.79</v>
      </c>
      <c r="CC553" s="124" t="s">
        <v>4265</v>
      </c>
      <c r="CD553" t="s">
        <v>4634</v>
      </c>
    </row>
    <row r="554" spans="1:82" x14ac:dyDescent="0.3">
      <c r="A554" s="1">
        <v>410051050</v>
      </c>
      <c r="B554" s="124" t="s">
        <v>4266</v>
      </c>
      <c r="C554" t="s">
        <v>186</v>
      </c>
      <c r="D554" t="s">
        <v>1082</v>
      </c>
      <c r="E554" s="30">
        <v>83.04742431640625</v>
      </c>
      <c r="F554" s="30">
        <v>83.73992919921875</v>
      </c>
      <c r="G554" s="30">
        <v>81.91888427734375</v>
      </c>
      <c r="H554" s="30">
        <v>83.796348571777344</v>
      </c>
      <c r="I554" s="1">
        <v>39</v>
      </c>
      <c r="J554" s="1">
        <v>7</v>
      </c>
      <c r="K554" s="1">
        <v>12</v>
      </c>
      <c r="L554" t="s">
        <v>3826</v>
      </c>
      <c r="M554" t="s">
        <v>3912</v>
      </c>
      <c r="N554" t="s">
        <v>3916</v>
      </c>
      <c r="O554" t="s">
        <v>3921</v>
      </c>
      <c r="P554" s="148">
        <v>0.1578947305679321</v>
      </c>
      <c r="Q554" s="30">
        <v>49.145576920000003</v>
      </c>
      <c r="R554" s="30"/>
      <c r="S554" s="1">
        <v>27</v>
      </c>
      <c r="T554" s="1">
        <v>24</v>
      </c>
      <c r="U554" s="148">
        <v>0.8888888955116272</v>
      </c>
      <c r="V554" s="148">
        <v>0.1578947305679321</v>
      </c>
      <c r="W554" s="149">
        <v>49.428867830000002</v>
      </c>
      <c r="X554" s="149"/>
      <c r="Y554" s="1">
        <v>24</v>
      </c>
      <c r="Z554" s="30">
        <v>81.89971923828125</v>
      </c>
      <c r="AA554" s="148">
        <v>0.5</v>
      </c>
      <c r="AB554" s="30">
        <v>49</v>
      </c>
      <c r="AC554" s="30">
        <v>361.1</v>
      </c>
      <c r="AD554" s="30">
        <v>83.907371520996094</v>
      </c>
      <c r="AE554" s="148">
        <v>0.46200000000000002</v>
      </c>
      <c r="AF554" s="30">
        <v>49.62</v>
      </c>
      <c r="AG554" s="30">
        <v>353.8</v>
      </c>
      <c r="AH554" s="30">
        <v>80.4677734375</v>
      </c>
      <c r="AI554" s="148">
        <v>0.25</v>
      </c>
      <c r="AJ554" s="30">
        <v>48.541224890000002</v>
      </c>
      <c r="AK554" s="30">
        <v>283.3</v>
      </c>
      <c r="AL554" s="30">
        <v>81.216323852539063</v>
      </c>
      <c r="AM554" s="148">
        <v>0.3</v>
      </c>
      <c r="AN554" s="30">
        <v>48.715453080000003</v>
      </c>
      <c r="AO554" s="30">
        <v>280</v>
      </c>
      <c r="AP554" s="148">
        <v>0.15000000596046451</v>
      </c>
      <c r="AQ554" s="30">
        <v>48.081917939999997</v>
      </c>
      <c r="AR554" s="30"/>
      <c r="AS554" s="30">
        <v>27</v>
      </c>
      <c r="AT554" s="30">
        <v>24</v>
      </c>
      <c r="AU554" s="148">
        <v>0.8888888955116272</v>
      </c>
      <c r="AV554" s="30">
        <v>83.796348571777344</v>
      </c>
      <c r="AW554" s="148">
        <v>0.15000000596046451</v>
      </c>
      <c r="AX554" s="30">
        <v>49.30195586</v>
      </c>
      <c r="AY554" s="30"/>
      <c r="AZ554" s="30">
        <v>24</v>
      </c>
      <c r="BA554" s="30">
        <v>88.691413879394531</v>
      </c>
      <c r="BB554" s="148">
        <v>0.43799999999999989</v>
      </c>
      <c r="BC554" s="30">
        <v>51.8</v>
      </c>
      <c r="BD554" s="30">
        <v>343.8</v>
      </c>
      <c r="BE554" s="30">
        <v>89.1748046875</v>
      </c>
      <c r="BF554" s="147">
        <v>0.41699999999999998</v>
      </c>
      <c r="BG554" s="30">
        <v>52.04</v>
      </c>
      <c r="BH554" s="30">
        <v>341.7</v>
      </c>
      <c r="BI554" s="30">
        <v>85.910011291503906</v>
      </c>
      <c r="BJ554" s="148">
        <v>0.43799999999999989</v>
      </c>
      <c r="BK554" s="30">
        <v>50.475248970000003</v>
      </c>
      <c r="BL554" s="30">
        <v>325</v>
      </c>
      <c r="BM554" s="30">
        <v>85.259513854980469</v>
      </c>
      <c r="BN554" s="148">
        <v>0.41699999999999998</v>
      </c>
      <c r="BO554" s="30">
        <v>50.132820379999998</v>
      </c>
      <c r="BP554" s="30">
        <v>308.3</v>
      </c>
      <c r="BQ554" s="148"/>
      <c r="BR554" s="148"/>
      <c r="BS554" s="148"/>
      <c r="BT554" s="148">
        <v>1</v>
      </c>
      <c r="BU554" s="148"/>
      <c r="BV554" s="148">
        <v>0</v>
      </c>
      <c r="BW554" s="148"/>
      <c r="BX554" s="148">
        <v>0.154</v>
      </c>
      <c r="BY554" s="148">
        <v>0.73</v>
      </c>
      <c r="BZ554" s="1"/>
      <c r="CA554" s="150">
        <v>11742.1298828125</v>
      </c>
      <c r="CB554" s="150">
        <v>13387.53</v>
      </c>
      <c r="CC554" s="124" t="s">
        <v>4266</v>
      </c>
      <c r="CD554" t="s">
        <v>4633</v>
      </c>
    </row>
    <row r="555" spans="1:82" x14ac:dyDescent="0.3">
      <c r="A555" s="1">
        <v>410054020</v>
      </c>
      <c r="B555" s="124" t="s">
        <v>4266</v>
      </c>
      <c r="C555" t="s">
        <v>186</v>
      </c>
      <c r="D555" t="s">
        <v>1083</v>
      </c>
      <c r="E555" s="30">
        <v>83.075889587402344</v>
      </c>
      <c r="F555" s="30">
        <v>83.59283447265625</v>
      </c>
      <c r="G555" s="30">
        <v>77.233535766601563</v>
      </c>
      <c r="H555" s="30">
        <v>79.097923278808594</v>
      </c>
      <c r="I555" s="1">
        <v>34</v>
      </c>
      <c r="J555" s="1" t="s">
        <v>4733</v>
      </c>
      <c r="K555" s="1">
        <v>6</v>
      </c>
      <c r="L555" t="s">
        <v>3826</v>
      </c>
      <c r="M555" t="s">
        <v>3912</v>
      </c>
      <c r="N555" t="s">
        <v>3916</v>
      </c>
      <c r="O555" t="s">
        <v>3921</v>
      </c>
      <c r="P555" s="148"/>
      <c r="Q555" s="30">
        <v>49.157419570000002</v>
      </c>
      <c r="R555" s="30"/>
      <c r="S555" s="1">
        <v>24</v>
      </c>
      <c r="T555" s="1">
        <v>22</v>
      </c>
      <c r="U555" s="148">
        <v>0.91666668653488159</v>
      </c>
      <c r="V555" s="148"/>
      <c r="W555" s="149">
        <v>49.367921260000003</v>
      </c>
      <c r="X555" s="149"/>
      <c r="Y555" s="1">
        <v>22</v>
      </c>
      <c r="Z555" s="30">
        <v>84.920639038085938</v>
      </c>
      <c r="AA555" s="148">
        <v>0.45</v>
      </c>
      <c r="AB555" s="30">
        <v>50</v>
      </c>
      <c r="AC555" s="30">
        <v>340</v>
      </c>
      <c r="AD555" s="30">
        <v>87.058723449707031</v>
      </c>
      <c r="AE555" s="148">
        <v>0.41199999999999998</v>
      </c>
      <c r="AF555" s="30">
        <v>50.69</v>
      </c>
      <c r="AG555" s="30">
        <v>323.5</v>
      </c>
      <c r="AH555" s="30">
        <v>88.386558532714844</v>
      </c>
      <c r="AI555" s="148">
        <v>0.57700000000000007</v>
      </c>
      <c r="AJ555" s="30">
        <v>51.164035640000002</v>
      </c>
      <c r="AK555" s="30">
        <v>357.7</v>
      </c>
      <c r="AL555" s="30">
        <v>90.032501220703125</v>
      </c>
      <c r="AM555" s="148">
        <v>0.6</v>
      </c>
      <c r="AN555" s="30">
        <v>51.715582939999997</v>
      </c>
      <c r="AO555" s="30">
        <v>355</v>
      </c>
      <c r="AP555" s="148">
        <v>5.2631579339504242E-2</v>
      </c>
      <c r="AQ555" s="30">
        <v>45.151110539999998</v>
      </c>
      <c r="AR555" s="30"/>
      <c r="AS555" s="30">
        <v>24</v>
      </c>
      <c r="AT555" s="30">
        <v>22</v>
      </c>
      <c r="AU555" s="148">
        <v>0.91666668653488159</v>
      </c>
      <c r="AV555" s="30">
        <v>79.097923278808594</v>
      </c>
      <c r="AW555" s="148">
        <v>5.2631579339504242E-2</v>
      </c>
      <c r="AX555" s="30">
        <v>46.60921029</v>
      </c>
      <c r="AY555" s="30"/>
      <c r="AZ555" s="30">
        <v>22</v>
      </c>
      <c r="BA555" s="30">
        <v>86.093315124511719</v>
      </c>
      <c r="BB555" s="148">
        <v>0.15</v>
      </c>
      <c r="BC555" s="30">
        <v>50.54</v>
      </c>
      <c r="BD555" s="30">
        <v>190</v>
      </c>
      <c r="BE555" s="30">
        <v>86.436058044433594</v>
      </c>
      <c r="BF555" s="147">
        <v>0.17599999999999999</v>
      </c>
      <c r="BG555" s="30">
        <v>50.69</v>
      </c>
      <c r="BH555" s="30">
        <v>182.4</v>
      </c>
      <c r="BI555" s="30">
        <v>87.6693115234375</v>
      </c>
      <c r="BJ555" s="148">
        <v>0.26900000000000002</v>
      </c>
      <c r="BK555" s="30">
        <v>51.332246439999999</v>
      </c>
      <c r="BL555" s="30">
        <v>261.5</v>
      </c>
      <c r="BM555" s="30">
        <v>87.093925476074219</v>
      </c>
      <c r="BN555" s="148">
        <v>0.25</v>
      </c>
      <c r="BO555" s="30">
        <v>51.047042019999999</v>
      </c>
      <c r="BP555" s="30">
        <v>245</v>
      </c>
      <c r="BQ555" s="148"/>
      <c r="BR555" s="148"/>
      <c r="BS555" s="148"/>
      <c r="BT555" s="148">
        <v>1</v>
      </c>
      <c r="BU555" s="148"/>
      <c r="BV555" s="148">
        <v>0</v>
      </c>
      <c r="BW555" s="148"/>
      <c r="BX555" s="148">
        <v>0.20599999999999999</v>
      </c>
      <c r="BY555" s="148">
        <v>0.81300000000000006</v>
      </c>
      <c r="BZ555" s="1"/>
      <c r="CA555" s="150">
        <v>14271.6298828125</v>
      </c>
      <c r="CB555" s="150">
        <v>16581.73</v>
      </c>
      <c r="CC555" s="124" t="s">
        <v>4266</v>
      </c>
      <c r="CD555" t="s">
        <v>4634</v>
      </c>
    </row>
    <row r="556" spans="1:82" x14ac:dyDescent="0.3">
      <c r="A556" s="1">
        <v>421111050</v>
      </c>
      <c r="B556" s="124" t="s">
        <v>4267</v>
      </c>
      <c r="C556" t="s">
        <v>187</v>
      </c>
      <c r="D556" t="s">
        <v>1084</v>
      </c>
      <c r="E556" s="30">
        <v>79.9931640625</v>
      </c>
      <c r="F556" s="30">
        <v>82.578422546386719</v>
      </c>
      <c r="G556" s="30">
        <v>88.159385681152344</v>
      </c>
      <c r="H556" s="30">
        <v>88.068031311035156</v>
      </c>
      <c r="I556" s="1">
        <v>332</v>
      </c>
      <c r="J556" s="1">
        <v>7</v>
      </c>
      <c r="K556" s="1">
        <v>12</v>
      </c>
      <c r="L556" t="s">
        <v>3839</v>
      </c>
      <c r="M556" t="s">
        <v>3908</v>
      </c>
      <c r="N556" t="s">
        <v>3917</v>
      </c>
      <c r="O556" t="s">
        <v>3923</v>
      </c>
      <c r="P556" s="148">
        <v>0.375</v>
      </c>
      <c r="Q556" s="30">
        <v>47.875118499999999</v>
      </c>
      <c r="R556" s="30">
        <v>312.5</v>
      </c>
      <c r="S556" s="1">
        <v>218</v>
      </c>
      <c r="T556" s="1">
        <v>133</v>
      </c>
      <c r="U556" s="148">
        <v>0.61009174585342407</v>
      </c>
      <c r="V556" s="148">
        <v>0.3333333432674408</v>
      </c>
      <c r="W556" s="149">
        <v>48.947606380000003</v>
      </c>
      <c r="X556" s="149">
        <v>304.0404052734375</v>
      </c>
      <c r="Y556" s="1">
        <v>133</v>
      </c>
      <c r="Z556" s="30">
        <v>83.108085632324219</v>
      </c>
      <c r="AA556" s="148">
        <v>0.35</v>
      </c>
      <c r="AB556" s="30">
        <v>49.4</v>
      </c>
      <c r="AC556" s="30">
        <v>305.7</v>
      </c>
      <c r="AD556" s="30">
        <v>83.701210021972656</v>
      </c>
      <c r="AE556" s="148">
        <v>0.31</v>
      </c>
      <c r="AF556" s="30">
        <v>49.55</v>
      </c>
      <c r="AG556" s="30">
        <v>297</v>
      </c>
      <c r="AH556" s="30">
        <v>86.024467468261719</v>
      </c>
      <c r="AI556" s="148">
        <v>0.45900000000000002</v>
      </c>
      <c r="AJ556" s="30">
        <v>50.381679900000002</v>
      </c>
      <c r="AK556" s="30">
        <v>326</v>
      </c>
      <c r="AL556" s="30">
        <v>86.818130493164063</v>
      </c>
      <c r="AM556" s="148">
        <v>0.34100000000000003</v>
      </c>
      <c r="AN556" s="30">
        <v>50.621738700000002</v>
      </c>
      <c r="AO556" s="30">
        <v>294.10000000000002</v>
      </c>
      <c r="AP556" s="148">
        <v>0.2738095223903656</v>
      </c>
      <c r="AQ556" s="30">
        <v>51.985518159999998</v>
      </c>
      <c r="AR556" s="30">
        <v>274.40475463867188</v>
      </c>
      <c r="AS556" s="30">
        <v>218</v>
      </c>
      <c r="AT556" s="30">
        <v>133</v>
      </c>
      <c r="AU556" s="148">
        <v>0.61009174585342407</v>
      </c>
      <c r="AV556" s="30">
        <v>88.068031311035156</v>
      </c>
      <c r="AW556" s="148">
        <v>0.26213592290878301</v>
      </c>
      <c r="AX556" s="30">
        <v>51.750127190000001</v>
      </c>
      <c r="AY556" s="30"/>
      <c r="AZ556" s="30">
        <v>133</v>
      </c>
      <c r="BA556" s="30">
        <v>85.206657409667969</v>
      </c>
      <c r="BB556" s="148">
        <v>0.19</v>
      </c>
      <c r="BC556" s="30">
        <v>50.11</v>
      </c>
      <c r="BD556" s="30">
        <v>256.3</v>
      </c>
      <c r="BE556" s="30">
        <v>87.450408935546875</v>
      </c>
      <c r="BF556" s="147">
        <v>0.13</v>
      </c>
      <c r="BG556" s="30">
        <v>51.19</v>
      </c>
      <c r="BH556" s="30">
        <v>240.2</v>
      </c>
      <c r="BI556" s="30">
        <v>89.172943115234375</v>
      </c>
      <c r="BJ556" s="148">
        <v>0.32400000000000001</v>
      </c>
      <c r="BK556" s="30">
        <v>52.064698569999997</v>
      </c>
      <c r="BL556" s="30">
        <v>288.2</v>
      </c>
      <c r="BM556" s="30">
        <v>90.369583129882813</v>
      </c>
      <c r="BN556" s="148">
        <v>0.255</v>
      </c>
      <c r="BO556" s="30">
        <v>52.679545130000001</v>
      </c>
      <c r="BP556" s="30">
        <v>263.60000000000002</v>
      </c>
      <c r="BQ556" s="148"/>
      <c r="BR556" s="148">
        <v>4.2000000000000003E-2</v>
      </c>
      <c r="BS556" s="148"/>
      <c r="BT556" s="148">
        <v>0.94600000000000006</v>
      </c>
      <c r="BU556" s="148"/>
      <c r="BV556" s="148">
        <v>1.200000010430813E-2</v>
      </c>
      <c r="BW556" s="148"/>
      <c r="BX556" s="148">
        <v>0.114</v>
      </c>
      <c r="BY556" s="148">
        <v>0.47399999999999998</v>
      </c>
      <c r="BZ556" s="1"/>
      <c r="CA556" s="150">
        <v>5879.669921875</v>
      </c>
      <c r="CB556" s="150">
        <v>9144.75</v>
      </c>
      <c r="CC556" s="124" t="s">
        <v>4267</v>
      </c>
      <c r="CD556" t="s">
        <v>4633</v>
      </c>
    </row>
    <row r="557" spans="1:82" x14ac:dyDescent="0.3">
      <c r="A557" s="1">
        <v>421114020</v>
      </c>
      <c r="B557" s="124" t="s">
        <v>4267</v>
      </c>
      <c r="C557" t="s">
        <v>187</v>
      </c>
      <c r="D557" t="s">
        <v>1085</v>
      </c>
      <c r="E557" s="30">
        <v>87.016075134277344</v>
      </c>
      <c r="F557" s="30">
        <v>88.09912109375</v>
      </c>
      <c r="G557" s="30">
        <v>92.931571960449219</v>
      </c>
      <c r="H557" s="30">
        <v>91.271240234375</v>
      </c>
      <c r="I557" s="1">
        <v>331</v>
      </c>
      <c r="J557" s="1" t="s">
        <v>3981</v>
      </c>
      <c r="K557" s="1">
        <v>6</v>
      </c>
      <c r="L557" t="s">
        <v>3839</v>
      </c>
      <c r="M557" t="s">
        <v>3908</v>
      </c>
      <c r="N557" t="s">
        <v>3917</v>
      </c>
      <c r="O557" t="s">
        <v>3923</v>
      </c>
      <c r="P557" s="148">
        <v>0.32240438461303711</v>
      </c>
      <c r="Q557" s="30">
        <v>50.7963892</v>
      </c>
      <c r="R557" s="30">
        <v>298.9071044921875</v>
      </c>
      <c r="S557" s="1">
        <v>247</v>
      </c>
      <c r="T557" s="1">
        <v>163</v>
      </c>
      <c r="U557" s="148">
        <v>0.65991902351379395</v>
      </c>
      <c r="V557" s="148">
        <v>0.25</v>
      </c>
      <c r="W557" s="149">
        <v>51.235066519999997</v>
      </c>
      <c r="X557" s="149">
        <v>274.16665649414063</v>
      </c>
      <c r="Y557" s="1">
        <v>163</v>
      </c>
      <c r="Z557" s="30">
        <v>83.410179138183594</v>
      </c>
      <c r="AA557" s="148">
        <v>0.307</v>
      </c>
      <c r="AB557" s="30">
        <v>49.5</v>
      </c>
      <c r="AC557" s="30">
        <v>293.60000000000002</v>
      </c>
      <c r="AD557" s="30">
        <v>83.907371520996094</v>
      </c>
      <c r="AE557" s="148">
        <v>0.23699999999999999</v>
      </c>
      <c r="AF557" s="30">
        <v>49.62</v>
      </c>
      <c r="AG557" s="30">
        <v>274.10000000000002</v>
      </c>
      <c r="AH557" s="30">
        <v>82.804283142089844</v>
      </c>
      <c r="AI557" s="148">
        <v>0.28899999999999998</v>
      </c>
      <c r="AJ557" s="30">
        <v>49.315109059999997</v>
      </c>
      <c r="AK557" s="30">
        <v>289.10000000000002</v>
      </c>
      <c r="AL557" s="30">
        <v>82.784698486328125</v>
      </c>
      <c r="AM557" s="148">
        <v>0.19600000000000001</v>
      </c>
      <c r="AN557" s="30">
        <v>49.249166250000002</v>
      </c>
      <c r="AO557" s="30">
        <v>268.2</v>
      </c>
      <c r="AP557" s="148">
        <v>0.27868852019309998</v>
      </c>
      <c r="AQ557" s="30">
        <v>54.970646840000001</v>
      </c>
      <c r="AR557" s="30">
        <v>279.2349853515625</v>
      </c>
      <c r="AS557" s="30">
        <v>246</v>
      </c>
      <c r="AT557" s="30">
        <v>162</v>
      </c>
      <c r="AU557" s="148">
        <v>0.65991902351379395</v>
      </c>
      <c r="AV557" s="30">
        <v>91.271240234375</v>
      </c>
      <c r="AW557" s="148">
        <v>0.19166666269302371</v>
      </c>
      <c r="AX557" s="30">
        <v>53.58594128</v>
      </c>
      <c r="AY557" s="30">
        <v>255.83332824707031</v>
      </c>
      <c r="AZ557" s="30">
        <v>162</v>
      </c>
      <c r="BA557" s="30">
        <v>86.856246948242188</v>
      </c>
      <c r="BB557" s="148">
        <v>0.29199999999999998</v>
      </c>
      <c r="BC557" s="30">
        <v>50.91</v>
      </c>
      <c r="BD557" s="30">
        <v>273.3</v>
      </c>
      <c r="BE557" s="30">
        <v>87.064956665039063</v>
      </c>
      <c r="BF557" s="147">
        <v>0.23</v>
      </c>
      <c r="BG557" s="30">
        <v>51</v>
      </c>
      <c r="BH557" s="30">
        <v>259</v>
      </c>
      <c r="BI557" s="30">
        <v>86.293914794921875</v>
      </c>
      <c r="BJ557" s="148">
        <v>0.28899999999999998</v>
      </c>
      <c r="BK557" s="30">
        <v>50.662257359999998</v>
      </c>
      <c r="BL557" s="30">
        <v>274.39999999999998</v>
      </c>
      <c r="BM557" s="30">
        <v>86.180503845214844</v>
      </c>
      <c r="BN557" s="148">
        <v>0.223</v>
      </c>
      <c r="BO557" s="30">
        <v>50.591819020000003</v>
      </c>
      <c r="BP557" s="30">
        <v>248</v>
      </c>
      <c r="BQ557" s="148"/>
      <c r="BR557" s="148">
        <v>3.3000000000000002E-2</v>
      </c>
      <c r="BS557" s="148"/>
      <c r="BT557" s="148">
        <v>0.93700000000000006</v>
      </c>
      <c r="BU557" s="148">
        <v>1.4999999999999999E-2</v>
      </c>
      <c r="BV557" s="148">
        <v>1.499999966472387E-2</v>
      </c>
      <c r="BW557" s="148"/>
      <c r="BX557" s="148">
        <v>0.187</v>
      </c>
      <c r="BY557" s="148">
        <v>0.57000000000000006</v>
      </c>
      <c r="BZ557" s="1"/>
      <c r="CA557" s="150">
        <v>9117.919921875</v>
      </c>
      <c r="CB557" s="150">
        <v>10653.66</v>
      </c>
      <c r="CC557" s="124" t="s">
        <v>4267</v>
      </c>
      <c r="CD557" t="s">
        <v>4634</v>
      </c>
    </row>
    <row r="558" spans="1:82" x14ac:dyDescent="0.3">
      <c r="A558" s="1">
        <v>421134020</v>
      </c>
      <c r="B558" s="124" t="s">
        <v>4268</v>
      </c>
      <c r="C558" t="s">
        <v>188</v>
      </c>
      <c r="D558" t="s">
        <v>1086</v>
      </c>
      <c r="E558" s="30">
        <v>88.806350708007813</v>
      </c>
      <c r="F558" s="30">
        <v>86.93572998046875</v>
      </c>
      <c r="G558" s="30">
        <v>90.343605041503906</v>
      </c>
      <c r="H558" s="30">
        <v>91.469886779785156</v>
      </c>
      <c r="I558" s="1">
        <v>53</v>
      </c>
      <c r="J558" s="1" t="s">
        <v>3981</v>
      </c>
      <c r="K558" s="1">
        <v>8</v>
      </c>
      <c r="L558" t="s">
        <v>3839</v>
      </c>
      <c r="M558" t="s">
        <v>3908</v>
      </c>
      <c r="N558" t="s">
        <v>3917</v>
      </c>
      <c r="O558" t="s">
        <v>3923</v>
      </c>
      <c r="P558" s="148">
        <v>0.53846156597137451</v>
      </c>
      <c r="Q558" s="30">
        <v>51.54107784</v>
      </c>
      <c r="R558" s="30">
        <v>346.15383911132813</v>
      </c>
      <c r="S558" s="1">
        <v>37</v>
      </c>
      <c r="T558" s="1">
        <v>21</v>
      </c>
      <c r="U558" s="148">
        <v>0.56756758689880371</v>
      </c>
      <c r="V558" s="148">
        <v>0.3333333432674408</v>
      </c>
      <c r="W558" s="149">
        <v>50.753024179999997</v>
      </c>
      <c r="X558" s="149"/>
      <c r="Y558" s="1">
        <v>21</v>
      </c>
      <c r="Z558" s="30">
        <v>87.0352783203125</v>
      </c>
      <c r="AA558" s="148">
        <v>0.53600000000000003</v>
      </c>
      <c r="AB558" s="30">
        <v>50.7</v>
      </c>
      <c r="AC558" s="30">
        <v>342.9</v>
      </c>
      <c r="AD558" s="30">
        <v>84.908737182617188</v>
      </c>
      <c r="AE558" s="148">
        <v>0.14299999999999999</v>
      </c>
      <c r="AF558" s="30">
        <v>49.96</v>
      </c>
      <c r="AG558" s="30">
        <v>228.6</v>
      </c>
      <c r="AH558" s="30">
        <v>89.577835083007813</v>
      </c>
      <c r="AI558" s="148">
        <v>0.63</v>
      </c>
      <c r="AJ558" s="30">
        <v>51.558602520000001</v>
      </c>
      <c r="AK558" s="30">
        <v>370.4</v>
      </c>
      <c r="AL558" s="30">
        <v>90.535400390625</v>
      </c>
      <c r="AM558" s="148">
        <v>0.33300000000000002</v>
      </c>
      <c r="AN558" s="30">
        <v>51.886718360000003</v>
      </c>
      <c r="AO558" s="30">
        <v>316.7</v>
      </c>
      <c r="AP558" s="148">
        <v>0.30769231915473938</v>
      </c>
      <c r="AQ558" s="30">
        <v>53.351807739999998</v>
      </c>
      <c r="AR558" s="30"/>
      <c r="AS558" s="30">
        <v>37</v>
      </c>
      <c r="AT558" s="30">
        <v>21</v>
      </c>
      <c r="AU558" s="148">
        <v>0.56756758689880371</v>
      </c>
      <c r="AV558" s="30">
        <v>91.469886779785156</v>
      </c>
      <c r="AW558" s="148">
        <v>0.3333333432674408</v>
      </c>
      <c r="AX558" s="30">
        <v>53.699789899999999</v>
      </c>
      <c r="AY558" s="30"/>
      <c r="AZ558" s="30">
        <v>21</v>
      </c>
      <c r="BA558" s="30">
        <v>91.289512634277344</v>
      </c>
      <c r="BB558" s="148">
        <v>0.5</v>
      </c>
      <c r="BC558" s="30">
        <v>53.06</v>
      </c>
      <c r="BD558" s="30">
        <v>346.4</v>
      </c>
      <c r="BE558" s="30">
        <v>90.797767639160156</v>
      </c>
      <c r="BF558" s="147">
        <v>0.42899999999999999</v>
      </c>
      <c r="BG558" s="30">
        <v>52.84</v>
      </c>
      <c r="BH558" s="30">
        <v>285.7</v>
      </c>
      <c r="BI558" s="30">
        <v>88.171707153320313</v>
      </c>
      <c r="BJ558" s="148">
        <v>0.63</v>
      </c>
      <c r="BK558" s="30">
        <v>51.576973959999997</v>
      </c>
      <c r="BL558" s="30">
        <v>366.7</v>
      </c>
      <c r="BM558" s="30">
        <v>91.641426086425781</v>
      </c>
      <c r="BN558" s="148">
        <v>0.41699999999999998</v>
      </c>
      <c r="BO558" s="30">
        <v>53.313395880000002</v>
      </c>
      <c r="BP558" s="30">
        <v>316.7</v>
      </c>
      <c r="BQ558" s="148"/>
      <c r="BR558" s="148"/>
      <c r="BS558" s="148"/>
      <c r="BT558" s="148">
        <v>1</v>
      </c>
      <c r="BU558" s="148"/>
      <c r="BV558" s="148">
        <v>0</v>
      </c>
      <c r="BW558" s="148"/>
      <c r="BX558" s="148">
        <v>0.113</v>
      </c>
      <c r="BY558" s="148">
        <v>0.214</v>
      </c>
      <c r="BZ558" s="1"/>
      <c r="CA558" s="150">
        <v>9773.7099609375</v>
      </c>
      <c r="CB558" s="150">
        <v>10614.92</v>
      </c>
      <c r="CC558" s="124" t="s">
        <v>4268</v>
      </c>
      <c r="CD558" t="s">
        <v>4635</v>
      </c>
    </row>
    <row r="559" spans="1:82" x14ac:dyDescent="0.3">
      <c r="A559" s="1">
        <v>421171050</v>
      </c>
      <c r="B559" s="124" t="s">
        <v>4269</v>
      </c>
      <c r="C559" t="s">
        <v>189</v>
      </c>
      <c r="D559" t="s">
        <v>1087</v>
      </c>
      <c r="E559" s="30">
        <v>91.865249633789063</v>
      </c>
      <c r="F559" s="30">
        <v>92.978706359863281</v>
      </c>
      <c r="G559" s="30">
        <v>91.957382202148438</v>
      </c>
      <c r="H559" s="30">
        <v>91.9886474609375</v>
      </c>
      <c r="I559" s="1">
        <v>49</v>
      </c>
      <c r="J559" s="1">
        <v>7</v>
      </c>
      <c r="K559" s="1">
        <v>12</v>
      </c>
      <c r="L559" t="s">
        <v>3839</v>
      </c>
      <c r="M559" t="s">
        <v>3908</v>
      </c>
      <c r="N559" t="s">
        <v>3916</v>
      </c>
      <c r="O559" t="s">
        <v>3923</v>
      </c>
      <c r="P559" s="148">
        <v>0.190476194024086</v>
      </c>
      <c r="Q559" s="30">
        <v>52.813465819999998</v>
      </c>
      <c r="R559" s="30"/>
      <c r="S559" s="1">
        <v>41</v>
      </c>
      <c r="T559" s="1">
        <v>41</v>
      </c>
      <c r="U559" s="148">
        <v>1</v>
      </c>
      <c r="V559" s="148">
        <v>0.190476194024086</v>
      </c>
      <c r="W559" s="149">
        <v>53.256887990000003</v>
      </c>
      <c r="X559" s="149"/>
      <c r="Y559" s="1">
        <v>41</v>
      </c>
      <c r="Z559" s="30">
        <v>87.0352783203125</v>
      </c>
      <c r="AA559" s="148">
        <v>0.30399999999999999</v>
      </c>
      <c r="AB559" s="30">
        <v>50.7</v>
      </c>
      <c r="AC559" s="30">
        <v>300</v>
      </c>
      <c r="AD559" s="30">
        <v>87.912826538085938</v>
      </c>
      <c r="AE559" s="148">
        <v>0.30399999999999999</v>
      </c>
      <c r="AF559" s="30">
        <v>50.98</v>
      </c>
      <c r="AG559" s="30">
        <v>300</v>
      </c>
      <c r="AH559" s="30">
        <v>84.915176391601563</v>
      </c>
      <c r="AI559" s="148">
        <v>0.313</v>
      </c>
      <c r="AJ559" s="30">
        <v>50.01426532</v>
      </c>
      <c r="AK559" s="30">
        <v>300</v>
      </c>
      <c r="AL559" s="30">
        <v>86.404167175292969</v>
      </c>
      <c r="AM559" s="148">
        <v>0.313</v>
      </c>
      <c r="AN559" s="30">
        <v>50.480865620000003</v>
      </c>
      <c r="AO559" s="30">
        <v>300</v>
      </c>
      <c r="AP559" s="148"/>
      <c r="AQ559" s="30">
        <v>54.36126599</v>
      </c>
      <c r="AR559" s="30"/>
      <c r="AS559" s="30">
        <v>41</v>
      </c>
      <c r="AT559" s="30">
        <v>41</v>
      </c>
      <c r="AU559" s="148">
        <v>1</v>
      </c>
      <c r="AV559" s="30">
        <v>91.9886474609375</v>
      </c>
      <c r="AW559" s="148"/>
      <c r="AX559" s="30">
        <v>53.99710013</v>
      </c>
      <c r="AY559" s="30"/>
      <c r="AZ559" s="30">
        <v>41</v>
      </c>
      <c r="BA559" s="30">
        <v>84.113807678222656</v>
      </c>
      <c r="BB559" s="148">
        <v>0.192</v>
      </c>
      <c r="BC559" s="30">
        <v>49.58</v>
      </c>
      <c r="BD559" s="30">
        <v>288.5</v>
      </c>
      <c r="BE559" s="30">
        <v>85.279693603515625</v>
      </c>
      <c r="BF559" s="147">
        <v>0.192</v>
      </c>
      <c r="BG559" s="30">
        <v>50.12</v>
      </c>
      <c r="BH559" s="30">
        <v>288.5</v>
      </c>
      <c r="BI559" s="30">
        <v>81.563461303710938</v>
      </c>
      <c r="BJ559" s="148">
        <v>0.308</v>
      </c>
      <c r="BK559" s="30">
        <v>48.357948360000002</v>
      </c>
      <c r="BL559" s="30">
        <v>292.3</v>
      </c>
      <c r="BM559" s="30">
        <v>82.585212707519531</v>
      </c>
      <c r="BN559" s="148">
        <v>0.308</v>
      </c>
      <c r="BO559" s="30">
        <v>48.800018799999997</v>
      </c>
      <c r="BP559" s="30">
        <v>292.3</v>
      </c>
      <c r="BQ559" s="148"/>
      <c r="BR559" s="148"/>
      <c r="BS559" s="148"/>
      <c r="BT559" s="148">
        <v>0.878</v>
      </c>
      <c r="BU559" s="148"/>
      <c r="BV559" s="148">
        <v>0.1220000013709068</v>
      </c>
      <c r="BW559" s="148"/>
      <c r="BX559" s="148">
        <v>0.14299999999999999</v>
      </c>
      <c r="BY559" s="148">
        <v>0.40429999999999999</v>
      </c>
      <c r="BZ559" s="1">
        <v>1</v>
      </c>
      <c r="CA559" s="150">
        <v>12164.009765625</v>
      </c>
      <c r="CB559" s="150">
        <v>15986.96</v>
      </c>
      <c r="CC559" s="124" t="s">
        <v>4269</v>
      </c>
      <c r="CD559" t="s">
        <v>4633</v>
      </c>
    </row>
    <row r="560" spans="1:82" x14ac:dyDescent="0.3">
      <c r="A560" s="1">
        <v>421174020</v>
      </c>
      <c r="B560" s="124" t="s">
        <v>4269</v>
      </c>
      <c r="C560" t="s">
        <v>189</v>
      </c>
      <c r="D560" t="s">
        <v>1088</v>
      </c>
      <c r="E560" s="30">
        <v>81.265090942382813</v>
      </c>
      <c r="F560" s="30">
        <v>81.800735473632813</v>
      </c>
      <c r="G560" s="30">
        <v>87.521430969238281</v>
      </c>
      <c r="H560" s="30">
        <v>85.422981262207031</v>
      </c>
      <c r="I560" s="1">
        <v>39</v>
      </c>
      <c r="J560" s="1" t="s">
        <v>3981</v>
      </c>
      <c r="K560" s="1">
        <v>6</v>
      </c>
      <c r="L560" t="s">
        <v>3839</v>
      </c>
      <c r="M560" t="s">
        <v>3908</v>
      </c>
      <c r="N560" t="s">
        <v>3916</v>
      </c>
      <c r="O560" t="s">
        <v>3923</v>
      </c>
      <c r="P560" s="148">
        <v>0.1111111119389534</v>
      </c>
      <c r="Q560" s="30">
        <v>48.40419292</v>
      </c>
      <c r="R560" s="30"/>
      <c r="S560" s="1">
        <v>20</v>
      </c>
      <c r="T560" s="1">
        <v>20</v>
      </c>
      <c r="U560" s="148">
        <v>1</v>
      </c>
      <c r="V560" s="148">
        <v>0.1111111119389534</v>
      </c>
      <c r="W560" s="149">
        <v>48.625379539999997</v>
      </c>
      <c r="X560" s="149"/>
      <c r="Y560" s="1">
        <v>20</v>
      </c>
      <c r="Z560" s="30">
        <v>83.108085632324219</v>
      </c>
      <c r="AA560" s="148">
        <v>0.25</v>
      </c>
      <c r="AB560" s="30">
        <v>49.4</v>
      </c>
      <c r="AC560" s="30">
        <v>215</v>
      </c>
      <c r="AD560" s="30">
        <v>83.907371520996094</v>
      </c>
      <c r="AE560" s="148">
        <v>0.25</v>
      </c>
      <c r="AF560" s="30">
        <v>49.62</v>
      </c>
      <c r="AG560" s="30">
        <v>215</v>
      </c>
      <c r="AH560" s="30">
        <v>84.700126647949219</v>
      </c>
      <c r="AI560" s="148">
        <v>0.308</v>
      </c>
      <c r="AJ560" s="30">
        <v>49.943038440000002</v>
      </c>
      <c r="AK560" s="30">
        <v>280.8</v>
      </c>
      <c r="AL560" s="30">
        <v>85.657920837402344</v>
      </c>
      <c r="AM560" s="148">
        <v>0.308</v>
      </c>
      <c r="AN560" s="30">
        <v>50.22692164</v>
      </c>
      <c r="AO560" s="30">
        <v>280.8</v>
      </c>
      <c r="AP560" s="148">
        <v>0.1111111119389534</v>
      </c>
      <c r="AQ560" s="30">
        <v>51.586462650000001</v>
      </c>
      <c r="AR560" s="30"/>
      <c r="AS560" s="30">
        <v>20</v>
      </c>
      <c r="AT560" s="30">
        <v>20</v>
      </c>
      <c r="AU560" s="148">
        <v>1</v>
      </c>
      <c r="AV560" s="30">
        <v>85.422981262207031</v>
      </c>
      <c r="AW560" s="148">
        <v>0.1111111119389534</v>
      </c>
      <c r="AX560" s="30">
        <v>50.23420694</v>
      </c>
      <c r="AY560" s="30"/>
      <c r="AZ560" s="30">
        <v>20</v>
      </c>
      <c r="BA560" s="30">
        <v>87.165542602539063</v>
      </c>
      <c r="BB560" s="148">
        <v>0.2</v>
      </c>
      <c r="BC560" s="30">
        <v>51.06</v>
      </c>
      <c r="BD560" s="30">
        <v>180</v>
      </c>
      <c r="BE560" s="30">
        <v>88.201026916503906</v>
      </c>
      <c r="BF560" s="147">
        <v>0.2</v>
      </c>
      <c r="BG560" s="30">
        <v>51.56</v>
      </c>
      <c r="BH560" s="30">
        <v>180</v>
      </c>
      <c r="BI560" s="30">
        <v>92.534912109375</v>
      </c>
      <c r="BJ560" s="148">
        <v>0.26900000000000002</v>
      </c>
      <c r="BK560" s="30">
        <v>53.702388190000001</v>
      </c>
      <c r="BL560" s="30">
        <v>261.5</v>
      </c>
      <c r="BM560" s="30">
        <v>93.537841796875</v>
      </c>
      <c r="BN560" s="148">
        <v>0.26900000000000002</v>
      </c>
      <c r="BO560" s="30">
        <v>54.258519649999997</v>
      </c>
      <c r="BP560" s="30">
        <v>261.5</v>
      </c>
      <c r="BQ560" s="148"/>
      <c r="BR560" s="148"/>
      <c r="BS560" s="148"/>
      <c r="BT560" s="148">
        <v>0.97399999999999998</v>
      </c>
      <c r="BU560" s="148"/>
      <c r="BV560" s="148">
        <v>2.60000005364418E-2</v>
      </c>
      <c r="BW560" s="148"/>
      <c r="BX560" s="148">
        <v>0.20499999999999999</v>
      </c>
      <c r="BY560" s="148">
        <v>0.35139999999999999</v>
      </c>
      <c r="BZ560" s="1">
        <v>1</v>
      </c>
      <c r="CA560" s="150">
        <v>12737.1396484375</v>
      </c>
      <c r="CB560" s="150">
        <v>16971.14</v>
      </c>
      <c r="CC560" s="124" t="s">
        <v>4269</v>
      </c>
      <c r="CD560" t="s">
        <v>4634</v>
      </c>
    </row>
    <row r="561" spans="1:82" x14ac:dyDescent="0.3">
      <c r="A561" s="1">
        <v>421184020</v>
      </c>
      <c r="B561" s="124" t="s">
        <v>4270</v>
      </c>
      <c r="C561" t="s">
        <v>190</v>
      </c>
      <c r="D561" t="s">
        <v>1089</v>
      </c>
      <c r="E561" s="30">
        <v>80.762016296386719</v>
      </c>
      <c r="F561" s="30">
        <v>82.017715454101563</v>
      </c>
      <c r="G561" s="30">
        <v>89.272567749023438</v>
      </c>
      <c r="H561" s="30">
        <v>91.259109497070313</v>
      </c>
      <c r="I561" s="1">
        <v>93</v>
      </c>
      <c r="J561" s="1" t="s">
        <v>4733</v>
      </c>
      <c r="K561" s="1">
        <v>8</v>
      </c>
      <c r="L561" t="s">
        <v>3839</v>
      </c>
      <c r="M561" t="s">
        <v>3908</v>
      </c>
      <c r="N561" t="s">
        <v>3916</v>
      </c>
      <c r="O561" t="s">
        <v>3923</v>
      </c>
      <c r="P561" s="148">
        <v>0.23728813230991361</v>
      </c>
      <c r="Q561" s="30">
        <v>48.194933050000003</v>
      </c>
      <c r="R561" s="30"/>
      <c r="S561" s="1">
        <v>85</v>
      </c>
      <c r="T561" s="1">
        <v>85</v>
      </c>
      <c r="U561" s="148">
        <v>1</v>
      </c>
      <c r="V561" s="148">
        <v>0.23728813230991361</v>
      </c>
      <c r="W561" s="149">
        <v>48.715282430000002</v>
      </c>
      <c r="X561" s="149"/>
      <c r="Y561" s="1">
        <v>85</v>
      </c>
      <c r="Z561" s="30">
        <v>81.597625732421875</v>
      </c>
      <c r="AA561" s="148">
        <v>0.27300000000000002</v>
      </c>
      <c r="AB561" s="30">
        <v>48.9</v>
      </c>
      <c r="AC561" s="30">
        <v>276.39999999999998</v>
      </c>
      <c r="AD561" s="30">
        <v>83.200531005859375</v>
      </c>
      <c r="AE561" s="148">
        <v>0.27300000000000002</v>
      </c>
      <c r="AF561" s="30">
        <v>49.38</v>
      </c>
      <c r="AG561" s="30">
        <v>276.39999999999998</v>
      </c>
      <c r="AH561" s="30">
        <v>83.069419860839844</v>
      </c>
      <c r="AI561" s="148">
        <v>0.25</v>
      </c>
      <c r="AJ561" s="30">
        <v>49.402926379999997</v>
      </c>
      <c r="AK561" s="30">
        <v>273.5</v>
      </c>
      <c r="AL561" s="30">
        <v>84.771469116210938</v>
      </c>
      <c r="AM561" s="148">
        <v>0.25</v>
      </c>
      <c r="AN561" s="30">
        <v>49.925263180000002</v>
      </c>
      <c r="AO561" s="30">
        <v>273.5</v>
      </c>
      <c r="AP561" s="148">
        <v>8.474576473236084E-2</v>
      </c>
      <c r="AQ561" s="30">
        <v>52.68184308</v>
      </c>
      <c r="AR561" s="30"/>
      <c r="AS561" s="30">
        <v>85</v>
      </c>
      <c r="AT561" s="30">
        <v>85</v>
      </c>
      <c r="AU561" s="148">
        <v>1</v>
      </c>
      <c r="AV561" s="30">
        <v>91.259109497070313</v>
      </c>
      <c r="AW561" s="148">
        <v>8.474576473236084E-2</v>
      </c>
      <c r="AX561" s="30">
        <v>53.57898891</v>
      </c>
      <c r="AY561" s="30"/>
      <c r="AZ561" s="30">
        <v>85</v>
      </c>
      <c r="BA561" s="30">
        <v>84.917984008789063</v>
      </c>
      <c r="BB561" s="148">
        <v>0.23599999999999999</v>
      </c>
      <c r="BC561" s="30">
        <v>49.97</v>
      </c>
      <c r="BD561" s="30">
        <v>249.1</v>
      </c>
      <c r="BE561" s="30">
        <v>86.111465454101563</v>
      </c>
      <c r="BF561" s="147">
        <v>0.23599999999999999</v>
      </c>
      <c r="BG561" s="30">
        <v>50.53</v>
      </c>
      <c r="BH561" s="30">
        <v>249.1</v>
      </c>
      <c r="BI561" s="30">
        <v>82.788200378417969</v>
      </c>
      <c r="BJ561" s="148">
        <v>0.10299999999999999</v>
      </c>
      <c r="BK561" s="30">
        <v>48.95454591</v>
      </c>
      <c r="BL561" s="30">
        <v>189.7</v>
      </c>
      <c r="BM561" s="30">
        <v>84.04656982421875</v>
      </c>
      <c r="BN561" s="148">
        <v>0.10299999999999999</v>
      </c>
      <c r="BO561" s="30">
        <v>49.528319019999998</v>
      </c>
      <c r="BP561" s="30">
        <v>189.7</v>
      </c>
      <c r="BQ561" s="148"/>
      <c r="BR561" s="148"/>
      <c r="BS561" s="148"/>
      <c r="BT561" s="148">
        <v>0.89200000000000002</v>
      </c>
      <c r="BU561" s="148">
        <v>6.5000000000000002E-2</v>
      </c>
      <c r="BV561" s="148">
        <v>4.3000001460313797E-2</v>
      </c>
      <c r="BW561" s="148"/>
      <c r="BX561" s="148">
        <v>0.11799999999999999</v>
      </c>
      <c r="BY561" s="148">
        <v>0.59409999999999996</v>
      </c>
      <c r="BZ561" s="1">
        <v>0</v>
      </c>
      <c r="CA561" s="150">
        <v>8567.669921875</v>
      </c>
      <c r="CB561" s="150">
        <v>10144.84</v>
      </c>
      <c r="CC561" s="124" t="s">
        <v>4270</v>
      </c>
      <c r="CD561" t="s">
        <v>4635</v>
      </c>
    </row>
    <row r="562" spans="1:82" x14ac:dyDescent="0.3">
      <c r="A562" s="1">
        <v>421194020</v>
      </c>
      <c r="B562" s="124" t="s">
        <v>4271</v>
      </c>
      <c r="C562" t="s">
        <v>191</v>
      </c>
      <c r="D562" t="s">
        <v>1090</v>
      </c>
      <c r="E562" s="30">
        <v>93.56060791015625</v>
      </c>
      <c r="F562" s="30">
        <v>93.990386962890625</v>
      </c>
      <c r="G562" s="30">
        <v>93.434730529785156</v>
      </c>
      <c r="H562" s="30">
        <v>94.52276611328125</v>
      </c>
      <c r="I562" s="1">
        <v>46</v>
      </c>
      <c r="J562" s="1" t="s">
        <v>3981</v>
      </c>
      <c r="K562" s="1">
        <v>8</v>
      </c>
      <c r="L562" t="s">
        <v>3839</v>
      </c>
      <c r="M562" t="s">
        <v>3908</v>
      </c>
      <c r="N562" t="s">
        <v>3916</v>
      </c>
      <c r="O562" t="s">
        <v>3921</v>
      </c>
      <c r="P562" s="148">
        <v>0.42307692766189581</v>
      </c>
      <c r="Q562" s="30">
        <v>53.51867421</v>
      </c>
      <c r="R562" s="30"/>
      <c r="S562" s="1">
        <v>40</v>
      </c>
      <c r="T562" s="1">
        <v>27</v>
      </c>
      <c r="U562" s="148">
        <v>0.67500001192092896</v>
      </c>
      <c r="V562" s="148">
        <v>0.42307692766189581</v>
      </c>
      <c r="W562" s="149">
        <v>53.676069609999999</v>
      </c>
      <c r="X562" s="149"/>
      <c r="Y562" s="1">
        <v>27</v>
      </c>
      <c r="Z562" s="30">
        <v>90.962471008300781</v>
      </c>
      <c r="AA562" s="148">
        <v>0.7390000000000001</v>
      </c>
      <c r="AB562" s="30">
        <v>52</v>
      </c>
      <c r="AC562" s="30">
        <v>395.7</v>
      </c>
      <c r="AD562" s="30">
        <v>86.970367431640625</v>
      </c>
      <c r="AE562" s="148">
        <v>0.5</v>
      </c>
      <c r="AF562" s="30">
        <v>50.66</v>
      </c>
      <c r="AG562" s="30">
        <v>340</v>
      </c>
      <c r="AH562" s="30">
        <v>92.487136840820313</v>
      </c>
      <c r="AI562" s="148">
        <v>0.83299999999999996</v>
      </c>
      <c r="AJ562" s="30">
        <v>52.52220604</v>
      </c>
      <c r="AK562" s="30">
        <v>416.7</v>
      </c>
      <c r="AL562" s="30">
        <v>91.410026550292969</v>
      </c>
      <c r="AM562" s="148">
        <v>0.88900000000000001</v>
      </c>
      <c r="AN562" s="30">
        <v>52.184352730000001</v>
      </c>
      <c r="AO562" s="30">
        <v>411.1</v>
      </c>
      <c r="AP562" s="148">
        <v>0.6538461446762085</v>
      </c>
      <c r="AQ562" s="30">
        <v>55.285388939999997</v>
      </c>
      <c r="AR562" s="30"/>
      <c r="AS562" s="30">
        <v>40</v>
      </c>
      <c r="AT562" s="30">
        <v>27</v>
      </c>
      <c r="AU562" s="148">
        <v>0.67500001192092896</v>
      </c>
      <c r="AV562" s="30">
        <v>94.52276611328125</v>
      </c>
      <c r="AW562" s="148">
        <v>0.6538461446762085</v>
      </c>
      <c r="AX562" s="30">
        <v>55.449446109999997</v>
      </c>
      <c r="AY562" s="30"/>
      <c r="AZ562" s="30">
        <v>27</v>
      </c>
      <c r="BA562" s="30">
        <v>91.619430541992188</v>
      </c>
      <c r="BB562" s="148">
        <v>0.69599999999999995</v>
      </c>
      <c r="BC562" s="30">
        <v>53.22</v>
      </c>
      <c r="BD562" s="30">
        <v>356.5</v>
      </c>
      <c r="BE562" s="30">
        <v>89.032798767089844</v>
      </c>
      <c r="BF562" s="147">
        <v>0.6</v>
      </c>
      <c r="BG562" s="30">
        <v>51.97</v>
      </c>
      <c r="BH562" s="30">
        <v>300</v>
      </c>
      <c r="BI562" s="30">
        <v>92.876365661621094</v>
      </c>
      <c r="BJ562" s="148">
        <v>0.79200000000000004</v>
      </c>
      <c r="BK562" s="30">
        <v>53.868718680000001</v>
      </c>
      <c r="BL562" s="30">
        <v>383.3</v>
      </c>
      <c r="BM562" s="30">
        <v>91.842453002929688</v>
      </c>
      <c r="BN562" s="148">
        <v>0.77800000000000002</v>
      </c>
      <c r="BO562" s="30">
        <v>53.413583690000003</v>
      </c>
      <c r="BP562" s="30">
        <v>355.6</v>
      </c>
      <c r="BQ562" s="148"/>
      <c r="BR562" s="148"/>
      <c r="BS562" s="148"/>
      <c r="BT562" s="148">
        <v>0.97799999999999998</v>
      </c>
      <c r="BU562" s="148"/>
      <c r="BV562" s="148">
        <v>2.199999988079071E-2</v>
      </c>
      <c r="BW562" s="148"/>
      <c r="BX562" s="148"/>
      <c r="BY562" s="148">
        <v>0.29499999999999998</v>
      </c>
      <c r="BZ562" s="1"/>
      <c r="CA562" s="150">
        <v>11405.7998046875</v>
      </c>
      <c r="CB562" s="150">
        <v>12246.15</v>
      </c>
      <c r="CC562" s="124" t="s">
        <v>4271</v>
      </c>
      <c r="CD562" t="s">
        <v>4635</v>
      </c>
    </row>
    <row r="563" spans="1:82" x14ac:dyDescent="0.3">
      <c r="A563" s="1">
        <v>421214020</v>
      </c>
      <c r="B563" s="124" t="s">
        <v>4272</v>
      </c>
      <c r="C563" t="s">
        <v>192</v>
      </c>
      <c r="D563" t="s">
        <v>1091</v>
      </c>
      <c r="E563" s="30">
        <v>85.543060302734375</v>
      </c>
      <c r="F563" s="30">
        <v>84.274703979492188</v>
      </c>
      <c r="G563" s="30">
        <v>85.183731079101563</v>
      </c>
      <c r="H563" s="30">
        <v>85.170066833496094</v>
      </c>
      <c r="I563" s="1">
        <v>53</v>
      </c>
      <c r="J563" s="1" t="s">
        <v>3981</v>
      </c>
      <c r="K563" s="1">
        <v>6</v>
      </c>
      <c r="L563" t="s">
        <v>3839</v>
      </c>
      <c r="M563" t="s">
        <v>3908</v>
      </c>
      <c r="N563" t="s">
        <v>3916</v>
      </c>
      <c r="O563" t="s">
        <v>3923</v>
      </c>
      <c r="P563" s="148">
        <v>0.4285714328289032</v>
      </c>
      <c r="Q563" s="30">
        <v>50.183671169999997</v>
      </c>
      <c r="R563" s="30">
        <v>326.19049072265631</v>
      </c>
      <c r="S563" s="1">
        <v>68</v>
      </c>
      <c r="T563" s="1">
        <v>31</v>
      </c>
      <c r="U563" s="148">
        <v>0.45588234066963201</v>
      </c>
      <c r="V563" s="148">
        <v>0.3333333432674408</v>
      </c>
      <c r="W563" s="149">
        <v>49.65044795</v>
      </c>
      <c r="X563" s="149"/>
      <c r="Y563" s="1">
        <v>31</v>
      </c>
      <c r="Z563" s="30">
        <v>85.826911926269531</v>
      </c>
      <c r="AA563" s="148">
        <v>0.439</v>
      </c>
      <c r="AB563" s="30">
        <v>50.3</v>
      </c>
      <c r="AC563" s="30">
        <v>326.8</v>
      </c>
      <c r="AD563" s="30">
        <v>89.62103271484375</v>
      </c>
      <c r="AE563" s="148">
        <v>0.36799999999999999</v>
      </c>
      <c r="AF563" s="30">
        <v>51.56</v>
      </c>
      <c r="AG563" s="30">
        <v>300</v>
      </c>
      <c r="AH563" s="30">
        <v>80.059562683105469</v>
      </c>
      <c r="AI563" s="148">
        <v>0.29199999999999998</v>
      </c>
      <c r="AJ563" s="30">
        <v>48.406019180000001</v>
      </c>
      <c r="AK563" s="30">
        <v>297.89999999999998</v>
      </c>
      <c r="AL563" s="30">
        <v>80.639251708984375</v>
      </c>
      <c r="AM563" s="148">
        <v>0.30399999999999999</v>
      </c>
      <c r="AN563" s="30">
        <v>48.519073990000003</v>
      </c>
      <c r="AO563" s="30">
        <v>269.60000000000002</v>
      </c>
      <c r="AP563" s="148">
        <v>0.2142857164144516</v>
      </c>
      <c r="AQ563" s="30">
        <v>50.124168650000001</v>
      </c>
      <c r="AR563" s="30"/>
      <c r="AS563" s="30">
        <v>68</v>
      </c>
      <c r="AT563" s="30">
        <v>31</v>
      </c>
      <c r="AU563" s="148">
        <v>0.45588234066963201</v>
      </c>
      <c r="AV563" s="30">
        <v>85.170066833496094</v>
      </c>
      <c r="AW563" s="148">
        <v>9.5238097012042999E-2</v>
      </c>
      <c r="AX563" s="30">
        <v>50.089256040000002</v>
      </c>
      <c r="AY563" s="30"/>
      <c r="AZ563" s="30">
        <v>31</v>
      </c>
      <c r="BA563" s="30">
        <v>88.010955810546875</v>
      </c>
      <c r="BB563" s="148">
        <v>0.39</v>
      </c>
      <c r="BC563" s="30">
        <v>51.47</v>
      </c>
      <c r="BD563" s="30">
        <v>314.60000000000002</v>
      </c>
      <c r="BE563" s="30">
        <v>93.637954711914063</v>
      </c>
      <c r="BF563" s="147">
        <v>0.47399999999999998</v>
      </c>
      <c r="BG563" s="30">
        <v>54.24</v>
      </c>
      <c r="BH563" s="30">
        <v>347.4</v>
      </c>
      <c r="BI563" s="30">
        <v>87.097709655761719</v>
      </c>
      <c r="BJ563" s="148">
        <v>0.33300000000000002</v>
      </c>
      <c r="BK563" s="30">
        <v>51.053803510000002</v>
      </c>
      <c r="BL563" s="30">
        <v>306.3</v>
      </c>
      <c r="BM563" s="30">
        <v>88.463554382324219</v>
      </c>
      <c r="BN563" s="148">
        <v>0.30399999999999999</v>
      </c>
      <c r="BO563" s="30">
        <v>51.729631570000002</v>
      </c>
      <c r="BP563" s="30">
        <v>295.7</v>
      </c>
      <c r="BQ563" s="148"/>
      <c r="BR563" s="148"/>
      <c r="BS563" s="148"/>
      <c r="BT563" s="148">
        <v>0.88700000000000001</v>
      </c>
      <c r="BU563" s="148">
        <v>9.4E-2</v>
      </c>
      <c r="BV563" s="148">
        <v>1.8999999389052391E-2</v>
      </c>
      <c r="BW563" s="148"/>
      <c r="BX563" s="148">
        <v>0.22600000000000001</v>
      </c>
      <c r="BY563" s="148">
        <v>0.51900000000000002</v>
      </c>
      <c r="BZ563" s="1"/>
      <c r="CA563" s="150">
        <v>12054.0595703125</v>
      </c>
      <c r="CB563" s="150">
        <v>13451.17</v>
      </c>
      <c r="CC563" s="124" t="s">
        <v>4272</v>
      </c>
      <c r="CD563" t="s">
        <v>4634</v>
      </c>
    </row>
    <row r="564" spans="1:82" x14ac:dyDescent="0.3">
      <c r="A564" s="1">
        <v>421243000</v>
      </c>
      <c r="B564" s="124" t="s">
        <v>4273</v>
      </c>
      <c r="C564" t="s">
        <v>193</v>
      </c>
      <c r="D564" t="s">
        <v>1092</v>
      </c>
      <c r="E564" s="30">
        <v>78.830558776855469</v>
      </c>
      <c r="F564" s="30">
        <v>81.6405029296875</v>
      </c>
      <c r="G564" s="30">
        <v>85.141242980957031</v>
      </c>
      <c r="H564" s="30">
        <v>86.580818176269531</v>
      </c>
      <c r="I564" s="1">
        <v>415</v>
      </c>
      <c r="J564" s="1">
        <v>6</v>
      </c>
      <c r="K564" s="1">
        <v>8</v>
      </c>
      <c r="L564" t="s">
        <v>3839</v>
      </c>
      <c r="M564" t="s">
        <v>3908</v>
      </c>
      <c r="N564" t="s">
        <v>3917</v>
      </c>
      <c r="O564" t="s">
        <v>3921</v>
      </c>
      <c r="P564" s="148">
        <v>0.27131783962249761</v>
      </c>
      <c r="Q564" s="30">
        <v>47.39151674</v>
      </c>
      <c r="R564" s="30">
        <v>296.89923095703131</v>
      </c>
      <c r="S564" s="1">
        <v>748</v>
      </c>
      <c r="T564" s="1">
        <v>432</v>
      </c>
      <c r="U564" s="148">
        <v>0.57754009962081909</v>
      </c>
      <c r="V564" s="148">
        <v>0.24137930572032931</v>
      </c>
      <c r="W564" s="149">
        <v>48.558987119999998</v>
      </c>
      <c r="X564" s="149">
        <v>282.75860595703131</v>
      </c>
      <c r="Y564" s="1">
        <v>432</v>
      </c>
      <c r="Z564" s="30">
        <v>81.89971923828125</v>
      </c>
      <c r="AA564" s="148">
        <v>0.441</v>
      </c>
      <c r="AB564" s="30">
        <v>49</v>
      </c>
      <c r="AC564" s="30">
        <v>335.5</v>
      </c>
      <c r="AD564" s="30">
        <v>82.670394897460938</v>
      </c>
      <c r="AE564" s="148">
        <v>0.34399999999999997</v>
      </c>
      <c r="AF564" s="30">
        <v>49.2</v>
      </c>
      <c r="AG564" s="30">
        <v>312.8</v>
      </c>
      <c r="AH564" s="30">
        <v>80.856071472167969</v>
      </c>
      <c r="AI564" s="148">
        <v>0.39700000000000002</v>
      </c>
      <c r="AJ564" s="30">
        <v>48.669833760000003</v>
      </c>
      <c r="AK564" s="30">
        <v>322.5</v>
      </c>
      <c r="AL564" s="30">
        <v>81.169670104980469</v>
      </c>
      <c r="AM564" s="148">
        <v>0.30199999999999999</v>
      </c>
      <c r="AN564" s="30">
        <v>48.69957557</v>
      </c>
      <c r="AO564" s="30">
        <v>298.39999999999998</v>
      </c>
      <c r="AP564" s="148">
        <v>0.27906978130340582</v>
      </c>
      <c r="AQ564" s="30">
        <v>50.097589890000002</v>
      </c>
      <c r="AR564" s="30">
        <v>273.385009765625</v>
      </c>
      <c r="AS564" s="30">
        <v>748</v>
      </c>
      <c r="AT564" s="30">
        <v>432</v>
      </c>
      <c r="AU564" s="148">
        <v>0.57754009962081909</v>
      </c>
      <c r="AV564" s="30">
        <v>86.580818176269531</v>
      </c>
      <c r="AW564" s="148">
        <v>0.21674877405166629</v>
      </c>
      <c r="AX564" s="30">
        <v>50.897781080000001</v>
      </c>
      <c r="AY564" s="30">
        <v>252.70936584472659</v>
      </c>
      <c r="AZ564" s="30">
        <v>432</v>
      </c>
      <c r="BA564" s="30">
        <v>81.206413269042969</v>
      </c>
      <c r="BB564" s="148">
        <v>0.36599999999999999</v>
      </c>
      <c r="BC564" s="30">
        <v>48.17</v>
      </c>
      <c r="BD564" s="30">
        <v>305.2</v>
      </c>
      <c r="BE564" s="30">
        <v>82.155487060546875</v>
      </c>
      <c r="BF564" s="147">
        <v>0.25700000000000001</v>
      </c>
      <c r="BG564" s="30">
        <v>48.58</v>
      </c>
      <c r="BH564" s="30">
        <v>276.60000000000002</v>
      </c>
      <c r="BI564" s="30">
        <v>81.468276977539063</v>
      </c>
      <c r="BJ564" s="148">
        <v>0.318</v>
      </c>
      <c r="BK564" s="30">
        <v>48.311583040000002</v>
      </c>
      <c r="BL564" s="30">
        <v>274.5</v>
      </c>
      <c r="BM564" s="30">
        <v>82.370674133300781</v>
      </c>
      <c r="BN564" s="148">
        <v>0.23300000000000001</v>
      </c>
      <c r="BO564" s="30">
        <v>48.693098030000002</v>
      </c>
      <c r="BP564" s="30">
        <v>245</v>
      </c>
      <c r="BQ564" s="148">
        <v>1.9E-2</v>
      </c>
      <c r="BR564" s="148">
        <v>3.9E-2</v>
      </c>
      <c r="BS564" s="148"/>
      <c r="BT564" s="148">
        <v>0.89200000000000002</v>
      </c>
      <c r="BU564" s="148">
        <v>4.2999999999999997E-2</v>
      </c>
      <c r="BV564" s="148">
        <v>7.0000002160668373E-3</v>
      </c>
      <c r="BW564" s="148"/>
      <c r="BX564" s="148">
        <v>0.128</v>
      </c>
      <c r="BY564" s="148">
        <v>0.45800000000000002</v>
      </c>
      <c r="BZ564" s="1"/>
      <c r="CA564" s="150">
        <v>8504.740234375</v>
      </c>
      <c r="CB564" s="150">
        <v>9408.89</v>
      </c>
      <c r="CC564" s="124" t="s">
        <v>4273</v>
      </c>
      <c r="CD564" t="s">
        <v>4633</v>
      </c>
    </row>
    <row r="565" spans="1:82" x14ac:dyDescent="0.3">
      <c r="A565" s="1">
        <v>421244080</v>
      </c>
      <c r="B565" s="124" t="s">
        <v>4273</v>
      </c>
      <c r="C565" t="s">
        <v>193</v>
      </c>
      <c r="D565" t="s">
        <v>1093</v>
      </c>
      <c r="E565" s="30">
        <v>79.900703430175781</v>
      </c>
      <c r="F565" s="30">
        <v>81.023918151855469</v>
      </c>
      <c r="G565" s="30">
        <v>86.677009582519531</v>
      </c>
      <c r="H565" s="30">
        <v>85.869453430175781</v>
      </c>
      <c r="I565" s="1">
        <v>353</v>
      </c>
      <c r="J565" s="1">
        <v>3</v>
      </c>
      <c r="K565" s="1">
        <v>5</v>
      </c>
      <c r="L565" t="s">
        <v>3839</v>
      </c>
      <c r="M565" t="s">
        <v>3908</v>
      </c>
      <c r="N565" t="s">
        <v>3917</v>
      </c>
      <c r="O565" t="s">
        <v>3921</v>
      </c>
      <c r="P565" s="148">
        <v>0.40247678756713873</v>
      </c>
      <c r="Q565" s="30">
        <v>47.836658190000001</v>
      </c>
      <c r="R565" s="30">
        <v>315.78945922851563</v>
      </c>
      <c r="S565" s="1">
        <v>353</v>
      </c>
      <c r="T565" s="1">
        <v>227</v>
      </c>
      <c r="U565" s="148">
        <v>0.64305949211120605</v>
      </c>
      <c r="V565" s="148">
        <v>0.29591837525367742</v>
      </c>
      <c r="W565" s="149">
        <v>48.303511450000002</v>
      </c>
      <c r="X565" s="149">
        <v>281.63265991210938</v>
      </c>
      <c r="Y565" s="1">
        <v>227</v>
      </c>
      <c r="Z565" s="30">
        <v>84.316452026367188</v>
      </c>
      <c r="AA565" s="148">
        <v>0.45500000000000002</v>
      </c>
      <c r="AB565" s="30">
        <v>49.8</v>
      </c>
      <c r="AC565" s="30">
        <v>334.1</v>
      </c>
      <c r="AD565" s="30">
        <v>84.172439575195313</v>
      </c>
      <c r="AE565" s="148">
        <v>0.40600000000000003</v>
      </c>
      <c r="AF565" s="30">
        <v>49.71</v>
      </c>
      <c r="AG565" s="30">
        <v>317.60000000000002</v>
      </c>
      <c r="AH565" s="30">
        <v>87.970954895019531</v>
      </c>
      <c r="AI565" s="148">
        <v>0.44600000000000001</v>
      </c>
      <c r="AJ565" s="30">
        <v>51.026383869999997</v>
      </c>
      <c r="AK565" s="30">
        <v>334.3</v>
      </c>
      <c r="AL565" s="30">
        <v>88.679893493652344</v>
      </c>
      <c r="AM565" s="148">
        <v>0.38600000000000001</v>
      </c>
      <c r="AN565" s="30">
        <v>51.255293780000002</v>
      </c>
      <c r="AO565" s="30">
        <v>318.89999999999998</v>
      </c>
      <c r="AP565" s="148">
        <v>0.39628481864929199</v>
      </c>
      <c r="AQ565" s="30">
        <v>51.058251429999999</v>
      </c>
      <c r="AR565" s="30">
        <v>307.12075805664063</v>
      </c>
      <c r="AS565" s="30">
        <v>352</v>
      </c>
      <c r="AT565" s="30">
        <v>226</v>
      </c>
      <c r="AU565" s="148">
        <v>0.64305949211120605</v>
      </c>
      <c r="AV565" s="30">
        <v>85.869453430175781</v>
      </c>
      <c r="AW565" s="148">
        <v>0.30102041363716131</v>
      </c>
      <c r="AX565" s="30">
        <v>50.490088640000003</v>
      </c>
      <c r="AY565" s="30">
        <v>270.40817260742188</v>
      </c>
      <c r="AZ565" s="30">
        <v>226</v>
      </c>
      <c r="BA565" s="30">
        <v>85.474716186523438</v>
      </c>
      <c r="BB565" s="148">
        <v>0.38300000000000001</v>
      </c>
      <c r="BC565" s="30">
        <v>50.24</v>
      </c>
      <c r="BD565" s="30">
        <v>303.10000000000002</v>
      </c>
      <c r="BE565" s="30">
        <v>85.320266723632813</v>
      </c>
      <c r="BF565" s="147">
        <v>0.33600000000000002</v>
      </c>
      <c r="BG565" s="30">
        <v>50.14</v>
      </c>
      <c r="BH565" s="30">
        <v>282.8</v>
      </c>
      <c r="BI565" s="30">
        <v>84.242607116699219</v>
      </c>
      <c r="BJ565" s="148">
        <v>0.36399999999999999</v>
      </c>
      <c r="BK565" s="30">
        <v>49.663021120000003</v>
      </c>
      <c r="BL565" s="30">
        <v>300.8</v>
      </c>
      <c r="BM565" s="30">
        <v>84.072456359863281</v>
      </c>
      <c r="BN565" s="148">
        <v>0.3</v>
      </c>
      <c r="BO565" s="30">
        <v>49.5412228</v>
      </c>
      <c r="BP565" s="30">
        <v>279.10000000000002</v>
      </c>
      <c r="BQ565" s="148">
        <v>1.7000000000000001E-2</v>
      </c>
      <c r="BR565" s="148">
        <v>0.04</v>
      </c>
      <c r="BS565" s="148"/>
      <c r="BT565" s="148">
        <v>0.90100000000000002</v>
      </c>
      <c r="BU565" s="148">
        <v>3.6999999999999998E-2</v>
      </c>
      <c r="BV565" s="148">
        <v>6.0000000521540642E-3</v>
      </c>
      <c r="BW565" s="148"/>
      <c r="BX565" s="148">
        <v>0.218</v>
      </c>
      <c r="BY565" s="148">
        <v>0.52400000000000002</v>
      </c>
      <c r="BZ565" s="1"/>
      <c r="CA565" s="150">
        <v>8463.830078125</v>
      </c>
      <c r="CB565" s="150">
        <v>9824</v>
      </c>
      <c r="CC565" s="124" t="s">
        <v>4273</v>
      </c>
      <c r="CD565" t="s">
        <v>4634</v>
      </c>
    </row>
    <row r="566" spans="1:82" x14ac:dyDescent="0.3">
      <c r="A566" s="1">
        <v>430013000</v>
      </c>
      <c r="B566" s="124" t="s">
        <v>4274</v>
      </c>
      <c r="C566" t="s">
        <v>194</v>
      </c>
      <c r="D566" t="s">
        <v>1094</v>
      </c>
      <c r="E566" s="30">
        <v>81.039390563964844</v>
      </c>
      <c r="F566" s="30">
        <v>81.869400024414063</v>
      </c>
      <c r="G566" s="30">
        <v>80.341300964355469</v>
      </c>
      <c r="H566" s="30">
        <v>82.744827270507813</v>
      </c>
      <c r="I566" s="1">
        <v>225</v>
      </c>
      <c r="J566" s="1">
        <v>5</v>
      </c>
      <c r="K566" s="1">
        <v>8</v>
      </c>
      <c r="L566" t="s">
        <v>3812</v>
      </c>
      <c r="M566" t="s">
        <v>3908</v>
      </c>
      <c r="N566" t="s">
        <v>3916</v>
      </c>
      <c r="O566" t="s">
        <v>3921</v>
      </c>
      <c r="P566" s="148">
        <v>0.58215963840484619</v>
      </c>
      <c r="Q566" s="30">
        <v>48.310310739999998</v>
      </c>
      <c r="R566" s="30">
        <v>371.36151123046881</v>
      </c>
      <c r="S566" s="1">
        <v>417</v>
      </c>
      <c r="T566" s="1">
        <v>232</v>
      </c>
      <c r="U566" s="148">
        <v>0.55635493993759155</v>
      </c>
      <c r="V566" s="148">
        <v>0.48695650696754461</v>
      </c>
      <c r="W566" s="149">
        <v>48.653828570000002</v>
      </c>
      <c r="X566" s="149">
        <v>342.60870361328131</v>
      </c>
      <c r="Y566" s="1">
        <v>232</v>
      </c>
      <c r="Z566" s="30">
        <v>81.2955322265625</v>
      </c>
      <c r="AA566" s="148">
        <v>0.58799999999999997</v>
      </c>
      <c r="AB566" s="30">
        <v>48.8</v>
      </c>
      <c r="AC566" s="30">
        <v>371.6</v>
      </c>
      <c r="AD566" s="30">
        <v>82.670394897460938</v>
      </c>
      <c r="AE566" s="148">
        <v>0.5</v>
      </c>
      <c r="AF566" s="30">
        <v>49.2</v>
      </c>
      <c r="AG566" s="30">
        <v>348.4</v>
      </c>
      <c r="AH566" s="30">
        <v>87.191146850585938</v>
      </c>
      <c r="AI566" s="148">
        <v>0.68</v>
      </c>
      <c r="AJ566" s="30">
        <v>50.768100490000002</v>
      </c>
      <c r="AK566" s="30">
        <v>395</v>
      </c>
      <c r="AL566" s="30">
        <v>86.662391662597656</v>
      </c>
      <c r="AM566" s="148">
        <v>0.57999999999999996</v>
      </c>
      <c r="AN566" s="30">
        <v>50.568739710000003</v>
      </c>
      <c r="AO566" s="30">
        <v>369.7</v>
      </c>
      <c r="AP566" s="148">
        <v>0.56338030099868774</v>
      </c>
      <c r="AQ566" s="30">
        <v>47.095098</v>
      </c>
      <c r="AR566" s="30">
        <v>356.33804321289063</v>
      </c>
      <c r="AS566" s="30">
        <v>417</v>
      </c>
      <c r="AT566" s="30">
        <v>232</v>
      </c>
      <c r="AU566" s="148">
        <v>0.55635493993759155</v>
      </c>
      <c r="AV566" s="30">
        <v>82.744827270507813</v>
      </c>
      <c r="AW566" s="148">
        <v>0.46086955070495611</v>
      </c>
      <c r="AX566" s="30">
        <v>48.699310339999997</v>
      </c>
      <c r="AY566" s="30">
        <v>326.95651245117188</v>
      </c>
      <c r="AZ566" s="30">
        <v>232</v>
      </c>
      <c r="BA566" s="30">
        <v>87.227401733398438</v>
      </c>
      <c r="BB566" s="148">
        <v>0.63500000000000001</v>
      </c>
      <c r="BC566" s="30">
        <v>51.09</v>
      </c>
      <c r="BD566" s="30">
        <v>376.3</v>
      </c>
      <c r="BE566" s="30">
        <v>88.809638977050781</v>
      </c>
      <c r="BF566" s="147">
        <v>0.57899999999999996</v>
      </c>
      <c r="BG566" s="30">
        <v>51.86</v>
      </c>
      <c r="BH566" s="30">
        <v>360.3</v>
      </c>
      <c r="BI566" s="30">
        <v>90.90185546875</v>
      </c>
      <c r="BJ566" s="148">
        <v>0.69499999999999995</v>
      </c>
      <c r="BK566" s="30">
        <v>52.906888680000002</v>
      </c>
      <c r="BL566" s="30">
        <v>394</v>
      </c>
      <c r="BM566" s="30">
        <v>91.619422912597656</v>
      </c>
      <c r="BN566" s="148">
        <v>0.64700000000000002</v>
      </c>
      <c r="BO566" s="30">
        <v>53.302433090000001</v>
      </c>
      <c r="BP566" s="30">
        <v>374.8</v>
      </c>
      <c r="BQ566" s="148"/>
      <c r="BR566" s="148"/>
      <c r="BS566" s="148"/>
      <c r="BT566" s="148">
        <v>0.97799999999999998</v>
      </c>
      <c r="BU566" s="148"/>
      <c r="BV566" s="148">
        <v>2.199999988079071E-2</v>
      </c>
      <c r="BW566" s="148"/>
      <c r="BX566" s="148">
        <v>0.10199999999999999</v>
      </c>
      <c r="BY566" s="148">
        <v>0.47799999999999998</v>
      </c>
      <c r="BZ566" s="1"/>
      <c r="CA566" s="150">
        <v>5441.14013671875</v>
      </c>
      <c r="CB566" s="150">
        <v>7345.74</v>
      </c>
      <c r="CC566" s="124" t="s">
        <v>4274</v>
      </c>
      <c r="CD566" t="s">
        <v>4635</v>
      </c>
    </row>
    <row r="567" spans="1:82" x14ac:dyDescent="0.3">
      <c r="A567" s="1">
        <v>430014020</v>
      </c>
      <c r="B567" s="124" t="s">
        <v>4274</v>
      </c>
      <c r="C567" t="s">
        <v>194</v>
      </c>
      <c r="D567" t="s">
        <v>949</v>
      </c>
      <c r="E567" s="30">
        <v>87.417816162109375</v>
      </c>
      <c r="F567" s="30">
        <v>87.6900634765625</v>
      </c>
      <c r="G567" s="30">
        <v>87.232215881347656</v>
      </c>
      <c r="H567" s="30">
        <v>88.153251647949219</v>
      </c>
      <c r="I567" s="1">
        <v>234</v>
      </c>
      <c r="J567" s="1" t="s">
        <v>4733</v>
      </c>
      <c r="K567" s="1">
        <v>4</v>
      </c>
      <c r="L567" t="s">
        <v>3812</v>
      </c>
      <c r="M567" t="s">
        <v>3908</v>
      </c>
      <c r="N567" t="s">
        <v>3916</v>
      </c>
      <c r="O567" t="s">
        <v>3921</v>
      </c>
      <c r="P567" s="148">
        <v>0.82716047763824463</v>
      </c>
      <c r="Q567" s="30">
        <v>50.963497920000002</v>
      </c>
      <c r="R567" s="30"/>
      <c r="S567" s="1">
        <v>44</v>
      </c>
      <c r="T567" s="1">
        <v>26</v>
      </c>
      <c r="U567" s="148">
        <v>0.59090906381607056</v>
      </c>
      <c r="V567" s="148">
        <v>0.66666668653488159</v>
      </c>
      <c r="W567" s="149">
        <v>51.065577330000004</v>
      </c>
      <c r="X567" s="149"/>
      <c r="Y567" s="1">
        <v>26</v>
      </c>
      <c r="Z567" s="30">
        <v>94.285484313964844</v>
      </c>
      <c r="AA567" s="148">
        <v>0.76</v>
      </c>
      <c r="AB567" s="30">
        <v>53.1</v>
      </c>
      <c r="AC567" s="30">
        <v>406</v>
      </c>
      <c r="AD567" s="30">
        <v>91.9771728515625</v>
      </c>
      <c r="AE567" s="148">
        <v>0.68299999999999994</v>
      </c>
      <c r="AF567" s="30">
        <v>52.36</v>
      </c>
      <c r="AG567" s="30">
        <v>380</v>
      </c>
      <c r="AH567" s="30">
        <v>94.483039855957031</v>
      </c>
      <c r="AI567" s="148">
        <v>0.79400000000000004</v>
      </c>
      <c r="AJ567" s="30">
        <v>53.183276720000002</v>
      </c>
      <c r="AK567" s="30">
        <v>415.5</v>
      </c>
      <c r="AL567" s="30">
        <v>91.300453186035156</v>
      </c>
      <c r="AM567" s="148">
        <v>0.75800000000000001</v>
      </c>
      <c r="AN567" s="30">
        <v>52.147063950000003</v>
      </c>
      <c r="AO567" s="30">
        <v>398.4</v>
      </c>
      <c r="AP567" s="148">
        <v>0.83950614929199219</v>
      </c>
      <c r="AQ567" s="30">
        <v>51.405551379999999</v>
      </c>
      <c r="AR567" s="30">
        <v>424.69134521484381</v>
      </c>
      <c r="AS567" s="30">
        <v>44</v>
      </c>
      <c r="AT567" s="30">
        <v>26</v>
      </c>
      <c r="AU567" s="148">
        <v>0.59090906381607056</v>
      </c>
      <c r="AV567" s="30">
        <v>88.153251647949219</v>
      </c>
      <c r="AW567" s="148">
        <v>0.71794873476028442</v>
      </c>
      <c r="AX567" s="30">
        <v>51.79897115</v>
      </c>
      <c r="AY567" s="30"/>
      <c r="AZ567" s="30">
        <v>26</v>
      </c>
      <c r="BA567" s="30">
        <v>90.609054565429688</v>
      </c>
      <c r="BB567" s="148">
        <v>0.81</v>
      </c>
      <c r="BC567" s="30">
        <v>52.73</v>
      </c>
      <c r="BD567" s="30">
        <v>428</v>
      </c>
      <c r="BE567" s="30">
        <v>92.055564880371094</v>
      </c>
      <c r="BF567" s="147">
        <v>0.71700000000000008</v>
      </c>
      <c r="BG567" s="30">
        <v>53.46</v>
      </c>
      <c r="BH567" s="30">
        <v>398.3</v>
      </c>
      <c r="BI567" s="30">
        <v>92.822822570800781</v>
      </c>
      <c r="BJ567" s="148">
        <v>0.82499999999999996</v>
      </c>
      <c r="BK567" s="30">
        <v>53.842633970000001</v>
      </c>
      <c r="BL567" s="30">
        <v>426.8</v>
      </c>
      <c r="BM567" s="30">
        <v>94.56292724609375</v>
      </c>
      <c r="BN567" s="148">
        <v>0.75800000000000001</v>
      </c>
      <c r="BO567" s="30">
        <v>54.769397290000001</v>
      </c>
      <c r="BP567" s="30">
        <v>414.5</v>
      </c>
      <c r="BQ567" s="148"/>
      <c r="BR567" s="148"/>
      <c r="BS567" s="148"/>
      <c r="BT567" s="148">
        <v>0.996</v>
      </c>
      <c r="BU567" s="148"/>
      <c r="BV567" s="148">
        <v>4.0000001899898052E-3</v>
      </c>
      <c r="BW567" s="148"/>
      <c r="BX567" s="148">
        <v>0.13300000000000001</v>
      </c>
      <c r="BY567" s="148">
        <v>0.51300000000000001</v>
      </c>
      <c r="BZ567" s="1"/>
      <c r="CA567" s="150">
        <v>9260.169921875</v>
      </c>
      <c r="CB567" s="150">
        <v>12116.94</v>
      </c>
      <c r="CC567" s="124" t="s">
        <v>4274</v>
      </c>
      <c r="CD567" t="s">
        <v>4634</v>
      </c>
    </row>
    <row r="568" spans="1:82" x14ac:dyDescent="0.3">
      <c r="A568" s="1">
        <v>430021050</v>
      </c>
      <c r="B568" s="124" t="s">
        <v>4275</v>
      </c>
      <c r="C568" t="s">
        <v>195</v>
      </c>
      <c r="D568" t="s">
        <v>1095</v>
      </c>
      <c r="E568" s="30">
        <v>78.894744873046875</v>
      </c>
      <c r="F568" s="30">
        <v>79.084480285644531</v>
      </c>
      <c r="G568" s="30">
        <v>85.899215698242188</v>
      </c>
      <c r="H568" s="30">
        <v>84.792327880859375</v>
      </c>
      <c r="I568" s="1">
        <v>149</v>
      </c>
      <c r="J568" s="1">
        <v>7</v>
      </c>
      <c r="K568" s="1">
        <v>12</v>
      </c>
      <c r="L568" t="s">
        <v>3812</v>
      </c>
      <c r="M568" t="s">
        <v>3908</v>
      </c>
      <c r="N568" t="s">
        <v>3916</v>
      </c>
      <c r="O568" t="s">
        <v>3921</v>
      </c>
      <c r="P568" s="148">
        <v>0.30666667222976679</v>
      </c>
      <c r="Q568" s="30">
        <v>47.418216549999997</v>
      </c>
      <c r="R568" s="30">
        <v>289.33334350585938</v>
      </c>
      <c r="S568" s="1">
        <v>101</v>
      </c>
      <c r="T568" s="1">
        <v>66</v>
      </c>
      <c r="U568" s="148">
        <v>0.65346533060073853</v>
      </c>
      <c r="V568" s="148">
        <v>0.25531914830207819</v>
      </c>
      <c r="W568" s="149">
        <v>47.499917629999999</v>
      </c>
      <c r="X568" s="149"/>
      <c r="Y568" s="1">
        <v>66</v>
      </c>
      <c r="Z568" s="30">
        <v>87.941551208496094</v>
      </c>
      <c r="AA568" s="148">
        <v>0.51800000000000002</v>
      </c>
      <c r="AB568" s="30">
        <v>51</v>
      </c>
      <c r="AC568" s="30">
        <v>342.9</v>
      </c>
      <c r="AD568" s="30">
        <v>89.797737121582031</v>
      </c>
      <c r="AE568" s="148">
        <v>0.55600000000000005</v>
      </c>
      <c r="AF568" s="30">
        <v>51.62</v>
      </c>
      <c r="AG568" s="30">
        <v>341.7</v>
      </c>
      <c r="AH568" s="30">
        <v>86.243507385253906</v>
      </c>
      <c r="AI568" s="148">
        <v>0.50700000000000001</v>
      </c>
      <c r="AJ568" s="30">
        <v>50.454228180000001</v>
      </c>
      <c r="AK568" s="30">
        <v>342</v>
      </c>
      <c r="AL568" s="30">
        <v>87.798568725585938</v>
      </c>
      <c r="AM568" s="148">
        <v>0.51</v>
      </c>
      <c r="AN568" s="30">
        <v>50.955379100000002</v>
      </c>
      <c r="AO568" s="30">
        <v>337.3</v>
      </c>
      <c r="AP568" s="148">
        <v>0.34246575832366938</v>
      </c>
      <c r="AQ568" s="30">
        <v>50.571724140000001</v>
      </c>
      <c r="AR568" s="30">
        <v>301.369873046875</v>
      </c>
      <c r="AS568" s="30">
        <v>99</v>
      </c>
      <c r="AT568" s="30">
        <v>64</v>
      </c>
      <c r="AU568" s="148">
        <v>0.65346533060073853</v>
      </c>
      <c r="AV568" s="30">
        <v>84.792327880859375</v>
      </c>
      <c r="AW568" s="148">
        <v>0.27659574151039118</v>
      </c>
      <c r="AX568" s="30">
        <v>49.872767670000002</v>
      </c>
      <c r="AY568" s="30">
        <v>278.72341918945313</v>
      </c>
      <c r="AZ568" s="30">
        <v>64</v>
      </c>
      <c r="BA568" s="30">
        <v>84.794265747070313</v>
      </c>
      <c r="BB568" s="148">
        <v>0.32800000000000001</v>
      </c>
      <c r="BC568" s="30">
        <v>49.91</v>
      </c>
      <c r="BD568" s="30">
        <v>318</v>
      </c>
      <c r="BE568" s="30">
        <v>87.389549255371094</v>
      </c>
      <c r="BF568" s="147">
        <v>0.375</v>
      </c>
      <c r="BG568" s="30">
        <v>51.16</v>
      </c>
      <c r="BH568" s="30">
        <v>332.5</v>
      </c>
      <c r="BI568" s="30">
        <v>85.934852600097656</v>
      </c>
      <c r="BJ568" s="148">
        <v>0.42399999999999999</v>
      </c>
      <c r="BK568" s="30">
        <v>50.487351150000002</v>
      </c>
      <c r="BL568" s="30">
        <v>304.5</v>
      </c>
      <c r="BM568" s="30">
        <v>87.733879089355469</v>
      </c>
      <c r="BN568" s="148">
        <v>0.4</v>
      </c>
      <c r="BO568" s="30">
        <v>51.365976959999998</v>
      </c>
      <c r="BP568" s="30">
        <v>284.39999999999998</v>
      </c>
      <c r="BQ568" s="148"/>
      <c r="BR568" s="148"/>
      <c r="BS568" s="148"/>
      <c r="BT568" s="148">
        <v>0.97299999999999998</v>
      </c>
      <c r="BU568" s="148"/>
      <c r="BV568" s="148">
        <v>2.700000070035458E-2</v>
      </c>
      <c r="BW568" s="148"/>
      <c r="BX568" s="148">
        <v>9.4E-2</v>
      </c>
      <c r="BY568" s="148">
        <v>0.57999999999999996</v>
      </c>
      <c r="BZ568" s="1"/>
      <c r="CA568" s="150">
        <v>9897.5498046875</v>
      </c>
      <c r="CB568" s="150">
        <v>11454.16</v>
      </c>
      <c r="CC568" s="124" t="s">
        <v>4275</v>
      </c>
      <c r="CD568" t="s">
        <v>4633</v>
      </c>
    </row>
    <row r="569" spans="1:82" x14ac:dyDescent="0.3">
      <c r="A569" s="1">
        <v>430024020</v>
      </c>
      <c r="B569" s="124" t="s">
        <v>4275</v>
      </c>
      <c r="C569" t="s">
        <v>195</v>
      </c>
      <c r="D569" t="s">
        <v>1096</v>
      </c>
      <c r="E569" s="30">
        <v>86.704902648925781</v>
      </c>
      <c r="F569" s="30">
        <v>86.386817932128906</v>
      </c>
      <c r="G569" s="30">
        <v>88.4521484375</v>
      </c>
      <c r="H569" s="30">
        <v>90.715003967285156</v>
      </c>
      <c r="I569" s="1">
        <v>149</v>
      </c>
      <c r="J569" s="1" t="s">
        <v>4733</v>
      </c>
      <c r="K569" s="1">
        <v>6</v>
      </c>
      <c r="L569" t="s">
        <v>3812</v>
      </c>
      <c r="M569" t="s">
        <v>3908</v>
      </c>
      <c r="N569" t="s">
        <v>3916</v>
      </c>
      <c r="O569" t="s">
        <v>3921</v>
      </c>
      <c r="P569" s="148">
        <v>0.41860464215278631</v>
      </c>
      <c r="Q569" s="30">
        <v>50.666952289999998</v>
      </c>
      <c r="R569" s="30">
        <v>324.41860961914063</v>
      </c>
      <c r="S569" s="1">
        <v>132</v>
      </c>
      <c r="T569" s="1">
        <v>91</v>
      </c>
      <c r="U569" s="148">
        <v>0.68939393758773804</v>
      </c>
      <c r="V569" s="148">
        <v>0.29824560880661011</v>
      </c>
      <c r="W569" s="149">
        <v>50.525588399999997</v>
      </c>
      <c r="X569" s="149">
        <v>300</v>
      </c>
      <c r="Y569" s="1">
        <v>91</v>
      </c>
      <c r="Z569" s="30">
        <v>93.681297302246094</v>
      </c>
      <c r="AA569" s="148">
        <v>0.35199999999999998</v>
      </c>
      <c r="AB569" s="30">
        <v>52.9</v>
      </c>
      <c r="AC569" s="30">
        <v>320</v>
      </c>
      <c r="AD569" s="30">
        <v>93.862091064453125</v>
      </c>
      <c r="AE569" s="148">
        <v>0.30599999999999999</v>
      </c>
      <c r="AF569" s="30">
        <v>53</v>
      </c>
      <c r="AG569" s="30">
        <v>308.3</v>
      </c>
      <c r="AH569" s="30">
        <v>86.902320861816406</v>
      </c>
      <c r="AI569" s="148">
        <v>0.34799999999999998</v>
      </c>
      <c r="AJ569" s="30">
        <v>50.672435229999998</v>
      </c>
      <c r="AK569" s="30">
        <v>300</v>
      </c>
      <c r="AL569" s="30">
        <v>86.462226867675781</v>
      </c>
      <c r="AM569" s="148">
        <v>0.28399999999999997</v>
      </c>
      <c r="AN569" s="30">
        <v>50.500625280000001</v>
      </c>
      <c r="AO569" s="30">
        <v>281.5</v>
      </c>
      <c r="AP569" s="148">
        <v>0.32558140158653259</v>
      </c>
      <c r="AQ569" s="30">
        <v>52.168651699999998</v>
      </c>
      <c r="AR569" s="30">
        <v>282.55813598632813</v>
      </c>
      <c r="AS569" s="30">
        <v>132</v>
      </c>
      <c r="AT569" s="30">
        <v>91</v>
      </c>
      <c r="AU569" s="148">
        <v>0.68939393758773804</v>
      </c>
      <c r="AV569" s="30">
        <v>90.715003967285156</v>
      </c>
      <c r="AW569" s="148">
        <v>0.26315790414810181</v>
      </c>
      <c r="AX569" s="30">
        <v>53.26715171</v>
      </c>
      <c r="AY569" s="30"/>
      <c r="AZ569" s="30">
        <v>91</v>
      </c>
      <c r="BA569" s="30">
        <v>92.629798889160156</v>
      </c>
      <c r="BB569" s="148">
        <v>0.39</v>
      </c>
      <c r="BC569" s="30">
        <v>53.71</v>
      </c>
      <c r="BD569" s="30">
        <v>302.89999999999998</v>
      </c>
      <c r="BE569" s="30">
        <v>94.347999572753906</v>
      </c>
      <c r="BF569" s="147">
        <v>0.31900000000000001</v>
      </c>
      <c r="BG569" s="30">
        <v>54.59</v>
      </c>
      <c r="BH569" s="30">
        <v>286.10000000000002</v>
      </c>
      <c r="BI569" s="30">
        <v>87.176132202148438</v>
      </c>
      <c r="BJ569" s="148">
        <v>0.33900000000000002</v>
      </c>
      <c r="BK569" s="30">
        <v>51.092005370000003</v>
      </c>
      <c r="BL569" s="30">
        <v>291.10000000000002</v>
      </c>
      <c r="BM569" s="30">
        <v>88.649810791015625</v>
      </c>
      <c r="BN569" s="148">
        <v>0.28399999999999997</v>
      </c>
      <c r="BO569" s="30">
        <v>51.82245614</v>
      </c>
      <c r="BP569" s="30">
        <v>274.10000000000002</v>
      </c>
      <c r="BQ569" s="148"/>
      <c r="BR569" s="148"/>
      <c r="BS569" s="148"/>
      <c r="BT569" s="148">
        <v>0.99299999999999999</v>
      </c>
      <c r="BU569" s="148"/>
      <c r="BV569" s="148">
        <v>7.0000002160668373E-3</v>
      </c>
      <c r="BW569" s="148"/>
      <c r="BX569" s="148">
        <v>0.17399999999999999</v>
      </c>
      <c r="BY569" s="148">
        <v>0.59099999999999997</v>
      </c>
      <c r="BZ569" s="1"/>
      <c r="CA569" s="150">
        <v>8339.9296875</v>
      </c>
      <c r="CB569" s="150">
        <v>10054.459999999999</v>
      </c>
      <c r="CC569" s="124" t="s">
        <v>4275</v>
      </c>
      <c r="CD569" t="s">
        <v>4634</v>
      </c>
    </row>
    <row r="570" spans="1:82" x14ac:dyDescent="0.3">
      <c r="A570" s="1">
        <v>430031050</v>
      </c>
      <c r="B570" s="124" t="s">
        <v>4276</v>
      </c>
      <c r="C570" t="s">
        <v>196</v>
      </c>
      <c r="D570" t="s">
        <v>1097</v>
      </c>
      <c r="E570" s="30">
        <v>87.850028991699219</v>
      </c>
      <c r="F570" s="30">
        <v>85.079376220703125</v>
      </c>
      <c r="G570" s="30">
        <v>86.056900024414063</v>
      </c>
      <c r="H570" s="30">
        <v>83.035850524902344</v>
      </c>
      <c r="I570" s="1">
        <v>169</v>
      </c>
      <c r="J570" s="1">
        <v>7</v>
      </c>
      <c r="K570" s="1">
        <v>12</v>
      </c>
      <c r="L570" t="s">
        <v>3812</v>
      </c>
      <c r="M570" t="s">
        <v>3908</v>
      </c>
      <c r="N570" t="s">
        <v>3917</v>
      </c>
      <c r="O570" t="s">
        <v>3921</v>
      </c>
      <c r="P570" s="148">
        <v>0.5</v>
      </c>
      <c r="Q570" s="30">
        <v>51.143283850000003</v>
      </c>
      <c r="R570" s="30">
        <v>346.15383911132813</v>
      </c>
      <c r="S570" s="1">
        <v>111</v>
      </c>
      <c r="T570" s="1">
        <v>65</v>
      </c>
      <c r="U570" s="148">
        <v>0.58558559417724609</v>
      </c>
      <c r="V570" s="148">
        <v>0.3695652186870575</v>
      </c>
      <c r="W570" s="149">
        <v>49.98385803</v>
      </c>
      <c r="X570" s="149">
        <v>313.04348754882813</v>
      </c>
      <c r="Y570" s="1">
        <v>65</v>
      </c>
      <c r="Z570" s="30">
        <v>91.868743896484375</v>
      </c>
      <c r="AA570" s="148">
        <v>0.66700000000000004</v>
      </c>
      <c r="AB570" s="30">
        <v>52.3</v>
      </c>
      <c r="AC570" s="30">
        <v>382.1</v>
      </c>
      <c r="AD570" s="30">
        <v>93.096343994140625</v>
      </c>
      <c r="AE570" s="148">
        <v>0.61</v>
      </c>
      <c r="AF570" s="30">
        <v>52.74</v>
      </c>
      <c r="AG570" s="30">
        <v>368.3</v>
      </c>
      <c r="AH570" s="30">
        <v>90.612571716308594</v>
      </c>
      <c r="AI570" s="148">
        <v>0.67500000000000004</v>
      </c>
      <c r="AJ570" s="30">
        <v>51.901323009999999</v>
      </c>
      <c r="AK570" s="30">
        <v>384.4</v>
      </c>
      <c r="AL570" s="30">
        <v>90.99212646484375</v>
      </c>
      <c r="AM570" s="148">
        <v>0.60899999999999999</v>
      </c>
      <c r="AN570" s="30">
        <v>52.042142640000002</v>
      </c>
      <c r="AO570" s="30">
        <v>373.9</v>
      </c>
      <c r="AP570" s="148">
        <v>0.34939759969711298</v>
      </c>
      <c r="AQ570" s="30">
        <v>50.670358190000002</v>
      </c>
      <c r="AR570" s="30">
        <v>300</v>
      </c>
      <c r="AS570" s="30">
        <v>111</v>
      </c>
      <c r="AT570" s="30">
        <v>65</v>
      </c>
      <c r="AU570" s="148">
        <v>0.58558559417724609</v>
      </c>
      <c r="AV570" s="30">
        <v>83.035850524902344</v>
      </c>
      <c r="AW570" s="148">
        <v>0.1458333283662796</v>
      </c>
      <c r="AX570" s="30">
        <v>48.86610159</v>
      </c>
      <c r="AY570" s="30"/>
      <c r="AZ570" s="30">
        <v>65</v>
      </c>
      <c r="BA570" s="30">
        <v>87.784141540527344</v>
      </c>
      <c r="BB570" s="148">
        <v>0.5</v>
      </c>
      <c r="BC570" s="30">
        <v>51.36</v>
      </c>
      <c r="BD570" s="30">
        <v>341.9</v>
      </c>
      <c r="BE570" s="30">
        <v>87.247535705566406</v>
      </c>
      <c r="BF570" s="147">
        <v>0.43099999999999999</v>
      </c>
      <c r="BG570" s="30">
        <v>51.09</v>
      </c>
      <c r="BH570" s="30">
        <v>317.60000000000002</v>
      </c>
      <c r="BI570" s="30">
        <v>86.309410095214844</v>
      </c>
      <c r="BJ570" s="148">
        <v>0.50700000000000001</v>
      </c>
      <c r="BK570" s="30">
        <v>50.669806299999998</v>
      </c>
      <c r="BL570" s="30">
        <v>352</v>
      </c>
      <c r="BM570" s="30">
        <v>85.985031127929688</v>
      </c>
      <c r="BN570" s="148">
        <v>0.375</v>
      </c>
      <c r="BO570" s="30">
        <v>50.494397599999999</v>
      </c>
      <c r="BP570" s="30">
        <v>320</v>
      </c>
      <c r="BQ570" s="148"/>
      <c r="BR570" s="148">
        <v>4.7E-2</v>
      </c>
      <c r="BS570" s="148"/>
      <c r="BT570" s="148">
        <v>0.93500000000000005</v>
      </c>
      <c r="BU570" s="148"/>
      <c r="BV570" s="148">
        <v>1.7999999225139621E-2</v>
      </c>
      <c r="BW570" s="148"/>
      <c r="BX570" s="148">
        <v>5.8999999999999997E-2</v>
      </c>
      <c r="BY570" s="148">
        <v>0.42399999999999999</v>
      </c>
      <c r="BZ570" s="1"/>
      <c r="CA570" s="150">
        <v>7238.2001953125</v>
      </c>
      <c r="CB570" s="150">
        <v>10098.23</v>
      </c>
      <c r="CC570" s="124" t="s">
        <v>4276</v>
      </c>
      <c r="CD570" t="s">
        <v>4633</v>
      </c>
    </row>
    <row r="571" spans="1:82" x14ac:dyDescent="0.3">
      <c r="A571" s="1">
        <v>430034040</v>
      </c>
      <c r="B571" s="124" t="s">
        <v>4276</v>
      </c>
      <c r="C571" t="s">
        <v>196</v>
      </c>
      <c r="D571" t="s">
        <v>1098</v>
      </c>
      <c r="E571" s="30">
        <v>89.674934387207031</v>
      </c>
      <c r="F571" s="30">
        <v>90.014854431152344</v>
      </c>
      <c r="G571" s="30">
        <v>85.679336547851563</v>
      </c>
      <c r="H571" s="30">
        <v>83.837997436523438</v>
      </c>
      <c r="I571" s="1">
        <v>168</v>
      </c>
      <c r="J571" s="1" t="s">
        <v>3981</v>
      </c>
      <c r="K571" s="1">
        <v>6</v>
      </c>
      <c r="L571" t="s">
        <v>3812</v>
      </c>
      <c r="M571" t="s">
        <v>3908</v>
      </c>
      <c r="N571" t="s">
        <v>3917</v>
      </c>
      <c r="O571" t="s">
        <v>3921</v>
      </c>
      <c r="P571" s="148">
        <v>0.36559140682220459</v>
      </c>
      <c r="Q571" s="30">
        <v>51.902376359999998</v>
      </c>
      <c r="R571" s="30"/>
      <c r="S571" s="1">
        <v>113</v>
      </c>
      <c r="T571" s="1">
        <v>73</v>
      </c>
      <c r="U571" s="148">
        <v>0.64601767063140869</v>
      </c>
      <c r="V571" s="148">
        <v>0.38181817531585688</v>
      </c>
      <c r="W571" s="149">
        <v>52.028836089999999</v>
      </c>
      <c r="X571" s="149"/>
      <c r="Y571" s="1">
        <v>73</v>
      </c>
      <c r="Z571" s="30">
        <v>85.524818420410156</v>
      </c>
      <c r="AA571" s="148">
        <v>0.63200000000000001</v>
      </c>
      <c r="AB571" s="30">
        <v>50.2</v>
      </c>
      <c r="AC571" s="30">
        <v>370.5</v>
      </c>
      <c r="AD571" s="30">
        <v>86.616943359375</v>
      </c>
      <c r="AE571" s="148">
        <v>0.54700000000000004</v>
      </c>
      <c r="AF571" s="30">
        <v>50.54</v>
      </c>
      <c r="AG571" s="30">
        <v>348.4</v>
      </c>
      <c r="AH571" s="30">
        <v>83.107582092285156</v>
      </c>
      <c r="AI571" s="148">
        <v>0.65599999999999992</v>
      </c>
      <c r="AJ571" s="30">
        <v>49.415565119999997</v>
      </c>
      <c r="AK571" s="30">
        <v>381.7</v>
      </c>
      <c r="AL571" s="30">
        <v>83.979537963867188</v>
      </c>
      <c r="AM571" s="148">
        <v>0.627</v>
      </c>
      <c r="AN571" s="30">
        <v>49.655770349999997</v>
      </c>
      <c r="AO571" s="30">
        <v>370.1</v>
      </c>
      <c r="AP571" s="148">
        <v>0.48387095332145691</v>
      </c>
      <c r="AQ571" s="30">
        <v>50.434180720000001</v>
      </c>
      <c r="AR571" s="30">
        <v>335.48385620117188</v>
      </c>
      <c r="AS571" s="30">
        <v>117</v>
      </c>
      <c r="AT571" s="30">
        <v>76</v>
      </c>
      <c r="AU571" s="148">
        <v>0.64601767063140869</v>
      </c>
      <c r="AV571" s="30">
        <v>83.837997436523438</v>
      </c>
      <c r="AW571" s="148">
        <v>0.36363637447357178</v>
      </c>
      <c r="AX571" s="30">
        <v>49.325824070000003</v>
      </c>
      <c r="AY571" s="30">
        <v>301.81817626953131</v>
      </c>
      <c r="AZ571" s="30">
        <v>76</v>
      </c>
      <c r="BA571" s="30">
        <v>77.907241821289063</v>
      </c>
      <c r="BB571" s="148">
        <v>0.44700000000000001</v>
      </c>
      <c r="BC571" s="30">
        <v>46.57</v>
      </c>
      <c r="BD571" s="30">
        <v>328.7</v>
      </c>
      <c r="BE571" s="30">
        <v>78.057502746582031</v>
      </c>
      <c r="BF571" s="147">
        <v>0.34899999999999998</v>
      </c>
      <c r="BG571" s="30">
        <v>46.56</v>
      </c>
      <c r="BH571" s="30">
        <v>296.8</v>
      </c>
      <c r="BI571" s="30">
        <v>77.283607482910156</v>
      </c>
      <c r="BJ571" s="148">
        <v>0.44299999999999989</v>
      </c>
      <c r="BK571" s="30">
        <v>46.273135430000004</v>
      </c>
      <c r="BL571" s="30">
        <v>329.9</v>
      </c>
      <c r="BM571" s="30">
        <v>77.57763671875</v>
      </c>
      <c r="BN571" s="148">
        <v>0.36599999999999999</v>
      </c>
      <c r="BO571" s="30">
        <v>46.304375780000001</v>
      </c>
      <c r="BP571" s="30">
        <v>311.3</v>
      </c>
      <c r="BQ571" s="148"/>
      <c r="BR571" s="148"/>
      <c r="BS571" s="148"/>
      <c r="BT571" s="148">
        <v>0.94600000000000006</v>
      </c>
      <c r="BU571" s="148">
        <v>4.8000000000000001E-2</v>
      </c>
      <c r="BV571" s="148">
        <v>6.0000000521540642E-3</v>
      </c>
      <c r="BW571" s="148"/>
      <c r="BX571" s="148">
        <v>0.10100000000000001</v>
      </c>
      <c r="BY571" s="148">
        <v>0.621</v>
      </c>
      <c r="BZ571" s="1"/>
      <c r="CA571" s="150">
        <v>7223.0400390625</v>
      </c>
      <c r="CB571" s="150">
        <v>8564.73</v>
      </c>
      <c r="CC571" s="124" t="s">
        <v>4276</v>
      </c>
      <c r="CD571" t="s">
        <v>4634</v>
      </c>
    </row>
    <row r="572" spans="1:82" x14ac:dyDescent="0.3">
      <c r="A572" s="1">
        <v>430043000</v>
      </c>
      <c r="B572" s="124" t="s">
        <v>4277</v>
      </c>
      <c r="C572" t="s">
        <v>197</v>
      </c>
      <c r="D572" t="s">
        <v>1099</v>
      </c>
      <c r="E572" s="30">
        <v>87.941574096679688</v>
      </c>
      <c r="F572" s="30">
        <v>90.546867370605469</v>
      </c>
      <c r="G572" s="30">
        <v>79.503227233886719</v>
      </c>
      <c r="H572" s="30">
        <v>85.486915588378906</v>
      </c>
      <c r="I572" s="1">
        <v>55</v>
      </c>
      <c r="J572" s="1">
        <v>6</v>
      </c>
      <c r="K572" s="1">
        <v>8</v>
      </c>
      <c r="L572" t="s">
        <v>3812</v>
      </c>
      <c r="M572" t="s">
        <v>3908</v>
      </c>
      <c r="N572" t="s">
        <v>3916</v>
      </c>
      <c r="O572" t="s">
        <v>3921</v>
      </c>
      <c r="P572" s="148">
        <v>0.4375</v>
      </c>
      <c r="Q572" s="30">
        <v>51.181362530000001</v>
      </c>
      <c r="R572" s="30">
        <v>335.41665649414063</v>
      </c>
      <c r="S572" s="1">
        <v>104</v>
      </c>
      <c r="T572" s="1">
        <v>62</v>
      </c>
      <c r="U572" s="148">
        <v>0.5961538553237915</v>
      </c>
      <c r="V572" s="148">
        <v>0.38709676265716553</v>
      </c>
      <c r="W572" s="149">
        <v>52.249271309999997</v>
      </c>
      <c r="X572" s="149">
        <v>319.35482788085938</v>
      </c>
      <c r="Y572" s="1">
        <v>62</v>
      </c>
      <c r="Z572" s="30">
        <v>89.754104614257813</v>
      </c>
      <c r="AA572" s="148">
        <v>0.54899999999999993</v>
      </c>
      <c r="AB572" s="30">
        <v>51.6</v>
      </c>
      <c r="AC572" s="30">
        <v>386.3</v>
      </c>
      <c r="AD572" s="30">
        <v>90.180618286132813</v>
      </c>
      <c r="AE572" s="148">
        <v>0.45200000000000001</v>
      </c>
      <c r="AF572" s="30">
        <v>51.75</v>
      </c>
      <c r="AG572" s="30">
        <v>364.5</v>
      </c>
      <c r="AH572" s="30">
        <v>86.439445495605469</v>
      </c>
      <c r="AI572" s="148">
        <v>0.49</v>
      </c>
      <c r="AJ572" s="30">
        <v>50.519126630000002</v>
      </c>
      <c r="AK572" s="30">
        <v>351</v>
      </c>
      <c r="AL572" s="30">
        <v>87.002815246582031</v>
      </c>
      <c r="AM572" s="148">
        <v>0.38200000000000001</v>
      </c>
      <c r="AN572" s="30">
        <v>50.684587049999998</v>
      </c>
      <c r="AO572" s="30">
        <v>320.60000000000002</v>
      </c>
      <c r="AP572" s="148">
        <v>0.2916666567325592</v>
      </c>
      <c r="AQ572" s="30">
        <v>46.570862609999999</v>
      </c>
      <c r="AR572" s="30"/>
      <c r="AS572" s="30">
        <v>104</v>
      </c>
      <c r="AT572" s="30">
        <v>62</v>
      </c>
      <c r="AU572" s="148">
        <v>0.5961538553237915</v>
      </c>
      <c r="AV572" s="30">
        <v>85.486915588378906</v>
      </c>
      <c r="AW572" s="148">
        <v>0.29032257199287409</v>
      </c>
      <c r="AX572" s="30">
        <v>50.270847510000003</v>
      </c>
      <c r="AY572" s="30"/>
      <c r="AZ572" s="30">
        <v>62</v>
      </c>
      <c r="BA572" s="30">
        <v>85.907737731933594</v>
      </c>
      <c r="BB572" s="148">
        <v>0.43099999999999999</v>
      </c>
      <c r="BC572" s="30">
        <v>50.45</v>
      </c>
      <c r="BD572" s="30">
        <v>321.60000000000002</v>
      </c>
      <c r="BE572" s="30">
        <v>87.227249145507813</v>
      </c>
      <c r="BF572" s="147">
        <v>0.48399999999999999</v>
      </c>
      <c r="BG572" s="30">
        <v>51.08</v>
      </c>
      <c r="BH572" s="30">
        <v>322.60000000000002</v>
      </c>
      <c r="BI572" s="30">
        <v>86.090995788574219</v>
      </c>
      <c r="BJ572" s="148">
        <v>0.46899999999999997</v>
      </c>
      <c r="BK572" s="30">
        <v>50.563413420000003</v>
      </c>
      <c r="BL572" s="30">
        <v>314.3</v>
      </c>
      <c r="BM572" s="30">
        <v>85.556854248046875</v>
      </c>
      <c r="BN572" s="148">
        <v>0.35299999999999998</v>
      </c>
      <c r="BO572" s="30">
        <v>50.281008409999998</v>
      </c>
      <c r="BP572" s="30">
        <v>276.5</v>
      </c>
      <c r="BQ572" s="148"/>
      <c r="BR572" s="148"/>
      <c r="BS572" s="148"/>
      <c r="BT572" s="148">
        <v>0.89100000000000001</v>
      </c>
      <c r="BU572" s="148"/>
      <c r="BV572" s="148">
        <v>0.1089999973773956</v>
      </c>
      <c r="BW572" s="148"/>
      <c r="BX572" s="148">
        <v>0.16400000000000001</v>
      </c>
      <c r="BY572" s="148">
        <v>0.58599999999999997</v>
      </c>
      <c r="BZ572" s="1"/>
      <c r="CA572" s="150">
        <v>7212.35009765625</v>
      </c>
      <c r="CB572" s="150">
        <v>10613.84</v>
      </c>
      <c r="CC572" s="124" t="s">
        <v>4277</v>
      </c>
      <c r="CD572" t="s">
        <v>4633</v>
      </c>
    </row>
    <row r="573" spans="1:82" x14ac:dyDescent="0.3">
      <c r="A573" s="1">
        <v>430044020</v>
      </c>
      <c r="B573" s="124" t="s">
        <v>4277</v>
      </c>
      <c r="C573" t="s">
        <v>197</v>
      </c>
      <c r="D573" t="s">
        <v>1100</v>
      </c>
      <c r="E573" s="30">
        <v>81.480667114257813</v>
      </c>
      <c r="F573" s="30">
        <v>82.723396301269531</v>
      </c>
      <c r="G573" s="30">
        <v>91.210250854492188</v>
      </c>
      <c r="H573" s="30">
        <v>89.603126525878906</v>
      </c>
      <c r="I573" s="1">
        <v>108</v>
      </c>
      <c r="J573" s="1" t="s">
        <v>4733</v>
      </c>
      <c r="K573" s="1">
        <v>5</v>
      </c>
      <c r="L573" t="s">
        <v>3812</v>
      </c>
      <c r="M573" t="s">
        <v>3908</v>
      </c>
      <c r="N573" t="s">
        <v>3916</v>
      </c>
      <c r="O573" t="s">
        <v>3921</v>
      </c>
      <c r="P573" s="148">
        <v>0.54716980457305908</v>
      </c>
      <c r="Q573" s="30">
        <v>48.493864760000001</v>
      </c>
      <c r="R573" s="30">
        <v>352.8302001953125</v>
      </c>
      <c r="S573" s="1">
        <v>41</v>
      </c>
      <c r="T573" s="1">
        <v>26</v>
      </c>
      <c r="U573" s="148">
        <v>0.63414633274078369</v>
      </c>
      <c r="V573" s="148">
        <v>0.3571428656578064</v>
      </c>
      <c r="W573" s="149">
        <v>49.007676889999999</v>
      </c>
      <c r="X573" s="149"/>
      <c r="Y573" s="1">
        <v>26</v>
      </c>
      <c r="Z573" s="30">
        <v>87.63946533203125</v>
      </c>
      <c r="AA573" s="148">
        <v>0.65700000000000003</v>
      </c>
      <c r="AB573" s="30">
        <v>50.9</v>
      </c>
      <c r="AC573" s="30">
        <v>377.1</v>
      </c>
      <c r="AD573" s="30">
        <v>86.204620361328125</v>
      </c>
      <c r="AE573" s="148">
        <v>0.56499999999999995</v>
      </c>
      <c r="AF573" s="30">
        <v>50.4</v>
      </c>
      <c r="AG573" s="30">
        <v>356.5</v>
      </c>
      <c r="AH573" s="30">
        <v>90.340194702148438</v>
      </c>
      <c r="AI573" s="148">
        <v>0.55799999999999994</v>
      </c>
      <c r="AJ573" s="30">
        <v>51.811107720000003</v>
      </c>
      <c r="AK573" s="30">
        <v>374.4</v>
      </c>
      <c r="AL573" s="30">
        <v>89.787979125976563</v>
      </c>
      <c r="AM573" s="148">
        <v>0.45800000000000002</v>
      </c>
      <c r="AN573" s="30">
        <v>51.6323723</v>
      </c>
      <c r="AO573" s="30">
        <v>362.5</v>
      </c>
      <c r="AP573" s="148">
        <v>0.5283018946647644</v>
      </c>
      <c r="AQ573" s="30">
        <v>53.893914100000003</v>
      </c>
      <c r="AR573" s="30">
        <v>333.96224975585938</v>
      </c>
      <c r="AS573" s="30">
        <v>41</v>
      </c>
      <c r="AT573" s="30">
        <v>26</v>
      </c>
      <c r="AU573" s="148">
        <v>0.63414633274078369</v>
      </c>
      <c r="AV573" s="30">
        <v>89.603126525878906</v>
      </c>
      <c r="AW573" s="148">
        <v>0.3214285671710968</v>
      </c>
      <c r="AX573" s="30">
        <v>52.629919819999998</v>
      </c>
      <c r="AY573" s="30"/>
      <c r="AZ573" s="30">
        <v>26</v>
      </c>
      <c r="BA573" s="30">
        <v>94.403106689453125</v>
      </c>
      <c r="BB573" s="148">
        <v>0.65700000000000003</v>
      </c>
      <c r="BC573" s="30">
        <v>54.57</v>
      </c>
      <c r="BD573" s="30">
        <v>394.3</v>
      </c>
      <c r="BE573" s="30">
        <v>93.820541381835938</v>
      </c>
      <c r="BF573" s="147">
        <v>0.56499999999999995</v>
      </c>
      <c r="BG573" s="30">
        <v>54.33</v>
      </c>
      <c r="BH573" s="30">
        <v>365.2</v>
      </c>
      <c r="BI573" s="30">
        <v>90.45611572265625</v>
      </c>
      <c r="BJ573" s="148">
        <v>0.58099999999999996</v>
      </c>
      <c r="BK573" s="30">
        <v>52.689761230000002</v>
      </c>
      <c r="BL573" s="30">
        <v>367.4</v>
      </c>
      <c r="BM573" s="30">
        <v>89.509674072265625</v>
      </c>
      <c r="BN573" s="148">
        <v>0.45800000000000002</v>
      </c>
      <c r="BO573" s="30">
        <v>52.250989580000002</v>
      </c>
      <c r="BP573" s="30">
        <v>325</v>
      </c>
      <c r="BQ573" s="148"/>
      <c r="BR573" s="148">
        <v>4.5999999999999999E-2</v>
      </c>
      <c r="BS573" s="148"/>
      <c r="BT573" s="148">
        <v>0.93500000000000005</v>
      </c>
      <c r="BU573" s="148"/>
      <c r="BV573" s="148">
        <v>1.8999999389052391E-2</v>
      </c>
      <c r="BW573" s="148"/>
      <c r="BX573" s="148">
        <v>0.13900000000000001</v>
      </c>
      <c r="BY573" s="148">
        <v>0.56900000000000006</v>
      </c>
      <c r="BZ573" s="1"/>
      <c r="CA573" s="150">
        <v>8737.0703125</v>
      </c>
      <c r="CB573" s="150">
        <v>13395.67</v>
      </c>
      <c r="CC573" s="124" t="s">
        <v>4277</v>
      </c>
      <c r="CD573" t="s">
        <v>4634</v>
      </c>
    </row>
    <row r="574" spans="1:82" x14ac:dyDescent="0.3">
      <c r="A574" s="1">
        <v>440781050</v>
      </c>
      <c r="B574" s="124" t="s">
        <v>4278</v>
      </c>
      <c r="C574" t="s">
        <v>198</v>
      </c>
      <c r="D574" t="s">
        <v>1101</v>
      </c>
      <c r="E574" s="30">
        <v>82.633590698242188</v>
      </c>
      <c r="F574" s="30">
        <v>83.658210754394531</v>
      </c>
      <c r="G574" s="30">
        <v>91.260063171386719</v>
      </c>
      <c r="H574" s="30">
        <v>91.910530090332031</v>
      </c>
      <c r="I574" s="1">
        <v>15</v>
      </c>
      <c r="J574" s="1">
        <v>7</v>
      </c>
      <c r="K574" s="1">
        <v>12</v>
      </c>
      <c r="L574" t="s">
        <v>3862</v>
      </c>
      <c r="M574" t="s">
        <v>3912</v>
      </c>
      <c r="N574" t="s">
        <v>3916</v>
      </c>
      <c r="O574" t="s">
        <v>3921</v>
      </c>
      <c r="P574" s="148"/>
      <c r="Q574" s="30">
        <v>48.973437539999999</v>
      </c>
      <c r="R574" s="30"/>
      <c r="S574" s="1">
        <v>16</v>
      </c>
      <c r="T574" s="1"/>
      <c r="U574" s="148"/>
      <c r="V574" s="148"/>
      <c r="W574" s="149"/>
      <c r="X574" s="149"/>
      <c r="Y574" s="1"/>
      <c r="Z574" s="30">
        <v>82.50390625</v>
      </c>
      <c r="AA574" s="148">
        <v>0.41699999999999998</v>
      </c>
      <c r="AB574" s="30">
        <v>49.2</v>
      </c>
      <c r="AC574" s="30">
        <v>325</v>
      </c>
      <c r="AD574" s="30">
        <v>82.346427917480469</v>
      </c>
      <c r="AE574" s="148">
        <v>0.16700000000000001</v>
      </c>
      <c r="AF574" s="30">
        <v>49.09</v>
      </c>
      <c r="AG574" s="30">
        <v>250</v>
      </c>
      <c r="AH574" s="30">
        <v>87.936210632324219</v>
      </c>
      <c r="AI574" s="148">
        <v>0.61499999999999999</v>
      </c>
      <c r="AJ574" s="30">
        <v>51.014875170000003</v>
      </c>
      <c r="AK574" s="30">
        <v>376.9</v>
      </c>
      <c r="AL574" s="30"/>
      <c r="AM574" s="148">
        <v>0.5</v>
      </c>
      <c r="AN574" s="30"/>
      <c r="AO574" s="30">
        <v>350</v>
      </c>
      <c r="AP574" s="148"/>
      <c r="AQ574" s="30">
        <v>53.925073679999997</v>
      </c>
      <c r="AR574" s="30"/>
      <c r="AS574" s="30">
        <v>14</v>
      </c>
      <c r="AT574" s="30"/>
      <c r="AU574" s="148"/>
      <c r="AV574" s="30">
        <v>91.910530090332031</v>
      </c>
      <c r="AW574" s="148"/>
      <c r="AX574" s="30"/>
      <c r="AY574" s="30"/>
      <c r="AZ574" s="30"/>
      <c r="BA574" s="30">
        <v>84.835502624511719</v>
      </c>
      <c r="BB574" s="148">
        <v>0.35699999999999998</v>
      </c>
      <c r="BC574" s="30">
        <v>49.93</v>
      </c>
      <c r="BD574" s="30">
        <v>300</v>
      </c>
      <c r="BE574" s="30">
        <v>87.247535705566406</v>
      </c>
      <c r="BF574" s="147">
        <v>0.125</v>
      </c>
      <c r="BG574" s="30">
        <v>51.09</v>
      </c>
      <c r="BH574" s="30">
        <v>237.5</v>
      </c>
      <c r="BI574" s="30">
        <v>81.332939147949219</v>
      </c>
      <c r="BJ574" s="148">
        <v>0.33300000000000002</v>
      </c>
      <c r="BK574" s="30">
        <v>48.245656590000003</v>
      </c>
      <c r="BL574" s="30">
        <v>308.3</v>
      </c>
      <c r="BM574" s="30"/>
      <c r="BN574" s="148">
        <v>0</v>
      </c>
      <c r="BO574" s="30"/>
      <c r="BP574" s="30">
        <v>300</v>
      </c>
      <c r="BQ574" s="148"/>
      <c r="BR574" s="148"/>
      <c r="BS574" s="148"/>
      <c r="BT574" s="148">
        <v>1</v>
      </c>
      <c r="BU574" s="148"/>
      <c r="BV574" s="148">
        <v>0</v>
      </c>
      <c r="BW574" s="148"/>
      <c r="BX574" s="148"/>
      <c r="BY574" s="148">
        <v>0.73699999999999999</v>
      </c>
      <c r="BZ574" s="1"/>
      <c r="CA574" s="150">
        <v>43093.16015625</v>
      </c>
      <c r="CB574" s="150">
        <v>44991.38</v>
      </c>
      <c r="CC574" s="124" t="s">
        <v>4278</v>
      </c>
      <c r="CD574" t="s">
        <v>4633</v>
      </c>
    </row>
    <row r="575" spans="1:82" x14ac:dyDescent="0.3">
      <c r="A575" s="1">
        <v>440784020</v>
      </c>
      <c r="B575" s="124" t="s">
        <v>4278</v>
      </c>
      <c r="C575" t="s">
        <v>198</v>
      </c>
      <c r="D575" t="s">
        <v>1102</v>
      </c>
      <c r="E575" s="30">
        <v>81.385528564453125</v>
      </c>
      <c r="F575" s="30">
        <v>82.250350952148438</v>
      </c>
      <c r="G575" s="30">
        <v>96.191299438476563</v>
      </c>
      <c r="H575" s="30">
        <v>95.207420349121094</v>
      </c>
      <c r="I575" s="1">
        <v>34</v>
      </c>
      <c r="J575" s="1" t="s">
        <v>3981</v>
      </c>
      <c r="K575" s="1">
        <v>6</v>
      </c>
      <c r="L575" t="s">
        <v>3862</v>
      </c>
      <c r="M575" t="s">
        <v>3912</v>
      </c>
      <c r="N575" t="s">
        <v>3916</v>
      </c>
      <c r="O575" t="s">
        <v>3921</v>
      </c>
      <c r="P575" s="148">
        <v>0.28571429848670959</v>
      </c>
      <c r="Q575" s="30">
        <v>48.454289680000002</v>
      </c>
      <c r="R575" s="30"/>
      <c r="S575" s="1">
        <v>18</v>
      </c>
      <c r="T575" s="1">
        <v>16</v>
      </c>
      <c r="U575" s="148">
        <v>0.8888888955116272</v>
      </c>
      <c r="V575" s="148">
        <v>0.30000001192092901</v>
      </c>
      <c r="W575" s="149">
        <v>48.811672369999997</v>
      </c>
      <c r="X575" s="149"/>
      <c r="Y575" s="1">
        <v>16</v>
      </c>
      <c r="Z575" s="30">
        <v>83.410179138183594</v>
      </c>
      <c r="AA575" s="148">
        <v>0.46200000000000002</v>
      </c>
      <c r="AB575" s="30">
        <v>49.5</v>
      </c>
      <c r="AC575" s="30">
        <v>330.8</v>
      </c>
      <c r="AD575" s="30">
        <v>83.053268432617188</v>
      </c>
      <c r="AE575" s="148">
        <v>0.36399999999999999</v>
      </c>
      <c r="AF575" s="30">
        <v>49.33</v>
      </c>
      <c r="AG575" s="30">
        <v>318.2</v>
      </c>
      <c r="AH575" s="30">
        <v>85.477272033691406</v>
      </c>
      <c r="AI575" s="148">
        <v>0.33300000000000002</v>
      </c>
      <c r="AJ575" s="30">
        <v>50.200441050000002</v>
      </c>
      <c r="AK575" s="30">
        <v>319</v>
      </c>
      <c r="AL575" s="30">
        <v>82.742919921875</v>
      </c>
      <c r="AM575" s="148">
        <v>0.25</v>
      </c>
      <c r="AN575" s="30">
        <v>49.234950320000003</v>
      </c>
      <c r="AO575" s="30">
        <v>306.3</v>
      </c>
      <c r="AP575" s="148"/>
      <c r="AQ575" s="30">
        <v>57.009693149999997</v>
      </c>
      <c r="AR575" s="30"/>
      <c r="AS575" s="30">
        <v>18</v>
      </c>
      <c r="AT575" s="30">
        <v>16</v>
      </c>
      <c r="AU575" s="148">
        <v>0.8888888955116272</v>
      </c>
      <c r="AV575" s="30">
        <v>95.207420349121094</v>
      </c>
      <c r="AW575" s="148"/>
      <c r="AX575" s="30">
        <v>55.841831939999999</v>
      </c>
      <c r="AY575" s="30"/>
      <c r="AZ575" s="30">
        <v>16</v>
      </c>
      <c r="BA575" s="30">
        <v>87.619178771972656</v>
      </c>
      <c r="BB575" s="148">
        <v>0.23100000000000001</v>
      </c>
      <c r="BC575" s="30">
        <v>51.28</v>
      </c>
      <c r="BD575" s="30">
        <v>223.1</v>
      </c>
      <c r="BE575" s="30">
        <v>84.285629272460938</v>
      </c>
      <c r="BF575" s="147">
        <v>9.0999999999999998E-2</v>
      </c>
      <c r="BG575" s="30">
        <v>49.63</v>
      </c>
      <c r="BH575" s="30">
        <v>181.8</v>
      </c>
      <c r="BI575" s="30">
        <v>84.432655334472656</v>
      </c>
      <c r="BJ575" s="148">
        <v>0.19</v>
      </c>
      <c r="BK575" s="30">
        <v>49.755598910000003</v>
      </c>
      <c r="BL575" s="30">
        <v>223.8</v>
      </c>
      <c r="BM575" s="30">
        <v>82.789146423339844</v>
      </c>
      <c r="BN575" s="148">
        <v>0.188</v>
      </c>
      <c r="BO575" s="30">
        <v>48.901654729999997</v>
      </c>
      <c r="BP575" s="30">
        <v>218.8</v>
      </c>
      <c r="BQ575" s="148"/>
      <c r="BR575" s="148"/>
      <c r="BS575" s="148"/>
      <c r="BT575" s="148">
        <v>0.82400000000000007</v>
      </c>
      <c r="BU575" s="148"/>
      <c r="BV575" s="148">
        <v>0.17599999904632571</v>
      </c>
      <c r="BW575" s="148"/>
      <c r="BX575" s="148"/>
      <c r="BY575" s="148">
        <v>0.94300000000000006</v>
      </c>
      <c r="BZ575" s="1"/>
      <c r="CA575" s="150">
        <v>20296.970703125</v>
      </c>
      <c r="CB575" s="150">
        <v>21783.81</v>
      </c>
      <c r="CC575" s="124" t="s">
        <v>4278</v>
      </c>
      <c r="CD575" t="s">
        <v>4634</v>
      </c>
    </row>
    <row r="576" spans="1:82" x14ac:dyDescent="0.3">
      <c r="A576" s="1">
        <v>440833000</v>
      </c>
      <c r="B576" s="124" t="s">
        <v>4279</v>
      </c>
      <c r="C576" t="s">
        <v>199</v>
      </c>
      <c r="D576" t="s">
        <v>1103</v>
      </c>
      <c r="E576" s="30">
        <v>83.270538330078125</v>
      </c>
      <c r="F576" s="30">
        <v>79.921867370605469</v>
      </c>
      <c r="G576" s="30">
        <v>72.556892395019531</v>
      </c>
      <c r="H576" s="30">
        <v>71.520317077636719</v>
      </c>
      <c r="I576" s="1">
        <v>86</v>
      </c>
      <c r="J576" s="1">
        <v>5</v>
      </c>
      <c r="K576" s="1">
        <v>8</v>
      </c>
      <c r="L576" t="s">
        <v>3862</v>
      </c>
      <c r="M576" t="s">
        <v>3912</v>
      </c>
      <c r="N576" t="s">
        <v>3917</v>
      </c>
      <c r="O576" t="s">
        <v>3921</v>
      </c>
      <c r="P576" s="148">
        <v>0.55421686172485352</v>
      </c>
      <c r="Q576" s="30">
        <v>49.238385630000003</v>
      </c>
      <c r="R576" s="30">
        <v>371.0843505859375</v>
      </c>
      <c r="S576" s="1">
        <v>157</v>
      </c>
      <c r="T576" s="1">
        <v>63</v>
      </c>
      <c r="U576" s="148">
        <v>0.40127387642860413</v>
      </c>
      <c r="V576" s="148">
        <v>0.36363637447357178</v>
      </c>
      <c r="W576" s="149">
        <v>47.846885759999999</v>
      </c>
      <c r="X576" s="149">
        <v>315.15151977539063</v>
      </c>
      <c r="Y576" s="1">
        <v>63</v>
      </c>
      <c r="Z576" s="30">
        <v>83.108085632324219</v>
      </c>
      <c r="AA576" s="148">
        <v>0.65900000000000003</v>
      </c>
      <c r="AB576" s="30">
        <v>49.4</v>
      </c>
      <c r="AC576" s="30">
        <v>390.2</v>
      </c>
      <c r="AD576" s="30">
        <v>81.610130310058594</v>
      </c>
      <c r="AE576" s="148">
        <v>0.55899999999999994</v>
      </c>
      <c r="AF576" s="30">
        <v>48.84</v>
      </c>
      <c r="AG576" s="30">
        <v>367.6</v>
      </c>
      <c r="AH576" s="30">
        <v>77.9869384765625</v>
      </c>
      <c r="AI576" s="148">
        <v>0.54100000000000004</v>
      </c>
      <c r="AJ576" s="30">
        <v>47.719538229999998</v>
      </c>
      <c r="AK576" s="30">
        <v>360</v>
      </c>
      <c r="AL576" s="30">
        <v>77.206794738769531</v>
      </c>
      <c r="AM576" s="148">
        <v>0.38700000000000001</v>
      </c>
      <c r="AN576" s="30">
        <v>47.351016620000003</v>
      </c>
      <c r="AO576" s="30">
        <v>312.89999999999998</v>
      </c>
      <c r="AP576" s="148">
        <v>0.30120483040809631</v>
      </c>
      <c r="AQ576" s="30">
        <v>42.22574625</v>
      </c>
      <c r="AR576" s="30">
        <v>286.74697875976563</v>
      </c>
      <c r="AS576" s="30">
        <v>157</v>
      </c>
      <c r="AT576" s="30">
        <v>63</v>
      </c>
      <c r="AU576" s="148">
        <v>0.40127387642860413</v>
      </c>
      <c r="AV576" s="30">
        <v>71.520317077636719</v>
      </c>
      <c r="AW576" s="148">
        <v>0.1212121248245239</v>
      </c>
      <c r="AX576" s="30">
        <v>42.26635624</v>
      </c>
      <c r="AY576" s="30"/>
      <c r="AZ576" s="30">
        <v>63</v>
      </c>
      <c r="BA576" s="30">
        <v>77.824760437011719</v>
      </c>
      <c r="BB576" s="148">
        <v>0.40200000000000002</v>
      </c>
      <c r="BC576" s="30">
        <v>46.53</v>
      </c>
      <c r="BD576" s="30">
        <v>309.8</v>
      </c>
      <c r="BE576" s="30">
        <v>75.967941284179688</v>
      </c>
      <c r="BF576" s="147">
        <v>0.32400000000000001</v>
      </c>
      <c r="BG576" s="30">
        <v>45.53</v>
      </c>
      <c r="BH576" s="30">
        <v>261.8</v>
      </c>
      <c r="BI576" s="30">
        <v>82.705329895019531</v>
      </c>
      <c r="BJ576" s="148">
        <v>0.45900000000000002</v>
      </c>
      <c r="BK576" s="30">
        <v>48.914177420000001</v>
      </c>
      <c r="BL576" s="30">
        <v>325.89999999999998</v>
      </c>
      <c r="BM576" s="30">
        <v>81.506965637207031</v>
      </c>
      <c r="BN576" s="148">
        <v>0.32300000000000001</v>
      </c>
      <c r="BO576" s="30">
        <v>48.26264982</v>
      </c>
      <c r="BP576" s="30">
        <v>271</v>
      </c>
      <c r="BQ576" s="148"/>
      <c r="BR576" s="148"/>
      <c r="BS576" s="148"/>
      <c r="BT576" s="148">
        <v>0.93</v>
      </c>
      <c r="BU576" s="148"/>
      <c r="BV576" s="148">
        <v>7.0000000298023224E-2</v>
      </c>
      <c r="BW576" s="148"/>
      <c r="BX576" s="148">
        <v>8.1000000000000003E-2</v>
      </c>
      <c r="BY576" s="148">
        <v>0.34499999999999997</v>
      </c>
      <c r="BZ576" s="1"/>
      <c r="CA576" s="150">
        <v>7497.669921875</v>
      </c>
      <c r="CB576" s="150">
        <v>7881.44</v>
      </c>
      <c r="CC576" s="124" t="s">
        <v>4279</v>
      </c>
      <c r="CD576" t="s">
        <v>4635</v>
      </c>
    </row>
    <row r="577" spans="1:82" x14ac:dyDescent="0.3">
      <c r="A577" s="1">
        <v>440834020</v>
      </c>
      <c r="B577" s="124" t="s">
        <v>4279</v>
      </c>
      <c r="C577" t="s">
        <v>199</v>
      </c>
      <c r="D577" t="s">
        <v>1104</v>
      </c>
      <c r="E577" s="30">
        <v>96.079360961914063</v>
      </c>
      <c r="F577" s="30">
        <v>90.661933898925781</v>
      </c>
      <c r="G577" s="30">
        <v>91.730499267578125</v>
      </c>
      <c r="H577" s="30">
        <v>95.175018310546875</v>
      </c>
      <c r="I577" s="1">
        <v>99</v>
      </c>
      <c r="J577" s="1" t="s">
        <v>4733</v>
      </c>
      <c r="K577" s="1">
        <v>4</v>
      </c>
      <c r="L577" t="s">
        <v>3862</v>
      </c>
      <c r="M577" t="s">
        <v>3912</v>
      </c>
      <c r="N577" t="s">
        <v>3917</v>
      </c>
      <c r="O577" t="s">
        <v>3921</v>
      </c>
      <c r="P577" s="148">
        <v>0.90625</v>
      </c>
      <c r="Q577" s="30">
        <v>54.566380119999998</v>
      </c>
      <c r="R577" s="30"/>
      <c r="S577" s="1">
        <v>19</v>
      </c>
      <c r="T577" s="1">
        <v>10</v>
      </c>
      <c r="U577" s="148">
        <v>0.52631580829620361</v>
      </c>
      <c r="V577" s="148">
        <v>0.69230771064758301</v>
      </c>
      <c r="W577" s="149">
        <v>52.296951329999999</v>
      </c>
      <c r="X577" s="149"/>
      <c r="Y577" s="1">
        <v>10</v>
      </c>
      <c r="Z577" s="30">
        <v>93.077117919921875</v>
      </c>
      <c r="AA577" s="148">
        <v>0.84200000000000008</v>
      </c>
      <c r="AB577" s="30">
        <v>52.7</v>
      </c>
      <c r="AC577" s="30">
        <v>426.3</v>
      </c>
      <c r="AD577" s="30">
        <v>93.626480102539063</v>
      </c>
      <c r="AE577" s="148">
        <v>0.71400000000000008</v>
      </c>
      <c r="AF577" s="30">
        <v>52.92</v>
      </c>
      <c r="AG577" s="30">
        <v>385.7</v>
      </c>
      <c r="AH577" s="30">
        <v>84.600379943847656</v>
      </c>
      <c r="AI577" s="148">
        <v>0.69400000000000006</v>
      </c>
      <c r="AJ577" s="30">
        <v>49.910001100000002</v>
      </c>
      <c r="AK577" s="30">
        <v>388.9</v>
      </c>
      <c r="AL577" s="30">
        <v>86.010955810546875</v>
      </c>
      <c r="AM577" s="148">
        <v>0.5</v>
      </c>
      <c r="AN577" s="30">
        <v>50.34705872</v>
      </c>
      <c r="AO577" s="30">
        <v>335.7</v>
      </c>
      <c r="AP577" s="148">
        <v>0.84375</v>
      </c>
      <c r="AQ577" s="30">
        <v>54.219343969999997</v>
      </c>
      <c r="AR577" s="30"/>
      <c r="AS577" s="30">
        <v>19</v>
      </c>
      <c r="AT577" s="30">
        <v>10</v>
      </c>
      <c r="AU577" s="148">
        <v>0.52631580829620361</v>
      </c>
      <c r="AV577" s="30">
        <v>95.175018310546875</v>
      </c>
      <c r="AW577" s="148"/>
      <c r="AX577" s="30">
        <v>55.823263670000003</v>
      </c>
      <c r="AY577" s="30"/>
      <c r="AZ577" s="30">
        <v>10</v>
      </c>
      <c r="BA577" s="30">
        <v>89.598686218261719</v>
      </c>
      <c r="BB577" s="148">
        <v>0.81599999999999995</v>
      </c>
      <c r="BC577" s="30">
        <v>52.24</v>
      </c>
      <c r="BD577" s="30">
        <v>405.3</v>
      </c>
      <c r="BE577" s="30">
        <v>91.690399169921875</v>
      </c>
      <c r="BF577" s="147">
        <v>0.71400000000000008</v>
      </c>
      <c r="BG577" s="30">
        <v>53.28</v>
      </c>
      <c r="BH577" s="30">
        <v>376.2</v>
      </c>
      <c r="BI577" s="30">
        <v>86.407089233398438</v>
      </c>
      <c r="BJ577" s="148">
        <v>0.66700000000000004</v>
      </c>
      <c r="BK577" s="30">
        <v>50.717387080000002</v>
      </c>
      <c r="BL577" s="30">
        <v>375</v>
      </c>
      <c r="BM577" s="30">
        <v>85.305580139160156</v>
      </c>
      <c r="BN577" s="148">
        <v>0.42899999999999999</v>
      </c>
      <c r="BO577" s="30">
        <v>50.15577794</v>
      </c>
      <c r="BP577" s="30">
        <v>314.3</v>
      </c>
      <c r="BQ577" s="148"/>
      <c r="BR577" s="148"/>
      <c r="BS577" s="148"/>
      <c r="BT577" s="148">
        <v>0.90900000000000003</v>
      </c>
      <c r="BU577" s="148">
        <v>5.0999999999999997E-2</v>
      </c>
      <c r="BV577" s="148">
        <v>3.9999999105930328E-2</v>
      </c>
      <c r="BW577" s="148"/>
      <c r="BX577" s="148">
        <v>0.17199999999999999</v>
      </c>
      <c r="BY577" s="148">
        <v>0.316</v>
      </c>
      <c r="BZ577" s="1"/>
      <c r="CA577" s="150">
        <v>11594.6298828125</v>
      </c>
      <c r="CB577" s="150">
        <v>13653.56</v>
      </c>
      <c r="CC577" s="124" t="s">
        <v>4279</v>
      </c>
      <c r="CD577" t="s">
        <v>4634</v>
      </c>
    </row>
    <row r="578" spans="1:82" x14ac:dyDescent="0.3">
      <c r="A578" s="1">
        <v>440841050</v>
      </c>
      <c r="B578" s="124" t="s">
        <v>4280</v>
      </c>
      <c r="C578" t="s">
        <v>200</v>
      </c>
      <c r="D578" t="s">
        <v>1105</v>
      </c>
      <c r="E578" s="30">
        <v>85.104339599609375</v>
      </c>
      <c r="F578" s="30">
        <v>84.820625305175781</v>
      </c>
      <c r="G578" s="30">
        <v>87.74884033203125</v>
      </c>
      <c r="H578" s="30">
        <v>86.223945617675781</v>
      </c>
      <c r="I578" s="1">
        <v>138</v>
      </c>
      <c r="J578" s="1">
        <v>7</v>
      </c>
      <c r="K578" s="1">
        <v>12</v>
      </c>
      <c r="L578" t="s">
        <v>3862</v>
      </c>
      <c r="M578" t="s">
        <v>3912</v>
      </c>
      <c r="N578" t="s">
        <v>3917</v>
      </c>
      <c r="O578" t="s">
        <v>3921</v>
      </c>
      <c r="P578" s="148">
        <v>0.45588234066963201</v>
      </c>
      <c r="Q578" s="30">
        <v>50.001179380000004</v>
      </c>
      <c r="R578" s="30">
        <v>344.11764526367188</v>
      </c>
      <c r="S578" s="1">
        <v>85</v>
      </c>
      <c r="T578" s="1">
        <v>25</v>
      </c>
      <c r="U578" s="148">
        <v>0.29411765933036799</v>
      </c>
      <c r="V578" s="148"/>
      <c r="W578" s="149">
        <v>49.876647490000003</v>
      </c>
      <c r="X578" s="149"/>
      <c r="Y578" s="1">
        <v>25</v>
      </c>
      <c r="Z578" s="30">
        <v>84.618545532226563</v>
      </c>
      <c r="AA578" s="148">
        <v>0.60699999999999998</v>
      </c>
      <c r="AB578" s="30">
        <v>49.9</v>
      </c>
      <c r="AC578" s="30">
        <v>373.8</v>
      </c>
      <c r="AD578" s="30">
        <v>84.997093200683594</v>
      </c>
      <c r="AE578" s="148">
        <v>0.43799999999999989</v>
      </c>
      <c r="AF578" s="30">
        <v>49.99</v>
      </c>
      <c r="AG578" s="30">
        <v>350</v>
      </c>
      <c r="AH578" s="30">
        <v>83.438446044921875</v>
      </c>
      <c r="AI578" s="148">
        <v>0.52500000000000002</v>
      </c>
      <c r="AJ578" s="30">
        <v>49.525152230000003</v>
      </c>
      <c r="AK578" s="30">
        <v>359.3</v>
      </c>
      <c r="AL578" s="30">
        <v>84.157844543457031</v>
      </c>
      <c r="AM578" s="148">
        <v>0.313</v>
      </c>
      <c r="AN578" s="30">
        <v>49.716446099999999</v>
      </c>
      <c r="AO578" s="30">
        <v>306.3</v>
      </c>
      <c r="AP578" s="148">
        <v>0.38235294818878168</v>
      </c>
      <c r="AQ578" s="30">
        <v>51.72871301</v>
      </c>
      <c r="AR578" s="30">
        <v>320.58822631835938</v>
      </c>
      <c r="AS578" s="30">
        <v>85</v>
      </c>
      <c r="AT578" s="30">
        <v>25</v>
      </c>
      <c r="AU578" s="148">
        <v>0.29411765933036799</v>
      </c>
      <c r="AV578" s="30">
        <v>86.223945617675781</v>
      </c>
      <c r="AW578" s="148">
        <v>0.15000000596046451</v>
      </c>
      <c r="AX578" s="30">
        <v>50.6932525</v>
      </c>
      <c r="AY578" s="30"/>
      <c r="AZ578" s="30">
        <v>25</v>
      </c>
      <c r="BA578" s="30">
        <v>81.825004577636719</v>
      </c>
      <c r="BB578" s="148">
        <v>0.29699999999999999</v>
      </c>
      <c r="BC578" s="30">
        <v>48.47</v>
      </c>
      <c r="BD578" s="30">
        <v>290.60000000000002</v>
      </c>
      <c r="BE578" s="30">
        <v>84.447921752929688</v>
      </c>
      <c r="BF578" s="147">
        <v>0.23499999999999999</v>
      </c>
      <c r="BG578" s="30">
        <v>49.71</v>
      </c>
      <c r="BH578" s="30">
        <v>282.39999999999998</v>
      </c>
      <c r="BI578" s="30">
        <v>79.45916748046875</v>
      </c>
      <c r="BJ578" s="148">
        <v>0.33300000000000002</v>
      </c>
      <c r="BK578" s="30">
        <v>47.33290023</v>
      </c>
      <c r="BL578" s="30">
        <v>307.60000000000002</v>
      </c>
      <c r="BM578" s="30">
        <v>83.310089111328125</v>
      </c>
      <c r="BN578" s="148">
        <v>0.3</v>
      </c>
      <c r="BO578" s="30">
        <v>49.161277060000003</v>
      </c>
      <c r="BP578" s="30">
        <v>260</v>
      </c>
      <c r="BQ578" s="148"/>
      <c r="BR578" s="148"/>
      <c r="BS578" s="148"/>
      <c r="BT578" s="148">
        <v>0.97799999999999998</v>
      </c>
      <c r="BU578" s="148"/>
      <c r="BV578" s="148">
        <v>2.199999988079071E-2</v>
      </c>
      <c r="BW578" s="148"/>
      <c r="BX578" s="148">
        <v>5.0999999999999997E-2</v>
      </c>
      <c r="BY578" s="148">
        <v>0.17599999999999999</v>
      </c>
      <c r="BZ578" s="1"/>
      <c r="CA578" s="150">
        <v>10992.5703125</v>
      </c>
      <c r="CB578" s="150">
        <v>11559.07</v>
      </c>
      <c r="CC578" s="124" t="s">
        <v>4280</v>
      </c>
      <c r="CD578" t="s">
        <v>4633</v>
      </c>
    </row>
    <row r="579" spans="1:82" x14ac:dyDescent="0.3">
      <c r="A579" s="1">
        <v>440844020</v>
      </c>
      <c r="B579" s="124" t="s">
        <v>4280</v>
      </c>
      <c r="C579" t="s">
        <v>200</v>
      </c>
      <c r="D579" t="s">
        <v>1106</v>
      </c>
      <c r="E579" s="30">
        <v>78.980857849121094</v>
      </c>
      <c r="F579" s="30">
        <v>83.372413635253906</v>
      </c>
      <c r="G579" s="30">
        <v>79.9599609375</v>
      </c>
      <c r="H579" s="30">
        <v>81.025863647460938</v>
      </c>
      <c r="I579" s="1">
        <v>139</v>
      </c>
      <c r="J579" s="1" t="s">
        <v>4733</v>
      </c>
      <c r="K579" s="1">
        <v>6</v>
      </c>
      <c r="L579" t="s">
        <v>3862</v>
      </c>
      <c r="M579" t="s">
        <v>3912</v>
      </c>
      <c r="N579" t="s">
        <v>3917</v>
      </c>
      <c r="O579" t="s">
        <v>3921</v>
      </c>
      <c r="P579" s="148">
        <v>0.5058823823928833</v>
      </c>
      <c r="Q579" s="30">
        <v>47.454035589999997</v>
      </c>
      <c r="R579" s="30">
        <v>357.64706420898438</v>
      </c>
      <c r="S579" s="1">
        <v>108</v>
      </c>
      <c r="T579" s="1">
        <v>37</v>
      </c>
      <c r="U579" s="148">
        <v>0.34259259700775152</v>
      </c>
      <c r="V579" s="148">
        <v>0.24242424964904791</v>
      </c>
      <c r="W579" s="149">
        <v>49.276593249999998</v>
      </c>
      <c r="X579" s="149"/>
      <c r="Y579" s="1">
        <v>37</v>
      </c>
      <c r="Z579" s="30">
        <v>84.014358520507813</v>
      </c>
      <c r="AA579" s="148">
        <v>0.48199999999999998</v>
      </c>
      <c r="AB579" s="30">
        <v>49.7</v>
      </c>
      <c r="AC579" s="30">
        <v>360</v>
      </c>
      <c r="AD579" s="30">
        <v>85.350517272949219</v>
      </c>
      <c r="AE579" s="148">
        <v>0.46700000000000003</v>
      </c>
      <c r="AF579" s="30">
        <v>50.11</v>
      </c>
      <c r="AG579" s="30">
        <v>373.3</v>
      </c>
      <c r="AH579" s="30">
        <v>88.440032958984375</v>
      </c>
      <c r="AI579" s="148">
        <v>0.63</v>
      </c>
      <c r="AJ579" s="30">
        <v>51.181748519999999</v>
      </c>
      <c r="AK579" s="30">
        <v>382.6</v>
      </c>
      <c r="AL579" s="30">
        <v>85.423583984375</v>
      </c>
      <c r="AM579" s="148">
        <v>0.48699999999999999</v>
      </c>
      <c r="AN579" s="30">
        <v>50.147176999999999</v>
      </c>
      <c r="AO579" s="30">
        <v>351.3</v>
      </c>
      <c r="AP579" s="148">
        <v>0.46428570151329041</v>
      </c>
      <c r="AQ579" s="30">
        <v>46.856563209999997</v>
      </c>
      <c r="AR579" s="30">
        <v>329.76190185546881</v>
      </c>
      <c r="AS579" s="30">
        <v>108</v>
      </c>
      <c r="AT579" s="30">
        <v>37</v>
      </c>
      <c r="AU579" s="148">
        <v>0.34259259700775152</v>
      </c>
      <c r="AV579" s="30">
        <v>81.025863647460938</v>
      </c>
      <c r="AW579" s="148">
        <v>0.42424243688583368</v>
      </c>
      <c r="AX579" s="30">
        <v>47.714141720000001</v>
      </c>
      <c r="AY579" s="30">
        <v>321.21212768554688</v>
      </c>
      <c r="AZ579" s="30">
        <v>37</v>
      </c>
      <c r="BA579" s="30">
        <v>84.010711669921875</v>
      </c>
      <c r="BB579" s="148">
        <v>0.50600000000000001</v>
      </c>
      <c r="BC579" s="30">
        <v>49.53</v>
      </c>
      <c r="BD579" s="30">
        <v>352.9</v>
      </c>
      <c r="BE579" s="30">
        <v>82.398933410644531</v>
      </c>
      <c r="BF579" s="147">
        <v>0.46700000000000003</v>
      </c>
      <c r="BG579" s="30">
        <v>48.7</v>
      </c>
      <c r="BH579" s="30">
        <v>346.7</v>
      </c>
      <c r="BI579" s="30">
        <v>86.454818725585938</v>
      </c>
      <c r="BJ579" s="148">
        <v>0.54299999999999993</v>
      </c>
      <c r="BK579" s="30">
        <v>50.740638220000001</v>
      </c>
      <c r="BL579" s="30">
        <v>362</v>
      </c>
      <c r="BM579" s="30">
        <v>84.272926330566406</v>
      </c>
      <c r="BN579" s="148">
        <v>0.35899999999999999</v>
      </c>
      <c r="BO579" s="30">
        <v>49.641130560000001</v>
      </c>
      <c r="BP579" s="30">
        <v>315.39999999999998</v>
      </c>
      <c r="BQ579" s="148"/>
      <c r="BR579" s="148"/>
      <c r="BS579" s="148"/>
      <c r="BT579" s="148">
        <v>0.99299999999999999</v>
      </c>
      <c r="BU579" s="148"/>
      <c r="BV579" s="148">
        <v>7.0000002160668373E-3</v>
      </c>
      <c r="BW579" s="148"/>
      <c r="BX579" s="148">
        <v>7.9000000000000001E-2</v>
      </c>
      <c r="BY579" s="148">
        <v>0.33100000000000002</v>
      </c>
      <c r="BZ579" s="1"/>
      <c r="CA579" s="150">
        <v>10667.3095703125</v>
      </c>
      <c r="CB579" s="150">
        <v>12026.14</v>
      </c>
      <c r="CC579" s="124" t="s">
        <v>4280</v>
      </c>
      <c r="CD579" t="s">
        <v>4634</v>
      </c>
    </row>
    <row r="580" spans="1:82" x14ac:dyDescent="0.3">
      <c r="A580" s="1">
        <v>450761050</v>
      </c>
      <c r="B580" s="124" t="s">
        <v>4281</v>
      </c>
      <c r="C580" t="s">
        <v>201</v>
      </c>
      <c r="D580" t="s">
        <v>1107</v>
      </c>
      <c r="E580" s="30">
        <v>82.165023803710938</v>
      </c>
      <c r="F580" s="30">
        <v>78.495780944824219</v>
      </c>
      <c r="G580" s="30">
        <v>73.298393249511719</v>
      </c>
      <c r="H580" s="30">
        <v>74.825599670410156</v>
      </c>
      <c r="I580" s="1">
        <v>242</v>
      </c>
      <c r="J580" s="1">
        <v>6</v>
      </c>
      <c r="K580" s="1">
        <v>12</v>
      </c>
      <c r="L580" t="s">
        <v>3870</v>
      </c>
      <c r="M580" t="s">
        <v>3909</v>
      </c>
      <c r="N580" t="s">
        <v>3917</v>
      </c>
      <c r="O580" t="s">
        <v>3923</v>
      </c>
      <c r="P580" s="148">
        <v>0.58015269041061401</v>
      </c>
      <c r="Q580" s="30">
        <v>48.778530879999998</v>
      </c>
      <c r="R580" s="30">
        <v>362.59542846679688</v>
      </c>
      <c r="S580" s="1">
        <v>206</v>
      </c>
      <c r="T580" s="1">
        <v>98</v>
      </c>
      <c r="U580" s="148">
        <v>0.47572815418243408</v>
      </c>
      <c r="V580" s="148">
        <v>0.3333333432674408</v>
      </c>
      <c r="W580" s="149">
        <v>47.255995030000001</v>
      </c>
      <c r="X580" s="149"/>
      <c r="Y580" s="1">
        <v>98</v>
      </c>
      <c r="Z580" s="30">
        <v>83.712272644042969</v>
      </c>
      <c r="AA580" s="148">
        <v>0.503</v>
      </c>
      <c r="AB580" s="30">
        <v>49.6</v>
      </c>
      <c r="AC580" s="30">
        <v>349.7</v>
      </c>
      <c r="AD580" s="30">
        <v>83.406692504882813</v>
      </c>
      <c r="AE580" s="148">
        <v>0.32400000000000001</v>
      </c>
      <c r="AF580" s="30">
        <v>49.45</v>
      </c>
      <c r="AG580" s="30">
        <v>298.60000000000002</v>
      </c>
      <c r="AH580" s="30">
        <v>85.019172668457031</v>
      </c>
      <c r="AI580" s="148">
        <v>0.47799999999999998</v>
      </c>
      <c r="AJ580" s="30">
        <v>50.048712629999997</v>
      </c>
      <c r="AK580" s="30">
        <v>335.3</v>
      </c>
      <c r="AL580" s="30">
        <v>86.895256042480469</v>
      </c>
      <c r="AM580" s="148">
        <v>0.33300000000000002</v>
      </c>
      <c r="AN580" s="30">
        <v>50.647984700000002</v>
      </c>
      <c r="AO580" s="30">
        <v>300</v>
      </c>
      <c r="AP580" s="148">
        <v>0.21666666865348819</v>
      </c>
      <c r="AQ580" s="30">
        <v>42.689572689999999</v>
      </c>
      <c r="AR580" s="30">
        <v>271.66665649414063</v>
      </c>
      <c r="AS580" s="30">
        <v>205</v>
      </c>
      <c r="AT580" s="30">
        <v>97</v>
      </c>
      <c r="AU580" s="148">
        <v>0.47572815418243408</v>
      </c>
      <c r="AV580" s="30">
        <v>74.825599670410156</v>
      </c>
      <c r="AW580" s="148">
        <v>7.4074074625968933E-2</v>
      </c>
      <c r="AX580" s="30">
        <v>44.1606661</v>
      </c>
      <c r="AY580" s="30"/>
      <c r="AZ580" s="30">
        <v>97</v>
      </c>
      <c r="BA580" s="30">
        <v>81.866249084472656</v>
      </c>
      <c r="BB580" s="148">
        <v>0.307</v>
      </c>
      <c r="BC580" s="30">
        <v>48.49</v>
      </c>
      <c r="BD580" s="30">
        <v>292.2</v>
      </c>
      <c r="BE580" s="30">
        <v>84.447921752929688</v>
      </c>
      <c r="BF580" s="147">
        <v>0.187</v>
      </c>
      <c r="BG580" s="30">
        <v>49.71</v>
      </c>
      <c r="BH580" s="30">
        <v>248</v>
      </c>
      <c r="BI580" s="30">
        <v>85.432060241699219</v>
      </c>
      <c r="BJ580" s="148">
        <v>0.39100000000000001</v>
      </c>
      <c r="BK580" s="30">
        <v>50.242431070000002</v>
      </c>
      <c r="BL580" s="30">
        <v>319.89999999999998</v>
      </c>
      <c r="BM580" s="30">
        <v>87.728271484375</v>
      </c>
      <c r="BN580" s="148">
        <v>0.32900000000000001</v>
      </c>
      <c r="BO580" s="30">
        <v>51.363184850000003</v>
      </c>
      <c r="BP580" s="30">
        <v>297.5</v>
      </c>
      <c r="BQ580" s="148"/>
      <c r="BR580" s="148"/>
      <c r="BS580" s="148"/>
      <c r="BT580" s="148">
        <v>0.91700000000000004</v>
      </c>
      <c r="BU580" s="148">
        <v>4.4999999999999998E-2</v>
      </c>
      <c r="BV580" s="148">
        <v>3.7000000476837158E-2</v>
      </c>
      <c r="BW580" s="148"/>
      <c r="BX580" s="148">
        <v>0.14099999999999999</v>
      </c>
      <c r="BY580" s="148">
        <v>0.40300000000000002</v>
      </c>
      <c r="BZ580" s="1"/>
      <c r="CA580" s="150">
        <v>8784.009765625</v>
      </c>
      <c r="CB580" s="150">
        <v>10219.200000000001</v>
      </c>
      <c r="CC580" s="124" t="s">
        <v>4281</v>
      </c>
      <c r="CD580" t="s">
        <v>4633</v>
      </c>
    </row>
    <row r="581" spans="1:82" x14ac:dyDescent="0.3">
      <c r="A581" s="1">
        <v>450764020</v>
      </c>
      <c r="B581" s="124" t="s">
        <v>4281</v>
      </c>
      <c r="C581" t="s">
        <v>201</v>
      </c>
      <c r="D581" t="s">
        <v>1108</v>
      </c>
      <c r="E581" s="30">
        <v>94.773223876953125</v>
      </c>
      <c r="F581" s="30">
        <v>88.436149597167969</v>
      </c>
      <c r="G581" s="30">
        <v>95.722564697265625</v>
      </c>
      <c r="H581" s="30">
        <v>90.617851257324219</v>
      </c>
      <c r="I581" s="1">
        <v>183</v>
      </c>
      <c r="J581" s="1" t="s">
        <v>4733</v>
      </c>
      <c r="K581" s="1">
        <v>5</v>
      </c>
      <c r="L581" t="s">
        <v>3870</v>
      </c>
      <c r="M581" t="s">
        <v>3909</v>
      </c>
      <c r="N581" t="s">
        <v>3917</v>
      </c>
      <c r="O581" t="s">
        <v>3923</v>
      </c>
      <c r="P581" s="148">
        <v>0.48514851927757258</v>
      </c>
      <c r="Q581" s="30">
        <v>54.023077790000002</v>
      </c>
      <c r="R581" s="30">
        <v>341.58416748046881</v>
      </c>
      <c r="S581" s="1">
        <v>98</v>
      </c>
      <c r="T581" s="1">
        <v>51</v>
      </c>
      <c r="U581" s="148">
        <v>0.52040815353393555</v>
      </c>
      <c r="V581" s="148">
        <v>0.23913043737411499</v>
      </c>
      <c r="W581" s="149">
        <v>51.374712160000001</v>
      </c>
      <c r="X581" s="149"/>
      <c r="Y581" s="1">
        <v>51</v>
      </c>
      <c r="Z581" s="30">
        <v>95.191757202148438</v>
      </c>
      <c r="AA581" s="148">
        <v>0.54700000000000004</v>
      </c>
      <c r="AB581" s="30">
        <v>53.4</v>
      </c>
      <c r="AC581" s="30">
        <v>364.2</v>
      </c>
      <c r="AD581" s="30">
        <v>93.8326416015625</v>
      </c>
      <c r="AE581" s="148">
        <v>0.42599999999999999</v>
      </c>
      <c r="AF581" s="30">
        <v>52.99</v>
      </c>
      <c r="AG581" s="30">
        <v>329.8</v>
      </c>
      <c r="AH581" s="30">
        <v>92.128974914550781</v>
      </c>
      <c r="AI581" s="148">
        <v>0.53700000000000003</v>
      </c>
      <c r="AJ581" s="30">
        <v>52.403576860000001</v>
      </c>
      <c r="AK581" s="30">
        <v>355.8</v>
      </c>
      <c r="AL581" s="30">
        <v>90.766868591308594</v>
      </c>
      <c r="AM581" s="148">
        <v>0.40400000000000003</v>
      </c>
      <c r="AN581" s="30">
        <v>51.965488229999998</v>
      </c>
      <c r="AO581" s="30">
        <v>325</v>
      </c>
      <c r="AP581" s="148">
        <v>0.49504950642585749</v>
      </c>
      <c r="AQ581" s="30">
        <v>56.716486279999998</v>
      </c>
      <c r="AR581" s="30">
        <v>330.69305419921881</v>
      </c>
      <c r="AS581" s="30">
        <v>97</v>
      </c>
      <c r="AT581" s="30">
        <v>50</v>
      </c>
      <c r="AU581" s="148">
        <v>0.52040815353393555</v>
      </c>
      <c r="AV581" s="30">
        <v>90.617851257324219</v>
      </c>
      <c r="AW581" s="148"/>
      <c r="AX581" s="30">
        <v>53.211472530000002</v>
      </c>
      <c r="AY581" s="30"/>
      <c r="AZ581" s="30">
        <v>50</v>
      </c>
      <c r="BA581" s="30">
        <v>95.08355712890625</v>
      </c>
      <c r="BB581" s="148">
        <v>0.57899999999999996</v>
      </c>
      <c r="BC581" s="30">
        <v>54.9</v>
      </c>
      <c r="BD581" s="30">
        <v>356.8</v>
      </c>
      <c r="BE581" s="30">
        <v>94.226280212402344</v>
      </c>
      <c r="BF581" s="147">
        <v>0.40400000000000003</v>
      </c>
      <c r="BG581" s="30">
        <v>54.53</v>
      </c>
      <c r="BH581" s="30">
        <v>310.60000000000002</v>
      </c>
      <c r="BI581" s="30">
        <v>95.986640930175781</v>
      </c>
      <c r="BJ581" s="148">
        <v>0.55799999999999994</v>
      </c>
      <c r="BK581" s="30">
        <v>55.383803649999997</v>
      </c>
      <c r="BL581" s="30">
        <v>340</v>
      </c>
      <c r="BM581" s="30">
        <v>95.854278564453125</v>
      </c>
      <c r="BN581" s="148">
        <v>0.36499999999999999</v>
      </c>
      <c r="BO581" s="30">
        <v>55.412971110000001</v>
      </c>
      <c r="BP581" s="30">
        <v>286.5</v>
      </c>
      <c r="BQ581" s="148"/>
      <c r="BR581" s="148"/>
      <c r="BS581" s="148"/>
      <c r="BT581" s="148">
        <v>0.94000000000000006</v>
      </c>
      <c r="BU581" s="148">
        <v>4.9000000000000002E-2</v>
      </c>
      <c r="BV581" s="148">
        <v>1.099999994039536E-2</v>
      </c>
      <c r="BW581" s="148"/>
      <c r="BX581" s="148">
        <v>9.2999999999999999E-2</v>
      </c>
      <c r="BY581" s="148">
        <v>0.39200000000000002</v>
      </c>
      <c r="BZ581" s="1"/>
      <c r="CA581" s="150">
        <v>8147.759765625</v>
      </c>
      <c r="CB581" s="150">
        <v>9811.77</v>
      </c>
      <c r="CC581" s="124" t="s">
        <v>4281</v>
      </c>
      <c r="CD581" t="s">
        <v>4634</v>
      </c>
    </row>
    <row r="582" spans="1:82" x14ac:dyDescent="0.3">
      <c r="A582" s="1">
        <v>450773000</v>
      </c>
      <c r="B582" s="124" t="s">
        <v>4282</v>
      </c>
      <c r="C582" t="s">
        <v>202</v>
      </c>
      <c r="D582" t="s">
        <v>1109</v>
      </c>
      <c r="E582" s="30">
        <v>81.276100158691406</v>
      </c>
      <c r="F582" s="30">
        <v>80.701225280761719</v>
      </c>
      <c r="G582" s="30">
        <v>79.861480712890625</v>
      </c>
      <c r="H582" s="30">
        <v>81.834526062011719</v>
      </c>
      <c r="I582" s="1">
        <v>134</v>
      </c>
      <c r="J582" s="1">
        <v>6</v>
      </c>
      <c r="K582" s="1">
        <v>8</v>
      </c>
      <c r="L582" t="s">
        <v>3870</v>
      </c>
      <c r="M582" t="s">
        <v>3909</v>
      </c>
      <c r="N582" t="s">
        <v>3916</v>
      </c>
      <c r="O582" t="s">
        <v>3923</v>
      </c>
      <c r="P582" s="148">
        <v>0.38167938590049738</v>
      </c>
      <c r="Q582" s="30">
        <v>48.40877304</v>
      </c>
      <c r="R582" s="30">
        <v>322.13739013671881</v>
      </c>
      <c r="S582" s="1">
        <v>262</v>
      </c>
      <c r="T582" s="1">
        <v>115</v>
      </c>
      <c r="U582" s="148">
        <v>0.43893128633499151</v>
      </c>
      <c r="V582" s="148">
        <v>0.28571429848670959</v>
      </c>
      <c r="W582" s="149">
        <v>48.169806459999997</v>
      </c>
      <c r="X582" s="149">
        <v>288.88888549804688</v>
      </c>
      <c r="Y582" s="1">
        <v>115</v>
      </c>
      <c r="Z582" s="30">
        <v>85.826911926269531</v>
      </c>
      <c r="AA582" s="148">
        <v>0.54600000000000004</v>
      </c>
      <c r="AB582" s="30">
        <v>50.3</v>
      </c>
      <c r="AC582" s="30">
        <v>357.7</v>
      </c>
      <c r="AD582" s="30">
        <v>84.260795593261719</v>
      </c>
      <c r="AE582" s="148">
        <v>0.38500000000000001</v>
      </c>
      <c r="AF582" s="30">
        <v>49.74</v>
      </c>
      <c r="AG582" s="30">
        <v>309.60000000000002</v>
      </c>
      <c r="AH582" s="30">
        <v>82.850311279296875</v>
      </c>
      <c r="AI582" s="148">
        <v>0.42299999999999999</v>
      </c>
      <c r="AJ582" s="30">
        <v>49.33035529</v>
      </c>
      <c r="AK582" s="30">
        <v>325.39999999999998</v>
      </c>
      <c r="AL582" s="30">
        <v>81.731880187988281</v>
      </c>
      <c r="AM582" s="148">
        <v>0.20300000000000001</v>
      </c>
      <c r="AN582" s="30">
        <v>48.890895759999999</v>
      </c>
      <c r="AO582" s="30">
        <v>264.39999999999998</v>
      </c>
      <c r="AP582" s="148">
        <v>0.30534350872039789</v>
      </c>
      <c r="AQ582" s="30">
        <v>46.794959599999999</v>
      </c>
      <c r="AR582" s="30">
        <v>297.70993041992188</v>
      </c>
      <c r="AS582" s="30">
        <v>262</v>
      </c>
      <c r="AT582" s="30">
        <v>115</v>
      </c>
      <c r="AU582" s="148">
        <v>0.43893128633499151</v>
      </c>
      <c r="AV582" s="30">
        <v>81.834526062011719</v>
      </c>
      <c r="AW582" s="148">
        <v>0.2380952388048172</v>
      </c>
      <c r="AX582" s="30">
        <v>48.177601600000003</v>
      </c>
      <c r="AY582" s="30"/>
      <c r="AZ582" s="30">
        <v>115</v>
      </c>
      <c r="BA582" s="30">
        <v>84.897361755371094</v>
      </c>
      <c r="BB582" s="148">
        <v>0.41499999999999998</v>
      </c>
      <c r="BC582" s="30">
        <v>49.96</v>
      </c>
      <c r="BD582" s="30">
        <v>323.10000000000002</v>
      </c>
      <c r="BE582" s="30">
        <v>85.928878784179688</v>
      </c>
      <c r="BF582" s="147">
        <v>0.25</v>
      </c>
      <c r="BG582" s="30">
        <v>50.44</v>
      </c>
      <c r="BH582" s="30">
        <v>282.7</v>
      </c>
      <c r="BI582" s="30">
        <v>84.642662048339844</v>
      </c>
      <c r="BJ582" s="148">
        <v>0.36199999999999999</v>
      </c>
      <c r="BK582" s="30">
        <v>49.857895069999998</v>
      </c>
      <c r="BL582" s="30">
        <v>311.5</v>
      </c>
      <c r="BM582" s="30">
        <v>85.050628662109375</v>
      </c>
      <c r="BN582" s="148">
        <v>0.186</v>
      </c>
      <c r="BO582" s="30">
        <v>50.028715679999998</v>
      </c>
      <c r="BP582" s="30">
        <v>254.2</v>
      </c>
      <c r="BQ582" s="148">
        <v>0.06</v>
      </c>
      <c r="BR582" s="148">
        <v>3.6999999999999998E-2</v>
      </c>
      <c r="BS582" s="148"/>
      <c r="BT582" s="148">
        <v>0.82800000000000007</v>
      </c>
      <c r="BU582" s="148">
        <v>0.06</v>
      </c>
      <c r="BV582" s="148">
        <v>1.499999966472387E-2</v>
      </c>
      <c r="BW582" s="148"/>
      <c r="BX582" s="148">
        <v>6.7000000000000004E-2</v>
      </c>
      <c r="BY582" s="148">
        <v>0.46200000000000002</v>
      </c>
      <c r="BZ582" s="1"/>
      <c r="CA582" s="150">
        <v>7337.18994140625</v>
      </c>
      <c r="CB582" s="150">
        <v>8401.91</v>
      </c>
      <c r="CC582" s="124" t="s">
        <v>4282</v>
      </c>
      <c r="CD582" t="s">
        <v>4633</v>
      </c>
    </row>
    <row r="583" spans="1:82" x14ac:dyDescent="0.3">
      <c r="A583" s="1">
        <v>450774040</v>
      </c>
      <c r="B583" s="124" t="s">
        <v>4282</v>
      </c>
      <c r="C583" t="s">
        <v>202</v>
      </c>
      <c r="D583" t="s">
        <v>1110</v>
      </c>
      <c r="E583" s="30">
        <v>83.496849060058594</v>
      </c>
      <c r="F583" s="30">
        <v>84.427001953125</v>
      </c>
      <c r="G583" s="30">
        <v>82.811363220214844</v>
      </c>
      <c r="H583" s="30">
        <v>83.6629638671875</v>
      </c>
      <c r="I583" s="1">
        <v>292</v>
      </c>
      <c r="J583" s="1" t="s">
        <v>4733</v>
      </c>
      <c r="K583" s="1">
        <v>5</v>
      </c>
      <c r="L583" t="s">
        <v>3870</v>
      </c>
      <c r="M583" t="s">
        <v>3909</v>
      </c>
      <c r="N583" t="s">
        <v>3916</v>
      </c>
      <c r="O583" t="s">
        <v>3923</v>
      </c>
      <c r="P583" s="148">
        <v>0.39849624037742609</v>
      </c>
      <c r="Q583" s="30">
        <v>49.332522429999997</v>
      </c>
      <c r="R583" s="30">
        <v>317.29324340820313</v>
      </c>
      <c r="S583" s="1">
        <v>119</v>
      </c>
      <c r="T583" s="1">
        <v>66</v>
      </c>
      <c r="U583" s="148">
        <v>0.55462187528610229</v>
      </c>
      <c r="V583" s="148">
        <v>0.3095238208770752</v>
      </c>
      <c r="W583" s="149">
        <v>49.71355406</v>
      </c>
      <c r="X583" s="149">
        <v>298.80950927734381</v>
      </c>
      <c r="Y583" s="1">
        <v>66</v>
      </c>
      <c r="Z583" s="30">
        <v>81.89971923828125</v>
      </c>
      <c r="AA583" s="148">
        <v>0.504</v>
      </c>
      <c r="AB583" s="30">
        <v>49</v>
      </c>
      <c r="AC583" s="30">
        <v>343.9</v>
      </c>
      <c r="AD583" s="30">
        <v>80.579315185546875</v>
      </c>
      <c r="AE583" s="148">
        <v>0.36799999999999999</v>
      </c>
      <c r="AF583" s="30">
        <v>48.49</v>
      </c>
      <c r="AG583" s="30">
        <v>302.89999999999998</v>
      </c>
      <c r="AH583" s="30">
        <v>80.134468078613281</v>
      </c>
      <c r="AI583" s="148">
        <v>0.58499999999999996</v>
      </c>
      <c r="AJ583" s="30">
        <v>48.430829250000002</v>
      </c>
      <c r="AK583" s="30">
        <v>363.8</v>
      </c>
      <c r="AL583" s="30">
        <v>78.522689819335938</v>
      </c>
      <c r="AM583" s="148">
        <v>0.46700000000000003</v>
      </c>
      <c r="AN583" s="30">
        <v>47.79881194</v>
      </c>
      <c r="AO583" s="30">
        <v>326.7</v>
      </c>
      <c r="AP583" s="148">
        <v>0.32330825924873352</v>
      </c>
      <c r="AQ583" s="30">
        <v>48.6401878</v>
      </c>
      <c r="AR583" s="30">
        <v>285.71429443359381</v>
      </c>
      <c r="AS583" s="30">
        <v>119</v>
      </c>
      <c r="AT583" s="30">
        <v>67</v>
      </c>
      <c r="AU583" s="148">
        <v>0.55462187528610229</v>
      </c>
      <c r="AV583" s="30">
        <v>83.6629638671875</v>
      </c>
      <c r="AW583" s="148">
        <v>0.2976190447807312</v>
      </c>
      <c r="AX583" s="30">
        <v>49.225511650000001</v>
      </c>
      <c r="AY583" s="30">
        <v>271.42855834960938</v>
      </c>
      <c r="AZ583" s="30">
        <v>67</v>
      </c>
      <c r="BA583" s="30">
        <v>82.670417785644531</v>
      </c>
      <c r="BB583" s="148">
        <v>0.46300000000000002</v>
      </c>
      <c r="BC583" s="30">
        <v>48.88</v>
      </c>
      <c r="BD583" s="30">
        <v>323.60000000000002</v>
      </c>
      <c r="BE583" s="30">
        <v>83.02783203125</v>
      </c>
      <c r="BF583" s="147">
        <v>0.33800000000000002</v>
      </c>
      <c r="BG583" s="30">
        <v>49.01</v>
      </c>
      <c r="BH583" s="30">
        <v>292.60000000000002</v>
      </c>
      <c r="BI583" s="30">
        <v>81.95721435546875</v>
      </c>
      <c r="BJ583" s="148">
        <v>0.57399999999999995</v>
      </c>
      <c r="BK583" s="30">
        <v>48.549755359999999</v>
      </c>
      <c r="BL583" s="30">
        <v>343.4</v>
      </c>
      <c r="BM583" s="30">
        <v>82.3720703125</v>
      </c>
      <c r="BN583" s="148">
        <v>0.4</v>
      </c>
      <c r="BO583" s="30">
        <v>48.693794789999998</v>
      </c>
      <c r="BP583" s="30">
        <v>283.3</v>
      </c>
      <c r="BQ583" s="148">
        <v>7.4999999999999997E-2</v>
      </c>
      <c r="BR583" s="148"/>
      <c r="BS583" s="148"/>
      <c r="BT583" s="148">
        <v>0.83200000000000007</v>
      </c>
      <c r="BU583" s="148">
        <v>7.9000000000000001E-2</v>
      </c>
      <c r="BV583" s="148">
        <v>1.4000000432133669E-2</v>
      </c>
      <c r="BW583" s="148"/>
      <c r="BX583" s="148">
        <v>0.123</v>
      </c>
      <c r="BY583" s="148">
        <v>0.57899999999999996</v>
      </c>
      <c r="BZ583" s="1"/>
      <c r="CA583" s="150">
        <v>7511.7099609375</v>
      </c>
      <c r="CB583" s="150">
        <v>8238.75</v>
      </c>
      <c r="CC583" s="124" t="s">
        <v>4282</v>
      </c>
      <c r="CD583" t="s">
        <v>4634</v>
      </c>
    </row>
    <row r="584" spans="1:82" x14ac:dyDescent="0.3">
      <c r="A584" s="1">
        <v>450781050</v>
      </c>
      <c r="B584" s="124" t="s">
        <v>4283</v>
      </c>
      <c r="C584" t="s">
        <v>203</v>
      </c>
      <c r="D584" t="s">
        <v>1111</v>
      </c>
      <c r="E584" s="30">
        <v>91.639312744140625</v>
      </c>
      <c r="F584" s="30">
        <v>90.876853942871094</v>
      </c>
      <c r="G584" s="30">
        <v>95.337783813476563</v>
      </c>
      <c r="H584" s="30">
        <v>91.719902038574219</v>
      </c>
      <c r="I584" s="1">
        <v>196</v>
      </c>
      <c r="J584" s="1">
        <v>6</v>
      </c>
      <c r="K584" s="1">
        <v>12</v>
      </c>
      <c r="L584" t="s">
        <v>3870</v>
      </c>
      <c r="M584" t="s">
        <v>3909</v>
      </c>
      <c r="N584" t="s">
        <v>3916</v>
      </c>
      <c r="O584" t="s">
        <v>3921</v>
      </c>
      <c r="P584" s="148">
        <v>0.3333333432674408</v>
      </c>
      <c r="Q584" s="30">
        <v>52.719485110000001</v>
      </c>
      <c r="R584" s="30">
        <v>304.59768676757813</v>
      </c>
      <c r="S584" s="1">
        <v>108</v>
      </c>
      <c r="T584" s="1">
        <v>60</v>
      </c>
      <c r="U584" s="148">
        <v>0.55555558204650879</v>
      </c>
      <c r="V584" s="148">
        <v>0.2093023210763931</v>
      </c>
      <c r="W584" s="149">
        <v>52.386000129999999</v>
      </c>
      <c r="X584" s="149"/>
      <c r="Y584" s="1">
        <v>60</v>
      </c>
      <c r="Z584" s="30">
        <v>92.17083740234375</v>
      </c>
      <c r="AA584" s="148">
        <v>0.56000000000000005</v>
      </c>
      <c r="AB584" s="30">
        <v>52.4</v>
      </c>
      <c r="AC584" s="30">
        <v>347.6</v>
      </c>
      <c r="AD584" s="30">
        <v>90.975814819335938</v>
      </c>
      <c r="AE584" s="148">
        <v>0.43799999999999989</v>
      </c>
      <c r="AF584" s="30">
        <v>52.02</v>
      </c>
      <c r="AG584" s="30">
        <v>312.5</v>
      </c>
      <c r="AH584" s="30">
        <v>86.089935302734375</v>
      </c>
      <c r="AI584" s="148">
        <v>0.46</v>
      </c>
      <c r="AJ584" s="30">
        <v>50.40336207</v>
      </c>
      <c r="AK584" s="30">
        <v>330</v>
      </c>
      <c r="AL584" s="30">
        <v>86.763313293457031</v>
      </c>
      <c r="AM584" s="148">
        <v>0.28599999999999998</v>
      </c>
      <c r="AN584" s="30">
        <v>50.603084680000002</v>
      </c>
      <c r="AO584" s="30">
        <v>292.89999999999998</v>
      </c>
      <c r="AP584" s="148">
        <v>0.29069766402244568</v>
      </c>
      <c r="AQ584" s="30">
        <v>56.47579777</v>
      </c>
      <c r="AR584" s="30">
        <v>283.72091674804688</v>
      </c>
      <c r="AS584" s="30">
        <v>108</v>
      </c>
      <c r="AT584" s="30">
        <v>60</v>
      </c>
      <c r="AU584" s="148">
        <v>0.55555558204650879</v>
      </c>
      <c r="AV584" s="30">
        <v>91.719902038574219</v>
      </c>
      <c r="AW584" s="148">
        <v>0.27906978130340582</v>
      </c>
      <c r="AX584" s="30">
        <v>53.843078779999999</v>
      </c>
      <c r="AY584" s="30"/>
      <c r="AZ584" s="30">
        <v>60</v>
      </c>
      <c r="BA584" s="30">
        <v>82.402366638183594</v>
      </c>
      <c r="BB584" s="148">
        <v>0.187</v>
      </c>
      <c r="BC584" s="30">
        <v>48.75</v>
      </c>
      <c r="BD584" s="30">
        <v>244</v>
      </c>
      <c r="BE584" s="30">
        <v>82.0743408203125</v>
      </c>
      <c r="BF584" s="147">
        <v>0.1</v>
      </c>
      <c r="BG584" s="30">
        <v>48.54</v>
      </c>
      <c r="BH584" s="30">
        <v>215</v>
      </c>
      <c r="BI584" s="30">
        <v>78.577972412109375</v>
      </c>
      <c r="BJ584" s="148">
        <v>0.22700000000000001</v>
      </c>
      <c r="BK584" s="30">
        <v>46.903648959999998</v>
      </c>
      <c r="BL584" s="30">
        <v>272.7</v>
      </c>
      <c r="BM584" s="30">
        <v>78.848846435546875</v>
      </c>
      <c r="BN584" s="148">
        <v>0.13200000000000001</v>
      </c>
      <c r="BO584" s="30">
        <v>46.937911849999999</v>
      </c>
      <c r="BP584" s="30">
        <v>234.2</v>
      </c>
      <c r="BQ584" s="148">
        <v>4.1000000000000002E-2</v>
      </c>
      <c r="BR584" s="148">
        <v>2.5999999999999999E-2</v>
      </c>
      <c r="BS584" s="148"/>
      <c r="BT584" s="148">
        <v>0.89800000000000002</v>
      </c>
      <c r="BU584" s="148">
        <v>3.1E-2</v>
      </c>
      <c r="BV584" s="148">
        <v>4.999999888241291E-3</v>
      </c>
      <c r="BW584" s="148"/>
      <c r="BX584" s="148">
        <v>0.16300000000000001</v>
      </c>
      <c r="BY584" s="148">
        <v>0.38200000000000001</v>
      </c>
      <c r="BZ584" s="1"/>
      <c r="CA584" s="150">
        <v>8496.240234375</v>
      </c>
      <c r="CB584" s="150">
        <v>10575.69</v>
      </c>
      <c r="CC584" s="124" t="s">
        <v>4283</v>
      </c>
      <c r="CD584" t="s">
        <v>4633</v>
      </c>
    </row>
    <row r="585" spans="1:82" x14ac:dyDescent="0.3">
      <c r="A585" s="1">
        <v>450784020</v>
      </c>
      <c r="B585" s="124" t="s">
        <v>4283</v>
      </c>
      <c r="C585" t="s">
        <v>203</v>
      </c>
      <c r="D585" t="s">
        <v>1112</v>
      </c>
      <c r="E585" s="30">
        <v>92.548126220703125</v>
      </c>
      <c r="F585" s="30">
        <v>91.40472412109375</v>
      </c>
      <c r="G585" s="30">
        <v>89.992355346679688</v>
      </c>
      <c r="H585" s="30">
        <v>83.187950134277344</v>
      </c>
      <c r="I585" s="1">
        <v>146</v>
      </c>
      <c r="J585" s="1" t="s">
        <v>4733</v>
      </c>
      <c r="K585" s="1">
        <v>5</v>
      </c>
      <c r="L585" t="s">
        <v>3870</v>
      </c>
      <c r="M585" t="s">
        <v>3909</v>
      </c>
      <c r="N585" t="s">
        <v>3916</v>
      </c>
      <c r="O585" t="s">
        <v>3921</v>
      </c>
      <c r="P585" s="148">
        <v>0.26153847575187678</v>
      </c>
      <c r="Q585" s="30">
        <v>53.097517259999996</v>
      </c>
      <c r="R585" s="30">
        <v>296.92306518554688</v>
      </c>
      <c r="S585" s="1">
        <v>65</v>
      </c>
      <c r="T585" s="1">
        <v>35</v>
      </c>
      <c r="U585" s="148">
        <v>0.53846156597137451</v>
      </c>
      <c r="V585" s="148">
        <v>0.17142857611179349</v>
      </c>
      <c r="W585" s="149">
        <v>52.60471939</v>
      </c>
      <c r="X585" s="149"/>
      <c r="Y585" s="1">
        <v>35</v>
      </c>
      <c r="Z585" s="30">
        <v>81.2955322265625</v>
      </c>
      <c r="AA585" s="148">
        <v>0.32800000000000001</v>
      </c>
      <c r="AB585" s="30">
        <v>48.8</v>
      </c>
      <c r="AC585" s="30">
        <v>298.5</v>
      </c>
      <c r="AD585" s="30">
        <v>81.168357849121094</v>
      </c>
      <c r="AE585" s="148">
        <v>0.371</v>
      </c>
      <c r="AF585" s="30">
        <v>48.69</v>
      </c>
      <c r="AG585" s="30">
        <v>294.3</v>
      </c>
      <c r="AH585" s="30">
        <v>81.852943420410156</v>
      </c>
      <c r="AI585" s="148">
        <v>0.34699999999999998</v>
      </c>
      <c r="AJ585" s="30">
        <v>49.000012640000001</v>
      </c>
      <c r="AK585" s="30">
        <v>298.7</v>
      </c>
      <c r="AL585" s="30">
        <v>81.20379638671875</v>
      </c>
      <c r="AM585" s="148">
        <v>0.29499999999999998</v>
      </c>
      <c r="AN585" s="30">
        <v>48.71118783</v>
      </c>
      <c r="AO585" s="30">
        <v>281.8</v>
      </c>
      <c r="AP585" s="148">
        <v>0.12307692319154739</v>
      </c>
      <c r="AQ585" s="30">
        <v>53.132089399999998</v>
      </c>
      <c r="AR585" s="30"/>
      <c r="AS585" s="30">
        <v>65</v>
      </c>
      <c r="AT585" s="30">
        <v>35</v>
      </c>
      <c r="AU585" s="148">
        <v>0.53846156597137451</v>
      </c>
      <c r="AV585" s="30">
        <v>83.187950134277344</v>
      </c>
      <c r="AW585" s="148">
        <v>8.5714288055896759E-2</v>
      </c>
      <c r="AX585" s="30">
        <v>48.953272859999998</v>
      </c>
      <c r="AY585" s="30"/>
      <c r="AZ585" s="30">
        <v>35</v>
      </c>
      <c r="BA585" s="30">
        <v>80.361000061035156</v>
      </c>
      <c r="BB585" s="148">
        <v>0.06</v>
      </c>
      <c r="BC585" s="30">
        <v>47.76</v>
      </c>
      <c r="BD585" s="30">
        <v>176.1</v>
      </c>
      <c r="BE585" s="30">
        <v>80.1673583984375</v>
      </c>
      <c r="BF585" s="147">
        <v>2.9000000000000001E-2</v>
      </c>
      <c r="BG585" s="30">
        <v>47.6</v>
      </c>
      <c r="BH585" s="30">
        <v>160</v>
      </c>
      <c r="BI585" s="30">
        <v>84.711700439453125</v>
      </c>
      <c r="BJ585" s="148">
        <v>0.21299999999999999</v>
      </c>
      <c r="BK585" s="30">
        <v>49.891525350000002</v>
      </c>
      <c r="BL585" s="30">
        <v>228</v>
      </c>
      <c r="BM585" s="30">
        <v>84.646484375</v>
      </c>
      <c r="BN585" s="148">
        <v>0.13600000000000001</v>
      </c>
      <c r="BO585" s="30">
        <v>49.82730359</v>
      </c>
      <c r="BP585" s="30">
        <v>195.5</v>
      </c>
      <c r="BQ585" s="148"/>
      <c r="BR585" s="148"/>
      <c r="BS585" s="148"/>
      <c r="BT585" s="148">
        <v>0.90400000000000003</v>
      </c>
      <c r="BU585" s="148">
        <v>6.2E-2</v>
      </c>
      <c r="BV585" s="148">
        <v>3.4000001847743988E-2</v>
      </c>
      <c r="BW585" s="148"/>
      <c r="BX585" s="148">
        <v>0.17799999999999999</v>
      </c>
      <c r="BY585" s="148">
        <v>0.47</v>
      </c>
      <c r="BZ585" s="1"/>
      <c r="CA585" s="150">
        <v>9723.5302734375</v>
      </c>
      <c r="CB585" s="150">
        <v>11612.84</v>
      </c>
      <c r="CC585" s="124" t="s">
        <v>4283</v>
      </c>
      <c r="CD585" t="s">
        <v>4634</v>
      </c>
    </row>
    <row r="586" spans="1:82" x14ac:dyDescent="0.3">
      <c r="A586" s="1">
        <v>461284020</v>
      </c>
      <c r="B586" s="124" t="s">
        <v>4284</v>
      </c>
      <c r="C586" t="s">
        <v>204</v>
      </c>
      <c r="D586" t="s">
        <v>1113</v>
      </c>
      <c r="E586" s="30">
        <v>88.858993530273438</v>
      </c>
      <c r="F586" s="30">
        <v>86.41180419921875</v>
      </c>
      <c r="G586" s="30">
        <v>86.889938354492188</v>
      </c>
      <c r="H586" s="30">
        <v>87.20526123046875</v>
      </c>
      <c r="I586" s="1">
        <v>203</v>
      </c>
      <c r="J586" s="1" t="s">
        <v>3981</v>
      </c>
      <c r="K586" s="1">
        <v>8</v>
      </c>
      <c r="L586" t="s">
        <v>3838</v>
      </c>
      <c r="M586" t="s">
        <v>3913</v>
      </c>
      <c r="N586" t="s">
        <v>3917</v>
      </c>
      <c r="O586" t="s">
        <v>3921</v>
      </c>
      <c r="P586" s="148">
        <v>0.6875</v>
      </c>
      <c r="Q586" s="30">
        <v>51.562974250000003</v>
      </c>
      <c r="R586" s="30">
        <v>393.75</v>
      </c>
      <c r="S586" s="1">
        <v>185</v>
      </c>
      <c r="T586" s="1">
        <v>86</v>
      </c>
      <c r="U586" s="148">
        <v>0.46486485004425049</v>
      </c>
      <c r="V586" s="148">
        <v>0.48387095332145691</v>
      </c>
      <c r="W586" s="149">
        <v>50.535941479999998</v>
      </c>
      <c r="X586" s="149">
        <v>343.54840087890631</v>
      </c>
      <c r="Y586" s="1">
        <v>86</v>
      </c>
      <c r="Z586" s="30">
        <v>89.754104614257813</v>
      </c>
      <c r="AA586" s="148">
        <v>0.65799999999999992</v>
      </c>
      <c r="AB586" s="30">
        <v>51.6</v>
      </c>
      <c r="AC586" s="30">
        <v>381.2</v>
      </c>
      <c r="AD586" s="30">
        <v>87.412139892578125</v>
      </c>
      <c r="AE586" s="148">
        <v>0.5</v>
      </c>
      <c r="AF586" s="30">
        <v>50.81</v>
      </c>
      <c r="AG586" s="30">
        <v>331.7</v>
      </c>
      <c r="AH586" s="30">
        <v>88.270149230957031</v>
      </c>
      <c r="AI586" s="148">
        <v>0.67799999999999994</v>
      </c>
      <c r="AJ586" s="30">
        <v>51.125480469999999</v>
      </c>
      <c r="AK586" s="30">
        <v>400.8</v>
      </c>
      <c r="AL586" s="30">
        <v>83.917678833007813</v>
      </c>
      <c r="AM586" s="148">
        <v>0.41299999999999998</v>
      </c>
      <c r="AN586" s="30">
        <v>49.634718380000002</v>
      </c>
      <c r="AO586" s="30">
        <v>337</v>
      </c>
      <c r="AP586" s="148">
        <v>0.66666668653488159</v>
      </c>
      <c r="AQ586" s="30">
        <v>51.191446159999998</v>
      </c>
      <c r="AR586" s="30">
        <v>376.74417114257813</v>
      </c>
      <c r="AS586" s="30">
        <v>185</v>
      </c>
      <c r="AT586" s="30">
        <v>86</v>
      </c>
      <c r="AU586" s="148">
        <v>0.46486485004425049</v>
      </c>
      <c r="AV586" s="30">
        <v>87.20526123046875</v>
      </c>
      <c r="AW586" s="148">
        <v>0.53968256711959839</v>
      </c>
      <c r="AX586" s="30">
        <v>51.255662409999999</v>
      </c>
      <c r="AY586" s="30">
        <v>339.68252563476563</v>
      </c>
      <c r="AZ586" s="30">
        <v>86</v>
      </c>
      <c r="BA586" s="30">
        <v>91.310127258300781</v>
      </c>
      <c r="BB586" s="148">
        <v>0.66900000000000004</v>
      </c>
      <c r="BC586" s="30">
        <v>53.07</v>
      </c>
      <c r="BD586" s="30">
        <v>368.6</v>
      </c>
      <c r="BE586" s="30">
        <v>89.418251037597656</v>
      </c>
      <c r="BF586" s="147">
        <v>0.52500000000000002</v>
      </c>
      <c r="BG586" s="30">
        <v>52.16</v>
      </c>
      <c r="BH586" s="30">
        <v>314.8</v>
      </c>
      <c r="BI586" s="30">
        <v>91.386940002441406</v>
      </c>
      <c r="BJ586" s="148">
        <v>0.70599999999999996</v>
      </c>
      <c r="BK586" s="30">
        <v>53.143185389999999</v>
      </c>
      <c r="BL586" s="30">
        <v>394.1</v>
      </c>
      <c r="BM586" s="30">
        <v>88.814254760742188</v>
      </c>
      <c r="BN586" s="148">
        <v>0.51100000000000001</v>
      </c>
      <c r="BO586" s="30">
        <v>51.904410380000002</v>
      </c>
      <c r="BP586" s="30">
        <v>338.3</v>
      </c>
      <c r="BQ586" s="148"/>
      <c r="BR586" s="148"/>
      <c r="BS586" s="148"/>
      <c r="BT586" s="148">
        <v>0.95100000000000007</v>
      </c>
      <c r="BU586" s="148"/>
      <c r="BV586" s="148">
        <v>4.8999998718500137E-2</v>
      </c>
      <c r="BW586" s="148"/>
      <c r="BX586" s="148">
        <v>0.108</v>
      </c>
      <c r="BY586" s="148">
        <v>0.45</v>
      </c>
      <c r="BZ586" s="1"/>
      <c r="CA586" s="150">
        <v>9568.58984375</v>
      </c>
      <c r="CB586" s="150">
        <v>11076.95</v>
      </c>
      <c r="CC586" s="124" t="s">
        <v>4284</v>
      </c>
      <c r="CD586" t="s">
        <v>4635</v>
      </c>
    </row>
    <row r="587" spans="1:82" x14ac:dyDescent="0.3">
      <c r="A587" s="1">
        <v>461303000</v>
      </c>
      <c r="B587" s="124" t="s">
        <v>4285</v>
      </c>
      <c r="C587" t="s">
        <v>205</v>
      </c>
      <c r="D587" t="s">
        <v>1114</v>
      </c>
      <c r="E587" s="30">
        <v>84.024009704589844</v>
      </c>
      <c r="F587" s="30">
        <v>82.979438781738281</v>
      </c>
      <c r="G587" s="30">
        <v>92.210502624511719</v>
      </c>
      <c r="H587" s="30">
        <v>90.467430114746094</v>
      </c>
      <c r="I587" s="1">
        <v>294</v>
      </c>
      <c r="J587" s="1">
        <v>6</v>
      </c>
      <c r="K587" s="1">
        <v>8</v>
      </c>
      <c r="L587" t="s">
        <v>3838</v>
      </c>
      <c r="M587" t="s">
        <v>3913</v>
      </c>
      <c r="N587" t="s">
        <v>3916</v>
      </c>
      <c r="O587" t="s">
        <v>3921</v>
      </c>
      <c r="P587" s="148">
        <v>0.38007381558418268</v>
      </c>
      <c r="Q587" s="30">
        <v>49.551800049999997</v>
      </c>
      <c r="R587" s="30">
        <v>319.92620849609381</v>
      </c>
      <c r="S587" s="1">
        <v>538</v>
      </c>
      <c r="T587" s="1">
        <v>340</v>
      </c>
      <c r="U587" s="148">
        <v>0.63197028636932373</v>
      </c>
      <c r="V587" s="148">
        <v>0.3125</v>
      </c>
      <c r="W587" s="149">
        <v>49.113764529999997</v>
      </c>
      <c r="X587" s="149">
        <v>301.25</v>
      </c>
      <c r="Y587" s="1">
        <v>340</v>
      </c>
      <c r="Z587" s="30">
        <v>84.618545532226563</v>
      </c>
      <c r="AA587" s="148">
        <v>0.44900000000000001</v>
      </c>
      <c r="AB587" s="30">
        <v>49.9</v>
      </c>
      <c r="AC587" s="30">
        <v>332</v>
      </c>
      <c r="AD587" s="30">
        <v>83.760116577148438</v>
      </c>
      <c r="AE587" s="148">
        <v>0.35299999999999998</v>
      </c>
      <c r="AF587" s="30">
        <v>49.57</v>
      </c>
      <c r="AG587" s="30">
        <v>305.3</v>
      </c>
      <c r="AH587" s="30">
        <v>87.908798217773438</v>
      </c>
      <c r="AI587" s="148">
        <v>0.53400000000000003</v>
      </c>
      <c r="AJ587" s="30">
        <v>51.005795249999998</v>
      </c>
      <c r="AK587" s="30">
        <v>357.5</v>
      </c>
      <c r="AL587" s="30">
        <v>87.580276489257813</v>
      </c>
      <c r="AM587" s="148">
        <v>0.45400000000000001</v>
      </c>
      <c r="AN587" s="30">
        <v>50.881094779999998</v>
      </c>
      <c r="AO587" s="30">
        <v>335.1</v>
      </c>
      <c r="AP587" s="148">
        <v>0.39114391803741461</v>
      </c>
      <c r="AQ587" s="30">
        <v>54.519599970000002</v>
      </c>
      <c r="AR587" s="30">
        <v>303.69003295898438</v>
      </c>
      <c r="AS587" s="30">
        <v>538</v>
      </c>
      <c r="AT587" s="30">
        <v>340</v>
      </c>
      <c r="AU587" s="148">
        <v>0.63197028636932373</v>
      </c>
      <c r="AV587" s="30">
        <v>90.467430114746094</v>
      </c>
      <c r="AW587" s="148">
        <v>0.30000001192092901</v>
      </c>
      <c r="AX587" s="30">
        <v>53.125266160000002</v>
      </c>
      <c r="AY587" s="30">
        <v>276.25</v>
      </c>
      <c r="AZ587" s="30">
        <v>340</v>
      </c>
      <c r="BA587" s="30">
        <v>84.81488037109375</v>
      </c>
      <c r="BB587" s="148">
        <v>0.38500000000000001</v>
      </c>
      <c r="BC587" s="30">
        <v>49.92</v>
      </c>
      <c r="BD587" s="30">
        <v>304.39999999999998</v>
      </c>
      <c r="BE587" s="30">
        <v>83.819023132324219</v>
      </c>
      <c r="BF587" s="147">
        <v>0.28299999999999997</v>
      </c>
      <c r="BG587" s="30">
        <v>49.4</v>
      </c>
      <c r="BH587" s="30">
        <v>272.7</v>
      </c>
      <c r="BI587" s="30">
        <v>84.320602416992188</v>
      </c>
      <c r="BJ587" s="148">
        <v>0.42699999999999999</v>
      </c>
      <c r="BK587" s="30">
        <v>49.701012630000001</v>
      </c>
      <c r="BL587" s="30">
        <v>313.89999999999998</v>
      </c>
      <c r="BM587" s="30">
        <v>83.75579833984375</v>
      </c>
      <c r="BN587" s="148">
        <v>0.32400000000000001</v>
      </c>
      <c r="BO587" s="30">
        <v>49.383406209999997</v>
      </c>
      <c r="BP587" s="30">
        <v>278</v>
      </c>
      <c r="BQ587" s="148"/>
      <c r="BR587" s="148">
        <v>2.4E-2</v>
      </c>
      <c r="BS587" s="148"/>
      <c r="BT587" s="148">
        <v>0.92900000000000005</v>
      </c>
      <c r="BU587" s="148">
        <v>3.4000000000000002E-2</v>
      </c>
      <c r="BV587" s="148">
        <v>1.4000000432133669E-2</v>
      </c>
      <c r="BW587" s="148"/>
      <c r="BX587" s="148">
        <v>0.17399999999999999</v>
      </c>
      <c r="BY587" s="148">
        <v>0.56000000000000005</v>
      </c>
      <c r="BZ587" s="1"/>
      <c r="CA587" s="150">
        <v>7121.14990234375</v>
      </c>
      <c r="CB587" s="150">
        <v>8623.1200000000008</v>
      </c>
      <c r="CC587" s="124" t="s">
        <v>4285</v>
      </c>
      <c r="CD587" t="s">
        <v>4633</v>
      </c>
    </row>
    <row r="588" spans="1:82" x14ac:dyDescent="0.3">
      <c r="A588" s="1">
        <v>461304010</v>
      </c>
      <c r="B588" s="124" t="s">
        <v>4285</v>
      </c>
      <c r="C588" t="s">
        <v>205</v>
      </c>
      <c r="D588" t="s">
        <v>1115</v>
      </c>
      <c r="E588" s="30">
        <v>83.75146484375</v>
      </c>
      <c r="F588" s="30">
        <v>84.905967712402344</v>
      </c>
      <c r="G588" s="30">
        <v>85.361442565917969</v>
      </c>
      <c r="H588" s="30">
        <v>86.053337097167969</v>
      </c>
      <c r="I588" s="1">
        <v>152</v>
      </c>
      <c r="J588" s="1" t="s">
        <v>4733</v>
      </c>
      <c r="K588" s="1">
        <v>5</v>
      </c>
      <c r="L588" t="s">
        <v>3838</v>
      </c>
      <c r="M588" t="s">
        <v>3913</v>
      </c>
      <c r="N588" t="s">
        <v>3916</v>
      </c>
      <c r="O588" t="s">
        <v>3921</v>
      </c>
      <c r="P588" s="148">
        <v>0.3382352888584137</v>
      </c>
      <c r="Q588" s="30">
        <v>49.43843408</v>
      </c>
      <c r="R588" s="30">
        <v>286.76470947265631</v>
      </c>
      <c r="S588" s="1">
        <v>65</v>
      </c>
      <c r="T588" s="1">
        <v>65</v>
      </c>
      <c r="U588" s="148">
        <v>1</v>
      </c>
      <c r="V588" s="148">
        <v>0.3382352888584137</v>
      </c>
      <c r="W588" s="149">
        <v>49.91200851</v>
      </c>
      <c r="X588" s="149">
        <v>286.76470947265631</v>
      </c>
      <c r="Y588" s="1">
        <v>65</v>
      </c>
      <c r="Z588" s="30">
        <v>79.482986450195313</v>
      </c>
      <c r="AA588" s="148">
        <v>0.45700000000000002</v>
      </c>
      <c r="AB588" s="30">
        <v>48.2</v>
      </c>
      <c r="AC588" s="30">
        <v>331.4</v>
      </c>
      <c r="AD588" s="30">
        <v>80.814933776855469</v>
      </c>
      <c r="AE588" s="148">
        <v>0.45700000000000002</v>
      </c>
      <c r="AF588" s="30">
        <v>48.57</v>
      </c>
      <c r="AG588" s="30">
        <v>331.4</v>
      </c>
      <c r="AH588" s="30">
        <v>75.048118591308594</v>
      </c>
      <c r="AI588" s="148">
        <v>0.47799999999999998</v>
      </c>
      <c r="AJ588" s="30">
        <v>46.746160019999998</v>
      </c>
      <c r="AK588" s="30">
        <v>321.7</v>
      </c>
      <c r="AL588" s="30">
        <v>75.945884704589844</v>
      </c>
      <c r="AM588" s="148">
        <v>0.47799999999999998</v>
      </c>
      <c r="AN588" s="30">
        <v>46.921930609999997</v>
      </c>
      <c r="AO588" s="30">
        <v>321.7</v>
      </c>
      <c r="AP588" s="148">
        <v>0.27941176295280462</v>
      </c>
      <c r="AQ588" s="30">
        <v>50.235331780000003</v>
      </c>
      <c r="AR588" s="30"/>
      <c r="AS588" s="30">
        <v>65</v>
      </c>
      <c r="AT588" s="30">
        <v>65</v>
      </c>
      <c r="AU588" s="148">
        <v>1</v>
      </c>
      <c r="AV588" s="30">
        <v>86.053337097167969</v>
      </c>
      <c r="AW588" s="148">
        <v>0.27941176295280462</v>
      </c>
      <c r="AX588" s="30">
        <v>50.595473400000003</v>
      </c>
      <c r="AY588" s="30"/>
      <c r="AZ588" s="30">
        <v>65</v>
      </c>
      <c r="BA588" s="30">
        <v>90.650291442871094</v>
      </c>
      <c r="BB588" s="148">
        <v>0.44299999999999989</v>
      </c>
      <c r="BC588" s="30">
        <v>52.75</v>
      </c>
      <c r="BD588" s="30">
        <v>317.10000000000002</v>
      </c>
      <c r="BE588" s="30">
        <v>91.446952819824219</v>
      </c>
      <c r="BF588" s="147">
        <v>0.44299999999999989</v>
      </c>
      <c r="BG588" s="30">
        <v>53.16</v>
      </c>
      <c r="BH588" s="30">
        <v>317.10000000000002</v>
      </c>
      <c r="BI588" s="30">
        <v>91.372856140136719</v>
      </c>
      <c r="BJ588" s="148">
        <v>0.44900000000000001</v>
      </c>
      <c r="BK588" s="30">
        <v>53.136322710000002</v>
      </c>
      <c r="BL588" s="30">
        <v>324.60000000000002</v>
      </c>
      <c r="BM588" s="30">
        <v>92.359519958496094</v>
      </c>
      <c r="BN588" s="148">
        <v>0.44900000000000001</v>
      </c>
      <c r="BO588" s="30">
        <v>53.67127498</v>
      </c>
      <c r="BP588" s="30">
        <v>324.60000000000002</v>
      </c>
      <c r="BQ588" s="148"/>
      <c r="BR588" s="148"/>
      <c r="BS588" s="148"/>
      <c r="BT588" s="148">
        <v>0.92100000000000004</v>
      </c>
      <c r="BU588" s="148">
        <v>7.2000000000000008E-2</v>
      </c>
      <c r="BV588" s="148">
        <v>7.0000002160668373E-3</v>
      </c>
      <c r="BW588" s="148"/>
      <c r="BX588" s="148">
        <v>0.16400000000000001</v>
      </c>
      <c r="BY588" s="148">
        <v>0.57950000000000002</v>
      </c>
      <c r="BZ588" s="1">
        <v>0</v>
      </c>
      <c r="CA588" s="150">
        <v>7626.2900390625</v>
      </c>
      <c r="CB588" s="150">
        <v>9859.23</v>
      </c>
      <c r="CC588" s="124" t="s">
        <v>4285</v>
      </c>
      <c r="CD588" t="s">
        <v>4634</v>
      </c>
    </row>
    <row r="589" spans="1:82" x14ac:dyDescent="0.3">
      <c r="A589" s="1">
        <v>461304020</v>
      </c>
      <c r="B589" s="124" t="s">
        <v>4285</v>
      </c>
      <c r="C589" t="s">
        <v>205</v>
      </c>
      <c r="D589" t="s">
        <v>1116</v>
      </c>
      <c r="E589" s="30">
        <v>86.20654296875</v>
      </c>
      <c r="F589" s="30">
        <v>87.817070007324219</v>
      </c>
      <c r="G589" s="30">
        <v>88.992202758789063</v>
      </c>
      <c r="H589" s="30">
        <v>87.5709228515625</v>
      </c>
      <c r="I589" s="1">
        <v>397</v>
      </c>
      <c r="J589" s="1" t="s">
        <v>4733</v>
      </c>
      <c r="K589" s="1">
        <v>5</v>
      </c>
      <c r="L589" t="s">
        <v>3838</v>
      </c>
      <c r="M589" t="s">
        <v>3913</v>
      </c>
      <c r="N589" t="s">
        <v>3916</v>
      </c>
      <c r="O589" t="s">
        <v>3921</v>
      </c>
      <c r="P589" s="148">
        <v>0.41999998688697809</v>
      </c>
      <c r="Q589" s="30">
        <v>50.459653899999999</v>
      </c>
      <c r="R589" s="30">
        <v>331</v>
      </c>
      <c r="S589" s="1">
        <v>217</v>
      </c>
      <c r="T589" s="1">
        <v>217</v>
      </c>
      <c r="U589" s="148">
        <v>1</v>
      </c>
      <c r="V589" s="148">
        <v>0.41999998688697809</v>
      </c>
      <c r="W589" s="149">
        <v>51.118202519999997</v>
      </c>
      <c r="X589" s="149">
        <v>331</v>
      </c>
      <c r="Y589" s="1">
        <v>217</v>
      </c>
      <c r="Z589" s="30">
        <v>78.576705932617188</v>
      </c>
      <c r="AA589" s="148">
        <v>0.34100000000000003</v>
      </c>
      <c r="AB589" s="30">
        <v>47.9</v>
      </c>
      <c r="AC589" s="30">
        <v>311.8</v>
      </c>
      <c r="AD589" s="30">
        <v>79.931373596191406</v>
      </c>
      <c r="AE589" s="148">
        <v>0.34100000000000003</v>
      </c>
      <c r="AF589" s="30">
        <v>48.27</v>
      </c>
      <c r="AG589" s="30">
        <v>311.8</v>
      </c>
      <c r="AH589" s="30">
        <v>86.661201477050781</v>
      </c>
      <c r="AI589" s="148">
        <v>0.44299999999999989</v>
      </c>
      <c r="AJ589" s="30">
        <v>50.592574050000003</v>
      </c>
      <c r="AK589" s="30">
        <v>336.5</v>
      </c>
      <c r="AL589" s="30">
        <v>86.670379638671875</v>
      </c>
      <c r="AM589" s="148">
        <v>0.44299999999999989</v>
      </c>
      <c r="AN589" s="30">
        <v>50.571458300000003</v>
      </c>
      <c r="AO589" s="30">
        <v>336.5</v>
      </c>
      <c r="AP589" s="148">
        <v>0.40703517198562622</v>
      </c>
      <c r="AQ589" s="30">
        <v>52.506469799999998</v>
      </c>
      <c r="AR589" s="30">
        <v>302.5125732421875</v>
      </c>
      <c r="AS589" s="30">
        <v>214</v>
      </c>
      <c r="AT589" s="30">
        <v>214</v>
      </c>
      <c r="AU589" s="148">
        <v>1</v>
      </c>
      <c r="AV589" s="30">
        <v>87.5709228515625</v>
      </c>
      <c r="AW589" s="148">
        <v>0.40703517198562622</v>
      </c>
      <c r="AX589" s="30">
        <v>51.465228189999998</v>
      </c>
      <c r="AY589" s="30">
        <v>302.5125732421875</v>
      </c>
      <c r="AZ589" s="30">
        <v>214</v>
      </c>
      <c r="BA589" s="30">
        <v>76.216415405273438</v>
      </c>
      <c r="BB589" s="148">
        <v>0.28399999999999997</v>
      </c>
      <c r="BC589" s="30">
        <v>45.75</v>
      </c>
      <c r="BD589" s="30">
        <v>258.5</v>
      </c>
      <c r="BE589" s="30">
        <v>76.799713134765625</v>
      </c>
      <c r="BF589" s="147">
        <v>0.28399999999999997</v>
      </c>
      <c r="BG589" s="30">
        <v>45.94</v>
      </c>
      <c r="BH589" s="30">
        <v>258.5</v>
      </c>
      <c r="BI589" s="30">
        <v>81.747428894042969</v>
      </c>
      <c r="BJ589" s="148">
        <v>0.27900000000000003</v>
      </c>
      <c r="BK589" s="30">
        <v>48.447564939999999</v>
      </c>
      <c r="BL589" s="30">
        <v>268.5</v>
      </c>
      <c r="BM589" s="30">
        <v>80.879974365234375</v>
      </c>
      <c r="BN589" s="148">
        <v>0.27900000000000003</v>
      </c>
      <c r="BO589" s="30">
        <v>47.950173560000003</v>
      </c>
      <c r="BP589" s="30">
        <v>268.5</v>
      </c>
      <c r="BQ589" s="148"/>
      <c r="BR589" s="148">
        <v>0.02</v>
      </c>
      <c r="BS589" s="148"/>
      <c r="BT589" s="148">
        <v>0.95000000000000007</v>
      </c>
      <c r="BU589" s="148">
        <v>2.8000000000000001E-2</v>
      </c>
      <c r="BV589" s="148">
        <v>3.0000000260770321E-3</v>
      </c>
      <c r="BW589" s="148"/>
      <c r="BX589" s="148">
        <v>0.16600000000000001</v>
      </c>
      <c r="BY589" s="148">
        <v>0.501</v>
      </c>
      <c r="BZ589" s="1">
        <v>0</v>
      </c>
      <c r="CA589" s="150">
        <v>7036.91015625</v>
      </c>
      <c r="CB589" s="150">
        <v>9299.32</v>
      </c>
      <c r="CC589" s="124" t="s">
        <v>4285</v>
      </c>
      <c r="CD589" t="s">
        <v>4634</v>
      </c>
    </row>
    <row r="590" spans="1:82" x14ac:dyDescent="0.3">
      <c r="A590" s="1">
        <v>461313000</v>
      </c>
      <c r="B590" s="124" t="s">
        <v>4286</v>
      </c>
      <c r="C590" t="s">
        <v>206</v>
      </c>
      <c r="D590" t="s">
        <v>1117</v>
      </c>
      <c r="E590" s="30">
        <v>88.983444213867188</v>
      </c>
      <c r="F590" s="30">
        <v>87.859901428222656</v>
      </c>
      <c r="G590" s="30">
        <v>84.471084594726563</v>
      </c>
      <c r="H590" s="30">
        <v>83.575538635253906</v>
      </c>
      <c r="I590" s="1">
        <v>377</v>
      </c>
      <c r="J590" s="1">
        <v>5</v>
      </c>
      <c r="K590" s="1">
        <v>8</v>
      </c>
      <c r="L590" t="s">
        <v>3838</v>
      </c>
      <c r="M590" t="s">
        <v>3913</v>
      </c>
      <c r="N590" t="s">
        <v>3916</v>
      </c>
      <c r="O590" t="s">
        <v>3921</v>
      </c>
      <c r="P590" s="148">
        <v>0.52478134632110596</v>
      </c>
      <c r="Q590" s="30">
        <v>51.614743179999998</v>
      </c>
      <c r="R590" s="30">
        <v>353.64431762695313</v>
      </c>
      <c r="S590" s="1">
        <v>714</v>
      </c>
      <c r="T590" s="1">
        <v>465</v>
      </c>
      <c r="U590" s="148">
        <v>0.65126049518585205</v>
      </c>
      <c r="V590" s="148">
        <v>0.41203704476356512</v>
      </c>
      <c r="W590" s="149">
        <v>51.135948159999998</v>
      </c>
      <c r="X590" s="149">
        <v>325.46295166015631</v>
      </c>
      <c r="Y590" s="1">
        <v>465</v>
      </c>
      <c r="Z590" s="30">
        <v>86.733184814453125</v>
      </c>
      <c r="AA590" s="148">
        <v>0.495</v>
      </c>
      <c r="AB590" s="30">
        <v>50.6</v>
      </c>
      <c r="AC590" s="30">
        <v>351.1</v>
      </c>
      <c r="AD590" s="30">
        <v>87.559402465820313</v>
      </c>
      <c r="AE590" s="148">
        <v>0.41299999999999998</v>
      </c>
      <c r="AF590" s="30">
        <v>50.86</v>
      </c>
      <c r="AG590" s="30">
        <v>326.8</v>
      </c>
      <c r="AH590" s="30">
        <v>89.975967407226563</v>
      </c>
      <c r="AI590" s="148">
        <v>0.55500000000000005</v>
      </c>
      <c r="AJ590" s="30">
        <v>51.690471330000001</v>
      </c>
      <c r="AK590" s="30">
        <v>359.6</v>
      </c>
      <c r="AL590" s="30">
        <v>90.461441040039063</v>
      </c>
      <c r="AM590" s="148">
        <v>0.46600000000000003</v>
      </c>
      <c r="AN590" s="30">
        <v>51.861549439999997</v>
      </c>
      <c r="AO590" s="30">
        <v>334.5</v>
      </c>
      <c r="AP590" s="148">
        <v>0.35174417495727539</v>
      </c>
      <c r="AQ590" s="30">
        <v>49.678388980000001</v>
      </c>
      <c r="AR590" s="30">
        <v>299.12789916992188</v>
      </c>
      <c r="AS590" s="30">
        <v>714</v>
      </c>
      <c r="AT590" s="30">
        <v>466</v>
      </c>
      <c r="AU590" s="148">
        <v>0.65126049518585205</v>
      </c>
      <c r="AV590" s="30">
        <v>83.575538635253906</v>
      </c>
      <c r="AW590" s="148">
        <v>0.28110599517822271</v>
      </c>
      <c r="AX590" s="30">
        <v>49.175406850000002</v>
      </c>
      <c r="AY590" s="30">
        <v>275.5760498046875</v>
      </c>
      <c r="AZ590" s="30">
        <v>466</v>
      </c>
      <c r="BA590" s="30">
        <v>81.886863708496094</v>
      </c>
      <c r="BB590" s="148">
        <v>0.29899999999999999</v>
      </c>
      <c r="BC590" s="30">
        <v>48.5</v>
      </c>
      <c r="BD590" s="30">
        <v>295.2</v>
      </c>
      <c r="BE590" s="30">
        <v>83.169837951660156</v>
      </c>
      <c r="BF590" s="147">
        <v>0.224</v>
      </c>
      <c r="BG590" s="30">
        <v>49.08</v>
      </c>
      <c r="BH590" s="30">
        <v>268.5</v>
      </c>
      <c r="BI590" s="30">
        <v>84.4736328125</v>
      </c>
      <c r="BJ590" s="148">
        <v>0.40699999999999997</v>
      </c>
      <c r="BK590" s="30">
        <v>49.775560200000001</v>
      </c>
      <c r="BL590" s="30">
        <v>312</v>
      </c>
      <c r="BM590" s="30">
        <v>85.5860595703125</v>
      </c>
      <c r="BN590" s="148">
        <v>0.28499999999999998</v>
      </c>
      <c r="BO590" s="30">
        <v>50.295562179999997</v>
      </c>
      <c r="BP590" s="30">
        <v>279.89999999999998</v>
      </c>
      <c r="BQ590" s="148"/>
      <c r="BR590" s="148">
        <v>3.4000000000000002E-2</v>
      </c>
      <c r="BS590" s="148"/>
      <c r="BT590" s="148">
        <v>0.92600000000000005</v>
      </c>
      <c r="BU590" s="148">
        <v>2.1000000000000001E-2</v>
      </c>
      <c r="BV590" s="148">
        <v>1.8999999389052391E-2</v>
      </c>
      <c r="BW590" s="148">
        <v>3.2000000000000001E-2</v>
      </c>
      <c r="BX590" s="148">
        <v>0.183</v>
      </c>
      <c r="BY590" s="148">
        <v>0.57000000000000006</v>
      </c>
      <c r="BZ590" s="1"/>
      <c r="CA590" s="150">
        <v>8300.900390625</v>
      </c>
      <c r="CB590" s="150">
        <v>9139.25</v>
      </c>
      <c r="CC590" s="124" t="s">
        <v>4286</v>
      </c>
      <c r="CD590" t="s">
        <v>4635</v>
      </c>
    </row>
    <row r="591" spans="1:82" x14ac:dyDescent="0.3">
      <c r="A591" s="1">
        <v>461314040</v>
      </c>
      <c r="B591" s="124" t="s">
        <v>4286</v>
      </c>
      <c r="C591" t="s">
        <v>206</v>
      </c>
      <c r="D591" t="s">
        <v>1118</v>
      </c>
      <c r="E591" s="30">
        <v>78.520027160644531</v>
      </c>
      <c r="F591" s="30">
        <v>77.490348815917969</v>
      </c>
      <c r="G591" s="30">
        <v>85.433708190917969</v>
      </c>
      <c r="H591" s="30">
        <v>85.653961181640625</v>
      </c>
      <c r="I591" s="1">
        <v>455</v>
      </c>
      <c r="J591" s="1" t="s">
        <v>4733</v>
      </c>
      <c r="K591" s="1">
        <v>4</v>
      </c>
      <c r="L591" t="s">
        <v>3838</v>
      </c>
      <c r="M591" t="s">
        <v>3913</v>
      </c>
      <c r="N591" t="s">
        <v>3916</v>
      </c>
      <c r="O591" t="s">
        <v>3921</v>
      </c>
      <c r="P591" s="148">
        <v>0.42307692766189581</v>
      </c>
      <c r="Q591" s="30">
        <v>47.26234994</v>
      </c>
      <c r="R591" s="30">
        <v>307.05126953125</v>
      </c>
      <c r="S591" s="1">
        <v>92</v>
      </c>
      <c r="T591" s="1">
        <v>65</v>
      </c>
      <c r="U591" s="148">
        <v>0.70652174949645996</v>
      </c>
      <c r="V591" s="148">
        <v>0.35779815912246699</v>
      </c>
      <c r="W591" s="149">
        <v>46.839401959999996</v>
      </c>
      <c r="X591" s="149">
        <v>278.89907836914063</v>
      </c>
      <c r="Y591" s="1">
        <v>65</v>
      </c>
      <c r="Z591" s="30">
        <v>81.2955322265625</v>
      </c>
      <c r="AA591" s="148">
        <v>0.42</v>
      </c>
      <c r="AB591" s="30">
        <v>48.8</v>
      </c>
      <c r="AC591" s="30">
        <v>319.3</v>
      </c>
      <c r="AD591" s="30">
        <v>81.227256774902344</v>
      </c>
      <c r="AE591" s="148">
        <v>0.38500000000000001</v>
      </c>
      <c r="AF591" s="30">
        <v>48.71</v>
      </c>
      <c r="AG591" s="30">
        <v>300</v>
      </c>
      <c r="AH591" s="30">
        <v>83.828506469726563</v>
      </c>
      <c r="AI591" s="148">
        <v>0.47099999999999997</v>
      </c>
      <c r="AJ591" s="30">
        <v>49.65434638</v>
      </c>
      <c r="AK591" s="30">
        <v>323</v>
      </c>
      <c r="AL591" s="30">
        <v>83.927619934082031</v>
      </c>
      <c r="AM591" s="148">
        <v>0.39100000000000001</v>
      </c>
      <c r="AN591" s="30">
        <v>49.638100440000002</v>
      </c>
      <c r="AO591" s="30">
        <v>302.3</v>
      </c>
      <c r="AP591" s="148">
        <v>0.39102563261985779</v>
      </c>
      <c r="AQ591" s="30">
        <v>50.280533040000002</v>
      </c>
      <c r="AR591" s="30">
        <v>299.35897827148438</v>
      </c>
      <c r="AS591" s="30">
        <v>92</v>
      </c>
      <c r="AT591" s="30">
        <v>65</v>
      </c>
      <c r="AU591" s="148">
        <v>0.70652174949645996</v>
      </c>
      <c r="AV591" s="30">
        <v>85.653961181640625</v>
      </c>
      <c r="AW591" s="148">
        <v>0.31192660331726069</v>
      </c>
      <c r="AX591" s="30">
        <v>50.366583439999999</v>
      </c>
      <c r="AY591" s="30">
        <v>272.47705078125</v>
      </c>
      <c r="AZ591" s="30">
        <v>65</v>
      </c>
      <c r="BA591" s="30">
        <v>89.371864318847656</v>
      </c>
      <c r="BB591" s="148">
        <v>0.44299999999999989</v>
      </c>
      <c r="BC591" s="30">
        <v>52.13</v>
      </c>
      <c r="BD591" s="30">
        <v>313.10000000000002</v>
      </c>
      <c r="BE591" s="30">
        <v>88.545906066894531</v>
      </c>
      <c r="BF591" s="147">
        <v>0.37799999999999989</v>
      </c>
      <c r="BG591" s="30">
        <v>51.73</v>
      </c>
      <c r="BH591" s="30">
        <v>291.89999999999998</v>
      </c>
      <c r="BI591" s="30">
        <v>86.825675964355469</v>
      </c>
      <c r="BJ591" s="148">
        <v>0.48199999999999998</v>
      </c>
      <c r="BK591" s="30">
        <v>50.921290370000001</v>
      </c>
      <c r="BL591" s="30">
        <v>323</v>
      </c>
      <c r="BM591" s="30">
        <v>86.442390441894531</v>
      </c>
      <c r="BN591" s="148">
        <v>0.39100000000000001</v>
      </c>
      <c r="BO591" s="30">
        <v>50.722335710000003</v>
      </c>
      <c r="BP591" s="30">
        <v>295.5</v>
      </c>
      <c r="BQ591" s="148"/>
      <c r="BR591" s="148">
        <v>1.4999999999999999E-2</v>
      </c>
      <c r="BS591" s="148"/>
      <c r="BT591" s="148">
        <v>0.94500000000000006</v>
      </c>
      <c r="BU591" s="148">
        <v>3.1E-2</v>
      </c>
      <c r="BV591" s="148">
        <v>8.999999612569809E-3</v>
      </c>
      <c r="BW591" s="148">
        <v>9.1999999999999998E-2</v>
      </c>
      <c r="BX591" s="148">
        <v>0.182</v>
      </c>
      <c r="BY591" s="148">
        <v>0.60899999999999999</v>
      </c>
      <c r="BZ591" s="1"/>
      <c r="CA591" s="150">
        <v>8099.740234375</v>
      </c>
      <c r="CB591" s="150">
        <v>8959.1200000000008</v>
      </c>
      <c r="CC591" s="124" t="s">
        <v>4286</v>
      </c>
      <c r="CD591" t="s">
        <v>4634</v>
      </c>
    </row>
    <row r="592" spans="1:82" x14ac:dyDescent="0.3">
      <c r="A592" s="1">
        <v>461324020</v>
      </c>
      <c r="B592" s="124" t="s">
        <v>4287</v>
      </c>
      <c r="C592" t="s">
        <v>207</v>
      </c>
      <c r="D592" t="s">
        <v>1119</v>
      </c>
      <c r="E592" s="30">
        <v>90.833770751953125</v>
      </c>
      <c r="F592" s="30">
        <v>90.711814880371094</v>
      </c>
      <c r="G592" s="30">
        <v>88.274169921875</v>
      </c>
      <c r="H592" s="30">
        <v>89.152725219726563</v>
      </c>
      <c r="I592" s="1">
        <v>337</v>
      </c>
      <c r="J592" s="1" t="s">
        <v>4733</v>
      </c>
      <c r="K592" s="1">
        <v>8</v>
      </c>
      <c r="L592" t="s">
        <v>3838</v>
      </c>
      <c r="M592" t="s">
        <v>3913</v>
      </c>
      <c r="N592" t="s">
        <v>3917</v>
      </c>
      <c r="O592" t="s">
        <v>3921</v>
      </c>
      <c r="P592" s="148">
        <v>0.39512196183204651</v>
      </c>
      <c r="Q592" s="30">
        <v>52.384409890000001</v>
      </c>
      <c r="R592" s="30">
        <v>329.756103515625</v>
      </c>
      <c r="S592" s="1">
        <v>347</v>
      </c>
      <c r="T592" s="1">
        <v>230</v>
      </c>
      <c r="U592" s="148">
        <v>0.66282421350479126</v>
      </c>
      <c r="V592" s="148">
        <v>0.29770991206169128</v>
      </c>
      <c r="W592" s="149">
        <v>52.317616020000003</v>
      </c>
      <c r="X592" s="149">
        <v>309.92367553710938</v>
      </c>
      <c r="Y592" s="1">
        <v>230</v>
      </c>
      <c r="Z592" s="30">
        <v>88.243644714355469</v>
      </c>
      <c r="AA592" s="148">
        <v>0.53400000000000003</v>
      </c>
      <c r="AB592" s="30">
        <v>51.1</v>
      </c>
      <c r="AC592" s="30">
        <v>354.3</v>
      </c>
      <c r="AD592" s="30">
        <v>89.915550231933594</v>
      </c>
      <c r="AE592" s="148">
        <v>0.45800000000000002</v>
      </c>
      <c r="AF592" s="30">
        <v>51.66</v>
      </c>
      <c r="AG592" s="30">
        <v>335.5</v>
      </c>
      <c r="AH592" s="30">
        <v>84.662422180175781</v>
      </c>
      <c r="AI592" s="148">
        <v>0.44800000000000001</v>
      </c>
      <c r="AJ592" s="30">
        <v>49.93055142</v>
      </c>
      <c r="AK592" s="30">
        <v>335.1</v>
      </c>
      <c r="AL592" s="30">
        <v>85.434211730957031</v>
      </c>
      <c r="AM592" s="148">
        <v>0.36099999999999999</v>
      </c>
      <c r="AN592" s="30">
        <v>50.150791949999999</v>
      </c>
      <c r="AO592" s="30">
        <v>316.3</v>
      </c>
      <c r="AP592" s="148">
        <v>0.38048779964447021</v>
      </c>
      <c r="AQ592" s="30">
        <v>52.057317230000002</v>
      </c>
      <c r="AR592" s="30">
        <v>301.46340942382813</v>
      </c>
      <c r="AS592" s="30">
        <v>347</v>
      </c>
      <c r="AT592" s="30">
        <v>230</v>
      </c>
      <c r="AU592" s="148">
        <v>0.66282421350479126</v>
      </c>
      <c r="AV592" s="30">
        <v>89.152725219726563</v>
      </c>
      <c r="AW592" s="148">
        <v>0.35877862572669977</v>
      </c>
      <c r="AX592" s="30">
        <v>52.371784120000001</v>
      </c>
      <c r="AY592" s="30">
        <v>289.31298828125</v>
      </c>
      <c r="AZ592" s="30">
        <v>230</v>
      </c>
      <c r="BA592" s="30">
        <v>86.278892517089844</v>
      </c>
      <c r="BB592" s="148">
        <v>0.40600000000000003</v>
      </c>
      <c r="BC592" s="30">
        <v>50.63</v>
      </c>
      <c r="BD592" s="30">
        <v>310.3</v>
      </c>
      <c r="BE592" s="30">
        <v>87.450408935546875</v>
      </c>
      <c r="BF592" s="147">
        <v>0.32300000000000001</v>
      </c>
      <c r="BG592" s="30">
        <v>51.19</v>
      </c>
      <c r="BH592" s="30">
        <v>282.60000000000002</v>
      </c>
      <c r="BI592" s="30">
        <v>86.364761352539063</v>
      </c>
      <c r="BJ592" s="148">
        <v>0.35499999999999998</v>
      </c>
      <c r="BK592" s="30">
        <v>50.696769699999997</v>
      </c>
      <c r="BL592" s="30">
        <v>291.5</v>
      </c>
      <c r="BM592" s="30">
        <v>87.529258728027344</v>
      </c>
      <c r="BN592" s="148">
        <v>0.307</v>
      </c>
      <c r="BO592" s="30">
        <v>51.263999579999997</v>
      </c>
      <c r="BP592" s="30">
        <v>277.10000000000002</v>
      </c>
      <c r="BQ592" s="148"/>
      <c r="BR592" s="148"/>
      <c r="BS592" s="148"/>
      <c r="BT592" s="148">
        <v>0.92600000000000005</v>
      </c>
      <c r="BU592" s="148">
        <v>3.9E-2</v>
      </c>
      <c r="BV592" s="148">
        <v>3.5999998450279243E-2</v>
      </c>
      <c r="BW592" s="148"/>
      <c r="BX592" s="148">
        <v>0.16600000000000001</v>
      </c>
      <c r="BY592" s="148">
        <v>0.61499999999999999</v>
      </c>
      <c r="BZ592" s="1"/>
      <c r="CA592" s="150">
        <v>7722</v>
      </c>
      <c r="CB592" s="150">
        <v>8582.4500000000007</v>
      </c>
      <c r="CC592" s="124" t="s">
        <v>4287</v>
      </c>
      <c r="CD592" t="s">
        <v>4635</v>
      </c>
    </row>
    <row r="593" spans="1:82" x14ac:dyDescent="0.3">
      <c r="A593" s="1">
        <v>461343000</v>
      </c>
      <c r="B593" s="124" t="s">
        <v>4288</v>
      </c>
      <c r="C593" t="s">
        <v>208</v>
      </c>
      <c r="D593" t="s">
        <v>1120</v>
      </c>
      <c r="E593" s="30">
        <v>87.297569274902344</v>
      </c>
      <c r="F593" s="30">
        <v>88.466026306152344</v>
      </c>
      <c r="G593" s="30">
        <v>86.831871032714844</v>
      </c>
      <c r="H593" s="30">
        <v>87.862594604492188</v>
      </c>
      <c r="I593" s="1">
        <v>631</v>
      </c>
      <c r="J593" s="1">
        <v>5</v>
      </c>
      <c r="K593" s="1">
        <v>8</v>
      </c>
      <c r="L593" t="s">
        <v>3838</v>
      </c>
      <c r="M593" t="s">
        <v>3913</v>
      </c>
      <c r="N593" t="s">
        <v>3916</v>
      </c>
      <c r="O593" t="s">
        <v>3921</v>
      </c>
      <c r="P593" s="148">
        <v>0.4010327160358429</v>
      </c>
      <c r="Q593" s="30">
        <v>50.91347983</v>
      </c>
      <c r="R593" s="30">
        <v>332.70223999023438</v>
      </c>
      <c r="S593" s="1">
        <v>1134</v>
      </c>
      <c r="T593" s="1">
        <v>740</v>
      </c>
      <c r="U593" s="148">
        <v>0.65255731344223022</v>
      </c>
      <c r="V593" s="148">
        <v>0.30894309282302862</v>
      </c>
      <c r="W593" s="149">
        <v>51.387090980000004</v>
      </c>
      <c r="X593" s="149">
        <v>308.94308471679688</v>
      </c>
      <c r="Y593" s="1">
        <v>740</v>
      </c>
      <c r="Z593" s="30">
        <v>84.014358520507813</v>
      </c>
      <c r="AA593" s="148">
        <v>0.42899999999999999</v>
      </c>
      <c r="AB593" s="30">
        <v>49.7</v>
      </c>
      <c r="AC593" s="30">
        <v>333.7</v>
      </c>
      <c r="AD593" s="30">
        <v>84.732025146484375</v>
      </c>
      <c r="AE593" s="148">
        <v>0.32700000000000001</v>
      </c>
      <c r="AF593" s="30">
        <v>49.9</v>
      </c>
      <c r="AG593" s="30">
        <v>305.7</v>
      </c>
      <c r="AH593" s="30">
        <v>85.458747863769531</v>
      </c>
      <c r="AI593" s="148">
        <v>0.47799999999999998</v>
      </c>
      <c r="AJ593" s="30">
        <v>50.194304469999999</v>
      </c>
      <c r="AK593" s="30">
        <v>351.4</v>
      </c>
      <c r="AL593" s="30">
        <v>85.79998779296875</v>
      </c>
      <c r="AM593" s="148">
        <v>0.39</v>
      </c>
      <c r="AN593" s="30">
        <v>50.275265539999999</v>
      </c>
      <c r="AO593" s="30">
        <v>327.7</v>
      </c>
      <c r="AP593" s="148">
        <v>0.34310343861579901</v>
      </c>
      <c r="AQ593" s="30">
        <v>51.155121790000003</v>
      </c>
      <c r="AR593" s="30">
        <v>290.68966674804688</v>
      </c>
      <c r="AS593" s="30">
        <v>1132</v>
      </c>
      <c r="AT593" s="30">
        <v>738</v>
      </c>
      <c r="AU593" s="148">
        <v>0.65255731344223022</v>
      </c>
      <c r="AV593" s="30">
        <v>87.862594604492188</v>
      </c>
      <c r="AW593" s="148">
        <v>0.26358696818351751</v>
      </c>
      <c r="AX593" s="30">
        <v>51.632388310000003</v>
      </c>
      <c r="AY593" s="30">
        <v>263.85870361328131</v>
      </c>
      <c r="AZ593" s="30">
        <v>738</v>
      </c>
      <c r="BA593" s="30">
        <v>83.804512023925781</v>
      </c>
      <c r="BB593" s="148">
        <v>0.39100000000000001</v>
      </c>
      <c r="BC593" s="30">
        <v>49.43</v>
      </c>
      <c r="BD593" s="30">
        <v>303.8</v>
      </c>
      <c r="BE593" s="30">
        <v>84.001609802246094</v>
      </c>
      <c r="BF593" s="147">
        <v>0.3</v>
      </c>
      <c r="BG593" s="30">
        <v>49.49</v>
      </c>
      <c r="BH593" s="30">
        <v>276.3</v>
      </c>
      <c r="BI593" s="30">
        <v>85.36578369140625</v>
      </c>
      <c r="BJ593" s="148">
        <v>0.38400000000000001</v>
      </c>
      <c r="BK593" s="30">
        <v>50.21014598</v>
      </c>
      <c r="BL593" s="30">
        <v>311.89999999999998</v>
      </c>
      <c r="BM593" s="30">
        <v>85.168968200683594</v>
      </c>
      <c r="BN593" s="148">
        <v>0.29299999999999998</v>
      </c>
      <c r="BO593" s="30">
        <v>50.087695670000002</v>
      </c>
      <c r="BP593" s="30">
        <v>282.5</v>
      </c>
      <c r="BQ593" s="148">
        <v>1.0999999999999999E-2</v>
      </c>
      <c r="BR593" s="148">
        <v>0.03</v>
      </c>
      <c r="BS593" s="148">
        <v>8.0000000000000002E-3</v>
      </c>
      <c r="BT593" s="148">
        <v>0.91600000000000004</v>
      </c>
      <c r="BU593" s="148">
        <v>3.2000000000000001E-2</v>
      </c>
      <c r="BV593" s="148">
        <v>3.0000000260770321E-3</v>
      </c>
      <c r="BW593" s="148"/>
      <c r="BX593" s="148">
        <v>0.16</v>
      </c>
      <c r="BY593" s="148">
        <v>0.59299999999999997</v>
      </c>
      <c r="BZ593" s="1"/>
      <c r="CA593" s="150">
        <v>7352.64990234375</v>
      </c>
      <c r="CB593" s="150">
        <v>8533.17</v>
      </c>
      <c r="CC593" s="124" t="s">
        <v>4288</v>
      </c>
      <c r="CD593" t="s">
        <v>4635</v>
      </c>
    </row>
    <row r="594" spans="1:82" x14ac:dyDescent="0.3">
      <c r="A594" s="1">
        <v>461344030</v>
      </c>
      <c r="B594" s="124" t="s">
        <v>4288</v>
      </c>
      <c r="C594" t="s">
        <v>208</v>
      </c>
      <c r="D594" t="s">
        <v>1121</v>
      </c>
      <c r="E594" s="30">
        <v>87.195236206054688</v>
      </c>
      <c r="F594" s="30">
        <v>88.185562133789063</v>
      </c>
      <c r="G594" s="30">
        <v>82.617630004882813</v>
      </c>
      <c r="H594" s="30">
        <v>84.475502014160156</v>
      </c>
      <c r="I594" s="1">
        <v>655</v>
      </c>
      <c r="J594" s="1" t="s">
        <v>4733</v>
      </c>
      <c r="K594" s="1">
        <v>4</v>
      </c>
      <c r="L594" t="s">
        <v>3838</v>
      </c>
      <c r="M594" t="s">
        <v>3913</v>
      </c>
      <c r="N594" t="s">
        <v>3916</v>
      </c>
      <c r="O594" t="s">
        <v>3921</v>
      </c>
      <c r="P594" s="148">
        <v>0.41501975059509277</v>
      </c>
      <c r="Q594" s="30">
        <v>50.870914079999999</v>
      </c>
      <c r="R594" s="30">
        <v>320.15811157226563</v>
      </c>
      <c r="S594" s="1">
        <v>176</v>
      </c>
      <c r="T594" s="1">
        <v>126</v>
      </c>
      <c r="U594" s="148">
        <v>0.71590906381607056</v>
      </c>
      <c r="V594" s="148">
        <v>0.34682080149650568</v>
      </c>
      <c r="W594" s="149">
        <v>51.270882440000001</v>
      </c>
      <c r="X594" s="149">
        <v>306.35836791992188</v>
      </c>
      <c r="Y594" s="1">
        <v>126</v>
      </c>
      <c r="Z594" s="30">
        <v>80.691352844238281</v>
      </c>
      <c r="AA594" s="148">
        <v>0.36399999999999999</v>
      </c>
      <c r="AB594" s="30">
        <v>48.6</v>
      </c>
      <c r="AC594" s="30">
        <v>305.8</v>
      </c>
      <c r="AD594" s="30">
        <v>80.490959167480469</v>
      </c>
      <c r="AE594" s="148">
        <v>0.27500000000000002</v>
      </c>
      <c r="AF594" s="30">
        <v>48.46</v>
      </c>
      <c r="AG594" s="30">
        <v>282.89999999999998</v>
      </c>
      <c r="AH594" s="30">
        <v>75.310394287109375</v>
      </c>
      <c r="AI594" s="148">
        <v>0.35499999999999998</v>
      </c>
      <c r="AJ594" s="30">
        <v>46.833028669999997</v>
      </c>
      <c r="AK594" s="30">
        <v>288.5</v>
      </c>
      <c r="AL594" s="30">
        <v>75.46551513671875</v>
      </c>
      <c r="AM594" s="148">
        <v>0.26700000000000002</v>
      </c>
      <c r="AN594" s="30">
        <v>46.758461930000003</v>
      </c>
      <c r="AO594" s="30">
        <v>262.89999999999998</v>
      </c>
      <c r="AP594" s="148">
        <v>0.4268774688243866</v>
      </c>
      <c r="AQ594" s="30">
        <v>48.519002389999997</v>
      </c>
      <c r="AR594" s="30">
        <v>315.81027221679688</v>
      </c>
      <c r="AS594" s="30">
        <v>176</v>
      </c>
      <c r="AT594" s="30">
        <v>126</v>
      </c>
      <c r="AU594" s="148">
        <v>0.71590906381607056</v>
      </c>
      <c r="AV594" s="30">
        <v>84.475502014160156</v>
      </c>
      <c r="AW594" s="148">
        <v>0.3815028965473175</v>
      </c>
      <c r="AX594" s="30">
        <v>49.691190089999999</v>
      </c>
      <c r="AY594" s="30">
        <v>300.57803344726563</v>
      </c>
      <c r="AZ594" s="30">
        <v>126</v>
      </c>
      <c r="BA594" s="30">
        <v>76.793769836425781</v>
      </c>
      <c r="BB594" s="148">
        <v>0.40100000000000002</v>
      </c>
      <c r="BC594" s="30">
        <v>46.03</v>
      </c>
      <c r="BD594" s="30">
        <v>302.2</v>
      </c>
      <c r="BE594" s="30">
        <v>77.935783386230469</v>
      </c>
      <c r="BF594" s="147">
        <v>0.33</v>
      </c>
      <c r="BG594" s="30">
        <v>46.5</v>
      </c>
      <c r="BH594" s="30">
        <v>280.10000000000002</v>
      </c>
      <c r="BI594" s="30">
        <v>77.272209167480469</v>
      </c>
      <c r="BJ594" s="148">
        <v>0.373</v>
      </c>
      <c r="BK594" s="30">
        <v>46.267583690000002</v>
      </c>
      <c r="BL594" s="30">
        <v>292.3</v>
      </c>
      <c r="BM594" s="30">
        <v>78.398262023925781</v>
      </c>
      <c r="BN594" s="148">
        <v>0.3</v>
      </c>
      <c r="BO594" s="30">
        <v>46.713352919999998</v>
      </c>
      <c r="BP594" s="30">
        <v>270</v>
      </c>
      <c r="BQ594" s="148">
        <v>1.0999999999999999E-2</v>
      </c>
      <c r="BR594" s="148">
        <v>4.5999999999999999E-2</v>
      </c>
      <c r="BS594" s="148"/>
      <c r="BT594" s="148">
        <v>0.90400000000000003</v>
      </c>
      <c r="BU594" s="148">
        <v>2.9000000000000001E-2</v>
      </c>
      <c r="BV594" s="148">
        <v>1.099999994039536E-2</v>
      </c>
      <c r="BW594" s="148">
        <v>1.4E-2</v>
      </c>
      <c r="BX594" s="148">
        <v>0.17599999999999999</v>
      </c>
      <c r="BY594" s="148">
        <v>0.66800000000000004</v>
      </c>
      <c r="BZ594" s="1"/>
      <c r="CA594" s="150">
        <v>10344.240234375</v>
      </c>
      <c r="CB594" s="150">
        <v>12159.44</v>
      </c>
      <c r="CC594" s="124" t="s">
        <v>4288</v>
      </c>
      <c r="CD594" t="s">
        <v>4634</v>
      </c>
    </row>
    <row r="595" spans="1:82" x14ac:dyDescent="0.3">
      <c r="A595" s="1">
        <v>461345000</v>
      </c>
      <c r="B595" s="124" t="s">
        <v>4288</v>
      </c>
      <c r="C595" t="s">
        <v>208</v>
      </c>
      <c r="D595" t="s">
        <v>1122</v>
      </c>
      <c r="E595" s="30">
        <v>95.57550048828125</v>
      </c>
      <c r="F595" s="30">
        <v>94.589546203613281</v>
      </c>
      <c r="G595" s="30">
        <v>99.22186279296875</v>
      </c>
      <c r="H595" s="30">
        <v>89.988693237304688</v>
      </c>
      <c r="I595" s="1">
        <v>137</v>
      </c>
      <c r="J595" s="1" t="s">
        <v>3981</v>
      </c>
      <c r="K595" s="1">
        <v>6</v>
      </c>
      <c r="L595" t="s">
        <v>3838</v>
      </c>
      <c r="M595" t="s">
        <v>3913</v>
      </c>
      <c r="N595" t="s">
        <v>3916</v>
      </c>
      <c r="O595" t="s">
        <v>3921</v>
      </c>
      <c r="P595" s="148">
        <v>0.515625</v>
      </c>
      <c r="Q595" s="30">
        <v>54.356794069999999</v>
      </c>
      <c r="R595" s="30">
        <v>329.6875</v>
      </c>
      <c r="S595" s="1">
        <v>100</v>
      </c>
      <c r="T595" s="1">
        <v>68</v>
      </c>
      <c r="U595" s="148">
        <v>0.68000000715255737</v>
      </c>
      <c r="V595" s="148">
        <v>0.3611111044883728</v>
      </c>
      <c r="W595" s="149">
        <v>53.924327400000003</v>
      </c>
      <c r="X595" s="149">
        <v>283.33334350585938</v>
      </c>
      <c r="Y595" s="1">
        <v>68</v>
      </c>
      <c r="Z595" s="30">
        <v>84.014358520507813</v>
      </c>
      <c r="AA595" s="148">
        <v>0.35599999999999998</v>
      </c>
      <c r="AB595" s="30">
        <v>49.7</v>
      </c>
      <c r="AC595" s="30">
        <v>310.3</v>
      </c>
      <c r="AD595" s="30">
        <v>83.9957275390625</v>
      </c>
      <c r="AE595" s="148">
        <v>0.29799999999999999</v>
      </c>
      <c r="AF595" s="30">
        <v>49.65</v>
      </c>
      <c r="AG595" s="30">
        <v>287.7</v>
      </c>
      <c r="AH595" s="30">
        <v>80.360145568847656</v>
      </c>
      <c r="AI595" s="148">
        <v>0.39600000000000002</v>
      </c>
      <c r="AJ595" s="30">
        <v>48.505575899999997</v>
      </c>
      <c r="AK595" s="30">
        <v>289</v>
      </c>
      <c r="AL595" s="30">
        <v>78.664115905761719</v>
      </c>
      <c r="AM595" s="148">
        <v>0.32800000000000001</v>
      </c>
      <c r="AN595" s="30">
        <v>47.846940680000003</v>
      </c>
      <c r="AO595" s="30">
        <v>257.8</v>
      </c>
      <c r="AP595" s="148">
        <v>0.578125</v>
      </c>
      <c r="AQ595" s="30">
        <v>58.905393689999997</v>
      </c>
      <c r="AR595" s="30">
        <v>342.1875</v>
      </c>
      <c r="AS595" s="30">
        <v>100</v>
      </c>
      <c r="AT595" s="30">
        <v>68</v>
      </c>
      <c r="AU595" s="148">
        <v>0.68000000715255737</v>
      </c>
      <c r="AV595" s="30">
        <v>89.988693237304688</v>
      </c>
      <c r="AW595" s="148">
        <v>0.3055555522441864</v>
      </c>
      <c r="AX595" s="30">
        <v>52.850891730000001</v>
      </c>
      <c r="AY595" s="30">
        <v>272.22222900390631</v>
      </c>
      <c r="AZ595" s="30">
        <v>68</v>
      </c>
      <c r="BA595" s="30">
        <v>90.402854919433594</v>
      </c>
      <c r="BB595" s="148">
        <v>0.46</v>
      </c>
      <c r="BC595" s="30">
        <v>52.63</v>
      </c>
      <c r="BD595" s="30">
        <v>303.39999999999998</v>
      </c>
      <c r="BE595" s="30">
        <v>86.537490844726563</v>
      </c>
      <c r="BF595" s="147">
        <v>0.316</v>
      </c>
      <c r="BG595" s="30">
        <v>50.74</v>
      </c>
      <c r="BH595" s="30">
        <v>250.9</v>
      </c>
      <c r="BI595" s="30">
        <v>89.632026672363281</v>
      </c>
      <c r="BJ595" s="148">
        <v>0.45100000000000001</v>
      </c>
      <c r="BK595" s="30">
        <v>52.288328210000003</v>
      </c>
      <c r="BL595" s="30">
        <v>300</v>
      </c>
      <c r="BM595" s="30">
        <v>87.568092346191406</v>
      </c>
      <c r="BN595" s="148">
        <v>0.35899999999999999</v>
      </c>
      <c r="BO595" s="30">
        <v>51.283356570000002</v>
      </c>
      <c r="BP595" s="30">
        <v>260.89999999999998</v>
      </c>
      <c r="BQ595" s="148"/>
      <c r="BR595" s="148"/>
      <c r="BS595" s="148"/>
      <c r="BT595" s="148">
        <v>0.99299999999999999</v>
      </c>
      <c r="BU595" s="148"/>
      <c r="BV595" s="148">
        <v>7.0000002160668373E-3</v>
      </c>
      <c r="BW595" s="148"/>
      <c r="BX595" s="148">
        <v>0.161</v>
      </c>
      <c r="BY595" s="148">
        <v>0.54900000000000004</v>
      </c>
      <c r="BZ595" s="1"/>
      <c r="CA595" s="150">
        <v>9331.3798828125</v>
      </c>
      <c r="CB595" s="150">
        <v>10857.58</v>
      </c>
      <c r="CC595" s="124" t="s">
        <v>4288</v>
      </c>
      <c r="CD595" t="s">
        <v>4634</v>
      </c>
    </row>
    <row r="596" spans="1:82" x14ac:dyDescent="0.3">
      <c r="A596" s="1">
        <v>461354020</v>
      </c>
      <c r="B596" s="124" t="s">
        <v>4289</v>
      </c>
      <c r="C596" t="s">
        <v>209</v>
      </c>
      <c r="D596" t="s">
        <v>1123</v>
      </c>
      <c r="E596" s="30">
        <v>90.376373291015625</v>
      </c>
      <c r="F596" s="30">
        <v>91.006629943847656</v>
      </c>
      <c r="G596" s="30">
        <v>85.48663330078125</v>
      </c>
      <c r="H596" s="30">
        <v>84.959922790527344</v>
      </c>
      <c r="I596" s="1">
        <v>199</v>
      </c>
      <c r="J596" s="1" t="s">
        <v>4733</v>
      </c>
      <c r="K596" s="1">
        <v>8</v>
      </c>
      <c r="L596" t="s">
        <v>3838</v>
      </c>
      <c r="M596" t="s">
        <v>3913</v>
      </c>
      <c r="N596" t="s">
        <v>3916</v>
      </c>
      <c r="O596" t="s">
        <v>3921</v>
      </c>
      <c r="P596" s="148">
        <v>0.37096774578094482</v>
      </c>
      <c r="Q596" s="30">
        <v>52.194150620000002</v>
      </c>
      <c r="R596" s="30">
        <v>303.22579956054688</v>
      </c>
      <c r="S596" s="1">
        <v>210</v>
      </c>
      <c r="T596" s="1">
        <v>109</v>
      </c>
      <c r="U596" s="148">
        <v>0.51904761791229248</v>
      </c>
      <c r="V596" s="148">
        <v>0.30434781312942499</v>
      </c>
      <c r="W596" s="149">
        <v>52.439773260000003</v>
      </c>
      <c r="X596" s="149">
        <v>279.71014404296881</v>
      </c>
      <c r="Y596" s="1">
        <v>109</v>
      </c>
      <c r="Z596" s="30">
        <v>97.306396484375</v>
      </c>
      <c r="AA596" s="148">
        <v>0.52400000000000002</v>
      </c>
      <c r="AB596" s="30">
        <v>54.1</v>
      </c>
      <c r="AC596" s="30">
        <v>360</v>
      </c>
      <c r="AD596" s="30">
        <v>101.166145324707</v>
      </c>
      <c r="AE596" s="148">
        <v>0.56499999999999995</v>
      </c>
      <c r="AF596" s="30">
        <v>55.48</v>
      </c>
      <c r="AG596" s="30">
        <v>363.8</v>
      </c>
      <c r="AH596" s="30">
        <v>97.692695617675781</v>
      </c>
      <c r="AI596" s="148">
        <v>0.44500000000000001</v>
      </c>
      <c r="AJ596" s="30">
        <v>54.246357410000002</v>
      </c>
      <c r="AK596" s="30">
        <v>338.1</v>
      </c>
      <c r="AL596" s="30">
        <v>100.73134613037109</v>
      </c>
      <c r="AM596" s="148">
        <v>0.36899999999999999</v>
      </c>
      <c r="AN596" s="30">
        <v>55.356383659999999</v>
      </c>
      <c r="AO596" s="30">
        <v>325</v>
      </c>
      <c r="AP596" s="148">
        <v>0.29838711023330688</v>
      </c>
      <c r="AQ596" s="30">
        <v>50.31364198</v>
      </c>
      <c r="AR596" s="30">
        <v>274.19354248046881</v>
      </c>
      <c r="AS596" s="30">
        <v>210</v>
      </c>
      <c r="AT596" s="30">
        <v>109</v>
      </c>
      <c r="AU596" s="148">
        <v>0.51904761791229248</v>
      </c>
      <c r="AV596" s="30">
        <v>84.959922790527344</v>
      </c>
      <c r="AW596" s="148">
        <v>0.26086956262588501</v>
      </c>
      <c r="AX596" s="30">
        <v>49.968819340000003</v>
      </c>
      <c r="AY596" s="30"/>
      <c r="AZ596" s="30">
        <v>109</v>
      </c>
      <c r="BA596" s="30">
        <v>91.124549865722656</v>
      </c>
      <c r="BB596" s="148">
        <v>0.34499999999999997</v>
      </c>
      <c r="BC596" s="30">
        <v>52.98</v>
      </c>
      <c r="BD596" s="30">
        <v>308.3</v>
      </c>
      <c r="BE596" s="30">
        <v>89.519683837890625</v>
      </c>
      <c r="BF596" s="147">
        <v>0.246</v>
      </c>
      <c r="BG596" s="30">
        <v>52.21</v>
      </c>
      <c r="BH596" s="30">
        <v>268.10000000000002</v>
      </c>
      <c r="BI596" s="30">
        <v>95.107826232910156</v>
      </c>
      <c r="BJ596" s="148">
        <v>0.374</v>
      </c>
      <c r="BK596" s="30">
        <v>54.95571133</v>
      </c>
      <c r="BL596" s="30">
        <v>321.89999999999998</v>
      </c>
      <c r="BM596" s="30">
        <v>95.32275390625</v>
      </c>
      <c r="BN596" s="148">
        <v>0.27400000000000002</v>
      </c>
      <c r="BO596" s="30">
        <v>55.148073099999998</v>
      </c>
      <c r="BP596" s="30">
        <v>294</v>
      </c>
      <c r="BQ596" s="148"/>
      <c r="BR596" s="148"/>
      <c r="BS596" s="148"/>
      <c r="BT596" s="148">
        <v>0.97499999999999998</v>
      </c>
      <c r="BU596" s="148"/>
      <c r="BV596" s="148">
        <v>2.500000037252903E-2</v>
      </c>
      <c r="BW596" s="148"/>
      <c r="BX596" s="148">
        <v>0.11600000000000001</v>
      </c>
      <c r="BY596" s="148">
        <v>0.49099999999999999</v>
      </c>
      <c r="BZ596" s="1"/>
      <c r="CA596" s="150">
        <v>8756.6103515625</v>
      </c>
      <c r="CB596" s="150">
        <v>10555.2</v>
      </c>
      <c r="CC596" s="124" t="s">
        <v>4289</v>
      </c>
      <c r="CD596" t="s">
        <v>4635</v>
      </c>
    </row>
    <row r="597" spans="1:82" x14ac:dyDescent="0.3">
      <c r="A597" s="1">
        <v>461374020</v>
      </c>
      <c r="B597" s="124" t="s">
        <v>4290</v>
      </c>
      <c r="C597" t="s">
        <v>210</v>
      </c>
      <c r="D597" t="s">
        <v>1124</v>
      </c>
      <c r="E597" s="30">
        <v>85.392074584960938</v>
      </c>
      <c r="F597" s="30">
        <v>87.058708190917969</v>
      </c>
      <c r="G597" s="30">
        <v>85.965423583984375</v>
      </c>
      <c r="H597" s="30">
        <v>88.194175720214844</v>
      </c>
      <c r="I597" s="1">
        <v>186</v>
      </c>
      <c r="J597" s="1" t="s">
        <v>4733</v>
      </c>
      <c r="K597" s="1">
        <v>8</v>
      </c>
      <c r="L597" t="s">
        <v>3838</v>
      </c>
      <c r="M597" t="s">
        <v>3913</v>
      </c>
      <c r="N597" t="s">
        <v>3916</v>
      </c>
      <c r="O597" t="s">
        <v>3921</v>
      </c>
      <c r="P597" s="148">
        <v>0.35294118523597717</v>
      </c>
      <c r="Q597" s="30">
        <v>50.120865369999997</v>
      </c>
      <c r="R597" s="30">
        <v>308.40335083007813</v>
      </c>
      <c r="S597" s="1">
        <v>206</v>
      </c>
      <c r="T597" s="1">
        <v>143</v>
      </c>
      <c r="U597" s="148">
        <v>0.69417476654052734</v>
      </c>
      <c r="V597" s="148">
        <v>0.26829269528388983</v>
      </c>
      <c r="W597" s="149">
        <v>50.803981450000002</v>
      </c>
      <c r="X597" s="149">
        <v>281.70730590820313</v>
      </c>
      <c r="Y597" s="1">
        <v>143</v>
      </c>
      <c r="Z597" s="30">
        <v>87.0352783203125</v>
      </c>
      <c r="AA597" s="148">
        <v>0.39600000000000002</v>
      </c>
      <c r="AB597" s="30">
        <v>50.7</v>
      </c>
      <c r="AC597" s="30">
        <v>322.39999999999998</v>
      </c>
      <c r="AD597" s="30">
        <v>88.1484375</v>
      </c>
      <c r="AE597" s="148">
        <v>0.33</v>
      </c>
      <c r="AF597" s="30">
        <v>51.06</v>
      </c>
      <c r="AG597" s="30">
        <v>302.10000000000002</v>
      </c>
      <c r="AH597" s="30">
        <v>82.619064331054688</v>
      </c>
      <c r="AI597" s="148">
        <v>0.36499999999999999</v>
      </c>
      <c r="AJ597" s="30">
        <v>49.253762899999998</v>
      </c>
      <c r="AK597" s="30">
        <v>321.89999999999998</v>
      </c>
      <c r="AL597" s="30">
        <v>83.5479736328125</v>
      </c>
      <c r="AM597" s="148">
        <v>0.29299999999999998</v>
      </c>
      <c r="AN597" s="30">
        <v>49.508909330000002</v>
      </c>
      <c r="AO597" s="30">
        <v>303</v>
      </c>
      <c r="AP597" s="148">
        <v>0.2689075767993927</v>
      </c>
      <c r="AQ597" s="30">
        <v>50.613135290000002</v>
      </c>
      <c r="AR597" s="30">
        <v>263.86553955078131</v>
      </c>
      <c r="AS597" s="30">
        <v>206</v>
      </c>
      <c r="AT597" s="30">
        <v>143</v>
      </c>
      <c r="AU597" s="148">
        <v>0.69417476654052734</v>
      </c>
      <c r="AV597" s="30">
        <v>88.194175720214844</v>
      </c>
      <c r="AW597" s="148">
        <v>0.17073170840740201</v>
      </c>
      <c r="AX597" s="30">
        <v>51.822423299999997</v>
      </c>
      <c r="AY597" s="30"/>
      <c r="AZ597" s="30">
        <v>143</v>
      </c>
      <c r="BA597" s="30">
        <v>85.948974609375</v>
      </c>
      <c r="BB597" s="148">
        <v>0.38100000000000001</v>
      </c>
      <c r="BC597" s="30">
        <v>50.47</v>
      </c>
      <c r="BD597" s="30">
        <v>297</v>
      </c>
      <c r="BE597" s="30">
        <v>86.801223754882813</v>
      </c>
      <c r="BF597" s="147">
        <v>0.33</v>
      </c>
      <c r="BG597" s="30">
        <v>50.87</v>
      </c>
      <c r="BH597" s="30">
        <v>280.39999999999998</v>
      </c>
      <c r="BI597" s="30">
        <v>82.8028564453125</v>
      </c>
      <c r="BJ597" s="148">
        <v>0.30399999999999999</v>
      </c>
      <c r="BK597" s="30">
        <v>48.961686729999997</v>
      </c>
      <c r="BL597" s="30">
        <v>270.3</v>
      </c>
      <c r="BM597" s="30">
        <v>83.498313903808594</v>
      </c>
      <c r="BN597" s="148">
        <v>0.24</v>
      </c>
      <c r="BO597" s="30">
        <v>49.255082649999999</v>
      </c>
      <c r="BP597" s="30">
        <v>250</v>
      </c>
      <c r="BQ597" s="148"/>
      <c r="BR597" s="148"/>
      <c r="BS597" s="148"/>
      <c r="BT597" s="148">
        <v>0.97799999999999998</v>
      </c>
      <c r="BU597" s="148"/>
      <c r="BV597" s="148">
        <v>2.199999988079071E-2</v>
      </c>
      <c r="BW597" s="148"/>
      <c r="BX597" s="148">
        <v>0.27400000000000002</v>
      </c>
      <c r="BY597" s="148">
        <v>0.63500000000000001</v>
      </c>
      <c r="BZ597" s="1"/>
      <c r="CA597" s="150">
        <v>8694.419921875</v>
      </c>
      <c r="CB597" s="150">
        <v>10377.120000000001</v>
      </c>
      <c r="CC597" s="124" t="s">
        <v>4290</v>
      </c>
      <c r="CD597" t="s">
        <v>4635</v>
      </c>
    </row>
    <row r="598" spans="1:82" x14ac:dyDescent="0.3">
      <c r="A598" s="1">
        <v>461404020</v>
      </c>
      <c r="B598" s="124" t="s">
        <v>4291</v>
      </c>
      <c r="C598" t="s">
        <v>211</v>
      </c>
      <c r="D598" t="s">
        <v>645</v>
      </c>
      <c r="E598" s="30">
        <v>89.1822509765625</v>
      </c>
      <c r="F598" s="30">
        <v>87.367095947265625</v>
      </c>
      <c r="G598" s="30">
        <v>92.138496398925781</v>
      </c>
      <c r="H598" s="30">
        <v>90.169792175292969</v>
      </c>
      <c r="I598" s="1">
        <v>456</v>
      </c>
      <c r="J598" s="1" t="s">
        <v>4733</v>
      </c>
      <c r="K598" s="1">
        <v>8</v>
      </c>
      <c r="L598" t="s">
        <v>3838</v>
      </c>
      <c r="M598" t="s">
        <v>3913</v>
      </c>
      <c r="N598" t="s">
        <v>3916</v>
      </c>
      <c r="O598" t="s">
        <v>3921</v>
      </c>
      <c r="P598" s="148">
        <v>0.48453608155250549</v>
      </c>
      <c r="Q598" s="30">
        <v>51.697439879999997</v>
      </c>
      <c r="R598" s="30">
        <v>341.92440795898438</v>
      </c>
      <c r="S598" s="1">
        <v>435</v>
      </c>
      <c r="T598" s="1">
        <v>237</v>
      </c>
      <c r="U598" s="148">
        <v>0.54482758045196533</v>
      </c>
      <c r="V598" s="148">
        <v>0.32236841320991522</v>
      </c>
      <c r="W598" s="149">
        <v>50.931759220000004</v>
      </c>
      <c r="X598" s="149">
        <v>296.71054077148438</v>
      </c>
      <c r="Y598" s="1">
        <v>237</v>
      </c>
      <c r="Z598" s="30">
        <v>88.545738220214844</v>
      </c>
      <c r="AA598" s="148">
        <v>0.44400000000000001</v>
      </c>
      <c r="AB598" s="30">
        <v>51.2</v>
      </c>
      <c r="AC598" s="30">
        <v>331.1</v>
      </c>
      <c r="AD598" s="30">
        <v>86.499137878417969</v>
      </c>
      <c r="AE598" s="148">
        <v>0.312</v>
      </c>
      <c r="AF598" s="30">
        <v>50.5</v>
      </c>
      <c r="AG598" s="30">
        <v>291.89999999999998</v>
      </c>
      <c r="AH598" s="30">
        <v>88.371147155761719</v>
      </c>
      <c r="AI598" s="148">
        <v>0.505</v>
      </c>
      <c r="AJ598" s="30">
        <v>51.158931170000002</v>
      </c>
      <c r="AK598" s="30">
        <v>346.4</v>
      </c>
      <c r="AL598" s="30">
        <v>86.402877807617188</v>
      </c>
      <c r="AM598" s="148">
        <v>0.379</v>
      </c>
      <c r="AN598" s="30">
        <v>50.4804283</v>
      </c>
      <c r="AO598" s="30">
        <v>314.39999999999998</v>
      </c>
      <c r="AP598" s="148">
        <v>0.39862543344497681</v>
      </c>
      <c r="AQ598" s="30">
        <v>54.474556730000003</v>
      </c>
      <c r="AR598" s="30">
        <v>310.99655151367188</v>
      </c>
      <c r="AS598" s="30">
        <v>435</v>
      </c>
      <c r="AT598" s="30">
        <v>237</v>
      </c>
      <c r="AU598" s="148">
        <v>0.54482758045196533</v>
      </c>
      <c r="AV598" s="30">
        <v>90.169792175292969</v>
      </c>
      <c r="AW598" s="148">
        <v>0.26315790414810181</v>
      </c>
      <c r="AX598" s="30">
        <v>52.954681399999998</v>
      </c>
      <c r="AY598" s="30">
        <v>262.5</v>
      </c>
      <c r="AZ598" s="30">
        <v>237</v>
      </c>
      <c r="BA598" s="30">
        <v>88.567695617675781</v>
      </c>
      <c r="BB598" s="148">
        <v>0.43</v>
      </c>
      <c r="BC598" s="30">
        <v>51.74</v>
      </c>
      <c r="BD598" s="30">
        <v>317.2</v>
      </c>
      <c r="BE598" s="30">
        <v>87.024375915527344</v>
      </c>
      <c r="BF598" s="147">
        <v>0.30599999999999999</v>
      </c>
      <c r="BG598" s="30">
        <v>50.98</v>
      </c>
      <c r="BH598" s="30">
        <v>278</v>
      </c>
      <c r="BI598" s="30">
        <v>89.277725219726563</v>
      </c>
      <c r="BJ598" s="148">
        <v>0.46899999999999997</v>
      </c>
      <c r="BK598" s="30">
        <v>52.115738409999999</v>
      </c>
      <c r="BL598" s="30">
        <v>316.8</v>
      </c>
      <c r="BM598" s="30">
        <v>87.728004455566406</v>
      </c>
      <c r="BN598" s="148">
        <v>0.33100000000000002</v>
      </c>
      <c r="BO598" s="30">
        <v>51.363051159999998</v>
      </c>
      <c r="BP598" s="30">
        <v>269.5</v>
      </c>
      <c r="BQ598" s="148"/>
      <c r="BR598" s="148">
        <v>0.02</v>
      </c>
      <c r="BS598" s="148">
        <v>1.2999999999999999E-2</v>
      </c>
      <c r="BT598" s="148">
        <v>0.95800000000000007</v>
      </c>
      <c r="BU598" s="148"/>
      <c r="BV598" s="148">
        <v>8.999999612569809E-3</v>
      </c>
      <c r="BW598" s="148">
        <v>1.4999999999999999E-2</v>
      </c>
      <c r="BX598" s="148">
        <v>0.17499999999999999</v>
      </c>
      <c r="BY598" s="148">
        <v>0.443</v>
      </c>
      <c r="BZ598" s="1"/>
      <c r="CA598" s="150">
        <v>8169.9599609375</v>
      </c>
      <c r="CB598" s="150">
        <v>9483.1299999999992</v>
      </c>
      <c r="CC598" s="124" t="s">
        <v>4291</v>
      </c>
      <c r="CD598" t="s">
        <v>4635</v>
      </c>
    </row>
    <row r="599" spans="1:82" x14ac:dyDescent="0.3">
      <c r="A599" s="1">
        <v>470601050</v>
      </c>
      <c r="B599" s="124" t="s">
        <v>4292</v>
      </c>
      <c r="C599" t="s">
        <v>212</v>
      </c>
      <c r="D599" t="s">
        <v>1125</v>
      </c>
      <c r="E599" s="30">
        <v>87.088340759277344</v>
      </c>
      <c r="F599" s="30">
        <v>86.249267578125</v>
      </c>
      <c r="G599" s="30">
        <v>83.300865173339844</v>
      </c>
      <c r="H599" s="30">
        <v>79.584037780761719</v>
      </c>
      <c r="I599" s="1">
        <v>139</v>
      </c>
      <c r="J599" s="1">
        <v>7</v>
      </c>
      <c r="K599" s="1">
        <v>12</v>
      </c>
      <c r="L599" t="s">
        <v>3854</v>
      </c>
      <c r="M599" t="s">
        <v>3913</v>
      </c>
      <c r="N599" t="s">
        <v>3916</v>
      </c>
      <c r="O599" t="s">
        <v>3923</v>
      </c>
      <c r="P599" s="148">
        <v>0.40740740299224848</v>
      </c>
      <c r="Q599" s="30">
        <v>50.826449070000002</v>
      </c>
      <c r="R599" s="30">
        <v>316.04937744140631</v>
      </c>
      <c r="S599" s="1">
        <v>94</v>
      </c>
      <c r="T599" s="1">
        <v>60</v>
      </c>
      <c r="U599" s="148">
        <v>0.63829785585403442</v>
      </c>
      <c r="V599" s="148">
        <v>0.2800000011920929</v>
      </c>
      <c r="W599" s="149">
        <v>50.468596040000001</v>
      </c>
      <c r="X599" s="149"/>
      <c r="Y599" s="1">
        <v>60</v>
      </c>
      <c r="Z599" s="30">
        <v>84.316452026367188</v>
      </c>
      <c r="AA599" s="148">
        <v>0.40300000000000002</v>
      </c>
      <c r="AB599" s="30">
        <v>49.8</v>
      </c>
      <c r="AC599" s="30">
        <v>334.3</v>
      </c>
      <c r="AD599" s="30">
        <v>83.789566040039063</v>
      </c>
      <c r="AE599" s="148">
        <v>0.308</v>
      </c>
      <c r="AF599" s="30">
        <v>49.58</v>
      </c>
      <c r="AG599" s="30">
        <v>313.5</v>
      </c>
      <c r="AH599" s="30">
        <v>83.096794128417969</v>
      </c>
      <c r="AI599" s="148">
        <v>0.5</v>
      </c>
      <c r="AJ599" s="30">
        <v>49.411992089999998</v>
      </c>
      <c r="AK599" s="30">
        <v>332.9</v>
      </c>
      <c r="AL599" s="30">
        <v>82.764060974121094</v>
      </c>
      <c r="AM599" s="148">
        <v>0.41499999999999998</v>
      </c>
      <c r="AN599" s="30">
        <v>49.242145669999999</v>
      </c>
      <c r="AO599" s="30">
        <v>309.39999999999998</v>
      </c>
      <c r="AP599" s="148">
        <v>0.27142858505249018</v>
      </c>
      <c r="AQ599" s="30">
        <v>48.946387209999997</v>
      </c>
      <c r="AR599" s="30">
        <v>284.28570556640631</v>
      </c>
      <c r="AS599" s="30">
        <v>94</v>
      </c>
      <c r="AT599" s="30">
        <v>60</v>
      </c>
      <c r="AU599" s="148">
        <v>0.63829785585403442</v>
      </c>
      <c r="AV599" s="30">
        <v>79.584037780761719</v>
      </c>
      <c r="AW599" s="148">
        <v>0.18421052396297449</v>
      </c>
      <c r="AX599" s="30">
        <v>46.887806949999998</v>
      </c>
      <c r="AY599" s="30"/>
      <c r="AZ599" s="30">
        <v>60</v>
      </c>
      <c r="BA599" s="30">
        <v>79.43310546875</v>
      </c>
      <c r="BB599" s="148">
        <v>0.29499999999999998</v>
      </c>
      <c r="BC599" s="30">
        <v>47.31</v>
      </c>
      <c r="BD599" s="30">
        <v>273.8</v>
      </c>
      <c r="BE599" s="30">
        <v>79.2138671875</v>
      </c>
      <c r="BF599" s="147">
        <v>0.2</v>
      </c>
      <c r="BG599" s="30">
        <v>47.13</v>
      </c>
      <c r="BH599" s="30">
        <v>246.7</v>
      </c>
      <c r="BI599" s="30">
        <v>82.725227355957031</v>
      </c>
      <c r="BJ599" s="148">
        <v>0.37799999999999989</v>
      </c>
      <c r="BK599" s="30">
        <v>48.923872809999999</v>
      </c>
      <c r="BL599" s="30">
        <v>309.8</v>
      </c>
      <c r="BM599" s="30">
        <v>83.621910095214844</v>
      </c>
      <c r="BN599" s="148">
        <v>0.36899999999999999</v>
      </c>
      <c r="BO599" s="30">
        <v>49.316683140000002</v>
      </c>
      <c r="BP599" s="30">
        <v>306.2</v>
      </c>
      <c r="BQ599" s="148">
        <v>6.5000000000000002E-2</v>
      </c>
      <c r="BR599" s="148">
        <v>4.2999999999999997E-2</v>
      </c>
      <c r="BS599" s="148"/>
      <c r="BT599" s="148">
        <v>0.84199999999999997</v>
      </c>
      <c r="BU599" s="148">
        <v>0.05</v>
      </c>
      <c r="BV599" s="148">
        <v>0</v>
      </c>
      <c r="BW599" s="148"/>
      <c r="BX599" s="148">
        <v>0.20899999999999999</v>
      </c>
      <c r="BY599" s="148">
        <v>0.51100000000000001</v>
      </c>
      <c r="BZ599" s="1"/>
      <c r="CA599" s="150">
        <v>11517.26953125</v>
      </c>
      <c r="CB599" s="150">
        <v>12278.47</v>
      </c>
      <c r="CC599" s="124" t="s">
        <v>4292</v>
      </c>
      <c r="CD599" t="s">
        <v>4633</v>
      </c>
    </row>
    <row r="600" spans="1:82" x14ac:dyDescent="0.3">
      <c r="A600" s="1">
        <v>470604020</v>
      </c>
      <c r="B600" s="124" t="s">
        <v>4292</v>
      </c>
      <c r="C600" t="s">
        <v>212</v>
      </c>
      <c r="D600" t="s">
        <v>1126</v>
      </c>
      <c r="E600" s="30">
        <v>85.056686401367188</v>
      </c>
      <c r="F600" s="30">
        <v>85.9434814453125</v>
      </c>
      <c r="G600" s="30">
        <v>83.749496459960938</v>
      </c>
      <c r="H600" s="30">
        <v>85.741836547851563</v>
      </c>
      <c r="I600" s="1">
        <v>131</v>
      </c>
      <c r="J600" s="1" t="s">
        <v>4733</v>
      </c>
      <c r="K600" s="1">
        <v>6</v>
      </c>
      <c r="L600" t="s">
        <v>3854</v>
      </c>
      <c r="M600" t="s">
        <v>3913</v>
      </c>
      <c r="N600" t="s">
        <v>3916</v>
      </c>
      <c r="O600" t="s">
        <v>3923</v>
      </c>
      <c r="P600" s="148">
        <v>0.3333333432674408</v>
      </c>
      <c r="Q600" s="30">
        <v>49.981357119999998</v>
      </c>
      <c r="R600" s="30">
        <v>310.25640869140631</v>
      </c>
      <c r="S600" s="1">
        <v>121</v>
      </c>
      <c r="T600" s="1">
        <v>91</v>
      </c>
      <c r="U600" s="148">
        <v>0.75206613540649414</v>
      </c>
      <c r="V600" s="148"/>
      <c r="W600" s="149">
        <v>50.341893290000002</v>
      </c>
      <c r="X600" s="149"/>
      <c r="Y600" s="1">
        <v>91</v>
      </c>
      <c r="Z600" s="30">
        <v>84.316452026367188</v>
      </c>
      <c r="AA600" s="148">
        <v>0.36599999999999999</v>
      </c>
      <c r="AB600" s="30">
        <v>49.8</v>
      </c>
      <c r="AC600" s="30">
        <v>329.7</v>
      </c>
      <c r="AD600" s="30">
        <v>84.290245056152344</v>
      </c>
      <c r="AE600" s="148">
        <v>0.32500000000000001</v>
      </c>
      <c r="AF600" s="30">
        <v>49.75</v>
      </c>
      <c r="AG600" s="30">
        <v>315.60000000000002</v>
      </c>
      <c r="AH600" s="30">
        <v>80.776779174804688</v>
      </c>
      <c r="AI600" s="148">
        <v>0.34799999999999998</v>
      </c>
      <c r="AJ600" s="30">
        <v>48.643572800000001</v>
      </c>
      <c r="AK600" s="30">
        <v>305.60000000000002</v>
      </c>
      <c r="AL600" s="30">
        <v>81.434410095214844</v>
      </c>
      <c r="AM600" s="148">
        <v>0.27</v>
      </c>
      <c r="AN600" s="30">
        <v>48.789665839999998</v>
      </c>
      <c r="AO600" s="30">
        <v>286.5</v>
      </c>
      <c r="AP600" s="148">
        <v>0.25641027092933649</v>
      </c>
      <c r="AQ600" s="30">
        <v>49.227017670000002</v>
      </c>
      <c r="AR600" s="30">
        <v>257.69232177734381</v>
      </c>
      <c r="AS600" s="30">
        <v>121</v>
      </c>
      <c r="AT600" s="30">
        <v>91</v>
      </c>
      <c r="AU600" s="148">
        <v>0.75206613540649414</v>
      </c>
      <c r="AV600" s="30">
        <v>85.741836547851563</v>
      </c>
      <c r="AW600" s="148">
        <v>0.23333333432674411</v>
      </c>
      <c r="AX600" s="30">
        <v>50.416946099999997</v>
      </c>
      <c r="AY600" s="30"/>
      <c r="AZ600" s="30">
        <v>91</v>
      </c>
      <c r="BA600" s="30">
        <v>86.010833740234375</v>
      </c>
      <c r="BB600" s="148">
        <v>0.376</v>
      </c>
      <c r="BC600" s="30">
        <v>50.5</v>
      </c>
      <c r="BD600" s="30">
        <v>289.10000000000002</v>
      </c>
      <c r="BE600" s="30">
        <v>87.592414855957031</v>
      </c>
      <c r="BF600" s="147">
        <v>0.33800000000000002</v>
      </c>
      <c r="BG600" s="30">
        <v>51.26</v>
      </c>
      <c r="BH600" s="30">
        <v>267.5</v>
      </c>
      <c r="BI600" s="30">
        <v>89.184600830078125</v>
      </c>
      <c r="BJ600" s="148">
        <v>0.39300000000000002</v>
      </c>
      <c r="BK600" s="30">
        <v>52.07037562</v>
      </c>
      <c r="BL600" s="30">
        <v>313.5</v>
      </c>
      <c r="BM600" s="30">
        <v>90.689620971679688</v>
      </c>
      <c r="BN600" s="148">
        <v>0.36499999999999999</v>
      </c>
      <c r="BO600" s="30">
        <v>52.8390445</v>
      </c>
      <c r="BP600" s="30">
        <v>308.10000000000002</v>
      </c>
      <c r="BQ600" s="148">
        <v>4.5999999999999999E-2</v>
      </c>
      <c r="BR600" s="148"/>
      <c r="BS600" s="148"/>
      <c r="BT600" s="148">
        <v>0.91600000000000004</v>
      </c>
      <c r="BU600" s="148"/>
      <c r="BV600" s="148">
        <v>3.7999998778104782E-2</v>
      </c>
      <c r="BW600" s="148"/>
      <c r="BX600" s="148">
        <v>0.23699999999999999</v>
      </c>
      <c r="BY600" s="148">
        <v>0.69000000000000006</v>
      </c>
      <c r="BZ600" s="1"/>
      <c r="CA600" s="150">
        <v>11695.2998046875</v>
      </c>
      <c r="CB600" s="150">
        <v>12475.7</v>
      </c>
      <c r="CC600" s="124" t="s">
        <v>4292</v>
      </c>
      <c r="CD600" t="s">
        <v>4634</v>
      </c>
    </row>
    <row r="601" spans="1:82" x14ac:dyDescent="0.3">
      <c r="A601" s="1">
        <v>470623000</v>
      </c>
      <c r="B601" s="124" t="s">
        <v>4293</v>
      </c>
      <c r="C601" t="s">
        <v>213</v>
      </c>
      <c r="D601" t="s">
        <v>1127</v>
      </c>
      <c r="E601" s="30">
        <v>81.443191528320313</v>
      </c>
      <c r="F601" s="30">
        <v>81.629096984863281</v>
      </c>
      <c r="G601" s="30">
        <v>81.615058898925781</v>
      </c>
      <c r="H601" s="30">
        <v>81.700996398925781</v>
      </c>
      <c r="I601" s="1">
        <v>267</v>
      </c>
      <c r="J601" s="1">
        <v>5</v>
      </c>
      <c r="K601" s="1">
        <v>8</v>
      </c>
      <c r="L601" t="s">
        <v>3854</v>
      </c>
      <c r="M601" t="s">
        <v>3913</v>
      </c>
      <c r="N601" t="s">
        <v>3917</v>
      </c>
      <c r="O601" t="s">
        <v>3921</v>
      </c>
      <c r="P601" s="148">
        <v>0.46721312403678888</v>
      </c>
      <c r="Q601" s="30">
        <v>48.478275429999997</v>
      </c>
      <c r="R601" s="30">
        <v>344.672119140625</v>
      </c>
      <c r="S601" s="1">
        <v>519</v>
      </c>
      <c r="T601" s="1">
        <v>329</v>
      </c>
      <c r="U601" s="148">
        <v>0.6339113712310791</v>
      </c>
      <c r="V601" s="148">
        <v>0.38775509595870972</v>
      </c>
      <c r="W601" s="149">
        <v>48.554261199999999</v>
      </c>
      <c r="X601" s="149">
        <v>317.00680541992188</v>
      </c>
      <c r="Y601" s="1">
        <v>329</v>
      </c>
      <c r="Z601" s="30">
        <v>77.972526550292969</v>
      </c>
      <c r="AA601" s="148">
        <v>0.52200000000000002</v>
      </c>
      <c r="AB601" s="30">
        <v>47.7</v>
      </c>
      <c r="AC601" s="30">
        <v>364.8</v>
      </c>
      <c r="AD601" s="30">
        <v>78.223167419433594</v>
      </c>
      <c r="AE601" s="148">
        <v>0.43200000000000011</v>
      </c>
      <c r="AF601" s="30">
        <v>47.69</v>
      </c>
      <c r="AG601" s="30">
        <v>338.9</v>
      </c>
      <c r="AH601" s="30">
        <v>76.909263610839844</v>
      </c>
      <c r="AI601" s="148">
        <v>0.51800000000000002</v>
      </c>
      <c r="AJ601" s="30">
        <v>47.3625981</v>
      </c>
      <c r="AK601" s="30">
        <v>346.8</v>
      </c>
      <c r="AL601" s="30">
        <v>77.020195007324219</v>
      </c>
      <c r="AM601" s="148">
        <v>0.43799999999999989</v>
      </c>
      <c r="AN601" s="30">
        <v>47.28751716</v>
      </c>
      <c r="AO601" s="30">
        <v>319.7</v>
      </c>
      <c r="AP601" s="148">
        <v>0.43442621827125549</v>
      </c>
      <c r="AQ601" s="30">
        <v>47.891866970000002</v>
      </c>
      <c r="AR601" s="30">
        <v>315.1639404296875</v>
      </c>
      <c r="AS601" s="30">
        <v>519</v>
      </c>
      <c r="AT601" s="30">
        <v>329</v>
      </c>
      <c r="AU601" s="148">
        <v>0.6339113712310791</v>
      </c>
      <c r="AV601" s="30">
        <v>81.700996398925781</v>
      </c>
      <c r="AW601" s="148">
        <v>0.3333333432674408</v>
      </c>
      <c r="AX601" s="30">
        <v>48.101072680000001</v>
      </c>
      <c r="AY601" s="30">
        <v>281.63265991210938</v>
      </c>
      <c r="AZ601" s="30">
        <v>329</v>
      </c>
      <c r="BA601" s="30">
        <v>82.629180908203125</v>
      </c>
      <c r="BB601" s="148">
        <v>0.53400000000000003</v>
      </c>
      <c r="BC601" s="30">
        <v>48.86</v>
      </c>
      <c r="BD601" s="30">
        <v>343.9</v>
      </c>
      <c r="BE601" s="30">
        <v>82.845245361328125</v>
      </c>
      <c r="BF601" s="147">
        <v>0.43200000000000011</v>
      </c>
      <c r="BG601" s="30">
        <v>48.92</v>
      </c>
      <c r="BH601" s="30">
        <v>309.3</v>
      </c>
      <c r="BI601" s="30">
        <v>80.056007385253906</v>
      </c>
      <c r="BJ601" s="148">
        <v>0.47799999999999998</v>
      </c>
      <c r="BK601" s="30">
        <v>47.623635790000002</v>
      </c>
      <c r="BL601" s="30">
        <v>329.9</v>
      </c>
      <c r="BM601" s="30">
        <v>80.077720642089844</v>
      </c>
      <c r="BN601" s="148">
        <v>0.376</v>
      </c>
      <c r="BO601" s="30">
        <v>47.550351859999999</v>
      </c>
      <c r="BP601" s="30">
        <v>301.10000000000002</v>
      </c>
      <c r="BQ601" s="148"/>
      <c r="BR601" s="148">
        <v>0.03</v>
      </c>
      <c r="BS601" s="148"/>
      <c r="BT601" s="148">
        <v>0.93300000000000005</v>
      </c>
      <c r="BU601" s="148"/>
      <c r="BV601" s="148">
        <v>3.7000000476837158E-2</v>
      </c>
      <c r="BW601" s="148"/>
      <c r="BX601" s="148">
        <v>0.15</v>
      </c>
      <c r="BY601" s="148">
        <v>0.53800000000000003</v>
      </c>
      <c r="BZ601" s="1"/>
      <c r="CA601" s="150">
        <v>8131.66015625</v>
      </c>
      <c r="CB601" s="150">
        <v>9367.07</v>
      </c>
      <c r="CC601" s="124" t="s">
        <v>4293</v>
      </c>
      <c r="CD601" t="s">
        <v>4635</v>
      </c>
    </row>
    <row r="602" spans="1:82" x14ac:dyDescent="0.3">
      <c r="A602" s="1">
        <v>470624020</v>
      </c>
      <c r="B602" s="124" t="s">
        <v>4293</v>
      </c>
      <c r="C602" t="s">
        <v>213</v>
      </c>
      <c r="D602" t="s">
        <v>1128</v>
      </c>
      <c r="E602" s="30">
        <v>80.786811828613281</v>
      </c>
      <c r="F602" s="30">
        <v>78.644180297851563</v>
      </c>
      <c r="G602" s="30">
        <v>70.017463684082031</v>
      </c>
      <c r="H602" s="30">
        <v>69.892021179199219</v>
      </c>
      <c r="I602" s="1">
        <v>321</v>
      </c>
      <c r="J602" s="1" t="s">
        <v>4733</v>
      </c>
      <c r="K602" s="1">
        <v>4</v>
      </c>
      <c r="L602" t="s">
        <v>3854</v>
      </c>
      <c r="M602" t="s">
        <v>3913</v>
      </c>
      <c r="N602" t="s">
        <v>3917</v>
      </c>
      <c r="O602" t="s">
        <v>3921</v>
      </c>
      <c r="P602" s="148">
        <v>0.3888888955116272</v>
      </c>
      <c r="Q602" s="30">
        <v>48.205248269999998</v>
      </c>
      <c r="R602" s="30">
        <v>311.90475463867188</v>
      </c>
      <c r="S602" s="1">
        <v>79</v>
      </c>
      <c r="T602" s="1">
        <v>58</v>
      </c>
      <c r="U602" s="148">
        <v>0.73417723178863525</v>
      </c>
      <c r="V602" s="148">
        <v>0.3888888955116272</v>
      </c>
      <c r="W602" s="149">
        <v>47.317484960000002</v>
      </c>
      <c r="X602" s="149">
        <v>311.90475463867188</v>
      </c>
      <c r="Y602" s="1">
        <v>58</v>
      </c>
      <c r="Z602" s="30">
        <v>95.191757202148438</v>
      </c>
      <c r="AA602" s="148">
        <v>0.57700000000000007</v>
      </c>
      <c r="AB602" s="30">
        <v>53.4</v>
      </c>
      <c r="AC602" s="30">
        <v>370.7</v>
      </c>
      <c r="AD602" s="30">
        <v>90.82855224609375</v>
      </c>
      <c r="AE602" s="148">
        <v>0.46800000000000003</v>
      </c>
      <c r="AF602" s="30">
        <v>51.97</v>
      </c>
      <c r="AG602" s="30">
        <v>345.7</v>
      </c>
      <c r="AH602" s="30">
        <v>106.91359710693359</v>
      </c>
      <c r="AI602" s="148">
        <v>0.628</v>
      </c>
      <c r="AJ602" s="30">
        <v>57.300449739999998</v>
      </c>
      <c r="AK602" s="30">
        <v>373.8</v>
      </c>
      <c r="AL602" s="30">
        <v>103.3101348876953</v>
      </c>
      <c r="AM602" s="148">
        <v>0.55700000000000005</v>
      </c>
      <c r="AN602" s="30">
        <v>56.233940320000002</v>
      </c>
      <c r="AO602" s="30">
        <v>350.9</v>
      </c>
      <c r="AP602" s="148">
        <v>0.3888888955116272</v>
      </c>
      <c r="AQ602" s="30">
        <v>40.637265509999999</v>
      </c>
      <c r="AR602" s="30">
        <v>284.92062377929688</v>
      </c>
      <c r="AS602" s="30">
        <v>79</v>
      </c>
      <c r="AT602" s="30">
        <v>58</v>
      </c>
      <c r="AU602" s="148">
        <v>0.73417723178863525</v>
      </c>
      <c r="AV602" s="30">
        <v>69.892021179199219</v>
      </c>
      <c r="AW602" s="148">
        <v>0.3888888955116272</v>
      </c>
      <c r="AX602" s="30">
        <v>41.333149259999999</v>
      </c>
      <c r="AY602" s="30">
        <v>284.92062377929688</v>
      </c>
      <c r="AZ602" s="30">
        <v>58</v>
      </c>
      <c r="BA602" s="30">
        <v>78.299018859863281</v>
      </c>
      <c r="BB602" s="148">
        <v>0.53700000000000003</v>
      </c>
      <c r="BC602" s="30">
        <v>46.76</v>
      </c>
      <c r="BD602" s="30">
        <v>330.9</v>
      </c>
      <c r="BE602" s="30">
        <v>76.901145935058594</v>
      </c>
      <c r="BF602" s="147">
        <v>0.45700000000000002</v>
      </c>
      <c r="BG602" s="30">
        <v>45.99</v>
      </c>
      <c r="BH602" s="30">
        <v>307.39999999999998</v>
      </c>
      <c r="BI602" s="30">
        <v>85.88983154296875</v>
      </c>
      <c r="BJ602" s="148">
        <v>0.63400000000000001</v>
      </c>
      <c r="BK602" s="30">
        <v>50.465420680000001</v>
      </c>
      <c r="BL602" s="30">
        <v>368.3</v>
      </c>
      <c r="BM602" s="30">
        <v>84.221099853515625</v>
      </c>
      <c r="BN602" s="148">
        <v>0.57499999999999996</v>
      </c>
      <c r="BO602" s="30">
        <v>49.615302440000001</v>
      </c>
      <c r="BP602" s="30">
        <v>347.2</v>
      </c>
      <c r="BQ602" s="148">
        <v>1.9E-2</v>
      </c>
      <c r="BR602" s="148"/>
      <c r="BS602" s="148"/>
      <c r="BT602" s="148">
        <v>0.95300000000000007</v>
      </c>
      <c r="BU602" s="148"/>
      <c r="BV602" s="148">
        <v>2.8000000864267349E-2</v>
      </c>
      <c r="BW602" s="148"/>
      <c r="BX602" s="148">
        <v>0.18099999999999999</v>
      </c>
      <c r="BY602" s="148">
        <v>0.51990000000000003</v>
      </c>
      <c r="BZ602" s="1">
        <v>0</v>
      </c>
      <c r="CA602" s="150">
        <v>9204.009765625</v>
      </c>
      <c r="CB602" s="150">
        <v>10599.01</v>
      </c>
      <c r="CC602" s="124" t="s">
        <v>4293</v>
      </c>
      <c r="CD602" t="s">
        <v>4634</v>
      </c>
    </row>
    <row r="603" spans="1:82" x14ac:dyDescent="0.3">
      <c r="A603" s="1">
        <v>470644020</v>
      </c>
      <c r="B603" s="124" t="s">
        <v>4294</v>
      </c>
      <c r="C603" t="s">
        <v>214</v>
      </c>
      <c r="D603" t="s">
        <v>1129</v>
      </c>
      <c r="E603" s="30">
        <v>78.824447631835938</v>
      </c>
      <c r="F603" s="30">
        <v>78.40069580078125</v>
      </c>
      <c r="G603" s="30">
        <v>86.600395202636719</v>
      </c>
      <c r="H603" s="30">
        <v>87.430084228515625</v>
      </c>
      <c r="I603" s="1">
        <v>112</v>
      </c>
      <c r="J603" s="1" t="s">
        <v>4733</v>
      </c>
      <c r="K603" s="1">
        <v>8</v>
      </c>
      <c r="L603" t="s">
        <v>3854</v>
      </c>
      <c r="M603" t="s">
        <v>3913</v>
      </c>
      <c r="N603" t="s">
        <v>3917</v>
      </c>
      <c r="O603" t="s">
        <v>3921</v>
      </c>
      <c r="P603" s="148">
        <v>0.28985506296157842</v>
      </c>
      <c r="Q603" s="30">
        <v>47.38897704</v>
      </c>
      <c r="R603" s="30">
        <v>310.14492797851563</v>
      </c>
      <c r="S603" s="1">
        <v>109</v>
      </c>
      <c r="T603" s="1">
        <v>85</v>
      </c>
      <c r="U603" s="148">
        <v>0.77981650829315186</v>
      </c>
      <c r="V603" s="148">
        <v>0.28985506296157842</v>
      </c>
      <c r="W603" s="149">
        <v>47.216596690000003</v>
      </c>
      <c r="X603" s="149">
        <v>310.14492797851563</v>
      </c>
      <c r="Y603" s="1">
        <v>85</v>
      </c>
      <c r="Z603" s="30">
        <v>84.618545532226563</v>
      </c>
      <c r="AA603" s="148">
        <v>0.46700000000000003</v>
      </c>
      <c r="AB603" s="30">
        <v>49.9</v>
      </c>
      <c r="AC603" s="30">
        <v>338.7</v>
      </c>
      <c r="AD603" s="30">
        <v>85.026542663574219</v>
      </c>
      <c r="AE603" s="148">
        <v>0.43799999999999989</v>
      </c>
      <c r="AF603" s="30">
        <v>50</v>
      </c>
      <c r="AG603" s="30">
        <v>322.89999999999998</v>
      </c>
      <c r="AH603" s="30">
        <v>81.0391845703125</v>
      </c>
      <c r="AI603" s="148">
        <v>0.47599999999999998</v>
      </c>
      <c r="AJ603" s="30">
        <v>48.730484150000002</v>
      </c>
      <c r="AK603" s="30">
        <v>329.3</v>
      </c>
      <c r="AL603" s="30">
        <v>81.706069946289063</v>
      </c>
      <c r="AM603" s="148">
        <v>0.42</v>
      </c>
      <c r="AN603" s="30">
        <v>48.882110789999999</v>
      </c>
      <c r="AO603" s="30">
        <v>318</v>
      </c>
      <c r="AP603" s="148">
        <v>0.28985506296157842</v>
      </c>
      <c r="AQ603" s="30">
        <v>51.01032902</v>
      </c>
      <c r="AR603" s="30">
        <v>285.50723266601563</v>
      </c>
      <c r="AS603" s="30">
        <v>109</v>
      </c>
      <c r="AT603" s="30">
        <v>85</v>
      </c>
      <c r="AU603" s="148">
        <v>0.77981650829315186</v>
      </c>
      <c r="AV603" s="30">
        <v>87.430084228515625</v>
      </c>
      <c r="AW603" s="148">
        <v>0.28985506296157842</v>
      </c>
      <c r="AX603" s="30">
        <v>51.384509029999997</v>
      </c>
      <c r="AY603" s="30">
        <v>285.50723266601563</v>
      </c>
      <c r="AZ603" s="30">
        <v>85</v>
      </c>
      <c r="BA603" s="30">
        <v>85.969596862792969</v>
      </c>
      <c r="BB603" s="148">
        <v>0.46700000000000003</v>
      </c>
      <c r="BC603" s="30">
        <v>50.48</v>
      </c>
      <c r="BD603" s="30">
        <v>318.7</v>
      </c>
      <c r="BE603" s="30">
        <v>84.650794982910156</v>
      </c>
      <c r="BF603" s="147">
        <v>0.41699999999999998</v>
      </c>
      <c r="BG603" s="30">
        <v>49.81</v>
      </c>
      <c r="BH603" s="30">
        <v>300</v>
      </c>
      <c r="BI603" s="30">
        <v>87.568244934082031</v>
      </c>
      <c r="BJ603" s="148">
        <v>0.51200000000000001</v>
      </c>
      <c r="BK603" s="30">
        <v>51.283014710000003</v>
      </c>
      <c r="BL603" s="30">
        <v>322</v>
      </c>
      <c r="BM603" s="30">
        <v>86.453628540039063</v>
      </c>
      <c r="BN603" s="148">
        <v>0.5</v>
      </c>
      <c r="BO603" s="30">
        <v>50.727936980000003</v>
      </c>
      <c r="BP603" s="30">
        <v>314</v>
      </c>
      <c r="BQ603" s="148"/>
      <c r="BR603" s="148">
        <v>7.1000000000000008E-2</v>
      </c>
      <c r="BS603" s="148"/>
      <c r="BT603" s="148">
        <v>0.91100000000000003</v>
      </c>
      <c r="BU603" s="148"/>
      <c r="BV603" s="148">
        <v>1.7999999225139621E-2</v>
      </c>
      <c r="BW603" s="148"/>
      <c r="BX603" s="148">
        <v>0.13400000000000001</v>
      </c>
      <c r="BY603" s="148">
        <v>0.61799999999999999</v>
      </c>
      <c r="BZ603" s="1"/>
      <c r="CA603" s="150">
        <v>7355.77001953125</v>
      </c>
      <c r="CB603" s="150">
        <v>9530.07</v>
      </c>
      <c r="CC603" s="124" t="s">
        <v>4294</v>
      </c>
      <c r="CD603" t="s">
        <v>4635</v>
      </c>
    </row>
    <row r="604" spans="1:82" x14ac:dyDescent="0.3">
      <c r="A604" s="1">
        <v>470651050</v>
      </c>
      <c r="B604" s="124" t="s">
        <v>4295</v>
      </c>
      <c r="C604" t="s">
        <v>215</v>
      </c>
      <c r="D604" t="s">
        <v>1130</v>
      </c>
      <c r="E604" s="30">
        <v>79.255241394042969</v>
      </c>
      <c r="F604" s="30">
        <v>79.986259460449219</v>
      </c>
      <c r="G604" s="30">
        <v>84.411689758300781</v>
      </c>
      <c r="H604" s="30">
        <v>86.133453369140625</v>
      </c>
      <c r="I604" s="1">
        <v>195</v>
      </c>
      <c r="J604" s="1">
        <v>6</v>
      </c>
      <c r="K604" s="1">
        <v>12</v>
      </c>
      <c r="L604" t="s">
        <v>3854</v>
      </c>
      <c r="M604" t="s">
        <v>3913</v>
      </c>
      <c r="N604" t="s">
        <v>3917</v>
      </c>
      <c r="O604" t="s">
        <v>3921</v>
      </c>
      <c r="P604" s="148">
        <v>0.32608696818351751</v>
      </c>
      <c r="Q604" s="30">
        <v>47.568169689999998</v>
      </c>
      <c r="R604" s="30">
        <v>300</v>
      </c>
      <c r="S604" s="1">
        <v>130</v>
      </c>
      <c r="T604" s="1">
        <v>112</v>
      </c>
      <c r="U604" s="148">
        <v>0.86153846979141235</v>
      </c>
      <c r="V604" s="148">
        <v>0.32608696818351751</v>
      </c>
      <c r="W604" s="149">
        <v>47.87356329</v>
      </c>
      <c r="X604" s="149">
        <v>300</v>
      </c>
      <c r="Y604" s="1">
        <v>112</v>
      </c>
      <c r="Z604" s="30">
        <v>87.63946533203125</v>
      </c>
      <c r="AA604" s="148">
        <v>0.55000000000000004</v>
      </c>
      <c r="AB604" s="30">
        <v>50.9</v>
      </c>
      <c r="AC604" s="30">
        <v>342.5</v>
      </c>
      <c r="AD604" s="30">
        <v>88.796379089355469</v>
      </c>
      <c r="AE604" s="148">
        <v>0.54299999999999993</v>
      </c>
      <c r="AF604" s="30">
        <v>51.28</v>
      </c>
      <c r="AG604" s="30">
        <v>332.6</v>
      </c>
      <c r="AH604" s="30">
        <v>91.203964233398438</v>
      </c>
      <c r="AI604" s="148">
        <v>0.44800000000000001</v>
      </c>
      <c r="AJ604" s="30">
        <v>52.097200649999998</v>
      </c>
      <c r="AK604" s="30">
        <v>337.9</v>
      </c>
      <c r="AL604" s="30">
        <v>93.081283569335938</v>
      </c>
      <c r="AM604" s="148">
        <v>0.39700000000000002</v>
      </c>
      <c r="AN604" s="30">
        <v>52.753079569999997</v>
      </c>
      <c r="AO604" s="30">
        <v>325.89999999999998</v>
      </c>
      <c r="AP604" s="148">
        <v>0.18947368860244751</v>
      </c>
      <c r="AQ604" s="30">
        <v>49.641237169999997</v>
      </c>
      <c r="AR604" s="30"/>
      <c r="AS604" s="30">
        <v>131</v>
      </c>
      <c r="AT604" s="30">
        <v>113</v>
      </c>
      <c r="AU604" s="148">
        <v>0.86153846979141235</v>
      </c>
      <c r="AV604" s="30">
        <v>86.133453369140625</v>
      </c>
      <c r="AW604" s="148">
        <v>0.18947368860244751</v>
      </c>
      <c r="AX604" s="30">
        <v>50.641390809999997</v>
      </c>
      <c r="AY604" s="30"/>
      <c r="AZ604" s="30">
        <v>113</v>
      </c>
      <c r="BA604" s="30">
        <v>85.907737731933594</v>
      </c>
      <c r="BB604" s="148">
        <v>0.38200000000000001</v>
      </c>
      <c r="BC604" s="30">
        <v>50.45</v>
      </c>
      <c r="BD604" s="30">
        <v>302.2</v>
      </c>
      <c r="BE604" s="30">
        <v>86.253471374511719</v>
      </c>
      <c r="BF604" s="147">
        <v>0.35199999999999998</v>
      </c>
      <c r="BG604" s="30">
        <v>50.6</v>
      </c>
      <c r="BH604" s="30">
        <v>296.3</v>
      </c>
      <c r="BI604" s="30">
        <v>87.171096801757813</v>
      </c>
      <c r="BJ604" s="148">
        <v>0.38300000000000001</v>
      </c>
      <c r="BK604" s="30">
        <v>51.089553119999998</v>
      </c>
      <c r="BL604" s="30">
        <v>308.60000000000002</v>
      </c>
      <c r="BM604" s="30">
        <v>87.338905334472656</v>
      </c>
      <c r="BN604" s="148">
        <v>0.32700000000000001</v>
      </c>
      <c r="BO604" s="30">
        <v>51.169136080000001</v>
      </c>
      <c r="BP604" s="30">
        <v>282.7</v>
      </c>
      <c r="BQ604" s="148"/>
      <c r="BR604" s="148"/>
      <c r="BS604" s="148"/>
      <c r="BT604" s="148">
        <v>0.97399999999999998</v>
      </c>
      <c r="BU604" s="148"/>
      <c r="BV604" s="148">
        <v>2.60000005364418E-2</v>
      </c>
      <c r="BW604" s="148"/>
      <c r="BX604" s="148">
        <v>0.113</v>
      </c>
      <c r="BY604" s="148">
        <v>0.41260000000000002</v>
      </c>
      <c r="BZ604" s="1">
        <v>1</v>
      </c>
      <c r="CA604" s="150">
        <v>9495.3798828125</v>
      </c>
      <c r="CB604" s="150">
        <v>10759.14</v>
      </c>
      <c r="CC604" s="124" t="s">
        <v>4295</v>
      </c>
      <c r="CD604" t="s">
        <v>4633</v>
      </c>
    </row>
    <row r="605" spans="1:82" x14ac:dyDescent="0.3">
      <c r="A605" s="1">
        <v>470654050</v>
      </c>
      <c r="B605" s="124" t="s">
        <v>4295</v>
      </c>
      <c r="C605" t="s">
        <v>215</v>
      </c>
      <c r="D605" t="s">
        <v>1131</v>
      </c>
      <c r="E605" s="30">
        <v>86.320610046386719</v>
      </c>
      <c r="F605" s="30">
        <v>85.982398986816406</v>
      </c>
      <c r="G605" s="30">
        <v>85.731170654296875</v>
      </c>
      <c r="H605" s="30">
        <v>85.662895202636719</v>
      </c>
      <c r="I605" s="1">
        <v>147</v>
      </c>
      <c r="J605" s="1" t="s">
        <v>4733</v>
      </c>
      <c r="K605" s="1">
        <v>5</v>
      </c>
      <c r="L605" t="s">
        <v>3854</v>
      </c>
      <c r="M605" t="s">
        <v>3913</v>
      </c>
      <c r="N605" t="s">
        <v>3917</v>
      </c>
      <c r="O605" t="s">
        <v>3921</v>
      </c>
      <c r="P605" s="148">
        <v>0.32835820317268372</v>
      </c>
      <c r="Q605" s="30">
        <v>50.507101249999998</v>
      </c>
      <c r="R605" s="30">
        <v>305.97015380859381</v>
      </c>
      <c r="S605" s="1">
        <v>118</v>
      </c>
      <c r="T605" s="1">
        <v>84</v>
      </c>
      <c r="U605" s="148">
        <v>0.7118644118309021</v>
      </c>
      <c r="V605" s="148">
        <v>0.32835820317268372</v>
      </c>
      <c r="W605" s="149">
        <v>50.358018440000002</v>
      </c>
      <c r="X605" s="149">
        <v>305.97015380859381</v>
      </c>
      <c r="Y605" s="1">
        <v>84</v>
      </c>
      <c r="Z605" s="30">
        <v>85.524818420410156</v>
      </c>
      <c r="AA605" s="148">
        <v>0.42</v>
      </c>
      <c r="AB605" s="30">
        <v>50.2</v>
      </c>
      <c r="AC605" s="30">
        <v>324.10000000000002</v>
      </c>
      <c r="AD605" s="30">
        <v>87.736114501953125</v>
      </c>
      <c r="AE605" s="148">
        <v>0.33300000000000002</v>
      </c>
      <c r="AF605" s="30">
        <v>50.92</v>
      </c>
      <c r="AG605" s="30">
        <v>294.2</v>
      </c>
      <c r="AH605" s="30">
        <v>88.911956787109375</v>
      </c>
      <c r="AI605" s="148">
        <v>0.45</v>
      </c>
      <c r="AJ605" s="30">
        <v>51.338055730000001</v>
      </c>
      <c r="AK605" s="30">
        <v>330.5</v>
      </c>
      <c r="AL605" s="30">
        <v>91.498428344726563</v>
      </c>
      <c r="AM605" s="148">
        <v>0.4</v>
      </c>
      <c r="AN605" s="30">
        <v>52.214435979999998</v>
      </c>
      <c r="AO605" s="30">
        <v>312.2</v>
      </c>
      <c r="AP605" s="148">
        <v>0.35820895433425898</v>
      </c>
      <c r="AQ605" s="30">
        <v>50.466608139999998</v>
      </c>
      <c r="AR605" s="30">
        <v>277.6119384765625</v>
      </c>
      <c r="AS605" s="30">
        <v>118</v>
      </c>
      <c r="AT605" s="30">
        <v>84</v>
      </c>
      <c r="AU605" s="148">
        <v>0.7118644118309021</v>
      </c>
      <c r="AV605" s="30">
        <v>85.662895202636719</v>
      </c>
      <c r="AW605" s="148">
        <v>0.35820895433425898</v>
      </c>
      <c r="AX605" s="30">
        <v>50.371705089999999</v>
      </c>
      <c r="AY605" s="30">
        <v>277.6119384765625</v>
      </c>
      <c r="AZ605" s="30">
        <v>84</v>
      </c>
      <c r="BA605" s="30">
        <v>82.897239685058594</v>
      </c>
      <c r="BB605" s="148">
        <v>0.34799999999999998</v>
      </c>
      <c r="BC605" s="30">
        <v>48.99</v>
      </c>
      <c r="BD605" s="30">
        <v>279.5</v>
      </c>
      <c r="BE605" s="30">
        <v>84.711654663085938</v>
      </c>
      <c r="BF605" s="147">
        <v>0.26100000000000001</v>
      </c>
      <c r="BG605" s="30">
        <v>49.84</v>
      </c>
      <c r="BH605" s="30">
        <v>247.8</v>
      </c>
      <c r="BI605" s="30">
        <v>86.297218322753906</v>
      </c>
      <c r="BJ605" s="148">
        <v>0.42</v>
      </c>
      <c r="BK605" s="30">
        <v>50.663866509999998</v>
      </c>
      <c r="BL605" s="30">
        <v>297.7</v>
      </c>
      <c r="BM605" s="30">
        <v>87.93310546875</v>
      </c>
      <c r="BN605" s="148">
        <v>0.34399999999999997</v>
      </c>
      <c r="BO605" s="30">
        <v>51.465268729999998</v>
      </c>
      <c r="BP605" s="30">
        <v>281.10000000000002</v>
      </c>
      <c r="BQ605" s="148"/>
      <c r="BR605" s="148"/>
      <c r="BS605" s="148"/>
      <c r="BT605" s="148">
        <v>0.93900000000000006</v>
      </c>
      <c r="BU605" s="148"/>
      <c r="BV605" s="148">
        <v>6.1000000685453408E-2</v>
      </c>
      <c r="BW605" s="148"/>
      <c r="BX605" s="148">
        <v>0.157</v>
      </c>
      <c r="BY605" s="148">
        <v>0.58329999999999993</v>
      </c>
      <c r="BZ605" s="1">
        <v>1</v>
      </c>
      <c r="CA605" s="150">
        <v>9591.08984375</v>
      </c>
      <c r="CB605" s="150">
        <v>11235.21</v>
      </c>
      <c r="CC605" s="124" t="s">
        <v>4295</v>
      </c>
      <c r="CD605" t="s">
        <v>4634</v>
      </c>
    </row>
    <row r="606" spans="1:82" x14ac:dyDescent="0.3">
      <c r="A606" s="1">
        <v>480663000</v>
      </c>
      <c r="B606" s="124" t="s">
        <v>4296</v>
      </c>
      <c r="C606" t="s">
        <v>216</v>
      </c>
      <c r="D606" t="s">
        <v>1132</v>
      </c>
      <c r="E606" s="30">
        <v>83.387496948242188</v>
      </c>
      <c r="F606" s="30">
        <v>82.642860412597656</v>
      </c>
      <c r="G606" s="30">
        <v>80.260208129882813</v>
      </c>
      <c r="H606" s="30">
        <v>80.122756958007813</v>
      </c>
      <c r="I606" s="1">
        <v>790</v>
      </c>
      <c r="J606" s="1">
        <v>7</v>
      </c>
      <c r="K606" s="1">
        <v>8</v>
      </c>
      <c r="L606" t="s">
        <v>3879</v>
      </c>
      <c r="M606" t="s">
        <v>3914</v>
      </c>
      <c r="N606" t="s">
        <v>3919</v>
      </c>
      <c r="O606" t="s">
        <v>3921</v>
      </c>
      <c r="P606" s="148">
        <v>0.42013421654701227</v>
      </c>
      <c r="Q606" s="30">
        <v>49.287035940000003</v>
      </c>
      <c r="R606" s="30">
        <v>331.27517700195313</v>
      </c>
      <c r="S606" s="1">
        <v>1492</v>
      </c>
      <c r="T606" s="1">
        <v>899</v>
      </c>
      <c r="U606" s="148">
        <v>0.60254693031311035</v>
      </c>
      <c r="V606" s="148">
        <v>0.33257919549942022</v>
      </c>
      <c r="W606" s="149">
        <v>48.97430816</v>
      </c>
      <c r="X606" s="149">
        <v>307.01358032226563</v>
      </c>
      <c r="Y606" s="1">
        <v>899</v>
      </c>
      <c r="Z606" s="30">
        <v>86.129005432128906</v>
      </c>
      <c r="AA606" s="148">
        <v>0.39300000000000002</v>
      </c>
      <c r="AB606" s="30">
        <v>50.4</v>
      </c>
      <c r="AC606" s="30">
        <v>316.10000000000002</v>
      </c>
      <c r="AD606" s="30">
        <v>86.057357788085938</v>
      </c>
      <c r="AE606" s="148">
        <v>0.28000000000000003</v>
      </c>
      <c r="AF606" s="30">
        <v>50.35</v>
      </c>
      <c r="AG606" s="30">
        <v>279.8</v>
      </c>
      <c r="AH606" s="30">
        <v>87.653617858886719</v>
      </c>
      <c r="AI606" s="148">
        <v>0.43099999999999999</v>
      </c>
      <c r="AJ606" s="30">
        <v>50.921277080000003</v>
      </c>
      <c r="AK606" s="30">
        <v>334.2</v>
      </c>
      <c r="AL606" s="30">
        <v>88.201507568359375</v>
      </c>
      <c r="AM606" s="148">
        <v>0.34399999999999997</v>
      </c>
      <c r="AN606" s="30">
        <v>51.092498769999999</v>
      </c>
      <c r="AO606" s="30">
        <v>313.5</v>
      </c>
      <c r="AP606" s="148">
        <v>0.21621622145175931</v>
      </c>
      <c r="AQ606" s="30">
        <v>47.044372350000003</v>
      </c>
      <c r="AR606" s="30">
        <v>259.8648681640625</v>
      </c>
      <c r="AS606" s="30">
        <v>1479</v>
      </c>
      <c r="AT606" s="30">
        <v>894</v>
      </c>
      <c r="AU606" s="148">
        <v>0.60254693031311035</v>
      </c>
      <c r="AV606" s="30">
        <v>80.122756958007813</v>
      </c>
      <c r="AW606" s="148">
        <v>0.13242009282112119</v>
      </c>
      <c r="AX606" s="30">
        <v>47.196559880000002</v>
      </c>
      <c r="AY606" s="30">
        <v>230.59361267089841</v>
      </c>
      <c r="AZ606" s="30">
        <v>894</v>
      </c>
      <c r="BA606" s="30">
        <v>81.598190307617188</v>
      </c>
      <c r="BB606" s="148">
        <v>0.27</v>
      </c>
      <c r="BC606" s="30">
        <v>48.36</v>
      </c>
      <c r="BD606" s="30">
        <v>268.89999999999998</v>
      </c>
      <c r="BE606" s="30">
        <v>81.891754150390625</v>
      </c>
      <c r="BF606" s="147">
        <v>0.187</v>
      </c>
      <c r="BG606" s="30">
        <v>48.45</v>
      </c>
      <c r="BH606" s="30">
        <v>235.2</v>
      </c>
      <c r="BI606" s="30">
        <v>81.737571716308594</v>
      </c>
      <c r="BJ606" s="148">
        <v>0.28999999999999998</v>
      </c>
      <c r="BK606" s="30">
        <v>48.442763409999998</v>
      </c>
      <c r="BL606" s="30">
        <v>277</v>
      </c>
      <c r="BM606" s="30">
        <v>81.919395446777344</v>
      </c>
      <c r="BN606" s="148">
        <v>0.17199999999999999</v>
      </c>
      <c r="BO606" s="30">
        <v>48.468193849999999</v>
      </c>
      <c r="BP606" s="30">
        <v>237.3</v>
      </c>
      <c r="BQ606" s="148">
        <v>9.1999999999999998E-2</v>
      </c>
      <c r="BR606" s="148">
        <v>0.11</v>
      </c>
      <c r="BS606" s="148">
        <v>6.0000000000000001E-3</v>
      </c>
      <c r="BT606" s="148">
        <v>0.72499999999999998</v>
      </c>
      <c r="BU606" s="148">
        <v>2.8000000000000001E-2</v>
      </c>
      <c r="BV606" s="148">
        <v>3.7999998778104782E-2</v>
      </c>
      <c r="BW606" s="148">
        <v>0.01</v>
      </c>
      <c r="BX606" s="148">
        <v>0.13300000000000001</v>
      </c>
      <c r="BY606" s="148">
        <v>0.48299999999999998</v>
      </c>
      <c r="BZ606" s="1"/>
      <c r="CA606" s="150">
        <v>8765.0595703125</v>
      </c>
      <c r="CB606" s="150">
        <v>9205.07</v>
      </c>
      <c r="CC606" s="124" t="s">
        <v>4296</v>
      </c>
      <c r="CD606" t="s">
        <v>4633</v>
      </c>
    </row>
    <row r="607" spans="1:82" x14ac:dyDescent="0.3">
      <c r="A607" s="1">
        <v>480664020</v>
      </c>
      <c r="B607" s="124" t="s">
        <v>4296</v>
      </c>
      <c r="C607" t="s">
        <v>216</v>
      </c>
      <c r="D607" t="s">
        <v>1133</v>
      </c>
      <c r="E607" s="30">
        <v>87.297508239746094</v>
      </c>
      <c r="F607" s="30">
        <v>87.850372314453125</v>
      </c>
      <c r="G607" s="30">
        <v>84.997581481933594</v>
      </c>
      <c r="H607" s="30">
        <v>84.441558837890625</v>
      </c>
      <c r="I607" s="1">
        <v>362</v>
      </c>
      <c r="J607" s="1" t="s">
        <v>3981</v>
      </c>
      <c r="K607" s="1">
        <v>4</v>
      </c>
      <c r="L607" t="s">
        <v>3879</v>
      </c>
      <c r="M607" t="s">
        <v>3914</v>
      </c>
      <c r="N607" t="s">
        <v>3919</v>
      </c>
      <c r="O607" t="s">
        <v>3921</v>
      </c>
      <c r="P607" s="148">
        <v>0.41216215491294861</v>
      </c>
      <c r="Q607" s="30">
        <v>50.913455470000002</v>
      </c>
      <c r="R607" s="30">
        <v>301.35134887695313</v>
      </c>
      <c r="S607" s="1">
        <v>92</v>
      </c>
      <c r="T607" s="1">
        <v>53</v>
      </c>
      <c r="U607" s="148">
        <v>0.57608693838119507</v>
      </c>
      <c r="V607" s="148">
        <v>0.29670330882072449</v>
      </c>
      <c r="W607" s="149">
        <v>51.131998860000003</v>
      </c>
      <c r="X607" s="149"/>
      <c r="Y607" s="1">
        <v>53</v>
      </c>
      <c r="Z607" s="30">
        <v>85.222724914550781</v>
      </c>
      <c r="AA607" s="148">
        <v>0.45300000000000001</v>
      </c>
      <c r="AB607" s="30">
        <v>50.1</v>
      </c>
      <c r="AC607" s="30">
        <v>337.3</v>
      </c>
      <c r="AD607" s="30">
        <v>88.236793518066406</v>
      </c>
      <c r="AE607" s="148">
        <v>0.41099999999999998</v>
      </c>
      <c r="AF607" s="30">
        <v>51.09</v>
      </c>
      <c r="AG607" s="30">
        <v>328.4</v>
      </c>
      <c r="AH607" s="30">
        <v>83.039642333984375</v>
      </c>
      <c r="AI607" s="148">
        <v>0.36699999999999999</v>
      </c>
      <c r="AJ607" s="30">
        <v>49.393062960000002</v>
      </c>
      <c r="AK607" s="30">
        <v>311.8</v>
      </c>
      <c r="AL607" s="30">
        <v>84.660926818847656</v>
      </c>
      <c r="AM607" s="148">
        <v>0.30599999999999999</v>
      </c>
      <c r="AN607" s="30">
        <v>49.887643609999998</v>
      </c>
      <c r="AO607" s="30">
        <v>293.89999999999998</v>
      </c>
      <c r="AP607" s="148">
        <v>0.36486485600471502</v>
      </c>
      <c r="AQ607" s="30">
        <v>50.007727199999998</v>
      </c>
      <c r="AR607" s="30">
        <v>276.35134887695313</v>
      </c>
      <c r="AS607" s="30">
        <v>92</v>
      </c>
      <c r="AT607" s="30">
        <v>53</v>
      </c>
      <c r="AU607" s="148">
        <v>0.57608693838119507</v>
      </c>
      <c r="AV607" s="30">
        <v>84.441558837890625</v>
      </c>
      <c r="AW607" s="148">
        <v>0.2417582422494888</v>
      </c>
      <c r="AX607" s="30">
        <v>49.671736940000002</v>
      </c>
      <c r="AY607" s="30"/>
      <c r="AZ607" s="30">
        <v>53</v>
      </c>
      <c r="BA607" s="30">
        <v>81.30950927734375</v>
      </c>
      <c r="BB607" s="148">
        <v>0.52200000000000002</v>
      </c>
      <c r="BC607" s="30">
        <v>48.22</v>
      </c>
      <c r="BD607" s="30">
        <v>327.3</v>
      </c>
      <c r="BE607" s="30">
        <v>82.135200500488281</v>
      </c>
      <c r="BF607" s="147">
        <v>0.47399999999999998</v>
      </c>
      <c r="BG607" s="30">
        <v>48.57</v>
      </c>
      <c r="BH607" s="30">
        <v>304.2</v>
      </c>
      <c r="BI607" s="30">
        <v>79.088920593261719</v>
      </c>
      <c r="BJ607" s="148">
        <v>0.40600000000000003</v>
      </c>
      <c r="BK607" s="30">
        <v>47.15254573</v>
      </c>
      <c r="BL607" s="30">
        <v>297.10000000000002</v>
      </c>
      <c r="BM607" s="30">
        <v>79.807762145996094</v>
      </c>
      <c r="BN607" s="148">
        <v>0.32300000000000001</v>
      </c>
      <c r="BO607" s="30">
        <v>47.415809420000002</v>
      </c>
      <c r="BP607" s="30">
        <v>266.7</v>
      </c>
      <c r="BQ607" s="148">
        <v>7.4999999999999997E-2</v>
      </c>
      <c r="BR607" s="148">
        <v>0.13300000000000001</v>
      </c>
      <c r="BS607" s="148"/>
      <c r="BT607" s="148">
        <v>0.65700000000000003</v>
      </c>
      <c r="BU607" s="148">
        <v>9.7000000000000003E-2</v>
      </c>
      <c r="BV607" s="148">
        <v>3.9000000804662698E-2</v>
      </c>
      <c r="BW607" s="148">
        <v>1.7000000000000001E-2</v>
      </c>
      <c r="BX607" s="148">
        <v>0.111</v>
      </c>
      <c r="BY607" s="148">
        <v>0.42</v>
      </c>
      <c r="BZ607" s="1"/>
      <c r="CA607" s="150">
        <v>9255.8603515625</v>
      </c>
      <c r="CB607" s="150">
        <v>9948.4599999999991</v>
      </c>
      <c r="CC607" s="124" t="s">
        <v>4296</v>
      </c>
      <c r="CD607" t="s">
        <v>4634</v>
      </c>
    </row>
    <row r="608" spans="1:82" x14ac:dyDescent="0.3">
      <c r="A608" s="1">
        <v>480664040</v>
      </c>
      <c r="B608" s="124" t="s">
        <v>4296</v>
      </c>
      <c r="C608" t="s">
        <v>216</v>
      </c>
      <c r="D608" t="s">
        <v>1134</v>
      </c>
      <c r="E608" s="30">
        <v>87.290794372558594</v>
      </c>
      <c r="F608" s="30">
        <v>89.316802978515625</v>
      </c>
      <c r="G608" s="30">
        <v>85.834709167480469</v>
      </c>
      <c r="H608" s="30">
        <v>86.07012939453125</v>
      </c>
      <c r="I608" s="1">
        <v>305</v>
      </c>
      <c r="J608" s="1" t="s">
        <v>3981</v>
      </c>
      <c r="K608" s="1">
        <v>4</v>
      </c>
      <c r="L608" t="s">
        <v>3879</v>
      </c>
      <c r="M608" t="s">
        <v>3914</v>
      </c>
      <c r="N608" t="s">
        <v>3919</v>
      </c>
      <c r="O608" t="s">
        <v>3921</v>
      </c>
      <c r="P608" s="148">
        <v>0.49523809552192688</v>
      </c>
      <c r="Q608" s="30">
        <v>50.910662950000003</v>
      </c>
      <c r="R608" s="30">
        <v>333.33334350585938</v>
      </c>
      <c r="S608" s="1">
        <v>84</v>
      </c>
      <c r="T608" s="1">
        <v>42</v>
      </c>
      <c r="U608" s="148">
        <v>0.5</v>
      </c>
      <c r="V608" s="148">
        <v>0.30188679695129389</v>
      </c>
      <c r="W608" s="149">
        <v>51.739604030000002</v>
      </c>
      <c r="X608" s="149">
        <v>281.132080078125</v>
      </c>
      <c r="Y608" s="1">
        <v>42</v>
      </c>
      <c r="Z608" s="30">
        <v>94.587570190429688</v>
      </c>
      <c r="AA608" s="148">
        <v>0.54799999999999993</v>
      </c>
      <c r="AB608" s="30">
        <v>53.2</v>
      </c>
      <c r="AC608" s="30">
        <v>339</v>
      </c>
      <c r="AD608" s="30">
        <v>96.247695922851563</v>
      </c>
      <c r="AE608" s="148">
        <v>0.46899999999999997</v>
      </c>
      <c r="AF608" s="30">
        <v>53.81</v>
      </c>
      <c r="AG608" s="30">
        <v>319.8</v>
      </c>
      <c r="AH608" s="30">
        <v>95.64385986328125</v>
      </c>
      <c r="AI608" s="148">
        <v>0.5</v>
      </c>
      <c r="AJ608" s="30">
        <v>53.567756000000003</v>
      </c>
      <c r="AK608" s="30">
        <v>336.5</v>
      </c>
      <c r="AL608" s="30">
        <v>97.611015319824219</v>
      </c>
      <c r="AM608" s="148">
        <v>0.38600000000000001</v>
      </c>
      <c r="AN608" s="30">
        <v>54.294540099999999</v>
      </c>
      <c r="AO608" s="30">
        <v>305.7</v>
      </c>
      <c r="AP608" s="148">
        <v>0.43269231915473938</v>
      </c>
      <c r="AQ608" s="30">
        <v>50.531373610000003</v>
      </c>
      <c r="AR608" s="30">
        <v>305.76922607421881</v>
      </c>
      <c r="AS608" s="30">
        <v>84</v>
      </c>
      <c r="AT608" s="30">
        <v>42</v>
      </c>
      <c r="AU608" s="148">
        <v>0.5</v>
      </c>
      <c r="AV608" s="30">
        <v>86.07012939453125</v>
      </c>
      <c r="AW608" s="148">
        <v>0.25</v>
      </c>
      <c r="AX608" s="30">
        <v>50.60509545</v>
      </c>
      <c r="AY608" s="30"/>
      <c r="AZ608" s="30">
        <v>42</v>
      </c>
      <c r="BA608" s="30">
        <v>95.887733459472656</v>
      </c>
      <c r="BB608" s="148">
        <v>0.56799999999999995</v>
      </c>
      <c r="BC608" s="30">
        <v>55.29</v>
      </c>
      <c r="BD608" s="30">
        <v>339</v>
      </c>
      <c r="BE608" s="30">
        <v>94.936325073242188</v>
      </c>
      <c r="BF608" s="147">
        <v>0.43200000000000011</v>
      </c>
      <c r="BG608" s="30">
        <v>54.88</v>
      </c>
      <c r="BH608" s="30">
        <v>296.3</v>
      </c>
      <c r="BI608" s="30">
        <v>98.540008544921875</v>
      </c>
      <c r="BJ608" s="148">
        <v>0.622</v>
      </c>
      <c r="BK608" s="30">
        <v>56.627604400000003</v>
      </c>
      <c r="BL608" s="30">
        <v>360.8</v>
      </c>
      <c r="BM608" s="30">
        <v>98.012626647949219</v>
      </c>
      <c r="BN608" s="148">
        <v>0.46600000000000003</v>
      </c>
      <c r="BO608" s="30">
        <v>56.488636</v>
      </c>
      <c r="BP608" s="30">
        <v>315.89999999999998</v>
      </c>
      <c r="BQ608" s="148">
        <v>2.3E-2</v>
      </c>
      <c r="BR608" s="148">
        <v>5.6000000000000001E-2</v>
      </c>
      <c r="BS608" s="148"/>
      <c r="BT608" s="148">
        <v>0.90200000000000002</v>
      </c>
      <c r="BU608" s="148"/>
      <c r="BV608" s="148">
        <v>1.9999999552965161E-2</v>
      </c>
      <c r="BW608" s="148"/>
      <c r="BX608" s="148">
        <v>0.154</v>
      </c>
      <c r="BY608" s="148">
        <v>0.45400000000000001</v>
      </c>
      <c r="BZ608" s="1"/>
      <c r="CA608" s="150">
        <v>10952.51953125</v>
      </c>
      <c r="CB608" s="150">
        <v>11968.62</v>
      </c>
      <c r="CC608" s="124" t="s">
        <v>4296</v>
      </c>
      <c r="CD608" t="s">
        <v>4634</v>
      </c>
    </row>
    <row r="609" spans="1:82" x14ac:dyDescent="0.3">
      <c r="A609" s="1">
        <v>480664060</v>
      </c>
      <c r="B609" s="124" t="s">
        <v>4296</v>
      </c>
      <c r="C609" t="s">
        <v>216</v>
      </c>
      <c r="D609" t="s">
        <v>1135</v>
      </c>
      <c r="E609" s="30">
        <v>77.92291259765625</v>
      </c>
      <c r="F609" s="30">
        <v>78.592231750488281</v>
      </c>
      <c r="G609" s="30">
        <v>75.375762939453125</v>
      </c>
      <c r="H609" s="30">
        <v>75.268791198730469</v>
      </c>
      <c r="I609" s="1">
        <v>333</v>
      </c>
      <c r="J609" s="1" t="s">
        <v>3981</v>
      </c>
      <c r="K609" s="1">
        <v>4</v>
      </c>
      <c r="L609" t="s">
        <v>3879</v>
      </c>
      <c r="M609" t="s">
        <v>3914</v>
      </c>
      <c r="N609" t="s">
        <v>3919</v>
      </c>
      <c r="O609" t="s">
        <v>3921</v>
      </c>
      <c r="P609" s="148">
        <v>0.37956205010414118</v>
      </c>
      <c r="Q609" s="30">
        <v>47.013971390000002</v>
      </c>
      <c r="R609" s="30">
        <v>300.72991943359381</v>
      </c>
      <c r="S609" s="1">
        <v>82</v>
      </c>
      <c r="T609" s="1">
        <v>54</v>
      </c>
      <c r="U609" s="148">
        <v>0.65853661298751831</v>
      </c>
      <c r="V609" s="148">
        <v>0.23376622796058649</v>
      </c>
      <c r="W609" s="149">
        <v>47.295959170000003</v>
      </c>
      <c r="X609" s="149"/>
      <c r="Y609" s="1">
        <v>54</v>
      </c>
      <c r="Z609" s="30">
        <v>79.785079956054688</v>
      </c>
      <c r="AA609" s="148">
        <v>0.40300000000000002</v>
      </c>
      <c r="AB609" s="30">
        <v>48.3</v>
      </c>
      <c r="AC609" s="30">
        <v>305</v>
      </c>
      <c r="AD609" s="30">
        <v>80.814933776855469</v>
      </c>
      <c r="AE609" s="148">
        <v>0.33</v>
      </c>
      <c r="AF609" s="30">
        <v>48.57</v>
      </c>
      <c r="AG609" s="30">
        <v>280</v>
      </c>
      <c r="AH609" s="30">
        <v>82.338027954101563</v>
      </c>
      <c r="AI609" s="148">
        <v>0.50900000000000001</v>
      </c>
      <c r="AJ609" s="30">
        <v>49.16067967</v>
      </c>
      <c r="AK609" s="30">
        <v>339.6</v>
      </c>
      <c r="AL609" s="30">
        <v>83.232452392578125</v>
      </c>
      <c r="AM609" s="148">
        <v>0.48199999999999998</v>
      </c>
      <c r="AN609" s="30">
        <v>49.401536030000003</v>
      </c>
      <c r="AO609" s="30">
        <v>327.3</v>
      </c>
      <c r="AP609" s="148">
        <v>0.29927006363868708</v>
      </c>
      <c r="AQ609" s="30">
        <v>43.989023899999999</v>
      </c>
      <c r="AR609" s="30">
        <v>281.7518310546875</v>
      </c>
      <c r="AS609" s="30">
        <v>82</v>
      </c>
      <c r="AT609" s="30">
        <v>54</v>
      </c>
      <c r="AU609" s="148">
        <v>0.65853661298751831</v>
      </c>
      <c r="AV609" s="30">
        <v>75.268791198730469</v>
      </c>
      <c r="AW609" s="148">
        <v>0.18181818723678589</v>
      </c>
      <c r="AX609" s="30">
        <v>44.414668069999998</v>
      </c>
      <c r="AY609" s="30"/>
      <c r="AZ609" s="30">
        <v>54</v>
      </c>
      <c r="BA609" s="30">
        <v>75.226661682128906</v>
      </c>
      <c r="BB609" s="148">
        <v>0.35799999999999998</v>
      </c>
      <c r="BC609" s="30">
        <v>45.27</v>
      </c>
      <c r="BD609" s="30">
        <v>273</v>
      </c>
      <c r="BE609" s="30">
        <v>76.08966064453125</v>
      </c>
      <c r="BF609" s="147">
        <v>0.27</v>
      </c>
      <c r="BG609" s="30">
        <v>45.59</v>
      </c>
      <c r="BH609" s="30">
        <v>245</v>
      </c>
      <c r="BI609" s="30">
        <v>78.282157897949219</v>
      </c>
      <c r="BJ609" s="148">
        <v>0.47799999999999998</v>
      </c>
      <c r="BK609" s="30">
        <v>46.7595527</v>
      </c>
      <c r="BL609" s="30">
        <v>325.8</v>
      </c>
      <c r="BM609" s="30">
        <v>80.077339172363281</v>
      </c>
      <c r="BN609" s="148">
        <v>0.42699999999999999</v>
      </c>
      <c r="BO609" s="30">
        <v>47.550159970000003</v>
      </c>
      <c r="BP609" s="30">
        <v>308.2</v>
      </c>
      <c r="BQ609" s="148">
        <v>7.8E-2</v>
      </c>
      <c r="BR609" s="148">
        <v>0.129</v>
      </c>
      <c r="BS609" s="148"/>
      <c r="BT609" s="148">
        <v>0.71799999999999997</v>
      </c>
      <c r="BU609" s="148">
        <v>5.7000000000000002E-2</v>
      </c>
      <c r="BV609" s="148">
        <v>1.7999999225139621E-2</v>
      </c>
      <c r="BW609" s="148">
        <v>1.4999999999999999E-2</v>
      </c>
      <c r="BX609" s="148">
        <v>8.7000000000000008E-2</v>
      </c>
      <c r="BY609" s="148">
        <v>0.50900000000000001</v>
      </c>
      <c r="BZ609" s="1"/>
      <c r="CA609" s="150">
        <v>9962.16015625</v>
      </c>
      <c r="CB609" s="150">
        <v>10810.43</v>
      </c>
      <c r="CC609" s="124" t="s">
        <v>4296</v>
      </c>
      <c r="CD609" t="s">
        <v>4634</v>
      </c>
    </row>
    <row r="610" spans="1:82" x14ac:dyDescent="0.3">
      <c r="A610" s="1">
        <v>480664080</v>
      </c>
      <c r="B610" s="124" t="s">
        <v>4296</v>
      </c>
      <c r="C610" t="s">
        <v>216</v>
      </c>
      <c r="D610" t="s">
        <v>1136</v>
      </c>
      <c r="E610" s="30">
        <v>90.604293823242188</v>
      </c>
      <c r="F610" s="30">
        <v>90.794021606445313</v>
      </c>
      <c r="G610" s="30">
        <v>86.649101257324219</v>
      </c>
      <c r="H610" s="30">
        <v>88.889305114746094</v>
      </c>
      <c r="I610" s="1">
        <v>326</v>
      </c>
      <c r="J610" s="1" t="s">
        <v>3981</v>
      </c>
      <c r="K610" s="1">
        <v>4</v>
      </c>
      <c r="L610" t="s">
        <v>3879</v>
      </c>
      <c r="M610" t="s">
        <v>3914</v>
      </c>
      <c r="N610" t="s">
        <v>3919</v>
      </c>
      <c r="O610" t="s">
        <v>3921</v>
      </c>
      <c r="P610" s="148">
        <v>0.29457363486289978</v>
      </c>
      <c r="Q610" s="30">
        <v>52.288956380000002</v>
      </c>
      <c r="R610" s="30">
        <v>293.02325439453131</v>
      </c>
      <c r="S610" s="1">
        <v>62</v>
      </c>
      <c r="T610" s="1">
        <v>48</v>
      </c>
      <c r="U610" s="148">
        <v>0.77419352531433105</v>
      </c>
      <c r="V610" s="148">
        <v>0.26530611515045172</v>
      </c>
      <c r="W610" s="149">
        <v>52.351678280000002</v>
      </c>
      <c r="X610" s="149">
        <v>280.61224365234381</v>
      </c>
      <c r="Y610" s="1">
        <v>48</v>
      </c>
      <c r="Z610" s="30">
        <v>92.472930908203125</v>
      </c>
      <c r="AA610" s="148">
        <v>0.58399999999999996</v>
      </c>
      <c r="AB610" s="30">
        <v>52.5</v>
      </c>
      <c r="AC610" s="30">
        <v>354</v>
      </c>
      <c r="AD610" s="30">
        <v>93.06689453125</v>
      </c>
      <c r="AE610" s="148">
        <v>0.54899999999999993</v>
      </c>
      <c r="AF610" s="30">
        <v>52.73</v>
      </c>
      <c r="AG610" s="30">
        <v>341.8</v>
      </c>
      <c r="AH610" s="30">
        <v>91.765029907226563</v>
      </c>
      <c r="AI610" s="148">
        <v>0.66400000000000003</v>
      </c>
      <c r="AJ610" s="30">
        <v>52.283034090000001</v>
      </c>
      <c r="AK610" s="30">
        <v>372.4</v>
      </c>
      <c r="AL610" s="30">
        <v>92.465538024902344</v>
      </c>
      <c r="AM610" s="148">
        <v>0.622</v>
      </c>
      <c r="AN610" s="30">
        <v>52.543542100000003</v>
      </c>
      <c r="AO610" s="30">
        <v>360</v>
      </c>
      <c r="AP610" s="148">
        <v>0.22480620443820951</v>
      </c>
      <c r="AQ610" s="30">
        <v>51.04079582</v>
      </c>
      <c r="AR610" s="30">
        <v>245.73643493652341</v>
      </c>
      <c r="AS610" s="30">
        <v>62</v>
      </c>
      <c r="AT610" s="30">
        <v>48</v>
      </c>
      <c r="AU610" s="148">
        <v>0.77419352531433105</v>
      </c>
      <c r="AV610" s="30">
        <v>88.889305114746094</v>
      </c>
      <c r="AW610" s="148">
        <v>0.2040816396474838</v>
      </c>
      <c r="AX610" s="30">
        <v>52.220813810000003</v>
      </c>
      <c r="AY610" s="30">
        <v>227.551025390625</v>
      </c>
      <c r="AZ610" s="30">
        <v>48</v>
      </c>
      <c r="BA610" s="30">
        <v>85.784011840820313</v>
      </c>
      <c r="BB610" s="148">
        <v>0.55799999999999994</v>
      </c>
      <c r="BC610" s="30">
        <v>50.39</v>
      </c>
      <c r="BD610" s="30">
        <v>346</v>
      </c>
      <c r="BE610" s="30">
        <v>88.545906066894531</v>
      </c>
      <c r="BF610" s="147">
        <v>0.52700000000000002</v>
      </c>
      <c r="BG610" s="30">
        <v>51.73</v>
      </c>
      <c r="BH610" s="30">
        <v>334.1</v>
      </c>
      <c r="BI610" s="30">
        <v>83.742996215820313</v>
      </c>
      <c r="BJ610" s="148">
        <v>0.66400000000000003</v>
      </c>
      <c r="BK610" s="30">
        <v>49.419647679999997</v>
      </c>
      <c r="BL610" s="30">
        <v>362.9</v>
      </c>
      <c r="BM610" s="30">
        <v>85.515716552734375</v>
      </c>
      <c r="BN610" s="148">
        <v>0.622</v>
      </c>
      <c r="BO610" s="30">
        <v>50.260506399999997</v>
      </c>
      <c r="BP610" s="30">
        <v>351.1</v>
      </c>
      <c r="BQ610" s="148">
        <v>0.16</v>
      </c>
      <c r="BR610" s="148">
        <v>0.123</v>
      </c>
      <c r="BS610" s="148"/>
      <c r="BT610" s="148">
        <v>0.61</v>
      </c>
      <c r="BU610" s="148">
        <v>7.1000000000000008E-2</v>
      </c>
      <c r="BV610" s="148">
        <v>3.7000000476837158E-2</v>
      </c>
      <c r="BW610" s="148">
        <v>2.5000000000000001E-2</v>
      </c>
      <c r="BX610" s="148">
        <v>0.187</v>
      </c>
      <c r="BY610" s="148">
        <v>0.68100000000000005</v>
      </c>
      <c r="BZ610" s="1"/>
      <c r="CA610" s="150">
        <v>10477.8896484375</v>
      </c>
      <c r="CB610" s="150">
        <v>11684.37</v>
      </c>
      <c r="CC610" s="124" t="s">
        <v>4296</v>
      </c>
      <c r="CD610" t="s">
        <v>4634</v>
      </c>
    </row>
    <row r="611" spans="1:82" x14ac:dyDescent="0.3">
      <c r="A611" s="1">
        <v>480664110</v>
      </c>
      <c r="B611" s="124" t="s">
        <v>4296</v>
      </c>
      <c r="C611" t="s">
        <v>216</v>
      </c>
      <c r="D611" t="s">
        <v>1137</v>
      </c>
      <c r="E611" s="30">
        <v>78.951202392578125</v>
      </c>
      <c r="F611" s="30">
        <v>78.448715209960938</v>
      </c>
      <c r="G611" s="30">
        <v>80.962631225585938</v>
      </c>
      <c r="H611" s="30">
        <v>80.9503173828125</v>
      </c>
      <c r="I611" s="1">
        <v>761</v>
      </c>
      <c r="J611" s="1">
        <v>5</v>
      </c>
      <c r="K611" s="1">
        <v>6</v>
      </c>
      <c r="L611" t="s">
        <v>3879</v>
      </c>
      <c r="M611" t="s">
        <v>3914</v>
      </c>
      <c r="N611" t="s">
        <v>3919</v>
      </c>
      <c r="O611" t="s">
        <v>3921</v>
      </c>
      <c r="P611" s="148">
        <v>0.33669063448905939</v>
      </c>
      <c r="Q611" s="30">
        <v>47.441701279999997</v>
      </c>
      <c r="R611" s="30">
        <v>302.446044921875</v>
      </c>
      <c r="S611" s="1">
        <v>1458</v>
      </c>
      <c r="T611" s="1">
        <v>914</v>
      </c>
      <c r="U611" s="148">
        <v>0.62688612937927246</v>
      </c>
      <c r="V611" s="148">
        <v>0.24311926960945129</v>
      </c>
      <c r="W611" s="149">
        <v>47.236495580000003</v>
      </c>
      <c r="X611" s="149">
        <v>276.14678955078131</v>
      </c>
      <c r="Y611" s="1">
        <v>914</v>
      </c>
      <c r="Z611" s="30">
        <v>77.368339538574219</v>
      </c>
      <c r="AA611" s="148">
        <v>0.43799999999999989</v>
      </c>
      <c r="AB611" s="30">
        <v>47.5</v>
      </c>
      <c r="AC611" s="30">
        <v>336.3</v>
      </c>
      <c r="AD611" s="30">
        <v>76.662223815917969</v>
      </c>
      <c r="AE611" s="148">
        <v>0.36699999999999999</v>
      </c>
      <c r="AF611" s="30">
        <v>47.16</v>
      </c>
      <c r="AG611" s="30">
        <v>315.2</v>
      </c>
      <c r="AH611" s="30">
        <v>81.042381286621094</v>
      </c>
      <c r="AI611" s="148">
        <v>0.43</v>
      </c>
      <c r="AJ611" s="30">
        <v>48.731542349999998</v>
      </c>
      <c r="AK611" s="30">
        <v>332.3</v>
      </c>
      <c r="AL611" s="30">
        <v>80.626579284667969</v>
      </c>
      <c r="AM611" s="148">
        <v>0.32700000000000001</v>
      </c>
      <c r="AN611" s="30">
        <v>48.514763459999998</v>
      </c>
      <c r="AO611" s="30">
        <v>304.89999999999998</v>
      </c>
      <c r="AP611" s="148">
        <v>0.25936600565910339</v>
      </c>
      <c r="AQ611" s="30">
        <v>47.483757830000002</v>
      </c>
      <c r="AR611" s="30">
        <v>261.0950927734375</v>
      </c>
      <c r="AS611" s="30">
        <v>1456</v>
      </c>
      <c r="AT611" s="30">
        <v>913</v>
      </c>
      <c r="AU611" s="148">
        <v>0.62688612937927246</v>
      </c>
      <c r="AV611" s="30">
        <v>80.9503173828125</v>
      </c>
      <c r="AW611" s="148">
        <v>0.1559633016586304</v>
      </c>
      <c r="AX611" s="30">
        <v>47.670849060000002</v>
      </c>
      <c r="AY611" s="30">
        <v>227.2935791015625</v>
      </c>
      <c r="AZ611" s="30">
        <v>913</v>
      </c>
      <c r="BA611" s="30">
        <v>82.113685607910156</v>
      </c>
      <c r="BB611" s="148">
        <v>0.35399999999999998</v>
      </c>
      <c r="BC611" s="30">
        <v>48.61</v>
      </c>
      <c r="BD611" s="30">
        <v>297.10000000000002</v>
      </c>
      <c r="BE611" s="30">
        <v>81.993194580078125</v>
      </c>
      <c r="BF611" s="147">
        <v>0.27100000000000002</v>
      </c>
      <c r="BG611" s="30">
        <v>48.5</v>
      </c>
      <c r="BH611" s="30">
        <v>269.7</v>
      </c>
      <c r="BI611" s="30">
        <v>82.783203125</v>
      </c>
      <c r="BJ611" s="148">
        <v>0.30499999999999999</v>
      </c>
      <c r="BK611" s="30">
        <v>48.952112489999998</v>
      </c>
      <c r="BL611" s="30">
        <v>277</v>
      </c>
      <c r="BM611" s="30">
        <v>82.998519897460938</v>
      </c>
      <c r="BN611" s="148">
        <v>0.217</v>
      </c>
      <c r="BO611" s="30">
        <v>49.005999019999997</v>
      </c>
      <c r="BP611" s="30">
        <v>246.7</v>
      </c>
      <c r="BQ611" s="148">
        <v>0.1</v>
      </c>
      <c r="BR611" s="148">
        <v>0.109</v>
      </c>
      <c r="BS611" s="148"/>
      <c r="BT611" s="148">
        <v>0.72399999999999998</v>
      </c>
      <c r="BU611" s="148">
        <v>3.4000000000000002E-2</v>
      </c>
      <c r="BV611" s="148">
        <v>3.2999999821186073E-2</v>
      </c>
      <c r="BW611" s="148">
        <v>8.0000000000000002E-3</v>
      </c>
      <c r="BX611" s="148">
        <v>0.129</v>
      </c>
      <c r="BY611" s="148">
        <v>0.51400000000000001</v>
      </c>
      <c r="BZ611" s="1"/>
      <c r="CA611" s="150">
        <v>7658.2900390625</v>
      </c>
      <c r="CB611" s="150">
        <v>8413.32</v>
      </c>
      <c r="CC611" s="124" t="s">
        <v>4296</v>
      </c>
      <c r="CD611" t="s">
        <v>4634</v>
      </c>
    </row>
    <row r="612" spans="1:82" x14ac:dyDescent="0.3">
      <c r="A612" s="1">
        <v>480664130</v>
      </c>
      <c r="B612" s="124" t="s">
        <v>4296</v>
      </c>
      <c r="C612" t="s">
        <v>216</v>
      </c>
      <c r="D612" t="s">
        <v>1138</v>
      </c>
      <c r="E612" s="30">
        <v>73.2137451171875</v>
      </c>
      <c r="F612" s="30">
        <v>72.407760620117188</v>
      </c>
      <c r="G612" s="30">
        <v>77.907829284667969</v>
      </c>
      <c r="H612" s="30">
        <v>76.385787963867188</v>
      </c>
      <c r="I612" s="1">
        <v>374</v>
      </c>
      <c r="J612" s="1" t="s">
        <v>4733</v>
      </c>
      <c r="K612" s="1">
        <v>4</v>
      </c>
      <c r="L612" t="s">
        <v>3879</v>
      </c>
      <c r="M612" t="s">
        <v>3914</v>
      </c>
      <c r="N612" t="s">
        <v>3919</v>
      </c>
      <c r="O612" t="s">
        <v>3921</v>
      </c>
      <c r="P612" s="148">
        <v>0.380952388048172</v>
      </c>
      <c r="Q612" s="30">
        <v>45.055132020000002</v>
      </c>
      <c r="R612" s="30">
        <v>310.20407104492188</v>
      </c>
      <c r="S612" s="1">
        <v>81</v>
      </c>
      <c r="T612" s="1">
        <v>46</v>
      </c>
      <c r="U612" s="148">
        <v>0.56790125370025635</v>
      </c>
      <c r="V612" s="148">
        <v>0.24418604373931879</v>
      </c>
      <c r="W612" s="149">
        <v>44.733471399999999</v>
      </c>
      <c r="X612" s="149">
        <v>269.7674560546875</v>
      </c>
      <c r="Y612" s="1">
        <v>46</v>
      </c>
      <c r="Z612" s="30">
        <v>84.316452026367188</v>
      </c>
      <c r="AA612" s="148">
        <v>0.44800000000000001</v>
      </c>
      <c r="AB612" s="30">
        <v>49.8</v>
      </c>
      <c r="AC612" s="30">
        <v>323.39999999999998</v>
      </c>
      <c r="AD612" s="30">
        <v>85.969001770019531</v>
      </c>
      <c r="AE612" s="148">
        <v>0.33300000000000002</v>
      </c>
      <c r="AF612" s="30">
        <v>50.32</v>
      </c>
      <c r="AG612" s="30">
        <v>288.2</v>
      </c>
      <c r="AH612" s="30">
        <v>91.398269653320313</v>
      </c>
      <c r="AI612" s="148">
        <v>0.52</v>
      </c>
      <c r="AJ612" s="30">
        <v>52.161557479999999</v>
      </c>
      <c r="AK612" s="30">
        <v>361.3</v>
      </c>
      <c r="AL612" s="30">
        <v>93.688270568847656</v>
      </c>
      <c r="AM612" s="148">
        <v>0.34799999999999998</v>
      </c>
      <c r="AN612" s="30">
        <v>52.959635200000001</v>
      </c>
      <c r="AO612" s="30">
        <v>321.3</v>
      </c>
      <c r="AP612" s="148">
        <v>0.41496598720550543</v>
      </c>
      <c r="AQ612" s="30">
        <v>45.572899460000002</v>
      </c>
      <c r="AR612" s="30">
        <v>291.83673095703131</v>
      </c>
      <c r="AS612" s="30">
        <v>81</v>
      </c>
      <c r="AT612" s="30">
        <v>46</v>
      </c>
      <c r="AU612" s="148">
        <v>0.56790125370025635</v>
      </c>
      <c r="AV612" s="30">
        <v>76.385787963867188</v>
      </c>
      <c r="AW612" s="148">
        <v>0.24418604373931879</v>
      </c>
      <c r="AX612" s="30">
        <v>45.054838889999999</v>
      </c>
      <c r="AY612" s="30">
        <v>232.5581359863281</v>
      </c>
      <c r="AZ612" s="30">
        <v>46</v>
      </c>
      <c r="BA612" s="30">
        <v>80.670295715332031</v>
      </c>
      <c r="BB612" s="148">
        <v>0.48399999999999999</v>
      </c>
      <c r="BC612" s="30">
        <v>47.91</v>
      </c>
      <c r="BD612" s="30">
        <v>318.10000000000002</v>
      </c>
      <c r="BE612" s="30">
        <v>80.796257019042969</v>
      </c>
      <c r="BF612" s="147">
        <v>0.37200000000000011</v>
      </c>
      <c r="BG612" s="30">
        <v>47.91</v>
      </c>
      <c r="BH612" s="30">
        <v>278.7</v>
      </c>
      <c r="BI612" s="30">
        <v>84.986663818359375</v>
      </c>
      <c r="BJ612" s="148">
        <v>0.49299999999999999</v>
      </c>
      <c r="BK612" s="30">
        <v>50.025469049999998</v>
      </c>
      <c r="BL612" s="30">
        <v>324.7</v>
      </c>
      <c r="BM612" s="30">
        <v>86.570350646972656</v>
      </c>
      <c r="BN612" s="148">
        <v>0.38200000000000001</v>
      </c>
      <c r="BO612" s="30">
        <v>50.786107690000001</v>
      </c>
      <c r="BP612" s="30">
        <v>280.89999999999998</v>
      </c>
      <c r="BQ612" s="148">
        <v>0.13900000000000001</v>
      </c>
      <c r="BR612" s="148">
        <v>0.11799999999999999</v>
      </c>
      <c r="BS612" s="148"/>
      <c r="BT612" s="148">
        <v>0.626</v>
      </c>
      <c r="BU612" s="148">
        <v>6.7000000000000004E-2</v>
      </c>
      <c r="BV612" s="148">
        <v>5.0999999046325677E-2</v>
      </c>
      <c r="BW612" s="148">
        <v>3.2000000000000001E-2</v>
      </c>
      <c r="BX612" s="148">
        <v>9.4E-2</v>
      </c>
      <c r="BY612" s="148">
        <v>0.55700000000000005</v>
      </c>
      <c r="BZ612" s="1"/>
      <c r="CA612" s="150">
        <v>9822.4404296875</v>
      </c>
      <c r="CB612" s="150">
        <v>10758.67</v>
      </c>
      <c r="CC612" s="124" t="s">
        <v>4296</v>
      </c>
      <c r="CD612" t="s">
        <v>4634</v>
      </c>
    </row>
    <row r="613" spans="1:82" x14ac:dyDescent="0.3">
      <c r="A613" s="1">
        <v>480683000</v>
      </c>
      <c r="B613" s="124" t="s">
        <v>4297</v>
      </c>
      <c r="C613" t="s">
        <v>217</v>
      </c>
      <c r="D613" t="s">
        <v>1139</v>
      </c>
      <c r="E613" s="30">
        <v>85.106468200683594</v>
      </c>
      <c r="F613" s="30">
        <v>84.809768676757813</v>
      </c>
      <c r="G613" s="30">
        <v>81.585731506347656</v>
      </c>
      <c r="H613" s="30">
        <v>81.293601989746094</v>
      </c>
      <c r="I613" s="1">
        <v>862</v>
      </c>
      <c r="J613" s="1">
        <v>6</v>
      </c>
      <c r="K613" s="1">
        <v>8</v>
      </c>
      <c r="L613" t="s">
        <v>3879</v>
      </c>
      <c r="M613" t="s">
        <v>3914</v>
      </c>
      <c r="N613" t="s">
        <v>3917</v>
      </c>
      <c r="O613" t="s">
        <v>3922</v>
      </c>
      <c r="P613" s="148">
        <v>0.57518798112869263</v>
      </c>
      <c r="Q613" s="30">
        <v>50.00206412</v>
      </c>
      <c r="R613" s="30">
        <v>370.42605590820313</v>
      </c>
      <c r="S613" s="1">
        <v>1590</v>
      </c>
      <c r="T613" s="1">
        <v>649</v>
      </c>
      <c r="U613" s="148">
        <v>0.40817609429359442</v>
      </c>
      <c r="V613" s="148">
        <v>0.38311687111854548</v>
      </c>
      <c r="W613" s="149">
        <v>49.872148320000001</v>
      </c>
      <c r="X613" s="149">
        <v>324.67532348632813</v>
      </c>
      <c r="Y613" s="1">
        <v>649</v>
      </c>
      <c r="Z613" s="30">
        <v>86.733184814453125</v>
      </c>
      <c r="AA613" s="148">
        <v>0.65599999999999992</v>
      </c>
      <c r="AB613" s="30">
        <v>50.6</v>
      </c>
      <c r="AC613" s="30">
        <v>388.7</v>
      </c>
      <c r="AD613" s="30">
        <v>85.762840270996094</v>
      </c>
      <c r="AE613" s="148">
        <v>0.53700000000000003</v>
      </c>
      <c r="AF613" s="30">
        <v>50.25</v>
      </c>
      <c r="AG613" s="30">
        <v>354.2</v>
      </c>
      <c r="AH613" s="30">
        <v>86.349250793457031</v>
      </c>
      <c r="AI613" s="148">
        <v>0.6409999999999999</v>
      </c>
      <c r="AJ613" s="30">
        <v>50.489251690000003</v>
      </c>
      <c r="AK613" s="30">
        <v>387.3</v>
      </c>
      <c r="AL613" s="30">
        <v>85.315811157226563</v>
      </c>
      <c r="AM613" s="148">
        <v>0.52100000000000002</v>
      </c>
      <c r="AN613" s="30">
        <v>50.110501919999997</v>
      </c>
      <c r="AO613" s="30">
        <v>350.6</v>
      </c>
      <c r="AP613" s="148">
        <v>0.50877195596694946</v>
      </c>
      <c r="AQ613" s="30">
        <v>47.873525720000004</v>
      </c>
      <c r="AR613" s="30">
        <v>344.73684692382813</v>
      </c>
      <c r="AS613" s="30">
        <v>1590</v>
      </c>
      <c r="AT613" s="30">
        <v>649</v>
      </c>
      <c r="AU613" s="148">
        <v>0.40817609429359442</v>
      </c>
      <c r="AV613" s="30">
        <v>81.293601989746094</v>
      </c>
      <c r="AW613" s="148">
        <v>0.3214285671710968</v>
      </c>
      <c r="AX613" s="30">
        <v>47.867588349999998</v>
      </c>
      <c r="AY613" s="30">
        <v>288.6363525390625</v>
      </c>
      <c r="AZ613" s="30">
        <v>649</v>
      </c>
      <c r="BA613" s="30">
        <v>84.402488708496094</v>
      </c>
      <c r="BB613" s="148">
        <v>0.59</v>
      </c>
      <c r="BC613" s="30">
        <v>49.72</v>
      </c>
      <c r="BD613" s="30">
        <v>367.7</v>
      </c>
      <c r="BE613" s="30">
        <v>83.433570861816406</v>
      </c>
      <c r="BF613" s="147">
        <v>0.439</v>
      </c>
      <c r="BG613" s="30">
        <v>49.21</v>
      </c>
      <c r="BH613" s="30">
        <v>323.39999999999998</v>
      </c>
      <c r="BI613" s="30">
        <v>85.815376281738281</v>
      </c>
      <c r="BJ613" s="148">
        <v>0.58499999999999996</v>
      </c>
      <c r="BK613" s="30">
        <v>50.429152260000002</v>
      </c>
      <c r="BL613" s="30">
        <v>363</v>
      </c>
      <c r="BM613" s="30">
        <v>85.269119262695313</v>
      </c>
      <c r="BN613" s="148">
        <v>0.45300000000000001</v>
      </c>
      <c r="BO613" s="30">
        <v>50.137605430000001</v>
      </c>
      <c r="BP613" s="30">
        <v>318.8</v>
      </c>
      <c r="BQ613" s="148">
        <v>0.10299999999999999</v>
      </c>
      <c r="BR613" s="148">
        <v>9.5000000000000001E-2</v>
      </c>
      <c r="BS613" s="148">
        <v>1.6E-2</v>
      </c>
      <c r="BT613" s="148">
        <v>0.68700000000000006</v>
      </c>
      <c r="BU613" s="148">
        <v>8.7000000000000008E-2</v>
      </c>
      <c r="BV613" s="148">
        <v>1.200000010430813E-2</v>
      </c>
      <c r="BW613" s="148"/>
      <c r="BX613" s="148">
        <v>0.129</v>
      </c>
      <c r="BY613" s="148">
        <v>0.308</v>
      </c>
      <c r="BZ613" s="1"/>
      <c r="CA613" s="150">
        <v>9675.7998046875</v>
      </c>
      <c r="CB613" s="150">
        <v>10509.86</v>
      </c>
      <c r="CC613" s="124" t="s">
        <v>4297</v>
      </c>
      <c r="CD613" t="s">
        <v>4633</v>
      </c>
    </row>
    <row r="614" spans="1:82" x14ac:dyDescent="0.3">
      <c r="A614" s="1">
        <v>480683060</v>
      </c>
      <c r="B614" s="124" t="s">
        <v>4297</v>
      </c>
      <c r="C614" t="s">
        <v>217</v>
      </c>
      <c r="D614" t="s">
        <v>1140</v>
      </c>
      <c r="E614" s="30">
        <v>85.480522155761719</v>
      </c>
      <c r="F614" s="30">
        <v>83.423957824707031</v>
      </c>
      <c r="G614" s="30">
        <v>82.946319580078125</v>
      </c>
      <c r="H614" s="30">
        <v>81.788490295410156</v>
      </c>
      <c r="I614" s="1">
        <v>1082</v>
      </c>
      <c r="J614" s="1">
        <v>6</v>
      </c>
      <c r="K614" s="1">
        <v>8</v>
      </c>
      <c r="L614" t="s">
        <v>3879</v>
      </c>
      <c r="M614" t="s">
        <v>3914</v>
      </c>
      <c r="N614" t="s">
        <v>3917</v>
      </c>
      <c r="O614" t="s">
        <v>3922</v>
      </c>
      <c r="P614" s="148">
        <v>0.56237423419952393</v>
      </c>
      <c r="Q614" s="30">
        <v>50.157658189999999</v>
      </c>
      <c r="R614" s="30">
        <v>361.7706298828125</v>
      </c>
      <c r="S614" s="1">
        <v>1923</v>
      </c>
      <c r="T614" s="1">
        <v>835</v>
      </c>
      <c r="U614" s="148">
        <v>0.43421736359596252</v>
      </c>
      <c r="V614" s="148">
        <v>0.38642296195030212</v>
      </c>
      <c r="W614" s="149">
        <v>49.297947880000002</v>
      </c>
      <c r="X614" s="149">
        <v>315.9268798828125</v>
      </c>
      <c r="Y614" s="1">
        <v>835</v>
      </c>
      <c r="Z614" s="30">
        <v>86.129005432128906</v>
      </c>
      <c r="AA614" s="148">
        <v>0.622</v>
      </c>
      <c r="AB614" s="30">
        <v>50.4</v>
      </c>
      <c r="AC614" s="30">
        <v>380.3</v>
      </c>
      <c r="AD614" s="30">
        <v>83.789566040039063</v>
      </c>
      <c r="AE614" s="148">
        <v>0.47299999999999998</v>
      </c>
      <c r="AF614" s="30">
        <v>49.58</v>
      </c>
      <c r="AG614" s="30">
        <v>338.3</v>
      </c>
      <c r="AH614" s="30">
        <v>83.467765808105469</v>
      </c>
      <c r="AI614" s="148">
        <v>0.6</v>
      </c>
      <c r="AJ614" s="30">
        <v>49.534863250000001</v>
      </c>
      <c r="AK614" s="30">
        <v>374.7</v>
      </c>
      <c r="AL614" s="30">
        <v>82.963920593261719</v>
      </c>
      <c r="AM614" s="148">
        <v>0.42299999999999999</v>
      </c>
      <c r="AN614" s="30">
        <v>49.310157269999998</v>
      </c>
      <c r="AO614" s="30">
        <v>330.7</v>
      </c>
      <c r="AP614" s="148">
        <v>0.51959800720214844</v>
      </c>
      <c r="AQ614" s="30">
        <v>48.724609469999997</v>
      </c>
      <c r="AR614" s="30">
        <v>340.20101928710938</v>
      </c>
      <c r="AS614" s="30">
        <v>1925</v>
      </c>
      <c r="AT614" s="30">
        <v>836</v>
      </c>
      <c r="AU614" s="148">
        <v>0.43421736359596252</v>
      </c>
      <c r="AV614" s="30">
        <v>81.788490295410156</v>
      </c>
      <c r="AW614" s="148">
        <v>0.31853786110877991</v>
      </c>
      <c r="AX614" s="30">
        <v>48.151219040000001</v>
      </c>
      <c r="AY614" s="30">
        <v>276.50131225585938</v>
      </c>
      <c r="AZ614" s="30">
        <v>836</v>
      </c>
      <c r="BA614" s="30">
        <v>85.7015380859375</v>
      </c>
      <c r="BB614" s="148">
        <v>0.62</v>
      </c>
      <c r="BC614" s="30">
        <v>50.35</v>
      </c>
      <c r="BD614" s="30">
        <v>370.5</v>
      </c>
      <c r="BE614" s="30">
        <v>84.062469482421875</v>
      </c>
      <c r="BF614" s="147">
        <v>0.46100000000000002</v>
      </c>
      <c r="BG614" s="30">
        <v>49.52</v>
      </c>
      <c r="BH614" s="30">
        <v>321.5</v>
      </c>
      <c r="BI614" s="30">
        <v>86.170127868652344</v>
      </c>
      <c r="BJ614" s="148">
        <v>0.58399999999999996</v>
      </c>
      <c r="BK614" s="30">
        <v>50.601959200000003</v>
      </c>
      <c r="BL614" s="30">
        <v>365.9</v>
      </c>
      <c r="BM614" s="30">
        <v>85.212806701660156</v>
      </c>
      <c r="BN614" s="148">
        <v>0.39200000000000002</v>
      </c>
      <c r="BO614" s="30">
        <v>50.109542259999998</v>
      </c>
      <c r="BP614" s="30">
        <v>310.2</v>
      </c>
      <c r="BQ614" s="148">
        <v>0.11700000000000001</v>
      </c>
      <c r="BR614" s="148">
        <v>8.7000000000000008E-2</v>
      </c>
      <c r="BS614" s="148">
        <v>1.7000000000000001E-2</v>
      </c>
      <c r="BT614" s="148">
        <v>0.68</v>
      </c>
      <c r="BU614" s="148">
        <v>9.0999999999999998E-2</v>
      </c>
      <c r="BV614" s="148">
        <v>7.0000002160668373E-3</v>
      </c>
      <c r="BW614" s="148"/>
      <c r="BX614" s="148">
        <v>0.11600000000000001</v>
      </c>
      <c r="BY614" s="148">
        <v>0.35</v>
      </c>
      <c r="BZ614" s="1"/>
      <c r="CA614" s="150">
        <v>8843.2998046875</v>
      </c>
      <c r="CB614" s="150">
        <v>9560.68</v>
      </c>
      <c r="CC614" s="124" t="s">
        <v>4297</v>
      </c>
      <c r="CD614" t="s">
        <v>4633</v>
      </c>
    </row>
    <row r="615" spans="1:82" x14ac:dyDescent="0.3">
      <c r="A615" s="1">
        <v>480683080</v>
      </c>
      <c r="B615" s="124" t="s">
        <v>4297</v>
      </c>
      <c r="C615" t="s">
        <v>217</v>
      </c>
      <c r="D615" t="s">
        <v>1141</v>
      </c>
      <c r="E615" s="30">
        <v>86.967689514160156</v>
      </c>
      <c r="F615" s="30">
        <v>85.322807312011719</v>
      </c>
      <c r="G615" s="30">
        <v>84.104240417480469</v>
      </c>
      <c r="H615" s="30">
        <v>81.537773132324219</v>
      </c>
      <c r="I615" s="1">
        <v>798</v>
      </c>
      <c r="J615" s="1">
        <v>6</v>
      </c>
      <c r="K615" s="1">
        <v>8</v>
      </c>
      <c r="L615" t="s">
        <v>3879</v>
      </c>
      <c r="M615" t="s">
        <v>3914</v>
      </c>
      <c r="N615" t="s">
        <v>3917</v>
      </c>
      <c r="O615" t="s">
        <v>3922</v>
      </c>
      <c r="P615" s="148">
        <v>0.67108750343322754</v>
      </c>
      <c r="Q615" s="30">
        <v>50.776264419999997</v>
      </c>
      <c r="R615" s="30">
        <v>397.745361328125</v>
      </c>
      <c r="S615" s="1">
        <v>1551</v>
      </c>
      <c r="T615" s="1">
        <v>559</v>
      </c>
      <c r="U615" s="148">
        <v>0.36041262745857239</v>
      </c>
      <c r="V615" s="148">
        <v>0.45454546809196472</v>
      </c>
      <c r="W615" s="149">
        <v>50.084723330000003</v>
      </c>
      <c r="X615" s="149">
        <v>344.15585327148438</v>
      </c>
      <c r="Y615" s="1">
        <v>559</v>
      </c>
      <c r="Z615" s="30">
        <v>87.941551208496094</v>
      </c>
      <c r="AA615" s="148">
        <v>0.71700000000000008</v>
      </c>
      <c r="AB615" s="30">
        <v>51</v>
      </c>
      <c r="AC615" s="30">
        <v>407.3</v>
      </c>
      <c r="AD615" s="30">
        <v>86.911460876464844</v>
      </c>
      <c r="AE615" s="148">
        <v>0.53200000000000003</v>
      </c>
      <c r="AF615" s="30">
        <v>50.64</v>
      </c>
      <c r="AG615" s="30">
        <v>363.5</v>
      </c>
      <c r="AH615" s="30">
        <v>85.512977600097656</v>
      </c>
      <c r="AI615" s="148">
        <v>0.70400000000000007</v>
      </c>
      <c r="AJ615" s="30">
        <v>50.212267679999997</v>
      </c>
      <c r="AK615" s="30">
        <v>405.8</v>
      </c>
      <c r="AL615" s="30">
        <v>86.275459289550781</v>
      </c>
      <c r="AM615" s="148">
        <v>0.52700000000000002</v>
      </c>
      <c r="AN615" s="30">
        <v>50.437067929999998</v>
      </c>
      <c r="AO615" s="30">
        <v>360</v>
      </c>
      <c r="AP615" s="148">
        <v>0.65512651205062866</v>
      </c>
      <c r="AQ615" s="30">
        <v>49.44891664</v>
      </c>
      <c r="AR615" s="30">
        <v>385.0865478515625</v>
      </c>
      <c r="AS615" s="30">
        <v>1549</v>
      </c>
      <c r="AT615" s="30">
        <v>560</v>
      </c>
      <c r="AU615" s="148">
        <v>0.36041262745857239</v>
      </c>
      <c r="AV615" s="30">
        <v>81.537773132324219</v>
      </c>
      <c r="AW615" s="148">
        <v>0.38961037993431091</v>
      </c>
      <c r="AX615" s="30">
        <v>48.007527369999998</v>
      </c>
      <c r="AY615" s="30">
        <v>307.79220581054688</v>
      </c>
      <c r="AZ615" s="30">
        <v>560</v>
      </c>
      <c r="BA615" s="30">
        <v>84.9385986328125</v>
      </c>
      <c r="BB615" s="148">
        <v>0.65799999999999992</v>
      </c>
      <c r="BC615" s="30">
        <v>49.98</v>
      </c>
      <c r="BD615" s="30">
        <v>387.4</v>
      </c>
      <c r="BE615" s="30">
        <v>82.946685791015625</v>
      </c>
      <c r="BF615" s="147">
        <v>0.46300000000000002</v>
      </c>
      <c r="BG615" s="30">
        <v>48.97</v>
      </c>
      <c r="BH615" s="30">
        <v>329.7</v>
      </c>
      <c r="BI615" s="30">
        <v>84.286186218261719</v>
      </c>
      <c r="BJ615" s="148">
        <v>0.63100000000000001</v>
      </c>
      <c r="BK615" s="30">
        <v>49.684247740000004</v>
      </c>
      <c r="BL615" s="30">
        <v>380.7</v>
      </c>
      <c r="BM615" s="30">
        <v>82.382492065429688</v>
      </c>
      <c r="BN615" s="148">
        <v>0.42499999999999999</v>
      </c>
      <c r="BO615" s="30">
        <v>48.6989874</v>
      </c>
      <c r="BP615" s="30">
        <v>315</v>
      </c>
      <c r="BQ615" s="148">
        <v>0.13</v>
      </c>
      <c r="BR615" s="148">
        <v>7.2999999999999995E-2</v>
      </c>
      <c r="BS615" s="148">
        <v>4.4999999999999998E-2</v>
      </c>
      <c r="BT615" s="148">
        <v>0.68900000000000006</v>
      </c>
      <c r="BU615" s="148">
        <v>5.3999999999999999E-2</v>
      </c>
      <c r="BV615" s="148">
        <v>8.999999612569809E-3</v>
      </c>
      <c r="BW615" s="148">
        <v>6.0000000000000001E-3</v>
      </c>
      <c r="BX615" s="148">
        <v>8.3000000000000004E-2</v>
      </c>
      <c r="BY615" s="148">
        <v>0.186</v>
      </c>
      <c r="BZ615" s="1"/>
      <c r="CA615" s="150">
        <v>8934.9296875</v>
      </c>
      <c r="CB615" s="150">
        <v>9815.2199999999993</v>
      </c>
      <c r="CC615" s="124" t="s">
        <v>4297</v>
      </c>
      <c r="CD615" t="s">
        <v>4633</v>
      </c>
    </row>
    <row r="616" spans="1:82" x14ac:dyDescent="0.3">
      <c r="A616" s="1">
        <v>480683090</v>
      </c>
      <c r="B616" s="124" t="s">
        <v>4297</v>
      </c>
      <c r="C616" t="s">
        <v>217</v>
      </c>
      <c r="D616" t="s">
        <v>1142</v>
      </c>
      <c r="E616" s="30">
        <v>79.069740295410156</v>
      </c>
      <c r="F616" s="30">
        <v>76.739799499511719</v>
      </c>
      <c r="G616" s="30">
        <v>80.796218872070313</v>
      </c>
      <c r="H616" s="30">
        <v>79.037559509277344</v>
      </c>
      <c r="I616" s="1">
        <v>823</v>
      </c>
      <c r="J616" s="1">
        <v>6</v>
      </c>
      <c r="K616" s="1">
        <v>8</v>
      </c>
      <c r="L616" t="s">
        <v>3879</v>
      </c>
      <c r="M616" t="s">
        <v>3914</v>
      </c>
      <c r="N616" t="s">
        <v>3917</v>
      </c>
      <c r="O616" t="s">
        <v>3922</v>
      </c>
      <c r="P616" s="148">
        <v>0.49808427691459661</v>
      </c>
      <c r="Q616" s="30">
        <v>47.491009579999997</v>
      </c>
      <c r="R616" s="30">
        <v>354.02297973632813</v>
      </c>
      <c r="S616" s="1">
        <v>1533</v>
      </c>
      <c r="T616" s="1">
        <v>748</v>
      </c>
      <c r="U616" s="148">
        <v>0.48793214559555048</v>
      </c>
      <c r="V616" s="148">
        <v>0.31896552443504328</v>
      </c>
      <c r="W616" s="149">
        <v>46.528418909999999</v>
      </c>
      <c r="X616" s="149">
        <v>309.19540405273438</v>
      </c>
      <c r="Y616" s="1">
        <v>748</v>
      </c>
      <c r="Z616" s="30">
        <v>79.482986450195313</v>
      </c>
      <c r="AA616" s="148">
        <v>0.57799999999999996</v>
      </c>
      <c r="AB616" s="30">
        <v>48.2</v>
      </c>
      <c r="AC616" s="30">
        <v>371.3</v>
      </c>
      <c r="AD616" s="30">
        <v>78.753303527832031</v>
      </c>
      <c r="AE616" s="148">
        <v>0.45200000000000001</v>
      </c>
      <c r="AF616" s="30">
        <v>47.87</v>
      </c>
      <c r="AG616" s="30">
        <v>338.6</v>
      </c>
      <c r="AH616" s="30">
        <v>80.124755859375</v>
      </c>
      <c r="AI616" s="148">
        <v>0.57999999999999996</v>
      </c>
      <c r="AJ616" s="30">
        <v>48.427613149999999</v>
      </c>
      <c r="AK616" s="30">
        <v>372.3</v>
      </c>
      <c r="AL616" s="30">
        <v>79.519248962402344</v>
      </c>
      <c r="AM616" s="148">
        <v>0.45400000000000001</v>
      </c>
      <c r="AN616" s="30">
        <v>48.137939320000001</v>
      </c>
      <c r="AO616" s="30">
        <v>341.4</v>
      </c>
      <c r="AP616" s="148">
        <v>0.46675190329551702</v>
      </c>
      <c r="AQ616" s="30">
        <v>47.379660399999999</v>
      </c>
      <c r="AR616" s="30">
        <v>328.38873291015631</v>
      </c>
      <c r="AS616" s="30">
        <v>1533</v>
      </c>
      <c r="AT616" s="30">
        <v>750</v>
      </c>
      <c r="AU616" s="148">
        <v>0.48793214559555048</v>
      </c>
      <c r="AV616" s="30">
        <v>79.037559509277344</v>
      </c>
      <c r="AW616" s="148">
        <v>0.23850575089454651</v>
      </c>
      <c r="AX616" s="30">
        <v>46.57461275</v>
      </c>
      <c r="AY616" s="30">
        <v>259.77011108398438</v>
      </c>
      <c r="AZ616" s="30">
        <v>750</v>
      </c>
      <c r="BA616" s="30">
        <v>84.711784362792969</v>
      </c>
      <c r="BB616" s="148">
        <v>0.56499999999999995</v>
      </c>
      <c r="BC616" s="30">
        <v>49.87</v>
      </c>
      <c r="BD616" s="30">
        <v>362.5</v>
      </c>
      <c r="BE616" s="30">
        <v>83.311851501464844</v>
      </c>
      <c r="BF616" s="147">
        <v>0.42899999999999999</v>
      </c>
      <c r="BG616" s="30">
        <v>49.15</v>
      </c>
      <c r="BH616" s="30">
        <v>325.5</v>
      </c>
      <c r="BI616" s="30">
        <v>84.481239318847656</v>
      </c>
      <c r="BJ616" s="148">
        <v>0.54799999999999993</v>
      </c>
      <c r="BK616" s="30">
        <v>49.779262160000002</v>
      </c>
      <c r="BL616" s="30">
        <v>357.5</v>
      </c>
      <c r="BM616" s="30">
        <v>82.062179565429688</v>
      </c>
      <c r="BN616" s="148">
        <v>0.39300000000000002</v>
      </c>
      <c r="BO616" s="30">
        <v>48.539354699999997</v>
      </c>
      <c r="BP616" s="30">
        <v>312</v>
      </c>
      <c r="BQ616" s="148">
        <v>0.123</v>
      </c>
      <c r="BR616" s="148">
        <v>8.8999999999999996E-2</v>
      </c>
      <c r="BS616" s="148">
        <v>2.1000000000000001E-2</v>
      </c>
      <c r="BT616" s="148">
        <v>0.66600000000000004</v>
      </c>
      <c r="BU616" s="148">
        <v>8.7000000000000008E-2</v>
      </c>
      <c r="BV616" s="148">
        <v>1.499999966472387E-2</v>
      </c>
      <c r="BW616" s="148"/>
      <c r="BX616" s="148">
        <v>0.14799999999999999</v>
      </c>
      <c r="BY616" s="148">
        <v>0.36799999999999999</v>
      </c>
      <c r="BZ616" s="1"/>
      <c r="CA616" s="150">
        <v>8934.830078125</v>
      </c>
      <c r="CB616" s="150">
        <v>9829.76</v>
      </c>
      <c r="CC616" s="124" t="s">
        <v>4297</v>
      </c>
      <c r="CD616" t="s">
        <v>4633</v>
      </c>
    </row>
    <row r="617" spans="1:82" x14ac:dyDescent="0.3">
      <c r="A617" s="1">
        <v>480684020</v>
      </c>
      <c r="B617" s="124" t="s">
        <v>4297</v>
      </c>
      <c r="C617" t="s">
        <v>217</v>
      </c>
      <c r="D617" t="s">
        <v>1143</v>
      </c>
      <c r="E617" s="30">
        <v>101.5192794799805</v>
      </c>
      <c r="F617" s="30">
        <v>98.188331604003906</v>
      </c>
      <c r="G617" s="30">
        <v>91.908668518066406</v>
      </c>
      <c r="H617" s="30">
        <v>94.461387634277344</v>
      </c>
      <c r="I617" s="1">
        <v>465</v>
      </c>
      <c r="J617" s="1" t="s">
        <v>3981</v>
      </c>
      <c r="K617" s="1">
        <v>5</v>
      </c>
      <c r="L617" t="s">
        <v>3879</v>
      </c>
      <c r="M617" t="s">
        <v>3914</v>
      </c>
      <c r="N617" t="s">
        <v>3917</v>
      </c>
      <c r="O617" t="s">
        <v>3922</v>
      </c>
      <c r="P617" s="148">
        <v>0.60563379526138306</v>
      </c>
      <c r="Q617" s="30">
        <v>56.829185629999998</v>
      </c>
      <c r="R617" s="30">
        <v>368.07510375976563</v>
      </c>
      <c r="S617" s="1">
        <v>238</v>
      </c>
      <c r="T617" s="1">
        <v>142</v>
      </c>
      <c r="U617" s="148">
        <v>0.59663867950439453</v>
      </c>
      <c r="V617" s="148">
        <v>0.53535354137420654</v>
      </c>
      <c r="W617" s="149">
        <v>55.415455090000002</v>
      </c>
      <c r="X617" s="149">
        <v>345.45455932617188</v>
      </c>
      <c r="Y617" s="1">
        <v>142</v>
      </c>
      <c r="Z617" s="30">
        <v>99.421043395996094</v>
      </c>
      <c r="AA617" s="148">
        <v>0.72299999999999998</v>
      </c>
      <c r="AB617" s="30">
        <v>54.8</v>
      </c>
      <c r="AC617" s="30">
        <v>399.6</v>
      </c>
      <c r="AD617" s="30">
        <v>99.192878723144531</v>
      </c>
      <c r="AE617" s="148">
        <v>0.63900000000000001</v>
      </c>
      <c r="AF617" s="30">
        <v>54.81</v>
      </c>
      <c r="AG617" s="30">
        <v>382.9</v>
      </c>
      <c r="AH617" s="30">
        <v>96.806137084960938</v>
      </c>
      <c r="AI617" s="148">
        <v>0.65099999999999991</v>
      </c>
      <c r="AJ617" s="30">
        <v>53.952718580000003</v>
      </c>
      <c r="AK617" s="30">
        <v>379.6</v>
      </c>
      <c r="AL617" s="30">
        <v>98.267440795898438</v>
      </c>
      <c r="AM617" s="148">
        <v>0.58899999999999997</v>
      </c>
      <c r="AN617" s="30">
        <v>54.517918649999999</v>
      </c>
      <c r="AO617" s="30">
        <v>360.3</v>
      </c>
      <c r="AP617" s="148">
        <v>0.58490568399429321</v>
      </c>
      <c r="AQ617" s="30">
        <v>54.330797089999997</v>
      </c>
      <c r="AR617" s="30">
        <v>351.41510009765631</v>
      </c>
      <c r="AS617" s="30">
        <v>238</v>
      </c>
      <c r="AT617" s="30">
        <v>142</v>
      </c>
      <c r="AU617" s="148">
        <v>0.59663867950439453</v>
      </c>
      <c r="AV617" s="30">
        <v>94.461387634277344</v>
      </c>
      <c r="AW617" s="148">
        <v>0.52040815353393555</v>
      </c>
      <c r="AX617" s="30">
        <v>55.414269439999998</v>
      </c>
      <c r="AY617" s="30">
        <v>329.59182739257813</v>
      </c>
      <c r="AZ617" s="30">
        <v>142</v>
      </c>
      <c r="BA617" s="30">
        <v>95.660911560058594</v>
      </c>
      <c r="BB617" s="148">
        <v>0.74400000000000011</v>
      </c>
      <c r="BC617" s="30">
        <v>55.18</v>
      </c>
      <c r="BD617" s="30">
        <v>405.8</v>
      </c>
      <c r="BE617" s="30">
        <v>96.417282104492188</v>
      </c>
      <c r="BF617" s="147">
        <v>0.64599999999999991</v>
      </c>
      <c r="BG617" s="30">
        <v>55.61</v>
      </c>
      <c r="BH617" s="30">
        <v>385.4</v>
      </c>
      <c r="BI617" s="30">
        <v>92.982421875</v>
      </c>
      <c r="BJ617" s="148">
        <v>0.66</v>
      </c>
      <c r="BK617" s="30">
        <v>53.920381370000001</v>
      </c>
      <c r="BL617" s="30">
        <v>381.7</v>
      </c>
      <c r="BM617" s="30">
        <v>94.581092834472656</v>
      </c>
      <c r="BN617" s="148">
        <v>0.60899999999999999</v>
      </c>
      <c r="BO617" s="30">
        <v>54.778450460000002</v>
      </c>
      <c r="BP617" s="30">
        <v>363.6</v>
      </c>
      <c r="BQ617" s="148">
        <v>8.7999999999999995E-2</v>
      </c>
      <c r="BR617" s="148">
        <v>7.6999999999999999E-2</v>
      </c>
      <c r="BS617" s="148"/>
      <c r="BT617" s="148">
        <v>0.72499999999999998</v>
      </c>
      <c r="BU617" s="148">
        <v>8.4000000000000005E-2</v>
      </c>
      <c r="BV617" s="148">
        <v>2.60000005364418E-2</v>
      </c>
      <c r="BW617" s="148"/>
      <c r="BX617" s="148">
        <v>0.13600000000000001</v>
      </c>
      <c r="BY617" s="148">
        <v>0.41699999999999998</v>
      </c>
      <c r="BZ617" s="1"/>
      <c r="CA617" s="150">
        <v>9505.23046875</v>
      </c>
      <c r="CB617" s="150">
        <v>10083.950000000001</v>
      </c>
      <c r="CC617" s="124" t="s">
        <v>4297</v>
      </c>
      <c r="CD617" t="s">
        <v>4634</v>
      </c>
    </row>
    <row r="618" spans="1:82" x14ac:dyDescent="0.3">
      <c r="A618" s="1">
        <v>480684040</v>
      </c>
      <c r="B618" s="124" t="s">
        <v>4297</v>
      </c>
      <c r="C618" t="s">
        <v>217</v>
      </c>
      <c r="D618" t="s">
        <v>1144</v>
      </c>
      <c r="E618" s="30">
        <v>81.680229187011719</v>
      </c>
      <c r="F618" s="30">
        <v>83.23541259765625</v>
      </c>
      <c r="G618" s="30">
        <v>85.411842346191406</v>
      </c>
      <c r="H618" s="30">
        <v>84.011932373046875</v>
      </c>
      <c r="I618" s="1">
        <v>415</v>
      </c>
      <c r="J618" s="1" t="s">
        <v>3981</v>
      </c>
      <c r="K618" s="1">
        <v>5</v>
      </c>
      <c r="L618" t="s">
        <v>3879</v>
      </c>
      <c r="M618" t="s">
        <v>3914</v>
      </c>
      <c r="N618" t="s">
        <v>3917</v>
      </c>
      <c r="O618" t="s">
        <v>3922</v>
      </c>
      <c r="P618" s="148">
        <v>0.55154639482498169</v>
      </c>
      <c r="Q618" s="30">
        <v>48.576875260000001</v>
      </c>
      <c r="R618" s="30">
        <v>358.2474365234375</v>
      </c>
      <c r="S618" s="1">
        <v>238</v>
      </c>
      <c r="T618" s="1">
        <v>143</v>
      </c>
      <c r="U618" s="148">
        <v>0.60084033012390137</v>
      </c>
      <c r="V618" s="148">
        <v>0.43999999761581421</v>
      </c>
      <c r="W618" s="149">
        <v>49.219827449999997</v>
      </c>
      <c r="X618" s="149">
        <v>333</v>
      </c>
      <c r="Y618" s="1">
        <v>143</v>
      </c>
      <c r="Z618" s="30">
        <v>83.712272644042969</v>
      </c>
      <c r="AA618" s="148">
        <v>0.49399999999999999</v>
      </c>
      <c r="AB618" s="30">
        <v>49.6</v>
      </c>
      <c r="AC618" s="30">
        <v>347.7</v>
      </c>
      <c r="AD618" s="30">
        <v>83.9957275390625</v>
      </c>
      <c r="AE618" s="148">
        <v>0.38900000000000001</v>
      </c>
      <c r="AF618" s="30">
        <v>49.65</v>
      </c>
      <c r="AG618" s="30">
        <v>321.5</v>
      </c>
      <c r="AH618" s="30">
        <v>88.173622131347656</v>
      </c>
      <c r="AI618" s="148">
        <v>0.53400000000000003</v>
      </c>
      <c r="AJ618" s="30">
        <v>51.093508999999997</v>
      </c>
      <c r="AK618" s="30">
        <v>361.9</v>
      </c>
      <c r="AL618" s="30">
        <v>87.03826904296875</v>
      </c>
      <c r="AM618" s="148">
        <v>0.44900000000000001</v>
      </c>
      <c r="AN618" s="30">
        <v>50.696650579999996</v>
      </c>
      <c r="AO618" s="30">
        <v>341.5</v>
      </c>
      <c r="AP618" s="148">
        <v>0.60824739933013916</v>
      </c>
      <c r="AQ618" s="30">
        <v>50.266857270000003</v>
      </c>
      <c r="AR618" s="30">
        <v>364.4329833984375</v>
      </c>
      <c r="AS618" s="30">
        <v>238</v>
      </c>
      <c r="AT618" s="30">
        <v>143</v>
      </c>
      <c r="AU618" s="148">
        <v>0.60084033012390137</v>
      </c>
      <c r="AV618" s="30">
        <v>84.011932373046875</v>
      </c>
      <c r="AW618" s="148">
        <v>0.4699999988079071</v>
      </c>
      <c r="AX618" s="30">
        <v>49.425511180000001</v>
      </c>
      <c r="AY618" s="30">
        <v>329</v>
      </c>
      <c r="AZ618" s="30">
        <v>143</v>
      </c>
      <c r="BA618" s="30">
        <v>86.56756591796875</v>
      </c>
      <c r="BB618" s="148">
        <v>0.57200000000000006</v>
      </c>
      <c r="BC618" s="30">
        <v>50.77</v>
      </c>
      <c r="BD618" s="30">
        <v>349.6</v>
      </c>
      <c r="BE618" s="30">
        <v>86.395477294921875</v>
      </c>
      <c r="BF618" s="147">
        <v>0.48299999999999998</v>
      </c>
      <c r="BG618" s="30">
        <v>50.67</v>
      </c>
      <c r="BH618" s="30">
        <v>317.2</v>
      </c>
      <c r="BI618" s="30">
        <v>89.799247741699219</v>
      </c>
      <c r="BJ618" s="148">
        <v>0.66900000000000004</v>
      </c>
      <c r="BK618" s="30">
        <v>52.369784899999999</v>
      </c>
      <c r="BL618" s="30">
        <v>384.3</v>
      </c>
      <c r="BM618" s="30">
        <v>89.135810852050781</v>
      </c>
      <c r="BN618" s="148">
        <v>0.57799999999999996</v>
      </c>
      <c r="BO618" s="30">
        <v>52.064666189999997</v>
      </c>
      <c r="BP618" s="30">
        <v>363.9</v>
      </c>
      <c r="BQ618" s="148">
        <v>0.123</v>
      </c>
      <c r="BR618" s="148">
        <v>8.4000000000000005E-2</v>
      </c>
      <c r="BS618" s="148">
        <v>1.4E-2</v>
      </c>
      <c r="BT618" s="148">
        <v>0.67700000000000005</v>
      </c>
      <c r="BU618" s="148">
        <v>9.1999999999999998E-2</v>
      </c>
      <c r="BV618" s="148">
        <v>9.9999997764825821E-3</v>
      </c>
      <c r="BW618" s="148">
        <v>1.2E-2</v>
      </c>
      <c r="BX618" s="148">
        <v>0.14699999999999999</v>
      </c>
      <c r="BY618" s="148">
        <v>0.44</v>
      </c>
      <c r="BZ618" s="1"/>
      <c r="CA618" s="150">
        <v>11406.0595703125</v>
      </c>
      <c r="CB618" s="150">
        <v>12059.25</v>
      </c>
      <c r="CC618" s="124" t="s">
        <v>4297</v>
      </c>
      <c r="CD618" t="s">
        <v>4634</v>
      </c>
    </row>
    <row r="619" spans="1:82" x14ac:dyDescent="0.3">
      <c r="A619" s="1">
        <v>480684050</v>
      </c>
      <c r="B619" s="124" t="s">
        <v>4297</v>
      </c>
      <c r="C619" t="s">
        <v>217</v>
      </c>
      <c r="D619" t="s">
        <v>1145</v>
      </c>
      <c r="E619" s="30">
        <v>86.058433532714844</v>
      </c>
      <c r="F619" s="30">
        <v>85.265251159667969</v>
      </c>
      <c r="G619" s="30">
        <v>83.602485656738281</v>
      </c>
      <c r="H619" s="30">
        <v>83.661048889160156</v>
      </c>
      <c r="I619" s="1">
        <v>473</v>
      </c>
      <c r="J619" s="1" t="s">
        <v>3981</v>
      </c>
      <c r="K619" s="1">
        <v>5</v>
      </c>
      <c r="L619" t="s">
        <v>3879</v>
      </c>
      <c r="M619" t="s">
        <v>3914</v>
      </c>
      <c r="N619" t="s">
        <v>3917</v>
      </c>
      <c r="O619" t="s">
        <v>3922</v>
      </c>
      <c r="P619" s="148">
        <v>0.64705884456634521</v>
      </c>
      <c r="Q619" s="30">
        <v>50.398045830000001</v>
      </c>
      <c r="R619" s="30">
        <v>380.9954833984375</v>
      </c>
      <c r="S619" s="1">
        <v>225</v>
      </c>
      <c r="T619" s="1">
        <v>79</v>
      </c>
      <c r="U619" s="148">
        <v>0.35111111402511602</v>
      </c>
      <c r="V619" s="148">
        <v>0.43421053886413569</v>
      </c>
      <c r="W619" s="149">
        <v>50.060873790000002</v>
      </c>
      <c r="X619" s="149">
        <v>336.84210205078131</v>
      </c>
      <c r="Y619" s="1">
        <v>79</v>
      </c>
      <c r="Z619" s="30">
        <v>85.826911926269531</v>
      </c>
      <c r="AA619" s="148">
        <v>0.6409999999999999</v>
      </c>
      <c r="AB619" s="30">
        <v>50.3</v>
      </c>
      <c r="AC619" s="30">
        <v>381.8</v>
      </c>
      <c r="AD619" s="30">
        <v>85.998451232910156</v>
      </c>
      <c r="AE619" s="148">
        <v>0.45500000000000002</v>
      </c>
      <c r="AF619" s="30">
        <v>50.33</v>
      </c>
      <c r="AG619" s="30">
        <v>329.5</v>
      </c>
      <c r="AH619" s="30">
        <v>87.092185974121094</v>
      </c>
      <c r="AI619" s="148">
        <v>0.63</v>
      </c>
      <c r="AJ619" s="30">
        <v>50.735321540000001</v>
      </c>
      <c r="AK619" s="30">
        <v>384.7</v>
      </c>
      <c r="AL619" s="30">
        <v>85.984519958496094</v>
      </c>
      <c r="AM619" s="148">
        <v>0.50600000000000001</v>
      </c>
      <c r="AN619" s="30">
        <v>50.338062770000001</v>
      </c>
      <c r="AO619" s="30">
        <v>348.2</v>
      </c>
      <c r="AP619" s="148">
        <v>0.57013577222824097</v>
      </c>
      <c r="AQ619" s="30">
        <v>49.13505507</v>
      </c>
      <c r="AR619" s="30">
        <v>361.5384521484375</v>
      </c>
      <c r="AS619" s="30">
        <v>225</v>
      </c>
      <c r="AT619" s="30">
        <v>79</v>
      </c>
      <c r="AU619" s="148">
        <v>0.35111111402511602</v>
      </c>
      <c r="AV619" s="30">
        <v>83.661048889160156</v>
      </c>
      <c r="AW619" s="148">
        <v>0.39473685622215271</v>
      </c>
      <c r="AX619" s="30">
        <v>49.224413579999997</v>
      </c>
      <c r="AY619" s="30">
        <v>301.3157958984375</v>
      </c>
      <c r="AZ619" s="30">
        <v>79</v>
      </c>
      <c r="BA619" s="30">
        <v>87.619178771972656</v>
      </c>
      <c r="BB619" s="148">
        <v>0.60899999999999999</v>
      </c>
      <c r="BC619" s="30">
        <v>51.28</v>
      </c>
      <c r="BD619" s="30">
        <v>364.5</v>
      </c>
      <c r="BE619" s="30">
        <v>84.772514343261719</v>
      </c>
      <c r="BF619" s="147">
        <v>0.45500000000000002</v>
      </c>
      <c r="BG619" s="30">
        <v>49.87</v>
      </c>
      <c r="BH619" s="30">
        <v>315.89999999999998</v>
      </c>
      <c r="BI619" s="30">
        <v>90.729171752929688</v>
      </c>
      <c r="BJ619" s="148">
        <v>0.67599999999999993</v>
      </c>
      <c r="BK619" s="30">
        <v>52.822770220000002</v>
      </c>
      <c r="BL619" s="30">
        <v>391.2</v>
      </c>
      <c r="BM619" s="30">
        <v>87.329475402832031</v>
      </c>
      <c r="BN619" s="148">
        <v>0.50600000000000001</v>
      </c>
      <c r="BO619" s="30">
        <v>51.164434329999999</v>
      </c>
      <c r="BP619" s="30">
        <v>337.6</v>
      </c>
      <c r="BQ619" s="148">
        <v>6.8000000000000005E-2</v>
      </c>
      <c r="BR619" s="148">
        <v>0.10100000000000001</v>
      </c>
      <c r="BS619" s="148"/>
      <c r="BT619" s="148">
        <v>0.74</v>
      </c>
      <c r="BU619" s="148">
        <v>0.08</v>
      </c>
      <c r="BV619" s="148">
        <v>1.099999994039536E-2</v>
      </c>
      <c r="BW619" s="148"/>
      <c r="BX619" s="148">
        <v>0.108</v>
      </c>
      <c r="BY619" s="148">
        <v>0.27</v>
      </c>
      <c r="BZ619" s="1"/>
      <c r="CA619" s="150">
        <v>10321.2998046875</v>
      </c>
      <c r="CB619" s="150">
        <v>10860.03</v>
      </c>
      <c r="CC619" s="124" t="s">
        <v>4297</v>
      </c>
      <c r="CD619" t="s">
        <v>4634</v>
      </c>
    </row>
    <row r="620" spans="1:82" x14ac:dyDescent="0.3">
      <c r="A620" s="1">
        <v>480684060</v>
      </c>
      <c r="B620" s="124" t="s">
        <v>4297</v>
      </c>
      <c r="C620" t="s">
        <v>217</v>
      </c>
      <c r="D620" t="s">
        <v>1146</v>
      </c>
      <c r="E620" s="30">
        <v>86.041267395019531</v>
      </c>
      <c r="F620" s="30">
        <v>85.259605407714844</v>
      </c>
      <c r="G620" s="30">
        <v>96.594192504882813</v>
      </c>
      <c r="H620" s="30">
        <v>95.634605407714844</v>
      </c>
      <c r="I620" s="1">
        <v>364</v>
      </c>
      <c r="J620" s="1" t="s">
        <v>3981</v>
      </c>
      <c r="K620" s="1">
        <v>5</v>
      </c>
      <c r="L620" t="s">
        <v>3879</v>
      </c>
      <c r="M620" t="s">
        <v>3914</v>
      </c>
      <c r="N620" t="s">
        <v>3917</v>
      </c>
      <c r="O620" t="s">
        <v>3922</v>
      </c>
      <c r="P620" s="148">
        <v>0.59281438589096069</v>
      </c>
      <c r="Q620" s="30">
        <v>50.390904820000003</v>
      </c>
      <c r="R620" s="30">
        <v>367.06585693359381</v>
      </c>
      <c r="S620" s="1">
        <v>191</v>
      </c>
      <c r="T620" s="1">
        <v>119</v>
      </c>
      <c r="U620" s="148">
        <v>0.62303662300109863</v>
      </c>
      <c r="V620" s="148">
        <v>0.46938776969909668</v>
      </c>
      <c r="W620" s="149">
        <v>50.058534430000002</v>
      </c>
      <c r="X620" s="149">
        <v>330.61224365234381</v>
      </c>
      <c r="Y620" s="1">
        <v>119</v>
      </c>
      <c r="Z620" s="30">
        <v>83.712272644042969</v>
      </c>
      <c r="AA620" s="148">
        <v>0.60799999999999998</v>
      </c>
      <c r="AB620" s="30">
        <v>49.6</v>
      </c>
      <c r="AC620" s="30">
        <v>377.9</v>
      </c>
      <c r="AD620" s="30">
        <v>83.730667114257813</v>
      </c>
      <c r="AE620" s="148">
        <v>0.51400000000000001</v>
      </c>
      <c r="AF620" s="30">
        <v>49.56</v>
      </c>
      <c r="AG620" s="30">
        <v>359.5</v>
      </c>
      <c r="AH620" s="30">
        <v>79.628524780273438</v>
      </c>
      <c r="AI620" s="148">
        <v>0.66700000000000004</v>
      </c>
      <c r="AJ620" s="30">
        <v>48.263255020000003</v>
      </c>
      <c r="AK620" s="30">
        <v>375.1</v>
      </c>
      <c r="AL620" s="30">
        <v>80.427360534667969</v>
      </c>
      <c r="AM620" s="148">
        <v>0.55600000000000005</v>
      </c>
      <c r="AN620" s="30">
        <v>48.446969160000002</v>
      </c>
      <c r="AO620" s="30">
        <v>347.6</v>
      </c>
      <c r="AP620" s="148">
        <v>0.62275451421737671</v>
      </c>
      <c r="AQ620" s="30">
        <v>57.261716180000001</v>
      </c>
      <c r="AR620" s="30">
        <v>383.2335205078125</v>
      </c>
      <c r="AS620" s="30">
        <v>191</v>
      </c>
      <c r="AT620" s="30">
        <v>119</v>
      </c>
      <c r="AU620" s="148">
        <v>0.62303662300109863</v>
      </c>
      <c r="AV620" s="30">
        <v>95.634605407714844</v>
      </c>
      <c r="AW620" s="148">
        <v>0.54081630706787109</v>
      </c>
      <c r="AX620" s="30">
        <v>56.086659089999998</v>
      </c>
      <c r="AY620" s="30">
        <v>360.20407104492188</v>
      </c>
      <c r="AZ620" s="30">
        <v>119</v>
      </c>
      <c r="BA620" s="30">
        <v>91.145172119140625</v>
      </c>
      <c r="BB620" s="148">
        <v>0.66900000000000004</v>
      </c>
      <c r="BC620" s="30">
        <v>52.99</v>
      </c>
      <c r="BD620" s="30">
        <v>391.7</v>
      </c>
      <c r="BE620" s="30">
        <v>91.893272399902344</v>
      </c>
      <c r="BF620" s="147">
        <v>0.59499999999999997</v>
      </c>
      <c r="BG620" s="30">
        <v>53.38</v>
      </c>
      <c r="BH620" s="30">
        <v>367.6</v>
      </c>
      <c r="BI620" s="30">
        <v>83.439605712890625</v>
      </c>
      <c r="BJ620" s="148">
        <v>0.71599999999999997</v>
      </c>
      <c r="BK620" s="30">
        <v>49.271861340000001</v>
      </c>
      <c r="BL620" s="30">
        <v>398</v>
      </c>
      <c r="BM620" s="30">
        <v>84.990859985351563</v>
      </c>
      <c r="BN620" s="148">
        <v>0.64300000000000002</v>
      </c>
      <c r="BO620" s="30">
        <v>49.99893204</v>
      </c>
      <c r="BP620" s="30">
        <v>377</v>
      </c>
      <c r="BQ620" s="148">
        <v>0.157</v>
      </c>
      <c r="BR620" s="148">
        <v>0.14599999999999999</v>
      </c>
      <c r="BS620" s="148">
        <v>0.03</v>
      </c>
      <c r="BT620" s="148">
        <v>0.56300000000000006</v>
      </c>
      <c r="BU620" s="148">
        <v>9.0999999999999998E-2</v>
      </c>
      <c r="BV620" s="148">
        <v>1.4000000432133669E-2</v>
      </c>
      <c r="BW620" s="148">
        <v>3.3000000000000002E-2</v>
      </c>
      <c r="BX620" s="148">
        <v>0.115</v>
      </c>
      <c r="BY620" s="148">
        <v>0.42699999999999999</v>
      </c>
      <c r="BZ620" s="1"/>
      <c r="CA620" s="150">
        <v>11700.58984375</v>
      </c>
      <c r="CB620" s="150">
        <v>12432.22</v>
      </c>
      <c r="CC620" s="124" t="s">
        <v>4297</v>
      </c>
      <c r="CD620" t="s">
        <v>4634</v>
      </c>
    </row>
    <row r="621" spans="1:82" x14ac:dyDescent="0.3">
      <c r="A621" s="1">
        <v>480684070</v>
      </c>
      <c r="B621" s="124" t="s">
        <v>4297</v>
      </c>
      <c r="C621" t="s">
        <v>217</v>
      </c>
      <c r="D621" t="s">
        <v>1147</v>
      </c>
      <c r="E621" s="30">
        <v>87.1124267578125</v>
      </c>
      <c r="F621" s="30">
        <v>86.626556396484375</v>
      </c>
      <c r="G621" s="30">
        <v>85.944770812988281</v>
      </c>
      <c r="H621" s="30">
        <v>85.286041259765625</v>
      </c>
      <c r="I621" s="1">
        <v>613</v>
      </c>
      <c r="J621" s="1" t="s">
        <v>3981</v>
      </c>
      <c r="K621" s="1">
        <v>5</v>
      </c>
      <c r="L621" t="s">
        <v>3879</v>
      </c>
      <c r="M621" t="s">
        <v>3914</v>
      </c>
      <c r="N621" t="s">
        <v>3917</v>
      </c>
      <c r="O621" t="s">
        <v>3922</v>
      </c>
      <c r="P621" s="148">
        <v>0.68831169605255127</v>
      </c>
      <c r="Q621" s="30">
        <v>50.836469909999998</v>
      </c>
      <c r="R621" s="30">
        <v>387.98699951171881</v>
      </c>
      <c r="S621" s="1">
        <v>320</v>
      </c>
      <c r="T621" s="1">
        <v>124</v>
      </c>
      <c r="U621" s="148">
        <v>0.38749998807907099</v>
      </c>
      <c r="V621" s="148">
        <v>0.48571428656578058</v>
      </c>
      <c r="W621" s="149">
        <v>50.624922499999997</v>
      </c>
      <c r="X621" s="149">
        <v>348.57144165039063</v>
      </c>
      <c r="Y621" s="1">
        <v>124</v>
      </c>
      <c r="Z621" s="30">
        <v>84.316452026367188</v>
      </c>
      <c r="AA621" s="148">
        <v>0.75800000000000001</v>
      </c>
      <c r="AB621" s="30">
        <v>49.8</v>
      </c>
      <c r="AC621" s="30">
        <v>405.1</v>
      </c>
      <c r="AD621" s="30">
        <v>82.287521362304688</v>
      </c>
      <c r="AE621" s="148">
        <v>0.63400000000000001</v>
      </c>
      <c r="AF621" s="30">
        <v>49.07</v>
      </c>
      <c r="AG621" s="30">
        <v>365.6</v>
      </c>
      <c r="AH621" s="30">
        <v>81.799652099609375</v>
      </c>
      <c r="AI621" s="148">
        <v>0.72099999999999997</v>
      </c>
      <c r="AJ621" s="30">
        <v>48.982360329999999</v>
      </c>
      <c r="AK621" s="30">
        <v>400</v>
      </c>
      <c r="AL621" s="30">
        <v>79.579879760742188</v>
      </c>
      <c r="AM621" s="148">
        <v>0.58299999999999996</v>
      </c>
      <c r="AN621" s="30">
        <v>48.15857269</v>
      </c>
      <c r="AO621" s="30">
        <v>355</v>
      </c>
      <c r="AP621" s="148">
        <v>0.68506491184234619</v>
      </c>
      <c r="AQ621" s="30">
        <v>50.600219000000003</v>
      </c>
      <c r="AR621" s="30">
        <v>380.84414672851563</v>
      </c>
      <c r="AS621" s="30">
        <v>319</v>
      </c>
      <c r="AT621" s="30">
        <v>123</v>
      </c>
      <c r="AU621" s="148">
        <v>0.38749998807907099</v>
      </c>
      <c r="AV621" s="30">
        <v>85.286041259765625</v>
      </c>
      <c r="AW621" s="148">
        <v>0.4761904776096344</v>
      </c>
      <c r="AX621" s="30">
        <v>50.155724640000003</v>
      </c>
      <c r="AY621" s="30">
        <v>326.66665649414063</v>
      </c>
      <c r="AZ621" s="30">
        <v>123</v>
      </c>
      <c r="BA621" s="30">
        <v>84.773643493652344</v>
      </c>
      <c r="BB621" s="148">
        <v>0.752</v>
      </c>
      <c r="BC621" s="30">
        <v>49.9</v>
      </c>
      <c r="BD621" s="30">
        <v>398.4</v>
      </c>
      <c r="BE621" s="30">
        <v>85.563713073730469</v>
      </c>
      <c r="BF621" s="147">
        <v>0.59799999999999998</v>
      </c>
      <c r="BG621" s="30">
        <v>50.26</v>
      </c>
      <c r="BH621" s="30">
        <v>356.8</v>
      </c>
      <c r="BI621" s="30">
        <v>84.667945861816406</v>
      </c>
      <c r="BJ621" s="148">
        <v>0.69</v>
      </c>
      <c r="BK621" s="30">
        <v>49.870212340000002</v>
      </c>
      <c r="BL621" s="30">
        <v>389.5</v>
      </c>
      <c r="BM621" s="30">
        <v>85.164779663085938</v>
      </c>
      <c r="BN621" s="148">
        <v>0.6</v>
      </c>
      <c r="BO621" s="30">
        <v>50.085605549999997</v>
      </c>
      <c r="BP621" s="30">
        <v>357.5</v>
      </c>
      <c r="BQ621" s="148">
        <v>6.2E-2</v>
      </c>
      <c r="BR621" s="148">
        <v>7.4999999999999997E-2</v>
      </c>
      <c r="BS621" s="148"/>
      <c r="BT621" s="148">
        <v>0.79900000000000004</v>
      </c>
      <c r="BU621" s="148">
        <v>5.3999999999999999E-2</v>
      </c>
      <c r="BV621" s="148">
        <v>9.9999997764825821E-3</v>
      </c>
      <c r="BW621" s="148"/>
      <c r="BX621" s="148">
        <v>0.10299999999999999</v>
      </c>
      <c r="BY621" s="148">
        <v>0.215</v>
      </c>
      <c r="BZ621" s="1"/>
      <c r="CA621" s="150">
        <v>9290.0302734375</v>
      </c>
      <c r="CB621" s="150">
        <v>9823.99</v>
      </c>
      <c r="CC621" s="124" t="s">
        <v>4297</v>
      </c>
      <c r="CD621" t="s">
        <v>4634</v>
      </c>
    </row>
    <row r="622" spans="1:82" x14ac:dyDescent="0.3">
      <c r="A622" s="1">
        <v>480684080</v>
      </c>
      <c r="B622" s="124" t="s">
        <v>4297</v>
      </c>
      <c r="C622" t="s">
        <v>217</v>
      </c>
      <c r="D622" t="s">
        <v>1148</v>
      </c>
      <c r="E622" s="30">
        <v>81.048797607421875</v>
      </c>
      <c r="F622" s="30">
        <v>79.251724243164063</v>
      </c>
      <c r="G622" s="30">
        <v>82.523017883300781</v>
      </c>
      <c r="H622" s="30">
        <v>80.128189086914063</v>
      </c>
      <c r="I622" s="1">
        <v>803</v>
      </c>
      <c r="J622" s="1" t="s">
        <v>3981</v>
      </c>
      <c r="K622" s="1">
        <v>5</v>
      </c>
      <c r="L622" t="s">
        <v>3879</v>
      </c>
      <c r="M622" t="s">
        <v>3914</v>
      </c>
      <c r="N622" t="s">
        <v>3917</v>
      </c>
      <c r="O622" t="s">
        <v>3922</v>
      </c>
      <c r="P622" s="148">
        <v>0.59487181901931763</v>
      </c>
      <c r="Q622" s="30">
        <v>48.314224269999997</v>
      </c>
      <c r="R622" s="30">
        <v>366.66665649414063</v>
      </c>
      <c r="S622" s="1">
        <v>390</v>
      </c>
      <c r="T622" s="1">
        <v>140</v>
      </c>
      <c r="U622" s="148">
        <v>0.35897436738014221</v>
      </c>
      <c r="V622" s="148">
        <v>0.38518518209457397</v>
      </c>
      <c r="W622" s="149">
        <v>47.569215989999996</v>
      </c>
      <c r="X622" s="149">
        <v>310.370361328125</v>
      </c>
      <c r="Y622" s="1">
        <v>140</v>
      </c>
      <c r="Z622" s="30">
        <v>81.2955322265625</v>
      </c>
      <c r="AA622" s="148">
        <v>0.66799999999999993</v>
      </c>
      <c r="AB622" s="30">
        <v>48.8</v>
      </c>
      <c r="AC622" s="30">
        <v>389.5</v>
      </c>
      <c r="AD622" s="30">
        <v>80.373153686523438</v>
      </c>
      <c r="AE622" s="148">
        <v>0.45300000000000001</v>
      </c>
      <c r="AF622" s="30">
        <v>48.42</v>
      </c>
      <c r="AG622" s="30">
        <v>336.7</v>
      </c>
      <c r="AH622" s="30">
        <v>83.908576965332031</v>
      </c>
      <c r="AI622" s="148">
        <v>0.74</v>
      </c>
      <c r="AJ622" s="30">
        <v>49.680867149999997</v>
      </c>
      <c r="AK622" s="30">
        <v>404</v>
      </c>
      <c r="AL622" s="30">
        <v>82.953086853027344</v>
      </c>
      <c r="AM622" s="148">
        <v>0.51200000000000001</v>
      </c>
      <c r="AN622" s="30">
        <v>49.306469720000003</v>
      </c>
      <c r="AO622" s="30">
        <v>344</v>
      </c>
      <c r="AP622" s="148">
        <v>0.57179486751556396</v>
      </c>
      <c r="AQ622" s="30">
        <v>48.45982085</v>
      </c>
      <c r="AR622" s="30">
        <v>350.76922607421881</v>
      </c>
      <c r="AS622" s="30">
        <v>390</v>
      </c>
      <c r="AT622" s="30">
        <v>140</v>
      </c>
      <c r="AU622" s="148">
        <v>0.35897436738014221</v>
      </c>
      <c r="AV622" s="30">
        <v>80.128189086914063</v>
      </c>
      <c r="AW622" s="148">
        <v>0.3333333432674408</v>
      </c>
      <c r="AX622" s="30">
        <v>47.199672290000002</v>
      </c>
      <c r="AY622" s="30">
        <v>274.8148193359375</v>
      </c>
      <c r="AZ622" s="30">
        <v>140</v>
      </c>
      <c r="BA622" s="30">
        <v>85.268516540527344</v>
      </c>
      <c r="BB622" s="148">
        <v>0.72499999999999998</v>
      </c>
      <c r="BC622" s="30">
        <v>50.14</v>
      </c>
      <c r="BD622" s="30">
        <v>397.8</v>
      </c>
      <c r="BE622" s="30">
        <v>82.297500610351563</v>
      </c>
      <c r="BF622" s="147">
        <v>0.46</v>
      </c>
      <c r="BG622" s="30">
        <v>48.65</v>
      </c>
      <c r="BH622" s="30">
        <v>323.7</v>
      </c>
      <c r="BI622" s="30">
        <v>85.254074096679688</v>
      </c>
      <c r="BJ622" s="148">
        <v>0.78599999999999992</v>
      </c>
      <c r="BK622" s="30">
        <v>50.155730079999998</v>
      </c>
      <c r="BL622" s="30">
        <v>416.6</v>
      </c>
      <c r="BM622" s="30">
        <v>83.175743103027344</v>
      </c>
      <c r="BN622" s="148">
        <v>0.54</v>
      </c>
      <c r="BO622" s="30">
        <v>49.09432245</v>
      </c>
      <c r="BP622" s="30">
        <v>348.4</v>
      </c>
      <c r="BQ622" s="148">
        <v>0.127</v>
      </c>
      <c r="BR622" s="148">
        <v>4.7E-2</v>
      </c>
      <c r="BS622" s="148">
        <v>1.4999999999999999E-2</v>
      </c>
      <c r="BT622" s="148">
        <v>0.76800000000000002</v>
      </c>
      <c r="BU622" s="148">
        <v>0.04</v>
      </c>
      <c r="BV622" s="148">
        <v>2.000000094994903E-3</v>
      </c>
      <c r="BW622" s="148"/>
      <c r="BX622" s="148">
        <v>9.6000000000000002E-2</v>
      </c>
      <c r="BY622" s="148">
        <v>0.24</v>
      </c>
      <c r="BZ622" s="1"/>
      <c r="CA622" s="150">
        <v>8962.3203125</v>
      </c>
      <c r="CB622" s="150">
        <v>9629.77</v>
      </c>
      <c r="CC622" s="124" t="s">
        <v>4297</v>
      </c>
      <c r="CD622" t="s">
        <v>4634</v>
      </c>
    </row>
    <row r="623" spans="1:82" x14ac:dyDescent="0.3">
      <c r="A623" s="1">
        <v>480684090</v>
      </c>
      <c r="B623" s="124" t="s">
        <v>4297</v>
      </c>
      <c r="C623" t="s">
        <v>217</v>
      </c>
      <c r="D623" t="s">
        <v>1149</v>
      </c>
      <c r="E623" s="30">
        <v>87.502189636230469</v>
      </c>
      <c r="F623" s="30">
        <v>89.112617492675781</v>
      </c>
      <c r="G623" s="30">
        <v>86.702552795410156</v>
      </c>
      <c r="H623" s="30">
        <v>89.662185668945313</v>
      </c>
      <c r="I623" s="1">
        <v>446</v>
      </c>
      <c r="J623" s="1" t="s">
        <v>3981</v>
      </c>
      <c r="K623" s="1">
        <v>5</v>
      </c>
      <c r="L623" t="s">
        <v>3879</v>
      </c>
      <c r="M623" t="s">
        <v>3914</v>
      </c>
      <c r="N623" t="s">
        <v>3917</v>
      </c>
      <c r="O623" t="s">
        <v>3922</v>
      </c>
      <c r="P623" s="148">
        <v>0.6428571343421936</v>
      </c>
      <c r="Q623" s="30">
        <v>50.998594879999999</v>
      </c>
      <c r="R623" s="30">
        <v>383.16326904296881</v>
      </c>
      <c r="S623" s="1">
        <v>221</v>
      </c>
      <c r="T623" s="1">
        <v>133</v>
      </c>
      <c r="U623" s="148">
        <v>0.60180997848510742</v>
      </c>
      <c r="V623" s="148">
        <v>0.46391752362251282</v>
      </c>
      <c r="W623" s="149">
        <v>51.655002250000003</v>
      </c>
      <c r="X623" s="149">
        <v>340.2061767578125</v>
      </c>
      <c r="Y623" s="1">
        <v>133</v>
      </c>
      <c r="Z623" s="30">
        <v>87.941551208496094</v>
      </c>
      <c r="AA623" s="148">
        <v>0.747</v>
      </c>
      <c r="AB623" s="30">
        <v>51</v>
      </c>
      <c r="AC623" s="30">
        <v>408.4</v>
      </c>
      <c r="AD623" s="30">
        <v>88.030632019042969</v>
      </c>
      <c r="AE623" s="148">
        <v>0.68299999999999994</v>
      </c>
      <c r="AF623" s="30">
        <v>51.02</v>
      </c>
      <c r="AG623" s="30">
        <v>388</v>
      </c>
      <c r="AH623" s="30">
        <v>85.676002502441406</v>
      </c>
      <c r="AI623" s="148">
        <v>0.72299999999999998</v>
      </c>
      <c r="AJ623" s="30">
        <v>50.266261659999998</v>
      </c>
      <c r="AK623" s="30">
        <v>400.4</v>
      </c>
      <c r="AL623" s="30">
        <v>86.5010986328125</v>
      </c>
      <c r="AM623" s="148">
        <v>0.63600000000000001</v>
      </c>
      <c r="AN623" s="30">
        <v>50.513852370000002</v>
      </c>
      <c r="AO623" s="30">
        <v>378.1</v>
      </c>
      <c r="AP623" s="148">
        <v>0.67857140302658081</v>
      </c>
      <c r="AQ623" s="30">
        <v>51.074232600000002</v>
      </c>
      <c r="AR623" s="30">
        <v>381.63265991210938</v>
      </c>
      <c r="AS623" s="30">
        <v>221</v>
      </c>
      <c r="AT623" s="30">
        <v>133</v>
      </c>
      <c r="AU623" s="148">
        <v>0.60180997848510742</v>
      </c>
      <c r="AV623" s="30">
        <v>89.662185668945313</v>
      </c>
      <c r="AW623" s="148">
        <v>0.51546388864517212</v>
      </c>
      <c r="AX623" s="30">
        <v>52.663766610000003</v>
      </c>
      <c r="AY623" s="30">
        <v>331.95877075195313</v>
      </c>
      <c r="AZ623" s="30">
        <v>133</v>
      </c>
      <c r="BA623" s="30">
        <v>94.196907043457031</v>
      </c>
      <c r="BB623" s="148">
        <v>0.83599999999999997</v>
      </c>
      <c r="BC623" s="30">
        <v>54.47</v>
      </c>
      <c r="BD623" s="30">
        <v>431.6</v>
      </c>
      <c r="BE623" s="30">
        <v>95.524650573730469</v>
      </c>
      <c r="BF623" s="147">
        <v>0.76800000000000002</v>
      </c>
      <c r="BG623" s="30">
        <v>55.17</v>
      </c>
      <c r="BH623" s="30">
        <v>414.8</v>
      </c>
      <c r="BI623" s="30">
        <v>93.580818176269531</v>
      </c>
      <c r="BJ623" s="148">
        <v>0.79200000000000004</v>
      </c>
      <c r="BK623" s="30">
        <v>54.211873449999999</v>
      </c>
      <c r="BL623" s="30">
        <v>423.2</v>
      </c>
      <c r="BM623" s="30">
        <v>94.708847045898438</v>
      </c>
      <c r="BN623" s="148">
        <v>0.75</v>
      </c>
      <c r="BO623" s="30">
        <v>54.8421181</v>
      </c>
      <c r="BP623" s="30">
        <v>405.9</v>
      </c>
      <c r="BQ623" s="148">
        <v>0.14099999999999999</v>
      </c>
      <c r="BR623" s="148">
        <v>0.128</v>
      </c>
      <c r="BS623" s="148">
        <v>1.6E-2</v>
      </c>
      <c r="BT623" s="148">
        <v>0.59399999999999997</v>
      </c>
      <c r="BU623" s="148">
        <v>0.112</v>
      </c>
      <c r="BV623" s="148">
        <v>8.999999612569809E-3</v>
      </c>
      <c r="BW623" s="148">
        <v>1.6E-2</v>
      </c>
      <c r="BX623" s="148">
        <v>0.182</v>
      </c>
      <c r="BY623" s="148">
        <v>0.47099999999999997</v>
      </c>
      <c r="BZ623" s="1"/>
      <c r="CA623" s="150">
        <v>10237.3896484375</v>
      </c>
      <c r="CB623" s="150">
        <v>10795.99</v>
      </c>
      <c r="CC623" s="124" t="s">
        <v>4297</v>
      </c>
      <c r="CD623" t="s">
        <v>4634</v>
      </c>
    </row>
    <row r="624" spans="1:82" x14ac:dyDescent="0.3">
      <c r="A624" s="1">
        <v>480685000</v>
      </c>
      <c r="B624" s="124" t="s">
        <v>4297</v>
      </c>
      <c r="C624" t="s">
        <v>217</v>
      </c>
      <c r="D624" t="s">
        <v>1150</v>
      </c>
      <c r="E624" s="30">
        <v>81.911392211914063</v>
      </c>
      <c r="F624" s="30">
        <v>81.997512817382813</v>
      </c>
      <c r="G624" s="30">
        <v>78.974090576171875</v>
      </c>
      <c r="H624" s="30">
        <v>78.623207092285156</v>
      </c>
      <c r="I624" s="1">
        <v>452</v>
      </c>
      <c r="J624" s="1" t="s">
        <v>3981</v>
      </c>
      <c r="K624" s="1">
        <v>5</v>
      </c>
      <c r="L624" t="s">
        <v>3879</v>
      </c>
      <c r="M624" t="s">
        <v>3914</v>
      </c>
      <c r="N624" t="s">
        <v>3917</v>
      </c>
      <c r="O624" t="s">
        <v>3922</v>
      </c>
      <c r="P624" s="148">
        <v>0.56744188070297241</v>
      </c>
      <c r="Q624" s="30">
        <v>48.673030050000001</v>
      </c>
      <c r="R624" s="30">
        <v>362.79071044921881</v>
      </c>
      <c r="S624" s="1">
        <v>224</v>
      </c>
      <c r="T624" s="1">
        <v>107</v>
      </c>
      <c r="U624" s="148">
        <v>0.4776785671710968</v>
      </c>
      <c r="V624" s="148">
        <v>0.46464645862579351</v>
      </c>
      <c r="W624" s="149">
        <v>48.706911949999999</v>
      </c>
      <c r="X624" s="149">
        <v>331.31314086914063</v>
      </c>
      <c r="Y624" s="1">
        <v>107</v>
      </c>
      <c r="Z624" s="30">
        <v>85.826911926269531</v>
      </c>
      <c r="AA624" s="148">
        <v>0.623</v>
      </c>
      <c r="AB624" s="30">
        <v>50.3</v>
      </c>
      <c r="AC624" s="30">
        <v>376.7</v>
      </c>
      <c r="AD624" s="30">
        <v>85.379966735839844</v>
      </c>
      <c r="AE624" s="148">
        <v>0.47899999999999998</v>
      </c>
      <c r="AF624" s="30">
        <v>50.12</v>
      </c>
      <c r="AG624" s="30">
        <v>338.8</v>
      </c>
      <c r="AH624" s="30">
        <v>86.737281799316406</v>
      </c>
      <c r="AI624" s="148">
        <v>0.66099999999999992</v>
      </c>
      <c r="AJ624" s="30">
        <v>50.617773249999999</v>
      </c>
      <c r="AK624" s="30">
        <v>383.5</v>
      </c>
      <c r="AL624" s="30">
        <v>87.320304870605469</v>
      </c>
      <c r="AM624" s="148">
        <v>0.505</v>
      </c>
      <c r="AN624" s="30">
        <v>50.79262713</v>
      </c>
      <c r="AO624" s="30">
        <v>350.5</v>
      </c>
      <c r="AP624" s="148">
        <v>0.46976745128631592</v>
      </c>
      <c r="AQ624" s="30">
        <v>46.239872329999997</v>
      </c>
      <c r="AR624" s="30">
        <v>328.37210083007813</v>
      </c>
      <c r="AS624" s="30">
        <v>225</v>
      </c>
      <c r="AT624" s="30">
        <v>108</v>
      </c>
      <c r="AU624" s="148">
        <v>0.4776785671710968</v>
      </c>
      <c r="AV624" s="30">
        <v>78.623207092285156</v>
      </c>
      <c r="AW624" s="148">
        <v>0.35353535413742071</v>
      </c>
      <c r="AX624" s="30">
        <v>46.337139989999997</v>
      </c>
      <c r="AY624" s="30">
        <v>286.86868286132813</v>
      </c>
      <c r="AZ624" s="30">
        <v>108</v>
      </c>
      <c r="BA624" s="30">
        <v>88.423355102539063</v>
      </c>
      <c r="BB624" s="148">
        <v>0.628</v>
      </c>
      <c r="BC624" s="30">
        <v>51.67</v>
      </c>
      <c r="BD624" s="30">
        <v>373.1</v>
      </c>
      <c r="BE624" s="30">
        <v>87.937294006347656</v>
      </c>
      <c r="BF624" s="147">
        <v>0.52100000000000002</v>
      </c>
      <c r="BG624" s="30">
        <v>51.43</v>
      </c>
      <c r="BH624" s="30">
        <v>337.2</v>
      </c>
      <c r="BI624" s="30">
        <v>90.567466735839844</v>
      </c>
      <c r="BJ624" s="148">
        <v>0.67500000000000004</v>
      </c>
      <c r="BK624" s="30">
        <v>52.744000610000001</v>
      </c>
      <c r="BL624" s="30">
        <v>389</v>
      </c>
      <c r="BM624" s="30">
        <v>90.831871032714844</v>
      </c>
      <c r="BN624" s="148">
        <v>0.54500000000000004</v>
      </c>
      <c r="BO624" s="30">
        <v>52.909934640000003</v>
      </c>
      <c r="BP624" s="30">
        <v>358</v>
      </c>
      <c r="BQ624" s="148">
        <v>0.115</v>
      </c>
      <c r="BR624" s="148">
        <v>9.0999999999999998E-2</v>
      </c>
      <c r="BS624" s="148">
        <v>2.1999999999999999E-2</v>
      </c>
      <c r="BT624" s="148">
        <v>0.67900000000000005</v>
      </c>
      <c r="BU624" s="148">
        <v>8.6000000000000007E-2</v>
      </c>
      <c r="BV624" s="148">
        <v>7.0000002160668373E-3</v>
      </c>
      <c r="BW624" s="148">
        <v>1.0999999999999999E-2</v>
      </c>
      <c r="BX624" s="148">
        <v>0.14599999999999999</v>
      </c>
      <c r="BY624" s="148">
        <v>0.373</v>
      </c>
      <c r="BZ624" s="1"/>
      <c r="CA624" s="150">
        <v>10759.7900390625</v>
      </c>
      <c r="CB624" s="150">
        <v>11495.77</v>
      </c>
      <c r="CC624" s="124" t="s">
        <v>4297</v>
      </c>
      <c r="CD624" t="s">
        <v>4634</v>
      </c>
    </row>
    <row r="625" spans="1:82" x14ac:dyDescent="0.3">
      <c r="A625" s="1">
        <v>480685020</v>
      </c>
      <c r="B625" s="124" t="s">
        <v>4297</v>
      </c>
      <c r="C625" t="s">
        <v>217</v>
      </c>
      <c r="D625" t="s">
        <v>1151</v>
      </c>
      <c r="E625" s="30">
        <v>94.512992858886719</v>
      </c>
      <c r="F625" s="30">
        <v>91.336524963378906</v>
      </c>
      <c r="G625" s="30">
        <v>91.566780090332031</v>
      </c>
      <c r="H625" s="30">
        <v>89.972267150878906</v>
      </c>
      <c r="I625" s="1">
        <v>346</v>
      </c>
      <c r="J625" s="1" t="s">
        <v>3981</v>
      </c>
      <c r="K625" s="1">
        <v>5</v>
      </c>
      <c r="L625" t="s">
        <v>3879</v>
      </c>
      <c r="M625" t="s">
        <v>3914</v>
      </c>
      <c r="N625" t="s">
        <v>3917</v>
      </c>
      <c r="O625" t="s">
        <v>3922</v>
      </c>
      <c r="P625" s="148">
        <v>0.55029582977294922</v>
      </c>
      <c r="Q625" s="30">
        <v>53.914830569999999</v>
      </c>
      <c r="R625" s="30">
        <v>346.15383911132813</v>
      </c>
      <c r="S625" s="1">
        <v>137</v>
      </c>
      <c r="T625" s="1">
        <v>63</v>
      </c>
      <c r="U625" s="148">
        <v>0.45985400676727289</v>
      </c>
      <c r="V625" s="148">
        <v>0.37878787517547607</v>
      </c>
      <c r="W625" s="149">
        <v>52.576460330000003</v>
      </c>
      <c r="X625" s="149">
        <v>301.51513671875</v>
      </c>
      <c r="Y625" s="1">
        <v>63</v>
      </c>
      <c r="Z625" s="30">
        <v>87.337371826171875</v>
      </c>
      <c r="AA625" s="148">
        <v>0.60799999999999998</v>
      </c>
      <c r="AB625" s="30">
        <v>50.8</v>
      </c>
      <c r="AC625" s="30">
        <v>374.8</v>
      </c>
      <c r="AD625" s="30">
        <v>83.347785949707031</v>
      </c>
      <c r="AE625" s="148">
        <v>0.42399999999999999</v>
      </c>
      <c r="AF625" s="30">
        <v>49.43</v>
      </c>
      <c r="AG625" s="30">
        <v>325.8</v>
      </c>
      <c r="AH625" s="30">
        <v>82.897369384765625</v>
      </c>
      <c r="AI625" s="148">
        <v>0.62</v>
      </c>
      <c r="AJ625" s="30">
        <v>49.345939600000001</v>
      </c>
      <c r="AK625" s="30">
        <v>369.3</v>
      </c>
      <c r="AL625" s="30">
        <v>80.43768310546875</v>
      </c>
      <c r="AM625" s="148">
        <v>0.43099999999999999</v>
      </c>
      <c r="AN625" s="30">
        <v>48.450480710000001</v>
      </c>
      <c r="AO625" s="30">
        <v>318.5</v>
      </c>
      <c r="AP625" s="148">
        <v>0.49112427234649658</v>
      </c>
      <c r="AQ625" s="30">
        <v>54.116935689999998</v>
      </c>
      <c r="AR625" s="30">
        <v>331.95266723632813</v>
      </c>
      <c r="AS625" s="30">
        <v>137</v>
      </c>
      <c r="AT625" s="30">
        <v>63</v>
      </c>
      <c r="AU625" s="148">
        <v>0.45985400676727289</v>
      </c>
      <c r="AV625" s="30">
        <v>89.972267150878906</v>
      </c>
      <c r="AW625" s="148">
        <v>0.34848484396934509</v>
      </c>
      <c r="AX625" s="30">
        <v>52.841477519999998</v>
      </c>
      <c r="AY625" s="30">
        <v>268.18182373046881</v>
      </c>
      <c r="AZ625" s="30">
        <v>63</v>
      </c>
      <c r="BA625" s="30">
        <v>89.743019104003906</v>
      </c>
      <c r="BB625" s="148">
        <v>0.7340000000000001</v>
      </c>
      <c r="BC625" s="30">
        <v>52.31</v>
      </c>
      <c r="BD625" s="30">
        <v>395.1</v>
      </c>
      <c r="BE625" s="30">
        <v>86.760650634765625</v>
      </c>
      <c r="BF625" s="147">
        <v>0.56100000000000005</v>
      </c>
      <c r="BG625" s="30">
        <v>50.85</v>
      </c>
      <c r="BH625" s="30">
        <v>334.8</v>
      </c>
      <c r="BI625" s="30">
        <v>88.370269775390625</v>
      </c>
      <c r="BJ625" s="148">
        <v>0.58399999999999996</v>
      </c>
      <c r="BK625" s="30">
        <v>51.67369832</v>
      </c>
      <c r="BL625" s="30">
        <v>357.7</v>
      </c>
      <c r="BM625" s="30">
        <v>85.74896240234375</v>
      </c>
      <c r="BN625" s="148">
        <v>0.4</v>
      </c>
      <c r="BO625" s="30">
        <v>50.376750370000003</v>
      </c>
      <c r="BP625" s="30">
        <v>295.39999999999998</v>
      </c>
      <c r="BQ625" s="148">
        <v>6.4000000000000001E-2</v>
      </c>
      <c r="BR625" s="148">
        <v>7.8E-2</v>
      </c>
      <c r="BS625" s="148"/>
      <c r="BT625" s="148">
        <v>0.77500000000000002</v>
      </c>
      <c r="BU625" s="148">
        <v>6.9000000000000006E-2</v>
      </c>
      <c r="BV625" s="148">
        <v>1.4000000432133669E-2</v>
      </c>
      <c r="BW625" s="148"/>
      <c r="BX625" s="148">
        <v>0.11</v>
      </c>
      <c r="BY625" s="148">
        <v>0.36499999999999999</v>
      </c>
      <c r="BZ625" s="1"/>
      <c r="CA625" s="150">
        <v>10013</v>
      </c>
      <c r="CB625" s="150">
        <v>10760.91</v>
      </c>
      <c r="CC625" s="124" t="s">
        <v>4297</v>
      </c>
      <c r="CD625" t="s">
        <v>4634</v>
      </c>
    </row>
    <row r="626" spans="1:82" x14ac:dyDescent="0.3">
      <c r="A626" s="1">
        <v>480685030</v>
      </c>
      <c r="B626" s="124" t="s">
        <v>4297</v>
      </c>
      <c r="C626" t="s">
        <v>217</v>
      </c>
      <c r="D626" t="s">
        <v>1152</v>
      </c>
      <c r="E626" s="30">
        <v>82.655670166015625</v>
      </c>
      <c r="F626" s="30">
        <v>82.246917724609375</v>
      </c>
      <c r="G626" s="30">
        <v>84.092735290527344</v>
      </c>
      <c r="H626" s="30">
        <v>85.287971496582031</v>
      </c>
      <c r="I626" s="1">
        <v>413</v>
      </c>
      <c r="J626" s="1" t="s">
        <v>3981</v>
      </c>
      <c r="K626" s="1">
        <v>5</v>
      </c>
      <c r="L626" t="s">
        <v>3879</v>
      </c>
      <c r="M626" t="s">
        <v>3914</v>
      </c>
      <c r="N626" t="s">
        <v>3917</v>
      </c>
      <c r="O626" t="s">
        <v>3922</v>
      </c>
      <c r="P626" s="148">
        <v>0.48019802570343018</v>
      </c>
      <c r="Q626" s="30">
        <v>48.982621960000003</v>
      </c>
      <c r="R626" s="30">
        <v>339.60397338867188</v>
      </c>
      <c r="S626" s="1">
        <v>217</v>
      </c>
      <c r="T626" s="1">
        <v>114</v>
      </c>
      <c r="U626" s="148">
        <v>0.52534562349319458</v>
      </c>
      <c r="V626" s="148">
        <v>0.3020833432674408</v>
      </c>
      <c r="W626" s="149">
        <v>48.810251659999999</v>
      </c>
      <c r="X626" s="149">
        <v>287.5</v>
      </c>
      <c r="Y626" s="1">
        <v>114</v>
      </c>
      <c r="Z626" s="30">
        <v>90.358291625976563</v>
      </c>
      <c r="AA626" s="148">
        <v>0.67299999999999993</v>
      </c>
      <c r="AB626" s="30">
        <v>51.8</v>
      </c>
      <c r="AC626" s="30">
        <v>385.4</v>
      </c>
      <c r="AD626" s="30">
        <v>92.860733032226563</v>
      </c>
      <c r="AE626" s="148">
        <v>0.56600000000000006</v>
      </c>
      <c r="AF626" s="30">
        <v>52.66</v>
      </c>
      <c r="AG626" s="30">
        <v>364.6</v>
      </c>
      <c r="AH626" s="30">
        <v>87.448158264160156</v>
      </c>
      <c r="AI626" s="148">
        <v>0.74299999999999999</v>
      </c>
      <c r="AJ626" s="30">
        <v>50.853225139999999</v>
      </c>
      <c r="AK626" s="30">
        <v>399.5</v>
      </c>
      <c r="AL626" s="30">
        <v>89.982040405273438</v>
      </c>
      <c r="AM626" s="148">
        <v>0.67400000000000004</v>
      </c>
      <c r="AN626" s="30">
        <v>51.69841108</v>
      </c>
      <c r="AO626" s="30">
        <v>381.5</v>
      </c>
      <c r="AP626" s="148">
        <v>0.48019802570343018</v>
      </c>
      <c r="AQ626" s="30">
        <v>49.441720150000002</v>
      </c>
      <c r="AR626" s="30">
        <v>330.69305419921881</v>
      </c>
      <c r="AS626" s="30">
        <v>216</v>
      </c>
      <c r="AT626" s="30">
        <v>113</v>
      </c>
      <c r="AU626" s="148">
        <v>0.52534562349319458</v>
      </c>
      <c r="AV626" s="30">
        <v>85.287971496582031</v>
      </c>
      <c r="AW626" s="148">
        <v>0.3125</v>
      </c>
      <c r="AX626" s="30">
        <v>50.156827470000003</v>
      </c>
      <c r="AY626" s="30">
        <v>279.16665649414063</v>
      </c>
      <c r="AZ626" s="30">
        <v>113</v>
      </c>
      <c r="BA626" s="30">
        <v>92.134925842285156</v>
      </c>
      <c r="BB626" s="148">
        <v>0.75099999999999989</v>
      </c>
      <c r="BC626" s="30">
        <v>53.47</v>
      </c>
      <c r="BD626" s="30">
        <v>410.7</v>
      </c>
      <c r="BE626" s="30">
        <v>91.325233459472656</v>
      </c>
      <c r="BF626" s="147">
        <v>0.66</v>
      </c>
      <c r="BG626" s="30">
        <v>53.1</v>
      </c>
      <c r="BH626" s="30">
        <v>384.5</v>
      </c>
      <c r="BI626" s="30">
        <v>92.531791687011719</v>
      </c>
      <c r="BJ626" s="148">
        <v>0.74299999999999999</v>
      </c>
      <c r="BK626" s="30">
        <v>53.700868309999997</v>
      </c>
      <c r="BL626" s="30">
        <v>397.3</v>
      </c>
      <c r="BM626" s="30">
        <v>91.291427612304688</v>
      </c>
      <c r="BN626" s="148">
        <v>0.62</v>
      </c>
      <c r="BO626" s="30">
        <v>53.138967800000003</v>
      </c>
      <c r="BP626" s="30">
        <v>358.7</v>
      </c>
      <c r="BQ626" s="148">
        <v>0.121</v>
      </c>
      <c r="BR626" s="148">
        <v>7.6999999999999999E-2</v>
      </c>
      <c r="BS626" s="148">
        <v>1.2E-2</v>
      </c>
      <c r="BT626" s="148">
        <v>0.68300000000000005</v>
      </c>
      <c r="BU626" s="148">
        <v>9.4E-2</v>
      </c>
      <c r="BV626" s="148">
        <v>1.200000010430813E-2</v>
      </c>
      <c r="BW626" s="148">
        <v>1.9E-2</v>
      </c>
      <c r="BX626" s="148">
        <v>0.13300000000000001</v>
      </c>
      <c r="BY626" s="148">
        <v>0.34399999999999997</v>
      </c>
      <c r="BZ626" s="1"/>
      <c r="CA626" s="150">
        <v>9285.259765625</v>
      </c>
      <c r="CB626" s="150">
        <v>9778.0499999999993</v>
      </c>
      <c r="CC626" s="124" t="s">
        <v>4297</v>
      </c>
      <c r="CD626" t="s">
        <v>4634</v>
      </c>
    </row>
    <row r="627" spans="1:82" x14ac:dyDescent="0.3">
      <c r="A627" s="1">
        <v>480685040</v>
      </c>
      <c r="B627" s="124" t="s">
        <v>4297</v>
      </c>
      <c r="C627" t="s">
        <v>217</v>
      </c>
      <c r="D627" t="s">
        <v>1153</v>
      </c>
      <c r="E627" s="30">
        <v>88.8707275390625</v>
      </c>
      <c r="F627" s="30">
        <v>85.533706665039063</v>
      </c>
      <c r="G627" s="30">
        <v>89.8997802734375</v>
      </c>
      <c r="H627" s="30">
        <v>85.744659423828125</v>
      </c>
      <c r="I627" s="1">
        <v>572</v>
      </c>
      <c r="J627" s="1" t="s">
        <v>3981</v>
      </c>
      <c r="K627" s="1">
        <v>5</v>
      </c>
      <c r="L627" t="s">
        <v>3879</v>
      </c>
      <c r="M627" t="s">
        <v>3914</v>
      </c>
      <c r="N627" t="s">
        <v>3917</v>
      </c>
      <c r="O627" t="s">
        <v>3922</v>
      </c>
      <c r="P627" s="148">
        <v>0.71936756372451782</v>
      </c>
      <c r="Q627" s="30">
        <v>51.567858049999998</v>
      </c>
      <c r="R627" s="30">
        <v>402.76678466796881</v>
      </c>
      <c r="S627" s="1">
        <v>262</v>
      </c>
      <c r="T627" s="1">
        <v>80</v>
      </c>
      <c r="U627" s="148">
        <v>0.30534350872039789</v>
      </c>
      <c r="V627" s="148">
        <v>0.55000001192092896</v>
      </c>
      <c r="W627" s="149">
        <v>50.172108260000002</v>
      </c>
      <c r="X627" s="149">
        <v>360</v>
      </c>
      <c r="Y627" s="1">
        <v>80</v>
      </c>
      <c r="Z627" s="30">
        <v>88.847831726074219</v>
      </c>
      <c r="AA627" s="148">
        <v>0.73799999999999999</v>
      </c>
      <c r="AB627" s="30">
        <v>51.3</v>
      </c>
      <c r="AC627" s="30">
        <v>411.5</v>
      </c>
      <c r="AD627" s="30">
        <v>84.555313110351563</v>
      </c>
      <c r="AE627" s="148">
        <v>0.48799999999999999</v>
      </c>
      <c r="AF627" s="30">
        <v>49.84</v>
      </c>
      <c r="AG627" s="30">
        <v>352.5</v>
      </c>
      <c r="AH627" s="30">
        <v>89.832687377929688</v>
      </c>
      <c r="AI627" s="148">
        <v>0.74099999999999999</v>
      </c>
      <c r="AJ627" s="30">
        <v>51.643015079999998</v>
      </c>
      <c r="AK627" s="30">
        <v>407.1</v>
      </c>
      <c r="AL627" s="30">
        <v>84.463348388671875</v>
      </c>
      <c r="AM627" s="148">
        <v>0.46100000000000002</v>
      </c>
      <c r="AN627" s="30">
        <v>49.820410529999997</v>
      </c>
      <c r="AO627" s="30">
        <v>343.8</v>
      </c>
      <c r="AP627" s="148">
        <v>0.7549406886100769</v>
      </c>
      <c r="AQ627" s="30">
        <v>53.074183310000002</v>
      </c>
      <c r="AR627" s="30">
        <v>407.5098876953125</v>
      </c>
      <c r="AS627" s="30">
        <v>262</v>
      </c>
      <c r="AT627" s="30">
        <v>80</v>
      </c>
      <c r="AU627" s="148">
        <v>0.30534350872039789</v>
      </c>
      <c r="AV627" s="30">
        <v>85.744659423828125</v>
      </c>
      <c r="AW627" s="148">
        <v>0.52499997615814209</v>
      </c>
      <c r="AX627" s="30">
        <v>50.418565800000003</v>
      </c>
      <c r="AY627" s="30">
        <v>356.25</v>
      </c>
      <c r="AZ627" s="30">
        <v>80</v>
      </c>
      <c r="BA627" s="30">
        <v>92.732894897460938</v>
      </c>
      <c r="BB627" s="148">
        <v>0.83799999999999997</v>
      </c>
      <c r="BC627" s="30">
        <v>53.76</v>
      </c>
      <c r="BD627" s="30">
        <v>438.1</v>
      </c>
      <c r="BE627" s="30">
        <v>90.351455688476563</v>
      </c>
      <c r="BF627" s="147">
        <v>0.625</v>
      </c>
      <c r="BG627" s="30">
        <v>52.62</v>
      </c>
      <c r="BH627" s="30">
        <v>378.8</v>
      </c>
      <c r="BI627" s="30">
        <v>92.978935241699219</v>
      </c>
      <c r="BJ627" s="148">
        <v>0.85699999999999998</v>
      </c>
      <c r="BK627" s="30">
        <v>53.918683199999997</v>
      </c>
      <c r="BL627" s="30">
        <v>439.5</v>
      </c>
      <c r="BM627" s="30">
        <v>90.707008361816406</v>
      </c>
      <c r="BN627" s="148">
        <v>0.69700000000000006</v>
      </c>
      <c r="BO627" s="30">
        <v>52.847708730000001</v>
      </c>
      <c r="BP627" s="30">
        <v>386.5</v>
      </c>
      <c r="BQ627" s="148">
        <v>0.13500000000000001</v>
      </c>
      <c r="BR627" s="148">
        <v>0.04</v>
      </c>
      <c r="BS627" s="148">
        <v>0.04</v>
      </c>
      <c r="BT627" s="148">
        <v>0.72699999999999998</v>
      </c>
      <c r="BU627" s="148">
        <v>5.6000000000000001E-2</v>
      </c>
      <c r="BV627" s="148">
        <v>2.000000094994903E-3</v>
      </c>
      <c r="BW627" s="148"/>
      <c r="BX627" s="148">
        <v>9.6000000000000002E-2</v>
      </c>
      <c r="BY627" s="148">
        <v>0.16</v>
      </c>
      <c r="BZ627" s="1"/>
      <c r="CA627" s="150">
        <v>8835.3798828125</v>
      </c>
      <c r="CB627" s="150">
        <v>9309.0400000000009</v>
      </c>
      <c r="CC627" s="124" t="s">
        <v>4297</v>
      </c>
      <c r="CD627" t="s">
        <v>4634</v>
      </c>
    </row>
    <row r="628" spans="1:82" x14ac:dyDescent="0.3">
      <c r="A628" s="1">
        <v>480685070</v>
      </c>
      <c r="B628" s="124" t="s">
        <v>4297</v>
      </c>
      <c r="C628" t="s">
        <v>217</v>
      </c>
      <c r="D628" t="s">
        <v>1154</v>
      </c>
      <c r="E628" s="30">
        <v>85.0928955078125</v>
      </c>
      <c r="F628" s="30">
        <v>86.063957214355469</v>
      </c>
      <c r="G628" s="30">
        <v>84.625526428222656</v>
      </c>
      <c r="H628" s="30">
        <v>87.294242858886719</v>
      </c>
      <c r="I628" s="1">
        <v>520</v>
      </c>
      <c r="J628" s="1" t="s">
        <v>3981</v>
      </c>
      <c r="K628" s="1">
        <v>5</v>
      </c>
      <c r="L628" t="s">
        <v>3879</v>
      </c>
      <c r="M628" t="s">
        <v>3914</v>
      </c>
      <c r="N628" t="s">
        <v>3917</v>
      </c>
      <c r="O628" t="s">
        <v>3922</v>
      </c>
      <c r="P628" s="148">
        <v>0.62921351194381714</v>
      </c>
      <c r="Q628" s="30">
        <v>49.996418920000004</v>
      </c>
      <c r="R628" s="30">
        <v>374.53182983398438</v>
      </c>
      <c r="S628" s="1">
        <v>277</v>
      </c>
      <c r="T628" s="1">
        <v>139</v>
      </c>
      <c r="U628" s="148">
        <v>0.50180506706237793</v>
      </c>
      <c r="V628" s="148">
        <v>0.42608696222305298</v>
      </c>
      <c r="W628" s="149">
        <v>50.391812109999996</v>
      </c>
      <c r="X628" s="149">
        <v>326.95651245117188</v>
      </c>
      <c r="Y628" s="1">
        <v>139</v>
      </c>
      <c r="Z628" s="30">
        <v>86.431098937988281</v>
      </c>
      <c r="AA628" s="148">
        <v>0.70599999999999996</v>
      </c>
      <c r="AB628" s="30">
        <v>50.5</v>
      </c>
      <c r="AC628" s="30">
        <v>396.1</v>
      </c>
      <c r="AD628" s="30">
        <v>85.645034790039063</v>
      </c>
      <c r="AE628" s="148">
        <v>0.57799999999999996</v>
      </c>
      <c r="AF628" s="30">
        <v>50.21</v>
      </c>
      <c r="AG628" s="30">
        <v>359.2</v>
      </c>
      <c r="AH628" s="30">
        <v>88.652801513671875</v>
      </c>
      <c r="AI628" s="148">
        <v>0.70799999999999996</v>
      </c>
      <c r="AJ628" s="30">
        <v>51.252218630000002</v>
      </c>
      <c r="AK628" s="30">
        <v>401</v>
      </c>
      <c r="AL628" s="30">
        <v>87.568374633789063</v>
      </c>
      <c r="AM628" s="148">
        <v>0.57399999999999995</v>
      </c>
      <c r="AN628" s="30">
        <v>50.877045320000001</v>
      </c>
      <c r="AO628" s="30">
        <v>363.5</v>
      </c>
      <c r="AP628" s="148">
        <v>0.5992509126663208</v>
      </c>
      <c r="AQ628" s="30">
        <v>49.774994909999997</v>
      </c>
      <c r="AR628" s="30">
        <v>363.67041015625</v>
      </c>
      <c r="AS628" s="30">
        <v>279</v>
      </c>
      <c r="AT628" s="30">
        <v>141</v>
      </c>
      <c r="AU628" s="148">
        <v>0.50180506706237793</v>
      </c>
      <c r="AV628" s="30">
        <v>87.294242858886719</v>
      </c>
      <c r="AW628" s="148">
        <v>0.42608696222305298</v>
      </c>
      <c r="AX628" s="30">
        <v>51.306656969999999</v>
      </c>
      <c r="AY628" s="30">
        <v>306.08694458007813</v>
      </c>
      <c r="AZ628" s="30">
        <v>141</v>
      </c>
      <c r="BA628" s="30">
        <v>83.000335693359375</v>
      </c>
      <c r="BB628" s="148">
        <v>0.74900000000000011</v>
      </c>
      <c r="BC628" s="30">
        <v>49.04</v>
      </c>
      <c r="BD628" s="30">
        <v>407.9</v>
      </c>
      <c r="BE628" s="30">
        <v>82.885826110839844</v>
      </c>
      <c r="BF628" s="147">
        <v>0.61899999999999999</v>
      </c>
      <c r="BG628" s="30">
        <v>48.94</v>
      </c>
      <c r="BH628" s="30">
        <v>368</v>
      </c>
      <c r="BI628" s="30">
        <v>77.669548034667969</v>
      </c>
      <c r="BJ628" s="148">
        <v>0.68200000000000005</v>
      </c>
      <c r="BK628" s="30">
        <v>46.461137200000003</v>
      </c>
      <c r="BL628" s="30">
        <v>391.3</v>
      </c>
      <c r="BM628" s="30">
        <v>78.627639770507813</v>
      </c>
      <c r="BN628" s="148">
        <v>0.55000000000000004</v>
      </c>
      <c r="BO628" s="30">
        <v>46.827666739999998</v>
      </c>
      <c r="BP628" s="30">
        <v>345</v>
      </c>
      <c r="BQ628" s="148">
        <v>0.108</v>
      </c>
      <c r="BR628" s="148">
        <v>8.1000000000000003E-2</v>
      </c>
      <c r="BS628" s="148">
        <v>2.9000000000000001E-2</v>
      </c>
      <c r="BT628" s="148">
        <v>0.70200000000000007</v>
      </c>
      <c r="BU628" s="148">
        <v>6.9000000000000006E-2</v>
      </c>
      <c r="BV628" s="148">
        <v>1.200000010430813E-2</v>
      </c>
      <c r="BW628" s="148">
        <v>1.9E-2</v>
      </c>
      <c r="BX628" s="148">
        <v>0.13100000000000001</v>
      </c>
      <c r="BY628" s="148">
        <v>0.39100000000000001</v>
      </c>
      <c r="BZ628" s="1"/>
      <c r="CA628" s="150">
        <v>9461.6796875</v>
      </c>
      <c r="CB628" s="150">
        <v>10440.780000000001</v>
      </c>
      <c r="CC628" s="124" t="s">
        <v>4297</v>
      </c>
      <c r="CD628" t="s">
        <v>4634</v>
      </c>
    </row>
    <row r="629" spans="1:82" x14ac:dyDescent="0.3">
      <c r="A629" s="1">
        <v>480685080</v>
      </c>
      <c r="B629" s="124" t="s">
        <v>4297</v>
      </c>
      <c r="C629" t="s">
        <v>217</v>
      </c>
      <c r="D629" t="s">
        <v>1155</v>
      </c>
      <c r="E629" s="30">
        <v>89.184066772460938</v>
      </c>
      <c r="F629" s="30">
        <v>88.583389282226563</v>
      </c>
      <c r="G629" s="30">
        <v>85.197830200195313</v>
      </c>
      <c r="H629" s="30">
        <v>86.054100036621094</v>
      </c>
      <c r="I629" s="1">
        <v>506</v>
      </c>
      <c r="J629" s="1" t="s">
        <v>3981</v>
      </c>
      <c r="K629" s="1">
        <v>5</v>
      </c>
      <c r="L629" t="s">
        <v>3879</v>
      </c>
      <c r="M629" t="s">
        <v>3914</v>
      </c>
      <c r="N629" t="s">
        <v>3917</v>
      </c>
      <c r="O629" t="s">
        <v>3922</v>
      </c>
      <c r="P629" s="148">
        <v>0.74000000953674316</v>
      </c>
      <c r="Q629" s="30">
        <v>51.69819382</v>
      </c>
      <c r="R629" s="30">
        <v>409.20001220703131</v>
      </c>
      <c r="S629" s="1">
        <v>265</v>
      </c>
      <c r="T629" s="1">
        <v>81</v>
      </c>
      <c r="U629" s="148">
        <v>0.30566036701202393</v>
      </c>
      <c r="V629" s="148">
        <v>0.52499997615814209</v>
      </c>
      <c r="W629" s="149">
        <v>51.435719069999998</v>
      </c>
      <c r="X629" s="149">
        <v>365</v>
      </c>
      <c r="Y629" s="1">
        <v>81</v>
      </c>
      <c r="Z629" s="30">
        <v>91.868743896484375</v>
      </c>
      <c r="AA629" s="148">
        <v>0.82099999999999995</v>
      </c>
      <c r="AB629" s="30">
        <v>52.3</v>
      </c>
      <c r="AC629" s="30">
        <v>426.7</v>
      </c>
      <c r="AD629" s="30">
        <v>90.4456787109375</v>
      </c>
      <c r="AE629" s="148">
        <v>0.76200000000000001</v>
      </c>
      <c r="AF629" s="30">
        <v>51.84</v>
      </c>
      <c r="AG629" s="30">
        <v>413.1</v>
      </c>
      <c r="AH629" s="30">
        <v>90.52496337890625</v>
      </c>
      <c r="AI629" s="148">
        <v>0.82400000000000007</v>
      </c>
      <c r="AJ629" s="30">
        <v>51.87230469</v>
      </c>
      <c r="AK629" s="30">
        <v>427</v>
      </c>
      <c r="AL629" s="30">
        <v>88.838539123535156</v>
      </c>
      <c r="AM629" s="148">
        <v>0.78599999999999992</v>
      </c>
      <c r="AN629" s="30">
        <v>51.309278640000002</v>
      </c>
      <c r="AO629" s="30">
        <v>411.4</v>
      </c>
      <c r="AP629" s="148">
        <v>0.7279999852180481</v>
      </c>
      <c r="AQ629" s="30">
        <v>50.132986459999998</v>
      </c>
      <c r="AR629" s="30">
        <v>404</v>
      </c>
      <c r="AS629" s="30">
        <v>264</v>
      </c>
      <c r="AT629" s="30">
        <v>80</v>
      </c>
      <c r="AU629" s="148">
        <v>0.30566036701202393</v>
      </c>
      <c r="AV629" s="30">
        <v>86.054100036621094</v>
      </c>
      <c r="AW629" s="148">
        <v>0.52499997615814209</v>
      </c>
      <c r="AX629" s="30">
        <v>50.595912239999997</v>
      </c>
      <c r="AY629" s="30">
        <v>355</v>
      </c>
      <c r="AZ629" s="30">
        <v>80</v>
      </c>
      <c r="BA629" s="30">
        <v>90.155418395996094</v>
      </c>
      <c r="BB629" s="148">
        <v>0.85099999999999998</v>
      </c>
      <c r="BC629" s="30">
        <v>52.51</v>
      </c>
      <c r="BD629" s="30">
        <v>434.7</v>
      </c>
      <c r="BE629" s="30">
        <v>91.832405090332031</v>
      </c>
      <c r="BF629" s="147">
        <v>0.82099999999999995</v>
      </c>
      <c r="BG629" s="30">
        <v>53.35</v>
      </c>
      <c r="BH629" s="30">
        <v>425</v>
      </c>
      <c r="BI629" s="30">
        <v>89.363677978515625</v>
      </c>
      <c r="BJ629" s="148">
        <v>0.83799999999999997</v>
      </c>
      <c r="BK629" s="30">
        <v>52.157609360000002</v>
      </c>
      <c r="BL629" s="30">
        <v>435.3</v>
      </c>
      <c r="BM629" s="30">
        <v>89.518257141113281</v>
      </c>
      <c r="BN629" s="148">
        <v>0.77099999999999991</v>
      </c>
      <c r="BO629" s="30">
        <v>52.255265850000001</v>
      </c>
      <c r="BP629" s="30">
        <v>420</v>
      </c>
      <c r="BQ629" s="148">
        <v>8.5000000000000006E-2</v>
      </c>
      <c r="BR629" s="148">
        <v>7.4999999999999997E-2</v>
      </c>
      <c r="BS629" s="148">
        <v>3.5999999999999997E-2</v>
      </c>
      <c r="BT629" s="148">
        <v>0.753</v>
      </c>
      <c r="BU629" s="148">
        <v>4.9000000000000002E-2</v>
      </c>
      <c r="BV629" s="148">
        <v>2.000000094994903E-3</v>
      </c>
      <c r="BW629" s="148"/>
      <c r="BX629" s="148">
        <v>5.8999999999999997E-2</v>
      </c>
      <c r="BY629" s="148">
        <v>0.11700000000000001</v>
      </c>
      <c r="BZ629" s="1"/>
      <c r="CA629" s="150">
        <v>10363.9697265625</v>
      </c>
      <c r="CB629" s="150">
        <v>11139.81</v>
      </c>
      <c r="CC629" s="124" t="s">
        <v>4297</v>
      </c>
      <c r="CD629" t="s">
        <v>4634</v>
      </c>
    </row>
    <row r="630" spans="1:82" x14ac:dyDescent="0.3">
      <c r="A630" s="1">
        <v>480693000</v>
      </c>
      <c r="B630" s="124" t="s">
        <v>4298</v>
      </c>
      <c r="C630" t="s">
        <v>218</v>
      </c>
      <c r="D630" t="s">
        <v>1156</v>
      </c>
      <c r="E630" s="30">
        <v>84.846237182617188</v>
      </c>
      <c r="F630" s="30">
        <v>85.422042846679688</v>
      </c>
      <c r="G630" s="30">
        <v>87.011795043945313</v>
      </c>
      <c r="H630" s="30">
        <v>85.844291687011719</v>
      </c>
      <c r="I630" s="1">
        <v>585</v>
      </c>
      <c r="J630" s="1">
        <v>6</v>
      </c>
      <c r="K630" s="1">
        <v>8</v>
      </c>
      <c r="L630" t="s">
        <v>3879</v>
      </c>
      <c r="M630" t="s">
        <v>3914</v>
      </c>
      <c r="N630" t="s">
        <v>3919</v>
      </c>
      <c r="O630" t="s">
        <v>3922</v>
      </c>
      <c r="P630" s="148">
        <v>0.45423144102096558</v>
      </c>
      <c r="Q630" s="30">
        <v>49.893817429999999</v>
      </c>
      <c r="R630" s="30">
        <v>340.75991821289063</v>
      </c>
      <c r="S630" s="1">
        <v>1166</v>
      </c>
      <c r="T630" s="1">
        <v>453</v>
      </c>
      <c r="U630" s="148">
        <v>0.38850772380828857</v>
      </c>
      <c r="V630" s="148">
        <v>0.34782609343528748</v>
      </c>
      <c r="W630" s="149">
        <v>50.125840119999999</v>
      </c>
      <c r="X630" s="149">
        <v>309.13043212890631</v>
      </c>
      <c r="Y630" s="1">
        <v>453</v>
      </c>
      <c r="Z630" s="30">
        <v>86.431098937988281</v>
      </c>
      <c r="AA630" s="148">
        <v>0.51</v>
      </c>
      <c r="AB630" s="30">
        <v>50.5</v>
      </c>
      <c r="AC630" s="30">
        <v>354.3</v>
      </c>
      <c r="AD630" s="30">
        <v>85.232704162597656</v>
      </c>
      <c r="AE630" s="148">
        <v>0.42</v>
      </c>
      <c r="AF630" s="30">
        <v>50.07</v>
      </c>
      <c r="AG630" s="30">
        <v>326.39999999999998</v>
      </c>
      <c r="AH630" s="30">
        <v>85.974594116210938</v>
      </c>
      <c r="AI630" s="148">
        <v>0.52500000000000002</v>
      </c>
      <c r="AJ630" s="30">
        <v>50.365160439999997</v>
      </c>
      <c r="AK630" s="30">
        <v>356.1</v>
      </c>
      <c r="AL630" s="30">
        <v>85.575416564941406</v>
      </c>
      <c r="AM630" s="148">
        <v>0.373</v>
      </c>
      <c r="AN630" s="30">
        <v>50.198842990000003</v>
      </c>
      <c r="AO630" s="30">
        <v>314.89999999999998</v>
      </c>
      <c r="AP630" s="148">
        <v>0.47543859481811518</v>
      </c>
      <c r="AQ630" s="30">
        <v>51.267672320000003</v>
      </c>
      <c r="AR630" s="30">
        <v>336.14035034179688</v>
      </c>
      <c r="AS630" s="30">
        <v>1156</v>
      </c>
      <c r="AT630" s="30">
        <v>452</v>
      </c>
      <c r="AU630" s="148">
        <v>0.38850772380828857</v>
      </c>
      <c r="AV630" s="30">
        <v>85.844291687011719</v>
      </c>
      <c r="AW630" s="148">
        <v>0.32314410805702209</v>
      </c>
      <c r="AX630" s="30">
        <v>50.475667739999999</v>
      </c>
      <c r="AY630" s="30">
        <v>291.26638793945313</v>
      </c>
      <c r="AZ630" s="30">
        <v>452</v>
      </c>
      <c r="BA630" s="30">
        <v>85.722152709960938</v>
      </c>
      <c r="BB630" s="148">
        <v>0.54700000000000004</v>
      </c>
      <c r="BC630" s="30">
        <v>50.36</v>
      </c>
      <c r="BD630" s="30">
        <v>349.3</v>
      </c>
      <c r="BE630" s="30">
        <v>84.691368103027344</v>
      </c>
      <c r="BF630" s="147">
        <v>0.40699999999999997</v>
      </c>
      <c r="BG630" s="30">
        <v>49.83</v>
      </c>
      <c r="BH630" s="30">
        <v>306.10000000000002</v>
      </c>
      <c r="BI630" s="30">
        <v>84.387733459472656</v>
      </c>
      <c r="BJ630" s="148">
        <v>0.52200000000000002</v>
      </c>
      <c r="BK630" s="30">
        <v>49.733715750000002</v>
      </c>
      <c r="BL630" s="30">
        <v>341.2</v>
      </c>
      <c r="BM630" s="30">
        <v>83.304412841796875</v>
      </c>
      <c r="BN630" s="148">
        <v>0.36199999999999999</v>
      </c>
      <c r="BO630" s="30">
        <v>49.158451079999999</v>
      </c>
      <c r="BP630" s="30">
        <v>290</v>
      </c>
      <c r="BQ630" s="148">
        <v>2.5999999999999999E-2</v>
      </c>
      <c r="BR630" s="148">
        <v>7.9000000000000001E-2</v>
      </c>
      <c r="BS630" s="148">
        <v>0.01</v>
      </c>
      <c r="BT630" s="148">
        <v>0.79</v>
      </c>
      <c r="BU630" s="148">
        <v>8.7000000000000008E-2</v>
      </c>
      <c r="BV630" s="148">
        <v>8.999999612569809E-3</v>
      </c>
      <c r="BW630" s="148">
        <v>9.0000000000000011E-3</v>
      </c>
      <c r="BX630" s="148">
        <v>0.127</v>
      </c>
      <c r="BY630" s="148">
        <v>0.254</v>
      </c>
      <c r="BZ630" s="1"/>
      <c r="CA630" s="150">
        <v>9518.3896484375</v>
      </c>
      <c r="CB630" s="150">
        <v>10305.16</v>
      </c>
      <c r="CC630" s="124" t="s">
        <v>4298</v>
      </c>
      <c r="CD630" t="s">
        <v>4633</v>
      </c>
    </row>
    <row r="631" spans="1:82" x14ac:dyDescent="0.3">
      <c r="A631" s="1">
        <v>480693010</v>
      </c>
      <c r="B631" s="124" t="s">
        <v>4298</v>
      </c>
      <c r="C631" t="s">
        <v>218</v>
      </c>
      <c r="D631" t="s">
        <v>1157</v>
      </c>
      <c r="E631" s="30">
        <v>85.31683349609375</v>
      </c>
      <c r="F631" s="30">
        <v>85.632400512695313</v>
      </c>
      <c r="G631" s="30">
        <v>84.9990234375</v>
      </c>
      <c r="H631" s="30">
        <v>83.199699401855469</v>
      </c>
      <c r="I631" s="1">
        <v>504</v>
      </c>
      <c r="J631" s="1">
        <v>6</v>
      </c>
      <c r="K631" s="1">
        <v>8</v>
      </c>
      <c r="L631" t="s">
        <v>3879</v>
      </c>
      <c r="M631" t="s">
        <v>3914</v>
      </c>
      <c r="N631" t="s">
        <v>3919</v>
      </c>
      <c r="O631" t="s">
        <v>3922</v>
      </c>
      <c r="P631" s="148">
        <v>0.55364805459976196</v>
      </c>
      <c r="Q631" s="30">
        <v>50.089566730000001</v>
      </c>
      <c r="R631" s="30">
        <v>365.45065307617188</v>
      </c>
      <c r="S631" s="1">
        <v>877</v>
      </c>
      <c r="T631" s="1">
        <v>277</v>
      </c>
      <c r="U631" s="148">
        <v>0.31584948301315308</v>
      </c>
      <c r="V631" s="148">
        <v>0.3888888955116272</v>
      </c>
      <c r="W631" s="149">
        <v>50.213001089999999</v>
      </c>
      <c r="X631" s="149">
        <v>331.25</v>
      </c>
      <c r="Y631" s="1">
        <v>277</v>
      </c>
      <c r="Z631" s="30">
        <v>88.243644714355469</v>
      </c>
      <c r="AA631" s="148">
        <v>0.53700000000000003</v>
      </c>
      <c r="AB631" s="30">
        <v>51.1</v>
      </c>
      <c r="AC631" s="30">
        <v>365</v>
      </c>
      <c r="AD631" s="30">
        <v>88.413505554199219</v>
      </c>
      <c r="AE631" s="148">
        <v>0.40300000000000002</v>
      </c>
      <c r="AF631" s="30">
        <v>51.15</v>
      </c>
      <c r="AG631" s="30">
        <v>326.39999999999998</v>
      </c>
      <c r="AH631" s="30">
        <v>87.955818176269531</v>
      </c>
      <c r="AI631" s="148">
        <v>0.623</v>
      </c>
      <c r="AJ631" s="30">
        <v>51.021369720000003</v>
      </c>
      <c r="AK631" s="30">
        <v>379.9</v>
      </c>
      <c r="AL631" s="30">
        <v>88.399444580078125</v>
      </c>
      <c r="AM631" s="148">
        <v>0.51900000000000002</v>
      </c>
      <c r="AN631" s="30">
        <v>51.159856259999998</v>
      </c>
      <c r="AO631" s="30">
        <v>352.7</v>
      </c>
      <c r="AP631" s="148">
        <v>0.49789029359817499</v>
      </c>
      <c r="AQ631" s="30">
        <v>50.00862626</v>
      </c>
      <c r="AR631" s="30">
        <v>344.09283447265631</v>
      </c>
      <c r="AS631" s="30">
        <v>885</v>
      </c>
      <c r="AT631" s="30">
        <v>276</v>
      </c>
      <c r="AU631" s="148">
        <v>0.31584948301315308</v>
      </c>
      <c r="AV631" s="30">
        <v>83.199699401855469</v>
      </c>
      <c r="AW631" s="148">
        <v>0.32867133617401117</v>
      </c>
      <c r="AX631" s="30">
        <v>48.960004830000003</v>
      </c>
      <c r="AY631" s="30">
        <v>288.11187744140631</v>
      </c>
      <c r="AZ631" s="30">
        <v>276</v>
      </c>
      <c r="BA631" s="30">
        <v>84.216911315917969</v>
      </c>
      <c r="BB631" s="148">
        <v>0.47199999999999998</v>
      </c>
      <c r="BC631" s="30">
        <v>49.63</v>
      </c>
      <c r="BD631" s="30">
        <v>331.5</v>
      </c>
      <c r="BE631" s="30">
        <v>84.001609802246094</v>
      </c>
      <c r="BF631" s="147">
        <v>0.35399999999999998</v>
      </c>
      <c r="BG631" s="30">
        <v>49.49</v>
      </c>
      <c r="BH631" s="30">
        <v>291</v>
      </c>
      <c r="BI631" s="30">
        <v>85.621978759765625</v>
      </c>
      <c r="BJ631" s="148">
        <v>0.55000000000000004</v>
      </c>
      <c r="BK631" s="30">
        <v>50.334943019999997</v>
      </c>
      <c r="BL631" s="30">
        <v>355</v>
      </c>
      <c r="BM631" s="30">
        <v>83.987281799316406</v>
      </c>
      <c r="BN631" s="148">
        <v>0.45</v>
      </c>
      <c r="BO631" s="30">
        <v>49.498774249999997</v>
      </c>
      <c r="BP631" s="30">
        <v>319.39999999999998</v>
      </c>
      <c r="BQ631" s="148">
        <v>0.04</v>
      </c>
      <c r="BR631" s="148">
        <v>7.9000000000000001E-2</v>
      </c>
      <c r="BS631" s="148"/>
      <c r="BT631" s="148">
        <v>0.81300000000000006</v>
      </c>
      <c r="BU631" s="148">
        <v>0.05</v>
      </c>
      <c r="BV631" s="148">
        <v>1.7999999225139621E-2</v>
      </c>
      <c r="BW631" s="148"/>
      <c r="BX631" s="148">
        <v>7.9000000000000001E-2</v>
      </c>
      <c r="BY631" s="148">
        <v>0.184</v>
      </c>
      <c r="BZ631" s="1"/>
      <c r="CA631" s="150">
        <v>9120.6201171875</v>
      </c>
      <c r="CB631" s="150">
        <v>9569.64</v>
      </c>
      <c r="CC631" s="124" t="s">
        <v>4298</v>
      </c>
      <c r="CD631" t="s">
        <v>4633</v>
      </c>
    </row>
    <row r="632" spans="1:82" x14ac:dyDescent="0.3">
      <c r="A632" s="1">
        <v>480694040</v>
      </c>
      <c r="B632" s="124" t="s">
        <v>4298</v>
      </c>
      <c r="C632" t="s">
        <v>218</v>
      </c>
      <c r="D632" t="s">
        <v>1158</v>
      </c>
      <c r="E632" s="30">
        <v>87.590927124023438</v>
      </c>
      <c r="F632" s="30">
        <v>85.37847900390625</v>
      </c>
      <c r="G632" s="30">
        <v>89.922988891601563</v>
      </c>
      <c r="H632" s="30">
        <v>85.798553466796875</v>
      </c>
      <c r="I632" s="1">
        <v>375</v>
      </c>
      <c r="J632" s="1" t="s">
        <v>3981</v>
      </c>
      <c r="K632" s="1">
        <v>5</v>
      </c>
      <c r="L632" t="s">
        <v>3879</v>
      </c>
      <c r="M632" t="s">
        <v>3914</v>
      </c>
      <c r="N632" t="s">
        <v>3919</v>
      </c>
      <c r="O632" t="s">
        <v>3922</v>
      </c>
      <c r="P632" s="148">
        <v>0.5604395866394043</v>
      </c>
      <c r="Q632" s="30">
        <v>51.035508380000003</v>
      </c>
      <c r="R632" s="30">
        <v>356.59341430664063</v>
      </c>
      <c r="S632" s="1">
        <v>215</v>
      </c>
      <c r="T632" s="1">
        <v>94</v>
      </c>
      <c r="U632" s="148">
        <v>0.43720930814743042</v>
      </c>
      <c r="V632" s="148">
        <v>0.46428570151329041</v>
      </c>
      <c r="W632" s="149">
        <v>50.107788970000001</v>
      </c>
      <c r="X632" s="149">
        <v>332.14285278320313</v>
      </c>
      <c r="Y632" s="1">
        <v>94</v>
      </c>
      <c r="Z632" s="30">
        <v>81.89971923828125</v>
      </c>
      <c r="AA632" s="148">
        <v>0.51300000000000001</v>
      </c>
      <c r="AB632" s="30">
        <v>49</v>
      </c>
      <c r="AC632" s="30">
        <v>347.4</v>
      </c>
      <c r="AD632" s="30">
        <v>80.903289794921875</v>
      </c>
      <c r="AE632" s="148">
        <v>0.40899999999999997</v>
      </c>
      <c r="AF632" s="30">
        <v>48.6</v>
      </c>
      <c r="AG632" s="30">
        <v>317.3</v>
      </c>
      <c r="AH632" s="30">
        <v>77.936485290527344</v>
      </c>
      <c r="AI632" s="148">
        <v>0.50900000000000001</v>
      </c>
      <c r="AJ632" s="30">
        <v>47.702825959999998</v>
      </c>
      <c r="AK632" s="30">
        <v>347.2</v>
      </c>
      <c r="AL632" s="30">
        <v>77.4962158203125</v>
      </c>
      <c r="AM632" s="148">
        <v>0.37799999999999989</v>
      </c>
      <c r="AN632" s="30">
        <v>47.449504310000002</v>
      </c>
      <c r="AO632" s="30">
        <v>315.60000000000002</v>
      </c>
      <c r="AP632" s="148">
        <v>0.51098901033401489</v>
      </c>
      <c r="AQ632" s="30">
        <v>53.088697629999999</v>
      </c>
      <c r="AR632" s="30">
        <v>331.31869506835938</v>
      </c>
      <c r="AS632" s="30">
        <v>215</v>
      </c>
      <c r="AT632" s="30">
        <v>94</v>
      </c>
      <c r="AU632" s="148">
        <v>0.43720930814743042</v>
      </c>
      <c r="AV632" s="30">
        <v>85.798553466796875</v>
      </c>
      <c r="AW632" s="148">
        <v>0.380952388048172</v>
      </c>
      <c r="AX632" s="30">
        <v>50.449450769999999</v>
      </c>
      <c r="AY632" s="30">
        <v>286.90475463867188</v>
      </c>
      <c r="AZ632" s="30">
        <v>94</v>
      </c>
      <c r="BA632" s="30">
        <v>84.608688354492188</v>
      </c>
      <c r="BB632" s="148">
        <v>0.50900000000000001</v>
      </c>
      <c r="BC632" s="30">
        <v>49.82</v>
      </c>
      <c r="BD632" s="30">
        <v>337.2</v>
      </c>
      <c r="BE632" s="30">
        <v>82.378646850585938</v>
      </c>
      <c r="BF632" s="147">
        <v>0.373</v>
      </c>
      <c r="BG632" s="30">
        <v>48.69</v>
      </c>
      <c r="BH632" s="30">
        <v>299.10000000000002</v>
      </c>
      <c r="BI632" s="30">
        <v>83.873443603515625</v>
      </c>
      <c r="BJ632" s="148">
        <v>0.52600000000000002</v>
      </c>
      <c r="BK632" s="30">
        <v>49.483191179999999</v>
      </c>
      <c r="BL632" s="30">
        <v>333.5</v>
      </c>
      <c r="BM632" s="30">
        <v>82.113670349121094</v>
      </c>
      <c r="BN632" s="148">
        <v>0.39600000000000002</v>
      </c>
      <c r="BO632" s="30">
        <v>48.565015799999998</v>
      </c>
      <c r="BP632" s="30">
        <v>291.2</v>
      </c>
      <c r="BQ632" s="148">
        <v>6.9000000000000006E-2</v>
      </c>
      <c r="BR632" s="148">
        <v>0.115</v>
      </c>
      <c r="BS632" s="148"/>
      <c r="BT632" s="148">
        <v>0.74399999999999999</v>
      </c>
      <c r="BU632" s="148">
        <v>5.8999999999999997E-2</v>
      </c>
      <c r="BV632" s="148">
        <v>1.30000002682209E-2</v>
      </c>
      <c r="BW632" s="148"/>
      <c r="BX632" s="148">
        <v>8.3000000000000004E-2</v>
      </c>
      <c r="BY632" s="148">
        <v>0.27900000000000003</v>
      </c>
      <c r="BZ632" s="1"/>
      <c r="CA632" s="150">
        <v>9490.8896484375</v>
      </c>
      <c r="CB632" s="150">
        <v>10515.5</v>
      </c>
      <c r="CC632" s="124" t="s">
        <v>4298</v>
      </c>
      <c r="CD632" t="s">
        <v>4634</v>
      </c>
    </row>
    <row r="633" spans="1:82" x14ac:dyDescent="0.3">
      <c r="A633" s="1">
        <v>480694060</v>
      </c>
      <c r="B633" s="124" t="s">
        <v>4298</v>
      </c>
      <c r="C633" t="s">
        <v>218</v>
      </c>
      <c r="D633" t="s">
        <v>1159</v>
      </c>
      <c r="E633" s="30">
        <v>87.919174194335938</v>
      </c>
      <c r="F633" s="30">
        <v>87.850852966308594</v>
      </c>
      <c r="G633" s="30">
        <v>86.914161682128906</v>
      </c>
      <c r="H633" s="30">
        <v>84.326629638671875</v>
      </c>
      <c r="I633" s="1">
        <v>511</v>
      </c>
      <c r="J633" s="1" t="s">
        <v>3981</v>
      </c>
      <c r="K633" s="1">
        <v>5</v>
      </c>
      <c r="L633" t="s">
        <v>3879</v>
      </c>
      <c r="M633" t="s">
        <v>3914</v>
      </c>
      <c r="N633" t="s">
        <v>3919</v>
      </c>
      <c r="O633" t="s">
        <v>3922</v>
      </c>
      <c r="P633" s="148">
        <v>0.46641790866851812</v>
      </c>
      <c r="Q633" s="30">
        <v>51.172044560000003</v>
      </c>
      <c r="R633" s="30">
        <v>345.52239990234381</v>
      </c>
      <c r="S633" s="1">
        <v>237</v>
      </c>
      <c r="T633" s="1">
        <v>93</v>
      </c>
      <c r="U633" s="148">
        <v>0.39240506291389471</v>
      </c>
      <c r="V633" s="148">
        <v>0.40336135029792791</v>
      </c>
      <c r="W633" s="149">
        <v>51.132199010000001</v>
      </c>
      <c r="X633" s="149">
        <v>323.5294189453125</v>
      </c>
      <c r="Y633" s="1">
        <v>93</v>
      </c>
      <c r="Z633" s="30">
        <v>83.108085632324219</v>
      </c>
      <c r="AA633" s="148">
        <v>0.42499999999999999</v>
      </c>
      <c r="AB633" s="30">
        <v>49.4</v>
      </c>
      <c r="AC633" s="30">
        <v>318.60000000000002</v>
      </c>
      <c r="AD633" s="30">
        <v>83.347785949707031</v>
      </c>
      <c r="AE633" s="148">
        <v>0.34399999999999997</v>
      </c>
      <c r="AF633" s="30">
        <v>49.43</v>
      </c>
      <c r="AG633" s="30">
        <v>281.7</v>
      </c>
      <c r="AH633" s="30">
        <v>81.015480041503906</v>
      </c>
      <c r="AI633" s="148">
        <v>0.48099999999999998</v>
      </c>
      <c r="AJ633" s="30">
        <v>48.722633780000002</v>
      </c>
      <c r="AK633" s="30">
        <v>339.9</v>
      </c>
      <c r="AL633" s="30">
        <v>81.569831848144531</v>
      </c>
      <c r="AM633" s="148">
        <v>0.33300000000000002</v>
      </c>
      <c r="AN633" s="30">
        <v>48.83575029</v>
      </c>
      <c r="AO633" s="30">
        <v>300</v>
      </c>
      <c r="AP633" s="148">
        <v>0.46816480159759521</v>
      </c>
      <c r="AQ633" s="30">
        <v>51.2065968</v>
      </c>
      <c r="AR633" s="30">
        <v>319.47564697265631</v>
      </c>
      <c r="AS633" s="30">
        <v>236</v>
      </c>
      <c r="AT633" s="30">
        <v>93</v>
      </c>
      <c r="AU633" s="148">
        <v>0.39240506291389471</v>
      </c>
      <c r="AV633" s="30">
        <v>84.326629638671875</v>
      </c>
      <c r="AW633" s="148">
        <v>0.33898305892944341</v>
      </c>
      <c r="AX633" s="30">
        <v>49.605868299999997</v>
      </c>
      <c r="AY633" s="30">
        <v>275.42373657226563</v>
      </c>
      <c r="AZ633" s="30">
        <v>93</v>
      </c>
      <c r="BA633" s="30">
        <v>80.876495361328125</v>
      </c>
      <c r="BB633" s="148">
        <v>0.40899999999999997</v>
      </c>
      <c r="BC633" s="30">
        <v>48.01</v>
      </c>
      <c r="BD633" s="30">
        <v>296.8</v>
      </c>
      <c r="BE633" s="30">
        <v>80.451377868652344</v>
      </c>
      <c r="BF633" s="147">
        <v>0.28000000000000003</v>
      </c>
      <c r="BG633" s="30">
        <v>47.74</v>
      </c>
      <c r="BH633" s="30">
        <v>249.5</v>
      </c>
      <c r="BI633" s="30">
        <v>81.487846374511719</v>
      </c>
      <c r="BJ633" s="148">
        <v>0.42399999999999999</v>
      </c>
      <c r="BK633" s="30">
        <v>48.3211145</v>
      </c>
      <c r="BL633" s="30">
        <v>311.5</v>
      </c>
      <c r="BM633" s="30">
        <v>80.534233093261719</v>
      </c>
      <c r="BN633" s="148">
        <v>0.28299999999999997</v>
      </c>
      <c r="BO633" s="30">
        <v>47.777864209999997</v>
      </c>
      <c r="BP633" s="30">
        <v>261.60000000000002</v>
      </c>
      <c r="BQ633" s="148">
        <v>2.7E-2</v>
      </c>
      <c r="BR633" s="148">
        <v>0.127</v>
      </c>
      <c r="BS633" s="148">
        <v>1.4E-2</v>
      </c>
      <c r="BT633" s="148">
        <v>0.77100000000000002</v>
      </c>
      <c r="BU633" s="148">
        <v>5.2999999999999999E-2</v>
      </c>
      <c r="BV633" s="148">
        <v>8.0000003799796104E-3</v>
      </c>
      <c r="BW633" s="148">
        <v>4.2999999999999997E-2</v>
      </c>
      <c r="BX633" s="148">
        <v>8.6000000000000007E-2</v>
      </c>
      <c r="BY633" s="148">
        <v>0.23</v>
      </c>
      <c r="BZ633" s="1"/>
      <c r="CA633" s="150">
        <v>8445.6298828125</v>
      </c>
      <c r="CB633" s="150">
        <v>9555.91</v>
      </c>
      <c r="CC633" s="124" t="s">
        <v>4298</v>
      </c>
      <c r="CD633" t="s">
        <v>4634</v>
      </c>
    </row>
    <row r="634" spans="1:82" x14ac:dyDescent="0.3">
      <c r="A634" s="1">
        <v>480694080</v>
      </c>
      <c r="B634" s="124" t="s">
        <v>4298</v>
      </c>
      <c r="C634" t="s">
        <v>218</v>
      </c>
      <c r="D634" t="s">
        <v>1160</v>
      </c>
      <c r="E634" s="30">
        <v>85.832931518554688</v>
      </c>
      <c r="F634" s="30">
        <v>86.776771545410156</v>
      </c>
      <c r="G634" s="30">
        <v>85.811531066894531</v>
      </c>
      <c r="H634" s="30">
        <v>84.970458984375</v>
      </c>
      <c r="I634" s="1">
        <v>536</v>
      </c>
      <c r="J634" s="1" t="s">
        <v>3981</v>
      </c>
      <c r="K634" s="1">
        <v>5</v>
      </c>
      <c r="L634" t="s">
        <v>3879</v>
      </c>
      <c r="M634" t="s">
        <v>3914</v>
      </c>
      <c r="N634" t="s">
        <v>3919</v>
      </c>
      <c r="O634" t="s">
        <v>3922</v>
      </c>
      <c r="P634" s="148">
        <v>0.58823531866073608</v>
      </c>
      <c r="Q634" s="30">
        <v>50.304245989999998</v>
      </c>
      <c r="R634" s="30">
        <v>364.70587158203131</v>
      </c>
      <c r="S634" s="1">
        <v>292</v>
      </c>
      <c r="T634" s="1">
        <v>82</v>
      </c>
      <c r="U634" s="148">
        <v>0.28082191944122309</v>
      </c>
      <c r="V634" s="148">
        <v>0.37662336230278021</v>
      </c>
      <c r="W634" s="149">
        <v>50.68716242</v>
      </c>
      <c r="X634" s="149">
        <v>288.31167602539063</v>
      </c>
      <c r="Y634" s="1">
        <v>82</v>
      </c>
      <c r="Z634" s="30">
        <v>84.316452026367188</v>
      </c>
      <c r="AA634" s="148">
        <v>0.57499999999999996</v>
      </c>
      <c r="AB634" s="30">
        <v>49.8</v>
      </c>
      <c r="AC634" s="30">
        <v>363.8</v>
      </c>
      <c r="AD634" s="30">
        <v>85.645034790039063</v>
      </c>
      <c r="AE634" s="148">
        <v>0.38300000000000001</v>
      </c>
      <c r="AF634" s="30">
        <v>50.21</v>
      </c>
      <c r="AG634" s="30">
        <v>313.60000000000002</v>
      </c>
      <c r="AH634" s="30">
        <v>85.10076904296875</v>
      </c>
      <c r="AI634" s="148">
        <v>0.61699999999999999</v>
      </c>
      <c r="AJ634" s="30">
        <v>50.075737119999999</v>
      </c>
      <c r="AK634" s="30">
        <v>373.8</v>
      </c>
      <c r="AL634" s="30">
        <v>86.808326721191406</v>
      </c>
      <c r="AM634" s="148">
        <v>0.48799999999999999</v>
      </c>
      <c r="AN634" s="30">
        <v>50.618400809999997</v>
      </c>
      <c r="AO634" s="30">
        <v>323.8</v>
      </c>
      <c r="AP634" s="148">
        <v>0.58671587705612183</v>
      </c>
      <c r="AQ634" s="30">
        <v>50.516871219999999</v>
      </c>
      <c r="AR634" s="30">
        <v>341.69741821289063</v>
      </c>
      <c r="AS634" s="30">
        <v>292</v>
      </c>
      <c r="AT634" s="30">
        <v>82</v>
      </c>
      <c r="AU634" s="148">
        <v>0.28082191944122309</v>
      </c>
      <c r="AV634" s="30">
        <v>84.970458984375</v>
      </c>
      <c r="AW634" s="148">
        <v>0.35526314377784729</v>
      </c>
      <c r="AX634" s="30">
        <v>49.97485571</v>
      </c>
      <c r="AY634" s="30">
        <v>251.3157958984375</v>
      </c>
      <c r="AZ634" s="30">
        <v>82</v>
      </c>
      <c r="BA634" s="30">
        <v>84.1962890625</v>
      </c>
      <c r="BB634" s="148">
        <v>0.56100000000000005</v>
      </c>
      <c r="BC634" s="30">
        <v>49.62</v>
      </c>
      <c r="BD634" s="30">
        <v>350.5</v>
      </c>
      <c r="BE634" s="30">
        <v>82.682952880859375</v>
      </c>
      <c r="BF634" s="147">
        <v>0.34599999999999997</v>
      </c>
      <c r="BG634" s="30">
        <v>48.84</v>
      </c>
      <c r="BH634" s="30">
        <v>277.8</v>
      </c>
      <c r="BI634" s="30">
        <v>86.676734924316406</v>
      </c>
      <c r="BJ634" s="148">
        <v>0.59699999999999998</v>
      </c>
      <c r="BK634" s="30">
        <v>50.848739469999998</v>
      </c>
      <c r="BL634" s="30">
        <v>356</v>
      </c>
      <c r="BM634" s="30">
        <v>84.978500366210938</v>
      </c>
      <c r="BN634" s="148">
        <v>0.39300000000000002</v>
      </c>
      <c r="BO634" s="30">
        <v>49.992768779999999</v>
      </c>
      <c r="BP634" s="30">
        <v>296.39999999999998</v>
      </c>
      <c r="BQ634" s="148">
        <v>2.1999999999999999E-2</v>
      </c>
      <c r="BR634" s="148">
        <v>3.5000000000000003E-2</v>
      </c>
      <c r="BS634" s="148"/>
      <c r="BT634" s="148">
        <v>0.877</v>
      </c>
      <c r="BU634" s="148">
        <v>5.6000000000000001E-2</v>
      </c>
      <c r="BV634" s="148">
        <v>8.999999612569809E-3</v>
      </c>
      <c r="BW634" s="148"/>
      <c r="BX634" s="148">
        <v>0.106</v>
      </c>
      <c r="BY634" s="148">
        <v>0.108</v>
      </c>
      <c r="BZ634" s="1"/>
      <c r="CA634" s="150">
        <v>8746.9697265625</v>
      </c>
      <c r="CB634" s="150">
        <v>9778.2199999999993</v>
      </c>
      <c r="CC634" s="124" t="s">
        <v>4298</v>
      </c>
      <c r="CD634" t="s">
        <v>4634</v>
      </c>
    </row>
    <row r="635" spans="1:82" x14ac:dyDescent="0.3">
      <c r="A635" s="1">
        <v>480695000</v>
      </c>
      <c r="B635" s="124" t="s">
        <v>4298</v>
      </c>
      <c r="C635" t="s">
        <v>218</v>
      </c>
      <c r="D635" t="s">
        <v>1161</v>
      </c>
      <c r="E635" s="30">
        <v>87.580574035644531</v>
      </c>
      <c r="F635" s="30">
        <v>84.029747009277344</v>
      </c>
      <c r="G635" s="30">
        <v>85.344535827636719</v>
      </c>
      <c r="H635" s="30">
        <v>84.814964294433594</v>
      </c>
      <c r="I635" s="1">
        <v>493</v>
      </c>
      <c r="J635" s="1" t="s">
        <v>3981</v>
      </c>
      <c r="K635" s="1">
        <v>5</v>
      </c>
      <c r="L635" t="s">
        <v>3879</v>
      </c>
      <c r="M635" t="s">
        <v>3914</v>
      </c>
      <c r="N635" t="s">
        <v>3919</v>
      </c>
      <c r="O635" t="s">
        <v>3922</v>
      </c>
      <c r="P635" s="148">
        <v>0.54320985078811646</v>
      </c>
      <c r="Q635" s="30">
        <v>51.031200159999997</v>
      </c>
      <c r="R635" s="30">
        <v>358.43621826171881</v>
      </c>
      <c r="S635" s="1">
        <v>255</v>
      </c>
      <c r="T635" s="1">
        <v>96</v>
      </c>
      <c r="U635" s="148">
        <v>0.37647059559822083</v>
      </c>
      <c r="V635" s="148">
        <v>0.39534884691238398</v>
      </c>
      <c r="W635" s="149">
        <v>49.548953279999999</v>
      </c>
      <c r="X635" s="149">
        <v>319.7674560546875</v>
      </c>
      <c r="Y635" s="1">
        <v>96</v>
      </c>
      <c r="Z635" s="30">
        <v>88.545738220214844</v>
      </c>
      <c r="AA635" s="148">
        <v>0.57799999999999996</v>
      </c>
      <c r="AB635" s="30">
        <v>51.2</v>
      </c>
      <c r="AC635" s="30">
        <v>366.4</v>
      </c>
      <c r="AD635" s="30">
        <v>86.381324768066406</v>
      </c>
      <c r="AE635" s="148">
        <v>0.41399999999999998</v>
      </c>
      <c r="AF635" s="30">
        <v>50.46</v>
      </c>
      <c r="AG635" s="30">
        <v>323</v>
      </c>
      <c r="AH635" s="30">
        <v>82.367027282714844</v>
      </c>
      <c r="AI635" s="148">
        <v>0.55600000000000005</v>
      </c>
      <c r="AJ635" s="30">
        <v>49.170282810000003</v>
      </c>
      <c r="AK635" s="30">
        <v>364.2</v>
      </c>
      <c r="AL635" s="30">
        <v>82.133079528808594</v>
      </c>
      <c r="AM635" s="148">
        <v>0.39</v>
      </c>
      <c r="AN635" s="30">
        <v>49.027422289999997</v>
      </c>
      <c r="AO635" s="30">
        <v>323.2</v>
      </c>
      <c r="AP635" s="148">
        <v>0.48148149251937872</v>
      </c>
      <c r="AQ635" s="30">
        <v>50.224756530000001</v>
      </c>
      <c r="AR635" s="30">
        <v>329.629638671875</v>
      </c>
      <c r="AS635" s="30">
        <v>255</v>
      </c>
      <c r="AT635" s="30">
        <v>96</v>
      </c>
      <c r="AU635" s="148">
        <v>0.37647059559822083</v>
      </c>
      <c r="AV635" s="30">
        <v>84.814964294433594</v>
      </c>
      <c r="AW635" s="148">
        <v>0.32558140158653259</v>
      </c>
      <c r="AX635" s="30">
        <v>49.885740009999999</v>
      </c>
      <c r="AY635" s="30">
        <v>267.44186401367188</v>
      </c>
      <c r="AZ635" s="30">
        <v>96</v>
      </c>
      <c r="BA635" s="30">
        <v>85.639678955078125</v>
      </c>
      <c r="BB635" s="148">
        <v>0.52900000000000003</v>
      </c>
      <c r="BC635" s="30">
        <v>50.32</v>
      </c>
      <c r="BD635" s="30">
        <v>346.3</v>
      </c>
      <c r="BE635" s="30">
        <v>83.575584411621094</v>
      </c>
      <c r="BF635" s="147">
        <v>0.379</v>
      </c>
      <c r="BG635" s="30">
        <v>49.28</v>
      </c>
      <c r="BH635" s="30">
        <v>293.10000000000002</v>
      </c>
      <c r="BI635" s="30">
        <v>85.257476806640625</v>
      </c>
      <c r="BJ635" s="148">
        <v>0.52700000000000002</v>
      </c>
      <c r="BK635" s="30">
        <v>50.157387229999998</v>
      </c>
      <c r="BL635" s="30">
        <v>342</v>
      </c>
      <c r="BM635" s="30">
        <v>83.281883239746094</v>
      </c>
      <c r="BN635" s="148">
        <v>0.41499999999999998</v>
      </c>
      <c r="BO635" s="30">
        <v>49.147220910000001</v>
      </c>
      <c r="BP635" s="30">
        <v>307.3</v>
      </c>
      <c r="BQ635" s="148">
        <v>2.4E-2</v>
      </c>
      <c r="BR635" s="148">
        <v>4.1000000000000002E-2</v>
      </c>
      <c r="BS635" s="148"/>
      <c r="BT635" s="148">
        <v>0.878</v>
      </c>
      <c r="BU635" s="148">
        <v>4.4999999999999998E-2</v>
      </c>
      <c r="BV635" s="148">
        <v>1.200000010430813E-2</v>
      </c>
      <c r="BW635" s="148"/>
      <c r="BX635" s="148">
        <v>0.14799999999999999</v>
      </c>
      <c r="BY635" s="148">
        <v>0.19700000000000001</v>
      </c>
      <c r="BZ635" s="1"/>
      <c r="CA635" s="150">
        <v>9494.9404296875</v>
      </c>
      <c r="CB635" s="150">
        <v>10527.36</v>
      </c>
      <c r="CC635" s="124" t="s">
        <v>4298</v>
      </c>
      <c r="CD635" t="s">
        <v>4634</v>
      </c>
    </row>
    <row r="636" spans="1:82" x14ac:dyDescent="0.3">
      <c r="A636" s="1">
        <v>480703000</v>
      </c>
      <c r="B636" s="124" t="s">
        <v>4299</v>
      </c>
      <c r="C636" t="s">
        <v>219</v>
      </c>
      <c r="D636" t="s">
        <v>1162</v>
      </c>
      <c r="E636" s="30">
        <v>85.560218811035156</v>
      </c>
      <c r="F636" s="30">
        <v>85.921531677246094</v>
      </c>
      <c r="G636" s="30">
        <v>80.648330688476563</v>
      </c>
      <c r="H636" s="30">
        <v>82.0751953125</v>
      </c>
      <c r="I636" s="1">
        <v>469</v>
      </c>
      <c r="J636" s="1">
        <v>6</v>
      </c>
      <c r="K636" s="1">
        <v>8</v>
      </c>
      <c r="L636" t="s">
        <v>3879</v>
      </c>
      <c r="M636" t="s">
        <v>3914</v>
      </c>
      <c r="N636" t="s">
        <v>3919</v>
      </c>
      <c r="O636" t="s">
        <v>3922</v>
      </c>
      <c r="P636" s="148">
        <v>0.47877359390258789</v>
      </c>
      <c r="Q636" s="30">
        <v>50.190807909999997</v>
      </c>
      <c r="R636" s="30">
        <v>349.52828979492188</v>
      </c>
      <c r="S636" s="1">
        <v>849</v>
      </c>
      <c r="T636" s="1">
        <v>336</v>
      </c>
      <c r="U636" s="148">
        <v>0.39575973153114319</v>
      </c>
      <c r="V636" s="148">
        <v>0.28387096524238592</v>
      </c>
      <c r="W636" s="149">
        <v>50.332798750000002</v>
      </c>
      <c r="X636" s="149">
        <v>306.45159912109381</v>
      </c>
      <c r="Y636" s="1">
        <v>336</v>
      </c>
      <c r="Z636" s="30">
        <v>84.014358520507813</v>
      </c>
      <c r="AA636" s="148">
        <v>0.51400000000000001</v>
      </c>
      <c r="AB636" s="30">
        <v>49.7</v>
      </c>
      <c r="AC636" s="30">
        <v>354.3</v>
      </c>
      <c r="AD636" s="30">
        <v>83.848472595214844</v>
      </c>
      <c r="AE636" s="148">
        <v>0.39</v>
      </c>
      <c r="AF636" s="30">
        <v>49.6</v>
      </c>
      <c r="AG636" s="30">
        <v>319.2</v>
      </c>
      <c r="AH636" s="30">
        <v>84.348236083984375</v>
      </c>
      <c r="AI636" s="148">
        <v>0.53799999999999992</v>
      </c>
      <c r="AJ636" s="30">
        <v>49.826488529999999</v>
      </c>
      <c r="AK636" s="30">
        <v>361</v>
      </c>
      <c r="AL636" s="30">
        <v>83.641654968261719</v>
      </c>
      <c r="AM636" s="148">
        <v>0.376</v>
      </c>
      <c r="AN636" s="30">
        <v>49.540787420000001</v>
      </c>
      <c r="AO636" s="30">
        <v>320.60000000000002</v>
      </c>
      <c r="AP636" s="148">
        <v>0.26650944352149958</v>
      </c>
      <c r="AQ636" s="30">
        <v>47.287155210000002</v>
      </c>
      <c r="AR636" s="30">
        <v>280.18869018554688</v>
      </c>
      <c r="AS636" s="30">
        <v>848</v>
      </c>
      <c r="AT636" s="30">
        <v>335</v>
      </c>
      <c r="AU636" s="148">
        <v>0.39575973153114319</v>
      </c>
      <c r="AV636" s="30">
        <v>82.0751953125</v>
      </c>
      <c r="AW636" s="148">
        <v>0.13636364042758939</v>
      </c>
      <c r="AX636" s="30">
        <v>48.315532179999998</v>
      </c>
      <c r="AY636" s="30">
        <v>230.51948547363281</v>
      </c>
      <c r="AZ636" s="30">
        <v>335</v>
      </c>
      <c r="BA636" s="30">
        <v>83.082817077636719</v>
      </c>
      <c r="BB636" s="148">
        <v>0.42099999999999999</v>
      </c>
      <c r="BC636" s="30">
        <v>49.08</v>
      </c>
      <c r="BD636" s="30">
        <v>322.5</v>
      </c>
      <c r="BE636" s="30">
        <v>83.798736572265625</v>
      </c>
      <c r="BF636" s="147">
        <v>0.308</v>
      </c>
      <c r="BG636" s="30">
        <v>49.39</v>
      </c>
      <c r="BH636" s="30">
        <v>281.3</v>
      </c>
      <c r="BI636" s="30">
        <v>84.527885437011719</v>
      </c>
      <c r="BJ636" s="148">
        <v>0.43099999999999999</v>
      </c>
      <c r="BK636" s="30">
        <v>49.801986849999999</v>
      </c>
      <c r="BL636" s="30">
        <v>319.39999999999998</v>
      </c>
      <c r="BM636" s="30">
        <v>84.414276123046875</v>
      </c>
      <c r="BN636" s="148">
        <v>0.29399999999999998</v>
      </c>
      <c r="BO636" s="30">
        <v>49.711577679999998</v>
      </c>
      <c r="BP636" s="30">
        <v>271.10000000000002</v>
      </c>
      <c r="BQ636" s="148">
        <v>1.2999999999999999E-2</v>
      </c>
      <c r="BR636" s="148">
        <v>4.9000000000000002E-2</v>
      </c>
      <c r="BS636" s="148"/>
      <c r="BT636" s="148">
        <v>0.878</v>
      </c>
      <c r="BU636" s="148">
        <v>4.9000000000000002E-2</v>
      </c>
      <c r="BV636" s="148">
        <v>1.099999994039536E-2</v>
      </c>
      <c r="BW636" s="148"/>
      <c r="BX636" s="148">
        <v>0.13900000000000001</v>
      </c>
      <c r="BY636" s="148">
        <v>0.23699999999999999</v>
      </c>
      <c r="BZ636" s="1"/>
      <c r="CA636" s="150">
        <v>9241.8203125</v>
      </c>
      <c r="CB636" s="150">
        <v>9457.42</v>
      </c>
      <c r="CC636" s="124" t="s">
        <v>4299</v>
      </c>
      <c r="CD636" t="s">
        <v>4633</v>
      </c>
    </row>
    <row r="637" spans="1:82" x14ac:dyDescent="0.3">
      <c r="A637" s="1">
        <v>480704020</v>
      </c>
      <c r="B637" s="124" t="s">
        <v>4299</v>
      </c>
      <c r="C637" t="s">
        <v>219</v>
      </c>
      <c r="D637" t="s">
        <v>1163</v>
      </c>
      <c r="E637" s="30">
        <v>79.2703857421875</v>
      </c>
      <c r="F637" s="30">
        <v>80.765922546386719</v>
      </c>
      <c r="G637" s="30">
        <v>78.783912658691406</v>
      </c>
      <c r="H637" s="30">
        <v>82.305198669433594</v>
      </c>
      <c r="I637" s="1">
        <v>445</v>
      </c>
      <c r="J637" s="1">
        <v>3</v>
      </c>
      <c r="K637" s="1">
        <v>5</v>
      </c>
      <c r="L637" t="s">
        <v>3879</v>
      </c>
      <c r="M637" t="s">
        <v>3914</v>
      </c>
      <c r="N637" t="s">
        <v>3919</v>
      </c>
      <c r="O637" t="s">
        <v>3922</v>
      </c>
      <c r="P637" s="148">
        <v>0.51707315444946289</v>
      </c>
      <c r="Q637" s="30">
        <v>47.5744708</v>
      </c>
      <c r="R637" s="30">
        <v>353.90243530273438</v>
      </c>
      <c r="S637" s="1">
        <v>438</v>
      </c>
      <c r="T637" s="1">
        <v>178</v>
      </c>
      <c r="U637" s="148">
        <v>0.40639269351959229</v>
      </c>
      <c r="V637" s="148">
        <v>0.40645161271095281</v>
      </c>
      <c r="W637" s="149">
        <v>48.196611990000001</v>
      </c>
      <c r="X637" s="149">
        <v>320.64517211914063</v>
      </c>
      <c r="Y637" s="1">
        <v>178</v>
      </c>
      <c r="Z637" s="30">
        <v>82.201812744140625</v>
      </c>
      <c r="AA637" s="148">
        <v>0.629</v>
      </c>
      <c r="AB637" s="30">
        <v>49.1</v>
      </c>
      <c r="AC637" s="30">
        <v>376.7</v>
      </c>
      <c r="AD637" s="30">
        <v>82.994369506835938</v>
      </c>
      <c r="AE637" s="148">
        <v>0.495</v>
      </c>
      <c r="AF637" s="30">
        <v>49.31</v>
      </c>
      <c r="AG637" s="30">
        <v>346.2</v>
      </c>
      <c r="AH637" s="30">
        <v>80.251861572265625</v>
      </c>
      <c r="AI637" s="148">
        <v>0.56899999999999995</v>
      </c>
      <c r="AJ637" s="30">
        <v>48.469711429999997</v>
      </c>
      <c r="AK637" s="30">
        <v>367.9</v>
      </c>
      <c r="AL637" s="30">
        <v>78.830131530761719</v>
      </c>
      <c r="AM637" s="148">
        <v>0.47299999999999998</v>
      </c>
      <c r="AN637" s="30">
        <v>47.903435809999998</v>
      </c>
      <c r="AO637" s="30">
        <v>343.6</v>
      </c>
      <c r="AP637" s="148">
        <v>0.353658527135849</v>
      </c>
      <c r="AQ637" s="30">
        <v>46.120912130000001</v>
      </c>
      <c r="AR637" s="30">
        <v>293.41464233398438</v>
      </c>
      <c r="AS637" s="30">
        <v>438</v>
      </c>
      <c r="AT637" s="30">
        <v>178</v>
      </c>
      <c r="AU637" s="148">
        <v>0.40639269351959229</v>
      </c>
      <c r="AV637" s="30">
        <v>82.305198669433594</v>
      </c>
      <c r="AW637" s="148">
        <v>0.232258066534996</v>
      </c>
      <c r="AX637" s="30">
        <v>48.447353970000002</v>
      </c>
      <c r="AY637" s="30">
        <v>250.32258605957031</v>
      </c>
      <c r="AZ637" s="30">
        <v>178</v>
      </c>
      <c r="BA637" s="30">
        <v>81.845626831054688</v>
      </c>
      <c r="BB637" s="148">
        <v>0.46899999999999997</v>
      </c>
      <c r="BC637" s="30">
        <v>48.48</v>
      </c>
      <c r="BD637" s="30">
        <v>326.3</v>
      </c>
      <c r="BE637" s="30">
        <v>82.196060180664063</v>
      </c>
      <c r="BF637" s="147">
        <v>0.36</v>
      </c>
      <c r="BG637" s="30">
        <v>48.6</v>
      </c>
      <c r="BH637" s="30">
        <v>289.2</v>
      </c>
      <c r="BI637" s="30">
        <v>81.069305419921875</v>
      </c>
      <c r="BJ637" s="148">
        <v>0.505</v>
      </c>
      <c r="BK637" s="30">
        <v>48.117235870000002</v>
      </c>
      <c r="BL637" s="30">
        <v>338.1</v>
      </c>
      <c r="BM637" s="30">
        <v>80.220260620117188</v>
      </c>
      <c r="BN637" s="148">
        <v>0.41</v>
      </c>
      <c r="BO637" s="30">
        <v>47.62138727</v>
      </c>
      <c r="BP637" s="30">
        <v>299.5</v>
      </c>
      <c r="BQ637" s="148"/>
      <c r="BR637" s="148">
        <v>7.3999999999999996E-2</v>
      </c>
      <c r="BS637" s="148"/>
      <c r="BT637" s="148">
        <v>0.879</v>
      </c>
      <c r="BU637" s="148">
        <v>3.5999999999999997E-2</v>
      </c>
      <c r="BV637" s="148">
        <v>1.099999994039536E-2</v>
      </c>
      <c r="BW637" s="148"/>
      <c r="BX637" s="148">
        <v>0.128</v>
      </c>
      <c r="BY637" s="148">
        <v>0.26</v>
      </c>
      <c r="BZ637" s="1"/>
      <c r="CA637" s="150">
        <v>8401.5400390625</v>
      </c>
      <c r="CB637" s="150">
        <v>8796.81</v>
      </c>
      <c r="CC637" s="124" t="s">
        <v>4299</v>
      </c>
      <c r="CD637" t="s">
        <v>4634</v>
      </c>
    </row>
    <row r="638" spans="1:82" x14ac:dyDescent="0.3">
      <c r="A638" s="1">
        <v>480713000</v>
      </c>
      <c r="B638" s="124" t="s">
        <v>4300</v>
      </c>
      <c r="C638" t="s">
        <v>220</v>
      </c>
      <c r="D638" t="s">
        <v>1164</v>
      </c>
      <c r="E638" s="30">
        <v>78.093597412109375</v>
      </c>
      <c r="F638" s="30">
        <v>77.851951599121094</v>
      </c>
      <c r="G638" s="30">
        <v>81.303581237792969</v>
      </c>
      <c r="H638" s="30">
        <v>80.342567443847656</v>
      </c>
      <c r="I638" s="1">
        <v>989</v>
      </c>
      <c r="J638" s="1">
        <v>5</v>
      </c>
      <c r="K638" s="1">
        <v>8</v>
      </c>
      <c r="L638" t="s">
        <v>3879</v>
      </c>
      <c r="M638" t="s">
        <v>3914</v>
      </c>
      <c r="N638" t="s">
        <v>3917</v>
      </c>
      <c r="O638" t="s">
        <v>3924</v>
      </c>
      <c r="P638" s="148">
        <v>0.48148149251937872</v>
      </c>
      <c r="Q638" s="30">
        <v>47.084970839999997</v>
      </c>
      <c r="R638" s="30">
        <v>342.53646850585938</v>
      </c>
      <c r="S638" s="1">
        <v>1772</v>
      </c>
      <c r="T638" s="1">
        <v>652</v>
      </c>
      <c r="U638" s="148">
        <v>0.36794582009315491</v>
      </c>
      <c r="V638" s="148">
        <v>0.27936509251594538</v>
      </c>
      <c r="W638" s="149">
        <v>46.989229039999998</v>
      </c>
      <c r="X638" s="149">
        <v>286.34921264648438</v>
      </c>
      <c r="Y638" s="1">
        <v>652</v>
      </c>
      <c r="Z638" s="30">
        <v>80.993446350097656</v>
      </c>
      <c r="AA638" s="148">
        <v>0.56700000000000006</v>
      </c>
      <c r="AB638" s="30">
        <v>48.7</v>
      </c>
      <c r="AC638" s="30">
        <v>364.8</v>
      </c>
      <c r="AD638" s="30">
        <v>79.931373596191406</v>
      </c>
      <c r="AE638" s="148">
        <v>0.37799999999999989</v>
      </c>
      <c r="AF638" s="30">
        <v>48.27</v>
      </c>
      <c r="AG638" s="30">
        <v>315</v>
      </c>
      <c r="AH638" s="30">
        <v>81.785476684570313</v>
      </c>
      <c r="AI638" s="148">
        <v>0.58499999999999996</v>
      </c>
      <c r="AJ638" s="30">
        <v>48.977665600000002</v>
      </c>
      <c r="AK638" s="30">
        <v>369.3</v>
      </c>
      <c r="AL638" s="30">
        <v>80.805656433105469</v>
      </c>
      <c r="AM638" s="148">
        <v>0.38800000000000001</v>
      </c>
      <c r="AN638" s="30">
        <v>48.575702280000002</v>
      </c>
      <c r="AO638" s="30">
        <v>315.5</v>
      </c>
      <c r="AP638" s="148">
        <v>0.42553192377090449</v>
      </c>
      <c r="AQ638" s="30">
        <v>47.697033609999998</v>
      </c>
      <c r="AR638" s="30">
        <v>311.19821166992188</v>
      </c>
      <c r="AS638" s="30">
        <v>1776</v>
      </c>
      <c r="AT638" s="30">
        <v>652</v>
      </c>
      <c r="AU638" s="148">
        <v>0.36794582009315491</v>
      </c>
      <c r="AV638" s="30">
        <v>80.342567443847656</v>
      </c>
      <c r="AW638" s="148">
        <v>0.210191085934639</v>
      </c>
      <c r="AX638" s="30">
        <v>47.322535389999999</v>
      </c>
      <c r="AY638" s="30">
        <v>236.94267272949219</v>
      </c>
      <c r="AZ638" s="30">
        <v>652</v>
      </c>
      <c r="BA638" s="30">
        <v>85.866493225097656</v>
      </c>
      <c r="BB638" s="148">
        <v>0.53900000000000003</v>
      </c>
      <c r="BC638" s="30">
        <v>50.43</v>
      </c>
      <c r="BD638" s="30">
        <v>347.2</v>
      </c>
      <c r="BE638" s="30">
        <v>83.900177001953125</v>
      </c>
      <c r="BF638" s="147">
        <v>0.314</v>
      </c>
      <c r="BG638" s="30">
        <v>49.44</v>
      </c>
      <c r="BH638" s="30">
        <v>274.60000000000002</v>
      </c>
      <c r="BI638" s="30">
        <v>86.190643310546875</v>
      </c>
      <c r="BJ638" s="148">
        <v>0.54700000000000004</v>
      </c>
      <c r="BK638" s="30">
        <v>50.611950999999998</v>
      </c>
      <c r="BL638" s="30">
        <v>351</v>
      </c>
      <c r="BM638" s="30">
        <v>83.778327941894531</v>
      </c>
      <c r="BN638" s="148">
        <v>0.34599999999999997</v>
      </c>
      <c r="BO638" s="30">
        <v>49.394634340000003</v>
      </c>
      <c r="BP638" s="30">
        <v>286.3</v>
      </c>
      <c r="BQ638" s="148">
        <v>0.17599999999999999</v>
      </c>
      <c r="BR638" s="148">
        <v>4.9000000000000002E-2</v>
      </c>
      <c r="BS638" s="148">
        <v>1.9E-2</v>
      </c>
      <c r="BT638" s="148">
        <v>0.66600000000000004</v>
      </c>
      <c r="BU638" s="148">
        <v>8.5000000000000006E-2</v>
      </c>
      <c r="BV638" s="148">
        <v>4.999999888241291E-3</v>
      </c>
      <c r="BW638" s="148"/>
      <c r="BX638" s="148">
        <v>9.6000000000000002E-2</v>
      </c>
      <c r="BY638" s="148">
        <v>0.26400000000000001</v>
      </c>
      <c r="BZ638" s="1"/>
      <c r="CA638" s="150">
        <v>12342.1904296875</v>
      </c>
      <c r="CB638" s="150">
        <v>12776.65</v>
      </c>
      <c r="CC638" s="124" t="s">
        <v>4300</v>
      </c>
      <c r="CD638" t="s">
        <v>4635</v>
      </c>
    </row>
    <row r="639" spans="1:82" x14ac:dyDescent="0.3">
      <c r="A639" s="1">
        <v>480713050</v>
      </c>
      <c r="B639" s="124" t="s">
        <v>4300</v>
      </c>
      <c r="C639" t="s">
        <v>220</v>
      </c>
      <c r="D639" t="s">
        <v>1165</v>
      </c>
      <c r="E639" s="30">
        <v>81.536636352539063</v>
      </c>
      <c r="F639" s="30">
        <v>82.985374450683594</v>
      </c>
      <c r="G639" s="30">
        <v>85.033149719238281</v>
      </c>
      <c r="H639" s="30">
        <v>84.496963500976563</v>
      </c>
      <c r="I639" s="1">
        <v>935</v>
      </c>
      <c r="J639" s="1">
        <v>7</v>
      </c>
      <c r="K639" s="1">
        <v>8</v>
      </c>
      <c r="L639" t="s">
        <v>3879</v>
      </c>
      <c r="M639" t="s">
        <v>3914</v>
      </c>
      <c r="N639" t="s">
        <v>3917</v>
      </c>
      <c r="O639" t="s">
        <v>3924</v>
      </c>
      <c r="P639" s="148">
        <v>0.57392317056655884</v>
      </c>
      <c r="Q639" s="30">
        <v>48.517146089999997</v>
      </c>
      <c r="R639" s="30">
        <v>372.29336547851563</v>
      </c>
      <c r="S639" s="1">
        <v>1878</v>
      </c>
      <c r="T639" s="1">
        <v>464</v>
      </c>
      <c r="U639" s="148">
        <v>0.2470713555812836</v>
      </c>
      <c r="V639" s="148">
        <v>0.39500001072883612</v>
      </c>
      <c r="W639" s="149">
        <v>49.116225819999997</v>
      </c>
      <c r="X639" s="149">
        <v>332.5</v>
      </c>
      <c r="Y639" s="1">
        <v>464</v>
      </c>
      <c r="Z639" s="30">
        <v>83.712272644042969</v>
      </c>
      <c r="AA639" s="148">
        <v>0.68</v>
      </c>
      <c r="AB639" s="30">
        <v>49.6</v>
      </c>
      <c r="AC639" s="30">
        <v>391.6</v>
      </c>
      <c r="AD639" s="30">
        <v>83.259437561035156</v>
      </c>
      <c r="AE639" s="148">
        <v>0.45100000000000001</v>
      </c>
      <c r="AF639" s="30">
        <v>49.4</v>
      </c>
      <c r="AG639" s="30">
        <v>333.6</v>
      </c>
      <c r="AH639" s="30">
        <v>82.574172973632813</v>
      </c>
      <c r="AI639" s="148">
        <v>0.64400000000000002</v>
      </c>
      <c r="AJ639" s="30">
        <v>49.2388938</v>
      </c>
      <c r="AK639" s="30">
        <v>387.9</v>
      </c>
      <c r="AL639" s="30">
        <v>80.879013061523438</v>
      </c>
      <c r="AM639" s="148">
        <v>0.41499999999999998</v>
      </c>
      <c r="AN639" s="30">
        <v>48.60066492</v>
      </c>
      <c r="AO639" s="30">
        <v>326.2</v>
      </c>
      <c r="AP639" s="148">
        <v>0.53099417686462402</v>
      </c>
      <c r="AQ639" s="30">
        <v>50.029976949999998</v>
      </c>
      <c r="AR639" s="30">
        <v>353.80117797851563</v>
      </c>
      <c r="AS639" s="30">
        <v>1874</v>
      </c>
      <c r="AT639" s="30">
        <v>464</v>
      </c>
      <c r="AU639" s="148">
        <v>0.2470713555812836</v>
      </c>
      <c r="AV639" s="30">
        <v>84.496963500976563</v>
      </c>
      <c r="AW639" s="148">
        <v>0.31999999284744263</v>
      </c>
      <c r="AX639" s="30">
        <v>49.703487850000002</v>
      </c>
      <c r="AY639" s="30">
        <v>292.5</v>
      </c>
      <c r="AZ639" s="30">
        <v>464</v>
      </c>
      <c r="BA639" s="30">
        <v>88.237777709960938</v>
      </c>
      <c r="BB639" s="148">
        <v>0.623</v>
      </c>
      <c r="BC639" s="30">
        <v>51.58</v>
      </c>
      <c r="BD639" s="30">
        <v>379.1</v>
      </c>
      <c r="BE639" s="30">
        <v>85.827445983886719</v>
      </c>
      <c r="BF639" s="147">
        <v>0.38100000000000001</v>
      </c>
      <c r="BG639" s="30">
        <v>50.39</v>
      </c>
      <c r="BH639" s="30">
        <v>303</v>
      </c>
      <c r="BI639" s="30">
        <v>87.895011901855469</v>
      </c>
      <c r="BJ639" s="148">
        <v>0.62</v>
      </c>
      <c r="BK639" s="30">
        <v>51.442190369999999</v>
      </c>
      <c r="BL639" s="30">
        <v>378</v>
      </c>
      <c r="BM639" s="30">
        <v>85.76239013671875</v>
      </c>
      <c r="BN639" s="148">
        <v>0.309</v>
      </c>
      <c r="BO639" s="30">
        <v>50.38344103</v>
      </c>
      <c r="BP639" s="30">
        <v>300.7</v>
      </c>
      <c r="BQ639" s="148">
        <v>0.10199999999999999</v>
      </c>
      <c r="BR639" s="148">
        <v>3.1E-2</v>
      </c>
      <c r="BS639" s="148">
        <v>2.4E-2</v>
      </c>
      <c r="BT639" s="148">
        <v>0.77</v>
      </c>
      <c r="BU639" s="148">
        <v>7.2999999999999995E-2</v>
      </c>
      <c r="BV639" s="148">
        <v>1.0000000474974511E-3</v>
      </c>
      <c r="BW639" s="148"/>
      <c r="BX639" s="148">
        <v>7.3999999999999996E-2</v>
      </c>
      <c r="BY639" s="148">
        <v>0.111</v>
      </c>
      <c r="BZ639" s="1"/>
      <c r="CA639" s="150">
        <v>12590.490234375</v>
      </c>
      <c r="CB639" s="150">
        <v>13046.15</v>
      </c>
      <c r="CC639" s="124" t="s">
        <v>4300</v>
      </c>
      <c r="CD639" t="s">
        <v>4633</v>
      </c>
    </row>
    <row r="640" spans="1:82" x14ac:dyDescent="0.3">
      <c r="A640" s="1">
        <v>480713080</v>
      </c>
      <c r="B640" s="124" t="s">
        <v>4300</v>
      </c>
      <c r="C640" t="s">
        <v>220</v>
      </c>
      <c r="D640" t="s">
        <v>1166</v>
      </c>
      <c r="E640" s="30">
        <v>81.3961181640625</v>
      </c>
      <c r="F640" s="30">
        <v>83.453353881835938</v>
      </c>
      <c r="G640" s="30">
        <v>86.340141296386719</v>
      </c>
      <c r="H640" s="30">
        <v>86.83209228515625</v>
      </c>
      <c r="I640" s="1">
        <v>971</v>
      </c>
      <c r="J640" s="1">
        <v>7</v>
      </c>
      <c r="K640" s="1">
        <v>8</v>
      </c>
      <c r="L640" t="s">
        <v>3879</v>
      </c>
      <c r="M640" t="s">
        <v>3914</v>
      </c>
      <c r="N640" t="s">
        <v>3917</v>
      </c>
      <c r="O640" t="s">
        <v>3924</v>
      </c>
      <c r="P640" s="148">
        <v>0.486887127161026</v>
      </c>
      <c r="Q640" s="30">
        <v>48.458695210000002</v>
      </c>
      <c r="R640" s="30">
        <v>348.802734375</v>
      </c>
      <c r="S640" s="1">
        <v>1618</v>
      </c>
      <c r="T640" s="1">
        <v>622</v>
      </c>
      <c r="U640" s="148">
        <v>0.38442522287368769</v>
      </c>
      <c r="V640" s="148">
        <v>0.30225080251693731</v>
      </c>
      <c r="W640" s="149">
        <v>49.310128030000001</v>
      </c>
      <c r="X640" s="149">
        <v>295.49838256835938</v>
      </c>
      <c r="Y640" s="1">
        <v>622</v>
      </c>
      <c r="Z640" s="30">
        <v>81.597625732421875</v>
      </c>
      <c r="AA640" s="148">
        <v>0.54400000000000004</v>
      </c>
      <c r="AB640" s="30">
        <v>48.9</v>
      </c>
      <c r="AC640" s="30">
        <v>364.3</v>
      </c>
      <c r="AD640" s="30">
        <v>81.963554382324219</v>
      </c>
      <c r="AE640" s="148">
        <v>0.36399999999999999</v>
      </c>
      <c r="AF640" s="30">
        <v>48.96</v>
      </c>
      <c r="AG640" s="30">
        <v>318.39999999999998</v>
      </c>
      <c r="AH640" s="30">
        <v>81.48193359375</v>
      </c>
      <c r="AI640" s="148">
        <v>0.55700000000000005</v>
      </c>
      <c r="AJ640" s="30">
        <v>48.877128140000003</v>
      </c>
      <c r="AK640" s="30">
        <v>362.6</v>
      </c>
      <c r="AL640" s="30">
        <v>81.018318176269531</v>
      </c>
      <c r="AM640" s="148">
        <v>0.39100000000000001</v>
      </c>
      <c r="AN640" s="30">
        <v>48.648071989999998</v>
      </c>
      <c r="AO640" s="30">
        <v>325.89999999999998</v>
      </c>
      <c r="AP640" s="148">
        <v>0.45267960429191589</v>
      </c>
      <c r="AQ640" s="30">
        <v>50.847531310000001</v>
      </c>
      <c r="AR640" s="30">
        <v>322.0068359375</v>
      </c>
      <c r="AS640" s="30">
        <v>1620</v>
      </c>
      <c r="AT640" s="30">
        <v>623</v>
      </c>
      <c r="AU640" s="148">
        <v>0.38442522287368769</v>
      </c>
      <c r="AV640" s="30">
        <v>86.83209228515625</v>
      </c>
      <c r="AW640" s="148">
        <v>0.20257234573364261</v>
      </c>
      <c r="AX640" s="30">
        <v>51.041791199999999</v>
      </c>
      <c r="AY640" s="30">
        <v>248.8746032714844</v>
      </c>
      <c r="AZ640" s="30">
        <v>623</v>
      </c>
      <c r="BA640" s="30">
        <v>88.712028503417969</v>
      </c>
      <c r="BB640" s="148">
        <v>0.58200000000000007</v>
      </c>
      <c r="BC640" s="30">
        <v>51.81</v>
      </c>
      <c r="BD640" s="30">
        <v>363.5</v>
      </c>
      <c r="BE640" s="30">
        <v>87.389549255371094</v>
      </c>
      <c r="BF640" s="147">
        <v>0.39300000000000002</v>
      </c>
      <c r="BG640" s="30">
        <v>51.16</v>
      </c>
      <c r="BH640" s="30">
        <v>305.89999999999998</v>
      </c>
      <c r="BI640" s="30">
        <v>85.4459228515625</v>
      </c>
      <c r="BJ640" s="148">
        <v>0.55799999999999994</v>
      </c>
      <c r="BK640" s="30">
        <v>50.249184040000003</v>
      </c>
      <c r="BL640" s="30">
        <v>354.3</v>
      </c>
      <c r="BM640" s="30">
        <v>84.274330139160156</v>
      </c>
      <c r="BN640" s="148">
        <v>0.35399999999999998</v>
      </c>
      <c r="BO640" s="30">
        <v>49.641829199999997</v>
      </c>
      <c r="BP640" s="30">
        <v>296.39999999999998</v>
      </c>
      <c r="BQ640" s="148">
        <v>0.13300000000000001</v>
      </c>
      <c r="BR640" s="148">
        <v>3.5999999999999997E-2</v>
      </c>
      <c r="BS640" s="148">
        <v>2.4E-2</v>
      </c>
      <c r="BT640" s="148">
        <v>0.73699999999999999</v>
      </c>
      <c r="BU640" s="148">
        <v>6.3E-2</v>
      </c>
      <c r="BV640" s="148">
        <v>7.0000002160668373E-3</v>
      </c>
      <c r="BW640" s="148">
        <v>9.0000000000000011E-3</v>
      </c>
      <c r="BX640" s="148">
        <v>0.121</v>
      </c>
      <c r="BY640" s="148">
        <v>0.26700000000000002</v>
      </c>
      <c r="BZ640" s="1"/>
      <c r="CA640" s="150">
        <v>12773.2099609375</v>
      </c>
      <c r="CB640" s="150">
        <v>13251.51</v>
      </c>
      <c r="CC640" s="124" t="s">
        <v>4300</v>
      </c>
      <c r="CD640" t="s">
        <v>4633</v>
      </c>
    </row>
    <row r="641" spans="1:82" x14ac:dyDescent="0.3">
      <c r="A641" s="1">
        <v>480714020</v>
      </c>
      <c r="B641" s="124" t="s">
        <v>4300</v>
      </c>
      <c r="C641" t="s">
        <v>220</v>
      </c>
      <c r="D641" t="s">
        <v>1167</v>
      </c>
      <c r="E641" s="30">
        <v>82.866081237792969</v>
      </c>
      <c r="F641" s="30">
        <v>80.990554809570313</v>
      </c>
      <c r="G641" s="30">
        <v>84.590324401855469</v>
      </c>
      <c r="H641" s="30">
        <v>81.735153198242188</v>
      </c>
      <c r="I641" s="1">
        <v>391</v>
      </c>
      <c r="J641" s="1" t="s">
        <v>3981</v>
      </c>
      <c r="K641" s="1">
        <v>6</v>
      </c>
      <c r="L641" t="s">
        <v>3879</v>
      </c>
      <c r="M641" t="s">
        <v>3914</v>
      </c>
      <c r="N641" t="s">
        <v>3917</v>
      </c>
      <c r="O641" t="s">
        <v>3924</v>
      </c>
      <c r="P641" s="148">
        <v>0.55276381969451904</v>
      </c>
      <c r="Q641" s="30">
        <v>49.070144900000003</v>
      </c>
      <c r="R641" s="30">
        <v>370.35174560546881</v>
      </c>
      <c r="S641" s="1">
        <v>329</v>
      </c>
      <c r="T641" s="1">
        <v>84</v>
      </c>
      <c r="U641" s="148">
        <v>0.25531914830207819</v>
      </c>
      <c r="V641" s="148">
        <v>0.27777779102325439</v>
      </c>
      <c r="W641" s="149">
        <v>48.289685660000004</v>
      </c>
      <c r="X641" s="149"/>
      <c r="Y641" s="1">
        <v>84</v>
      </c>
      <c r="Z641" s="30">
        <v>84.014358520507813</v>
      </c>
      <c r="AA641" s="148">
        <v>0.68299999999999994</v>
      </c>
      <c r="AB641" s="30">
        <v>49.7</v>
      </c>
      <c r="AC641" s="30">
        <v>385.4</v>
      </c>
      <c r="AD641" s="30">
        <v>83.347785949707031</v>
      </c>
      <c r="AE641" s="148">
        <v>0.47799999999999998</v>
      </c>
      <c r="AF641" s="30">
        <v>49.43</v>
      </c>
      <c r="AG641" s="30">
        <v>349.3</v>
      </c>
      <c r="AH641" s="30">
        <v>85.890586853027344</v>
      </c>
      <c r="AI641" s="148">
        <v>0.65799999999999992</v>
      </c>
      <c r="AJ641" s="30">
        <v>50.337334669999997</v>
      </c>
      <c r="AK641" s="30">
        <v>386.2</v>
      </c>
      <c r="AL641" s="30">
        <v>84.889198303222656</v>
      </c>
      <c r="AM641" s="148">
        <v>0.47799999999999998</v>
      </c>
      <c r="AN641" s="30">
        <v>49.965326349999998</v>
      </c>
      <c r="AO641" s="30">
        <v>355.2</v>
      </c>
      <c r="AP641" s="148">
        <v>0.51758795976638794</v>
      </c>
      <c r="AQ641" s="30">
        <v>49.752974190000003</v>
      </c>
      <c r="AR641" s="30">
        <v>342.2110595703125</v>
      </c>
      <c r="AS641" s="30">
        <v>329</v>
      </c>
      <c r="AT641" s="30">
        <v>84</v>
      </c>
      <c r="AU641" s="148">
        <v>0.25531914830207819</v>
      </c>
      <c r="AV641" s="30">
        <v>81.735153198242188</v>
      </c>
      <c r="AW641" s="148">
        <v>0.3333333432674408</v>
      </c>
      <c r="AX641" s="30">
        <v>48.1206496</v>
      </c>
      <c r="AY641" s="30"/>
      <c r="AZ641" s="30">
        <v>84</v>
      </c>
      <c r="BA641" s="30">
        <v>86.299514770507813</v>
      </c>
      <c r="BB641" s="148">
        <v>0.58399999999999996</v>
      </c>
      <c r="BC641" s="30">
        <v>50.64</v>
      </c>
      <c r="BD641" s="30">
        <v>365.5</v>
      </c>
      <c r="BE641" s="30">
        <v>84.123329162597656</v>
      </c>
      <c r="BF641" s="147">
        <v>0.42599999999999999</v>
      </c>
      <c r="BG641" s="30">
        <v>49.55</v>
      </c>
      <c r="BH641" s="30">
        <v>295.60000000000002</v>
      </c>
      <c r="BI641" s="30">
        <v>88.131248474121094</v>
      </c>
      <c r="BJ641" s="148">
        <v>0.59899999999999998</v>
      </c>
      <c r="BK641" s="30">
        <v>51.557266439999999</v>
      </c>
      <c r="BL641" s="30">
        <v>359.9</v>
      </c>
      <c r="BM641" s="30">
        <v>85.886444091796875</v>
      </c>
      <c r="BN641" s="148">
        <v>0.44800000000000001</v>
      </c>
      <c r="BO641" s="30">
        <v>50.445263850000003</v>
      </c>
      <c r="BP641" s="30">
        <v>319.39999999999998</v>
      </c>
      <c r="BQ641" s="148">
        <v>5.3999999999999999E-2</v>
      </c>
      <c r="BR641" s="148">
        <v>1.2999999999999999E-2</v>
      </c>
      <c r="BS641" s="148"/>
      <c r="BT641" s="148">
        <v>0.88200000000000001</v>
      </c>
      <c r="BU641" s="148">
        <v>4.2999999999999997E-2</v>
      </c>
      <c r="BV641" s="148">
        <v>8.0000003799796104E-3</v>
      </c>
      <c r="BW641" s="148"/>
      <c r="BX641" s="148">
        <v>4.9000000000000002E-2</v>
      </c>
      <c r="BY641" s="148">
        <v>0.115</v>
      </c>
      <c r="BZ641" s="1"/>
      <c r="CA641" s="150">
        <v>11869.6904296875</v>
      </c>
      <c r="CB641" s="150">
        <v>12052.71</v>
      </c>
      <c r="CC641" s="124" t="s">
        <v>4300</v>
      </c>
      <c r="CD641" t="s">
        <v>4634</v>
      </c>
    </row>
    <row r="642" spans="1:82" x14ac:dyDescent="0.3">
      <c r="A642" s="1">
        <v>480714030</v>
      </c>
      <c r="B642" s="124" t="s">
        <v>4300</v>
      </c>
      <c r="C642" t="s">
        <v>220</v>
      </c>
      <c r="D642" t="s">
        <v>1168</v>
      </c>
      <c r="E642" s="30">
        <v>85.043388366699219</v>
      </c>
      <c r="F642" s="30">
        <v>85.471199035644531</v>
      </c>
      <c r="G642" s="30">
        <v>85.349159240722656</v>
      </c>
      <c r="H642" s="30">
        <v>83.449134826660156</v>
      </c>
      <c r="I642" s="1">
        <v>505</v>
      </c>
      <c r="J642" s="1" t="s">
        <v>3981</v>
      </c>
      <c r="K642" s="1">
        <v>6</v>
      </c>
      <c r="L642" t="s">
        <v>3879</v>
      </c>
      <c r="M642" t="s">
        <v>3914</v>
      </c>
      <c r="N642" t="s">
        <v>3917</v>
      </c>
      <c r="O642" t="s">
        <v>3924</v>
      </c>
      <c r="P642" s="148">
        <v>0.64492756128311157</v>
      </c>
      <c r="Q642" s="30">
        <v>49.975825139999998</v>
      </c>
      <c r="R642" s="30">
        <v>387.31884765625</v>
      </c>
      <c r="S642" s="1">
        <v>386</v>
      </c>
      <c r="T642" s="1">
        <v>89</v>
      </c>
      <c r="U642" s="148">
        <v>0.23056994378566739</v>
      </c>
      <c r="V642" s="148">
        <v>0.44230768084526062</v>
      </c>
      <c r="W642" s="149">
        <v>50.146206509999999</v>
      </c>
      <c r="X642" s="149">
        <v>332.69232177734381</v>
      </c>
      <c r="Y642" s="1">
        <v>89</v>
      </c>
      <c r="Z642" s="30">
        <v>85.826911926269531</v>
      </c>
      <c r="AA642" s="148">
        <v>0.69200000000000006</v>
      </c>
      <c r="AB642" s="30">
        <v>50.3</v>
      </c>
      <c r="AC642" s="30">
        <v>397.1</v>
      </c>
      <c r="AD642" s="30">
        <v>85.173805236816406</v>
      </c>
      <c r="AE642" s="148">
        <v>0.39</v>
      </c>
      <c r="AF642" s="30">
        <v>50.05</v>
      </c>
      <c r="AG642" s="30">
        <v>322</v>
      </c>
      <c r="AH642" s="30">
        <v>84.761894226074219</v>
      </c>
      <c r="AI642" s="148">
        <v>0.71599999999999997</v>
      </c>
      <c r="AJ642" s="30">
        <v>49.963497799999999</v>
      </c>
      <c r="AK642" s="30">
        <v>398.2</v>
      </c>
      <c r="AL642" s="30">
        <v>81.466217041015625</v>
      </c>
      <c r="AM642" s="148">
        <v>0.43799999999999989</v>
      </c>
      <c r="AN642" s="30">
        <v>48.800491360000002</v>
      </c>
      <c r="AO642" s="30">
        <v>327.5</v>
      </c>
      <c r="AP642" s="148">
        <v>0.57971012592315674</v>
      </c>
      <c r="AQ642" s="30">
        <v>50.22764617</v>
      </c>
      <c r="AR642" s="30">
        <v>362.68115234375</v>
      </c>
      <c r="AS642" s="30">
        <v>386</v>
      </c>
      <c r="AT642" s="30">
        <v>89</v>
      </c>
      <c r="AU642" s="148">
        <v>0.23056994378566739</v>
      </c>
      <c r="AV642" s="30">
        <v>83.449134826660156</v>
      </c>
      <c r="AW642" s="148">
        <v>0.23076923191547391</v>
      </c>
      <c r="AX642" s="30">
        <v>49.102959689999999</v>
      </c>
      <c r="AY642" s="30"/>
      <c r="AZ642" s="30">
        <v>89</v>
      </c>
      <c r="BA642" s="30">
        <v>82.381744384765625</v>
      </c>
      <c r="BB642" s="148">
        <v>0.63200000000000001</v>
      </c>
      <c r="BC642" s="30">
        <v>48.74</v>
      </c>
      <c r="BD642" s="30">
        <v>374.6</v>
      </c>
      <c r="BE642" s="30">
        <v>78.483535766601563</v>
      </c>
      <c r="BF642" s="147">
        <v>0.32900000000000001</v>
      </c>
      <c r="BG642" s="30">
        <v>46.77</v>
      </c>
      <c r="BH642" s="30">
        <v>280.5</v>
      </c>
      <c r="BI642" s="30">
        <v>80.832466125488281</v>
      </c>
      <c r="BJ642" s="148">
        <v>0.57600000000000007</v>
      </c>
      <c r="BK642" s="30">
        <v>48.001863739999997</v>
      </c>
      <c r="BL642" s="30">
        <v>368</v>
      </c>
      <c r="BM642" s="30">
        <v>76.953659057617188</v>
      </c>
      <c r="BN642" s="148">
        <v>0.28799999999999998</v>
      </c>
      <c r="BO642" s="30">
        <v>45.99340042</v>
      </c>
      <c r="BP642" s="30">
        <v>273.8</v>
      </c>
      <c r="BQ642" s="148">
        <v>7.9000000000000001E-2</v>
      </c>
      <c r="BR642" s="148">
        <v>0.01</v>
      </c>
      <c r="BS642" s="148">
        <v>5.0999999999999997E-2</v>
      </c>
      <c r="BT642" s="148">
        <v>0.8</v>
      </c>
      <c r="BU642" s="148">
        <v>5.2999999999999999E-2</v>
      </c>
      <c r="BV642" s="148">
        <v>6.0000000521540642E-3</v>
      </c>
      <c r="BW642" s="148">
        <v>1.4E-2</v>
      </c>
      <c r="BX642" s="148">
        <v>0.109</v>
      </c>
      <c r="BY642" s="148">
        <v>7.2000000000000008E-2</v>
      </c>
      <c r="BZ642" s="1"/>
      <c r="CA642" s="150">
        <v>11201.419921875</v>
      </c>
      <c r="CB642" s="150">
        <v>11664.37</v>
      </c>
      <c r="CC642" s="124" t="s">
        <v>4300</v>
      </c>
      <c r="CD642" t="s">
        <v>4634</v>
      </c>
    </row>
    <row r="643" spans="1:82" x14ac:dyDescent="0.3">
      <c r="A643" s="1">
        <v>480714040</v>
      </c>
      <c r="B643" s="124" t="s">
        <v>4300</v>
      </c>
      <c r="C643" t="s">
        <v>220</v>
      </c>
      <c r="D643" t="s">
        <v>1169</v>
      </c>
      <c r="E643" s="30">
        <v>85.231956481933594</v>
      </c>
      <c r="F643" s="30">
        <v>82.743949890136719</v>
      </c>
      <c r="G643" s="30">
        <v>83.717292785644531</v>
      </c>
      <c r="H643" s="30">
        <v>79.804473876953125</v>
      </c>
      <c r="I643" s="1">
        <v>366</v>
      </c>
      <c r="J643" s="1" t="s">
        <v>3981</v>
      </c>
      <c r="K643" s="1">
        <v>6</v>
      </c>
      <c r="L643" t="s">
        <v>3879</v>
      </c>
      <c r="M643" t="s">
        <v>3914</v>
      </c>
      <c r="N643" t="s">
        <v>3917</v>
      </c>
      <c r="O643" t="s">
        <v>3924</v>
      </c>
      <c r="P643" s="148">
        <v>0.51794874668121338</v>
      </c>
      <c r="Q643" s="30">
        <v>50.054261250000003</v>
      </c>
      <c r="R643" s="30">
        <v>358.4615478515625</v>
      </c>
      <c r="S643" s="1">
        <v>308</v>
      </c>
      <c r="T643" s="1">
        <v>118</v>
      </c>
      <c r="U643" s="148">
        <v>0.38311687111854548</v>
      </c>
      <c r="V643" s="148">
        <v>0.2678571343421936</v>
      </c>
      <c r="W643" s="149">
        <v>49.016194059999997</v>
      </c>
      <c r="X643" s="149">
        <v>298.21429443359381</v>
      </c>
      <c r="Y643" s="1">
        <v>118</v>
      </c>
      <c r="Z643" s="30">
        <v>83.410179138183594</v>
      </c>
      <c r="AA643" s="148">
        <v>0.53200000000000003</v>
      </c>
      <c r="AB643" s="30">
        <v>49.5</v>
      </c>
      <c r="AC643" s="30">
        <v>349.8</v>
      </c>
      <c r="AD643" s="30">
        <v>78.753303527832031</v>
      </c>
      <c r="AE643" s="148">
        <v>0.25700000000000001</v>
      </c>
      <c r="AF643" s="30">
        <v>47.87</v>
      </c>
      <c r="AG643" s="30">
        <v>272.5</v>
      </c>
      <c r="AH643" s="30">
        <v>84.899688720703125</v>
      </c>
      <c r="AI643" s="148">
        <v>0.53600000000000003</v>
      </c>
      <c r="AJ643" s="30">
        <v>50.009137180000003</v>
      </c>
      <c r="AK643" s="30">
        <v>347.1</v>
      </c>
      <c r="AL643" s="30">
        <v>81.658355712890625</v>
      </c>
      <c r="AM643" s="148">
        <v>0.33600000000000002</v>
      </c>
      <c r="AN643" s="30">
        <v>48.865875109999998</v>
      </c>
      <c r="AO643" s="30">
        <v>286.7</v>
      </c>
      <c r="AP643" s="148">
        <v>0.40000000596046448</v>
      </c>
      <c r="AQ643" s="30">
        <v>49.206872850000003</v>
      </c>
      <c r="AR643" s="30">
        <v>306.66665649414063</v>
      </c>
      <c r="AS643" s="30">
        <v>307</v>
      </c>
      <c r="AT643" s="30">
        <v>117</v>
      </c>
      <c r="AU643" s="148">
        <v>0.38311687111854548</v>
      </c>
      <c r="AV643" s="30">
        <v>79.804473876953125</v>
      </c>
      <c r="AW643" s="148">
        <v>0.1428571492433548</v>
      </c>
      <c r="AX643" s="30">
        <v>47.014143150000002</v>
      </c>
      <c r="AY643" s="30"/>
      <c r="AZ643" s="30">
        <v>117</v>
      </c>
      <c r="BA643" s="30">
        <v>81.886863708496094</v>
      </c>
      <c r="BB643" s="148">
        <v>0.45100000000000001</v>
      </c>
      <c r="BC643" s="30">
        <v>48.5</v>
      </c>
      <c r="BD643" s="30">
        <v>317.5</v>
      </c>
      <c r="BE643" s="30">
        <v>78.463249206542969</v>
      </c>
      <c r="BF643" s="147">
        <v>0.17599999999999999</v>
      </c>
      <c r="BG643" s="30">
        <v>46.76</v>
      </c>
      <c r="BH643" s="30">
        <v>234.3</v>
      </c>
      <c r="BI643" s="30">
        <v>81.750099182128906</v>
      </c>
      <c r="BJ643" s="148">
        <v>0.41399999999999998</v>
      </c>
      <c r="BK643" s="30">
        <v>48.448863729999999</v>
      </c>
      <c r="BL643" s="30">
        <v>300.7</v>
      </c>
      <c r="BM643" s="30">
        <v>79.883781433105469</v>
      </c>
      <c r="BN643" s="148">
        <v>0.22800000000000001</v>
      </c>
      <c r="BO643" s="30">
        <v>47.453697239999997</v>
      </c>
      <c r="BP643" s="30">
        <v>237</v>
      </c>
      <c r="BQ643" s="148">
        <v>0.16400000000000001</v>
      </c>
      <c r="BR643" s="148"/>
      <c r="BS643" s="148">
        <v>1.9E-2</v>
      </c>
      <c r="BT643" s="148">
        <v>0.73199999999999998</v>
      </c>
      <c r="BU643" s="148">
        <v>8.2000000000000003E-2</v>
      </c>
      <c r="BV643" s="148">
        <v>3.0000000260770321E-3</v>
      </c>
      <c r="BW643" s="148"/>
      <c r="BX643" s="148">
        <v>0.09</v>
      </c>
      <c r="BY643" s="148">
        <v>0.152</v>
      </c>
      <c r="BZ643" s="1"/>
      <c r="CA643" s="150">
        <v>11763.0703125</v>
      </c>
      <c r="CB643" s="150">
        <v>12030.94</v>
      </c>
      <c r="CC643" s="124" t="s">
        <v>4300</v>
      </c>
      <c r="CD643" t="s">
        <v>4634</v>
      </c>
    </row>
    <row r="644" spans="1:82" x14ac:dyDescent="0.3">
      <c r="A644" s="1">
        <v>480714060</v>
      </c>
      <c r="B644" s="124" t="s">
        <v>4300</v>
      </c>
      <c r="C644" t="s">
        <v>220</v>
      </c>
      <c r="D644" t="s">
        <v>1170</v>
      </c>
      <c r="E644" s="30">
        <v>83.186515808105469</v>
      </c>
      <c r="F644" s="30">
        <v>82.336318969726563</v>
      </c>
      <c r="G644" s="30">
        <v>77.852638244628906</v>
      </c>
      <c r="H644" s="30">
        <v>77.214363098144531</v>
      </c>
      <c r="I644" s="1">
        <v>232</v>
      </c>
      <c r="J644" s="1" t="s">
        <v>3981</v>
      </c>
      <c r="K644" s="1">
        <v>6</v>
      </c>
      <c r="L644" t="s">
        <v>3879</v>
      </c>
      <c r="M644" t="s">
        <v>3914</v>
      </c>
      <c r="N644" t="s">
        <v>3917</v>
      </c>
      <c r="O644" t="s">
        <v>3924</v>
      </c>
      <c r="P644" s="148">
        <v>0.37864077091217041</v>
      </c>
      <c r="Q644" s="30">
        <v>49.203433930000003</v>
      </c>
      <c r="R644" s="30">
        <v>309.708740234375</v>
      </c>
      <c r="S644" s="1">
        <v>170</v>
      </c>
      <c r="T644" s="1">
        <v>114</v>
      </c>
      <c r="U644" s="148">
        <v>0.67058825492858887</v>
      </c>
      <c r="V644" s="148">
        <v>0.17741934955120089</v>
      </c>
      <c r="W644" s="149">
        <v>48.847294949999998</v>
      </c>
      <c r="X644" s="149"/>
      <c r="Y644" s="1">
        <v>114</v>
      </c>
      <c r="Z644" s="30">
        <v>86.733184814453125</v>
      </c>
      <c r="AA644" s="148">
        <v>0.49700000000000011</v>
      </c>
      <c r="AB644" s="30">
        <v>50.6</v>
      </c>
      <c r="AC644" s="30">
        <v>347.2</v>
      </c>
      <c r="AD644" s="30">
        <v>86.528587341308594</v>
      </c>
      <c r="AE644" s="148">
        <v>0.36099999999999999</v>
      </c>
      <c r="AF644" s="30">
        <v>50.51</v>
      </c>
      <c r="AG644" s="30">
        <v>315.7</v>
      </c>
      <c r="AH644" s="30">
        <v>85.291786193847656</v>
      </c>
      <c r="AI644" s="148">
        <v>0.49</v>
      </c>
      <c r="AJ644" s="30">
        <v>50.139004219999997</v>
      </c>
      <c r="AK644" s="30">
        <v>342.9</v>
      </c>
      <c r="AL644" s="30">
        <v>86.286140441894531</v>
      </c>
      <c r="AM644" s="148">
        <v>0.38600000000000001</v>
      </c>
      <c r="AN644" s="30">
        <v>50.440702559999998</v>
      </c>
      <c r="AO644" s="30">
        <v>316.8</v>
      </c>
      <c r="AP644" s="148">
        <v>0.26732674241065979</v>
      </c>
      <c r="AQ644" s="30">
        <v>45.538375350000003</v>
      </c>
      <c r="AR644" s="30">
        <v>261.38613891601563</v>
      </c>
      <c r="AS644" s="30">
        <v>170</v>
      </c>
      <c r="AT644" s="30">
        <v>114</v>
      </c>
      <c r="AU644" s="148">
        <v>0.67058825492858887</v>
      </c>
      <c r="AV644" s="30">
        <v>77.214363098144531</v>
      </c>
      <c r="AW644" s="148">
        <v>0.15000000596046451</v>
      </c>
      <c r="AX644" s="30">
        <v>45.529707790000003</v>
      </c>
      <c r="AY644" s="30"/>
      <c r="AZ644" s="30">
        <v>114</v>
      </c>
      <c r="BA644" s="30">
        <v>81.06207275390625</v>
      </c>
      <c r="BB644" s="148">
        <v>0.38600000000000001</v>
      </c>
      <c r="BC644" s="30">
        <v>48.1</v>
      </c>
      <c r="BD644" s="30">
        <v>292.39999999999998</v>
      </c>
      <c r="BE644" s="30">
        <v>79.7413330078125</v>
      </c>
      <c r="BF644" s="147">
        <v>0.23400000000000001</v>
      </c>
      <c r="BG644" s="30">
        <v>47.39</v>
      </c>
      <c r="BH644" s="30">
        <v>243.9</v>
      </c>
      <c r="BI644" s="30">
        <v>83.63800048828125</v>
      </c>
      <c r="BJ644" s="148">
        <v>0.38100000000000001</v>
      </c>
      <c r="BK644" s="30">
        <v>49.368502409999998</v>
      </c>
      <c r="BL644" s="30">
        <v>289.8</v>
      </c>
      <c r="BM644" s="30">
        <v>83.855560302734375</v>
      </c>
      <c r="BN644" s="148">
        <v>0.28699999999999998</v>
      </c>
      <c r="BO644" s="30">
        <v>49.433127429999999</v>
      </c>
      <c r="BP644" s="30">
        <v>258.39999999999998</v>
      </c>
      <c r="BQ644" s="148">
        <v>0.246</v>
      </c>
      <c r="BR644" s="148"/>
      <c r="BS644" s="148"/>
      <c r="BT644" s="148">
        <v>0.61599999999999999</v>
      </c>
      <c r="BU644" s="148">
        <v>0.129</v>
      </c>
      <c r="BV644" s="148">
        <v>8.999999612569809E-3</v>
      </c>
      <c r="BW644" s="148"/>
      <c r="BX644" s="148">
        <v>0.13800000000000001</v>
      </c>
      <c r="BY644" s="148">
        <v>0.58599999999999997</v>
      </c>
      <c r="BZ644" s="1"/>
      <c r="CA644" s="150">
        <v>14588.1103515625</v>
      </c>
      <c r="CB644" s="150">
        <v>14958.31</v>
      </c>
      <c r="CC644" s="124" t="s">
        <v>4300</v>
      </c>
      <c r="CD644" t="s">
        <v>4634</v>
      </c>
    </row>
    <row r="645" spans="1:82" x14ac:dyDescent="0.3">
      <c r="A645" s="1">
        <v>480714070</v>
      </c>
      <c r="B645" s="124" t="s">
        <v>4300</v>
      </c>
      <c r="C645" t="s">
        <v>220</v>
      </c>
      <c r="D645" t="s">
        <v>1171</v>
      </c>
      <c r="E645" s="30">
        <v>82.925010681152344</v>
      </c>
      <c r="F645" s="30">
        <v>81.611137390136719</v>
      </c>
      <c r="G645" s="30">
        <v>87.412803649902344</v>
      </c>
      <c r="H645" s="30">
        <v>86.121513366699219</v>
      </c>
      <c r="I645" s="1">
        <v>473</v>
      </c>
      <c r="J645" s="1" t="s">
        <v>3981</v>
      </c>
      <c r="K645" s="1">
        <v>6</v>
      </c>
      <c r="L645" t="s">
        <v>3879</v>
      </c>
      <c r="M645" t="s">
        <v>3914</v>
      </c>
      <c r="N645" t="s">
        <v>3917</v>
      </c>
      <c r="O645" t="s">
        <v>3924</v>
      </c>
      <c r="P645" s="148">
        <v>0.60227274894714355</v>
      </c>
      <c r="Q645" s="30">
        <v>49.094659139999997</v>
      </c>
      <c r="R645" s="30">
        <v>373.10604858398438</v>
      </c>
      <c r="S645" s="1">
        <v>385</v>
      </c>
      <c r="T645" s="1">
        <v>79</v>
      </c>
      <c r="U645" s="148">
        <v>0.2051948010921478</v>
      </c>
      <c r="V645" s="148">
        <v>0.28571429848670959</v>
      </c>
      <c r="W645" s="149">
        <v>48.54682124</v>
      </c>
      <c r="X645" s="149">
        <v>281.63265991210938</v>
      </c>
      <c r="Y645" s="1">
        <v>79</v>
      </c>
      <c r="Z645" s="30">
        <v>83.712272644042969</v>
      </c>
      <c r="AA645" s="148">
        <v>0.65900000000000003</v>
      </c>
      <c r="AB645" s="30">
        <v>49.6</v>
      </c>
      <c r="AC645" s="30">
        <v>391</v>
      </c>
      <c r="AD645" s="30">
        <v>82.493682861328125</v>
      </c>
      <c r="AE645" s="148">
        <v>0.45500000000000002</v>
      </c>
      <c r="AF645" s="30">
        <v>49.14</v>
      </c>
      <c r="AG645" s="30">
        <v>331.8</v>
      </c>
      <c r="AH645" s="30">
        <v>85.717330932617188</v>
      </c>
      <c r="AI645" s="148">
        <v>0.70799999999999996</v>
      </c>
      <c r="AJ645" s="30">
        <v>50.279950630000002</v>
      </c>
      <c r="AK645" s="30">
        <v>399.4</v>
      </c>
      <c r="AL645" s="30">
        <v>81.308616638183594</v>
      </c>
      <c r="AM645" s="148">
        <v>0.44299999999999989</v>
      </c>
      <c r="AN645" s="30">
        <v>48.746860120000001</v>
      </c>
      <c r="AO645" s="30">
        <v>334.4</v>
      </c>
      <c r="AP645" s="148">
        <v>0.64772725105285645</v>
      </c>
      <c r="AQ645" s="30">
        <v>51.518514410000002</v>
      </c>
      <c r="AR645" s="30">
        <v>373.8636474609375</v>
      </c>
      <c r="AS645" s="30">
        <v>385</v>
      </c>
      <c r="AT645" s="30">
        <v>79</v>
      </c>
      <c r="AU645" s="148">
        <v>0.2051948010921478</v>
      </c>
      <c r="AV645" s="30">
        <v>86.121513366699219</v>
      </c>
      <c r="AW645" s="148">
        <v>0.34693878889083862</v>
      </c>
      <c r="AX645" s="30">
        <v>50.634547359999999</v>
      </c>
      <c r="AY645" s="30">
        <v>275.51019287109381</v>
      </c>
      <c r="AZ645" s="30">
        <v>79</v>
      </c>
      <c r="BA645" s="30">
        <v>85.289138793945313</v>
      </c>
      <c r="BB645" s="148">
        <v>0.65300000000000002</v>
      </c>
      <c r="BC645" s="30">
        <v>50.15</v>
      </c>
      <c r="BD645" s="30">
        <v>384.4</v>
      </c>
      <c r="BE645" s="30">
        <v>84.589935302734375</v>
      </c>
      <c r="BF645" s="147">
        <v>0.379</v>
      </c>
      <c r="BG645" s="30">
        <v>49.78</v>
      </c>
      <c r="BH645" s="30">
        <v>303</v>
      </c>
      <c r="BI645" s="30">
        <v>85.239334106445313</v>
      </c>
      <c r="BJ645" s="148">
        <v>0.68700000000000006</v>
      </c>
      <c r="BK645" s="30">
        <v>50.148550409999999</v>
      </c>
      <c r="BL645" s="30">
        <v>392.4</v>
      </c>
      <c r="BM645" s="30">
        <v>84.388198852539063</v>
      </c>
      <c r="BN645" s="148">
        <v>0.39300000000000002</v>
      </c>
      <c r="BO645" s="30">
        <v>49.698578789999999</v>
      </c>
      <c r="BP645" s="30">
        <v>323</v>
      </c>
      <c r="BQ645" s="148">
        <v>6.3E-2</v>
      </c>
      <c r="BR645" s="148">
        <v>1.2999999999999999E-2</v>
      </c>
      <c r="BS645" s="148">
        <v>3.2000000000000001E-2</v>
      </c>
      <c r="BT645" s="148">
        <v>0.83699999999999997</v>
      </c>
      <c r="BU645" s="148">
        <v>5.2999999999999999E-2</v>
      </c>
      <c r="BV645" s="148">
        <v>2.000000094994903E-3</v>
      </c>
      <c r="BW645" s="148"/>
      <c r="BX645" s="148">
        <v>4.7E-2</v>
      </c>
      <c r="BY645" s="148">
        <v>5.1999999999999998E-2</v>
      </c>
      <c r="BZ645" s="1"/>
      <c r="CA645" s="150">
        <v>11159.2998046875</v>
      </c>
      <c r="CB645" s="150">
        <v>11395.72</v>
      </c>
      <c r="CC645" s="124" t="s">
        <v>4300</v>
      </c>
      <c r="CD645" t="s">
        <v>4634</v>
      </c>
    </row>
    <row r="646" spans="1:82" x14ac:dyDescent="0.3">
      <c r="A646" s="1">
        <v>480714080</v>
      </c>
      <c r="B646" s="124" t="s">
        <v>4300</v>
      </c>
      <c r="C646" t="s">
        <v>220</v>
      </c>
      <c r="D646" t="s">
        <v>1172</v>
      </c>
      <c r="E646" s="30">
        <v>81.220703125</v>
      </c>
      <c r="F646" s="30">
        <v>80.086875915527344</v>
      </c>
      <c r="G646" s="30">
        <v>83.479644775390625</v>
      </c>
      <c r="H646" s="30">
        <v>80.409477233886719</v>
      </c>
      <c r="I646" s="1">
        <v>498</v>
      </c>
      <c r="J646" s="1" t="s">
        <v>3981</v>
      </c>
      <c r="K646" s="1">
        <v>6</v>
      </c>
      <c r="L646" t="s">
        <v>3879</v>
      </c>
      <c r="M646" t="s">
        <v>3914</v>
      </c>
      <c r="N646" t="s">
        <v>3917</v>
      </c>
      <c r="O646" t="s">
        <v>3924</v>
      </c>
      <c r="P646" s="148">
        <v>0.55776894092559814</v>
      </c>
      <c r="Q646" s="30">
        <v>48.385730369999997</v>
      </c>
      <c r="R646" s="30">
        <v>364.94024658203131</v>
      </c>
      <c r="S646" s="1">
        <v>354</v>
      </c>
      <c r="T646" s="1">
        <v>97</v>
      </c>
      <c r="U646" s="148">
        <v>0.27401131391525269</v>
      </c>
      <c r="V646" s="148">
        <v>0.22580644488334661</v>
      </c>
      <c r="W646" s="149">
        <v>47.915255190000003</v>
      </c>
      <c r="X646" s="149"/>
      <c r="Y646" s="1">
        <v>97</v>
      </c>
      <c r="Z646" s="30">
        <v>83.712272644042969</v>
      </c>
      <c r="AA646" s="148">
        <v>0.66500000000000004</v>
      </c>
      <c r="AB646" s="30">
        <v>49.6</v>
      </c>
      <c r="AC646" s="30">
        <v>392.6</v>
      </c>
      <c r="AD646" s="30">
        <v>76.456062316894531</v>
      </c>
      <c r="AE646" s="148">
        <v>0.34100000000000003</v>
      </c>
      <c r="AF646" s="30">
        <v>47.09</v>
      </c>
      <c r="AG646" s="30">
        <v>318.8</v>
      </c>
      <c r="AH646" s="30">
        <v>87.547386169433594</v>
      </c>
      <c r="AI646" s="148">
        <v>0.747</v>
      </c>
      <c r="AJ646" s="30">
        <v>50.886091059999998</v>
      </c>
      <c r="AK646" s="30">
        <v>402.9</v>
      </c>
      <c r="AL646" s="30">
        <v>83.542396545410156</v>
      </c>
      <c r="AM646" s="148">
        <v>0.44800000000000001</v>
      </c>
      <c r="AN646" s="30">
        <v>49.507010200000003</v>
      </c>
      <c r="AO646" s="30">
        <v>314.89999999999998</v>
      </c>
      <c r="AP646" s="148">
        <v>0.53784859180450439</v>
      </c>
      <c r="AQ646" s="30">
        <v>49.058215990000001</v>
      </c>
      <c r="AR646" s="30">
        <v>342.62948608398438</v>
      </c>
      <c r="AS646" s="30">
        <v>353</v>
      </c>
      <c r="AT646" s="30">
        <v>96</v>
      </c>
      <c r="AU646" s="148">
        <v>0.27401131391525269</v>
      </c>
      <c r="AV646" s="30">
        <v>80.409477233886719</v>
      </c>
      <c r="AW646" s="148">
        <v>0.24193547666072851</v>
      </c>
      <c r="AX646" s="30">
        <v>47.360884400000003</v>
      </c>
      <c r="AY646" s="30"/>
      <c r="AZ646" s="30">
        <v>96</v>
      </c>
      <c r="BA646" s="30">
        <v>84.464347839355469</v>
      </c>
      <c r="BB646" s="148">
        <v>0.64800000000000002</v>
      </c>
      <c r="BC646" s="30">
        <v>49.75</v>
      </c>
      <c r="BD646" s="30">
        <v>372.2</v>
      </c>
      <c r="BE646" s="30">
        <v>80.207931518554688</v>
      </c>
      <c r="BF646" s="147">
        <v>0.376</v>
      </c>
      <c r="BG646" s="30">
        <v>47.62</v>
      </c>
      <c r="BH646" s="30">
        <v>281.2</v>
      </c>
      <c r="BI646" s="30">
        <v>85.00811767578125</v>
      </c>
      <c r="BJ646" s="148">
        <v>0.7</v>
      </c>
      <c r="BK646" s="30">
        <v>50.035917859999998</v>
      </c>
      <c r="BL646" s="30">
        <v>389.9</v>
      </c>
      <c r="BM646" s="30">
        <v>80.455329895019531</v>
      </c>
      <c r="BN646" s="148">
        <v>0.40300000000000002</v>
      </c>
      <c r="BO646" s="30">
        <v>47.738540479999998</v>
      </c>
      <c r="BP646" s="30">
        <v>300</v>
      </c>
      <c r="BQ646" s="148">
        <v>7.5999999999999998E-2</v>
      </c>
      <c r="BR646" s="148"/>
      <c r="BS646" s="148">
        <v>1.6E-2</v>
      </c>
      <c r="BT646" s="148">
        <v>0.84699999999999998</v>
      </c>
      <c r="BU646" s="148">
        <v>5.3999999999999999E-2</v>
      </c>
      <c r="BV646" s="148">
        <v>6.0000000521540642E-3</v>
      </c>
      <c r="BW646" s="148"/>
      <c r="BX646" s="148">
        <v>6.6000000000000003E-2</v>
      </c>
      <c r="BY646" s="148">
        <v>0.128</v>
      </c>
      <c r="BZ646" s="1"/>
      <c r="CA646" s="150">
        <v>10854.6904296875</v>
      </c>
      <c r="CB646" s="150">
        <v>11114.31</v>
      </c>
      <c r="CC646" s="124" t="s">
        <v>4300</v>
      </c>
      <c r="CD646" t="s">
        <v>4634</v>
      </c>
    </row>
    <row r="647" spans="1:82" x14ac:dyDescent="0.3">
      <c r="A647" s="1">
        <v>480714090</v>
      </c>
      <c r="B647" s="124" t="s">
        <v>4300</v>
      </c>
      <c r="C647" t="s">
        <v>220</v>
      </c>
      <c r="D647" t="s">
        <v>1173</v>
      </c>
      <c r="E647" s="30">
        <v>82.110183715820313</v>
      </c>
      <c r="F647" s="30">
        <v>81.376983642578125</v>
      </c>
      <c r="G647" s="30">
        <v>79.440345764160156</v>
      </c>
      <c r="H647" s="30">
        <v>79.849662780761719</v>
      </c>
      <c r="I647" s="1">
        <v>549</v>
      </c>
      <c r="J647" s="1" t="s">
        <v>3981</v>
      </c>
      <c r="K647" s="1">
        <v>6</v>
      </c>
      <c r="L647" t="s">
        <v>3879</v>
      </c>
      <c r="M647" t="s">
        <v>3914</v>
      </c>
      <c r="N647" t="s">
        <v>3917</v>
      </c>
      <c r="O647" t="s">
        <v>3924</v>
      </c>
      <c r="P647" s="148">
        <v>0.3968254029750824</v>
      </c>
      <c r="Q647" s="30">
        <v>48.755719620000001</v>
      </c>
      <c r="R647" s="30">
        <v>318.65078735351563</v>
      </c>
      <c r="S647" s="1">
        <v>318</v>
      </c>
      <c r="T647" s="1">
        <v>196</v>
      </c>
      <c r="U647" s="148">
        <v>0.61635220050811768</v>
      </c>
      <c r="V647" s="148">
        <v>0.29487180709838873</v>
      </c>
      <c r="W647" s="149">
        <v>48.449802179999999</v>
      </c>
      <c r="X647" s="149">
        <v>294.87179565429688</v>
      </c>
      <c r="Y647" s="1">
        <v>196</v>
      </c>
      <c r="Z647" s="30">
        <v>86.129005432128906</v>
      </c>
      <c r="AA647" s="148">
        <v>0.53700000000000003</v>
      </c>
      <c r="AB647" s="30">
        <v>50.4</v>
      </c>
      <c r="AC647" s="30">
        <v>352.6</v>
      </c>
      <c r="AD647" s="30">
        <v>84.643669128417969</v>
      </c>
      <c r="AE647" s="148">
        <v>0.40100000000000002</v>
      </c>
      <c r="AF647" s="30">
        <v>49.87</v>
      </c>
      <c r="AG647" s="30">
        <v>317.39999999999998</v>
      </c>
      <c r="AH647" s="30">
        <v>89.985649108886719</v>
      </c>
      <c r="AI647" s="148">
        <v>0.55700000000000005</v>
      </c>
      <c r="AJ647" s="30">
        <v>51.693678609999999</v>
      </c>
      <c r="AK647" s="30">
        <v>365.7</v>
      </c>
      <c r="AL647" s="30">
        <v>88.8941650390625</v>
      </c>
      <c r="AM647" s="148">
        <v>0.44299999999999989</v>
      </c>
      <c r="AN647" s="30">
        <v>51.328210040000002</v>
      </c>
      <c r="AO647" s="30">
        <v>339.3</v>
      </c>
      <c r="AP647" s="148">
        <v>0.30278885364532471</v>
      </c>
      <c r="AQ647" s="30">
        <v>46.531525700000003</v>
      </c>
      <c r="AR647" s="30">
        <v>267.3306884765625</v>
      </c>
      <c r="AS647" s="30">
        <v>318</v>
      </c>
      <c r="AT647" s="30">
        <v>195</v>
      </c>
      <c r="AU647" s="148">
        <v>0.61635220050811768</v>
      </c>
      <c r="AV647" s="30">
        <v>79.849662780761719</v>
      </c>
      <c r="AW647" s="148">
        <v>0.21290323138237</v>
      </c>
      <c r="AX647" s="30">
        <v>47.040041649999999</v>
      </c>
      <c r="AY647" s="30">
        <v>230.9677429199219</v>
      </c>
      <c r="AZ647" s="30">
        <v>195</v>
      </c>
      <c r="BA647" s="30">
        <v>81.660049438476563</v>
      </c>
      <c r="BB647" s="148">
        <v>0.48299999999999998</v>
      </c>
      <c r="BC647" s="30">
        <v>48.39</v>
      </c>
      <c r="BD647" s="30">
        <v>326.39999999999998</v>
      </c>
      <c r="BE647" s="30">
        <v>80.43109130859375</v>
      </c>
      <c r="BF647" s="147">
        <v>0.373</v>
      </c>
      <c r="BG647" s="30">
        <v>47.73</v>
      </c>
      <c r="BH647" s="30">
        <v>288.60000000000002</v>
      </c>
      <c r="BI647" s="30">
        <v>83.668937683105469</v>
      </c>
      <c r="BJ647" s="148">
        <v>0.45900000000000002</v>
      </c>
      <c r="BK647" s="30">
        <v>49.383574709999998</v>
      </c>
      <c r="BL647" s="30">
        <v>321.10000000000002</v>
      </c>
      <c r="BM647" s="30">
        <v>81.754425048828125</v>
      </c>
      <c r="BN647" s="148">
        <v>0.30599999999999999</v>
      </c>
      <c r="BO647" s="30">
        <v>48.385976059999997</v>
      </c>
      <c r="BP647" s="30">
        <v>280.89999999999998</v>
      </c>
      <c r="BQ647" s="148">
        <v>0.23300000000000001</v>
      </c>
      <c r="BR647" s="148">
        <v>2.1999999999999999E-2</v>
      </c>
      <c r="BS647" s="148">
        <v>3.3000000000000002E-2</v>
      </c>
      <c r="BT647" s="148">
        <v>0.53700000000000003</v>
      </c>
      <c r="BU647" s="148">
        <v>0.17100000000000001</v>
      </c>
      <c r="BV647" s="148">
        <v>4.0000001899898052E-3</v>
      </c>
      <c r="BW647" s="148">
        <v>6.4000000000000001E-2</v>
      </c>
      <c r="BX647" s="148">
        <v>9.0999999999999998E-2</v>
      </c>
      <c r="BY647" s="148">
        <v>0.54900000000000004</v>
      </c>
      <c r="BZ647" s="1"/>
      <c r="CA647" s="150">
        <v>11625.7802734375</v>
      </c>
      <c r="CB647" s="150">
        <v>12127.53</v>
      </c>
      <c r="CC647" s="124" t="s">
        <v>4300</v>
      </c>
      <c r="CD647" t="s">
        <v>4634</v>
      </c>
    </row>
    <row r="648" spans="1:82" x14ac:dyDescent="0.3">
      <c r="A648" s="1">
        <v>480715010</v>
      </c>
      <c r="B648" s="124" t="s">
        <v>4300</v>
      </c>
      <c r="C648" t="s">
        <v>220</v>
      </c>
      <c r="D648" t="s">
        <v>1174</v>
      </c>
      <c r="E648" s="30">
        <v>81.472648620605469</v>
      </c>
      <c r="F648" s="30">
        <v>81.530845642089844</v>
      </c>
      <c r="G648" s="30">
        <v>84.632713317871094</v>
      </c>
      <c r="H648" s="30">
        <v>85.698333740234375</v>
      </c>
      <c r="I648" s="1">
        <v>472</v>
      </c>
      <c r="J648" s="1" t="s">
        <v>3981</v>
      </c>
      <c r="K648" s="1">
        <v>6</v>
      </c>
      <c r="L648" t="s">
        <v>3879</v>
      </c>
      <c r="M648" t="s">
        <v>3914</v>
      </c>
      <c r="N648" t="s">
        <v>3917</v>
      </c>
      <c r="O648" t="s">
        <v>3924</v>
      </c>
      <c r="P648" s="148">
        <v>0.40234375</v>
      </c>
      <c r="Q648" s="30">
        <v>48.490529780000003</v>
      </c>
      <c r="R648" s="30">
        <v>323.4375</v>
      </c>
      <c r="S648" s="1">
        <v>383</v>
      </c>
      <c r="T648" s="1">
        <v>147</v>
      </c>
      <c r="U648" s="148">
        <v>0.38381201028823853</v>
      </c>
      <c r="V648" s="148">
        <v>0.19354838132858279</v>
      </c>
      <c r="W648" s="149">
        <v>48.513551569999997</v>
      </c>
      <c r="X648" s="149"/>
      <c r="Y648" s="1">
        <v>147</v>
      </c>
      <c r="Z648" s="30">
        <v>83.108085632324219</v>
      </c>
      <c r="AA648" s="148">
        <v>0.51800000000000002</v>
      </c>
      <c r="AB648" s="30">
        <v>49.4</v>
      </c>
      <c r="AC648" s="30">
        <v>353.7</v>
      </c>
      <c r="AD648" s="30">
        <v>80.225898742675781</v>
      </c>
      <c r="AE648" s="148">
        <v>0.35199999999999998</v>
      </c>
      <c r="AF648" s="30">
        <v>48.37</v>
      </c>
      <c r="AG648" s="30">
        <v>303.89999999999998</v>
      </c>
      <c r="AH648" s="30">
        <v>87.401527404785156</v>
      </c>
      <c r="AI648" s="148">
        <v>0.57100000000000006</v>
      </c>
      <c r="AJ648" s="30">
        <v>50.837780270000003</v>
      </c>
      <c r="AK648" s="30">
        <v>365</v>
      </c>
      <c r="AL648" s="30">
        <v>83.245101928710938</v>
      </c>
      <c r="AM648" s="148">
        <v>0.33900000000000002</v>
      </c>
      <c r="AN648" s="30">
        <v>49.405841150000001</v>
      </c>
      <c r="AO648" s="30">
        <v>306.8</v>
      </c>
      <c r="AP648" s="148">
        <v>0.37109375</v>
      </c>
      <c r="AQ648" s="30">
        <v>49.779493029999998</v>
      </c>
      <c r="AR648" s="30">
        <v>290.234375</v>
      </c>
      <c r="AS648" s="30">
        <v>384</v>
      </c>
      <c r="AT648" s="30">
        <v>148</v>
      </c>
      <c r="AU648" s="148">
        <v>0.38381201028823853</v>
      </c>
      <c r="AV648" s="30">
        <v>85.698333740234375</v>
      </c>
      <c r="AW648" s="148">
        <v>0.13978494703769681</v>
      </c>
      <c r="AX648" s="30">
        <v>50.392016509999998</v>
      </c>
      <c r="AY648" s="30"/>
      <c r="AZ648" s="30">
        <v>148</v>
      </c>
      <c r="BA648" s="30">
        <v>84.423103332519531</v>
      </c>
      <c r="BB648" s="148">
        <v>0.43</v>
      </c>
      <c r="BC648" s="30">
        <v>49.73</v>
      </c>
      <c r="BD648" s="30">
        <v>323.89999999999998</v>
      </c>
      <c r="BE648" s="30">
        <v>83.940750122070313</v>
      </c>
      <c r="BF648" s="147">
        <v>0.25</v>
      </c>
      <c r="BG648" s="30">
        <v>49.46</v>
      </c>
      <c r="BH648" s="30">
        <v>265.60000000000002</v>
      </c>
      <c r="BI648" s="30">
        <v>85.57977294921875</v>
      </c>
      <c r="BJ648" s="148">
        <v>0.42599999999999999</v>
      </c>
      <c r="BK648" s="30">
        <v>50.31438361</v>
      </c>
      <c r="BL648" s="30">
        <v>309.7</v>
      </c>
      <c r="BM648" s="30">
        <v>84.561592102050781</v>
      </c>
      <c r="BN648" s="148">
        <v>0.22900000000000001</v>
      </c>
      <c r="BO648" s="30">
        <v>49.784996190000001</v>
      </c>
      <c r="BP648" s="30">
        <v>241.5</v>
      </c>
      <c r="BQ648" s="148">
        <v>0.1</v>
      </c>
      <c r="BR648" s="148">
        <v>1.9E-2</v>
      </c>
      <c r="BS648" s="148">
        <v>3.2000000000000001E-2</v>
      </c>
      <c r="BT648" s="148">
        <v>0.76300000000000001</v>
      </c>
      <c r="BU648" s="148">
        <v>8.1000000000000003E-2</v>
      </c>
      <c r="BV648" s="148">
        <v>6.0000000521540642E-3</v>
      </c>
      <c r="BW648" s="148">
        <v>4.9000000000000002E-2</v>
      </c>
      <c r="BX648" s="148">
        <v>9.5000000000000001E-2</v>
      </c>
      <c r="BY648" s="148">
        <v>0.251</v>
      </c>
      <c r="BZ648" s="1"/>
      <c r="CA648" s="150">
        <v>12441.4697265625</v>
      </c>
      <c r="CB648" s="150">
        <v>12864.45</v>
      </c>
      <c r="CC648" s="124" t="s">
        <v>4300</v>
      </c>
      <c r="CD648" t="s">
        <v>4634</v>
      </c>
    </row>
    <row r="649" spans="1:82" x14ac:dyDescent="0.3">
      <c r="A649" s="1">
        <v>480715020</v>
      </c>
      <c r="B649" s="124" t="s">
        <v>4300</v>
      </c>
      <c r="C649" t="s">
        <v>220</v>
      </c>
      <c r="D649" t="s">
        <v>1175</v>
      </c>
      <c r="E649" s="30">
        <v>82.1561279296875</v>
      </c>
      <c r="F649" s="30">
        <v>81.609794616699219</v>
      </c>
      <c r="G649" s="30">
        <v>81.546562194824219</v>
      </c>
      <c r="H649" s="30">
        <v>83.900314331054688</v>
      </c>
      <c r="I649" s="1">
        <v>345</v>
      </c>
      <c r="J649" s="1" t="s">
        <v>3981</v>
      </c>
      <c r="K649" s="1">
        <v>6</v>
      </c>
      <c r="L649" t="s">
        <v>3879</v>
      </c>
      <c r="M649" t="s">
        <v>3914</v>
      </c>
      <c r="N649" t="s">
        <v>3917</v>
      </c>
      <c r="O649" t="s">
        <v>3924</v>
      </c>
      <c r="P649" s="148">
        <v>0.31578946113586431</v>
      </c>
      <c r="Q649" s="30">
        <v>48.774832580000002</v>
      </c>
      <c r="R649" s="30">
        <v>302.92398071289063</v>
      </c>
      <c r="S649" s="1">
        <v>242</v>
      </c>
      <c r="T649" s="1">
        <v>146</v>
      </c>
      <c r="U649" s="148">
        <v>0.60330575704574585</v>
      </c>
      <c r="V649" s="148">
        <v>0.17441859841346741</v>
      </c>
      <c r="W649" s="149">
        <v>48.546264809999997</v>
      </c>
      <c r="X649" s="149"/>
      <c r="Y649" s="1">
        <v>146</v>
      </c>
      <c r="Z649" s="30">
        <v>84.618545532226563</v>
      </c>
      <c r="AA649" s="148">
        <v>0.46300000000000002</v>
      </c>
      <c r="AB649" s="30">
        <v>49.9</v>
      </c>
      <c r="AC649" s="30">
        <v>345.3</v>
      </c>
      <c r="AD649" s="30">
        <v>85.379966735839844</v>
      </c>
      <c r="AE649" s="148">
        <v>0.39700000000000002</v>
      </c>
      <c r="AF649" s="30">
        <v>50.12</v>
      </c>
      <c r="AG649" s="30">
        <v>322.2</v>
      </c>
      <c r="AH649" s="30">
        <v>82.672294616699219</v>
      </c>
      <c r="AI649" s="148">
        <v>0.45600000000000002</v>
      </c>
      <c r="AJ649" s="30">
        <v>49.271392249999998</v>
      </c>
      <c r="AK649" s="30">
        <v>330</v>
      </c>
      <c r="AL649" s="30">
        <v>83.725189208984375</v>
      </c>
      <c r="AM649" s="148">
        <v>0.32800000000000001</v>
      </c>
      <c r="AN649" s="30">
        <v>49.56921372</v>
      </c>
      <c r="AO649" s="30">
        <v>295.5</v>
      </c>
      <c r="AP649" s="148">
        <v>0.32941177487373352</v>
      </c>
      <c r="AQ649" s="30">
        <v>47.84902142</v>
      </c>
      <c r="AR649" s="30">
        <v>264.11764526367188</v>
      </c>
      <c r="AS649" s="30">
        <v>242</v>
      </c>
      <c r="AT649" s="30">
        <v>146</v>
      </c>
      <c r="AU649" s="148">
        <v>0.60330575704574585</v>
      </c>
      <c r="AV649" s="30">
        <v>83.900314331054688</v>
      </c>
      <c r="AW649" s="148">
        <v>0.23529411852359769</v>
      </c>
      <c r="AX649" s="30">
        <v>49.361540740000002</v>
      </c>
      <c r="AY649" s="30"/>
      <c r="AZ649" s="30">
        <v>146</v>
      </c>
      <c r="BA649" s="30">
        <v>83.82513427734375</v>
      </c>
      <c r="BB649" s="148">
        <v>0.42799999999999999</v>
      </c>
      <c r="BC649" s="30">
        <v>49.44</v>
      </c>
      <c r="BD649" s="30">
        <v>304.5</v>
      </c>
      <c r="BE649" s="30">
        <v>83.19012451171875</v>
      </c>
      <c r="BF649" s="147">
        <v>0.317</v>
      </c>
      <c r="BG649" s="30">
        <v>49.09</v>
      </c>
      <c r="BH649" s="30">
        <v>267.5</v>
      </c>
      <c r="BI649" s="30">
        <v>80.274032592773438</v>
      </c>
      <c r="BJ649" s="148">
        <v>0.37</v>
      </c>
      <c r="BK649" s="30">
        <v>47.729839140000003</v>
      </c>
      <c r="BL649" s="30">
        <v>284.7</v>
      </c>
      <c r="BM649" s="30">
        <v>80.1719970703125</v>
      </c>
      <c r="BN649" s="148">
        <v>0.246</v>
      </c>
      <c r="BO649" s="30">
        <v>47.597335620000003</v>
      </c>
      <c r="BP649" s="30">
        <v>249.3</v>
      </c>
      <c r="BQ649" s="148">
        <v>0.13</v>
      </c>
      <c r="BR649" s="148">
        <v>3.5000000000000003E-2</v>
      </c>
      <c r="BS649" s="148"/>
      <c r="BT649" s="148">
        <v>0.72499999999999998</v>
      </c>
      <c r="BU649" s="148">
        <v>9.9000000000000005E-2</v>
      </c>
      <c r="BV649" s="148">
        <v>1.200000010430813E-2</v>
      </c>
      <c r="BW649" s="148"/>
      <c r="BX649" s="148">
        <v>0.107</v>
      </c>
      <c r="BY649" s="148">
        <v>0.46600000000000003</v>
      </c>
      <c r="BZ649" s="1"/>
      <c r="CA649" s="150">
        <v>13490.900390625</v>
      </c>
      <c r="CB649" s="150">
        <v>14377.1</v>
      </c>
      <c r="CC649" s="124" t="s">
        <v>4300</v>
      </c>
      <c r="CD649" t="s">
        <v>4634</v>
      </c>
    </row>
    <row r="650" spans="1:82" x14ac:dyDescent="0.3">
      <c r="A650" s="1">
        <v>480715025</v>
      </c>
      <c r="B650" s="124" t="s">
        <v>4300</v>
      </c>
      <c r="C650" t="s">
        <v>220</v>
      </c>
      <c r="D650" t="s">
        <v>1176</v>
      </c>
      <c r="E650" s="30">
        <v>79.21234130859375</v>
      </c>
      <c r="F650" s="30">
        <v>77.0712890625</v>
      </c>
      <c r="G650" s="30">
        <v>87.216316223144531</v>
      </c>
      <c r="H650" s="30">
        <v>84.631942749023438</v>
      </c>
      <c r="I650" s="1">
        <v>542</v>
      </c>
      <c r="J650" s="1" t="s">
        <v>3981</v>
      </c>
      <c r="K650" s="1">
        <v>6</v>
      </c>
      <c r="L650" t="s">
        <v>3879</v>
      </c>
      <c r="M650" t="s">
        <v>3914</v>
      </c>
      <c r="N650" t="s">
        <v>3917</v>
      </c>
      <c r="O650" t="s">
        <v>3924</v>
      </c>
      <c r="P650" s="148">
        <v>0.56313991546630859</v>
      </c>
      <c r="Q650" s="30">
        <v>47.550324699999997</v>
      </c>
      <c r="R650" s="30">
        <v>367.23550415039063</v>
      </c>
      <c r="S650" s="1">
        <v>425</v>
      </c>
      <c r="T650" s="1">
        <v>114</v>
      </c>
      <c r="U650" s="148">
        <v>0.26823529601097112</v>
      </c>
      <c r="V650" s="148">
        <v>0.31578946113586431</v>
      </c>
      <c r="W650" s="149">
        <v>46.665768839999998</v>
      </c>
      <c r="X650" s="149">
        <v>317.10525512695313</v>
      </c>
      <c r="Y650" s="1">
        <v>114</v>
      </c>
      <c r="Z650" s="30">
        <v>79.180892944335938</v>
      </c>
      <c r="AA650" s="148">
        <v>0.68</v>
      </c>
      <c r="AB650" s="30">
        <v>48.1</v>
      </c>
      <c r="AC650" s="30">
        <v>392</v>
      </c>
      <c r="AD650" s="30">
        <v>79.430694580078125</v>
      </c>
      <c r="AE650" s="148">
        <v>0.505</v>
      </c>
      <c r="AF650" s="30">
        <v>48.1</v>
      </c>
      <c r="AG650" s="30">
        <v>349.5</v>
      </c>
      <c r="AH650" s="30">
        <v>80.67840576171875</v>
      </c>
      <c r="AI650" s="148">
        <v>0.67900000000000005</v>
      </c>
      <c r="AJ650" s="30">
        <v>48.610990340000001</v>
      </c>
      <c r="AK650" s="30">
        <v>396.6</v>
      </c>
      <c r="AL650" s="30">
        <v>80.15106201171875</v>
      </c>
      <c r="AM650" s="148">
        <v>0.47699999999999998</v>
      </c>
      <c r="AN650" s="30">
        <v>48.352944010000002</v>
      </c>
      <c r="AO650" s="30">
        <v>344.3</v>
      </c>
      <c r="AP650" s="148">
        <v>0.60409557819366455</v>
      </c>
      <c r="AQ650" s="30">
        <v>51.395605269999997</v>
      </c>
      <c r="AR650" s="30">
        <v>361.77474975585938</v>
      </c>
      <c r="AS650" s="30">
        <v>425</v>
      </c>
      <c r="AT650" s="30">
        <v>114</v>
      </c>
      <c r="AU650" s="148">
        <v>0.26823529601097112</v>
      </c>
      <c r="AV650" s="30">
        <v>84.631942749023438</v>
      </c>
      <c r="AW650" s="148">
        <v>0.42105263471603388</v>
      </c>
      <c r="AX650" s="30">
        <v>49.78084921</v>
      </c>
      <c r="AY650" s="30">
        <v>305.26315307617188</v>
      </c>
      <c r="AZ650" s="30">
        <v>114</v>
      </c>
      <c r="BA650" s="30">
        <v>85.57781982421875</v>
      </c>
      <c r="BB650" s="148">
        <v>0.67799999999999994</v>
      </c>
      <c r="BC650" s="30">
        <v>50.29</v>
      </c>
      <c r="BD650" s="30">
        <v>392</v>
      </c>
      <c r="BE650" s="30">
        <v>84.062469482421875</v>
      </c>
      <c r="BF650" s="147">
        <v>0.505</v>
      </c>
      <c r="BG650" s="30">
        <v>49.52</v>
      </c>
      <c r="BH650" s="30">
        <v>338.4</v>
      </c>
      <c r="BI650" s="30">
        <v>84.926399230957031</v>
      </c>
      <c r="BJ650" s="148">
        <v>0.61899999999999999</v>
      </c>
      <c r="BK650" s="30">
        <v>49.996111820000003</v>
      </c>
      <c r="BL650" s="30">
        <v>375.3</v>
      </c>
      <c r="BM650" s="30">
        <v>83.445526123046875</v>
      </c>
      <c r="BN650" s="148">
        <v>0.40899999999999997</v>
      </c>
      <c r="BO650" s="30">
        <v>49.228777770000001</v>
      </c>
      <c r="BP650" s="30">
        <v>308</v>
      </c>
      <c r="BQ650" s="148">
        <v>7.9000000000000001E-2</v>
      </c>
      <c r="BR650" s="148"/>
      <c r="BS650" s="148">
        <v>1.2999999999999999E-2</v>
      </c>
      <c r="BT650" s="148">
        <v>0.82300000000000006</v>
      </c>
      <c r="BU650" s="148">
        <v>7.6999999999999999E-2</v>
      </c>
      <c r="BV650" s="148">
        <v>7.0000002160668373E-3</v>
      </c>
      <c r="BW650" s="148">
        <v>9.0000000000000011E-3</v>
      </c>
      <c r="BX650" s="148">
        <v>8.1000000000000003E-2</v>
      </c>
      <c r="BY650" s="148">
        <v>0.16</v>
      </c>
      <c r="BZ650" s="1"/>
      <c r="CA650" s="150">
        <v>10964.6298828125</v>
      </c>
      <c r="CB650" s="150">
        <v>11151.3</v>
      </c>
      <c r="CC650" s="124" t="s">
        <v>4300</v>
      </c>
      <c r="CD650" t="s">
        <v>4634</v>
      </c>
    </row>
    <row r="651" spans="1:82" x14ac:dyDescent="0.3">
      <c r="A651" s="1">
        <v>480715030</v>
      </c>
      <c r="B651" s="124" t="s">
        <v>4300</v>
      </c>
      <c r="C651" t="s">
        <v>220</v>
      </c>
      <c r="D651" t="s">
        <v>1177</v>
      </c>
      <c r="E651" s="30">
        <v>86.930061340332031</v>
      </c>
      <c r="F651" s="30">
        <v>88.364227294921875</v>
      </c>
      <c r="G651" s="30">
        <v>83.700363159179688</v>
      </c>
      <c r="H651" s="30">
        <v>86.1966552734375</v>
      </c>
      <c r="I651" s="1">
        <v>737</v>
      </c>
      <c r="J651" s="1" t="s">
        <v>3981</v>
      </c>
      <c r="K651" s="1">
        <v>6</v>
      </c>
      <c r="L651" t="s">
        <v>3879</v>
      </c>
      <c r="M651" t="s">
        <v>3914</v>
      </c>
      <c r="N651" t="s">
        <v>3917</v>
      </c>
      <c r="O651" t="s">
        <v>3924</v>
      </c>
      <c r="P651" s="148">
        <v>0.39782017469406128</v>
      </c>
      <c r="Q651" s="30">
        <v>50.760612399999999</v>
      </c>
      <c r="R651" s="30">
        <v>315.80380249023438</v>
      </c>
      <c r="S651" s="1">
        <v>549</v>
      </c>
      <c r="T651" s="1">
        <v>303</v>
      </c>
      <c r="U651" s="148">
        <v>0.55191254615783691</v>
      </c>
      <c r="V651" s="148">
        <v>0.24858756363391879</v>
      </c>
      <c r="W651" s="149">
        <v>51.344912610000002</v>
      </c>
      <c r="X651" s="149">
        <v>266.1016845703125</v>
      </c>
      <c r="Y651" s="1">
        <v>303</v>
      </c>
      <c r="Z651" s="30">
        <v>86.129005432128906</v>
      </c>
      <c r="AA651" s="148">
        <v>0.45500000000000002</v>
      </c>
      <c r="AB651" s="30">
        <v>50.4</v>
      </c>
      <c r="AC651" s="30">
        <v>336.9</v>
      </c>
      <c r="AD651" s="30">
        <v>85.880645751953125</v>
      </c>
      <c r="AE651" s="148">
        <v>0.33500000000000002</v>
      </c>
      <c r="AF651" s="30">
        <v>50.29</v>
      </c>
      <c r="AG651" s="30">
        <v>299.60000000000002</v>
      </c>
      <c r="AH651" s="30">
        <v>83.349456787109375</v>
      </c>
      <c r="AI651" s="148">
        <v>0.48399999999999999</v>
      </c>
      <c r="AJ651" s="30">
        <v>49.49567862</v>
      </c>
      <c r="AK651" s="30">
        <v>338.4</v>
      </c>
      <c r="AL651" s="30">
        <v>81.643821716308594</v>
      </c>
      <c r="AM651" s="148">
        <v>0.35899999999999999</v>
      </c>
      <c r="AN651" s="30">
        <v>48.860927969999999</v>
      </c>
      <c r="AO651" s="30">
        <v>302.2</v>
      </c>
      <c r="AP651" s="148">
        <v>0.26775956153869629</v>
      </c>
      <c r="AQ651" s="30">
        <v>49.19627981</v>
      </c>
      <c r="AR651" s="30">
        <v>264.75408935546881</v>
      </c>
      <c r="AS651" s="30">
        <v>548</v>
      </c>
      <c r="AT651" s="30">
        <v>302</v>
      </c>
      <c r="AU651" s="148">
        <v>0.55191254615783691</v>
      </c>
      <c r="AV651" s="30">
        <v>86.1966552734375</v>
      </c>
      <c r="AW651" s="148">
        <v>9.6590906381607056E-2</v>
      </c>
      <c r="AX651" s="30">
        <v>50.677612549999999</v>
      </c>
      <c r="AY651" s="30"/>
      <c r="AZ651" s="30">
        <v>302</v>
      </c>
      <c r="BA651" s="30">
        <v>87.041824340820313</v>
      </c>
      <c r="BB651" s="148">
        <v>0.39500000000000002</v>
      </c>
      <c r="BC651" s="30">
        <v>51</v>
      </c>
      <c r="BD651" s="30">
        <v>299.60000000000002</v>
      </c>
      <c r="BE651" s="30">
        <v>86.57806396484375</v>
      </c>
      <c r="BF651" s="147">
        <v>0.26200000000000001</v>
      </c>
      <c r="BG651" s="30">
        <v>50.76</v>
      </c>
      <c r="BH651" s="30">
        <v>254</v>
      </c>
      <c r="BI651" s="30">
        <v>84.989891052246094</v>
      </c>
      <c r="BJ651" s="148">
        <v>0.41499999999999998</v>
      </c>
      <c r="BK651" s="30">
        <v>50.027038750000003</v>
      </c>
      <c r="BL651" s="30">
        <v>298.8</v>
      </c>
      <c r="BM651" s="30">
        <v>84.000465393066406</v>
      </c>
      <c r="BN651" s="148">
        <v>0.28000000000000003</v>
      </c>
      <c r="BO651" s="30">
        <v>49.505344839999999</v>
      </c>
      <c r="BP651" s="30">
        <v>255.6</v>
      </c>
      <c r="BQ651" s="148">
        <v>0.126</v>
      </c>
      <c r="BR651" s="148">
        <v>3.5000000000000003E-2</v>
      </c>
      <c r="BS651" s="148">
        <v>0.03</v>
      </c>
      <c r="BT651" s="148">
        <v>0.67400000000000004</v>
      </c>
      <c r="BU651" s="148">
        <v>0.13300000000000001</v>
      </c>
      <c r="BV651" s="148">
        <v>1.0000000474974511E-3</v>
      </c>
      <c r="BW651" s="148">
        <v>4.8000000000000001E-2</v>
      </c>
      <c r="BX651" s="148">
        <v>0.126</v>
      </c>
      <c r="BY651" s="148">
        <v>0.38400000000000001</v>
      </c>
      <c r="BZ651" s="1"/>
      <c r="CA651" s="150">
        <v>13637.7197265625</v>
      </c>
      <c r="CB651" s="150">
        <v>14180.47</v>
      </c>
      <c r="CC651" s="124" t="s">
        <v>4300</v>
      </c>
      <c r="CD651" t="s">
        <v>4634</v>
      </c>
    </row>
    <row r="652" spans="1:82" x14ac:dyDescent="0.3">
      <c r="A652" s="1">
        <v>480715035</v>
      </c>
      <c r="B652" s="124" t="s">
        <v>4300</v>
      </c>
      <c r="C652" t="s">
        <v>220</v>
      </c>
      <c r="D652" t="s">
        <v>1178</v>
      </c>
      <c r="E652" s="30">
        <v>87.576583862304688</v>
      </c>
      <c r="F652" s="30">
        <v>85.891731262207031</v>
      </c>
      <c r="G652" s="30">
        <v>85.519943237304688</v>
      </c>
      <c r="H652" s="30">
        <v>84.311614990234375</v>
      </c>
      <c r="I652" s="1">
        <v>580</v>
      </c>
      <c r="J652" s="1" t="s">
        <v>3981</v>
      </c>
      <c r="K652" s="1">
        <v>6</v>
      </c>
      <c r="L652" t="s">
        <v>3879</v>
      </c>
      <c r="M652" t="s">
        <v>3914</v>
      </c>
      <c r="N652" t="s">
        <v>3917</v>
      </c>
      <c r="O652" t="s">
        <v>3924</v>
      </c>
      <c r="P652" s="148">
        <v>0.63607597351074219</v>
      </c>
      <c r="Q652" s="30">
        <v>51.029541010000003</v>
      </c>
      <c r="R652" s="30">
        <v>384.17721557617188</v>
      </c>
      <c r="S652" s="1">
        <v>381</v>
      </c>
      <c r="T652" s="1">
        <v>120</v>
      </c>
      <c r="U652" s="148">
        <v>0.31496062874794012</v>
      </c>
      <c r="V652" s="148">
        <v>0.44578313827514648</v>
      </c>
      <c r="W652" s="149">
        <v>50.320451579999997</v>
      </c>
      <c r="X652" s="149">
        <v>332.53012084960938</v>
      </c>
      <c r="Y652" s="1">
        <v>120</v>
      </c>
      <c r="Z652" s="30">
        <v>84.920639038085938</v>
      </c>
      <c r="AA652" s="148">
        <v>0.68200000000000005</v>
      </c>
      <c r="AB652" s="30">
        <v>50</v>
      </c>
      <c r="AC652" s="30">
        <v>397</v>
      </c>
      <c r="AD652" s="30">
        <v>83.112174987792969</v>
      </c>
      <c r="AE652" s="148">
        <v>0.51500000000000001</v>
      </c>
      <c r="AF652" s="30">
        <v>49.35</v>
      </c>
      <c r="AG652" s="30">
        <v>349.5</v>
      </c>
      <c r="AH652" s="30">
        <v>82.03814697265625</v>
      </c>
      <c r="AI652" s="148">
        <v>0.61499999999999999</v>
      </c>
      <c r="AJ652" s="30">
        <v>49.06135493</v>
      </c>
      <c r="AK652" s="30">
        <v>379.9</v>
      </c>
      <c r="AL652" s="30">
        <v>81.07501220703125</v>
      </c>
      <c r="AM652" s="148">
        <v>0.40300000000000002</v>
      </c>
      <c r="AN652" s="30">
        <v>48.66736435</v>
      </c>
      <c r="AO652" s="30">
        <v>324.7</v>
      </c>
      <c r="AP652" s="148">
        <v>0.5930599570274353</v>
      </c>
      <c r="AQ652" s="30">
        <v>50.334479379999998</v>
      </c>
      <c r="AR652" s="30">
        <v>361.82965087890631</v>
      </c>
      <c r="AS652" s="30">
        <v>382</v>
      </c>
      <c r="AT652" s="30">
        <v>121</v>
      </c>
      <c r="AU652" s="148">
        <v>0.31496062874794012</v>
      </c>
      <c r="AV652" s="30">
        <v>84.311614990234375</v>
      </c>
      <c r="AW652" s="148">
        <v>0.4166666567325592</v>
      </c>
      <c r="AX652" s="30">
        <v>49.597263210000001</v>
      </c>
      <c r="AY652" s="30">
        <v>316.66665649414063</v>
      </c>
      <c r="AZ652" s="30">
        <v>121</v>
      </c>
      <c r="BA652" s="30">
        <v>85.887115478515625</v>
      </c>
      <c r="BB652" s="148">
        <v>0.68599999999999994</v>
      </c>
      <c r="BC652" s="30">
        <v>50.44</v>
      </c>
      <c r="BD652" s="30">
        <v>385.6</v>
      </c>
      <c r="BE652" s="30">
        <v>81.932334899902344</v>
      </c>
      <c r="BF652" s="147">
        <v>0.495</v>
      </c>
      <c r="BG652" s="30">
        <v>48.47</v>
      </c>
      <c r="BH652" s="30">
        <v>321.39999999999998</v>
      </c>
      <c r="BI652" s="30">
        <v>84.549972534179688</v>
      </c>
      <c r="BJ652" s="148">
        <v>0.64800000000000002</v>
      </c>
      <c r="BK652" s="30">
        <v>49.812744670000001</v>
      </c>
      <c r="BL652" s="30">
        <v>377.7</v>
      </c>
      <c r="BM652" s="30">
        <v>81.782798767089844</v>
      </c>
      <c r="BN652" s="148">
        <v>0.48099999999999998</v>
      </c>
      <c r="BO652" s="30">
        <v>48.400116359999998</v>
      </c>
      <c r="BP652" s="30">
        <v>318.2</v>
      </c>
      <c r="BQ652" s="148">
        <v>0.105</v>
      </c>
      <c r="BR652" s="148">
        <v>1.6E-2</v>
      </c>
      <c r="BS652" s="148">
        <v>0.04</v>
      </c>
      <c r="BT652" s="148">
        <v>0.77600000000000002</v>
      </c>
      <c r="BU652" s="148">
        <v>5.8999999999999997E-2</v>
      </c>
      <c r="BV652" s="148">
        <v>4.999999888241291E-3</v>
      </c>
      <c r="BW652" s="148">
        <v>1.2E-2</v>
      </c>
      <c r="BX652" s="148">
        <v>5.5E-2</v>
      </c>
      <c r="BY652" s="148">
        <v>0.128</v>
      </c>
      <c r="BZ652" s="1"/>
      <c r="CA652" s="150">
        <v>11952.1103515625</v>
      </c>
      <c r="CB652" s="150">
        <v>12299.01</v>
      </c>
      <c r="CC652" s="124" t="s">
        <v>4300</v>
      </c>
      <c r="CD652" t="s">
        <v>4634</v>
      </c>
    </row>
    <row r="653" spans="1:82" x14ac:dyDescent="0.3">
      <c r="A653" s="1">
        <v>480715040</v>
      </c>
      <c r="B653" s="124" t="s">
        <v>4300</v>
      </c>
      <c r="C653" t="s">
        <v>220</v>
      </c>
      <c r="D653" t="s">
        <v>1179</v>
      </c>
      <c r="E653" s="30">
        <v>86.520599365234375</v>
      </c>
      <c r="F653" s="30">
        <v>85.607467651367188</v>
      </c>
      <c r="G653" s="30">
        <v>83.088714599609375</v>
      </c>
      <c r="H653" s="30">
        <v>82.126846313476563</v>
      </c>
      <c r="I653" s="1">
        <v>536</v>
      </c>
      <c r="J653" s="1" t="s">
        <v>3981</v>
      </c>
      <c r="K653" s="1">
        <v>6</v>
      </c>
      <c r="L653" t="s">
        <v>3879</v>
      </c>
      <c r="M653" t="s">
        <v>3914</v>
      </c>
      <c r="N653" t="s">
        <v>3917</v>
      </c>
      <c r="O653" t="s">
        <v>3924</v>
      </c>
      <c r="P653" s="148">
        <v>0.53928571939468384</v>
      </c>
      <c r="Q653" s="30">
        <v>50.590290840000002</v>
      </c>
      <c r="R653" s="30">
        <v>357.85714721679688</v>
      </c>
      <c r="S653" s="1">
        <v>330</v>
      </c>
      <c r="T653" s="1">
        <v>124</v>
      </c>
      <c r="U653" s="148">
        <v>0.37575757503509521</v>
      </c>
      <c r="V653" s="148">
        <v>0.3492063581943512</v>
      </c>
      <c r="W653" s="149">
        <v>50.202668279999997</v>
      </c>
      <c r="X653" s="149">
        <v>299.20635986328131</v>
      </c>
      <c r="Y653" s="1">
        <v>124</v>
      </c>
      <c r="Z653" s="30">
        <v>89.149925231933594</v>
      </c>
      <c r="AA653" s="148">
        <v>0.65799999999999992</v>
      </c>
      <c r="AB653" s="30">
        <v>51.4</v>
      </c>
      <c r="AC653" s="30">
        <v>385.4</v>
      </c>
      <c r="AD653" s="30">
        <v>84.820381164550781</v>
      </c>
      <c r="AE653" s="148">
        <v>0.48099999999999998</v>
      </c>
      <c r="AF653" s="30">
        <v>49.93</v>
      </c>
      <c r="AG653" s="30">
        <v>328.6</v>
      </c>
      <c r="AH653" s="30">
        <v>86.62921142578125</v>
      </c>
      <c r="AI653" s="148">
        <v>0.61799999999999999</v>
      </c>
      <c r="AJ653" s="30">
        <v>50.581978800000002</v>
      </c>
      <c r="AK653" s="30">
        <v>373.4</v>
      </c>
      <c r="AL653" s="30">
        <v>83.013565063476563</v>
      </c>
      <c r="AM653" s="148">
        <v>0.4</v>
      </c>
      <c r="AN653" s="30">
        <v>49.327049100000004</v>
      </c>
      <c r="AO653" s="30">
        <v>315.60000000000002</v>
      </c>
      <c r="AP653" s="148">
        <v>0.42805755138397222</v>
      </c>
      <c r="AQ653" s="30">
        <v>48.813679360000002</v>
      </c>
      <c r="AR653" s="30">
        <v>317.26617431640631</v>
      </c>
      <c r="AS653" s="30">
        <v>329</v>
      </c>
      <c r="AT653" s="30">
        <v>123</v>
      </c>
      <c r="AU653" s="148">
        <v>0.37575757503509521</v>
      </c>
      <c r="AV653" s="30">
        <v>82.126846313476563</v>
      </c>
      <c r="AW653" s="148">
        <v>0.19200000166893011</v>
      </c>
      <c r="AX653" s="30">
        <v>48.345137119999997</v>
      </c>
      <c r="AY653" s="30">
        <v>242.3999938964844</v>
      </c>
      <c r="AZ653" s="30">
        <v>123</v>
      </c>
      <c r="BA653" s="30">
        <v>86.155174255371094</v>
      </c>
      <c r="BB653" s="148">
        <v>0.60399999999999998</v>
      </c>
      <c r="BC653" s="30">
        <v>50.57</v>
      </c>
      <c r="BD653" s="30">
        <v>358.8</v>
      </c>
      <c r="BE653" s="30">
        <v>82.987258911132813</v>
      </c>
      <c r="BF653" s="147">
        <v>0.40300000000000002</v>
      </c>
      <c r="BG653" s="30">
        <v>48.99</v>
      </c>
      <c r="BH653" s="30">
        <v>300</v>
      </c>
      <c r="BI653" s="30">
        <v>87.317802429199219</v>
      </c>
      <c r="BJ653" s="148">
        <v>0.51700000000000002</v>
      </c>
      <c r="BK653" s="30">
        <v>51.161016920000002</v>
      </c>
      <c r="BL653" s="30">
        <v>333.7</v>
      </c>
      <c r="BM653" s="30">
        <v>84.874382019042969</v>
      </c>
      <c r="BN653" s="148">
        <v>0.33300000000000002</v>
      </c>
      <c r="BO653" s="30">
        <v>49.940879610000003</v>
      </c>
      <c r="BP653" s="30">
        <v>272.2</v>
      </c>
      <c r="BQ653" s="148">
        <v>0.224</v>
      </c>
      <c r="BR653" s="148">
        <v>1.4999999999999999E-2</v>
      </c>
      <c r="BS653" s="148">
        <v>2.1000000000000001E-2</v>
      </c>
      <c r="BT653" s="148">
        <v>0.65300000000000002</v>
      </c>
      <c r="BU653" s="148">
        <v>8.7999999999999995E-2</v>
      </c>
      <c r="BV653" s="148">
        <v>0</v>
      </c>
      <c r="BW653" s="148"/>
      <c r="BX653" s="148">
        <v>0.11700000000000001</v>
      </c>
      <c r="BY653" s="148">
        <v>0.35099999999999998</v>
      </c>
      <c r="BZ653" s="1"/>
      <c r="CA653" s="150">
        <v>11270.4296875</v>
      </c>
      <c r="CB653" s="150">
        <v>11861.72</v>
      </c>
      <c r="CC653" s="124" t="s">
        <v>4300</v>
      </c>
      <c r="CD653" t="s">
        <v>4634</v>
      </c>
    </row>
    <row r="654" spans="1:82" x14ac:dyDescent="0.3">
      <c r="A654" s="1">
        <v>480715045</v>
      </c>
      <c r="B654" s="124" t="s">
        <v>4300</v>
      </c>
      <c r="C654" t="s">
        <v>220</v>
      </c>
      <c r="D654" t="s">
        <v>1180</v>
      </c>
      <c r="E654" s="30">
        <v>84.318824768066406</v>
      </c>
      <c r="F654" s="30">
        <v>80.643814086914063</v>
      </c>
      <c r="G654" s="30">
        <v>84.077362060546875</v>
      </c>
      <c r="H654" s="30">
        <v>81.518203735351563</v>
      </c>
      <c r="I654" s="1">
        <v>421</v>
      </c>
      <c r="J654" s="1" t="s">
        <v>3981</v>
      </c>
      <c r="K654" s="1">
        <v>8</v>
      </c>
      <c r="L654" t="s">
        <v>3879</v>
      </c>
      <c r="M654" t="s">
        <v>3914</v>
      </c>
      <c r="N654" t="s">
        <v>3917</v>
      </c>
      <c r="O654" t="s">
        <v>3924</v>
      </c>
      <c r="P654" s="148">
        <v>0.56542056798934937</v>
      </c>
      <c r="Q654" s="30">
        <v>49.674432969999998</v>
      </c>
      <c r="R654" s="30">
        <v>368.22430419921881</v>
      </c>
      <c r="S654" s="1">
        <v>346</v>
      </c>
      <c r="T654" s="1">
        <v>119</v>
      </c>
      <c r="U654" s="148">
        <v>0.34393063187599182</v>
      </c>
      <c r="V654" s="148">
        <v>0.28787878155708307</v>
      </c>
      <c r="W654" s="149">
        <v>48.146016529999997</v>
      </c>
      <c r="X654" s="149"/>
      <c r="Y654" s="1">
        <v>119</v>
      </c>
      <c r="Z654" s="30">
        <v>89.149925231933594</v>
      </c>
      <c r="AA654" s="148">
        <v>0.60499999999999998</v>
      </c>
      <c r="AB654" s="30">
        <v>51.4</v>
      </c>
      <c r="AC654" s="30">
        <v>374.5</v>
      </c>
      <c r="AD654" s="30">
        <v>83.907371520996094</v>
      </c>
      <c r="AE654" s="148">
        <v>0.39100000000000001</v>
      </c>
      <c r="AF654" s="30">
        <v>49.62</v>
      </c>
      <c r="AG654" s="30">
        <v>322.7</v>
      </c>
      <c r="AH654" s="30">
        <v>89.166229248046875</v>
      </c>
      <c r="AI654" s="148">
        <v>0.61099999999999999</v>
      </c>
      <c r="AJ654" s="30">
        <v>51.422273220000001</v>
      </c>
      <c r="AK654" s="30">
        <v>377</v>
      </c>
      <c r="AL654" s="30">
        <v>85.13037109375</v>
      </c>
      <c r="AM654" s="148">
        <v>0.45400000000000001</v>
      </c>
      <c r="AN654" s="30">
        <v>50.047395119999997</v>
      </c>
      <c r="AO654" s="30">
        <v>327.8</v>
      </c>
      <c r="AP654" s="148">
        <v>0.47887325286865229</v>
      </c>
      <c r="AQ654" s="30">
        <v>49.43210474</v>
      </c>
      <c r="AR654" s="30">
        <v>337.55868530273438</v>
      </c>
      <c r="AS654" s="30">
        <v>345</v>
      </c>
      <c r="AT654" s="30">
        <v>118</v>
      </c>
      <c r="AU654" s="148">
        <v>0.34393063187599182</v>
      </c>
      <c r="AV654" s="30">
        <v>81.518203735351563</v>
      </c>
      <c r="AW654" s="148">
        <v>0.23076923191547391</v>
      </c>
      <c r="AX654" s="30">
        <v>47.996311400000003</v>
      </c>
      <c r="AY654" s="30">
        <v>263.07693481445313</v>
      </c>
      <c r="AZ654" s="30">
        <v>118</v>
      </c>
      <c r="BA654" s="30">
        <v>91.062690734863281</v>
      </c>
      <c r="BB654" s="148">
        <v>0.58499999999999996</v>
      </c>
      <c r="BC654" s="30">
        <v>52.95</v>
      </c>
      <c r="BD654" s="30">
        <v>360.9</v>
      </c>
      <c r="BE654" s="30">
        <v>86.070884704589844</v>
      </c>
      <c r="BF654" s="147">
        <v>0.32700000000000001</v>
      </c>
      <c r="BG654" s="30">
        <v>50.51</v>
      </c>
      <c r="BH654" s="30">
        <v>279.10000000000002</v>
      </c>
      <c r="BI654" s="30">
        <v>90.393402099609375</v>
      </c>
      <c r="BJ654" s="148">
        <v>0.54400000000000004</v>
      </c>
      <c r="BK654" s="30">
        <v>52.659211310000003</v>
      </c>
      <c r="BL654" s="30">
        <v>341.1</v>
      </c>
      <c r="BM654" s="30">
        <v>86.02593994140625</v>
      </c>
      <c r="BN654" s="148">
        <v>0.33</v>
      </c>
      <c r="BO654" s="30">
        <v>50.514785320000001</v>
      </c>
      <c r="BP654" s="30">
        <v>270.10000000000002</v>
      </c>
      <c r="BQ654" s="148">
        <v>0.16200000000000001</v>
      </c>
      <c r="BR654" s="148">
        <v>1.9E-2</v>
      </c>
      <c r="BS654" s="148">
        <v>1.7000000000000001E-2</v>
      </c>
      <c r="BT654" s="148">
        <v>0.72399999999999998</v>
      </c>
      <c r="BU654" s="148">
        <v>7.5999999999999998E-2</v>
      </c>
      <c r="BV654" s="148">
        <v>2.000000094994903E-3</v>
      </c>
      <c r="BW654" s="148">
        <v>1.7000000000000001E-2</v>
      </c>
      <c r="BX654" s="148">
        <v>0.105</v>
      </c>
      <c r="BY654" s="148">
        <v>0.193</v>
      </c>
      <c r="BZ654" s="1"/>
      <c r="CA654" s="150">
        <v>12763.8701171875</v>
      </c>
      <c r="CB654" s="150">
        <v>13696.57</v>
      </c>
      <c r="CC654" s="124" t="s">
        <v>4300</v>
      </c>
      <c r="CD654" t="s">
        <v>4635</v>
      </c>
    </row>
    <row r="655" spans="1:82" x14ac:dyDescent="0.3">
      <c r="A655" s="1">
        <v>480715060</v>
      </c>
      <c r="B655" s="124" t="s">
        <v>4300</v>
      </c>
      <c r="C655" t="s">
        <v>220</v>
      </c>
      <c r="D655" t="s">
        <v>1181</v>
      </c>
      <c r="E655" s="30">
        <v>84.132232666015625</v>
      </c>
      <c r="F655" s="30">
        <v>82.127487182617188</v>
      </c>
      <c r="G655" s="30">
        <v>85.184341430664063</v>
      </c>
      <c r="H655" s="30">
        <v>83.019172668457031</v>
      </c>
      <c r="I655" s="1">
        <v>582</v>
      </c>
      <c r="J655" s="1" t="s">
        <v>3981</v>
      </c>
      <c r="K655" s="1">
        <v>6</v>
      </c>
      <c r="L655" t="s">
        <v>3879</v>
      </c>
      <c r="M655" t="s">
        <v>3914</v>
      </c>
      <c r="N655" t="s">
        <v>3917</v>
      </c>
      <c r="O655" t="s">
        <v>3924</v>
      </c>
      <c r="P655" s="148">
        <v>0.57278478145599365</v>
      </c>
      <c r="Q655" s="30">
        <v>49.596818929999998</v>
      </c>
      <c r="R655" s="30">
        <v>365.50631713867188</v>
      </c>
      <c r="S655" s="1">
        <v>407</v>
      </c>
      <c r="T655" s="1">
        <v>110</v>
      </c>
      <c r="U655" s="148">
        <v>0.27027025818824768</v>
      </c>
      <c r="V655" s="148">
        <v>0.25925925374031072</v>
      </c>
      <c r="W655" s="149">
        <v>48.760766930000003</v>
      </c>
      <c r="X655" s="149">
        <v>280.24691772460938</v>
      </c>
      <c r="Y655" s="1">
        <v>110</v>
      </c>
      <c r="Z655" s="30">
        <v>87.63946533203125</v>
      </c>
      <c r="AA655" s="148">
        <v>0.64800000000000002</v>
      </c>
      <c r="AB655" s="30">
        <v>50.9</v>
      </c>
      <c r="AC655" s="30">
        <v>385.2</v>
      </c>
      <c r="AD655" s="30">
        <v>82.169715881347656</v>
      </c>
      <c r="AE655" s="148">
        <v>0.39600000000000002</v>
      </c>
      <c r="AF655" s="30">
        <v>49.03</v>
      </c>
      <c r="AG655" s="30">
        <v>321.89999999999998</v>
      </c>
      <c r="AH655" s="30">
        <v>86.645065307617188</v>
      </c>
      <c r="AI655" s="148">
        <v>0.68400000000000005</v>
      </c>
      <c r="AJ655" s="30">
        <v>50.587229190000002</v>
      </c>
      <c r="AK655" s="30">
        <v>392.6</v>
      </c>
      <c r="AL655" s="30">
        <v>81.328773498535156</v>
      </c>
      <c r="AM655" s="148">
        <v>0.38600000000000001</v>
      </c>
      <c r="AN655" s="30">
        <v>48.753718460000002</v>
      </c>
      <c r="AO655" s="30">
        <v>323.89999999999998</v>
      </c>
      <c r="AP655" s="148">
        <v>0.50949364900588989</v>
      </c>
      <c r="AQ655" s="30">
        <v>50.124548279999999</v>
      </c>
      <c r="AR655" s="30">
        <v>334.81011962890631</v>
      </c>
      <c r="AS655" s="30">
        <v>408</v>
      </c>
      <c r="AT655" s="30">
        <v>111</v>
      </c>
      <c r="AU655" s="148">
        <v>0.27027025818824768</v>
      </c>
      <c r="AV655" s="30">
        <v>83.019172668457031</v>
      </c>
      <c r="AW655" s="148">
        <v>0.25925925374031072</v>
      </c>
      <c r="AX655" s="30">
        <v>48.856541700000001</v>
      </c>
      <c r="AY655" s="30">
        <v>227.1604919433594</v>
      </c>
      <c r="AZ655" s="30">
        <v>111</v>
      </c>
      <c r="BA655" s="30">
        <v>88.980087280273438</v>
      </c>
      <c r="BB655" s="148">
        <v>0.64700000000000002</v>
      </c>
      <c r="BC655" s="30">
        <v>51.94</v>
      </c>
      <c r="BD655" s="30">
        <v>383.2</v>
      </c>
      <c r="BE655" s="30">
        <v>85.523139953613281</v>
      </c>
      <c r="BF655" s="147">
        <v>0.34699999999999998</v>
      </c>
      <c r="BG655" s="30">
        <v>50.24</v>
      </c>
      <c r="BH655" s="30">
        <v>305.10000000000002</v>
      </c>
      <c r="BI655" s="30">
        <v>87.953620910644531</v>
      </c>
      <c r="BJ655" s="148">
        <v>0.63800000000000001</v>
      </c>
      <c r="BK655" s="30">
        <v>51.470740139999997</v>
      </c>
      <c r="BL655" s="30">
        <v>375.2</v>
      </c>
      <c r="BM655" s="30">
        <v>85.181510925292969</v>
      </c>
      <c r="BN655" s="148">
        <v>0.35199999999999998</v>
      </c>
      <c r="BO655" s="30">
        <v>50.093947040000003</v>
      </c>
      <c r="BP655" s="30">
        <v>283</v>
      </c>
      <c r="BQ655" s="148">
        <v>5.1999999999999998E-2</v>
      </c>
      <c r="BR655" s="148">
        <v>2.1000000000000001E-2</v>
      </c>
      <c r="BS655" s="148">
        <v>2.5999999999999999E-2</v>
      </c>
      <c r="BT655" s="148">
        <v>0.82500000000000007</v>
      </c>
      <c r="BU655" s="148">
        <v>6.9000000000000006E-2</v>
      </c>
      <c r="BV655" s="148">
        <v>8.999999612569809E-3</v>
      </c>
      <c r="BW655" s="148">
        <v>4.5999999999999999E-2</v>
      </c>
      <c r="BX655" s="148">
        <v>0.10100000000000001</v>
      </c>
      <c r="BY655" s="148">
        <v>0.114</v>
      </c>
      <c r="BZ655" s="1"/>
      <c r="CA655" s="150">
        <v>11864.0498046875</v>
      </c>
      <c r="CB655" s="150">
        <v>12388.32</v>
      </c>
      <c r="CC655" s="124" t="s">
        <v>4300</v>
      </c>
      <c r="CD655" t="s">
        <v>4634</v>
      </c>
    </row>
    <row r="656" spans="1:82" x14ac:dyDescent="0.3">
      <c r="A656" s="1">
        <v>480715080</v>
      </c>
      <c r="B656" s="124" t="s">
        <v>4300</v>
      </c>
      <c r="C656" t="s">
        <v>220</v>
      </c>
      <c r="D656" t="s">
        <v>1182</v>
      </c>
      <c r="E656" s="30">
        <v>90.838287353515625</v>
      </c>
      <c r="F656" s="30">
        <v>85.888755798339844</v>
      </c>
      <c r="G656" s="30">
        <v>88.679740905761719</v>
      </c>
      <c r="H656" s="30">
        <v>84.480720520019531</v>
      </c>
      <c r="I656" s="1">
        <v>476</v>
      </c>
      <c r="J656" s="1" t="s">
        <v>3981</v>
      </c>
      <c r="K656" s="1">
        <v>6</v>
      </c>
      <c r="L656" t="s">
        <v>3879</v>
      </c>
      <c r="M656" t="s">
        <v>3914</v>
      </c>
      <c r="N656" t="s">
        <v>3917</v>
      </c>
      <c r="O656" t="s">
        <v>3924</v>
      </c>
      <c r="P656" s="148">
        <v>0.64748203754425049</v>
      </c>
      <c r="Q656" s="30">
        <v>52.386287129999999</v>
      </c>
      <c r="R656" s="30">
        <v>378.41726684570313</v>
      </c>
      <c r="S656" s="1">
        <v>370</v>
      </c>
      <c r="T656" s="1">
        <v>88</v>
      </c>
      <c r="U656" s="148">
        <v>0.2378378361463547</v>
      </c>
      <c r="V656" s="148">
        <v>0.39705881476402283</v>
      </c>
      <c r="W656" s="149">
        <v>50.319219750000002</v>
      </c>
      <c r="X656" s="149">
        <v>308.82351684570313</v>
      </c>
      <c r="Y656" s="1">
        <v>88</v>
      </c>
      <c r="Z656" s="30">
        <v>90.056198120117188</v>
      </c>
      <c r="AA656" s="148">
        <v>0.74400000000000011</v>
      </c>
      <c r="AB656" s="30">
        <v>51.7</v>
      </c>
      <c r="AC656" s="30">
        <v>406.2</v>
      </c>
      <c r="AD656" s="30">
        <v>84.997093200683594</v>
      </c>
      <c r="AE656" s="148">
        <v>0.505</v>
      </c>
      <c r="AF656" s="30">
        <v>49.99</v>
      </c>
      <c r="AG656" s="30">
        <v>341.9</v>
      </c>
      <c r="AH656" s="30">
        <v>88.814239501953125</v>
      </c>
      <c r="AI656" s="148">
        <v>0.78099999999999992</v>
      </c>
      <c r="AJ656" s="30">
        <v>51.305689940000001</v>
      </c>
      <c r="AK656" s="30">
        <v>418.3</v>
      </c>
      <c r="AL656" s="30">
        <v>84.46502685546875</v>
      </c>
      <c r="AM656" s="148">
        <v>0.58599999999999997</v>
      </c>
      <c r="AN656" s="30">
        <v>49.820979190000003</v>
      </c>
      <c r="AO656" s="30">
        <v>360</v>
      </c>
      <c r="AP656" s="148">
        <v>0.5899280309677124</v>
      </c>
      <c r="AQ656" s="30">
        <v>52.311016080000002</v>
      </c>
      <c r="AR656" s="30">
        <v>353.23739624023438</v>
      </c>
      <c r="AS656" s="30">
        <v>370</v>
      </c>
      <c r="AT656" s="30">
        <v>88</v>
      </c>
      <c r="AU656" s="148">
        <v>0.2378378361463547</v>
      </c>
      <c r="AV656" s="30">
        <v>84.480720520019531</v>
      </c>
      <c r="AW656" s="148">
        <v>0.30882352590560908</v>
      </c>
      <c r="AX656" s="30">
        <v>49.6941804</v>
      </c>
      <c r="AY656" s="30">
        <v>255.8823547363281</v>
      </c>
      <c r="AZ656" s="30">
        <v>88</v>
      </c>
      <c r="BA656" s="30">
        <v>87.041824340820313</v>
      </c>
      <c r="BB656" s="148">
        <v>0.73199999999999998</v>
      </c>
      <c r="BC656" s="30">
        <v>51</v>
      </c>
      <c r="BD656" s="30">
        <v>398.8</v>
      </c>
      <c r="BE656" s="30">
        <v>81.6483154296875</v>
      </c>
      <c r="BF656" s="147">
        <v>0.38700000000000001</v>
      </c>
      <c r="BG656" s="30">
        <v>48.33</v>
      </c>
      <c r="BH656" s="30">
        <v>307.5</v>
      </c>
      <c r="BI656" s="30">
        <v>84.85687255859375</v>
      </c>
      <c r="BJ656" s="148">
        <v>0.71499999999999997</v>
      </c>
      <c r="BK656" s="30">
        <v>49.962244740000003</v>
      </c>
      <c r="BL656" s="30">
        <v>397</v>
      </c>
      <c r="BM656" s="30">
        <v>81.580284118652344</v>
      </c>
      <c r="BN656" s="148">
        <v>0.47099999999999997</v>
      </c>
      <c r="BO656" s="30">
        <v>48.299187170000003</v>
      </c>
      <c r="BP656" s="30">
        <v>327.10000000000002</v>
      </c>
      <c r="BQ656" s="148">
        <v>0.113</v>
      </c>
      <c r="BR656" s="148"/>
      <c r="BS656" s="148">
        <v>2.9000000000000001E-2</v>
      </c>
      <c r="BT656" s="148">
        <v>0.78600000000000003</v>
      </c>
      <c r="BU656" s="148">
        <v>6.7000000000000004E-2</v>
      </c>
      <c r="BV656" s="148">
        <v>4.0000001899898052E-3</v>
      </c>
      <c r="BW656" s="148"/>
      <c r="BX656" s="148">
        <v>8.4000000000000005E-2</v>
      </c>
      <c r="BY656" s="148">
        <v>6.8000000000000005E-2</v>
      </c>
      <c r="BZ656" s="1"/>
      <c r="CA656" s="150">
        <v>11947.0703125</v>
      </c>
      <c r="CB656" s="150">
        <v>12355.79</v>
      </c>
      <c r="CC656" s="124" t="s">
        <v>4300</v>
      </c>
      <c r="CD656" t="s">
        <v>4634</v>
      </c>
    </row>
    <row r="657" spans="1:82" x14ac:dyDescent="0.3">
      <c r="A657" s="1">
        <v>480716000</v>
      </c>
      <c r="B657" s="124" t="s">
        <v>4300</v>
      </c>
      <c r="C657" t="s">
        <v>220</v>
      </c>
      <c r="D657" t="s">
        <v>622</v>
      </c>
      <c r="E657" s="30">
        <v>83.204048156738281</v>
      </c>
      <c r="F657" s="30">
        <v>81.669700622558594</v>
      </c>
      <c r="G657" s="30">
        <v>82.821601867675781</v>
      </c>
      <c r="H657" s="30">
        <v>79.121009826660156</v>
      </c>
      <c r="I657" s="1">
        <v>430</v>
      </c>
      <c r="J657" s="1" t="s">
        <v>3981</v>
      </c>
      <c r="K657" s="1">
        <v>6</v>
      </c>
      <c r="L657" t="s">
        <v>3879</v>
      </c>
      <c r="M657" t="s">
        <v>3914</v>
      </c>
      <c r="N657" t="s">
        <v>3917</v>
      </c>
      <c r="O657" t="s">
        <v>3924</v>
      </c>
      <c r="P657" s="148">
        <v>0.60000002384185791</v>
      </c>
      <c r="Q657" s="30">
        <v>49.210726979999997</v>
      </c>
      <c r="R657" s="30">
        <v>380.46511840820313</v>
      </c>
      <c r="S657" s="1">
        <v>241</v>
      </c>
      <c r="T657" s="1">
        <v>63</v>
      </c>
      <c r="U657" s="148">
        <v>0.26141080260276789</v>
      </c>
      <c r="V657" s="148">
        <v>0.31111112236976618</v>
      </c>
      <c r="W657" s="149">
        <v>48.571086229999999</v>
      </c>
      <c r="X657" s="149"/>
      <c r="Y657" s="1">
        <v>63</v>
      </c>
      <c r="Z657" s="30">
        <v>87.941551208496094</v>
      </c>
      <c r="AA657" s="148">
        <v>0.64700000000000002</v>
      </c>
      <c r="AB657" s="30">
        <v>51</v>
      </c>
      <c r="AC657" s="30">
        <v>386.8</v>
      </c>
      <c r="AD657" s="30">
        <v>83.553955078125</v>
      </c>
      <c r="AE657" s="148">
        <v>0.49199999999999999</v>
      </c>
      <c r="AF657" s="30">
        <v>49.5</v>
      </c>
      <c r="AG657" s="30">
        <v>347.5</v>
      </c>
      <c r="AH657" s="30">
        <v>86.828544616699219</v>
      </c>
      <c r="AI657" s="148">
        <v>0.71099999999999997</v>
      </c>
      <c r="AJ657" s="30">
        <v>50.648001020000002</v>
      </c>
      <c r="AK657" s="30">
        <v>401.1</v>
      </c>
      <c r="AL657" s="30">
        <v>84.229560852050781</v>
      </c>
      <c r="AM657" s="148">
        <v>0.6</v>
      </c>
      <c r="AN657" s="30">
        <v>49.74085238</v>
      </c>
      <c r="AO657" s="30">
        <v>360</v>
      </c>
      <c r="AP657" s="148">
        <v>0.58411216735839844</v>
      </c>
      <c r="AQ657" s="30">
        <v>48.646595470000001</v>
      </c>
      <c r="AR657" s="30">
        <v>359.81307983398438</v>
      </c>
      <c r="AS657" s="30">
        <v>242</v>
      </c>
      <c r="AT657" s="30">
        <v>64</v>
      </c>
      <c r="AU657" s="148">
        <v>0.26141080260276789</v>
      </c>
      <c r="AV657" s="30">
        <v>79.121009826660156</v>
      </c>
      <c r="AW657" s="148">
        <v>0.3333333432674408</v>
      </c>
      <c r="AX657" s="30">
        <v>46.622440650000001</v>
      </c>
      <c r="AY657" s="30"/>
      <c r="AZ657" s="30">
        <v>64</v>
      </c>
      <c r="BA657" s="30">
        <v>88.114059448242188</v>
      </c>
      <c r="BB657" s="148">
        <v>0.66700000000000004</v>
      </c>
      <c r="BC657" s="30">
        <v>51.52</v>
      </c>
      <c r="BD657" s="30">
        <v>380.4</v>
      </c>
      <c r="BE657" s="30">
        <v>85.523139953613281</v>
      </c>
      <c r="BF657" s="147">
        <v>0.50800000000000001</v>
      </c>
      <c r="BG657" s="30">
        <v>50.24</v>
      </c>
      <c r="BH657" s="30">
        <v>313.60000000000002</v>
      </c>
      <c r="BI657" s="30">
        <v>88.266212463378906</v>
      </c>
      <c r="BJ657" s="148">
        <v>0.69499999999999995</v>
      </c>
      <c r="BK657" s="30">
        <v>51.623009420000002</v>
      </c>
      <c r="BL657" s="30">
        <v>391.6</v>
      </c>
      <c r="BM657" s="30">
        <v>87.739494323730469</v>
      </c>
      <c r="BN657" s="148">
        <v>0.49099999999999999</v>
      </c>
      <c r="BO657" s="30">
        <v>51.368776779999997</v>
      </c>
      <c r="BP657" s="30">
        <v>336.4</v>
      </c>
      <c r="BQ657" s="148">
        <v>3.6999999999999998E-2</v>
      </c>
      <c r="BR657" s="148"/>
      <c r="BS657" s="148"/>
      <c r="BT657" s="148">
        <v>0.874</v>
      </c>
      <c r="BU657" s="148">
        <v>6.3E-2</v>
      </c>
      <c r="BV657" s="148">
        <v>2.60000005364418E-2</v>
      </c>
      <c r="BW657" s="148"/>
      <c r="BX657" s="148">
        <v>9.0999999999999998E-2</v>
      </c>
      <c r="BY657" s="148">
        <v>0.126</v>
      </c>
      <c r="BZ657" s="1"/>
      <c r="CA657" s="150">
        <v>12031.0703125</v>
      </c>
      <c r="CB657" s="150">
        <v>12267.96</v>
      </c>
      <c r="CC657" s="124" t="s">
        <v>4300</v>
      </c>
      <c r="CD657" t="s">
        <v>4634</v>
      </c>
    </row>
    <row r="658" spans="1:82" x14ac:dyDescent="0.3">
      <c r="A658" s="1">
        <v>480716010</v>
      </c>
      <c r="B658" s="124" t="s">
        <v>4300</v>
      </c>
      <c r="C658" t="s">
        <v>220</v>
      </c>
      <c r="D658" t="s">
        <v>1183</v>
      </c>
      <c r="E658" s="30">
        <v>85.368011474609375</v>
      </c>
      <c r="F658" s="30">
        <v>85.855667114257813</v>
      </c>
      <c r="G658" s="30">
        <v>87.643470764160156</v>
      </c>
      <c r="H658" s="30">
        <v>84.925880432128906</v>
      </c>
      <c r="I658" s="1">
        <v>545</v>
      </c>
      <c r="J658" s="1" t="s">
        <v>3981</v>
      </c>
      <c r="K658" s="1">
        <v>6</v>
      </c>
      <c r="L658" t="s">
        <v>3879</v>
      </c>
      <c r="M658" t="s">
        <v>3914</v>
      </c>
      <c r="N658" t="s">
        <v>3917</v>
      </c>
      <c r="O658" t="s">
        <v>3924</v>
      </c>
      <c r="P658" s="148">
        <v>0.58862876892089844</v>
      </c>
      <c r="Q658" s="30">
        <v>50.110857539999998</v>
      </c>
      <c r="R658" s="30">
        <v>368.56185913085938</v>
      </c>
      <c r="S658" s="1">
        <v>420</v>
      </c>
      <c r="T658" s="1">
        <v>123</v>
      </c>
      <c r="U658" s="148">
        <v>0.29285714030265808</v>
      </c>
      <c r="V658" s="148">
        <v>0.37777778506278992</v>
      </c>
      <c r="W658" s="149">
        <v>50.305509669999999</v>
      </c>
      <c r="X658" s="149">
        <v>320</v>
      </c>
      <c r="Y658" s="1">
        <v>123</v>
      </c>
      <c r="Z658" s="30">
        <v>86.431098937988281</v>
      </c>
      <c r="AA658" s="148">
        <v>0.64400000000000002</v>
      </c>
      <c r="AB658" s="30">
        <v>50.5</v>
      </c>
      <c r="AC658" s="30">
        <v>379.7</v>
      </c>
      <c r="AD658" s="30">
        <v>84.997093200683594</v>
      </c>
      <c r="AE658" s="148">
        <v>0.45300000000000001</v>
      </c>
      <c r="AF658" s="30">
        <v>49.99</v>
      </c>
      <c r="AG658" s="30">
        <v>331.6</v>
      </c>
      <c r="AH658" s="30">
        <v>89.4571533203125</v>
      </c>
      <c r="AI658" s="148">
        <v>0.65200000000000002</v>
      </c>
      <c r="AJ658" s="30">
        <v>51.518632220000001</v>
      </c>
      <c r="AK658" s="30">
        <v>387.3</v>
      </c>
      <c r="AL658" s="30">
        <v>84.310447692871094</v>
      </c>
      <c r="AM658" s="148">
        <v>0.4</v>
      </c>
      <c r="AN658" s="30">
        <v>49.768378200000001</v>
      </c>
      <c r="AO658" s="30">
        <v>323.2</v>
      </c>
      <c r="AP658" s="148">
        <v>0.4848484992980957</v>
      </c>
      <c r="AQ658" s="30">
        <v>51.66280227</v>
      </c>
      <c r="AR658" s="30">
        <v>327.60943603515631</v>
      </c>
      <c r="AS658" s="30">
        <v>419</v>
      </c>
      <c r="AT658" s="30">
        <v>123</v>
      </c>
      <c r="AU658" s="148">
        <v>0.29285714030265808</v>
      </c>
      <c r="AV658" s="30">
        <v>84.925880432128906</v>
      </c>
      <c r="AW658" s="148">
        <v>0.31460675597190862</v>
      </c>
      <c r="AX658" s="30">
        <v>49.949307679999997</v>
      </c>
      <c r="AY658" s="30">
        <v>253.9325866699219</v>
      </c>
      <c r="AZ658" s="30">
        <v>123</v>
      </c>
      <c r="BA658" s="30">
        <v>89.866744995117188</v>
      </c>
      <c r="BB658" s="148">
        <v>0.64900000000000002</v>
      </c>
      <c r="BC658" s="30">
        <v>52.37</v>
      </c>
      <c r="BD658" s="30">
        <v>374.5</v>
      </c>
      <c r="BE658" s="30">
        <v>85.786872863769531</v>
      </c>
      <c r="BF658" s="147">
        <v>0.436</v>
      </c>
      <c r="BG658" s="30">
        <v>50.37</v>
      </c>
      <c r="BH658" s="30">
        <v>302.10000000000002</v>
      </c>
      <c r="BI658" s="30">
        <v>90.908004760742188</v>
      </c>
      <c r="BJ658" s="148">
        <v>0.61099999999999999</v>
      </c>
      <c r="BK658" s="30">
        <v>52.909886710000002</v>
      </c>
      <c r="BL658" s="30">
        <v>370.5</v>
      </c>
      <c r="BM658" s="30">
        <v>86.363632202148438</v>
      </c>
      <c r="BN658" s="148">
        <v>0.34399999999999997</v>
      </c>
      <c r="BO658" s="30">
        <v>50.683084610000002</v>
      </c>
      <c r="BP658" s="30">
        <v>294.8</v>
      </c>
      <c r="BQ658" s="148">
        <v>0.14299999999999999</v>
      </c>
      <c r="BR658" s="148">
        <v>9.0000000000000011E-3</v>
      </c>
      <c r="BS658" s="148">
        <v>1.4999999999999999E-2</v>
      </c>
      <c r="BT658" s="148">
        <v>0.76</v>
      </c>
      <c r="BU658" s="148">
        <v>7.0000000000000007E-2</v>
      </c>
      <c r="BV658" s="148">
        <v>4.0000001899898052E-3</v>
      </c>
      <c r="BW658" s="148"/>
      <c r="BX658" s="148">
        <v>9.1999999999999998E-2</v>
      </c>
      <c r="BY658" s="148">
        <v>8.7999999999999995E-2</v>
      </c>
      <c r="BZ658" s="1"/>
      <c r="CA658" s="150">
        <v>11273.7802734375</v>
      </c>
      <c r="CB658" s="150">
        <v>11842.39</v>
      </c>
      <c r="CC658" s="124" t="s">
        <v>4300</v>
      </c>
      <c r="CD658" t="s">
        <v>4634</v>
      </c>
    </row>
    <row r="659" spans="1:82" x14ac:dyDescent="0.3">
      <c r="A659" s="1">
        <v>480723050</v>
      </c>
      <c r="B659" s="124" t="s">
        <v>4301</v>
      </c>
      <c r="C659" t="s">
        <v>221</v>
      </c>
      <c r="D659" t="s">
        <v>1184</v>
      </c>
      <c r="E659" s="30">
        <v>82.692131042480469</v>
      </c>
      <c r="F659" s="30">
        <v>84.400932312011719</v>
      </c>
      <c r="G659" s="30">
        <v>81.535911560058594</v>
      </c>
      <c r="H659" s="30">
        <v>82.356109619140625</v>
      </c>
      <c r="I659" s="1">
        <v>1180</v>
      </c>
      <c r="J659" s="1">
        <v>6</v>
      </c>
      <c r="K659" s="1">
        <v>8</v>
      </c>
      <c r="L659" t="s">
        <v>3879</v>
      </c>
      <c r="M659" t="s">
        <v>3914</v>
      </c>
      <c r="N659" t="s">
        <v>3918</v>
      </c>
      <c r="O659" t="s">
        <v>3922</v>
      </c>
      <c r="P659" s="148">
        <v>0.19483315944671631</v>
      </c>
      <c r="Q659" s="30">
        <v>48.997788200000002</v>
      </c>
      <c r="R659" s="30">
        <v>260.0645751953125</v>
      </c>
      <c r="S659" s="1">
        <v>1636</v>
      </c>
      <c r="T659" s="1">
        <v>1636</v>
      </c>
      <c r="U659" s="148">
        <v>1</v>
      </c>
      <c r="V659" s="148">
        <v>0.19483315944671631</v>
      </c>
      <c r="W659" s="149">
        <v>49.702750020000003</v>
      </c>
      <c r="X659" s="149">
        <v>260.0645751953125</v>
      </c>
      <c r="Y659" s="1">
        <v>1636</v>
      </c>
      <c r="Z659" s="30">
        <v>73.441146850585938</v>
      </c>
      <c r="AA659" s="148">
        <v>0.17899999999999999</v>
      </c>
      <c r="AB659" s="30">
        <v>46.2</v>
      </c>
      <c r="AC659" s="30">
        <v>250.6</v>
      </c>
      <c r="AD659" s="30">
        <v>75.63140869140625</v>
      </c>
      <c r="AE659" s="148">
        <v>0.17899999999999999</v>
      </c>
      <c r="AF659" s="30">
        <v>46.81</v>
      </c>
      <c r="AG659" s="30">
        <v>250.6</v>
      </c>
      <c r="AH659" s="30">
        <v>74.724266052246094</v>
      </c>
      <c r="AI659" s="148">
        <v>0.16400000000000001</v>
      </c>
      <c r="AJ659" s="30">
        <v>46.638894520000001</v>
      </c>
      <c r="AK659" s="30">
        <v>241</v>
      </c>
      <c r="AL659" s="30">
        <v>76.904129028320313</v>
      </c>
      <c r="AM659" s="148">
        <v>0.16400000000000001</v>
      </c>
      <c r="AN659" s="30">
        <v>47.248019599999999</v>
      </c>
      <c r="AO659" s="30">
        <v>241</v>
      </c>
      <c r="AP659" s="148">
        <v>7.3513515293598175E-2</v>
      </c>
      <c r="AQ659" s="30">
        <v>47.842359360000003</v>
      </c>
      <c r="AR659" s="30">
        <v>181.40541076660159</v>
      </c>
      <c r="AS659" s="30">
        <v>1636</v>
      </c>
      <c r="AT659" s="30">
        <v>1636</v>
      </c>
      <c r="AU659" s="148">
        <v>1</v>
      </c>
      <c r="AV659" s="30">
        <v>82.356109619140625</v>
      </c>
      <c r="AW659" s="148">
        <v>7.3513515293598175E-2</v>
      </c>
      <c r="AX659" s="30">
        <v>48.47652926</v>
      </c>
      <c r="AY659" s="30">
        <v>181.40541076660159</v>
      </c>
      <c r="AZ659" s="30">
        <v>1636</v>
      </c>
      <c r="BA659" s="30">
        <v>75.968978881835938</v>
      </c>
      <c r="BB659" s="148">
        <v>0.104</v>
      </c>
      <c r="BC659" s="30">
        <v>45.63</v>
      </c>
      <c r="BD659" s="30">
        <v>190.6</v>
      </c>
      <c r="BE659" s="30">
        <v>77.489471435546875</v>
      </c>
      <c r="BF659" s="147">
        <v>0.104</v>
      </c>
      <c r="BG659" s="30">
        <v>46.28</v>
      </c>
      <c r="BH659" s="30">
        <v>190.6</v>
      </c>
      <c r="BI659" s="30">
        <v>76.096031188964844</v>
      </c>
      <c r="BJ659" s="148">
        <v>7.8E-2</v>
      </c>
      <c r="BK659" s="30">
        <v>45.694643210000002</v>
      </c>
      <c r="BL659" s="30">
        <v>176.4</v>
      </c>
      <c r="BM659" s="30">
        <v>77.684371948242188</v>
      </c>
      <c r="BN659" s="148">
        <v>7.8E-2</v>
      </c>
      <c r="BO659" s="30">
        <v>46.357568270000002</v>
      </c>
      <c r="BP659" s="30">
        <v>176.4</v>
      </c>
      <c r="BQ659" s="148">
        <v>0.66400000000000003</v>
      </c>
      <c r="BR659" s="148">
        <v>0.16200000000000001</v>
      </c>
      <c r="BS659" s="148">
        <v>2.5000000000000001E-2</v>
      </c>
      <c r="BT659" s="148">
        <v>8.8999999999999996E-2</v>
      </c>
      <c r="BU659" s="148">
        <v>5.1999999999999998E-2</v>
      </c>
      <c r="BV659" s="148">
        <v>8.999999612569809E-3</v>
      </c>
      <c r="BW659" s="148">
        <v>5.8999999999999997E-2</v>
      </c>
      <c r="BX659" s="148">
        <v>0.16300000000000001</v>
      </c>
      <c r="BY659" s="148">
        <v>0.68500000000000005</v>
      </c>
      <c r="BZ659" s="1">
        <v>1</v>
      </c>
      <c r="CA659" s="150">
        <v>7462.1201171875</v>
      </c>
      <c r="CB659" s="150">
        <v>10709.68</v>
      </c>
      <c r="CC659" s="124" t="s">
        <v>4301</v>
      </c>
      <c r="CD659" t="s">
        <v>4633</v>
      </c>
    </row>
    <row r="660" spans="1:82" x14ac:dyDescent="0.3">
      <c r="A660" s="1">
        <v>480724010</v>
      </c>
      <c r="B660" s="124" t="s">
        <v>4301</v>
      </c>
      <c r="C660" t="s">
        <v>221</v>
      </c>
      <c r="D660" t="s">
        <v>1185</v>
      </c>
      <c r="E660" s="30">
        <v>86.115470886230469</v>
      </c>
      <c r="F660" s="30">
        <v>87.659172058105469</v>
      </c>
      <c r="G660" s="30">
        <v>80.752250671386719</v>
      </c>
      <c r="H660" s="30">
        <v>82.493400573730469</v>
      </c>
      <c r="I660" s="1">
        <v>307</v>
      </c>
      <c r="J660" s="1" t="s">
        <v>3981</v>
      </c>
      <c r="K660" s="1">
        <v>5</v>
      </c>
      <c r="L660" t="s">
        <v>3879</v>
      </c>
      <c r="M660" t="s">
        <v>3914</v>
      </c>
      <c r="N660" t="s">
        <v>3918</v>
      </c>
      <c r="O660" t="s">
        <v>3922</v>
      </c>
      <c r="P660" s="148">
        <v>7.6271183788776398E-2</v>
      </c>
      <c r="Q660" s="30">
        <v>50.421771229999997</v>
      </c>
      <c r="R660" s="30"/>
      <c r="S660" s="1">
        <v>227</v>
      </c>
      <c r="T660" s="1">
        <v>227</v>
      </c>
      <c r="U660" s="148">
        <v>1</v>
      </c>
      <c r="V660" s="148">
        <v>7.6271183788776398E-2</v>
      </c>
      <c r="W660" s="149">
        <v>51.052779059999999</v>
      </c>
      <c r="X660" s="149"/>
      <c r="Y660" s="1">
        <v>227</v>
      </c>
      <c r="Z660" s="30">
        <v>84.316452026367188</v>
      </c>
      <c r="AA660" s="148">
        <v>0.28899999999999998</v>
      </c>
      <c r="AB660" s="30">
        <v>49.8</v>
      </c>
      <c r="AC660" s="30">
        <v>291.3</v>
      </c>
      <c r="AD660" s="30">
        <v>86.204620361328125</v>
      </c>
      <c r="AE660" s="148">
        <v>0.28899999999999998</v>
      </c>
      <c r="AF660" s="30">
        <v>50.4</v>
      </c>
      <c r="AG660" s="30">
        <v>291.3</v>
      </c>
      <c r="AH660" s="30">
        <v>80.559577941894531</v>
      </c>
      <c r="AI660" s="148">
        <v>0.309</v>
      </c>
      <c r="AJ660" s="30">
        <v>48.571632780000002</v>
      </c>
      <c r="AK660" s="30">
        <v>291</v>
      </c>
      <c r="AL660" s="30">
        <v>82.542503356933594</v>
      </c>
      <c r="AM660" s="148">
        <v>0.309</v>
      </c>
      <c r="AN660" s="30">
        <v>49.166748130000002</v>
      </c>
      <c r="AO660" s="30">
        <v>291</v>
      </c>
      <c r="AP660" s="148">
        <v>9.3220338225364685E-2</v>
      </c>
      <c r="AQ660" s="30">
        <v>47.352159810000003</v>
      </c>
      <c r="AR660" s="30"/>
      <c r="AS660" s="30">
        <v>228</v>
      </c>
      <c r="AT660" s="30">
        <v>228</v>
      </c>
      <c r="AU660" s="148">
        <v>1</v>
      </c>
      <c r="AV660" s="30">
        <v>82.493400573730469</v>
      </c>
      <c r="AW660" s="148">
        <v>9.3220338225364685E-2</v>
      </c>
      <c r="AX660" s="30">
        <v>48.55521349</v>
      </c>
      <c r="AY660" s="30"/>
      <c r="AZ660" s="30">
        <v>228</v>
      </c>
      <c r="BA660" s="30">
        <v>82.051826477050781</v>
      </c>
      <c r="BB660" s="148">
        <v>0.17799999999999999</v>
      </c>
      <c r="BC660" s="30">
        <v>48.58</v>
      </c>
      <c r="BD660" s="30">
        <v>220.1</v>
      </c>
      <c r="BE660" s="30">
        <v>83.453857421875</v>
      </c>
      <c r="BF660" s="147">
        <v>0.17799999999999999</v>
      </c>
      <c r="BG660" s="30">
        <v>49.22</v>
      </c>
      <c r="BH660" s="30">
        <v>220.1</v>
      </c>
      <c r="BI660" s="30">
        <v>83.219131469726563</v>
      </c>
      <c r="BJ660" s="148">
        <v>0.23300000000000001</v>
      </c>
      <c r="BK660" s="30">
        <v>49.16446114</v>
      </c>
      <c r="BL660" s="30">
        <v>248</v>
      </c>
      <c r="BM660" s="30">
        <v>84.621566772460938</v>
      </c>
      <c r="BN660" s="148">
        <v>0.23300000000000001</v>
      </c>
      <c r="BO660" s="30">
        <v>49.814885840000002</v>
      </c>
      <c r="BP660" s="30">
        <v>248</v>
      </c>
      <c r="BQ660" s="148">
        <v>0.63500000000000001</v>
      </c>
      <c r="BR660" s="148">
        <v>0.19900000000000001</v>
      </c>
      <c r="BS660" s="148"/>
      <c r="BT660" s="148">
        <v>6.2E-2</v>
      </c>
      <c r="BU660" s="148">
        <v>9.8000000000000004E-2</v>
      </c>
      <c r="BV660" s="148">
        <v>7.0000002160668373E-3</v>
      </c>
      <c r="BW660" s="148">
        <v>0.127</v>
      </c>
      <c r="BX660" s="148">
        <v>0.121</v>
      </c>
      <c r="BY660" s="148">
        <v>0.68889999999999996</v>
      </c>
      <c r="BZ660" s="1">
        <v>1</v>
      </c>
      <c r="CA660" s="150">
        <v>8339.509765625</v>
      </c>
      <c r="CB660" s="150">
        <v>12571.93</v>
      </c>
      <c r="CC660" s="124" t="s">
        <v>4301</v>
      </c>
      <c r="CD660" t="s">
        <v>4634</v>
      </c>
    </row>
    <row r="661" spans="1:82" x14ac:dyDescent="0.3">
      <c r="A661" s="1">
        <v>480724015</v>
      </c>
      <c r="B661" s="124" t="s">
        <v>4301</v>
      </c>
      <c r="C661" t="s">
        <v>221</v>
      </c>
      <c r="D661" t="s">
        <v>1186</v>
      </c>
      <c r="E661" s="30">
        <v>87.889274597167969</v>
      </c>
      <c r="F661" s="30">
        <v>89.552291870117188</v>
      </c>
      <c r="G661" s="30">
        <v>88.000274658203125</v>
      </c>
      <c r="H661" s="30">
        <v>91.231803894042969</v>
      </c>
      <c r="I661" s="1">
        <v>324</v>
      </c>
      <c r="J661" s="1" t="s">
        <v>3981</v>
      </c>
      <c r="K661" s="1">
        <v>5</v>
      </c>
      <c r="L661" t="s">
        <v>3879</v>
      </c>
      <c r="M661" t="s">
        <v>3914</v>
      </c>
      <c r="N661" t="s">
        <v>3918</v>
      </c>
      <c r="O661" t="s">
        <v>3922</v>
      </c>
      <c r="P661" s="148">
        <v>0.140625</v>
      </c>
      <c r="Q661" s="30">
        <v>51.159607090000002</v>
      </c>
      <c r="R661" s="30">
        <v>232.03125</v>
      </c>
      <c r="S661" s="1">
        <v>223</v>
      </c>
      <c r="T661" s="1">
        <v>223</v>
      </c>
      <c r="U661" s="148">
        <v>1</v>
      </c>
      <c r="V661" s="148">
        <v>0.140625</v>
      </c>
      <c r="W661" s="149">
        <v>51.837178590000001</v>
      </c>
      <c r="X661" s="149">
        <v>232.03125</v>
      </c>
      <c r="Y661" s="1">
        <v>223</v>
      </c>
      <c r="Z661" s="30">
        <v>90.660377502441406</v>
      </c>
      <c r="AA661" s="148">
        <v>0.23899999999999999</v>
      </c>
      <c r="AB661" s="30">
        <v>51.9</v>
      </c>
      <c r="AC661" s="30">
        <v>273.7</v>
      </c>
      <c r="AD661" s="30">
        <v>92.418952941894531</v>
      </c>
      <c r="AE661" s="148">
        <v>0.23899999999999999</v>
      </c>
      <c r="AF661" s="30">
        <v>52.51</v>
      </c>
      <c r="AG661" s="30">
        <v>273.7</v>
      </c>
      <c r="AH661" s="30">
        <v>89.141159057617188</v>
      </c>
      <c r="AI661" s="148">
        <v>0.25600000000000001</v>
      </c>
      <c r="AJ661" s="30">
        <v>51.413971439999997</v>
      </c>
      <c r="AK661" s="30">
        <v>264.5</v>
      </c>
      <c r="AL661" s="30">
        <v>90.895835876464844</v>
      </c>
      <c r="AM661" s="148">
        <v>0.25600000000000001</v>
      </c>
      <c r="AN661" s="30">
        <v>52.009373449999998</v>
      </c>
      <c r="AO661" s="30">
        <v>264.5</v>
      </c>
      <c r="AP661" s="148">
        <v>5.46875E-2</v>
      </c>
      <c r="AQ661" s="30">
        <v>51.885990460000002</v>
      </c>
      <c r="AR661" s="30"/>
      <c r="AS661" s="30">
        <v>223</v>
      </c>
      <c r="AT661" s="30">
        <v>223</v>
      </c>
      <c r="AU661" s="148">
        <v>1</v>
      </c>
      <c r="AV661" s="30">
        <v>91.231803894042969</v>
      </c>
      <c r="AW661" s="148">
        <v>5.46875E-2</v>
      </c>
      <c r="AX661" s="30">
        <v>53.563340619999998</v>
      </c>
      <c r="AY661" s="30"/>
      <c r="AZ661" s="30">
        <v>223</v>
      </c>
      <c r="BA661" s="30">
        <v>93.186531066894531</v>
      </c>
      <c r="BB661" s="148">
        <v>0.28999999999999998</v>
      </c>
      <c r="BC661" s="30">
        <v>53.98</v>
      </c>
      <c r="BD661" s="30">
        <v>267.10000000000002</v>
      </c>
      <c r="BE661" s="30">
        <v>94.408859252929688</v>
      </c>
      <c r="BF661" s="147">
        <v>0.28999999999999998</v>
      </c>
      <c r="BG661" s="30">
        <v>54.62</v>
      </c>
      <c r="BH661" s="30">
        <v>267.10000000000002</v>
      </c>
      <c r="BI661" s="30">
        <v>90.286239624023438</v>
      </c>
      <c r="BJ661" s="148">
        <v>0.23699999999999999</v>
      </c>
      <c r="BK661" s="30">
        <v>52.607010649999999</v>
      </c>
      <c r="BL661" s="30">
        <v>241.2</v>
      </c>
      <c r="BM661" s="30">
        <v>91.527374267578125</v>
      </c>
      <c r="BN661" s="148">
        <v>0.23699999999999999</v>
      </c>
      <c r="BO661" s="30">
        <v>53.256557119999997</v>
      </c>
      <c r="BP661" s="30">
        <v>241.2</v>
      </c>
      <c r="BQ661" s="148">
        <v>0.60799999999999998</v>
      </c>
      <c r="BR661" s="148">
        <v>0.114</v>
      </c>
      <c r="BS661" s="148">
        <v>4.5999999999999999E-2</v>
      </c>
      <c r="BT661" s="148">
        <v>0.13900000000000001</v>
      </c>
      <c r="BU661" s="148">
        <v>8.6000000000000007E-2</v>
      </c>
      <c r="BV661" s="148">
        <v>6.0000000521540642E-3</v>
      </c>
      <c r="BW661" s="148">
        <v>0.185</v>
      </c>
      <c r="BX661" s="148">
        <v>0.13300000000000001</v>
      </c>
      <c r="BY661" s="148">
        <v>0.63280000000000003</v>
      </c>
      <c r="BZ661" s="1">
        <v>1</v>
      </c>
      <c r="CA661" s="150">
        <v>8011.93994140625</v>
      </c>
      <c r="CB661" s="150">
        <v>12600.58</v>
      </c>
      <c r="CC661" s="124" t="s">
        <v>4301</v>
      </c>
      <c r="CD661" t="s">
        <v>4634</v>
      </c>
    </row>
    <row r="662" spans="1:82" x14ac:dyDescent="0.3">
      <c r="A662" s="1">
        <v>480724030</v>
      </c>
      <c r="B662" s="124" t="s">
        <v>4301</v>
      </c>
      <c r="C662" t="s">
        <v>221</v>
      </c>
      <c r="D662" t="s">
        <v>972</v>
      </c>
      <c r="E662" s="30">
        <v>87.955650329589844</v>
      </c>
      <c r="F662" s="30">
        <v>89.607414245605469</v>
      </c>
      <c r="G662" s="30">
        <v>87.710899353027344</v>
      </c>
      <c r="H662" s="30">
        <v>89.618537902832031</v>
      </c>
      <c r="I662" s="1">
        <v>316</v>
      </c>
      <c r="J662" s="1" t="s">
        <v>3981</v>
      </c>
      <c r="K662" s="1">
        <v>5</v>
      </c>
      <c r="L662" t="s">
        <v>3879</v>
      </c>
      <c r="M662" t="s">
        <v>3914</v>
      </c>
      <c r="N662" t="s">
        <v>3918</v>
      </c>
      <c r="O662" t="s">
        <v>3922</v>
      </c>
      <c r="P662" s="148">
        <v>0.19166666269302371</v>
      </c>
      <c r="Q662" s="30">
        <v>51.187219079999998</v>
      </c>
      <c r="R662" s="30"/>
      <c r="S662" s="1">
        <v>206</v>
      </c>
      <c r="T662" s="1">
        <v>206</v>
      </c>
      <c r="U662" s="148">
        <v>1</v>
      </c>
      <c r="V662" s="148">
        <v>0.19166666269302371</v>
      </c>
      <c r="W662" s="149">
        <v>51.860016680000001</v>
      </c>
      <c r="X662" s="149"/>
      <c r="Y662" s="1">
        <v>206</v>
      </c>
      <c r="Z662" s="30">
        <v>83.410179138183594</v>
      </c>
      <c r="AA662" s="148">
        <v>0.14699999999999999</v>
      </c>
      <c r="AB662" s="30">
        <v>49.5</v>
      </c>
      <c r="AC662" s="30">
        <v>230.3</v>
      </c>
      <c r="AD662" s="30">
        <v>85.321060180664063</v>
      </c>
      <c r="AE662" s="148">
        <v>0.14699999999999999</v>
      </c>
      <c r="AF662" s="30">
        <v>50.1</v>
      </c>
      <c r="AG662" s="30">
        <v>230.3</v>
      </c>
      <c r="AH662" s="30">
        <v>79.649177551269531</v>
      </c>
      <c r="AI662" s="148">
        <v>0.159</v>
      </c>
      <c r="AJ662" s="30">
        <v>48.270094620000002</v>
      </c>
      <c r="AK662" s="30">
        <v>234.7</v>
      </c>
      <c r="AL662" s="30">
        <v>81.599540710449219</v>
      </c>
      <c r="AM662" s="148">
        <v>0.159</v>
      </c>
      <c r="AN662" s="30">
        <v>48.84585912</v>
      </c>
      <c r="AO662" s="30">
        <v>234.7</v>
      </c>
      <c r="AP662" s="148">
        <v>0.1092436984181404</v>
      </c>
      <c r="AQ662" s="30">
        <v>51.704976909999999</v>
      </c>
      <c r="AR662" s="30"/>
      <c r="AS662" s="30">
        <v>202</v>
      </c>
      <c r="AT662" s="30">
        <v>202</v>
      </c>
      <c r="AU662" s="148">
        <v>1</v>
      </c>
      <c r="AV662" s="30">
        <v>89.618537902832031</v>
      </c>
      <c r="AW662" s="148">
        <v>0.1092436984181404</v>
      </c>
      <c r="AX662" s="30">
        <v>52.638749359999998</v>
      </c>
      <c r="AY662" s="30"/>
      <c r="AZ662" s="30">
        <v>202</v>
      </c>
      <c r="BA662" s="30">
        <v>87.062446594238281</v>
      </c>
      <c r="BB662" s="148">
        <v>0.128</v>
      </c>
      <c r="BC662" s="30">
        <v>51.01</v>
      </c>
      <c r="BD662" s="30">
        <v>196.6</v>
      </c>
      <c r="BE662" s="30">
        <v>88.363327026367188</v>
      </c>
      <c r="BF662" s="147">
        <v>0.128</v>
      </c>
      <c r="BG662" s="30">
        <v>51.64</v>
      </c>
      <c r="BH662" s="30">
        <v>196.6</v>
      </c>
      <c r="BI662" s="30">
        <v>85.59027099609375</v>
      </c>
      <c r="BJ662" s="148">
        <v>0.152</v>
      </c>
      <c r="BK662" s="30">
        <v>50.319496569999998</v>
      </c>
      <c r="BL662" s="30">
        <v>194.8</v>
      </c>
      <c r="BM662" s="30">
        <v>86.922080993652344</v>
      </c>
      <c r="BN662" s="148">
        <v>0.152</v>
      </c>
      <c r="BO662" s="30">
        <v>50.961398840000001</v>
      </c>
      <c r="BP662" s="30">
        <v>194.8</v>
      </c>
      <c r="BQ662" s="148">
        <v>0.60799999999999998</v>
      </c>
      <c r="BR662" s="148">
        <v>7.5999999999999998E-2</v>
      </c>
      <c r="BS662" s="148">
        <v>9.8000000000000004E-2</v>
      </c>
      <c r="BT662" s="148">
        <v>0.13600000000000001</v>
      </c>
      <c r="BU662" s="148">
        <v>7.2999999999999995E-2</v>
      </c>
      <c r="BV662" s="148">
        <v>8.999999612569809E-3</v>
      </c>
      <c r="BW662" s="148">
        <v>0.16800000000000001</v>
      </c>
      <c r="BX662" s="148">
        <v>0.123</v>
      </c>
      <c r="BY662" s="148">
        <v>0.61350000000000005</v>
      </c>
      <c r="BZ662" s="1">
        <v>1</v>
      </c>
      <c r="CA662" s="150">
        <v>8652.740234375</v>
      </c>
      <c r="CB662" s="150">
        <v>12867.94</v>
      </c>
      <c r="CC662" s="124" t="s">
        <v>4301</v>
      </c>
      <c r="CD662" t="s">
        <v>4634</v>
      </c>
    </row>
    <row r="663" spans="1:82" x14ac:dyDescent="0.3">
      <c r="A663" s="1">
        <v>480724035</v>
      </c>
      <c r="B663" s="124" t="s">
        <v>4301</v>
      </c>
      <c r="C663" t="s">
        <v>221</v>
      </c>
      <c r="D663" t="s">
        <v>1187</v>
      </c>
      <c r="E663" s="30">
        <v>91.168289184570313</v>
      </c>
      <c r="F663" s="30">
        <v>92.815231323242188</v>
      </c>
      <c r="G663" s="30">
        <v>90.28076171875</v>
      </c>
      <c r="H663" s="30">
        <v>94.213958740234375</v>
      </c>
      <c r="I663" s="1">
        <v>388</v>
      </c>
      <c r="J663" s="1" t="s">
        <v>3981</v>
      </c>
      <c r="K663" s="1">
        <v>5</v>
      </c>
      <c r="L663" t="s">
        <v>3879</v>
      </c>
      <c r="M663" t="s">
        <v>3914</v>
      </c>
      <c r="N663" t="s">
        <v>3918</v>
      </c>
      <c r="O663" t="s">
        <v>3922</v>
      </c>
      <c r="P663" s="148">
        <v>0.15833333134651181</v>
      </c>
      <c r="Q663" s="30">
        <v>52.523558379999997</v>
      </c>
      <c r="R663" s="30">
        <v>230</v>
      </c>
      <c r="S663" s="1">
        <v>192</v>
      </c>
      <c r="T663" s="1">
        <v>192</v>
      </c>
      <c r="U663" s="148">
        <v>1</v>
      </c>
      <c r="V663" s="148">
        <v>0.15833333134651181</v>
      </c>
      <c r="W663" s="149">
        <v>53.189151789999997</v>
      </c>
      <c r="X663" s="149">
        <v>230</v>
      </c>
      <c r="Y663" s="1">
        <v>192</v>
      </c>
      <c r="Z663" s="30">
        <v>87.941551208496094</v>
      </c>
      <c r="AA663" s="148">
        <v>0.31</v>
      </c>
      <c r="AB663" s="30">
        <v>51</v>
      </c>
      <c r="AC663" s="30">
        <v>283.2</v>
      </c>
      <c r="AD663" s="30">
        <v>89.679931640625</v>
      </c>
      <c r="AE663" s="148">
        <v>0.31</v>
      </c>
      <c r="AF663" s="30">
        <v>51.58</v>
      </c>
      <c r="AG663" s="30">
        <v>283.2</v>
      </c>
      <c r="AH663" s="30">
        <v>85.235740661621094</v>
      </c>
      <c r="AI663" s="148">
        <v>0.32600000000000001</v>
      </c>
      <c r="AJ663" s="30">
        <v>50.12044152</v>
      </c>
      <c r="AK663" s="30">
        <v>277.89999999999998</v>
      </c>
      <c r="AL663" s="30">
        <v>87.04827880859375</v>
      </c>
      <c r="AM663" s="148">
        <v>0.32600000000000001</v>
      </c>
      <c r="AN663" s="30">
        <v>50.700056519999997</v>
      </c>
      <c r="AO663" s="30">
        <v>277.89999999999998</v>
      </c>
      <c r="AP663" s="148">
        <v>0.1176470592617989</v>
      </c>
      <c r="AQ663" s="30">
        <v>53.312493850000003</v>
      </c>
      <c r="AR663" s="30"/>
      <c r="AS663" s="30">
        <v>191</v>
      </c>
      <c r="AT663" s="30">
        <v>191</v>
      </c>
      <c r="AU663" s="148">
        <v>1</v>
      </c>
      <c r="AV663" s="30">
        <v>94.213958740234375</v>
      </c>
      <c r="AW663" s="148">
        <v>0.1176470592617989</v>
      </c>
      <c r="AX663" s="30">
        <v>55.272463530000003</v>
      </c>
      <c r="AY663" s="30"/>
      <c r="AZ663" s="30">
        <v>191</v>
      </c>
      <c r="BA663" s="30">
        <v>94.34124755859375</v>
      </c>
      <c r="BB663" s="148">
        <v>0.36099999999999999</v>
      </c>
      <c r="BC663" s="30">
        <v>54.54</v>
      </c>
      <c r="BD663" s="30">
        <v>280.89999999999998</v>
      </c>
      <c r="BE663" s="30">
        <v>95.544937133789063</v>
      </c>
      <c r="BF663" s="147">
        <v>0.36099999999999999</v>
      </c>
      <c r="BG663" s="30">
        <v>55.18</v>
      </c>
      <c r="BH663" s="30">
        <v>280.89999999999998</v>
      </c>
      <c r="BI663" s="30">
        <v>89.97650146484375</v>
      </c>
      <c r="BJ663" s="148">
        <v>0.32100000000000001</v>
      </c>
      <c r="BK663" s="30">
        <v>52.45613049</v>
      </c>
      <c r="BL663" s="30">
        <v>265.8</v>
      </c>
      <c r="BM663" s="30">
        <v>91.210990905761719</v>
      </c>
      <c r="BN663" s="148">
        <v>0.32100000000000001</v>
      </c>
      <c r="BO663" s="30">
        <v>53.098879619999998</v>
      </c>
      <c r="BP663" s="30">
        <v>265.8</v>
      </c>
      <c r="BQ663" s="148">
        <v>0.63100000000000001</v>
      </c>
      <c r="BR663" s="148">
        <v>0.13400000000000001</v>
      </c>
      <c r="BS663" s="148"/>
      <c r="BT663" s="148">
        <v>0.108</v>
      </c>
      <c r="BU663" s="148">
        <v>0.106</v>
      </c>
      <c r="BV663" s="148">
        <v>2.0999999716877941E-2</v>
      </c>
      <c r="BW663" s="148">
        <v>8.5000000000000006E-2</v>
      </c>
      <c r="BX663" s="148">
        <v>0.17499999999999999</v>
      </c>
      <c r="BY663" s="148">
        <v>0.69010000000000005</v>
      </c>
      <c r="BZ663" s="1">
        <v>1</v>
      </c>
      <c r="CA663" s="150">
        <v>8281.0302734375</v>
      </c>
      <c r="CB663" s="150">
        <v>11912.91</v>
      </c>
      <c r="CC663" s="124" t="s">
        <v>4301</v>
      </c>
      <c r="CD663" t="s">
        <v>4634</v>
      </c>
    </row>
    <row r="664" spans="1:82" x14ac:dyDescent="0.3">
      <c r="A664" s="1">
        <v>480724045</v>
      </c>
      <c r="B664" s="124" t="s">
        <v>4301</v>
      </c>
      <c r="C664" t="s">
        <v>221</v>
      </c>
      <c r="D664" t="s">
        <v>1188</v>
      </c>
      <c r="E664" s="30">
        <v>90.259979248046875</v>
      </c>
      <c r="F664" s="30">
        <v>91.886970520019531</v>
      </c>
      <c r="G664" s="30">
        <v>92.689773559570313</v>
      </c>
      <c r="H664" s="30">
        <v>95.263626098632813</v>
      </c>
      <c r="I664" s="1">
        <v>300</v>
      </c>
      <c r="J664" s="1" t="s">
        <v>3981</v>
      </c>
      <c r="K664" s="1">
        <v>5</v>
      </c>
      <c r="L664" t="s">
        <v>3879</v>
      </c>
      <c r="M664" t="s">
        <v>3914</v>
      </c>
      <c r="N664" t="s">
        <v>3918</v>
      </c>
      <c r="O664" t="s">
        <v>3922</v>
      </c>
      <c r="P664" s="148">
        <v>0.2083333283662796</v>
      </c>
      <c r="Q664" s="30">
        <v>52.145733720000003</v>
      </c>
      <c r="R664" s="30">
        <v>230</v>
      </c>
      <c r="S664" s="1">
        <v>216</v>
      </c>
      <c r="T664" s="1">
        <v>216</v>
      </c>
      <c r="U664" s="148">
        <v>1</v>
      </c>
      <c r="V664" s="148">
        <v>0.2083333283662796</v>
      </c>
      <c r="W664" s="149">
        <v>52.804534009999998</v>
      </c>
      <c r="X664" s="149">
        <v>230</v>
      </c>
      <c r="Y664" s="1">
        <v>216</v>
      </c>
      <c r="Z664" s="30">
        <v>94.285484313964844</v>
      </c>
      <c r="AA664" s="148">
        <v>0.37</v>
      </c>
      <c r="AB664" s="30">
        <v>53.1</v>
      </c>
      <c r="AC664" s="30">
        <v>317.2</v>
      </c>
      <c r="AD664" s="30">
        <v>95.894271850585938</v>
      </c>
      <c r="AE664" s="148">
        <v>0.37</v>
      </c>
      <c r="AF664" s="30">
        <v>53.69</v>
      </c>
      <c r="AG664" s="30">
        <v>317.2</v>
      </c>
      <c r="AH664" s="30">
        <v>95.981781005859375</v>
      </c>
      <c r="AI664" s="148">
        <v>0.39200000000000002</v>
      </c>
      <c r="AJ664" s="30">
        <v>53.679678580000001</v>
      </c>
      <c r="AK664" s="30">
        <v>306.3</v>
      </c>
      <c r="AL664" s="30">
        <v>97.586334228515625</v>
      </c>
      <c r="AM664" s="148">
        <v>0.39200000000000002</v>
      </c>
      <c r="AN664" s="30">
        <v>54.286140529999997</v>
      </c>
      <c r="AO664" s="30">
        <v>306.3</v>
      </c>
      <c r="AP664" s="148">
        <v>0.1570248007774353</v>
      </c>
      <c r="AQ664" s="30">
        <v>54.819395479999997</v>
      </c>
      <c r="AR664" s="30"/>
      <c r="AS664" s="30">
        <v>217</v>
      </c>
      <c r="AT664" s="30">
        <v>217</v>
      </c>
      <c r="AU664" s="148">
        <v>1</v>
      </c>
      <c r="AV664" s="30">
        <v>95.263626098632813</v>
      </c>
      <c r="AW664" s="148">
        <v>0.1570248007774353</v>
      </c>
      <c r="AX664" s="30">
        <v>55.87404385</v>
      </c>
      <c r="AY664" s="30"/>
      <c r="AZ664" s="30">
        <v>217</v>
      </c>
      <c r="BA664" s="30">
        <v>94.4649658203125</v>
      </c>
      <c r="BB664" s="148">
        <v>0.46700000000000003</v>
      </c>
      <c r="BC664" s="30">
        <v>54.6</v>
      </c>
      <c r="BD664" s="30">
        <v>323.3</v>
      </c>
      <c r="BE664" s="30">
        <v>95.666656494140625</v>
      </c>
      <c r="BF664" s="147">
        <v>0.46700000000000003</v>
      </c>
      <c r="BG664" s="30">
        <v>55.24</v>
      </c>
      <c r="BH664" s="30">
        <v>323.3</v>
      </c>
      <c r="BI664" s="30">
        <v>88.632476806640625</v>
      </c>
      <c r="BJ664" s="148">
        <v>0.32400000000000001</v>
      </c>
      <c r="BK664" s="30">
        <v>51.801424060000002</v>
      </c>
      <c r="BL664" s="30">
        <v>292.3</v>
      </c>
      <c r="BM664" s="30">
        <v>89.903205871582031</v>
      </c>
      <c r="BN664" s="148">
        <v>0.32400000000000001</v>
      </c>
      <c r="BO664" s="30">
        <v>52.447114710000001</v>
      </c>
      <c r="BP664" s="30">
        <v>292.3</v>
      </c>
      <c r="BQ664" s="148">
        <v>0.66</v>
      </c>
      <c r="BR664" s="148">
        <v>0.16</v>
      </c>
      <c r="BS664" s="148">
        <v>2.3E-2</v>
      </c>
      <c r="BT664" s="148">
        <v>6.7000000000000004E-2</v>
      </c>
      <c r="BU664" s="148">
        <v>0.08</v>
      </c>
      <c r="BV664" s="148">
        <v>9.9999997764825821E-3</v>
      </c>
      <c r="BW664" s="148">
        <v>0.113</v>
      </c>
      <c r="BX664" s="148">
        <v>0.08</v>
      </c>
      <c r="BY664" s="148">
        <v>0.72750000000000004</v>
      </c>
      <c r="BZ664" s="1">
        <v>1</v>
      </c>
      <c r="CA664" s="150">
        <v>7848.52001953125</v>
      </c>
      <c r="CB664" s="150">
        <v>12359.77</v>
      </c>
      <c r="CC664" s="124" t="s">
        <v>4301</v>
      </c>
      <c r="CD664" t="s">
        <v>4634</v>
      </c>
    </row>
    <row r="665" spans="1:82" x14ac:dyDescent="0.3">
      <c r="A665" s="1">
        <v>480724050</v>
      </c>
      <c r="B665" s="124" t="s">
        <v>4301</v>
      </c>
      <c r="C665" t="s">
        <v>221</v>
      </c>
      <c r="D665" t="s">
        <v>1189</v>
      </c>
      <c r="E665" s="30">
        <v>91.691741943359375</v>
      </c>
      <c r="F665" s="30">
        <v>93.362495422363281</v>
      </c>
      <c r="G665" s="30">
        <v>85.149894714355469</v>
      </c>
      <c r="H665" s="30">
        <v>87.640426635742188</v>
      </c>
      <c r="I665" s="1">
        <v>303</v>
      </c>
      <c r="J665" s="1" t="s">
        <v>3981</v>
      </c>
      <c r="K665" s="1">
        <v>5</v>
      </c>
      <c r="L665" t="s">
        <v>3879</v>
      </c>
      <c r="M665" t="s">
        <v>3914</v>
      </c>
      <c r="N665" t="s">
        <v>3918</v>
      </c>
      <c r="O665" t="s">
        <v>3922</v>
      </c>
      <c r="P665" s="148">
        <v>0.12307692319154739</v>
      </c>
      <c r="Q665" s="30">
        <v>52.74129405</v>
      </c>
      <c r="R665" s="30"/>
      <c r="S665" s="1">
        <v>221</v>
      </c>
      <c r="T665" s="1">
        <v>221</v>
      </c>
      <c r="U665" s="148">
        <v>1</v>
      </c>
      <c r="V665" s="148">
        <v>0.12307692319154739</v>
      </c>
      <c r="W665" s="149">
        <v>53.415905670000001</v>
      </c>
      <c r="X665" s="149"/>
      <c r="Y665" s="1">
        <v>221</v>
      </c>
      <c r="Z665" s="30">
        <v>84.920639038085938</v>
      </c>
      <c r="AA665" s="148">
        <v>0.11899999999999999</v>
      </c>
      <c r="AB665" s="30">
        <v>50</v>
      </c>
      <c r="AC665" s="30">
        <v>217.6</v>
      </c>
      <c r="AD665" s="30">
        <v>86.823104858398438</v>
      </c>
      <c r="AE665" s="148">
        <v>0.11899999999999999</v>
      </c>
      <c r="AF665" s="30">
        <v>50.61</v>
      </c>
      <c r="AG665" s="30">
        <v>217.6</v>
      </c>
      <c r="AH665" s="30">
        <v>84.291427612304688</v>
      </c>
      <c r="AI665" s="148">
        <v>0.156</v>
      </c>
      <c r="AJ665" s="30">
        <v>49.807672500000002</v>
      </c>
      <c r="AK665" s="30">
        <v>222.2</v>
      </c>
      <c r="AL665" s="30">
        <v>86.145004272460938</v>
      </c>
      <c r="AM665" s="148">
        <v>0.156</v>
      </c>
      <c r="AN665" s="30">
        <v>50.392673090000002</v>
      </c>
      <c r="AO665" s="30">
        <v>222.2</v>
      </c>
      <c r="AP665" s="148">
        <v>0.10000000149011611</v>
      </c>
      <c r="AQ665" s="30">
        <v>50.103001589999998</v>
      </c>
      <c r="AR665" s="30"/>
      <c r="AS665" s="30">
        <v>220</v>
      </c>
      <c r="AT665" s="30">
        <v>220</v>
      </c>
      <c r="AU665" s="148">
        <v>1</v>
      </c>
      <c r="AV665" s="30">
        <v>87.640426635742188</v>
      </c>
      <c r="AW665" s="148">
        <v>0.10000000149011611</v>
      </c>
      <c r="AX665" s="30">
        <v>51.50506163</v>
      </c>
      <c r="AY665" s="30"/>
      <c r="AZ665" s="30">
        <v>220</v>
      </c>
      <c r="BA665" s="30">
        <v>82.608558654785156</v>
      </c>
      <c r="BB665" s="148">
        <v>8.4000000000000005E-2</v>
      </c>
      <c r="BC665" s="30">
        <v>48.85</v>
      </c>
      <c r="BD665" s="30">
        <v>181.5</v>
      </c>
      <c r="BE665" s="30">
        <v>83.9813232421875</v>
      </c>
      <c r="BF665" s="147">
        <v>8.4000000000000005E-2</v>
      </c>
      <c r="BG665" s="30">
        <v>49.48</v>
      </c>
      <c r="BH665" s="30">
        <v>181.5</v>
      </c>
      <c r="BI665" s="30">
        <v>81.497047424316406</v>
      </c>
      <c r="BJ665" s="148">
        <v>5.8000000000000003E-2</v>
      </c>
      <c r="BK665" s="30">
        <v>48.325597369999997</v>
      </c>
      <c r="BL665" s="30">
        <v>178</v>
      </c>
      <c r="BM665" s="30">
        <v>82.919532775878906</v>
      </c>
      <c r="BN665" s="148">
        <v>5.8000000000000003E-2</v>
      </c>
      <c r="BO665" s="30">
        <v>48.966636579999999</v>
      </c>
      <c r="BP665" s="30">
        <v>178</v>
      </c>
      <c r="BQ665" s="148">
        <v>0.70599999999999996</v>
      </c>
      <c r="BR665" s="148">
        <v>0.11600000000000001</v>
      </c>
      <c r="BS665" s="148"/>
      <c r="BT665" s="148">
        <v>8.6000000000000007E-2</v>
      </c>
      <c r="BU665" s="148">
        <v>7.9000000000000001E-2</v>
      </c>
      <c r="BV665" s="148">
        <v>1.30000002682209E-2</v>
      </c>
      <c r="BW665" s="148">
        <v>7.2999999999999995E-2</v>
      </c>
      <c r="BX665" s="148">
        <v>0.158</v>
      </c>
      <c r="BY665" s="148">
        <v>0.81870000000000009</v>
      </c>
      <c r="BZ665" s="1">
        <v>1</v>
      </c>
      <c r="CA665" s="150">
        <v>8902.990234375</v>
      </c>
      <c r="CB665" s="150">
        <v>13335.12</v>
      </c>
      <c r="CC665" s="124" t="s">
        <v>4301</v>
      </c>
      <c r="CD665" t="s">
        <v>4634</v>
      </c>
    </row>
    <row r="666" spans="1:82" x14ac:dyDescent="0.3">
      <c r="A666" s="1">
        <v>480724055</v>
      </c>
      <c r="B666" s="124" t="s">
        <v>4301</v>
      </c>
      <c r="C666" t="s">
        <v>221</v>
      </c>
      <c r="D666" t="s">
        <v>1190</v>
      </c>
      <c r="E666" s="30">
        <v>85.569297790527344</v>
      </c>
      <c r="F666" s="30">
        <v>86.704353332519531</v>
      </c>
      <c r="G666" s="30">
        <v>79.626228332519531</v>
      </c>
      <c r="H666" s="30">
        <v>80.416641235351563</v>
      </c>
      <c r="I666" s="1">
        <v>456</v>
      </c>
      <c r="J666" s="1" t="s">
        <v>4733</v>
      </c>
      <c r="K666" s="1">
        <v>5</v>
      </c>
      <c r="L666" t="s">
        <v>3879</v>
      </c>
      <c r="M666" t="s">
        <v>3914</v>
      </c>
      <c r="N666" t="s">
        <v>3918</v>
      </c>
      <c r="O666" t="s">
        <v>3922</v>
      </c>
      <c r="P666" s="148">
        <v>0.1311475336551666</v>
      </c>
      <c r="Q666" s="30">
        <v>50.194583489999999</v>
      </c>
      <c r="R666" s="30"/>
      <c r="S666" s="1">
        <v>59</v>
      </c>
      <c r="T666" s="1">
        <v>59</v>
      </c>
      <c r="U666" s="148">
        <v>1</v>
      </c>
      <c r="V666" s="148">
        <v>0.1311475336551666</v>
      </c>
      <c r="W666" s="149">
        <v>50.657155090000003</v>
      </c>
      <c r="X666" s="149"/>
      <c r="Y666" s="1">
        <v>59</v>
      </c>
      <c r="Z666" s="30"/>
      <c r="AA666" s="148"/>
      <c r="AB666" s="30"/>
      <c r="AC666" s="30"/>
      <c r="AD666" s="30"/>
      <c r="AE666" s="148"/>
      <c r="AF666" s="30"/>
      <c r="AG666" s="30"/>
      <c r="AH666" s="30"/>
      <c r="AI666" s="148"/>
      <c r="AJ666" s="30"/>
      <c r="AK666" s="30"/>
      <c r="AL666" s="30"/>
      <c r="AM666" s="148"/>
      <c r="AN666" s="30"/>
      <c r="AO666" s="30"/>
      <c r="AP666" s="148">
        <v>6.0439560562372208E-2</v>
      </c>
      <c r="AQ666" s="30">
        <v>46.647804370000003</v>
      </c>
      <c r="AR666" s="30"/>
      <c r="AS666" s="30">
        <v>58</v>
      </c>
      <c r="AT666" s="30">
        <v>58</v>
      </c>
      <c r="AU666" s="148">
        <v>1</v>
      </c>
      <c r="AV666" s="30">
        <v>80.416641235351563</v>
      </c>
      <c r="AW666" s="148">
        <v>6.0439560562372208E-2</v>
      </c>
      <c r="AX666" s="30">
        <v>47.36498804</v>
      </c>
      <c r="AY666" s="30"/>
      <c r="AZ666" s="30">
        <v>58</v>
      </c>
      <c r="BA666" s="30"/>
      <c r="BB666" s="148"/>
      <c r="BC666" s="30"/>
      <c r="BD666" s="30"/>
      <c r="BE666" s="30"/>
      <c r="BF666" s="147"/>
      <c r="BG666" s="30"/>
      <c r="BH666" s="30"/>
      <c r="BI666" s="30"/>
      <c r="BJ666" s="148"/>
      <c r="BK666" s="30"/>
      <c r="BL666" s="30"/>
      <c r="BM666" s="30"/>
      <c r="BN666" s="148"/>
      <c r="BO666" s="30"/>
      <c r="BP666" s="30"/>
      <c r="BQ666" s="148">
        <v>0.69500000000000006</v>
      </c>
      <c r="BR666" s="148">
        <v>0.14000000000000001</v>
      </c>
      <c r="BS666" s="148"/>
      <c r="BT666" s="148">
        <v>6.6000000000000003E-2</v>
      </c>
      <c r="BU666" s="148">
        <v>9.4E-2</v>
      </c>
      <c r="BV666" s="148">
        <v>4.0000001899898052E-3</v>
      </c>
      <c r="BW666" s="148">
        <v>6.8000000000000005E-2</v>
      </c>
      <c r="BX666" s="148">
        <v>0.11799999999999999</v>
      </c>
      <c r="BY666" s="148">
        <v>0.69730000000000003</v>
      </c>
      <c r="BZ666" s="1">
        <v>1</v>
      </c>
      <c r="CA666" s="150">
        <v>8583.66015625</v>
      </c>
      <c r="CB666" s="150">
        <v>12633.21</v>
      </c>
      <c r="CC666" s="124" t="s">
        <v>4301</v>
      </c>
      <c r="CD666" t="s">
        <v>4634</v>
      </c>
    </row>
    <row r="667" spans="1:82" x14ac:dyDescent="0.3">
      <c r="A667" s="1">
        <v>480733000</v>
      </c>
      <c r="B667" s="124" t="s">
        <v>4302</v>
      </c>
      <c r="C667" t="s">
        <v>222</v>
      </c>
      <c r="D667" t="s">
        <v>1191</v>
      </c>
      <c r="E667" s="30">
        <v>83.155113220214844</v>
      </c>
      <c r="F667" s="30">
        <v>84.68792724609375</v>
      </c>
      <c r="G667" s="30">
        <v>81.302139282226563</v>
      </c>
      <c r="H667" s="30">
        <v>82.453720092773438</v>
      </c>
      <c r="I667" s="1">
        <v>721</v>
      </c>
      <c r="J667" s="1">
        <v>6</v>
      </c>
      <c r="K667" s="1">
        <v>8</v>
      </c>
      <c r="L667" t="s">
        <v>3879</v>
      </c>
      <c r="M667" t="s">
        <v>3914</v>
      </c>
      <c r="N667" t="s">
        <v>3918</v>
      </c>
      <c r="O667" t="s">
        <v>3922</v>
      </c>
      <c r="P667" s="148">
        <v>0.25165563821792603</v>
      </c>
      <c r="Q667" s="30">
        <v>49.19037144</v>
      </c>
      <c r="R667" s="30">
        <v>277.15231323242188</v>
      </c>
      <c r="S667" s="1">
        <v>1396</v>
      </c>
      <c r="T667" s="1">
        <v>1229</v>
      </c>
      <c r="U667" s="148">
        <v>0.88037246465682983</v>
      </c>
      <c r="V667" s="148">
        <v>0.2142857164144516</v>
      </c>
      <c r="W667" s="149">
        <v>49.821666329999999</v>
      </c>
      <c r="X667" s="149">
        <v>268.6090087890625</v>
      </c>
      <c r="Y667" s="1">
        <v>1229</v>
      </c>
      <c r="Z667" s="30">
        <v>85.524818420410156</v>
      </c>
      <c r="AA667" s="148">
        <v>0.34699999999999998</v>
      </c>
      <c r="AB667" s="30">
        <v>50.2</v>
      </c>
      <c r="AC667" s="30">
        <v>303.7</v>
      </c>
      <c r="AD667" s="30">
        <v>86.587493896484375</v>
      </c>
      <c r="AE667" s="148">
        <v>0.307</v>
      </c>
      <c r="AF667" s="30">
        <v>50.53</v>
      </c>
      <c r="AG667" s="30">
        <v>292.7</v>
      </c>
      <c r="AH667" s="30">
        <v>86.436065673828125</v>
      </c>
      <c r="AI667" s="148">
        <v>0.33500000000000002</v>
      </c>
      <c r="AJ667" s="30">
        <v>50.518006550000003</v>
      </c>
      <c r="AK667" s="30">
        <v>304.2</v>
      </c>
      <c r="AL667" s="30">
        <v>87.386489868164063</v>
      </c>
      <c r="AM667" s="148">
        <v>0.30399999999999999</v>
      </c>
      <c r="AN667" s="30">
        <v>50.815150629999998</v>
      </c>
      <c r="AO667" s="30">
        <v>294.60000000000002</v>
      </c>
      <c r="AP667" s="148">
        <v>0.1123966947197914</v>
      </c>
      <c r="AQ667" s="30">
        <v>47.696130500000002</v>
      </c>
      <c r="AR667" s="30">
        <v>202.6446228027344</v>
      </c>
      <c r="AS667" s="30">
        <v>1391</v>
      </c>
      <c r="AT667" s="30">
        <v>1223</v>
      </c>
      <c r="AU667" s="148">
        <v>0.88037246465682983</v>
      </c>
      <c r="AV667" s="30">
        <v>82.453720092773438</v>
      </c>
      <c r="AW667" s="148">
        <v>8.4586463868618011E-2</v>
      </c>
      <c r="AX667" s="30">
        <v>48.532471129999998</v>
      </c>
      <c r="AY667" s="30">
        <v>191.35337829589841</v>
      </c>
      <c r="AZ667" s="30">
        <v>1223</v>
      </c>
      <c r="BA667" s="30">
        <v>81.103317260742188</v>
      </c>
      <c r="BB667" s="148">
        <v>0.2</v>
      </c>
      <c r="BC667" s="30">
        <v>48.12</v>
      </c>
      <c r="BD667" s="30">
        <v>227</v>
      </c>
      <c r="BE667" s="30">
        <v>81.688888549804688</v>
      </c>
      <c r="BF667" s="147">
        <v>0.17</v>
      </c>
      <c r="BG667" s="30">
        <v>48.35</v>
      </c>
      <c r="BH667" s="30">
        <v>213.8</v>
      </c>
      <c r="BI667" s="30">
        <v>81.666648864746094</v>
      </c>
      <c r="BJ667" s="148">
        <v>0.16900000000000001</v>
      </c>
      <c r="BK667" s="30">
        <v>48.408215669999997</v>
      </c>
      <c r="BL667" s="30">
        <v>224.7</v>
      </c>
      <c r="BM667" s="30">
        <v>82.348320007324219</v>
      </c>
      <c r="BN667" s="148">
        <v>0.14099999999999999</v>
      </c>
      <c r="BO667" s="30">
        <v>48.681959130000003</v>
      </c>
      <c r="BP667" s="30">
        <v>213.8</v>
      </c>
      <c r="BQ667" s="148">
        <v>0.51300000000000001</v>
      </c>
      <c r="BR667" s="148">
        <v>0.16600000000000001</v>
      </c>
      <c r="BS667" s="148">
        <v>1.2E-2</v>
      </c>
      <c r="BT667" s="148">
        <v>0.20200000000000001</v>
      </c>
      <c r="BU667" s="148">
        <v>8.8999999999999996E-2</v>
      </c>
      <c r="BV667" s="148">
        <v>1.7000000923871991E-2</v>
      </c>
      <c r="BW667" s="148">
        <v>3.5999999999999997E-2</v>
      </c>
      <c r="BX667" s="148">
        <v>0.218</v>
      </c>
      <c r="BY667" s="148">
        <v>0.67800000000000005</v>
      </c>
      <c r="BZ667" s="1"/>
      <c r="CA667" s="150">
        <v>10985.9404296875</v>
      </c>
      <c r="CB667" s="150">
        <v>11949.42</v>
      </c>
      <c r="CC667" s="124" t="s">
        <v>4302</v>
      </c>
      <c r="CD667" t="s">
        <v>4633</v>
      </c>
    </row>
    <row r="668" spans="1:82" x14ac:dyDescent="0.3">
      <c r="A668" s="1">
        <v>480733010</v>
      </c>
      <c r="B668" s="124" t="s">
        <v>4302</v>
      </c>
      <c r="C668" t="s">
        <v>222</v>
      </c>
      <c r="D668" t="s">
        <v>1192</v>
      </c>
      <c r="E668" s="30">
        <v>84.371742248535156</v>
      </c>
      <c r="F668" s="30">
        <v>85.606605529785156</v>
      </c>
      <c r="G668" s="30">
        <v>79.643180847167969</v>
      </c>
      <c r="H668" s="30">
        <v>82.156959533691406</v>
      </c>
      <c r="I668" s="1">
        <v>574</v>
      </c>
      <c r="J668" s="1">
        <v>6</v>
      </c>
      <c r="K668" s="1">
        <v>8</v>
      </c>
      <c r="L668" t="s">
        <v>3879</v>
      </c>
      <c r="M668" t="s">
        <v>3914</v>
      </c>
      <c r="N668" t="s">
        <v>3918</v>
      </c>
      <c r="O668" t="s">
        <v>3922</v>
      </c>
      <c r="P668" s="148">
        <v>0.26021504402160639</v>
      </c>
      <c r="Q668" s="30">
        <v>49.696446530000003</v>
      </c>
      <c r="R668" s="30">
        <v>283.65591430664063</v>
      </c>
      <c r="S668" s="1">
        <v>1015</v>
      </c>
      <c r="T668" s="1">
        <v>926</v>
      </c>
      <c r="U668" s="148">
        <v>0.9123152494430542</v>
      </c>
      <c r="V668" s="148">
        <v>0.21770334243774411</v>
      </c>
      <c r="W668" s="149">
        <v>50.20231278</v>
      </c>
      <c r="X668" s="149">
        <v>272.96652221679688</v>
      </c>
      <c r="Y668" s="1">
        <v>926</v>
      </c>
      <c r="Z668" s="30">
        <v>84.618545532226563</v>
      </c>
      <c r="AA668" s="148">
        <v>0.3</v>
      </c>
      <c r="AB668" s="30">
        <v>49.9</v>
      </c>
      <c r="AC668" s="30">
        <v>290.10000000000002</v>
      </c>
      <c r="AD668" s="30">
        <v>85.703933715820313</v>
      </c>
      <c r="AE668" s="148">
        <v>0.26600000000000001</v>
      </c>
      <c r="AF668" s="30">
        <v>50.23</v>
      </c>
      <c r="AG668" s="30">
        <v>281.7</v>
      </c>
      <c r="AH668" s="30">
        <v>84.869400024414063</v>
      </c>
      <c r="AI668" s="148">
        <v>0.28499999999999998</v>
      </c>
      <c r="AJ668" s="30">
        <v>49.999104950000003</v>
      </c>
      <c r="AK668" s="30">
        <v>292.39999999999998</v>
      </c>
      <c r="AL668" s="30">
        <v>85.725700378417969</v>
      </c>
      <c r="AM668" s="148">
        <v>0.251</v>
      </c>
      <c r="AN668" s="30">
        <v>50.24998566</v>
      </c>
      <c r="AO668" s="30">
        <v>281.3</v>
      </c>
      <c r="AP668" s="148">
        <v>6.4516127109527588E-2</v>
      </c>
      <c r="AQ668" s="30">
        <v>46.65840729</v>
      </c>
      <c r="AR668" s="30">
        <v>183.6559143066406</v>
      </c>
      <c r="AS668" s="30">
        <v>1014</v>
      </c>
      <c r="AT668" s="30">
        <v>926</v>
      </c>
      <c r="AU668" s="148">
        <v>0.9123152494430542</v>
      </c>
      <c r="AV668" s="30">
        <v>82.156959533691406</v>
      </c>
      <c r="AW668" s="148">
        <v>5.0239235162734992E-2</v>
      </c>
      <c r="AX668" s="30">
        <v>48.362394139999999</v>
      </c>
      <c r="AY668" s="30">
        <v>175.11961364746091</v>
      </c>
      <c r="AZ668" s="30">
        <v>926</v>
      </c>
      <c r="BA668" s="30">
        <v>82.752899169921875</v>
      </c>
      <c r="BB668" s="148">
        <v>0.13700000000000001</v>
      </c>
      <c r="BC668" s="30">
        <v>48.92</v>
      </c>
      <c r="BD668" s="30">
        <v>216.5</v>
      </c>
      <c r="BE668" s="30">
        <v>83.595870971679688</v>
      </c>
      <c r="BF668" s="147">
        <v>0.12</v>
      </c>
      <c r="BG668" s="30">
        <v>49.29</v>
      </c>
      <c r="BH668" s="30">
        <v>210.2</v>
      </c>
      <c r="BI668" s="30">
        <v>82.321868896484375</v>
      </c>
      <c r="BJ668" s="148">
        <v>0.14000000000000001</v>
      </c>
      <c r="BK668" s="30">
        <v>48.72738605</v>
      </c>
      <c r="BL668" s="30">
        <v>213.8</v>
      </c>
      <c r="BM668" s="30">
        <v>83.057357788085938</v>
      </c>
      <c r="BN668" s="148">
        <v>0.111</v>
      </c>
      <c r="BO668" s="30">
        <v>49.03532534</v>
      </c>
      <c r="BP668" s="30">
        <v>201.7</v>
      </c>
      <c r="BQ668" s="148">
        <v>0.59799999999999998</v>
      </c>
      <c r="BR668" s="148">
        <v>0.127</v>
      </c>
      <c r="BS668" s="148">
        <v>0.01</v>
      </c>
      <c r="BT668" s="148">
        <v>0.186</v>
      </c>
      <c r="BU668" s="148">
        <v>7.1000000000000008E-2</v>
      </c>
      <c r="BV668" s="148">
        <v>7.0000002160668373E-3</v>
      </c>
      <c r="BW668" s="148">
        <v>1.6E-2</v>
      </c>
      <c r="BX668" s="148">
        <v>0.16700000000000001</v>
      </c>
      <c r="BY668" s="148">
        <v>0.75800000000000001</v>
      </c>
      <c r="BZ668" s="1"/>
      <c r="CA668" s="150">
        <v>10557.3798828125</v>
      </c>
      <c r="CB668" s="150">
        <v>11545.75</v>
      </c>
      <c r="CC668" s="124" t="s">
        <v>4302</v>
      </c>
      <c r="CD668" t="s">
        <v>4633</v>
      </c>
    </row>
    <row r="669" spans="1:82" x14ac:dyDescent="0.3">
      <c r="A669" s="1">
        <v>480733020</v>
      </c>
      <c r="B669" s="124" t="s">
        <v>4302</v>
      </c>
      <c r="C669" t="s">
        <v>222</v>
      </c>
      <c r="D669" t="s">
        <v>1193</v>
      </c>
      <c r="E669" s="30">
        <v>82.833244323730469</v>
      </c>
      <c r="F669" s="30">
        <v>83.90887451171875</v>
      </c>
      <c r="G669" s="30">
        <v>80.305816650390625</v>
      </c>
      <c r="H669" s="30">
        <v>82.16064453125</v>
      </c>
      <c r="I669" s="1">
        <v>552</v>
      </c>
      <c r="J669" s="1">
        <v>6</v>
      </c>
      <c r="K669" s="1">
        <v>8</v>
      </c>
      <c r="L669" t="s">
        <v>3879</v>
      </c>
      <c r="M669" t="s">
        <v>3914</v>
      </c>
      <c r="N669" t="s">
        <v>3918</v>
      </c>
      <c r="O669" t="s">
        <v>3922</v>
      </c>
      <c r="P669" s="148">
        <v>0.32851240038871771</v>
      </c>
      <c r="Q669" s="30">
        <v>49.056486360000001</v>
      </c>
      <c r="R669" s="30">
        <v>310.53720092773438</v>
      </c>
      <c r="S669" s="1">
        <v>1025</v>
      </c>
      <c r="T669" s="1">
        <v>854</v>
      </c>
      <c r="U669" s="148">
        <v>0.83317071199417114</v>
      </c>
      <c r="V669" s="148">
        <v>0.2751842737197876</v>
      </c>
      <c r="W669" s="149">
        <v>49.498869480000003</v>
      </c>
      <c r="X669" s="149">
        <v>297.7886962890625</v>
      </c>
      <c r="Y669" s="1">
        <v>854</v>
      </c>
      <c r="Z669" s="30">
        <v>83.108085632324219</v>
      </c>
      <c r="AA669" s="148">
        <v>0.373</v>
      </c>
      <c r="AB669" s="30">
        <v>49.4</v>
      </c>
      <c r="AC669" s="30">
        <v>315.3</v>
      </c>
      <c r="AD669" s="30">
        <v>83.877922058105469</v>
      </c>
      <c r="AE669" s="148">
        <v>0.311</v>
      </c>
      <c r="AF669" s="30">
        <v>49.61</v>
      </c>
      <c r="AG669" s="30">
        <v>298</v>
      </c>
      <c r="AH669" s="30">
        <v>86.075515747070313</v>
      </c>
      <c r="AI669" s="148">
        <v>0.4</v>
      </c>
      <c r="AJ669" s="30">
        <v>50.398586199999997</v>
      </c>
      <c r="AK669" s="30">
        <v>323.10000000000002</v>
      </c>
      <c r="AL669" s="30">
        <v>86.5208740234375</v>
      </c>
      <c r="AM669" s="148">
        <v>0.32900000000000001</v>
      </c>
      <c r="AN669" s="30">
        <v>50.52058134</v>
      </c>
      <c r="AO669" s="30">
        <v>305.60000000000002</v>
      </c>
      <c r="AP669" s="148">
        <v>0.1604938209056854</v>
      </c>
      <c r="AQ669" s="30">
        <v>47.072902149999997</v>
      </c>
      <c r="AR669" s="30">
        <v>216.04937744140631</v>
      </c>
      <c r="AS669" s="30">
        <v>1025</v>
      </c>
      <c r="AT669" s="30">
        <v>854</v>
      </c>
      <c r="AU669" s="148">
        <v>0.83317071199417114</v>
      </c>
      <c r="AV669" s="30">
        <v>82.16064453125</v>
      </c>
      <c r="AW669" s="148">
        <v>0.11735941469669341</v>
      </c>
      <c r="AX669" s="30">
        <v>48.364505649999998</v>
      </c>
      <c r="AY669" s="30">
        <v>198.04400634765631</v>
      </c>
      <c r="AZ669" s="30">
        <v>854</v>
      </c>
      <c r="BA669" s="30">
        <v>85.289138793945313</v>
      </c>
      <c r="BB669" s="148">
        <v>0.26</v>
      </c>
      <c r="BC669" s="30">
        <v>50.15</v>
      </c>
      <c r="BD669" s="30">
        <v>262.2</v>
      </c>
      <c r="BE669" s="30">
        <v>84.995674133300781</v>
      </c>
      <c r="BF669" s="147">
        <v>0.20699999999999999</v>
      </c>
      <c r="BG669" s="30">
        <v>49.98</v>
      </c>
      <c r="BH669" s="30">
        <v>243</v>
      </c>
      <c r="BI669" s="30">
        <v>86.250381469726563</v>
      </c>
      <c r="BJ669" s="148">
        <v>0.26600000000000001</v>
      </c>
      <c r="BK669" s="30">
        <v>50.641052719999998</v>
      </c>
      <c r="BL669" s="30">
        <v>262.7</v>
      </c>
      <c r="BM669" s="30">
        <v>85.613945007324219</v>
      </c>
      <c r="BN669" s="148">
        <v>0.19900000000000001</v>
      </c>
      <c r="BO669" s="30">
        <v>50.309459060000002</v>
      </c>
      <c r="BP669" s="30">
        <v>240.3</v>
      </c>
      <c r="BQ669" s="148">
        <v>0.45300000000000001</v>
      </c>
      <c r="BR669" s="148">
        <v>0.125</v>
      </c>
      <c r="BS669" s="148">
        <v>9.0000000000000011E-3</v>
      </c>
      <c r="BT669" s="148">
        <v>0.308</v>
      </c>
      <c r="BU669" s="148">
        <v>9.8000000000000004E-2</v>
      </c>
      <c r="BV669" s="148">
        <v>7.0000002160668373E-3</v>
      </c>
      <c r="BW669" s="148">
        <v>2.4E-2</v>
      </c>
      <c r="BX669" s="148">
        <v>0.17799999999999999</v>
      </c>
      <c r="BY669" s="148">
        <v>0.61199999999999999</v>
      </c>
      <c r="BZ669" s="1"/>
      <c r="CA669" s="150">
        <v>11641.7998046875</v>
      </c>
      <c r="CB669" s="150">
        <v>12763.15</v>
      </c>
      <c r="CC669" s="124" t="s">
        <v>4302</v>
      </c>
      <c r="CD669" t="s">
        <v>4633</v>
      </c>
    </row>
    <row r="670" spans="1:82" x14ac:dyDescent="0.3">
      <c r="A670" s="1">
        <v>480734020</v>
      </c>
      <c r="B670" s="124" t="s">
        <v>4302</v>
      </c>
      <c r="C670" t="s">
        <v>222</v>
      </c>
      <c r="D670" t="s">
        <v>642</v>
      </c>
      <c r="E670" s="30">
        <v>88.003219604492188</v>
      </c>
      <c r="F670" s="30">
        <v>88.894615173339844</v>
      </c>
      <c r="G670" s="30">
        <v>85.102561950683594</v>
      </c>
      <c r="H670" s="30">
        <v>87.909767150878906</v>
      </c>
      <c r="I670" s="1">
        <v>300</v>
      </c>
      <c r="J670" s="1" t="s">
        <v>3981</v>
      </c>
      <c r="K670" s="1">
        <v>5</v>
      </c>
      <c r="L670" t="s">
        <v>3879</v>
      </c>
      <c r="M670" t="s">
        <v>3914</v>
      </c>
      <c r="N670" t="s">
        <v>3918</v>
      </c>
      <c r="O670" t="s">
        <v>3922</v>
      </c>
      <c r="P670" s="148">
        <v>0.32499998807907099</v>
      </c>
      <c r="Q670" s="30">
        <v>51.207006210000003</v>
      </c>
      <c r="R670" s="30">
        <v>270.83334350585938</v>
      </c>
      <c r="S670" s="1">
        <v>156</v>
      </c>
      <c r="T670" s="1">
        <v>133</v>
      </c>
      <c r="U670" s="148">
        <v>0.85256409645080566</v>
      </c>
      <c r="V670" s="148">
        <v>0.25510203838348389</v>
      </c>
      <c r="W670" s="149">
        <v>51.564674420000003</v>
      </c>
      <c r="X670" s="149"/>
      <c r="Y670" s="1">
        <v>133</v>
      </c>
      <c r="Z670" s="30">
        <v>89.754104614257813</v>
      </c>
      <c r="AA670" s="148">
        <v>0.49399999999999999</v>
      </c>
      <c r="AB670" s="30">
        <v>51.6</v>
      </c>
      <c r="AC670" s="30">
        <v>337.8</v>
      </c>
      <c r="AD670" s="30">
        <v>90.357322692871094</v>
      </c>
      <c r="AE670" s="148">
        <v>0.435</v>
      </c>
      <c r="AF670" s="30">
        <v>51.81</v>
      </c>
      <c r="AG670" s="30">
        <v>321.8</v>
      </c>
      <c r="AH670" s="30">
        <v>89.58758544921875</v>
      </c>
      <c r="AI670" s="148">
        <v>0.41799999999999998</v>
      </c>
      <c r="AJ670" s="30">
        <v>51.561833139999997</v>
      </c>
      <c r="AK670" s="30">
        <v>328</v>
      </c>
      <c r="AL670" s="30">
        <v>89.935028076171875</v>
      </c>
      <c r="AM670" s="148">
        <v>0.37200000000000011</v>
      </c>
      <c r="AN670" s="30">
        <v>51.682413859999997</v>
      </c>
      <c r="AO670" s="30">
        <v>318.3</v>
      </c>
      <c r="AP670" s="148">
        <v>0.15000000596046451</v>
      </c>
      <c r="AQ670" s="30">
        <v>50.073393469999999</v>
      </c>
      <c r="AR670" s="30">
        <v>219.16667175292969</v>
      </c>
      <c r="AS670" s="30">
        <v>157</v>
      </c>
      <c r="AT670" s="30">
        <v>134</v>
      </c>
      <c r="AU670" s="148">
        <v>0.85256409645080566</v>
      </c>
      <c r="AV670" s="30">
        <v>87.909767150878906</v>
      </c>
      <c r="AW670" s="148">
        <v>0.1224489808082581</v>
      </c>
      <c r="AX670" s="30">
        <v>51.65942656</v>
      </c>
      <c r="AY670" s="30"/>
      <c r="AZ670" s="30">
        <v>134</v>
      </c>
      <c r="BA670" s="30">
        <v>90.320381164550781</v>
      </c>
      <c r="BB670" s="148">
        <v>0.40100000000000002</v>
      </c>
      <c r="BC670" s="30">
        <v>52.59</v>
      </c>
      <c r="BD670" s="30">
        <v>295.89999999999998</v>
      </c>
      <c r="BE670" s="30">
        <v>91.304946899414063</v>
      </c>
      <c r="BF670" s="147">
        <v>0.32</v>
      </c>
      <c r="BG670" s="30">
        <v>53.09</v>
      </c>
      <c r="BH670" s="30">
        <v>277.60000000000002</v>
      </c>
      <c r="BI670" s="30">
        <v>85.708625793457031</v>
      </c>
      <c r="BJ670" s="148">
        <v>0.29499999999999998</v>
      </c>
      <c r="BK670" s="30">
        <v>50.377151230000003</v>
      </c>
      <c r="BL670" s="30">
        <v>266.8</v>
      </c>
      <c r="BM670" s="30">
        <v>86.841461181640625</v>
      </c>
      <c r="BN670" s="148">
        <v>0.26700000000000002</v>
      </c>
      <c r="BO670" s="30">
        <v>50.921221989999999</v>
      </c>
      <c r="BP670" s="30">
        <v>259.39999999999998</v>
      </c>
      <c r="BQ670" s="148">
        <v>0.36699999999999999</v>
      </c>
      <c r="BR670" s="148">
        <v>0.157</v>
      </c>
      <c r="BS670" s="148">
        <v>1.7000000000000001E-2</v>
      </c>
      <c r="BT670" s="148">
        <v>0.34699999999999998</v>
      </c>
      <c r="BU670" s="148">
        <v>0.113</v>
      </c>
      <c r="BV670" s="148">
        <v>0</v>
      </c>
      <c r="BW670" s="148">
        <v>8.3000000000000004E-2</v>
      </c>
      <c r="BX670" s="148">
        <v>0.153</v>
      </c>
      <c r="BY670" s="148">
        <v>0.71599999999999997</v>
      </c>
      <c r="BZ670" s="1"/>
      <c r="CA670" s="150">
        <v>11823.599609375</v>
      </c>
      <c r="CB670" s="150">
        <v>13977.86</v>
      </c>
      <c r="CC670" s="124" t="s">
        <v>4302</v>
      </c>
      <c r="CD670" t="s">
        <v>4634</v>
      </c>
    </row>
    <row r="671" spans="1:82" x14ac:dyDescent="0.3">
      <c r="A671" s="1">
        <v>480734060</v>
      </c>
      <c r="B671" s="124" t="s">
        <v>4302</v>
      </c>
      <c r="C671" t="s">
        <v>222</v>
      </c>
      <c r="D671" t="s">
        <v>1194</v>
      </c>
      <c r="E671" s="30">
        <v>80.81475830078125</v>
      </c>
      <c r="F671" s="30">
        <v>81.682861328125</v>
      </c>
      <c r="G671" s="30">
        <v>80.348045349121094</v>
      </c>
      <c r="H671" s="30">
        <v>82.221450805664063</v>
      </c>
      <c r="I671" s="1">
        <v>330</v>
      </c>
      <c r="J671" s="1" t="s">
        <v>3981</v>
      </c>
      <c r="K671" s="1">
        <v>5</v>
      </c>
      <c r="L671" t="s">
        <v>3879</v>
      </c>
      <c r="M671" t="s">
        <v>3914</v>
      </c>
      <c r="N671" t="s">
        <v>3918</v>
      </c>
      <c r="O671" t="s">
        <v>3922</v>
      </c>
      <c r="P671" s="148">
        <v>0.2402597367763519</v>
      </c>
      <c r="Q671" s="30">
        <v>48.216872709999997</v>
      </c>
      <c r="R671" s="30">
        <v>249.35064697265631</v>
      </c>
      <c r="S671" s="1">
        <v>169</v>
      </c>
      <c r="T671" s="1">
        <v>159</v>
      </c>
      <c r="U671" s="148">
        <v>0.94082838296890259</v>
      </c>
      <c r="V671" s="148">
        <v>0.2297297269105911</v>
      </c>
      <c r="W671" s="149">
        <v>48.576537889999997</v>
      </c>
      <c r="X671" s="149">
        <v>244.59458923339841</v>
      </c>
      <c r="Y671" s="1">
        <v>159</v>
      </c>
      <c r="Z671" s="30">
        <v>81.2955322265625</v>
      </c>
      <c r="AA671" s="148">
        <v>0.27</v>
      </c>
      <c r="AB671" s="30">
        <v>48.8</v>
      </c>
      <c r="AC671" s="30">
        <v>284.5</v>
      </c>
      <c r="AD671" s="30">
        <v>82.7882080078125</v>
      </c>
      <c r="AE671" s="148">
        <v>0.23599999999999999</v>
      </c>
      <c r="AF671" s="30">
        <v>49.24</v>
      </c>
      <c r="AG671" s="30">
        <v>278.2</v>
      </c>
      <c r="AH671" s="30">
        <v>80.603057861328125</v>
      </c>
      <c r="AI671" s="148">
        <v>0.27200000000000002</v>
      </c>
      <c r="AJ671" s="30">
        <v>48.586032090000003</v>
      </c>
      <c r="AK671" s="30">
        <v>278.3</v>
      </c>
      <c r="AL671" s="30">
        <v>82.173362731933594</v>
      </c>
      <c r="AM671" s="148">
        <v>0.247</v>
      </c>
      <c r="AN671" s="30">
        <v>49.04113134</v>
      </c>
      <c r="AO671" s="30">
        <v>273</v>
      </c>
      <c r="AP671" s="148">
        <v>7.7419355511665344E-2</v>
      </c>
      <c r="AQ671" s="30">
        <v>47.099317190000001</v>
      </c>
      <c r="AR671" s="30"/>
      <c r="AS671" s="30">
        <v>169</v>
      </c>
      <c r="AT671" s="30">
        <v>159</v>
      </c>
      <c r="AU671" s="148">
        <v>0.94082838296890259</v>
      </c>
      <c r="AV671" s="30">
        <v>82.221450805664063</v>
      </c>
      <c r="AW671" s="148">
        <v>7.3825500905513763E-2</v>
      </c>
      <c r="AX671" s="30">
        <v>48.399354289999998</v>
      </c>
      <c r="AY671" s="30"/>
      <c r="AZ671" s="30">
        <v>159</v>
      </c>
      <c r="BA671" s="30">
        <v>81.350753784179688</v>
      </c>
      <c r="BB671" s="148">
        <v>0.14399999999999999</v>
      </c>
      <c r="BC671" s="30">
        <v>48.24</v>
      </c>
      <c r="BD671" s="30">
        <v>219.5</v>
      </c>
      <c r="BE671" s="30">
        <v>82.520652770996094</v>
      </c>
      <c r="BF671" s="147">
        <v>0.13300000000000001</v>
      </c>
      <c r="BG671" s="30">
        <v>48.76</v>
      </c>
      <c r="BH671" s="30">
        <v>214.5</v>
      </c>
      <c r="BI671" s="30">
        <v>77.813247680664063</v>
      </c>
      <c r="BJ671" s="148">
        <v>0.157</v>
      </c>
      <c r="BK671" s="30">
        <v>46.531136369999999</v>
      </c>
      <c r="BL671" s="30">
        <v>207.6</v>
      </c>
      <c r="BM671" s="30">
        <v>79.3609619140625</v>
      </c>
      <c r="BN671" s="148">
        <v>0.16</v>
      </c>
      <c r="BO671" s="30">
        <v>47.19313631</v>
      </c>
      <c r="BP671" s="30">
        <v>204.6</v>
      </c>
      <c r="BQ671" s="148">
        <v>0.58799999999999997</v>
      </c>
      <c r="BR671" s="148">
        <v>0.188</v>
      </c>
      <c r="BS671" s="148"/>
      <c r="BT671" s="148">
        <v>0.112</v>
      </c>
      <c r="BU671" s="148">
        <v>0.109</v>
      </c>
      <c r="BV671" s="148">
        <v>3.0000000260770321E-3</v>
      </c>
      <c r="BW671" s="148">
        <v>0.13</v>
      </c>
      <c r="BX671" s="148">
        <v>0.161</v>
      </c>
      <c r="BY671" s="148">
        <v>0.81500000000000006</v>
      </c>
      <c r="BZ671" s="1"/>
      <c r="CA671" s="150">
        <v>10931.6103515625</v>
      </c>
      <c r="CB671" s="150">
        <v>13029.03</v>
      </c>
      <c r="CC671" s="124" t="s">
        <v>4302</v>
      </c>
      <c r="CD671" t="s">
        <v>4634</v>
      </c>
    </row>
    <row r="672" spans="1:82" x14ac:dyDescent="0.3">
      <c r="A672" s="1">
        <v>480734070</v>
      </c>
      <c r="B672" s="124" t="s">
        <v>4302</v>
      </c>
      <c r="C672" t="s">
        <v>222</v>
      </c>
      <c r="D672" t="s">
        <v>1195</v>
      </c>
      <c r="E672" s="30">
        <v>90.624603271484375</v>
      </c>
      <c r="F672" s="30">
        <v>91.389915466308594</v>
      </c>
      <c r="G672" s="30">
        <v>89.276870727539063</v>
      </c>
      <c r="H672" s="30">
        <v>92.942611694335938</v>
      </c>
      <c r="I672" s="1">
        <v>333</v>
      </c>
      <c r="J672" s="1" t="s">
        <v>3981</v>
      </c>
      <c r="K672" s="1">
        <v>5</v>
      </c>
      <c r="L672" t="s">
        <v>3879</v>
      </c>
      <c r="M672" t="s">
        <v>3914</v>
      </c>
      <c r="N672" t="s">
        <v>3918</v>
      </c>
      <c r="O672" t="s">
        <v>3922</v>
      </c>
      <c r="P672" s="148">
        <v>0.35862070322036738</v>
      </c>
      <c r="Q672" s="30">
        <v>52.297405300000001</v>
      </c>
      <c r="R672" s="30">
        <v>312.41378784179688</v>
      </c>
      <c r="S672" s="1">
        <v>146</v>
      </c>
      <c r="T672" s="1">
        <v>122</v>
      </c>
      <c r="U672" s="148">
        <v>0.83561640977859497</v>
      </c>
      <c r="V672" s="148">
        <v>0.31932774186134338</v>
      </c>
      <c r="W672" s="149">
        <v>52.598584600000002</v>
      </c>
      <c r="X672" s="149">
        <v>297.47900390625</v>
      </c>
      <c r="Y672" s="1">
        <v>122</v>
      </c>
      <c r="Z672" s="30">
        <v>92.472930908203125</v>
      </c>
      <c r="AA672" s="148">
        <v>0.46</v>
      </c>
      <c r="AB672" s="30">
        <v>52.5</v>
      </c>
      <c r="AC672" s="30">
        <v>329.3</v>
      </c>
      <c r="AD672" s="30">
        <v>93.479217529296875</v>
      </c>
      <c r="AE672" s="148">
        <v>0.435</v>
      </c>
      <c r="AF672" s="30">
        <v>52.87</v>
      </c>
      <c r="AG672" s="30">
        <v>319.39999999999998</v>
      </c>
      <c r="AH672" s="30">
        <v>89.286865234375</v>
      </c>
      <c r="AI672" s="148">
        <v>0.46100000000000002</v>
      </c>
      <c r="AJ672" s="30">
        <v>51.462230060000003</v>
      </c>
      <c r="AK672" s="30">
        <v>324.60000000000002</v>
      </c>
      <c r="AL672" s="30">
        <v>89.992454528808594</v>
      </c>
      <c r="AM672" s="148">
        <v>0.41699999999999998</v>
      </c>
      <c r="AN672" s="30">
        <v>51.701955390000002</v>
      </c>
      <c r="AO672" s="30">
        <v>312.10000000000002</v>
      </c>
      <c r="AP672" s="148">
        <v>0.17808219790458679</v>
      </c>
      <c r="AQ672" s="30">
        <v>52.684537040000002</v>
      </c>
      <c r="AR672" s="30">
        <v>228.08219909667969</v>
      </c>
      <c r="AS672" s="30">
        <v>146</v>
      </c>
      <c r="AT672" s="30">
        <v>122</v>
      </c>
      <c r="AU672" s="148">
        <v>0.83561640977859497</v>
      </c>
      <c r="AV672" s="30">
        <v>92.942611694335938</v>
      </c>
      <c r="AW672" s="148">
        <v>0.14166666567325589</v>
      </c>
      <c r="AX672" s="30">
        <v>54.543834689999997</v>
      </c>
      <c r="AY672" s="30">
        <v>214.16667175292969</v>
      </c>
      <c r="AZ672" s="30">
        <v>122</v>
      </c>
      <c r="BA672" s="30">
        <v>89.969841003417969</v>
      </c>
      <c r="BB672" s="148">
        <v>0.34699999999999998</v>
      </c>
      <c r="BC672" s="30">
        <v>52.42</v>
      </c>
      <c r="BD672" s="30">
        <v>286.7</v>
      </c>
      <c r="BE672" s="30">
        <v>92.19757080078125</v>
      </c>
      <c r="BF672" s="147">
        <v>0.32300000000000001</v>
      </c>
      <c r="BG672" s="30">
        <v>53.53</v>
      </c>
      <c r="BH672" s="30">
        <v>275.8</v>
      </c>
      <c r="BI672" s="30">
        <v>84.754081726074219</v>
      </c>
      <c r="BJ672" s="148">
        <v>0.28599999999999998</v>
      </c>
      <c r="BK672" s="30">
        <v>49.912170770000003</v>
      </c>
      <c r="BL672" s="30">
        <v>258.3</v>
      </c>
      <c r="BM672" s="30">
        <v>85.800003051757813</v>
      </c>
      <c r="BN672" s="148">
        <v>0.22600000000000001</v>
      </c>
      <c r="BO672" s="30">
        <v>50.402184740000003</v>
      </c>
      <c r="BP672" s="30">
        <v>242.1</v>
      </c>
      <c r="BQ672" s="148">
        <v>0.34799999999999998</v>
      </c>
      <c r="BR672" s="148">
        <v>0.13800000000000001</v>
      </c>
      <c r="BS672" s="148">
        <v>3.5999999999999997E-2</v>
      </c>
      <c r="BT672" s="148">
        <v>0.32400000000000001</v>
      </c>
      <c r="BU672" s="148">
        <v>0.14699999999999999</v>
      </c>
      <c r="BV672" s="148">
        <v>6.0000000521540642E-3</v>
      </c>
      <c r="BW672" s="148">
        <v>8.1000000000000003E-2</v>
      </c>
      <c r="BX672" s="148">
        <v>0.129</v>
      </c>
      <c r="BY672" s="148">
        <v>0.61799999999999999</v>
      </c>
      <c r="BZ672" s="1"/>
      <c r="CA672" s="150">
        <v>10815.75</v>
      </c>
      <c r="CB672" s="150">
        <v>12523.64</v>
      </c>
      <c r="CC672" s="124" t="s">
        <v>4302</v>
      </c>
      <c r="CD672" t="s">
        <v>4634</v>
      </c>
    </row>
    <row r="673" spans="1:82" x14ac:dyDescent="0.3">
      <c r="A673" s="1">
        <v>480734080</v>
      </c>
      <c r="B673" s="124" t="s">
        <v>4302</v>
      </c>
      <c r="C673" t="s">
        <v>222</v>
      </c>
      <c r="D673" t="s">
        <v>1196</v>
      </c>
      <c r="E673" s="30">
        <v>87.325569152832031</v>
      </c>
      <c r="F673" s="30">
        <v>88.009269714355469</v>
      </c>
      <c r="G673" s="30">
        <v>85.48809814453125</v>
      </c>
      <c r="H673" s="30">
        <v>86.202407836914063</v>
      </c>
      <c r="I673" s="1">
        <v>352</v>
      </c>
      <c r="J673" s="1" t="s">
        <v>3981</v>
      </c>
      <c r="K673" s="1">
        <v>5</v>
      </c>
      <c r="L673" t="s">
        <v>3879</v>
      </c>
      <c r="M673" t="s">
        <v>3914</v>
      </c>
      <c r="N673" t="s">
        <v>3918</v>
      </c>
      <c r="O673" t="s">
        <v>3922</v>
      </c>
      <c r="P673" s="148">
        <v>0.32584270834922791</v>
      </c>
      <c r="Q673" s="30">
        <v>50.925126329999998</v>
      </c>
      <c r="R673" s="30">
        <v>290.44943237304688</v>
      </c>
      <c r="S673" s="1">
        <v>192</v>
      </c>
      <c r="T673" s="1">
        <v>167</v>
      </c>
      <c r="U673" s="148">
        <v>0.86979168653488159</v>
      </c>
      <c r="V673" s="148">
        <v>0.29299363493919373</v>
      </c>
      <c r="W673" s="149">
        <v>51.197838359999999</v>
      </c>
      <c r="X673" s="149">
        <v>280.8917236328125</v>
      </c>
      <c r="Y673" s="1">
        <v>167</v>
      </c>
      <c r="Z673" s="30">
        <v>84.316452026367188</v>
      </c>
      <c r="AA673" s="148">
        <v>0.34399999999999997</v>
      </c>
      <c r="AB673" s="30">
        <v>49.8</v>
      </c>
      <c r="AC673" s="30">
        <v>296.89999999999998</v>
      </c>
      <c r="AD673" s="30">
        <v>85.262161254882813</v>
      </c>
      <c r="AE673" s="148">
        <v>0.30199999999999999</v>
      </c>
      <c r="AF673" s="30">
        <v>50.08</v>
      </c>
      <c r="AG673" s="30">
        <v>284.60000000000002</v>
      </c>
      <c r="AH673" s="30">
        <v>83.1258544921875</v>
      </c>
      <c r="AI673" s="148">
        <v>0.4</v>
      </c>
      <c r="AJ673" s="30">
        <v>49.421619300000003</v>
      </c>
      <c r="AK673" s="30">
        <v>319.5</v>
      </c>
      <c r="AL673" s="30">
        <v>84.709579467773438</v>
      </c>
      <c r="AM673" s="148">
        <v>0.375</v>
      </c>
      <c r="AN673" s="30">
        <v>49.904202580000003</v>
      </c>
      <c r="AO673" s="30">
        <v>312.5</v>
      </c>
      <c r="AP673" s="148">
        <v>0.1235955059528351</v>
      </c>
      <c r="AQ673" s="30">
        <v>50.314556660000001</v>
      </c>
      <c r="AR673" s="30"/>
      <c r="AS673" s="30">
        <v>192</v>
      </c>
      <c r="AT673" s="30">
        <v>167</v>
      </c>
      <c r="AU673" s="148">
        <v>0.86979168653488159</v>
      </c>
      <c r="AV673" s="30">
        <v>86.202407836914063</v>
      </c>
      <c r="AW673" s="148">
        <v>9.5541402697563171E-2</v>
      </c>
      <c r="AX673" s="30">
        <v>50.680907650000002</v>
      </c>
      <c r="AY673" s="30"/>
      <c r="AZ673" s="30">
        <v>167</v>
      </c>
      <c r="BA673" s="30">
        <v>83.82513427734375</v>
      </c>
      <c r="BB673" s="148">
        <v>0.28000000000000003</v>
      </c>
      <c r="BC673" s="30">
        <v>49.44</v>
      </c>
      <c r="BD673" s="30">
        <v>248.2</v>
      </c>
      <c r="BE673" s="30">
        <v>84.934814453125</v>
      </c>
      <c r="BF673" s="147">
        <v>0.22900000000000001</v>
      </c>
      <c r="BG673" s="30">
        <v>49.95</v>
      </c>
      <c r="BH673" s="30">
        <v>234.7</v>
      </c>
      <c r="BI673" s="30">
        <v>82.204231262207031</v>
      </c>
      <c r="BJ673" s="148">
        <v>0.25900000000000001</v>
      </c>
      <c r="BK673" s="30">
        <v>48.670080939999998</v>
      </c>
      <c r="BL673" s="30">
        <v>253.7</v>
      </c>
      <c r="BM673" s="30">
        <v>83.57659912109375</v>
      </c>
      <c r="BN673" s="148">
        <v>0.222</v>
      </c>
      <c r="BO673" s="30">
        <v>49.294099160000002</v>
      </c>
      <c r="BP673" s="30">
        <v>242.6</v>
      </c>
      <c r="BQ673" s="148">
        <v>0.435</v>
      </c>
      <c r="BR673" s="148">
        <v>0.17599999999999999</v>
      </c>
      <c r="BS673" s="148"/>
      <c r="BT673" s="148">
        <v>0.247</v>
      </c>
      <c r="BU673" s="148">
        <v>0.108</v>
      </c>
      <c r="BV673" s="148">
        <v>3.4000001847743988E-2</v>
      </c>
      <c r="BW673" s="148">
        <v>8.2000000000000003E-2</v>
      </c>
      <c r="BX673" s="148">
        <v>0.14499999999999999</v>
      </c>
      <c r="BY673" s="148">
        <v>0.70000000000000007</v>
      </c>
      <c r="BZ673" s="1"/>
      <c r="CA673" s="150">
        <v>11265.51953125</v>
      </c>
      <c r="CB673" s="150">
        <v>13337.21</v>
      </c>
      <c r="CC673" s="124" t="s">
        <v>4302</v>
      </c>
      <c r="CD673" t="s">
        <v>4634</v>
      </c>
    </row>
    <row r="674" spans="1:82" x14ac:dyDescent="0.3">
      <c r="A674" s="1">
        <v>480734090</v>
      </c>
      <c r="B674" s="124" t="s">
        <v>4302</v>
      </c>
      <c r="C674" t="s">
        <v>222</v>
      </c>
      <c r="D674" t="s">
        <v>1197</v>
      </c>
      <c r="E674" s="30">
        <v>82.314125061035156</v>
      </c>
      <c r="F674" s="30">
        <v>83.279190063476563</v>
      </c>
      <c r="G674" s="30">
        <v>86.509986877441406</v>
      </c>
      <c r="H674" s="30">
        <v>89.145240783691406</v>
      </c>
      <c r="I674" s="1">
        <v>352</v>
      </c>
      <c r="J674" s="1" t="s">
        <v>3981</v>
      </c>
      <c r="K674" s="1">
        <v>5</v>
      </c>
      <c r="L674" t="s">
        <v>3879</v>
      </c>
      <c r="M674" t="s">
        <v>3914</v>
      </c>
      <c r="N674" t="s">
        <v>3918</v>
      </c>
      <c r="O674" t="s">
        <v>3922</v>
      </c>
      <c r="P674" s="148">
        <v>0.31168830394744867</v>
      </c>
      <c r="Q674" s="30">
        <v>48.840553819999997</v>
      </c>
      <c r="R674" s="30">
        <v>294.15585327148438</v>
      </c>
      <c r="S674" s="1">
        <v>178</v>
      </c>
      <c r="T674" s="1">
        <v>154</v>
      </c>
      <c r="U674" s="148">
        <v>0.86516851186752319</v>
      </c>
      <c r="V674" s="148">
        <v>0.28467154502868652</v>
      </c>
      <c r="W674" s="149">
        <v>49.237964660000003</v>
      </c>
      <c r="X674" s="149">
        <v>283.211669921875</v>
      </c>
      <c r="Y674" s="1">
        <v>154</v>
      </c>
      <c r="Z674" s="30">
        <v>86.733184814453125</v>
      </c>
      <c r="AA674" s="148">
        <v>0.39200000000000002</v>
      </c>
      <c r="AB674" s="30">
        <v>50.6</v>
      </c>
      <c r="AC674" s="30">
        <v>310.60000000000002</v>
      </c>
      <c r="AD674" s="30">
        <v>88.089530944824219</v>
      </c>
      <c r="AE674" s="148">
        <v>0.36599999999999999</v>
      </c>
      <c r="AF674" s="30">
        <v>51.04</v>
      </c>
      <c r="AG674" s="30">
        <v>299.39999999999998</v>
      </c>
      <c r="AH674" s="30">
        <v>91.119873046875</v>
      </c>
      <c r="AI674" s="148">
        <v>0.40500000000000003</v>
      </c>
      <c r="AJ674" s="30">
        <v>52.069349320000001</v>
      </c>
      <c r="AK674" s="30">
        <v>311</v>
      </c>
      <c r="AL674" s="30">
        <v>93.067031860351563</v>
      </c>
      <c r="AM674" s="148">
        <v>0.34899999999999998</v>
      </c>
      <c r="AN674" s="30">
        <v>52.748229119999998</v>
      </c>
      <c r="AO674" s="30">
        <v>299.39999999999998</v>
      </c>
      <c r="AP674" s="148">
        <v>0.15032680332660681</v>
      </c>
      <c r="AQ674" s="30">
        <v>50.95377448</v>
      </c>
      <c r="AR674" s="30">
        <v>211.76470947265631</v>
      </c>
      <c r="AS674" s="30">
        <v>179</v>
      </c>
      <c r="AT674" s="30">
        <v>155</v>
      </c>
      <c r="AU674" s="148">
        <v>0.86516851186752319</v>
      </c>
      <c r="AV674" s="30">
        <v>89.145240783691406</v>
      </c>
      <c r="AW674" s="148">
        <v>0.13235294818878171</v>
      </c>
      <c r="AX674" s="30">
        <v>52.367494010000001</v>
      </c>
      <c r="AY674" s="30">
        <v>201.4705810546875</v>
      </c>
      <c r="AZ674" s="30">
        <v>155</v>
      </c>
      <c r="BA674" s="30">
        <v>88.691413879394531</v>
      </c>
      <c r="BB674" s="148">
        <v>0.32800000000000001</v>
      </c>
      <c r="BC674" s="30">
        <v>51.8</v>
      </c>
      <c r="BD674" s="30">
        <v>283.3</v>
      </c>
      <c r="BE674" s="30">
        <v>89.093658447265625</v>
      </c>
      <c r="BF674" s="147">
        <v>0.28699999999999998</v>
      </c>
      <c r="BG674" s="30">
        <v>52</v>
      </c>
      <c r="BH674" s="30">
        <v>268.89999999999998</v>
      </c>
      <c r="BI674" s="30">
        <v>81.188796997070313</v>
      </c>
      <c r="BJ674" s="148">
        <v>0.27900000000000003</v>
      </c>
      <c r="BK674" s="30">
        <v>48.175442519999997</v>
      </c>
      <c r="BL674" s="30">
        <v>255.7</v>
      </c>
      <c r="BM674" s="30">
        <v>82.438911437988281</v>
      </c>
      <c r="BN674" s="148">
        <v>0.24399999999999999</v>
      </c>
      <c r="BO674" s="30">
        <v>48.727107269999998</v>
      </c>
      <c r="BP674" s="30">
        <v>241.5</v>
      </c>
      <c r="BQ674" s="148">
        <v>0.36399999999999999</v>
      </c>
      <c r="BR674" s="148">
        <v>0.17899999999999999</v>
      </c>
      <c r="BS674" s="148"/>
      <c r="BT674" s="148">
        <v>0.315</v>
      </c>
      <c r="BU674" s="148">
        <v>0.114</v>
      </c>
      <c r="BV674" s="148">
        <v>2.8000000864267349E-2</v>
      </c>
      <c r="BW674" s="148">
        <v>9.7000000000000003E-2</v>
      </c>
      <c r="BX674" s="148">
        <v>0.156</v>
      </c>
      <c r="BY674" s="148">
        <v>0.63600000000000001</v>
      </c>
      <c r="BZ674" s="1"/>
      <c r="CA674" s="150">
        <v>10782.23046875</v>
      </c>
      <c r="CB674" s="150">
        <v>12857.27</v>
      </c>
      <c r="CC674" s="124" t="s">
        <v>4302</v>
      </c>
      <c r="CD674" t="s">
        <v>4634</v>
      </c>
    </row>
    <row r="675" spans="1:82" x14ac:dyDescent="0.3">
      <c r="A675" s="1">
        <v>480735000</v>
      </c>
      <c r="B675" s="124" t="s">
        <v>4302</v>
      </c>
      <c r="C675" t="s">
        <v>222</v>
      </c>
      <c r="D675" t="s">
        <v>1198</v>
      </c>
      <c r="E675" s="30">
        <v>88.25341796875</v>
      </c>
      <c r="F675" s="30">
        <v>89.256011962890625</v>
      </c>
      <c r="G675" s="30">
        <v>86.819740295410156</v>
      </c>
      <c r="H675" s="30">
        <v>87.96868896484375</v>
      </c>
      <c r="I675" s="1">
        <v>324</v>
      </c>
      <c r="J675" s="1" t="s">
        <v>3981</v>
      </c>
      <c r="K675" s="1">
        <v>5</v>
      </c>
      <c r="L675" t="s">
        <v>3879</v>
      </c>
      <c r="M675" t="s">
        <v>3914</v>
      </c>
      <c r="N675" t="s">
        <v>3918</v>
      </c>
      <c r="O675" t="s">
        <v>3922</v>
      </c>
      <c r="P675" s="148">
        <v>0.28776979446411127</v>
      </c>
      <c r="Q675" s="30">
        <v>51.311079409999998</v>
      </c>
      <c r="R675" s="30">
        <v>276.25900268554688</v>
      </c>
      <c r="S675" s="1">
        <v>199</v>
      </c>
      <c r="T675" s="1">
        <v>153</v>
      </c>
      <c r="U675" s="148">
        <v>0.76884424686431885</v>
      </c>
      <c r="V675" s="148">
        <v>0.2142857164144516</v>
      </c>
      <c r="W675" s="149">
        <v>51.714416839999998</v>
      </c>
      <c r="X675" s="149">
        <v>254.46427917480469</v>
      </c>
      <c r="Y675" s="1">
        <v>153</v>
      </c>
      <c r="Z675" s="30">
        <v>88.243644714355469</v>
      </c>
      <c r="AA675" s="148">
        <v>0.439</v>
      </c>
      <c r="AB675" s="30">
        <v>51.1</v>
      </c>
      <c r="AC675" s="30">
        <v>319.3</v>
      </c>
      <c r="AD675" s="30">
        <v>89.090896606445313</v>
      </c>
      <c r="AE675" s="148">
        <v>0.375</v>
      </c>
      <c r="AF675" s="30">
        <v>51.38</v>
      </c>
      <c r="AG675" s="30">
        <v>300</v>
      </c>
      <c r="AH675" s="30">
        <v>85.232002258300781</v>
      </c>
      <c r="AI675" s="148">
        <v>0.38200000000000001</v>
      </c>
      <c r="AJ675" s="30">
        <v>50.119204080000003</v>
      </c>
      <c r="AK675" s="30">
        <v>312.3</v>
      </c>
      <c r="AL675" s="30">
        <v>86.835105895996094</v>
      </c>
      <c r="AM675" s="148">
        <v>0.34499999999999997</v>
      </c>
      <c r="AN675" s="30">
        <v>50.627513829999998</v>
      </c>
      <c r="AO675" s="30">
        <v>305.3</v>
      </c>
      <c r="AP675" s="148">
        <v>0.17730496823787689</v>
      </c>
      <c r="AQ675" s="30">
        <v>51.14753528</v>
      </c>
      <c r="AR675" s="30"/>
      <c r="AS675" s="30">
        <v>200</v>
      </c>
      <c r="AT675" s="30">
        <v>154</v>
      </c>
      <c r="AU675" s="148">
        <v>0.76884424686431885</v>
      </c>
      <c r="AV675" s="30">
        <v>87.96868896484375</v>
      </c>
      <c r="AW675" s="148">
        <v>0.1228070184588432</v>
      </c>
      <c r="AX675" s="30">
        <v>51.693194089999999</v>
      </c>
      <c r="AY675" s="30"/>
      <c r="AZ675" s="30">
        <v>154</v>
      </c>
      <c r="BA675" s="30">
        <v>81.701286315917969</v>
      </c>
      <c r="BB675" s="148">
        <v>0.245</v>
      </c>
      <c r="BC675" s="30">
        <v>48.41</v>
      </c>
      <c r="BD675" s="30">
        <v>245.8</v>
      </c>
      <c r="BE675" s="30">
        <v>81.546875</v>
      </c>
      <c r="BF675" s="147">
        <v>0.156</v>
      </c>
      <c r="BG675" s="30">
        <v>48.28</v>
      </c>
      <c r="BH675" s="30">
        <v>220</v>
      </c>
      <c r="BI675" s="30">
        <v>77.330497741699219</v>
      </c>
      <c r="BJ675" s="148">
        <v>0.25</v>
      </c>
      <c r="BK675" s="30">
        <v>46.295976340000003</v>
      </c>
      <c r="BL675" s="30">
        <v>237.7</v>
      </c>
      <c r="BM675" s="30">
        <v>78.033882141113281</v>
      </c>
      <c r="BN675" s="148">
        <v>0.21099999999999999</v>
      </c>
      <c r="BO675" s="30">
        <v>46.531756610000002</v>
      </c>
      <c r="BP675" s="30">
        <v>225.1</v>
      </c>
      <c r="BQ675" s="148">
        <v>0.42299999999999999</v>
      </c>
      <c r="BR675" s="148">
        <v>0.16400000000000001</v>
      </c>
      <c r="BS675" s="148"/>
      <c r="BT675" s="148">
        <v>0.29899999999999999</v>
      </c>
      <c r="BU675" s="148">
        <v>9.9000000000000005E-2</v>
      </c>
      <c r="BV675" s="148">
        <v>1.499999966472387E-2</v>
      </c>
      <c r="BW675" s="148">
        <v>6.2E-2</v>
      </c>
      <c r="BX675" s="148">
        <v>0.20399999999999999</v>
      </c>
      <c r="BY675" s="148">
        <v>0.66500000000000004</v>
      </c>
      <c r="BZ675" s="1"/>
      <c r="CA675" s="150">
        <v>11219.26953125</v>
      </c>
      <c r="CB675" s="150">
        <v>12957.74</v>
      </c>
      <c r="CC675" s="124" t="s">
        <v>4302</v>
      </c>
      <c r="CD675" t="s">
        <v>4634</v>
      </c>
    </row>
    <row r="676" spans="1:82" x14ac:dyDescent="0.3">
      <c r="A676" s="1">
        <v>480735040</v>
      </c>
      <c r="B676" s="124" t="s">
        <v>4302</v>
      </c>
      <c r="C676" t="s">
        <v>222</v>
      </c>
      <c r="D676" t="s">
        <v>1199</v>
      </c>
      <c r="E676" s="30">
        <v>85.664939880371094</v>
      </c>
      <c r="F676" s="30">
        <v>85.808815002441406</v>
      </c>
      <c r="G676" s="30">
        <v>81.054405212402344</v>
      </c>
      <c r="H676" s="30">
        <v>82.13140869140625</v>
      </c>
      <c r="I676" s="1">
        <v>341</v>
      </c>
      <c r="J676" s="1" t="s">
        <v>3981</v>
      </c>
      <c r="K676" s="1">
        <v>5</v>
      </c>
      <c r="L676" t="s">
        <v>3879</v>
      </c>
      <c r="M676" t="s">
        <v>3914</v>
      </c>
      <c r="N676" t="s">
        <v>3918</v>
      </c>
      <c r="O676" t="s">
        <v>3922</v>
      </c>
      <c r="P676" s="148">
        <v>0.45390069484710688</v>
      </c>
      <c r="Q676" s="30">
        <v>50.234367990000003</v>
      </c>
      <c r="R676" s="30">
        <v>324.82269287109381</v>
      </c>
      <c r="S676" s="1">
        <v>179</v>
      </c>
      <c r="T676" s="1">
        <v>142</v>
      </c>
      <c r="U676" s="148">
        <v>0.79329609870910645</v>
      </c>
      <c r="V676" s="148">
        <v>0.39130434393882751</v>
      </c>
      <c r="W676" s="149">
        <v>50.286096270000002</v>
      </c>
      <c r="X676" s="149">
        <v>305.21737670898438</v>
      </c>
      <c r="Y676" s="1">
        <v>142</v>
      </c>
      <c r="Z676" s="30">
        <v>92.7750244140625</v>
      </c>
      <c r="AA676" s="148">
        <v>0.48699999999999999</v>
      </c>
      <c r="AB676" s="30">
        <v>52.6</v>
      </c>
      <c r="AC676" s="30">
        <v>342.5</v>
      </c>
      <c r="AD676" s="30">
        <v>92.919631958007813</v>
      </c>
      <c r="AE676" s="148">
        <v>0.42599999999999999</v>
      </c>
      <c r="AF676" s="30">
        <v>52.68</v>
      </c>
      <c r="AG676" s="30">
        <v>323.89999999999998</v>
      </c>
      <c r="AH676" s="30">
        <v>92.302810668945313</v>
      </c>
      <c r="AI676" s="148">
        <v>0.57799999999999996</v>
      </c>
      <c r="AJ676" s="30">
        <v>52.461153779999997</v>
      </c>
      <c r="AK676" s="30">
        <v>357.3</v>
      </c>
      <c r="AL676" s="30">
        <v>92.307518005371094</v>
      </c>
      <c r="AM676" s="148">
        <v>0.51400000000000001</v>
      </c>
      <c r="AN676" s="30">
        <v>52.489768529999999</v>
      </c>
      <c r="AO676" s="30">
        <v>338.7</v>
      </c>
      <c r="AP676" s="148">
        <v>0.30496454238891602</v>
      </c>
      <c r="AQ676" s="30">
        <v>47.541164629999997</v>
      </c>
      <c r="AR676" s="30">
        <v>265.95745849609381</v>
      </c>
      <c r="AS676" s="30">
        <v>180</v>
      </c>
      <c r="AT676" s="30">
        <v>143</v>
      </c>
      <c r="AU676" s="148">
        <v>0.79329609870910645</v>
      </c>
      <c r="AV676" s="30">
        <v>82.13140869140625</v>
      </c>
      <c r="AW676" s="148">
        <v>0.24347825348377231</v>
      </c>
      <c r="AX676" s="30">
        <v>48.347750410000003</v>
      </c>
      <c r="AY676" s="30">
        <v>249.5652160644531</v>
      </c>
      <c r="AZ676" s="30">
        <v>143</v>
      </c>
      <c r="BA676" s="30">
        <v>86.217033386230469</v>
      </c>
      <c r="BB676" s="148">
        <v>0.35799999999999998</v>
      </c>
      <c r="BC676" s="30">
        <v>50.6</v>
      </c>
      <c r="BD676" s="30">
        <v>282.89999999999998</v>
      </c>
      <c r="BE676" s="30">
        <v>87.572128295898438</v>
      </c>
      <c r="BF676" s="147">
        <v>0.28999999999999998</v>
      </c>
      <c r="BG676" s="30">
        <v>51.25</v>
      </c>
      <c r="BH676" s="30">
        <v>261.3</v>
      </c>
      <c r="BI676" s="30">
        <v>83.794242858886719</v>
      </c>
      <c r="BJ676" s="148">
        <v>0.43</v>
      </c>
      <c r="BK676" s="30">
        <v>49.444612390000003</v>
      </c>
      <c r="BL676" s="30">
        <v>304.8</v>
      </c>
      <c r="BM676" s="30">
        <v>84.120407104492188</v>
      </c>
      <c r="BN676" s="148">
        <v>0.36399999999999999</v>
      </c>
      <c r="BO676" s="30">
        <v>49.565118079999998</v>
      </c>
      <c r="BP676" s="30">
        <v>279.7</v>
      </c>
      <c r="BQ676" s="148">
        <v>0.47199999999999998</v>
      </c>
      <c r="BR676" s="148">
        <v>8.7999999999999995E-2</v>
      </c>
      <c r="BS676" s="148"/>
      <c r="BT676" s="148">
        <v>0.32</v>
      </c>
      <c r="BU676" s="148">
        <v>0.111</v>
      </c>
      <c r="BV676" s="148">
        <v>8.999999612569809E-3</v>
      </c>
      <c r="BW676" s="148">
        <v>0.05</v>
      </c>
      <c r="BX676" s="148">
        <v>0.114</v>
      </c>
      <c r="BY676" s="148">
        <v>0.60399999999999998</v>
      </c>
      <c r="BZ676" s="1"/>
      <c r="CA676" s="150">
        <v>10705.76953125</v>
      </c>
      <c r="CB676" s="150">
        <v>12712.96</v>
      </c>
      <c r="CC676" s="124" t="s">
        <v>4302</v>
      </c>
      <c r="CD676" t="s">
        <v>4634</v>
      </c>
    </row>
    <row r="677" spans="1:82" x14ac:dyDescent="0.3">
      <c r="A677" s="1">
        <v>480735060</v>
      </c>
      <c r="B677" s="124" t="s">
        <v>4302</v>
      </c>
      <c r="C677" t="s">
        <v>222</v>
      </c>
      <c r="D677" t="s">
        <v>1200</v>
      </c>
      <c r="E677" s="30">
        <v>88.003028869628906</v>
      </c>
      <c r="F677" s="30">
        <v>88.66357421875</v>
      </c>
      <c r="G677" s="30">
        <v>88.899299621582031</v>
      </c>
      <c r="H677" s="30">
        <v>89.503959655761719</v>
      </c>
      <c r="I677" s="1">
        <v>322</v>
      </c>
      <c r="J677" s="1" t="s">
        <v>3981</v>
      </c>
      <c r="K677" s="1">
        <v>5</v>
      </c>
      <c r="L677" t="s">
        <v>3879</v>
      </c>
      <c r="M677" t="s">
        <v>3914</v>
      </c>
      <c r="N677" t="s">
        <v>3918</v>
      </c>
      <c r="O677" t="s">
        <v>3922</v>
      </c>
      <c r="P677" s="148">
        <v>0.3928571343421936</v>
      </c>
      <c r="Q677" s="30">
        <v>51.206925640000001</v>
      </c>
      <c r="R677" s="30">
        <v>319.28570556640631</v>
      </c>
      <c r="S677" s="1">
        <v>158</v>
      </c>
      <c r="T677" s="1">
        <v>134</v>
      </c>
      <c r="U677" s="148">
        <v>0.84810125827789307</v>
      </c>
      <c r="V677" s="148">
        <v>0.32758620381355291</v>
      </c>
      <c r="W677" s="149">
        <v>51.468945849999997</v>
      </c>
      <c r="X677" s="149">
        <v>304.31033325195313</v>
      </c>
      <c r="Y677" s="1">
        <v>134</v>
      </c>
      <c r="Z677" s="30">
        <v>87.63946533203125</v>
      </c>
      <c r="AA677" s="148">
        <v>0.44600000000000001</v>
      </c>
      <c r="AB677" s="30">
        <v>50.9</v>
      </c>
      <c r="AC677" s="30">
        <v>328.3</v>
      </c>
      <c r="AD677" s="30">
        <v>87.853919982910156</v>
      </c>
      <c r="AE677" s="148">
        <v>0.371</v>
      </c>
      <c r="AF677" s="30">
        <v>50.96</v>
      </c>
      <c r="AG677" s="30">
        <v>311.39999999999998</v>
      </c>
      <c r="AH677" s="30">
        <v>89.318260192871094</v>
      </c>
      <c r="AI677" s="148">
        <v>0.45600000000000002</v>
      </c>
      <c r="AJ677" s="30">
        <v>51.472627639999999</v>
      </c>
      <c r="AK677" s="30">
        <v>329.6</v>
      </c>
      <c r="AL677" s="30">
        <v>89.833564758300781</v>
      </c>
      <c r="AM677" s="148">
        <v>0.4</v>
      </c>
      <c r="AN677" s="30">
        <v>51.647885189999997</v>
      </c>
      <c r="AO677" s="30">
        <v>317.2</v>
      </c>
      <c r="AP677" s="148">
        <v>0.18571428954601291</v>
      </c>
      <c r="AQ677" s="30">
        <v>52.448356500000003</v>
      </c>
      <c r="AR677" s="30">
        <v>219.28572082519531</v>
      </c>
      <c r="AS677" s="30">
        <v>158</v>
      </c>
      <c r="AT677" s="30">
        <v>134</v>
      </c>
      <c r="AU677" s="148">
        <v>0.84810125827789307</v>
      </c>
      <c r="AV677" s="30">
        <v>89.503959655761719</v>
      </c>
      <c r="AW677" s="148">
        <v>0.15517240762710571</v>
      </c>
      <c r="AX677" s="30">
        <v>52.573083599999997</v>
      </c>
      <c r="AY677" s="30">
        <v>201.72413635253909</v>
      </c>
      <c r="AZ677" s="30">
        <v>134</v>
      </c>
      <c r="BA677" s="30">
        <v>87.57794189453125</v>
      </c>
      <c r="BB677" s="148">
        <v>0.373</v>
      </c>
      <c r="BC677" s="30">
        <v>51.26</v>
      </c>
      <c r="BD677" s="30">
        <v>284.89999999999998</v>
      </c>
      <c r="BE677" s="30">
        <v>88.201026916503906</v>
      </c>
      <c r="BF677" s="147">
        <v>0.27100000000000002</v>
      </c>
      <c r="BG677" s="30">
        <v>51.56</v>
      </c>
      <c r="BH677" s="30">
        <v>260</v>
      </c>
      <c r="BI677" s="30">
        <v>83.551895141601563</v>
      </c>
      <c r="BJ677" s="148">
        <v>0.29599999999999999</v>
      </c>
      <c r="BK677" s="30">
        <v>49.3265587</v>
      </c>
      <c r="BL677" s="30">
        <v>260.39999999999998</v>
      </c>
      <c r="BM677" s="30">
        <v>84.235633850097656</v>
      </c>
      <c r="BN677" s="148">
        <v>0.248</v>
      </c>
      <c r="BO677" s="30">
        <v>49.62254351</v>
      </c>
      <c r="BP677" s="30">
        <v>249</v>
      </c>
      <c r="BQ677" s="148">
        <v>0.53700000000000003</v>
      </c>
      <c r="BR677" s="148">
        <v>9.2999999999999999E-2</v>
      </c>
      <c r="BS677" s="148">
        <v>1.6E-2</v>
      </c>
      <c r="BT677" s="148">
        <v>0.245</v>
      </c>
      <c r="BU677" s="148">
        <v>0.09</v>
      </c>
      <c r="BV677" s="148">
        <v>1.8999999389052391E-2</v>
      </c>
      <c r="BW677" s="148">
        <v>6.5000000000000002E-2</v>
      </c>
      <c r="BX677" s="148">
        <v>8.4000000000000005E-2</v>
      </c>
      <c r="BY677" s="148">
        <v>0.64400000000000002</v>
      </c>
      <c r="BZ677" s="1"/>
      <c r="CA677" s="150">
        <v>11307.3203125</v>
      </c>
      <c r="CB677" s="150">
        <v>13294.38</v>
      </c>
      <c r="CC677" s="124" t="s">
        <v>4302</v>
      </c>
      <c r="CD677" t="s">
        <v>4634</v>
      </c>
    </row>
    <row r="678" spans="1:82" x14ac:dyDescent="0.3">
      <c r="A678" s="1">
        <v>480735080</v>
      </c>
      <c r="B678" s="124" t="s">
        <v>4302</v>
      </c>
      <c r="C678" t="s">
        <v>222</v>
      </c>
      <c r="D678" t="s">
        <v>1201</v>
      </c>
      <c r="E678" s="30">
        <v>88.268386840820313</v>
      </c>
      <c r="F678" s="30">
        <v>89.590293884277344</v>
      </c>
      <c r="G678" s="30">
        <v>82.787300109863281</v>
      </c>
      <c r="H678" s="30">
        <v>85.846961975097656</v>
      </c>
      <c r="I678" s="1">
        <v>369</v>
      </c>
      <c r="J678" s="1" t="s">
        <v>3981</v>
      </c>
      <c r="K678" s="1">
        <v>5</v>
      </c>
      <c r="L678" t="s">
        <v>3879</v>
      </c>
      <c r="M678" t="s">
        <v>3914</v>
      </c>
      <c r="N678" t="s">
        <v>3918</v>
      </c>
      <c r="O678" t="s">
        <v>3922</v>
      </c>
      <c r="P678" s="148">
        <v>0.14666666090488431</v>
      </c>
      <c r="Q678" s="30">
        <v>51.317303959999997</v>
      </c>
      <c r="R678" s="30">
        <v>244</v>
      </c>
      <c r="S678" s="1">
        <v>201</v>
      </c>
      <c r="T678" s="1">
        <v>186</v>
      </c>
      <c r="U678" s="148">
        <v>0.9253731369972229</v>
      </c>
      <c r="V678" s="148">
        <v>0.12318840622901921</v>
      </c>
      <c r="W678" s="149">
        <v>51.852923320000002</v>
      </c>
      <c r="X678" s="149">
        <v>237.68115234375</v>
      </c>
      <c r="Y678" s="1">
        <v>186</v>
      </c>
      <c r="Z678" s="30">
        <v>90.056198120117188</v>
      </c>
      <c r="AA678" s="148">
        <v>0.317</v>
      </c>
      <c r="AB678" s="30">
        <v>51.7</v>
      </c>
      <c r="AC678" s="30">
        <v>280.10000000000002</v>
      </c>
      <c r="AD678" s="30">
        <v>91.388137817382813</v>
      </c>
      <c r="AE678" s="148">
        <v>0.29799999999999999</v>
      </c>
      <c r="AF678" s="30">
        <v>52.16</v>
      </c>
      <c r="AG678" s="30">
        <v>273.2</v>
      </c>
      <c r="AH678" s="30">
        <v>89.560844421386719</v>
      </c>
      <c r="AI678" s="148">
        <v>0.33</v>
      </c>
      <c r="AJ678" s="30">
        <v>51.552976010000002</v>
      </c>
      <c r="AK678" s="30">
        <v>288.7</v>
      </c>
      <c r="AL678" s="30">
        <v>90.731742858886719</v>
      </c>
      <c r="AM678" s="148">
        <v>0.32400000000000001</v>
      </c>
      <c r="AN678" s="30">
        <v>51.953534230000002</v>
      </c>
      <c r="AO678" s="30">
        <v>285.89999999999998</v>
      </c>
      <c r="AP678" s="148">
        <v>3.3333335071802139E-2</v>
      </c>
      <c r="AQ678" s="30">
        <v>48.625134950000003</v>
      </c>
      <c r="AR678" s="30"/>
      <c r="AS678" s="30">
        <v>200</v>
      </c>
      <c r="AT678" s="30">
        <v>185</v>
      </c>
      <c r="AU678" s="148">
        <v>0.9253731369972229</v>
      </c>
      <c r="AV678" s="30">
        <v>85.846961975097656</v>
      </c>
      <c r="AW678" s="148">
        <v>2.898550778627396E-2</v>
      </c>
      <c r="AX678" s="30">
        <v>50.477196679999999</v>
      </c>
      <c r="AY678" s="30"/>
      <c r="AZ678" s="30">
        <v>185</v>
      </c>
      <c r="BA678" s="30">
        <v>85.268516540527344</v>
      </c>
      <c r="BB678" s="148">
        <v>0.123</v>
      </c>
      <c r="BC678" s="30">
        <v>50.14</v>
      </c>
      <c r="BD678" s="30">
        <v>206.8</v>
      </c>
      <c r="BE678" s="30">
        <v>85.908592224121094</v>
      </c>
      <c r="BF678" s="147">
        <v>0.13200000000000001</v>
      </c>
      <c r="BG678" s="30">
        <v>50.43</v>
      </c>
      <c r="BH678" s="30">
        <v>202.5</v>
      </c>
      <c r="BI678" s="30">
        <v>80.761543273925781</v>
      </c>
      <c r="BJ678" s="148">
        <v>0.152</v>
      </c>
      <c r="BK678" s="30">
        <v>47.96731587</v>
      </c>
      <c r="BL678" s="30">
        <v>217.2</v>
      </c>
      <c r="BM678" s="30">
        <v>81.402618408203125</v>
      </c>
      <c r="BN678" s="148">
        <v>0.14000000000000001</v>
      </c>
      <c r="BO678" s="30">
        <v>48.210644590000001</v>
      </c>
      <c r="BP678" s="30">
        <v>211.8</v>
      </c>
      <c r="BQ678" s="148">
        <v>0.57699999999999996</v>
      </c>
      <c r="BR678" s="148">
        <v>0.154</v>
      </c>
      <c r="BS678" s="148"/>
      <c r="BT678" s="148">
        <v>0.16800000000000001</v>
      </c>
      <c r="BU678" s="148">
        <v>9.1999999999999998E-2</v>
      </c>
      <c r="BV678" s="148">
        <v>8.0000003799796104E-3</v>
      </c>
      <c r="BW678" s="148">
        <v>8.1000000000000003E-2</v>
      </c>
      <c r="BX678" s="148">
        <v>0.13</v>
      </c>
      <c r="BY678" s="148">
        <v>0.755</v>
      </c>
      <c r="BZ678" s="1"/>
      <c r="CA678" s="150">
        <v>9865.98046875</v>
      </c>
      <c r="CB678" s="150">
        <v>11797.67</v>
      </c>
      <c r="CC678" s="124" t="s">
        <v>4302</v>
      </c>
      <c r="CD678" t="s">
        <v>4634</v>
      </c>
    </row>
    <row r="679" spans="1:82" x14ac:dyDescent="0.3">
      <c r="A679" s="1">
        <v>480736000</v>
      </c>
      <c r="B679" s="124" t="s">
        <v>4302</v>
      </c>
      <c r="C679" t="s">
        <v>222</v>
      </c>
      <c r="D679" t="s">
        <v>1202</v>
      </c>
      <c r="E679" s="30">
        <v>92.007644653320313</v>
      </c>
      <c r="F679" s="30">
        <v>92.446586608886719</v>
      </c>
      <c r="G679" s="30">
        <v>86.332229614257813</v>
      </c>
      <c r="H679" s="30">
        <v>86.669815063476563</v>
      </c>
      <c r="I679" s="1">
        <v>326</v>
      </c>
      <c r="J679" s="1" t="s">
        <v>3981</v>
      </c>
      <c r="K679" s="1">
        <v>5</v>
      </c>
      <c r="L679" t="s">
        <v>3879</v>
      </c>
      <c r="M679" t="s">
        <v>3914</v>
      </c>
      <c r="N679" t="s">
        <v>3918</v>
      </c>
      <c r="O679" t="s">
        <v>3922</v>
      </c>
      <c r="P679" s="148">
        <v>0.1951219439506531</v>
      </c>
      <c r="Q679" s="30">
        <v>52.872698389999996</v>
      </c>
      <c r="R679" s="30">
        <v>236.58537292480469</v>
      </c>
      <c r="S679" s="1">
        <v>151</v>
      </c>
      <c r="T679" s="1">
        <v>138</v>
      </c>
      <c r="U679" s="148">
        <v>0.91390728950500488</v>
      </c>
      <c r="V679" s="148">
        <v>0.17241379618644709</v>
      </c>
      <c r="W679" s="149">
        <v>53.036407840000003</v>
      </c>
      <c r="X679" s="149"/>
      <c r="Y679" s="1">
        <v>138</v>
      </c>
      <c r="Z679" s="30">
        <v>87.941551208496094</v>
      </c>
      <c r="AA679" s="148">
        <v>0.247</v>
      </c>
      <c r="AB679" s="30">
        <v>51</v>
      </c>
      <c r="AC679" s="30">
        <v>265.10000000000002</v>
      </c>
      <c r="AD679" s="30">
        <v>89.444320678710938</v>
      </c>
      <c r="AE679" s="148">
        <v>0.19600000000000001</v>
      </c>
      <c r="AF679" s="30">
        <v>51.5</v>
      </c>
      <c r="AG679" s="30">
        <v>254.2</v>
      </c>
      <c r="AH679" s="30">
        <v>83.500587463378906</v>
      </c>
      <c r="AI679" s="148">
        <v>0.27700000000000002</v>
      </c>
      <c r="AJ679" s="30">
        <v>49.545735059999998</v>
      </c>
      <c r="AK679" s="30">
        <v>268.89999999999998</v>
      </c>
      <c r="AL679" s="30">
        <v>85.406097412109375</v>
      </c>
      <c r="AM679" s="148">
        <v>0.255</v>
      </c>
      <c r="AN679" s="30">
        <v>50.14122639</v>
      </c>
      <c r="AO679" s="30">
        <v>261.5</v>
      </c>
      <c r="AP679" s="148">
        <v>4.0322579443454742E-2</v>
      </c>
      <c r="AQ679" s="30">
        <v>50.842585460000002</v>
      </c>
      <c r="AR679" s="30"/>
      <c r="AS679" s="30">
        <v>149</v>
      </c>
      <c r="AT679" s="30">
        <v>136</v>
      </c>
      <c r="AU679" s="148">
        <v>0.91390728950500488</v>
      </c>
      <c r="AV679" s="30">
        <v>86.669815063476563</v>
      </c>
      <c r="AW679" s="148">
        <v>3.4188035875558853E-2</v>
      </c>
      <c r="AX679" s="30">
        <v>50.948786349999999</v>
      </c>
      <c r="AY679" s="30"/>
      <c r="AZ679" s="30">
        <v>136</v>
      </c>
      <c r="BA679" s="30">
        <v>86.237648010253906</v>
      </c>
      <c r="BB679" s="148">
        <v>8.5999999999999993E-2</v>
      </c>
      <c r="BC679" s="30">
        <v>50.61</v>
      </c>
      <c r="BD679" s="30">
        <v>193.3</v>
      </c>
      <c r="BE679" s="30">
        <v>87.00408935546875</v>
      </c>
      <c r="BF679" s="147">
        <v>7.2999999999999995E-2</v>
      </c>
      <c r="BG679" s="30">
        <v>50.97</v>
      </c>
      <c r="BH679" s="30">
        <v>184.7</v>
      </c>
      <c r="BI679" s="30">
        <v>82.6612548828125</v>
      </c>
      <c r="BJ679" s="148">
        <v>0.16400000000000001</v>
      </c>
      <c r="BK679" s="30">
        <v>48.89270947</v>
      </c>
      <c r="BL679" s="30">
        <v>211.9</v>
      </c>
      <c r="BM679" s="30">
        <v>83.607841491699219</v>
      </c>
      <c r="BN679" s="148">
        <v>0.155</v>
      </c>
      <c r="BO679" s="30">
        <v>49.309670369999999</v>
      </c>
      <c r="BP679" s="30">
        <v>201.9</v>
      </c>
      <c r="BQ679" s="148">
        <v>0.60399999999999998</v>
      </c>
      <c r="BR679" s="148">
        <v>0.126</v>
      </c>
      <c r="BS679" s="148"/>
      <c r="BT679" s="148">
        <v>0.16</v>
      </c>
      <c r="BU679" s="148">
        <v>0.10100000000000001</v>
      </c>
      <c r="BV679" s="148">
        <v>8.999999612569809E-3</v>
      </c>
      <c r="BW679" s="148">
        <v>6.0999999999999999E-2</v>
      </c>
      <c r="BX679" s="148">
        <v>0.13800000000000001</v>
      </c>
      <c r="BY679" s="148">
        <v>0.753</v>
      </c>
      <c r="BZ679" s="1"/>
      <c r="CA679" s="150">
        <v>10987.1796875</v>
      </c>
      <c r="CB679" s="150">
        <v>12768.07</v>
      </c>
      <c r="CC679" s="124" t="s">
        <v>4302</v>
      </c>
      <c r="CD679" t="s">
        <v>4634</v>
      </c>
    </row>
    <row r="680" spans="1:82" x14ac:dyDescent="0.3">
      <c r="A680" s="1">
        <v>480742100</v>
      </c>
      <c r="B680" s="124" t="s">
        <v>4303</v>
      </c>
      <c r="C680" t="s">
        <v>223</v>
      </c>
      <c r="D680" t="s">
        <v>1203</v>
      </c>
      <c r="E680" s="30">
        <v>90.983283996582031</v>
      </c>
      <c r="F680" s="30">
        <v>92.248626708984375</v>
      </c>
      <c r="G680" s="30">
        <v>83.608543395996094</v>
      </c>
      <c r="H680" s="30">
        <v>84.884208679199219</v>
      </c>
      <c r="I680" s="1">
        <v>571</v>
      </c>
      <c r="J680" s="1">
        <v>6</v>
      </c>
      <c r="K680" s="1">
        <v>8</v>
      </c>
      <c r="L680" t="s">
        <v>3879</v>
      </c>
      <c r="M680" t="s">
        <v>3914</v>
      </c>
      <c r="N680" t="s">
        <v>3918</v>
      </c>
      <c r="O680" t="s">
        <v>3922</v>
      </c>
      <c r="P680" s="148">
        <v>0.40038684010505682</v>
      </c>
      <c r="Q680" s="30">
        <v>52.446603109999998</v>
      </c>
      <c r="R680" s="30">
        <v>317.6015625</v>
      </c>
      <c r="S680" s="1">
        <v>1064</v>
      </c>
      <c r="T680" s="1">
        <v>971</v>
      </c>
      <c r="U680" s="148">
        <v>0.91259396076202393</v>
      </c>
      <c r="V680" s="148">
        <v>0.3690987229347229</v>
      </c>
      <c r="W680" s="149">
        <v>52.95438291</v>
      </c>
      <c r="X680" s="149">
        <v>310.5150146484375</v>
      </c>
      <c r="Y680" s="1">
        <v>971</v>
      </c>
      <c r="Z680" s="30">
        <v>89.754104614257813</v>
      </c>
      <c r="AA680" s="148">
        <v>0.375</v>
      </c>
      <c r="AB680" s="30">
        <v>51.6</v>
      </c>
      <c r="AC680" s="30">
        <v>318.7</v>
      </c>
      <c r="AD680" s="30">
        <v>91.123069763183594</v>
      </c>
      <c r="AE680" s="148">
        <v>0.35199999999999998</v>
      </c>
      <c r="AF680" s="30">
        <v>52.07</v>
      </c>
      <c r="AG680" s="30">
        <v>312.7</v>
      </c>
      <c r="AH680" s="30">
        <v>85.967437744140625</v>
      </c>
      <c r="AI680" s="148">
        <v>0.32300000000000001</v>
      </c>
      <c r="AJ680" s="30">
        <v>50.362791080000001</v>
      </c>
      <c r="AK680" s="30">
        <v>307.60000000000002</v>
      </c>
      <c r="AL680" s="30">
        <v>87.370864868164063</v>
      </c>
      <c r="AM680" s="148">
        <v>0.29499999999999998</v>
      </c>
      <c r="AN680" s="30">
        <v>50.809831189999997</v>
      </c>
      <c r="AO680" s="30">
        <v>300.8</v>
      </c>
      <c r="AP680" s="148">
        <v>0.18798449635505679</v>
      </c>
      <c r="AQ680" s="30">
        <v>49.138844069999998</v>
      </c>
      <c r="AR680" s="30">
        <v>242.05426025390631</v>
      </c>
      <c r="AS680" s="30">
        <v>1066</v>
      </c>
      <c r="AT680" s="30">
        <v>973</v>
      </c>
      <c r="AU680" s="148">
        <v>0.91259396076202393</v>
      </c>
      <c r="AV680" s="30">
        <v>84.884208679199219</v>
      </c>
      <c r="AW680" s="148">
        <v>0.16344085335731509</v>
      </c>
      <c r="AX680" s="30">
        <v>49.925426360000003</v>
      </c>
      <c r="AY680" s="30">
        <v>233.97850036621091</v>
      </c>
      <c r="AZ680" s="30">
        <v>973</v>
      </c>
      <c r="BA680" s="30">
        <v>80.031082153320313</v>
      </c>
      <c r="BB680" s="148">
        <v>0.2</v>
      </c>
      <c r="BC680" s="30">
        <v>47.6</v>
      </c>
      <c r="BD680" s="30">
        <v>235.6</v>
      </c>
      <c r="BE680" s="30">
        <v>81.201995849609375</v>
      </c>
      <c r="BF680" s="147">
        <v>0.191</v>
      </c>
      <c r="BG680" s="30">
        <v>48.11</v>
      </c>
      <c r="BH680" s="30">
        <v>230</v>
      </c>
      <c r="BI680" s="30">
        <v>77.880958557128906</v>
      </c>
      <c r="BJ680" s="148">
        <v>0.20399999999999999</v>
      </c>
      <c r="BK680" s="30">
        <v>46.564118749999999</v>
      </c>
      <c r="BL680" s="30">
        <v>237.2</v>
      </c>
      <c r="BM680" s="30">
        <v>79.091011047363281</v>
      </c>
      <c r="BN680" s="148">
        <v>0.17899999999999999</v>
      </c>
      <c r="BO680" s="30">
        <v>47.058601660000001</v>
      </c>
      <c r="BP680" s="30">
        <v>227.9</v>
      </c>
      <c r="BQ680" s="148">
        <v>0.56000000000000005</v>
      </c>
      <c r="BR680" s="148">
        <v>0.22800000000000001</v>
      </c>
      <c r="BS680" s="148"/>
      <c r="BT680" s="148">
        <v>0.13</v>
      </c>
      <c r="BU680" s="148">
        <v>7.3999999999999996E-2</v>
      </c>
      <c r="BV680" s="148">
        <v>8.999999612569809E-3</v>
      </c>
      <c r="BW680" s="148">
        <v>6.7000000000000004E-2</v>
      </c>
      <c r="BX680" s="148">
        <v>0.10299999999999999</v>
      </c>
      <c r="BY680" s="148">
        <v>0.56300000000000006</v>
      </c>
      <c r="BZ680" s="1"/>
      <c r="CA680" s="150">
        <v>11966.580078125</v>
      </c>
      <c r="CB680" s="150">
        <v>12597.09</v>
      </c>
      <c r="CC680" s="124" t="s">
        <v>4303</v>
      </c>
      <c r="CD680" t="s">
        <v>4633</v>
      </c>
    </row>
    <row r="681" spans="1:82" x14ac:dyDescent="0.3">
      <c r="A681" s="1">
        <v>480744020</v>
      </c>
      <c r="B681" s="124" t="s">
        <v>4303</v>
      </c>
      <c r="C681" t="s">
        <v>223</v>
      </c>
      <c r="D681" t="s">
        <v>1204</v>
      </c>
      <c r="E681" s="30">
        <v>81.435340881347656</v>
      </c>
      <c r="F681" s="30">
        <v>83.667732238769531</v>
      </c>
      <c r="G681" s="30">
        <v>82.744415283203125</v>
      </c>
      <c r="H681" s="30">
        <v>86.079147338867188</v>
      </c>
      <c r="I681" s="1">
        <v>283</v>
      </c>
      <c r="J681" s="1" t="s">
        <v>3981</v>
      </c>
      <c r="K681" s="1">
        <v>5</v>
      </c>
      <c r="L681" t="s">
        <v>3879</v>
      </c>
      <c r="M681" t="s">
        <v>3914</v>
      </c>
      <c r="N681" t="s">
        <v>3918</v>
      </c>
      <c r="O681" t="s">
        <v>3922</v>
      </c>
      <c r="P681" s="148">
        <v>0.28925618529319758</v>
      </c>
      <c r="Q681" s="30">
        <v>48.475010390000001</v>
      </c>
      <c r="R681" s="30">
        <v>291.73553466796881</v>
      </c>
      <c r="S681" s="1">
        <v>128</v>
      </c>
      <c r="T681" s="1">
        <v>114</v>
      </c>
      <c r="U681" s="148">
        <v>0.890625</v>
      </c>
      <c r="V681" s="148">
        <v>0.27619048953056341</v>
      </c>
      <c r="W681" s="149">
        <v>49.398954799999998</v>
      </c>
      <c r="X681" s="149">
        <v>291.42855834960938</v>
      </c>
      <c r="Y681" s="1">
        <v>114</v>
      </c>
      <c r="Z681" s="30">
        <v>87.941551208496094</v>
      </c>
      <c r="AA681" s="148">
        <v>0.34</v>
      </c>
      <c r="AB681" s="30">
        <v>51</v>
      </c>
      <c r="AC681" s="30">
        <v>314.2</v>
      </c>
      <c r="AD681" s="30">
        <v>89.385414123535156</v>
      </c>
      <c r="AE681" s="148">
        <v>0.32300000000000001</v>
      </c>
      <c r="AF681" s="30">
        <v>51.48</v>
      </c>
      <c r="AG681" s="30">
        <v>312.60000000000002</v>
      </c>
      <c r="AH681" s="30">
        <v>91.780525207519531</v>
      </c>
      <c r="AI681" s="148">
        <v>0.40899999999999997</v>
      </c>
      <c r="AJ681" s="30">
        <v>52.288166449999999</v>
      </c>
      <c r="AK681" s="30">
        <v>309.10000000000002</v>
      </c>
      <c r="AL681" s="30">
        <v>92.427291870117188</v>
      </c>
      <c r="AM681" s="148">
        <v>0.39200000000000002</v>
      </c>
      <c r="AN681" s="30">
        <v>52.530526209999998</v>
      </c>
      <c r="AO681" s="30">
        <v>302.10000000000002</v>
      </c>
      <c r="AP681" s="148">
        <v>0.19166666269302371</v>
      </c>
      <c r="AQ681" s="30">
        <v>48.598311209999999</v>
      </c>
      <c r="AR681" s="30">
        <v>236.66667175292969</v>
      </c>
      <c r="AS681" s="30">
        <v>127</v>
      </c>
      <c r="AT681" s="30">
        <v>114</v>
      </c>
      <c r="AU681" s="148">
        <v>0.890625</v>
      </c>
      <c r="AV681" s="30">
        <v>86.079147338867188</v>
      </c>
      <c r="AW681" s="148">
        <v>0.18095238506793981</v>
      </c>
      <c r="AX681" s="30">
        <v>50.610265460000001</v>
      </c>
      <c r="AY681" s="30"/>
      <c r="AZ681" s="30">
        <v>114</v>
      </c>
      <c r="BA681" s="30">
        <v>92.402976989746094</v>
      </c>
      <c r="BB681" s="148">
        <v>0.42599999999999999</v>
      </c>
      <c r="BC681" s="30">
        <v>53.6</v>
      </c>
      <c r="BD681" s="30">
        <v>304.3</v>
      </c>
      <c r="BE681" s="30">
        <v>93.577095031738281</v>
      </c>
      <c r="BF681" s="147">
        <v>0.40899999999999997</v>
      </c>
      <c r="BG681" s="30">
        <v>54.21</v>
      </c>
      <c r="BH681" s="30">
        <v>301.60000000000002</v>
      </c>
      <c r="BI681" s="30">
        <v>92.740440368652344</v>
      </c>
      <c r="BJ681" s="148">
        <v>0.435</v>
      </c>
      <c r="BK681" s="30">
        <v>53.802506979999997</v>
      </c>
      <c r="BL681" s="30">
        <v>309.7</v>
      </c>
      <c r="BM681" s="30">
        <v>93.879165649414063</v>
      </c>
      <c r="BN681" s="148">
        <v>0.434</v>
      </c>
      <c r="BO681" s="30">
        <v>54.428626469999998</v>
      </c>
      <c r="BP681" s="30">
        <v>307</v>
      </c>
      <c r="BQ681" s="148">
        <v>0.442</v>
      </c>
      <c r="BR681" s="148">
        <v>0.16600000000000001</v>
      </c>
      <c r="BS681" s="148"/>
      <c r="BT681" s="148">
        <v>0.32500000000000001</v>
      </c>
      <c r="BU681" s="148">
        <v>5.7000000000000002E-2</v>
      </c>
      <c r="BV681" s="148">
        <v>1.099999994039536E-2</v>
      </c>
      <c r="BW681" s="148">
        <v>6.7000000000000004E-2</v>
      </c>
      <c r="BX681" s="148">
        <v>7.3999999999999996E-2</v>
      </c>
      <c r="BY681" s="148">
        <v>0.56700000000000006</v>
      </c>
      <c r="BZ681" s="1"/>
      <c r="CA681" s="150">
        <v>9484.4697265625</v>
      </c>
      <c r="CB681" s="150">
        <v>13517.74</v>
      </c>
      <c r="CC681" s="124" t="s">
        <v>4303</v>
      </c>
      <c r="CD681" t="s">
        <v>4634</v>
      </c>
    </row>
    <row r="682" spans="1:82" x14ac:dyDescent="0.3">
      <c r="A682" s="1">
        <v>480744040</v>
      </c>
      <c r="B682" s="124" t="s">
        <v>4303</v>
      </c>
      <c r="C682" t="s">
        <v>223</v>
      </c>
      <c r="D682" t="s">
        <v>1205</v>
      </c>
      <c r="E682" s="30">
        <v>85.390647888183594</v>
      </c>
      <c r="F682" s="30">
        <v>86.626533508300781</v>
      </c>
      <c r="G682" s="30">
        <v>86.477752685546875</v>
      </c>
      <c r="H682" s="30">
        <v>89.137001037597656</v>
      </c>
      <c r="I682" s="1">
        <v>297</v>
      </c>
      <c r="J682" s="1" t="s">
        <v>4733</v>
      </c>
      <c r="K682" s="1">
        <v>5</v>
      </c>
      <c r="L682" t="s">
        <v>3879</v>
      </c>
      <c r="M682" t="s">
        <v>3914</v>
      </c>
      <c r="N682" t="s">
        <v>3918</v>
      </c>
      <c r="O682" t="s">
        <v>3922</v>
      </c>
      <c r="P682" s="148">
        <v>0.1666666716337204</v>
      </c>
      <c r="Q682" s="30">
        <v>50.120270939999997</v>
      </c>
      <c r="R682" s="30"/>
      <c r="S682" s="1">
        <v>185</v>
      </c>
      <c r="T682" s="1">
        <v>176</v>
      </c>
      <c r="U682" s="148">
        <v>0.9513513445854187</v>
      </c>
      <c r="V682" s="148">
        <v>0.1666666716337204</v>
      </c>
      <c r="W682" s="149">
        <v>50.624913390000003</v>
      </c>
      <c r="X682" s="149"/>
      <c r="Y682" s="1">
        <v>176</v>
      </c>
      <c r="Z682" s="30">
        <v>81.89971923828125</v>
      </c>
      <c r="AA682" s="148">
        <v>0.29799999999999999</v>
      </c>
      <c r="AB682" s="30">
        <v>49</v>
      </c>
      <c r="AC682" s="30">
        <v>292.7</v>
      </c>
      <c r="AD682" s="30">
        <v>83.524497985839844</v>
      </c>
      <c r="AE682" s="148">
        <v>0.28599999999999998</v>
      </c>
      <c r="AF682" s="30">
        <v>49.49</v>
      </c>
      <c r="AG682" s="30">
        <v>287.89999999999998</v>
      </c>
      <c r="AH682" s="30">
        <v>78.048492431640625</v>
      </c>
      <c r="AI682" s="148">
        <v>0.28899999999999998</v>
      </c>
      <c r="AJ682" s="30">
        <v>47.739924790000003</v>
      </c>
      <c r="AK682" s="30">
        <v>278.89999999999998</v>
      </c>
      <c r="AL682" s="30">
        <v>79.745307922363281</v>
      </c>
      <c r="AM682" s="148">
        <v>0.28399999999999997</v>
      </c>
      <c r="AN682" s="30">
        <v>48.214866520000001</v>
      </c>
      <c r="AO682" s="30">
        <v>277</v>
      </c>
      <c r="AP682" s="148">
        <v>0.1240875944495201</v>
      </c>
      <c r="AQ682" s="30">
        <v>50.933613029999997</v>
      </c>
      <c r="AR682" s="30"/>
      <c r="AS682" s="30">
        <v>185</v>
      </c>
      <c r="AT682" s="30">
        <v>176</v>
      </c>
      <c r="AU682" s="148">
        <v>0.9513513445854187</v>
      </c>
      <c r="AV682" s="30">
        <v>89.137001037597656</v>
      </c>
      <c r="AW682" s="148">
        <v>0.1221374049782753</v>
      </c>
      <c r="AX682" s="30">
        <v>52.362775589999998</v>
      </c>
      <c r="AY682" s="30"/>
      <c r="AZ682" s="30">
        <v>176</v>
      </c>
      <c r="BA682" s="30">
        <v>88.052200317382813</v>
      </c>
      <c r="BB682" s="148">
        <v>0.29799999999999999</v>
      </c>
      <c r="BC682" s="30">
        <v>51.49</v>
      </c>
      <c r="BD682" s="30">
        <v>281.2</v>
      </c>
      <c r="BE682" s="30">
        <v>89.215377807617188</v>
      </c>
      <c r="BF682" s="147">
        <v>0.28000000000000003</v>
      </c>
      <c r="BG682" s="30">
        <v>52.06</v>
      </c>
      <c r="BH682" s="30">
        <v>276.39999999999998</v>
      </c>
      <c r="BI682" s="30">
        <v>85.483421325683594</v>
      </c>
      <c r="BJ682" s="148">
        <v>0.316</v>
      </c>
      <c r="BK682" s="30">
        <v>50.267450369999999</v>
      </c>
      <c r="BL682" s="30">
        <v>267.89999999999998</v>
      </c>
      <c r="BM682" s="30">
        <v>87.007072448730469</v>
      </c>
      <c r="BN682" s="148">
        <v>0.311</v>
      </c>
      <c r="BO682" s="30">
        <v>51.003756279999998</v>
      </c>
      <c r="BP682" s="30">
        <v>266.7</v>
      </c>
      <c r="BQ682" s="148">
        <v>0.55600000000000005</v>
      </c>
      <c r="BR682" s="148">
        <v>0.25600000000000001</v>
      </c>
      <c r="BS682" s="148"/>
      <c r="BT682" s="148">
        <v>0.152</v>
      </c>
      <c r="BU682" s="148">
        <v>0.02</v>
      </c>
      <c r="BV682" s="148">
        <v>1.7000000923871991E-2</v>
      </c>
      <c r="BW682" s="148">
        <v>0.185</v>
      </c>
      <c r="BX682" s="148">
        <v>0.114</v>
      </c>
      <c r="BY682" s="148">
        <v>0.73099999999999998</v>
      </c>
      <c r="BZ682" s="1"/>
      <c r="CA682" s="150">
        <v>10256.6396484375</v>
      </c>
      <c r="CB682" s="150">
        <v>14662.99</v>
      </c>
      <c r="CC682" s="124" t="s">
        <v>4303</v>
      </c>
      <c r="CD682" t="s">
        <v>4634</v>
      </c>
    </row>
    <row r="683" spans="1:82" x14ac:dyDescent="0.3">
      <c r="A683" s="1">
        <v>480744080</v>
      </c>
      <c r="B683" s="124" t="s">
        <v>4303</v>
      </c>
      <c r="C683" t="s">
        <v>223</v>
      </c>
      <c r="D683" t="s">
        <v>1206</v>
      </c>
      <c r="E683" s="30">
        <v>86.417327880859375</v>
      </c>
      <c r="F683" s="30">
        <v>87.706298828125</v>
      </c>
      <c r="G683" s="30">
        <v>81.958427429199219</v>
      </c>
      <c r="H683" s="30">
        <v>84.558525085449219</v>
      </c>
      <c r="I683" s="1">
        <v>325</v>
      </c>
      <c r="J683" s="1" t="s">
        <v>3981</v>
      </c>
      <c r="K683" s="1">
        <v>5</v>
      </c>
      <c r="L683" t="s">
        <v>3879</v>
      </c>
      <c r="M683" t="s">
        <v>3914</v>
      </c>
      <c r="N683" t="s">
        <v>3918</v>
      </c>
      <c r="O683" t="s">
        <v>3922</v>
      </c>
      <c r="P683" s="148">
        <v>0.20000000298023221</v>
      </c>
      <c r="Q683" s="30">
        <v>50.54733315</v>
      </c>
      <c r="R683" s="30">
        <v>236.66667175292969</v>
      </c>
      <c r="S683" s="1">
        <v>174</v>
      </c>
      <c r="T683" s="1">
        <v>169</v>
      </c>
      <c r="U683" s="148">
        <v>0.97126436233520508</v>
      </c>
      <c r="V683" s="148">
        <v>0.16546761989593509</v>
      </c>
      <c r="W683" s="149">
        <v>51.072303570000003</v>
      </c>
      <c r="X683" s="149">
        <v>225.89927673339841</v>
      </c>
      <c r="Y683" s="1">
        <v>169</v>
      </c>
      <c r="Z683" s="30">
        <v>89.754104614257813</v>
      </c>
      <c r="AA683" s="148">
        <v>0.46400000000000002</v>
      </c>
      <c r="AB683" s="30">
        <v>51.6</v>
      </c>
      <c r="AC683" s="30">
        <v>323.5</v>
      </c>
      <c r="AD683" s="30">
        <v>91.417594909667969</v>
      </c>
      <c r="AE683" s="148">
        <v>0.44800000000000001</v>
      </c>
      <c r="AF683" s="30">
        <v>52.17</v>
      </c>
      <c r="AG683" s="30">
        <v>321.3</v>
      </c>
      <c r="AH683" s="30">
        <v>87.430595397949219</v>
      </c>
      <c r="AI683" s="148">
        <v>0.39300000000000002</v>
      </c>
      <c r="AJ683" s="30">
        <v>50.847407410000002</v>
      </c>
      <c r="AK683" s="30">
        <v>321.5</v>
      </c>
      <c r="AL683" s="30">
        <v>89.12017822265625</v>
      </c>
      <c r="AM683" s="148">
        <v>0.39100000000000001</v>
      </c>
      <c r="AN683" s="30">
        <v>51.405120949999997</v>
      </c>
      <c r="AO683" s="30">
        <v>320.7</v>
      </c>
      <c r="AP683" s="148">
        <v>0.10000000149011611</v>
      </c>
      <c r="AQ683" s="30">
        <v>48.10665281</v>
      </c>
      <c r="AR683" s="30"/>
      <c r="AS683" s="30">
        <v>175</v>
      </c>
      <c r="AT683" s="30">
        <v>170</v>
      </c>
      <c r="AU683" s="148">
        <v>0.97126436233520508</v>
      </c>
      <c r="AV683" s="30">
        <v>84.558525085449219</v>
      </c>
      <c r="AW683" s="148">
        <v>7.1942448616027832E-2</v>
      </c>
      <c r="AX683" s="30">
        <v>49.738770989999999</v>
      </c>
      <c r="AY683" s="30"/>
      <c r="AZ683" s="30">
        <v>170</v>
      </c>
      <c r="BA683" s="30">
        <v>85.062324523925781</v>
      </c>
      <c r="BB683" s="148">
        <v>0.35899999999999999</v>
      </c>
      <c r="BC683" s="30">
        <v>50.04</v>
      </c>
      <c r="BD683" s="30">
        <v>286.7</v>
      </c>
      <c r="BE683" s="30">
        <v>86.375190734863281</v>
      </c>
      <c r="BF683" s="147">
        <v>0.34699999999999998</v>
      </c>
      <c r="BG683" s="30">
        <v>50.66</v>
      </c>
      <c r="BH683" s="30">
        <v>283.5</v>
      </c>
      <c r="BI683" s="30">
        <v>89.595024108886719</v>
      </c>
      <c r="BJ683" s="148">
        <v>0.35599999999999998</v>
      </c>
      <c r="BK683" s="30">
        <v>52.270302520000001</v>
      </c>
      <c r="BL683" s="30">
        <v>292.7</v>
      </c>
      <c r="BM683" s="30">
        <v>90.836570739746094</v>
      </c>
      <c r="BN683" s="148">
        <v>0.35299999999999998</v>
      </c>
      <c r="BO683" s="30">
        <v>52.912277590000002</v>
      </c>
      <c r="BP683" s="30">
        <v>292.39999999999998</v>
      </c>
      <c r="BQ683" s="148">
        <v>0.59099999999999997</v>
      </c>
      <c r="BR683" s="148">
        <v>0.182</v>
      </c>
      <c r="BS683" s="148"/>
      <c r="BT683" s="148">
        <v>0.16300000000000001</v>
      </c>
      <c r="BU683" s="148">
        <v>5.5E-2</v>
      </c>
      <c r="BV683" s="148">
        <v>8.999999612569809E-3</v>
      </c>
      <c r="BW683" s="148">
        <v>0.126</v>
      </c>
      <c r="BX683" s="148">
        <v>0.13500000000000001</v>
      </c>
      <c r="BY683" s="148">
        <v>0.61699999999999999</v>
      </c>
      <c r="BZ683" s="1"/>
      <c r="CA683" s="150">
        <v>9192.6103515625</v>
      </c>
      <c r="CB683" s="150">
        <v>13565.5</v>
      </c>
      <c r="CC683" s="124" t="s">
        <v>4303</v>
      </c>
      <c r="CD683" t="s">
        <v>4634</v>
      </c>
    </row>
    <row r="684" spans="1:82" x14ac:dyDescent="0.3">
      <c r="A684" s="1">
        <v>480745020</v>
      </c>
      <c r="B684" s="124" t="s">
        <v>4303</v>
      </c>
      <c r="C684" t="s">
        <v>223</v>
      </c>
      <c r="D684" t="s">
        <v>1207</v>
      </c>
      <c r="E684" s="30">
        <v>86.770484924316406</v>
      </c>
      <c r="F684" s="30">
        <v>87.553642272949219</v>
      </c>
      <c r="G684" s="30">
        <v>83.068222045898438</v>
      </c>
      <c r="H684" s="30">
        <v>83.853897094726563</v>
      </c>
      <c r="I684" s="1">
        <v>640</v>
      </c>
      <c r="J684" s="1" t="s">
        <v>3981</v>
      </c>
      <c r="K684" s="1">
        <v>8</v>
      </c>
      <c r="L684" t="s">
        <v>3879</v>
      </c>
      <c r="M684" t="s">
        <v>3914</v>
      </c>
      <c r="N684" t="s">
        <v>3918</v>
      </c>
      <c r="O684" t="s">
        <v>3922</v>
      </c>
      <c r="P684" s="148">
        <v>0.29411765933036799</v>
      </c>
      <c r="Q684" s="30">
        <v>50.694232100000001</v>
      </c>
      <c r="R684" s="30">
        <v>288.23529052734381</v>
      </c>
      <c r="S684" s="1">
        <v>802</v>
      </c>
      <c r="T684" s="1">
        <v>741</v>
      </c>
      <c r="U684" s="148">
        <v>0.92394012212753296</v>
      </c>
      <c r="V684" s="148">
        <v>0.2671755850315094</v>
      </c>
      <c r="W684" s="149">
        <v>51.0090529</v>
      </c>
      <c r="X684" s="149">
        <v>279.13485717773438</v>
      </c>
      <c r="Y684" s="1">
        <v>741</v>
      </c>
      <c r="Z684" s="30">
        <v>84.014358520507813</v>
      </c>
      <c r="AA684" s="148">
        <v>0.32400000000000001</v>
      </c>
      <c r="AB684" s="30">
        <v>49.7</v>
      </c>
      <c r="AC684" s="30">
        <v>304.5</v>
      </c>
      <c r="AD684" s="30">
        <v>85.556678771972656</v>
      </c>
      <c r="AE684" s="148">
        <v>0.30099999999999999</v>
      </c>
      <c r="AF684" s="30">
        <v>50.18</v>
      </c>
      <c r="AG684" s="30">
        <v>297.7</v>
      </c>
      <c r="AH684" s="30">
        <v>84.808578491210938</v>
      </c>
      <c r="AI684" s="148">
        <v>0.34</v>
      </c>
      <c r="AJ684" s="30">
        <v>49.978959629999999</v>
      </c>
      <c r="AK684" s="30">
        <v>302.10000000000002</v>
      </c>
      <c r="AL684" s="30">
        <v>86.150917053222656</v>
      </c>
      <c r="AM684" s="148">
        <v>0.32200000000000001</v>
      </c>
      <c r="AN684" s="30">
        <v>50.394686309999997</v>
      </c>
      <c r="AO684" s="30">
        <v>295</v>
      </c>
      <c r="AP684" s="148">
        <v>0.150943398475647</v>
      </c>
      <c r="AQ684" s="30">
        <v>48.800858910000002</v>
      </c>
      <c r="AR684" s="30">
        <v>209.66981506347659</v>
      </c>
      <c r="AS684" s="30">
        <v>803</v>
      </c>
      <c r="AT684" s="30">
        <v>743</v>
      </c>
      <c r="AU684" s="148">
        <v>0.92394012212753296</v>
      </c>
      <c r="AV684" s="30">
        <v>83.853897094726563</v>
      </c>
      <c r="AW684" s="148">
        <v>0.13010203838348389</v>
      </c>
      <c r="AX684" s="30">
        <v>49.334936650000003</v>
      </c>
      <c r="AY684" s="30">
        <v>200.51020812988281</v>
      </c>
      <c r="AZ684" s="30">
        <v>743</v>
      </c>
      <c r="BA684" s="30">
        <v>81.020835876464844</v>
      </c>
      <c r="BB684" s="148">
        <v>0.24</v>
      </c>
      <c r="BC684" s="30">
        <v>48.08</v>
      </c>
      <c r="BD684" s="30">
        <v>243.6</v>
      </c>
      <c r="BE684" s="30">
        <v>82.358360290527344</v>
      </c>
      <c r="BF684" s="147">
        <v>0.224</v>
      </c>
      <c r="BG684" s="30">
        <v>48.68</v>
      </c>
      <c r="BH684" s="30">
        <v>236.6</v>
      </c>
      <c r="BI684" s="30">
        <v>80.427352905273438</v>
      </c>
      <c r="BJ684" s="148">
        <v>0.218</v>
      </c>
      <c r="BK684" s="30">
        <v>47.804524280000003</v>
      </c>
      <c r="BL684" s="30">
        <v>238.8</v>
      </c>
      <c r="BM684" s="30">
        <v>81.465530395507813</v>
      </c>
      <c r="BN684" s="148">
        <v>0.187</v>
      </c>
      <c r="BO684" s="30">
        <v>48.241997560000001</v>
      </c>
      <c r="BP684" s="30">
        <v>228.8</v>
      </c>
      <c r="BQ684" s="148">
        <v>0.433</v>
      </c>
      <c r="BR684" s="148">
        <v>0.32800000000000001</v>
      </c>
      <c r="BS684" s="148">
        <v>9.0000000000000011E-3</v>
      </c>
      <c r="BT684" s="148">
        <v>0.188</v>
      </c>
      <c r="BU684" s="148">
        <v>3.4000000000000002E-2</v>
      </c>
      <c r="BV684" s="148">
        <v>8.0000003799796104E-3</v>
      </c>
      <c r="BW684" s="148">
        <v>0.14399999999999999</v>
      </c>
      <c r="BX684" s="148">
        <v>0.20899999999999999</v>
      </c>
      <c r="BY684" s="148">
        <v>0.624</v>
      </c>
      <c r="BZ684" s="1"/>
      <c r="CA684" s="150">
        <v>13076.3603515625</v>
      </c>
      <c r="CB684" s="150">
        <v>15748.23</v>
      </c>
      <c r="CC684" s="124" t="s">
        <v>4303</v>
      </c>
      <c r="CD684" t="s">
        <v>4635</v>
      </c>
    </row>
    <row r="685" spans="1:82" x14ac:dyDescent="0.3">
      <c r="A685" s="1">
        <v>480745040</v>
      </c>
      <c r="B685" s="124" t="s">
        <v>4303</v>
      </c>
      <c r="C685" t="s">
        <v>223</v>
      </c>
      <c r="D685" t="s">
        <v>1208</v>
      </c>
      <c r="E685" s="30">
        <v>80.370704650878906</v>
      </c>
      <c r="F685" s="30">
        <v>81.4725341796875</v>
      </c>
      <c r="G685" s="30">
        <v>81.924331665039063</v>
      </c>
      <c r="H685" s="30">
        <v>83.801490783691406</v>
      </c>
      <c r="I685" s="1">
        <v>370</v>
      </c>
      <c r="J685" s="1" t="s">
        <v>3981</v>
      </c>
      <c r="K685" s="1">
        <v>5</v>
      </c>
      <c r="L685" t="s">
        <v>3879</v>
      </c>
      <c r="M685" t="s">
        <v>3914</v>
      </c>
      <c r="N685" t="s">
        <v>3918</v>
      </c>
      <c r="O685" t="s">
        <v>3922</v>
      </c>
      <c r="P685" s="148">
        <v>0.41447368264198298</v>
      </c>
      <c r="Q685" s="30">
        <v>48.032161819999999</v>
      </c>
      <c r="R685" s="30">
        <v>331.57894897460938</v>
      </c>
      <c r="S685" s="1">
        <v>217</v>
      </c>
      <c r="T685" s="1">
        <v>188</v>
      </c>
      <c r="U685" s="148">
        <v>0.86635947227478027</v>
      </c>
      <c r="V685" s="148">
        <v>0.3769230842590332</v>
      </c>
      <c r="W685" s="149">
        <v>48.489391269999999</v>
      </c>
      <c r="X685" s="149">
        <v>321.5384521484375</v>
      </c>
      <c r="Y685" s="1">
        <v>188</v>
      </c>
      <c r="Z685" s="30">
        <v>80.087165832519531</v>
      </c>
      <c r="AA685" s="148">
        <v>0.50700000000000001</v>
      </c>
      <c r="AB685" s="30">
        <v>48.4</v>
      </c>
      <c r="AC685" s="30">
        <v>335.4</v>
      </c>
      <c r="AD685" s="30">
        <v>81.345062255859375</v>
      </c>
      <c r="AE685" s="148">
        <v>0.46500000000000002</v>
      </c>
      <c r="AF685" s="30">
        <v>48.75</v>
      </c>
      <c r="AG685" s="30">
        <v>323.5</v>
      </c>
      <c r="AH685" s="30">
        <v>78.255287170410156</v>
      </c>
      <c r="AI685" s="148">
        <v>0.43200000000000011</v>
      </c>
      <c r="AJ685" s="30">
        <v>47.808417349999999</v>
      </c>
      <c r="AK685" s="30">
        <v>328.2</v>
      </c>
      <c r="AL685" s="30">
        <v>79.642410278320313</v>
      </c>
      <c r="AM685" s="148">
        <v>0.40799999999999997</v>
      </c>
      <c r="AN685" s="30">
        <v>48.17985195</v>
      </c>
      <c r="AO685" s="30">
        <v>319.89999999999998</v>
      </c>
      <c r="AP685" s="148">
        <v>0.32236841320991522</v>
      </c>
      <c r="AQ685" s="30">
        <v>48.085326049999999</v>
      </c>
      <c r="AR685" s="30">
        <v>276.97369384765631</v>
      </c>
      <c r="AS685" s="30">
        <v>217</v>
      </c>
      <c r="AT685" s="30">
        <v>188</v>
      </c>
      <c r="AU685" s="148">
        <v>0.86635947227478027</v>
      </c>
      <c r="AV685" s="30">
        <v>83.801490783691406</v>
      </c>
      <c r="AW685" s="148">
        <v>0.30000001192092901</v>
      </c>
      <c r="AX685" s="30">
        <v>49.304901460000004</v>
      </c>
      <c r="AY685" s="30">
        <v>268.4615478515625</v>
      </c>
      <c r="AZ685" s="30">
        <v>188</v>
      </c>
      <c r="BA685" s="30">
        <v>84.134429931640625</v>
      </c>
      <c r="BB685" s="148">
        <v>0.55200000000000005</v>
      </c>
      <c r="BC685" s="30">
        <v>49.59</v>
      </c>
      <c r="BD685" s="30">
        <v>337.2</v>
      </c>
      <c r="BE685" s="30">
        <v>84.589935302734375</v>
      </c>
      <c r="BF685" s="147">
        <v>0.51</v>
      </c>
      <c r="BG685" s="30">
        <v>49.78</v>
      </c>
      <c r="BH685" s="30">
        <v>325.5</v>
      </c>
      <c r="BI685" s="30">
        <v>81.7515869140625</v>
      </c>
      <c r="BJ685" s="148">
        <v>0.47499999999999998</v>
      </c>
      <c r="BK685" s="30">
        <v>48.449589840000002</v>
      </c>
      <c r="BL685" s="30">
        <v>322</v>
      </c>
      <c r="BM685" s="30">
        <v>82.638648986816406</v>
      </c>
      <c r="BN685" s="148">
        <v>0.44700000000000001</v>
      </c>
      <c r="BO685" s="30">
        <v>48.826649150000001</v>
      </c>
      <c r="BP685" s="30">
        <v>310.10000000000002</v>
      </c>
      <c r="BQ685" s="148">
        <v>0.432</v>
      </c>
      <c r="BR685" s="148">
        <v>0.28599999999999998</v>
      </c>
      <c r="BS685" s="148"/>
      <c r="BT685" s="148">
        <v>0.19700000000000001</v>
      </c>
      <c r="BU685" s="148">
        <v>7.5999999999999998E-2</v>
      </c>
      <c r="BV685" s="148">
        <v>8.0000003799796104E-3</v>
      </c>
      <c r="BW685" s="148">
        <v>0.157</v>
      </c>
      <c r="BX685" s="148">
        <v>0.111</v>
      </c>
      <c r="BY685" s="148">
        <v>0.57799999999999996</v>
      </c>
      <c r="BZ685" s="1"/>
      <c r="CA685" s="150">
        <v>11951.5302734375</v>
      </c>
      <c r="CB685" s="150">
        <v>13303.52</v>
      </c>
      <c r="CC685" s="124" t="s">
        <v>4303</v>
      </c>
      <c r="CD685" t="s">
        <v>4634</v>
      </c>
    </row>
    <row r="686" spans="1:82" x14ac:dyDescent="0.3">
      <c r="A686" s="1">
        <v>480751050</v>
      </c>
      <c r="B686" s="124" t="s">
        <v>4304</v>
      </c>
      <c r="C686" t="s">
        <v>224</v>
      </c>
      <c r="D686" t="s">
        <v>1209</v>
      </c>
      <c r="E686" s="30">
        <v>95.815498352050781</v>
      </c>
      <c r="F686" s="30">
        <v>92.073959350585938</v>
      </c>
      <c r="G686" s="30">
        <v>79.79376220703125</v>
      </c>
      <c r="H686" s="30">
        <v>82.317459106445313</v>
      </c>
      <c r="I686" s="1">
        <v>385</v>
      </c>
      <c r="J686" s="1">
        <v>6</v>
      </c>
      <c r="K686" s="1">
        <v>12</v>
      </c>
      <c r="L686" t="s">
        <v>3879</v>
      </c>
      <c r="M686" t="s">
        <v>3914</v>
      </c>
      <c r="N686" t="s">
        <v>3919</v>
      </c>
      <c r="O686" t="s">
        <v>3921</v>
      </c>
      <c r="P686" s="148">
        <v>0.59512197971343994</v>
      </c>
      <c r="Q686" s="30">
        <v>54.456623669999999</v>
      </c>
      <c r="R686" s="30">
        <v>372.19512939453131</v>
      </c>
      <c r="S686" s="1">
        <v>292</v>
      </c>
      <c r="T686" s="1">
        <v>63</v>
      </c>
      <c r="U686" s="148">
        <v>0.21575342118740079</v>
      </c>
      <c r="V686" s="148">
        <v>0.27906978130340582</v>
      </c>
      <c r="W686" s="149">
        <v>52.882013309999998</v>
      </c>
      <c r="X686" s="149"/>
      <c r="Y686" s="1">
        <v>63</v>
      </c>
      <c r="Z686" s="30">
        <v>88.243644714355469</v>
      </c>
      <c r="AA686" s="148">
        <v>0.62</v>
      </c>
      <c r="AB686" s="30">
        <v>51.1</v>
      </c>
      <c r="AC686" s="30">
        <v>367.9</v>
      </c>
      <c r="AD686" s="30">
        <v>83.347785949707031</v>
      </c>
      <c r="AE686" s="148">
        <v>0.37799999999999989</v>
      </c>
      <c r="AF686" s="30">
        <v>49.43</v>
      </c>
      <c r="AG686" s="30">
        <v>311.10000000000002</v>
      </c>
      <c r="AH686" s="30">
        <v>84.933784484863281</v>
      </c>
      <c r="AI686" s="148">
        <v>0.54899999999999993</v>
      </c>
      <c r="AJ686" s="30">
        <v>50.020430580000003</v>
      </c>
      <c r="AK686" s="30">
        <v>349.3</v>
      </c>
      <c r="AL686" s="30">
        <v>81.60308837890625</v>
      </c>
      <c r="AM686" s="148">
        <v>0.34799999999999998</v>
      </c>
      <c r="AN686" s="30">
        <v>48.847067129999999</v>
      </c>
      <c r="AO686" s="30">
        <v>291.3</v>
      </c>
      <c r="AP686" s="148">
        <v>0.28804346919059748</v>
      </c>
      <c r="AQ686" s="30">
        <v>46.752599420000003</v>
      </c>
      <c r="AR686" s="30">
        <v>263.04348754882813</v>
      </c>
      <c r="AS686" s="30">
        <v>291</v>
      </c>
      <c r="AT686" s="30">
        <v>63</v>
      </c>
      <c r="AU686" s="148">
        <v>0.21575342118740079</v>
      </c>
      <c r="AV686" s="30">
        <v>82.317459106445313</v>
      </c>
      <c r="AW686" s="148">
        <v>0.10000000149011611</v>
      </c>
      <c r="AX686" s="30">
        <v>48.454380370000003</v>
      </c>
      <c r="AY686" s="30"/>
      <c r="AZ686" s="30">
        <v>63</v>
      </c>
      <c r="BA686" s="30">
        <v>82.464225769042969</v>
      </c>
      <c r="BB686" s="148">
        <v>0.32900000000000001</v>
      </c>
      <c r="BC686" s="30">
        <v>48.78</v>
      </c>
      <c r="BD686" s="30">
        <v>295</v>
      </c>
      <c r="BE686" s="30">
        <v>82.682952880859375</v>
      </c>
      <c r="BF686" s="147">
        <v>0.122</v>
      </c>
      <c r="BG686" s="30">
        <v>48.84</v>
      </c>
      <c r="BH686" s="30">
        <v>236.6</v>
      </c>
      <c r="BI686" s="30">
        <v>77.9913330078125</v>
      </c>
      <c r="BJ686" s="148">
        <v>0.318</v>
      </c>
      <c r="BK686" s="30">
        <v>46.617883769999999</v>
      </c>
      <c r="BL686" s="30">
        <v>286.8</v>
      </c>
      <c r="BM686" s="30">
        <v>79.661224365234375</v>
      </c>
      <c r="BN686" s="148">
        <v>0.157</v>
      </c>
      <c r="BO686" s="30">
        <v>47.342780210000001</v>
      </c>
      <c r="BP686" s="30">
        <v>256.89999999999998</v>
      </c>
      <c r="BQ686" s="148">
        <v>2.3E-2</v>
      </c>
      <c r="BR686" s="148">
        <v>5.1999999999999998E-2</v>
      </c>
      <c r="BS686" s="148"/>
      <c r="BT686" s="148">
        <v>0.875</v>
      </c>
      <c r="BU686" s="148">
        <v>2.1000000000000001E-2</v>
      </c>
      <c r="BV686" s="148">
        <v>2.899999916553497E-2</v>
      </c>
      <c r="BW686" s="148"/>
      <c r="BX686" s="148">
        <v>5.7000000000000002E-2</v>
      </c>
      <c r="BY686" s="148">
        <v>0.13600000000000001</v>
      </c>
      <c r="BZ686" s="1"/>
      <c r="CA686" s="150">
        <v>9723.1201171875</v>
      </c>
      <c r="CB686" s="150">
        <v>10414.27</v>
      </c>
      <c r="CC686" s="124" t="s">
        <v>4304</v>
      </c>
      <c r="CD686" t="s">
        <v>4633</v>
      </c>
    </row>
    <row r="687" spans="1:82" x14ac:dyDescent="0.3">
      <c r="A687" s="1">
        <v>480754020</v>
      </c>
      <c r="B687" s="124" t="s">
        <v>4304</v>
      </c>
      <c r="C687" t="s">
        <v>224</v>
      </c>
      <c r="D687" t="s">
        <v>1210</v>
      </c>
      <c r="E687" s="30">
        <v>73.753700256347656</v>
      </c>
      <c r="F687" s="30">
        <v>74.216758728027344</v>
      </c>
      <c r="G687" s="30">
        <v>80.224769592285156</v>
      </c>
      <c r="H687" s="30">
        <v>79.35955810546875</v>
      </c>
      <c r="I687" s="1">
        <v>302</v>
      </c>
      <c r="J687" s="1" t="s">
        <v>4733</v>
      </c>
      <c r="K687" s="1">
        <v>5</v>
      </c>
      <c r="L687" t="s">
        <v>3879</v>
      </c>
      <c r="M687" t="s">
        <v>3914</v>
      </c>
      <c r="N687" t="s">
        <v>3919</v>
      </c>
      <c r="O687" t="s">
        <v>3921</v>
      </c>
      <c r="P687" s="148">
        <v>0.39855071902275091</v>
      </c>
      <c r="Q687" s="30">
        <v>45.279733360000002</v>
      </c>
      <c r="R687" s="30">
        <v>326.81158447265631</v>
      </c>
      <c r="S687" s="1">
        <v>143</v>
      </c>
      <c r="T687" s="1">
        <v>41</v>
      </c>
      <c r="U687" s="148">
        <v>0.28671327233314509</v>
      </c>
      <c r="V687" s="148">
        <v>0.17241379618644709</v>
      </c>
      <c r="W687" s="149">
        <v>45.48301464</v>
      </c>
      <c r="X687" s="149"/>
      <c r="Y687" s="1">
        <v>41</v>
      </c>
      <c r="Z687" s="30">
        <v>81.89971923828125</v>
      </c>
      <c r="AA687" s="148">
        <v>0.44400000000000001</v>
      </c>
      <c r="AB687" s="30">
        <v>49</v>
      </c>
      <c r="AC687" s="30">
        <v>328.9</v>
      </c>
      <c r="AD687" s="30">
        <v>84.732025146484375</v>
      </c>
      <c r="AE687" s="148">
        <v>0.23300000000000001</v>
      </c>
      <c r="AF687" s="30">
        <v>49.9</v>
      </c>
      <c r="AG687" s="30">
        <v>274.39999999999998</v>
      </c>
      <c r="AH687" s="30">
        <v>79.594337463378906</v>
      </c>
      <c r="AI687" s="148">
        <v>0.48899999999999999</v>
      </c>
      <c r="AJ687" s="30">
        <v>48.251931509999999</v>
      </c>
      <c r="AK687" s="30">
        <v>331.7</v>
      </c>
      <c r="AL687" s="30">
        <v>76.681427001953125</v>
      </c>
      <c r="AM687" s="148">
        <v>0.33300000000000002</v>
      </c>
      <c r="AN687" s="30">
        <v>47.17223422</v>
      </c>
      <c r="AO687" s="30">
        <v>279.39999999999998</v>
      </c>
      <c r="AP687" s="148">
        <v>0.37681159377098078</v>
      </c>
      <c r="AQ687" s="30">
        <v>47.022203599999997</v>
      </c>
      <c r="AR687" s="30">
        <v>304.34783935546881</v>
      </c>
      <c r="AS687" s="30">
        <v>143</v>
      </c>
      <c r="AT687" s="30">
        <v>41</v>
      </c>
      <c r="AU687" s="148">
        <v>0.28671327233314509</v>
      </c>
      <c r="AV687" s="30">
        <v>79.35955810546875</v>
      </c>
      <c r="AW687" s="148">
        <v>0.20689655840396881</v>
      </c>
      <c r="AX687" s="30">
        <v>46.759155159999999</v>
      </c>
      <c r="AY687" s="30"/>
      <c r="AZ687" s="30">
        <v>41</v>
      </c>
      <c r="BA687" s="30">
        <v>79.1856689453125</v>
      </c>
      <c r="BB687" s="148">
        <v>0.33300000000000002</v>
      </c>
      <c r="BC687" s="30">
        <v>47.19</v>
      </c>
      <c r="BD687" s="30">
        <v>298.5</v>
      </c>
      <c r="BE687" s="30">
        <v>84.326202392578125</v>
      </c>
      <c r="BF687" s="147">
        <v>0.23300000000000001</v>
      </c>
      <c r="BG687" s="30">
        <v>49.65</v>
      </c>
      <c r="BH687" s="30">
        <v>246.5</v>
      </c>
      <c r="BI687" s="30">
        <v>80.142532348632813</v>
      </c>
      <c r="BJ687" s="148">
        <v>0.3</v>
      </c>
      <c r="BK687" s="30">
        <v>47.665783240000003</v>
      </c>
      <c r="BL687" s="30">
        <v>286.7</v>
      </c>
      <c r="BM687" s="30">
        <v>84.479019165039063</v>
      </c>
      <c r="BN687" s="148">
        <v>0.17499999999999999</v>
      </c>
      <c r="BO687" s="30">
        <v>49.743841080000003</v>
      </c>
      <c r="BP687" s="30">
        <v>239.7</v>
      </c>
      <c r="BQ687" s="148"/>
      <c r="BR687" s="148">
        <v>0.02</v>
      </c>
      <c r="BS687" s="148"/>
      <c r="BT687" s="148">
        <v>0.93400000000000005</v>
      </c>
      <c r="BU687" s="148">
        <v>2.3E-2</v>
      </c>
      <c r="BV687" s="148">
        <v>2.300000004470348E-2</v>
      </c>
      <c r="BW687" s="148"/>
      <c r="BX687" s="148">
        <v>9.6000000000000002E-2</v>
      </c>
      <c r="BY687" s="148">
        <v>6.8000000000000005E-2</v>
      </c>
      <c r="BZ687" s="1"/>
      <c r="CA687" s="150">
        <v>9215.8798828125</v>
      </c>
      <c r="CB687" s="150">
        <v>9856.33</v>
      </c>
      <c r="CC687" s="124" t="s">
        <v>4304</v>
      </c>
      <c r="CD687" t="s">
        <v>4634</v>
      </c>
    </row>
    <row r="688" spans="1:82" x14ac:dyDescent="0.3">
      <c r="A688" s="1">
        <v>480773000</v>
      </c>
      <c r="B688" s="124" t="s">
        <v>4305</v>
      </c>
      <c r="C688" t="s">
        <v>225</v>
      </c>
      <c r="D688" t="s">
        <v>1211</v>
      </c>
      <c r="E688" s="30">
        <v>82.983085632324219</v>
      </c>
      <c r="F688" s="30">
        <v>83.486785888671875</v>
      </c>
      <c r="G688" s="30">
        <v>79.561386108398438</v>
      </c>
      <c r="H688" s="30">
        <v>80.7607421875</v>
      </c>
      <c r="I688" s="1">
        <v>804</v>
      </c>
      <c r="J688" s="1">
        <v>7</v>
      </c>
      <c r="K688" s="1">
        <v>8</v>
      </c>
      <c r="L688" t="s">
        <v>3879</v>
      </c>
      <c r="M688" t="s">
        <v>3914</v>
      </c>
      <c r="N688" t="s">
        <v>3919</v>
      </c>
      <c r="O688" t="s">
        <v>3922</v>
      </c>
      <c r="P688" s="148">
        <v>0.33528551459312439</v>
      </c>
      <c r="Q688" s="30">
        <v>49.118814919999998</v>
      </c>
      <c r="R688" s="30">
        <v>304.53878784179688</v>
      </c>
      <c r="S688" s="1">
        <v>1418</v>
      </c>
      <c r="T688" s="1">
        <v>1141</v>
      </c>
      <c r="U688" s="148">
        <v>0.80465441942214966</v>
      </c>
      <c r="V688" s="148">
        <v>0.29927006363868708</v>
      </c>
      <c r="W688" s="149">
        <v>49.323981779999997</v>
      </c>
      <c r="X688" s="149">
        <v>291.788330078125</v>
      </c>
      <c r="Y688" s="1">
        <v>1141</v>
      </c>
      <c r="Z688" s="30">
        <v>87.63946533203125</v>
      </c>
      <c r="AA688" s="148">
        <v>0.36599999999999999</v>
      </c>
      <c r="AB688" s="30">
        <v>50.9</v>
      </c>
      <c r="AC688" s="30">
        <v>317.5</v>
      </c>
      <c r="AD688" s="30">
        <v>88.649116516113281</v>
      </c>
      <c r="AE688" s="148">
        <v>0.311</v>
      </c>
      <c r="AF688" s="30">
        <v>51.23</v>
      </c>
      <c r="AG688" s="30">
        <v>301</v>
      </c>
      <c r="AH688" s="30">
        <v>88.543922424316406</v>
      </c>
      <c r="AI688" s="148">
        <v>0.41299999999999998</v>
      </c>
      <c r="AJ688" s="30">
        <v>51.216157490000001</v>
      </c>
      <c r="AK688" s="30">
        <v>320.10000000000002</v>
      </c>
      <c r="AL688" s="30">
        <v>89.501655578613281</v>
      </c>
      <c r="AM688" s="148">
        <v>0.36099999999999999</v>
      </c>
      <c r="AN688" s="30">
        <v>51.534938070000003</v>
      </c>
      <c r="AO688" s="30">
        <v>304.2</v>
      </c>
      <c r="AP688" s="148">
        <v>0.19793204963207239</v>
      </c>
      <c r="AQ688" s="30">
        <v>46.607243410000002</v>
      </c>
      <c r="AR688" s="30">
        <v>239.2909851074219</v>
      </c>
      <c r="AS688" s="30">
        <v>1403</v>
      </c>
      <c r="AT688" s="30">
        <v>1129</v>
      </c>
      <c r="AU688" s="148">
        <v>0.80465441942214966</v>
      </c>
      <c r="AV688" s="30">
        <v>80.7607421875</v>
      </c>
      <c r="AW688" s="148">
        <v>0.1715867221355438</v>
      </c>
      <c r="AX688" s="30">
        <v>47.562196399999998</v>
      </c>
      <c r="AY688" s="30">
        <v>228.0442810058594</v>
      </c>
      <c r="AZ688" s="30">
        <v>1129</v>
      </c>
      <c r="BA688" s="30">
        <v>86.237648010253906</v>
      </c>
      <c r="BB688" s="148">
        <v>0.27400000000000002</v>
      </c>
      <c r="BC688" s="30">
        <v>50.61</v>
      </c>
      <c r="BD688" s="30">
        <v>263.60000000000002</v>
      </c>
      <c r="BE688" s="30">
        <v>86.862083435058594</v>
      </c>
      <c r="BF688" s="147">
        <v>0.221</v>
      </c>
      <c r="BG688" s="30">
        <v>50.9</v>
      </c>
      <c r="BH688" s="30">
        <v>244.5</v>
      </c>
      <c r="BI688" s="30">
        <v>87.642776489257813</v>
      </c>
      <c r="BJ688" s="148">
        <v>0.28000000000000003</v>
      </c>
      <c r="BK688" s="30">
        <v>51.319319659999998</v>
      </c>
      <c r="BL688" s="30">
        <v>269.3</v>
      </c>
      <c r="BM688" s="30">
        <v>88.431121826171875</v>
      </c>
      <c r="BN688" s="148">
        <v>0.22600000000000001</v>
      </c>
      <c r="BO688" s="30">
        <v>51.713465599999999</v>
      </c>
      <c r="BP688" s="30">
        <v>250.1</v>
      </c>
      <c r="BQ688" s="148">
        <v>0.127</v>
      </c>
      <c r="BR688" s="148">
        <v>0.14399999999999999</v>
      </c>
      <c r="BS688" s="148"/>
      <c r="BT688" s="148">
        <v>0.58599999999999997</v>
      </c>
      <c r="BU688" s="148">
        <v>0.11899999999999999</v>
      </c>
      <c r="BV688" s="148">
        <v>2.400000020861626E-2</v>
      </c>
      <c r="BW688" s="148">
        <v>2.7E-2</v>
      </c>
      <c r="BX688" s="148">
        <v>0.14799999999999999</v>
      </c>
      <c r="BY688" s="148">
        <v>0.72399999999999998</v>
      </c>
      <c r="BZ688" s="1"/>
      <c r="CA688" s="150">
        <v>7961.259765625</v>
      </c>
      <c r="CB688" s="150">
        <v>10024.969999999999</v>
      </c>
      <c r="CC688" s="124" t="s">
        <v>4305</v>
      </c>
      <c r="CD688" t="s">
        <v>4633</v>
      </c>
    </row>
    <row r="689" spans="1:82" x14ac:dyDescent="0.3">
      <c r="A689" s="1">
        <v>480773050</v>
      </c>
      <c r="B689" s="124" t="s">
        <v>4305</v>
      </c>
      <c r="C689" t="s">
        <v>225</v>
      </c>
      <c r="D689" t="s">
        <v>1212</v>
      </c>
      <c r="E689" s="30">
        <v>81.434860229492188</v>
      </c>
      <c r="F689" s="30">
        <v>81.487617492675781</v>
      </c>
      <c r="G689" s="30">
        <v>82.16546630859375</v>
      </c>
      <c r="H689" s="30">
        <v>82.381431579589844</v>
      </c>
      <c r="I689" s="1">
        <v>754</v>
      </c>
      <c r="J689" s="1">
        <v>6</v>
      </c>
      <c r="K689" s="1">
        <v>6</v>
      </c>
      <c r="L689" t="s">
        <v>3879</v>
      </c>
      <c r="M689" t="s">
        <v>3914</v>
      </c>
      <c r="N689" t="s">
        <v>3919</v>
      </c>
      <c r="O689" t="s">
        <v>3922</v>
      </c>
      <c r="P689" s="148">
        <v>0.38999998569488531</v>
      </c>
      <c r="Q689" s="30">
        <v>48.474810980000001</v>
      </c>
      <c r="R689" s="30">
        <v>316</v>
      </c>
      <c r="S689" s="1">
        <v>1491</v>
      </c>
      <c r="T689" s="1">
        <v>1110</v>
      </c>
      <c r="U689" s="148">
        <v>0.74446678161621094</v>
      </c>
      <c r="V689" s="148">
        <v>0.3115384578704834</v>
      </c>
      <c r="W689" s="149">
        <v>48.495640309999999</v>
      </c>
      <c r="X689" s="149">
        <v>296.5384521484375</v>
      </c>
      <c r="Y689" s="1">
        <v>1110</v>
      </c>
      <c r="Z689" s="30">
        <v>79.482986450195313</v>
      </c>
      <c r="AA689" s="148">
        <v>0.44600000000000001</v>
      </c>
      <c r="AB689" s="30">
        <v>48.2</v>
      </c>
      <c r="AC689" s="30">
        <v>329.3</v>
      </c>
      <c r="AD689" s="30">
        <v>79.725212097167969</v>
      </c>
      <c r="AE689" s="148">
        <v>0.35799999999999998</v>
      </c>
      <c r="AF689" s="30">
        <v>48.2</v>
      </c>
      <c r="AG689" s="30">
        <v>307.7</v>
      </c>
      <c r="AH689" s="30">
        <v>75.344955444335938</v>
      </c>
      <c r="AI689" s="148">
        <v>0.45700000000000002</v>
      </c>
      <c r="AJ689" s="30">
        <v>46.844476110000002</v>
      </c>
      <c r="AK689" s="30">
        <v>338.2</v>
      </c>
      <c r="AL689" s="30">
        <v>75.887435913085938</v>
      </c>
      <c r="AM689" s="148">
        <v>0.39</v>
      </c>
      <c r="AN689" s="30">
        <v>46.902039690000002</v>
      </c>
      <c r="AO689" s="30">
        <v>320.3</v>
      </c>
      <c r="AP689" s="148">
        <v>0.32428571581840521</v>
      </c>
      <c r="AQ689" s="30">
        <v>48.236162530000001</v>
      </c>
      <c r="AR689" s="30">
        <v>270.14285278320313</v>
      </c>
      <c r="AS689" s="30">
        <v>1487</v>
      </c>
      <c r="AT689" s="30">
        <v>1107</v>
      </c>
      <c r="AU689" s="148">
        <v>0.74446678161621094</v>
      </c>
      <c r="AV689" s="30">
        <v>82.381431579589844</v>
      </c>
      <c r="AW689" s="148">
        <v>0.27115383744239813</v>
      </c>
      <c r="AX689" s="30">
        <v>48.491042620000002</v>
      </c>
      <c r="AY689" s="30">
        <v>248.26922607421881</v>
      </c>
      <c r="AZ689" s="30">
        <v>1107</v>
      </c>
      <c r="BA689" s="30">
        <v>82.897239685058594</v>
      </c>
      <c r="BB689" s="148">
        <v>0.38900000000000001</v>
      </c>
      <c r="BC689" s="30">
        <v>48.99</v>
      </c>
      <c r="BD689" s="30">
        <v>294.60000000000002</v>
      </c>
      <c r="BE689" s="30">
        <v>82.459793090820313</v>
      </c>
      <c r="BF689" s="147">
        <v>0.3</v>
      </c>
      <c r="BG689" s="30">
        <v>48.73</v>
      </c>
      <c r="BH689" s="30">
        <v>262.39999999999998</v>
      </c>
      <c r="BI689" s="30">
        <v>79.277359008789063</v>
      </c>
      <c r="BJ689" s="148">
        <v>0.38900000000000001</v>
      </c>
      <c r="BK689" s="30">
        <v>47.244338110000001</v>
      </c>
      <c r="BL689" s="30">
        <v>295</v>
      </c>
      <c r="BM689" s="30">
        <v>79.316688537597656</v>
      </c>
      <c r="BN689" s="148">
        <v>0.32200000000000001</v>
      </c>
      <c r="BO689" s="30">
        <v>47.171073190000001</v>
      </c>
      <c r="BP689" s="30">
        <v>272.5</v>
      </c>
      <c r="BQ689" s="148">
        <v>0.153</v>
      </c>
      <c r="BR689" s="148">
        <v>0.16400000000000001</v>
      </c>
      <c r="BS689" s="148"/>
      <c r="BT689" s="148">
        <v>0.54400000000000004</v>
      </c>
      <c r="BU689" s="148">
        <v>0.121</v>
      </c>
      <c r="BV689" s="148">
        <v>1.8999999389052391E-2</v>
      </c>
      <c r="BW689" s="148">
        <v>4.3999999999999997E-2</v>
      </c>
      <c r="BX689" s="148">
        <v>0.121</v>
      </c>
      <c r="BY689" s="148">
        <v>0.64900000000000002</v>
      </c>
      <c r="BZ689" s="1"/>
      <c r="CA689" s="150">
        <v>8225.5400390625</v>
      </c>
      <c r="CB689" s="150">
        <v>10114.879999999999</v>
      </c>
      <c r="CC689" s="124" t="s">
        <v>4305</v>
      </c>
      <c r="CD689" t="s">
        <v>4633</v>
      </c>
    </row>
    <row r="690" spans="1:82" x14ac:dyDescent="0.3">
      <c r="A690" s="1">
        <v>480773060</v>
      </c>
      <c r="B690" s="124" t="s">
        <v>4305</v>
      </c>
      <c r="C690" t="s">
        <v>225</v>
      </c>
      <c r="D690" t="s">
        <v>1213</v>
      </c>
      <c r="E690" s="30">
        <v>81.548309326171875</v>
      </c>
      <c r="F690" s="30">
        <v>82.841545104980469</v>
      </c>
      <c r="G690" s="30">
        <v>79.925117492675781</v>
      </c>
      <c r="H690" s="30">
        <v>81.729476928710938</v>
      </c>
      <c r="I690" s="1">
        <v>911</v>
      </c>
      <c r="J690" s="1">
        <v>6</v>
      </c>
      <c r="K690" s="1">
        <v>8</v>
      </c>
      <c r="L690" t="s">
        <v>3879</v>
      </c>
      <c r="M690" t="s">
        <v>3914</v>
      </c>
      <c r="N690" t="s">
        <v>3919</v>
      </c>
      <c r="O690" t="s">
        <v>3922</v>
      </c>
      <c r="P690" s="148">
        <v>0.2917705774307251</v>
      </c>
      <c r="Q690" s="30">
        <v>48.522003079999998</v>
      </c>
      <c r="R690" s="30">
        <v>283.66583251953131</v>
      </c>
      <c r="S690" s="1">
        <v>1651</v>
      </c>
      <c r="T690" s="1">
        <v>1496</v>
      </c>
      <c r="U690" s="148">
        <v>0.90611749887466431</v>
      </c>
      <c r="V690" s="148">
        <v>0.27121001482009888</v>
      </c>
      <c r="W690" s="149">
        <v>49.056631789999997</v>
      </c>
      <c r="X690" s="149">
        <v>277.6077880859375</v>
      </c>
      <c r="Y690" s="1">
        <v>1496</v>
      </c>
      <c r="Z690" s="30">
        <v>84.920639038085938</v>
      </c>
      <c r="AA690" s="148">
        <v>0.28999999999999998</v>
      </c>
      <c r="AB690" s="30">
        <v>50</v>
      </c>
      <c r="AC690" s="30">
        <v>285</v>
      </c>
      <c r="AD690" s="30">
        <v>86.027908325195313</v>
      </c>
      <c r="AE690" s="148">
        <v>0.26600000000000001</v>
      </c>
      <c r="AF690" s="30">
        <v>50.34</v>
      </c>
      <c r="AG690" s="30">
        <v>277.60000000000002</v>
      </c>
      <c r="AH690" s="30">
        <v>84.059593200683594</v>
      </c>
      <c r="AI690" s="148">
        <v>0.309</v>
      </c>
      <c r="AJ690" s="30">
        <v>49.730885579999999</v>
      </c>
      <c r="AK690" s="30">
        <v>295.3</v>
      </c>
      <c r="AL690" s="30">
        <v>84.904335021972656</v>
      </c>
      <c r="AM690" s="148">
        <v>0.28299999999999997</v>
      </c>
      <c r="AN690" s="30">
        <v>49.970476789999999</v>
      </c>
      <c r="AO690" s="30">
        <v>287.5</v>
      </c>
      <c r="AP690" s="148">
        <v>0.13732834160327911</v>
      </c>
      <c r="AQ690" s="30">
        <v>46.834763760000001</v>
      </c>
      <c r="AR690" s="30">
        <v>217.10362243652341</v>
      </c>
      <c r="AS690" s="30">
        <v>1654</v>
      </c>
      <c r="AT690" s="30">
        <v>1499</v>
      </c>
      <c r="AU690" s="148">
        <v>0.90611749887466431</v>
      </c>
      <c r="AV690" s="30">
        <v>81.729476928710938</v>
      </c>
      <c r="AW690" s="148">
        <v>0.1210013926029205</v>
      </c>
      <c r="AX690" s="30">
        <v>48.117397150000002</v>
      </c>
      <c r="AY690" s="30">
        <v>210.01390075683591</v>
      </c>
      <c r="AZ690" s="30">
        <v>1499</v>
      </c>
      <c r="BA690" s="30">
        <v>84.649925231933594</v>
      </c>
      <c r="BB690" s="148">
        <v>0.184</v>
      </c>
      <c r="BC690" s="30">
        <v>49.84</v>
      </c>
      <c r="BD690" s="30">
        <v>226.9</v>
      </c>
      <c r="BE690" s="30">
        <v>85.786872863769531</v>
      </c>
      <c r="BF690" s="147">
        <v>0.16800000000000001</v>
      </c>
      <c r="BG690" s="30">
        <v>50.37</v>
      </c>
      <c r="BH690" s="30">
        <v>220.5</v>
      </c>
      <c r="BI690" s="30">
        <v>85.86279296875</v>
      </c>
      <c r="BJ690" s="148">
        <v>0.21199999999999999</v>
      </c>
      <c r="BK690" s="30">
        <v>50.452249029999997</v>
      </c>
      <c r="BL690" s="30">
        <v>240.1</v>
      </c>
      <c r="BM690" s="30">
        <v>87.00030517578125</v>
      </c>
      <c r="BN690" s="148">
        <v>0.187</v>
      </c>
      <c r="BO690" s="30">
        <v>51.000383790000001</v>
      </c>
      <c r="BP690" s="30">
        <v>231.8</v>
      </c>
      <c r="BQ690" s="148">
        <v>0.122</v>
      </c>
      <c r="BR690" s="148">
        <v>0.35899999999999999</v>
      </c>
      <c r="BS690" s="148"/>
      <c r="BT690" s="148">
        <v>0.40500000000000003</v>
      </c>
      <c r="BU690" s="148">
        <v>0.11</v>
      </c>
      <c r="BV690" s="148">
        <v>4.0000001899898052E-3</v>
      </c>
      <c r="BW690" s="148">
        <v>0.113</v>
      </c>
      <c r="BX690" s="148">
        <v>0.14399999999999999</v>
      </c>
      <c r="BY690" s="148">
        <v>0.78600000000000003</v>
      </c>
      <c r="BZ690" s="1"/>
      <c r="CA690" s="150">
        <v>8022.669921875</v>
      </c>
      <c r="CB690" s="150">
        <v>10183.4</v>
      </c>
      <c r="CC690" s="124" t="s">
        <v>4305</v>
      </c>
      <c r="CD690" t="s">
        <v>4633</v>
      </c>
    </row>
    <row r="691" spans="1:82" x14ac:dyDescent="0.3">
      <c r="A691" s="1">
        <v>480773070</v>
      </c>
      <c r="B691" s="124" t="s">
        <v>4305</v>
      </c>
      <c r="C691" t="s">
        <v>225</v>
      </c>
      <c r="D691" t="s">
        <v>1214</v>
      </c>
      <c r="E691" s="30">
        <v>83.706771850585938</v>
      </c>
      <c r="F691" s="30">
        <v>83.837722778320313</v>
      </c>
      <c r="G691" s="30">
        <v>78.476806640625</v>
      </c>
      <c r="H691" s="30">
        <v>78.19476318359375</v>
      </c>
      <c r="I691" s="1">
        <v>826</v>
      </c>
      <c r="J691" s="1">
        <v>7</v>
      </c>
      <c r="K691" s="1">
        <v>8</v>
      </c>
      <c r="L691" t="s">
        <v>3879</v>
      </c>
      <c r="M691" t="s">
        <v>3914</v>
      </c>
      <c r="N691" t="s">
        <v>3919</v>
      </c>
      <c r="O691" t="s">
        <v>3922</v>
      </c>
      <c r="P691" s="148">
        <v>0.43999999761581421</v>
      </c>
      <c r="Q691" s="30">
        <v>49.419842340000002</v>
      </c>
      <c r="R691" s="30">
        <v>333.06668090820313</v>
      </c>
      <c r="S691" s="1">
        <v>1487</v>
      </c>
      <c r="T691" s="1">
        <v>959</v>
      </c>
      <c r="U691" s="148">
        <v>0.64492267370223999</v>
      </c>
      <c r="V691" s="148">
        <v>0.33469387888908392</v>
      </c>
      <c r="W691" s="149">
        <v>49.469387820000001</v>
      </c>
      <c r="X691" s="149">
        <v>303.06121826171881</v>
      </c>
      <c r="Y691" s="1">
        <v>959</v>
      </c>
      <c r="Z691" s="30">
        <v>89.452011108398438</v>
      </c>
      <c r="AA691" s="148">
        <v>0.47599999999999998</v>
      </c>
      <c r="AB691" s="30">
        <v>51.5</v>
      </c>
      <c r="AC691" s="30">
        <v>347.6</v>
      </c>
      <c r="AD691" s="30">
        <v>88.560760498046875</v>
      </c>
      <c r="AE691" s="148">
        <v>0.375</v>
      </c>
      <c r="AF691" s="30">
        <v>51.2</v>
      </c>
      <c r="AG691" s="30">
        <v>320.3</v>
      </c>
      <c r="AH691" s="30">
        <v>91.686241149902344</v>
      </c>
      <c r="AI691" s="148">
        <v>0.53500000000000003</v>
      </c>
      <c r="AJ691" s="30">
        <v>52.256936580000001</v>
      </c>
      <c r="AK691" s="30">
        <v>359.2</v>
      </c>
      <c r="AL691" s="30">
        <v>91.358283996582031</v>
      </c>
      <c r="AM691" s="148">
        <v>0.41199999999999998</v>
      </c>
      <c r="AN691" s="30">
        <v>52.166745259999999</v>
      </c>
      <c r="AO691" s="30">
        <v>327.60000000000002</v>
      </c>
      <c r="AP691" s="148">
        <v>0.25699067115783691</v>
      </c>
      <c r="AQ691" s="30">
        <v>45.928807280000001</v>
      </c>
      <c r="AR691" s="30">
        <v>257.65646362304688</v>
      </c>
      <c r="AS691" s="30">
        <v>1496</v>
      </c>
      <c r="AT691" s="30">
        <v>964</v>
      </c>
      <c r="AU691" s="148">
        <v>0.64492267370223999</v>
      </c>
      <c r="AV691" s="30">
        <v>78.19476318359375</v>
      </c>
      <c r="AW691" s="148">
        <v>0.1642710417509079</v>
      </c>
      <c r="AX691" s="30">
        <v>46.091590240000002</v>
      </c>
      <c r="AY691" s="30">
        <v>222.99794006347659</v>
      </c>
      <c r="AZ691" s="30">
        <v>964</v>
      </c>
      <c r="BA691" s="30">
        <v>84.876739501953125</v>
      </c>
      <c r="BB691" s="148">
        <v>0.32300000000000001</v>
      </c>
      <c r="BC691" s="30">
        <v>49.95</v>
      </c>
      <c r="BD691" s="30">
        <v>285.10000000000002</v>
      </c>
      <c r="BE691" s="30">
        <v>83.392997741699219</v>
      </c>
      <c r="BF691" s="147">
        <v>0.221</v>
      </c>
      <c r="BG691" s="30">
        <v>49.19</v>
      </c>
      <c r="BH691" s="30">
        <v>247.5</v>
      </c>
      <c r="BI691" s="30">
        <v>86.140274047851563</v>
      </c>
      <c r="BJ691" s="148">
        <v>0.35399999999999998</v>
      </c>
      <c r="BK691" s="30">
        <v>50.587417559999999</v>
      </c>
      <c r="BL691" s="30">
        <v>298.2</v>
      </c>
      <c r="BM691" s="30">
        <v>85.700920104980469</v>
      </c>
      <c r="BN691" s="148">
        <v>0.25700000000000001</v>
      </c>
      <c r="BO691" s="30">
        <v>50.352805420000003</v>
      </c>
      <c r="BP691" s="30">
        <v>260.60000000000002</v>
      </c>
      <c r="BQ691" s="148">
        <v>0.154</v>
      </c>
      <c r="BR691" s="148">
        <v>0.16200000000000001</v>
      </c>
      <c r="BS691" s="148"/>
      <c r="BT691" s="148">
        <v>0.54600000000000004</v>
      </c>
      <c r="BU691" s="148">
        <v>0.11899999999999999</v>
      </c>
      <c r="BV691" s="148">
        <v>1.8999999389052391E-2</v>
      </c>
      <c r="BW691" s="148">
        <v>2.9000000000000001E-2</v>
      </c>
      <c r="BX691" s="148">
        <v>9.6000000000000002E-2</v>
      </c>
      <c r="BY691" s="148">
        <v>0.54100000000000004</v>
      </c>
      <c r="BZ691" s="1"/>
      <c r="CA691" s="150">
        <v>7752.64013671875</v>
      </c>
      <c r="CB691" s="150">
        <v>9184.91</v>
      </c>
      <c r="CC691" s="124" t="s">
        <v>4305</v>
      </c>
      <c r="CD691" t="s">
        <v>4633</v>
      </c>
    </row>
    <row r="692" spans="1:82" x14ac:dyDescent="0.3">
      <c r="A692" s="1">
        <v>480774040</v>
      </c>
      <c r="B692" s="124" t="s">
        <v>4305</v>
      </c>
      <c r="C692" t="s">
        <v>225</v>
      </c>
      <c r="D692" t="s">
        <v>1215</v>
      </c>
      <c r="E692" s="30">
        <v>95.37725830078125</v>
      </c>
      <c r="F692" s="30">
        <v>96.440788269042969</v>
      </c>
      <c r="G692" s="30">
        <v>90.603279113769531</v>
      </c>
      <c r="H692" s="30">
        <v>93.222152709960938</v>
      </c>
      <c r="I692" s="1">
        <v>408</v>
      </c>
      <c r="J692" s="1" t="s">
        <v>4733</v>
      </c>
      <c r="K692" s="1">
        <v>5</v>
      </c>
      <c r="L692" t="s">
        <v>3879</v>
      </c>
      <c r="M692" t="s">
        <v>3914</v>
      </c>
      <c r="N692" t="s">
        <v>3919</v>
      </c>
      <c r="O692" t="s">
        <v>3922</v>
      </c>
      <c r="P692" s="148">
        <v>0.29411765933036799</v>
      </c>
      <c r="Q692" s="30">
        <v>54.274333249999998</v>
      </c>
      <c r="R692" s="30"/>
      <c r="S692" s="1">
        <v>187</v>
      </c>
      <c r="T692" s="1">
        <v>172</v>
      </c>
      <c r="U692" s="148">
        <v>0.91978609561920166</v>
      </c>
      <c r="V692" s="148">
        <v>0.26666668057441711</v>
      </c>
      <c r="W692" s="149">
        <v>54.691374850000003</v>
      </c>
      <c r="X692" s="149"/>
      <c r="Y692" s="1">
        <v>172</v>
      </c>
      <c r="Z692" s="30">
        <v>92.17083740234375</v>
      </c>
      <c r="AA692" s="148">
        <v>0.46800000000000003</v>
      </c>
      <c r="AB692" s="30">
        <v>52.4</v>
      </c>
      <c r="AC692" s="30">
        <v>336.8</v>
      </c>
      <c r="AD692" s="30">
        <v>93.567573547363281</v>
      </c>
      <c r="AE692" s="148">
        <v>0.435</v>
      </c>
      <c r="AF692" s="30">
        <v>52.9</v>
      </c>
      <c r="AG692" s="30">
        <v>329.3</v>
      </c>
      <c r="AH692" s="30">
        <v>82.498138427734375</v>
      </c>
      <c r="AI692" s="148">
        <v>0.42099999999999999</v>
      </c>
      <c r="AJ692" s="30">
        <v>49.213710740000003</v>
      </c>
      <c r="AK692" s="30">
        <v>314.39999999999998</v>
      </c>
      <c r="AL692" s="30">
        <v>84.405609130859375</v>
      </c>
      <c r="AM692" s="148">
        <v>0.40799999999999997</v>
      </c>
      <c r="AN692" s="30">
        <v>49.800760080000003</v>
      </c>
      <c r="AO692" s="30">
        <v>311.5</v>
      </c>
      <c r="AP692" s="148">
        <v>0.29411765933036799</v>
      </c>
      <c r="AQ692" s="30">
        <v>53.514237819999998</v>
      </c>
      <c r="AR692" s="30"/>
      <c r="AS692" s="30">
        <v>189</v>
      </c>
      <c r="AT692" s="30">
        <v>174</v>
      </c>
      <c r="AU692" s="148">
        <v>0.91978609561920166</v>
      </c>
      <c r="AV692" s="30">
        <v>93.222152709960938</v>
      </c>
      <c r="AW692" s="148">
        <v>0.26666668057441711</v>
      </c>
      <c r="AX692" s="30">
        <v>54.704042989999998</v>
      </c>
      <c r="AY692" s="30"/>
      <c r="AZ692" s="30">
        <v>174</v>
      </c>
      <c r="BA692" s="30">
        <v>85.000465393066406</v>
      </c>
      <c r="BB692" s="148">
        <v>0.313</v>
      </c>
      <c r="BC692" s="30">
        <v>50.01</v>
      </c>
      <c r="BD692" s="30">
        <v>281.10000000000002</v>
      </c>
      <c r="BE692" s="30">
        <v>86.821510314941406</v>
      </c>
      <c r="BF692" s="147">
        <v>0.29899999999999999</v>
      </c>
      <c r="BG692" s="30">
        <v>50.88</v>
      </c>
      <c r="BH692" s="30">
        <v>275.5</v>
      </c>
      <c r="BI692" s="30">
        <v>79.584007263183594</v>
      </c>
      <c r="BJ692" s="148">
        <v>0.29199999999999998</v>
      </c>
      <c r="BK692" s="30">
        <v>47.393714119999999</v>
      </c>
      <c r="BL692" s="30">
        <v>255.4</v>
      </c>
      <c r="BM692" s="30">
        <v>81.583152770996094</v>
      </c>
      <c r="BN692" s="148">
        <v>0.28299999999999997</v>
      </c>
      <c r="BO692" s="30">
        <v>48.300619750000003</v>
      </c>
      <c r="BP692" s="30">
        <v>252.4</v>
      </c>
      <c r="BQ692" s="148">
        <v>0.17199999999999999</v>
      </c>
      <c r="BR692" s="148">
        <v>0.20100000000000001</v>
      </c>
      <c r="BS692" s="148"/>
      <c r="BT692" s="148">
        <v>0.49</v>
      </c>
      <c r="BU692" s="148">
        <v>0.11799999999999999</v>
      </c>
      <c r="BV692" s="148">
        <v>1.9999999552965161E-2</v>
      </c>
      <c r="BW692" s="148">
        <v>4.9000000000000002E-2</v>
      </c>
      <c r="BX692" s="148">
        <v>9.6000000000000002E-2</v>
      </c>
      <c r="BY692" s="148">
        <v>0.80800000000000005</v>
      </c>
      <c r="BZ692" s="1"/>
      <c r="CA692" s="150">
        <v>8644.4404296875</v>
      </c>
      <c r="CB692" s="150">
        <v>10537.76</v>
      </c>
      <c r="CC692" s="124" t="s">
        <v>4305</v>
      </c>
      <c r="CD692" t="s">
        <v>4634</v>
      </c>
    </row>
    <row r="693" spans="1:82" x14ac:dyDescent="0.3">
      <c r="A693" s="1">
        <v>480774060</v>
      </c>
      <c r="B693" s="124" t="s">
        <v>4305</v>
      </c>
      <c r="C693" t="s">
        <v>225</v>
      </c>
      <c r="D693" t="s">
        <v>1216</v>
      </c>
      <c r="E693" s="30">
        <v>86.219963073730469</v>
      </c>
      <c r="F693" s="30">
        <v>84.280540466308594</v>
      </c>
      <c r="G693" s="30">
        <v>86.902359008789063</v>
      </c>
      <c r="H693" s="30">
        <v>84.111495971679688</v>
      </c>
      <c r="I693" s="1">
        <v>373</v>
      </c>
      <c r="J693" s="1" t="s">
        <v>4733</v>
      </c>
      <c r="K693" s="1">
        <v>5</v>
      </c>
      <c r="L693" t="s">
        <v>3879</v>
      </c>
      <c r="M693" t="s">
        <v>3914</v>
      </c>
      <c r="N693" t="s">
        <v>3919</v>
      </c>
      <c r="O693" t="s">
        <v>3922</v>
      </c>
      <c r="P693" s="148">
        <v>0.43312102556228638</v>
      </c>
      <c r="Q693" s="30">
        <v>50.465235800000002</v>
      </c>
      <c r="R693" s="30">
        <v>326.7515869140625</v>
      </c>
      <c r="S693" s="1">
        <v>165</v>
      </c>
      <c r="T693" s="1">
        <v>80</v>
      </c>
      <c r="U693" s="148">
        <v>0.4848484992980957</v>
      </c>
      <c r="V693" s="148">
        <v>0.2317073196172714</v>
      </c>
      <c r="W693" s="149">
        <v>49.652868560000002</v>
      </c>
      <c r="X693" s="149">
        <v>273.17074584960938</v>
      </c>
      <c r="Y693" s="1">
        <v>80</v>
      </c>
      <c r="Z693" s="30">
        <v>86.431098937988281</v>
      </c>
      <c r="AA693" s="148">
        <v>0.5</v>
      </c>
      <c r="AB693" s="30">
        <v>50.5</v>
      </c>
      <c r="AC693" s="30">
        <v>342.9</v>
      </c>
      <c r="AD693" s="30">
        <v>84.555313110351563</v>
      </c>
      <c r="AE693" s="148">
        <v>0.25900000000000001</v>
      </c>
      <c r="AF693" s="30">
        <v>49.84</v>
      </c>
      <c r="AG693" s="30">
        <v>279</v>
      </c>
      <c r="AH693" s="30">
        <v>82.280876159667969</v>
      </c>
      <c r="AI693" s="148">
        <v>0.52200000000000002</v>
      </c>
      <c r="AJ693" s="30">
        <v>49.141748870000001</v>
      </c>
      <c r="AK693" s="30">
        <v>353.3</v>
      </c>
      <c r="AL693" s="30">
        <v>81.275444030761719</v>
      </c>
      <c r="AM693" s="148">
        <v>0.32300000000000001</v>
      </c>
      <c r="AN693" s="30">
        <v>48.735569939999998</v>
      </c>
      <c r="AO693" s="30">
        <v>302.10000000000002</v>
      </c>
      <c r="AP693" s="148">
        <v>0.32278481125831598</v>
      </c>
      <c r="AQ693" s="30">
        <v>51.199215580000001</v>
      </c>
      <c r="AR693" s="30">
        <v>276.582275390625</v>
      </c>
      <c r="AS693" s="30">
        <v>165</v>
      </c>
      <c r="AT693" s="30">
        <v>80</v>
      </c>
      <c r="AU693" s="148">
        <v>0.4848484992980957</v>
      </c>
      <c r="AV693" s="30">
        <v>84.111495971679688</v>
      </c>
      <c r="AW693" s="148">
        <v>0.12048193067312241</v>
      </c>
      <c r="AX693" s="30">
        <v>49.482570959999997</v>
      </c>
      <c r="AY693" s="30"/>
      <c r="AZ693" s="30">
        <v>80</v>
      </c>
      <c r="BA693" s="30">
        <v>85.495338439941406</v>
      </c>
      <c r="BB693" s="148">
        <v>0.49399999999999999</v>
      </c>
      <c r="BC693" s="30">
        <v>50.25</v>
      </c>
      <c r="BD693" s="30">
        <v>313.5</v>
      </c>
      <c r="BE693" s="30">
        <v>81.891754150390625</v>
      </c>
      <c r="BF693" s="147">
        <v>0.29599999999999999</v>
      </c>
      <c r="BG693" s="30">
        <v>48.45</v>
      </c>
      <c r="BH693" s="30">
        <v>244.4</v>
      </c>
      <c r="BI693" s="30">
        <v>82.182228088378906</v>
      </c>
      <c r="BJ693" s="148">
        <v>0.46700000000000003</v>
      </c>
      <c r="BK693" s="30">
        <v>48.659363499999998</v>
      </c>
      <c r="BL693" s="30">
        <v>306.60000000000002</v>
      </c>
      <c r="BM693" s="30">
        <v>80.924240112304688</v>
      </c>
      <c r="BN693" s="148">
        <v>0.29199999999999998</v>
      </c>
      <c r="BO693" s="30">
        <v>47.972231999999998</v>
      </c>
      <c r="BP693" s="30">
        <v>244.8</v>
      </c>
      <c r="BQ693" s="148">
        <v>0.19800000000000001</v>
      </c>
      <c r="BR693" s="148">
        <v>0.121</v>
      </c>
      <c r="BS693" s="148"/>
      <c r="BT693" s="148">
        <v>0.59199999999999997</v>
      </c>
      <c r="BU693" s="148">
        <v>7.2000000000000008E-2</v>
      </c>
      <c r="BV693" s="148">
        <v>1.6000000759959221E-2</v>
      </c>
      <c r="BW693" s="148">
        <v>2.1000000000000001E-2</v>
      </c>
      <c r="BX693" s="148">
        <v>9.4E-2</v>
      </c>
      <c r="BY693" s="148">
        <v>0.44800000000000001</v>
      </c>
      <c r="BZ693" s="1"/>
      <c r="CA693" s="150">
        <v>9563.6396484375</v>
      </c>
      <c r="CB693" s="150">
        <v>10812.04</v>
      </c>
      <c r="CC693" s="124" t="s">
        <v>4305</v>
      </c>
      <c r="CD693" t="s">
        <v>4634</v>
      </c>
    </row>
    <row r="694" spans="1:82" x14ac:dyDescent="0.3">
      <c r="A694" s="1">
        <v>480774080</v>
      </c>
      <c r="B694" s="124" t="s">
        <v>4305</v>
      </c>
      <c r="C694" t="s">
        <v>225</v>
      </c>
      <c r="D694" t="s">
        <v>1217</v>
      </c>
      <c r="E694" s="30">
        <v>91.047271728515625</v>
      </c>
      <c r="F694" s="30">
        <v>92.698333740234375</v>
      </c>
      <c r="G694" s="30">
        <v>90.872093200683594</v>
      </c>
      <c r="H694" s="30">
        <v>91.139167785644531</v>
      </c>
      <c r="I694" s="1">
        <v>221</v>
      </c>
      <c r="J694" s="1" t="s">
        <v>4733</v>
      </c>
      <c r="K694" s="1">
        <v>5</v>
      </c>
      <c r="L694" t="s">
        <v>3879</v>
      </c>
      <c r="M694" t="s">
        <v>3914</v>
      </c>
      <c r="N694" t="s">
        <v>3919</v>
      </c>
      <c r="O694" t="s">
        <v>3922</v>
      </c>
      <c r="P694" s="148">
        <v>0.48543688654899603</v>
      </c>
      <c r="Q694" s="30">
        <v>52.47321754</v>
      </c>
      <c r="R694" s="30">
        <v>339.80581665039063</v>
      </c>
      <c r="S694" s="1">
        <v>103</v>
      </c>
      <c r="T694" s="1">
        <v>84</v>
      </c>
      <c r="U694" s="148">
        <v>0.81553399562835693</v>
      </c>
      <c r="V694" s="148">
        <v>0.36363637447357178</v>
      </c>
      <c r="W694" s="149">
        <v>53.1407156</v>
      </c>
      <c r="X694" s="149">
        <v>314.28570556640631</v>
      </c>
      <c r="Y694" s="1">
        <v>84</v>
      </c>
      <c r="Z694" s="30">
        <v>92.472930908203125</v>
      </c>
      <c r="AA694" s="148">
        <v>0.59099999999999997</v>
      </c>
      <c r="AB694" s="30">
        <v>52.5</v>
      </c>
      <c r="AC694" s="30">
        <v>369.9</v>
      </c>
      <c r="AD694" s="30">
        <v>93.744285583496094</v>
      </c>
      <c r="AE694" s="148">
        <v>0.51900000000000002</v>
      </c>
      <c r="AF694" s="30">
        <v>52.96</v>
      </c>
      <c r="AG694" s="30">
        <v>355.8</v>
      </c>
      <c r="AH694" s="30">
        <v>92.464004516601563</v>
      </c>
      <c r="AI694" s="148">
        <v>0.47599999999999998</v>
      </c>
      <c r="AJ694" s="30">
        <v>52.514542059999997</v>
      </c>
      <c r="AK694" s="30">
        <v>341</v>
      </c>
      <c r="AL694" s="30">
        <v>93.859161376953125</v>
      </c>
      <c r="AM694" s="148">
        <v>0.45600000000000002</v>
      </c>
      <c r="AN694" s="30">
        <v>53.017788789999997</v>
      </c>
      <c r="AO694" s="30">
        <v>333.3</v>
      </c>
      <c r="AP694" s="148">
        <v>0.51485151052474976</v>
      </c>
      <c r="AQ694" s="30">
        <v>53.68238727</v>
      </c>
      <c r="AR694" s="30">
        <v>320.79208374023438</v>
      </c>
      <c r="AS694" s="30">
        <v>103</v>
      </c>
      <c r="AT694" s="30">
        <v>84</v>
      </c>
      <c r="AU694" s="148">
        <v>0.81553399562835693</v>
      </c>
      <c r="AV694" s="30">
        <v>91.139167785644531</v>
      </c>
      <c r="AW694" s="148">
        <v>0.40000000596046448</v>
      </c>
      <c r="AX694" s="30">
        <v>53.510248249999997</v>
      </c>
      <c r="AY694" s="30">
        <v>284</v>
      </c>
      <c r="AZ694" s="30">
        <v>84</v>
      </c>
      <c r="BA694" s="30">
        <v>97.454841613769531</v>
      </c>
      <c r="BB694" s="148">
        <v>0.57399999999999995</v>
      </c>
      <c r="BC694" s="30">
        <v>56.05</v>
      </c>
      <c r="BD694" s="30">
        <v>358.5</v>
      </c>
      <c r="BE694" s="30">
        <v>97.675079345703125</v>
      </c>
      <c r="BF694" s="147">
        <v>0.5</v>
      </c>
      <c r="BG694" s="30">
        <v>56.23</v>
      </c>
      <c r="BH694" s="30">
        <v>341</v>
      </c>
      <c r="BI694" s="30">
        <v>99.262443542480469</v>
      </c>
      <c r="BJ694" s="148">
        <v>0.57100000000000006</v>
      </c>
      <c r="BK694" s="30">
        <v>56.979518030000001</v>
      </c>
      <c r="BL694" s="30">
        <v>348.6</v>
      </c>
      <c r="BM694" s="30">
        <v>99.493255615234375</v>
      </c>
      <c r="BN694" s="148">
        <v>0.53299999999999992</v>
      </c>
      <c r="BO694" s="30">
        <v>57.226544029999999</v>
      </c>
      <c r="BP694" s="30">
        <v>340</v>
      </c>
      <c r="BQ694" s="148">
        <v>0.09</v>
      </c>
      <c r="BR694" s="148">
        <v>0.22600000000000001</v>
      </c>
      <c r="BS694" s="148"/>
      <c r="BT694" s="148">
        <v>0.53800000000000003</v>
      </c>
      <c r="BU694" s="148">
        <v>0.13100000000000001</v>
      </c>
      <c r="BV694" s="148">
        <v>1.4000000432133669E-2</v>
      </c>
      <c r="BW694" s="148">
        <v>0.11799999999999999</v>
      </c>
      <c r="BX694" s="148">
        <v>0.104</v>
      </c>
      <c r="BY694" s="148">
        <v>0.68800000000000006</v>
      </c>
      <c r="BZ694" s="1"/>
      <c r="CA694" s="150">
        <v>9646.759765625</v>
      </c>
      <c r="CB694" s="150">
        <v>11190.56</v>
      </c>
      <c r="CC694" s="124" t="s">
        <v>4305</v>
      </c>
      <c r="CD694" t="s">
        <v>4634</v>
      </c>
    </row>
    <row r="695" spans="1:82" x14ac:dyDescent="0.3">
      <c r="A695" s="1">
        <v>480774090</v>
      </c>
      <c r="B695" s="124" t="s">
        <v>4305</v>
      </c>
      <c r="C695" t="s">
        <v>225</v>
      </c>
      <c r="D695" t="s">
        <v>1218</v>
      </c>
      <c r="E695" s="30">
        <v>85.408096313476563</v>
      </c>
      <c r="F695" s="30">
        <v>87.577560424804688</v>
      </c>
      <c r="G695" s="30">
        <v>87.162254333496094</v>
      </c>
      <c r="H695" s="30">
        <v>89.264755249023438</v>
      </c>
      <c r="I695" s="1">
        <v>327</v>
      </c>
      <c r="J695" s="1" t="s">
        <v>4733</v>
      </c>
      <c r="K695" s="1">
        <v>5</v>
      </c>
      <c r="L695" t="s">
        <v>3879</v>
      </c>
      <c r="M695" t="s">
        <v>3914</v>
      </c>
      <c r="N695" t="s">
        <v>3919</v>
      </c>
      <c r="O695" t="s">
        <v>3922</v>
      </c>
      <c r="P695" s="148">
        <v>0.36054420471191412</v>
      </c>
      <c r="Q695" s="30">
        <v>50.127531249999997</v>
      </c>
      <c r="R695" s="30">
        <v>302.72109985351563</v>
      </c>
      <c r="S695" s="1">
        <v>49</v>
      </c>
      <c r="T695" s="1">
        <v>43</v>
      </c>
      <c r="U695" s="148">
        <v>0.87755101919174194</v>
      </c>
      <c r="V695" s="148">
        <v>0.31782945990562439</v>
      </c>
      <c r="W695" s="149">
        <v>51.018963849999999</v>
      </c>
      <c r="X695" s="149">
        <v>292.248046875</v>
      </c>
      <c r="Y695" s="1">
        <v>43</v>
      </c>
      <c r="Z695" s="30"/>
      <c r="AA695" s="148"/>
      <c r="AB695" s="30"/>
      <c r="AC695" s="30"/>
      <c r="AD695" s="30"/>
      <c r="AE695" s="148"/>
      <c r="AF695" s="30"/>
      <c r="AG695" s="30"/>
      <c r="AH695" s="30"/>
      <c r="AI695" s="148"/>
      <c r="AJ695" s="30"/>
      <c r="AK695" s="30"/>
      <c r="AL695" s="30"/>
      <c r="AM695" s="148"/>
      <c r="AN695" s="30"/>
      <c r="AO695" s="30"/>
      <c r="AP695" s="148">
        <v>0.30612245202064509</v>
      </c>
      <c r="AQ695" s="30">
        <v>51.36178804</v>
      </c>
      <c r="AR695" s="30">
        <v>264.6258544921875</v>
      </c>
      <c r="AS695" s="30">
        <v>49</v>
      </c>
      <c r="AT695" s="30">
        <v>43</v>
      </c>
      <c r="AU695" s="148">
        <v>0.87755101919174194</v>
      </c>
      <c r="AV695" s="30">
        <v>89.264755249023438</v>
      </c>
      <c r="AW695" s="148">
        <v>0.28125</v>
      </c>
      <c r="AX695" s="30">
        <v>52.435989579999998</v>
      </c>
      <c r="AY695" s="30">
        <v>259.375</v>
      </c>
      <c r="AZ695" s="30">
        <v>43</v>
      </c>
      <c r="BA695" s="30"/>
      <c r="BB695" s="148"/>
      <c r="BC695" s="30"/>
      <c r="BD695" s="30"/>
      <c r="BE695" s="30"/>
      <c r="BF695" s="147"/>
      <c r="BG695" s="30"/>
      <c r="BH695" s="30"/>
      <c r="BI695" s="30"/>
      <c r="BJ695" s="148"/>
      <c r="BK695" s="30"/>
      <c r="BL695" s="30"/>
      <c r="BM695" s="30"/>
      <c r="BN695" s="148"/>
      <c r="BO695" s="30"/>
      <c r="BP695" s="30"/>
      <c r="BQ695" s="148">
        <v>0.14399999999999999</v>
      </c>
      <c r="BR695" s="148">
        <v>0.437</v>
      </c>
      <c r="BS695" s="148"/>
      <c r="BT695" s="148">
        <v>0.32700000000000001</v>
      </c>
      <c r="BU695" s="148">
        <v>8.6000000000000007E-2</v>
      </c>
      <c r="BV695" s="148">
        <v>6.0000000521540642E-3</v>
      </c>
      <c r="BW695" s="148">
        <v>0.20799999999999999</v>
      </c>
      <c r="BX695" s="148">
        <v>8.3000000000000004E-2</v>
      </c>
      <c r="BY695" s="148">
        <v>0.76500000000000001</v>
      </c>
      <c r="BZ695" s="1"/>
      <c r="CA695" s="150">
        <v>8690.5595703125</v>
      </c>
      <c r="CB695" s="150">
        <v>10023.92</v>
      </c>
      <c r="CC695" s="124" t="s">
        <v>4305</v>
      </c>
      <c r="CD695" t="s">
        <v>4634</v>
      </c>
    </row>
    <row r="696" spans="1:82" x14ac:dyDescent="0.3">
      <c r="A696" s="1">
        <v>480774100</v>
      </c>
      <c r="B696" s="124" t="s">
        <v>4305</v>
      </c>
      <c r="C696" t="s">
        <v>225</v>
      </c>
      <c r="D696" t="s">
        <v>1219</v>
      </c>
      <c r="E696" s="30">
        <v>85.541725158691406</v>
      </c>
      <c r="F696" s="30">
        <v>85.224952697753906</v>
      </c>
      <c r="G696" s="30">
        <v>86.468521118164063</v>
      </c>
      <c r="H696" s="30">
        <v>85.952690124511719</v>
      </c>
      <c r="I696" s="1">
        <v>291</v>
      </c>
      <c r="J696" s="1" t="s">
        <v>4733</v>
      </c>
      <c r="K696" s="1">
        <v>5</v>
      </c>
      <c r="L696" t="s">
        <v>3879</v>
      </c>
      <c r="M696" t="s">
        <v>3914</v>
      </c>
      <c r="N696" t="s">
        <v>3919</v>
      </c>
      <c r="O696" t="s">
        <v>3922</v>
      </c>
      <c r="P696" s="148">
        <v>0.36065572500228882</v>
      </c>
      <c r="Q696" s="30">
        <v>50.183114789999998</v>
      </c>
      <c r="R696" s="30">
        <v>289.34426879882813</v>
      </c>
      <c r="S696" s="1">
        <v>155</v>
      </c>
      <c r="T696" s="1">
        <v>142</v>
      </c>
      <c r="U696" s="148">
        <v>0.91612905263900757</v>
      </c>
      <c r="V696" s="148">
        <v>0.35652172565460211</v>
      </c>
      <c r="W696" s="149">
        <v>50.044177699999999</v>
      </c>
      <c r="X696" s="149">
        <v>286.95651245117188</v>
      </c>
      <c r="Y696" s="1">
        <v>142</v>
      </c>
      <c r="Z696" s="30">
        <v>91.264564514160156</v>
      </c>
      <c r="AA696" s="148">
        <v>0.39200000000000002</v>
      </c>
      <c r="AB696" s="30">
        <v>52.1</v>
      </c>
      <c r="AC696" s="30">
        <v>310.8</v>
      </c>
      <c r="AD696" s="30">
        <v>92.124435424804688</v>
      </c>
      <c r="AE696" s="148">
        <v>0.36</v>
      </c>
      <c r="AF696" s="30">
        <v>52.41</v>
      </c>
      <c r="AG696" s="30">
        <v>303.3</v>
      </c>
      <c r="AH696" s="30">
        <v>93.132186889648438</v>
      </c>
      <c r="AI696" s="148">
        <v>0.47399999999999998</v>
      </c>
      <c r="AJ696" s="30">
        <v>52.735853120000002</v>
      </c>
      <c r="AK696" s="30">
        <v>329.2</v>
      </c>
      <c r="AL696" s="30">
        <v>94.726837158203125</v>
      </c>
      <c r="AM696" s="148">
        <v>0.46300000000000002</v>
      </c>
      <c r="AN696" s="30">
        <v>53.313058929999997</v>
      </c>
      <c r="AO696" s="30">
        <v>325.60000000000002</v>
      </c>
      <c r="AP696" s="148">
        <v>0.28455284237861628</v>
      </c>
      <c r="AQ696" s="30">
        <v>50.927839419999998</v>
      </c>
      <c r="AR696" s="30">
        <v>252.03251647949219</v>
      </c>
      <c r="AS696" s="30">
        <v>158</v>
      </c>
      <c r="AT696" s="30">
        <v>145</v>
      </c>
      <c r="AU696" s="148">
        <v>0.91612905263900757</v>
      </c>
      <c r="AV696" s="30">
        <v>85.952690124511719</v>
      </c>
      <c r="AW696" s="148">
        <v>0.27586206793785101</v>
      </c>
      <c r="AX696" s="30">
        <v>50.537791650000003</v>
      </c>
      <c r="AY696" s="30">
        <v>252.5862121582031</v>
      </c>
      <c r="AZ696" s="30">
        <v>145</v>
      </c>
      <c r="BA696" s="30">
        <v>86.959342956542969</v>
      </c>
      <c r="BB696" s="148">
        <v>0.33100000000000002</v>
      </c>
      <c r="BC696" s="30">
        <v>50.96</v>
      </c>
      <c r="BD696" s="30">
        <v>280</v>
      </c>
      <c r="BE696" s="30">
        <v>88.180740356445313</v>
      </c>
      <c r="BF696" s="147">
        <v>0.309</v>
      </c>
      <c r="BG696" s="30">
        <v>51.55</v>
      </c>
      <c r="BH696" s="30">
        <v>271.7</v>
      </c>
      <c r="BI696" s="30">
        <v>88.574966430664063</v>
      </c>
      <c r="BJ696" s="148">
        <v>0.38600000000000001</v>
      </c>
      <c r="BK696" s="30">
        <v>51.773409729999997</v>
      </c>
      <c r="BL696" s="30">
        <v>300</v>
      </c>
      <c r="BM696" s="30">
        <v>90.028717041015625</v>
      </c>
      <c r="BN696" s="148">
        <v>0.37200000000000011</v>
      </c>
      <c r="BO696" s="30">
        <v>52.509666889999998</v>
      </c>
      <c r="BP696" s="30">
        <v>296.3</v>
      </c>
      <c r="BQ696" s="148">
        <v>0.13700000000000001</v>
      </c>
      <c r="BR696" s="148">
        <v>0.40500000000000003</v>
      </c>
      <c r="BS696" s="148"/>
      <c r="BT696" s="148">
        <v>0.38800000000000001</v>
      </c>
      <c r="BU696" s="148">
        <v>6.9000000000000006E-2</v>
      </c>
      <c r="BV696" s="148">
        <v>0</v>
      </c>
      <c r="BW696" s="148">
        <v>0.21</v>
      </c>
      <c r="BX696" s="148">
        <v>0.14099999999999999</v>
      </c>
      <c r="BY696" s="148">
        <v>0.79800000000000004</v>
      </c>
      <c r="BZ696" s="1"/>
      <c r="CA696" s="150">
        <v>9444.3095703125</v>
      </c>
      <c r="CB696" s="150">
        <v>11115.06</v>
      </c>
      <c r="CC696" s="124" t="s">
        <v>4305</v>
      </c>
      <c r="CD696" t="s">
        <v>4634</v>
      </c>
    </row>
    <row r="697" spans="1:82" x14ac:dyDescent="0.3">
      <c r="A697" s="1">
        <v>480775010</v>
      </c>
      <c r="B697" s="124" t="s">
        <v>4305</v>
      </c>
      <c r="C697" t="s">
        <v>225</v>
      </c>
      <c r="D697" t="s">
        <v>1220</v>
      </c>
      <c r="E697" s="30">
        <v>86.761520385742188</v>
      </c>
      <c r="F697" s="30">
        <v>88.238945007324219</v>
      </c>
      <c r="G697" s="30">
        <v>83.266609191894531</v>
      </c>
      <c r="H697" s="30">
        <v>82.34613037109375</v>
      </c>
      <c r="I697" s="1">
        <v>391</v>
      </c>
      <c r="J697" s="1" t="s">
        <v>4733</v>
      </c>
      <c r="K697" s="1">
        <v>5</v>
      </c>
      <c r="L697" t="s">
        <v>3879</v>
      </c>
      <c r="M697" t="s">
        <v>3914</v>
      </c>
      <c r="N697" t="s">
        <v>3919</v>
      </c>
      <c r="O697" t="s">
        <v>3922</v>
      </c>
      <c r="P697" s="148">
        <v>0.51136362552642822</v>
      </c>
      <c r="Q697" s="30">
        <v>50.69050378</v>
      </c>
      <c r="R697" s="30">
        <v>336.3636474609375</v>
      </c>
      <c r="S697" s="1">
        <v>191</v>
      </c>
      <c r="T697" s="1">
        <v>141</v>
      </c>
      <c r="U697" s="148">
        <v>0.73821991682052612</v>
      </c>
      <c r="V697" s="148">
        <v>0.43333333730697632</v>
      </c>
      <c r="W697" s="149">
        <v>51.293003730000002</v>
      </c>
      <c r="X697" s="149">
        <v>311.66665649414063</v>
      </c>
      <c r="Y697" s="1">
        <v>141</v>
      </c>
      <c r="Z697" s="30">
        <v>83.712272644042969</v>
      </c>
      <c r="AA697" s="148">
        <v>0.51100000000000001</v>
      </c>
      <c r="AB697" s="30">
        <v>49.6</v>
      </c>
      <c r="AC697" s="30">
        <v>349.5</v>
      </c>
      <c r="AD697" s="30">
        <v>85.114898681640625</v>
      </c>
      <c r="AE697" s="148">
        <v>0.435</v>
      </c>
      <c r="AF697" s="30">
        <v>50.03</v>
      </c>
      <c r="AG697" s="30">
        <v>327.5</v>
      </c>
      <c r="AH697" s="30">
        <v>82.165794372558594</v>
      </c>
      <c r="AI697" s="148">
        <v>0.48799999999999999</v>
      </c>
      <c r="AJ697" s="30">
        <v>49.103632869999998</v>
      </c>
      <c r="AK697" s="30">
        <v>337.8</v>
      </c>
      <c r="AL697" s="30">
        <v>82.530624389648438</v>
      </c>
      <c r="AM697" s="148">
        <v>0.4</v>
      </c>
      <c r="AN697" s="30">
        <v>49.162706829999998</v>
      </c>
      <c r="AO697" s="30">
        <v>317.3</v>
      </c>
      <c r="AP697" s="148">
        <v>0.36000001430511469</v>
      </c>
      <c r="AQ697" s="30">
        <v>48.924959280000003</v>
      </c>
      <c r="AR697" s="30">
        <v>290.85714721679688</v>
      </c>
      <c r="AS697" s="30">
        <v>191</v>
      </c>
      <c r="AT697" s="30">
        <v>141</v>
      </c>
      <c r="AU697" s="148">
        <v>0.73821991682052612</v>
      </c>
      <c r="AV697" s="30">
        <v>82.34613037109375</v>
      </c>
      <c r="AW697" s="148">
        <v>0.27731093764305109</v>
      </c>
      <c r="AX697" s="30">
        <v>48.470808929999997</v>
      </c>
      <c r="AY697" s="30">
        <v>261.34454345703131</v>
      </c>
      <c r="AZ697" s="30">
        <v>141</v>
      </c>
      <c r="BA697" s="30">
        <v>78.835136413574219</v>
      </c>
      <c r="BB697" s="148">
        <v>0.30499999999999999</v>
      </c>
      <c r="BC697" s="30">
        <v>47.02</v>
      </c>
      <c r="BD697" s="30">
        <v>284.5</v>
      </c>
      <c r="BE697" s="30">
        <v>79.660179138183594</v>
      </c>
      <c r="BF697" s="147">
        <v>0.25900000000000001</v>
      </c>
      <c r="BG697" s="30">
        <v>47.35</v>
      </c>
      <c r="BH697" s="30">
        <v>266.89999999999998</v>
      </c>
      <c r="BI697" s="30">
        <v>79.282196044921875</v>
      </c>
      <c r="BJ697" s="148">
        <v>0.41299999999999998</v>
      </c>
      <c r="BK697" s="30">
        <v>47.246695099999997</v>
      </c>
      <c r="BL697" s="30">
        <v>309</v>
      </c>
      <c r="BM697" s="30">
        <v>79.631187438964844</v>
      </c>
      <c r="BN697" s="148">
        <v>0.35299999999999998</v>
      </c>
      <c r="BO697" s="30">
        <v>47.327809279999997</v>
      </c>
      <c r="BP697" s="30">
        <v>287.3</v>
      </c>
      <c r="BQ697" s="148">
        <v>0.14599999999999999</v>
      </c>
      <c r="BR697" s="148">
        <v>0.13</v>
      </c>
      <c r="BS697" s="148"/>
      <c r="BT697" s="148">
        <v>0.58599999999999997</v>
      </c>
      <c r="BU697" s="148">
        <v>0.12</v>
      </c>
      <c r="BV697" s="148">
        <v>1.7999999225139621E-2</v>
      </c>
      <c r="BW697" s="148">
        <v>5.0999999999999997E-2</v>
      </c>
      <c r="BX697" s="148">
        <v>9.5000000000000001E-2</v>
      </c>
      <c r="BY697" s="148">
        <v>0.61099999999999999</v>
      </c>
      <c r="BZ697" s="1"/>
      <c r="CA697" s="150">
        <v>8952.849609375</v>
      </c>
      <c r="CB697" s="150">
        <v>10350.08</v>
      </c>
      <c r="CC697" s="124" t="s">
        <v>4305</v>
      </c>
      <c r="CD697" t="s">
        <v>4634</v>
      </c>
    </row>
    <row r="698" spans="1:82" x14ac:dyDescent="0.3">
      <c r="A698" s="1">
        <v>480775040</v>
      </c>
      <c r="B698" s="124" t="s">
        <v>4305</v>
      </c>
      <c r="C698" t="s">
        <v>225</v>
      </c>
      <c r="D698" t="s">
        <v>1221</v>
      </c>
      <c r="E698" s="30">
        <v>82.754310607910156</v>
      </c>
      <c r="F698" s="30">
        <v>85.245033264160156</v>
      </c>
      <c r="G698" s="30">
        <v>84.767662048339844</v>
      </c>
      <c r="H698" s="30">
        <v>85.49462890625</v>
      </c>
      <c r="I698" s="1">
        <v>347</v>
      </c>
      <c r="J698" s="1" t="s">
        <v>4733</v>
      </c>
      <c r="K698" s="1">
        <v>5</v>
      </c>
      <c r="L698" t="s">
        <v>3879</v>
      </c>
      <c r="M698" t="s">
        <v>3914</v>
      </c>
      <c r="N698" t="s">
        <v>3919</v>
      </c>
      <c r="O698" t="s">
        <v>3922</v>
      </c>
      <c r="P698" s="148">
        <v>0.56603771448135376</v>
      </c>
      <c r="Q698" s="30">
        <v>49.023652990000002</v>
      </c>
      <c r="R698" s="30">
        <v>365.4088134765625</v>
      </c>
      <c r="S698" s="1">
        <v>174</v>
      </c>
      <c r="T698" s="1">
        <v>129</v>
      </c>
      <c r="U698" s="148">
        <v>0.74137932062149048</v>
      </c>
      <c r="V698" s="148">
        <v>0.48623853921890259</v>
      </c>
      <c r="W698" s="149">
        <v>50.052498649999997</v>
      </c>
      <c r="X698" s="149">
        <v>348.62384033203131</v>
      </c>
      <c r="Y698" s="1">
        <v>129</v>
      </c>
      <c r="Z698" s="30">
        <v>92.472930908203125</v>
      </c>
      <c r="AA698" s="148">
        <v>0.64400000000000002</v>
      </c>
      <c r="AB698" s="30">
        <v>52.5</v>
      </c>
      <c r="AC698" s="30">
        <v>372.4</v>
      </c>
      <c r="AD698" s="30">
        <v>92.68402099609375</v>
      </c>
      <c r="AE698" s="148">
        <v>0.57899999999999996</v>
      </c>
      <c r="AF698" s="30">
        <v>52.6</v>
      </c>
      <c r="AG698" s="30">
        <v>351.6</v>
      </c>
      <c r="AH698" s="30">
        <v>92.622001647949219</v>
      </c>
      <c r="AI698" s="148">
        <v>0.621</v>
      </c>
      <c r="AJ698" s="30">
        <v>52.566874939999998</v>
      </c>
      <c r="AK698" s="30">
        <v>376.3</v>
      </c>
      <c r="AL698" s="30">
        <v>91.491172790527344</v>
      </c>
      <c r="AM698" s="148">
        <v>0.54200000000000004</v>
      </c>
      <c r="AN698" s="30">
        <v>52.211967880000003</v>
      </c>
      <c r="AO698" s="30">
        <v>356.9</v>
      </c>
      <c r="AP698" s="148">
        <v>0.52531647682189941</v>
      </c>
      <c r="AQ698" s="30">
        <v>49.863905789999997</v>
      </c>
      <c r="AR698" s="30">
        <v>346.20254516601563</v>
      </c>
      <c r="AS698" s="30">
        <v>174</v>
      </c>
      <c r="AT698" s="30">
        <v>129</v>
      </c>
      <c r="AU698" s="148">
        <v>0.74137932062149048</v>
      </c>
      <c r="AV698" s="30">
        <v>85.49462890625</v>
      </c>
      <c r="AW698" s="148">
        <v>0.45370370149612432</v>
      </c>
      <c r="AX698" s="30">
        <v>50.275269829999999</v>
      </c>
      <c r="AY698" s="30">
        <v>327.77777099609381</v>
      </c>
      <c r="AZ698" s="30">
        <v>129</v>
      </c>
      <c r="BA698" s="30">
        <v>92.279258728027344</v>
      </c>
      <c r="BB698" s="148">
        <v>0.66099999999999992</v>
      </c>
      <c r="BC698" s="30">
        <v>53.54</v>
      </c>
      <c r="BD698" s="30">
        <v>374.7</v>
      </c>
      <c r="BE698" s="30">
        <v>92.116424560546875</v>
      </c>
      <c r="BF698" s="147">
        <v>0.60299999999999998</v>
      </c>
      <c r="BG698" s="30">
        <v>53.49</v>
      </c>
      <c r="BH698" s="30">
        <v>353.2</v>
      </c>
      <c r="BI698" s="30">
        <v>93.133598327636719</v>
      </c>
      <c r="BJ698" s="148">
        <v>0.61099999999999999</v>
      </c>
      <c r="BK698" s="30">
        <v>53.994019649999998</v>
      </c>
      <c r="BL698" s="30">
        <v>360.5</v>
      </c>
      <c r="BM698" s="30">
        <v>92.967628479003906</v>
      </c>
      <c r="BN698" s="148">
        <v>0.56299999999999994</v>
      </c>
      <c r="BO698" s="30">
        <v>53.974341539999998</v>
      </c>
      <c r="BP698" s="30">
        <v>343.1</v>
      </c>
      <c r="BQ698" s="148">
        <v>0.121</v>
      </c>
      <c r="BR698" s="148">
        <v>0.21299999999999999</v>
      </c>
      <c r="BS698" s="148"/>
      <c r="BT698" s="148">
        <v>0.54200000000000004</v>
      </c>
      <c r="BU698" s="148">
        <v>0.104</v>
      </c>
      <c r="BV698" s="148">
        <v>1.9999999552965161E-2</v>
      </c>
      <c r="BW698" s="148">
        <v>7.2000000000000008E-2</v>
      </c>
      <c r="BX698" s="148">
        <v>5.5E-2</v>
      </c>
      <c r="BY698" s="148">
        <v>0.57100000000000006</v>
      </c>
      <c r="BZ698" s="1"/>
      <c r="CA698" s="150">
        <v>9127.7802734375</v>
      </c>
      <c r="CB698" s="150">
        <v>10539.14</v>
      </c>
      <c r="CC698" s="124" t="s">
        <v>4305</v>
      </c>
      <c r="CD698" t="s">
        <v>4634</v>
      </c>
    </row>
    <row r="699" spans="1:82" x14ac:dyDescent="0.3">
      <c r="A699" s="1">
        <v>480775070</v>
      </c>
      <c r="B699" s="124" t="s">
        <v>4305</v>
      </c>
      <c r="C699" t="s">
        <v>225</v>
      </c>
      <c r="D699" t="s">
        <v>651</v>
      </c>
      <c r="E699" s="30">
        <v>87.119163513183594</v>
      </c>
      <c r="F699" s="30">
        <v>90.339828491210938</v>
      </c>
      <c r="G699" s="30">
        <v>85.841995239257813</v>
      </c>
      <c r="H699" s="30">
        <v>88.2786865234375</v>
      </c>
      <c r="I699" s="1">
        <v>236</v>
      </c>
      <c r="J699" s="1" t="s">
        <v>4733</v>
      </c>
      <c r="K699" s="1">
        <v>5</v>
      </c>
      <c r="L699" t="s">
        <v>3879</v>
      </c>
      <c r="M699" t="s">
        <v>3914</v>
      </c>
      <c r="N699" t="s">
        <v>3919</v>
      </c>
      <c r="O699" t="s">
        <v>3922</v>
      </c>
      <c r="P699" s="148">
        <v>0.52040815353393555</v>
      </c>
      <c r="Q699" s="30">
        <v>50.83926975</v>
      </c>
      <c r="R699" s="30">
        <v>345.91836547851563</v>
      </c>
      <c r="S699" s="1">
        <v>109</v>
      </c>
      <c r="T699" s="1">
        <v>88</v>
      </c>
      <c r="U699" s="148">
        <v>0.80733942985534668</v>
      </c>
      <c r="V699" s="148">
        <v>0.47499999403953552</v>
      </c>
      <c r="W699" s="149">
        <v>52.163487430000004</v>
      </c>
      <c r="X699" s="149">
        <v>335</v>
      </c>
      <c r="Y699" s="1">
        <v>88</v>
      </c>
      <c r="Z699" s="30">
        <v>90.660377502441406</v>
      </c>
      <c r="AA699" s="148">
        <v>0.51800000000000002</v>
      </c>
      <c r="AB699" s="30">
        <v>51.9</v>
      </c>
      <c r="AC699" s="30">
        <v>351.8</v>
      </c>
      <c r="AD699" s="30">
        <v>92.065528869628906</v>
      </c>
      <c r="AE699" s="148">
        <v>0.51600000000000001</v>
      </c>
      <c r="AF699" s="30">
        <v>52.39</v>
      </c>
      <c r="AG699" s="30">
        <v>349.5</v>
      </c>
      <c r="AH699" s="30">
        <v>92.337333679199219</v>
      </c>
      <c r="AI699" s="148">
        <v>0.45400000000000001</v>
      </c>
      <c r="AJ699" s="30">
        <v>52.472587959999998</v>
      </c>
      <c r="AK699" s="30">
        <v>341.7</v>
      </c>
      <c r="AL699" s="30">
        <v>92.631416320800781</v>
      </c>
      <c r="AM699" s="148">
        <v>0.436</v>
      </c>
      <c r="AN699" s="30">
        <v>52.599989690000001</v>
      </c>
      <c r="AO699" s="30">
        <v>331.9</v>
      </c>
      <c r="AP699" s="148">
        <v>0.39361703395843511</v>
      </c>
      <c r="AQ699" s="30">
        <v>50.535928589999997</v>
      </c>
      <c r="AR699" s="30">
        <v>303.19149780273438</v>
      </c>
      <c r="AS699" s="30">
        <v>108</v>
      </c>
      <c r="AT699" s="30">
        <v>87</v>
      </c>
      <c r="AU699" s="148">
        <v>0.80733942985534668</v>
      </c>
      <c r="AV699" s="30">
        <v>88.2786865234375</v>
      </c>
      <c r="AW699" s="148">
        <v>0.3684210479259491</v>
      </c>
      <c r="AX699" s="30">
        <v>51.870858239999997</v>
      </c>
      <c r="AY699" s="30">
        <v>290.78945922851563</v>
      </c>
      <c r="AZ699" s="30">
        <v>87</v>
      </c>
      <c r="BA699" s="30">
        <v>83.82513427734375</v>
      </c>
      <c r="BB699" s="148">
        <v>0.50900000000000001</v>
      </c>
      <c r="BC699" s="30">
        <v>49.44</v>
      </c>
      <c r="BD699" s="30">
        <v>322.7</v>
      </c>
      <c r="BE699" s="30">
        <v>84.894241333007813</v>
      </c>
      <c r="BF699" s="147">
        <v>0.48399999999999999</v>
      </c>
      <c r="BG699" s="30">
        <v>49.93</v>
      </c>
      <c r="BH699" s="30">
        <v>318.7</v>
      </c>
      <c r="BI699" s="30">
        <v>81.914817810058594</v>
      </c>
      <c r="BJ699" s="148">
        <v>0.35199999999999998</v>
      </c>
      <c r="BK699" s="30">
        <v>48.529101590000003</v>
      </c>
      <c r="BL699" s="30">
        <v>272.2</v>
      </c>
      <c r="BM699" s="30">
        <v>82.685775756835938</v>
      </c>
      <c r="BN699" s="148">
        <v>0.34</v>
      </c>
      <c r="BO699" s="30">
        <v>48.850138659999999</v>
      </c>
      <c r="BP699" s="30">
        <v>266</v>
      </c>
      <c r="BQ699" s="148">
        <v>0.114</v>
      </c>
      <c r="BR699" s="148">
        <v>0.11899999999999999</v>
      </c>
      <c r="BS699" s="148"/>
      <c r="BT699" s="148">
        <v>0.623</v>
      </c>
      <c r="BU699" s="148">
        <v>8.1000000000000003E-2</v>
      </c>
      <c r="BV699" s="148">
        <v>6.4000003039836884E-2</v>
      </c>
      <c r="BW699" s="148">
        <v>5.5E-2</v>
      </c>
      <c r="BX699" s="148">
        <v>7.2000000000000008E-2</v>
      </c>
      <c r="BY699" s="148">
        <v>0.72799999999999998</v>
      </c>
      <c r="BZ699" s="1"/>
      <c r="CA699" s="150">
        <v>10281.58984375</v>
      </c>
      <c r="CB699" s="150">
        <v>12881.46</v>
      </c>
      <c r="CC699" s="124" t="s">
        <v>4305</v>
      </c>
      <c r="CD699" t="s">
        <v>4634</v>
      </c>
    </row>
    <row r="700" spans="1:82" x14ac:dyDescent="0.3">
      <c r="A700" s="1">
        <v>480775100</v>
      </c>
      <c r="B700" s="124" t="s">
        <v>4305</v>
      </c>
      <c r="C700" t="s">
        <v>225</v>
      </c>
      <c r="D700" t="s">
        <v>1222</v>
      </c>
      <c r="E700" s="30">
        <v>80.625961303710938</v>
      </c>
      <c r="F700" s="30">
        <v>81.497871398925781</v>
      </c>
      <c r="G700" s="30">
        <v>79.398094177246094</v>
      </c>
      <c r="H700" s="30">
        <v>78.668045043945313</v>
      </c>
      <c r="I700" s="1">
        <v>400</v>
      </c>
      <c r="J700" s="1" t="s">
        <v>4733</v>
      </c>
      <c r="K700" s="1">
        <v>5</v>
      </c>
      <c r="L700" t="s">
        <v>3879</v>
      </c>
      <c r="M700" t="s">
        <v>3914</v>
      </c>
      <c r="N700" t="s">
        <v>3919</v>
      </c>
      <c r="O700" t="s">
        <v>3922</v>
      </c>
      <c r="P700" s="148">
        <v>0.35227271914482122</v>
      </c>
      <c r="Q700" s="30">
        <v>48.138338079999997</v>
      </c>
      <c r="R700" s="30">
        <v>290.34091186523438</v>
      </c>
      <c r="S700" s="1">
        <v>259</v>
      </c>
      <c r="T700" s="1">
        <v>229</v>
      </c>
      <c r="U700" s="148">
        <v>0.88416987657546997</v>
      </c>
      <c r="V700" s="148">
        <v>0.32450330257415771</v>
      </c>
      <c r="W700" s="149">
        <v>48.499888409999997</v>
      </c>
      <c r="X700" s="149">
        <v>286.75497436523438</v>
      </c>
      <c r="Y700" s="1">
        <v>229</v>
      </c>
      <c r="Z700" s="30">
        <v>90.056198120117188</v>
      </c>
      <c r="AA700" s="148">
        <v>0.39100000000000001</v>
      </c>
      <c r="AB700" s="30">
        <v>51.7</v>
      </c>
      <c r="AC700" s="30">
        <v>303.60000000000002</v>
      </c>
      <c r="AD700" s="30">
        <v>91.093620300292969</v>
      </c>
      <c r="AE700" s="148">
        <v>0.375</v>
      </c>
      <c r="AF700" s="30">
        <v>52.06</v>
      </c>
      <c r="AG700" s="30">
        <v>298</v>
      </c>
      <c r="AH700" s="30">
        <v>91.127426147460938</v>
      </c>
      <c r="AI700" s="148">
        <v>0.34300000000000003</v>
      </c>
      <c r="AJ700" s="30">
        <v>52.071848969999998</v>
      </c>
      <c r="AK700" s="30">
        <v>297.5</v>
      </c>
      <c r="AL700" s="30">
        <v>92.050941467285156</v>
      </c>
      <c r="AM700" s="148">
        <v>0.318</v>
      </c>
      <c r="AN700" s="30">
        <v>52.40245453</v>
      </c>
      <c r="AO700" s="30">
        <v>291.89999999999998</v>
      </c>
      <c r="AP700" s="148">
        <v>0.17142857611179349</v>
      </c>
      <c r="AQ700" s="30">
        <v>46.505097999999997</v>
      </c>
      <c r="AR700" s="30">
        <v>222.28572082519531</v>
      </c>
      <c r="AS700" s="30">
        <v>259</v>
      </c>
      <c r="AT700" s="30">
        <v>229</v>
      </c>
      <c r="AU700" s="148">
        <v>0.88416987657546997</v>
      </c>
      <c r="AV700" s="30">
        <v>78.668045043945313</v>
      </c>
      <c r="AW700" s="148">
        <v>0.15999999642372131</v>
      </c>
      <c r="AX700" s="30">
        <v>46.36284011</v>
      </c>
      <c r="AY700" s="30">
        <v>218.66667175292969</v>
      </c>
      <c r="AZ700" s="30">
        <v>229</v>
      </c>
      <c r="BA700" s="30">
        <v>90.1966552734375</v>
      </c>
      <c r="BB700" s="148">
        <v>0.246</v>
      </c>
      <c r="BC700" s="30">
        <v>52.53</v>
      </c>
      <c r="BD700" s="30">
        <v>241.1</v>
      </c>
      <c r="BE700" s="30">
        <v>91.142646789550781</v>
      </c>
      <c r="BF700" s="147">
        <v>0.22700000000000001</v>
      </c>
      <c r="BG700" s="30">
        <v>53.01</v>
      </c>
      <c r="BH700" s="30">
        <v>236.1</v>
      </c>
      <c r="BI700" s="30">
        <v>93.051071166992188</v>
      </c>
      <c r="BJ700" s="148">
        <v>0.36699999999999999</v>
      </c>
      <c r="BK700" s="30">
        <v>53.95382025</v>
      </c>
      <c r="BL700" s="30">
        <v>283.60000000000002</v>
      </c>
      <c r="BM700" s="30">
        <v>93.696121215820313</v>
      </c>
      <c r="BN700" s="148">
        <v>0.35099999999999998</v>
      </c>
      <c r="BO700" s="30">
        <v>54.337402740000002</v>
      </c>
      <c r="BP700" s="30">
        <v>278</v>
      </c>
      <c r="BQ700" s="148">
        <v>0.12</v>
      </c>
      <c r="BR700" s="148">
        <v>0.34799999999999998</v>
      </c>
      <c r="BS700" s="148"/>
      <c r="BT700" s="148">
        <v>0.39800000000000002</v>
      </c>
      <c r="BU700" s="148">
        <v>0.123</v>
      </c>
      <c r="BV700" s="148">
        <v>1.30000002682209E-2</v>
      </c>
      <c r="BW700" s="148">
        <v>0.15</v>
      </c>
      <c r="BX700" s="148">
        <v>0.10199999999999999</v>
      </c>
      <c r="BY700" s="148">
        <v>0.75700000000000001</v>
      </c>
      <c r="BZ700" s="1"/>
      <c r="CA700" s="150">
        <v>9272.6201171875</v>
      </c>
      <c r="CB700" s="150">
        <v>11810.13</v>
      </c>
      <c r="CC700" s="124" t="s">
        <v>4305</v>
      </c>
      <c r="CD700" t="s">
        <v>4634</v>
      </c>
    </row>
    <row r="701" spans="1:82" x14ac:dyDescent="0.3">
      <c r="A701" s="1">
        <v>480776020</v>
      </c>
      <c r="B701" s="124" t="s">
        <v>4305</v>
      </c>
      <c r="C701" t="s">
        <v>225</v>
      </c>
      <c r="D701" t="s">
        <v>1223</v>
      </c>
      <c r="E701" s="30">
        <v>87.53955078125</v>
      </c>
      <c r="F701" s="30">
        <v>87.6099853515625</v>
      </c>
      <c r="G701" s="30">
        <v>85.453971862792969</v>
      </c>
      <c r="H701" s="30">
        <v>87.024612426757813</v>
      </c>
      <c r="I701" s="1">
        <v>410</v>
      </c>
      <c r="J701" s="1" t="s">
        <v>4733</v>
      </c>
      <c r="K701" s="1">
        <v>5</v>
      </c>
      <c r="L701" t="s">
        <v>3879</v>
      </c>
      <c r="M701" t="s">
        <v>3914</v>
      </c>
      <c r="N701" t="s">
        <v>3919</v>
      </c>
      <c r="O701" t="s">
        <v>3922</v>
      </c>
      <c r="P701" s="148">
        <v>0.4479166567325592</v>
      </c>
      <c r="Q701" s="30">
        <v>51.014136090000001</v>
      </c>
      <c r="R701" s="30">
        <v>327.60415649414063</v>
      </c>
      <c r="S701" s="1">
        <v>212</v>
      </c>
      <c r="T701" s="1">
        <v>170</v>
      </c>
      <c r="U701" s="148">
        <v>0.80188679695129395</v>
      </c>
      <c r="V701" s="148">
        <v>0.35507246851921082</v>
      </c>
      <c r="W701" s="149">
        <v>51.032398260000001</v>
      </c>
      <c r="X701" s="149">
        <v>300.72463989257813</v>
      </c>
      <c r="Y701" s="1">
        <v>170</v>
      </c>
      <c r="Z701" s="30">
        <v>94.285484313964844</v>
      </c>
      <c r="AA701" s="148">
        <v>0.435</v>
      </c>
      <c r="AB701" s="30">
        <v>53.1</v>
      </c>
      <c r="AC701" s="30">
        <v>334</v>
      </c>
      <c r="AD701" s="30">
        <v>94.303871154785156</v>
      </c>
      <c r="AE701" s="148">
        <v>0.40200000000000002</v>
      </c>
      <c r="AF701" s="30">
        <v>53.15</v>
      </c>
      <c r="AG701" s="30">
        <v>325.60000000000002</v>
      </c>
      <c r="AH701" s="30">
        <v>96.233489990234375</v>
      </c>
      <c r="AI701" s="148">
        <v>0.5</v>
      </c>
      <c r="AJ701" s="30">
        <v>53.763049260000003</v>
      </c>
      <c r="AK701" s="30">
        <v>335.6</v>
      </c>
      <c r="AL701" s="30">
        <v>96.536781311035156</v>
      </c>
      <c r="AM701" s="148">
        <v>0.47499999999999998</v>
      </c>
      <c r="AN701" s="30">
        <v>53.928978790000002</v>
      </c>
      <c r="AO701" s="30">
        <v>328.5</v>
      </c>
      <c r="AP701" s="148">
        <v>0.34554973244667048</v>
      </c>
      <c r="AQ701" s="30">
        <v>50.293208399999997</v>
      </c>
      <c r="AR701" s="30">
        <v>275.91622924804688</v>
      </c>
      <c r="AS701" s="30">
        <v>212</v>
      </c>
      <c r="AT701" s="30">
        <v>170</v>
      </c>
      <c r="AU701" s="148">
        <v>0.80188679695129395</v>
      </c>
      <c r="AV701" s="30">
        <v>87.024612426757813</v>
      </c>
      <c r="AW701" s="148">
        <v>0.28985506296157842</v>
      </c>
      <c r="AX701" s="30">
        <v>51.15212992</v>
      </c>
      <c r="AY701" s="30">
        <v>253.62318420410159</v>
      </c>
      <c r="AZ701" s="30">
        <v>170</v>
      </c>
      <c r="BA701" s="30">
        <v>91.145172119140625</v>
      </c>
      <c r="BB701" s="148">
        <v>0.40300000000000002</v>
      </c>
      <c r="BC701" s="30">
        <v>52.99</v>
      </c>
      <c r="BD701" s="30">
        <v>298.5</v>
      </c>
      <c r="BE701" s="30">
        <v>91.812118530273438</v>
      </c>
      <c r="BF701" s="147">
        <v>0.35799999999999998</v>
      </c>
      <c r="BG701" s="30">
        <v>53.34</v>
      </c>
      <c r="BH701" s="30">
        <v>287.89999999999998</v>
      </c>
      <c r="BI701" s="30">
        <v>91.444908142089844</v>
      </c>
      <c r="BJ701" s="148">
        <v>0.39700000000000002</v>
      </c>
      <c r="BK701" s="30">
        <v>53.171422040000003</v>
      </c>
      <c r="BL701" s="30">
        <v>292.3</v>
      </c>
      <c r="BM701" s="30">
        <v>92.325607299804688</v>
      </c>
      <c r="BN701" s="148">
        <v>0.36699999999999999</v>
      </c>
      <c r="BO701" s="30">
        <v>53.654375850000001</v>
      </c>
      <c r="BP701" s="30">
        <v>284.8</v>
      </c>
      <c r="BQ701" s="148">
        <v>7.2999999999999995E-2</v>
      </c>
      <c r="BR701" s="148">
        <v>0.17599999999999999</v>
      </c>
      <c r="BS701" s="148"/>
      <c r="BT701" s="148">
        <v>0.59799999999999998</v>
      </c>
      <c r="BU701" s="148">
        <v>0.124</v>
      </c>
      <c r="BV701" s="148">
        <v>2.899999916553497E-2</v>
      </c>
      <c r="BW701" s="148">
        <v>7.1000000000000008E-2</v>
      </c>
      <c r="BX701" s="148">
        <v>7.8E-2</v>
      </c>
      <c r="BY701" s="148">
        <v>0.65800000000000003</v>
      </c>
      <c r="BZ701" s="1"/>
      <c r="CA701" s="150">
        <v>8793.419921875</v>
      </c>
      <c r="CB701" s="150">
        <v>10308.67</v>
      </c>
      <c r="CC701" s="124" t="s">
        <v>4305</v>
      </c>
      <c r="CD701" t="s">
        <v>4634</v>
      </c>
    </row>
    <row r="702" spans="1:82" x14ac:dyDescent="0.3">
      <c r="A702" s="1">
        <v>480776030</v>
      </c>
      <c r="B702" s="124" t="s">
        <v>4305</v>
      </c>
      <c r="C702" t="s">
        <v>225</v>
      </c>
      <c r="D702" t="s">
        <v>1224</v>
      </c>
      <c r="E702" s="30">
        <v>91.224998474121094</v>
      </c>
      <c r="F702" s="30">
        <v>92.823638916015625</v>
      </c>
      <c r="G702" s="30">
        <v>91.051712036132813</v>
      </c>
      <c r="H702" s="30">
        <v>93.219673156738281</v>
      </c>
      <c r="I702" s="1">
        <v>217</v>
      </c>
      <c r="J702" s="1" t="s">
        <v>4733</v>
      </c>
      <c r="K702" s="1">
        <v>5</v>
      </c>
      <c r="L702" t="s">
        <v>3879</v>
      </c>
      <c r="M702" t="s">
        <v>3914</v>
      </c>
      <c r="N702" t="s">
        <v>3919</v>
      </c>
      <c r="O702" t="s">
        <v>3922</v>
      </c>
      <c r="P702" s="148">
        <v>0.39047619700431818</v>
      </c>
      <c r="Q702" s="30">
        <v>52.54714551</v>
      </c>
      <c r="R702" s="30">
        <v>307.61904907226563</v>
      </c>
      <c r="S702" s="1">
        <v>103</v>
      </c>
      <c r="T702" s="1">
        <v>86</v>
      </c>
      <c r="U702" s="148">
        <v>0.83495146036148071</v>
      </c>
      <c r="V702" s="148">
        <v>0.33734938502311712</v>
      </c>
      <c r="W702" s="149">
        <v>53.192637349999998</v>
      </c>
      <c r="X702" s="149">
        <v>291.56625366210938</v>
      </c>
      <c r="Y702" s="1">
        <v>86</v>
      </c>
      <c r="Z702" s="30">
        <v>89.452011108398438</v>
      </c>
      <c r="AA702" s="148">
        <v>0.48899999999999999</v>
      </c>
      <c r="AB702" s="30">
        <v>51.5</v>
      </c>
      <c r="AC702" s="30">
        <v>346.8</v>
      </c>
      <c r="AD702" s="30">
        <v>90.622390747070313</v>
      </c>
      <c r="AE702" s="148">
        <v>0.46800000000000003</v>
      </c>
      <c r="AF702" s="30">
        <v>51.9</v>
      </c>
      <c r="AG702" s="30">
        <v>338</v>
      </c>
      <c r="AH702" s="30">
        <v>86.074737548828125</v>
      </c>
      <c r="AI702" s="148">
        <v>0.28999999999999998</v>
      </c>
      <c r="AJ702" s="30">
        <v>50.398329279999999</v>
      </c>
      <c r="AK702" s="30">
        <v>272.89999999999998</v>
      </c>
      <c r="AL702" s="30">
        <v>88.039558410644531</v>
      </c>
      <c r="AM702" s="148">
        <v>0.28999999999999998</v>
      </c>
      <c r="AN702" s="30">
        <v>51.03738706</v>
      </c>
      <c r="AO702" s="30">
        <v>271</v>
      </c>
      <c r="AP702" s="148">
        <v>0.34285715222358698</v>
      </c>
      <c r="AQ702" s="30">
        <v>53.794747379999997</v>
      </c>
      <c r="AR702" s="30">
        <v>280.952392578125</v>
      </c>
      <c r="AS702" s="30">
        <v>105</v>
      </c>
      <c r="AT702" s="30">
        <v>88</v>
      </c>
      <c r="AU702" s="148">
        <v>0.83495146036148071</v>
      </c>
      <c r="AV702" s="30">
        <v>93.219673156738281</v>
      </c>
      <c r="AW702" s="148">
        <v>0.32530120015144348</v>
      </c>
      <c r="AX702" s="30">
        <v>54.70262357</v>
      </c>
      <c r="AY702" s="30">
        <v>267.46987915039063</v>
      </c>
      <c r="AZ702" s="30">
        <v>88</v>
      </c>
      <c r="BA702" s="30">
        <v>87.041824340820313</v>
      </c>
      <c r="BB702" s="148">
        <v>0.43200000000000011</v>
      </c>
      <c r="BC702" s="30">
        <v>51</v>
      </c>
      <c r="BD702" s="30">
        <v>315.8</v>
      </c>
      <c r="BE702" s="30">
        <v>87.998153686523438</v>
      </c>
      <c r="BF702" s="147">
        <v>0.42499999999999999</v>
      </c>
      <c r="BG702" s="30">
        <v>51.46</v>
      </c>
      <c r="BH702" s="30">
        <v>312.5</v>
      </c>
      <c r="BI702" s="30">
        <v>86.085289001464844</v>
      </c>
      <c r="BJ702" s="148">
        <v>0.26200000000000001</v>
      </c>
      <c r="BK702" s="30">
        <v>50.56063254</v>
      </c>
      <c r="BL702" s="30">
        <v>244.9</v>
      </c>
      <c r="BM702" s="30">
        <v>86.992759704589844</v>
      </c>
      <c r="BN702" s="148">
        <v>0.247</v>
      </c>
      <c r="BO702" s="30">
        <v>50.996626249999998</v>
      </c>
      <c r="BP702" s="30">
        <v>233.3</v>
      </c>
      <c r="BQ702" s="148">
        <v>0.17499999999999999</v>
      </c>
      <c r="BR702" s="148">
        <v>0.25800000000000001</v>
      </c>
      <c r="BS702" s="148"/>
      <c r="BT702" s="148">
        <v>0.41899999999999998</v>
      </c>
      <c r="BU702" s="148">
        <v>0.124</v>
      </c>
      <c r="BV702" s="148">
        <v>2.300000004470348E-2</v>
      </c>
      <c r="BW702" s="148">
        <v>0.14299999999999999</v>
      </c>
      <c r="BX702" s="148">
        <v>0.115</v>
      </c>
      <c r="BY702" s="148">
        <v>0.72099999999999997</v>
      </c>
      <c r="BZ702" s="1"/>
      <c r="CA702" s="150">
        <v>10506.66015625</v>
      </c>
      <c r="CB702" s="150">
        <v>12410.48</v>
      </c>
      <c r="CC702" s="124" t="s">
        <v>4305</v>
      </c>
      <c r="CD702" t="s">
        <v>4634</v>
      </c>
    </row>
    <row r="703" spans="1:82" x14ac:dyDescent="0.3">
      <c r="A703" s="1">
        <v>480776040</v>
      </c>
      <c r="B703" s="124" t="s">
        <v>4305</v>
      </c>
      <c r="C703" t="s">
        <v>225</v>
      </c>
      <c r="D703" t="s">
        <v>1225</v>
      </c>
      <c r="E703" s="30">
        <v>85.831672668457031</v>
      </c>
      <c r="F703" s="30">
        <v>86.754104614257813</v>
      </c>
      <c r="G703" s="30">
        <v>86.733612060546875</v>
      </c>
      <c r="H703" s="30">
        <v>88.377052307128906</v>
      </c>
      <c r="I703" s="1">
        <v>284</v>
      </c>
      <c r="J703" s="1" t="s">
        <v>4733</v>
      </c>
      <c r="K703" s="1">
        <v>5</v>
      </c>
      <c r="L703" t="s">
        <v>3879</v>
      </c>
      <c r="M703" t="s">
        <v>3914</v>
      </c>
      <c r="N703" t="s">
        <v>3919</v>
      </c>
      <c r="O703" t="s">
        <v>3922</v>
      </c>
      <c r="P703" s="148">
        <v>0.30476191639900208</v>
      </c>
      <c r="Q703" s="30">
        <v>50.303722190000002</v>
      </c>
      <c r="R703" s="30">
        <v>274.28570556640631</v>
      </c>
      <c r="S703" s="1">
        <v>112</v>
      </c>
      <c r="T703" s="1">
        <v>100</v>
      </c>
      <c r="U703" s="148">
        <v>0.8928571343421936</v>
      </c>
      <c r="V703" s="148">
        <v>0.2708333432674408</v>
      </c>
      <c r="W703" s="149">
        <v>50.677771129999996</v>
      </c>
      <c r="X703" s="149">
        <v>263.54165649414063</v>
      </c>
      <c r="Y703" s="1">
        <v>100</v>
      </c>
      <c r="Z703" s="30">
        <v>86.733184814453125</v>
      </c>
      <c r="AA703" s="148">
        <v>0.29199999999999998</v>
      </c>
      <c r="AB703" s="30">
        <v>50.6</v>
      </c>
      <c r="AC703" s="30">
        <v>271.7</v>
      </c>
      <c r="AD703" s="30">
        <v>88.354598999023438</v>
      </c>
      <c r="AE703" s="148">
        <v>0.28000000000000003</v>
      </c>
      <c r="AF703" s="30">
        <v>51.13</v>
      </c>
      <c r="AG703" s="30">
        <v>262.39999999999998</v>
      </c>
      <c r="AH703" s="30">
        <v>82.356986999511719</v>
      </c>
      <c r="AI703" s="148">
        <v>0.24099999999999999</v>
      </c>
      <c r="AJ703" s="30">
        <v>49.166958729999998</v>
      </c>
      <c r="AK703" s="30">
        <v>254.3</v>
      </c>
      <c r="AL703" s="30">
        <v>83.439353942871094</v>
      </c>
      <c r="AM703" s="148">
        <v>0.22500000000000001</v>
      </c>
      <c r="AN703" s="30">
        <v>49.471945980000001</v>
      </c>
      <c r="AO703" s="30">
        <v>245.1</v>
      </c>
      <c r="AP703" s="148">
        <v>0.24761904776096341</v>
      </c>
      <c r="AQ703" s="30">
        <v>51.093661019999999</v>
      </c>
      <c r="AR703" s="30">
        <v>236.19047546386719</v>
      </c>
      <c r="AS703" s="30">
        <v>112</v>
      </c>
      <c r="AT703" s="30">
        <v>100</v>
      </c>
      <c r="AU703" s="148">
        <v>0.8928571343421936</v>
      </c>
      <c r="AV703" s="30">
        <v>88.377052307128906</v>
      </c>
      <c r="AW703" s="148">
        <v>0.2395833283662796</v>
      </c>
      <c r="AX703" s="30">
        <v>51.927233620000003</v>
      </c>
      <c r="AY703" s="30"/>
      <c r="AZ703" s="30">
        <v>100</v>
      </c>
      <c r="BA703" s="30">
        <v>83.557075500488281</v>
      </c>
      <c r="BB703" s="148">
        <v>0.20799999999999999</v>
      </c>
      <c r="BC703" s="30">
        <v>49.31</v>
      </c>
      <c r="BD703" s="30">
        <v>233</v>
      </c>
      <c r="BE703" s="30">
        <v>84.427635192871094</v>
      </c>
      <c r="BF703" s="147">
        <v>0.19400000000000001</v>
      </c>
      <c r="BG703" s="30">
        <v>49.7</v>
      </c>
      <c r="BH703" s="30">
        <v>224.7</v>
      </c>
      <c r="BI703" s="30">
        <v>80.037681579589844</v>
      </c>
      <c r="BJ703" s="148">
        <v>0.19800000000000001</v>
      </c>
      <c r="BK703" s="30">
        <v>47.61470783</v>
      </c>
      <c r="BL703" s="30">
        <v>227.6</v>
      </c>
      <c r="BM703" s="30">
        <v>80.482078552246094</v>
      </c>
      <c r="BN703" s="148">
        <v>0.17599999999999999</v>
      </c>
      <c r="BO703" s="30">
        <v>47.751873799999998</v>
      </c>
      <c r="BP703" s="30">
        <v>216.7</v>
      </c>
      <c r="BQ703" s="148">
        <v>0.22900000000000001</v>
      </c>
      <c r="BR703" s="148">
        <v>0.158</v>
      </c>
      <c r="BS703" s="148"/>
      <c r="BT703" s="148">
        <v>0.45100000000000001</v>
      </c>
      <c r="BU703" s="148">
        <v>0.13400000000000001</v>
      </c>
      <c r="BV703" s="148">
        <v>2.8000000864267349E-2</v>
      </c>
      <c r="BW703" s="148">
        <v>5.2999999999999999E-2</v>
      </c>
      <c r="BX703" s="148">
        <v>9.1999999999999998E-2</v>
      </c>
      <c r="BY703" s="148">
        <v>0.85299999999999998</v>
      </c>
      <c r="BZ703" s="1"/>
      <c r="CA703" s="150">
        <v>9865.400390625</v>
      </c>
      <c r="CB703" s="150">
        <v>11629.83</v>
      </c>
      <c r="CC703" s="124" t="s">
        <v>4305</v>
      </c>
      <c r="CD703" t="s">
        <v>4634</v>
      </c>
    </row>
    <row r="704" spans="1:82" x14ac:dyDescent="0.3">
      <c r="A704" s="1">
        <v>480776050</v>
      </c>
      <c r="B704" s="124" t="s">
        <v>4305</v>
      </c>
      <c r="C704" t="s">
        <v>225</v>
      </c>
      <c r="D704" t="s">
        <v>1226</v>
      </c>
      <c r="E704" s="30">
        <v>90.578399658203125</v>
      </c>
      <c r="F704" s="30">
        <v>91.99237060546875</v>
      </c>
      <c r="G704" s="30">
        <v>93.028190612792969</v>
      </c>
      <c r="H704" s="30">
        <v>94.933021545410156</v>
      </c>
      <c r="I704" s="1">
        <v>286</v>
      </c>
      <c r="J704" s="1" t="s">
        <v>4733</v>
      </c>
      <c r="K704" s="1">
        <v>5</v>
      </c>
      <c r="L704" t="s">
        <v>3879</v>
      </c>
      <c r="M704" t="s">
        <v>3914</v>
      </c>
      <c r="N704" t="s">
        <v>3919</v>
      </c>
      <c r="O704" t="s">
        <v>3922</v>
      </c>
      <c r="P704" s="148">
        <v>0.50400000810623169</v>
      </c>
      <c r="Q704" s="30">
        <v>52.278184770000003</v>
      </c>
      <c r="R704" s="30">
        <v>335.20001220703131</v>
      </c>
      <c r="S704" s="1">
        <v>164</v>
      </c>
      <c r="T704" s="1">
        <v>142</v>
      </c>
      <c r="U704" s="148">
        <v>0.86585366725921631</v>
      </c>
      <c r="V704" s="148">
        <v>0.49523809552192688</v>
      </c>
      <c r="W704" s="149">
        <v>52.848206529999999</v>
      </c>
      <c r="X704" s="149">
        <v>328.57144165039063</v>
      </c>
      <c r="Y704" s="1">
        <v>142</v>
      </c>
      <c r="Z704" s="30">
        <v>91.566658020019531</v>
      </c>
      <c r="AA704" s="148">
        <v>0.44800000000000001</v>
      </c>
      <c r="AB704" s="30">
        <v>52.2</v>
      </c>
      <c r="AC704" s="30">
        <v>339</v>
      </c>
      <c r="AD704" s="30">
        <v>91.829917907714844</v>
      </c>
      <c r="AE704" s="148">
        <v>0.41199999999999998</v>
      </c>
      <c r="AF704" s="30">
        <v>52.31</v>
      </c>
      <c r="AG704" s="30">
        <v>328.2</v>
      </c>
      <c r="AH704" s="30">
        <v>89.266532897949219</v>
      </c>
      <c r="AI704" s="148">
        <v>0.52800000000000002</v>
      </c>
      <c r="AJ704" s="30">
        <v>51.455496770000003</v>
      </c>
      <c r="AK704" s="30">
        <v>351.6</v>
      </c>
      <c r="AL704" s="30">
        <v>89.896034240722656</v>
      </c>
      <c r="AM704" s="148">
        <v>0.46600000000000003</v>
      </c>
      <c r="AN704" s="30">
        <v>51.669144809999999</v>
      </c>
      <c r="AO704" s="30">
        <v>334.6</v>
      </c>
      <c r="AP704" s="148">
        <v>0.3888888955116272</v>
      </c>
      <c r="AQ704" s="30">
        <v>55.031086420000001</v>
      </c>
      <c r="AR704" s="30">
        <v>300.79364013671881</v>
      </c>
      <c r="AS704" s="30">
        <v>162</v>
      </c>
      <c r="AT704" s="30">
        <v>140</v>
      </c>
      <c r="AU704" s="148">
        <v>0.86585366725921631</v>
      </c>
      <c r="AV704" s="30">
        <v>94.933021545410156</v>
      </c>
      <c r="AW704" s="148">
        <v>0.38679245114326483</v>
      </c>
      <c r="AX704" s="30">
        <v>55.684570710000003</v>
      </c>
      <c r="AY704" s="30">
        <v>295.28302001953131</v>
      </c>
      <c r="AZ704" s="30">
        <v>140</v>
      </c>
      <c r="BA704" s="30">
        <v>92.794754028320313</v>
      </c>
      <c r="BB704" s="148">
        <v>0.51900000000000002</v>
      </c>
      <c r="BC704" s="30">
        <v>53.79</v>
      </c>
      <c r="BD704" s="30">
        <v>341.6</v>
      </c>
      <c r="BE704" s="30">
        <v>93.211929321289063</v>
      </c>
      <c r="BF704" s="147">
        <v>0.48099999999999998</v>
      </c>
      <c r="BG704" s="30">
        <v>54.03</v>
      </c>
      <c r="BH704" s="30">
        <v>332.1</v>
      </c>
      <c r="BI704" s="30">
        <v>89.258949279785156</v>
      </c>
      <c r="BJ704" s="148">
        <v>0.49099999999999999</v>
      </c>
      <c r="BK704" s="30">
        <v>52.106592319999997</v>
      </c>
      <c r="BL704" s="30">
        <v>334.8</v>
      </c>
      <c r="BM704" s="30">
        <v>90.085006713867188</v>
      </c>
      <c r="BN704" s="148">
        <v>0.436</v>
      </c>
      <c r="BO704" s="30">
        <v>52.537720710000002</v>
      </c>
      <c r="BP704" s="30">
        <v>320.3</v>
      </c>
      <c r="BQ704" s="148">
        <v>8.4000000000000005E-2</v>
      </c>
      <c r="BR704" s="148">
        <v>0.19600000000000001</v>
      </c>
      <c r="BS704" s="148"/>
      <c r="BT704" s="148">
        <v>0.60799999999999998</v>
      </c>
      <c r="BU704" s="148">
        <v>9.4E-2</v>
      </c>
      <c r="BV704" s="148">
        <v>1.7000000923871991E-2</v>
      </c>
      <c r="BW704" s="148">
        <v>6.3E-2</v>
      </c>
      <c r="BX704" s="148">
        <v>7.2999999999999995E-2</v>
      </c>
      <c r="BY704" s="148">
        <v>0.75900000000000001</v>
      </c>
      <c r="BZ704" s="1"/>
      <c r="CA704" s="150">
        <v>10361.9697265625</v>
      </c>
      <c r="CB704" s="150">
        <v>12029.06</v>
      </c>
      <c r="CC704" s="124" t="s">
        <v>4305</v>
      </c>
      <c r="CD704" t="s">
        <v>4634</v>
      </c>
    </row>
    <row r="705" spans="1:82" x14ac:dyDescent="0.3">
      <c r="A705" s="1">
        <v>480776060</v>
      </c>
      <c r="B705" s="124" t="s">
        <v>4305</v>
      </c>
      <c r="C705" t="s">
        <v>225</v>
      </c>
      <c r="D705" t="s">
        <v>1227</v>
      </c>
      <c r="E705" s="30">
        <v>93.216423034667969</v>
      </c>
      <c r="F705" s="30">
        <v>93.696990966796875</v>
      </c>
      <c r="G705" s="30">
        <v>90.461212158203125</v>
      </c>
      <c r="H705" s="30">
        <v>92.229415893554688</v>
      </c>
      <c r="I705" s="1">
        <v>401</v>
      </c>
      <c r="J705" s="1" t="s">
        <v>4733</v>
      </c>
      <c r="K705" s="1">
        <v>5</v>
      </c>
      <c r="L705" t="s">
        <v>3879</v>
      </c>
      <c r="M705" t="s">
        <v>3914</v>
      </c>
      <c r="N705" t="s">
        <v>3919</v>
      </c>
      <c r="O705" t="s">
        <v>3922</v>
      </c>
      <c r="P705" s="148">
        <v>0.36416184902191162</v>
      </c>
      <c r="Q705" s="30">
        <v>53.375503690000002</v>
      </c>
      <c r="R705" s="30">
        <v>315.02890014648438</v>
      </c>
      <c r="S705" s="1">
        <v>239</v>
      </c>
      <c r="T705" s="1">
        <v>182</v>
      </c>
      <c r="U705" s="148">
        <v>0.76150625944137573</v>
      </c>
      <c r="V705" s="148">
        <v>0.33082705736160278</v>
      </c>
      <c r="W705" s="149">
        <v>53.554503560000001</v>
      </c>
      <c r="X705" s="149">
        <v>300</v>
      </c>
      <c r="Y705" s="1">
        <v>182</v>
      </c>
      <c r="Z705" s="30">
        <v>89.754104614257813</v>
      </c>
      <c r="AA705" s="148">
        <v>0.58899999999999997</v>
      </c>
      <c r="AB705" s="30">
        <v>51.6</v>
      </c>
      <c r="AC705" s="30">
        <v>360.2</v>
      </c>
      <c r="AD705" s="30">
        <v>91.034721374511719</v>
      </c>
      <c r="AE705" s="148">
        <v>0.52200000000000002</v>
      </c>
      <c r="AF705" s="30">
        <v>52.04</v>
      </c>
      <c r="AG705" s="30">
        <v>343.4</v>
      </c>
      <c r="AH705" s="30">
        <v>86.714271545410156</v>
      </c>
      <c r="AI705" s="148">
        <v>0.53400000000000003</v>
      </c>
      <c r="AJ705" s="30">
        <v>50.610150519999998</v>
      </c>
      <c r="AK705" s="30">
        <v>351.7</v>
      </c>
      <c r="AL705" s="30">
        <v>88.121467590332031</v>
      </c>
      <c r="AM705" s="148">
        <v>0.48799999999999999</v>
      </c>
      <c r="AN705" s="30">
        <v>51.065261139999997</v>
      </c>
      <c r="AO705" s="30">
        <v>339.4</v>
      </c>
      <c r="AP705" s="148">
        <v>0.2616279125213623</v>
      </c>
      <c r="AQ705" s="30">
        <v>53.425371720000001</v>
      </c>
      <c r="AR705" s="30">
        <v>245.34883117675781</v>
      </c>
      <c r="AS705" s="30">
        <v>241</v>
      </c>
      <c r="AT705" s="30">
        <v>184</v>
      </c>
      <c r="AU705" s="148">
        <v>0.76150625944137573</v>
      </c>
      <c r="AV705" s="30">
        <v>92.229415893554688</v>
      </c>
      <c r="AW705" s="148">
        <v>0.21969696879386899</v>
      </c>
      <c r="AX705" s="30">
        <v>54.135089120000004</v>
      </c>
      <c r="AY705" s="30">
        <v>223.48484802246091</v>
      </c>
      <c r="AZ705" s="30">
        <v>184</v>
      </c>
      <c r="BA705" s="30">
        <v>87.103683471679688</v>
      </c>
      <c r="BB705" s="148">
        <v>0.51600000000000001</v>
      </c>
      <c r="BC705" s="30">
        <v>51.03</v>
      </c>
      <c r="BD705" s="30">
        <v>339.3</v>
      </c>
      <c r="BE705" s="30">
        <v>87.511268615722656</v>
      </c>
      <c r="BF705" s="147">
        <v>0.45400000000000001</v>
      </c>
      <c r="BG705" s="30">
        <v>51.22</v>
      </c>
      <c r="BH705" s="30">
        <v>321.10000000000002</v>
      </c>
      <c r="BI705" s="30">
        <v>83.108123779296875</v>
      </c>
      <c r="BJ705" s="148">
        <v>0.36799999999999999</v>
      </c>
      <c r="BK705" s="30">
        <v>49.110389640000001</v>
      </c>
      <c r="BL705" s="30">
        <v>292.3</v>
      </c>
      <c r="BM705" s="30">
        <v>83.587913513183594</v>
      </c>
      <c r="BN705" s="148">
        <v>0.3</v>
      </c>
      <c r="BO705" s="30">
        <v>49.299736979999999</v>
      </c>
      <c r="BP705" s="30">
        <v>271.8</v>
      </c>
      <c r="BQ705" s="148">
        <v>0.28899999999999998</v>
      </c>
      <c r="BR705" s="148">
        <v>0.14199999999999999</v>
      </c>
      <c r="BS705" s="148"/>
      <c r="BT705" s="148">
        <v>0.41099999999999998</v>
      </c>
      <c r="BU705" s="148">
        <v>0.127</v>
      </c>
      <c r="BV705" s="148">
        <v>2.999999932944775E-2</v>
      </c>
      <c r="BW705" s="148">
        <v>3.5000000000000003E-2</v>
      </c>
      <c r="BX705" s="148">
        <v>8.7000000000000008E-2</v>
      </c>
      <c r="BY705" s="148">
        <v>0.61499999999999999</v>
      </c>
      <c r="BZ705" s="1"/>
      <c r="CA705" s="150">
        <v>8945.5595703125</v>
      </c>
      <c r="CB705" s="150">
        <v>11238.79</v>
      </c>
      <c r="CC705" s="124" t="s">
        <v>4305</v>
      </c>
      <c r="CD705" t="s">
        <v>4634</v>
      </c>
    </row>
    <row r="706" spans="1:82" x14ac:dyDescent="0.3">
      <c r="A706" s="1">
        <v>480776070</v>
      </c>
      <c r="B706" s="124" t="s">
        <v>4305</v>
      </c>
      <c r="C706" t="s">
        <v>225</v>
      </c>
      <c r="D706" t="s">
        <v>1228</v>
      </c>
      <c r="E706" s="30">
        <v>85.645439147949219</v>
      </c>
      <c r="F706" s="30">
        <v>87.683906555175781</v>
      </c>
      <c r="G706" s="30">
        <v>87.244415283203125</v>
      </c>
      <c r="H706" s="30">
        <v>88.288749694824219</v>
      </c>
      <c r="I706" s="1">
        <v>264</v>
      </c>
      <c r="J706" s="1" t="s">
        <v>4733</v>
      </c>
      <c r="K706" s="1">
        <v>5</v>
      </c>
      <c r="L706" t="s">
        <v>3879</v>
      </c>
      <c r="M706" t="s">
        <v>3914</v>
      </c>
      <c r="N706" t="s">
        <v>3919</v>
      </c>
      <c r="O706" t="s">
        <v>3922</v>
      </c>
      <c r="P706" s="148">
        <v>0.43442621827125549</v>
      </c>
      <c r="Q706" s="30">
        <v>50.226254529999999</v>
      </c>
      <c r="R706" s="30">
        <v>316.3934326171875</v>
      </c>
      <c r="S706" s="1">
        <v>103</v>
      </c>
      <c r="T706" s="1">
        <v>68</v>
      </c>
      <c r="U706" s="148">
        <v>0.66019415855407715</v>
      </c>
      <c r="V706" s="148">
        <v>0.375</v>
      </c>
      <c r="W706" s="149">
        <v>51.063027200000001</v>
      </c>
      <c r="X706" s="149">
        <v>296.59091186523438</v>
      </c>
      <c r="Y706" s="1">
        <v>68</v>
      </c>
      <c r="Z706" s="30">
        <v>90.660377502441406</v>
      </c>
      <c r="AA706" s="148">
        <v>0.624</v>
      </c>
      <c r="AB706" s="30">
        <v>51.9</v>
      </c>
      <c r="AC706" s="30">
        <v>362.4</v>
      </c>
      <c r="AD706" s="30">
        <v>93.302505493164063</v>
      </c>
      <c r="AE706" s="148">
        <v>0.53799999999999992</v>
      </c>
      <c r="AF706" s="30">
        <v>52.81</v>
      </c>
      <c r="AG706" s="30">
        <v>346.2</v>
      </c>
      <c r="AH706" s="30">
        <v>91.806053161621094</v>
      </c>
      <c r="AI706" s="148">
        <v>0.59699999999999998</v>
      </c>
      <c r="AJ706" s="30">
        <v>52.296620609999998</v>
      </c>
      <c r="AK706" s="30">
        <v>373.9</v>
      </c>
      <c r="AL706" s="30">
        <v>93.612342834472656</v>
      </c>
      <c r="AM706" s="148">
        <v>0.5</v>
      </c>
      <c r="AN706" s="30">
        <v>52.93379685</v>
      </c>
      <c r="AO706" s="30">
        <v>352.5</v>
      </c>
      <c r="AP706" s="148">
        <v>0.35772356390953058</v>
      </c>
      <c r="AQ706" s="30">
        <v>51.413179499999998</v>
      </c>
      <c r="AR706" s="30">
        <v>279.6748046875</v>
      </c>
      <c r="AS706" s="30">
        <v>103</v>
      </c>
      <c r="AT706" s="30">
        <v>68</v>
      </c>
      <c r="AU706" s="148">
        <v>0.66019415855407715</v>
      </c>
      <c r="AV706" s="30">
        <v>88.288749694824219</v>
      </c>
      <c r="AW706" s="148">
        <v>0.30337077379226679</v>
      </c>
      <c r="AX706" s="30">
        <v>51.876628099999998</v>
      </c>
      <c r="AY706" s="30">
        <v>260.67416381835938</v>
      </c>
      <c r="AZ706" s="30">
        <v>68</v>
      </c>
      <c r="BA706" s="30">
        <v>95.702156066894531</v>
      </c>
      <c r="BB706" s="148">
        <v>0.57299999999999995</v>
      </c>
      <c r="BC706" s="30">
        <v>55.2</v>
      </c>
      <c r="BD706" s="30">
        <v>348.7</v>
      </c>
      <c r="BE706" s="30">
        <v>95.808670043945313</v>
      </c>
      <c r="BF706" s="147">
        <v>0.48699999999999999</v>
      </c>
      <c r="BG706" s="30">
        <v>55.31</v>
      </c>
      <c r="BH706" s="30">
        <v>317.89999999999998</v>
      </c>
      <c r="BI706" s="30">
        <v>94.239143371582031</v>
      </c>
      <c r="BJ706" s="148">
        <v>0.57100000000000006</v>
      </c>
      <c r="BK706" s="30">
        <v>54.532556270000001</v>
      </c>
      <c r="BL706" s="30">
        <v>352.1</v>
      </c>
      <c r="BM706" s="30">
        <v>95.379936218261719</v>
      </c>
      <c r="BN706" s="148">
        <v>0.5</v>
      </c>
      <c r="BO706" s="30">
        <v>55.17657105</v>
      </c>
      <c r="BP706" s="30">
        <v>327.5</v>
      </c>
      <c r="BQ706" s="148">
        <v>0.10199999999999999</v>
      </c>
      <c r="BR706" s="148">
        <v>0.11</v>
      </c>
      <c r="BS706" s="148">
        <v>2.7E-2</v>
      </c>
      <c r="BT706" s="148">
        <v>0.621</v>
      </c>
      <c r="BU706" s="148">
        <v>0.13300000000000001</v>
      </c>
      <c r="BV706" s="148">
        <v>8.0000003799796104E-3</v>
      </c>
      <c r="BW706" s="148">
        <v>3.7999999999999999E-2</v>
      </c>
      <c r="BX706" s="148">
        <v>0.22</v>
      </c>
      <c r="BY706" s="148">
        <v>0.67200000000000004</v>
      </c>
      <c r="BZ706" s="1"/>
      <c r="CA706" s="150">
        <v>9528.5</v>
      </c>
      <c r="CB706" s="150">
        <v>12807.05</v>
      </c>
      <c r="CC706" s="124" t="s">
        <v>4305</v>
      </c>
      <c r="CD706" t="s">
        <v>4634</v>
      </c>
    </row>
    <row r="707" spans="1:82" x14ac:dyDescent="0.3">
      <c r="A707" s="1">
        <v>480776090</v>
      </c>
      <c r="B707" s="124" t="s">
        <v>4305</v>
      </c>
      <c r="C707" t="s">
        <v>225</v>
      </c>
      <c r="D707" t="s">
        <v>1229</v>
      </c>
      <c r="E707" s="30">
        <v>88.132820129394531</v>
      </c>
      <c r="F707" s="30">
        <v>88.057563781738281</v>
      </c>
      <c r="G707" s="30">
        <v>87.728172302246094</v>
      </c>
      <c r="H707" s="30">
        <v>88.671127319335938</v>
      </c>
      <c r="I707" s="1">
        <v>473</v>
      </c>
      <c r="J707" s="1" t="s">
        <v>4733</v>
      </c>
      <c r="K707" s="1">
        <v>5</v>
      </c>
      <c r="L707" t="s">
        <v>3879</v>
      </c>
      <c r="M707" t="s">
        <v>3914</v>
      </c>
      <c r="N707" t="s">
        <v>3919</v>
      </c>
      <c r="O707" t="s">
        <v>3922</v>
      </c>
      <c r="P707" s="148">
        <v>0.50442475080490112</v>
      </c>
      <c r="Q707" s="30">
        <v>51.260914569999997</v>
      </c>
      <c r="R707" s="30">
        <v>346.0177001953125</v>
      </c>
      <c r="S707" s="1">
        <v>256</v>
      </c>
      <c r="T707" s="1">
        <v>180</v>
      </c>
      <c r="U707" s="148">
        <v>0.703125</v>
      </c>
      <c r="V707" s="148">
        <v>0.41059601306915278</v>
      </c>
      <c r="W707" s="149">
        <v>51.217849000000001</v>
      </c>
      <c r="X707" s="149">
        <v>319.20529174804688</v>
      </c>
      <c r="Y707" s="1">
        <v>180</v>
      </c>
      <c r="Z707" s="30">
        <v>88.243644714355469</v>
      </c>
      <c r="AA707" s="148">
        <v>0.55299999999999994</v>
      </c>
      <c r="AB707" s="30">
        <v>51.1</v>
      </c>
      <c r="AC707" s="30">
        <v>357.7</v>
      </c>
      <c r="AD707" s="30">
        <v>90.151161193847656</v>
      </c>
      <c r="AE707" s="148">
        <v>0.49099999999999999</v>
      </c>
      <c r="AF707" s="30">
        <v>51.74</v>
      </c>
      <c r="AG707" s="30">
        <v>338.2</v>
      </c>
      <c r="AH707" s="30">
        <v>85.882049560546875</v>
      </c>
      <c r="AI707" s="148">
        <v>0.54500000000000004</v>
      </c>
      <c r="AJ707" s="30">
        <v>50.334507850000001</v>
      </c>
      <c r="AK707" s="30">
        <v>354.5</v>
      </c>
      <c r="AL707" s="30">
        <v>86.641899108886719</v>
      </c>
      <c r="AM707" s="148">
        <v>0.48299999999999998</v>
      </c>
      <c r="AN707" s="30">
        <v>50.561766300000002</v>
      </c>
      <c r="AO707" s="30">
        <v>332.6</v>
      </c>
      <c r="AP707" s="148">
        <v>0.4508928656578064</v>
      </c>
      <c r="AQ707" s="30">
        <v>51.715783780000002</v>
      </c>
      <c r="AR707" s="30">
        <v>305.80355834960938</v>
      </c>
      <c r="AS707" s="30">
        <v>256</v>
      </c>
      <c r="AT707" s="30">
        <v>180</v>
      </c>
      <c r="AU707" s="148">
        <v>0.703125</v>
      </c>
      <c r="AV707" s="30">
        <v>88.671127319335938</v>
      </c>
      <c r="AW707" s="148">
        <v>0.36241611838340759</v>
      </c>
      <c r="AX707" s="30">
        <v>52.095772529999998</v>
      </c>
      <c r="AY707" s="30">
        <v>277.85235595703131</v>
      </c>
      <c r="AZ707" s="30">
        <v>180</v>
      </c>
      <c r="BA707" s="30">
        <v>84.07257080078125</v>
      </c>
      <c r="BB707" s="148">
        <v>0.51600000000000001</v>
      </c>
      <c r="BC707" s="30">
        <v>49.56</v>
      </c>
      <c r="BD707" s="30">
        <v>323.60000000000002</v>
      </c>
      <c r="BE707" s="30">
        <v>84.042182922363281</v>
      </c>
      <c r="BF707" s="147">
        <v>0.439</v>
      </c>
      <c r="BG707" s="30">
        <v>49.51</v>
      </c>
      <c r="BH707" s="30">
        <v>298.3</v>
      </c>
      <c r="BI707" s="30">
        <v>80.93182373046875</v>
      </c>
      <c r="BJ707" s="148">
        <v>0.46700000000000003</v>
      </c>
      <c r="BK707" s="30">
        <v>48.050262859999997</v>
      </c>
      <c r="BL707" s="30">
        <v>316.5</v>
      </c>
      <c r="BM707" s="30">
        <v>81.254585266113281</v>
      </c>
      <c r="BN707" s="148">
        <v>0.39500000000000002</v>
      </c>
      <c r="BO707" s="30">
        <v>48.13686852</v>
      </c>
      <c r="BP707" s="30">
        <v>293</v>
      </c>
      <c r="BQ707" s="148">
        <v>4.3999999999999997E-2</v>
      </c>
      <c r="BR707" s="148">
        <v>0.249</v>
      </c>
      <c r="BS707" s="148"/>
      <c r="BT707" s="148">
        <v>0.59599999999999997</v>
      </c>
      <c r="BU707" s="148">
        <v>8.5000000000000006E-2</v>
      </c>
      <c r="BV707" s="148">
        <v>2.500000037252903E-2</v>
      </c>
      <c r="BW707" s="148">
        <v>9.9000000000000005E-2</v>
      </c>
      <c r="BX707" s="148">
        <v>0.10199999999999999</v>
      </c>
      <c r="BY707" s="148">
        <v>0.51400000000000001</v>
      </c>
      <c r="BZ707" s="1"/>
      <c r="CA707" s="150">
        <v>8626.240234375</v>
      </c>
      <c r="CB707" s="150">
        <v>10165.51</v>
      </c>
      <c r="CC707" s="124" t="s">
        <v>4305</v>
      </c>
      <c r="CD707" t="s">
        <v>4634</v>
      </c>
    </row>
    <row r="708" spans="1:82" x14ac:dyDescent="0.3">
      <c r="A708" s="1">
        <v>480776100</v>
      </c>
      <c r="B708" s="124" t="s">
        <v>4305</v>
      </c>
      <c r="C708" t="s">
        <v>225</v>
      </c>
      <c r="D708" t="s">
        <v>1230</v>
      </c>
      <c r="E708" s="30">
        <v>82.039512634277344</v>
      </c>
      <c r="F708" s="30">
        <v>84.472694396972656</v>
      </c>
      <c r="G708" s="30">
        <v>84.788986206054688</v>
      </c>
      <c r="H708" s="30">
        <v>86.305915832519531</v>
      </c>
      <c r="I708" s="1">
        <v>312</v>
      </c>
      <c r="J708" s="1" t="s">
        <v>4733</v>
      </c>
      <c r="K708" s="1">
        <v>5</v>
      </c>
      <c r="L708" t="s">
        <v>3879</v>
      </c>
      <c r="M708" t="s">
        <v>3914</v>
      </c>
      <c r="N708" t="s">
        <v>3919</v>
      </c>
      <c r="O708" t="s">
        <v>3922</v>
      </c>
      <c r="P708" s="148">
        <v>0.33783784508705139</v>
      </c>
      <c r="Q708" s="30">
        <v>48.726325430000003</v>
      </c>
      <c r="R708" s="30">
        <v>308.78378295898438</v>
      </c>
      <c r="S708" s="1">
        <v>183</v>
      </c>
      <c r="T708" s="1">
        <v>163</v>
      </c>
      <c r="U708" s="148">
        <v>0.89071035385131836</v>
      </c>
      <c r="V708" s="148">
        <v>0.3125</v>
      </c>
      <c r="W708" s="149">
        <v>49.73248461</v>
      </c>
      <c r="X708" s="149">
        <v>299.21875</v>
      </c>
      <c r="Y708" s="1">
        <v>163</v>
      </c>
      <c r="Z708" s="30">
        <v>84.316452026367188</v>
      </c>
      <c r="AA708" s="148">
        <v>0.38</v>
      </c>
      <c r="AB708" s="30">
        <v>49.8</v>
      </c>
      <c r="AC708" s="30">
        <v>323.39999999999998</v>
      </c>
      <c r="AD708" s="30">
        <v>86.116264343261719</v>
      </c>
      <c r="AE708" s="148">
        <v>0.35899999999999999</v>
      </c>
      <c r="AF708" s="30">
        <v>50.37</v>
      </c>
      <c r="AG708" s="30">
        <v>318.8</v>
      </c>
      <c r="AH708" s="30">
        <v>87.247085571289063</v>
      </c>
      <c r="AI708" s="148">
        <v>0.51700000000000002</v>
      </c>
      <c r="AJ708" s="30">
        <v>50.786627209999999</v>
      </c>
      <c r="AK708" s="30">
        <v>351.2</v>
      </c>
      <c r="AL708" s="30">
        <v>87.937698364257813</v>
      </c>
      <c r="AM708" s="148">
        <v>0.5</v>
      </c>
      <c r="AN708" s="30">
        <v>51.002725480000002</v>
      </c>
      <c r="AO708" s="30">
        <v>344.3</v>
      </c>
      <c r="AP708" s="148">
        <v>0.37162160873413091</v>
      </c>
      <c r="AQ708" s="30">
        <v>49.877245070000001</v>
      </c>
      <c r="AR708" s="30">
        <v>282.43243408203131</v>
      </c>
      <c r="AS708" s="30">
        <v>183</v>
      </c>
      <c r="AT708" s="30">
        <v>163</v>
      </c>
      <c r="AU708" s="148">
        <v>0.89071035385131836</v>
      </c>
      <c r="AV708" s="30">
        <v>86.305915832519531</v>
      </c>
      <c r="AW708" s="148">
        <v>0.34375</v>
      </c>
      <c r="AX708" s="30">
        <v>50.74022978</v>
      </c>
      <c r="AY708" s="30">
        <v>274.21875</v>
      </c>
      <c r="AZ708" s="30">
        <v>163</v>
      </c>
      <c r="BA708" s="30">
        <v>85.639678955078125</v>
      </c>
      <c r="BB708" s="148">
        <v>0.377</v>
      </c>
      <c r="BC708" s="30">
        <v>50.32</v>
      </c>
      <c r="BD708" s="30">
        <v>291.7</v>
      </c>
      <c r="BE708" s="30">
        <v>86.699783325195313</v>
      </c>
      <c r="BF708" s="147">
        <v>0.35</v>
      </c>
      <c r="BG708" s="30">
        <v>50.82</v>
      </c>
      <c r="BH708" s="30">
        <v>282.8</v>
      </c>
      <c r="BI708" s="30">
        <v>83.932723999023438</v>
      </c>
      <c r="BJ708" s="148">
        <v>0.37799999999999989</v>
      </c>
      <c r="BK708" s="30">
        <v>49.512068069999998</v>
      </c>
      <c r="BL708" s="30">
        <v>291.5</v>
      </c>
      <c r="BM708" s="30">
        <v>85.141090393066406</v>
      </c>
      <c r="BN708" s="148">
        <v>0.35799999999999998</v>
      </c>
      <c r="BO708" s="30">
        <v>50.07379925</v>
      </c>
      <c r="BP708" s="30">
        <v>281.8</v>
      </c>
      <c r="BQ708" s="148">
        <v>0.13500000000000001</v>
      </c>
      <c r="BR708" s="148">
        <v>0.29499999999999998</v>
      </c>
      <c r="BS708" s="148"/>
      <c r="BT708" s="148">
        <v>0.45500000000000002</v>
      </c>
      <c r="BU708" s="148">
        <v>0.10299999999999999</v>
      </c>
      <c r="BV708" s="148">
        <v>1.30000002682209E-2</v>
      </c>
      <c r="BW708" s="148">
        <v>0.154</v>
      </c>
      <c r="BX708" s="148">
        <v>7.6999999999999999E-2</v>
      </c>
      <c r="BY708" s="148">
        <v>0.751</v>
      </c>
      <c r="BZ708" s="1"/>
      <c r="CA708" s="150">
        <v>10112.349609375</v>
      </c>
      <c r="CB708" s="150">
        <v>11903.54</v>
      </c>
      <c r="CC708" s="124" t="s">
        <v>4305</v>
      </c>
      <c r="CD708" t="s">
        <v>4634</v>
      </c>
    </row>
    <row r="709" spans="1:82" x14ac:dyDescent="0.3">
      <c r="A709" s="1">
        <v>480776120</v>
      </c>
      <c r="B709" s="124" t="s">
        <v>4305</v>
      </c>
      <c r="C709" t="s">
        <v>225</v>
      </c>
      <c r="D709" t="s">
        <v>1197</v>
      </c>
      <c r="E709" s="30">
        <v>92.803993225097656</v>
      </c>
      <c r="F709" s="30">
        <v>89.976539611816406</v>
      </c>
      <c r="G709" s="30">
        <v>92.912078857421875</v>
      </c>
      <c r="H709" s="30">
        <v>93.847427368164063</v>
      </c>
      <c r="I709" s="1">
        <v>275</v>
      </c>
      <c r="J709" s="1" t="s">
        <v>4733</v>
      </c>
      <c r="K709" s="1">
        <v>5</v>
      </c>
      <c r="L709" t="s">
        <v>3879</v>
      </c>
      <c r="M709" t="s">
        <v>3914</v>
      </c>
      <c r="N709" t="s">
        <v>3919</v>
      </c>
      <c r="O709" t="s">
        <v>3922</v>
      </c>
      <c r="P709" s="148">
        <v>0.46616542339324951</v>
      </c>
      <c r="Q709" s="30">
        <v>53.20394907</v>
      </c>
      <c r="R709" s="30">
        <v>342.85714721679688</v>
      </c>
      <c r="S709" s="1">
        <v>134</v>
      </c>
      <c r="T709" s="1">
        <v>74</v>
      </c>
      <c r="U709" s="148">
        <v>0.5522388219833374</v>
      </c>
      <c r="V709" s="148">
        <v>0.32394367456436157</v>
      </c>
      <c r="W709" s="149">
        <v>52.012963280000001</v>
      </c>
      <c r="X709" s="149">
        <v>297.18310546875</v>
      </c>
      <c r="Y709" s="1">
        <v>74</v>
      </c>
      <c r="Z709" s="30">
        <v>95.795944213867188</v>
      </c>
      <c r="AA709" s="148">
        <v>0.5</v>
      </c>
      <c r="AB709" s="30">
        <v>53.6</v>
      </c>
      <c r="AC709" s="30">
        <v>342.1</v>
      </c>
      <c r="AD709" s="30">
        <v>94.716194152832031</v>
      </c>
      <c r="AE709" s="148">
        <v>0.41499999999999998</v>
      </c>
      <c r="AF709" s="30">
        <v>53.29</v>
      </c>
      <c r="AG709" s="30">
        <v>319.5</v>
      </c>
      <c r="AH709" s="30">
        <v>94.030708312988281</v>
      </c>
      <c r="AI709" s="148">
        <v>0.56100000000000005</v>
      </c>
      <c r="AJ709" s="30">
        <v>53.033458269999997</v>
      </c>
      <c r="AK709" s="30">
        <v>344.6</v>
      </c>
      <c r="AL709" s="30">
        <v>91.78216552734375</v>
      </c>
      <c r="AM709" s="148">
        <v>0.43799999999999989</v>
      </c>
      <c r="AN709" s="30">
        <v>52.310990339999996</v>
      </c>
      <c r="AO709" s="30">
        <v>309.39999999999998</v>
      </c>
      <c r="AP709" s="148">
        <v>0.44696968793869019</v>
      </c>
      <c r="AQ709" s="30">
        <v>54.95845465</v>
      </c>
      <c r="AR709" s="30">
        <v>304.54544067382813</v>
      </c>
      <c r="AS709" s="30">
        <v>133</v>
      </c>
      <c r="AT709" s="30">
        <v>74</v>
      </c>
      <c r="AU709" s="148">
        <v>0.5522388219833374</v>
      </c>
      <c r="AV709" s="30">
        <v>93.847427368164063</v>
      </c>
      <c r="AW709" s="148">
        <v>0.32394367456436157</v>
      </c>
      <c r="AX709" s="30">
        <v>55.062398100000003</v>
      </c>
      <c r="AY709" s="30">
        <v>250.7042236328125</v>
      </c>
      <c r="AZ709" s="30">
        <v>74</v>
      </c>
      <c r="BA709" s="30">
        <v>92.46484375</v>
      </c>
      <c r="BB709" s="148">
        <v>0.47899999999999998</v>
      </c>
      <c r="BC709" s="30">
        <v>53.63</v>
      </c>
      <c r="BD709" s="30">
        <v>328.6</v>
      </c>
      <c r="BE709" s="30">
        <v>91.467239379882813</v>
      </c>
      <c r="BF709" s="147">
        <v>0.37799999999999989</v>
      </c>
      <c r="BG709" s="30">
        <v>53.17</v>
      </c>
      <c r="BH709" s="30">
        <v>293.89999999999998</v>
      </c>
      <c r="BI709" s="30">
        <v>90.570144653320313</v>
      </c>
      <c r="BJ709" s="148">
        <v>0.48399999999999999</v>
      </c>
      <c r="BK709" s="30">
        <v>52.745305289999997</v>
      </c>
      <c r="BL709" s="30">
        <v>317.2</v>
      </c>
      <c r="BM709" s="30">
        <v>88.270370483398438</v>
      </c>
      <c r="BN709" s="148">
        <v>0.32300000000000001</v>
      </c>
      <c r="BO709" s="30">
        <v>51.633350200000002</v>
      </c>
      <c r="BP709" s="30">
        <v>271.89999999999998</v>
      </c>
      <c r="BQ709" s="148">
        <v>0.113</v>
      </c>
      <c r="BR709" s="148">
        <v>0.12</v>
      </c>
      <c r="BS709" s="148">
        <v>2.5000000000000001E-2</v>
      </c>
      <c r="BT709" s="148">
        <v>0.59599999999999997</v>
      </c>
      <c r="BU709" s="148">
        <v>0.127</v>
      </c>
      <c r="BV709" s="148">
        <v>1.7999999225139621E-2</v>
      </c>
      <c r="BW709" s="148">
        <v>3.3000000000000002E-2</v>
      </c>
      <c r="BX709" s="148">
        <v>0.182</v>
      </c>
      <c r="BY709" s="148">
        <v>0.50900000000000001</v>
      </c>
      <c r="BZ709" s="1"/>
      <c r="CA709" s="150">
        <v>9897.23046875</v>
      </c>
      <c r="CB709" s="150">
        <v>12777.93</v>
      </c>
      <c r="CC709" s="124" t="s">
        <v>4305</v>
      </c>
      <c r="CD709" t="s">
        <v>4634</v>
      </c>
    </row>
    <row r="710" spans="1:82" x14ac:dyDescent="0.3">
      <c r="A710" s="1">
        <v>480776130</v>
      </c>
      <c r="B710" s="124" t="s">
        <v>4305</v>
      </c>
      <c r="C710" t="s">
        <v>225</v>
      </c>
      <c r="D710" t="s">
        <v>1231</v>
      </c>
      <c r="E710" s="30">
        <v>88.604057312011719</v>
      </c>
      <c r="F710" s="30">
        <v>89.894691467285156</v>
      </c>
      <c r="G710" s="30">
        <v>86.492271423339844</v>
      </c>
      <c r="H710" s="30">
        <v>87.107521057128906</v>
      </c>
      <c r="I710" s="1">
        <v>300</v>
      </c>
      <c r="J710" s="1">
        <v>2</v>
      </c>
      <c r="K710" s="1">
        <v>5</v>
      </c>
      <c r="L710" t="s">
        <v>3879</v>
      </c>
      <c r="M710" t="s">
        <v>3914</v>
      </c>
      <c r="N710" t="s">
        <v>3919</v>
      </c>
      <c r="O710" t="s">
        <v>3922</v>
      </c>
      <c r="P710" s="148">
        <v>0.359375</v>
      </c>
      <c r="Q710" s="30">
        <v>51.45693232</v>
      </c>
      <c r="R710" s="30">
        <v>299.47915649414063</v>
      </c>
      <c r="S710" s="1">
        <v>247</v>
      </c>
      <c r="T710" s="1">
        <v>219</v>
      </c>
      <c r="U710" s="148">
        <v>0.88663965463638306</v>
      </c>
      <c r="V710" s="148">
        <v>0.32258063554763788</v>
      </c>
      <c r="W710" s="149">
        <v>51.979048550000002</v>
      </c>
      <c r="X710" s="149">
        <v>289.67742919921881</v>
      </c>
      <c r="Y710" s="1">
        <v>219</v>
      </c>
      <c r="Z710" s="30">
        <v>88.243644714355469</v>
      </c>
      <c r="AA710" s="148">
        <v>0.32400000000000001</v>
      </c>
      <c r="AB710" s="30">
        <v>51.1</v>
      </c>
      <c r="AC710" s="30">
        <v>296</v>
      </c>
      <c r="AD710" s="30">
        <v>89.650482177734375</v>
      </c>
      <c r="AE710" s="148">
        <v>0.30499999999999999</v>
      </c>
      <c r="AF710" s="30">
        <v>51.57</v>
      </c>
      <c r="AG710" s="30">
        <v>291.10000000000002</v>
      </c>
      <c r="AH710" s="30">
        <v>85.630142211914063</v>
      </c>
      <c r="AI710" s="148">
        <v>0.34699999999999998</v>
      </c>
      <c r="AJ710" s="30">
        <v>50.251074029999998</v>
      </c>
      <c r="AK710" s="30">
        <v>296.8</v>
      </c>
      <c r="AL710" s="30">
        <v>87.102554321289063</v>
      </c>
      <c r="AM710" s="148">
        <v>0.34300000000000003</v>
      </c>
      <c r="AN710" s="30">
        <v>50.718526949999998</v>
      </c>
      <c r="AO710" s="30">
        <v>294.5</v>
      </c>
      <c r="AP710" s="148">
        <v>0.2239583283662796</v>
      </c>
      <c r="AQ710" s="30">
        <v>50.942694170000003</v>
      </c>
      <c r="AR710" s="30">
        <v>252.60417175292969</v>
      </c>
      <c r="AS710" s="30">
        <v>248</v>
      </c>
      <c r="AT710" s="30">
        <v>220</v>
      </c>
      <c r="AU710" s="148">
        <v>0.88663965463638306</v>
      </c>
      <c r="AV710" s="30">
        <v>87.107521057128906</v>
      </c>
      <c r="AW710" s="148">
        <v>0.1806451678276062</v>
      </c>
      <c r="AX710" s="30">
        <v>51.19964323</v>
      </c>
      <c r="AY710" s="30">
        <v>237.41935729980469</v>
      </c>
      <c r="AZ710" s="30">
        <v>220</v>
      </c>
      <c r="BA710" s="30">
        <v>85.722152709960938</v>
      </c>
      <c r="BB710" s="148">
        <v>0.23699999999999999</v>
      </c>
      <c r="BC710" s="30">
        <v>50.36</v>
      </c>
      <c r="BD710" s="30">
        <v>234.2</v>
      </c>
      <c r="BE710" s="30">
        <v>86.740364074707031</v>
      </c>
      <c r="BF710" s="147">
        <v>0.20799999999999999</v>
      </c>
      <c r="BG710" s="30">
        <v>50.84</v>
      </c>
      <c r="BH710" s="30">
        <v>225.8</v>
      </c>
      <c r="BI710" s="30">
        <v>86.574188232421875</v>
      </c>
      <c r="BJ710" s="148">
        <v>0.19600000000000001</v>
      </c>
      <c r="BK710" s="30">
        <v>50.798786790000001</v>
      </c>
      <c r="BL710" s="30">
        <v>228.8</v>
      </c>
      <c r="BM710" s="30">
        <v>87.610855102539063</v>
      </c>
      <c r="BN710" s="148">
        <v>0.184</v>
      </c>
      <c r="BO710" s="30">
        <v>51.304667559999999</v>
      </c>
      <c r="BP710" s="30">
        <v>224.4</v>
      </c>
      <c r="BQ710" s="148">
        <v>0.14699999999999999</v>
      </c>
      <c r="BR710" s="148">
        <v>0.23</v>
      </c>
      <c r="BS710" s="148">
        <v>1.7000000000000001E-2</v>
      </c>
      <c r="BT710" s="148">
        <v>0.497</v>
      </c>
      <c r="BU710" s="148">
        <v>0.107</v>
      </c>
      <c r="BV710" s="148">
        <v>3.0000000260770321E-3</v>
      </c>
      <c r="BW710" s="148">
        <v>0.15</v>
      </c>
      <c r="BX710" s="148">
        <v>5.7000000000000002E-2</v>
      </c>
      <c r="BY710" s="148">
        <v>0.75600000000000001</v>
      </c>
      <c r="BZ710" s="1"/>
      <c r="CA710" s="150">
        <v>8912.419921875</v>
      </c>
      <c r="CB710" s="150">
        <v>10707.43</v>
      </c>
      <c r="CC710" s="124" t="s">
        <v>4305</v>
      </c>
      <c r="CD710" t="s">
        <v>4634</v>
      </c>
    </row>
    <row r="711" spans="1:82" x14ac:dyDescent="0.3">
      <c r="A711" s="1">
        <v>480781400</v>
      </c>
      <c r="B711" s="124" t="s">
        <v>4306</v>
      </c>
      <c r="C711" t="s">
        <v>226</v>
      </c>
      <c r="D711" t="s">
        <v>1232</v>
      </c>
      <c r="E711" s="30">
        <v>79.135604858398438</v>
      </c>
      <c r="F711" s="30">
        <v>80.730049133300781</v>
      </c>
      <c r="G711" s="30">
        <v>80.790840148925781</v>
      </c>
      <c r="H711" s="30">
        <v>81.317878723144531</v>
      </c>
      <c r="I711" s="1">
        <v>603</v>
      </c>
      <c r="J711" s="1">
        <v>7</v>
      </c>
      <c r="K711" s="1">
        <v>12</v>
      </c>
      <c r="L711" t="s">
        <v>3879</v>
      </c>
      <c r="M711" t="s">
        <v>3914</v>
      </c>
      <c r="N711" t="s">
        <v>3918</v>
      </c>
      <c r="O711" t="s">
        <v>3922</v>
      </c>
      <c r="P711" s="148">
        <v>0.26440677046775818</v>
      </c>
      <c r="Q711" s="30">
        <v>47.518405540000003</v>
      </c>
      <c r="R711" s="30">
        <v>278.64407348632813</v>
      </c>
      <c r="S711" s="1">
        <v>413</v>
      </c>
      <c r="T711" s="1">
        <v>413</v>
      </c>
      <c r="U711" s="148">
        <v>1</v>
      </c>
      <c r="V711" s="148">
        <v>0.26440677046775818</v>
      </c>
      <c r="W711" s="149">
        <v>48.181747809999997</v>
      </c>
      <c r="X711" s="149">
        <v>278.64407348632813</v>
      </c>
      <c r="Y711" s="1">
        <v>413</v>
      </c>
      <c r="Z711" s="30">
        <v>83.108085632324219</v>
      </c>
      <c r="AA711" s="148">
        <v>0.219</v>
      </c>
      <c r="AB711" s="30">
        <v>49.4</v>
      </c>
      <c r="AC711" s="30">
        <v>279.5</v>
      </c>
      <c r="AD711" s="30">
        <v>84.938186645507813</v>
      </c>
      <c r="AE711" s="148">
        <v>0.219</v>
      </c>
      <c r="AF711" s="30">
        <v>49.97</v>
      </c>
      <c r="AG711" s="30">
        <v>279.5</v>
      </c>
      <c r="AH711" s="30">
        <v>82.024772644042969</v>
      </c>
      <c r="AI711" s="148">
        <v>0.20200000000000001</v>
      </c>
      <c r="AJ711" s="30">
        <v>49.056925</v>
      </c>
      <c r="AK711" s="30">
        <v>261.10000000000002</v>
      </c>
      <c r="AL711" s="30">
        <v>83.896087646484375</v>
      </c>
      <c r="AM711" s="148">
        <v>0.20200000000000001</v>
      </c>
      <c r="AN711" s="30">
        <v>49.627370339999999</v>
      </c>
      <c r="AO711" s="30">
        <v>261.10000000000002</v>
      </c>
      <c r="AP711" s="148">
        <v>5.8997049927711487E-2</v>
      </c>
      <c r="AQ711" s="30">
        <v>47.376296949999997</v>
      </c>
      <c r="AR711" s="30"/>
      <c r="AS711" s="30">
        <v>414</v>
      </c>
      <c r="AT711" s="30">
        <v>414</v>
      </c>
      <c r="AU711" s="148">
        <v>1</v>
      </c>
      <c r="AV711" s="30">
        <v>81.317878723144531</v>
      </c>
      <c r="AW711" s="148">
        <v>5.8997049927711487E-2</v>
      </c>
      <c r="AX711" s="30">
        <v>47.88150177</v>
      </c>
      <c r="AY711" s="30"/>
      <c r="AZ711" s="30">
        <v>414</v>
      </c>
      <c r="BA711" s="30">
        <v>78.381492614746094</v>
      </c>
      <c r="BB711" s="148">
        <v>4.7E-2</v>
      </c>
      <c r="BC711" s="30">
        <v>46.8</v>
      </c>
      <c r="BD711" s="30">
        <v>189</v>
      </c>
      <c r="BE711" s="30">
        <v>79.802192687988281</v>
      </c>
      <c r="BF711" s="147">
        <v>4.7E-2</v>
      </c>
      <c r="BG711" s="30">
        <v>47.42</v>
      </c>
      <c r="BH711" s="30">
        <v>189</v>
      </c>
      <c r="BI711" s="30">
        <v>76.609329223632813</v>
      </c>
      <c r="BJ711" s="148">
        <v>8.1000000000000003E-2</v>
      </c>
      <c r="BK711" s="30">
        <v>45.944679409999999</v>
      </c>
      <c r="BL711" s="30">
        <v>187.1</v>
      </c>
      <c r="BM711" s="30">
        <v>78.080314636230469</v>
      </c>
      <c r="BN711" s="148">
        <v>8.1000000000000003E-2</v>
      </c>
      <c r="BO711" s="30">
        <v>46.554896489999997</v>
      </c>
      <c r="BP711" s="30">
        <v>187.1</v>
      </c>
      <c r="BQ711" s="148">
        <v>0.59</v>
      </c>
      <c r="BR711" s="148">
        <v>0.28999999999999998</v>
      </c>
      <c r="BS711" s="148">
        <v>2.7E-2</v>
      </c>
      <c r="BT711" s="148">
        <v>6.8000000000000005E-2</v>
      </c>
      <c r="BU711" s="148">
        <v>1.2999999999999999E-2</v>
      </c>
      <c r="BV711" s="148">
        <v>1.200000010430813E-2</v>
      </c>
      <c r="BW711" s="148">
        <v>0.105</v>
      </c>
      <c r="BX711" s="148">
        <v>0.19600000000000001</v>
      </c>
      <c r="BY711" s="148">
        <v>0.56090000000000007</v>
      </c>
      <c r="BZ711" s="1">
        <v>1</v>
      </c>
      <c r="CA711" s="150">
        <v>16865.009765625</v>
      </c>
      <c r="CB711" s="150">
        <v>19010.68</v>
      </c>
      <c r="CC711" s="124" t="s">
        <v>4306</v>
      </c>
      <c r="CD711" t="s">
        <v>4633</v>
      </c>
    </row>
    <row r="712" spans="1:82" x14ac:dyDescent="0.3">
      <c r="A712" s="1">
        <v>480783050</v>
      </c>
      <c r="B712" s="124" t="s">
        <v>4306</v>
      </c>
      <c r="C712" t="s">
        <v>226</v>
      </c>
      <c r="D712" t="s">
        <v>1233</v>
      </c>
      <c r="E712" s="30">
        <v>84.224853515625</v>
      </c>
      <c r="F712" s="30">
        <v>85.92120361328125</v>
      </c>
      <c r="G712" s="30">
        <v>83.600807189941406</v>
      </c>
      <c r="H712" s="30">
        <v>84.195030212402344</v>
      </c>
      <c r="I712" s="1">
        <v>538</v>
      </c>
      <c r="J712" s="1">
        <v>6</v>
      </c>
      <c r="K712" s="1">
        <v>8</v>
      </c>
      <c r="L712" t="s">
        <v>3879</v>
      </c>
      <c r="M712" t="s">
        <v>3914</v>
      </c>
      <c r="N712" t="s">
        <v>3918</v>
      </c>
      <c r="O712" t="s">
        <v>3922</v>
      </c>
      <c r="P712" s="148">
        <v>0.67318981885910034</v>
      </c>
      <c r="Q712" s="30">
        <v>49.635345719999997</v>
      </c>
      <c r="R712" s="30">
        <v>390.21527099609381</v>
      </c>
      <c r="S712" s="1">
        <v>834</v>
      </c>
      <c r="T712" s="1">
        <v>834</v>
      </c>
      <c r="U712" s="148">
        <v>1</v>
      </c>
      <c r="V712" s="148">
        <v>0.67318981885910034</v>
      </c>
      <c r="W712" s="149">
        <v>50.33266467</v>
      </c>
      <c r="X712" s="149">
        <v>390.21527099609381</v>
      </c>
      <c r="Y712" s="1">
        <v>834</v>
      </c>
      <c r="Z712" s="30">
        <v>79.482986450195313</v>
      </c>
      <c r="AA712" s="148">
        <v>0.77700000000000002</v>
      </c>
      <c r="AB712" s="30">
        <v>48.2</v>
      </c>
      <c r="AC712" s="30">
        <v>415.9</v>
      </c>
      <c r="AD712" s="30">
        <v>81.462875366210938</v>
      </c>
      <c r="AE712" s="148">
        <v>0.77700000000000002</v>
      </c>
      <c r="AF712" s="30">
        <v>48.79</v>
      </c>
      <c r="AG712" s="30">
        <v>415.9</v>
      </c>
      <c r="AH712" s="30"/>
      <c r="AI712" s="148"/>
      <c r="AJ712" s="30"/>
      <c r="AK712" s="30"/>
      <c r="AL712" s="30"/>
      <c r="AM712" s="148"/>
      <c r="AN712" s="30"/>
      <c r="AO712" s="30"/>
      <c r="AP712" s="148">
        <v>0.45596867799758911</v>
      </c>
      <c r="AQ712" s="30">
        <v>49.134005600000002</v>
      </c>
      <c r="AR712" s="30">
        <v>335.02935791015631</v>
      </c>
      <c r="AS712" s="30">
        <v>834</v>
      </c>
      <c r="AT712" s="30">
        <v>834</v>
      </c>
      <c r="AU712" s="148">
        <v>1</v>
      </c>
      <c r="AV712" s="30">
        <v>84.195030212402344</v>
      </c>
      <c r="AW712" s="148">
        <v>0.45596867799758911</v>
      </c>
      <c r="AX712" s="30">
        <v>49.53044834</v>
      </c>
      <c r="AY712" s="30">
        <v>335.02935791015631</v>
      </c>
      <c r="AZ712" s="30">
        <v>834</v>
      </c>
      <c r="BA712" s="30">
        <v>81.577568054199219</v>
      </c>
      <c r="BB712" s="148">
        <v>0.72400000000000009</v>
      </c>
      <c r="BC712" s="30">
        <v>48.35</v>
      </c>
      <c r="BD712" s="30">
        <v>400.6</v>
      </c>
      <c r="BE712" s="30">
        <v>82.966972351074219</v>
      </c>
      <c r="BF712" s="147">
        <v>0.72400000000000009</v>
      </c>
      <c r="BG712" s="30">
        <v>48.98</v>
      </c>
      <c r="BH712" s="30">
        <v>400.6</v>
      </c>
      <c r="BI712" s="30"/>
      <c r="BJ712" s="148"/>
      <c r="BK712" s="30"/>
      <c r="BL712" s="30"/>
      <c r="BM712" s="30"/>
      <c r="BN712" s="148"/>
      <c r="BO712" s="30"/>
      <c r="BP712" s="30"/>
      <c r="BQ712" s="148">
        <v>0.39600000000000002</v>
      </c>
      <c r="BR712" s="148">
        <v>0.247</v>
      </c>
      <c r="BS712" s="148">
        <v>6.3E-2</v>
      </c>
      <c r="BT712" s="148">
        <v>0.22900000000000001</v>
      </c>
      <c r="BU712" s="148"/>
      <c r="BV712" s="148">
        <v>6.4999997615814209E-2</v>
      </c>
      <c r="BW712" s="148">
        <v>1.0999999999999999E-2</v>
      </c>
      <c r="BX712" s="148">
        <v>1.9E-2</v>
      </c>
      <c r="BY712" s="148">
        <v>0.31509999999999999</v>
      </c>
      <c r="BZ712" s="1">
        <v>1</v>
      </c>
      <c r="CA712" s="150">
        <v>11840.0703125</v>
      </c>
      <c r="CB712" s="150">
        <v>13595.68</v>
      </c>
      <c r="CC712" s="124" t="s">
        <v>4306</v>
      </c>
      <c r="CD712" t="s">
        <v>4633</v>
      </c>
    </row>
    <row r="713" spans="1:82" x14ac:dyDescent="0.3">
      <c r="A713" s="1">
        <v>480783090</v>
      </c>
      <c r="B713" s="124" t="s">
        <v>4306</v>
      </c>
      <c r="C713" t="s">
        <v>226</v>
      </c>
      <c r="D713" t="s">
        <v>1234</v>
      </c>
      <c r="E713" s="30">
        <v>74.073135375976563</v>
      </c>
      <c r="F713" s="30">
        <v>75.718505859375</v>
      </c>
      <c r="G713" s="30">
        <v>80.259559631347656</v>
      </c>
      <c r="H713" s="30">
        <v>82.899894714355469</v>
      </c>
      <c r="I713" s="1">
        <v>465</v>
      </c>
      <c r="J713" s="1">
        <v>7</v>
      </c>
      <c r="K713" s="1">
        <v>8</v>
      </c>
      <c r="L713" t="s">
        <v>3879</v>
      </c>
      <c r="M713" t="s">
        <v>3914</v>
      </c>
      <c r="N713" t="s">
        <v>3918</v>
      </c>
      <c r="O713" t="s">
        <v>3922</v>
      </c>
      <c r="P713" s="148">
        <v>9.8939932882785797E-2</v>
      </c>
      <c r="Q713" s="30">
        <v>45.412607540000003</v>
      </c>
      <c r="R713" s="30"/>
      <c r="S713" s="1">
        <v>630</v>
      </c>
      <c r="T713" s="1">
        <v>628</v>
      </c>
      <c r="U713" s="148">
        <v>0.99682539701461792</v>
      </c>
      <c r="V713" s="148">
        <v>9.8939932882785797E-2</v>
      </c>
      <c r="W713" s="149">
        <v>46.105254270000003</v>
      </c>
      <c r="X713" s="149"/>
      <c r="Y713" s="1">
        <v>628</v>
      </c>
      <c r="Z713" s="30">
        <v>78.878799438476563</v>
      </c>
      <c r="AA713" s="148">
        <v>7.0999999999999994E-2</v>
      </c>
      <c r="AB713" s="30">
        <v>48</v>
      </c>
      <c r="AC713" s="30">
        <v>193.5</v>
      </c>
      <c r="AD713" s="30">
        <v>81.021095275878906</v>
      </c>
      <c r="AE713" s="148">
        <v>7.0999999999999994E-2</v>
      </c>
      <c r="AF713" s="30">
        <v>48.64</v>
      </c>
      <c r="AG713" s="30">
        <v>193.5</v>
      </c>
      <c r="AH713" s="30">
        <v>79.191757202148438</v>
      </c>
      <c r="AI713" s="148">
        <v>0.111</v>
      </c>
      <c r="AJ713" s="30">
        <v>48.118590189999999</v>
      </c>
      <c r="AK713" s="30">
        <v>211.8</v>
      </c>
      <c r="AL713" s="30">
        <v>81.205673217773438</v>
      </c>
      <c r="AM713" s="148">
        <v>0.111</v>
      </c>
      <c r="AN713" s="30">
        <v>48.711827589999999</v>
      </c>
      <c r="AO713" s="30">
        <v>211.8</v>
      </c>
      <c r="AP713" s="148">
        <v>1.428571436554193E-2</v>
      </c>
      <c r="AQ713" s="30">
        <v>47.043969699999998</v>
      </c>
      <c r="AR713" s="30"/>
      <c r="AS713" s="30">
        <v>630</v>
      </c>
      <c r="AT713" s="30">
        <v>628</v>
      </c>
      <c r="AU713" s="148">
        <v>0.99682539701461792</v>
      </c>
      <c r="AV713" s="30">
        <v>82.899894714355469</v>
      </c>
      <c r="AW713" s="148">
        <v>1.428571436554193E-2</v>
      </c>
      <c r="AX713" s="30">
        <v>48.78818407</v>
      </c>
      <c r="AY713" s="30"/>
      <c r="AZ713" s="30">
        <v>628</v>
      </c>
      <c r="BA713" s="30">
        <v>83.9488525390625</v>
      </c>
      <c r="BB713" s="148">
        <v>6.4000000000000001E-2</v>
      </c>
      <c r="BC713" s="30">
        <v>49.5</v>
      </c>
      <c r="BD713" s="30">
        <v>171.1</v>
      </c>
      <c r="BE713" s="30">
        <v>85.340553283691406</v>
      </c>
      <c r="BF713" s="147">
        <v>6.4000000000000001E-2</v>
      </c>
      <c r="BG713" s="30">
        <v>50.15</v>
      </c>
      <c r="BH713" s="30">
        <v>171.1</v>
      </c>
      <c r="BI713" s="30">
        <v>82.761428833007813</v>
      </c>
      <c r="BJ713" s="148">
        <v>6.3E-2</v>
      </c>
      <c r="BK713" s="30">
        <v>48.941507600000001</v>
      </c>
      <c r="BL713" s="30">
        <v>155.30000000000001</v>
      </c>
      <c r="BM713" s="30">
        <v>84.181167602539063</v>
      </c>
      <c r="BN713" s="148">
        <v>6.3E-2</v>
      </c>
      <c r="BO713" s="30">
        <v>49.595400929999997</v>
      </c>
      <c r="BP713" s="30">
        <v>155.30000000000001</v>
      </c>
      <c r="BQ713" s="148">
        <v>0.81100000000000005</v>
      </c>
      <c r="BR713" s="148">
        <v>0.08</v>
      </c>
      <c r="BS713" s="148"/>
      <c r="BT713" s="148">
        <v>0.06</v>
      </c>
      <c r="BU713" s="148">
        <v>0.03</v>
      </c>
      <c r="BV713" s="148">
        <v>1.8999999389052391E-2</v>
      </c>
      <c r="BW713" s="148">
        <v>1.0999999999999999E-2</v>
      </c>
      <c r="BX713" s="148">
        <v>0.23</v>
      </c>
      <c r="BY713" s="148">
        <v>0.94950000000000001</v>
      </c>
      <c r="BZ713" s="1">
        <v>1</v>
      </c>
      <c r="CA713" s="150">
        <v>12511.98046875</v>
      </c>
      <c r="CB713" s="150">
        <v>14256.53</v>
      </c>
      <c r="CC713" s="124" t="s">
        <v>4306</v>
      </c>
      <c r="CD713" t="s">
        <v>4633</v>
      </c>
    </row>
    <row r="714" spans="1:82" x14ac:dyDescent="0.3">
      <c r="A714" s="1">
        <v>480783100</v>
      </c>
      <c r="B714" s="124" t="s">
        <v>4306</v>
      </c>
      <c r="C714" t="s">
        <v>226</v>
      </c>
      <c r="D714" t="s">
        <v>1235</v>
      </c>
      <c r="E714" s="30">
        <v>75.080230712890625</v>
      </c>
      <c r="F714" s="30">
        <v>76.723945617675781</v>
      </c>
      <c r="G714" s="30">
        <v>84.762603759765625</v>
      </c>
      <c r="H714" s="30">
        <v>84.716453552246094</v>
      </c>
      <c r="I714" s="1">
        <v>674</v>
      </c>
      <c r="J714" s="1">
        <v>7</v>
      </c>
      <c r="K714" s="1">
        <v>8</v>
      </c>
      <c r="L714" t="s">
        <v>3879</v>
      </c>
      <c r="M714" t="s">
        <v>3914</v>
      </c>
      <c r="N714" t="s">
        <v>3918</v>
      </c>
      <c r="O714" t="s">
        <v>3922</v>
      </c>
      <c r="P714" s="148">
        <v>8.1395350396633148E-2</v>
      </c>
      <c r="Q714" s="30">
        <v>45.831518979999998</v>
      </c>
      <c r="R714" s="30">
        <v>203.29457092285159</v>
      </c>
      <c r="S714" s="1">
        <v>1073</v>
      </c>
      <c r="T714" s="1">
        <v>1073</v>
      </c>
      <c r="U714" s="148">
        <v>1</v>
      </c>
      <c r="V714" s="148">
        <v>7.9611651599407196E-2</v>
      </c>
      <c r="W714" s="149">
        <v>46.521849709999998</v>
      </c>
      <c r="X714" s="149">
        <v>202.9126281738281</v>
      </c>
      <c r="Y714" s="1">
        <v>1073</v>
      </c>
      <c r="Z714" s="30">
        <v>75.555793762207031</v>
      </c>
      <c r="AA714" s="148">
        <v>8.199999999999999E-2</v>
      </c>
      <c r="AB714" s="30">
        <v>46.9</v>
      </c>
      <c r="AC714" s="30">
        <v>190.6</v>
      </c>
      <c r="AD714" s="30">
        <v>77.810844421386719</v>
      </c>
      <c r="AE714" s="148">
        <v>8.199999999999999E-2</v>
      </c>
      <c r="AF714" s="30">
        <v>47.55</v>
      </c>
      <c r="AG714" s="30">
        <v>190.6</v>
      </c>
      <c r="AH714" s="30">
        <v>75.175086975097656</v>
      </c>
      <c r="AI714" s="148">
        <v>8.5000000000000006E-2</v>
      </c>
      <c r="AJ714" s="30">
        <v>46.788212399999999</v>
      </c>
      <c r="AK714" s="30">
        <v>191.8</v>
      </c>
      <c r="AL714" s="30">
        <v>77.321922302246094</v>
      </c>
      <c r="AM714" s="148">
        <v>8.5000000000000006E-2</v>
      </c>
      <c r="AN714" s="30">
        <v>47.390193089999997</v>
      </c>
      <c r="AO714" s="30">
        <v>191.8</v>
      </c>
      <c r="AP714" s="148">
        <v>3.461538627743721E-2</v>
      </c>
      <c r="AQ714" s="30">
        <v>49.860740710000002</v>
      </c>
      <c r="AR714" s="30"/>
      <c r="AS714" s="30">
        <v>1104</v>
      </c>
      <c r="AT714" s="30">
        <v>1104</v>
      </c>
      <c r="AU714" s="148">
        <v>1</v>
      </c>
      <c r="AV714" s="30">
        <v>84.716453552246094</v>
      </c>
      <c r="AW714" s="148">
        <v>3.4682080149650567E-2</v>
      </c>
      <c r="AX714" s="30">
        <v>49.829282939999999</v>
      </c>
      <c r="AY714" s="30"/>
      <c r="AZ714" s="30">
        <v>1104</v>
      </c>
      <c r="BA714" s="30">
        <v>79.123809814453125</v>
      </c>
      <c r="BB714" s="148">
        <v>4.2999999999999997E-2</v>
      </c>
      <c r="BC714" s="30">
        <v>47.16</v>
      </c>
      <c r="BD714" s="30">
        <v>157.9</v>
      </c>
      <c r="BE714" s="30">
        <v>80.5933837890625</v>
      </c>
      <c r="BF714" s="147">
        <v>4.2999999999999997E-2</v>
      </c>
      <c r="BG714" s="30">
        <v>47.81</v>
      </c>
      <c r="BH714" s="30">
        <v>157.9</v>
      </c>
      <c r="BI714" s="30">
        <v>81.405815124511719</v>
      </c>
      <c r="BJ714" s="148">
        <v>6.5000000000000002E-2</v>
      </c>
      <c r="BK714" s="30">
        <v>48.281156150000001</v>
      </c>
      <c r="BL714" s="30">
        <v>159</v>
      </c>
      <c r="BM714" s="30">
        <v>82.867301940917969</v>
      </c>
      <c r="BN714" s="148">
        <v>6.5000000000000002E-2</v>
      </c>
      <c r="BO714" s="30">
        <v>48.940606469999999</v>
      </c>
      <c r="BP714" s="30">
        <v>159</v>
      </c>
      <c r="BQ714" s="148">
        <v>0.40500000000000003</v>
      </c>
      <c r="BR714" s="148">
        <v>0.38600000000000001</v>
      </c>
      <c r="BS714" s="148">
        <v>9.6000000000000002E-2</v>
      </c>
      <c r="BT714" s="148">
        <v>8.3000000000000004E-2</v>
      </c>
      <c r="BU714" s="148">
        <v>1.6E-2</v>
      </c>
      <c r="BV714" s="148">
        <v>1.30000002682209E-2</v>
      </c>
      <c r="BW714" s="148">
        <v>0.42299999999999999</v>
      </c>
      <c r="BX714" s="148">
        <v>0.15</v>
      </c>
      <c r="BY714" s="148">
        <v>0.83400000000000007</v>
      </c>
      <c r="BZ714" s="1">
        <v>1</v>
      </c>
      <c r="CA714" s="150">
        <v>13690.6796875</v>
      </c>
      <c r="CB714" s="150">
        <v>15599.97</v>
      </c>
      <c r="CC714" s="124" t="s">
        <v>4306</v>
      </c>
      <c r="CD714" t="s">
        <v>4633</v>
      </c>
    </row>
    <row r="715" spans="1:82" x14ac:dyDescent="0.3">
      <c r="A715" s="1">
        <v>480784270</v>
      </c>
      <c r="B715" s="124" t="s">
        <v>4306</v>
      </c>
      <c r="C715" t="s">
        <v>226</v>
      </c>
      <c r="D715" t="s">
        <v>1236</v>
      </c>
      <c r="E715" s="30">
        <v>90.816574096679688</v>
      </c>
      <c r="F715" s="30">
        <v>92.304847717285156</v>
      </c>
      <c r="G715" s="30">
        <v>84.490478515625</v>
      </c>
      <c r="H715" s="30">
        <v>85.587432861328125</v>
      </c>
      <c r="I715" s="1">
        <v>266</v>
      </c>
      <c r="J715" s="1" t="s">
        <v>4733</v>
      </c>
      <c r="K715" s="1">
        <v>6</v>
      </c>
      <c r="L715" t="s">
        <v>3879</v>
      </c>
      <c r="M715" t="s">
        <v>3914</v>
      </c>
      <c r="N715" t="s">
        <v>3918</v>
      </c>
      <c r="O715" t="s">
        <v>3922</v>
      </c>
      <c r="P715" s="148">
        <v>0.52678573131561279</v>
      </c>
      <c r="Q715" s="30">
        <v>52.377257989999997</v>
      </c>
      <c r="R715" s="30">
        <v>347.32144165039063</v>
      </c>
      <c r="S715" s="1">
        <v>142</v>
      </c>
      <c r="T715" s="1">
        <v>142</v>
      </c>
      <c r="U715" s="148">
        <v>1</v>
      </c>
      <c r="V715" s="148">
        <v>0.52678573131561279</v>
      </c>
      <c r="W715" s="149">
        <v>52.977678779999998</v>
      </c>
      <c r="X715" s="149">
        <v>347.32144165039063</v>
      </c>
      <c r="Y715" s="1">
        <v>142</v>
      </c>
      <c r="Z715" s="30">
        <v>86.129005432128906</v>
      </c>
      <c r="AA715" s="148">
        <v>0.48599999999999999</v>
      </c>
      <c r="AB715" s="30">
        <v>50.4</v>
      </c>
      <c r="AC715" s="30">
        <v>331</v>
      </c>
      <c r="AD715" s="30">
        <v>87.824470520019531</v>
      </c>
      <c r="AE715" s="148">
        <v>0.48599999999999999</v>
      </c>
      <c r="AF715" s="30">
        <v>50.95</v>
      </c>
      <c r="AG715" s="30">
        <v>331</v>
      </c>
      <c r="AH715" s="30">
        <v>82.122856140136719</v>
      </c>
      <c r="AI715" s="148">
        <v>0.377</v>
      </c>
      <c r="AJ715" s="30">
        <v>49.089410200000003</v>
      </c>
      <c r="AK715" s="30">
        <v>300</v>
      </c>
      <c r="AL715" s="30">
        <v>83.498634338378906</v>
      </c>
      <c r="AM715" s="148">
        <v>0.377</v>
      </c>
      <c r="AN715" s="30">
        <v>49.492118959999999</v>
      </c>
      <c r="AO715" s="30">
        <v>300</v>
      </c>
      <c r="AP715" s="148">
        <v>0.30088496208190918</v>
      </c>
      <c r="AQ715" s="30">
        <v>49.690519459999997</v>
      </c>
      <c r="AR715" s="30">
        <v>269.02655029296881</v>
      </c>
      <c r="AS715" s="30">
        <v>143</v>
      </c>
      <c r="AT715" s="30">
        <v>143</v>
      </c>
      <c r="AU715" s="148">
        <v>1</v>
      </c>
      <c r="AV715" s="30">
        <v>85.587432861328125</v>
      </c>
      <c r="AW715" s="148">
        <v>0.30088496208190918</v>
      </c>
      <c r="AX715" s="30">
        <v>50.328455740000003</v>
      </c>
      <c r="AY715" s="30">
        <v>269.02655029296881</v>
      </c>
      <c r="AZ715" s="30">
        <v>143</v>
      </c>
      <c r="BA715" s="30">
        <v>85.722152709960938</v>
      </c>
      <c r="BB715" s="148">
        <v>0.44400000000000001</v>
      </c>
      <c r="BC715" s="30">
        <v>50.36</v>
      </c>
      <c r="BD715" s="30">
        <v>305.60000000000002</v>
      </c>
      <c r="BE715" s="30">
        <v>86.963516235351563</v>
      </c>
      <c r="BF715" s="147">
        <v>0.44400000000000001</v>
      </c>
      <c r="BG715" s="30">
        <v>50.95</v>
      </c>
      <c r="BH715" s="30">
        <v>305.60000000000002</v>
      </c>
      <c r="BI715" s="30">
        <v>87.319435119628906</v>
      </c>
      <c r="BJ715" s="148">
        <v>0.38700000000000001</v>
      </c>
      <c r="BK715" s="30">
        <v>51.161811159999999</v>
      </c>
      <c r="BL715" s="30">
        <v>278.3</v>
      </c>
      <c r="BM715" s="30">
        <v>88.501045227050781</v>
      </c>
      <c r="BN715" s="148">
        <v>0.38700000000000001</v>
      </c>
      <c r="BO715" s="30">
        <v>51.748313860000003</v>
      </c>
      <c r="BP715" s="30">
        <v>278.3</v>
      </c>
      <c r="BQ715" s="148">
        <v>0.312</v>
      </c>
      <c r="BR715" s="148">
        <v>7.1000000000000008E-2</v>
      </c>
      <c r="BS715" s="148"/>
      <c r="BT715" s="148">
        <v>0.53800000000000003</v>
      </c>
      <c r="BU715" s="148">
        <v>3.7999999999999999E-2</v>
      </c>
      <c r="BV715" s="148">
        <v>4.1000001132488251E-2</v>
      </c>
      <c r="BW715" s="148"/>
      <c r="BX715" s="148">
        <v>0.109</v>
      </c>
      <c r="BY715" s="148">
        <v>0.31890000000000002</v>
      </c>
      <c r="BZ715" s="1">
        <v>1</v>
      </c>
      <c r="CA715" s="150">
        <v>13548.16015625</v>
      </c>
      <c r="CB715" s="150">
        <v>15354.81</v>
      </c>
      <c r="CC715" s="124" t="s">
        <v>4306</v>
      </c>
      <c r="CD715" t="s">
        <v>4634</v>
      </c>
    </row>
    <row r="716" spans="1:82" x14ac:dyDescent="0.3">
      <c r="A716" s="1">
        <v>480784310</v>
      </c>
      <c r="B716" s="124" t="s">
        <v>4306</v>
      </c>
      <c r="C716" t="s">
        <v>226</v>
      </c>
      <c r="D716" t="s">
        <v>1237</v>
      </c>
      <c r="E716" s="30">
        <v>88.501472473144531</v>
      </c>
      <c r="F716" s="30">
        <v>90.169441223144531</v>
      </c>
      <c r="G716" s="30">
        <v>91.448211669921875</v>
      </c>
      <c r="H716" s="30">
        <v>92.296211242675781</v>
      </c>
      <c r="I716" s="1">
        <v>295</v>
      </c>
      <c r="J716" s="1" t="s">
        <v>4733</v>
      </c>
      <c r="K716" s="1">
        <v>6</v>
      </c>
      <c r="L716" t="s">
        <v>3879</v>
      </c>
      <c r="M716" t="s">
        <v>3914</v>
      </c>
      <c r="N716" t="s">
        <v>3918</v>
      </c>
      <c r="O716" t="s">
        <v>3922</v>
      </c>
      <c r="P716" s="148">
        <v>0.14482758939266199</v>
      </c>
      <c r="Q716" s="30">
        <v>51.414259829999999</v>
      </c>
      <c r="R716" s="30">
        <v>246.20689392089841</v>
      </c>
      <c r="S716" s="1">
        <v>198</v>
      </c>
      <c r="T716" s="1">
        <v>198</v>
      </c>
      <c r="U716" s="148">
        <v>1</v>
      </c>
      <c r="V716" s="148">
        <v>0.14482758939266199</v>
      </c>
      <c r="W716" s="149">
        <v>52.09288772</v>
      </c>
      <c r="X716" s="149">
        <v>246.20689392089841</v>
      </c>
      <c r="Y716" s="1">
        <v>198</v>
      </c>
      <c r="Z716" s="30">
        <v>87.63946533203125</v>
      </c>
      <c r="AA716" s="148">
        <v>0.19</v>
      </c>
      <c r="AB716" s="30">
        <v>50.9</v>
      </c>
      <c r="AC716" s="30">
        <v>255.2</v>
      </c>
      <c r="AD716" s="30">
        <v>89.591575622558594</v>
      </c>
      <c r="AE716" s="148">
        <v>0.19</v>
      </c>
      <c r="AF716" s="30">
        <v>51.55</v>
      </c>
      <c r="AG716" s="30">
        <v>255.2</v>
      </c>
      <c r="AH716" s="30">
        <v>87.442039489746094</v>
      </c>
      <c r="AI716" s="148">
        <v>0.188</v>
      </c>
      <c r="AJ716" s="30">
        <v>50.851197509999999</v>
      </c>
      <c r="AK716" s="30">
        <v>258.60000000000002</v>
      </c>
      <c r="AL716" s="30">
        <v>89.256736755371094</v>
      </c>
      <c r="AM716" s="148">
        <v>0.188</v>
      </c>
      <c r="AN716" s="30">
        <v>51.45159254</v>
      </c>
      <c r="AO716" s="30">
        <v>258.60000000000002</v>
      </c>
      <c r="AP716" s="148">
        <v>0.11034482717514039</v>
      </c>
      <c r="AQ716" s="30">
        <v>54.042768240000001</v>
      </c>
      <c r="AR716" s="30"/>
      <c r="AS716" s="30">
        <v>201</v>
      </c>
      <c r="AT716" s="30">
        <v>201</v>
      </c>
      <c r="AU716" s="148">
        <v>1</v>
      </c>
      <c r="AV716" s="30">
        <v>92.296211242675781</v>
      </c>
      <c r="AW716" s="148">
        <v>0.11034482717514039</v>
      </c>
      <c r="AX716" s="30">
        <v>54.173371680000002</v>
      </c>
      <c r="AY716" s="30"/>
      <c r="AZ716" s="30">
        <v>201</v>
      </c>
      <c r="BA716" s="30">
        <v>83.453971862792969</v>
      </c>
      <c r="BB716" s="148">
        <v>0.13400000000000001</v>
      </c>
      <c r="BC716" s="30">
        <v>49.26</v>
      </c>
      <c r="BD716" s="30">
        <v>221.3</v>
      </c>
      <c r="BE716" s="30">
        <v>84.813095092773438</v>
      </c>
      <c r="BF716" s="147">
        <v>0.13400000000000001</v>
      </c>
      <c r="BG716" s="30">
        <v>49.89</v>
      </c>
      <c r="BH716" s="30">
        <v>221.3</v>
      </c>
      <c r="BI716" s="30">
        <v>82.680671691894531</v>
      </c>
      <c r="BJ716" s="148">
        <v>0.13400000000000001</v>
      </c>
      <c r="BK716" s="30">
        <v>48.902165889999999</v>
      </c>
      <c r="BL716" s="30">
        <v>204.3</v>
      </c>
      <c r="BM716" s="30">
        <v>84.071792602539063</v>
      </c>
      <c r="BN716" s="148">
        <v>0.13400000000000001</v>
      </c>
      <c r="BO716" s="30">
        <v>49.540892849999999</v>
      </c>
      <c r="BP716" s="30">
        <v>204.3</v>
      </c>
      <c r="BQ716" s="148">
        <v>0.14199999999999999</v>
      </c>
      <c r="BR716" s="148">
        <v>0.65800000000000003</v>
      </c>
      <c r="BS716" s="148">
        <v>3.6999999999999998E-2</v>
      </c>
      <c r="BT716" s="148">
        <v>0.13600000000000001</v>
      </c>
      <c r="BU716" s="148"/>
      <c r="BV716" s="148">
        <v>2.700000070035458E-2</v>
      </c>
      <c r="BW716" s="148">
        <v>0.53200000000000003</v>
      </c>
      <c r="BX716" s="148">
        <v>0.109</v>
      </c>
      <c r="BY716" s="148">
        <v>0.50139999999999996</v>
      </c>
      <c r="BZ716" s="1">
        <v>1</v>
      </c>
      <c r="CA716" s="150">
        <v>14130.1796875</v>
      </c>
      <c r="CB716" s="150">
        <v>16219.96</v>
      </c>
      <c r="CC716" s="124" t="s">
        <v>4306</v>
      </c>
      <c r="CD716" t="s">
        <v>4634</v>
      </c>
    </row>
    <row r="717" spans="1:82" x14ac:dyDescent="0.3">
      <c r="A717" s="1">
        <v>480784330</v>
      </c>
      <c r="B717" s="124" t="s">
        <v>4306</v>
      </c>
      <c r="C717" t="s">
        <v>226</v>
      </c>
      <c r="D717" t="s">
        <v>1238</v>
      </c>
      <c r="E717" s="30">
        <v>87.612968444824219</v>
      </c>
      <c r="F717" s="30">
        <v>89.260429382324219</v>
      </c>
      <c r="G717" s="30">
        <v>83.996002197265625</v>
      </c>
      <c r="H717" s="30">
        <v>86.038436889648438</v>
      </c>
      <c r="I717" s="1">
        <v>470</v>
      </c>
      <c r="J717" s="1" t="s">
        <v>4733</v>
      </c>
      <c r="K717" s="1">
        <v>6</v>
      </c>
      <c r="L717" t="s">
        <v>3879</v>
      </c>
      <c r="M717" t="s">
        <v>3914</v>
      </c>
      <c r="N717" t="s">
        <v>3918</v>
      </c>
      <c r="O717" t="s">
        <v>3922</v>
      </c>
      <c r="P717" s="148">
        <v>0.17647059261798859</v>
      </c>
      <c r="Q717" s="30">
        <v>51.04467657</v>
      </c>
      <c r="R717" s="30">
        <v>247.05882263183591</v>
      </c>
      <c r="S717" s="1">
        <v>308</v>
      </c>
      <c r="T717" s="1">
        <v>308</v>
      </c>
      <c r="U717" s="148">
        <v>1</v>
      </c>
      <c r="V717" s="148">
        <v>0.17727272212505341</v>
      </c>
      <c r="W717" s="149">
        <v>51.716246329999997</v>
      </c>
      <c r="X717" s="149">
        <v>247.72727966308591</v>
      </c>
      <c r="Y717" s="1">
        <v>308</v>
      </c>
      <c r="Z717" s="30">
        <v>81.89971923828125</v>
      </c>
      <c r="AA717" s="148">
        <v>0.245</v>
      </c>
      <c r="AB717" s="30">
        <v>49</v>
      </c>
      <c r="AC717" s="30">
        <v>268.5</v>
      </c>
      <c r="AD717" s="30">
        <v>83.789566040039063</v>
      </c>
      <c r="AE717" s="148">
        <v>0.245</v>
      </c>
      <c r="AF717" s="30">
        <v>49.58</v>
      </c>
      <c r="AG717" s="30">
        <v>268.5</v>
      </c>
      <c r="AH717" s="30">
        <v>82.734512329101563</v>
      </c>
      <c r="AI717" s="148">
        <v>0.188</v>
      </c>
      <c r="AJ717" s="30">
        <v>49.291999330000003</v>
      </c>
      <c r="AK717" s="30">
        <v>244.3</v>
      </c>
      <c r="AL717" s="30">
        <v>84.684173583984375</v>
      </c>
      <c r="AM717" s="148">
        <v>0.188</v>
      </c>
      <c r="AN717" s="30">
        <v>49.895554789999998</v>
      </c>
      <c r="AO717" s="30">
        <v>244.3</v>
      </c>
      <c r="AP717" s="148">
        <v>8.5201792418956757E-2</v>
      </c>
      <c r="AQ717" s="30">
        <v>49.381210899999999</v>
      </c>
      <c r="AR717" s="30"/>
      <c r="AS717" s="30">
        <v>311</v>
      </c>
      <c r="AT717" s="30">
        <v>311</v>
      </c>
      <c r="AU717" s="148">
        <v>1</v>
      </c>
      <c r="AV717" s="30">
        <v>86.038436889648438</v>
      </c>
      <c r="AW717" s="148">
        <v>8.5585586726665497E-2</v>
      </c>
      <c r="AX717" s="30">
        <v>50.58693615</v>
      </c>
      <c r="AY717" s="30"/>
      <c r="AZ717" s="30">
        <v>311</v>
      </c>
      <c r="BA717" s="30">
        <v>80.278518676757813</v>
      </c>
      <c r="BB717" s="148">
        <v>0.186</v>
      </c>
      <c r="BC717" s="30">
        <v>47.72</v>
      </c>
      <c r="BD717" s="30">
        <v>213.9</v>
      </c>
      <c r="BE717" s="30">
        <v>81.709175109863281</v>
      </c>
      <c r="BF717" s="147">
        <v>0.186</v>
      </c>
      <c r="BG717" s="30">
        <v>48.36</v>
      </c>
      <c r="BH717" s="30">
        <v>213.9</v>
      </c>
      <c r="BI717" s="30">
        <v>82.425453186035156</v>
      </c>
      <c r="BJ717" s="148">
        <v>0.157</v>
      </c>
      <c r="BK717" s="30">
        <v>48.777843699999998</v>
      </c>
      <c r="BL717" s="30">
        <v>201</v>
      </c>
      <c r="BM717" s="30">
        <v>83.849845886230469</v>
      </c>
      <c r="BN717" s="148">
        <v>0.157</v>
      </c>
      <c r="BO717" s="30">
        <v>49.430279689999999</v>
      </c>
      <c r="BP717" s="30">
        <v>201</v>
      </c>
      <c r="BQ717" s="148">
        <v>0.38100000000000001</v>
      </c>
      <c r="BR717" s="148">
        <v>0.49099999999999999</v>
      </c>
      <c r="BS717" s="148"/>
      <c r="BT717" s="148">
        <v>9.0999999999999998E-2</v>
      </c>
      <c r="BU717" s="148"/>
      <c r="BV717" s="148">
        <v>3.5999998450279243E-2</v>
      </c>
      <c r="BW717" s="148">
        <v>0.38900000000000001</v>
      </c>
      <c r="BX717" s="148">
        <v>0.128</v>
      </c>
      <c r="BY717" s="148">
        <v>0.80409999999999993</v>
      </c>
      <c r="BZ717" s="1">
        <v>1</v>
      </c>
      <c r="CA717" s="150">
        <v>15334.009765625</v>
      </c>
      <c r="CB717" s="150">
        <v>17349.830000000002</v>
      </c>
      <c r="CC717" s="124" t="s">
        <v>4306</v>
      </c>
      <c r="CD717" t="s">
        <v>4634</v>
      </c>
    </row>
    <row r="718" spans="1:82" x14ac:dyDescent="0.3">
      <c r="A718" s="1">
        <v>480784350</v>
      </c>
      <c r="B718" s="124" t="s">
        <v>4306</v>
      </c>
      <c r="C718" t="s">
        <v>226</v>
      </c>
      <c r="D718" t="s">
        <v>1239</v>
      </c>
      <c r="E718" s="30">
        <v>93.547439575195313</v>
      </c>
      <c r="F718" s="30">
        <v>95.297500610351563</v>
      </c>
      <c r="G718" s="30">
        <v>90.613967895507813</v>
      </c>
      <c r="H718" s="30">
        <v>90.943275451660156</v>
      </c>
      <c r="I718" s="1">
        <v>682</v>
      </c>
      <c r="J718" s="1" t="s">
        <v>4733</v>
      </c>
      <c r="K718" s="1">
        <v>8</v>
      </c>
      <c r="L718" t="s">
        <v>3879</v>
      </c>
      <c r="M718" t="s">
        <v>3914</v>
      </c>
      <c r="N718" t="s">
        <v>3918</v>
      </c>
      <c r="O718" t="s">
        <v>3922</v>
      </c>
      <c r="P718" s="148">
        <v>0.34659090638160711</v>
      </c>
      <c r="Q718" s="30">
        <v>53.513196389999997</v>
      </c>
      <c r="R718" s="30">
        <v>301.9886474609375</v>
      </c>
      <c r="S718" s="1">
        <v>517</v>
      </c>
      <c r="T718" s="1">
        <v>517</v>
      </c>
      <c r="U718" s="148">
        <v>1</v>
      </c>
      <c r="V718" s="148">
        <v>0.34659090638160711</v>
      </c>
      <c r="W718" s="149">
        <v>54.21766221</v>
      </c>
      <c r="X718" s="149">
        <v>301.9886474609375</v>
      </c>
      <c r="Y718" s="1">
        <v>517</v>
      </c>
      <c r="Z718" s="30">
        <v>87.0352783203125</v>
      </c>
      <c r="AA718" s="148">
        <v>0.36</v>
      </c>
      <c r="AB718" s="30">
        <v>50.7</v>
      </c>
      <c r="AC718" s="30">
        <v>307.10000000000002</v>
      </c>
      <c r="AD718" s="30">
        <v>88.85528564453125</v>
      </c>
      <c r="AE718" s="148">
        <v>0.36</v>
      </c>
      <c r="AF718" s="30">
        <v>51.3</v>
      </c>
      <c r="AG718" s="30">
        <v>307.10000000000002</v>
      </c>
      <c r="AH718" s="30">
        <v>86.947525024414063</v>
      </c>
      <c r="AI718" s="148">
        <v>0.33300000000000002</v>
      </c>
      <c r="AJ718" s="30">
        <v>50.687407270000001</v>
      </c>
      <c r="AK718" s="30">
        <v>294.10000000000002</v>
      </c>
      <c r="AL718" s="30">
        <v>88.803291320800781</v>
      </c>
      <c r="AM718" s="148">
        <v>0.33300000000000002</v>
      </c>
      <c r="AN718" s="30">
        <v>51.297285330000001</v>
      </c>
      <c r="AO718" s="30">
        <v>294.10000000000002</v>
      </c>
      <c r="AP718" s="148">
        <v>0.220963180065155</v>
      </c>
      <c r="AQ718" s="30">
        <v>53.520925499999997</v>
      </c>
      <c r="AR718" s="30">
        <v>248.4419250488281</v>
      </c>
      <c r="AS718" s="30">
        <v>518</v>
      </c>
      <c r="AT718" s="30">
        <v>518</v>
      </c>
      <c r="AU718" s="148">
        <v>1</v>
      </c>
      <c r="AV718" s="30">
        <v>90.943275451660156</v>
      </c>
      <c r="AW718" s="148">
        <v>0.220963180065155</v>
      </c>
      <c r="AX718" s="30">
        <v>53.397979050000004</v>
      </c>
      <c r="AY718" s="30">
        <v>248.4419250488281</v>
      </c>
      <c r="AZ718" s="30">
        <v>518</v>
      </c>
      <c r="BA718" s="30">
        <v>82.629180908203125</v>
      </c>
      <c r="BB718" s="148">
        <v>0.26</v>
      </c>
      <c r="BC718" s="30">
        <v>48.86</v>
      </c>
      <c r="BD718" s="30">
        <v>257.10000000000002</v>
      </c>
      <c r="BE718" s="30">
        <v>84.042182922363281</v>
      </c>
      <c r="BF718" s="147">
        <v>0.26</v>
      </c>
      <c r="BG718" s="30">
        <v>49.51</v>
      </c>
      <c r="BH718" s="30">
        <v>257.10000000000002</v>
      </c>
      <c r="BI718" s="30">
        <v>83.769691467285156</v>
      </c>
      <c r="BJ718" s="148">
        <v>0.24199999999999999</v>
      </c>
      <c r="BK718" s="30">
        <v>49.432653539999997</v>
      </c>
      <c r="BL718" s="30">
        <v>246</v>
      </c>
      <c r="BM718" s="30">
        <v>85.175788879394531</v>
      </c>
      <c r="BN718" s="148">
        <v>0.24199999999999999</v>
      </c>
      <c r="BO718" s="30">
        <v>50.09109351</v>
      </c>
      <c r="BP718" s="30">
        <v>246</v>
      </c>
      <c r="BQ718" s="148">
        <v>0.28399999999999997</v>
      </c>
      <c r="BR718" s="148">
        <v>0.53700000000000003</v>
      </c>
      <c r="BS718" s="148"/>
      <c r="BT718" s="148">
        <v>0.107</v>
      </c>
      <c r="BU718" s="148">
        <v>2.3E-2</v>
      </c>
      <c r="BV718" s="148">
        <v>4.8000000417232513E-2</v>
      </c>
      <c r="BW718" s="148">
        <v>0.307</v>
      </c>
      <c r="BX718" s="148">
        <v>0.05</v>
      </c>
      <c r="BY718" s="148">
        <v>0.37090000000000001</v>
      </c>
      <c r="BZ718" s="1">
        <v>1</v>
      </c>
      <c r="CA718" s="150">
        <v>13232.66015625</v>
      </c>
      <c r="CB718" s="150">
        <v>14666.99</v>
      </c>
      <c r="CC718" s="124" t="s">
        <v>4306</v>
      </c>
      <c r="CD718" t="s">
        <v>4635</v>
      </c>
    </row>
    <row r="719" spans="1:82" x14ac:dyDescent="0.3">
      <c r="A719" s="1">
        <v>480784450</v>
      </c>
      <c r="B719" s="124" t="s">
        <v>4306</v>
      </c>
      <c r="C719" t="s">
        <v>226</v>
      </c>
      <c r="D719" t="s">
        <v>1240</v>
      </c>
      <c r="E719" s="30">
        <v>90.929000854492188</v>
      </c>
      <c r="F719" s="30">
        <v>92.547203063964844</v>
      </c>
      <c r="G719" s="30">
        <v>86.982231140136719</v>
      </c>
      <c r="H719" s="30">
        <v>87.548934936523438</v>
      </c>
      <c r="I719" s="1">
        <v>248</v>
      </c>
      <c r="J719" s="1" t="s">
        <v>4733</v>
      </c>
      <c r="K719" s="1">
        <v>6</v>
      </c>
      <c r="L719" t="s">
        <v>3879</v>
      </c>
      <c r="M719" t="s">
        <v>3914</v>
      </c>
      <c r="N719" t="s">
        <v>3918</v>
      </c>
      <c r="O719" t="s">
        <v>3922</v>
      </c>
      <c r="P719" s="148">
        <v>0.1382113844156265</v>
      </c>
      <c r="Q719" s="30">
        <v>52.424021189999998</v>
      </c>
      <c r="R719" s="30">
        <v>246.3414611816406</v>
      </c>
      <c r="S719" s="1">
        <v>173</v>
      </c>
      <c r="T719" s="1">
        <v>173</v>
      </c>
      <c r="U719" s="148">
        <v>1</v>
      </c>
      <c r="V719" s="148">
        <v>0.1382113844156265</v>
      </c>
      <c r="W719" s="149">
        <v>53.078097419999999</v>
      </c>
      <c r="X719" s="149">
        <v>246.3414611816406</v>
      </c>
      <c r="Y719" s="1">
        <v>173</v>
      </c>
      <c r="Z719" s="30">
        <v>92.472930908203125</v>
      </c>
      <c r="AA719" s="148">
        <v>0.17799999999999999</v>
      </c>
      <c r="AB719" s="30">
        <v>52.5</v>
      </c>
      <c r="AC719" s="30">
        <v>254.8</v>
      </c>
      <c r="AD719" s="30">
        <v>94.068260192871094</v>
      </c>
      <c r="AE719" s="148">
        <v>0.17799999999999999</v>
      </c>
      <c r="AF719" s="30">
        <v>53.07</v>
      </c>
      <c r="AG719" s="30">
        <v>254.8</v>
      </c>
      <c r="AH719" s="30">
        <v>90.921928405761719</v>
      </c>
      <c r="AI719" s="148">
        <v>0.14099999999999999</v>
      </c>
      <c r="AJ719" s="30">
        <v>52.003785319999999</v>
      </c>
      <c r="AK719" s="30">
        <v>231.5</v>
      </c>
      <c r="AL719" s="30">
        <v>92.578887939453125</v>
      </c>
      <c r="AM719" s="148">
        <v>0.14099999999999999</v>
      </c>
      <c r="AN719" s="30">
        <v>52.582115530000003</v>
      </c>
      <c r="AO719" s="30">
        <v>231.5</v>
      </c>
      <c r="AP719" s="148">
        <v>5.7377047836780548E-2</v>
      </c>
      <c r="AQ719" s="30">
        <v>51.249178579999999</v>
      </c>
      <c r="AR719" s="30"/>
      <c r="AS719" s="30">
        <v>174</v>
      </c>
      <c r="AT719" s="30">
        <v>174</v>
      </c>
      <c r="AU719" s="148">
        <v>1</v>
      </c>
      <c r="AV719" s="30">
        <v>87.548934936523438</v>
      </c>
      <c r="AW719" s="148">
        <v>5.7377047836780548E-2</v>
      </c>
      <c r="AX719" s="30">
        <v>51.452625570000002</v>
      </c>
      <c r="AY719" s="30"/>
      <c r="AZ719" s="30">
        <v>174</v>
      </c>
      <c r="BA719" s="30">
        <v>89.103805541992188</v>
      </c>
      <c r="BB719" s="148">
        <v>0.17699999999999999</v>
      </c>
      <c r="BC719" s="30">
        <v>52</v>
      </c>
      <c r="BD719" s="30">
        <v>210.2</v>
      </c>
      <c r="BE719" s="30">
        <v>90.371742248535156</v>
      </c>
      <c r="BF719" s="147">
        <v>0.17699999999999999</v>
      </c>
      <c r="BG719" s="30">
        <v>52.63</v>
      </c>
      <c r="BH719" s="30">
        <v>210.2</v>
      </c>
      <c r="BI719" s="30">
        <v>86.026039123535156</v>
      </c>
      <c r="BJ719" s="148">
        <v>0.12</v>
      </c>
      <c r="BK719" s="30">
        <v>50.531771110000001</v>
      </c>
      <c r="BL719" s="30">
        <v>198</v>
      </c>
      <c r="BM719" s="30">
        <v>87.31707763671875</v>
      </c>
      <c r="BN719" s="148">
        <v>0.12</v>
      </c>
      <c r="BO719" s="30">
        <v>51.158255160000003</v>
      </c>
      <c r="BP719" s="30">
        <v>198</v>
      </c>
      <c r="BQ719" s="148">
        <v>0.71399999999999997</v>
      </c>
      <c r="BR719" s="148">
        <v>0.17699999999999999</v>
      </c>
      <c r="BS719" s="148"/>
      <c r="BT719" s="148">
        <v>4.8000000000000001E-2</v>
      </c>
      <c r="BU719" s="148">
        <v>0.02</v>
      </c>
      <c r="BV719" s="148">
        <v>3.9999999105930328E-2</v>
      </c>
      <c r="BW719" s="148">
        <v>0.157</v>
      </c>
      <c r="BX719" s="148">
        <v>0.157</v>
      </c>
      <c r="BY719" s="148">
        <v>0.95799999999999996</v>
      </c>
      <c r="BZ719" s="1">
        <v>1</v>
      </c>
      <c r="CA719" s="150">
        <v>14667.330078125</v>
      </c>
      <c r="CB719" s="150">
        <v>16869.060000000001</v>
      </c>
      <c r="CC719" s="124" t="s">
        <v>4306</v>
      </c>
      <c r="CD719" t="s">
        <v>4634</v>
      </c>
    </row>
    <row r="720" spans="1:82" x14ac:dyDescent="0.3">
      <c r="A720" s="1">
        <v>480784460</v>
      </c>
      <c r="B720" s="124" t="s">
        <v>4306</v>
      </c>
      <c r="C720" t="s">
        <v>226</v>
      </c>
      <c r="D720" t="s">
        <v>1241</v>
      </c>
      <c r="E720" s="30">
        <v>86.354393005371094</v>
      </c>
      <c r="F720" s="30">
        <v>87.997352600097656</v>
      </c>
      <c r="G720" s="30">
        <v>86.669456481933594</v>
      </c>
      <c r="H720" s="30">
        <v>86.089912414550781</v>
      </c>
      <c r="I720" s="1">
        <v>434</v>
      </c>
      <c r="J720" s="1" t="s">
        <v>4733</v>
      </c>
      <c r="K720" s="1">
        <v>6</v>
      </c>
      <c r="L720" t="s">
        <v>3879</v>
      </c>
      <c r="M720" t="s">
        <v>3914</v>
      </c>
      <c r="N720" t="s">
        <v>3918</v>
      </c>
      <c r="O720" t="s">
        <v>3922</v>
      </c>
      <c r="P720" s="148">
        <v>0.1393034756183624</v>
      </c>
      <c r="Q720" s="30">
        <v>50.521153030000001</v>
      </c>
      <c r="R720" s="30">
        <v>221.89054870605469</v>
      </c>
      <c r="S720" s="1">
        <v>284</v>
      </c>
      <c r="T720" s="1">
        <v>283</v>
      </c>
      <c r="U720" s="148">
        <v>0.9964788556098938</v>
      </c>
      <c r="V720" s="148">
        <v>0.14000000059604639</v>
      </c>
      <c r="W720" s="149">
        <v>51.192900960000003</v>
      </c>
      <c r="X720" s="149">
        <v>221.5</v>
      </c>
      <c r="Y720" s="1">
        <v>283</v>
      </c>
      <c r="Z720" s="30">
        <v>92.17083740234375</v>
      </c>
      <c r="AA720" s="148">
        <v>0.156</v>
      </c>
      <c r="AB720" s="30">
        <v>52.4</v>
      </c>
      <c r="AC720" s="30">
        <v>227.2</v>
      </c>
      <c r="AD720" s="30">
        <v>93.950447082519531</v>
      </c>
      <c r="AE720" s="148">
        <v>0.156</v>
      </c>
      <c r="AF720" s="30">
        <v>53.03</v>
      </c>
      <c r="AG720" s="30">
        <v>227.2</v>
      </c>
      <c r="AH720" s="30">
        <v>93.4892578125</v>
      </c>
      <c r="AI720" s="148">
        <v>0.18</v>
      </c>
      <c r="AJ720" s="30">
        <v>52.854122019999998</v>
      </c>
      <c r="AK720" s="30">
        <v>236.8</v>
      </c>
      <c r="AL720" s="30">
        <v>95.147666931152344</v>
      </c>
      <c r="AM720" s="148">
        <v>0.18</v>
      </c>
      <c r="AN720" s="30">
        <v>53.456265930000001</v>
      </c>
      <c r="AO720" s="30">
        <v>236.8</v>
      </c>
      <c r="AP720" s="148">
        <v>9.8522163927555084E-2</v>
      </c>
      <c r="AQ720" s="30">
        <v>51.053526939999998</v>
      </c>
      <c r="AR720" s="30"/>
      <c r="AS720" s="30">
        <v>291</v>
      </c>
      <c r="AT720" s="30">
        <v>290</v>
      </c>
      <c r="AU720" s="148">
        <v>0.9964788556098938</v>
      </c>
      <c r="AV720" s="30">
        <v>86.089912414550781</v>
      </c>
      <c r="AW720" s="148">
        <v>9.9009901285171509E-2</v>
      </c>
      <c r="AX720" s="30">
        <v>50.616435899999999</v>
      </c>
      <c r="AY720" s="30"/>
      <c r="AZ720" s="30">
        <v>290</v>
      </c>
      <c r="BA720" s="30">
        <v>86.856246948242188</v>
      </c>
      <c r="BB720" s="148">
        <v>0.154</v>
      </c>
      <c r="BC720" s="30">
        <v>50.91</v>
      </c>
      <c r="BD720" s="30">
        <v>196.9</v>
      </c>
      <c r="BE720" s="30">
        <v>88.160453796386719</v>
      </c>
      <c r="BF720" s="147">
        <v>0.154</v>
      </c>
      <c r="BG720" s="30">
        <v>51.54</v>
      </c>
      <c r="BH720" s="30">
        <v>196.9</v>
      </c>
      <c r="BI720" s="30">
        <v>86.58880615234375</v>
      </c>
      <c r="BJ720" s="148">
        <v>0.182</v>
      </c>
      <c r="BK720" s="30">
        <v>50.805907050000002</v>
      </c>
      <c r="BL720" s="30">
        <v>211.1</v>
      </c>
      <c r="BM720" s="30">
        <v>87.899444580078125</v>
      </c>
      <c r="BN720" s="148">
        <v>0.182</v>
      </c>
      <c r="BO720" s="30">
        <v>51.448491500000003</v>
      </c>
      <c r="BP720" s="30">
        <v>211.1</v>
      </c>
      <c r="BQ720" s="148">
        <v>0.45400000000000001</v>
      </c>
      <c r="BR720" s="148">
        <v>0.23300000000000001</v>
      </c>
      <c r="BS720" s="148">
        <v>0.219</v>
      </c>
      <c r="BT720" s="148">
        <v>0.06</v>
      </c>
      <c r="BU720" s="148"/>
      <c r="BV720" s="148">
        <v>3.5000000149011612E-2</v>
      </c>
      <c r="BW720" s="148">
        <v>0.56200000000000006</v>
      </c>
      <c r="BX720" s="148">
        <v>4.2000000000000003E-2</v>
      </c>
      <c r="BY720" s="148">
        <v>0.84650000000000003</v>
      </c>
      <c r="BZ720" s="1">
        <v>1</v>
      </c>
      <c r="CA720" s="150">
        <v>16891.80078125</v>
      </c>
      <c r="CB720" s="150">
        <v>21236.1</v>
      </c>
      <c r="CC720" s="124" t="s">
        <v>4306</v>
      </c>
      <c r="CD720" t="s">
        <v>4634</v>
      </c>
    </row>
    <row r="721" spans="1:82" x14ac:dyDescent="0.3">
      <c r="A721" s="1">
        <v>480784500</v>
      </c>
      <c r="B721" s="124" t="s">
        <v>4306</v>
      </c>
      <c r="C721" t="s">
        <v>226</v>
      </c>
      <c r="D721" t="s">
        <v>1242</v>
      </c>
      <c r="E721" s="30">
        <v>94.528404235839844</v>
      </c>
      <c r="F721" s="30">
        <v>96.117584228515625</v>
      </c>
      <c r="G721" s="30">
        <v>96.38470458984375</v>
      </c>
      <c r="H721" s="30">
        <v>98.663749694824219</v>
      </c>
      <c r="I721" s="1">
        <v>343</v>
      </c>
      <c r="J721" s="1" t="s">
        <v>4733</v>
      </c>
      <c r="K721" s="1">
        <v>6</v>
      </c>
      <c r="L721" t="s">
        <v>3879</v>
      </c>
      <c r="M721" t="s">
        <v>3914</v>
      </c>
      <c r="N721" t="s">
        <v>3918</v>
      </c>
      <c r="O721" t="s">
        <v>3922</v>
      </c>
      <c r="P721" s="148">
        <v>0.25862067937850952</v>
      </c>
      <c r="Q721" s="30">
        <v>53.921240320000003</v>
      </c>
      <c r="R721" s="30">
        <v>274.137939453125</v>
      </c>
      <c r="S721" s="1">
        <v>269</v>
      </c>
      <c r="T721" s="1">
        <v>268</v>
      </c>
      <c r="U721" s="148">
        <v>0.99628251791000366</v>
      </c>
      <c r="V721" s="148">
        <v>0.25433525443077087</v>
      </c>
      <c r="W721" s="149">
        <v>54.557458799999999</v>
      </c>
      <c r="X721" s="149">
        <v>272.83236694335938</v>
      </c>
      <c r="Y721" s="1">
        <v>268</v>
      </c>
      <c r="Z721" s="30">
        <v>90.358291625976563</v>
      </c>
      <c r="AA721" s="148">
        <v>0.247</v>
      </c>
      <c r="AB721" s="30">
        <v>51.8</v>
      </c>
      <c r="AC721" s="30">
        <v>276.89999999999998</v>
      </c>
      <c r="AD721" s="30">
        <v>92.094985961914063</v>
      </c>
      <c r="AE721" s="148">
        <v>0.247</v>
      </c>
      <c r="AF721" s="30">
        <v>52.4</v>
      </c>
      <c r="AG721" s="30">
        <v>276.89999999999998</v>
      </c>
      <c r="AH721" s="30">
        <v>87.794021606445313</v>
      </c>
      <c r="AI721" s="148">
        <v>0.22600000000000001</v>
      </c>
      <c r="AJ721" s="30">
        <v>50.967780439999999</v>
      </c>
      <c r="AK721" s="30">
        <v>253.4</v>
      </c>
      <c r="AL721" s="30">
        <v>89.605926513671875</v>
      </c>
      <c r="AM721" s="148">
        <v>0.22600000000000001</v>
      </c>
      <c r="AN721" s="30">
        <v>51.570421170000003</v>
      </c>
      <c r="AO721" s="30">
        <v>253.4</v>
      </c>
      <c r="AP721" s="148">
        <v>0.16184970736503601</v>
      </c>
      <c r="AQ721" s="30">
        <v>57.13067324</v>
      </c>
      <c r="AR721" s="30">
        <v>215.0289001464844</v>
      </c>
      <c r="AS721" s="30">
        <v>276</v>
      </c>
      <c r="AT721" s="30">
        <v>275</v>
      </c>
      <c r="AU721" s="148">
        <v>0.99628251791000366</v>
      </c>
      <c r="AV721" s="30">
        <v>98.663749694824219</v>
      </c>
      <c r="AW721" s="148">
        <v>0.1627907007932663</v>
      </c>
      <c r="AX721" s="30">
        <v>57.8227154</v>
      </c>
      <c r="AY721" s="30">
        <v>214.5348815917969</v>
      </c>
      <c r="AZ721" s="30">
        <v>275</v>
      </c>
      <c r="BA721" s="30">
        <v>90.691535949707031</v>
      </c>
      <c r="BB721" s="148">
        <v>0.26400000000000001</v>
      </c>
      <c r="BC721" s="30">
        <v>52.77</v>
      </c>
      <c r="BD721" s="30">
        <v>262.2</v>
      </c>
      <c r="BE721" s="30">
        <v>91.974418640136719</v>
      </c>
      <c r="BF721" s="147">
        <v>0.26400000000000001</v>
      </c>
      <c r="BG721" s="30">
        <v>53.42</v>
      </c>
      <c r="BH721" s="30">
        <v>262.2</v>
      </c>
      <c r="BI721" s="30">
        <v>87.632125854492188</v>
      </c>
      <c r="BJ721" s="148">
        <v>0.22600000000000001</v>
      </c>
      <c r="BK721" s="30">
        <v>51.314130890000001</v>
      </c>
      <c r="BL721" s="30">
        <v>247.7</v>
      </c>
      <c r="BM721" s="30">
        <v>88.936836242675781</v>
      </c>
      <c r="BN721" s="148">
        <v>0.22600000000000001</v>
      </c>
      <c r="BO721" s="30">
        <v>51.96550242</v>
      </c>
      <c r="BP721" s="30">
        <v>247.7</v>
      </c>
      <c r="BQ721" s="148">
        <v>0.22700000000000001</v>
      </c>
      <c r="BR721" s="148">
        <v>0.43099999999999999</v>
      </c>
      <c r="BS721" s="148">
        <v>0.152</v>
      </c>
      <c r="BT721" s="148">
        <v>0.114</v>
      </c>
      <c r="BU721" s="148"/>
      <c r="BV721" s="148">
        <v>7.5999997556209564E-2</v>
      </c>
      <c r="BW721" s="148">
        <v>0.496</v>
      </c>
      <c r="BX721" s="148">
        <v>9.6000000000000002E-2</v>
      </c>
      <c r="BY721" s="148">
        <v>0.68279999999999996</v>
      </c>
      <c r="BZ721" s="1">
        <v>1</v>
      </c>
      <c r="CA721" s="150">
        <v>19291.630859375</v>
      </c>
      <c r="CB721" s="150">
        <v>21090.44</v>
      </c>
      <c r="CC721" s="124" t="s">
        <v>4306</v>
      </c>
      <c r="CD721" t="s">
        <v>4634</v>
      </c>
    </row>
    <row r="722" spans="1:82" x14ac:dyDescent="0.3">
      <c r="A722" s="1">
        <v>480784580</v>
      </c>
      <c r="B722" s="124" t="s">
        <v>4306</v>
      </c>
      <c r="C722" t="s">
        <v>226</v>
      </c>
      <c r="D722" t="s">
        <v>1243</v>
      </c>
      <c r="E722" s="30">
        <v>83.901695251464844</v>
      </c>
      <c r="F722" s="30">
        <v>85.208770751953125</v>
      </c>
      <c r="G722" s="30">
        <v>87.7037353515625</v>
      </c>
      <c r="H722" s="30">
        <v>91.718742370605469</v>
      </c>
      <c r="I722" s="1">
        <v>314</v>
      </c>
      <c r="J722" s="1" t="s">
        <v>4733</v>
      </c>
      <c r="K722" s="1">
        <v>6</v>
      </c>
      <c r="L722" t="s">
        <v>3879</v>
      </c>
      <c r="M722" t="s">
        <v>3914</v>
      </c>
      <c r="N722" t="s">
        <v>3918</v>
      </c>
      <c r="O722" t="s">
        <v>3922</v>
      </c>
      <c r="P722" s="148">
        <v>0.14876033365726471</v>
      </c>
      <c r="Q722" s="30">
        <v>49.500924040000001</v>
      </c>
      <c r="R722" s="30">
        <v>235.53718566894531</v>
      </c>
      <c r="S722" s="1">
        <v>184</v>
      </c>
      <c r="T722" s="1">
        <v>184</v>
      </c>
      <c r="U722" s="148">
        <v>1</v>
      </c>
      <c r="V722" s="148">
        <v>0.14876033365726471</v>
      </c>
      <c r="W722" s="149">
        <v>50.037473069999997</v>
      </c>
      <c r="X722" s="149">
        <v>235.53718566894531</v>
      </c>
      <c r="Y722" s="1">
        <v>184</v>
      </c>
      <c r="Z722" s="30">
        <v>91.868743896484375</v>
      </c>
      <c r="AA722" s="148">
        <v>0.33500000000000002</v>
      </c>
      <c r="AB722" s="30">
        <v>52.3</v>
      </c>
      <c r="AC722" s="30">
        <v>283</v>
      </c>
      <c r="AD722" s="30">
        <v>93.597030639648438</v>
      </c>
      <c r="AE722" s="148">
        <v>0.33500000000000002</v>
      </c>
      <c r="AF722" s="30">
        <v>52.91</v>
      </c>
      <c r="AG722" s="30">
        <v>283</v>
      </c>
      <c r="AH722" s="30">
        <v>89.889671325683594</v>
      </c>
      <c r="AI722" s="148">
        <v>0.27200000000000002</v>
      </c>
      <c r="AJ722" s="30">
        <v>51.661888279999999</v>
      </c>
      <c r="AK722" s="30">
        <v>267.5</v>
      </c>
      <c r="AL722" s="30">
        <v>91.490516662597656</v>
      </c>
      <c r="AM722" s="148">
        <v>0.27200000000000002</v>
      </c>
      <c r="AN722" s="30">
        <v>52.211742530000002</v>
      </c>
      <c r="AO722" s="30">
        <v>267.5</v>
      </c>
      <c r="AP722" s="148">
        <v>0.190476194024086</v>
      </c>
      <c r="AQ722" s="30">
        <v>51.70049925</v>
      </c>
      <c r="AR722" s="30">
        <v>229.3650817871094</v>
      </c>
      <c r="AS722" s="30">
        <v>185</v>
      </c>
      <c r="AT722" s="30">
        <v>185</v>
      </c>
      <c r="AU722" s="148">
        <v>1</v>
      </c>
      <c r="AV722" s="30">
        <v>91.718742370605469</v>
      </c>
      <c r="AW722" s="148">
        <v>0.190476194024086</v>
      </c>
      <c r="AX722" s="30">
        <v>53.84241385</v>
      </c>
      <c r="AY722" s="30">
        <v>229.3650817871094</v>
      </c>
      <c r="AZ722" s="30">
        <v>185</v>
      </c>
      <c r="BA722" s="30">
        <v>99.661163330078125</v>
      </c>
      <c r="BB722" s="148">
        <v>0.50600000000000001</v>
      </c>
      <c r="BC722" s="30">
        <v>57.12</v>
      </c>
      <c r="BD722" s="30">
        <v>308.5</v>
      </c>
      <c r="BE722" s="30">
        <v>100.7587051391602</v>
      </c>
      <c r="BF722" s="147">
        <v>0.50600000000000001</v>
      </c>
      <c r="BG722" s="30">
        <v>57.75</v>
      </c>
      <c r="BH722" s="30">
        <v>308.5</v>
      </c>
      <c r="BI722" s="30">
        <v>96.319366455078125</v>
      </c>
      <c r="BJ722" s="148">
        <v>0.35799999999999998</v>
      </c>
      <c r="BK722" s="30">
        <v>55.545878700000003</v>
      </c>
      <c r="BL722" s="30">
        <v>291.10000000000002</v>
      </c>
      <c r="BM722" s="30">
        <v>97.39990234375</v>
      </c>
      <c r="BN722" s="148">
        <v>0.35799999999999998</v>
      </c>
      <c r="BO722" s="30">
        <v>56.183272289999998</v>
      </c>
      <c r="BP722" s="30">
        <v>291.10000000000002</v>
      </c>
      <c r="BQ722" s="148">
        <v>0.76800000000000002</v>
      </c>
      <c r="BR722" s="148">
        <v>5.7000000000000002E-2</v>
      </c>
      <c r="BS722" s="148"/>
      <c r="BT722" s="148">
        <v>9.1999999999999998E-2</v>
      </c>
      <c r="BU722" s="148">
        <v>4.1000000000000002E-2</v>
      </c>
      <c r="BV722" s="148">
        <v>4.1000001132488251E-2</v>
      </c>
      <c r="BW722" s="148">
        <v>4.4999999999999998E-2</v>
      </c>
      <c r="BX722" s="148">
        <v>0.20100000000000001</v>
      </c>
      <c r="BY722" s="148">
        <v>0.91349999999999998</v>
      </c>
      <c r="BZ722" s="1">
        <v>1</v>
      </c>
      <c r="CA722" s="150">
        <v>14987.58984375</v>
      </c>
      <c r="CB722" s="150">
        <v>17514.73</v>
      </c>
      <c r="CC722" s="124" t="s">
        <v>4306</v>
      </c>
      <c r="CD722" t="s">
        <v>4634</v>
      </c>
    </row>
    <row r="723" spans="1:82" x14ac:dyDescent="0.3">
      <c r="A723" s="1">
        <v>480784700</v>
      </c>
      <c r="B723" s="124" t="s">
        <v>4306</v>
      </c>
      <c r="C723" t="s">
        <v>226</v>
      </c>
      <c r="D723" t="s">
        <v>1244</v>
      </c>
      <c r="E723" s="30">
        <v>84.139564514160156</v>
      </c>
      <c r="F723" s="30">
        <v>85.645393371582031</v>
      </c>
      <c r="G723" s="30">
        <v>86.842605590820313</v>
      </c>
      <c r="H723" s="30">
        <v>88.281150817871094</v>
      </c>
      <c r="I723" s="1">
        <v>229</v>
      </c>
      <c r="J723" s="1" t="s">
        <v>4733</v>
      </c>
      <c r="K723" s="1">
        <v>6</v>
      </c>
      <c r="L723" t="s">
        <v>3879</v>
      </c>
      <c r="M723" t="s">
        <v>3914</v>
      </c>
      <c r="N723" t="s">
        <v>3918</v>
      </c>
      <c r="O723" t="s">
        <v>3922</v>
      </c>
      <c r="P723" s="148">
        <v>9.7345136106014252E-2</v>
      </c>
      <c r="Q723" s="30">
        <v>49.599866300000002</v>
      </c>
      <c r="R723" s="30"/>
      <c r="S723" s="1">
        <v>173</v>
      </c>
      <c r="T723" s="1">
        <v>173</v>
      </c>
      <c r="U723" s="148">
        <v>1</v>
      </c>
      <c r="V723" s="148">
        <v>9.7345136106014252E-2</v>
      </c>
      <c r="W723" s="149">
        <v>50.218383129999999</v>
      </c>
      <c r="X723" s="149"/>
      <c r="Y723" s="1">
        <v>173</v>
      </c>
      <c r="Z723" s="30">
        <v>86.431098937988281</v>
      </c>
      <c r="AA723" s="148">
        <v>0.28899999999999998</v>
      </c>
      <c r="AB723" s="30">
        <v>50.5</v>
      </c>
      <c r="AC723" s="30">
        <v>288.60000000000002</v>
      </c>
      <c r="AD723" s="30">
        <v>88.384056091308594</v>
      </c>
      <c r="AE723" s="148">
        <v>0.28899999999999998</v>
      </c>
      <c r="AF723" s="30">
        <v>51.14</v>
      </c>
      <c r="AG723" s="30">
        <v>288.60000000000002</v>
      </c>
      <c r="AH723" s="30">
        <v>86.934669494628906</v>
      </c>
      <c r="AI723" s="148">
        <v>0.35799999999999998</v>
      </c>
      <c r="AJ723" s="30">
        <v>50.68315097</v>
      </c>
      <c r="AK723" s="30">
        <v>310.10000000000002</v>
      </c>
      <c r="AL723" s="30">
        <v>88.737419128417969</v>
      </c>
      <c r="AM723" s="148">
        <v>0.35799999999999998</v>
      </c>
      <c r="AN723" s="30">
        <v>51.274868320000003</v>
      </c>
      <c r="AO723" s="30">
        <v>310.10000000000002</v>
      </c>
      <c r="AP723" s="148">
        <v>4.4247787445783622E-2</v>
      </c>
      <c r="AQ723" s="30">
        <v>51.161836700000002</v>
      </c>
      <c r="AR723" s="30"/>
      <c r="AS723" s="30">
        <v>179</v>
      </c>
      <c r="AT723" s="30">
        <v>179</v>
      </c>
      <c r="AU723" s="148">
        <v>1</v>
      </c>
      <c r="AV723" s="30">
        <v>88.281150817871094</v>
      </c>
      <c r="AW723" s="148">
        <v>4.4247787445783622E-2</v>
      </c>
      <c r="AX723" s="30">
        <v>51.87227291</v>
      </c>
      <c r="AY723" s="30"/>
      <c r="AZ723" s="30">
        <v>179</v>
      </c>
      <c r="BA723" s="30">
        <v>91.908103942871094</v>
      </c>
      <c r="BB723" s="148">
        <v>0.35799999999999998</v>
      </c>
      <c r="BC723" s="30">
        <v>53.36</v>
      </c>
      <c r="BD723" s="30">
        <v>278.8</v>
      </c>
      <c r="BE723" s="30">
        <v>93.15106201171875</v>
      </c>
      <c r="BF723" s="147">
        <v>0.35799999999999998</v>
      </c>
      <c r="BG723" s="30">
        <v>54</v>
      </c>
      <c r="BH723" s="30">
        <v>278.8</v>
      </c>
      <c r="BI723" s="30">
        <v>94.802024841308594</v>
      </c>
      <c r="BJ723" s="148">
        <v>0.442</v>
      </c>
      <c r="BK723" s="30">
        <v>54.806748380000002</v>
      </c>
      <c r="BL723" s="30">
        <v>310.5</v>
      </c>
      <c r="BM723" s="30">
        <v>95.944923400878906</v>
      </c>
      <c r="BN723" s="148">
        <v>0.442</v>
      </c>
      <c r="BO723" s="30">
        <v>55.458147099999998</v>
      </c>
      <c r="BP723" s="30">
        <v>310.5</v>
      </c>
      <c r="BQ723" s="148">
        <v>0.17</v>
      </c>
      <c r="BR723" s="148">
        <v>0.65100000000000002</v>
      </c>
      <c r="BS723" s="148">
        <v>7.3999999999999996E-2</v>
      </c>
      <c r="BT723" s="148">
        <v>9.1999999999999998E-2</v>
      </c>
      <c r="BU723" s="148"/>
      <c r="BV723" s="148">
        <v>1.30000002682209E-2</v>
      </c>
      <c r="BW723" s="148">
        <v>0.625</v>
      </c>
      <c r="BX723" s="148">
        <v>0.122</v>
      </c>
      <c r="BY723" s="148">
        <v>0.62369999999999992</v>
      </c>
      <c r="BZ723" s="1">
        <v>1</v>
      </c>
      <c r="CA723" s="150">
        <v>16228.6396484375</v>
      </c>
      <c r="CB723" s="150">
        <v>17664.59</v>
      </c>
      <c r="CC723" s="124" t="s">
        <v>4306</v>
      </c>
      <c r="CD723" t="s">
        <v>4634</v>
      </c>
    </row>
    <row r="724" spans="1:82" x14ac:dyDescent="0.3">
      <c r="A724" s="1">
        <v>480784750</v>
      </c>
      <c r="B724" s="124" t="s">
        <v>4306</v>
      </c>
      <c r="C724" t="s">
        <v>226</v>
      </c>
      <c r="D724" t="s">
        <v>1245</v>
      </c>
      <c r="E724" s="30">
        <v>90.839981079101563</v>
      </c>
      <c r="F724" s="30">
        <v>92.482086181640625</v>
      </c>
      <c r="G724" s="30">
        <v>91.423675537109375</v>
      </c>
      <c r="H724" s="30">
        <v>92.391647338867188</v>
      </c>
      <c r="I724" s="1">
        <v>353</v>
      </c>
      <c r="J724" s="1" t="s">
        <v>4733</v>
      </c>
      <c r="K724" s="1">
        <v>6</v>
      </c>
      <c r="L724" t="s">
        <v>3879</v>
      </c>
      <c r="M724" t="s">
        <v>3914</v>
      </c>
      <c r="N724" t="s">
        <v>3918</v>
      </c>
      <c r="O724" t="s">
        <v>3922</v>
      </c>
      <c r="P724" s="148">
        <v>7.3825500905513763E-2</v>
      </c>
      <c r="Q724" s="30">
        <v>52.386993220000001</v>
      </c>
      <c r="R724" s="30"/>
      <c r="S724" s="1">
        <v>240</v>
      </c>
      <c r="T724" s="1">
        <v>240</v>
      </c>
      <c r="U724" s="148">
        <v>1</v>
      </c>
      <c r="V724" s="148">
        <v>7.3825500905513763E-2</v>
      </c>
      <c r="W724" s="149">
        <v>53.051115090000003</v>
      </c>
      <c r="X724" s="149"/>
      <c r="Y724" s="1">
        <v>240</v>
      </c>
      <c r="Z724" s="30">
        <v>89.149925231933594</v>
      </c>
      <c r="AA724" s="148">
        <v>0.13600000000000001</v>
      </c>
      <c r="AB724" s="30">
        <v>51.4</v>
      </c>
      <c r="AC724" s="30">
        <v>225</v>
      </c>
      <c r="AD724" s="30">
        <v>91.064170837402344</v>
      </c>
      <c r="AE724" s="148">
        <v>0.13600000000000001</v>
      </c>
      <c r="AF724" s="30">
        <v>52.05</v>
      </c>
      <c r="AG724" s="30">
        <v>225</v>
      </c>
      <c r="AH724" s="30">
        <v>83.731513977050781</v>
      </c>
      <c r="AI724" s="148">
        <v>0.12</v>
      </c>
      <c r="AJ724" s="30">
        <v>49.622220689999999</v>
      </c>
      <c r="AK724" s="30">
        <v>207</v>
      </c>
      <c r="AL724" s="30">
        <v>85.558540344238281</v>
      </c>
      <c r="AM724" s="148">
        <v>0.12</v>
      </c>
      <c r="AN724" s="30">
        <v>50.193100800000003</v>
      </c>
      <c r="AO724" s="30">
        <v>207</v>
      </c>
      <c r="AP724" s="148">
        <v>3.378378227353096E-2</v>
      </c>
      <c r="AQ724" s="30">
        <v>54.027418109999999</v>
      </c>
      <c r="AR724" s="30"/>
      <c r="AS724" s="30">
        <v>240</v>
      </c>
      <c r="AT724" s="30">
        <v>240</v>
      </c>
      <c r="AU724" s="148">
        <v>1</v>
      </c>
      <c r="AV724" s="30">
        <v>92.391647338867188</v>
      </c>
      <c r="AW724" s="148">
        <v>3.378378227353096E-2</v>
      </c>
      <c r="AX724" s="30">
        <v>54.228067539999998</v>
      </c>
      <c r="AY724" s="30"/>
      <c r="AZ724" s="30">
        <v>240</v>
      </c>
      <c r="BA724" s="30">
        <v>80.422859191894531</v>
      </c>
      <c r="BB724" s="148">
        <v>0.125</v>
      </c>
      <c r="BC724" s="30">
        <v>47.79</v>
      </c>
      <c r="BD724" s="30">
        <v>186.4</v>
      </c>
      <c r="BE724" s="30">
        <v>81.790321350097656</v>
      </c>
      <c r="BF724" s="147">
        <v>0.125</v>
      </c>
      <c r="BG724" s="30">
        <v>48.4</v>
      </c>
      <c r="BH724" s="30">
        <v>186.4</v>
      </c>
      <c r="BI724" s="30">
        <v>78.348648071289063</v>
      </c>
      <c r="BJ724" s="148">
        <v>6.0999999999999999E-2</v>
      </c>
      <c r="BK724" s="30">
        <v>46.791941999999999</v>
      </c>
      <c r="BL724" s="30">
        <v>158.1</v>
      </c>
      <c r="BM724" s="30">
        <v>79.804512023925781</v>
      </c>
      <c r="BN724" s="148">
        <v>6.0999999999999999E-2</v>
      </c>
      <c r="BO724" s="30">
        <v>47.414192550000003</v>
      </c>
      <c r="BP724" s="30">
        <v>158.1</v>
      </c>
      <c r="BQ724" s="148">
        <v>0.85799999999999998</v>
      </c>
      <c r="BR724" s="148">
        <v>4.4999999999999998E-2</v>
      </c>
      <c r="BS724" s="148"/>
      <c r="BT724" s="148">
        <v>5.0999999999999997E-2</v>
      </c>
      <c r="BU724" s="148">
        <v>1.7000000000000001E-2</v>
      </c>
      <c r="BV724" s="148">
        <v>2.8000000864267349E-2</v>
      </c>
      <c r="BW724" s="148">
        <v>4.2999999999999997E-2</v>
      </c>
      <c r="BX724" s="148">
        <v>0.125</v>
      </c>
      <c r="BY724" s="148">
        <v>0.95450000000000002</v>
      </c>
      <c r="BZ724" s="1">
        <v>1</v>
      </c>
      <c r="CA724" s="150">
        <v>16725.720703125</v>
      </c>
      <c r="CB724" s="150">
        <v>21644.720000000001</v>
      </c>
      <c r="CC724" s="124" t="s">
        <v>4306</v>
      </c>
      <c r="CD724" t="s">
        <v>4634</v>
      </c>
    </row>
    <row r="725" spans="1:82" x14ac:dyDescent="0.3">
      <c r="A725" s="1">
        <v>480784880</v>
      </c>
      <c r="B725" s="124" t="s">
        <v>4306</v>
      </c>
      <c r="C725" t="s">
        <v>226</v>
      </c>
      <c r="D725" t="s">
        <v>1246</v>
      </c>
      <c r="E725" s="30">
        <v>93.035934448242188</v>
      </c>
      <c r="F725" s="30">
        <v>94.665855407714844</v>
      </c>
      <c r="G725" s="30">
        <v>93.463287353515625</v>
      </c>
      <c r="H725" s="30">
        <v>93.140480041503906</v>
      </c>
      <c r="I725" s="1">
        <v>182</v>
      </c>
      <c r="J725" s="1" t="s">
        <v>4733</v>
      </c>
      <c r="K725" s="1">
        <v>6</v>
      </c>
      <c r="L725" t="s">
        <v>3879</v>
      </c>
      <c r="M725" t="s">
        <v>3914</v>
      </c>
      <c r="N725" t="s">
        <v>3918</v>
      </c>
      <c r="O725" t="s">
        <v>3922</v>
      </c>
      <c r="P725" s="148">
        <v>0.1585365831851959</v>
      </c>
      <c r="Q725" s="30">
        <v>53.300428680000003</v>
      </c>
      <c r="R725" s="30">
        <v>228.04878234863281</v>
      </c>
      <c r="S725" s="1">
        <v>131</v>
      </c>
      <c r="T725" s="1">
        <v>131</v>
      </c>
      <c r="U725" s="148">
        <v>1</v>
      </c>
      <c r="V725" s="148">
        <v>0.1585365831851959</v>
      </c>
      <c r="W725" s="149">
        <v>53.955945980000003</v>
      </c>
      <c r="X725" s="149">
        <v>228.04878234863281</v>
      </c>
      <c r="Y725" s="1">
        <v>131</v>
      </c>
      <c r="Z725" s="30">
        <v>87.0352783203125</v>
      </c>
      <c r="AA725" s="148">
        <v>0.16400000000000001</v>
      </c>
      <c r="AB725" s="30">
        <v>50.7</v>
      </c>
      <c r="AC725" s="30">
        <v>248.2</v>
      </c>
      <c r="AD725" s="30">
        <v>88.708023071289063</v>
      </c>
      <c r="AE725" s="148">
        <v>0.16400000000000001</v>
      </c>
      <c r="AF725" s="30">
        <v>51.25</v>
      </c>
      <c r="AG725" s="30">
        <v>248.2</v>
      </c>
      <c r="AH725" s="30">
        <v>81.95806884765625</v>
      </c>
      <c r="AI725" s="148">
        <v>0.15</v>
      </c>
      <c r="AJ725" s="30">
        <v>49.034830739999997</v>
      </c>
      <c r="AK725" s="30">
        <v>225.2</v>
      </c>
      <c r="AL725" s="30">
        <v>83.704994201660156</v>
      </c>
      <c r="AM725" s="148">
        <v>0.15</v>
      </c>
      <c r="AN725" s="30">
        <v>49.562341760000002</v>
      </c>
      <c r="AO725" s="30">
        <v>225.2</v>
      </c>
      <c r="AP725" s="148">
        <v>9.5238097012042999E-2</v>
      </c>
      <c r="AQ725" s="30">
        <v>55.303249190000002</v>
      </c>
      <c r="AR725" s="30"/>
      <c r="AS725" s="30">
        <v>131</v>
      </c>
      <c r="AT725" s="30">
        <v>131</v>
      </c>
      <c r="AU725" s="148">
        <v>1</v>
      </c>
      <c r="AV725" s="30">
        <v>93.140480041503906</v>
      </c>
      <c r="AW725" s="148">
        <v>9.5238097012042999E-2</v>
      </c>
      <c r="AX725" s="30">
        <v>54.657233359999999</v>
      </c>
      <c r="AY725" s="30"/>
      <c r="AZ725" s="30">
        <v>131</v>
      </c>
      <c r="BA725" s="30">
        <v>80.979591369628906</v>
      </c>
      <c r="BB725" s="148">
        <v>0.155</v>
      </c>
      <c r="BC725" s="30">
        <v>48.06</v>
      </c>
      <c r="BD725" s="30">
        <v>204.5</v>
      </c>
      <c r="BE725" s="30">
        <v>82.277214050292969</v>
      </c>
      <c r="BF725" s="147">
        <v>0.155</v>
      </c>
      <c r="BG725" s="30">
        <v>48.64</v>
      </c>
      <c r="BH725" s="30">
        <v>204.5</v>
      </c>
      <c r="BI725" s="30">
        <v>77.432968139648438</v>
      </c>
      <c r="BJ725" s="148">
        <v>0.126</v>
      </c>
      <c r="BK725" s="30">
        <v>46.345893869999998</v>
      </c>
      <c r="BL725" s="30">
        <v>178</v>
      </c>
      <c r="BM725" s="30">
        <v>78.853408813476563</v>
      </c>
      <c r="BN725" s="148">
        <v>0.126</v>
      </c>
      <c r="BO725" s="30">
        <v>46.940186760000003</v>
      </c>
      <c r="BP725" s="30">
        <v>178</v>
      </c>
      <c r="BQ725" s="148">
        <v>0.76400000000000001</v>
      </c>
      <c r="BR725" s="148">
        <v>6.6000000000000003E-2</v>
      </c>
      <c r="BS725" s="148"/>
      <c r="BT725" s="148">
        <v>0.104</v>
      </c>
      <c r="BU725" s="148"/>
      <c r="BV725" s="148">
        <v>6.5999999642372131E-2</v>
      </c>
      <c r="BW725" s="148"/>
      <c r="BX725" s="148">
        <v>0.159</v>
      </c>
      <c r="BY725" s="148">
        <v>0.87329999999999997</v>
      </c>
      <c r="BZ725" s="1">
        <v>1</v>
      </c>
      <c r="CA725" s="150">
        <v>13738.7900390625</v>
      </c>
      <c r="CB725" s="150">
        <v>16447.990000000002</v>
      </c>
      <c r="CC725" s="124" t="s">
        <v>4306</v>
      </c>
      <c r="CD725" t="s">
        <v>4634</v>
      </c>
    </row>
    <row r="726" spans="1:82" x14ac:dyDescent="0.3">
      <c r="A726" s="1">
        <v>480785020</v>
      </c>
      <c r="B726" s="124" t="s">
        <v>4306</v>
      </c>
      <c r="C726" t="s">
        <v>226</v>
      </c>
      <c r="D726" t="s">
        <v>1247</v>
      </c>
      <c r="E726" s="30">
        <v>90.157081604003906</v>
      </c>
      <c r="F726" s="30">
        <v>91.778266906738281</v>
      </c>
      <c r="G726" s="30">
        <v>90.633499145507813</v>
      </c>
      <c r="H726" s="30">
        <v>94.705757141113281</v>
      </c>
      <c r="I726" s="1">
        <v>335</v>
      </c>
      <c r="J726" s="1" t="s">
        <v>4733</v>
      </c>
      <c r="K726" s="1">
        <v>6</v>
      </c>
      <c r="L726" t="s">
        <v>3879</v>
      </c>
      <c r="M726" t="s">
        <v>3914</v>
      </c>
      <c r="N726" t="s">
        <v>3918</v>
      </c>
      <c r="O726" t="s">
        <v>3922</v>
      </c>
      <c r="P726" s="148">
        <v>6.3694268465042114E-2</v>
      </c>
      <c r="Q726" s="30">
        <v>52.10293128</v>
      </c>
      <c r="R726" s="30"/>
      <c r="S726" s="1">
        <v>183</v>
      </c>
      <c r="T726" s="1">
        <v>183</v>
      </c>
      <c r="U726" s="148">
        <v>1</v>
      </c>
      <c r="V726" s="148">
        <v>6.3694268465042114E-2</v>
      </c>
      <c r="W726" s="149">
        <v>52.759494320000002</v>
      </c>
      <c r="X726" s="149"/>
      <c r="Y726" s="1">
        <v>183</v>
      </c>
      <c r="Z726" s="30">
        <v>93.077117919921875</v>
      </c>
      <c r="AA726" s="148">
        <v>0.127</v>
      </c>
      <c r="AB726" s="30">
        <v>52.7</v>
      </c>
      <c r="AC726" s="30">
        <v>227.3</v>
      </c>
      <c r="AD726" s="30">
        <v>94.745651245117188</v>
      </c>
      <c r="AE726" s="148">
        <v>0.127</v>
      </c>
      <c r="AF726" s="30">
        <v>53.3</v>
      </c>
      <c r="AG726" s="30">
        <v>227.3</v>
      </c>
      <c r="AH726" s="30">
        <v>84.944862365722656</v>
      </c>
      <c r="AI726" s="148">
        <v>0.112</v>
      </c>
      <c r="AJ726" s="30">
        <v>50.024097660000002</v>
      </c>
      <c r="AK726" s="30">
        <v>223.4</v>
      </c>
      <c r="AL726" s="30">
        <v>86.727592468261719</v>
      </c>
      <c r="AM726" s="148">
        <v>0.112</v>
      </c>
      <c r="AN726" s="30">
        <v>50.590929080000002</v>
      </c>
      <c r="AO726" s="30">
        <v>223.4</v>
      </c>
      <c r="AP726" s="148">
        <v>5.0955414772033691E-2</v>
      </c>
      <c r="AQ726" s="30">
        <v>53.533144139999997</v>
      </c>
      <c r="AR726" s="30"/>
      <c r="AS726" s="30">
        <v>182</v>
      </c>
      <c r="AT726" s="30">
        <v>182</v>
      </c>
      <c r="AU726" s="148">
        <v>1</v>
      </c>
      <c r="AV726" s="30">
        <v>94.705757141113281</v>
      </c>
      <c r="AW726" s="148">
        <v>5.0955414772033691E-2</v>
      </c>
      <c r="AX726" s="30">
        <v>55.554323189999998</v>
      </c>
      <c r="AY726" s="30"/>
      <c r="AZ726" s="30">
        <v>182</v>
      </c>
      <c r="BA726" s="30">
        <v>94.238143920898438</v>
      </c>
      <c r="BB726" s="148">
        <v>0.18099999999999999</v>
      </c>
      <c r="BC726" s="30">
        <v>54.49</v>
      </c>
      <c r="BD726" s="30">
        <v>226.8</v>
      </c>
      <c r="BE726" s="30">
        <v>95.4232177734375</v>
      </c>
      <c r="BF726" s="147">
        <v>0.18099999999999999</v>
      </c>
      <c r="BG726" s="30">
        <v>55.12</v>
      </c>
      <c r="BH726" s="30">
        <v>226.8</v>
      </c>
      <c r="BI726" s="30">
        <v>91.906105041503906</v>
      </c>
      <c r="BJ726" s="148">
        <v>0.14899999999999999</v>
      </c>
      <c r="BK726" s="30">
        <v>53.396082649999997</v>
      </c>
      <c r="BL726" s="30">
        <v>220.2</v>
      </c>
      <c r="BM726" s="30">
        <v>93.08306884765625</v>
      </c>
      <c r="BN726" s="148">
        <v>0.14899999999999999</v>
      </c>
      <c r="BO726" s="30">
        <v>54.031874000000002</v>
      </c>
      <c r="BP726" s="30">
        <v>220.2</v>
      </c>
      <c r="BQ726" s="148">
        <v>0.82100000000000006</v>
      </c>
      <c r="BR726" s="148">
        <v>7.4999999999999997E-2</v>
      </c>
      <c r="BS726" s="148"/>
      <c r="BT726" s="148">
        <v>4.4999999999999998E-2</v>
      </c>
      <c r="BU726" s="148">
        <v>2.1000000000000001E-2</v>
      </c>
      <c r="BV726" s="148">
        <v>3.9000000804662698E-2</v>
      </c>
      <c r="BW726" s="148">
        <v>6.3E-2</v>
      </c>
      <c r="BX726" s="148">
        <v>0.14000000000000001</v>
      </c>
      <c r="BY726" s="148">
        <v>0.94739999999999991</v>
      </c>
      <c r="BZ726" s="1">
        <v>1</v>
      </c>
      <c r="CA726" s="150">
        <v>14751.400390625</v>
      </c>
      <c r="CB726" s="150">
        <v>16906.919999999998</v>
      </c>
      <c r="CC726" s="124" t="s">
        <v>4306</v>
      </c>
      <c r="CD726" t="s">
        <v>4634</v>
      </c>
    </row>
    <row r="727" spans="1:82" x14ac:dyDescent="0.3">
      <c r="A727" s="1">
        <v>480785200</v>
      </c>
      <c r="B727" s="124" t="s">
        <v>4306</v>
      </c>
      <c r="C727" t="s">
        <v>226</v>
      </c>
      <c r="D727" t="s">
        <v>1248</v>
      </c>
      <c r="E727" s="30">
        <v>88.926910400390625</v>
      </c>
      <c r="F727" s="30">
        <v>90.477188110351563</v>
      </c>
      <c r="G727" s="30">
        <v>86.056671142578125</v>
      </c>
      <c r="H727" s="30">
        <v>87.744659423828125</v>
      </c>
      <c r="I727" s="1">
        <v>268</v>
      </c>
      <c r="J727" s="1" t="s">
        <v>4733</v>
      </c>
      <c r="K727" s="1">
        <v>6</v>
      </c>
      <c r="L727" t="s">
        <v>3879</v>
      </c>
      <c r="M727" t="s">
        <v>3914</v>
      </c>
      <c r="N727" t="s">
        <v>3918</v>
      </c>
      <c r="O727" t="s">
        <v>3922</v>
      </c>
      <c r="P727" s="148">
        <v>0.19090908765792849</v>
      </c>
      <c r="Q727" s="30">
        <v>51.591225790000003</v>
      </c>
      <c r="R727" s="30">
        <v>247.27272033691409</v>
      </c>
      <c r="S727" s="1">
        <v>168</v>
      </c>
      <c r="T727" s="1">
        <v>168</v>
      </c>
      <c r="U727" s="148">
        <v>1</v>
      </c>
      <c r="V727" s="148">
        <v>0.19090908765792849</v>
      </c>
      <c r="W727" s="149">
        <v>52.220402049999997</v>
      </c>
      <c r="X727" s="149">
        <v>247.27272033691409</v>
      </c>
      <c r="Y727" s="1">
        <v>168</v>
      </c>
      <c r="Z727" s="30">
        <v>96.098030090332031</v>
      </c>
      <c r="AA727" s="148">
        <v>0.26700000000000002</v>
      </c>
      <c r="AB727" s="30">
        <v>53.7</v>
      </c>
      <c r="AC727" s="30">
        <v>282.2</v>
      </c>
      <c r="AD727" s="30">
        <v>97.690834045410156</v>
      </c>
      <c r="AE727" s="148">
        <v>0.26700000000000002</v>
      </c>
      <c r="AF727" s="30">
        <v>54.3</v>
      </c>
      <c r="AG727" s="30">
        <v>282.2</v>
      </c>
      <c r="AH727" s="30">
        <v>98.028709411621094</v>
      </c>
      <c r="AI727" s="148">
        <v>0.315</v>
      </c>
      <c r="AJ727" s="30">
        <v>54.357651369999999</v>
      </c>
      <c r="AK727" s="30">
        <v>278.2</v>
      </c>
      <c r="AL727" s="30">
        <v>99.559440612792969</v>
      </c>
      <c r="AM727" s="148">
        <v>0.315</v>
      </c>
      <c r="AN727" s="30">
        <v>54.957584420000003</v>
      </c>
      <c r="AO727" s="30">
        <v>278.2</v>
      </c>
      <c r="AP727" s="148">
        <v>6.3063062727451324E-2</v>
      </c>
      <c r="AQ727" s="30">
        <v>50.670215659999997</v>
      </c>
      <c r="AR727" s="30"/>
      <c r="AS727" s="30">
        <v>170</v>
      </c>
      <c r="AT727" s="30">
        <v>170</v>
      </c>
      <c r="AU727" s="148">
        <v>1</v>
      </c>
      <c r="AV727" s="30">
        <v>87.744659423828125</v>
      </c>
      <c r="AW727" s="148">
        <v>6.3063062727451324E-2</v>
      </c>
      <c r="AX727" s="30">
        <v>51.564798969999998</v>
      </c>
      <c r="AY727" s="30"/>
      <c r="AZ727" s="30">
        <v>170</v>
      </c>
      <c r="BA727" s="30">
        <v>90.217277526855469</v>
      </c>
      <c r="BB727" s="148">
        <v>0.252</v>
      </c>
      <c r="BC727" s="30">
        <v>52.54</v>
      </c>
      <c r="BD727" s="30">
        <v>247.6</v>
      </c>
      <c r="BE727" s="30">
        <v>91.446952819824219</v>
      </c>
      <c r="BF727" s="147">
        <v>0.252</v>
      </c>
      <c r="BG727" s="30">
        <v>53.16</v>
      </c>
      <c r="BH727" s="30">
        <v>247.6</v>
      </c>
      <c r="BI727" s="30">
        <v>93.727630615234375</v>
      </c>
      <c r="BJ727" s="148">
        <v>0.315</v>
      </c>
      <c r="BK727" s="30">
        <v>54.283388860000002</v>
      </c>
      <c r="BL727" s="30">
        <v>266.7</v>
      </c>
      <c r="BM727" s="30">
        <v>94.869392395019531</v>
      </c>
      <c r="BN727" s="148">
        <v>0.315</v>
      </c>
      <c r="BO727" s="30">
        <v>54.922130690000003</v>
      </c>
      <c r="BP727" s="30">
        <v>266.7</v>
      </c>
      <c r="BQ727" s="148">
        <v>0.68700000000000006</v>
      </c>
      <c r="BR727" s="148">
        <v>0.20899999999999999</v>
      </c>
      <c r="BS727" s="148">
        <v>4.1000000000000002E-2</v>
      </c>
      <c r="BT727" s="148">
        <v>4.4999999999999998E-2</v>
      </c>
      <c r="BU727" s="148"/>
      <c r="BV727" s="148">
        <v>1.8999999389052391E-2</v>
      </c>
      <c r="BW727" s="148">
        <v>0.23100000000000001</v>
      </c>
      <c r="BX727" s="148">
        <v>0.22</v>
      </c>
      <c r="BY727" s="148">
        <v>0.90110000000000001</v>
      </c>
      <c r="BZ727" s="1">
        <v>1</v>
      </c>
      <c r="CA727" s="150">
        <v>15524.1796875</v>
      </c>
      <c r="CB727" s="150">
        <v>17435.98</v>
      </c>
      <c r="CC727" s="124" t="s">
        <v>4306</v>
      </c>
      <c r="CD727" t="s">
        <v>4634</v>
      </c>
    </row>
    <row r="728" spans="1:82" x14ac:dyDescent="0.3">
      <c r="A728" s="1">
        <v>480785240</v>
      </c>
      <c r="B728" s="124" t="s">
        <v>4306</v>
      </c>
      <c r="C728" t="s">
        <v>226</v>
      </c>
      <c r="D728" t="s">
        <v>1249</v>
      </c>
      <c r="E728" s="30">
        <v>83.276199340820313</v>
      </c>
      <c r="F728" s="30">
        <v>84.85919189453125</v>
      </c>
      <c r="G728" s="30">
        <v>89.4041748046875</v>
      </c>
      <c r="H728" s="30">
        <v>91.204620361328125</v>
      </c>
      <c r="I728" s="1">
        <v>262</v>
      </c>
      <c r="J728" s="1" t="s">
        <v>4733</v>
      </c>
      <c r="K728" s="1">
        <v>6</v>
      </c>
      <c r="L728" t="s">
        <v>3879</v>
      </c>
      <c r="M728" t="s">
        <v>3914</v>
      </c>
      <c r="N728" t="s">
        <v>3918</v>
      </c>
      <c r="O728" t="s">
        <v>3922</v>
      </c>
      <c r="P728" s="148">
        <v>0.16216215491294861</v>
      </c>
      <c r="Q728" s="30">
        <v>49.240739419999997</v>
      </c>
      <c r="R728" s="30">
        <v>234.23423767089841</v>
      </c>
      <c r="S728" s="1">
        <v>156</v>
      </c>
      <c r="T728" s="1">
        <v>155</v>
      </c>
      <c r="U728" s="148">
        <v>0.99358975887298584</v>
      </c>
      <c r="V728" s="148">
        <v>0.16363635659217829</v>
      </c>
      <c r="W728" s="149">
        <v>49.89262592</v>
      </c>
      <c r="X728" s="149">
        <v>233.63636779785159</v>
      </c>
      <c r="Y728" s="1">
        <v>155</v>
      </c>
      <c r="Z728" s="30">
        <v>91.868743896484375</v>
      </c>
      <c r="AA728" s="148">
        <v>0.35899999999999999</v>
      </c>
      <c r="AB728" s="30">
        <v>52.3</v>
      </c>
      <c r="AC728" s="30">
        <v>301.39999999999998</v>
      </c>
      <c r="AD728" s="30">
        <v>93.655929565429688</v>
      </c>
      <c r="AE728" s="148">
        <v>0.35899999999999999</v>
      </c>
      <c r="AF728" s="30">
        <v>52.93</v>
      </c>
      <c r="AG728" s="30">
        <v>301.39999999999998</v>
      </c>
      <c r="AH728" s="30">
        <v>91.006683349609375</v>
      </c>
      <c r="AI728" s="148">
        <v>0.40100000000000002</v>
      </c>
      <c r="AJ728" s="30">
        <v>52.031858759999999</v>
      </c>
      <c r="AK728" s="30">
        <v>309.2</v>
      </c>
      <c r="AL728" s="30">
        <v>92.708854675292969</v>
      </c>
      <c r="AM728" s="148">
        <v>0.40100000000000002</v>
      </c>
      <c r="AN728" s="30">
        <v>52.626342450000003</v>
      </c>
      <c r="AO728" s="30">
        <v>309.2</v>
      </c>
      <c r="AP728" s="148">
        <v>0.1696428507566452</v>
      </c>
      <c r="AQ728" s="30">
        <v>52.764166750000001</v>
      </c>
      <c r="AR728" s="30"/>
      <c r="AS728" s="30">
        <v>157</v>
      </c>
      <c r="AT728" s="30">
        <v>156</v>
      </c>
      <c r="AU728" s="148">
        <v>0.99358975887298584</v>
      </c>
      <c r="AV728" s="30">
        <v>91.204620361328125</v>
      </c>
      <c r="AW728" s="148">
        <v>0.17117117345333099</v>
      </c>
      <c r="AX728" s="30">
        <v>53.54775978</v>
      </c>
      <c r="AY728" s="30"/>
      <c r="AZ728" s="30">
        <v>156</v>
      </c>
      <c r="BA728" s="30">
        <v>93.990707397460938</v>
      </c>
      <c r="BB728" s="148">
        <v>0.46899999999999997</v>
      </c>
      <c r="BC728" s="30">
        <v>54.37</v>
      </c>
      <c r="BD728" s="30">
        <v>319.60000000000002</v>
      </c>
      <c r="BE728" s="30">
        <v>95.200057983398438</v>
      </c>
      <c r="BF728" s="147">
        <v>0.46899999999999997</v>
      </c>
      <c r="BG728" s="30">
        <v>55.01</v>
      </c>
      <c r="BH728" s="30">
        <v>319.60000000000002</v>
      </c>
      <c r="BI728" s="30">
        <v>92.503875732421875</v>
      </c>
      <c r="BJ728" s="148">
        <v>0.46500000000000002</v>
      </c>
      <c r="BK728" s="30">
        <v>53.68726753</v>
      </c>
      <c r="BL728" s="30">
        <v>316.2</v>
      </c>
      <c r="BM728" s="30">
        <v>93.681190490722656</v>
      </c>
      <c r="BN728" s="148">
        <v>0.46500000000000002</v>
      </c>
      <c r="BO728" s="30">
        <v>54.329961969999999</v>
      </c>
      <c r="BP728" s="30">
        <v>316.2</v>
      </c>
      <c r="BQ728" s="148">
        <v>0.48499999999999999</v>
      </c>
      <c r="BR728" s="148">
        <v>0.28599999999999998</v>
      </c>
      <c r="BS728" s="148"/>
      <c r="BT728" s="148">
        <v>0.17599999999999999</v>
      </c>
      <c r="BU728" s="148">
        <v>2.7E-2</v>
      </c>
      <c r="BV728" s="148">
        <v>2.700000070035458E-2</v>
      </c>
      <c r="BW728" s="148">
        <v>0.17899999999999999</v>
      </c>
      <c r="BX728" s="148">
        <v>0.11799999999999999</v>
      </c>
      <c r="BY728" s="148">
        <v>0.7833</v>
      </c>
      <c r="BZ728" s="1">
        <v>1</v>
      </c>
      <c r="CA728" s="150">
        <v>14981.6298828125</v>
      </c>
      <c r="CB728" s="150">
        <v>17178.91</v>
      </c>
      <c r="CC728" s="124" t="s">
        <v>4306</v>
      </c>
      <c r="CD728" t="s">
        <v>4634</v>
      </c>
    </row>
    <row r="729" spans="1:82" x14ac:dyDescent="0.3">
      <c r="A729" s="1">
        <v>480785440</v>
      </c>
      <c r="B729" s="124" t="s">
        <v>4306</v>
      </c>
      <c r="C729" t="s">
        <v>226</v>
      </c>
      <c r="D729" t="s">
        <v>1250</v>
      </c>
      <c r="E729" s="30">
        <v>87.125831604003906</v>
      </c>
      <c r="F729" s="30">
        <v>88.687812805175781</v>
      </c>
      <c r="G729" s="30">
        <v>83.258224487304688</v>
      </c>
      <c r="H729" s="30">
        <v>85.035621643066406</v>
      </c>
      <c r="I729" s="1">
        <v>367</v>
      </c>
      <c r="J729" s="1" t="s">
        <v>4733</v>
      </c>
      <c r="K729" s="1">
        <v>6</v>
      </c>
      <c r="L729" t="s">
        <v>3879</v>
      </c>
      <c r="M729" t="s">
        <v>3914</v>
      </c>
      <c r="N729" t="s">
        <v>3918</v>
      </c>
      <c r="O729" t="s">
        <v>3922</v>
      </c>
      <c r="P729" s="148">
        <v>8.3333335816860199E-2</v>
      </c>
      <c r="Q729" s="30">
        <v>50.842044940000001</v>
      </c>
      <c r="R729" s="30"/>
      <c r="S729" s="1">
        <v>243</v>
      </c>
      <c r="T729" s="1">
        <v>242</v>
      </c>
      <c r="U729" s="148">
        <v>0.99588477611541748</v>
      </c>
      <c r="V729" s="148">
        <v>8.3870969712734222E-2</v>
      </c>
      <c r="W729" s="149">
        <v>51.478987770000003</v>
      </c>
      <c r="X729" s="149"/>
      <c r="Y729" s="1">
        <v>242</v>
      </c>
      <c r="Z729" s="30">
        <v>89.452011108398438</v>
      </c>
      <c r="AA729" s="148">
        <v>0.121</v>
      </c>
      <c r="AB729" s="30">
        <v>51.5</v>
      </c>
      <c r="AC729" s="30">
        <v>236.3</v>
      </c>
      <c r="AD729" s="30">
        <v>91.15252685546875</v>
      </c>
      <c r="AE729" s="148">
        <v>0.121</v>
      </c>
      <c r="AF729" s="30">
        <v>52.08</v>
      </c>
      <c r="AG729" s="30">
        <v>236.3</v>
      </c>
      <c r="AH729" s="30">
        <v>86.130264282226563</v>
      </c>
      <c r="AI729" s="148">
        <v>0.126</v>
      </c>
      <c r="AJ729" s="30">
        <v>50.416720460000001</v>
      </c>
      <c r="AK729" s="30">
        <v>227.9</v>
      </c>
      <c r="AL729" s="30">
        <v>87.827934265136719</v>
      </c>
      <c r="AM729" s="148">
        <v>0.126</v>
      </c>
      <c r="AN729" s="30">
        <v>50.965372680000002</v>
      </c>
      <c r="AO729" s="30">
        <v>227.9</v>
      </c>
      <c r="AP729" s="148">
        <v>3.2258063554763787E-2</v>
      </c>
      <c r="AQ729" s="30">
        <v>48.919713850000001</v>
      </c>
      <c r="AR729" s="30"/>
      <c r="AS729" s="30">
        <v>243</v>
      </c>
      <c r="AT729" s="30">
        <v>242</v>
      </c>
      <c r="AU729" s="148">
        <v>0.99588477611541748</v>
      </c>
      <c r="AV729" s="30">
        <v>85.035621643066406</v>
      </c>
      <c r="AW729" s="148">
        <v>3.2467532902956009E-2</v>
      </c>
      <c r="AX729" s="30">
        <v>50.01220446</v>
      </c>
      <c r="AY729" s="30"/>
      <c r="AZ729" s="30">
        <v>242</v>
      </c>
      <c r="BA729" s="30">
        <v>89.887359619140625</v>
      </c>
      <c r="BB729" s="148">
        <v>0.126</v>
      </c>
      <c r="BC729" s="30">
        <v>52.38</v>
      </c>
      <c r="BD729" s="30">
        <v>205.5</v>
      </c>
      <c r="BE729" s="30">
        <v>91.142646789550781</v>
      </c>
      <c r="BF729" s="147">
        <v>0.126</v>
      </c>
      <c r="BG729" s="30">
        <v>53.01</v>
      </c>
      <c r="BH729" s="30">
        <v>205.5</v>
      </c>
      <c r="BI729" s="30">
        <v>88.335678100585938</v>
      </c>
      <c r="BJ729" s="148">
        <v>0.14199999999999999</v>
      </c>
      <c r="BK729" s="30">
        <v>51.656848680000003</v>
      </c>
      <c r="BL729" s="30">
        <v>205.5</v>
      </c>
      <c r="BM729" s="30">
        <v>89.58160400390625</v>
      </c>
      <c r="BN729" s="148">
        <v>0.14199999999999999</v>
      </c>
      <c r="BO729" s="30">
        <v>52.286837810000002</v>
      </c>
      <c r="BP729" s="30">
        <v>205.5</v>
      </c>
      <c r="BQ729" s="148">
        <v>0.89100000000000001</v>
      </c>
      <c r="BR729" s="148">
        <v>7.1000000000000008E-2</v>
      </c>
      <c r="BS729" s="148"/>
      <c r="BT729" s="148">
        <v>1.6E-2</v>
      </c>
      <c r="BU729" s="148"/>
      <c r="BV729" s="148">
        <v>2.199999988079071E-2</v>
      </c>
      <c r="BW729" s="148">
        <v>4.1000000000000002E-2</v>
      </c>
      <c r="BX729" s="148">
        <v>0.13100000000000001</v>
      </c>
      <c r="BY729" s="148">
        <v>0.97659999999999991</v>
      </c>
      <c r="BZ729" s="1">
        <v>1</v>
      </c>
      <c r="CA729" s="150">
        <v>12824.83984375</v>
      </c>
      <c r="CB729" s="150">
        <v>14254.66</v>
      </c>
      <c r="CC729" s="124" t="s">
        <v>4306</v>
      </c>
      <c r="CD729" t="s">
        <v>4634</v>
      </c>
    </row>
    <row r="730" spans="1:82" x14ac:dyDescent="0.3">
      <c r="A730" s="1">
        <v>480785450</v>
      </c>
      <c r="B730" s="124" t="s">
        <v>4306</v>
      </c>
      <c r="C730" t="s">
        <v>226</v>
      </c>
      <c r="D730" t="s">
        <v>1251</v>
      </c>
      <c r="E730" s="30">
        <v>95.199485778808594</v>
      </c>
      <c r="F730" s="30">
        <v>96.716110229492188</v>
      </c>
      <c r="G730" s="30">
        <v>94.847175598144531</v>
      </c>
      <c r="H730" s="30">
        <v>97.017913818359375</v>
      </c>
      <c r="I730" s="1">
        <v>207</v>
      </c>
      <c r="J730" s="1" t="s">
        <v>4733</v>
      </c>
      <c r="K730" s="1">
        <v>6</v>
      </c>
      <c r="L730" t="s">
        <v>3879</v>
      </c>
      <c r="M730" t="s">
        <v>3914</v>
      </c>
      <c r="N730" t="s">
        <v>3918</v>
      </c>
      <c r="O730" t="s">
        <v>3922</v>
      </c>
      <c r="P730" s="148">
        <v>0.3174603283405304</v>
      </c>
      <c r="Q730" s="30">
        <v>54.200384679999999</v>
      </c>
      <c r="R730" s="30">
        <v>300</v>
      </c>
      <c r="S730" s="1">
        <v>67</v>
      </c>
      <c r="T730" s="1">
        <v>67</v>
      </c>
      <c r="U730" s="148">
        <v>1</v>
      </c>
      <c r="V730" s="148">
        <v>0.3174603283405304</v>
      </c>
      <c r="W730" s="149">
        <v>54.805452600000002</v>
      </c>
      <c r="X730" s="149">
        <v>300</v>
      </c>
      <c r="Y730" s="1">
        <v>67</v>
      </c>
      <c r="Z730" s="30">
        <v>92.472930908203125</v>
      </c>
      <c r="AA730" s="148">
        <v>0.33300000000000002</v>
      </c>
      <c r="AB730" s="30">
        <v>52.5</v>
      </c>
      <c r="AC730" s="30">
        <v>295.5</v>
      </c>
      <c r="AD730" s="30">
        <v>94.186065673828125</v>
      </c>
      <c r="AE730" s="148">
        <v>0.33300000000000002</v>
      </c>
      <c r="AF730" s="30">
        <v>53.11</v>
      </c>
      <c r="AG730" s="30">
        <v>295.5</v>
      </c>
      <c r="AH730" s="30">
        <v>86.037872314453125</v>
      </c>
      <c r="AI730" s="148">
        <v>0.28599999999999998</v>
      </c>
      <c r="AJ730" s="30">
        <v>50.386118750000001</v>
      </c>
      <c r="AK730" s="30">
        <v>277.8</v>
      </c>
      <c r="AL730" s="30">
        <v>87.657508850097656</v>
      </c>
      <c r="AM730" s="148">
        <v>0.28599999999999998</v>
      </c>
      <c r="AN730" s="30">
        <v>50.907377580000002</v>
      </c>
      <c r="AO730" s="30">
        <v>277.8</v>
      </c>
      <c r="AP730" s="148">
        <v>0.2063492089509964</v>
      </c>
      <c r="AQ730" s="30">
        <v>56.168909149999998</v>
      </c>
      <c r="AR730" s="30"/>
      <c r="AS730" s="30">
        <v>67</v>
      </c>
      <c r="AT730" s="30">
        <v>67</v>
      </c>
      <c r="AU730" s="148">
        <v>1</v>
      </c>
      <c r="AV730" s="30">
        <v>97.017913818359375</v>
      </c>
      <c r="AW730" s="148">
        <v>0.2063492089509964</v>
      </c>
      <c r="AX730" s="30">
        <v>56.879458319999998</v>
      </c>
      <c r="AY730" s="30"/>
      <c r="AZ730" s="30">
        <v>67</v>
      </c>
      <c r="BA730" s="30">
        <v>88.918228149414063</v>
      </c>
      <c r="BB730" s="148">
        <v>0.22700000000000001</v>
      </c>
      <c r="BC730" s="30">
        <v>51.91</v>
      </c>
      <c r="BD730" s="30">
        <v>243.9</v>
      </c>
      <c r="BE730" s="30">
        <v>90.148582458496094</v>
      </c>
      <c r="BF730" s="147">
        <v>0.22700000000000001</v>
      </c>
      <c r="BG730" s="30">
        <v>52.52</v>
      </c>
      <c r="BH730" s="30">
        <v>243.9</v>
      </c>
      <c r="BI730" s="30">
        <v>86.405555725097656</v>
      </c>
      <c r="BJ730" s="148">
        <v>0.14299999999999999</v>
      </c>
      <c r="BK730" s="30">
        <v>50.716641989999999</v>
      </c>
      <c r="BL730" s="30">
        <v>211.1</v>
      </c>
      <c r="BM730" s="30">
        <v>87.690147399902344</v>
      </c>
      <c r="BN730" s="148">
        <v>0.14299999999999999</v>
      </c>
      <c r="BO730" s="30">
        <v>51.344184390000002</v>
      </c>
      <c r="BP730" s="30">
        <v>211.1</v>
      </c>
      <c r="BQ730" s="148">
        <v>0.82100000000000006</v>
      </c>
      <c r="BR730" s="148">
        <v>4.2999999999999997E-2</v>
      </c>
      <c r="BS730" s="148"/>
      <c r="BT730" s="148">
        <v>9.7000000000000003E-2</v>
      </c>
      <c r="BU730" s="148"/>
      <c r="BV730" s="148">
        <v>3.9000000804662698E-2</v>
      </c>
      <c r="BW730" s="148"/>
      <c r="BX730" s="148">
        <v>7.2999999999999995E-2</v>
      </c>
      <c r="BY730" s="148">
        <v>0.51479999999999992</v>
      </c>
      <c r="BZ730" s="1">
        <v>1</v>
      </c>
      <c r="CA730" s="150">
        <v>17505.869140625</v>
      </c>
      <c r="CB730" s="150">
        <v>21830.38</v>
      </c>
      <c r="CC730" s="124" t="s">
        <v>4306</v>
      </c>
      <c r="CD730" t="s">
        <v>4634</v>
      </c>
    </row>
    <row r="731" spans="1:82" x14ac:dyDescent="0.3">
      <c r="A731" s="1">
        <v>480785500</v>
      </c>
      <c r="B731" s="124" t="s">
        <v>4306</v>
      </c>
      <c r="C731" t="s">
        <v>226</v>
      </c>
      <c r="D731" t="s">
        <v>1252</v>
      </c>
      <c r="E731" s="30">
        <v>90.978874206542969</v>
      </c>
      <c r="F731" s="30">
        <v>92.649139404296875</v>
      </c>
      <c r="G731" s="30">
        <v>95.170974731445313</v>
      </c>
      <c r="H731" s="30">
        <v>96.565010070800781</v>
      </c>
      <c r="I731" s="1">
        <v>363</v>
      </c>
      <c r="J731" s="1" t="s">
        <v>4733</v>
      </c>
      <c r="K731" s="1">
        <v>6</v>
      </c>
      <c r="L731" t="s">
        <v>3879</v>
      </c>
      <c r="M731" t="s">
        <v>3914</v>
      </c>
      <c r="N731" t="s">
        <v>3918</v>
      </c>
      <c r="O731" t="s">
        <v>3922</v>
      </c>
      <c r="P731" s="148">
        <v>0.15517240762710571</v>
      </c>
      <c r="Q731" s="30">
        <v>52.444766299999998</v>
      </c>
      <c r="R731" s="30">
        <v>239.65516662597659</v>
      </c>
      <c r="S731" s="1">
        <v>194</v>
      </c>
      <c r="T731" s="1">
        <v>194</v>
      </c>
      <c r="U731" s="148">
        <v>1</v>
      </c>
      <c r="V731" s="148">
        <v>0.15517240762710571</v>
      </c>
      <c r="W731" s="149">
        <v>53.12033486</v>
      </c>
      <c r="X731" s="149">
        <v>239.65516662597659</v>
      </c>
      <c r="Y731" s="1">
        <v>194</v>
      </c>
      <c r="Z731" s="30">
        <v>85.826911926269531</v>
      </c>
      <c r="AA731" s="148">
        <v>0.224</v>
      </c>
      <c r="AB731" s="30">
        <v>50.3</v>
      </c>
      <c r="AC731" s="30">
        <v>270.10000000000002</v>
      </c>
      <c r="AD731" s="30">
        <v>87.588851928710938</v>
      </c>
      <c r="AE731" s="148">
        <v>0.224</v>
      </c>
      <c r="AF731" s="30">
        <v>50.87</v>
      </c>
      <c r="AG731" s="30">
        <v>270.10000000000002</v>
      </c>
      <c r="AH731" s="30">
        <v>84.412246704101563</v>
      </c>
      <c r="AI731" s="148">
        <v>0.17799999999999999</v>
      </c>
      <c r="AJ731" s="30">
        <v>49.847688079999998</v>
      </c>
      <c r="AK731" s="30">
        <v>271.39999999999998</v>
      </c>
      <c r="AL731" s="30">
        <v>86.285202026367188</v>
      </c>
      <c r="AM731" s="148">
        <v>0.17799999999999999</v>
      </c>
      <c r="AN731" s="30">
        <v>50.440383920000002</v>
      </c>
      <c r="AO731" s="30">
        <v>271.39999999999998</v>
      </c>
      <c r="AP731" s="148">
        <v>0.1149425283074379</v>
      </c>
      <c r="AQ731" s="30">
        <v>56.371455109999999</v>
      </c>
      <c r="AR731" s="30"/>
      <c r="AS731" s="30">
        <v>199</v>
      </c>
      <c r="AT731" s="30">
        <v>199</v>
      </c>
      <c r="AU731" s="148">
        <v>1</v>
      </c>
      <c r="AV731" s="30">
        <v>96.565010070800781</v>
      </c>
      <c r="AW731" s="148">
        <v>0.1149425283074379</v>
      </c>
      <c r="AX731" s="30">
        <v>56.619892790000002</v>
      </c>
      <c r="AY731" s="30"/>
      <c r="AZ731" s="30">
        <v>199</v>
      </c>
      <c r="BA731" s="30">
        <v>84.32000732421875</v>
      </c>
      <c r="BB731" s="148">
        <v>0.34100000000000003</v>
      </c>
      <c r="BC731" s="30">
        <v>49.68</v>
      </c>
      <c r="BD731" s="30">
        <v>301.7</v>
      </c>
      <c r="BE731" s="30">
        <v>85.685432434082031</v>
      </c>
      <c r="BF731" s="147">
        <v>0.34100000000000003</v>
      </c>
      <c r="BG731" s="30">
        <v>50.32</v>
      </c>
      <c r="BH731" s="30">
        <v>301.7</v>
      </c>
      <c r="BI731" s="30">
        <v>80.364463806152344</v>
      </c>
      <c r="BJ731" s="148">
        <v>0.19400000000000001</v>
      </c>
      <c r="BK731" s="30">
        <v>47.773888960000001</v>
      </c>
      <c r="BL731" s="30">
        <v>230.6</v>
      </c>
      <c r="BM731" s="30">
        <v>81.816757202148438</v>
      </c>
      <c r="BN731" s="148">
        <v>0.19400000000000001</v>
      </c>
      <c r="BO731" s="30">
        <v>48.417040489999998</v>
      </c>
      <c r="BP731" s="30">
        <v>230.6</v>
      </c>
      <c r="BQ731" s="148">
        <v>0.157</v>
      </c>
      <c r="BR731" s="148">
        <v>0.81</v>
      </c>
      <c r="BS731" s="148"/>
      <c r="BT731" s="148"/>
      <c r="BU731" s="148"/>
      <c r="BV731" s="148">
        <v>3.2999999821186073E-2</v>
      </c>
      <c r="BW731" s="148">
        <v>0.60599999999999998</v>
      </c>
      <c r="BX731" s="148">
        <v>7.3999999999999996E-2</v>
      </c>
      <c r="BY731" s="148">
        <v>0.46560000000000001</v>
      </c>
      <c r="BZ731" s="1">
        <v>1</v>
      </c>
      <c r="CA731" s="150">
        <v>14417.3603515625</v>
      </c>
      <c r="CB731" s="150">
        <v>15853.31</v>
      </c>
      <c r="CC731" s="124" t="s">
        <v>4306</v>
      </c>
      <c r="CD731" t="s">
        <v>4634</v>
      </c>
    </row>
    <row r="732" spans="1:82" x14ac:dyDescent="0.3">
      <c r="A732" s="1">
        <v>480785580</v>
      </c>
      <c r="B732" s="124" t="s">
        <v>4306</v>
      </c>
      <c r="C732" t="s">
        <v>226</v>
      </c>
      <c r="D732" t="s">
        <v>1253</v>
      </c>
      <c r="E732" s="30">
        <v>83.790199279785156</v>
      </c>
      <c r="F732" s="30">
        <v>85.316818237304688</v>
      </c>
      <c r="G732" s="30">
        <v>82.918838500976563</v>
      </c>
      <c r="H732" s="30">
        <v>83.590835571289063</v>
      </c>
      <c r="I732" s="1">
        <v>277</v>
      </c>
      <c r="J732" s="1" t="s">
        <v>4733</v>
      </c>
      <c r="K732" s="1">
        <v>6</v>
      </c>
      <c r="L732" t="s">
        <v>3879</v>
      </c>
      <c r="M732" t="s">
        <v>3914</v>
      </c>
      <c r="N732" t="s">
        <v>3918</v>
      </c>
      <c r="O732" t="s">
        <v>3922</v>
      </c>
      <c r="P732" s="148">
        <v>0.11290322244167331</v>
      </c>
      <c r="Q732" s="30">
        <v>49.454544480000003</v>
      </c>
      <c r="R732" s="30"/>
      <c r="S732" s="1">
        <v>184</v>
      </c>
      <c r="T732" s="1">
        <v>184</v>
      </c>
      <c r="U732" s="148">
        <v>1</v>
      </c>
      <c r="V732" s="148">
        <v>0.11290322244167331</v>
      </c>
      <c r="W732" s="149">
        <v>50.082242440000002</v>
      </c>
      <c r="X732" s="149"/>
      <c r="Y732" s="1">
        <v>184</v>
      </c>
      <c r="Z732" s="30">
        <v>87.0352783203125</v>
      </c>
      <c r="AA732" s="148">
        <v>8.4000000000000005E-2</v>
      </c>
      <c r="AB732" s="30">
        <v>50.7</v>
      </c>
      <c r="AC732" s="30">
        <v>209.1</v>
      </c>
      <c r="AD732" s="30">
        <v>88.737472534179688</v>
      </c>
      <c r="AE732" s="148">
        <v>8.4000000000000005E-2</v>
      </c>
      <c r="AF732" s="30">
        <v>51.26</v>
      </c>
      <c r="AG732" s="30">
        <v>209.1</v>
      </c>
      <c r="AH732" s="30">
        <v>86.426902770996094</v>
      </c>
      <c r="AI732" s="148">
        <v>0.124</v>
      </c>
      <c r="AJ732" s="30">
        <v>50.514970079999998</v>
      </c>
      <c r="AK732" s="30">
        <v>234.6</v>
      </c>
      <c r="AL732" s="30">
        <v>88.16766357421875</v>
      </c>
      <c r="AM732" s="148">
        <v>0.124</v>
      </c>
      <c r="AN732" s="30">
        <v>51.08098115</v>
      </c>
      <c r="AO732" s="30">
        <v>234.6</v>
      </c>
      <c r="AP732" s="148">
        <v>5.7377047836780548E-2</v>
      </c>
      <c r="AQ732" s="30">
        <v>48.707417190000001</v>
      </c>
      <c r="AR732" s="30"/>
      <c r="AS732" s="30">
        <v>182</v>
      </c>
      <c r="AT732" s="30">
        <v>182</v>
      </c>
      <c r="AU732" s="148">
        <v>1</v>
      </c>
      <c r="AV732" s="30">
        <v>83.590835571289063</v>
      </c>
      <c r="AW732" s="148">
        <v>5.7377047836780548E-2</v>
      </c>
      <c r="AX732" s="30">
        <v>49.184174310000003</v>
      </c>
      <c r="AY732" s="30"/>
      <c r="AZ732" s="30">
        <v>182</v>
      </c>
      <c r="BA732" s="30">
        <v>85.021080017089844</v>
      </c>
      <c r="BB732" s="148">
        <v>7.0999999999999994E-2</v>
      </c>
      <c r="BC732" s="30">
        <v>50.02</v>
      </c>
      <c r="BD732" s="30">
        <v>161</v>
      </c>
      <c r="BE732" s="30">
        <v>86.3143310546875</v>
      </c>
      <c r="BF732" s="147">
        <v>7.0999999999999994E-2</v>
      </c>
      <c r="BG732" s="30">
        <v>50.63</v>
      </c>
      <c r="BH732" s="30">
        <v>161</v>
      </c>
      <c r="BI732" s="30">
        <v>85.419204711914063</v>
      </c>
      <c r="BJ732" s="148">
        <v>7.9000000000000001E-2</v>
      </c>
      <c r="BK732" s="30">
        <v>50.236167160000001</v>
      </c>
      <c r="BL732" s="30">
        <v>159.19999999999999</v>
      </c>
      <c r="BM732" s="30">
        <v>86.713478088378906</v>
      </c>
      <c r="BN732" s="148">
        <v>7.9000000000000001E-2</v>
      </c>
      <c r="BO732" s="30">
        <v>50.857436059999998</v>
      </c>
      <c r="BP732" s="30">
        <v>159.19999999999999</v>
      </c>
      <c r="BQ732" s="148">
        <v>0.85599999999999998</v>
      </c>
      <c r="BR732" s="148">
        <v>5.3999999999999999E-2</v>
      </c>
      <c r="BS732" s="148"/>
      <c r="BT732" s="148">
        <v>0.04</v>
      </c>
      <c r="BU732" s="148">
        <v>2.5000000000000001E-2</v>
      </c>
      <c r="BV732" s="148">
        <v>2.500000037252903E-2</v>
      </c>
      <c r="BW732" s="148">
        <v>2.1999999999999999E-2</v>
      </c>
      <c r="BX732" s="148">
        <v>0.17699999999999999</v>
      </c>
      <c r="BY732" s="148">
        <v>0.87609999999999999</v>
      </c>
      <c r="BZ732" s="1">
        <v>1</v>
      </c>
      <c r="CA732" s="150">
        <v>14389.990234375</v>
      </c>
      <c r="CB732" s="150">
        <v>16000.28</v>
      </c>
      <c r="CC732" s="124" t="s">
        <v>4306</v>
      </c>
      <c r="CD732" t="s">
        <v>4634</v>
      </c>
    </row>
    <row r="733" spans="1:82" x14ac:dyDescent="0.3">
      <c r="A733" s="1">
        <v>480785630</v>
      </c>
      <c r="B733" s="124" t="s">
        <v>4306</v>
      </c>
      <c r="C733" t="s">
        <v>226</v>
      </c>
      <c r="D733" t="s">
        <v>1254</v>
      </c>
      <c r="E733" s="30">
        <v>84.100677490234375</v>
      </c>
      <c r="F733" s="30">
        <v>85.580619812011719</v>
      </c>
      <c r="G733" s="30">
        <v>86.192184448242188</v>
      </c>
      <c r="H733" s="30">
        <v>84.749465942382813</v>
      </c>
      <c r="I733" s="1">
        <v>254</v>
      </c>
      <c r="J733" s="1" t="s">
        <v>4733</v>
      </c>
      <c r="K733" s="1">
        <v>6</v>
      </c>
      <c r="L733" t="s">
        <v>3879</v>
      </c>
      <c r="M733" t="s">
        <v>3914</v>
      </c>
      <c r="N733" t="s">
        <v>3918</v>
      </c>
      <c r="O733" t="s">
        <v>3922</v>
      </c>
      <c r="P733" s="148">
        <v>0.1720430105924606</v>
      </c>
      <c r="Q733" s="30">
        <v>49.583692390000003</v>
      </c>
      <c r="R733" s="30"/>
      <c r="S733" s="1">
        <v>138</v>
      </c>
      <c r="T733" s="1">
        <v>138</v>
      </c>
      <c r="U733" s="148">
        <v>1</v>
      </c>
      <c r="V733" s="148">
        <v>0.1720430105924606</v>
      </c>
      <c r="W733" s="149">
        <v>50.191546789999997</v>
      </c>
      <c r="X733" s="149"/>
      <c r="Y733" s="1">
        <v>138</v>
      </c>
      <c r="Z733" s="30">
        <v>80.389259338378906</v>
      </c>
      <c r="AA733" s="148">
        <v>0.14799999999999999</v>
      </c>
      <c r="AB733" s="30">
        <v>48.5</v>
      </c>
      <c r="AC733" s="30">
        <v>226.2</v>
      </c>
      <c r="AD733" s="30">
        <v>82.228622436523438</v>
      </c>
      <c r="AE733" s="148">
        <v>0.14799999999999999</v>
      </c>
      <c r="AF733" s="30">
        <v>49.05</v>
      </c>
      <c r="AG733" s="30">
        <v>226.2</v>
      </c>
      <c r="AH733" s="30">
        <v>79.310401916503906</v>
      </c>
      <c r="AI733" s="148">
        <v>0.16800000000000001</v>
      </c>
      <c r="AJ733" s="30">
        <v>48.157888440000001</v>
      </c>
      <c r="AK733" s="30">
        <v>256.2</v>
      </c>
      <c r="AL733" s="30">
        <v>81.216720581054688</v>
      </c>
      <c r="AM733" s="148">
        <v>0.16800000000000001</v>
      </c>
      <c r="AN733" s="30">
        <v>48.715586190000003</v>
      </c>
      <c r="AO733" s="30">
        <v>256.2</v>
      </c>
      <c r="AP733" s="148">
        <v>4.2553190141916282E-2</v>
      </c>
      <c r="AQ733" s="30">
        <v>50.75498254</v>
      </c>
      <c r="AR733" s="30"/>
      <c r="AS733" s="30">
        <v>139</v>
      </c>
      <c r="AT733" s="30">
        <v>139</v>
      </c>
      <c r="AU733" s="148">
        <v>1</v>
      </c>
      <c r="AV733" s="30">
        <v>84.749465942382813</v>
      </c>
      <c r="AW733" s="148">
        <v>4.2553190141916282E-2</v>
      </c>
      <c r="AX733" s="30">
        <v>49.848203130000002</v>
      </c>
      <c r="AY733" s="30"/>
      <c r="AZ733" s="30">
        <v>139</v>
      </c>
      <c r="BA733" s="30">
        <v>77.701042175292969</v>
      </c>
      <c r="BB733" s="148">
        <v>0.154</v>
      </c>
      <c r="BC733" s="30">
        <v>46.47</v>
      </c>
      <c r="BD733" s="30">
        <v>195.1</v>
      </c>
      <c r="BE733" s="30">
        <v>79.071861267089844</v>
      </c>
      <c r="BF733" s="147">
        <v>0.154</v>
      </c>
      <c r="BG733" s="30">
        <v>47.06</v>
      </c>
      <c r="BH733" s="30">
        <v>195.1</v>
      </c>
      <c r="BI733" s="30">
        <v>77.575706481933594</v>
      </c>
      <c r="BJ733" s="148">
        <v>0.13900000000000001</v>
      </c>
      <c r="BK733" s="30">
        <v>46.415425460000002</v>
      </c>
      <c r="BL733" s="30">
        <v>205.8</v>
      </c>
      <c r="BM733" s="30">
        <v>79.009445190429688</v>
      </c>
      <c r="BN733" s="148">
        <v>0.13900000000000001</v>
      </c>
      <c r="BO733" s="30">
        <v>47.0179513</v>
      </c>
      <c r="BP733" s="30">
        <v>205.8</v>
      </c>
      <c r="BQ733" s="148">
        <v>0.58299999999999996</v>
      </c>
      <c r="BR733" s="148">
        <v>0.26800000000000002</v>
      </c>
      <c r="BS733" s="148">
        <v>3.1E-2</v>
      </c>
      <c r="BT733" s="148">
        <v>6.3E-2</v>
      </c>
      <c r="BU733" s="148"/>
      <c r="BV733" s="148">
        <v>5.4999999701976783E-2</v>
      </c>
      <c r="BW733" s="148">
        <v>0.217</v>
      </c>
      <c r="BX733" s="148">
        <v>0.13</v>
      </c>
      <c r="BY733" s="148">
        <v>0.84389999999999998</v>
      </c>
      <c r="BZ733" s="1">
        <v>1</v>
      </c>
      <c r="CA733" s="150">
        <v>13809.7099609375</v>
      </c>
      <c r="CB733" s="150">
        <v>15957.38</v>
      </c>
      <c r="CC733" s="124" t="s">
        <v>4306</v>
      </c>
      <c r="CD733" t="s">
        <v>4634</v>
      </c>
    </row>
    <row r="734" spans="1:82" x14ac:dyDescent="0.3">
      <c r="A734" s="1">
        <v>480785660</v>
      </c>
      <c r="B734" s="124" t="s">
        <v>4306</v>
      </c>
      <c r="C734" t="s">
        <v>226</v>
      </c>
      <c r="D734" t="s">
        <v>1255</v>
      </c>
      <c r="E734" s="30">
        <v>80.786323547363281</v>
      </c>
      <c r="F734" s="30">
        <v>82.342239379882813</v>
      </c>
      <c r="G734" s="30">
        <v>82.998565673828125</v>
      </c>
      <c r="H734" s="30">
        <v>86.01190185546875</v>
      </c>
      <c r="I734" s="1">
        <v>367</v>
      </c>
      <c r="J734" s="1" t="s">
        <v>4733</v>
      </c>
      <c r="K734" s="1">
        <v>6</v>
      </c>
      <c r="L734" t="s">
        <v>3879</v>
      </c>
      <c r="M734" t="s">
        <v>3914</v>
      </c>
      <c r="N734" t="s">
        <v>3918</v>
      </c>
      <c r="O734" t="s">
        <v>3922</v>
      </c>
      <c r="P734" s="148">
        <v>9.7402594983577728E-2</v>
      </c>
      <c r="Q734" s="30">
        <v>48.205043140000001</v>
      </c>
      <c r="R734" s="30"/>
      <c r="S734" s="1">
        <v>227</v>
      </c>
      <c r="T734" s="1">
        <v>227</v>
      </c>
      <c r="U734" s="148">
        <v>1</v>
      </c>
      <c r="V734" s="148">
        <v>9.7402594983577728E-2</v>
      </c>
      <c r="W734" s="149">
        <v>48.84974622</v>
      </c>
      <c r="X734" s="149"/>
      <c r="Y734" s="1">
        <v>227</v>
      </c>
      <c r="Z734" s="30">
        <v>83.410179138183594</v>
      </c>
      <c r="AA734" s="148">
        <v>2.9000000000000001E-2</v>
      </c>
      <c r="AB734" s="30">
        <v>49.5</v>
      </c>
      <c r="AC734" s="30">
        <v>190.2</v>
      </c>
      <c r="AD734" s="30">
        <v>85.203254699707031</v>
      </c>
      <c r="AE734" s="148">
        <v>2.9000000000000001E-2</v>
      </c>
      <c r="AF734" s="30">
        <v>50.06</v>
      </c>
      <c r="AG734" s="30">
        <v>190.2</v>
      </c>
      <c r="AH734" s="30">
        <v>83.663505554199219</v>
      </c>
      <c r="AI734" s="148">
        <v>0.12</v>
      </c>
      <c r="AJ734" s="30">
        <v>49.599694909999997</v>
      </c>
      <c r="AK734" s="30">
        <v>231.9</v>
      </c>
      <c r="AL734" s="30">
        <v>85.526885986328125</v>
      </c>
      <c r="AM734" s="148">
        <v>0.12</v>
      </c>
      <c r="AN734" s="30">
        <v>50.182328579999997</v>
      </c>
      <c r="AO734" s="30">
        <v>231.9</v>
      </c>
      <c r="AP734" s="148">
        <v>3.2258063554763787E-2</v>
      </c>
      <c r="AQ734" s="30">
        <v>48.757287949999998</v>
      </c>
      <c r="AR734" s="30"/>
      <c r="AS734" s="30">
        <v>227</v>
      </c>
      <c r="AT734" s="30">
        <v>227</v>
      </c>
      <c r="AU734" s="148">
        <v>1</v>
      </c>
      <c r="AV734" s="30">
        <v>86.01190185546875</v>
      </c>
      <c r="AW734" s="148">
        <v>3.2258063554763787E-2</v>
      </c>
      <c r="AX734" s="30">
        <v>50.571727889999998</v>
      </c>
      <c r="AY734" s="30"/>
      <c r="AZ734" s="30">
        <v>227</v>
      </c>
      <c r="BA734" s="30">
        <v>82.031204223632813</v>
      </c>
      <c r="BB734" s="148">
        <v>8.8000000000000009E-2</v>
      </c>
      <c r="BC734" s="30">
        <v>48.57</v>
      </c>
      <c r="BD734" s="30">
        <v>182.9</v>
      </c>
      <c r="BE734" s="30">
        <v>83.413284301757813</v>
      </c>
      <c r="BF734" s="147">
        <v>8.8000000000000009E-2</v>
      </c>
      <c r="BG734" s="30">
        <v>49.2</v>
      </c>
      <c r="BH734" s="30">
        <v>182.9</v>
      </c>
      <c r="BI734" s="30">
        <v>79.272483825683594</v>
      </c>
      <c r="BJ734" s="148">
        <v>7.9000000000000001E-2</v>
      </c>
      <c r="BK734" s="30">
        <v>47.241961969999998</v>
      </c>
      <c r="BL734" s="30">
        <v>176.9</v>
      </c>
      <c r="BM734" s="30">
        <v>80.723716735839844</v>
      </c>
      <c r="BN734" s="148">
        <v>7.9000000000000001E-2</v>
      </c>
      <c r="BO734" s="30">
        <v>47.8722973</v>
      </c>
      <c r="BP734" s="30">
        <v>176.9</v>
      </c>
      <c r="BQ734" s="148">
        <v>0.55600000000000005</v>
      </c>
      <c r="BR734" s="148">
        <v>0.33500000000000002</v>
      </c>
      <c r="BS734" s="148"/>
      <c r="BT734" s="148">
        <v>5.3999999999999999E-2</v>
      </c>
      <c r="BU734" s="148">
        <v>3.7999999999999999E-2</v>
      </c>
      <c r="BV734" s="148">
        <v>1.6000000759959221E-2</v>
      </c>
      <c r="BW734" s="148">
        <v>0.30299999999999999</v>
      </c>
      <c r="BX734" s="148">
        <v>0.13600000000000001</v>
      </c>
      <c r="BY734" s="148">
        <v>0.84010000000000007</v>
      </c>
      <c r="BZ734" s="1">
        <v>1</v>
      </c>
      <c r="CA734" s="150">
        <v>15410.650390625</v>
      </c>
      <c r="CB734" s="150">
        <v>17507.919999999998</v>
      </c>
      <c r="CC734" s="124" t="s">
        <v>4306</v>
      </c>
      <c r="CD734" t="s">
        <v>4634</v>
      </c>
    </row>
    <row r="735" spans="1:82" x14ac:dyDescent="0.3">
      <c r="A735" s="1">
        <v>480785670</v>
      </c>
      <c r="B735" s="124" t="s">
        <v>4306</v>
      </c>
      <c r="C735" t="s">
        <v>226</v>
      </c>
      <c r="D735" t="s">
        <v>1256</v>
      </c>
      <c r="E735" s="30">
        <v>84.996902465820313</v>
      </c>
      <c r="F735" s="30">
        <v>86.654876708984375</v>
      </c>
      <c r="G735" s="30">
        <v>85.784584045410156</v>
      </c>
      <c r="H735" s="30">
        <v>85.953971862792969</v>
      </c>
      <c r="I735" s="1">
        <v>380</v>
      </c>
      <c r="J735" s="1" t="s">
        <v>4733</v>
      </c>
      <c r="K735" s="1">
        <v>8</v>
      </c>
      <c r="L735" t="s">
        <v>3879</v>
      </c>
      <c r="M735" t="s">
        <v>3914</v>
      </c>
      <c r="N735" t="s">
        <v>3918</v>
      </c>
      <c r="O735" t="s">
        <v>3922</v>
      </c>
      <c r="P735" s="148">
        <v>0.25130888819694519</v>
      </c>
      <c r="Q735" s="30">
        <v>49.9564886</v>
      </c>
      <c r="R735" s="30">
        <v>283.76962280273438</v>
      </c>
      <c r="S735" s="1">
        <v>308</v>
      </c>
      <c r="T735" s="1">
        <v>308</v>
      </c>
      <c r="U735" s="148">
        <v>1</v>
      </c>
      <c r="V735" s="148">
        <v>0.25130888819694519</v>
      </c>
      <c r="W735" s="149">
        <v>50.636655640000001</v>
      </c>
      <c r="X735" s="149">
        <v>283.76962280273438</v>
      </c>
      <c r="Y735" s="1">
        <v>308</v>
      </c>
      <c r="Z735" s="30">
        <v>84.316452026367188</v>
      </c>
      <c r="AA735" s="148">
        <v>0.22600000000000001</v>
      </c>
      <c r="AB735" s="30">
        <v>49.8</v>
      </c>
      <c r="AC735" s="30">
        <v>264.3</v>
      </c>
      <c r="AD735" s="30">
        <v>86.263519287109375</v>
      </c>
      <c r="AE735" s="148">
        <v>0.22600000000000001</v>
      </c>
      <c r="AF735" s="30">
        <v>50.42</v>
      </c>
      <c r="AG735" s="30">
        <v>264.3</v>
      </c>
      <c r="AH735" s="30">
        <v>83.79168701171875</v>
      </c>
      <c r="AI735" s="148">
        <v>0.219</v>
      </c>
      <c r="AJ735" s="30">
        <v>49.642152070000002</v>
      </c>
      <c r="AK735" s="30">
        <v>281.5</v>
      </c>
      <c r="AL735" s="30">
        <v>85.52838134765625</v>
      </c>
      <c r="AM735" s="148">
        <v>0.219</v>
      </c>
      <c r="AN735" s="30">
        <v>50.182839110000003</v>
      </c>
      <c r="AO735" s="30">
        <v>281.5</v>
      </c>
      <c r="AP735" s="148">
        <v>9.8445594310760498E-2</v>
      </c>
      <c r="AQ735" s="30">
        <v>50.50001984</v>
      </c>
      <c r="AR735" s="30">
        <v>183.41969299316409</v>
      </c>
      <c r="AS735" s="30">
        <v>310</v>
      </c>
      <c r="AT735" s="30">
        <v>310</v>
      </c>
      <c r="AU735" s="148">
        <v>1</v>
      </c>
      <c r="AV735" s="30">
        <v>85.953971862792969</v>
      </c>
      <c r="AW735" s="148">
        <v>9.8445594310760498E-2</v>
      </c>
      <c r="AX735" s="30">
        <v>50.53852638</v>
      </c>
      <c r="AY735" s="30">
        <v>183.41969299316409</v>
      </c>
      <c r="AZ735" s="30">
        <v>310</v>
      </c>
      <c r="BA735" s="30">
        <v>84.093193054199219</v>
      </c>
      <c r="BB735" s="148">
        <v>0.13600000000000001</v>
      </c>
      <c r="BC735" s="30">
        <v>49.57</v>
      </c>
      <c r="BD735" s="30">
        <v>223.4</v>
      </c>
      <c r="BE735" s="30">
        <v>85.441986083984375</v>
      </c>
      <c r="BF735" s="147">
        <v>0.13600000000000001</v>
      </c>
      <c r="BG735" s="30">
        <v>50.2</v>
      </c>
      <c r="BH735" s="30">
        <v>223.4</v>
      </c>
      <c r="BI735" s="30">
        <v>81.5543212890625</v>
      </c>
      <c r="BJ735" s="148">
        <v>0.14000000000000001</v>
      </c>
      <c r="BK735" s="30">
        <v>48.35349695</v>
      </c>
      <c r="BL735" s="30">
        <v>220.2</v>
      </c>
      <c r="BM735" s="30">
        <v>82.956832885742188</v>
      </c>
      <c r="BN735" s="148">
        <v>0.14000000000000001</v>
      </c>
      <c r="BO735" s="30">
        <v>48.985224049999999</v>
      </c>
      <c r="BP735" s="30">
        <v>220.2</v>
      </c>
      <c r="BQ735" s="148">
        <v>0.92600000000000005</v>
      </c>
      <c r="BR735" s="148">
        <v>3.2000000000000001E-2</v>
      </c>
      <c r="BS735" s="148"/>
      <c r="BT735" s="148"/>
      <c r="BU735" s="148">
        <v>1.2999999999999999E-2</v>
      </c>
      <c r="BV735" s="148">
        <v>2.899999916553497E-2</v>
      </c>
      <c r="BW735" s="148"/>
      <c r="BX735" s="148">
        <v>0.124</v>
      </c>
      <c r="BY735" s="148">
        <v>0.79449999999999998</v>
      </c>
      <c r="BZ735" s="1">
        <v>1</v>
      </c>
      <c r="CA735" s="150">
        <v>14952.16015625</v>
      </c>
      <c r="CB735" s="150">
        <v>17129.080000000002</v>
      </c>
      <c r="CC735" s="124" t="s">
        <v>4306</v>
      </c>
      <c r="CD735" t="s">
        <v>4635</v>
      </c>
    </row>
    <row r="736" spans="1:82" x14ac:dyDescent="0.3">
      <c r="A736" s="1">
        <v>480785700</v>
      </c>
      <c r="B736" s="124" t="s">
        <v>4306</v>
      </c>
      <c r="C736" t="s">
        <v>226</v>
      </c>
      <c r="D736" t="s">
        <v>1257</v>
      </c>
      <c r="E736" s="30">
        <v>84.400733947753906</v>
      </c>
      <c r="F736" s="30">
        <v>85.941841125488281</v>
      </c>
      <c r="G736" s="30">
        <v>87.81005859375</v>
      </c>
      <c r="H736" s="30">
        <v>87.650321960449219</v>
      </c>
      <c r="I736" s="1">
        <v>362</v>
      </c>
      <c r="J736" s="1" t="s">
        <v>4733</v>
      </c>
      <c r="K736" s="1">
        <v>6</v>
      </c>
      <c r="L736" t="s">
        <v>3879</v>
      </c>
      <c r="M736" t="s">
        <v>3914</v>
      </c>
      <c r="N736" t="s">
        <v>3918</v>
      </c>
      <c r="O736" t="s">
        <v>3922</v>
      </c>
      <c r="P736" s="148">
        <v>0.18032786250114441</v>
      </c>
      <c r="Q736" s="30">
        <v>49.708503620000002</v>
      </c>
      <c r="R736" s="30">
        <v>243.7158508300781</v>
      </c>
      <c r="S736" s="1">
        <v>248</v>
      </c>
      <c r="T736" s="1">
        <v>247</v>
      </c>
      <c r="U736" s="148">
        <v>0.99596774578094482</v>
      </c>
      <c r="V736" s="148">
        <v>0.18232044577598569</v>
      </c>
      <c r="W736" s="149">
        <v>50.34121622</v>
      </c>
      <c r="X736" s="149">
        <v>244.19889831542969</v>
      </c>
      <c r="Y736" s="1">
        <v>247</v>
      </c>
      <c r="Z736" s="30">
        <v>87.0352783203125</v>
      </c>
      <c r="AA736" s="148">
        <v>0.20100000000000001</v>
      </c>
      <c r="AB736" s="30">
        <v>50.7</v>
      </c>
      <c r="AC736" s="30">
        <v>251.3</v>
      </c>
      <c r="AD736" s="30">
        <v>88.708023071289063</v>
      </c>
      <c r="AE736" s="148">
        <v>0.20100000000000001</v>
      </c>
      <c r="AF736" s="30">
        <v>51.25</v>
      </c>
      <c r="AG736" s="30">
        <v>251.3</v>
      </c>
      <c r="AH736" s="30">
        <v>94.891738891601563</v>
      </c>
      <c r="AI736" s="148">
        <v>0.27200000000000002</v>
      </c>
      <c r="AJ736" s="30">
        <v>53.318643059999999</v>
      </c>
      <c r="AK736" s="30">
        <v>262.89999999999998</v>
      </c>
      <c r="AL736" s="30">
        <v>96.51513671875</v>
      </c>
      <c r="AM736" s="148">
        <v>0.27200000000000002</v>
      </c>
      <c r="AN736" s="30">
        <v>53.921613819999997</v>
      </c>
      <c r="AO736" s="30">
        <v>262.89999999999998</v>
      </c>
      <c r="AP736" s="148">
        <v>0.1147540956735611</v>
      </c>
      <c r="AQ736" s="30">
        <v>51.767004319999998</v>
      </c>
      <c r="AR736" s="30">
        <v>186.33879089355469</v>
      </c>
      <c r="AS736" s="30">
        <v>253</v>
      </c>
      <c r="AT736" s="30">
        <v>252</v>
      </c>
      <c r="AU736" s="148">
        <v>0.99596774578094482</v>
      </c>
      <c r="AV736" s="30">
        <v>87.650321960449219</v>
      </c>
      <c r="AW736" s="148">
        <v>0.11602210253477099</v>
      </c>
      <c r="AX736" s="30">
        <v>51.510734679999999</v>
      </c>
      <c r="AY736" s="30">
        <v>187.2928161621094</v>
      </c>
      <c r="AZ736" s="30">
        <v>252</v>
      </c>
      <c r="BA736" s="30">
        <v>94.320625305175781</v>
      </c>
      <c r="BB736" s="148">
        <v>0.27100000000000002</v>
      </c>
      <c r="BC736" s="30">
        <v>54.53</v>
      </c>
      <c r="BD736" s="30">
        <v>228.8</v>
      </c>
      <c r="BE736" s="30">
        <v>95.504364013671875</v>
      </c>
      <c r="BF736" s="147">
        <v>0.27100000000000002</v>
      </c>
      <c r="BG736" s="30">
        <v>55.16</v>
      </c>
      <c r="BH736" s="30">
        <v>228.8</v>
      </c>
      <c r="BI736" s="30">
        <v>96.997726440429688</v>
      </c>
      <c r="BJ736" s="148">
        <v>0.38800000000000001</v>
      </c>
      <c r="BK736" s="30">
        <v>55.876323489999997</v>
      </c>
      <c r="BL736" s="30">
        <v>279.7</v>
      </c>
      <c r="BM736" s="30">
        <v>98.075027465820313</v>
      </c>
      <c r="BN736" s="148">
        <v>0.38800000000000001</v>
      </c>
      <c r="BO736" s="30">
        <v>56.519734059999998</v>
      </c>
      <c r="BP736" s="30">
        <v>279.7</v>
      </c>
      <c r="BQ736" s="148">
        <v>0.40100000000000002</v>
      </c>
      <c r="BR736" s="148">
        <v>0.35899999999999999</v>
      </c>
      <c r="BS736" s="148">
        <v>0.122</v>
      </c>
      <c r="BT736" s="148">
        <v>9.0999999999999998E-2</v>
      </c>
      <c r="BU736" s="148"/>
      <c r="BV736" s="148">
        <v>2.8000000864267349E-2</v>
      </c>
      <c r="BW736" s="148">
        <v>0.56900000000000006</v>
      </c>
      <c r="BX736" s="148">
        <v>5.5E-2</v>
      </c>
      <c r="BY736" s="148">
        <v>0.73609999999999998</v>
      </c>
      <c r="BZ736" s="1">
        <v>1</v>
      </c>
      <c r="CA736" s="150">
        <v>15181.400390625</v>
      </c>
      <c r="CB736" s="150">
        <v>16621.150000000001</v>
      </c>
      <c r="CC736" s="124" t="s">
        <v>4306</v>
      </c>
      <c r="CD736" t="s">
        <v>4634</v>
      </c>
    </row>
    <row r="737" spans="1:82" x14ac:dyDescent="0.3">
      <c r="A737" s="1">
        <v>480785780</v>
      </c>
      <c r="B737" s="124" t="s">
        <v>4306</v>
      </c>
      <c r="C737" t="s">
        <v>226</v>
      </c>
      <c r="D737" t="s">
        <v>1258</v>
      </c>
      <c r="E737" s="30">
        <v>96.781661987304688</v>
      </c>
      <c r="F737" s="30">
        <v>98.441268920898438</v>
      </c>
      <c r="G737" s="30">
        <v>92.113998413085938</v>
      </c>
      <c r="H737" s="30">
        <v>90.682991027832031</v>
      </c>
      <c r="I737" s="1">
        <v>227</v>
      </c>
      <c r="J737" s="1" t="s">
        <v>4733</v>
      </c>
      <c r="K737" s="1">
        <v>6</v>
      </c>
      <c r="L737" t="s">
        <v>3879</v>
      </c>
      <c r="M737" t="s">
        <v>3914</v>
      </c>
      <c r="N737" t="s">
        <v>3918</v>
      </c>
      <c r="O737" t="s">
        <v>3922</v>
      </c>
      <c r="P737" s="148">
        <v>0.5</v>
      </c>
      <c r="Q737" s="30">
        <v>54.858513739999999</v>
      </c>
      <c r="R737" s="30">
        <v>329.06976318359381</v>
      </c>
      <c r="S737" s="1">
        <v>109</v>
      </c>
      <c r="T737" s="1">
        <v>109</v>
      </c>
      <c r="U737" s="148">
        <v>1</v>
      </c>
      <c r="V737" s="148">
        <v>0.5</v>
      </c>
      <c r="W737" s="149">
        <v>55.520258929999997</v>
      </c>
      <c r="X737" s="149">
        <v>329.06976318359381</v>
      </c>
      <c r="Y737" s="1">
        <v>109</v>
      </c>
      <c r="Z737" s="30">
        <v>96.400123596191406</v>
      </c>
      <c r="AA737" s="148">
        <v>0.58599999999999997</v>
      </c>
      <c r="AB737" s="30">
        <v>53.8</v>
      </c>
      <c r="AC737" s="30">
        <v>350.9</v>
      </c>
      <c r="AD737" s="30">
        <v>98.132606506347656</v>
      </c>
      <c r="AE737" s="148">
        <v>0.58599999999999997</v>
      </c>
      <c r="AF737" s="30">
        <v>54.45</v>
      </c>
      <c r="AG737" s="30">
        <v>350.9</v>
      </c>
      <c r="AH737" s="30">
        <v>93.243606567382813</v>
      </c>
      <c r="AI737" s="148">
        <v>0.60599999999999998</v>
      </c>
      <c r="AJ737" s="30">
        <v>52.772757030000001</v>
      </c>
      <c r="AK737" s="30">
        <v>370.2</v>
      </c>
      <c r="AL737" s="30">
        <v>94.896087646484375</v>
      </c>
      <c r="AM737" s="148">
        <v>0.60599999999999998</v>
      </c>
      <c r="AN737" s="30">
        <v>53.37065277</v>
      </c>
      <c r="AO737" s="30">
        <v>370.2</v>
      </c>
      <c r="AP737" s="148">
        <v>0.34883719682693481</v>
      </c>
      <c r="AQ737" s="30">
        <v>54.459234350000003</v>
      </c>
      <c r="AR737" s="30">
        <v>279.06976318359381</v>
      </c>
      <c r="AS737" s="30">
        <v>109</v>
      </c>
      <c r="AT737" s="30">
        <v>109</v>
      </c>
      <c r="AU737" s="148">
        <v>1</v>
      </c>
      <c r="AV737" s="30">
        <v>90.682991027832031</v>
      </c>
      <c r="AW737" s="148">
        <v>0.34883719682693481</v>
      </c>
      <c r="AX737" s="30">
        <v>53.248804329999999</v>
      </c>
      <c r="AY737" s="30">
        <v>279.06976318359381</v>
      </c>
      <c r="AZ737" s="30">
        <v>109</v>
      </c>
      <c r="BA737" s="30">
        <v>82.422981262207031</v>
      </c>
      <c r="BB737" s="148">
        <v>0.45700000000000002</v>
      </c>
      <c r="BC737" s="30">
        <v>48.76</v>
      </c>
      <c r="BD737" s="30">
        <v>300</v>
      </c>
      <c r="BE737" s="30">
        <v>83.798736572265625</v>
      </c>
      <c r="BF737" s="147">
        <v>0.45700000000000002</v>
      </c>
      <c r="BG737" s="30">
        <v>49.39</v>
      </c>
      <c r="BH737" s="30">
        <v>300</v>
      </c>
      <c r="BI737" s="30">
        <v>82.030166625976563</v>
      </c>
      <c r="BJ737" s="148">
        <v>0.38500000000000001</v>
      </c>
      <c r="BK737" s="30">
        <v>48.585291900000001</v>
      </c>
      <c r="BL737" s="30">
        <v>291.3</v>
      </c>
      <c r="BM737" s="30">
        <v>83.427925109863281</v>
      </c>
      <c r="BN737" s="148">
        <v>0.38500000000000001</v>
      </c>
      <c r="BO737" s="30">
        <v>49.220002770000001</v>
      </c>
      <c r="BP737" s="30">
        <v>291.3</v>
      </c>
      <c r="BQ737" s="148">
        <v>0.49299999999999999</v>
      </c>
      <c r="BR737" s="148">
        <v>4.8000000000000001E-2</v>
      </c>
      <c r="BS737" s="148"/>
      <c r="BT737" s="148">
        <v>0.379</v>
      </c>
      <c r="BU737" s="148">
        <v>3.5000000000000003E-2</v>
      </c>
      <c r="BV737" s="148">
        <v>4.3999999761581421E-2</v>
      </c>
      <c r="BW737" s="148"/>
      <c r="BX737" s="148">
        <v>0.106</v>
      </c>
      <c r="BY737" s="148">
        <v>0.2596</v>
      </c>
      <c r="BZ737" s="1">
        <v>1</v>
      </c>
      <c r="CA737" s="150">
        <v>16808.33984375</v>
      </c>
      <c r="CB737" s="150">
        <v>20794.330000000002</v>
      </c>
      <c r="CC737" s="124" t="s">
        <v>4306</v>
      </c>
      <c r="CD737" t="s">
        <v>4634</v>
      </c>
    </row>
    <row r="738" spans="1:82" x14ac:dyDescent="0.3">
      <c r="A738" s="1">
        <v>480802100</v>
      </c>
      <c r="B738" s="124" t="s">
        <v>4307</v>
      </c>
      <c r="C738" t="s">
        <v>227</v>
      </c>
      <c r="D738" t="s">
        <v>1259</v>
      </c>
      <c r="E738" s="30">
        <v>78.753807067871094</v>
      </c>
      <c r="F738" s="30">
        <v>79.619255065917969</v>
      </c>
      <c r="G738" s="30">
        <v>75.415496826171875</v>
      </c>
      <c r="H738" s="30">
        <v>78.179130554199219</v>
      </c>
      <c r="I738" s="1">
        <v>580</v>
      </c>
      <c r="J738" s="1">
        <v>6</v>
      </c>
      <c r="K738" s="1">
        <v>8</v>
      </c>
      <c r="L738" t="s">
        <v>3879</v>
      </c>
      <c r="M738" t="s">
        <v>3914</v>
      </c>
      <c r="N738" t="s">
        <v>3918</v>
      </c>
      <c r="O738" t="s">
        <v>3922</v>
      </c>
      <c r="P738" s="148">
        <v>0.28737863898277283</v>
      </c>
      <c r="Q738" s="30">
        <v>47.35959124</v>
      </c>
      <c r="R738" s="30">
        <v>288.15533447265631</v>
      </c>
      <c r="S738" s="1">
        <v>1043</v>
      </c>
      <c r="T738" s="1">
        <v>907</v>
      </c>
      <c r="U738" s="148">
        <v>0.86960691213607788</v>
      </c>
      <c r="V738" s="148">
        <v>0.23129251599311829</v>
      </c>
      <c r="W738" s="149">
        <v>47.721500130000003</v>
      </c>
      <c r="X738" s="149">
        <v>273.69613647460938</v>
      </c>
      <c r="Y738" s="1">
        <v>907</v>
      </c>
      <c r="Z738" s="30">
        <v>82.805992126464844</v>
      </c>
      <c r="AA738" s="148">
        <v>0.27900000000000003</v>
      </c>
      <c r="AB738" s="30">
        <v>49.3</v>
      </c>
      <c r="AC738" s="30">
        <v>291.5</v>
      </c>
      <c r="AD738" s="30">
        <v>83.9957275390625</v>
      </c>
      <c r="AE738" s="148">
        <v>0.22500000000000001</v>
      </c>
      <c r="AF738" s="30">
        <v>49.65</v>
      </c>
      <c r="AG738" s="30">
        <v>278.5</v>
      </c>
      <c r="AH738" s="30">
        <v>84.585395812988281</v>
      </c>
      <c r="AI738" s="148">
        <v>0.34699999999999998</v>
      </c>
      <c r="AJ738" s="30">
        <v>49.905039469999998</v>
      </c>
      <c r="AK738" s="30">
        <v>314.7</v>
      </c>
      <c r="AL738" s="30">
        <v>85.641448974609375</v>
      </c>
      <c r="AM738" s="148">
        <v>0.29799999999999999</v>
      </c>
      <c r="AN738" s="30">
        <v>50.221315259999997</v>
      </c>
      <c r="AO738" s="30">
        <v>301.60000000000002</v>
      </c>
      <c r="AP738" s="148">
        <v>7.1146242320537567E-2</v>
      </c>
      <c r="AQ738" s="30">
        <v>44.013878339999998</v>
      </c>
      <c r="AR738" s="30">
        <v>185.770751953125</v>
      </c>
      <c r="AS738" s="30">
        <v>1024</v>
      </c>
      <c r="AT738" s="30">
        <v>898</v>
      </c>
      <c r="AU738" s="148">
        <v>0.86960691213607788</v>
      </c>
      <c r="AV738" s="30">
        <v>78.179130554199219</v>
      </c>
      <c r="AW738" s="148">
        <v>3.6781609058380127E-2</v>
      </c>
      <c r="AX738" s="30">
        <v>46.08263358</v>
      </c>
      <c r="AY738" s="30"/>
      <c r="AZ738" s="30">
        <v>898</v>
      </c>
      <c r="BA738" s="30">
        <v>82.505462646484375</v>
      </c>
      <c r="BB738" s="148">
        <v>0.22</v>
      </c>
      <c r="BC738" s="30">
        <v>48.8</v>
      </c>
      <c r="BD738" s="30">
        <v>249.2</v>
      </c>
      <c r="BE738" s="30">
        <v>83.575584411621094</v>
      </c>
      <c r="BF738" s="147">
        <v>0.17899999999999999</v>
      </c>
      <c r="BG738" s="30">
        <v>49.28</v>
      </c>
      <c r="BH738" s="30">
        <v>236.9</v>
      </c>
      <c r="BI738" s="30">
        <v>83.529975891113281</v>
      </c>
      <c r="BJ738" s="148">
        <v>0.29599999999999999</v>
      </c>
      <c r="BK738" s="30">
        <v>49.315883980000002</v>
      </c>
      <c r="BL738" s="30">
        <v>281.5</v>
      </c>
      <c r="BM738" s="30">
        <v>84.280540466308594</v>
      </c>
      <c r="BN738" s="148">
        <v>0.251</v>
      </c>
      <c r="BO738" s="30">
        <v>49.6449262</v>
      </c>
      <c r="BP738" s="30">
        <v>266.5</v>
      </c>
      <c r="BQ738" s="148">
        <v>0.64100000000000001</v>
      </c>
      <c r="BR738" s="148">
        <v>0.1</v>
      </c>
      <c r="BS738" s="148">
        <v>1.2E-2</v>
      </c>
      <c r="BT738" s="148">
        <v>0.16400000000000001</v>
      </c>
      <c r="BU738" s="148">
        <v>7.9000000000000001E-2</v>
      </c>
      <c r="BV738" s="148">
        <v>3.0000000260770321E-3</v>
      </c>
      <c r="BW738" s="148">
        <v>3.3000000000000002E-2</v>
      </c>
      <c r="BX738" s="148">
        <v>0.13100000000000001</v>
      </c>
      <c r="BY738" s="148">
        <v>0.55500000000000005</v>
      </c>
      <c r="BZ738" s="1"/>
      <c r="CA738" s="150">
        <v>11968.98046875</v>
      </c>
      <c r="CB738" s="150">
        <v>13662.96</v>
      </c>
      <c r="CC738" s="124" t="s">
        <v>4307</v>
      </c>
      <c r="CD738" t="s">
        <v>4633</v>
      </c>
    </row>
    <row r="739" spans="1:82" x14ac:dyDescent="0.3">
      <c r="A739" s="1">
        <v>480804020</v>
      </c>
      <c r="B739" s="124" t="s">
        <v>4307</v>
      </c>
      <c r="C739" t="s">
        <v>227</v>
      </c>
      <c r="D739" t="s">
        <v>1260</v>
      </c>
      <c r="E739" s="30">
        <v>90.666458129882813</v>
      </c>
      <c r="F739" s="30">
        <v>91.182037353515625</v>
      </c>
      <c r="G739" s="30">
        <v>90.555335998535156</v>
      </c>
      <c r="H739" s="30">
        <v>92.676719665527344</v>
      </c>
      <c r="I739" s="1">
        <v>288</v>
      </c>
      <c r="J739" s="1" t="s">
        <v>3981</v>
      </c>
      <c r="K739" s="1">
        <v>5</v>
      </c>
      <c r="L739" t="s">
        <v>3879</v>
      </c>
      <c r="M739" t="s">
        <v>3914</v>
      </c>
      <c r="N739" t="s">
        <v>3918</v>
      </c>
      <c r="O739" t="s">
        <v>3922</v>
      </c>
      <c r="P739" s="148">
        <v>0.2985074520111084</v>
      </c>
      <c r="Q739" s="30">
        <v>52.314813229999999</v>
      </c>
      <c r="R739" s="30">
        <v>275.37313842773438</v>
      </c>
      <c r="S739" s="1">
        <v>145</v>
      </c>
      <c r="T739" s="1">
        <v>115</v>
      </c>
      <c r="U739" s="148">
        <v>0.79310345649719238</v>
      </c>
      <c r="V739" s="148">
        <v>0.14606741070747381</v>
      </c>
      <c r="W739" s="149">
        <v>52.51245119</v>
      </c>
      <c r="X739" s="149"/>
      <c r="Y739" s="1">
        <v>115</v>
      </c>
      <c r="Z739" s="30">
        <v>90.358291625976563</v>
      </c>
      <c r="AA739" s="148">
        <v>0.45</v>
      </c>
      <c r="AB739" s="30">
        <v>51.8</v>
      </c>
      <c r="AC739" s="30">
        <v>326.5</v>
      </c>
      <c r="AD739" s="30">
        <v>89.326515197753906</v>
      </c>
      <c r="AE739" s="148">
        <v>0.39300000000000002</v>
      </c>
      <c r="AF739" s="30">
        <v>51.46</v>
      </c>
      <c r="AG739" s="30">
        <v>310.7</v>
      </c>
      <c r="AH739" s="30">
        <v>87.814590454101563</v>
      </c>
      <c r="AI739" s="148">
        <v>0.46700000000000003</v>
      </c>
      <c r="AJ739" s="30">
        <v>50.974592100000002</v>
      </c>
      <c r="AK739" s="30">
        <v>340.6</v>
      </c>
      <c r="AL739" s="30">
        <v>86.856201171875</v>
      </c>
      <c r="AM739" s="148">
        <v>0.32800000000000001</v>
      </c>
      <c r="AN739" s="30">
        <v>50.634692100000002</v>
      </c>
      <c r="AO739" s="30">
        <v>309.60000000000002</v>
      </c>
      <c r="AP739" s="148">
        <v>0.24626865983009341</v>
      </c>
      <c r="AQ739" s="30">
        <v>53.484249259999999</v>
      </c>
      <c r="AR739" s="30">
        <v>227.6119384765625</v>
      </c>
      <c r="AS739" s="30">
        <v>145</v>
      </c>
      <c r="AT739" s="30">
        <v>115</v>
      </c>
      <c r="AU739" s="148">
        <v>0.79310345649719238</v>
      </c>
      <c r="AV739" s="30">
        <v>92.676719665527344</v>
      </c>
      <c r="AW739" s="148">
        <v>0.11235955357551571</v>
      </c>
      <c r="AX739" s="30">
        <v>54.391446549999998</v>
      </c>
      <c r="AY739" s="30"/>
      <c r="AZ739" s="30">
        <v>115</v>
      </c>
      <c r="BA739" s="30">
        <v>91.310127258300781</v>
      </c>
      <c r="BB739" s="148">
        <v>0.373</v>
      </c>
      <c r="BC739" s="30">
        <v>53.07</v>
      </c>
      <c r="BD739" s="30">
        <v>296</v>
      </c>
      <c r="BE739" s="30">
        <v>91.223793029785156</v>
      </c>
      <c r="BF739" s="147">
        <v>0.32</v>
      </c>
      <c r="BG739" s="30">
        <v>53.05</v>
      </c>
      <c r="BH739" s="30">
        <v>276.2</v>
      </c>
      <c r="BI739" s="30">
        <v>90.317359924316406</v>
      </c>
      <c r="BJ739" s="148">
        <v>0.442</v>
      </c>
      <c r="BK739" s="30">
        <v>52.622168309999999</v>
      </c>
      <c r="BL739" s="30">
        <v>300.60000000000002</v>
      </c>
      <c r="BM739" s="30">
        <v>90.427482604980469</v>
      </c>
      <c r="BN739" s="148">
        <v>0.34399999999999997</v>
      </c>
      <c r="BO739" s="30">
        <v>52.708401760000001</v>
      </c>
      <c r="BP739" s="30">
        <v>268</v>
      </c>
      <c r="BQ739" s="148">
        <v>0.40600000000000003</v>
      </c>
      <c r="BR739" s="148">
        <v>8.3000000000000004E-2</v>
      </c>
      <c r="BS739" s="148">
        <v>2.8000000000000001E-2</v>
      </c>
      <c r="BT739" s="148">
        <v>0.316</v>
      </c>
      <c r="BU739" s="148">
        <v>0.16700000000000001</v>
      </c>
      <c r="BV739" s="148">
        <v>0</v>
      </c>
      <c r="BW739" s="148">
        <v>5.6000000000000001E-2</v>
      </c>
      <c r="BX739" s="148">
        <v>0.184</v>
      </c>
      <c r="BY739" s="148">
        <v>0.42</v>
      </c>
      <c r="BZ739" s="1"/>
      <c r="CA739" s="150">
        <v>13541.23046875</v>
      </c>
      <c r="CB739" s="150">
        <v>17211.02</v>
      </c>
      <c r="CC739" s="124" t="s">
        <v>4307</v>
      </c>
      <c r="CD739" t="s">
        <v>4634</v>
      </c>
    </row>
    <row r="740" spans="1:82" x14ac:dyDescent="0.3">
      <c r="A740" s="1">
        <v>480804060</v>
      </c>
      <c r="B740" s="124" t="s">
        <v>4307</v>
      </c>
      <c r="C740" t="s">
        <v>227</v>
      </c>
      <c r="D740" t="s">
        <v>1261</v>
      </c>
      <c r="E740" s="30">
        <v>87.176223754882813</v>
      </c>
      <c r="F740" s="30">
        <v>88.781784057617188</v>
      </c>
      <c r="G740" s="30">
        <v>82.5513916015625</v>
      </c>
      <c r="H740" s="30">
        <v>85.282981872558594</v>
      </c>
      <c r="I740" s="1">
        <v>311</v>
      </c>
      <c r="J740" s="1" t="s">
        <v>3981</v>
      </c>
      <c r="K740" s="1">
        <v>5</v>
      </c>
      <c r="L740" t="s">
        <v>3879</v>
      </c>
      <c r="M740" t="s">
        <v>3914</v>
      </c>
      <c r="N740" t="s">
        <v>3918</v>
      </c>
      <c r="O740" t="s">
        <v>3922</v>
      </c>
      <c r="P740" s="148">
        <v>0.23270440101623541</v>
      </c>
      <c r="Q740" s="30">
        <v>50.86300542</v>
      </c>
      <c r="R740" s="30">
        <v>239.62263488769531</v>
      </c>
      <c r="S740" s="1">
        <v>169</v>
      </c>
      <c r="T740" s="1">
        <v>169</v>
      </c>
      <c r="U740" s="148">
        <v>1</v>
      </c>
      <c r="V740" s="148">
        <v>0.23270440101623541</v>
      </c>
      <c r="W740" s="149">
        <v>51.517922499999997</v>
      </c>
      <c r="X740" s="149">
        <v>239.62263488769531</v>
      </c>
      <c r="Y740" s="1">
        <v>169</v>
      </c>
      <c r="Z740" s="30">
        <v>87.337371826171875</v>
      </c>
      <c r="AA740" s="148">
        <v>0.28899999999999998</v>
      </c>
      <c r="AB740" s="30">
        <v>50.8</v>
      </c>
      <c r="AC740" s="30">
        <v>273.60000000000002</v>
      </c>
      <c r="AD740" s="30">
        <v>89.179252624511719</v>
      </c>
      <c r="AE740" s="148">
        <v>0.28899999999999998</v>
      </c>
      <c r="AF740" s="30">
        <v>51.41</v>
      </c>
      <c r="AG740" s="30">
        <v>273.60000000000002</v>
      </c>
      <c r="AH740" s="30">
        <v>84.7613525390625</v>
      </c>
      <c r="AI740" s="148">
        <v>0.24</v>
      </c>
      <c r="AJ740" s="30">
        <v>49.96331704</v>
      </c>
      <c r="AK740" s="30">
        <v>285.60000000000002</v>
      </c>
      <c r="AL740" s="30">
        <v>86.599296569824219</v>
      </c>
      <c r="AM740" s="148">
        <v>0.24</v>
      </c>
      <c r="AN740" s="30">
        <v>50.547269720000003</v>
      </c>
      <c r="AO740" s="30">
        <v>285.60000000000002</v>
      </c>
      <c r="AP740" s="148">
        <v>8.2278482615947723E-2</v>
      </c>
      <c r="AQ740" s="30">
        <v>48.477567729999997</v>
      </c>
      <c r="AR740" s="30"/>
      <c r="AS740" s="30">
        <v>168</v>
      </c>
      <c r="AT740" s="30">
        <v>168</v>
      </c>
      <c r="AU740" s="148">
        <v>1</v>
      </c>
      <c r="AV740" s="30">
        <v>85.282981872558594</v>
      </c>
      <c r="AW740" s="148">
        <v>8.2278482615947723E-2</v>
      </c>
      <c r="AX740" s="30">
        <v>50.153971540000001</v>
      </c>
      <c r="AY740" s="30"/>
      <c r="AZ740" s="30">
        <v>168</v>
      </c>
      <c r="BA740" s="30">
        <v>83.124053955078125</v>
      </c>
      <c r="BB740" s="148">
        <v>0.253</v>
      </c>
      <c r="BC740" s="30">
        <v>49.1</v>
      </c>
      <c r="BD740" s="30">
        <v>236.1</v>
      </c>
      <c r="BE740" s="30">
        <v>84.468208312988281</v>
      </c>
      <c r="BF740" s="147">
        <v>0.253</v>
      </c>
      <c r="BG740" s="30">
        <v>49.72</v>
      </c>
      <c r="BH740" s="30">
        <v>236.1</v>
      </c>
      <c r="BI740" s="30">
        <v>82.303176879882813</v>
      </c>
      <c r="BJ740" s="148">
        <v>0.219</v>
      </c>
      <c r="BK740" s="30">
        <v>48.718279580000001</v>
      </c>
      <c r="BL740" s="30">
        <v>244.5</v>
      </c>
      <c r="BM740" s="30">
        <v>83.685989379882813</v>
      </c>
      <c r="BN740" s="148">
        <v>0.219</v>
      </c>
      <c r="BO740" s="30">
        <v>49.348618000000002</v>
      </c>
      <c r="BP740" s="30">
        <v>244.5</v>
      </c>
      <c r="BQ740" s="148">
        <v>0.80400000000000005</v>
      </c>
      <c r="BR740" s="148">
        <v>3.9E-2</v>
      </c>
      <c r="BS740" s="148"/>
      <c r="BT740" s="148">
        <v>8.4000000000000005E-2</v>
      </c>
      <c r="BU740" s="148">
        <v>6.8000000000000005E-2</v>
      </c>
      <c r="BV740" s="148">
        <v>6.0000000521540642E-3</v>
      </c>
      <c r="BW740" s="148"/>
      <c r="BX740" s="148">
        <v>0.13200000000000001</v>
      </c>
      <c r="BY740" s="148">
        <v>0.74930000000000008</v>
      </c>
      <c r="BZ740" s="1">
        <v>0</v>
      </c>
      <c r="CA740" s="150">
        <v>11223.2099609375</v>
      </c>
      <c r="CB740" s="150">
        <v>12699.03</v>
      </c>
      <c r="CC740" s="124" t="s">
        <v>4307</v>
      </c>
      <c r="CD740" t="s">
        <v>4634</v>
      </c>
    </row>
    <row r="741" spans="1:82" x14ac:dyDescent="0.3">
      <c r="A741" s="1">
        <v>480804070</v>
      </c>
      <c r="B741" s="124" t="s">
        <v>4307</v>
      </c>
      <c r="C741" t="s">
        <v>227</v>
      </c>
      <c r="D741" t="s">
        <v>1262</v>
      </c>
      <c r="E741" s="30">
        <v>86.124740600585938</v>
      </c>
      <c r="F741" s="30">
        <v>87.643684387207031</v>
      </c>
      <c r="G741" s="30">
        <v>81.2933349609375</v>
      </c>
      <c r="H741" s="30">
        <v>82.539031982421875</v>
      </c>
      <c r="I741" s="1">
        <v>267</v>
      </c>
      <c r="J741" s="1" t="s">
        <v>3981</v>
      </c>
      <c r="K741" s="1">
        <v>5</v>
      </c>
      <c r="L741" t="s">
        <v>3879</v>
      </c>
      <c r="M741" t="s">
        <v>3914</v>
      </c>
      <c r="N741" t="s">
        <v>3918</v>
      </c>
      <c r="O741" t="s">
        <v>3922</v>
      </c>
      <c r="P741" s="148">
        <v>0.16393442451953891</v>
      </c>
      <c r="Q741" s="30">
        <v>50.425626809999997</v>
      </c>
      <c r="R741" s="30">
        <v>240.9836120605469</v>
      </c>
      <c r="S741" s="1">
        <v>125</v>
      </c>
      <c r="T741" s="1">
        <v>125</v>
      </c>
      <c r="U741" s="148">
        <v>1</v>
      </c>
      <c r="V741" s="148">
        <v>0.16393442451953891</v>
      </c>
      <c r="W741" s="149">
        <v>51.04636103</v>
      </c>
      <c r="X741" s="149">
        <v>240.9836120605469</v>
      </c>
      <c r="Y741" s="1">
        <v>125</v>
      </c>
      <c r="Z741" s="30">
        <v>90.962471008300781</v>
      </c>
      <c r="AA741" s="148">
        <v>0.33100000000000002</v>
      </c>
      <c r="AB741" s="30">
        <v>52</v>
      </c>
      <c r="AC741" s="30">
        <v>297.8</v>
      </c>
      <c r="AD741" s="30">
        <v>92.713470458984375</v>
      </c>
      <c r="AE741" s="148">
        <v>0.33100000000000002</v>
      </c>
      <c r="AF741" s="30">
        <v>52.61</v>
      </c>
      <c r="AG741" s="30">
        <v>297.8</v>
      </c>
      <c r="AH741" s="30">
        <v>86.310478210449219</v>
      </c>
      <c r="AI741" s="148">
        <v>0.44600000000000001</v>
      </c>
      <c r="AJ741" s="30">
        <v>50.47641016</v>
      </c>
      <c r="AK741" s="30">
        <v>326.89999999999998</v>
      </c>
      <c r="AL741" s="30">
        <v>88.033370971679688</v>
      </c>
      <c r="AM741" s="148">
        <v>0.44600000000000001</v>
      </c>
      <c r="AN741" s="30">
        <v>51.035282840000001</v>
      </c>
      <c r="AO741" s="30">
        <v>326.89999999999998</v>
      </c>
      <c r="AP741" s="148">
        <v>9.8360657691955566E-2</v>
      </c>
      <c r="AQ741" s="30">
        <v>47.690622050000002</v>
      </c>
      <c r="AR741" s="30"/>
      <c r="AS741" s="30">
        <v>128</v>
      </c>
      <c r="AT741" s="30">
        <v>128</v>
      </c>
      <c r="AU741" s="148">
        <v>1</v>
      </c>
      <c r="AV741" s="30">
        <v>82.539031982421875</v>
      </c>
      <c r="AW741" s="148">
        <v>9.8360657691955566E-2</v>
      </c>
      <c r="AX741" s="30">
        <v>48.581368019999999</v>
      </c>
      <c r="AY741" s="30"/>
      <c r="AZ741" s="30">
        <v>128</v>
      </c>
      <c r="BA741" s="30">
        <v>80.876495361328125</v>
      </c>
      <c r="BB741" s="148">
        <v>0.20399999999999999</v>
      </c>
      <c r="BC741" s="30">
        <v>48.01</v>
      </c>
      <c r="BD741" s="30">
        <v>229.2</v>
      </c>
      <c r="BE741" s="30">
        <v>82.216346740722656</v>
      </c>
      <c r="BF741" s="147">
        <v>0.20399999999999999</v>
      </c>
      <c r="BG741" s="30">
        <v>48.61</v>
      </c>
      <c r="BH741" s="30">
        <v>229.2</v>
      </c>
      <c r="BI741" s="30">
        <v>77.930130004882813</v>
      </c>
      <c r="BJ741" s="148">
        <v>0.26200000000000001</v>
      </c>
      <c r="BK741" s="30">
        <v>46.588070709999997</v>
      </c>
      <c r="BL741" s="30">
        <v>256.89999999999998</v>
      </c>
      <c r="BM741" s="30">
        <v>79.357955932617188</v>
      </c>
      <c r="BN741" s="148">
        <v>0.26200000000000001</v>
      </c>
      <c r="BO741" s="30">
        <v>47.191640380000003</v>
      </c>
      <c r="BP741" s="30">
        <v>256.89999999999998</v>
      </c>
      <c r="BQ741" s="148">
        <v>0.66300000000000003</v>
      </c>
      <c r="BR741" s="148">
        <v>0.127</v>
      </c>
      <c r="BS741" s="148"/>
      <c r="BT741" s="148">
        <v>0.112</v>
      </c>
      <c r="BU741" s="148">
        <v>0.09</v>
      </c>
      <c r="BV741" s="148">
        <v>7.0000002160668373E-3</v>
      </c>
      <c r="BW741" s="148">
        <v>0.112</v>
      </c>
      <c r="BX741" s="148">
        <v>0.124</v>
      </c>
      <c r="BY741" s="148">
        <v>0.46129999999999999</v>
      </c>
      <c r="BZ741" s="1">
        <v>0</v>
      </c>
      <c r="CA741" s="150">
        <v>12902.9296875</v>
      </c>
      <c r="CB741" s="150">
        <v>14386.46</v>
      </c>
      <c r="CC741" s="124" t="s">
        <v>4307</v>
      </c>
      <c r="CD741" t="s">
        <v>4634</v>
      </c>
    </row>
    <row r="742" spans="1:82" x14ac:dyDescent="0.3">
      <c r="A742" s="1">
        <v>480804080</v>
      </c>
      <c r="B742" s="124" t="s">
        <v>4307</v>
      </c>
      <c r="C742" t="s">
        <v>227</v>
      </c>
      <c r="D742" t="s">
        <v>1263</v>
      </c>
      <c r="E742" s="30">
        <v>89.40032958984375</v>
      </c>
      <c r="F742" s="30">
        <v>88.611373901367188</v>
      </c>
      <c r="G742" s="30">
        <v>88.252151489257813</v>
      </c>
      <c r="H742" s="30">
        <v>88.021842956542969</v>
      </c>
      <c r="I742" s="1">
        <v>277</v>
      </c>
      <c r="J742" s="1" t="s">
        <v>3981</v>
      </c>
      <c r="K742" s="1">
        <v>5</v>
      </c>
      <c r="L742" t="s">
        <v>3879</v>
      </c>
      <c r="M742" t="s">
        <v>3914</v>
      </c>
      <c r="N742" t="s">
        <v>3918</v>
      </c>
      <c r="O742" t="s">
        <v>3922</v>
      </c>
      <c r="P742" s="148">
        <v>0.5</v>
      </c>
      <c r="Q742" s="30">
        <v>51.788151630000002</v>
      </c>
      <c r="R742" s="30">
        <v>339.84375</v>
      </c>
      <c r="S742" s="1">
        <v>123</v>
      </c>
      <c r="T742" s="1">
        <v>89</v>
      </c>
      <c r="U742" s="148">
        <v>0.72357726097106934</v>
      </c>
      <c r="V742" s="148">
        <v>0.3095238208770752</v>
      </c>
      <c r="W742" s="149">
        <v>51.447315740000001</v>
      </c>
      <c r="X742" s="149">
        <v>289.28570556640631</v>
      </c>
      <c r="Y742" s="1">
        <v>89</v>
      </c>
      <c r="Z742" s="30">
        <v>93.681297302246094</v>
      </c>
      <c r="AA742" s="148">
        <v>0.54299999999999993</v>
      </c>
      <c r="AB742" s="30">
        <v>52.9</v>
      </c>
      <c r="AC742" s="30">
        <v>356.4</v>
      </c>
      <c r="AD742" s="30">
        <v>92.625114440917969</v>
      </c>
      <c r="AE742" s="148">
        <v>0.46700000000000003</v>
      </c>
      <c r="AF742" s="30">
        <v>52.58</v>
      </c>
      <c r="AG742" s="30">
        <v>330.5</v>
      </c>
      <c r="AH742" s="30">
        <v>92.891143798828125</v>
      </c>
      <c r="AI742" s="148">
        <v>0.628</v>
      </c>
      <c r="AJ742" s="30">
        <v>52.656017460000001</v>
      </c>
      <c r="AK742" s="30">
        <v>378.3</v>
      </c>
      <c r="AL742" s="30">
        <v>90.257804870605469</v>
      </c>
      <c r="AM742" s="148">
        <v>0.52700000000000002</v>
      </c>
      <c r="AN742" s="30">
        <v>51.792252480000002</v>
      </c>
      <c r="AO742" s="30">
        <v>353.8</v>
      </c>
      <c r="AP742" s="148">
        <v>0.40625</v>
      </c>
      <c r="AQ742" s="30">
        <v>52.043548229999999</v>
      </c>
      <c r="AR742" s="30">
        <v>291.40625</v>
      </c>
      <c r="AS742" s="30">
        <v>124</v>
      </c>
      <c r="AT742" s="30">
        <v>90</v>
      </c>
      <c r="AU742" s="148">
        <v>0.72357726097106934</v>
      </c>
      <c r="AV742" s="30">
        <v>88.021842956542969</v>
      </c>
      <c r="AW742" s="148">
        <v>0.28571429848670959</v>
      </c>
      <c r="AX742" s="30">
        <v>51.723656679999998</v>
      </c>
      <c r="AY742" s="30">
        <v>246.42857360839841</v>
      </c>
      <c r="AZ742" s="30">
        <v>90</v>
      </c>
      <c r="BA742" s="30">
        <v>88.32025146484375</v>
      </c>
      <c r="BB742" s="148">
        <v>0.55299999999999994</v>
      </c>
      <c r="BC742" s="30">
        <v>51.62</v>
      </c>
      <c r="BD742" s="30">
        <v>346.8</v>
      </c>
      <c r="BE742" s="30">
        <v>88.809638977050781</v>
      </c>
      <c r="BF742" s="147">
        <v>0.44299999999999989</v>
      </c>
      <c r="BG742" s="30">
        <v>51.86</v>
      </c>
      <c r="BH742" s="30">
        <v>317</v>
      </c>
      <c r="BI742" s="30">
        <v>89.082199096679688</v>
      </c>
      <c r="BJ742" s="148">
        <v>0.59200000000000008</v>
      </c>
      <c r="BK742" s="30">
        <v>52.02049255</v>
      </c>
      <c r="BL742" s="30">
        <v>361.5</v>
      </c>
      <c r="BM742" s="30">
        <v>88.308815002441406</v>
      </c>
      <c r="BN742" s="148">
        <v>0.52200000000000002</v>
      </c>
      <c r="BO742" s="30">
        <v>51.652513480000003</v>
      </c>
      <c r="BP742" s="30">
        <v>337</v>
      </c>
      <c r="BQ742" s="148">
        <v>0.33200000000000002</v>
      </c>
      <c r="BR742" s="148">
        <v>0.184</v>
      </c>
      <c r="BS742" s="148">
        <v>2.5000000000000001E-2</v>
      </c>
      <c r="BT742" s="148">
        <v>0.34300000000000003</v>
      </c>
      <c r="BU742" s="148">
        <v>0.11600000000000001</v>
      </c>
      <c r="BV742" s="148">
        <v>0</v>
      </c>
      <c r="BW742" s="148">
        <v>0.13400000000000001</v>
      </c>
      <c r="BX742" s="148">
        <v>8.3000000000000004E-2</v>
      </c>
      <c r="BY742" s="148">
        <v>0.34300000000000003</v>
      </c>
      <c r="BZ742" s="1"/>
      <c r="CA742" s="150">
        <v>12501.25</v>
      </c>
      <c r="CB742" s="150">
        <v>13867.78</v>
      </c>
      <c r="CC742" s="124" t="s">
        <v>4307</v>
      </c>
      <c r="CD742" t="s">
        <v>4634</v>
      </c>
    </row>
    <row r="743" spans="1:82" x14ac:dyDescent="0.3">
      <c r="A743" s="1">
        <v>489013925</v>
      </c>
      <c r="B743" s="124" t="s">
        <v>4308</v>
      </c>
      <c r="C743" t="s">
        <v>228</v>
      </c>
      <c r="D743" t="s">
        <v>1264</v>
      </c>
      <c r="E743" s="30">
        <v>82.10357666015625</v>
      </c>
      <c r="F743" s="30">
        <v>83.822708129882813</v>
      </c>
      <c r="G743" s="30">
        <v>76.488037109375</v>
      </c>
      <c r="H743" s="30">
        <v>78.431472778320313</v>
      </c>
      <c r="I743" s="1">
        <v>250</v>
      </c>
      <c r="J743" s="1">
        <v>6</v>
      </c>
      <c r="K743" s="1">
        <v>8</v>
      </c>
      <c r="L743" t="s">
        <v>3879</v>
      </c>
      <c r="M743" t="s">
        <v>3914</v>
      </c>
      <c r="N743" t="s">
        <v>3918</v>
      </c>
      <c r="O743" t="s">
        <v>3924</v>
      </c>
      <c r="P743" s="148">
        <v>0.3918367326259613</v>
      </c>
      <c r="Q743" s="30">
        <v>48.752973359999999</v>
      </c>
      <c r="R743" s="30">
        <v>324.89794921875</v>
      </c>
      <c r="S743" s="1">
        <v>448</v>
      </c>
      <c r="T743" s="1">
        <v>443</v>
      </c>
      <c r="U743" s="148">
        <v>0.98883926868438721</v>
      </c>
      <c r="V743" s="148">
        <v>0.3958333432674408</v>
      </c>
      <c r="W743" s="149">
        <v>49.463168420000002</v>
      </c>
      <c r="X743" s="149">
        <v>325.41665649414063</v>
      </c>
      <c r="Y743" s="1">
        <v>443</v>
      </c>
      <c r="Z743" s="30">
        <v>84.618545532226563</v>
      </c>
      <c r="AA743" s="148">
        <v>0.496</v>
      </c>
      <c r="AB743" s="30">
        <v>49.9</v>
      </c>
      <c r="AC743" s="30">
        <v>355.1</v>
      </c>
      <c r="AD743" s="30">
        <v>86.381324768066406</v>
      </c>
      <c r="AE743" s="148">
        <v>0.49399999999999999</v>
      </c>
      <c r="AF743" s="30">
        <v>50.46</v>
      </c>
      <c r="AG743" s="30">
        <v>354.5</v>
      </c>
      <c r="AH743" s="30">
        <v>84.426040649414063</v>
      </c>
      <c r="AI743" s="148">
        <v>0.47099999999999997</v>
      </c>
      <c r="AJ743" s="30">
        <v>49.8522575</v>
      </c>
      <c r="AK743" s="30">
        <v>353.4</v>
      </c>
      <c r="AL743" s="30">
        <v>86.268959045410156</v>
      </c>
      <c r="AM743" s="148">
        <v>0.46800000000000003</v>
      </c>
      <c r="AN743" s="30">
        <v>50.434854710000003</v>
      </c>
      <c r="AO743" s="30">
        <v>352.7</v>
      </c>
      <c r="AP743" s="148">
        <v>0.1673469394445419</v>
      </c>
      <c r="AQ743" s="30">
        <v>44.68478056</v>
      </c>
      <c r="AR743" s="30"/>
      <c r="AS743" s="30">
        <v>449</v>
      </c>
      <c r="AT743" s="30">
        <v>444</v>
      </c>
      <c r="AU743" s="148">
        <v>0.98883926868438721</v>
      </c>
      <c r="AV743" s="30">
        <v>78.431472778320313</v>
      </c>
      <c r="AW743" s="148">
        <v>0.16249999403953549</v>
      </c>
      <c r="AX743" s="30">
        <v>46.227252839999998</v>
      </c>
      <c r="AY743" s="30"/>
      <c r="AZ743" s="30">
        <v>444</v>
      </c>
      <c r="BA743" s="30">
        <v>81.412612915039063</v>
      </c>
      <c r="BB743" s="148">
        <v>0.41899999999999998</v>
      </c>
      <c r="BC743" s="30">
        <v>48.27</v>
      </c>
      <c r="BD743" s="30">
        <v>319.5</v>
      </c>
      <c r="BE743" s="30">
        <v>82.743812561035156</v>
      </c>
      <c r="BF743" s="147">
        <v>0.41699999999999998</v>
      </c>
      <c r="BG743" s="30">
        <v>48.87</v>
      </c>
      <c r="BH743" s="30">
        <v>318.7</v>
      </c>
      <c r="BI743" s="30">
        <v>80.377487182617188</v>
      </c>
      <c r="BJ743" s="148">
        <v>0.38</v>
      </c>
      <c r="BK743" s="30">
        <v>47.780235740000002</v>
      </c>
      <c r="BL743" s="30">
        <v>307.8</v>
      </c>
      <c r="BM743" s="30">
        <v>81.837387084960938</v>
      </c>
      <c r="BN743" s="148">
        <v>0.377</v>
      </c>
      <c r="BO743" s="30">
        <v>48.427322680000003</v>
      </c>
      <c r="BP743" s="30">
        <v>306.89999999999998</v>
      </c>
      <c r="BQ743" s="148">
        <v>0.96</v>
      </c>
      <c r="BR743" s="148"/>
      <c r="BS743" s="148"/>
      <c r="BT743" s="148"/>
      <c r="BU743" s="148"/>
      <c r="BV743" s="148">
        <v>3.9999999105930328E-2</v>
      </c>
      <c r="BW743" s="148"/>
      <c r="BX743" s="148">
        <v>4.8000000000000001E-2</v>
      </c>
      <c r="BY743" s="148">
        <v>0.65300000000000002</v>
      </c>
      <c r="BZ743" s="1"/>
      <c r="CA743" s="150">
        <v>10827.759765625</v>
      </c>
      <c r="CB743" s="150">
        <v>11444.22</v>
      </c>
      <c r="CC743" s="124" t="s">
        <v>4308</v>
      </c>
      <c r="CD743" t="s">
        <v>4633</v>
      </c>
    </row>
    <row r="744" spans="1:82" x14ac:dyDescent="0.3">
      <c r="A744" s="1">
        <v>489016965</v>
      </c>
      <c r="B744" s="124" t="s">
        <v>4308</v>
      </c>
      <c r="C744" t="s">
        <v>228</v>
      </c>
      <c r="D744" t="s">
        <v>1265</v>
      </c>
      <c r="E744" s="30">
        <v>78.006752014160156</v>
      </c>
      <c r="F744" s="30">
        <v>79.452552795410156</v>
      </c>
      <c r="G744" s="30">
        <v>75.345726013183594</v>
      </c>
      <c r="H744" s="30">
        <v>77.253730773925781</v>
      </c>
      <c r="I744" s="1">
        <v>614</v>
      </c>
      <c r="J744" s="1" t="s">
        <v>4733</v>
      </c>
      <c r="K744" s="1">
        <v>5</v>
      </c>
      <c r="L744" t="s">
        <v>3879</v>
      </c>
      <c r="M744" t="s">
        <v>3914</v>
      </c>
      <c r="N744" t="s">
        <v>3918</v>
      </c>
      <c r="O744" t="s">
        <v>3924</v>
      </c>
      <c r="P744" s="148">
        <v>0.2250803858041763</v>
      </c>
      <c r="Q744" s="30">
        <v>47.048844580000001</v>
      </c>
      <c r="R744" s="30">
        <v>281.0289306640625</v>
      </c>
      <c r="S744" s="1">
        <v>290</v>
      </c>
      <c r="T744" s="1">
        <v>287</v>
      </c>
      <c r="U744" s="148">
        <v>0.98965519666671753</v>
      </c>
      <c r="V744" s="148">
        <v>0.22077922523021701</v>
      </c>
      <c r="W744" s="149">
        <v>47.652428409999999</v>
      </c>
      <c r="X744" s="149">
        <v>279.8701171875</v>
      </c>
      <c r="Y744" s="1">
        <v>287</v>
      </c>
      <c r="Z744" s="30">
        <v>80.691352844238281</v>
      </c>
      <c r="AA744" s="148">
        <v>0.39200000000000002</v>
      </c>
      <c r="AB744" s="30">
        <v>48.6</v>
      </c>
      <c r="AC744" s="30">
        <v>331</v>
      </c>
      <c r="AD744" s="30">
        <v>82.493682861328125</v>
      </c>
      <c r="AE744" s="148">
        <v>0.39</v>
      </c>
      <c r="AF744" s="30">
        <v>49.14</v>
      </c>
      <c r="AG744" s="30">
        <v>330.4</v>
      </c>
      <c r="AH744" s="30">
        <v>83.321762084960938</v>
      </c>
      <c r="AI744" s="148">
        <v>0.51400000000000001</v>
      </c>
      <c r="AJ744" s="30">
        <v>49.48650602</v>
      </c>
      <c r="AK744" s="30">
        <v>350.7</v>
      </c>
      <c r="AL744" s="30">
        <v>85.150360107421875</v>
      </c>
      <c r="AM744" s="148">
        <v>0.51200000000000001</v>
      </c>
      <c r="AN744" s="30">
        <v>50.054197790000003</v>
      </c>
      <c r="AO744" s="30">
        <v>350.2</v>
      </c>
      <c r="AP744" s="148">
        <v>0.12662337720394129</v>
      </c>
      <c r="AQ744" s="30">
        <v>43.970233329999999</v>
      </c>
      <c r="AR744" s="30">
        <v>213.63636779785159</v>
      </c>
      <c r="AS744" s="30">
        <v>288</v>
      </c>
      <c r="AT744" s="30">
        <v>285</v>
      </c>
      <c r="AU744" s="148">
        <v>0.98965519666671753</v>
      </c>
      <c r="AV744" s="30">
        <v>77.253730773925781</v>
      </c>
      <c r="AW744" s="148">
        <v>0.12131147831678391</v>
      </c>
      <c r="AX744" s="30">
        <v>45.552269029999998</v>
      </c>
      <c r="AY744" s="30">
        <v>211.80328369140631</v>
      </c>
      <c r="AZ744" s="30">
        <v>285</v>
      </c>
      <c r="BA744" s="30">
        <v>84.588066101074219</v>
      </c>
      <c r="BB744" s="148">
        <v>0.46500000000000002</v>
      </c>
      <c r="BC744" s="30">
        <v>49.81</v>
      </c>
      <c r="BD744" s="30">
        <v>332.8</v>
      </c>
      <c r="BE744" s="30">
        <v>85.949165344238281</v>
      </c>
      <c r="BF744" s="147">
        <v>0.46300000000000002</v>
      </c>
      <c r="BG744" s="30">
        <v>50.45</v>
      </c>
      <c r="BH744" s="30">
        <v>332.2</v>
      </c>
      <c r="BI744" s="30">
        <v>91.706771850585938</v>
      </c>
      <c r="BJ744" s="148">
        <v>0.55799999999999994</v>
      </c>
      <c r="BK744" s="30">
        <v>53.298982389999999</v>
      </c>
      <c r="BL744" s="30">
        <v>357.5</v>
      </c>
      <c r="BM744" s="30">
        <v>92.906631469726563</v>
      </c>
      <c r="BN744" s="148">
        <v>0.55700000000000005</v>
      </c>
      <c r="BO744" s="30">
        <v>53.943942110000002</v>
      </c>
      <c r="BP744" s="30">
        <v>356.7</v>
      </c>
      <c r="BQ744" s="148">
        <v>0.96299999999999997</v>
      </c>
      <c r="BR744" s="148">
        <v>8.0000000000000002E-3</v>
      </c>
      <c r="BS744" s="148">
        <v>0.01</v>
      </c>
      <c r="BT744" s="148">
        <v>1.4999999999999999E-2</v>
      </c>
      <c r="BU744" s="148"/>
      <c r="BV744" s="148">
        <v>4.999999888241291E-3</v>
      </c>
      <c r="BW744" s="148">
        <v>8.0000000000000002E-3</v>
      </c>
      <c r="BX744" s="148">
        <v>3.9E-2</v>
      </c>
      <c r="BY744" s="148">
        <v>0.61399999999999999</v>
      </c>
      <c r="BZ744" s="1"/>
      <c r="CA744" s="150">
        <v>11371.3603515625</v>
      </c>
      <c r="CB744" s="150">
        <v>12325.82</v>
      </c>
      <c r="CC744" s="124" t="s">
        <v>4308</v>
      </c>
      <c r="CD744" t="s">
        <v>4634</v>
      </c>
    </row>
    <row r="745" spans="1:82" x14ac:dyDescent="0.3">
      <c r="A745" s="1">
        <v>489023925</v>
      </c>
      <c r="B745" s="124" t="s">
        <v>4309</v>
      </c>
      <c r="C745" t="s">
        <v>229</v>
      </c>
      <c r="D745" t="s">
        <v>1266</v>
      </c>
      <c r="E745" s="30">
        <v>87.402366638183594</v>
      </c>
      <c r="F745" s="30">
        <v>89.111030578613281</v>
      </c>
      <c r="G745" s="30">
        <v>88.924758911132813</v>
      </c>
      <c r="H745" s="30">
        <v>90.579780578613281</v>
      </c>
      <c r="I745" s="1">
        <v>327</v>
      </c>
      <c r="J745" s="1">
        <v>6</v>
      </c>
      <c r="K745" s="1">
        <v>8</v>
      </c>
      <c r="L745" t="s">
        <v>3879</v>
      </c>
      <c r="M745" t="s">
        <v>3914</v>
      </c>
      <c r="N745" t="s">
        <v>3918</v>
      </c>
      <c r="O745" t="s">
        <v>3924</v>
      </c>
      <c r="P745" s="148">
        <v>0.16556291282176969</v>
      </c>
      <c r="Q745" s="30">
        <v>50.957072310000001</v>
      </c>
      <c r="R745" s="30">
        <v>258.60928344726563</v>
      </c>
      <c r="S745" s="1">
        <v>521</v>
      </c>
      <c r="T745" s="1">
        <v>521</v>
      </c>
      <c r="U745" s="148">
        <v>1</v>
      </c>
      <c r="V745" s="148">
        <v>0.16556291282176969</v>
      </c>
      <c r="W745" s="149">
        <v>51.654345550000002</v>
      </c>
      <c r="X745" s="149">
        <v>258.60928344726563</v>
      </c>
      <c r="Y745" s="1">
        <v>521</v>
      </c>
      <c r="Z745" s="30">
        <v>79.785079956054688</v>
      </c>
      <c r="AA745" s="148">
        <v>0.188</v>
      </c>
      <c r="AB745" s="30">
        <v>48.3</v>
      </c>
      <c r="AC745" s="30">
        <v>263.60000000000002</v>
      </c>
      <c r="AD745" s="30">
        <v>81.875198364257813</v>
      </c>
      <c r="AE745" s="148">
        <v>0.188</v>
      </c>
      <c r="AF745" s="30">
        <v>48.93</v>
      </c>
      <c r="AG745" s="30">
        <v>263.60000000000002</v>
      </c>
      <c r="AH745" s="30">
        <v>79.802192687988281</v>
      </c>
      <c r="AI745" s="148">
        <v>0.14899999999999999</v>
      </c>
      <c r="AJ745" s="30">
        <v>48.320774520000001</v>
      </c>
      <c r="AK745" s="30">
        <v>272.8</v>
      </c>
      <c r="AL745" s="30">
        <v>81.781608581542969</v>
      </c>
      <c r="AM745" s="148">
        <v>0.14899999999999999</v>
      </c>
      <c r="AN745" s="30">
        <v>48.907816250000003</v>
      </c>
      <c r="AO745" s="30">
        <v>272.8</v>
      </c>
      <c r="AP745" s="148">
        <v>6.2913909554481506E-2</v>
      </c>
      <c r="AQ745" s="30">
        <v>52.464281909999997</v>
      </c>
      <c r="AR745" s="30"/>
      <c r="AS745" s="30">
        <v>527</v>
      </c>
      <c r="AT745" s="30">
        <v>527</v>
      </c>
      <c r="AU745" s="148">
        <v>1</v>
      </c>
      <c r="AV745" s="30">
        <v>90.579780578613281</v>
      </c>
      <c r="AW745" s="148">
        <v>6.2913909554481506E-2</v>
      </c>
      <c r="AX745" s="30">
        <v>53.189652729999999</v>
      </c>
      <c r="AY745" s="30"/>
      <c r="AZ745" s="30">
        <v>527</v>
      </c>
      <c r="BA745" s="30">
        <v>80.979591369628906</v>
      </c>
      <c r="BB745" s="148">
        <v>0.151</v>
      </c>
      <c r="BC745" s="30">
        <v>48.06</v>
      </c>
      <c r="BD745" s="30">
        <v>231.6</v>
      </c>
      <c r="BE745" s="30">
        <v>82.398933410644531</v>
      </c>
      <c r="BF745" s="147">
        <v>0.151</v>
      </c>
      <c r="BG745" s="30">
        <v>48.7</v>
      </c>
      <c r="BH745" s="30">
        <v>231.6</v>
      </c>
      <c r="BI745" s="30">
        <v>80.626457214355469</v>
      </c>
      <c r="BJ745" s="148">
        <v>0.107</v>
      </c>
      <c r="BK745" s="30">
        <v>47.901512029999999</v>
      </c>
      <c r="BL745" s="30">
        <v>202</v>
      </c>
      <c r="BM745" s="30">
        <v>82.06500244140625</v>
      </c>
      <c r="BN745" s="148">
        <v>0.107</v>
      </c>
      <c r="BO745" s="30">
        <v>48.540758740000001</v>
      </c>
      <c r="BP745" s="30">
        <v>202</v>
      </c>
      <c r="BQ745" s="148">
        <v>1.4999999999999999E-2</v>
      </c>
      <c r="BR745" s="148">
        <v>0.96899999999999997</v>
      </c>
      <c r="BS745" s="148"/>
      <c r="BT745" s="148"/>
      <c r="BU745" s="148"/>
      <c r="BV745" s="148">
        <v>1.499999966472387E-2</v>
      </c>
      <c r="BW745" s="148">
        <v>0.63900000000000001</v>
      </c>
      <c r="BX745" s="148">
        <v>0.11600000000000001</v>
      </c>
      <c r="BY745" s="148">
        <v>0.95600000000000007</v>
      </c>
      <c r="BZ745" s="1"/>
      <c r="CA745" s="150">
        <v>11827.8095703125</v>
      </c>
      <c r="CB745" s="150">
        <v>14128.33</v>
      </c>
      <c r="CC745" s="124" t="s">
        <v>4309</v>
      </c>
      <c r="CD745" t="s">
        <v>4633</v>
      </c>
    </row>
    <row r="746" spans="1:82" x14ac:dyDescent="0.3">
      <c r="A746" s="1">
        <v>489026905</v>
      </c>
      <c r="B746" s="124" t="s">
        <v>4309</v>
      </c>
      <c r="C746" t="s">
        <v>229</v>
      </c>
      <c r="D746" t="s">
        <v>1267</v>
      </c>
      <c r="E746" s="30">
        <v>84.553382873535156</v>
      </c>
      <c r="F746" s="30">
        <v>86.553855895996094</v>
      </c>
      <c r="G746" s="30">
        <v>81.141197204589844</v>
      </c>
      <c r="H746" s="30">
        <v>81.9674072265625</v>
      </c>
      <c r="I746" s="1">
        <v>624</v>
      </c>
      <c r="J746" s="1" t="s">
        <v>4733</v>
      </c>
      <c r="K746" s="1">
        <v>5</v>
      </c>
      <c r="L746" t="s">
        <v>3879</v>
      </c>
      <c r="M746" t="s">
        <v>3914</v>
      </c>
      <c r="N746" t="s">
        <v>3918</v>
      </c>
      <c r="O746" t="s">
        <v>3924</v>
      </c>
      <c r="P746" s="148">
        <v>6.2271062284708023E-2</v>
      </c>
      <c r="Q746" s="30">
        <v>49.77200156</v>
      </c>
      <c r="R746" s="30"/>
      <c r="S746" s="1">
        <v>246</v>
      </c>
      <c r="T746" s="1">
        <v>244</v>
      </c>
      <c r="U746" s="148">
        <v>0.99186992645263672</v>
      </c>
      <c r="V746" s="148">
        <v>6.2271062284708023E-2</v>
      </c>
      <c r="W746" s="149">
        <v>50.594797790000001</v>
      </c>
      <c r="X746" s="149"/>
      <c r="Y746" s="1">
        <v>244</v>
      </c>
      <c r="Z746" s="30">
        <v>77.670433044433594</v>
      </c>
      <c r="AA746" s="148">
        <v>0.13100000000000001</v>
      </c>
      <c r="AB746" s="30">
        <v>47.6</v>
      </c>
      <c r="AC746" s="30">
        <v>213.5</v>
      </c>
      <c r="AD746" s="30">
        <v>79.931373596191406</v>
      </c>
      <c r="AE746" s="148">
        <v>0.13200000000000001</v>
      </c>
      <c r="AF746" s="30">
        <v>48.27</v>
      </c>
      <c r="AG746" s="30">
        <v>214.4</v>
      </c>
      <c r="AH746" s="30">
        <v>73.97955322265625</v>
      </c>
      <c r="AI746" s="148">
        <v>0.13</v>
      </c>
      <c r="AJ746" s="30">
        <v>46.392235210000003</v>
      </c>
      <c r="AK746" s="30">
        <v>215.6</v>
      </c>
      <c r="AL746" s="30">
        <v>75.848854064941406</v>
      </c>
      <c r="AM746" s="148">
        <v>0.13</v>
      </c>
      <c r="AN746" s="30">
        <v>46.888911790000002</v>
      </c>
      <c r="AO746" s="30">
        <v>215.2</v>
      </c>
      <c r="AP746" s="148">
        <v>1.0989011265337471E-2</v>
      </c>
      <c r="AQ746" s="30">
        <v>47.59545507</v>
      </c>
      <c r="AR746" s="30"/>
      <c r="AS746" s="30">
        <v>247</v>
      </c>
      <c r="AT746" s="30">
        <v>245</v>
      </c>
      <c r="AU746" s="148">
        <v>0.99186992645263672</v>
      </c>
      <c r="AV746" s="30">
        <v>81.9674072265625</v>
      </c>
      <c r="AW746" s="148">
        <v>1.0989011265337471E-2</v>
      </c>
      <c r="AX746" s="30">
        <v>48.253757729999997</v>
      </c>
      <c r="AY746" s="30"/>
      <c r="AZ746" s="30">
        <v>245</v>
      </c>
      <c r="BA746" s="30">
        <v>78.876373291015625</v>
      </c>
      <c r="BB746" s="148">
        <v>0.13500000000000001</v>
      </c>
      <c r="BC746" s="30">
        <v>47.04</v>
      </c>
      <c r="BD746" s="30">
        <v>195.2</v>
      </c>
      <c r="BE746" s="30">
        <v>80.410804748535156</v>
      </c>
      <c r="BF746" s="147">
        <v>0.13600000000000001</v>
      </c>
      <c r="BG746" s="30">
        <v>47.72</v>
      </c>
      <c r="BH746" s="30">
        <v>196</v>
      </c>
      <c r="BI746" s="30">
        <v>79.0322265625</v>
      </c>
      <c r="BJ746" s="148">
        <v>8.900000000000001E-2</v>
      </c>
      <c r="BK746" s="30">
        <v>47.124929610000002</v>
      </c>
      <c r="BL746" s="30">
        <v>188.9</v>
      </c>
      <c r="BM746" s="30">
        <v>80.3927001953125</v>
      </c>
      <c r="BN746" s="148">
        <v>0.09</v>
      </c>
      <c r="BO746" s="30">
        <v>47.707327130000003</v>
      </c>
      <c r="BP746" s="30">
        <v>189.3</v>
      </c>
      <c r="BQ746" s="148">
        <v>1.4E-2</v>
      </c>
      <c r="BR746" s="148">
        <v>0.96199999999999997</v>
      </c>
      <c r="BS746" s="148"/>
      <c r="BT746" s="148">
        <v>1.9E-2</v>
      </c>
      <c r="BU746" s="148"/>
      <c r="BV746" s="148">
        <v>4.999999888241291E-3</v>
      </c>
      <c r="BW746" s="148">
        <v>0.872</v>
      </c>
      <c r="BX746" s="148">
        <v>5.8000000000000003E-2</v>
      </c>
      <c r="BY746" s="148">
        <v>0.92900000000000005</v>
      </c>
      <c r="BZ746" s="1"/>
      <c r="CA746" s="150">
        <v>10990.0400390625</v>
      </c>
      <c r="CB746" s="150">
        <v>13846.49</v>
      </c>
      <c r="CC746" s="124" t="s">
        <v>4309</v>
      </c>
      <c r="CD746" t="s">
        <v>4634</v>
      </c>
    </row>
    <row r="747" spans="1:82" x14ac:dyDescent="0.3">
      <c r="A747" s="1">
        <v>489043945</v>
      </c>
      <c r="B747" s="124" t="s">
        <v>4310</v>
      </c>
      <c r="C747" t="s">
        <v>230</v>
      </c>
      <c r="D747" t="s">
        <v>1268</v>
      </c>
      <c r="E747" s="30">
        <v>80.61688232421875</v>
      </c>
      <c r="F747" s="30">
        <v>82.277801513671875</v>
      </c>
      <c r="G747" s="30">
        <v>75.975601196289063</v>
      </c>
      <c r="H747" s="30">
        <v>76.405197143554688</v>
      </c>
      <c r="I747" s="1">
        <v>246</v>
      </c>
      <c r="J747" s="1">
        <v>6</v>
      </c>
      <c r="K747" s="1">
        <v>8</v>
      </c>
      <c r="L747" t="s">
        <v>3879</v>
      </c>
      <c r="M747" t="s">
        <v>3914</v>
      </c>
      <c r="N747" t="s">
        <v>3918</v>
      </c>
      <c r="O747" t="s">
        <v>3924</v>
      </c>
      <c r="P747" s="148">
        <v>5.6338027119636543E-2</v>
      </c>
      <c r="Q747" s="30">
        <v>48.134563110000002</v>
      </c>
      <c r="R747" s="30"/>
      <c r="S747" s="1">
        <v>495</v>
      </c>
      <c r="T747" s="1">
        <v>495</v>
      </c>
      <c r="U747" s="148">
        <v>1</v>
      </c>
      <c r="V747" s="148">
        <v>5.6338027119636543E-2</v>
      </c>
      <c r="W747" s="149">
        <v>48.823049130000001</v>
      </c>
      <c r="X747" s="149"/>
      <c r="Y747" s="1">
        <v>495</v>
      </c>
      <c r="Z747" s="30">
        <v>83.410179138183594</v>
      </c>
      <c r="AA747" s="148">
        <v>0.12</v>
      </c>
      <c r="AB747" s="30">
        <v>49.5</v>
      </c>
      <c r="AC747" s="30">
        <v>246.3</v>
      </c>
      <c r="AD747" s="30">
        <v>85.321060180664063</v>
      </c>
      <c r="AE747" s="148">
        <v>0.12</v>
      </c>
      <c r="AF747" s="30">
        <v>50.1</v>
      </c>
      <c r="AG747" s="30">
        <v>246.3</v>
      </c>
      <c r="AH747" s="30">
        <v>82.67779541015625</v>
      </c>
      <c r="AI747" s="148">
        <v>0.14399999999999999</v>
      </c>
      <c r="AJ747" s="30">
        <v>49.273215530000002</v>
      </c>
      <c r="AK747" s="30">
        <v>257</v>
      </c>
      <c r="AL747" s="30">
        <v>84.618171691894531</v>
      </c>
      <c r="AM747" s="148">
        <v>0.14399999999999999</v>
      </c>
      <c r="AN747" s="30">
        <v>49.873095999999997</v>
      </c>
      <c r="AO747" s="30">
        <v>257</v>
      </c>
      <c r="AP747" s="148"/>
      <c r="AQ747" s="30">
        <v>44.36423739</v>
      </c>
      <c r="AR747" s="30"/>
      <c r="AS747" s="30">
        <v>496</v>
      </c>
      <c r="AT747" s="30">
        <v>496</v>
      </c>
      <c r="AU747" s="148">
        <v>1</v>
      </c>
      <c r="AV747" s="30">
        <v>76.405197143554688</v>
      </c>
      <c r="AW747" s="148"/>
      <c r="AX747" s="30">
        <v>45.065961780000002</v>
      </c>
      <c r="AY747" s="30"/>
      <c r="AZ747" s="30">
        <v>496</v>
      </c>
      <c r="BA747" s="30">
        <v>77.969100952148438</v>
      </c>
      <c r="BB747" s="148">
        <v>0.03</v>
      </c>
      <c r="BC747" s="30">
        <v>46.6</v>
      </c>
      <c r="BD747" s="30">
        <v>165.3</v>
      </c>
      <c r="BE747" s="30">
        <v>79.437026977539063</v>
      </c>
      <c r="BF747" s="147">
        <v>0.03</v>
      </c>
      <c r="BG747" s="30">
        <v>47.24</v>
      </c>
      <c r="BH747" s="30">
        <v>165.3</v>
      </c>
      <c r="BI747" s="30">
        <v>80.310089111328125</v>
      </c>
      <c r="BJ747" s="148">
        <v>7.2999999999999995E-2</v>
      </c>
      <c r="BK747" s="30">
        <v>47.747402059999999</v>
      </c>
      <c r="BL747" s="30">
        <v>184.2</v>
      </c>
      <c r="BM747" s="30">
        <v>81.785369873046875</v>
      </c>
      <c r="BN747" s="148">
        <v>7.2999999999999995E-2</v>
      </c>
      <c r="BO747" s="30">
        <v>48.401398139999998</v>
      </c>
      <c r="BP747" s="30">
        <v>184.2</v>
      </c>
      <c r="BQ747" s="148">
        <v>0.92300000000000004</v>
      </c>
      <c r="BR747" s="148">
        <v>0.02</v>
      </c>
      <c r="BS747" s="148"/>
      <c r="BT747" s="148"/>
      <c r="BU747" s="148">
        <v>3.6999999999999998E-2</v>
      </c>
      <c r="BV747" s="148">
        <v>1.9999999552965161E-2</v>
      </c>
      <c r="BW747" s="148"/>
      <c r="BX747" s="148">
        <v>0.11799999999999999</v>
      </c>
      <c r="BY747" s="148">
        <v>0.89760000000000006</v>
      </c>
      <c r="BZ747" s="1">
        <v>1</v>
      </c>
      <c r="CA747" s="150">
        <v>9827.2099609375</v>
      </c>
      <c r="CB747" s="150">
        <v>12282.1</v>
      </c>
      <c r="CC747" s="124" t="s">
        <v>4310</v>
      </c>
      <c r="CD747" t="s">
        <v>4633</v>
      </c>
    </row>
    <row r="748" spans="1:82" x14ac:dyDescent="0.3">
      <c r="A748" s="1">
        <v>489046910</v>
      </c>
      <c r="B748" s="124" t="s">
        <v>4310</v>
      </c>
      <c r="C748" t="s">
        <v>230</v>
      </c>
      <c r="D748" t="s">
        <v>1269</v>
      </c>
      <c r="E748" s="30">
        <v>87.511566162109375</v>
      </c>
      <c r="F748" s="30">
        <v>89.116783142089844</v>
      </c>
      <c r="G748" s="30">
        <v>86.073089599609375</v>
      </c>
      <c r="H748" s="30">
        <v>89.970512390136719</v>
      </c>
      <c r="I748" s="1">
        <v>349</v>
      </c>
      <c r="J748" s="1" t="s">
        <v>4733</v>
      </c>
      <c r="K748" s="1">
        <v>5</v>
      </c>
      <c r="L748" t="s">
        <v>3879</v>
      </c>
      <c r="M748" t="s">
        <v>3914</v>
      </c>
      <c r="N748" t="s">
        <v>3918</v>
      </c>
      <c r="O748" t="s">
        <v>3924</v>
      </c>
      <c r="P748" s="148"/>
      <c r="Q748" s="30">
        <v>51.002496170000001</v>
      </c>
      <c r="R748" s="30"/>
      <c r="S748" s="1">
        <v>160</v>
      </c>
      <c r="T748" s="1">
        <v>160</v>
      </c>
      <c r="U748" s="148">
        <v>1</v>
      </c>
      <c r="V748" s="148"/>
      <c r="W748" s="149">
        <v>51.656727830000001</v>
      </c>
      <c r="X748" s="149"/>
      <c r="Y748" s="1">
        <v>160</v>
      </c>
      <c r="Z748" s="30">
        <v>87.0352783203125</v>
      </c>
      <c r="AA748" s="148">
        <v>0.24399999999999999</v>
      </c>
      <c r="AB748" s="30">
        <v>50.7</v>
      </c>
      <c r="AC748" s="30">
        <v>265.10000000000002</v>
      </c>
      <c r="AD748" s="30">
        <v>88.85528564453125</v>
      </c>
      <c r="AE748" s="148">
        <v>0.24399999999999999</v>
      </c>
      <c r="AF748" s="30">
        <v>51.3</v>
      </c>
      <c r="AG748" s="30">
        <v>265.10000000000002</v>
      </c>
      <c r="AH748" s="30">
        <v>89.968338012695313</v>
      </c>
      <c r="AI748" s="148">
        <v>9.8000000000000004E-2</v>
      </c>
      <c r="AJ748" s="30">
        <v>51.687943339999997</v>
      </c>
      <c r="AK748" s="30">
        <v>237.4</v>
      </c>
      <c r="AL748" s="30">
        <v>91.681129455566406</v>
      </c>
      <c r="AM748" s="148">
        <v>9.8000000000000004E-2</v>
      </c>
      <c r="AN748" s="30">
        <v>52.276607939999998</v>
      </c>
      <c r="AO748" s="30">
        <v>237.4</v>
      </c>
      <c r="AP748" s="148"/>
      <c r="AQ748" s="30">
        <v>50.680484300000003</v>
      </c>
      <c r="AR748" s="30"/>
      <c r="AS748" s="30">
        <v>160</v>
      </c>
      <c r="AT748" s="30">
        <v>160</v>
      </c>
      <c r="AU748" s="148">
        <v>1</v>
      </c>
      <c r="AV748" s="30">
        <v>89.970512390136719</v>
      </c>
      <c r="AW748" s="148"/>
      <c r="AX748" s="30">
        <v>52.84047382</v>
      </c>
      <c r="AY748" s="30"/>
      <c r="AZ748" s="30">
        <v>160</v>
      </c>
      <c r="BA748" s="30">
        <v>88.608932495117188</v>
      </c>
      <c r="BB748" s="148">
        <v>0.192</v>
      </c>
      <c r="BC748" s="30">
        <v>51.76</v>
      </c>
      <c r="BD748" s="30">
        <v>230.8</v>
      </c>
      <c r="BE748" s="30">
        <v>89.905136108398438</v>
      </c>
      <c r="BF748" s="147">
        <v>0.192</v>
      </c>
      <c r="BG748" s="30">
        <v>52.4</v>
      </c>
      <c r="BH748" s="30">
        <v>230.8</v>
      </c>
      <c r="BI748" s="30">
        <v>87.943008422851563</v>
      </c>
      <c r="BJ748" s="148">
        <v>8.5999999999999993E-2</v>
      </c>
      <c r="BK748" s="30">
        <v>51.46556966</v>
      </c>
      <c r="BL748" s="30">
        <v>191.4</v>
      </c>
      <c r="BM748" s="30">
        <v>89.219680786132813</v>
      </c>
      <c r="BN748" s="148">
        <v>8.5999999999999993E-2</v>
      </c>
      <c r="BO748" s="30">
        <v>52.106464979999998</v>
      </c>
      <c r="BP748" s="30">
        <v>191.4</v>
      </c>
      <c r="BQ748" s="148">
        <v>0.92300000000000004</v>
      </c>
      <c r="BR748" s="148">
        <v>2.3E-2</v>
      </c>
      <c r="BS748" s="148"/>
      <c r="BT748" s="148">
        <v>1.4E-2</v>
      </c>
      <c r="BU748" s="148">
        <v>3.2000000000000001E-2</v>
      </c>
      <c r="BV748" s="148">
        <v>8.999999612569809E-3</v>
      </c>
      <c r="BW748" s="148"/>
      <c r="BX748" s="148">
        <v>9.7000000000000003E-2</v>
      </c>
      <c r="BY748" s="148">
        <v>0.8306</v>
      </c>
      <c r="BZ748" s="1">
        <v>1</v>
      </c>
      <c r="CA748" s="150">
        <v>9149.169921875</v>
      </c>
      <c r="CB748" s="150">
        <v>10475.94</v>
      </c>
      <c r="CC748" s="124" t="s">
        <v>4310</v>
      </c>
      <c r="CD748" t="s">
        <v>4634</v>
      </c>
    </row>
    <row r="749" spans="1:82" x14ac:dyDescent="0.3">
      <c r="A749" s="1">
        <v>489051945</v>
      </c>
      <c r="B749" s="124" t="s">
        <v>4311</v>
      </c>
      <c r="C749" t="s">
        <v>231</v>
      </c>
      <c r="D749" t="s">
        <v>231</v>
      </c>
      <c r="E749" s="30">
        <v>88.964561462402344</v>
      </c>
      <c r="F749" s="30">
        <v>90.6060791015625</v>
      </c>
      <c r="G749" s="30">
        <v>88.856834411621094</v>
      </c>
      <c r="H749" s="30">
        <v>88.544929504394531</v>
      </c>
      <c r="I749" s="1">
        <v>197</v>
      </c>
      <c r="J749" s="1" t="s">
        <v>4733</v>
      </c>
      <c r="K749" s="1">
        <v>8</v>
      </c>
      <c r="L749" t="s">
        <v>3879</v>
      </c>
      <c r="M749" t="s">
        <v>3914</v>
      </c>
      <c r="N749" t="s">
        <v>3918</v>
      </c>
      <c r="O749" t="s">
        <v>3924</v>
      </c>
      <c r="P749" s="148">
        <v>0.1048387065529823</v>
      </c>
      <c r="Q749" s="30">
        <v>51.606887749999999</v>
      </c>
      <c r="R749" s="30"/>
      <c r="S749" s="1">
        <v>201</v>
      </c>
      <c r="T749" s="1">
        <v>201</v>
      </c>
      <c r="U749" s="148">
        <v>1</v>
      </c>
      <c r="V749" s="148">
        <v>0.1048387065529823</v>
      </c>
      <c r="W749" s="149">
        <v>52.273806149999999</v>
      </c>
      <c r="X749" s="149"/>
      <c r="Y749" s="1">
        <v>201</v>
      </c>
      <c r="Z749" s="30">
        <v>77.066253662109375</v>
      </c>
      <c r="AA749" s="148">
        <v>9.4E-2</v>
      </c>
      <c r="AB749" s="30">
        <v>47.4</v>
      </c>
      <c r="AC749" s="30">
        <v>207.4</v>
      </c>
      <c r="AD749" s="30">
        <v>79.01837158203125</v>
      </c>
      <c r="AE749" s="148">
        <v>9.4E-2</v>
      </c>
      <c r="AF749" s="30">
        <v>47.96</v>
      </c>
      <c r="AG749" s="30">
        <v>207.4</v>
      </c>
      <c r="AH749" s="30">
        <v>80.67047119140625</v>
      </c>
      <c r="AI749" s="148">
        <v>9.3000000000000013E-2</v>
      </c>
      <c r="AJ749" s="30">
        <v>48.608362190000001</v>
      </c>
      <c r="AK749" s="30">
        <v>205.3</v>
      </c>
      <c r="AL749" s="30">
        <v>82.511970520019531</v>
      </c>
      <c r="AM749" s="148">
        <v>9.3000000000000013E-2</v>
      </c>
      <c r="AN749" s="30">
        <v>49.156359039999998</v>
      </c>
      <c r="AO749" s="30">
        <v>205.3</v>
      </c>
      <c r="AP749" s="148">
        <v>8.8709674775600433E-2</v>
      </c>
      <c r="AQ749" s="30">
        <v>52.421791810000002</v>
      </c>
      <c r="AR749" s="30"/>
      <c r="AS749" s="30">
        <v>202</v>
      </c>
      <c r="AT749" s="30">
        <v>202</v>
      </c>
      <c r="AU749" s="148">
        <v>1</v>
      </c>
      <c r="AV749" s="30">
        <v>88.544929504394531</v>
      </c>
      <c r="AW749" s="148">
        <v>8.8709674775600433E-2</v>
      </c>
      <c r="AX749" s="30">
        <v>52.023445359999997</v>
      </c>
      <c r="AY749" s="30"/>
      <c r="AZ749" s="30">
        <v>202</v>
      </c>
      <c r="BA749" s="30">
        <v>80.031082153320313</v>
      </c>
      <c r="BB749" s="148">
        <v>0.107</v>
      </c>
      <c r="BC749" s="30">
        <v>47.6</v>
      </c>
      <c r="BD749" s="30">
        <v>185.9</v>
      </c>
      <c r="BE749" s="30">
        <v>81.404869079589844</v>
      </c>
      <c r="BF749" s="147">
        <v>0.107</v>
      </c>
      <c r="BG749" s="30">
        <v>48.21</v>
      </c>
      <c r="BH749" s="30">
        <v>185.9</v>
      </c>
      <c r="BI749" s="30">
        <v>81.459762573242188</v>
      </c>
      <c r="BJ749" s="148">
        <v>0.106</v>
      </c>
      <c r="BK749" s="30">
        <v>48.307435239999997</v>
      </c>
      <c r="BL749" s="30">
        <v>178.8</v>
      </c>
      <c r="BM749" s="30">
        <v>82.856834411621094</v>
      </c>
      <c r="BN749" s="148">
        <v>0.106</v>
      </c>
      <c r="BO749" s="30">
        <v>48.935386649999998</v>
      </c>
      <c r="BP749" s="30">
        <v>178.8</v>
      </c>
      <c r="BQ749" s="148">
        <v>0.84799999999999998</v>
      </c>
      <c r="BR749" s="148">
        <v>5.6000000000000001E-2</v>
      </c>
      <c r="BS749" s="148"/>
      <c r="BT749" s="148">
        <v>3.5999999999999997E-2</v>
      </c>
      <c r="BU749" s="148">
        <v>5.0999999999999997E-2</v>
      </c>
      <c r="BV749" s="148">
        <v>9.9999997764825821E-3</v>
      </c>
      <c r="BW749" s="148">
        <v>2.5000000000000001E-2</v>
      </c>
      <c r="BX749" s="148">
        <v>0.17799999999999999</v>
      </c>
      <c r="BY749" s="148">
        <v>0.78469999999999995</v>
      </c>
      <c r="BZ749" s="1">
        <v>1</v>
      </c>
      <c r="CA749" s="150">
        <v>16904.80078125</v>
      </c>
      <c r="CB749" s="150">
        <v>18192.07</v>
      </c>
      <c r="CC749" s="124" t="s">
        <v>4311</v>
      </c>
      <c r="CD749" t="s">
        <v>4635</v>
      </c>
    </row>
    <row r="750" spans="1:82" x14ac:dyDescent="0.3">
      <c r="A750" s="1">
        <v>489093930</v>
      </c>
      <c r="B750" s="124" t="s">
        <v>4312</v>
      </c>
      <c r="C750" t="s">
        <v>232</v>
      </c>
      <c r="D750" t="s">
        <v>1270</v>
      </c>
      <c r="E750" s="30">
        <v>95.177703857421875</v>
      </c>
      <c r="F750" s="30">
        <v>97.025100708007813</v>
      </c>
      <c r="G750" s="30">
        <v>85.508758544921875</v>
      </c>
      <c r="H750" s="30">
        <v>88.723396301269531</v>
      </c>
      <c r="I750" s="1">
        <v>131</v>
      </c>
      <c r="J750" s="1">
        <v>6</v>
      </c>
      <c r="K750" s="1">
        <v>8</v>
      </c>
      <c r="L750" t="s">
        <v>3879</v>
      </c>
      <c r="M750" t="s">
        <v>3914</v>
      </c>
      <c r="N750" t="s">
        <v>3918</v>
      </c>
      <c r="O750" t="s">
        <v>3924</v>
      </c>
      <c r="P750" s="148">
        <v>0.37984496355056763</v>
      </c>
      <c r="Q750" s="30">
        <v>54.19132579</v>
      </c>
      <c r="R750" s="30">
        <v>322.48062133789063</v>
      </c>
      <c r="S750" s="1">
        <v>269</v>
      </c>
      <c r="T750" s="1">
        <v>264</v>
      </c>
      <c r="U750" s="148">
        <v>0.98141264915466309</v>
      </c>
      <c r="V750" s="148">
        <v>0.3650793731212616</v>
      </c>
      <c r="W750" s="149">
        <v>54.933480830000001</v>
      </c>
      <c r="X750" s="149">
        <v>319.84127807617188</v>
      </c>
      <c r="Y750" s="1">
        <v>264</v>
      </c>
      <c r="Z750" s="30">
        <v>100.0252227783203</v>
      </c>
      <c r="AA750" s="148">
        <v>0.51700000000000002</v>
      </c>
      <c r="AB750" s="30">
        <v>55</v>
      </c>
      <c r="AC750" s="30">
        <v>368.5</v>
      </c>
      <c r="AD750" s="30">
        <v>101.57847595214839</v>
      </c>
      <c r="AE750" s="148">
        <v>0.51400000000000001</v>
      </c>
      <c r="AF750" s="30">
        <v>55.62</v>
      </c>
      <c r="AG750" s="30">
        <v>367.6</v>
      </c>
      <c r="AH750" s="30"/>
      <c r="AI750" s="148"/>
      <c r="AJ750" s="30"/>
      <c r="AK750" s="30"/>
      <c r="AL750" s="30"/>
      <c r="AM750" s="148"/>
      <c r="AN750" s="30"/>
      <c r="AO750" s="30"/>
      <c r="AP750" s="148">
        <v>0.1627907007932663</v>
      </c>
      <c r="AQ750" s="30">
        <v>50.327481280000001</v>
      </c>
      <c r="AR750" s="30"/>
      <c r="AS750" s="30">
        <v>269</v>
      </c>
      <c r="AT750" s="30">
        <v>264</v>
      </c>
      <c r="AU750" s="148">
        <v>0.98141264915466309</v>
      </c>
      <c r="AV750" s="30">
        <v>88.723396301269531</v>
      </c>
      <c r="AW750" s="148">
        <v>0.15079365670681</v>
      </c>
      <c r="AX750" s="30">
        <v>52.125729739999997</v>
      </c>
      <c r="AY750" s="30"/>
      <c r="AZ750" s="30">
        <v>264</v>
      </c>
      <c r="BA750" s="30">
        <v>90.980209350585938</v>
      </c>
      <c r="BB750" s="148">
        <v>0.34200000000000003</v>
      </c>
      <c r="BC750" s="30">
        <v>52.91</v>
      </c>
      <c r="BD750" s="30">
        <v>292.60000000000002</v>
      </c>
      <c r="BE750" s="30">
        <v>92.339584350585938</v>
      </c>
      <c r="BF750" s="147">
        <v>0.33800000000000002</v>
      </c>
      <c r="BG750" s="30">
        <v>53.6</v>
      </c>
      <c r="BH750" s="30">
        <v>291.89999999999998</v>
      </c>
      <c r="BI750" s="30"/>
      <c r="BJ750" s="148"/>
      <c r="BK750" s="30"/>
      <c r="BL750" s="30"/>
      <c r="BM750" s="30"/>
      <c r="BN750" s="148"/>
      <c r="BO750" s="30"/>
      <c r="BP750" s="30"/>
      <c r="BQ750" s="148">
        <v>0.26</v>
      </c>
      <c r="BR750" s="148">
        <v>0.69500000000000006</v>
      </c>
      <c r="BS750" s="148"/>
      <c r="BT750" s="148"/>
      <c r="BU750" s="148"/>
      <c r="BV750" s="148">
        <v>4.6000000089406967E-2</v>
      </c>
      <c r="BW750" s="148">
        <v>0.16800000000000001</v>
      </c>
      <c r="BX750" s="148">
        <v>3.7999999999999999E-2</v>
      </c>
      <c r="BY750" s="148">
        <v>0.8</v>
      </c>
      <c r="BZ750" s="1"/>
      <c r="CA750" s="150">
        <v>12069.98046875</v>
      </c>
      <c r="CB750" s="150">
        <v>12520.25</v>
      </c>
      <c r="CC750" s="124" t="s">
        <v>4312</v>
      </c>
      <c r="CD750" t="s">
        <v>4633</v>
      </c>
    </row>
    <row r="751" spans="1:82" x14ac:dyDescent="0.3">
      <c r="A751" s="1">
        <v>489096915</v>
      </c>
      <c r="B751" s="124" t="s">
        <v>4312</v>
      </c>
      <c r="C751" t="s">
        <v>232</v>
      </c>
      <c r="D751" t="s">
        <v>1271</v>
      </c>
      <c r="E751" s="30">
        <v>82.656959533691406</v>
      </c>
      <c r="F751" s="30">
        <v>84.467453002929688</v>
      </c>
      <c r="G751" s="30">
        <v>79.409027099609375</v>
      </c>
      <c r="H751" s="30">
        <v>81.268203735351563</v>
      </c>
      <c r="I751" s="1">
        <v>101</v>
      </c>
      <c r="J751" s="1">
        <v>3</v>
      </c>
      <c r="K751" s="1">
        <v>5</v>
      </c>
      <c r="L751" t="s">
        <v>3879</v>
      </c>
      <c r="M751" t="s">
        <v>3914</v>
      </c>
      <c r="N751" t="s">
        <v>3918</v>
      </c>
      <c r="O751" t="s">
        <v>3924</v>
      </c>
      <c r="P751" s="148">
        <v>0.15625</v>
      </c>
      <c r="Q751" s="30">
        <v>48.983159450000002</v>
      </c>
      <c r="R751" s="30"/>
      <c r="S751" s="1">
        <v>120</v>
      </c>
      <c r="T751" s="1">
        <v>118</v>
      </c>
      <c r="U751" s="148">
        <v>0.98333334922790527</v>
      </c>
      <c r="V751" s="148">
        <v>0.1473684161901474</v>
      </c>
      <c r="W751" s="149">
        <v>49.73031348</v>
      </c>
      <c r="X751" s="149"/>
      <c r="Y751" s="1">
        <v>118</v>
      </c>
      <c r="Z751" s="30">
        <v>86.129005432128906</v>
      </c>
      <c r="AA751" s="148">
        <v>0.224</v>
      </c>
      <c r="AB751" s="30">
        <v>50.4</v>
      </c>
      <c r="AC751" s="30">
        <v>280.8</v>
      </c>
      <c r="AD751" s="30">
        <v>88.118988037109375</v>
      </c>
      <c r="AE751" s="148">
        <v>0.21299999999999999</v>
      </c>
      <c r="AF751" s="30">
        <v>51.05</v>
      </c>
      <c r="AG751" s="30">
        <v>277.89999999999998</v>
      </c>
      <c r="AH751" s="30">
        <v>90.555618286132813</v>
      </c>
      <c r="AI751" s="148">
        <v>0.38100000000000001</v>
      </c>
      <c r="AJ751" s="30">
        <v>51.882458800000002</v>
      </c>
      <c r="AK751" s="30">
        <v>317.89999999999998</v>
      </c>
      <c r="AL751" s="30">
        <v>92.183578491210938</v>
      </c>
      <c r="AM751" s="148">
        <v>0.377</v>
      </c>
      <c r="AN751" s="30">
        <v>52.447591559999999</v>
      </c>
      <c r="AO751" s="30">
        <v>316.89999999999998</v>
      </c>
      <c r="AP751" s="148">
        <v>4.1666667908430099E-2</v>
      </c>
      <c r="AQ751" s="30">
        <v>46.511938890000003</v>
      </c>
      <c r="AR751" s="30"/>
      <c r="AS751" s="30">
        <v>120</v>
      </c>
      <c r="AT751" s="30">
        <v>118</v>
      </c>
      <c r="AU751" s="148">
        <v>0.98333334922790527</v>
      </c>
      <c r="AV751" s="30">
        <v>81.268203735351563</v>
      </c>
      <c r="AW751" s="148">
        <v>3.1578946858644492E-2</v>
      </c>
      <c r="AX751" s="30">
        <v>47.853030799999999</v>
      </c>
      <c r="AY751" s="30"/>
      <c r="AZ751" s="30">
        <v>118</v>
      </c>
      <c r="BA751" s="30">
        <v>83.165298461914063</v>
      </c>
      <c r="BB751" s="148">
        <v>0.14399999999999999</v>
      </c>
      <c r="BC751" s="30">
        <v>49.12</v>
      </c>
      <c r="BD751" s="30">
        <v>200</v>
      </c>
      <c r="BE751" s="30">
        <v>84.529075622558594</v>
      </c>
      <c r="BF751" s="147">
        <v>0.13100000000000001</v>
      </c>
      <c r="BG751" s="30">
        <v>49.75</v>
      </c>
      <c r="BH751" s="30">
        <v>195.9</v>
      </c>
      <c r="BI751" s="30">
        <v>83.689567565917969</v>
      </c>
      <c r="BJ751" s="148">
        <v>0.26700000000000002</v>
      </c>
      <c r="BK751" s="30">
        <v>49.39362328</v>
      </c>
      <c r="BL751" s="30">
        <v>262.89999999999998</v>
      </c>
      <c r="BM751" s="30">
        <v>85.052337646484375</v>
      </c>
      <c r="BN751" s="148">
        <v>0.26200000000000001</v>
      </c>
      <c r="BO751" s="30">
        <v>50.029567470000003</v>
      </c>
      <c r="BP751" s="30">
        <v>260.60000000000002</v>
      </c>
      <c r="BQ751" s="148">
        <v>0.27700000000000002</v>
      </c>
      <c r="BR751" s="148">
        <v>0.63400000000000001</v>
      </c>
      <c r="BS751" s="148">
        <v>0.05</v>
      </c>
      <c r="BT751" s="148"/>
      <c r="BU751" s="148"/>
      <c r="BV751" s="148">
        <v>3.9999999105930328E-2</v>
      </c>
      <c r="BW751" s="148">
        <v>0.436</v>
      </c>
      <c r="BX751" s="148">
        <v>0.109</v>
      </c>
      <c r="BY751" s="148">
        <v>0.83000000000000007</v>
      </c>
      <c r="BZ751" s="1"/>
      <c r="CA751" s="150">
        <v>10676.900390625</v>
      </c>
      <c r="CB751" s="150">
        <v>11178.64</v>
      </c>
      <c r="CC751" s="124" t="s">
        <v>4312</v>
      </c>
      <c r="CD751" t="s">
        <v>4634</v>
      </c>
    </row>
    <row r="752" spans="1:82" x14ac:dyDescent="0.3">
      <c r="A752" s="1">
        <v>489106920</v>
      </c>
      <c r="B752" s="124" t="s">
        <v>4313</v>
      </c>
      <c r="C752" t="s">
        <v>233</v>
      </c>
      <c r="D752" t="s">
        <v>233</v>
      </c>
      <c r="E752" s="30">
        <v>84.861618041992188</v>
      </c>
      <c r="F752" s="30">
        <v>86.526069641113281</v>
      </c>
      <c r="G752" s="30">
        <v>80.98785400390625</v>
      </c>
      <c r="H752" s="30">
        <v>82.024940490722656</v>
      </c>
      <c r="I752" s="1">
        <v>437</v>
      </c>
      <c r="J752" s="1" t="s">
        <v>4733</v>
      </c>
      <c r="K752" s="1">
        <v>8</v>
      </c>
      <c r="L752" t="s">
        <v>3879</v>
      </c>
      <c r="M752" t="s">
        <v>3914</v>
      </c>
      <c r="N752" t="s">
        <v>3918</v>
      </c>
      <c r="O752" t="s">
        <v>3924</v>
      </c>
      <c r="P752" s="148">
        <v>0.15600000321865079</v>
      </c>
      <c r="Q752" s="30">
        <v>49.90021428</v>
      </c>
      <c r="R752" s="30">
        <v>229.6000061035156</v>
      </c>
      <c r="S752" s="1">
        <v>378</v>
      </c>
      <c r="T752" s="1">
        <v>378</v>
      </c>
      <c r="U752" s="148">
        <v>1</v>
      </c>
      <c r="V752" s="148">
        <v>0.15600000321865079</v>
      </c>
      <c r="W752" s="149">
        <v>50.583285480000001</v>
      </c>
      <c r="X752" s="149">
        <v>229.6000061035156</v>
      </c>
      <c r="Y752" s="1">
        <v>378</v>
      </c>
      <c r="Z752" s="30">
        <v>84.316452026367188</v>
      </c>
      <c r="AA752" s="148">
        <v>0.154</v>
      </c>
      <c r="AB752" s="30">
        <v>49.8</v>
      </c>
      <c r="AC752" s="30">
        <v>251</v>
      </c>
      <c r="AD752" s="30">
        <v>86.381324768066406</v>
      </c>
      <c r="AE752" s="148">
        <v>0.154</v>
      </c>
      <c r="AF752" s="30">
        <v>50.46</v>
      </c>
      <c r="AG752" s="30">
        <v>251</v>
      </c>
      <c r="AH752" s="30">
        <v>85.802764892578125</v>
      </c>
      <c r="AI752" s="148">
        <v>0.25800000000000001</v>
      </c>
      <c r="AJ752" s="30">
        <v>50.308249230000001</v>
      </c>
      <c r="AK752" s="30">
        <v>293.8</v>
      </c>
      <c r="AL752" s="30">
        <v>87.68389892578125</v>
      </c>
      <c r="AM752" s="148">
        <v>0.25800000000000001</v>
      </c>
      <c r="AN752" s="30">
        <v>50.9163566</v>
      </c>
      <c r="AO752" s="30">
        <v>293.8</v>
      </c>
      <c r="AP752" s="148">
        <v>4.0322579443454742E-2</v>
      </c>
      <c r="AQ752" s="30">
        <v>47.499536640000002</v>
      </c>
      <c r="AR752" s="30"/>
      <c r="AS752" s="30">
        <v>378</v>
      </c>
      <c r="AT752" s="30">
        <v>378</v>
      </c>
      <c r="AU752" s="148">
        <v>1</v>
      </c>
      <c r="AV752" s="30">
        <v>82.024940490722656</v>
      </c>
      <c r="AW752" s="148">
        <v>4.0322579443454742E-2</v>
      </c>
      <c r="AX752" s="30">
        <v>48.286730290000001</v>
      </c>
      <c r="AY752" s="30"/>
      <c r="AZ752" s="30">
        <v>378</v>
      </c>
      <c r="BA752" s="30">
        <v>83.206535339355469</v>
      </c>
      <c r="BB752" s="148">
        <v>9.8000000000000004E-2</v>
      </c>
      <c r="BC752" s="30">
        <v>49.14</v>
      </c>
      <c r="BD752" s="30">
        <v>198.7</v>
      </c>
      <c r="BE752" s="30">
        <v>84.610221862792969</v>
      </c>
      <c r="BF752" s="147">
        <v>9.8000000000000004E-2</v>
      </c>
      <c r="BG752" s="30">
        <v>49.79</v>
      </c>
      <c r="BH752" s="30">
        <v>198.7</v>
      </c>
      <c r="BI752" s="30">
        <v>84.294013977050781</v>
      </c>
      <c r="BJ752" s="148">
        <v>0.16200000000000001</v>
      </c>
      <c r="BK752" s="30">
        <v>49.688063679999999</v>
      </c>
      <c r="BL752" s="30">
        <v>241.9</v>
      </c>
      <c r="BM752" s="30">
        <v>85.688850402832031</v>
      </c>
      <c r="BN752" s="148">
        <v>0.16200000000000001</v>
      </c>
      <c r="BO752" s="30">
        <v>50.346791240000002</v>
      </c>
      <c r="BP752" s="30">
        <v>241.9</v>
      </c>
      <c r="BQ752" s="148">
        <v>0.89200000000000002</v>
      </c>
      <c r="BR752" s="148">
        <v>4.8000000000000001E-2</v>
      </c>
      <c r="BS752" s="148"/>
      <c r="BT752" s="148"/>
      <c r="BU752" s="148">
        <v>4.5999999999999999E-2</v>
      </c>
      <c r="BV752" s="148">
        <v>1.4000000432133669E-2</v>
      </c>
      <c r="BW752" s="148"/>
      <c r="BX752" s="148">
        <v>0.10100000000000001</v>
      </c>
      <c r="BY752" s="148">
        <v>0.64319999999999988</v>
      </c>
      <c r="BZ752" s="1">
        <v>1</v>
      </c>
      <c r="CA752" s="150">
        <v>12840.849609375</v>
      </c>
      <c r="CB752" s="150">
        <v>13051.62</v>
      </c>
      <c r="CC752" s="124" t="s">
        <v>4313</v>
      </c>
      <c r="CD752" t="s">
        <v>4635</v>
      </c>
    </row>
    <row r="753" spans="1:82" x14ac:dyDescent="0.3">
      <c r="A753" s="1">
        <v>489126930</v>
      </c>
      <c r="B753" s="124" t="s">
        <v>4314</v>
      </c>
      <c r="C753" t="s">
        <v>234</v>
      </c>
      <c r="D753" t="s">
        <v>1272</v>
      </c>
      <c r="E753" s="30">
        <v>86.5360107421875</v>
      </c>
      <c r="F753" s="30">
        <v>88.228973388671875</v>
      </c>
      <c r="G753" s="30">
        <v>86.898574829101563</v>
      </c>
      <c r="H753" s="30">
        <v>88.226112365722656</v>
      </c>
      <c r="I753" s="1">
        <v>643</v>
      </c>
      <c r="J753" s="1" t="s">
        <v>4733</v>
      </c>
      <c r="K753" s="1">
        <v>8</v>
      </c>
      <c r="L753" t="s">
        <v>3879</v>
      </c>
      <c r="M753" t="s">
        <v>3914</v>
      </c>
      <c r="N753" t="s">
        <v>3917</v>
      </c>
      <c r="O753" t="s">
        <v>3924</v>
      </c>
      <c r="P753" s="148">
        <v>0.1510791331529617</v>
      </c>
      <c r="Q753" s="30">
        <v>50.596699260000001</v>
      </c>
      <c r="R753" s="30">
        <v>240.76737976074219</v>
      </c>
      <c r="S753" s="1">
        <v>550</v>
      </c>
      <c r="T753" s="1">
        <v>550</v>
      </c>
      <c r="U753" s="148">
        <v>1</v>
      </c>
      <c r="V753" s="148">
        <v>0.1510791331529617</v>
      </c>
      <c r="W753" s="149">
        <v>51.288870529999997</v>
      </c>
      <c r="X753" s="149">
        <v>240.76737976074219</v>
      </c>
      <c r="Y753" s="1">
        <v>550</v>
      </c>
      <c r="Z753" s="30">
        <v>95.191757202148438</v>
      </c>
      <c r="AA753" s="148">
        <v>0.23200000000000001</v>
      </c>
      <c r="AB753" s="30">
        <v>53.4</v>
      </c>
      <c r="AC753" s="30">
        <v>264.39999999999998</v>
      </c>
      <c r="AD753" s="30">
        <v>96.83673095703125</v>
      </c>
      <c r="AE753" s="148">
        <v>0.23200000000000001</v>
      </c>
      <c r="AF753" s="30">
        <v>54.01</v>
      </c>
      <c r="AG753" s="30">
        <v>264.39999999999998</v>
      </c>
      <c r="AH753" s="30">
        <v>94.235801696777344</v>
      </c>
      <c r="AI753" s="148">
        <v>0.20899999999999999</v>
      </c>
      <c r="AJ753" s="30">
        <v>53.101385999999998</v>
      </c>
      <c r="AK753" s="30">
        <v>258.7</v>
      </c>
      <c r="AL753" s="30">
        <v>95.907958984375</v>
      </c>
      <c r="AM753" s="148">
        <v>0.20899999999999999</v>
      </c>
      <c r="AN753" s="30">
        <v>53.714991900000001</v>
      </c>
      <c r="AO753" s="30">
        <v>258.7</v>
      </c>
      <c r="AP753" s="148">
        <v>6.9377988576889038E-2</v>
      </c>
      <c r="AQ753" s="30">
        <v>51.196847159999997</v>
      </c>
      <c r="AR753" s="30">
        <v>172.488037109375</v>
      </c>
      <c r="AS753" s="30">
        <v>563</v>
      </c>
      <c r="AT753" s="30">
        <v>563</v>
      </c>
      <c r="AU753" s="148">
        <v>1</v>
      </c>
      <c r="AV753" s="30">
        <v>88.226112365722656</v>
      </c>
      <c r="AW753" s="148">
        <v>6.9377988576889038E-2</v>
      </c>
      <c r="AX753" s="30">
        <v>51.840727100000002</v>
      </c>
      <c r="AY753" s="30">
        <v>172.488037109375</v>
      </c>
      <c r="AZ753" s="30">
        <v>563</v>
      </c>
      <c r="BA753" s="30">
        <v>91.042068481445313</v>
      </c>
      <c r="BB753" s="148">
        <v>0.151</v>
      </c>
      <c r="BC753" s="30">
        <v>52.94</v>
      </c>
      <c r="BD753" s="30">
        <v>211.6</v>
      </c>
      <c r="BE753" s="30">
        <v>92.29901123046875</v>
      </c>
      <c r="BF753" s="147">
        <v>0.151</v>
      </c>
      <c r="BG753" s="30">
        <v>53.58</v>
      </c>
      <c r="BH753" s="30">
        <v>211.6</v>
      </c>
      <c r="BI753" s="30">
        <v>90.630935668945313</v>
      </c>
      <c r="BJ753" s="148">
        <v>0.104</v>
      </c>
      <c r="BK753" s="30">
        <v>52.774917979999998</v>
      </c>
      <c r="BL753" s="30">
        <v>188.8</v>
      </c>
      <c r="BM753" s="30">
        <v>91.877899169921875</v>
      </c>
      <c r="BN753" s="148">
        <v>0.104</v>
      </c>
      <c r="BO753" s="30">
        <v>53.431250779999999</v>
      </c>
      <c r="BP753" s="30">
        <v>188.8</v>
      </c>
      <c r="BQ753" s="148">
        <v>0.60799999999999998</v>
      </c>
      <c r="BR753" s="148">
        <v>0.221</v>
      </c>
      <c r="BS753" s="148">
        <v>6.5000000000000002E-2</v>
      </c>
      <c r="BT753" s="148">
        <v>3.6999999999999998E-2</v>
      </c>
      <c r="BU753" s="148">
        <v>6.0999999999999999E-2</v>
      </c>
      <c r="BV753" s="148">
        <v>8.0000003799796104E-3</v>
      </c>
      <c r="BW753" s="148">
        <v>0.54100000000000004</v>
      </c>
      <c r="BX753" s="148">
        <v>5.3999999999999999E-2</v>
      </c>
      <c r="BY753" s="148">
        <v>0.93620000000000003</v>
      </c>
      <c r="BZ753" s="1">
        <v>1</v>
      </c>
      <c r="CA753" s="150">
        <v>13868.66015625</v>
      </c>
      <c r="CB753" s="150">
        <v>15647.05</v>
      </c>
      <c r="CC753" s="124" t="s">
        <v>4314</v>
      </c>
      <c r="CD753" t="s">
        <v>4635</v>
      </c>
    </row>
    <row r="754" spans="1:82" x14ac:dyDescent="0.3">
      <c r="A754" s="1">
        <v>489136935</v>
      </c>
      <c r="B754" s="124" t="s">
        <v>4315</v>
      </c>
      <c r="C754" t="s">
        <v>235</v>
      </c>
      <c r="D754" t="s">
        <v>235</v>
      </c>
      <c r="E754" s="30">
        <v>77.402702331542969</v>
      </c>
      <c r="F754" s="30">
        <v>78.280342102050781</v>
      </c>
      <c r="G754" s="30">
        <v>74.762351989746094</v>
      </c>
      <c r="H754" s="30">
        <v>75.190948486328125</v>
      </c>
      <c r="I754" s="1">
        <v>135</v>
      </c>
      <c r="J754" s="1" t="s">
        <v>4733</v>
      </c>
      <c r="K754" s="1">
        <v>4</v>
      </c>
      <c r="L754" t="s">
        <v>3879</v>
      </c>
      <c r="M754" t="s">
        <v>3914</v>
      </c>
      <c r="N754" t="s">
        <v>3919</v>
      </c>
      <c r="O754" t="s">
        <v>3924</v>
      </c>
      <c r="P754" s="148">
        <v>0.1666666716337204</v>
      </c>
      <c r="Q754" s="30">
        <v>46.797583930000002</v>
      </c>
      <c r="R754" s="30"/>
      <c r="S754" s="1">
        <v>20</v>
      </c>
      <c r="T754" s="1">
        <v>20</v>
      </c>
      <c r="U754" s="148">
        <v>1</v>
      </c>
      <c r="V754" s="148">
        <v>0.1666666716337204</v>
      </c>
      <c r="W754" s="149">
        <v>47.16673144</v>
      </c>
      <c r="X754" s="149"/>
      <c r="Y754" s="1">
        <v>20</v>
      </c>
      <c r="Z754" s="30">
        <v>80.087165832519531</v>
      </c>
      <c r="AA754" s="148">
        <v>0.16700000000000001</v>
      </c>
      <c r="AB754" s="30">
        <v>48.4</v>
      </c>
      <c r="AC754" s="30">
        <v>258.3</v>
      </c>
      <c r="AD754" s="30">
        <v>81.727935791015625</v>
      </c>
      <c r="AE754" s="148">
        <v>0.16700000000000001</v>
      </c>
      <c r="AF754" s="30">
        <v>48.88</v>
      </c>
      <c r="AG754" s="30">
        <v>258.3</v>
      </c>
      <c r="AH754" s="30">
        <v>82.997795104980469</v>
      </c>
      <c r="AI754" s="148">
        <v>0.23699999999999999</v>
      </c>
      <c r="AJ754" s="30">
        <v>49.379203609999998</v>
      </c>
      <c r="AK754" s="30">
        <v>291.5</v>
      </c>
      <c r="AL754" s="30">
        <v>84.514839172363281</v>
      </c>
      <c r="AM754" s="148">
        <v>0.23699999999999999</v>
      </c>
      <c r="AN754" s="30">
        <v>49.837931040000001</v>
      </c>
      <c r="AO754" s="30">
        <v>291.5</v>
      </c>
      <c r="AP754" s="148">
        <v>5.55555559694767E-2</v>
      </c>
      <c r="AQ754" s="30">
        <v>43.605318869999998</v>
      </c>
      <c r="AR754" s="30"/>
      <c r="AS754" s="30">
        <v>20</v>
      </c>
      <c r="AT754" s="30">
        <v>20</v>
      </c>
      <c r="AU754" s="148">
        <v>1</v>
      </c>
      <c r="AV754" s="30">
        <v>75.190948486328125</v>
      </c>
      <c r="AW754" s="148">
        <v>5.55555559694767E-2</v>
      </c>
      <c r="AX754" s="30">
        <v>44.370054670000002</v>
      </c>
      <c r="AY754" s="30"/>
      <c r="AZ754" s="30">
        <v>20</v>
      </c>
      <c r="BA754" s="30">
        <v>75.391624450683594</v>
      </c>
      <c r="BB754" s="148">
        <v>0.104</v>
      </c>
      <c r="BC754" s="30">
        <v>45.35</v>
      </c>
      <c r="BD754" s="30">
        <v>200</v>
      </c>
      <c r="BE754" s="30">
        <v>76.454833984375</v>
      </c>
      <c r="BF754" s="147">
        <v>0.104</v>
      </c>
      <c r="BG754" s="30">
        <v>45.77</v>
      </c>
      <c r="BH754" s="30">
        <v>200</v>
      </c>
      <c r="BI754" s="30">
        <v>80.382347106933594</v>
      </c>
      <c r="BJ754" s="148">
        <v>0.20300000000000001</v>
      </c>
      <c r="BK754" s="30">
        <v>47.782602279999999</v>
      </c>
      <c r="BL754" s="30">
        <v>255.9</v>
      </c>
      <c r="BM754" s="30">
        <v>81.433502197265625</v>
      </c>
      <c r="BN754" s="148">
        <v>0.20300000000000001</v>
      </c>
      <c r="BO754" s="30">
        <v>48.226038299999999</v>
      </c>
      <c r="BP754" s="30">
        <v>255.9</v>
      </c>
      <c r="BQ754" s="148">
        <v>0.63700000000000001</v>
      </c>
      <c r="BR754" s="148">
        <v>0.17799999999999999</v>
      </c>
      <c r="BS754" s="148"/>
      <c r="BT754" s="148">
        <v>8.1000000000000003E-2</v>
      </c>
      <c r="BU754" s="148">
        <v>9.6000000000000002E-2</v>
      </c>
      <c r="BV754" s="148">
        <v>7.0000002160668373E-3</v>
      </c>
      <c r="BW754" s="148">
        <v>0.17799999999999999</v>
      </c>
      <c r="BX754" s="148"/>
      <c r="BY754" s="148">
        <v>0.82819999999999994</v>
      </c>
      <c r="BZ754" s="1">
        <v>1</v>
      </c>
      <c r="CA754" s="150">
        <v>22516.310546875</v>
      </c>
      <c r="CB754" s="150">
        <v>24416.13</v>
      </c>
      <c r="CC754" s="124" t="s">
        <v>4315</v>
      </c>
      <c r="CD754" t="s">
        <v>4634</v>
      </c>
    </row>
    <row r="755" spans="1:82" x14ac:dyDescent="0.3">
      <c r="A755" s="1">
        <v>489141910</v>
      </c>
      <c r="B755" s="124" t="s">
        <v>4316</v>
      </c>
      <c r="C755" t="s">
        <v>236</v>
      </c>
      <c r="D755" t="s">
        <v>1273</v>
      </c>
      <c r="E755" s="30">
        <v>89.075309753417969</v>
      </c>
      <c r="F755" s="30">
        <v>87.770751953125</v>
      </c>
      <c r="G755" s="30">
        <v>75.659271240234375</v>
      </c>
      <c r="H755" s="30">
        <v>77.450920104980469</v>
      </c>
      <c r="I755" s="1">
        <v>285</v>
      </c>
      <c r="J755" s="1">
        <v>6</v>
      </c>
      <c r="K755" s="1">
        <v>8</v>
      </c>
      <c r="L755" t="s">
        <v>3879</v>
      </c>
      <c r="M755" t="s">
        <v>3914</v>
      </c>
      <c r="N755" t="s">
        <v>3919</v>
      </c>
      <c r="O755" t="s">
        <v>3924</v>
      </c>
      <c r="P755" s="148">
        <v>0.68992245197296143</v>
      </c>
      <c r="Q755" s="30">
        <v>51.652954690000001</v>
      </c>
      <c r="R755" s="30">
        <v>393.7984619140625</v>
      </c>
      <c r="S755" s="1">
        <v>522</v>
      </c>
      <c r="T755" s="1">
        <v>187</v>
      </c>
      <c r="U755" s="148">
        <v>0.35823753476142878</v>
      </c>
      <c r="V755" s="148">
        <v>0.48351648449897772</v>
      </c>
      <c r="W755" s="149">
        <v>51.099009150000001</v>
      </c>
      <c r="X755" s="149">
        <v>339.5604248046875</v>
      </c>
      <c r="Y755" s="1">
        <v>187</v>
      </c>
      <c r="Z755" s="30">
        <v>88.243644714355469</v>
      </c>
      <c r="AA755" s="148">
        <v>0.82200000000000006</v>
      </c>
      <c r="AB755" s="30">
        <v>51.1</v>
      </c>
      <c r="AC755" s="30">
        <v>430.7</v>
      </c>
      <c r="AD755" s="30">
        <v>87.147079467773438</v>
      </c>
      <c r="AE755" s="148">
        <v>0.67</v>
      </c>
      <c r="AF755" s="30">
        <v>50.72</v>
      </c>
      <c r="AG755" s="30">
        <v>396</v>
      </c>
      <c r="AH755" s="30"/>
      <c r="AI755" s="148"/>
      <c r="AJ755" s="30"/>
      <c r="AK755" s="30"/>
      <c r="AL755" s="30"/>
      <c r="AM755" s="148"/>
      <c r="AN755" s="30"/>
      <c r="AO755" s="30"/>
      <c r="AP755" s="148">
        <v>0.3888888955116272</v>
      </c>
      <c r="AQ755" s="30">
        <v>44.166364889999997</v>
      </c>
      <c r="AR755" s="30">
        <v>315.92593383789063</v>
      </c>
      <c r="AS755" s="30">
        <v>520</v>
      </c>
      <c r="AT755" s="30">
        <v>186</v>
      </c>
      <c r="AU755" s="148">
        <v>0.35823753476142878</v>
      </c>
      <c r="AV755" s="30">
        <v>77.450920104980469</v>
      </c>
      <c r="AW755" s="148">
        <v>0.23469388484954831</v>
      </c>
      <c r="AX755" s="30">
        <v>45.665284059999998</v>
      </c>
      <c r="AY755" s="30">
        <v>267.346923828125</v>
      </c>
      <c r="AZ755" s="30">
        <v>186</v>
      </c>
      <c r="BA755" s="30">
        <v>79.948600769042969</v>
      </c>
      <c r="BB755" s="148">
        <v>0.752</v>
      </c>
      <c r="BC755" s="30">
        <v>47.56</v>
      </c>
      <c r="BD755" s="30">
        <v>408.9</v>
      </c>
      <c r="BE755" s="30">
        <v>80.00506591796875</v>
      </c>
      <c r="BF755" s="147">
        <v>0.65</v>
      </c>
      <c r="BG755" s="30">
        <v>47.52</v>
      </c>
      <c r="BH755" s="30">
        <v>374</v>
      </c>
      <c r="BI755" s="30"/>
      <c r="BJ755" s="148"/>
      <c r="BK755" s="30"/>
      <c r="BL755" s="30"/>
      <c r="BM755" s="30"/>
      <c r="BN755" s="148"/>
      <c r="BO755" s="30"/>
      <c r="BP755" s="30"/>
      <c r="BQ755" s="148">
        <v>0.186</v>
      </c>
      <c r="BR755" s="148">
        <v>4.9000000000000002E-2</v>
      </c>
      <c r="BS755" s="148"/>
      <c r="BT755" s="148">
        <v>0.67400000000000004</v>
      </c>
      <c r="BU755" s="148">
        <v>7.3999999999999996E-2</v>
      </c>
      <c r="BV755" s="148">
        <v>1.7999999225139621E-2</v>
      </c>
      <c r="BW755" s="148">
        <v>2.1000000000000001E-2</v>
      </c>
      <c r="BX755" s="148">
        <v>0.10199999999999999</v>
      </c>
      <c r="BY755" s="148">
        <v>0.16500000000000001</v>
      </c>
      <c r="BZ755" s="1"/>
      <c r="CA755" s="150">
        <v>11641.7998046875</v>
      </c>
      <c r="CB755" s="150">
        <v>13324.25</v>
      </c>
      <c r="CC755" s="124" t="s">
        <v>4316</v>
      </c>
      <c r="CD755" t="s">
        <v>4633</v>
      </c>
    </row>
    <row r="756" spans="1:82" x14ac:dyDescent="0.3">
      <c r="A756" s="1">
        <v>489146940</v>
      </c>
      <c r="B756" s="124" t="s">
        <v>4316</v>
      </c>
      <c r="C756" t="s">
        <v>236</v>
      </c>
      <c r="D756" t="s">
        <v>1274</v>
      </c>
      <c r="E756" s="30">
        <v>83.672531127929688</v>
      </c>
      <c r="F756" s="30">
        <v>78.80828857421875</v>
      </c>
      <c r="G756" s="30">
        <v>75.93798828125</v>
      </c>
      <c r="H756" s="30">
        <v>77.218498229980469</v>
      </c>
      <c r="I756" s="1">
        <v>493</v>
      </c>
      <c r="J756" s="1" t="s">
        <v>3981</v>
      </c>
      <c r="K756" s="1">
        <v>5</v>
      </c>
      <c r="L756" t="s">
        <v>3879</v>
      </c>
      <c r="M756" t="s">
        <v>3914</v>
      </c>
      <c r="N756" t="s">
        <v>3919</v>
      </c>
      <c r="O756" t="s">
        <v>3924</v>
      </c>
      <c r="P756" s="148">
        <v>0.63636362552642822</v>
      </c>
      <c r="Q756" s="30">
        <v>49.405600710000002</v>
      </c>
      <c r="R756" s="30">
        <v>379.42584228515631</v>
      </c>
      <c r="S756" s="1">
        <v>303</v>
      </c>
      <c r="T756" s="1">
        <v>115</v>
      </c>
      <c r="U756" s="148">
        <v>0.37953794002532959</v>
      </c>
      <c r="V756" s="148">
        <v>0.40740740299224848</v>
      </c>
      <c r="W756" s="149">
        <v>47.385480630000004</v>
      </c>
      <c r="X756" s="149">
        <v>334.56790161132813</v>
      </c>
      <c r="Y756" s="1">
        <v>115</v>
      </c>
      <c r="Z756" s="30">
        <v>88.847831726074219</v>
      </c>
      <c r="AA756" s="148">
        <v>0.627</v>
      </c>
      <c r="AB756" s="30">
        <v>51.3</v>
      </c>
      <c r="AC756" s="30">
        <v>377.8</v>
      </c>
      <c r="AD756" s="30">
        <v>87.353240966796875</v>
      </c>
      <c r="AE756" s="148">
        <v>0.36099999999999999</v>
      </c>
      <c r="AF756" s="30">
        <v>50.79</v>
      </c>
      <c r="AG756" s="30">
        <v>313.3</v>
      </c>
      <c r="AH756" s="30">
        <v>90.4881591796875</v>
      </c>
      <c r="AI756" s="148">
        <v>0.753</v>
      </c>
      <c r="AJ756" s="30">
        <v>51.860114469999999</v>
      </c>
      <c r="AK756" s="30">
        <v>415.1</v>
      </c>
      <c r="AL756" s="30">
        <v>89.720924377441406</v>
      </c>
      <c r="AM756" s="148">
        <v>0.60299999999999998</v>
      </c>
      <c r="AN756" s="30">
        <v>51.60955379</v>
      </c>
      <c r="AO756" s="30">
        <v>382.1</v>
      </c>
      <c r="AP756" s="148">
        <v>0.3349282443523407</v>
      </c>
      <c r="AQ756" s="30">
        <v>44.340708859999999</v>
      </c>
      <c r="AR756" s="30">
        <v>289.47369384765631</v>
      </c>
      <c r="AS756" s="30">
        <v>302</v>
      </c>
      <c r="AT756" s="30">
        <v>114</v>
      </c>
      <c r="AU756" s="148">
        <v>0.37953794002532959</v>
      </c>
      <c r="AV756" s="30">
        <v>77.218498229980469</v>
      </c>
      <c r="AW756" s="148">
        <v>0.18518517911434171</v>
      </c>
      <c r="AX756" s="30">
        <v>45.532076439999997</v>
      </c>
      <c r="AY756" s="30">
        <v>229.62962341308591</v>
      </c>
      <c r="AZ756" s="30">
        <v>114</v>
      </c>
      <c r="BA756" s="30">
        <v>84.464347839355469</v>
      </c>
      <c r="BB756" s="148">
        <v>0.56899999999999995</v>
      </c>
      <c r="BC756" s="30">
        <v>49.75</v>
      </c>
      <c r="BD756" s="30">
        <v>355.5</v>
      </c>
      <c r="BE756" s="30">
        <v>83.514717102050781</v>
      </c>
      <c r="BF756" s="147">
        <v>0.35399999999999998</v>
      </c>
      <c r="BG756" s="30">
        <v>49.25</v>
      </c>
      <c r="BH756" s="30">
        <v>290.2</v>
      </c>
      <c r="BI756" s="30">
        <v>84.331306457519531</v>
      </c>
      <c r="BJ756" s="148">
        <v>0.68700000000000006</v>
      </c>
      <c r="BK756" s="30">
        <v>49.706229780000001</v>
      </c>
      <c r="BL756" s="30">
        <v>400</v>
      </c>
      <c r="BM756" s="30">
        <v>83.494178771972656</v>
      </c>
      <c r="BN756" s="148">
        <v>0.52500000000000002</v>
      </c>
      <c r="BO756" s="30">
        <v>49.253023140000003</v>
      </c>
      <c r="BP756" s="30">
        <v>354.7</v>
      </c>
      <c r="BQ756" s="148">
        <v>0.23499999999999999</v>
      </c>
      <c r="BR756" s="148">
        <v>4.1000000000000002E-2</v>
      </c>
      <c r="BS756" s="148"/>
      <c r="BT756" s="148">
        <v>0.59599999999999997</v>
      </c>
      <c r="BU756" s="148">
        <v>0.12</v>
      </c>
      <c r="BV756" s="148">
        <v>8.0000003799796104E-3</v>
      </c>
      <c r="BW756" s="148">
        <v>0.01</v>
      </c>
      <c r="BX756" s="148">
        <v>8.3000000000000004E-2</v>
      </c>
      <c r="BY756" s="148">
        <v>0.21</v>
      </c>
      <c r="BZ756" s="1"/>
      <c r="CA756" s="150">
        <v>8210.2001953125</v>
      </c>
      <c r="CB756" s="150">
        <v>8870.15</v>
      </c>
      <c r="CC756" s="124" t="s">
        <v>4316</v>
      </c>
      <c r="CD756" t="s">
        <v>4634</v>
      </c>
    </row>
    <row r="757" spans="1:82" x14ac:dyDescent="0.3">
      <c r="A757" s="1">
        <v>489156945</v>
      </c>
      <c r="B757" s="124" t="s">
        <v>4317</v>
      </c>
      <c r="C757" t="s">
        <v>237</v>
      </c>
      <c r="D757" t="s">
        <v>1275</v>
      </c>
      <c r="E757" s="30">
        <v>92.254997253417969</v>
      </c>
      <c r="F757" s="30">
        <v>93.507583618164063</v>
      </c>
      <c r="G757" s="30">
        <v>93.332199096679688</v>
      </c>
      <c r="H757" s="30">
        <v>94.284614562988281</v>
      </c>
      <c r="I757" s="1">
        <v>339</v>
      </c>
      <c r="J757" s="1" t="s">
        <v>3981</v>
      </c>
      <c r="K757" s="1">
        <v>8</v>
      </c>
      <c r="L757" t="s">
        <v>3879</v>
      </c>
      <c r="M757" t="s">
        <v>3914</v>
      </c>
      <c r="N757" t="s">
        <v>3918</v>
      </c>
      <c r="O757" t="s">
        <v>3924</v>
      </c>
      <c r="P757" s="148">
        <v>0.37435898184776312</v>
      </c>
      <c r="Q757" s="30">
        <v>52.975588369999997</v>
      </c>
      <c r="R757" s="30">
        <v>305.64102172851563</v>
      </c>
      <c r="S757" s="1">
        <v>223</v>
      </c>
      <c r="T757" s="1">
        <v>215</v>
      </c>
      <c r="U757" s="148">
        <v>0.96412557363510132</v>
      </c>
      <c r="V757" s="148">
        <v>0.35135135054588318</v>
      </c>
      <c r="W757" s="149">
        <v>53.476022399999998</v>
      </c>
      <c r="X757" s="149">
        <v>297.83782958984381</v>
      </c>
      <c r="Y757" s="1">
        <v>215</v>
      </c>
      <c r="Z757" s="30">
        <v>89.754104614257813</v>
      </c>
      <c r="AA757" s="148">
        <v>0.39200000000000002</v>
      </c>
      <c r="AB757" s="30">
        <v>51.6</v>
      </c>
      <c r="AC757" s="30">
        <v>327</v>
      </c>
      <c r="AD757" s="30">
        <v>91.535400390625</v>
      </c>
      <c r="AE757" s="148">
        <v>0.38200000000000001</v>
      </c>
      <c r="AF757" s="30">
        <v>52.21</v>
      </c>
      <c r="AG757" s="30">
        <v>324.3</v>
      </c>
      <c r="AH757" s="30">
        <v>85.085525512695313</v>
      </c>
      <c r="AI757" s="148">
        <v>0.33800000000000002</v>
      </c>
      <c r="AJ757" s="30">
        <v>50.070687929999998</v>
      </c>
      <c r="AK757" s="30">
        <v>307.89999999999998</v>
      </c>
      <c r="AL757" s="30">
        <v>86.927375793457031</v>
      </c>
      <c r="AM757" s="148">
        <v>0.33800000000000002</v>
      </c>
      <c r="AN757" s="30">
        <v>50.658914369999998</v>
      </c>
      <c r="AO757" s="30">
        <v>307.89999999999998</v>
      </c>
      <c r="AP757" s="148">
        <v>0.30412369966506958</v>
      </c>
      <c r="AQ757" s="30">
        <v>55.221250339999997</v>
      </c>
      <c r="AR757" s="30">
        <v>277.319580078125</v>
      </c>
      <c r="AS757" s="30">
        <v>225</v>
      </c>
      <c r="AT757" s="30">
        <v>218</v>
      </c>
      <c r="AU757" s="148">
        <v>0.96412557363510132</v>
      </c>
      <c r="AV757" s="30">
        <v>94.284614562988281</v>
      </c>
      <c r="AW757" s="148">
        <v>0.28260868787765497</v>
      </c>
      <c r="AX757" s="30">
        <v>55.312956509999999</v>
      </c>
      <c r="AY757" s="30">
        <v>270.10870361328131</v>
      </c>
      <c r="AZ757" s="30">
        <v>218</v>
      </c>
      <c r="BA757" s="30">
        <v>91.124549865722656</v>
      </c>
      <c r="BB757" s="148">
        <v>0.4</v>
      </c>
      <c r="BC757" s="30">
        <v>52.98</v>
      </c>
      <c r="BD757" s="30">
        <v>305.3</v>
      </c>
      <c r="BE757" s="30">
        <v>92.339584350585938</v>
      </c>
      <c r="BF757" s="147">
        <v>0.39</v>
      </c>
      <c r="BG757" s="30">
        <v>53.6</v>
      </c>
      <c r="BH757" s="30">
        <v>302.7</v>
      </c>
      <c r="BI757" s="30">
        <v>90.091484069824219</v>
      </c>
      <c r="BJ757" s="148">
        <v>0.379</v>
      </c>
      <c r="BK757" s="30">
        <v>52.512139820000002</v>
      </c>
      <c r="BL757" s="30">
        <v>307.89999999999998</v>
      </c>
      <c r="BM757" s="30">
        <v>91.260345458984375</v>
      </c>
      <c r="BN757" s="148">
        <v>0.379</v>
      </c>
      <c r="BO757" s="30">
        <v>53.123478759999998</v>
      </c>
      <c r="BP757" s="30">
        <v>307.89999999999998</v>
      </c>
      <c r="BQ757" s="148">
        <v>0.35099999999999998</v>
      </c>
      <c r="BR757" s="148">
        <v>0.53100000000000003</v>
      </c>
      <c r="BS757" s="148">
        <v>2.7E-2</v>
      </c>
      <c r="BT757" s="148">
        <v>8.3000000000000004E-2</v>
      </c>
      <c r="BU757" s="148"/>
      <c r="BV757" s="148">
        <v>8.999999612569809E-3</v>
      </c>
      <c r="BW757" s="148">
        <v>0.56100000000000005</v>
      </c>
      <c r="BX757" s="148">
        <v>3.7999999999999999E-2</v>
      </c>
      <c r="BY757" s="148">
        <v>0.79900000000000004</v>
      </c>
      <c r="BZ757" s="1"/>
      <c r="CA757" s="150">
        <v>10485.3095703125</v>
      </c>
      <c r="CB757" s="150">
        <v>11567.49</v>
      </c>
      <c r="CC757" s="124" t="s">
        <v>4317</v>
      </c>
      <c r="CD757" t="s">
        <v>4635</v>
      </c>
    </row>
    <row r="758" spans="1:82" x14ac:dyDescent="0.3">
      <c r="A758" s="1">
        <v>489163950</v>
      </c>
      <c r="B758" s="124" t="s">
        <v>4318</v>
      </c>
      <c r="C758" t="s">
        <v>238</v>
      </c>
      <c r="D758" t="s">
        <v>1276</v>
      </c>
      <c r="E758" s="30">
        <v>87.294158935546875</v>
      </c>
      <c r="F758" s="30">
        <v>88.957550048828125</v>
      </c>
      <c r="G758" s="30">
        <v>80.840744018554688</v>
      </c>
      <c r="H758" s="30">
        <v>82.868492126464844</v>
      </c>
      <c r="I758" s="1">
        <v>207</v>
      </c>
      <c r="J758" s="1">
        <v>6</v>
      </c>
      <c r="K758" s="1">
        <v>8</v>
      </c>
      <c r="L758" t="s">
        <v>3879</v>
      </c>
      <c r="M758" t="s">
        <v>3914</v>
      </c>
      <c r="N758" t="s">
        <v>3918</v>
      </c>
      <c r="O758" t="s">
        <v>3924</v>
      </c>
      <c r="P758" s="148">
        <v>0.22413793206214899</v>
      </c>
      <c r="Q758" s="30">
        <v>50.9120609</v>
      </c>
      <c r="R758" s="30">
        <v>271.83908081054688</v>
      </c>
      <c r="S758" s="1">
        <v>339</v>
      </c>
      <c r="T758" s="1">
        <v>339</v>
      </c>
      <c r="U758" s="148">
        <v>1</v>
      </c>
      <c r="V758" s="148">
        <v>0.22413793206214899</v>
      </c>
      <c r="W758" s="149">
        <v>51.590751259999998</v>
      </c>
      <c r="X758" s="149">
        <v>271.83908081054688</v>
      </c>
      <c r="Y758" s="1">
        <v>339</v>
      </c>
      <c r="Z758" s="30">
        <v>92.472930908203125</v>
      </c>
      <c r="AA758" s="148">
        <v>0.30199999999999999</v>
      </c>
      <c r="AB758" s="30">
        <v>52.5</v>
      </c>
      <c r="AC758" s="30">
        <v>311.5</v>
      </c>
      <c r="AD758" s="30">
        <v>94.21551513671875</v>
      </c>
      <c r="AE758" s="148">
        <v>0.30199999999999999</v>
      </c>
      <c r="AF758" s="30">
        <v>53.12</v>
      </c>
      <c r="AG758" s="30">
        <v>311.5</v>
      </c>
      <c r="AH758" s="30">
        <v>92.58221435546875</v>
      </c>
      <c r="AI758" s="148">
        <v>0.29599999999999999</v>
      </c>
      <c r="AJ758" s="30">
        <v>52.553695060000003</v>
      </c>
      <c r="AK758" s="30">
        <v>300.5</v>
      </c>
      <c r="AL758" s="30">
        <v>94.269371032714844</v>
      </c>
      <c r="AM758" s="148">
        <v>0.29599999999999999</v>
      </c>
      <c r="AN758" s="30">
        <v>53.15738297</v>
      </c>
      <c r="AO758" s="30">
        <v>300.5</v>
      </c>
      <c r="AP758" s="148">
        <v>0.1206896528601646</v>
      </c>
      <c r="AQ758" s="30">
        <v>47.407512750000002</v>
      </c>
      <c r="AR758" s="30">
        <v>209.1954040527344</v>
      </c>
      <c r="AS758" s="30">
        <v>339</v>
      </c>
      <c r="AT758" s="30">
        <v>339</v>
      </c>
      <c r="AU758" s="148">
        <v>1</v>
      </c>
      <c r="AV758" s="30">
        <v>82.868492126464844</v>
      </c>
      <c r="AW758" s="148">
        <v>0.1206896528601646</v>
      </c>
      <c r="AX758" s="30">
        <v>48.770185120000001</v>
      </c>
      <c r="AY758" s="30">
        <v>209.1954040527344</v>
      </c>
      <c r="AZ758" s="30">
        <v>339</v>
      </c>
      <c r="BA758" s="30">
        <v>87.536697387695313</v>
      </c>
      <c r="BB758" s="148">
        <v>0.24199999999999999</v>
      </c>
      <c r="BC758" s="30">
        <v>51.24</v>
      </c>
      <c r="BD758" s="30">
        <v>269.2</v>
      </c>
      <c r="BE758" s="30">
        <v>88.850212097167969</v>
      </c>
      <c r="BF758" s="147">
        <v>0.24199999999999999</v>
      </c>
      <c r="BG758" s="30">
        <v>51.88</v>
      </c>
      <c r="BH758" s="30">
        <v>269.2</v>
      </c>
      <c r="BI758" s="30">
        <v>90.845413208007813</v>
      </c>
      <c r="BJ758" s="148">
        <v>0.21</v>
      </c>
      <c r="BK758" s="30">
        <v>52.879394589999997</v>
      </c>
      <c r="BL758" s="30">
        <v>252.2</v>
      </c>
      <c r="BM758" s="30">
        <v>92.083015441894531</v>
      </c>
      <c r="BN758" s="148">
        <v>0.21</v>
      </c>
      <c r="BO758" s="30">
        <v>53.533472529999997</v>
      </c>
      <c r="BP758" s="30">
        <v>252.2</v>
      </c>
      <c r="BQ758" s="148">
        <v>0.874</v>
      </c>
      <c r="BR758" s="148">
        <v>4.8000000000000001E-2</v>
      </c>
      <c r="BS758" s="148"/>
      <c r="BT758" s="148"/>
      <c r="BU758" s="148">
        <v>6.3E-2</v>
      </c>
      <c r="BV758" s="148">
        <v>1.4000000432133669E-2</v>
      </c>
      <c r="BW758" s="148">
        <v>2.4E-2</v>
      </c>
      <c r="BX758" s="148">
        <v>0.217</v>
      </c>
      <c r="BY758" s="148">
        <v>0.45650000000000002</v>
      </c>
      <c r="BZ758" s="1">
        <v>1</v>
      </c>
      <c r="CA758" s="150">
        <v>11530.5</v>
      </c>
      <c r="CB758" s="150">
        <v>13219.87</v>
      </c>
      <c r="CC758" s="124" t="s">
        <v>4318</v>
      </c>
      <c r="CD758" t="s">
        <v>4633</v>
      </c>
    </row>
    <row r="759" spans="1:82" x14ac:dyDescent="0.3">
      <c r="A759" s="1">
        <v>489166950</v>
      </c>
      <c r="B759" s="124" t="s">
        <v>4318</v>
      </c>
      <c r="C759" t="s">
        <v>238</v>
      </c>
      <c r="D759" t="s">
        <v>1277</v>
      </c>
      <c r="E759" s="30">
        <v>82.877632141113281</v>
      </c>
      <c r="F759" s="30">
        <v>84.365577697753906</v>
      </c>
      <c r="G759" s="30">
        <v>83.107292175292969</v>
      </c>
      <c r="H759" s="30">
        <v>87.99383544921875</v>
      </c>
      <c r="I759" s="1">
        <v>484</v>
      </c>
      <c r="J759" s="1" t="s">
        <v>4733</v>
      </c>
      <c r="K759" s="1">
        <v>5</v>
      </c>
      <c r="L759" t="s">
        <v>3879</v>
      </c>
      <c r="M759" t="s">
        <v>3914</v>
      </c>
      <c r="N759" t="s">
        <v>3918</v>
      </c>
      <c r="O759" t="s">
        <v>3924</v>
      </c>
      <c r="P759" s="148">
        <v>0.14572864770889279</v>
      </c>
      <c r="Q759" s="30">
        <v>49.074950350000002</v>
      </c>
      <c r="R759" s="30"/>
      <c r="S759" s="1">
        <v>187</v>
      </c>
      <c r="T759" s="1">
        <v>187</v>
      </c>
      <c r="U759" s="148">
        <v>1</v>
      </c>
      <c r="V759" s="148">
        <v>0.14572864770889279</v>
      </c>
      <c r="W759" s="149">
        <v>49.688102909999998</v>
      </c>
      <c r="X759" s="149"/>
      <c r="Y759" s="1">
        <v>187</v>
      </c>
      <c r="Z759" s="30">
        <v>84.618545532226563</v>
      </c>
      <c r="AA759" s="148">
        <v>0.311</v>
      </c>
      <c r="AB759" s="30">
        <v>49.9</v>
      </c>
      <c r="AC759" s="30">
        <v>305.3</v>
      </c>
      <c r="AD759" s="30">
        <v>86.322425842285156</v>
      </c>
      <c r="AE759" s="148">
        <v>0.311</v>
      </c>
      <c r="AF759" s="30">
        <v>50.44</v>
      </c>
      <c r="AG759" s="30">
        <v>305.3</v>
      </c>
      <c r="AH759" s="30">
        <v>81.662742614746094</v>
      </c>
      <c r="AI759" s="148">
        <v>0.25</v>
      </c>
      <c r="AJ759" s="30">
        <v>48.937015459999998</v>
      </c>
      <c r="AK759" s="30">
        <v>270.7</v>
      </c>
      <c r="AL759" s="30">
        <v>83.52471923828125</v>
      </c>
      <c r="AM759" s="148">
        <v>0.25</v>
      </c>
      <c r="AN759" s="30">
        <v>49.500996270000002</v>
      </c>
      <c r="AO759" s="30">
        <v>270.7</v>
      </c>
      <c r="AP759" s="148">
        <v>8.5858583450317383E-2</v>
      </c>
      <c r="AQ759" s="30">
        <v>48.825298660000001</v>
      </c>
      <c r="AR759" s="30"/>
      <c r="AS759" s="30">
        <v>185</v>
      </c>
      <c r="AT759" s="30">
        <v>185</v>
      </c>
      <c r="AU759" s="148">
        <v>1</v>
      </c>
      <c r="AV759" s="30">
        <v>87.99383544921875</v>
      </c>
      <c r="AW759" s="148">
        <v>8.5858583450317383E-2</v>
      </c>
      <c r="AX759" s="30">
        <v>51.707603859999999</v>
      </c>
      <c r="AY759" s="30"/>
      <c r="AZ759" s="30">
        <v>185</v>
      </c>
      <c r="BA759" s="30">
        <v>90.423477172851563</v>
      </c>
      <c r="BB759" s="148">
        <v>0.46200000000000002</v>
      </c>
      <c r="BC759" s="30">
        <v>52.64</v>
      </c>
      <c r="BD759" s="30">
        <v>319.2</v>
      </c>
      <c r="BE759" s="30">
        <v>91.670112609863281</v>
      </c>
      <c r="BF759" s="147">
        <v>0.46200000000000002</v>
      </c>
      <c r="BG759" s="30">
        <v>53.27</v>
      </c>
      <c r="BH759" s="30">
        <v>319.2</v>
      </c>
      <c r="BI759" s="30">
        <v>86.725715637207031</v>
      </c>
      <c r="BJ759" s="148">
        <v>0.27100000000000002</v>
      </c>
      <c r="BK759" s="30">
        <v>50.872599229999999</v>
      </c>
      <c r="BL759" s="30">
        <v>262.8</v>
      </c>
      <c r="BM759" s="30">
        <v>88.018775939941406</v>
      </c>
      <c r="BN759" s="148">
        <v>0.27100000000000002</v>
      </c>
      <c r="BO759" s="30">
        <v>51.507963189999998</v>
      </c>
      <c r="BP759" s="30">
        <v>262.8</v>
      </c>
      <c r="BQ759" s="148">
        <v>0.83699999999999997</v>
      </c>
      <c r="BR759" s="148">
        <v>6.8000000000000005E-2</v>
      </c>
      <c r="BS759" s="148"/>
      <c r="BT759" s="148">
        <v>3.5000000000000003E-2</v>
      </c>
      <c r="BU759" s="148">
        <v>5.8000000000000003E-2</v>
      </c>
      <c r="BV759" s="148">
        <v>2.000000094994903E-3</v>
      </c>
      <c r="BW759" s="148">
        <v>4.2999999999999997E-2</v>
      </c>
      <c r="BX759" s="148">
        <v>0.13600000000000001</v>
      </c>
      <c r="BY759" s="148">
        <v>0.62450000000000006</v>
      </c>
      <c r="BZ759" s="1">
        <v>1</v>
      </c>
      <c r="CA759" s="150">
        <v>10607.240234375</v>
      </c>
      <c r="CB759" s="150">
        <v>12222.37</v>
      </c>
      <c r="CC759" s="124" t="s">
        <v>4318</v>
      </c>
      <c r="CD759" t="s">
        <v>4634</v>
      </c>
    </row>
    <row r="760" spans="1:82" x14ac:dyDescent="0.3">
      <c r="A760" s="1">
        <v>489183920</v>
      </c>
      <c r="B760" s="124" t="s">
        <v>4319</v>
      </c>
      <c r="C760" t="s">
        <v>239</v>
      </c>
      <c r="D760" t="s">
        <v>1278</v>
      </c>
      <c r="E760" s="30">
        <v>86.599929809570313</v>
      </c>
      <c r="F760" s="30">
        <v>88.288749694824219</v>
      </c>
      <c r="G760" s="30">
        <v>85.151649475097656</v>
      </c>
      <c r="H760" s="30">
        <v>87.209846496582031</v>
      </c>
      <c r="I760" s="1">
        <v>659</v>
      </c>
      <c r="J760" s="1" t="s">
        <v>4733</v>
      </c>
      <c r="K760" s="1">
        <v>8</v>
      </c>
      <c r="L760" t="s">
        <v>3879</v>
      </c>
      <c r="M760" t="s">
        <v>3914</v>
      </c>
      <c r="N760" t="s">
        <v>3918</v>
      </c>
      <c r="O760" t="s">
        <v>3924</v>
      </c>
      <c r="P760" s="148">
        <v>0.1550000011920929</v>
      </c>
      <c r="Q760" s="30">
        <v>50.623288469999999</v>
      </c>
      <c r="R760" s="30">
        <v>236.75</v>
      </c>
      <c r="S760" s="1">
        <v>567</v>
      </c>
      <c r="T760" s="1">
        <v>567</v>
      </c>
      <c r="U760" s="148">
        <v>1</v>
      </c>
      <c r="V760" s="148">
        <v>0.1550000011920929</v>
      </c>
      <c r="W760" s="149">
        <v>51.313638240000003</v>
      </c>
      <c r="X760" s="149">
        <v>236.75</v>
      </c>
      <c r="Y760" s="1">
        <v>567</v>
      </c>
      <c r="Z760" s="30">
        <v>84.920639038085938</v>
      </c>
      <c r="AA760" s="148">
        <v>0.19500000000000001</v>
      </c>
      <c r="AB760" s="30">
        <v>50</v>
      </c>
      <c r="AC760" s="30">
        <v>261.2</v>
      </c>
      <c r="AD760" s="30">
        <v>86.99981689453125</v>
      </c>
      <c r="AE760" s="148">
        <v>0.19500000000000001</v>
      </c>
      <c r="AF760" s="30">
        <v>50.67</v>
      </c>
      <c r="AG760" s="30">
        <v>261.2</v>
      </c>
      <c r="AH760" s="30">
        <v>84.088508605957031</v>
      </c>
      <c r="AI760" s="148">
        <v>0.215</v>
      </c>
      <c r="AJ760" s="30">
        <v>49.740462379999997</v>
      </c>
      <c r="AK760" s="30">
        <v>263.39999999999998</v>
      </c>
      <c r="AL760" s="30">
        <v>86.041343688964844</v>
      </c>
      <c r="AM760" s="148">
        <v>0.215</v>
      </c>
      <c r="AN760" s="30">
        <v>50.357397280000001</v>
      </c>
      <c r="AO760" s="30">
        <v>263.39999999999998</v>
      </c>
      <c r="AP760" s="148">
        <v>9.4999998807907104E-2</v>
      </c>
      <c r="AQ760" s="30">
        <v>50.104098710000002</v>
      </c>
      <c r="AR760" s="30">
        <v>173.5</v>
      </c>
      <c r="AS760" s="30">
        <v>568</v>
      </c>
      <c r="AT760" s="30">
        <v>568</v>
      </c>
      <c r="AU760" s="148">
        <v>1</v>
      </c>
      <c r="AV760" s="30">
        <v>87.209846496582031</v>
      </c>
      <c r="AW760" s="148">
        <v>9.4999998807907104E-2</v>
      </c>
      <c r="AX760" s="30">
        <v>51.258287580000001</v>
      </c>
      <c r="AY760" s="30">
        <v>173.5</v>
      </c>
      <c r="AZ760" s="30">
        <v>568</v>
      </c>
      <c r="BA760" s="30">
        <v>86.505706787109375</v>
      </c>
      <c r="BB760" s="148">
        <v>0.19800000000000001</v>
      </c>
      <c r="BC760" s="30">
        <v>50.74</v>
      </c>
      <c r="BD760" s="30">
        <v>242.9</v>
      </c>
      <c r="BE760" s="30">
        <v>87.977867126464844</v>
      </c>
      <c r="BF760" s="147">
        <v>0.19800000000000001</v>
      </c>
      <c r="BG760" s="30">
        <v>51.45</v>
      </c>
      <c r="BH760" s="30">
        <v>242.9</v>
      </c>
      <c r="BI760" s="30">
        <v>86.231636047363281</v>
      </c>
      <c r="BJ760" s="148">
        <v>0.24199999999999999</v>
      </c>
      <c r="BK760" s="30">
        <v>50.631922430000003</v>
      </c>
      <c r="BL760" s="30">
        <v>250</v>
      </c>
      <c r="BM760" s="30">
        <v>87.720016479492188</v>
      </c>
      <c r="BN760" s="148">
        <v>0.24199999999999999</v>
      </c>
      <c r="BO760" s="30">
        <v>51.359071720000003</v>
      </c>
      <c r="BP760" s="30">
        <v>250</v>
      </c>
      <c r="BQ760" s="148">
        <v>0.72199999999999998</v>
      </c>
      <c r="BR760" s="148">
        <v>0.21199999999999999</v>
      </c>
      <c r="BS760" s="148"/>
      <c r="BT760" s="148">
        <v>4.2000000000000003E-2</v>
      </c>
      <c r="BU760" s="148">
        <v>1.7000000000000001E-2</v>
      </c>
      <c r="BV760" s="148">
        <v>6.0000000521540642E-3</v>
      </c>
      <c r="BW760" s="148">
        <v>0.14000000000000001</v>
      </c>
      <c r="BX760" s="148">
        <v>8.7999999999999995E-2</v>
      </c>
      <c r="BY760" s="148">
        <v>0.62619999999999998</v>
      </c>
      <c r="BZ760" s="1">
        <v>1</v>
      </c>
      <c r="CA760" s="150">
        <v>9153.009765625</v>
      </c>
      <c r="CB760" s="150">
        <v>11481.63</v>
      </c>
      <c r="CC760" s="124" t="s">
        <v>4319</v>
      </c>
      <c r="CD760" t="s">
        <v>4635</v>
      </c>
    </row>
    <row r="761" spans="1:82" x14ac:dyDescent="0.3">
      <c r="A761" s="1">
        <v>489223935</v>
      </c>
      <c r="B761" s="124" t="s">
        <v>4320</v>
      </c>
      <c r="C761" t="s">
        <v>240</v>
      </c>
      <c r="D761" t="s">
        <v>1279</v>
      </c>
      <c r="E761" s="30">
        <v>87.199813842773438</v>
      </c>
      <c r="F761" s="30">
        <v>88.679176330566406</v>
      </c>
      <c r="G761" s="30">
        <v>88.313209533691406</v>
      </c>
      <c r="H761" s="30">
        <v>92.234214782714844</v>
      </c>
      <c r="I761" s="1">
        <v>322</v>
      </c>
      <c r="J761" s="1">
        <v>6</v>
      </c>
      <c r="K761" s="1">
        <v>8</v>
      </c>
      <c r="L761" t="s">
        <v>3879</v>
      </c>
      <c r="M761" t="s">
        <v>3914</v>
      </c>
      <c r="N761" t="s">
        <v>3918</v>
      </c>
      <c r="O761" t="s">
        <v>3924</v>
      </c>
      <c r="P761" s="148">
        <v>0.25170066952705378</v>
      </c>
      <c r="Q761" s="30">
        <v>50.872817830000002</v>
      </c>
      <c r="R761" s="30">
        <v>277.89114379882813</v>
      </c>
      <c r="S761" s="1">
        <v>562</v>
      </c>
      <c r="T761" s="1">
        <v>558</v>
      </c>
      <c r="U761" s="148">
        <v>0.99288254976272583</v>
      </c>
      <c r="V761" s="148">
        <v>0.24125874042510989</v>
      </c>
      <c r="W761" s="149">
        <v>51.475408379999998</v>
      </c>
      <c r="X761" s="149">
        <v>276.22378540039063</v>
      </c>
      <c r="Y761" s="1">
        <v>558</v>
      </c>
      <c r="Z761" s="30">
        <v>89.754104614257813</v>
      </c>
      <c r="AA761" s="148">
        <v>0.307</v>
      </c>
      <c r="AB761" s="30">
        <v>51.6</v>
      </c>
      <c r="AC761" s="30">
        <v>299.3</v>
      </c>
      <c r="AD761" s="30">
        <v>91.447044372558594</v>
      </c>
      <c r="AE761" s="148">
        <v>0.307</v>
      </c>
      <c r="AF761" s="30">
        <v>52.18</v>
      </c>
      <c r="AG761" s="30">
        <v>299.3</v>
      </c>
      <c r="AH761" s="30">
        <v>88.299232482910156</v>
      </c>
      <c r="AI761" s="148">
        <v>0.28000000000000003</v>
      </c>
      <c r="AJ761" s="30">
        <v>51.135111600000002</v>
      </c>
      <c r="AK761" s="30">
        <v>307.10000000000002</v>
      </c>
      <c r="AL761" s="30">
        <v>90.03515625</v>
      </c>
      <c r="AM761" s="148">
        <v>0.28000000000000003</v>
      </c>
      <c r="AN761" s="30">
        <v>51.716487180000001</v>
      </c>
      <c r="AO761" s="30">
        <v>307.10000000000002</v>
      </c>
      <c r="AP761" s="148">
        <v>0.18505337834358221</v>
      </c>
      <c r="AQ761" s="30">
        <v>52.081739829999997</v>
      </c>
      <c r="AR761" s="30">
        <v>226.69038391113281</v>
      </c>
      <c r="AS761" s="30">
        <v>550</v>
      </c>
      <c r="AT761" s="30">
        <v>546</v>
      </c>
      <c r="AU761" s="148">
        <v>0.99288254976272583</v>
      </c>
      <c r="AV761" s="30">
        <v>92.234214782714844</v>
      </c>
      <c r="AW761" s="148">
        <v>0.1758241802453995</v>
      </c>
      <c r="AX761" s="30">
        <v>54.137837419999997</v>
      </c>
      <c r="AY761" s="30">
        <v>223.44322204589841</v>
      </c>
      <c r="AZ761" s="30">
        <v>546</v>
      </c>
      <c r="BA761" s="30">
        <v>92.341117858886719</v>
      </c>
      <c r="BB761" s="148">
        <v>0.307</v>
      </c>
      <c r="BC761" s="30">
        <v>53.57</v>
      </c>
      <c r="BD761" s="30">
        <v>290.89999999999998</v>
      </c>
      <c r="BE761" s="30">
        <v>93.617668151855469</v>
      </c>
      <c r="BF761" s="147">
        <v>0.307</v>
      </c>
      <c r="BG761" s="30">
        <v>54.23</v>
      </c>
      <c r="BH761" s="30">
        <v>290.89999999999998</v>
      </c>
      <c r="BI761" s="30">
        <v>85.966056823730469</v>
      </c>
      <c r="BJ761" s="148">
        <v>0.24299999999999999</v>
      </c>
      <c r="BK761" s="30">
        <v>50.502553300000002</v>
      </c>
      <c r="BL761" s="30">
        <v>257.8</v>
      </c>
      <c r="BM761" s="30">
        <v>87.375625610351563</v>
      </c>
      <c r="BN761" s="148">
        <v>0.24299999999999999</v>
      </c>
      <c r="BO761" s="30">
        <v>51.18743576</v>
      </c>
      <c r="BP761" s="30">
        <v>257.8</v>
      </c>
      <c r="BQ761" s="148">
        <v>0.124</v>
      </c>
      <c r="BR761" s="148">
        <v>0.81100000000000005</v>
      </c>
      <c r="BS761" s="148"/>
      <c r="BT761" s="148">
        <v>5.2999999999999999E-2</v>
      </c>
      <c r="BU761" s="148"/>
      <c r="BV761" s="148">
        <v>1.200000010430813E-2</v>
      </c>
      <c r="BW761" s="148">
        <v>0.27900000000000003</v>
      </c>
      <c r="BX761" s="148">
        <v>4.7E-2</v>
      </c>
      <c r="BY761" s="148">
        <v>0.752</v>
      </c>
      <c r="BZ761" s="1"/>
      <c r="CA761" s="150">
        <v>10247.5302734375</v>
      </c>
      <c r="CB761" s="150">
        <v>11953.88</v>
      </c>
      <c r="CC761" s="124" t="s">
        <v>4320</v>
      </c>
      <c r="CD761" t="s">
        <v>4633</v>
      </c>
    </row>
    <row r="762" spans="1:82" x14ac:dyDescent="0.3">
      <c r="A762" s="1">
        <v>489223940</v>
      </c>
      <c r="B762" s="124" t="s">
        <v>4320</v>
      </c>
      <c r="C762" t="s">
        <v>240</v>
      </c>
      <c r="D762" t="s">
        <v>1280</v>
      </c>
      <c r="E762" s="30">
        <v>86.768356323242188</v>
      </c>
      <c r="F762" s="30">
        <v>88.359672546386719</v>
      </c>
      <c r="G762" s="30">
        <v>85.140144348144531</v>
      </c>
      <c r="H762" s="30">
        <v>88.241767883300781</v>
      </c>
      <c r="I762" s="1">
        <v>112</v>
      </c>
      <c r="J762" s="1">
        <v>6</v>
      </c>
      <c r="K762" s="1">
        <v>8</v>
      </c>
      <c r="L762" t="s">
        <v>3879</v>
      </c>
      <c r="M762" t="s">
        <v>3914</v>
      </c>
      <c r="N762" t="s">
        <v>3918</v>
      </c>
      <c r="O762" t="s">
        <v>3924</v>
      </c>
      <c r="P762" s="148">
        <v>0.15625</v>
      </c>
      <c r="Q762" s="30">
        <v>50.69334903</v>
      </c>
      <c r="R762" s="30">
        <v>243.75</v>
      </c>
      <c r="S762" s="1">
        <v>172</v>
      </c>
      <c r="T762" s="1">
        <v>172</v>
      </c>
      <c r="U762" s="148">
        <v>1</v>
      </c>
      <c r="V762" s="148">
        <v>0.15625</v>
      </c>
      <c r="W762" s="149">
        <v>51.343025160000003</v>
      </c>
      <c r="X762" s="149">
        <v>243.75</v>
      </c>
      <c r="Y762" s="1">
        <v>172</v>
      </c>
      <c r="Z762" s="30">
        <v>85.826911926269531</v>
      </c>
      <c r="AA762" s="148">
        <v>0.29699999999999999</v>
      </c>
      <c r="AB762" s="30">
        <v>50.3</v>
      </c>
      <c r="AC762" s="30">
        <v>298.89999999999998</v>
      </c>
      <c r="AD762" s="30">
        <v>87.588851928710938</v>
      </c>
      <c r="AE762" s="148">
        <v>0.29699999999999999</v>
      </c>
      <c r="AF762" s="30">
        <v>50.87</v>
      </c>
      <c r="AG762" s="30">
        <v>298.89999999999998</v>
      </c>
      <c r="AH762" s="30">
        <v>84.306427001953125</v>
      </c>
      <c r="AI762" s="148">
        <v>0.151</v>
      </c>
      <c r="AJ762" s="30">
        <v>49.81263989</v>
      </c>
      <c r="AK762" s="30">
        <v>268.89999999999998</v>
      </c>
      <c r="AL762" s="30">
        <v>85.891448974609375</v>
      </c>
      <c r="AM762" s="148">
        <v>0.151</v>
      </c>
      <c r="AN762" s="30">
        <v>50.306389520000003</v>
      </c>
      <c r="AO762" s="30">
        <v>268.89999999999998</v>
      </c>
      <c r="AP762" s="148">
        <v>7.0707067847251892E-2</v>
      </c>
      <c r="AQ762" s="30">
        <v>50.096901410000001</v>
      </c>
      <c r="AR762" s="30"/>
      <c r="AS762" s="30">
        <v>177</v>
      </c>
      <c r="AT762" s="30">
        <v>177</v>
      </c>
      <c r="AU762" s="148">
        <v>1</v>
      </c>
      <c r="AV762" s="30">
        <v>88.241767883300781</v>
      </c>
      <c r="AW762" s="148">
        <v>7.0707067847251892E-2</v>
      </c>
      <c r="AX762" s="30">
        <v>51.84970225</v>
      </c>
      <c r="AY762" s="30"/>
      <c r="AZ762" s="30">
        <v>177</v>
      </c>
      <c r="BA762" s="30">
        <v>91.763763427734375</v>
      </c>
      <c r="BB762" s="148">
        <v>0.30099999999999999</v>
      </c>
      <c r="BC762" s="30">
        <v>53.29</v>
      </c>
      <c r="BD762" s="30">
        <v>297.8</v>
      </c>
      <c r="BE762" s="30">
        <v>92.98876953125</v>
      </c>
      <c r="BF762" s="147">
        <v>0.30099999999999999</v>
      </c>
      <c r="BG762" s="30">
        <v>53.92</v>
      </c>
      <c r="BH762" s="30">
        <v>297.8</v>
      </c>
      <c r="BI762" s="30">
        <v>87.313880920410156</v>
      </c>
      <c r="BJ762" s="148">
        <v>0.23100000000000001</v>
      </c>
      <c r="BK762" s="30">
        <v>51.15910676</v>
      </c>
      <c r="BL762" s="30">
        <v>263.89999999999998</v>
      </c>
      <c r="BM762" s="30">
        <v>88.5316162109375</v>
      </c>
      <c r="BN762" s="148">
        <v>0.23100000000000001</v>
      </c>
      <c r="BO762" s="30">
        <v>51.763548759999999</v>
      </c>
      <c r="BP762" s="30">
        <v>263.89999999999998</v>
      </c>
      <c r="BQ762" s="148">
        <v>0.51800000000000002</v>
      </c>
      <c r="BR762" s="148">
        <v>0.438</v>
      </c>
      <c r="BS762" s="148"/>
      <c r="BT762" s="148"/>
      <c r="BU762" s="148"/>
      <c r="BV762" s="148">
        <v>4.5000001788139343E-2</v>
      </c>
      <c r="BW762" s="148">
        <v>0.25</v>
      </c>
      <c r="BX762" s="148">
        <v>0.107</v>
      </c>
      <c r="BY762" s="148">
        <v>0.92200000000000004</v>
      </c>
      <c r="BZ762" s="1"/>
      <c r="CA762" s="150">
        <v>10526.83984375</v>
      </c>
      <c r="CB762" s="150">
        <v>12001.15</v>
      </c>
      <c r="CC762" s="124" t="s">
        <v>4320</v>
      </c>
      <c r="CD762" t="s">
        <v>4633</v>
      </c>
    </row>
    <row r="763" spans="1:82" x14ac:dyDescent="0.3">
      <c r="A763" s="1">
        <v>489226975</v>
      </c>
      <c r="B763" s="124" t="s">
        <v>4320</v>
      </c>
      <c r="C763" t="s">
        <v>240</v>
      </c>
      <c r="D763" t="s">
        <v>1281</v>
      </c>
      <c r="E763" s="30">
        <v>79.473892211914063</v>
      </c>
      <c r="F763" s="30">
        <v>81.042922973632813</v>
      </c>
      <c r="G763" s="30">
        <v>81.39447021484375</v>
      </c>
      <c r="H763" s="30">
        <v>84.49755859375</v>
      </c>
      <c r="I763" s="1">
        <v>572</v>
      </c>
      <c r="J763" s="1" t="s">
        <v>4733</v>
      </c>
      <c r="K763" s="1">
        <v>5</v>
      </c>
      <c r="L763" t="s">
        <v>3879</v>
      </c>
      <c r="M763" t="s">
        <v>3914</v>
      </c>
      <c r="N763" t="s">
        <v>3918</v>
      </c>
      <c r="O763" t="s">
        <v>3924</v>
      </c>
      <c r="P763" s="148">
        <v>0.2190812677145004</v>
      </c>
      <c r="Q763" s="30">
        <v>47.659121970000001</v>
      </c>
      <c r="R763" s="30">
        <v>272.79153442382813</v>
      </c>
      <c r="S763" s="1">
        <v>297</v>
      </c>
      <c r="T763" s="1">
        <v>297</v>
      </c>
      <c r="U763" s="148">
        <v>1</v>
      </c>
      <c r="V763" s="148">
        <v>0.21146953105926511</v>
      </c>
      <c r="W763" s="149">
        <v>48.311384709999999</v>
      </c>
      <c r="X763" s="149">
        <v>270.96774291992188</v>
      </c>
      <c r="Y763" s="1">
        <v>297</v>
      </c>
      <c r="Z763" s="30">
        <v>81.597625732421875</v>
      </c>
      <c r="AA763" s="148">
        <v>0.32700000000000001</v>
      </c>
      <c r="AB763" s="30">
        <v>48.9</v>
      </c>
      <c r="AC763" s="30">
        <v>305.60000000000002</v>
      </c>
      <c r="AD763" s="30">
        <v>83.553955078125</v>
      </c>
      <c r="AE763" s="148">
        <v>0.32700000000000001</v>
      </c>
      <c r="AF763" s="30">
        <v>49.5</v>
      </c>
      <c r="AG763" s="30">
        <v>305.60000000000002</v>
      </c>
      <c r="AH763" s="30">
        <v>82.152099609375</v>
      </c>
      <c r="AI763" s="148">
        <v>0.26200000000000001</v>
      </c>
      <c r="AJ763" s="30">
        <v>49.099095800000001</v>
      </c>
      <c r="AK763" s="30">
        <v>290.8</v>
      </c>
      <c r="AL763" s="30">
        <v>83.91302490234375</v>
      </c>
      <c r="AM763" s="148">
        <v>0.26200000000000001</v>
      </c>
      <c r="AN763" s="30">
        <v>49.633135269999997</v>
      </c>
      <c r="AO763" s="30">
        <v>290.8</v>
      </c>
      <c r="AP763" s="148">
        <v>0.15827338397502899</v>
      </c>
      <c r="AQ763" s="30">
        <v>47.753884820000003</v>
      </c>
      <c r="AR763" s="30">
        <v>223.0215759277344</v>
      </c>
      <c r="AS763" s="30">
        <v>296</v>
      </c>
      <c r="AT763" s="30">
        <v>296</v>
      </c>
      <c r="AU763" s="148">
        <v>1</v>
      </c>
      <c r="AV763" s="30">
        <v>84.49755859375</v>
      </c>
      <c r="AW763" s="148">
        <v>0.14963503181934359</v>
      </c>
      <c r="AX763" s="30">
        <v>49.703829829999997</v>
      </c>
      <c r="AY763" s="30">
        <v>221.1678771972656</v>
      </c>
      <c r="AZ763" s="30">
        <v>296</v>
      </c>
      <c r="BA763" s="30">
        <v>84.608688354492188</v>
      </c>
      <c r="BB763" s="148">
        <v>0.36399999999999999</v>
      </c>
      <c r="BC763" s="30">
        <v>49.82</v>
      </c>
      <c r="BD763" s="30">
        <v>290.7</v>
      </c>
      <c r="BE763" s="30">
        <v>85.989738464355469</v>
      </c>
      <c r="BF763" s="147">
        <v>0.36399999999999999</v>
      </c>
      <c r="BG763" s="30">
        <v>50.47</v>
      </c>
      <c r="BH763" s="30">
        <v>290.7</v>
      </c>
      <c r="BI763" s="30">
        <v>80.433921813964844</v>
      </c>
      <c r="BJ763" s="148">
        <v>0.23200000000000001</v>
      </c>
      <c r="BK763" s="30">
        <v>47.807724819999997</v>
      </c>
      <c r="BL763" s="30">
        <v>250.9</v>
      </c>
      <c r="BM763" s="30">
        <v>81.836311340332031</v>
      </c>
      <c r="BN763" s="148">
        <v>0.23200000000000001</v>
      </c>
      <c r="BO763" s="30">
        <v>48.426784519999998</v>
      </c>
      <c r="BP763" s="30">
        <v>250.9</v>
      </c>
      <c r="BQ763" s="148">
        <v>0.161</v>
      </c>
      <c r="BR763" s="148">
        <v>0.747</v>
      </c>
      <c r="BS763" s="148">
        <v>1.4E-2</v>
      </c>
      <c r="BT763" s="148">
        <v>7.9000000000000001E-2</v>
      </c>
      <c r="BU763" s="148"/>
      <c r="BV763" s="148">
        <v>0</v>
      </c>
      <c r="BW763" s="148">
        <v>0.60699999999999998</v>
      </c>
      <c r="BX763" s="148">
        <v>7.2999999999999995E-2</v>
      </c>
      <c r="BY763" s="148">
        <v>0.84299999999999997</v>
      </c>
      <c r="BZ763" s="1"/>
      <c r="CA763" s="150">
        <v>10457.5498046875</v>
      </c>
      <c r="CB763" s="150">
        <v>12042.83</v>
      </c>
      <c r="CC763" s="124" t="s">
        <v>4320</v>
      </c>
      <c r="CD763" t="s">
        <v>4634</v>
      </c>
    </row>
    <row r="764" spans="1:82" x14ac:dyDescent="0.3">
      <c r="A764" s="1">
        <v>489243930</v>
      </c>
      <c r="B764" s="124" t="s">
        <v>4321</v>
      </c>
      <c r="C764" t="s">
        <v>241</v>
      </c>
      <c r="D764" t="s">
        <v>1282</v>
      </c>
      <c r="E764" s="30">
        <v>83.115196228027344</v>
      </c>
      <c r="F764" s="30">
        <v>84.654388427734375</v>
      </c>
      <c r="G764" s="30">
        <v>84.942787170410156</v>
      </c>
      <c r="H764" s="30">
        <v>89.969245910644531</v>
      </c>
      <c r="I764" s="1">
        <v>776</v>
      </c>
      <c r="J764" s="1">
        <v>5</v>
      </c>
      <c r="K764" s="1">
        <v>8</v>
      </c>
      <c r="L764" t="s">
        <v>3879</v>
      </c>
      <c r="M764" t="s">
        <v>3914</v>
      </c>
      <c r="N764" t="s">
        <v>3918</v>
      </c>
      <c r="O764" t="s">
        <v>3924</v>
      </c>
      <c r="P764" s="148">
        <v>0.1830601096153259</v>
      </c>
      <c r="Q764" s="30">
        <v>49.173767560000002</v>
      </c>
      <c r="R764" s="30">
        <v>258.87979125976563</v>
      </c>
      <c r="S764" s="1">
        <v>1359</v>
      </c>
      <c r="T764" s="1">
        <v>1332</v>
      </c>
      <c r="U764" s="148">
        <v>0.98013246059417725</v>
      </c>
      <c r="V764" s="148">
        <v>0.17977528274059301</v>
      </c>
      <c r="W764" s="149">
        <v>49.807770179999999</v>
      </c>
      <c r="X764" s="149">
        <v>256.88201904296881</v>
      </c>
      <c r="Y764" s="1">
        <v>1332</v>
      </c>
      <c r="Z764" s="30">
        <v>93.077117919921875</v>
      </c>
      <c r="AA764" s="148">
        <v>0.44600000000000001</v>
      </c>
      <c r="AB764" s="30">
        <v>52.7</v>
      </c>
      <c r="AC764" s="30">
        <v>336.5</v>
      </c>
      <c r="AD764" s="30">
        <v>94.745651245117188</v>
      </c>
      <c r="AE764" s="148">
        <v>0.442</v>
      </c>
      <c r="AF764" s="30">
        <v>53.3</v>
      </c>
      <c r="AG764" s="30">
        <v>335.8</v>
      </c>
      <c r="AH764" s="30">
        <v>92.105110168457031</v>
      </c>
      <c r="AI764" s="148">
        <v>0.45500000000000002</v>
      </c>
      <c r="AJ764" s="30">
        <v>52.395672849999997</v>
      </c>
      <c r="AK764" s="30">
        <v>343.1</v>
      </c>
      <c r="AL764" s="30">
        <v>93.671417236328125</v>
      </c>
      <c r="AM764" s="148">
        <v>0.45</v>
      </c>
      <c r="AN764" s="30">
        <v>52.95390012</v>
      </c>
      <c r="AO764" s="30">
        <v>341.5</v>
      </c>
      <c r="AP764" s="148">
        <v>0.1554332822561264</v>
      </c>
      <c r="AQ764" s="30">
        <v>49.973449070000001</v>
      </c>
      <c r="AR764" s="30">
        <v>217.88169860839841</v>
      </c>
      <c r="AS764" s="30">
        <v>1352</v>
      </c>
      <c r="AT764" s="30">
        <v>1325</v>
      </c>
      <c r="AU764" s="148">
        <v>0.98013246059417725</v>
      </c>
      <c r="AV764" s="30">
        <v>89.969245910644531</v>
      </c>
      <c r="AW764" s="148">
        <v>0.1513437032699585</v>
      </c>
      <c r="AX764" s="30">
        <v>52.839748610000001</v>
      </c>
      <c r="AY764" s="30">
        <v>215.9830322265625</v>
      </c>
      <c r="AZ764" s="30">
        <v>1325</v>
      </c>
      <c r="BA764" s="30">
        <v>98.568313598632813</v>
      </c>
      <c r="BB764" s="148">
        <v>0.503</v>
      </c>
      <c r="BC764" s="30">
        <v>56.59</v>
      </c>
      <c r="BD764" s="30">
        <v>343.8</v>
      </c>
      <c r="BE764" s="30">
        <v>99.683494567871094</v>
      </c>
      <c r="BF764" s="147">
        <v>0.501</v>
      </c>
      <c r="BG764" s="30">
        <v>57.22</v>
      </c>
      <c r="BH764" s="30">
        <v>343.2</v>
      </c>
      <c r="BI764" s="30">
        <v>99.176795959472656</v>
      </c>
      <c r="BJ764" s="148">
        <v>0.50900000000000001</v>
      </c>
      <c r="BK764" s="30">
        <v>56.937799069999997</v>
      </c>
      <c r="BL764" s="30">
        <v>340.7</v>
      </c>
      <c r="BM764" s="30">
        <v>100.1575241088867</v>
      </c>
      <c r="BN764" s="148">
        <v>0.505</v>
      </c>
      <c r="BO764" s="30">
        <v>57.557597270000002</v>
      </c>
      <c r="BP764" s="30">
        <v>339.1</v>
      </c>
      <c r="BQ764" s="148">
        <v>0.80700000000000005</v>
      </c>
      <c r="BR764" s="148">
        <v>9.4E-2</v>
      </c>
      <c r="BS764" s="148">
        <v>8.0000000000000002E-3</v>
      </c>
      <c r="BT764" s="148">
        <v>2.7E-2</v>
      </c>
      <c r="BU764" s="148">
        <v>5.8999999999999997E-2</v>
      </c>
      <c r="BV764" s="148">
        <v>4.999999888241291E-3</v>
      </c>
      <c r="BW764" s="148">
        <v>1.7999999999999999E-2</v>
      </c>
      <c r="BX764" s="148">
        <v>8.7999999999999995E-2</v>
      </c>
      <c r="BY764" s="148">
        <v>0.81</v>
      </c>
      <c r="BZ764" s="1"/>
      <c r="CA764" s="150">
        <v>12818.23046875</v>
      </c>
      <c r="CB764" s="150">
        <v>13706.88</v>
      </c>
      <c r="CC764" s="124" t="s">
        <v>4321</v>
      </c>
      <c r="CD764" t="s">
        <v>4635</v>
      </c>
    </row>
    <row r="765" spans="1:82" x14ac:dyDescent="0.3">
      <c r="A765" s="1">
        <v>489256985</v>
      </c>
      <c r="B765" s="124" t="s">
        <v>4322</v>
      </c>
      <c r="C765" t="s">
        <v>242</v>
      </c>
      <c r="D765" t="s">
        <v>242</v>
      </c>
      <c r="E765" s="30">
        <v>91.22442626953125</v>
      </c>
      <c r="F765" s="30">
        <v>92.259544372558594</v>
      </c>
      <c r="G765" s="30">
        <v>95.246238708496094</v>
      </c>
      <c r="H765" s="30">
        <v>96.767822265625</v>
      </c>
      <c r="I765" s="1">
        <v>116</v>
      </c>
      <c r="J765" s="1" t="s">
        <v>3981</v>
      </c>
      <c r="K765" s="1">
        <v>4</v>
      </c>
      <c r="L765" t="s">
        <v>3879</v>
      </c>
      <c r="M765" t="s">
        <v>3914</v>
      </c>
      <c r="N765" t="s">
        <v>3918</v>
      </c>
      <c r="O765" t="s">
        <v>3924</v>
      </c>
      <c r="P765" s="148">
        <v>0.125</v>
      </c>
      <c r="Q765" s="30">
        <v>52.546907869999998</v>
      </c>
      <c r="R765" s="30"/>
      <c r="S765" s="1">
        <v>12</v>
      </c>
      <c r="T765" s="1">
        <v>12</v>
      </c>
      <c r="U765" s="148">
        <v>1</v>
      </c>
      <c r="V765" s="148">
        <v>0.125</v>
      </c>
      <c r="W765" s="149">
        <v>52.958907019999998</v>
      </c>
      <c r="X765" s="149"/>
      <c r="Y765" s="1">
        <v>12</v>
      </c>
      <c r="Z765" s="30">
        <v>88.847831726074219</v>
      </c>
      <c r="AA765" s="148">
        <v>0.107</v>
      </c>
      <c r="AB765" s="30">
        <v>51.3</v>
      </c>
      <c r="AC765" s="30">
        <v>192.9</v>
      </c>
      <c r="AD765" s="30">
        <v>90.210067749023438</v>
      </c>
      <c r="AE765" s="148">
        <v>0.107</v>
      </c>
      <c r="AF765" s="30">
        <v>51.76</v>
      </c>
      <c r="AG765" s="30">
        <v>192.9</v>
      </c>
      <c r="AH765" s="30">
        <v>88.548118591308594</v>
      </c>
      <c r="AI765" s="148">
        <v>0.26700000000000002</v>
      </c>
      <c r="AJ765" s="30">
        <v>51.217546380000002</v>
      </c>
      <c r="AK765" s="30">
        <v>280</v>
      </c>
      <c r="AL765" s="30">
        <v>89.768745422363281</v>
      </c>
      <c r="AM765" s="148">
        <v>0.26700000000000002</v>
      </c>
      <c r="AN765" s="30">
        <v>51.625827510000001</v>
      </c>
      <c r="AO765" s="30">
        <v>280</v>
      </c>
      <c r="AP765" s="148"/>
      <c r="AQ765" s="30">
        <v>56.418533949999997</v>
      </c>
      <c r="AR765" s="30"/>
      <c r="AS765" s="30">
        <v>12</v>
      </c>
      <c r="AT765" s="30">
        <v>12</v>
      </c>
      <c r="AU765" s="148">
        <v>1</v>
      </c>
      <c r="AV765" s="30">
        <v>96.767822265625</v>
      </c>
      <c r="AW765" s="148"/>
      <c r="AX765" s="30">
        <v>56.736124869999998</v>
      </c>
      <c r="AY765" s="30"/>
      <c r="AZ765" s="30">
        <v>12</v>
      </c>
      <c r="BA765" s="30">
        <v>95.062942504882813</v>
      </c>
      <c r="BB765" s="148">
        <v>7.0999999999999994E-2</v>
      </c>
      <c r="BC765" s="30">
        <v>54.89</v>
      </c>
      <c r="BD765" s="30">
        <v>192.9</v>
      </c>
      <c r="BE765" s="30">
        <v>96.052108764648438</v>
      </c>
      <c r="BF765" s="147">
        <v>7.0999999999999994E-2</v>
      </c>
      <c r="BG765" s="30">
        <v>55.43</v>
      </c>
      <c r="BH765" s="30">
        <v>192.9</v>
      </c>
      <c r="BI765" s="30">
        <v>94.112129211425781</v>
      </c>
      <c r="BJ765" s="148">
        <v>0.3</v>
      </c>
      <c r="BK765" s="30">
        <v>54.470687349999999</v>
      </c>
      <c r="BL765" s="30">
        <v>243.3</v>
      </c>
      <c r="BM765" s="30">
        <v>95.088790893554688</v>
      </c>
      <c r="BN765" s="148">
        <v>0.3</v>
      </c>
      <c r="BO765" s="30">
        <v>55.031475059999998</v>
      </c>
      <c r="BP765" s="30">
        <v>243.3</v>
      </c>
      <c r="BQ765" s="148">
        <v>0.91400000000000003</v>
      </c>
      <c r="BR765" s="148">
        <v>4.2999999999999997E-2</v>
      </c>
      <c r="BS765" s="148"/>
      <c r="BT765" s="148"/>
      <c r="BU765" s="148"/>
      <c r="BV765" s="148">
        <v>4.3000001460313797E-2</v>
      </c>
      <c r="BW765" s="148"/>
      <c r="BX765" s="148">
        <v>0.155</v>
      </c>
      <c r="BY765" s="148">
        <v>0.84689999999999999</v>
      </c>
      <c r="BZ765" s="1">
        <v>1</v>
      </c>
      <c r="CA765" s="150">
        <v>11593.3203125</v>
      </c>
      <c r="CB765" s="150">
        <v>13392.15</v>
      </c>
      <c r="CC765" s="124" t="s">
        <v>4322</v>
      </c>
      <c r="CD765" t="s">
        <v>4634</v>
      </c>
    </row>
    <row r="766" spans="1:82" x14ac:dyDescent="0.3">
      <c r="A766" s="1">
        <v>489261905</v>
      </c>
      <c r="B766" s="124" t="s">
        <v>4323</v>
      </c>
      <c r="C766" t="s">
        <v>243</v>
      </c>
      <c r="D766" t="s">
        <v>1283</v>
      </c>
      <c r="E766" s="30">
        <v>84.015380859375</v>
      </c>
      <c r="F766" s="30">
        <v>84.512275695800781</v>
      </c>
      <c r="G766" s="30">
        <v>79.763832092285156</v>
      </c>
      <c r="H766" s="30">
        <v>80.452072143554688</v>
      </c>
      <c r="I766" s="1">
        <v>398</v>
      </c>
      <c r="J766" s="1">
        <v>7</v>
      </c>
      <c r="K766" s="1">
        <v>12</v>
      </c>
      <c r="L766" t="s">
        <v>3879</v>
      </c>
      <c r="M766" t="s">
        <v>3914</v>
      </c>
      <c r="N766" t="s">
        <v>3918</v>
      </c>
      <c r="O766" t="s">
        <v>3924</v>
      </c>
      <c r="P766" s="148">
        <v>0.34000000357627869</v>
      </c>
      <c r="Q766" s="30">
        <v>49.548213330000003</v>
      </c>
      <c r="R766" s="30">
        <v>306.5</v>
      </c>
      <c r="S766" s="1">
        <v>237</v>
      </c>
      <c r="T766" s="1">
        <v>197</v>
      </c>
      <c r="U766" s="148">
        <v>0.83122360706329346</v>
      </c>
      <c r="V766" s="148">
        <v>0.26744186878204351</v>
      </c>
      <c r="W766" s="149">
        <v>49.748886390000003</v>
      </c>
      <c r="X766" s="149">
        <v>288.9534912109375</v>
      </c>
      <c r="Y766" s="1">
        <v>197</v>
      </c>
      <c r="Z766" s="30">
        <v>79.180892944335938</v>
      </c>
      <c r="AA766" s="148">
        <v>0.45500000000000002</v>
      </c>
      <c r="AB766" s="30">
        <v>48.1</v>
      </c>
      <c r="AC766" s="30">
        <v>330.1</v>
      </c>
      <c r="AD766" s="30">
        <v>78.635498046875</v>
      </c>
      <c r="AE766" s="148">
        <v>0.375</v>
      </c>
      <c r="AF766" s="30">
        <v>47.83</v>
      </c>
      <c r="AG766" s="30">
        <v>311.5</v>
      </c>
      <c r="AH766" s="30"/>
      <c r="AI766" s="148"/>
      <c r="AJ766" s="30"/>
      <c r="AK766" s="30"/>
      <c r="AL766" s="30"/>
      <c r="AM766" s="148"/>
      <c r="AN766" s="30"/>
      <c r="AO766" s="30"/>
      <c r="AP766" s="148">
        <v>0.13270142674446109</v>
      </c>
      <c r="AQ766" s="30">
        <v>46.733875259999998</v>
      </c>
      <c r="AR766" s="30">
        <v>200.94786071777341</v>
      </c>
      <c r="AS766" s="30">
        <v>236</v>
      </c>
      <c r="AT766" s="30">
        <v>196</v>
      </c>
      <c r="AU766" s="148">
        <v>0.83122360706329346</v>
      </c>
      <c r="AV766" s="30">
        <v>80.452072143554688</v>
      </c>
      <c r="AW766" s="148">
        <v>0.1038251370191574</v>
      </c>
      <c r="AX766" s="30">
        <v>47.385295929999998</v>
      </c>
      <c r="AY766" s="30"/>
      <c r="AZ766" s="30">
        <v>196</v>
      </c>
      <c r="BA766" s="30">
        <v>82.752899169921875</v>
      </c>
      <c r="BB766" s="148">
        <v>0.30299999999999999</v>
      </c>
      <c r="BC766" s="30">
        <v>48.92</v>
      </c>
      <c r="BD766" s="30">
        <v>278.7</v>
      </c>
      <c r="BE766" s="30">
        <v>82.561233520507813</v>
      </c>
      <c r="BF766" s="147">
        <v>0.21099999999999999</v>
      </c>
      <c r="BG766" s="30">
        <v>48.78</v>
      </c>
      <c r="BH766" s="30">
        <v>253.7</v>
      </c>
      <c r="BI766" s="30"/>
      <c r="BJ766" s="148"/>
      <c r="BK766" s="30"/>
      <c r="BL766" s="30"/>
      <c r="BM766" s="30"/>
      <c r="BN766" s="148"/>
      <c r="BO766" s="30"/>
      <c r="BP766" s="30"/>
      <c r="BQ766" s="148">
        <v>0.45700000000000002</v>
      </c>
      <c r="BR766" s="148">
        <v>0.26600000000000001</v>
      </c>
      <c r="BS766" s="148">
        <v>1.4999999999999999E-2</v>
      </c>
      <c r="BT766" s="148">
        <v>0.193</v>
      </c>
      <c r="BU766" s="148">
        <v>0.06</v>
      </c>
      <c r="BV766" s="148">
        <v>8.0000003799796104E-3</v>
      </c>
      <c r="BW766" s="148">
        <v>9.8000000000000004E-2</v>
      </c>
      <c r="BX766" s="148">
        <v>0.13100000000000001</v>
      </c>
      <c r="BY766" s="148">
        <v>0.623</v>
      </c>
      <c r="BZ766" s="1"/>
      <c r="CA766" s="150">
        <v>12706.8095703125</v>
      </c>
      <c r="CB766" s="150">
        <v>13926.78</v>
      </c>
      <c r="CC766" s="124" t="s">
        <v>4323</v>
      </c>
      <c r="CD766" t="s">
        <v>4633</v>
      </c>
    </row>
    <row r="767" spans="1:82" x14ac:dyDescent="0.3">
      <c r="A767" s="1">
        <v>489266905</v>
      </c>
      <c r="B767" s="124" t="s">
        <v>4323</v>
      </c>
      <c r="C767" t="s">
        <v>243</v>
      </c>
      <c r="D767" t="s">
        <v>1284</v>
      </c>
      <c r="E767" s="30">
        <v>81.936058044433594</v>
      </c>
      <c r="F767" s="30">
        <v>83.364753723144531</v>
      </c>
      <c r="G767" s="30">
        <v>80.170982360839844</v>
      </c>
      <c r="H767" s="30">
        <v>81.31329345703125</v>
      </c>
      <c r="I767" s="1">
        <v>275</v>
      </c>
      <c r="J767" s="1" t="s">
        <v>3981</v>
      </c>
      <c r="K767" s="1">
        <v>5</v>
      </c>
      <c r="L767" t="s">
        <v>3879</v>
      </c>
      <c r="M767" t="s">
        <v>3914</v>
      </c>
      <c r="N767" t="s">
        <v>3918</v>
      </c>
      <c r="O767" t="s">
        <v>3924</v>
      </c>
      <c r="P767" s="148">
        <v>0.31147539615631098</v>
      </c>
      <c r="Q767" s="30">
        <v>48.68329198</v>
      </c>
      <c r="R767" s="30">
        <v>283.6065673828125</v>
      </c>
      <c r="S767" s="1">
        <v>122</v>
      </c>
      <c r="T767" s="1">
        <v>105</v>
      </c>
      <c r="U767" s="148">
        <v>0.86065572500228882</v>
      </c>
      <c r="V767" s="148">
        <v>0.2395833283662796</v>
      </c>
      <c r="W767" s="149">
        <v>49.273417270000003</v>
      </c>
      <c r="X767" s="149">
        <v>263.54165649414063</v>
      </c>
      <c r="Y767" s="1">
        <v>105</v>
      </c>
      <c r="Z767" s="30">
        <v>80.993446350097656</v>
      </c>
      <c r="AA767" s="148">
        <v>0.41099999999999998</v>
      </c>
      <c r="AB767" s="30">
        <v>48.7</v>
      </c>
      <c r="AC767" s="30">
        <v>310.89999999999998</v>
      </c>
      <c r="AD767" s="30">
        <v>82.287521362304688</v>
      </c>
      <c r="AE767" s="148">
        <v>0.35199999999999998</v>
      </c>
      <c r="AF767" s="30">
        <v>49.07</v>
      </c>
      <c r="AG767" s="30">
        <v>293.5</v>
      </c>
      <c r="AH767" s="30"/>
      <c r="AI767" s="148">
        <v>0.379</v>
      </c>
      <c r="AJ767" s="30"/>
      <c r="AK767" s="30">
        <v>289.7</v>
      </c>
      <c r="AL767" s="30"/>
      <c r="AM767" s="148">
        <v>0.312</v>
      </c>
      <c r="AN767" s="30"/>
      <c r="AO767" s="30">
        <v>270.10000000000002</v>
      </c>
      <c r="AP767" s="148">
        <v>0.20689655840396881</v>
      </c>
      <c r="AQ767" s="30">
        <v>46.988561850000004</v>
      </c>
      <c r="AR767" s="30"/>
      <c r="AS767" s="30">
        <v>121</v>
      </c>
      <c r="AT767" s="30">
        <v>104</v>
      </c>
      <c r="AU767" s="148">
        <v>0.86065572500228882</v>
      </c>
      <c r="AV767" s="30">
        <v>81.31329345703125</v>
      </c>
      <c r="AW767" s="148">
        <v>0.1195652186870575</v>
      </c>
      <c r="AX767" s="30">
        <v>47.878873949999999</v>
      </c>
      <c r="AY767" s="30"/>
      <c r="AZ767" s="30">
        <v>104</v>
      </c>
      <c r="BA767" s="30">
        <v>82.113685607910156</v>
      </c>
      <c r="BB767" s="148">
        <v>0.33100000000000002</v>
      </c>
      <c r="BC767" s="30">
        <v>48.61</v>
      </c>
      <c r="BD767" s="30">
        <v>257.7</v>
      </c>
      <c r="BE767" s="30">
        <v>82.622093200683594</v>
      </c>
      <c r="BF767" s="147">
        <v>0.27500000000000002</v>
      </c>
      <c r="BG767" s="30">
        <v>48.81</v>
      </c>
      <c r="BH767" s="30">
        <v>234.9</v>
      </c>
      <c r="BI767" s="30"/>
      <c r="BJ767" s="148">
        <v>0.161</v>
      </c>
      <c r="BK767" s="30"/>
      <c r="BL767" s="30">
        <v>228.7</v>
      </c>
      <c r="BM767" s="30"/>
      <c r="BN767" s="148">
        <v>0.104</v>
      </c>
      <c r="BO767" s="30"/>
      <c r="BP767" s="30">
        <v>211.7</v>
      </c>
      <c r="BQ767" s="148">
        <v>0.34899999999999998</v>
      </c>
      <c r="BR767" s="148">
        <v>0.20399999999999999</v>
      </c>
      <c r="BS767" s="148"/>
      <c r="BT767" s="148">
        <v>0.371</v>
      </c>
      <c r="BU767" s="148">
        <v>6.5000000000000002E-2</v>
      </c>
      <c r="BV767" s="148">
        <v>1.099999994039536E-2</v>
      </c>
      <c r="BW767" s="148">
        <v>0.08</v>
      </c>
      <c r="BX767" s="148">
        <v>6.6000000000000003E-2</v>
      </c>
      <c r="BY767" s="148">
        <v>0.60699999999999998</v>
      </c>
      <c r="BZ767" s="1"/>
      <c r="CA767" s="150">
        <v>12329.7900390625</v>
      </c>
      <c r="CB767" s="150">
        <v>13307.69</v>
      </c>
      <c r="CC767" s="124" t="s">
        <v>4323</v>
      </c>
      <c r="CD767" t="s">
        <v>4634</v>
      </c>
    </row>
    <row r="768" spans="1:82" x14ac:dyDescent="0.3">
      <c r="A768" s="1">
        <v>489266990</v>
      </c>
      <c r="B768" s="124" t="s">
        <v>4323</v>
      </c>
      <c r="C768" t="s">
        <v>243</v>
      </c>
      <c r="D768" t="s">
        <v>1285</v>
      </c>
      <c r="E768" s="30">
        <v>87.390518188476563</v>
      </c>
      <c r="F768" s="30">
        <v>86.887008666992188</v>
      </c>
      <c r="G768" s="30">
        <v>86.569381713867188</v>
      </c>
      <c r="H768" s="30">
        <v>86.086563110351563</v>
      </c>
      <c r="I768" s="1">
        <v>360</v>
      </c>
      <c r="J768" s="1" t="s">
        <v>4733</v>
      </c>
      <c r="K768" s="1">
        <v>6</v>
      </c>
      <c r="L768" t="s">
        <v>3879</v>
      </c>
      <c r="M768" t="s">
        <v>3914</v>
      </c>
      <c r="N768" t="s">
        <v>3918</v>
      </c>
      <c r="O768" t="s">
        <v>3924</v>
      </c>
      <c r="P768" s="148">
        <v>0.42500001192092901</v>
      </c>
      <c r="Q768" s="30">
        <v>50.952145360000003</v>
      </c>
      <c r="R768" s="30">
        <v>323</v>
      </c>
      <c r="S768" s="1">
        <v>245</v>
      </c>
      <c r="T768" s="1">
        <v>173</v>
      </c>
      <c r="U768" s="148">
        <v>0.70612245798110962</v>
      </c>
      <c r="V768" s="148">
        <v>0.26470589637756348</v>
      </c>
      <c r="W768" s="149">
        <v>50.732839349999999</v>
      </c>
      <c r="X768" s="149">
        <v>281.61764526367188</v>
      </c>
      <c r="Y768" s="1">
        <v>173</v>
      </c>
      <c r="Z768" s="30">
        <v>90.056198120117188</v>
      </c>
      <c r="AA768" s="148">
        <v>0.55500000000000005</v>
      </c>
      <c r="AB768" s="30">
        <v>51.7</v>
      </c>
      <c r="AC768" s="30">
        <v>358.4</v>
      </c>
      <c r="AD768" s="30">
        <v>89.768287658691406</v>
      </c>
      <c r="AE768" s="148">
        <v>0.39300000000000002</v>
      </c>
      <c r="AF768" s="30">
        <v>51.61</v>
      </c>
      <c r="AG768" s="30">
        <v>322.3</v>
      </c>
      <c r="AH768" s="30">
        <v>87.855987548828125</v>
      </c>
      <c r="AI768" s="148">
        <v>0.55100000000000005</v>
      </c>
      <c r="AJ768" s="30">
        <v>50.988303029999997</v>
      </c>
      <c r="AK768" s="30">
        <v>366.9</v>
      </c>
      <c r="AL768" s="30">
        <v>87.738845825195313</v>
      </c>
      <c r="AM768" s="148">
        <v>0.44800000000000001</v>
      </c>
      <c r="AN768" s="30">
        <v>50.935056350000004</v>
      </c>
      <c r="AO768" s="30">
        <v>342.8</v>
      </c>
      <c r="AP768" s="148">
        <v>0.25252524018287659</v>
      </c>
      <c r="AQ768" s="30">
        <v>50.990927339999999</v>
      </c>
      <c r="AR768" s="30">
        <v>252.52525329589841</v>
      </c>
      <c r="AS768" s="30">
        <v>245</v>
      </c>
      <c r="AT768" s="30">
        <v>173</v>
      </c>
      <c r="AU768" s="148">
        <v>0.70612245798110962</v>
      </c>
      <c r="AV768" s="30">
        <v>86.086563110351563</v>
      </c>
      <c r="AW768" s="148">
        <v>0.1111111119389534</v>
      </c>
      <c r="AX768" s="30">
        <v>50.614515390000001</v>
      </c>
      <c r="AY768" s="30"/>
      <c r="AZ768" s="30">
        <v>173</v>
      </c>
      <c r="BA768" s="30">
        <v>85.82525634765625</v>
      </c>
      <c r="BB768" s="148">
        <v>0.55500000000000005</v>
      </c>
      <c r="BC768" s="30">
        <v>50.41</v>
      </c>
      <c r="BD768" s="30">
        <v>344.5</v>
      </c>
      <c r="BE768" s="30">
        <v>85.928878784179688</v>
      </c>
      <c r="BF768" s="147">
        <v>0.41099999999999998</v>
      </c>
      <c r="BG768" s="30">
        <v>50.44</v>
      </c>
      <c r="BH768" s="30">
        <v>303.60000000000002</v>
      </c>
      <c r="BI768" s="30">
        <v>81.652687072753906</v>
      </c>
      <c r="BJ768" s="148">
        <v>0.42799999999999999</v>
      </c>
      <c r="BK768" s="30">
        <v>48.401411490000001</v>
      </c>
      <c r="BL768" s="30">
        <v>314.8</v>
      </c>
      <c r="BM768" s="30">
        <v>82.462539672851563</v>
      </c>
      <c r="BN768" s="148">
        <v>0.32</v>
      </c>
      <c r="BO768" s="30">
        <v>48.7388829</v>
      </c>
      <c r="BP768" s="30">
        <v>287.5</v>
      </c>
      <c r="BQ768" s="148">
        <v>0.41899999999999998</v>
      </c>
      <c r="BR768" s="148">
        <v>0.14699999999999999</v>
      </c>
      <c r="BS768" s="148"/>
      <c r="BT768" s="148">
        <v>0.36099999999999999</v>
      </c>
      <c r="BU768" s="148">
        <v>6.0999999999999999E-2</v>
      </c>
      <c r="BV768" s="148">
        <v>1.099999994039536E-2</v>
      </c>
      <c r="BW768" s="148">
        <v>0.05</v>
      </c>
      <c r="BX768" s="148">
        <v>8.6000000000000007E-2</v>
      </c>
      <c r="BY768" s="148">
        <v>0.53400000000000003</v>
      </c>
      <c r="BZ768" s="1"/>
      <c r="CA768" s="150">
        <v>12785.91015625</v>
      </c>
      <c r="CB768" s="150">
        <v>13880.72</v>
      </c>
      <c r="CC768" s="124" t="s">
        <v>4323</v>
      </c>
      <c r="CD768" t="s">
        <v>4634</v>
      </c>
    </row>
    <row r="769" spans="1:82" x14ac:dyDescent="0.3">
      <c r="A769" s="1">
        <v>489276995</v>
      </c>
      <c r="B769" s="124" t="s">
        <v>4324</v>
      </c>
      <c r="C769" t="s">
        <v>244</v>
      </c>
      <c r="D769" t="s">
        <v>244</v>
      </c>
      <c r="E769" s="30">
        <v>94.797225952148438</v>
      </c>
      <c r="F769" s="30">
        <v>96.462478637695313</v>
      </c>
      <c r="G769" s="30">
        <v>86.9578857421875</v>
      </c>
      <c r="H769" s="30">
        <v>90.001876831054688</v>
      </c>
      <c r="I769" s="1">
        <v>245</v>
      </c>
      <c r="J769" s="1" t="s">
        <v>4733</v>
      </c>
      <c r="K769" s="1">
        <v>6</v>
      </c>
      <c r="L769" t="s">
        <v>3879</v>
      </c>
      <c r="M769" t="s">
        <v>3914</v>
      </c>
      <c r="N769" t="s">
        <v>3917</v>
      </c>
      <c r="O769" t="s">
        <v>3924</v>
      </c>
      <c r="P769" s="148">
        <v>0.22857142984867099</v>
      </c>
      <c r="Q769" s="30">
        <v>54.033059590000001</v>
      </c>
      <c r="R769" s="30">
        <v>245.71427917480469</v>
      </c>
      <c r="S769" s="1">
        <v>96</v>
      </c>
      <c r="T769" s="1">
        <v>96</v>
      </c>
      <c r="U769" s="148">
        <v>1</v>
      </c>
      <c r="V769" s="148">
        <v>0.22857142984867099</v>
      </c>
      <c r="W769" s="149">
        <v>54.700361780000001</v>
      </c>
      <c r="X769" s="149">
        <v>245.71427917480469</v>
      </c>
      <c r="Y769" s="1">
        <v>96</v>
      </c>
      <c r="Z769" s="30">
        <v>93.983390808105469</v>
      </c>
      <c r="AA769" s="148">
        <v>0.313</v>
      </c>
      <c r="AB769" s="30">
        <v>53</v>
      </c>
      <c r="AC769" s="30">
        <v>267.5</v>
      </c>
      <c r="AD769" s="30">
        <v>95.6881103515625</v>
      </c>
      <c r="AE769" s="148">
        <v>0.313</v>
      </c>
      <c r="AF769" s="30">
        <v>53.62</v>
      </c>
      <c r="AG769" s="30">
        <v>267.5</v>
      </c>
      <c r="AH769" s="30">
        <v>92.781990051269531</v>
      </c>
      <c r="AI769" s="148">
        <v>0.28199999999999997</v>
      </c>
      <c r="AJ769" s="30">
        <v>52.61986486</v>
      </c>
      <c r="AK769" s="30">
        <v>265.89999999999998</v>
      </c>
      <c r="AL769" s="30">
        <v>94.133171081542969</v>
      </c>
      <c r="AM769" s="148">
        <v>0.28199999999999997</v>
      </c>
      <c r="AN769" s="30">
        <v>53.111035080000001</v>
      </c>
      <c r="AO769" s="30">
        <v>265.89999999999998</v>
      </c>
      <c r="AP769" s="148">
        <v>0.16190476715564731</v>
      </c>
      <c r="AQ769" s="30">
        <v>51.233946940000003</v>
      </c>
      <c r="AR769" s="30"/>
      <c r="AS769" s="30">
        <v>96</v>
      </c>
      <c r="AT769" s="30">
        <v>96</v>
      </c>
      <c r="AU769" s="148">
        <v>1</v>
      </c>
      <c r="AV769" s="30">
        <v>90.001876831054688</v>
      </c>
      <c r="AW769" s="148">
        <v>0.16190476715564731</v>
      </c>
      <c r="AX769" s="30">
        <v>52.858449190000002</v>
      </c>
      <c r="AY769" s="30"/>
      <c r="AZ769" s="30">
        <v>96</v>
      </c>
      <c r="BA769" s="30">
        <v>92.299880981445313</v>
      </c>
      <c r="BB769" s="148">
        <v>0.26300000000000001</v>
      </c>
      <c r="BC769" s="30">
        <v>53.55</v>
      </c>
      <c r="BD769" s="30">
        <v>242.5</v>
      </c>
      <c r="BE769" s="30">
        <v>93.5162353515625</v>
      </c>
      <c r="BF769" s="147">
        <v>0.26300000000000001</v>
      </c>
      <c r="BG769" s="30">
        <v>54.18</v>
      </c>
      <c r="BH769" s="30">
        <v>242.5</v>
      </c>
      <c r="BI769" s="30">
        <v>89.479087829589844</v>
      </c>
      <c r="BJ769" s="148">
        <v>0.21199999999999999</v>
      </c>
      <c r="BK769" s="30">
        <v>52.213827109999997</v>
      </c>
      <c r="BL769" s="30">
        <v>248.2</v>
      </c>
      <c r="BM769" s="30">
        <v>90.3343505859375</v>
      </c>
      <c r="BN769" s="148">
        <v>0.21199999999999999</v>
      </c>
      <c r="BO769" s="30">
        <v>52.661986110000001</v>
      </c>
      <c r="BP769" s="30">
        <v>248.2</v>
      </c>
      <c r="BQ769" s="148">
        <v>0.84099999999999997</v>
      </c>
      <c r="BR769" s="148">
        <v>4.4999999999999998E-2</v>
      </c>
      <c r="BS769" s="148">
        <v>2.4E-2</v>
      </c>
      <c r="BT769" s="148">
        <v>7.8E-2</v>
      </c>
      <c r="BU769" s="148"/>
      <c r="BV769" s="148">
        <v>1.200000010430813E-2</v>
      </c>
      <c r="BW769" s="148"/>
      <c r="BX769" s="148">
        <v>8.2000000000000003E-2</v>
      </c>
      <c r="BY769" s="148">
        <v>0.58850000000000002</v>
      </c>
      <c r="BZ769" s="1">
        <v>1</v>
      </c>
      <c r="CA769" s="150">
        <v>11913.66015625</v>
      </c>
      <c r="CB769" s="150">
        <v>13665.28</v>
      </c>
      <c r="CC769" s="124" t="s">
        <v>4324</v>
      </c>
      <c r="CD769" t="s">
        <v>4634</v>
      </c>
    </row>
    <row r="770" spans="1:82" x14ac:dyDescent="0.3">
      <c r="A770" s="1">
        <v>489283905</v>
      </c>
      <c r="B770" s="124" t="s">
        <v>4325</v>
      </c>
      <c r="C770" t="s">
        <v>245</v>
      </c>
      <c r="D770" t="s">
        <v>1286</v>
      </c>
      <c r="E770" s="30">
        <v>75.8045654296875</v>
      </c>
      <c r="F770" s="30">
        <v>72.78350830078125</v>
      </c>
      <c r="G770" s="30">
        <v>72.489654541015625</v>
      </c>
      <c r="H770" s="30">
        <v>73.966445922851563</v>
      </c>
      <c r="I770" s="1">
        <v>64</v>
      </c>
      <c r="J770" s="1">
        <v>6</v>
      </c>
      <c r="K770" s="1">
        <v>8</v>
      </c>
      <c r="L770" t="s">
        <v>3879</v>
      </c>
      <c r="M770" t="s">
        <v>3914</v>
      </c>
      <c r="N770" t="s">
        <v>3918</v>
      </c>
      <c r="O770" t="s">
        <v>3924</v>
      </c>
      <c r="P770" s="148">
        <v>0.22807016968727109</v>
      </c>
      <c r="Q770" s="30">
        <v>46.13281671</v>
      </c>
      <c r="R770" s="30"/>
      <c r="S770" s="1">
        <v>41</v>
      </c>
      <c r="T770" s="1">
        <v>33</v>
      </c>
      <c r="U770" s="148">
        <v>0.80487805604934692</v>
      </c>
      <c r="V770" s="148">
        <v>0.1162790730595589</v>
      </c>
      <c r="W770" s="149">
        <v>44.88915969</v>
      </c>
      <c r="X770" s="149"/>
      <c r="Y770" s="1">
        <v>33</v>
      </c>
      <c r="Z770" s="30"/>
      <c r="AA770" s="148"/>
      <c r="AB770" s="30"/>
      <c r="AC770" s="30"/>
      <c r="AD770" s="30"/>
      <c r="AE770" s="148"/>
      <c r="AF770" s="30"/>
      <c r="AG770" s="30"/>
      <c r="AH770" s="30"/>
      <c r="AI770" s="148"/>
      <c r="AJ770" s="30"/>
      <c r="AK770" s="30"/>
      <c r="AL770" s="30"/>
      <c r="AM770" s="148"/>
      <c r="AN770" s="30"/>
      <c r="AO770" s="30"/>
      <c r="AP770" s="148">
        <v>8.9285716414451599E-2</v>
      </c>
      <c r="AQ770" s="30">
        <v>42.183686270000003</v>
      </c>
      <c r="AR770" s="30"/>
      <c r="AS770" s="30">
        <v>40</v>
      </c>
      <c r="AT770" s="30">
        <v>32</v>
      </c>
      <c r="AU770" s="148">
        <v>0.80487805604934692</v>
      </c>
      <c r="AV770" s="30">
        <v>73.966445922851563</v>
      </c>
      <c r="AW770" s="148">
        <v>4.76190485060215E-2</v>
      </c>
      <c r="AX770" s="30">
        <v>43.668271449999999</v>
      </c>
      <c r="AY770" s="30"/>
      <c r="AZ770" s="30">
        <v>32</v>
      </c>
      <c r="BA770" s="30"/>
      <c r="BB770" s="148"/>
      <c r="BC770" s="30"/>
      <c r="BD770" s="30"/>
      <c r="BE770" s="30"/>
      <c r="BF770" s="147"/>
      <c r="BG770" s="30"/>
      <c r="BH770" s="30"/>
      <c r="BI770" s="30"/>
      <c r="BJ770" s="148"/>
      <c r="BK770" s="30"/>
      <c r="BL770" s="30"/>
      <c r="BM770" s="30"/>
      <c r="BN770" s="148"/>
      <c r="BO770" s="30"/>
      <c r="BP770" s="30"/>
      <c r="BQ770" s="148">
        <v>0.34399999999999997</v>
      </c>
      <c r="BR770" s="148">
        <v>7.8E-2</v>
      </c>
      <c r="BS770" s="148"/>
      <c r="BT770" s="148">
        <v>0.40600000000000003</v>
      </c>
      <c r="BU770" s="148">
        <v>0.156</v>
      </c>
      <c r="BV770" s="148">
        <v>1.6000000759959221E-2</v>
      </c>
      <c r="BW770" s="148"/>
      <c r="BX770" s="148">
        <v>0.156</v>
      </c>
      <c r="BY770" s="148">
        <v>0.56500000000000006</v>
      </c>
      <c r="BZ770" s="1"/>
      <c r="CA770" s="150">
        <v>7956.27001953125</v>
      </c>
      <c r="CB770" s="150">
        <v>9169.41</v>
      </c>
      <c r="CC770" s="124" t="s">
        <v>4325</v>
      </c>
      <c r="CD770" t="s">
        <v>4633</v>
      </c>
    </row>
    <row r="771" spans="1:82" x14ac:dyDescent="0.3">
      <c r="A771" s="1">
        <v>489286905</v>
      </c>
      <c r="B771" s="124" t="s">
        <v>4325</v>
      </c>
      <c r="C771" t="s">
        <v>245</v>
      </c>
      <c r="D771" t="s">
        <v>1287</v>
      </c>
      <c r="E771" s="30">
        <v>93.751373291015625</v>
      </c>
      <c r="F771" s="30">
        <v>90.52056884765625</v>
      </c>
      <c r="G771" s="30">
        <v>88.133102416992188</v>
      </c>
      <c r="H771" s="30">
        <v>83.149642944335938</v>
      </c>
      <c r="I771" s="1">
        <v>455</v>
      </c>
      <c r="J771" s="1" t="s">
        <v>4733</v>
      </c>
      <c r="K771" s="1">
        <v>5</v>
      </c>
      <c r="L771" t="s">
        <v>3879</v>
      </c>
      <c r="M771" t="s">
        <v>3914</v>
      </c>
      <c r="N771" t="s">
        <v>3918</v>
      </c>
      <c r="O771" t="s">
        <v>3924</v>
      </c>
      <c r="P771" s="148">
        <v>0.3055555522441864</v>
      </c>
      <c r="Q771" s="30">
        <v>53.598023519999998</v>
      </c>
      <c r="R771" s="30">
        <v>272.22222900390631</v>
      </c>
      <c r="S771" s="1">
        <v>53</v>
      </c>
      <c r="T771" s="1">
        <v>32</v>
      </c>
      <c r="U771" s="148">
        <v>0.60377359390258789</v>
      </c>
      <c r="V771" s="148">
        <v>0.17499999701976779</v>
      </c>
      <c r="W771" s="149">
        <v>52.238375670000003</v>
      </c>
      <c r="X771" s="149">
        <v>221.66667175292969</v>
      </c>
      <c r="Y771" s="1">
        <v>32</v>
      </c>
      <c r="Z771" s="30"/>
      <c r="AA771" s="148">
        <v>0.40899999999999997</v>
      </c>
      <c r="AB771" s="30">
        <v>0</v>
      </c>
      <c r="AC771" s="30">
        <v>309.10000000000002</v>
      </c>
      <c r="AD771" s="30"/>
      <c r="AE771" s="148">
        <v>0.25</v>
      </c>
      <c r="AF771" s="30">
        <v>0</v>
      </c>
      <c r="AG771" s="30">
        <v>260.7</v>
      </c>
      <c r="AH771" s="30"/>
      <c r="AI771" s="148"/>
      <c r="AJ771" s="30"/>
      <c r="AK771" s="30"/>
      <c r="AL771" s="30"/>
      <c r="AM771" s="148"/>
      <c r="AN771" s="30"/>
      <c r="AO771" s="30"/>
      <c r="AP771" s="148">
        <v>0.19767442345619199</v>
      </c>
      <c r="AQ771" s="30">
        <v>51.969078629999998</v>
      </c>
      <c r="AR771" s="30">
        <v>213.37208557128909</v>
      </c>
      <c r="AS771" s="30">
        <v>50</v>
      </c>
      <c r="AT771" s="30">
        <v>29</v>
      </c>
      <c r="AU771" s="148">
        <v>0.60377359390258789</v>
      </c>
      <c r="AV771" s="30">
        <v>83.149642944335938</v>
      </c>
      <c r="AW771" s="148">
        <v>6.25E-2</v>
      </c>
      <c r="AX771" s="30">
        <v>48.931318529999999</v>
      </c>
      <c r="AY771" s="30"/>
      <c r="AZ771" s="30">
        <v>29</v>
      </c>
      <c r="BA771" s="30"/>
      <c r="BB771" s="148">
        <v>0.27300000000000002</v>
      </c>
      <c r="BC771" s="30">
        <v>0</v>
      </c>
      <c r="BD771" s="30">
        <v>254.5</v>
      </c>
      <c r="BE771" s="30"/>
      <c r="BF771" s="147">
        <v>7.0999999999999994E-2</v>
      </c>
      <c r="BG771" s="30">
        <v>0</v>
      </c>
      <c r="BH771" s="30">
        <v>192.9</v>
      </c>
      <c r="BI771" s="30"/>
      <c r="BJ771" s="148"/>
      <c r="BK771" s="30"/>
      <c r="BL771" s="30"/>
      <c r="BM771" s="30"/>
      <c r="BN771" s="148"/>
      <c r="BO771" s="30"/>
      <c r="BP771" s="30"/>
      <c r="BQ771" s="148">
        <v>0.40699999999999997</v>
      </c>
      <c r="BR771" s="148">
        <v>0.112</v>
      </c>
      <c r="BS771" s="148"/>
      <c r="BT771" s="148">
        <v>0.35799999999999998</v>
      </c>
      <c r="BU771" s="148">
        <v>0.11</v>
      </c>
      <c r="BV771" s="148">
        <v>1.30000002682209E-2</v>
      </c>
      <c r="BW771" s="148">
        <v>3.6999999999999998E-2</v>
      </c>
      <c r="BX771" s="148">
        <v>0.123</v>
      </c>
      <c r="BY771" s="148">
        <v>0.53600000000000003</v>
      </c>
      <c r="BZ771" s="1"/>
      <c r="CA771" s="150">
        <v>9478.599609375</v>
      </c>
      <c r="CB771" s="150">
        <v>11259.46</v>
      </c>
      <c r="CC771" s="124" t="s">
        <v>4325</v>
      </c>
      <c r="CD771" t="s">
        <v>4634</v>
      </c>
    </row>
    <row r="772" spans="1:82" x14ac:dyDescent="0.3">
      <c r="A772" s="1">
        <v>489293945</v>
      </c>
      <c r="B772" s="124" t="s">
        <v>4326</v>
      </c>
      <c r="C772" t="s">
        <v>246</v>
      </c>
      <c r="D772" t="s">
        <v>246</v>
      </c>
      <c r="E772" s="30">
        <v>80.557762145996094</v>
      </c>
      <c r="F772" s="30">
        <v>81.903053283691406</v>
      </c>
      <c r="G772" s="30">
        <v>78.157211303710938</v>
      </c>
      <c r="H772" s="30">
        <v>78.861763000488281</v>
      </c>
      <c r="I772" s="1">
        <v>138</v>
      </c>
      <c r="J772" s="1">
        <v>5</v>
      </c>
      <c r="K772" s="1">
        <v>7</v>
      </c>
      <c r="L772" t="s">
        <v>3879</v>
      </c>
      <c r="M772" t="s">
        <v>3914</v>
      </c>
      <c r="N772" t="s">
        <v>3918</v>
      </c>
      <c r="O772" t="s">
        <v>3924</v>
      </c>
      <c r="P772" s="148">
        <v>0.12931033968925479</v>
      </c>
      <c r="Q772" s="30">
        <v>48.109970490000002</v>
      </c>
      <c r="R772" s="30"/>
      <c r="S772" s="1">
        <v>90</v>
      </c>
      <c r="T772" s="1">
        <v>90</v>
      </c>
      <c r="U772" s="148">
        <v>1</v>
      </c>
      <c r="V772" s="148">
        <v>0.12931033968925479</v>
      </c>
      <c r="W772" s="149">
        <v>48.66777227</v>
      </c>
      <c r="X772" s="149"/>
      <c r="Y772" s="1">
        <v>90</v>
      </c>
      <c r="Z772" s="30"/>
      <c r="AA772" s="148"/>
      <c r="AB772" s="30"/>
      <c r="AC772" s="30"/>
      <c r="AD772" s="30"/>
      <c r="AE772" s="148"/>
      <c r="AF772" s="30"/>
      <c r="AG772" s="30"/>
      <c r="AH772" s="30"/>
      <c r="AI772" s="148"/>
      <c r="AJ772" s="30"/>
      <c r="AK772" s="30"/>
      <c r="AL772" s="30"/>
      <c r="AM772" s="148"/>
      <c r="AN772" s="30"/>
      <c r="AO772" s="30"/>
      <c r="AP772" s="148">
        <v>3.4188035875558853E-2</v>
      </c>
      <c r="AQ772" s="30">
        <v>45.728891040000001</v>
      </c>
      <c r="AR772" s="30"/>
      <c r="AS772" s="30">
        <v>91</v>
      </c>
      <c r="AT772" s="30">
        <v>91</v>
      </c>
      <c r="AU772" s="148">
        <v>1</v>
      </c>
      <c r="AV772" s="30">
        <v>78.861763000488281</v>
      </c>
      <c r="AW772" s="148">
        <v>3.4188035875558853E-2</v>
      </c>
      <c r="AX772" s="30">
        <v>46.473861720000002</v>
      </c>
      <c r="AY772" s="30"/>
      <c r="AZ772" s="30">
        <v>91</v>
      </c>
      <c r="BA772" s="30"/>
      <c r="BB772" s="148"/>
      <c r="BC772" s="30"/>
      <c r="BD772" s="30"/>
      <c r="BE772" s="30"/>
      <c r="BF772" s="147"/>
      <c r="BG772" s="30"/>
      <c r="BH772" s="30"/>
      <c r="BI772" s="30"/>
      <c r="BJ772" s="148"/>
      <c r="BK772" s="30"/>
      <c r="BL772" s="30"/>
      <c r="BM772" s="30"/>
      <c r="BN772" s="148"/>
      <c r="BO772" s="30"/>
      <c r="BP772" s="30"/>
      <c r="BQ772" s="148">
        <v>0.70300000000000007</v>
      </c>
      <c r="BR772" s="148">
        <v>0.152</v>
      </c>
      <c r="BS772" s="148"/>
      <c r="BT772" s="148">
        <v>5.8000000000000003E-2</v>
      </c>
      <c r="BU772" s="148">
        <v>7.2000000000000008E-2</v>
      </c>
      <c r="BV772" s="148">
        <v>1.4000000432133669E-2</v>
      </c>
      <c r="BW772" s="148">
        <v>0.21</v>
      </c>
      <c r="BX772" s="148">
        <v>6.5000000000000002E-2</v>
      </c>
      <c r="BY772" s="148">
        <v>0.51390000000000002</v>
      </c>
      <c r="BZ772" s="1">
        <v>1</v>
      </c>
      <c r="CA772" s="150">
        <v>16581.359375</v>
      </c>
      <c r="CB772" s="150">
        <v>19616.189999999999</v>
      </c>
      <c r="CC772" s="124" t="s">
        <v>4326</v>
      </c>
      <c r="CD772" t="s">
        <v>3781</v>
      </c>
    </row>
    <row r="773" spans="1:82" x14ac:dyDescent="0.3">
      <c r="A773" s="1">
        <v>491322050</v>
      </c>
      <c r="B773" s="124" t="s">
        <v>4327</v>
      </c>
      <c r="C773" t="s">
        <v>247</v>
      </c>
      <c r="D773" t="s">
        <v>1288</v>
      </c>
      <c r="E773" s="30">
        <v>88.584403991699219</v>
      </c>
      <c r="F773" s="30">
        <v>85.864524841308594</v>
      </c>
      <c r="G773" s="30">
        <v>84.691848754882813</v>
      </c>
      <c r="H773" s="30">
        <v>79.35797119140625</v>
      </c>
      <c r="I773" s="1">
        <v>494</v>
      </c>
      <c r="J773" s="1">
        <v>7</v>
      </c>
      <c r="K773" s="1">
        <v>8</v>
      </c>
      <c r="L773" t="s">
        <v>3797</v>
      </c>
      <c r="M773" t="s">
        <v>3907</v>
      </c>
      <c r="N773" t="s">
        <v>3917</v>
      </c>
      <c r="O773" t="s">
        <v>3921</v>
      </c>
      <c r="P773" s="148">
        <v>0.50427353382110596</v>
      </c>
      <c r="Q773" s="30">
        <v>51.448756359999997</v>
      </c>
      <c r="R773" s="30">
        <v>354.4871826171875</v>
      </c>
      <c r="S773" s="1">
        <v>923</v>
      </c>
      <c r="T773" s="1">
        <v>363</v>
      </c>
      <c r="U773" s="148">
        <v>0.39328277111053472</v>
      </c>
      <c r="V773" s="148">
        <v>0.29347825050353998</v>
      </c>
      <c r="W773" s="149">
        <v>50.30918054</v>
      </c>
      <c r="X773" s="149">
        <v>300.54348754882813</v>
      </c>
      <c r="Y773" s="1">
        <v>363</v>
      </c>
      <c r="Z773" s="30">
        <v>85.826911926269531</v>
      </c>
      <c r="AA773" s="148">
        <v>0.61</v>
      </c>
      <c r="AB773" s="30">
        <v>50.3</v>
      </c>
      <c r="AC773" s="30">
        <v>376.2</v>
      </c>
      <c r="AD773" s="30">
        <v>84.908737182617188</v>
      </c>
      <c r="AE773" s="148">
        <v>0.435</v>
      </c>
      <c r="AF773" s="30">
        <v>49.96</v>
      </c>
      <c r="AG773" s="30">
        <v>334.8</v>
      </c>
      <c r="AH773" s="30">
        <v>84.246589660644531</v>
      </c>
      <c r="AI773" s="148">
        <v>0.51500000000000001</v>
      </c>
      <c r="AJ773" s="30">
        <v>49.792820229999997</v>
      </c>
      <c r="AK773" s="30">
        <v>360</v>
      </c>
      <c r="AL773" s="30">
        <v>84.02978515625</v>
      </c>
      <c r="AM773" s="148">
        <v>0.38600000000000001</v>
      </c>
      <c r="AN773" s="30">
        <v>49.672868979999997</v>
      </c>
      <c r="AO773" s="30">
        <v>327</v>
      </c>
      <c r="AP773" s="148">
        <v>0.45085468888282781</v>
      </c>
      <c r="AQ773" s="30">
        <v>49.816481949999996</v>
      </c>
      <c r="AR773" s="30">
        <v>319.4444580078125</v>
      </c>
      <c r="AS773" s="30">
        <v>922</v>
      </c>
      <c r="AT773" s="30">
        <v>363</v>
      </c>
      <c r="AU773" s="148">
        <v>0.39328277111053472</v>
      </c>
      <c r="AV773" s="30">
        <v>79.35797119140625</v>
      </c>
      <c r="AW773" s="148">
        <v>0.22826087474823001</v>
      </c>
      <c r="AX773" s="30">
        <v>46.758246669999998</v>
      </c>
      <c r="AY773" s="30">
        <v>240.21739196777341</v>
      </c>
      <c r="AZ773" s="30">
        <v>363</v>
      </c>
      <c r="BA773" s="30">
        <v>81.30950927734375</v>
      </c>
      <c r="BB773" s="148">
        <v>0.40600000000000003</v>
      </c>
      <c r="BC773" s="30">
        <v>48.22</v>
      </c>
      <c r="BD773" s="30">
        <v>326.60000000000002</v>
      </c>
      <c r="BE773" s="30">
        <v>80.045639038085938</v>
      </c>
      <c r="BF773" s="147">
        <v>0.23400000000000001</v>
      </c>
      <c r="BG773" s="30">
        <v>47.54</v>
      </c>
      <c r="BH773" s="30">
        <v>275</v>
      </c>
      <c r="BI773" s="30">
        <v>81.842979431152344</v>
      </c>
      <c r="BJ773" s="148">
        <v>0.42699999999999999</v>
      </c>
      <c r="BK773" s="30">
        <v>48.494107749999998</v>
      </c>
      <c r="BL773" s="30">
        <v>326</v>
      </c>
      <c r="BM773" s="30">
        <v>80.201667785644531</v>
      </c>
      <c r="BN773" s="148">
        <v>0.27400000000000002</v>
      </c>
      <c r="BO773" s="30">
        <v>47.612123510000004</v>
      </c>
      <c r="BP773" s="30">
        <v>272.10000000000002</v>
      </c>
      <c r="BQ773" s="148">
        <v>1.4E-2</v>
      </c>
      <c r="BR773" s="148">
        <v>5.8999999999999997E-2</v>
      </c>
      <c r="BS773" s="148"/>
      <c r="BT773" s="148">
        <v>0.82200000000000006</v>
      </c>
      <c r="BU773" s="148">
        <v>7.4999999999999997E-2</v>
      </c>
      <c r="BV773" s="148">
        <v>2.999999932944775E-2</v>
      </c>
      <c r="BW773" s="148"/>
      <c r="BX773" s="148">
        <v>0.11899999999999999</v>
      </c>
      <c r="BY773" s="148">
        <v>0.31900000000000001</v>
      </c>
      <c r="BZ773" s="1"/>
      <c r="CA773" s="150">
        <v>6973.10009765625</v>
      </c>
      <c r="CB773" s="150">
        <v>8613.7999999999993</v>
      </c>
      <c r="CC773" s="124" t="s">
        <v>4327</v>
      </c>
      <c r="CD773" t="s">
        <v>4633</v>
      </c>
    </row>
    <row r="774" spans="1:82" x14ac:dyDescent="0.3">
      <c r="A774" s="1">
        <v>491324060</v>
      </c>
      <c r="B774" s="124" t="s">
        <v>4327</v>
      </c>
      <c r="C774" t="s">
        <v>247</v>
      </c>
      <c r="D774" t="s">
        <v>1289</v>
      </c>
      <c r="E774" s="30">
        <v>83.522369384765625</v>
      </c>
      <c r="F774" s="30">
        <v>82.116058349609375</v>
      </c>
      <c r="G774" s="30">
        <v>80.401176452636719</v>
      </c>
      <c r="H774" s="30">
        <v>78.824966430664063</v>
      </c>
      <c r="I774" s="1">
        <v>697</v>
      </c>
      <c r="J774" s="1">
        <v>4</v>
      </c>
      <c r="K774" s="1">
        <v>6</v>
      </c>
      <c r="L774" t="s">
        <v>3797</v>
      </c>
      <c r="M774" t="s">
        <v>3907</v>
      </c>
      <c r="N774" t="s">
        <v>3917</v>
      </c>
      <c r="O774" t="s">
        <v>3921</v>
      </c>
      <c r="P774" s="148">
        <v>0.49554896354675287</v>
      </c>
      <c r="Q774" s="30">
        <v>49.343136229999999</v>
      </c>
      <c r="R774" s="30">
        <v>353.85757446289063</v>
      </c>
      <c r="S774" s="1">
        <v>1128</v>
      </c>
      <c r="T774" s="1">
        <v>508</v>
      </c>
      <c r="U774" s="148">
        <v>0.45035460591316218</v>
      </c>
      <c r="V774" s="148">
        <v>0.34385964274406428</v>
      </c>
      <c r="W774" s="149">
        <v>48.75603212</v>
      </c>
      <c r="X774" s="149">
        <v>310.877197265625</v>
      </c>
      <c r="Y774" s="1">
        <v>508</v>
      </c>
      <c r="Z774" s="30">
        <v>82.805992126464844</v>
      </c>
      <c r="AA774" s="148">
        <v>0.48399999999999999</v>
      </c>
      <c r="AB774" s="30">
        <v>49.3</v>
      </c>
      <c r="AC774" s="30">
        <v>353.6</v>
      </c>
      <c r="AD774" s="30">
        <v>81.492324829101563</v>
      </c>
      <c r="AE774" s="148">
        <v>0.33400000000000002</v>
      </c>
      <c r="AF774" s="30">
        <v>48.8</v>
      </c>
      <c r="AG774" s="30">
        <v>315.10000000000002</v>
      </c>
      <c r="AH774" s="30">
        <v>84.159942626953125</v>
      </c>
      <c r="AI774" s="148">
        <v>0.56000000000000005</v>
      </c>
      <c r="AJ774" s="30">
        <v>49.76412131</v>
      </c>
      <c r="AK774" s="30">
        <v>362.6</v>
      </c>
      <c r="AL774" s="30">
        <v>82.948600769042969</v>
      </c>
      <c r="AM774" s="148">
        <v>0.41599999999999998</v>
      </c>
      <c r="AN774" s="30">
        <v>49.304941970000002</v>
      </c>
      <c r="AO774" s="30">
        <v>325.10000000000002</v>
      </c>
      <c r="AP774" s="148">
        <v>0.3541666567325592</v>
      </c>
      <c r="AQ774" s="30">
        <v>47.132553260000002</v>
      </c>
      <c r="AR774" s="30">
        <v>289.58334350585938</v>
      </c>
      <c r="AS774" s="30">
        <v>1128</v>
      </c>
      <c r="AT774" s="30">
        <v>507</v>
      </c>
      <c r="AU774" s="148">
        <v>0.45035460591316218</v>
      </c>
      <c r="AV774" s="30">
        <v>78.824966430664063</v>
      </c>
      <c r="AW774" s="148">
        <v>0.22968198359012601</v>
      </c>
      <c r="AX774" s="30">
        <v>46.452770600000001</v>
      </c>
      <c r="AY774" s="30">
        <v>246.28974914550781</v>
      </c>
      <c r="AZ774" s="30">
        <v>507</v>
      </c>
      <c r="BA774" s="30">
        <v>83.206535339355469</v>
      </c>
      <c r="BB774" s="148">
        <v>0.433</v>
      </c>
      <c r="BC774" s="30">
        <v>49.14</v>
      </c>
      <c r="BD774" s="30">
        <v>318.60000000000002</v>
      </c>
      <c r="BE774" s="30">
        <v>81.404869079589844</v>
      </c>
      <c r="BF774" s="147">
        <v>0.28399999999999997</v>
      </c>
      <c r="BG774" s="30">
        <v>48.21</v>
      </c>
      <c r="BH774" s="30">
        <v>268.10000000000002</v>
      </c>
      <c r="BI774" s="30">
        <v>86.655113220214844</v>
      </c>
      <c r="BJ774" s="148">
        <v>0.433</v>
      </c>
      <c r="BK774" s="30">
        <v>50.838205629999997</v>
      </c>
      <c r="BL774" s="30">
        <v>327.10000000000002</v>
      </c>
      <c r="BM774" s="30">
        <v>85.825614929199219</v>
      </c>
      <c r="BN774" s="148">
        <v>0.30299999999999999</v>
      </c>
      <c r="BO774" s="30">
        <v>50.414949610000001</v>
      </c>
      <c r="BP774" s="30">
        <v>282</v>
      </c>
      <c r="BQ774" s="148">
        <v>1.2999999999999999E-2</v>
      </c>
      <c r="BR774" s="148">
        <v>6.7000000000000004E-2</v>
      </c>
      <c r="BS774" s="148"/>
      <c r="BT774" s="148">
        <v>0.81900000000000006</v>
      </c>
      <c r="BU774" s="148">
        <v>7.4999999999999997E-2</v>
      </c>
      <c r="BV774" s="148">
        <v>2.60000005364418E-2</v>
      </c>
      <c r="BW774" s="148"/>
      <c r="BX774" s="148">
        <v>0.105</v>
      </c>
      <c r="BY774" s="148">
        <v>0.33100000000000002</v>
      </c>
      <c r="BZ774" s="1"/>
      <c r="CA774" s="150">
        <v>7210</v>
      </c>
      <c r="CB774" s="150">
        <v>8046.99</v>
      </c>
      <c r="CC774" s="124" t="s">
        <v>4327</v>
      </c>
      <c r="CD774" t="s">
        <v>4634</v>
      </c>
    </row>
    <row r="775" spans="1:82" x14ac:dyDescent="0.3">
      <c r="A775" s="1">
        <v>491326010</v>
      </c>
      <c r="B775" s="124" t="s">
        <v>4327</v>
      </c>
      <c r="C775" t="s">
        <v>247</v>
      </c>
      <c r="D775" t="s">
        <v>1290</v>
      </c>
      <c r="E775" s="30">
        <v>87.844657897949219</v>
      </c>
      <c r="F775" s="30">
        <v>89.764419555664063</v>
      </c>
      <c r="G775" s="30">
        <v>90.578514099121094</v>
      </c>
      <c r="H775" s="30">
        <v>87.662559509277344</v>
      </c>
      <c r="I775" s="1">
        <v>26</v>
      </c>
      <c r="J775" s="1">
        <v>4</v>
      </c>
      <c r="K775" s="1">
        <v>12</v>
      </c>
      <c r="L775" t="s">
        <v>3797</v>
      </c>
      <c r="M775" t="s">
        <v>3907</v>
      </c>
      <c r="N775" t="s">
        <v>3917</v>
      </c>
      <c r="O775" t="s">
        <v>3921</v>
      </c>
      <c r="P775" s="148"/>
      <c r="Q775" s="30">
        <v>51.141050219999997</v>
      </c>
      <c r="R775" s="30"/>
      <c r="S775" s="1">
        <v>14</v>
      </c>
      <c r="T775" s="1">
        <v>11</v>
      </c>
      <c r="U775" s="148">
        <v>0.78571426868438721</v>
      </c>
      <c r="V775" s="148"/>
      <c r="W775" s="149">
        <v>51.925072989999997</v>
      </c>
      <c r="X775" s="149"/>
      <c r="Y775" s="1">
        <v>11</v>
      </c>
      <c r="Z775" s="30"/>
      <c r="AA775" s="148"/>
      <c r="AB775" s="30"/>
      <c r="AC775" s="30"/>
      <c r="AD775" s="30"/>
      <c r="AE775" s="148"/>
      <c r="AF775" s="30"/>
      <c r="AG775" s="30"/>
      <c r="AH775" s="30"/>
      <c r="AI775" s="148"/>
      <c r="AJ775" s="30"/>
      <c r="AK775" s="30"/>
      <c r="AL775" s="30"/>
      <c r="AM775" s="148"/>
      <c r="AN775" s="30"/>
      <c r="AO775" s="30"/>
      <c r="AP775" s="148"/>
      <c r="AQ775" s="30">
        <v>53.498749400000001</v>
      </c>
      <c r="AR775" s="30"/>
      <c r="AS775" s="30">
        <v>14</v>
      </c>
      <c r="AT775" s="30">
        <v>11</v>
      </c>
      <c r="AU775" s="148">
        <v>0.78571426868438721</v>
      </c>
      <c r="AV775" s="30">
        <v>87.662559509277344</v>
      </c>
      <c r="AW775" s="148"/>
      <c r="AX775" s="30">
        <v>51.517748009999998</v>
      </c>
      <c r="AY775" s="30"/>
      <c r="AZ775" s="30">
        <v>11</v>
      </c>
      <c r="BA775" s="30"/>
      <c r="BB775" s="148"/>
      <c r="BC775" s="30"/>
      <c r="BD775" s="30"/>
      <c r="BE775" s="30"/>
      <c r="BF775" s="147"/>
      <c r="BG775" s="30"/>
      <c r="BH775" s="30"/>
      <c r="BI775" s="30"/>
      <c r="BJ775" s="148"/>
      <c r="BK775" s="30"/>
      <c r="BL775" s="30"/>
      <c r="BM775" s="30"/>
      <c r="BN775" s="148"/>
      <c r="BO775" s="30"/>
      <c r="BP775" s="30"/>
      <c r="BQ775" s="148"/>
      <c r="BR775" s="148"/>
      <c r="BS775" s="148"/>
      <c r="BT775" s="148">
        <v>0.84599999999999997</v>
      </c>
      <c r="BU775" s="148"/>
      <c r="BV775" s="148">
        <v>0.153999999165535</v>
      </c>
      <c r="BW775" s="148"/>
      <c r="BX775" s="148">
        <v>0.26900000000000002</v>
      </c>
      <c r="BY775" s="148">
        <v>1</v>
      </c>
      <c r="BZ775" s="1"/>
      <c r="CA775" s="150">
        <v>21414.33984375</v>
      </c>
      <c r="CB775" s="150">
        <v>21651.62</v>
      </c>
      <c r="CC775" s="124" t="s">
        <v>4327</v>
      </c>
      <c r="CD775" t="s">
        <v>4635</v>
      </c>
    </row>
    <row r="776" spans="1:82" x14ac:dyDescent="0.3">
      <c r="A776" s="1">
        <v>491354020</v>
      </c>
      <c r="B776" s="124" t="s">
        <v>4328</v>
      </c>
      <c r="C776" t="s">
        <v>248</v>
      </c>
      <c r="D776" t="s">
        <v>1291</v>
      </c>
      <c r="E776" s="30">
        <v>87.426483154296875</v>
      </c>
      <c r="F776" s="30">
        <v>87.053672790527344</v>
      </c>
      <c r="G776" s="30">
        <v>83.13916015625</v>
      </c>
      <c r="H776" s="30">
        <v>85.008598327636719</v>
      </c>
      <c r="I776" s="1">
        <v>126</v>
      </c>
      <c r="J776" s="1" t="s">
        <v>3981</v>
      </c>
      <c r="K776" s="1">
        <v>8</v>
      </c>
      <c r="L776" t="s">
        <v>3797</v>
      </c>
      <c r="M776" t="s">
        <v>3907</v>
      </c>
      <c r="N776" t="s">
        <v>3916</v>
      </c>
      <c r="O776" t="s">
        <v>3922</v>
      </c>
      <c r="P776" s="148">
        <v>0.33750000596046448</v>
      </c>
      <c r="Q776" s="30">
        <v>50.96710418</v>
      </c>
      <c r="R776" s="30">
        <v>317.5</v>
      </c>
      <c r="S776" s="1">
        <v>127</v>
      </c>
      <c r="T776" s="1">
        <v>74</v>
      </c>
      <c r="U776" s="148">
        <v>0.58267718553543091</v>
      </c>
      <c r="V776" s="148">
        <v>0.2127659618854523</v>
      </c>
      <c r="W776" s="149">
        <v>50.801893100000001</v>
      </c>
      <c r="X776" s="149"/>
      <c r="Y776" s="1">
        <v>74</v>
      </c>
      <c r="Z776" s="30">
        <v>91.264564514160156</v>
      </c>
      <c r="AA776" s="148">
        <v>0.43200000000000011</v>
      </c>
      <c r="AB776" s="30">
        <v>52.1</v>
      </c>
      <c r="AC776" s="30">
        <v>326.10000000000002</v>
      </c>
      <c r="AD776" s="30">
        <v>93.508674621582031</v>
      </c>
      <c r="AE776" s="148">
        <v>0.314</v>
      </c>
      <c r="AF776" s="30">
        <v>52.88</v>
      </c>
      <c r="AG776" s="30">
        <v>300</v>
      </c>
      <c r="AH776" s="30">
        <v>88.358863830566406</v>
      </c>
      <c r="AI776" s="148">
        <v>0.33</v>
      </c>
      <c r="AJ776" s="30">
        <v>51.154862430000001</v>
      </c>
      <c r="AK776" s="30">
        <v>314.8</v>
      </c>
      <c r="AL776" s="30">
        <v>89.566390991210938</v>
      </c>
      <c r="AM776" s="148">
        <v>0.23499999999999999</v>
      </c>
      <c r="AN776" s="30">
        <v>51.5569658</v>
      </c>
      <c r="AO776" s="30">
        <v>298</v>
      </c>
      <c r="AP776" s="148">
        <v>0.34999999403953552</v>
      </c>
      <c r="AQ776" s="30">
        <v>48.845235459999998</v>
      </c>
      <c r="AR776" s="30">
        <v>281.25</v>
      </c>
      <c r="AS776" s="30">
        <v>128</v>
      </c>
      <c r="AT776" s="30">
        <v>75</v>
      </c>
      <c r="AU776" s="148">
        <v>0.58267718553543091</v>
      </c>
      <c r="AV776" s="30">
        <v>85.008598327636719</v>
      </c>
      <c r="AW776" s="148">
        <v>0.27659574151039118</v>
      </c>
      <c r="AX776" s="30">
        <v>49.996714699999998</v>
      </c>
      <c r="AY776" s="30"/>
      <c r="AZ776" s="30">
        <v>75</v>
      </c>
      <c r="BA776" s="30">
        <v>90.382240295410156</v>
      </c>
      <c r="BB776" s="148">
        <v>0.307</v>
      </c>
      <c r="BC776" s="30">
        <v>52.62</v>
      </c>
      <c r="BD776" s="30">
        <v>298.89999999999998</v>
      </c>
      <c r="BE776" s="30">
        <v>92.29901123046875</v>
      </c>
      <c r="BF776" s="147">
        <v>0.216</v>
      </c>
      <c r="BG776" s="30">
        <v>53.58</v>
      </c>
      <c r="BH776" s="30">
        <v>270.60000000000002</v>
      </c>
      <c r="BI776" s="30">
        <v>85.734573364257813</v>
      </c>
      <c r="BJ776" s="148">
        <v>0.25</v>
      </c>
      <c r="BK776" s="30">
        <v>50.389789290000003</v>
      </c>
      <c r="BL776" s="30">
        <v>281.8</v>
      </c>
      <c r="BM776" s="30">
        <v>86.971328735351563</v>
      </c>
      <c r="BN776" s="148">
        <v>0.216</v>
      </c>
      <c r="BO776" s="30">
        <v>50.985943720000002</v>
      </c>
      <c r="BP776" s="30">
        <v>274.5</v>
      </c>
      <c r="BQ776" s="148"/>
      <c r="BR776" s="148">
        <v>0.111</v>
      </c>
      <c r="BS776" s="148">
        <v>0.04</v>
      </c>
      <c r="BT776" s="148">
        <v>0.83299999999999996</v>
      </c>
      <c r="BU776" s="148"/>
      <c r="BV776" s="148">
        <v>1.6000000759959221E-2</v>
      </c>
      <c r="BW776" s="148">
        <v>9.5000000000000001E-2</v>
      </c>
      <c r="BX776" s="148">
        <v>0.10299999999999999</v>
      </c>
      <c r="BY776" s="148">
        <v>0.52</v>
      </c>
      <c r="BZ776" s="1"/>
      <c r="CA776" s="150">
        <v>8932.8701171875</v>
      </c>
      <c r="CB776" s="150">
        <v>9949.08</v>
      </c>
      <c r="CC776" s="124" t="s">
        <v>4328</v>
      </c>
      <c r="CD776" t="s">
        <v>4635</v>
      </c>
    </row>
    <row r="777" spans="1:82" x14ac:dyDescent="0.3">
      <c r="A777" s="1">
        <v>491371050</v>
      </c>
      <c r="B777" s="124" t="s">
        <v>4329</v>
      </c>
      <c r="C777" t="s">
        <v>249</v>
      </c>
      <c r="D777" t="s">
        <v>1292</v>
      </c>
      <c r="E777" s="30">
        <v>78.582504272460938</v>
      </c>
      <c r="F777" s="30">
        <v>78.16485595703125</v>
      </c>
      <c r="G777" s="30">
        <v>87.643157958984375</v>
      </c>
      <c r="H777" s="30">
        <v>88.168449401855469</v>
      </c>
      <c r="I777" s="1">
        <v>250</v>
      </c>
      <c r="J777" s="1">
        <v>7</v>
      </c>
      <c r="K777" s="1">
        <v>12</v>
      </c>
      <c r="L777" t="s">
        <v>3797</v>
      </c>
      <c r="M777" t="s">
        <v>3907</v>
      </c>
      <c r="N777" t="s">
        <v>3916</v>
      </c>
      <c r="O777" t="s">
        <v>3922</v>
      </c>
      <c r="P777" s="148">
        <v>0.32258063554763788</v>
      </c>
      <c r="Q777" s="30">
        <v>47.288335050000001</v>
      </c>
      <c r="R777" s="30">
        <v>296.77420043945313</v>
      </c>
      <c r="S777" s="1">
        <v>164</v>
      </c>
      <c r="T777" s="1">
        <v>100</v>
      </c>
      <c r="U777" s="148">
        <v>0.60975611209869385</v>
      </c>
      <c r="V777" s="148">
        <v>0.24390244483947751</v>
      </c>
      <c r="W777" s="149">
        <v>47.118880840000003</v>
      </c>
      <c r="X777" s="149">
        <v>274.3902587890625</v>
      </c>
      <c r="Y777" s="1">
        <v>100</v>
      </c>
      <c r="Z777" s="30">
        <v>81.2955322265625</v>
      </c>
      <c r="AA777" s="148">
        <v>0.38900000000000001</v>
      </c>
      <c r="AB777" s="30">
        <v>48.8</v>
      </c>
      <c r="AC777" s="30">
        <v>305.60000000000002</v>
      </c>
      <c r="AD777" s="30">
        <v>81.374519348144531</v>
      </c>
      <c r="AE777" s="148">
        <v>0.26700000000000002</v>
      </c>
      <c r="AF777" s="30">
        <v>48.76</v>
      </c>
      <c r="AG777" s="30">
        <v>270</v>
      </c>
      <c r="AH777" s="30">
        <v>83.779853820800781</v>
      </c>
      <c r="AI777" s="148">
        <v>0.44900000000000001</v>
      </c>
      <c r="AJ777" s="30">
        <v>49.63823197</v>
      </c>
      <c r="AK777" s="30">
        <v>312.39999999999998</v>
      </c>
      <c r="AL777" s="30">
        <v>84.133377075195313</v>
      </c>
      <c r="AM777" s="148">
        <v>0.28799999999999998</v>
      </c>
      <c r="AN777" s="30">
        <v>49.708119840000002</v>
      </c>
      <c r="AO777" s="30">
        <v>271.2</v>
      </c>
      <c r="AP777" s="148">
        <v>0.3571428656578064</v>
      </c>
      <c r="AQ777" s="30">
        <v>51.662605319999997</v>
      </c>
      <c r="AR777" s="30">
        <v>300</v>
      </c>
      <c r="AS777" s="30">
        <v>164</v>
      </c>
      <c r="AT777" s="30">
        <v>100</v>
      </c>
      <c r="AU777" s="148">
        <v>0.60975611209869385</v>
      </c>
      <c r="AV777" s="30">
        <v>88.168449401855469</v>
      </c>
      <c r="AW777" s="148">
        <v>0.25352111458778381</v>
      </c>
      <c r="AX777" s="30">
        <v>51.807678410000001</v>
      </c>
      <c r="AY777" s="30">
        <v>270.42254638671881</v>
      </c>
      <c r="AZ777" s="30">
        <v>100</v>
      </c>
      <c r="BA777" s="30">
        <v>86.32012939453125</v>
      </c>
      <c r="BB777" s="148">
        <v>0.38</v>
      </c>
      <c r="BC777" s="30">
        <v>50.65</v>
      </c>
      <c r="BD777" s="30">
        <v>300</v>
      </c>
      <c r="BE777" s="30">
        <v>86.557777404785156</v>
      </c>
      <c r="BF777" s="147">
        <v>0.28100000000000003</v>
      </c>
      <c r="BG777" s="30">
        <v>50.75</v>
      </c>
      <c r="BH777" s="30">
        <v>268.39999999999998</v>
      </c>
      <c r="BI777" s="30">
        <v>82.102928161621094</v>
      </c>
      <c r="BJ777" s="148">
        <v>0.315</v>
      </c>
      <c r="BK777" s="30">
        <v>48.62073419</v>
      </c>
      <c r="BL777" s="30">
        <v>284.3</v>
      </c>
      <c r="BM777" s="30">
        <v>81.523086547851563</v>
      </c>
      <c r="BN777" s="148">
        <v>0.27300000000000002</v>
      </c>
      <c r="BO777" s="30">
        <v>48.270684639999999</v>
      </c>
      <c r="BP777" s="30">
        <v>263.60000000000002</v>
      </c>
      <c r="BQ777" s="148"/>
      <c r="BR777" s="148">
        <v>4.8000000000000001E-2</v>
      </c>
      <c r="BS777" s="148">
        <v>2.4E-2</v>
      </c>
      <c r="BT777" s="148">
        <v>0.88400000000000001</v>
      </c>
      <c r="BU777" s="148">
        <v>2.8000000000000001E-2</v>
      </c>
      <c r="BV777" s="148">
        <v>1.6000000759959221E-2</v>
      </c>
      <c r="BW777" s="148">
        <v>2.8000000000000001E-2</v>
      </c>
      <c r="BX777" s="148">
        <v>0.13600000000000001</v>
      </c>
      <c r="BY777" s="148">
        <v>0.48699999999999999</v>
      </c>
      <c r="BZ777" s="1"/>
      <c r="CA777" s="150">
        <v>8690.330078125</v>
      </c>
      <c r="CB777" s="150">
        <v>9738.9</v>
      </c>
      <c r="CC777" s="124" t="s">
        <v>4329</v>
      </c>
      <c r="CD777" t="s">
        <v>4633</v>
      </c>
    </row>
    <row r="778" spans="1:82" x14ac:dyDescent="0.3">
      <c r="A778" s="1">
        <v>491374020</v>
      </c>
      <c r="B778" s="124" t="s">
        <v>4329</v>
      </c>
      <c r="C778" t="s">
        <v>249</v>
      </c>
      <c r="D778" t="s">
        <v>1293</v>
      </c>
      <c r="E778" s="30">
        <v>88.127494812011719</v>
      </c>
      <c r="F778" s="30">
        <v>88.515800476074219</v>
      </c>
      <c r="G778" s="30">
        <v>82.431571960449219</v>
      </c>
      <c r="H778" s="30">
        <v>84.213699340820313</v>
      </c>
      <c r="I778" s="1">
        <v>241</v>
      </c>
      <c r="J778" s="1" t="s">
        <v>3981</v>
      </c>
      <c r="K778" s="1">
        <v>6</v>
      </c>
      <c r="L778" t="s">
        <v>3797</v>
      </c>
      <c r="M778" t="s">
        <v>3907</v>
      </c>
      <c r="N778" t="s">
        <v>3916</v>
      </c>
      <c r="O778" t="s">
        <v>3922</v>
      </c>
      <c r="P778" s="148">
        <v>0.40944883227348328</v>
      </c>
      <c r="Q778" s="30">
        <v>51.258699110000002</v>
      </c>
      <c r="R778" s="30">
        <v>321.25985717773438</v>
      </c>
      <c r="S778" s="1">
        <v>165</v>
      </c>
      <c r="T778" s="1">
        <v>100</v>
      </c>
      <c r="U778" s="148">
        <v>0.60606062412261963</v>
      </c>
      <c r="V778" s="148">
        <v>0.32941177487373352</v>
      </c>
      <c r="W778" s="149">
        <v>51.407714929999997</v>
      </c>
      <c r="X778" s="149">
        <v>294.11764526367188</v>
      </c>
      <c r="Y778" s="1">
        <v>100</v>
      </c>
      <c r="Z778" s="30">
        <v>90.660377502441406</v>
      </c>
      <c r="AA778" s="148">
        <v>0.54200000000000004</v>
      </c>
      <c r="AB778" s="30">
        <v>51.9</v>
      </c>
      <c r="AC778" s="30">
        <v>356.1</v>
      </c>
      <c r="AD778" s="30">
        <v>89.326515197753906</v>
      </c>
      <c r="AE778" s="148">
        <v>0.379</v>
      </c>
      <c r="AF778" s="30">
        <v>51.46</v>
      </c>
      <c r="AG778" s="30">
        <v>322.10000000000002</v>
      </c>
      <c r="AH778" s="30">
        <v>88.128440856933594</v>
      </c>
      <c r="AI778" s="148">
        <v>0.48699999999999999</v>
      </c>
      <c r="AJ778" s="30">
        <v>51.078545009999999</v>
      </c>
      <c r="AK778" s="30">
        <v>334</v>
      </c>
      <c r="AL778" s="30">
        <v>87.732429504394531</v>
      </c>
      <c r="AM778" s="148">
        <v>0.33</v>
      </c>
      <c r="AN778" s="30">
        <v>50.932872140000001</v>
      </c>
      <c r="AO778" s="30">
        <v>295.60000000000002</v>
      </c>
      <c r="AP778" s="148">
        <v>0.27559053897857672</v>
      </c>
      <c r="AQ778" s="30">
        <v>48.402619739999999</v>
      </c>
      <c r="AR778" s="30">
        <v>261.41732788085938</v>
      </c>
      <c r="AS778" s="30">
        <v>165</v>
      </c>
      <c r="AT778" s="30">
        <v>100</v>
      </c>
      <c r="AU778" s="148">
        <v>0.60606062412261963</v>
      </c>
      <c r="AV778" s="30">
        <v>84.213699340820313</v>
      </c>
      <c r="AW778" s="148">
        <v>0.24705882370471949</v>
      </c>
      <c r="AX778" s="30">
        <v>49.541144410000001</v>
      </c>
      <c r="AY778" s="30"/>
      <c r="AZ778" s="30">
        <v>100</v>
      </c>
      <c r="BA778" s="30">
        <v>87.124305725097656</v>
      </c>
      <c r="BB778" s="148">
        <v>0.38700000000000001</v>
      </c>
      <c r="BC778" s="30">
        <v>51.04</v>
      </c>
      <c r="BD778" s="30">
        <v>293.5</v>
      </c>
      <c r="BE778" s="30">
        <v>87.00408935546875</v>
      </c>
      <c r="BF778" s="147">
        <v>0.23200000000000001</v>
      </c>
      <c r="BG778" s="30">
        <v>50.97</v>
      </c>
      <c r="BH778" s="30">
        <v>246.3</v>
      </c>
      <c r="BI778" s="30">
        <v>86.468482971191406</v>
      </c>
      <c r="BJ778" s="148">
        <v>0.36499999999999999</v>
      </c>
      <c r="BK778" s="30">
        <v>50.747295399999999</v>
      </c>
      <c r="BL778" s="30">
        <v>294.2</v>
      </c>
      <c r="BM778" s="30">
        <v>86.283447265625</v>
      </c>
      <c r="BN778" s="148">
        <v>0.22</v>
      </c>
      <c r="BO778" s="30">
        <v>50.643121000000001</v>
      </c>
      <c r="BP778" s="30">
        <v>250.5</v>
      </c>
      <c r="BQ778" s="148"/>
      <c r="BR778" s="148">
        <v>6.2E-2</v>
      </c>
      <c r="BS778" s="148"/>
      <c r="BT778" s="148">
        <v>0.86299999999999999</v>
      </c>
      <c r="BU778" s="148">
        <v>6.2E-2</v>
      </c>
      <c r="BV778" s="148">
        <v>1.200000010430813E-2</v>
      </c>
      <c r="BW778" s="148">
        <v>2.9000000000000001E-2</v>
      </c>
      <c r="BX778" s="148">
        <v>0.14099999999999999</v>
      </c>
      <c r="BY778" s="148">
        <v>0.57699999999999996</v>
      </c>
      <c r="BZ778" s="1"/>
      <c r="CA778" s="150">
        <v>8751.7802734375</v>
      </c>
      <c r="CB778" s="150">
        <v>9760.27</v>
      </c>
      <c r="CC778" s="124" t="s">
        <v>4329</v>
      </c>
      <c r="CD778" t="s">
        <v>4634</v>
      </c>
    </row>
    <row r="779" spans="1:82" x14ac:dyDescent="0.3">
      <c r="A779" s="1">
        <v>491401050</v>
      </c>
      <c r="B779" s="124" t="s">
        <v>4330</v>
      </c>
      <c r="C779" t="s">
        <v>250</v>
      </c>
      <c r="D779" t="s">
        <v>1294</v>
      </c>
      <c r="E779" s="30">
        <v>83.129615783691406</v>
      </c>
      <c r="F779" s="30">
        <v>84.08935546875</v>
      </c>
      <c r="G779" s="30">
        <v>85.827568054199219</v>
      </c>
      <c r="H779" s="30">
        <v>85.402664184570313</v>
      </c>
      <c r="I779" s="1">
        <v>443</v>
      </c>
      <c r="J779" s="1">
        <v>6</v>
      </c>
      <c r="K779" s="1">
        <v>12</v>
      </c>
      <c r="L779" t="s">
        <v>3797</v>
      </c>
      <c r="M779" t="s">
        <v>3907</v>
      </c>
      <c r="N779" t="s">
        <v>3916</v>
      </c>
      <c r="O779" t="s">
        <v>3923</v>
      </c>
      <c r="P779" s="148">
        <v>0.29613733291625982</v>
      </c>
      <c r="Q779" s="30">
        <v>49.179765029999999</v>
      </c>
      <c r="R779" s="30">
        <v>279.82833862304688</v>
      </c>
      <c r="S779" s="1">
        <v>329</v>
      </c>
      <c r="T779" s="1">
        <v>247</v>
      </c>
      <c r="U779" s="148">
        <v>0.75075989961624146</v>
      </c>
      <c r="V779" s="148">
        <v>0.2469879537820816</v>
      </c>
      <c r="W779" s="149">
        <v>49.573652670000001</v>
      </c>
      <c r="X779" s="149">
        <v>256.62649536132813</v>
      </c>
      <c r="Y779" s="1">
        <v>247</v>
      </c>
      <c r="Z779" s="30">
        <v>84.618545532226563</v>
      </c>
      <c r="AA779" s="148">
        <v>0.51100000000000001</v>
      </c>
      <c r="AB779" s="30">
        <v>49.9</v>
      </c>
      <c r="AC779" s="30">
        <v>330.9</v>
      </c>
      <c r="AD779" s="30">
        <v>85.939552307128906</v>
      </c>
      <c r="AE779" s="148">
        <v>0.47599999999999998</v>
      </c>
      <c r="AF779" s="30">
        <v>50.31</v>
      </c>
      <c r="AG779" s="30">
        <v>319</v>
      </c>
      <c r="AH779" s="30">
        <v>83.270866394042969</v>
      </c>
      <c r="AI779" s="148">
        <v>0.46600000000000003</v>
      </c>
      <c r="AJ779" s="30">
        <v>49.469647209999998</v>
      </c>
      <c r="AK779" s="30">
        <v>328.6</v>
      </c>
      <c r="AL779" s="30">
        <v>84.883934020996094</v>
      </c>
      <c r="AM779" s="148">
        <v>0.42799999999999999</v>
      </c>
      <c r="AN779" s="30">
        <v>49.963533759999997</v>
      </c>
      <c r="AO779" s="30">
        <v>315</v>
      </c>
      <c r="AP779" s="148">
        <v>0.2680412232875824</v>
      </c>
      <c r="AQ779" s="30">
        <v>50.526906179999997</v>
      </c>
      <c r="AR779" s="30">
        <v>256.35739135742188</v>
      </c>
      <c r="AS779" s="30">
        <v>328</v>
      </c>
      <c r="AT779" s="30">
        <v>246</v>
      </c>
      <c r="AU779" s="148">
        <v>0.75075989961624146</v>
      </c>
      <c r="AV779" s="30">
        <v>85.402664184570313</v>
      </c>
      <c r="AW779" s="148">
        <v>0.2079207897186279</v>
      </c>
      <c r="AX779" s="30">
        <v>50.222563999999998</v>
      </c>
      <c r="AY779" s="30">
        <v>233.6633605957031</v>
      </c>
      <c r="AZ779" s="30">
        <v>246</v>
      </c>
      <c r="BA779" s="30">
        <v>83.144676208496094</v>
      </c>
      <c r="BB779" s="148">
        <v>0.27300000000000002</v>
      </c>
      <c r="BC779" s="30">
        <v>49.11</v>
      </c>
      <c r="BD779" s="30">
        <v>268.8</v>
      </c>
      <c r="BE779" s="30">
        <v>83.433570861816406</v>
      </c>
      <c r="BF779" s="147">
        <v>0.23300000000000001</v>
      </c>
      <c r="BG779" s="30">
        <v>49.21</v>
      </c>
      <c r="BH779" s="30">
        <v>255.1</v>
      </c>
      <c r="BI779" s="30">
        <v>82.221939086914063</v>
      </c>
      <c r="BJ779" s="148">
        <v>0.27200000000000002</v>
      </c>
      <c r="BK779" s="30">
        <v>48.678710080000002</v>
      </c>
      <c r="BL779" s="30">
        <v>282.3</v>
      </c>
      <c r="BM779" s="30">
        <v>82.733444213867188</v>
      </c>
      <c r="BN779" s="148">
        <v>0.251</v>
      </c>
      <c r="BO779" s="30">
        <v>48.873891899999997</v>
      </c>
      <c r="BP779" s="30">
        <v>266.5</v>
      </c>
      <c r="BQ779" s="148">
        <v>1.7999999999999999E-2</v>
      </c>
      <c r="BR779" s="148">
        <v>0.111</v>
      </c>
      <c r="BS779" s="148"/>
      <c r="BT779" s="148">
        <v>0.81700000000000006</v>
      </c>
      <c r="BU779" s="148"/>
      <c r="BV779" s="148">
        <v>5.4000001400709152E-2</v>
      </c>
      <c r="BW779" s="148">
        <v>3.2000000000000001E-2</v>
      </c>
      <c r="BX779" s="148">
        <v>0.17399999999999999</v>
      </c>
      <c r="BY779" s="148">
        <v>0.63300000000000001</v>
      </c>
      <c r="BZ779" s="1"/>
      <c r="CA779" s="150">
        <v>7572.740234375</v>
      </c>
      <c r="CB779" s="150">
        <v>9067.2800000000007</v>
      </c>
      <c r="CC779" s="124" t="s">
        <v>4330</v>
      </c>
      <c r="CD779" t="s">
        <v>4633</v>
      </c>
    </row>
    <row r="780" spans="1:82" x14ac:dyDescent="0.3">
      <c r="A780" s="1">
        <v>491404020</v>
      </c>
      <c r="B780" s="124" t="s">
        <v>4330</v>
      </c>
      <c r="C780" t="s">
        <v>250</v>
      </c>
      <c r="D780" t="s">
        <v>1295</v>
      </c>
      <c r="E780" s="30">
        <v>93.753799438476563</v>
      </c>
      <c r="F780" s="30">
        <v>94.466140747070313</v>
      </c>
      <c r="G780" s="30">
        <v>89.373008728027344</v>
      </c>
      <c r="H780" s="30">
        <v>88.111923217773438</v>
      </c>
      <c r="I780" s="1">
        <v>275</v>
      </c>
      <c r="J780" s="1" t="s">
        <v>3981</v>
      </c>
      <c r="K780" s="1">
        <v>5</v>
      </c>
      <c r="L780" t="s">
        <v>3797</v>
      </c>
      <c r="M780" t="s">
        <v>3907</v>
      </c>
      <c r="N780" t="s">
        <v>3916</v>
      </c>
      <c r="O780" t="s">
        <v>3923</v>
      </c>
      <c r="P780" s="148">
        <v>0.35971224308013922</v>
      </c>
      <c r="Q780" s="30">
        <v>53.599033400000003</v>
      </c>
      <c r="R780" s="30">
        <v>306.47482299804688</v>
      </c>
      <c r="S780" s="1">
        <v>177</v>
      </c>
      <c r="T780" s="1">
        <v>139</v>
      </c>
      <c r="U780" s="148">
        <v>0.78531074523925781</v>
      </c>
      <c r="V780" s="148">
        <v>0.3097345232963562</v>
      </c>
      <c r="W780" s="149">
        <v>53.873195219999999</v>
      </c>
      <c r="X780" s="149">
        <v>292.92034912109381</v>
      </c>
      <c r="Y780" s="1">
        <v>139</v>
      </c>
      <c r="Z780" s="30">
        <v>87.941551208496094</v>
      </c>
      <c r="AA780" s="148">
        <v>0.40300000000000002</v>
      </c>
      <c r="AB780" s="30">
        <v>51</v>
      </c>
      <c r="AC780" s="30">
        <v>308</v>
      </c>
      <c r="AD780" s="30">
        <v>88.266242980957031</v>
      </c>
      <c r="AE780" s="148">
        <v>0.309</v>
      </c>
      <c r="AF780" s="30">
        <v>51.1</v>
      </c>
      <c r="AG780" s="30">
        <v>284.60000000000002</v>
      </c>
      <c r="AH780" s="30">
        <v>83.949493408203125</v>
      </c>
      <c r="AI780" s="148">
        <v>0.32900000000000001</v>
      </c>
      <c r="AJ780" s="30">
        <v>49.694419250000003</v>
      </c>
      <c r="AK780" s="30">
        <v>275.7</v>
      </c>
      <c r="AL780" s="30">
        <v>83.920318603515625</v>
      </c>
      <c r="AM780" s="148">
        <v>0.25</v>
      </c>
      <c r="AN780" s="30">
        <v>49.635617140000001</v>
      </c>
      <c r="AO780" s="30">
        <v>242.3</v>
      </c>
      <c r="AP780" s="148">
        <v>0.37410071492195129</v>
      </c>
      <c r="AQ780" s="30">
        <v>52.744672950000002</v>
      </c>
      <c r="AR780" s="30">
        <v>291.36691284179688</v>
      </c>
      <c r="AS780" s="30">
        <v>177</v>
      </c>
      <c r="AT780" s="30">
        <v>139</v>
      </c>
      <c r="AU780" s="148">
        <v>0.78531074523925781</v>
      </c>
      <c r="AV780" s="30">
        <v>88.111923217773438</v>
      </c>
      <c r="AW780" s="148">
        <v>0.3451327383518219</v>
      </c>
      <c r="AX780" s="30">
        <v>51.775282959999998</v>
      </c>
      <c r="AY780" s="30">
        <v>279.64602661132813</v>
      </c>
      <c r="AZ780" s="30">
        <v>139</v>
      </c>
      <c r="BA780" s="30">
        <v>84.010711669921875</v>
      </c>
      <c r="BB780" s="148">
        <v>0.39200000000000002</v>
      </c>
      <c r="BC780" s="30">
        <v>49.53</v>
      </c>
      <c r="BD780" s="30">
        <v>284.7</v>
      </c>
      <c r="BE780" s="30">
        <v>83.900177001953125</v>
      </c>
      <c r="BF780" s="147">
        <v>0.27900000000000003</v>
      </c>
      <c r="BG780" s="30">
        <v>49.44</v>
      </c>
      <c r="BH780" s="30">
        <v>251.5</v>
      </c>
      <c r="BI780" s="30">
        <v>82.809654235839844</v>
      </c>
      <c r="BJ780" s="148">
        <v>0.33600000000000002</v>
      </c>
      <c r="BK780" s="30">
        <v>48.964997590000003</v>
      </c>
      <c r="BL780" s="30">
        <v>278.60000000000002</v>
      </c>
      <c r="BM780" s="30">
        <v>83.289512634277344</v>
      </c>
      <c r="BN780" s="148">
        <v>0.221</v>
      </c>
      <c r="BO780" s="30">
        <v>49.151023590000001</v>
      </c>
      <c r="BP780" s="30">
        <v>238.5</v>
      </c>
      <c r="BQ780" s="148">
        <v>2.5000000000000001E-2</v>
      </c>
      <c r="BR780" s="148">
        <v>0.11600000000000001</v>
      </c>
      <c r="BS780" s="148"/>
      <c r="BT780" s="148">
        <v>0.82200000000000006</v>
      </c>
      <c r="BU780" s="148"/>
      <c r="BV780" s="148">
        <v>3.5999998450279243E-2</v>
      </c>
      <c r="BW780" s="148">
        <v>6.9000000000000006E-2</v>
      </c>
      <c r="BX780" s="148">
        <v>0.186</v>
      </c>
      <c r="BY780" s="148">
        <v>0.76400000000000001</v>
      </c>
      <c r="BZ780" s="1"/>
      <c r="CA780" s="150">
        <v>7958.33984375</v>
      </c>
      <c r="CB780" s="150">
        <v>9558.7000000000007</v>
      </c>
      <c r="CC780" s="124" t="s">
        <v>4330</v>
      </c>
      <c r="CD780" t="s">
        <v>4634</v>
      </c>
    </row>
    <row r="781" spans="1:82" x14ac:dyDescent="0.3">
      <c r="A781" s="1">
        <v>491422050</v>
      </c>
      <c r="B781" s="124" t="s">
        <v>4331</v>
      </c>
      <c r="C781" t="s">
        <v>251</v>
      </c>
      <c r="D781" t="s">
        <v>1296</v>
      </c>
      <c r="E781" s="30">
        <v>84.626708984375</v>
      </c>
      <c r="F781" s="30">
        <v>86.6126708984375</v>
      </c>
      <c r="G781" s="30">
        <v>97.04461669921875</v>
      </c>
      <c r="H781" s="30">
        <v>97.131393432617188</v>
      </c>
      <c r="I781" s="1">
        <v>820</v>
      </c>
      <c r="J781" s="1">
        <v>7</v>
      </c>
      <c r="K781" s="1">
        <v>8</v>
      </c>
      <c r="L781" t="s">
        <v>3797</v>
      </c>
      <c r="M781" t="s">
        <v>3907</v>
      </c>
      <c r="N781" t="s">
        <v>3917</v>
      </c>
      <c r="O781" t="s">
        <v>3921</v>
      </c>
      <c r="P781" s="148">
        <v>0.42213642597198492</v>
      </c>
      <c r="Q781" s="30">
        <v>49.802503190000003</v>
      </c>
      <c r="R781" s="30">
        <v>318.146728515625</v>
      </c>
      <c r="S781" s="1">
        <v>1437</v>
      </c>
      <c r="T781" s="1">
        <v>958</v>
      </c>
      <c r="U781" s="148">
        <v>0.66666668653488159</v>
      </c>
      <c r="V781" s="148">
        <v>0.32452830672264099</v>
      </c>
      <c r="W781" s="149">
        <v>50.61916677</v>
      </c>
      <c r="X781" s="149">
        <v>290.75473022460938</v>
      </c>
      <c r="Y781" s="1">
        <v>958</v>
      </c>
      <c r="Z781" s="30">
        <v>83.410179138183594</v>
      </c>
      <c r="AA781" s="148">
        <v>0.28599999999999998</v>
      </c>
      <c r="AB781" s="30">
        <v>49.5</v>
      </c>
      <c r="AC781" s="30">
        <v>297.2</v>
      </c>
      <c r="AD781" s="30">
        <v>85.5272216796875</v>
      </c>
      <c r="AE781" s="148">
        <v>0.20799999999999999</v>
      </c>
      <c r="AF781" s="30">
        <v>50.17</v>
      </c>
      <c r="AG781" s="30">
        <v>278.2</v>
      </c>
      <c r="AH781" s="30">
        <v>85.128807067871094</v>
      </c>
      <c r="AI781" s="148">
        <v>0.38800000000000001</v>
      </c>
      <c r="AJ781" s="30">
        <v>50.085023309999997</v>
      </c>
      <c r="AK781" s="30">
        <v>322.5</v>
      </c>
      <c r="AL781" s="30">
        <v>86.687736511230469</v>
      </c>
      <c r="AM781" s="148">
        <v>0.29599999999999999</v>
      </c>
      <c r="AN781" s="30">
        <v>50.577365780000001</v>
      </c>
      <c r="AO781" s="30">
        <v>298.3</v>
      </c>
      <c r="AP781" s="148">
        <v>0.39203083515167242</v>
      </c>
      <c r="AQ781" s="30">
        <v>57.543465920000003</v>
      </c>
      <c r="AR781" s="30">
        <v>310.66836547851563</v>
      </c>
      <c r="AS781" s="30">
        <v>1451</v>
      </c>
      <c r="AT781" s="30">
        <v>972</v>
      </c>
      <c r="AU781" s="148">
        <v>0.66666668653488159</v>
      </c>
      <c r="AV781" s="30">
        <v>97.131393432617188</v>
      </c>
      <c r="AW781" s="148">
        <v>0.30508473515510559</v>
      </c>
      <c r="AX781" s="30">
        <v>56.944494210000002</v>
      </c>
      <c r="AY781" s="30">
        <v>286.440673828125</v>
      </c>
      <c r="AZ781" s="30">
        <v>972</v>
      </c>
      <c r="BA781" s="30">
        <v>88.134674072265625</v>
      </c>
      <c r="BB781" s="148">
        <v>0.26400000000000001</v>
      </c>
      <c r="BC781" s="30">
        <v>51.53</v>
      </c>
      <c r="BD781" s="30">
        <v>276.39999999999998</v>
      </c>
      <c r="BE781" s="30">
        <v>88.971931457519531</v>
      </c>
      <c r="BF781" s="147">
        <v>0.17599999999999999</v>
      </c>
      <c r="BG781" s="30">
        <v>51.94</v>
      </c>
      <c r="BH781" s="30">
        <v>248</v>
      </c>
      <c r="BI781" s="30">
        <v>87.49224853515625</v>
      </c>
      <c r="BJ781" s="148">
        <v>0.36799999999999999</v>
      </c>
      <c r="BK781" s="30">
        <v>51.245995409999999</v>
      </c>
      <c r="BL781" s="30">
        <v>298</v>
      </c>
      <c r="BM781" s="30">
        <v>88.158302307128906</v>
      </c>
      <c r="BN781" s="148">
        <v>0.26700000000000002</v>
      </c>
      <c r="BO781" s="30">
        <v>51.577500809999997</v>
      </c>
      <c r="BP781" s="30">
        <v>270.2</v>
      </c>
      <c r="BQ781" s="148">
        <v>9.0000000000000011E-3</v>
      </c>
      <c r="BR781" s="148">
        <v>0.42799999999999999</v>
      </c>
      <c r="BS781" s="148">
        <v>9.0000000000000011E-3</v>
      </c>
      <c r="BT781" s="148">
        <v>0.51800000000000002</v>
      </c>
      <c r="BU781" s="148">
        <v>2.9000000000000001E-2</v>
      </c>
      <c r="BV781" s="148">
        <v>7.0000002160668373E-3</v>
      </c>
      <c r="BW781" s="148">
        <v>0.17599999999999999</v>
      </c>
      <c r="BX781" s="148">
        <v>0.113</v>
      </c>
      <c r="BY781" s="148">
        <v>0.59199999999999997</v>
      </c>
      <c r="BZ781" s="1"/>
      <c r="CA781" s="150">
        <v>6943.1201171875</v>
      </c>
      <c r="CB781" s="150">
        <v>9567.69</v>
      </c>
      <c r="CC781" s="124" t="s">
        <v>4331</v>
      </c>
      <c r="CD781" t="s">
        <v>4633</v>
      </c>
    </row>
    <row r="782" spans="1:82" x14ac:dyDescent="0.3">
      <c r="A782" s="1">
        <v>491423000</v>
      </c>
      <c r="B782" s="124" t="s">
        <v>4331</v>
      </c>
      <c r="C782" t="s">
        <v>251</v>
      </c>
      <c r="D782" t="s">
        <v>1297</v>
      </c>
      <c r="E782" s="30">
        <v>84.263221740722656</v>
      </c>
      <c r="F782" s="30">
        <v>84.304161071777344</v>
      </c>
      <c r="G782" s="30">
        <v>85.648765563964844</v>
      </c>
      <c r="H782" s="30">
        <v>85.844703674316406</v>
      </c>
      <c r="I782" s="1">
        <v>721</v>
      </c>
      <c r="J782" s="1">
        <v>4</v>
      </c>
      <c r="K782" s="1">
        <v>5</v>
      </c>
      <c r="L782" t="s">
        <v>3797</v>
      </c>
      <c r="M782" t="s">
        <v>3907</v>
      </c>
      <c r="N782" t="s">
        <v>3917</v>
      </c>
      <c r="O782" t="s">
        <v>3921</v>
      </c>
      <c r="P782" s="148">
        <v>0.37391304969787598</v>
      </c>
      <c r="Q782" s="30">
        <v>49.651304570000001</v>
      </c>
      <c r="R782" s="30">
        <v>320.14492797851563</v>
      </c>
      <c r="S782" s="1">
        <v>1086</v>
      </c>
      <c r="T782" s="1">
        <v>773</v>
      </c>
      <c r="U782" s="148">
        <v>0.71178638935089111</v>
      </c>
      <c r="V782" s="148">
        <v>0.27565392851829529</v>
      </c>
      <c r="W782" s="149">
        <v>49.66265585</v>
      </c>
      <c r="X782" s="149">
        <v>296.98190307617188</v>
      </c>
      <c r="Y782" s="1">
        <v>773</v>
      </c>
      <c r="Z782" s="30">
        <v>80.389259338378906</v>
      </c>
      <c r="AA782" s="148">
        <v>0.375</v>
      </c>
      <c r="AB782" s="30">
        <v>48.5</v>
      </c>
      <c r="AC782" s="30">
        <v>319.39999999999998</v>
      </c>
      <c r="AD782" s="30">
        <v>80.196441650390625</v>
      </c>
      <c r="AE782" s="148">
        <v>0.28399999999999997</v>
      </c>
      <c r="AF782" s="30">
        <v>48.36</v>
      </c>
      <c r="AG782" s="30">
        <v>294.7</v>
      </c>
      <c r="AH782" s="30">
        <v>78.398757934570313</v>
      </c>
      <c r="AI782" s="148">
        <v>0.35599999999999998</v>
      </c>
      <c r="AJ782" s="30">
        <v>47.85593746</v>
      </c>
      <c r="AK782" s="30">
        <v>312.8</v>
      </c>
      <c r="AL782" s="30">
        <v>78.1904296875</v>
      </c>
      <c r="AM782" s="148">
        <v>0.26300000000000001</v>
      </c>
      <c r="AN782" s="30">
        <v>47.685744710000002</v>
      </c>
      <c r="AO782" s="30">
        <v>288.8</v>
      </c>
      <c r="AP782" s="148">
        <v>0.3270622193813324</v>
      </c>
      <c r="AQ782" s="30">
        <v>50.415060339999997</v>
      </c>
      <c r="AR782" s="30">
        <v>280.17367553710938</v>
      </c>
      <c r="AS782" s="30">
        <v>1097</v>
      </c>
      <c r="AT782" s="30">
        <v>784</v>
      </c>
      <c r="AU782" s="148">
        <v>0.71178638935089111</v>
      </c>
      <c r="AV782" s="30">
        <v>85.844703674316406</v>
      </c>
      <c r="AW782" s="148">
        <v>0.24096386134624481</v>
      </c>
      <c r="AX782" s="30">
        <v>50.47590194</v>
      </c>
      <c r="AY782" s="30">
        <v>257.42971801757813</v>
      </c>
      <c r="AZ782" s="30">
        <v>784</v>
      </c>
      <c r="BA782" s="30">
        <v>82.113685607910156</v>
      </c>
      <c r="BB782" s="148">
        <v>0.317</v>
      </c>
      <c r="BC782" s="30">
        <v>48.61</v>
      </c>
      <c r="BD782" s="30">
        <v>279.7</v>
      </c>
      <c r="BE782" s="30">
        <v>82.256927490234375</v>
      </c>
      <c r="BF782" s="147">
        <v>0.23</v>
      </c>
      <c r="BG782" s="30">
        <v>48.63</v>
      </c>
      <c r="BH782" s="30">
        <v>252.9</v>
      </c>
      <c r="BI782" s="30">
        <v>79.458595275878906</v>
      </c>
      <c r="BJ782" s="148">
        <v>0.246</v>
      </c>
      <c r="BK782" s="30">
        <v>47.332621099999997</v>
      </c>
      <c r="BL782" s="30">
        <v>258.5</v>
      </c>
      <c r="BM782" s="30">
        <v>79.994277954101563</v>
      </c>
      <c r="BN782" s="148">
        <v>0.16700000000000001</v>
      </c>
      <c r="BO782" s="30">
        <v>47.508764040000003</v>
      </c>
      <c r="BP782" s="30">
        <v>228.5</v>
      </c>
      <c r="BQ782" s="148"/>
      <c r="BR782" s="148">
        <v>0.43</v>
      </c>
      <c r="BS782" s="148"/>
      <c r="BT782" s="148">
        <v>0.53300000000000003</v>
      </c>
      <c r="BU782" s="148">
        <v>1.4E-2</v>
      </c>
      <c r="BV782" s="148">
        <v>2.400000020861626E-2</v>
      </c>
      <c r="BW782" s="148">
        <v>0.26200000000000001</v>
      </c>
      <c r="BX782" s="148">
        <v>0.13300000000000001</v>
      </c>
      <c r="BY782" s="148">
        <v>0.64500000000000002</v>
      </c>
      <c r="BZ782" s="1"/>
      <c r="CA782" s="150">
        <v>7227.91015625</v>
      </c>
      <c r="CB782" s="150">
        <v>9463.17</v>
      </c>
      <c r="CC782" s="124" t="s">
        <v>4331</v>
      </c>
      <c r="CD782" t="s">
        <v>4634</v>
      </c>
    </row>
    <row r="783" spans="1:82" x14ac:dyDescent="0.3">
      <c r="A783" s="1">
        <v>491423010</v>
      </c>
      <c r="B783" s="124" t="s">
        <v>4331</v>
      </c>
      <c r="C783" t="s">
        <v>251</v>
      </c>
      <c r="D783" t="s">
        <v>1298</v>
      </c>
      <c r="E783" s="30">
        <v>87.35528564453125</v>
      </c>
      <c r="F783" s="30">
        <v>85.739158630371094</v>
      </c>
      <c r="G783" s="30">
        <v>89.382621765136719</v>
      </c>
      <c r="H783" s="30">
        <v>90.261581420898438</v>
      </c>
      <c r="I783" s="1">
        <v>382</v>
      </c>
      <c r="J783" s="1">
        <v>6</v>
      </c>
      <c r="K783" s="1">
        <v>6</v>
      </c>
      <c r="L783" t="s">
        <v>3797</v>
      </c>
      <c r="M783" t="s">
        <v>3907</v>
      </c>
      <c r="N783" t="s">
        <v>3917</v>
      </c>
      <c r="O783" t="s">
        <v>3921</v>
      </c>
      <c r="P783" s="148">
        <v>0.40273973345756531</v>
      </c>
      <c r="Q783" s="30">
        <v>50.937487240000003</v>
      </c>
      <c r="R783" s="30">
        <v>326.30136108398438</v>
      </c>
      <c r="S783" s="1">
        <v>345</v>
      </c>
      <c r="T783" s="1">
        <v>227</v>
      </c>
      <c r="U783" s="148">
        <v>0.65797102451324463</v>
      </c>
      <c r="V783" s="148">
        <v>0.27868852019309998</v>
      </c>
      <c r="W783" s="149">
        <v>50.257235829999999</v>
      </c>
      <c r="X783" s="149">
        <v>293.85244750976563</v>
      </c>
      <c r="Y783" s="1">
        <v>227</v>
      </c>
      <c r="Z783" s="30"/>
      <c r="AA783" s="148"/>
      <c r="AB783" s="30"/>
      <c r="AC783" s="30"/>
      <c r="AD783" s="30"/>
      <c r="AE783" s="148"/>
      <c r="AF783" s="30"/>
      <c r="AG783" s="30"/>
      <c r="AH783" s="30"/>
      <c r="AI783" s="148"/>
      <c r="AJ783" s="30"/>
      <c r="AK783" s="30"/>
      <c r="AL783" s="30"/>
      <c r="AM783" s="148"/>
      <c r="AN783" s="30"/>
      <c r="AO783" s="30"/>
      <c r="AP783" s="148">
        <v>0.36986300349235529</v>
      </c>
      <c r="AQ783" s="30">
        <v>52.750686680000001</v>
      </c>
      <c r="AR783" s="30">
        <v>299.45205688476563</v>
      </c>
      <c r="AS783" s="30">
        <v>349</v>
      </c>
      <c r="AT783" s="30">
        <v>231</v>
      </c>
      <c r="AU783" s="148">
        <v>0.65797102451324463</v>
      </c>
      <c r="AV783" s="30">
        <v>90.261581420898438</v>
      </c>
      <c r="AW783" s="148">
        <v>0.27049180865287781</v>
      </c>
      <c r="AX783" s="30">
        <v>53.00728909</v>
      </c>
      <c r="AY783" s="30">
        <v>263.52459716796881</v>
      </c>
      <c r="AZ783" s="30">
        <v>231</v>
      </c>
      <c r="BA783" s="30"/>
      <c r="BB783" s="148"/>
      <c r="BC783" s="30"/>
      <c r="BD783" s="30"/>
      <c r="BE783" s="30"/>
      <c r="BF783" s="147"/>
      <c r="BG783" s="30"/>
      <c r="BH783" s="30"/>
      <c r="BI783" s="30"/>
      <c r="BJ783" s="148"/>
      <c r="BK783" s="30"/>
      <c r="BL783" s="30"/>
      <c r="BM783" s="30"/>
      <c r="BN783" s="148"/>
      <c r="BO783" s="30"/>
      <c r="BP783" s="30"/>
      <c r="BQ783" s="148"/>
      <c r="BR783" s="148">
        <v>0.39800000000000002</v>
      </c>
      <c r="BS783" s="148"/>
      <c r="BT783" s="148">
        <v>0.56000000000000005</v>
      </c>
      <c r="BU783" s="148">
        <v>2.5999999999999999E-2</v>
      </c>
      <c r="BV783" s="148">
        <v>1.6000000759959221E-2</v>
      </c>
      <c r="BW783" s="148">
        <v>0.155</v>
      </c>
      <c r="BX783" s="148">
        <v>9.7000000000000003E-2</v>
      </c>
      <c r="BY783" s="148">
        <v>0.58899999999999997</v>
      </c>
      <c r="BZ783" s="1"/>
      <c r="CA783" s="150">
        <v>8286.33984375</v>
      </c>
      <c r="CB783" s="150">
        <v>9194.32</v>
      </c>
      <c r="CC783" s="124" t="s">
        <v>4331</v>
      </c>
      <c r="CD783" t="s">
        <v>4633</v>
      </c>
    </row>
    <row r="784" spans="1:82" x14ac:dyDescent="0.3">
      <c r="A784" s="1">
        <v>491424020</v>
      </c>
      <c r="B784" s="124" t="s">
        <v>4331</v>
      </c>
      <c r="C784" t="s">
        <v>251</v>
      </c>
      <c r="D784" t="s">
        <v>1299</v>
      </c>
      <c r="E784" s="30">
        <v>88.807853698730469</v>
      </c>
      <c r="F784" s="30">
        <v>89.886207580566406</v>
      </c>
      <c r="G784" s="30">
        <v>87.499923706054688</v>
      </c>
      <c r="H784" s="30">
        <v>89.293754577636719</v>
      </c>
      <c r="I784" s="1">
        <v>394</v>
      </c>
      <c r="J784" s="1" t="s">
        <v>3981</v>
      </c>
      <c r="K784" s="1">
        <v>3</v>
      </c>
      <c r="L784" t="s">
        <v>3797</v>
      </c>
      <c r="M784" t="s">
        <v>3907</v>
      </c>
      <c r="N784" t="s">
        <v>3917</v>
      </c>
      <c r="O784" t="s">
        <v>3921</v>
      </c>
      <c r="P784" s="148">
        <v>0.2199999988079071</v>
      </c>
      <c r="Q784" s="30">
        <v>51.541702280000003</v>
      </c>
      <c r="R784" s="30">
        <v>253</v>
      </c>
      <c r="S784" s="1">
        <v>75</v>
      </c>
      <c r="T784" s="1">
        <v>67</v>
      </c>
      <c r="U784" s="148">
        <v>0.8933333158493042</v>
      </c>
      <c r="V784" s="148">
        <v>0.16853933036327359</v>
      </c>
      <c r="W784" s="149">
        <v>51.975534330000002</v>
      </c>
      <c r="X784" s="149"/>
      <c r="Y784" s="1">
        <v>67</v>
      </c>
      <c r="Z784" s="30">
        <v>88.243644714355469</v>
      </c>
      <c r="AA784" s="148">
        <v>0.42099999999999999</v>
      </c>
      <c r="AB784" s="30">
        <v>51.1</v>
      </c>
      <c r="AC784" s="30">
        <v>305.89999999999998</v>
      </c>
      <c r="AD784" s="30">
        <v>89.944999694824219</v>
      </c>
      <c r="AE784" s="148">
        <v>0.40799999999999997</v>
      </c>
      <c r="AF784" s="30">
        <v>51.67</v>
      </c>
      <c r="AG784" s="30">
        <v>301.39999999999998</v>
      </c>
      <c r="AH784" s="30">
        <v>87.200859069824219</v>
      </c>
      <c r="AI784" s="148">
        <v>0.376</v>
      </c>
      <c r="AJ784" s="30">
        <v>50.771316460000001</v>
      </c>
      <c r="AK784" s="30">
        <v>317.2</v>
      </c>
      <c r="AL784" s="30">
        <v>88.802238464355469</v>
      </c>
      <c r="AM784" s="148">
        <v>0.32600000000000001</v>
      </c>
      <c r="AN784" s="30">
        <v>51.296927920000002</v>
      </c>
      <c r="AO784" s="30">
        <v>305.89999999999998</v>
      </c>
      <c r="AP784" s="148">
        <v>0.23000000417232511</v>
      </c>
      <c r="AQ784" s="30">
        <v>51.573006720000002</v>
      </c>
      <c r="AR784" s="30">
        <v>248</v>
      </c>
      <c r="AS784" s="30">
        <v>75</v>
      </c>
      <c r="AT784" s="30">
        <v>67</v>
      </c>
      <c r="AU784" s="148">
        <v>0.8933333158493042</v>
      </c>
      <c r="AV784" s="30">
        <v>89.293754577636719</v>
      </c>
      <c r="AW784" s="148">
        <v>0.2022471874952316</v>
      </c>
      <c r="AX784" s="30">
        <v>52.452610200000002</v>
      </c>
      <c r="AY784" s="30">
        <v>237.07865905761719</v>
      </c>
      <c r="AZ784" s="30">
        <v>67</v>
      </c>
      <c r="BA784" s="30">
        <v>90.052322387695313</v>
      </c>
      <c r="BB784" s="148">
        <v>0.42199999999999999</v>
      </c>
      <c r="BC784" s="30">
        <v>52.46</v>
      </c>
      <c r="BD784" s="30">
        <v>302.60000000000002</v>
      </c>
      <c r="BE784" s="30">
        <v>91.020927429199219</v>
      </c>
      <c r="BF784" s="147">
        <v>0.41699999999999998</v>
      </c>
      <c r="BG784" s="30">
        <v>52.95</v>
      </c>
      <c r="BH784" s="30">
        <v>297.2</v>
      </c>
      <c r="BI784" s="30">
        <v>87.625312805175781</v>
      </c>
      <c r="BJ784" s="148">
        <v>0.48399999999999999</v>
      </c>
      <c r="BK784" s="30">
        <v>51.310813289999999</v>
      </c>
      <c r="BL784" s="30">
        <v>314.60000000000002</v>
      </c>
      <c r="BM784" s="30">
        <v>88.594039916992188</v>
      </c>
      <c r="BN784" s="148">
        <v>0.44400000000000001</v>
      </c>
      <c r="BO784" s="30">
        <v>51.79466111</v>
      </c>
      <c r="BP784" s="30">
        <v>300</v>
      </c>
      <c r="BQ784" s="148"/>
      <c r="BR784" s="148">
        <v>0.67800000000000005</v>
      </c>
      <c r="BS784" s="148"/>
      <c r="BT784" s="148">
        <v>0.29399999999999998</v>
      </c>
      <c r="BU784" s="148">
        <v>1.4999999999999999E-2</v>
      </c>
      <c r="BV784" s="148">
        <v>1.30000002682209E-2</v>
      </c>
      <c r="BW784" s="148">
        <v>0.61199999999999999</v>
      </c>
      <c r="BX784" s="148">
        <v>9.4E-2</v>
      </c>
      <c r="BY784" s="148">
        <v>0.84299999999999997</v>
      </c>
      <c r="BZ784" s="1"/>
      <c r="CA784" s="150">
        <v>7629.52001953125</v>
      </c>
      <c r="CB784" s="150">
        <v>10441.870000000001</v>
      </c>
      <c r="CC784" s="124" t="s">
        <v>4331</v>
      </c>
      <c r="CD784" t="s">
        <v>4634</v>
      </c>
    </row>
    <row r="785" spans="1:82" x14ac:dyDescent="0.3">
      <c r="A785" s="1">
        <v>491424030</v>
      </c>
      <c r="B785" s="124" t="s">
        <v>4331</v>
      </c>
      <c r="C785" t="s">
        <v>251</v>
      </c>
      <c r="D785" t="s">
        <v>1300</v>
      </c>
      <c r="E785" s="30">
        <v>82.804336547851563</v>
      </c>
      <c r="F785" s="30">
        <v>80.635650634765625</v>
      </c>
      <c r="G785" s="30">
        <v>84.114791870117188</v>
      </c>
      <c r="H785" s="30">
        <v>82.952041625976563</v>
      </c>
      <c r="I785" s="1">
        <v>383</v>
      </c>
      <c r="J785" s="1" t="s">
        <v>3981</v>
      </c>
      <c r="K785" s="1">
        <v>3</v>
      </c>
      <c r="L785" t="s">
        <v>3797</v>
      </c>
      <c r="M785" t="s">
        <v>3907</v>
      </c>
      <c r="N785" t="s">
        <v>3917</v>
      </c>
      <c r="O785" t="s">
        <v>3921</v>
      </c>
      <c r="P785" s="148">
        <v>0.44117647409439092</v>
      </c>
      <c r="Q785" s="30">
        <v>49.04446385</v>
      </c>
      <c r="R785" s="30">
        <v>300</v>
      </c>
      <c r="S785" s="1">
        <v>117</v>
      </c>
      <c r="T785" s="1">
        <v>67</v>
      </c>
      <c r="U785" s="148">
        <v>0.57264959812164307</v>
      </c>
      <c r="V785" s="148">
        <v>0.29310345649719238</v>
      </c>
      <c r="W785" s="149">
        <v>48.142634710000003</v>
      </c>
      <c r="X785" s="149">
        <v>243.10345458984381</v>
      </c>
      <c r="Y785" s="1">
        <v>67</v>
      </c>
      <c r="Z785" s="30">
        <v>80.389259338378906</v>
      </c>
      <c r="AA785" s="148">
        <v>0.52600000000000002</v>
      </c>
      <c r="AB785" s="30">
        <v>48.5</v>
      </c>
      <c r="AC785" s="30">
        <v>344.8</v>
      </c>
      <c r="AD785" s="30">
        <v>76.367706298828125</v>
      </c>
      <c r="AE785" s="148">
        <v>0.36499999999999999</v>
      </c>
      <c r="AF785" s="30">
        <v>47.06</v>
      </c>
      <c r="AG785" s="30">
        <v>306.10000000000002</v>
      </c>
      <c r="AH785" s="30">
        <v>80.709861755371094</v>
      </c>
      <c r="AI785" s="148">
        <v>0.55399999999999994</v>
      </c>
      <c r="AJ785" s="30">
        <v>48.621407589999997</v>
      </c>
      <c r="AK785" s="30">
        <v>355.4</v>
      </c>
      <c r="AL785" s="30">
        <v>79.128639221191406</v>
      </c>
      <c r="AM785" s="148">
        <v>0.37200000000000011</v>
      </c>
      <c r="AN785" s="30">
        <v>48.00501689</v>
      </c>
      <c r="AO785" s="30">
        <v>308.3</v>
      </c>
      <c r="AP785" s="148">
        <v>0.46078431606292719</v>
      </c>
      <c r="AQ785" s="30">
        <v>49.455516690000003</v>
      </c>
      <c r="AR785" s="30">
        <v>341.17648315429688</v>
      </c>
      <c r="AS785" s="30">
        <v>117</v>
      </c>
      <c r="AT785" s="30">
        <v>67</v>
      </c>
      <c r="AU785" s="148">
        <v>0.57264959812164307</v>
      </c>
      <c r="AV785" s="30">
        <v>82.952041625976563</v>
      </c>
      <c r="AW785" s="148">
        <v>0.34482759237289429</v>
      </c>
      <c r="AX785" s="30">
        <v>48.81806753</v>
      </c>
      <c r="AY785" s="30">
        <v>303.44827270507813</v>
      </c>
      <c r="AZ785" s="30">
        <v>67</v>
      </c>
      <c r="BA785" s="30">
        <v>84.9385986328125</v>
      </c>
      <c r="BB785" s="148">
        <v>0.58799999999999997</v>
      </c>
      <c r="BC785" s="30">
        <v>49.98</v>
      </c>
      <c r="BD785" s="30">
        <v>363.4</v>
      </c>
      <c r="BE785" s="30">
        <v>82.317787170410156</v>
      </c>
      <c r="BF785" s="147">
        <v>0.45200000000000001</v>
      </c>
      <c r="BG785" s="30">
        <v>48.66</v>
      </c>
      <c r="BH785" s="30">
        <v>320</v>
      </c>
      <c r="BI785" s="30">
        <v>87.13616943359375</v>
      </c>
      <c r="BJ785" s="148">
        <v>0.68299999999999994</v>
      </c>
      <c r="BK785" s="30">
        <v>51.072537920000002</v>
      </c>
      <c r="BL785" s="30">
        <v>377.2</v>
      </c>
      <c r="BM785" s="30">
        <v>84.829444885253906</v>
      </c>
      <c r="BN785" s="148">
        <v>0.53700000000000003</v>
      </c>
      <c r="BO785" s="30">
        <v>49.918485799999999</v>
      </c>
      <c r="BP785" s="30">
        <v>329.8</v>
      </c>
      <c r="BQ785" s="148"/>
      <c r="BR785" s="148">
        <v>0.193</v>
      </c>
      <c r="BS785" s="148"/>
      <c r="BT785" s="148">
        <v>0.752</v>
      </c>
      <c r="BU785" s="148">
        <v>3.4000000000000002E-2</v>
      </c>
      <c r="BV785" s="148">
        <v>2.0999999716877941E-2</v>
      </c>
      <c r="BW785" s="148">
        <v>0.151</v>
      </c>
      <c r="BX785" s="148">
        <v>0.17</v>
      </c>
      <c r="BY785" s="148">
        <v>0.48699999999999999</v>
      </c>
      <c r="BZ785" s="1"/>
      <c r="CA785" s="150">
        <v>7973.85009765625</v>
      </c>
      <c r="CB785" s="150">
        <v>10448.799999999999</v>
      </c>
      <c r="CC785" s="124" t="s">
        <v>4331</v>
      </c>
      <c r="CD785" t="s">
        <v>4634</v>
      </c>
    </row>
    <row r="786" spans="1:82" x14ac:dyDescent="0.3">
      <c r="A786" s="1">
        <v>491424060</v>
      </c>
      <c r="B786" s="124" t="s">
        <v>4331</v>
      </c>
      <c r="C786" t="s">
        <v>251</v>
      </c>
      <c r="D786" t="s">
        <v>645</v>
      </c>
      <c r="E786" s="30">
        <v>87.906272888183594</v>
      </c>
      <c r="F786" s="30">
        <v>88.004531860351563</v>
      </c>
      <c r="G786" s="30">
        <v>87.428268432617188</v>
      </c>
      <c r="H786" s="30">
        <v>88.939682006835938</v>
      </c>
      <c r="I786" s="1">
        <v>393</v>
      </c>
      <c r="J786" s="1" t="s">
        <v>3981</v>
      </c>
      <c r="K786" s="1">
        <v>3</v>
      </c>
      <c r="L786" t="s">
        <v>3797</v>
      </c>
      <c r="M786" t="s">
        <v>3907</v>
      </c>
      <c r="N786" t="s">
        <v>3917</v>
      </c>
      <c r="O786" t="s">
        <v>3921</v>
      </c>
      <c r="P786" s="148">
        <v>0.15999999642372131</v>
      </c>
      <c r="Q786" s="30">
        <v>51.166678390000001</v>
      </c>
      <c r="R786" s="30">
        <v>227</v>
      </c>
      <c r="S786" s="1">
        <v>89</v>
      </c>
      <c r="T786" s="1">
        <v>77</v>
      </c>
      <c r="U786" s="148">
        <v>0.86516851186752319</v>
      </c>
      <c r="V786" s="148">
        <v>0.1084337383508682</v>
      </c>
      <c r="W786" s="149">
        <v>51.195875890000003</v>
      </c>
      <c r="X786" s="149"/>
      <c r="Y786" s="1">
        <v>77</v>
      </c>
      <c r="Z786" s="30">
        <v>84.014358520507813</v>
      </c>
      <c r="AA786" s="148">
        <v>0.33500000000000002</v>
      </c>
      <c r="AB786" s="30">
        <v>49.7</v>
      </c>
      <c r="AC786" s="30">
        <v>295</v>
      </c>
      <c r="AD786" s="30">
        <v>85.497772216796875</v>
      </c>
      <c r="AE786" s="148">
        <v>0.255</v>
      </c>
      <c r="AF786" s="30">
        <v>50.16</v>
      </c>
      <c r="AG786" s="30">
        <v>275.8</v>
      </c>
      <c r="AH786" s="30">
        <v>79.536849975585938</v>
      </c>
      <c r="AI786" s="148">
        <v>0.32900000000000001</v>
      </c>
      <c r="AJ786" s="30">
        <v>48.232889630000003</v>
      </c>
      <c r="AK786" s="30">
        <v>289.2</v>
      </c>
      <c r="AL786" s="30">
        <v>81.532890319824219</v>
      </c>
      <c r="AM786" s="148">
        <v>0.26600000000000001</v>
      </c>
      <c r="AN786" s="30">
        <v>48.823179940000003</v>
      </c>
      <c r="AO786" s="30">
        <v>271.89999999999998</v>
      </c>
      <c r="AP786" s="148">
        <v>0.34000000357627869</v>
      </c>
      <c r="AQ786" s="30">
        <v>51.52818491</v>
      </c>
      <c r="AR786" s="30">
        <v>287</v>
      </c>
      <c r="AS786" s="30">
        <v>90</v>
      </c>
      <c r="AT786" s="30">
        <v>78</v>
      </c>
      <c r="AU786" s="148">
        <v>0.86516851186752319</v>
      </c>
      <c r="AV786" s="30">
        <v>88.939682006835938</v>
      </c>
      <c r="AW786" s="148">
        <v>0.28915661573410029</v>
      </c>
      <c r="AX786" s="30">
        <v>52.249684889999997</v>
      </c>
      <c r="AY786" s="30">
        <v>269.8795166015625</v>
      </c>
      <c r="AZ786" s="30">
        <v>78</v>
      </c>
      <c r="BA786" s="30">
        <v>88.670791625976563</v>
      </c>
      <c r="BB786" s="148">
        <v>0.35799999999999998</v>
      </c>
      <c r="BC786" s="30">
        <v>51.79</v>
      </c>
      <c r="BD786" s="30">
        <v>272.60000000000002</v>
      </c>
      <c r="BE786" s="30">
        <v>90.39202880859375</v>
      </c>
      <c r="BF786" s="147">
        <v>0.30099999999999999</v>
      </c>
      <c r="BG786" s="30">
        <v>52.64</v>
      </c>
      <c r="BH786" s="30">
        <v>254.9</v>
      </c>
      <c r="BI786" s="30">
        <v>86.308563232421875</v>
      </c>
      <c r="BJ786" s="148">
        <v>0.30499999999999999</v>
      </c>
      <c r="BK786" s="30">
        <v>50.669395629999997</v>
      </c>
      <c r="BL786" s="30">
        <v>270.10000000000002</v>
      </c>
      <c r="BM786" s="30">
        <v>87.563346862792969</v>
      </c>
      <c r="BN786" s="148">
        <v>0.26600000000000001</v>
      </c>
      <c r="BO786" s="30">
        <v>51.280991710000002</v>
      </c>
      <c r="BP786" s="30">
        <v>256.10000000000002</v>
      </c>
      <c r="BQ786" s="148"/>
      <c r="BR786" s="148">
        <v>0.61599999999999999</v>
      </c>
      <c r="BS786" s="148"/>
      <c r="BT786" s="148">
        <v>0.36399999999999999</v>
      </c>
      <c r="BU786" s="148">
        <v>1.7999999999999999E-2</v>
      </c>
      <c r="BV786" s="148">
        <v>3.0000000260770321E-3</v>
      </c>
      <c r="BW786" s="148">
        <v>0.56700000000000006</v>
      </c>
      <c r="BX786" s="148">
        <v>9.7000000000000003E-2</v>
      </c>
      <c r="BY786" s="148">
        <v>0.67300000000000004</v>
      </c>
      <c r="BZ786" s="1"/>
      <c r="CA786" s="150">
        <v>7964.1298828125</v>
      </c>
      <c r="CB786" s="150">
        <v>10580.7</v>
      </c>
      <c r="CC786" s="124" t="s">
        <v>4331</v>
      </c>
      <c r="CD786" t="s">
        <v>4634</v>
      </c>
    </row>
    <row r="787" spans="1:82" x14ac:dyDescent="0.3">
      <c r="A787" s="1">
        <v>491425000</v>
      </c>
      <c r="B787" s="124" t="s">
        <v>4331</v>
      </c>
      <c r="C787" t="s">
        <v>251</v>
      </c>
      <c r="D787" t="s">
        <v>680</v>
      </c>
      <c r="E787" s="30">
        <v>79.430557250976563</v>
      </c>
      <c r="F787" s="30">
        <v>80.7916259765625</v>
      </c>
      <c r="G787" s="30">
        <v>79.622444152832031</v>
      </c>
      <c r="H787" s="30">
        <v>79.104705810546875</v>
      </c>
      <c r="I787" s="1">
        <v>178</v>
      </c>
      <c r="J787" s="1" t="s">
        <v>3981</v>
      </c>
      <c r="K787" s="1">
        <v>3</v>
      </c>
      <c r="L787" t="s">
        <v>3797</v>
      </c>
      <c r="M787" t="s">
        <v>3907</v>
      </c>
      <c r="N787" t="s">
        <v>3917</v>
      </c>
      <c r="O787" t="s">
        <v>3921</v>
      </c>
      <c r="P787" s="148">
        <v>0.41463413834571838</v>
      </c>
      <c r="Q787" s="30">
        <v>47.641095870000001</v>
      </c>
      <c r="R787" s="30">
        <v>302.43902587890631</v>
      </c>
      <c r="S787" s="1">
        <v>53</v>
      </c>
      <c r="T787" s="1">
        <v>31</v>
      </c>
      <c r="U787" s="148">
        <v>0.58490568399429321</v>
      </c>
      <c r="V787" s="148">
        <v>0.1666666716337204</v>
      </c>
      <c r="W787" s="149">
        <v>48.207261809999999</v>
      </c>
      <c r="X787" s="149"/>
      <c r="Y787" s="1">
        <v>31</v>
      </c>
      <c r="Z787" s="30">
        <v>79.180892944335938</v>
      </c>
      <c r="AA787" s="148">
        <v>0.44600000000000001</v>
      </c>
      <c r="AB787" s="30">
        <v>48.1</v>
      </c>
      <c r="AC787" s="30">
        <v>328.1</v>
      </c>
      <c r="AD787" s="30">
        <v>80.108085632324219</v>
      </c>
      <c r="AE787" s="148">
        <v>0.32900000000000001</v>
      </c>
      <c r="AF787" s="30">
        <v>48.33</v>
      </c>
      <c r="AG787" s="30">
        <v>289.5</v>
      </c>
      <c r="AH787" s="30">
        <v>81.334884643554688</v>
      </c>
      <c r="AI787" s="148">
        <v>0.42499999999999999</v>
      </c>
      <c r="AJ787" s="30">
        <v>48.828423460000003</v>
      </c>
      <c r="AK787" s="30">
        <v>320.8</v>
      </c>
      <c r="AL787" s="30">
        <v>81.661705017089844</v>
      </c>
      <c r="AM787" s="148">
        <v>0.32800000000000001</v>
      </c>
      <c r="AN787" s="30">
        <v>48.867014930000003</v>
      </c>
      <c r="AO787" s="30">
        <v>280.60000000000002</v>
      </c>
      <c r="AP787" s="148">
        <v>0.43902438879013062</v>
      </c>
      <c r="AQ787" s="30">
        <v>46.645433240000003</v>
      </c>
      <c r="AR787" s="30">
        <v>324.3902587890625</v>
      </c>
      <c r="AS787" s="30">
        <v>53</v>
      </c>
      <c r="AT787" s="30">
        <v>31</v>
      </c>
      <c r="AU787" s="148">
        <v>0.58490568399429321</v>
      </c>
      <c r="AV787" s="30">
        <v>79.104705810546875</v>
      </c>
      <c r="AW787" s="148">
        <v>0.2083333283662796</v>
      </c>
      <c r="AX787" s="30">
        <v>46.613097359999998</v>
      </c>
      <c r="AY787" s="30"/>
      <c r="AZ787" s="30">
        <v>31</v>
      </c>
      <c r="BA787" s="30">
        <v>77.515464782714844</v>
      </c>
      <c r="BB787" s="148">
        <v>0.45500000000000002</v>
      </c>
      <c r="BC787" s="30">
        <v>46.38</v>
      </c>
      <c r="BD787" s="30">
        <v>306.60000000000002</v>
      </c>
      <c r="BE787" s="30">
        <v>77.14459228515625</v>
      </c>
      <c r="BF787" s="147">
        <v>0.30299999999999999</v>
      </c>
      <c r="BG787" s="30">
        <v>46.11</v>
      </c>
      <c r="BH787" s="30">
        <v>263.2</v>
      </c>
      <c r="BI787" s="30">
        <v>78.282722473144531</v>
      </c>
      <c r="BJ787" s="148">
        <v>0.308</v>
      </c>
      <c r="BK787" s="30">
        <v>46.759827270000002</v>
      </c>
      <c r="BL787" s="30">
        <v>267.5</v>
      </c>
      <c r="BM787" s="30">
        <v>77.209808349609375</v>
      </c>
      <c r="BN787" s="148">
        <v>0.17899999999999999</v>
      </c>
      <c r="BO787" s="30">
        <v>46.121057970000003</v>
      </c>
      <c r="BP787" s="30">
        <v>214.9</v>
      </c>
      <c r="BQ787" s="148"/>
      <c r="BR787" s="148">
        <v>0.315</v>
      </c>
      <c r="BS787" s="148"/>
      <c r="BT787" s="148">
        <v>0.61199999999999999</v>
      </c>
      <c r="BU787" s="148">
        <v>5.0999999999999997E-2</v>
      </c>
      <c r="BV787" s="148">
        <v>2.199999988079071E-2</v>
      </c>
      <c r="BW787" s="148">
        <v>0.27500000000000002</v>
      </c>
      <c r="BX787" s="148">
        <v>0.124</v>
      </c>
      <c r="BY787" s="148">
        <v>0.63700000000000001</v>
      </c>
      <c r="BZ787" s="1"/>
      <c r="CA787" s="150">
        <v>8868.7900390625</v>
      </c>
      <c r="CB787" s="150">
        <v>12088.96</v>
      </c>
      <c r="CC787" s="124" t="s">
        <v>4331</v>
      </c>
      <c r="CD787" t="s">
        <v>4634</v>
      </c>
    </row>
    <row r="788" spans="1:82" x14ac:dyDescent="0.3">
      <c r="A788" s="1">
        <v>491425020</v>
      </c>
      <c r="B788" s="124" t="s">
        <v>4331</v>
      </c>
      <c r="C788" t="s">
        <v>251</v>
      </c>
      <c r="D788" t="s">
        <v>1301</v>
      </c>
      <c r="E788" s="30">
        <v>93.562202453613281</v>
      </c>
      <c r="F788" s="30">
        <v>93.101066589355469</v>
      </c>
      <c r="G788" s="30">
        <v>83.850479125976563</v>
      </c>
      <c r="H788" s="30">
        <v>83.064910888671875</v>
      </c>
      <c r="I788" s="1">
        <v>83</v>
      </c>
      <c r="J788" s="1" t="s">
        <v>4733</v>
      </c>
      <c r="K788" s="1">
        <v>3</v>
      </c>
      <c r="L788" t="s">
        <v>3797</v>
      </c>
      <c r="M788" t="s">
        <v>3907</v>
      </c>
      <c r="N788" t="s">
        <v>3917</v>
      </c>
      <c r="O788" t="s">
        <v>3921</v>
      </c>
      <c r="P788" s="148">
        <v>0.73333334922790527</v>
      </c>
      <c r="Q788" s="30">
        <v>53.519334880000002</v>
      </c>
      <c r="R788" s="30"/>
      <c r="S788" s="1">
        <v>29</v>
      </c>
      <c r="T788" s="1">
        <v>15</v>
      </c>
      <c r="U788" s="148">
        <v>0.51724135875701904</v>
      </c>
      <c r="V788" s="148">
        <v>0.3571428656578064</v>
      </c>
      <c r="W788" s="149">
        <v>53.307587230000003</v>
      </c>
      <c r="X788" s="149"/>
      <c r="Y788" s="1">
        <v>15</v>
      </c>
      <c r="Z788" s="30">
        <v>94.587570190429688</v>
      </c>
      <c r="AA788" s="148">
        <v>0.80400000000000005</v>
      </c>
      <c r="AB788" s="30">
        <v>53.2</v>
      </c>
      <c r="AC788" s="30">
        <v>415.2</v>
      </c>
      <c r="AD788" s="30">
        <v>95.069618225097656</v>
      </c>
      <c r="AE788" s="148">
        <v>0.72699999999999998</v>
      </c>
      <c r="AF788" s="30">
        <v>53.41</v>
      </c>
      <c r="AG788" s="30">
        <v>390.9</v>
      </c>
      <c r="AH788" s="30">
        <v>93.1007080078125</v>
      </c>
      <c r="AI788" s="148">
        <v>0.58700000000000008</v>
      </c>
      <c r="AJ788" s="30">
        <v>52.725429149999997</v>
      </c>
      <c r="AK788" s="30">
        <v>368.3</v>
      </c>
      <c r="AL788" s="30">
        <v>94.472709655761719</v>
      </c>
      <c r="AM788" s="148">
        <v>0.44700000000000001</v>
      </c>
      <c r="AN788" s="30">
        <v>53.226578029999999</v>
      </c>
      <c r="AO788" s="30">
        <v>331.6</v>
      </c>
      <c r="AP788" s="148">
        <v>0.53333336114883423</v>
      </c>
      <c r="AQ788" s="30">
        <v>49.290183509999999</v>
      </c>
      <c r="AR788" s="30"/>
      <c r="AS788" s="30">
        <v>29</v>
      </c>
      <c r="AT788" s="30">
        <v>15</v>
      </c>
      <c r="AU788" s="148">
        <v>0.51724135875701904</v>
      </c>
      <c r="AV788" s="30">
        <v>83.064910888671875</v>
      </c>
      <c r="AW788" s="148">
        <v>0.5</v>
      </c>
      <c r="AX788" s="30">
        <v>48.882755709999998</v>
      </c>
      <c r="AY788" s="30"/>
      <c r="AZ788" s="30">
        <v>15</v>
      </c>
      <c r="BA788" s="30">
        <v>84.979843139648438</v>
      </c>
      <c r="BB788" s="148">
        <v>0.82599999999999996</v>
      </c>
      <c r="BC788" s="30">
        <v>50</v>
      </c>
      <c r="BD788" s="30">
        <v>395.7</v>
      </c>
      <c r="BE788" s="30">
        <v>83.9813232421875</v>
      </c>
      <c r="BF788" s="147">
        <v>0.68200000000000005</v>
      </c>
      <c r="BG788" s="30">
        <v>49.48</v>
      </c>
      <c r="BH788" s="30">
        <v>350</v>
      </c>
      <c r="BI788" s="30">
        <v>88.156486511230469</v>
      </c>
      <c r="BJ788" s="148">
        <v>0.54</v>
      </c>
      <c r="BK788" s="30">
        <v>51.569557189999998</v>
      </c>
      <c r="BL788" s="30">
        <v>342.9</v>
      </c>
      <c r="BM788" s="30">
        <v>86.975959777832031</v>
      </c>
      <c r="BN788" s="148">
        <v>0.5</v>
      </c>
      <c r="BO788" s="30">
        <v>50.988252979999999</v>
      </c>
      <c r="BP788" s="30">
        <v>315.8</v>
      </c>
      <c r="BQ788" s="148"/>
      <c r="BR788" s="148">
        <v>8.4000000000000005E-2</v>
      </c>
      <c r="BS788" s="148"/>
      <c r="BT788" s="148">
        <v>0.88</v>
      </c>
      <c r="BU788" s="148"/>
      <c r="BV788" s="148">
        <v>3.5999998450279243E-2</v>
      </c>
      <c r="BW788" s="148">
        <v>0.06</v>
      </c>
      <c r="BX788" s="148">
        <v>9.6000000000000002E-2</v>
      </c>
      <c r="BY788" s="148">
        <v>0.41899999999999998</v>
      </c>
      <c r="BZ788" s="1"/>
      <c r="CA788" s="150">
        <v>9099.6201171875</v>
      </c>
      <c r="CB788" s="150">
        <v>10428.06</v>
      </c>
      <c r="CC788" s="124" t="s">
        <v>4331</v>
      </c>
      <c r="CD788" t="s">
        <v>4634</v>
      </c>
    </row>
    <row r="789" spans="1:82" x14ac:dyDescent="0.3">
      <c r="A789" s="1">
        <v>491442050</v>
      </c>
      <c r="B789" s="124" t="s">
        <v>4332</v>
      </c>
      <c r="C789" t="s">
        <v>252</v>
      </c>
      <c r="D789" t="s">
        <v>1302</v>
      </c>
      <c r="E789" s="30">
        <v>86.202255249023438</v>
      </c>
      <c r="F789" s="30">
        <v>83.102188110351563</v>
      </c>
      <c r="G789" s="30">
        <v>85.582954406738281</v>
      </c>
      <c r="H789" s="30">
        <v>84.312103271484375</v>
      </c>
      <c r="I789" s="1">
        <v>728</v>
      </c>
      <c r="J789" s="1">
        <v>7</v>
      </c>
      <c r="K789" s="1">
        <v>8</v>
      </c>
      <c r="L789" t="s">
        <v>3797</v>
      </c>
      <c r="M789" t="s">
        <v>3907</v>
      </c>
      <c r="N789" t="s">
        <v>3917</v>
      </c>
      <c r="O789" t="s">
        <v>3924</v>
      </c>
      <c r="P789" s="148">
        <v>0.56857144832611084</v>
      </c>
      <c r="Q789" s="30">
        <v>50.457872190000003</v>
      </c>
      <c r="R789" s="30">
        <v>364.14285278320313</v>
      </c>
      <c r="S789" s="1">
        <v>1293</v>
      </c>
      <c r="T789" s="1">
        <v>651</v>
      </c>
      <c r="U789" s="148">
        <v>0.50348025560379028</v>
      </c>
      <c r="V789" s="148">
        <v>0.36827194690704351</v>
      </c>
      <c r="W789" s="149">
        <v>49.164624600000003</v>
      </c>
      <c r="X789" s="149">
        <v>313.88101196289063</v>
      </c>
      <c r="Y789" s="1">
        <v>651</v>
      </c>
      <c r="Z789" s="30">
        <v>82.50390625</v>
      </c>
      <c r="AA789" s="148">
        <v>0.52500000000000002</v>
      </c>
      <c r="AB789" s="30">
        <v>49.2</v>
      </c>
      <c r="AC789" s="30">
        <v>354.5</v>
      </c>
      <c r="AD789" s="30">
        <v>81.256706237792969</v>
      </c>
      <c r="AE789" s="148">
        <v>0.39200000000000002</v>
      </c>
      <c r="AF789" s="30">
        <v>48.72</v>
      </c>
      <c r="AG789" s="30">
        <v>312.7</v>
      </c>
      <c r="AH789" s="30">
        <v>79.9666748046875</v>
      </c>
      <c r="AI789" s="148">
        <v>0.48799999999999999</v>
      </c>
      <c r="AJ789" s="30">
        <v>48.375254050000002</v>
      </c>
      <c r="AK789" s="30">
        <v>345.4</v>
      </c>
      <c r="AL789" s="30">
        <v>80.236869812011719</v>
      </c>
      <c r="AM789" s="148">
        <v>0.36899999999999999</v>
      </c>
      <c r="AN789" s="30">
        <v>48.382144439999998</v>
      </c>
      <c r="AO789" s="30">
        <v>312</v>
      </c>
      <c r="AP789" s="148">
        <v>0.47999998927116388</v>
      </c>
      <c r="AQ789" s="30">
        <v>50.373891550000003</v>
      </c>
      <c r="AR789" s="30">
        <v>331</v>
      </c>
      <c r="AS789" s="30">
        <v>1294</v>
      </c>
      <c r="AT789" s="30">
        <v>651</v>
      </c>
      <c r="AU789" s="148">
        <v>0.50348025560379028</v>
      </c>
      <c r="AV789" s="30">
        <v>84.312103271484375</v>
      </c>
      <c r="AW789" s="148">
        <v>0.300283282995224</v>
      </c>
      <c r="AX789" s="30">
        <v>49.597542130000001</v>
      </c>
      <c r="AY789" s="30">
        <v>285.26913452148438</v>
      </c>
      <c r="AZ789" s="30">
        <v>651</v>
      </c>
      <c r="BA789" s="30">
        <v>82.81475830078125</v>
      </c>
      <c r="BB789" s="148">
        <v>0.41499999999999998</v>
      </c>
      <c r="BC789" s="30">
        <v>48.95</v>
      </c>
      <c r="BD789" s="30">
        <v>312.8</v>
      </c>
      <c r="BE789" s="30">
        <v>83.656730651855469</v>
      </c>
      <c r="BF789" s="147">
        <v>0.28199999999999997</v>
      </c>
      <c r="BG789" s="30">
        <v>49.32</v>
      </c>
      <c r="BH789" s="30">
        <v>270.89999999999998</v>
      </c>
      <c r="BI789" s="30">
        <v>84.422836303710938</v>
      </c>
      <c r="BJ789" s="148">
        <v>0.42099999999999999</v>
      </c>
      <c r="BK789" s="30">
        <v>49.750815539999998</v>
      </c>
      <c r="BL789" s="30">
        <v>313.2</v>
      </c>
      <c r="BM789" s="30">
        <v>84.975143432617188</v>
      </c>
      <c r="BN789" s="148">
        <v>0.33800000000000002</v>
      </c>
      <c r="BO789" s="30">
        <v>49.991097889999999</v>
      </c>
      <c r="BP789" s="30">
        <v>280.2</v>
      </c>
      <c r="BQ789" s="148">
        <v>1.4E-2</v>
      </c>
      <c r="BR789" s="148">
        <v>6.6000000000000003E-2</v>
      </c>
      <c r="BS789" s="148">
        <v>1.2E-2</v>
      </c>
      <c r="BT789" s="148">
        <v>0.83899999999999997</v>
      </c>
      <c r="BU789" s="148">
        <v>5.8000000000000003E-2</v>
      </c>
      <c r="BV789" s="148">
        <v>1.099999994039536E-2</v>
      </c>
      <c r="BW789" s="148">
        <v>1.2E-2</v>
      </c>
      <c r="BX789" s="148">
        <v>0.155</v>
      </c>
      <c r="BY789" s="148">
        <v>0.41099999999999998</v>
      </c>
      <c r="BZ789" s="1"/>
      <c r="CA789" s="150">
        <v>5880.169921875</v>
      </c>
      <c r="CB789" s="150">
        <v>7728.34</v>
      </c>
      <c r="CC789" s="124" t="s">
        <v>4332</v>
      </c>
      <c r="CD789" t="s">
        <v>4633</v>
      </c>
    </row>
    <row r="790" spans="1:82" x14ac:dyDescent="0.3">
      <c r="A790" s="1">
        <v>491443000</v>
      </c>
      <c r="B790" s="124" t="s">
        <v>4332</v>
      </c>
      <c r="C790" t="s">
        <v>252</v>
      </c>
      <c r="D790" t="s">
        <v>1303</v>
      </c>
      <c r="E790" s="30">
        <v>79.391494750976563</v>
      </c>
      <c r="F790" s="30">
        <v>78.091598510742188</v>
      </c>
      <c r="G790" s="30">
        <v>78.448043823242188</v>
      </c>
      <c r="H790" s="30">
        <v>76.547660827636719</v>
      </c>
      <c r="I790" s="1">
        <v>732</v>
      </c>
      <c r="J790" s="1">
        <v>5</v>
      </c>
      <c r="K790" s="1">
        <v>6</v>
      </c>
      <c r="L790" t="s">
        <v>3797</v>
      </c>
      <c r="M790" t="s">
        <v>3907</v>
      </c>
      <c r="N790" t="s">
        <v>3917</v>
      </c>
      <c r="O790" t="s">
        <v>3924</v>
      </c>
      <c r="P790" s="148">
        <v>0.56125354766845703</v>
      </c>
      <c r="Q790" s="30">
        <v>47.624845739999998</v>
      </c>
      <c r="R790" s="30">
        <v>368.37606811523438</v>
      </c>
      <c r="S790" s="1">
        <v>1352</v>
      </c>
      <c r="T790" s="1">
        <v>747</v>
      </c>
      <c r="U790" s="148">
        <v>0.55251479148864746</v>
      </c>
      <c r="V790" s="148">
        <v>0.44240838289260859</v>
      </c>
      <c r="W790" s="149">
        <v>47.088524579999998</v>
      </c>
      <c r="X790" s="149">
        <v>338.21990966796881</v>
      </c>
      <c r="Y790" s="1">
        <v>747</v>
      </c>
      <c r="Z790" s="30">
        <v>78.878799438476563</v>
      </c>
      <c r="AA790" s="148">
        <v>0.59099999999999997</v>
      </c>
      <c r="AB790" s="30">
        <v>48</v>
      </c>
      <c r="AC790" s="30">
        <v>374.3</v>
      </c>
      <c r="AD790" s="30">
        <v>77.015647888183594</v>
      </c>
      <c r="AE790" s="148">
        <v>0.44</v>
      </c>
      <c r="AF790" s="30">
        <v>47.28</v>
      </c>
      <c r="AG790" s="30">
        <v>334.7</v>
      </c>
      <c r="AH790" s="30">
        <v>79.23065185546875</v>
      </c>
      <c r="AI790" s="148">
        <v>0.628</v>
      </c>
      <c r="AJ790" s="30">
        <v>48.131471840000003</v>
      </c>
      <c r="AK790" s="30">
        <v>378</v>
      </c>
      <c r="AL790" s="30">
        <v>77.437637329101563</v>
      </c>
      <c r="AM790" s="148">
        <v>0.47699999999999998</v>
      </c>
      <c r="AN790" s="30">
        <v>47.42957183</v>
      </c>
      <c r="AO790" s="30">
        <v>336.8</v>
      </c>
      <c r="AP790" s="148">
        <v>0.53637659549713135</v>
      </c>
      <c r="AQ790" s="30">
        <v>45.910819050000001</v>
      </c>
      <c r="AR790" s="30">
        <v>347.78887939453131</v>
      </c>
      <c r="AS790" s="30">
        <v>1352</v>
      </c>
      <c r="AT790" s="30">
        <v>748</v>
      </c>
      <c r="AU790" s="148">
        <v>0.55251479148864746</v>
      </c>
      <c r="AV790" s="30">
        <v>76.547660827636719</v>
      </c>
      <c r="AW790" s="148">
        <v>0.40314134955406189</v>
      </c>
      <c r="AX790" s="30">
        <v>45.147607960000002</v>
      </c>
      <c r="AY790" s="30">
        <v>305.49737548828131</v>
      </c>
      <c r="AZ790" s="30">
        <v>748</v>
      </c>
      <c r="BA790" s="30">
        <v>72.1749267578125</v>
      </c>
      <c r="BB790" s="148">
        <v>0.45600000000000002</v>
      </c>
      <c r="BC790" s="30">
        <v>43.79</v>
      </c>
      <c r="BD790" s="30">
        <v>321.89999999999998</v>
      </c>
      <c r="BE790" s="30">
        <v>72.235122680664063</v>
      </c>
      <c r="BF790" s="147">
        <v>0.312</v>
      </c>
      <c r="BG790" s="30">
        <v>43.69</v>
      </c>
      <c r="BH790" s="30">
        <v>270.39999999999998</v>
      </c>
      <c r="BI790" s="30">
        <v>75.509811401367188</v>
      </c>
      <c r="BJ790" s="148">
        <v>0.50600000000000001</v>
      </c>
      <c r="BK790" s="30">
        <v>45.409080449999998</v>
      </c>
      <c r="BL790" s="30">
        <v>334.6</v>
      </c>
      <c r="BM790" s="30">
        <v>76.141983032226563</v>
      </c>
      <c r="BN790" s="148">
        <v>0.36799999999999999</v>
      </c>
      <c r="BO790" s="30">
        <v>45.588883359999997</v>
      </c>
      <c r="BP790" s="30">
        <v>284.2</v>
      </c>
      <c r="BQ790" s="148">
        <v>2.5000000000000001E-2</v>
      </c>
      <c r="BR790" s="148">
        <v>7.6999999999999999E-2</v>
      </c>
      <c r="BS790" s="148"/>
      <c r="BT790" s="148">
        <v>0.82100000000000006</v>
      </c>
      <c r="BU790" s="148">
        <v>5.7000000000000002E-2</v>
      </c>
      <c r="BV790" s="148">
        <v>1.9999999552965161E-2</v>
      </c>
      <c r="BW790" s="148">
        <v>1.2E-2</v>
      </c>
      <c r="BX790" s="148">
        <v>0.159</v>
      </c>
      <c r="BY790" s="148">
        <v>0.44800000000000001</v>
      </c>
      <c r="BZ790" s="1"/>
      <c r="CA790" s="150">
        <v>5666.97021484375</v>
      </c>
      <c r="CB790" s="150">
        <v>7603.38</v>
      </c>
      <c r="CC790" s="124" t="s">
        <v>4332</v>
      </c>
      <c r="CD790" t="s">
        <v>4634</v>
      </c>
    </row>
    <row r="791" spans="1:82" x14ac:dyDescent="0.3">
      <c r="A791" s="1">
        <v>491444020</v>
      </c>
      <c r="B791" s="124" t="s">
        <v>4332</v>
      </c>
      <c r="C791" t="s">
        <v>252</v>
      </c>
      <c r="D791" t="s">
        <v>574</v>
      </c>
      <c r="E791" s="30">
        <v>81.569267272949219</v>
      </c>
      <c r="F791" s="30">
        <v>85.218315124511719</v>
      </c>
      <c r="G791" s="30">
        <v>87.152046203613281</v>
      </c>
      <c r="H791" s="30">
        <v>89.919082641601563</v>
      </c>
      <c r="I791" s="1">
        <v>179</v>
      </c>
      <c r="J791" s="1">
        <v>4</v>
      </c>
      <c r="K791" s="1">
        <v>4</v>
      </c>
      <c r="L791" t="s">
        <v>3797</v>
      </c>
      <c r="M791" t="s">
        <v>3907</v>
      </c>
      <c r="N791" t="s">
        <v>3917</v>
      </c>
      <c r="O791" t="s">
        <v>3924</v>
      </c>
      <c r="P791" s="148">
        <v>0.73255813121795654</v>
      </c>
      <c r="Q791" s="30">
        <v>48.530718759999999</v>
      </c>
      <c r="R791" s="30">
        <v>399.41860961914063</v>
      </c>
      <c r="S791" s="1">
        <v>193</v>
      </c>
      <c r="T791" s="1">
        <v>115</v>
      </c>
      <c r="U791" s="148">
        <v>0.59585493803024292</v>
      </c>
      <c r="V791" s="148">
        <v>0.65686273574829102</v>
      </c>
      <c r="W791" s="149">
        <v>50.041427550000002</v>
      </c>
      <c r="X791" s="149">
        <v>378.43136596679688</v>
      </c>
      <c r="Y791" s="1">
        <v>115</v>
      </c>
      <c r="Z791" s="30">
        <v>81.89971923828125</v>
      </c>
      <c r="AA791" s="148">
        <v>0.746</v>
      </c>
      <c r="AB791" s="30">
        <v>49</v>
      </c>
      <c r="AC791" s="30">
        <v>404.6</v>
      </c>
      <c r="AD791" s="30">
        <v>82.906013488769531</v>
      </c>
      <c r="AE791" s="148">
        <v>0.69200000000000006</v>
      </c>
      <c r="AF791" s="30">
        <v>49.28</v>
      </c>
      <c r="AG791" s="30">
        <v>389.7</v>
      </c>
      <c r="AH791" s="30">
        <v>82.579673767089844</v>
      </c>
      <c r="AI791" s="148">
        <v>0.77599999999999991</v>
      </c>
      <c r="AJ791" s="30">
        <v>49.240716720000002</v>
      </c>
      <c r="AK791" s="30">
        <v>408.7</v>
      </c>
      <c r="AL791" s="30">
        <v>81.554412841796875</v>
      </c>
      <c r="AM791" s="148">
        <v>0.66700000000000004</v>
      </c>
      <c r="AN791" s="30">
        <v>48.830504310000002</v>
      </c>
      <c r="AO791" s="30">
        <v>377.5</v>
      </c>
      <c r="AP791" s="148">
        <v>0.72674417495727539</v>
      </c>
      <c r="AQ791" s="30">
        <v>51.355400240000002</v>
      </c>
      <c r="AR791" s="30">
        <v>400</v>
      </c>
      <c r="AS791" s="30">
        <v>193</v>
      </c>
      <c r="AT791" s="30">
        <v>115</v>
      </c>
      <c r="AU791" s="148">
        <v>0.59585493803024292</v>
      </c>
      <c r="AV791" s="30">
        <v>89.919082641601563</v>
      </c>
      <c r="AW791" s="148">
        <v>0.62745100259780884</v>
      </c>
      <c r="AX791" s="30">
        <v>52.810996780000004</v>
      </c>
      <c r="AY791" s="30">
        <v>374.50979614257813</v>
      </c>
      <c r="AZ791" s="30">
        <v>115</v>
      </c>
      <c r="BA791" s="30">
        <v>86.897483825683594</v>
      </c>
      <c r="BB791" s="148">
        <v>0.78700000000000003</v>
      </c>
      <c r="BC791" s="30">
        <v>50.93</v>
      </c>
      <c r="BD791" s="30">
        <v>416.2</v>
      </c>
      <c r="BE791" s="30">
        <v>88.505332946777344</v>
      </c>
      <c r="BF791" s="147">
        <v>0.72599999999999998</v>
      </c>
      <c r="BG791" s="30">
        <v>51.71</v>
      </c>
      <c r="BH791" s="30">
        <v>395.7</v>
      </c>
      <c r="BI791" s="30">
        <v>86.471931457519531</v>
      </c>
      <c r="BJ791" s="148">
        <v>0.76500000000000001</v>
      </c>
      <c r="BK791" s="30">
        <v>50.748973309999997</v>
      </c>
      <c r="BL791" s="30">
        <v>405.6</v>
      </c>
      <c r="BM791" s="30">
        <v>86.979362487792969</v>
      </c>
      <c r="BN791" s="148">
        <v>0.66700000000000004</v>
      </c>
      <c r="BO791" s="30">
        <v>50.98994708</v>
      </c>
      <c r="BP791" s="30">
        <v>369.2</v>
      </c>
      <c r="BQ791" s="148"/>
      <c r="BR791" s="148">
        <v>8.4000000000000005E-2</v>
      </c>
      <c r="BS791" s="148"/>
      <c r="BT791" s="148">
        <v>0.82700000000000007</v>
      </c>
      <c r="BU791" s="148">
        <v>6.7000000000000004E-2</v>
      </c>
      <c r="BV791" s="148">
        <v>2.199999988079071E-2</v>
      </c>
      <c r="BW791" s="148"/>
      <c r="BX791" s="148">
        <v>0.13400000000000001</v>
      </c>
      <c r="BY791" s="148">
        <v>0.53800000000000003</v>
      </c>
      <c r="BZ791" s="1"/>
      <c r="CA791" s="150">
        <v>8513.1904296875</v>
      </c>
      <c r="CB791" s="150">
        <v>8850.19</v>
      </c>
      <c r="CC791" s="124" t="s">
        <v>4332</v>
      </c>
      <c r="CD791" t="s">
        <v>4634</v>
      </c>
    </row>
    <row r="792" spans="1:82" x14ac:dyDescent="0.3">
      <c r="A792" s="1">
        <v>491445000</v>
      </c>
      <c r="B792" s="124" t="s">
        <v>4332</v>
      </c>
      <c r="C792" t="s">
        <v>252</v>
      </c>
      <c r="D792" t="s">
        <v>1304</v>
      </c>
      <c r="E792" s="30">
        <v>88.355110168457031</v>
      </c>
      <c r="F792" s="30">
        <v>90.490097045898438</v>
      </c>
      <c r="G792" s="30">
        <v>86.73760986328125</v>
      </c>
      <c r="H792" s="30">
        <v>89.617118835449219</v>
      </c>
      <c r="I792" s="1">
        <v>290</v>
      </c>
      <c r="J792" s="1">
        <v>2</v>
      </c>
      <c r="K792" s="1">
        <v>4</v>
      </c>
      <c r="L792" t="s">
        <v>3797</v>
      </c>
      <c r="M792" t="s">
        <v>3907</v>
      </c>
      <c r="N792" t="s">
        <v>3917</v>
      </c>
      <c r="O792" t="s">
        <v>3924</v>
      </c>
      <c r="P792" s="148">
        <v>0.76595747470855713</v>
      </c>
      <c r="Q792" s="30">
        <v>51.353377979999998</v>
      </c>
      <c r="R792" s="30"/>
      <c r="S792" s="1">
        <v>117</v>
      </c>
      <c r="T792" s="1">
        <v>51</v>
      </c>
      <c r="U792" s="148">
        <v>0.43589743971824652</v>
      </c>
      <c r="V792" s="148">
        <v>0.47887325286865229</v>
      </c>
      <c r="W792" s="149">
        <v>52.225749659999998</v>
      </c>
      <c r="X792" s="149"/>
      <c r="Y792" s="1">
        <v>51</v>
      </c>
      <c r="Z792" s="30">
        <v>83.108085632324219</v>
      </c>
      <c r="AA792" s="148">
        <v>0.76300000000000001</v>
      </c>
      <c r="AB792" s="30">
        <v>49.4</v>
      </c>
      <c r="AC792" s="30">
        <v>418.3</v>
      </c>
      <c r="AD792" s="30">
        <v>85.586128234863281</v>
      </c>
      <c r="AE792" s="148">
        <v>0.71700000000000008</v>
      </c>
      <c r="AF792" s="30">
        <v>50.19</v>
      </c>
      <c r="AG792" s="30">
        <v>400</v>
      </c>
      <c r="AH792" s="30">
        <v>79.199005126953125</v>
      </c>
      <c r="AI792" s="148">
        <v>0.70400000000000007</v>
      </c>
      <c r="AJ792" s="30">
        <v>48.120990169999999</v>
      </c>
      <c r="AK792" s="30">
        <v>397.3</v>
      </c>
      <c r="AL792" s="30">
        <v>80.322639465332031</v>
      </c>
      <c r="AM792" s="148">
        <v>0.53100000000000003</v>
      </c>
      <c r="AN792" s="30">
        <v>48.411332369999997</v>
      </c>
      <c r="AO792" s="30">
        <v>354.1</v>
      </c>
      <c r="AP792" s="148">
        <v>0.80851066112518311</v>
      </c>
      <c r="AQ792" s="30">
        <v>51.096159849999999</v>
      </c>
      <c r="AR792" s="30">
        <v>418.08511352539063</v>
      </c>
      <c r="AS792" s="30">
        <v>117</v>
      </c>
      <c r="AT792" s="30">
        <v>51</v>
      </c>
      <c r="AU792" s="148">
        <v>0.43589743971824652</v>
      </c>
      <c r="AV792" s="30">
        <v>89.617118835449219</v>
      </c>
      <c r="AW792" s="148">
        <v>0.6619718074798584</v>
      </c>
      <c r="AX792" s="30">
        <v>52.637936420000003</v>
      </c>
      <c r="AY792" s="30">
        <v>364.78872680664063</v>
      </c>
      <c r="AZ792" s="30">
        <v>51</v>
      </c>
      <c r="BA792" s="30">
        <v>86.588188171386719</v>
      </c>
      <c r="BB792" s="148">
        <v>0.81700000000000006</v>
      </c>
      <c r="BC792" s="30">
        <v>50.78</v>
      </c>
      <c r="BD792" s="30">
        <v>429.7</v>
      </c>
      <c r="BE792" s="30">
        <v>89.235664367675781</v>
      </c>
      <c r="BF792" s="147">
        <v>0.70700000000000007</v>
      </c>
      <c r="BG792" s="30">
        <v>52.07</v>
      </c>
      <c r="BH792" s="30">
        <v>399</v>
      </c>
      <c r="BI792" s="30">
        <v>87.949867248535156</v>
      </c>
      <c r="BJ792" s="148">
        <v>0.77599999999999991</v>
      </c>
      <c r="BK792" s="30">
        <v>51.468909689999997</v>
      </c>
      <c r="BL792" s="30">
        <v>414.3</v>
      </c>
      <c r="BM792" s="30">
        <v>89.068397521972656</v>
      </c>
      <c r="BN792" s="148">
        <v>0.622</v>
      </c>
      <c r="BO792" s="30">
        <v>52.031066289999998</v>
      </c>
      <c r="BP792" s="30">
        <v>374.5</v>
      </c>
      <c r="BQ792" s="148">
        <v>2.1000000000000001E-2</v>
      </c>
      <c r="BR792" s="148">
        <v>2.1000000000000001E-2</v>
      </c>
      <c r="BS792" s="148"/>
      <c r="BT792" s="148">
        <v>0.872</v>
      </c>
      <c r="BU792" s="148">
        <v>6.9000000000000006E-2</v>
      </c>
      <c r="BV792" s="148">
        <v>1.7000000923871991E-2</v>
      </c>
      <c r="BW792" s="148"/>
      <c r="BX792" s="148">
        <v>8.3000000000000004E-2</v>
      </c>
      <c r="BY792" s="148">
        <v>0.32300000000000001</v>
      </c>
      <c r="BZ792" s="1"/>
      <c r="CA792" s="150">
        <v>7815.35986328125</v>
      </c>
      <c r="CB792" s="150">
        <v>8156.68</v>
      </c>
      <c r="CC792" s="124" t="s">
        <v>4332</v>
      </c>
      <c r="CD792" t="s">
        <v>4634</v>
      </c>
    </row>
    <row r="793" spans="1:82" x14ac:dyDescent="0.3">
      <c r="A793" s="1">
        <v>491445020</v>
      </c>
      <c r="B793" s="124" t="s">
        <v>4332</v>
      </c>
      <c r="C793" t="s">
        <v>252</v>
      </c>
      <c r="D793" t="s">
        <v>1305</v>
      </c>
      <c r="E793" s="30">
        <v>89.930038452148438</v>
      </c>
      <c r="F793" s="30">
        <v>89.005966186523438</v>
      </c>
      <c r="G793" s="30">
        <v>88.342727661132813</v>
      </c>
      <c r="H793" s="30">
        <v>87.611305236816406</v>
      </c>
      <c r="I793" s="1">
        <v>237</v>
      </c>
      <c r="J793" s="1" t="s">
        <v>3981</v>
      </c>
      <c r="K793" s="1">
        <v>4</v>
      </c>
      <c r="L793" t="s">
        <v>3797</v>
      </c>
      <c r="M793" t="s">
        <v>3907</v>
      </c>
      <c r="N793" t="s">
        <v>3917</v>
      </c>
      <c r="O793" t="s">
        <v>3924</v>
      </c>
      <c r="P793" s="148">
        <v>0.5436893105506897</v>
      </c>
      <c r="Q793" s="30">
        <v>52.00849084</v>
      </c>
      <c r="R793" s="30">
        <v>355.33981323242188</v>
      </c>
      <c r="S793" s="1">
        <v>42</v>
      </c>
      <c r="T793" s="1">
        <v>26</v>
      </c>
      <c r="U793" s="148">
        <v>0.61904764175415039</v>
      </c>
      <c r="V793" s="148">
        <v>0.36363637447357178</v>
      </c>
      <c r="W793" s="149">
        <v>51.610812529999997</v>
      </c>
      <c r="X793" s="149">
        <v>298.18182373046881</v>
      </c>
      <c r="Y793" s="1">
        <v>26</v>
      </c>
      <c r="Z793" s="30">
        <v>93.077117919921875</v>
      </c>
      <c r="AA793" s="148">
        <v>0.63900000000000001</v>
      </c>
      <c r="AB793" s="30">
        <v>52.7</v>
      </c>
      <c r="AC793" s="30">
        <v>372.3</v>
      </c>
      <c r="AD793" s="30">
        <v>90.534034729003906</v>
      </c>
      <c r="AE793" s="148">
        <v>0.51900000000000002</v>
      </c>
      <c r="AF793" s="30">
        <v>51.87</v>
      </c>
      <c r="AG793" s="30">
        <v>337</v>
      </c>
      <c r="AH793" s="30">
        <v>93.608116149902344</v>
      </c>
      <c r="AI793" s="148">
        <v>0.60199999999999998</v>
      </c>
      <c r="AJ793" s="30">
        <v>52.893487870000001</v>
      </c>
      <c r="AK793" s="30">
        <v>351</v>
      </c>
      <c r="AL793" s="30">
        <v>91.319503784179688</v>
      </c>
      <c r="AM793" s="148">
        <v>0.5</v>
      </c>
      <c r="AN793" s="30">
        <v>52.1535479</v>
      </c>
      <c r="AO793" s="30">
        <v>311.8</v>
      </c>
      <c r="AP793" s="148">
        <v>0.53465348482131958</v>
      </c>
      <c r="AQ793" s="30">
        <v>52.100202680000002</v>
      </c>
      <c r="AR793" s="30">
        <v>342.57424926757813</v>
      </c>
      <c r="AS793" s="30">
        <v>42</v>
      </c>
      <c r="AT793" s="30">
        <v>26</v>
      </c>
      <c r="AU793" s="148">
        <v>0.61904764175415039</v>
      </c>
      <c r="AV793" s="30">
        <v>87.611305236816406</v>
      </c>
      <c r="AW793" s="148">
        <v>0.35849055647850042</v>
      </c>
      <c r="AX793" s="30">
        <v>51.488373129999999</v>
      </c>
      <c r="AY793" s="30">
        <v>281.132080078125</v>
      </c>
      <c r="AZ793" s="30">
        <v>26</v>
      </c>
      <c r="BA793" s="30">
        <v>94.877357482910156</v>
      </c>
      <c r="BB793" s="148">
        <v>0.627</v>
      </c>
      <c r="BC793" s="30">
        <v>54.8</v>
      </c>
      <c r="BD793" s="30">
        <v>363.9</v>
      </c>
      <c r="BE793" s="30">
        <v>92.542457580566406</v>
      </c>
      <c r="BF793" s="147">
        <v>0.51900000000000002</v>
      </c>
      <c r="BG793" s="30">
        <v>53.7</v>
      </c>
      <c r="BH793" s="30">
        <v>329.6</v>
      </c>
      <c r="BI793" s="30">
        <v>97.144325256347656</v>
      </c>
      <c r="BJ793" s="148">
        <v>0.58200000000000007</v>
      </c>
      <c r="BK793" s="30">
        <v>55.94773653</v>
      </c>
      <c r="BL793" s="30">
        <v>348</v>
      </c>
      <c r="BM793" s="30">
        <v>95.537429809570313</v>
      </c>
      <c r="BN793" s="148">
        <v>0.47099999999999997</v>
      </c>
      <c r="BO793" s="30">
        <v>55.255062860000002</v>
      </c>
      <c r="BP793" s="30">
        <v>307.39999999999998</v>
      </c>
      <c r="BQ793" s="148"/>
      <c r="BR793" s="148">
        <v>6.3E-2</v>
      </c>
      <c r="BS793" s="148"/>
      <c r="BT793" s="148">
        <v>0.84</v>
      </c>
      <c r="BU793" s="148">
        <v>8.4000000000000005E-2</v>
      </c>
      <c r="BV793" s="148">
        <v>1.30000002682209E-2</v>
      </c>
      <c r="BW793" s="148"/>
      <c r="BX793" s="148">
        <v>0.19800000000000001</v>
      </c>
      <c r="BY793" s="148">
        <v>0.51</v>
      </c>
      <c r="BZ793" s="1"/>
      <c r="CA793" s="150">
        <v>9838.400390625</v>
      </c>
      <c r="CB793" s="150">
        <v>10380.66</v>
      </c>
      <c r="CC793" s="124" t="s">
        <v>4332</v>
      </c>
      <c r="CD793" t="s">
        <v>4634</v>
      </c>
    </row>
    <row r="794" spans="1:82" x14ac:dyDescent="0.3">
      <c r="A794" s="1">
        <v>491483000</v>
      </c>
      <c r="B794" s="124" t="s">
        <v>4333</v>
      </c>
      <c r="C794" t="s">
        <v>253</v>
      </c>
      <c r="D794" t="s">
        <v>1306</v>
      </c>
      <c r="E794" s="30">
        <v>86.60888671875</v>
      </c>
      <c r="F794" s="30">
        <v>86.400871276855469</v>
      </c>
      <c r="G794" s="30">
        <v>89.574089050292969</v>
      </c>
      <c r="H794" s="30">
        <v>89.723770141601563</v>
      </c>
      <c r="I794" s="1">
        <v>569</v>
      </c>
      <c r="J794" s="1">
        <v>6</v>
      </c>
      <c r="K794" s="1">
        <v>8</v>
      </c>
      <c r="L794" t="s">
        <v>3797</v>
      </c>
      <c r="M794" t="s">
        <v>3907</v>
      </c>
      <c r="N794" t="s">
        <v>3916</v>
      </c>
      <c r="O794" t="s">
        <v>3924</v>
      </c>
      <c r="P794" s="148">
        <v>0.40046295523643488</v>
      </c>
      <c r="Q794" s="30">
        <v>50.627014789999997</v>
      </c>
      <c r="R794" s="30">
        <v>319.21295166015631</v>
      </c>
      <c r="S794" s="1">
        <v>1010</v>
      </c>
      <c r="T794" s="1">
        <v>773</v>
      </c>
      <c r="U794" s="148">
        <v>0.76534652709960938</v>
      </c>
      <c r="V794" s="148">
        <v>0.31498470902442932</v>
      </c>
      <c r="W794" s="149">
        <v>50.531411159999998</v>
      </c>
      <c r="X794" s="149">
        <v>295.10702514648438</v>
      </c>
      <c r="Y794" s="1">
        <v>773</v>
      </c>
      <c r="Z794" s="30">
        <v>90.660377502441406</v>
      </c>
      <c r="AA794" s="148">
        <v>0.35799999999999998</v>
      </c>
      <c r="AB794" s="30">
        <v>51.9</v>
      </c>
      <c r="AC794" s="30">
        <v>312.2</v>
      </c>
      <c r="AD794" s="30">
        <v>90.887458801269531</v>
      </c>
      <c r="AE794" s="148">
        <v>0.26600000000000001</v>
      </c>
      <c r="AF794" s="30">
        <v>51.99</v>
      </c>
      <c r="AG794" s="30">
        <v>286.89999999999998</v>
      </c>
      <c r="AH794" s="30">
        <v>89.978103637695313</v>
      </c>
      <c r="AI794" s="148">
        <v>0.43700000000000011</v>
      </c>
      <c r="AJ794" s="30">
        <v>51.691177250000003</v>
      </c>
      <c r="AK794" s="30">
        <v>329.4</v>
      </c>
      <c r="AL794" s="30">
        <v>90.300689697265625</v>
      </c>
      <c r="AM794" s="148">
        <v>0.36099999999999999</v>
      </c>
      <c r="AN794" s="30">
        <v>51.806848279999997</v>
      </c>
      <c r="AO794" s="30">
        <v>309.39999999999998</v>
      </c>
      <c r="AP794" s="148">
        <v>0.28240740299224848</v>
      </c>
      <c r="AQ794" s="30">
        <v>52.870452120000003</v>
      </c>
      <c r="AR794" s="30">
        <v>272.45370483398438</v>
      </c>
      <c r="AS794" s="30">
        <v>1008</v>
      </c>
      <c r="AT794" s="30">
        <v>772</v>
      </c>
      <c r="AU794" s="148">
        <v>0.76534652709960938</v>
      </c>
      <c r="AV794" s="30">
        <v>89.723770141601563</v>
      </c>
      <c r="AW794" s="148">
        <v>0.22629968822002411</v>
      </c>
      <c r="AX794" s="30">
        <v>52.699060750000001</v>
      </c>
      <c r="AY794" s="30">
        <v>250.4587097167969</v>
      </c>
      <c r="AZ794" s="30">
        <v>772</v>
      </c>
      <c r="BA794" s="30">
        <v>91.433845520019531</v>
      </c>
      <c r="BB794" s="148">
        <v>0.32300000000000001</v>
      </c>
      <c r="BC794" s="30">
        <v>53.13</v>
      </c>
      <c r="BD794" s="30">
        <v>286.39999999999998</v>
      </c>
      <c r="BE794" s="30">
        <v>90.797767639160156</v>
      </c>
      <c r="BF794" s="147">
        <v>0.23899999999999999</v>
      </c>
      <c r="BG794" s="30">
        <v>52.84</v>
      </c>
      <c r="BH794" s="30">
        <v>257.39999999999998</v>
      </c>
      <c r="BI794" s="30">
        <v>90.586227416992188</v>
      </c>
      <c r="BJ794" s="148">
        <v>0.34200000000000003</v>
      </c>
      <c r="BK794" s="30">
        <v>52.753141720000002</v>
      </c>
      <c r="BL794" s="30">
        <v>289.3</v>
      </c>
      <c r="BM794" s="30">
        <v>90.150772094726563</v>
      </c>
      <c r="BN794" s="148">
        <v>0.25700000000000001</v>
      </c>
      <c r="BO794" s="30">
        <v>52.570494050000001</v>
      </c>
      <c r="BP794" s="30">
        <v>259.39999999999998</v>
      </c>
      <c r="BQ794" s="148">
        <v>4.7E-2</v>
      </c>
      <c r="BR794" s="148">
        <v>9.0999999999999998E-2</v>
      </c>
      <c r="BS794" s="148"/>
      <c r="BT794" s="148">
        <v>0.73799999999999999</v>
      </c>
      <c r="BU794" s="148">
        <v>9.7000000000000003E-2</v>
      </c>
      <c r="BV794" s="148">
        <v>2.60000005364418E-2</v>
      </c>
      <c r="BW794" s="148">
        <v>1.7999999999999999E-2</v>
      </c>
      <c r="BX794" s="148">
        <v>0.248</v>
      </c>
      <c r="BY794" s="148">
        <v>0.68800000000000006</v>
      </c>
      <c r="BZ794" s="1"/>
      <c r="CA794" s="150">
        <v>5999.0400390625</v>
      </c>
      <c r="CB794" s="150">
        <v>8921.92</v>
      </c>
      <c r="CC794" s="124" t="s">
        <v>4333</v>
      </c>
      <c r="CD794" t="s">
        <v>4633</v>
      </c>
    </row>
    <row r="795" spans="1:82" x14ac:dyDescent="0.3">
      <c r="A795" s="1">
        <v>491483030</v>
      </c>
      <c r="B795" s="124" t="s">
        <v>4333</v>
      </c>
      <c r="C795" t="s">
        <v>253</v>
      </c>
      <c r="D795" t="s">
        <v>1192</v>
      </c>
      <c r="E795" s="30">
        <v>88.64453125</v>
      </c>
      <c r="F795" s="30">
        <v>87.226951599121094</v>
      </c>
      <c r="G795" s="30">
        <v>89.380393981933594</v>
      </c>
      <c r="H795" s="30">
        <v>88.478195190429688</v>
      </c>
      <c r="I795" s="1">
        <v>601</v>
      </c>
      <c r="J795" s="1">
        <v>6</v>
      </c>
      <c r="K795" s="1">
        <v>8</v>
      </c>
      <c r="L795" t="s">
        <v>3797</v>
      </c>
      <c r="M795" t="s">
        <v>3907</v>
      </c>
      <c r="N795" t="s">
        <v>3916</v>
      </c>
      <c r="O795" t="s">
        <v>3924</v>
      </c>
      <c r="P795" s="148">
        <v>0.51546388864517212</v>
      </c>
      <c r="Q795" s="30">
        <v>51.473766429999998</v>
      </c>
      <c r="R795" s="30">
        <v>351.54638671875</v>
      </c>
      <c r="S795" s="1">
        <v>1057</v>
      </c>
      <c r="T795" s="1">
        <v>635</v>
      </c>
      <c r="U795" s="148">
        <v>0.60075688362121582</v>
      </c>
      <c r="V795" s="148">
        <v>0.38113206624984741</v>
      </c>
      <c r="W795" s="149">
        <v>50.87369039</v>
      </c>
      <c r="X795" s="149">
        <v>310.18869018554688</v>
      </c>
      <c r="Y795" s="1">
        <v>635</v>
      </c>
      <c r="Z795" s="30">
        <v>89.754104614257813</v>
      </c>
      <c r="AA795" s="148">
        <v>0.52100000000000002</v>
      </c>
      <c r="AB795" s="30">
        <v>51.6</v>
      </c>
      <c r="AC795" s="30">
        <v>363.3</v>
      </c>
      <c r="AD795" s="30">
        <v>88.678573608398438</v>
      </c>
      <c r="AE795" s="148">
        <v>0.39100000000000001</v>
      </c>
      <c r="AF795" s="30">
        <v>51.24</v>
      </c>
      <c r="AG795" s="30">
        <v>331.3</v>
      </c>
      <c r="AH795" s="30">
        <v>84.670967102050781</v>
      </c>
      <c r="AI795" s="148">
        <v>0.51200000000000001</v>
      </c>
      <c r="AJ795" s="30">
        <v>49.933380020000001</v>
      </c>
      <c r="AK795" s="30">
        <v>352.1</v>
      </c>
      <c r="AL795" s="30">
        <v>84.864913940429688</v>
      </c>
      <c r="AM795" s="148">
        <v>0.39800000000000002</v>
      </c>
      <c r="AN795" s="30">
        <v>49.957062229999998</v>
      </c>
      <c r="AO795" s="30">
        <v>321.39999999999998</v>
      </c>
      <c r="AP795" s="148">
        <v>0.43092784285545349</v>
      </c>
      <c r="AQ795" s="30">
        <v>52.749293870000002</v>
      </c>
      <c r="AR795" s="30">
        <v>316.28866577148438</v>
      </c>
      <c r="AS795" s="30">
        <v>1055</v>
      </c>
      <c r="AT795" s="30">
        <v>633</v>
      </c>
      <c r="AU795" s="148">
        <v>0.60075688362121582</v>
      </c>
      <c r="AV795" s="30">
        <v>88.478195190429688</v>
      </c>
      <c r="AW795" s="148">
        <v>0.30188679695129389</v>
      </c>
      <c r="AX795" s="30">
        <v>51.985198590000003</v>
      </c>
      <c r="AY795" s="30">
        <v>270.18869018554688</v>
      </c>
      <c r="AZ795" s="30">
        <v>633</v>
      </c>
      <c r="BA795" s="30">
        <v>84.32000732421875</v>
      </c>
      <c r="BB795" s="148">
        <v>0.39600000000000002</v>
      </c>
      <c r="BC795" s="30">
        <v>49.68</v>
      </c>
      <c r="BD795" s="30">
        <v>309.3</v>
      </c>
      <c r="BE795" s="30">
        <v>83.859603881835938</v>
      </c>
      <c r="BF795" s="147">
        <v>0.27400000000000002</v>
      </c>
      <c r="BG795" s="30">
        <v>49.42</v>
      </c>
      <c r="BH795" s="30">
        <v>268.7</v>
      </c>
      <c r="BI795" s="30">
        <v>83.260200500488281</v>
      </c>
      <c r="BJ795" s="148">
        <v>0.35199999999999998</v>
      </c>
      <c r="BK795" s="30">
        <v>49.18446703</v>
      </c>
      <c r="BL795" s="30">
        <v>299.39999999999998</v>
      </c>
      <c r="BM795" s="30">
        <v>83.376663208007813</v>
      </c>
      <c r="BN795" s="148">
        <v>0.25800000000000001</v>
      </c>
      <c r="BO795" s="30">
        <v>49.194458220000001</v>
      </c>
      <c r="BP795" s="30">
        <v>262.10000000000002</v>
      </c>
      <c r="BQ795" s="148">
        <v>0.04</v>
      </c>
      <c r="BR795" s="148">
        <v>7.4999999999999997E-2</v>
      </c>
      <c r="BS795" s="148"/>
      <c r="BT795" s="148">
        <v>0.76400000000000001</v>
      </c>
      <c r="BU795" s="148">
        <v>8.7999999999999995E-2</v>
      </c>
      <c r="BV795" s="148">
        <v>3.2999999821186073E-2</v>
      </c>
      <c r="BW795" s="148">
        <v>0.01</v>
      </c>
      <c r="BX795" s="148">
        <v>0.191</v>
      </c>
      <c r="BY795" s="148">
        <v>0.51200000000000001</v>
      </c>
      <c r="BZ795" s="1"/>
      <c r="CA795" s="150">
        <v>5118.3798828125</v>
      </c>
      <c r="CB795" s="150">
        <v>7858.94</v>
      </c>
      <c r="CC795" s="124" t="s">
        <v>4333</v>
      </c>
      <c r="CD795" t="s">
        <v>4633</v>
      </c>
    </row>
    <row r="796" spans="1:82" x14ac:dyDescent="0.3">
      <c r="A796" s="1">
        <v>491483050</v>
      </c>
      <c r="B796" s="124" t="s">
        <v>4333</v>
      </c>
      <c r="C796" t="s">
        <v>253</v>
      </c>
      <c r="D796" t="s">
        <v>1307</v>
      </c>
      <c r="E796" s="30">
        <v>92.223068237304688</v>
      </c>
      <c r="F796" s="30">
        <v>92.857101440429688</v>
      </c>
      <c r="G796" s="30">
        <v>89.442863464355469</v>
      </c>
      <c r="H796" s="30">
        <v>90.068717956542969</v>
      </c>
      <c r="I796" s="1">
        <v>623</v>
      </c>
      <c r="J796" s="1">
        <v>6</v>
      </c>
      <c r="K796" s="1">
        <v>8</v>
      </c>
      <c r="L796" t="s">
        <v>3797</v>
      </c>
      <c r="M796" t="s">
        <v>3907</v>
      </c>
      <c r="N796" t="s">
        <v>3916</v>
      </c>
      <c r="O796" t="s">
        <v>3924</v>
      </c>
      <c r="P796" s="148">
        <v>0.43827161192893982</v>
      </c>
      <c r="Q796" s="30">
        <v>52.96230474</v>
      </c>
      <c r="R796" s="30">
        <v>328.80657958984381</v>
      </c>
      <c r="S796" s="1">
        <v>1088</v>
      </c>
      <c r="T796" s="1">
        <v>779</v>
      </c>
      <c r="U796" s="148">
        <v>0.71599262952804565</v>
      </c>
      <c r="V796" s="148">
        <v>0.3571428656578064</v>
      </c>
      <c r="W796" s="149">
        <v>53.206500560000002</v>
      </c>
      <c r="X796" s="149">
        <v>307.14285278320313</v>
      </c>
      <c r="Y796" s="1">
        <v>779</v>
      </c>
      <c r="Z796" s="30">
        <v>89.149925231933594</v>
      </c>
      <c r="AA796" s="148">
        <v>0.45300000000000001</v>
      </c>
      <c r="AB796" s="30">
        <v>51.4</v>
      </c>
      <c r="AC796" s="30">
        <v>339.1</v>
      </c>
      <c r="AD796" s="30">
        <v>89.473770141601563</v>
      </c>
      <c r="AE796" s="148">
        <v>0.375</v>
      </c>
      <c r="AF796" s="30">
        <v>51.51</v>
      </c>
      <c r="AG796" s="30">
        <v>319.10000000000002</v>
      </c>
      <c r="AH796" s="30">
        <v>85.118110656738281</v>
      </c>
      <c r="AI796" s="148">
        <v>0.38</v>
      </c>
      <c r="AJ796" s="30">
        <v>50.081480149999997</v>
      </c>
      <c r="AK796" s="30">
        <v>318.3</v>
      </c>
      <c r="AL796" s="30">
        <v>85.360069274902344</v>
      </c>
      <c r="AM796" s="148">
        <v>0.308</v>
      </c>
      <c r="AN796" s="30">
        <v>50.125563139999997</v>
      </c>
      <c r="AO796" s="30">
        <v>295.3</v>
      </c>
      <c r="AP796" s="148">
        <v>0.25462013483047491</v>
      </c>
      <c r="AQ796" s="30">
        <v>52.788367600000001</v>
      </c>
      <c r="AR796" s="30">
        <v>264.06570434570313</v>
      </c>
      <c r="AS796" s="30">
        <v>1094</v>
      </c>
      <c r="AT796" s="30">
        <v>785</v>
      </c>
      <c r="AU796" s="148">
        <v>0.71599262952804565</v>
      </c>
      <c r="AV796" s="30">
        <v>90.068717956542969</v>
      </c>
      <c r="AW796" s="148">
        <v>0.16913945972919461</v>
      </c>
      <c r="AX796" s="30">
        <v>52.896755949999999</v>
      </c>
      <c r="AY796" s="30">
        <v>237.09199523925781</v>
      </c>
      <c r="AZ796" s="30">
        <v>785</v>
      </c>
      <c r="BA796" s="30">
        <v>85.371620178222656</v>
      </c>
      <c r="BB796" s="148">
        <v>0.33</v>
      </c>
      <c r="BC796" s="30">
        <v>50.19</v>
      </c>
      <c r="BD796" s="30">
        <v>275.89999999999998</v>
      </c>
      <c r="BE796" s="30">
        <v>85.786872863769531</v>
      </c>
      <c r="BF796" s="147">
        <v>0.25900000000000001</v>
      </c>
      <c r="BG796" s="30">
        <v>50.37</v>
      </c>
      <c r="BH796" s="30">
        <v>251.5</v>
      </c>
      <c r="BI796" s="30">
        <v>81.191673278808594</v>
      </c>
      <c r="BJ796" s="148">
        <v>0.25</v>
      </c>
      <c r="BK796" s="30">
        <v>48.176844350000003</v>
      </c>
      <c r="BL796" s="30">
        <v>252.7</v>
      </c>
      <c r="BM796" s="30">
        <v>81.216423034667969</v>
      </c>
      <c r="BN796" s="148">
        <v>0.188</v>
      </c>
      <c r="BO796" s="30">
        <v>48.117848889999998</v>
      </c>
      <c r="BP796" s="30">
        <v>227.3</v>
      </c>
      <c r="BQ796" s="148">
        <v>4.2000000000000003E-2</v>
      </c>
      <c r="BR796" s="148">
        <v>0.124</v>
      </c>
      <c r="BS796" s="148">
        <v>1.7999999999999999E-2</v>
      </c>
      <c r="BT796" s="148">
        <v>0.68200000000000005</v>
      </c>
      <c r="BU796" s="148">
        <v>8.5000000000000006E-2</v>
      </c>
      <c r="BV796" s="148">
        <v>5.000000074505806E-2</v>
      </c>
      <c r="BW796" s="148">
        <v>7.3999999999999996E-2</v>
      </c>
      <c r="BX796" s="148">
        <v>0.18</v>
      </c>
      <c r="BY796" s="148">
        <v>0.65700000000000003</v>
      </c>
      <c r="BZ796" s="1"/>
      <c r="CA796" s="150">
        <v>4799.9501953125</v>
      </c>
      <c r="CB796" s="150">
        <v>7564.72</v>
      </c>
      <c r="CC796" s="124" t="s">
        <v>4333</v>
      </c>
      <c r="CD796" t="s">
        <v>4633</v>
      </c>
    </row>
    <row r="797" spans="1:82" x14ac:dyDescent="0.3">
      <c r="A797" s="1">
        <v>491484030</v>
      </c>
      <c r="B797" s="124" t="s">
        <v>4333</v>
      </c>
      <c r="C797" t="s">
        <v>253</v>
      </c>
      <c r="D797" t="s">
        <v>1308</v>
      </c>
      <c r="E797" s="30">
        <v>90.768829345703125</v>
      </c>
      <c r="F797" s="30">
        <v>89.989654541015625</v>
      </c>
      <c r="G797" s="30">
        <v>88.25360107421875</v>
      </c>
      <c r="H797" s="30">
        <v>86.175865173339844</v>
      </c>
      <c r="I797" s="1">
        <v>535</v>
      </c>
      <c r="J797" s="1" t="s">
        <v>3981</v>
      </c>
      <c r="K797" s="1">
        <v>5</v>
      </c>
      <c r="L797" t="s">
        <v>3797</v>
      </c>
      <c r="M797" t="s">
        <v>3907</v>
      </c>
      <c r="N797" t="s">
        <v>3916</v>
      </c>
      <c r="O797" t="s">
        <v>3924</v>
      </c>
      <c r="P797" s="148">
        <v>0.35746607184410101</v>
      </c>
      <c r="Q797" s="30">
        <v>52.357397570000003</v>
      </c>
      <c r="R797" s="30">
        <v>298.64254760742188</v>
      </c>
      <c r="S797" s="1">
        <v>224</v>
      </c>
      <c r="T797" s="1">
        <v>167</v>
      </c>
      <c r="U797" s="148">
        <v>0.74553573131561279</v>
      </c>
      <c r="V797" s="148">
        <v>0.27027025818824768</v>
      </c>
      <c r="W797" s="149">
        <v>52.018394700000002</v>
      </c>
      <c r="X797" s="149">
        <v>265.54052734375</v>
      </c>
      <c r="Y797" s="1">
        <v>167</v>
      </c>
      <c r="Z797" s="30">
        <v>85.826911926269531</v>
      </c>
      <c r="AA797" s="148">
        <v>0.40500000000000003</v>
      </c>
      <c r="AB797" s="30">
        <v>50.3</v>
      </c>
      <c r="AC797" s="30">
        <v>314.39999999999998</v>
      </c>
      <c r="AD797" s="30">
        <v>86.940910339355469</v>
      </c>
      <c r="AE797" s="148">
        <v>0.33100000000000002</v>
      </c>
      <c r="AF797" s="30">
        <v>50.65</v>
      </c>
      <c r="AG797" s="30">
        <v>301.3</v>
      </c>
      <c r="AH797" s="30">
        <v>81.110977172851563</v>
      </c>
      <c r="AI797" s="148">
        <v>0.39900000000000002</v>
      </c>
      <c r="AJ797" s="30">
        <v>48.754261970000002</v>
      </c>
      <c r="AK797" s="30">
        <v>317</v>
      </c>
      <c r="AL797" s="30">
        <v>82.747367858886719</v>
      </c>
      <c r="AM797" s="148">
        <v>0.31</v>
      </c>
      <c r="AN797" s="30">
        <v>49.23646316</v>
      </c>
      <c r="AO797" s="30">
        <v>289</v>
      </c>
      <c r="AP797" s="148">
        <v>0.29864254593849182</v>
      </c>
      <c r="AQ797" s="30">
        <v>52.044452790000001</v>
      </c>
      <c r="AR797" s="30">
        <v>265.61087036132813</v>
      </c>
      <c r="AS797" s="30">
        <v>224</v>
      </c>
      <c r="AT797" s="30">
        <v>167</v>
      </c>
      <c r="AU797" s="148">
        <v>0.74553573131561279</v>
      </c>
      <c r="AV797" s="30">
        <v>86.175865173339844</v>
      </c>
      <c r="AW797" s="148">
        <v>0.17567567527294159</v>
      </c>
      <c r="AX797" s="30">
        <v>50.665694709999997</v>
      </c>
      <c r="AY797" s="30">
        <v>227.02702331542969</v>
      </c>
      <c r="AZ797" s="30">
        <v>167</v>
      </c>
      <c r="BA797" s="30">
        <v>84.753021240234375</v>
      </c>
      <c r="BB797" s="148">
        <v>0.28299999999999997</v>
      </c>
      <c r="BC797" s="30">
        <v>49.89</v>
      </c>
      <c r="BD797" s="30">
        <v>261.89999999999998</v>
      </c>
      <c r="BE797" s="30">
        <v>84.589935302734375</v>
      </c>
      <c r="BF797" s="147">
        <v>0.224</v>
      </c>
      <c r="BG797" s="30">
        <v>49.78</v>
      </c>
      <c r="BH797" s="30">
        <v>239.8</v>
      </c>
      <c r="BI797" s="30">
        <v>81.261260986328125</v>
      </c>
      <c r="BJ797" s="148">
        <v>0.27500000000000002</v>
      </c>
      <c r="BK797" s="30">
        <v>48.210741390000003</v>
      </c>
      <c r="BL797" s="30">
        <v>261</v>
      </c>
      <c r="BM797" s="30">
        <v>81.204948425292969</v>
      </c>
      <c r="BN797" s="148">
        <v>0.219</v>
      </c>
      <c r="BO797" s="30">
        <v>48.112131759999997</v>
      </c>
      <c r="BP797" s="30">
        <v>234.2</v>
      </c>
      <c r="BQ797" s="148">
        <v>3.5999999999999997E-2</v>
      </c>
      <c r="BR797" s="148">
        <v>0.10100000000000001</v>
      </c>
      <c r="BS797" s="148">
        <v>2.4E-2</v>
      </c>
      <c r="BT797" s="148">
        <v>0.72499999999999998</v>
      </c>
      <c r="BU797" s="148">
        <v>9.9000000000000005E-2</v>
      </c>
      <c r="BV797" s="148">
        <v>1.499999966472387E-2</v>
      </c>
      <c r="BW797" s="148"/>
      <c r="BX797" s="148">
        <v>0.17899999999999999</v>
      </c>
      <c r="BY797" s="148">
        <v>0.629</v>
      </c>
      <c r="BZ797" s="1"/>
      <c r="CA797" s="150">
        <v>5553.68017578125</v>
      </c>
      <c r="CB797" s="150">
        <v>8350.15</v>
      </c>
      <c r="CC797" s="124" t="s">
        <v>4333</v>
      </c>
      <c r="CD797" t="s">
        <v>4634</v>
      </c>
    </row>
    <row r="798" spans="1:82" x14ac:dyDescent="0.3">
      <c r="A798" s="1">
        <v>491484040</v>
      </c>
      <c r="B798" s="124" t="s">
        <v>4333</v>
      </c>
      <c r="C798" t="s">
        <v>253</v>
      </c>
      <c r="D798" t="s">
        <v>1309</v>
      </c>
      <c r="E798" s="30">
        <v>91.877433776855469</v>
      </c>
      <c r="F798" s="30">
        <v>89.756332397460938</v>
      </c>
      <c r="G798" s="30">
        <v>90.388519287109375</v>
      </c>
      <c r="H798" s="30">
        <v>89.81427001953125</v>
      </c>
      <c r="I798" s="1">
        <v>156</v>
      </c>
      <c r="J798" s="1" t="s">
        <v>3981</v>
      </c>
      <c r="K798" s="1">
        <v>5</v>
      </c>
      <c r="L798" t="s">
        <v>3797</v>
      </c>
      <c r="M798" t="s">
        <v>3907</v>
      </c>
      <c r="N798" t="s">
        <v>3916</v>
      </c>
      <c r="O798" t="s">
        <v>3924</v>
      </c>
      <c r="P798" s="148">
        <v>0.39130434393882751</v>
      </c>
      <c r="Q798" s="30">
        <v>52.818533510000002</v>
      </c>
      <c r="R798" s="30">
        <v>315.9420166015625</v>
      </c>
      <c r="S798" s="1">
        <v>87</v>
      </c>
      <c r="T798" s="1">
        <v>58</v>
      </c>
      <c r="U798" s="148">
        <v>0.66666668653488159</v>
      </c>
      <c r="V798" s="148">
        <v>0.20000000298023221</v>
      </c>
      <c r="W798" s="149">
        <v>51.921720829999998</v>
      </c>
      <c r="X798" s="149"/>
      <c r="Y798" s="1">
        <v>58</v>
      </c>
      <c r="Z798" s="30">
        <v>88.545738220214844</v>
      </c>
      <c r="AA798" s="148">
        <v>0.379</v>
      </c>
      <c r="AB798" s="30">
        <v>51.2</v>
      </c>
      <c r="AC798" s="30">
        <v>331</v>
      </c>
      <c r="AD798" s="30">
        <v>86.263519287109375</v>
      </c>
      <c r="AE798" s="148">
        <v>0.254</v>
      </c>
      <c r="AF798" s="30">
        <v>50.42</v>
      </c>
      <c r="AG798" s="30">
        <v>301.7</v>
      </c>
      <c r="AH798" s="30">
        <v>81.957763671875</v>
      </c>
      <c r="AI798" s="148">
        <v>0.27900000000000003</v>
      </c>
      <c r="AJ798" s="30">
        <v>49.034729650000003</v>
      </c>
      <c r="AK798" s="30">
        <v>271.2</v>
      </c>
      <c r="AL798" s="30">
        <v>81.113189697265625</v>
      </c>
      <c r="AM798" s="148">
        <v>0.13200000000000001</v>
      </c>
      <c r="AN798" s="30">
        <v>48.680355609999999</v>
      </c>
      <c r="AO798" s="30">
        <v>225</v>
      </c>
      <c r="AP798" s="148">
        <v>0.43478259444236761</v>
      </c>
      <c r="AQ798" s="30">
        <v>53.379902600000001</v>
      </c>
      <c r="AR798" s="30">
        <v>307.24636840820313</v>
      </c>
      <c r="AS798" s="30">
        <v>87</v>
      </c>
      <c r="AT798" s="30">
        <v>58</v>
      </c>
      <c r="AU798" s="148">
        <v>0.66666668653488159</v>
      </c>
      <c r="AV798" s="30">
        <v>89.81427001953125</v>
      </c>
      <c r="AW798" s="148">
        <v>0.30000001192092901</v>
      </c>
      <c r="AX798" s="30">
        <v>52.750928520000002</v>
      </c>
      <c r="AY798" s="30">
        <v>257.5</v>
      </c>
      <c r="AZ798" s="30">
        <v>58</v>
      </c>
      <c r="BA798" s="30">
        <v>87.907859802246094</v>
      </c>
      <c r="BB798" s="148">
        <v>0.40200000000000002</v>
      </c>
      <c r="BC798" s="30">
        <v>51.42</v>
      </c>
      <c r="BD798" s="30">
        <v>290.8</v>
      </c>
      <c r="BE798" s="30">
        <v>86.659210205078125</v>
      </c>
      <c r="BF798" s="147">
        <v>0.30499999999999999</v>
      </c>
      <c r="BG798" s="30">
        <v>50.8</v>
      </c>
      <c r="BH798" s="30">
        <v>259.3</v>
      </c>
      <c r="BI798" s="30">
        <v>83.634536743164063</v>
      </c>
      <c r="BJ798" s="148">
        <v>0.189</v>
      </c>
      <c r="BK798" s="30">
        <v>49.366817869999998</v>
      </c>
      <c r="BL798" s="30">
        <v>227.9</v>
      </c>
      <c r="BM798" s="30">
        <v>82.874908447265625</v>
      </c>
      <c r="BN798" s="148">
        <v>9.1999999999999998E-2</v>
      </c>
      <c r="BO798" s="30">
        <v>48.944397459999998</v>
      </c>
      <c r="BP798" s="30">
        <v>190.8</v>
      </c>
      <c r="BQ798" s="148"/>
      <c r="BR798" s="148">
        <v>6.4000000000000001E-2</v>
      </c>
      <c r="BS798" s="148"/>
      <c r="BT798" s="148">
        <v>0.77600000000000002</v>
      </c>
      <c r="BU798" s="148">
        <v>0.122</v>
      </c>
      <c r="BV798" s="148">
        <v>3.7999998778104782E-2</v>
      </c>
      <c r="BW798" s="148"/>
      <c r="BX798" s="148">
        <v>9.6000000000000002E-2</v>
      </c>
      <c r="BY798" s="148">
        <v>0.62</v>
      </c>
      <c r="BZ798" s="1"/>
      <c r="CA798" s="150">
        <v>8868.4599609375</v>
      </c>
      <c r="CB798" s="150">
        <v>9811.5499999999993</v>
      </c>
      <c r="CC798" s="124" t="s">
        <v>4333</v>
      </c>
      <c r="CD798" t="s">
        <v>4634</v>
      </c>
    </row>
    <row r="799" spans="1:82" x14ac:dyDescent="0.3">
      <c r="A799" s="1">
        <v>491484060</v>
      </c>
      <c r="B799" s="124" t="s">
        <v>4333</v>
      </c>
      <c r="C799" t="s">
        <v>253</v>
      </c>
      <c r="D799" t="s">
        <v>1310</v>
      </c>
      <c r="E799" s="30">
        <v>86.339309692382813</v>
      </c>
      <c r="F799" s="30">
        <v>87.522056579589844</v>
      </c>
      <c r="G799" s="30">
        <v>86.540847778320313</v>
      </c>
      <c r="H799" s="30">
        <v>83.865585327148438</v>
      </c>
      <c r="I799" s="1">
        <v>422</v>
      </c>
      <c r="J799" s="1" t="s">
        <v>3981</v>
      </c>
      <c r="K799" s="1">
        <v>5</v>
      </c>
      <c r="L799" t="s">
        <v>3797</v>
      </c>
      <c r="M799" t="s">
        <v>3907</v>
      </c>
      <c r="N799" t="s">
        <v>3916</v>
      </c>
      <c r="O799" t="s">
        <v>3924</v>
      </c>
      <c r="P799" s="148">
        <v>0.23888888955116269</v>
      </c>
      <c r="Q799" s="30">
        <v>50.514880550000001</v>
      </c>
      <c r="R799" s="30">
        <v>270.5555419921875</v>
      </c>
      <c r="S799" s="1">
        <v>185</v>
      </c>
      <c r="T799" s="1">
        <v>130</v>
      </c>
      <c r="U799" s="148">
        <v>0.70270270109176636</v>
      </c>
      <c r="V799" s="148">
        <v>0.16806723177433011</v>
      </c>
      <c r="W799" s="149">
        <v>50.995965269999999</v>
      </c>
      <c r="X799" s="149">
        <v>252.10084533691409</v>
      </c>
      <c r="Y799" s="1">
        <v>130</v>
      </c>
      <c r="Z799" s="30">
        <v>85.222724914550781</v>
      </c>
      <c r="AA799" s="148">
        <v>0.374</v>
      </c>
      <c r="AB799" s="30">
        <v>50.1</v>
      </c>
      <c r="AC799" s="30">
        <v>310.7</v>
      </c>
      <c r="AD799" s="30">
        <v>85.232704162597656</v>
      </c>
      <c r="AE799" s="148">
        <v>0.32800000000000001</v>
      </c>
      <c r="AF799" s="30">
        <v>50.07</v>
      </c>
      <c r="AG799" s="30">
        <v>293.3</v>
      </c>
      <c r="AH799" s="30">
        <v>84.971122741699219</v>
      </c>
      <c r="AI799" s="148">
        <v>0.35</v>
      </c>
      <c r="AJ799" s="30">
        <v>50.032795479999997</v>
      </c>
      <c r="AK799" s="30">
        <v>297.3</v>
      </c>
      <c r="AL799" s="30">
        <v>84.404212951660156</v>
      </c>
      <c r="AM799" s="148">
        <v>0.26</v>
      </c>
      <c r="AN799" s="30">
        <v>49.80028609</v>
      </c>
      <c r="AO799" s="30">
        <v>266.7</v>
      </c>
      <c r="AP799" s="148">
        <v>0.18888889253139499</v>
      </c>
      <c r="AQ799" s="30">
        <v>50.973078389999998</v>
      </c>
      <c r="AR799" s="30">
        <v>223.8888854980469</v>
      </c>
      <c r="AS799" s="30">
        <v>186</v>
      </c>
      <c r="AT799" s="30">
        <v>131</v>
      </c>
      <c r="AU799" s="148">
        <v>0.70270270109176636</v>
      </c>
      <c r="AV799" s="30">
        <v>83.865585327148438</v>
      </c>
      <c r="AW799" s="148">
        <v>0.1260504275560379</v>
      </c>
      <c r="AX799" s="30">
        <v>49.341636049999998</v>
      </c>
      <c r="AY799" s="30">
        <v>202.52101135253909</v>
      </c>
      <c r="AZ799" s="30">
        <v>131</v>
      </c>
      <c r="BA799" s="30">
        <v>82.237403869628906</v>
      </c>
      <c r="BB799" s="148">
        <v>0.222</v>
      </c>
      <c r="BC799" s="30">
        <v>48.67</v>
      </c>
      <c r="BD799" s="30">
        <v>242.9</v>
      </c>
      <c r="BE799" s="30">
        <v>81.141136169433594</v>
      </c>
      <c r="BF799" s="147">
        <v>0.154</v>
      </c>
      <c r="BG799" s="30">
        <v>48.08</v>
      </c>
      <c r="BH799" s="30">
        <v>218.4</v>
      </c>
      <c r="BI799" s="30">
        <v>83.512710571289063</v>
      </c>
      <c r="BJ799" s="148">
        <v>0.23</v>
      </c>
      <c r="BK799" s="30">
        <v>49.307470809999998</v>
      </c>
      <c r="BL799" s="30">
        <v>237.2</v>
      </c>
      <c r="BM799" s="30">
        <v>83.100204467773438</v>
      </c>
      <c r="BN799" s="148">
        <v>0.17100000000000001</v>
      </c>
      <c r="BO799" s="30">
        <v>49.05667691</v>
      </c>
      <c r="BP799" s="30">
        <v>213</v>
      </c>
      <c r="BQ799" s="148">
        <v>2.8000000000000001E-2</v>
      </c>
      <c r="BR799" s="148">
        <v>9.5000000000000001E-2</v>
      </c>
      <c r="BS799" s="148">
        <v>1.4E-2</v>
      </c>
      <c r="BT799" s="148">
        <v>0.73899999999999999</v>
      </c>
      <c r="BU799" s="148">
        <v>7.8E-2</v>
      </c>
      <c r="BV799" s="148">
        <v>4.5000001788139343E-2</v>
      </c>
      <c r="BW799" s="148">
        <v>3.3000000000000002E-2</v>
      </c>
      <c r="BX799" s="148">
        <v>0.13</v>
      </c>
      <c r="BY799" s="148">
        <v>0.61399999999999999</v>
      </c>
      <c r="BZ799" s="1"/>
      <c r="CA799" s="150">
        <v>4683.3701171875</v>
      </c>
      <c r="CB799" s="150">
        <v>7279.24</v>
      </c>
      <c r="CC799" s="124" t="s">
        <v>4333</v>
      </c>
      <c r="CD799" t="s">
        <v>4634</v>
      </c>
    </row>
    <row r="800" spans="1:82" x14ac:dyDescent="0.3">
      <c r="A800" s="1">
        <v>491484100</v>
      </c>
      <c r="B800" s="124" t="s">
        <v>4333</v>
      </c>
      <c r="C800" t="s">
        <v>253</v>
      </c>
      <c r="D800" t="s">
        <v>1311</v>
      </c>
      <c r="E800" s="30">
        <v>87.075736999511719</v>
      </c>
      <c r="F800" s="30">
        <v>86.071113586425781</v>
      </c>
      <c r="G800" s="30">
        <v>84.822288513183594</v>
      </c>
      <c r="H800" s="30">
        <v>83.864631652832031</v>
      </c>
      <c r="I800" s="1">
        <v>239</v>
      </c>
      <c r="J800" s="1" t="s">
        <v>3981</v>
      </c>
      <c r="K800" s="1">
        <v>5</v>
      </c>
      <c r="L800" t="s">
        <v>3797</v>
      </c>
      <c r="M800" t="s">
        <v>3907</v>
      </c>
      <c r="N800" t="s">
        <v>3916</v>
      </c>
      <c r="O800" t="s">
        <v>3924</v>
      </c>
      <c r="P800" s="148">
        <v>0.43010753393173218</v>
      </c>
      <c r="Q800" s="30">
        <v>50.821207690000001</v>
      </c>
      <c r="R800" s="30">
        <v>317.20431518554688</v>
      </c>
      <c r="S800" s="1">
        <v>111</v>
      </c>
      <c r="T800" s="1">
        <v>81</v>
      </c>
      <c r="U800" s="148">
        <v>0.72972971200942993</v>
      </c>
      <c r="V800" s="148">
        <v>0.25862067937850952</v>
      </c>
      <c r="W800" s="149">
        <v>50.394778359999997</v>
      </c>
      <c r="X800" s="149"/>
      <c r="Y800" s="1">
        <v>81</v>
      </c>
      <c r="Z800" s="30">
        <v>92.472930908203125</v>
      </c>
      <c r="AA800" s="148">
        <v>0.51300000000000001</v>
      </c>
      <c r="AB800" s="30">
        <v>52.5</v>
      </c>
      <c r="AC800" s="30">
        <v>338.3</v>
      </c>
      <c r="AD800" s="30">
        <v>92.036079406738281</v>
      </c>
      <c r="AE800" s="148">
        <v>0.40400000000000003</v>
      </c>
      <c r="AF800" s="30">
        <v>52.38</v>
      </c>
      <c r="AG800" s="30">
        <v>313.5</v>
      </c>
      <c r="AH800" s="30">
        <v>92.75177001953125</v>
      </c>
      <c r="AI800" s="148">
        <v>0.56399999999999995</v>
      </c>
      <c r="AJ800" s="30">
        <v>52.609855250000003</v>
      </c>
      <c r="AK800" s="30">
        <v>352.6</v>
      </c>
      <c r="AL800" s="30">
        <v>93.563186645507813</v>
      </c>
      <c r="AM800" s="148">
        <v>0.5</v>
      </c>
      <c r="AN800" s="30">
        <v>52.917069859999998</v>
      </c>
      <c r="AO800" s="30">
        <v>333.7</v>
      </c>
      <c r="AP800" s="148">
        <v>0.36559140682220459</v>
      </c>
      <c r="AQ800" s="30">
        <v>49.898074739999998</v>
      </c>
      <c r="AR800" s="30">
        <v>283.8709716796875</v>
      </c>
      <c r="AS800" s="30">
        <v>111</v>
      </c>
      <c r="AT800" s="30">
        <v>81</v>
      </c>
      <c r="AU800" s="148">
        <v>0.72972971200942993</v>
      </c>
      <c r="AV800" s="30">
        <v>83.864631652832031</v>
      </c>
      <c r="AW800" s="148">
        <v>0.20689655840396881</v>
      </c>
      <c r="AX800" s="30">
        <v>49.341087629999997</v>
      </c>
      <c r="AY800" s="30"/>
      <c r="AZ800" s="30">
        <v>81</v>
      </c>
      <c r="BA800" s="30">
        <v>94.568061828613281</v>
      </c>
      <c r="BB800" s="148">
        <v>0.47799999999999998</v>
      </c>
      <c r="BC800" s="30">
        <v>54.65</v>
      </c>
      <c r="BD800" s="30">
        <v>315.7</v>
      </c>
      <c r="BE800" s="30">
        <v>95.139198303222656</v>
      </c>
      <c r="BF800" s="147">
        <v>0.39300000000000002</v>
      </c>
      <c r="BG800" s="30">
        <v>54.98</v>
      </c>
      <c r="BH800" s="30">
        <v>283.10000000000002</v>
      </c>
      <c r="BI800" s="30">
        <v>97.991844177246094</v>
      </c>
      <c r="BJ800" s="148">
        <v>0.53400000000000003</v>
      </c>
      <c r="BK800" s="30">
        <v>56.360580880000001</v>
      </c>
      <c r="BL800" s="30">
        <v>345.1</v>
      </c>
      <c r="BM800" s="30">
        <v>99.427154541015625</v>
      </c>
      <c r="BN800" s="148">
        <v>0.46200000000000002</v>
      </c>
      <c r="BO800" s="30">
        <v>57.193598860000002</v>
      </c>
      <c r="BP800" s="30">
        <v>327.9</v>
      </c>
      <c r="BQ800" s="148">
        <v>3.7999999999999999E-2</v>
      </c>
      <c r="BR800" s="148">
        <v>8.4000000000000005E-2</v>
      </c>
      <c r="BS800" s="148"/>
      <c r="BT800" s="148">
        <v>0.71499999999999997</v>
      </c>
      <c r="BU800" s="148">
        <v>9.6000000000000002E-2</v>
      </c>
      <c r="BV800" s="148">
        <v>6.7000001668930054E-2</v>
      </c>
      <c r="BW800" s="148"/>
      <c r="BX800" s="148">
        <v>0.255</v>
      </c>
      <c r="BY800" s="148">
        <v>0.56300000000000006</v>
      </c>
      <c r="BZ800" s="1"/>
      <c r="CA800" s="150">
        <v>5654.7001953125</v>
      </c>
      <c r="CB800" s="150">
        <v>8589.9</v>
      </c>
      <c r="CC800" s="124" t="s">
        <v>4333</v>
      </c>
      <c r="CD800" t="s">
        <v>4634</v>
      </c>
    </row>
    <row r="801" spans="1:82" x14ac:dyDescent="0.3">
      <c r="A801" s="1">
        <v>491484170</v>
      </c>
      <c r="B801" s="124" t="s">
        <v>4333</v>
      </c>
      <c r="C801" t="s">
        <v>253</v>
      </c>
      <c r="D801" t="s">
        <v>1312</v>
      </c>
      <c r="E801" s="30">
        <v>82.130973815917969</v>
      </c>
      <c r="F801" s="30">
        <v>82.076919555664063</v>
      </c>
      <c r="G801" s="30">
        <v>86.487800598144531</v>
      </c>
      <c r="H801" s="30">
        <v>85.224044799804688</v>
      </c>
      <c r="I801" s="1">
        <v>496</v>
      </c>
      <c r="J801" s="1" t="s">
        <v>3981</v>
      </c>
      <c r="K801" s="1">
        <v>5</v>
      </c>
      <c r="L801" t="s">
        <v>3797</v>
      </c>
      <c r="M801" t="s">
        <v>3907</v>
      </c>
      <c r="N801" t="s">
        <v>3916</v>
      </c>
      <c r="O801" t="s">
        <v>3924</v>
      </c>
      <c r="P801" s="148">
        <v>0.3227272629737854</v>
      </c>
      <c r="Q801" s="30">
        <v>48.764369350000003</v>
      </c>
      <c r="R801" s="30">
        <v>282.72726440429688</v>
      </c>
      <c r="S801" s="1">
        <v>233</v>
      </c>
      <c r="T801" s="1">
        <v>163</v>
      </c>
      <c r="U801" s="148">
        <v>0.69957083463668823</v>
      </c>
      <c r="V801" s="148">
        <v>0.20000000298023221</v>
      </c>
      <c r="W801" s="149">
        <v>48.73981422</v>
      </c>
      <c r="X801" s="149">
        <v>250.32258605957031</v>
      </c>
      <c r="Y801" s="1">
        <v>163</v>
      </c>
      <c r="Z801" s="30">
        <v>80.993446350097656</v>
      </c>
      <c r="AA801" s="148">
        <v>0.35199999999999998</v>
      </c>
      <c r="AB801" s="30">
        <v>48.7</v>
      </c>
      <c r="AC801" s="30">
        <v>307</v>
      </c>
      <c r="AD801" s="30">
        <v>81.816291809082031</v>
      </c>
      <c r="AE801" s="148">
        <v>0.29499999999999998</v>
      </c>
      <c r="AF801" s="30">
        <v>48.91</v>
      </c>
      <c r="AG801" s="30">
        <v>282.89999999999998</v>
      </c>
      <c r="AH801" s="30">
        <v>81.789070129394531</v>
      </c>
      <c r="AI801" s="148">
        <v>0.34599999999999997</v>
      </c>
      <c r="AJ801" s="30">
        <v>48.978856129999997</v>
      </c>
      <c r="AK801" s="30">
        <v>289.5</v>
      </c>
      <c r="AL801" s="30">
        <v>83.018989562988281</v>
      </c>
      <c r="AM801" s="148">
        <v>0.27500000000000002</v>
      </c>
      <c r="AN801" s="30">
        <v>49.328895330000002</v>
      </c>
      <c r="AO801" s="30">
        <v>263.5</v>
      </c>
      <c r="AP801" s="148">
        <v>0.30493274331092829</v>
      </c>
      <c r="AQ801" s="30">
        <v>50.93989783</v>
      </c>
      <c r="AR801" s="30">
        <v>270.40359497070313</v>
      </c>
      <c r="AS801" s="30">
        <v>232</v>
      </c>
      <c r="AT801" s="30">
        <v>163</v>
      </c>
      <c r="AU801" s="148">
        <v>0.69957083463668823</v>
      </c>
      <c r="AV801" s="30">
        <v>85.224044799804688</v>
      </c>
      <c r="AW801" s="148">
        <v>0.20253165066242221</v>
      </c>
      <c r="AX801" s="30">
        <v>50.120194329999997</v>
      </c>
      <c r="AY801" s="30">
        <v>246.20252990722659</v>
      </c>
      <c r="AZ801" s="30">
        <v>163</v>
      </c>
      <c r="BA801" s="30">
        <v>81.4332275390625</v>
      </c>
      <c r="BB801" s="148">
        <v>0.23899999999999999</v>
      </c>
      <c r="BC801" s="30">
        <v>48.28</v>
      </c>
      <c r="BD801" s="30">
        <v>253.1</v>
      </c>
      <c r="BE801" s="30">
        <v>82.0743408203125</v>
      </c>
      <c r="BF801" s="147">
        <v>0.151</v>
      </c>
      <c r="BG801" s="30">
        <v>48.54</v>
      </c>
      <c r="BH801" s="30">
        <v>213</v>
      </c>
      <c r="BI801" s="30">
        <v>82.93243408203125</v>
      </c>
      <c r="BJ801" s="148">
        <v>0.28499999999999998</v>
      </c>
      <c r="BK801" s="30">
        <v>49.024805200000003</v>
      </c>
      <c r="BL801" s="30">
        <v>269.3</v>
      </c>
      <c r="BM801" s="30">
        <v>83.913093566894531</v>
      </c>
      <c r="BN801" s="148">
        <v>0.222</v>
      </c>
      <c r="BO801" s="30">
        <v>49.461800650000001</v>
      </c>
      <c r="BP801" s="30">
        <v>243.1</v>
      </c>
      <c r="BQ801" s="148">
        <v>2.8000000000000001E-2</v>
      </c>
      <c r="BR801" s="148">
        <v>0.183</v>
      </c>
      <c r="BS801" s="148">
        <v>2.4E-2</v>
      </c>
      <c r="BT801" s="148">
        <v>0.59099999999999997</v>
      </c>
      <c r="BU801" s="148">
        <v>0.113</v>
      </c>
      <c r="BV801" s="148">
        <v>5.9999998658895493E-2</v>
      </c>
      <c r="BW801" s="148">
        <v>0.20200000000000001</v>
      </c>
      <c r="BX801" s="148">
        <v>0.123</v>
      </c>
      <c r="BY801" s="148">
        <v>0.64200000000000002</v>
      </c>
      <c r="BZ801" s="1"/>
      <c r="CA801" s="150">
        <v>5057.60009765625</v>
      </c>
      <c r="CB801" s="150">
        <v>8121.62</v>
      </c>
      <c r="CC801" s="124" t="s">
        <v>4333</v>
      </c>
      <c r="CD801" t="s">
        <v>4634</v>
      </c>
    </row>
    <row r="802" spans="1:82" x14ac:dyDescent="0.3">
      <c r="A802" s="1">
        <v>491484180</v>
      </c>
      <c r="B802" s="124" t="s">
        <v>4333</v>
      </c>
      <c r="C802" t="s">
        <v>253</v>
      </c>
      <c r="D802" t="s">
        <v>741</v>
      </c>
      <c r="E802" s="30">
        <v>93.518463134765625</v>
      </c>
      <c r="F802" s="30">
        <v>93.904624938964844</v>
      </c>
      <c r="G802" s="30">
        <v>93.68511962890625</v>
      </c>
      <c r="H802" s="30">
        <v>92.939544677734375</v>
      </c>
      <c r="I802" s="1">
        <v>188</v>
      </c>
      <c r="J802" s="1" t="s">
        <v>3981</v>
      </c>
      <c r="K802" s="1">
        <v>5</v>
      </c>
      <c r="L802" t="s">
        <v>3797</v>
      </c>
      <c r="M802" t="s">
        <v>3907</v>
      </c>
      <c r="N802" t="s">
        <v>3916</v>
      </c>
      <c r="O802" t="s">
        <v>3924</v>
      </c>
      <c r="P802" s="148">
        <v>0.42105263471603388</v>
      </c>
      <c r="Q802" s="30">
        <v>53.501142610000002</v>
      </c>
      <c r="R802" s="30">
        <v>323.6842041015625</v>
      </c>
      <c r="S802" s="1">
        <v>100</v>
      </c>
      <c r="T802" s="1">
        <v>80</v>
      </c>
      <c r="U802" s="148">
        <v>0.80000001192092896</v>
      </c>
      <c r="V802" s="148">
        <v>0.38983049988746638</v>
      </c>
      <c r="W802" s="149">
        <v>53.640534289999998</v>
      </c>
      <c r="X802" s="149">
        <v>313.559326171875</v>
      </c>
      <c r="Y802" s="1">
        <v>80</v>
      </c>
      <c r="Z802" s="30">
        <v>89.452011108398438</v>
      </c>
      <c r="AA802" s="148">
        <v>0.36299999999999999</v>
      </c>
      <c r="AB802" s="30">
        <v>51.5</v>
      </c>
      <c r="AC802" s="30">
        <v>298</v>
      </c>
      <c r="AD802" s="30">
        <v>89.149803161621094</v>
      </c>
      <c r="AE802" s="148">
        <v>0.32500000000000001</v>
      </c>
      <c r="AF802" s="30">
        <v>51.4</v>
      </c>
      <c r="AG802" s="30">
        <v>282.5</v>
      </c>
      <c r="AH802" s="30">
        <v>86.612236022949219</v>
      </c>
      <c r="AI802" s="148">
        <v>0.35</v>
      </c>
      <c r="AJ802" s="30">
        <v>50.576356539999999</v>
      </c>
      <c r="AK802" s="30">
        <v>301</v>
      </c>
      <c r="AL802" s="30">
        <v>86.670768737792969</v>
      </c>
      <c r="AM802" s="148">
        <v>0.32100000000000001</v>
      </c>
      <c r="AN802" s="30">
        <v>50.571592090000003</v>
      </c>
      <c r="AO802" s="30">
        <v>285.89999999999998</v>
      </c>
      <c r="AP802" s="148">
        <v>0.3333333432674408</v>
      </c>
      <c r="AQ802" s="30">
        <v>55.442012920000003</v>
      </c>
      <c r="AR802" s="30">
        <v>280</v>
      </c>
      <c r="AS802" s="30">
        <v>100</v>
      </c>
      <c r="AT802" s="30">
        <v>80</v>
      </c>
      <c r="AU802" s="148">
        <v>0.80000001192092896</v>
      </c>
      <c r="AV802" s="30">
        <v>92.939544677734375</v>
      </c>
      <c r="AW802" s="148">
        <v>0.32758620381355291</v>
      </c>
      <c r="AX802" s="30">
        <v>54.542076909999999</v>
      </c>
      <c r="AY802" s="30">
        <v>281.03448486328131</v>
      </c>
      <c r="AZ802" s="30">
        <v>80</v>
      </c>
      <c r="BA802" s="30">
        <v>90.856491088867188</v>
      </c>
      <c r="BB802" s="148">
        <v>0.216</v>
      </c>
      <c r="BC802" s="30">
        <v>52.85</v>
      </c>
      <c r="BD802" s="30">
        <v>261.8</v>
      </c>
      <c r="BE802" s="30">
        <v>91.548385620117188</v>
      </c>
      <c r="BF802" s="147">
        <v>0.2</v>
      </c>
      <c r="BG802" s="30">
        <v>53.21</v>
      </c>
      <c r="BH802" s="30">
        <v>253.8</v>
      </c>
      <c r="BI802" s="30">
        <v>91.076370239257813</v>
      </c>
      <c r="BJ802" s="148">
        <v>0.30099999999999999</v>
      </c>
      <c r="BK802" s="30">
        <v>52.991900309999998</v>
      </c>
      <c r="BL802" s="30">
        <v>271.8</v>
      </c>
      <c r="BM802" s="30">
        <v>92.106864929199219</v>
      </c>
      <c r="BN802" s="148">
        <v>0.24399999999999999</v>
      </c>
      <c r="BO802" s="30">
        <v>53.54535843</v>
      </c>
      <c r="BP802" s="30">
        <v>260.3</v>
      </c>
      <c r="BQ802" s="148">
        <v>2.7E-2</v>
      </c>
      <c r="BR802" s="148">
        <v>3.6999999999999998E-2</v>
      </c>
      <c r="BS802" s="148"/>
      <c r="BT802" s="148">
        <v>0.81400000000000006</v>
      </c>
      <c r="BU802" s="148">
        <v>0.09</v>
      </c>
      <c r="BV802" s="148">
        <v>3.2000001519918442E-2</v>
      </c>
      <c r="BW802" s="148"/>
      <c r="BX802" s="148">
        <v>0.20200000000000001</v>
      </c>
      <c r="BY802" s="148">
        <v>0.77</v>
      </c>
      <c r="BZ802" s="1"/>
      <c r="CA802" s="150">
        <v>6004.16015625</v>
      </c>
      <c r="CB802" s="150">
        <v>9437.5499999999993</v>
      </c>
      <c r="CC802" s="124" t="s">
        <v>4333</v>
      </c>
      <c r="CD802" t="s">
        <v>4634</v>
      </c>
    </row>
    <row r="803" spans="1:82" x14ac:dyDescent="0.3">
      <c r="A803" s="1">
        <v>491484200</v>
      </c>
      <c r="B803" s="124" t="s">
        <v>4333</v>
      </c>
      <c r="C803" t="s">
        <v>253</v>
      </c>
      <c r="D803" t="s">
        <v>1313</v>
      </c>
      <c r="E803" s="30">
        <v>88.733894348144531</v>
      </c>
      <c r="F803" s="30">
        <v>88.548812866210938</v>
      </c>
      <c r="G803" s="30">
        <v>90.726333618164063</v>
      </c>
      <c r="H803" s="30">
        <v>89.874832153320313</v>
      </c>
      <c r="I803" s="1">
        <v>290</v>
      </c>
      <c r="J803" s="1" t="s">
        <v>3981</v>
      </c>
      <c r="K803" s="1">
        <v>5</v>
      </c>
      <c r="L803" t="s">
        <v>3797</v>
      </c>
      <c r="M803" t="s">
        <v>3907</v>
      </c>
      <c r="N803" t="s">
        <v>3916</v>
      </c>
      <c r="O803" t="s">
        <v>3924</v>
      </c>
      <c r="P803" s="148">
        <v>0.48760330677032471</v>
      </c>
      <c r="Q803" s="30">
        <v>51.510937589999997</v>
      </c>
      <c r="R803" s="30">
        <v>340.49588012695313</v>
      </c>
      <c r="S803" s="1">
        <v>141</v>
      </c>
      <c r="T803" s="1">
        <v>80</v>
      </c>
      <c r="U803" s="148">
        <v>0.56737589836120605</v>
      </c>
      <c r="V803" s="148">
        <v>0.40277779102325439</v>
      </c>
      <c r="W803" s="149">
        <v>51.421393799999997</v>
      </c>
      <c r="X803" s="149">
        <v>316.66665649414063</v>
      </c>
      <c r="Y803" s="1">
        <v>80</v>
      </c>
      <c r="Z803" s="30">
        <v>87.0352783203125</v>
      </c>
      <c r="AA803" s="148">
        <v>0.51500000000000001</v>
      </c>
      <c r="AB803" s="30">
        <v>50.7</v>
      </c>
      <c r="AC803" s="30">
        <v>359.8</v>
      </c>
      <c r="AD803" s="30">
        <v>84.643669128417969</v>
      </c>
      <c r="AE803" s="148">
        <v>0.41299999999999998</v>
      </c>
      <c r="AF803" s="30">
        <v>49.87</v>
      </c>
      <c r="AG803" s="30">
        <v>336</v>
      </c>
      <c r="AH803" s="30">
        <v>87.695320129394531</v>
      </c>
      <c r="AI803" s="148">
        <v>0.58700000000000008</v>
      </c>
      <c r="AJ803" s="30">
        <v>50.935089519999998</v>
      </c>
      <c r="AK803" s="30">
        <v>375.3</v>
      </c>
      <c r="AL803" s="30">
        <v>84.516616821289063</v>
      </c>
      <c r="AM803" s="148">
        <v>0.50600000000000001</v>
      </c>
      <c r="AN803" s="30">
        <v>49.838535780000001</v>
      </c>
      <c r="AO803" s="30">
        <v>357.5</v>
      </c>
      <c r="AP803" s="148">
        <v>0.46280992031097412</v>
      </c>
      <c r="AQ803" s="30">
        <v>53.591212609999999</v>
      </c>
      <c r="AR803" s="30">
        <v>322.31405639648438</v>
      </c>
      <c r="AS803" s="30">
        <v>141</v>
      </c>
      <c r="AT803" s="30">
        <v>80</v>
      </c>
      <c r="AU803" s="148">
        <v>0.56737589836120605</v>
      </c>
      <c r="AV803" s="30">
        <v>89.874832153320313</v>
      </c>
      <c r="AW803" s="148">
        <v>0.4583333432674408</v>
      </c>
      <c r="AX803" s="30">
        <v>52.785636320000002</v>
      </c>
      <c r="AY803" s="30">
        <v>306.9444580078125</v>
      </c>
      <c r="AZ803" s="30">
        <v>80</v>
      </c>
      <c r="BA803" s="30">
        <v>86.340751647949219</v>
      </c>
      <c r="BB803" s="148">
        <v>0.56799999999999995</v>
      </c>
      <c r="BC803" s="30">
        <v>50.66</v>
      </c>
      <c r="BD803" s="30">
        <v>351.5</v>
      </c>
      <c r="BE803" s="30">
        <v>86.841796875</v>
      </c>
      <c r="BF803" s="147">
        <v>0.46700000000000003</v>
      </c>
      <c r="BG803" s="30">
        <v>50.89</v>
      </c>
      <c r="BH803" s="30">
        <v>317.3</v>
      </c>
      <c r="BI803" s="30">
        <v>85.289352416992188</v>
      </c>
      <c r="BJ803" s="148">
        <v>0.57299999999999995</v>
      </c>
      <c r="BK803" s="30">
        <v>50.172912080000003</v>
      </c>
      <c r="BL803" s="30">
        <v>357.3</v>
      </c>
      <c r="BM803" s="30">
        <v>86.017547607421875</v>
      </c>
      <c r="BN803" s="148">
        <v>0.51700000000000002</v>
      </c>
      <c r="BO803" s="30">
        <v>50.51060245</v>
      </c>
      <c r="BP803" s="30">
        <v>331</v>
      </c>
      <c r="BQ803" s="148">
        <v>4.4999999999999998E-2</v>
      </c>
      <c r="BR803" s="148">
        <v>5.1999999999999998E-2</v>
      </c>
      <c r="BS803" s="148"/>
      <c r="BT803" s="148">
        <v>0.752</v>
      </c>
      <c r="BU803" s="148">
        <v>0.121</v>
      </c>
      <c r="BV803" s="148">
        <v>3.0999999493360519E-2</v>
      </c>
      <c r="BW803" s="148"/>
      <c r="BX803" s="148">
        <v>9.2999999999999999E-2</v>
      </c>
      <c r="BY803" s="148">
        <v>0.56400000000000006</v>
      </c>
      <c r="BZ803" s="1"/>
      <c r="CA803" s="150">
        <v>5787.81982421875</v>
      </c>
      <c r="CB803" s="150">
        <v>7073.98</v>
      </c>
      <c r="CC803" s="124" t="s">
        <v>4333</v>
      </c>
      <c r="CD803" t="s">
        <v>4634</v>
      </c>
    </row>
    <row r="804" spans="1:82" x14ac:dyDescent="0.3">
      <c r="A804" s="1">
        <v>491484260</v>
      </c>
      <c r="B804" s="124" t="s">
        <v>4333</v>
      </c>
      <c r="C804" t="s">
        <v>253</v>
      </c>
      <c r="D804" t="s">
        <v>1314</v>
      </c>
      <c r="E804" s="30">
        <v>82.896141052246094</v>
      </c>
      <c r="F804" s="30">
        <v>84.602668762207031</v>
      </c>
      <c r="G804" s="30">
        <v>86.914703369140625</v>
      </c>
      <c r="H804" s="30">
        <v>88.212120056152344</v>
      </c>
      <c r="I804" s="1">
        <v>294</v>
      </c>
      <c r="J804" s="1" t="s">
        <v>3981</v>
      </c>
      <c r="K804" s="1">
        <v>5</v>
      </c>
      <c r="L804" t="s">
        <v>3797</v>
      </c>
      <c r="M804" t="s">
        <v>3907</v>
      </c>
      <c r="N804" t="s">
        <v>3916</v>
      </c>
      <c r="O804" t="s">
        <v>3924</v>
      </c>
      <c r="P804" s="148">
        <v>0.28695651888847351</v>
      </c>
      <c r="Q804" s="30">
        <v>49.082649320000002</v>
      </c>
      <c r="R804" s="30">
        <v>275.65216064453131</v>
      </c>
      <c r="S804" s="1">
        <v>140</v>
      </c>
      <c r="T804" s="1">
        <v>123</v>
      </c>
      <c r="U804" s="148">
        <v>0.87857145071029663</v>
      </c>
      <c r="V804" s="148">
        <v>0.239999994635582</v>
      </c>
      <c r="W804" s="149">
        <v>49.786337830000001</v>
      </c>
      <c r="X804" s="149">
        <v>261</v>
      </c>
      <c r="Y804" s="1">
        <v>123</v>
      </c>
      <c r="Z804" s="30">
        <v>82.805992126464844</v>
      </c>
      <c r="AA804" s="148">
        <v>0.32900000000000001</v>
      </c>
      <c r="AB804" s="30">
        <v>49.3</v>
      </c>
      <c r="AC804" s="30">
        <v>277.60000000000002</v>
      </c>
      <c r="AD804" s="30">
        <v>84.3197021484375</v>
      </c>
      <c r="AE804" s="148">
        <v>0.28499999999999998</v>
      </c>
      <c r="AF804" s="30">
        <v>49.76</v>
      </c>
      <c r="AG804" s="30">
        <v>263.89999999999998</v>
      </c>
      <c r="AH804" s="30">
        <v>82.180412292480469</v>
      </c>
      <c r="AI804" s="148">
        <v>0.33100000000000002</v>
      </c>
      <c r="AJ804" s="30">
        <v>49.108473500000002</v>
      </c>
      <c r="AK804" s="30">
        <v>287.39999999999998</v>
      </c>
      <c r="AL804" s="30">
        <v>84.006065368652344</v>
      </c>
      <c r="AM804" s="148">
        <v>0.30599999999999999</v>
      </c>
      <c r="AN804" s="30">
        <v>49.66479717</v>
      </c>
      <c r="AO804" s="30">
        <v>277.60000000000002</v>
      </c>
      <c r="AP804" s="148">
        <v>0.26086956262588501</v>
      </c>
      <c r="AQ804" s="30">
        <v>51.206938790000002</v>
      </c>
      <c r="AR804" s="30">
        <v>241.7391357421875</v>
      </c>
      <c r="AS804" s="30">
        <v>140</v>
      </c>
      <c r="AT804" s="30">
        <v>123</v>
      </c>
      <c r="AU804" s="148">
        <v>0.87857145071029663</v>
      </c>
      <c r="AV804" s="30">
        <v>88.212120056152344</v>
      </c>
      <c r="AW804" s="148">
        <v>0.2099999934434891</v>
      </c>
      <c r="AX804" s="30">
        <v>51.832708580000002</v>
      </c>
      <c r="AY804" s="30">
        <v>225</v>
      </c>
      <c r="AZ804" s="30">
        <v>123</v>
      </c>
      <c r="BA804" s="30">
        <v>76.401992797851563</v>
      </c>
      <c r="BB804" s="148">
        <v>0.18</v>
      </c>
      <c r="BC804" s="30">
        <v>45.84</v>
      </c>
      <c r="BD804" s="30">
        <v>214.3</v>
      </c>
      <c r="BE804" s="30">
        <v>77.590904235839844</v>
      </c>
      <c r="BF804" s="147">
        <v>0.13900000000000001</v>
      </c>
      <c r="BG804" s="30">
        <v>46.33</v>
      </c>
      <c r="BH804" s="30">
        <v>200.7</v>
      </c>
      <c r="BI804" s="30">
        <v>73.315299987792969</v>
      </c>
      <c r="BJ804" s="148">
        <v>8.5999999999999993E-2</v>
      </c>
      <c r="BK804" s="30">
        <v>44.340085799999997</v>
      </c>
      <c r="BL804" s="30">
        <v>179.6</v>
      </c>
      <c r="BM804" s="30">
        <v>75.154853820800781</v>
      </c>
      <c r="BN804" s="148">
        <v>5.8999999999999997E-2</v>
      </c>
      <c r="BO804" s="30">
        <v>45.096922110000001</v>
      </c>
      <c r="BP804" s="30">
        <v>168.9</v>
      </c>
      <c r="BQ804" s="148">
        <v>9.9000000000000005E-2</v>
      </c>
      <c r="BR804" s="148">
        <v>0.10199999999999999</v>
      </c>
      <c r="BS804" s="148">
        <v>2.4E-2</v>
      </c>
      <c r="BT804" s="148">
        <v>0.64600000000000002</v>
      </c>
      <c r="BU804" s="148">
        <v>0.112</v>
      </c>
      <c r="BV804" s="148">
        <v>1.7000000923871991E-2</v>
      </c>
      <c r="BW804" s="148"/>
      <c r="BX804" s="148">
        <v>0.17399999999999999</v>
      </c>
      <c r="BY804" s="148">
        <v>0.83799999999999997</v>
      </c>
      <c r="BZ804" s="1"/>
      <c r="CA804" s="150">
        <v>5470.0498046875</v>
      </c>
      <c r="CB804" s="150">
        <v>8377.64</v>
      </c>
      <c r="CC804" s="124" t="s">
        <v>4333</v>
      </c>
      <c r="CD804" t="s">
        <v>4634</v>
      </c>
    </row>
    <row r="805" spans="1:82" x14ac:dyDescent="0.3">
      <c r="A805" s="1">
        <v>491484300</v>
      </c>
      <c r="B805" s="124" t="s">
        <v>4333</v>
      </c>
      <c r="C805" t="s">
        <v>253</v>
      </c>
      <c r="D805" t="s">
        <v>1315</v>
      </c>
      <c r="E805" s="30">
        <v>87.050193786621094</v>
      </c>
      <c r="F805" s="30">
        <v>85.994560241699219</v>
      </c>
      <c r="G805" s="30">
        <v>84.859764099121094</v>
      </c>
      <c r="H805" s="30">
        <v>84.560630798339844</v>
      </c>
      <c r="I805" s="1">
        <v>231</v>
      </c>
      <c r="J805" s="1" t="s">
        <v>3981</v>
      </c>
      <c r="K805" s="1">
        <v>5</v>
      </c>
      <c r="L805" t="s">
        <v>3797</v>
      </c>
      <c r="M805" t="s">
        <v>3907</v>
      </c>
      <c r="N805" t="s">
        <v>3916</v>
      </c>
      <c r="O805" t="s">
        <v>3924</v>
      </c>
      <c r="P805" s="148">
        <v>0.3404255211353302</v>
      </c>
      <c r="Q805" s="30">
        <v>50.810581239999998</v>
      </c>
      <c r="R805" s="30">
        <v>295.74468994140631</v>
      </c>
      <c r="S805" s="1">
        <v>113</v>
      </c>
      <c r="T805" s="1">
        <v>82</v>
      </c>
      <c r="U805" s="148">
        <v>0.72566372156143188</v>
      </c>
      <c r="V805" s="148">
        <v>0.31343284249305731</v>
      </c>
      <c r="W805" s="149">
        <v>50.363057980000001</v>
      </c>
      <c r="X805" s="149">
        <v>282.08953857421881</v>
      </c>
      <c r="Y805" s="1">
        <v>82</v>
      </c>
      <c r="Z805" s="30">
        <v>91.566658020019531</v>
      </c>
      <c r="AA805" s="148">
        <v>0.52800000000000002</v>
      </c>
      <c r="AB805" s="30">
        <v>52.2</v>
      </c>
      <c r="AC805" s="30">
        <v>355.6</v>
      </c>
      <c r="AD805" s="30">
        <v>90.563491821289063</v>
      </c>
      <c r="AE805" s="148">
        <v>0.42699999999999999</v>
      </c>
      <c r="AF805" s="30">
        <v>51.88</v>
      </c>
      <c r="AG805" s="30">
        <v>330.7</v>
      </c>
      <c r="AH805" s="30">
        <v>85.3758544921875</v>
      </c>
      <c r="AI805" s="148">
        <v>0.59200000000000008</v>
      </c>
      <c r="AJ805" s="30">
        <v>50.166849720000002</v>
      </c>
      <c r="AK805" s="30">
        <v>350.5</v>
      </c>
      <c r="AL805" s="30">
        <v>85.022270202636719</v>
      </c>
      <c r="AM805" s="148">
        <v>0.5</v>
      </c>
      <c r="AN805" s="30">
        <v>50.010609870000003</v>
      </c>
      <c r="AO805" s="30">
        <v>319.39999999999998</v>
      </c>
      <c r="AP805" s="148">
        <v>0.24468085169792181</v>
      </c>
      <c r="AQ805" s="30">
        <v>49.92151586</v>
      </c>
      <c r="AR805" s="30"/>
      <c r="AS805" s="30">
        <v>113</v>
      </c>
      <c r="AT805" s="30">
        <v>82</v>
      </c>
      <c r="AU805" s="148">
        <v>0.72566372156143188</v>
      </c>
      <c r="AV805" s="30">
        <v>84.560630798339844</v>
      </c>
      <c r="AW805" s="148">
        <v>0.20895522832870481</v>
      </c>
      <c r="AX805" s="30">
        <v>49.73997876</v>
      </c>
      <c r="AY805" s="30"/>
      <c r="AZ805" s="30">
        <v>82</v>
      </c>
      <c r="BA805" s="30">
        <v>78.257774353027344</v>
      </c>
      <c r="BB805" s="148">
        <v>0.28699999999999998</v>
      </c>
      <c r="BC805" s="30">
        <v>46.74</v>
      </c>
      <c r="BD805" s="30">
        <v>268.5</v>
      </c>
      <c r="BE805" s="30">
        <v>79.071861267089844</v>
      </c>
      <c r="BF805" s="147">
        <v>0.24</v>
      </c>
      <c r="BG805" s="30">
        <v>47.06</v>
      </c>
      <c r="BH805" s="30">
        <v>249.3</v>
      </c>
      <c r="BI805" s="30">
        <v>75.231407165527344</v>
      </c>
      <c r="BJ805" s="148">
        <v>0.35</v>
      </c>
      <c r="BK805" s="30">
        <v>45.273464169999997</v>
      </c>
      <c r="BL805" s="30">
        <v>271.8</v>
      </c>
      <c r="BM805" s="30">
        <v>75.981781005859375</v>
      </c>
      <c r="BN805" s="148">
        <v>0.25800000000000001</v>
      </c>
      <c r="BO805" s="30">
        <v>45.509042129999997</v>
      </c>
      <c r="BP805" s="30">
        <v>243.5</v>
      </c>
      <c r="BQ805" s="148"/>
      <c r="BR805" s="148">
        <v>0.13</v>
      </c>
      <c r="BS805" s="148"/>
      <c r="BT805" s="148">
        <v>0.68</v>
      </c>
      <c r="BU805" s="148">
        <v>0.13</v>
      </c>
      <c r="BV805" s="148">
        <v>6.1000000685453408E-2</v>
      </c>
      <c r="BW805" s="148">
        <v>2.1999999999999999E-2</v>
      </c>
      <c r="BX805" s="148">
        <v>0.156</v>
      </c>
      <c r="BY805" s="148">
        <v>0.58799999999999997</v>
      </c>
      <c r="BZ805" s="1"/>
      <c r="CA805" s="150">
        <v>4970.06005859375</v>
      </c>
      <c r="CB805" s="150">
        <v>7889.16</v>
      </c>
      <c r="CC805" s="124" t="s">
        <v>4333</v>
      </c>
      <c r="CD805" t="s">
        <v>4634</v>
      </c>
    </row>
    <row r="806" spans="1:82" x14ac:dyDescent="0.3">
      <c r="A806" s="1">
        <v>491484320</v>
      </c>
      <c r="B806" s="124" t="s">
        <v>4333</v>
      </c>
      <c r="C806" t="s">
        <v>253</v>
      </c>
      <c r="D806" t="s">
        <v>1316</v>
      </c>
      <c r="E806" s="30">
        <v>82.907501220703125</v>
      </c>
      <c r="F806" s="30">
        <v>82.077217102050781</v>
      </c>
      <c r="G806" s="30">
        <v>86.320762634277344</v>
      </c>
      <c r="H806" s="30">
        <v>83.705062866210938</v>
      </c>
      <c r="I806" s="1">
        <v>400</v>
      </c>
      <c r="J806" s="1" t="s">
        <v>3981</v>
      </c>
      <c r="K806" s="1">
        <v>5</v>
      </c>
      <c r="L806" t="s">
        <v>3797</v>
      </c>
      <c r="M806" t="s">
        <v>3907</v>
      </c>
      <c r="N806" t="s">
        <v>3916</v>
      </c>
      <c r="O806" t="s">
        <v>3924</v>
      </c>
      <c r="P806" s="148">
        <v>0.46875</v>
      </c>
      <c r="Q806" s="30">
        <v>49.087374539999999</v>
      </c>
      <c r="R806" s="30">
        <v>339.0625</v>
      </c>
      <c r="S806" s="1">
        <v>201</v>
      </c>
      <c r="T806" s="1">
        <v>115</v>
      </c>
      <c r="U806" s="148">
        <v>0.57213932275772095</v>
      </c>
      <c r="V806" s="148">
        <v>0.3404255211353302</v>
      </c>
      <c r="W806" s="149">
        <v>48.739936129999997</v>
      </c>
      <c r="X806" s="149">
        <v>294.68084716796881</v>
      </c>
      <c r="Y806" s="1">
        <v>115</v>
      </c>
      <c r="Z806" s="30">
        <v>87.0352783203125</v>
      </c>
      <c r="AA806" s="148">
        <v>0.59499999999999997</v>
      </c>
      <c r="AB806" s="30">
        <v>50.7</v>
      </c>
      <c r="AC806" s="30">
        <v>376.7</v>
      </c>
      <c r="AD806" s="30">
        <v>88.796379089355469</v>
      </c>
      <c r="AE806" s="148">
        <v>0.48</v>
      </c>
      <c r="AF806" s="30">
        <v>51.28</v>
      </c>
      <c r="AG806" s="30">
        <v>348.8</v>
      </c>
      <c r="AH806" s="30">
        <v>89.362442016601563</v>
      </c>
      <c r="AI806" s="148">
        <v>0.66500000000000004</v>
      </c>
      <c r="AJ806" s="30">
        <v>51.487262170000001</v>
      </c>
      <c r="AK806" s="30">
        <v>390.2</v>
      </c>
      <c r="AL806" s="30">
        <v>92.11907958984375</v>
      </c>
      <c r="AM806" s="148">
        <v>0.63300000000000001</v>
      </c>
      <c r="AN806" s="30">
        <v>52.425641749999997</v>
      </c>
      <c r="AO806" s="30">
        <v>378.9</v>
      </c>
      <c r="AP806" s="148">
        <v>0.39790576696395868</v>
      </c>
      <c r="AQ806" s="30">
        <v>50.835413500000001</v>
      </c>
      <c r="AR806" s="30">
        <v>309.9476318359375</v>
      </c>
      <c r="AS806" s="30">
        <v>199</v>
      </c>
      <c r="AT806" s="30">
        <v>114</v>
      </c>
      <c r="AU806" s="148">
        <v>0.57213932275772095</v>
      </c>
      <c r="AV806" s="30">
        <v>83.705062866210938</v>
      </c>
      <c r="AW806" s="148">
        <v>0.26881721615791321</v>
      </c>
      <c r="AX806" s="30">
        <v>49.249636270000003</v>
      </c>
      <c r="AY806" s="30">
        <v>254.8387145996094</v>
      </c>
      <c r="AZ806" s="30">
        <v>114</v>
      </c>
      <c r="BA806" s="30">
        <v>85.722152709960938</v>
      </c>
      <c r="BB806" s="148">
        <v>0.54299999999999993</v>
      </c>
      <c r="BC806" s="30">
        <v>50.36</v>
      </c>
      <c r="BD806" s="30">
        <v>343.3</v>
      </c>
      <c r="BE806" s="30">
        <v>84.792800903320313</v>
      </c>
      <c r="BF806" s="147">
        <v>0.374</v>
      </c>
      <c r="BG806" s="30">
        <v>49.88</v>
      </c>
      <c r="BH806" s="30">
        <v>291.89999999999998</v>
      </c>
      <c r="BI806" s="30">
        <v>89.9376220703125</v>
      </c>
      <c r="BJ806" s="148">
        <v>0.56999999999999995</v>
      </c>
      <c r="BK806" s="30">
        <v>52.437188319999997</v>
      </c>
      <c r="BL806" s="30">
        <v>358.5</v>
      </c>
      <c r="BM806" s="30">
        <v>91.682647705078125</v>
      </c>
      <c r="BN806" s="148">
        <v>0.52800000000000002</v>
      </c>
      <c r="BO806" s="30">
        <v>53.333939999999998</v>
      </c>
      <c r="BP806" s="30">
        <v>341.7</v>
      </c>
      <c r="BQ806" s="148">
        <v>2.8000000000000001E-2</v>
      </c>
      <c r="BR806" s="148">
        <v>5.2999999999999999E-2</v>
      </c>
      <c r="BS806" s="148"/>
      <c r="BT806" s="148">
        <v>0.80500000000000005</v>
      </c>
      <c r="BU806" s="148">
        <v>8.3000000000000004E-2</v>
      </c>
      <c r="BV806" s="148">
        <v>3.2000001519918442E-2</v>
      </c>
      <c r="BW806" s="148"/>
      <c r="BX806" s="148">
        <v>0.15</v>
      </c>
      <c r="BY806" s="148">
        <v>0.47099999999999997</v>
      </c>
      <c r="BZ806" s="1"/>
      <c r="CA806" s="150">
        <v>4737.89990234375</v>
      </c>
      <c r="CB806" s="150">
        <v>7700.42</v>
      </c>
      <c r="CC806" s="124" t="s">
        <v>4333</v>
      </c>
      <c r="CD806" t="s">
        <v>4634</v>
      </c>
    </row>
    <row r="807" spans="1:82" x14ac:dyDescent="0.3">
      <c r="A807" s="1">
        <v>491484360</v>
      </c>
      <c r="B807" s="124" t="s">
        <v>4333</v>
      </c>
      <c r="C807" t="s">
        <v>253</v>
      </c>
      <c r="D807" t="s">
        <v>1317</v>
      </c>
      <c r="E807" s="30">
        <v>81.943878173828125</v>
      </c>
      <c r="F807" s="30">
        <v>82.820960998535156</v>
      </c>
      <c r="G807" s="30">
        <v>85.884803771972656</v>
      </c>
      <c r="H807" s="30">
        <v>86.280326843261719</v>
      </c>
      <c r="I807" s="1">
        <v>179</v>
      </c>
      <c r="J807" s="1" t="s">
        <v>3981</v>
      </c>
      <c r="K807" s="1">
        <v>5</v>
      </c>
      <c r="L807" t="s">
        <v>3797</v>
      </c>
      <c r="M807" t="s">
        <v>3907</v>
      </c>
      <c r="N807" t="s">
        <v>3916</v>
      </c>
      <c r="O807" t="s">
        <v>3924</v>
      </c>
      <c r="P807" s="148">
        <v>0.31428572535514832</v>
      </c>
      <c r="Q807" s="30">
        <v>48.686542240000001</v>
      </c>
      <c r="R807" s="30">
        <v>312.85714721679688</v>
      </c>
      <c r="S807" s="1">
        <v>107</v>
      </c>
      <c r="T807" s="1">
        <v>97</v>
      </c>
      <c r="U807" s="148">
        <v>0.90654206275939941</v>
      </c>
      <c r="V807" s="148">
        <v>0.31147539615631098</v>
      </c>
      <c r="W807" s="149">
        <v>49.048101160000002</v>
      </c>
      <c r="X807" s="149">
        <v>306.557373046875</v>
      </c>
      <c r="Y807" s="1">
        <v>97</v>
      </c>
      <c r="Z807" s="30">
        <v>84.618545532226563</v>
      </c>
      <c r="AA807" s="148">
        <v>0.32300000000000001</v>
      </c>
      <c r="AB807" s="30">
        <v>49.9</v>
      </c>
      <c r="AC807" s="30">
        <v>298.89999999999998</v>
      </c>
      <c r="AD807" s="30">
        <v>85.821746826171875</v>
      </c>
      <c r="AE807" s="148">
        <v>0.31</v>
      </c>
      <c r="AF807" s="30">
        <v>50.27</v>
      </c>
      <c r="AG807" s="30">
        <v>294.3</v>
      </c>
      <c r="AH807" s="30">
        <v>84.418876647949219</v>
      </c>
      <c r="AI807" s="148">
        <v>0.41</v>
      </c>
      <c r="AJ807" s="30">
        <v>49.849885669999999</v>
      </c>
      <c r="AK807" s="30">
        <v>323</v>
      </c>
      <c r="AL807" s="30">
        <v>85.531570434570313</v>
      </c>
      <c r="AM807" s="148">
        <v>0.40600000000000003</v>
      </c>
      <c r="AN807" s="30">
        <v>50.183923450000002</v>
      </c>
      <c r="AO807" s="30">
        <v>320.8</v>
      </c>
      <c r="AP807" s="148">
        <v>0.22857142984867099</v>
      </c>
      <c r="AQ807" s="30">
        <v>50.56270679</v>
      </c>
      <c r="AR807" s="30">
        <v>251.42857360839841</v>
      </c>
      <c r="AS807" s="30">
        <v>107</v>
      </c>
      <c r="AT807" s="30">
        <v>97</v>
      </c>
      <c r="AU807" s="148">
        <v>0.90654206275939941</v>
      </c>
      <c r="AV807" s="30">
        <v>86.280326843261719</v>
      </c>
      <c r="AW807" s="148">
        <v>0.24590164422988889</v>
      </c>
      <c r="AX807" s="30">
        <v>50.725564040000002</v>
      </c>
      <c r="AY807" s="30">
        <v>255.7377014160156</v>
      </c>
      <c r="AZ807" s="30">
        <v>97</v>
      </c>
      <c r="BA807" s="30">
        <v>90.629676818847656</v>
      </c>
      <c r="BB807" s="148">
        <v>0.26600000000000001</v>
      </c>
      <c r="BC807" s="30">
        <v>52.74</v>
      </c>
      <c r="BD807" s="30">
        <v>256.39999999999998</v>
      </c>
      <c r="BE807" s="30">
        <v>91.670112609863281</v>
      </c>
      <c r="BF807" s="147">
        <v>0.25</v>
      </c>
      <c r="BG807" s="30">
        <v>53.27</v>
      </c>
      <c r="BH807" s="30">
        <v>247.7</v>
      </c>
      <c r="BI807" s="30">
        <v>85.464164733886719</v>
      </c>
      <c r="BJ807" s="148">
        <v>0.34</v>
      </c>
      <c r="BK807" s="30">
        <v>50.25806927</v>
      </c>
      <c r="BL807" s="30">
        <v>298</v>
      </c>
      <c r="BM807" s="30">
        <v>87.383865356445313</v>
      </c>
      <c r="BN807" s="148">
        <v>0.33300000000000002</v>
      </c>
      <c r="BO807" s="30">
        <v>51.191540510000003</v>
      </c>
      <c r="BP807" s="30">
        <v>295.8</v>
      </c>
      <c r="BQ807" s="148">
        <v>3.9E-2</v>
      </c>
      <c r="BR807" s="148">
        <v>0.10100000000000001</v>
      </c>
      <c r="BS807" s="148"/>
      <c r="BT807" s="148">
        <v>0.70399999999999996</v>
      </c>
      <c r="BU807" s="148">
        <v>0.11700000000000001</v>
      </c>
      <c r="BV807" s="148">
        <v>3.9000000804662698E-2</v>
      </c>
      <c r="BW807" s="148"/>
      <c r="BX807" s="148">
        <v>0.151</v>
      </c>
      <c r="BY807" s="148">
        <v>0.83000000000000007</v>
      </c>
      <c r="BZ807" s="1"/>
      <c r="CA807" s="150">
        <v>5906.68017578125</v>
      </c>
      <c r="CB807" s="150">
        <v>8928.48</v>
      </c>
      <c r="CC807" s="124" t="s">
        <v>4333</v>
      </c>
      <c r="CD807" t="s">
        <v>4634</v>
      </c>
    </row>
    <row r="808" spans="1:82" x14ac:dyDescent="0.3">
      <c r="A808" s="1">
        <v>500013070</v>
      </c>
      <c r="B808" s="124" t="s">
        <v>4334</v>
      </c>
      <c r="C808" t="s">
        <v>254</v>
      </c>
      <c r="D808" t="s">
        <v>1318</v>
      </c>
      <c r="E808" s="30">
        <v>79.822097778320313</v>
      </c>
      <c r="F808" s="30">
        <v>79.767745971679688</v>
      </c>
      <c r="G808" s="30">
        <v>81.779769897460938</v>
      </c>
      <c r="H808" s="30">
        <v>81.361778259277344</v>
      </c>
      <c r="I808" s="1">
        <v>874</v>
      </c>
      <c r="J808" s="1">
        <v>6</v>
      </c>
      <c r="K808" s="1">
        <v>8</v>
      </c>
      <c r="L808" t="s">
        <v>3897</v>
      </c>
      <c r="M808" t="s">
        <v>3915</v>
      </c>
      <c r="N808" t="s">
        <v>3919</v>
      </c>
      <c r="O808" t="s">
        <v>3922</v>
      </c>
      <c r="P808" s="148">
        <v>0.42039355635643011</v>
      </c>
      <c r="Q808" s="30">
        <v>47.803961149999999</v>
      </c>
      <c r="R808" s="30">
        <v>320.3935546875</v>
      </c>
      <c r="S808" s="1">
        <v>1505</v>
      </c>
      <c r="T808" s="1">
        <v>631</v>
      </c>
      <c r="U808" s="148">
        <v>0.41926911473274231</v>
      </c>
      <c r="V808" s="148">
        <v>0.23444975912570951</v>
      </c>
      <c r="W808" s="149">
        <v>47.78302549</v>
      </c>
      <c r="X808" s="149">
        <v>268.42105102539063</v>
      </c>
      <c r="Y808" s="1">
        <v>631</v>
      </c>
      <c r="Z808" s="30">
        <v>82.201812744140625</v>
      </c>
      <c r="AA808" s="148">
        <v>0.48499999999999999</v>
      </c>
      <c r="AB808" s="30">
        <v>49.1</v>
      </c>
      <c r="AC808" s="30">
        <v>342.6</v>
      </c>
      <c r="AD808" s="30">
        <v>80.991645812988281</v>
      </c>
      <c r="AE808" s="148">
        <v>0.32100000000000001</v>
      </c>
      <c r="AF808" s="30">
        <v>48.63</v>
      </c>
      <c r="AG808" s="30">
        <v>298.60000000000002</v>
      </c>
      <c r="AH808" s="30">
        <v>80.881019592285156</v>
      </c>
      <c r="AI808" s="148">
        <v>0.46</v>
      </c>
      <c r="AJ808" s="30">
        <v>48.678097819999998</v>
      </c>
      <c r="AK808" s="30">
        <v>335.4</v>
      </c>
      <c r="AL808" s="30">
        <v>80.692413330078125</v>
      </c>
      <c r="AM808" s="148">
        <v>0.29799999999999999</v>
      </c>
      <c r="AN808" s="30">
        <v>48.537167109999999</v>
      </c>
      <c r="AO808" s="30">
        <v>287.60000000000002</v>
      </c>
      <c r="AP808" s="148">
        <v>0.37477797269821173</v>
      </c>
      <c r="AQ808" s="30">
        <v>47.994898190000001</v>
      </c>
      <c r="AR808" s="30">
        <v>302.13143920898438</v>
      </c>
      <c r="AS808" s="30">
        <v>1511</v>
      </c>
      <c r="AT808" s="30">
        <v>631</v>
      </c>
      <c r="AU808" s="148">
        <v>0.41926911473274231</v>
      </c>
      <c r="AV808" s="30">
        <v>81.361778259277344</v>
      </c>
      <c r="AW808" s="148">
        <v>0.1770334988832474</v>
      </c>
      <c r="AX808" s="30">
        <v>47.906663080000001</v>
      </c>
      <c r="AY808" s="30">
        <v>238.27751159667969</v>
      </c>
      <c r="AZ808" s="30">
        <v>631</v>
      </c>
      <c r="BA808" s="30">
        <v>79.226905822753906</v>
      </c>
      <c r="BB808" s="148">
        <v>0.43200000000000011</v>
      </c>
      <c r="BC808" s="30">
        <v>47.21</v>
      </c>
      <c r="BD808" s="30">
        <v>314</v>
      </c>
      <c r="BE808" s="30">
        <v>79.193580627441406</v>
      </c>
      <c r="BF808" s="147">
        <v>0.28899999999999998</v>
      </c>
      <c r="BG808" s="30">
        <v>47.12</v>
      </c>
      <c r="BH808" s="30">
        <v>262.3</v>
      </c>
      <c r="BI808" s="30">
        <v>80.106643676757813</v>
      </c>
      <c r="BJ808" s="148">
        <v>0.41799999999999998</v>
      </c>
      <c r="BK808" s="30">
        <v>47.648302370000003</v>
      </c>
      <c r="BL808" s="30">
        <v>304.2</v>
      </c>
      <c r="BM808" s="30">
        <v>79.554672241210938</v>
      </c>
      <c r="BN808" s="148">
        <v>0.249</v>
      </c>
      <c r="BO808" s="30">
        <v>47.289678199999997</v>
      </c>
      <c r="BP808" s="30">
        <v>243.9</v>
      </c>
      <c r="BQ808" s="148">
        <v>7.0000000000000001E-3</v>
      </c>
      <c r="BR808" s="148">
        <v>1.7000000000000001E-2</v>
      </c>
      <c r="BS808" s="148"/>
      <c r="BT808" s="148">
        <v>0.93700000000000006</v>
      </c>
      <c r="BU808" s="148">
        <v>3.4000000000000002E-2</v>
      </c>
      <c r="BV808" s="148">
        <v>4.999999888241291E-3</v>
      </c>
      <c r="BW808" s="148"/>
      <c r="BX808" s="148">
        <v>0.152</v>
      </c>
      <c r="BY808" s="148">
        <v>0.30099999999999999</v>
      </c>
      <c r="BZ808" s="1"/>
      <c r="CA808" s="150">
        <v>8277.3095703125</v>
      </c>
      <c r="CB808" s="150">
        <v>9055.4599999999991</v>
      </c>
      <c r="CC808" s="124" t="s">
        <v>4334</v>
      </c>
      <c r="CD808" t="s">
        <v>4633</v>
      </c>
    </row>
    <row r="809" spans="1:82" x14ac:dyDescent="0.3">
      <c r="A809" s="1">
        <v>500013080</v>
      </c>
      <c r="B809" s="124" t="s">
        <v>4334</v>
      </c>
      <c r="C809" t="s">
        <v>254</v>
      </c>
      <c r="D809" t="s">
        <v>1319</v>
      </c>
      <c r="E809" s="30">
        <v>77.949676513671875</v>
      </c>
      <c r="F809" s="30">
        <v>79.515975952148438</v>
      </c>
      <c r="G809" s="30">
        <v>81.190818786621094</v>
      </c>
      <c r="H809" s="30">
        <v>79.367568969726563</v>
      </c>
      <c r="I809" s="1">
        <v>626</v>
      </c>
      <c r="J809" s="1">
        <v>6</v>
      </c>
      <c r="K809" s="1">
        <v>8</v>
      </c>
      <c r="L809" t="s">
        <v>3897</v>
      </c>
      <c r="M809" t="s">
        <v>3915</v>
      </c>
      <c r="N809" t="s">
        <v>3919</v>
      </c>
      <c r="O809" t="s">
        <v>3922</v>
      </c>
      <c r="P809" s="148">
        <v>0.38775509595870972</v>
      </c>
      <c r="Q809" s="30">
        <v>47.025103039999998</v>
      </c>
      <c r="R809" s="30">
        <v>319.78021240234381</v>
      </c>
      <c r="S809" s="1">
        <v>1223</v>
      </c>
      <c r="T809" s="1">
        <v>552</v>
      </c>
      <c r="U809" s="148">
        <v>0.45134913921356201</v>
      </c>
      <c r="V809" s="148">
        <v>0.24796748161315921</v>
      </c>
      <c r="W809" s="149">
        <v>47.678706499999997</v>
      </c>
      <c r="X809" s="149">
        <v>274.7967529296875</v>
      </c>
      <c r="Y809" s="1">
        <v>552</v>
      </c>
      <c r="Z809" s="30">
        <v>80.993446350097656</v>
      </c>
      <c r="AA809" s="148">
        <v>0.54100000000000004</v>
      </c>
      <c r="AB809" s="30">
        <v>48.7</v>
      </c>
      <c r="AC809" s="30">
        <v>354.6</v>
      </c>
      <c r="AD809" s="30">
        <v>81.875198364257813</v>
      </c>
      <c r="AE809" s="148">
        <v>0.436</v>
      </c>
      <c r="AF809" s="30">
        <v>48.93</v>
      </c>
      <c r="AG809" s="30">
        <v>325.3</v>
      </c>
      <c r="AH809" s="30">
        <v>82.746360778808594</v>
      </c>
      <c r="AI809" s="148">
        <v>0.55299999999999994</v>
      </c>
      <c r="AJ809" s="30">
        <v>49.295924419999999</v>
      </c>
      <c r="AK809" s="30">
        <v>366</v>
      </c>
      <c r="AL809" s="30">
        <v>82.499916076660156</v>
      </c>
      <c r="AM809" s="148">
        <v>0.40400000000000003</v>
      </c>
      <c r="AN809" s="30">
        <v>49.152256059999999</v>
      </c>
      <c r="AO809" s="30">
        <v>327.7</v>
      </c>
      <c r="AP809" s="148">
        <v>0.32445141673088068</v>
      </c>
      <c r="AQ809" s="30">
        <v>47.626493910000001</v>
      </c>
      <c r="AR809" s="30">
        <v>286.0501708984375</v>
      </c>
      <c r="AS809" s="30">
        <v>1226</v>
      </c>
      <c r="AT809" s="30">
        <v>556</v>
      </c>
      <c r="AU809" s="148">
        <v>0.45134913921356201</v>
      </c>
      <c r="AV809" s="30">
        <v>79.367568969726563</v>
      </c>
      <c r="AW809" s="148">
        <v>0.1445783078670502</v>
      </c>
      <c r="AX809" s="30">
        <v>46.763747299999999</v>
      </c>
      <c r="AY809" s="30">
        <v>230.92369079589841</v>
      </c>
      <c r="AZ809" s="30">
        <v>556</v>
      </c>
      <c r="BA809" s="30">
        <v>79.824882507324219</v>
      </c>
      <c r="BB809" s="148">
        <v>0.40100000000000002</v>
      </c>
      <c r="BC809" s="30">
        <v>47.5</v>
      </c>
      <c r="BD809" s="30">
        <v>312.10000000000002</v>
      </c>
      <c r="BE809" s="30">
        <v>78.321235656738281</v>
      </c>
      <c r="BF809" s="147">
        <v>0.28399999999999997</v>
      </c>
      <c r="BG809" s="30">
        <v>46.69</v>
      </c>
      <c r="BH809" s="30">
        <v>276.5</v>
      </c>
      <c r="BI809" s="30">
        <v>83.388092041015625</v>
      </c>
      <c r="BJ809" s="148">
        <v>0.45600000000000002</v>
      </c>
      <c r="BK809" s="30">
        <v>49.246766409999999</v>
      </c>
      <c r="BL809" s="30">
        <v>320.8</v>
      </c>
      <c r="BM809" s="30">
        <v>81.408126831054688</v>
      </c>
      <c r="BN809" s="148">
        <v>0.3</v>
      </c>
      <c r="BO809" s="30">
        <v>48.21338832</v>
      </c>
      <c r="BP809" s="30">
        <v>275</v>
      </c>
      <c r="BQ809" s="148">
        <v>1.2999999999999999E-2</v>
      </c>
      <c r="BR809" s="148">
        <v>5.8000000000000003E-2</v>
      </c>
      <c r="BS809" s="148"/>
      <c r="BT809" s="148">
        <v>0.874</v>
      </c>
      <c r="BU809" s="148">
        <v>4.5999999999999999E-2</v>
      </c>
      <c r="BV809" s="148">
        <v>9.9999997764825821E-3</v>
      </c>
      <c r="BW809" s="148">
        <v>2.7E-2</v>
      </c>
      <c r="BX809" s="148">
        <v>0.115</v>
      </c>
      <c r="BY809" s="148">
        <v>0.27400000000000002</v>
      </c>
      <c r="BZ809" s="1"/>
      <c r="CA809" s="150">
        <v>8671.3701171875</v>
      </c>
      <c r="CB809" s="150">
        <v>9227.57</v>
      </c>
      <c r="CC809" s="124" t="s">
        <v>4334</v>
      </c>
      <c r="CD809" t="s">
        <v>4633</v>
      </c>
    </row>
    <row r="810" spans="1:82" x14ac:dyDescent="0.3">
      <c r="A810" s="1">
        <v>500014020</v>
      </c>
      <c r="B810" s="124" t="s">
        <v>4334</v>
      </c>
      <c r="C810" t="s">
        <v>254</v>
      </c>
      <c r="D810" t="s">
        <v>1320</v>
      </c>
      <c r="E810" s="30">
        <v>85.665077209472656</v>
      </c>
      <c r="F810" s="30">
        <v>82.850265502929688</v>
      </c>
      <c r="G810" s="30">
        <v>87.906379699707031</v>
      </c>
      <c r="H810" s="30">
        <v>82.689178466796875</v>
      </c>
      <c r="I810" s="1">
        <v>418</v>
      </c>
      <c r="J810" s="1" t="s">
        <v>3981</v>
      </c>
      <c r="K810" s="1">
        <v>5</v>
      </c>
      <c r="L810" t="s">
        <v>3897</v>
      </c>
      <c r="M810" t="s">
        <v>3915</v>
      </c>
      <c r="N810" t="s">
        <v>3919</v>
      </c>
      <c r="O810" t="s">
        <v>3922</v>
      </c>
      <c r="P810" s="148">
        <v>0.55303031206130981</v>
      </c>
      <c r="Q810" s="30">
        <v>50.234425109999997</v>
      </c>
      <c r="R810" s="30">
        <v>359.84848022460938</v>
      </c>
      <c r="S810" s="1">
        <v>212</v>
      </c>
      <c r="T810" s="1">
        <v>76</v>
      </c>
      <c r="U810" s="148">
        <v>0.35849055647850042</v>
      </c>
      <c r="V810" s="148">
        <v>0.27272728085517878</v>
      </c>
      <c r="W810" s="149">
        <v>49.06024274</v>
      </c>
      <c r="X810" s="149"/>
      <c r="Y810" s="1">
        <v>76</v>
      </c>
      <c r="Z810" s="30">
        <v>82.50390625</v>
      </c>
      <c r="AA810" s="148">
        <v>0.59899999999999998</v>
      </c>
      <c r="AB810" s="30">
        <v>49.2</v>
      </c>
      <c r="AC810" s="30">
        <v>372.1</v>
      </c>
      <c r="AD810" s="30">
        <v>79.106727600097656</v>
      </c>
      <c r="AE810" s="148">
        <v>0.379</v>
      </c>
      <c r="AF810" s="30">
        <v>47.99</v>
      </c>
      <c r="AG810" s="30">
        <v>314.89999999999998</v>
      </c>
      <c r="AH810" s="30">
        <v>82.678535461425781</v>
      </c>
      <c r="AI810" s="148">
        <v>0.64</v>
      </c>
      <c r="AJ810" s="30">
        <v>49.273459389999999</v>
      </c>
      <c r="AK810" s="30">
        <v>383.5</v>
      </c>
      <c r="AL810" s="30">
        <v>79.298118591308594</v>
      </c>
      <c r="AM810" s="148">
        <v>0.42299999999999999</v>
      </c>
      <c r="AN810" s="30">
        <v>48.062689710000001</v>
      </c>
      <c r="AO810" s="30">
        <v>334.6</v>
      </c>
      <c r="AP810" s="148">
        <v>0.46969696879386902</v>
      </c>
      <c r="AQ810" s="30">
        <v>51.8272586</v>
      </c>
      <c r="AR810" s="30">
        <v>329.54544067382813</v>
      </c>
      <c r="AS810" s="30">
        <v>213</v>
      </c>
      <c r="AT810" s="30">
        <v>76</v>
      </c>
      <c r="AU810" s="148">
        <v>0.35849055647850042</v>
      </c>
      <c r="AV810" s="30">
        <v>82.689178466796875</v>
      </c>
      <c r="AW810" s="148">
        <v>0.36363637447357178</v>
      </c>
      <c r="AX810" s="30">
        <v>48.667416619999997</v>
      </c>
      <c r="AY810" s="30">
        <v>281.81817626953131</v>
      </c>
      <c r="AZ810" s="30">
        <v>76</v>
      </c>
      <c r="BA810" s="30">
        <v>82.979721069335938</v>
      </c>
      <c r="BB810" s="148">
        <v>0.56799999999999995</v>
      </c>
      <c r="BC810" s="30">
        <v>49.03</v>
      </c>
      <c r="BD810" s="30">
        <v>354.5</v>
      </c>
      <c r="BE810" s="30">
        <v>79.132720947265625</v>
      </c>
      <c r="BF810" s="147">
        <v>0.29899999999999999</v>
      </c>
      <c r="BG810" s="30">
        <v>47.09</v>
      </c>
      <c r="BH810" s="30">
        <v>282.8</v>
      </c>
      <c r="BI810" s="30">
        <v>84.294227600097656</v>
      </c>
      <c r="BJ810" s="148">
        <v>0.58599999999999997</v>
      </c>
      <c r="BK810" s="30">
        <v>49.688167020000002</v>
      </c>
      <c r="BL810" s="30">
        <v>367.8</v>
      </c>
      <c r="BM810" s="30">
        <v>81.829414367675781</v>
      </c>
      <c r="BN810" s="148">
        <v>0.35599999999999998</v>
      </c>
      <c r="BO810" s="30">
        <v>48.423347560000003</v>
      </c>
      <c r="BP810" s="30">
        <v>307.7</v>
      </c>
      <c r="BQ810" s="148"/>
      <c r="BR810" s="148">
        <v>1.7000000000000001E-2</v>
      </c>
      <c r="BS810" s="148"/>
      <c r="BT810" s="148">
        <v>0.93800000000000006</v>
      </c>
      <c r="BU810" s="148">
        <v>4.1000000000000002E-2</v>
      </c>
      <c r="BV810" s="148">
        <v>4.999999888241291E-3</v>
      </c>
      <c r="BW810" s="148"/>
      <c r="BX810" s="148">
        <v>0.158</v>
      </c>
      <c r="BY810" s="148">
        <v>0.25900000000000001</v>
      </c>
      <c r="BZ810" s="1"/>
      <c r="CA810" s="150">
        <v>9586.7197265625</v>
      </c>
      <c r="CB810" s="150">
        <v>11094.88</v>
      </c>
      <c r="CC810" s="124" t="s">
        <v>4334</v>
      </c>
      <c r="CD810" t="s">
        <v>4634</v>
      </c>
    </row>
    <row r="811" spans="1:82" x14ac:dyDescent="0.3">
      <c r="A811" s="1">
        <v>500014040</v>
      </c>
      <c r="B811" s="124" t="s">
        <v>4334</v>
      </c>
      <c r="C811" t="s">
        <v>254</v>
      </c>
      <c r="D811" t="s">
        <v>1321</v>
      </c>
      <c r="E811" s="30">
        <v>78.620597839355469</v>
      </c>
      <c r="F811" s="30">
        <v>79.655876159667969</v>
      </c>
      <c r="G811" s="30">
        <v>80.861549377441406</v>
      </c>
      <c r="H811" s="30">
        <v>79.550239562988281</v>
      </c>
      <c r="I811" s="1">
        <v>434</v>
      </c>
      <c r="J811" s="1" t="s">
        <v>3981</v>
      </c>
      <c r="K811" s="1">
        <v>5</v>
      </c>
      <c r="L811" t="s">
        <v>3897</v>
      </c>
      <c r="M811" t="s">
        <v>3915</v>
      </c>
      <c r="N811" t="s">
        <v>3919</v>
      </c>
      <c r="O811" t="s">
        <v>3922</v>
      </c>
      <c r="P811" s="148">
        <v>0.37873753905296331</v>
      </c>
      <c r="Q811" s="30">
        <v>47.304182570000002</v>
      </c>
      <c r="R811" s="30">
        <v>312.2923583984375</v>
      </c>
      <c r="S811" s="1">
        <v>284</v>
      </c>
      <c r="T811" s="1">
        <v>117</v>
      </c>
      <c r="U811" s="148">
        <v>0.41197183728218079</v>
      </c>
      <c r="V811" s="148">
        <v>0.30701753497123718</v>
      </c>
      <c r="W811" s="149">
        <v>47.73667124</v>
      </c>
      <c r="X811" s="149">
        <v>294.73684692382813</v>
      </c>
      <c r="Y811" s="1">
        <v>117</v>
      </c>
      <c r="Z811" s="30">
        <v>79.180892944335938</v>
      </c>
      <c r="AA811" s="148">
        <v>0.504</v>
      </c>
      <c r="AB811" s="30">
        <v>48.1</v>
      </c>
      <c r="AC811" s="30">
        <v>350.8</v>
      </c>
      <c r="AD811" s="30">
        <v>77.192359924316406</v>
      </c>
      <c r="AE811" s="148">
        <v>0.43</v>
      </c>
      <c r="AF811" s="30">
        <v>47.34</v>
      </c>
      <c r="AG811" s="30">
        <v>335.5</v>
      </c>
      <c r="AH811" s="30">
        <v>78.987136840820313</v>
      </c>
      <c r="AI811" s="148">
        <v>0.52800000000000002</v>
      </c>
      <c r="AJ811" s="30">
        <v>48.050817629999997</v>
      </c>
      <c r="AK811" s="30">
        <v>353.8</v>
      </c>
      <c r="AL811" s="30">
        <v>75.750343322753906</v>
      </c>
      <c r="AM811" s="148">
        <v>0.42299999999999999</v>
      </c>
      <c r="AN811" s="30">
        <v>46.855388519999998</v>
      </c>
      <c r="AO811" s="30">
        <v>318.5</v>
      </c>
      <c r="AP811" s="148">
        <v>0.36333334445953369</v>
      </c>
      <c r="AQ811" s="30">
        <v>47.420528330000003</v>
      </c>
      <c r="AR811" s="30">
        <v>289.33334350585938</v>
      </c>
      <c r="AS811" s="30">
        <v>284</v>
      </c>
      <c r="AT811" s="30">
        <v>116</v>
      </c>
      <c r="AU811" s="148">
        <v>0.41197183728218079</v>
      </c>
      <c r="AV811" s="30">
        <v>79.550239562988281</v>
      </c>
      <c r="AW811" s="148">
        <v>0.2589285671710968</v>
      </c>
      <c r="AX811" s="30">
        <v>46.86843871</v>
      </c>
      <c r="AY811" s="30">
        <v>252.67857360839841</v>
      </c>
      <c r="AZ811" s="30">
        <v>116</v>
      </c>
      <c r="BA811" s="30">
        <v>78.257774353027344</v>
      </c>
      <c r="BB811" s="148">
        <v>0.47699999999999998</v>
      </c>
      <c r="BC811" s="30">
        <v>46.74</v>
      </c>
      <c r="BD811" s="30">
        <v>333.1</v>
      </c>
      <c r="BE811" s="30">
        <v>75.521629333496094</v>
      </c>
      <c r="BF811" s="147">
        <v>0.38</v>
      </c>
      <c r="BG811" s="30">
        <v>45.31</v>
      </c>
      <c r="BH811" s="30">
        <v>304.10000000000002</v>
      </c>
      <c r="BI811" s="30">
        <v>78.498619079589844</v>
      </c>
      <c r="BJ811" s="148">
        <v>0.53100000000000003</v>
      </c>
      <c r="BK811" s="30">
        <v>46.864995950000001</v>
      </c>
      <c r="BL811" s="30">
        <v>340.2</v>
      </c>
      <c r="BM811" s="30">
        <v>75.220359802246094</v>
      </c>
      <c r="BN811" s="148">
        <v>0.4</v>
      </c>
      <c r="BO811" s="30">
        <v>45.129570080000001</v>
      </c>
      <c r="BP811" s="30">
        <v>296.89999999999998</v>
      </c>
      <c r="BQ811" s="148">
        <v>1.4E-2</v>
      </c>
      <c r="BR811" s="148">
        <v>2.8000000000000001E-2</v>
      </c>
      <c r="BS811" s="148"/>
      <c r="BT811" s="148">
        <v>0.92900000000000005</v>
      </c>
      <c r="BU811" s="148">
        <v>2.5000000000000001E-2</v>
      </c>
      <c r="BV811" s="148">
        <v>4.999999888241291E-3</v>
      </c>
      <c r="BW811" s="148"/>
      <c r="BX811" s="148">
        <v>0.11700000000000001</v>
      </c>
      <c r="BY811" s="148">
        <v>0.35099999999999998</v>
      </c>
      <c r="BZ811" s="1"/>
      <c r="CA811" s="150">
        <v>10054.759765625</v>
      </c>
      <c r="CB811" s="150">
        <v>10749.62</v>
      </c>
      <c r="CC811" s="124" t="s">
        <v>4334</v>
      </c>
      <c r="CD811" t="s">
        <v>4634</v>
      </c>
    </row>
    <row r="812" spans="1:82" x14ac:dyDescent="0.3">
      <c r="A812" s="1">
        <v>500014060</v>
      </c>
      <c r="B812" s="124" t="s">
        <v>4334</v>
      </c>
      <c r="C812" t="s">
        <v>254</v>
      </c>
      <c r="D812" t="s">
        <v>1322</v>
      </c>
      <c r="E812" s="30">
        <v>77.372322082519531</v>
      </c>
      <c r="F812" s="30">
        <v>78.196113586425781</v>
      </c>
      <c r="G812" s="30">
        <v>81.025482177734375</v>
      </c>
      <c r="H812" s="30">
        <v>81.335029602050781</v>
      </c>
      <c r="I812" s="1">
        <v>379</v>
      </c>
      <c r="J812" s="1" t="s">
        <v>3981</v>
      </c>
      <c r="K812" s="1">
        <v>5</v>
      </c>
      <c r="L812" t="s">
        <v>3897</v>
      </c>
      <c r="M812" t="s">
        <v>3915</v>
      </c>
      <c r="N812" t="s">
        <v>3919</v>
      </c>
      <c r="O812" t="s">
        <v>3922</v>
      </c>
      <c r="P812" s="148">
        <v>0.32231405377388</v>
      </c>
      <c r="Q812" s="30">
        <v>46.784944549999999</v>
      </c>
      <c r="R812" s="30">
        <v>302.47933959960938</v>
      </c>
      <c r="S812" s="1">
        <v>220</v>
      </c>
      <c r="T812" s="1">
        <v>115</v>
      </c>
      <c r="U812" s="148">
        <v>0.52272725105285645</v>
      </c>
      <c r="V812" s="148">
        <v>0.25</v>
      </c>
      <c r="W812" s="149">
        <v>47.131830669999999</v>
      </c>
      <c r="X812" s="149"/>
      <c r="Y812" s="1">
        <v>115</v>
      </c>
      <c r="Z812" s="30">
        <v>75.857887268066406</v>
      </c>
      <c r="AA812" s="148">
        <v>0.40500000000000003</v>
      </c>
      <c r="AB812" s="30">
        <v>47</v>
      </c>
      <c r="AC812" s="30">
        <v>322.10000000000002</v>
      </c>
      <c r="AD812" s="30">
        <v>77.133453369140625</v>
      </c>
      <c r="AE812" s="148">
        <v>0.33900000000000002</v>
      </c>
      <c r="AF812" s="30">
        <v>47.32</v>
      </c>
      <c r="AG812" s="30">
        <v>299.2</v>
      </c>
      <c r="AH812" s="30">
        <v>75.2513427734375</v>
      </c>
      <c r="AI812" s="148">
        <v>0.44500000000000001</v>
      </c>
      <c r="AJ812" s="30">
        <v>46.813469920000003</v>
      </c>
      <c r="AK812" s="30">
        <v>324.39999999999998</v>
      </c>
      <c r="AL812" s="30">
        <v>75.198921203613281</v>
      </c>
      <c r="AM812" s="148">
        <v>0.34499999999999997</v>
      </c>
      <c r="AN812" s="30">
        <v>46.667739230000002</v>
      </c>
      <c r="AO812" s="30">
        <v>302.89999999999998</v>
      </c>
      <c r="AP812" s="148">
        <v>0.4166666567325592</v>
      </c>
      <c r="AQ812" s="30">
        <v>47.523074450000003</v>
      </c>
      <c r="AR812" s="30">
        <v>303.33334350585938</v>
      </c>
      <c r="AS812" s="30">
        <v>220</v>
      </c>
      <c r="AT812" s="30">
        <v>115</v>
      </c>
      <c r="AU812" s="148">
        <v>0.52272725105285645</v>
      </c>
      <c r="AV812" s="30">
        <v>81.335029602050781</v>
      </c>
      <c r="AW812" s="148">
        <v>0.2678571343421936</v>
      </c>
      <c r="AX812" s="30">
        <v>47.891331280000003</v>
      </c>
      <c r="AY812" s="30">
        <v>242.8571472167969</v>
      </c>
      <c r="AZ812" s="30">
        <v>115</v>
      </c>
      <c r="BA812" s="30">
        <v>82.897239685058594</v>
      </c>
      <c r="BB812" s="148">
        <v>0.41399999999999998</v>
      </c>
      <c r="BC812" s="30">
        <v>48.99</v>
      </c>
      <c r="BD812" s="30">
        <v>306.8</v>
      </c>
      <c r="BE812" s="30">
        <v>81.932334899902344</v>
      </c>
      <c r="BF812" s="147">
        <v>0.33100000000000002</v>
      </c>
      <c r="BG812" s="30">
        <v>48.47</v>
      </c>
      <c r="BH812" s="30">
        <v>271.10000000000002</v>
      </c>
      <c r="BI812" s="30">
        <v>83.898101806640625</v>
      </c>
      <c r="BJ812" s="148">
        <v>0.42899999999999999</v>
      </c>
      <c r="BK812" s="30">
        <v>49.495203429999997</v>
      </c>
      <c r="BL812" s="30">
        <v>310.10000000000002</v>
      </c>
      <c r="BM812" s="30">
        <v>81.977470397949219</v>
      </c>
      <c r="BN812" s="148">
        <v>0.309</v>
      </c>
      <c r="BO812" s="30">
        <v>48.497135200000002</v>
      </c>
      <c r="BP812" s="30">
        <v>280.60000000000002</v>
      </c>
      <c r="BQ812" s="148"/>
      <c r="BR812" s="148">
        <v>1.7999999999999999E-2</v>
      </c>
      <c r="BS812" s="148"/>
      <c r="BT812" s="148">
        <v>0.92600000000000005</v>
      </c>
      <c r="BU812" s="148">
        <v>0.04</v>
      </c>
      <c r="BV812" s="148">
        <v>1.6000000759959221E-2</v>
      </c>
      <c r="BW812" s="148"/>
      <c r="BX812" s="148">
        <v>0.17899999999999999</v>
      </c>
      <c r="BY812" s="148">
        <v>0.36299999999999999</v>
      </c>
      <c r="BZ812" s="1"/>
      <c r="CA812" s="150">
        <v>10909.48046875</v>
      </c>
      <c r="CB812" s="150">
        <v>12272.03</v>
      </c>
      <c r="CC812" s="124" t="s">
        <v>4334</v>
      </c>
      <c r="CD812" t="s">
        <v>4634</v>
      </c>
    </row>
    <row r="813" spans="1:82" x14ac:dyDescent="0.3">
      <c r="A813" s="1">
        <v>500014080</v>
      </c>
      <c r="B813" s="124" t="s">
        <v>4334</v>
      </c>
      <c r="C813" t="s">
        <v>254</v>
      </c>
      <c r="D813" t="s">
        <v>1323</v>
      </c>
      <c r="E813" s="30">
        <v>90.999824523925781</v>
      </c>
      <c r="F813" s="30">
        <v>90.806671142578125</v>
      </c>
      <c r="G813" s="30">
        <v>89.888687133789063</v>
      </c>
      <c r="H813" s="30">
        <v>89.231857299804688</v>
      </c>
      <c r="I813" s="1">
        <v>416</v>
      </c>
      <c r="J813" s="1" t="s">
        <v>3981</v>
      </c>
      <c r="K813" s="1">
        <v>5</v>
      </c>
      <c r="L813" t="s">
        <v>3897</v>
      </c>
      <c r="M813" t="s">
        <v>3915</v>
      </c>
      <c r="N813" t="s">
        <v>3919</v>
      </c>
      <c r="O813" t="s">
        <v>3922</v>
      </c>
      <c r="P813" s="148">
        <v>0.5245901346206665</v>
      </c>
      <c r="Q813" s="30">
        <v>52.453482579999999</v>
      </c>
      <c r="R813" s="30">
        <v>345.90164184570313</v>
      </c>
      <c r="S813" s="1">
        <v>208</v>
      </c>
      <c r="T813" s="1">
        <v>101</v>
      </c>
      <c r="U813" s="148">
        <v>0.48557692766189581</v>
      </c>
      <c r="V813" s="148">
        <v>0.2916666567325592</v>
      </c>
      <c r="W813" s="149">
        <v>52.35691911</v>
      </c>
      <c r="X813" s="149"/>
      <c r="Y813" s="1">
        <v>101</v>
      </c>
      <c r="Z813" s="30">
        <v>90.358291625976563</v>
      </c>
      <c r="AA813" s="148">
        <v>0.56200000000000006</v>
      </c>
      <c r="AB813" s="30">
        <v>51.8</v>
      </c>
      <c r="AC813" s="30">
        <v>368</v>
      </c>
      <c r="AD813" s="30">
        <v>91.123069763183594</v>
      </c>
      <c r="AE813" s="148">
        <v>0.52200000000000002</v>
      </c>
      <c r="AF813" s="30">
        <v>52.07</v>
      </c>
      <c r="AG813" s="30">
        <v>346</v>
      </c>
      <c r="AH813" s="30">
        <v>87.015769958496094</v>
      </c>
      <c r="AI813" s="148">
        <v>0.48499999999999999</v>
      </c>
      <c r="AJ813" s="30">
        <v>50.710011430000002</v>
      </c>
      <c r="AK813" s="30">
        <v>347.9</v>
      </c>
      <c r="AL813" s="30">
        <v>87.173545837402344</v>
      </c>
      <c r="AM813" s="148">
        <v>0.375</v>
      </c>
      <c r="AN813" s="30">
        <v>50.742683960000001</v>
      </c>
      <c r="AO813" s="30">
        <v>323.10000000000002</v>
      </c>
      <c r="AP813" s="148">
        <v>0.62295079231262207</v>
      </c>
      <c r="AQ813" s="30">
        <v>53.067243390000002</v>
      </c>
      <c r="AR813" s="30">
        <v>356.557373046875</v>
      </c>
      <c r="AS813" s="30">
        <v>208</v>
      </c>
      <c r="AT813" s="30">
        <v>101</v>
      </c>
      <c r="AU813" s="148">
        <v>0.48557692766189581</v>
      </c>
      <c r="AV813" s="30">
        <v>89.231857299804688</v>
      </c>
      <c r="AW813" s="148">
        <v>0.4791666567325592</v>
      </c>
      <c r="AX813" s="30">
        <v>52.417137259999997</v>
      </c>
      <c r="AY813" s="30">
        <v>308.33334350585938</v>
      </c>
      <c r="AZ813" s="30">
        <v>101</v>
      </c>
      <c r="BA813" s="30">
        <v>93.495834350585938</v>
      </c>
      <c r="BB813" s="148">
        <v>0.64800000000000002</v>
      </c>
      <c r="BC813" s="30">
        <v>54.13</v>
      </c>
      <c r="BD813" s="30">
        <v>374.9</v>
      </c>
      <c r="BE813" s="30">
        <v>93.597381591796875</v>
      </c>
      <c r="BF813" s="147">
        <v>0.54899999999999993</v>
      </c>
      <c r="BG813" s="30">
        <v>54.22</v>
      </c>
      <c r="BH813" s="30">
        <v>351.3</v>
      </c>
      <c r="BI813" s="30">
        <v>94.073829650878906</v>
      </c>
      <c r="BJ813" s="148">
        <v>0.64900000000000002</v>
      </c>
      <c r="BK813" s="30">
        <v>54.452030620000002</v>
      </c>
      <c r="BL813" s="30">
        <v>383.5</v>
      </c>
      <c r="BM813" s="30">
        <v>93.526199340820313</v>
      </c>
      <c r="BN813" s="148">
        <v>0.57700000000000007</v>
      </c>
      <c r="BO813" s="30">
        <v>54.252720600000004</v>
      </c>
      <c r="BP813" s="30">
        <v>363.5</v>
      </c>
      <c r="BQ813" s="148"/>
      <c r="BR813" s="148">
        <v>2.9000000000000001E-2</v>
      </c>
      <c r="BS813" s="148"/>
      <c r="BT813" s="148">
        <v>0.95900000000000007</v>
      </c>
      <c r="BU813" s="148">
        <v>1.2E-2</v>
      </c>
      <c r="BV813" s="148">
        <v>0</v>
      </c>
      <c r="BW813" s="148"/>
      <c r="BX813" s="148">
        <v>0.123</v>
      </c>
      <c r="BY813" s="148">
        <v>0.35</v>
      </c>
      <c r="BZ813" s="1"/>
      <c r="CA813" s="150">
        <v>9420.08984375</v>
      </c>
      <c r="CB813" s="150">
        <v>10424.48</v>
      </c>
      <c r="CC813" s="124" t="s">
        <v>4334</v>
      </c>
      <c r="CD813" t="s">
        <v>4634</v>
      </c>
    </row>
    <row r="814" spans="1:82" x14ac:dyDescent="0.3">
      <c r="A814" s="1">
        <v>500015000</v>
      </c>
      <c r="B814" s="124" t="s">
        <v>4334</v>
      </c>
      <c r="C814" t="s">
        <v>254</v>
      </c>
      <c r="D814" t="s">
        <v>1324</v>
      </c>
      <c r="E814" s="30">
        <v>79.997116088867188</v>
      </c>
      <c r="F814" s="30">
        <v>79.083580017089844</v>
      </c>
      <c r="G814" s="30">
        <v>89.122886657714844</v>
      </c>
      <c r="H814" s="30">
        <v>85.319984436035156</v>
      </c>
      <c r="I814" s="1">
        <v>470</v>
      </c>
      <c r="J814" s="1" t="s">
        <v>3981</v>
      </c>
      <c r="K814" s="1">
        <v>5</v>
      </c>
      <c r="L814" t="s">
        <v>3897</v>
      </c>
      <c r="M814" t="s">
        <v>3915</v>
      </c>
      <c r="N814" t="s">
        <v>3919</v>
      </c>
      <c r="O814" t="s">
        <v>3922</v>
      </c>
      <c r="P814" s="148">
        <v>0.47101449966430659</v>
      </c>
      <c r="Q814" s="30">
        <v>47.876761940000002</v>
      </c>
      <c r="R814" s="30">
        <v>329.71014404296881</v>
      </c>
      <c r="S814" s="1">
        <v>206</v>
      </c>
      <c r="T814" s="1">
        <v>104</v>
      </c>
      <c r="U814" s="148">
        <v>0.50485438108444214</v>
      </c>
      <c r="V814" s="148">
        <v>0.39655172824859619</v>
      </c>
      <c r="W814" s="149">
        <v>47.499546289999998</v>
      </c>
      <c r="X814" s="149">
        <v>300</v>
      </c>
      <c r="Y814" s="1">
        <v>104</v>
      </c>
      <c r="Z814" s="30">
        <v>79.180892944335938</v>
      </c>
      <c r="AA814" s="148">
        <v>0.44900000000000001</v>
      </c>
      <c r="AB814" s="30">
        <v>48.1</v>
      </c>
      <c r="AC814" s="30">
        <v>325.10000000000002</v>
      </c>
      <c r="AD814" s="30">
        <v>78.664947509765625</v>
      </c>
      <c r="AE814" s="148">
        <v>0.33300000000000002</v>
      </c>
      <c r="AF814" s="30">
        <v>47.84</v>
      </c>
      <c r="AG814" s="30">
        <v>286.8</v>
      </c>
      <c r="AH814" s="30">
        <v>83.393325805664063</v>
      </c>
      <c r="AI814" s="148">
        <v>0.52200000000000002</v>
      </c>
      <c r="AJ814" s="30">
        <v>49.510207600000001</v>
      </c>
      <c r="AK814" s="30">
        <v>350.9</v>
      </c>
      <c r="AL814" s="30">
        <v>81.636711120605469</v>
      </c>
      <c r="AM814" s="148">
        <v>0.33900000000000002</v>
      </c>
      <c r="AN814" s="30">
        <v>48.858507889999998</v>
      </c>
      <c r="AO814" s="30">
        <v>305.60000000000002</v>
      </c>
      <c r="AP814" s="148">
        <v>0.49635037779808039</v>
      </c>
      <c r="AQ814" s="30">
        <v>52.588212220000003</v>
      </c>
      <c r="AR814" s="30">
        <v>330.65692138671881</v>
      </c>
      <c r="AS814" s="30">
        <v>206</v>
      </c>
      <c r="AT814" s="30">
        <v>105</v>
      </c>
      <c r="AU814" s="148">
        <v>0.50485438108444214</v>
      </c>
      <c r="AV814" s="30">
        <v>85.319984436035156</v>
      </c>
      <c r="AW814" s="148">
        <v>0.39655172824859619</v>
      </c>
      <c r="AX814" s="30">
        <v>50.175176970000003</v>
      </c>
      <c r="AY814" s="30">
        <v>289.65518188476563</v>
      </c>
      <c r="AZ814" s="30">
        <v>105</v>
      </c>
      <c r="BA814" s="30">
        <v>82.051826477050781</v>
      </c>
      <c r="BB814" s="148">
        <v>0.39</v>
      </c>
      <c r="BC814" s="30">
        <v>48.58</v>
      </c>
      <c r="BD814" s="30">
        <v>298.7</v>
      </c>
      <c r="BE814" s="30">
        <v>82.662666320800781</v>
      </c>
      <c r="BF814" s="147">
        <v>0.28699999999999998</v>
      </c>
      <c r="BG814" s="30">
        <v>48.83</v>
      </c>
      <c r="BH814" s="30">
        <v>262.60000000000002</v>
      </c>
      <c r="BI814" s="30">
        <v>85.954116821289063</v>
      </c>
      <c r="BJ814" s="148">
        <v>0.46100000000000002</v>
      </c>
      <c r="BK814" s="30">
        <v>50.496736159999998</v>
      </c>
      <c r="BL814" s="30">
        <v>319.8</v>
      </c>
      <c r="BM814" s="30">
        <v>85.241256713867188</v>
      </c>
      <c r="BN814" s="148">
        <v>0.30599999999999999</v>
      </c>
      <c r="BO814" s="30">
        <v>50.123721580000002</v>
      </c>
      <c r="BP814" s="30">
        <v>267.7</v>
      </c>
      <c r="BQ814" s="148">
        <v>2.1000000000000001E-2</v>
      </c>
      <c r="BR814" s="148">
        <v>0.123</v>
      </c>
      <c r="BS814" s="148"/>
      <c r="BT814" s="148">
        <v>0.79400000000000004</v>
      </c>
      <c r="BU814" s="148">
        <v>5.2999999999999999E-2</v>
      </c>
      <c r="BV814" s="148">
        <v>8.999999612569809E-3</v>
      </c>
      <c r="BW814" s="148">
        <v>8.1000000000000003E-2</v>
      </c>
      <c r="BX814" s="148">
        <v>0.106</v>
      </c>
      <c r="BY814" s="148">
        <v>0.29599999999999999</v>
      </c>
      <c r="BZ814" s="1"/>
      <c r="CA814" s="150">
        <v>9444.5</v>
      </c>
      <c r="CB814" s="150">
        <v>10218.83</v>
      </c>
      <c r="CC814" s="124" t="s">
        <v>4334</v>
      </c>
      <c r="CD814" t="s">
        <v>4634</v>
      </c>
    </row>
    <row r="815" spans="1:82" x14ac:dyDescent="0.3">
      <c r="A815" s="1">
        <v>500015020</v>
      </c>
      <c r="B815" s="124" t="s">
        <v>4334</v>
      </c>
      <c r="C815" t="s">
        <v>254</v>
      </c>
      <c r="D815" t="s">
        <v>1325</v>
      </c>
      <c r="E815" s="30">
        <v>92.36676025390625</v>
      </c>
      <c r="F815" s="30">
        <v>92.639434814453125</v>
      </c>
      <c r="G815" s="30">
        <v>92.016914367675781</v>
      </c>
      <c r="H815" s="30">
        <v>89.448638916015625</v>
      </c>
      <c r="I815" s="1">
        <v>480</v>
      </c>
      <c r="J815" s="1" t="s">
        <v>3981</v>
      </c>
      <c r="K815" s="1">
        <v>5</v>
      </c>
      <c r="L815" t="s">
        <v>3897</v>
      </c>
      <c r="M815" t="s">
        <v>3915</v>
      </c>
      <c r="N815" t="s">
        <v>3919</v>
      </c>
      <c r="O815" t="s">
        <v>3922</v>
      </c>
      <c r="P815" s="148">
        <v>0.51948052644729614</v>
      </c>
      <c r="Q815" s="30">
        <v>53.022077289999999</v>
      </c>
      <c r="R815" s="30">
        <v>351.94805908203131</v>
      </c>
      <c r="S815" s="1">
        <v>230</v>
      </c>
      <c r="T815" s="1">
        <v>110</v>
      </c>
      <c r="U815" s="148">
        <v>0.47826087474822998</v>
      </c>
      <c r="V815" s="148">
        <v>0.27777779102325439</v>
      </c>
      <c r="W815" s="149">
        <v>53.116313419999997</v>
      </c>
      <c r="X815" s="149">
        <v>281.48147583007813</v>
      </c>
      <c r="Y815" s="1">
        <v>110</v>
      </c>
      <c r="Z815" s="30">
        <v>90.056198120117188</v>
      </c>
      <c r="AA815" s="148">
        <v>0.622</v>
      </c>
      <c r="AB815" s="30">
        <v>51.7</v>
      </c>
      <c r="AC815" s="30">
        <v>376.8</v>
      </c>
      <c r="AD815" s="30">
        <v>92.625114440917969</v>
      </c>
      <c r="AE815" s="148">
        <v>0.54299999999999993</v>
      </c>
      <c r="AF815" s="30">
        <v>52.58</v>
      </c>
      <c r="AG815" s="30">
        <v>355.9</v>
      </c>
      <c r="AH815" s="30">
        <v>89.540069580078125</v>
      </c>
      <c r="AI815" s="148">
        <v>0.61399999999999999</v>
      </c>
      <c r="AJ815" s="30">
        <v>51.546094670000002</v>
      </c>
      <c r="AK815" s="30">
        <v>372.4</v>
      </c>
      <c r="AL815" s="30">
        <v>91.159202575683594</v>
      </c>
      <c r="AM815" s="148">
        <v>0.5</v>
      </c>
      <c r="AN815" s="30">
        <v>52.098998760000001</v>
      </c>
      <c r="AO815" s="30">
        <v>342.1</v>
      </c>
      <c r="AP815" s="148">
        <v>0.59740257263183594</v>
      </c>
      <c r="AQ815" s="30">
        <v>54.398504819999999</v>
      </c>
      <c r="AR815" s="30">
        <v>355.84414672851563</v>
      </c>
      <c r="AS815" s="30">
        <v>230</v>
      </c>
      <c r="AT815" s="30">
        <v>110</v>
      </c>
      <c r="AU815" s="148">
        <v>0.47826087474822998</v>
      </c>
      <c r="AV815" s="30">
        <v>89.448638916015625</v>
      </c>
      <c r="AW815" s="148">
        <v>0.3888888955116272</v>
      </c>
      <c r="AX815" s="30">
        <v>52.541377079999997</v>
      </c>
      <c r="AY815" s="30">
        <v>287.03704833984381</v>
      </c>
      <c r="AZ815" s="30">
        <v>110</v>
      </c>
      <c r="BA815" s="30">
        <v>88.547073364257813</v>
      </c>
      <c r="BB815" s="148">
        <v>0.57899999999999996</v>
      </c>
      <c r="BC815" s="30">
        <v>51.73</v>
      </c>
      <c r="BD815" s="30">
        <v>356</v>
      </c>
      <c r="BE815" s="30">
        <v>87.612701416015625</v>
      </c>
      <c r="BF815" s="147">
        <v>0.48799999999999999</v>
      </c>
      <c r="BG815" s="30">
        <v>51.27</v>
      </c>
      <c r="BH815" s="30">
        <v>327.60000000000002</v>
      </c>
      <c r="BI815" s="30">
        <v>89.697242736816406</v>
      </c>
      <c r="BJ815" s="148">
        <v>0.60299999999999998</v>
      </c>
      <c r="BK815" s="30">
        <v>52.320095819999999</v>
      </c>
      <c r="BL815" s="30">
        <v>364</v>
      </c>
      <c r="BM815" s="30">
        <v>88.844612121582031</v>
      </c>
      <c r="BN815" s="148">
        <v>0.50800000000000001</v>
      </c>
      <c r="BO815" s="30">
        <v>51.919537669999997</v>
      </c>
      <c r="BP815" s="30">
        <v>328.6</v>
      </c>
      <c r="BQ815" s="148">
        <v>1.4999999999999999E-2</v>
      </c>
      <c r="BR815" s="148">
        <v>2.9000000000000001E-2</v>
      </c>
      <c r="BS815" s="148">
        <v>1.7000000000000001E-2</v>
      </c>
      <c r="BT815" s="148">
        <v>0.89600000000000002</v>
      </c>
      <c r="BU815" s="148">
        <v>4.2000000000000003E-2</v>
      </c>
      <c r="BV815" s="148">
        <v>2.000000094994903E-3</v>
      </c>
      <c r="BW815" s="148">
        <v>3.7999999999999999E-2</v>
      </c>
      <c r="BX815" s="148">
        <v>8.7000000000000008E-2</v>
      </c>
      <c r="BY815" s="148">
        <v>0.26900000000000002</v>
      </c>
      <c r="BZ815" s="1"/>
      <c r="CA815" s="150">
        <v>9381.1796875</v>
      </c>
      <c r="CB815" s="150">
        <v>10098.39</v>
      </c>
      <c r="CC815" s="124" t="s">
        <v>4334</v>
      </c>
      <c r="CD815" t="s">
        <v>4634</v>
      </c>
    </row>
    <row r="816" spans="1:82" x14ac:dyDescent="0.3">
      <c r="A816" s="1">
        <v>500023000</v>
      </c>
      <c r="B816" s="124" t="s">
        <v>4335</v>
      </c>
      <c r="C816" t="s">
        <v>255</v>
      </c>
      <c r="D816" t="s">
        <v>1203</v>
      </c>
      <c r="E816" s="30">
        <v>78.210075378417969</v>
      </c>
      <c r="F816" s="30">
        <v>75.98614501953125</v>
      </c>
      <c r="G816" s="30">
        <v>78.169540405273438</v>
      </c>
      <c r="H816" s="30">
        <v>78.261032104492188</v>
      </c>
      <c r="I816" s="1">
        <v>179</v>
      </c>
      <c r="J816" s="1">
        <v>5</v>
      </c>
      <c r="K816" s="1">
        <v>8</v>
      </c>
      <c r="L816" t="s">
        <v>3897</v>
      </c>
      <c r="M816" t="s">
        <v>3915</v>
      </c>
      <c r="N816" t="s">
        <v>3917</v>
      </c>
      <c r="O816" t="s">
        <v>3923</v>
      </c>
      <c r="P816" s="148">
        <v>0.33928570151329041</v>
      </c>
      <c r="Q816" s="30">
        <v>47.133420950000001</v>
      </c>
      <c r="R816" s="30">
        <v>323.21429443359381</v>
      </c>
      <c r="S816" s="1">
        <v>313</v>
      </c>
      <c r="T816" s="1">
        <v>142</v>
      </c>
      <c r="U816" s="148">
        <v>0.45367410778999329</v>
      </c>
      <c r="V816" s="148">
        <v>0.2083333283662796</v>
      </c>
      <c r="W816" s="149">
        <v>46.216146449999997</v>
      </c>
      <c r="X816" s="149"/>
      <c r="Y816" s="1">
        <v>142</v>
      </c>
      <c r="Z816" s="30">
        <v>80.389259338378906</v>
      </c>
      <c r="AA816" s="148">
        <v>0.442</v>
      </c>
      <c r="AB816" s="30">
        <v>48.5</v>
      </c>
      <c r="AC816" s="30">
        <v>329.9</v>
      </c>
      <c r="AD816" s="30">
        <v>81.138900756835938</v>
      </c>
      <c r="AE816" s="148">
        <v>0.29899999999999999</v>
      </c>
      <c r="AF816" s="30">
        <v>48.68</v>
      </c>
      <c r="AG816" s="30">
        <v>298.7</v>
      </c>
      <c r="AH816" s="30">
        <v>78.660430908203125</v>
      </c>
      <c r="AI816" s="148">
        <v>0.38900000000000001</v>
      </c>
      <c r="AJ816" s="30">
        <v>47.942606670000004</v>
      </c>
      <c r="AK816" s="30">
        <v>331.1</v>
      </c>
      <c r="AL816" s="30">
        <v>78.082611083984375</v>
      </c>
      <c r="AM816" s="148">
        <v>0.30299999999999999</v>
      </c>
      <c r="AN816" s="30">
        <v>47.64905521</v>
      </c>
      <c r="AO816" s="30">
        <v>309</v>
      </c>
      <c r="AP816" s="148">
        <v>0.2797619104385376</v>
      </c>
      <c r="AQ816" s="30">
        <v>45.736607769999999</v>
      </c>
      <c r="AR816" s="30">
        <v>276.78570556640631</v>
      </c>
      <c r="AS816" s="30">
        <v>312</v>
      </c>
      <c r="AT816" s="30">
        <v>142</v>
      </c>
      <c r="AU816" s="148">
        <v>0.45367410778999329</v>
      </c>
      <c r="AV816" s="30">
        <v>78.261032104492188</v>
      </c>
      <c r="AW816" s="148">
        <v>0.1527777761220932</v>
      </c>
      <c r="AX816" s="30">
        <v>46.129571519999999</v>
      </c>
      <c r="AY816" s="30"/>
      <c r="AZ816" s="30">
        <v>142</v>
      </c>
      <c r="BA816" s="30">
        <v>82.484840393066406</v>
      </c>
      <c r="BB816" s="148">
        <v>0.34</v>
      </c>
      <c r="BC816" s="30">
        <v>48.79</v>
      </c>
      <c r="BD816" s="30">
        <v>294.8</v>
      </c>
      <c r="BE816" s="30">
        <v>83.392997741699219</v>
      </c>
      <c r="BF816" s="147">
        <v>0.247</v>
      </c>
      <c r="BG816" s="30">
        <v>49.19</v>
      </c>
      <c r="BH816" s="30">
        <v>266.2</v>
      </c>
      <c r="BI816" s="30">
        <v>85.653656005859375</v>
      </c>
      <c r="BJ816" s="148">
        <v>0.377</v>
      </c>
      <c r="BK816" s="30">
        <v>50.350372569999998</v>
      </c>
      <c r="BL816" s="30">
        <v>301.8</v>
      </c>
      <c r="BM816" s="30">
        <v>85.429794311523438</v>
      </c>
      <c r="BN816" s="148">
        <v>0.30299999999999999</v>
      </c>
      <c r="BO816" s="30">
        <v>50.217682959999998</v>
      </c>
      <c r="BP816" s="30">
        <v>283.10000000000002</v>
      </c>
      <c r="BQ816" s="148"/>
      <c r="BR816" s="148"/>
      <c r="BS816" s="148"/>
      <c r="BT816" s="148">
        <v>0.96099999999999997</v>
      </c>
      <c r="BU816" s="148"/>
      <c r="BV816" s="148">
        <v>3.9000000804662698E-2</v>
      </c>
      <c r="BW816" s="148"/>
      <c r="BX816" s="148">
        <v>0.14499999999999999</v>
      </c>
      <c r="BY816" s="148">
        <v>0.34200000000000003</v>
      </c>
      <c r="BZ816" s="1"/>
      <c r="CA816" s="150">
        <v>8124.490234375</v>
      </c>
      <c r="CB816" s="150">
        <v>8334.98</v>
      </c>
      <c r="CC816" s="124" t="s">
        <v>4335</v>
      </c>
      <c r="CD816" t="s">
        <v>4635</v>
      </c>
    </row>
    <row r="817" spans="1:82" x14ac:dyDescent="0.3">
      <c r="A817" s="1">
        <v>500024020</v>
      </c>
      <c r="B817" s="124" t="s">
        <v>4335</v>
      </c>
      <c r="C817" t="s">
        <v>255</v>
      </c>
      <c r="D817" t="s">
        <v>1326</v>
      </c>
      <c r="E817" s="30">
        <v>87.777580261230469</v>
      </c>
      <c r="F817" s="30">
        <v>89.141868591308594</v>
      </c>
      <c r="G817" s="30">
        <v>86.485725402832031</v>
      </c>
      <c r="H817" s="30">
        <v>88.833358764648438</v>
      </c>
      <c r="I817" s="1">
        <v>198</v>
      </c>
      <c r="J817" s="1" t="s">
        <v>4733</v>
      </c>
      <c r="K817" s="1">
        <v>4</v>
      </c>
      <c r="L817" t="s">
        <v>3897</v>
      </c>
      <c r="M817" t="s">
        <v>3915</v>
      </c>
      <c r="N817" t="s">
        <v>3917</v>
      </c>
      <c r="O817" t="s">
        <v>3923</v>
      </c>
      <c r="P817" s="148">
        <v>0.53012049198150635</v>
      </c>
      <c r="Q817" s="30">
        <v>51.113147759999997</v>
      </c>
      <c r="R817" s="30">
        <v>361.44577026367188</v>
      </c>
      <c r="S817" s="1">
        <v>72</v>
      </c>
      <c r="T817" s="1">
        <v>44</v>
      </c>
      <c r="U817" s="148">
        <v>0.6111111044883728</v>
      </c>
      <c r="V817" s="148">
        <v>0.26190477609634399</v>
      </c>
      <c r="W817" s="149">
        <v>51.667123369999999</v>
      </c>
      <c r="X817" s="149"/>
      <c r="Y817" s="1">
        <v>44</v>
      </c>
      <c r="Z817" s="30">
        <v>85.524818420410156</v>
      </c>
      <c r="AA817" s="148">
        <v>0.505</v>
      </c>
      <c r="AB817" s="30">
        <v>50.2</v>
      </c>
      <c r="AC817" s="30">
        <v>349.5</v>
      </c>
      <c r="AD817" s="30">
        <v>86.705299377441406</v>
      </c>
      <c r="AE817" s="148">
        <v>0.41499999999999998</v>
      </c>
      <c r="AF817" s="30">
        <v>50.57</v>
      </c>
      <c r="AG817" s="30">
        <v>327.7</v>
      </c>
      <c r="AH817" s="30">
        <v>84.088226318359375</v>
      </c>
      <c r="AI817" s="148">
        <v>0.45800000000000002</v>
      </c>
      <c r="AJ817" s="30">
        <v>49.740368629999999</v>
      </c>
      <c r="AK817" s="30">
        <v>345.8</v>
      </c>
      <c r="AL817" s="30">
        <v>82.905387878417969</v>
      </c>
      <c r="AM817" s="148">
        <v>0.32800000000000001</v>
      </c>
      <c r="AN817" s="30">
        <v>49.2902384</v>
      </c>
      <c r="AO817" s="30">
        <v>315.60000000000002</v>
      </c>
      <c r="AP817" s="148">
        <v>0.38554215431213379</v>
      </c>
      <c r="AQ817" s="30">
        <v>50.938600059999999</v>
      </c>
      <c r="AR817" s="30">
        <v>301.204833984375</v>
      </c>
      <c r="AS817" s="30">
        <v>72</v>
      </c>
      <c r="AT817" s="30">
        <v>44</v>
      </c>
      <c r="AU817" s="148">
        <v>0.6111111044883728</v>
      </c>
      <c r="AV817" s="30">
        <v>88.833358764648438</v>
      </c>
      <c r="AW817" s="148">
        <v>0.28571429848670959</v>
      </c>
      <c r="AX817" s="30">
        <v>52.1887513</v>
      </c>
      <c r="AY817" s="30"/>
      <c r="AZ817" s="30">
        <v>44</v>
      </c>
      <c r="BA817" s="30">
        <v>82.649803161621094</v>
      </c>
      <c r="BB817" s="148">
        <v>0.505</v>
      </c>
      <c r="BC817" s="30">
        <v>48.87</v>
      </c>
      <c r="BD817" s="30">
        <v>354.1</v>
      </c>
      <c r="BE817" s="30">
        <v>84.833381652832031</v>
      </c>
      <c r="BF817" s="147">
        <v>0.46200000000000002</v>
      </c>
      <c r="BG817" s="30">
        <v>49.9</v>
      </c>
      <c r="BH817" s="30">
        <v>340</v>
      </c>
      <c r="BI817" s="30">
        <v>82.080352783203125</v>
      </c>
      <c r="BJ817" s="148">
        <v>0.442</v>
      </c>
      <c r="BK817" s="30">
        <v>48.609738649999997</v>
      </c>
      <c r="BL817" s="30">
        <v>327.5</v>
      </c>
      <c r="BM817" s="30">
        <v>82.656112670898438</v>
      </c>
      <c r="BN817" s="148">
        <v>0.32800000000000001</v>
      </c>
      <c r="BO817" s="30">
        <v>48.83535432</v>
      </c>
      <c r="BP817" s="30">
        <v>295.3</v>
      </c>
      <c r="BQ817" s="148"/>
      <c r="BR817" s="148"/>
      <c r="BS817" s="148"/>
      <c r="BT817" s="148">
        <v>0.97</v>
      </c>
      <c r="BU817" s="148"/>
      <c r="BV817" s="148">
        <v>2.999999932944775E-2</v>
      </c>
      <c r="BW817" s="148"/>
      <c r="BX817" s="148">
        <v>0.14099999999999999</v>
      </c>
      <c r="BY817" s="148">
        <v>0.41099999999999998</v>
      </c>
      <c r="BZ817" s="1"/>
      <c r="CA817" s="150">
        <v>10791.1103515625</v>
      </c>
      <c r="CB817" s="150">
        <v>11455.07</v>
      </c>
      <c r="CC817" s="124" t="s">
        <v>4335</v>
      </c>
      <c r="CD817" t="s">
        <v>4634</v>
      </c>
    </row>
    <row r="818" spans="1:82" x14ac:dyDescent="0.3">
      <c r="A818" s="1">
        <v>500032050</v>
      </c>
      <c r="B818" s="124" t="s">
        <v>4336</v>
      </c>
      <c r="C818" t="s">
        <v>256</v>
      </c>
      <c r="D818" t="s">
        <v>1327</v>
      </c>
      <c r="E818" s="30">
        <v>81.105941772460938</v>
      </c>
      <c r="F818" s="30">
        <v>79.649345397949219</v>
      </c>
      <c r="G818" s="30">
        <v>78.929946899414063</v>
      </c>
      <c r="H818" s="30">
        <v>78.778938293457031</v>
      </c>
      <c r="I818" s="1">
        <v>546</v>
      </c>
      <c r="J818" s="1">
        <v>7</v>
      </c>
      <c r="K818" s="1">
        <v>8</v>
      </c>
      <c r="L818" t="s">
        <v>3897</v>
      </c>
      <c r="M818" t="s">
        <v>3915</v>
      </c>
      <c r="N818" t="s">
        <v>3919</v>
      </c>
      <c r="O818" t="s">
        <v>3921</v>
      </c>
      <c r="P818" s="148">
        <v>0.46003898978233337</v>
      </c>
      <c r="Q818" s="30">
        <v>48.337993320000002</v>
      </c>
      <c r="R818" s="30">
        <v>342.6900634765625</v>
      </c>
      <c r="S818" s="1">
        <v>1069</v>
      </c>
      <c r="T818" s="1">
        <v>458</v>
      </c>
      <c r="U818" s="148">
        <v>0.42843779921531677</v>
      </c>
      <c r="V818" s="148">
        <v>0.26923078298568731</v>
      </c>
      <c r="W818" s="149">
        <v>47.733966199999998</v>
      </c>
      <c r="X818" s="149">
        <v>295.19232177734381</v>
      </c>
      <c r="Y818" s="1">
        <v>458</v>
      </c>
      <c r="Z818" s="30">
        <v>80.087165832519531</v>
      </c>
      <c r="AA818" s="148">
        <v>0.48499999999999999</v>
      </c>
      <c r="AB818" s="30">
        <v>48.4</v>
      </c>
      <c r="AC818" s="30">
        <v>348.6</v>
      </c>
      <c r="AD818" s="30">
        <v>79.843025207519531</v>
      </c>
      <c r="AE818" s="148">
        <v>0.30199999999999999</v>
      </c>
      <c r="AF818" s="30">
        <v>48.24</v>
      </c>
      <c r="AG818" s="30">
        <v>302.89999999999998</v>
      </c>
      <c r="AH818" s="30">
        <v>76.582313537597656</v>
      </c>
      <c r="AI818" s="148">
        <v>0.43700000000000011</v>
      </c>
      <c r="AJ818" s="30">
        <v>47.254306970000002</v>
      </c>
      <c r="AK818" s="30">
        <v>331.9</v>
      </c>
      <c r="AL818" s="30">
        <v>76.084083557128906</v>
      </c>
      <c r="AM818" s="148">
        <v>0.315</v>
      </c>
      <c r="AN818" s="30">
        <v>46.968959249999997</v>
      </c>
      <c r="AO818" s="30">
        <v>292.8</v>
      </c>
      <c r="AP818" s="148">
        <v>0.302734375</v>
      </c>
      <c r="AQ818" s="30">
        <v>46.212259109999998</v>
      </c>
      <c r="AR818" s="30">
        <v>288.28125</v>
      </c>
      <c r="AS818" s="30">
        <v>1067</v>
      </c>
      <c r="AT818" s="30">
        <v>458</v>
      </c>
      <c r="AU818" s="148">
        <v>0.42843779921531677</v>
      </c>
      <c r="AV818" s="30">
        <v>78.778938293457031</v>
      </c>
      <c r="AW818" s="148">
        <v>0.14423076808452609</v>
      </c>
      <c r="AX818" s="30">
        <v>46.426393050000001</v>
      </c>
      <c r="AY818" s="30">
        <v>237.01922607421881</v>
      </c>
      <c r="AZ818" s="30">
        <v>458</v>
      </c>
      <c r="BA818" s="30">
        <v>78.773269653320313</v>
      </c>
      <c r="BB818" s="148">
        <v>0.39200000000000002</v>
      </c>
      <c r="BC818" s="30">
        <v>46.99</v>
      </c>
      <c r="BD818" s="30">
        <v>314.39999999999998</v>
      </c>
      <c r="BE818" s="30">
        <v>78.037216186523438</v>
      </c>
      <c r="BF818" s="147">
        <v>0.216</v>
      </c>
      <c r="BG818" s="30">
        <v>46.55</v>
      </c>
      <c r="BH818" s="30">
        <v>258.8</v>
      </c>
      <c r="BI818" s="30">
        <v>77.22998046875</v>
      </c>
      <c r="BJ818" s="148">
        <v>0.35599999999999998</v>
      </c>
      <c r="BK818" s="30">
        <v>46.247014989999997</v>
      </c>
      <c r="BL818" s="30">
        <v>303.10000000000002</v>
      </c>
      <c r="BM818" s="30">
        <v>76.215667724609375</v>
      </c>
      <c r="BN818" s="148">
        <v>0.23</v>
      </c>
      <c r="BO818" s="30">
        <v>45.625604699999997</v>
      </c>
      <c r="BP818" s="30">
        <v>254.5</v>
      </c>
      <c r="BQ818" s="148"/>
      <c r="BR818" s="148">
        <v>1.7999999999999999E-2</v>
      </c>
      <c r="BS818" s="148"/>
      <c r="BT818" s="148">
        <v>0.96299999999999997</v>
      </c>
      <c r="BU818" s="148">
        <v>1.2999999999999999E-2</v>
      </c>
      <c r="BV818" s="148">
        <v>4.999999888241291E-3</v>
      </c>
      <c r="BW818" s="148"/>
      <c r="BX818" s="148">
        <v>0.13600000000000001</v>
      </c>
      <c r="BY818" s="148">
        <v>0.35099999999999998</v>
      </c>
      <c r="BZ818" s="1"/>
      <c r="CA818" s="150">
        <v>8850.3896484375</v>
      </c>
      <c r="CB818" s="150">
        <v>9014.64</v>
      </c>
      <c r="CC818" s="124" t="s">
        <v>4336</v>
      </c>
      <c r="CD818" t="s">
        <v>4633</v>
      </c>
    </row>
    <row r="819" spans="1:82" x14ac:dyDescent="0.3">
      <c r="A819" s="1">
        <v>500034020</v>
      </c>
      <c r="B819" s="124" t="s">
        <v>4336</v>
      </c>
      <c r="C819" t="s">
        <v>256</v>
      </c>
      <c r="D819" t="s">
        <v>1328</v>
      </c>
      <c r="E819" s="30">
        <v>80.205062866210938</v>
      </c>
      <c r="F819" s="30">
        <v>80.632049560546875</v>
      </c>
      <c r="G819" s="30">
        <v>86.741188049316406</v>
      </c>
      <c r="H819" s="30">
        <v>87.800498962402344</v>
      </c>
      <c r="I819" s="1">
        <v>456</v>
      </c>
      <c r="J819" s="1">
        <v>3</v>
      </c>
      <c r="K819" s="1">
        <v>4</v>
      </c>
      <c r="L819" t="s">
        <v>3897</v>
      </c>
      <c r="M819" t="s">
        <v>3915</v>
      </c>
      <c r="N819" t="s">
        <v>3919</v>
      </c>
      <c r="O819" t="s">
        <v>3921</v>
      </c>
      <c r="P819" s="148">
        <v>0.39953809976577759</v>
      </c>
      <c r="Q819" s="30">
        <v>47.963260849999998</v>
      </c>
      <c r="R819" s="30">
        <v>318.47573852539063</v>
      </c>
      <c r="S819" s="1">
        <v>271</v>
      </c>
      <c r="T819" s="1">
        <v>115</v>
      </c>
      <c r="U819" s="148">
        <v>0.42435425519943237</v>
      </c>
      <c r="V819" s="148">
        <v>0.18324607610702509</v>
      </c>
      <c r="W819" s="149">
        <v>48.141143530000001</v>
      </c>
      <c r="X819" s="149">
        <v>267.01571655273438</v>
      </c>
      <c r="Y819" s="1">
        <v>115</v>
      </c>
      <c r="Z819" s="30">
        <v>79.482986450195313</v>
      </c>
      <c r="AA819" s="148">
        <v>0.51900000000000002</v>
      </c>
      <c r="AB819" s="30">
        <v>48.2</v>
      </c>
      <c r="AC819" s="30">
        <v>348.3</v>
      </c>
      <c r="AD819" s="30">
        <v>78.723854064941406</v>
      </c>
      <c r="AE819" s="148">
        <v>0.33800000000000002</v>
      </c>
      <c r="AF819" s="30">
        <v>47.86</v>
      </c>
      <c r="AG819" s="30">
        <v>297.3</v>
      </c>
      <c r="AH819" s="30">
        <v>79.611984252929688</v>
      </c>
      <c r="AI819" s="148">
        <v>0.52300000000000002</v>
      </c>
      <c r="AJ819" s="30">
        <v>48.257776399999997</v>
      </c>
      <c r="AK819" s="30">
        <v>348.6</v>
      </c>
      <c r="AL819" s="30">
        <v>78.657302856445313</v>
      </c>
      <c r="AM819" s="148">
        <v>0.36599999999999999</v>
      </c>
      <c r="AN819" s="30">
        <v>47.844620200000001</v>
      </c>
      <c r="AO819" s="30">
        <v>311.5</v>
      </c>
      <c r="AP819" s="148">
        <v>0.36635944247245789</v>
      </c>
      <c r="AQ819" s="30">
        <v>51.098397200000001</v>
      </c>
      <c r="AR819" s="30">
        <v>288.24884033203131</v>
      </c>
      <c r="AS819" s="30">
        <v>271</v>
      </c>
      <c r="AT819" s="30">
        <v>115</v>
      </c>
      <c r="AU819" s="148">
        <v>0.42435425519943237</v>
      </c>
      <c r="AV819" s="30">
        <v>87.800498962402344</v>
      </c>
      <c r="AW819" s="148">
        <v>0.23560209572315219</v>
      </c>
      <c r="AX819" s="30">
        <v>51.59680041</v>
      </c>
      <c r="AY819" s="30">
        <v>235.60209655761719</v>
      </c>
      <c r="AZ819" s="30">
        <v>115</v>
      </c>
      <c r="BA819" s="30">
        <v>83.9488525390625</v>
      </c>
      <c r="BB819" s="148">
        <v>0.56299999999999994</v>
      </c>
      <c r="BC819" s="30">
        <v>49.5</v>
      </c>
      <c r="BD819" s="30">
        <v>343.5</v>
      </c>
      <c r="BE819" s="30">
        <v>84.062469482421875</v>
      </c>
      <c r="BF819" s="147">
        <v>0.39700000000000002</v>
      </c>
      <c r="BG819" s="30">
        <v>49.52</v>
      </c>
      <c r="BH819" s="30">
        <v>286.8</v>
      </c>
      <c r="BI819" s="30">
        <v>81.09912109375</v>
      </c>
      <c r="BJ819" s="148">
        <v>0.42599999999999999</v>
      </c>
      <c r="BK819" s="30">
        <v>48.131757610000001</v>
      </c>
      <c r="BL819" s="30">
        <v>313.8</v>
      </c>
      <c r="BM819" s="30">
        <v>80.5550537109375</v>
      </c>
      <c r="BN819" s="148">
        <v>0.28399999999999997</v>
      </c>
      <c r="BO819" s="30">
        <v>47.78824273</v>
      </c>
      <c r="BP819" s="30">
        <v>268.7</v>
      </c>
      <c r="BQ819" s="148"/>
      <c r="BR819" s="148">
        <v>2.1999999999999999E-2</v>
      </c>
      <c r="BS819" s="148"/>
      <c r="BT819" s="148">
        <v>0.94100000000000006</v>
      </c>
      <c r="BU819" s="148">
        <v>2.1999999999999999E-2</v>
      </c>
      <c r="BV819" s="148">
        <v>1.499999966472387E-2</v>
      </c>
      <c r="BW819" s="148"/>
      <c r="BX819" s="148">
        <v>0.17799999999999999</v>
      </c>
      <c r="BY819" s="148">
        <v>0.35799999999999998</v>
      </c>
      <c r="BZ819" s="1"/>
      <c r="CA819" s="150">
        <v>9119.7802734375</v>
      </c>
      <c r="CB819" s="150">
        <v>9302.2900000000009</v>
      </c>
      <c r="CC819" s="124" t="s">
        <v>4336</v>
      </c>
      <c r="CD819" t="s">
        <v>4634</v>
      </c>
    </row>
    <row r="820" spans="1:82" x14ac:dyDescent="0.3">
      <c r="A820" s="1">
        <v>500034040</v>
      </c>
      <c r="B820" s="124" t="s">
        <v>4336</v>
      </c>
      <c r="C820" t="s">
        <v>256</v>
      </c>
      <c r="D820" t="s">
        <v>1329</v>
      </c>
      <c r="E820" s="30">
        <v>82.970481872558594</v>
      </c>
      <c r="F820" s="30">
        <v>83.487983703613281</v>
      </c>
      <c r="G820" s="30">
        <v>80.526130676269531</v>
      </c>
      <c r="H820" s="30">
        <v>81.401222229003906</v>
      </c>
      <c r="I820" s="1">
        <v>524</v>
      </c>
      <c r="J820" s="1">
        <v>5</v>
      </c>
      <c r="K820" s="1">
        <v>6</v>
      </c>
      <c r="L820" t="s">
        <v>3897</v>
      </c>
      <c r="M820" t="s">
        <v>3915</v>
      </c>
      <c r="N820" t="s">
        <v>3919</v>
      </c>
      <c r="O820" t="s">
        <v>3921</v>
      </c>
      <c r="P820" s="148">
        <v>0.37250995635986328</v>
      </c>
      <c r="Q820" s="30">
        <v>49.113574069999999</v>
      </c>
      <c r="R820" s="30">
        <v>324.900390625</v>
      </c>
      <c r="S820" s="1">
        <v>1014</v>
      </c>
      <c r="T820" s="1">
        <v>441</v>
      </c>
      <c r="U820" s="148">
        <v>0.43491125106811518</v>
      </c>
      <c r="V820" s="148">
        <v>0.26066350936889648</v>
      </c>
      <c r="W820" s="149">
        <v>49.324477999999999</v>
      </c>
      <c r="X820" s="149">
        <v>287.677734375</v>
      </c>
      <c r="Y820" s="1">
        <v>441</v>
      </c>
      <c r="Z820" s="30">
        <v>89.452011108398438</v>
      </c>
      <c r="AA820" s="148">
        <v>0.52900000000000003</v>
      </c>
      <c r="AB820" s="30">
        <v>51.5</v>
      </c>
      <c r="AC820" s="30">
        <v>360.6</v>
      </c>
      <c r="AD820" s="30">
        <v>87.795013427734375</v>
      </c>
      <c r="AE820" s="148">
        <v>0.37799999999999989</v>
      </c>
      <c r="AF820" s="30">
        <v>50.94</v>
      </c>
      <c r="AG820" s="30">
        <v>325.3</v>
      </c>
      <c r="AH820" s="30">
        <v>88.142707824707031</v>
      </c>
      <c r="AI820" s="148">
        <v>0.55799999999999994</v>
      </c>
      <c r="AJ820" s="30">
        <v>51.08327027</v>
      </c>
      <c r="AK820" s="30">
        <v>367</v>
      </c>
      <c r="AL820" s="30">
        <v>86.061882019042969</v>
      </c>
      <c r="AM820" s="148">
        <v>0.35799999999999998</v>
      </c>
      <c r="AN820" s="30">
        <v>50.364387270000002</v>
      </c>
      <c r="AO820" s="30">
        <v>323</v>
      </c>
      <c r="AP820" s="148">
        <v>0.30079680681228638</v>
      </c>
      <c r="AQ820" s="30">
        <v>47.210714969999998</v>
      </c>
      <c r="AR820" s="30">
        <v>277.88845825195313</v>
      </c>
      <c r="AS820" s="30">
        <v>1012</v>
      </c>
      <c r="AT820" s="30">
        <v>440</v>
      </c>
      <c r="AU820" s="148">
        <v>0.43491125106811518</v>
      </c>
      <c r="AV820" s="30">
        <v>81.401222229003906</v>
      </c>
      <c r="AW820" s="148">
        <v>0.16113744676113129</v>
      </c>
      <c r="AX820" s="30">
        <v>47.929268569999998</v>
      </c>
      <c r="AY820" s="30">
        <v>225.11848449707031</v>
      </c>
      <c r="AZ820" s="30">
        <v>440</v>
      </c>
      <c r="BA820" s="30">
        <v>89.907981872558594</v>
      </c>
      <c r="BB820" s="148">
        <v>0.49700000000000011</v>
      </c>
      <c r="BC820" s="30">
        <v>52.39</v>
      </c>
      <c r="BD820" s="30">
        <v>334.3</v>
      </c>
      <c r="BE820" s="30">
        <v>89.093658447265625</v>
      </c>
      <c r="BF820" s="147">
        <v>0.33900000000000002</v>
      </c>
      <c r="BG820" s="30">
        <v>52</v>
      </c>
      <c r="BH820" s="30">
        <v>288</v>
      </c>
      <c r="BI820" s="30">
        <v>87.769439697265625</v>
      </c>
      <c r="BJ820" s="148">
        <v>0.49299999999999999</v>
      </c>
      <c r="BK820" s="30">
        <v>51.381018760000003</v>
      </c>
      <c r="BL820" s="30">
        <v>330.3</v>
      </c>
      <c r="BM820" s="30">
        <v>87.198661804199219</v>
      </c>
      <c r="BN820" s="148">
        <v>0.29599999999999999</v>
      </c>
      <c r="BO820" s="30">
        <v>51.099240360000003</v>
      </c>
      <c r="BP820" s="30">
        <v>268.7</v>
      </c>
      <c r="BQ820" s="148"/>
      <c r="BR820" s="148">
        <v>2.3E-2</v>
      </c>
      <c r="BS820" s="148"/>
      <c r="BT820" s="148">
        <v>0.96</v>
      </c>
      <c r="BU820" s="148">
        <v>1.0999999999999999E-2</v>
      </c>
      <c r="BV820" s="148">
        <v>6.0000000521540642E-3</v>
      </c>
      <c r="BW820" s="148"/>
      <c r="BX820" s="148">
        <v>0.17599999999999999</v>
      </c>
      <c r="BY820" s="148">
        <v>0.34100000000000003</v>
      </c>
      <c r="BZ820" s="1"/>
      <c r="CA820" s="150">
        <v>8900.8896484375</v>
      </c>
      <c r="CB820" s="150">
        <v>9243.58</v>
      </c>
      <c r="CC820" s="124" t="s">
        <v>4336</v>
      </c>
      <c r="CD820" t="s">
        <v>4634</v>
      </c>
    </row>
    <row r="821" spans="1:82" x14ac:dyDescent="0.3">
      <c r="A821" s="1">
        <v>500053000</v>
      </c>
      <c r="B821" s="124" t="s">
        <v>4337</v>
      </c>
      <c r="C821" t="s">
        <v>257</v>
      </c>
      <c r="D821" t="s">
        <v>1330</v>
      </c>
      <c r="E821" s="30">
        <v>85.051025390625</v>
      </c>
      <c r="F821" s="30">
        <v>83.665771484375</v>
      </c>
      <c r="G821" s="30">
        <v>80.824089050292969</v>
      </c>
      <c r="H821" s="30">
        <v>81.038040161132813</v>
      </c>
      <c r="I821" s="1">
        <v>381</v>
      </c>
      <c r="J821" s="1">
        <v>6</v>
      </c>
      <c r="K821" s="1">
        <v>8</v>
      </c>
      <c r="L821" t="s">
        <v>3897</v>
      </c>
      <c r="M821" t="s">
        <v>3915</v>
      </c>
      <c r="N821" t="s">
        <v>3917</v>
      </c>
      <c r="O821" t="s">
        <v>3921</v>
      </c>
      <c r="P821" s="148">
        <v>0.39890709519386292</v>
      </c>
      <c r="Q821" s="30">
        <v>49.979000450000001</v>
      </c>
      <c r="R821" s="30">
        <v>327.86886596679688</v>
      </c>
      <c r="S821" s="1">
        <v>715</v>
      </c>
      <c r="T821" s="1">
        <v>400</v>
      </c>
      <c r="U821" s="148">
        <v>0.55944055318832397</v>
      </c>
      <c r="V821" s="148">
        <v>0.27956989407539368</v>
      </c>
      <c r="W821" s="149">
        <v>49.398142149999998</v>
      </c>
      <c r="X821" s="149">
        <v>296.77420043945313</v>
      </c>
      <c r="Y821" s="1">
        <v>400</v>
      </c>
      <c r="Z821" s="30">
        <v>87.0352783203125</v>
      </c>
      <c r="AA821" s="148">
        <v>0.49099999999999999</v>
      </c>
      <c r="AB821" s="30">
        <v>50.7</v>
      </c>
      <c r="AC821" s="30">
        <v>338.9</v>
      </c>
      <c r="AD821" s="30">
        <v>85.8511962890625</v>
      </c>
      <c r="AE821" s="148">
        <v>0.38500000000000001</v>
      </c>
      <c r="AF821" s="30">
        <v>50.28</v>
      </c>
      <c r="AG821" s="30">
        <v>308.89999999999998</v>
      </c>
      <c r="AH821" s="30">
        <v>86.9620361328125</v>
      </c>
      <c r="AI821" s="148">
        <v>0.44600000000000001</v>
      </c>
      <c r="AJ821" s="30">
        <v>50.692215859999997</v>
      </c>
      <c r="AK821" s="30">
        <v>336.5</v>
      </c>
      <c r="AL821" s="30">
        <v>85.727531433105469</v>
      </c>
      <c r="AM821" s="148">
        <v>0.32500000000000001</v>
      </c>
      <c r="AN821" s="30">
        <v>50.250609330000003</v>
      </c>
      <c r="AO821" s="30">
        <v>304.89999999999998</v>
      </c>
      <c r="AP821" s="148">
        <v>0.24250681698322299</v>
      </c>
      <c r="AQ821" s="30">
        <v>47.397095329999999</v>
      </c>
      <c r="AR821" s="30">
        <v>264.57766723632813</v>
      </c>
      <c r="AS821" s="30">
        <v>716</v>
      </c>
      <c r="AT821" s="30">
        <v>400</v>
      </c>
      <c r="AU821" s="148">
        <v>0.55944055318832397</v>
      </c>
      <c r="AV821" s="30">
        <v>81.038040161132813</v>
      </c>
      <c r="AW821" s="148">
        <v>0.15591397881507871</v>
      </c>
      <c r="AX821" s="30">
        <v>47.721123579999997</v>
      </c>
      <c r="AY821" s="30">
        <v>230.10752868652341</v>
      </c>
      <c r="AZ821" s="30">
        <v>400</v>
      </c>
      <c r="BA821" s="30">
        <v>83.041580200195313</v>
      </c>
      <c r="BB821" s="148">
        <v>0.27800000000000002</v>
      </c>
      <c r="BC821" s="30">
        <v>49.06</v>
      </c>
      <c r="BD821" s="30">
        <v>275.3</v>
      </c>
      <c r="BE821" s="30">
        <v>83.048118591308594</v>
      </c>
      <c r="BF821" s="147">
        <v>0.188</v>
      </c>
      <c r="BG821" s="30">
        <v>49.02</v>
      </c>
      <c r="BH821" s="30">
        <v>246.5</v>
      </c>
      <c r="BI821" s="30">
        <v>83.067977905273438</v>
      </c>
      <c r="BJ821" s="148">
        <v>0.27200000000000002</v>
      </c>
      <c r="BK821" s="30">
        <v>49.090833570000001</v>
      </c>
      <c r="BL821" s="30">
        <v>283.89999999999998</v>
      </c>
      <c r="BM821" s="30">
        <v>83.325653076171875</v>
      </c>
      <c r="BN821" s="148">
        <v>0.16300000000000001</v>
      </c>
      <c r="BO821" s="30">
        <v>49.1690331</v>
      </c>
      <c r="BP821" s="30">
        <v>252.2</v>
      </c>
      <c r="BQ821" s="148">
        <v>3.4000000000000002E-2</v>
      </c>
      <c r="BR821" s="148">
        <v>2.5999999999999999E-2</v>
      </c>
      <c r="BS821" s="148">
        <v>1.6E-2</v>
      </c>
      <c r="BT821" s="148">
        <v>0.89200000000000002</v>
      </c>
      <c r="BU821" s="148">
        <v>2.5999999999999999E-2</v>
      </c>
      <c r="BV821" s="148">
        <v>4.999999888241291E-3</v>
      </c>
      <c r="BW821" s="148"/>
      <c r="BX821" s="148">
        <v>0.16</v>
      </c>
      <c r="BY821" s="148">
        <v>0.40200000000000002</v>
      </c>
      <c r="BZ821" s="1"/>
      <c r="CA821" s="150">
        <v>9211.01953125</v>
      </c>
      <c r="CB821" s="150">
        <v>9692.68</v>
      </c>
      <c r="CC821" s="124" t="s">
        <v>4337</v>
      </c>
      <c r="CD821" t="s">
        <v>4633</v>
      </c>
    </row>
    <row r="822" spans="1:82" x14ac:dyDescent="0.3">
      <c r="A822" s="1">
        <v>500054040</v>
      </c>
      <c r="B822" s="124" t="s">
        <v>4337</v>
      </c>
      <c r="C822" t="s">
        <v>257</v>
      </c>
      <c r="D822" t="s">
        <v>1331</v>
      </c>
      <c r="E822" s="30">
        <v>83.213607788085938</v>
      </c>
      <c r="F822" s="30">
        <v>83.214889526367188</v>
      </c>
      <c r="G822" s="30">
        <v>86.794075012207031</v>
      </c>
      <c r="H822" s="30">
        <v>88.060523986816406</v>
      </c>
      <c r="I822" s="1">
        <v>707</v>
      </c>
      <c r="J822" s="1" t="s">
        <v>3981</v>
      </c>
      <c r="K822" s="1">
        <v>5</v>
      </c>
      <c r="L822" t="s">
        <v>3897</v>
      </c>
      <c r="M822" t="s">
        <v>3915</v>
      </c>
      <c r="N822" t="s">
        <v>3917</v>
      </c>
      <c r="O822" t="s">
        <v>3921</v>
      </c>
      <c r="P822" s="148">
        <v>0.46583852171897888</v>
      </c>
      <c r="Q822" s="30">
        <v>49.214703819999997</v>
      </c>
      <c r="R822" s="30">
        <v>330.12423706054688</v>
      </c>
      <c r="S822" s="1">
        <v>349</v>
      </c>
      <c r="T822" s="1">
        <v>221</v>
      </c>
      <c r="U822" s="148">
        <v>0.63323783874511719</v>
      </c>
      <c r="V822" s="148">
        <v>0.36756756901741028</v>
      </c>
      <c r="W822" s="149">
        <v>49.211324140000002</v>
      </c>
      <c r="X822" s="149">
        <v>297.83782958984381</v>
      </c>
      <c r="Y822" s="1">
        <v>221</v>
      </c>
      <c r="Z822" s="30">
        <v>84.316452026367188</v>
      </c>
      <c r="AA822" s="148">
        <v>0.48399999999999999</v>
      </c>
      <c r="AB822" s="30">
        <v>49.8</v>
      </c>
      <c r="AC822" s="30">
        <v>348.1</v>
      </c>
      <c r="AD822" s="30">
        <v>85.733390808105469</v>
      </c>
      <c r="AE822" s="148">
        <v>0.43700000000000011</v>
      </c>
      <c r="AF822" s="30">
        <v>50.24</v>
      </c>
      <c r="AG822" s="30">
        <v>336.5</v>
      </c>
      <c r="AH822" s="30">
        <v>85.767372131347656</v>
      </c>
      <c r="AI822" s="148">
        <v>0.53100000000000003</v>
      </c>
      <c r="AJ822" s="30">
        <v>50.296525199999998</v>
      </c>
      <c r="AK822" s="30">
        <v>360.2</v>
      </c>
      <c r="AL822" s="30">
        <v>86.390174865722656</v>
      </c>
      <c r="AM822" s="148">
        <v>0.45400000000000001</v>
      </c>
      <c r="AN822" s="30">
        <v>50.476104229999997</v>
      </c>
      <c r="AO822" s="30">
        <v>341.7</v>
      </c>
      <c r="AP822" s="148">
        <v>0.3684210479259491</v>
      </c>
      <c r="AQ822" s="30">
        <v>51.131482120000001</v>
      </c>
      <c r="AR822" s="30">
        <v>286.068115234375</v>
      </c>
      <c r="AS822" s="30">
        <v>351</v>
      </c>
      <c r="AT822" s="30">
        <v>223</v>
      </c>
      <c r="AU822" s="148">
        <v>0.63323783874511719</v>
      </c>
      <c r="AV822" s="30">
        <v>88.060523986816406</v>
      </c>
      <c r="AW822" s="148">
        <v>0.24193547666072851</v>
      </c>
      <c r="AX822" s="30">
        <v>51.745825490000001</v>
      </c>
      <c r="AY822" s="30">
        <v>247.8494567871094</v>
      </c>
      <c r="AZ822" s="30">
        <v>223</v>
      </c>
      <c r="BA822" s="30">
        <v>85.990211486816406</v>
      </c>
      <c r="BB822" s="148">
        <v>0.47499999999999998</v>
      </c>
      <c r="BC822" s="30">
        <v>50.49</v>
      </c>
      <c r="BD822" s="30">
        <v>316.2</v>
      </c>
      <c r="BE822" s="30">
        <v>87.227249145507813</v>
      </c>
      <c r="BF822" s="147">
        <v>0.441</v>
      </c>
      <c r="BG822" s="30">
        <v>51.08</v>
      </c>
      <c r="BH822" s="30">
        <v>305</v>
      </c>
      <c r="BI822" s="30">
        <v>82.338172912597656</v>
      </c>
      <c r="BJ822" s="148">
        <v>0.45500000000000002</v>
      </c>
      <c r="BK822" s="30">
        <v>48.735329929999999</v>
      </c>
      <c r="BL822" s="30">
        <v>319.60000000000002</v>
      </c>
      <c r="BM822" s="30">
        <v>83.141769409179688</v>
      </c>
      <c r="BN822" s="148">
        <v>0.39400000000000002</v>
      </c>
      <c r="BO822" s="30">
        <v>49.077390549999997</v>
      </c>
      <c r="BP822" s="30">
        <v>298.60000000000002</v>
      </c>
      <c r="BQ822" s="148">
        <v>3.6999999999999998E-2</v>
      </c>
      <c r="BR822" s="148">
        <v>4.8000000000000001E-2</v>
      </c>
      <c r="BS822" s="148"/>
      <c r="BT822" s="148">
        <v>0.85699999999999998</v>
      </c>
      <c r="BU822" s="148">
        <v>5.0999999999999997E-2</v>
      </c>
      <c r="BV822" s="148">
        <v>7.0000002160668373E-3</v>
      </c>
      <c r="BW822" s="148"/>
      <c r="BX822" s="148">
        <v>0.154</v>
      </c>
      <c r="BY822" s="148">
        <v>0.48699999999999999</v>
      </c>
      <c r="BZ822" s="1"/>
      <c r="CA822" s="150">
        <v>9965.9296875</v>
      </c>
      <c r="CB822" s="150">
        <v>10546.33</v>
      </c>
      <c r="CC822" s="124" t="s">
        <v>4337</v>
      </c>
      <c r="CD822" t="s">
        <v>4634</v>
      </c>
    </row>
    <row r="823" spans="1:82" x14ac:dyDescent="0.3">
      <c r="A823" s="1">
        <v>500063020</v>
      </c>
      <c r="B823" s="124" t="s">
        <v>4338</v>
      </c>
      <c r="C823" t="s">
        <v>258</v>
      </c>
      <c r="D823" t="s">
        <v>1332</v>
      </c>
      <c r="E823" s="30">
        <v>87.89837646484375</v>
      </c>
      <c r="F823" s="30">
        <v>86.994377136230469</v>
      </c>
      <c r="G823" s="30">
        <v>82.092903137207031</v>
      </c>
      <c r="H823" s="30">
        <v>80.846298217773438</v>
      </c>
      <c r="I823" s="1">
        <v>504</v>
      </c>
      <c r="J823" s="1">
        <v>7</v>
      </c>
      <c r="K823" s="1">
        <v>8</v>
      </c>
      <c r="L823" t="s">
        <v>3897</v>
      </c>
      <c r="M823" t="s">
        <v>3915</v>
      </c>
      <c r="N823" t="s">
        <v>3917</v>
      </c>
      <c r="O823" t="s">
        <v>3922</v>
      </c>
      <c r="P823" s="148">
        <v>0.62004172801971436</v>
      </c>
      <c r="Q823" s="30">
        <v>51.163395549999997</v>
      </c>
      <c r="R823" s="30">
        <v>385.38623046875</v>
      </c>
      <c r="S823" s="1">
        <v>923</v>
      </c>
      <c r="T823" s="1">
        <v>364</v>
      </c>
      <c r="U823" s="148">
        <v>0.39436620473861689</v>
      </c>
      <c r="V823" s="148">
        <v>0.45303866267204279</v>
      </c>
      <c r="W823" s="149">
        <v>50.777326270000003</v>
      </c>
      <c r="X823" s="149">
        <v>343.09393310546881</v>
      </c>
      <c r="Y823" s="1">
        <v>364</v>
      </c>
      <c r="Z823" s="30">
        <v>81.597625732421875</v>
      </c>
      <c r="AA823" s="148">
        <v>0.628</v>
      </c>
      <c r="AB823" s="30">
        <v>48.9</v>
      </c>
      <c r="AC823" s="30">
        <v>387.6</v>
      </c>
      <c r="AD823" s="30">
        <v>81.727935791015625</v>
      </c>
      <c r="AE823" s="148">
        <v>0.54100000000000004</v>
      </c>
      <c r="AF823" s="30">
        <v>48.88</v>
      </c>
      <c r="AG823" s="30">
        <v>363.5</v>
      </c>
      <c r="AH823" s="30">
        <v>78.688629150390625</v>
      </c>
      <c r="AI823" s="148">
        <v>0.59799999999999998</v>
      </c>
      <c r="AJ823" s="30">
        <v>47.951948260000002</v>
      </c>
      <c r="AK823" s="30">
        <v>379.2</v>
      </c>
      <c r="AL823" s="30">
        <v>78.480026245117188</v>
      </c>
      <c r="AM823" s="148">
        <v>0.47299999999999998</v>
      </c>
      <c r="AN823" s="30">
        <v>47.784295440000001</v>
      </c>
      <c r="AO823" s="30">
        <v>345.5</v>
      </c>
      <c r="AP823" s="148">
        <v>0.5146443247795105</v>
      </c>
      <c r="AQ823" s="30">
        <v>48.190775279999997</v>
      </c>
      <c r="AR823" s="30">
        <v>341.00418090820313</v>
      </c>
      <c r="AS823" s="30">
        <v>921</v>
      </c>
      <c r="AT823" s="30">
        <v>364</v>
      </c>
      <c r="AU823" s="148">
        <v>0.39436620473861689</v>
      </c>
      <c r="AV823" s="30">
        <v>80.846298217773438</v>
      </c>
      <c r="AW823" s="148">
        <v>0.34254142642021179</v>
      </c>
      <c r="AX823" s="30">
        <v>47.611230669999998</v>
      </c>
      <c r="AY823" s="30">
        <v>286.18783569335938</v>
      </c>
      <c r="AZ823" s="30">
        <v>364</v>
      </c>
      <c r="BA823" s="30">
        <v>79.43310546875</v>
      </c>
      <c r="BB823" s="148">
        <v>0.53700000000000003</v>
      </c>
      <c r="BC823" s="30">
        <v>47.31</v>
      </c>
      <c r="BD823" s="30">
        <v>360.5</v>
      </c>
      <c r="BE823" s="30">
        <v>79.781906127929688</v>
      </c>
      <c r="BF823" s="147">
        <v>0.41399999999999998</v>
      </c>
      <c r="BG823" s="30">
        <v>47.41</v>
      </c>
      <c r="BH823" s="30">
        <v>325.39999999999998</v>
      </c>
      <c r="BI823" s="30">
        <v>77.179008483886719</v>
      </c>
      <c r="BJ823" s="148">
        <v>0.54100000000000004</v>
      </c>
      <c r="BK823" s="30">
        <v>46.22218393</v>
      </c>
      <c r="BL823" s="30">
        <v>360.3</v>
      </c>
      <c r="BM823" s="30">
        <v>76.201744079589844</v>
      </c>
      <c r="BN823" s="148">
        <v>0.40600000000000003</v>
      </c>
      <c r="BO823" s="30">
        <v>45.618665710000002</v>
      </c>
      <c r="BP823" s="30">
        <v>324.8</v>
      </c>
      <c r="BQ823" s="148">
        <v>0.04</v>
      </c>
      <c r="BR823" s="148">
        <v>1.4E-2</v>
      </c>
      <c r="BS823" s="148">
        <v>1.2E-2</v>
      </c>
      <c r="BT823" s="148">
        <v>0.84499999999999997</v>
      </c>
      <c r="BU823" s="148">
        <v>7.9000000000000001E-2</v>
      </c>
      <c r="BV823" s="148">
        <v>9.9999997764825821E-3</v>
      </c>
      <c r="BW823" s="148"/>
      <c r="BX823" s="148">
        <v>9.2999999999999999E-2</v>
      </c>
      <c r="BY823" s="148">
        <v>0.28599999999999998</v>
      </c>
      <c r="BZ823" s="1"/>
      <c r="CA823" s="150">
        <v>9090.2998046875</v>
      </c>
      <c r="CB823" s="150">
        <v>9541.24</v>
      </c>
      <c r="CC823" s="124" t="s">
        <v>4338</v>
      </c>
      <c r="CD823" t="s">
        <v>4633</v>
      </c>
    </row>
    <row r="824" spans="1:82" x14ac:dyDescent="0.3">
      <c r="A824" s="1">
        <v>500065020</v>
      </c>
      <c r="B824" s="124" t="s">
        <v>4338</v>
      </c>
      <c r="C824" t="s">
        <v>258</v>
      </c>
      <c r="D824" t="s">
        <v>1333</v>
      </c>
      <c r="E824" s="30">
        <v>82.269844055175781</v>
      </c>
      <c r="F824" s="30">
        <v>80.708984375</v>
      </c>
      <c r="G824" s="30">
        <v>78.178688049316406</v>
      </c>
      <c r="H824" s="30">
        <v>78.703620910644531</v>
      </c>
      <c r="I824" s="1">
        <v>740</v>
      </c>
      <c r="J824" s="1">
        <v>4</v>
      </c>
      <c r="K824" s="1">
        <v>6</v>
      </c>
      <c r="L824" t="s">
        <v>3897</v>
      </c>
      <c r="M824" t="s">
        <v>3915</v>
      </c>
      <c r="N824" t="s">
        <v>3917</v>
      </c>
      <c r="O824" t="s">
        <v>3922</v>
      </c>
      <c r="P824" s="148">
        <v>0.65550905466079712</v>
      </c>
      <c r="Q824" s="30">
        <v>48.822133719999997</v>
      </c>
      <c r="R824" s="30">
        <v>393.16595458984381</v>
      </c>
      <c r="S824" s="1">
        <v>1225</v>
      </c>
      <c r="T824" s="1">
        <v>532</v>
      </c>
      <c r="U824" s="148">
        <v>0.43428570032119751</v>
      </c>
      <c r="V824" s="148">
        <v>0.51034480333328247</v>
      </c>
      <c r="W824" s="149">
        <v>48.173020049999998</v>
      </c>
      <c r="X824" s="149">
        <v>356.89654541015631</v>
      </c>
      <c r="Y824" s="1">
        <v>532</v>
      </c>
      <c r="Z824" s="30">
        <v>82.201812744140625</v>
      </c>
      <c r="AA824" s="148">
        <v>0.64800000000000002</v>
      </c>
      <c r="AB824" s="30">
        <v>49.1</v>
      </c>
      <c r="AC824" s="30">
        <v>391.4</v>
      </c>
      <c r="AD824" s="30">
        <v>81.492324829101563</v>
      </c>
      <c r="AE824" s="148">
        <v>0.50800000000000001</v>
      </c>
      <c r="AF824" s="30">
        <v>48.8</v>
      </c>
      <c r="AG824" s="30">
        <v>358.8</v>
      </c>
      <c r="AH824" s="30">
        <v>82.761199951171875</v>
      </c>
      <c r="AI824" s="148">
        <v>0.65500000000000003</v>
      </c>
      <c r="AJ824" s="30">
        <v>49.300839410000002</v>
      </c>
      <c r="AK824" s="30">
        <v>390.7</v>
      </c>
      <c r="AL824" s="30">
        <v>83.094367980957031</v>
      </c>
      <c r="AM824" s="148">
        <v>0.54799999999999993</v>
      </c>
      <c r="AN824" s="30">
        <v>49.354547029999999</v>
      </c>
      <c r="AO824" s="30">
        <v>357.1</v>
      </c>
      <c r="AP824" s="148">
        <v>0.58635097742080688</v>
      </c>
      <c r="AQ824" s="30">
        <v>45.742329480000002</v>
      </c>
      <c r="AR824" s="30">
        <v>361.83843994140631</v>
      </c>
      <c r="AS824" s="30">
        <v>1225</v>
      </c>
      <c r="AT824" s="30">
        <v>531</v>
      </c>
      <c r="AU824" s="148">
        <v>0.43428570032119751</v>
      </c>
      <c r="AV824" s="30">
        <v>78.703620910644531</v>
      </c>
      <c r="AW824" s="148">
        <v>0.44329896569252009</v>
      </c>
      <c r="AX824" s="30">
        <v>46.383226049999998</v>
      </c>
      <c r="AY824" s="30">
        <v>319.9312744140625</v>
      </c>
      <c r="AZ824" s="30">
        <v>531</v>
      </c>
      <c r="BA824" s="30">
        <v>82.794143676757813</v>
      </c>
      <c r="BB824" s="148">
        <v>0.65200000000000002</v>
      </c>
      <c r="BC824" s="30">
        <v>48.94</v>
      </c>
      <c r="BD824" s="30">
        <v>382.3</v>
      </c>
      <c r="BE824" s="30">
        <v>82.114913940429688</v>
      </c>
      <c r="BF824" s="147">
        <v>0.505</v>
      </c>
      <c r="BG824" s="30">
        <v>48.56</v>
      </c>
      <c r="BH824" s="30">
        <v>335.9</v>
      </c>
      <c r="BI824" s="30">
        <v>83.435104370117188</v>
      </c>
      <c r="BJ824" s="148">
        <v>0.65500000000000003</v>
      </c>
      <c r="BK824" s="30">
        <v>49.269666710000003</v>
      </c>
      <c r="BL824" s="30">
        <v>380.9</v>
      </c>
      <c r="BM824" s="30">
        <v>83.3902587890625</v>
      </c>
      <c r="BN824" s="148">
        <v>0.5</v>
      </c>
      <c r="BO824" s="30">
        <v>49.201233260000002</v>
      </c>
      <c r="BP824" s="30">
        <v>336.8</v>
      </c>
      <c r="BQ824" s="148">
        <v>3.1E-2</v>
      </c>
      <c r="BR824" s="148">
        <v>1.2E-2</v>
      </c>
      <c r="BS824" s="148">
        <v>7.0000000000000001E-3</v>
      </c>
      <c r="BT824" s="148">
        <v>0.872</v>
      </c>
      <c r="BU824" s="148">
        <v>7.6999999999999999E-2</v>
      </c>
      <c r="BV824" s="148">
        <v>1.0000000474974511E-3</v>
      </c>
      <c r="BW824" s="148"/>
      <c r="BX824" s="148">
        <v>0.104</v>
      </c>
      <c r="BY824" s="148">
        <v>0.32800000000000001</v>
      </c>
      <c r="BZ824" s="1"/>
      <c r="CA824" s="150">
        <v>7500.009765625</v>
      </c>
      <c r="CB824" s="150">
        <v>8071.5</v>
      </c>
      <c r="CC824" s="124" t="s">
        <v>4338</v>
      </c>
      <c r="CD824" t="s">
        <v>4634</v>
      </c>
    </row>
    <row r="825" spans="1:82" x14ac:dyDescent="0.3">
      <c r="A825" s="1">
        <v>500073000</v>
      </c>
      <c r="B825" s="124" t="s">
        <v>4339</v>
      </c>
      <c r="C825" t="s">
        <v>259</v>
      </c>
      <c r="D825" t="s">
        <v>1334</v>
      </c>
      <c r="E825" s="30">
        <v>84.199073791503906</v>
      </c>
      <c r="F825" s="30">
        <v>80.641914367675781</v>
      </c>
      <c r="G825" s="30">
        <v>82.54449462890625</v>
      </c>
      <c r="H825" s="30">
        <v>82.935333251953125</v>
      </c>
      <c r="I825" s="1">
        <v>247</v>
      </c>
      <c r="J825" s="1">
        <v>6</v>
      </c>
      <c r="K825" s="1">
        <v>8</v>
      </c>
      <c r="L825" t="s">
        <v>3897</v>
      </c>
      <c r="M825" t="s">
        <v>3915</v>
      </c>
      <c r="N825" t="s">
        <v>3919</v>
      </c>
      <c r="O825" t="s">
        <v>3922</v>
      </c>
      <c r="P825" s="148">
        <v>0.55744683742523193</v>
      </c>
      <c r="Q825" s="30">
        <v>49.624621910000002</v>
      </c>
      <c r="R825" s="30">
        <v>363.82977294921881</v>
      </c>
      <c r="S825" s="1">
        <v>462</v>
      </c>
      <c r="T825" s="1">
        <v>157</v>
      </c>
      <c r="U825" s="148">
        <v>0.33982685208320618</v>
      </c>
      <c r="V825" s="148">
        <v>0.40322580933570862</v>
      </c>
      <c r="W825" s="149">
        <v>48.145230609999999</v>
      </c>
      <c r="X825" s="149">
        <v>311.29031372070313</v>
      </c>
      <c r="Y825" s="1">
        <v>157</v>
      </c>
      <c r="Z825" s="30">
        <v>85.222724914550781</v>
      </c>
      <c r="AA825" s="148">
        <v>0.53600000000000003</v>
      </c>
      <c r="AB825" s="30">
        <v>50.1</v>
      </c>
      <c r="AC825" s="30">
        <v>359.7</v>
      </c>
      <c r="AD825" s="30">
        <v>83.495048522949219</v>
      </c>
      <c r="AE825" s="148">
        <v>0.41099999999999998</v>
      </c>
      <c r="AF825" s="30">
        <v>49.48</v>
      </c>
      <c r="AG825" s="30">
        <v>321.10000000000002</v>
      </c>
      <c r="AH825" s="30">
        <v>87.299476623535156</v>
      </c>
      <c r="AI825" s="148">
        <v>0.48399999999999999</v>
      </c>
      <c r="AJ825" s="30">
        <v>50.803979859999998</v>
      </c>
      <c r="AK825" s="30">
        <v>353.4</v>
      </c>
      <c r="AL825" s="30">
        <v>86.227371215820313</v>
      </c>
      <c r="AM825" s="148">
        <v>0.39800000000000002</v>
      </c>
      <c r="AN825" s="30">
        <v>50.420703690000003</v>
      </c>
      <c r="AO825" s="30">
        <v>321.7</v>
      </c>
      <c r="AP825" s="148">
        <v>0.34468084573745728</v>
      </c>
      <c r="AQ825" s="30">
        <v>48.473253839999998</v>
      </c>
      <c r="AR825" s="30">
        <v>298.29788208007813</v>
      </c>
      <c r="AS825" s="30">
        <v>463</v>
      </c>
      <c r="AT825" s="30">
        <v>158</v>
      </c>
      <c r="AU825" s="148">
        <v>0.33982685208320618</v>
      </c>
      <c r="AV825" s="30">
        <v>82.935333251953125</v>
      </c>
      <c r="AW825" s="148">
        <v>0.17741934955120089</v>
      </c>
      <c r="AX825" s="30">
        <v>48.808494410000002</v>
      </c>
      <c r="AY825" s="30"/>
      <c r="AZ825" s="30">
        <v>158</v>
      </c>
      <c r="BA825" s="30">
        <v>88.712028503417969</v>
      </c>
      <c r="BB825" s="148">
        <v>0.43799999999999989</v>
      </c>
      <c r="BC825" s="30">
        <v>51.81</v>
      </c>
      <c r="BD825" s="30">
        <v>330</v>
      </c>
      <c r="BE825" s="30">
        <v>87.085243225097656</v>
      </c>
      <c r="BF825" s="147">
        <v>0.35599999999999998</v>
      </c>
      <c r="BG825" s="30">
        <v>51.01</v>
      </c>
      <c r="BH825" s="30">
        <v>302.2</v>
      </c>
      <c r="BI825" s="30">
        <v>87.623733520507813</v>
      </c>
      <c r="BJ825" s="148">
        <v>0.35299999999999998</v>
      </c>
      <c r="BK825" s="30">
        <v>51.310042340000003</v>
      </c>
      <c r="BL825" s="30">
        <v>301.8</v>
      </c>
      <c r="BM825" s="30">
        <v>85.941139221191406</v>
      </c>
      <c r="BN825" s="148">
        <v>0.26500000000000001</v>
      </c>
      <c r="BO825" s="30">
        <v>50.472526240000001</v>
      </c>
      <c r="BP825" s="30">
        <v>261.39999999999998</v>
      </c>
      <c r="BQ825" s="148"/>
      <c r="BR825" s="148">
        <v>2.4E-2</v>
      </c>
      <c r="BS825" s="148"/>
      <c r="BT825" s="148">
        <v>0.91500000000000004</v>
      </c>
      <c r="BU825" s="148">
        <v>3.5999999999999997E-2</v>
      </c>
      <c r="BV825" s="148">
        <v>2.400000020861626E-2</v>
      </c>
      <c r="BW825" s="148"/>
      <c r="BX825" s="148">
        <v>0.105</v>
      </c>
      <c r="BY825" s="148">
        <v>0.20100000000000001</v>
      </c>
      <c r="BZ825" s="1"/>
      <c r="CA825" s="150">
        <v>11122.8203125</v>
      </c>
      <c r="CB825" s="150">
        <v>11595.04</v>
      </c>
      <c r="CC825" s="124" t="s">
        <v>4339</v>
      </c>
      <c r="CD825" t="s">
        <v>4633</v>
      </c>
    </row>
    <row r="826" spans="1:82" x14ac:dyDescent="0.3">
      <c r="A826" s="1">
        <v>500074060</v>
      </c>
      <c r="B826" s="124" t="s">
        <v>4339</v>
      </c>
      <c r="C826" t="s">
        <v>259</v>
      </c>
      <c r="D826" t="s">
        <v>1335</v>
      </c>
      <c r="E826" s="30">
        <v>82.143150329589844</v>
      </c>
      <c r="F826" s="30">
        <v>79.587387084960938</v>
      </c>
      <c r="G826" s="30">
        <v>82.047225952148438</v>
      </c>
      <c r="H826" s="30">
        <v>79.900779724121094</v>
      </c>
      <c r="I826" s="1">
        <v>216</v>
      </c>
      <c r="J826" s="1">
        <v>3</v>
      </c>
      <c r="K826" s="1">
        <v>5</v>
      </c>
      <c r="L826" t="s">
        <v>3897</v>
      </c>
      <c r="M826" t="s">
        <v>3915</v>
      </c>
      <c r="N826" t="s">
        <v>3919</v>
      </c>
      <c r="O826" t="s">
        <v>3922</v>
      </c>
      <c r="P826" s="148">
        <v>0.42452830076217651</v>
      </c>
      <c r="Q826" s="30">
        <v>48.769435059999999</v>
      </c>
      <c r="R826" s="30">
        <v>320.75473022460938</v>
      </c>
      <c r="S826" s="1">
        <v>238</v>
      </c>
      <c r="T826" s="1">
        <v>89</v>
      </c>
      <c r="U826" s="148">
        <v>0.37394958734512329</v>
      </c>
      <c r="V826" s="148">
        <v>0.26470589637756348</v>
      </c>
      <c r="W826" s="149">
        <v>47.708294940000002</v>
      </c>
      <c r="X826" s="149">
        <v>282.35293579101563</v>
      </c>
      <c r="Y826" s="1">
        <v>89</v>
      </c>
      <c r="Z826" s="30">
        <v>84.618545532226563</v>
      </c>
      <c r="AA826" s="148">
        <v>0.54</v>
      </c>
      <c r="AB826" s="30">
        <v>49.9</v>
      </c>
      <c r="AC826" s="30">
        <v>346</v>
      </c>
      <c r="AD826" s="30">
        <v>82.140266418457031</v>
      </c>
      <c r="AE826" s="148">
        <v>0.34499999999999997</v>
      </c>
      <c r="AF826" s="30">
        <v>49.02</v>
      </c>
      <c r="AG826" s="30">
        <v>288.10000000000002</v>
      </c>
      <c r="AH826" s="30">
        <v>88.205467224121094</v>
      </c>
      <c r="AI826" s="148">
        <v>0.63</v>
      </c>
      <c r="AJ826" s="30">
        <v>51.104056460000002</v>
      </c>
      <c r="AK826" s="30">
        <v>377.5</v>
      </c>
      <c r="AL826" s="30">
        <v>87.947975158691406</v>
      </c>
      <c r="AM826" s="148">
        <v>0.46600000000000003</v>
      </c>
      <c r="AN826" s="30">
        <v>51.006221400000001</v>
      </c>
      <c r="AO826" s="30">
        <v>330.7</v>
      </c>
      <c r="AP826" s="148">
        <v>0.31132075190544128</v>
      </c>
      <c r="AQ826" s="30">
        <v>48.162200210000002</v>
      </c>
      <c r="AR826" s="30">
        <v>274.05661010742188</v>
      </c>
      <c r="AS826" s="30">
        <v>239</v>
      </c>
      <c r="AT826" s="30">
        <v>90</v>
      </c>
      <c r="AU826" s="148">
        <v>0.37394958734512329</v>
      </c>
      <c r="AV826" s="30">
        <v>79.900779724121094</v>
      </c>
      <c r="AW826" s="148">
        <v>0.1911764740943909</v>
      </c>
      <c r="AX826" s="30">
        <v>47.069340439999998</v>
      </c>
      <c r="AY826" s="30"/>
      <c r="AZ826" s="30">
        <v>90</v>
      </c>
      <c r="BA826" s="30">
        <v>81.94873046875</v>
      </c>
      <c r="BB826" s="148">
        <v>0.44400000000000001</v>
      </c>
      <c r="BC826" s="30">
        <v>48.53</v>
      </c>
      <c r="BD826" s="30">
        <v>299.60000000000002</v>
      </c>
      <c r="BE826" s="30">
        <v>81.080276489257813</v>
      </c>
      <c r="BF826" s="147">
        <v>0.26200000000000001</v>
      </c>
      <c r="BG826" s="30">
        <v>48.05</v>
      </c>
      <c r="BH826" s="30">
        <v>234.5</v>
      </c>
      <c r="BI826" s="30">
        <v>83.685935974121094</v>
      </c>
      <c r="BJ826" s="148">
        <v>0.55100000000000005</v>
      </c>
      <c r="BK826" s="30">
        <v>49.391854760000001</v>
      </c>
      <c r="BL826" s="30">
        <v>351.5</v>
      </c>
      <c r="BM826" s="30">
        <v>83.713340759277344</v>
      </c>
      <c r="BN826" s="148">
        <v>0.34100000000000003</v>
      </c>
      <c r="BO826" s="30">
        <v>49.362248440000002</v>
      </c>
      <c r="BP826" s="30">
        <v>286.39999999999998</v>
      </c>
      <c r="BQ826" s="148"/>
      <c r="BR826" s="148"/>
      <c r="BS826" s="148"/>
      <c r="BT826" s="148">
        <v>0.95800000000000007</v>
      </c>
      <c r="BU826" s="148"/>
      <c r="BV826" s="148">
        <v>4.1999999433755868E-2</v>
      </c>
      <c r="BW826" s="148"/>
      <c r="BX826" s="148">
        <v>0.10199999999999999</v>
      </c>
      <c r="BY826" s="148">
        <v>0.22900000000000001</v>
      </c>
      <c r="BZ826" s="1"/>
      <c r="CA826" s="150">
        <v>12210.0400390625</v>
      </c>
      <c r="CB826" s="150">
        <v>12423.03</v>
      </c>
      <c r="CC826" s="124" t="s">
        <v>4339</v>
      </c>
      <c r="CD826" t="s">
        <v>4634</v>
      </c>
    </row>
    <row r="827" spans="1:82" x14ac:dyDescent="0.3">
      <c r="A827" s="1">
        <v>500094020</v>
      </c>
      <c r="B827" s="124" t="s">
        <v>4340</v>
      </c>
      <c r="C827" t="s">
        <v>260</v>
      </c>
      <c r="D827" t="s">
        <v>1336</v>
      </c>
      <c r="E827" s="30">
        <v>83.841957092285156</v>
      </c>
      <c r="F827" s="30">
        <v>85.202125549316406</v>
      </c>
      <c r="G827" s="30">
        <v>85.285072326660156</v>
      </c>
      <c r="H827" s="30">
        <v>86.009933471679688</v>
      </c>
      <c r="I827" s="1">
        <v>289</v>
      </c>
      <c r="J827" s="1" t="s">
        <v>3981</v>
      </c>
      <c r="K827" s="1">
        <v>8</v>
      </c>
      <c r="L827" t="s">
        <v>3897</v>
      </c>
      <c r="M827" t="s">
        <v>3915</v>
      </c>
      <c r="N827" t="s">
        <v>3917</v>
      </c>
      <c r="O827" t="s">
        <v>3921</v>
      </c>
      <c r="P827" s="148">
        <v>0.47120419144630432</v>
      </c>
      <c r="Q827" s="30">
        <v>49.476073550000002</v>
      </c>
      <c r="R827" s="30">
        <v>350.26177978515631</v>
      </c>
      <c r="S827" s="1">
        <v>275</v>
      </c>
      <c r="T827" s="1">
        <v>140</v>
      </c>
      <c r="U827" s="148">
        <v>0.50909090042114258</v>
      </c>
      <c r="V827" s="148">
        <v>0.37634408473968511</v>
      </c>
      <c r="W827" s="149">
        <v>50.034718040000001</v>
      </c>
      <c r="X827" s="149">
        <v>326.8817138671875</v>
      </c>
      <c r="Y827" s="1">
        <v>140</v>
      </c>
      <c r="Z827" s="30">
        <v>88.847831726074219</v>
      </c>
      <c r="AA827" s="148">
        <v>0.55100000000000005</v>
      </c>
      <c r="AB827" s="30">
        <v>51.3</v>
      </c>
      <c r="AC827" s="30">
        <v>357.3</v>
      </c>
      <c r="AD827" s="30">
        <v>87.76556396484375</v>
      </c>
      <c r="AE827" s="148">
        <v>0.42599999999999999</v>
      </c>
      <c r="AF827" s="30">
        <v>50.93</v>
      </c>
      <c r="AG827" s="30">
        <v>325.7</v>
      </c>
      <c r="AH827" s="30">
        <v>88.685432434082031</v>
      </c>
      <c r="AI827" s="148">
        <v>0.57299999999999995</v>
      </c>
      <c r="AJ827" s="30">
        <v>51.263027829999999</v>
      </c>
      <c r="AK827" s="30">
        <v>376.6</v>
      </c>
      <c r="AL827" s="30">
        <v>88.762458801269531</v>
      </c>
      <c r="AM827" s="148">
        <v>0.45700000000000002</v>
      </c>
      <c r="AN827" s="30">
        <v>51.283390529999998</v>
      </c>
      <c r="AO827" s="30">
        <v>354.3</v>
      </c>
      <c r="AP827" s="148">
        <v>0.40625</v>
      </c>
      <c r="AQ827" s="30">
        <v>50.187560230000003</v>
      </c>
      <c r="AR827" s="30">
        <v>315.625</v>
      </c>
      <c r="AS827" s="30">
        <v>276</v>
      </c>
      <c r="AT827" s="30">
        <v>140</v>
      </c>
      <c r="AU827" s="148">
        <v>0.50909090042114258</v>
      </c>
      <c r="AV827" s="30">
        <v>86.009933471679688</v>
      </c>
      <c r="AW827" s="148">
        <v>0.29032257199287409</v>
      </c>
      <c r="AX827" s="30">
        <v>50.570598179999998</v>
      </c>
      <c r="AY827" s="30">
        <v>280.64517211914063</v>
      </c>
      <c r="AZ827" s="30">
        <v>140</v>
      </c>
      <c r="BA827" s="30">
        <v>84.031326293945313</v>
      </c>
      <c r="BB827" s="148">
        <v>0.51100000000000001</v>
      </c>
      <c r="BC827" s="30">
        <v>49.54</v>
      </c>
      <c r="BD827" s="30">
        <v>341.6</v>
      </c>
      <c r="BE827" s="30">
        <v>84.589935302734375</v>
      </c>
      <c r="BF827" s="147">
        <v>0.41599999999999998</v>
      </c>
      <c r="BG827" s="30">
        <v>49.78</v>
      </c>
      <c r="BH827" s="30">
        <v>312.89999999999998</v>
      </c>
      <c r="BI827" s="30">
        <v>85.120979309082031</v>
      </c>
      <c r="BJ827" s="148">
        <v>0.49099999999999999</v>
      </c>
      <c r="BK827" s="30">
        <v>50.090895230000001</v>
      </c>
      <c r="BL827" s="30">
        <v>340.4</v>
      </c>
      <c r="BM827" s="30">
        <v>86.045356750488281</v>
      </c>
      <c r="BN827" s="148">
        <v>0.41299999999999998</v>
      </c>
      <c r="BO827" s="30">
        <v>50.524464770000002</v>
      </c>
      <c r="BP827" s="30">
        <v>316.3</v>
      </c>
      <c r="BQ827" s="148">
        <v>3.1E-2</v>
      </c>
      <c r="BR827" s="148">
        <v>3.7999999999999999E-2</v>
      </c>
      <c r="BS827" s="148"/>
      <c r="BT827" s="148">
        <v>0.93100000000000005</v>
      </c>
      <c r="BU827" s="148"/>
      <c r="BV827" s="148">
        <v>0</v>
      </c>
      <c r="BW827" s="148"/>
      <c r="BX827" s="148">
        <v>0.159</v>
      </c>
      <c r="BY827" s="148">
        <v>0.42199999999999999</v>
      </c>
      <c r="BZ827" s="1"/>
      <c r="CA827" s="150">
        <v>9557.2099609375</v>
      </c>
      <c r="CB827" s="150">
        <v>10328.26</v>
      </c>
      <c r="CC827" s="124" t="s">
        <v>4340</v>
      </c>
      <c r="CD827" t="s">
        <v>4635</v>
      </c>
    </row>
    <row r="828" spans="1:82" x14ac:dyDescent="0.3">
      <c r="A828" s="1">
        <v>500103000</v>
      </c>
      <c r="B828" s="124" t="s">
        <v>4341</v>
      </c>
      <c r="C828" t="s">
        <v>261</v>
      </c>
      <c r="D828" t="s">
        <v>1337</v>
      </c>
      <c r="E828" s="30">
        <v>78.4520263671875</v>
      </c>
      <c r="F828" s="30">
        <v>77.806137084960938</v>
      </c>
      <c r="G828" s="30">
        <v>73.554344177246094</v>
      </c>
      <c r="H828" s="30">
        <v>71.985481262207031</v>
      </c>
      <c r="I828" s="1">
        <v>710</v>
      </c>
      <c r="J828" s="1">
        <v>6</v>
      </c>
      <c r="K828" s="1">
        <v>8</v>
      </c>
      <c r="L828" t="s">
        <v>3897</v>
      </c>
      <c r="M828" t="s">
        <v>3915</v>
      </c>
      <c r="N828" t="s">
        <v>3919</v>
      </c>
      <c r="O828" t="s">
        <v>3922</v>
      </c>
      <c r="P828" s="148">
        <v>0.40366971492767328</v>
      </c>
      <c r="Q828" s="30">
        <v>47.234061949999997</v>
      </c>
      <c r="R828" s="30">
        <v>326.60549926757813</v>
      </c>
      <c r="S828" s="1">
        <v>1297</v>
      </c>
      <c r="T828" s="1">
        <v>459</v>
      </c>
      <c r="U828" s="148">
        <v>0.35389360785484308</v>
      </c>
      <c r="V828" s="148">
        <v>0.203125</v>
      </c>
      <c r="W828" s="149">
        <v>46.970247870000001</v>
      </c>
      <c r="X828" s="149">
        <v>269.27084350585938</v>
      </c>
      <c r="Y828" s="1">
        <v>459</v>
      </c>
      <c r="Z828" s="30">
        <v>81.2955322265625</v>
      </c>
      <c r="AA828" s="148">
        <v>0.53400000000000003</v>
      </c>
      <c r="AB828" s="30">
        <v>48.8</v>
      </c>
      <c r="AC828" s="30">
        <v>358.9</v>
      </c>
      <c r="AD828" s="30">
        <v>79.872474670410156</v>
      </c>
      <c r="AE828" s="148">
        <v>0.34599999999999997</v>
      </c>
      <c r="AF828" s="30">
        <v>48.25</v>
      </c>
      <c r="AG828" s="30">
        <v>313.5</v>
      </c>
      <c r="AH828" s="30">
        <v>82.334556579589844</v>
      </c>
      <c r="AI828" s="148">
        <v>0.46200000000000002</v>
      </c>
      <c r="AJ828" s="30">
        <v>49.159530099999998</v>
      </c>
      <c r="AK828" s="30">
        <v>343.2</v>
      </c>
      <c r="AL828" s="30">
        <v>81.609367370605469</v>
      </c>
      <c r="AM828" s="148">
        <v>0.29199999999999998</v>
      </c>
      <c r="AN828" s="30">
        <v>48.8492034</v>
      </c>
      <c r="AO828" s="30">
        <v>302.8</v>
      </c>
      <c r="AP828" s="148">
        <v>0.296012282371521</v>
      </c>
      <c r="AQ828" s="30">
        <v>42.8496758</v>
      </c>
      <c r="AR828" s="30">
        <v>276.68710327148438</v>
      </c>
      <c r="AS828" s="30">
        <v>1295</v>
      </c>
      <c r="AT828" s="30">
        <v>459</v>
      </c>
      <c r="AU828" s="148">
        <v>0.35389360785484308</v>
      </c>
      <c r="AV828" s="30">
        <v>71.985481262207031</v>
      </c>
      <c r="AW828" s="148">
        <v>0.140625</v>
      </c>
      <c r="AX828" s="30">
        <v>42.532946160000002</v>
      </c>
      <c r="AY828" s="30">
        <v>219.79167175292969</v>
      </c>
      <c r="AZ828" s="30">
        <v>459</v>
      </c>
      <c r="BA828" s="30">
        <v>75.535957336425781</v>
      </c>
      <c r="BB828" s="148">
        <v>0.41099999999999998</v>
      </c>
      <c r="BC828" s="30">
        <v>45.42</v>
      </c>
      <c r="BD828" s="30">
        <v>311.2</v>
      </c>
      <c r="BE828" s="30">
        <v>73.878379821777344</v>
      </c>
      <c r="BF828" s="147">
        <v>0.25</v>
      </c>
      <c r="BG828" s="30">
        <v>44.5</v>
      </c>
      <c r="BH828" s="30">
        <v>253.5</v>
      </c>
      <c r="BI828" s="30">
        <v>77.872230529785156</v>
      </c>
      <c r="BJ828" s="148">
        <v>0.39</v>
      </c>
      <c r="BK828" s="30">
        <v>46.559868989999998</v>
      </c>
      <c r="BL828" s="30">
        <v>304.8</v>
      </c>
      <c r="BM828" s="30">
        <v>77.660903930664063</v>
      </c>
      <c r="BN828" s="148">
        <v>0.23200000000000001</v>
      </c>
      <c r="BO828" s="30">
        <v>46.34587286</v>
      </c>
      <c r="BP828" s="30">
        <v>258.8</v>
      </c>
      <c r="BQ828" s="148">
        <v>1.2999999999999999E-2</v>
      </c>
      <c r="BR828" s="148">
        <v>5.0999999999999997E-2</v>
      </c>
      <c r="BS828" s="148"/>
      <c r="BT828" s="148">
        <v>0.89900000000000002</v>
      </c>
      <c r="BU828" s="148">
        <v>3.4000000000000002E-2</v>
      </c>
      <c r="BV828" s="148">
        <v>4.0000001899898052E-3</v>
      </c>
      <c r="BW828" s="148"/>
      <c r="BX828" s="148">
        <v>0.114</v>
      </c>
      <c r="BY828" s="148">
        <v>0.19600000000000001</v>
      </c>
      <c r="BZ828" s="1"/>
      <c r="CA828" s="150">
        <v>7893.68017578125</v>
      </c>
      <c r="CB828" s="150">
        <v>8039.5</v>
      </c>
      <c r="CC828" s="124" t="s">
        <v>4341</v>
      </c>
      <c r="CD828" t="s">
        <v>4633</v>
      </c>
    </row>
    <row r="829" spans="1:82" x14ac:dyDescent="0.3">
      <c r="A829" s="1">
        <v>500104020</v>
      </c>
      <c r="B829" s="124" t="s">
        <v>4341</v>
      </c>
      <c r="C829" t="s">
        <v>261</v>
      </c>
      <c r="D829" t="s">
        <v>1338</v>
      </c>
      <c r="E829" s="30">
        <v>84.436141967773438</v>
      </c>
      <c r="F829" s="30">
        <v>80.777656555175781</v>
      </c>
      <c r="G829" s="30">
        <v>83.037101745605469</v>
      </c>
      <c r="H829" s="30">
        <v>81.512260437011719</v>
      </c>
      <c r="I829" s="1">
        <v>646</v>
      </c>
      <c r="J829" s="1">
        <v>3</v>
      </c>
      <c r="K829" s="1">
        <v>5</v>
      </c>
      <c r="L829" t="s">
        <v>3897</v>
      </c>
      <c r="M829" t="s">
        <v>3915</v>
      </c>
      <c r="N829" t="s">
        <v>3919</v>
      </c>
      <c r="O829" t="s">
        <v>3922</v>
      </c>
      <c r="P829" s="148">
        <v>0.43304347991943359</v>
      </c>
      <c r="Q829" s="30">
        <v>49.72323317</v>
      </c>
      <c r="R829" s="30">
        <v>331.13043212890631</v>
      </c>
      <c r="S829" s="1">
        <v>631</v>
      </c>
      <c r="T829" s="1">
        <v>249</v>
      </c>
      <c r="U829" s="148">
        <v>0.39461171627044678</v>
      </c>
      <c r="V829" s="148">
        <v>0.24873095750808721</v>
      </c>
      <c r="W829" s="149">
        <v>48.201473419999999</v>
      </c>
      <c r="X829" s="149">
        <v>278.17257690429688</v>
      </c>
      <c r="Y829" s="1">
        <v>249</v>
      </c>
      <c r="Z829" s="30">
        <v>86.431098937988281</v>
      </c>
      <c r="AA829" s="148">
        <v>0.56100000000000005</v>
      </c>
      <c r="AB829" s="30">
        <v>50.5</v>
      </c>
      <c r="AC829" s="30">
        <v>359</v>
      </c>
      <c r="AD829" s="30">
        <v>85.703933715820313</v>
      </c>
      <c r="AE829" s="148">
        <v>0.40200000000000002</v>
      </c>
      <c r="AF829" s="30">
        <v>50.23</v>
      </c>
      <c r="AG829" s="30">
        <v>315.5</v>
      </c>
      <c r="AH829" s="30">
        <v>86.72210693359375</v>
      </c>
      <c r="AI829" s="148">
        <v>0.61399999999999999</v>
      </c>
      <c r="AJ829" s="30">
        <v>50.612747919999997</v>
      </c>
      <c r="AK829" s="30">
        <v>371</v>
      </c>
      <c r="AL829" s="30">
        <v>86.155479431152344</v>
      </c>
      <c r="AM829" s="148">
        <v>0.46</v>
      </c>
      <c r="AN829" s="30">
        <v>50.396238060000002</v>
      </c>
      <c r="AO829" s="30">
        <v>331.3</v>
      </c>
      <c r="AP829" s="148">
        <v>0.31999999284744263</v>
      </c>
      <c r="AQ829" s="30">
        <v>48.781396690000001</v>
      </c>
      <c r="AR829" s="30">
        <v>273.91305541992188</v>
      </c>
      <c r="AS829" s="30">
        <v>631</v>
      </c>
      <c r="AT829" s="30">
        <v>249</v>
      </c>
      <c r="AU829" s="148">
        <v>0.39461171627044678</v>
      </c>
      <c r="AV829" s="30">
        <v>81.512260437011719</v>
      </c>
      <c r="AW829" s="148">
        <v>0.16243654489517209</v>
      </c>
      <c r="AX829" s="30">
        <v>47.99290757</v>
      </c>
      <c r="AY829" s="30"/>
      <c r="AZ829" s="30">
        <v>249</v>
      </c>
      <c r="BA829" s="30">
        <v>87.000587463378906</v>
      </c>
      <c r="BB829" s="148">
        <v>0.55299999999999994</v>
      </c>
      <c r="BC829" s="30">
        <v>50.98</v>
      </c>
      <c r="BD829" s="30">
        <v>351.2</v>
      </c>
      <c r="BE829" s="30">
        <v>86.943229675292969</v>
      </c>
      <c r="BF829" s="147">
        <v>0.38700000000000001</v>
      </c>
      <c r="BG829" s="30">
        <v>50.94</v>
      </c>
      <c r="BH829" s="30">
        <v>298.89999999999998</v>
      </c>
      <c r="BI829" s="30">
        <v>89.227851867675781</v>
      </c>
      <c r="BJ829" s="148">
        <v>0.627</v>
      </c>
      <c r="BK829" s="30">
        <v>52.091446500000004</v>
      </c>
      <c r="BL829" s="30">
        <v>372</v>
      </c>
      <c r="BM829" s="30">
        <v>89.249618530273438</v>
      </c>
      <c r="BN829" s="148">
        <v>0.49099999999999999</v>
      </c>
      <c r="BO829" s="30">
        <v>52.121384579999997</v>
      </c>
      <c r="BP829" s="30">
        <v>332.3</v>
      </c>
      <c r="BQ829" s="148">
        <v>1.7000000000000001E-2</v>
      </c>
      <c r="BR829" s="148">
        <v>3.5999999999999997E-2</v>
      </c>
      <c r="BS829" s="148"/>
      <c r="BT829" s="148">
        <v>0.91800000000000004</v>
      </c>
      <c r="BU829" s="148">
        <v>2.5999999999999999E-2</v>
      </c>
      <c r="BV829" s="148">
        <v>3.0000000260770321E-3</v>
      </c>
      <c r="BW829" s="148"/>
      <c r="BX829" s="148">
        <v>0.14399999999999999</v>
      </c>
      <c r="BY829" s="148">
        <v>0.23400000000000001</v>
      </c>
      <c r="BZ829" s="1"/>
      <c r="CA829" s="150">
        <v>7784.72021484375</v>
      </c>
      <c r="CB829" s="150">
        <v>8687.92</v>
      </c>
      <c r="CC829" s="124" t="s">
        <v>4341</v>
      </c>
      <c r="CD829" t="s">
        <v>4634</v>
      </c>
    </row>
    <row r="830" spans="1:82" x14ac:dyDescent="0.3">
      <c r="A830" s="1">
        <v>500122050</v>
      </c>
      <c r="B830" s="124" t="s">
        <v>4342</v>
      </c>
      <c r="C830" t="s">
        <v>262</v>
      </c>
      <c r="D830" t="s">
        <v>1339</v>
      </c>
      <c r="E830" s="30">
        <v>80.030570983886719</v>
      </c>
      <c r="F830" s="30">
        <v>78.414253234863281</v>
      </c>
      <c r="G830" s="30">
        <v>79.204383850097656</v>
      </c>
      <c r="H830" s="30">
        <v>77.754798889160156</v>
      </c>
      <c r="I830" s="1">
        <v>669</v>
      </c>
      <c r="J830" s="1">
        <v>6</v>
      </c>
      <c r="K830" s="1">
        <v>8</v>
      </c>
      <c r="L830" t="s">
        <v>3897</v>
      </c>
      <c r="M830" t="s">
        <v>3915</v>
      </c>
      <c r="N830" t="s">
        <v>3918</v>
      </c>
      <c r="O830" t="s">
        <v>3923</v>
      </c>
      <c r="P830" s="148">
        <v>0.43017655611038208</v>
      </c>
      <c r="Q830" s="30">
        <v>47.890679859999999</v>
      </c>
      <c r="R830" s="30">
        <v>328.8924560546875</v>
      </c>
      <c r="S830" s="1">
        <v>1300</v>
      </c>
      <c r="T830" s="1">
        <v>601</v>
      </c>
      <c r="U830" s="148">
        <v>0.46230769157409668</v>
      </c>
      <c r="V830" s="148">
        <v>0.29277566075325012</v>
      </c>
      <c r="W830" s="149">
        <v>47.222216160000002</v>
      </c>
      <c r="X830" s="149">
        <v>279.46768188476563</v>
      </c>
      <c r="Y830" s="1">
        <v>601</v>
      </c>
      <c r="Z830" s="30">
        <v>75.857887268066406</v>
      </c>
      <c r="AA830" s="148">
        <v>0.41299999999999998</v>
      </c>
      <c r="AB830" s="30">
        <v>47</v>
      </c>
      <c r="AC830" s="30">
        <v>330.7</v>
      </c>
      <c r="AD830" s="30">
        <v>74.688949584960938</v>
      </c>
      <c r="AE830" s="148">
        <v>0.27100000000000002</v>
      </c>
      <c r="AF830" s="30">
        <v>46.49</v>
      </c>
      <c r="AG830" s="30">
        <v>288.3</v>
      </c>
      <c r="AH830" s="30">
        <v>75.635276794433594</v>
      </c>
      <c r="AI830" s="148">
        <v>0.44700000000000001</v>
      </c>
      <c r="AJ830" s="30">
        <v>46.940633980000001</v>
      </c>
      <c r="AK830" s="30">
        <v>342</v>
      </c>
      <c r="AL830" s="30">
        <v>75.5311279296875</v>
      </c>
      <c r="AM830" s="148">
        <v>0.32100000000000001</v>
      </c>
      <c r="AN830" s="30">
        <v>46.78078893</v>
      </c>
      <c r="AO830" s="30">
        <v>304.5</v>
      </c>
      <c r="AP830" s="148">
        <v>0.31621187925338751</v>
      </c>
      <c r="AQ830" s="30">
        <v>46.383926700000004</v>
      </c>
      <c r="AR830" s="30">
        <v>284.43017578125</v>
      </c>
      <c r="AS830" s="30">
        <v>1298</v>
      </c>
      <c r="AT830" s="30">
        <v>601</v>
      </c>
      <c r="AU830" s="148">
        <v>0.46230769157409668</v>
      </c>
      <c r="AV830" s="30">
        <v>77.754798889160156</v>
      </c>
      <c r="AW830" s="148">
        <v>0.1406844109296799</v>
      </c>
      <c r="AX830" s="30">
        <v>45.839441090000001</v>
      </c>
      <c r="AY830" s="30">
        <v>230.4182434082031</v>
      </c>
      <c r="AZ830" s="30">
        <v>601</v>
      </c>
      <c r="BA830" s="30">
        <v>77.845382690429688</v>
      </c>
      <c r="BB830" s="148">
        <v>0.35899999999999999</v>
      </c>
      <c r="BC830" s="30">
        <v>46.54</v>
      </c>
      <c r="BD830" s="30">
        <v>297.2</v>
      </c>
      <c r="BE830" s="30">
        <v>77.185165405273438</v>
      </c>
      <c r="BF830" s="147">
        <v>0.215</v>
      </c>
      <c r="BG830" s="30">
        <v>46.13</v>
      </c>
      <c r="BH830" s="30">
        <v>245.5</v>
      </c>
      <c r="BI830" s="30">
        <v>79.659034729003906</v>
      </c>
      <c r="BJ830" s="148">
        <v>0.42199999999999999</v>
      </c>
      <c r="BK830" s="30">
        <v>47.430261420000001</v>
      </c>
      <c r="BL830" s="30">
        <v>318.3</v>
      </c>
      <c r="BM830" s="30">
        <v>79.781654357910156</v>
      </c>
      <c r="BN830" s="148">
        <v>0.26700000000000002</v>
      </c>
      <c r="BO830" s="30">
        <v>47.402799000000002</v>
      </c>
      <c r="BP830" s="30">
        <v>267</v>
      </c>
      <c r="BQ830" s="148">
        <v>1.2E-2</v>
      </c>
      <c r="BR830" s="148">
        <v>4.4999999999999998E-2</v>
      </c>
      <c r="BS830" s="148">
        <v>1.7999999999999999E-2</v>
      </c>
      <c r="BT830" s="148">
        <v>0.84599999999999997</v>
      </c>
      <c r="BU830" s="148">
        <v>5.7000000000000002E-2</v>
      </c>
      <c r="BV830" s="148">
        <v>2.199999988079071E-2</v>
      </c>
      <c r="BW830" s="148">
        <v>1.0999999999999999E-2</v>
      </c>
      <c r="BX830" s="148">
        <v>0.191</v>
      </c>
      <c r="BY830" s="148">
        <v>0.28999999999999998</v>
      </c>
      <c r="BZ830" s="1"/>
      <c r="CA830" s="150">
        <v>8086.330078125</v>
      </c>
      <c r="CB830" s="150">
        <v>8878.2900000000009</v>
      </c>
      <c r="CC830" s="124" t="s">
        <v>4342</v>
      </c>
      <c r="CD830" t="s">
        <v>4633</v>
      </c>
    </row>
    <row r="831" spans="1:82" x14ac:dyDescent="0.3">
      <c r="A831" s="1">
        <v>500122100</v>
      </c>
      <c r="B831" s="124" t="s">
        <v>4342</v>
      </c>
      <c r="C831" t="s">
        <v>262</v>
      </c>
      <c r="D831" t="s">
        <v>1340</v>
      </c>
      <c r="E831" s="30">
        <v>84.932052612304688</v>
      </c>
      <c r="F831" s="30">
        <v>84.531440734863281</v>
      </c>
      <c r="G831" s="30">
        <v>81.255989074707031</v>
      </c>
      <c r="H831" s="30">
        <v>81.230514526367188</v>
      </c>
      <c r="I831" s="1">
        <v>633</v>
      </c>
      <c r="J831" s="1">
        <v>6</v>
      </c>
      <c r="K831" s="1">
        <v>8</v>
      </c>
      <c r="L831" t="s">
        <v>3897</v>
      </c>
      <c r="M831" t="s">
        <v>3915</v>
      </c>
      <c r="N831" t="s">
        <v>3918</v>
      </c>
      <c r="O831" t="s">
        <v>3923</v>
      </c>
      <c r="P831" s="148">
        <v>0.50082916021347046</v>
      </c>
      <c r="Q831" s="30">
        <v>49.929512199999998</v>
      </c>
      <c r="R831" s="30">
        <v>352.23880004882813</v>
      </c>
      <c r="S831" s="1">
        <v>1206</v>
      </c>
      <c r="T831" s="1">
        <v>562</v>
      </c>
      <c r="U831" s="148">
        <v>0.46600332856178278</v>
      </c>
      <c r="V831" s="148">
        <v>0.31929823756217962</v>
      </c>
      <c r="W831" s="149">
        <v>49.75682673</v>
      </c>
      <c r="X831" s="149">
        <v>305.61404418945313</v>
      </c>
      <c r="Y831" s="1">
        <v>562</v>
      </c>
      <c r="Z831" s="30">
        <v>84.316452026367188</v>
      </c>
      <c r="AA831" s="148">
        <v>0.59599999999999997</v>
      </c>
      <c r="AB831" s="30">
        <v>49.8</v>
      </c>
      <c r="AC831" s="30">
        <v>379.2</v>
      </c>
      <c r="AD831" s="30">
        <v>84.260795593261719</v>
      </c>
      <c r="AE831" s="148">
        <v>0.436</v>
      </c>
      <c r="AF831" s="30">
        <v>49.74</v>
      </c>
      <c r="AG831" s="30">
        <v>339.4</v>
      </c>
      <c r="AH831" s="30">
        <v>85.6182861328125</v>
      </c>
      <c r="AI831" s="148">
        <v>0.60299999999999998</v>
      </c>
      <c r="AJ831" s="30">
        <v>50.247146620000002</v>
      </c>
      <c r="AK831" s="30">
        <v>384.7</v>
      </c>
      <c r="AL831" s="30">
        <v>85.8651123046875</v>
      </c>
      <c r="AM831" s="148">
        <v>0.439</v>
      </c>
      <c r="AN831" s="30">
        <v>50.297427849999998</v>
      </c>
      <c r="AO831" s="30">
        <v>348.2</v>
      </c>
      <c r="AP831" s="148">
        <v>0.36258277297019958</v>
      </c>
      <c r="AQ831" s="30">
        <v>47.667262059999999</v>
      </c>
      <c r="AR831" s="30">
        <v>306.45693969726563</v>
      </c>
      <c r="AS831" s="30">
        <v>1208</v>
      </c>
      <c r="AT831" s="30">
        <v>565</v>
      </c>
      <c r="AU831" s="148">
        <v>0.46600332856178278</v>
      </c>
      <c r="AV831" s="30">
        <v>81.230514526367188</v>
      </c>
      <c r="AW831" s="148">
        <v>0.18531468510627749</v>
      </c>
      <c r="AX831" s="30">
        <v>47.831433529999998</v>
      </c>
      <c r="AY831" s="30">
        <v>255.2447509765625</v>
      </c>
      <c r="AZ831" s="30">
        <v>565</v>
      </c>
      <c r="BA831" s="30">
        <v>79.804267883300781</v>
      </c>
      <c r="BB831" s="148">
        <v>0.53100000000000003</v>
      </c>
      <c r="BC831" s="30">
        <v>47.49</v>
      </c>
      <c r="BD831" s="30">
        <v>345.4</v>
      </c>
      <c r="BE831" s="30">
        <v>79.842765808105469</v>
      </c>
      <c r="BF831" s="147">
        <v>0.35199999999999998</v>
      </c>
      <c r="BG831" s="30">
        <v>47.44</v>
      </c>
      <c r="BH831" s="30">
        <v>296.89999999999998</v>
      </c>
      <c r="BI831" s="30">
        <v>81.1102294921875</v>
      </c>
      <c r="BJ831" s="148">
        <v>0.53900000000000003</v>
      </c>
      <c r="BK831" s="30">
        <v>48.137168440000003</v>
      </c>
      <c r="BL831" s="30">
        <v>348.4</v>
      </c>
      <c r="BM831" s="30">
        <v>82.391021728515625</v>
      </c>
      <c r="BN831" s="148">
        <v>0.318</v>
      </c>
      <c r="BO831" s="30">
        <v>48.703240979999997</v>
      </c>
      <c r="BP831" s="30">
        <v>286.8</v>
      </c>
      <c r="BQ831" s="148">
        <v>2.8000000000000001E-2</v>
      </c>
      <c r="BR831" s="148">
        <v>5.3999999999999999E-2</v>
      </c>
      <c r="BS831" s="148">
        <v>2.1999999999999999E-2</v>
      </c>
      <c r="BT831" s="148">
        <v>0.82300000000000006</v>
      </c>
      <c r="BU831" s="148">
        <v>5.3999999999999999E-2</v>
      </c>
      <c r="BV831" s="148">
        <v>1.8999999389052391E-2</v>
      </c>
      <c r="BW831" s="148">
        <v>2.8000000000000001E-2</v>
      </c>
      <c r="BX831" s="148">
        <v>0.17699999999999999</v>
      </c>
      <c r="BY831" s="148">
        <v>0.32200000000000001</v>
      </c>
      <c r="BZ831" s="1"/>
      <c r="CA831" s="150">
        <v>8487.900390625</v>
      </c>
      <c r="CB831" s="150">
        <v>9362.5</v>
      </c>
      <c r="CC831" s="124" t="s">
        <v>4342</v>
      </c>
      <c r="CD831" t="s">
        <v>4633</v>
      </c>
    </row>
    <row r="832" spans="1:82" x14ac:dyDescent="0.3">
      <c r="A832" s="1">
        <v>500122150</v>
      </c>
      <c r="B832" s="124" t="s">
        <v>4342</v>
      </c>
      <c r="C832" t="s">
        <v>262</v>
      </c>
      <c r="D832" t="s">
        <v>1341</v>
      </c>
      <c r="E832" s="30">
        <v>82.398582458496094</v>
      </c>
      <c r="F832" s="30">
        <v>83.253700256347656</v>
      </c>
      <c r="G832" s="30">
        <v>82.225852966308594</v>
      </c>
      <c r="H832" s="30">
        <v>82.298690795898438</v>
      </c>
      <c r="I832" s="1">
        <v>795</v>
      </c>
      <c r="J832" s="1">
        <v>6</v>
      </c>
      <c r="K832" s="1">
        <v>8</v>
      </c>
      <c r="L832" t="s">
        <v>3897</v>
      </c>
      <c r="M832" t="s">
        <v>3915</v>
      </c>
      <c r="N832" t="s">
        <v>3918</v>
      </c>
      <c r="O832" t="s">
        <v>3923</v>
      </c>
      <c r="P832" s="148">
        <v>0.43792632222175598</v>
      </c>
      <c r="Q832" s="30">
        <v>48.875682830000002</v>
      </c>
      <c r="R832" s="30">
        <v>338.33560180664063</v>
      </c>
      <c r="S832" s="1">
        <v>1494</v>
      </c>
      <c r="T832" s="1">
        <v>459</v>
      </c>
      <c r="U832" s="148">
        <v>0.30722892284393311</v>
      </c>
      <c r="V832" s="148">
        <v>0.28773584961891169</v>
      </c>
      <c r="W832" s="149">
        <v>49.227403189999997</v>
      </c>
      <c r="X832" s="149">
        <v>291.50942993164063</v>
      </c>
      <c r="Y832" s="1">
        <v>459</v>
      </c>
      <c r="Z832" s="30">
        <v>80.389259338378906</v>
      </c>
      <c r="AA832" s="148">
        <v>0.51900000000000002</v>
      </c>
      <c r="AB832" s="30">
        <v>48.5</v>
      </c>
      <c r="AC832" s="30">
        <v>355.3</v>
      </c>
      <c r="AD832" s="30">
        <v>79.78411865234375</v>
      </c>
      <c r="AE832" s="148">
        <v>0.34599999999999997</v>
      </c>
      <c r="AF832" s="30">
        <v>48.22</v>
      </c>
      <c r="AG832" s="30">
        <v>307.39999999999998</v>
      </c>
      <c r="AH832" s="30">
        <v>78.881362915039063</v>
      </c>
      <c r="AI832" s="148">
        <v>0.55700000000000005</v>
      </c>
      <c r="AJ832" s="30">
        <v>48.015782790000003</v>
      </c>
      <c r="AK832" s="30">
        <v>363.6</v>
      </c>
      <c r="AL832" s="30">
        <v>78.737899780273438</v>
      </c>
      <c r="AM832" s="148">
        <v>0.38</v>
      </c>
      <c r="AN832" s="30">
        <v>47.872048470000003</v>
      </c>
      <c r="AO832" s="30">
        <v>313.89999999999998</v>
      </c>
      <c r="AP832" s="148">
        <v>0.35907858610153198</v>
      </c>
      <c r="AQ832" s="30">
        <v>48.273935199999997</v>
      </c>
      <c r="AR832" s="30">
        <v>301.76150512695313</v>
      </c>
      <c r="AS832" s="30">
        <v>1501</v>
      </c>
      <c r="AT832" s="30">
        <v>462</v>
      </c>
      <c r="AU832" s="148">
        <v>0.30722892284393311</v>
      </c>
      <c r="AV832" s="30">
        <v>82.298690795898438</v>
      </c>
      <c r="AW832" s="148">
        <v>0.18867924809455869</v>
      </c>
      <c r="AX832" s="30">
        <v>48.443620369999998</v>
      </c>
      <c r="AY832" s="30">
        <v>242.45283508300781</v>
      </c>
      <c r="AZ832" s="30">
        <v>462</v>
      </c>
      <c r="BA832" s="30">
        <v>82.381744384765625</v>
      </c>
      <c r="BB832" s="148">
        <v>0.49199999999999999</v>
      </c>
      <c r="BC832" s="30">
        <v>48.74</v>
      </c>
      <c r="BD832" s="30">
        <v>337.5</v>
      </c>
      <c r="BE832" s="30">
        <v>81.262855529785156</v>
      </c>
      <c r="BF832" s="147">
        <v>0.29299999999999998</v>
      </c>
      <c r="BG832" s="30">
        <v>48.14</v>
      </c>
      <c r="BH832" s="30">
        <v>271.5</v>
      </c>
      <c r="BI832" s="30">
        <v>80.404197692871094</v>
      </c>
      <c r="BJ832" s="148">
        <v>0.47699999999999998</v>
      </c>
      <c r="BK832" s="30">
        <v>47.793244569999999</v>
      </c>
      <c r="BL832" s="30">
        <v>341.1</v>
      </c>
      <c r="BM832" s="30">
        <v>80.149200439453125</v>
      </c>
      <c r="BN832" s="148">
        <v>0.28799999999999998</v>
      </c>
      <c r="BO832" s="30">
        <v>47.585973549999999</v>
      </c>
      <c r="BP832" s="30">
        <v>280.10000000000002</v>
      </c>
      <c r="BQ832" s="148">
        <v>1.0999999999999999E-2</v>
      </c>
      <c r="BR832" s="148">
        <v>2.8000000000000001E-2</v>
      </c>
      <c r="BS832" s="148">
        <v>1.4E-2</v>
      </c>
      <c r="BT832" s="148">
        <v>0.88400000000000001</v>
      </c>
      <c r="BU832" s="148">
        <v>5.2999999999999999E-2</v>
      </c>
      <c r="BV832" s="148">
        <v>9.9999997764825821E-3</v>
      </c>
      <c r="BW832" s="148">
        <v>1.0999999999999999E-2</v>
      </c>
      <c r="BX832" s="148">
        <v>0.16700000000000001</v>
      </c>
      <c r="BY832" s="148">
        <v>0.127</v>
      </c>
      <c r="BZ832" s="1"/>
      <c r="CA832" s="150">
        <v>7981.60986328125</v>
      </c>
      <c r="CB832" s="150">
        <v>8900.66</v>
      </c>
      <c r="CC832" s="124" t="s">
        <v>4342</v>
      </c>
      <c r="CD832" t="s">
        <v>4633</v>
      </c>
    </row>
    <row r="833" spans="1:82" x14ac:dyDescent="0.3">
      <c r="A833" s="1">
        <v>500122200</v>
      </c>
      <c r="B833" s="124" t="s">
        <v>4342</v>
      </c>
      <c r="C833" t="s">
        <v>262</v>
      </c>
      <c r="D833" t="s">
        <v>1342</v>
      </c>
      <c r="E833" s="30">
        <v>88.190086364746094</v>
      </c>
      <c r="F833" s="30">
        <v>86.433944702148438</v>
      </c>
      <c r="G833" s="30">
        <v>81.301544189453125</v>
      </c>
      <c r="H833" s="30">
        <v>80.277748107910156</v>
      </c>
      <c r="I833" s="1">
        <v>528</v>
      </c>
      <c r="J833" s="1">
        <v>6</v>
      </c>
      <c r="K833" s="1">
        <v>8</v>
      </c>
      <c r="L833" t="s">
        <v>3897</v>
      </c>
      <c r="M833" t="s">
        <v>3915</v>
      </c>
      <c r="N833" t="s">
        <v>3918</v>
      </c>
      <c r="O833" t="s">
        <v>3923</v>
      </c>
      <c r="P833" s="148">
        <v>0.5220000147819519</v>
      </c>
      <c r="Q833" s="30">
        <v>51.284734120000003</v>
      </c>
      <c r="R833" s="30">
        <v>356.79998779296881</v>
      </c>
      <c r="S833" s="1">
        <v>1014</v>
      </c>
      <c r="T833" s="1">
        <v>379</v>
      </c>
      <c r="U833" s="148">
        <v>0.37376725673675543</v>
      </c>
      <c r="V833" s="148">
        <v>0.37106919288635248</v>
      </c>
      <c r="W833" s="149">
        <v>50.54511308</v>
      </c>
      <c r="X833" s="149">
        <v>311.32073974609381</v>
      </c>
      <c r="Y833" s="1">
        <v>379</v>
      </c>
      <c r="Z833" s="30">
        <v>87.0352783203125</v>
      </c>
      <c r="AA833" s="148">
        <v>0.52500000000000002</v>
      </c>
      <c r="AB833" s="30">
        <v>50.7</v>
      </c>
      <c r="AC833" s="30">
        <v>359.1</v>
      </c>
      <c r="AD833" s="30">
        <v>85.114898681640625</v>
      </c>
      <c r="AE833" s="148">
        <v>0.39400000000000002</v>
      </c>
      <c r="AF833" s="30">
        <v>50.03</v>
      </c>
      <c r="AG833" s="30">
        <v>321.2</v>
      </c>
      <c r="AH833" s="30">
        <v>89.264213562011719</v>
      </c>
      <c r="AI833" s="148">
        <v>0.59</v>
      </c>
      <c r="AJ833" s="30">
        <v>51.454727599999998</v>
      </c>
      <c r="AK833" s="30">
        <v>371.6</v>
      </c>
      <c r="AL833" s="30">
        <v>87.3248291015625</v>
      </c>
      <c r="AM833" s="148">
        <v>0.40600000000000003</v>
      </c>
      <c r="AN833" s="30">
        <v>50.794166240000003</v>
      </c>
      <c r="AO833" s="30">
        <v>325</v>
      </c>
      <c r="AP833" s="148">
        <v>0.38645419478416437</v>
      </c>
      <c r="AQ833" s="30">
        <v>47.695758740000002</v>
      </c>
      <c r="AR833" s="30">
        <v>310.9561767578125</v>
      </c>
      <c r="AS833" s="30">
        <v>1015</v>
      </c>
      <c r="AT833" s="30">
        <v>379</v>
      </c>
      <c r="AU833" s="148">
        <v>0.37376725673675543</v>
      </c>
      <c r="AV833" s="30">
        <v>80.277748107910156</v>
      </c>
      <c r="AW833" s="148">
        <v>0.2452830225229263</v>
      </c>
      <c r="AX833" s="30">
        <v>47.285387399999998</v>
      </c>
      <c r="AY833" s="30">
        <v>266.03775024414063</v>
      </c>
      <c r="AZ833" s="30">
        <v>379</v>
      </c>
      <c r="BA833" s="30">
        <v>79.6805419921875</v>
      </c>
      <c r="BB833" s="148">
        <v>0.39500000000000002</v>
      </c>
      <c r="BC833" s="30">
        <v>47.43</v>
      </c>
      <c r="BD833" s="30">
        <v>309.5</v>
      </c>
      <c r="BE833" s="30">
        <v>80.025352478027344</v>
      </c>
      <c r="BF833" s="147">
        <v>0.24</v>
      </c>
      <c r="BG833" s="30">
        <v>47.53</v>
      </c>
      <c r="BH833" s="30">
        <v>267.3</v>
      </c>
      <c r="BI833" s="30">
        <v>81.701240539550781</v>
      </c>
      <c r="BJ833" s="148">
        <v>0.41199999999999998</v>
      </c>
      <c r="BK833" s="30">
        <v>48.425064910000003</v>
      </c>
      <c r="BL833" s="30">
        <v>321.60000000000002</v>
      </c>
      <c r="BM833" s="30">
        <v>82.372573852539063</v>
      </c>
      <c r="BN833" s="148">
        <v>0.24</v>
      </c>
      <c r="BO833" s="30">
        <v>48.694043669999999</v>
      </c>
      <c r="BP833" s="30">
        <v>263</v>
      </c>
      <c r="BQ833" s="148"/>
      <c r="BR833" s="148">
        <v>3.7999999999999999E-2</v>
      </c>
      <c r="BS833" s="148"/>
      <c r="BT833" s="148">
        <v>0.90500000000000003</v>
      </c>
      <c r="BU833" s="148">
        <v>3.5999999999999997E-2</v>
      </c>
      <c r="BV833" s="148">
        <v>2.0999999716877941E-2</v>
      </c>
      <c r="BW833" s="148"/>
      <c r="BX833" s="148">
        <v>0.14399999999999999</v>
      </c>
      <c r="BY833" s="148">
        <v>0.21299999999999999</v>
      </c>
      <c r="BZ833" s="1"/>
      <c r="CA833" s="150">
        <v>8936.919921875</v>
      </c>
      <c r="CB833" s="150">
        <v>9680.6</v>
      </c>
      <c r="CC833" s="124" t="s">
        <v>4342</v>
      </c>
      <c r="CD833" t="s">
        <v>4633</v>
      </c>
    </row>
    <row r="834" spans="1:82" x14ac:dyDescent="0.3">
      <c r="A834" s="1">
        <v>500124010</v>
      </c>
      <c r="B834" s="124" t="s">
        <v>4342</v>
      </c>
      <c r="C834" t="s">
        <v>262</v>
      </c>
      <c r="D834" t="s">
        <v>1343</v>
      </c>
      <c r="E834" s="30">
        <v>81.670845031738281</v>
      </c>
      <c r="F834" s="30">
        <v>82.490982055664063</v>
      </c>
      <c r="G834" s="30">
        <v>78.019500732421875</v>
      </c>
      <c r="H834" s="30">
        <v>78.467918395996094</v>
      </c>
      <c r="I834" s="1">
        <v>491</v>
      </c>
      <c r="J834" s="1" t="s">
        <v>3981</v>
      </c>
      <c r="K834" s="1">
        <v>5</v>
      </c>
      <c r="L834" t="s">
        <v>3897</v>
      </c>
      <c r="M834" t="s">
        <v>3915</v>
      </c>
      <c r="N834" t="s">
        <v>3918</v>
      </c>
      <c r="O834" t="s">
        <v>3923</v>
      </c>
      <c r="P834" s="148">
        <v>0.56431537866592407</v>
      </c>
      <c r="Q834" s="30">
        <v>48.572972929999999</v>
      </c>
      <c r="R834" s="30">
        <v>363.4854736328125</v>
      </c>
      <c r="S834" s="1">
        <v>277</v>
      </c>
      <c r="T834" s="1">
        <v>90</v>
      </c>
      <c r="U834" s="148">
        <v>0.3249097466468811</v>
      </c>
      <c r="V834" s="148">
        <v>0.43835616111755371</v>
      </c>
      <c r="W834" s="149">
        <v>48.911376429999997</v>
      </c>
      <c r="X834" s="149">
        <v>319.17807006835938</v>
      </c>
      <c r="Y834" s="1">
        <v>90</v>
      </c>
      <c r="Z834" s="30">
        <v>80.993446350097656</v>
      </c>
      <c r="AA834" s="148">
        <v>0.63100000000000001</v>
      </c>
      <c r="AB834" s="30">
        <v>48.7</v>
      </c>
      <c r="AC834" s="30">
        <v>387.8</v>
      </c>
      <c r="AD834" s="30">
        <v>84.820381164550781</v>
      </c>
      <c r="AE834" s="148">
        <v>0.51</v>
      </c>
      <c r="AF834" s="30">
        <v>49.93</v>
      </c>
      <c r="AG834" s="30">
        <v>356</v>
      </c>
      <c r="AH834" s="30">
        <v>81.225173950195313</v>
      </c>
      <c r="AI834" s="148">
        <v>0.67799999999999994</v>
      </c>
      <c r="AJ834" s="30">
        <v>48.792085810000003</v>
      </c>
      <c r="AK834" s="30">
        <v>384.4</v>
      </c>
      <c r="AL834" s="30">
        <v>87.248382568359375</v>
      </c>
      <c r="AM834" s="148">
        <v>0.60199999999999998</v>
      </c>
      <c r="AN834" s="30">
        <v>50.768152129999997</v>
      </c>
      <c r="AO834" s="30">
        <v>363.4</v>
      </c>
      <c r="AP834" s="148">
        <v>0.4315352737903595</v>
      </c>
      <c r="AQ834" s="30">
        <v>45.642751699999998</v>
      </c>
      <c r="AR834" s="30">
        <v>314.937744140625</v>
      </c>
      <c r="AS834" s="30">
        <v>277</v>
      </c>
      <c r="AT834" s="30">
        <v>90</v>
      </c>
      <c r="AU834" s="148">
        <v>0.3249097466468811</v>
      </c>
      <c r="AV834" s="30">
        <v>78.467918395996094</v>
      </c>
      <c r="AW834" s="148">
        <v>0.30136987566947943</v>
      </c>
      <c r="AX834" s="30">
        <v>46.2481443</v>
      </c>
      <c r="AY834" s="30">
        <v>261.64382934570313</v>
      </c>
      <c r="AZ834" s="30">
        <v>90</v>
      </c>
      <c r="BA834" s="30">
        <v>81.928108215332031</v>
      </c>
      <c r="BB834" s="148">
        <v>0.59899999999999998</v>
      </c>
      <c r="BC834" s="30">
        <v>48.52</v>
      </c>
      <c r="BD834" s="30">
        <v>372.1</v>
      </c>
      <c r="BE834" s="30">
        <v>84.5087890625</v>
      </c>
      <c r="BF834" s="147">
        <v>0.47</v>
      </c>
      <c r="BG834" s="30">
        <v>49.74</v>
      </c>
      <c r="BH834" s="30">
        <v>338</v>
      </c>
      <c r="BI834" s="30">
        <v>84.323539733886719</v>
      </c>
      <c r="BJ834" s="148">
        <v>0.69200000000000006</v>
      </c>
      <c r="BK834" s="30">
        <v>49.702445349999998</v>
      </c>
      <c r="BL834" s="30">
        <v>387.7</v>
      </c>
      <c r="BM834" s="30">
        <v>87.3282470703125</v>
      </c>
      <c r="BN834" s="148">
        <v>0.55899999999999994</v>
      </c>
      <c r="BO834" s="30">
        <v>51.163823800000003</v>
      </c>
      <c r="BP834" s="30">
        <v>354.8</v>
      </c>
      <c r="BQ834" s="148"/>
      <c r="BR834" s="148">
        <v>1.4E-2</v>
      </c>
      <c r="BS834" s="148"/>
      <c r="BT834" s="148">
        <v>0.94300000000000006</v>
      </c>
      <c r="BU834" s="148">
        <v>3.5000000000000003E-2</v>
      </c>
      <c r="BV834" s="148">
        <v>8.0000003799796104E-3</v>
      </c>
      <c r="BW834" s="148"/>
      <c r="BX834" s="148">
        <v>0.17499999999999999</v>
      </c>
      <c r="BY834" s="148">
        <v>0.17399999999999999</v>
      </c>
      <c r="BZ834" s="1"/>
      <c r="CA834" s="150">
        <v>9544.150390625</v>
      </c>
      <c r="CB834" s="150">
        <v>10160.629999999999</v>
      </c>
      <c r="CC834" s="124" t="s">
        <v>4342</v>
      </c>
      <c r="CD834" t="s">
        <v>4634</v>
      </c>
    </row>
    <row r="835" spans="1:82" x14ac:dyDescent="0.3">
      <c r="A835" s="1">
        <v>500124020</v>
      </c>
      <c r="B835" s="124" t="s">
        <v>4342</v>
      </c>
      <c r="C835" t="s">
        <v>262</v>
      </c>
      <c r="D835" t="s">
        <v>1344</v>
      </c>
      <c r="E835" s="30">
        <v>87.242416381835938</v>
      </c>
      <c r="F835" s="30">
        <v>86.866035461425781</v>
      </c>
      <c r="G835" s="30">
        <v>86.539642333984375</v>
      </c>
      <c r="H835" s="30">
        <v>88.679428100585938</v>
      </c>
      <c r="I835" s="1">
        <v>444</v>
      </c>
      <c r="J835" s="1" t="s">
        <v>3981</v>
      </c>
      <c r="K835" s="1">
        <v>5</v>
      </c>
      <c r="L835" t="s">
        <v>3897</v>
      </c>
      <c r="M835" t="s">
        <v>3915</v>
      </c>
      <c r="N835" t="s">
        <v>3918</v>
      </c>
      <c r="O835" t="s">
        <v>3923</v>
      </c>
      <c r="P835" s="148">
        <v>0.38636362552642822</v>
      </c>
      <c r="Q835" s="30">
        <v>50.890540299999998</v>
      </c>
      <c r="R835" s="30">
        <v>309.54544067382813</v>
      </c>
      <c r="S835" s="1">
        <v>214</v>
      </c>
      <c r="T835" s="1">
        <v>112</v>
      </c>
      <c r="U835" s="148">
        <v>0.52336448431015015</v>
      </c>
      <c r="V835" s="148">
        <v>0.27027025818824768</v>
      </c>
      <c r="W835" s="149">
        <v>50.724147989999999</v>
      </c>
      <c r="X835" s="149"/>
      <c r="Y835" s="1">
        <v>112</v>
      </c>
      <c r="Z835" s="30">
        <v>84.014358520507813</v>
      </c>
      <c r="AA835" s="148">
        <v>0.51100000000000001</v>
      </c>
      <c r="AB835" s="30">
        <v>49.7</v>
      </c>
      <c r="AC835" s="30">
        <v>341.2</v>
      </c>
      <c r="AD835" s="30">
        <v>82.199165344238281</v>
      </c>
      <c r="AE835" s="148">
        <v>0.44700000000000001</v>
      </c>
      <c r="AF835" s="30">
        <v>49.04</v>
      </c>
      <c r="AG835" s="30">
        <v>310.60000000000002</v>
      </c>
      <c r="AH835" s="30">
        <v>83.533203125</v>
      </c>
      <c r="AI835" s="148">
        <v>0.54500000000000004</v>
      </c>
      <c r="AJ835" s="30">
        <v>49.556538330000002</v>
      </c>
      <c r="AK835" s="30">
        <v>343.4</v>
      </c>
      <c r="AL835" s="30">
        <v>81.964935302734375</v>
      </c>
      <c r="AM835" s="148">
        <v>0.46200000000000002</v>
      </c>
      <c r="AN835" s="30">
        <v>48.97020397</v>
      </c>
      <c r="AO835" s="30">
        <v>316.2</v>
      </c>
      <c r="AP835" s="148">
        <v>0.33636364340782171</v>
      </c>
      <c r="AQ835" s="30">
        <v>50.972327970000002</v>
      </c>
      <c r="AR835" s="30">
        <v>291.81817626953131</v>
      </c>
      <c r="AS835" s="30">
        <v>214</v>
      </c>
      <c r="AT835" s="30">
        <v>112</v>
      </c>
      <c r="AU835" s="148">
        <v>0.52336448431015015</v>
      </c>
      <c r="AV835" s="30">
        <v>88.679428100585938</v>
      </c>
      <c r="AW835" s="148">
        <v>0.27927929162979132</v>
      </c>
      <c r="AX835" s="30">
        <v>52.100531369999999</v>
      </c>
      <c r="AY835" s="30">
        <v>255.85585021972659</v>
      </c>
      <c r="AZ835" s="30">
        <v>112</v>
      </c>
      <c r="BA835" s="30">
        <v>85.763397216796875</v>
      </c>
      <c r="BB835" s="148">
        <v>0.47099999999999997</v>
      </c>
      <c r="BC835" s="30">
        <v>50.38</v>
      </c>
      <c r="BD835" s="30">
        <v>328.5</v>
      </c>
      <c r="BE835" s="30">
        <v>85.381126403808594</v>
      </c>
      <c r="BF835" s="147">
        <v>0.39800000000000002</v>
      </c>
      <c r="BG835" s="30">
        <v>50.17</v>
      </c>
      <c r="BH835" s="30">
        <v>304.89999999999998</v>
      </c>
      <c r="BI835" s="30">
        <v>88.281112670898438</v>
      </c>
      <c r="BJ835" s="148">
        <v>0.434</v>
      </c>
      <c r="BK835" s="30">
        <v>51.630267330000002</v>
      </c>
      <c r="BL835" s="30">
        <v>318.7</v>
      </c>
      <c r="BM835" s="30">
        <v>87.582695007324219</v>
      </c>
      <c r="BN835" s="148">
        <v>0.3</v>
      </c>
      <c r="BO835" s="30">
        <v>51.290631320000003</v>
      </c>
      <c r="BP835" s="30">
        <v>282.3</v>
      </c>
      <c r="BQ835" s="148"/>
      <c r="BR835" s="148">
        <v>3.7999999999999999E-2</v>
      </c>
      <c r="BS835" s="148">
        <v>1.4E-2</v>
      </c>
      <c r="BT835" s="148">
        <v>0.872</v>
      </c>
      <c r="BU835" s="148">
        <v>5.3999999999999999E-2</v>
      </c>
      <c r="BV835" s="148">
        <v>2.300000004470348E-2</v>
      </c>
      <c r="BW835" s="148">
        <v>4.4999999999999998E-2</v>
      </c>
      <c r="BX835" s="148">
        <v>0.246</v>
      </c>
      <c r="BY835" s="148">
        <v>0.41099999999999998</v>
      </c>
      <c r="BZ835" s="1"/>
      <c r="CA835" s="150">
        <v>10742.580078125</v>
      </c>
      <c r="CB835" s="150">
        <v>11599.84</v>
      </c>
      <c r="CC835" s="124" t="s">
        <v>4342</v>
      </c>
      <c r="CD835" t="s">
        <v>4634</v>
      </c>
    </row>
    <row r="836" spans="1:82" x14ac:dyDescent="0.3">
      <c r="A836" s="1">
        <v>500124030</v>
      </c>
      <c r="B836" s="124" t="s">
        <v>4342</v>
      </c>
      <c r="C836" t="s">
        <v>262</v>
      </c>
      <c r="D836" t="s">
        <v>1345</v>
      </c>
      <c r="E836" s="30">
        <v>82.584739685058594</v>
      </c>
      <c r="F836" s="30">
        <v>78.462814331054688</v>
      </c>
      <c r="G836" s="30">
        <v>85.203765869140625</v>
      </c>
      <c r="H836" s="30">
        <v>81.274688720703125</v>
      </c>
      <c r="I836" s="1">
        <v>407</v>
      </c>
      <c r="J836" s="1" t="s">
        <v>3981</v>
      </c>
      <c r="K836" s="1">
        <v>5</v>
      </c>
      <c r="L836" t="s">
        <v>3897</v>
      </c>
      <c r="M836" t="s">
        <v>3915</v>
      </c>
      <c r="N836" t="s">
        <v>3918</v>
      </c>
      <c r="O836" t="s">
        <v>3923</v>
      </c>
      <c r="P836" s="148">
        <v>0.43157893419265753</v>
      </c>
      <c r="Q836" s="30">
        <v>48.95311719</v>
      </c>
      <c r="R836" s="30">
        <v>338.42105102539063</v>
      </c>
      <c r="S836" s="1">
        <v>169</v>
      </c>
      <c r="T836" s="1">
        <v>87</v>
      </c>
      <c r="U836" s="148">
        <v>0.51479291915893555</v>
      </c>
      <c r="V836" s="148">
        <v>0.34090909361839289</v>
      </c>
      <c r="W836" s="149">
        <v>47.242337589999998</v>
      </c>
      <c r="X836" s="149">
        <v>311.3636474609375</v>
      </c>
      <c r="Y836" s="1">
        <v>87</v>
      </c>
      <c r="Z836" s="30">
        <v>78.274620056152344</v>
      </c>
      <c r="AA836" s="148">
        <v>0.45600000000000002</v>
      </c>
      <c r="AB836" s="30">
        <v>47.8</v>
      </c>
      <c r="AC836" s="30">
        <v>323.10000000000002</v>
      </c>
      <c r="AD836" s="30">
        <v>76.220443725585938</v>
      </c>
      <c r="AE836" s="148">
        <v>0.316</v>
      </c>
      <c r="AF836" s="30">
        <v>47.01</v>
      </c>
      <c r="AG836" s="30">
        <v>285.3</v>
      </c>
      <c r="AH836" s="30">
        <v>84.424736022949219</v>
      </c>
      <c r="AI836" s="148">
        <v>0.55299999999999994</v>
      </c>
      <c r="AJ836" s="30">
        <v>49.85182563</v>
      </c>
      <c r="AK836" s="30">
        <v>358.4</v>
      </c>
      <c r="AL836" s="30">
        <v>83.197074890136719</v>
      </c>
      <c r="AM836" s="148">
        <v>0.40699999999999997</v>
      </c>
      <c r="AN836" s="30">
        <v>49.389499290000003</v>
      </c>
      <c r="AO836" s="30">
        <v>329.2</v>
      </c>
      <c r="AP836" s="148">
        <v>0.45789474248886108</v>
      </c>
      <c r="AQ836" s="30">
        <v>50.136700079999997</v>
      </c>
      <c r="AR836" s="30">
        <v>322.631591796875</v>
      </c>
      <c r="AS836" s="30">
        <v>169</v>
      </c>
      <c r="AT836" s="30">
        <v>87</v>
      </c>
      <c r="AU836" s="148">
        <v>0.51479291915893555</v>
      </c>
      <c r="AV836" s="30">
        <v>81.274688720703125</v>
      </c>
      <c r="AW836" s="148">
        <v>0.30681818723678589</v>
      </c>
      <c r="AX836" s="30">
        <v>47.856749309999998</v>
      </c>
      <c r="AY836" s="30">
        <v>284.09091186523438</v>
      </c>
      <c r="AZ836" s="30">
        <v>87</v>
      </c>
      <c r="BA836" s="30">
        <v>81.123931884765625</v>
      </c>
      <c r="BB836" s="148">
        <v>0.44500000000000001</v>
      </c>
      <c r="BC836" s="30">
        <v>48.13</v>
      </c>
      <c r="BD836" s="30">
        <v>315.39999999999998</v>
      </c>
      <c r="BE836" s="30">
        <v>81.323722839355469</v>
      </c>
      <c r="BF836" s="147">
        <v>0.29499999999999998</v>
      </c>
      <c r="BG836" s="30">
        <v>48.17</v>
      </c>
      <c r="BH836" s="30">
        <v>265.3</v>
      </c>
      <c r="BI836" s="30">
        <v>87.154777526855469</v>
      </c>
      <c r="BJ836" s="148">
        <v>0.5</v>
      </c>
      <c r="BK836" s="30">
        <v>51.081605760000002</v>
      </c>
      <c r="BL836" s="30">
        <v>344.2</v>
      </c>
      <c r="BM836" s="30">
        <v>86.833290100097656</v>
      </c>
      <c r="BN836" s="148">
        <v>0.39800000000000002</v>
      </c>
      <c r="BO836" s="30">
        <v>50.917147579999998</v>
      </c>
      <c r="BP836" s="30">
        <v>315</v>
      </c>
      <c r="BQ836" s="148">
        <v>1.7000000000000001E-2</v>
      </c>
      <c r="BR836" s="148">
        <v>3.4000000000000002E-2</v>
      </c>
      <c r="BS836" s="148"/>
      <c r="BT836" s="148">
        <v>0.83799999999999997</v>
      </c>
      <c r="BU836" s="148">
        <v>6.9000000000000006E-2</v>
      </c>
      <c r="BV836" s="148">
        <v>4.1999999433755868E-2</v>
      </c>
      <c r="BW836" s="148"/>
      <c r="BX836" s="148">
        <v>0.17199999999999999</v>
      </c>
      <c r="BY836" s="148">
        <v>0.40400000000000003</v>
      </c>
      <c r="BZ836" s="1"/>
      <c r="CA836" s="150">
        <v>9123.1396484375</v>
      </c>
      <c r="CB836" s="150">
        <v>9761.9699999999993</v>
      </c>
      <c r="CC836" s="124" t="s">
        <v>4342</v>
      </c>
      <c r="CD836" t="s">
        <v>4634</v>
      </c>
    </row>
    <row r="837" spans="1:82" x14ac:dyDescent="0.3">
      <c r="A837" s="1">
        <v>500124040</v>
      </c>
      <c r="B837" s="124" t="s">
        <v>4342</v>
      </c>
      <c r="C837" t="s">
        <v>262</v>
      </c>
      <c r="D837" t="s">
        <v>1346</v>
      </c>
      <c r="E837" s="30">
        <v>82.591545104980469</v>
      </c>
      <c r="F837" s="30">
        <v>83.316673278808594</v>
      </c>
      <c r="G837" s="30">
        <v>85.734039306640625</v>
      </c>
      <c r="H837" s="30">
        <v>86.654991149902344</v>
      </c>
      <c r="I837" s="1">
        <v>452</v>
      </c>
      <c r="J837" s="1" t="s">
        <v>3981</v>
      </c>
      <c r="K837" s="1">
        <v>5</v>
      </c>
      <c r="L837" t="s">
        <v>3897</v>
      </c>
      <c r="M837" t="s">
        <v>3915</v>
      </c>
      <c r="N837" t="s">
        <v>3918</v>
      </c>
      <c r="O837" t="s">
        <v>3923</v>
      </c>
      <c r="P837" s="148">
        <v>0.52380955219268799</v>
      </c>
      <c r="Q837" s="30">
        <v>48.955949769999997</v>
      </c>
      <c r="R837" s="30">
        <v>355.71429443359381</v>
      </c>
      <c r="S837" s="1">
        <v>234</v>
      </c>
      <c r="T837" s="1">
        <v>135</v>
      </c>
      <c r="U837" s="148">
        <v>0.57692307233810425</v>
      </c>
      <c r="V837" s="148">
        <v>0.38260868191719061</v>
      </c>
      <c r="W837" s="149">
        <v>49.253497009999997</v>
      </c>
      <c r="X837" s="149">
        <v>318.2608642578125</v>
      </c>
      <c r="Y837" s="1">
        <v>135</v>
      </c>
      <c r="Z837" s="30">
        <v>84.014358520507813</v>
      </c>
      <c r="AA837" s="148">
        <v>0.59699999999999998</v>
      </c>
      <c r="AB837" s="30">
        <v>49.7</v>
      </c>
      <c r="AC837" s="30">
        <v>379.8</v>
      </c>
      <c r="AD837" s="30">
        <v>82.287521362304688</v>
      </c>
      <c r="AE837" s="148">
        <v>0.496</v>
      </c>
      <c r="AF837" s="30">
        <v>49.07</v>
      </c>
      <c r="AG837" s="30">
        <v>353.4</v>
      </c>
      <c r="AH837" s="30">
        <v>86.188468933105469</v>
      </c>
      <c r="AI837" s="148">
        <v>0.64800000000000002</v>
      </c>
      <c r="AJ837" s="30">
        <v>50.435999180000003</v>
      </c>
      <c r="AK837" s="30">
        <v>388.4</v>
      </c>
      <c r="AL837" s="30">
        <v>83.704551696777344</v>
      </c>
      <c r="AM837" s="148">
        <v>0.53900000000000003</v>
      </c>
      <c r="AN837" s="30">
        <v>49.562193149999999</v>
      </c>
      <c r="AO837" s="30">
        <v>358.6</v>
      </c>
      <c r="AP837" s="148">
        <v>0.4761904776096344</v>
      </c>
      <c r="AQ837" s="30">
        <v>50.468399400000003</v>
      </c>
      <c r="AR837" s="30">
        <v>327.61904907226563</v>
      </c>
      <c r="AS837" s="30">
        <v>234</v>
      </c>
      <c r="AT837" s="30">
        <v>135</v>
      </c>
      <c r="AU837" s="148">
        <v>0.57692307233810425</v>
      </c>
      <c r="AV837" s="30">
        <v>86.654991149902344</v>
      </c>
      <c r="AW837" s="148">
        <v>0.32173913717269897</v>
      </c>
      <c r="AX837" s="30">
        <v>50.940293660000002</v>
      </c>
      <c r="AY837" s="30">
        <v>282.60870361328131</v>
      </c>
      <c r="AZ837" s="30">
        <v>135</v>
      </c>
      <c r="BA837" s="30">
        <v>86.155174255371094</v>
      </c>
      <c r="BB837" s="148">
        <v>0.627</v>
      </c>
      <c r="BC837" s="30">
        <v>50.57</v>
      </c>
      <c r="BD837" s="30">
        <v>373.8</v>
      </c>
      <c r="BE837" s="30">
        <v>85.665145874023438</v>
      </c>
      <c r="BF837" s="147">
        <v>0.51900000000000002</v>
      </c>
      <c r="BG837" s="30">
        <v>50.31</v>
      </c>
      <c r="BH837" s="30">
        <v>338.3</v>
      </c>
      <c r="BI837" s="30">
        <v>88.4248046875</v>
      </c>
      <c r="BJ837" s="148">
        <v>0.71200000000000008</v>
      </c>
      <c r="BK837" s="30">
        <v>51.700264449999999</v>
      </c>
      <c r="BL837" s="30">
        <v>383.7</v>
      </c>
      <c r="BM837" s="30">
        <v>87.894943237304688</v>
      </c>
      <c r="BN837" s="148">
        <v>0.6409999999999999</v>
      </c>
      <c r="BO837" s="30">
        <v>51.446250470000003</v>
      </c>
      <c r="BP837" s="30">
        <v>353.9</v>
      </c>
      <c r="BQ837" s="148">
        <v>4.5999999999999999E-2</v>
      </c>
      <c r="BR837" s="148">
        <v>7.2999999999999995E-2</v>
      </c>
      <c r="BS837" s="148">
        <v>2.1999999999999999E-2</v>
      </c>
      <c r="BT837" s="148">
        <v>0.79200000000000004</v>
      </c>
      <c r="BU837" s="148">
        <v>6.2E-2</v>
      </c>
      <c r="BV837" s="148">
        <v>4.0000001899898052E-3</v>
      </c>
      <c r="BW837" s="148">
        <v>0.11899999999999999</v>
      </c>
      <c r="BX837" s="148">
        <v>0.16400000000000001</v>
      </c>
      <c r="BY837" s="148">
        <v>0.32900000000000001</v>
      </c>
      <c r="BZ837" s="1"/>
      <c r="CA837" s="150">
        <v>8516.169921875</v>
      </c>
      <c r="CB837" s="150">
        <v>8968.19</v>
      </c>
      <c r="CC837" s="124" t="s">
        <v>4342</v>
      </c>
      <c r="CD837" t="s">
        <v>4634</v>
      </c>
    </row>
    <row r="838" spans="1:82" x14ac:dyDescent="0.3">
      <c r="A838" s="1">
        <v>500124050</v>
      </c>
      <c r="B838" s="124" t="s">
        <v>4342</v>
      </c>
      <c r="C838" t="s">
        <v>262</v>
      </c>
      <c r="D838" t="s">
        <v>1347</v>
      </c>
      <c r="E838" s="30">
        <v>84.420440673828125</v>
      </c>
      <c r="F838" s="30">
        <v>84.030342102050781</v>
      </c>
      <c r="G838" s="30">
        <v>78.959228515625</v>
      </c>
      <c r="H838" s="30">
        <v>79.2716064453125</v>
      </c>
      <c r="I838" s="1">
        <v>419</v>
      </c>
      <c r="J838" s="1" t="s">
        <v>3981</v>
      </c>
      <c r="K838" s="1">
        <v>5</v>
      </c>
      <c r="L838" t="s">
        <v>3897</v>
      </c>
      <c r="M838" t="s">
        <v>3915</v>
      </c>
      <c r="N838" t="s">
        <v>3918</v>
      </c>
      <c r="O838" t="s">
        <v>3923</v>
      </c>
      <c r="P838" s="148">
        <v>0.5522388219833374</v>
      </c>
      <c r="Q838" s="30">
        <v>49.716703369999998</v>
      </c>
      <c r="R838" s="30">
        <v>368.15921020507813</v>
      </c>
      <c r="S838" s="1">
        <v>208</v>
      </c>
      <c r="T838" s="1">
        <v>95</v>
      </c>
      <c r="U838" s="148">
        <v>0.45673078298568731</v>
      </c>
      <c r="V838" s="148">
        <v>0.42696627974510187</v>
      </c>
      <c r="W838" s="149">
        <v>49.549199979999997</v>
      </c>
      <c r="X838" s="149">
        <v>335.95504760742188</v>
      </c>
      <c r="Y838" s="1">
        <v>95</v>
      </c>
      <c r="Z838" s="30">
        <v>80.993446350097656</v>
      </c>
      <c r="AA838" s="148">
        <v>0.67299999999999993</v>
      </c>
      <c r="AB838" s="30">
        <v>48.7</v>
      </c>
      <c r="AC838" s="30">
        <v>390.4</v>
      </c>
      <c r="AD838" s="30">
        <v>79.931373596191406</v>
      </c>
      <c r="AE838" s="148">
        <v>0.52500000000000002</v>
      </c>
      <c r="AF838" s="30">
        <v>48.27</v>
      </c>
      <c r="AG838" s="30">
        <v>352.5</v>
      </c>
      <c r="AH838" s="30">
        <v>79.324989318847656</v>
      </c>
      <c r="AI838" s="148">
        <v>0.629</v>
      </c>
      <c r="AJ838" s="30">
        <v>48.16271871</v>
      </c>
      <c r="AK838" s="30">
        <v>379.7</v>
      </c>
      <c r="AL838" s="30">
        <v>78.085700988769531</v>
      </c>
      <c r="AM838" s="148">
        <v>0.47</v>
      </c>
      <c r="AN838" s="30">
        <v>47.650105150000002</v>
      </c>
      <c r="AO838" s="30">
        <v>339.1</v>
      </c>
      <c r="AP838" s="148">
        <v>0.43283581733703608</v>
      </c>
      <c r="AQ838" s="30">
        <v>46.23057713</v>
      </c>
      <c r="AR838" s="30">
        <v>319.40298461914063</v>
      </c>
      <c r="AS838" s="30">
        <v>208</v>
      </c>
      <c r="AT838" s="30">
        <v>95</v>
      </c>
      <c r="AU838" s="148">
        <v>0.45673078298568731</v>
      </c>
      <c r="AV838" s="30">
        <v>79.2716064453125</v>
      </c>
      <c r="AW838" s="148">
        <v>0.33707866072654719</v>
      </c>
      <c r="AX838" s="30">
        <v>46.708749859999998</v>
      </c>
      <c r="AY838" s="30">
        <v>273.03372192382813</v>
      </c>
      <c r="AZ838" s="30">
        <v>95</v>
      </c>
      <c r="BA838" s="30">
        <v>79.453727722167969</v>
      </c>
      <c r="BB838" s="148">
        <v>0.58200000000000007</v>
      </c>
      <c r="BC838" s="30">
        <v>47.32</v>
      </c>
      <c r="BD838" s="30">
        <v>359.6</v>
      </c>
      <c r="BE838" s="30">
        <v>78.300949096679688</v>
      </c>
      <c r="BF838" s="147">
        <v>0.41599999999999998</v>
      </c>
      <c r="BG838" s="30">
        <v>46.68</v>
      </c>
      <c r="BH838" s="30">
        <v>307.89999999999998</v>
      </c>
      <c r="BI838" s="30">
        <v>79.966598510742188</v>
      </c>
      <c r="BJ838" s="148">
        <v>0.55600000000000005</v>
      </c>
      <c r="BK838" s="30">
        <v>47.580080000000002</v>
      </c>
      <c r="BL838" s="30">
        <v>346.1</v>
      </c>
      <c r="BM838" s="30">
        <v>79.127647399902344</v>
      </c>
      <c r="BN838" s="148">
        <v>0.34799999999999998</v>
      </c>
      <c r="BO838" s="30">
        <v>47.076858870000002</v>
      </c>
      <c r="BP838" s="30">
        <v>286.10000000000002</v>
      </c>
      <c r="BQ838" s="148"/>
      <c r="BR838" s="148">
        <v>4.1000000000000002E-2</v>
      </c>
      <c r="BS838" s="148">
        <v>3.1E-2</v>
      </c>
      <c r="BT838" s="148">
        <v>0.84199999999999997</v>
      </c>
      <c r="BU838" s="148">
        <v>0.06</v>
      </c>
      <c r="BV838" s="148">
        <v>2.60000005364418E-2</v>
      </c>
      <c r="BW838" s="148">
        <v>3.7999999999999999E-2</v>
      </c>
      <c r="BX838" s="148">
        <v>0.20799999999999999</v>
      </c>
      <c r="BY838" s="148">
        <v>0.30199999999999999</v>
      </c>
      <c r="BZ838" s="1"/>
      <c r="CA838" s="150">
        <v>9931.8095703125</v>
      </c>
      <c r="CB838" s="150">
        <v>10873.53</v>
      </c>
      <c r="CC838" s="124" t="s">
        <v>4342</v>
      </c>
      <c r="CD838" t="s">
        <v>4634</v>
      </c>
    </row>
    <row r="839" spans="1:82" x14ac:dyDescent="0.3">
      <c r="A839" s="1">
        <v>500124060</v>
      </c>
      <c r="B839" s="124" t="s">
        <v>4342</v>
      </c>
      <c r="C839" t="s">
        <v>262</v>
      </c>
      <c r="D839" t="s">
        <v>1348</v>
      </c>
      <c r="E839" s="30">
        <v>83.370338439941406</v>
      </c>
      <c r="F839" s="30">
        <v>83.740325927734375</v>
      </c>
      <c r="G839" s="30">
        <v>85.691482543945313</v>
      </c>
      <c r="H839" s="30">
        <v>87.654548645019531</v>
      </c>
      <c r="I839" s="1">
        <v>496</v>
      </c>
      <c r="J839" s="1" t="s">
        <v>3981</v>
      </c>
      <c r="K839" s="1">
        <v>5</v>
      </c>
      <c r="L839" t="s">
        <v>3897</v>
      </c>
      <c r="M839" t="s">
        <v>3915</v>
      </c>
      <c r="N839" t="s">
        <v>3918</v>
      </c>
      <c r="O839" t="s">
        <v>3923</v>
      </c>
      <c r="P839" s="148">
        <v>0.43307086825370789</v>
      </c>
      <c r="Q839" s="30">
        <v>49.279896909999998</v>
      </c>
      <c r="R839" s="30">
        <v>325.9842529296875</v>
      </c>
      <c r="S839" s="1">
        <v>249</v>
      </c>
      <c r="T839" s="1">
        <v>143</v>
      </c>
      <c r="U839" s="148">
        <v>0.57429718971252441</v>
      </c>
      <c r="V839" s="148">
        <v>0.30069929361343378</v>
      </c>
      <c r="W839" s="149">
        <v>49.429034250000001</v>
      </c>
      <c r="X839" s="149">
        <v>290.90908813476563</v>
      </c>
      <c r="Y839" s="1">
        <v>143</v>
      </c>
      <c r="Z839" s="30">
        <v>85.222724914550781</v>
      </c>
      <c r="AA839" s="148">
        <v>0.498</v>
      </c>
      <c r="AB839" s="30">
        <v>50.1</v>
      </c>
      <c r="AC839" s="30">
        <v>340.6</v>
      </c>
      <c r="AD839" s="30">
        <v>85.055999755859375</v>
      </c>
      <c r="AE839" s="148">
        <v>0.377</v>
      </c>
      <c r="AF839" s="30">
        <v>50.01</v>
      </c>
      <c r="AG839" s="30">
        <v>309.60000000000002</v>
      </c>
      <c r="AH839" s="30">
        <v>85.378585815429688</v>
      </c>
      <c r="AI839" s="148">
        <v>0.56000000000000005</v>
      </c>
      <c r="AJ839" s="30">
        <v>50.16775294</v>
      </c>
      <c r="AK839" s="30">
        <v>352.2</v>
      </c>
      <c r="AL839" s="30">
        <v>84.311164855957031</v>
      </c>
      <c r="AM839" s="148">
        <v>0.47399999999999998</v>
      </c>
      <c r="AN839" s="30">
        <v>49.768621250000002</v>
      </c>
      <c r="AO839" s="30">
        <v>323.7</v>
      </c>
      <c r="AP839" s="148">
        <v>0.39763778448104858</v>
      </c>
      <c r="AQ839" s="30">
        <v>50.441779089999997</v>
      </c>
      <c r="AR839" s="30">
        <v>299.21258544921881</v>
      </c>
      <c r="AS839" s="30">
        <v>249</v>
      </c>
      <c r="AT839" s="30">
        <v>143</v>
      </c>
      <c r="AU839" s="148">
        <v>0.57429718971252441</v>
      </c>
      <c r="AV839" s="30">
        <v>87.654548645019531</v>
      </c>
      <c r="AW839" s="148">
        <v>0.25174826383590698</v>
      </c>
      <c r="AX839" s="30">
        <v>51.513154229999998</v>
      </c>
      <c r="AY839" s="30">
        <v>245.45454406738281</v>
      </c>
      <c r="AZ839" s="30">
        <v>143</v>
      </c>
      <c r="BA839" s="30">
        <v>86.278892517089844</v>
      </c>
      <c r="BB839" s="148">
        <v>0.42599999999999999</v>
      </c>
      <c r="BC839" s="30">
        <v>50.63</v>
      </c>
      <c r="BD839" s="30">
        <v>318.3</v>
      </c>
      <c r="BE839" s="30">
        <v>86.902656555175781</v>
      </c>
      <c r="BF839" s="147">
        <v>0.29499999999999998</v>
      </c>
      <c r="BG839" s="30">
        <v>50.92</v>
      </c>
      <c r="BH839" s="30">
        <v>279.5</v>
      </c>
      <c r="BI839" s="30">
        <v>85.646980285644531</v>
      </c>
      <c r="BJ839" s="148">
        <v>0.5</v>
      </c>
      <c r="BK839" s="30">
        <v>50.347121270000002</v>
      </c>
      <c r="BL839" s="30">
        <v>335.8</v>
      </c>
      <c r="BM839" s="30">
        <v>85.402999877929688</v>
      </c>
      <c r="BN839" s="148">
        <v>0.4</v>
      </c>
      <c r="BO839" s="30">
        <v>50.20432967</v>
      </c>
      <c r="BP839" s="30">
        <v>304.39999999999998</v>
      </c>
      <c r="BQ839" s="148">
        <v>1.4E-2</v>
      </c>
      <c r="BR839" s="148">
        <v>3.5999999999999997E-2</v>
      </c>
      <c r="BS839" s="148"/>
      <c r="BT839" s="148">
        <v>0.85899999999999999</v>
      </c>
      <c r="BU839" s="148">
        <v>5.8000000000000003E-2</v>
      </c>
      <c r="BV839" s="148">
        <v>3.2000001519918442E-2</v>
      </c>
      <c r="BW839" s="148">
        <v>2.5999999999999999E-2</v>
      </c>
      <c r="BX839" s="148">
        <v>0.19400000000000001</v>
      </c>
      <c r="BY839" s="148">
        <v>0.46899999999999997</v>
      </c>
      <c r="BZ839" s="1"/>
      <c r="CA839" s="150">
        <v>10461.849609375</v>
      </c>
      <c r="CB839" s="150">
        <v>11305.74</v>
      </c>
      <c r="CC839" s="124" t="s">
        <v>4342</v>
      </c>
      <c r="CD839" t="s">
        <v>4634</v>
      </c>
    </row>
    <row r="840" spans="1:82" x14ac:dyDescent="0.3">
      <c r="A840" s="1">
        <v>500124070</v>
      </c>
      <c r="B840" s="124" t="s">
        <v>4342</v>
      </c>
      <c r="C840" t="s">
        <v>262</v>
      </c>
      <c r="D840" t="s">
        <v>1349</v>
      </c>
      <c r="E840" s="30">
        <v>77.612907409667969</v>
      </c>
      <c r="F840" s="30">
        <v>77.145744323730469</v>
      </c>
      <c r="G840" s="30">
        <v>84.087944030761719</v>
      </c>
      <c r="H840" s="30">
        <v>83.373825073242188</v>
      </c>
      <c r="I840" s="1">
        <v>342</v>
      </c>
      <c r="J840" s="1" t="s">
        <v>3981</v>
      </c>
      <c r="K840" s="1">
        <v>5</v>
      </c>
      <c r="L840" t="s">
        <v>3897</v>
      </c>
      <c r="M840" t="s">
        <v>3915</v>
      </c>
      <c r="N840" t="s">
        <v>3918</v>
      </c>
      <c r="O840" t="s">
        <v>3923</v>
      </c>
      <c r="P840" s="148">
        <v>0.53125</v>
      </c>
      <c r="Q840" s="30">
        <v>46.885020369999999</v>
      </c>
      <c r="R840" s="30">
        <v>356.25</v>
      </c>
      <c r="S840" s="1">
        <v>177</v>
      </c>
      <c r="T840" s="1">
        <v>92</v>
      </c>
      <c r="U840" s="148">
        <v>0.51977401971817017</v>
      </c>
      <c r="V840" s="148">
        <v>0.39759036898612982</v>
      </c>
      <c r="W840" s="149">
        <v>46.696618569999998</v>
      </c>
      <c r="X840" s="149">
        <v>327.71084594726563</v>
      </c>
      <c r="Y840" s="1">
        <v>92</v>
      </c>
      <c r="Z840" s="30">
        <v>77.972526550292969</v>
      </c>
      <c r="AA840" s="148">
        <v>0.51900000000000002</v>
      </c>
      <c r="AB840" s="30">
        <v>47.7</v>
      </c>
      <c r="AC840" s="30">
        <v>356.4</v>
      </c>
      <c r="AD840" s="30">
        <v>80.108085632324219</v>
      </c>
      <c r="AE840" s="148">
        <v>0.40600000000000003</v>
      </c>
      <c r="AF840" s="30">
        <v>48.33</v>
      </c>
      <c r="AG840" s="30">
        <v>327.10000000000002</v>
      </c>
      <c r="AH840" s="30">
        <v>85.692886352539063</v>
      </c>
      <c r="AI840" s="148">
        <v>0.57499999999999996</v>
      </c>
      <c r="AJ840" s="30">
        <v>50.271854300000001</v>
      </c>
      <c r="AK840" s="30">
        <v>371</v>
      </c>
      <c r="AL840" s="30">
        <v>87.914649963378906</v>
      </c>
      <c r="AM840" s="148">
        <v>0.44400000000000001</v>
      </c>
      <c r="AN840" s="30">
        <v>50.994880790000003</v>
      </c>
      <c r="AO840" s="30">
        <v>342.2</v>
      </c>
      <c r="AP840" s="148">
        <v>0.46250000596046448</v>
      </c>
      <c r="AQ840" s="30">
        <v>49.43872227</v>
      </c>
      <c r="AR840" s="30">
        <v>328.125</v>
      </c>
      <c r="AS840" s="30">
        <v>177</v>
      </c>
      <c r="AT840" s="30">
        <v>92</v>
      </c>
      <c r="AU840" s="148">
        <v>0.51977401971817017</v>
      </c>
      <c r="AV840" s="30">
        <v>83.373825073242188</v>
      </c>
      <c r="AW840" s="148">
        <v>0.38554215431213379</v>
      </c>
      <c r="AX840" s="30">
        <v>49.059798669999999</v>
      </c>
      <c r="AY840" s="30">
        <v>293.97589111328131</v>
      </c>
      <c r="AZ840" s="30">
        <v>92</v>
      </c>
      <c r="BA840" s="30">
        <v>82.897239685058594</v>
      </c>
      <c r="BB840" s="148">
        <v>0.53</v>
      </c>
      <c r="BC840" s="30">
        <v>48.99</v>
      </c>
      <c r="BD840" s="30">
        <v>351.4</v>
      </c>
      <c r="BE840" s="30">
        <v>83.311851501464844</v>
      </c>
      <c r="BF840" s="147">
        <v>0.39600000000000002</v>
      </c>
      <c r="BG840" s="30">
        <v>49.15</v>
      </c>
      <c r="BH840" s="30">
        <v>308.3</v>
      </c>
      <c r="BI840" s="30">
        <v>88.504165649414063</v>
      </c>
      <c r="BJ840" s="148">
        <v>0.60299999999999998</v>
      </c>
      <c r="BK840" s="30">
        <v>51.738921920000003</v>
      </c>
      <c r="BL840" s="30">
        <v>364.9</v>
      </c>
      <c r="BM840" s="30">
        <v>88.538688659667969</v>
      </c>
      <c r="BN840" s="148">
        <v>0.46200000000000002</v>
      </c>
      <c r="BO840" s="30">
        <v>51.767075419999998</v>
      </c>
      <c r="BP840" s="30">
        <v>327.5</v>
      </c>
      <c r="BQ840" s="148"/>
      <c r="BR840" s="148">
        <v>6.0999999999999999E-2</v>
      </c>
      <c r="BS840" s="148"/>
      <c r="BT840" s="148">
        <v>0.81900000000000006</v>
      </c>
      <c r="BU840" s="148">
        <v>9.6000000000000002E-2</v>
      </c>
      <c r="BV840" s="148">
        <v>2.300000004470348E-2</v>
      </c>
      <c r="BW840" s="148">
        <v>0.05</v>
      </c>
      <c r="BX840" s="148">
        <v>0.214</v>
      </c>
      <c r="BY840" s="148">
        <v>0.27600000000000002</v>
      </c>
      <c r="BZ840" s="1"/>
      <c r="CA840" s="150">
        <v>11103.2900390625</v>
      </c>
      <c r="CB840" s="150">
        <v>11895.4</v>
      </c>
      <c r="CC840" s="124" t="s">
        <v>4342</v>
      </c>
      <c r="CD840" t="s">
        <v>4634</v>
      </c>
    </row>
    <row r="841" spans="1:82" x14ac:dyDescent="0.3">
      <c r="A841" s="1">
        <v>500124080</v>
      </c>
      <c r="B841" s="124" t="s">
        <v>4342</v>
      </c>
      <c r="C841" t="s">
        <v>262</v>
      </c>
      <c r="D841" t="s">
        <v>1350</v>
      </c>
      <c r="E841" s="30">
        <v>84.979827880859375</v>
      </c>
      <c r="F841" s="30">
        <v>84.401626586914063</v>
      </c>
      <c r="G841" s="30">
        <v>87.272682189941406</v>
      </c>
      <c r="H841" s="30">
        <v>86.035629272460938</v>
      </c>
      <c r="I841" s="1">
        <v>460</v>
      </c>
      <c r="J841" s="1" t="s">
        <v>3981</v>
      </c>
      <c r="K841" s="1">
        <v>5</v>
      </c>
      <c r="L841" t="s">
        <v>3897</v>
      </c>
      <c r="M841" t="s">
        <v>3915</v>
      </c>
      <c r="N841" t="s">
        <v>3918</v>
      </c>
      <c r="O841" t="s">
        <v>3923</v>
      </c>
      <c r="P841" s="148">
        <v>0.49565216898918152</v>
      </c>
      <c r="Q841" s="30">
        <v>49.949387309999999</v>
      </c>
      <c r="R841" s="30">
        <v>346.521728515625</v>
      </c>
      <c r="S841" s="1">
        <v>244</v>
      </c>
      <c r="T841" s="1">
        <v>122</v>
      </c>
      <c r="U841" s="148">
        <v>0.5</v>
      </c>
      <c r="V841" s="148">
        <v>0.32710281014442438</v>
      </c>
      <c r="W841" s="149">
        <v>49.70303938</v>
      </c>
      <c r="X841" s="149">
        <v>301.86917114257813</v>
      </c>
      <c r="Y841" s="1">
        <v>122</v>
      </c>
      <c r="Z841" s="30">
        <v>80.993446350097656</v>
      </c>
      <c r="AA841" s="148">
        <v>0.51400000000000001</v>
      </c>
      <c r="AB841" s="30">
        <v>48.7</v>
      </c>
      <c r="AC841" s="30">
        <v>347.5</v>
      </c>
      <c r="AD841" s="30">
        <v>80.255348205566406</v>
      </c>
      <c r="AE841" s="148">
        <v>0.37200000000000011</v>
      </c>
      <c r="AF841" s="30">
        <v>48.38</v>
      </c>
      <c r="AG841" s="30">
        <v>313.2</v>
      </c>
      <c r="AH841" s="30">
        <v>82.242340087890625</v>
      </c>
      <c r="AI841" s="148">
        <v>0.45300000000000001</v>
      </c>
      <c r="AJ841" s="30">
        <v>49.128984690000003</v>
      </c>
      <c r="AK841" s="30">
        <v>346.9</v>
      </c>
      <c r="AL841" s="30">
        <v>83.005149841308594</v>
      </c>
      <c r="AM841" s="148">
        <v>0.29299999999999998</v>
      </c>
      <c r="AN841" s="30">
        <v>49.324186429999997</v>
      </c>
      <c r="AO841" s="30">
        <v>311.39999999999998</v>
      </c>
      <c r="AP841" s="148">
        <v>0.40869563817977911</v>
      </c>
      <c r="AQ841" s="30">
        <v>51.430861909999997</v>
      </c>
      <c r="AR841" s="30">
        <v>319.13043212890631</v>
      </c>
      <c r="AS841" s="30">
        <v>244</v>
      </c>
      <c r="AT841" s="30">
        <v>122</v>
      </c>
      <c r="AU841" s="148">
        <v>0.5</v>
      </c>
      <c r="AV841" s="30">
        <v>86.035629272460938</v>
      </c>
      <c r="AW841" s="148">
        <v>0.27102804183959961</v>
      </c>
      <c r="AX841" s="30">
        <v>50.585323750000001</v>
      </c>
      <c r="AY841" s="30"/>
      <c r="AZ841" s="30">
        <v>122</v>
      </c>
      <c r="BA841" s="30">
        <v>85.4541015625</v>
      </c>
      <c r="BB841" s="148">
        <v>0.54500000000000004</v>
      </c>
      <c r="BC841" s="30">
        <v>50.23</v>
      </c>
      <c r="BD841" s="30">
        <v>341.2</v>
      </c>
      <c r="BE841" s="30">
        <v>84.042182922363281</v>
      </c>
      <c r="BF841" s="147">
        <v>0.40300000000000002</v>
      </c>
      <c r="BG841" s="30">
        <v>49.51</v>
      </c>
      <c r="BH841" s="30">
        <v>293.8</v>
      </c>
      <c r="BI841" s="30">
        <v>86.250938415527344</v>
      </c>
      <c r="BJ841" s="148">
        <v>0.47499999999999998</v>
      </c>
      <c r="BK841" s="30">
        <v>50.641325639999998</v>
      </c>
      <c r="BL841" s="30">
        <v>331.1</v>
      </c>
      <c r="BM841" s="30">
        <v>85.884674072265625</v>
      </c>
      <c r="BN841" s="148">
        <v>0.33100000000000002</v>
      </c>
      <c r="BO841" s="30">
        <v>50.444383549999998</v>
      </c>
      <c r="BP841" s="30">
        <v>282.3</v>
      </c>
      <c r="BQ841" s="148">
        <v>1.2999999999999999E-2</v>
      </c>
      <c r="BR841" s="148">
        <v>2.8000000000000001E-2</v>
      </c>
      <c r="BS841" s="148">
        <v>1.0999999999999999E-2</v>
      </c>
      <c r="BT841" s="148">
        <v>0.91100000000000003</v>
      </c>
      <c r="BU841" s="148">
        <v>3.6999999999999998E-2</v>
      </c>
      <c r="BV841" s="148">
        <v>0</v>
      </c>
      <c r="BW841" s="148">
        <v>6.0999999999999999E-2</v>
      </c>
      <c r="BX841" s="148">
        <v>0.161</v>
      </c>
      <c r="BY841" s="148">
        <v>0.27500000000000002</v>
      </c>
      <c r="BZ841" s="1"/>
      <c r="CA841" s="150">
        <v>10254.5703125</v>
      </c>
      <c r="CB841" s="150">
        <v>10901.12</v>
      </c>
      <c r="CC841" s="124" t="s">
        <v>4342</v>
      </c>
      <c r="CD841" t="s">
        <v>4634</v>
      </c>
    </row>
    <row r="842" spans="1:82" x14ac:dyDescent="0.3">
      <c r="A842" s="1">
        <v>500124090</v>
      </c>
      <c r="B842" s="124" t="s">
        <v>4342</v>
      </c>
      <c r="C842" t="s">
        <v>262</v>
      </c>
      <c r="D842" t="s">
        <v>1351</v>
      </c>
      <c r="E842" s="30">
        <v>77.355987548828125</v>
      </c>
      <c r="F842" s="30">
        <v>77.931221008300781</v>
      </c>
      <c r="G842" s="30">
        <v>81.180061340332031</v>
      </c>
      <c r="H842" s="30">
        <v>83.935569763183594</v>
      </c>
      <c r="I842" s="1">
        <v>525</v>
      </c>
      <c r="J842" s="1" t="s">
        <v>3981</v>
      </c>
      <c r="K842" s="1">
        <v>5</v>
      </c>
      <c r="L842" t="s">
        <v>3897</v>
      </c>
      <c r="M842" t="s">
        <v>3915</v>
      </c>
      <c r="N842" t="s">
        <v>3918</v>
      </c>
      <c r="O842" t="s">
        <v>3923</v>
      </c>
      <c r="P842" s="148">
        <v>0.50902527570724487</v>
      </c>
      <c r="Q842" s="30">
        <v>46.778149970000001</v>
      </c>
      <c r="R842" s="30">
        <v>351.62454223632813</v>
      </c>
      <c r="S842" s="1">
        <v>291</v>
      </c>
      <c r="T842" s="1">
        <v>91</v>
      </c>
      <c r="U842" s="148">
        <v>0.31271478533744812</v>
      </c>
      <c r="V842" s="148">
        <v>0.26865673065185552</v>
      </c>
      <c r="W842" s="149">
        <v>47.022076159999997</v>
      </c>
      <c r="X842" s="149">
        <v>282.08953857421881</v>
      </c>
      <c r="Y842" s="1">
        <v>91</v>
      </c>
      <c r="Z842" s="30">
        <v>81.2955322265625</v>
      </c>
      <c r="AA842" s="148">
        <v>0.57799999999999996</v>
      </c>
      <c r="AB842" s="30">
        <v>48.8</v>
      </c>
      <c r="AC842" s="30">
        <v>367.5</v>
      </c>
      <c r="AD842" s="30">
        <v>80.373153686523438</v>
      </c>
      <c r="AE842" s="148">
        <v>0.442</v>
      </c>
      <c r="AF842" s="30">
        <v>48.42</v>
      </c>
      <c r="AG842" s="30">
        <v>321.10000000000002</v>
      </c>
      <c r="AH842" s="30">
        <v>81.784538269042969</v>
      </c>
      <c r="AI842" s="148">
        <v>0.621</v>
      </c>
      <c r="AJ842" s="30">
        <v>48.977355029999998</v>
      </c>
      <c r="AK842" s="30">
        <v>378.9</v>
      </c>
      <c r="AL842" s="30">
        <v>81.626571655273438</v>
      </c>
      <c r="AM842" s="148">
        <v>0.47099999999999997</v>
      </c>
      <c r="AN842" s="30">
        <v>48.855057670000001</v>
      </c>
      <c r="AO842" s="30">
        <v>335.6</v>
      </c>
      <c r="AP842" s="148">
        <v>0.46570396423339838</v>
      </c>
      <c r="AQ842" s="30">
        <v>47.619764529999998</v>
      </c>
      <c r="AR842" s="30">
        <v>324.54873657226563</v>
      </c>
      <c r="AS842" s="30">
        <v>291</v>
      </c>
      <c r="AT842" s="30">
        <v>91</v>
      </c>
      <c r="AU842" s="148">
        <v>0.31271478533744812</v>
      </c>
      <c r="AV842" s="30">
        <v>83.935569763183594</v>
      </c>
      <c r="AW842" s="148">
        <v>0.25373134016990662</v>
      </c>
      <c r="AX842" s="30">
        <v>49.381745469999998</v>
      </c>
      <c r="AY842" s="30"/>
      <c r="AZ842" s="30">
        <v>91</v>
      </c>
      <c r="BA842" s="30">
        <v>82.546699523925781</v>
      </c>
      <c r="BB842" s="148">
        <v>0.54700000000000004</v>
      </c>
      <c r="BC842" s="30">
        <v>48.82</v>
      </c>
      <c r="BD842" s="30">
        <v>350.2</v>
      </c>
      <c r="BE842" s="30">
        <v>80.5933837890625</v>
      </c>
      <c r="BF842" s="147">
        <v>0.442</v>
      </c>
      <c r="BG842" s="30">
        <v>47.81</v>
      </c>
      <c r="BH842" s="30">
        <v>313.7</v>
      </c>
      <c r="BI842" s="30">
        <v>84.189170837402344</v>
      </c>
      <c r="BJ842" s="148">
        <v>0.55399999999999994</v>
      </c>
      <c r="BK842" s="30">
        <v>49.636989890000002</v>
      </c>
      <c r="BL842" s="30">
        <v>353</v>
      </c>
      <c r="BM842" s="30">
        <v>80.765167236328125</v>
      </c>
      <c r="BN842" s="148">
        <v>0.43700000000000011</v>
      </c>
      <c r="BO842" s="30">
        <v>47.892954430000003</v>
      </c>
      <c r="BP842" s="30">
        <v>310.3</v>
      </c>
      <c r="BQ842" s="148"/>
      <c r="BR842" s="148">
        <v>2.1000000000000001E-2</v>
      </c>
      <c r="BS842" s="148"/>
      <c r="BT842" s="148">
        <v>0.89300000000000002</v>
      </c>
      <c r="BU842" s="148">
        <v>4.5999999999999999E-2</v>
      </c>
      <c r="BV842" s="148">
        <v>3.9999999105930328E-2</v>
      </c>
      <c r="BW842" s="148">
        <v>1.7000000000000001E-2</v>
      </c>
      <c r="BX842" s="148">
        <v>0.13500000000000001</v>
      </c>
      <c r="BY842" s="148">
        <v>0.11799999999999999</v>
      </c>
      <c r="BZ842" s="1"/>
      <c r="CA842" s="150">
        <v>9311.1796875</v>
      </c>
      <c r="CB842" s="150">
        <v>9885.58</v>
      </c>
      <c r="CC842" s="124" t="s">
        <v>4342</v>
      </c>
      <c r="CD842" t="s">
        <v>4634</v>
      </c>
    </row>
    <row r="843" spans="1:82" x14ac:dyDescent="0.3">
      <c r="A843" s="1">
        <v>500125000</v>
      </c>
      <c r="B843" s="124" t="s">
        <v>4342</v>
      </c>
      <c r="C843" t="s">
        <v>262</v>
      </c>
      <c r="D843" t="s">
        <v>770</v>
      </c>
      <c r="E843" s="30">
        <v>81.504837036132813</v>
      </c>
      <c r="F843" s="30">
        <v>81.840797424316406</v>
      </c>
      <c r="G843" s="30">
        <v>85.80096435546875</v>
      </c>
      <c r="H843" s="30">
        <v>85.762367248535156</v>
      </c>
      <c r="I843" s="1">
        <v>376</v>
      </c>
      <c r="J843" s="1" t="s">
        <v>3981</v>
      </c>
      <c r="K843" s="1">
        <v>5</v>
      </c>
      <c r="L843" t="s">
        <v>3897</v>
      </c>
      <c r="M843" t="s">
        <v>3915</v>
      </c>
      <c r="N843" t="s">
        <v>3918</v>
      </c>
      <c r="O843" t="s">
        <v>3923</v>
      </c>
      <c r="P843" s="148">
        <v>0.52247190475463867</v>
      </c>
      <c r="Q843" s="30">
        <v>48.503917989999998</v>
      </c>
      <c r="R843" s="30">
        <v>349.43820190429688</v>
      </c>
      <c r="S843" s="1">
        <v>211</v>
      </c>
      <c r="T843" s="1">
        <v>121</v>
      </c>
      <c r="U843" s="148">
        <v>0.57345974445343018</v>
      </c>
      <c r="V843" s="148">
        <v>0.4337349534034729</v>
      </c>
      <c r="W843" s="149">
        <v>48.641977730000001</v>
      </c>
      <c r="X843" s="149">
        <v>319.277099609375</v>
      </c>
      <c r="Y843" s="1">
        <v>121</v>
      </c>
      <c r="Z843" s="30">
        <v>82.805992126464844</v>
      </c>
      <c r="AA843" s="148">
        <v>0.55500000000000005</v>
      </c>
      <c r="AB843" s="30">
        <v>49.3</v>
      </c>
      <c r="AC843" s="30">
        <v>364.7</v>
      </c>
      <c r="AD843" s="30">
        <v>82.258071899414063</v>
      </c>
      <c r="AE843" s="148">
        <v>0.41899999999999998</v>
      </c>
      <c r="AF843" s="30">
        <v>49.06</v>
      </c>
      <c r="AG843" s="30">
        <v>333.3</v>
      </c>
      <c r="AH843" s="30">
        <v>81.087562561035156</v>
      </c>
      <c r="AI843" s="148">
        <v>0.58200000000000007</v>
      </c>
      <c r="AJ843" s="30">
        <v>48.746508200000001</v>
      </c>
      <c r="AK843" s="30">
        <v>355.8</v>
      </c>
      <c r="AL843" s="30">
        <v>78.706733703613281</v>
      </c>
      <c r="AM843" s="148">
        <v>0.374</v>
      </c>
      <c r="AN843" s="30">
        <v>47.861442250000003</v>
      </c>
      <c r="AO843" s="30">
        <v>305.60000000000002</v>
      </c>
      <c r="AP843" s="148">
        <v>0.48876404762268072</v>
      </c>
      <c r="AQ843" s="30">
        <v>50.510261839999998</v>
      </c>
      <c r="AR843" s="30">
        <v>323.59552001953131</v>
      </c>
      <c r="AS843" s="30">
        <v>211</v>
      </c>
      <c r="AT843" s="30">
        <v>121</v>
      </c>
      <c r="AU843" s="148">
        <v>0.57345974445343018</v>
      </c>
      <c r="AV843" s="30">
        <v>85.762367248535156</v>
      </c>
      <c r="AW843" s="148">
        <v>0.37349396944046021</v>
      </c>
      <c r="AX843" s="30">
        <v>50.428712330000003</v>
      </c>
      <c r="AY843" s="30">
        <v>293.97589111328131</v>
      </c>
      <c r="AZ843" s="30">
        <v>121</v>
      </c>
      <c r="BA843" s="30">
        <v>85.247901916503906</v>
      </c>
      <c r="BB843" s="148">
        <v>0.53700000000000003</v>
      </c>
      <c r="BC843" s="30">
        <v>50.13</v>
      </c>
      <c r="BD843" s="30">
        <v>344.5</v>
      </c>
      <c r="BE843" s="30">
        <v>85.137687683105469</v>
      </c>
      <c r="BF843" s="147">
        <v>0.38800000000000001</v>
      </c>
      <c r="BG843" s="30">
        <v>50.05</v>
      </c>
      <c r="BH843" s="30">
        <v>303.10000000000002</v>
      </c>
      <c r="BI843" s="30">
        <v>87.37579345703125</v>
      </c>
      <c r="BJ843" s="148">
        <v>0.57700000000000007</v>
      </c>
      <c r="BK843" s="30">
        <v>51.189265499999998</v>
      </c>
      <c r="BL843" s="30">
        <v>356.7</v>
      </c>
      <c r="BM843" s="30">
        <v>86.203598022460938</v>
      </c>
      <c r="BN843" s="148">
        <v>0.38300000000000001</v>
      </c>
      <c r="BO843" s="30">
        <v>50.603326639999999</v>
      </c>
      <c r="BP843" s="30">
        <v>302.8</v>
      </c>
      <c r="BQ843" s="148">
        <v>1.6E-2</v>
      </c>
      <c r="BR843" s="148">
        <v>4.8000000000000001E-2</v>
      </c>
      <c r="BS843" s="148">
        <v>1.2999999999999999E-2</v>
      </c>
      <c r="BT843" s="148">
        <v>0.84599999999999997</v>
      </c>
      <c r="BU843" s="148">
        <v>7.2000000000000008E-2</v>
      </c>
      <c r="BV843" s="148">
        <v>4.999999888241291E-3</v>
      </c>
      <c r="BW843" s="148">
        <v>0.04</v>
      </c>
      <c r="BX843" s="148">
        <v>0.215</v>
      </c>
      <c r="BY843" s="148">
        <v>0.38200000000000001</v>
      </c>
      <c r="BZ843" s="1"/>
      <c r="CA843" s="150">
        <v>10129.4599609375</v>
      </c>
      <c r="CB843" s="150">
        <v>10973.42</v>
      </c>
      <c r="CC843" s="124" t="s">
        <v>4342</v>
      </c>
      <c r="CD843" t="s">
        <v>4634</v>
      </c>
    </row>
    <row r="844" spans="1:82" x14ac:dyDescent="0.3">
      <c r="A844" s="1">
        <v>500125010</v>
      </c>
      <c r="B844" s="124" t="s">
        <v>4342</v>
      </c>
      <c r="C844" t="s">
        <v>262</v>
      </c>
      <c r="D844" t="s">
        <v>1352</v>
      </c>
      <c r="E844" s="30">
        <v>84.264389038085938</v>
      </c>
      <c r="F844" s="30">
        <v>84.983879089355469</v>
      </c>
      <c r="G844" s="30">
        <v>87.390289306640625</v>
      </c>
      <c r="H844" s="30">
        <v>86.495124816894531</v>
      </c>
      <c r="I844" s="1">
        <v>350</v>
      </c>
      <c r="J844" s="1" t="s">
        <v>3981</v>
      </c>
      <c r="K844" s="1">
        <v>5</v>
      </c>
      <c r="L844" t="s">
        <v>3897</v>
      </c>
      <c r="M844" t="s">
        <v>3915</v>
      </c>
      <c r="N844" t="s">
        <v>3918</v>
      </c>
      <c r="O844" t="s">
        <v>3923</v>
      </c>
      <c r="P844" s="148">
        <v>0.542682945728302</v>
      </c>
      <c r="Q844" s="30">
        <v>49.651789669999999</v>
      </c>
      <c r="R844" s="30">
        <v>356.70730590820313</v>
      </c>
      <c r="S844" s="1">
        <v>182</v>
      </c>
      <c r="T844" s="1">
        <v>93</v>
      </c>
      <c r="U844" s="148">
        <v>0.51098901033401489</v>
      </c>
      <c r="V844" s="148">
        <v>0.42028984427452087</v>
      </c>
      <c r="W844" s="149">
        <v>49.944291569999997</v>
      </c>
      <c r="X844" s="149">
        <v>327.53622436523438</v>
      </c>
      <c r="Y844" s="1">
        <v>93</v>
      </c>
      <c r="Z844" s="30">
        <v>87.337371826171875</v>
      </c>
      <c r="AA844" s="148">
        <v>0.59099999999999997</v>
      </c>
      <c r="AB844" s="30">
        <v>50.8</v>
      </c>
      <c r="AC844" s="30">
        <v>368</v>
      </c>
      <c r="AD844" s="30">
        <v>86.263519287109375</v>
      </c>
      <c r="AE844" s="148">
        <v>0.46100000000000002</v>
      </c>
      <c r="AF844" s="30">
        <v>50.42</v>
      </c>
      <c r="AG844" s="30">
        <v>337.1</v>
      </c>
      <c r="AH844" s="30">
        <v>89.526710510253906</v>
      </c>
      <c r="AI844" s="148">
        <v>0.58700000000000008</v>
      </c>
      <c r="AJ844" s="30">
        <v>51.541670060000001</v>
      </c>
      <c r="AK844" s="30">
        <v>368.7</v>
      </c>
      <c r="AL844" s="30">
        <v>88.173240661621094</v>
      </c>
      <c r="AM844" s="148">
        <v>0.46400000000000002</v>
      </c>
      <c r="AN844" s="30">
        <v>51.082880719999999</v>
      </c>
      <c r="AO844" s="30">
        <v>340.2</v>
      </c>
      <c r="AP844" s="148">
        <v>0.46341463923454279</v>
      </c>
      <c r="AQ844" s="30">
        <v>51.504430509999999</v>
      </c>
      <c r="AR844" s="30">
        <v>328.04876708984381</v>
      </c>
      <c r="AS844" s="30">
        <v>183</v>
      </c>
      <c r="AT844" s="30">
        <v>94</v>
      </c>
      <c r="AU844" s="148">
        <v>0.51098901033401489</v>
      </c>
      <c r="AV844" s="30">
        <v>86.495124816894531</v>
      </c>
      <c r="AW844" s="148">
        <v>0.39130434393882751</v>
      </c>
      <c r="AX844" s="30">
        <v>50.848670310000003</v>
      </c>
      <c r="AY844" s="30">
        <v>304.34783935546881</v>
      </c>
      <c r="AZ844" s="30">
        <v>94</v>
      </c>
      <c r="BA844" s="30">
        <v>86.299514770507813</v>
      </c>
      <c r="BB844" s="148">
        <v>0.50800000000000001</v>
      </c>
      <c r="BC844" s="30">
        <v>50.64</v>
      </c>
      <c r="BD844" s="30">
        <v>347.5</v>
      </c>
      <c r="BE844" s="30">
        <v>85.401412963867188</v>
      </c>
      <c r="BF844" s="147">
        <v>0.38200000000000001</v>
      </c>
      <c r="BG844" s="30">
        <v>50.18</v>
      </c>
      <c r="BH844" s="30">
        <v>309</v>
      </c>
      <c r="BI844" s="30">
        <v>89.116966247558594</v>
      </c>
      <c r="BJ844" s="148">
        <v>0.54200000000000004</v>
      </c>
      <c r="BK844" s="30">
        <v>52.03742914</v>
      </c>
      <c r="BL844" s="30">
        <v>355.3</v>
      </c>
      <c r="BM844" s="30">
        <v>88.421867370605469</v>
      </c>
      <c r="BN844" s="148">
        <v>0.46400000000000002</v>
      </c>
      <c r="BO844" s="30">
        <v>51.708854580000001</v>
      </c>
      <c r="BP844" s="30">
        <v>336.1</v>
      </c>
      <c r="BQ844" s="148"/>
      <c r="BR844" s="148">
        <v>4.5999999999999999E-2</v>
      </c>
      <c r="BS844" s="148"/>
      <c r="BT844" s="148">
        <v>0.85699999999999998</v>
      </c>
      <c r="BU844" s="148">
        <v>0.08</v>
      </c>
      <c r="BV844" s="148">
        <v>1.7000000923871991E-2</v>
      </c>
      <c r="BW844" s="148">
        <v>4.5999999999999999E-2</v>
      </c>
      <c r="BX844" s="148">
        <v>0.16</v>
      </c>
      <c r="BY844" s="148">
        <v>0.20399999999999999</v>
      </c>
      <c r="BZ844" s="1"/>
      <c r="CA844" s="150">
        <v>12756.1396484375</v>
      </c>
      <c r="CB844" s="150">
        <v>13454.94</v>
      </c>
      <c r="CC844" s="124" t="s">
        <v>4342</v>
      </c>
      <c r="CD844" t="s">
        <v>4634</v>
      </c>
    </row>
    <row r="845" spans="1:82" x14ac:dyDescent="0.3">
      <c r="A845" s="1">
        <v>500131050</v>
      </c>
      <c r="B845" s="124" t="s">
        <v>4343</v>
      </c>
      <c r="C845" t="s">
        <v>263</v>
      </c>
      <c r="D845" t="s">
        <v>1353</v>
      </c>
      <c r="E845" s="30">
        <v>82.301216125488281</v>
      </c>
      <c r="F845" s="30">
        <v>76.992279052734375</v>
      </c>
      <c r="G845" s="30">
        <v>75.833198547363281</v>
      </c>
      <c r="H845" s="30">
        <v>76.135986328125</v>
      </c>
      <c r="I845" s="1">
        <v>231</v>
      </c>
      <c r="J845" s="1">
        <v>7</v>
      </c>
      <c r="K845" s="1">
        <v>12</v>
      </c>
      <c r="L845" t="s">
        <v>3897</v>
      </c>
      <c r="M845" t="s">
        <v>3915</v>
      </c>
      <c r="N845" t="s">
        <v>3917</v>
      </c>
      <c r="O845" t="s">
        <v>3922</v>
      </c>
      <c r="P845" s="148">
        <v>0.56481480598449707</v>
      </c>
      <c r="Q845" s="30">
        <v>48.835183909999998</v>
      </c>
      <c r="R845" s="30">
        <v>352.77777099609381</v>
      </c>
      <c r="S845" s="1">
        <v>76</v>
      </c>
      <c r="T845" s="1">
        <v>37</v>
      </c>
      <c r="U845" s="148">
        <v>0.48684209585189819</v>
      </c>
      <c r="V845" s="148">
        <v>0.36363637447357178</v>
      </c>
      <c r="W845" s="149">
        <v>46.63302985</v>
      </c>
      <c r="X845" s="149">
        <v>302.27273559570313</v>
      </c>
      <c r="Y845" s="1">
        <v>37</v>
      </c>
      <c r="Z845" s="30"/>
      <c r="AA845" s="148">
        <v>0.56100000000000005</v>
      </c>
      <c r="AB845" s="30">
        <v>0</v>
      </c>
      <c r="AC845" s="30">
        <v>361</v>
      </c>
      <c r="AD845" s="30"/>
      <c r="AE845" s="148">
        <v>0.39100000000000001</v>
      </c>
      <c r="AF845" s="30">
        <v>0</v>
      </c>
      <c r="AG845" s="30">
        <v>339.1</v>
      </c>
      <c r="AH845" s="30"/>
      <c r="AI845" s="148">
        <v>0.76300000000000001</v>
      </c>
      <c r="AJ845" s="30">
        <v>0</v>
      </c>
      <c r="AK845" s="30">
        <v>384.2</v>
      </c>
      <c r="AL845" s="30"/>
      <c r="AM845" s="148">
        <v>0.68799999999999994</v>
      </c>
      <c r="AN845" s="30">
        <v>0</v>
      </c>
      <c r="AO845" s="30">
        <v>362.5</v>
      </c>
      <c r="AP845" s="148">
        <v>0.27619048953056341</v>
      </c>
      <c r="AQ845" s="30">
        <v>44.275162119999997</v>
      </c>
      <c r="AR845" s="30">
        <v>273.33334350585938</v>
      </c>
      <c r="AS845" s="30">
        <v>76</v>
      </c>
      <c r="AT845" s="30">
        <v>37</v>
      </c>
      <c r="AU845" s="148">
        <v>0.48684209585189819</v>
      </c>
      <c r="AV845" s="30">
        <v>76.135986328125</v>
      </c>
      <c r="AW845" s="148">
        <v>0.13333334028720861</v>
      </c>
      <c r="AX845" s="30">
        <v>44.911670829999998</v>
      </c>
      <c r="AY845" s="30"/>
      <c r="AZ845" s="30">
        <v>37</v>
      </c>
      <c r="BA845" s="30"/>
      <c r="BB845" s="148">
        <v>0.32400000000000001</v>
      </c>
      <c r="BC845" s="30">
        <v>0</v>
      </c>
      <c r="BD845" s="30">
        <v>288.2</v>
      </c>
      <c r="BE845" s="30"/>
      <c r="BF845" s="147">
        <v>0.214</v>
      </c>
      <c r="BG845" s="30">
        <v>0</v>
      </c>
      <c r="BH845" s="30">
        <v>271.39999999999998</v>
      </c>
      <c r="BI845" s="30"/>
      <c r="BJ845" s="148">
        <v>0.32400000000000001</v>
      </c>
      <c r="BK845" s="30">
        <v>0</v>
      </c>
      <c r="BL845" s="30">
        <v>294.60000000000002</v>
      </c>
      <c r="BM845" s="30"/>
      <c r="BN845" s="148">
        <v>0.105</v>
      </c>
      <c r="BO845" s="30">
        <v>0</v>
      </c>
      <c r="BP845" s="30">
        <v>231.6</v>
      </c>
      <c r="BQ845" s="148">
        <v>8.7000000000000008E-2</v>
      </c>
      <c r="BR845" s="148"/>
      <c r="BS845" s="148">
        <v>2.1999999999999999E-2</v>
      </c>
      <c r="BT845" s="148">
        <v>0.87</v>
      </c>
      <c r="BU845" s="148"/>
      <c r="BV845" s="148">
        <v>2.199999988079071E-2</v>
      </c>
      <c r="BW845" s="148"/>
      <c r="BX845" s="148">
        <v>0.113</v>
      </c>
      <c r="BY845" s="148">
        <v>0.35199999999999998</v>
      </c>
      <c r="BZ845" s="1"/>
      <c r="CA845" s="150">
        <v>8940.009765625</v>
      </c>
      <c r="CB845" s="150">
        <v>9525.7800000000007</v>
      </c>
      <c r="CC845" s="124" t="s">
        <v>4343</v>
      </c>
      <c r="CD845" t="s">
        <v>4633</v>
      </c>
    </row>
    <row r="846" spans="1:82" x14ac:dyDescent="0.3">
      <c r="A846" s="1">
        <v>500134020</v>
      </c>
      <c r="B846" s="124" t="s">
        <v>4343</v>
      </c>
      <c r="C846" t="s">
        <v>263</v>
      </c>
      <c r="D846" t="s">
        <v>1354</v>
      </c>
      <c r="E846" s="30">
        <v>85.707565307617188</v>
      </c>
      <c r="F846" s="30">
        <v>82.511878967285156</v>
      </c>
      <c r="G846" s="30">
        <v>82.212921142578125</v>
      </c>
      <c r="H846" s="30">
        <v>79.831398010253906</v>
      </c>
      <c r="I846" s="1">
        <v>245</v>
      </c>
      <c r="J846" s="1" t="s">
        <v>4733</v>
      </c>
      <c r="K846" s="1">
        <v>6</v>
      </c>
      <c r="L846" t="s">
        <v>3897</v>
      </c>
      <c r="M846" t="s">
        <v>3915</v>
      </c>
      <c r="N846" t="s">
        <v>3917</v>
      </c>
      <c r="O846" t="s">
        <v>3922</v>
      </c>
      <c r="P846" s="148">
        <v>0.53787881135940552</v>
      </c>
      <c r="Q846" s="30">
        <v>50.252097730000003</v>
      </c>
      <c r="R846" s="30">
        <v>360.60604858398438</v>
      </c>
      <c r="S846" s="1">
        <v>251</v>
      </c>
      <c r="T846" s="1">
        <v>137</v>
      </c>
      <c r="U846" s="148">
        <v>0.54581671953201294</v>
      </c>
      <c r="V846" s="148">
        <v>0.40277779102325439</v>
      </c>
      <c r="W846" s="149">
        <v>48.92003605</v>
      </c>
      <c r="X846" s="149">
        <v>330.5555419921875</v>
      </c>
      <c r="Y846" s="1">
        <v>137</v>
      </c>
      <c r="Z846" s="30">
        <v>88.243644714355469</v>
      </c>
      <c r="AA846" s="148">
        <v>0.57700000000000007</v>
      </c>
      <c r="AB846" s="30">
        <v>51.1</v>
      </c>
      <c r="AC846" s="30">
        <v>374.5</v>
      </c>
      <c r="AD846" s="30">
        <v>87.147079467773438</v>
      </c>
      <c r="AE846" s="148">
        <v>0.43099999999999999</v>
      </c>
      <c r="AF846" s="30">
        <v>50.72</v>
      </c>
      <c r="AG846" s="30">
        <v>344.8</v>
      </c>
      <c r="AH846" s="30">
        <v>87.326889038085938</v>
      </c>
      <c r="AI846" s="148">
        <v>0.63</v>
      </c>
      <c r="AJ846" s="30">
        <v>50.813058740000002</v>
      </c>
      <c r="AK846" s="30">
        <v>377.5</v>
      </c>
      <c r="AL846" s="30">
        <v>88.94354248046875</v>
      </c>
      <c r="AM846" s="148">
        <v>0.53</v>
      </c>
      <c r="AN846" s="30">
        <v>51.345011110000002</v>
      </c>
      <c r="AO846" s="30">
        <v>357.3</v>
      </c>
      <c r="AP846" s="148">
        <v>0.34351146221160889</v>
      </c>
      <c r="AQ846" s="30">
        <v>48.265845429999999</v>
      </c>
      <c r="AR846" s="30">
        <v>286.25955200195313</v>
      </c>
      <c r="AS846" s="30">
        <v>250</v>
      </c>
      <c r="AT846" s="30">
        <v>137</v>
      </c>
      <c r="AU846" s="148">
        <v>0.54581671953201294</v>
      </c>
      <c r="AV846" s="30">
        <v>79.831398010253906</v>
      </c>
      <c r="AW846" s="148">
        <v>0.2222222238779068</v>
      </c>
      <c r="AX846" s="30">
        <v>47.029573929999998</v>
      </c>
      <c r="AY846" s="30">
        <v>243.05555725097659</v>
      </c>
      <c r="AZ846" s="30">
        <v>137</v>
      </c>
      <c r="BA846" s="30">
        <v>83.206535339355469</v>
      </c>
      <c r="BB846" s="148">
        <v>0.4</v>
      </c>
      <c r="BC846" s="30">
        <v>49.14</v>
      </c>
      <c r="BD846" s="30">
        <v>312.3</v>
      </c>
      <c r="BE846" s="30">
        <v>84.447921752929688</v>
      </c>
      <c r="BF846" s="147">
        <v>0.29299999999999998</v>
      </c>
      <c r="BG846" s="30">
        <v>49.71</v>
      </c>
      <c r="BH846" s="30">
        <v>269.8</v>
      </c>
      <c r="BI846" s="30">
        <v>86.049705505371094</v>
      </c>
      <c r="BJ846" s="148">
        <v>0.45800000000000002</v>
      </c>
      <c r="BK846" s="30">
        <v>50.543299840000003</v>
      </c>
      <c r="BL846" s="30">
        <v>335.7</v>
      </c>
      <c r="BM846" s="30">
        <v>89.550544738769531</v>
      </c>
      <c r="BN846" s="148">
        <v>0.46200000000000002</v>
      </c>
      <c r="BO846" s="30">
        <v>52.27135681</v>
      </c>
      <c r="BP846" s="30">
        <v>324.8</v>
      </c>
      <c r="BQ846" s="148">
        <v>6.9000000000000006E-2</v>
      </c>
      <c r="BR846" s="148"/>
      <c r="BS846" s="148"/>
      <c r="BT846" s="148">
        <v>0.91</v>
      </c>
      <c r="BU846" s="148"/>
      <c r="BV846" s="148">
        <v>1.9999999552965161E-2</v>
      </c>
      <c r="BW846" s="148"/>
      <c r="BX846" s="148">
        <v>0.16300000000000001</v>
      </c>
      <c r="BY846" s="148">
        <v>0.42</v>
      </c>
      <c r="BZ846" s="1"/>
      <c r="CA846" s="150">
        <v>11373.66015625</v>
      </c>
      <c r="CB846" s="150">
        <v>12281.54</v>
      </c>
      <c r="CC846" s="124" t="s">
        <v>4343</v>
      </c>
      <c r="CD846" t="s">
        <v>4634</v>
      </c>
    </row>
    <row r="847" spans="1:82" x14ac:dyDescent="0.3">
      <c r="A847" s="1">
        <v>500142050</v>
      </c>
      <c r="B847" s="124" t="s">
        <v>4344</v>
      </c>
      <c r="C847" t="s">
        <v>264</v>
      </c>
      <c r="D847" t="s">
        <v>1355</v>
      </c>
      <c r="E847" s="30">
        <v>85.129371643066406</v>
      </c>
      <c r="F847" s="30">
        <v>84.790550231933594</v>
      </c>
      <c r="G847" s="30">
        <v>87.317626953125</v>
      </c>
      <c r="H847" s="30">
        <v>87.16387939453125</v>
      </c>
      <c r="I847" s="1">
        <v>399</v>
      </c>
      <c r="J847" s="1">
        <v>7</v>
      </c>
      <c r="K847" s="1">
        <v>8</v>
      </c>
      <c r="L847" t="s">
        <v>3897</v>
      </c>
      <c r="M847" t="s">
        <v>3915</v>
      </c>
      <c r="N847" t="s">
        <v>3917</v>
      </c>
      <c r="O847" t="s">
        <v>3922</v>
      </c>
      <c r="P847" s="148">
        <v>0.41397848725318909</v>
      </c>
      <c r="Q847" s="30">
        <v>50.011591889999998</v>
      </c>
      <c r="R847" s="30">
        <v>333.60214233398438</v>
      </c>
      <c r="S847" s="1">
        <v>758</v>
      </c>
      <c r="T847" s="1">
        <v>381</v>
      </c>
      <c r="U847" s="148">
        <v>0.50263851881027222</v>
      </c>
      <c r="V847" s="148">
        <v>0.2976190447807312</v>
      </c>
      <c r="W847" s="149">
        <v>49.864187530000002</v>
      </c>
      <c r="X847" s="149">
        <v>305.35714721679688</v>
      </c>
      <c r="Y847" s="1">
        <v>381</v>
      </c>
      <c r="Z847" s="30">
        <v>78.274620056152344</v>
      </c>
      <c r="AA847" s="148">
        <v>0.38200000000000001</v>
      </c>
      <c r="AB847" s="30">
        <v>47.8</v>
      </c>
      <c r="AC847" s="30">
        <v>327.7</v>
      </c>
      <c r="AD847" s="30">
        <v>79.813568115234375</v>
      </c>
      <c r="AE847" s="148">
        <v>0.29399999999999998</v>
      </c>
      <c r="AF847" s="30">
        <v>48.23</v>
      </c>
      <c r="AG847" s="30">
        <v>307.89999999999998</v>
      </c>
      <c r="AH847" s="30">
        <v>82.359344482421875</v>
      </c>
      <c r="AI847" s="148">
        <v>0.35099999999999998</v>
      </c>
      <c r="AJ847" s="30">
        <v>49.167738380000003</v>
      </c>
      <c r="AK847" s="30">
        <v>320.39999999999998</v>
      </c>
      <c r="AL847" s="30">
        <v>83.900054931640625</v>
      </c>
      <c r="AM847" s="148">
        <v>0.30199999999999999</v>
      </c>
      <c r="AN847" s="30">
        <v>49.628720430000001</v>
      </c>
      <c r="AO847" s="30">
        <v>305.60000000000002</v>
      </c>
      <c r="AP847" s="148">
        <v>0.34677419066429138</v>
      </c>
      <c r="AQ847" s="30">
        <v>51.458975340000002</v>
      </c>
      <c r="AR847" s="30">
        <v>298.3870849609375</v>
      </c>
      <c r="AS847" s="30">
        <v>758</v>
      </c>
      <c r="AT847" s="30">
        <v>380</v>
      </c>
      <c r="AU847" s="148">
        <v>0.50263851881027222</v>
      </c>
      <c r="AV847" s="30">
        <v>87.16387939453125</v>
      </c>
      <c r="AW847" s="148">
        <v>0.2261904776096344</v>
      </c>
      <c r="AX847" s="30">
        <v>51.23194488</v>
      </c>
      <c r="AY847" s="30">
        <v>272.61904907226563</v>
      </c>
      <c r="AZ847" s="30">
        <v>380</v>
      </c>
      <c r="BA847" s="30">
        <v>83.165298461914063</v>
      </c>
      <c r="BB847" s="148">
        <v>0.36899999999999999</v>
      </c>
      <c r="BC847" s="30">
        <v>49.12</v>
      </c>
      <c r="BD847" s="30">
        <v>313.60000000000002</v>
      </c>
      <c r="BE847" s="30">
        <v>82.946685791015625</v>
      </c>
      <c r="BF847" s="147">
        <v>0.27100000000000002</v>
      </c>
      <c r="BG847" s="30">
        <v>48.97</v>
      </c>
      <c r="BH847" s="30">
        <v>287.39999999999998</v>
      </c>
      <c r="BI847" s="30">
        <v>85.903778076171875</v>
      </c>
      <c r="BJ847" s="148">
        <v>0.36399999999999999</v>
      </c>
      <c r="BK847" s="30">
        <v>50.472215249999998</v>
      </c>
      <c r="BL847" s="30">
        <v>306.7</v>
      </c>
      <c r="BM847" s="30">
        <v>85.379905700683594</v>
      </c>
      <c r="BN847" s="148">
        <v>0.312</v>
      </c>
      <c r="BO847" s="30">
        <v>50.192819909999997</v>
      </c>
      <c r="BP847" s="30">
        <v>287.39999999999998</v>
      </c>
      <c r="BQ847" s="148">
        <v>1.2999999999999999E-2</v>
      </c>
      <c r="BR847" s="148">
        <v>2.5000000000000001E-2</v>
      </c>
      <c r="BS847" s="148"/>
      <c r="BT847" s="148">
        <v>0.94000000000000006</v>
      </c>
      <c r="BU847" s="148">
        <v>1.7999999999999999E-2</v>
      </c>
      <c r="BV847" s="148">
        <v>4.999999888241291E-3</v>
      </c>
      <c r="BW847" s="148"/>
      <c r="BX847" s="148">
        <v>0.13500000000000001</v>
      </c>
      <c r="BY847" s="148">
        <v>0.378</v>
      </c>
      <c r="BZ847" s="1"/>
      <c r="CA847" s="150">
        <v>7726.5</v>
      </c>
      <c r="CB847" s="150">
        <v>9444.91</v>
      </c>
      <c r="CC847" s="124" t="s">
        <v>4344</v>
      </c>
      <c r="CD847" t="s">
        <v>4633</v>
      </c>
    </row>
    <row r="848" spans="1:82" x14ac:dyDescent="0.3">
      <c r="A848" s="1">
        <v>500144010</v>
      </c>
      <c r="B848" s="124" t="s">
        <v>4344</v>
      </c>
      <c r="C848" t="s">
        <v>264</v>
      </c>
      <c r="D848" t="s">
        <v>1356</v>
      </c>
      <c r="E848" s="30">
        <v>79.376823425292969</v>
      </c>
      <c r="F848" s="30">
        <v>79.604515075683594</v>
      </c>
      <c r="G848" s="30">
        <v>81.258171081542969</v>
      </c>
      <c r="H848" s="30">
        <v>81.223976135253906</v>
      </c>
      <c r="I848" s="1">
        <v>489</v>
      </c>
      <c r="J848" s="1" t="s">
        <v>3981</v>
      </c>
      <c r="K848" s="1">
        <v>6</v>
      </c>
      <c r="L848" t="s">
        <v>3897</v>
      </c>
      <c r="M848" t="s">
        <v>3915</v>
      </c>
      <c r="N848" t="s">
        <v>3917</v>
      </c>
      <c r="O848" t="s">
        <v>3922</v>
      </c>
      <c r="P848" s="148">
        <v>0.39483395218849182</v>
      </c>
      <c r="Q848" s="30">
        <v>47.618743649999999</v>
      </c>
      <c r="R848" s="30">
        <v>324.72323608398438</v>
      </c>
      <c r="S848" s="1">
        <v>352</v>
      </c>
      <c r="T848" s="1">
        <v>203</v>
      </c>
      <c r="U848" s="148">
        <v>0.57670456171035767</v>
      </c>
      <c r="V848" s="148">
        <v>0.30718955397605902</v>
      </c>
      <c r="W848" s="149">
        <v>47.715390640000003</v>
      </c>
      <c r="X848" s="149">
        <v>296.07843017578131</v>
      </c>
      <c r="Y848" s="1">
        <v>203</v>
      </c>
      <c r="Z848" s="30">
        <v>78.878799438476563</v>
      </c>
      <c r="AA848" s="148">
        <v>0.36</v>
      </c>
      <c r="AB848" s="30">
        <v>48</v>
      </c>
      <c r="AC848" s="30">
        <v>320</v>
      </c>
      <c r="AD848" s="30">
        <v>80.078636169433594</v>
      </c>
      <c r="AE848" s="148">
        <v>0.29099999999999998</v>
      </c>
      <c r="AF848" s="30">
        <v>48.32</v>
      </c>
      <c r="AG848" s="30">
        <v>296.7</v>
      </c>
      <c r="AH848" s="30">
        <v>82.247955322265625</v>
      </c>
      <c r="AI848" s="148">
        <v>0.40799999999999997</v>
      </c>
      <c r="AJ848" s="30">
        <v>49.130845659999999</v>
      </c>
      <c r="AK848" s="30">
        <v>334.3</v>
      </c>
      <c r="AL848" s="30">
        <v>82.324661254882813</v>
      </c>
      <c r="AM848" s="148">
        <v>0.29699999999999999</v>
      </c>
      <c r="AN848" s="30">
        <v>49.092618680000001</v>
      </c>
      <c r="AO848" s="30">
        <v>309.10000000000002</v>
      </c>
      <c r="AP848" s="148">
        <v>0.33210331201553339</v>
      </c>
      <c r="AQ848" s="30">
        <v>47.668625290000001</v>
      </c>
      <c r="AR848" s="30">
        <v>285.97787475585938</v>
      </c>
      <c r="AS848" s="30">
        <v>350</v>
      </c>
      <c r="AT848" s="30">
        <v>203</v>
      </c>
      <c r="AU848" s="148">
        <v>0.57670456171035767</v>
      </c>
      <c r="AV848" s="30">
        <v>81.223976135253906</v>
      </c>
      <c r="AW848" s="148">
        <v>0.25490197539329529</v>
      </c>
      <c r="AX848" s="30">
        <v>47.827686610000001</v>
      </c>
      <c r="AY848" s="30">
        <v>251.63398742675781</v>
      </c>
      <c r="AZ848" s="30">
        <v>203</v>
      </c>
      <c r="BA848" s="30">
        <v>79.55682373046875</v>
      </c>
      <c r="BB848" s="148">
        <v>0.36199999999999999</v>
      </c>
      <c r="BC848" s="30">
        <v>47.37</v>
      </c>
      <c r="BD848" s="30">
        <v>295.3</v>
      </c>
      <c r="BE848" s="30">
        <v>80.309371948242188</v>
      </c>
      <c r="BF848" s="147">
        <v>0.28899999999999998</v>
      </c>
      <c r="BG848" s="30">
        <v>47.67</v>
      </c>
      <c r="BH848" s="30">
        <v>270.60000000000002</v>
      </c>
      <c r="BI848" s="30">
        <v>81.372146606445313</v>
      </c>
      <c r="BJ848" s="148">
        <v>0.35599999999999998</v>
      </c>
      <c r="BK848" s="30">
        <v>48.264756749999997</v>
      </c>
      <c r="BL848" s="30">
        <v>296.5</v>
      </c>
      <c r="BM848" s="30">
        <v>82.22857666015625</v>
      </c>
      <c r="BN848" s="148">
        <v>0.28599999999999998</v>
      </c>
      <c r="BO848" s="30">
        <v>48.622279740000003</v>
      </c>
      <c r="BP848" s="30">
        <v>270.89999999999998</v>
      </c>
      <c r="BQ848" s="148">
        <v>0.01</v>
      </c>
      <c r="BR848" s="148">
        <v>1.6E-2</v>
      </c>
      <c r="BS848" s="148"/>
      <c r="BT848" s="148">
        <v>0.94300000000000006</v>
      </c>
      <c r="BU848" s="148">
        <v>3.1E-2</v>
      </c>
      <c r="BV848" s="148">
        <v>0</v>
      </c>
      <c r="BW848" s="148"/>
      <c r="BX848" s="148">
        <v>0.16800000000000001</v>
      </c>
      <c r="BY848" s="148">
        <v>0.439</v>
      </c>
      <c r="BZ848" s="1"/>
      <c r="CA848" s="150">
        <v>8135.7099609375</v>
      </c>
      <c r="CB848" s="150">
        <v>10166.959999999999</v>
      </c>
      <c r="CC848" s="124" t="s">
        <v>4344</v>
      </c>
      <c r="CD848" t="s">
        <v>4634</v>
      </c>
    </row>
    <row r="849" spans="1:82" x14ac:dyDescent="0.3">
      <c r="A849" s="1">
        <v>500144020</v>
      </c>
      <c r="B849" s="124" t="s">
        <v>4344</v>
      </c>
      <c r="C849" t="s">
        <v>264</v>
      </c>
      <c r="D849" t="s">
        <v>1357</v>
      </c>
      <c r="E849" s="30">
        <v>84.371902465820313</v>
      </c>
      <c r="F849" s="30">
        <v>85.609336853027344</v>
      </c>
      <c r="G849" s="30">
        <v>89.4161376953125</v>
      </c>
      <c r="H849" s="30">
        <v>87.211051940917969</v>
      </c>
      <c r="I849" s="1">
        <v>706</v>
      </c>
      <c r="J849" s="1" t="s">
        <v>3981</v>
      </c>
      <c r="K849" s="1">
        <v>6</v>
      </c>
      <c r="L849" t="s">
        <v>3897</v>
      </c>
      <c r="M849" t="s">
        <v>3915</v>
      </c>
      <c r="N849" t="s">
        <v>3917</v>
      </c>
      <c r="O849" t="s">
        <v>3922</v>
      </c>
      <c r="P849" s="148">
        <v>0.44801980257034302</v>
      </c>
      <c r="Q849" s="30">
        <v>49.696510940000003</v>
      </c>
      <c r="R849" s="30">
        <v>325</v>
      </c>
      <c r="S849" s="1">
        <v>575</v>
      </c>
      <c r="T849" s="1">
        <v>313</v>
      </c>
      <c r="U849" s="148">
        <v>0.54434782266616821</v>
      </c>
      <c r="V849" s="148">
        <v>0.34928229451179499</v>
      </c>
      <c r="W849" s="149">
        <v>50.203443530000001</v>
      </c>
      <c r="X849" s="149">
        <v>295.21530151367188</v>
      </c>
      <c r="Y849" s="1">
        <v>313</v>
      </c>
      <c r="Z849" s="30">
        <v>85.524818420410156</v>
      </c>
      <c r="AA849" s="148">
        <v>0.38500000000000001</v>
      </c>
      <c r="AB849" s="30">
        <v>50.2</v>
      </c>
      <c r="AC849" s="30">
        <v>323.2</v>
      </c>
      <c r="AD849" s="30">
        <v>87.618309020996094</v>
      </c>
      <c r="AE849" s="148">
        <v>0.36199999999999999</v>
      </c>
      <c r="AF849" s="30">
        <v>50.88</v>
      </c>
      <c r="AG849" s="30">
        <v>311.2</v>
      </c>
      <c r="AH849" s="30">
        <v>88.423492431640625</v>
      </c>
      <c r="AI849" s="148">
        <v>0.439</v>
      </c>
      <c r="AJ849" s="30">
        <v>51.176270479999999</v>
      </c>
      <c r="AK849" s="30">
        <v>334.5</v>
      </c>
      <c r="AL849" s="30">
        <v>89.679122924804688</v>
      </c>
      <c r="AM849" s="148">
        <v>0.36599999999999999</v>
      </c>
      <c r="AN849" s="30">
        <v>51.595328619999997</v>
      </c>
      <c r="AO849" s="30">
        <v>313</v>
      </c>
      <c r="AP849" s="148">
        <v>0.4108910858631134</v>
      </c>
      <c r="AQ849" s="30">
        <v>52.771651519999999</v>
      </c>
      <c r="AR849" s="30">
        <v>300</v>
      </c>
      <c r="AS849" s="30">
        <v>575</v>
      </c>
      <c r="AT849" s="30">
        <v>313</v>
      </c>
      <c r="AU849" s="148">
        <v>0.54434782266616821</v>
      </c>
      <c r="AV849" s="30">
        <v>87.211051940917969</v>
      </c>
      <c r="AW849" s="148">
        <v>0.28229665756225591</v>
      </c>
      <c r="AX849" s="30">
        <v>51.258979689999997</v>
      </c>
      <c r="AY849" s="30">
        <v>261.72247314453131</v>
      </c>
      <c r="AZ849" s="30">
        <v>313</v>
      </c>
      <c r="BA849" s="30">
        <v>87.144920349121094</v>
      </c>
      <c r="BB849" s="148">
        <v>0.42499999999999999</v>
      </c>
      <c r="BC849" s="30">
        <v>51.05</v>
      </c>
      <c r="BD849" s="30">
        <v>310.2</v>
      </c>
      <c r="BE849" s="30">
        <v>85.989738464355469</v>
      </c>
      <c r="BF849" s="147">
        <v>0.35799999999999998</v>
      </c>
      <c r="BG849" s="30">
        <v>50.47</v>
      </c>
      <c r="BH849" s="30">
        <v>286.2</v>
      </c>
      <c r="BI849" s="30">
        <v>89.45562744140625</v>
      </c>
      <c r="BJ849" s="148">
        <v>0.42199999999999999</v>
      </c>
      <c r="BK849" s="30">
        <v>52.202399790000001</v>
      </c>
      <c r="BL849" s="30">
        <v>310.10000000000002</v>
      </c>
      <c r="BM849" s="30">
        <v>88.744773864746094</v>
      </c>
      <c r="BN849" s="148">
        <v>0.34</v>
      </c>
      <c r="BO849" s="30">
        <v>51.869781379999999</v>
      </c>
      <c r="BP849" s="30">
        <v>284.5</v>
      </c>
      <c r="BQ849" s="148">
        <v>2.5000000000000001E-2</v>
      </c>
      <c r="BR849" s="148">
        <v>1.7999999999999999E-2</v>
      </c>
      <c r="BS849" s="148"/>
      <c r="BT849" s="148">
        <v>0.92800000000000005</v>
      </c>
      <c r="BU849" s="148">
        <v>2.5000000000000001E-2</v>
      </c>
      <c r="BV849" s="148">
        <v>3.0000000260770321E-3</v>
      </c>
      <c r="BW849" s="148"/>
      <c r="BX849" s="148">
        <v>0.17100000000000001</v>
      </c>
      <c r="BY849" s="148">
        <v>0.432</v>
      </c>
      <c r="BZ849" s="1"/>
      <c r="CA849" s="150">
        <v>8355.9599609375</v>
      </c>
      <c r="CB849" s="150">
        <v>9908.82</v>
      </c>
      <c r="CC849" s="124" t="s">
        <v>4344</v>
      </c>
      <c r="CD849" t="s">
        <v>4634</v>
      </c>
    </row>
    <row r="850" spans="1:82" x14ac:dyDescent="0.3">
      <c r="A850" s="1">
        <v>511501050</v>
      </c>
      <c r="B850" s="124" t="s">
        <v>4345</v>
      </c>
      <c r="C850" t="s">
        <v>265</v>
      </c>
      <c r="D850" t="s">
        <v>1358</v>
      </c>
      <c r="E850" s="30">
        <v>82.094795227050781</v>
      </c>
      <c r="F850" s="30">
        <v>81.678421020507813</v>
      </c>
      <c r="G850" s="30">
        <v>90.889915466308594</v>
      </c>
      <c r="H850" s="30">
        <v>87.945823669433594</v>
      </c>
      <c r="I850" s="1">
        <v>107</v>
      </c>
      <c r="J850" s="1">
        <v>7</v>
      </c>
      <c r="K850" s="1">
        <v>12</v>
      </c>
      <c r="L850" t="s">
        <v>3893</v>
      </c>
      <c r="M850" t="s">
        <v>3908</v>
      </c>
      <c r="N850" t="s">
        <v>3917</v>
      </c>
      <c r="O850" t="s">
        <v>3921</v>
      </c>
      <c r="P850" s="148">
        <v>0.36734694242477423</v>
      </c>
      <c r="Q850" s="30">
        <v>48.749320339999997</v>
      </c>
      <c r="R850" s="30">
        <v>322.448974609375</v>
      </c>
      <c r="S850" s="1">
        <v>67</v>
      </c>
      <c r="T850" s="1">
        <v>27</v>
      </c>
      <c r="U850" s="148">
        <v>0.40298506617546082</v>
      </c>
      <c r="V850" s="148"/>
      <c r="W850" s="149">
        <v>48.574698290000001</v>
      </c>
      <c r="X850" s="149"/>
      <c r="Y850" s="1">
        <v>27</v>
      </c>
      <c r="Z850" s="30">
        <v>81.597625732421875</v>
      </c>
      <c r="AA850" s="148">
        <v>0.40400000000000003</v>
      </c>
      <c r="AB850" s="30">
        <v>48.9</v>
      </c>
      <c r="AC850" s="30">
        <v>323.10000000000002</v>
      </c>
      <c r="AD850" s="30">
        <v>82.316978454589844</v>
      </c>
      <c r="AE850" s="148">
        <v>0.15</v>
      </c>
      <c r="AF850" s="30">
        <v>49.08</v>
      </c>
      <c r="AG850" s="30">
        <v>280</v>
      </c>
      <c r="AH850" s="30">
        <v>79.777915954589844</v>
      </c>
      <c r="AI850" s="148">
        <v>0.316</v>
      </c>
      <c r="AJ850" s="30">
        <v>48.312734720000002</v>
      </c>
      <c r="AK850" s="30">
        <v>310.5</v>
      </c>
      <c r="AL850" s="30">
        <v>82.245773315429688</v>
      </c>
      <c r="AM850" s="148">
        <v>0.21099999999999999</v>
      </c>
      <c r="AN850" s="30">
        <v>49.065771849999997</v>
      </c>
      <c r="AO850" s="30">
        <v>310.5</v>
      </c>
      <c r="AP850" s="148">
        <v>0.1372549086809158</v>
      </c>
      <c r="AQ850" s="30">
        <v>53.693535869999998</v>
      </c>
      <c r="AR850" s="30"/>
      <c r="AS850" s="30">
        <v>67</v>
      </c>
      <c r="AT850" s="30">
        <v>27</v>
      </c>
      <c r="AU850" s="148">
        <v>0.40298506617546082</v>
      </c>
      <c r="AV850" s="30">
        <v>87.945823669433594</v>
      </c>
      <c r="AW850" s="148"/>
      <c r="AX850" s="30">
        <v>51.680087389999997</v>
      </c>
      <c r="AY850" s="30"/>
      <c r="AZ850" s="30">
        <v>27</v>
      </c>
      <c r="BA850" s="30">
        <v>86.464469909667969</v>
      </c>
      <c r="BB850" s="148">
        <v>0.28000000000000003</v>
      </c>
      <c r="BC850" s="30">
        <v>50.72</v>
      </c>
      <c r="BD850" s="30">
        <v>268</v>
      </c>
      <c r="BE850" s="30">
        <v>86.395477294921875</v>
      </c>
      <c r="BF850" s="147">
        <v>0.15</v>
      </c>
      <c r="BG850" s="30">
        <v>50.67</v>
      </c>
      <c r="BH850" s="30">
        <v>240</v>
      </c>
      <c r="BI850" s="30">
        <v>81.769416809082031</v>
      </c>
      <c r="BJ850" s="148">
        <v>0.27100000000000002</v>
      </c>
      <c r="BK850" s="30">
        <v>48.458275659999998</v>
      </c>
      <c r="BL850" s="30">
        <v>271.2</v>
      </c>
      <c r="BM850" s="30">
        <v>83.037109375</v>
      </c>
      <c r="BN850" s="148">
        <v>0.27300000000000002</v>
      </c>
      <c r="BO850" s="30">
        <v>49.025232799999998</v>
      </c>
      <c r="BP850" s="30">
        <v>272.7</v>
      </c>
      <c r="BQ850" s="148"/>
      <c r="BR850" s="148"/>
      <c r="BS850" s="148"/>
      <c r="BT850" s="148">
        <v>0.95300000000000007</v>
      </c>
      <c r="BU850" s="148"/>
      <c r="BV850" s="148">
        <v>4.6999998390674591E-2</v>
      </c>
      <c r="BW850" s="148"/>
      <c r="BX850" s="148">
        <v>0.112</v>
      </c>
      <c r="BY850" s="148">
        <v>0.29299999999999998</v>
      </c>
      <c r="BZ850" s="1"/>
      <c r="CA850" s="150">
        <v>10084.0595703125</v>
      </c>
      <c r="CB850" s="150">
        <v>12287.94</v>
      </c>
      <c r="CC850" s="124" t="s">
        <v>4345</v>
      </c>
      <c r="CD850" t="s">
        <v>4633</v>
      </c>
    </row>
    <row r="851" spans="1:82" x14ac:dyDescent="0.3">
      <c r="A851" s="1">
        <v>511504020</v>
      </c>
      <c r="B851" s="124" t="s">
        <v>4345</v>
      </c>
      <c r="C851" t="s">
        <v>265</v>
      </c>
      <c r="D851" t="s">
        <v>1359</v>
      </c>
      <c r="E851" s="30">
        <v>79.615310668945313</v>
      </c>
      <c r="F851" s="30">
        <v>80.867439270019531</v>
      </c>
      <c r="G851" s="30">
        <v>80.077911376953125</v>
      </c>
      <c r="H851" s="30">
        <v>81.059158325195313</v>
      </c>
      <c r="I851" s="1">
        <v>126</v>
      </c>
      <c r="J851" s="1" t="s">
        <v>3981</v>
      </c>
      <c r="K851" s="1">
        <v>6</v>
      </c>
      <c r="L851" t="s">
        <v>3893</v>
      </c>
      <c r="M851" t="s">
        <v>3908</v>
      </c>
      <c r="N851" t="s">
        <v>3917</v>
      </c>
      <c r="O851" t="s">
        <v>3921</v>
      </c>
      <c r="P851" s="148">
        <v>0.33783784508705139</v>
      </c>
      <c r="Q851" s="30">
        <v>47.717944920000001</v>
      </c>
      <c r="R851" s="30">
        <v>291.89190673828131</v>
      </c>
      <c r="S851" s="1">
        <v>91</v>
      </c>
      <c r="T851" s="1">
        <v>41</v>
      </c>
      <c r="U851" s="148">
        <v>0.45054945349693298</v>
      </c>
      <c r="V851" s="148">
        <v>0.1944444477558136</v>
      </c>
      <c r="W851" s="149">
        <v>48.238673679999998</v>
      </c>
      <c r="X851" s="149"/>
      <c r="Y851" s="1">
        <v>41</v>
      </c>
      <c r="Z851" s="30">
        <v>78.878799438476563</v>
      </c>
      <c r="AA851" s="148">
        <v>0.32900000000000001</v>
      </c>
      <c r="AB851" s="30">
        <v>48</v>
      </c>
      <c r="AC851" s="30">
        <v>289.39999999999998</v>
      </c>
      <c r="AD851" s="30">
        <v>82.611495971679688</v>
      </c>
      <c r="AE851" s="148">
        <v>0.23100000000000001</v>
      </c>
      <c r="AF851" s="30">
        <v>49.18</v>
      </c>
      <c r="AG851" s="30">
        <v>253.8</v>
      </c>
      <c r="AH851" s="30">
        <v>81.329734802246094</v>
      </c>
      <c r="AI851" s="148">
        <v>0.308</v>
      </c>
      <c r="AJ851" s="30">
        <v>48.826717989999999</v>
      </c>
      <c r="AK851" s="30">
        <v>298.7</v>
      </c>
      <c r="AL851" s="30">
        <v>84.556411743164063</v>
      </c>
      <c r="AM851" s="148">
        <v>0.219</v>
      </c>
      <c r="AN851" s="30">
        <v>49.852079850000003</v>
      </c>
      <c r="AO851" s="30">
        <v>275</v>
      </c>
      <c r="AP851" s="148">
        <v>0.17567567527294159</v>
      </c>
      <c r="AQ851" s="30">
        <v>46.93034119</v>
      </c>
      <c r="AR851" s="30"/>
      <c r="AS851" s="30">
        <v>91</v>
      </c>
      <c r="AT851" s="30">
        <v>41</v>
      </c>
      <c r="AU851" s="148">
        <v>0.45054945349693298</v>
      </c>
      <c r="AV851" s="30">
        <v>81.059158325195313</v>
      </c>
      <c r="AW851" s="148">
        <v>0.1388888955116272</v>
      </c>
      <c r="AX851" s="30">
        <v>47.733223680000002</v>
      </c>
      <c r="AY851" s="30"/>
      <c r="AZ851" s="30">
        <v>41</v>
      </c>
      <c r="BA851" s="30">
        <v>81.474472045898438</v>
      </c>
      <c r="BB851" s="148">
        <v>0.23499999999999999</v>
      </c>
      <c r="BC851" s="30">
        <v>48.3</v>
      </c>
      <c r="BD851" s="30">
        <v>262.39999999999998</v>
      </c>
      <c r="BE851" s="30">
        <v>85.279693603515625</v>
      </c>
      <c r="BF851" s="147">
        <v>0.28199999999999997</v>
      </c>
      <c r="BG851" s="30">
        <v>50.12</v>
      </c>
      <c r="BH851" s="30">
        <v>256.39999999999998</v>
      </c>
      <c r="BI851" s="30">
        <v>82.176261901855469</v>
      </c>
      <c r="BJ851" s="148">
        <v>0.115</v>
      </c>
      <c r="BK851" s="30">
        <v>48.656458049999998</v>
      </c>
      <c r="BL851" s="30">
        <v>225.6</v>
      </c>
      <c r="BM851" s="30">
        <v>87.608505249023438</v>
      </c>
      <c r="BN851" s="148">
        <v>0.125</v>
      </c>
      <c r="BO851" s="30">
        <v>51.303494860000001</v>
      </c>
      <c r="BP851" s="30">
        <v>215.6</v>
      </c>
      <c r="BQ851" s="148"/>
      <c r="BR851" s="148"/>
      <c r="BS851" s="148"/>
      <c r="BT851" s="148">
        <v>0.92900000000000005</v>
      </c>
      <c r="BU851" s="148">
        <v>4.8000000000000001E-2</v>
      </c>
      <c r="BV851" s="148">
        <v>2.400000020861626E-2</v>
      </c>
      <c r="BW851" s="148"/>
      <c r="BX851" s="148">
        <v>0.151</v>
      </c>
      <c r="BY851" s="148">
        <v>0.41</v>
      </c>
      <c r="BZ851" s="1"/>
      <c r="CA851" s="150">
        <v>10519.3095703125</v>
      </c>
      <c r="CB851" s="150">
        <v>11338.7</v>
      </c>
      <c r="CC851" s="124" t="s">
        <v>4345</v>
      </c>
      <c r="CD851" t="s">
        <v>4634</v>
      </c>
    </row>
    <row r="852" spans="1:82" x14ac:dyDescent="0.3">
      <c r="A852" s="1">
        <v>511523000</v>
      </c>
      <c r="B852" s="124" t="s">
        <v>4346</v>
      </c>
      <c r="C852" t="s">
        <v>266</v>
      </c>
      <c r="D852" t="s">
        <v>1360</v>
      </c>
      <c r="E852" s="30">
        <v>81.912239074707031</v>
      </c>
      <c r="F852" s="30">
        <v>79.380020141601563</v>
      </c>
      <c r="G852" s="30">
        <v>87.933448791503906</v>
      </c>
      <c r="H852" s="30">
        <v>83.902091979980469</v>
      </c>
      <c r="I852" s="1">
        <v>284</v>
      </c>
      <c r="J852" s="1">
        <v>6</v>
      </c>
      <c r="K852" s="1">
        <v>8</v>
      </c>
      <c r="L852" t="s">
        <v>3893</v>
      </c>
      <c r="M852" t="s">
        <v>3908</v>
      </c>
      <c r="N852" t="s">
        <v>3917</v>
      </c>
      <c r="O852" t="s">
        <v>3923</v>
      </c>
      <c r="P852" s="148">
        <v>0.37121212482452393</v>
      </c>
      <c r="Q852" s="30">
        <v>48.673382930000002</v>
      </c>
      <c r="R852" s="30">
        <v>310.98486328125</v>
      </c>
      <c r="S852" s="1">
        <v>526</v>
      </c>
      <c r="T852" s="1">
        <v>260</v>
      </c>
      <c r="U852" s="148">
        <v>0.49429658055305481</v>
      </c>
      <c r="V852" s="148">
        <v>0.23529411852359769</v>
      </c>
      <c r="W852" s="149">
        <v>47.622373209999999</v>
      </c>
      <c r="X852" s="149">
        <v>268.06723022460938</v>
      </c>
      <c r="Y852" s="1">
        <v>260</v>
      </c>
      <c r="Z852" s="30">
        <v>80.993446350097656</v>
      </c>
      <c r="AA852" s="148">
        <v>0.32200000000000001</v>
      </c>
      <c r="AB852" s="30">
        <v>48.7</v>
      </c>
      <c r="AC852" s="30">
        <v>293.8</v>
      </c>
      <c r="AD852" s="30">
        <v>76.838935852050781</v>
      </c>
      <c r="AE852" s="148">
        <v>0.215</v>
      </c>
      <c r="AF852" s="30">
        <v>47.22</v>
      </c>
      <c r="AG852" s="30">
        <v>250</v>
      </c>
      <c r="AH852" s="30">
        <v>88.5816650390625</v>
      </c>
      <c r="AI852" s="148">
        <v>0.41099999999999998</v>
      </c>
      <c r="AJ852" s="30">
        <v>51.228658449999998</v>
      </c>
      <c r="AK852" s="30">
        <v>321.89999999999998</v>
      </c>
      <c r="AL852" s="30">
        <v>86.798095703125</v>
      </c>
      <c r="AM852" s="148">
        <v>0.218</v>
      </c>
      <c r="AN852" s="30">
        <v>50.614919630000003</v>
      </c>
      <c r="AO852" s="30">
        <v>268.39999999999998</v>
      </c>
      <c r="AP852" s="148">
        <v>0.37121212482452393</v>
      </c>
      <c r="AQ852" s="30">
        <v>51.844190380000001</v>
      </c>
      <c r="AR852" s="30">
        <v>294.31817626953131</v>
      </c>
      <c r="AS852" s="30">
        <v>526</v>
      </c>
      <c r="AT852" s="30">
        <v>260</v>
      </c>
      <c r="AU852" s="148">
        <v>0.49429658055305481</v>
      </c>
      <c r="AV852" s="30">
        <v>83.902091979980469</v>
      </c>
      <c r="AW852" s="148">
        <v>0.2100840359926224</v>
      </c>
      <c r="AX852" s="30">
        <v>49.362559429999997</v>
      </c>
      <c r="AY852" s="30">
        <v>240.33613586425781</v>
      </c>
      <c r="AZ852" s="30">
        <v>260</v>
      </c>
      <c r="BA852" s="30">
        <v>82.134307861328125</v>
      </c>
      <c r="BB852" s="148">
        <v>0.23599999999999999</v>
      </c>
      <c r="BC852" s="30">
        <v>48.62</v>
      </c>
      <c r="BD852" s="30">
        <v>242.8</v>
      </c>
      <c r="BE852" s="30">
        <v>79.883338928222656</v>
      </c>
      <c r="BF852" s="147">
        <v>0.13100000000000001</v>
      </c>
      <c r="BG852" s="30">
        <v>47.46</v>
      </c>
      <c r="BH852" s="30">
        <v>189.7</v>
      </c>
      <c r="BI852" s="30">
        <v>85.937004089355469</v>
      </c>
      <c r="BJ852" s="148">
        <v>0.34499999999999997</v>
      </c>
      <c r="BK852" s="30">
        <v>50.488398400000001</v>
      </c>
      <c r="BL852" s="30">
        <v>278</v>
      </c>
      <c r="BM852" s="30">
        <v>84.406158447265625</v>
      </c>
      <c r="BN852" s="148">
        <v>0.19700000000000001</v>
      </c>
      <c r="BO852" s="30">
        <v>49.70753079</v>
      </c>
      <c r="BP852" s="30">
        <v>227.3</v>
      </c>
      <c r="BQ852" s="148">
        <v>1.7999999999999999E-2</v>
      </c>
      <c r="BR852" s="148">
        <v>3.9E-2</v>
      </c>
      <c r="BS852" s="148"/>
      <c r="BT852" s="148">
        <v>0.877</v>
      </c>
      <c r="BU852" s="148">
        <v>5.2999999999999999E-2</v>
      </c>
      <c r="BV852" s="148">
        <v>1.4000000432133669E-2</v>
      </c>
      <c r="BW852" s="148"/>
      <c r="BX852" s="148">
        <v>0.151</v>
      </c>
      <c r="BY852" s="148">
        <v>0.378</v>
      </c>
      <c r="BZ852" s="1"/>
      <c r="CA852" s="150">
        <v>8659.009765625</v>
      </c>
      <c r="CB852" s="150">
        <v>10043.09</v>
      </c>
      <c r="CC852" s="124" t="s">
        <v>4346</v>
      </c>
      <c r="CD852" t="s">
        <v>4633</v>
      </c>
    </row>
    <row r="853" spans="1:82" x14ac:dyDescent="0.3">
      <c r="A853" s="1">
        <v>511524040</v>
      </c>
      <c r="B853" s="124" t="s">
        <v>4346</v>
      </c>
      <c r="C853" t="s">
        <v>266</v>
      </c>
      <c r="D853" t="s">
        <v>1361</v>
      </c>
      <c r="E853" s="30">
        <v>77.115165710449219</v>
      </c>
      <c r="F853" s="30">
        <v>78.299400329589844</v>
      </c>
      <c r="G853" s="30">
        <v>85.218353271484375</v>
      </c>
      <c r="H853" s="30">
        <v>85.824951171875</v>
      </c>
      <c r="I853" s="1">
        <v>501</v>
      </c>
      <c r="J853" s="1" t="s">
        <v>4733</v>
      </c>
      <c r="K853" s="1">
        <v>5</v>
      </c>
      <c r="L853" t="s">
        <v>3893</v>
      </c>
      <c r="M853" t="s">
        <v>3908</v>
      </c>
      <c r="N853" t="s">
        <v>3917</v>
      </c>
      <c r="O853" t="s">
        <v>3923</v>
      </c>
      <c r="P853" s="148">
        <v>0.47011953592300421</v>
      </c>
      <c r="Q853" s="30">
        <v>46.677978119999999</v>
      </c>
      <c r="R853" s="30">
        <v>334.262939453125</v>
      </c>
      <c r="S853" s="1">
        <v>226</v>
      </c>
      <c r="T853" s="1">
        <v>109</v>
      </c>
      <c r="U853" s="148">
        <v>0.48230087757110601</v>
      </c>
      <c r="V853" s="148">
        <v>0.36036035418510443</v>
      </c>
      <c r="W853" s="149">
        <v>47.174627860000001</v>
      </c>
      <c r="X853" s="149">
        <v>304.5045166015625</v>
      </c>
      <c r="Y853" s="1">
        <v>109</v>
      </c>
      <c r="Z853" s="30">
        <v>84.316452026367188</v>
      </c>
      <c r="AA853" s="148">
        <v>0.441</v>
      </c>
      <c r="AB853" s="30">
        <v>49.8</v>
      </c>
      <c r="AC853" s="30">
        <v>335</v>
      </c>
      <c r="AD853" s="30">
        <v>83.583404541015625</v>
      </c>
      <c r="AE853" s="148">
        <v>0.309</v>
      </c>
      <c r="AF853" s="30">
        <v>49.51</v>
      </c>
      <c r="AG853" s="30">
        <v>302.7</v>
      </c>
      <c r="AH853" s="30">
        <v>83.984725952148438</v>
      </c>
      <c r="AI853" s="148">
        <v>0.44</v>
      </c>
      <c r="AJ853" s="30">
        <v>49.706087519999997</v>
      </c>
      <c r="AK853" s="30">
        <v>332.4</v>
      </c>
      <c r="AL853" s="30">
        <v>83.726776123046875</v>
      </c>
      <c r="AM853" s="148">
        <v>0.29499999999999998</v>
      </c>
      <c r="AN853" s="30">
        <v>49.5697537</v>
      </c>
      <c r="AO853" s="30">
        <v>286.8</v>
      </c>
      <c r="AP853" s="148">
        <v>0.3373015820980072</v>
      </c>
      <c r="AQ853" s="30">
        <v>50.145824179999998</v>
      </c>
      <c r="AR853" s="30">
        <v>285.71429443359381</v>
      </c>
      <c r="AS853" s="30">
        <v>226</v>
      </c>
      <c r="AT853" s="30">
        <v>108</v>
      </c>
      <c r="AU853" s="148">
        <v>0.48230087757110601</v>
      </c>
      <c r="AV853" s="30">
        <v>85.824951171875</v>
      </c>
      <c r="AW853" s="148">
        <v>0.2252252250909805</v>
      </c>
      <c r="AX853" s="30">
        <v>50.464583589999997</v>
      </c>
      <c r="AY853" s="30">
        <v>246.84684753417969</v>
      </c>
      <c r="AZ853" s="30">
        <v>108</v>
      </c>
      <c r="BA853" s="30">
        <v>86.546951293945313</v>
      </c>
      <c r="BB853" s="148">
        <v>0.42</v>
      </c>
      <c r="BC853" s="30">
        <v>50.76</v>
      </c>
      <c r="BD853" s="30">
        <v>320.5</v>
      </c>
      <c r="BE853" s="30">
        <v>86.030311584472656</v>
      </c>
      <c r="BF853" s="147">
        <v>0.23899999999999999</v>
      </c>
      <c r="BG853" s="30">
        <v>50.49</v>
      </c>
      <c r="BH853" s="30">
        <v>267</v>
      </c>
      <c r="BI853" s="30">
        <v>83.685005187988281</v>
      </c>
      <c r="BJ853" s="148">
        <v>0.34399999999999997</v>
      </c>
      <c r="BK853" s="30">
        <v>49.391401979999998</v>
      </c>
      <c r="BL853" s="30">
        <v>301.7</v>
      </c>
      <c r="BM853" s="30">
        <v>83.240386962890625</v>
      </c>
      <c r="BN853" s="148">
        <v>0.186</v>
      </c>
      <c r="BO853" s="30">
        <v>49.126540720000001</v>
      </c>
      <c r="BP853" s="30">
        <v>249.6</v>
      </c>
      <c r="BQ853" s="148">
        <v>0.01</v>
      </c>
      <c r="BR853" s="148">
        <v>4.2000000000000003E-2</v>
      </c>
      <c r="BS853" s="148"/>
      <c r="BT853" s="148">
        <v>0.88600000000000001</v>
      </c>
      <c r="BU853" s="148">
        <v>5.6000000000000001E-2</v>
      </c>
      <c r="BV853" s="148">
        <v>6.0000000521540642E-3</v>
      </c>
      <c r="BW853" s="148"/>
      <c r="BX853" s="148">
        <v>0.08</v>
      </c>
      <c r="BY853" s="148">
        <v>0.39700000000000002</v>
      </c>
      <c r="BZ853" s="1"/>
      <c r="CA853" s="150">
        <v>7781.0400390625</v>
      </c>
      <c r="CB853" s="150">
        <v>9170.19</v>
      </c>
      <c r="CC853" s="124" t="s">
        <v>4346</v>
      </c>
      <c r="CD853" t="s">
        <v>4634</v>
      </c>
    </row>
    <row r="854" spans="1:82" x14ac:dyDescent="0.3">
      <c r="A854" s="1">
        <v>511531050</v>
      </c>
      <c r="B854" s="124" t="s">
        <v>4347</v>
      </c>
      <c r="C854" t="s">
        <v>267</v>
      </c>
      <c r="D854" t="s">
        <v>1362</v>
      </c>
      <c r="E854" s="30">
        <v>84.086776733398438</v>
      </c>
      <c r="F854" s="30">
        <v>84.891426086425781</v>
      </c>
      <c r="G854" s="30">
        <v>76.841293334960938</v>
      </c>
      <c r="H854" s="30">
        <v>80.188621520996094</v>
      </c>
      <c r="I854" s="1">
        <v>82</v>
      </c>
      <c r="J854" s="1">
        <v>7</v>
      </c>
      <c r="K854" s="1">
        <v>12</v>
      </c>
      <c r="L854" t="s">
        <v>3893</v>
      </c>
      <c r="M854" t="s">
        <v>3908</v>
      </c>
      <c r="N854" t="s">
        <v>3919</v>
      </c>
      <c r="O854" t="s">
        <v>3923</v>
      </c>
      <c r="P854" s="148">
        <v>0.35555556416511541</v>
      </c>
      <c r="Q854" s="30">
        <v>49.577910039999999</v>
      </c>
      <c r="R854" s="30">
        <v>326.66665649414063</v>
      </c>
      <c r="S854" s="1">
        <v>58</v>
      </c>
      <c r="T854" s="1">
        <v>33</v>
      </c>
      <c r="U854" s="148">
        <v>0.56896549463272095</v>
      </c>
      <c r="V854" s="148">
        <v>0.2222222238779068</v>
      </c>
      <c r="W854" s="149">
        <v>49.905983409999997</v>
      </c>
      <c r="X854" s="149"/>
      <c r="Y854" s="1">
        <v>33</v>
      </c>
      <c r="Z854" s="30">
        <v>82.805992126464844</v>
      </c>
      <c r="AA854" s="148">
        <v>0.21099999999999999</v>
      </c>
      <c r="AB854" s="30">
        <v>49.3</v>
      </c>
      <c r="AC854" s="30">
        <v>289.5</v>
      </c>
      <c r="AD854" s="30">
        <v>86.764205932617188</v>
      </c>
      <c r="AE854" s="148">
        <v>0.16700000000000001</v>
      </c>
      <c r="AF854" s="30">
        <v>50.59</v>
      </c>
      <c r="AG854" s="30">
        <v>288.89999999999998</v>
      </c>
      <c r="AH854" s="30">
        <v>88.201881408691406</v>
      </c>
      <c r="AI854" s="148">
        <v>0.28899999999999998</v>
      </c>
      <c r="AJ854" s="30">
        <v>51.102869570000003</v>
      </c>
      <c r="AK854" s="30">
        <v>313.2</v>
      </c>
      <c r="AL854" s="30">
        <v>90.377922058105469</v>
      </c>
      <c r="AM854" s="148">
        <v>0.25</v>
      </c>
      <c r="AN854" s="30">
        <v>51.833129669999998</v>
      </c>
      <c r="AO854" s="30">
        <v>305</v>
      </c>
      <c r="AP854" s="148">
        <v>0.19565217196941381</v>
      </c>
      <c r="AQ854" s="30">
        <v>44.905752300000003</v>
      </c>
      <c r="AR854" s="30"/>
      <c r="AS854" s="30">
        <v>58</v>
      </c>
      <c r="AT854" s="30">
        <v>33</v>
      </c>
      <c r="AU854" s="148">
        <v>0.56896549463272095</v>
      </c>
      <c r="AV854" s="30">
        <v>80.188621520996094</v>
      </c>
      <c r="AW854" s="148">
        <v>0.1379310339689255</v>
      </c>
      <c r="AX854" s="30">
        <v>47.234305280000001</v>
      </c>
      <c r="AY854" s="30"/>
      <c r="AZ854" s="30">
        <v>33</v>
      </c>
      <c r="BA854" s="30">
        <v>71.329513549804688</v>
      </c>
      <c r="BB854" s="148">
        <v>4.0999999999999988E-2</v>
      </c>
      <c r="BC854" s="30">
        <v>43.38</v>
      </c>
      <c r="BD854" s="30">
        <v>155.1</v>
      </c>
      <c r="BE854" s="30">
        <v>76.211387634277344</v>
      </c>
      <c r="BF854" s="147">
        <v>0.04</v>
      </c>
      <c r="BG854" s="30">
        <v>45.65</v>
      </c>
      <c r="BH854" s="30">
        <v>140</v>
      </c>
      <c r="BI854" s="30">
        <v>73.613563537597656</v>
      </c>
      <c r="BJ854" s="148">
        <v>7.0000000000000007E-2</v>
      </c>
      <c r="BK854" s="30">
        <v>44.485376240000001</v>
      </c>
      <c r="BL854" s="30">
        <v>193</v>
      </c>
      <c r="BM854" s="30">
        <v>76.112724304199219</v>
      </c>
      <c r="BN854" s="148">
        <v>0</v>
      </c>
      <c r="BO854" s="30">
        <v>45.574299570000001</v>
      </c>
      <c r="BP854" s="30">
        <v>145.5</v>
      </c>
      <c r="BQ854" s="148"/>
      <c r="BR854" s="148"/>
      <c r="BS854" s="148"/>
      <c r="BT854" s="148">
        <v>0.93900000000000006</v>
      </c>
      <c r="BU854" s="148"/>
      <c r="BV854" s="148">
        <v>6.1000000685453408E-2</v>
      </c>
      <c r="BW854" s="148"/>
      <c r="BX854" s="148">
        <v>0.122</v>
      </c>
      <c r="BY854" s="148">
        <v>0.48899999999999999</v>
      </c>
      <c r="BZ854" s="1"/>
      <c r="CA854" s="150">
        <v>8138.740234375</v>
      </c>
      <c r="CB854" s="150">
        <v>11394.04</v>
      </c>
      <c r="CC854" s="124" t="s">
        <v>4347</v>
      </c>
      <c r="CD854" t="s">
        <v>4633</v>
      </c>
    </row>
    <row r="855" spans="1:82" x14ac:dyDescent="0.3">
      <c r="A855" s="1">
        <v>511534020</v>
      </c>
      <c r="B855" s="124" t="s">
        <v>4347</v>
      </c>
      <c r="C855" t="s">
        <v>267</v>
      </c>
      <c r="D855" t="s">
        <v>1363</v>
      </c>
      <c r="E855" s="30">
        <v>80.686248779296875</v>
      </c>
      <c r="F855" s="30">
        <v>79.761589050292969</v>
      </c>
      <c r="G855" s="30">
        <v>87.795509338378906</v>
      </c>
      <c r="H855" s="30">
        <v>88.634628295898438</v>
      </c>
      <c r="I855" s="1">
        <v>77</v>
      </c>
      <c r="J855" s="1" t="s">
        <v>4733</v>
      </c>
      <c r="K855" s="1">
        <v>6</v>
      </c>
      <c r="L855" t="s">
        <v>3893</v>
      </c>
      <c r="M855" t="s">
        <v>3908</v>
      </c>
      <c r="N855" t="s">
        <v>3919</v>
      </c>
      <c r="O855" t="s">
        <v>3923</v>
      </c>
      <c r="P855" s="148">
        <v>0.23913043737411499</v>
      </c>
      <c r="Q855" s="30">
        <v>48.163415039999997</v>
      </c>
      <c r="R855" s="30"/>
      <c r="S855" s="1">
        <v>70</v>
      </c>
      <c r="T855" s="1">
        <v>44</v>
      </c>
      <c r="U855" s="148">
        <v>0.62857145071029663</v>
      </c>
      <c r="V855" s="148">
        <v>0.1071428582072258</v>
      </c>
      <c r="W855" s="149">
        <v>47.78047471</v>
      </c>
      <c r="X855" s="149"/>
      <c r="Y855" s="1">
        <v>44</v>
      </c>
      <c r="Z855" s="30">
        <v>81.597625732421875</v>
      </c>
      <c r="AA855" s="148">
        <v>0.38900000000000001</v>
      </c>
      <c r="AB855" s="30">
        <v>48.9</v>
      </c>
      <c r="AC855" s="30">
        <v>318.5</v>
      </c>
      <c r="AD855" s="30">
        <v>79.548500061035156</v>
      </c>
      <c r="AE855" s="148">
        <v>0.314</v>
      </c>
      <c r="AF855" s="30">
        <v>48.14</v>
      </c>
      <c r="AG855" s="30">
        <v>288.60000000000002</v>
      </c>
      <c r="AH855" s="30">
        <v>82.711204528808594</v>
      </c>
      <c r="AI855" s="148">
        <v>0.442</v>
      </c>
      <c r="AJ855" s="30">
        <v>49.284280789999997</v>
      </c>
      <c r="AK855" s="30">
        <v>332.7</v>
      </c>
      <c r="AL855" s="30">
        <v>83.142486572265625</v>
      </c>
      <c r="AM855" s="148">
        <v>0.35499999999999998</v>
      </c>
      <c r="AN855" s="30">
        <v>49.370923130000001</v>
      </c>
      <c r="AO855" s="30">
        <v>309.7</v>
      </c>
      <c r="AP855" s="148">
        <v>0.1304347813129425</v>
      </c>
      <c r="AQ855" s="30">
        <v>51.75790327</v>
      </c>
      <c r="AR855" s="30"/>
      <c r="AS855" s="30">
        <v>70</v>
      </c>
      <c r="AT855" s="30">
        <v>44</v>
      </c>
      <c r="AU855" s="148">
        <v>0.62857145071029663</v>
      </c>
      <c r="AV855" s="30">
        <v>88.634628295898438</v>
      </c>
      <c r="AW855" s="148">
        <v>0.1428571492433548</v>
      </c>
      <c r="AX855" s="30">
        <v>52.074855829999997</v>
      </c>
      <c r="AY855" s="30"/>
      <c r="AZ855" s="30">
        <v>44</v>
      </c>
      <c r="BA855" s="30">
        <v>83.701416015625</v>
      </c>
      <c r="BB855" s="148">
        <v>0.33300000000000002</v>
      </c>
      <c r="BC855" s="30">
        <v>49.38</v>
      </c>
      <c r="BD855" s="30">
        <v>296.3</v>
      </c>
      <c r="BE855" s="30">
        <v>84.468208312988281</v>
      </c>
      <c r="BF855" s="147">
        <v>0.314</v>
      </c>
      <c r="BG855" s="30">
        <v>49.72</v>
      </c>
      <c r="BH855" s="30">
        <v>271.39999999999998</v>
      </c>
      <c r="BI855" s="30">
        <v>82.574371337890625</v>
      </c>
      <c r="BJ855" s="148">
        <v>0.34599999999999997</v>
      </c>
      <c r="BK855" s="30">
        <v>48.850385699999997</v>
      </c>
      <c r="BL855" s="30">
        <v>276.89999999999998</v>
      </c>
      <c r="BM855" s="30">
        <v>83.186355590820313</v>
      </c>
      <c r="BN855" s="148">
        <v>0.22600000000000001</v>
      </c>
      <c r="BO855" s="30">
        <v>49.09961328</v>
      </c>
      <c r="BP855" s="30">
        <v>254.8</v>
      </c>
      <c r="BQ855" s="148"/>
      <c r="BR855" s="148"/>
      <c r="BS855" s="148"/>
      <c r="BT855" s="148">
        <v>0.92200000000000004</v>
      </c>
      <c r="BU855" s="148">
        <v>6.5000000000000002E-2</v>
      </c>
      <c r="BV855" s="148">
        <v>1.30000002682209E-2</v>
      </c>
      <c r="BW855" s="148"/>
      <c r="BX855" s="148">
        <v>0.19500000000000001</v>
      </c>
      <c r="BY855" s="148">
        <v>0.57699999999999996</v>
      </c>
      <c r="BZ855" s="1"/>
      <c r="CA855" s="150">
        <v>9732.740234375</v>
      </c>
      <c r="CB855" s="150">
        <v>11517.68</v>
      </c>
      <c r="CC855" s="124" t="s">
        <v>4347</v>
      </c>
      <c r="CD855" t="s">
        <v>4634</v>
      </c>
    </row>
    <row r="856" spans="1:82" x14ac:dyDescent="0.3">
      <c r="A856" s="1">
        <v>511541050</v>
      </c>
      <c r="B856" s="124" t="s">
        <v>4348</v>
      </c>
      <c r="C856" t="s">
        <v>268</v>
      </c>
      <c r="D856" t="s">
        <v>1364</v>
      </c>
      <c r="E856" s="30">
        <v>89.695785522460938</v>
      </c>
      <c r="F856" s="30">
        <v>86.412017822265625</v>
      </c>
      <c r="G856" s="30">
        <v>86.797233581542969</v>
      </c>
      <c r="H856" s="30">
        <v>87.164115905761719</v>
      </c>
      <c r="I856" s="1">
        <v>290</v>
      </c>
      <c r="J856" s="1">
        <v>6</v>
      </c>
      <c r="K856" s="1">
        <v>12</v>
      </c>
      <c r="L856" t="s">
        <v>3893</v>
      </c>
      <c r="M856" t="s">
        <v>3908</v>
      </c>
      <c r="N856" t="s">
        <v>3917</v>
      </c>
      <c r="O856" t="s">
        <v>3921</v>
      </c>
      <c r="P856" s="148">
        <v>0.36619716882705688</v>
      </c>
      <c r="Q856" s="30">
        <v>51.911051129999997</v>
      </c>
      <c r="R856" s="30">
        <v>312.67605590820313</v>
      </c>
      <c r="S856" s="1">
        <v>187</v>
      </c>
      <c r="T856" s="1">
        <v>90</v>
      </c>
      <c r="U856" s="148">
        <v>0.48128342628478998</v>
      </c>
      <c r="V856" s="148">
        <v>0.25373134016990662</v>
      </c>
      <c r="W856" s="149">
        <v>50.536029120000002</v>
      </c>
      <c r="X856" s="149">
        <v>280.59701538085938</v>
      </c>
      <c r="Y856" s="1">
        <v>90</v>
      </c>
      <c r="Z856" s="30">
        <v>95.795944213867188</v>
      </c>
      <c r="AA856" s="148">
        <v>0.53900000000000003</v>
      </c>
      <c r="AB856" s="30">
        <v>53.6</v>
      </c>
      <c r="AC856" s="30">
        <v>350.4</v>
      </c>
      <c r="AD856" s="30">
        <v>94.097709655761719</v>
      </c>
      <c r="AE856" s="148">
        <v>0.45500000000000002</v>
      </c>
      <c r="AF856" s="30">
        <v>53.08</v>
      </c>
      <c r="AG856" s="30">
        <v>329.1</v>
      </c>
      <c r="AH856" s="30">
        <v>93.574874877929688</v>
      </c>
      <c r="AI856" s="148">
        <v>0.57999999999999996</v>
      </c>
      <c r="AJ856" s="30">
        <v>52.882478800000001</v>
      </c>
      <c r="AK856" s="30">
        <v>358</v>
      </c>
      <c r="AL856" s="30">
        <v>93.128639221191406</v>
      </c>
      <c r="AM856" s="148">
        <v>0.44</v>
      </c>
      <c r="AN856" s="30">
        <v>52.769193700000002</v>
      </c>
      <c r="AO856" s="30">
        <v>328</v>
      </c>
      <c r="AP856" s="148">
        <v>0.2416107356548309</v>
      </c>
      <c r="AQ856" s="30">
        <v>51.133456430000003</v>
      </c>
      <c r="AR856" s="30">
        <v>267.11410522460938</v>
      </c>
      <c r="AS856" s="30">
        <v>187</v>
      </c>
      <c r="AT856" s="30">
        <v>90</v>
      </c>
      <c r="AU856" s="148">
        <v>0.48128342628478998</v>
      </c>
      <c r="AV856" s="30">
        <v>87.164115905761719</v>
      </c>
      <c r="AW856" s="148">
        <v>0.1527777761220932</v>
      </c>
      <c r="AX856" s="30">
        <v>51.232077750000002</v>
      </c>
      <c r="AY856" s="30"/>
      <c r="AZ856" s="30">
        <v>90</v>
      </c>
      <c r="BA856" s="30">
        <v>92.939094543457031</v>
      </c>
      <c r="BB856" s="148">
        <v>0.37799999999999989</v>
      </c>
      <c r="BC856" s="30">
        <v>53.86</v>
      </c>
      <c r="BD856" s="30">
        <v>315</v>
      </c>
      <c r="BE856" s="30">
        <v>93.840827941894531</v>
      </c>
      <c r="BF856" s="147">
        <v>0.41899999999999998</v>
      </c>
      <c r="BG856" s="30">
        <v>54.34</v>
      </c>
      <c r="BH856" s="30">
        <v>322.60000000000002</v>
      </c>
      <c r="BI856" s="30">
        <v>92.296417236328125</v>
      </c>
      <c r="BJ856" s="148">
        <v>0.52100000000000002</v>
      </c>
      <c r="BK856" s="30">
        <v>53.586211159999998</v>
      </c>
      <c r="BL856" s="30">
        <v>343.6</v>
      </c>
      <c r="BM856" s="30">
        <v>94.20355224609375</v>
      </c>
      <c r="BN856" s="148">
        <v>0.47099999999999997</v>
      </c>
      <c r="BO856" s="30">
        <v>54.590295150000003</v>
      </c>
      <c r="BP856" s="30">
        <v>311.8</v>
      </c>
      <c r="BQ856" s="148"/>
      <c r="BR856" s="148">
        <v>1.7000000000000001E-2</v>
      </c>
      <c r="BS856" s="148"/>
      <c r="BT856" s="148">
        <v>0.96199999999999997</v>
      </c>
      <c r="BU856" s="148"/>
      <c r="BV856" s="148">
        <v>2.0999999716877941E-2</v>
      </c>
      <c r="BW856" s="148"/>
      <c r="BX856" s="148">
        <v>0.1</v>
      </c>
      <c r="BY856" s="148">
        <v>0.38800000000000001</v>
      </c>
      <c r="BZ856" s="1"/>
      <c r="CA856" s="150">
        <v>9796.169921875</v>
      </c>
      <c r="CB856" s="150">
        <v>10527.57</v>
      </c>
      <c r="CC856" s="124" t="s">
        <v>4348</v>
      </c>
      <c r="CD856" t="s">
        <v>4633</v>
      </c>
    </row>
    <row r="857" spans="1:82" x14ac:dyDescent="0.3">
      <c r="A857" s="1">
        <v>511544020</v>
      </c>
      <c r="B857" s="124" t="s">
        <v>4348</v>
      </c>
      <c r="C857" t="s">
        <v>268</v>
      </c>
      <c r="D857" t="s">
        <v>1365</v>
      </c>
      <c r="E857" s="30">
        <v>85.658470153808594</v>
      </c>
      <c r="F857" s="30">
        <v>87.059898376464844</v>
      </c>
      <c r="G857" s="30">
        <v>90.420219421386719</v>
      </c>
      <c r="H857" s="30">
        <v>90.069091796875</v>
      </c>
      <c r="I857" s="1">
        <v>220</v>
      </c>
      <c r="J857" s="1" t="s">
        <v>3981</v>
      </c>
      <c r="K857" s="1">
        <v>5</v>
      </c>
      <c r="L857" t="s">
        <v>3893</v>
      </c>
      <c r="M857" t="s">
        <v>3908</v>
      </c>
      <c r="N857" t="s">
        <v>3917</v>
      </c>
      <c r="O857" t="s">
        <v>3921</v>
      </c>
      <c r="P857" s="148">
        <v>0.46728971600532532</v>
      </c>
      <c r="Q857" s="30">
        <v>50.231675680000002</v>
      </c>
      <c r="R857" s="30">
        <v>329.90655517578131</v>
      </c>
      <c r="S857" s="1">
        <v>152</v>
      </c>
      <c r="T857" s="1">
        <v>81</v>
      </c>
      <c r="U857" s="148">
        <v>0.53289473056793213</v>
      </c>
      <c r="V857" s="148"/>
      <c r="W857" s="149">
        <v>50.804473190000003</v>
      </c>
      <c r="X857" s="149"/>
      <c r="Y857" s="1">
        <v>81</v>
      </c>
      <c r="Z857" s="30">
        <v>82.805992126464844</v>
      </c>
      <c r="AA857" s="148">
        <v>0.375</v>
      </c>
      <c r="AB857" s="30">
        <v>49.3</v>
      </c>
      <c r="AC857" s="30">
        <v>302.5</v>
      </c>
      <c r="AD857" s="30">
        <v>85.114898681640625</v>
      </c>
      <c r="AE857" s="148">
        <v>0.36299999999999999</v>
      </c>
      <c r="AF857" s="30">
        <v>50.03</v>
      </c>
      <c r="AG857" s="30">
        <v>289</v>
      </c>
      <c r="AH857" s="30">
        <v>83.940635681152344</v>
      </c>
      <c r="AI857" s="148">
        <v>0.28100000000000003</v>
      </c>
      <c r="AJ857" s="30">
        <v>49.691484840000001</v>
      </c>
      <c r="AK857" s="30">
        <v>295.60000000000002</v>
      </c>
      <c r="AL857" s="30">
        <v>84.785469055175781</v>
      </c>
      <c r="AM857" s="148">
        <v>0.245</v>
      </c>
      <c r="AN857" s="30">
        <v>49.930025909999998</v>
      </c>
      <c r="AO857" s="30">
        <v>277.7</v>
      </c>
      <c r="AP857" s="148">
        <v>0.48598131537437439</v>
      </c>
      <c r="AQ857" s="30">
        <v>53.399728940000003</v>
      </c>
      <c r="AR857" s="30">
        <v>313.0841064453125</v>
      </c>
      <c r="AS857" s="30">
        <v>152</v>
      </c>
      <c r="AT857" s="30">
        <v>81</v>
      </c>
      <c r="AU857" s="148">
        <v>0.53289473056793213</v>
      </c>
      <c r="AV857" s="30">
        <v>90.069091796875</v>
      </c>
      <c r="AW857" s="148">
        <v>0.30769231915473938</v>
      </c>
      <c r="AX857" s="30">
        <v>52.896970779999997</v>
      </c>
      <c r="AY857" s="30"/>
      <c r="AZ857" s="30">
        <v>81</v>
      </c>
      <c r="BA857" s="30">
        <v>87.309883117675781</v>
      </c>
      <c r="BB857" s="148">
        <v>0.35599999999999998</v>
      </c>
      <c r="BC857" s="30">
        <v>51.13</v>
      </c>
      <c r="BD857" s="30">
        <v>290.60000000000002</v>
      </c>
      <c r="BE857" s="30">
        <v>90.452888488769531</v>
      </c>
      <c r="BF857" s="147">
        <v>0.31900000000000001</v>
      </c>
      <c r="BG857" s="30">
        <v>52.67</v>
      </c>
      <c r="BH857" s="30">
        <v>272.5</v>
      </c>
      <c r="BI857" s="30">
        <v>84.868606567382813</v>
      </c>
      <c r="BJ857" s="148">
        <v>0.25</v>
      </c>
      <c r="BK857" s="30">
        <v>49.967960419999997</v>
      </c>
      <c r="BL857" s="30">
        <v>255.6</v>
      </c>
      <c r="BM857" s="30">
        <v>87.022987365722656</v>
      </c>
      <c r="BN857" s="148">
        <v>0.191</v>
      </c>
      <c r="BO857" s="30">
        <v>51.011689279999999</v>
      </c>
      <c r="BP857" s="30">
        <v>245.7</v>
      </c>
      <c r="BQ857" s="148"/>
      <c r="BR857" s="148">
        <v>3.5999999999999997E-2</v>
      </c>
      <c r="BS857" s="148"/>
      <c r="BT857" s="148">
        <v>0.91400000000000003</v>
      </c>
      <c r="BU857" s="148">
        <v>3.2000000000000001E-2</v>
      </c>
      <c r="BV857" s="148">
        <v>1.7999999225139621E-2</v>
      </c>
      <c r="BW857" s="148"/>
      <c r="BX857" s="148">
        <v>0.11799999999999999</v>
      </c>
      <c r="BY857" s="148">
        <v>0.45200000000000001</v>
      </c>
      <c r="BZ857" s="1"/>
      <c r="CA857" s="150">
        <v>8134.64013671875</v>
      </c>
      <c r="CB857" s="150">
        <v>8775.5400000000009</v>
      </c>
      <c r="CC857" s="124" t="s">
        <v>4348</v>
      </c>
      <c r="CD857" t="s">
        <v>4634</v>
      </c>
    </row>
    <row r="858" spans="1:82" x14ac:dyDescent="0.3">
      <c r="A858" s="1">
        <v>511553000</v>
      </c>
      <c r="B858" s="124" t="s">
        <v>4349</v>
      </c>
      <c r="C858" t="s">
        <v>269</v>
      </c>
      <c r="D858" t="s">
        <v>1366</v>
      </c>
      <c r="E858" s="30">
        <v>85.654960632324219</v>
      </c>
      <c r="F858" s="30">
        <v>84.900444030761719</v>
      </c>
      <c r="G858" s="30">
        <v>91.241401672363281</v>
      </c>
      <c r="H858" s="30">
        <v>89.016212463378906</v>
      </c>
      <c r="I858" s="1">
        <v>356</v>
      </c>
      <c r="J858" s="1">
        <v>6</v>
      </c>
      <c r="K858" s="1">
        <v>8</v>
      </c>
      <c r="L858" t="s">
        <v>3893</v>
      </c>
      <c r="M858" t="s">
        <v>3908</v>
      </c>
      <c r="N858" t="s">
        <v>3917</v>
      </c>
      <c r="O858" t="s">
        <v>3923</v>
      </c>
      <c r="P858" s="148">
        <v>0.53495442867279053</v>
      </c>
      <c r="Q858" s="30">
        <v>50.230215989999998</v>
      </c>
      <c r="R858" s="30">
        <v>354.40728759765631</v>
      </c>
      <c r="S858" s="1">
        <v>669</v>
      </c>
      <c r="T858" s="1">
        <v>323</v>
      </c>
      <c r="U858" s="148">
        <v>0.48281016945838928</v>
      </c>
      <c r="V858" s="148">
        <v>0.39864864945411682</v>
      </c>
      <c r="W858" s="149">
        <v>49.90972094</v>
      </c>
      <c r="X858" s="149">
        <v>310.81082153320313</v>
      </c>
      <c r="Y858" s="1">
        <v>323</v>
      </c>
      <c r="Z858" s="30">
        <v>80.389259338378906</v>
      </c>
      <c r="AA858" s="148">
        <v>0.51800000000000002</v>
      </c>
      <c r="AB858" s="30">
        <v>48.5</v>
      </c>
      <c r="AC858" s="30">
        <v>351.6</v>
      </c>
      <c r="AD858" s="30">
        <v>80.461509704589844</v>
      </c>
      <c r="AE858" s="148">
        <v>0.39800000000000002</v>
      </c>
      <c r="AF858" s="30">
        <v>48.45</v>
      </c>
      <c r="AG858" s="30">
        <v>321.39999999999998</v>
      </c>
      <c r="AH858" s="30">
        <v>79.098793029785156</v>
      </c>
      <c r="AI858" s="148">
        <v>0.46700000000000003</v>
      </c>
      <c r="AJ858" s="30">
        <v>48.08779895</v>
      </c>
      <c r="AK858" s="30">
        <v>341</v>
      </c>
      <c r="AL858" s="30">
        <v>79.107154846191406</v>
      </c>
      <c r="AM858" s="148">
        <v>0.36699999999999999</v>
      </c>
      <c r="AN858" s="30">
        <v>47.997705779999997</v>
      </c>
      <c r="AO858" s="30">
        <v>311.89999999999998</v>
      </c>
      <c r="AP858" s="148">
        <v>0.55722892284393311</v>
      </c>
      <c r="AQ858" s="30">
        <v>53.913403019999997</v>
      </c>
      <c r="AR858" s="30">
        <v>348.795166015625</v>
      </c>
      <c r="AS858" s="30">
        <v>675</v>
      </c>
      <c r="AT858" s="30">
        <v>326</v>
      </c>
      <c r="AU858" s="148">
        <v>0.48281016945838928</v>
      </c>
      <c r="AV858" s="30">
        <v>89.016212463378906</v>
      </c>
      <c r="AW858" s="148">
        <v>0.40000000596046448</v>
      </c>
      <c r="AX858" s="30">
        <v>52.293549030000001</v>
      </c>
      <c r="AY858" s="30">
        <v>292</v>
      </c>
      <c r="AZ858" s="30">
        <v>326</v>
      </c>
      <c r="BA858" s="30">
        <v>84.979843139648438</v>
      </c>
      <c r="BB858" s="148">
        <v>0.45600000000000002</v>
      </c>
      <c r="BC858" s="30">
        <v>50</v>
      </c>
      <c r="BD858" s="30">
        <v>328.9</v>
      </c>
      <c r="BE858" s="30">
        <v>84.468208312988281</v>
      </c>
      <c r="BF858" s="147">
        <v>0.33500000000000002</v>
      </c>
      <c r="BG858" s="30">
        <v>49.72</v>
      </c>
      <c r="BH858" s="30">
        <v>289.3</v>
      </c>
      <c r="BI858" s="30">
        <v>82.70849609375</v>
      </c>
      <c r="BJ858" s="148">
        <v>0.41299999999999998</v>
      </c>
      <c r="BK858" s="30">
        <v>48.915720100000001</v>
      </c>
      <c r="BL858" s="30">
        <v>314.2</v>
      </c>
      <c r="BM858" s="30">
        <v>81.888893127441406</v>
      </c>
      <c r="BN858" s="148">
        <v>0.30499999999999999</v>
      </c>
      <c r="BO858" s="30">
        <v>48.452992500000001</v>
      </c>
      <c r="BP858" s="30">
        <v>274.3</v>
      </c>
      <c r="BQ858" s="148">
        <v>7.5999999999999998E-2</v>
      </c>
      <c r="BR858" s="148">
        <v>5.6000000000000001E-2</v>
      </c>
      <c r="BS858" s="148"/>
      <c r="BT858" s="148">
        <v>0.79200000000000004</v>
      </c>
      <c r="BU858" s="148">
        <v>4.8000000000000001E-2</v>
      </c>
      <c r="BV858" s="148">
        <v>2.8000000864267349E-2</v>
      </c>
      <c r="BW858" s="148"/>
      <c r="BX858" s="148">
        <v>0.14000000000000001</v>
      </c>
      <c r="BY858" s="148">
        <v>0.26800000000000002</v>
      </c>
      <c r="BZ858" s="1"/>
      <c r="CA858" s="150">
        <v>10208.6796875</v>
      </c>
      <c r="CB858" s="150">
        <v>11593.36</v>
      </c>
      <c r="CC858" s="124" t="s">
        <v>4349</v>
      </c>
      <c r="CD858" t="s">
        <v>4633</v>
      </c>
    </row>
    <row r="859" spans="1:82" x14ac:dyDescent="0.3">
      <c r="A859" s="1">
        <v>511554020</v>
      </c>
      <c r="B859" s="124" t="s">
        <v>4349</v>
      </c>
      <c r="C859" t="s">
        <v>269</v>
      </c>
      <c r="D859" t="s">
        <v>1367</v>
      </c>
      <c r="E859" s="30">
        <v>90.827049255371094</v>
      </c>
      <c r="F859" s="30">
        <v>87.856391906738281</v>
      </c>
      <c r="G859" s="30">
        <v>88.138168334960938</v>
      </c>
      <c r="H859" s="30">
        <v>92.082611083984375</v>
      </c>
      <c r="I859" s="1">
        <v>445</v>
      </c>
      <c r="J859" s="1" t="s">
        <v>3981</v>
      </c>
      <c r="K859" s="1">
        <v>5</v>
      </c>
      <c r="L859" t="s">
        <v>3893</v>
      </c>
      <c r="M859" t="s">
        <v>3908</v>
      </c>
      <c r="N859" t="s">
        <v>3917</v>
      </c>
      <c r="O859" t="s">
        <v>3923</v>
      </c>
      <c r="P859" s="148">
        <v>0.49082568287849432</v>
      </c>
      <c r="Q859" s="30">
        <v>52.381613790000003</v>
      </c>
      <c r="R859" s="30">
        <v>348.16513061523438</v>
      </c>
      <c r="S859" s="1">
        <v>133</v>
      </c>
      <c r="T859" s="1">
        <v>57</v>
      </c>
      <c r="U859" s="148">
        <v>0.4285714328289032</v>
      </c>
      <c r="V859" s="148">
        <v>0.26605504751205439</v>
      </c>
      <c r="W859" s="149">
        <v>51.134494670000002</v>
      </c>
      <c r="X859" s="149">
        <v>297.24771118164063</v>
      </c>
      <c r="Y859" s="1">
        <v>57</v>
      </c>
      <c r="Z859" s="30">
        <v>97.004310607910156</v>
      </c>
      <c r="AA859" s="148">
        <v>0.69400000000000006</v>
      </c>
      <c r="AB859" s="30">
        <v>54</v>
      </c>
      <c r="AC859" s="30">
        <v>396.3</v>
      </c>
      <c r="AD859" s="30">
        <v>94.333320617675781</v>
      </c>
      <c r="AE859" s="148">
        <v>0.47499999999999998</v>
      </c>
      <c r="AF859" s="30">
        <v>53.16</v>
      </c>
      <c r="AG859" s="30">
        <v>345.8</v>
      </c>
      <c r="AH859" s="30">
        <v>89.068580627441406</v>
      </c>
      <c r="AI859" s="148">
        <v>0.627</v>
      </c>
      <c r="AJ859" s="30">
        <v>51.389930399999997</v>
      </c>
      <c r="AK859" s="30">
        <v>378.9</v>
      </c>
      <c r="AL859" s="30">
        <v>85.753791809082031</v>
      </c>
      <c r="AM859" s="148">
        <v>0.379</v>
      </c>
      <c r="AN859" s="30">
        <v>50.259543919999999</v>
      </c>
      <c r="AO859" s="30">
        <v>328.8</v>
      </c>
      <c r="AP859" s="148">
        <v>0.38532111048698431</v>
      </c>
      <c r="AQ859" s="30">
        <v>51.972246179999999</v>
      </c>
      <c r="AR859" s="30">
        <v>299.54129028320313</v>
      </c>
      <c r="AS859" s="30">
        <v>133</v>
      </c>
      <c r="AT859" s="30">
        <v>57</v>
      </c>
      <c r="AU859" s="148">
        <v>0.4285714328289032</v>
      </c>
      <c r="AV859" s="30">
        <v>92.082611083984375</v>
      </c>
      <c r="AW859" s="148">
        <v>0.22935779392719269</v>
      </c>
      <c r="AX859" s="30">
        <v>54.050951320000003</v>
      </c>
      <c r="AY859" s="30">
        <v>241.28440856933591</v>
      </c>
      <c r="AZ859" s="30">
        <v>57</v>
      </c>
      <c r="BA859" s="30">
        <v>98.444587707519531</v>
      </c>
      <c r="BB859" s="148">
        <v>0.65700000000000003</v>
      </c>
      <c r="BC859" s="30">
        <v>56.53</v>
      </c>
      <c r="BD859" s="30">
        <v>386.6</v>
      </c>
      <c r="BE859" s="30">
        <v>97.91851806640625</v>
      </c>
      <c r="BF859" s="147">
        <v>0.47499999999999998</v>
      </c>
      <c r="BG859" s="30">
        <v>56.35</v>
      </c>
      <c r="BH859" s="30">
        <v>339</v>
      </c>
      <c r="BI859" s="30">
        <v>96.3985595703125</v>
      </c>
      <c r="BJ859" s="148">
        <v>0.59899999999999998</v>
      </c>
      <c r="BK859" s="30">
        <v>55.584458220000002</v>
      </c>
      <c r="BL859" s="30">
        <v>350.7</v>
      </c>
      <c r="BM859" s="30">
        <v>94.877098083496094</v>
      </c>
      <c r="BN859" s="148">
        <v>0.42399999999999999</v>
      </c>
      <c r="BO859" s="30">
        <v>54.92597095</v>
      </c>
      <c r="BP859" s="30">
        <v>286.39999999999998</v>
      </c>
      <c r="BQ859" s="148">
        <v>5.1999999999999998E-2</v>
      </c>
      <c r="BR859" s="148">
        <v>7.0000000000000007E-2</v>
      </c>
      <c r="BS859" s="148">
        <v>1.0999999999999999E-2</v>
      </c>
      <c r="BT859" s="148">
        <v>0.78200000000000003</v>
      </c>
      <c r="BU859" s="148">
        <v>5.1999999999999998E-2</v>
      </c>
      <c r="BV859" s="148">
        <v>3.4000001847743988E-2</v>
      </c>
      <c r="BW859" s="148">
        <v>1.0999999999999999E-2</v>
      </c>
      <c r="BX859" s="148">
        <v>0.128</v>
      </c>
      <c r="BY859" s="148">
        <v>0.34200000000000003</v>
      </c>
      <c r="BZ859" s="1"/>
      <c r="CA859" s="150">
        <v>8119.7998046875</v>
      </c>
      <c r="CB859" s="150">
        <v>9230.2800000000007</v>
      </c>
      <c r="CC859" s="124" t="s">
        <v>4349</v>
      </c>
      <c r="CD859" t="s">
        <v>4634</v>
      </c>
    </row>
    <row r="860" spans="1:82" x14ac:dyDescent="0.3">
      <c r="A860" s="1">
        <v>511554040</v>
      </c>
      <c r="B860" s="124" t="s">
        <v>4349</v>
      </c>
      <c r="C860" t="s">
        <v>269</v>
      </c>
      <c r="D860" t="s">
        <v>1368</v>
      </c>
      <c r="E860" s="30">
        <v>82.546783447265625</v>
      </c>
      <c r="F860" s="30">
        <v>83.734642028808594</v>
      </c>
      <c r="G860" s="30">
        <v>86.603691101074219</v>
      </c>
      <c r="H860" s="30">
        <v>86.422523498535156</v>
      </c>
      <c r="I860" s="1">
        <v>401</v>
      </c>
      <c r="J860" s="1" t="s">
        <v>4733</v>
      </c>
      <c r="K860" s="1">
        <v>5</v>
      </c>
      <c r="L860" t="s">
        <v>3893</v>
      </c>
      <c r="M860" t="s">
        <v>3908</v>
      </c>
      <c r="N860" t="s">
        <v>3917</v>
      </c>
      <c r="O860" t="s">
        <v>3923</v>
      </c>
      <c r="P860" s="148">
        <v>0.55414015054702759</v>
      </c>
      <c r="Q860" s="30">
        <v>48.937329009999999</v>
      </c>
      <c r="R860" s="30">
        <v>364.9681396484375</v>
      </c>
      <c r="S860" s="1">
        <v>65</v>
      </c>
      <c r="T860" s="1">
        <v>35</v>
      </c>
      <c r="U860" s="148">
        <v>0.53846156597137451</v>
      </c>
      <c r="V860" s="148">
        <v>0.4367816150188446</v>
      </c>
      <c r="W860" s="149">
        <v>49.42667797</v>
      </c>
      <c r="X860" s="149">
        <v>336.7816162109375</v>
      </c>
      <c r="Y860" s="1">
        <v>35</v>
      </c>
      <c r="Z860" s="30">
        <v>80.389259338378906</v>
      </c>
      <c r="AA860" s="148">
        <v>0.59200000000000008</v>
      </c>
      <c r="AB860" s="30">
        <v>48.5</v>
      </c>
      <c r="AC860" s="30">
        <v>379.6</v>
      </c>
      <c r="AD860" s="30">
        <v>81.462875366210938</v>
      </c>
      <c r="AE860" s="148">
        <v>0.54500000000000004</v>
      </c>
      <c r="AF860" s="30">
        <v>48.79</v>
      </c>
      <c r="AG860" s="30">
        <v>358.2</v>
      </c>
      <c r="AH860" s="30">
        <v>84.883323669433594</v>
      </c>
      <c r="AI860" s="148">
        <v>0.65400000000000003</v>
      </c>
      <c r="AJ860" s="30">
        <v>50.003715960000001</v>
      </c>
      <c r="AK860" s="30">
        <v>371.8</v>
      </c>
      <c r="AL860" s="30">
        <v>85.73760986328125</v>
      </c>
      <c r="AM860" s="148">
        <v>0.56299999999999994</v>
      </c>
      <c r="AN860" s="30">
        <v>50.254037189999998</v>
      </c>
      <c r="AO860" s="30">
        <v>341.7</v>
      </c>
      <c r="AP860" s="148">
        <v>0.42675158381462103</v>
      </c>
      <c r="AQ860" s="30">
        <v>51.012389859999999</v>
      </c>
      <c r="AR860" s="30">
        <v>311.4649658203125</v>
      </c>
      <c r="AS860" s="30">
        <v>64</v>
      </c>
      <c r="AT860" s="30">
        <v>35</v>
      </c>
      <c r="AU860" s="148">
        <v>0.53846156597137451</v>
      </c>
      <c r="AV860" s="30">
        <v>86.422523498535156</v>
      </c>
      <c r="AW860" s="148">
        <v>0.31034481525421143</v>
      </c>
      <c r="AX860" s="30">
        <v>50.807059279999997</v>
      </c>
      <c r="AY860" s="30">
        <v>279.31033325195313</v>
      </c>
      <c r="AZ860" s="30">
        <v>35</v>
      </c>
      <c r="BA860" s="30">
        <v>88.918228149414063</v>
      </c>
      <c r="BB860" s="148">
        <v>0.54100000000000004</v>
      </c>
      <c r="BC860" s="30">
        <v>51.91</v>
      </c>
      <c r="BD860" s="30">
        <v>348</v>
      </c>
      <c r="BE860" s="30">
        <v>89.86456298828125</v>
      </c>
      <c r="BF860" s="147">
        <v>0.4</v>
      </c>
      <c r="BG860" s="30">
        <v>52.38</v>
      </c>
      <c r="BH860" s="30">
        <v>310.89999999999998</v>
      </c>
      <c r="BI860" s="30">
        <v>90.059623718261719</v>
      </c>
      <c r="BJ860" s="148">
        <v>0.53200000000000003</v>
      </c>
      <c r="BK860" s="30">
        <v>52.496619440000003</v>
      </c>
      <c r="BL860" s="30">
        <v>339</v>
      </c>
      <c r="BM860" s="30">
        <v>91.161865234375</v>
      </c>
      <c r="BN860" s="148">
        <v>0.48899999999999999</v>
      </c>
      <c r="BO860" s="30">
        <v>53.074395189999997</v>
      </c>
      <c r="BP860" s="30">
        <v>317</v>
      </c>
      <c r="BQ860" s="148">
        <v>7.4999999999999997E-2</v>
      </c>
      <c r="BR860" s="148">
        <v>0.17</v>
      </c>
      <c r="BS860" s="148">
        <v>1.4999999999999999E-2</v>
      </c>
      <c r="BT860" s="148">
        <v>0.64300000000000002</v>
      </c>
      <c r="BU860" s="148">
        <v>9.1999999999999998E-2</v>
      </c>
      <c r="BV860" s="148">
        <v>4.999999888241291E-3</v>
      </c>
      <c r="BW860" s="148">
        <v>1.4999999999999999E-2</v>
      </c>
      <c r="BX860" s="148">
        <v>0.13200000000000001</v>
      </c>
      <c r="BY860" s="148">
        <v>0.26300000000000001</v>
      </c>
      <c r="BZ860" s="1"/>
      <c r="CA860" s="150">
        <v>9166.58984375</v>
      </c>
      <c r="CB860" s="150">
        <v>10878.35</v>
      </c>
      <c r="CC860" s="124" t="s">
        <v>4349</v>
      </c>
      <c r="CD860" t="s">
        <v>4634</v>
      </c>
    </row>
    <row r="861" spans="1:82" x14ac:dyDescent="0.3">
      <c r="A861" s="1">
        <v>511563000</v>
      </c>
      <c r="B861" s="124" t="s">
        <v>4350</v>
      </c>
      <c r="C861" t="s">
        <v>270</v>
      </c>
      <c r="D861" t="s">
        <v>1369</v>
      </c>
      <c r="E861" s="30">
        <v>81.402359008789063</v>
      </c>
      <c r="F861" s="30">
        <v>77.513229370117188</v>
      </c>
      <c r="G861" s="30">
        <v>93.247383117675781</v>
      </c>
      <c r="H861" s="30">
        <v>91.297187805175781</v>
      </c>
      <c r="I861" s="1">
        <v>66</v>
      </c>
      <c r="J861" s="1">
        <v>6</v>
      </c>
      <c r="K861" s="1">
        <v>8</v>
      </c>
      <c r="L861" t="s">
        <v>3893</v>
      </c>
      <c r="M861" t="s">
        <v>3908</v>
      </c>
      <c r="N861" t="s">
        <v>3917</v>
      </c>
      <c r="O861" t="s">
        <v>3921</v>
      </c>
      <c r="P861" s="148">
        <v>0.44615384936332703</v>
      </c>
      <c r="Q861" s="30">
        <v>48.461290650000002</v>
      </c>
      <c r="R861" s="30">
        <v>346.15383911132813</v>
      </c>
      <c r="S861" s="1">
        <v>122</v>
      </c>
      <c r="T861" s="1">
        <v>53</v>
      </c>
      <c r="U861" s="148">
        <v>0.43442621827125549</v>
      </c>
      <c r="V861" s="148">
        <v>0.2800000011920929</v>
      </c>
      <c r="W861" s="149">
        <v>46.848882690000003</v>
      </c>
      <c r="X861" s="149"/>
      <c r="Y861" s="1">
        <v>53</v>
      </c>
      <c r="Z861" s="30">
        <v>82.201812744140625</v>
      </c>
      <c r="AA861" s="148">
        <v>0.57799999999999996</v>
      </c>
      <c r="AB861" s="30">
        <v>49.1</v>
      </c>
      <c r="AC861" s="30">
        <v>371.9</v>
      </c>
      <c r="AD861" s="30">
        <v>80.785476684570313</v>
      </c>
      <c r="AE861" s="148">
        <v>0.46700000000000003</v>
      </c>
      <c r="AF861" s="30">
        <v>48.56</v>
      </c>
      <c r="AG861" s="30">
        <v>330</v>
      </c>
      <c r="AH861" s="30">
        <v>85.892051696777344</v>
      </c>
      <c r="AI861" s="148">
        <v>0.52700000000000002</v>
      </c>
      <c r="AJ861" s="30">
        <v>50.337820630000003</v>
      </c>
      <c r="AK861" s="30">
        <v>361.8</v>
      </c>
      <c r="AL861" s="30">
        <v>86.150177001953125</v>
      </c>
      <c r="AM861" s="148">
        <v>0.41899999999999998</v>
      </c>
      <c r="AN861" s="30">
        <v>50.394434339999997</v>
      </c>
      <c r="AO861" s="30">
        <v>338.7</v>
      </c>
      <c r="AP861" s="148">
        <v>0.58461540937423706</v>
      </c>
      <c r="AQ861" s="30">
        <v>55.168195070000003</v>
      </c>
      <c r="AR861" s="30">
        <v>378.4615478515625</v>
      </c>
      <c r="AS861" s="30">
        <v>122</v>
      </c>
      <c r="AT861" s="30">
        <v>53</v>
      </c>
      <c r="AU861" s="148">
        <v>0.43442621827125549</v>
      </c>
      <c r="AV861" s="30">
        <v>91.297187805175781</v>
      </c>
      <c r="AW861" s="148">
        <v>0.2800000011920929</v>
      </c>
      <c r="AX861" s="30">
        <v>53.600812660000003</v>
      </c>
      <c r="AY861" s="30"/>
      <c r="AZ861" s="30">
        <v>53</v>
      </c>
      <c r="BA861" s="30">
        <v>94.794883728027344</v>
      </c>
      <c r="BB861" s="148">
        <v>0.75</v>
      </c>
      <c r="BC861" s="30">
        <v>54.76</v>
      </c>
      <c r="BD861" s="30">
        <v>404.7</v>
      </c>
      <c r="BE861" s="30">
        <v>90.797767639160156</v>
      </c>
      <c r="BF861" s="147">
        <v>0.63300000000000001</v>
      </c>
      <c r="BG861" s="30">
        <v>52.84</v>
      </c>
      <c r="BH861" s="30">
        <v>366.7</v>
      </c>
      <c r="BI861" s="30">
        <v>92.386741638183594</v>
      </c>
      <c r="BJ861" s="148">
        <v>0.58200000000000007</v>
      </c>
      <c r="BK861" s="30">
        <v>53.630209120000004</v>
      </c>
      <c r="BL861" s="30">
        <v>369.1</v>
      </c>
      <c r="BM861" s="30">
        <v>89.143272399902344</v>
      </c>
      <c r="BN861" s="148">
        <v>0.45200000000000001</v>
      </c>
      <c r="BO861" s="30">
        <v>52.0683832</v>
      </c>
      <c r="BP861" s="30">
        <v>341.9</v>
      </c>
      <c r="BQ861" s="148"/>
      <c r="BR861" s="148"/>
      <c r="BS861" s="148"/>
      <c r="BT861" s="148">
        <v>0.89400000000000002</v>
      </c>
      <c r="BU861" s="148"/>
      <c r="BV861" s="148">
        <v>0.1059999987483025</v>
      </c>
      <c r="BW861" s="148"/>
      <c r="BX861" s="148">
        <v>9.0999999999999998E-2</v>
      </c>
      <c r="BY861" s="148">
        <v>0.29199999999999998</v>
      </c>
      <c r="BZ861" s="1"/>
      <c r="CA861" s="150">
        <v>9149.9697265625</v>
      </c>
      <c r="CB861" s="150">
        <v>9857.85</v>
      </c>
      <c r="CC861" s="124" t="s">
        <v>4350</v>
      </c>
      <c r="CD861" t="s">
        <v>4633</v>
      </c>
    </row>
    <row r="862" spans="1:82" x14ac:dyDescent="0.3">
      <c r="A862" s="1">
        <v>511564020</v>
      </c>
      <c r="B862" s="124" t="s">
        <v>4350</v>
      </c>
      <c r="C862" t="s">
        <v>270</v>
      </c>
      <c r="D862" t="s">
        <v>1370</v>
      </c>
      <c r="E862" s="30">
        <v>84.16925048828125</v>
      </c>
      <c r="F862" s="30">
        <v>86.346870422363281</v>
      </c>
      <c r="G862" s="30">
        <v>73.245063781738281</v>
      </c>
      <c r="H862" s="30">
        <v>74.408905029296875</v>
      </c>
      <c r="I862" s="1">
        <v>118</v>
      </c>
      <c r="J862" s="1" t="s">
        <v>4733</v>
      </c>
      <c r="K862" s="1">
        <v>5</v>
      </c>
      <c r="L862" t="s">
        <v>3893</v>
      </c>
      <c r="M862" t="s">
        <v>3908</v>
      </c>
      <c r="N862" t="s">
        <v>3917</v>
      </c>
      <c r="O862" t="s">
        <v>3921</v>
      </c>
      <c r="P862" s="148">
        <v>0.4038461446762085</v>
      </c>
      <c r="Q862" s="30">
        <v>49.612215310000003</v>
      </c>
      <c r="R862" s="30">
        <v>328.84616088867188</v>
      </c>
      <c r="S862" s="1">
        <v>57</v>
      </c>
      <c r="T862" s="1">
        <v>29</v>
      </c>
      <c r="U862" s="148">
        <v>0.50877195596694946</v>
      </c>
      <c r="V862" s="148">
        <v>0.2916666567325592</v>
      </c>
      <c r="W862" s="149">
        <v>50.509036500000001</v>
      </c>
      <c r="X862" s="149"/>
      <c r="Y862" s="1">
        <v>29</v>
      </c>
      <c r="Z862" s="30">
        <v>90.660377502441406</v>
      </c>
      <c r="AA862" s="148">
        <v>0.59599999999999997</v>
      </c>
      <c r="AB862" s="30">
        <v>51.9</v>
      </c>
      <c r="AC862" s="30">
        <v>382.5</v>
      </c>
      <c r="AD862" s="30">
        <v>90.033355712890625</v>
      </c>
      <c r="AE862" s="148">
        <v>0.63300000000000001</v>
      </c>
      <c r="AF862" s="30">
        <v>51.7</v>
      </c>
      <c r="AG862" s="30">
        <v>380</v>
      </c>
      <c r="AH862" s="30">
        <v>90.782356262207031</v>
      </c>
      <c r="AI862" s="148">
        <v>0.75900000000000001</v>
      </c>
      <c r="AJ862" s="30">
        <v>51.957557569999999</v>
      </c>
      <c r="AK862" s="30">
        <v>403.4</v>
      </c>
      <c r="AL862" s="30">
        <v>89.464706420898438</v>
      </c>
      <c r="AM862" s="148">
        <v>0.70400000000000007</v>
      </c>
      <c r="AN862" s="30">
        <v>51.522362200000003</v>
      </c>
      <c r="AO862" s="30">
        <v>388.9</v>
      </c>
      <c r="AP862" s="148"/>
      <c r="AQ862" s="30">
        <v>42.65621625</v>
      </c>
      <c r="AR862" s="30"/>
      <c r="AS862" s="30">
        <v>58</v>
      </c>
      <c r="AT862" s="30">
        <v>30</v>
      </c>
      <c r="AU862" s="148">
        <v>0.50877195596694946</v>
      </c>
      <c r="AV862" s="30">
        <v>74.408905029296875</v>
      </c>
      <c r="AW862" s="148">
        <v>0.25</v>
      </c>
      <c r="AX862" s="30">
        <v>43.921852710000003</v>
      </c>
      <c r="AY862" s="30"/>
      <c r="AZ862" s="30">
        <v>30</v>
      </c>
      <c r="BA862" s="30">
        <v>83.474594116210938</v>
      </c>
      <c r="BB862" s="148">
        <v>0.56100000000000005</v>
      </c>
      <c r="BC862" s="30">
        <v>49.27</v>
      </c>
      <c r="BD862" s="30">
        <v>363.2</v>
      </c>
      <c r="BE862" s="30">
        <v>86.05059814453125</v>
      </c>
      <c r="BF862" s="147">
        <v>0.53299999999999992</v>
      </c>
      <c r="BG862" s="30">
        <v>50.5</v>
      </c>
      <c r="BH862" s="30">
        <v>343.3</v>
      </c>
      <c r="BI862" s="30">
        <v>91.793670654296875</v>
      </c>
      <c r="BJ862" s="148">
        <v>0.69499999999999995</v>
      </c>
      <c r="BK862" s="30">
        <v>53.341312109999997</v>
      </c>
      <c r="BL862" s="30">
        <v>401.7</v>
      </c>
      <c r="BM862" s="30">
        <v>95.289794921875</v>
      </c>
      <c r="BN862" s="148">
        <v>0.70400000000000007</v>
      </c>
      <c r="BO862" s="30">
        <v>55.131648069999997</v>
      </c>
      <c r="BP862" s="30">
        <v>418.5</v>
      </c>
      <c r="BQ862" s="148"/>
      <c r="BR862" s="148">
        <v>4.2000000000000003E-2</v>
      </c>
      <c r="BS862" s="148"/>
      <c r="BT862" s="148">
        <v>0.93200000000000005</v>
      </c>
      <c r="BU862" s="148"/>
      <c r="BV862" s="148">
        <v>2.500000037252903E-2</v>
      </c>
      <c r="BW862" s="148"/>
      <c r="BX862" s="148">
        <v>0.11899999999999999</v>
      </c>
      <c r="BY862" s="148">
        <v>0.36099999999999999</v>
      </c>
      <c r="BZ862" s="1"/>
      <c r="CA862" s="150">
        <v>9873.98046875</v>
      </c>
      <c r="CB862" s="150">
        <v>10995.83</v>
      </c>
      <c r="CC862" s="124" t="s">
        <v>4350</v>
      </c>
      <c r="CD862" t="s">
        <v>4634</v>
      </c>
    </row>
    <row r="863" spans="1:82" x14ac:dyDescent="0.3">
      <c r="A863" s="1">
        <v>511593000</v>
      </c>
      <c r="B863" s="124" t="s">
        <v>4351</v>
      </c>
      <c r="C863" t="s">
        <v>271</v>
      </c>
      <c r="D863" t="s">
        <v>1371</v>
      </c>
      <c r="E863" s="30">
        <v>83.014236450195313</v>
      </c>
      <c r="F863" s="30">
        <v>82.012847900390625</v>
      </c>
      <c r="G863" s="30">
        <v>80.317649841308594</v>
      </c>
      <c r="H863" s="30">
        <v>80.375053405761719</v>
      </c>
      <c r="I863" s="1">
        <v>795</v>
      </c>
      <c r="J863" s="1">
        <v>6</v>
      </c>
      <c r="K863" s="1">
        <v>8</v>
      </c>
      <c r="L863" t="s">
        <v>3893</v>
      </c>
      <c r="M863" t="s">
        <v>3908</v>
      </c>
      <c r="N863" t="s">
        <v>3917</v>
      </c>
      <c r="O863" t="s">
        <v>3921</v>
      </c>
      <c r="P863" s="148">
        <v>0.44945356249809271</v>
      </c>
      <c r="Q863" s="30">
        <v>49.131771489999998</v>
      </c>
      <c r="R863" s="30">
        <v>330.87432861328131</v>
      </c>
      <c r="S863" s="1">
        <v>1437</v>
      </c>
      <c r="T863" s="1">
        <v>603</v>
      </c>
      <c r="U863" s="148">
        <v>0.4196242094039917</v>
      </c>
      <c r="V863" s="148">
        <v>0.26153847575187678</v>
      </c>
      <c r="W863" s="149">
        <v>48.713265489999998</v>
      </c>
      <c r="X863" s="149">
        <v>281.23077392578131</v>
      </c>
      <c r="Y863" s="1">
        <v>603</v>
      </c>
      <c r="Z863" s="30">
        <v>85.222724914550781</v>
      </c>
      <c r="AA863" s="148">
        <v>0.57600000000000007</v>
      </c>
      <c r="AB863" s="30">
        <v>50.1</v>
      </c>
      <c r="AC863" s="30">
        <v>371.1</v>
      </c>
      <c r="AD863" s="30">
        <v>82.994369506835938</v>
      </c>
      <c r="AE863" s="148">
        <v>0.37200000000000011</v>
      </c>
      <c r="AF863" s="30">
        <v>49.31</v>
      </c>
      <c r="AG863" s="30">
        <v>320.7</v>
      </c>
      <c r="AH863" s="30">
        <v>84.8382568359375</v>
      </c>
      <c r="AI863" s="148">
        <v>0.55100000000000005</v>
      </c>
      <c r="AJ863" s="30">
        <v>49.98878895</v>
      </c>
      <c r="AK863" s="30">
        <v>360.5</v>
      </c>
      <c r="AL863" s="30">
        <v>82.690414428710938</v>
      </c>
      <c r="AM863" s="148">
        <v>0.36899999999999999</v>
      </c>
      <c r="AN863" s="30">
        <v>49.217082869999999</v>
      </c>
      <c r="AO863" s="30">
        <v>309.8</v>
      </c>
      <c r="AP863" s="148">
        <v>0.32831737399101257</v>
      </c>
      <c r="AQ863" s="30">
        <v>47.0803048</v>
      </c>
      <c r="AR863" s="30">
        <v>287.96170043945313</v>
      </c>
      <c r="AS863" s="30">
        <v>1436</v>
      </c>
      <c r="AT863" s="30">
        <v>603</v>
      </c>
      <c r="AU863" s="148">
        <v>0.4196242094039917</v>
      </c>
      <c r="AV863" s="30">
        <v>80.375053405761719</v>
      </c>
      <c r="AW863" s="148">
        <v>0.1876923143863678</v>
      </c>
      <c r="AX863" s="30">
        <v>47.341153409999997</v>
      </c>
      <c r="AY863" s="30">
        <v>235.3846130371094</v>
      </c>
      <c r="AZ863" s="30">
        <v>603</v>
      </c>
      <c r="BA863" s="30">
        <v>82.1961669921875</v>
      </c>
      <c r="BB863" s="148">
        <v>0.45600000000000002</v>
      </c>
      <c r="BC863" s="30">
        <v>48.65</v>
      </c>
      <c r="BD863" s="30">
        <v>322.89999999999998</v>
      </c>
      <c r="BE863" s="30">
        <v>82.459793090820313</v>
      </c>
      <c r="BF863" s="147">
        <v>0.23300000000000001</v>
      </c>
      <c r="BG863" s="30">
        <v>48.73</v>
      </c>
      <c r="BH863" s="30">
        <v>250.7</v>
      </c>
      <c r="BI863" s="30">
        <v>82.3016357421875</v>
      </c>
      <c r="BJ863" s="148">
        <v>0.495</v>
      </c>
      <c r="BK863" s="30">
        <v>48.71753133</v>
      </c>
      <c r="BL863" s="30">
        <v>332.3</v>
      </c>
      <c r="BM863" s="30">
        <v>82.204811096191406</v>
      </c>
      <c r="BN863" s="148">
        <v>0.31</v>
      </c>
      <c r="BO863" s="30">
        <v>48.610434779999999</v>
      </c>
      <c r="BP863" s="30">
        <v>277.39999999999998</v>
      </c>
      <c r="BQ863" s="148">
        <v>4.2999999999999997E-2</v>
      </c>
      <c r="BR863" s="148">
        <v>4.9000000000000002E-2</v>
      </c>
      <c r="BS863" s="148">
        <v>1.9E-2</v>
      </c>
      <c r="BT863" s="148">
        <v>0.78</v>
      </c>
      <c r="BU863" s="148">
        <v>0.10199999999999999</v>
      </c>
      <c r="BV863" s="148">
        <v>8.0000003799796104E-3</v>
      </c>
      <c r="BW863" s="148"/>
      <c r="BX863" s="148">
        <v>9.6000000000000002E-2</v>
      </c>
      <c r="BY863" s="148">
        <v>0.38800000000000001</v>
      </c>
      <c r="BZ863" s="1"/>
      <c r="CA863" s="150">
        <v>8232.400390625</v>
      </c>
      <c r="CB863" s="150">
        <v>9713.6</v>
      </c>
      <c r="CC863" s="124" t="s">
        <v>4351</v>
      </c>
      <c r="CD863" t="s">
        <v>4633</v>
      </c>
    </row>
    <row r="864" spans="1:82" x14ac:dyDescent="0.3">
      <c r="A864" s="1">
        <v>511594050</v>
      </c>
      <c r="B864" s="124" t="s">
        <v>4351</v>
      </c>
      <c r="C864" t="s">
        <v>271</v>
      </c>
      <c r="D864" t="s">
        <v>1372</v>
      </c>
      <c r="E864" s="30">
        <v>87.866264343261719</v>
      </c>
      <c r="F864" s="30">
        <v>84.529754638671875</v>
      </c>
      <c r="G864" s="30">
        <v>85.52685546875</v>
      </c>
      <c r="H864" s="30">
        <v>81.03839111328125</v>
      </c>
      <c r="I864" s="1">
        <v>357</v>
      </c>
      <c r="J864" s="1">
        <v>3</v>
      </c>
      <c r="K864" s="1">
        <v>5</v>
      </c>
      <c r="L864" t="s">
        <v>3893</v>
      </c>
      <c r="M864" t="s">
        <v>3908</v>
      </c>
      <c r="N864" t="s">
        <v>3917</v>
      </c>
      <c r="O864" t="s">
        <v>3921</v>
      </c>
      <c r="P864" s="148">
        <v>0.45276874303817749</v>
      </c>
      <c r="Q864" s="30">
        <v>51.15003643</v>
      </c>
      <c r="R864" s="30">
        <v>325.40716552734381</v>
      </c>
      <c r="S864" s="1">
        <v>341</v>
      </c>
      <c r="T864" s="1">
        <v>160</v>
      </c>
      <c r="U864" s="148">
        <v>0.46920821070671082</v>
      </c>
      <c r="V864" s="148">
        <v>0.28143712878227228</v>
      </c>
      <c r="W864" s="149">
        <v>49.75612881</v>
      </c>
      <c r="X864" s="149">
        <v>274.25149536132813</v>
      </c>
      <c r="Y864" s="1">
        <v>160</v>
      </c>
      <c r="Z864" s="30">
        <v>87.63946533203125</v>
      </c>
      <c r="AA864" s="148">
        <v>0.53</v>
      </c>
      <c r="AB864" s="30">
        <v>50.9</v>
      </c>
      <c r="AC864" s="30">
        <v>351.1</v>
      </c>
      <c r="AD864" s="30">
        <v>85.232704162597656</v>
      </c>
      <c r="AE864" s="148">
        <v>0.32900000000000001</v>
      </c>
      <c r="AF864" s="30">
        <v>50.07</v>
      </c>
      <c r="AG864" s="30">
        <v>299.39999999999998</v>
      </c>
      <c r="AH864" s="30">
        <v>87.585792541503906</v>
      </c>
      <c r="AI864" s="148">
        <v>0.54</v>
      </c>
      <c r="AJ864" s="30">
        <v>50.898812460000002</v>
      </c>
      <c r="AK864" s="30">
        <v>358.6</v>
      </c>
      <c r="AL864" s="30">
        <v>86.842544555664063</v>
      </c>
      <c r="AM864" s="148">
        <v>0.318</v>
      </c>
      <c r="AN864" s="30">
        <v>50.63004488</v>
      </c>
      <c r="AO864" s="30">
        <v>305.8</v>
      </c>
      <c r="AP864" s="148">
        <v>0.33876222372055048</v>
      </c>
      <c r="AQ864" s="30">
        <v>50.338799629999997</v>
      </c>
      <c r="AR864" s="30">
        <v>267.10098266601563</v>
      </c>
      <c r="AS864" s="30">
        <v>341</v>
      </c>
      <c r="AT864" s="30">
        <v>160</v>
      </c>
      <c r="AU864" s="148">
        <v>0.46920821070671082</v>
      </c>
      <c r="AV864" s="30">
        <v>81.03839111328125</v>
      </c>
      <c r="AW864" s="148">
        <v>0.15568862855434421</v>
      </c>
      <c r="AX864" s="30">
        <v>47.721321709999998</v>
      </c>
      <c r="AY864" s="30">
        <v>208.38323974609381</v>
      </c>
      <c r="AZ864" s="30">
        <v>160</v>
      </c>
      <c r="BA864" s="30">
        <v>85.557197570800781</v>
      </c>
      <c r="BB864" s="148">
        <v>0.45100000000000001</v>
      </c>
      <c r="BC864" s="30">
        <v>50.28</v>
      </c>
      <c r="BD864" s="30">
        <v>318.39999999999998</v>
      </c>
      <c r="BE864" s="30">
        <v>82.743812561035156</v>
      </c>
      <c r="BF864" s="147">
        <v>0.253</v>
      </c>
      <c r="BG864" s="30">
        <v>48.87</v>
      </c>
      <c r="BH864" s="30">
        <v>252.4</v>
      </c>
      <c r="BI864" s="30">
        <v>87.866874694824219</v>
      </c>
      <c r="BJ864" s="148">
        <v>0.49299999999999999</v>
      </c>
      <c r="BK864" s="30">
        <v>51.428481640000001</v>
      </c>
      <c r="BL864" s="30">
        <v>329.7</v>
      </c>
      <c r="BM864" s="30">
        <v>85.535789489746094</v>
      </c>
      <c r="BN864" s="148">
        <v>0.26600000000000001</v>
      </c>
      <c r="BO864" s="30">
        <v>50.270509220000001</v>
      </c>
      <c r="BP864" s="30">
        <v>258.39999999999998</v>
      </c>
      <c r="BQ864" s="148">
        <v>7.5999999999999998E-2</v>
      </c>
      <c r="BR864" s="148">
        <v>4.2000000000000003E-2</v>
      </c>
      <c r="BS864" s="148"/>
      <c r="BT864" s="148">
        <v>0.77600000000000002</v>
      </c>
      <c r="BU864" s="148">
        <v>6.7000000000000004E-2</v>
      </c>
      <c r="BV864" s="148">
        <v>3.9000000804662698E-2</v>
      </c>
      <c r="BW864" s="148">
        <v>1.4E-2</v>
      </c>
      <c r="BX864" s="148">
        <v>0.157</v>
      </c>
      <c r="BY864" s="148">
        <v>0.45400000000000001</v>
      </c>
      <c r="BZ864" s="1"/>
      <c r="CA864" s="150">
        <v>10718.7099609375</v>
      </c>
      <c r="CB864" s="150">
        <v>11542.12</v>
      </c>
      <c r="CC864" s="124" t="s">
        <v>4351</v>
      </c>
      <c r="CD864" t="s">
        <v>4634</v>
      </c>
    </row>
    <row r="865" spans="1:82" x14ac:dyDescent="0.3">
      <c r="A865" s="1">
        <v>511594060</v>
      </c>
      <c r="B865" s="124" t="s">
        <v>4351</v>
      </c>
      <c r="C865" t="s">
        <v>271</v>
      </c>
      <c r="D865" t="s">
        <v>1373</v>
      </c>
      <c r="E865" s="30">
        <v>83.691978454589844</v>
      </c>
      <c r="F865" s="30">
        <v>82.902435302734375</v>
      </c>
      <c r="G865" s="30">
        <v>80.605796813964844</v>
      </c>
      <c r="H865" s="30">
        <v>79.144416809082031</v>
      </c>
      <c r="I865" s="1">
        <v>381</v>
      </c>
      <c r="J865" s="1">
        <v>3</v>
      </c>
      <c r="K865" s="1">
        <v>5</v>
      </c>
      <c r="L865" t="s">
        <v>3893</v>
      </c>
      <c r="M865" t="s">
        <v>3908</v>
      </c>
      <c r="N865" t="s">
        <v>3917</v>
      </c>
      <c r="O865" t="s">
        <v>3921</v>
      </c>
      <c r="P865" s="148">
        <v>0.39444443583488459</v>
      </c>
      <c r="Q865" s="30">
        <v>49.413688290000003</v>
      </c>
      <c r="R865" s="30">
        <v>308.61111450195313</v>
      </c>
      <c r="S865" s="1">
        <v>390</v>
      </c>
      <c r="T865" s="1">
        <v>186</v>
      </c>
      <c r="U865" s="148">
        <v>0.47692307829856873</v>
      </c>
      <c r="V865" s="148">
        <v>0.26229506731033331</v>
      </c>
      <c r="W865" s="149">
        <v>49.081860839999997</v>
      </c>
      <c r="X865" s="149">
        <v>263.38796997070313</v>
      </c>
      <c r="Y865" s="1">
        <v>186</v>
      </c>
      <c r="Z865" s="30">
        <v>87.941551208496094</v>
      </c>
      <c r="AA865" s="148">
        <v>0.52400000000000002</v>
      </c>
      <c r="AB865" s="30">
        <v>51</v>
      </c>
      <c r="AC865" s="30">
        <v>352.1</v>
      </c>
      <c r="AD865" s="30">
        <v>86.145713806152344</v>
      </c>
      <c r="AE865" s="148">
        <v>0.36599999999999999</v>
      </c>
      <c r="AF865" s="30">
        <v>50.38</v>
      </c>
      <c r="AG865" s="30">
        <v>308.2</v>
      </c>
      <c r="AH865" s="30">
        <v>89.562202453613281</v>
      </c>
      <c r="AI865" s="148">
        <v>0.52700000000000002</v>
      </c>
      <c r="AJ865" s="30">
        <v>51.553426880000004</v>
      </c>
      <c r="AK865" s="30">
        <v>356.2</v>
      </c>
      <c r="AL865" s="30">
        <v>88.358802795410156</v>
      </c>
      <c r="AM865" s="148">
        <v>0.41499999999999998</v>
      </c>
      <c r="AN865" s="30">
        <v>51.14602713</v>
      </c>
      <c r="AO865" s="30">
        <v>323.89999999999998</v>
      </c>
      <c r="AP865" s="148">
        <v>0.29050278663635248</v>
      </c>
      <c r="AQ865" s="30">
        <v>47.260547359999997</v>
      </c>
      <c r="AR865" s="30">
        <v>262.56982421875</v>
      </c>
      <c r="AS865" s="30">
        <v>389</v>
      </c>
      <c r="AT865" s="30">
        <v>186</v>
      </c>
      <c r="AU865" s="148">
        <v>0.47692307829856873</v>
      </c>
      <c r="AV865" s="30">
        <v>79.144416809082031</v>
      </c>
      <c r="AW865" s="148">
        <v>0.1767955869436264</v>
      </c>
      <c r="AX865" s="30">
        <v>46.635854899999998</v>
      </c>
      <c r="AY865" s="30">
        <v>219.8894958496094</v>
      </c>
      <c r="AZ865" s="30">
        <v>186</v>
      </c>
      <c r="BA865" s="30">
        <v>86.835624694824219</v>
      </c>
      <c r="BB865" s="148">
        <v>0.4</v>
      </c>
      <c r="BC865" s="30">
        <v>50.9</v>
      </c>
      <c r="BD865" s="30">
        <v>301.2</v>
      </c>
      <c r="BE865" s="30">
        <v>87.247535705566406</v>
      </c>
      <c r="BF865" s="147">
        <v>0.26200000000000001</v>
      </c>
      <c r="BG865" s="30">
        <v>51.09</v>
      </c>
      <c r="BH865" s="30">
        <v>259.60000000000002</v>
      </c>
      <c r="BI865" s="30">
        <v>91.6942138671875</v>
      </c>
      <c r="BJ865" s="148">
        <v>0.53600000000000003</v>
      </c>
      <c r="BK865" s="30">
        <v>53.292865110000001</v>
      </c>
      <c r="BL865" s="30">
        <v>334.2</v>
      </c>
      <c r="BM865" s="30">
        <v>92.227813720703125</v>
      </c>
      <c r="BN865" s="148">
        <v>0.43700000000000011</v>
      </c>
      <c r="BO865" s="30">
        <v>53.605637880000003</v>
      </c>
      <c r="BP865" s="30">
        <v>303.89999999999998</v>
      </c>
      <c r="BQ865" s="148">
        <v>2.9000000000000001E-2</v>
      </c>
      <c r="BR865" s="148">
        <v>4.7E-2</v>
      </c>
      <c r="BS865" s="148"/>
      <c r="BT865" s="148">
        <v>0.82400000000000007</v>
      </c>
      <c r="BU865" s="148">
        <v>8.4000000000000005E-2</v>
      </c>
      <c r="BV865" s="148">
        <v>1.6000000759959221E-2</v>
      </c>
      <c r="BW865" s="148"/>
      <c r="BX865" s="148">
        <v>0.11600000000000001</v>
      </c>
      <c r="BY865" s="148">
        <v>0.44600000000000001</v>
      </c>
      <c r="BZ865" s="1"/>
      <c r="CA865" s="150">
        <v>10368.5703125</v>
      </c>
      <c r="CB865" s="150">
        <v>10825.47</v>
      </c>
      <c r="CC865" s="124" t="s">
        <v>4351</v>
      </c>
      <c r="CD865" t="s">
        <v>4634</v>
      </c>
    </row>
    <row r="866" spans="1:82" x14ac:dyDescent="0.3">
      <c r="A866" s="1">
        <v>520961050</v>
      </c>
      <c r="B866" s="124" t="s">
        <v>4352</v>
      </c>
      <c r="C866" t="s">
        <v>272</v>
      </c>
      <c r="D866" t="s">
        <v>1374</v>
      </c>
      <c r="E866" s="30">
        <v>88.443855285644531</v>
      </c>
      <c r="F866" s="30">
        <v>87.360488891601563</v>
      </c>
      <c r="G866" s="30">
        <v>85.734870910644531</v>
      </c>
      <c r="H866" s="30">
        <v>84.799087524414063</v>
      </c>
      <c r="I866" s="1">
        <v>237</v>
      </c>
      <c r="J866" s="1">
        <v>6</v>
      </c>
      <c r="K866" s="1">
        <v>12</v>
      </c>
      <c r="L866" t="s">
        <v>3896</v>
      </c>
      <c r="M866" t="s">
        <v>3911</v>
      </c>
      <c r="N866" t="s">
        <v>3917</v>
      </c>
      <c r="O866" t="s">
        <v>3921</v>
      </c>
      <c r="P866" s="148">
        <v>0.50746268033981323</v>
      </c>
      <c r="Q866" s="30">
        <v>51.390294650000001</v>
      </c>
      <c r="R866" s="30">
        <v>338.0596923828125</v>
      </c>
      <c r="S866" s="1">
        <v>189</v>
      </c>
      <c r="T866" s="1">
        <v>112</v>
      </c>
      <c r="U866" s="148">
        <v>0.59259259700775146</v>
      </c>
      <c r="V866" s="148">
        <v>0.38461539149284357</v>
      </c>
      <c r="W866" s="149">
        <v>50.929021489999997</v>
      </c>
      <c r="X866" s="149">
        <v>300</v>
      </c>
      <c r="Y866" s="1">
        <v>112</v>
      </c>
      <c r="Z866" s="30">
        <v>84.014358520507813</v>
      </c>
      <c r="AA866" s="148">
        <v>0.45800000000000002</v>
      </c>
      <c r="AB866" s="30">
        <v>49.7</v>
      </c>
      <c r="AC866" s="30">
        <v>326</v>
      </c>
      <c r="AD866" s="30">
        <v>85.08544921875</v>
      </c>
      <c r="AE866" s="148">
        <v>0.35599999999999998</v>
      </c>
      <c r="AF866" s="30">
        <v>50.02</v>
      </c>
      <c r="AG866" s="30">
        <v>305.7</v>
      </c>
      <c r="AH866" s="30">
        <v>83.931472778320313</v>
      </c>
      <c r="AI866" s="148">
        <v>0.40400000000000003</v>
      </c>
      <c r="AJ866" s="30">
        <v>49.68844971</v>
      </c>
      <c r="AK866" s="30">
        <v>321.3</v>
      </c>
      <c r="AL866" s="30">
        <v>85.107498168945313</v>
      </c>
      <c r="AM866" s="148">
        <v>0.33300000000000002</v>
      </c>
      <c r="AN866" s="30">
        <v>50.039612720000001</v>
      </c>
      <c r="AO866" s="30">
        <v>307.8</v>
      </c>
      <c r="AP866" s="148">
        <v>0.34814813733100891</v>
      </c>
      <c r="AQ866" s="30">
        <v>50.468921940000001</v>
      </c>
      <c r="AR866" s="30">
        <v>290.370361328125</v>
      </c>
      <c r="AS866" s="30">
        <v>189</v>
      </c>
      <c r="AT866" s="30">
        <v>112</v>
      </c>
      <c r="AU866" s="148">
        <v>0.59259259700775146</v>
      </c>
      <c r="AV866" s="30">
        <v>84.799087524414063</v>
      </c>
      <c r="AW866" s="148">
        <v>0.22727273404598239</v>
      </c>
      <c r="AX866" s="30">
        <v>49.876642160000003</v>
      </c>
      <c r="AY866" s="30"/>
      <c r="AZ866" s="30">
        <v>112</v>
      </c>
      <c r="BA866" s="30">
        <v>81.288894653320313</v>
      </c>
      <c r="BB866" s="148">
        <v>0.379</v>
      </c>
      <c r="BC866" s="30">
        <v>48.21</v>
      </c>
      <c r="BD866" s="30">
        <v>309.10000000000002</v>
      </c>
      <c r="BE866" s="30">
        <v>81.628028869628906</v>
      </c>
      <c r="BF866" s="147">
        <v>0.33300000000000002</v>
      </c>
      <c r="BG866" s="30">
        <v>48.32</v>
      </c>
      <c r="BH866" s="30">
        <v>285.10000000000002</v>
      </c>
      <c r="BI866" s="30">
        <v>80.132568359375</v>
      </c>
      <c r="BJ866" s="148">
        <v>0.31</v>
      </c>
      <c r="BK866" s="30">
        <v>47.660927239999999</v>
      </c>
      <c r="BL866" s="30">
        <v>271</v>
      </c>
      <c r="BM866" s="30">
        <v>80.970191955566406</v>
      </c>
      <c r="BN866" s="148">
        <v>0.25800000000000001</v>
      </c>
      <c r="BO866" s="30">
        <v>47.99513528</v>
      </c>
      <c r="BP866" s="30">
        <v>247.4</v>
      </c>
      <c r="BQ866" s="148"/>
      <c r="BR866" s="148"/>
      <c r="BS866" s="148"/>
      <c r="BT866" s="148">
        <v>0.96599999999999997</v>
      </c>
      <c r="BU866" s="148">
        <v>0.03</v>
      </c>
      <c r="BV866" s="148">
        <v>4.0000001899898052E-3</v>
      </c>
      <c r="BW866" s="148"/>
      <c r="BX866" s="148">
        <v>0.18099999999999999</v>
      </c>
      <c r="BY866" s="148">
        <v>0.39900000000000002</v>
      </c>
      <c r="BZ866" s="1"/>
      <c r="CA866" s="150">
        <v>12842.9697265625</v>
      </c>
      <c r="CB866" s="150">
        <v>13304.09</v>
      </c>
      <c r="CC866" s="124" t="s">
        <v>4352</v>
      </c>
      <c r="CD866" t="s">
        <v>4633</v>
      </c>
    </row>
    <row r="867" spans="1:82" x14ac:dyDescent="0.3">
      <c r="A867" s="1">
        <v>520964020</v>
      </c>
      <c r="B867" s="124" t="s">
        <v>4352</v>
      </c>
      <c r="C867" t="s">
        <v>272</v>
      </c>
      <c r="D867" t="s">
        <v>1375</v>
      </c>
      <c r="E867" s="30">
        <v>86.897552490234375</v>
      </c>
      <c r="F867" s="30">
        <v>86.738800048828125</v>
      </c>
      <c r="G867" s="30">
        <v>84.909194946289063</v>
      </c>
      <c r="H867" s="30">
        <v>83.368522644042969</v>
      </c>
      <c r="I867" s="1">
        <v>173</v>
      </c>
      <c r="J867" s="1" t="s">
        <v>4733</v>
      </c>
      <c r="K867" s="1">
        <v>5</v>
      </c>
      <c r="L867" t="s">
        <v>3896</v>
      </c>
      <c r="M867" t="s">
        <v>3911</v>
      </c>
      <c r="N867" t="s">
        <v>3917</v>
      </c>
      <c r="O867" t="s">
        <v>3921</v>
      </c>
      <c r="P867" s="148">
        <v>0.39473685622215271</v>
      </c>
      <c r="Q867" s="30">
        <v>50.747090280000002</v>
      </c>
      <c r="R867" s="30">
        <v>326.3157958984375</v>
      </c>
      <c r="S867" s="1">
        <v>96</v>
      </c>
      <c r="T867" s="1">
        <v>59</v>
      </c>
      <c r="U867" s="148">
        <v>0.61458331346511841</v>
      </c>
      <c r="V867" s="148">
        <v>0.27500000596046448</v>
      </c>
      <c r="W867" s="149">
        <v>50.671430290000004</v>
      </c>
      <c r="X867" s="149"/>
      <c r="Y867" s="1">
        <v>59</v>
      </c>
      <c r="Z867" s="30">
        <v>80.691352844238281</v>
      </c>
      <c r="AA867" s="148">
        <v>0.434</v>
      </c>
      <c r="AB867" s="30">
        <v>48.6</v>
      </c>
      <c r="AC867" s="30">
        <v>335.4</v>
      </c>
      <c r="AD867" s="30">
        <v>80.844383239746094</v>
      </c>
      <c r="AE867" s="148">
        <v>0.313</v>
      </c>
      <c r="AF867" s="30">
        <v>48.58</v>
      </c>
      <c r="AG867" s="30">
        <v>309.39999999999998</v>
      </c>
      <c r="AH867" s="30">
        <v>75.748542785644531</v>
      </c>
      <c r="AI867" s="148">
        <v>0.379</v>
      </c>
      <c r="AJ867" s="30">
        <v>46.978149729999998</v>
      </c>
      <c r="AK867" s="30">
        <v>309.7</v>
      </c>
      <c r="AL867" s="30">
        <v>77.186531066894531</v>
      </c>
      <c r="AM867" s="148">
        <v>0.28799999999999998</v>
      </c>
      <c r="AN867" s="30">
        <v>47.344120009999997</v>
      </c>
      <c r="AO867" s="30">
        <v>280.8</v>
      </c>
      <c r="AP867" s="148">
        <v>0.35526314377784729</v>
      </c>
      <c r="AQ867" s="30">
        <v>49.952436669999997</v>
      </c>
      <c r="AR867" s="30">
        <v>278.94735717773438</v>
      </c>
      <c r="AS867" s="30">
        <v>96</v>
      </c>
      <c r="AT867" s="30">
        <v>59</v>
      </c>
      <c r="AU867" s="148">
        <v>0.61458331346511841</v>
      </c>
      <c r="AV867" s="30">
        <v>83.368522644042969</v>
      </c>
      <c r="AW867" s="148">
        <v>0.27500000596046448</v>
      </c>
      <c r="AX867" s="30">
        <v>49.056761340000001</v>
      </c>
      <c r="AY867" s="30"/>
      <c r="AZ867" s="30">
        <v>59</v>
      </c>
      <c r="BA867" s="30">
        <v>87.351119995117188</v>
      </c>
      <c r="BB867" s="148">
        <v>0.48499999999999999</v>
      </c>
      <c r="BC867" s="30">
        <v>51.15</v>
      </c>
      <c r="BD867" s="30">
        <v>335.4</v>
      </c>
      <c r="BE867" s="30">
        <v>87.470695495605469</v>
      </c>
      <c r="BF867" s="147">
        <v>0.375</v>
      </c>
      <c r="BG867" s="30">
        <v>51.2</v>
      </c>
      <c r="BH867" s="30">
        <v>307.8</v>
      </c>
      <c r="BI867" s="30">
        <v>82.471351623535156</v>
      </c>
      <c r="BJ867" s="148">
        <v>0.40799999999999997</v>
      </c>
      <c r="BK867" s="30">
        <v>48.80020442</v>
      </c>
      <c r="BL867" s="30">
        <v>302.89999999999998</v>
      </c>
      <c r="BM867" s="30">
        <v>82.818252563476563</v>
      </c>
      <c r="BN867" s="148">
        <v>0.30099999999999999</v>
      </c>
      <c r="BO867" s="30">
        <v>48.916161619999997</v>
      </c>
      <c r="BP867" s="30">
        <v>278.10000000000002</v>
      </c>
      <c r="BQ867" s="148"/>
      <c r="BR867" s="148"/>
      <c r="BS867" s="148"/>
      <c r="BT867" s="148">
        <v>0.98299999999999998</v>
      </c>
      <c r="BU867" s="148"/>
      <c r="BV867" s="148">
        <v>1.7000000923871991E-2</v>
      </c>
      <c r="BW867" s="148"/>
      <c r="BX867" s="148">
        <v>0.127</v>
      </c>
      <c r="BY867" s="148">
        <v>0.5</v>
      </c>
      <c r="BZ867" s="1"/>
      <c r="CA867" s="150">
        <v>10955.2998046875</v>
      </c>
      <c r="CB867" s="150">
        <v>11610.18</v>
      </c>
      <c r="CC867" s="124" t="s">
        <v>4352</v>
      </c>
      <c r="CD867" t="s">
        <v>4634</v>
      </c>
    </row>
    <row r="868" spans="1:82" x14ac:dyDescent="0.3">
      <c r="A868" s="1">
        <v>531111050</v>
      </c>
      <c r="B868" s="124" t="s">
        <v>4353</v>
      </c>
      <c r="C868" t="s">
        <v>273</v>
      </c>
      <c r="D868" t="s">
        <v>1376</v>
      </c>
      <c r="E868" s="30">
        <v>68.48150634765625</v>
      </c>
      <c r="F868" s="30">
        <v>70.51666259765625</v>
      </c>
      <c r="G868" s="30">
        <v>79.155769348144531</v>
      </c>
      <c r="H868" s="30">
        <v>80.554695129394531</v>
      </c>
      <c r="I868" s="1">
        <v>366</v>
      </c>
      <c r="J868" s="1">
        <v>7</v>
      </c>
      <c r="K868" s="1">
        <v>12</v>
      </c>
      <c r="L868" t="s">
        <v>3858</v>
      </c>
      <c r="M868" t="s">
        <v>3907</v>
      </c>
      <c r="N868" t="s">
        <v>3916</v>
      </c>
      <c r="O868" t="s">
        <v>3923</v>
      </c>
      <c r="P868" s="148">
        <v>0.36931818723678589</v>
      </c>
      <c r="Q868" s="30">
        <v>43.086696070000002</v>
      </c>
      <c r="R868" s="30">
        <v>296.02273559570313</v>
      </c>
      <c r="S868" s="1">
        <v>221</v>
      </c>
      <c r="T868" s="1">
        <v>129</v>
      </c>
      <c r="U868" s="148">
        <v>0.5837104320526123</v>
      </c>
      <c r="V868" s="148">
        <v>0.32584270834922791</v>
      </c>
      <c r="W868" s="149">
        <v>43.949908890000003</v>
      </c>
      <c r="X868" s="149"/>
      <c r="Y868" s="1">
        <v>129</v>
      </c>
      <c r="Z868" s="30">
        <v>70.118141174316406</v>
      </c>
      <c r="AA868" s="148">
        <v>0.32800000000000001</v>
      </c>
      <c r="AB868" s="30">
        <v>45.1</v>
      </c>
      <c r="AC868" s="30">
        <v>299.39999999999998</v>
      </c>
      <c r="AD868" s="30">
        <v>72.56842041015625</v>
      </c>
      <c r="AE868" s="148">
        <v>0.222</v>
      </c>
      <c r="AF868" s="30">
        <v>45.77</v>
      </c>
      <c r="AG868" s="30">
        <v>271.3</v>
      </c>
      <c r="AH868" s="30">
        <v>68.852058410644531</v>
      </c>
      <c r="AI868" s="148">
        <v>0.39400000000000002</v>
      </c>
      <c r="AJ868" s="30">
        <v>44.693938680000002</v>
      </c>
      <c r="AK868" s="30">
        <v>312.89999999999998</v>
      </c>
      <c r="AL868" s="30">
        <v>71.685523986816406</v>
      </c>
      <c r="AM868" s="148">
        <v>0.3</v>
      </c>
      <c r="AN868" s="30">
        <v>45.472134930000003</v>
      </c>
      <c r="AO868" s="30">
        <v>287.8</v>
      </c>
      <c r="AP868" s="148">
        <v>0.210526317358017</v>
      </c>
      <c r="AQ868" s="30">
        <v>46.353520140000001</v>
      </c>
      <c r="AR868" s="30">
        <v>250.29240417480469</v>
      </c>
      <c r="AS868" s="30">
        <v>221</v>
      </c>
      <c r="AT868" s="30">
        <v>129</v>
      </c>
      <c r="AU868" s="148">
        <v>0.5837104320526123</v>
      </c>
      <c r="AV868" s="30">
        <v>80.554695129394531</v>
      </c>
      <c r="AW868" s="148">
        <v>0.1630434840917587</v>
      </c>
      <c r="AX868" s="30">
        <v>47.444107879999997</v>
      </c>
      <c r="AY868" s="30">
        <v>234.78260803222659</v>
      </c>
      <c r="AZ868" s="30">
        <v>129</v>
      </c>
      <c r="BA868" s="30">
        <v>77.845382690429688</v>
      </c>
      <c r="BB868" s="148">
        <v>0.30499999999999999</v>
      </c>
      <c r="BC868" s="30">
        <v>46.54</v>
      </c>
      <c r="BD868" s="30">
        <v>279.7</v>
      </c>
      <c r="BE868" s="30">
        <v>77.712623596191406</v>
      </c>
      <c r="BF868" s="147">
        <v>0.20899999999999999</v>
      </c>
      <c r="BG868" s="30">
        <v>46.39</v>
      </c>
      <c r="BH868" s="30">
        <v>260</v>
      </c>
      <c r="BI868" s="30">
        <v>74.574371337890625</v>
      </c>
      <c r="BJ868" s="148">
        <v>0.28599999999999998</v>
      </c>
      <c r="BK868" s="30">
        <v>44.953407519999999</v>
      </c>
      <c r="BL868" s="30">
        <v>265.10000000000002</v>
      </c>
      <c r="BM868" s="30">
        <v>74.304435729980469</v>
      </c>
      <c r="BN868" s="148">
        <v>0.16300000000000001</v>
      </c>
      <c r="BO868" s="30">
        <v>44.673097140000003</v>
      </c>
      <c r="BP868" s="30">
        <v>228.8</v>
      </c>
      <c r="BQ868" s="148"/>
      <c r="BR868" s="148">
        <v>4.1000000000000002E-2</v>
      </c>
      <c r="BS868" s="148"/>
      <c r="BT868" s="148">
        <v>0.92900000000000005</v>
      </c>
      <c r="BU868" s="148"/>
      <c r="BV868" s="148">
        <v>2.999999932944775E-2</v>
      </c>
      <c r="BW868" s="148"/>
      <c r="BX868" s="148">
        <v>9.8000000000000004E-2</v>
      </c>
      <c r="BY868" s="148">
        <v>0.46200000000000002</v>
      </c>
      <c r="BZ868" s="1"/>
      <c r="CA868" s="150">
        <v>6103.81005859375</v>
      </c>
      <c r="CB868" s="150">
        <v>9100.02</v>
      </c>
      <c r="CC868" s="124" t="s">
        <v>4353</v>
      </c>
      <c r="CD868" t="s">
        <v>4633</v>
      </c>
    </row>
    <row r="869" spans="1:82" x14ac:dyDescent="0.3">
      <c r="A869" s="1">
        <v>531114020</v>
      </c>
      <c r="B869" s="124" t="s">
        <v>4353</v>
      </c>
      <c r="C869" t="s">
        <v>273</v>
      </c>
      <c r="D869" t="s">
        <v>1377</v>
      </c>
      <c r="E869" s="30">
        <v>87.759956359863281</v>
      </c>
      <c r="F869" s="30">
        <v>87.679176330566406</v>
      </c>
      <c r="G869" s="30">
        <v>92.481689453125</v>
      </c>
      <c r="H869" s="30">
        <v>92.595298767089844</v>
      </c>
      <c r="I869" s="1">
        <v>362</v>
      </c>
      <c r="J869" s="1" t="s">
        <v>3981</v>
      </c>
      <c r="K869" s="1">
        <v>6</v>
      </c>
      <c r="L869" t="s">
        <v>3858</v>
      </c>
      <c r="M869" t="s">
        <v>3907</v>
      </c>
      <c r="N869" t="s">
        <v>3916</v>
      </c>
      <c r="O869" t="s">
        <v>3923</v>
      </c>
      <c r="P869" s="148">
        <v>0.53072625398635864</v>
      </c>
      <c r="Q869" s="30">
        <v>51.105816179999998</v>
      </c>
      <c r="R869" s="30">
        <v>351.955322265625</v>
      </c>
      <c r="S869" s="1">
        <v>249</v>
      </c>
      <c r="T869" s="1">
        <v>147</v>
      </c>
      <c r="U869" s="148">
        <v>0.59036141633987427</v>
      </c>
      <c r="V869" s="148">
        <v>0.47222220897674561</v>
      </c>
      <c r="W869" s="149">
        <v>51.061066920000002</v>
      </c>
      <c r="X869" s="149">
        <v>335.1851806640625</v>
      </c>
      <c r="Y869" s="1">
        <v>147</v>
      </c>
      <c r="Z869" s="30">
        <v>85.524818420410156</v>
      </c>
      <c r="AA869" s="148">
        <v>0.45400000000000001</v>
      </c>
      <c r="AB869" s="30">
        <v>50.2</v>
      </c>
      <c r="AC869" s="30">
        <v>335.3</v>
      </c>
      <c r="AD869" s="30">
        <v>85.703933715820313</v>
      </c>
      <c r="AE869" s="148">
        <v>0.33800000000000002</v>
      </c>
      <c r="AF869" s="30">
        <v>50.23</v>
      </c>
      <c r="AG869" s="30">
        <v>306.89999999999998</v>
      </c>
      <c r="AH869" s="30">
        <v>86.000007629394531</v>
      </c>
      <c r="AI869" s="148">
        <v>0.47599999999999998</v>
      </c>
      <c r="AJ869" s="30">
        <v>50.373576329999999</v>
      </c>
      <c r="AK869" s="30">
        <v>333</v>
      </c>
      <c r="AL869" s="30">
        <v>87.282333374023438</v>
      </c>
      <c r="AM869" s="148">
        <v>0.41899999999999998</v>
      </c>
      <c r="AN869" s="30">
        <v>50.779706580000003</v>
      </c>
      <c r="AO869" s="30">
        <v>314</v>
      </c>
      <c r="AP869" s="148">
        <v>0.56424582004547119</v>
      </c>
      <c r="AQ869" s="30">
        <v>54.689232330000003</v>
      </c>
      <c r="AR869" s="30">
        <v>350.83798217773438</v>
      </c>
      <c r="AS869" s="30">
        <v>249</v>
      </c>
      <c r="AT869" s="30">
        <v>147</v>
      </c>
      <c r="AU869" s="148">
        <v>0.59036141633987427</v>
      </c>
      <c r="AV869" s="30">
        <v>92.595298767089844</v>
      </c>
      <c r="AW869" s="148">
        <v>0.51851850748062134</v>
      </c>
      <c r="AX869" s="30">
        <v>54.344783139999997</v>
      </c>
      <c r="AY869" s="30">
        <v>327.77777099609381</v>
      </c>
      <c r="AZ869" s="30">
        <v>147</v>
      </c>
      <c r="BA869" s="30">
        <v>90.9595947265625</v>
      </c>
      <c r="BB869" s="148">
        <v>0.498</v>
      </c>
      <c r="BC869" s="30">
        <v>52.9</v>
      </c>
      <c r="BD869" s="30">
        <v>337.2</v>
      </c>
      <c r="BE869" s="30">
        <v>91.710685729980469</v>
      </c>
      <c r="BF869" s="147">
        <v>0.41499999999999998</v>
      </c>
      <c r="BG869" s="30">
        <v>53.29</v>
      </c>
      <c r="BH869" s="30">
        <v>301.5</v>
      </c>
      <c r="BI869" s="30">
        <v>91.060615539550781</v>
      </c>
      <c r="BJ869" s="148">
        <v>0.46200000000000002</v>
      </c>
      <c r="BK869" s="30">
        <v>52.984224619999999</v>
      </c>
      <c r="BL869" s="30">
        <v>332.5</v>
      </c>
      <c r="BM869" s="30">
        <v>92.310821533203125</v>
      </c>
      <c r="BN869" s="148">
        <v>0.40400000000000003</v>
      </c>
      <c r="BO869" s="30">
        <v>53.64700723</v>
      </c>
      <c r="BP869" s="30">
        <v>308.8</v>
      </c>
      <c r="BQ869" s="148"/>
      <c r="BR869" s="148">
        <v>1.9E-2</v>
      </c>
      <c r="BS869" s="148"/>
      <c r="BT869" s="148">
        <v>0.96099999999999997</v>
      </c>
      <c r="BU869" s="148"/>
      <c r="BV869" s="148">
        <v>1.8999999389052391E-2</v>
      </c>
      <c r="BW869" s="148"/>
      <c r="BX869" s="148">
        <v>0.152</v>
      </c>
      <c r="BY869" s="148">
        <v>0.55400000000000005</v>
      </c>
      <c r="BZ869" s="1"/>
      <c r="CA869" s="150">
        <v>7646.240234375</v>
      </c>
      <c r="CB869" s="150">
        <v>8539.7999999999993</v>
      </c>
      <c r="CC869" s="124" t="s">
        <v>4353</v>
      </c>
      <c r="CD869" t="s">
        <v>4634</v>
      </c>
    </row>
    <row r="870" spans="1:82" x14ac:dyDescent="0.3">
      <c r="A870" s="1">
        <v>531124020</v>
      </c>
      <c r="B870" s="124" t="s">
        <v>4354</v>
      </c>
      <c r="C870" t="s">
        <v>274</v>
      </c>
      <c r="D870" t="s">
        <v>1378</v>
      </c>
      <c r="E870" s="30">
        <v>96.252731323242188</v>
      </c>
      <c r="F870" s="30">
        <v>97.108116149902344</v>
      </c>
      <c r="G870" s="30">
        <v>92.0775146484375</v>
      </c>
      <c r="H870" s="30">
        <v>91.828781127929688</v>
      </c>
      <c r="I870" s="1">
        <v>76</v>
      </c>
      <c r="J870" s="1" t="s">
        <v>4733</v>
      </c>
      <c r="K870" s="1">
        <v>8</v>
      </c>
      <c r="L870" t="s">
        <v>3858</v>
      </c>
      <c r="M870" t="s">
        <v>3907</v>
      </c>
      <c r="N870" t="s">
        <v>3916</v>
      </c>
      <c r="O870" t="s">
        <v>3923</v>
      </c>
      <c r="P870" s="148">
        <v>0.29268291592597961</v>
      </c>
      <c r="Q870" s="30">
        <v>54.638496019999998</v>
      </c>
      <c r="R870" s="30"/>
      <c r="S870" s="1">
        <v>61</v>
      </c>
      <c r="T870" s="1">
        <v>53</v>
      </c>
      <c r="U870" s="148">
        <v>0.86885243654251099</v>
      </c>
      <c r="V870" s="148">
        <v>0.29268291592597961</v>
      </c>
      <c r="W870" s="149">
        <v>54.967875710000001</v>
      </c>
      <c r="X870" s="149"/>
      <c r="Y870" s="1">
        <v>53</v>
      </c>
      <c r="Z870" s="30">
        <v>90.056198120117188</v>
      </c>
      <c r="AA870" s="148">
        <v>0.54299999999999993</v>
      </c>
      <c r="AB870" s="30">
        <v>51.7</v>
      </c>
      <c r="AC870" s="30">
        <v>360</v>
      </c>
      <c r="AD870" s="30">
        <v>89.031990051269531</v>
      </c>
      <c r="AE870" s="148">
        <v>0.4</v>
      </c>
      <c r="AF870" s="30">
        <v>51.36</v>
      </c>
      <c r="AG870" s="30">
        <v>336</v>
      </c>
      <c r="AH870" s="30">
        <v>86.290084838867188</v>
      </c>
      <c r="AI870" s="148">
        <v>0.36399999999999999</v>
      </c>
      <c r="AJ870" s="30">
        <v>50.469655520000003</v>
      </c>
      <c r="AK870" s="30">
        <v>303</v>
      </c>
      <c r="AL870" s="30">
        <v>85.710311889648438</v>
      </c>
      <c r="AM870" s="148">
        <v>0.29199999999999998</v>
      </c>
      <c r="AN870" s="30">
        <v>50.24474781</v>
      </c>
      <c r="AO870" s="30">
        <v>283.3</v>
      </c>
      <c r="AP870" s="148">
        <v>0.34146341681480408</v>
      </c>
      <c r="AQ870" s="30">
        <v>54.43641341</v>
      </c>
      <c r="AR870" s="30"/>
      <c r="AS870" s="30">
        <v>61</v>
      </c>
      <c r="AT870" s="30">
        <v>53</v>
      </c>
      <c r="AU870" s="148">
        <v>0.86885243654251099</v>
      </c>
      <c r="AV870" s="30">
        <v>91.828781127929688</v>
      </c>
      <c r="AW870" s="148">
        <v>0.34146341681480408</v>
      </c>
      <c r="AX870" s="30">
        <v>53.905477740000002</v>
      </c>
      <c r="AY870" s="30"/>
      <c r="AZ870" s="30">
        <v>53</v>
      </c>
      <c r="BA870" s="30">
        <v>85.948974609375</v>
      </c>
      <c r="BB870" s="148">
        <v>0.25700000000000001</v>
      </c>
      <c r="BC870" s="30">
        <v>50.47</v>
      </c>
      <c r="BD870" s="30">
        <v>288.60000000000002</v>
      </c>
      <c r="BE870" s="30">
        <v>85.239120483398438</v>
      </c>
      <c r="BF870" s="147">
        <v>0.12</v>
      </c>
      <c r="BG870" s="30">
        <v>50.1</v>
      </c>
      <c r="BH870" s="30">
        <v>260</v>
      </c>
      <c r="BI870" s="30">
        <v>88.763114929199219</v>
      </c>
      <c r="BJ870" s="148">
        <v>0.30299999999999999</v>
      </c>
      <c r="BK870" s="30">
        <v>51.865060030000002</v>
      </c>
      <c r="BL870" s="30">
        <v>306.10000000000002</v>
      </c>
      <c r="BM870" s="30">
        <v>88.165397644042969</v>
      </c>
      <c r="BN870" s="148">
        <v>0.25</v>
      </c>
      <c r="BO870" s="30">
        <v>51.581035929999999</v>
      </c>
      <c r="BP870" s="30">
        <v>287.5</v>
      </c>
      <c r="BQ870" s="148"/>
      <c r="BR870" s="148"/>
      <c r="BS870" s="148"/>
      <c r="BT870" s="148">
        <v>0.93400000000000005</v>
      </c>
      <c r="BU870" s="148"/>
      <c r="BV870" s="148">
        <v>6.5999999642372131E-2</v>
      </c>
      <c r="BW870" s="148"/>
      <c r="BX870" s="148">
        <v>0.11799999999999999</v>
      </c>
      <c r="BY870" s="148">
        <v>0.63</v>
      </c>
      <c r="BZ870" s="1"/>
      <c r="CA870" s="150">
        <v>9116</v>
      </c>
      <c r="CB870" s="150">
        <v>10299.16</v>
      </c>
      <c r="CC870" s="124" t="s">
        <v>4354</v>
      </c>
      <c r="CD870" t="s">
        <v>4635</v>
      </c>
    </row>
    <row r="871" spans="1:82" x14ac:dyDescent="0.3">
      <c r="A871" s="1">
        <v>531132050</v>
      </c>
      <c r="B871" s="124" t="s">
        <v>4355</v>
      </c>
      <c r="C871" t="s">
        <v>275</v>
      </c>
      <c r="D871" t="s">
        <v>1379</v>
      </c>
      <c r="E871" s="30">
        <v>79.303848266601563</v>
      </c>
      <c r="F871" s="30">
        <v>78.884384155273438</v>
      </c>
      <c r="G871" s="30">
        <v>87.343193054199219</v>
      </c>
      <c r="H871" s="30">
        <v>86.377761840820313</v>
      </c>
      <c r="I871" s="1">
        <v>1012</v>
      </c>
      <c r="J871" s="1">
        <v>6</v>
      </c>
      <c r="K871" s="1">
        <v>8</v>
      </c>
      <c r="L871" t="s">
        <v>3858</v>
      </c>
      <c r="M871" t="s">
        <v>3907</v>
      </c>
      <c r="N871" t="s">
        <v>3919</v>
      </c>
      <c r="O871" t="s">
        <v>3923</v>
      </c>
      <c r="P871" s="148">
        <v>0.36572051048278809</v>
      </c>
      <c r="Q871" s="30">
        <v>47.588388600000002</v>
      </c>
      <c r="R871" s="30">
        <v>310.69869995117188</v>
      </c>
      <c r="S871" s="1">
        <v>1902</v>
      </c>
      <c r="T871" s="1">
        <v>1188</v>
      </c>
      <c r="U871" s="148">
        <v>0.62460565567016602</v>
      </c>
      <c r="V871" s="148">
        <v>0.27145358920097351</v>
      </c>
      <c r="W871" s="149">
        <v>47.417010660000003</v>
      </c>
      <c r="X871" s="149">
        <v>282.83712768554688</v>
      </c>
      <c r="Y871" s="1">
        <v>1188</v>
      </c>
      <c r="Z871" s="30">
        <v>80.389259338378906</v>
      </c>
      <c r="AA871" s="148">
        <v>0.35799999999999998</v>
      </c>
      <c r="AB871" s="30">
        <v>48.5</v>
      </c>
      <c r="AC871" s="30">
        <v>308.60000000000002</v>
      </c>
      <c r="AD871" s="30">
        <v>79.695762634277344</v>
      </c>
      <c r="AE871" s="148">
        <v>0.26400000000000001</v>
      </c>
      <c r="AF871" s="30">
        <v>48.19</v>
      </c>
      <c r="AG871" s="30">
        <v>278.8</v>
      </c>
      <c r="AH871" s="30">
        <v>84.479049682617188</v>
      </c>
      <c r="AI871" s="148">
        <v>0.43700000000000011</v>
      </c>
      <c r="AJ871" s="30">
        <v>49.869814560000002</v>
      </c>
      <c r="AK871" s="30">
        <v>329.7</v>
      </c>
      <c r="AL871" s="30">
        <v>83.984344482421875</v>
      </c>
      <c r="AM871" s="148">
        <v>0.33300000000000002</v>
      </c>
      <c r="AN871" s="30">
        <v>49.657403809999998</v>
      </c>
      <c r="AO871" s="30">
        <v>299.2</v>
      </c>
      <c r="AP871" s="148">
        <v>0.33879780769348139</v>
      </c>
      <c r="AQ871" s="30">
        <v>51.474966530000003</v>
      </c>
      <c r="AR871" s="30">
        <v>286.66665649414063</v>
      </c>
      <c r="AS871" s="30">
        <v>1902</v>
      </c>
      <c r="AT871" s="30">
        <v>1188</v>
      </c>
      <c r="AU871" s="148">
        <v>0.62460565567016602</v>
      </c>
      <c r="AV871" s="30">
        <v>86.377761840820313</v>
      </c>
      <c r="AW871" s="148">
        <v>0.23684211075305939</v>
      </c>
      <c r="AX871" s="30">
        <v>50.781406779999998</v>
      </c>
      <c r="AY871" s="30">
        <v>250.52632141113281</v>
      </c>
      <c r="AZ871" s="30">
        <v>1188</v>
      </c>
      <c r="BA871" s="30">
        <v>91.784385681152344</v>
      </c>
      <c r="BB871" s="148">
        <v>0.42199999999999999</v>
      </c>
      <c r="BC871" s="30">
        <v>53.3</v>
      </c>
      <c r="BD871" s="30">
        <v>314.10000000000002</v>
      </c>
      <c r="BE871" s="30">
        <v>90.513748168945313</v>
      </c>
      <c r="BF871" s="147">
        <v>0.318</v>
      </c>
      <c r="BG871" s="30">
        <v>52.7</v>
      </c>
      <c r="BH871" s="30">
        <v>281.10000000000002</v>
      </c>
      <c r="BI871" s="30">
        <v>95.81689453125</v>
      </c>
      <c r="BJ871" s="148">
        <v>0.46600000000000003</v>
      </c>
      <c r="BK871" s="30">
        <v>55.301114699999999</v>
      </c>
      <c r="BL871" s="30">
        <v>325</v>
      </c>
      <c r="BM871" s="30">
        <v>94.974334716796875</v>
      </c>
      <c r="BN871" s="148">
        <v>0.36799999999999999</v>
      </c>
      <c r="BO871" s="30">
        <v>54.974433269999999</v>
      </c>
      <c r="BP871" s="30">
        <v>292.3</v>
      </c>
      <c r="BQ871" s="148">
        <v>1.4E-2</v>
      </c>
      <c r="BR871" s="148">
        <v>4.5999999999999999E-2</v>
      </c>
      <c r="BS871" s="148"/>
      <c r="BT871" s="148">
        <v>0.873</v>
      </c>
      <c r="BU871" s="148">
        <v>5.6000000000000001E-2</v>
      </c>
      <c r="BV871" s="148">
        <v>1.099999994039536E-2</v>
      </c>
      <c r="BW871" s="148">
        <v>1.4999999999999999E-2</v>
      </c>
      <c r="BX871" s="148">
        <v>0.17599999999999999</v>
      </c>
      <c r="BY871" s="148">
        <v>0.54500000000000004</v>
      </c>
      <c r="BZ871" s="1"/>
      <c r="CA871" s="150">
        <v>7028.490234375</v>
      </c>
      <c r="CB871" s="150">
        <v>9070.36</v>
      </c>
      <c r="CC871" s="124" t="s">
        <v>4355</v>
      </c>
      <c r="CD871" t="s">
        <v>4633</v>
      </c>
    </row>
    <row r="872" spans="1:82" x14ac:dyDescent="0.3">
      <c r="A872" s="1">
        <v>531134080</v>
      </c>
      <c r="B872" s="124" t="s">
        <v>4355</v>
      </c>
      <c r="C872" t="s">
        <v>275</v>
      </c>
      <c r="D872" t="s">
        <v>1380</v>
      </c>
      <c r="E872" s="30">
        <v>81.255317687988281</v>
      </c>
      <c r="F872" s="30">
        <v>80.586196899414063</v>
      </c>
      <c r="G872" s="30">
        <v>82.927597045898438</v>
      </c>
      <c r="H872" s="30">
        <v>83.848060607910156</v>
      </c>
      <c r="I872" s="1">
        <v>603</v>
      </c>
      <c r="J872" s="1">
        <v>4</v>
      </c>
      <c r="K872" s="1">
        <v>5</v>
      </c>
      <c r="L872" t="s">
        <v>3858</v>
      </c>
      <c r="M872" t="s">
        <v>3907</v>
      </c>
      <c r="N872" t="s">
        <v>3919</v>
      </c>
      <c r="O872" t="s">
        <v>3923</v>
      </c>
      <c r="P872" s="148">
        <v>0.380952388048172</v>
      </c>
      <c r="Q872" s="30">
        <v>48.400127689999998</v>
      </c>
      <c r="R872" s="30">
        <v>318.3421630859375</v>
      </c>
      <c r="S872" s="1">
        <v>933</v>
      </c>
      <c r="T872" s="1">
        <v>613</v>
      </c>
      <c r="U872" s="148">
        <v>0.65702039003372192</v>
      </c>
      <c r="V872" s="148">
        <v>0.31592687964439392</v>
      </c>
      <c r="W872" s="149">
        <v>48.12214419</v>
      </c>
      <c r="X872" s="149">
        <v>298.95562744140631</v>
      </c>
      <c r="Y872" s="1">
        <v>613</v>
      </c>
      <c r="Z872" s="30">
        <v>82.50390625</v>
      </c>
      <c r="AA872" s="148">
        <v>0.47299999999999998</v>
      </c>
      <c r="AB872" s="30">
        <v>49.2</v>
      </c>
      <c r="AC872" s="30">
        <v>343.7</v>
      </c>
      <c r="AD872" s="30">
        <v>81.580680847167969</v>
      </c>
      <c r="AE872" s="148">
        <v>0.36799999999999999</v>
      </c>
      <c r="AF872" s="30">
        <v>48.83</v>
      </c>
      <c r="AG872" s="30">
        <v>315.39999999999998</v>
      </c>
      <c r="AH872" s="30">
        <v>80.531143188476563</v>
      </c>
      <c r="AI872" s="148">
        <v>0.42599999999999999</v>
      </c>
      <c r="AJ872" s="30">
        <v>48.562213180000001</v>
      </c>
      <c r="AK872" s="30">
        <v>330.5</v>
      </c>
      <c r="AL872" s="30">
        <v>79.450065612792969</v>
      </c>
      <c r="AM872" s="148">
        <v>0.33</v>
      </c>
      <c r="AN872" s="30">
        <v>48.114396249999999</v>
      </c>
      <c r="AO872" s="30">
        <v>303.7</v>
      </c>
      <c r="AP872" s="148">
        <v>0.29805997014045721</v>
      </c>
      <c r="AQ872" s="30">
        <v>48.712898320000001</v>
      </c>
      <c r="AR872" s="30">
        <v>264.72662353515631</v>
      </c>
      <c r="AS872" s="30">
        <v>932</v>
      </c>
      <c r="AT872" s="30">
        <v>612</v>
      </c>
      <c r="AU872" s="148">
        <v>0.65702039003372192</v>
      </c>
      <c r="AV872" s="30">
        <v>83.848060607910156</v>
      </c>
      <c r="AW872" s="148">
        <v>0.2402088791131973</v>
      </c>
      <c r="AX872" s="30">
        <v>49.33159191</v>
      </c>
      <c r="AY872" s="30">
        <v>240.99217224121091</v>
      </c>
      <c r="AZ872" s="30">
        <v>612</v>
      </c>
      <c r="BA872" s="30">
        <v>84.856124877929688</v>
      </c>
      <c r="BB872" s="148">
        <v>0.39600000000000002</v>
      </c>
      <c r="BC872" s="30">
        <v>49.94</v>
      </c>
      <c r="BD872" s="30">
        <v>301.10000000000002</v>
      </c>
      <c r="BE872" s="30">
        <v>84.975387573242188</v>
      </c>
      <c r="BF872" s="147">
        <v>0.30199999999999999</v>
      </c>
      <c r="BG872" s="30">
        <v>49.97</v>
      </c>
      <c r="BH872" s="30">
        <v>269</v>
      </c>
      <c r="BI872" s="30">
        <v>84.729446411132813</v>
      </c>
      <c r="BJ872" s="148">
        <v>0.41</v>
      </c>
      <c r="BK872" s="30">
        <v>49.900171759999999</v>
      </c>
      <c r="BL872" s="30">
        <v>303.3</v>
      </c>
      <c r="BM872" s="30">
        <v>85.102386474609375</v>
      </c>
      <c r="BN872" s="148">
        <v>0.31</v>
      </c>
      <c r="BO872" s="30">
        <v>50.054510829999998</v>
      </c>
      <c r="BP872" s="30">
        <v>272.5</v>
      </c>
      <c r="BQ872" s="148">
        <v>0.01</v>
      </c>
      <c r="BR872" s="148">
        <v>3.5000000000000003E-2</v>
      </c>
      <c r="BS872" s="148"/>
      <c r="BT872" s="148">
        <v>0.89400000000000002</v>
      </c>
      <c r="BU872" s="148">
        <v>5.5E-2</v>
      </c>
      <c r="BV872" s="148">
        <v>7.0000002160668373E-3</v>
      </c>
      <c r="BW872" s="148">
        <v>1.2E-2</v>
      </c>
      <c r="BX872" s="148">
        <v>0.216</v>
      </c>
      <c r="BY872" s="148">
        <v>0.60399999999999998</v>
      </c>
      <c r="BZ872" s="1"/>
      <c r="CA872" s="150">
        <v>8495.16015625</v>
      </c>
      <c r="CB872" s="150">
        <v>8806.3799999999992</v>
      </c>
      <c r="CC872" s="124" t="s">
        <v>4355</v>
      </c>
      <c r="CD872" t="s">
        <v>4634</v>
      </c>
    </row>
    <row r="873" spans="1:82" x14ac:dyDescent="0.3">
      <c r="A873" s="1">
        <v>531144020</v>
      </c>
      <c r="B873" s="124" t="s">
        <v>4356</v>
      </c>
      <c r="C873" t="s">
        <v>276</v>
      </c>
      <c r="D873" t="s">
        <v>1381</v>
      </c>
      <c r="E873" s="30">
        <v>82.92724609375</v>
      </c>
      <c r="F873" s="30">
        <v>84.565940856933594</v>
      </c>
      <c r="G873" s="30">
        <v>81.979301452636719</v>
      </c>
      <c r="H873" s="30">
        <v>83.225624084472656</v>
      </c>
      <c r="I873" s="1">
        <v>419</v>
      </c>
      <c r="J873" s="1" t="s">
        <v>4733</v>
      </c>
      <c r="K873" s="1">
        <v>8</v>
      </c>
      <c r="L873" t="s">
        <v>3858</v>
      </c>
      <c r="M873" t="s">
        <v>3907</v>
      </c>
      <c r="N873" t="s">
        <v>3916</v>
      </c>
      <c r="O873" t="s">
        <v>3921</v>
      </c>
      <c r="P873" s="148">
        <v>0.29457363486289978</v>
      </c>
      <c r="Q873" s="30">
        <v>49.095587979999998</v>
      </c>
      <c r="R873" s="30">
        <v>279.844970703125</v>
      </c>
      <c r="S873" s="1">
        <v>356</v>
      </c>
      <c r="T873" s="1">
        <v>356</v>
      </c>
      <c r="U873" s="148">
        <v>1</v>
      </c>
      <c r="V873" s="148">
        <v>0.29457363486289978</v>
      </c>
      <c r="W873" s="149">
        <v>49.77112047</v>
      </c>
      <c r="X873" s="149">
        <v>279.844970703125</v>
      </c>
      <c r="Y873" s="1">
        <v>356</v>
      </c>
      <c r="Z873" s="30">
        <v>82.805992126464844</v>
      </c>
      <c r="AA873" s="148">
        <v>0.34599999999999997</v>
      </c>
      <c r="AB873" s="30">
        <v>49.3</v>
      </c>
      <c r="AC873" s="30">
        <v>324.89999999999998</v>
      </c>
      <c r="AD873" s="30">
        <v>84.70257568359375</v>
      </c>
      <c r="AE873" s="148">
        <v>0.34599999999999997</v>
      </c>
      <c r="AF873" s="30">
        <v>49.89</v>
      </c>
      <c r="AG873" s="30">
        <v>324.89999999999998</v>
      </c>
      <c r="AH873" s="30">
        <v>84.7459716796875</v>
      </c>
      <c r="AI873" s="148">
        <v>0.40500000000000003</v>
      </c>
      <c r="AJ873" s="30">
        <v>49.958223529999998</v>
      </c>
      <c r="AK873" s="30">
        <v>329</v>
      </c>
      <c r="AL873" s="30">
        <v>86.64337158203125</v>
      </c>
      <c r="AM873" s="148">
        <v>0.40500000000000003</v>
      </c>
      <c r="AN873" s="30">
        <v>50.562266579999999</v>
      </c>
      <c r="AO873" s="30">
        <v>329</v>
      </c>
      <c r="AP873" s="148">
        <v>0.2209302335977554</v>
      </c>
      <c r="AQ873" s="30">
        <v>48.119711809999998</v>
      </c>
      <c r="AR873" s="30">
        <v>243.79844665527341</v>
      </c>
      <c r="AS873" s="30">
        <v>356</v>
      </c>
      <c r="AT873" s="30">
        <v>356</v>
      </c>
      <c r="AU873" s="148">
        <v>1</v>
      </c>
      <c r="AV873" s="30">
        <v>83.225624084472656</v>
      </c>
      <c r="AW873" s="148">
        <v>0.2209302335977554</v>
      </c>
      <c r="AX873" s="30">
        <v>48.974861420000003</v>
      </c>
      <c r="AY873" s="30">
        <v>243.79844665527341</v>
      </c>
      <c r="AZ873" s="30">
        <v>356</v>
      </c>
      <c r="BA873" s="30">
        <v>86.381988525390625</v>
      </c>
      <c r="BB873" s="148">
        <v>0.312</v>
      </c>
      <c r="BC873" s="30">
        <v>50.68</v>
      </c>
      <c r="BD873" s="30">
        <v>288.2</v>
      </c>
      <c r="BE873" s="30">
        <v>87.734428405761719</v>
      </c>
      <c r="BF873" s="147">
        <v>0.312</v>
      </c>
      <c r="BG873" s="30">
        <v>51.33</v>
      </c>
      <c r="BH873" s="30">
        <v>288.2</v>
      </c>
      <c r="BI873" s="30">
        <v>87.113441467285156</v>
      </c>
      <c r="BJ873" s="148">
        <v>0.36299999999999999</v>
      </c>
      <c r="BK873" s="30">
        <v>51.061469629999998</v>
      </c>
      <c r="BL873" s="30">
        <v>309.2</v>
      </c>
      <c r="BM873" s="30">
        <v>88.447013854980469</v>
      </c>
      <c r="BN873" s="148">
        <v>0.36299999999999999</v>
      </c>
      <c r="BO873" s="30">
        <v>51.721386219999999</v>
      </c>
      <c r="BP873" s="30">
        <v>309.2</v>
      </c>
      <c r="BQ873" s="148"/>
      <c r="BR873" s="148"/>
      <c r="BS873" s="148"/>
      <c r="BT873" s="148">
        <v>0.96399999999999997</v>
      </c>
      <c r="BU873" s="148"/>
      <c r="BV873" s="148">
        <v>3.5999998450279243E-2</v>
      </c>
      <c r="BW873" s="148"/>
      <c r="BX873" s="148">
        <v>0.16900000000000001</v>
      </c>
      <c r="BY873" s="148">
        <v>0.50950000000000006</v>
      </c>
      <c r="BZ873" s="1">
        <v>1</v>
      </c>
      <c r="CA873" s="150">
        <v>6429.25</v>
      </c>
      <c r="CB873" s="150">
        <v>8413.18</v>
      </c>
      <c r="CC873" s="124" t="s">
        <v>4356</v>
      </c>
      <c r="CD873" t="s">
        <v>4635</v>
      </c>
    </row>
    <row r="874" spans="1:82" x14ac:dyDescent="0.3">
      <c r="A874" s="1">
        <v>540371050</v>
      </c>
      <c r="B874" s="124" t="s">
        <v>4357</v>
      </c>
      <c r="C874" t="s">
        <v>277</v>
      </c>
      <c r="D874" t="s">
        <v>1382</v>
      </c>
      <c r="E874" s="30">
        <v>82.340919494628906</v>
      </c>
      <c r="F874" s="30">
        <v>82.457130432128906</v>
      </c>
      <c r="G874" s="30">
        <v>90.872650146484375</v>
      </c>
      <c r="H874" s="30">
        <v>87.570693969726563</v>
      </c>
      <c r="I874" s="1">
        <v>184</v>
      </c>
      <c r="J874" s="1">
        <v>7</v>
      </c>
      <c r="K874" s="1">
        <v>12</v>
      </c>
      <c r="L874" t="s">
        <v>3861</v>
      </c>
      <c r="M874" t="s">
        <v>3908</v>
      </c>
      <c r="N874" t="s">
        <v>3917</v>
      </c>
      <c r="O874" t="s">
        <v>3921</v>
      </c>
      <c r="P874" s="148">
        <v>0.52083331346511841</v>
      </c>
      <c r="Q874" s="30">
        <v>48.851696879999999</v>
      </c>
      <c r="R874" s="30">
        <v>346.875</v>
      </c>
      <c r="S874" s="1">
        <v>132</v>
      </c>
      <c r="T874" s="1">
        <v>77</v>
      </c>
      <c r="U874" s="148">
        <v>0.58333331346511841</v>
      </c>
      <c r="V874" s="148">
        <v>0.25490197539329529</v>
      </c>
      <c r="W874" s="149">
        <v>48.897350189999997</v>
      </c>
      <c r="X874" s="149"/>
      <c r="Y874" s="1">
        <v>77</v>
      </c>
      <c r="Z874" s="30">
        <v>74.951606750488281</v>
      </c>
      <c r="AA874" s="148">
        <v>0.46500000000000002</v>
      </c>
      <c r="AB874" s="30">
        <v>46.7</v>
      </c>
      <c r="AC874" s="30">
        <v>321.2</v>
      </c>
      <c r="AD874" s="30">
        <v>77.722488403320313</v>
      </c>
      <c r="AE874" s="148">
        <v>0.32800000000000001</v>
      </c>
      <c r="AF874" s="30">
        <v>47.52</v>
      </c>
      <c r="AG874" s="30">
        <v>282.8</v>
      </c>
      <c r="AH874" s="30">
        <v>73.841629028320313</v>
      </c>
      <c r="AI874" s="148">
        <v>0.45600000000000002</v>
      </c>
      <c r="AJ874" s="30">
        <v>46.346554650000002</v>
      </c>
      <c r="AK874" s="30">
        <v>336.7</v>
      </c>
      <c r="AL874" s="30">
        <v>73.907173156738281</v>
      </c>
      <c r="AM874" s="148">
        <v>0.20899999999999999</v>
      </c>
      <c r="AN874" s="30">
        <v>46.228158669999999</v>
      </c>
      <c r="AO874" s="30">
        <v>300</v>
      </c>
      <c r="AP874" s="148">
        <v>0.50467288494110107</v>
      </c>
      <c r="AQ874" s="30">
        <v>53.682737240000002</v>
      </c>
      <c r="AR874" s="30">
        <v>336.4486083984375</v>
      </c>
      <c r="AS874" s="30">
        <v>130</v>
      </c>
      <c r="AT874" s="30">
        <v>76</v>
      </c>
      <c r="AU874" s="148">
        <v>0.58333331346511841</v>
      </c>
      <c r="AV874" s="30">
        <v>87.570693969726563</v>
      </c>
      <c r="AW874" s="148">
        <v>0.32075470685958862</v>
      </c>
      <c r="AX874" s="30">
        <v>51.465098509999997</v>
      </c>
      <c r="AY874" s="30">
        <v>301.88677978515631</v>
      </c>
      <c r="AZ874" s="30">
        <v>76</v>
      </c>
      <c r="BA874" s="30">
        <v>86.546951293945313</v>
      </c>
      <c r="BB874" s="148">
        <v>0.38500000000000001</v>
      </c>
      <c r="BC874" s="30">
        <v>50.76</v>
      </c>
      <c r="BD874" s="30">
        <v>313.2</v>
      </c>
      <c r="BE874" s="30">
        <v>84.914527893066406</v>
      </c>
      <c r="BF874" s="147">
        <v>0.20399999999999999</v>
      </c>
      <c r="BG874" s="30">
        <v>49.94</v>
      </c>
      <c r="BH874" s="30">
        <v>279.60000000000002</v>
      </c>
      <c r="BI874" s="30">
        <v>88.028701782226563</v>
      </c>
      <c r="BJ874" s="148">
        <v>0.5</v>
      </c>
      <c r="BK874" s="30">
        <v>51.507312300000002</v>
      </c>
      <c r="BL874" s="30">
        <v>342.1</v>
      </c>
      <c r="BM874" s="30">
        <v>88.714302062988281</v>
      </c>
      <c r="BN874" s="148">
        <v>0.308</v>
      </c>
      <c r="BO874" s="30">
        <v>51.854595879999998</v>
      </c>
      <c r="BP874" s="30">
        <v>294.89999999999998</v>
      </c>
      <c r="BQ874" s="148"/>
      <c r="BR874" s="148">
        <v>3.7999999999999999E-2</v>
      </c>
      <c r="BS874" s="148"/>
      <c r="BT874" s="148">
        <v>0.92400000000000004</v>
      </c>
      <c r="BU874" s="148"/>
      <c r="BV874" s="148">
        <v>3.7999998778104782E-2</v>
      </c>
      <c r="BW874" s="148"/>
      <c r="BX874" s="148">
        <v>0.12</v>
      </c>
      <c r="BY874" s="148">
        <v>0.46200000000000002</v>
      </c>
      <c r="BZ874" s="1"/>
      <c r="CA874" s="150">
        <v>12468.259765625</v>
      </c>
      <c r="CB874" s="150">
        <v>14334.21</v>
      </c>
      <c r="CC874" s="124" t="s">
        <v>4357</v>
      </c>
      <c r="CD874" t="s">
        <v>4633</v>
      </c>
    </row>
    <row r="875" spans="1:82" x14ac:dyDescent="0.3">
      <c r="A875" s="1">
        <v>540374020</v>
      </c>
      <c r="B875" s="124" t="s">
        <v>4357</v>
      </c>
      <c r="C875" t="s">
        <v>277</v>
      </c>
      <c r="D875" t="s">
        <v>1383</v>
      </c>
      <c r="E875" s="30">
        <v>90.116043090820313</v>
      </c>
      <c r="F875" s="30">
        <v>88.675018310546875</v>
      </c>
      <c r="G875" s="30">
        <v>91.482673645019531</v>
      </c>
      <c r="H875" s="30">
        <v>89.950889587402344</v>
      </c>
      <c r="I875" s="1">
        <v>217</v>
      </c>
      <c r="J875" s="1" t="s">
        <v>4733</v>
      </c>
      <c r="K875" s="1">
        <v>6</v>
      </c>
      <c r="L875" t="s">
        <v>3861</v>
      </c>
      <c r="M875" t="s">
        <v>3908</v>
      </c>
      <c r="N875" t="s">
        <v>3917</v>
      </c>
      <c r="O875" t="s">
        <v>3921</v>
      </c>
      <c r="P875" s="148">
        <v>0.40310078859329218</v>
      </c>
      <c r="Q875" s="30">
        <v>52.085860179999997</v>
      </c>
      <c r="R875" s="30">
        <v>313.9534912109375</v>
      </c>
      <c r="S875" s="1">
        <v>132</v>
      </c>
      <c r="T875" s="1">
        <v>71</v>
      </c>
      <c r="U875" s="148">
        <v>0.53787881135940552</v>
      </c>
      <c r="V875" s="148">
        <v>0.27272728085517878</v>
      </c>
      <c r="W875" s="149">
        <v>51.473685580000001</v>
      </c>
      <c r="X875" s="149">
        <v>274.242431640625</v>
      </c>
      <c r="Y875" s="1">
        <v>71</v>
      </c>
      <c r="Z875" s="30">
        <v>82.201812744140625</v>
      </c>
      <c r="AA875" s="148">
        <v>0.46600000000000003</v>
      </c>
      <c r="AB875" s="30">
        <v>49.1</v>
      </c>
      <c r="AC875" s="30">
        <v>328.4</v>
      </c>
      <c r="AD875" s="30">
        <v>84.408058166503906</v>
      </c>
      <c r="AE875" s="148">
        <v>0.4</v>
      </c>
      <c r="AF875" s="30">
        <v>49.79</v>
      </c>
      <c r="AG875" s="30">
        <v>307.7</v>
      </c>
      <c r="AH875" s="30">
        <v>80.802993774414063</v>
      </c>
      <c r="AI875" s="148">
        <v>0.40699999999999997</v>
      </c>
      <c r="AJ875" s="30">
        <v>48.652254509999999</v>
      </c>
      <c r="AK875" s="30">
        <v>334.7</v>
      </c>
      <c r="AL875" s="30">
        <v>83.216346740722656</v>
      </c>
      <c r="AM875" s="148">
        <v>0.34799999999999998</v>
      </c>
      <c r="AN875" s="30">
        <v>49.396056219999998</v>
      </c>
      <c r="AO875" s="30">
        <v>321.7</v>
      </c>
      <c r="AP875" s="148">
        <v>0.30000001192092901</v>
      </c>
      <c r="AQ875" s="30">
        <v>54.064325820000001</v>
      </c>
      <c r="AR875" s="30">
        <v>273.07693481445313</v>
      </c>
      <c r="AS875" s="30">
        <v>133</v>
      </c>
      <c r="AT875" s="30">
        <v>72</v>
      </c>
      <c r="AU875" s="148">
        <v>0.53787881135940552</v>
      </c>
      <c r="AV875" s="30">
        <v>89.950889587402344</v>
      </c>
      <c r="AW875" s="148">
        <v>0.17910447716712949</v>
      </c>
      <c r="AX875" s="30">
        <v>52.829226550000001</v>
      </c>
      <c r="AY875" s="30"/>
      <c r="AZ875" s="30">
        <v>72</v>
      </c>
      <c r="BA875" s="30">
        <v>83.763275146484375</v>
      </c>
      <c r="BB875" s="148">
        <v>0.371</v>
      </c>
      <c r="BC875" s="30">
        <v>49.41</v>
      </c>
      <c r="BD875" s="30">
        <v>309.5</v>
      </c>
      <c r="BE875" s="30">
        <v>83.900177001953125</v>
      </c>
      <c r="BF875" s="147">
        <v>0.36899999999999999</v>
      </c>
      <c r="BG875" s="30">
        <v>49.44</v>
      </c>
      <c r="BH875" s="30">
        <v>293.8</v>
      </c>
      <c r="BI875" s="30">
        <v>82.702178955078125</v>
      </c>
      <c r="BJ875" s="148">
        <v>0.43200000000000011</v>
      </c>
      <c r="BK875" s="30">
        <v>48.912643930000002</v>
      </c>
      <c r="BL875" s="30">
        <v>330.5</v>
      </c>
      <c r="BM875" s="30">
        <v>83.091781616210938</v>
      </c>
      <c r="BN875" s="148">
        <v>0.33300000000000002</v>
      </c>
      <c r="BO875" s="30">
        <v>49.052479140000003</v>
      </c>
      <c r="BP875" s="30">
        <v>310.10000000000002</v>
      </c>
      <c r="BQ875" s="148"/>
      <c r="BR875" s="148">
        <v>5.5E-2</v>
      </c>
      <c r="BS875" s="148"/>
      <c r="BT875" s="148">
        <v>0.89900000000000002</v>
      </c>
      <c r="BU875" s="148"/>
      <c r="BV875" s="148">
        <v>4.6000000089406967E-2</v>
      </c>
      <c r="BW875" s="148">
        <v>3.2000000000000001E-2</v>
      </c>
      <c r="BX875" s="148">
        <v>0.129</v>
      </c>
      <c r="BY875" s="148">
        <v>0.505</v>
      </c>
      <c r="BZ875" s="1"/>
      <c r="CA875" s="150">
        <v>10399.7099609375</v>
      </c>
      <c r="CB875" s="150">
        <v>12298.84</v>
      </c>
      <c r="CC875" s="124" t="s">
        <v>4357</v>
      </c>
      <c r="CD875" t="s">
        <v>4634</v>
      </c>
    </row>
    <row r="876" spans="1:82" x14ac:dyDescent="0.3">
      <c r="A876" s="1">
        <v>540393000</v>
      </c>
      <c r="B876" s="124" t="s">
        <v>4358</v>
      </c>
      <c r="C876" t="s">
        <v>278</v>
      </c>
      <c r="D876" t="s">
        <v>1384</v>
      </c>
      <c r="E876" s="30">
        <v>86.489944458007813</v>
      </c>
      <c r="F876" s="30">
        <v>84.43255615234375</v>
      </c>
      <c r="G876" s="30">
        <v>78.569358825683594</v>
      </c>
      <c r="H876" s="30">
        <v>76.707313537597656</v>
      </c>
      <c r="I876" s="1">
        <v>224</v>
      </c>
      <c r="J876" s="1">
        <v>6</v>
      </c>
      <c r="K876" s="1">
        <v>8</v>
      </c>
      <c r="L876" t="s">
        <v>3861</v>
      </c>
      <c r="M876" t="s">
        <v>3908</v>
      </c>
      <c r="N876" t="s">
        <v>3919</v>
      </c>
      <c r="O876" t="s">
        <v>3921</v>
      </c>
      <c r="P876" s="148">
        <v>0.43961352109909058</v>
      </c>
      <c r="Q876" s="30">
        <v>50.577538089999997</v>
      </c>
      <c r="R876" s="30">
        <v>340.09661865234381</v>
      </c>
      <c r="S876" s="1">
        <v>428</v>
      </c>
      <c r="T876" s="1">
        <v>208</v>
      </c>
      <c r="U876" s="148">
        <v>0.48598131537437439</v>
      </c>
      <c r="V876" s="148">
        <v>0.28735631704330439</v>
      </c>
      <c r="W876" s="149">
        <v>49.715854829999998</v>
      </c>
      <c r="X876" s="149">
        <v>302.29885864257813</v>
      </c>
      <c r="Y876" s="1">
        <v>208</v>
      </c>
      <c r="Z876" s="30">
        <v>79.482986450195313</v>
      </c>
      <c r="AA876" s="148">
        <v>0.40500000000000003</v>
      </c>
      <c r="AB876" s="30">
        <v>48.2</v>
      </c>
      <c r="AC876" s="30">
        <v>328.2</v>
      </c>
      <c r="AD876" s="30">
        <v>76.367706298828125</v>
      </c>
      <c r="AE876" s="148">
        <v>0.26400000000000001</v>
      </c>
      <c r="AF876" s="30">
        <v>47.06</v>
      </c>
      <c r="AG876" s="30">
        <v>292.60000000000002</v>
      </c>
      <c r="AH876" s="30">
        <v>80.86932373046875</v>
      </c>
      <c r="AI876" s="148">
        <v>0.45900000000000002</v>
      </c>
      <c r="AJ876" s="30">
        <v>48.674223509999997</v>
      </c>
      <c r="AK876" s="30">
        <v>336.6</v>
      </c>
      <c r="AL876" s="30">
        <v>78.418212890625</v>
      </c>
      <c r="AM876" s="148">
        <v>0.28899999999999998</v>
      </c>
      <c r="AN876" s="30">
        <v>47.763259580000003</v>
      </c>
      <c r="AO876" s="30">
        <v>293</v>
      </c>
      <c r="AP876" s="148">
        <v>0.18357488512992859</v>
      </c>
      <c r="AQ876" s="30">
        <v>45.986702510000001</v>
      </c>
      <c r="AR876" s="30"/>
      <c r="AS876" s="30">
        <v>428</v>
      </c>
      <c r="AT876" s="30">
        <v>208</v>
      </c>
      <c r="AU876" s="148">
        <v>0.48598131537437439</v>
      </c>
      <c r="AV876" s="30">
        <v>76.707313537597656</v>
      </c>
      <c r="AW876" s="148">
        <v>8.0459773540496826E-2</v>
      </c>
      <c r="AX876" s="30">
        <v>45.239111680000001</v>
      </c>
      <c r="AY876" s="30"/>
      <c r="AZ876" s="30">
        <v>208</v>
      </c>
      <c r="BA876" s="30">
        <v>78.711410522460938</v>
      </c>
      <c r="BB876" s="148">
        <v>0.23799999999999999</v>
      </c>
      <c r="BC876" s="30">
        <v>46.96</v>
      </c>
      <c r="BD876" s="30">
        <v>252.9</v>
      </c>
      <c r="BE876" s="30">
        <v>77.530044555664063</v>
      </c>
      <c r="BF876" s="147">
        <v>0.107</v>
      </c>
      <c r="BG876" s="30">
        <v>46.3</v>
      </c>
      <c r="BH876" s="30">
        <v>210.7</v>
      </c>
      <c r="BI876" s="30">
        <v>80.373298645019531</v>
      </c>
      <c r="BJ876" s="148">
        <v>0.35099999999999998</v>
      </c>
      <c r="BK876" s="30">
        <v>47.778192709999999</v>
      </c>
      <c r="BL876" s="30">
        <v>293.7</v>
      </c>
      <c r="BM876" s="30">
        <v>80.075889587402344</v>
      </c>
      <c r="BN876" s="148">
        <v>0.20200000000000001</v>
      </c>
      <c r="BO876" s="30">
        <v>47.549437130000001</v>
      </c>
      <c r="BP876" s="30">
        <v>243</v>
      </c>
      <c r="BQ876" s="148">
        <v>5.3999999999999999E-2</v>
      </c>
      <c r="BR876" s="148">
        <v>0.04</v>
      </c>
      <c r="BS876" s="148"/>
      <c r="BT876" s="148">
        <v>0.871</v>
      </c>
      <c r="BU876" s="148">
        <v>2.7E-2</v>
      </c>
      <c r="BV876" s="148">
        <v>8.999999612569809E-3</v>
      </c>
      <c r="BW876" s="148"/>
      <c r="BX876" s="148">
        <v>0.13800000000000001</v>
      </c>
      <c r="BY876" s="148">
        <v>0.35599999999999998</v>
      </c>
      <c r="BZ876" s="1"/>
      <c r="CA876" s="150">
        <v>9081.4404296875</v>
      </c>
      <c r="CB876" s="150">
        <v>9411.7999999999993</v>
      </c>
      <c r="CC876" s="124" t="s">
        <v>4358</v>
      </c>
      <c r="CD876" t="s">
        <v>4633</v>
      </c>
    </row>
    <row r="877" spans="1:82" x14ac:dyDescent="0.3">
      <c r="A877" s="1">
        <v>540394020</v>
      </c>
      <c r="B877" s="124" t="s">
        <v>4358</v>
      </c>
      <c r="C877" t="s">
        <v>278</v>
      </c>
      <c r="D877" t="s">
        <v>1326</v>
      </c>
      <c r="E877" s="30">
        <v>88.627799987792969</v>
      </c>
      <c r="F877" s="30">
        <v>86.6107177734375</v>
      </c>
      <c r="G877" s="30">
        <v>90.311294555664063</v>
      </c>
      <c r="H877" s="30">
        <v>89.476112365722656</v>
      </c>
      <c r="I877" s="1">
        <v>398</v>
      </c>
      <c r="J877" s="1" t="s">
        <v>4733</v>
      </c>
      <c r="K877" s="1">
        <v>5</v>
      </c>
      <c r="L877" t="s">
        <v>3861</v>
      </c>
      <c r="M877" t="s">
        <v>3908</v>
      </c>
      <c r="N877" t="s">
        <v>3919</v>
      </c>
      <c r="O877" t="s">
        <v>3921</v>
      </c>
      <c r="P877" s="148">
        <v>0.38251367211341858</v>
      </c>
      <c r="Q877" s="30">
        <v>51.466809220000002</v>
      </c>
      <c r="R877" s="30">
        <v>304.91802978515631</v>
      </c>
      <c r="S877" s="1">
        <v>194</v>
      </c>
      <c r="T877" s="1">
        <v>111</v>
      </c>
      <c r="U877" s="148">
        <v>0.57216495275497437</v>
      </c>
      <c r="V877" s="148">
        <v>0.26315790414810181</v>
      </c>
      <c r="W877" s="149">
        <v>50.618359429999998</v>
      </c>
      <c r="X877" s="149">
        <v>271.57894897460938</v>
      </c>
      <c r="Y877" s="1">
        <v>111</v>
      </c>
      <c r="Z877" s="30">
        <v>87.337371826171875</v>
      </c>
      <c r="AA877" s="148">
        <v>0.436</v>
      </c>
      <c r="AB877" s="30">
        <v>50.8</v>
      </c>
      <c r="AC877" s="30">
        <v>317.89999999999998</v>
      </c>
      <c r="AD877" s="30">
        <v>86.558036804199219</v>
      </c>
      <c r="AE877" s="148">
        <v>0.28899999999999998</v>
      </c>
      <c r="AF877" s="30">
        <v>50.52</v>
      </c>
      <c r="AG877" s="30">
        <v>276</v>
      </c>
      <c r="AH877" s="30">
        <v>90.879310607910156</v>
      </c>
      <c r="AI877" s="148">
        <v>0.436</v>
      </c>
      <c r="AJ877" s="30">
        <v>51.989670439999998</v>
      </c>
      <c r="AK877" s="30">
        <v>327.9</v>
      </c>
      <c r="AL877" s="30">
        <v>91.097221374511719</v>
      </c>
      <c r="AM877" s="148">
        <v>0.28100000000000003</v>
      </c>
      <c r="AN877" s="30">
        <v>52.077905979999997</v>
      </c>
      <c r="AO877" s="30">
        <v>288.39999999999998</v>
      </c>
      <c r="AP877" s="148">
        <v>0.23497267067432401</v>
      </c>
      <c r="AQ877" s="30">
        <v>53.331596709999999</v>
      </c>
      <c r="AR877" s="30">
        <v>248.0874328613281</v>
      </c>
      <c r="AS877" s="30">
        <v>194</v>
      </c>
      <c r="AT877" s="30">
        <v>111</v>
      </c>
      <c r="AU877" s="148">
        <v>0.57216495275497437</v>
      </c>
      <c r="AV877" s="30">
        <v>89.476112365722656</v>
      </c>
      <c r="AW877" s="148">
        <v>0.1368421018123627</v>
      </c>
      <c r="AX877" s="30">
        <v>52.557124440000003</v>
      </c>
      <c r="AY877" s="30"/>
      <c r="AZ877" s="30">
        <v>111</v>
      </c>
      <c r="BA877" s="30">
        <v>87.598564147949219</v>
      </c>
      <c r="BB877" s="148">
        <v>0.308</v>
      </c>
      <c r="BC877" s="30">
        <v>51.27</v>
      </c>
      <c r="BD877" s="30">
        <v>262.10000000000002</v>
      </c>
      <c r="BE877" s="30">
        <v>88.282173156738281</v>
      </c>
      <c r="BF877" s="147">
        <v>0.19800000000000001</v>
      </c>
      <c r="BG877" s="30">
        <v>51.6</v>
      </c>
      <c r="BH877" s="30">
        <v>220.7</v>
      </c>
      <c r="BI877" s="30">
        <v>86.932929992675781</v>
      </c>
      <c r="BJ877" s="148">
        <v>0.29899999999999999</v>
      </c>
      <c r="BK877" s="30">
        <v>50.973536930000002</v>
      </c>
      <c r="BL877" s="30">
        <v>262.7</v>
      </c>
      <c r="BM877" s="30">
        <v>88.226829528808594</v>
      </c>
      <c r="BN877" s="148">
        <v>0.20699999999999999</v>
      </c>
      <c r="BO877" s="30">
        <v>51.611654190000003</v>
      </c>
      <c r="BP877" s="30">
        <v>234.7</v>
      </c>
      <c r="BQ877" s="148">
        <v>5.2999999999999999E-2</v>
      </c>
      <c r="BR877" s="148">
        <v>3.7999999999999999E-2</v>
      </c>
      <c r="BS877" s="148"/>
      <c r="BT877" s="148">
        <v>0.83200000000000007</v>
      </c>
      <c r="BU877" s="148">
        <v>7.2999999999999995E-2</v>
      </c>
      <c r="BV877" s="148">
        <v>4.999999888241291E-3</v>
      </c>
      <c r="BW877" s="148"/>
      <c r="BX877" s="148">
        <v>0.191</v>
      </c>
      <c r="BY877" s="148">
        <v>0.42099999999999999</v>
      </c>
      <c r="BZ877" s="1"/>
      <c r="CA877" s="150">
        <v>6896.9501953125</v>
      </c>
      <c r="CB877" s="150">
        <v>10003.450000000001</v>
      </c>
      <c r="CC877" s="124" t="s">
        <v>4358</v>
      </c>
      <c r="CD877" t="s">
        <v>4634</v>
      </c>
    </row>
    <row r="878" spans="1:82" x14ac:dyDescent="0.3">
      <c r="A878" s="1">
        <v>540413000</v>
      </c>
      <c r="B878" s="124" t="s">
        <v>4359</v>
      </c>
      <c r="C878" t="s">
        <v>279</v>
      </c>
      <c r="D878" t="s">
        <v>1385</v>
      </c>
      <c r="E878" s="30">
        <v>89.270866394042969</v>
      </c>
      <c r="F878" s="30">
        <v>87.599433898925781</v>
      </c>
      <c r="G878" s="30">
        <v>91.242660522460938</v>
      </c>
      <c r="H878" s="30">
        <v>91.043792724609375</v>
      </c>
      <c r="I878" s="1">
        <v>501</v>
      </c>
      <c r="J878" s="1">
        <v>6</v>
      </c>
      <c r="K878" s="1">
        <v>8</v>
      </c>
      <c r="L878" t="s">
        <v>3861</v>
      </c>
      <c r="M878" t="s">
        <v>3908</v>
      </c>
      <c r="N878" t="s">
        <v>3917</v>
      </c>
      <c r="O878" t="s">
        <v>3923</v>
      </c>
      <c r="P878" s="148">
        <v>0.4788418710231781</v>
      </c>
      <c r="Q878" s="30">
        <v>51.734299040000003</v>
      </c>
      <c r="R878" s="30">
        <v>344.09799194335938</v>
      </c>
      <c r="S878" s="1">
        <v>908</v>
      </c>
      <c r="T878" s="1">
        <v>381</v>
      </c>
      <c r="U878" s="148">
        <v>0.41960352659225458</v>
      </c>
      <c r="V878" s="148">
        <v>0.29775279760360718</v>
      </c>
      <c r="W878" s="149">
        <v>51.028027129999998</v>
      </c>
      <c r="X878" s="149">
        <v>296.62921142578131</v>
      </c>
      <c r="Y878" s="1">
        <v>381</v>
      </c>
      <c r="Z878" s="30">
        <v>87.941551208496094</v>
      </c>
      <c r="AA878" s="148">
        <v>0.48599999999999999</v>
      </c>
      <c r="AB878" s="30">
        <v>51</v>
      </c>
      <c r="AC878" s="30">
        <v>343.1</v>
      </c>
      <c r="AD878" s="30">
        <v>88.384056091308594</v>
      </c>
      <c r="AE878" s="148">
        <v>0.38</v>
      </c>
      <c r="AF878" s="30">
        <v>51.14</v>
      </c>
      <c r="AG878" s="30">
        <v>310.2</v>
      </c>
      <c r="AH878" s="30">
        <v>86.709823608398438</v>
      </c>
      <c r="AI878" s="148">
        <v>0.50600000000000001</v>
      </c>
      <c r="AJ878" s="30">
        <v>50.6086782</v>
      </c>
      <c r="AK878" s="30">
        <v>355.9</v>
      </c>
      <c r="AL878" s="30">
        <v>86.737548828125</v>
      </c>
      <c r="AM878" s="148">
        <v>0.41</v>
      </c>
      <c r="AN878" s="30">
        <v>50.594317160000003</v>
      </c>
      <c r="AO878" s="30">
        <v>332.1</v>
      </c>
      <c r="AP878" s="148">
        <v>0.43303570151329041</v>
      </c>
      <c r="AQ878" s="30">
        <v>53.914190230000003</v>
      </c>
      <c r="AR878" s="30">
        <v>326.11605834960938</v>
      </c>
      <c r="AS878" s="30">
        <v>906</v>
      </c>
      <c r="AT878" s="30">
        <v>380</v>
      </c>
      <c r="AU878" s="148">
        <v>0.41960352659225458</v>
      </c>
      <c r="AV878" s="30">
        <v>91.043792724609375</v>
      </c>
      <c r="AW878" s="148">
        <v>0.27528089284896851</v>
      </c>
      <c r="AX878" s="30">
        <v>53.455587510000001</v>
      </c>
      <c r="AY878" s="30">
        <v>278.65167236328131</v>
      </c>
      <c r="AZ878" s="30">
        <v>380</v>
      </c>
      <c r="BA878" s="30">
        <v>89.227523803710938</v>
      </c>
      <c r="BB878" s="148">
        <v>0.49</v>
      </c>
      <c r="BC878" s="30">
        <v>52.06</v>
      </c>
      <c r="BD878" s="30">
        <v>340.1</v>
      </c>
      <c r="BE878" s="30">
        <v>88.728492736816406</v>
      </c>
      <c r="BF878" s="147">
        <v>0.36099999999999999</v>
      </c>
      <c r="BG878" s="30">
        <v>51.82</v>
      </c>
      <c r="BH878" s="30">
        <v>294.89999999999998</v>
      </c>
      <c r="BI878" s="30">
        <v>87.100502014160156</v>
      </c>
      <c r="BJ878" s="148">
        <v>0.439</v>
      </c>
      <c r="BK878" s="30">
        <v>51.055166880000002</v>
      </c>
      <c r="BL878" s="30">
        <v>326.60000000000002</v>
      </c>
      <c r="BM878" s="30">
        <v>86.552780151367188</v>
      </c>
      <c r="BN878" s="148">
        <v>0.316</v>
      </c>
      <c r="BO878" s="30">
        <v>50.777349350000001</v>
      </c>
      <c r="BP878" s="30">
        <v>290.60000000000002</v>
      </c>
      <c r="BQ878" s="148"/>
      <c r="BR878" s="148">
        <v>3.5999999999999997E-2</v>
      </c>
      <c r="BS878" s="148"/>
      <c r="BT878" s="148">
        <v>0.92200000000000004</v>
      </c>
      <c r="BU878" s="148">
        <v>2.4E-2</v>
      </c>
      <c r="BV878" s="148">
        <v>1.7999999225139621E-2</v>
      </c>
      <c r="BW878" s="148"/>
      <c r="BX878" s="148">
        <v>0.11600000000000001</v>
      </c>
      <c r="BY878" s="148">
        <v>0.28799999999999998</v>
      </c>
      <c r="BZ878" s="1"/>
      <c r="CA878" s="150">
        <v>7697.91015625</v>
      </c>
      <c r="CB878" s="150">
        <v>8796.6</v>
      </c>
      <c r="CC878" s="124" t="s">
        <v>4359</v>
      </c>
      <c r="CD878" t="s">
        <v>4633</v>
      </c>
    </row>
    <row r="879" spans="1:82" x14ac:dyDescent="0.3">
      <c r="A879" s="1">
        <v>540414060</v>
      </c>
      <c r="B879" s="124" t="s">
        <v>4359</v>
      </c>
      <c r="C879" t="s">
        <v>279</v>
      </c>
      <c r="D879" t="s">
        <v>1386</v>
      </c>
      <c r="E879" s="30">
        <v>79.171882629394531</v>
      </c>
      <c r="F879" s="30">
        <v>77.355781555175781</v>
      </c>
      <c r="G879" s="30">
        <v>84.116325378417969</v>
      </c>
      <c r="H879" s="30">
        <v>82.690528869628906</v>
      </c>
      <c r="I879" s="1">
        <v>458</v>
      </c>
      <c r="J879" s="1">
        <v>3</v>
      </c>
      <c r="K879" s="1">
        <v>5</v>
      </c>
      <c r="L879" t="s">
        <v>3861</v>
      </c>
      <c r="M879" t="s">
        <v>3908</v>
      </c>
      <c r="N879" t="s">
        <v>3917</v>
      </c>
      <c r="O879" t="s">
        <v>3923</v>
      </c>
      <c r="P879" s="148">
        <v>0.45098039507865911</v>
      </c>
      <c r="Q879" s="30">
        <v>47.533496460000002</v>
      </c>
      <c r="R879" s="30">
        <v>327.45098876953131</v>
      </c>
      <c r="S879" s="1">
        <v>456</v>
      </c>
      <c r="T879" s="1">
        <v>223</v>
      </c>
      <c r="U879" s="148">
        <v>0.48903509974479681</v>
      </c>
      <c r="V879" s="148">
        <v>0.29213482141494751</v>
      </c>
      <c r="W879" s="149">
        <v>46.783645139999997</v>
      </c>
      <c r="X879" s="149">
        <v>283.70785522460938</v>
      </c>
      <c r="Y879" s="1">
        <v>223</v>
      </c>
      <c r="Z879" s="30">
        <v>79.785079956054688</v>
      </c>
      <c r="AA879" s="148">
        <v>0.46600000000000003</v>
      </c>
      <c r="AB879" s="30">
        <v>48.3</v>
      </c>
      <c r="AC879" s="30">
        <v>335.3</v>
      </c>
      <c r="AD879" s="30">
        <v>78.635498046875</v>
      </c>
      <c r="AE879" s="148">
        <v>0.34</v>
      </c>
      <c r="AF879" s="30">
        <v>47.83</v>
      </c>
      <c r="AG879" s="30">
        <v>302.5</v>
      </c>
      <c r="AH879" s="30">
        <v>80.380081176757813</v>
      </c>
      <c r="AI879" s="148">
        <v>0.48399999999999999</v>
      </c>
      <c r="AJ879" s="30">
        <v>48.512179250000003</v>
      </c>
      <c r="AK879" s="30">
        <v>336.9</v>
      </c>
      <c r="AL879" s="30">
        <v>79.62646484375</v>
      </c>
      <c r="AM879" s="148">
        <v>0.36</v>
      </c>
      <c r="AN879" s="30">
        <v>48.17442672</v>
      </c>
      <c r="AO879" s="30">
        <v>304</v>
      </c>
      <c r="AP879" s="148">
        <v>0.34718826413154602</v>
      </c>
      <c r="AQ879" s="30">
        <v>49.456478490000002</v>
      </c>
      <c r="AR879" s="30">
        <v>280.92910766601563</v>
      </c>
      <c r="AS879" s="30">
        <v>456</v>
      </c>
      <c r="AT879" s="30">
        <v>223</v>
      </c>
      <c r="AU879" s="148">
        <v>0.48903509974479681</v>
      </c>
      <c r="AV879" s="30">
        <v>82.690528869628906</v>
      </c>
      <c r="AW879" s="148">
        <v>0.2022471874952316</v>
      </c>
      <c r="AX879" s="30">
        <v>48.668193430000002</v>
      </c>
      <c r="AY879" s="30">
        <v>228.08988952636719</v>
      </c>
      <c r="AZ879" s="30">
        <v>223</v>
      </c>
      <c r="BA879" s="30">
        <v>79.659927368164063</v>
      </c>
      <c r="BB879" s="148">
        <v>0.42699999999999999</v>
      </c>
      <c r="BC879" s="30">
        <v>47.42</v>
      </c>
      <c r="BD879" s="30">
        <v>311.3</v>
      </c>
      <c r="BE879" s="30">
        <v>78.463249206542969</v>
      </c>
      <c r="BF879" s="147">
        <v>0.33200000000000002</v>
      </c>
      <c r="BG879" s="30">
        <v>46.76</v>
      </c>
      <c r="BH879" s="30">
        <v>277.7</v>
      </c>
      <c r="BI879" s="30">
        <v>79.761215209960938</v>
      </c>
      <c r="BJ879" s="148">
        <v>0.42599999999999999</v>
      </c>
      <c r="BK879" s="30">
        <v>47.480034179999997</v>
      </c>
      <c r="BL879" s="30">
        <v>307</v>
      </c>
      <c r="BM879" s="30">
        <v>78.872390747070313</v>
      </c>
      <c r="BN879" s="148">
        <v>0.30399999999999999</v>
      </c>
      <c r="BO879" s="30">
        <v>46.949646639999997</v>
      </c>
      <c r="BP879" s="30">
        <v>269.60000000000002</v>
      </c>
      <c r="BQ879" s="148">
        <v>1.0999999999999999E-2</v>
      </c>
      <c r="BR879" s="148">
        <v>3.1E-2</v>
      </c>
      <c r="BS879" s="148"/>
      <c r="BT879" s="148">
        <v>0.88600000000000001</v>
      </c>
      <c r="BU879" s="148">
        <v>6.3E-2</v>
      </c>
      <c r="BV879" s="148">
        <v>8.999999612569809E-3</v>
      </c>
      <c r="BW879" s="148"/>
      <c r="BX879" s="148">
        <v>0.16800000000000001</v>
      </c>
      <c r="BY879" s="148">
        <v>0.29299999999999998</v>
      </c>
      <c r="BZ879" s="1"/>
      <c r="CA879" s="150">
        <v>7604.2998046875</v>
      </c>
      <c r="CB879" s="150">
        <v>9313.9699999999993</v>
      </c>
      <c r="CC879" s="124" t="s">
        <v>4359</v>
      </c>
      <c r="CD879" t="s">
        <v>4634</v>
      </c>
    </row>
    <row r="880" spans="1:82" x14ac:dyDescent="0.3">
      <c r="A880" s="1">
        <v>540421050</v>
      </c>
      <c r="B880" s="124" t="s">
        <v>4360</v>
      </c>
      <c r="C880" t="s">
        <v>280</v>
      </c>
      <c r="D880" t="s">
        <v>1387</v>
      </c>
      <c r="E880" s="30">
        <v>86.647895812988281</v>
      </c>
      <c r="F880" s="30">
        <v>88.293411254882813</v>
      </c>
      <c r="G880" s="30">
        <v>83.49237060546875</v>
      </c>
      <c r="H880" s="30">
        <v>83.390357971191406</v>
      </c>
      <c r="I880" s="1">
        <v>171</v>
      </c>
      <c r="J880" s="1">
        <v>7</v>
      </c>
      <c r="K880" s="1">
        <v>12</v>
      </c>
      <c r="L880" t="s">
        <v>3861</v>
      </c>
      <c r="M880" t="s">
        <v>3908</v>
      </c>
      <c r="N880" t="s">
        <v>3916</v>
      </c>
      <c r="O880" t="s">
        <v>3923</v>
      </c>
      <c r="P880" s="148">
        <v>0.45121949911117548</v>
      </c>
      <c r="Q880" s="30">
        <v>50.64324105</v>
      </c>
      <c r="R880" s="30">
        <v>324.3902587890625</v>
      </c>
      <c r="S880" s="1">
        <v>97</v>
      </c>
      <c r="T880" s="1">
        <v>46</v>
      </c>
      <c r="U880" s="148">
        <v>0.47422680258750921</v>
      </c>
      <c r="V880" s="148">
        <v>0.25641027092933649</v>
      </c>
      <c r="W880" s="149">
        <v>51.315571849999998</v>
      </c>
      <c r="X880" s="149"/>
      <c r="Y880" s="1">
        <v>46</v>
      </c>
      <c r="Z880" s="30">
        <v>87.63946533203125</v>
      </c>
      <c r="AA880" s="148">
        <v>0.6</v>
      </c>
      <c r="AB880" s="30">
        <v>50.9</v>
      </c>
      <c r="AC880" s="30">
        <v>364</v>
      </c>
      <c r="AD880" s="30">
        <v>89.149803161621094</v>
      </c>
      <c r="AE880" s="148">
        <v>0.47099999999999997</v>
      </c>
      <c r="AF880" s="30">
        <v>51.4</v>
      </c>
      <c r="AG880" s="30">
        <v>332.4</v>
      </c>
      <c r="AH880" s="30">
        <v>83.840583801269531</v>
      </c>
      <c r="AI880" s="148">
        <v>0.54799999999999993</v>
      </c>
      <c r="AJ880" s="30">
        <v>49.658345910000001</v>
      </c>
      <c r="AK880" s="30">
        <v>356.5</v>
      </c>
      <c r="AL880" s="30">
        <v>88.215087890625</v>
      </c>
      <c r="AM880" s="148">
        <v>0.4</v>
      </c>
      <c r="AN880" s="30">
        <v>51.097120879999999</v>
      </c>
      <c r="AO880" s="30">
        <v>324</v>
      </c>
      <c r="AP880" s="148">
        <v>0.44545453786849981</v>
      </c>
      <c r="AQ880" s="30">
        <v>49.066178129999997</v>
      </c>
      <c r="AR880" s="30">
        <v>318.18182373046881</v>
      </c>
      <c r="AS880" s="30">
        <v>97</v>
      </c>
      <c r="AT880" s="30">
        <v>46</v>
      </c>
      <c r="AU880" s="148">
        <v>0.47422680258750921</v>
      </c>
      <c r="AV880" s="30">
        <v>83.390357971191406</v>
      </c>
      <c r="AW880" s="148">
        <v>0.2708333432674408</v>
      </c>
      <c r="AX880" s="30">
        <v>49.06927511</v>
      </c>
      <c r="AY880" s="30"/>
      <c r="AZ880" s="30">
        <v>46</v>
      </c>
      <c r="BA880" s="30">
        <v>76.835006713867188</v>
      </c>
      <c r="BB880" s="148">
        <v>0.317</v>
      </c>
      <c r="BC880" s="30">
        <v>46.05</v>
      </c>
      <c r="BD880" s="30">
        <v>298.8</v>
      </c>
      <c r="BE880" s="30">
        <v>77.367744445800781</v>
      </c>
      <c r="BF880" s="147">
        <v>0.17100000000000001</v>
      </c>
      <c r="BG880" s="30">
        <v>46.22</v>
      </c>
      <c r="BH880" s="30">
        <v>271.39999999999998</v>
      </c>
      <c r="BI880" s="30">
        <v>77.66265869140625</v>
      </c>
      <c r="BJ880" s="148">
        <v>0.34100000000000003</v>
      </c>
      <c r="BK880" s="30">
        <v>46.457782450000003</v>
      </c>
      <c r="BL880" s="30">
        <v>295.10000000000002</v>
      </c>
      <c r="BM880" s="30">
        <v>79.370536804199219</v>
      </c>
      <c r="BN880" s="148">
        <v>0.105</v>
      </c>
      <c r="BO880" s="30">
        <v>47.197908380000001</v>
      </c>
      <c r="BP880" s="30">
        <v>228.9</v>
      </c>
      <c r="BQ880" s="148"/>
      <c r="BR880" s="148">
        <v>0.105</v>
      </c>
      <c r="BS880" s="148"/>
      <c r="BT880" s="148">
        <v>0.88300000000000001</v>
      </c>
      <c r="BU880" s="148"/>
      <c r="BV880" s="148">
        <v>1.200000010430813E-2</v>
      </c>
      <c r="BW880" s="148"/>
      <c r="BX880" s="148">
        <v>8.2000000000000003E-2</v>
      </c>
      <c r="BY880" s="148">
        <v>0.36399999999999999</v>
      </c>
      <c r="BZ880" s="1"/>
      <c r="CA880" s="150">
        <v>11580.3095703125</v>
      </c>
      <c r="CB880" s="150">
        <v>13465.4</v>
      </c>
      <c r="CC880" s="124" t="s">
        <v>4360</v>
      </c>
      <c r="CD880" t="s">
        <v>4633</v>
      </c>
    </row>
    <row r="881" spans="1:82" x14ac:dyDescent="0.3">
      <c r="A881" s="1">
        <v>540424040</v>
      </c>
      <c r="B881" s="124" t="s">
        <v>4360</v>
      </c>
      <c r="C881" t="s">
        <v>280</v>
      </c>
      <c r="D881" t="s">
        <v>1388</v>
      </c>
      <c r="E881" s="30">
        <v>91.564651489257813</v>
      </c>
      <c r="F881" s="30">
        <v>90.223007202148438</v>
      </c>
      <c r="G881" s="30">
        <v>87.31329345703125</v>
      </c>
      <c r="H881" s="30">
        <v>86.831871032714844</v>
      </c>
      <c r="I881" s="1">
        <v>129</v>
      </c>
      <c r="J881" s="1" t="s">
        <v>4733</v>
      </c>
      <c r="K881" s="1">
        <v>6</v>
      </c>
      <c r="L881" t="s">
        <v>3861</v>
      </c>
      <c r="M881" t="s">
        <v>3908</v>
      </c>
      <c r="N881" t="s">
        <v>3916</v>
      </c>
      <c r="O881" t="s">
        <v>3923</v>
      </c>
      <c r="P881" s="148">
        <v>0.47368422150611877</v>
      </c>
      <c r="Q881" s="30">
        <v>52.688430689999997</v>
      </c>
      <c r="R881" s="30">
        <v>348.6842041015625</v>
      </c>
      <c r="S881" s="1">
        <v>103</v>
      </c>
      <c r="T881" s="1">
        <v>56</v>
      </c>
      <c r="U881" s="148">
        <v>0.5436893105506897</v>
      </c>
      <c r="V881" s="148">
        <v>0.4285714328289032</v>
      </c>
      <c r="W881" s="149">
        <v>52.115082819999998</v>
      </c>
      <c r="X881" s="149">
        <v>333.33334350585938</v>
      </c>
      <c r="Y881" s="1">
        <v>56</v>
      </c>
      <c r="Z881" s="30">
        <v>87.941551208496094</v>
      </c>
      <c r="AA881" s="148">
        <v>0.43</v>
      </c>
      <c r="AB881" s="30">
        <v>51</v>
      </c>
      <c r="AC881" s="30">
        <v>325.60000000000002</v>
      </c>
      <c r="AD881" s="30">
        <v>87.058723449707031</v>
      </c>
      <c r="AE881" s="148">
        <v>0.35599999999999998</v>
      </c>
      <c r="AF881" s="30">
        <v>50.69</v>
      </c>
      <c r="AG881" s="30">
        <v>306.7</v>
      </c>
      <c r="AH881" s="30">
        <v>90.421340942382813</v>
      </c>
      <c r="AI881" s="148">
        <v>0.35199999999999998</v>
      </c>
      <c r="AJ881" s="30">
        <v>51.837984910000003</v>
      </c>
      <c r="AK881" s="30">
        <v>323.10000000000002</v>
      </c>
      <c r="AL881" s="30">
        <v>89.757362365722656</v>
      </c>
      <c r="AM881" s="148">
        <v>0.308</v>
      </c>
      <c r="AN881" s="30">
        <v>51.621954469999999</v>
      </c>
      <c r="AO881" s="30">
        <v>305.8</v>
      </c>
      <c r="AP881" s="148">
        <v>0.35526314377784729</v>
      </c>
      <c r="AQ881" s="30">
        <v>51.456267539999999</v>
      </c>
      <c r="AR881" s="30">
        <v>284.21054077148438</v>
      </c>
      <c r="AS881" s="30">
        <v>103</v>
      </c>
      <c r="AT881" s="30">
        <v>56</v>
      </c>
      <c r="AU881" s="148">
        <v>0.5436893105506897</v>
      </c>
      <c r="AV881" s="30">
        <v>86.831871032714844</v>
      </c>
      <c r="AW881" s="148">
        <v>0.3571428656578064</v>
      </c>
      <c r="AX881" s="30">
        <v>51.041662369999997</v>
      </c>
      <c r="AY881" s="30"/>
      <c r="AZ881" s="30">
        <v>56</v>
      </c>
      <c r="BA881" s="30">
        <v>85.845878601074219</v>
      </c>
      <c r="BB881" s="148">
        <v>0.36</v>
      </c>
      <c r="BC881" s="30">
        <v>50.42</v>
      </c>
      <c r="BD881" s="30">
        <v>303.5</v>
      </c>
      <c r="BE881" s="30">
        <v>84.123329162597656</v>
      </c>
      <c r="BF881" s="147">
        <v>0.311</v>
      </c>
      <c r="BG881" s="30">
        <v>49.55</v>
      </c>
      <c r="BH881" s="30">
        <v>288.89999999999998</v>
      </c>
      <c r="BI881" s="30">
        <v>88.619873046875</v>
      </c>
      <c r="BJ881" s="148">
        <v>0.29699999999999999</v>
      </c>
      <c r="BK881" s="30">
        <v>51.795285419999999</v>
      </c>
      <c r="BL881" s="30">
        <v>280.2</v>
      </c>
      <c r="BM881" s="30">
        <v>87.338310241699219</v>
      </c>
      <c r="BN881" s="148">
        <v>0.23100000000000001</v>
      </c>
      <c r="BO881" s="30">
        <v>51.168836800000001</v>
      </c>
      <c r="BP881" s="30">
        <v>263.5</v>
      </c>
      <c r="BQ881" s="148"/>
      <c r="BR881" s="148">
        <v>9.2999999999999999E-2</v>
      </c>
      <c r="BS881" s="148"/>
      <c r="BT881" s="148">
        <v>0.88400000000000001</v>
      </c>
      <c r="BU881" s="148"/>
      <c r="BV881" s="148">
        <v>2.300000004470348E-2</v>
      </c>
      <c r="BW881" s="148">
        <v>6.2E-2</v>
      </c>
      <c r="BX881" s="148">
        <v>0.14699999999999999</v>
      </c>
      <c r="BY881" s="148">
        <v>0.49099999999999999</v>
      </c>
      <c r="BZ881" s="1"/>
      <c r="CA881" s="150">
        <v>13052.6796875</v>
      </c>
      <c r="CB881" s="150">
        <v>15365.72</v>
      </c>
      <c r="CC881" s="124" t="s">
        <v>4360</v>
      </c>
      <c r="CD881" t="s">
        <v>4634</v>
      </c>
    </row>
    <row r="882" spans="1:82" x14ac:dyDescent="0.3">
      <c r="A882" s="1">
        <v>540431050</v>
      </c>
      <c r="B882" s="124" t="s">
        <v>4361</v>
      </c>
      <c r="C882" t="s">
        <v>281</v>
      </c>
      <c r="D882" t="s">
        <v>1389</v>
      </c>
      <c r="E882" s="30">
        <v>84.618698120117188</v>
      </c>
      <c r="F882" s="30">
        <v>85.549476623535156</v>
      </c>
      <c r="G882" s="30">
        <v>83.386772155761719</v>
      </c>
      <c r="H882" s="30">
        <v>78.652877807617188</v>
      </c>
      <c r="I882" s="1">
        <v>217</v>
      </c>
      <c r="J882" s="1">
        <v>6</v>
      </c>
      <c r="K882" s="1">
        <v>12</v>
      </c>
      <c r="L882" t="s">
        <v>3861</v>
      </c>
      <c r="M882" t="s">
        <v>3908</v>
      </c>
      <c r="N882" t="s">
        <v>3917</v>
      </c>
      <c r="O882" t="s">
        <v>3923</v>
      </c>
      <c r="P882" s="148">
        <v>0.43478259444236761</v>
      </c>
      <c r="Q882" s="30">
        <v>49.79916995</v>
      </c>
      <c r="R882" s="30">
        <v>330.43478393554688</v>
      </c>
      <c r="S882" s="1">
        <v>173</v>
      </c>
      <c r="T882" s="1">
        <v>60</v>
      </c>
      <c r="U882" s="148">
        <v>0.34682080149650568</v>
      </c>
      <c r="V882" s="148">
        <v>0.25</v>
      </c>
      <c r="W882" s="149">
        <v>50.178640590000001</v>
      </c>
      <c r="X882" s="149"/>
      <c r="Y882" s="1">
        <v>60</v>
      </c>
      <c r="Z882" s="30">
        <v>87.337371826171875</v>
      </c>
      <c r="AA882" s="148">
        <v>0.57600000000000007</v>
      </c>
      <c r="AB882" s="30">
        <v>50.8</v>
      </c>
      <c r="AC882" s="30">
        <v>356.8</v>
      </c>
      <c r="AD882" s="30">
        <v>89.355964660644531</v>
      </c>
      <c r="AE882" s="148">
        <v>0.26300000000000001</v>
      </c>
      <c r="AF882" s="30">
        <v>51.47</v>
      </c>
      <c r="AG882" s="30">
        <v>278.89999999999998</v>
      </c>
      <c r="AH882" s="30">
        <v>85.584808349609375</v>
      </c>
      <c r="AI882" s="148">
        <v>0.59699999999999998</v>
      </c>
      <c r="AJ882" s="30">
        <v>50.236058010000001</v>
      </c>
      <c r="AK882" s="30">
        <v>366.1</v>
      </c>
      <c r="AL882" s="30">
        <v>86.650970458984375</v>
      </c>
      <c r="AM882" s="148">
        <v>0.48799999999999999</v>
      </c>
      <c r="AN882" s="30">
        <v>50.564852449999997</v>
      </c>
      <c r="AO882" s="30">
        <v>326.8</v>
      </c>
      <c r="AP882" s="148">
        <v>0.40157479047775269</v>
      </c>
      <c r="AQ882" s="30">
        <v>49.000122769999997</v>
      </c>
      <c r="AR882" s="30">
        <v>292.91339111328131</v>
      </c>
      <c r="AS882" s="30">
        <v>173</v>
      </c>
      <c r="AT882" s="30">
        <v>60</v>
      </c>
      <c r="AU882" s="148">
        <v>0.34682080149650568</v>
      </c>
      <c r="AV882" s="30">
        <v>78.652877807617188</v>
      </c>
      <c r="AW882" s="148">
        <v>0.1666666716337204</v>
      </c>
      <c r="AX882" s="30">
        <v>46.354146620000002</v>
      </c>
      <c r="AY882" s="30"/>
      <c r="AZ882" s="30">
        <v>60</v>
      </c>
      <c r="BA882" s="30">
        <v>80.608436584472656</v>
      </c>
      <c r="BB882" s="148">
        <v>0.35899999999999999</v>
      </c>
      <c r="BC882" s="30">
        <v>47.88</v>
      </c>
      <c r="BD882" s="30">
        <v>304.3</v>
      </c>
      <c r="BE882" s="30">
        <v>81.059989929199219</v>
      </c>
      <c r="BF882" s="147">
        <v>0.16700000000000001</v>
      </c>
      <c r="BG882" s="30">
        <v>48.04</v>
      </c>
      <c r="BH882" s="30">
        <v>225</v>
      </c>
      <c r="BI882" s="30">
        <v>85.63543701171875</v>
      </c>
      <c r="BJ882" s="148">
        <v>0.504</v>
      </c>
      <c r="BK882" s="30">
        <v>50.341497920000002</v>
      </c>
      <c r="BL882" s="30">
        <v>333.1</v>
      </c>
      <c r="BM882" s="30">
        <v>87.414718627929688</v>
      </c>
      <c r="BN882" s="148">
        <v>0.3</v>
      </c>
      <c r="BO882" s="30">
        <v>51.206918260000002</v>
      </c>
      <c r="BP882" s="30">
        <v>277.5</v>
      </c>
      <c r="BQ882" s="148"/>
      <c r="BR882" s="148">
        <v>3.6999999999999998E-2</v>
      </c>
      <c r="BS882" s="148"/>
      <c r="BT882" s="148">
        <v>0.94000000000000006</v>
      </c>
      <c r="BU882" s="148"/>
      <c r="BV882" s="148">
        <v>2.300000004470348E-2</v>
      </c>
      <c r="BW882" s="148"/>
      <c r="BX882" s="148">
        <v>0.115</v>
      </c>
      <c r="BY882" s="148">
        <v>0.19400000000000001</v>
      </c>
      <c r="BZ882" s="1"/>
      <c r="CA882" s="150">
        <v>9984.26953125</v>
      </c>
      <c r="CB882" s="150">
        <v>11405.41</v>
      </c>
      <c r="CC882" s="124" t="s">
        <v>4361</v>
      </c>
      <c r="CD882" t="s">
        <v>4633</v>
      </c>
    </row>
    <row r="883" spans="1:82" x14ac:dyDescent="0.3">
      <c r="A883" s="1">
        <v>540434020</v>
      </c>
      <c r="B883" s="124" t="s">
        <v>4361</v>
      </c>
      <c r="C883" t="s">
        <v>281</v>
      </c>
      <c r="D883" t="s">
        <v>1390</v>
      </c>
      <c r="E883" s="30">
        <v>82.736396789550781</v>
      </c>
      <c r="F883" s="30">
        <v>81.454315185546875</v>
      </c>
      <c r="G883" s="30">
        <v>88.7833251953125</v>
      </c>
      <c r="H883" s="30">
        <v>88.092491149902344</v>
      </c>
      <c r="I883" s="1">
        <v>167</v>
      </c>
      <c r="J883" s="1" t="s">
        <v>3981</v>
      </c>
      <c r="K883" s="1">
        <v>5</v>
      </c>
      <c r="L883" t="s">
        <v>3861</v>
      </c>
      <c r="M883" t="s">
        <v>3908</v>
      </c>
      <c r="N883" t="s">
        <v>3917</v>
      </c>
      <c r="O883" t="s">
        <v>3923</v>
      </c>
      <c r="P883" s="148">
        <v>0.42222222685813898</v>
      </c>
      <c r="Q883" s="30">
        <v>49.016203449999999</v>
      </c>
      <c r="R883" s="30">
        <v>331.11111450195313</v>
      </c>
      <c r="S883" s="1">
        <v>88</v>
      </c>
      <c r="T883" s="1">
        <v>44</v>
      </c>
      <c r="U883" s="148">
        <v>0.5</v>
      </c>
      <c r="V883" s="148">
        <v>0.20000000298023221</v>
      </c>
      <c r="W883" s="149">
        <v>48.481842589999999</v>
      </c>
      <c r="X883" s="149"/>
      <c r="Y883" s="1">
        <v>44</v>
      </c>
      <c r="Z883" s="30">
        <v>83.712272644042969</v>
      </c>
      <c r="AA883" s="148">
        <v>0.40899999999999997</v>
      </c>
      <c r="AB883" s="30">
        <v>49.6</v>
      </c>
      <c r="AC883" s="30">
        <v>325.8</v>
      </c>
      <c r="AD883" s="30">
        <v>81.845748901367188</v>
      </c>
      <c r="AE883" s="148">
        <v>0.34</v>
      </c>
      <c r="AF883" s="30">
        <v>48.92</v>
      </c>
      <c r="AG883" s="30">
        <v>297.89999999999998</v>
      </c>
      <c r="AH883" s="30">
        <v>85.494621276855469</v>
      </c>
      <c r="AI883" s="148">
        <v>0.55600000000000005</v>
      </c>
      <c r="AJ883" s="30">
        <v>50.206186959999997</v>
      </c>
      <c r="AK883" s="30">
        <v>363</v>
      </c>
      <c r="AL883" s="30">
        <v>82.259857177734375</v>
      </c>
      <c r="AM883" s="148">
        <v>0.436</v>
      </c>
      <c r="AN883" s="30">
        <v>49.070565760000001</v>
      </c>
      <c r="AO883" s="30">
        <v>320.5</v>
      </c>
      <c r="AP883" s="148">
        <v>0.28888890147209167</v>
      </c>
      <c r="AQ883" s="30">
        <v>52.375808859999999</v>
      </c>
      <c r="AR883" s="30">
        <v>286.66665649414063</v>
      </c>
      <c r="AS883" s="30">
        <v>88</v>
      </c>
      <c r="AT883" s="30">
        <v>44</v>
      </c>
      <c r="AU883" s="148">
        <v>0.5</v>
      </c>
      <c r="AV883" s="30">
        <v>88.092491149902344</v>
      </c>
      <c r="AW883" s="148">
        <v>0.1428571492433548</v>
      </c>
      <c r="AX883" s="30">
        <v>51.764146760000003</v>
      </c>
      <c r="AY883" s="30"/>
      <c r="AZ883" s="30">
        <v>44</v>
      </c>
      <c r="BA883" s="30">
        <v>84.155052185058594</v>
      </c>
      <c r="BB883" s="148">
        <v>0.36599999999999999</v>
      </c>
      <c r="BC883" s="30">
        <v>49.6</v>
      </c>
      <c r="BD883" s="30">
        <v>300</v>
      </c>
      <c r="BE883" s="30">
        <v>82.946685791015625</v>
      </c>
      <c r="BF883" s="147">
        <v>0.23400000000000001</v>
      </c>
      <c r="BG883" s="30">
        <v>48.97</v>
      </c>
      <c r="BH883" s="30">
        <v>266</v>
      </c>
      <c r="BI883" s="30">
        <v>83.780250549316406</v>
      </c>
      <c r="BJ883" s="148">
        <v>0.44400000000000001</v>
      </c>
      <c r="BK883" s="30">
        <v>49.437797330000002</v>
      </c>
      <c r="BL883" s="30">
        <v>319.8</v>
      </c>
      <c r="BM883" s="30">
        <v>82.929489135742188</v>
      </c>
      <c r="BN883" s="148">
        <v>0.33300000000000002</v>
      </c>
      <c r="BO883" s="30">
        <v>48.97159774</v>
      </c>
      <c r="BP883" s="30">
        <v>271.8</v>
      </c>
      <c r="BQ883" s="148"/>
      <c r="BR883" s="148">
        <v>4.2000000000000003E-2</v>
      </c>
      <c r="BS883" s="148"/>
      <c r="BT883" s="148">
        <v>0.94600000000000006</v>
      </c>
      <c r="BU883" s="148"/>
      <c r="BV883" s="148">
        <v>1.200000010430813E-2</v>
      </c>
      <c r="BW883" s="148"/>
      <c r="BX883" s="148">
        <v>0.21</v>
      </c>
      <c r="BY883" s="148">
        <v>0.222</v>
      </c>
      <c r="BZ883" s="1"/>
      <c r="CA883" s="150">
        <v>10971.1904296875</v>
      </c>
      <c r="CB883" s="150">
        <v>11725.78</v>
      </c>
      <c r="CC883" s="124" t="s">
        <v>4361</v>
      </c>
      <c r="CD883" t="s">
        <v>4634</v>
      </c>
    </row>
    <row r="884" spans="1:82" x14ac:dyDescent="0.3">
      <c r="A884" s="1">
        <v>540453000</v>
      </c>
      <c r="B884" s="124" t="s">
        <v>4362</v>
      </c>
      <c r="C884" t="s">
        <v>282</v>
      </c>
      <c r="D884" t="s">
        <v>1391</v>
      </c>
      <c r="E884" s="30">
        <v>75.783004760742188</v>
      </c>
      <c r="F884" s="30">
        <v>77.716789245605469</v>
      </c>
      <c r="G884" s="30">
        <v>82.145637512207031</v>
      </c>
      <c r="H884" s="30">
        <v>82.158180236816406</v>
      </c>
      <c r="I884" s="1">
        <v>314</v>
      </c>
      <c r="J884" s="1">
        <v>5</v>
      </c>
      <c r="K884" s="1">
        <v>8</v>
      </c>
      <c r="L884" t="s">
        <v>3861</v>
      </c>
      <c r="M884" t="s">
        <v>3908</v>
      </c>
      <c r="N884" t="s">
        <v>3917</v>
      </c>
      <c r="O884" t="s">
        <v>3921</v>
      </c>
      <c r="P884" s="148">
        <v>0.17931035161018369</v>
      </c>
      <c r="Q884" s="30">
        <v>46.12384995</v>
      </c>
      <c r="R884" s="30">
        <v>257.24139404296881</v>
      </c>
      <c r="S884" s="1">
        <v>593</v>
      </c>
      <c r="T884" s="1">
        <v>338</v>
      </c>
      <c r="U884" s="148">
        <v>0.56998312473297119</v>
      </c>
      <c r="V884" s="148">
        <v>0.1096774190664291</v>
      </c>
      <c r="W884" s="149">
        <v>46.933225960000001</v>
      </c>
      <c r="X884" s="149"/>
      <c r="Y884" s="1">
        <v>338</v>
      </c>
      <c r="Z884" s="30">
        <v>87.0352783203125</v>
      </c>
      <c r="AA884" s="148">
        <v>0.34399999999999997</v>
      </c>
      <c r="AB884" s="30">
        <v>50.7</v>
      </c>
      <c r="AC884" s="30">
        <v>309.7</v>
      </c>
      <c r="AD884" s="30">
        <v>86.440231323242188</v>
      </c>
      <c r="AE884" s="148">
        <v>0.26900000000000002</v>
      </c>
      <c r="AF884" s="30">
        <v>50.48</v>
      </c>
      <c r="AG884" s="30">
        <v>281.3</v>
      </c>
      <c r="AH884" s="30">
        <v>82.438056945800781</v>
      </c>
      <c r="AI884" s="148">
        <v>0.32700000000000001</v>
      </c>
      <c r="AJ884" s="30">
        <v>49.193809770000001</v>
      </c>
      <c r="AK884" s="30">
        <v>306.8</v>
      </c>
      <c r="AL884" s="30">
        <v>82.308074951171875</v>
      </c>
      <c r="AM884" s="148">
        <v>0.223</v>
      </c>
      <c r="AN884" s="30">
        <v>49.086972930000002</v>
      </c>
      <c r="AO884" s="30">
        <v>274.89999999999998</v>
      </c>
      <c r="AP884" s="148">
        <v>0.15172414481639859</v>
      </c>
      <c r="AQ884" s="30">
        <v>48.223758719999999</v>
      </c>
      <c r="AR884" s="30">
        <v>233.79310607910159</v>
      </c>
      <c r="AS884" s="30">
        <v>593</v>
      </c>
      <c r="AT884" s="30">
        <v>338</v>
      </c>
      <c r="AU884" s="148">
        <v>0.56998312473297119</v>
      </c>
      <c r="AV884" s="30">
        <v>82.158180236816406</v>
      </c>
      <c r="AW884" s="148">
        <v>0.1096774190664291</v>
      </c>
      <c r="AX884" s="30">
        <v>48.363092190000003</v>
      </c>
      <c r="AY884" s="30"/>
      <c r="AZ884" s="30">
        <v>338</v>
      </c>
      <c r="BA884" s="30">
        <v>80.361000061035156</v>
      </c>
      <c r="BB884" s="148">
        <v>0.161</v>
      </c>
      <c r="BC884" s="30">
        <v>47.76</v>
      </c>
      <c r="BD884" s="30">
        <v>229.1</v>
      </c>
      <c r="BE884" s="30">
        <v>80.309371948242188</v>
      </c>
      <c r="BF884" s="147">
        <v>9.9000000000000005E-2</v>
      </c>
      <c r="BG884" s="30">
        <v>47.67</v>
      </c>
      <c r="BH884" s="30">
        <v>202.7</v>
      </c>
      <c r="BI884" s="30">
        <v>80.535942077636719</v>
      </c>
      <c r="BJ884" s="148">
        <v>0.19400000000000001</v>
      </c>
      <c r="BK884" s="30">
        <v>47.857421350000003</v>
      </c>
      <c r="BL884" s="30">
        <v>239.1</v>
      </c>
      <c r="BM884" s="30">
        <v>80.561233520507813</v>
      </c>
      <c r="BN884" s="148">
        <v>0.13400000000000001</v>
      </c>
      <c r="BO884" s="30">
        <v>47.791319899999998</v>
      </c>
      <c r="BP884" s="30">
        <v>205.6</v>
      </c>
      <c r="BQ884" s="148">
        <v>3.5000000000000003E-2</v>
      </c>
      <c r="BR884" s="148">
        <v>7.2999999999999995E-2</v>
      </c>
      <c r="BS884" s="148"/>
      <c r="BT884" s="148">
        <v>0.82500000000000007</v>
      </c>
      <c r="BU884" s="148">
        <v>5.7000000000000002E-2</v>
      </c>
      <c r="BV884" s="148">
        <v>9.9999997764825821E-3</v>
      </c>
      <c r="BW884" s="148"/>
      <c r="BX884" s="148">
        <v>0.127</v>
      </c>
      <c r="BY884" s="148">
        <v>0.45700000000000002</v>
      </c>
      <c r="BZ884" s="1"/>
      <c r="CA884" s="150">
        <v>8756.3603515625</v>
      </c>
      <c r="CB884" s="150">
        <v>9661.9</v>
      </c>
      <c r="CC884" s="124" t="s">
        <v>4362</v>
      </c>
      <c r="CD884" t="s">
        <v>4635</v>
      </c>
    </row>
    <row r="885" spans="1:82" x14ac:dyDescent="0.3">
      <c r="A885" s="1">
        <v>540454040</v>
      </c>
      <c r="B885" s="124" t="s">
        <v>4362</v>
      </c>
      <c r="C885" t="s">
        <v>282</v>
      </c>
      <c r="D885" t="s">
        <v>1392</v>
      </c>
      <c r="E885" s="30">
        <v>95.577407836914063</v>
      </c>
      <c r="F885" s="30">
        <v>92.771064758300781</v>
      </c>
      <c r="G885" s="30">
        <v>94.35894775390625</v>
      </c>
      <c r="H885" s="30">
        <v>95.891105651855469</v>
      </c>
      <c r="I885" s="1">
        <v>327</v>
      </c>
      <c r="J885" s="1" t="s">
        <v>4733</v>
      </c>
      <c r="K885" s="1">
        <v>4</v>
      </c>
      <c r="L885" t="s">
        <v>3861</v>
      </c>
      <c r="M885" t="s">
        <v>3908</v>
      </c>
      <c r="N885" t="s">
        <v>3917</v>
      </c>
      <c r="O885" t="s">
        <v>3921</v>
      </c>
      <c r="P885" s="148">
        <v>0.335999995470047</v>
      </c>
      <c r="Q885" s="30">
        <v>54.357587930000001</v>
      </c>
      <c r="R885" s="30">
        <v>295.20001220703131</v>
      </c>
      <c r="S885" s="1">
        <v>67</v>
      </c>
      <c r="T885" s="1">
        <v>46</v>
      </c>
      <c r="U885" s="148">
        <v>0.68656718730926514</v>
      </c>
      <c r="V885" s="148">
        <v>0.17567567527294159</v>
      </c>
      <c r="W885" s="149">
        <v>53.170852320000002</v>
      </c>
      <c r="X885" s="149"/>
      <c r="Y885" s="1">
        <v>46</v>
      </c>
      <c r="Z885" s="30">
        <v>86.733184814453125</v>
      </c>
      <c r="AA885" s="148">
        <v>0.48099999999999998</v>
      </c>
      <c r="AB885" s="30">
        <v>50.6</v>
      </c>
      <c r="AC885" s="30">
        <v>311.3</v>
      </c>
      <c r="AD885" s="30">
        <v>87.029266357421875</v>
      </c>
      <c r="AE885" s="148">
        <v>0.39200000000000002</v>
      </c>
      <c r="AF885" s="30">
        <v>50.68</v>
      </c>
      <c r="AG885" s="30">
        <v>278.5</v>
      </c>
      <c r="AH885" s="30">
        <v>81.940284729003906</v>
      </c>
      <c r="AI885" s="148">
        <v>0.30299999999999999</v>
      </c>
      <c r="AJ885" s="30">
        <v>49.028940370000001</v>
      </c>
      <c r="AK885" s="30">
        <v>288.39999999999998</v>
      </c>
      <c r="AL885" s="30">
        <v>82.118125915527344</v>
      </c>
      <c r="AM885" s="148">
        <v>0.18099999999999999</v>
      </c>
      <c r="AN885" s="30">
        <v>49.022334200000003</v>
      </c>
      <c r="AO885" s="30">
        <v>257.10000000000002</v>
      </c>
      <c r="AP885" s="148">
        <v>0.34677419066429138</v>
      </c>
      <c r="AQ885" s="30">
        <v>55.863508590000002</v>
      </c>
      <c r="AR885" s="30">
        <v>271.77420043945313</v>
      </c>
      <c r="AS885" s="30">
        <v>67</v>
      </c>
      <c r="AT885" s="30">
        <v>46</v>
      </c>
      <c r="AU885" s="148">
        <v>0.68656718730926514</v>
      </c>
      <c r="AV885" s="30">
        <v>95.891105651855469</v>
      </c>
      <c r="AW885" s="148">
        <v>0.2054794579744339</v>
      </c>
      <c r="AX885" s="30">
        <v>56.233665469999998</v>
      </c>
      <c r="AY885" s="30"/>
      <c r="AZ885" s="30">
        <v>46</v>
      </c>
      <c r="BA885" s="30">
        <v>88.815132141113281</v>
      </c>
      <c r="BB885" s="148">
        <v>0.48099999999999998</v>
      </c>
      <c r="BC885" s="30">
        <v>51.86</v>
      </c>
      <c r="BD885" s="30">
        <v>312.8</v>
      </c>
      <c r="BE885" s="30">
        <v>89.621116638183594</v>
      </c>
      <c r="BF885" s="147">
        <v>0.40500000000000003</v>
      </c>
      <c r="BG885" s="30">
        <v>52.26</v>
      </c>
      <c r="BH885" s="30">
        <v>278.5</v>
      </c>
      <c r="BI885" s="30">
        <v>83.32220458984375</v>
      </c>
      <c r="BJ885" s="148">
        <v>0.316</v>
      </c>
      <c r="BK885" s="30">
        <v>49.214671060000001</v>
      </c>
      <c r="BL885" s="30">
        <v>258.7</v>
      </c>
      <c r="BM885" s="30">
        <v>83.791305541992188</v>
      </c>
      <c r="BN885" s="148">
        <v>0.219</v>
      </c>
      <c r="BO885" s="30">
        <v>49.401102780000002</v>
      </c>
      <c r="BP885" s="30">
        <v>228.6</v>
      </c>
      <c r="BQ885" s="148">
        <v>5.5E-2</v>
      </c>
      <c r="BR885" s="148">
        <v>9.1999999999999998E-2</v>
      </c>
      <c r="BS885" s="148"/>
      <c r="BT885" s="148">
        <v>0.78</v>
      </c>
      <c r="BU885" s="148">
        <v>5.8000000000000003E-2</v>
      </c>
      <c r="BV885" s="148">
        <v>1.499999966472387E-2</v>
      </c>
      <c r="BW885" s="148"/>
      <c r="BX885" s="148">
        <v>0.14399999999999999</v>
      </c>
      <c r="BY885" s="148">
        <v>0.48899999999999999</v>
      </c>
      <c r="BZ885" s="1"/>
      <c r="CA885" s="150">
        <v>9268.2197265625</v>
      </c>
      <c r="CB885" s="150">
        <v>10182.23</v>
      </c>
      <c r="CC885" s="124" t="s">
        <v>4362</v>
      </c>
      <c r="CD885" t="s">
        <v>4634</v>
      </c>
    </row>
    <row r="886" spans="1:82" x14ac:dyDescent="0.3">
      <c r="A886" s="1">
        <v>551041050</v>
      </c>
      <c r="B886" s="124" t="s">
        <v>4363</v>
      </c>
      <c r="C886" t="s">
        <v>283</v>
      </c>
      <c r="D886" t="s">
        <v>1393</v>
      </c>
      <c r="E886" s="30">
        <v>69.089637756347656</v>
      </c>
      <c r="F886" s="30">
        <v>66.746620178222656</v>
      </c>
      <c r="G886" s="30">
        <v>75.559394836425781</v>
      </c>
      <c r="H886" s="30">
        <v>77.363914489746094</v>
      </c>
      <c r="I886" s="1">
        <v>277</v>
      </c>
      <c r="J886" s="1">
        <v>7</v>
      </c>
      <c r="K886" s="1">
        <v>12</v>
      </c>
      <c r="L886" t="s">
        <v>3845</v>
      </c>
      <c r="M886" t="s">
        <v>3907</v>
      </c>
      <c r="N886" t="s">
        <v>3917</v>
      </c>
      <c r="O886" t="s">
        <v>3923</v>
      </c>
      <c r="P886" s="148">
        <v>0.31446540355682367</v>
      </c>
      <c r="Q886" s="30">
        <v>43.339656519999998</v>
      </c>
      <c r="R886" s="30">
        <v>289.30816650390631</v>
      </c>
      <c r="S886" s="1">
        <v>175</v>
      </c>
      <c r="T886" s="1">
        <v>98</v>
      </c>
      <c r="U886" s="148">
        <v>0.56000000238418579</v>
      </c>
      <c r="V886" s="148">
        <v>0.18181818723678589</v>
      </c>
      <c r="W886" s="149">
        <v>42.387820429999998</v>
      </c>
      <c r="X886" s="149"/>
      <c r="Y886" s="1">
        <v>98</v>
      </c>
      <c r="Z886" s="30">
        <v>71.0244140625</v>
      </c>
      <c r="AA886" s="148">
        <v>0.50900000000000001</v>
      </c>
      <c r="AB886" s="30">
        <v>45.4</v>
      </c>
      <c r="AC886" s="30">
        <v>336.8</v>
      </c>
      <c r="AD886" s="30">
        <v>69.358169555664063</v>
      </c>
      <c r="AE886" s="148">
        <v>0.41899999999999998</v>
      </c>
      <c r="AF886" s="30">
        <v>44.68</v>
      </c>
      <c r="AG886" s="30">
        <v>306.5</v>
      </c>
      <c r="AH886" s="30">
        <v>75.830093383789063</v>
      </c>
      <c r="AI886" s="148">
        <v>0.48899999999999999</v>
      </c>
      <c r="AJ886" s="30">
        <v>47.005161909999998</v>
      </c>
      <c r="AK886" s="30">
        <v>332.4</v>
      </c>
      <c r="AL886" s="30">
        <v>75.815231323242188</v>
      </c>
      <c r="AM886" s="148">
        <v>0.377</v>
      </c>
      <c r="AN886" s="30">
        <v>46.877469089999998</v>
      </c>
      <c r="AO886" s="30">
        <v>300</v>
      </c>
      <c r="AP886" s="148">
        <v>0.14492753148078921</v>
      </c>
      <c r="AQ886" s="30">
        <v>44.103892250000001</v>
      </c>
      <c r="AR886" s="30"/>
      <c r="AS886" s="30">
        <v>175</v>
      </c>
      <c r="AT886" s="30">
        <v>98</v>
      </c>
      <c r="AU886" s="148">
        <v>0.56000000238418579</v>
      </c>
      <c r="AV886" s="30">
        <v>77.363914489746094</v>
      </c>
      <c r="AW886" s="148">
        <v>0.1081081107258797</v>
      </c>
      <c r="AX886" s="30">
        <v>45.615419549999999</v>
      </c>
      <c r="AY886" s="30"/>
      <c r="AZ886" s="30">
        <v>98</v>
      </c>
      <c r="BA886" s="30">
        <v>78.299018859863281</v>
      </c>
      <c r="BB886" s="148">
        <v>0.35799999999999998</v>
      </c>
      <c r="BC886" s="30">
        <v>46.76</v>
      </c>
      <c r="BD886" s="30">
        <v>296.7</v>
      </c>
      <c r="BE886" s="30">
        <v>79.132720947265625</v>
      </c>
      <c r="BF886" s="147">
        <v>0.26900000000000002</v>
      </c>
      <c r="BG886" s="30">
        <v>47.09</v>
      </c>
      <c r="BH886" s="30">
        <v>268.7</v>
      </c>
      <c r="BI886" s="30">
        <v>77.516937255859375</v>
      </c>
      <c r="BJ886" s="148">
        <v>0.37200000000000011</v>
      </c>
      <c r="BK886" s="30">
        <v>46.38679827</v>
      </c>
      <c r="BL886" s="30">
        <v>299.2</v>
      </c>
      <c r="BM886" s="30">
        <v>77.47381591796875</v>
      </c>
      <c r="BN886" s="148">
        <v>0.311</v>
      </c>
      <c r="BO886" s="30">
        <v>46.252631469999997</v>
      </c>
      <c r="BP886" s="30">
        <v>275.7</v>
      </c>
      <c r="BQ886" s="148">
        <v>2.1999999999999999E-2</v>
      </c>
      <c r="BR886" s="148">
        <v>1.7999999999999999E-2</v>
      </c>
      <c r="BS886" s="148"/>
      <c r="BT886" s="148">
        <v>0.95300000000000007</v>
      </c>
      <c r="BU886" s="148"/>
      <c r="BV886" s="148">
        <v>7.0000002160668373E-3</v>
      </c>
      <c r="BW886" s="148"/>
      <c r="BX886" s="148">
        <v>0.112</v>
      </c>
      <c r="BY886" s="148">
        <v>0.378</v>
      </c>
      <c r="BZ886" s="1"/>
      <c r="CA886" s="150">
        <v>10138.2197265625</v>
      </c>
      <c r="CB886" s="150">
        <v>11061.26</v>
      </c>
      <c r="CC886" s="124" t="s">
        <v>4363</v>
      </c>
      <c r="CD886" t="s">
        <v>4633</v>
      </c>
    </row>
    <row r="887" spans="1:82" x14ac:dyDescent="0.3">
      <c r="A887" s="1">
        <v>551044020</v>
      </c>
      <c r="B887" s="124" t="s">
        <v>4363</v>
      </c>
      <c r="C887" t="s">
        <v>283</v>
      </c>
      <c r="D887" t="s">
        <v>976</v>
      </c>
      <c r="E887" s="30">
        <v>91.962562561035156</v>
      </c>
      <c r="F887" s="30">
        <v>92.110671997070313</v>
      </c>
      <c r="G887" s="30">
        <v>90.778724670410156</v>
      </c>
      <c r="H887" s="30">
        <v>91.338066101074219</v>
      </c>
      <c r="I887" s="1">
        <v>268</v>
      </c>
      <c r="J887" s="1" t="s">
        <v>4733</v>
      </c>
      <c r="K887" s="1">
        <v>6</v>
      </c>
      <c r="L887" t="s">
        <v>3845</v>
      </c>
      <c r="M887" t="s">
        <v>3907</v>
      </c>
      <c r="N887" t="s">
        <v>3917</v>
      </c>
      <c r="O887" t="s">
        <v>3923</v>
      </c>
      <c r="P887" s="148">
        <v>0.35185185074806208</v>
      </c>
      <c r="Q887" s="30">
        <v>52.85394617</v>
      </c>
      <c r="R887" s="30">
        <v>311.11111450195313</v>
      </c>
      <c r="S887" s="1">
        <v>233</v>
      </c>
      <c r="T887" s="1">
        <v>150</v>
      </c>
      <c r="U887" s="148">
        <v>0.64377683401107788</v>
      </c>
      <c r="V887" s="148">
        <v>0.28089886903762817</v>
      </c>
      <c r="W887" s="149">
        <v>52.897223230000002</v>
      </c>
      <c r="X887" s="149">
        <v>285.39324951171881</v>
      </c>
      <c r="Y887" s="1">
        <v>150</v>
      </c>
      <c r="Z887" s="30">
        <v>92.17083740234375</v>
      </c>
      <c r="AA887" s="148">
        <v>0.43200000000000011</v>
      </c>
      <c r="AB887" s="30">
        <v>52.4</v>
      </c>
      <c r="AC887" s="30">
        <v>336.6</v>
      </c>
      <c r="AD887" s="30">
        <v>93.44976806640625</v>
      </c>
      <c r="AE887" s="148">
        <v>0.38100000000000001</v>
      </c>
      <c r="AF887" s="30">
        <v>52.86</v>
      </c>
      <c r="AG887" s="30">
        <v>321.39999999999998</v>
      </c>
      <c r="AH887" s="30">
        <v>92.273384094238281</v>
      </c>
      <c r="AI887" s="148">
        <v>0.37</v>
      </c>
      <c r="AJ887" s="30">
        <v>52.451406050000003</v>
      </c>
      <c r="AK887" s="30">
        <v>310.89999999999998</v>
      </c>
      <c r="AL887" s="30">
        <v>93.444679260253906</v>
      </c>
      <c r="AM887" s="148">
        <v>0.33900000000000002</v>
      </c>
      <c r="AN887" s="30">
        <v>52.876742999999998</v>
      </c>
      <c r="AO887" s="30">
        <v>308.10000000000002</v>
      </c>
      <c r="AP887" s="148">
        <v>0.35185185074806208</v>
      </c>
      <c r="AQ887" s="30">
        <v>53.623985599999997</v>
      </c>
      <c r="AR887" s="30">
        <v>298.76544189453131</v>
      </c>
      <c r="AS887" s="30">
        <v>233</v>
      </c>
      <c r="AT887" s="30">
        <v>150</v>
      </c>
      <c r="AU887" s="148">
        <v>0.64377683401107788</v>
      </c>
      <c r="AV887" s="30">
        <v>91.338066101074219</v>
      </c>
      <c r="AW887" s="148">
        <v>0.29213482141494751</v>
      </c>
      <c r="AX887" s="30">
        <v>53.624242649999999</v>
      </c>
      <c r="AY887" s="30">
        <v>274.15731811523438</v>
      </c>
      <c r="AZ887" s="30">
        <v>150</v>
      </c>
      <c r="BA887" s="30">
        <v>89.227523803710938</v>
      </c>
      <c r="BB887" s="148">
        <v>0.37200000000000011</v>
      </c>
      <c r="BC887" s="30">
        <v>52.06</v>
      </c>
      <c r="BD887" s="30">
        <v>303.8</v>
      </c>
      <c r="BE887" s="30">
        <v>89.43853759765625</v>
      </c>
      <c r="BF887" s="147">
        <v>0.27800000000000002</v>
      </c>
      <c r="BG887" s="30">
        <v>52.17</v>
      </c>
      <c r="BH887" s="30">
        <v>282.5</v>
      </c>
      <c r="BI887" s="30">
        <v>89.219963073730469</v>
      </c>
      <c r="BJ887" s="148">
        <v>0.311</v>
      </c>
      <c r="BK887" s="30">
        <v>52.087601820000003</v>
      </c>
      <c r="BL887" s="30">
        <v>273.8</v>
      </c>
      <c r="BM887" s="30">
        <v>89.869400024414063</v>
      </c>
      <c r="BN887" s="148">
        <v>0.27600000000000002</v>
      </c>
      <c r="BO887" s="30">
        <v>52.430267520000001</v>
      </c>
      <c r="BP887" s="30">
        <v>263.39999999999998</v>
      </c>
      <c r="BQ887" s="148"/>
      <c r="BR887" s="148"/>
      <c r="BS887" s="148">
        <v>2.1999999999999999E-2</v>
      </c>
      <c r="BT887" s="148">
        <v>0.92900000000000005</v>
      </c>
      <c r="BU887" s="148"/>
      <c r="BV887" s="148">
        <v>4.8999998718500137E-2</v>
      </c>
      <c r="BW887" s="148"/>
      <c r="BX887" s="148">
        <v>0.123</v>
      </c>
      <c r="BY887" s="148">
        <v>0.47399999999999998</v>
      </c>
      <c r="BZ887" s="1"/>
      <c r="CA887" s="150">
        <v>8703.98046875</v>
      </c>
      <c r="CB887" s="150">
        <v>10315.82</v>
      </c>
      <c r="CC887" s="124" t="s">
        <v>4363</v>
      </c>
      <c r="CD887" t="s">
        <v>4634</v>
      </c>
    </row>
    <row r="888" spans="1:82" x14ac:dyDescent="0.3">
      <c r="A888" s="1">
        <v>551053000</v>
      </c>
      <c r="B888" s="124" t="s">
        <v>4364</v>
      </c>
      <c r="C888" t="s">
        <v>284</v>
      </c>
      <c r="D888" t="s">
        <v>1394</v>
      </c>
      <c r="E888" s="30">
        <v>81.875495910644531</v>
      </c>
      <c r="F888" s="30">
        <v>81.941497802734375</v>
      </c>
      <c r="G888" s="30">
        <v>84.662315368652344</v>
      </c>
      <c r="H888" s="30">
        <v>83.847000122070313</v>
      </c>
      <c r="I888" s="1">
        <v>159</v>
      </c>
      <c r="J888" s="1">
        <v>6</v>
      </c>
      <c r="K888" s="1">
        <v>8</v>
      </c>
      <c r="L888" t="s">
        <v>3845</v>
      </c>
      <c r="M888" t="s">
        <v>3907</v>
      </c>
      <c r="N888" t="s">
        <v>3916</v>
      </c>
      <c r="O888" t="s">
        <v>3923</v>
      </c>
      <c r="P888" s="148">
        <v>0.45384615659713751</v>
      </c>
      <c r="Q888" s="30">
        <v>48.658100259999998</v>
      </c>
      <c r="R888" s="30">
        <v>331.5384521484375</v>
      </c>
      <c r="S888" s="1">
        <v>326</v>
      </c>
      <c r="T888" s="1">
        <v>201</v>
      </c>
      <c r="U888" s="148">
        <v>0.61656439304351807</v>
      </c>
      <c r="V888" s="148">
        <v>0.34285715222358698</v>
      </c>
      <c r="W888" s="149">
        <v>48.683702500000003</v>
      </c>
      <c r="X888" s="149">
        <v>301.42855834960938</v>
      </c>
      <c r="Y888" s="1">
        <v>201</v>
      </c>
      <c r="Z888" s="30">
        <v>81.89971923828125</v>
      </c>
      <c r="AA888" s="148">
        <v>0.50700000000000001</v>
      </c>
      <c r="AB888" s="30">
        <v>49</v>
      </c>
      <c r="AC888" s="30">
        <v>348.3</v>
      </c>
      <c r="AD888" s="30">
        <v>81.904647827148438</v>
      </c>
      <c r="AE888" s="148">
        <v>0.435</v>
      </c>
      <c r="AF888" s="30">
        <v>48.94</v>
      </c>
      <c r="AG888" s="30">
        <v>325.39999999999998</v>
      </c>
      <c r="AH888" s="30">
        <v>84.629058837890625</v>
      </c>
      <c r="AI888" s="148">
        <v>0.50800000000000001</v>
      </c>
      <c r="AJ888" s="30">
        <v>49.919500470000003</v>
      </c>
      <c r="AK888" s="30">
        <v>356.8</v>
      </c>
      <c r="AL888" s="30">
        <v>83.602958679199219</v>
      </c>
      <c r="AM888" s="148">
        <v>0.38500000000000001</v>
      </c>
      <c r="AN888" s="30">
        <v>49.527620630000001</v>
      </c>
      <c r="AO888" s="30">
        <v>327</v>
      </c>
      <c r="AP888" s="148">
        <v>0.40000000596046448</v>
      </c>
      <c r="AQ888" s="30">
        <v>49.79800874</v>
      </c>
      <c r="AR888" s="30">
        <v>305.38461303710938</v>
      </c>
      <c r="AS888" s="30">
        <v>326</v>
      </c>
      <c r="AT888" s="30">
        <v>201</v>
      </c>
      <c r="AU888" s="148">
        <v>0.61656439304351807</v>
      </c>
      <c r="AV888" s="30">
        <v>83.847000122070313</v>
      </c>
      <c r="AW888" s="148">
        <v>0.27142858505249018</v>
      </c>
      <c r="AX888" s="30">
        <v>49.330984200000003</v>
      </c>
      <c r="AY888" s="30">
        <v>262.85714721679688</v>
      </c>
      <c r="AZ888" s="30">
        <v>201</v>
      </c>
      <c r="BA888" s="30">
        <v>84.732406616210938</v>
      </c>
      <c r="BB888" s="148">
        <v>0.45300000000000001</v>
      </c>
      <c r="BC888" s="30">
        <v>49.88</v>
      </c>
      <c r="BD888" s="30">
        <v>311.3</v>
      </c>
      <c r="BE888" s="30">
        <v>84.691368103027344</v>
      </c>
      <c r="BF888" s="147">
        <v>0.37</v>
      </c>
      <c r="BG888" s="30">
        <v>49.83</v>
      </c>
      <c r="BH888" s="30">
        <v>284.10000000000002</v>
      </c>
      <c r="BI888" s="30">
        <v>84.85809326171875</v>
      </c>
      <c r="BJ888" s="148">
        <v>0.40200000000000002</v>
      </c>
      <c r="BK888" s="30">
        <v>49.962839539999997</v>
      </c>
      <c r="BL888" s="30">
        <v>311.10000000000002</v>
      </c>
      <c r="BM888" s="30">
        <v>84.352890014648438</v>
      </c>
      <c r="BN888" s="148">
        <v>0.28699999999999998</v>
      </c>
      <c r="BO888" s="30">
        <v>49.680984209999998</v>
      </c>
      <c r="BP888" s="30">
        <v>274.60000000000002</v>
      </c>
      <c r="BQ888" s="148"/>
      <c r="BR888" s="148">
        <v>3.1E-2</v>
      </c>
      <c r="BS888" s="148"/>
      <c r="BT888" s="148">
        <v>0.93100000000000005</v>
      </c>
      <c r="BU888" s="148"/>
      <c r="BV888" s="148">
        <v>3.7999998778104782E-2</v>
      </c>
      <c r="BW888" s="148"/>
      <c r="BX888" s="148">
        <v>0.16400000000000001</v>
      </c>
      <c r="BY888" s="148">
        <v>0.52700000000000002</v>
      </c>
      <c r="BZ888" s="1"/>
      <c r="CA888" s="150">
        <v>8689.5498046875</v>
      </c>
      <c r="CB888" s="150">
        <v>9899.2199999999993</v>
      </c>
      <c r="CC888" s="124" t="s">
        <v>4364</v>
      </c>
      <c r="CD888" t="s">
        <v>4633</v>
      </c>
    </row>
    <row r="889" spans="1:82" x14ac:dyDescent="0.3">
      <c r="A889" s="1">
        <v>551054020</v>
      </c>
      <c r="B889" s="124" t="s">
        <v>4364</v>
      </c>
      <c r="C889" t="s">
        <v>284</v>
      </c>
      <c r="D889" t="s">
        <v>976</v>
      </c>
      <c r="E889" s="30">
        <v>82.106452941894531</v>
      </c>
      <c r="F889" s="30">
        <v>81.782424926757813</v>
      </c>
      <c r="G889" s="30">
        <v>87.125907897949219</v>
      </c>
      <c r="H889" s="30">
        <v>87.31219482421875</v>
      </c>
      <c r="I889" s="1">
        <v>288</v>
      </c>
      <c r="J889" s="1" t="s">
        <v>4733</v>
      </c>
      <c r="K889" s="1">
        <v>5</v>
      </c>
      <c r="L889" t="s">
        <v>3845</v>
      </c>
      <c r="M889" t="s">
        <v>3907</v>
      </c>
      <c r="N889" t="s">
        <v>3916</v>
      </c>
      <c r="O889" t="s">
        <v>3923</v>
      </c>
      <c r="P889" s="148">
        <v>0.37878787517547607</v>
      </c>
      <c r="Q889" s="30">
        <v>48.754168210000003</v>
      </c>
      <c r="R889" s="30">
        <v>312.1212158203125</v>
      </c>
      <c r="S889" s="1">
        <v>86</v>
      </c>
      <c r="T889" s="1">
        <v>57</v>
      </c>
      <c r="U889" s="148">
        <v>0.66279071569442749</v>
      </c>
      <c r="V889" s="148">
        <v>0.2738095223903656</v>
      </c>
      <c r="W889" s="149">
        <v>48.617790769999999</v>
      </c>
      <c r="X889" s="149">
        <v>277.38095092773438</v>
      </c>
      <c r="Y889" s="1">
        <v>57</v>
      </c>
      <c r="Z889" s="30">
        <v>91.566658020019531</v>
      </c>
      <c r="AA889" s="148">
        <v>0.45600000000000002</v>
      </c>
      <c r="AB889" s="30">
        <v>52.2</v>
      </c>
      <c r="AC889" s="30">
        <v>334.4</v>
      </c>
      <c r="AD889" s="30">
        <v>92.153884887695313</v>
      </c>
      <c r="AE889" s="148">
        <v>0.4</v>
      </c>
      <c r="AF889" s="30">
        <v>52.42</v>
      </c>
      <c r="AG889" s="30">
        <v>313.8</v>
      </c>
      <c r="AH889" s="30">
        <v>98.280548095703125</v>
      </c>
      <c r="AI889" s="148">
        <v>0.48499999999999999</v>
      </c>
      <c r="AJ889" s="30">
        <v>54.441062449999997</v>
      </c>
      <c r="AK889" s="30">
        <v>346.5</v>
      </c>
      <c r="AL889" s="30">
        <v>97.722343444824219</v>
      </c>
      <c r="AM889" s="148">
        <v>0.38</v>
      </c>
      <c r="AN889" s="30">
        <v>54.332424949999996</v>
      </c>
      <c r="AO889" s="30">
        <v>322.5</v>
      </c>
      <c r="AP889" s="148">
        <v>0.2045454531908035</v>
      </c>
      <c r="AQ889" s="30">
        <v>51.339050630000003</v>
      </c>
      <c r="AR889" s="30">
        <v>255.30302429199219</v>
      </c>
      <c r="AS889" s="30">
        <v>86</v>
      </c>
      <c r="AT889" s="30">
        <v>57</v>
      </c>
      <c r="AU889" s="148">
        <v>0.66279071569442749</v>
      </c>
      <c r="AV889" s="30">
        <v>87.31219482421875</v>
      </c>
      <c r="AW889" s="148">
        <v>0.1071428582072258</v>
      </c>
      <c r="AX889" s="30">
        <v>51.316944679999999</v>
      </c>
      <c r="AY889" s="30"/>
      <c r="AZ889" s="30">
        <v>57</v>
      </c>
      <c r="BA889" s="30">
        <v>85.412857055664063</v>
      </c>
      <c r="BB889" s="148">
        <v>0.34399999999999997</v>
      </c>
      <c r="BC889" s="30">
        <v>50.21</v>
      </c>
      <c r="BD889" s="30">
        <v>277.8</v>
      </c>
      <c r="BE889" s="30">
        <v>85.604286193847656</v>
      </c>
      <c r="BF889" s="147">
        <v>0.308</v>
      </c>
      <c r="BG889" s="30">
        <v>50.28</v>
      </c>
      <c r="BH889" s="30">
        <v>267.7</v>
      </c>
      <c r="BI889" s="30">
        <v>89.247726440429688</v>
      </c>
      <c r="BJ889" s="148">
        <v>0.434</v>
      </c>
      <c r="BK889" s="30">
        <v>52.101125019999998</v>
      </c>
      <c r="BL889" s="30">
        <v>299</v>
      </c>
      <c r="BM889" s="30">
        <v>88.484626770019531</v>
      </c>
      <c r="BN889" s="148">
        <v>0.32400000000000001</v>
      </c>
      <c r="BO889" s="30">
        <v>51.74013309</v>
      </c>
      <c r="BP889" s="30">
        <v>257.7</v>
      </c>
      <c r="BQ889" s="148"/>
      <c r="BR889" s="148">
        <v>2.4E-2</v>
      </c>
      <c r="BS889" s="148">
        <v>4.2000000000000003E-2</v>
      </c>
      <c r="BT889" s="148">
        <v>0.92700000000000005</v>
      </c>
      <c r="BU889" s="148"/>
      <c r="BV889" s="148">
        <v>7.0000002160668373E-3</v>
      </c>
      <c r="BW889" s="148">
        <v>4.9000000000000002E-2</v>
      </c>
      <c r="BX889" s="148">
        <v>0.14199999999999999</v>
      </c>
      <c r="BY889" s="148">
        <v>0.52600000000000002</v>
      </c>
      <c r="BZ889" s="1"/>
      <c r="CA889" s="150">
        <v>8659.23046875</v>
      </c>
      <c r="CB889" s="150">
        <v>10210.780000000001</v>
      </c>
      <c r="CC889" s="124" t="s">
        <v>4364</v>
      </c>
      <c r="CD889" t="s">
        <v>4634</v>
      </c>
    </row>
    <row r="890" spans="1:82" x14ac:dyDescent="0.3">
      <c r="A890" s="1">
        <v>551063000</v>
      </c>
      <c r="B890" s="124" t="s">
        <v>4365</v>
      </c>
      <c r="C890" t="s">
        <v>285</v>
      </c>
      <c r="D890" t="s">
        <v>1395</v>
      </c>
      <c r="E890" s="30">
        <v>96.8671875</v>
      </c>
      <c r="F890" s="30">
        <v>97.20062255859375</v>
      </c>
      <c r="G890" s="30">
        <v>90.751914978027344</v>
      </c>
      <c r="H890" s="30">
        <v>91.15966796875</v>
      </c>
      <c r="I890" s="1">
        <v>174</v>
      </c>
      <c r="J890" s="1">
        <v>6</v>
      </c>
      <c r="K890" s="1">
        <v>8</v>
      </c>
      <c r="L890" t="s">
        <v>3845</v>
      </c>
      <c r="M890" t="s">
        <v>3907</v>
      </c>
      <c r="N890" t="s">
        <v>3917</v>
      </c>
      <c r="O890" t="s">
        <v>3921</v>
      </c>
      <c r="P890" s="148">
        <v>0.64670658111572266</v>
      </c>
      <c r="Q890" s="30">
        <v>54.894088689999997</v>
      </c>
      <c r="R890" s="30">
        <v>383.83233642578131</v>
      </c>
      <c r="S890" s="1">
        <v>310</v>
      </c>
      <c r="T890" s="1">
        <v>187</v>
      </c>
      <c r="U890" s="148">
        <v>0.60322582721710205</v>
      </c>
      <c r="V890" s="148">
        <v>0.51648354530334473</v>
      </c>
      <c r="W890" s="149">
        <v>55.00620515</v>
      </c>
      <c r="X890" s="149">
        <v>349.4505615234375</v>
      </c>
      <c r="Y890" s="1">
        <v>187</v>
      </c>
      <c r="Z890" s="30">
        <v>95.795944213867188</v>
      </c>
      <c r="AA890" s="148">
        <v>0.57700000000000007</v>
      </c>
      <c r="AB890" s="30">
        <v>53.6</v>
      </c>
      <c r="AC890" s="30">
        <v>369.1</v>
      </c>
      <c r="AD890" s="30">
        <v>97.101799011230469</v>
      </c>
      <c r="AE890" s="148">
        <v>0.52</v>
      </c>
      <c r="AF890" s="30">
        <v>54.1</v>
      </c>
      <c r="AG890" s="30">
        <v>352</v>
      </c>
      <c r="AH890" s="30">
        <v>95.672370910644531</v>
      </c>
      <c r="AI890" s="148">
        <v>0.56499999999999995</v>
      </c>
      <c r="AJ890" s="30">
        <v>53.577199409999999</v>
      </c>
      <c r="AK890" s="30">
        <v>369.6</v>
      </c>
      <c r="AL890" s="30">
        <v>97.911964416503906</v>
      </c>
      <c r="AM890" s="148">
        <v>0.48899999999999999</v>
      </c>
      <c r="AN890" s="30">
        <v>54.396953109999998</v>
      </c>
      <c r="AO890" s="30">
        <v>353.4</v>
      </c>
      <c r="AP890" s="148">
        <v>0.5209580659866333</v>
      </c>
      <c r="AQ890" s="30">
        <v>53.607215480000001</v>
      </c>
      <c r="AR890" s="30">
        <v>344.31137084960938</v>
      </c>
      <c r="AS890" s="30">
        <v>310</v>
      </c>
      <c r="AT890" s="30">
        <v>187</v>
      </c>
      <c r="AU890" s="148">
        <v>0.60322582721710205</v>
      </c>
      <c r="AV890" s="30">
        <v>91.15966796875</v>
      </c>
      <c r="AW890" s="148">
        <v>0.40659341216087341</v>
      </c>
      <c r="AX890" s="30">
        <v>53.521998590000003</v>
      </c>
      <c r="AY890" s="30">
        <v>310.989013671875</v>
      </c>
      <c r="AZ890" s="30">
        <v>187</v>
      </c>
      <c r="BA890" s="30">
        <v>94.238143920898438</v>
      </c>
      <c r="BB890" s="148">
        <v>0.52300000000000002</v>
      </c>
      <c r="BC890" s="30">
        <v>54.49</v>
      </c>
      <c r="BD890" s="30">
        <v>344.3</v>
      </c>
      <c r="BE890" s="30">
        <v>94.145133972167969</v>
      </c>
      <c r="BF890" s="147">
        <v>0.42899999999999999</v>
      </c>
      <c r="BG890" s="30">
        <v>54.49</v>
      </c>
      <c r="BH890" s="30">
        <v>319.39999999999998</v>
      </c>
      <c r="BI890" s="30">
        <v>90.841751098632813</v>
      </c>
      <c r="BJ890" s="148">
        <v>0.63</v>
      </c>
      <c r="BK890" s="30">
        <v>52.877610799999999</v>
      </c>
      <c r="BL890" s="30">
        <v>356.5</v>
      </c>
      <c r="BM890" s="30">
        <v>92.081703186035156</v>
      </c>
      <c r="BN890" s="148">
        <v>0.53400000000000003</v>
      </c>
      <c r="BO890" s="30">
        <v>53.532818570000003</v>
      </c>
      <c r="BP890" s="30">
        <v>329.5</v>
      </c>
      <c r="BQ890" s="148"/>
      <c r="BR890" s="148">
        <v>4.5999999999999999E-2</v>
      </c>
      <c r="BS890" s="148"/>
      <c r="BT890" s="148">
        <v>0.93700000000000006</v>
      </c>
      <c r="BU890" s="148"/>
      <c r="BV890" s="148">
        <v>1.7000000923871991E-2</v>
      </c>
      <c r="BW890" s="148"/>
      <c r="BX890" s="148">
        <v>0.10299999999999999</v>
      </c>
      <c r="BY890" s="148">
        <v>0.503</v>
      </c>
      <c r="BZ890" s="1"/>
      <c r="CA890" s="150">
        <v>3806.1201171875</v>
      </c>
      <c r="CB890" s="150">
        <v>5932.35</v>
      </c>
      <c r="CC890" s="124" t="s">
        <v>4365</v>
      </c>
      <c r="CD890" t="s">
        <v>4633</v>
      </c>
    </row>
    <row r="891" spans="1:82" x14ac:dyDescent="0.3">
      <c r="A891" s="1">
        <v>551064020</v>
      </c>
      <c r="B891" s="124" t="s">
        <v>4365</v>
      </c>
      <c r="C891" t="s">
        <v>285</v>
      </c>
      <c r="D891" t="s">
        <v>1396</v>
      </c>
      <c r="E891" s="30">
        <v>89.323165893554688</v>
      </c>
      <c r="F891" s="30">
        <v>86.6591796875</v>
      </c>
      <c r="G891" s="30">
        <v>90.621330261230469</v>
      </c>
      <c r="H891" s="30">
        <v>91.974044799804688</v>
      </c>
      <c r="I891" s="1">
        <v>328</v>
      </c>
      <c r="J891" s="1" t="s">
        <v>3981</v>
      </c>
      <c r="K891" s="1">
        <v>5</v>
      </c>
      <c r="L891" t="s">
        <v>3845</v>
      </c>
      <c r="M891" t="s">
        <v>3907</v>
      </c>
      <c r="N891" t="s">
        <v>3917</v>
      </c>
      <c r="O891" t="s">
        <v>3921</v>
      </c>
      <c r="P891" s="148">
        <v>0.60689657926559448</v>
      </c>
      <c r="Q891" s="30">
        <v>51.756055420000003</v>
      </c>
      <c r="R891" s="30">
        <v>366.2069091796875</v>
      </c>
      <c r="S891" s="1">
        <v>155</v>
      </c>
      <c r="T891" s="1">
        <v>91</v>
      </c>
      <c r="U891" s="148">
        <v>0.58709675073623657</v>
      </c>
      <c r="V891" s="148">
        <v>0.55421686172485352</v>
      </c>
      <c r="W891" s="149">
        <v>50.638437439999997</v>
      </c>
      <c r="X891" s="149">
        <v>336.14459228515631</v>
      </c>
      <c r="Y891" s="1">
        <v>91</v>
      </c>
      <c r="Z891" s="30">
        <v>88.847831726074219</v>
      </c>
      <c r="AA891" s="148">
        <v>0.54500000000000004</v>
      </c>
      <c r="AB891" s="30">
        <v>51.3</v>
      </c>
      <c r="AC891" s="30">
        <v>355.8</v>
      </c>
      <c r="AD891" s="30">
        <v>88.737472534179688</v>
      </c>
      <c r="AE891" s="148">
        <v>0.47199999999999998</v>
      </c>
      <c r="AF891" s="30">
        <v>51.26</v>
      </c>
      <c r="AG891" s="30">
        <v>334.9</v>
      </c>
      <c r="AH891" s="30">
        <v>86.4271240234375</v>
      </c>
      <c r="AI891" s="148">
        <v>0.54899999999999993</v>
      </c>
      <c r="AJ891" s="30">
        <v>50.515044949999997</v>
      </c>
      <c r="AK891" s="30">
        <v>349.4</v>
      </c>
      <c r="AL891" s="30">
        <v>88.215202331542969</v>
      </c>
      <c r="AM891" s="148">
        <v>0.47699999999999998</v>
      </c>
      <c r="AN891" s="30">
        <v>51.09715946</v>
      </c>
      <c r="AO891" s="30">
        <v>333</v>
      </c>
      <c r="AP891" s="148">
        <v>0.43448275327682501</v>
      </c>
      <c r="AQ891" s="30">
        <v>53.525531659999999</v>
      </c>
      <c r="AR891" s="30">
        <v>330.34481811523438</v>
      </c>
      <c r="AS891" s="30">
        <v>155</v>
      </c>
      <c r="AT891" s="30">
        <v>91</v>
      </c>
      <c r="AU891" s="148">
        <v>0.58709675073623657</v>
      </c>
      <c r="AV891" s="30">
        <v>91.974044799804688</v>
      </c>
      <c r="AW891" s="148">
        <v>0.33734938502311712</v>
      </c>
      <c r="AX891" s="30">
        <v>53.98873253</v>
      </c>
      <c r="AY891" s="30">
        <v>301.204833984375</v>
      </c>
      <c r="AZ891" s="30">
        <v>91</v>
      </c>
      <c r="BA891" s="30">
        <v>88.279014587402344</v>
      </c>
      <c r="BB891" s="148">
        <v>0.503</v>
      </c>
      <c r="BC891" s="30">
        <v>51.6</v>
      </c>
      <c r="BD891" s="30">
        <v>332.1</v>
      </c>
      <c r="BE891" s="30">
        <v>89.154518127441406</v>
      </c>
      <c r="BF891" s="147">
        <v>0.45300000000000001</v>
      </c>
      <c r="BG891" s="30">
        <v>52.03</v>
      </c>
      <c r="BH891" s="30">
        <v>315.10000000000002</v>
      </c>
      <c r="BI891" s="30">
        <v>85.122520446777344</v>
      </c>
      <c r="BJ891" s="148">
        <v>0.433</v>
      </c>
      <c r="BK891" s="30">
        <v>50.091644909999999</v>
      </c>
      <c r="BL891" s="30">
        <v>310.39999999999998</v>
      </c>
      <c r="BM891" s="30">
        <v>86.715980529785156</v>
      </c>
      <c r="BN891" s="148">
        <v>0.38500000000000001</v>
      </c>
      <c r="BO891" s="30">
        <v>50.858685139999999</v>
      </c>
      <c r="BP891" s="30">
        <v>299.10000000000002</v>
      </c>
      <c r="BQ891" s="148"/>
      <c r="BR891" s="148">
        <v>2.1000000000000001E-2</v>
      </c>
      <c r="BS891" s="148"/>
      <c r="BT891" s="148">
        <v>0.96299999999999997</v>
      </c>
      <c r="BU891" s="148"/>
      <c r="BV891" s="148">
        <v>1.499999966472387E-2</v>
      </c>
      <c r="BW891" s="148"/>
      <c r="BX891" s="148">
        <v>0.223</v>
      </c>
      <c r="BY891" s="148">
        <v>0.58399999999999996</v>
      </c>
      <c r="BZ891" s="1"/>
      <c r="CA891" s="150">
        <v>5000.22998046875</v>
      </c>
      <c r="CB891" s="150">
        <v>9158.01</v>
      </c>
      <c r="CC891" s="124" t="s">
        <v>4365</v>
      </c>
      <c r="CD891" t="s">
        <v>4634</v>
      </c>
    </row>
    <row r="892" spans="1:82" x14ac:dyDescent="0.3">
      <c r="A892" s="1">
        <v>551083000</v>
      </c>
      <c r="B892" s="124" t="s">
        <v>4366</v>
      </c>
      <c r="C892" t="s">
        <v>286</v>
      </c>
      <c r="D892" t="s">
        <v>1397</v>
      </c>
      <c r="E892" s="30">
        <v>83.299285888671875</v>
      </c>
      <c r="F892" s="30">
        <v>83.445159912109375</v>
      </c>
      <c r="G892" s="30">
        <v>87.538986206054688</v>
      </c>
      <c r="H892" s="30">
        <v>86.650032043457031</v>
      </c>
      <c r="I892" s="1">
        <v>355</v>
      </c>
      <c r="J892" s="1">
        <v>6</v>
      </c>
      <c r="K892" s="1">
        <v>8</v>
      </c>
      <c r="L892" t="s">
        <v>3845</v>
      </c>
      <c r="M892" t="s">
        <v>3907</v>
      </c>
      <c r="N892" t="s">
        <v>3917</v>
      </c>
      <c r="O892" t="s">
        <v>3921</v>
      </c>
      <c r="P892" s="148">
        <v>0.43026706576347351</v>
      </c>
      <c r="Q892" s="30">
        <v>49.250342420000003</v>
      </c>
      <c r="R892" s="30">
        <v>331.15725708007813</v>
      </c>
      <c r="S892" s="1">
        <v>625</v>
      </c>
      <c r="T892" s="1">
        <v>301</v>
      </c>
      <c r="U892" s="148">
        <v>0.48159998655319208</v>
      </c>
      <c r="V892" s="148">
        <v>0.30246913433074951</v>
      </c>
      <c r="W892" s="149">
        <v>49.306732590000003</v>
      </c>
      <c r="X892" s="149">
        <v>290.74075317382813</v>
      </c>
      <c r="Y892" s="1">
        <v>301</v>
      </c>
      <c r="Z892" s="30">
        <v>80.993446350097656</v>
      </c>
      <c r="AA892" s="148">
        <v>0.498</v>
      </c>
      <c r="AB892" s="30">
        <v>48.7</v>
      </c>
      <c r="AC892" s="30">
        <v>349.5</v>
      </c>
      <c r="AD892" s="30">
        <v>81.31561279296875</v>
      </c>
      <c r="AE892" s="148">
        <v>0.375</v>
      </c>
      <c r="AF892" s="30">
        <v>48.74</v>
      </c>
      <c r="AG892" s="30">
        <v>308.3</v>
      </c>
      <c r="AH892" s="30">
        <v>85.063888549804688</v>
      </c>
      <c r="AI892" s="148">
        <v>0.56899999999999995</v>
      </c>
      <c r="AJ892" s="30">
        <v>50.063520930000003</v>
      </c>
      <c r="AK892" s="30">
        <v>367.8</v>
      </c>
      <c r="AL892" s="30">
        <v>85.164657592773438</v>
      </c>
      <c r="AM892" s="148">
        <v>0.436</v>
      </c>
      <c r="AN892" s="30">
        <v>50.059064450000001</v>
      </c>
      <c r="AO892" s="30">
        <v>335.7</v>
      </c>
      <c r="AP892" s="148">
        <v>0.36498516798019409</v>
      </c>
      <c r="AQ892" s="30">
        <v>51.597442440000002</v>
      </c>
      <c r="AR892" s="30">
        <v>297.6260986328125</v>
      </c>
      <c r="AS892" s="30">
        <v>625</v>
      </c>
      <c r="AT892" s="30">
        <v>301</v>
      </c>
      <c r="AU892" s="148">
        <v>0.48159998655319208</v>
      </c>
      <c r="AV892" s="30">
        <v>86.650032043457031</v>
      </c>
      <c r="AW892" s="148">
        <v>0.2407407462596893</v>
      </c>
      <c r="AX892" s="30">
        <v>50.937448369999998</v>
      </c>
      <c r="AY892" s="30">
        <v>257.40740966796881</v>
      </c>
      <c r="AZ892" s="30">
        <v>301</v>
      </c>
      <c r="BA892" s="30">
        <v>87.103683471679688</v>
      </c>
      <c r="BB892" s="148">
        <v>0.36399999999999999</v>
      </c>
      <c r="BC892" s="30">
        <v>51.03</v>
      </c>
      <c r="BD892" s="30">
        <v>289.60000000000002</v>
      </c>
      <c r="BE892" s="30">
        <v>86.740364074707031</v>
      </c>
      <c r="BF892" s="147">
        <v>0.23599999999999999</v>
      </c>
      <c r="BG892" s="30">
        <v>50.84</v>
      </c>
      <c r="BH892" s="30">
        <v>243.1</v>
      </c>
      <c r="BI892" s="30">
        <v>88.489356994628906</v>
      </c>
      <c r="BJ892" s="148">
        <v>0.40600000000000003</v>
      </c>
      <c r="BK892" s="30">
        <v>51.731709350000003</v>
      </c>
      <c r="BL892" s="30">
        <v>314.5</v>
      </c>
      <c r="BM892" s="30">
        <v>87.759872436523438</v>
      </c>
      <c r="BN892" s="148">
        <v>0.27100000000000002</v>
      </c>
      <c r="BO892" s="30">
        <v>51.378933060000001</v>
      </c>
      <c r="BP892" s="30">
        <v>267.10000000000002</v>
      </c>
      <c r="BQ892" s="148"/>
      <c r="BR892" s="148">
        <v>5.0999999999999997E-2</v>
      </c>
      <c r="BS892" s="148"/>
      <c r="BT892" s="148">
        <v>0.89900000000000002</v>
      </c>
      <c r="BU892" s="148">
        <v>3.6999999999999998E-2</v>
      </c>
      <c r="BV892" s="148">
        <v>1.4000000432133669E-2</v>
      </c>
      <c r="BW892" s="148"/>
      <c r="BX892" s="148">
        <v>0.11799999999999999</v>
      </c>
      <c r="BY892" s="148">
        <v>0.41399999999999998</v>
      </c>
      <c r="BZ892" s="1"/>
      <c r="CA892" s="150">
        <v>7884.759765625</v>
      </c>
      <c r="CB892" s="150">
        <v>9114.33</v>
      </c>
      <c r="CC892" s="124" t="s">
        <v>4366</v>
      </c>
      <c r="CD892" t="s">
        <v>4633</v>
      </c>
    </row>
    <row r="893" spans="1:82" x14ac:dyDescent="0.3">
      <c r="A893" s="1">
        <v>551084040</v>
      </c>
      <c r="B893" s="124" t="s">
        <v>4366</v>
      </c>
      <c r="C893" t="s">
        <v>286</v>
      </c>
      <c r="D893" t="s">
        <v>1398</v>
      </c>
      <c r="E893" s="30">
        <v>86.698089599609375</v>
      </c>
      <c r="F893" s="30">
        <v>87.880722045898438</v>
      </c>
      <c r="G893" s="30">
        <v>84.783668518066406</v>
      </c>
      <c r="H893" s="30">
        <v>83.615470886230469</v>
      </c>
      <c r="I893" s="1">
        <v>330</v>
      </c>
      <c r="J893" s="1">
        <v>3</v>
      </c>
      <c r="K893" s="1">
        <v>5</v>
      </c>
      <c r="L893" t="s">
        <v>3845</v>
      </c>
      <c r="M893" t="s">
        <v>3907</v>
      </c>
      <c r="N893" t="s">
        <v>3917</v>
      </c>
      <c r="O893" t="s">
        <v>3921</v>
      </c>
      <c r="P893" s="148">
        <v>0.52063494920730591</v>
      </c>
      <c r="Q893" s="30">
        <v>50.664120439999998</v>
      </c>
      <c r="R893" s="30">
        <v>349.84127807617188</v>
      </c>
      <c r="S893" s="1">
        <v>303</v>
      </c>
      <c r="T893" s="1">
        <v>172</v>
      </c>
      <c r="U893" s="148">
        <v>0.5676567554473877</v>
      </c>
      <c r="V893" s="148">
        <v>0.48447203636169428</v>
      </c>
      <c r="W893" s="149">
        <v>51.14457427</v>
      </c>
      <c r="X893" s="149">
        <v>330.43478393554688</v>
      </c>
      <c r="Y893" s="1">
        <v>172</v>
      </c>
      <c r="Z893" s="30">
        <v>84.618545532226563</v>
      </c>
      <c r="AA893" s="148">
        <v>0.45500000000000002</v>
      </c>
      <c r="AB893" s="30">
        <v>49.9</v>
      </c>
      <c r="AC893" s="30">
        <v>338.8</v>
      </c>
      <c r="AD893" s="30">
        <v>83.760116577148438</v>
      </c>
      <c r="AE893" s="148">
        <v>0.34200000000000003</v>
      </c>
      <c r="AF893" s="30">
        <v>49.57</v>
      </c>
      <c r="AG893" s="30">
        <v>308.7</v>
      </c>
      <c r="AH893" s="30">
        <v>87.607513427734375</v>
      </c>
      <c r="AI893" s="148">
        <v>0.50600000000000001</v>
      </c>
      <c r="AJ893" s="30">
        <v>50.906005839999999</v>
      </c>
      <c r="AK893" s="30">
        <v>342.3</v>
      </c>
      <c r="AL893" s="30">
        <v>86.728965759277344</v>
      </c>
      <c r="AM893" s="148">
        <v>0.42299999999999999</v>
      </c>
      <c r="AN893" s="30">
        <v>50.591395540000001</v>
      </c>
      <c r="AO893" s="30">
        <v>315.8</v>
      </c>
      <c r="AP893" s="148">
        <v>0.40317460894584661</v>
      </c>
      <c r="AQ893" s="30">
        <v>49.873917059999997</v>
      </c>
      <c r="AR893" s="30">
        <v>300.952392578125</v>
      </c>
      <c r="AS893" s="30">
        <v>303</v>
      </c>
      <c r="AT893" s="30">
        <v>172</v>
      </c>
      <c r="AU893" s="148">
        <v>0.5676567554473877</v>
      </c>
      <c r="AV893" s="30">
        <v>83.615470886230469</v>
      </c>
      <c r="AW893" s="148">
        <v>0.32298135757446289</v>
      </c>
      <c r="AX893" s="30">
        <v>49.198292170000002</v>
      </c>
      <c r="AY893" s="30">
        <v>271.42855834960938</v>
      </c>
      <c r="AZ893" s="30">
        <v>172</v>
      </c>
      <c r="BA893" s="30">
        <v>80.196044921875</v>
      </c>
      <c r="BB893" s="148">
        <v>0.35599999999999998</v>
      </c>
      <c r="BC893" s="30">
        <v>47.68</v>
      </c>
      <c r="BD893" s="30">
        <v>284.60000000000002</v>
      </c>
      <c r="BE893" s="30">
        <v>81.019416809082031</v>
      </c>
      <c r="BF893" s="147">
        <v>0.26500000000000001</v>
      </c>
      <c r="BG893" s="30">
        <v>48.02</v>
      </c>
      <c r="BH893" s="30">
        <v>251.5</v>
      </c>
      <c r="BI893" s="30">
        <v>80.346580505371094</v>
      </c>
      <c r="BJ893" s="148">
        <v>0.36499999999999999</v>
      </c>
      <c r="BK893" s="30">
        <v>47.765180579999999</v>
      </c>
      <c r="BL893" s="30">
        <v>298.5</v>
      </c>
      <c r="BM893" s="30">
        <v>81.199577331542969</v>
      </c>
      <c r="BN893" s="148">
        <v>0.32100000000000001</v>
      </c>
      <c r="BO893" s="30">
        <v>48.109455599999997</v>
      </c>
      <c r="BP893" s="30">
        <v>269.89999999999998</v>
      </c>
      <c r="BQ893" s="148"/>
      <c r="BR893" s="148">
        <v>3.5999999999999997E-2</v>
      </c>
      <c r="BS893" s="148"/>
      <c r="BT893" s="148">
        <v>0.91800000000000004</v>
      </c>
      <c r="BU893" s="148">
        <v>3.5999999999999997E-2</v>
      </c>
      <c r="BV893" s="148">
        <v>8.999999612569809E-3</v>
      </c>
      <c r="BW893" s="148"/>
      <c r="BX893" s="148">
        <v>0.188</v>
      </c>
      <c r="BY893" s="148">
        <v>0.41099999999999998</v>
      </c>
      <c r="BZ893" s="1"/>
      <c r="CA893" s="150">
        <v>7011.509765625</v>
      </c>
      <c r="CB893" s="150">
        <v>7484.06</v>
      </c>
      <c r="CC893" s="124" t="s">
        <v>4366</v>
      </c>
      <c r="CD893" t="s">
        <v>4634</v>
      </c>
    </row>
    <row r="894" spans="1:82" x14ac:dyDescent="0.3">
      <c r="A894" s="1">
        <v>551102050</v>
      </c>
      <c r="B894" s="124" t="s">
        <v>4367</v>
      </c>
      <c r="C894" t="s">
        <v>287</v>
      </c>
      <c r="D894" t="s">
        <v>1399</v>
      </c>
      <c r="E894" s="30">
        <v>83.10986328125</v>
      </c>
      <c r="F894" s="30">
        <v>83.195426940917969</v>
      </c>
      <c r="G894" s="30">
        <v>82.00909423828125</v>
      </c>
      <c r="H894" s="30">
        <v>82.963531494140625</v>
      </c>
      <c r="I894" s="1">
        <v>275</v>
      </c>
      <c r="J894" s="1">
        <v>7</v>
      </c>
      <c r="K894" s="1">
        <v>8</v>
      </c>
      <c r="L894" t="s">
        <v>3845</v>
      </c>
      <c r="M894" t="s">
        <v>3907</v>
      </c>
      <c r="N894" t="s">
        <v>3917</v>
      </c>
      <c r="O894" t="s">
        <v>3921</v>
      </c>
      <c r="P894" s="148">
        <v>0.27165353298187261</v>
      </c>
      <c r="Q894" s="30">
        <v>49.171551710000003</v>
      </c>
      <c r="R894" s="30">
        <v>281.8897705078125</v>
      </c>
      <c r="S894" s="1">
        <v>507</v>
      </c>
      <c r="T894" s="1">
        <v>333</v>
      </c>
      <c r="U894" s="148">
        <v>0.65680474042892456</v>
      </c>
      <c r="V894" s="148">
        <v>0.16981132328510279</v>
      </c>
      <c r="W894" s="149">
        <v>49.20325922</v>
      </c>
      <c r="X894" s="149">
        <v>247.7987365722656</v>
      </c>
      <c r="Y894" s="1">
        <v>333</v>
      </c>
      <c r="Z894" s="30">
        <v>87.941551208496094</v>
      </c>
      <c r="AA894" s="148">
        <v>0.40699999999999997</v>
      </c>
      <c r="AB894" s="30">
        <v>51</v>
      </c>
      <c r="AC894" s="30">
        <v>330.7</v>
      </c>
      <c r="AD894" s="30">
        <v>87.235427856445313</v>
      </c>
      <c r="AE894" s="148">
        <v>0.28599999999999998</v>
      </c>
      <c r="AF894" s="30">
        <v>50.75</v>
      </c>
      <c r="AG894" s="30">
        <v>298.8</v>
      </c>
      <c r="AH894" s="30">
        <v>84.866310119628906</v>
      </c>
      <c r="AI894" s="148">
        <v>0.35899999999999999</v>
      </c>
      <c r="AJ894" s="30">
        <v>49.998080340000001</v>
      </c>
      <c r="AK894" s="30">
        <v>308.2</v>
      </c>
      <c r="AL894" s="30">
        <v>85.415252685546875</v>
      </c>
      <c r="AM894" s="148">
        <v>0.26400000000000001</v>
      </c>
      <c r="AN894" s="30">
        <v>50.144340870000001</v>
      </c>
      <c r="AO894" s="30">
        <v>279.2</v>
      </c>
      <c r="AP894" s="148">
        <v>0.23921568691730499</v>
      </c>
      <c r="AQ894" s="30">
        <v>48.138350729999999</v>
      </c>
      <c r="AR894" s="30">
        <v>252.1568603515625</v>
      </c>
      <c r="AS894" s="30">
        <v>506</v>
      </c>
      <c r="AT894" s="30">
        <v>332</v>
      </c>
      <c r="AU894" s="148">
        <v>0.65680474042892456</v>
      </c>
      <c r="AV894" s="30">
        <v>82.963531494140625</v>
      </c>
      <c r="AW894" s="148">
        <v>0.13836477696895599</v>
      </c>
      <c r="AX894" s="30">
        <v>48.824655559999997</v>
      </c>
      <c r="AY894" s="30"/>
      <c r="AZ894" s="30">
        <v>332</v>
      </c>
      <c r="BA894" s="30">
        <v>80.4434814453125</v>
      </c>
      <c r="BB894" s="148">
        <v>0.26300000000000001</v>
      </c>
      <c r="BC894" s="30">
        <v>47.8</v>
      </c>
      <c r="BD894" s="30">
        <v>265.8</v>
      </c>
      <c r="BE894" s="30">
        <v>80.390518188476563</v>
      </c>
      <c r="BF894" s="147">
        <v>0.17499999999999999</v>
      </c>
      <c r="BG894" s="30">
        <v>47.71</v>
      </c>
      <c r="BH894" s="30">
        <v>236.9</v>
      </c>
      <c r="BI894" s="30">
        <v>81.975196838378906</v>
      </c>
      <c r="BJ894" s="148">
        <v>0.28399999999999997</v>
      </c>
      <c r="BK894" s="30">
        <v>48.558512800000003</v>
      </c>
      <c r="BL894" s="30">
        <v>265.7</v>
      </c>
      <c r="BM894" s="30">
        <v>82.658294677734375</v>
      </c>
      <c r="BN894" s="148">
        <v>0.20899999999999999</v>
      </c>
      <c r="BO894" s="30">
        <v>48.836439540000001</v>
      </c>
      <c r="BP894" s="30">
        <v>235.7</v>
      </c>
      <c r="BQ894" s="148"/>
      <c r="BR894" s="148">
        <v>0.156</v>
      </c>
      <c r="BS894" s="148"/>
      <c r="BT894" s="148">
        <v>0.79300000000000004</v>
      </c>
      <c r="BU894" s="148">
        <v>0.04</v>
      </c>
      <c r="BV894" s="148">
        <v>1.099999994039536E-2</v>
      </c>
      <c r="BW894" s="148">
        <v>6.2E-2</v>
      </c>
      <c r="BX894" s="148">
        <v>0.16</v>
      </c>
      <c r="BY894" s="148">
        <v>0.57200000000000006</v>
      </c>
      <c r="BZ894" s="1"/>
      <c r="CA894" s="150">
        <v>7287.5</v>
      </c>
      <c r="CB894" s="150">
        <v>9326.7099999999991</v>
      </c>
      <c r="CC894" s="124" t="s">
        <v>4367</v>
      </c>
      <c r="CD894" t="s">
        <v>4633</v>
      </c>
    </row>
    <row r="895" spans="1:82" x14ac:dyDescent="0.3">
      <c r="A895" s="1">
        <v>551104060</v>
      </c>
      <c r="B895" s="124" t="s">
        <v>4367</v>
      </c>
      <c r="C895" t="s">
        <v>287</v>
      </c>
      <c r="D895" t="s">
        <v>1400</v>
      </c>
      <c r="E895" s="30">
        <v>84.030624389648438</v>
      </c>
      <c r="F895" s="30">
        <v>83.216690063476563</v>
      </c>
      <c r="G895" s="30">
        <v>84.326629638671875</v>
      </c>
      <c r="H895" s="30">
        <v>84.061500549316406</v>
      </c>
      <c r="I895" s="1">
        <v>521</v>
      </c>
      <c r="J895" s="1">
        <v>3</v>
      </c>
      <c r="K895" s="1">
        <v>6</v>
      </c>
      <c r="L895" t="s">
        <v>3845</v>
      </c>
      <c r="M895" t="s">
        <v>3907</v>
      </c>
      <c r="N895" t="s">
        <v>3917</v>
      </c>
      <c r="O895" t="s">
        <v>3921</v>
      </c>
      <c r="P895" s="148">
        <v>0.42640691995620728</v>
      </c>
      <c r="Q895" s="30">
        <v>49.55455293</v>
      </c>
      <c r="R895" s="30">
        <v>333.7662353515625</v>
      </c>
      <c r="S895" s="1">
        <v>533</v>
      </c>
      <c r="T895" s="1">
        <v>377</v>
      </c>
      <c r="U895" s="148">
        <v>0.707317054271698</v>
      </c>
      <c r="V895" s="148">
        <v>0.34493669867515558</v>
      </c>
      <c r="W895" s="149">
        <v>49.212068510000002</v>
      </c>
      <c r="X895" s="149">
        <v>310.1265869140625</v>
      </c>
      <c r="Y895" s="1">
        <v>377</v>
      </c>
      <c r="Z895" s="30">
        <v>78.576705932617188</v>
      </c>
      <c r="AA895" s="148">
        <v>0.34100000000000003</v>
      </c>
      <c r="AB895" s="30">
        <v>47.9</v>
      </c>
      <c r="AC895" s="30">
        <v>310.60000000000002</v>
      </c>
      <c r="AD895" s="30">
        <v>77.221809387207031</v>
      </c>
      <c r="AE895" s="148">
        <v>0.23899999999999999</v>
      </c>
      <c r="AF895" s="30">
        <v>47.35</v>
      </c>
      <c r="AG895" s="30">
        <v>287.5</v>
      </c>
      <c r="AH895" s="30">
        <v>78.441650390625</v>
      </c>
      <c r="AI895" s="148">
        <v>0.36199999999999999</v>
      </c>
      <c r="AJ895" s="30">
        <v>47.870145010000002</v>
      </c>
      <c r="AK895" s="30">
        <v>304.3</v>
      </c>
      <c r="AL895" s="30">
        <v>77.6090087890625</v>
      </c>
      <c r="AM895" s="148">
        <v>0.26100000000000001</v>
      </c>
      <c r="AN895" s="30">
        <v>47.487887890000003</v>
      </c>
      <c r="AO895" s="30">
        <v>275.5</v>
      </c>
      <c r="AP895" s="148">
        <v>0.35497835278511047</v>
      </c>
      <c r="AQ895" s="30">
        <v>49.588029239999997</v>
      </c>
      <c r="AR895" s="30">
        <v>286.79653930664063</v>
      </c>
      <c r="AS895" s="30">
        <v>533</v>
      </c>
      <c r="AT895" s="30">
        <v>377</v>
      </c>
      <c r="AU895" s="148">
        <v>0.707317054271698</v>
      </c>
      <c r="AV895" s="30">
        <v>84.061500549316406</v>
      </c>
      <c r="AW895" s="148">
        <v>0.28164556622505188</v>
      </c>
      <c r="AX895" s="30">
        <v>49.453917320000002</v>
      </c>
      <c r="AY895" s="30">
        <v>257.91140747070313</v>
      </c>
      <c r="AZ895" s="30">
        <v>377</v>
      </c>
      <c r="BA895" s="30">
        <v>83.495216369628906</v>
      </c>
      <c r="BB895" s="148">
        <v>0.35399999999999998</v>
      </c>
      <c r="BC895" s="30">
        <v>49.28</v>
      </c>
      <c r="BD895" s="30">
        <v>276.8</v>
      </c>
      <c r="BE895" s="30">
        <v>82.581520080566406</v>
      </c>
      <c r="BF895" s="147">
        <v>0.27300000000000002</v>
      </c>
      <c r="BG895" s="30">
        <v>48.79</v>
      </c>
      <c r="BH895" s="30">
        <v>248.9</v>
      </c>
      <c r="BI895" s="30">
        <v>85.93841552734375</v>
      </c>
      <c r="BJ895" s="148">
        <v>0.39800000000000002</v>
      </c>
      <c r="BK895" s="30">
        <v>50.489086630000003</v>
      </c>
      <c r="BL895" s="30">
        <v>295.3</v>
      </c>
      <c r="BM895" s="30">
        <v>86.005714416503906</v>
      </c>
      <c r="BN895" s="148">
        <v>0.29899999999999999</v>
      </c>
      <c r="BO895" s="30">
        <v>50.504708440000002</v>
      </c>
      <c r="BP895" s="30">
        <v>259.2</v>
      </c>
      <c r="BQ895" s="148">
        <v>1.2E-2</v>
      </c>
      <c r="BR895" s="148">
        <v>0.16900000000000001</v>
      </c>
      <c r="BS895" s="148"/>
      <c r="BT895" s="148">
        <v>0.76800000000000002</v>
      </c>
      <c r="BU895" s="148">
        <v>0.04</v>
      </c>
      <c r="BV895" s="148">
        <v>1.200000010430813E-2</v>
      </c>
      <c r="BW895" s="148">
        <v>0.104</v>
      </c>
      <c r="BX895" s="148">
        <v>0.24199999999999999</v>
      </c>
      <c r="BY895" s="148">
        <v>0.60199999999999998</v>
      </c>
      <c r="BZ895" s="1"/>
      <c r="CA895" s="150">
        <v>6949.81982421875</v>
      </c>
      <c r="CB895" s="150">
        <v>8581.98</v>
      </c>
      <c r="CC895" s="124" t="s">
        <v>4367</v>
      </c>
      <c r="CD895" t="s">
        <v>4634</v>
      </c>
    </row>
    <row r="896" spans="1:82" x14ac:dyDescent="0.3">
      <c r="A896" s="1">
        <v>551111050</v>
      </c>
      <c r="B896" s="124" t="s">
        <v>4368</v>
      </c>
      <c r="C896" t="s">
        <v>288</v>
      </c>
      <c r="D896" t="s">
        <v>1401</v>
      </c>
      <c r="E896" s="30">
        <v>81.023330688476563</v>
      </c>
      <c r="F896" s="30">
        <v>80.966484069824219</v>
      </c>
      <c r="G896" s="30">
        <v>77.489677429199219</v>
      </c>
      <c r="H896" s="30">
        <v>75.812110900878906</v>
      </c>
      <c r="I896" s="1">
        <v>187</v>
      </c>
      <c r="J896" s="1">
        <v>7</v>
      </c>
      <c r="K896" s="1">
        <v>12</v>
      </c>
      <c r="L896" t="s">
        <v>3845</v>
      </c>
      <c r="M896" t="s">
        <v>3907</v>
      </c>
      <c r="N896" t="s">
        <v>3917</v>
      </c>
      <c r="O896" t="s">
        <v>3923</v>
      </c>
      <c r="P896" s="148">
        <v>0.35869565606117249</v>
      </c>
      <c r="Q896" s="30">
        <v>48.303628789999998</v>
      </c>
      <c r="R896" s="30">
        <v>303.2608642578125</v>
      </c>
      <c r="S896" s="1">
        <v>114</v>
      </c>
      <c r="T896" s="1">
        <v>96</v>
      </c>
      <c r="U896" s="148">
        <v>0.84210526943206787</v>
      </c>
      <c r="V896" s="148">
        <v>0.3333333432674408</v>
      </c>
      <c r="W896" s="149">
        <v>48.279713100000002</v>
      </c>
      <c r="X896" s="149">
        <v>292.30767822265631</v>
      </c>
      <c r="Y896" s="1">
        <v>96</v>
      </c>
      <c r="Z896" s="30">
        <v>77.066253662109375</v>
      </c>
      <c r="AA896" s="148">
        <v>0.36599999999999999</v>
      </c>
      <c r="AB896" s="30">
        <v>47.4</v>
      </c>
      <c r="AC896" s="30">
        <v>298.8</v>
      </c>
      <c r="AD896" s="30">
        <v>76.838935852050781</v>
      </c>
      <c r="AE896" s="148">
        <v>0.25800000000000001</v>
      </c>
      <c r="AF896" s="30">
        <v>47.22</v>
      </c>
      <c r="AG896" s="30">
        <v>272.7</v>
      </c>
      <c r="AH896" s="30">
        <v>79.14752197265625</v>
      </c>
      <c r="AI896" s="148">
        <v>0.39800000000000002</v>
      </c>
      <c r="AJ896" s="30">
        <v>48.103939269999998</v>
      </c>
      <c r="AK896" s="30">
        <v>311.2</v>
      </c>
      <c r="AL896" s="30">
        <v>79.944305419921875</v>
      </c>
      <c r="AM896" s="148">
        <v>0.316</v>
      </c>
      <c r="AN896" s="30">
        <v>48.282585070000003</v>
      </c>
      <c r="AO896" s="30">
        <v>292.10000000000002</v>
      </c>
      <c r="AP896" s="148">
        <v>0.13513512909412381</v>
      </c>
      <c r="AQ896" s="30">
        <v>45.311333599999998</v>
      </c>
      <c r="AR896" s="30">
        <v>227.02702331542969</v>
      </c>
      <c r="AS896" s="30">
        <v>115</v>
      </c>
      <c r="AT896" s="30">
        <v>97</v>
      </c>
      <c r="AU896" s="148">
        <v>0.84210526943206787</v>
      </c>
      <c r="AV896" s="30">
        <v>75.812110900878906</v>
      </c>
      <c r="AW896" s="148">
        <v>0.1170212775468826</v>
      </c>
      <c r="AX896" s="30">
        <v>44.726054249999997</v>
      </c>
      <c r="AY896" s="30">
        <v>219.14894104003909</v>
      </c>
      <c r="AZ896" s="30">
        <v>97</v>
      </c>
      <c r="BA896" s="30">
        <v>72.278030395507813</v>
      </c>
      <c r="BB896" s="148">
        <v>0.2</v>
      </c>
      <c r="BC896" s="30">
        <v>43.84</v>
      </c>
      <c r="BD896" s="30">
        <v>238.8</v>
      </c>
      <c r="BE896" s="30">
        <v>73.33062744140625</v>
      </c>
      <c r="BF896" s="147">
        <v>0.13</v>
      </c>
      <c r="BG896" s="30">
        <v>44.23</v>
      </c>
      <c r="BH896" s="30">
        <v>214.5</v>
      </c>
      <c r="BI896" s="30">
        <v>77.776649475097656</v>
      </c>
      <c r="BJ896" s="148">
        <v>0.24</v>
      </c>
      <c r="BK896" s="30">
        <v>46.513308479999999</v>
      </c>
      <c r="BL896" s="30">
        <v>236.5</v>
      </c>
      <c r="BM896" s="30">
        <v>79.5718994140625</v>
      </c>
      <c r="BN896" s="148">
        <v>0.19400000000000001</v>
      </c>
      <c r="BO896" s="30">
        <v>47.298262700000002</v>
      </c>
      <c r="BP896" s="30">
        <v>220.8</v>
      </c>
      <c r="BQ896" s="148"/>
      <c r="BR896" s="148">
        <v>0.34799999999999998</v>
      </c>
      <c r="BS896" s="148"/>
      <c r="BT896" s="148">
        <v>0.63100000000000001</v>
      </c>
      <c r="BU896" s="148"/>
      <c r="BV896" s="148">
        <v>2.0999999716877941E-2</v>
      </c>
      <c r="BW896" s="148">
        <v>0.13400000000000001</v>
      </c>
      <c r="BX896" s="148">
        <v>0.128</v>
      </c>
      <c r="BY896" s="148">
        <v>0.79300000000000004</v>
      </c>
      <c r="BZ896" s="1"/>
      <c r="CA896" s="150">
        <v>9364.2099609375</v>
      </c>
      <c r="CB896" s="150">
        <v>11517.45</v>
      </c>
      <c r="CC896" s="124" t="s">
        <v>4368</v>
      </c>
      <c r="CD896" t="s">
        <v>4633</v>
      </c>
    </row>
    <row r="897" spans="1:82" x14ac:dyDescent="0.3">
      <c r="A897" s="1">
        <v>551114020</v>
      </c>
      <c r="B897" s="124" t="s">
        <v>4368</v>
      </c>
      <c r="C897" t="s">
        <v>288</v>
      </c>
      <c r="D897" t="s">
        <v>1402</v>
      </c>
      <c r="E897" s="30">
        <v>86.050979614257813</v>
      </c>
      <c r="F897" s="30">
        <v>87.405967712402344</v>
      </c>
      <c r="G897" s="30">
        <v>87.569000244140625</v>
      </c>
      <c r="H897" s="30">
        <v>87.736244201660156</v>
      </c>
      <c r="I897" s="1">
        <v>144</v>
      </c>
      <c r="J897" s="1" t="s">
        <v>3981</v>
      </c>
      <c r="K897" s="1">
        <v>6</v>
      </c>
      <c r="L897" t="s">
        <v>3845</v>
      </c>
      <c r="M897" t="s">
        <v>3907</v>
      </c>
      <c r="N897" t="s">
        <v>3917</v>
      </c>
      <c r="O897" t="s">
        <v>3923</v>
      </c>
      <c r="P897" s="148">
        <v>0.27272728085517878</v>
      </c>
      <c r="Q897" s="30">
        <v>50.39494577</v>
      </c>
      <c r="R897" s="30">
        <v>288.6363525390625</v>
      </c>
      <c r="S897" s="1">
        <v>143</v>
      </c>
      <c r="T897" s="1">
        <v>125</v>
      </c>
      <c r="U897" s="148">
        <v>0.8741258978843689</v>
      </c>
      <c r="V897" s="148">
        <v>0.22077922523021701</v>
      </c>
      <c r="W897" s="149">
        <v>50.947865630000003</v>
      </c>
      <c r="X897" s="149">
        <v>283.11688232421881</v>
      </c>
      <c r="Y897" s="1">
        <v>125</v>
      </c>
      <c r="Z897" s="30">
        <v>83.712272644042969</v>
      </c>
      <c r="AA897" s="148">
        <v>0.32100000000000001</v>
      </c>
      <c r="AB897" s="30">
        <v>49.6</v>
      </c>
      <c r="AC897" s="30">
        <v>298.2</v>
      </c>
      <c r="AD897" s="30">
        <v>84.084083557128906</v>
      </c>
      <c r="AE897" s="148">
        <v>0.28899999999999998</v>
      </c>
      <c r="AF897" s="30">
        <v>49.68</v>
      </c>
      <c r="AG897" s="30">
        <v>282.5</v>
      </c>
      <c r="AH897" s="30">
        <v>86.023628234863281</v>
      </c>
      <c r="AI897" s="148">
        <v>0.34200000000000003</v>
      </c>
      <c r="AJ897" s="30">
        <v>50.381401400000001</v>
      </c>
      <c r="AK897" s="30">
        <v>298.2</v>
      </c>
      <c r="AL897" s="30">
        <v>84.771919250488281</v>
      </c>
      <c r="AM897" s="148">
        <v>0.29199999999999998</v>
      </c>
      <c r="AN897" s="30">
        <v>49.925414850000003</v>
      </c>
      <c r="AO897" s="30">
        <v>283.3</v>
      </c>
      <c r="AP897" s="148">
        <v>0.18181818723678589</v>
      </c>
      <c r="AQ897" s="30">
        <v>51.616215830000002</v>
      </c>
      <c r="AR897" s="30">
        <v>245.45454406738281</v>
      </c>
      <c r="AS897" s="30">
        <v>145</v>
      </c>
      <c r="AT897" s="30">
        <v>127</v>
      </c>
      <c r="AU897" s="148">
        <v>0.8741258978843689</v>
      </c>
      <c r="AV897" s="30">
        <v>87.736244201660156</v>
      </c>
      <c r="AW897" s="148">
        <v>0.1688311696052551</v>
      </c>
      <c r="AX897" s="30">
        <v>51.559974879999999</v>
      </c>
      <c r="AY897" s="30">
        <v>236.36363220214841</v>
      </c>
      <c r="AZ897" s="30">
        <v>127</v>
      </c>
      <c r="BA897" s="30">
        <v>87.804756164550781</v>
      </c>
      <c r="BB897" s="148">
        <v>0.316</v>
      </c>
      <c r="BC897" s="30">
        <v>51.37</v>
      </c>
      <c r="BD897" s="30">
        <v>271.89999999999998</v>
      </c>
      <c r="BE897" s="30">
        <v>88.769065856933594</v>
      </c>
      <c r="BF897" s="147">
        <v>0.27300000000000002</v>
      </c>
      <c r="BG897" s="30">
        <v>51.84</v>
      </c>
      <c r="BH897" s="30">
        <v>256.60000000000002</v>
      </c>
      <c r="BI897" s="30">
        <v>90.684066772460938</v>
      </c>
      <c r="BJ897" s="148">
        <v>0.33300000000000002</v>
      </c>
      <c r="BK897" s="30">
        <v>52.800801110000002</v>
      </c>
      <c r="BL897" s="30">
        <v>285.10000000000002</v>
      </c>
      <c r="BM897" s="30">
        <v>91.286605834960938</v>
      </c>
      <c r="BN897" s="148">
        <v>0.28100000000000003</v>
      </c>
      <c r="BO897" s="30">
        <v>53.136563389999999</v>
      </c>
      <c r="BP897" s="30">
        <v>269.8</v>
      </c>
      <c r="BQ897" s="148"/>
      <c r="BR897" s="148">
        <v>0.375</v>
      </c>
      <c r="BS897" s="148">
        <v>4.2000000000000003E-2</v>
      </c>
      <c r="BT897" s="148">
        <v>0.56300000000000006</v>
      </c>
      <c r="BU897" s="148"/>
      <c r="BV897" s="148">
        <v>2.0999999716877941E-2</v>
      </c>
      <c r="BW897" s="148">
        <v>0.25</v>
      </c>
      <c r="BX897" s="148">
        <v>0.188</v>
      </c>
      <c r="BY897" s="148">
        <v>0.876</v>
      </c>
      <c r="BZ897" s="1"/>
      <c r="CA897" s="150">
        <v>9104.01953125</v>
      </c>
      <c r="CB897" s="150">
        <v>15302.8</v>
      </c>
      <c r="CC897" s="124" t="s">
        <v>4368</v>
      </c>
      <c r="CD897" t="s">
        <v>4634</v>
      </c>
    </row>
    <row r="898" spans="1:82" x14ac:dyDescent="0.3">
      <c r="A898" s="1">
        <v>560151050</v>
      </c>
      <c r="B898" s="124" t="s">
        <v>4369</v>
      </c>
      <c r="C898" t="s">
        <v>289</v>
      </c>
      <c r="D898" t="s">
        <v>1403</v>
      </c>
      <c r="E898" s="30">
        <v>91.526504516601563</v>
      </c>
      <c r="F898" s="30">
        <v>89.009757995605469</v>
      </c>
      <c r="G898" s="30">
        <v>87.530746459960938</v>
      </c>
      <c r="H898" s="30">
        <v>83.019790649414063</v>
      </c>
      <c r="I898" s="1">
        <v>212</v>
      </c>
      <c r="J898" s="1">
        <v>7</v>
      </c>
      <c r="K898" s="1">
        <v>12</v>
      </c>
      <c r="L898" t="s">
        <v>3872</v>
      </c>
      <c r="M898" t="s">
        <v>3911</v>
      </c>
      <c r="N898" t="s">
        <v>3916</v>
      </c>
      <c r="O898" t="s">
        <v>3921</v>
      </c>
      <c r="P898" s="148">
        <v>0.46938776969909668</v>
      </c>
      <c r="Q898" s="30">
        <v>52.672561899999998</v>
      </c>
      <c r="R898" s="30">
        <v>346.93878173828131</v>
      </c>
      <c r="S898" s="1">
        <v>133</v>
      </c>
      <c r="T898" s="1">
        <v>59</v>
      </c>
      <c r="U898" s="148">
        <v>0.44360902905464172</v>
      </c>
      <c r="V898" s="148">
        <v>0.1666666716337204</v>
      </c>
      <c r="W898" s="149">
        <v>51.612383659999999</v>
      </c>
      <c r="X898" s="149"/>
      <c r="Y898" s="1">
        <v>59</v>
      </c>
      <c r="Z898" s="30">
        <v>91.264564514160156</v>
      </c>
      <c r="AA898" s="148">
        <v>0.46600000000000003</v>
      </c>
      <c r="AB898" s="30">
        <v>52.1</v>
      </c>
      <c r="AC898" s="30">
        <v>352.4</v>
      </c>
      <c r="AD898" s="30">
        <v>88.089530944824219</v>
      </c>
      <c r="AE898" s="148">
        <v>0.29599999999999999</v>
      </c>
      <c r="AF898" s="30">
        <v>51.04</v>
      </c>
      <c r="AG898" s="30">
        <v>322.2</v>
      </c>
      <c r="AH898" s="30">
        <v>92.952278137207031</v>
      </c>
      <c r="AI898" s="148">
        <v>0.53299999999999992</v>
      </c>
      <c r="AJ898" s="30">
        <v>52.676267060000001</v>
      </c>
      <c r="AK898" s="30">
        <v>363.3</v>
      </c>
      <c r="AL898" s="30">
        <v>91.18597412109375</v>
      </c>
      <c r="AM898" s="148">
        <v>0.34899999999999998</v>
      </c>
      <c r="AN898" s="30">
        <v>52.10810824</v>
      </c>
      <c r="AO898" s="30">
        <v>334.9</v>
      </c>
      <c r="AP898" s="148">
        <v>0.27826085686683649</v>
      </c>
      <c r="AQ898" s="30">
        <v>51.592289919999999</v>
      </c>
      <c r="AR898" s="30">
        <v>288.69564819335938</v>
      </c>
      <c r="AS898" s="30">
        <v>133</v>
      </c>
      <c r="AT898" s="30">
        <v>59</v>
      </c>
      <c r="AU898" s="148">
        <v>0.44360902905464172</v>
      </c>
      <c r="AV898" s="30">
        <v>83.019790649414063</v>
      </c>
      <c r="AW898" s="148">
        <v>0.13333334028720861</v>
      </c>
      <c r="AX898" s="30">
        <v>48.856895049999999</v>
      </c>
      <c r="AY898" s="30"/>
      <c r="AZ898" s="30">
        <v>59</v>
      </c>
      <c r="BA898" s="30">
        <v>83.680793762207031</v>
      </c>
      <c r="BB898" s="148">
        <v>0.27800000000000002</v>
      </c>
      <c r="BC898" s="30">
        <v>49.37</v>
      </c>
      <c r="BD898" s="30">
        <v>286.7</v>
      </c>
      <c r="BE898" s="30">
        <v>82.33807373046875</v>
      </c>
      <c r="BF898" s="147">
        <v>0.20799999999999999</v>
      </c>
      <c r="BG898" s="30">
        <v>48.67</v>
      </c>
      <c r="BH898" s="30">
        <v>256.3</v>
      </c>
      <c r="BI898" s="30">
        <v>84.810401916503906</v>
      </c>
      <c r="BJ898" s="148">
        <v>0.33300000000000002</v>
      </c>
      <c r="BK898" s="30">
        <v>49.93960689</v>
      </c>
      <c r="BL898" s="30">
        <v>308.89999999999998</v>
      </c>
      <c r="BM898" s="30">
        <v>83.923347473144531</v>
      </c>
      <c r="BN898" s="148">
        <v>0.20799999999999999</v>
      </c>
      <c r="BO898" s="30">
        <v>49.466908420000003</v>
      </c>
      <c r="BP898" s="30">
        <v>283.3</v>
      </c>
      <c r="BQ898" s="148">
        <v>3.3000000000000002E-2</v>
      </c>
      <c r="BR898" s="148"/>
      <c r="BS898" s="148"/>
      <c r="BT898" s="148">
        <v>0.92</v>
      </c>
      <c r="BU898" s="148">
        <v>4.2000000000000003E-2</v>
      </c>
      <c r="BV898" s="148">
        <v>4.999999888241291E-3</v>
      </c>
      <c r="BW898" s="148"/>
      <c r="BX898" s="148">
        <v>0.189</v>
      </c>
      <c r="BY898" s="148">
        <v>0.33500000000000002</v>
      </c>
      <c r="BZ898" s="1"/>
      <c r="CA898" s="150">
        <v>12270.4404296875</v>
      </c>
      <c r="CB898" s="150">
        <v>13190.47</v>
      </c>
      <c r="CC898" s="124" t="s">
        <v>4369</v>
      </c>
      <c r="CD898" t="s">
        <v>4633</v>
      </c>
    </row>
    <row r="899" spans="1:82" x14ac:dyDescent="0.3">
      <c r="A899" s="1">
        <v>560154020</v>
      </c>
      <c r="B899" s="124" t="s">
        <v>4369</v>
      </c>
      <c r="C899" t="s">
        <v>289</v>
      </c>
      <c r="D899" t="s">
        <v>1404</v>
      </c>
      <c r="E899" s="30">
        <v>78.904106140136719</v>
      </c>
      <c r="F899" s="30">
        <v>78.533798217773438</v>
      </c>
      <c r="G899" s="30">
        <v>77.29815673828125</v>
      </c>
      <c r="H899" s="30">
        <v>77.519363403320313</v>
      </c>
      <c r="I899" s="1">
        <v>281</v>
      </c>
      <c r="J899" s="1" t="s">
        <v>4733</v>
      </c>
      <c r="K899" s="1">
        <v>6</v>
      </c>
      <c r="L899" t="s">
        <v>3872</v>
      </c>
      <c r="M899" t="s">
        <v>3911</v>
      </c>
      <c r="N899" t="s">
        <v>3916</v>
      </c>
      <c r="O899" t="s">
        <v>3921</v>
      </c>
      <c r="P899" s="148">
        <v>0.41025641560554499</v>
      </c>
      <c r="Q899" s="30">
        <v>47.422109650000003</v>
      </c>
      <c r="R899" s="30">
        <v>325</v>
      </c>
      <c r="S899" s="1">
        <v>201</v>
      </c>
      <c r="T899" s="1">
        <v>104</v>
      </c>
      <c r="U899" s="148">
        <v>0.51741296052932739</v>
      </c>
      <c r="V899" s="148">
        <v>0.27058824896812439</v>
      </c>
      <c r="W899" s="149">
        <v>47.271748940000002</v>
      </c>
      <c r="X899" s="149">
        <v>282.35293579101563</v>
      </c>
      <c r="Y899" s="1">
        <v>104</v>
      </c>
      <c r="Z899" s="30">
        <v>78.878799438476563</v>
      </c>
      <c r="AA899" s="148">
        <v>0.43700000000000011</v>
      </c>
      <c r="AB899" s="30">
        <v>48</v>
      </c>
      <c r="AC899" s="30">
        <v>344.3</v>
      </c>
      <c r="AD899" s="30">
        <v>78.723854064941406</v>
      </c>
      <c r="AE899" s="148">
        <v>0.29499999999999998</v>
      </c>
      <c r="AF899" s="30">
        <v>47.86</v>
      </c>
      <c r="AG899" s="30">
        <v>317</v>
      </c>
      <c r="AH899" s="30">
        <v>81.262336730957031</v>
      </c>
      <c r="AI899" s="148">
        <v>0.50600000000000001</v>
      </c>
      <c r="AJ899" s="30">
        <v>48.804394240000001</v>
      </c>
      <c r="AK899" s="30">
        <v>352.4</v>
      </c>
      <c r="AL899" s="30">
        <v>81.774818420410156</v>
      </c>
      <c r="AM899" s="148">
        <v>0.33700000000000002</v>
      </c>
      <c r="AN899" s="30">
        <v>48.905507419999999</v>
      </c>
      <c r="AO899" s="30">
        <v>315.7</v>
      </c>
      <c r="AP899" s="148">
        <v>0.28846153616905212</v>
      </c>
      <c r="AQ899" s="30">
        <v>45.19153292</v>
      </c>
      <c r="AR899" s="30">
        <v>271.79486083984381</v>
      </c>
      <c r="AS899" s="30">
        <v>202</v>
      </c>
      <c r="AT899" s="30">
        <v>105</v>
      </c>
      <c r="AU899" s="148">
        <v>0.51741296052932739</v>
      </c>
      <c r="AV899" s="30">
        <v>77.519363403320313</v>
      </c>
      <c r="AW899" s="148">
        <v>0.14117647707462311</v>
      </c>
      <c r="AX899" s="30">
        <v>45.704508420000003</v>
      </c>
      <c r="AY899" s="30"/>
      <c r="AZ899" s="30">
        <v>105</v>
      </c>
      <c r="BA899" s="30">
        <v>79.639305114746094</v>
      </c>
      <c r="BB899" s="148">
        <v>0.43099999999999999</v>
      </c>
      <c r="BC899" s="30">
        <v>47.41</v>
      </c>
      <c r="BD899" s="30">
        <v>319.2</v>
      </c>
      <c r="BE899" s="30">
        <v>79.700759887695313</v>
      </c>
      <c r="BF899" s="147">
        <v>0.307</v>
      </c>
      <c r="BG899" s="30">
        <v>47.37</v>
      </c>
      <c r="BH899" s="30">
        <v>283</v>
      </c>
      <c r="BI899" s="30">
        <v>80.212188720703125</v>
      </c>
      <c r="BJ899" s="148">
        <v>0.38100000000000001</v>
      </c>
      <c r="BK899" s="30">
        <v>47.699713580000001</v>
      </c>
      <c r="BL899" s="30">
        <v>309.5</v>
      </c>
      <c r="BM899" s="30">
        <v>80.569572448730469</v>
      </c>
      <c r="BN899" s="148">
        <v>0.22900000000000001</v>
      </c>
      <c r="BO899" s="30">
        <v>47.795476739999998</v>
      </c>
      <c r="BP899" s="30">
        <v>271.10000000000002</v>
      </c>
      <c r="BQ899" s="148"/>
      <c r="BR899" s="148"/>
      <c r="BS899" s="148"/>
      <c r="BT899" s="148">
        <v>0.89</v>
      </c>
      <c r="BU899" s="148">
        <v>8.8999999999999996E-2</v>
      </c>
      <c r="BV899" s="148">
        <v>2.0999999716877941E-2</v>
      </c>
      <c r="BW899" s="148"/>
      <c r="BX899" s="148">
        <v>0.17799999999999999</v>
      </c>
      <c r="BY899" s="148">
        <v>0.47599999999999998</v>
      </c>
      <c r="BZ899" s="1"/>
      <c r="CA899" s="150">
        <v>8727.509765625</v>
      </c>
      <c r="CB899" s="150">
        <v>9284.0400000000009</v>
      </c>
      <c r="CC899" s="124" t="s">
        <v>4369</v>
      </c>
      <c r="CD899" t="s">
        <v>4634</v>
      </c>
    </row>
    <row r="900" spans="1:82" x14ac:dyDescent="0.3">
      <c r="A900" s="1">
        <v>560171050</v>
      </c>
      <c r="B900" s="124" t="s">
        <v>4370</v>
      </c>
      <c r="C900" t="s">
        <v>290</v>
      </c>
      <c r="D900" t="s">
        <v>1405</v>
      </c>
      <c r="E900" s="30">
        <v>70.084976196289063</v>
      </c>
      <c r="F900" s="30">
        <v>74.784782409667969</v>
      </c>
      <c r="G900" s="30">
        <v>73.733154296875</v>
      </c>
      <c r="H900" s="30">
        <v>76.93951416015625</v>
      </c>
      <c r="I900" s="1">
        <v>408</v>
      </c>
      <c r="J900" s="1">
        <v>7</v>
      </c>
      <c r="K900" s="1">
        <v>12</v>
      </c>
      <c r="L900" t="s">
        <v>3872</v>
      </c>
      <c r="M900" t="s">
        <v>3911</v>
      </c>
      <c r="N900" t="s">
        <v>3917</v>
      </c>
      <c r="O900" t="s">
        <v>3921</v>
      </c>
      <c r="P900" s="148">
        <v>0.37368419766426092</v>
      </c>
      <c r="Q900" s="30">
        <v>43.753680340000003</v>
      </c>
      <c r="R900" s="30">
        <v>314.21054077148438</v>
      </c>
      <c r="S900" s="1">
        <v>238</v>
      </c>
      <c r="T900" s="1">
        <v>98</v>
      </c>
      <c r="U900" s="148">
        <v>0.4117647111415863</v>
      </c>
      <c r="V900" s="148">
        <v>0.20270270109176641</v>
      </c>
      <c r="W900" s="149">
        <v>45.718372700000003</v>
      </c>
      <c r="X900" s="149"/>
      <c r="Y900" s="1">
        <v>98</v>
      </c>
      <c r="Z900" s="30">
        <v>72.836967468261719</v>
      </c>
      <c r="AA900" s="148">
        <v>0.34200000000000003</v>
      </c>
      <c r="AB900" s="30">
        <v>46</v>
      </c>
      <c r="AC900" s="30">
        <v>310.39999999999998</v>
      </c>
      <c r="AD900" s="30">
        <v>75.130729675292969</v>
      </c>
      <c r="AE900" s="148">
        <v>0.219</v>
      </c>
      <c r="AF900" s="30">
        <v>46.64</v>
      </c>
      <c r="AG900" s="30">
        <v>274</v>
      </c>
      <c r="AH900" s="30">
        <v>75.009223937988281</v>
      </c>
      <c r="AI900" s="148">
        <v>0.41499999999999998</v>
      </c>
      <c r="AJ900" s="30">
        <v>46.733278460000001</v>
      </c>
      <c r="AK900" s="30">
        <v>310.5</v>
      </c>
      <c r="AL900" s="30">
        <v>76.888023376464844</v>
      </c>
      <c r="AM900" s="148">
        <v>0.29499999999999998</v>
      </c>
      <c r="AN900" s="30">
        <v>47.242538580000002</v>
      </c>
      <c r="AO900" s="30">
        <v>278.89999999999998</v>
      </c>
      <c r="AP900" s="148">
        <v>0.20095694065093991</v>
      </c>
      <c r="AQ900" s="30">
        <v>42.961527109999999</v>
      </c>
      <c r="AR900" s="30">
        <v>246.88995361328131</v>
      </c>
      <c r="AS900" s="30">
        <v>238</v>
      </c>
      <c r="AT900" s="30">
        <v>98</v>
      </c>
      <c r="AU900" s="148">
        <v>0.4117647111415863</v>
      </c>
      <c r="AV900" s="30">
        <v>76.93951416015625</v>
      </c>
      <c r="AW900" s="148">
        <v>0.10344827920198441</v>
      </c>
      <c r="AX900" s="30">
        <v>45.372189040000002</v>
      </c>
      <c r="AY900" s="30"/>
      <c r="AZ900" s="30">
        <v>98</v>
      </c>
      <c r="BA900" s="30">
        <v>76.608192443847656</v>
      </c>
      <c r="BB900" s="148">
        <v>0.30099999999999999</v>
      </c>
      <c r="BC900" s="30">
        <v>45.94</v>
      </c>
      <c r="BD900" s="30">
        <v>295.10000000000002</v>
      </c>
      <c r="BE900" s="30">
        <v>77.266311645507813</v>
      </c>
      <c r="BF900" s="147">
        <v>0.19800000000000001</v>
      </c>
      <c r="BG900" s="30">
        <v>46.17</v>
      </c>
      <c r="BH900" s="30">
        <v>259.3</v>
      </c>
      <c r="BI900" s="30">
        <v>75.895973205566406</v>
      </c>
      <c r="BJ900" s="148">
        <v>0.32900000000000001</v>
      </c>
      <c r="BK900" s="30">
        <v>45.597188250000002</v>
      </c>
      <c r="BL900" s="30">
        <v>290.3</v>
      </c>
      <c r="BM900" s="30">
        <v>76.526603698730469</v>
      </c>
      <c r="BN900" s="148">
        <v>0.16</v>
      </c>
      <c r="BO900" s="30">
        <v>45.780567220000002</v>
      </c>
      <c r="BP900" s="30">
        <v>242</v>
      </c>
      <c r="BQ900" s="148">
        <v>2.1999999999999999E-2</v>
      </c>
      <c r="BR900" s="148"/>
      <c r="BS900" s="148"/>
      <c r="BT900" s="148">
        <v>0.95100000000000007</v>
      </c>
      <c r="BU900" s="148">
        <v>0.02</v>
      </c>
      <c r="BV900" s="148">
        <v>7.0000002160668373E-3</v>
      </c>
      <c r="BW900" s="148"/>
      <c r="BX900" s="148">
        <v>0.16700000000000001</v>
      </c>
      <c r="BY900" s="148">
        <v>0.315</v>
      </c>
      <c r="BZ900" s="1"/>
      <c r="CA900" s="150">
        <v>9786.759765625</v>
      </c>
      <c r="CB900" s="150">
        <v>9950.24</v>
      </c>
      <c r="CC900" s="124" t="s">
        <v>4370</v>
      </c>
      <c r="CD900" t="s">
        <v>4633</v>
      </c>
    </row>
    <row r="901" spans="1:82" x14ac:dyDescent="0.3">
      <c r="A901" s="1">
        <v>560174070</v>
      </c>
      <c r="B901" s="124" t="s">
        <v>4370</v>
      </c>
      <c r="C901" t="s">
        <v>290</v>
      </c>
      <c r="D901" t="s">
        <v>1406</v>
      </c>
      <c r="E901" s="30">
        <v>90.489173889160156</v>
      </c>
      <c r="F901" s="30">
        <v>88.363166809082031</v>
      </c>
      <c r="G901" s="30">
        <v>88.3760986328125</v>
      </c>
      <c r="H901" s="30">
        <v>88.203567504882813</v>
      </c>
      <c r="I901" s="1">
        <v>465</v>
      </c>
      <c r="J901" s="1" t="s">
        <v>3981</v>
      </c>
      <c r="K901" s="1">
        <v>6</v>
      </c>
      <c r="L901" t="s">
        <v>3872</v>
      </c>
      <c r="M901" t="s">
        <v>3911</v>
      </c>
      <c r="N901" t="s">
        <v>3917</v>
      </c>
      <c r="O901" t="s">
        <v>3921</v>
      </c>
      <c r="P901" s="148">
        <v>0.43621399998664862</v>
      </c>
      <c r="Q901" s="30">
        <v>52.24107017</v>
      </c>
      <c r="R901" s="30">
        <v>323.04525756835938</v>
      </c>
      <c r="S901" s="1">
        <v>300</v>
      </c>
      <c r="T901" s="1">
        <v>142</v>
      </c>
      <c r="U901" s="148">
        <v>0.47333332896232599</v>
      </c>
      <c r="V901" s="148">
        <v>0.27049180865287781</v>
      </c>
      <c r="W901" s="149">
        <v>51.344471589999998</v>
      </c>
      <c r="X901" s="149">
        <v>282.78689575195313</v>
      </c>
      <c r="Y901" s="1">
        <v>142</v>
      </c>
      <c r="Z901" s="30">
        <v>87.63946533203125</v>
      </c>
      <c r="AA901" s="148">
        <v>0.48599999999999999</v>
      </c>
      <c r="AB901" s="30">
        <v>50.9</v>
      </c>
      <c r="AC901" s="30">
        <v>340</v>
      </c>
      <c r="AD901" s="30">
        <v>84.172439575195313</v>
      </c>
      <c r="AE901" s="148">
        <v>0.35799999999999998</v>
      </c>
      <c r="AF901" s="30">
        <v>49.71</v>
      </c>
      <c r="AG901" s="30">
        <v>298.39999999999998</v>
      </c>
      <c r="AH901" s="30">
        <v>89.758712768554688</v>
      </c>
      <c r="AI901" s="148">
        <v>0.52700000000000002</v>
      </c>
      <c r="AJ901" s="30">
        <v>51.618513829999998</v>
      </c>
      <c r="AK901" s="30">
        <v>356.3</v>
      </c>
      <c r="AL901" s="30">
        <v>87.492057800292969</v>
      </c>
      <c r="AM901" s="148">
        <v>0.46600000000000003</v>
      </c>
      <c r="AN901" s="30">
        <v>50.851073380000003</v>
      </c>
      <c r="AO901" s="30">
        <v>335.3</v>
      </c>
      <c r="AP901" s="148">
        <v>0.23045267164707181</v>
      </c>
      <c r="AQ901" s="30">
        <v>52.121078249999997</v>
      </c>
      <c r="AR901" s="30">
        <v>262.55145263671881</v>
      </c>
      <c r="AS901" s="30">
        <v>300</v>
      </c>
      <c r="AT901" s="30">
        <v>142</v>
      </c>
      <c r="AU901" s="148">
        <v>0.47333332896232599</v>
      </c>
      <c r="AV901" s="30">
        <v>88.203567504882813</v>
      </c>
      <c r="AW901" s="148">
        <v>0.13934426009654999</v>
      </c>
      <c r="AX901" s="30">
        <v>51.827804800000003</v>
      </c>
      <c r="AY901" s="30">
        <v>216.39344787597659</v>
      </c>
      <c r="AZ901" s="30">
        <v>142</v>
      </c>
      <c r="BA901" s="30">
        <v>85.639678955078125</v>
      </c>
      <c r="BB901" s="148">
        <v>0.39</v>
      </c>
      <c r="BC901" s="30">
        <v>50.32</v>
      </c>
      <c r="BD901" s="30">
        <v>313.8</v>
      </c>
      <c r="BE901" s="30">
        <v>84.731941223144531</v>
      </c>
      <c r="BF901" s="147">
        <v>0.24199999999999999</v>
      </c>
      <c r="BG901" s="30">
        <v>49.85</v>
      </c>
      <c r="BH901" s="30">
        <v>272.60000000000002</v>
      </c>
      <c r="BI901" s="30">
        <v>86.98052978515625</v>
      </c>
      <c r="BJ901" s="148">
        <v>0.44900000000000001</v>
      </c>
      <c r="BK901" s="30">
        <v>50.996722300000002</v>
      </c>
      <c r="BL901" s="30">
        <v>335.5</v>
      </c>
      <c r="BM901" s="30">
        <v>86.408538818359375</v>
      </c>
      <c r="BN901" s="148">
        <v>0.41399999999999998</v>
      </c>
      <c r="BO901" s="30">
        <v>50.705464759999998</v>
      </c>
      <c r="BP901" s="30">
        <v>311.2</v>
      </c>
      <c r="BQ901" s="148">
        <v>2.4E-2</v>
      </c>
      <c r="BR901" s="148">
        <v>1.7000000000000001E-2</v>
      </c>
      <c r="BS901" s="148"/>
      <c r="BT901" s="148">
        <v>0.93800000000000006</v>
      </c>
      <c r="BU901" s="148">
        <v>2.1999999999999999E-2</v>
      </c>
      <c r="BV901" s="148">
        <v>0</v>
      </c>
      <c r="BW901" s="148"/>
      <c r="BX901" s="148">
        <v>0.16300000000000001</v>
      </c>
      <c r="BY901" s="148">
        <v>0.41299999999999998</v>
      </c>
      <c r="BZ901" s="1"/>
      <c r="CA901" s="150">
        <v>9145.1796875</v>
      </c>
      <c r="CB901" s="150">
        <v>10280.31</v>
      </c>
      <c r="CC901" s="124" t="s">
        <v>4370</v>
      </c>
      <c r="CD901" t="s">
        <v>4634</v>
      </c>
    </row>
    <row r="902" spans="1:82" x14ac:dyDescent="0.3">
      <c r="A902" s="1">
        <v>570011050</v>
      </c>
      <c r="B902" s="124" t="s">
        <v>4371</v>
      </c>
      <c r="C902" t="s">
        <v>291</v>
      </c>
      <c r="D902" t="s">
        <v>1407</v>
      </c>
      <c r="E902" s="30">
        <v>81.369590759277344</v>
      </c>
      <c r="F902" s="30">
        <v>80.743606567382813</v>
      </c>
      <c r="G902" s="30">
        <v>84.73077392578125</v>
      </c>
      <c r="H902" s="30">
        <v>83.026626586914063</v>
      </c>
      <c r="I902" s="1">
        <v>210</v>
      </c>
      <c r="J902" s="1">
        <v>7</v>
      </c>
      <c r="K902" s="1">
        <v>12</v>
      </c>
      <c r="L902" t="s">
        <v>3880</v>
      </c>
      <c r="M902" t="s">
        <v>3909</v>
      </c>
      <c r="N902" t="s">
        <v>3917</v>
      </c>
      <c r="O902" t="s">
        <v>3921</v>
      </c>
      <c r="P902" s="148">
        <v>0.49504950642585749</v>
      </c>
      <c r="Q902" s="30">
        <v>48.447662600000001</v>
      </c>
      <c r="R902" s="30">
        <v>334.65347290039063</v>
      </c>
      <c r="S902" s="1">
        <v>127</v>
      </c>
      <c r="T902" s="1">
        <v>53</v>
      </c>
      <c r="U902" s="148">
        <v>0.41732284426689148</v>
      </c>
      <c r="V902" s="148">
        <v>0.32432430982589722</v>
      </c>
      <c r="W902" s="149">
        <v>48.187365200000002</v>
      </c>
      <c r="X902" s="149"/>
      <c r="Y902" s="1">
        <v>53</v>
      </c>
      <c r="Z902" s="30">
        <v>85.826911926269531</v>
      </c>
      <c r="AA902" s="148">
        <v>0.56999999999999995</v>
      </c>
      <c r="AB902" s="30">
        <v>50.3</v>
      </c>
      <c r="AC902" s="30">
        <v>354.2</v>
      </c>
      <c r="AD902" s="30">
        <v>85.08544921875</v>
      </c>
      <c r="AE902" s="148">
        <v>0.47699999999999998</v>
      </c>
      <c r="AF902" s="30">
        <v>50.02</v>
      </c>
      <c r="AG902" s="30">
        <v>320.5</v>
      </c>
      <c r="AH902" s="30">
        <v>86.594154357910156</v>
      </c>
      <c r="AI902" s="148">
        <v>0.621</v>
      </c>
      <c r="AJ902" s="30">
        <v>50.570365979999998</v>
      </c>
      <c r="AK902" s="30">
        <v>358.9</v>
      </c>
      <c r="AL902" s="30">
        <v>85.804573059082031</v>
      </c>
      <c r="AM902" s="148">
        <v>0.55799999999999994</v>
      </c>
      <c r="AN902" s="30">
        <v>50.276826100000001</v>
      </c>
      <c r="AO902" s="30">
        <v>341.9</v>
      </c>
      <c r="AP902" s="148">
        <v>0.57281553745269775</v>
      </c>
      <c r="AQ902" s="30">
        <v>49.840832460000001</v>
      </c>
      <c r="AR902" s="30">
        <v>338.8349609375</v>
      </c>
      <c r="AS902" s="30">
        <v>126</v>
      </c>
      <c r="AT902" s="30">
        <v>53</v>
      </c>
      <c r="AU902" s="148">
        <v>0.41732284426689148</v>
      </c>
      <c r="AV902" s="30">
        <v>83.026626586914063</v>
      </c>
      <c r="AW902" s="148">
        <v>0.4375</v>
      </c>
      <c r="AX902" s="30">
        <v>48.86081274</v>
      </c>
      <c r="AY902" s="30">
        <v>287.5</v>
      </c>
      <c r="AZ902" s="30">
        <v>53</v>
      </c>
      <c r="BA902" s="30">
        <v>82.526084899902344</v>
      </c>
      <c r="BB902" s="148">
        <v>0.433</v>
      </c>
      <c r="BC902" s="30">
        <v>48.81</v>
      </c>
      <c r="BD902" s="30">
        <v>324</v>
      </c>
      <c r="BE902" s="30">
        <v>83.29156494140625</v>
      </c>
      <c r="BF902" s="147">
        <v>0.27700000000000002</v>
      </c>
      <c r="BG902" s="30">
        <v>49.14</v>
      </c>
      <c r="BH902" s="30">
        <v>278.7</v>
      </c>
      <c r="BI902" s="30">
        <v>83.311508178710938</v>
      </c>
      <c r="BJ902" s="148">
        <v>0.43799999999999989</v>
      </c>
      <c r="BK902" s="30">
        <v>49.209462549999998</v>
      </c>
      <c r="BL902" s="30">
        <v>324.7</v>
      </c>
      <c r="BM902" s="30">
        <v>84.470970153808594</v>
      </c>
      <c r="BN902" s="148">
        <v>0.375</v>
      </c>
      <c r="BO902" s="30">
        <v>49.739829540000002</v>
      </c>
      <c r="BP902" s="30">
        <v>307.5</v>
      </c>
      <c r="BQ902" s="148"/>
      <c r="BR902" s="148"/>
      <c r="BS902" s="148"/>
      <c r="BT902" s="148">
        <v>0.97099999999999997</v>
      </c>
      <c r="BU902" s="148"/>
      <c r="BV902" s="148">
        <v>2.899999916553497E-2</v>
      </c>
      <c r="BW902" s="148"/>
      <c r="BX902" s="148">
        <v>0.105</v>
      </c>
      <c r="BY902" s="148">
        <v>0.222</v>
      </c>
      <c r="BZ902" s="1"/>
      <c r="CA902" s="150">
        <v>8521.4599609375</v>
      </c>
      <c r="CB902" s="150">
        <v>10165.68</v>
      </c>
      <c r="CC902" s="124" t="s">
        <v>4371</v>
      </c>
      <c r="CD902" t="s">
        <v>4633</v>
      </c>
    </row>
    <row r="903" spans="1:82" x14ac:dyDescent="0.3">
      <c r="A903" s="1">
        <v>570014020</v>
      </c>
      <c r="B903" s="124" t="s">
        <v>4371</v>
      </c>
      <c r="C903" t="s">
        <v>291</v>
      </c>
      <c r="D903" t="s">
        <v>1408</v>
      </c>
      <c r="E903" s="30">
        <v>79.764877319335938</v>
      </c>
      <c r="F903" s="30">
        <v>77.895881652832031</v>
      </c>
      <c r="G903" s="30">
        <v>80.147377014160156</v>
      </c>
      <c r="H903" s="30">
        <v>83.033363342285156</v>
      </c>
      <c r="I903" s="1">
        <v>221</v>
      </c>
      <c r="J903" s="1" t="s">
        <v>3981</v>
      </c>
      <c r="K903" s="1">
        <v>6</v>
      </c>
      <c r="L903" t="s">
        <v>3880</v>
      </c>
      <c r="M903" t="s">
        <v>3909</v>
      </c>
      <c r="N903" t="s">
        <v>3917</v>
      </c>
      <c r="O903" t="s">
        <v>3921</v>
      </c>
      <c r="P903" s="148">
        <v>0.53488373756408691</v>
      </c>
      <c r="Q903" s="30">
        <v>47.780159599999998</v>
      </c>
      <c r="R903" s="30">
        <v>343.41085815429688</v>
      </c>
      <c r="S903" s="1">
        <v>152</v>
      </c>
      <c r="T903" s="1">
        <v>63</v>
      </c>
      <c r="U903" s="148">
        <v>0.41447368264198298</v>
      </c>
      <c r="V903" s="148">
        <v>0.30000001192092901</v>
      </c>
      <c r="W903" s="149">
        <v>47.007433650000003</v>
      </c>
      <c r="X903" s="149"/>
      <c r="Y903" s="1">
        <v>63</v>
      </c>
      <c r="Z903" s="30">
        <v>83.410179138183594</v>
      </c>
      <c r="AA903" s="148">
        <v>0.56899999999999995</v>
      </c>
      <c r="AB903" s="30">
        <v>49.5</v>
      </c>
      <c r="AC903" s="30">
        <v>363.8</v>
      </c>
      <c r="AD903" s="30">
        <v>82.699851989746094</v>
      </c>
      <c r="AE903" s="148">
        <v>0.442</v>
      </c>
      <c r="AF903" s="30">
        <v>49.21</v>
      </c>
      <c r="AG903" s="30">
        <v>325</v>
      </c>
      <c r="AH903" s="30">
        <v>84.755775451660156</v>
      </c>
      <c r="AI903" s="148">
        <v>0.58899999999999997</v>
      </c>
      <c r="AJ903" s="30">
        <v>49.96147011</v>
      </c>
      <c r="AK903" s="30">
        <v>367.7</v>
      </c>
      <c r="AL903" s="30">
        <v>86.928985595703125</v>
      </c>
      <c r="AM903" s="148">
        <v>0.49</v>
      </c>
      <c r="AN903" s="30">
        <v>50.659461239999999</v>
      </c>
      <c r="AO903" s="30">
        <v>344.9</v>
      </c>
      <c r="AP903" s="148">
        <v>0.43410852551460272</v>
      </c>
      <c r="AQ903" s="30">
        <v>46.973793460000003</v>
      </c>
      <c r="AR903" s="30">
        <v>320.93023681640631</v>
      </c>
      <c r="AS903" s="30">
        <v>152</v>
      </c>
      <c r="AT903" s="30">
        <v>63</v>
      </c>
      <c r="AU903" s="148">
        <v>0.41447368264198298</v>
      </c>
      <c r="AV903" s="30">
        <v>83.033363342285156</v>
      </c>
      <c r="AW903" s="148">
        <v>0.22499999403953549</v>
      </c>
      <c r="AX903" s="30">
        <v>48.86467682</v>
      </c>
      <c r="AY903" s="30"/>
      <c r="AZ903" s="30">
        <v>63</v>
      </c>
      <c r="BA903" s="30">
        <v>85.845878601074219</v>
      </c>
      <c r="BB903" s="148">
        <v>0.50900000000000001</v>
      </c>
      <c r="BC903" s="30">
        <v>50.42</v>
      </c>
      <c r="BD903" s="30">
        <v>359.5</v>
      </c>
      <c r="BE903" s="30">
        <v>89.96600341796875</v>
      </c>
      <c r="BF903" s="147">
        <v>0.36499999999999999</v>
      </c>
      <c r="BG903" s="30">
        <v>52.43</v>
      </c>
      <c r="BH903" s="30">
        <v>330.8</v>
      </c>
      <c r="BI903" s="30">
        <v>87.438453674316406</v>
      </c>
      <c r="BJ903" s="148">
        <v>0.54</v>
      </c>
      <c r="BK903" s="30">
        <v>51.219787969999999</v>
      </c>
      <c r="BL903" s="30">
        <v>353.2</v>
      </c>
      <c r="BM903" s="30">
        <v>90.814353942871094</v>
      </c>
      <c r="BN903" s="148">
        <v>0.38800000000000001</v>
      </c>
      <c r="BO903" s="30">
        <v>52.901205969999999</v>
      </c>
      <c r="BP903" s="30">
        <v>314.3</v>
      </c>
      <c r="BQ903" s="148"/>
      <c r="BR903" s="148"/>
      <c r="BS903" s="148"/>
      <c r="BT903" s="148">
        <v>0.97699999999999998</v>
      </c>
      <c r="BU903" s="148"/>
      <c r="BV903" s="148">
        <v>2.300000004470348E-2</v>
      </c>
      <c r="BW903" s="148"/>
      <c r="BX903" s="148">
        <v>0.154</v>
      </c>
      <c r="BY903" s="148">
        <v>0.31</v>
      </c>
      <c r="BZ903" s="1"/>
      <c r="CA903" s="150">
        <v>7002.9501953125</v>
      </c>
      <c r="CB903" s="150">
        <v>8418.0400000000009</v>
      </c>
      <c r="CC903" s="124" t="s">
        <v>4371</v>
      </c>
      <c r="CD903" t="s">
        <v>4634</v>
      </c>
    </row>
    <row r="904" spans="1:82" x14ac:dyDescent="0.3">
      <c r="A904" s="1">
        <v>570023000</v>
      </c>
      <c r="B904" s="124" t="s">
        <v>4372</v>
      </c>
      <c r="C904" t="s">
        <v>292</v>
      </c>
      <c r="D904" t="s">
        <v>1409</v>
      </c>
      <c r="E904" s="30">
        <v>90.064659118652344</v>
      </c>
      <c r="F904" s="30">
        <v>91.064056396484375</v>
      </c>
      <c r="G904" s="30">
        <v>88.454185485839844</v>
      </c>
      <c r="H904" s="30">
        <v>89.463752746582031</v>
      </c>
      <c r="I904" s="1">
        <v>237</v>
      </c>
      <c r="J904" s="1">
        <v>5</v>
      </c>
      <c r="K904" s="1">
        <v>8</v>
      </c>
      <c r="L904" t="s">
        <v>3880</v>
      </c>
      <c r="M904" t="s">
        <v>3909</v>
      </c>
      <c r="N904" t="s">
        <v>3917</v>
      </c>
      <c r="O904" t="s">
        <v>3921</v>
      </c>
      <c r="P904" s="148">
        <v>0.43981480598449713</v>
      </c>
      <c r="Q904" s="30">
        <v>52.064487649999997</v>
      </c>
      <c r="R904" s="30">
        <v>337.5</v>
      </c>
      <c r="S904" s="1">
        <v>458</v>
      </c>
      <c r="T904" s="1">
        <v>224</v>
      </c>
      <c r="U904" s="148">
        <v>0.48908296227455139</v>
      </c>
      <c r="V904" s="148">
        <v>0.3684210479259491</v>
      </c>
      <c r="W904" s="149">
        <v>52.463567560000001</v>
      </c>
      <c r="X904" s="149">
        <v>314.73684692382813</v>
      </c>
      <c r="Y904" s="1">
        <v>224</v>
      </c>
      <c r="Z904" s="30">
        <v>87.63946533203125</v>
      </c>
      <c r="AA904" s="148">
        <v>0.498</v>
      </c>
      <c r="AB904" s="30">
        <v>50.9</v>
      </c>
      <c r="AC904" s="30">
        <v>348.1</v>
      </c>
      <c r="AD904" s="30">
        <v>87.824470520019531</v>
      </c>
      <c r="AE904" s="148">
        <v>0.38900000000000001</v>
      </c>
      <c r="AF904" s="30">
        <v>50.95</v>
      </c>
      <c r="AG904" s="30">
        <v>312.7</v>
      </c>
      <c r="AH904" s="30">
        <v>83.791862487792969</v>
      </c>
      <c r="AI904" s="148">
        <v>0.47199999999999998</v>
      </c>
      <c r="AJ904" s="30">
        <v>49.642209919999999</v>
      </c>
      <c r="AK904" s="30">
        <v>343.2</v>
      </c>
      <c r="AL904" s="30">
        <v>83.416313171386719</v>
      </c>
      <c r="AM904" s="148">
        <v>0.38</v>
      </c>
      <c r="AN904" s="30">
        <v>49.464104550000002</v>
      </c>
      <c r="AO904" s="30">
        <v>314</v>
      </c>
      <c r="AP904" s="148">
        <v>0.40277779102325439</v>
      </c>
      <c r="AQ904" s="30">
        <v>52.169924549999998</v>
      </c>
      <c r="AR904" s="30">
        <v>302.3148193359375</v>
      </c>
      <c r="AS904" s="30">
        <v>458</v>
      </c>
      <c r="AT904" s="30">
        <v>224</v>
      </c>
      <c r="AU904" s="148">
        <v>0.48908296227455139</v>
      </c>
      <c r="AV904" s="30">
        <v>89.463752746582031</v>
      </c>
      <c r="AW904" s="148">
        <v>0.2947368323802948</v>
      </c>
      <c r="AX904" s="30">
        <v>52.550040199999998</v>
      </c>
      <c r="AY904" s="30"/>
      <c r="AZ904" s="30">
        <v>224</v>
      </c>
      <c r="BA904" s="30">
        <v>83.722030639648438</v>
      </c>
      <c r="BB904" s="148">
        <v>0.36399999999999999</v>
      </c>
      <c r="BC904" s="30">
        <v>49.39</v>
      </c>
      <c r="BD904" s="30">
        <v>298.7</v>
      </c>
      <c r="BE904" s="30">
        <v>84.853668212890625</v>
      </c>
      <c r="BF904" s="147">
        <v>0.246</v>
      </c>
      <c r="BG904" s="30">
        <v>49.91</v>
      </c>
      <c r="BH904" s="30">
        <v>265.10000000000002</v>
      </c>
      <c r="BI904" s="30">
        <v>81.879318237304688</v>
      </c>
      <c r="BJ904" s="148">
        <v>0.26600000000000001</v>
      </c>
      <c r="BK904" s="30">
        <v>48.511810969999999</v>
      </c>
      <c r="BL904" s="30">
        <v>279.5</v>
      </c>
      <c r="BM904" s="30">
        <v>81.833747863769531</v>
      </c>
      <c r="BN904" s="148">
        <v>0.157</v>
      </c>
      <c r="BO904" s="30">
        <v>48.42550731</v>
      </c>
      <c r="BP904" s="30">
        <v>244.6</v>
      </c>
      <c r="BQ904" s="148">
        <v>2.1000000000000001E-2</v>
      </c>
      <c r="BR904" s="148">
        <v>4.2000000000000003E-2</v>
      </c>
      <c r="BS904" s="148"/>
      <c r="BT904" s="148">
        <v>0.89500000000000002</v>
      </c>
      <c r="BU904" s="148">
        <v>4.2000000000000003E-2</v>
      </c>
      <c r="BV904" s="148">
        <v>0</v>
      </c>
      <c r="BW904" s="148">
        <v>2.5000000000000001E-2</v>
      </c>
      <c r="BX904" s="148">
        <v>0.11</v>
      </c>
      <c r="BY904" s="148">
        <v>0.38100000000000001</v>
      </c>
      <c r="BZ904" s="1"/>
      <c r="CA904" s="150">
        <v>8068.240234375</v>
      </c>
      <c r="CB904" s="150">
        <v>9475.36</v>
      </c>
      <c r="CC904" s="124" t="s">
        <v>4372</v>
      </c>
      <c r="CD904" t="s">
        <v>4635</v>
      </c>
    </row>
    <row r="905" spans="1:82" x14ac:dyDescent="0.3">
      <c r="A905" s="1">
        <v>570024020</v>
      </c>
      <c r="B905" s="124" t="s">
        <v>4372</v>
      </c>
      <c r="C905" t="s">
        <v>292</v>
      </c>
      <c r="D905" t="s">
        <v>1410</v>
      </c>
      <c r="E905" s="30">
        <v>79.6923828125</v>
      </c>
      <c r="F905" s="30">
        <v>80.653701782226563</v>
      </c>
      <c r="G905" s="30">
        <v>90.708656311035156</v>
      </c>
      <c r="H905" s="30">
        <v>90.136894226074219</v>
      </c>
      <c r="I905" s="1">
        <v>300</v>
      </c>
      <c r="J905" s="1" t="s">
        <v>4733</v>
      </c>
      <c r="K905" s="1">
        <v>4</v>
      </c>
      <c r="L905" t="s">
        <v>3880</v>
      </c>
      <c r="M905" t="s">
        <v>3909</v>
      </c>
      <c r="N905" t="s">
        <v>3917</v>
      </c>
      <c r="O905" t="s">
        <v>3921</v>
      </c>
      <c r="P905" s="148">
        <v>0.38983049988746638</v>
      </c>
      <c r="Q905" s="30">
        <v>47.750005190000003</v>
      </c>
      <c r="R905" s="30">
        <v>287.28814697265631</v>
      </c>
      <c r="S905" s="1">
        <v>50</v>
      </c>
      <c r="T905" s="1">
        <v>34</v>
      </c>
      <c r="U905" s="148">
        <v>0.68000000715255737</v>
      </c>
      <c r="V905" s="148">
        <v>0.21311475336551669</v>
      </c>
      <c r="W905" s="149">
        <v>48.150112909999997</v>
      </c>
      <c r="X905" s="149"/>
      <c r="Y905" s="1">
        <v>34</v>
      </c>
      <c r="Z905" s="30">
        <v>84.316452026367188</v>
      </c>
      <c r="AA905" s="148">
        <v>0.32500000000000001</v>
      </c>
      <c r="AB905" s="30">
        <v>49.8</v>
      </c>
      <c r="AC905" s="30">
        <v>278.89999999999998</v>
      </c>
      <c r="AD905" s="30">
        <v>83.819015502929688</v>
      </c>
      <c r="AE905" s="148">
        <v>0.23499999999999999</v>
      </c>
      <c r="AF905" s="30">
        <v>49.59</v>
      </c>
      <c r="AG905" s="30">
        <v>244.1</v>
      </c>
      <c r="AH905" s="30">
        <v>90.599891662597656</v>
      </c>
      <c r="AI905" s="148">
        <v>0.46899999999999997</v>
      </c>
      <c r="AJ905" s="30">
        <v>51.897123229999998</v>
      </c>
      <c r="AK905" s="30">
        <v>316.8</v>
      </c>
      <c r="AL905" s="30">
        <v>87.178001403808594</v>
      </c>
      <c r="AM905" s="148">
        <v>0.39400000000000002</v>
      </c>
      <c r="AN905" s="30">
        <v>50.744202250000001</v>
      </c>
      <c r="AO905" s="30">
        <v>285.89999999999998</v>
      </c>
      <c r="AP905" s="148">
        <v>0.29661017656326288</v>
      </c>
      <c r="AQ905" s="30">
        <v>53.580153449999997</v>
      </c>
      <c r="AR905" s="30">
        <v>272.88134765625</v>
      </c>
      <c r="AS905" s="30">
        <v>50</v>
      </c>
      <c r="AT905" s="30">
        <v>34</v>
      </c>
      <c r="AU905" s="148">
        <v>0.68000000715255737</v>
      </c>
      <c r="AV905" s="30">
        <v>90.136894226074219</v>
      </c>
      <c r="AW905" s="148">
        <v>0.14754098653793329</v>
      </c>
      <c r="AX905" s="30">
        <v>52.935828540000003</v>
      </c>
      <c r="AY905" s="30"/>
      <c r="AZ905" s="30">
        <v>34</v>
      </c>
      <c r="BA905" s="30">
        <v>91.908103942871094</v>
      </c>
      <c r="BB905" s="148">
        <v>0.38900000000000001</v>
      </c>
      <c r="BC905" s="30">
        <v>53.36</v>
      </c>
      <c r="BD905" s="30">
        <v>295.60000000000002</v>
      </c>
      <c r="BE905" s="30">
        <v>92.116424560546875</v>
      </c>
      <c r="BF905" s="147">
        <v>0.26900000000000002</v>
      </c>
      <c r="BG905" s="30">
        <v>53.49</v>
      </c>
      <c r="BH905" s="30">
        <v>258.2</v>
      </c>
      <c r="BI905" s="30">
        <v>92.894630432128906</v>
      </c>
      <c r="BJ905" s="148">
        <v>0.46</v>
      </c>
      <c r="BK905" s="30">
        <v>53.877614940000001</v>
      </c>
      <c r="BL905" s="30">
        <v>323</v>
      </c>
      <c r="BM905" s="30">
        <v>92.533401489257813</v>
      </c>
      <c r="BN905" s="148">
        <v>0.36599999999999999</v>
      </c>
      <c r="BO905" s="30">
        <v>53.757935529999997</v>
      </c>
      <c r="BP905" s="30">
        <v>297.2</v>
      </c>
      <c r="BQ905" s="148">
        <v>2.3E-2</v>
      </c>
      <c r="BR905" s="148">
        <v>4.2999999999999997E-2</v>
      </c>
      <c r="BS905" s="148"/>
      <c r="BT905" s="148">
        <v>0.87</v>
      </c>
      <c r="BU905" s="148">
        <v>5.7000000000000002E-2</v>
      </c>
      <c r="BV905" s="148">
        <v>7.0000002160668373E-3</v>
      </c>
      <c r="BW905" s="148"/>
      <c r="BX905" s="148">
        <v>0.16300000000000001</v>
      </c>
      <c r="BY905" s="148">
        <v>0.48</v>
      </c>
      <c r="BZ905" s="1"/>
      <c r="CA905" s="150">
        <v>8988.3203125</v>
      </c>
      <c r="CB905" s="150">
        <v>10982.5</v>
      </c>
      <c r="CC905" s="124" t="s">
        <v>4372</v>
      </c>
      <c r="CD905" t="s">
        <v>4634</v>
      </c>
    </row>
    <row r="906" spans="1:82" x14ac:dyDescent="0.3">
      <c r="A906" s="1">
        <v>570033000</v>
      </c>
      <c r="B906" s="124" t="s">
        <v>4373</v>
      </c>
      <c r="C906" t="s">
        <v>293</v>
      </c>
      <c r="D906" t="s">
        <v>1411</v>
      </c>
      <c r="E906" s="30">
        <v>83.534164428710938</v>
      </c>
      <c r="F906" s="30">
        <v>82.244850158691406</v>
      </c>
      <c r="G906" s="30">
        <v>89.975593566894531</v>
      </c>
      <c r="H906" s="30">
        <v>88.895034790039063</v>
      </c>
      <c r="I906" s="1">
        <v>763</v>
      </c>
      <c r="J906" s="1">
        <v>6</v>
      </c>
      <c r="K906" s="1">
        <v>8</v>
      </c>
      <c r="L906" t="s">
        <v>3880</v>
      </c>
      <c r="M906" t="s">
        <v>3909</v>
      </c>
      <c r="N906" t="s">
        <v>3917</v>
      </c>
      <c r="O906" t="s">
        <v>3921</v>
      </c>
      <c r="P906" s="148">
        <v>0.46463245153427118</v>
      </c>
      <c r="Q906" s="30">
        <v>49.348044809999998</v>
      </c>
      <c r="R906" s="30">
        <v>340.77670288085938</v>
      </c>
      <c r="S906" s="1">
        <v>1401</v>
      </c>
      <c r="T906" s="1">
        <v>661</v>
      </c>
      <c r="U906" s="148">
        <v>0.47180584073066711</v>
      </c>
      <c r="V906" s="148">
        <v>0.29411765933036799</v>
      </c>
      <c r="W906" s="149">
        <v>48.809393649999997</v>
      </c>
      <c r="X906" s="149">
        <v>289.619384765625</v>
      </c>
      <c r="Y906" s="1">
        <v>661</v>
      </c>
      <c r="Z906" s="30">
        <v>81.597625732421875</v>
      </c>
      <c r="AA906" s="148">
        <v>0.34599999999999997</v>
      </c>
      <c r="AB906" s="30">
        <v>48.9</v>
      </c>
      <c r="AC906" s="30">
        <v>302.89999999999998</v>
      </c>
      <c r="AD906" s="30">
        <v>80.903289794921875</v>
      </c>
      <c r="AE906" s="148">
        <v>0.21299999999999999</v>
      </c>
      <c r="AF906" s="30">
        <v>48.6</v>
      </c>
      <c r="AG906" s="30">
        <v>262.60000000000002</v>
      </c>
      <c r="AH906" s="30">
        <v>85.724166870117188</v>
      </c>
      <c r="AI906" s="148">
        <v>0.433</v>
      </c>
      <c r="AJ906" s="30">
        <v>50.282216439999999</v>
      </c>
      <c r="AK906" s="30">
        <v>331.2</v>
      </c>
      <c r="AL906" s="30">
        <v>85.430099487304688</v>
      </c>
      <c r="AM906" s="148">
        <v>0.30199999999999999</v>
      </c>
      <c r="AN906" s="30">
        <v>50.149394350000001</v>
      </c>
      <c r="AO906" s="30">
        <v>296.10000000000002</v>
      </c>
      <c r="AP906" s="148">
        <v>0.41886270046234131</v>
      </c>
      <c r="AQ906" s="30">
        <v>53.121604230000003</v>
      </c>
      <c r="AR906" s="30">
        <v>315.81137084960938</v>
      </c>
      <c r="AS906" s="30">
        <v>1401</v>
      </c>
      <c r="AT906" s="30">
        <v>659</v>
      </c>
      <c r="AU906" s="148">
        <v>0.47180584073066711</v>
      </c>
      <c r="AV906" s="30">
        <v>88.895034790039063</v>
      </c>
      <c r="AW906" s="148">
        <v>0.23529411852359769</v>
      </c>
      <c r="AX906" s="30">
        <v>52.224096469999999</v>
      </c>
      <c r="AY906" s="30">
        <v>253.2872009277344</v>
      </c>
      <c r="AZ906" s="30">
        <v>659</v>
      </c>
      <c r="BA906" s="30">
        <v>88.093437194824219</v>
      </c>
      <c r="BB906" s="148">
        <v>0.39400000000000002</v>
      </c>
      <c r="BC906" s="30">
        <v>51.51</v>
      </c>
      <c r="BD906" s="30">
        <v>307.39999999999998</v>
      </c>
      <c r="BE906" s="30">
        <v>87.490982055664063</v>
      </c>
      <c r="BF906" s="147">
        <v>0.25800000000000001</v>
      </c>
      <c r="BG906" s="30">
        <v>51.21</v>
      </c>
      <c r="BH906" s="30">
        <v>264</v>
      </c>
      <c r="BI906" s="30">
        <v>90.757614135742188</v>
      </c>
      <c r="BJ906" s="148">
        <v>0.375</v>
      </c>
      <c r="BK906" s="30">
        <v>52.83662717</v>
      </c>
      <c r="BL906" s="30">
        <v>307.8</v>
      </c>
      <c r="BM906" s="30">
        <v>90.3056640625</v>
      </c>
      <c r="BN906" s="148">
        <v>0.24399999999999999</v>
      </c>
      <c r="BO906" s="30">
        <v>52.647689100000001</v>
      </c>
      <c r="BP906" s="30">
        <v>264.3</v>
      </c>
      <c r="BQ906" s="148">
        <v>1.7000000000000001E-2</v>
      </c>
      <c r="BR906" s="148">
        <v>6.2E-2</v>
      </c>
      <c r="BS906" s="148"/>
      <c r="BT906" s="148">
        <v>0.873</v>
      </c>
      <c r="BU906" s="148">
        <v>4.2999999999999997E-2</v>
      </c>
      <c r="BV906" s="148">
        <v>4.999999888241291E-3</v>
      </c>
      <c r="BW906" s="148">
        <v>1.4E-2</v>
      </c>
      <c r="BX906" s="148">
        <v>0.14000000000000001</v>
      </c>
      <c r="BY906" s="148">
        <v>0.29399999999999998</v>
      </c>
      <c r="BZ906" s="1"/>
      <c r="CA906" s="150">
        <v>7712.52001953125</v>
      </c>
      <c r="CB906" s="150">
        <v>9442.2800000000007</v>
      </c>
      <c r="CC906" s="124" t="s">
        <v>4373</v>
      </c>
      <c r="CD906" t="s">
        <v>4633</v>
      </c>
    </row>
    <row r="907" spans="1:82" x14ac:dyDescent="0.3">
      <c r="A907" s="1">
        <v>570033010</v>
      </c>
      <c r="B907" s="124" t="s">
        <v>4373</v>
      </c>
      <c r="C907" t="s">
        <v>293</v>
      </c>
      <c r="D907" t="s">
        <v>1412</v>
      </c>
      <c r="E907" s="30">
        <v>87.559860229492188</v>
      </c>
      <c r="F907" s="30">
        <v>87.6365966796875</v>
      </c>
      <c r="G907" s="30">
        <v>85.437812805175781</v>
      </c>
      <c r="H907" s="30">
        <v>84.148979187011719</v>
      </c>
      <c r="I907" s="1">
        <v>751</v>
      </c>
      <c r="J907" s="1">
        <v>6</v>
      </c>
      <c r="K907" s="1">
        <v>8</v>
      </c>
      <c r="L907" t="s">
        <v>3880</v>
      </c>
      <c r="M907" t="s">
        <v>3909</v>
      </c>
      <c r="N907" t="s">
        <v>3917</v>
      </c>
      <c r="O907" t="s">
        <v>3921</v>
      </c>
      <c r="P907" s="148">
        <v>0.47448274493217468</v>
      </c>
      <c r="Q907" s="30">
        <v>51.02258424</v>
      </c>
      <c r="R907" s="30">
        <v>343.72415161132813</v>
      </c>
      <c r="S907" s="1">
        <v>1400</v>
      </c>
      <c r="T907" s="1">
        <v>536</v>
      </c>
      <c r="U907" s="148">
        <v>0.38285714387893682</v>
      </c>
      <c r="V907" s="148">
        <v>0.29104477167129522</v>
      </c>
      <c r="W907" s="149">
        <v>51.043424530000003</v>
      </c>
      <c r="X907" s="149">
        <v>298.13433837890631</v>
      </c>
      <c r="Y907" s="1">
        <v>536</v>
      </c>
      <c r="Z907" s="30">
        <v>90.962471008300781</v>
      </c>
      <c r="AA907" s="148">
        <v>0.55500000000000005</v>
      </c>
      <c r="AB907" s="30">
        <v>52</v>
      </c>
      <c r="AC907" s="30">
        <v>364.6</v>
      </c>
      <c r="AD907" s="30">
        <v>90.38677978515625</v>
      </c>
      <c r="AE907" s="148">
        <v>0.39300000000000002</v>
      </c>
      <c r="AF907" s="30">
        <v>51.82</v>
      </c>
      <c r="AG907" s="30">
        <v>321.39999999999998</v>
      </c>
      <c r="AH907" s="30"/>
      <c r="AI907" s="148">
        <v>0.54400000000000004</v>
      </c>
      <c r="AJ907" s="30"/>
      <c r="AK907" s="30">
        <v>356.7</v>
      </c>
      <c r="AL907" s="30"/>
      <c r="AM907" s="148">
        <v>0.439</v>
      </c>
      <c r="AN907" s="30"/>
      <c r="AO907" s="30">
        <v>319.3</v>
      </c>
      <c r="AP907" s="148">
        <v>0.38504156470298773</v>
      </c>
      <c r="AQ907" s="30">
        <v>50.283102169999999</v>
      </c>
      <c r="AR907" s="30">
        <v>309.27978515625</v>
      </c>
      <c r="AS907" s="30">
        <v>1397</v>
      </c>
      <c r="AT907" s="30">
        <v>534</v>
      </c>
      <c r="AU907" s="148">
        <v>0.38285714387893682</v>
      </c>
      <c r="AV907" s="30">
        <v>84.148979187011719</v>
      </c>
      <c r="AW907" s="148">
        <v>0.23018868267536161</v>
      </c>
      <c r="AX907" s="30">
        <v>49.504056120000001</v>
      </c>
      <c r="AY907" s="30">
        <v>247.16981506347659</v>
      </c>
      <c r="AZ907" s="30">
        <v>534</v>
      </c>
      <c r="BA907" s="30">
        <v>89.763641357421875</v>
      </c>
      <c r="BB907" s="148">
        <v>0.51800000000000002</v>
      </c>
      <c r="BC907" s="30">
        <v>52.32</v>
      </c>
      <c r="BD907" s="30">
        <v>345</v>
      </c>
      <c r="BE907" s="30">
        <v>89.276237487792969</v>
      </c>
      <c r="BF907" s="147">
        <v>0.35699999999999998</v>
      </c>
      <c r="BG907" s="30">
        <v>52.09</v>
      </c>
      <c r="BH907" s="30">
        <v>287.60000000000002</v>
      </c>
      <c r="BI907" s="30"/>
      <c r="BJ907" s="148">
        <v>0.51500000000000001</v>
      </c>
      <c r="BK907" s="30"/>
      <c r="BL907" s="30">
        <v>339.1</v>
      </c>
      <c r="BM907" s="30"/>
      <c r="BN907" s="148">
        <v>0.38100000000000001</v>
      </c>
      <c r="BO907" s="30"/>
      <c r="BP907" s="30">
        <v>295.5</v>
      </c>
      <c r="BQ907" s="148">
        <v>1.9E-2</v>
      </c>
      <c r="BR907" s="148">
        <v>4.3999999999999997E-2</v>
      </c>
      <c r="BS907" s="148"/>
      <c r="BT907" s="148">
        <v>0.88</v>
      </c>
      <c r="BU907" s="148">
        <v>5.1999999999999998E-2</v>
      </c>
      <c r="BV907" s="148">
        <v>4.999999888241291E-3</v>
      </c>
      <c r="BW907" s="148"/>
      <c r="BX907" s="148">
        <v>0.13300000000000001</v>
      </c>
      <c r="BY907" s="148">
        <v>0.26500000000000001</v>
      </c>
      <c r="BZ907" s="1"/>
      <c r="CA907" s="150">
        <v>7329.10986328125</v>
      </c>
      <c r="CB907" s="150">
        <v>9151.99</v>
      </c>
      <c r="CC907" s="124" t="s">
        <v>4373</v>
      </c>
      <c r="CD907" t="s">
        <v>4633</v>
      </c>
    </row>
    <row r="908" spans="1:82" x14ac:dyDescent="0.3">
      <c r="A908" s="1">
        <v>570034020</v>
      </c>
      <c r="B908" s="124" t="s">
        <v>4373</v>
      </c>
      <c r="C908" t="s">
        <v>293</v>
      </c>
      <c r="D908" t="s">
        <v>1413</v>
      </c>
      <c r="E908" s="30">
        <v>90.639778137207031</v>
      </c>
      <c r="F908" s="30">
        <v>87.883163452148438</v>
      </c>
      <c r="G908" s="30">
        <v>96.037895202636719</v>
      </c>
      <c r="H908" s="30">
        <v>93.029190063476563</v>
      </c>
      <c r="I908" s="1">
        <v>134</v>
      </c>
      <c r="J908" s="1" t="s">
        <v>3981</v>
      </c>
      <c r="K908" s="1">
        <v>5</v>
      </c>
      <c r="L908" t="s">
        <v>3880</v>
      </c>
      <c r="M908" t="s">
        <v>3909</v>
      </c>
      <c r="N908" t="s">
        <v>3917</v>
      </c>
      <c r="O908" t="s">
        <v>3921</v>
      </c>
      <c r="P908" s="148">
        <v>0.50847458839416504</v>
      </c>
      <c r="Q908" s="30">
        <v>52.303714849999999</v>
      </c>
      <c r="R908" s="30">
        <v>347.4576416015625</v>
      </c>
      <c r="S908" s="1">
        <v>72</v>
      </c>
      <c r="T908" s="1">
        <v>28</v>
      </c>
      <c r="U908" s="148">
        <v>0.3888888955116272</v>
      </c>
      <c r="V908" s="148">
        <v>0.30434781312942499</v>
      </c>
      <c r="W908" s="149">
        <v>51.145586620000003</v>
      </c>
      <c r="X908" s="149"/>
      <c r="Y908" s="1">
        <v>28</v>
      </c>
      <c r="Z908" s="30">
        <v>87.337371826171875</v>
      </c>
      <c r="AA908" s="148">
        <v>0.52900000000000003</v>
      </c>
      <c r="AB908" s="30">
        <v>50.8</v>
      </c>
      <c r="AC908" s="30">
        <v>365.7</v>
      </c>
      <c r="AD908" s="30">
        <v>88.236793518066406</v>
      </c>
      <c r="AE908" s="148">
        <v>0.44400000000000001</v>
      </c>
      <c r="AF908" s="30">
        <v>51.09</v>
      </c>
      <c r="AG908" s="30">
        <v>351.9</v>
      </c>
      <c r="AH908" s="30">
        <v>87.368431091308594</v>
      </c>
      <c r="AI908" s="148">
        <v>0.5</v>
      </c>
      <c r="AJ908" s="30">
        <v>50.826819139999998</v>
      </c>
      <c r="AK908" s="30">
        <v>347.1</v>
      </c>
      <c r="AL908" s="30">
        <v>90.476722717285156</v>
      </c>
      <c r="AM908" s="148">
        <v>0.5</v>
      </c>
      <c r="AN908" s="30">
        <v>51.866751030000003</v>
      </c>
      <c r="AO908" s="30">
        <v>357.1</v>
      </c>
      <c r="AP908" s="148">
        <v>0.5762711763381958</v>
      </c>
      <c r="AQ908" s="30">
        <v>56.913738019999997</v>
      </c>
      <c r="AR908" s="30">
        <v>364.40676879882813</v>
      </c>
      <c r="AS908" s="30">
        <v>72</v>
      </c>
      <c r="AT908" s="30">
        <v>28</v>
      </c>
      <c r="AU908" s="148">
        <v>0.3888888955116272</v>
      </c>
      <c r="AV908" s="30">
        <v>93.029190063476563</v>
      </c>
      <c r="AW908" s="148">
        <v>0.26086956262588501</v>
      </c>
      <c r="AX908" s="30">
        <v>54.593450730000001</v>
      </c>
      <c r="AY908" s="30"/>
      <c r="AZ908" s="30">
        <v>28</v>
      </c>
      <c r="BA908" s="30">
        <v>94.918601989746094</v>
      </c>
      <c r="BB908" s="148">
        <v>0.71400000000000008</v>
      </c>
      <c r="BC908" s="30">
        <v>54.82</v>
      </c>
      <c r="BD908" s="30">
        <v>388.6</v>
      </c>
      <c r="BE908" s="30">
        <v>95.930389404296875</v>
      </c>
      <c r="BF908" s="147">
        <v>0.63</v>
      </c>
      <c r="BG908" s="30">
        <v>55.37</v>
      </c>
      <c r="BH908" s="30">
        <v>359.3</v>
      </c>
      <c r="BI908" s="30">
        <v>92.778656005859375</v>
      </c>
      <c r="BJ908" s="148">
        <v>0.66200000000000003</v>
      </c>
      <c r="BK908" s="30">
        <v>53.821119690000003</v>
      </c>
      <c r="BL908" s="30">
        <v>375</v>
      </c>
      <c r="BM908" s="30">
        <v>95.087257385253906</v>
      </c>
      <c r="BN908" s="148">
        <v>0.64300000000000002</v>
      </c>
      <c r="BO908" s="30">
        <v>55.030709690000002</v>
      </c>
      <c r="BP908" s="30">
        <v>371.4</v>
      </c>
      <c r="BQ908" s="148"/>
      <c r="BR908" s="148">
        <v>3.6999999999999998E-2</v>
      </c>
      <c r="BS908" s="148"/>
      <c r="BT908" s="148">
        <v>0.88100000000000001</v>
      </c>
      <c r="BU908" s="148">
        <v>5.1999999999999998E-2</v>
      </c>
      <c r="BV908" s="148">
        <v>2.999999932944775E-2</v>
      </c>
      <c r="BW908" s="148"/>
      <c r="BX908" s="148"/>
      <c r="BY908" s="148">
        <v>0.41099999999999998</v>
      </c>
      <c r="BZ908" s="1"/>
      <c r="CA908" s="150">
        <v>7640.5</v>
      </c>
      <c r="CB908" s="150">
        <v>8361.4599999999991</v>
      </c>
      <c r="CC908" s="124" t="s">
        <v>4373</v>
      </c>
      <c r="CD908" t="s">
        <v>4634</v>
      </c>
    </row>
    <row r="909" spans="1:82" x14ac:dyDescent="0.3">
      <c r="A909" s="1">
        <v>570034030</v>
      </c>
      <c r="B909" s="124" t="s">
        <v>4373</v>
      </c>
      <c r="C909" t="s">
        <v>293</v>
      </c>
      <c r="D909" t="s">
        <v>1260</v>
      </c>
      <c r="E909" s="30">
        <v>86.137802124023438</v>
      </c>
      <c r="F909" s="30">
        <v>83.986968994140625</v>
      </c>
      <c r="G909" s="30">
        <v>89.47552490234375</v>
      </c>
      <c r="H909" s="30">
        <v>87.429656982421875</v>
      </c>
      <c r="I909" s="1">
        <v>409</v>
      </c>
      <c r="J909" s="1" t="s">
        <v>3981</v>
      </c>
      <c r="K909" s="1">
        <v>5</v>
      </c>
      <c r="L909" t="s">
        <v>3880</v>
      </c>
      <c r="M909" t="s">
        <v>3909</v>
      </c>
      <c r="N909" t="s">
        <v>3917</v>
      </c>
      <c r="O909" t="s">
        <v>3921</v>
      </c>
      <c r="P909" s="148">
        <v>0.50246304273605347</v>
      </c>
      <c r="Q909" s="30">
        <v>50.431061319999998</v>
      </c>
      <c r="R909" s="30">
        <v>344.3349609375</v>
      </c>
      <c r="S909" s="1">
        <v>238</v>
      </c>
      <c r="T909" s="1">
        <v>92</v>
      </c>
      <c r="U909" s="148">
        <v>0.38655462861061102</v>
      </c>
      <c r="V909" s="148">
        <v>0.2638888955116272</v>
      </c>
      <c r="W909" s="149">
        <v>49.531229459999999</v>
      </c>
      <c r="X909" s="149">
        <v>272.22222900390631</v>
      </c>
      <c r="Y909" s="1">
        <v>92</v>
      </c>
      <c r="Z909" s="30">
        <v>81.89971923828125</v>
      </c>
      <c r="AA909" s="148">
        <v>0.48499999999999999</v>
      </c>
      <c r="AB909" s="30">
        <v>49</v>
      </c>
      <c r="AC909" s="30">
        <v>333.2</v>
      </c>
      <c r="AD909" s="30">
        <v>80.962188720703125</v>
      </c>
      <c r="AE909" s="148">
        <v>0.311</v>
      </c>
      <c r="AF909" s="30">
        <v>48.62</v>
      </c>
      <c r="AG909" s="30">
        <v>276.39999999999998</v>
      </c>
      <c r="AH909" s="30">
        <v>86.251678466796875</v>
      </c>
      <c r="AI909" s="148">
        <v>0.54500000000000004</v>
      </c>
      <c r="AJ909" s="30">
        <v>50.456934519999997</v>
      </c>
      <c r="AK909" s="30">
        <v>353</v>
      </c>
      <c r="AL909" s="30">
        <v>85.590057373046875</v>
      </c>
      <c r="AM909" s="148">
        <v>0.34499999999999997</v>
      </c>
      <c r="AN909" s="30">
        <v>50.203826509999999</v>
      </c>
      <c r="AO909" s="30">
        <v>300</v>
      </c>
      <c r="AP909" s="148">
        <v>0.44334974884986877</v>
      </c>
      <c r="AQ909" s="30">
        <v>52.808800669999997</v>
      </c>
      <c r="AR909" s="30">
        <v>307.38916015625</v>
      </c>
      <c r="AS909" s="30">
        <v>239</v>
      </c>
      <c r="AT909" s="30">
        <v>93</v>
      </c>
      <c r="AU909" s="148">
        <v>0.38655462861061102</v>
      </c>
      <c r="AV909" s="30">
        <v>87.429656982421875</v>
      </c>
      <c r="AW909" s="148">
        <v>0.2083333283662796</v>
      </c>
      <c r="AX909" s="30">
        <v>51.384264620000003</v>
      </c>
      <c r="AY909" s="30">
        <v>234.72222900390631</v>
      </c>
      <c r="AZ909" s="30">
        <v>93</v>
      </c>
      <c r="BA909" s="30">
        <v>83.474594116210938</v>
      </c>
      <c r="BB909" s="148">
        <v>0.46899999999999997</v>
      </c>
      <c r="BC909" s="30">
        <v>49.27</v>
      </c>
      <c r="BD909" s="30">
        <v>329</v>
      </c>
      <c r="BE909" s="30">
        <v>83.392997741699219</v>
      </c>
      <c r="BF909" s="147">
        <v>0.29199999999999998</v>
      </c>
      <c r="BG909" s="30">
        <v>49.19</v>
      </c>
      <c r="BH909" s="30">
        <v>276.39999999999998</v>
      </c>
      <c r="BI909" s="30">
        <v>84.49139404296875</v>
      </c>
      <c r="BJ909" s="148">
        <v>0.55399999999999994</v>
      </c>
      <c r="BK909" s="30">
        <v>49.784208749999998</v>
      </c>
      <c r="BL909" s="30">
        <v>346.5</v>
      </c>
      <c r="BM909" s="30">
        <v>84.790664672851563</v>
      </c>
      <c r="BN909" s="148">
        <v>0.33300000000000002</v>
      </c>
      <c r="BO909" s="30">
        <v>49.89915938</v>
      </c>
      <c r="BP909" s="30">
        <v>279.8</v>
      </c>
      <c r="BQ909" s="148">
        <v>1.4999999999999999E-2</v>
      </c>
      <c r="BR909" s="148">
        <v>2.1999999999999999E-2</v>
      </c>
      <c r="BS909" s="148"/>
      <c r="BT909" s="148">
        <v>0.92200000000000004</v>
      </c>
      <c r="BU909" s="148">
        <v>4.2000000000000003E-2</v>
      </c>
      <c r="BV909" s="148">
        <v>0</v>
      </c>
      <c r="BW909" s="148"/>
      <c r="BX909" s="148">
        <v>0.16400000000000001</v>
      </c>
      <c r="BY909" s="148">
        <v>0.26900000000000002</v>
      </c>
      <c r="BZ909" s="1"/>
      <c r="CA909" s="150">
        <v>9648.3203125</v>
      </c>
      <c r="CB909" s="150">
        <v>10700.35</v>
      </c>
      <c r="CC909" s="124" t="s">
        <v>4373</v>
      </c>
      <c r="CD909" t="s">
        <v>4634</v>
      </c>
    </row>
    <row r="910" spans="1:82" x14ac:dyDescent="0.3">
      <c r="A910" s="1">
        <v>570034040</v>
      </c>
      <c r="B910" s="124" t="s">
        <v>4373</v>
      </c>
      <c r="C910" t="s">
        <v>293</v>
      </c>
      <c r="D910" t="s">
        <v>1414</v>
      </c>
      <c r="E910" s="30">
        <v>83.106132507324219</v>
      </c>
      <c r="F910" s="30">
        <v>79.534126281738281</v>
      </c>
      <c r="G910" s="30">
        <v>91.818092346191406</v>
      </c>
      <c r="H910" s="30">
        <v>91.290740966796875</v>
      </c>
      <c r="I910" s="1">
        <v>520</v>
      </c>
      <c r="J910" s="1" t="s">
        <v>3981</v>
      </c>
      <c r="K910" s="1">
        <v>5</v>
      </c>
      <c r="L910" t="s">
        <v>3880</v>
      </c>
      <c r="M910" t="s">
        <v>3909</v>
      </c>
      <c r="N910" t="s">
        <v>3917</v>
      </c>
      <c r="O910" t="s">
        <v>3921</v>
      </c>
      <c r="P910" s="148">
        <v>0.4170040488243103</v>
      </c>
      <c r="Q910" s="30">
        <v>49.16999903</v>
      </c>
      <c r="R910" s="30">
        <v>322.2672119140625</v>
      </c>
      <c r="S910" s="1">
        <v>225</v>
      </c>
      <c r="T910" s="1">
        <v>114</v>
      </c>
      <c r="U910" s="148">
        <v>0.50666666030883789</v>
      </c>
      <c r="V910" s="148">
        <v>0.23275862634181979</v>
      </c>
      <c r="W910" s="149">
        <v>47.686227690000003</v>
      </c>
      <c r="X910" s="149">
        <v>267.24139404296881</v>
      </c>
      <c r="Y910" s="1">
        <v>114</v>
      </c>
      <c r="Z910" s="30">
        <v>84.618545532226563</v>
      </c>
      <c r="AA910" s="148">
        <v>0.40100000000000002</v>
      </c>
      <c r="AB910" s="30">
        <v>49.9</v>
      </c>
      <c r="AC910" s="30">
        <v>315</v>
      </c>
      <c r="AD910" s="30">
        <v>84.849830627441406</v>
      </c>
      <c r="AE910" s="148">
        <v>0.27</v>
      </c>
      <c r="AF910" s="30">
        <v>49.94</v>
      </c>
      <c r="AG910" s="30">
        <v>278.7</v>
      </c>
      <c r="AH910" s="30">
        <v>90.718338012695313</v>
      </c>
      <c r="AI910" s="148">
        <v>0.52400000000000002</v>
      </c>
      <c r="AJ910" s="30">
        <v>51.936355310000003</v>
      </c>
      <c r="AK910" s="30">
        <v>350</v>
      </c>
      <c r="AL910" s="30">
        <v>92.145820617675781</v>
      </c>
      <c r="AM910" s="148">
        <v>0.35799999999999998</v>
      </c>
      <c r="AN910" s="30">
        <v>52.434742579999998</v>
      </c>
      <c r="AO910" s="30">
        <v>308.3</v>
      </c>
      <c r="AP910" s="148">
        <v>0.40080970525741583</v>
      </c>
      <c r="AQ910" s="30">
        <v>54.274137789999997</v>
      </c>
      <c r="AR910" s="30">
        <v>301.21456909179688</v>
      </c>
      <c r="AS910" s="30">
        <v>225</v>
      </c>
      <c r="AT910" s="30">
        <v>114</v>
      </c>
      <c r="AU910" s="148">
        <v>0.50666666030883789</v>
      </c>
      <c r="AV910" s="30">
        <v>91.290740966796875</v>
      </c>
      <c r="AW910" s="148">
        <v>0.2155172377824783</v>
      </c>
      <c r="AX910" s="30">
        <v>53.597120289999999</v>
      </c>
      <c r="AY910" s="30">
        <v>236.20689392089841</v>
      </c>
      <c r="AZ910" s="30">
        <v>114</v>
      </c>
      <c r="BA910" s="30">
        <v>86.711906433105469</v>
      </c>
      <c r="BB910" s="148">
        <v>0.442</v>
      </c>
      <c r="BC910" s="30">
        <v>50.84</v>
      </c>
      <c r="BD910" s="30">
        <v>319.89999999999998</v>
      </c>
      <c r="BE910" s="30">
        <v>86.354904174804688</v>
      </c>
      <c r="BF910" s="147">
        <v>0.314</v>
      </c>
      <c r="BG910" s="30">
        <v>50.65</v>
      </c>
      <c r="BH910" s="30">
        <v>286.8</v>
      </c>
      <c r="BI910" s="30">
        <v>86.588348388671875</v>
      </c>
      <c r="BJ910" s="148">
        <v>0.45600000000000002</v>
      </c>
      <c r="BK910" s="30">
        <v>50.805683180000003</v>
      </c>
      <c r="BL910" s="30">
        <v>309.7</v>
      </c>
      <c r="BM910" s="30">
        <v>86.173507690429688</v>
      </c>
      <c r="BN910" s="148">
        <v>0.30299999999999999</v>
      </c>
      <c r="BO910" s="30">
        <v>50.588330089999999</v>
      </c>
      <c r="BP910" s="30">
        <v>255</v>
      </c>
      <c r="BQ910" s="148">
        <v>3.5000000000000003E-2</v>
      </c>
      <c r="BR910" s="148">
        <v>3.6999999999999998E-2</v>
      </c>
      <c r="BS910" s="148"/>
      <c r="BT910" s="148">
        <v>0.85199999999999998</v>
      </c>
      <c r="BU910" s="148">
        <v>7.2999999999999995E-2</v>
      </c>
      <c r="BV910" s="148">
        <v>4.0000001899898052E-3</v>
      </c>
      <c r="BW910" s="148"/>
      <c r="BX910" s="148">
        <v>0.15</v>
      </c>
      <c r="BY910" s="148">
        <v>0.36899999999999999</v>
      </c>
      <c r="BZ910" s="1"/>
      <c r="CA910" s="150">
        <v>8030.830078125</v>
      </c>
      <c r="CB910" s="150">
        <v>8952.0499999999993</v>
      </c>
      <c r="CC910" s="124" t="s">
        <v>4373</v>
      </c>
      <c r="CD910" t="s">
        <v>4634</v>
      </c>
    </row>
    <row r="911" spans="1:82" x14ac:dyDescent="0.3">
      <c r="A911" s="1">
        <v>570034050</v>
      </c>
      <c r="B911" s="124" t="s">
        <v>4373</v>
      </c>
      <c r="C911" t="s">
        <v>293</v>
      </c>
      <c r="D911" t="s">
        <v>1415</v>
      </c>
      <c r="E911" s="30">
        <v>82.340362548828125</v>
      </c>
      <c r="F911" s="30">
        <v>81.141311645507813</v>
      </c>
      <c r="G911" s="30">
        <v>85.574386596679688</v>
      </c>
      <c r="H911" s="30">
        <v>85.010879516601563</v>
      </c>
      <c r="I911" s="1">
        <v>541</v>
      </c>
      <c r="J911" s="1" t="s">
        <v>3981</v>
      </c>
      <c r="K911" s="1">
        <v>5</v>
      </c>
      <c r="L911" t="s">
        <v>3880</v>
      </c>
      <c r="M911" t="s">
        <v>3909</v>
      </c>
      <c r="N911" t="s">
        <v>3917</v>
      </c>
      <c r="O911" t="s">
        <v>3921</v>
      </c>
      <c r="P911" s="148">
        <v>0.39215686917304993</v>
      </c>
      <c r="Q911" s="30">
        <v>48.851466250000001</v>
      </c>
      <c r="R911" s="30">
        <v>307.8431396484375</v>
      </c>
      <c r="S911" s="1">
        <v>290</v>
      </c>
      <c r="T911" s="1">
        <v>128</v>
      </c>
      <c r="U911" s="148">
        <v>0.44137930870056152</v>
      </c>
      <c r="V911" s="148">
        <v>0.25</v>
      </c>
      <c r="W911" s="149">
        <v>48.35215161</v>
      </c>
      <c r="X911" s="149">
        <v>248.95832824707031</v>
      </c>
      <c r="Y911" s="1">
        <v>128</v>
      </c>
      <c r="Z911" s="30">
        <v>85.524818420410156</v>
      </c>
      <c r="AA911" s="148">
        <v>0.46500000000000002</v>
      </c>
      <c r="AB911" s="30">
        <v>50.2</v>
      </c>
      <c r="AC911" s="30">
        <v>326.39999999999998</v>
      </c>
      <c r="AD911" s="30">
        <v>84.054634094238281</v>
      </c>
      <c r="AE911" s="148">
        <v>0.32800000000000001</v>
      </c>
      <c r="AF911" s="30">
        <v>49.67</v>
      </c>
      <c r="AG911" s="30">
        <v>279.10000000000002</v>
      </c>
      <c r="AH911" s="30">
        <v>89.113288879394531</v>
      </c>
      <c r="AI911" s="148">
        <v>0.44900000000000001</v>
      </c>
      <c r="AJ911" s="30">
        <v>51.404739630000002</v>
      </c>
      <c r="AK911" s="30">
        <v>326.3</v>
      </c>
      <c r="AL911" s="30">
        <v>87.844207763671875</v>
      </c>
      <c r="AM911" s="148">
        <v>0.28999999999999998</v>
      </c>
      <c r="AN911" s="30">
        <v>50.970909859999999</v>
      </c>
      <c r="AO911" s="30">
        <v>276.8</v>
      </c>
      <c r="AP911" s="148">
        <v>0.3960784375667572</v>
      </c>
      <c r="AQ911" s="30">
        <v>50.368531570000002</v>
      </c>
      <c r="AR911" s="30">
        <v>290.98037719726563</v>
      </c>
      <c r="AS911" s="30">
        <v>290</v>
      </c>
      <c r="AT911" s="30">
        <v>128</v>
      </c>
      <c r="AU911" s="148">
        <v>0.44137930870056152</v>
      </c>
      <c r="AV911" s="30">
        <v>85.010879516601563</v>
      </c>
      <c r="AW911" s="148">
        <v>0.21875</v>
      </c>
      <c r="AX911" s="30">
        <v>49.998023410000002</v>
      </c>
      <c r="AY911" s="30">
        <v>233.33332824707031</v>
      </c>
      <c r="AZ911" s="30">
        <v>128</v>
      </c>
      <c r="BA911" s="30">
        <v>87.536697387695313</v>
      </c>
      <c r="BB911" s="148">
        <v>0.46800000000000003</v>
      </c>
      <c r="BC911" s="30">
        <v>51.24</v>
      </c>
      <c r="BD911" s="30">
        <v>314.39999999999998</v>
      </c>
      <c r="BE911" s="30">
        <v>85.523139953613281</v>
      </c>
      <c r="BF911" s="147">
        <v>0.313</v>
      </c>
      <c r="BG911" s="30">
        <v>50.24</v>
      </c>
      <c r="BH911" s="30">
        <v>263.39999999999998</v>
      </c>
      <c r="BI911" s="30">
        <v>88.381126403808594</v>
      </c>
      <c r="BJ911" s="148">
        <v>0.42099999999999999</v>
      </c>
      <c r="BK911" s="30">
        <v>51.678986799999997</v>
      </c>
      <c r="BL911" s="30">
        <v>308.89999999999998</v>
      </c>
      <c r="BM911" s="30">
        <v>87.096260070800781</v>
      </c>
      <c r="BN911" s="148">
        <v>0.26500000000000001</v>
      </c>
      <c r="BO911" s="30">
        <v>51.048207599999998</v>
      </c>
      <c r="BP911" s="30">
        <v>260.60000000000002</v>
      </c>
      <c r="BQ911" s="148">
        <v>9.0000000000000011E-3</v>
      </c>
      <c r="BR911" s="148">
        <v>0.02</v>
      </c>
      <c r="BS911" s="148"/>
      <c r="BT911" s="148">
        <v>0.92800000000000005</v>
      </c>
      <c r="BU911" s="148">
        <v>3.9E-2</v>
      </c>
      <c r="BV911" s="148">
        <v>4.0000001899898052E-3</v>
      </c>
      <c r="BW911" s="148"/>
      <c r="BX911" s="148">
        <v>0.153</v>
      </c>
      <c r="BY911" s="148">
        <v>0.26600000000000001</v>
      </c>
      <c r="BZ911" s="1"/>
      <c r="CA911" s="150">
        <v>8645.4501953125</v>
      </c>
      <c r="CB911" s="150">
        <v>9722.9599999999991</v>
      </c>
      <c r="CC911" s="124" t="s">
        <v>4373</v>
      </c>
      <c r="CD911" t="s">
        <v>4634</v>
      </c>
    </row>
    <row r="912" spans="1:82" x14ac:dyDescent="0.3">
      <c r="A912" s="1">
        <v>570034070</v>
      </c>
      <c r="B912" s="124" t="s">
        <v>4373</v>
      </c>
      <c r="C912" t="s">
        <v>293</v>
      </c>
      <c r="D912" t="s">
        <v>609</v>
      </c>
      <c r="E912" s="30">
        <v>87.530342102050781</v>
      </c>
      <c r="F912" s="30">
        <v>85.869590759277344</v>
      </c>
      <c r="G912" s="30">
        <v>87.775016784667969</v>
      </c>
      <c r="H912" s="30">
        <v>85.455848693847656</v>
      </c>
      <c r="I912" s="1">
        <v>422</v>
      </c>
      <c r="J912" s="1" t="s">
        <v>3981</v>
      </c>
      <c r="K912" s="1">
        <v>5</v>
      </c>
      <c r="L912" t="s">
        <v>3880</v>
      </c>
      <c r="M912" t="s">
        <v>3909</v>
      </c>
      <c r="N912" t="s">
        <v>3917</v>
      </c>
      <c r="O912" t="s">
        <v>3921</v>
      </c>
      <c r="P912" s="148">
        <v>0.55980861186981201</v>
      </c>
      <c r="Q912" s="30">
        <v>51.010304939999997</v>
      </c>
      <c r="R912" s="30">
        <v>359.33013916015631</v>
      </c>
      <c r="S912" s="1">
        <v>224</v>
      </c>
      <c r="T912" s="1">
        <v>95</v>
      </c>
      <c r="U912" s="148">
        <v>0.4241071343421936</v>
      </c>
      <c r="V912" s="148">
        <v>0.3968254029750824</v>
      </c>
      <c r="W912" s="149">
        <v>50.311278389999998</v>
      </c>
      <c r="X912" s="149">
        <v>296.82540893554688</v>
      </c>
      <c r="Y912" s="1">
        <v>95</v>
      </c>
      <c r="Z912" s="30">
        <v>88.545738220214844</v>
      </c>
      <c r="AA912" s="148">
        <v>0.57799999999999996</v>
      </c>
      <c r="AB912" s="30">
        <v>51.2</v>
      </c>
      <c r="AC912" s="30">
        <v>365.1</v>
      </c>
      <c r="AD912" s="30">
        <v>88.060081481933594</v>
      </c>
      <c r="AE912" s="148">
        <v>0.371</v>
      </c>
      <c r="AF912" s="30">
        <v>51.03</v>
      </c>
      <c r="AG912" s="30">
        <v>318</v>
      </c>
      <c r="AH912" s="30">
        <v>89.587997436523438</v>
      </c>
      <c r="AI912" s="148">
        <v>0.55399999999999994</v>
      </c>
      <c r="AJ912" s="30">
        <v>51.561968589999999</v>
      </c>
      <c r="AK912" s="30">
        <v>359.9</v>
      </c>
      <c r="AL912" s="30">
        <v>88.8741455078125</v>
      </c>
      <c r="AM912" s="148">
        <v>0.315</v>
      </c>
      <c r="AN912" s="30">
        <v>51.321396499999999</v>
      </c>
      <c r="AO912" s="30">
        <v>310.89999999999998</v>
      </c>
      <c r="AP912" s="148">
        <v>0.49760764837265009</v>
      </c>
      <c r="AQ912" s="30">
        <v>51.745086030000003</v>
      </c>
      <c r="AR912" s="30">
        <v>335.88516235351563</v>
      </c>
      <c r="AS912" s="30">
        <v>224</v>
      </c>
      <c r="AT912" s="30">
        <v>95</v>
      </c>
      <c r="AU912" s="148">
        <v>0.4241071343421936</v>
      </c>
      <c r="AV912" s="30">
        <v>85.455848693847656</v>
      </c>
      <c r="AW912" s="148">
        <v>0.30158731341362</v>
      </c>
      <c r="AX912" s="30">
        <v>50.253043230000003</v>
      </c>
      <c r="AY912" s="30">
        <v>282.5396728515625</v>
      </c>
      <c r="AZ912" s="30">
        <v>95</v>
      </c>
      <c r="BA912" s="30">
        <v>87.083061218261719</v>
      </c>
      <c r="BB912" s="148">
        <v>0.43099999999999999</v>
      </c>
      <c r="BC912" s="30">
        <v>51.02</v>
      </c>
      <c r="BD912" s="30">
        <v>313.3</v>
      </c>
      <c r="BE912" s="30">
        <v>86.983802795410156</v>
      </c>
      <c r="BF912" s="147">
        <v>0.29199999999999998</v>
      </c>
      <c r="BG912" s="30">
        <v>50.96</v>
      </c>
      <c r="BH912" s="30">
        <v>257.3</v>
      </c>
      <c r="BI912" s="30">
        <v>88.760383605957031</v>
      </c>
      <c r="BJ912" s="148">
        <v>0.49</v>
      </c>
      <c r="BK912" s="30">
        <v>51.863730080000003</v>
      </c>
      <c r="BL912" s="30">
        <v>328.2</v>
      </c>
      <c r="BM912" s="30">
        <v>88.52294921875</v>
      </c>
      <c r="BN912" s="148">
        <v>0.29299999999999998</v>
      </c>
      <c r="BO912" s="30">
        <v>51.759231020000001</v>
      </c>
      <c r="BP912" s="30">
        <v>276.10000000000002</v>
      </c>
      <c r="BQ912" s="148">
        <v>1.9E-2</v>
      </c>
      <c r="BR912" s="148">
        <v>3.1E-2</v>
      </c>
      <c r="BS912" s="148"/>
      <c r="BT912" s="148">
        <v>0.92200000000000004</v>
      </c>
      <c r="BU912" s="148">
        <v>2.8000000000000001E-2</v>
      </c>
      <c r="BV912" s="148">
        <v>0</v>
      </c>
      <c r="BW912" s="148"/>
      <c r="BX912" s="148">
        <v>0.14199999999999999</v>
      </c>
      <c r="BY912" s="148">
        <v>0.25</v>
      </c>
      <c r="BZ912" s="1"/>
      <c r="CA912" s="150">
        <v>9038.740234375</v>
      </c>
      <c r="CB912" s="150">
        <v>10209.09</v>
      </c>
      <c r="CC912" s="124" t="s">
        <v>4373</v>
      </c>
      <c r="CD912" t="s">
        <v>4634</v>
      </c>
    </row>
    <row r="913" spans="1:82" x14ac:dyDescent="0.3">
      <c r="A913" s="1">
        <v>570034080</v>
      </c>
      <c r="B913" s="124" t="s">
        <v>4373</v>
      </c>
      <c r="C913" t="s">
        <v>293</v>
      </c>
      <c r="D913" t="s">
        <v>1416</v>
      </c>
      <c r="E913" s="30">
        <v>77.523368835449219</v>
      </c>
      <c r="F913" s="30">
        <v>77.500556945800781</v>
      </c>
      <c r="G913" s="30">
        <v>81.035614013671875</v>
      </c>
      <c r="H913" s="30">
        <v>81.282447814941406</v>
      </c>
      <c r="I913" s="1">
        <v>409</v>
      </c>
      <c r="J913" s="1" t="s">
        <v>3981</v>
      </c>
      <c r="K913" s="1">
        <v>5</v>
      </c>
      <c r="L913" t="s">
        <v>3880</v>
      </c>
      <c r="M913" t="s">
        <v>3909</v>
      </c>
      <c r="N913" t="s">
        <v>3917</v>
      </c>
      <c r="O913" t="s">
        <v>3921</v>
      </c>
      <c r="P913" s="148">
        <v>0.36868685483932501</v>
      </c>
      <c r="Q913" s="30">
        <v>46.847776539999998</v>
      </c>
      <c r="R913" s="30">
        <v>304.54544067382813</v>
      </c>
      <c r="S913" s="1">
        <v>223</v>
      </c>
      <c r="T913" s="1">
        <v>154</v>
      </c>
      <c r="U913" s="148">
        <v>0.69058293104171753</v>
      </c>
      <c r="V913" s="148">
        <v>0.29770991206169128</v>
      </c>
      <c r="W913" s="149">
        <v>46.843633859999997</v>
      </c>
      <c r="X913" s="149">
        <v>286.25955200195313</v>
      </c>
      <c r="Y913" s="1">
        <v>154</v>
      </c>
      <c r="Z913" s="30">
        <v>77.972526550292969</v>
      </c>
      <c r="AA913" s="148">
        <v>0.38900000000000001</v>
      </c>
      <c r="AB913" s="30">
        <v>47.7</v>
      </c>
      <c r="AC913" s="30">
        <v>310</v>
      </c>
      <c r="AD913" s="30">
        <v>78.282073974609375</v>
      </c>
      <c r="AE913" s="148">
        <v>0.30599999999999999</v>
      </c>
      <c r="AF913" s="30">
        <v>47.71</v>
      </c>
      <c r="AG913" s="30">
        <v>286</v>
      </c>
      <c r="AH913" s="30">
        <v>83.350700378417969</v>
      </c>
      <c r="AI913" s="148">
        <v>0.35899999999999999</v>
      </c>
      <c r="AJ913" s="30">
        <v>49.496090969999997</v>
      </c>
      <c r="AK913" s="30">
        <v>315.89999999999998</v>
      </c>
      <c r="AL913" s="30">
        <v>84.243141174316406</v>
      </c>
      <c r="AM913" s="148">
        <v>0.29899999999999999</v>
      </c>
      <c r="AN913" s="30">
        <v>49.745472810000003</v>
      </c>
      <c r="AO913" s="30">
        <v>296.2</v>
      </c>
      <c r="AP913" s="148">
        <v>0.29292929172515869</v>
      </c>
      <c r="AQ913" s="30">
        <v>47.529408359999998</v>
      </c>
      <c r="AR913" s="30">
        <v>267.17172241210938</v>
      </c>
      <c r="AS913" s="30">
        <v>224</v>
      </c>
      <c r="AT913" s="30">
        <v>155</v>
      </c>
      <c r="AU913" s="148">
        <v>0.69058293104171753</v>
      </c>
      <c r="AV913" s="30">
        <v>81.282447814941406</v>
      </c>
      <c r="AW913" s="148">
        <v>0.2442748099565506</v>
      </c>
      <c r="AX913" s="30">
        <v>47.86119463</v>
      </c>
      <c r="AY913" s="30">
        <v>244.2748107910156</v>
      </c>
      <c r="AZ913" s="30">
        <v>155</v>
      </c>
      <c r="BA913" s="30">
        <v>80.113563537597656</v>
      </c>
      <c r="BB913" s="148">
        <v>0.33</v>
      </c>
      <c r="BC913" s="30">
        <v>47.64</v>
      </c>
      <c r="BD913" s="30">
        <v>274.7</v>
      </c>
      <c r="BE913" s="30">
        <v>79.335586547851563</v>
      </c>
      <c r="BF913" s="147">
        <v>0.27400000000000002</v>
      </c>
      <c r="BG913" s="30">
        <v>47.19</v>
      </c>
      <c r="BH913" s="30">
        <v>249</v>
      </c>
      <c r="BI913" s="30">
        <v>83.437835693359375</v>
      </c>
      <c r="BJ913" s="148">
        <v>0.255</v>
      </c>
      <c r="BK913" s="30">
        <v>49.271000039999997</v>
      </c>
      <c r="BL913" s="30">
        <v>265.5</v>
      </c>
      <c r="BM913" s="30">
        <v>82.041748046875</v>
      </c>
      <c r="BN913" s="148">
        <v>0.16600000000000001</v>
      </c>
      <c r="BO913" s="30">
        <v>48.529168839999997</v>
      </c>
      <c r="BP913" s="30">
        <v>239.5</v>
      </c>
      <c r="BQ913" s="148">
        <v>0.02</v>
      </c>
      <c r="BR913" s="148">
        <v>0.1</v>
      </c>
      <c r="BS913" s="148"/>
      <c r="BT913" s="148">
        <v>0.80900000000000005</v>
      </c>
      <c r="BU913" s="148">
        <v>6.4000000000000001E-2</v>
      </c>
      <c r="BV913" s="148">
        <v>7.0000002160668373E-3</v>
      </c>
      <c r="BW913" s="148">
        <v>7.1000000000000008E-2</v>
      </c>
      <c r="BX913" s="148">
        <v>0.12</v>
      </c>
      <c r="BY913" s="148">
        <v>0.56400000000000006</v>
      </c>
      <c r="BZ913" s="1"/>
      <c r="CA913" s="150">
        <v>9533.830078125</v>
      </c>
      <c r="CB913" s="150">
        <v>10440.23</v>
      </c>
      <c r="CC913" s="124" t="s">
        <v>4373</v>
      </c>
      <c r="CD913" t="s">
        <v>4634</v>
      </c>
    </row>
    <row r="914" spans="1:82" x14ac:dyDescent="0.3">
      <c r="A914" s="1">
        <v>570034090</v>
      </c>
      <c r="B914" s="124" t="s">
        <v>4373</v>
      </c>
      <c r="C914" t="s">
        <v>293</v>
      </c>
      <c r="D914" t="s">
        <v>1417</v>
      </c>
      <c r="E914" s="30">
        <v>85.655265808105469</v>
      </c>
      <c r="F914" s="30">
        <v>86.78729248046875</v>
      </c>
      <c r="G914" s="30">
        <v>81.180992126464844</v>
      </c>
      <c r="H914" s="30">
        <v>80.129981994628906</v>
      </c>
      <c r="I914" s="1">
        <v>361</v>
      </c>
      <c r="J914" s="1" t="s">
        <v>3981</v>
      </c>
      <c r="K914" s="1">
        <v>5</v>
      </c>
      <c r="L914" t="s">
        <v>3880</v>
      </c>
      <c r="M914" t="s">
        <v>3909</v>
      </c>
      <c r="N914" t="s">
        <v>3917</v>
      </c>
      <c r="O914" t="s">
        <v>3921</v>
      </c>
      <c r="P914" s="148">
        <v>0.47777777910232538</v>
      </c>
      <c r="Q914" s="30">
        <v>50.23034431</v>
      </c>
      <c r="R914" s="30">
        <v>337.77777099609381</v>
      </c>
      <c r="S914" s="1">
        <v>173</v>
      </c>
      <c r="T914" s="1">
        <v>47</v>
      </c>
      <c r="U914" s="148">
        <v>0.27167630195617681</v>
      </c>
      <c r="V914" s="148">
        <v>0.3541666567325592</v>
      </c>
      <c r="W914" s="149">
        <v>50.691520599999997</v>
      </c>
      <c r="X914" s="149">
        <v>304.16665649414063</v>
      </c>
      <c r="Y914" s="1">
        <v>47</v>
      </c>
      <c r="Z914" s="30">
        <v>88.243644714355469</v>
      </c>
      <c r="AA914" s="148">
        <v>0.55399999999999994</v>
      </c>
      <c r="AB914" s="30">
        <v>51.1</v>
      </c>
      <c r="AC914" s="30">
        <v>367.2</v>
      </c>
      <c r="AD914" s="30">
        <v>86.616943359375</v>
      </c>
      <c r="AE914" s="148">
        <v>0.40799999999999997</v>
      </c>
      <c r="AF914" s="30">
        <v>50.54</v>
      </c>
      <c r="AG914" s="30">
        <v>328.6</v>
      </c>
      <c r="AH914" s="30">
        <v>91.397560119628906</v>
      </c>
      <c r="AI914" s="148">
        <v>0.55000000000000004</v>
      </c>
      <c r="AJ914" s="30">
        <v>52.161321719999997</v>
      </c>
      <c r="AK914" s="30">
        <v>365.6</v>
      </c>
      <c r="AL914" s="30">
        <v>91.661918640136719</v>
      </c>
      <c r="AM914" s="148">
        <v>0.42299999999999999</v>
      </c>
      <c r="AN914" s="30">
        <v>52.270072050000003</v>
      </c>
      <c r="AO914" s="30">
        <v>326.89999999999998</v>
      </c>
      <c r="AP914" s="148">
        <v>0.34999999403953552</v>
      </c>
      <c r="AQ914" s="30">
        <v>47.620350620000004</v>
      </c>
      <c r="AR914" s="30">
        <v>292.22222900390631</v>
      </c>
      <c r="AS914" s="30">
        <v>173</v>
      </c>
      <c r="AT914" s="30">
        <v>47</v>
      </c>
      <c r="AU914" s="148">
        <v>0.27167630195617681</v>
      </c>
      <c r="AV914" s="30">
        <v>80.129981994628906</v>
      </c>
      <c r="AW914" s="148">
        <v>0.1666666716337204</v>
      </c>
      <c r="AX914" s="30">
        <v>47.200699280000002</v>
      </c>
      <c r="AY914" s="30"/>
      <c r="AZ914" s="30">
        <v>47</v>
      </c>
      <c r="BA914" s="30">
        <v>86.175788879394531</v>
      </c>
      <c r="BB914" s="148">
        <v>0.46300000000000002</v>
      </c>
      <c r="BC914" s="30">
        <v>50.58</v>
      </c>
      <c r="BD914" s="30">
        <v>329.4</v>
      </c>
      <c r="BE914" s="30">
        <v>87.572128295898438</v>
      </c>
      <c r="BF914" s="147">
        <v>0.40799999999999997</v>
      </c>
      <c r="BG914" s="30">
        <v>51.25</v>
      </c>
      <c r="BH914" s="30">
        <v>293.89999999999998</v>
      </c>
      <c r="BI914" s="30">
        <v>89.996223449707031</v>
      </c>
      <c r="BJ914" s="148">
        <v>0.55600000000000005</v>
      </c>
      <c r="BK914" s="30">
        <v>52.465735690000002</v>
      </c>
      <c r="BL914" s="30">
        <v>345.7</v>
      </c>
      <c r="BM914" s="30">
        <v>93.254661560058594</v>
      </c>
      <c r="BN914" s="148">
        <v>0.46200000000000002</v>
      </c>
      <c r="BO914" s="30">
        <v>54.117393270000001</v>
      </c>
      <c r="BP914" s="30">
        <v>315.39999999999998</v>
      </c>
      <c r="BQ914" s="148">
        <v>1.9E-2</v>
      </c>
      <c r="BR914" s="148">
        <v>2.5000000000000001E-2</v>
      </c>
      <c r="BS914" s="148"/>
      <c r="BT914" s="148">
        <v>0.91700000000000004</v>
      </c>
      <c r="BU914" s="148">
        <v>3.3000000000000002E-2</v>
      </c>
      <c r="BV914" s="148">
        <v>6.0000000521540642E-3</v>
      </c>
      <c r="BW914" s="148"/>
      <c r="BX914" s="148">
        <v>8.8999999999999996E-2</v>
      </c>
      <c r="BY914" s="148">
        <v>0.11</v>
      </c>
      <c r="BZ914" s="1"/>
      <c r="CA914" s="150">
        <v>8411.900390625</v>
      </c>
      <c r="CB914" s="150">
        <v>9323.56</v>
      </c>
      <c r="CC914" s="124" t="s">
        <v>4373</v>
      </c>
      <c r="CD914" t="s">
        <v>4634</v>
      </c>
    </row>
    <row r="915" spans="1:82" x14ac:dyDescent="0.3">
      <c r="A915" s="1">
        <v>570043000</v>
      </c>
      <c r="B915" s="124" t="s">
        <v>4374</v>
      </c>
      <c r="C915" t="s">
        <v>294</v>
      </c>
      <c r="D915" t="s">
        <v>1418</v>
      </c>
      <c r="E915" s="30">
        <v>87.029296875</v>
      </c>
      <c r="F915" s="30">
        <v>87.939605712890625</v>
      </c>
      <c r="G915" s="30">
        <v>83.038215637207031</v>
      </c>
      <c r="H915" s="30">
        <v>81.645820617675781</v>
      </c>
      <c r="I915" s="1">
        <v>400</v>
      </c>
      <c r="J915" s="1">
        <v>6</v>
      </c>
      <c r="K915" s="1">
        <v>8</v>
      </c>
      <c r="L915" t="s">
        <v>3880</v>
      </c>
      <c r="M915" t="s">
        <v>3909</v>
      </c>
      <c r="N915" t="s">
        <v>3918</v>
      </c>
      <c r="O915" t="s">
        <v>3923</v>
      </c>
      <c r="P915" s="148">
        <v>0.40710383653640753</v>
      </c>
      <c r="Q915" s="30">
        <v>50.80188897</v>
      </c>
      <c r="R915" s="30">
        <v>322.9508056640625</v>
      </c>
      <c r="S915" s="1">
        <v>711</v>
      </c>
      <c r="T915" s="1">
        <v>371</v>
      </c>
      <c r="U915" s="148">
        <v>0.52180027961730957</v>
      </c>
      <c r="V915" s="148">
        <v>0.27218934893608088</v>
      </c>
      <c r="W915" s="149">
        <v>51.168974640000002</v>
      </c>
      <c r="X915" s="149">
        <v>281.65679931640631</v>
      </c>
      <c r="Y915" s="1">
        <v>371</v>
      </c>
      <c r="Z915" s="30">
        <v>84.618545532226563</v>
      </c>
      <c r="AA915" s="148">
        <v>0.308</v>
      </c>
      <c r="AB915" s="30">
        <v>49.9</v>
      </c>
      <c r="AC915" s="30">
        <v>300.3</v>
      </c>
      <c r="AD915" s="30">
        <v>84.584770202636719</v>
      </c>
      <c r="AE915" s="148">
        <v>0.22600000000000001</v>
      </c>
      <c r="AF915" s="30">
        <v>49.85</v>
      </c>
      <c r="AG915" s="30">
        <v>275.39999999999998</v>
      </c>
      <c r="AH915" s="30">
        <v>82.217636108398438</v>
      </c>
      <c r="AI915" s="148">
        <v>0.33</v>
      </c>
      <c r="AJ915" s="30">
        <v>49.120802769999997</v>
      </c>
      <c r="AK915" s="30">
        <v>304.60000000000002</v>
      </c>
      <c r="AL915" s="30">
        <v>81.883209228515625</v>
      </c>
      <c r="AM915" s="148">
        <v>0.26700000000000002</v>
      </c>
      <c r="AN915" s="30">
        <v>48.942390770000003</v>
      </c>
      <c r="AO915" s="30">
        <v>278.5</v>
      </c>
      <c r="AP915" s="148">
        <v>0.2767123281955719</v>
      </c>
      <c r="AQ915" s="30">
        <v>48.782093009999997</v>
      </c>
      <c r="AR915" s="30">
        <v>270.6849365234375</v>
      </c>
      <c r="AS915" s="30">
        <v>711</v>
      </c>
      <c r="AT915" s="30">
        <v>371</v>
      </c>
      <c r="AU915" s="148">
        <v>0.52180027961730957</v>
      </c>
      <c r="AV915" s="30">
        <v>81.645820617675781</v>
      </c>
      <c r="AW915" s="148">
        <v>0.184523805975914</v>
      </c>
      <c r="AX915" s="30">
        <v>48.069449910000003</v>
      </c>
      <c r="AY915" s="30">
        <v>225</v>
      </c>
      <c r="AZ915" s="30">
        <v>371</v>
      </c>
      <c r="BA915" s="30">
        <v>76.711288452148438</v>
      </c>
      <c r="BB915" s="148">
        <v>0.246</v>
      </c>
      <c r="BC915" s="30">
        <v>45.99</v>
      </c>
      <c r="BD915" s="30">
        <v>252.4</v>
      </c>
      <c r="BE915" s="30">
        <v>77.266311645507813</v>
      </c>
      <c r="BF915" s="147">
        <v>0.17599999999999999</v>
      </c>
      <c r="BG915" s="30">
        <v>46.17</v>
      </c>
      <c r="BH915" s="30">
        <v>220.1</v>
      </c>
      <c r="BI915" s="30">
        <v>78.127861022949219</v>
      </c>
      <c r="BJ915" s="148">
        <v>0.23899999999999999</v>
      </c>
      <c r="BK915" s="30">
        <v>46.684389709999998</v>
      </c>
      <c r="BL915" s="30">
        <v>244.3</v>
      </c>
      <c r="BM915" s="30">
        <v>78.4686279296875</v>
      </c>
      <c r="BN915" s="148">
        <v>0.19500000000000001</v>
      </c>
      <c r="BO915" s="30">
        <v>46.748420520000003</v>
      </c>
      <c r="BP915" s="30">
        <v>223.6</v>
      </c>
      <c r="BQ915" s="148">
        <v>2.5000000000000001E-2</v>
      </c>
      <c r="BR915" s="148">
        <v>0.02</v>
      </c>
      <c r="BS915" s="148"/>
      <c r="BT915" s="148">
        <v>0.92</v>
      </c>
      <c r="BU915" s="148">
        <v>3.3000000000000002E-2</v>
      </c>
      <c r="BV915" s="148">
        <v>2.000000094994903E-3</v>
      </c>
      <c r="BW915" s="148"/>
      <c r="BX915" s="148">
        <v>0.17</v>
      </c>
      <c r="BY915" s="148">
        <v>0.375</v>
      </c>
      <c r="BZ915" s="1"/>
      <c r="CA915" s="150">
        <v>7086.81005859375</v>
      </c>
      <c r="CB915" s="150">
        <v>8637.41</v>
      </c>
      <c r="CC915" s="124" t="s">
        <v>4374</v>
      </c>
      <c r="CD915" t="s">
        <v>4633</v>
      </c>
    </row>
    <row r="916" spans="1:82" x14ac:dyDescent="0.3">
      <c r="A916" s="1">
        <v>570044040</v>
      </c>
      <c r="B916" s="124" t="s">
        <v>4374</v>
      </c>
      <c r="C916" t="s">
        <v>294</v>
      </c>
      <c r="D916" t="s">
        <v>1419</v>
      </c>
      <c r="E916" s="30">
        <v>91.707908630371094</v>
      </c>
      <c r="F916" s="30">
        <v>88.976806640625</v>
      </c>
      <c r="G916" s="30">
        <v>89.576568603515625</v>
      </c>
      <c r="H916" s="30">
        <v>86.659774780273438</v>
      </c>
      <c r="I916" s="1">
        <v>320</v>
      </c>
      <c r="J916" s="1">
        <v>3</v>
      </c>
      <c r="K916" s="1">
        <v>5</v>
      </c>
      <c r="L916" t="s">
        <v>3880</v>
      </c>
      <c r="M916" t="s">
        <v>3909</v>
      </c>
      <c r="N916" t="s">
        <v>3918</v>
      </c>
      <c r="O916" t="s">
        <v>3923</v>
      </c>
      <c r="P916" s="148">
        <v>0.39007091522216802</v>
      </c>
      <c r="Q916" s="30">
        <v>52.748018199999997</v>
      </c>
      <c r="R916" s="30">
        <v>315.60284423828131</v>
      </c>
      <c r="S916" s="1">
        <v>348</v>
      </c>
      <c r="T916" s="1">
        <v>194</v>
      </c>
      <c r="U916" s="148">
        <v>0.55747127532958984</v>
      </c>
      <c r="V916" s="148">
        <v>0.25174826383590698</v>
      </c>
      <c r="W916" s="149">
        <v>51.59873091</v>
      </c>
      <c r="X916" s="149">
        <v>276.92306518554688</v>
      </c>
      <c r="Y916" s="1">
        <v>194</v>
      </c>
      <c r="Z916" s="30">
        <v>90.358291625976563</v>
      </c>
      <c r="AA916" s="148">
        <v>0.44900000000000001</v>
      </c>
      <c r="AB916" s="30">
        <v>51.8</v>
      </c>
      <c r="AC916" s="30">
        <v>329</v>
      </c>
      <c r="AD916" s="30">
        <v>89.738838195800781</v>
      </c>
      <c r="AE916" s="148">
        <v>0.32700000000000001</v>
      </c>
      <c r="AF916" s="30">
        <v>51.6</v>
      </c>
      <c r="AG916" s="30">
        <v>290.8</v>
      </c>
      <c r="AH916" s="30">
        <v>91.6693115234375</v>
      </c>
      <c r="AI916" s="148">
        <v>0.41399999999999998</v>
      </c>
      <c r="AJ916" s="30">
        <v>52.251329069999997</v>
      </c>
      <c r="AK916" s="30">
        <v>324.60000000000002</v>
      </c>
      <c r="AL916" s="30">
        <v>92.0662841796875</v>
      </c>
      <c r="AM916" s="148">
        <v>0.35599999999999998</v>
      </c>
      <c r="AN916" s="30">
        <v>52.407675840000003</v>
      </c>
      <c r="AO916" s="30">
        <v>307.2</v>
      </c>
      <c r="AP916" s="148">
        <v>0.32978722453117371</v>
      </c>
      <c r="AQ916" s="30">
        <v>52.872004310000001</v>
      </c>
      <c r="AR916" s="30">
        <v>273.04965209960938</v>
      </c>
      <c r="AS916" s="30">
        <v>350</v>
      </c>
      <c r="AT916" s="30">
        <v>196</v>
      </c>
      <c r="AU916" s="148">
        <v>0.55747127532958984</v>
      </c>
      <c r="AV916" s="30">
        <v>86.659774780273438</v>
      </c>
      <c r="AW916" s="148">
        <v>0.16783216595649719</v>
      </c>
      <c r="AX916" s="30">
        <v>50.943034660000002</v>
      </c>
      <c r="AY916" s="30">
        <v>216.78321838378909</v>
      </c>
      <c r="AZ916" s="30">
        <v>196</v>
      </c>
      <c r="BA916" s="30">
        <v>86.897483825683594</v>
      </c>
      <c r="BB916" s="148">
        <v>0.41099999999999998</v>
      </c>
      <c r="BC916" s="30">
        <v>50.93</v>
      </c>
      <c r="BD916" s="30">
        <v>311.39999999999998</v>
      </c>
      <c r="BE916" s="30">
        <v>86.963516235351563</v>
      </c>
      <c r="BF916" s="147">
        <v>0.28599999999999998</v>
      </c>
      <c r="BG916" s="30">
        <v>50.95</v>
      </c>
      <c r="BH916" s="30">
        <v>269.39999999999998</v>
      </c>
      <c r="BI916" s="30">
        <v>92.3245849609375</v>
      </c>
      <c r="BJ916" s="148">
        <v>0.40699999999999997</v>
      </c>
      <c r="BK916" s="30">
        <v>53.599934269999999</v>
      </c>
      <c r="BL916" s="30">
        <v>303.8</v>
      </c>
      <c r="BM916" s="30">
        <v>93.139816284179688</v>
      </c>
      <c r="BN916" s="148">
        <v>0.32800000000000001</v>
      </c>
      <c r="BO916" s="30">
        <v>54.060155909999999</v>
      </c>
      <c r="BP916" s="30">
        <v>281</v>
      </c>
      <c r="BQ916" s="148"/>
      <c r="BR916" s="148">
        <v>2.1999999999999999E-2</v>
      </c>
      <c r="BS916" s="148"/>
      <c r="BT916" s="148">
        <v>0.93100000000000005</v>
      </c>
      <c r="BU916" s="148">
        <v>3.1E-2</v>
      </c>
      <c r="BV916" s="148">
        <v>1.6000000759959221E-2</v>
      </c>
      <c r="BW916" s="148"/>
      <c r="BX916" s="148">
        <v>0.191</v>
      </c>
      <c r="BY916" s="148">
        <v>0.40300000000000002</v>
      </c>
      <c r="BZ916" s="1"/>
      <c r="CA916" s="150">
        <v>8387.5498046875</v>
      </c>
      <c r="CB916" s="150">
        <v>9839.24</v>
      </c>
      <c r="CC916" s="124" t="s">
        <v>4374</v>
      </c>
      <c r="CD916" t="s">
        <v>4634</v>
      </c>
    </row>
    <row r="917" spans="1:82" x14ac:dyDescent="0.3">
      <c r="A917" s="1">
        <v>581061050</v>
      </c>
      <c r="B917" s="124" t="s">
        <v>4375</v>
      </c>
      <c r="C917" t="s">
        <v>295</v>
      </c>
      <c r="D917" t="s">
        <v>1420</v>
      </c>
      <c r="E917" s="30">
        <v>80.782234191894531</v>
      </c>
      <c r="F917" s="30">
        <v>80.411941528320313</v>
      </c>
      <c r="G917" s="30">
        <v>82.108146667480469</v>
      </c>
      <c r="H917" s="30">
        <v>83.510856628417969</v>
      </c>
      <c r="I917" s="1">
        <v>102</v>
      </c>
      <c r="J917" s="1">
        <v>6</v>
      </c>
      <c r="K917" s="1">
        <v>12</v>
      </c>
      <c r="L917" t="s">
        <v>3820</v>
      </c>
      <c r="M917" t="s">
        <v>3911</v>
      </c>
      <c r="N917" t="s">
        <v>3917</v>
      </c>
      <c r="O917" t="s">
        <v>3921</v>
      </c>
      <c r="P917" s="148">
        <v>0.42592594027519232</v>
      </c>
      <c r="Q917" s="30">
        <v>48.20334312</v>
      </c>
      <c r="R917" s="30"/>
      <c r="S917" s="1">
        <v>85</v>
      </c>
      <c r="T917" s="1">
        <v>50</v>
      </c>
      <c r="U917" s="148">
        <v>0.58823531866073608</v>
      </c>
      <c r="V917" s="148">
        <v>0.375</v>
      </c>
      <c r="W917" s="149">
        <v>48.049944259999997</v>
      </c>
      <c r="X917" s="149"/>
      <c r="Y917" s="1">
        <v>50</v>
      </c>
      <c r="Z917" s="30">
        <v>80.993446350097656</v>
      </c>
      <c r="AA917" s="148">
        <v>0.44600000000000001</v>
      </c>
      <c r="AB917" s="30">
        <v>48.7</v>
      </c>
      <c r="AC917" s="30">
        <v>342.9</v>
      </c>
      <c r="AD917" s="30">
        <v>79.165626525878906</v>
      </c>
      <c r="AE917" s="148">
        <v>0.30299999999999999</v>
      </c>
      <c r="AF917" s="30">
        <v>48.01</v>
      </c>
      <c r="AG917" s="30">
        <v>312.10000000000002</v>
      </c>
      <c r="AH917" s="30">
        <v>83.940559387207031</v>
      </c>
      <c r="AI917" s="148">
        <v>0.38400000000000001</v>
      </c>
      <c r="AJ917" s="30">
        <v>49.69145975</v>
      </c>
      <c r="AK917" s="30">
        <v>324.7</v>
      </c>
      <c r="AL917" s="30">
        <v>84.796096801757813</v>
      </c>
      <c r="AM917" s="148">
        <v>0.25</v>
      </c>
      <c r="AN917" s="30">
        <v>49.93364296</v>
      </c>
      <c r="AO917" s="30">
        <v>295.5</v>
      </c>
      <c r="AP917" s="148">
        <v>0.38235294818878168</v>
      </c>
      <c r="AQ917" s="30">
        <v>48.200306249999997</v>
      </c>
      <c r="AR917" s="30">
        <v>311.76470947265631</v>
      </c>
      <c r="AS917" s="30">
        <v>85</v>
      </c>
      <c r="AT917" s="30">
        <v>50</v>
      </c>
      <c r="AU917" s="148">
        <v>0.58823531866073608</v>
      </c>
      <c r="AV917" s="30">
        <v>83.510856628417969</v>
      </c>
      <c r="AW917" s="148">
        <v>0.28571429848670959</v>
      </c>
      <c r="AX917" s="30">
        <v>49.138335840000003</v>
      </c>
      <c r="AY917" s="30"/>
      <c r="AZ917" s="30">
        <v>50</v>
      </c>
      <c r="BA917" s="30">
        <v>82.505462646484375</v>
      </c>
      <c r="BB917" s="148">
        <v>0.35099999999999998</v>
      </c>
      <c r="BC917" s="30">
        <v>48.8</v>
      </c>
      <c r="BD917" s="30">
        <v>324.60000000000002</v>
      </c>
      <c r="BE917" s="30">
        <v>83.595870971679688</v>
      </c>
      <c r="BF917" s="147">
        <v>0.35299999999999998</v>
      </c>
      <c r="BG917" s="30">
        <v>49.29</v>
      </c>
      <c r="BH917" s="30">
        <v>317.60000000000002</v>
      </c>
      <c r="BI917" s="30">
        <v>82.684577941894531</v>
      </c>
      <c r="BJ917" s="148">
        <v>0.32900000000000001</v>
      </c>
      <c r="BK917" s="30">
        <v>48.904068789999997</v>
      </c>
      <c r="BL917" s="30">
        <v>263.5</v>
      </c>
      <c r="BM917" s="30">
        <v>83.547149658203125</v>
      </c>
      <c r="BN917" s="148">
        <v>0.26100000000000001</v>
      </c>
      <c r="BO917" s="30">
        <v>49.279424179999999</v>
      </c>
      <c r="BP917" s="30">
        <v>245.7</v>
      </c>
      <c r="BQ917" s="148"/>
      <c r="BR917" s="148">
        <v>5.8999999999999997E-2</v>
      </c>
      <c r="BS917" s="148"/>
      <c r="BT917" s="148">
        <v>0.94100000000000006</v>
      </c>
      <c r="BU917" s="148"/>
      <c r="BV917" s="148">
        <v>0</v>
      </c>
      <c r="BW917" s="148"/>
      <c r="BX917" s="148">
        <v>0.19600000000000001</v>
      </c>
      <c r="BY917" s="148">
        <v>0.46700000000000003</v>
      </c>
      <c r="BZ917" s="1"/>
      <c r="CA917" s="150">
        <v>12482.4501953125</v>
      </c>
      <c r="CB917" s="150">
        <v>13045.25</v>
      </c>
      <c r="CC917" s="124" t="s">
        <v>4375</v>
      </c>
      <c r="CD917" t="s">
        <v>4633</v>
      </c>
    </row>
    <row r="918" spans="1:82" x14ac:dyDescent="0.3">
      <c r="A918" s="1">
        <v>581064020</v>
      </c>
      <c r="B918" s="124" t="s">
        <v>4375</v>
      </c>
      <c r="C918" t="s">
        <v>295</v>
      </c>
      <c r="D918" t="s">
        <v>1421</v>
      </c>
      <c r="E918" s="30">
        <v>78.483917236328125</v>
      </c>
      <c r="F918" s="30">
        <v>77.246139526367188</v>
      </c>
      <c r="G918" s="30">
        <v>77.8531494140625</v>
      </c>
      <c r="H918" s="30">
        <v>79.532943725585938</v>
      </c>
      <c r="I918" s="1">
        <v>72</v>
      </c>
      <c r="J918" s="1" t="s">
        <v>4733</v>
      </c>
      <c r="K918" s="1">
        <v>5</v>
      </c>
      <c r="L918" t="s">
        <v>3820</v>
      </c>
      <c r="M918" t="s">
        <v>3911</v>
      </c>
      <c r="N918" t="s">
        <v>3917</v>
      </c>
      <c r="O918" t="s">
        <v>3921</v>
      </c>
      <c r="P918" s="148">
        <v>0.44736841320991522</v>
      </c>
      <c r="Q918" s="30">
        <v>47.247327030000001</v>
      </c>
      <c r="R918" s="30">
        <v>336.84210205078131</v>
      </c>
      <c r="S918" s="1">
        <v>36</v>
      </c>
      <c r="T918" s="1">
        <v>24</v>
      </c>
      <c r="U918" s="148">
        <v>0.66666668653488159</v>
      </c>
      <c r="V918" s="148">
        <v>0.25</v>
      </c>
      <c r="W918" s="149">
        <v>46.738217249999998</v>
      </c>
      <c r="X918" s="149"/>
      <c r="Y918" s="1">
        <v>24</v>
      </c>
      <c r="Z918" s="30">
        <v>88.545738220214844</v>
      </c>
      <c r="AA918" s="148">
        <v>0.61799999999999999</v>
      </c>
      <c r="AB918" s="30">
        <v>51.2</v>
      </c>
      <c r="AC918" s="30">
        <v>376.5</v>
      </c>
      <c r="AD918" s="30">
        <v>88.649116516113281</v>
      </c>
      <c r="AE918" s="148">
        <v>0.47599999999999998</v>
      </c>
      <c r="AF918" s="30">
        <v>51.23</v>
      </c>
      <c r="AG918" s="30">
        <v>342.9</v>
      </c>
      <c r="AH918" s="30">
        <v>90.732429504394531</v>
      </c>
      <c r="AI918" s="148">
        <v>0.73</v>
      </c>
      <c r="AJ918" s="30">
        <v>51.941020559999998</v>
      </c>
      <c r="AK918" s="30">
        <v>400</v>
      </c>
      <c r="AL918" s="30">
        <v>88.8975830078125</v>
      </c>
      <c r="AM918" s="148">
        <v>0.69</v>
      </c>
      <c r="AN918" s="30">
        <v>51.329371620000003</v>
      </c>
      <c r="AO918" s="30">
        <v>382.8</v>
      </c>
      <c r="AP918" s="148">
        <v>0.1578947305679321</v>
      </c>
      <c r="AQ918" s="30">
        <v>45.538695629999999</v>
      </c>
      <c r="AR918" s="30"/>
      <c r="AS918" s="30">
        <v>36</v>
      </c>
      <c r="AT918" s="30">
        <v>24</v>
      </c>
      <c r="AU918" s="148">
        <v>0.66666668653488159</v>
      </c>
      <c r="AV918" s="30">
        <v>79.532943725585938</v>
      </c>
      <c r="AW918" s="148">
        <v>0.125</v>
      </c>
      <c r="AX918" s="30">
        <v>46.858525810000003</v>
      </c>
      <c r="AY918" s="30"/>
      <c r="AZ918" s="30">
        <v>24</v>
      </c>
      <c r="BA918" s="30">
        <v>87.351119995117188</v>
      </c>
      <c r="BB918" s="148">
        <v>0.52900000000000003</v>
      </c>
      <c r="BC918" s="30">
        <v>51.15</v>
      </c>
      <c r="BD918" s="30">
        <v>347.1</v>
      </c>
      <c r="BE918" s="30">
        <v>90.290596008300781</v>
      </c>
      <c r="BF918" s="147">
        <v>0.47599999999999998</v>
      </c>
      <c r="BG918" s="30">
        <v>52.59</v>
      </c>
      <c r="BH918" s="30">
        <v>319</v>
      </c>
      <c r="BI918" s="30">
        <v>91.55194091796875</v>
      </c>
      <c r="BJ918" s="148">
        <v>0.67599999999999993</v>
      </c>
      <c r="BK918" s="30">
        <v>53.223562180000002</v>
      </c>
      <c r="BL918" s="30">
        <v>386.5</v>
      </c>
      <c r="BM918" s="30">
        <v>93.248428344726563</v>
      </c>
      <c r="BN918" s="148">
        <v>0.65500000000000003</v>
      </c>
      <c r="BO918" s="30">
        <v>54.11428325</v>
      </c>
      <c r="BP918" s="30">
        <v>372.4</v>
      </c>
      <c r="BQ918" s="148"/>
      <c r="BR918" s="148">
        <v>6.9000000000000006E-2</v>
      </c>
      <c r="BS918" s="148"/>
      <c r="BT918" s="148">
        <v>0.93100000000000005</v>
      </c>
      <c r="BU918" s="148"/>
      <c r="BV918" s="148">
        <v>0</v>
      </c>
      <c r="BW918" s="148"/>
      <c r="BX918" s="148">
        <v>0.29199999999999998</v>
      </c>
      <c r="BY918" s="148">
        <v>0.438</v>
      </c>
      <c r="BZ918" s="1"/>
      <c r="CA918" s="150">
        <v>15494.2998046875</v>
      </c>
      <c r="CB918" s="150">
        <v>15889.83</v>
      </c>
      <c r="CC918" s="124" t="s">
        <v>4375</v>
      </c>
      <c r="CD918" t="s">
        <v>4634</v>
      </c>
    </row>
    <row r="919" spans="1:82" x14ac:dyDescent="0.3">
      <c r="A919" s="1">
        <v>581071050</v>
      </c>
      <c r="B919" s="124" t="s">
        <v>4376</v>
      </c>
      <c r="C919" t="s">
        <v>296</v>
      </c>
      <c r="D919" t="s">
        <v>1422</v>
      </c>
      <c r="E919" s="30">
        <v>87.243545532226563</v>
      </c>
      <c r="F919" s="30">
        <v>87.895057678222656</v>
      </c>
      <c r="G919" s="30">
        <v>77.414115905761719</v>
      </c>
      <c r="H919" s="30">
        <v>75.970985412597656</v>
      </c>
      <c r="I919" s="1">
        <v>70</v>
      </c>
      <c r="J919" s="1">
        <v>7</v>
      </c>
      <c r="K919" s="1">
        <v>12</v>
      </c>
      <c r="L919" t="s">
        <v>3820</v>
      </c>
      <c r="M919" t="s">
        <v>3911</v>
      </c>
      <c r="N919" t="s">
        <v>3916</v>
      </c>
      <c r="O919" t="s">
        <v>3921</v>
      </c>
      <c r="P919" s="148">
        <v>0.40000000596046448</v>
      </c>
      <c r="Q919" s="30">
        <v>50.891010510000001</v>
      </c>
      <c r="R919" s="30"/>
      <c r="S919" s="1">
        <v>30</v>
      </c>
      <c r="T919" s="1">
        <v>26</v>
      </c>
      <c r="U919" s="148">
        <v>0.86666667461395264</v>
      </c>
      <c r="V919" s="148">
        <v>0.40000000596046448</v>
      </c>
      <c r="W919" s="149">
        <v>51.150516500000002</v>
      </c>
      <c r="X919" s="149"/>
      <c r="Y919" s="1">
        <v>26</v>
      </c>
      <c r="Z919" s="30">
        <v>82.50390625</v>
      </c>
      <c r="AA919" s="148">
        <v>0.5</v>
      </c>
      <c r="AB919" s="30">
        <v>49.2</v>
      </c>
      <c r="AC919" s="30">
        <v>360.7</v>
      </c>
      <c r="AD919" s="30">
        <v>83.053268432617188</v>
      </c>
      <c r="AE919" s="148">
        <v>0.33300000000000002</v>
      </c>
      <c r="AF919" s="30">
        <v>49.33</v>
      </c>
      <c r="AG919" s="30">
        <v>333.3</v>
      </c>
      <c r="AH919" s="30">
        <v>79.662818908691406</v>
      </c>
      <c r="AI919" s="148">
        <v>0.38500000000000001</v>
      </c>
      <c r="AJ919" s="30">
        <v>48.274612519999998</v>
      </c>
      <c r="AK919" s="30">
        <v>330.8</v>
      </c>
      <c r="AL919" s="30">
        <v>80.538383483886719</v>
      </c>
      <c r="AM919" s="148">
        <v>0.28599999999999998</v>
      </c>
      <c r="AN919" s="30">
        <v>48.484749710000003</v>
      </c>
      <c r="AO919" s="30">
        <v>309.5</v>
      </c>
      <c r="AP919" s="148">
        <v>0.4166666567325592</v>
      </c>
      <c r="AQ919" s="30">
        <v>45.264067070000003</v>
      </c>
      <c r="AR919" s="30"/>
      <c r="AS919" s="30">
        <v>30</v>
      </c>
      <c r="AT919" s="30">
        <v>26</v>
      </c>
      <c r="AU919" s="148">
        <v>0.86666667461395264</v>
      </c>
      <c r="AV919" s="30">
        <v>75.970985412597656</v>
      </c>
      <c r="AW919" s="148">
        <v>0.4166666567325592</v>
      </c>
      <c r="AX919" s="30">
        <v>44.817105750000003</v>
      </c>
      <c r="AY919" s="30"/>
      <c r="AZ919" s="30">
        <v>26</v>
      </c>
      <c r="BA919" s="30">
        <v>77.164924621582031</v>
      </c>
      <c r="BB919" s="148">
        <v>0.34599999999999997</v>
      </c>
      <c r="BC919" s="30">
        <v>46.21</v>
      </c>
      <c r="BD919" s="30">
        <v>307.7</v>
      </c>
      <c r="BE919" s="30">
        <v>77.388031005859375</v>
      </c>
      <c r="BF919" s="147">
        <v>0.23799999999999999</v>
      </c>
      <c r="BG919" s="30">
        <v>46.23</v>
      </c>
      <c r="BH919" s="30">
        <v>276.2</v>
      </c>
      <c r="BI919" s="30">
        <v>76.551460266113281</v>
      </c>
      <c r="BJ919" s="148">
        <v>0.32300000000000001</v>
      </c>
      <c r="BK919" s="30">
        <v>45.916491030000003</v>
      </c>
      <c r="BL919" s="30">
        <v>300</v>
      </c>
      <c r="BM919" s="30">
        <v>77.55712890625</v>
      </c>
      <c r="BN919" s="148">
        <v>0.23100000000000001</v>
      </c>
      <c r="BO919" s="30">
        <v>46.294154229999997</v>
      </c>
      <c r="BP919" s="30">
        <v>280.8</v>
      </c>
      <c r="BQ919" s="148"/>
      <c r="BR919" s="148"/>
      <c r="BS919" s="148"/>
      <c r="BT919" s="148">
        <v>0.92900000000000005</v>
      </c>
      <c r="BU919" s="148"/>
      <c r="BV919" s="148">
        <v>7.1000002324581146E-2</v>
      </c>
      <c r="BW919" s="148"/>
      <c r="BX919" s="148">
        <v>0.214</v>
      </c>
      <c r="BY919" s="148">
        <v>0.627</v>
      </c>
      <c r="BZ919" s="1"/>
      <c r="CA919" s="150">
        <v>13455.4296875</v>
      </c>
      <c r="CB919" s="150">
        <v>14097.01</v>
      </c>
      <c r="CC919" s="124" t="s">
        <v>4376</v>
      </c>
      <c r="CD919" t="s">
        <v>4633</v>
      </c>
    </row>
    <row r="920" spans="1:82" x14ac:dyDescent="0.3">
      <c r="A920" s="1">
        <v>581074020</v>
      </c>
      <c r="B920" s="124" t="s">
        <v>4376</v>
      </c>
      <c r="C920" t="s">
        <v>296</v>
      </c>
      <c r="D920" t="s">
        <v>1423</v>
      </c>
      <c r="E920" s="30">
        <v>83.830787658691406</v>
      </c>
      <c r="F920" s="30">
        <v>83.865959167480469</v>
      </c>
      <c r="G920" s="30">
        <v>88.780136108398438</v>
      </c>
      <c r="H920" s="30">
        <v>88.333457946777344</v>
      </c>
      <c r="I920" s="1">
        <v>60</v>
      </c>
      <c r="J920" s="1" t="s">
        <v>3981</v>
      </c>
      <c r="K920" s="1">
        <v>6</v>
      </c>
      <c r="L920" t="s">
        <v>3820</v>
      </c>
      <c r="M920" t="s">
        <v>3911</v>
      </c>
      <c r="N920" t="s">
        <v>3916</v>
      </c>
      <c r="O920" t="s">
        <v>3921</v>
      </c>
      <c r="P920" s="148">
        <v>0.51851850748062134</v>
      </c>
      <c r="Q920" s="30">
        <v>49.471428760000002</v>
      </c>
      <c r="R920" s="30"/>
      <c r="S920" s="1">
        <v>38</v>
      </c>
      <c r="T920" s="1">
        <v>33</v>
      </c>
      <c r="U920" s="148">
        <v>0.86842107772827148</v>
      </c>
      <c r="V920" s="148">
        <v>0.51851850748062134</v>
      </c>
      <c r="W920" s="149">
        <v>49.481087789999997</v>
      </c>
      <c r="X920" s="149"/>
      <c r="Y920" s="1">
        <v>33</v>
      </c>
      <c r="Z920" s="30">
        <v>86.431098937988281</v>
      </c>
      <c r="AA920" s="148">
        <v>0.46200000000000002</v>
      </c>
      <c r="AB920" s="30">
        <v>50.5</v>
      </c>
      <c r="AC920" s="30">
        <v>334.6</v>
      </c>
      <c r="AD920" s="30">
        <v>86.793655395507813</v>
      </c>
      <c r="AE920" s="148">
        <v>0.38100000000000001</v>
      </c>
      <c r="AF920" s="30">
        <v>50.6</v>
      </c>
      <c r="AG920" s="30">
        <v>314.3</v>
      </c>
      <c r="AH920" s="30">
        <v>89.5438232421875</v>
      </c>
      <c r="AI920" s="148">
        <v>0.57499999999999996</v>
      </c>
      <c r="AJ920" s="30">
        <v>51.54733839</v>
      </c>
      <c r="AK920" s="30">
        <v>362.5</v>
      </c>
      <c r="AL920" s="30">
        <v>89.198867797851563</v>
      </c>
      <c r="AM920" s="148">
        <v>0.53100000000000003</v>
      </c>
      <c r="AN920" s="30">
        <v>51.431900079999998</v>
      </c>
      <c r="AO920" s="30">
        <v>350</v>
      </c>
      <c r="AP920" s="148">
        <v>0.62962961196899414</v>
      </c>
      <c r="AQ920" s="30">
        <v>52.373817019999997</v>
      </c>
      <c r="AR920" s="30">
        <v>355.5555419921875</v>
      </c>
      <c r="AS920" s="30">
        <v>38</v>
      </c>
      <c r="AT920" s="30">
        <v>33</v>
      </c>
      <c r="AU920" s="148">
        <v>0.86842107772827148</v>
      </c>
      <c r="AV920" s="30">
        <v>88.333457946777344</v>
      </c>
      <c r="AW920" s="148">
        <v>0.62962961196899414</v>
      </c>
      <c r="AX920" s="30">
        <v>51.902250209999998</v>
      </c>
      <c r="AY920" s="30">
        <v>355.5555419921875</v>
      </c>
      <c r="AZ920" s="30">
        <v>33</v>
      </c>
      <c r="BA920" s="30">
        <v>92.980339050292969</v>
      </c>
      <c r="BB920" s="148">
        <v>0.61499999999999999</v>
      </c>
      <c r="BC920" s="30">
        <v>53.88</v>
      </c>
      <c r="BD920" s="30">
        <v>384.6</v>
      </c>
      <c r="BE920" s="30">
        <v>93.435081481933594</v>
      </c>
      <c r="BF920" s="147">
        <v>0.57100000000000006</v>
      </c>
      <c r="BG920" s="30">
        <v>54.14</v>
      </c>
      <c r="BH920" s="30">
        <v>366.7</v>
      </c>
      <c r="BI920" s="30">
        <v>91.278961181640625</v>
      </c>
      <c r="BJ920" s="148">
        <v>0.6</v>
      </c>
      <c r="BK920" s="30">
        <v>53.090586279999997</v>
      </c>
      <c r="BL920" s="30">
        <v>380</v>
      </c>
      <c r="BM920" s="30">
        <v>91.522666931152344</v>
      </c>
      <c r="BN920" s="148">
        <v>0.53100000000000003</v>
      </c>
      <c r="BO920" s="30">
        <v>53.254210039999997</v>
      </c>
      <c r="BP920" s="30">
        <v>359.4</v>
      </c>
      <c r="BQ920" s="148"/>
      <c r="BR920" s="148"/>
      <c r="BS920" s="148"/>
      <c r="BT920" s="148">
        <v>0.93300000000000005</v>
      </c>
      <c r="BU920" s="148"/>
      <c r="BV920" s="148">
        <v>6.7000001668930054E-2</v>
      </c>
      <c r="BW920" s="148"/>
      <c r="BX920" s="148">
        <v>0.28299999999999997</v>
      </c>
      <c r="BY920" s="148">
        <v>0.6</v>
      </c>
      <c r="BZ920" s="1"/>
      <c r="CA920" s="150">
        <v>14693.91015625</v>
      </c>
      <c r="CB920" s="150">
        <v>15630.02</v>
      </c>
      <c r="CC920" s="124" t="s">
        <v>4376</v>
      </c>
      <c r="CD920" t="s">
        <v>4634</v>
      </c>
    </row>
    <row r="921" spans="1:82" x14ac:dyDescent="0.3">
      <c r="A921" s="1">
        <v>581081050</v>
      </c>
      <c r="B921" s="124" t="s">
        <v>4377</v>
      </c>
      <c r="C921" t="s">
        <v>297</v>
      </c>
      <c r="D921" t="s">
        <v>1424</v>
      </c>
      <c r="E921" s="30">
        <v>89.548957824707031</v>
      </c>
      <c r="F921" s="30">
        <v>92.058990478515625</v>
      </c>
      <c r="G921" s="30">
        <v>86.169952392578125</v>
      </c>
      <c r="H921" s="30">
        <v>84.847419738769531</v>
      </c>
      <c r="I921" s="1">
        <v>123</v>
      </c>
      <c r="J921" s="1">
        <v>7</v>
      </c>
      <c r="K921" s="1">
        <v>12</v>
      </c>
      <c r="L921" t="s">
        <v>3820</v>
      </c>
      <c r="M921" t="s">
        <v>3911</v>
      </c>
      <c r="N921" t="s">
        <v>3917</v>
      </c>
      <c r="O921" t="s">
        <v>3921</v>
      </c>
      <c r="P921" s="148">
        <v>0.45614033937454218</v>
      </c>
      <c r="Q921" s="30">
        <v>51.849976750000003</v>
      </c>
      <c r="R921" s="30"/>
      <c r="S921" s="1">
        <v>72</v>
      </c>
      <c r="T921" s="1">
        <v>35</v>
      </c>
      <c r="U921" s="148">
        <v>0.4861111044883728</v>
      </c>
      <c r="V921" s="148">
        <v>0.41379311680793762</v>
      </c>
      <c r="W921" s="149">
        <v>52.875810139999999</v>
      </c>
      <c r="X921" s="149"/>
      <c r="Y921" s="1">
        <v>35</v>
      </c>
      <c r="Z921" s="30">
        <v>82.201812744140625</v>
      </c>
      <c r="AA921" s="148">
        <v>0.51600000000000001</v>
      </c>
      <c r="AB921" s="30">
        <v>49.1</v>
      </c>
      <c r="AC921" s="30">
        <v>361.3</v>
      </c>
      <c r="AD921" s="30">
        <v>85.880645751953125</v>
      </c>
      <c r="AE921" s="148">
        <v>0.38700000000000001</v>
      </c>
      <c r="AF921" s="30">
        <v>50.29</v>
      </c>
      <c r="AG921" s="30">
        <v>329</v>
      </c>
      <c r="AH921" s="30">
        <v>78.680747985839844</v>
      </c>
      <c r="AI921" s="148">
        <v>0.54500000000000004</v>
      </c>
      <c r="AJ921" s="30">
        <v>47.949336369999997</v>
      </c>
      <c r="AK921" s="30">
        <v>354.5</v>
      </c>
      <c r="AL921" s="30">
        <v>84.227821350097656</v>
      </c>
      <c r="AM921" s="148">
        <v>0.46700000000000003</v>
      </c>
      <c r="AN921" s="30">
        <v>49.74026104</v>
      </c>
      <c r="AO921" s="30">
        <v>333.3</v>
      </c>
      <c r="AP921" s="148">
        <v>0.65454542636871338</v>
      </c>
      <c r="AQ921" s="30">
        <v>50.741074740000002</v>
      </c>
      <c r="AR921" s="30">
        <v>376.3636474609375</v>
      </c>
      <c r="AS921" s="30">
        <v>72</v>
      </c>
      <c r="AT921" s="30">
        <v>35</v>
      </c>
      <c r="AU921" s="148">
        <v>0.4861111044883728</v>
      </c>
      <c r="AV921" s="30">
        <v>84.847419738769531</v>
      </c>
      <c r="AW921" s="148">
        <v>0.3333333432674408</v>
      </c>
      <c r="AX921" s="30">
        <v>49.904343109999999</v>
      </c>
      <c r="AY921" s="30"/>
      <c r="AZ921" s="30">
        <v>35</v>
      </c>
      <c r="BA921" s="30">
        <v>84.051948547363281</v>
      </c>
      <c r="BB921" s="148">
        <v>0.55700000000000005</v>
      </c>
      <c r="BC921" s="30">
        <v>49.55</v>
      </c>
      <c r="BD921" s="30">
        <v>355.7</v>
      </c>
      <c r="BE921" s="30">
        <v>83.737876892089844</v>
      </c>
      <c r="BF921" s="147">
        <v>0.38700000000000001</v>
      </c>
      <c r="BG921" s="30">
        <v>49.36</v>
      </c>
      <c r="BH921" s="30">
        <v>309.7</v>
      </c>
      <c r="BI921" s="30">
        <v>80.845245361328125</v>
      </c>
      <c r="BJ921" s="148">
        <v>0.55000000000000004</v>
      </c>
      <c r="BK921" s="30">
        <v>48.008088979999997</v>
      </c>
      <c r="BL921" s="30">
        <v>355</v>
      </c>
      <c r="BM921" s="30">
        <v>81.700370788574219</v>
      </c>
      <c r="BN921" s="148">
        <v>0.39400000000000002</v>
      </c>
      <c r="BO921" s="30">
        <v>48.359038660000003</v>
      </c>
      <c r="BP921" s="30">
        <v>309.10000000000002</v>
      </c>
      <c r="BQ921" s="148"/>
      <c r="BR921" s="148"/>
      <c r="BS921" s="148"/>
      <c r="BT921" s="148">
        <v>0.95900000000000007</v>
      </c>
      <c r="BU921" s="148"/>
      <c r="BV921" s="148">
        <v>4.1000001132488251E-2</v>
      </c>
      <c r="BW921" s="148"/>
      <c r="BX921" s="148">
        <v>9.8000000000000004E-2</v>
      </c>
      <c r="BY921" s="148">
        <v>0.40400000000000003</v>
      </c>
      <c r="BZ921" s="1"/>
      <c r="CA921" s="150">
        <v>9595.9599609375</v>
      </c>
      <c r="CB921" s="150">
        <v>9986.99</v>
      </c>
      <c r="CC921" s="124" t="s">
        <v>4377</v>
      </c>
      <c r="CD921" t="s">
        <v>4633</v>
      </c>
    </row>
    <row r="922" spans="1:82" x14ac:dyDescent="0.3">
      <c r="A922" s="1">
        <v>581084020</v>
      </c>
      <c r="B922" s="124" t="s">
        <v>4377</v>
      </c>
      <c r="C922" t="s">
        <v>297</v>
      </c>
      <c r="D922" t="s">
        <v>1425</v>
      </c>
      <c r="E922" s="30">
        <v>85.159034729003906</v>
      </c>
      <c r="F922" s="30">
        <v>85.273818969726563</v>
      </c>
      <c r="G922" s="30">
        <v>84.403465270996094</v>
      </c>
      <c r="H922" s="30">
        <v>88.12213134765625</v>
      </c>
      <c r="I922" s="1">
        <v>106</v>
      </c>
      <c r="J922" s="1" t="s">
        <v>3981</v>
      </c>
      <c r="K922" s="1">
        <v>6</v>
      </c>
      <c r="L922" t="s">
        <v>3820</v>
      </c>
      <c r="M922" t="s">
        <v>3911</v>
      </c>
      <c r="N922" t="s">
        <v>3917</v>
      </c>
      <c r="O922" t="s">
        <v>3921</v>
      </c>
      <c r="P922" s="148">
        <v>0.52941179275512695</v>
      </c>
      <c r="Q922" s="30">
        <v>50.023930479999997</v>
      </c>
      <c r="R922" s="30">
        <v>352.941162109375</v>
      </c>
      <c r="S922" s="1">
        <v>81</v>
      </c>
      <c r="T922" s="1">
        <v>32</v>
      </c>
      <c r="U922" s="148">
        <v>0.39506173133850098</v>
      </c>
      <c r="V922" s="148">
        <v>0.22727273404598239</v>
      </c>
      <c r="W922" s="149">
        <v>50.064425489999998</v>
      </c>
      <c r="X922" s="149"/>
      <c r="Y922" s="1">
        <v>32</v>
      </c>
      <c r="Z922" s="30">
        <v>82.201812744140625</v>
      </c>
      <c r="AA922" s="148">
        <v>0.63200000000000001</v>
      </c>
      <c r="AB922" s="30">
        <v>49.1</v>
      </c>
      <c r="AC922" s="30">
        <v>391.2</v>
      </c>
      <c r="AD922" s="30">
        <v>83.259437561035156</v>
      </c>
      <c r="AE922" s="148">
        <v>0.48299999999999998</v>
      </c>
      <c r="AF922" s="30">
        <v>49.4</v>
      </c>
      <c r="AG922" s="30">
        <v>348.3</v>
      </c>
      <c r="AH922" s="30">
        <v>83.280532836914063</v>
      </c>
      <c r="AI922" s="148">
        <v>0.60299999999999998</v>
      </c>
      <c r="AJ922" s="30">
        <v>49.472849629999999</v>
      </c>
      <c r="AK922" s="30">
        <v>378.2</v>
      </c>
      <c r="AL922" s="30">
        <v>84.445159912109375</v>
      </c>
      <c r="AM922" s="148">
        <v>0.41199999999999998</v>
      </c>
      <c r="AN922" s="30">
        <v>49.814218760000003</v>
      </c>
      <c r="AO922" s="30">
        <v>335.3</v>
      </c>
      <c r="AP922" s="148">
        <v>0.45098039507865911</v>
      </c>
      <c r="AQ922" s="30">
        <v>49.636091299999997</v>
      </c>
      <c r="AR922" s="30">
        <v>309.80392456054688</v>
      </c>
      <c r="AS922" s="30">
        <v>81</v>
      </c>
      <c r="AT922" s="30">
        <v>32</v>
      </c>
      <c r="AU922" s="148">
        <v>0.39506173133850098</v>
      </c>
      <c r="AV922" s="30">
        <v>88.12213134765625</v>
      </c>
      <c r="AW922" s="148">
        <v>0.27272728085517878</v>
      </c>
      <c r="AX922" s="30">
        <v>51.781134799999997</v>
      </c>
      <c r="AY922" s="30"/>
      <c r="AZ922" s="30">
        <v>32</v>
      </c>
      <c r="BA922" s="30">
        <v>81.94873046875</v>
      </c>
      <c r="BB922" s="148">
        <v>0.60299999999999998</v>
      </c>
      <c r="BC922" s="30">
        <v>48.53</v>
      </c>
      <c r="BD922" s="30">
        <v>377.9</v>
      </c>
      <c r="BE922" s="30">
        <v>82.114913940429688</v>
      </c>
      <c r="BF922" s="147">
        <v>0.44800000000000001</v>
      </c>
      <c r="BG922" s="30">
        <v>48.56</v>
      </c>
      <c r="BH922" s="30">
        <v>334.5</v>
      </c>
      <c r="BI922" s="30">
        <v>80.876655578613281</v>
      </c>
      <c r="BJ922" s="148">
        <v>0.55100000000000005</v>
      </c>
      <c r="BK922" s="30">
        <v>48.023391189999998</v>
      </c>
      <c r="BL922" s="30">
        <v>343.6</v>
      </c>
      <c r="BM922" s="30">
        <v>80.144515991210938</v>
      </c>
      <c r="BN922" s="148">
        <v>0.29399999999999998</v>
      </c>
      <c r="BO922" s="30">
        <v>47.583640440000003</v>
      </c>
      <c r="BP922" s="30">
        <v>270.60000000000002</v>
      </c>
      <c r="BQ922" s="148"/>
      <c r="BR922" s="148"/>
      <c r="BS922" s="148"/>
      <c r="BT922" s="148">
        <v>0.98099999999999998</v>
      </c>
      <c r="BU922" s="148"/>
      <c r="BV922" s="148">
        <v>1.8999999389052391E-2</v>
      </c>
      <c r="BW922" s="148"/>
      <c r="BX922" s="148">
        <v>0.16</v>
      </c>
      <c r="BY922" s="148">
        <v>0.34899999999999998</v>
      </c>
      <c r="BZ922" s="1"/>
      <c r="CA922" s="150">
        <v>10292.009765625</v>
      </c>
      <c r="CB922" s="150">
        <v>11387.09</v>
      </c>
      <c r="CC922" s="124" t="s">
        <v>4377</v>
      </c>
      <c r="CD922" t="s">
        <v>4634</v>
      </c>
    </row>
    <row r="923" spans="1:82" x14ac:dyDescent="0.3">
      <c r="A923" s="1">
        <v>581093050</v>
      </c>
      <c r="B923" s="124" t="s">
        <v>4378</v>
      </c>
      <c r="C923" t="s">
        <v>298</v>
      </c>
      <c r="D923" t="s">
        <v>1426</v>
      </c>
      <c r="E923" s="30">
        <v>86.222053527832031</v>
      </c>
      <c r="F923" s="30">
        <v>86.953163146972656</v>
      </c>
      <c r="G923" s="30">
        <v>90.504592895507813</v>
      </c>
      <c r="H923" s="30">
        <v>87.322357177734375</v>
      </c>
      <c r="I923" s="1">
        <v>132</v>
      </c>
      <c r="J923" s="1">
        <v>6</v>
      </c>
      <c r="K923" s="1">
        <v>8</v>
      </c>
      <c r="L923" t="s">
        <v>3820</v>
      </c>
      <c r="M923" t="s">
        <v>3911</v>
      </c>
      <c r="N923" t="s">
        <v>3917</v>
      </c>
      <c r="O923" t="s">
        <v>3921</v>
      </c>
      <c r="P923" s="148">
        <v>0.58267718553543091</v>
      </c>
      <c r="Q923" s="30">
        <v>50.466105259999999</v>
      </c>
      <c r="R923" s="30">
        <v>370.0787353515625</v>
      </c>
      <c r="S923" s="1">
        <v>263</v>
      </c>
      <c r="T923" s="1">
        <v>111</v>
      </c>
      <c r="U923" s="148">
        <v>0.42205321788787842</v>
      </c>
      <c r="V923" s="148">
        <v>0.4464285671710968</v>
      </c>
      <c r="W923" s="149">
        <v>50.760247380000003</v>
      </c>
      <c r="X923" s="149">
        <v>337.5</v>
      </c>
      <c r="Y923" s="1">
        <v>111</v>
      </c>
      <c r="Z923" s="30">
        <v>85.826911926269531</v>
      </c>
      <c r="AA923" s="148">
        <v>0.61499999999999999</v>
      </c>
      <c r="AB923" s="30">
        <v>50.3</v>
      </c>
      <c r="AC923" s="30">
        <v>379</v>
      </c>
      <c r="AD923" s="30">
        <v>87.647758483886719</v>
      </c>
      <c r="AE923" s="148">
        <v>0.379</v>
      </c>
      <c r="AF923" s="30">
        <v>50.89</v>
      </c>
      <c r="AG923" s="30">
        <v>332.8</v>
      </c>
      <c r="AH923" s="30">
        <v>83.150733947753906</v>
      </c>
      <c r="AI923" s="148">
        <v>0.67299999999999993</v>
      </c>
      <c r="AJ923" s="30">
        <v>49.42985882</v>
      </c>
      <c r="AK923" s="30">
        <v>386.4</v>
      </c>
      <c r="AL923" s="30">
        <v>84.648277282714844</v>
      </c>
      <c r="AM923" s="148">
        <v>0.55200000000000005</v>
      </c>
      <c r="AN923" s="30">
        <v>49.883339429999999</v>
      </c>
      <c r="AO923" s="30">
        <v>365.7</v>
      </c>
      <c r="AP923" s="148">
        <v>0.71653544902801514</v>
      </c>
      <c r="AQ923" s="30">
        <v>53.452507570000002</v>
      </c>
      <c r="AR923" s="30">
        <v>390.55117797851563</v>
      </c>
      <c r="AS923" s="30">
        <v>265</v>
      </c>
      <c r="AT923" s="30">
        <v>112</v>
      </c>
      <c r="AU923" s="148">
        <v>0.42205321788787842</v>
      </c>
      <c r="AV923" s="30">
        <v>87.322357177734375</v>
      </c>
      <c r="AW923" s="148">
        <v>0.46428570151329041</v>
      </c>
      <c r="AX923" s="30">
        <v>51.322770920000004</v>
      </c>
      <c r="AY923" s="30">
        <v>321.42855834960938</v>
      </c>
      <c r="AZ923" s="30">
        <v>112</v>
      </c>
      <c r="BA923" s="30">
        <v>90.485336303710938</v>
      </c>
      <c r="BB923" s="148">
        <v>0.67799999999999994</v>
      </c>
      <c r="BC923" s="30">
        <v>52.67</v>
      </c>
      <c r="BD923" s="30">
        <v>388.1</v>
      </c>
      <c r="BE923" s="30">
        <v>88.038734436035156</v>
      </c>
      <c r="BF923" s="147">
        <v>0.46600000000000003</v>
      </c>
      <c r="BG923" s="30">
        <v>51.48</v>
      </c>
      <c r="BH923" s="30">
        <v>322.39999999999998</v>
      </c>
      <c r="BI923" s="30">
        <v>89.584228515625</v>
      </c>
      <c r="BJ923" s="148">
        <v>0.77700000000000002</v>
      </c>
      <c r="BK923" s="30">
        <v>52.265042090000001</v>
      </c>
      <c r="BL923" s="30">
        <v>406.8</v>
      </c>
      <c r="BM923" s="30">
        <v>88.380966186523438</v>
      </c>
      <c r="BN923" s="148">
        <v>0.61799999999999999</v>
      </c>
      <c r="BO923" s="30">
        <v>51.688469169999998</v>
      </c>
      <c r="BP923" s="30">
        <v>367.6</v>
      </c>
      <c r="BQ923" s="148"/>
      <c r="BR923" s="148">
        <v>3.7999999999999999E-2</v>
      </c>
      <c r="BS923" s="148"/>
      <c r="BT923" s="148">
        <v>0.94700000000000006</v>
      </c>
      <c r="BU923" s="148"/>
      <c r="BV923" s="148">
        <v>1.499999966472387E-2</v>
      </c>
      <c r="BW923" s="148"/>
      <c r="BX923" s="148">
        <v>0.189</v>
      </c>
      <c r="BY923" s="148">
        <v>0.30399999999999999</v>
      </c>
      <c r="BZ923" s="1"/>
      <c r="CA923" s="150">
        <v>6800.35009765625</v>
      </c>
      <c r="CB923" s="150">
        <v>8192.36</v>
      </c>
      <c r="CC923" s="124" t="s">
        <v>4378</v>
      </c>
      <c r="CD923" t="s">
        <v>4633</v>
      </c>
    </row>
    <row r="924" spans="1:82" x14ac:dyDescent="0.3">
      <c r="A924" s="1">
        <v>581094020</v>
      </c>
      <c r="B924" s="124" t="s">
        <v>4378</v>
      </c>
      <c r="C924" t="s">
        <v>298</v>
      </c>
      <c r="D924" t="s">
        <v>1049</v>
      </c>
      <c r="E924" s="30">
        <v>81.789505004882813</v>
      </c>
      <c r="F924" s="30">
        <v>81.778961181640625</v>
      </c>
      <c r="G924" s="30">
        <v>87.058662414550781</v>
      </c>
      <c r="H924" s="30">
        <v>87.599288940429688</v>
      </c>
      <c r="I924" s="1">
        <v>263</v>
      </c>
      <c r="J924" s="1" t="s">
        <v>3981</v>
      </c>
      <c r="K924" s="1">
        <v>5</v>
      </c>
      <c r="L924" t="s">
        <v>3820</v>
      </c>
      <c r="M924" t="s">
        <v>3911</v>
      </c>
      <c r="N924" t="s">
        <v>3917</v>
      </c>
      <c r="O924" t="s">
        <v>3921</v>
      </c>
      <c r="P924" s="148">
        <v>0.57480317354202271</v>
      </c>
      <c r="Q924" s="30">
        <v>48.622329329999999</v>
      </c>
      <c r="R924" s="30">
        <v>367.71652221679688</v>
      </c>
      <c r="S924" s="1">
        <v>113</v>
      </c>
      <c r="T924" s="1">
        <v>54</v>
      </c>
      <c r="U924" s="148">
        <v>0.47787609696388239</v>
      </c>
      <c r="V924" s="148">
        <v>0.29310345649719238</v>
      </c>
      <c r="W924" s="149">
        <v>48.61635639</v>
      </c>
      <c r="X924" s="149"/>
      <c r="Y924" s="1">
        <v>54</v>
      </c>
      <c r="Z924" s="30">
        <v>82.805992126464844</v>
      </c>
      <c r="AA924" s="148">
        <v>0.68200000000000005</v>
      </c>
      <c r="AB924" s="30">
        <v>49.3</v>
      </c>
      <c r="AC924" s="30">
        <v>392.7</v>
      </c>
      <c r="AD924" s="30">
        <v>81.963554382324219</v>
      </c>
      <c r="AE924" s="148">
        <v>0.61</v>
      </c>
      <c r="AF924" s="30">
        <v>48.96</v>
      </c>
      <c r="AG924" s="30">
        <v>371.2</v>
      </c>
      <c r="AH924" s="30">
        <v>86.844383239746094</v>
      </c>
      <c r="AI924" s="148">
        <v>0.60799999999999998</v>
      </c>
      <c r="AJ924" s="30">
        <v>50.653247479999997</v>
      </c>
      <c r="AK924" s="30">
        <v>390</v>
      </c>
      <c r="AL924" s="30">
        <v>84.148780822753906</v>
      </c>
      <c r="AM924" s="148">
        <v>0.50900000000000001</v>
      </c>
      <c r="AN924" s="30">
        <v>49.713361560000003</v>
      </c>
      <c r="AO924" s="30">
        <v>363.6</v>
      </c>
      <c r="AP924" s="148">
        <v>0.67716532945632935</v>
      </c>
      <c r="AQ924" s="30">
        <v>51.29698509</v>
      </c>
      <c r="AR924" s="30">
        <v>391.33859252929688</v>
      </c>
      <c r="AS924" s="30">
        <v>114</v>
      </c>
      <c r="AT924" s="30">
        <v>55</v>
      </c>
      <c r="AU924" s="148">
        <v>0.47787609696388239</v>
      </c>
      <c r="AV924" s="30">
        <v>87.599288940429688</v>
      </c>
      <c r="AW924" s="148">
        <v>0.29310345649719238</v>
      </c>
      <c r="AX924" s="30">
        <v>51.481484549999998</v>
      </c>
      <c r="AY924" s="30"/>
      <c r="AZ924" s="30">
        <v>55</v>
      </c>
      <c r="BA924" s="30">
        <v>83.722030639648438</v>
      </c>
      <c r="BB924" s="148">
        <v>0.755</v>
      </c>
      <c r="BC924" s="30">
        <v>49.39</v>
      </c>
      <c r="BD924" s="30">
        <v>399.1</v>
      </c>
      <c r="BE924" s="30">
        <v>85.056533813476563</v>
      </c>
      <c r="BF924" s="147">
        <v>0.627</v>
      </c>
      <c r="BG924" s="30">
        <v>50.01</v>
      </c>
      <c r="BH924" s="30">
        <v>366.1</v>
      </c>
      <c r="BI924" s="30">
        <v>84.389350891113281</v>
      </c>
      <c r="BJ924" s="148">
        <v>0.64500000000000002</v>
      </c>
      <c r="BK924" s="30">
        <v>49.734504719999997</v>
      </c>
      <c r="BL924" s="30">
        <v>372.7</v>
      </c>
      <c r="BM924" s="30">
        <v>85.717422485351563</v>
      </c>
      <c r="BN924" s="148">
        <v>0.44600000000000001</v>
      </c>
      <c r="BO924" s="30">
        <v>50.361031320000002</v>
      </c>
      <c r="BP924" s="30">
        <v>332.1</v>
      </c>
      <c r="BQ924" s="148"/>
      <c r="BR924" s="148"/>
      <c r="BS924" s="148"/>
      <c r="BT924" s="148">
        <v>0.95800000000000007</v>
      </c>
      <c r="BU924" s="148"/>
      <c r="BV924" s="148">
        <v>4.1999999433755868E-2</v>
      </c>
      <c r="BW924" s="148"/>
      <c r="BX924" s="148">
        <v>0.14499999999999999</v>
      </c>
      <c r="BY924" s="148">
        <v>0.46600000000000003</v>
      </c>
      <c r="BZ924" s="1"/>
      <c r="CA924" s="150">
        <v>10429.580078125</v>
      </c>
      <c r="CB924" s="150">
        <v>12036.74</v>
      </c>
      <c r="CC924" s="124" t="s">
        <v>4378</v>
      </c>
      <c r="CD924" t="s">
        <v>4634</v>
      </c>
    </row>
    <row r="925" spans="1:82" x14ac:dyDescent="0.3">
      <c r="A925" s="1">
        <v>581123000</v>
      </c>
      <c r="B925" s="124" t="s">
        <v>4379</v>
      </c>
      <c r="C925" t="s">
        <v>299</v>
      </c>
      <c r="D925" t="s">
        <v>1427</v>
      </c>
      <c r="E925" s="30">
        <v>94.730064392089844</v>
      </c>
      <c r="F925" s="30">
        <v>94.14019775390625</v>
      </c>
      <c r="G925" s="30">
        <v>90.434867858886719</v>
      </c>
      <c r="H925" s="30">
        <v>92.300743103027344</v>
      </c>
      <c r="I925" s="1">
        <v>281</v>
      </c>
      <c r="J925" s="1">
        <v>5</v>
      </c>
      <c r="K925" s="1">
        <v>8</v>
      </c>
      <c r="L925" t="s">
        <v>3820</v>
      </c>
      <c r="M925" t="s">
        <v>3911</v>
      </c>
      <c r="N925" t="s">
        <v>3917</v>
      </c>
      <c r="O925" t="s">
        <v>3921</v>
      </c>
      <c r="P925" s="148">
        <v>0.62453532218933105</v>
      </c>
      <c r="Q925" s="30">
        <v>54.005124780000003</v>
      </c>
      <c r="R925" s="30">
        <v>386.98886108398438</v>
      </c>
      <c r="S925" s="1">
        <v>551</v>
      </c>
      <c r="T925" s="1">
        <v>300</v>
      </c>
      <c r="U925" s="148">
        <v>0.5444645881652832</v>
      </c>
      <c r="V925" s="148">
        <v>0.52517986297607422</v>
      </c>
      <c r="W925" s="149">
        <v>53.738143579999999</v>
      </c>
      <c r="X925" s="149">
        <v>361.15109252929688</v>
      </c>
      <c r="Y925" s="1">
        <v>300</v>
      </c>
      <c r="Z925" s="30">
        <v>89.754104614257813</v>
      </c>
      <c r="AA925" s="148">
        <v>0.52700000000000002</v>
      </c>
      <c r="AB925" s="30">
        <v>51.6</v>
      </c>
      <c r="AC925" s="30">
        <v>360.9</v>
      </c>
      <c r="AD925" s="30">
        <v>88.236793518066406</v>
      </c>
      <c r="AE925" s="148">
        <v>0.36299999999999999</v>
      </c>
      <c r="AF925" s="30">
        <v>51.09</v>
      </c>
      <c r="AG925" s="30">
        <v>321.7</v>
      </c>
      <c r="AH925" s="30">
        <v>89.508277893066406</v>
      </c>
      <c r="AI925" s="148">
        <v>0.53200000000000003</v>
      </c>
      <c r="AJ925" s="30">
        <v>51.535564170000001</v>
      </c>
      <c r="AK925" s="30">
        <v>352.9</v>
      </c>
      <c r="AL925" s="30">
        <v>87.827720642089844</v>
      </c>
      <c r="AM925" s="148">
        <v>0.41399999999999998</v>
      </c>
      <c r="AN925" s="30">
        <v>50.965300020000001</v>
      </c>
      <c r="AO925" s="30">
        <v>321</v>
      </c>
      <c r="AP925" s="148">
        <v>0.56505578756332397</v>
      </c>
      <c r="AQ925" s="30">
        <v>53.408894250000003</v>
      </c>
      <c r="AR925" s="30">
        <v>359.10781860351563</v>
      </c>
      <c r="AS925" s="30">
        <v>552</v>
      </c>
      <c r="AT925" s="30">
        <v>300</v>
      </c>
      <c r="AU925" s="148">
        <v>0.5444645881652832</v>
      </c>
      <c r="AV925" s="30">
        <v>92.300743103027344</v>
      </c>
      <c r="AW925" s="148">
        <v>0.44604316353797913</v>
      </c>
      <c r="AX925" s="30">
        <v>54.175966299999999</v>
      </c>
      <c r="AY925" s="30">
        <v>330.93524169921881</v>
      </c>
      <c r="AZ925" s="30">
        <v>300</v>
      </c>
      <c r="BA925" s="30">
        <v>91.000831604003906</v>
      </c>
      <c r="BB925" s="148">
        <v>0.495</v>
      </c>
      <c r="BC925" s="30">
        <v>52.92</v>
      </c>
      <c r="BD925" s="30">
        <v>331</v>
      </c>
      <c r="BE925" s="30">
        <v>91.203506469726563</v>
      </c>
      <c r="BF925" s="147">
        <v>0.35699999999999998</v>
      </c>
      <c r="BG925" s="30">
        <v>53.04</v>
      </c>
      <c r="BH925" s="30">
        <v>286</v>
      </c>
      <c r="BI925" s="30">
        <v>89.89752197265625</v>
      </c>
      <c r="BJ925" s="148">
        <v>0.44600000000000001</v>
      </c>
      <c r="BK925" s="30">
        <v>52.417657210000002</v>
      </c>
      <c r="BL925" s="30">
        <v>328</v>
      </c>
      <c r="BM925" s="30">
        <v>90.140708923339844</v>
      </c>
      <c r="BN925" s="148">
        <v>0.33900000000000002</v>
      </c>
      <c r="BO925" s="30">
        <v>52.565478400000003</v>
      </c>
      <c r="BP925" s="30">
        <v>293.5</v>
      </c>
      <c r="BQ925" s="148"/>
      <c r="BR925" s="148">
        <v>2.8000000000000001E-2</v>
      </c>
      <c r="BS925" s="148"/>
      <c r="BT925" s="148">
        <v>0.92500000000000004</v>
      </c>
      <c r="BU925" s="148">
        <v>4.2999999999999997E-2</v>
      </c>
      <c r="BV925" s="148">
        <v>4.0000001899898052E-3</v>
      </c>
      <c r="BW925" s="148"/>
      <c r="BX925" s="148">
        <v>0.114</v>
      </c>
      <c r="BY925" s="148">
        <v>0.47299999999999998</v>
      </c>
      <c r="BZ925" s="1"/>
      <c r="CA925" s="150">
        <v>8514.75</v>
      </c>
      <c r="CB925" s="150">
        <v>9486.31</v>
      </c>
      <c r="CC925" s="124" t="s">
        <v>4379</v>
      </c>
      <c r="CD925" t="s">
        <v>4635</v>
      </c>
    </row>
    <row r="926" spans="1:82" x14ac:dyDescent="0.3">
      <c r="A926" s="1">
        <v>581124020</v>
      </c>
      <c r="B926" s="124" t="s">
        <v>4379</v>
      </c>
      <c r="C926" t="s">
        <v>299</v>
      </c>
      <c r="D926" t="s">
        <v>1428</v>
      </c>
      <c r="E926" s="30">
        <v>72.236289978027344</v>
      </c>
      <c r="F926" s="30">
        <v>74.262435913085938</v>
      </c>
      <c r="G926" s="30">
        <v>78.878654479980469</v>
      </c>
      <c r="H926" s="30">
        <v>78.301017761230469</v>
      </c>
      <c r="I926" s="1">
        <v>309</v>
      </c>
      <c r="J926" s="1" t="s">
        <v>4733</v>
      </c>
      <c r="K926" s="1">
        <v>4</v>
      </c>
      <c r="L926" t="s">
        <v>3820</v>
      </c>
      <c r="M926" t="s">
        <v>3911</v>
      </c>
      <c r="N926" t="s">
        <v>3917</v>
      </c>
      <c r="O926" t="s">
        <v>3921</v>
      </c>
      <c r="P926" s="148">
        <v>0.42990654706954962</v>
      </c>
      <c r="Q926" s="30">
        <v>44.648545290000001</v>
      </c>
      <c r="R926" s="30">
        <v>322.42990112304688</v>
      </c>
      <c r="S926" s="1">
        <v>75</v>
      </c>
      <c r="T926" s="1">
        <v>49</v>
      </c>
      <c r="U926" s="148">
        <v>0.65333330631256104</v>
      </c>
      <c r="V926" s="148">
        <v>0.31034481525421143</v>
      </c>
      <c r="W926" s="149">
        <v>45.501941739999999</v>
      </c>
      <c r="X926" s="149">
        <v>287.9310302734375</v>
      </c>
      <c r="Y926" s="1">
        <v>49</v>
      </c>
      <c r="Z926" s="30">
        <v>71.930686950683594</v>
      </c>
      <c r="AA926" s="148">
        <v>0.56499999999999995</v>
      </c>
      <c r="AB926" s="30">
        <v>45.7</v>
      </c>
      <c r="AC926" s="30">
        <v>349.6</v>
      </c>
      <c r="AD926" s="30">
        <v>72.56842041015625</v>
      </c>
      <c r="AE926" s="148">
        <v>0.50700000000000001</v>
      </c>
      <c r="AF926" s="30">
        <v>45.77</v>
      </c>
      <c r="AG926" s="30">
        <v>318.7</v>
      </c>
      <c r="AH926" s="30">
        <v>74.627494812011719</v>
      </c>
      <c r="AI926" s="148">
        <v>0.54</v>
      </c>
      <c r="AJ926" s="30">
        <v>46.606842540000002</v>
      </c>
      <c r="AK926" s="30">
        <v>337.1</v>
      </c>
      <c r="AL926" s="30">
        <v>74.285774230957031</v>
      </c>
      <c r="AM926" s="148">
        <v>0.45</v>
      </c>
      <c r="AN926" s="30">
        <v>46.356997079999999</v>
      </c>
      <c r="AO926" s="30">
        <v>311.3</v>
      </c>
      <c r="AP926" s="148">
        <v>0.46728971600532532</v>
      </c>
      <c r="AQ926" s="30">
        <v>46.180173160000002</v>
      </c>
      <c r="AR926" s="30">
        <v>328.97195434570313</v>
      </c>
      <c r="AS926" s="30">
        <v>75</v>
      </c>
      <c r="AT926" s="30">
        <v>49</v>
      </c>
      <c r="AU926" s="148">
        <v>0.65333330631256104</v>
      </c>
      <c r="AV926" s="30">
        <v>78.301017761230469</v>
      </c>
      <c r="AW926" s="148">
        <v>0.37931033968925482</v>
      </c>
      <c r="AX926" s="30">
        <v>46.152486420000002</v>
      </c>
      <c r="AY926" s="30">
        <v>305.17242431640631</v>
      </c>
      <c r="AZ926" s="30">
        <v>49</v>
      </c>
      <c r="BA926" s="30">
        <v>73.412117004394531</v>
      </c>
      <c r="BB926" s="148">
        <v>0.51900000000000002</v>
      </c>
      <c r="BC926" s="30">
        <v>44.39</v>
      </c>
      <c r="BD926" s="30">
        <v>355</v>
      </c>
      <c r="BE926" s="30">
        <v>72.742301940917969</v>
      </c>
      <c r="BF926" s="147">
        <v>0.42699999999999999</v>
      </c>
      <c r="BG926" s="30">
        <v>43.94</v>
      </c>
      <c r="BH926" s="30">
        <v>320</v>
      </c>
      <c r="BI926" s="30">
        <v>73.261985778808594</v>
      </c>
      <c r="BJ926" s="148">
        <v>0.33900000000000002</v>
      </c>
      <c r="BK926" s="30">
        <v>44.314114779999997</v>
      </c>
      <c r="BL926" s="30">
        <v>283.89999999999998</v>
      </c>
      <c r="BM926" s="30">
        <v>73.403678894042969</v>
      </c>
      <c r="BN926" s="148">
        <v>0.26300000000000001</v>
      </c>
      <c r="BO926" s="30">
        <v>44.224185130000002</v>
      </c>
      <c r="BP926" s="30">
        <v>258.8</v>
      </c>
      <c r="BQ926" s="148">
        <v>1.9E-2</v>
      </c>
      <c r="BR926" s="148">
        <v>4.4999999999999998E-2</v>
      </c>
      <c r="BS926" s="148"/>
      <c r="BT926" s="148">
        <v>0.90300000000000002</v>
      </c>
      <c r="BU926" s="148">
        <v>3.2000000000000001E-2</v>
      </c>
      <c r="BV926" s="148">
        <v>0</v>
      </c>
      <c r="BW926" s="148"/>
      <c r="BX926" s="148">
        <v>0.129</v>
      </c>
      <c r="BY926" s="148">
        <v>0.53900000000000003</v>
      </c>
      <c r="BZ926" s="1"/>
      <c r="CA926" s="150">
        <v>8871.6298828125</v>
      </c>
      <c r="CB926" s="150">
        <v>11260.74</v>
      </c>
      <c r="CC926" s="124" t="s">
        <v>4379</v>
      </c>
      <c r="CD926" t="s">
        <v>4634</v>
      </c>
    </row>
    <row r="927" spans="1:82" x14ac:dyDescent="0.3">
      <c r="A927" s="1">
        <v>591131050</v>
      </c>
      <c r="B927" s="124" t="s">
        <v>4380</v>
      </c>
      <c r="C927" t="s">
        <v>300</v>
      </c>
      <c r="D927" t="s">
        <v>1429</v>
      </c>
      <c r="E927" s="30">
        <v>81.987312316894531</v>
      </c>
      <c r="F927" s="30">
        <v>81.38739013671875</v>
      </c>
      <c r="G927" s="30">
        <v>77.488441467285156</v>
      </c>
      <c r="H927" s="30">
        <v>75.340003967285156</v>
      </c>
      <c r="I927" s="1">
        <v>97</v>
      </c>
      <c r="J927" s="1">
        <v>7</v>
      </c>
      <c r="K927" s="1">
        <v>12</v>
      </c>
      <c r="L927" t="s">
        <v>3877</v>
      </c>
      <c r="M927" t="s">
        <v>3912</v>
      </c>
      <c r="N927" t="s">
        <v>3917</v>
      </c>
      <c r="O927" t="s">
        <v>3923</v>
      </c>
      <c r="P927" s="148">
        <v>0.30232557654380798</v>
      </c>
      <c r="Q927" s="30">
        <v>48.704609759999997</v>
      </c>
      <c r="R927" s="30"/>
      <c r="S927" s="1">
        <v>53</v>
      </c>
      <c r="T927" s="1">
        <v>43</v>
      </c>
      <c r="U927" s="148">
        <v>0.81132078170776367</v>
      </c>
      <c r="V927" s="148"/>
      <c r="W927" s="149">
        <v>48.454111650000002</v>
      </c>
      <c r="X927" s="149"/>
      <c r="Y927" s="1">
        <v>43</v>
      </c>
      <c r="Z927" s="30">
        <v>84.316452026367188</v>
      </c>
      <c r="AA927" s="148">
        <v>0.66700000000000004</v>
      </c>
      <c r="AB927" s="30">
        <v>49.8</v>
      </c>
      <c r="AC927" s="30">
        <v>350</v>
      </c>
      <c r="AD927" s="30">
        <v>83.61285400390625</v>
      </c>
      <c r="AE927" s="148">
        <v>0.6</v>
      </c>
      <c r="AF927" s="30">
        <v>49.52</v>
      </c>
      <c r="AG927" s="30">
        <v>340</v>
      </c>
      <c r="AH927" s="30">
        <v>85.360122680664063</v>
      </c>
      <c r="AI927" s="148">
        <v>0.59499999999999997</v>
      </c>
      <c r="AJ927" s="30">
        <v>50.161637599999999</v>
      </c>
      <c r="AK927" s="30">
        <v>345.9</v>
      </c>
      <c r="AL927" s="30">
        <v>85.26287841796875</v>
      </c>
      <c r="AM927" s="148">
        <v>0.53600000000000003</v>
      </c>
      <c r="AN927" s="30">
        <v>50.09248788</v>
      </c>
      <c r="AO927" s="30">
        <v>335.7</v>
      </c>
      <c r="AP927" s="148">
        <v>0.15000000596046451</v>
      </c>
      <c r="AQ927" s="30">
        <v>45.310562230000002</v>
      </c>
      <c r="AR927" s="30"/>
      <c r="AS927" s="30">
        <v>53</v>
      </c>
      <c r="AT927" s="30">
        <v>43</v>
      </c>
      <c r="AU927" s="148">
        <v>0.81132078170776367</v>
      </c>
      <c r="AV927" s="30">
        <v>75.340003967285156</v>
      </c>
      <c r="AW927" s="148">
        <v>0.125</v>
      </c>
      <c r="AX927" s="30">
        <v>44.455480649999998</v>
      </c>
      <c r="AY927" s="30"/>
      <c r="AZ927" s="30">
        <v>43</v>
      </c>
      <c r="BA927" s="30">
        <v>77.020584106445313</v>
      </c>
      <c r="BB927" s="148">
        <v>0.219</v>
      </c>
      <c r="BC927" s="30">
        <v>46.14</v>
      </c>
      <c r="BD927" s="30">
        <v>253.1</v>
      </c>
      <c r="BE927" s="30">
        <v>78.199516296386719</v>
      </c>
      <c r="BF927" s="147">
        <v>0.16700000000000001</v>
      </c>
      <c r="BG927" s="30">
        <v>46.63</v>
      </c>
      <c r="BH927" s="30">
        <v>241.7</v>
      </c>
      <c r="BI927" s="30">
        <v>82.6787109375</v>
      </c>
      <c r="BJ927" s="148">
        <v>0.34100000000000003</v>
      </c>
      <c r="BK927" s="30">
        <v>48.901212299999997</v>
      </c>
      <c r="BL927" s="30">
        <v>273.2</v>
      </c>
      <c r="BM927" s="30">
        <v>83.756301879882813</v>
      </c>
      <c r="BN927" s="148">
        <v>0.32100000000000001</v>
      </c>
      <c r="BO927" s="30">
        <v>49.383657460000002</v>
      </c>
      <c r="BP927" s="30">
        <v>260.7</v>
      </c>
      <c r="BQ927" s="148"/>
      <c r="BR927" s="148"/>
      <c r="BS927" s="148"/>
      <c r="BT927" s="148">
        <v>0.95900000000000007</v>
      </c>
      <c r="BU927" s="148"/>
      <c r="BV927" s="148">
        <v>4.1000001132488251E-2</v>
      </c>
      <c r="BW927" s="148"/>
      <c r="BX927" s="148">
        <v>0.23699999999999999</v>
      </c>
      <c r="BY927" s="148">
        <v>0.625</v>
      </c>
      <c r="BZ927" s="1"/>
      <c r="CA927" s="150">
        <v>9212.259765625</v>
      </c>
      <c r="CB927" s="150">
        <v>9601.14</v>
      </c>
      <c r="CC927" s="124" t="s">
        <v>4380</v>
      </c>
      <c r="CD927" t="s">
        <v>4633</v>
      </c>
    </row>
    <row r="928" spans="1:82" x14ac:dyDescent="0.3">
      <c r="A928" s="1">
        <v>591134020</v>
      </c>
      <c r="B928" s="124" t="s">
        <v>4380</v>
      </c>
      <c r="C928" t="s">
        <v>300</v>
      </c>
      <c r="D928" t="s">
        <v>1430</v>
      </c>
      <c r="E928" s="30">
        <v>83.697517395019531</v>
      </c>
      <c r="F928" s="30">
        <v>82.838600158691406</v>
      </c>
      <c r="G928" s="30">
        <v>86.954803466796875</v>
      </c>
      <c r="H928" s="30">
        <v>86.442970275878906</v>
      </c>
      <c r="I928" s="1">
        <v>102</v>
      </c>
      <c r="J928" s="1" t="s">
        <v>4733</v>
      </c>
      <c r="K928" s="1">
        <v>6</v>
      </c>
      <c r="L928" t="s">
        <v>3877</v>
      </c>
      <c r="M928" t="s">
        <v>3912</v>
      </c>
      <c r="N928" t="s">
        <v>3917</v>
      </c>
      <c r="O928" t="s">
        <v>3923</v>
      </c>
      <c r="P928" s="148">
        <v>0.40740740299224848</v>
      </c>
      <c r="Q928" s="30">
        <v>49.415993100000001</v>
      </c>
      <c r="R928" s="30">
        <v>320.370361328125</v>
      </c>
      <c r="S928" s="1">
        <v>67</v>
      </c>
      <c r="T928" s="1">
        <v>52</v>
      </c>
      <c r="U928" s="148">
        <v>0.7761194109916687</v>
      </c>
      <c r="V928" s="148">
        <v>0.28571429848670959</v>
      </c>
      <c r="W928" s="149">
        <v>49.055411800000002</v>
      </c>
      <c r="X928" s="149"/>
      <c r="Y928" s="1">
        <v>52</v>
      </c>
      <c r="Z928" s="30">
        <v>89.754104614257813</v>
      </c>
      <c r="AA928" s="148">
        <v>0.44900000000000001</v>
      </c>
      <c r="AB928" s="30">
        <v>51.6</v>
      </c>
      <c r="AC928" s="30">
        <v>328.6</v>
      </c>
      <c r="AD928" s="30">
        <v>89.120346069335938</v>
      </c>
      <c r="AE928" s="148">
        <v>0.38500000000000001</v>
      </c>
      <c r="AF928" s="30">
        <v>51.39</v>
      </c>
      <c r="AG928" s="30">
        <v>310.3</v>
      </c>
      <c r="AH928" s="30">
        <v>88.525253295898438</v>
      </c>
      <c r="AI928" s="148">
        <v>0.434</v>
      </c>
      <c r="AJ928" s="30">
        <v>51.209973130000002</v>
      </c>
      <c r="AK928" s="30">
        <v>345.3</v>
      </c>
      <c r="AL928" s="30">
        <v>87.3896484375</v>
      </c>
      <c r="AM928" s="148">
        <v>0.38100000000000001</v>
      </c>
      <c r="AN928" s="30">
        <v>50.816224849999998</v>
      </c>
      <c r="AO928" s="30">
        <v>331</v>
      </c>
      <c r="AP928" s="148">
        <v>0.31481480598449713</v>
      </c>
      <c r="AQ928" s="30">
        <v>51.232022530000002</v>
      </c>
      <c r="AR928" s="30">
        <v>294.4444580078125</v>
      </c>
      <c r="AS928" s="30">
        <v>67</v>
      </c>
      <c r="AT928" s="30">
        <v>52</v>
      </c>
      <c r="AU928" s="148">
        <v>0.7761194109916687</v>
      </c>
      <c r="AV928" s="30">
        <v>86.442970275878906</v>
      </c>
      <c r="AW928" s="148">
        <v>0.25714287161827087</v>
      </c>
      <c r="AX928" s="30">
        <v>50.818780859999997</v>
      </c>
      <c r="AY928" s="30"/>
      <c r="AZ928" s="30">
        <v>52</v>
      </c>
      <c r="BA928" s="30">
        <v>94.568061828613281</v>
      </c>
      <c r="BB928" s="148">
        <v>0.40799999999999997</v>
      </c>
      <c r="BC928" s="30">
        <v>54.65</v>
      </c>
      <c r="BD928" s="30">
        <v>316.3</v>
      </c>
      <c r="BE928" s="30">
        <v>95.342063903808594</v>
      </c>
      <c r="BF928" s="147">
        <v>0.35899999999999999</v>
      </c>
      <c r="BG928" s="30">
        <v>55.08</v>
      </c>
      <c r="BH928" s="30">
        <v>300</v>
      </c>
      <c r="BI928" s="30">
        <v>89.96942138671875</v>
      </c>
      <c r="BJ928" s="148">
        <v>0.41499999999999998</v>
      </c>
      <c r="BK928" s="30">
        <v>52.452681060000003</v>
      </c>
      <c r="BL928" s="30">
        <v>317</v>
      </c>
      <c r="BM928" s="30">
        <v>90.156143188476563</v>
      </c>
      <c r="BN928" s="148">
        <v>0.40500000000000003</v>
      </c>
      <c r="BO928" s="30">
        <v>52.573172679999999</v>
      </c>
      <c r="BP928" s="30">
        <v>307.10000000000002</v>
      </c>
      <c r="BQ928" s="148"/>
      <c r="BR928" s="148"/>
      <c r="BS928" s="148"/>
      <c r="BT928" s="148">
        <v>0.97099999999999997</v>
      </c>
      <c r="BU928" s="148"/>
      <c r="BV928" s="148">
        <v>2.899999916553497E-2</v>
      </c>
      <c r="BW928" s="148"/>
      <c r="BX928" s="148">
        <v>0.128</v>
      </c>
      <c r="BY928" s="148">
        <v>0.59799999999999998</v>
      </c>
      <c r="BZ928" s="1"/>
      <c r="CA928" s="150">
        <v>9064.3896484375</v>
      </c>
      <c r="CB928" s="150">
        <v>9975.86</v>
      </c>
      <c r="CC928" s="124" t="s">
        <v>4380</v>
      </c>
      <c r="CD928" t="s">
        <v>4634</v>
      </c>
    </row>
    <row r="929" spans="1:82" x14ac:dyDescent="0.3">
      <c r="A929" s="1">
        <v>591144020</v>
      </c>
      <c r="B929" s="124" t="s">
        <v>4381</v>
      </c>
      <c r="C929" t="s">
        <v>301</v>
      </c>
      <c r="D929" t="s">
        <v>1431</v>
      </c>
      <c r="E929" s="30">
        <v>101.7336502075195</v>
      </c>
      <c r="F929" s="30">
        <v>100.25523376464839</v>
      </c>
      <c r="G929" s="30">
        <v>94.013626098632813</v>
      </c>
      <c r="H929" s="30">
        <v>91.867080688476563</v>
      </c>
      <c r="I929" s="1">
        <v>55</v>
      </c>
      <c r="J929" s="1" t="s">
        <v>4733</v>
      </c>
      <c r="K929" s="1">
        <v>8</v>
      </c>
      <c r="L929" t="s">
        <v>3877</v>
      </c>
      <c r="M929" t="s">
        <v>3912</v>
      </c>
      <c r="N929" t="s">
        <v>3916</v>
      </c>
      <c r="O929" t="s">
        <v>3921</v>
      </c>
      <c r="P929" s="148">
        <v>0.32432430982589722</v>
      </c>
      <c r="Q929" s="30">
        <v>56.918354700000002</v>
      </c>
      <c r="R929" s="30"/>
      <c r="S929" s="1">
        <v>54</v>
      </c>
      <c r="T929" s="1">
        <v>31</v>
      </c>
      <c r="U929" s="148">
        <v>0.57407408952713013</v>
      </c>
      <c r="V929" s="148"/>
      <c r="W929" s="149">
        <v>56.271860689999997</v>
      </c>
      <c r="X929" s="149"/>
      <c r="Y929" s="1">
        <v>31</v>
      </c>
      <c r="Z929" s="30">
        <v>91.566658020019531</v>
      </c>
      <c r="AA929" s="148">
        <v>0.52900000000000003</v>
      </c>
      <c r="AB929" s="30">
        <v>52.2</v>
      </c>
      <c r="AC929" s="30">
        <v>335.3</v>
      </c>
      <c r="AD929" s="30">
        <v>91.034721374511719</v>
      </c>
      <c r="AE929" s="148">
        <v>0.47599999999999998</v>
      </c>
      <c r="AF929" s="30">
        <v>52.04</v>
      </c>
      <c r="AG929" s="30">
        <v>328.6</v>
      </c>
      <c r="AH929" s="30">
        <v>88.651695251464844</v>
      </c>
      <c r="AI929" s="148">
        <v>0.40500000000000003</v>
      </c>
      <c r="AJ929" s="30">
        <v>51.251853009999998</v>
      </c>
      <c r="AK929" s="30">
        <v>329.7</v>
      </c>
      <c r="AL929" s="30">
        <v>88.189285278320313</v>
      </c>
      <c r="AM929" s="148">
        <v>0.37</v>
      </c>
      <c r="AN929" s="30">
        <v>51.088340520000003</v>
      </c>
      <c r="AO929" s="30">
        <v>314.8</v>
      </c>
      <c r="AP929" s="148">
        <v>0.32432430982589722</v>
      </c>
      <c r="AQ929" s="30">
        <v>55.647502709999998</v>
      </c>
      <c r="AR929" s="30"/>
      <c r="AS929" s="30">
        <v>54</v>
      </c>
      <c r="AT929" s="30">
        <v>31</v>
      </c>
      <c r="AU929" s="148">
        <v>0.57407408952713013</v>
      </c>
      <c r="AV929" s="30">
        <v>91.867080688476563</v>
      </c>
      <c r="AW929" s="148">
        <v>0.125</v>
      </c>
      <c r="AX929" s="30">
        <v>53.927426359999998</v>
      </c>
      <c r="AY929" s="30"/>
      <c r="AZ929" s="30">
        <v>31</v>
      </c>
      <c r="BA929" s="30">
        <v>88.608932495117188</v>
      </c>
      <c r="BB929" s="148">
        <v>0.32400000000000001</v>
      </c>
      <c r="BC929" s="30">
        <v>51.76</v>
      </c>
      <c r="BD929" s="30">
        <v>288.2</v>
      </c>
      <c r="BE929" s="30">
        <v>89.113945007324219</v>
      </c>
      <c r="BF929" s="147">
        <v>0.28599999999999998</v>
      </c>
      <c r="BG929" s="30">
        <v>52.01</v>
      </c>
      <c r="BH929" s="30">
        <v>271.39999999999998</v>
      </c>
      <c r="BI929" s="30">
        <v>84.561851501464844</v>
      </c>
      <c r="BJ929" s="148">
        <v>0.29699999999999999</v>
      </c>
      <c r="BK929" s="30">
        <v>49.818530490000001</v>
      </c>
      <c r="BL929" s="30">
        <v>283.8</v>
      </c>
      <c r="BM929" s="30">
        <v>84.106414794921875</v>
      </c>
      <c r="BN929" s="148">
        <v>0.185</v>
      </c>
      <c r="BO929" s="30">
        <v>49.558146610000001</v>
      </c>
      <c r="BP929" s="30">
        <v>259.3</v>
      </c>
      <c r="BQ929" s="148"/>
      <c r="BR929" s="148"/>
      <c r="BS929" s="148"/>
      <c r="BT929" s="148">
        <v>0.89100000000000001</v>
      </c>
      <c r="BU929" s="148"/>
      <c r="BV929" s="148">
        <v>0.1089999973773956</v>
      </c>
      <c r="BW929" s="148"/>
      <c r="BX929" s="148"/>
      <c r="BY929" s="148">
        <v>0.35199999999999998</v>
      </c>
      <c r="BZ929" s="1"/>
      <c r="CA929" s="150">
        <v>12699.5400390625</v>
      </c>
      <c r="CB929" s="150">
        <v>14262.38</v>
      </c>
      <c r="CC929" s="124" t="s">
        <v>4381</v>
      </c>
      <c r="CD929" t="s">
        <v>4635</v>
      </c>
    </row>
    <row r="930" spans="1:82" x14ac:dyDescent="0.3">
      <c r="A930" s="1">
        <v>591173000</v>
      </c>
      <c r="B930" s="124" t="s">
        <v>4382</v>
      </c>
      <c r="C930" t="s">
        <v>302</v>
      </c>
      <c r="D930" t="s">
        <v>1432</v>
      </c>
      <c r="E930" s="30">
        <v>81.207000732421875</v>
      </c>
      <c r="F930" s="30">
        <v>79.360221862792969</v>
      </c>
      <c r="G930" s="30">
        <v>85.551742553710938</v>
      </c>
      <c r="H930" s="30">
        <v>83.234916687011719</v>
      </c>
      <c r="I930" s="1">
        <v>386</v>
      </c>
      <c r="J930" s="1">
        <v>6</v>
      </c>
      <c r="K930" s="1">
        <v>8</v>
      </c>
      <c r="L930" t="s">
        <v>3877</v>
      </c>
      <c r="M930" t="s">
        <v>3912</v>
      </c>
      <c r="N930" t="s">
        <v>3917</v>
      </c>
      <c r="O930" t="s">
        <v>3923</v>
      </c>
      <c r="P930" s="148">
        <v>0.34340658783912659</v>
      </c>
      <c r="Q930" s="30">
        <v>48.380031279999997</v>
      </c>
      <c r="R930" s="30">
        <v>313.4615478515625</v>
      </c>
      <c r="S930" s="1">
        <v>795</v>
      </c>
      <c r="T930" s="1">
        <v>377</v>
      </c>
      <c r="U930" s="148">
        <v>0.47421383857727051</v>
      </c>
      <c r="V930" s="148">
        <v>0.1864406764507294</v>
      </c>
      <c r="W930" s="149">
        <v>47.614170649999998</v>
      </c>
      <c r="X930" s="149">
        <v>269.49151611328131</v>
      </c>
      <c r="Y930" s="1">
        <v>377</v>
      </c>
      <c r="Z930" s="30">
        <v>79.785079956054688</v>
      </c>
      <c r="AA930" s="148">
        <v>0.38700000000000001</v>
      </c>
      <c r="AB930" s="30">
        <v>48.3</v>
      </c>
      <c r="AC930" s="30">
        <v>322.7</v>
      </c>
      <c r="AD930" s="30">
        <v>79.46014404296875</v>
      </c>
      <c r="AE930" s="148">
        <v>0.26300000000000001</v>
      </c>
      <c r="AF930" s="30">
        <v>48.11</v>
      </c>
      <c r="AG930" s="30">
        <v>282.89999999999998</v>
      </c>
      <c r="AH930" s="30">
        <v>80.066886901855469</v>
      </c>
      <c r="AI930" s="148">
        <v>0.43099999999999999</v>
      </c>
      <c r="AJ930" s="30">
        <v>48.408445669999999</v>
      </c>
      <c r="AK930" s="30">
        <v>333.1</v>
      </c>
      <c r="AL930" s="30">
        <v>80.470726013183594</v>
      </c>
      <c r="AM930" s="148">
        <v>0.32400000000000001</v>
      </c>
      <c r="AN930" s="30">
        <v>48.461726059999997</v>
      </c>
      <c r="AO930" s="30">
        <v>297.60000000000002</v>
      </c>
      <c r="AP930" s="148">
        <v>0.31388887763023382</v>
      </c>
      <c r="AQ930" s="30">
        <v>50.354370000000003</v>
      </c>
      <c r="AR930" s="30">
        <v>291.11111450195313</v>
      </c>
      <c r="AS930" s="30">
        <v>789</v>
      </c>
      <c r="AT930" s="30">
        <v>373</v>
      </c>
      <c r="AU930" s="148">
        <v>0.47421383857727051</v>
      </c>
      <c r="AV930" s="30">
        <v>83.234916687011719</v>
      </c>
      <c r="AW930" s="148">
        <v>0.1666666716337204</v>
      </c>
      <c r="AX930" s="30">
        <v>48.980189619999997</v>
      </c>
      <c r="AY930" s="30">
        <v>239.08045959472659</v>
      </c>
      <c r="AZ930" s="30">
        <v>373</v>
      </c>
      <c r="BA930" s="30">
        <v>82.134307861328125</v>
      </c>
      <c r="BB930" s="148">
        <v>0.35899999999999999</v>
      </c>
      <c r="BC930" s="30">
        <v>48.62</v>
      </c>
      <c r="BD930" s="30">
        <v>297.5</v>
      </c>
      <c r="BE930" s="30">
        <v>80.045639038085938</v>
      </c>
      <c r="BF930" s="147">
        <v>0.22800000000000001</v>
      </c>
      <c r="BG930" s="30">
        <v>47.54</v>
      </c>
      <c r="BH930" s="30">
        <v>248.5</v>
      </c>
      <c r="BI930" s="30">
        <v>82.186164855957031</v>
      </c>
      <c r="BJ930" s="148">
        <v>0.37799999999999989</v>
      </c>
      <c r="BK930" s="30">
        <v>48.66128217</v>
      </c>
      <c r="BL930" s="30">
        <v>293.89999999999998</v>
      </c>
      <c r="BM930" s="30">
        <v>81.016181945800781</v>
      </c>
      <c r="BN930" s="148">
        <v>0.28100000000000003</v>
      </c>
      <c r="BO930" s="30">
        <v>48.018056010000002</v>
      </c>
      <c r="BP930" s="30">
        <v>254.8</v>
      </c>
      <c r="BQ930" s="148">
        <v>1.7999999999999999E-2</v>
      </c>
      <c r="BR930" s="148">
        <v>6.2E-2</v>
      </c>
      <c r="BS930" s="148"/>
      <c r="BT930" s="148">
        <v>0.86299999999999999</v>
      </c>
      <c r="BU930" s="148">
        <v>4.9000000000000002E-2</v>
      </c>
      <c r="BV930" s="148">
        <v>8.0000003799796104E-3</v>
      </c>
      <c r="BW930" s="148"/>
      <c r="BX930" s="148">
        <v>0.16600000000000001</v>
      </c>
      <c r="BY930" s="148">
        <v>0.39500000000000002</v>
      </c>
      <c r="BZ930" s="1"/>
      <c r="CA930" s="150">
        <v>5621.27001953125</v>
      </c>
      <c r="CB930" s="150">
        <v>8821.9599999999991</v>
      </c>
      <c r="CC930" s="124" t="s">
        <v>4382</v>
      </c>
      <c r="CD930" t="s">
        <v>4633</v>
      </c>
    </row>
    <row r="931" spans="1:82" x14ac:dyDescent="0.3">
      <c r="A931" s="1">
        <v>591174020</v>
      </c>
      <c r="B931" s="124" t="s">
        <v>4382</v>
      </c>
      <c r="C931" t="s">
        <v>302</v>
      </c>
      <c r="D931" t="s">
        <v>1433</v>
      </c>
      <c r="E931" s="30">
        <v>86.250389099121094</v>
      </c>
      <c r="F931" s="30">
        <v>84.547515869140625</v>
      </c>
      <c r="G931" s="30">
        <v>92.433456420898438</v>
      </c>
      <c r="H931" s="30">
        <v>89.476448059082031</v>
      </c>
      <c r="I931" s="1">
        <v>232</v>
      </c>
      <c r="J931" s="1">
        <v>4</v>
      </c>
      <c r="K931" s="1">
        <v>5</v>
      </c>
      <c r="L931" t="s">
        <v>3877</v>
      </c>
      <c r="M931" t="s">
        <v>3912</v>
      </c>
      <c r="N931" t="s">
        <v>3917</v>
      </c>
      <c r="O931" t="s">
        <v>3923</v>
      </c>
      <c r="P931" s="148">
        <v>0.65909093618392944</v>
      </c>
      <c r="Q931" s="30">
        <v>50.477892730000001</v>
      </c>
      <c r="R931" s="30"/>
      <c r="S931" s="1">
        <v>353</v>
      </c>
      <c r="T931" s="1">
        <v>191</v>
      </c>
      <c r="U931" s="148">
        <v>0.54107648134231567</v>
      </c>
      <c r="V931" s="148">
        <v>0.27777779102325439</v>
      </c>
      <c r="W931" s="149">
        <v>49.763485660000001</v>
      </c>
      <c r="X931" s="149"/>
      <c r="Y931" s="1">
        <v>191</v>
      </c>
      <c r="Z931" s="30">
        <v>81.2955322265625</v>
      </c>
      <c r="AA931" s="148">
        <v>0.496</v>
      </c>
      <c r="AB931" s="30">
        <v>48.8</v>
      </c>
      <c r="AC931" s="30">
        <v>347</v>
      </c>
      <c r="AD931" s="30">
        <v>80.844383239746094</v>
      </c>
      <c r="AE931" s="148">
        <v>0.36599999999999999</v>
      </c>
      <c r="AF931" s="30">
        <v>48.58</v>
      </c>
      <c r="AG931" s="30">
        <v>319.39999999999998</v>
      </c>
      <c r="AH931" s="30">
        <v>87.470802307128906</v>
      </c>
      <c r="AI931" s="148">
        <v>0.45900000000000002</v>
      </c>
      <c r="AJ931" s="30">
        <v>50.860726300000003</v>
      </c>
      <c r="AK931" s="30">
        <v>342.9</v>
      </c>
      <c r="AL931" s="30">
        <v>86.917289733886719</v>
      </c>
      <c r="AM931" s="148">
        <v>0.41099999999999998</v>
      </c>
      <c r="AN931" s="30">
        <v>50.655482550000002</v>
      </c>
      <c r="AO931" s="30">
        <v>322.60000000000002</v>
      </c>
      <c r="AP931" s="148">
        <v>0.71363633871078491</v>
      </c>
      <c r="AQ931" s="30">
        <v>54.659064770000001</v>
      </c>
      <c r="AR931" s="30">
        <v>394.09091186523438</v>
      </c>
      <c r="AS931" s="30">
        <v>353</v>
      </c>
      <c r="AT931" s="30">
        <v>191</v>
      </c>
      <c r="AU931" s="148">
        <v>0.54107648134231567</v>
      </c>
      <c r="AV931" s="30">
        <v>89.476448059082031</v>
      </c>
      <c r="AW931" s="148">
        <v>0.6388888955116272</v>
      </c>
      <c r="AX931" s="30">
        <v>52.5573172</v>
      </c>
      <c r="AY931" s="30">
        <v>359.25924682617188</v>
      </c>
      <c r="AZ931" s="30">
        <v>191</v>
      </c>
      <c r="BA931" s="30">
        <v>79.6805419921875</v>
      </c>
      <c r="BB931" s="148">
        <v>0.40600000000000003</v>
      </c>
      <c r="BC931" s="30">
        <v>47.43</v>
      </c>
      <c r="BD931" s="30">
        <v>312.39999999999998</v>
      </c>
      <c r="BE931" s="30">
        <v>79.944198608398438</v>
      </c>
      <c r="BF931" s="147">
        <v>0.26100000000000001</v>
      </c>
      <c r="BG931" s="30">
        <v>47.49</v>
      </c>
      <c r="BH931" s="30">
        <v>267.2</v>
      </c>
      <c r="BI931" s="30">
        <v>84.848190307617188</v>
      </c>
      <c r="BJ931" s="148">
        <v>0.36699999999999999</v>
      </c>
      <c r="BK931" s="30">
        <v>49.958013880000003</v>
      </c>
      <c r="BL931" s="30">
        <v>294.60000000000002</v>
      </c>
      <c r="BM931" s="30">
        <v>84.547012329101563</v>
      </c>
      <c r="BN931" s="148">
        <v>0.30099999999999999</v>
      </c>
      <c r="BO931" s="30">
        <v>49.777729700000002</v>
      </c>
      <c r="BP931" s="30">
        <v>276</v>
      </c>
      <c r="BQ931" s="148">
        <v>2.5999999999999999E-2</v>
      </c>
      <c r="BR931" s="148">
        <v>3.4000000000000002E-2</v>
      </c>
      <c r="BS931" s="148"/>
      <c r="BT931" s="148">
        <v>0.871</v>
      </c>
      <c r="BU931" s="148">
        <v>5.6000000000000001E-2</v>
      </c>
      <c r="BV931" s="148">
        <v>1.30000002682209E-2</v>
      </c>
      <c r="BW931" s="148"/>
      <c r="BX931" s="148">
        <v>0.155</v>
      </c>
      <c r="BY931" s="148">
        <v>0.41</v>
      </c>
      <c r="BZ931" s="1"/>
      <c r="CA931" s="150">
        <v>7330.2900390625</v>
      </c>
      <c r="CB931" s="150">
        <v>8280.75</v>
      </c>
      <c r="CC931" s="124" t="s">
        <v>4382</v>
      </c>
      <c r="CD931" t="s">
        <v>4634</v>
      </c>
    </row>
    <row r="932" spans="1:82" x14ac:dyDescent="0.3">
      <c r="A932" s="1">
        <v>600773000</v>
      </c>
      <c r="B932" s="124" t="s">
        <v>4383</v>
      </c>
      <c r="C932" t="s">
        <v>303</v>
      </c>
      <c r="D932" t="s">
        <v>1434</v>
      </c>
      <c r="E932" s="30">
        <v>81.451408386230469</v>
      </c>
      <c r="F932" s="30">
        <v>82.471366882324219</v>
      </c>
      <c r="G932" s="30">
        <v>83.551216125488281</v>
      </c>
      <c r="H932" s="30">
        <v>82.620040893554688</v>
      </c>
      <c r="I932" s="1">
        <v>237</v>
      </c>
      <c r="J932" s="1">
        <v>6</v>
      </c>
      <c r="K932" s="1">
        <v>8</v>
      </c>
      <c r="L932" t="s">
        <v>3886</v>
      </c>
      <c r="M932" t="s">
        <v>3907</v>
      </c>
      <c r="N932" t="s">
        <v>3917</v>
      </c>
      <c r="O932" t="s">
        <v>3921</v>
      </c>
      <c r="P932" s="148">
        <v>0.43127962946891779</v>
      </c>
      <c r="Q932" s="30">
        <v>48.481694760000003</v>
      </c>
      <c r="R932" s="30">
        <v>328.90994262695313</v>
      </c>
      <c r="S932" s="1">
        <v>453</v>
      </c>
      <c r="T932" s="1">
        <v>318</v>
      </c>
      <c r="U932" s="148">
        <v>0.70198673009872437</v>
      </c>
      <c r="V932" s="148">
        <v>0.33557048439979548</v>
      </c>
      <c r="W932" s="149">
        <v>48.903248779999998</v>
      </c>
      <c r="X932" s="149">
        <v>306.71139526367188</v>
      </c>
      <c r="Y932" s="1">
        <v>318</v>
      </c>
      <c r="Z932" s="30">
        <v>91.868743896484375</v>
      </c>
      <c r="AA932" s="148">
        <v>0.53900000000000003</v>
      </c>
      <c r="AB932" s="30">
        <v>52.3</v>
      </c>
      <c r="AC932" s="30">
        <v>357.2</v>
      </c>
      <c r="AD932" s="30">
        <v>91.59429931640625</v>
      </c>
      <c r="AE932" s="148">
        <v>0.45200000000000001</v>
      </c>
      <c r="AF932" s="30">
        <v>52.23</v>
      </c>
      <c r="AG932" s="30">
        <v>332.7</v>
      </c>
      <c r="AH932" s="30">
        <v>92.562042236328125</v>
      </c>
      <c r="AI932" s="148">
        <v>0.57200000000000006</v>
      </c>
      <c r="AJ932" s="30">
        <v>52.547013829999997</v>
      </c>
      <c r="AK932" s="30">
        <v>358.8</v>
      </c>
      <c r="AL932" s="30">
        <v>91.645477294921875</v>
      </c>
      <c r="AM932" s="148">
        <v>0.49399999999999999</v>
      </c>
      <c r="AN932" s="30">
        <v>52.264476520000002</v>
      </c>
      <c r="AO932" s="30">
        <v>337.5</v>
      </c>
      <c r="AP932" s="148">
        <v>0.36792454123497009</v>
      </c>
      <c r="AQ932" s="30">
        <v>49.102986889999997</v>
      </c>
      <c r="AR932" s="30">
        <v>284.90567016601563</v>
      </c>
      <c r="AS932" s="30">
        <v>454</v>
      </c>
      <c r="AT932" s="30">
        <v>319</v>
      </c>
      <c r="AU932" s="148">
        <v>0.70198673009872437</v>
      </c>
      <c r="AV932" s="30">
        <v>82.620040893554688</v>
      </c>
      <c r="AW932" s="148">
        <v>0.28666666150093079</v>
      </c>
      <c r="AX932" s="30">
        <v>48.627794739999999</v>
      </c>
      <c r="AY932" s="30">
        <v>251.33332824707031</v>
      </c>
      <c r="AZ932" s="30">
        <v>319</v>
      </c>
      <c r="BA932" s="30">
        <v>86.093315124511719</v>
      </c>
      <c r="BB932" s="148">
        <v>0.34599999999999997</v>
      </c>
      <c r="BC932" s="30">
        <v>50.54</v>
      </c>
      <c r="BD932" s="30">
        <v>292.60000000000002</v>
      </c>
      <c r="BE932" s="30">
        <v>84.955101013183594</v>
      </c>
      <c r="BF932" s="147">
        <v>0.22</v>
      </c>
      <c r="BG932" s="30">
        <v>49.96</v>
      </c>
      <c r="BH932" s="30">
        <v>258.3</v>
      </c>
      <c r="BI932" s="30">
        <v>88.835945129394531</v>
      </c>
      <c r="BJ932" s="148">
        <v>0.40799999999999997</v>
      </c>
      <c r="BK932" s="30">
        <v>51.900538760000003</v>
      </c>
      <c r="BL932" s="30">
        <v>316.39999999999998</v>
      </c>
      <c r="BM932" s="30">
        <v>87.850631713867188</v>
      </c>
      <c r="BN932" s="148">
        <v>0.3</v>
      </c>
      <c r="BO932" s="30">
        <v>51.424167089999997</v>
      </c>
      <c r="BP932" s="30">
        <v>285.60000000000002</v>
      </c>
      <c r="BQ932" s="148"/>
      <c r="BR932" s="148">
        <v>0.10100000000000001</v>
      </c>
      <c r="BS932" s="148"/>
      <c r="BT932" s="148">
        <v>0.77200000000000002</v>
      </c>
      <c r="BU932" s="148">
        <v>3.7999999999999999E-2</v>
      </c>
      <c r="BV932" s="148">
        <v>8.9000001549720764E-2</v>
      </c>
      <c r="BW932" s="148">
        <v>0.08</v>
      </c>
      <c r="BX932" s="148">
        <v>0.19400000000000001</v>
      </c>
      <c r="BY932" s="148">
        <v>0.65300000000000002</v>
      </c>
      <c r="BZ932" s="1"/>
      <c r="CA932" s="150">
        <v>7820.5400390625</v>
      </c>
      <c r="CB932" s="150">
        <v>8575.42</v>
      </c>
      <c r="CC932" s="124" t="s">
        <v>4383</v>
      </c>
      <c r="CD932" t="s">
        <v>4633</v>
      </c>
    </row>
    <row r="933" spans="1:82" x14ac:dyDescent="0.3">
      <c r="A933" s="1">
        <v>600774020</v>
      </c>
      <c r="B933" s="124" t="s">
        <v>4383</v>
      </c>
      <c r="C933" t="s">
        <v>303</v>
      </c>
      <c r="D933" t="s">
        <v>1435</v>
      </c>
      <c r="E933" s="30">
        <v>95.550437927246094</v>
      </c>
      <c r="F933" s="30">
        <v>94.545097351074219</v>
      </c>
      <c r="G933" s="30">
        <v>86.539169311523438</v>
      </c>
      <c r="H933" s="30">
        <v>87.393257141113281</v>
      </c>
      <c r="I933" s="1">
        <v>436</v>
      </c>
      <c r="J933" s="1" t="s">
        <v>4733</v>
      </c>
      <c r="K933" s="1">
        <v>5</v>
      </c>
      <c r="L933" t="s">
        <v>3886</v>
      </c>
      <c r="M933" t="s">
        <v>3907</v>
      </c>
      <c r="N933" t="s">
        <v>3917</v>
      </c>
      <c r="O933" t="s">
        <v>3921</v>
      </c>
      <c r="P933" s="148">
        <v>0.5522388219833374</v>
      </c>
      <c r="Q933" s="30">
        <v>54.34636957</v>
      </c>
      <c r="R933" s="30">
        <v>355.223876953125</v>
      </c>
      <c r="S933" s="1">
        <v>200</v>
      </c>
      <c r="T933" s="1">
        <v>138</v>
      </c>
      <c r="U933" s="148">
        <v>0.68999999761581421</v>
      </c>
      <c r="V933" s="148">
        <v>0.45070421695709229</v>
      </c>
      <c r="W933" s="149">
        <v>53.905909029999997</v>
      </c>
      <c r="X933" s="149">
        <v>328.87322998046881</v>
      </c>
      <c r="Y933" s="1">
        <v>138</v>
      </c>
      <c r="Z933" s="30">
        <v>97.608489990234375</v>
      </c>
      <c r="AA933" s="148">
        <v>0.623</v>
      </c>
      <c r="AB933" s="30">
        <v>54.2</v>
      </c>
      <c r="AC933" s="30">
        <v>374</v>
      </c>
      <c r="AD933" s="30">
        <v>95.864814758300781</v>
      </c>
      <c r="AE933" s="148">
        <v>0.50700000000000001</v>
      </c>
      <c r="AF933" s="30">
        <v>53.68</v>
      </c>
      <c r="AG933" s="30">
        <v>344.3</v>
      </c>
      <c r="AH933" s="30">
        <v>90.077423095703125</v>
      </c>
      <c r="AI933" s="148">
        <v>0.51800000000000002</v>
      </c>
      <c r="AJ933" s="30">
        <v>51.724073750000002</v>
      </c>
      <c r="AK933" s="30">
        <v>346.1</v>
      </c>
      <c r="AL933" s="30">
        <v>89.447746276855469</v>
      </c>
      <c r="AM933" s="148">
        <v>0.42</v>
      </c>
      <c r="AN933" s="30">
        <v>51.516592449999997</v>
      </c>
      <c r="AO933" s="30">
        <v>318.3</v>
      </c>
      <c r="AP933" s="148">
        <v>0.52736318111419678</v>
      </c>
      <c r="AQ933" s="30">
        <v>50.97203201</v>
      </c>
      <c r="AR933" s="30">
        <v>338.3084716796875</v>
      </c>
      <c r="AS933" s="30">
        <v>199</v>
      </c>
      <c r="AT933" s="30">
        <v>137</v>
      </c>
      <c r="AU933" s="148">
        <v>0.68999999761581421</v>
      </c>
      <c r="AV933" s="30">
        <v>87.393257141113281</v>
      </c>
      <c r="AW933" s="148">
        <v>0.46478873491287231</v>
      </c>
      <c r="AX933" s="30">
        <v>51.363405520000001</v>
      </c>
      <c r="AY933" s="30">
        <v>318.30984497070313</v>
      </c>
      <c r="AZ933" s="30">
        <v>137</v>
      </c>
      <c r="BA933" s="30">
        <v>90.485336303710938</v>
      </c>
      <c r="BB933" s="148">
        <v>0.57399999999999995</v>
      </c>
      <c r="BC933" s="30">
        <v>52.67</v>
      </c>
      <c r="BD933" s="30">
        <v>353.9</v>
      </c>
      <c r="BE933" s="30">
        <v>90.777481079101563</v>
      </c>
      <c r="BF933" s="147">
        <v>0.45700000000000002</v>
      </c>
      <c r="BG933" s="30">
        <v>52.83</v>
      </c>
      <c r="BH933" s="30">
        <v>322.10000000000002</v>
      </c>
      <c r="BI933" s="30">
        <v>83.630134582519531</v>
      </c>
      <c r="BJ933" s="148">
        <v>0.439</v>
      </c>
      <c r="BK933" s="30">
        <v>49.36467038</v>
      </c>
      <c r="BL933" s="30">
        <v>317.5</v>
      </c>
      <c r="BM933" s="30">
        <v>84.197601318359375</v>
      </c>
      <c r="BN933" s="148">
        <v>0.34300000000000003</v>
      </c>
      <c r="BO933" s="30">
        <v>49.603591059999999</v>
      </c>
      <c r="BP933" s="30">
        <v>292.89999999999998</v>
      </c>
      <c r="BQ933" s="148"/>
      <c r="BR933" s="148">
        <v>0.106</v>
      </c>
      <c r="BS933" s="148"/>
      <c r="BT933" s="148">
        <v>0.745</v>
      </c>
      <c r="BU933" s="148">
        <v>3.6999999999999998E-2</v>
      </c>
      <c r="BV933" s="148">
        <v>0.1120000034570694</v>
      </c>
      <c r="BW933" s="148">
        <v>0.124</v>
      </c>
      <c r="BX933" s="148">
        <v>0.20399999999999999</v>
      </c>
      <c r="BY933" s="148">
        <v>0.67800000000000005</v>
      </c>
      <c r="BZ933" s="1"/>
      <c r="CA933" s="150">
        <v>8773.9697265625</v>
      </c>
      <c r="CB933" s="150">
        <v>9554.51</v>
      </c>
      <c r="CC933" s="124" t="s">
        <v>4383</v>
      </c>
      <c r="CD933" t="s">
        <v>4634</v>
      </c>
    </row>
    <row r="934" spans="1:82" x14ac:dyDescent="0.3">
      <c r="A934" s="1">
        <v>600774040</v>
      </c>
      <c r="B934" s="124" t="s">
        <v>4383</v>
      </c>
      <c r="C934" t="s">
        <v>303</v>
      </c>
      <c r="D934" t="s">
        <v>1436</v>
      </c>
      <c r="E934" s="30">
        <v>84.654861450195313</v>
      </c>
      <c r="F934" s="30">
        <v>85.790878295898438</v>
      </c>
      <c r="G934" s="30">
        <v>83.332298278808594</v>
      </c>
      <c r="H934" s="30">
        <v>85.729263305664063</v>
      </c>
      <c r="I934" s="1">
        <v>403</v>
      </c>
      <c r="J934" s="1">
        <v>3</v>
      </c>
      <c r="K934" s="1">
        <v>8</v>
      </c>
      <c r="L934" t="s">
        <v>3886</v>
      </c>
      <c r="M934" t="s">
        <v>3907</v>
      </c>
      <c r="N934" t="s">
        <v>3917</v>
      </c>
      <c r="O934" t="s">
        <v>3921</v>
      </c>
      <c r="P934" s="148">
        <v>0.22471910715103149</v>
      </c>
      <c r="Q934" s="30">
        <v>49.814212230000003</v>
      </c>
      <c r="R934" s="30">
        <v>263.20223999023438</v>
      </c>
      <c r="S934" s="1">
        <v>531</v>
      </c>
      <c r="T934" s="1">
        <v>490</v>
      </c>
      <c r="U934" s="148">
        <v>0.92278718948364258</v>
      </c>
      <c r="V934" s="148">
        <v>0.20060789585113531</v>
      </c>
      <c r="W934" s="149">
        <v>50.278663090000002</v>
      </c>
      <c r="X934" s="149">
        <v>255.92704772949219</v>
      </c>
      <c r="Y934" s="1">
        <v>490</v>
      </c>
      <c r="Z934" s="30">
        <v>90.660377502441406</v>
      </c>
      <c r="AA934" s="148">
        <v>0.36899999999999999</v>
      </c>
      <c r="AB934" s="30">
        <v>51.9</v>
      </c>
      <c r="AC934" s="30">
        <v>313.10000000000002</v>
      </c>
      <c r="AD934" s="30">
        <v>91.59429931640625</v>
      </c>
      <c r="AE934" s="148">
        <v>0.34599999999999997</v>
      </c>
      <c r="AF934" s="30">
        <v>52.23</v>
      </c>
      <c r="AG934" s="30">
        <v>308</v>
      </c>
      <c r="AH934" s="30">
        <v>85.271865844726563</v>
      </c>
      <c r="AI934" s="148">
        <v>0.29699999999999999</v>
      </c>
      <c r="AJ934" s="30">
        <v>50.132407980000004</v>
      </c>
      <c r="AK934" s="30">
        <v>289.39999999999998</v>
      </c>
      <c r="AL934" s="30">
        <v>86.272514343261719</v>
      </c>
      <c r="AM934" s="148">
        <v>0.27700000000000002</v>
      </c>
      <c r="AN934" s="30">
        <v>50.436065890000002</v>
      </c>
      <c r="AO934" s="30">
        <v>282.89999999999998</v>
      </c>
      <c r="AP934" s="148">
        <v>0.2275280952453613</v>
      </c>
      <c r="AQ934" s="30">
        <v>48.966049140000003</v>
      </c>
      <c r="AR934" s="30">
        <v>249.15730285644531</v>
      </c>
      <c r="AS934" s="30">
        <v>537</v>
      </c>
      <c r="AT934" s="30">
        <v>496</v>
      </c>
      <c r="AU934" s="148">
        <v>0.92278718948364258</v>
      </c>
      <c r="AV934" s="30">
        <v>85.729263305664063</v>
      </c>
      <c r="AW934" s="148">
        <v>0.2127659618854523</v>
      </c>
      <c r="AX934" s="30">
        <v>50.409739799999997</v>
      </c>
      <c r="AY934" s="30">
        <v>243.16108703613281</v>
      </c>
      <c r="AZ934" s="30">
        <v>496</v>
      </c>
      <c r="BA934" s="30">
        <v>88.361495971679688</v>
      </c>
      <c r="BB934" s="148">
        <v>0.32200000000000001</v>
      </c>
      <c r="BC934" s="30">
        <v>51.64</v>
      </c>
      <c r="BD934" s="30">
        <v>279.8</v>
      </c>
      <c r="BE934" s="30">
        <v>89.255950927734375</v>
      </c>
      <c r="BF934" s="147">
        <v>0.30499999999999999</v>
      </c>
      <c r="BG934" s="30">
        <v>52.08</v>
      </c>
      <c r="BH934" s="30">
        <v>274.5</v>
      </c>
      <c r="BI934" s="30">
        <v>85.139244079589844</v>
      </c>
      <c r="BJ934" s="148">
        <v>0.26900000000000002</v>
      </c>
      <c r="BK934" s="30">
        <v>50.099791670000002</v>
      </c>
      <c r="BL934" s="30">
        <v>272.3</v>
      </c>
      <c r="BM934" s="30">
        <v>86.426002502441406</v>
      </c>
      <c r="BN934" s="148">
        <v>0.26200000000000001</v>
      </c>
      <c r="BO934" s="30">
        <v>50.714166220000003</v>
      </c>
      <c r="BP934" s="30">
        <v>267.39999999999998</v>
      </c>
      <c r="BQ934" s="148">
        <v>4.2000000000000003E-2</v>
      </c>
      <c r="BR934" s="148">
        <v>0.40400000000000003</v>
      </c>
      <c r="BS934" s="148">
        <v>3.2000000000000001E-2</v>
      </c>
      <c r="BT934" s="148">
        <v>0.27800000000000002</v>
      </c>
      <c r="BU934" s="148"/>
      <c r="BV934" s="148">
        <v>0.24300000071525571</v>
      </c>
      <c r="BW934" s="148">
        <v>0.51600000000000001</v>
      </c>
      <c r="BX934" s="148">
        <v>0.161</v>
      </c>
      <c r="BY934" s="148">
        <v>0.84099999999999997</v>
      </c>
      <c r="BZ934" s="1"/>
      <c r="CA934" s="150">
        <v>7549.830078125</v>
      </c>
      <c r="CB934" s="150">
        <v>8043.25</v>
      </c>
      <c r="CC934" s="124" t="s">
        <v>4383</v>
      </c>
      <c r="CD934" t="s">
        <v>4635</v>
      </c>
    </row>
    <row r="935" spans="1:82" x14ac:dyDescent="0.3">
      <c r="A935" s="1">
        <v>600774060</v>
      </c>
      <c r="B935" s="124" t="s">
        <v>4383</v>
      </c>
      <c r="C935" t="s">
        <v>303</v>
      </c>
      <c r="D935" t="s">
        <v>1437</v>
      </c>
      <c r="E935" s="30">
        <v>83.986831665039063</v>
      </c>
      <c r="F935" s="30">
        <v>83.688995361328125</v>
      </c>
      <c r="G935" s="30">
        <v>81.337959289550781</v>
      </c>
      <c r="H935" s="30">
        <v>85.278533935546875</v>
      </c>
      <c r="I935" s="1">
        <v>154</v>
      </c>
      <c r="J935" s="1">
        <v>3</v>
      </c>
      <c r="K935" s="1">
        <v>8</v>
      </c>
      <c r="L935" t="s">
        <v>3886</v>
      </c>
      <c r="M935" t="s">
        <v>3907</v>
      </c>
      <c r="N935" t="s">
        <v>3917</v>
      </c>
      <c r="O935" t="s">
        <v>3921</v>
      </c>
      <c r="P935" s="148">
        <v>0.47286820411682129</v>
      </c>
      <c r="Q935" s="30">
        <v>49.536337809999999</v>
      </c>
      <c r="R935" s="30">
        <v>341.8604736328125</v>
      </c>
      <c r="S935" s="1">
        <v>247</v>
      </c>
      <c r="T935" s="1">
        <v>154</v>
      </c>
      <c r="U935" s="148">
        <v>0.62348181009292603</v>
      </c>
      <c r="V935" s="148">
        <v>0.38461539149284357</v>
      </c>
      <c r="W935" s="149">
        <v>49.40776554</v>
      </c>
      <c r="X935" s="149">
        <v>314.10256958007813</v>
      </c>
      <c r="Y935" s="1">
        <v>154</v>
      </c>
      <c r="Z935" s="30">
        <v>96.098030090332031</v>
      </c>
      <c r="AA935" s="148">
        <v>0.6</v>
      </c>
      <c r="AB935" s="30">
        <v>53.7</v>
      </c>
      <c r="AC935" s="30">
        <v>373.7</v>
      </c>
      <c r="AD935" s="30">
        <v>96.51275634765625</v>
      </c>
      <c r="AE935" s="148">
        <v>0.5</v>
      </c>
      <c r="AF935" s="30">
        <v>53.9</v>
      </c>
      <c r="AG935" s="30">
        <v>345.5</v>
      </c>
      <c r="AH935" s="30">
        <v>99.105186462402344</v>
      </c>
      <c r="AI935" s="148">
        <v>0.63600000000000001</v>
      </c>
      <c r="AJ935" s="30">
        <v>54.714194200000001</v>
      </c>
      <c r="AK935" s="30">
        <v>376.1</v>
      </c>
      <c r="AL935" s="30">
        <v>99.902931213378906</v>
      </c>
      <c r="AM935" s="148">
        <v>0.54799999999999993</v>
      </c>
      <c r="AN935" s="30">
        <v>55.074473560000001</v>
      </c>
      <c r="AO935" s="30">
        <v>350.8</v>
      </c>
      <c r="AP935" s="148">
        <v>0.37209302186965942</v>
      </c>
      <c r="AQ935" s="30">
        <v>47.718537470000001</v>
      </c>
      <c r="AR935" s="30">
        <v>289.9224853515625</v>
      </c>
      <c r="AS935" s="30">
        <v>246</v>
      </c>
      <c r="AT935" s="30">
        <v>153</v>
      </c>
      <c r="AU935" s="148">
        <v>0.62348181009292603</v>
      </c>
      <c r="AV935" s="30">
        <v>85.278533935546875</v>
      </c>
      <c r="AW935" s="148">
        <v>0.3333333432674408</v>
      </c>
      <c r="AX935" s="30">
        <v>50.151420510000001</v>
      </c>
      <c r="AY935" s="30">
        <v>274.35897827148438</v>
      </c>
      <c r="AZ935" s="30">
        <v>153</v>
      </c>
      <c r="BA935" s="30">
        <v>91.413230895996094</v>
      </c>
      <c r="BB935" s="148">
        <v>0.49700000000000011</v>
      </c>
      <c r="BC935" s="30">
        <v>53.12</v>
      </c>
      <c r="BD935" s="30">
        <v>352.6</v>
      </c>
      <c r="BE935" s="30">
        <v>93.435081481933594</v>
      </c>
      <c r="BF935" s="147">
        <v>0.43799999999999989</v>
      </c>
      <c r="BG935" s="30">
        <v>54.14</v>
      </c>
      <c r="BH935" s="30">
        <v>333</v>
      </c>
      <c r="BI935" s="30">
        <v>90.273826599121094</v>
      </c>
      <c r="BJ935" s="148">
        <v>0.503</v>
      </c>
      <c r="BK935" s="30">
        <v>52.600964240000003</v>
      </c>
      <c r="BL935" s="30">
        <v>329.5</v>
      </c>
      <c r="BM935" s="30">
        <v>91.132209777832031</v>
      </c>
      <c r="BN935" s="148">
        <v>0.42299999999999999</v>
      </c>
      <c r="BO935" s="30">
        <v>53.059615800000003</v>
      </c>
      <c r="BP935" s="30">
        <v>304.10000000000002</v>
      </c>
      <c r="BQ935" s="148"/>
      <c r="BR935" s="148"/>
      <c r="BS935" s="148"/>
      <c r="BT935" s="148">
        <v>0.93500000000000005</v>
      </c>
      <c r="BU935" s="148">
        <v>3.2000000000000001E-2</v>
      </c>
      <c r="BV935" s="148">
        <v>3.2000001519918442E-2</v>
      </c>
      <c r="BW935" s="148"/>
      <c r="BX935" s="148">
        <v>0.20100000000000001</v>
      </c>
      <c r="BY935" s="148">
        <v>0.53400000000000003</v>
      </c>
      <c r="BZ935" s="1"/>
      <c r="CA935" s="150">
        <v>9210.23046875</v>
      </c>
      <c r="CB935" s="150">
        <v>9778.66</v>
      </c>
      <c r="CC935" s="124" t="s">
        <v>4383</v>
      </c>
      <c r="CD935" t="s">
        <v>4635</v>
      </c>
    </row>
    <row r="936" spans="1:82" x14ac:dyDescent="0.3">
      <c r="A936" s="1">
        <v>600774080</v>
      </c>
      <c r="B936" s="124" t="s">
        <v>4383</v>
      </c>
      <c r="C936" t="s">
        <v>303</v>
      </c>
      <c r="D936" t="s">
        <v>1438</v>
      </c>
      <c r="E936" s="30">
        <v>89.201347351074219</v>
      </c>
      <c r="F936" s="30">
        <v>88.866340637207031</v>
      </c>
      <c r="G936" s="30">
        <v>92.447021484375</v>
      </c>
      <c r="H936" s="30">
        <v>92.904289245605469</v>
      </c>
      <c r="I936" s="1">
        <v>156</v>
      </c>
      <c r="J936" s="1" t="s">
        <v>4733</v>
      </c>
      <c r="K936" s="1">
        <v>8</v>
      </c>
      <c r="L936" t="s">
        <v>3886</v>
      </c>
      <c r="M936" t="s">
        <v>3907</v>
      </c>
      <c r="N936" t="s">
        <v>3917</v>
      </c>
      <c r="O936" t="s">
        <v>3921</v>
      </c>
      <c r="P936" s="148">
        <v>0.29670330882072449</v>
      </c>
      <c r="Q936" s="30">
        <v>51.705382880000002</v>
      </c>
      <c r="R936" s="30"/>
      <c r="S936" s="1">
        <v>180</v>
      </c>
      <c r="T936" s="1">
        <v>107</v>
      </c>
      <c r="U936" s="148">
        <v>0.59444445371627808</v>
      </c>
      <c r="V936" s="148">
        <v>0.27777779102325439</v>
      </c>
      <c r="W936" s="149">
        <v>51.55295813</v>
      </c>
      <c r="X936" s="149"/>
      <c r="Y936" s="1">
        <v>107</v>
      </c>
      <c r="Z936" s="30">
        <v>90.660377502441406</v>
      </c>
      <c r="AA936" s="148">
        <v>0.58200000000000007</v>
      </c>
      <c r="AB936" s="30">
        <v>51.9</v>
      </c>
      <c r="AC936" s="30">
        <v>371.3</v>
      </c>
      <c r="AD936" s="30">
        <v>90.06280517578125</v>
      </c>
      <c r="AE936" s="148">
        <v>0.48599999999999999</v>
      </c>
      <c r="AF936" s="30">
        <v>51.71</v>
      </c>
      <c r="AG936" s="30">
        <v>347.3</v>
      </c>
      <c r="AH936" s="30">
        <v>93.15924072265625</v>
      </c>
      <c r="AI936" s="148">
        <v>0.54200000000000004</v>
      </c>
      <c r="AJ936" s="30">
        <v>52.744816040000003</v>
      </c>
      <c r="AK936" s="30">
        <v>358</v>
      </c>
      <c r="AL936" s="30">
        <v>92.693656921386719</v>
      </c>
      <c r="AM936" s="148">
        <v>0.45600000000000002</v>
      </c>
      <c r="AN936" s="30">
        <v>52.621169729999998</v>
      </c>
      <c r="AO936" s="30">
        <v>332.9</v>
      </c>
      <c r="AP936" s="148">
        <v>0.67032968997955322</v>
      </c>
      <c r="AQ936" s="30">
        <v>54.6675483</v>
      </c>
      <c r="AR936" s="30">
        <v>380.21978759765631</v>
      </c>
      <c r="AS936" s="30">
        <v>180</v>
      </c>
      <c r="AT936" s="30">
        <v>107</v>
      </c>
      <c r="AU936" s="148">
        <v>0.59444445371627808</v>
      </c>
      <c r="AV936" s="30">
        <v>92.904289245605469</v>
      </c>
      <c r="AW936" s="148">
        <v>0.42592594027519232</v>
      </c>
      <c r="AX936" s="30">
        <v>54.521869649999999</v>
      </c>
      <c r="AY936" s="30"/>
      <c r="AZ936" s="30">
        <v>107</v>
      </c>
      <c r="BA936" s="30">
        <v>89.928604125976563</v>
      </c>
      <c r="BB936" s="148">
        <v>0.59799999999999998</v>
      </c>
      <c r="BC936" s="30">
        <v>52.4</v>
      </c>
      <c r="BD936" s="30">
        <v>369.7</v>
      </c>
      <c r="BE936" s="30">
        <v>91.446952819824219</v>
      </c>
      <c r="BF936" s="147">
        <v>0.59499999999999997</v>
      </c>
      <c r="BG936" s="30">
        <v>53.16</v>
      </c>
      <c r="BH936" s="30">
        <v>359.5</v>
      </c>
      <c r="BI936" s="30">
        <v>90.757766723632813</v>
      </c>
      <c r="BJ936" s="148">
        <v>0.57299999999999995</v>
      </c>
      <c r="BK936" s="30">
        <v>52.836698820000002</v>
      </c>
      <c r="BL936" s="30">
        <v>352.7</v>
      </c>
      <c r="BM936" s="30">
        <v>91.600418090820313</v>
      </c>
      <c r="BN936" s="148">
        <v>0.50600000000000001</v>
      </c>
      <c r="BO936" s="30">
        <v>53.292960700000002</v>
      </c>
      <c r="BP936" s="30">
        <v>327.8</v>
      </c>
      <c r="BQ936" s="148"/>
      <c r="BR936" s="148"/>
      <c r="BS936" s="148">
        <v>8.3000000000000004E-2</v>
      </c>
      <c r="BT936" s="148">
        <v>0.872</v>
      </c>
      <c r="BU936" s="148"/>
      <c r="BV936" s="148">
        <v>4.5000001788139343E-2</v>
      </c>
      <c r="BW936" s="148">
        <v>3.9E-2</v>
      </c>
      <c r="BX936" s="148">
        <v>0.122</v>
      </c>
      <c r="BY936" s="148">
        <v>0.54800000000000004</v>
      </c>
      <c r="BZ936" s="1"/>
      <c r="CA936" s="150">
        <v>9113.1103515625</v>
      </c>
      <c r="CB936" s="150">
        <v>9430.2000000000007</v>
      </c>
      <c r="CC936" s="124" t="s">
        <v>4383</v>
      </c>
      <c r="CD936" t="s">
        <v>4635</v>
      </c>
    </row>
    <row r="937" spans="1:82" x14ac:dyDescent="0.3">
      <c r="A937" s="1">
        <v>600775000</v>
      </c>
      <c r="B937" s="124" t="s">
        <v>4383</v>
      </c>
      <c r="C937" t="s">
        <v>303</v>
      </c>
      <c r="D937" t="s">
        <v>1439</v>
      </c>
      <c r="E937" s="30">
        <v>80.447395324707031</v>
      </c>
      <c r="F937" s="30">
        <v>81.366279602050781</v>
      </c>
      <c r="G937" s="30">
        <v>86.281028747558594</v>
      </c>
      <c r="H937" s="30">
        <v>86.964485168457031</v>
      </c>
      <c r="I937" s="1">
        <v>322</v>
      </c>
      <c r="J937" s="1" t="s">
        <v>4733</v>
      </c>
      <c r="K937" s="1">
        <v>8</v>
      </c>
      <c r="L937" t="s">
        <v>3886</v>
      </c>
      <c r="M937" t="s">
        <v>3907</v>
      </c>
      <c r="N937" t="s">
        <v>3917</v>
      </c>
      <c r="O937" t="s">
        <v>3921</v>
      </c>
      <c r="P937" s="148">
        <v>0.41545894742012018</v>
      </c>
      <c r="Q937" s="30">
        <v>48.064063709999999</v>
      </c>
      <c r="R937" s="30">
        <v>320.28985595703131</v>
      </c>
      <c r="S937" s="1">
        <v>319</v>
      </c>
      <c r="T937" s="1">
        <v>265</v>
      </c>
      <c r="U937" s="148">
        <v>0.83072102069854736</v>
      </c>
      <c r="V937" s="148">
        <v>0.37931033968925482</v>
      </c>
      <c r="W937" s="149">
        <v>48.445365180000003</v>
      </c>
      <c r="X937" s="149">
        <v>306.89654541015631</v>
      </c>
      <c r="Y937" s="1">
        <v>265</v>
      </c>
      <c r="Z937" s="30">
        <v>90.660377502441406</v>
      </c>
      <c r="AA937" s="148">
        <v>0.47499999999999998</v>
      </c>
      <c r="AB937" s="30">
        <v>51.9</v>
      </c>
      <c r="AC937" s="30">
        <v>344.2</v>
      </c>
      <c r="AD937" s="30">
        <v>91.535400390625</v>
      </c>
      <c r="AE937" s="148">
        <v>0.42099999999999999</v>
      </c>
      <c r="AF937" s="30">
        <v>52.21</v>
      </c>
      <c r="AG937" s="30">
        <v>334.4</v>
      </c>
      <c r="AH937" s="30">
        <v>92.357994079589844</v>
      </c>
      <c r="AI937" s="148">
        <v>0.56499999999999995</v>
      </c>
      <c r="AJ937" s="30">
        <v>52.479432119999998</v>
      </c>
      <c r="AK937" s="30">
        <v>359.7</v>
      </c>
      <c r="AL937" s="30">
        <v>93.359390258789063</v>
      </c>
      <c r="AM937" s="148">
        <v>0.51700000000000002</v>
      </c>
      <c r="AN937" s="30">
        <v>52.847718569999998</v>
      </c>
      <c r="AO937" s="30">
        <v>347.2</v>
      </c>
      <c r="AP937" s="148">
        <v>0.31884059309959412</v>
      </c>
      <c r="AQ937" s="30">
        <v>50.810555520000001</v>
      </c>
      <c r="AR937" s="30">
        <v>288.88888549804688</v>
      </c>
      <c r="AS937" s="30">
        <v>324</v>
      </c>
      <c r="AT937" s="30">
        <v>270</v>
      </c>
      <c r="AU937" s="148">
        <v>0.83072102069854736</v>
      </c>
      <c r="AV937" s="30">
        <v>86.964485168457031</v>
      </c>
      <c r="AW937" s="148">
        <v>0.28160920739173889</v>
      </c>
      <c r="AX937" s="30">
        <v>51.117667169999997</v>
      </c>
      <c r="AY937" s="30">
        <v>278.16091918945313</v>
      </c>
      <c r="AZ937" s="30">
        <v>270</v>
      </c>
      <c r="BA937" s="30">
        <v>92.485458374023438</v>
      </c>
      <c r="BB937" s="148">
        <v>0.51800000000000002</v>
      </c>
      <c r="BC937" s="30">
        <v>53.64</v>
      </c>
      <c r="BD937" s="30">
        <v>337.4</v>
      </c>
      <c r="BE937" s="30">
        <v>92.948196411132813</v>
      </c>
      <c r="BF937" s="147">
        <v>0.47899999999999998</v>
      </c>
      <c r="BG937" s="30">
        <v>53.9</v>
      </c>
      <c r="BH937" s="30">
        <v>323.89999999999998</v>
      </c>
      <c r="BI937" s="30">
        <v>92.661209106445313</v>
      </c>
      <c r="BJ937" s="148">
        <v>0.51400000000000001</v>
      </c>
      <c r="BK937" s="30">
        <v>53.763910289999998</v>
      </c>
      <c r="BL937" s="30">
        <v>350.5</v>
      </c>
      <c r="BM937" s="30">
        <v>93.2188720703125</v>
      </c>
      <c r="BN937" s="148">
        <v>0.46100000000000002</v>
      </c>
      <c r="BO937" s="30">
        <v>54.099555649999999</v>
      </c>
      <c r="BP937" s="30">
        <v>338.3</v>
      </c>
      <c r="BQ937" s="148"/>
      <c r="BR937" s="148">
        <v>0.55600000000000005</v>
      </c>
      <c r="BS937" s="148"/>
      <c r="BT937" s="148">
        <v>0.33500000000000002</v>
      </c>
      <c r="BU937" s="148">
        <v>2.5000000000000001E-2</v>
      </c>
      <c r="BV937" s="148">
        <v>8.3999998867511749E-2</v>
      </c>
      <c r="BW937" s="148">
        <v>0.42199999999999999</v>
      </c>
      <c r="BX937" s="148">
        <v>0.127</v>
      </c>
      <c r="BY937" s="148">
        <v>0.79400000000000004</v>
      </c>
      <c r="BZ937" s="1"/>
      <c r="CA937" s="150">
        <v>7491.919921875</v>
      </c>
      <c r="CB937" s="150">
        <v>7820.24</v>
      </c>
      <c r="CC937" s="124" t="s">
        <v>4383</v>
      </c>
      <c r="CD937" t="s">
        <v>4635</v>
      </c>
    </row>
    <row r="938" spans="1:82" x14ac:dyDescent="0.3">
      <c r="A938" s="1">
        <v>600775020</v>
      </c>
      <c r="B938" s="124" t="s">
        <v>4383</v>
      </c>
      <c r="C938" t="s">
        <v>303</v>
      </c>
      <c r="D938" t="s">
        <v>1440</v>
      </c>
      <c r="E938" s="30">
        <v>82.563949584960938</v>
      </c>
      <c r="F938" s="30">
        <v>82.209213256835938</v>
      </c>
      <c r="G938" s="30">
        <v>88.140853881835938</v>
      </c>
      <c r="H938" s="30">
        <v>87.103538513183594</v>
      </c>
      <c r="I938" s="1">
        <v>382</v>
      </c>
      <c r="J938" s="1" t="s">
        <v>4733</v>
      </c>
      <c r="K938" s="1">
        <v>8</v>
      </c>
      <c r="L938" t="s">
        <v>3886</v>
      </c>
      <c r="M938" t="s">
        <v>3907</v>
      </c>
      <c r="N938" t="s">
        <v>3917</v>
      </c>
      <c r="O938" t="s">
        <v>3921</v>
      </c>
      <c r="P938" s="148">
        <v>0.40088105201721191</v>
      </c>
      <c r="Q938" s="30">
        <v>48.94446997</v>
      </c>
      <c r="R938" s="30">
        <v>320.704833984375</v>
      </c>
      <c r="S938" s="1">
        <v>332</v>
      </c>
      <c r="T938" s="1">
        <v>258</v>
      </c>
      <c r="U938" s="148">
        <v>0.77710843086242676</v>
      </c>
      <c r="V938" s="148">
        <v>0.33714285492897028</v>
      </c>
      <c r="W938" s="149">
        <v>48.794629139999998</v>
      </c>
      <c r="X938" s="149">
        <v>302.85714721679688</v>
      </c>
      <c r="Y938" s="1">
        <v>258</v>
      </c>
      <c r="Z938" s="30">
        <v>86.431098937988281</v>
      </c>
      <c r="AA938" s="148">
        <v>0.52</v>
      </c>
      <c r="AB938" s="30">
        <v>50.5</v>
      </c>
      <c r="AC938" s="30">
        <v>348.9</v>
      </c>
      <c r="AD938" s="30">
        <v>86.23406982421875</v>
      </c>
      <c r="AE938" s="148">
        <v>0.48299999999999998</v>
      </c>
      <c r="AF938" s="30">
        <v>50.41</v>
      </c>
      <c r="AG938" s="30">
        <v>337.2</v>
      </c>
      <c r="AH938" s="30">
        <v>86.606025695800781</v>
      </c>
      <c r="AI938" s="148">
        <v>0.49</v>
      </c>
      <c r="AJ938" s="30">
        <v>50.574298460000001</v>
      </c>
      <c r="AK938" s="30">
        <v>358.5</v>
      </c>
      <c r="AL938" s="30">
        <v>87.289756774902344</v>
      </c>
      <c r="AM938" s="148">
        <v>0.46100000000000002</v>
      </c>
      <c r="AN938" s="30">
        <v>50.782232430000001</v>
      </c>
      <c r="AO938" s="30">
        <v>352.1</v>
      </c>
      <c r="AP938" s="148">
        <v>0.38766521215438843</v>
      </c>
      <c r="AQ938" s="30">
        <v>51.97392498</v>
      </c>
      <c r="AR938" s="30">
        <v>300.88104248046881</v>
      </c>
      <c r="AS938" s="30">
        <v>331</v>
      </c>
      <c r="AT938" s="30">
        <v>257</v>
      </c>
      <c r="AU938" s="148">
        <v>0.77710843086242676</v>
      </c>
      <c r="AV938" s="30">
        <v>87.103538513183594</v>
      </c>
      <c r="AW938" s="148">
        <v>0.35428571701049799</v>
      </c>
      <c r="AX938" s="30">
        <v>51.197361770000001</v>
      </c>
      <c r="AY938" s="30">
        <v>289.14285278320313</v>
      </c>
      <c r="AZ938" s="30">
        <v>257</v>
      </c>
      <c r="BA938" s="30">
        <v>89.062568664550781</v>
      </c>
      <c r="BB938" s="148">
        <v>0.44900000000000001</v>
      </c>
      <c r="BC938" s="30">
        <v>51.98</v>
      </c>
      <c r="BD938" s="30">
        <v>316</v>
      </c>
      <c r="BE938" s="30">
        <v>89.722557067871094</v>
      </c>
      <c r="BF938" s="147">
        <v>0.41699999999999998</v>
      </c>
      <c r="BG938" s="30">
        <v>52.31</v>
      </c>
      <c r="BH938" s="30">
        <v>307.8</v>
      </c>
      <c r="BI938" s="30">
        <v>90.209327697753906</v>
      </c>
      <c r="BJ938" s="148">
        <v>0.442</v>
      </c>
      <c r="BK938" s="30">
        <v>52.569542570000003</v>
      </c>
      <c r="BL938" s="30">
        <v>318.10000000000002</v>
      </c>
      <c r="BM938" s="30">
        <v>91.961036682128906</v>
      </c>
      <c r="BN938" s="148">
        <v>0.42799999999999999</v>
      </c>
      <c r="BO938" s="30">
        <v>53.472683969999999</v>
      </c>
      <c r="BP938" s="30">
        <v>315.10000000000002</v>
      </c>
      <c r="BQ938" s="148"/>
      <c r="BR938" s="148">
        <v>2.9000000000000001E-2</v>
      </c>
      <c r="BS938" s="148">
        <v>2.1000000000000001E-2</v>
      </c>
      <c r="BT938" s="148">
        <v>0.90300000000000002</v>
      </c>
      <c r="BU938" s="148">
        <v>3.1E-2</v>
      </c>
      <c r="BV938" s="148">
        <v>1.6000000759959221E-2</v>
      </c>
      <c r="BW938" s="148">
        <v>2.1000000000000001E-2</v>
      </c>
      <c r="BX938" s="148">
        <v>0.183</v>
      </c>
      <c r="BY938" s="148">
        <v>0.72499999999999998</v>
      </c>
      <c r="BZ938" s="1"/>
      <c r="CA938" s="150">
        <v>7692.6201171875</v>
      </c>
      <c r="CB938" s="150">
        <v>7961.36</v>
      </c>
      <c r="CC938" s="124" t="s">
        <v>4383</v>
      </c>
      <c r="CD938" t="s">
        <v>4635</v>
      </c>
    </row>
    <row r="939" spans="1:82" x14ac:dyDescent="0.3">
      <c r="A939" s="1">
        <v>611501050</v>
      </c>
      <c r="B939" s="124" t="s">
        <v>4384</v>
      </c>
      <c r="C939" t="s">
        <v>304</v>
      </c>
      <c r="D939" t="s">
        <v>1441</v>
      </c>
      <c r="E939" s="30">
        <v>77.371253967285156</v>
      </c>
      <c r="F939" s="30">
        <v>81.864387512207031</v>
      </c>
      <c r="G939" s="30">
        <v>78.967849731445313</v>
      </c>
      <c r="H939" s="30">
        <v>79.049858093261719</v>
      </c>
      <c r="I939" s="1">
        <v>97</v>
      </c>
      <c r="J939" s="1">
        <v>7</v>
      </c>
      <c r="K939" s="1">
        <v>12</v>
      </c>
      <c r="L939" t="s">
        <v>3851</v>
      </c>
      <c r="M939" t="s">
        <v>3911</v>
      </c>
      <c r="N939" t="s">
        <v>3917</v>
      </c>
      <c r="O939" t="s">
        <v>3921</v>
      </c>
      <c r="P939" s="148">
        <v>0.51063829660415649</v>
      </c>
      <c r="Q939" s="30">
        <v>46.784500190000003</v>
      </c>
      <c r="R939" s="30"/>
      <c r="S939" s="1">
        <v>68</v>
      </c>
      <c r="T939" s="1">
        <v>34</v>
      </c>
      <c r="U939" s="148">
        <v>0.5</v>
      </c>
      <c r="V939" s="148">
        <v>0.58823531866073608</v>
      </c>
      <c r="W939" s="149">
        <v>48.651752129999998</v>
      </c>
      <c r="X939" s="149"/>
      <c r="Y939" s="1">
        <v>34</v>
      </c>
      <c r="Z939" s="30">
        <v>80.087165832519531</v>
      </c>
      <c r="AA939" s="148">
        <v>0.63600000000000001</v>
      </c>
      <c r="AB939" s="30">
        <v>48.4</v>
      </c>
      <c r="AC939" s="30">
        <v>383.6</v>
      </c>
      <c r="AD939" s="30">
        <v>84.584770202636719</v>
      </c>
      <c r="AE939" s="148">
        <v>0.63600000000000001</v>
      </c>
      <c r="AF939" s="30">
        <v>49.85</v>
      </c>
      <c r="AG939" s="30">
        <v>384.8</v>
      </c>
      <c r="AH939" s="30">
        <v>83.884613037109375</v>
      </c>
      <c r="AI939" s="148">
        <v>0.54799999999999993</v>
      </c>
      <c r="AJ939" s="30">
        <v>49.672928339999999</v>
      </c>
      <c r="AK939" s="30">
        <v>361.9</v>
      </c>
      <c r="AL939" s="30">
        <v>87.439529418945313</v>
      </c>
      <c r="AM939" s="148">
        <v>0.5</v>
      </c>
      <c r="AN939" s="30">
        <v>50.833198299999999</v>
      </c>
      <c r="AO939" s="30">
        <v>345</v>
      </c>
      <c r="AP939" s="148">
        <v>0.46875</v>
      </c>
      <c r="AQ939" s="30">
        <v>46.235968380000003</v>
      </c>
      <c r="AR939" s="30">
        <v>348.4375</v>
      </c>
      <c r="AS939" s="30">
        <v>68</v>
      </c>
      <c r="AT939" s="30">
        <v>34</v>
      </c>
      <c r="AU939" s="148">
        <v>0.5</v>
      </c>
      <c r="AV939" s="30">
        <v>79.049858093261719</v>
      </c>
      <c r="AW939" s="148">
        <v>0.25</v>
      </c>
      <c r="AX939" s="30">
        <v>46.58166044</v>
      </c>
      <c r="AY939" s="30"/>
      <c r="AZ939" s="30">
        <v>34</v>
      </c>
      <c r="BA939" s="30">
        <v>80.649681091308594</v>
      </c>
      <c r="BB939" s="148">
        <v>0.52700000000000002</v>
      </c>
      <c r="BC939" s="30">
        <v>47.9</v>
      </c>
      <c r="BD939" s="30">
        <v>327.3</v>
      </c>
      <c r="BE939" s="30">
        <v>81.506301879882813</v>
      </c>
      <c r="BF939" s="147">
        <v>0.41199999999999998</v>
      </c>
      <c r="BG939" s="30">
        <v>48.26</v>
      </c>
      <c r="BH939" s="30">
        <v>300</v>
      </c>
      <c r="BI939" s="30">
        <v>82.542304992675781</v>
      </c>
      <c r="BJ939" s="148">
        <v>0.53200000000000003</v>
      </c>
      <c r="BK939" s="30">
        <v>48.834764980000003</v>
      </c>
      <c r="BL939" s="30">
        <v>359.6</v>
      </c>
      <c r="BM939" s="30">
        <v>82.919731140136719</v>
      </c>
      <c r="BN939" s="148">
        <v>0.44400000000000001</v>
      </c>
      <c r="BO939" s="30">
        <v>48.966733619999999</v>
      </c>
      <c r="BP939" s="30">
        <v>344.4</v>
      </c>
      <c r="BQ939" s="148"/>
      <c r="BR939" s="148"/>
      <c r="BS939" s="148"/>
      <c r="BT939" s="148">
        <v>1</v>
      </c>
      <c r="BU939" s="148"/>
      <c r="BV939" s="148">
        <v>0</v>
      </c>
      <c r="BW939" s="148"/>
      <c r="BX939" s="148">
        <v>0.13400000000000001</v>
      </c>
      <c r="BY939" s="148">
        <v>0.41799999999999998</v>
      </c>
      <c r="BZ939" s="1"/>
      <c r="CA939" s="150">
        <v>12255.7197265625</v>
      </c>
      <c r="CB939" s="150">
        <v>13688.23</v>
      </c>
      <c r="CC939" s="124" t="s">
        <v>4384</v>
      </c>
      <c r="CD939" t="s">
        <v>4633</v>
      </c>
    </row>
    <row r="940" spans="1:82" x14ac:dyDescent="0.3">
      <c r="A940" s="1">
        <v>611504020</v>
      </c>
      <c r="B940" s="124" t="s">
        <v>4384</v>
      </c>
      <c r="C940" t="s">
        <v>304</v>
      </c>
      <c r="D940" t="s">
        <v>1442</v>
      </c>
      <c r="E940" s="30">
        <v>78.930747985839844</v>
      </c>
      <c r="F940" s="30">
        <v>82.153663635253906</v>
      </c>
      <c r="G940" s="30">
        <v>80.315765380859375</v>
      </c>
      <c r="H940" s="30">
        <v>86.585540771484375</v>
      </c>
      <c r="I940" s="1">
        <v>98</v>
      </c>
      <c r="J940" s="1" t="s">
        <v>3981</v>
      </c>
      <c r="K940" s="1">
        <v>6</v>
      </c>
      <c r="L940" t="s">
        <v>3851</v>
      </c>
      <c r="M940" t="s">
        <v>3911</v>
      </c>
      <c r="N940" t="s">
        <v>3917</v>
      </c>
      <c r="O940" t="s">
        <v>3921</v>
      </c>
      <c r="P940" s="148">
        <v>0.3333333432674408</v>
      </c>
      <c r="Q940" s="30">
        <v>47.433194329999999</v>
      </c>
      <c r="R940" s="30"/>
      <c r="S940" s="1">
        <v>71</v>
      </c>
      <c r="T940" s="1">
        <v>41</v>
      </c>
      <c r="U940" s="148">
        <v>0.577464759349823</v>
      </c>
      <c r="V940" s="148">
        <v>0.3333333432674408</v>
      </c>
      <c r="W940" s="149">
        <v>48.771610750000001</v>
      </c>
      <c r="X940" s="149"/>
      <c r="Y940" s="1">
        <v>41</v>
      </c>
      <c r="Z940" s="30">
        <v>85.524818420410156</v>
      </c>
      <c r="AA940" s="148">
        <v>0.75900000000000001</v>
      </c>
      <c r="AB940" s="30">
        <v>50.2</v>
      </c>
      <c r="AC940" s="30">
        <v>415.5</v>
      </c>
      <c r="AD940" s="30">
        <v>88.207344055175781</v>
      </c>
      <c r="AE940" s="148">
        <v>0.65599999999999992</v>
      </c>
      <c r="AF940" s="30">
        <v>51.08</v>
      </c>
      <c r="AG940" s="30">
        <v>396.9</v>
      </c>
      <c r="AH940" s="30">
        <v>82.717071533203125</v>
      </c>
      <c r="AI940" s="148">
        <v>0.80599999999999994</v>
      </c>
      <c r="AJ940" s="30">
        <v>49.286224660000002</v>
      </c>
      <c r="AK940" s="30">
        <v>427.4</v>
      </c>
      <c r="AL940" s="30">
        <v>86.216880798339844</v>
      </c>
      <c r="AM940" s="148">
        <v>0.75700000000000001</v>
      </c>
      <c r="AN940" s="30">
        <v>50.417133759999999</v>
      </c>
      <c r="AO940" s="30">
        <v>408.1</v>
      </c>
      <c r="AP940" s="148">
        <v>0.77083331346511841</v>
      </c>
      <c r="AQ940" s="30">
        <v>47.079125390000002</v>
      </c>
      <c r="AR940" s="30"/>
      <c r="AS940" s="30">
        <v>71</v>
      </c>
      <c r="AT940" s="30">
        <v>41</v>
      </c>
      <c r="AU940" s="148">
        <v>0.577464759349823</v>
      </c>
      <c r="AV940" s="30">
        <v>86.585540771484375</v>
      </c>
      <c r="AW940" s="148">
        <v>0.74074071645736694</v>
      </c>
      <c r="AX940" s="30">
        <v>50.900487560000002</v>
      </c>
      <c r="AY940" s="30"/>
      <c r="AZ940" s="30">
        <v>41</v>
      </c>
      <c r="BA940" s="30">
        <v>87.4542236328125</v>
      </c>
      <c r="BB940" s="148">
        <v>0.879</v>
      </c>
      <c r="BC940" s="30">
        <v>51.2</v>
      </c>
      <c r="BD940" s="30">
        <v>451.7</v>
      </c>
      <c r="BE940" s="30">
        <v>90.452888488769531</v>
      </c>
      <c r="BF940" s="147">
        <v>0.81299999999999994</v>
      </c>
      <c r="BG940" s="30">
        <v>52.67</v>
      </c>
      <c r="BH940" s="30">
        <v>434.4</v>
      </c>
      <c r="BI940" s="30">
        <v>86.27764892578125</v>
      </c>
      <c r="BJ940" s="148">
        <v>0.83900000000000008</v>
      </c>
      <c r="BK940" s="30">
        <v>50.654336299999997</v>
      </c>
      <c r="BL940" s="30">
        <v>438.7</v>
      </c>
      <c r="BM940" s="30">
        <v>89.021461486816406</v>
      </c>
      <c r="BN940" s="148">
        <v>0.78400000000000003</v>
      </c>
      <c r="BO940" s="30">
        <v>52.007676779999997</v>
      </c>
      <c r="BP940" s="30">
        <v>413.5</v>
      </c>
      <c r="BQ940" s="148"/>
      <c r="BR940" s="148"/>
      <c r="BS940" s="148"/>
      <c r="BT940" s="148">
        <v>0.99</v>
      </c>
      <c r="BU940" s="148"/>
      <c r="BV940" s="148">
        <v>9.9999997764825821E-3</v>
      </c>
      <c r="BW940" s="148"/>
      <c r="BX940" s="148">
        <v>6.0999999999999999E-2</v>
      </c>
      <c r="BY940" s="148">
        <v>0.53500000000000003</v>
      </c>
      <c r="BZ940" s="1"/>
      <c r="CA940" s="150">
        <v>8602.08984375</v>
      </c>
      <c r="CB940" s="150">
        <v>10250.959999999999</v>
      </c>
      <c r="CC940" s="124" t="s">
        <v>4384</v>
      </c>
      <c r="CD940" t="s">
        <v>4634</v>
      </c>
    </row>
    <row r="941" spans="1:82" x14ac:dyDescent="0.3">
      <c r="A941" s="1">
        <v>611514020</v>
      </c>
      <c r="B941" s="124" t="s">
        <v>4385</v>
      </c>
      <c r="C941" t="s">
        <v>305</v>
      </c>
      <c r="D941" t="s">
        <v>1443</v>
      </c>
      <c r="E941" s="30">
        <v>83.6466064453125</v>
      </c>
      <c r="F941" s="30">
        <v>83.175613403320313</v>
      </c>
      <c r="G941" s="30">
        <v>82.271163940429688</v>
      </c>
      <c r="H941" s="30">
        <v>85.430877685546875</v>
      </c>
      <c r="I941" s="1">
        <v>114</v>
      </c>
      <c r="J941" s="1" t="s">
        <v>3981</v>
      </c>
      <c r="K941" s="1">
        <v>8</v>
      </c>
      <c r="L941" t="s">
        <v>3851</v>
      </c>
      <c r="M941" t="s">
        <v>3911</v>
      </c>
      <c r="N941" t="s">
        <v>3917</v>
      </c>
      <c r="O941" t="s">
        <v>3921</v>
      </c>
      <c r="P941" s="148">
        <v>0.34285715222358698</v>
      </c>
      <c r="Q941" s="30">
        <v>49.394815620000003</v>
      </c>
      <c r="R941" s="30">
        <v>290</v>
      </c>
      <c r="S941" s="1">
        <v>114</v>
      </c>
      <c r="T941" s="1">
        <v>81</v>
      </c>
      <c r="U941" s="148">
        <v>0.71052628755569458</v>
      </c>
      <c r="V941" s="148">
        <v>0.3125</v>
      </c>
      <c r="W941" s="149">
        <v>49.195048470000003</v>
      </c>
      <c r="X941" s="149"/>
      <c r="Y941" s="1">
        <v>81</v>
      </c>
      <c r="Z941" s="30">
        <v>90.358291625976563</v>
      </c>
      <c r="AA941" s="148">
        <v>0.54400000000000004</v>
      </c>
      <c r="AB941" s="30">
        <v>51.8</v>
      </c>
      <c r="AC941" s="30">
        <v>349.4</v>
      </c>
      <c r="AD941" s="30">
        <v>89.915550231933594</v>
      </c>
      <c r="AE941" s="148">
        <v>0.45600000000000002</v>
      </c>
      <c r="AF941" s="30">
        <v>51.66</v>
      </c>
      <c r="AG941" s="30">
        <v>324.60000000000002</v>
      </c>
      <c r="AH941" s="30">
        <v>79.388374328613281</v>
      </c>
      <c r="AI941" s="148">
        <v>0.318</v>
      </c>
      <c r="AJ941" s="30">
        <v>48.1837132</v>
      </c>
      <c r="AK941" s="30">
        <v>314.10000000000002</v>
      </c>
      <c r="AL941" s="30">
        <v>79.251113891601563</v>
      </c>
      <c r="AM941" s="148">
        <v>0.26600000000000001</v>
      </c>
      <c r="AN941" s="30">
        <v>48.046695190000001</v>
      </c>
      <c r="AO941" s="30">
        <v>306.3</v>
      </c>
      <c r="AP941" s="148">
        <v>0.27142858505249018</v>
      </c>
      <c r="AQ941" s="30">
        <v>48.302281999999998</v>
      </c>
      <c r="AR941" s="30">
        <v>274.28570556640631</v>
      </c>
      <c r="AS941" s="30">
        <v>114</v>
      </c>
      <c r="AT941" s="30">
        <v>81</v>
      </c>
      <c r="AU941" s="148">
        <v>0.71052628755569458</v>
      </c>
      <c r="AV941" s="30">
        <v>85.430877685546875</v>
      </c>
      <c r="AW941" s="148">
        <v>0.2916666567325592</v>
      </c>
      <c r="AX941" s="30">
        <v>50.238733770000003</v>
      </c>
      <c r="AY941" s="30"/>
      <c r="AZ941" s="30">
        <v>81</v>
      </c>
      <c r="BA941" s="30">
        <v>91.866867065429688</v>
      </c>
      <c r="BB941" s="148">
        <v>0.40500000000000003</v>
      </c>
      <c r="BC941" s="30">
        <v>53.34</v>
      </c>
      <c r="BD941" s="30">
        <v>313.89999999999998</v>
      </c>
      <c r="BE941" s="30">
        <v>92.846755981445313</v>
      </c>
      <c r="BF941" s="147">
        <v>0.316</v>
      </c>
      <c r="BG941" s="30">
        <v>53.85</v>
      </c>
      <c r="BH941" s="30">
        <v>291.2</v>
      </c>
      <c r="BI941" s="30">
        <v>82.761421203613281</v>
      </c>
      <c r="BJ941" s="148">
        <v>0.38800000000000001</v>
      </c>
      <c r="BK941" s="30">
        <v>48.941500900000001</v>
      </c>
      <c r="BL941" s="30">
        <v>297.60000000000002</v>
      </c>
      <c r="BM941" s="30">
        <v>82.525962829589844</v>
      </c>
      <c r="BN941" s="148">
        <v>0.313</v>
      </c>
      <c r="BO941" s="30">
        <v>48.770489920000003</v>
      </c>
      <c r="BP941" s="30">
        <v>281.3</v>
      </c>
      <c r="BQ941" s="148"/>
      <c r="BR941" s="148"/>
      <c r="BS941" s="148"/>
      <c r="BT941" s="148">
        <v>0.95600000000000007</v>
      </c>
      <c r="BU941" s="148"/>
      <c r="BV941" s="148">
        <v>4.3999999761581421E-2</v>
      </c>
      <c r="BW941" s="148"/>
      <c r="BX941" s="148">
        <v>0.22800000000000001</v>
      </c>
      <c r="BY941" s="148">
        <v>0.53400000000000003</v>
      </c>
      <c r="BZ941" s="1"/>
      <c r="CA941" s="150">
        <v>11551.509765625</v>
      </c>
      <c r="CB941" s="150">
        <v>12733.02</v>
      </c>
      <c r="CC941" s="124" t="s">
        <v>4385</v>
      </c>
      <c r="CD941" t="s">
        <v>4635</v>
      </c>
    </row>
    <row r="942" spans="1:82" x14ac:dyDescent="0.3">
      <c r="A942" s="1">
        <v>611541050</v>
      </c>
      <c r="B942" s="124" t="s">
        <v>4386</v>
      </c>
      <c r="C942" t="s">
        <v>306</v>
      </c>
      <c r="D942" t="s">
        <v>1444</v>
      </c>
      <c r="E942" s="30">
        <v>80.588722229003906</v>
      </c>
      <c r="F942" s="30">
        <v>82.614921569824219</v>
      </c>
      <c r="G942" s="30">
        <v>77.2764892578125</v>
      </c>
      <c r="H942" s="30">
        <v>78.526687622070313</v>
      </c>
      <c r="I942" s="1">
        <v>166</v>
      </c>
      <c r="J942" s="1">
        <v>7</v>
      </c>
      <c r="K942" s="1">
        <v>12</v>
      </c>
      <c r="L942" t="s">
        <v>3851</v>
      </c>
      <c r="M942" t="s">
        <v>3911</v>
      </c>
      <c r="N942" t="s">
        <v>3916</v>
      </c>
      <c r="O942" t="s">
        <v>3921</v>
      </c>
      <c r="P942" s="148">
        <v>0.39240506291389471</v>
      </c>
      <c r="Q942" s="30">
        <v>48.122848619999999</v>
      </c>
      <c r="R942" s="30">
        <v>317.72152709960938</v>
      </c>
      <c r="S942" s="1">
        <v>111</v>
      </c>
      <c r="T942" s="1">
        <v>48</v>
      </c>
      <c r="U942" s="148">
        <v>0.43243244290351868</v>
      </c>
      <c r="V942" s="148"/>
      <c r="W942" s="149">
        <v>48.962731580000003</v>
      </c>
      <c r="X942" s="149"/>
      <c r="Y942" s="1">
        <v>48</v>
      </c>
      <c r="Z942" s="30">
        <v>85.524818420410156</v>
      </c>
      <c r="AA942" s="148">
        <v>0.48799999999999999</v>
      </c>
      <c r="AB942" s="30">
        <v>50.2</v>
      </c>
      <c r="AC942" s="30">
        <v>352.4</v>
      </c>
      <c r="AD942" s="30">
        <v>84.967643737792969</v>
      </c>
      <c r="AE942" s="148">
        <v>0.35</v>
      </c>
      <c r="AF942" s="30">
        <v>49.98</v>
      </c>
      <c r="AG942" s="30">
        <v>312.5</v>
      </c>
      <c r="AH942" s="30">
        <v>83.264358520507813</v>
      </c>
      <c r="AI942" s="148">
        <v>0.66200000000000003</v>
      </c>
      <c r="AJ942" s="30">
        <v>49.4674932</v>
      </c>
      <c r="AK942" s="30">
        <v>384.5</v>
      </c>
      <c r="AL942" s="30">
        <v>85.10400390625</v>
      </c>
      <c r="AM942" s="148">
        <v>0.5</v>
      </c>
      <c r="AN942" s="30">
        <v>50.0384229</v>
      </c>
      <c r="AO942" s="30">
        <v>361.8</v>
      </c>
      <c r="AP942" s="148"/>
      <c r="AQ942" s="30">
        <v>45.177976399999999</v>
      </c>
      <c r="AR942" s="30"/>
      <c r="AS942" s="30">
        <v>111</v>
      </c>
      <c r="AT942" s="30">
        <v>48</v>
      </c>
      <c r="AU942" s="148">
        <v>0.43243244290351868</v>
      </c>
      <c r="AV942" s="30">
        <v>78.526687622070313</v>
      </c>
      <c r="AW942" s="148">
        <v>9.6774190664291382E-2</v>
      </c>
      <c r="AX942" s="30">
        <v>46.281825529999999</v>
      </c>
      <c r="AY942" s="30"/>
      <c r="AZ942" s="30">
        <v>48</v>
      </c>
      <c r="BA942" s="30">
        <v>74.401870727539063</v>
      </c>
      <c r="BB942" s="148">
        <v>0.33800000000000002</v>
      </c>
      <c r="BC942" s="30">
        <v>44.87</v>
      </c>
      <c r="BD942" s="30">
        <v>287.5</v>
      </c>
      <c r="BE942" s="30">
        <v>73.472633361816406</v>
      </c>
      <c r="BF942" s="147">
        <v>0.22500000000000001</v>
      </c>
      <c r="BG942" s="30">
        <v>44.3</v>
      </c>
      <c r="BH942" s="30">
        <v>245</v>
      </c>
      <c r="BI942" s="30">
        <v>76.853324890136719</v>
      </c>
      <c r="BJ942" s="148">
        <v>0.42899999999999999</v>
      </c>
      <c r="BK942" s="30">
        <v>46.063537619999998</v>
      </c>
      <c r="BL942" s="30">
        <v>318.2</v>
      </c>
      <c r="BM942" s="30">
        <v>78.382164001464844</v>
      </c>
      <c r="BN942" s="148">
        <v>0.316</v>
      </c>
      <c r="BO942" s="30">
        <v>46.705329429999999</v>
      </c>
      <c r="BP942" s="30">
        <v>281.60000000000002</v>
      </c>
      <c r="BQ942" s="148"/>
      <c r="BR942" s="148"/>
      <c r="BS942" s="148"/>
      <c r="BT942" s="148">
        <v>0.97</v>
      </c>
      <c r="BU942" s="148"/>
      <c r="BV942" s="148">
        <v>2.999999932944775E-2</v>
      </c>
      <c r="BW942" s="148"/>
      <c r="BX942" s="148">
        <v>6.6000000000000003E-2</v>
      </c>
      <c r="BY942" s="148">
        <v>0.35199999999999998</v>
      </c>
      <c r="BZ942" s="1"/>
      <c r="CA942" s="150">
        <v>10563.490234375</v>
      </c>
      <c r="CB942" s="150">
        <v>11102.4</v>
      </c>
      <c r="CC942" s="124" t="s">
        <v>4386</v>
      </c>
      <c r="CD942" t="s">
        <v>4633</v>
      </c>
    </row>
    <row r="943" spans="1:82" x14ac:dyDescent="0.3">
      <c r="A943" s="1">
        <v>611544020</v>
      </c>
      <c r="B943" s="124" t="s">
        <v>4386</v>
      </c>
      <c r="C943" t="s">
        <v>306</v>
      </c>
      <c r="D943" t="s">
        <v>1445</v>
      </c>
      <c r="E943" s="30">
        <v>81.085113525390625</v>
      </c>
      <c r="F943" s="30">
        <v>80.123756408691406</v>
      </c>
      <c r="G943" s="30">
        <v>84.751594543457031</v>
      </c>
      <c r="H943" s="30">
        <v>86.230720520019531</v>
      </c>
      <c r="I943" s="1">
        <v>156</v>
      </c>
      <c r="J943" s="1" t="s">
        <v>3981</v>
      </c>
      <c r="K943" s="1">
        <v>6</v>
      </c>
      <c r="L943" t="s">
        <v>3851</v>
      </c>
      <c r="M943" t="s">
        <v>3911</v>
      </c>
      <c r="N943" t="s">
        <v>3916</v>
      </c>
      <c r="O943" t="s">
        <v>3921</v>
      </c>
      <c r="P943" s="148">
        <v>0.45348837971687322</v>
      </c>
      <c r="Q943" s="30">
        <v>48.329327900000003</v>
      </c>
      <c r="R943" s="30">
        <v>322.093017578125</v>
      </c>
      <c r="S943" s="1">
        <v>111</v>
      </c>
      <c r="T943" s="1">
        <v>63</v>
      </c>
      <c r="U943" s="148">
        <v>0.56756758689880371</v>
      </c>
      <c r="V943" s="148">
        <v>0.27906978130340582</v>
      </c>
      <c r="W943" s="149">
        <v>47.930534639999998</v>
      </c>
      <c r="X943" s="149"/>
      <c r="Y943" s="1">
        <v>63</v>
      </c>
      <c r="Z943" s="30">
        <v>85.524818420410156</v>
      </c>
      <c r="AA943" s="148">
        <v>0.5</v>
      </c>
      <c r="AB943" s="30">
        <v>50.2</v>
      </c>
      <c r="AC943" s="30">
        <v>354.5</v>
      </c>
      <c r="AD943" s="30">
        <v>85.203254699707031</v>
      </c>
      <c r="AE943" s="148">
        <v>0.38800000000000001</v>
      </c>
      <c r="AF943" s="30">
        <v>50.06</v>
      </c>
      <c r="AG943" s="30">
        <v>326.5</v>
      </c>
      <c r="AH943" s="30">
        <v>86.053726196289063</v>
      </c>
      <c r="AI943" s="148">
        <v>0.51900000000000002</v>
      </c>
      <c r="AJ943" s="30">
        <v>50.391369240000003</v>
      </c>
      <c r="AK943" s="30">
        <v>354.8</v>
      </c>
      <c r="AL943" s="30">
        <v>85.997871398925781</v>
      </c>
      <c r="AM943" s="148">
        <v>0.371</v>
      </c>
      <c r="AN943" s="30">
        <v>50.342603920000002</v>
      </c>
      <c r="AO943" s="30">
        <v>324.2</v>
      </c>
      <c r="AP943" s="148">
        <v>0.53488373756408691</v>
      </c>
      <c r="AQ943" s="30">
        <v>49.85385368</v>
      </c>
      <c r="AR943" s="30">
        <v>327.906982421875</v>
      </c>
      <c r="AS943" s="30">
        <v>111</v>
      </c>
      <c r="AT943" s="30">
        <v>63</v>
      </c>
      <c r="AU943" s="148">
        <v>0.56756758689880371</v>
      </c>
      <c r="AV943" s="30">
        <v>86.230720520019531</v>
      </c>
      <c r="AW943" s="148">
        <v>0.32558140158653259</v>
      </c>
      <c r="AX943" s="30">
        <v>50.697133649999998</v>
      </c>
      <c r="AY943" s="30">
        <v>258.1395263671875</v>
      </c>
      <c r="AZ943" s="30">
        <v>63</v>
      </c>
      <c r="BA943" s="30">
        <v>88.670791625976563</v>
      </c>
      <c r="BB943" s="148">
        <v>0.68200000000000005</v>
      </c>
      <c r="BC943" s="30">
        <v>51.79</v>
      </c>
      <c r="BD943" s="30">
        <v>388.6</v>
      </c>
      <c r="BE943" s="30">
        <v>87.024375915527344</v>
      </c>
      <c r="BF943" s="147">
        <v>0.59200000000000008</v>
      </c>
      <c r="BG943" s="30">
        <v>50.98</v>
      </c>
      <c r="BH943" s="30">
        <v>353.1</v>
      </c>
      <c r="BI943" s="30">
        <v>87.335006713867188</v>
      </c>
      <c r="BJ943" s="148">
        <v>0.60599999999999998</v>
      </c>
      <c r="BK943" s="30">
        <v>51.16939928</v>
      </c>
      <c r="BL943" s="30">
        <v>353.8</v>
      </c>
      <c r="BM943" s="30">
        <v>85.800765991210938</v>
      </c>
      <c r="BN943" s="148">
        <v>0.48399999999999999</v>
      </c>
      <c r="BO943" s="30">
        <v>50.402564329999997</v>
      </c>
      <c r="BP943" s="30">
        <v>316.10000000000002</v>
      </c>
      <c r="BQ943" s="148"/>
      <c r="BR943" s="148"/>
      <c r="BS943" s="148"/>
      <c r="BT943" s="148">
        <v>0.97399999999999998</v>
      </c>
      <c r="BU943" s="148"/>
      <c r="BV943" s="148">
        <v>2.60000005364418E-2</v>
      </c>
      <c r="BW943" s="148"/>
      <c r="BX943" s="148">
        <v>0.19900000000000001</v>
      </c>
      <c r="BY943" s="148">
        <v>0.37</v>
      </c>
      <c r="BZ943" s="1"/>
      <c r="CA943" s="150">
        <v>9141.080078125</v>
      </c>
      <c r="CB943" s="150">
        <v>10374.43</v>
      </c>
      <c r="CC943" s="124" t="s">
        <v>4386</v>
      </c>
      <c r="CD943" t="s">
        <v>4634</v>
      </c>
    </row>
    <row r="944" spans="1:82" x14ac:dyDescent="0.3">
      <c r="A944" s="1">
        <v>611563000</v>
      </c>
      <c r="B944" s="124" t="s">
        <v>4387</v>
      </c>
      <c r="C944" t="s">
        <v>307</v>
      </c>
      <c r="D944" t="s">
        <v>1446</v>
      </c>
      <c r="E944" s="30">
        <v>83.280891418457031</v>
      </c>
      <c r="F944" s="30">
        <v>82.609405517578125</v>
      </c>
      <c r="G944" s="30">
        <v>88.27215576171875</v>
      </c>
      <c r="H944" s="30">
        <v>88.79522705078125</v>
      </c>
      <c r="I944" s="1">
        <v>306</v>
      </c>
      <c r="J944" s="1">
        <v>6</v>
      </c>
      <c r="K944" s="1">
        <v>8</v>
      </c>
      <c r="L944" t="s">
        <v>3851</v>
      </c>
      <c r="M944" t="s">
        <v>3911</v>
      </c>
      <c r="N944" t="s">
        <v>3917</v>
      </c>
      <c r="O944" t="s">
        <v>3923</v>
      </c>
      <c r="P944" s="148">
        <v>0.44128113985061651</v>
      </c>
      <c r="Q944" s="30">
        <v>49.242690899999999</v>
      </c>
      <c r="R944" s="30">
        <v>341.63702392578131</v>
      </c>
      <c r="S944" s="1">
        <v>559</v>
      </c>
      <c r="T944" s="1">
        <v>257</v>
      </c>
      <c r="U944" s="148">
        <v>0.45974954962730408</v>
      </c>
      <c r="V944" s="148">
        <v>0.30701753497123718</v>
      </c>
      <c r="W944" s="149">
        <v>48.96044646</v>
      </c>
      <c r="X944" s="149">
        <v>309.64910888671881</v>
      </c>
      <c r="Y944" s="1">
        <v>257</v>
      </c>
      <c r="Z944" s="30">
        <v>81.89971923828125</v>
      </c>
      <c r="AA944" s="148">
        <v>0.42099999999999999</v>
      </c>
      <c r="AB944" s="30">
        <v>49</v>
      </c>
      <c r="AC944" s="30">
        <v>331.1</v>
      </c>
      <c r="AD944" s="30">
        <v>82.110809326171875</v>
      </c>
      <c r="AE944" s="148">
        <v>0.30499999999999999</v>
      </c>
      <c r="AF944" s="30">
        <v>49.01</v>
      </c>
      <c r="AG944" s="30">
        <v>298.7</v>
      </c>
      <c r="AH944" s="30">
        <v>81.282081604003906</v>
      </c>
      <c r="AI944" s="148">
        <v>0.36</v>
      </c>
      <c r="AJ944" s="30">
        <v>48.810935929999999</v>
      </c>
      <c r="AK944" s="30">
        <v>319.89999999999998</v>
      </c>
      <c r="AL944" s="30">
        <v>82.141494750976563</v>
      </c>
      <c r="AM944" s="148">
        <v>0.248</v>
      </c>
      <c r="AN944" s="30">
        <v>49.03028553</v>
      </c>
      <c r="AO944" s="30">
        <v>288.3</v>
      </c>
      <c r="AP944" s="148">
        <v>0.55871886014938354</v>
      </c>
      <c r="AQ944" s="30">
        <v>52.056058360000002</v>
      </c>
      <c r="AR944" s="30">
        <v>350.5338134765625</v>
      </c>
      <c r="AS944" s="30">
        <v>560</v>
      </c>
      <c r="AT944" s="30">
        <v>258</v>
      </c>
      <c r="AU944" s="148">
        <v>0.45974954962730408</v>
      </c>
      <c r="AV944" s="30">
        <v>88.79522705078125</v>
      </c>
      <c r="AW944" s="148">
        <v>0.37719297409057623</v>
      </c>
      <c r="AX944" s="30">
        <v>52.166898549999999</v>
      </c>
      <c r="AY944" s="30">
        <v>305.26315307617188</v>
      </c>
      <c r="AZ944" s="30">
        <v>258</v>
      </c>
      <c r="BA944" s="30">
        <v>87.639801025390625</v>
      </c>
      <c r="BB944" s="148">
        <v>0.53</v>
      </c>
      <c r="BC944" s="30">
        <v>51.29</v>
      </c>
      <c r="BD944" s="30">
        <v>338.5</v>
      </c>
      <c r="BE944" s="30">
        <v>87.044662475585938</v>
      </c>
      <c r="BF944" s="147">
        <v>0.39900000000000002</v>
      </c>
      <c r="BG944" s="30">
        <v>50.99</v>
      </c>
      <c r="BH944" s="30">
        <v>305.2</v>
      </c>
      <c r="BI944" s="30">
        <v>84.596855163574219</v>
      </c>
      <c r="BJ944" s="148">
        <v>0.34300000000000003</v>
      </c>
      <c r="BK944" s="30">
        <v>49.835583739999997</v>
      </c>
      <c r="BL944" s="30">
        <v>294.10000000000002</v>
      </c>
      <c r="BM944" s="30">
        <v>83.7010498046875</v>
      </c>
      <c r="BN944" s="148">
        <v>0.20699999999999999</v>
      </c>
      <c r="BO944" s="30">
        <v>49.35612424</v>
      </c>
      <c r="BP944" s="30">
        <v>257.2</v>
      </c>
      <c r="BQ944" s="148">
        <v>3.5999999999999997E-2</v>
      </c>
      <c r="BR944" s="148"/>
      <c r="BS944" s="148"/>
      <c r="BT944" s="148">
        <v>0.86599999999999999</v>
      </c>
      <c r="BU944" s="148">
        <v>6.9000000000000006E-2</v>
      </c>
      <c r="BV944" s="148">
        <v>2.899999916553497E-2</v>
      </c>
      <c r="BW944" s="148"/>
      <c r="BX944" s="148">
        <v>9.1999999999999998E-2</v>
      </c>
      <c r="BY944" s="148">
        <v>0.32800000000000001</v>
      </c>
      <c r="BZ944" s="1"/>
      <c r="CA944" s="150">
        <v>7979.7099609375</v>
      </c>
      <c r="CB944" s="150">
        <v>8465.18</v>
      </c>
      <c r="CC944" s="124" t="s">
        <v>4387</v>
      </c>
      <c r="CD944" t="s">
        <v>4633</v>
      </c>
    </row>
    <row r="945" spans="1:82" x14ac:dyDescent="0.3">
      <c r="A945" s="1">
        <v>611564020</v>
      </c>
      <c r="B945" s="124" t="s">
        <v>4387</v>
      </c>
      <c r="C945" t="s">
        <v>307</v>
      </c>
      <c r="D945" t="s">
        <v>1447</v>
      </c>
      <c r="E945" s="30">
        <v>80.1722412109375</v>
      </c>
      <c r="F945" s="30">
        <v>81.8604736328125</v>
      </c>
      <c r="G945" s="30">
        <v>82.273841857910156</v>
      </c>
      <c r="H945" s="30">
        <v>85.770401000976563</v>
      </c>
      <c r="I945" s="1">
        <v>483</v>
      </c>
      <c r="J945" s="1" t="s">
        <v>4733</v>
      </c>
      <c r="K945" s="1">
        <v>5</v>
      </c>
      <c r="L945" t="s">
        <v>3851</v>
      </c>
      <c r="M945" t="s">
        <v>3911</v>
      </c>
      <c r="N945" t="s">
        <v>3917</v>
      </c>
      <c r="O945" t="s">
        <v>3923</v>
      </c>
      <c r="P945" s="148">
        <v>0.51063829660415649</v>
      </c>
      <c r="Q945" s="30">
        <v>47.949608619999999</v>
      </c>
      <c r="R945" s="30">
        <v>354.04254150390631</v>
      </c>
      <c r="S945" s="1">
        <v>247</v>
      </c>
      <c r="T945" s="1">
        <v>115</v>
      </c>
      <c r="U945" s="148">
        <v>0.46558704972267151</v>
      </c>
      <c r="V945" s="148">
        <v>0.37254902720451349</v>
      </c>
      <c r="W945" s="149">
        <v>48.650130079999997</v>
      </c>
      <c r="X945" s="149">
        <v>315.686279296875</v>
      </c>
      <c r="Y945" s="1">
        <v>115</v>
      </c>
      <c r="Z945" s="30">
        <v>83.108085632324219</v>
      </c>
      <c r="AA945" s="148">
        <v>0.54100000000000004</v>
      </c>
      <c r="AB945" s="30">
        <v>49.4</v>
      </c>
      <c r="AC945" s="30">
        <v>358</v>
      </c>
      <c r="AD945" s="30">
        <v>83.789566040039063</v>
      </c>
      <c r="AE945" s="148">
        <v>0.43099999999999999</v>
      </c>
      <c r="AF945" s="30">
        <v>49.58</v>
      </c>
      <c r="AG945" s="30">
        <v>326</v>
      </c>
      <c r="AH945" s="30">
        <v>86.109268188476563</v>
      </c>
      <c r="AI945" s="148">
        <v>0.55399999999999994</v>
      </c>
      <c r="AJ945" s="30">
        <v>50.409766740000002</v>
      </c>
      <c r="AK945" s="30">
        <v>368.1</v>
      </c>
      <c r="AL945" s="30">
        <v>85.635246276855469</v>
      </c>
      <c r="AM945" s="148">
        <v>0.47699999999999998</v>
      </c>
      <c r="AN945" s="30">
        <v>50.219204769999997</v>
      </c>
      <c r="AO945" s="30">
        <v>348.4</v>
      </c>
      <c r="AP945" s="148">
        <v>0.46808511018753052</v>
      </c>
      <c r="AQ945" s="30">
        <v>48.303956280000001</v>
      </c>
      <c r="AR945" s="30">
        <v>330.6383056640625</v>
      </c>
      <c r="AS945" s="30">
        <v>247</v>
      </c>
      <c r="AT945" s="30">
        <v>115</v>
      </c>
      <c r="AU945" s="148">
        <v>0.46558704972267151</v>
      </c>
      <c r="AV945" s="30">
        <v>85.770401000976563</v>
      </c>
      <c r="AW945" s="148">
        <v>0.32352942228317261</v>
      </c>
      <c r="AX945" s="30">
        <v>50.433317690000003</v>
      </c>
      <c r="AY945" s="30">
        <v>283.33334350585938</v>
      </c>
      <c r="AZ945" s="30">
        <v>115</v>
      </c>
      <c r="BA945" s="30">
        <v>85.289138793945313</v>
      </c>
      <c r="BB945" s="148">
        <v>0.56999999999999995</v>
      </c>
      <c r="BC945" s="30">
        <v>50.15</v>
      </c>
      <c r="BD945" s="30">
        <v>360.9</v>
      </c>
      <c r="BE945" s="30">
        <v>85.523139953613281</v>
      </c>
      <c r="BF945" s="147">
        <v>0.41899999999999998</v>
      </c>
      <c r="BG945" s="30">
        <v>50.24</v>
      </c>
      <c r="BH945" s="30">
        <v>321.8</v>
      </c>
      <c r="BI945" s="30">
        <v>84.569381713867188</v>
      </c>
      <c r="BJ945" s="148">
        <v>0.54700000000000004</v>
      </c>
      <c r="BK945" s="30">
        <v>49.8221992</v>
      </c>
      <c r="BL945" s="30">
        <v>349.5</v>
      </c>
      <c r="BM945" s="30">
        <v>84.181831359863281</v>
      </c>
      <c r="BN945" s="148">
        <v>0.47099999999999997</v>
      </c>
      <c r="BO945" s="30">
        <v>49.595733320000001</v>
      </c>
      <c r="BP945" s="30">
        <v>324.2</v>
      </c>
      <c r="BQ945" s="148">
        <v>4.1000000000000002E-2</v>
      </c>
      <c r="BR945" s="148"/>
      <c r="BS945" s="148">
        <v>0.01</v>
      </c>
      <c r="BT945" s="148">
        <v>0.88600000000000001</v>
      </c>
      <c r="BU945" s="148">
        <v>5.3999999999999999E-2</v>
      </c>
      <c r="BV945" s="148">
        <v>8.0000003799796104E-3</v>
      </c>
      <c r="BW945" s="148"/>
      <c r="BX945" s="148">
        <v>8.8999999999999996E-2</v>
      </c>
      <c r="BY945" s="148">
        <v>0.38700000000000001</v>
      </c>
      <c r="BZ945" s="1"/>
      <c r="CA945" s="150">
        <v>9125.4404296875</v>
      </c>
      <c r="CB945" s="150">
        <v>9713.42</v>
      </c>
      <c r="CC945" s="124" t="s">
        <v>4387</v>
      </c>
      <c r="CD945" t="s">
        <v>4634</v>
      </c>
    </row>
    <row r="946" spans="1:82" x14ac:dyDescent="0.3">
      <c r="A946" s="1">
        <v>611574020</v>
      </c>
      <c r="B946" s="124" t="s">
        <v>4388</v>
      </c>
      <c r="C946" t="s">
        <v>308</v>
      </c>
      <c r="D946" t="s">
        <v>1448</v>
      </c>
      <c r="E946" s="30">
        <v>86.155189514160156</v>
      </c>
      <c r="F946" s="30">
        <v>86.504608154296875</v>
      </c>
      <c r="G946" s="30">
        <v>77.431312561035156</v>
      </c>
      <c r="H946" s="30">
        <v>77.780563354492188</v>
      </c>
      <c r="I946" s="1">
        <v>51</v>
      </c>
      <c r="J946" s="1" t="s">
        <v>3981</v>
      </c>
      <c r="K946" s="1">
        <v>8</v>
      </c>
      <c r="L946" t="s">
        <v>3851</v>
      </c>
      <c r="M946" t="s">
        <v>3911</v>
      </c>
      <c r="N946" t="s">
        <v>3916</v>
      </c>
      <c r="O946" t="s">
        <v>3921</v>
      </c>
      <c r="P946" s="148">
        <v>0.43589743971824652</v>
      </c>
      <c r="Q946" s="30">
        <v>50.438293860000002</v>
      </c>
      <c r="R946" s="30">
        <v>333.33334350585938</v>
      </c>
      <c r="S946" s="1">
        <v>53</v>
      </c>
      <c r="T946" s="1">
        <v>45</v>
      </c>
      <c r="U946" s="148">
        <v>0.84905660152435303</v>
      </c>
      <c r="V946" s="148">
        <v>0.43589743971824652</v>
      </c>
      <c r="W946" s="149">
        <v>50.574392959999997</v>
      </c>
      <c r="X946" s="149">
        <v>333.33334350585938</v>
      </c>
      <c r="Y946" s="1">
        <v>45</v>
      </c>
      <c r="Z946" s="30">
        <v>86.431098937988281</v>
      </c>
      <c r="AA946" s="148">
        <v>0.47099999999999997</v>
      </c>
      <c r="AB946" s="30">
        <v>50.5</v>
      </c>
      <c r="AC946" s="30">
        <v>355.9</v>
      </c>
      <c r="AD946" s="30">
        <v>87.294334411621094</v>
      </c>
      <c r="AE946" s="148">
        <v>0.38500000000000001</v>
      </c>
      <c r="AF946" s="30">
        <v>50.77</v>
      </c>
      <c r="AG946" s="30">
        <v>342.3</v>
      </c>
      <c r="AH946" s="30">
        <v>87.11334228515625</v>
      </c>
      <c r="AI946" s="148">
        <v>0.41199999999999998</v>
      </c>
      <c r="AJ946" s="30">
        <v>50.742329249999997</v>
      </c>
      <c r="AK946" s="30">
        <v>326.5</v>
      </c>
      <c r="AL946" s="30">
        <v>89.966972351074219</v>
      </c>
      <c r="AM946" s="148">
        <v>0.30399999999999999</v>
      </c>
      <c r="AN946" s="30">
        <v>51.693283440000002</v>
      </c>
      <c r="AO946" s="30">
        <v>317.39999999999998</v>
      </c>
      <c r="AP946" s="148">
        <v>0.20512820780277249</v>
      </c>
      <c r="AQ946" s="30">
        <v>45.274825540000002</v>
      </c>
      <c r="AR946" s="30"/>
      <c r="AS946" s="30">
        <v>53</v>
      </c>
      <c r="AT946" s="30">
        <v>45</v>
      </c>
      <c r="AU946" s="148">
        <v>0.84905660152435303</v>
      </c>
      <c r="AV946" s="30">
        <v>77.780563354492188</v>
      </c>
      <c r="AW946" s="148">
        <v>0.20512820780277249</v>
      </c>
      <c r="AX946" s="30">
        <v>45.85420654</v>
      </c>
      <c r="AY946" s="30"/>
      <c r="AZ946" s="30">
        <v>45</v>
      </c>
      <c r="BA946" s="30">
        <v>85.619056701660156</v>
      </c>
      <c r="BB946" s="148">
        <v>0.35299999999999998</v>
      </c>
      <c r="BC946" s="30">
        <v>50.31</v>
      </c>
      <c r="BD946" s="30">
        <v>308.8</v>
      </c>
      <c r="BE946" s="30">
        <v>86.821510314941406</v>
      </c>
      <c r="BF946" s="147">
        <v>0.308</v>
      </c>
      <c r="BG946" s="30">
        <v>50.88</v>
      </c>
      <c r="BH946" s="30">
        <v>296.2</v>
      </c>
      <c r="BI946" s="30">
        <v>90.448394775390625</v>
      </c>
      <c r="BJ946" s="148">
        <v>0.38200000000000001</v>
      </c>
      <c r="BK946" s="30">
        <v>52.68599725</v>
      </c>
      <c r="BL946" s="30">
        <v>314.7</v>
      </c>
      <c r="BM946" s="30">
        <v>91.58782958984375</v>
      </c>
      <c r="BN946" s="148">
        <v>0.47799999999999998</v>
      </c>
      <c r="BO946" s="30">
        <v>53.286685669999997</v>
      </c>
      <c r="BP946" s="30">
        <v>313</v>
      </c>
      <c r="BQ946" s="148"/>
      <c r="BR946" s="148"/>
      <c r="BS946" s="148"/>
      <c r="BT946" s="148">
        <v>0.88200000000000001</v>
      </c>
      <c r="BU946" s="148"/>
      <c r="BV946" s="148">
        <v>0.1180000007152557</v>
      </c>
      <c r="BW946" s="148"/>
      <c r="BX946" s="148">
        <v>0.27400000000000002</v>
      </c>
      <c r="BY946" s="148">
        <v>0.75</v>
      </c>
      <c r="BZ946" s="1"/>
      <c r="CA946" s="150">
        <v>10614.0595703125</v>
      </c>
      <c r="CB946" s="150">
        <v>11547.55</v>
      </c>
      <c r="CC946" s="124" t="s">
        <v>4388</v>
      </c>
      <c r="CD946" t="s">
        <v>4635</v>
      </c>
    </row>
    <row r="947" spans="1:82" x14ac:dyDescent="0.3">
      <c r="A947" s="1">
        <v>611581050</v>
      </c>
      <c r="B947" s="124" t="s">
        <v>4389</v>
      </c>
      <c r="C947" t="s">
        <v>309</v>
      </c>
      <c r="D947" t="s">
        <v>1449</v>
      </c>
      <c r="E947" s="30">
        <v>85.74945068359375</v>
      </c>
      <c r="F947" s="30">
        <v>86.362449645996094</v>
      </c>
      <c r="G947" s="30">
        <v>85.42816162109375</v>
      </c>
      <c r="H947" s="30">
        <v>86.960609436035156</v>
      </c>
      <c r="I947" s="1">
        <v>49</v>
      </c>
      <c r="J947" s="1">
        <v>7</v>
      </c>
      <c r="K947" s="1">
        <v>12</v>
      </c>
      <c r="L947" t="s">
        <v>3851</v>
      </c>
      <c r="M947" t="s">
        <v>3911</v>
      </c>
      <c r="N947" t="s">
        <v>3916</v>
      </c>
      <c r="O947" t="s">
        <v>3921</v>
      </c>
      <c r="P947" s="148">
        <v>0.39130434393882751</v>
      </c>
      <c r="Q947" s="30">
        <v>50.269519959999997</v>
      </c>
      <c r="R947" s="30"/>
      <c r="S947" s="1">
        <v>36</v>
      </c>
      <c r="T947" s="1">
        <v>27</v>
      </c>
      <c r="U947" s="148">
        <v>0.75</v>
      </c>
      <c r="V947" s="148">
        <v>0.39130434393882751</v>
      </c>
      <c r="W947" s="149">
        <v>50.515491089999998</v>
      </c>
      <c r="X947" s="149"/>
      <c r="Y947" s="1">
        <v>27</v>
      </c>
      <c r="Z947" s="30">
        <v>83.712272644042969</v>
      </c>
      <c r="AA947" s="148">
        <v>0.37</v>
      </c>
      <c r="AB947" s="30">
        <v>49.6</v>
      </c>
      <c r="AC947" s="30">
        <v>329.6</v>
      </c>
      <c r="AD947" s="30">
        <v>83.760116577148438</v>
      </c>
      <c r="AE947" s="148">
        <v>0.154</v>
      </c>
      <c r="AF947" s="30">
        <v>49.57</v>
      </c>
      <c r="AG947" s="30">
        <v>269.2</v>
      </c>
      <c r="AH947" s="30">
        <v>84.276771545410156</v>
      </c>
      <c r="AI947" s="148">
        <v>0.36</v>
      </c>
      <c r="AJ947" s="30">
        <v>49.802816839999998</v>
      </c>
      <c r="AK947" s="30">
        <v>316</v>
      </c>
      <c r="AL947" s="30">
        <v>83.362747192382813</v>
      </c>
      <c r="AM947" s="148">
        <v>0.154</v>
      </c>
      <c r="AN947" s="30">
        <v>49.445875239999999</v>
      </c>
      <c r="AO947" s="30">
        <v>284.60000000000002</v>
      </c>
      <c r="AP947" s="148">
        <v>0.20000000298023221</v>
      </c>
      <c r="AQ947" s="30">
        <v>50.27706551</v>
      </c>
      <c r="AR947" s="30"/>
      <c r="AS947" s="30">
        <v>36</v>
      </c>
      <c r="AT947" s="30">
        <v>27</v>
      </c>
      <c r="AU947" s="148">
        <v>0.75</v>
      </c>
      <c r="AV947" s="30">
        <v>86.960609436035156</v>
      </c>
      <c r="AW947" s="148">
        <v>0.20000000298023221</v>
      </c>
      <c r="AX947" s="30">
        <v>51.11544877</v>
      </c>
      <c r="AY947" s="30"/>
      <c r="AZ947" s="30">
        <v>27</v>
      </c>
      <c r="BA947" s="30">
        <v>82.237403869628906</v>
      </c>
      <c r="BB947" s="148">
        <v>0.129</v>
      </c>
      <c r="BC947" s="30">
        <v>48.67</v>
      </c>
      <c r="BD947" s="30">
        <v>261.3</v>
      </c>
      <c r="BE947" s="30">
        <v>82.419219970703125</v>
      </c>
      <c r="BF947" s="147">
        <v>5.8999999999999997E-2</v>
      </c>
      <c r="BG947" s="30">
        <v>48.71</v>
      </c>
      <c r="BH947" s="30">
        <v>258.8</v>
      </c>
      <c r="BI947" s="30">
        <v>85.500297546386719</v>
      </c>
      <c r="BJ947" s="148">
        <v>0.28599999999999998</v>
      </c>
      <c r="BK947" s="30">
        <v>50.275669329999999</v>
      </c>
      <c r="BL947" s="30">
        <v>278.60000000000002</v>
      </c>
      <c r="BM947" s="30">
        <v>84.352386474609375</v>
      </c>
      <c r="BN947" s="148">
        <v>0.13300000000000001</v>
      </c>
      <c r="BO947" s="30">
        <v>49.680732980000002</v>
      </c>
      <c r="BP947" s="30">
        <v>246.7</v>
      </c>
      <c r="BQ947" s="148"/>
      <c r="BR947" s="148"/>
      <c r="BS947" s="148"/>
      <c r="BT947" s="148">
        <v>1</v>
      </c>
      <c r="BU947" s="148"/>
      <c r="BV947" s="148">
        <v>0</v>
      </c>
      <c r="BW947" s="148"/>
      <c r="BX947" s="148">
        <v>0.22500000000000001</v>
      </c>
      <c r="BY947" s="148">
        <v>0.39200000000000002</v>
      </c>
      <c r="BZ947" s="1"/>
      <c r="CA947" s="150">
        <v>14838.73046875</v>
      </c>
      <c r="CB947" s="150">
        <v>17315.93</v>
      </c>
      <c r="CC947" s="124" t="s">
        <v>4389</v>
      </c>
      <c r="CD947" t="s">
        <v>4633</v>
      </c>
    </row>
    <row r="948" spans="1:82" x14ac:dyDescent="0.3">
      <c r="A948" s="1">
        <v>611584020</v>
      </c>
      <c r="B948" s="124" t="s">
        <v>4389</v>
      </c>
      <c r="C948" t="s">
        <v>309</v>
      </c>
      <c r="D948" t="s">
        <v>1450</v>
      </c>
      <c r="E948" s="30">
        <v>86.122016906738281</v>
      </c>
      <c r="F948" s="30">
        <v>85.21234130859375</v>
      </c>
      <c r="G948" s="30">
        <v>80.577430725097656</v>
      </c>
      <c r="H948" s="30">
        <v>79.717788696289063</v>
      </c>
      <c r="I948" s="1">
        <v>50</v>
      </c>
      <c r="J948" s="1" t="s">
        <v>3981</v>
      </c>
      <c r="K948" s="1">
        <v>6</v>
      </c>
      <c r="L948" t="s">
        <v>3851</v>
      </c>
      <c r="M948" t="s">
        <v>3911</v>
      </c>
      <c r="N948" t="s">
        <v>3916</v>
      </c>
      <c r="O948" t="s">
        <v>3921</v>
      </c>
      <c r="P948" s="148">
        <v>0.2916666567325592</v>
      </c>
      <c r="Q948" s="30">
        <v>50.424494189999997</v>
      </c>
      <c r="R948" s="30"/>
      <c r="S948" s="1">
        <v>29</v>
      </c>
      <c r="T948" s="1">
        <v>22</v>
      </c>
      <c r="U948" s="148">
        <v>0.75862067937850952</v>
      </c>
      <c r="V948" s="148">
        <v>0.2916666567325592</v>
      </c>
      <c r="W948" s="149">
        <v>50.038950679999999</v>
      </c>
      <c r="X948" s="149"/>
      <c r="Y948" s="1">
        <v>22</v>
      </c>
      <c r="Z948" s="30">
        <v>90.056198120117188</v>
      </c>
      <c r="AA948" s="148">
        <v>0.84599999999999997</v>
      </c>
      <c r="AB948" s="30">
        <v>51.7</v>
      </c>
      <c r="AC948" s="30">
        <v>434.6</v>
      </c>
      <c r="AD948" s="30">
        <v>86.793655395507813</v>
      </c>
      <c r="AE948" s="148">
        <v>0.69200000000000006</v>
      </c>
      <c r="AF948" s="30">
        <v>50.6</v>
      </c>
      <c r="AG948" s="30">
        <v>407.7</v>
      </c>
      <c r="AH948" s="30">
        <v>86.437820434570313</v>
      </c>
      <c r="AI948" s="148">
        <v>0.53799999999999992</v>
      </c>
      <c r="AJ948" s="30">
        <v>50.518586990000003</v>
      </c>
      <c r="AK948" s="30">
        <v>357.7</v>
      </c>
      <c r="AL948" s="30">
        <v>84.553558349609375</v>
      </c>
      <c r="AM948" s="148">
        <v>0.35299999999999998</v>
      </c>
      <c r="AN948" s="30">
        <v>49.851106389999998</v>
      </c>
      <c r="AO948" s="30">
        <v>317.60000000000002</v>
      </c>
      <c r="AP948" s="148"/>
      <c r="AQ948" s="30">
        <v>47.242806280000003</v>
      </c>
      <c r="AR948" s="30"/>
      <c r="AS948" s="30">
        <v>29</v>
      </c>
      <c r="AT948" s="30">
        <v>22</v>
      </c>
      <c r="AU948" s="148">
        <v>0.75862067937850952</v>
      </c>
      <c r="AV948" s="30">
        <v>79.717788696289063</v>
      </c>
      <c r="AW948" s="148"/>
      <c r="AX948" s="30">
        <v>46.964463539999997</v>
      </c>
      <c r="AY948" s="30"/>
      <c r="AZ948" s="30">
        <v>22</v>
      </c>
      <c r="BA948" s="30">
        <v>84.876739501953125</v>
      </c>
      <c r="BB948" s="148">
        <v>0.53799999999999992</v>
      </c>
      <c r="BC948" s="30">
        <v>49.95</v>
      </c>
      <c r="BD948" s="30">
        <v>373.1</v>
      </c>
      <c r="BE948" s="30">
        <v>85.036247253417969</v>
      </c>
      <c r="BF948" s="147">
        <v>0.23100000000000001</v>
      </c>
      <c r="BG948" s="30">
        <v>50</v>
      </c>
      <c r="BH948" s="30">
        <v>307.7</v>
      </c>
      <c r="BI948" s="30">
        <v>88.382164001464844</v>
      </c>
      <c r="BJ948" s="148">
        <v>0.42299999999999999</v>
      </c>
      <c r="BK948" s="30">
        <v>51.679492150000002</v>
      </c>
      <c r="BL948" s="30">
        <v>338.5</v>
      </c>
      <c r="BM948" s="30">
        <v>87.781051635742188</v>
      </c>
      <c r="BN948" s="148">
        <v>0.29399999999999998</v>
      </c>
      <c r="BO948" s="30">
        <v>51.38948903</v>
      </c>
      <c r="BP948" s="30">
        <v>300</v>
      </c>
      <c r="BQ948" s="148"/>
      <c r="BR948" s="148"/>
      <c r="BS948" s="148"/>
      <c r="BT948" s="148">
        <v>0.9</v>
      </c>
      <c r="BU948" s="148"/>
      <c r="BV948" s="148">
        <v>0.10000000149011611</v>
      </c>
      <c r="BW948" s="148"/>
      <c r="BX948" s="148">
        <v>0.14000000000000001</v>
      </c>
      <c r="BY948" s="148">
        <v>0.66</v>
      </c>
      <c r="BZ948" s="1"/>
      <c r="CA948" s="150">
        <v>14264.26953125</v>
      </c>
      <c r="CB948" s="150">
        <v>16987.79</v>
      </c>
      <c r="CC948" s="124" t="s">
        <v>4389</v>
      </c>
      <c r="CD948" t="s">
        <v>4634</v>
      </c>
    </row>
    <row r="949" spans="1:82" x14ac:dyDescent="0.3">
      <c r="A949" s="1">
        <v>620701050</v>
      </c>
      <c r="B949" s="124" t="s">
        <v>4390</v>
      </c>
      <c r="C949" t="s">
        <v>310</v>
      </c>
      <c r="D949" t="s">
        <v>1451</v>
      </c>
      <c r="E949" s="30">
        <v>87.204338073730469</v>
      </c>
      <c r="F949" s="30">
        <v>88.363517761230469</v>
      </c>
      <c r="G949" s="30">
        <v>87.112693786621094</v>
      </c>
      <c r="H949" s="30">
        <v>88.373908996582031</v>
      </c>
      <c r="I949" s="1">
        <v>64</v>
      </c>
      <c r="J949" s="1">
        <v>6</v>
      </c>
      <c r="K949" s="1">
        <v>12</v>
      </c>
      <c r="L949" t="s">
        <v>3860</v>
      </c>
      <c r="M949" t="s">
        <v>3910</v>
      </c>
      <c r="N949" t="s">
        <v>3916</v>
      </c>
      <c r="O949" t="s">
        <v>3921</v>
      </c>
      <c r="P949" s="148"/>
      <c r="Q949" s="30">
        <v>50.87469943</v>
      </c>
      <c r="R949" s="30"/>
      <c r="S949" s="1">
        <v>36</v>
      </c>
      <c r="T949" s="1">
        <v>36</v>
      </c>
      <c r="U949" s="148">
        <v>1</v>
      </c>
      <c r="V949" s="148"/>
      <c r="W949" s="149">
        <v>51.344617669999998</v>
      </c>
      <c r="X949" s="149"/>
      <c r="Y949" s="1">
        <v>36</v>
      </c>
      <c r="Z949" s="30">
        <v>83.712272644042969</v>
      </c>
      <c r="AA949" s="148">
        <v>0.52200000000000002</v>
      </c>
      <c r="AB949" s="30">
        <v>49.6</v>
      </c>
      <c r="AC949" s="30">
        <v>330.4</v>
      </c>
      <c r="AD949" s="30">
        <v>85.08544921875</v>
      </c>
      <c r="AE949" s="148">
        <v>0.52200000000000002</v>
      </c>
      <c r="AF949" s="30">
        <v>50.02</v>
      </c>
      <c r="AG949" s="30">
        <v>330.4</v>
      </c>
      <c r="AH949" s="30">
        <v>84.110610961914063</v>
      </c>
      <c r="AI949" s="148">
        <v>0.35699999999999998</v>
      </c>
      <c r="AJ949" s="30">
        <v>49.747782559999997</v>
      </c>
      <c r="AK949" s="30">
        <v>303.60000000000002</v>
      </c>
      <c r="AL949" s="30">
        <v>85.570816040039063</v>
      </c>
      <c r="AM949" s="148">
        <v>0.35699999999999998</v>
      </c>
      <c r="AN949" s="30">
        <v>50.197279209999998</v>
      </c>
      <c r="AO949" s="30">
        <v>303.60000000000002</v>
      </c>
      <c r="AP949" s="148">
        <v>0.3333333432674408</v>
      </c>
      <c r="AQ949" s="30">
        <v>51.330784039999998</v>
      </c>
      <c r="AR949" s="30"/>
      <c r="AS949" s="30">
        <v>36</v>
      </c>
      <c r="AT949" s="30">
        <v>36</v>
      </c>
      <c r="AU949" s="148">
        <v>1</v>
      </c>
      <c r="AV949" s="30">
        <v>88.373908996582031</v>
      </c>
      <c r="AW949" s="148">
        <v>0.3333333432674408</v>
      </c>
      <c r="AX949" s="30">
        <v>51.925434680000002</v>
      </c>
      <c r="AY949" s="30"/>
      <c r="AZ949" s="30">
        <v>36</v>
      </c>
      <c r="BA949" s="30">
        <v>83.639549255371094</v>
      </c>
      <c r="BB949" s="148">
        <v>0.2</v>
      </c>
      <c r="BC949" s="30">
        <v>49.35</v>
      </c>
      <c r="BD949" s="30">
        <v>248</v>
      </c>
      <c r="BE949" s="30">
        <v>84.813095092773438</v>
      </c>
      <c r="BF949" s="147">
        <v>0.2</v>
      </c>
      <c r="BG949" s="30">
        <v>49.89</v>
      </c>
      <c r="BH949" s="30">
        <v>248</v>
      </c>
      <c r="BI949" s="30">
        <v>79.285881042480469</v>
      </c>
      <c r="BJ949" s="148">
        <v>0.219</v>
      </c>
      <c r="BK949" s="30">
        <v>47.248488369999997</v>
      </c>
      <c r="BL949" s="30">
        <v>250</v>
      </c>
      <c r="BM949" s="30">
        <v>80.471504211425781</v>
      </c>
      <c r="BN949" s="148">
        <v>0.219</v>
      </c>
      <c r="BO949" s="30">
        <v>47.746601869999999</v>
      </c>
      <c r="BP949" s="30">
        <v>250</v>
      </c>
      <c r="BQ949" s="148"/>
      <c r="BR949" s="148"/>
      <c r="BS949" s="148"/>
      <c r="BT949" s="148">
        <v>0.98399999999999999</v>
      </c>
      <c r="BU949" s="148"/>
      <c r="BV949" s="148">
        <v>1.6000000759959221E-2</v>
      </c>
      <c r="BW949" s="148"/>
      <c r="BX949" s="148">
        <v>9.4E-2</v>
      </c>
      <c r="BY949" s="148">
        <v>0.4531</v>
      </c>
      <c r="BZ949" s="1">
        <v>1</v>
      </c>
      <c r="CA949" s="150">
        <v>10240.099609375</v>
      </c>
      <c r="CB949" s="150">
        <v>15737.54</v>
      </c>
      <c r="CC949" s="124" t="s">
        <v>4390</v>
      </c>
      <c r="CD949" t="s">
        <v>4633</v>
      </c>
    </row>
    <row r="950" spans="1:82" x14ac:dyDescent="0.3">
      <c r="A950" s="1">
        <v>620704020</v>
      </c>
      <c r="B950" s="124" t="s">
        <v>4390</v>
      </c>
      <c r="C950" t="s">
        <v>310</v>
      </c>
      <c r="D950" t="s">
        <v>1452</v>
      </c>
      <c r="E950" s="30">
        <v>84.387840270996094</v>
      </c>
      <c r="F950" s="30">
        <v>85.458915710449219</v>
      </c>
      <c r="G950" s="30">
        <v>77.999343872070313</v>
      </c>
      <c r="H950" s="30">
        <v>81.095314025878906</v>
      </c>
      <c r="I950" s="1">
        <v>46</v>
      </c>
      <c r="J950" s="1" t="s">
        <v>3981</v>
      </c>
      <c r="K950" s="1">
        <v>5</v>
      </c>
      <c r="L950" t="s">
        <v>3860</v>
      </c>
      <c r="M950" t="s">
        <v>3910</v>
      </c>
      <c r="N950" t="s">
        <v>3916</v>
      </c>
      <c r="O950" t="s">
        <v>3921</v>
      </c>
      <c r="P950" s="148">
        <v>0.34482759237289429</v>
      </c>
      <c r="Q950" s="30">
        <v>49.70314175</v>
      </c>
      <c r="R950" s="30"/>
      <c r="S950" s="1">
        <v>48</v>
      </c>
      <c r="T950" s="1">
        <v>48</v>
      </c>
      <c r="U950" s="148">
        <v>1</v>
      </c>
      <c r="V950" s="148">
        <v>0.34482759237289429</v>
      </c>
      <c r="W950" s="149">
        <v>50.141117100000002</v>
      </c>
      <c r="X950" s="149"/>
      <c r="Y950" s="1">
        <v>48</v>
      </c>
      <c r="Z950" s="30">
        <v>80.993446350097656</v>
      </c>
      <c r="AA950" s="148">
        <v>0.33300000000000002</v>
      </c>
      <c r="AB950" s="30">
        <v>48.7</v>
      </c>
      <c r="AC950" s="30">
        <v>331.1</v>
      </c>
      <c r="AD950" s="30">
        <v>82.346427917480469</v>
      </c>
      <c r="AE950" s="148">
        <v>0.33300000000000002</v>
      </c>
      <c r="AF950" s="30">
        <v>49.09</v>
      </c>
      <c r="AG950" s="30">
        <v>331.1</v>
      </c>
      <c r="AH950" s="30">
        <v>82.136085510253906</v>
      </c>
      <c r="AI950" s="148">
        <v>0.26100000000000001</v>
      </c>
      <c r="AJ950" s="30">
        <v>49.093792129999997</v>
      </c>
      <c r="AK950" s="30">
        <v>293.5</v>
      </c>
      <c r="AL950" s="30">
        <v>83.727920532226563</v>
      </c>
      <c r="AM950" s="148">
        <v>0.26100000000000001</v>
      </c>
      <c r="AN950" s="30">
        <v>49.57014384</v>
      </c>
      <c r="AO950" s="30">
        <v>293.5</v>
      </c>
      <c r="AP950" s="148">
        <v>0.31034481525421143</v>
      </c>
      <c r="AQ950" s="30">
        <v>45.630143289999999</v>
      </c>
      <c r="AR950" s="30"/>
      <c r="AS950" s="30">
        <v>48</v>
      </c>
      <c r="AT950" s="30">
        <v>48</v>
      </c>
      <c r="AU950" s="148">
        <v>1</v>
      </c>
      <c r="AV950" s="30">
        <v>81.095314025878906</v>
      </c>
      <c r="AW950" s="148">
        <v>0.31034481525421143</v>
      </c>
      <c r="AX950" s="30">
        <v>47.753948139999999</v>
      </c>
      <c r="AY950" s="30"/>
      <c r="AZ950" s="30">
        <v>48</v>
      </c>
      <c r="BA950" s="30">
        <v>87.846000671386719</v>
      </c>
      <c r="BB950" s="148">
        <v>0.37799999999999989</v>
      </c>
      <c r="BC950" s="30">
        <v>51.39</v>
      </c>
      <c r="BD950" s="30">
        <v>315.60000000000002</v>
      </c>
      <c r="BE950" s="30">
        <v>89.053085327148438</v>
      </c>
      <c r="BF950" s="147">
        <v>0.37799999999999989</v>
      </c>
      <c r="BG950" s="30">
        <v>51.98</v>
      </c>
      <c r="BH950" s="30">
        <v>315.60000000000002</v>
      </c>
      <c r="BI950" s="30">
        <v>88.751235961914063</v>
      </c>
      <c r="BJ950" s="148">
        <v>0.28299999999999997</v>
      </c>
      <c r="BK950" s="30">
        <v>51.859274370000001</v>
      </c>
      <c r="BL950" s="30">
        <v>289.10000000000002</v>
      </c>
      <c r="BM950" s="30">
        <v>89.950416564941406</v>
      </c>
      <c r="BN950" s="148">
        <v>0.28299999999999997</v>
      </c>
      <c r="BO950" s="30">
        <v>52.470643590000002</v>
      </c>
      <c r="BP950" s="30">
        <v>289.10000000000002</v>
      </c>
      <c r="BQ950" s="148"/>
      <c r="BR950" s="148"/>
      <c r="BS950" s="148"/>
      <c r="BT950" s="148">
        <v>0.97799999999999998</v>
      </c>
      <c r="BU950" s="148"/>
      <c r="BV950" s="148">
        <v>2.199999988079071E-2</v>
      </c>
      <c r="BW950" s="148"/>
      <c r="BX950" s="148">
        <v>0.217</v>
      </c>
      <c r="BY950" s="148">
        <v>0.55810000000000004</v>
      </c>
      <c r="BZ950" s="1">
        <v>1</v>
      </c>
      <c r="CA950" s="150">
        <v>9878.740234375</v>
      </c>
      <c r="CB950" s="150">
        <v>15778.23</v>
      </c>
      <c r="CC950" s="124" t="s">
        <v>4390</v>
      </c>
      <c r="CD950" t="s">
        <v>4634</v>
      </c>
    </row>
    <row r="951" spans="1:82" x14ac:dyDescent="0.3">
      <c r="A951" s="1">
        <v>620723000</v>
      </c>
      <c r="B951" s="124" t="s">
        <v>4391</v>
      </c>
      <c r="C951" t="s">
        <v>311</v>
      </c>
      <c r="D951" t="s">
        <v>1453</v>
      </c>
      <c r="E951" s="30">
        <v>83.769195556640625</v>
      </c>
      <c r="F951" s="30">
        <v>81.850517272949219</v>
      </c>
      <c r="G951" s="30">
        <v>81.986778259277344</v>
      </c>
      <c r="H951" s="30">
        <v>82.228424072265625</v>
      </c>
      <c r="I951" s="1">
        <v>513</v>
      </c>
      <c r="J951" s="1">
        <v>6</v>
      </c>
      <c r="K951" s="1">
        <v>8</v>
      </c>
      <c r="L951" t="s">
        <v>3860</v>
      </c>
      <c r="M951" t="s">
        <v>3910</v>
      </c>
      <c r="N951" t="s">
        <v>3917</v>
      </c>
      <c r="O951" t="s">
        <v>3923</v>
      </c>
      <c r="P951" s="148">
        <v>0.44054579734802252</v>
      </c>
      <c r="Q951" s="30">
        <v>49.445809580000002</v>
      </c>
      <c r="R951" s="30">
        <v>330.60427856445313</v>
      </c>
      <c r="S951" s="1">
        <v>910</v>
      </c>
      <c r="T951" s="1">
        <v>567</v>
      </c>
      <c r="U951" s="148">
        <v>0.6230769157409668</v>
      </c>
      <c r="V951" s="148">
        <v>0.30128204822540278</v>
      </c>
      <c r="W951" s="149">
        <v>48.64600437</v>
      </c>
      <c r="X951" s="149">
        <v>288.78204345703131</v>
      </c>
      <c r="Y951" s="1">
        <v>567</v>
      </c>
      <c r="Z951" s="30">
        <v>83.410179138183594</v>
      </c>
      <c r="AA951" s="148">
        <v>0.50900000000000001</v>
      </c>
      <c r="AB951" s="30">
        <v>49.5</v>
      </c>
      <c r="AC951" s="30">
        <v>348.1</v>
      </c>
      <c r="AD951" s="30">
        <v>83.789566040039063</v>
      </c>
      <c r="AE951" s="148">
        <v>0.41099999999999998</v>
      </c>
      <c r="AF951" s="30">
        <v>49.58</v>
      </c>
      <c r="AG951" s="30">
        <v>319.60000000000002</v>
      </c>
      <c r="AH951" s="30">
        <v>79.108200073242188</v>
      </c>
      <c r="AI951" s="148">
        <v>0.45100000000000001</v>
      </c>
      <c r="AJ951" s="30">
        <v>48.090914179999999</v>
      </c>
      <c r="AK951" s="30">
        <v>334.7</v>
      </c>
      <c r="AL951" s="30">
        <v>80.2064208984375</v>
      </c>
      <c r="AM951" s="148">
        <v>0.35499999999999998</v>
      </c>
      <c r="AN951" s="30">
        <v>48.37178265</v>
      </c>
      <c r="AO951" s="30">
        <v>311.5</v>
      </c>
      <c r="AP951" s="148">
        <v>0.28962817788124079</v>
      </c>
      <c r="AQ951" s="30">
        <v>48.124388240000002</v>
      </c>
      <c r="AR951" s="30">
        <v>269.86300659179688</v>
      </c>
      <c r="AS951" s="30">
        <v>910</v>
      </c>
      <c r="AT951" s="30">
        <v>567</v>
      </c>
      <c r="AU951" s="148">
        <v>0.6230769157409668</v>
      </c>
      <c r="AV951" s="30">
        <v>82.228424072265625</v>
      </c>
      <c r="AW951" s="148">
        <v>0.1741935461759567</v>
      </c>
      <c r="AX951" s="30">
        <v>48.403351389999997</v>
      </c>
      <c r="AY951" s="30">
        <v>229.0322570800781</v>
      </c>
      <c r="AZ951" s="30">
        <v>567</v>
      </c>
      <c r="BA951" s="30">
        <v>84.56744384765625</v>
      </c>
      <c r="BB951" s="148">
        <v>0.35699999999999998</v>
      </c>
      <c r="BC951" s="30">
        <v>49.8</v>
      </c>
      <c r="BD951" s="30">
        <v>297.2</v>
      </c>
      <c r="BE951" s="30">
        <v>84.488494873046875</v>
      </c>
      <c r="BF951" s="147">
        <v>0.24399999999999999</v>
      </c>
      <c r="BG951" s="30">
        <v>49.73</v>
      </c>
      <c r="BH951" s="30">
        <v>263.5</v>
      </c>
      <c r="BI951" s="30">
        <v>81.805564880371094</v>
      </c>
      <c r="BJ951" s="148">
        <v>0.35</v>
      </c>
      <c r="BK951" s="30">
        <v>48.475883949999997</v>
      </c>
      <c r="BL951" s="30">
        <v>289.39999999999998</v>
      </c>
      <c r="BM951" s="30">
        <v>81.489181518554688</v>
      </c>
      <c r="BN951" s="148">
        <v>0.23699999999999999</v>
      </c>
      <c r="BO951" s="30">
        <v>48.25378405</v>
      </c>
      <c r="BP951" s="30">
        <v>256.89999999999998</v>
      </c>
      <c r="BQ951" s="148">
        <v>0.01</v>
      </c>
      <c r="BR951" s="148">
        <v>1.7999999999999999E-2</v>
      </c>
      <c r="BS951" s="148"/>
      <c r="BT951" s="148">
        <v>0.94700000000000006</v>
      </c>
      <c r="BU951" s="148">
        <v>2.3E-2</v>
      </c>
      <c r="BV951" s="148">
        <v>2.000000094994903E-3</v>
      </c>
      <c r="BW951" s="148">
        <v>0.01</v>
      </c>
      <c r="BX951" s="148">
        <v>0.13800000000000001</v>
      </c>
      <c r="BY951" s="148">
        <v>0.54300000000000004</v>
      </c>
      <c r="BZ951" s="1"/>
      <c r="CA951" s="150">
        <v>6665.830078125</v>
      </c>
      <c r="CB951" s="150">
        <v>7886.69</v>
      </c>
      <c r="CC951" s="124" t="s">
        <v>4391</v>
      </c>
      <c r="CD951" t="s">
        <v>4633</v>
      </c>
    </row>
    <row r="952" spans="1:82" x14ac:dyDescent="0.3">
      <c r="A952" s="1">
        <v>620724080</v>
      </c>
      <c r="B952" s="124" t="s">
        <v>4391</v>
      </c>
      <c r="C952" t="s">
        <v>311</v>
      </c>
      <c r="D952" t="s">
        <v>1454</v>
      </c>
      <c r="E952" s="30">
        <v>84.492546081542969</v>
      </c>
      <c r="F952" s="30">
        <v>82.070747375488281</v>
      </c>
      <c r="G952" s="30">
        <v>83.610527038574219</v>
      </c>
      <c r="H952" s="30">
        <v>81.815322875976563</v>
      </c>
      <c r="I952" s="1">
        <v>451</v>
      </c>
      <c r="J952" s="1">
        <v>3</v>
      </c>
      <c r="K952" s="1">
        <v>5</v>
      </c>
      <c r="L952" t="s">
        <v>3860</v>
      </c>
      <c r="M952" t="s">
        <v>3910</v>
      </c>
      <c r="N952" t="s">
        <v>3917</v>
      </c>
      <c r="O952" t="s">
        <v>3923</v>
      </c>
      <c r="P952" s="148">
        <v>0.47149121761322021</v>
      </c>
      <c r="Q952" s="30">
        <v>49.746695989999999</v>
      </c>
      <c r="R952" s="30">
        <v>332.89474487304688</v>
      </c>
      <c r="S952" s="1">
        <v>476</v>
      </c>
      <c r="T952" s="1">
        <v>300</v>
      </c>
      <c r="U952" s="148">
        <v>0.63025212287902832</v>
      </c>
      <c r="V952" s="148">
        <v>0.37201365828514099</v>
      </c>
      <c r="W952" s="149">
        <v>48.737256799999997</v>
      </c>
      <c r="X952" s="149">
        <v>304.09555053710938</v>
      </c>
      <c r="Y952" s="1">
        <v>300</v>
      </c>
      <c r="Z952" s="30">
        <v>91.868743896484375</v>
      </c>
      <c r="AA952" s="148">
        <v>0.57799999999999996</v>
      </c>
      <c r="AB952" s="30">
        <v>52.3</v>
      </c>
      <c r="AC952" s="30">
        <v>366.9</v>
      </c>
      <c r="AD952" s="30">
        <v>90.887458801269531</v>
      </c>
      <c r="AE952" s="148">
        <v>0.48499999999999999</v>
      </c>
      <c r="AF952" s="30">
        <v>51.99</v>
      </c>
      <c r="AG952" s="30">
        <v>342</v>
      </c>
      <c r="AH952" s="30">
        <v>89.943214416503906</v>
      </c>
      <c r="AI952" s="148">
        <v>0.56499999999999995</v>
      </c>
      <c r="AJ952" s="30">
        <v>51.679622029999997</v>
      </c>
      <c r="AK952" s="30">
        <v>363</v>
      </c>
      <c r="AL952" s="30">
        <v>89.852867126464844</v>
      </c>
      <c r="AM952" s="148">
        <v>0.46200000000000002</v>
      </c>
      <c r="AN952" s="30">
        <v>51.65445347</v>
      </c>
      <c r="AO952" s="30">
        <v>339</v>
      </c>
      <c r="AP952" s="148">
        <v>0.4285714328289032</v>
      </c>
      <c r="AQ952" s="30">
        <v>49.140086119999999</v>
      </c>
      <c r="AR952" s="30">
        <v>301.75823974609381</v>
      </c>
      <c r="AS952" s="30">
        <v>478</v>
      </c>
      <c r="AT952" s="30">
        <v>302</v>
      </c>
      <c r="AU952" s="148">
        <v>0.63025212287902832</v>
      </c>
      <c r="AV952" s="30">
        <v>81.815322875976563</v>
      </c>
      <c r="AW952" s="148">
        <v>0.33219179511070251</v>
      </c>
      <c r="AX952" s="30">
        <v>48.166596519999999</v>
      </c>
      <c r="AY952" s="30">
        <v>271.23287963867188</v>
      </c>
      <c r="AZ952" s="30">
        <v>302</v>
      </c>
      <c r="BA952" s="30">
        <v>85.165420532226563</v>
      </c>
      <c r="BB952" s="148">
        <v>0.36099999999999999</v>
      </c>
      <c r="BC952" s="30">
        <v>50.09</v>
      </c>
      <c r="BD952" s="30">
        <v>291.39999999999998</v>
      </c>
      <c r="BE952" s="30">
        <v>85.543426513671875</v>
      </c>
      <c r="BF952" s="147">
        <v>0.26900000000000002</v>
      </c>
      <c r="BG952" s="30">
        <v>50.25</v>
      </c>
      <c r="BH952" s="30">
        <v>260.3</v>
      </c>
      <c r="BI952" s="30">
        <v>88.48101806640625</v>
      </c>
      <c r="BJ952" s="148">
        <v>0.46300000000000002</v>
      </c>
      <c r="BK952" s="30">
        <v>51.727647019999999</v>
      </c>
      <c r="BL952" s="30">
        <v>327.10000000000002</v>
      </c>
      <c r="BM952" s="30">
        <v>89.692291259765625</v>
      </c>
      <c r="BN952" s="148">
        <v>0.37200000000000011</v>
      </c>
      <c r="BO952" s="30">
        <v>52.341998500000003</v>
      </c>
      <c r="BP952" s="30">
        <v>299.60000000000002</v>
      </c>
      <c r="BQ952" s="148"/>
      <c r="BR952" s="148">
        <v>2.9000000000000001E-2</v>
      </c>
      <c r="BS952" s="148"/>
      <c r="BT952" s="148">
        <v>0.94500000000000006</v>
      </c>
      <c r="BU952" s="148">
        <v>1.6E-2</v>
      </c>
      <c r="BV952" s="148">
        <v>1.099999994039536E-2</v>
      </c>
      <c r="BW952" s="148">
        <v>1.0999999999999999E-2</v>
      </c>
      <c r="BX952" s="148">
        <v>0.16</v>
      </c>
      <c r="BY952" s="148">
        <v>0.56700000000000006</v>
      </c>
      <c r="BZ952" s="1"/>
      <c r="CA952" s="150">
        <v>6691.77001953125</v>
      </c>
      <c r="CB952" s="150">
        <v>7772.54</v>
      </c>
      <c r="CC952" s="124" t="s">
        <v>4391</v>
      </c>
      <c r="CD952" t="s">
        <v>4634</v>
      </c>
    </row>
    <row r="953" spans="1:82" x14ac:dyDescent="0.3">
      <c r="A953" s="1">
        <v>630663000</v>
      </c>
      <c r="B953" s="124" t="s">
        <v>4392</v>
      </c>
      <c r="C953" t="s">
        <v>312</v>
      </c>
      <c r="D953" t="s">
        <v>1455</v>
      </c>
      <c r="E953" s="30">
        <v>82.245841979980469</v>
      </c>
      <c r="F953" s="30">
        <v>83.320159912109375</v>
      </c>
      <c r="G953" s="30">
        <v>81.335594177246094</v>
      </c>
      <c r="H953" s="30">
        <v>82.402908325195313</v>
      </c>
      <c r="I953" s="1">
        <v>89</v>
      </c>
      <c r="J953" s="1">
        <v>6</v>
      </c>
      <c r="K953" s="1">
        <v>8</v>
      </c>
      <c r="L953" t="s">
        <v>3841</v>
      </c>
      <c r="M953" t="s">
        <v>3913</v>
      </c>
      <c r="N953" t="s">
        <v>3916</v>
      </c>
      <c r="O953" t="s">
        <v>3921</v>
      </c>
      <c r="P953" s="148">
        <v>0.33695653080940252</v>
      </c>
      <c r="Q953" s="30">
        <v>48.812148270000002</v>
      </c>
      <c r="R953" s="30">
        <v>307.60870361328131</v>
      </c>
      <c r="S953" s="1">
        <v>183</v>
      </c>
      <c r="T953" s="1">
        <v>87</v>
      </c>
      <c r="U953" s="148">
        <v>0.47540983557701111</v>
      </c>
      <c r="V953" s="148">
        <v>0.29545453190803528</v>
      </c>
      <c r="W953" s="149">
        <v>49.254941729999999</v>
      </c>
      <c r="X953" s="149">
        <v>297.72726440429688</v>
      </c>
      <c r="Y953" s="1">
        <v>87</v>
      </c>
      <c r="Z953" s="30">
        <v>86.431098937988281</v>
      </c>
      <c r="AA953" s="148">
        <v>0.433</v>
      </c>
      <c r="AB953" s="30">
        <v>50.5</v>
      </c>
      <c r="AC953" s="30">
        <v>333</v>
      </c>
      <c r="AD953" s="30">
        <v>86.646392822265625</v>
      </c>
      <c r="AE953" s="148">
        <v>0.35399999999999998</v>
      </c>
      <c r="AF953" s="30">
        <v>50.55</v>
      </c>
      <c r="AG953" s="30">
        <v>320.8</v>
      </c>
      <c r="AH953" s="30"/>
      <c r="AI953" s="148"/>
      <c r="AJ953" s="30"/>
      <c r="AK953" s="30"/>
      <c r="AL953" s="30"/>
      <c r="AM953" s="148"/>
      <c r="AN953" s="30"/>
      <c r="AO953" s="30"/>
      <c r="AP953" s="148">
        <v>0.19565217196941381</v>
      </c>
      <c r="AQ953" s="30">
        <v>47.717056049999997</v>
      </c>
      <c r="AR953" s="30"/>
      <c r="AS953" s="30">
        <v>183</v>
      </c>
      <c r="AT953" s="30">
        <v>87</v>
      </c>
      <c r="AU953" s="148">
        <v>0.47540983557701111</v>
      </c>
      <c r="AV953" s="30">
        <v>82.402908325195313</v>
      </c>
      <c r="AW953" s="148">
        <v>0.11363636702299119</v>
      </c>
      <c r="AX953" s="30">
        <v>48.503352049999997</v>
      </c>
      <c r="AY953" s="30"/>
      <c r="AZ953" s="30">
        <v>87</v>
      </c>
      <c r="BA953" s="30">
        <v>82.732276916503906</v>
      </c>
      <c r="BB953" s="148">
        <v>0.22700000000000001</v>
      </c>
      <c r="BC953" s="30">
        <v>48.91</v>
      </c>
      <c r="BD953" s="30">
        <v>271.10000000000002</v>
      </c>
      <c r="BE953" s="30">
        <v>82.297500610351563</v>
      </c>
      <c r="BF953" s="147">
        <v>0.16700000000000001</v>
      </c>
      <c r="BG953" s="30">
        <v>48.65</v>
      </c>
      <c r="BH953" s="30">
        <v>241.7</v>
      </c>
      <c r="BI953" s="30"/>
      <c r="BJ953" s="148"/>
      <c r="BK953" s="30"/>
      <c r="BL953" s="30"/>
      <c r="BM953" s="30"/>
      <c r="BN953" s="148"/>
      <c r="BO953" s="30"/>
      <c r="BP953" s="30"/>
      <c r="BQ953" s="148"/>
      <c r="BR953" s="148"/>
      <c r="BS953" s="148"/>
      <c r="BT953" s="148">
        <v>0.91</v>
      </c>
      <c r="BU953" s="148">
        <v>5.6000000000000001E-2</v>
      </c>
      <c r="BV953" s="148">
        <v>3.4000001847743988E-2</v>
      </c>
      <c r="BW953" s="148"/>
      <c r="BX953" s="148">
        <v>6.7000000000000004E-2</v>
      </c>
      <c r="BY953" s="148">
        <v>0.28399999999999997</v>
      </c>
      <c r="BZ953" s="1"/>
      <c r="CA953" s="150">
        <v>8923.98046875</v>
      </c>
      <c r="CB953" s="150">
        <v>9566.33</v>
      </c>
      <c r="CC953" s="124" t="s">
        <v>4392</v>
      </c>
      <c r="CD953" t="s">
        <v>4633</v>
      </c>
    </row>
    <row r="954" spans="1:82" x14ac:dyDescent="0.3">
      <c r="A954" s="1">
        <v>630664020</v>
      </c>
      <c r="B954" s="124" t="s">
        <v>4392</v>
      </c>
      <c r="C954" t="s">
        <v>312</v>
      </c>
      <c r="D954" t="s">
        <v>1456</v>
      </c>
      <c r="E954" s="30">
        <v>86.0927734375</v>
      </c>
      <c r="F954" s="30">
        <v>85.587318420410156</v>
      </c>
      <c r="G954" s="30">
        <v>87.255813598632813</v>
      </c>
      <c r="H954" s="30">
        <v>89.263816833496094</v>
      </c>
      <c r="I954" s="1">
        <v>189</v>
      </c>
      <c r="J954" s="1" t="s">
        <v>4733</v>
      </c>
      <c r="K954" s="1">
        <v>5</v>
      </c>
      <c r="L954" t="s">
        <v>3841</v>
      </c>
      <c r="M954" t="s">
        <v>3913</v>
      </c>
      <c r="N954" t="s">
        <v>3916</v>
      </c>
      <c r="O954" t="s">
        <v>3921</v>
      </c>
      <c r="P954" s="148">
        <v>0.36170211434364319</v>
      </c>
      <c r="Q954" s="30">
        <v>50.412331880000004</v>
      </c>
      <c r="R954" s="30">
        <v>294.68084716796881</v>
      </c>
      <c r="S954" s="1">
        <v>91</v>
      </c>
      <c r="T954" s="1">
        <v>56</v>
      </c>
      <c r="U954" s="148">
        <v>0.61538463830947876</v>
      </c>
      <c r="V954" s="148">
        <v>0.27777779102325439</v>
      </c>
      <c r="W954" s="149">
        <v>50.194322030000002</v>
      </c>
      <c r="X954" s="149"/>
      <c r="Y954" s="1">
        <v>56</v>
      </c>
      <c r="Z954" s="30">
        <v>87.337371826171875</v>
      </c>
      <c r="AA954" s="148">
        <v>0.36</v>
      </c>
      <c r="AB954" s="30">
        <v>50.8</v>
      </c>
      <c r="AC954" s="30">
        <v>309</v>
      </c>
      <c r="AD954" s="30">
        <v>87.912826538085938</v>
      </c>
      <c r="AE954" s="148">
        <v>0.222</v>
      </c>
      <c r="AF954" s="30">
        <v>50.98</v>
      </c>
      <c r="AG954" s="30">
        <v>275.89999999999998</v>
      </c>
      <c r="AH954" s="30">
        <v>87.117904663085938</v>
      </c>
      <c r="AI954" s="148">
        <v>0.41599999999999998</v>
      </c>
      <c r="AJ954" s="30">
        <v>50.743839889999997</v>
      </c>
      <c r="AK954" s="30">
        <v>326.39999999999998</v>
      </c>
      <c r="AL954" s="30">
        <v>88.169517517089844</v>
      </c>
      <c r="AM954" s="148">
        <v>0.36399999999999999</v>
      </c>
      <c r="AN954" s="30">
        <v>51.081613910000002</v>
      </c>
      <c r="AO954" s="30">
        <v>298.5</v>
      </c>
      <c r="AP954" s="148">
        <v>0.15957446396350861</v>
      </c>
      <c r="AQ954" s="30">
        <v>51.420308660000003</v>
      </c>
      <c r="AR954" s="30"/>
      <c r="AS954" s="30">
        <v>91</v>
      </c>
      <c r="AT954" s="30">
        <v>56</v>
      </c>
      <c r="AU954" s="148">
        <v>0.61538463830947876</v>
      </c>
      <c r="AV954" s="30">
        <v>89.263816833496094</v>
      </c>
      <c r="AW954" s="148">
        <v>0.1111111119389534</v>
      </c>
      <c r="AX954" s="30">
        <v>52.435452990000002</v>
      </c>
      <c r="AY954" s="30"/>
      <c r="AZ954" s="30">
        <v>56</v>
      </c>
      <c r="BA954" s="30">
        <v>85.928352355957031</v>
      </c>
      <c r="BB954" s="148">
        <v>0.25800000000000001</v>
      </c>
      <c r="BC954" s="30">
        <v>50.46</v>
      </c>
      <c r="BD954" s="30">
        <v>277.5</v>
      </c>
      <c r="BE954" s="30">
        <v>87.227249145507813</v>
      </c>
      <c r="BF954" s="147">
        <v>0.111</v>
      </c>
      <c r="BG954" s="30">
        <v>51.08</v>
      </c>
      <c r="BH954" s="30">
        <v>237</v>
      </c>
      <c r="BI954" s="30">
        <v>82.454299926757813</v>
      </c>
      <c r="BJ954" s="148">
        <v>0.28799999999999998</v>
      </c>
      <c r="BK954" s="30">
        <v>48.791895910000001</v>
      </c>
      <c r="BL954" s="30">
        <v>283.2</v>
      </c>
      <c r="BM954" s="30">
        <v>81.856910705566406</v>
      </c>
      <c r="BN954" s="148">
        <v>0.21199999999999999</v>
      </c>
      <c r="BO954" s="30">
        <v>48.437053249999998</v>
      </c>
      <c r="BP954" s="30">
        <v>242.4</v>
      </c>
      <c r="BQ954" s="148"/>
      <c r="BR954" s="148"/>
      <c r="BS954" s="148"/>
      <c r="BT954" s="148">
        <v>0.97899999999999998</v>
      </c>
      <c r="BU954" s="148"/>
      <c r="BV954" s="148">
        <v>2.0999999716877941E-2</v>
      </c>
      <c r="BW954" s="148"/>
      <c r="BX954" s="148">
        <v>0.10100000000000001</v>
      </c>
      <c r="BY954" s="148">
        <v>0.36299999999999999</v>
      </c>
      <c r="BZ954" s="1"/>
      <c r="CA954" s="150">
        <v>8559.8095703125</v>
      </c>
      <c r="CB954" s="150">
        <v>9471.8799999999992</v>
      </c>
      <c r="CC954" s="124" t="s">
        <v>4392</v>
      </c>
      <c r="CD954" t="s">
        <v>4634</v>
      </c>
    </row>
    <row r="955" spans="1:82" x14ac:dyDescent="0.3">
      <c r="A955" s="1">
        <v>630673000</v>
      </c>
      <c r="B955" s="124" t="s">
        <v>4393</v>
      </c>
      <c r="C955" t="s">
        <v>313</v>
      </c>
      <c r="D955" t="s">
        <v>1457</v>
      </c>
      <c r="E955" s="30">
        <v>76.917747497558594</v>
      </c>
      <c r="F955" s="30">
        <v>77.766410827636719</v>
      </c>
      <c r="G955" s="30">
        <v>77.738861083984375</v>
      </c>
      <c r="H955" s="30">
        <v>78.930801391601563</v>
      </c>
      <c r="I955" s="1">
        <v>238</v>
      </c>
      <c r="J955" s="1">
        <v>5</v>
      </c>
      <c r="K955" s="1">
        <v>8</v>
      </c>
      <c r="L955" t="s">
        <v>3841</v>
      </c>
      <c r="M955" t="s">
        <v>3913</v>
      </c>
      <c r="N955" t="s">
        <v>3916</v>
      </c>
      <c r="O955" t="s">
        <v>3921</v>
      </c>
      <c r="P955" s="148">
        <v>0.32300883531570429</v>
      </c>
      <c r="Q955" s="30">
        <v>46.595859779999998</v>
      </c>
      <c r="R955" s="30">
        <v>290.26547241210938</v>
      </c>
      <c r="S955" s="1">
        <v>475</v>
      </c>
      <c r="T955" s="1">
        <v>388</v>
      </c>
      <c r="U955" s="148">
        <v>0.81684207916259766</v>
      </c>
      <c r="V955" s="148">
        <v>0.32300883531570429</v>
      </c>
      <c r="W955" s="149">
        <v>46.953787159999997</v>
      </c>
      <c r="X955" s="149">
        <v>290.26547241210938</v>
      </c>
      <c r="Y955" s="1">
        <v>388</v>
      </c>
      <c r="Z955" s="30">
        <v>85.524818420410156</v>
      </c>
      <c r="AA955" s="148">
        <v>0.43099999999999999</v>
      </c>
      <c r="AB955" s="30">
        <v>50.2</v>
      </c>
      <c r="AC955" s="30">
        <v>328.8</v>
      </c>
      <c r="AD955" s="30">
        <v>86.99981689453125</v>
      </c>
      <c r="AE955" s="148">
        <v>0.39500000000000002</v>
      </c>
      <c r="AF955" s="30">
        <v>50.67</v>
      </c>
      <c r="AG955" s="30">
        <v>317.39999999999998</v>
      </c>
      <c r="AH955" s="30">
        <v>88.307952880859375</v>
      </c>
      <c r="AI955" s="148">
        <v>0.44</v>
      </c>
      <c r="AJ955" s="30">
        <v>51.13800105</v>
      </c>
      <c r="AK955" s="30">
        <v>331.7</v>
      </c>
      <c r="AL955" s="30">
        <v>87.689399719238281</v>
      </c>
      <c r="AM955" s="148">
        <v>0.38</v>
      </c>
      <c r="AN955" s="30">
        <v>50.918229259999997</v>
      </c>
      <c r="AO955" s="30">
        <v>311</v>
      </c>
      <c r="AP955" s="148">
        <v>0.26106193661689758</v>
      </c>
      <c r="AQ955" s="30">
        <v>45.467206130000001</v>
      </c>
      <c r="AR955" s="30">
        <v>263.71682739257813</v>
      </c>
      <c r="AS955" s="30">
        <v>474</v>
      </c>
      <c r="AT955" s="30">
        <v>387</v>
      </c>
      <c r="AU955" s="148">
        <v>0.81684207916259766</v>
      </c>
      <c r="AV955" s="30">
        <v>78.930801391601563</v>
      </c>
      <c r="AW955" s="148">
        <v>0.26106193661689758</v>
      </c>
      <c r="AX955" s="30">
        <v>46.513427630000002</v>
      </c>
      <c r="AY955" s="30">
        <v>263.71682739257813</v>
      </c>
      <c r="AZ955" s="30">
        <v>387</v>
      </c>
      <c r="BA955" s="30">
        <v>79.103187561035156</v>
      </c>
      <c r="BB955" s="148">
        <v>0.34599999999999997</v>
      </c>
      <c r="BC955" s="30">
        <v>47.15</v>
      </c>
      <c r="BD955" s="30">
        <v>298.5</v>
      </c>
      <c r="BE955" s="30">
        <v>80.126785278320313</v>
      </c>
      <c r="BF955" s="147">
        <v>0.29899999999999999</v>
      </c>
      <c r="BG955" s="30">
        <v>47.58</v>
      </c>
      <c r="BH955" s="30">
        <v>280.8</v>
      </c>
      <c r="BI955" s="30">
        <v>83.889625549316406</v>
      </c>
      <c r="BJ955" s="148">
        <v>0.30399999999999999</v>
      </c>
      <c r="BK955" s="30">
        <v>49.491074179999998</v>
      </c>
      <c r="BL955" s="30">
        <v>283.39999999999998</v>
      </c>
      <c r="BM955" s="30">
        <v>84.508598327636719</v>
      </c>
      <c r="BN955" s="148">
        <v>0.23200000000000001</v>
      </c>
      <c r="BO955" s="30">
        <v>49.75858186</v>
      </c>
      <c r="BP955" s="30">
        <v>255.5</v>
      </c>
      <c r="BQ955" s="148"/>
      <c r="BR955" s="148"/>
      <c r="BS955" s="148"/>
      <c r="BT955" s="148">
        <v>0.98699999999999999</v>
      </c>
      <c r="BU955" s="148"/>
      <c r="BV955" s="148">
        <v>1.30000002682209E-2</v>
      </c>
      <c r="BW955" s="148"/>
      <c r="BX955" s="148">
        <v>0.16</v>
      </c>
      <c r="BY955" s="148">
        <v>0.41729999999999989</v>
      </c>
      <c r="BZ955" s="1">
        <v>0</v>
      </c>
      <c r="CA955" s="150">
        <v>7460.7099609375</v>
      </c>
      <c r="CB955" s="150">
        <v>7940</v>
      </c>
      <c r="CC955" s="124" t="s">
        <v>4393</v>
      </c>
      <c r="CD955" t="s">
        <v>4635</v>
      </c>
    </row>
    <row r="956" spans="1:82" x14ac:dyDescent="0.3">
      <c r="A956" s="1">
        <v>630674020</v>
      </c>
      <c r="B956" s="124" t="s">
        <v>4393</v>
      </c>
      <c r="C956" t="s">
        <v>313</v>
      </c>
      <c r="D956" t="s">
        <v>1458</v>
      </c>
      <c r="E956" s="30">
        <v>72.983078002929688</v>
      </c>
      <c r="F956" s="30">
        <v>73.7470703125</v>
      </c>
      <c r="G956" s="30">
        <v>74.886299133300781</v>
      </c>
      <c r="H956" s="30">
        <v>75.336837768554688</v>
      </c>
      <c r="I956" s="1">
        <v>241</v>
      </c>
      <c r="J956" s="1" t="s">
        <v>4733</v>
      </c>
      <c r="K956" s="1">
        <v>4</v>
      </c>
      <c r="L956" t="s">
        <v>3841</v>
      </c>
      <c r="M956" t="s">
        <v>3913</v>
      </c>
      <c r="N956" t="s">
        <v>3916</v>
      </c>
      <c r="O956" t="s">
        <v>3921</v>
      </c>
      <c r="P956" s="148">
        <v>0.47826087474822998</v>
      </c>
      <c r="Q956" s="30">
        <v>44.959182460000001</v>
      </c>
      <c r="R956" s="30">
        <v>327.17391967773438</v>
      </c>
      <c r="S956" s="1">
        <v>45</v>
      </c>
      <c r="T956" s="1">
        <v>45</v>
      </c>
      <c r="U956" s="148">
        <v>1</v>
      </c>
      <c r="V956" s="148">
        <v>0.47826087474822998</v>
      </c>
      <c r="W956" s="149">
        <v>45.288403129999999</v>
      </c>
      <c r="X956" s="149">
        <v>327.17391967773438</v>
      </c>
      <c r="Y956" s="1">
        <v>45</v>
      </c>
      <c r="Z956" s="30">
        <v>86.129005432128906</v>
      </c>
      <c r="AA956" s="148">
        <v>0.45600000000000002</v>
      </c>
      <c r="AB956" s="30">
        <v>50.4</v>
      </c>
      <c r="AC956" s="30">
        <v>342.2</v>
      </c>
      <c r="AD956" s="30">
        <v>85.586128234863281</v>
      </c>
      <c r="AE956" s="148">
        <v>0.45600000000000002</v>
      </c>
      <c r="AF956" s="30">
        <v>50.19</v>
      </c>
      <c r="AG956" s="30">
        <v>342.2</v>
      </c>
      <c r="AH956" s="30">
        <v>91.727317810058594</v>
      </c>
      <c r="AI956" s="148">
        <v>0.61</v>
      </c>
      <c r="AJ956" s="30">
        <v>52.270542620000001</v>
      </c>
      <c r="AK956" s="30">
        <v>361</v>
      </c>
      <c r="AL956" s="30">
        <v>91.607421875</v>
      </c>
      <c r="AM956" s="148">
        <v>0.61</v>
      </c>
      <c r="AN956" s="30">
        <v>52.251525970000003</v>
      </c>
      <c r="AO956" s="30">
        <v>361</v>
      </c>
      <c r="AP956" s="148">
        <v>0.45652174949646002</v>
      </c>
      <c r="AQ956" s="30">
        <v>43.682853029999997</v>
      </c>
      <c r="AR956" s="30">
        <v>330.43478393554688</v>
      </c>
      <c r="AS956" s="30">
        <v>45</v>
      </c>
      <c r="AT956" s="30">
        <v>45</v>
      </c>
      <c r="AU956" s="148">
        <v>1</v>
      </c>
      <c r="AV956" s="30">
        <v>75.336837768554688</v>
      </c>
      <c r="AW956" s="148">
        <v>0.45652174949646002</v>
      </c>
      <c r="AX956" s="30">
        <v>44.453665180000002</v>
      </c>
      <c r="AY956" s="30">
        <v>330.43478393554688</v>
      </c>
      <c r="AZ956" s="30">
        <v>45</v>
      </c>
      <c r="BA956" s="30">
        <v>90.794631958007813</v>
      </c>
      <c r="BB956" s="148">
        <v>0.55600000000000005</v>
      </c>
      <c r="BC956" s="30">
        <v>52.82</v>
      </c>
      <c r="BD956" s="30">
        <v>361.1</v>
      </c>
      <c r="BE956" s="30">
        <v>90.432601928710938</v>
      </c>
      <c r="BF956" s="147">
        <v>0.55600000000000005</v>
      </c>
      <c r="BG956" s="30">
        <v>52.66</v>
      </c>
      <c r="BH956" s="30">
        <v>361.1</v>
      </c>
      <c r="BI956" s="30">
        <v>96.122245788574219</v>
      </c>
      <c r="BJ956" s="148">
        <v>0.73299999999999998</v>
      </c>
      <c r="BK956" s="30">
        <v>55.449858839999997</v>
      </c>
      <c r="BL956" s="30">
        <v>399</v>
      </c>
      <c r="BM956" s="30">
        <v>96.242630004882813</v>
      </c>
      <c r="BN956" s="148">
        <v>0.73299999999999998</v>
      </c>
      <c r="BO956" s="30">
        <v>55.60651807</v>
      </c>
      <c r="BP956" s="30">
        <v>399</v>
      </c>
      <c r="BQ956" s="148"/>
      <c r="BR956" s="148"/>
      <c r="BS956" s="148"/>
      <c r="BT956" s="148">
        <v>0.98799999999999999</v>
      </c>
      <c r="BU956" s="148"/>
      <c r="BV956" s="148">
        <v>1.200000010430813E-2</v>
      </c>
      <c r="BW956" s="148"/>
      <c r="BX956" s="148">
        <v>0.1</v>
      </c>
      <c r="BY956" s="148">
        <v>0.54620000000000002</v>
      </c>
      <c r="BZ956" s="1">
        <v>0</v>
      </c>
      <c r="CA956" s="150">
        <v>7850.25</v>
      </c>
      <c r="CB956" s="150">
        <v>9527.23</v>
      </c>
      <c r="CC956" s="124" t="s">
        <v>4393</v>
      </c>
      <c r="CD956" t="s">
        <v>4634</v>
      </c>
    </row>
    <row r="957" spans="1:82" x14ac:dyDescent="0.3">
      <c r="A957" s="1">
        <v>640721050</v>
      </c>
      <c r="B957" s="124" t="s">
        <v>4394</v>
      </c>
      <c r="C957" t="s">
        <v>314</v>
      </c>
      <c r="D957" t="s">
        <v>1459</v>
      </c>
      <c r="E957" s="30">
        <v>85.6363525390625</v>
      </c>
      <c r="F957" s="30">
        <v>83.274604797363281</v>
      </c>
      <c r="G957" s="30">
        <v>92.572547912597656</v>
      </c>
      <c r="H957" s="30">
        <v>90.416664123535156</v>
      </c>
      <c r="I957" s="1">
        <v>103</v>
      </c>
      <c r="J957" s="1">
        <v>7</v>
      </c>
      <c r="K957" s="1">
        <v>12</v>
      </c>
      <c r="L957" t="s">
        <v>3885</v>
      </c>
      <c r="M957" t="s">
        <v>3911</v>
      </c>
      <c r="N957" t="s">
        <v>3917</v>
      </c>
      <c r="O957" t="s">
        <v>3923</v>
      </c>
      <c r="P957" s="148">
        <v>0.6071428656578064</v>
      </c>
      <c r="Q957" s="30">
        <v>50.222476620000002</v>
      </c>
      <c r="R957" s="30">
        <v>366.07144165039063</v>
      </c>
      <c r="S957" s="1">
        <v>73</v>
      </c>
      <c r="T957" s="1">
        <v>39</v>
      </c>
      <c r="U957" s="148">
        <v>0.53424656391143799</v>
      </c>
      <c r="V957" s="148">
        <v>0.31034481525421143</v>
      </c>
      <c r="W957" s="149">
        <v>49.236066719999997</v>
      </c>
      <c r="X957" s="149"/>
      <c r="Y957" s="1">
        <v>39</v>
      </c>
      <c r="Z957" s="30">
        <v>80.993446350097656</v>
      </c>
      <c r="AA957" s="148">
        <v>0.52100000000000002</v>
      </c>
      <c r="AB957" s="30">
        <v>48.7</v>
      </c>
      <c r="AC957" s="30">
        <v>345.8</v>
      </c>
      <c r="AD957" s="30">
        <v>79.813568115234375</v>
      </c>
      <c r="AE957" s="148">
        <v>0.28599999999999998</v>
      </c>
      <c r="AF957" s="30">
        <v>48.23</v>
      </c>
      <c r="AG957" s="30">
        <v>314.3</v>
      </c>
      <c r="AH957" s="30">
        <v>84.806549072265625</v>
      </c>
      <c r="AI957" s="148">
        <v>0.54899999999999993</v>
      </c>
      <c r="AJ957" s="30">
        <v>49.978287639999998</v>
      </c>
      <c r="AK957" s="30">
        <v>362.7</v>
      </c>
      <c r="AL957" s="30">
        <v>86.027099609375</v>
      </c>
      <c r="AM957" s="148">
        <v>0.34599999999999997</v>
      </c>
      <c r="AN957" s="30">
        <v>50.352550569999998</v>
      </c>
      <c r="AO957" s="30">
        <v>326.89999999999998</v>
      </c>
      <c r="AP957" s="148">
        <v>0.59090906381607056</v>
      </c>
      <c r="AQ957" s="30">
        <v>54.746067510000003</v>
      </c>
      <c r="AR957" s="30">
        <v>359.09091186523438</v>
      </c>
      <c r="AS957" s="30">
        <v>73</v>
      </c>
      <c r="AT957" s="30">
        <v>39</v>
      </c>
      <c r="AU957" s="148">
        <v>0.53424656391143799</v>
      </c>
      <c r="AV957" s="30">
        <v>90.416664123535156</v>
      </c>
      <c r="AW957" s="148">
        <v>0.39393940567970281</v>
      </c>
      <c r="AX957" s="30">
        <v>53.096171929999997</v>
      </c>
      <c r="AY957" s="30"/>
      <c r="AZ957" s="30">
        <v>39</v>
      </c>
      <c r="BA957" s="30">
        <v>87.887237548828125</v>
      </c>
      <c r="BB957" s="148">
        <v>0.54700000000000004</v>
      </c>
      <c r="BC957" s="30">
        <v>51.41</v>
      </c>
      <c r="BD957" s="30">
        <v>366</v>
      </c>
      <c r="BE957" s="30">
        <v>87.10552978515625</v>
      </c>
      <c r="BF957" s="147">
        <v>0.38500000000000001</v>
      </c>
      <c r="BG957" s="30">
        <v>51.02</v>
      </c>
      <c r="BH957" s="30">
        <v>326.89999999999998</v>
      </c>
      <c r="BI957" s="30">
        <v>92.196815490722656</v>
      </c>
      <c r="BJ957" s="148">
        <v>0.55299999999999994</v>
      </c>
      <c r="BK957" s="30">
        <v>53.537692540000002</v>
      </c>
      <c r="BL957" s="30">
        <v>366</v>
      </c>
      <c r="BM957" s="30">
        <v>92.760726928710938</v>
      </c>
      <c r="BN957" s="148">
        <v>0.34799999999999998</v>
      </c>
      <c r="BO957" s="30">
        <v>53.87122583</v>
      </c>
      <c r="BP957" s="30">
        <v>330.4</v>
      </c>
      <c r="BQ957" s="148"/>
      <c r="BR957" s="148"/>
      <c r="BS957" s="148"/>
      <c r="BT957" s="148">
        <v>0.99</v>
      </c>
      <c r="BU957" s="148"/>
      <c r="BV957" s="148">
        <v>9.9999997764825821E-3</v>
      </c>
      <c r="BW957" s="148"/>
      <c r="BX957" s="148">
        <v>0.126</v>
      </c>
      <c r="BY957" s="148">
        <v>0.39400000000000002</v>
      </c>
      <c r="BZ957" s="1"/>
      <c r="CA957" s="150">
        <v>11489.3203125</v>
      </c>
      <c r="CB957" s="150">
        <v>12211.02</v>
      </c>
      <c r="CC957" s="124" t="s">
        <v>4394</v>
      </c>
      <c r="CD957" t="s">
        <v>4633</v>
      </c>
    </row>
    <row r="958" spans="1:82" x14ac:dyDescent="0.3">
      <c r="A958" s="1">
        <v>640724020</v>
      </c>
      <c r="B958" s="124" t="s">
        <v>4394</v>
      </c>
      <c r="C958" t="s">
        <v>314</v>
      </c>
      <c r="D958" t="s">
        <v>1460</v>
      </c>
      <c r="E958" s="30">
        <v>86.498291015625</v>
      </c>
      <c r="F958" s="30">
        <v>84.312225341796875</v>
      </c>
      <c r="G958" s="30">
        <v>81.717353820800781</v>
      </c>
      <c r="H958" s="30">
        <v>80.735748291015625</v>
      </c>
      <c r="I958" s="1">
        <v>91</v>
      </c>
      <c r="J958" s="1" t="s">
        <v>4733</v>
      </c>
      <c r="K958" s="1">
        <v>6</v>
      </c>
      <c r="L958" t="s">
        <v>3885</v>
      </c>
      <c r="M958" t="s">
        <v>3911</v>
      </c>
      <c r="N958" t="s">
        <v>3917</v>
      </c>
      <c r="O958" t="s">
        <v>3923</v>
      </c>
      <c r="P958" s="148">
        <v>0.23913043737411499</v>
      </c>
      <c r="Q958" s="30">
        <v>50.58101113</v>
      </c>
      <c r="R958" s="30"/>
      <c r="S958" s="1">
        <v>72</v>
      </c>
      <c r="T958" s="1">
        <v>32</v>
      </c>
      <c r="U958" s="148">
        <v>0.4444444477558136</v>
      </c>
      <c r="V958" s="148">
        <v>0.3125</v>
      </c>
      <c r="W958" s="149">
        <v>49.665997249999997</v>
      </c>
      <c r="X958" s="149"/>
      <c r="Y958" s="1">
        <v>32</v>
      </c>
      <c r="Z958" s="30">
        <v>87.0352783203125</v>
      </c>
      <c r="AA958" s="148">
        <v>0.44299999999999989</v>
      </c>
      <c r="AB958" s="30">
        <v>50.7</v>
      </c>
      <c r="AC958" s="30">
        <v>347.5</v>
      </c>
      <c r="AD958" s="30">
        <v>85.762840270996094</v>
      </c>
      <c r="AE958" s="148">
        <v>0.379</v>
      </c>
      <c r="AF958" s="30">
        <v>50.25</v>
      </c>
      <c r="AG958" s="30">
        <v>334.5</v>
      </c>
      <c r="AH958" s="30">
        <v>93.640380859375</v>
      </c>
      <c r="AI958" s="148">
        <v>0.40699999999999997</v>
      </c>
      <c r="AJ958" s="30">
        <v>52.904176100000001</v>
      </c>
      <c r="AK958" s="30">
        <v>345.8</v>
      </c>
      <c r="AL958" s="30">
        <v>92.718132019042969</v>
      </c>
      <c r="AM958" s="148">
        <v>0.25700000000000001</v>
      </c>
      <c r="AN958" s="30">
        <v>52.629500120000003</v>
      </c>
      <c r="AO958" s="30">
        <v>314.3</v>
      </c>
      <c r="AP958" s="148">
        <v>0.39130434393882751</v>
      </c>
      <c r="AQ958" s="30">
        <v>47.955858290000002</v>
      </c>
      <c r="AR958" s="30">
        <v>310.86956787109381</v>
      </c>
      <c r="AS958" s="30">
        <v>72</v>
      </c>
      <c r="AT958" s="30">
        <v>32</v>
      </c>
      <c r="AU958" s="148">
        <v>0.4444444477558136</v>
      </c>
      <c r="AV958" s="30">
        <v>80.735748291015625</v>
      </c>
      <c r="AW958" s="148"/>
      <c r="AX958" s="30">
        <v>47.547875060000003</v>
      </c>
      <c r="AY958" s="30"/>
      <c r="AZ958" s="30">
        <v>32</v>
      </c>
      <c r="BA958" s="30">
        <v>91.640045166015625</v>
      </c>
      <c r="BB958" s="148">
        <v>0.623</v>
      </c>
      <c r="BC958" s="30">
        <v>53.23</v>
      </c>
      <c r="BD958" s="30">
        <v>365.6</v>
      </c>
      <c r="BE958" s="30">
        <v>91.264373779296875</v>
      </c>
      <c r="BF958" s="147">
        <v>0.48299999999999998</v>
      </c>
      <c r="BG958" s="30">
        <v>53.07</v>
      </c>
      <c r="BH958" s="30">
        <v>331</v>
      </c>
      <c r="BI958" s="30">
        <v>99.190353393554688</v>
      </c>
      <c r="BJ958" s="148">
        <v>0.67799999999999994</v>
      </c>
      <c r="BK958" s="30">
        <v>56.944402859999997</v>
      </c>
      <c r="BL958" s="30">
        <v>383.1</v>
      </c>
      <c r="BM958" s="30">
        <v>100.8922424316406</v>
      </c>
      <c r="BN958" s="148">
        <v>0.6</v>
      </c>
      <c r="BO958" s="30">
        <v>57.923761300000002</v>
      </c>
      <c r="BP958" s="30">
        <v>354.3</v>
      </c>
      <c r="BQ958" s="148"/>
      <c r="BR958" s="148"/>
      <c r="BS958" s="148"/>
      <c r="BT958" s="148">
        <v>0.97799999999999998</v>
      </c>
      <c r="BU958" s="148"/>
      <c r="BV958" s="148">
        <v>2.199999988079071E-2</v>
      </c>
      <c r="BW958" s="148"/>
      <c r="BX958" s="148">
        <v>6.6000000000000003E-2</v>
      </c>
      <c r="BY958" s="148">
        <v>0.378</v>
      </c>
      <c r="BZ958" s="1"/>
      <c r="CA958" s="150">
        <v>11296.0498046875</v>
      </c>
      <c r="CB958" s="150">
        <v>12294.78</v>
      </c>
      <c r="CC958" s="124" t="s">
        <v>4394</v>
      </c>
      <c r="CD958" t="s">
        <v>4634</v>
      </c>
    </row>
    <row r="959" spans="1:82" x14ac:dyDescent="0.3">
      <c r="A959" s="1">
        <v>640743000</v>
      </c>
      <c r="B959" s="124" t="s">
        <v>4395</v>
      </c>
      <c r="C959" t="s">
        <v>315</v>
      </c>
      <c r="D959" t="s">
        <v>1461</v>
      </c>
      <c r="E959" s="30">
        <v>81.057571411132813</v>
      </c>
      <c r="F959" s="30">
        <v>82.909858703613281</v>
      </c>
      <c r="G959" s="30">
        <v>82.35479736328125</v>
      </c>
      <c r="H959" s="30">
        <v>80.699195861816406</v>
      </c>
      <c r="I959" s="1">
        <v>321</v>
      </c>
      <c r="J959" s="1">
        <v>5</v>
      </c>
      <c r="K959" s="1">
        <v>8</v>
      </c>
      <c r="L959" t="s">
        <v>3885</v>
      </c>
      <c r="M959" t="s">
        <v>3911</v>
      </c>
      <c r="N959" t="s">
        <v>3917</v>
      </c>
      <c r="O959" t="s">
        <v>3923</v>
      </c>
      <c r="P959" s="148">
        <v>0.37419354915618902</v>
      </c>
      <c r="Q959" s="30">
        <v>48.317872989999998</v>
      </c>
      <c r="R959" s="30">
        <v>323.22579956054688</v>
      </c>
      <c r="S959" s="1">
        <v>646</v>
      </c>
      <c r="T959" s="1">
        <v>252</v>
      </c>
      <c r="U959" s="148">
        <v>0.3900928795337677</v>
      </c>
      <c r="V959" s="148">
        <v>0.2601625919342041</v>
      </c>
      <c r="W959" s="149">
        <v>49.08493593</v>
      </c>
      <c r="X959" s="149">
        <v>284.5528564453125</v>
      </c>
      <c r="Y959" s="1">
        <v>252</v>
      </c>
      <c r="Z959" s="30">
        <v>82.50390625</v>
      </c>
      <c r="AA959" s="148">
        <v>0.38</v>
      </c>
      <c r="AB959" s="30">
        <v>49.2</v>
      </c>
      <c r="AC959" s="30">
        <v>321.5</v>
      </c>
      <c r="AD959" s="30">
        <v>81.934104919433594</v>
      </c>
      <c r="AE959" s="148">
        <v>0.23300000000000001</v>
      </c>
      <c r="AF959" s="30">
        <v>48.95</v>
      </c>
      <c r="AG959" s="30">
        <v>284.2</v>
      </c>
      <c r="AH959" s="30">
        <v>85.253570556640625</v>
      </c>
      <c r="AI959" s="148">
        <v>0.51800000000000002</v>
      </c>
      <c r="AJ959" s="30">
        <v>50.126346060000003</v>
      </c>
      <c r="AK959" s="30">
        <v>355.6</v>
      </c>
      <c r="AL959" s="30">
        <v>82.523902893066406</v>
      </c>
      <c r="AM959" s="148">
        <v>0.34899999999999998</v>
      </c>
      <c r="AN959" s="30">
        <v>49.160420309999999</v>
      </c>
      <c r="AO959" s="30">
        <v>313.39999999999998</v>
      </c>
      <c r="AP959" s="148">
        <v>0.29354837536811829</v>
      </c>
      <c r="AQ959" s="30">
        <v>48.354594110000001</v>
      </c>
      <c r="AR959" s="30">
        <v>282.90322875976563</v>
      </c>
      <c r="AS959" s="30">
        <v>646</v>
      </c>
      <c r="AT959" s="30">
        <v>252</v>
      </c>
      <c r="AU959" s="148">
        <v>0.3900928795337677</v>
      </c>
      <c r="AV959" s="30">
        <v>80.699195861816406</v>
      </c>
      <c r="AW959" s="148">
        <v>0.1382113844156265</v>
      </c>
      <c r="AX959" s="30">
        <v>47.526924319999999</v>
      </c>
      <c r="AY959" s="30"/>
      <c r="AZ959" s="30">
        <v>252</v>
      </c>
      <c r="BA959" s="30">
        <v>81.371368408203125</v>
      </c>
      <c r="BB959" s="148">
        <v>0.32900000000000001</v>
      </c>
      <c r="BC959" s="30">
        <v>48.25</v>
      </c>
      <c r="BD959" s="30">
        <v>291.8</v>
      </c>
      <c r="BE959" s="30">
        <v>80.410804748535156</v>
      </c>
      <c r="BF959" s="147">
        <v>0.188</v>
      </c>
      <c r="BG959" s="30">
        <v>47.72</v>
      </c>
      <c r="BH959" s="30">
        <v>236.1</v>
      </c>
      <c r="BI959" s="30">
        <v>83.005500793457031</v>
      </c>
      <c r="BJ959" s="148">
        <v>0.377</v>
      </c>
      <c r="BK959" s="30">
        <v>49.060397590000001</v>
      </c>
      <c r="BL959" s="30">
        <v>303.3</v>
      </c>
      <c r="BM959" s="30">
        <v>82.069587707519531</v>
      </c>
      <c r="BN959" s="148">
        <v>0.23499999999999999</v>
      </c>
      <c r="BO959" s="30">
        <v>48.543046500000003</v>
      </c>
      <c r="BP959" s="30">
        <v>253</v>
      </c>
      <c r="BQ959" s="148"/>
      <c r="BR959" s="148">
        <v>3.6999999999999998E-2</v>
      </c>
      <c r="BS959" s="148"/>
      <c r="BT959" s="148">
        <v>0.91300000000000003</v>
      </c>
      <c r="BU959" s="148">
        <v>0.04</v>
      </c>
      <c r="BV959" s="148">
        <v>8.999999612569809E-3</v>
      </c>
      <c r="BW959" s="148"/>
      <c r="BX959" s="148">
        <v>0.193</v>
      </c>
      <c r="BY959" s="148">
        <v>0.27100000000000002</v>
      </c>
      <c r="BZ959" s="1"/>
      <c r="CA959" s="150">
        <v>7150.60986328125</v>
      </c>
      <c r="CB959" s="150">
        <v>9256.42</v>
      </c>
      <c r="CC959" s="124" t="s">
        <v>4395</v>
      </c>
      <c r="CD959" t="s">
        <v>4635</v>
      </c>
    </row>
    <row r="960" spans="1:82" x14ac:dyDescent="0.3">
      <c r="A960" s="1">
        <v>640744020</v>
      </c>
      <c r="B960" s="124" t="s">
        <v>4395</v>
      </c>
      <c r="C960" t="s">
        <v>315</v>
      </c>
      <c r="D960" t="s">
        <v>1462</v>
      </c>
      <c r="E960" s="30">
        <v>87.428634643554688</v>
      </c>
      <c r="F960" s="30">
        <v>90.385932922363281</v>
      </c>
      <c r="G960" s="30">
        <v>86.857582092285156</v>
      </c>
      <c r="H960" s="30">
        <v>85.9725341796875</v>
      </c>
      <c r="I960" s="1">
        <v>434</v>
      </c>
      <c r="J960" s="1" t="s">
        <v>4733</v>
      </c>
      <c r="K960" s="1">
        <v>4</v>
      </c>
      <c r="L960" t="s">
        <v>3885</v>
      </c>
      <c r="M960" t="s">
        <v>3911</v>
      </c>
      <c r="N960" t="s">
        <v>3917</v>
      </c>
      <c r="O960" t="s">
        <v>3923</v>
      </c>
      <c r="P960" s="148">
        <v>0.53977274894714355</v>
      </c>
      <c r="Q960" s="30">
        <v>50.96799841</v>
      </c>
      <c r="R960" s="30">
        <v>352.27273559570313</v>
      </c>
      <c r="S960" s="1">
        <v>64</v>
      </c>
      <c r="T960" s="1">
        <v>29</v>
      </c>
      <c r="U960" s="148">
        <v>0.453125</v>
      </c>
      <c r="V960" s="148">
        <v>0.31343284249305731</v>
      </c>
      <c r="W960" s="149">
        <v>52.18259063</v>
      </c>
      <c r="X960" s="149">
        <v>294.02984619140631</v>
      </c>
      <c r="Y960" s="1">
        <v>29</v>
      </c>
      <c r="Z960" s="30">
        <v>79.785079956054688</v>
      </c>
      <c r="AA960" s="148">
        <v>0.52800000000000002</v>
      </c>
      <c r="AB960" s="30">
        <v>48.3</v>
      </c>
      <c r="AC960" s="30">
        <v>342.3</v>
      </c>
      <c r="AD960" s="30">
        <v>83.318336486816406</v>
      </c>
      <c r="AE960" s="148">
        <v>0.46400000000000002</v>
      </c>
      <c r="AF960" s="30">
        <v>49.42</v>
      </c>
      <c r="AG960" s="30">
        <v>313</v>
      </c>
      <c r="AH960" s="30">
        <v>73.140869140625</v>
      </c>
      <c r="AI960" s="148">
        <v>0.42899999999999999</v>
      </c>
      <c r="AJ960" s="30">
        <v>46.114453240000003</v>
      </c>
      <c r="AK960" s="30">
        <v>330.8</v>
      </c>
      <c r="AL960" s="30">
        <v>75.748062133789063</v>
      </c>
      <c r="AM960" s="148">
        <v>0.39400000000000002</v>
      </c>
      <c r="AN960" s="30">
        <v>46.854610020000003</v>
      </c>
      <c r="AO960" s="30">
        <v>312.7</v>
      </c>
      <c r="AP960" s="148">
        <v>0.59090906381607056</v>
      </c>
      <c r="AQ960" s="30">
        <v>51.171204090000003</v>
      </c>
      <c r="AR960" s="30">
        <v>358.52273559570313</v>
      </c>
      <c r="AS960" s="30">
        <v>64</v>
      </c>
      <c r="AT960" s="30">
        <v>29</v>
      </c>
      <c r="AU960" s="148">
        <v>0.453125</v>
      </c>
      <c r="AV960" s="30">
        <v>85.9725341796875</v>
      </c>
      <c r="AW960" s="148">
        <v>0.34328359365463262</v>
      </c>
      <c r="AX960" s="30">
        <v>50.549162559999999</v>
      </c>
      <c r="AY960" s="30">
        <v>286.56716918945313</v>
      </c>
      <c r="AZ960" s="30">
        <v>29</v>
      </c>
      <c r="BA960" s="30">
        <v>85.680915832519531</v>
      </c>
      <c r="BB960" s="148">
        <v>0.45800000000000002</v>
      </c>
      <c r="BC960" s="30">
        <v>50.34</v>
      </c>
      <c r="BD960" s="30">
        <v>319</v>
      </c>
      <c r="BE960" s="30">
        <v>86.415763854980469</v>
      </c>
      <c r="BF960" s="147">
        <v>0.33300000000000002</v>
      </c>
      <c r="BG960" s="30">
        <v>50.68</v>
      </c>
      <c r="BH960" s="30">
        <v>271</v>
      </c>
      <c r="BI960" s="30">
        <v>81.681282043457031</v>
      </c>
      <c r="BJ960" s="148">
        <v>0.436</v>
      </c>
      <c r="BK960" s="30">
        <v>48.415340819999997</v>
      </c>
      <c r="BL960" s="30">
        <v>312</v>
      </c>
      <c r="BM960" s="30">
        <v>83.547966003417969</v>
      </c>
      <c r="BN960" s="148">
        <v>0.33800000000000002</v>
      </c>
      <c r="BO960" s="30">
        <v>49.279829079999999</v>
      </c>
      <c r="BP960" s="30">
        <v>284.5</v>
      </c>
      <c r="BQ960" s="148">
        <v>1.2E-2</v>
      </c>
      <c r="BR960" s="148">
        <v>2.3E-2</v>
      </c>
      <c r="BS960" s="148"/>
      <c r="BT960" s="148">
        <v>0.93300000000000005</v>
      </c>
      <c r="BU960" s="148">
        <v>0.03</v>
      </c>
      <c r="BV960" s="148">
        <v>2.000000094994903E-3</v>
      </c>
      <c r="BW960" s="148"/>
      <c r="BX960" s="148">
        <v>0.12</v>
      </c>
      <c r="BY960" s="148">
        <v>0.27800000000000002</v>
      </c>
      <c r="BZ960" s="1"/>
      <c r="CA960" s="150">
        <v>8680.5</v>
      </c>
      <c r="CB960" s="150">
        <v>9342.9500000000007</v>
      </c>
      <c r="CC960" s="124" t="s">
        <v>4395</v>
      </c>
      <c r="CD960" t="s">
        <v>4634</v>
      </c>
    </row>
    <row r="961" spans="1:82" x14ac:dyDescent="0.3">
      <c r="A961" s="1">
        <v>640753000</v>
      </c>
      <c r="B961" s="124" t="s">
        <v>4396</v>
      </c>
      <c r="C961" t="s">
        <v>316</v>
      </c>
      <c r="D961" t="s">
        <v>1463</v>
      </c>
      <c r="E961" s="30">
        <v>83.601249694824219</v>
      </c>
      <c r="F961" s="30">
        <v>83.211265563964844</v>
      </c>
      <c r="G961" s="30">
        <v>84.416946411132813</v>
      </c>
      <c r="H961" s="30">
        <v>84.174613952636719</v>
      </c>
      <c r="I961" s="1">
        <v>843</v>
      </c>
      <c r="J961" s="1">
        <v>6</v>
      </c>
      <c r="K961" s="1">
        <v>8</v>
      </c>
      <c r="L961" t="s">
        <v>3885</v>
      </c>
      <c r="M961" t="s">
        <v>3911</v>
      </c>
      <c r="N961" t="s">
        <v>3917</v>
      </c>
      <c r="O961" t="s">
        <v>3921</v>
      </c>
      <c r="P961" s="148">
        <v>0.45569619536399841</v>
      </c>
      <c r="Q961" s="30">
        <v>49.375947459999999</v>
      </c>
      <c r="R961" s="30">
        <v>335.44302368164063</v>
      </c>
      <c r="S961" s="1">
        <v>1571</v>
      </c>
      <c r="T961" s="1">
        <v>974</v>
      </c>
      <c r="U961" s="148">
        <v>0.61998724937438965</v>
      </c>
      <c r="V961" s="148">
        <v>0.3149779736995697</v>
      </c>
      <c r="W961" s="149">
        <v>49.209822580000001</v>
      </c>
      <c r="X961" s="149">
        <v>296.91629028320313</v>
      </c>
      <c r="Y961" s="1">
        <v>974</v>
      </c>
      <c r="Z961" s="30">
        <v>81.89971923828125</v>
      </c>
      <c r="AA961" s="148">
        <v>0.436</v>
      </c>
      <c r="AB961" s="30">
        <v>49</v>
      </c>
      <c r="AC961" s="30">
        <v>328.7</v>
      </c>
      <c r="AD961" s="30">
        <v>81.904647827148438</v>
      </c>
      <c r="AE961" s="148">
        <v>0.311</v>
      </c>
      <c r="AF961" s="30">
        <v>48.94</v>
      </c>
      <c r="AG961" s="30">
        <v>294.5</v>
      </c>
      <c r="AH961" s="30">
        <v>82.162666320800781</v>
      </c>
      <c r="AI961" s="148">
        <v>0.41799999999999998</v>
      </c>
      <c r="AJ961" s="30">
        <v>49.102597119999999</v>
      </c>
      <c r="AK961" s="30">
        <v>322.3</v>
      </c>
      <c r="AL961" s="30">
        <v>82.856056213378906</v>
      </c>
      <c r="AM961" s="148">
        <v>0.28699999999999998</v>
      </c>
      <c r="AN961" s="30">
        <v>49.273451360000003</v>
      </c>
      <c r="AO961" s="30">
        <v>285.10000000000002</v>
      </c>
      <c r="AP961" s="148">
        <v>0.4126582145690918</v>
      </c>
      <c r="AQ961" s="30">
        <v>49.644522180000003</v>
      </c>
      <c r="AR961" s="30">
        <v>304.05062866210938</v>
      </c>
      <c r="AS961" s="30">
        <v>1572</v>
      </c>
      <c r="AT961" s="30">
        <v>974</v>
      </c>
      <c r="AU961" s="148">
        <v>0.61998724937438965</v>
      </c>
      <c r="AV961" s="30">
        <v>84.174613952636719</v>
      </c>
      <c r="AW961" s="148">
        <v>0.26872247457504272</v>
      </c>
      <c r="AX961" s="30">
        <v>49.518746749999998</v>
      </c>
      <c r="AY961" s="30">
        <v>257.26870727539063</v>
      </c>
      <c r="AZ961" s="30">
        <v>974</v>
      </c>
      <c r="BA961" s="30">
        <v>88.010955810546875</v>
      </c>
      <c r="BB961" s="148">
        <v>0.44299999999999989</v>
      </c>
      <c r="BC961" s="30">
        <v>51.47</v>
      </c>
      <c r="BD961" s="30">
        <v>317.3</v>
      </c>
      <c r="BE961" s="30">
        <v>87.592414855957031</v>
      </c>
      <c r="BF961" s="147">
        <v>0.32400000000000001</v>
      </c>
      <c r="BG961" s="30">
        <v>51.26</v>
      </c>
      <c r="BH961" s="30">
        <v>278.10000000000002</v>
      </c>
      <c r="BI961" s="30">
        <v>88.175285339355469</v>
      </c>
      <c r="BJ961" s="148">
        <v>0.45200000000000001</v>
      </c>
      <c r="BK961" s="30">
        <v>51.578714920000003</v>
      </c>
      <c r="BL961" s="30">
        <v>317.3</v>
      </c>
      <c r="BM961" s="30">
        <v>87.923149108886719</v>
      </c>
      <c r="BN961" s="148">
        <v>0.32100000000000001</v>
      </c>
      <c r="BO961" s="30">
        <v>51.46030605</v>
      </c>
      <c r="BP961" s="30">
        <v>278</v>
      </c>
      <c r="BQ961" s="148">
        <v>0.09</v>
      </c>
      <c r="BR961" s="148">
        <v>2.1000000000000001E-2</v>
      </c>
      <c r="BS961" s="148"/>
      <c r="BT961" s="148">
        <v>0.81900000000000006</v>
      </c>
      <c r="BU961" s="148">
        <v>6.3E-2</v>
      </c>
      <c r="BV961" s="148">
        <v>7.0000002160668373E-3</v>
      </c>
      <c r="BW961" s="148"/>
      <c r="BX961" s="148">
        <v>0.17100000000000001</v>
      </c>
      <c r="BY961" s="148">
        <v>0.501</v>
      </c>
      <c r="BZ961" s="1"/>
      <c r="CA961" s="150">
        <v>9789.76953125</v>
      </c>
      <c r="CB961" s="150">
        <v>9970.6</v>
      </c>
      <c r="CC961" s="124" t="s">
        <v>4396</v>
      </c>
      <c r="CD961" t="s">
        <v>4633</v>
      </c>
    </row>
    <row r="962" spans="1:82" x14ac:dyDescent="0.3">
      <c r="A962" s="1">
        <v>640754020</v>
      </c>
      <c r="B962" s="124" t="s">
        <v>4396</v>
      </c>
      <c r="C962" t="s">
        <v>316</v>
      </c>
      <c r="D962" t="s">
        <v>1464</v>
      </c>
      <c r="E962" s="30">
        <v>86.19061279296875</v>
      </c>
      <c r="F962" s="30">
        <v>87.370521545410156</v>
      </c>
      <c r="G962" s="30">
        <v>85.547103881835938</v>
      </c>
      <c r="H962" s="30">
        <v>87.299087524414063</v>
      </c>
      <c r="I962" s="1">
        <v>200</v>
      </c>
      <c r="J962" s="1" t="s">
        <v>3981</v>
      </c>
      <c r="K962" s="1">
        <v>5</v>
      </c>
      <c r="L962" t="s">
        <v>3885</v>
      </c>
      <c r="M962" t="s">
        <v>3911</v>
      </c>
      <c r="N962" t="s">
        <v>3917</v>
      </c>
      <c r="O962" t="s">
        <v>3921</v>
      </c>
      <c r="P962" s="148">
        <v>0.41052630543708801</v>
      </c>
      <c r="Q962" s="30">
        <v>50.453028549999999</v>
      </c>
      <c r="R962" s="30">
        <v>326.3157958984375</v>
      </c>
      <c r="S962" s="1">
        <v>140</v>
      </c>
      <c r="T962" s="1">
        <v>104</v>
      </c>
      <c r="U962" s="148">
        <v>0.74285715818405151</v>
      </c>
      <c r="V962" s="148">
        <v>0.3125</v>
      </c>
      <c r="W962" s="149">
        <v>50.933178099999999</v>
      </c>
      <c r="X962" s="149">
        <v>303.125</v>
      </c>
      <c r="Y962" s="1">
        <v>104</v>
      </c>
      <c r="Z962" s="30">
        <v>86.431098937988281</v>
      </c>
      <c r="AA962" s="148">
        <v>0.52800000000000002</v>
      </c>
      <c r="AB962" s="30">
        <v>50.5</v>
      </c>
      <c r="AC962" s="30">
        <v>350.7</v>
      </c>
      <c r="AD962" s="30">
        <v>88.354598999023438</v>
      </c>
      <c r="AE962" s="148">
        <v>0.46700000000000003</v>
      </c>
      <c r="AF962" s="30">
        <v>51.13</v>
      </c>
      <c r="AG962" s="30">
        <v>335.5</v>
      </c>
      <c r="AH962" s="30">
        <v>89.238601684570313</v>
      </c>
      <c r="AI962" s="148">
        <v>0.51700000000000002</v>
      </c>
      <c r="AJ962" s="30">
        <v>51.446246080000002</v>
      </c>
      <c r="AK962" s="30">
        <v>353.1</v>
      </c>
      <c r="AL962" s="30">
        <v>89.969139099121094</v>
      </c>
      <c r="AM962" s="148">
        <v>0.45300000000000001</v>
      </c>
      <c r="AN962" s="30">
        <v>51.694021190000001</v>
      </c>
      <c r="AO962" s="30">
        <v>339.6</v>
      </c>
      <c r="AP962" s="148">
        <v>0.3368421196937561</v>
      </c>
      <c r="AQ962" s="30">
        <v>50.351467020000001</v>
      </c>
      <c r="AR962" s="30">
        <v>286.3157958984375</v>
      </c>
      <c r="AS962" s="30">
        <v>140</v>
      </c>
      <c r="AT962" s="30">
        <v>104</v>
      </c>
      <c r="AU962" s="148">
        <v>0.74285715818405151</v>
      </c>
      <c r="AV962" s="30">
        <v>87.299087524414063</v>
      </c>
      <c r="AW962" s="148">
        <v>0.234375</v>
      </c>
      <c r="AX962" s="30">
        <v>51.309436310000002</v>
      </c>
      <c r="AY962" s="30"/>
      <c r="AZ962" s="30">
        <v>104</v>
      </c>
      <c r="BA962" s="30">
        <v>89.598686218261719</v>
      </c>
      <c r="BB962" s="148">
        <v>0.52100000000000002</v>
      </c>
      <c r="BC962" s="30">
        <v>52.24</v>
      </c>
      <c r="BD962" s="30">
        <v>343.7</v>
      </c>
      <c r="BE962" s="30">
        <v>90.270301818847656</v>
      </c>
      <c r="BF962" s="147">
        <v>0.45800000000000002</v>
      </c>
      <c r="BG962" s="30">
        <v>52.58</v>
      </c>
      <c r="BH962" s="30">
        <v>327.10000000000002</v>
      </c>
      <c r="BI962" s="30">
        <v>92.409088134765625</v>
      </c>
      <c r="BJ962" s="148">
        <v>0.47599999999999998</v>
      </c>
      <c r="BK962" s="30">
        <v>53.641097379999998</v>
      </c>
      <c r="BL962" s="30">
        <v>343.4</v>
      </c>
      <c r="BM962" s="30">
        <v>92.274261474609375</v>
      </c>
      <c r="BN962" s="148">
        <v>0.42499999999999999</v>
      </c>
      <c r="BO962" s="30">
        <v>53.628786560000002</v>
      </c>
      <c r="BP962" s="30">
        <v>325.5</v>
      </c>
      <c r="BQ962" s="148">
        <v>6.5000000000000002E-2</v>
      </c>
      <c r="BR962" s="148">
        <v>2.5000000000000001E-2</v>
      </c>
      <c r="BS962" s="148"/>
      <c r="BT962" s="148">
        <v>0.86499999999999999</v>
      </c>
      <c r="BU962" s="148">
        <v>0.04</v>
      </c>
      <c r="BV962" s="148">
        <v>4.999999888241291E-3</v>
      </c>
      <c r="BW962" s="148"/>
      <c r="BX962" s="148">
        <v>7.0000000000000007E-2</v>
      </c>
      <c r="BY962" s="148">
        <v>0.59699999999999998</v>
      </c>
      <c r="BZ962" s="1"/>
      <c r="CA962" s="150">
        <v>9817.099609375</v>
      </c>
      <c r="CB962" s="150">
        <v>10861.66</v>
      </c>
      <c r="CC962" s="124" t="s">
        <v>4396</v>
      </c>
      <c r="CD962" t="s">
        <v>4634</v>
      </c>
    </row>
    <row r="963" spans="1:82" x14ac:dyDescent="0.3">
      <c r="A963" s="1">
        <v>640754060</v>
      </c>
      <c r="B963" s="124" t="s">
        <v>4396</v>
      </c>
      <c r="C963" t="s">
        <v>316</v>
      </c>
      <c r="D963" t="s">
        <v>574</v>
      </c>
      <c r="E963" s="30">
        <v>75.763214111328125</v>
      </c>
      <c r="F963" s="30">
        <v>76.991325378417969</v>
      </c>
      <c r="G963" s="30">
        <v>79.317131042480469</v>
      </c>
      <c r="H963" s="30">
        <v>80.47796630859375</v>
      </c>
      <c r="I963" s="1">
        <v>164</v>
      </c>
      <c r="J963" s="1" t="s">
        <v>3981</v>
      </c>
      <c r="K963" s="1">
        <v>5</v>
      </c>
      <c r="L963" t="s">
        <v>3885</v>
      </c>
      <c r="M963" t="s">
        <v>3911</v>
      </c>
      <c r="N963" t="s">
        <v>3917</v>
      </c>
      <c r="O963" t="s">
        <v>3921</v>
      </c>
      <c r="P963" s="148">
        <v>0.17647059261798859</v>
      </c>
      <c r="Q963" s="30">
        <v>46.115615519999999</v>
      </c>
      <c r="R963" s="30"/>
      <c r="S963" s="1">
        <v>89</v>
      </c>
      <c r="T963" s="1">
        <v>82</v>
      </c>
      <c r="U963" s="148">
        <v>0.92134833335876465</v>
      </c>
      <c r="V963" s="148">
        <v>0.16393442451953891</v>
      </c>
      <c r="W963" s="149">
        <v>46.632637320000001</v>
      </c>
      <c r="X963" s="149"/>
      <c r="Y963" s="1">
        <v>82</v>
      </c>
      <c r="Z963" s="30">
        <v>87.0352783203125</v>
      </c>
      <c r="AA963" s="148">
        <v>0.34</v>
      </c>
      <c r="AB963" s="30">
        <v>50.7</v>
      </c>
      <c r="AC963" s="30">
        <v>292.60000000000002</v>
      </c>
      <c r="AD963" s="30">
        <v>88.295700073242188</v>
      </c>
      <c r="AE963" s="148">
        <v>0.33700000000000002</v>
      </c>
      <c r="AF963" s="30">
        <v>51.11</v>
      </c>
      <c r="AG963" s="30">
        <v>291</v>
      </c>
      <c r="AH963" s="30">
        <v>88.634231567382813</v>
      </c>
      <c r="AI963" s="148">
        <v>0.41499999999999998</v>
      </c>
      <c r="AJ963" s="30">
        <v>51.24606988</v>
      </c>
      <c r="AK963" s="30">
        <v>337.2</v>
      </c>
      <c r="AL963" s="30">
        <v>89.790382385253906</v>
      </c>
      <c r="AM963" s="148">
        <v>0.41799999999999998</v>
      </c>
      <c r="AN963" s="30">
        <v>51.63319018</v>
      </c>
      <c r="AO963" s="30">
        <v>337.4</v>
      </c>
      <c r="AP963" s="148">
        <v>0.14705882966518399</v>
      </c>
      <c r="AQ963" s="30">
        <v>46.454453049999998</v>
      </c>
      <c r="AR963" s="30"/>
      <c r="AS963" s="30">
        <v>89</v>
      </c>
      <c r="AT963" s="30">
        <v>82</v>
      </c>
      <c r="AU963" s="148">
        <v>0.92134833335876465</v>
      </c>
      <c r="AV963" s="30">
        <v>80.47796630859375</v>
      </c>
      <c r="AW963" s="148">
        <v>0.1311475336551666</v>
      </c>
      <c r="AX963" s="30">
        <v>47.400136060000001</v>
      </c>
      <c r="AY963" s="30"/>
      <c r="AZ963" s="30">
        <v>82</v>
      </c>
      <c r="BA963" s="30">
        <v>85.722152709960938</v>
      </c>
      <c r="BB963" s="148">
        <v>0.223</v>
      </c>
      <c r="BC963" s="30">
        <v>50.36</v>
      </c>
      <c r="BD963" s="30">
        <v>256.39999999999998</v>
      </c>
      <c r="BE963" s="30">
        <v>87.835861206054688</v>
      </c>
      <c r="BF963" s="147">
        <v>0.22500000000000001</v>
      </c>
      <c r="BG963" s="30">
        <v>51.38</v>
      </c>
      <c r="BH963" s="30">
        <v>261.8</v>
      </c>
      <c r="BI963" s="30">
        <v>86.5452880859375</v>
      </c>
      <c r="BJ963" s="148">
        <v>0.223</v>
      </c>
      <c r="BK963" s="30">
        <v>50.784708520000002</v>
      </c>
      <c r="BL963" s="30">
        <v>258.5</v>
      </c>
      <c r="BM963" s="30">
        <v>87.947303771972656</v>
      </c>
      <c r="BN963" s="148">
        <v>0.23100000000000001</v>
      </c>
      <c r="BO963" s="30">
        <v>51.472342249999997</v>
      </c>
      <c r="BP963" s="30">
        <v>259.3</v>
      </c>
      <c r="BQ963" s="148">
        <v>0.14599999999999999</v>
      </c>
      <c r="BR963" s="148">
        <v>3.6999999999999998E-2</v>
      </c>
      <c r="BS963" s="148"/>
      <c r="BT963" s="148">
        <v>0.68900000000000006</v>
      </c>
      <c r="BU963" s="148">
        <v>0.11600000000000001</v>
      </c>
      <c r="BV963" s="148">
        <v>1.200000010430813E-2</v>
      </c>
      <c r="BW963" s="148"/>
      <c r="BX963" s="148">
        <v>0.39</v>
      </c>
      <c r="BY963" s="148">
        <v>0.85699999999999998</v>
      </c>
      <c r="BZ963" s="1"/>
      <c r="CA963" s="150">
        <v>13648.3798828125</v>
      </c>
      <c r="CB963" s="150">
        <v>15139.71</v>
      </c>
      <c r="CC963" s="124" t="s">
        <v>4396</v>
      </c>
      <c r="CD963" t="s">
        <v>4634</v>
      </c>
    </row>
    <row r="964" spans="1:82" x14ac:dyDescent="0.3">
      <c r="A964" s="1">
        <v>640754080</v>
      </c>
      <c r="B964" s="124" t="s">
        <v>4396</v>
      </c>
      <c r="C964" t="s">
        <v>316</v>
      </c>
      <c r="D964" t="s">
        <v>680</v>
      </c>
      <c r="E964" s="30">
        <v>87.826309204101563</v>
      </c>
      <c r="F964" s="30">
        <v>86.709709167480469</v>
      </c>
      <c r="G964" s="30">
        <v>86.580055236816406</v>
      </c>
      <c r="H964" s="30">
        <v>87.30084228515625</v>
      </c>
      <c r="I964" s="1">
        <v>312</v>
      </c>
      <c r="J964" s="1" t="s">
        <v>3981</v>
      </c>
      <c r="K964" s="1">
        <v>5</v>
      </c>
      <c r="L964" t="s">
        <v>3885</v>
      </c>
      <c r="M964" t="s">
        <v>3911</v>
      </c>
      <c r="N964" t="s">
        <v>3917</v>
      </c>
      <c r="O964" t="s">
        <v>3921</v>
      </c>
      <c r="P964" s="148">
        <v>0.49264705181121832</v>
      </c>
      <c r="Q964" s="30">
        <v>51.133417919999999</v>
      </c>
      <c r="R964" s="30">
        <v>345.58822631835938</v>
      </c>
      <c r="S964" s="1">
        <v>165</v>
      </c>
      <c r="T964" s="1">
        <v>102</v>
      </c>
      <c r="U964" s="148">
        <v>0.61818182468414307</v>
      </c>
      <c r="V964" s="148">
        <v>0.32098764181137079</v>
      </c>
      <c r="W964" s="149">
        <v>50.659374970000002</v>
      </c>
      <c r="X964" s="149">
        <v>303.70370483398438</v>
      </c>
      <c r="Y964" s="1">
        <v>102</v>
      </c>
      <c r="Z964" s="30">
        <v>84.920639038085938</v>
      </c>
      <c r="AA964" s="148">
        <v>0.59899999999999998</v>
      </c>
      <c r="AB964" s="30">
        <v>50</v>
      </c>
      <c r="AC964" s="30">
        <v>374.9</v>
      </c>
      <c r="AD964" s="30">
        <v>84.466957092285156</v>
      </c>
      <c r="AE964" s="148">
        <v>0.48599999999999999</v>
      </c>
      <c r="AF964" s="30">
        <v>49.81</v>
      </c>
      <c r="AG964" s="30">
        <v>348.6</v>
      </c>
      <c r="AH964" s="30">
        <v>79.299728393554688</v>
      </c>
      <c r="AI964" s="148">
        <v>0.56799999999999995</v>
      </c>
      <c r="AJ964" s="30">
        <v>48.154352680000002</v>
      </c>
      <c r="AK964" s="30">
        <v>358</v>
      </c>
      <c r="AL964" s="30">
        <v>78.782821655273438</v>
      </c>
      <c r="AM964" s="148">
        <v>0.46200000000000002</v>
      </c>
      <c r="AN964" s="30">
        <v>47.887334549999999</v>
      </c>
      <c r="AO964" s="30">
        <v>328.8</v>
      </c>
      <c r="AP964" s="148">
        <v>0.4632352888584137</v>
      </c>
      <c r="AQ964" s="30">
        <v>50.997604160000002</v>
      </c>
      <c r="AR964" s="30">
        <v>326.4705810546875</v>
      </c>
      <c r="AS964" s="30">
        <v>165</v>
      </c>
      <c r="AT964" s="30">
        <v>102</v>
      </c>
      <c r="AU964" s="148">
        <v>0.61818182468414307</v>
      </c>
      <c r="AV964" s="30">
        <v>87.30084228515625</v>
      </c>
      <c r="AW964" s="148">
        <v>0.32098764181137079</v>
      </c>
      <c r="AX964" s="30">
        <v>51.310439610000003</v>
      </c>
      <c r="AY964" s="30">
        <v>279.01235961914063</v>
      </c>
      <c r="AZ964" s="30">
        <v>102</v>
      </c>
      <c r="BA964" s="30">
        <v>89.495582580566406</v>
      </c>
      <c r="BB964" s="148">
        <v>0.61099999999999999</v>
      </c>
      <c r="BC964" s="30">
        <v>52.19</v>
      </c>
      <c r="BD964" s="30">
        <v>367.7</v>
      </c>
      <c r="BE964" s="30">
        <v>89.01251220703125</v>
      </c>
      <c r="BF964" s="147">
        <v>0.51400000000000001</v>
      </c>
      <c r="BG964" s="30">
        <v>51.96</v>
      </c>
      <c r="BH964" s="30">
        <v>334.6</v>
      </c>
      <c r="BI964" s="30">
        <v>87.591934204101563</v>
      </c>
      <c r="BJ964" s="148">
        <v>0.52300000000000002</v>
      </c>
      <c r="BK964" s="30">
        <v>51.294552850000002</v>
      </c>
      <c r="BL964" s="30">
        <v>350.6</v>
      </c>
      <c r="BM964" s="30">
        <v>87.402236938476563</v>
      </c>
      <c r="BN964" s="148">
        <v>0.375</v>
      </c>
      <c r="BO964" s="30">
        <v>51.200695779999997</v>
      </c>
      <c r="BP964" s="30">
        <v>317.3</v>
      </c>
      <c r="BQ964" s="148">
        <v>5.3999999999999999E-2</v>
      </c>
      <c r="BR964" s="148">
        <v>2.1999999999999999E-2</v>
      </c>
      <c r="BS964" s="148"/>
      <c r="BT964" s="148">
        <v>0.85599999999999998</v>
      </c>
      <c r="BU964" s="148">
        <v>6.0999999999999999E-2</v>
      </c>
      <c r="BV964" s="148">
        <v>6.0000000521540642E-3</v>
      </c>
      <c r="BW964" s="148"/>
      <c r="BX964" s="148">
        <v>0.10299999999999999</v>
      </c>
      <c r="BY964" s="148">
        <v>0.503</v>
      </c>
      <c r="BZ964" s="1"/>
      <c r="CA964" s="150">
        <v>8596.3095703125</v>
      </c>
      <c r="CB964" s="150">
        <v>8915.66</v>
      </c>
      <c r="CC964" s="124" t="s">
        <v>4396</v>
      </c>
      <c r="CD964" t="s">
        <v>4634</v>
      </c>
    </row>
    <row r="965" spans="1:82" x14ac:dyDescent="0.3">
      <c r="A965" s="1">
        <v>640754090</v>
      </c>
      <c r="B965" s="124" t="s">
        <v>4396</v>
      </c>
      <c r="C965" t="s">
        <v>316</v>
      </c>
      <c r="D965" t="s">
        <v>1465</v>
      </c>
      <c r="E965" s="30">
        <v>84.869041442871094</v>
      </c>
      <c r="F965" s="30">
        <v>81.566261291503906</v>
      </c>
      <c r="G965" s="30">
        <v>86.015785217285156</v>
      </c>
      <c r="H965" s="30">
        <v>85.240303039550781</v>
      </c>
      <c r="I965" s="1">
        <v>254</v>
      </c>
      <c r="J965" s="1" t="s">
        <v>3981</v>
      </c>
      <c r="K965" s="1">
        <v>5</v>
      </c>
      <c r="L965" t="s">
        <v>3885</v>
      </c>
      <c r="M965" t="s">
        <v>3911</v>
      </c>
      <c r="N965" t="s">
        <v>3917</v>
      </c>
      <c r="O965" t="s">
        <v>3921</v>
      </c>
      <c r="P965" s="148">
        <v>0.71969699859619141</v>
      </c>
      <c r="Q965" s="30">
        <v>49.903302930000002</v>
      </c>
      <c r="R965" s="30">
        <v>397.72726440429688</v>
      </c>
      <c r="S965" s="1">
        <v>163</v>
      </c>
      <c r="T965" s="1">
        <v>73</v>
      </c>
      <c r="U965" s="148">
        <v>0.44785276055335999</v>
      </c>
      <c r="V965" s="148">
        <v>0.50819671154022217</v>
      </c>
      <c r="W965" s="149">
        <v>48.528227659999999</v>
      </c>
      <c r="X965" s="149">
        <v>340.98361206054688</v>
      </c>
      <c r="Y965" s="1">
        <v>73</v>
      </c>
      <c r="Z965" s="30">
        <v>88.847831726074219</v>
      </c>
      <c r="AA965" s="148">
        <v>0.75800000000000001</v>
      </c>
      <c r="AB965" s="30">
        <v>51.3</v>
      </c>
      <c r="AC965" s="30">
        <v>412.1</v>
      </c>
      <c r="AD965" s="30">
        <v>84.584770202636719</v>
      </c>
      <c r="AE965" s="148">
        <v>0.56000000000000005</v>
      </c>
      <c r="AF965" s="30">
        <v>49.85</v>
      </c>
      <c r="AG965" s="30">
        <v>360</v>
      </c>
      <c r="AH965" s="30">
        <v>93.307716369628906</v>
      </c>
      <c r="AI965" s="148">
        <v>0.72900000000000009</v>
      </c>
      <c r="AJ965" s="30">
        <v>52.793991830000003</v>
      </c>
      <c r="AK965" s="30">
        <v>406.9</v>
      </c>
      <c r="AL965" s="30">
        <v>91.697555541992188</v>
      </c>
      <c r="AM965" s="148">
        <v>0.56999999999999995</v>
      </c>
      <c r="AN965" s="30">
        <v>52.282197259999997</v>
      </c>
      <c r="AO965" s="30">
        <v>360.5</v>
      </c>
      <c r="AP965" s="148">
        <v>0.68181818723678589</v>
      </c>
      <c r="AQ965" s="30">
        <v>50.644640819999999</v>
      </c>
      <c r="AR965" s="30">
        <v>384.84848022460938</v>
      </c>
      <c r="AS965" s="30">
        <v>163</v>
      </c>
      <c r="AT965" s="30">
        <v>73</v>
      </c>
      <c r="AU965" s="148">
        <v>0.44785276055335999</v>
      </c>
      <c r="AV965" s="30">
        <v>85.240303039550781</v>
      </c>
      <c r="AW965" s="148">
        <v>0.44262295961379999</v>
      </c>
      <c r="AX965" s="30">
        <v>50.129510260000004</v>
      </c>
      <c r="AY965" s="30">
        <v>301.63934326171881</v>
      </c>
      <c r="AZ965" s="30">
        <v>73</v>
      </c>
      <c r="BA965" s="30">
        <v>88.155296325683594</v>
      </c>
      <c r="BB965" s="148">
        <v>0.78200000000000003</v>
      </c>
      <c r="BC965" s="30">
        <v>51.54</v>
      </c>
      <c r="BD965" s="30">
        <v>406.7</v>
      </c>
      <c r="BE965" s="30">
        <v>86.821510314941406</v>
      </c>
      <c r="BF965" s="147">
        <v>0.627</v>
      </c>
      <c r="BG965" s="30">
        <v>50.88</v>
      </c>
      <c r="BH965" s="30">
        <v>350.7</v>
      </c>
      <c r="BI965" s="30">
        <v>91.855857849121094</v>
      </c>
      <c r="BJ965" s="148">
        <v>0.75</v>
      </c>
      <c r="BK965" s="30">
        <v>53.37160574</v>
      </c>
      <c r="BL965" s="30">
        <v>407.4</v>
      </c>
      <c r="BM965" s="30">
        <v>91.382400512695313</v>
      </c>
      <c r="BN965" s="148">
        <v>0.59299999999999997</v>
      </c>
      <c r="BO965" s="30">
        <v>53.184307240000003</v>
      </c>
      <c r="BP965" s="30">
        <v>357</v>
      </c>
      <c r="BQ965" s="148"/>
      <c r="BR965" s="148">
        <v>2.4E-2</v>
      </c>
      <c r="BS965" s="148"/>
      <c r="BT965" s="148">
        <v>0.94900000000000007</v>
      </c>
      <c r="BU965" s="148"/>
      <c r="BV965" s="148">
        <v>2.8000000864267349E-2</v>
      </c>
      <c r="BW965" s="148"/>
      <c r="BX965" s="148">
        <v>8.7000000000000008E-2</v>
      </c>
      <c r="BY965" s="148">
        <v>0.32700000000000001</v>
      </c>
      <c r="BZ965" s="1"/>
      <c r="CA965" s="150">
        <v>9553.66015625</v>
      </c>
      <c r="CB965" s="150">
        <v>9718.2199999999993</v>
      </c>
      <c r="CC965" s="124" t="s">
        <v>4396</v>
      </c>
      <c r="CD965" t="s">
        <v>4634</v>
      </c>
    </row>
    <row r="966" spans="1:82" x14ac:dyDescent="0.3">
      <c r="A966" s="1">
        <v>640755010</v>
      </c>
      <c r="B966" s="124" t="s">
        <v>4396</v>
      </c>
      <c r="C966" t="s">
        <v>316</v>
      </c>
      <c r="D966" t="s">
        <v>1466</v>
      </c>
      <c r="E966" s="30">
        <v>81.058006286621094</v>
      </c>
      <c r="F966" s="30">
        <v>81.123786926269531</v>
      </c>
      <c r="G966" s="30">
        <v>80.377586364746094</v>
      </c>
      <c r="H966" s="30">
        <v>78.466178894042969</v>
      </c>
      <c r="I966" s="1">
        <v>516</v>
      </c>
      <c r="J966" s="1" t="s">
        <v>3981</v>
      </c>
      <c r="K966" s="1">
        <v>5</v>
      </c>
      <c r="L966" t="s">
        <v>3885</v>
      </c>
      <c r="M966" t="s">
        <v>3911</v>
      </c>
      <c r="N966" t="s">
        <v>3917</v>
      </c>
      <c r="O966" t="s">
        <v>3921</v>
      </c>
      <c r="P966" s="148">
        <v>0.44117647409439092</v>
      </c>
      <c r="Q966" s="30">
        <v>48.318052379999997</v>
      </c>
      <c r="R966" s="30">
        <v>328.23529052734381</v>
      </c>
      <c r="S966" s="1">
        <v>192</v>
      </c>
      <c r="T966" s="1">
        <v>126</v>
      </c>
      <c r="U966" s="148">
        <v>0.65625</v>
      </c>
      <c r="V966" s="148">
        <v>0.30909091234207148</v>
      </c>
      <c r="W966" s="149">
        <v>48.344890370000002</v>
      </c>
      <c r="X966" s="149">
        <v>296.3636474609375</v>
      </c>
      <c r="Y966" s="1">
        <v>126</v>
      </c>
      <c r="Z966" s="30">
        <v>80.087165832519531</v>
      </c>
      <c r="AA966" s="148">
        <v>0.46600000000000003</v>
      </c>
      <c r="AB966" s="30">
        <v>48.4</v>
      </c>
      <c r="AC966" s="30">
        <v>329.4</v>
      </c>
      <c r="AD966" s="30">
        <v>79.46014404296875</v>
      </c>
      <c r="AE966" s="148">
        <v>0.37</v>
      </c>
      <c r="AF966" s="30">
        <v>48.11</v>
      </c>
      <c r="AG966" s="30">
        <v>295.7</v>
      </c>
      <c r="AH966" s="30">
        <v>81.489898681640625</v>
      </c>
      <c r="AI966" s="148">
        <v>0.45700000000000002</v>
      </c>
      <c r="AJ966" s="30">
        <v>48.87976716</v>
      </c>
      <c r="AK966" s="30">
        <v>332.1</v>
      </c>
      <c r="AL966" s="30">
        <v>82.54132080078125</v>
      </c>
      <c r="AM966" s="148">
        <v>0.33100000000000002</v>
      </c>
      <c r="AN966" s="30">
        <v>49.166345659999998</v>
      </c>
      <c r="AO966" s="30">
        <v>300.7</v>
      </c>
      <c r="AP966" s="148">
        <v>0.30588236451148992</v>
      </c>
      <c r="AQ966" s="30">
        <v>47.11779482</v>
      </c>
      <c r="AR966" s="30">
        <v>261.76470947265631</v>
      </c>
      <c r="AS966" s="30">
        <v>192</v>
      </c>
      <c r="AT966" s="30">
        <v>126</v>
      </c>
      <c r="AU966" s="148">
        <v>0.65625</v>
      </c>
      <c r="AV966" s="30">
        <v>78.466178894042969</v>
      </c>
      <c r="AW966" s="148">
        <v>0.20909090340137479</v>
      </c>
      <c r="AX966" s="30">
        <v>46.247144470000002</v>
      </c>
      <c r="AY966" s="30">
        <v>223.63636779785159</v>
      </c>
      <c r="AZ966" s="30">
        <v>126</v>
      </c>
      <c r="BA966" s="30">
        <v>85.350997924804688</v>
      </c>
      <c r="BB966" s="148">
        <v>0.35299999999999998</v>
      </c>
      <c r="BC966" s="30">
        <v>50.18</v>
      </c>
      <c r="BD966" s="30">
        <v>278.39999999999998</v>
      </c>
      <c r="BE966" s="30">
        <v>84.975387573242188</v>
      </c>
      <c r="BF966" s="147">
        <v>0.23899999999999999</v>
      </c>
      <c r="BG966" s="30">
        <v>49.97</v>
      </c>
      <c r="BH966" s="30">
        <v>239.9</v>
      </c>
      <c r="BI966" s="30">
        <v>86.681930541992188</v>
      </c>
      <c r="BJ966" s="148">
        <v>0.38500000000000001</v>
      </c>
      <c r="BK966" s="30">
        <v>50.851271590000003</v>
      </c>
      <c r="BL966" s="30">
        <v>294.10000000000002</v>
      </c>
      <c r="BM966" s="30">
        <v>87.529548645019531</v>
      </c>
      <c r="BN966" s="148">
        <v>0.25900000000000001</v>
      </c>
      <c r="BO966" s="30">
        <v>51.264145560000003</v>
      </c>
      <c r="BP966" s="30">
        <v>259.7</v>
      </c>
      <c r="BQ966" s="148">
        <v>0.114</v>
      </c>
      <c r="BR966" s="148">
        <v>2.1000000000000001E-2</v>
      </c>
      <c r="BS966" s="148">
        <v>1.2E-2</v>
      </c>
      <c r="BT966" s="148">
        <v>0.77700000000000002</v>
      </c>
      <c r="BU966" s="148">
        <v>7.3999999999999996E-2</v>
      </c>
      <c r="BV966" s="148">
        <v>2.000000094994903E-3</v>
      </c>
      <c r="BW966" s="148"/>
      <c r="BX966" s="148">
        <v>0.182</v>
      </c>
      <c r="BY966" s="148">
        <v>0.56100000000000005</v>
      </c>
      <c r="BZ966" s="1"/>
      <c r="CA966" s="150">
        <v>10497.7998046875</v>
      </c>
      <c r="CB966" s="150">
        <v>10811.91</v>
      </c>
      <c r="CC966" s="124" t="s">
        <v>4396</v>
      </c>
      <c r="CD966" t="s">
        <v>4634</v>
      </c>
    </row>
    <row r="967" spans="1:82" x14ac:dyDescent="0.3">
      <c r="A967" s="1">
        <v>650961050</v>
      </c>
      <c r="B967" s="124" t="s">
        <v>4397</v>
      </c>
      <c r="C967" t="s">
        <v>317</v>
      </c>
      <c r="D967" t="s">
        <v>1467</v>
      </c>
      <c r="E967" s="30">
        <v>90.244964599609375</v>
      </c>
      <c r="F967" s="30">
        <v>90.685325622558594</v>
      </c>
      <c r="G967" s="30">
        <v>85.415534973144531</v>
      </c>
      <c r="H967" s="30">
        <v>86.435127258300781</v>
      </c>
      <c r="I967" s="1">
        <v>71</v>
      </c>
      <c r="J967" s="1">
        <v>7</v>
      </c>
      <c r="K967" s="1">
        <v>12</v>
      </c>
      <c r="L967" t="s">
        <v>3901</v>
      </c>
      <c r="M967" t="s">
        <v>3912</v>
      </c>
      <c r="N967" t="s">
        <v>3917</v>
      </c>
      <c r="O967" t="s">
        <v>3921</v>
      </c>
      <c r="P967" s="148">
        <v>0.38235294818878168</v>
      </c>
      <c r="Q967" s="30">
        <v>52.139488659999998</v>
      </c>
      <c r="R967" s="30"/>
      <c r="S967" s="1">
        <v>44</v>
      </c>
      <c r="T967" s="1">
        <v>30</v>
      </c>
      <c r="U967" s="148">
        <v>0.68181818723678589</v>
      </c>
      <c r="V967" s="148">
        <v>0.28571429848670959</v>
      </c>
      <c r="W967" s="149">
        <v>52.306641659999997</v>
      </c>
      <c r="X967" s="149"/>
      <c r="Y967" s="1">
        <v>30</v>
      </c>
      <c r="Z967" s="30">
        <v>84.618545532226563</v>
      </c>
      <c r="AA967" s="148">
        <v>0.36399999999999999</v>
      </c>
      <c r="AB967" s="30">
        <v>49.9</v>
      </c>
      <c r="AC967" s="30">
        <v>321.2</v>
      </c>
      <c r="AD967" s="30">
        <v>86.587493896484375</v>
      </c>
      <c r="AE967" s="148">
        <v>0.375</v>
      </c>
      <c r="AF967" s="30">
        <v>50.53</v>
      </c>
      <c r="AG967" s="30">
        <v>316.7</v>
      </c>
      <c r="AH967" s="30">
        <v>80.614608764648438</v>
      </c>
      <c r="AI967" s="148">
        <v>0.45900000000000002</v>
      </c>
      <c r="AJ967" s="30">
        <v>48.589858710000001</v>
      </c>
      <c r="AK967" s="30">
        <v>321.60000000000002</v>
      </c>
      <c r="AL967" s="30">
        <v>82.359161376953125</v>
      </c>
      <c r="AM967" s="148">
        <v>0.38500000000000001</v>
      </c>
      <c r="AN967" s="30">
        <v>49.104359000000002</v>
      </c>
      <c r="AO967" s="30">
        <v>307.7</v>
      </c>
      <c r="AP967" s="148">
        <v>0.20000000298023221</v>
      </c>
      <c r="AQ967" s="30">
        <v>50.269165350000002</v>
      </c>
      <c r="AR967" s="30"/>
      <c r="AS967" s="30">
        <v>44</v>
      </c>
      <c r="AT967" s="30">
        <v>30</v>
      </c>
      <c r="AU967" s="148">
        <v>0.68181818723678589</v>
      </c>
      <c r="AV967" s="30">
        <v>86.435127258300781</v>
      </c>
      <c r="AW967" s="148">
        <v>0.1666666716337204</v>
      </c>
      <c r="AX967" s="30">
        <v>50.814284610000001</v>
      </c>
      <c r="AY967" s="30"/>
      <c r="AZ967" s="30">
        <v>30</v>
      </c>
      <c r="BA967" s="30">
        <v>83.020957946777344</v>
      </c>
      <c r="BB967" s="148">
        <v>0.152</v>
      </c>
      <c r="BC967" s="30">
        <v>49.05</v>
      </c>
      <c r="BD967" s="30">
        <v>254.5</v>
      </c>
      <c r="BE967" s="30">
        <v>82.845245361328125</v>
      </c>
      <c r="BF967" s="147">
        <v>0.13</v>
      </c>
      <c r="BG967" s="30">
        <v>48.92</v>
      </c>
      <c r="BH967" s="30">
        <v>252.2</v>
      </c>
      <c r="BI967" s="30">
        <v>80.419807434082031</v>
      </c>
      <c r="BJ967" s="148">
        <v>0.23100000000000001</v>
      </c>
      <c r="BK967" s="30">
        <v>47.800848039999998</v>
      </c>
      <c r="BL967" s="30">
        <v>253.8</v>
      </c>
      <c r="BM967" s="30">
        <v>79.666366577148438</v>
      </c>
      <c r="BN967" s="148">
        <v>0.2</v>
      </c>
      <c r="BO967" s="30">
        <v>47.345343329999999</v>
      </c>
      <c r="BP967" s="30">
        <v>245</v>
      </c>
      <c r="BQ967" s="148"/>
      <c r="BR967" s="148"/>
      <c r="BS967" s="148"/>
      <c r="BT967" s="148">
        <v>0.93</v>
      </c>
      <c r="BU967" s="148"/>
      <c r="BV967" s="148">
        <v>7.0000000298023224E-2</v>
      </c>
      <c r="BW967" s="148"/>
      <c r="BX967" s="148">
        <v>7.0000000000000007E-2</v>
      </c>
      <c r="BY967" s="148">
        <v>0.58199999999999996</v>
      </c>
      <c r="BZ967" s="1"/>
      <c r="CA967" s="150">
        <v>15442.7802734375</v>
      </c>
      <c r="CB967" s="150">
        <v>16276.27</v>
      </c>
      <c r="CC967" s="124" t="s">
        <v>4397</v>
      </c>
      <c r="CD967" t="s">
        <v>4633</v>
      </c>
    </row>
    <row r="968" spans="1:82" x14ac:dyDescent="0.3">
      <c r="A968" s="1">
        <v>650964020</v>
      </c>
      <c r="B968" s="124" t="s">
        <v>4397</v>
      </c>
      <c r="C968" t="s">
        <v>317</v>
      </c>
      <c r="D968" t="s">
        <v>1468</v>
      </c>
      <c r="E968" s="30">
        <v>81.974327087402344</v>
      </c>
      <c r="F968" s="30">
        <v>85.70391845703125</v>
      </c>
      <c r="G968" s="30">
        <v>77.201873779296875</v>
      </c>
      <c r="H968" s="30">
        <v>78.002532958984375</v>
      </c>
      <c r="I968" s="1">
        <v>95</v>
      </c>
      <c r="J968" s="1" t="s">
        <v>4733</v>
      </c>
      <c r="K968" s="1">
        <v>6</v>
      </c>
      <c r="L968" t="s">
        <v>3901</v>
      </c>
      <c r="M968" t="s">
        <v>3912</v>
      </c>
      <c r="N968" t="s">
        <v>3917</v>
      </c>
      <c r="O968" t="s">
        <v>3921</v>
      </c>
      <c r="P968" s="148">
        <v>0.4444444477558136</v>
      </c>
      <c r="Q968" s="30">
        <v>48.699210309999998</v>
      </c>
      <c r="R968" s="30"/>
      <c r="S968" s="1">
        <v>60</v>
      </c>
      <c r="T968" s="1">
        <v>36</v>
      </c>
      <c r="U968" s="148">
        <v>0.60000002384185791</v>
      </c>
      <c r="V968" s="148">
        <v>0.4444444477558136</v>
      </c>
      <c r="W968" s="149">
        <v>50.242634379999998</v>
      </c>
      <c r="X968" s="149"/>
      <c r="Y968" s="1">
        <v>36</v>
      </c>
      <c r="Z968" s="30">
        <v>84.316452026367188</v>
      </c>
      <c r="AA968" s="148">
        <v>0.58799999999999997</v>
      </c>
      <c r="AB968" s="30">
        <v>49.8</v>
      </c>
      <c r="AC968" s="30">
        <v>384.3</v>
      </c>
      <c r="AD968" s="30">
        <v>86.558036804199219</v>
      </c>
      <c r="AE968" s="148">
        <v>0.57100000000000006</v>
      </c>
      <c r="AF968" s="30">
        <v>50.52</v>
      </c>
      <c r="AG968" s="30">
        <v>377.1</v>
      </c>
      <c r="AH968" s="30">
        <v>84.539108276367188</v>
      </c>
      <c r="AI968" s="148">
        <v>0.47499999999999998</v>
      </c>
      <c r="AJ968" s="30">
        <v>49.889707989999998</v>
      </c>
      <c r="AK968" s="30">
        <v>349.2</v>
      </c>
      <c r="AL968" s="30">
        <v>85.935928344726563</v>
      </c>
      <c r="AM968" s="148">
        <v>0.45200000000000001</v>
      </c>
      <c r="AN968" s="30">
        <v>50.321527019999998</v>
      </c>
      <c r="AO968" s="30">
        <v>340.5</v>
      </c>
      <c r="AP968" s="148">
        <v>0.40000000596046448</v>
      </c>
      <c r="AQ968" s="30">
        <v>45.131303010000003</v>
      </c>
      <c r="AR968" s="30"/>
      <c r="AS968" s="30">
        <v>60</v>
      </c>
      <c r="AT968" s="30">
        <v>36</v>
      </c>
      <c r="AU968" s="148">
        <v>0.60000002384185791</v>
      </c>
      <c r="AV968" s="30">
        <v>78.002532958984375</v>
      </c>
      <c r="AW968" s="148"/>
      <c r="AX968" s="30">
        <v>45.98142292</v>
      </c>
      <c r="AY968" s="30"/>
      <c r="AZ968" s="30">
        <v>36</v>
      </c>
      <c r="BA968" s="30">
        <v>80.402236938476563</v>
      </c>
      <c r="BB968" s="148">
        <v>0.48</v>
      </c>
      <c r="BC968" s="30">
        <v>47.78</v>
      </c>
      <c r="BD968" s="30">
        <v>356</v>
      </c>
      <c r="BE968" s="30">
        <v>81.607742309570313</v>
      </c>
      <c r="BF968" s="147">
        <v>0.441</v>
      </c>
      <c r="BG968" s="30">
        <v>48.31</v>
      </c>
      <c r="BH968" s="30">
        <v>350</v>
      </c>
      <c r="BI968" s="30">
        <v>83.719650268554688</v>
      </c>
      <c r="BJ968" s="148">
        <v>0.45900000000000002</v>
      </c>
      <c r="BK968" s="30">
        <v>49.40827634</v>
      </c>
      <c r="BL968" s="30">
        <v>341</v>
      </c>
      <c r="BM968" s="30">
        <v>84.927215576171875</v>
      </c>
      <c r="BN968" s="148">
        <v>0.40500000000000003</v>
      </c>
      <c r="BO968" s="30">
        <v>49.96721324</v>
      </c>
      <c r="BP968" s="30">
        <v>326.2</v>
      </c>
      <c r="BQ968" s="148"/>
      <c r="BR968" s="148"/>
      <c r="BS968" s="148"/>
      <c r="BT968" s="148">
        <v>0.93700000000000006</v>
      </c>
      <c r="BU968" s="148">
        <v>5.2999999999999999E-2</v>
      </c>
      <c r="BV968" s="148">
        <v>1.099999994039536E-2</v>
      </c>
      <c r="BW968" s="148"/>
      <c r="BX968" s="148">
        <v>0.13700000000000001</v>
      </c>
      <c r="BY968" s="148">
        <v>0.57799999999999996</v>
      </c>
      <c r="BZ968" s="1"/>
      <c r="CA968" s="150">
        <v>12883.099609375</v>
      </c>
      <c r="CB968" s="150">
        <v>14619.29</v>
      </c>
      <c r="CC968" s="124" t="s">
        <v>4397</v>
      </c>
      <c r="CD968" t="s">
        <v>4634</v>
      </c>
    </row>
    <row r="969" spans="1:82" x14ac:dyDescent="0.3">
      <c r="A969" s="1">
        <v>650981050</v>
      </c>
      <c r="B969" s="124" t="s">
        <v>4398</v>
      </c>
      <c r="C969" t="s">
        <v>318</v>
      </c>
      <c r="D969" t="s">
        <v>1469</v>
      </c>
      <c r="E969" s="30">
        <v>87.16534423828125</v>
      </c>
      <c r="F969" s="30">
        <v>87.493736267089844</v>
      </c>
      <c r="G969" s="30">
        <v>79.076866149902344</v>
      </c>
      <c r="H969" s="30">
        <v>80.492462158203125</v>
      </c>
      <c r="I969" s="1">
        <v>173</v>
      </c>
      <c r="J969" s="1">
        <v>7</v>
      </c>
      <c r="K969" s="1">
        <v>12</v>
      </c>
      <c r="L969" t="s">
        <v>3901</v>
      </c>
      <c r="M969" t="s">
        <v>3912</v>
      </c>
      <c r="N969" t="s">
        <v>3917</v>
      </c>
      <c r="O969" t="s">
        <v>3921</v>
      </c>
      <c r="P969" s="148">
        <v>0.42045453190803528</v>
      </c>
      <c r="Q969" s="30">
        <v>50.858481759999997</v>
      </c>
      <c r="R969" s="30">
        <v>338.6363525390625</v>
      </c>
      <c r="S969" s="1">
        <v>113</v>
      </c>
      <c r="T969" s="1">
        <v>57</v>
      </c>
      <c r="U969" s="148">
        <v>0.50442475080490112</v>
      </c>
      <c r="V969" s="148">
        <v>0.31914892792701721</v>
      </c>
      <c r="W969" s="149">
        <v>50.984230179999997</v>
      </c>
      <c r="X969" s="149">
        <v>312.76596069335938</v>
      </c>
      <c r="Y969" s="1">
        <v>57</v>
      </c>
      <c r="Z969" s="30">
        <v>82.50390625</v>
      </c>
      <c r="AA969" s="148">
        <v>0.5</v>
      </c>
      <c r="AB969" s="30">
        <v>49.2</v>
      </c>
      <c r="AC969" s="30">
        <v>351.1</v>
      </c>
      <c r="AD969" s="30">
        <v>81.138900756835938</v>
      </c>
      <c r="AE969" s="148">
        <v>0.39500000000000002</v>
      </c>
      <c r="AF969" s="30">
        <v>48.68</v>
      </c>
      <c r="AG969" s="30">
        <v>327.9</v>
      </c>
      <c r="AH969" s="30">
        <v>87.405677795410156</v>
      </c>
      <c r="AI969" s="148">
        <v>0.41199999999999998</v>
      </c>
      <c r="AJ969" s="30">
        <v>50.839156209999999</v>
      </c>
      <c r="AK969" s="30">
        <v>323.7</v>
      </c>
      <c r="AL969" s="30">
        <v>86.3370361328125</v>
      </c>
      <c r="AM969" s="148">
        <v>0.36499999999999999</v>
      </c>
      <c r="AN969" s="30">
        <v>50.458023359999999</v>
      </c>
      <c r="AO969" s="30">
        <v>305.8</v>
      </c>
      <c r="AP969" s="148">
        <v>0.26229506731033331</v>
      </c>
      <c r="AQ969" s="30">
        <v>46.304161430000001</v>
      </c>
      <c r="AR969" s="30">
        <v>264.75408935546881</v>
      </c>
      <c r="AS969" s="30">
        <v>113</v>
      </c>
      <c r="AT969" s="30">
        <v>57</v>
      </c>
      <c r="AU969" s="148">
        <v>0.50442475080490112</v>
      </c>
      <c r="AV969" s="30">
        <v>80.492462158203125</v>
      </c>
      <c r="AW969" s="148">
        <v>0.22033898532390589</v>
      </c>
      <c r="AX969" s="30">
        <v>47.408442829999998</v>
      </c>
      <c r="AY969" s="30">
        <v>232.20338439941409</v>
      </c>
      <c r="AZ969" s="30">
        <v>57</v>
      </c>
      <c r="BA969" s="30">
        <v>83.928230285644531</v>
      </c>
      <c r="BB969" s="148">
        <v>0.38700000000000001</v>
      </c>
      <c r="BC969" s="30">
        <v>49.49</v>
      </c>
      <c r="BD969" s="30">
        <v>305.39999999999998</v>
      </c>
      <c r="BE969" s="30">
        <v>83.210418701171875</v>
      </c>
      <c r="BF969" s="147">
        <v>0.255</v>
      </c>
      <c r="BG969" s="30">
        <v>49.1</v>
      </c>
      <c r="BH969" s="30">
        <v>263.8</v>
      </c>
      <c r="BI969" s="30">
        <v>86.526588439941406</v>
      </c>
      <c r="BJ969" s="148">
        <v>0.505</v>
      </c>
      <c r="BK969" s="30">
        <v>50.775598559999999</v>
      </c>
      <c r="BL969" s="30">
        <v>344.2</v>
      </c>
      <c r="BM969" s="30">
        <v>86.684326171875</v>
      </c>
      <c r="BN969" s="148">
        <v>0.42899999999999999</v>
      </c>
      <c r="BO969" s="30">
        <v>50.84290953</v>
      </c>
      <c r="BP969" s="30">
        <v>322.39999999999998</v>
      </c>
      <c r="BQ969" s="148"/>
      <c r="BR969" s="148"/>
      <c r="BS969" s="148"/>
      <c r="BT969" s="148">
        <v>0.93600000000000005</v>
      </c>
      <c r="BU969" s="148"/>
      <c r="BV969" s="148">
        <v>6.4000003039836884E-2</v>
      </c>
      <c r="BW969" s="148"/>
      <c r="BX969" s="148">
        <v>0.156</v>
      </c>
      <c r="BY969" s="148">
        <v>0.32900000000000001</v>
      </c>
      <c r="BZ969" s="1"/>
      <c r="CA969" s="150">
        <v>12792.7001953125</v>
      </c>
      <c r="CB969" s="150">
        <v>13555.5</v>
      </c>
      <c r="CC969" s="124" t="s">
        <v>4398</v>
      </c>
      <c r="CD969" t="s">
        <v>4633</v>
      </c>
    </row>
    <row r="970" spans="1:82" x14ac:dyDescent="0.3">
      <c r="A970" s="1">
        <v>650984020</v>
      </c>
      <c r="B970" s="124" t="s">
        <v>4398</v>
      </c>
      <c r="C970" t="s">
        <v>318</v>
      </c>
      <c r="D970" t="s">
        <v>1470</v>
      </c>
      <c r="E970" s="30">
        <v>83.409172058105469</v>
      </c>
      <c r="F970" s="30">
        <v>79.646240234375</v>
      </c>
      <c r="G970" s="30">
        <v>93.752647399902344</v>
      </c>
      <c r="H970" s="30">
        <v>92.226104736328125</v>
      </c>
      <c r="I970" s="1">
        <v>154</v>
      </c>
      <c r="J970" s="1" t="s">
        <v>4733</v>
      </c>
      <c r="K970" s="1">
        <v>6</v>
      </c>
      <c r="L970" t="s">
        <v>3901</v>
      </c>
      <c r="M970" t="s">
        <v>3912</v>
      </c>
      <c r="N970" t="s">
        <v>3917</v>
      </c>
      <c r="O970" t="s">
        <v>3921</v>
      </c>
      <c r="P970" s="148">
        <v>0.5157894492149353</v>
      </c>
      <c r="Q970" s="30">
        <v>49.296051460000001</v>
      </c>
      <c r="R970" s="30">
        <v>352.631591796875</v>
      </c>
      <c r="S970" s="1">
        <v>132</v>
      </c>
      <c r="T970" s="1">
        <v>60</v>
      </c>
      <c r="U970" s="148">
        <v>0.45454546809196472</v>
      </c>
      <c r="V970" s="148">
        <v>0.44680851697921747</v>
      </c>
      <c r="W970" s="149">
        <v>47.732679910000002</v>
      </c>
      <c r="X970" s="149">
        <v>331.91488647460938</v>
      </c>
      <c r="Y970" s="1">
        <v>60</v>
      </c>
      <c r="Z970" s="30">
        <v>81.597625732421875</v>
      </c>
      <c r="AA970" s="148">
        <v>0.46</v>
      </c>
      <c r="AB970" s="30">
        <v>48.9</v>
      </c>
      <c r="AC970" s="30">
        <v>344</v>
      </c>
      <c r="AD970" s="30">
        <v>79.106727600097656</v>
      </c>
      <c r="AE970" s="148">
        <v>0.42</v>
      </c>
      <c r="AF970" s="30">
        <v>47.99</v>
      </c>
      <c r="AG970" s="30">
        <v>328</v>
      </c>
      <c r="AH970" s="30">
        <v>93.336585998535156</v>
      </c>
      <c r="AI970" s="148">
        <v>0.45300000000000001</v>
      </c>
      <c r="AJ970" s="30">
        <v>52.80355471</v>
      </c>
      <c r="AK970" s="30">
        <v>335.8</v>
      </c>
      <c r="AL970" s="30">
        <v>92.493362426757813</v>
      </c>
      <c r="AM970" s="148">
        <v>0.32600000000000001</v>
      </c>
      <c r="AN970" s="30">
        <v>52.553009959999997</v>
      </c>
      <c r="AO970" s="30">
        <v>295.7</v>
      </c>
      <c r="AP970" s="148">
        <v>0.5894736647605896</v>
      </c>
      <c r="AQ970" s="30">
        <v>55.484250719999999</v>
      </c>
      <c r="AR970" s="30">
        <v>342.10525512695313</v>
      </c>
      <c r="AS970" s="30">
        <v>132</v>
      </c>
      <c r="AT970" s="30">
        <v>60</v>
      </c>
      <c r="AU970" s="148">
        <v>0.45454546809196472</v>
      </c>
      <c r="AV970" s="30">
        <v>92.226104736328125</v>
      </c>
      <c r="AW970" s="148">
        <v>0.53191488981246948</v>
      </c>
      <c r="AX970" s="30">
        <v>54.133193009999999</v>
      </c>
      <c r="AY970" s="30">
        <v>317.02127075195313</v>
      </c>
      <c r="AZ970" s="30">
        <v>60</v>
      </c>
      <c r="BA970" s="30">
        <v>90.732772827148438</v>
      </c>
      <c r="BB970" s="148">
        <v>0.66</v>
      </c>
      <c r="BC970" s="30">
        <v>52.79</v>
      </c>
      <c r="BD970" s="30">
        <v>377</v>
      </c>
      <c r="BE970" s="30">
        <v>89.479110717773438</v>
      </c>
      <c r="BF970" s="147">
        <v>0.54</v>
      </c>
      <c r="BG970" s="30">
        <v>52.19</v>
      </c>
      <c r="BH970" s="30">
        <v>350</v>
      </c>
      <c r="BI970" s="30">
        <v>92.4273681640625</v>
      </c>
      <c r="BJ970" s="148">
        <v>0.47699999999999998</v>
      </c>
      <c r="BK970" s="30">
        <v>53.65000028</v>
      </c>
      <c r="BL970" s="30">
        <v>332.1</v>
      </c>
      <c r="BM970" s="30">
        <v>90.672752380371094</v>
      </c>
      <c r="BN970" s="148">
        <v>0.42899999999999999</v>
      </c>
      <c r="BO970" s="30">
        <v>52.830635430000001</v>
      </c>
      <c r="BP970" s="30">
        <v>302</v>
      </c>
      <c r="BQ970" s="148"/>
      <c r="BR970" s="148">
        <v>5.1999999999999998E-2</v>
      </c>
      <c r="BS970" s="148"/>
      <c r="BT970" s="148">
        <v>0.94800000000000006</v>
      </c>
      <c r="BU970" s="148"/>
      <c r="BV970" s="148">
        <v>0</v>
      </c>
      <c r="BW970" s="148"/>
      <c r="BX970" s="148">
        <v>0.123</v>
      </c>
      <c r="BY970" s="148">
        <v>0.37</v>
      </c>
      <c r="BZ970" s="1"/>
      <c r="CA970" s="150">
        <v>12325.2197265625</v>
      </c>
      <c r="CB970" s="150">
        <v>13357.31</v>
      </c>
      <c r="CC970" s="124" t="s">
        <v>4398</v>
      </c>
      <c r="CD970" t="s">
        <v>4634</v>
      </c>
    </row>
    <row r="971" spans="1:82" x14ac:dyDescent="0.3">
      <c r="A971" s="1">
        <v>661023000</v>
      </c>
      <c r="B971" s="124" t="s">
        <v>4399</v>
      </c>
      <c r="C971" t="s">
        <v>319</v>
      </c>
      <c r="D971" t="s">
        <v>1471</v>
      </c>
      <c r="E971" s="30">
        <v>87.827262878417969</v>
      </c>
      <c r="F971" s="30">
        <v>87.768417358398438</v>
      </c>
      <c r="G971" s="30">
        <v>84.858146667480469</v>
      </c>
      <c r="H971" s="30">
        <v>85.299034118652344</v>
      </c>
      <c r="I971" s="1">
        <v>304</v>
      </c>
      <c r="J971" s="1">
        <v>6</v>
      </c>
      <c r="K971" s="1">
        <v>8</v>
      </c>
      <c r="L971" t="s">
        <v>3801</v>
      </c>
      <c r="M971" t="s">
        <v>3909</v>
      </c>
      <c r="N971" t="s">
        <v>3916</v>
      </c>
      <c r="O971" t="s">
        <v>3921</v>
      </c>
      <c r="P971" s="148">
        <v>0.56097561120986938</v>
      </c>
      <c r="Q971" s="30">
        <v>51.133813310000001</v>
      </c>
      <c r="R971" s="30">
        <v>369.33798217773438</v>
      </c>
      <c r="S971" s="1">
        <v>572</v>
      </c>
      <c r="T971" s="1">
        <v>314</v>
      </c>
      <c r="U971" s="148">
        <v>0.54895102977752686</v>
      </c>
      <c r="V971" s="148">
        <v>0.41258740425109858</v>
      </c>
      <c r="W971" s="149">
        <v>51.098044010000002</v>
      </c>
      <c r="X971" s="149">
        <v>339.16082763671881</v>
      </c>
      <c r="Y971" s="1">
        <v>314</v>
      </c>
      <c r="Z971" s="30">
        <v>81.89971923828125</v>
      </c>
      <c r="AA971" s="148">
        <v>0.54700000000000004</v>
      </c>
      <c r="AB971" s="30">
        <v>49</v>
      </c>
      <c r="AC971" s="30">
        <v>357.8</v>
      </c>
      <c r="AD971" s="30">
        <v>81.286163330078125</v>
      </c>
      <c r="AE971" s="148">
        <v>0.42399999999999999</v>
      </c>
      <c r="AF971" s="30">
        <v>48.73</v>
      </c>
      <c r="AG971" s="30">
        <v>325.89999999999998</v>
      </c>
      <c r="AH971" s="30">
        <v>78.734619140625</v>
      </c>
      <c r="AI971" s="148">
        <v>0.48899999999999999</v>
      </c>
      <c r="AJ971" s="30">
        <v>47.967178879999999</v>
      </c>
      <c r="AK971" s="30">
        <v>344.7</v>
      </c>
      <c r="AL971" s="30">
        <v>77.963020324707031</v>
      </c>
      <c r="AM971" s="148">
        <v>0.37200000000000011</v>
      </c>
      <c r="AN971" s="30">
        <v>47.608358109999998</v>
      </c>
      <c r="AO971" s="30">
        <v>319.10000000000002</v>
      </c>
      <c r="AP971" s="148">
        <v>0.46341463923454279</v>
      </c>
      <c r="AQ971" s="30">
        <v>49.920508359999999</v>
      </c>
      <c r="AR971" s="30">
        <v>331.01046752929688</v>
      </c>
      <c r="AS971" s="30">
        <v>572</v>
      </c>
      <c r="AT971" s="30">
        <v>314</v>
      </c>
      <c r="AU971" s="148">
        <v>0.54895102977752686</v>
      </c>
      <c r="AV971" s="30">
        <v>85.299034118652344</v>
      </c>
      <c r="AW971" s="148">
        <v>0.34265735745429993</v>
      </c>
      <c r="AX971" s="30">
        <v>50.163170460000003</v>
      </c>
      <c r="AY971" s="30">
        <v>292.30767822265631</v>
      </c>
      <c r="AZ971" s="30">
        <v>314</v>
      </c>
      <c r="BA971" s="30">
        <v>81.350753784179688</v>
      </c>
      <c r="BB971" s="148">
        <v>0.44600000000000001</v>
      </c>
      <c r="BC971" s="30">
        <v>48.24</v>
      </c>
      <c r="BD971" s="30">
        <v>319.7</v>
      </c>
      <c r="BE971" s="30">
        <v>82.175773620605469</v>
      </c>
      <c r="BF971" s="147">
        <v>0.34100000000000003</v>
      </c>
      <c r="BG971" s="30">
        <v>48.59</v>
      </c>
      <c r="BH971" s="30">
        <v>287.60000000000002</v>
      </c>
      <c r="BI971" s="30">
        <v>81.280014038085938</v>
      </c>
      <c r="BJ971" s="148">
        <v>0.40600000000000003</v>
      </c>
      <c r="BK971" s="30">
        <v>48.219874930000003</v>
      </c>
      <c r="BL971" s="30">
        <v>319.8</v>
      </c>
      <c r="BM971" s="30">
        <v>82.493728637695313</v>
      </c>
      <c r="BN971" s="148">
        <v>0.308</v>
      </c>
      <c r="BO971" s="30">
        <v>48.754425560000001</v>
      </c>
      <c r="BP971" s="30">
        <v>290.7</v>
      </c>
      <c r="BQ971" s="148"/>
      <c r="BR971" s="148">
        <v>0.02</v>
      </c>
      <c r="BS971" s="148"/>
      <c r="BT971" s="148">
        <v>0.95400000000000007</v>
      </c>
      <c r="BU971" s="148"/>
      <c r="BV971" s="148">
        <v>2.60000005364418E-2</v>
      </c>
      <c r="BW971" s="148"/>
      <c r="BX971" s="148">
        <v>0.10199999999999999</v>
      </c>
      <c r="BY971" s="148">
        <v>0.47499999999999998</v>
      </c>
      <c r="BZ971" s="1"/>
      <c r="CA971" s="150">
        <v>5674.3701171875</v>
      </c>
      <c r="CB971" s="150">
        <v>9161.44</v>
      </c>
      <c r="CC971" s="124" t="s">
        <v>4399</v>
      </c>
      <c r="CD971" t="s">
        <v>4633</v>
      </c>
    </row>
    <row r="972" spans="1:82" x14ac:dyDescent="0.3">
      <c r="A972" s="1">
        <v>661024040</v>
      </c>
      <c r="B972" s="124" t="s">
        <v>4399</v>
      </c>
      <c r="C972" t="s">
        <v>319</v>
      </c>
      <c r="D972" t="s">
        <v>1472</v>
      </c>
      <c r="E972" s="30">
        <v>89.887535095214844</v>
      </c>
      <c r="F972" s="30">
        <v>90.492691040039063</v>
      </c>
      <c r="G972" s="30">
        <v>89.585212707519531</v>
      </c>
      <c r="H972" s="30">
        <v>90.420303344726563</v>
      </c>
      <c r="I972" s="1">
        <v>401</v>
      </c>
      <c r="J972" s="1">
        <v>3</v>
      </c>
      <c r="K972" s="1">
        <v>5</v>
      </c>
      <c r="L972" t="s">
        <v>3801</v>
      </c>
      <c r="M972" t="s">
        <v>3909</v>
      </c>
      <c r="N972" t="s">
        <v>3916</v>
      </c>
      <c r="O972" t="s">
        <v>3921</v>
      </c>
      <c r="P972" s="148">
        <v>0.56135767698287964</v>
      </c>
      <c r="Q972" s="30">
        <v>51.99081022</v>
      </c>
      <c r="R972" s="30">
        <v>365.53524780273438</v>
      </c>
      <c r="S972" s="1">
        <v>692</v>
      </c>
      <c r="T972" s="1">
        <v>404</v>
      </c>
      <c r="U972" s="148">
        <v>0.58381503820419312</v>
      </c>
      <c r="V972" s="148">
        <v>0.45918366312980652</v>
      </c>
      <c r="W972" s="149">
        <v>52.226824520000001</v>
      </c>
      <c r="X972" s="149">
        <v>338.26531982421881</v>
      </c>
      <c r="Y972" s="1">
        <v>404</v>
      </c>
      <c r="Z972" s="30">
        <v>90.056198120117188</v>
      </c>
      <c r="AA972" s="148">
        <v>0.56899999999999995</v>
      </c>
      <c r="AB972" s="30">
        <v>51.7</v>
      </c>
      <c r="AC972" s="30">
        <v>366.5</v>
      </c>
      <c r="AD972" s="30">
        <v>89.562126159667969</v>
      </c>
      <c r="AE972" s="148">
        <v>0.48</v>
      </c>
      <c r="AF972" s="30">
        <v>51.54</v>
      </c>
      <c r="AG972" s="30">
        <v>344.2</v>
      </c>
      <c r="AH972" s="30">
        <v>91.092010498046875</v>
      </c>
      <c r="AI972" s="148">
        <v>0.58299999999999996</v>
      </c>
      <c r="AJ972" s="30">
        <v>52.060119360000002</v>
      </c>
      <c r="AK972" s="30">
        <v>374.5</v>
      </c>
      <c r="AL972" s="30">
        <v>91.196449279785156</v>
      </c>
      <c r="AM972" s="148">
        <v>0.45100000000000001</v>
      </c>
      <c r="AN972" s="30">
        <v>52.111673230000001</v>
      </c>
      <c r="AO972" s="30">
        <v>347.8</v>
      </c>
      <c r="AP972" s="148">
        <v>0.54308092594146729</v>
      </c>
      <c r="AQ972" s="30">
        <v>52.877409479999997</v>
      </c>
      <c r="AR972" s="30">
        <v>344.90863037109381</v>
      </c>
      <c r="AS972" s="30">
        <v>692</v>
      </c>
      <c r="AT972" s="30">
        <v>404</v>
      </c>
      <c r="AU972" s="148">
        <v>0.58381503820419312</v>
      </c>
      <c r="AV972" s="30">
        <v>90.420303344726563</v>
      </c>
      <c r="AW972" s="148">
        <v>0.46428570151329041</v>
      </c>
      <c r="AX972" s="30">
        <v>53.098254789999999</v>
      </c>
      <c r="AY972" s="30">
        <v>316.3265380859375</v>
      </c>
      <c r="AZ972" s="30">
        <v>404</v>
      </c>
      <c r="BA972" s="30">
        <v>89.392486572265625</v>
      </c>
      <c r="BB972" s="148">
        <v>0.56200000000000006</v>
      </c>
      <c r="BC972" s="30">
        <v>52.14</v>
      </c>
      <c r="BD972" s="30">
        <v>347.2</v>
      </c>
      <c r="BE972" s="30">
        <v>89.316818237304688</v>
      </c>
      <c r="BF972" s="147">
        <v>0.46500000000000002</v>
      </c>
      <c r="BG972" s="30">
        <v>52.11</v>
      </c>
      <c r="BH972" s="30">
        <v>320.10000000000002</v>
      </c>
      <c r="BI972" s="30">
        <v>90.573036193847656</v>
      </c>
      <c r="BJ972" s="148">
        <v>0.59399999999999997</v>
      </c>
      <c r="BK972" s="30">
        <v>52.746715309999999</v>
      </c>
      <c r="BL972" s="30">
        <v>356.6</v>
      </c>
      <c r="BM972" s="30">
        <v>90.543975830078125</v>
      </c>
      <c r="BN972" s="148">
        <v>0.48099999999999998</v>
      </c>
      <c r="BO972" s="30">
        <v>52.766458450000002</v>
      </c>
      <c r="BP972" s="30">
        <v>321.3</v>
      </c>
      <c r="BQ972" s="148"/>
      <c r="BR972" s="148">
        <v>1.7000000000000001E-2</v>
      </c>
      <c r="BS972" s="148"/>
      <c r="BT972" s="148">
        <v>0.95800000000000007</v>
      </c>
      <c r="BU972" s="148"/>
      <c r="BV972" s="148">
        <v>2.500000037252903E-2</v>
      </c>
      <c r="BW972" s="148"/>
      <c r="BX972" s="148">
        <v>0.13500000000000001</v>
      </c>
      <c r="BY972" s="148">
        <v>0.46800000000000003</v>
      </c>
      <c r="BZ972" s="1"/>
      <c r="CA972" s="150">
        <v>7728.419921875</v>
      </c>
      <c r="CB972" s="150">
        <v>9262.67</v>
      </c>
      <c r="CC972" s="124" t="s">
        <v>4399</v>
      </c>
      <c r="CD972" t="s">
        <v>4634</v>
      </c>
    </row>
    <row r="973" spans="1:82" x14ac:dyDescent="0.3">
      <c r="A973" s="1">
        <v>661034020</v>
      </c>
      <c r="B973" s="124" t="s">
        <v>4400</v>
      </c>
      <c r="C973" t="s">
        <v>320</v>
      </c>
      <c r="D973" t="s">
        <v>1473</v>
      </c>
      <c r="E973" s="30">
        <v>93.270896911621094</v>
      </c>
      <c r="F973" s="30">
        <v>92.699447631835938</v>
      </c>
      <c r="G973" s="30">
        <v>88.300308227539063</v>
      </c>
      <c r="H973" s="30">
        <v>85.487052917480469</v>
      </c>
      <c r="I973" s="1">
        <v>141</v>
      </c>
      <c r="J973" s="1" t="s">
        <v>3981</v>
      </c>
      <c r="K973" s="1">
        <v>8</v>
      </c>
      <c r="L973" t="s">
        <v>3801</v>
      </c>
      <c r="M973" t="s">
        <v>3909</v>
      </c>
      <c r="N973" t="s">
        <v>3916</v>
      </c>
      <c r="O973" t="s">
        <v>3921</v>
      </c>
      <c r="P973" s="148">
        <v>0.40243902802467352</v>
      </c>
      <c r="Q973" s="30">
        <v>53.398165259999999</v>
      </c>
      <c r="R973" s="30">
        <v>324.3902587890625</v>
      </c>
      <c r="S973" s="1">
        <v>124</v>
      </c>
      <c r="T973" s="1">
        <v>64</v>
      </c>
      <c r="U973" s="148">
        <v>0.5161290168762207</v>
      </c>
      <c r="V973" s="148">
        <v>0.27272728085517878</v>
      </c>
      <c r="W973" s="149">
        <v>53.141177419999998</v>
      </c>
      <c r="X973" s="149"/>
      <c r="Y973" s="1">
        <v>64</v>
      </c>
      <c r="Z973" s="30">
        <v>91.868743896484375</v>
      </c>
      <c r="AA973" s="148">
        <v>0.4</v>
      </c>
      <c r="AB973" s="30">
        <v>52.3</v>
      </c>
      <c r="AC973" s="30">
        <v>316.7</v>
      </c>
      <c r="AD973" s="30">
        <v>91.91827392578125</v>
      </c>
      <c r="AE973" s="148">
        <v>0.29799999999999999</v>
      </c>
      <c r="AF973" s="30">
        <v>52.34</v>
      </c>
      <c r="AG973" s="30">
        <v>285.10000000000002</v>
      </c>
      <c r="AH973" s="30">
        <v>93.034164428710938</v>
      </c>
      <c r="AI973" s="148">
        <v>0.41899999999999998</v>
      </c>
      <c r="AJ973" s="30">
        <v>52.703386809999998</v>
      </c>
      <c r="AK973" s="30">
        <v>323.3</v>
      </c>
      <c r="AL973" s="30">
        <v>93.869743347167969</v>
      </c>
      <c r="AM973" s="148">
        <v>0.39600000000000002</v>
      </c>
      <c r="AN973" s="30">
        <v>53.02139141</v>
      </c>
      <c r="AO973" s="30">
        <v>306.3</v>
      </c>
      <c r="AP973" s="148">
        <v>0.29268291592597961</v>
      </c>
      <c r="AQ973" s="30">
        <v>52.073668220000002</v>
      </c>
      <c r="AR973" s="30">
        <v>273.17074584960938</v>
      </c>
      <c r="AS973" s="30">
        <v>124</v>
      </c>
      <c r="AT973" s="30">
        <v>64</v>
      </c>
      <c r="AU973" s="148">
        <v>0.5161290168762207</v>
      </c>
      <c r="AV973" s="30">
        <v>85.487052917480469</v>
      </c>
      <c r="AW973" s="148">
        <v>0.22727273404598239</v>
      </c>
      <c r="AX973" s="30">
        <v>50.270925869999999</v>
      </c>
      <c r="AY973" s="30"/>
      <c r="AZ973" s="30">
        <v>64</v>
      </c>
      <c r="BA973" s="30">
        <v>83.350875854492188</v>
      </c>
      <c r="BB973" s="148">
        <v>0.16700000000000001</v>
      </c>
      <c r="BC973" s="30">
        <v>49.21</v>
      </c>
      <c r="BD973" s="30">
        <v>248.9</v>
      </c>
      <c r="BE973" s="30">
        <v>82.561233520507813</v>
      </c>
      <c r="BF973" s="147">
        <v>0.128</v>
      </c>
      <c r="BG973" s="30">
        <v>48.78</v>
      </c>
      <c r="BH973" s="30">
        <v>219.1</v>
      </c>
      <c r="BI973" s="30">
        <v>87.6845703125</v>
      </c>
      <c r="BJ973" s="148">
        <v>0.24399999999999999</v>
      </c>
      <c r="BK973" s="30">
        <v>51.339677639999998</v>
      </c>
      <c r="BL973" s="30">
        <v>257</v>
      </c>
      <c r="BM973" s="30">
        <v>88.977828979492188</v>
      </c>
      <c r="BN973" s="148">
        <v>0.20799999999999999</v>
      </c>
      <c r="BO973" s="30">
        <v>51.985930510000003</v>
      </c>
      <c r="BP973" s="30">
        <v>247.9</v>
      </c>
      <c r="BQ973" s="148"/>
      <c r="BR973" s="148"/>
      <c r="BS973" s="148"/>
      <c r="BT973" s="148">
        <v>0.99299999999999999</v>
      </c>
      <c r="BU973" s="148"/>
      <c r="BV973" s="148">
        <v>7.0000002160668373E-3</v>
      </c>
      <c r="BW973" s="148"/>
      <c r="BX973" s="148">
        <v>0.13500000000000001</v>
      </c>
      <c r="BY973" s="148">
        <v>0.45400000000000001</v>
      </c>
      <c r="BZ973" s="1"/>
      <c r="CA973" s="150">
        <v>8048.31005859375</v>
      </c>
      <c r="CB973" s="150">
        <v>10486.87</v>
      </c>
      <c r="CC973" s="124" t="s">
        <v>4400</v>
      </c>
      <c r="CD973" t="s">
        <v>4635</v>
      </c>
    </row>
    <row r="974" spans="1:82" x14ac:dyDescent="0.3">
      <c r="A974" s="1">
        <v>661041050</v>
      </c>
      <c r="B974" s="124" t="s">
        <v>4401</v>
      </c>
      <c r="C974" t="s">
        <v>321</v>
      </c>
      <c r="D974" t="s">
        <v>1474</v>
      </c>
      <c r="E974" s="30">
        <v>91.49444580078125</v>
      </c>
      <c r="F974" s="30">
        <v>87.913017272949219</v>
      </c>
      <c r="G974" s="30">
        <v>90.990638732910156</v>
      </c>
      <c r="H974" s="30">
        <v>87.969650268554688</v>
      </c>
      <c r="I974" s="1">
        <v>136</v>
      </c>
      <c r="J974" s="1">
        <v>6</v>
      </c>
      <c r="K974" s="1">
        <v>12</v>
      </c>
      <c r="L974" t="s">
        <v>3801</v>
      </c>
      <c r="M974" t="s">
        <v>3909</v>
      </c>
      <c r="N974" t="s">
        <v>3916</v>
      </c>
      <c r="O974" t="s">
        <v>3923</v>
      </c>
      <c r="P974" s="148">
        <v>0.74418604373931885</v>
      </c>
      <c r="Q974" s="30">
        <v>52.659227569999999</v>
      </c>
      <c r="R974" s="30"/>
      <c r="S974" s="1">
        <v>99</v>
      </c>
      <c r="T974" s="1">
        <v>24</v>
      </c>
      <c r="U974" s="148">
        <v>0.24242424964904791</v>
      </c>
      <c r="V974" s="148">
        <v>0.3333333432674408</v>
      </c>
      <c r="W974" s="149">
        <v>51.157955389999998</v>
      </c>
      <c r="X974" s="149"/>
      <c r="Y974" s="1">
        <v>24</v>
      </c>
      <c r="Z974" s="30">
        <v>91.566658020019531</v>
      </c>
      <c r="AA974" s="148">
        <v>0.60799999999999998</v>
      </c>
      <c r="AB974" s="30">
        <v>52.2</v>
      </c>
      <c r="AC974" s="30">
        <v>364.7</v>
      </c>
      <c r="AD974" s="30">
        <v>84.349151611328125</v>
      </c>
      <c r="AE974" s="148">
        <v>0.35699999999999998</v>
      </c>
      <c r="AF974" s="30">
        <v>49.77</v>
      </c>
      <c r="AG974" s="30">
        <v>307.10000000000002</v>
      </c>
      <c r="AH974" s="30">
        <v>89.412986755371094</v>
      </c>
      <c r="AI974" s="148">
        <v>0.76700000000000002</v>
      </c>
      <c r="AJ974" s="30">
        <v>51.504003419999997</v>
      </c>
      <c r="AK974" s="30">
        <v>398.3</v>
      </c>
      <c r="AL974" s="30">
        <v>85.46484375</v>
      </c>
      <c r="AM974" s="148">
        <v>0.5</v>
      </c>
      <c r="AN974" s="30">
        <v>50.161215439999999</v>
      </c>
      <c r="AO974" s="30">
        <v>362.5</v>
      </c>
      <c r="AP974" s="148">
        <v>0.74390244483947754</v>
      </c>
      <c r="AQ974" s="30">
        <v>53.75654067</v>
      </c>
      <c r="AR974" s="30">
        <v>385.3658447265625</v>
      </c>
      <c r="AS974" s="30">
        <v>99</v>
      </c>
      <c r="AT974" s="30">
        <v>24</v>
      </c>
      <c r="AU974" s="148">
        <v>0.24242424964904791</v>
      </c>
      <c r="AV974" s="30">
        <v>87.969650268554688</v>
      </c>
      <c r="AW974" s="148">
        <v>0.42105263471603388</v>
      </c>
      <c r="AX974" s="30">
        <v>51.693746699999998</v>
      </c>
      <c r="AY974" s="30"/>
      <c r="AZ974" s="30">
        <v>24</v>
      </c>
      <c r="BA974" s="30">
        <v>91.82562255859375</v>
      </c>
      <c r="BB974" s="148">
        <v>0.67299999999999993</v>
      </c>
      <c r="BC974" s="30">
        <v>53.32</v>
      </c>
      <c r="BD974" s="30">
        <v>387.3</v>
      </c>
      <c r="BE974" s="30">
        <v>82.5003662109375</v>
      </c>
      <c r="BF974" s="147">
        <v>0.42899999999999999</v>
      </c>
      <c r="BG974" s="30">
        <v>48.75</v>
      </c>
      <c r="BH974" s="30">
        <v>300</v>
      </c>
      <c r="BI974" s="30">
        <v>90.131080627441406</v>
      </c>
      <c r="BJ974" s="148">
        <v>0.70400000000000007</v>
      </c>
      <c r="BK974" s="30">
        <v>52.531426000000003</v>
      </c>
      <c r="BL974" s="30">
        <v>398.1</v>
      </c>
      <c r="BM974" s="30">
        <v>81.545646667480469</v>
      </c>
      <c r="BN974" s="148">
        <v>0.5</v>
      </c>
      <c r="BO974" s="30">
        <v>48.281928280000002</v>
      </c>
      <c r="BP974" s="30">
        <v>366.7</v>
      </c>
      <c r="BQ974" s="148"/>
      <c r="BR974" s="148"/>
      <c r="BS974" s="148"/>
      <c r="BT974" s="148">
        <v>0.96299999999999997</v>
      </c>
      <c r="BU974" s="148"/>
      <c r="BV974" s="148">
        <v>3.7000000476837158E-2</v>
      </c>
      <c r="BW974" s="148"/>
      <c r="BX974" s="148">
        <v>8.7999999999999995E-2</v>
      </c>
      <c r="BY974" s="148">
        <v>0.17499999999999999</v>
      </c>
      <c r="BZ974" s="1"/>
      <c r="CA974" s="150">
        <v>8179.22998046875</v>
      </c>
      <c r="CB974" s="150">
        <v>9973.2199999999993</v>
      </c>
      <c r="CC974" s="124" t="s">
        <v>4401</v>
      </c>
      <c r="CD974" t="s">
        <v>4633</v>
      </c>
    </row>
    <row r="975" spans="1:82" x14ac:dyDescent="0.3">
      <c r="A975" s="1">
        <v>661044020</v>
      </c>
      <c r="B975" s="124" t="s">
        <v>4401</v>
      </c>
      <c r="C975" t="s">
        <v>321</v>
      </c>
      <c r="D975" t="s">
        <v>1475</v>
      </c>
      <c r="E975" s="30">
        <v>77.160957336425781</v>
      </c>
      <c r="F975" s="30">
        <v>82.084152221679688</v>
      </c>
      <c r="G975" s="30">
        <v>83.025283813476563</v>
      </c>
      <c r="H975" s="30">
        <v>82.455863952636719</v>
      </c>
      <c r="I975" s="1">
        <v>113</v>
      </c>
      <c r="J975" s="1" t="s">
        <v>3981</v>
      </c>
      <c r="K975" s="1">
        <v>5</v>
      </c>
      <c r="L975" t="s">
        <v>3801</v>
      </c>
      <c r="M975" t="s">
        <v>3909</v>
      </c>
      <c r="N975" t="s">
        <v>3916</v>
      </c>
      <c r="O975" t="s">
        <v>3923</v>
      </c>
      <c r="P975" s="148">
        <v>0.78333336114883423</v>
      </c>
      <c r="Q975" s="30">
        <v>46.697025979999999</v>
      </c>
      <c r="R975" s="30"/>
      <c r="S975" s="1">
        <v>85</v>
      </c>
      <c r="T975" s="1">
        <v>17</v>
      </c>
      <c r="U975" s="148">
        <v>0.20000000298023221</v>
      </c>
      <c r="V975" s="148">
        <v>0.45454546809196472</v>
      </c>
      <c r="W975" s="149">
        <v>48.742809260000001</v>
      </c>
      <c r="X975" s="149"/>
      <c r="Y975" s="1">
        <v>17</v>
      </c>
      <c r="Z975" s="30">
        <v>76.15997314453125</v>
      </c>
      <c r="AA975" s="148">
        <v>0.72599999999999998</v>
      </c>
      <c r="AB975" s="30">
        <v>47.1</v>
      </c>
      <c r="AC975" s="30">
        <v>388.1</v>
      </c>
      <c r="AD975" s="30">
        <v>81.845748901367188</v>
      </c>
      <c r="AE975" s="148">
        <v>0.68799999999999994</v>
      </c>
      <c r="AF975" s="30">
        <v>48.92</v>
      </c>
      <c r="AG975" s="30">
        <v>393.8</v>
      </c>
      <c r="AH975" s="30">
        <v>77.858612060546875</v>
      </c>
      <c r="AI975" s="148">
        <v>0.61699999999999999</v>
      </c>
      <c r="AJ975" s="30">
        <v>47.677033620000003</v>
      </c>
      <c r="AK975" s="30">
        <v>388.9</v>
      </c>
      <c r="AL975" s="30">
        <v>80.6610107421875</v>
      </c>
      <c r="AM975" s="148">
        <v>0.55000000000000004</v>
      </c>
      <c r="AN975" s="30">
        <v>48.526480319999997</v>
      </c>
      <c r="AO975" s="30">
        <v>380</v>
      </c>
      <c r="AP975" s="148">
        <v>0.44999998807907099</v>
      </c>
      <c r="AQ975" s="30">
        <v>48.774000710000003</v>
      </c>
      <c r="AR975" s="30"/>
      <c r="AS975" s="30">
        <v>85</v>
      </c>
      <c r="AT975" s="30">
        <v>17</v>
      </c>
      <c r="AU975" s="148">
        <v>0.20000000298023221</v>
      </c>
      <c r="AV975" s="30">
        <v>82.455863952636719</v>
      </c>
      <c r="AW975" s="148">
        <v>0.45454546809196472</v>
      </c>
      <c r="AX975" s="30">
        <v>48.533700899999999</v>
      </c>
      <c r="AY975" s="30"/>
      <c r="AZ975" s="30">
        <v>17</v>
      </c>
      <c r="BA975" s="30">
        <v>82.773521423339844</v>
      </c>
      <c r="BB975" s="148">
        <v>0.72599999999999998</v>
      </c>
      <c r="BC975" s="30">
        <v>48.93</v>
      </c>
      <c r="BD975" s="30">
        <v>388.1</v>
      </c>
      <c r="BE975" s="30">
        <v>85.340553283691406</v>
      </c>
      <c r="BF975" s="147">
        <v>0.625</v>
      </c>
      <c r="BG975" s="30">
        <v>50.15</v>
      </c>
      <c r="BH975" s="30">
        <v>381.3</v>
      </c>
      <c r="BI975" s="30">
        <v>77.438789367675781</v>
      </c>
      <c r="BJ975" s="148">
        <v>0.65400000000000003</v>
      </c>
      <c r="BK975" s="30">
        <v>46.348727410000002</v>
      </c>
      <c r="BL975" s="30">
        <v>366.7</v>
      </c>
      <c r="BM975" s="30">
        <v>82.213577270507813</v>
      </c>
      <c r="BN975" s="148">
        <v>0.5</v>
      </c>
      <c r="BO975" s="30">
        <v>48.614804849999999</v>
      </c>
      <c r="BP975" s="30">
        <v>315</v>
      </c>
      <c r="BQ975" s="148"/>
      <c r="BR975" s="148"/>
      <c r="BS975" s="148"/>
      <c r="BT975" s="148">
        <v>0.97299999999999998</v>
      </c>
      <c r="BU975" s="148"/>
      <c r="BV975" s="148">
        <v>2.700000070035458E-2</v>
      </c>
      <c r="BW975" s="148"/>
      <c r="BX975" s="148">
        <v>0.08</v>
      </c>
      <c r="BY975" s="148">
        <v>0.21099999999999999</v>
      </c>
      <c r="BZ975" s="1"/>
      <c r="CA975" s="150">
        <v>8761.6201171875</v>
      </c>
      <c r="CB975" s="150">
        <v>10438.219999999999</v>
      </c>
      <c r="CC975" s="124" t="s">
        <v>4401</v>
      </c>
      <c r="CD975" t="s">
        <v>4634</v>
      </c>
    </row>
    <row r="976" spans="1:82" x14ac:dyDescent="0.3">
      <c r="A976" s="1">
        <v>661052050</v>
      </c>
      <c r="B976" s="124" t="s">
        <v>4402</v>
      </c>
      <c r="C976" t="s">
        <v>322</v>
      </c>
      <c r="D976" t="s">
        <v>1476</v>
      </c>
      <c r="E976" s="30">
        <v>81.019927978515625</v>
      </c>
      <c r="F976" s="30">
        <v>80.722015380859375</v>
      </c>
      <c r="G976" s="30">
        <v>86.363082885742188</v>
      </c>
      <c r="H976" s="30">
        <v>85.974433898925781</v>
      </c>
      <c r="I976" s="1">
        <v>474</v>
      </c>
      <c r="J976" s="1">
        <v>6</v>
      </c>
      <c r="K976" s="1">
        <v>8</v>
      </c>
      <c r="L976" t="s">
        <v>3801</v>
      </c>
      <c r="M976" t="s">
        <v>3909</v>
      </c>
      <c r="N976" t="s">
        <v>3919</v>
      </c>
      <c r="O976" t="s">
        <v>3921</v>
      </c>
      <c r="P976" s="148">
        <v>0.45909091830253601</v>
      </c>
      <c r="Q976" s="30">
        <v>48.302214499999998</v>
      </c>
      <c r="R976" s="30">
        <v>334.31817626953131</v>
      </c>
      <c r="S976" s="1">
        <v>852</v>
      </c>
      <c r="T976" s="1">
        <v>375</v>
      </c>
      <c r="U976" s="148">
        <v>0.44014084339141851</v>
      </c>
      <c r="V976" s="148">
        <v>0.3055555522441864</v>
      </c>
      <c r="W976" s="149">
        <v>48.178420680000002</v>
      </c>
      <c r="X976" s="149">
        <v>285</v>
      </c>
      <c r="Y976" s="1">
        <v>375</v>
      </c>
      <c r="Z976" s="30">
        <v>81.89971923828125</v>
      </c>
      <c r="AA976" s="148">
        <v>0.42299999999999999</v>
      </c>
      <c r="AB976" s="30">
        <v>49</v>
      </c>
      <c r="AC976" s="30">
        <v>336.1</v>
      </c>
      <c r="AD976" s="30">
        <v>82.758750915527344</v>
      </c>
      <c r="AE976" s="148">
        <v>0.27600000000000002</v>
      </c>
      <c r="AF976" s="30">
        <v>49.23</v>
      </c>
      <c r="AG976" s="30">
        <v>298.10000000000002</v>
      </c>
      <c r="AH976" s="30">
        <v>85.362579345703125</v>
      </c>
      <c r="AI976" s="148">
        <v>0.47799999999999998</v>
      </c>
      <c r="AJ976" s="30">
        <v>50.162451339999997</v>
      </c>
      <c r="AK976" s="30">
        <v>342.6</v>
      </c>
      <c r="AL976" s="30">
        <v>86.0447998046875</v>
      </c>
      <c r="AM976" s="148">
        <v>0.37200000000000011</v>
      </c>
      <c r="AN976" s="30">
        <v>50.358575760000001</v>
      </c>
      <c r="AO976" s="30">
        <v>317</v>
      </c>
      <c r="AP976" s="148">
        <v>0.36363637447357178</v>
      </c>
      <c r="AQ976" s="30">
        <v>50.861885880000003</v>
      </c>
      <c r="AR976" s="30">
        <v>298.40908813476563</v>
      </c>
      <c r="AS976" s="30">
        <v>854</v>
      </c>
      <c r="AT976" s="30">
        <v>378</v>
      </c>
      <c r="AU976" s="148">
        <v>0.44014084339141851</v>
      </c>
      <c r="AV976" s="30">
        <v>85.974433898925781</v>
      </c>
      <c r="AW976" s="148">
        <v>0.19337016344070429</v>
      </c>
      <c r="AX976" s="30">
        <v>50.550250689999999</v>
      </c>
      <c r="AY976" s="30">
        <v>248.06629943847659</v>
      </c>
      <c r="AZ976" s="30">
        <v>378</v>
      </c>
      <c r="BA976" s="30">
        <v>92.485458374023438</v>
      </c>
      <c r="BB976" s="148">
        <v>0.54799999999999993</v>
      </c>
      <c r="BC976" s="30">
        <v>53.64</v>
      </c>
      <c r="BD976" s="30">
        <v>342</v>
      </c>
      <c r="BE976" s="30">
        <v>90.5543212890625</v>
      </c>
      <c r="BF976" s="147">
        <v>0.36199999999999999</v>
      </c>
      <c r="BG976" s="30">
        <v>52.72</v>
      </c>
      <c r="BH976" s="30">
        <v>287.10000000000002</v>
      </c>
      <c r="BI976" s="30">
        <v>92.340995788574219</v>
      </c>
      <c r="BJ976" s="148">
        <v>0.47499999999999998</v>
      </c>
      <c r="BK976" s="30">
        <v>53.6079285</v>
      </c>
      <c r="BL976" s="30">
        <v>330.5</v>
      </c>
      <c r="BM976" s="30">
        <v>91.442985534667969</v>
      </c>
      <c r="BN976" s="148">
        <v>0.33600000000000002</v>
      </c>
      <c r="BO976" s="30">
        <v>53.214498949999999</v>
      </c>
      <c r="BP976" s="30">
        <v>289.7</v>
      </c>
      <c r="BQ976" s="148">
        <v>2.1000000000000001E-2</v>
      </c>
      <c r="BR976" s="148">
        <v>4.3999999999999997E-2</v>
      </c>
      <c r="BS976" s="148"/>
      <c r="BT976" s="148">
        <v>0.876</v>
      </c>
      <c r="BU976" s="148">
        <v>4.9000000000000002E-2</v>
      </c>
      <c r="BV976" s="148">
        <v>1.099999994039536E-2</v>
      </c>
      <c r="BW976" s="148"/>
      <c r="BX976" s="148">
        <v>8.7000000000000008E-2</v>
      </c>
      <c r="BY976" s="148">
        <v>0.35299999999999998</v>
      </c>
      <c r="BZ976" s="1"/>
      <c r="CA976" s="150">
        <v>7498.89990234375</v>
      </c>
      <c r="CB976" s="150">
        <v>10335.370000000001</v>
      </c>
      <c r="CC976" s="124" t="s">
        <v>4402</v>
      </c>
      <c r="CD976" t="s">
        <v>4633</v>
      </c>
    </row>
    <row r="977" spans="1:82" x14ac:dyDescent="0.3">
      <c r="A977" s="1">
        <v>661053000</v>
      </c>
      <c r="B977" s="124" t="s">
        <v>4402</v>
      </c>
      <c r="C977" t="s">
        <v>322</v>
      </c>
      <c r="D977" t="s">
        <v>1477</v>
      </c>
      <c r="E977" s="30">
        <v>83.925392150878906</v>
      </c>
      <c r="F977" s="30">
        <v>83.992965698242188</v>
      </c>
      <c r="G977" s="30">
        <v>85.925582885742188</v>
      </c>
      <c r="H977" s="30">
        <v>83.887855529785156</v>
      </c>
      <c r="I977" s="1">
        <v>434</v>
      </c>
      <c r="J977" s="1">
        <v>3</v>
      </c>
      <c r="K977" s="1">
        <v>5</v>
      </c>
      <c r="L977" t="s">
        <v>3801</v>
      </c>
      <c r="M977" t="s">
        <v>3909</v>
      </c>
      <c r="N977" t="s">
        <v>3919</v>
      </c>
      <c r="O977" t="s">
        <v>3921</v>
      </c>
      <c r="P977" s="148">
        <v>0.45873785018920898</v>
      </c>
      <c r="Q977" s="30">
        <v>49.510780390000001</v>
      </c>
      <c r="R977" s="30">
        <v>332.52426147460938</v>
      </c>
      <c r="S977" s="1">
        <v>428</v>
      </c>
      <c r="T977" s="1">
        <v>217</v>
      </c>
      <c r="U977" s="148">
        <v>0.50700932741165161</v>
      </c>
      <c r="V977" s="148">
        <v>0.30653265118598938</v>
      </c>
      <c r="W977" s="149">
        <v>49.533712739999999</v>
      </c>
      <c r="X977" s="149">
        <v>280.40200805664063</v>
      </c>
      <c r="Y977" s="1">
        <v>217</v>
      </c>
      <c r="Z977" s="30">
        <v>84.014358520507813</v>
      </c>
      <c r="AA977" s="148">
        <v>0.50800000000000001</v>
      </c>
      <c r="AB977" s="30">
        <v>49.7</v>
      </c>
      <c r="AC977" s="30">
        <v>352</v>
      </c>
      <c r="AD977" s="30">
        <v>82.611495971679688</v>
      </c>
      <c r="AE977" s="148">
        <v>0.35399999999999998</v>
      </c>
      <c r="AF977" s="30">
        <v>49.18</v>
      </c>
      <c r="AG977" s="30">
        <v>313.7</v>
      </c>
      <c r="AH977" s="30">
        <v>84.78338623046875</v>
      </c>
      <c r="AI977" s="148">
        <v>0.54899999999999993</v>
      </c>
      <c r="AJ977" s="30">
        <v>49.970615189999997</v>
      </c>
      <c r="AK977" s="30">
        <v>357.5</v>
      </c>
      <c r="AL977" s="30">
        <v>82.783050537109375</v>
      </c>
      <c r="AM977" s="148">
        <v>0.379</v>
      </c>
      <c r="AN977" s="30">
        <v>49.248605580000003</v>
      </c>
      <c r="AO977" s="30">
        <v>317.2</v>
      </c>
      <c r="AP977" s="148">
        <v>0.42579075694084167</v>
      </c>
      <c r="AQ977" s="30">
        <v>50.588214409999999</v>
      </c>
      <c r="AR977" s="30">
        <v>303.64962768554688</v>
      </c>
      <c r="AS977" s="30">
        <v>428</v>
      </c>
      <c r="AT977" s="30">
        <v>217</v>
      </c>
      <c r="AU977" s="148">
        <v>0.50700932741165161</v>
      </c>
      <c r="AV977" s="30">
        <v>83.887855529785156</v>
      </c>
      <c r="AW977" s="148">
        <v>0.25757575035095209</v>
      </c>
      <c r="AX977" s="30">
        <v>49.354400640000001</v>
      </c>
      <c r="AY977" s="30">
        <v>244.44444274902341</v>
      </c>
      <c r="AZ977" s="30">
        <v>217</v>
      </c>
      <c r="BA977" s="30">
        <v>85.392234802246094</v>
      </c>
      <c r="BB977" s="148">
        <v>0.45500000000000002</v>
      </c>
      <c r="BC977" s="30">
        <v>50.2</v>
      </c>
      <c r="BD977" s="30">
        <v>320.7</v>
      </c>
      <c r="BE977" s="30">
        <v>83.048118591308594</v>
      </c>
      <c r="BF977" s="147">
        <v>0.314</v>
      </c>
      <c r="BG977" s="30">
        <v>49.02</v>
      </c>
      <c r="BH977" s="30">
        <v>272.10000000000002</v>
      </c>
      <c r="BI977" s="30">
        <v>85.2513427734375</v>
      </c>
      <c r="BJ977" s="148">
        <v>0.48699999999999999</v>
      </c>
      <c r="BK977" s="30">
        <v>50.154399920000003</v>
      </c>
      <c r="BL977" s="30">
        <v>327.8</v>
      </c>
      <c r="BM977" s="30">
        <v>83.025718688964844</v>
      </c>
      <c r="BN977" s="148">
        <v>0.29699999999999999</v>
      </c>
      <c r="BO977" s="30">
        <v>49.019555619999998</v>
      </c>
      <c r="BP977" s="30">
        <v>272.39999999999998</v>
      </c>
      <c r="BQ977" s="148">
        <v>1.7999999999999999E-2</v>
      </c>
      <c r="BR977" s="148">
        <v>4.5999999999999999E-2</v>
      </c>
      <c r="BS977" s="148"/>
      <c r="BT977" s="148">
        <v>0.88500000000000001</v>
      </c>
      <c r="BU977" s="148">
        <v>3.9E-2</v>
      </c>
      <c r="BV977" s="148">
        <v>1.200000010430813E-2</v>
      </c>
      <c r="BW977" s="148">
        <v>1.2E-2</v>
      </c>
      <c r="BX977" s="148">
        <v>0.17499999999999999</v>
      </c>
      <c r="BY977" s="148">
        <v>0.41799999999999998</v>
      </c>
      <c r="BZ977" s="1"/>
      <c r="CA977" s="150">
        <v>9605.1103515625</v>
      </c>
      <c r="CB977" s="150">
        <v>10369.469999999999</v>
      </c>
      <c r="CC977" s="124" t="s">
        <v>4402</v>
      </c>
      <c r="CD977" t="s">
        <v>4634</v>
      </c>
    </row>
    <row r="978" spans="1:82" x14ac:dyDescent="0.3">
      <c r="A978" s="1">
        <v>661071050</v>
      </c>
      <c r="B978" s="124" t="s">
        <v>4403</v>
      </c>
      <c r="C978" t="s">
        <v>323</v>
      </c>
      <c r="D978" t="s">
        <v>1478</v>
      </c>
      <c r="E978" s="30">
        <v>76.96832275390625</v>
      </c>
      <c r="F978" s="30">
        <v>78.5677490234375</v>
      </c>
      <c r="G978" s="30">
        <v>82.106239318847656</v>
      </c>
      <c r="H978" s="30">
        <v>80.874969482421875</v>
      </c>
      <c r="I978" s="1">
        <v>325</v>
      </c>
      <c r="J978" s="1">
        <v>7</v>
      </c>
      <c r="K978" s="1">
        <v>12</v>
      </c>
      <c r="L978" t="s">
        <v>3801</v>
      </c>
      <c r="M978" t="s">
        <v>3909</v>
      </c>
      <c r="N978" t="s">
        <v>3917</v>
      </c>
      <c r="O978" t="s">
        <v>3921</v>
      </c>
      <c r="P978" s="148">
        <v>0.37426900863647461</v>
      </c>
      <c r="Q978" s="30">
        <v>46.616897109999996</v>
      </c>
      <c r="R978" s="30">
        <v>297.66082763671881</v>
      </c>
      <c r="S978" s="1">
        <v>225</v>
      </c>
      <c r="T978" s="1">
        <v>117</v>
      </c>
      <c r="U978" s="148">
        <v>0.51999998092651367</v>
      </c>
      <c r="V978" s="148">
        <v>0.26744186878204351</v>
      </c>
      <c r="W978" s="149">
        <v>47.285815849999999</v>
      </c>
      <c r="X978" s="149">
        <v>263.9534912109375</v>
      </c>
      <c r="Y978" s="1">
        <v>117</v>
      </c>
      <c r="Z978" s="30">
        <v>71.326507568359375</v>
      </c>
      <c r="AA978" s="148">
        <v>0.35</v>
      </c>
      <c r="AB978" s="30">
        <v>45.5</v>
      </c>
      <c r="AC978" s="30">
        <v>310.8</v>
      </c>
      <c r="AD978" s="30">
        <v>72.391708374023438</v>
      </c>
      <c r="AE978" s="148">
        <v>0.26800000000000002</v>
      </c>
      <c r="AF978" s="30">
        <v>45.71</v>
      </c>
      <c r="AG978" s="30">
        <v>287.8</v>
      </c>
      <c r="AH978" s="30">
        <v>73.523612976074219</v>
      </c>
      <c r="AI978" s="148">
        <v>0.35</v>
      </c>
      <c r="AJ978" s="30">
        <v>46.241221240000002</v>
      </c>
      <c r="AK978" s="30">
        <v>301.3</v>
      </c>
      <c r="AL978" s="30">
        <v>73.076026916503906</v>
      </c>
      <c r="AM978" s="148">
        <v>0.16900000000000001</v>
      </c>
      <c r="AN978" s="30">
        <v>45.945321180000001</v>
      </c>
      <c r="AO978" s="30">
        <v>255.4</v>
      </c>
      <c r="AP978" s="148">
        <v>0.25943395495414728</v>
      </c>
      <c r="AQ978" s="30">
        <v>48.199116289999999</v>
      </c>
      <c r="AR978" s="30">
        <v>251.88679504394531</v>
      </c>
      <c r="AS978" s="30">
        <v>225</v>
      </c>
      <c r="AT978" s="30">
        <v>117</v>
      </c>
      <c r="AU978" s="148">
        <v>0.51999998092651367</v>
      </c>
      <c r="AV978" s="30">
        <v>80.874969482421875</v>
      </c>
      <c r="AW978" s="148">
        <v>0.16363635659217829</v>
      </c>
      <c r="AX978" s="30">
        <v>47.627665469999997</v>
      </c>
      <c r="AY978" s="30"/>
      <c r="AZ978" s="30">
        <v>117</v>
      </c>
      <c r="BA978" s="30">
        <v>76.133934020996094</v>
      </c>
      <c r="BB978" s="148">
        <v>0.26200000000000001</v>
      </c>
      <c r="BC978" s="30">
        <v>45.71</v>
      </c>
      <c r="BD978" s="30">
        <v>271.39999999999998</v>
      </c>
      <c r="BE978" s="30">
        <v>75.643348693847656</v>
      </c>
      <c r="BF978" s="147">
        <v>0.16</v>
      </c>
      <c r="BG978" s="30">
        <v>45.37</v>
      </c>
      <c r="BH978" s="30">
        <v>237.7</v>
      </c>
      <c r="BI978" s="30">
        <v>77.463508605957031</v>
      </c>
      <c r="BJ978" s="148">
        <v>0.28399999999999997</v>
      </c>
      <c r="BK978" s="30">
        <v>46.360768890000003</v>
      </c>
      <c r="BL978" s="30">
        <v>260.7</v>
      </c>
      <c r="BM978" s="30">
        <v>76.545974731445313</v>
      </c>
      <c r="BN978" s="148">
        <v>0.22900000000000001</v>
      </c>
      <c r="BO978" s="30">
        <v>45.790222819999997</v>
      </c>
      <c r="BP978" s="30">
        <v>229.4</v>
      </c>
      <c r="BQ978" s="148"/>
      <c r="BR978" s="148"/>
      <c r="BS978" s="148"/>
      <c r="BT978" s="148">
        <v>0.98799999999999999</v>
      </c>
      <c r="BU978" s="148"/>
      <c r="BV978" s="148">
        <v>1.200000010430813E-2</v>
      </c>
      <c r="BW978" s="148"/>
      <c r="BX978" s="148">
        <v>9.8000000000000004E-2</v>
      </c>
      <c r="BY978" s="148">
        <v>0.503</v>
      </c>
      <c r="BZ978" s="1"/>
      <c r="CA978" s="150">
        <v>8394.7900390625</v>
      </c>
      <c r="CB978" s="150">
        <v>8586.06</v>
      </c>
      <c r="CC978" s="124" t="s">
        <v>4403</v>
      </c>
      <c r="CD978" t="s">
        <v>4633</v>
      </c>
    </row>
    <row r="979" spans="1:82" x14ac:dyDescent="0.3">
      <c r="A979" s="1">
        <v>661074020</v>
      </c>
      <c r="B979" s="124" t="s">
        <v>4403</v>
      </c>
      <c r="C979" t="s">
        <v>323</v>
      </c>
      <c r="D979" t="s">
        <v>1479</v>
      </c>
      <c r="E979" s="30">
        <v>84.513893127441406</v>
      </c>
      <c r="F979" s="30">
        <v>86.122047424316406</v>
      </c>
      <c r="G979" s="30">
        <v>84.859504699707031</v>
      </c>
      <c r="H979" s="30">
        <v>86.628456115722656</v>
      </c>
      <c r="I979" s="1">
        <v>362</v>
      </c>
      <c r="J979" s="1" t="s">
        <v>4733</v>
      </c>
      <c r="K979" s="1">
        <v>6</v>
      </c>
      <c r="L979" t="s">
        <v>3801</v>
      </c>
      <c r="M979" t="s">
        <v>3909</v>
      </c>
      <c r="N979" t="s">
        <v>3917</v>
      </c>
      <c r="O979" t="s">
        <v>3921</v>
      </c>
      <c r="P979" s="148">
        <v>0.42105263471603388</v>
      </c>
      <c r="Q979" s="30">
        <v>49.755576099999999</v>
      </c>
      <c r="R979" s="30">
        <v>317.368408203125</v>
      </c>
      <c r="S979" s="1">
        <v>281</v>
      </c>
      <c r="T979" s="1">
        <v>152</v>
      </c>
      <c r="U979" s="148">
        <v>0.54092526435852051</v>
      </c>
      <c r="V979" s="148">
        <v>0.30769231915473938</v>
      </c>
      <c r="W979" s="149">
        <v>50.41588093</v>
      </c>
      <c r="X979" s="149">
        <v>288.4615478515625</v>
      </c>
      <c r="Y979" s="1">
        <v>152</v>
      </c>
      <c r="Z979" s="30">
        <v>83.712272644042969</v>
      </c>
      <c r="AA979" s="148">
        <v>0.46600000000000003</v>
      </c>
      <c r="AB979" s="30">
        <v>49.6</v>
      </c>
      <c r="AC979" s="30">
        <v>332.5</v>
      </c>
      <c r="AD979" s="30">
        <v>83.436141967773438</v>
      </c>
      <c r="AE979" s="148">
        <v>0.34699999999999998</v>
      </c>
      <c r="AF979" s="30">
        <v>49.46</v>
      </c>
      <c r="AG979" s="30">
        <v>298.3</v>
      </c>
      <c r="AH979" s="30">
        <v>84.595329284667969</v>
      </c>
      <c r="AI979" s="148">
        <v>0.40799999999999997</v>
      </c>
      <c r="AJ979" s="30">
        <v>49.90832795</v>
      </c>
      <c r="AK979" s="30">
        <v>323.89999999999998</v>
      </c>
      <c r="AL979" s="30">
        <v>83.091926574707031</v>
      </c>
      <c r="AM979" s="148">
        <v>0.33100000000000002</v>
      </c>
      <c r="AN979" s="30">
        <v>49.353715680000001</v>
      </c>
      <c r="AO979" s="30">
        <v>299.2</v>
      </c>
      <c r="AP979" s="148">
        <v>0.26842105388641357</v>
      </c>
      <c r="AQ979" s="30">
        <v>49.921355759999997</v>
      </c>
      <c r="AR979" s="30">
        <v>270.52630615234381</v>
      </c>
      <c r="AS979" s="30">
        <v>281</v>
      </c>
      <c r="AT979" s="30">
        <v>152</v>
      </c>
      <c r="AU979" s="148">
        <v>0.54092526435852051</v>
      </c>
      <c r="AV979" s="30">
        <v>86.628456115722656</v>
      </c>
      <c r="AW979" s="148">
        <v>0.19230769574642179</v>
      </c>
      <c r="AX979" s="30">
        <v>50.92508548</v>
      </c>
      <c r="AY979" s="30">
        <v>243.26922607421881</v>
      </c>
      <c r="AZ979" s="30">
        <v>152</v>
      </c>
      <c r="BA979" s="30">
        <v>83.330253601074219</v>
      </c>
      <c r="BB979" s="148">
        <v>0.316</v>
      </c>
      <c r="BC979" s="30">
        <v>49.2</v>
      </c>
      <c r="BD979" s="30">
        <v>286.8</v>
      </c>
      <c r="BE979" s="30">
        <v>83.595870971679688</v>
      </c>
      <c r="BF979" s="147">
        <v>0.19500000000000001</v>
      </c>
      <c r="BG979" s="30">
        <v>49.29</v>
      </c>
      <c r="BH979" s="30">
        <v>244.1</v>
      </c>
      <c r="BI979" s="30">
        <v>83.2646484375</v>
      </c>
      <c r="BJ979" s="148">
        <v>0.28899999999999998</v>
      </c>
      <c r="BK979" s="30">
        <v>49.186635500000001</v>
      </c>
      <c r="BL979" s="30">
        <v>279.8</v>
      </c>
      <c r="BM979" s="30">
        <v>83.402030944824219</v>
      </c>
      <c r="BN979" s="148">
        <v>0.182</v>
      </c>
      <c r="BO979" s="30">
        <v>49.207101180000002</v>
      </c>
      <c r="BP979" s="30">
        <v>249.6</v>
      </c>
      <c r="BQ979" s="148"/>
      <c r="BR979" s="148">
        <v>1.4E-2</v>
      </c>
      <c r="BS979" s="148"/>
      <c r="BT979" s="148">
        <v>0.96399999999999997</v>
      </c>
      <c r="BU979" s="148">
        <v>1.9E-2</v>
      </c>
      <c r="BV979" s="148">
        <v>3.0000000260770321E-3</v>
      </c>
      <c r="BW979" s="148"/>
      <c r="BX979" s="148">
        <v>0.13800000000000001</v>
      </c>
      <c r="BY979" s="148">
        <v>0.47899999999999998</v>
      </c>
      <c r="BZ979" s="1"/>
      <c r="CA979" s="150">
        <v>8299.1904296875</v>
      </c>
      <c r="CB979" s="150">
        <v>10606.23</v>
      </c>
      <c r="CC979" s="124" t="s">
        <v>4403</v>
      </c>
      <c r="CD979" t="s">
        <v>4634</v>
      </c>
    </row>
    <row r="980" spans="1:82" x14ac:dyDescent="0.3">
      <c r="A980" s="1">
        <v>670553000</v>
      </c>
      <c r="B980" s="124" t="s">
        <v>4404</v>
      </c>
      <c r="C980" t="s">
        <v>324</v>
      </c>
      <c r="D980" t="s">
        <v>1480</v>
      </c>
      <c r="E980" s="30">
        <v>79.359130859375</v>
      </c>
      <c r="F980" s="30">
        <v>80.903533935546875</v>
      </c>
      <c r="G980" s="30">
        <v>78.967292785644531</v>
      </c>
      <c r="H980" s="30">
        <v>79.901817321777344</v>
      </c>
      <c r="I980" s="1">
        <v>343</v>
      </c>
      <c r="J980" s="1">
        <v>5</v>
      </c>
      <c r="K980" s="1">
        <v>8</v>
      </c>
      <c r="L980" t="s">
        <v>3884</v>
      </c>
      <c r="M980" t="s">
        <v>3910</v>
      </c>
      <c r="N980" t="s">
        <v>3917</v>
      </c>
      <c r="O980" t="s">
        <v>3923</v>
      </c>
      <c r="P980" s="148">
        <v>0.29305136203765869</v>
      </c>
      <c r="Q980" s="30">
        <v>47.611383740000001</v>
      </c>
      <c r="R980" s="30">
        <v>288.217529296875</v>
      </c>
      <c r="S980" s="1">
        <v>326</v>
      </c>
      <c r="T980" s="1">
        <v>326</v>
      </c>
      <c r="U980" s="148">
        <v>1</v>
      </c>
      <c r="V980" s="148">
        <v>0.29305136203765869</v>
      </c>
      <c r="W980" s="149">
        <v>48.253631380000002</v>
      </c>
      <c r="X980" s="149">
        <v>288.217529296875</v>
      </c>
      <c r="Y980" s="1">
        <v>326</v>
      </c>
      <c r="Z980" s="30"/>
      <c r="AA980" s="148"/>
      <c r="AB980" s="30"/>
      <c r="AC980" s="30"/>
      <c r="AD980" s="30"/>
      <c r="AE980" s="148"/>
      <c r="AF980" s="30"/>
      <c r="AG980" s="30"/>
      <c r="AH980" s="30"/>
      <c r="AI980" s="148"/>
      <c r="AJ980" s="30"/>
      <c r="AK980" s="30"/>
      <c r="AL980" s="30"/>
      <c r="AM980" s="148"/>
      <c r="AN980" s="30"/>
      <c r="AO980" s="30"/>
      <c r="AP980" s="148">
        <v>0.1575757563114166</v>
      </c>
      <c r="AQ980" s="30">
        <v>46.235620840000003</v>
      </c>
      <c r="AR980" s="30">
        <v>234.8484802246094</v>
      </c>
      <c r="AS980" s="30">
        <v>327</v>
      </c>
      <c r="AT980" s="30">
        <v>327</v>
      </c>
      <c r="AU980" s="148">
        <v>1</v>
      </c>
      <c r="AV980" s="30">
        <v>79.901817321777344</v>
      </c>
      <c r="AW980" s="148">
        <v>0.1575757563114166</v>
      </c>
      <c r="AX980" s="30">
        <v>47.069933329999998</v>
      </c>
      <c r="AY980" s="30">
        <v>234.8484802246094</v>
      </c>
      <c r="AZ980" s="30">
        <v>327</v>
      </c>
      <c r="BA980" s="30"/>
      <c r="BB980" s="148"/>
      <c r="BC980" s="30"/>
      <c r="BD980" s="30"/>
      <c r="BE980" s="30"/>
      <c r="BF980" s="147"/>
      <c r="BG980" s="30"/>
      <c r="BH980" s="30"/>
      <c r="BI980" s="30"/>
      <c r="BJ980" s="148"/>
      <c r="BK980" s="30"/>
      <c r="BL980" s="30"/>
      <c r="BM980" s="30"/>
      <c r="BN980" s="148"/>
      <c r="BO980" s="30"/>
      <c r="BP980" s="30"/>
      <c r="BQ980" s="148">
        <v>3.7999999999999999E-2</v>
      </c>
      <c r="BR980" s="148">
        <v>2.3E-2</v>
      </c>
      <c r="BS980" s="148"/>
      <c r="BT980" s="148">
        <v>0.90100000000000002</v>
      </c>
      <c r="BU980" s="148">
        <v>3.5000000000000003E-2</v>
      </c>
      <c r="BV980" s="148">
        <v>3.0000000260770321E-3</v>
      </c>
      <c r="BW980" s="148"/>
      <c r="BX980" s="148">
        <v>0.17199999999999999</v>
      </c>
      <c r="BY980" s="148">
        <v>0.40860000000000002</v>
      </c>
      <c r="BZ980" s="1">
        <v>1</v>
      </c>
      <c r="CA980" s="150">
        <v>6724.08984375</v>
      </c>
      <c r="CB980" s="150">
        <v>7994.42</v>
      </c>
      <c r="CC980" s="124" t="s">
        <v>4404</v>
      </c>
      <c r="CD980" t="s">
        <v>4635</v>
      </c>
    </row>
    <row r="981" spans="1:82" x14ac:dyDescent="0.3">
      <c r="A981" s="1">
        <v>670613000</v>
      </c>
      <c r="B981" s="124" t="s">
        <v>4405</v>
      </c>
      <c r="C981" t="s">
        <v>325</v>
      </c>
      <c r="D981" t="s">
        <v>1481</v>
      </c>
      <c r="E981" s="30">
        <v>85.907470703125</v>
      </c>
      <c r="F981" s="30">
        <v>87.567024230957031</v>
      </c>
      <c r="G981" s="30">
        <v>89.975196838378906</v>
      </c>
      <c r="H981" s="30">
        <v>87.764450073242188</v>
      </c>
      <c r="I981" s="1">
        <v>180</v>
      </c>
      <c r="J981" s="1">
        <v>6</v>
      </c>
      <c r="K981" s="1">
        <v>8</v>
      </c>
      <c r="L981" t="s">
        <v>3884</v>
      </c>
      <c r="M981" t="s">
        <v>3910</v>
      </c>
      <c r="N981" t="s">
        <v>3919</v>
      </c>
      <c r="O981" t="s">
        <v>3923</v>
      </c>
      <c r="P981" s="148">
        <v>0.19230769574642179</v>
      </c>
      <c r="Q981" s="30">
        <v>50.335250989999999</v>
      </c>
      <c r="R981" s="30">
        <v>266.66665649414063</v>
      </c>
      <c r="S981" s="1">
        <v>359</v>
      </c>
      <c r="T981" s="1">
        <v>359</v>
      </c>
      <c r="U981" s="148">
        <v>1</v>
      </c>
      <c r="V981" s="148">
        <v>0.19230769574642179</v>
      </c>
      <c r="W981" s="149">
        <v>51.014597899999998</v>
      </c>
      <c r="X981" s="149">
        <v>266.66665649414063</v>
      </c>
      <c r="Y981" s="1">
        <v>359</v>
      </c>
      <c r="Z981" s="30">
        <v>81.89971923828125</v>
      </c>
      <c r="AA981" s="148">
        <v>0.221</v>
      </c>
      <c r="AB981" s="30">
        <v>49</v>
      </c>
      <c r="AC981" s="30">
        <v>259</v>
      </c>
      <c r="AD981" s="30">
        <v>83.760116577148438</v>
      </c>
      <c r="AE981" s="148">
        <v>0.221</v>
      </c>
      <c r="AF981" s="30">
        <v>49.57</v>
      </c>
      <c r="AG981" s="30">
        <v>259</v>
      </c>
      <c r="AH981" s="30">
        <v>86.248062133789063</v>
      </c>
      <c r="AI981" s="148">
        <v>0.23400000000000001</v>
      </c>
      <c r="AJ981" s="30">
        <v>50.455737110000001</v>
      </c>
      <c r="AK981" s="30">
        <v>278</v>
      </c>
      <c r="AL981" s="30">
        <v>88.0924072265625</v>
      </c>
      <c r="AM981" s="148">
        <v>0.23400000000000001</v>
      </c>
      <c r="AN981" s="30">
        <v>51.055373039999999</v>
      </c>
      <c r="AO981" s="30">
        <v>278</v>
      </c>
      <c r="AP981" s="148">
        <v>0.14012739062309271</v>
      </c>
      <c r="AQ981" s="30">
        <v>53.121359259999998</v>
      </c>
      <c r="AR981" s="30"/>
      <c r="AS981" s="30">
        <v>359</v>
      </c>
      <c r="AT981" s="30">
        <v>359</v>
      </c>
      <c r="AU981" s="148">
        <v>1</v>
      </c>
      <c r="AV981" s="30">
        <v>87.764450073242188</v>
      </c>
      <c r="AW981" s="148">
        <v>0.14012739062309271</v>
      </c>
      <c r="AX981" s="30">
        <v>51.576141100000001</v>
      </c>
      <c r="AY981" s="30"/>
      <c r="AZ981" s="30">
        <v>359</v>
      </c>
      <c r="BA981" s="30">
        <v>75.391624450683594</v>
      </c>
      <c r="BB981" s="148">
        <v>6.7000000000000004E-2</v>
      </c>
      <c r="BC981" s="30">
        <v>45.35</v>
      </c>
      <c r="BD981" s="30">
        <v>166.7</v>
      </c>
      <c r="BE981" s="30">
        <v>76.901145935058594</v>
      </c>
      <c r="BF981" s="147">
        <v>6.7000000000000004E-2</v>
      </c>
      <c r="BG981" s="30">
        <v>45.99</v>
      </c>
      <c r="BH981" s="30">
        <v>166.7</v>
      </c>
      <c r="BI981" s="30">
        <v>76.792221069335938</v>
      </c>
      <c r="BJ981" s="148">
        <v>7.2999999999999995E-2</v>
      </c>
      <c r="BK981" s="30">
        <v>46.033772470000002</v>
      </c>
      <c r="BL981" s="30">
        <v>182.6</v>
      </c>
      <c r="BM981" s="30">
        <v>78.34307861328125</v>
      </c>
      <c r="BN981" s="148">
        <v>7.2999999999999995E-2</v>
      </c>
      <c r="BO981" s="30">
        <v>46.685850770000002</v>
      </c>
      <c r="BP981" s="30">
        <v>182.6</v>
      </c>
      <c r="BQ981" s="148">
        <v>0.64400000000000002</v>
      </c>
      <c r="BR981" s="148">
        <v>3.3000000000000002E-2</v>
      </c>
      <c r="BS981" s="148"/>
      <c r="BT981" s="148">
        <v>0.23899999999999999</v>
      </c>
      <c r="BU981" s="148">
        <v>8.3000000000000004E-2</v>
      </c>
      <c r="BV981" s="148">
        <v>0</v>
      </c>
      <c r="BW981" s="148"/>
      <c r="BX981" s="148">
        <v>0.05</v>
      </c>
      <c r="BY981" s="148">
        <v>0.71230000000000004</v>
      </c>
      <c r="BZ981" s="1">
        <v>1</v>
      </c>
      <c r="CA981" s="150">
        <v>7501.64013671875</v>
      </c>
      <c r="CB981" s="150">
        <v>11177.49</v>
      </c>
      <c r="CC981" s="124" t="s">
        <v>4405</v>
      </c>
      <c r="CD981" t="s">
        <v>4633</v>
      </c>
    </row>
    <row r="982" spans="1:82" x14ac:dyDescent="0.3">
      <c r="A982" s="1">
        <v>670614040</v>
      </c>
      <c r="B982" s="124" t="s">
        <v>4405</v>
      </c>
      <c r="C982" t="s">
        <v>325</v>
      </c>
      <c r="D982" t="s">
        <v>1482</v>
      </c>
      <c r="E982" s="30">
        <v>75.451171875</v>
      </c>
      <c r="F982" s="30">
        <v>76.895851135253906</v>
      </c>
      <c r="G982" s="30">
        <v>79.278152465820313</v>
      </c>
      <c r="H982" s="30">
        <v>79.943092346191406</v>
      </c>
      <c r="I982" s="1">
        <v>346</v>
      </c>
      <c r="J982" s="1" t="s">
        <v>4733</v>
      </c>
      <c r="K982" s="1">
        <v>5</v>
      </c>
      <c r="L982" t="s">
        <v>3884</v>
      </c>
      <c r="M982" t="s">
        <v>3910</v>
      </c>
      <c r="N982" t="s">
        <v>3919</v>
      </c>
      <c r="O982" t="s">
        <v>3923</v>
      </c>
      <c r="P982" s="148">
        <v>0.1823529452085495</v>
      </c>
      <c r="Q982" s="30">
        <v>45.985818639999998</v>
      </c>
      <c r="R982" s="30">
        <v>224.1176452636719</v>
      </c>
      <c r="S982" s="1">
        <v>172</v>
      </c>
      <c r="T982" s="1">
        <v>172</v>
      </c>
      <c r="U982" s="148">
        <v>1</v>
      </c>
      <c r="V982" s="148">
        <v>0.1823529452085495</v>
      </c>
      <c r="W982" s="149">
        <v>46.593076179999997</v>
      </c>
      <c r="X982" s="149">
        <v>224.1176452636719</v>
      </c>
      <c r="Y982" s="1">
        <v>172</v>
      </c>
      <c r="Z982" s="30">
        <v>78.576705932617188</v>
      </c>
      <c r="AA982" s="148">
        <v>0.19400000000000001</v>
      </c>
      <c r="AB982" s="30">
        <v>47.9</v>
      </c>
      <c r="AC982" s="30">
        <v>258.8</v>
      </c>
      <c r="AD982" s="30">
        <v>80.461509704589844</v>
      </c>
      <c r="AE982" s="148">
        <v>0.19400000000000001</v>
      </c>
      <c r="AF982" s="30">
        <v>48.45</v>
      </c>
      <c r="AG982" s="30">
        <v>258.8</v>
      </c>
      <c r="AH982" s="30">
        <v>86.890663146972656</v>
      </c>
      <c r="AI982" s="148">
        <v>0.26200000000000001</v>
      </c>
      <c r="AJ982" s="30">
        <v>50.668576059999999</v>
      </c>
      <c r="AK982" s="30">
        <v>276.7</v>
      </c>
      <c r="AL982" s="30">
        <v>88.643592834472656</v>
      </c>
      <c r="AM982" s="148">
        <v>0.26200000000000001</v>
      </c>
      <c r="AN982" s="30">
        <v>51.242939219999997</v>
      </c>
      <c r="AO982" s="30">
        <v>276.7</v>
      </c>
      <c r="AP982" s="148">
        <v>7.6470591127872467E-2</v>
      </c>
      <c r="AQ982" s="30">
        <v>46.430069639999999</v>
      </c>
      <c r="AR982" s="30">
        <v>184.70588684082031</v>
      </c>
      <c r="AS982" s="30">
        <v>172</v>
      </c>
      <c r="AT982" s="30">
        <v>172</v>
      </c>
      <c r="AU982" s="148">
        <v>1</v>
      </c>
      <c r="AV982" s="30">
        <v>79.943092346191406</v>
      </c>
      <c r="AW982" s="148">
        <v>7.6470591127872467E-2</v>
      </c>
      <c r="AX982" s="30">
        <v>47.09358761</v>
      </c>
      <c r="AY982" s="30">
        <v>184.70588684082031</v>
      </c>
      <c r="AZ982" s="30">
        <v>172</v>
      </c>
      <c r="BA982" s="30">
        <v>82.773521423339844</v>
      </c>
      <c r="BB982" s="148">
        <v>0.127</v>
      </c>
      <c r="BC982" s="30">
        <v>48.93</v>
      </c>
      <c r="BD982" s="30">
        <v>203</v>
      </c>
      <c r="BE982" s="30">
        <v>84.14361572265625</v>
      </c>
      <c r="BF982" s="147">
        <v>0.127</v>
      </c>
      <c r="BG982" s="30">
        <v>49.56</v>
      </c>
      <c r="BH982" s="30">
        <v>203</v>
      </c>
      <c r="BI982" s="30">
        <v>82.610954284667969</v>
      </c>
      <c r="BJ982" s="148">
        <v>0.14499999999999999</v>
      </c>
      <c r="BK982" s="30">
        <v>48.868204640000002</v>
      </c>
      <c r="BL982" s="30">
        <v>212.8</v>
      </c>
      <c r="BM982" s="30">
        <v>84.0167236328125</v>
      </c>
      <c r="BN982" s="148">
        <v>0.14499999999999999</v>
      </c>
      <c r="BO982" s="30">
        <v>49.513445300000001</v>
      </c>
      <c r="BP982" s="30">
        <v>212.8</v>
      </c>
      <c r="BQ982" s="148">
        <v>0.61</v>
      </c>
      <c r="BR982" s="148">
        <v>2.9000000000000001E-2</v>
      </c>
      <c r="BS982" s="148"/>
      <c r="BT982" s="148">
        <v>0.309</v>
      </c>
      <c r="BU982" s="148">
        <v>5.1999999999999998E-2</v>
      </c>
      <c r="BV982" s="148">
        <v>0</v>
      </c>
      <c r="BW982" s="148"/>
      <c r="BX982" s="148">
        <v>0.113</v>
      </c>
      <c r="BY982" s="148">
        <v>0.71400000000000008</v>
      </c>
      <c r="BZ982" s="1">
        <v>1</v>
      </c>
      <c r="CA982" s="150">
        <v>6849.16015625</v>
      </c>
      <c r="CB982" s="150">
        <v>9181.2000000000007</v>
      </c>
      <c r="CC982" s="124" t="s">
        <v>4405</v>
      </c>
      <c r="CD982" t="s">
        <v>4634</v>
      </c>
    </row>
    <row r="983" spans="1:82" x14ac:dyDescent="0.3">
      <c r="A983" s="1">
        <v>680703000</v>
      </c>
      <c r="B983" s="124" t="s">
        <v>4406</v>
      </c>
      <c r="C983" t="s">
        <v>326</v>
      </c>
      <c r="D983" t="s">
        <v>1483</v>
      </c>
      <c r="E983" s="30">
        <v>89.259490966796875</v>
      </c>
      <c r="F983" s="30">
        <v>86.54803466796875</v>
      </c>
      <c r="G983" s="30">
        <v>89.238609313964844</v>
      </c>
      <c r="H983" s="30">
        <v>87.526878356933594</v>
      </c>
      <c r="I983" s="1">
        <v>333</v>
      </c>
      <c r="J983" s="1">
        <v>5</v>
      </c>
      <c r="K983" s="1">
        <v>8</v>
      </c>
      <c r="L983" t="s">
        <v>3815</v>
      </c>
      <c r="M983" t="s">
        <v>3909</v>
      </c>
      <c r="N983" t="s">
        <v>3916</v>
      </c>
      <c r="O983" t="s">
        <v>3921</v>
      </c>
      <c r="P983" s="148">
        <v>0.55799371004104614</v>
      </c>
      <c r="Q983" s="30">
        <v>51.729566839999997</v>
      </c>
      <c r="R983" s="30">
        <v>365.20376586914063</v>
      </c>
      <c r="S983" s="1">
        <v>603</v>
      </c>
      <c r="T983" s="1">
        <v>296</v>
      </c>
      <c r="U983" s="148">
        <v>0.49087893962860107</v>
      </c>
      <c r="V983" s="148">
        <v>0.40259739756584167</v>
      </c>
      <c r="W983" s="149">
        <v>50.592387389999999</v>
      </c>
      <c r="X983" s="149">
        <v>325.32467651367188</v>
      </c>
      <c r="Y983" s="1">
        <v>296</v>
      </c>
      <c r="Z983" s="30">
        <v>79.482986450195313</v>
      </c>
      <c r="AA983" s="148">
        <v>0.51400000000000001</v>
      </c>
      <c r="AB983" s="30">
        <v>48.2</v>
      </c>
      <c r="AC983" s="30">
        <v>350.7</v>
      </c>
      <c r="AD983" s="30">
        <v>78.458786010742188</v>
      </c>
      <c r="AE983" s="148">
        <v>0.308</v>
      </c>
      <c r="AF983" s="30">
        <v>47.77</v>
      </c>
      <c r="AG983" s="30">
        <v>304.10000000000002</v>
      </c>
      <c r="AH983" s="30">
        <v>83.782875061035156</v>
      </c>
      <c r="AI983" s="148">
        <v>0.44800000000000001</v>
      </c>
      <c r="AJ983" s="30">
        <v>49.639231789999997</v>
      </c>
      <c r="AK983" s="30">
        <v>337.4</v>
      </c>
      <c r="AL983" s="30">
        <v>82.925308227539063</v>
      </c>
      <c r="AM983" s="148">
        <v>0.34</v>
      </c>
      <c r="AN983" s="30">
        <v>49.297016960000001</v>
      </c>
      <c r="AO983" s="30">
        <v>302.60000000000002</v>
      </c>
      <c r="AP983" s="148">
        <v>0.45454546809196472</v>
      </c>
      <c r="AQ983" s="30">
        <v>52.66060349</v>
      </c>
      <c r="AR983" s="30">
        <v>330.40753173828131</v>
      </c>
      <c r="AS983" s="30">
        <v>605</v>
      </c>
      <c r="AT983" s="30">
        <v>298</v>
      </c>
      <c r="AU983" s="148">
        <v>0.49087893962860107</v>
      </c>
      <c r="AV983" s="30">
        <v>87.526878356933594</v>
      </c>
      <c r="AW983" s="148">
        <v>0.31168830394744867</v>
      </c>
      <c r="AX983" s="30">
        <v>51.439984350000003</v>
      </c>
      <c r="AY983" s="30">
        <v>283.7662353515625</v>
      </c>
      <c r="AZ983" s="30">
        <v>298</v>
      </c>
      <c r="BA983" s="30">
        <v>86.897483825683594</v>
      </c>
      <c r="BB983" s="148">
        <v>0.54500000000000004</v>
      </c>
      <c r="BC983" s="30">
        <v>50.93</v>
      </c>
      <c r="BD983" s="30">
        <v>355.2</v>
      </c>
      <c r="BE983" s="30">
        <v>85.563713073730469</v>
      </c>
      <c r="BF983" s="147">
        <v>0.33600000000000002</v>
      </c>
      <c r="BG983" s="30">
        <v>50.26</v>
      </c>
      <c r="BH983" s="30">
        <v>303.39999999999998</v>
      </c>
      <c r="BI983" s="30">
        <v>89.200408935546875</v>
      </c>
      <c r="BJ983" s="148">
        <v>0.47</v>
      </c>
      <c r="BK983" s="30">
        <v>52.078078499999997</v>
      </c>
      <c r="BL983" s="30">
        <v>324.89999999999998</v>
      </c>
      <c r="BM983" s="30">
        <v>87.7734375</v>
      </c>
      <c r="BN983" s="148">
        <v>0.34</v>
      </c>
      <c r="BO983" s="30">
        <v>51.385693940000003</v>
      </c>
      <c r="BP983" s="30">
        <v>281</v>
      </c>
      <c r="BQ983" s="148"/>
      <c r="BR983" s="148">
        <v>0.14399999999999999</v>
      </c>
      <c r="BS983" s="148"/>
      <c r="BT983" s="148">
        <v>0.82900000000000007</v>
      </c>
      <c r="BU983" s="148"/>
      <c r="BV983" s="148">
        <v>2.700000070035458E-2</v>
      </c>
      <c r="BW983" s="148">
        <v>5.0999999999999997E-2</v>
      </c>
      <c r="BX983" s="148">
        <v>8.4000000000000005E-2</v>
      </c>
      <c r="BY983" s="148">
        <v>0.39200000000000002</v>
      </c>
      <c r="BZ983" s="1"/>
      <c r="CA983" s="150">
        <v>8059.18994140625</v>
      </c>
      <c r="CB983" s="150">
        <v>9116.4599999999991</v>
      </c>
      <c r="CC983" s="124" t="s">
        <v>4406</v>
      </c>
      <c r="CD983" t="s">
        <v>4635</v>
      </c>
    </row>
    <row r="984" spans="1:82" x14ac:dyDescent="0.3">
      <c r="A984" s="1">
        <v>680704020</v>
      </c>
      <c r="B984" s="124" t="s">
        <v>4406</v>
      </c>
      <c r="C984" t="s">
        <v>326</v>
      </c>
      <c r="D984" t="s">
        <v>1484</v>
      </c>
      <c r="E984" s="30">
        <v>88.416740417480469</v>
      </c>
      <c r="F984" s="30">
        <v>87.471237182617188</v>
      </c>
      <c r="G984" s="30">
        <v>89.2867431640625</v>
      </c>
      <c r="H984" s="30">
        <v>86.887008666992188</v>
      </c>
      <c r="I984" s="1">
        <v>603</v>
      </c>
      <c r="J984" s="1" t="s">
        <v>4733</v>
      </c>
      <c r="K984" s="1">
        <v>4</v>
      </c>
      <c r="L984" t="s">
        <v>3815</v>
      </c>
      <c r="M984" t="s">
        <v>3909</v>
      </c>
      <c r="N984" t="s">
        <v>3916</v>
      </c>
      <c r="O984" t="s">
        <v>3921</v>
      </c>
      <c r="P984" s="148">
        <v>0.51623374223709106</v>
      </c>
      <c r="Q984" s="30">
        <v>51.379015129999999</v>
      </c>
      <c r="R984" s="30">
        <v>354.54544067382813</v>
      </c>
      <c r="S984" s="1">
        <v>312</v>
      </c>
      <c r="T984" s="1">
        <v>173</v>
      </c>
      <c r="U984" s="148">
        <v>0.55448716878890991</v>
      </c>
      <c r="V984" s="148">
        <v>0.38650307059288019</v>
      </c>
      <c r="W984" s="149">
        <v>50.97490947</v>
      </c>
      <c r="X984" s="149">
        <v>319.01840209960938</v>
      </c>
      <c r="Y984" s="1">
        <v>173</v>
      </c>
      <c r="Z984" s="30">
        <v>82.201812744140625</v>
      </c>
      <c r="AA984" s="148">
        <v>0.505</v>
      </c>
      <c r="AB984" s="30">
        <v>49.1</v>
      </c>
      <c r="AC984" s="30">
        <v>345.6</v>
      </c>
      <c r="AD984" s="30">
        <v>80.1669921875</v>
      </c>
      <c r="AE984" s="148">
        <v>0.36399999999999999</v>
      </c>
      <c r="AF984" s="30">
        <v>48.35</v>
      </c>
      <c r="AG984" s="30">
        <v>310.39999999999998</v>
      </c>
      <c r="AH984" s="30">
        <v>85.287872314453125</v>
      </c>
      <c r="AI984" s="148">
        <v>0.54</v>
      </c>
      <c r="AJ984" s="30">
        <v>50.137707650000003</v>
      </c>
      <c r="AK984" s="30">
        <v>346.7</v>
      </c>
      <c r="AL984" s="30">
        <v>83.826919555664063</v>
      </c>
      <c r="AM984" s="148">
        <v>0.36799999999999999</v>
      </c>
      <c r="AN984" s="30">
        <v>49.603833880000003</v>
      </c>
      <c r="AO984" s="30">
        <v>302.3</v>
      </c>
      <c r="AP984" s="148">
        <v>0.49350649118423462</v>
      </c>
      <c r="AQ984" s="30">
        <v>52.690708979999997</v>
      </c>
      <c r="AR984" s="30">
        <v>335.38961791992188</v>
      </c>
      <c r="AS984" s="30">
        <v>313</v>
      </c>
      <c r="AT984" s="30">
        <v>174</v>
      </c>
      <c r="AU984" s="148">
        <v>0.55448716878890991</v>
      </c>
      <c r="AV984" s="30">
        <v>86.887008666992188</v>
      </c>
      <c r="AW984" s="148">
        <v>0.38036808371543879</v>
      </c>
      <c r="AX984" s="30">
        <v>51.073264119999997</v>
      </c>
      <c r="AY984" s="30">
        <v>302.4539794921875</v>
      </c>
      <c r="AZ984" s="30">
        <v>174</v>
      </c>
      <c r="BA984" s="30">
        <v>81.515708923339844</v>
      </c>
      <c r="BB984" s="148">
        <v>0.48399999999999999</v>
      </c>
      <c r="BC984" s="30">
        <v>48.32</v>
      </c>
      <c r="BD984" s="30">
        <v>332.6</v>
      </c>
      <c r="BE984" s="30">
        <v>81.323722839355469</v>
      </c>
      <c r="BF984" s="147">
        <v>0.32200000000000001</v>
      </c>
      <c r="BG984" s="30">
        <v>48.17</v>
      </c>
      <c r="BH984" s="30">
        <v>293.7</v>
      </c>
      <c r="BI984" s="30">
        <v>83.346878051757813</v>
      </c>
      <c r="BJ984" s="148">
        <v>0.54</v>
      </c>
      <c r="BK984" s="30">
        <v>49.226692919999998</v>
      </c>
      <c r="BL984" s="30">
        <v>341.6</v>
      </c>
      <c r="BM984" s="30">
        <v>84.259681701660156</v>
      </c>
      <c r="BN984" s="148">
        <v>0.39700000000000002</v>
      </c>
      <c r="BO984" s="30">
        <v>49.634529000000001</v>
      </c>
      <c r="BP984" s="30">
        <v>308</v>
      </c>
      <c r="BQ984" s="148"/>
      <c r="BR984" s="148">
        <v>0.14099999999999999</v>
      </c>
      <c r="BS984" s="148"/>
      <c r="BT984" s="148">
        <v>0.83299999999999996</v>
      </c>
      <c r="BU984" s="148">
        <v>1.7999999999999999E-2</v>
      </c>
      <c r="BV984" s="148">
        <v>8.0000003799796104E-3</v>
      </c>
      <c r="BW984" s="148">
        <v>9.6000000000000002E-2</v>
      </c>
      <c r="BX984" s="148">
        <v>7.8E-2</v>
      </c>
      <c r="BY984" s="148">
        <v>0.45200000000000001</v>
      </c>
      <c r="BZ984" s="1"/>
      <c r="CA984" s="150">
        <v>8464.3701171875</v>
      </c>
      <c r="CB984" s="150">
        <v>9028</v>
      </c>
      <c r="CC984" s="124" t="s">
        <v>4406</v>
      </c>
      <c r="CD984" t="s">
        <v>4634</v>
      </c>
    </row>
    <row r="985" spans="1:82" x14ac:dyDescent="0.3">
      <c r="A985" s="1">
        <v>680714020</v>
      </c>
      <c r="B985" s="124" t="s">
        <v>4407</v>
      </c>
      <c r="C985" t="s">
        <v>327</v>
      </c>
      <c r="D985" t="s">
        <v>1485</v>
      </c>
      <c r="E985" s="30">
        <v>88.278945922851563</v>
      </c>
      <c r="F985" s="30">
        <v>86.752731323242188</v>
      </c>
      <c r="G985" s="30">
        <v>85.663978576660156</v>
      </c>
      <c r="H985" s="30">
        <v>82.294609069824219</v>
      </c>
      <c r="I985" s="1">
        <v>73</v>
      </c>
      <c r="J985" s="1" t="s">
        <v>3981</v>
      </c>
      <c r="K985" s="1">
        <v>8</v>
      </c>
      <c r="L985" t="s">
        <v>3815</v>
      </c>
      <c r="M985" t="s">
        <v>3909</v>
      </c>
      <c r="N985" t="s">
        <v>3916</v>
      </c>
      <c r="O985" t="s">
        <v>3923</v>
      </c>
      <c r="P985" s="148">
        <v>0.27659574151039118</v>
      </c>
      <c r="Q985" s="30">
        <v>51.321697919999998</v>
      </c>
      <c r="R985" s="30"/>
      <c r="S985" s="1">
        <v>77</v>
      </c>
      <c r="T985" s="1">
        <v>25</v>
      </c>
      <c r="U985" s="148">
        <v>0.32467532157897949</v>
      </c>
      <c r="V985" s="148"/>
      <c r="W985" s="149">
        <v>50.677201429999997</v>
      </c>
      <c r="X985" s="149"/>
      <c r="Y985" s="1">
        <v>25</v>
      </c>
      <c r="Z985" s="30">
        <v>90.660377502441406</v>
      </c>
      <c r="AA985" s="148">
        <v>0.623</v>
      </c>
      <c r="AB985" s="30">
        <v>51.9</v>
      </c>
      <c r="AC985" s="30">
        <v>362.3</v>
      </c>
      <c r="AD985" s="30">
        <v>89.267608642578125</v>
      </c>
      <c r="AE985" s="148">
        <v>0.54500000000000004</v>
      </c>
      <c r="AF985" s="30">
        <v>51.44</v>
      </c>
      <c r="AG985" s="30">
        <v>331.8</v>
      </c>
      <c r="AH985" s="30">
        <v>82.922904968261719</v>
      </c>
      <c r="AI985" s="148">
        <v>0.52700000000000002</v>
      </c>
      <c r="AJ985" s="30">
        <v>49.354397830000003</v>
      </c>
      <c r="AK985" s="30">
        <v>352.7</v>
      </c>
      <c r="AL985" s="30">
        <v>84.201995849609375</v>
      </c>
      <c r="AM985" s="148">
        <v>0.379</v>
      </c>
      <c r="AN985" s="30">
        <v>49.73147204</v>
      </c>
      <c r="AO985" s="30">
        <v>324.10000000000002</v>
      </c>
      <c r="AP985" s="148">
        <v>0.36170211434364319</v>
      </c>
      <c r="AQ985" s="30">
        <v>50.424576549999998</v>
      </c>
      <c r="AR985" s="30">
        <v>325.53192138671881</v>
      </c>
      <c r="AS985" s="30">
        <v>77</v>
      </c>
      <c r="AT985" s="30">
        <v>25</v>
      </c>
      <c r="AU985" s="148">
        <v>0.32467532157897949</v>
      </c>
      <c r="AV985" s="30">
        <v>82.294609069824219</v>
      </c>
      <c r="AW985" s="148"/>
      <c r="AX985" s="30">
        <v>48.441282979999997</v>
      </c>
      <c r="AY985" s="30"/>
      <c r="AZ985" s="30">
        <v>25</v>
      </c>
      <c r="BA985" s="30">
        <v>89.103805541992188</v>
      </c>
      <c r="BB985" s="148">
        <v>0.52800000000000002</v>
      </c>
      <c r="BC985" s="30">
        <v>52</v>
      </c>
      <c r="BD985" s="30">
        <v>349.1</v>
      </c>
      <c r="BE985" s="30">
        <v>87.125816345214844</v>
      </c>
      <c r="BF985" s="147">
        <v>0.27300000000000002</v>
      </c>
      <c r="BG985" s="30">
        <v>51.03</v>
      </c>
      <c r="BH985" s="30">
        <v>300</v>
      </c>
      <c r="BI985" s="30">
        <v>88.730972290039063</v>
      </c>
      <c r="BJ985" s="148">
        <v>0.49099999999999999</v>
      </c>
      <c r="BK985" s="30">
        <v>51.849405160000003</v>
      </c>
      <c r="BL985" s="30">
        <v>343.6</v>
      </c>
      <c r="BM985" s="30">
        <v>88.304100036621094</v>
      </c>
      <c r="BN985" s="148">
        <v>0.24099999999999999</v>
      </c>
      <c r="BO985" s="30">
        <v>51.65016275</v>
      </c>
      <c r="BP985" s="30">
        <v>293.10000000000002</v>
      </c>
      <c r="BQ985" s="148"/>
      <c r="BR985" s="148"/>
      <c r="BS985" s="148"/>
      <c r="BT985" s="148">
        <v>0.95900000000000007</v>
      </c>
      <c r="BU985" s="148"/>
      <c r="BV985" s="148">
        <v>4.1000001132488251E-2</v>
      </c>
      <c r="BW985" s="148"/>
      <c r="BX985" s="148">
        <v>0.151</v>
      </c>
      <c r="BY985" s="148"/>
      <c r="BZ985" s="1"/>
      <c r="CA985" s="150">
        <v>9374.23046875</v>
      </c>
      <c r="CB985" s="150">
        <v>11654.47</v>
      </c>
      <c r="CC985" s="124" t="s">
        <v>4407</v>
      </c>
      <c r="CD985" t="s">
        <v>4635</v>
      </c>
    </row>
    <row r="986" spans="1:82" x14ac:dyDescent="0.3">
      <c r="A986" s="1">
        <v>680724020</v>
      </c>
      <c r="B986" s="124" t="s">
        <v>4408</v>
      </c>
      <c r="C986" t="s">
        <v>328</v>
      </c>
      <c r="D986" t="s">
        <v>1486</v>
      </c>
      <c r="E986" s="30">
        <v>90.998435974121094</v>
      </c>
      <c r="F986" s="30">
        <v>91.356796264648438</v>
      </c>
      <c r="G986" s="30">
        <v>92.638076782226563</v>
      </c>
      <c r="H986" s="30">
        <v>95.243614196777344</v>
      </c>
      <c r="I986" s="1">
        <v>39</v>
      </c>
      <c r="J986" s="1" t="s">
        <v>3981</v>
      </c>
      <c r="K986" s="1">
        <v>8</v>
      </c>
      <c r="L986" t="s">
        <v>3815</v>
      </c>
      <c r="M986" t="s">
        <v>3909</v>
      </c>
      <c r="N986" t="s">
        <v>3916</v>
      </c>
      <c r="O986" t="s">
        <v>3921</v>
      </c>
      <c r="P986" s="148">
        <v>0.37037035822868353</v>
      </c>
      <c r="Q986" s="30">
        <v>52.452902889999997</v>
      </c>
      <c r="R986" s="30"/>
      <c r="S986" s="1">
        <v>49</v>
      </c>
      <c r="T986" s="1">
        <v>33</v>
      </c>
      <c r="U986" s="148">
        <v>0.67346936464309692</v>
      </c>
      <c r="V986" s="148">
        <v>0.37037035822868353</v>
      </c>
      <c r="W986" s="149">
        <v>52.584859719999997</v>
      </c>
      <c r="X986" s="149"/>
      <c r="Y986" s="1">
        <v>33</v>
      </c>
      <c r="Z986" s="30">
        <v>88.847831726074219</v>
      </c>
      <c r="AA986" s="148">
        <v>0.63600000000000001</v>
      </c>
      <c r="AB986" s="30">
        <v>51.3</v>
      </c>
      <c r="AC986" s="30">
        <v>381.8</v>
      </c>
      <c r="AD986" s="30">
        <v>91.15252685546875</v>
      </c>
      <c r="AE986" s="148">
        <v>0.625</v>
      </c>
      <c r="AF986" s="30">
        <v>52.08</v>
      </c>
      <c r="AG986" s="30">
        <v>381.3</v>
      </c>
      <c r="AH986" s="30">
        <v>88.079833984375</v>
      </c>
      <c r="AI986" s="148">
        <v>0.57100000000000006</v>
      </c>
      <c r="AJ986" s="30">
        <v>51.062444069999998</v>
      </c>
      <c r="AK986" s="30">
        <v>362.9</v>
      </c>
      <c r="AL986" s="30">
        <v>90.69586181640625</v>
      </c>
      <c r="AM986" s="148">
        <v>0.43799999999999989</v>
      </c>
      <c r="AN986" s="30">
        <v>51.941323099999998</v>
      </c>
      <c r="AO986" s="30">
        <v>337.5</v>
      </c>
      <c r="AP986" s="148"/>
      <c r="AQ986" s="30">
        <v>54.787058469999998</v>
      </c>
      <c r="AR986" s="30"/>
      <c r="AS986" s="30">
        <v>48</v>
      </c>
      <c r="AT986" s="30">
        <v>32</v>
      </c>
      <c r="AU986" s="148">
        <v>0.67346936464309692</v>
      </c>
      <c r="AV986" s="30">
        <v>95.243614196777344</v>
      </c>
      <c r="AW986" s="148"/>
      <c r="AX986" s="30">
        <v>55.862575890000002</v>
      </c>
      <c r="AY986" s="30"/>
      <c r="AZ986" s="30">
        <v>32</v>
      </c>
      <c r="BA986" s="30">
        <v>84.010711669921875</v>
      </c>
      <c r="BB986" s="148">
        <v>0.42399999999999999</v>
      </c>
      <c r="BC986" s="30">
        <v>49.53</v>
      </c>
      <c r="BD986" s="30">
        <v>315.2</v>
      </c>
      <c r="BE986" s="30">
        <v>87.69384765625</v>
      </c>
      <c r="BF986" s="147">
        <v>0.5</v>
      </c>
      <c r="BG986" s="30">
        <v>51.31</v>
      </c>
      <c r="BH986" s="30">
        <v>318.8</v>
      </c>
      <c r="BI986" s="30">
        <v>85.709442138671875</v>
      </c>
      <c r="BJ986" s="148">
        <v>0.314</v>
      </c>
      <c r="BK986" s="30">
        <v>50.377547440000001</v>
      </c>
      <c r="BL986" s="30">
        <v>320</v>
      </c>
      <c r="BM986" s="30">
        <v>89.595535278320313</v>
      </c>
      <c r="BN986" s="148">
        <v>0.313</v>
      </c>
      <c r="BO986" s="30">
        <v>52.293778799999998</v>
      </c>
      <c r="BP986" s="30">
        <v>318.8</v>
      </c>
      <c r="BQ986" s="148"/>
      <c r="BR986" s="148"/>
      <c r="BS986" s="148"/>
      <c r="BT986" s="148">
        <v>0.97399999999999998</v>
      </c>
      <c r="BU986" s="148"/>
      <c r="BV986" s="148">
        <v>2.60000005364418E-2</v>
      </c>
      <c r="BW986" s="148"/>
      <c r="BX986" s="148"/>
      <c r="BY986" s="148">
        <v>0.57899999999999996</v>
      </c>
      <c r="BZ986" s="1"/>
      <c r="CA986" s="150">
        <v>14011.91015625</v>
      </c>
      <c r="CB986" s="150">
        <v>14235.98</v>
      </c>
      <c r="CC986" s="124" t="s">
        <v>4408</v>
      </c>
      <c r="CD986" t="s">
        <v>4635</v>
      </c>
    </row>
    <row r="987" spans="1:82" x14ac:dyDescent="0.3">
      <c r="A987" s="1">
        <v>680733000</v>
      </c>
      <c r="B987" s="124" t="s">
        <v>4409</v>
      </c>
      <c r="C987" t="s">
        <v>329</v>
      </c>
      <c r="D987" t="s">
        <v>1487</v>
      </c>
      <c r="E987" s="30">
        <v>81.726806640625</v>
      </c>
      <c r="F987" s="30">
        <v>83.779960632324219</v>
      </c>
      <c r="G987" s="30">
        <v>84.160507202148438</v>
      </c>
      <c r="H987" s="30">
        <v>85.103897094726563</v>
      </c>
      <c r="I987" s="1">
        <v>131</v>
      </c>
      <c r="J987" s="1">
        <v>6</v>
      </c>
      <c r="K987" s="1">
        <v>8</v>
      </c>
      <c r="L987" t="s">
        <v>3815</v>
      </c>
      <c r="M987" t="s">
        <v>3909</v>
      </c>
      <c r="N987" t="s">
        <v>3917</v>
      </c>
      <c r="O987" t="s">
        <v>3921</v>
      </c>
      <c r="P987" s="148">
        <v>0.3177570104598999</v>
      </c>
      <c r="Q987" s="30">
        <v>48.59625097</v>
      </c>
      <c r="R987" s="30">
        <v>296.26168823242188</v>
      </c>
      <c r="S987" s="1">
        <v>99</v>
      </c>
      <c r="T987" s="1">
        <v>51</v>
      </c>
      <c r="U987" s="148">
        <v>0.5151515007019043</v>
      </c>
      <c r="V987" s="148">
        <v>0.25490197539329529</v>
      </c>
      <c r="W987" s="149">
        <v>49.445455099999997</v>
      </c>
      <c r="X987" s="149"/>
      <c r="Y987" s="1">
        <v>51</v>
      </c>
      <c r="Z987" s="30"/>
      <c r="AA987" s="148"/>
      <c r="AB987" s="30"/>
      <c r="AC987" s="30"/>
      <c r="AD987" s="30"/>
      <c r="AE987" s="148"/>
      <c r="AF987" s="30"/>
      <c r="AG987" s="30"/>
      <c r="AH987" s="30"/>
      <c r="AI987" s="148"/>
      <c r="AJ987" s="30"/>
      <c r="AK987" s="30"/>
      <c r="AL987" s="30"/>
      <c r="AM987" s="148"/>
      <c r="AN987" s="30"/>
      <c r="AO987" s="30"/>
      <c r="AP987" s="148">
        <v>0.23364485800266269</v>
      </c>
      <c r="AQ987" s="30">
        <v>49.484112609999997</v>
      </c>
      <c r="AR987" s="30">
        <v>260.74765014648438</v>
      </c>
      <c r="AS987" s="30">
        <v>99</v>
      </c>
      <c r="AT987" s="30">
        <v>51</v>
      </c>
      <c r="AU987" s="148">
        <v>0.5151515007019043</v>
      </c>
      <c r="AV987" s="30">
        <v>85.103897094726563</v>
      </c>
      <c r="AW987" s="148">
        <v>0.17647059261798859</v>
      </c>
      <c r="AX987" s="30">
        <v>50.051331449999999</v>
      </c>
      <c r="AY987" s="30"/>
      <c r="AZ987" s="30">
        <v>51</v>
      </c>
      <c r="BA987" s="30"/>
      <c r="BB987" s="148"/>
      <c r="BC987" s="30"/>
      <c r="BD987" s="30"/>
      <c r="BE987" s="30"/>
      <c r="BF987" s="147"/>
      <c r="BG987" s="30"/>
      <c r="BH987" s="30"/>
      <c r="BI987" s="30"/>
      <c r="BJ987" s="148"/>
      <c r="BK987" s="30"/>
      <c r="BL987" s="30"/>
      <c r="BM987" s="30"/>
      <c r="BN987" s="148"/>
      <c r="BO987" s="30"/>
      <c r="BP987" s="30"/>
      <c r="BQ987" s="148"/>
      <c r="BR987" s="148">
        <v>4.5999999999999999E-2</v>
      </c>
      <c r="BS987" s="148"/>
      <c r="BT987" s="148">
        <v>0.95400000000000007</v>
      </c>
      <c r="BU987" s="148"/>
      <c r="BV987" s="148">
        <v>0</v>
      </c>
      <c r="BW987" s="148"/>
      <c r="BX987" s="148">
        <v>0.16</v>
      </c>
      <c r="BY987" s="148">
        <v>0.39100000000000001</v>
      </c>
      <c r="BZ987" s="1"/>
      <c r="CA987" s="150">
        <v>7092.240234375</v>
      </c>
      <c r="CB987" s="150">
        <v>8870.1200000000008</v>
      </c>
      <c r="CC987" s="124" t="s">
        <v>4409</v>
      </c>
      <c r="CD987" t="s">
        <v>4633</v>
      </c>
    </row>
    <row r="988" spans="1:82" x14ac:dyDescent="0.3">
      <c r="A988" s="1">
        <v>680734060</v>
      </c>
      <c r="B988" s="124" t="s">
        <v>4409</v>
      </c>
      <c r="C988" t="s">
        <v>329</v>
      </c>
      <c r="D988" t="s">
        <v>1488</v>
      </c>
      <c r="E988" s="30">
        <v>90.827682495117188</v>
      </c>
      <c r="F988" s="30">
        <v>90.863807678222656</v>
      </c>
      <c r="G988" s="30">
        <v>87.150230407714844</v>
      </c>
      <c r="H988" s="30">
        <v>87.815261840820313</v>
      </c>
      <c r="I988" s="1">
        <v>264</v>
      </c>
      <c r="J988" s="1" t="s">
        <v>3981</v>
      </c>
      <c r="K988" s="1">
        <v>5</v>
      </c>
      <c r="L988" t="s">
        <v>3815</v>
      </c>
      <c r="M988" t="s">
        <v>3909</v>
      </c>
      <c r="N988" t="s">
        <v>3917</v>
      </c>
      <c r="O988" t="s">
        <v>3921</v>
      </c>
      <c r="P988" s="148">
        <v>0.38793104887008673</v>
      </c>
      <c r="Q988" s="30">
        <v>52.381877639999999</v>
      </c>
      <c r="R988" s="30">
        <v>330.17242431640631</v>
      </c>
      <c r="S988" s="1">
        <v>144</v>
      </c>
      <c r="T988" s="1">
        <v>90</v>
      </c>
      <c r="U988" s="148">
        <v>0.625</v>
      </c>
      <c r="V988" s="148">
        <v>0.22413793206214899</v>
      </c>
      <c r="W988" s="149">
        <v>52.380594070000001</v>
      </c>
      <c r="X988" s="149"/>
      <c r="Y988" s="1">
        <v>90</v>
      </c>
      <c r="Z988" s="30">
        <v>85.524818420410156</v>
      </c>
      <c r="AA988" s="148">
        <v>0.36</v>
      </c>
      <c r="AB988" s="30">
        <v>50.2</v>
      </c>
      <c r="AC988" s="30">
        <v>308</v>
      </c>
      <c r="AD988" s="30">
        <v>86.057357788085938</v>
      </c>
      <c r="AE988" s="148">
        <v>0.28299999999999997</v>
      </c>
      <c r="AF988" s="30">
        <v>50.35</v>
      </c>
      <c r="AG988" s="30">
        <v>290.89999999999998</v>
      </c>
      <c r="AH988" s="30">
        <v>83.690940856933594</v>
      </c>
      <c r="AI988" s="148">
        <v>0.43200000000000011</v>
      </c>
      <c r="AJ988" s="30">
        <v>49.60878366</v>
      </c>
      <c r="AK988" s="30">
        <v>326.39999999999998</v>
      </c>
      <c r="AL988" s="30">
        <v>83.83319091796875</v>
      </c>
      <c r="AM988" s="148">
        <v>0.41899999999999998</v>
      </c>
      <c r="AN988" s="30">
        <v>49.605967149999998</v>
      </c>
      <c r="AO988" s="30">
        <v>314</v>
      </c>
      <c r="AP988" s="148">
        <v>0.25</v>
      </c>
      <c r="AQ988" s="30">
        <v>51.354267640000003</v>
      </c>
      <c r="AR988" s="30">
        <v>248.27586364746091</v>
      </c>
      <c r="AS988" s="30">
        <v>144</v>
      </c>
      <c r="AT988" s="30">
        <v>90</v>
      </c>
      <c r="AU988" s="148">
        <v>0.625</v>
      </c>
      <c r="AV988" s="30">
        <v>87.815261840820313</v>
      </c>
      <c r="AW988" s="148">
        <v>0.18965516984462741</v>
      </c>
      <c r="AX988" s="30">
        <v>51.605262070000002</v>
      </c>
      <c r="AY988" s="30"/>
      <c r="AZ988" s="30">
        <v>90</v>
      </c>
      <c r="BA988" s="30">
        <v>84.134429931640625</v>
      </c>
      <c r="BB988" s="148">
        <v>0.22700000000000001</v>
      </c>
      <c r="BC988" s="30">
        <v>49.59</v>
      </c>
      <c r="BD988" s="30">
        <v>240</v>
      </c>
      <c r="BE988" s="30">
        <v>85.62457275390625</v>
      </c>
      <c r="BF988" s="147">
        <v>0.192</v>
      </c>
      <c r="BG988" s="30">
        <v>50.29</v>
      </c>
      <c r="BH988" s="30">
        <v>218.2</v>
      </c>
      <c r="BI988" s="30">
        <v>88.363243103027344</v>
      </c>
      <c r="BJ988" s="148">
        <v>0.25700000000000001</v>
      </c>
      <c r="BK988" s="30">
        <v>51.670275920000002</v>
      </c>
      <c r="BL988" s="30">
        <v>264.2</v>
      </c>
      <c r="BM988" s="30">
        <v>89.6990966796875</v>
      </c>
      <c r="BN988" s="148">
        <v>0.22600000000000001</v>
      </c>
      <c r="BO988" s="30">
        <v>52.345393369999996</v>
      </c>
      <c r="BP988" s="30">
        <v>247.3</v>
      </c>
      <c r="BQ988" s="148"/>
      <c r="BR988" s="148">
        <v>3.4000000000000002E-2</v>
      </c>
      <c r="BS988" s="148"/>
      <c r="BT988" s="148">
        <v>0.94700000000000006</v>
      </c>
      <c r="BU988" s="148"/>
      <c r="BV988" s="148">
        <v>1.8999999389052391E-2</v>
      </c>
      <c r="BW988" s="148">
        <v>2.3E-2</v>
      </c>
      <c r="BX988" s="148">
        <v>0.17399999999999999</v>
      </c>
      <c r="BY988" s="148">
        <v>0.39600000000000002</v>
      </c>
      <c r="BZ988" s="1"/>
      <c r="CA988" s="150">
        <v>7774.56005859375</v>
      </c>
      <c r="CB988" s="150">
        <v>9564.52</v>
      </c>
      <c r="CC988" s="124" t="s">
        <v>4409</v>
      </c>
      <c r="CD988" t="s">
        <v>4634</v>
      </c>
    </row>
    <row r="989" spans="1:82" x14ac:dyDescent="0.3">
      <c r="A989" s="1">
        <v>680741050</v>
      </c>
      <c r="B989" s="124" t="s">
        <v>4410</v>
      </c>
      <c r="C989" t="s">
        <v>330</v>
      </c>
      <c r="D989" t="s">
        <v>1489</v>
      </c>
      <c r="E989" s="30">
        <v>83.5472412109375</v>
      </c>
      <c r="F989" s="30">
        <v>83.291366577148438</v>
      </c>
      <c r="G989" s="30">
        <v>85.530494689941406</v>
      </c>
      <c r="H989" s="30">
        <v>83.437355041503906</v>
      </c>
      <c r="I989" s="1">
        <v>113</v>
      </c>
      <c r="J989" s="1">
        <v>6</v>
      </c>
      <c r="K989" s="1">
        <v>12</v>
      </c>
      <c r="L989" t="s">
        <v>3815</v>
      </c>
      <c r="M989" t="s">
        <v>3909</v>
      </c>
      <c r="N989" t="s">
        <v>3916</v>
      </c>
      <c r="O989" t="s">
        <v>3923</v>
      </c>
      <c r="P989" s="148">
        <v>0.5</v>
      </c>
      <c r="Q989" s="30">
        <v>49.353482790000001</v>
      </c>
      <c r="R989" s="30">
        <v>342.1875</v>
      </c>
      <c r="S989" s="1">
        <v>78</v>
      </c>
      <c r="T989" s="1">
        <v>31</v>
      </c>
      <c r="U989" s="148">
        <v>0.39743590354919428</v>
      </c>
      <c r="V989" s="148">
        <v>0.30434781312942499</v>
      </c>
      <c r="W989" s="149">
        <v>49.243011459999998</v>
      </c>
      <c r="X989" s="149"/>
      <c r="Y989" s="1">
        <v>31</v>
      </c>
      <c r="Z989" s="30">
        <v>78.274620056152344</v>
      </c>
      <c r="AA989" s="148">
        <v>0.57700000000000007</v>
      </c>
      <c r="AB989" s="30">
        <v>47.8</v>
      </c>
      <c r="AC989" s="30">
        <v>371.2</v>
      </c>
      <c r="AD989" s="30">
        <v>78.547142028808594</v>
      </c>
      <c r="AE989" s="148">
        <v>0.44</v>
      </c>
      <c r="AF989" s="30">
        <v>47.8</v>
      </c>
      <c r="AG989" s="30">
        <v>340</v>
      </c>
      <c r="AH989" s="30">
        <v>79.292488098144531</v>
      </c>
      <c r="AI989" s="148">
        <v>0.53799999999999992</v>
      </c>
      <c r="AJ989" s="30">
        <v>48.151952979999997</v>
      </c>
      <c r="AK989" s="30">
        <v>342.3</v>
      </c>
      <c r="AL989" s="30">
        <v>81.99560546875</v>
      </c>
      <c r="AM989" s="148">
        <v>0.33300000000000002</v>
      </c>
      <c r="AN989" s="30">
        <v>48.980640360000002</v>
      </c>
      <c r="AO989" s="30">
        <v>277.8</v>
      </c>
      <c r="AP989" s="148">
        <v>0.4375</v>
      </c>
      <c r="AQ989" s="30">
        <v>50.341076039999997</v>
      </c>
      <c r="AR989" s="30">
        <v>330</v>
      </c>
      <c r="AS989" s="30">
        <v>78</v>
      </c>
      <c r="AT989" s="30">
        <v>31</v>
      </c>
      <c r="AU989" s="148">
        <v>0.39743590354919428</v>
      </c>
      <c r="AV989" s="30">
        <v>83.437355041503906</v>
      </c>
      <c r="AW989" s="148">
        <v>0.36666667461395258</v>
      </c>
      <c r="AX989" s="30">
        <v>49.096209440000003</v>
      </c>
      <c r="AY989" s="30">
        <v>313.33334350585938</v>
      </c>
      <c r="AZ989" s="30">
        <v>31</v>
      </c>
      <c r="BA989" s="30">
        <v>81.783767700195313</v>
      </c>
      <c r="BB989" s="148">
        <v>0.32700000000000001</v>
      </c>
      <c r="BC989" s="30">
        <v>48.45</v>
      </c>
      <c r="BD989" s="30">
        <v>286.5</v>
      </c>
      <c r="BE989" s="30">
        <v>81.222282409667969</v>
      </c>
      <c r="BF989" s="147">
        <v>0.33300000000000002</v>
      </c>
      <c r="BG989" s="30">
        <v>48.12</v>
      </c>
      <c r="BH989" s="30">
        <v>290.5</v>
      </c>
      <c r="BI989" s="30">
        <v>85.774604797363281</v>
      </c>
      <c r="BJ989" s="148">
        <v>0.51900000000000002</v>
      </c>
      <c r="BK989" s="30">
        <v>50.409290759999998</v>
      </c>
      <c r="BL989" s="30">
        <v>331.5</v>
      </c>
      <c r="BM989" s="30">
        <v>84.231758117675781</v>
      </c>
      <c r="BN989" s="148">
        <v>0.38900000000000001</v>
      </c>
      <c r="BO989" s="30">
        <v>49.620612459999997</v>
      </c>
      <c r="BP989" s="30">
        <v>283.3</v>
      </c>
      <c r="BQ989" s="148"/>
      <c r="BR989" s="148"/>
      <c r="BS989" s="148"/>
      <c r="BT989" s="148">
        <v>0.96499999999999997</v>
      </c>
      <c r="BU989" s="148"/>
      <c r="BV989" s="148">
        <v>3.5000000149011612E-2</v>
      </c>
      <c r="BW989" s="148"/>
      <c r="BX989" s="148">
        <v>0.106</v>
      </c>
      <c r="BY989" s="148">
        <v>0.34200000000000003</v>
      </c>
      <c r="BZ989" s="1"/>
      <c r="CA989" s="150">
        <v>9613.3896484375</v>
      </c>
      <c r="CB989" s="150">
        <v>11256.49</v>
      </c>
      <c r="CC989" s="124" t="s">
        <v>4410</v>
      </c>
      <c r="CD989" t="s">
        <v>4633</v>
      </c>
    </row>
    <row r="990" spans="1:82" x14ac:dyDescent="0.3">
      <c r="A990" s="1">
        <v>680744020</v>
      </c>
      <c r="B990" s="124" t="s">
        <v>4410</v>
      </c>
      <c r="C990" t="s">
        <v>330</v>
      </c>
      <c r="D990" t="s">
        <v>1490</v>
      </c>
      <c r="E990" s="30">
        <v>95.971458435058594</v>
      </c>
      <c r="F990" s="30">
        <v>94.005073547363281</v>
      </c>
      <c r="G990" s="30">
        <v>90.493133544921875</v>
      </c>
      <c r="H990" s="30">
        <v>87.773979187011719</v>
      </c>
      <c r="I990" s="1">
        <v>85</v>
      </c>
      <c r="J990" s="1" t="s">
        <v>3981</v>
      </c>
      <c r="K990" s="1">
        <v>5</v>
      </c>
      <c r="L990" t="s">
        <v>3815</v>
      </c>
      <c r="M990" t="s">
        <v>3909</v>
      </c>
      <c r="N990" t="s">
        <v>3916</v>
      </c>
      <c r="O990" t="s">
        <v>3923</v>
      </c>
      <c r="P990" s="148">
        <v>0.43181818723678589</v>
      </c>
      <c r="Q990" s="30">
        <v>54.52149781</v>
      </c>
      <c r="R990" s="30">
        <v>345.45455932617188</v>
      </c>
      <c r="S990" s="1">
        <v>57</v>
      </c>
      <c r="T990" s="1">
        <v>19</v>
      </c>
      <c r="U990" s="148">
        <v>0.3333333432674408</v>
      </c>
      <c r="V990" s="148"/>
      <c r="W990" s="149">
        <v>53.682153700000001</v>
      </c>
      <c r="X990" s="149"/>
      <c r="Y990" s="1">
        <v>19</v>
      </c>
      <c r="Z990" s="30">
        <v>92.17083740234375</v>
      </c>
      <c r="AA990" s="148">
        <v>0.61299999999999999</v>
      </c>
      <c r="AB990" s="30">
        <v>52.4</v>
      </c>
      <c r="AC990" s="30">
        <v>350</v>
      </c>
      <c r="AD990" s="30">
        <v>97.867546081542969</v>
      </c>
      <c r="AE990" s="148">
        <v>0.69599999999999995</v>
      </c>
      <c r="AF990" s="30">
        <v>54.36</v>
      </c>
      <c r="AG990" s="30">
        <v>369.6</v>
      </c>
      <c r="AH990" s="30">
        <v>90.415992736816406</v>
      </c>
      <c r="AI990" s="148">
        <v>0.57399999999999995</v>
      </c>
      <c r="AJ990" s="30">
        <v>51.836213970000003</v>
      </c>
      <c r="AK990" s="30">
        <v>375.4</v>
      </c>
      <c r="AL990" s="30">
        <v>94.290618896484375</v>
      </c>
      <c r="AM990" s="148">
        <v>0.63</v>
      </c>
      <c r="AN990" s="30">
        <v>53.164612939999998</v>
      </c>
      <c r="AO990" s="30">
        <v>388.9</v>
      </c>
      <c r="AP990" s="148">
        <v>0.36363637447357178</v>
      </c>
      <c r="AQ990" s="30">
        <v>53.445338200000002</v>
      </c>
      <c r="AR990" s="30">
        <v>290.90908813476563</v>
      </c>
      <c r="AS990" s="30">
        <v>57</v>
      </c>
      <c r="AT990" s="30">
        <v>19</v>
      </c>
      <c r="AU990" s="148">
        <v>0.3333333432674408</v>
      </c>
      <c r="AV990" s="30">
        <v>87.773979187011719</v>
      </c>
      <c r="AW990" s="148"/>
      <c r="AX990" s="30">
        <v>51.58160204</v>
      </c>
      <c r="AY990" s="30"/>
      <c r="AZ990" s="30">
        <v>19</v>
      </c>
      <c r="BA990" s="30">
        <v>91.495704650878906</v>
      </c>
      <c r="BB990" s="148">
        <v>0.53200000000000003</v>
      </c>
      <c r="BC990" s="30">
        <v>53.16</v>
      </c>
      <c r="BD990" s="30">
        <v>329</v>
      </c>
      <c r="BE990" s="30">
        <v>96.234695434570313</v>
      </c>
      <c r="BF990" s="147">
        <v>0.52200000000000002</v>
      </c>
      <c r="BG990" s="30">
        <v>55.52</v>
      </c>
      <c r="BH990" s="30">
        <v>334.8</v>
      </c>
      <c r="BI990" s="30">
        <v>90.695709228515625</v>
      </c>
      <c r="BJ990" s="148">
        <v>0.67200000000000004</v>
      </c>
      <c r="BK990" s="30">
        <v>52.806471960000003</v>
      </c>
      <c r="BL990" s="30">
        <v>375.4</v>
      </c>
      <c r="BM990" s="30">
        <v>95.263595581054688</v>
      </c>
      <c r="BN990" s="148">
        <v>0.70400000000000007</v>
      </c>
      <c r="BO990" s="30">
        <v>55.118590349999998</v>
      </c>
      <c r="BP990" s="30">
        <v>374.1</v>
      </c>
      <c r="BQ990" s="148"/>
      <c r="BR990" s="148"/>
      <c r="BS990" s="148"/>
      <c r="BT990" s="148">
        <v>0.98799999999999999</v>
      </c>
      <c r="BU990" s="148"/>
      <c r="BV990" s="148">
        <v>1.200000010430813E-2</v>
      </c>
      <c r="BW990" s="148"/>
      <c r="BX990" s="148">
        <v>0.16500000000000001</v>
      </c>
      <c r="BY990" s="148">
        <v>0.253</v>
      </c>
      <c r="BZ990" s="1"/>
      <c r="CA990" s="150">
        <v>9589.66015625</v>
      </c>
      <c r="CB990" s="150">
        <v>11200.85</v>
      </c>
      <c r="CC990" s="124" t="s">
        <v>4410</v>
      </c>
      <c r="CD990" t="s">
        <v>4634</v>
      </c>
    </row>
    <row r="991" spans="1:82" x14ac:dyDescent="0.3">
      <c r="A991" s="1">
        <v>680754020</v>
      </c>
      <c r="B991" s="124" t="s">
        <v>4411</v>
      </c>
      <c r="C991" t="s">
        <v>331</v>
      </c>
      <c r="D991" t="s">
        <v>1491</v>
      </c>
      <c r="E991" s="30">
        <v>80.407966613769531</v>
      </c>
      <c r="F991" s="30">
        <v>80.782707214355469</v>
      </c>
      <c r="G991" s="30">
        <v>85.027015686035156</v>
      </c>
      <c r="H991" s="30">
        <v>83.600265502929688</v>
      </c>
      <c r="I991" s="1">
        <v>50</v>
      </c>
      <c r="J991" s="1" t="s">
        <v>3981</v>
      </c>
      <c r="K991" s="1">
        <v>8</v>
      </c>
      <c r="L991" t="s">
        <v>3815</v>
      </c>
      <c r="M991" t="s">
        <v>3909</v>
      </c>
      <c r="N991" t="s">
        <v>3916</v>
      </c>
      <c r="O991" t="s">
        <v>3921</v>
      </c>
      <c r="P991" s="148">
        <v>0.35135135054588318</v>
      </c>
      <c r="Q991" s="30">
        <v>48.047659889999998</v>
      </c>
      <c r="R991" s="30"/>
      <c r="S991" s="1">
        <v>59</v>
      </c>
      <c r="T991" s="1">
        <v>37</v>
      </c>
      <c r="U991" s="148">
        <v>0.62711864709854126</v>
      </c>
      <c r="V991" s="148">
        <v>0.28571429848670959</v>
      </c>
      <c r="W991" s="149">
        <v>48.203567769999999</v>
      </c>
      <c r="X991" s="149"/>
      <c r="Y991" s="1">
        <v>37</v>
      </c>
      <c r="Z991" s="30">
        <v>80.691352844238281</v>
      </c>
      <c r="AA991" s="148">
        <v>0.45900000000000002</v>
      </c>
      <c r="AB991" s="30">
        <v>48.6</v>
      </c>
      <c r="AC991" s="30">
        <v>335.1</v>
      </c>
      <c r="AD991" s="30">
        <v>81.610130310058594</v>
      </c>
      <c r="AE991" s="148">
        <v>0.38100000000000001</v>
      </c>
      <c r="AF991" s="30">
        <v>48.84</v>
      </c>
      <c r="AG991" s="30">
        <v>309.5</v>
      </c>
      <c r="AH991" s="30">
        <v>81.820808410644531</v>
      </c>
      <c r="AI991" s="148">
        <v>0.625</v>
      </c>
      <c r="AJ991" s="30">
        <v>48.989367970000004</v>
      </c>
      <c r="AK991" s="30">
        <v>375</v>
      </c>
      <c r="AL991" s="30">
        <v>82.699974060058594</v>
      </c>
      <c r="AM991" s="148">
        <v>0.46200000000000002</v>
      </c>
      <c r="AN991" s="30">
        <v>49.220335259999999</v>
      </c>
      <c r="AO991" s="30">
        <v>338.5</v>
      </c>
      <c r="AP991" s="148">
        <v>0.35135135054588318</v>
      </c>
      <c r="AQ991" s="30">
        <v>50.026136639999997</v>
      </c>
      <c r="AR991" s="30"/>
      <c r="AS991" s="30">
        <v>59</v>
      </c>
      <c r="AT991" s="30">
        <v>37</v>
      </c>
      <c r="AU991" s="148">
        <v>0.62711864709854126</v>
      </c>
      <c r="AV991" s="30">
        <v>83.600265502929688</v>
      </c>
      <c r="AW991" s="148">
        <v>0.190476194024086</v>
      </c>
      <c r="AX991" s="30">
        <v>49.18957855</v>
      </c>
      <c r="AY991" s="30"/>
      <c r="AZ991" s="30">
        <v>37</v>
      </c>
      <c r="BA991" s="30">
        <v>88.361495971679688</v>
      </c>
      <c r="BB991" s="148">
        <v>0.51400000000000001</v>
      </c>
      <c r="BC991" s="30">
        <v>51.64</v>
      </c>
      <c r="BD991" s="30">
        <v>313.5</v>
      </c>
      <c r="BE991" s="30">
        <v>87.714141845703125</v>
      </c>
      <c r="BF991" s="147">
        <v>0.28599999999999998</v>
      </c>
      <c r="BG991" s="30">
        <v>51.32</v>
      </c>
      <c r="BH991" s="30">
        <v>266.7</v>
      </c>
      <c r="BI991" s="30">
        <v>88.310722351074219</v>
      </c>
      <c r="BJ991" s="148">
        <v>0.625</v>
      </c>
      <c r="BK991" s="30">
        <v>51.644689810000003</v>
      </c>
      <c r="BL991" s="30">
        <v>370.8</v>
      </c>
      <c r="BM991" s="30">
        <v>87.104385375976563</v>
      </c>
      <c r="BN991" s="148">
        <v>0.38500000000000001</v>
      </c>
      <c r="BO991" s="30">
        <v>51.05225394</v>
      </c>
      <c r="BP991" s="30">
        <v>338.5</v>
      </c>
      <c r="BQ991" s="148"/>
      <c r="BR991" s="148"/>
      <c r="BS991" s="148"/>
      <c r="BT991" s="148">
        <v>0.98</v>
      </c>
      <c r="BU991" s="148"/>
      <c r="BV991" s="148">
        <v>1.9999999552965161E-2</v>
      </c>
      <c r="BW991" s="148"/>
      <c r="BX991" s="148">
        <v>0.12</v>
      </c>
      <c r="BY991" s="148">
        <v>0.5</v>
      </c>
      <c r="BZ991" s="1"/>
      <c r="CA991" s="150">
        <v>15178.6796875</v>
      </c>
      <c r="CB991" s="150">
        <v>16168.57</v>
      </c>
      <c r="CC991" s="124" t="s">
        <v>4411</v>
      </c>
      <c r="CD991" t="s">
        <v>4635</v>
      </c>
    </row>
    <row r="992" spans="1:82" x14ac:dyDescent="0.3">
      <c r="A992" s="1">
        <v>691044020</v>
      </c>
      <c r="B992" s="124" t="s">
        <v>4412</v>
      </c>
      <c r="C992" t="s">
        <v>332</v>
      </c>
      <c r="D992" t="s">
        <v>1492</v>
      </c>
      <c r="E992" s="30">
        <v>92.822731018066406</v>
      </c>
      <c r="F992" s="30">
        <v>90.268707275390625</v>
      </c>
      <c r="G992" s="30">
        <v>91.112533569335938</v>
      </c>
      <c r="H992" s="30">
        <v>91.045120239257813</v>
      </c>
      <c r="I992" s="1">
        <v>35</v>
      </c>
      <c r="J992" s="1" t="s">
        <v>3981</v>
      </c>
      <c r="K992" s="1">
        <v>8</v>
      </c>
      <c r="L992" t="s">
        <v>3863</v>
      </c>
      <c r="M992" t="s">
        <v>3911</v>
      </c>
      <c r="N992" t="s">
        <v>3916</v>
      </c>
      <c r="O992" t="s">
        <v>3921</v>
      </c>
      <c r="P992" s="148">
        <v>0.31578946113586431</v>
      </c>
      <c r="Q992" s="30">
        <v>53.21174456</v>
      </c>
      <c r="R992" s="30"/>
      <c r="S992" s="1">
        <v>25</v>
      </c>
      <c r="T992" s="1">
        <v>14</v>
      </c>
      <c r="U992" s="148">
        <v>0.56000000238418579</v>
      </c>
      <c r="V992" s="148"/>
      <c r="W992" s="149">
        <v>52.134019989999999</v>
      </c>
      <c r="X992" s="149"/>
      <c r="Y992" s="1">
        <v>14</v>
      </c>
      <c r="Z992" s="30">
        <v>87.337371826171875</v>
      </c>
      <c r="AA992" s="148">
        <v>0.47099999999999997</v>
      </c>
      <c r="AB992" s="30">
        <v>50.8</v>
      </c>
      <c r="AC992" s="30">
        <v>352.9</v>
      </c>
      <c r="AD992" s="30">
        <v>86.852554321289063</v>
      </c>
      <c r="AE992" s="148">
        <v>0.28599999999999998</v>
      </c>
      <c r="AF992" s="30">
        <v>50.62</v>
      </c>
      <c r="AG992" s="30">
        <v>314.3</v>
      </c>
      <c r="AH992" s="30">
        <v>85.776954650878906</v>
      </c>
      <c r="AI992" s="148">
        <v>0.5</v>
      </c>
      <c r="AJ992" s="30">
        <v>50.299698640000003</v>
      </c>
      <c r="AK992" s="30">
        <v>345</v>
      </c>
      <c r="AL992" s="30">
        <v>85.693168640136719</v>
      </c>
      <c r="AM992" s="148">
        <v>0.33300000000000002</v>
      </c>
      <c r="AN992" s="30">
        <v>50.238915679999998</v>
      </c>
      <c r="AO992" s="30">
        <v>300</v>
      </c>
      <c r="AP992" s="148">
        <v>0.73684209585189819</v>
      </c>
      <c r="AQ992" s="30">
        <v>53.832793469999999</v>
      </c>
      <c r="AR992" s="30"/>
      <c r="AS992" s="30">
        <v>25</v>
      </c>
      <c r="AT992" s="30">
        <v>14</v>
      </c>
      <c r="AU992" s="148">
        <v>0.56000000238418579</v>
      </c>
      <c r="AV992" s="30">
        <v>91.045120239257813</v>
      </c>
      <c r="AW992" s="148">
        <v>0.38461539149284357</v>
      </c>
      <c r="AX992" s="30">
        <v>53.456350499999999</v>
      </c>
      <c r="AY992" s="30"/>
      <c r="AZ992" s="30">
        <v>14</v>
      </c>
      <c r="BA992" s="30">
        <v>81.783767700195313</v>
      </c>
      <c r="BB992" s="148">
        <v>0.64700000000000002</v>
      </c>
      <c r="BC992" s="30">
        <v>48.45</v>
      </c>
      <c r="BD992" s="30">
        <v>370.6</v>
      </c>
      <c r="BE992" s="30">
        <v>82.682952880859375</v>
      </c>
      <c r="BF992" s="147">
        <v>0.42899999999999999</v>
      </c>
      <c r="BG992" s="30">
        <v>48.84</v>
      </c>
      <c r="BH992" s="30">
        <v>342.9</v>
      </c>
      <c r="BI992" s="30">
        <v>79.410682678222656</v>
      </c>
      <c r="BJ992" s="148">
        <v>0.5</v>
      </c>
      <c r="BK992" s="30">
        <v>47.309283669999999</v>
      </c>
      <c r="BL992" s="30">
        <v>345</v>
      </c>
      <c r="BM992" s="30">
        <v>80.276069641113281</v>
      </c>
      <c r="BN992" s="148">
        <v>0.25</v>
      </c>
      <c r="BO992" s="30">
        <v>47.649204339999997</v>
      </c>
      <c r="BP992" s="30">
        <v>300</v>
      </c>
      <c r="BQ992" s="148"/>
      <c r="BR992" s="148"/>
      <c r="BS992" s="148"/>
      <c r="BT992" s="148">
        <v>1</v>
      </c>
      <c r="BU992" s="148"/>
      <c r="BV992" s="148">
        <v>0</v>
      </c>
      <c r="BW992" s="148"/>
      <c r="BX992" s="148">
        <v>0.17100000000000001</v>
      </c>
      <c r="BY992" s="148">
        <v>0.5</v>
      </c>
      <c r="BZ992" s="1"/>
      <c r="CA992" s="150">
        <v>10057.8095703125</v>
      </c>
      <c r="CB992" s="150">
        <v>14602</v>
      </c>
      <c r="CC992" s="124" t="s">
        <v>4412</v>
      </c>
      <c r="CD992" t="s">
        <v>4635</v>
      </c>
    </row>
    <row r="993" spans="1:82" x14ac:dyDescent="0.3">
      <c r="A993" s="1">
        <v>691063000</v>
      </c>
      <c r="B993" s="124" t="s">
        <v>4413</v>
      </c>
      <c r="C993" t="s">
        <v>333</v>
      </c>
      <c r="D993" t="s">
        <v>1493</v>
      </c>
      <c r="E993" s="30">
        <v>92.154930114746094</v>
      </c>
      <c r="F993" s="30">
        <v>90.602241516113281</v>
      </c>
      <c r="G993" s="30">
        <v>89.662918090820313</v>
      </c>
      <c r="H993" s="30">
        <v>88.837127685546875</v>
      </c>
      <c r="I993" s="1">
        <v>194</v>
      </c>
      <c r="J993" s="1">
        <v>5</v>
      </c>
      <c r="K993" s="1">
        <v>8</v>
      </c>
      <c r="L993" t="s">
        <v>3863</v>
      </c>
      <c r="M993" t="s">
        <v>3911</v>
      </c>
      <c r="N993" t="s">
        <v>3917</v>
      </c>
      <c r="O993" t="s">
        <v>3921</v>
      </c>
      <c r="P993" s="148">
        <v>0.52150535583496094</v>
      </c>
      <c r="Q993" s="30">
        <v>52.933963669999997</v>
      </c>
      <c r="R993" s="30">
        <v>360.752685546875</v>
      </c>
      <c r="S993" s="1">
        <v>372</v>
      </c>
      <c r="T993" s="1">
        <v>210</v>
      </c>
      <c r="U993" s="148">
        <v>0.56451612710952759</v>
      </c>
      <c r="V993" s="148">
        <v>0.41999998688697809</v>
      </c>
      <c r="W993" s="149">
        <v>52.272217339999997</v>
      </c>
      <c r="X993" s="149">
        <v>325</v>
      </c>
      <c r="Y993" s="1">
        <v>210</v>
      </c>
      <c r="Z993" s="30">
        <v>83.410179138183594</v>
      </c>
      <c r="AA993" s="148">
        <v>0.374</v>
      </c>
      <c r="AB993" s="30">
        <v>49.5</v>
      </c>
      <c r="AC993" s="30">
        <v>327.7</v>
      </c>
      <c r="AD993" s="30">
        <v>84.997093200683594</v>
      </c>
      <c r="AE993" s="148">
        <v>0.316</v>
      </c>
      <c r="AF993" s="30">
        <v>49.99</v>
      </c>
      <c r="AG993" s="30">
        <v>313.2</v>
      </c>
      <c r="AH993" s="30">
        <v>82.324592590332031</v>
      </c>
      <c r="AI993" s="148">
        <v>0.34599999999999997</v>
      </c>
      <c r="AJ993" s="30">
        <v>49.156229400000001</v>
      </c>
      <c r="AK993" s="30">
        <v>307.89999999999998</v>
      </c>
      <c r="AL993" s="30">
        <v>82.374267578125</v>
      </c>
      <c r="AM993" s="148">
        <v>0.27700000000000002</v>
      </c>
      <c r="AN993" s="30">
        <v>49.109498250000001</v>
      </c>
      <c r="AO993" s="30">
        <v>283.89999999999998</v>
      </c>
      <c r="AP993" s="148">
        <v>0.45161288976669312</v>
      </c>
      <c r="AQ993" s="30">
        <v>52.926017549999997</v>
      </c>
      <c r="AR993" s="30">
        <v>327.41934204101563</v>
      </c>
      <c r="AS993" s="30">
        <v>372</v>
      </c>
      <c r="AT993" s="30">
        <v>210</v>
      </c>
      <c r="AU993" s="148">
        <v>0.56451612710952759</v>
      </c>
      <c r="AV993" s="30">
        <v>88.837127685546875</v>
      </c>
      <c r="AW993" s="148">
        <v>0.33000001311302191</v>
      </c>
      <c r="AX993" s="30">
        <v>52.190910389999999</v>
      </c>
      <c r="AY993" s="30">
        <v>283</v>
      </c>
      <c r="AZ993" s="30">
        <v>210</v>
      </c>
      <c r="BA993" s="30">
        <v>82.443603515625</v>
      </c>
      <c r="BB993" s="148">
        <v>0.35399999999999998</v>
      </c>
      <c r="BC993" s="30">
        <v>48.77</v>
      </c>
      <c r="BD993" s="30">
        <v>293.8</v>
      </c>
      <c r="BE993" s="30">
        <v>83.108978271484375</v>
      </c>
      <c r="BF993" s="147">
        <v>0.254</v>
      </c>
      <c r="BG993" s="30">
        <v>49.05</v>
      </c>
      <c r="BH993" s="30">
        <v>262.3</v>
      </c>
      <c r="BI993" s="30">
        <v>79.909210205078125</v>
      </c>
      <c r="BJ993" s="148">
        <v>0.221</v>
      </c>
      <c r="BK993" s="30">
        <v>47.55212736</v>
      </c>
      <c r="BL993" s="30">
        <v>251.2</v>
      </c>
      <c r="BM993" s="30">
        <v>80.372428894042969</v>
      </c>
      <c r="BN993" s="148">
        <v>0.14000000000000001</v>
      </c>
      <c r="BO993" s="30">
        <v>47.69722496</v>
      </c>
      <c r="BP993" s="30">
        <v>226.5</v>
      </c>
      <c r="BQ993" s="148">
        <v>5.1999999999999998E-2</v>
      </c>
      <c r="BR993" s="148">
        <v>2.5999999999999999E-2</v>
      </c>
      <c r="BS993" s="148"/>
      <c r="BT993" s="148">
        <v>0.84499999999999997</v>
      </c>
      <c r="BU993" s="148">
        <v>6.7000000000000004E-2</v>
      </c>
      <c r="BV993" s="148">
        <v>9.9999997764825821E-3</v>
      </c>
      <c r="BW993" s="148"/>
      <c r="BX993" s="148">
        <v>0.247</v>
      </c>
      <c r="BY993" s="148">
        <v>0.41199999999999998</v>
      </c>
      <c r="BZ993" s="1"/>
      <c r="CA993" s="150">
        <v>8781.259765625</v>
      </c>
      <c r="CB993" s="150">
        <v>9334.16</v>
      </c>
      <c r="CC993" s="124" t="s">
        <v>4413</v>
      </c>
      <c r="CD993" t="s">
        <v>4635</v>
      </c>
    </row>
    <row r="994" spans="1:82" x14ac:dyDescent="0.3">
      <c r="A994" s="1">
        <v>691064040</v>
      </c>
      <c r="B994" s="124" t="s">
        <v>4413</v>
      </c>
      <c r="C994" t="s">
        <v>333</v>
      </c>
      <c r="D994" t="s">
        <v>1494</v>
      </c>
      <c r="E994" s="30">
        <v>76.366455078125</v>
      </c>
      <c r="F994" s="30">
        <v>77.264106750488281</v>
      </c>
      <c r="G994" s="30">
        <v>88.959846496582031</v>
      </c>
      <c r="H994" s="30">
        <v>86.829399108886719</v>
      </c>
      <c r="I994" s="1">
        <v>226</v>
      </c>
      <c r="J994" s="1" t="s">
        <v>4733</v>
      </c>
      <c r="K994" s="1">
        <v>4</v>
      </c>
      <c r="L994" t="s">
        <v>3863</v>
      </c>
      <c r="M994" t="s">
        <v>3911</v>
      </c>
      <c r="N994" t="s">
        <v>3917</v>
      </c>
      <c r="O994" t="s">
        <v>3921</v>
      </c>
      <c r="P994" s="148">
        <v>0.50537633895874023</v>
      </c>
      <c r="Q994" s="30">
        <v>46.366540559999997</v>
      </c>
      <c r="R994" s="30">
        <v>346.236572265625</v>
      </c>
      <c r="S994" s="1">
        <v>39</v>
      </c>
      <c r="T994" s="1">
        <v>23</v>
      </c>
      <c r="U994" s="148">
        <v>0.58974361419677734</v>
      </c>
      <c r="V994" s="148">
        <v>0.41379311680793762</v>
      </c>
      <c r="W994" s="149">
        <v>46.745662660000001</v>
      </c>
      <c r="X994" s="149">
        <v>327.58621215820313</v>
      </c>
      <c r="Y994" s="1">
        <v>23</v>
      </c>
      <c r="Z994" s="30">
        <v>77.066253662109375</v>
      </c>
      <c r="AA994" s="148">
        <v>0.49399999999999999</v>
      </c>
      <c r="AB994" s="30">
        <v>47.4</v>
      </c>
      <c r="AC994" s="30">
        <v>348.1</v>
      </c>
      <c r="AD994" s="30">
        <v>80.314254760742188</v>
      </c>
      <c r="AE994" s="148">
        <v>0.40400000000000003</v>
      </c>
      <c r="AF994" s="30">
        <v>48.4</v>
      </c>
      <c r="AG994" s="30">
        <v>319.2</v>
      </c>
      <c r="AH994" s="30">
        <v>79.758613586425781</v>
      </c>
      <c r="AI994" s="148">
        <v>0.5</v>
      </c>
      <c r="AJ994" s="30">
        <v>48.3063419</v>
      </c>
      <c r="AK994" s="30">
        <v>350</v>
      </c>
      <c r="AL994" s="30">
        <v>84.272476196289063</v>
      </c>
      <c r="AM994" s="148">
        <v>0.41699999999999998</v>
      </c>
      <c r="AN994" s="30">
        <v>49.755456520000003</v>
      </c>
      <c r="AO994" s="30">
        <v>322.89999999999998</v>
      </c>
      <c r="AP994" s="148">
        <v>0.6086956262588501</v>
      </c>
      <c r="AQ994" s="30">
        <v>52.48622941</v>
      </c>
      <c r="AR994" s="30">
        <v>358.69564819335938</v>
      </c>
      <c r="AS994" s="30">
        <v>39</v>
      </c>
      <c r="AT994" s="30">
        <v>23</v>
      </c>
      <c r="AU994" s="148">
        <v>0.58974361419677734</v>
      </c>
      <c r="AV994" s="30">
        <v>86.829399108886719</v>
      </c>
      <c r="AW994" s="148">
        <v>0.52631580829620361</v>
      </c>
      <c r="AX994" s="30">
        <v>51.040246519999997</v>
      </c>
      <c r="AY994" s="30">
        <v>322.8070068359375</v>
      </c>
      <c r="AZ994" s="30">
        <v>23</v>
      </c>
      <c r="BA994" s="30">
        <v>85.7015380859375</v>
      </c>
      <c r="BB994" s="148">
        <v>0.65400000000000003</v>
      </c>
      <c r="BC994" s="30">
        <v>50.35</v>
      </c>
      <c r="BD994" s="30">
        <v>387.7</v>
      </c>
      <c r="BE994" s="30">
        <v>83.961036682128906</v>
      </c>
      <c r="BF994" s="147">
        <v>0.51900000000000002</v>
      </c>
      <c r="BG994" s="30">
        <v>49.47</v>
      </c>
      <c r="BH994" s="30">
        <v>351.9</v>
      </c>
      <c r="BI994" s="30">
        <v>82.516746520996094</v>
      </c>
      <c r="BJ994" s="148">
        <v>0.72099999999999997</v>
      </c>
      <c r="BK994" s="30">
        <v>48.822314310000003</v>
      </c>
      <c r="BL994" s="30">
        <v>386</v>
      </c>
      <c r="BM994" s="30">
        <v>81.8741455078125</v>
      </c>
      <c r="BN994" s="148">
        <v>0.58299999999999996</v>
      </c>
      <c r="BO994" s="30">
        <v>48.445641039999998</v>
      </c>
      <c r="BP994" s="30">
        <v>347.9</v>
      </c>
      <c r="BQ994" s="148">
        <v>4.3999999999999997E-2</v>
      </c>
      <c r="BR994" s="148">
        <v>3.1E-2</v>
      </c>
      <c r="BS994" s="148"/>
      <c r="BT994" s="148">
        <v>0.81900000000000006</v>
      </c>
      <c r="BU994" s="148">
        <v>0.08</v>
      </c>
      <c r="BV994" s="148">
        <v>2.700000070035458E-2</v>
      </c>
      <c r="BW994" s="148"/>
      <c r="BX994" s="148">
        <v>0.19</v>
      </c>
      <c r="BY994" s="148">
        <v>0.50600000000000001</v>
      </c>
      <c r="BZ994" s="1"/>
      <c r="CA994" s="150">
        <v>11393.0302734375</v>
      </c>
      <c r="CB994" s="150">
        <v>12486.91</v>
      </c>
      <c r="CC994" s="124" t="s">
        <v>4413</v>
      </c>
      <c r="CD994" t="s">
        <v>4634</v>
      </c>
    </row>
    <row r="995" spans="1:82" x14ac:dyDescent="0.3">
      <c r="A995" s="1">
        <v>691074020</v>
      </c>
      <c r="B995" s="124" t="s">
        <v>4414</v>
      </c>
      <c r="C995" t="s">
        <v>334</v>
      </c>
      <c r="D995" t="s">
        <v>1495</v>
      </c>
      <c r="E995" s="30">
        <v>86.884132385253906</v>
      </c>
      <c r="F995" s="30">
        <v>88.187889099121094</v>
      </c>
      <c r="G995" s="30">
        <v>85.40753173828125</v>
      </c>
      <c r="H995" s="30">
        <v>85.917579650878906</v>
      </c>
      <c r="I995" s="1">
        <v>44</v>
      </c>
      <c r="J995" s="1" t="s">
        <v>3981</v>
      </c>
      <c r="K995" s="1">
        <v>8</v>
      </c>
      <c r="L995" t="s">
        <v>3863</v>
      </c>
      <c r="M995" t="s">
        <v>3911</v>
      </c>
      <c r="N995" t="s">
        <v>3916</v>
      </c>
      <c r="O995" t="s">
        <v>3921</v>
      </c>
      <c r="P995" s="148">
        <v>0.5</v>
      </c>
      <c r="Q995" s="30">
        <v>50.741506870000002</v>
      </c>
      <c r="R995" s="30">
        <v>334.375</v>
      </c>
      <c r="S995" s="1">
        <v>49</v>
      </c>
      <c r="T995" s="1">
        <v>35</v>
      </c>
      <c r="U995" s="148">
        <v>0.71428573131561279</v>
      </c>
      <c r="V995" s="148">
        <v>0.4482758641242981</v>
      </c>
      <c r="W995" s="149">
        <v>51.271847579999999</v>
      </c>
      <c r="X995" s="149">
        <v>324.137939453125</v>
      </c>
      <c r="Y995" s="1">
        <v>35</v>
      </c>
      <c r="Z995" s="30">
        <v>78.576705932617188</v>
      </c>
      <c r="AA995" s="148">
        <v>0.51500000000000001</v>
      </c>
      <c r="AB995" s="30">
        <v>47.9</v>
      </c>
      <c r="AC995" s="30">
        <v>333.3</v>
      </c>
      <c r="AD995" s="30">
        <v>79.725212097167969</v>
      </c>
      <c r="AE995" s="148">
        <v>0.35</v>
      </c>
      <c r="AF995" s="30">
        <v>48.2</v>
      </c>
      <c r="AG995" s="30">
        <v>290</v>
      </c>
      <c r="AH995" s="30">
        <v>84.038223266601563</v>
      </c>
      <c r="AI995" s="148">
        <v>0.63200000000000001</v>
      </c>
      <c r="AJ995" s="30">
        <v>49.723807489999999</v>
      </c>
      <c r="AK995" s="30">
        <v>363.2</v>
      </c>
      <c r="AL995" s="30">
        <v>84.083366394042969</v>
      </c>
      <c r="AM995" s="148">
        <v>0.52200000000000002</v>
      </c>
      <c r="AN995" s="30">
        <v>49.691102839999999</v>
      </c>
      <c r="AO995" s="30">
        <v>321.7</v>
      </c>
      <c r="AP995" s="148">
        <v>0.3125</v>
      </c>
      <c r="AQ995" s="30">
        <v>50.264160070000003</v>
      </c>
      <c r="AR995" s="30"/>
      <c r="AS995" s="30">
        <v>49</v>
      </c>
      <c r="AT995" s="30">
        <v>35</v>
      </c>
      <c r="AU995" s="148">
        <v>0.71428573131561279</v>
      </c>
      <c r="AV995" s="30">
        <v>85.917579650878906</v>
      </c>
      <c r="AW995" s="148">
        <v>0.31034481525421143</v>
      </c>
      <c r="AX995" s="30">
        <v>50.517670770000002</v>
      </c>
      <c r="AY995" s="30"/>
      <c r="AZ995" s="30">
        <v>35</v>
      </c>
      <c r="BA995" s="30">
        <v>79.659927368164063</v>
      </c>
      <c r="BB995" s="148">
        <v>0.30299999999999999</v>
      </c>
      <c r="BC995" s="30">
        <v>47.42</v>
      </c>
      <c r="BD995" s="30">
        <v>269.7</v>
      </c>
      <c r="BE995" s="30">
        <v>83.149551391601563</v>
      </c>
      <c r="BF995" s="147">
        <v>0.25</v>
      </c>
      <c r="BG995" s="30">
        <v>49.07</v>
      </c>
      <c r="BH995" s="30">
        <v>230</v>
      </c>
      <c r="BI995" s="30">
        <v>85.685623168945313</v>
      </c>
      <c r="BJ995" s="148">
        <v>0.5</v>
      </c>
      <c r="BK995" s="30">
        <v>50.365944470000002</v>
      </c>
      <c r="BL995" s="30">
        <v>342.1</v>
      </c>
      <c r="BM995" s="30">
        <v>88.004493713378906</v>
      </c>
      <c r="BN995" s="148">
        <v>0.47799999999999998</v>
      </c>
      <c r="BO995" s="30">
        <v>51.500845589999997</v>
      </c>
      <c r="BP995" s="30">
        <v>334.8</v>
      </c>
      <c r="BQ995" s="148"/>
      <c r="BR995" s="148"/>
      <c r="BS995" s="148"/>
      <c r="BT995" s="148">
        <v>0.95500000000000007</v>
      </c>
      <c r="BU995" s="148"/>
      <c r="BV995" s="148">
        <v>4.5000001788139343E-2</v>
      </c>
      <c r="BW995" s="148"/>
      <c r="BX995" s="148">
        <v>0.159</v>
      </c>
      <c r="BY995" s="148">
        <v>0.46700000000000003</v>
      </c>
      <c r="BZ995" s="1"/>
      <c r="CA995" s="150">
        <v>11409.2099609375</v>
      </c>
      <c r="CB995" s="150">
        <v>12285.86</v>
      </c>
      <c r="CC995" s="124" t="s">
        <v>4414</v>
      </c>
      <c r="CD995" t="s">
        <v>4635</v>
      </c>
    </row>
    <row r="996" spans="1:82" x14ac:dyDescent="0.3">
      <c r="A996" s="1">
        <v>691081050</v>
      </c>
      <c r="B996" s="124" t="s">
        <v>4415</v>
      </c>
      <c r="C996" t="s">
        <v>335</v>
      </c>
      <c r="D996" t="s">
        <v>1496</v>
      </c>
      <c r="E996" s="30">
        <v>78.149337768554688</v>
      </c>
      <c r="F996" s="30">
        <v>79.391273498535156</v>
      </c>
      <c r="G996" s="30">
        <v>77.155670166015625</v>
      </c>
      <c r="H996" s="30">
        <v>76.154205322265625</v>
      </c>
      <c r="I996" s="1">
        <v>75</v>
      </c>
      <c r="J996" s="1">
        <v>7</v>
      </c>
      <c r="K996" s="1">
        <v>12</v>
      </c>
      <c r="L996" t="s">
        <v>3863</v>
      </c>
      <c r="M996" t="s">
        <v>3911</v>
      </c>
      <c r="N996" t="s">
        <v>3917</v>
      </c>
      <c r="O996" t="s">
        <v>3921</v>
      </c>
      <c r="P996" s="148">
        <v>0.27272728085517878</v>
      </c>
      <c r="Q996" s="30">
        <v>47.108155709999998</v>
      </c>
      <c r="R996" s="30"/>
      <c r="S996" s="1">
        <v>46</v>
      </c>
      <c r="T996" s="1">
        <v>25</v>
      </c>
      <c r="U996" s="148">
        <v>0.54347825050354004</v>
      </c>
      <c r="V996" s="148">
        <v>0.31578946113586431</v>
      </c>
      <c r="W996" s="149">
        <v>47.627036949999997</v>
      </c>
      <c r="X996" s="149"/>
      <c r="Y996" s="1">
        <v>25</v>
      </c>
      <c r="Z996" s="30">
        <v>79.785079956054688</v>
      </c>
      <c r="AA996" s="148">
        <v>0.36799999999999999</v>
      </c>
      <c r="AB996" s="30">
        <v>48.3</v>
      </c>
      <c r="AC996" s="30">
        <v>313.2</v>
      </c>
      <c r="AD996" s="30">
        <v>78.723854064941406</v>
      </c>
      <c r="AE996" s="148">
        <v>0.3</v>
      </c>
      <c r="AF996" s="30">
        <v>47.86</v>
      </c>
      <c r="AG996" s="30">
        <v>270</v>
      </c>
      <c r="AH996" s="30">
        <v>81.072517395019531</v>
      </c>
      <c r="AI996" s="148">
        <v>0.54799999999999993</v>
      </c>
      <c r="AJ996" s="30">
        <v>48.74152333</v>
      </c>
      <c r="AK996" s="30">
        <v>338.1</v>
      </c>
      <c r="AL996" s="30">
        <v>80.388092041015625</v>
      </c>
      <c r="AM996" s="148">
        <v>0.44</v>
      </c>
      <c r="AN996" s="30">
        <v>48.433606220000001</v>
      </c>
      <c r="AO996" s="30">
        <v>304</v>
      </c>
      <c r="AP996" s="148">
        <v>0.25</v>
      </c>
      <c r="AQ996" s="30">
        <v>45.102400520000003</v>
      </c>
      <c r="AR996" s="30"/>
      <c r="AS996" s="30">
        <v>46</v>
      </c>
      <c r="AT996" s="30">
        <v>25</v>
      </c>
      <c r="AU996" s="148">
        <v>0.54347825050354004</v>
      </c>
      <c r="AV996" s="30">
        <v>76.154205322265625</v>
      </c>
      <c r="AW996" s="148">
        <v>0.15000000596046451</v>
      </c>
      <c r="AX996" s="30">
        <v>44.922115699999999</v>
      </c>
      <c r="AY996" s="30"/>
      <c r="AZ996" s="30">
        <v>25</v>
      </c>
      <c r="BA996" s="30">
        <v>79.474349975585938</v>
      </c>
      <c r="BB996" s="148">
        <v>0.108</v>
      </c>
      <c r="BC996" s="30">
        <v>47.33</v>
      </c>
      <c r="BD996" s="30">
        <v>267.60000000000002</v>
      </c>
      <c r="BE996" s="30">
        <v>80.370231628417969</v>
      </c>
      <c r="BF996" s="147">
        <v>0</v>
      </c>
      <c r="BG996" s="30">
        <v>47.7</v>
      </c>
      <c r="BH996" s="30">
        <v>233.3</v>
      </c>
      <c r="BI996" s="30">
        <v>81.2486572265625</v>
      </c>
      <c r="BJ996" s="148">
        <v>0.33300000000000002</v>
      </c>
      <c r="BK996" s="30">
        <v>48.204599109999997</v>
      </c>
      <c r="BL996" s="30">
        <v>293.3</v>
      </c>
      <c r="BM996" s="30">
        <v>81.791473388671875</v>
      </c>
      <c r="BN996" s="148">
        <v>0.25</v>
      </c>
      <c r="BO996" s="30">
        <v>48.404439770000003</v>
      </c>
      <c r="BP996" s="30">
        <v>257.10000000000002</v>
      </c>
      <c r="BQ996" s="148"/>
      <c r="BR996" s="148"/>
      <c r="BS996" s="148"/>
      <c r="BT996" s="148">
        <v>0.98699999999999999</v>
      </c>
      <c r="BU996" s="148"/>
      <c r="BV996" s="148">
        <v>1.30000002682209E-2</v>
      </c>
      <c r="BW996" s="148"/>
      <c r="BX996" s="148">
        <v>0.14699999999999999</v>
      </c>
      <c r="BY996" s="148">
        <v>0.52900000000000003</v>
      </c>
      <c r="BZ996" s="1"/>
      <c r="CA996" s="150">
        <v>15911.2099609375</v>
      </c>
      <c r="CB996" s="150">
        <v>16492.61</v>
      </c>
      <c r="CC996" s="124" t="s">
        <v>4415</v>
      </c>
      <c r="CD996" t="s">
        <v>4633</v>
      </c>
    </row>
    <row r="997" spans="1:82" x14ac:dyDescent="0.3">
      <c r="A997" s="1">
        <v>691084020</v>
      </c>
      <c r="B997" s="124" t="s">
        <v>4415</v>
      </c>
      <c r="C997" t="s">
        <v>335</v>
      </c>
      <c r="D997" t="s">
        <v>1497</v>
      </c>
      <c r="E997" s="30">
        <v>82.516685485839844</v>
      </c>
      <c r="F997" s="30">
        <v>82.996421813964844</v>
      </c>
      <c r="G997" s="30">
        <v>87.641525268554688</v>
      </c>
      <c r="H997" s="30">
        <v>85.243980407714844</v>
      </c>
      <c r="I997" s="1">
        <v>103</v>
      </c>
      <c r="J997" s="1" t="s">
        <v>4733</v>
      </c>
      <c r="K997" s="1">
        <v>6</v>
      </c>
      <c r="L997" t="s">
        <v>3863</v>
      </c>
      <c r="M997" t="s">
        <v>3911</v>
      </c>
      <c r="N997" t="s">
        <v>3917</v>
      </c>
      <c r="O997" t="s">
        <v>3921</v>
      </c>
      <c r="P997" s="148">
        <v>0.29411765933036799</v>
      </c>
      <c r="Q997" s="30">
        <v>48.924810209999997</v>
      </c>
      <c r="R997" s="30"/>
      <c r="S997" s="1">
        <v>70</v>
      </c>
      <c r="T997" s="1">
        <v>51</v>
      </c>
      <c r="U997" s="148">
        <v>0.72857141494750977</v>
      </c>
      <c r="V997" s="148">
        <v>0.3055555522441864</v>
      </c>
      <c r="W997" s="149">
        <v>49.120803469999998</v>
      </c>
      <c r="X997" s="149"/>
      <c r="Y997" s="1">
        <v>51</v>
      </c>
      <c r="Z997" s="30">
        <v>81.597625732421875</v>
      </c>
      <c r="AA997" s="148">
        <v>0.255</v>
      </c>
      <c r="AB997" s="30">
        <v>48.9</v>
      </c>
      <c r="AC997" s="30">
        <v>298.2</v>
      </c>
      <c r="AD997" s="30">
        <v>82.140266418457031</v>
      </c>
      <c r="AE997" s="148">
        <v>0.25600000000000001</v>
      </c>
      <c r="AF997" s="30">
        <v>49.02</v>
      </c>
      <c r="AG997" s="30">
        <v>282.10000000000002</v>
      </c>
      <c r="AH997" s="30">
        <v>85.006240844726563</v>
      </c>
      <c r="AI997" s="148">
        <v>0.46899999999999997</v>
      </c>
      <c r="AJ997" s="30">
        <v>50.044427740000003</v>
      </c>
      <c r="AK997" s="30">
        <v>334.7</v>
      </c>
      <c r="AL997" s="30">
        <v>85.249595642089844</v>
      </c>
      <c r="AM997" s="148">
        <v>0.48599999999999999</v>
      </c>
      <c r="AN997" s="30">
        <v>50.087968140000001</v>
      </c>
      <c r="AO997" s="30">
        <v>325.7</v>
      </c>
      <c r="AP997" s="148">
        <v>0.27450981736183172</v>
      </c>
      <c r="AQ997" s="30">
        <v>51.66158557</v>
      </c>
      <c r="AR997" s="30"/>
      <c r="AS997" s="30">
        <v>70</v>
      </c>
      <c r="AT997" s="30">
        <v>51</v>
      </c>
      <c r="AU997" s="148">
        <v>0.72857141494750977</v>
      </c>
      <c r="AV997" s="30">
        <v>85.243980407714844</v>
      </c>
      <c r="AW997" s="148">
        <v>0.1944444477558136</v>
      </c>
      <c r="AX997" s="30">
        <v>50.13161582</v>
      </c>
      <c r="AY997" s="30"/>
      <c r="AZ997" s="30">
        <v>51</v>
      </c>
      <c r="BA997" s="30">
        <v>83.742652893066406</v>
      </c>
      <c r="BB997" s="148">
        <v>0.27300000000000002</v>
      </c>
      <c r="BC997" s="30">
        <v>49.4</v>
      </c>
      <c r="BD997" s="30">
        <v>270.89999999999998</v>
      </c>
      <c r="BE997" s="30">
        <v>82.662666320800781</v>
      </c>
      <c r="BF997" s="147">
        <v>0.17899999999999999</v>
      </c>
      <c r="BG997" s="30">
        <v>48.83</v>
      </c>
      <c r="BH997" s="30">
        <v>246.2</v>
      </c>
      <c r="BI997" s="30">
        <v>84.833656311035156</v>
      </c>
      <c r="BJ997" s="148">
        <v>0.34699999999999998</v>
      </c>
      <c r="BK997" s="30">
        <v>49.950933089999999</v>
      </c>
      <c r="BL997" s="30">
        <v>285.7</v>
      </c>
      <c r="BM997" s="30">
        <v>83.820365905761719</v>
      </c>
      <c r="BN997" s="148">
        <v>0.34300000000000003</v>
      </c>
      <c r="BO997" s="30">
        <v>49.415587629999997</v>
      </c>
      <c r="BP997" s="30">
        <v>280</v>
      </c>
      <c r="BQ997" s="148"/>
      <c r="BR997" s="148">
        <v>4.9000000000000002E-2</v>
      </c>
      <c r="BS997" s="148"/>
      <c r="BT997" s="148">
        <v>0.95100000000000007</v>
      </c>
      <c r="BU997" s="148"/>
      <c r="BV997" s="148">
        <v>0</v>
      </c>
      <c r="BW997" s="148"/>
      <c r="BX997" s="148">
        <v>0.185</v>
      </c>
      <c r="BY997" s="148">
        <v>0.59199999999999997</v>
      </c>
      <c r="BZ997" s="1"/>
      <c r="CA997" s="150">
        <v>9679.2998046875</v>
      </c>
      <c r="CB997" s="150">
        <v>10972.86</v>
      </c>
      <c r="CC997" s="124" t="s">
        <v>4415</v>
      </c>
      <c r="CD997" t="s">
        <v>4634</v>
      </c>
    </row>
    <row r="998" spans="1:82" x14ac:dyDescent="0.3">
      <c r="A998" s="1">
        <v>691093000</v>
      </c>
      <c r="B998" s="124" t="s">
        <v>4416</v>
      </c>
      <c r="C998" t="s">
        <v>336</v>
      </c>
      <c r="D998" t="s">
        <v>1498</v>
      </c>
      <c r="E998" s="30">
        <v>87.367942810058594</v>
      </c>
      <c r="F998" s="30">
        <v>84.996742248535156</v>
      </c>
      <c r="G998" s="30">
        <v>86.339797973632813</v>
      </c>
      <c r="H998" s="30">
        <v>83.928535461425781</v>
      </c>
      <c r="I998" s="1">
        <v>57</v>
      </c>
      <c r="J998" s="1">
        <v>7</v>
      </c>
      <c r="K998" s="1">
        <v>8</v>
      </c>
      <c r="L998" t="s">
        <v>3863</v>
      </c>
      <c r="M998" t="s">
        <v>3911</v>
      </c>
      <c r="N998" t="s">
        <v>3917</v>
      </c>
      <c r="O998" t="s">
        <v>3921</v>
      </c>
      <c r="P998" s="148">
        <v>0.32727271318435669</v>
      </c>
      <c r="Q998" s="30">
        <v>50.942753930000002</v>
      </c>
      <c r="R998" s="30">
        <v>312.72726440429688</v>
      </c>
      <c r="S998" s="1">
        <v>108</v>
      </c>
      <c r="T998" s="1">
        <v>50</v>
      </c>
      <c r="U998" s="148">
        <v>0.46296295523643488</v>
      </c>
      <c r="V998" s="148">
        <v>0.20689655840396881</v>
      </c>
      <c r="W998" s="149">
        <v>49.949620260000003</v>
      </c>
      <c r="X998" s="149"/>
      <c r="Y998" s="1">
        <v>50</v>
      </c>
      <c r="Z998" s="30">
        <v>80.993446350097656</v>
      </c>
      <c r="AA998" s="148">
        <v>0.42</v>
      </c>
      <c r="AB998" s="30">
        <v>48.7</v>
      </c>
      <c r="AC998" s="30">
        <v>332</v>
      </c>
      <c r="AD998" s="30">
        <v>79.519050598144531</v>
      </c>
      <c r="AE998" s="148">
        <v>0.27300000000000002</v>
      </c>
      <c r="AF998" s="30">
        <v>48.13</v>
      </c>
      <c r="AG998" s="30">
        <v>281.8</v>
      </c>
      <c r="AH998" s="30">
        <v>75.549980163574219</v>
      </c>
      <c r="AI998" s="148">
        <v>0.29199999999999998</v>
      </c>
      <c r="AJ998" s="30">
        <v>46.91238285</v>
      </c>
      <c r="AK998" s="30">
        <v>306.3</v>
      </c>
      <c r="AL998" s="30">
        <v>75.281173706054688</v>
      </c>
      <c r="AM998" s="148">
        <v>0.185</v>
      </c>
      <c r="AN998" s="30">
        <v>46.695730349999998</v>
      </c>
      <c r="AO998" s="30">
        <v>266.7</v>
      </c>
      <c r="AP998" s="148">
        <v>0.25925925374031072</v>
      </c>
      <c r="AQ998" s="30">
        <v>50.847319949999999</v>
      </c>
      <c r="AR998" s="30"/>
      <c r="AS998" s="30">
        <v>108</v>
      </c>
      <c r="AT998" s="30">
        <v>50</v>
      </c>
      <c r="AU998" s="148">
        <v>0.46296295523643488</v>
      </c>
      <c r="AV998" s="30">
        <v>83.928535461425781</v>
      </c>
      <c r="AW998" s="148">
        <v>0.1785714328289032</v>
      </c>
      <c r="AX998" s="30">
        <v>49.377713079999999</v>
      </c>
      <c r="AY998" s="30"/>
      <c r="AZ998" s="30">
        <v>50</v>
      </c>
      <c r="BA998" s="30">
        <v>75.515342712402344</v>
      </c>
      <c r="BB998" s="148">
        <v>0.24</v>
      </c>
      <c r="BC998" s="30">
        <v>45.41</v>
      </c>
      <c r="BD998" s="30">
        <v>282</v>
      </c>
      <c r="BE998" s="30">
        <v>73.959526062011719</v>
      </c>
      <c r="BF998" s="147">
        <v>0.13600000000000001</v>
      </c>
      <c r="BG998" s="30">
        <v>44.54</v>
      </c>
      <c r="BH998" s="30">
        <v>240.9</v>
      </c>
      <c r="BI998" s="30">
        <v>76.723106384277344</v>
      </c>
      <c r="BJ998" s="148">
        <v>0.20799999999999999</v>
      </c>
      <c r="BK998" s="30">
        <v>46.000105230000003</v>
      </c>
      <c r="BL998" s="30">
        <v>264.60000000000002</v>
      </c>
      <c r="BM998" s="30">
        <v>73.604896545410156</v>
      </c>
      <c r="BN998" s="148">
        <v>0.111</v>
      </c>
      <c r="BO998" s="30">
        <v>44.324466440000002</v>
      </c>
      <c r="BP998" s="30">
        <v>222.2</v>
      </c>
      <c r="BQ998" s="148"/>
      <c r="BR998" s="148"/>
      <c r="BS998" s="148"/>
      <c r="BT998" s="148">
        <v>0.94700000000000006</v>
      </c>
      <c r="BU998" s="148"/>
      <c r="BV998" s="148">
        <v>5.299999937415123E-2</v>
      </c>
      <c r="BW998" s="148"/>
      <c r="BX998" s="148">
        <v>0.17499999999999999</v>
      </c>
      <c r="BY998" s="148">
        <v>0.47499999999999998</v>
      </c>
      <c r="BZ998" s="1"/>
      <c r="CA998" s="150">
        <v>11810.9296875</v>
      </c>
      <c r="CB998" s="150">
        <v>12272.11</v>
      </c>
      <c r="CC998" s="124" t="s">
        <v>4416</v>
      </c>
      <c r="CD998" t="s">
        <v>4633</v>
      </c>
    </row>
    <row r="999" spans="1:82" x14ac:dyDescent="0.3">
      <c r="A999" s="1">
        <v>691094020</v>
      </c>
      <c r="B999" s="124" t="s">
        <v>4416</v>
      </c>
      <c r="C999" t="s">
        <v>336</v>
      </c>
      <c r="D999" t="s">
        <v>1499</v>
      </c>
      <c r="E999" s="30">
        <v>86.275337219238281</v>
      </c>
      <c r="F999" s="30">
        <v>85.791999816894531</v>
      </c>
      <c r="G999" s="30">
        <v>90.547897338867188</v>
      </c>
      <c r="H999" s="30">
        <v>86.400924682617188</v>
      </c>
      <c r="I999" s="1">
        <v>214</v>
      </c>
      <c r="J999" s="1" t="s">
        <v>4733</v>
      </c>
      <c r="K999" s="1">
        <v>6</v>
      </c>
      <c r="L999" t="s">
        <v>3863</v>
      </c>
      <c r="M999" t="s">
        <v>3911</v>
      </c>
      <c r="N999" t="s">
        <v>3917</v>
      </c>
      <c r="O999" t="s">
        <v>3921</v>
      </c>
      <c r="P999" s="148">
        <v>0.4117647111415863</v>
      </c>
      <c r="Q999" s="30">
        <v>50.488270980000003</v>
      </c>
      <c r="R999" s="30">
        <v>315.12603759765631</v>
      </c>
      <c r="S999" s="1">
        <v>154</v>
      </c>
      <c r="T999" s="1">
        <v>84</v>
      </c>
      <c r="U999" s="148">
        <v>0.54545456171035767</v>
      </c>
      <c r="V999" s="148">
        <v>0.26153847575187678</v>
      </c>
      <c r="W999" s="149">
        <v>50.279129210000001</v>
      </c>
      <c r="X999" s="149">
        <v>287.69232177734381</v>
      </c>
      <c r="Y999" s="1">
        <v>84</v>
      </c>
      <c r="Z999" s="30">
        <v>80.691352844238281</v>
      </c>
      <c r="AA999" s="148">
        <v>0.317</v>
      </c>
      <c r="AB999" s="30">
        <v>48.6</v>
      </c>
      <c r="AC999" s="30">
        <v>295.10000000000002</v>
      </c>
      <c r="AD999" s="30">
        <v>79.607406616210938</v>
      </c>
      <c r="AE999" s="148">
        <v>0.23300000000000001</v>
      </c>
      <c r="AF999" s="30">
        <v>48.16</v>
      </c>
      <c r="AG999" s="30">
        <v>267.10000000000002</v>
      </c>
      <c r="AH999" s="30">
        <v>81.227882385253906</v>
      </c>
      <c r="AI999" s="148">
        <v>0.32100000000000001</v>
      </c>
      <c r="AJ999" s="30">
        <v>48.792982510000002</v>
      </c>
      <c r="AK999" s="30">
        <v>297.3</v>
      </c>
      <c r="AL999" s="30">
        <v>79.363739013671875</v>
      </c>
      <c r="AM999" s="148">
        <v>0.27300000000000002</v>
      </c>
      <c r="AN999" s="30">
        <v>48.085021470000001</v>
      </c>
      <c r="AO999" s="30">
        <v>272.7</v>
      </c>
      <c r="AP999" s="148">
        <v>0.33613446354866028</v>
      </c>
      <c r="AQ999" s="30">
        <v>53.479596829999998</v>
      </c>
      <c r="AR999" s="30">
        <v>281.51260375976563</v>
      </c>
      <c r="AS999" s="30">
        <v>154</v>
      </c>
      <c r="AT999" s="30">
        <v>84</v>
      </c>
      <c r="AU999" s="148">
        <v>0.54545456171035767</v>
      </c>
      <c r="AV999" s="30">
        <v>86.400924682617188</v>
      </c>
      <c r="AW999" s="148">
        <v>0.24615384638309479</v>
      </c>
      <c r="AX999" s="30">
        <v>50.79468164</v>
      </c>
      <c r="AY999" s="30">
        <v>249.23077392578131</v>
      </c>
      <c r="AZ999" s="30">
        <v>84</v>
      </c>
      <c r="BA999" s="30">
        <v>82.670417785644531</v>
      </c>
      <c r="BB999" s="148">
        <v>0.187</v>
      </c>
      <c r="BC999" s="30">
        <v>48.88</v>
      </c>
      <c r="BD999" s="30">
        <v>235.8</v>
      </c>
      <c r="BE999" s="30">
        <v>82.642379760742188</v>
      </c>
      <c r="BF999" s="147">
        <v>0.151</v>
      </c>
      <c r="BG999" s="30">
        <v>48.82</v>
      </c>
      <c r="BH999" s="30">
        <v>216.4</v>
      </c>
      <c r="BI999" s="30">
        <v>81.999168395996094</v>
      </c>
      <c r="BJ999" s="148">
        <v>0.17</v>
      </c>
      <c r="BK999" s="30">
        <v>48.570193449999998</v>
      </c>
      <c r="BL999" s="30">
        <v>246.4</v>
      </c>
      <c r="BM999" s="30">
        <v>82.293182373046875</v>
      </c>
      <c r="BN999" s="148">
        <v>0.13600000000000001</v>
      </c>
      <c r="BO999" s="30">
        <v>48.654477180000001</v>
      </c>
      <c r="BP999" s="30">
        <v>233.3</v>
      </c>
      <c r="BQ999" s="148">
        <v>2.3E-2</v>
      </c>
      <c r="BR999" s="148"/>
      <c r="BS999" s="148"/>
      <c r="BT999" s="148">
        <v>0.92100000000000004</v>
      </c>
      <c r="BU999" s="148">
        <v>4.7E-2</v>
      </c>
      <c r="BV999" s="148">
        <v>8.999999612569809E-3</v>
      </c>
      <c r="BW999" s="148"/>
      <c r="BX999" s="148">
        <v>0.17299999999999999</v>
      </c>
      <c r="BY999" s="148">
        <v>0.42899999999999999</v>
      </c>
      <c r="BZ999" s="1"/>
      <c r="CA999" s="150">
        <v>10844.08984375</v>
      </c>
      <c r="CB999" s="150">
        <v>11463.78</v>
      </c>
      <c r="CC999" s="124" t="s">
        <v>4416</v>
      </c>
      <c r="CD999" t="s">
        <v>4634</v>
      </c>
    </row>
    <row r="1000" spans="1:82" x14ac:dyDescent="0.3">
      <c r="A1000" s="1">
        <v>700921050</v>
      </c>
      <c r="B1000" s="124" t="s">
        <v>4417</v>
      </c>
      <c r="C1000" t="s">
        <v>337</v>
      </c>
      <c r="D1000" t="s">
        <v>1500</v>
      </c>
      <c r="E1000" s="30">
        <v>81.072029113769531</v>
      </c>
      <c r="F1000" s="30">
        <v>79.793907165527344</v>
      </c>
      <c r="G1000" s="30">
        <v>89.474746704101563</v>
      </c>
      <c r="H1000" s="30">
        <v>84.063751220703125</v>
      </c>
      <c r="I1000" s="1">
        <v>163</v>
      </c>
      <c r="J1000" s="1">
        <v>7</v>
      </c>
      <c r="K1000" s="1">
        <v>12</v>
      </c>
      <c r="L1000" t="s">
        <v>3900</v>
      </c>
      <c r="M1000" t="s">
        <v>3909</v>
      </c>
      <c r="N1000" t="s">
        <v>3917</v>
      </c>
      <c r="O1000" t="s">
        <v>3921</v>
      </c>
      <c r="P1000" s="148">
        <v>0.42307692766189581</v>
      </c>
      <c r="Q1000" s="30">
        <v>48.323885900000001</v>
      </c>
      <c r="R1000" s="30">
        <v>325.64102172851563</v>
      </c>
      <c r="S1000" s="1">
        <v>100</v>
      </c>
      <c r="T1000" s="1">
        <v>63</v>
      </c>
      <c r="U1000" s="148">
        <v>0.62999999523162842</v>
      </c>
      <c r="V1000" s="148">
        <v>0.34146341681480408</v>
      </c>
      <c r="W1000" s="149">
        <v>47.793863399999999</v>
      </c>
      <c r="X1000" s="149"/>
      <c r="Y1000" s="1">
        <v>63</v>
      </c>
      <c r="Z1000" s="30">
        <v>83.712272644042969</v>
      </c>
      <c r="AA1000" s="148">
        <v>0.39500000000000002</v>
      </c>
      <c r="AB1000" s="30">
        <v>49.6</v>
      </c>
      <c r="AC1000" s="30">
        <v>332.9</v>
      </c>
      <c r="AD1000" s="30">
        <v>84.732025146484375</v>
      </c>
      <c r="AE1000" s="148">
        <v>0.32700000000000001</v>
      </c>
      <c r="AF1000" s="30">
        <v>49.9</v>
      </c>
      <c r="AG1000" s="30">
        <v>319.2</v>
      </c>
      <c r="AH1000" s="30">
        <v>88.229209899902344</v>
      </c>
      <c r="AI1000" s="148">
        <v>0.625</v>
      </c>
      <c r="AJ1000" s="30">
        <v>51.111919370000003</v>
      </c>
      <c r="AK1000" s="30">
        <v>366.3</v>
      </c>
      <c r="AL1000" s="30">
        <v>90.447677612304688</v>
      </c>
      <c r="AM1000" s="148">
        <v>0.54200000000000004</v>
      </c>
      <c r="AN1000" s="30">
        <v>51.856865970000001</v>
      </c>
      <c r="AO1000" s="30">
        <v>347.9</v>
      </c>
      <c r="AP1000" s="148">
        <v>0.41025641560554499</v>
      </c>
      <c r="AQ1000" s="30">
        <v>52.808311349999997</v>
      </c>
      <c r="AR1000" s="30">
        <v>319.23077392578131</v>
      </c>
      <c r="AS1000" s="30">
        <v>101</v>
      </c>
      <c r="AT1000" s="30">
        <v>64</v>
      </c>
      <c r="AU1000" s="148">
        <v>0.62999999523162842</v>
      </c>
      <c r="AV1000" s="30">
        <v>84.063751220703125</v>
      </c>
      <c r="AW1000" s="148">
        <v>0.39534884691238398</v>
      </c>
      <c r="AX1000" s="30">
        <v>49.455207770000001</v>
      </c>
      <c r="AY1000" s="30">
        <v>316.27908325195313</v>
      </c>
      <c r="AZ1000" s="30">
        <v>64</v>
      </c>
      <c r="BA1000" s="30">
        <v>80.9383544921875</v>
      </c>
      <c r="BB1000" s="148">
        <v>0.25600000000000001</v>
      </c>
      <c r="BC1000" s="30">
        <v>48.04</v>
      </c>
      <c r="BD1000" s="30">
        <v>269.2</v>
      </c>
      <c r="BE1000" s="30">
        <v>79.335586547851563</v>
      </c>
      <c r="BF1000" s="147">
        <v>0.25</v>
      </c>
      <c r="BG1000" s="30">
        <v>47.19</v>
      </c>
      <c r="BH1000" s="30">
        <v>255.4</v>
      </c>
      <c r="BI1000" s="30">
        <v>86.081794738769531</v>
      </c>
      <c r="BJ1000" s="148">
        <v>0.39500000000000002</v>
      </c>
      <c r="BK1000" s="30">
        <v>50.558929679999999</v>
      </c>
      <c r="BL1000" s="30">
        <v>308.60000000000002</v>
      </c>
      <c r="BM1000" s="30">
        <v>85.311065673828125</v>
      </c>
      <c r="BN1000" s="148">
        <v>0.28799999999999998</v>
      </c>
      <c r="BO1000" s="30">
        <v>50.158513999999997</v>
      </c>
      <c r="BP1000" s="30">
        <v>273.10000000000002</v>
      </c>
      <c r="BQ1000" s="148"/>
      <c r="BR1000" s="148"/>
      <c r="BS1000" s="148"/>
      <c r="BT1000" s="148">
        <v>0.95700000000000007</v>
      </c>
      <c r="BU1000" s="148"/>
      <c r="BV1000" s="148">
        <v>4.3000001460313797E-2</v>
      </c>
      <c r="BW1000" s="148"/>
      <c r="BX1000" s="148">
        <v>9.1999999999999998E-2</v>
      </c>
      <c r="BY1000" s="148">
        <v>0.437</v>
      </c>
      <c r="BZ1000" s="1"/>
      <c r="CA1000" s="150">
        <v>12227.6298828125</v>
      </c>
      <c r="CB1000" s="150">
        <v>12899.38</v>
      </c>
      <c r="CC1000" s="124" t="s">
        <v>4417</v>
      </c>
      <c r="CD1000" t="s">
        <v>4633</v>
      </c>
    </row>
    <row r="1001" spans="1:82" x14ac:dyDescent="0.3">
      <c r="A1001" s="1">
        <v>700924040</v>
      </c>
      <c r="B1001" s="124" t="s">
        <v>4417</v>
      </c>
      <c r="C1001" t="s">
        <v>337</v>
      </c>
      <c r="D1001" t="s">
        <v>1501</v>
      </c>
      <c r="E1001" s="30">
        <v>82.331016540527344</v>
      </c>
      <c r="F1001" s="30">
        <v>81.975669860839844</v>
      </c>
      <c r="G1001" s="30">
        <v>81.251670837402344</v>
      </c>
      <c r="H1001" s="30">
        <v>80.572967529296875</v>
      </c>
      <c r="I1001" s="1">
        <v>153</v>
      </c>
      <c r="J1001" s="1" t="s">
        <v>4733</v>
      </c>
      <c r="K1001" s="1">
        <v>6</v>
      </c>
      <c r="L1001" t="s">
        <v>3900</v>
      </c>
      <c r="M1001" t="s">
        <v>3909</v>
      </c>
      <c r="N1001" t="s">
        <v>3917</v>
      </c>
      <c r="O1001" t="s">
        <v>3921</v>
      </c>
      <c r="P1001" s="148">
        <v>0.25641027092933649</v>
      </c>
      <c r="Q1001" s="30">
        <v>48.847578810000002</v>
      </c>
      <c r="R1001" s="30">
        <v>287.17947387695313</v>
      </c>
      <c r="S1001" s="1">
        <v>116</v>
      </c>
      <c r="T1001" s="1">
        <v>70</v>
      </c>
      <c r="U1001" s="148">
        <v>0.60344827175140381</v>
      </c>
      <c r="V1001" s="148">
        <v>0.1219512224197388</v>
      </c>
      <c r="W1001" s="149">
        <v>48.697862929999999</v>
      </c>
      <c r="X1001" s="149"/>
      <c r="Y1001" s="1">
        <v>70</v>
      </c>
      <c r="Z1001" s="30">
        <v>85.826911926269531</v>
      </c>
      <c r="AA1001" s="148">
        <v>0.42599999999999999</v>
      </c>
      <c r="AB1001" s="30">
        <v>50.3</v>
      </c>
      <c r="AC1001" s="30">
        <v>321.8</v>
      </c>
      <c r="AD1001" s="30">
        <v>85.46832275390625</v>
      </c>
      <c r="AE1001" s="148">
        <v>0.318</v>
      </c>
      <c r="AF1001" s="30">
        <v>50.15</v>
      </c>
      <c r="AG1001" s="30">
        <v>298.5</v>
      </c>
      <c r="AH1001" s="30">
        <v>85.539901733398438</v>
      </c>
      <c r="AI1001" s="148">
        <v>0.35599999999999998</v>
      </c>
      <c r="AJ1001" s="30">
        <v>50.221184190000002</v>
      </c>
      <c r="AK1001" s="30">
        <v>308.89999999999998</v>
      </c>
      <c r="AL1001" s="30">
        <v>85.116180419921875</v>
      </c>
      <c r="AM1001" s="148">
        <v>0.29199999999999998</v>
      </c>
      <c r="AN1001" s="30">
        <v>50.042566239999999</v>
      </c>
      <c r="AO1001" s="30">
        <v>283.3</v>
      </c>
      <c r="AP1001" s="148">
        <v>0.38461539149284357</v>
      </c>
      <c r="AQ1001" s="30">
        <v>47.664561089999999</v>
      </c>
      <c r="AR1001" s="30">
        <v>306.41024780273438</v>
      </c>
      <c r="AS1001" s="30">
        <v>116</v>
      </c>
      <c r="AT1001" s="30">
        <v>70</v>
      </c>
      <c r="AU1001" s="148">
        <v>0.60344827175140381</v>
      </c>
      <c r="AV1001" s="30">
        <v>80.572967529296875</v>
      </c>
      <c r="AW1001" s="148">
        <v>0.1951219439506531</v>
      </c>
      <c r="AX1001" s="30">
        <v>47.454579670000001</v>
      </c>
      <c r="AY1001" s="30"/>
      <c r="AZ1001" s="30">
        <v>70</v>
      </c>
      <c r="BA1001" s="30">
        <v>87.846000671386719</v>
      </c>
      <c r="BB1001" s="148">
        <v>0.307</v>
      </c>
      <c r="BC1001" s="30">
        <v>51.39</v>
      </c>
      <c r="BD1001" s="30">
        <v>285.10000000000002</v>
      </c>
      <c r="BE1001" s="30">
        <v>87.876434326171875</v>
      </c>
      <c r="BF1001" s="147">
        <v>0.22700000000000001</v>
      </c>
      <c r="BG1001" s="30">
        <v>51.4</v>
      </c>
      <c r="BH1001" s="30">
        <v>251.5</v>
      </c>
      <c r="BI1001" s="30">
        <v>88.168724060058594</v>
      </c>
      <c r="BJ1001" s="148">
        <v>0.44600000000000001</v>
      </c>
      <c r="BK1001" s="30">
        <v>51.575518479999999</v>
      </c>
      <c r="BL1001" s="30">
        <v>318.8</v>
      </c>
      <c r="BM1001" s="30">
        <v>87.138542175292969</v>
      </c>
      <c r="BN1001" s="148">
        <v>0.375</v>
      </c>
      <c r="BO1001" s="30">
        <v>51.069279520000002</v>
      </c>
      <c r="BP1001" s="30">
        <v>294.39999999999998</v>
      </c>
      <c r="BQ1001" s="148"/>
      <c r="BR1001" s="148"/>
      <c r="BS1001" s="148"/>
      <c r="BT1001" s="148">
        <v>0.94100000000000006</v>
      </c>
      <c r="BU1001" s="148">
        <v>3.9E-2</v>
      </c>
      <c r="BV1001" s="148">
        <v>1.9999999552965161E-2</v>
      </c>
      <c r="BW1001" s="148"/>
      <c r="BX1001" s="148">
        <v>8.5000000000000006E-2</v>
      </c>
      <c r="BY1001" s="148">
        <v>0.501</v>
      </c>
      <c r="BZ1001" s="1"/>
      <c r="CA1001" s="150">
        <v>11421.6904296875</v>
      </c>
      <c r="CB1001" s="150">
        <v>12594.58</v>
      </c>
      <c r="CC1001" s="124" t="s">
        <v>4417</v>
      </c>
      <c r="CD1001" t="s">
        <v>4634</v>
      </c>
    </row>
    <row r="1002" spans="1:82" x14ac:dyDescent="0.3">
      <c r="A1002" s="1">
        <v>700933000</v>
      </c>
      <c r="B1002" s="124" t="s">
        <v>4418</v>
      </c>
      <c r="C1002" t="s">
        <v>338</v>
      </c>
      <c r="D1002" t="s">
        <v>1502</v>
      </c>
      <c r="E1002" s="30">
        <v>84.762847900390625</v>
      </c>
      <c r="F1002" s="30">
        <v>84.1573486328125</v>
      </c>
      <c r="G1002" s="30">
        <v>83.301193237304688</v>
      </c>
      <c r="H1002" s="30">
        <v>82.549911499023438</v>
      </c>
      <c r="I1002" s="1">
        <v>255</v>
      </c>
      <c r="J1002" s="1">
        <v>6</v>
      </c>
      <c r="K1002" s="1">
        <v>8</v>
      </c>
      <c r="L1002" t="s">
        <v>3900</v>
      </c>
      <c r="M1002" t="s">
        <v>3909</v>
      </c>
      <c r="N1002" t="s">
        <v>3919</v>
      </c>
      <c r="O1002" t="s">
        <v>3921</v>
      </c>
      <c r="P1002" s="148">
        <v>0.42500001192092901</v>
      </c>
      <c r="Q1002" s="30">
        <v>49.859129109999998</v>
      </c>
      <c r="R1002" s="30">
        <v>332.5</v>
      </c>
      <c r="S1002" s="1">
        <v>502</v>
      </c>
      <c r="T1002" s="1">
        <v>278</v>
      </c>
      <c r="U1002" s="148">
        <v>0.55378484725952148</v>
      </c>
      <c r="V1002" s="148">
        <v>0.3333333432674408</v>
      </c>
      <c r="W1002" s="149">
        <v>49.601825349999999</v>
      </c>
      <c r="X1002" s="149">
        <v>304.8780517578125</v>
      </c>
      <c r="Y1002" s="1">
        <v>278</v>
      </c>
      <c r="Z1002" s="30">
        <v>87.941551208496094</v>
      </c>
      <c r="AA1002" s="148">
        <v>0.45</v>
      </c>
      <c r="AB1002" s="30">
        <v>51</v>
      </c>
      <c r="AC1002" s="30">
        <v>337.9</v>
      </c>
      <c r="AD1002" s="30">
        <v>86.970367431640625</v>
      </c>
      <c r="AE1002" s="148">
        <v>0.307</v>
      </c>
      <c r="AF1002" s="30">
        <v>50.66</v>
      </c>
      <c r="AG1002" s="30">
        <v>301.3</v>
      </c>
      <c r="AH1002" s="30">
        <v>88.231086730957031</v>
      </c>
      <c r="AI1002" s="148">
        <v>0.47199999999999998</v>
      </c>
      <c r="AJ1002" s="30">
        <v>51.112543070000001</v>
      </c>
      <c r="AK1002" s="30">
        <v>352.8</v>
      </c>
      <c r="AL1002" s="30">
        <v>87.912918090820313</v>
      </c>
      <c r="AM1002" s="148">
        <v>0.33100000000000002</v>
      </c>
      <c r="AN1002" s="30">
        <v>50.994293319999997</v>
      </c>
      <c r="AO1002" s="30">
        <v>312.2</v>
      </c>
      <c r="AP1002" s="148">
        <v>0.31666666269302368</v>
      </c>
      <c r="AQ1002" s="30">
        <v>48.946589160000002</v>
      </c>
      <c r="AR1002" s="30">
        <v>287.5</v>
      </c>
      <c r="AS1002" s="30">
        <v>501</v>
      </c>
      <c r="AT1002" s="30">
        <v>277</v>
      </c>
      <c r="AU1002" s="148">
        <v>0.55378484725952148</v>
      </c>
      <c r="AV1002" s="30">
        <v>82.549911499023438</v>
      </c>
      <c r="AW1002" s="148">
        <v>0.21951219439506531</v>
      </c>
      <c r="AX1002" s="30">
        <v>48.587599179999998</v>
      </c>
      <c r="AY1002" s="30">
        <v>248.7804870605469</v>
      </c>
      <c r="AZ1002" s="30">
        <v>277</v>
      </c>
      <c r="BA1002" s="30">
        <v>84.526206970214844</v>
      </c>
      <c r="BB1002" s="148">
        <v>0.36699999999999999</v>
      </c>
      <c r="BC1002" s="30">
        <v>49.78</v>
      </c>
      <c r="BD1002" s="30">
        <v>300</v>
      </c>
      <c r="BE1002" s="30">
        <v>84.691368103027344</v>
      </c>
      <c r="BF1002" s="147">
        <v>0.22</v>
      </c>
      <c r="BG1002" s="30">
        <v>49.83</v>
      </c>
      <c r="BH1002" s="30">
        <v>254</v>
      </c>
      <c r="BI1002" s="30">
        <v>87.347549438476563</v>
      </c>
      <c r="BJ1002" s="148">
        <v>0.38600000000000001</v>
      </c>
      <c r="BK1002" s="30">
        <v>51.175506429999999</v>
      </c>
      <c r="BL1002" s="30">
        <v>307.10000000000002</v>
      </c>
      <c r="BM1002" s="30">
        <v>88.01422119140625</v>
      </c>
      <c r="BN1002" s="148">
        <v>0.245</v>
      </c>
      <c r="BO1002" s="30">
        <v>51.505694859999998</v>
      </c>
      <c r="BP1002" s="30">
        <v>259</v>
      </c>
      <c r="BQ1002" s="148"/>
      <c r="BR1002" s="148">
        <v>2.7E-2</v>
      </c>
      <c r="BS1002" s="148"/>
      <c r="BT1002" s="148">
        <v>0.90200000000000002</v>
      </c>
      <c r="BU1002" s="148">
        <v>5.5E-2</v>
      </c>
      <c r="BV1002" s="148">
        <v>1.6000000759959221E-2</v>
      </c>
      <c r="BW1002" s="148"/>
      <c r="BX1002" s="148">
        <v>0.13300000000000001</v>
      </c>
      <c r="BY1002" s="148">
        <v>0.47499999999999998</v>
      </c>
      <c r="BZ1002" s="1"/>
      <c r="CA1002" s="150">
        <v>9268.150390625</v>
      </c>
      <c r="CB1002" s="150">
        <v>9675.82</v>
      </c>
      <c r="CC1002" s="124" t="s">
        <v>4418</v>
      </c>
      <c r="CD1002" t="s">
        <v>4633</v>
      </c>
    </row>
    <row r="1003" spans="1:82" x14ac:dyDescent="0.3">
      <c r="A1003" s="1">
        <v>700934040</v>
      </c>
      <c r="B1003" s="124" t="s">
        <v>4418</v>
      </c>
      <c r="C1003" t="s">
        <v>338</v>
      </c>
      <c r="D1003" t="s">
        <v>1503</v>
      </c>
      <c r="E1003" s="30">
        <v>84.400543212890625</v>
      </c>
      <c r="F1003" s="30">
        <v>86.422660827636719</v>
      </c>
      <c r="G1003" s="30">
        <v>89.186904907226563</v>
      </c>
      <c r="H1003" s="30">
        <v>89.907470703125</v>
      </c>
      <c r="I1003" s="1">
        <v>185</v>
      </c>
      <c r="J1003" s="1" t="s">
        <v>4733</v>
      </c>
      <c r="K1003" s="1">
        <v>5</v>
      </c>
      <c r="L1003" t="s">
        <v>3900</v>
      </c>
      <c r="M1003" t="s">
        <v>3909</v>
      </c>
      <c r="N1003" t="s">
        <v>3919</v>
      </c>
      <c r="O1003" t="s">
        <v>3921</v>
      </c>
      <c r="P1003" s="148">
        <v>0.38823530077934271</v>
      </c>
      <c r="Q1003" s="30">
        <v>49.708425990000002</v>
      </c>
      <c r="R1003" s="30">
        <v>322.35293579101563</v>
      </c>
      <c r="S1003" s="1">
        <v>68</v>
      </c>
      <c r="T1003" s="1">
        <v>47</v>
      </c>
      <c r="U1003" s="148">
        <v>0.69117647409439087</v>
      </c>
      <c r="V1003" s="148">
        <v>0.34782609343528748</v>
      </c>
      <c r="W1003" s="149">
        <v>50.540438719999997</v>
      </c>
      <c r="X1003" s="149">
        <v>308.69564819335938</v>
      </c>
      <c r="Y1003" s="1">
        <v>47</v>
      </c>
      <c r="Z1003" s="30">
        <v>80.691352844238281</v>
      </c>
      <c r="AA1003" s="148">
        <v>0.373</v>
      </c>
      <c r="AB1003" s="30">
        <v>48.6</v>
      </c>
      <c r="AC1003" s="30">
        <v>316.39999999999998</v>
      </c>
      <c r="AD1003" s="30">
        <v>78.753303527832031</v>
      </c>
      <c r="AE1003" s="148">
        <v>0.34</v>
      </c>
      <c r="AF1003" s="30">
        <v>47.87</v>
      </c>
      <c r="AG1003" s="30">
        <v>300</v>
      </c>
      <c r="AH1003" s="30">
        <v>78.203765869140625</v>
      </c>
      <c r="AI1003" s="148">
        <v>0.44400000000000001</v>
      </c>
      <c r="AJ1003" s="30">
        <v>47.791354920000003</v>
      </c>
      <c r="AK1003" s="30">
        <v>320.8</v>
      </c>
      <c r="AL1003" s="30">
        <v>75.421562194824219</v>
      </c>
      <c r="AM1003" s="148">
        <v>0.34799999999999998</v>
      </c>
      <c r="AN1003" s="30">
        <v>46.743504919999999</v>
      </c>
      <c r="AO1003" s="30">
        <v>291.3</v>
      </c>
      <c r="AP1003" s="148">
        <v>0.31764706969261169</v>
      </c>
      <c r="AQ1003" s="30">
        <v>52.628260699999998</v>
      </c>
      <c r="AR1003" s="30">
        <v>267.058837890625</v>
      </c>
      <c r="AS1003" s="30">
        <v>68</v>
      </c>
      <c r="AT1003" s="30">
        <v>47</v>
      </c>
      <c r="AU1003" s="148">
        <v>0.69117647409439087</v>
      </c>
      <c r="AV1003" s="30">
        <v>89.907470703125</v>
      </c>
      <c r="AW1003" s="148">
        <v>0.23913043737411499</v>
      </c>
      <c r="AX1003" s="30">
        <v>52.80434356</v>
      </c>
      <c r="AY1003" s="30"/>
      <c r="AZ1003" s="30">
        <v>47</v>
      </c>
      <c r="BA1003" s="30">
        <v>85.722152709960938</v>
      </c>
      <c r="BB1003" s="148">
        <v>0.38800000000000001</v>
      </c>
      <c r="BC1003" s="30">
        <v>50.36</v>
      </c>
      <c r="BD1003" s="30">
        <v>303</v>
      </c>
      <c r="BE1003" s="30">
        <v>85.381126403808594</v>
      </c>
      <c r="BF1003" s="147">
        <v>0.29799999999999999</v>
      </c>
      <c r="BG1003" s="30">
        <v>50.17</v>
      </c>
      <c r="BH1003" s="30">
        <v>280.89999999999998</v>
      </c>
      <c r="BI1003" s="30">
        <v>83.188209533691406</v>
      </c>
      <c r="BJ1003" s="148">
        <v>0.375</v>
      </c>
      <c r="BK1003" s="30">
        <v>49.149399250000002</v>
      </c>
      <c r="BL1003" s="30">
        <v>295.8</v>
      </c>
      <c r="BM1003" s="30">
        <v>81.71771240234375</v>
      </c>
      <c r="BN1003" s="148">
        <v>0.26100000000000001</v>
      </c>
      <c r="BO1003" s="30">
        <v>48.36767931</v>
      </c>
      <c r="BP1003" s="30">
        <v>267.39999999999998</v>
      </c>
      <c r="BQ1003" s="148"/>
      <c r="BR1003" s="148">
        <v>3.7999999999999999E-2</v>
      </c>
      <c r="BS1003" s="148"/>
      <c r="BT1003" s="148">
        <v>0.876</v>
      </c>
      <c r="BU1003" s="148">
        <v>5.8999999999999997E-2</v>
      </c>
      <c r="BV1003" s="148">
        <v>2.700000070035458E-2</v>
      </c>
      <c r="BW1003" s="148"/>
      <c r="BX1003" s="148">
        <v>0.151</v>
      </c>
      <c r="BY1003" s="148">
        <v>0.49199999999999999</v>
      </c>
      <c r="BZ1003" s="1"/>
      <c r="CA1003" s="150">
        <v>9393.3095703125</v>
      </c>
      <c r="CB1003" s="150">
        <v>10882.69</v>
      </c>
      <c r="CC1003" s="124" t="s">
        <v>4418</v>
      </c>
      <c r="CD1003" t="s">
        <v>4634</v>
      </c>
    </row>
    <row r="1004" spans="1:82" x14ac:dyDescent="0.3">
      <c r="A1004" s="1">
        <v>700934060</v>
      </c>
      <c r="B1004" s="124" t="s">
        <v>4418</v>
      </c>
      <c r="C1004" t="s">
        <v>338</v>
      </c>
      <c r="D1004" t="s">
        <v>1504</v>
      </c>
      <c r="E1004" s="30">
        <v>82.023338317871094</v>
      </c>
      <c r="F1004" s="30">
        <v>78.857917785644531</v>
      </c>
      <c r="G1004" s="30">
        <v>84.638908386230469</v>
      </c>
      <c r="H1004" s="30">
        <v>82.224029541015625</v>
      </c>
      <c r="I1004" s="1">
        <v>303</v>
      </c>
      <c r="J1004" s="1" t="s">
        <v>4733</v>
      </c>
      <c r="K1004" s="1">
        <v>5</v>
      </c>
      <c r="L1004" t="s">
        <v>3900</v>
      </c>
      <c r="M1004" t="s">
        <v>3909</v>
      </c>
      <c r="N1004" t="s">
        <v>3919</v>
      </c>
      <c r="O1004" t="s">
        <v>3921</v>
      </c>
      <c r="P1004" s="148">
        <v>0.37241378426551819</v>
      </c>
      <c r="Q1004" s="30">
        <v>48.719594819999998</v>
      </c>
      <c r="R1004" s="30">
        <v>311.03448486328131</v>
      </c>
      <c r="S1004" s="1">
        <v>159</v>
      </c>
      <c r="T1004" s="1">
        <v>87</v>
      </c>
      <c r="U1004" s="148">
        <v>0.54716980457305908</v>
      </c>
      <c r="V1004" s="148">
        <v>0.22784809768199921</v>
      </c>
      <c r="W1004" s="149">
        <v>47.406043320000002</v>
      </c>
      <c r="X1004" s="149">
        <v>270.88607788085938</v>
      </c>
      <c r="Y1004" s="1">
        <v>87</v>
      </c>
      <c r="Z1004" s="30">
        <v>84.920639038085938</v>
      </c>
      <c r="AA1004" s="148">
        <v>0.45500000000000002</v>
      </c>
      <c r="AB1004" s="30">
        <v>50</v>
      </c>
      <c r="AC1004" s="30">
        <v>342.9</v>
      </c>
      <c r="AD1004" s="30">
        <v>85.46832275390625</v>
      </c>
      <c r="AE1004" s="148">
        <v>0.27400000000000002</v>
      </c>
      <c r="AF1004" s="30">
        <v>50.15</v>
      </c>
      <c r="AG1004" s="30">
        <v>297.60000000000002</v>
      </c>
      <c r="AH1004" s="30">
        <v>85.931053161621094</v>
      </c>
      <c r="AI1004" s="148">
        <v>0.38900000000000001</v>
      </c>
      <c r="AJ1004" s="30">
        <v>50.350739590000003</v>
      </c>
      <c r="AK1004" s="30">
        <v>325.3</v>
      </c>
      <c r="AL1004" s="30">
        <v>86.420005798339844</v>
      </c>
      <c r="AM1004" s="148">
        <v>0.33</v>
      </c>
      <c r="AN1004" s="30">
        <v>50.486255479999997</v>
      </c>
      <c r="AO1004" s="30">
        <v>305.8</v>
      </c>
      <c r="AP1004" s="148">
        <v>0.34482759237289429</v>
      </c>
      <c r="AQ1004" s="30">
        <v>49.783368680000002</v>
      </c>
      <c r="AR1004" s="30">
        <v>273.10345458984381</v>
      </c>
      <c r="AS1004" s="30">
        <v>159</v>
      </c>
      <c r="AT1004" s="30">
        <v>87</v>
      </c>
      <c r="AU1004" s="148">
        <v>0.54716980457305908</v>
      </c>
      <c r="AV1004" s="30">
        <v>82.224029541015625</v>
      </c>
      <c r="AW1004" s="148">
        <v>0.22784809768199921</v>
      </c>
      <c r="AX1004" s="30">
        <v>48.400833009999999</v>
      </c>
      <c r="AY1004" s="30"/>
      <c r="AZ1004" s="30">
        <v>87</v>
      </c>
      <c r="BA1004" s="30">
        <v>83.1859130859375</v>
      </c>
      <c r="BB1004" s="148">
        <v>0.42899999999999999</v>
      </c>
      <c r="BC1004" s="30">
        <v>49.13</v>
      </c>
      <c r="BD1004" s="30">
        <v>308.3</v>
      </c>
      <c r="BE1004" s="30">
        <v>82.013481140136719</v>
      </c>
      <c r="BF1004" s="147">
        <v>0.28599999999999998</v>
      </c>
      <c r="BG1004" s="30">
        <v>48.51</v>
      </c>
      <c r="BH1004" s="30">
        <v>257.10000000000002</v>
      </c>
      <c r="BI1004" s="30">
        <v>83.646064758300781</v>
      </c>
      <c r="BJ1004" s="148">
        <v>0.34</v>
      </c>
      <c r="BK1004" s="30">
        <v>49.372431210000002</v>
      </c>
      <c r="BL1004" s="30">
        <v>290.10000000000002</v>
      </c>
      <c r="BM1004" s="30">
        <v>84.103034973144531</v>
      </c>
      <c r="BN1004" s="148">
        <v>0.27200000000000002</v>
      </c>
      <c r="BO1004" s="30">
        <v>49.556463360000002</v>
      </c>
      <c r="BP1004" s="30">
        <v>260.2</v>
      </c>
      <c r="BQ1004" s="148"/>
      <c r="BR1004" s="148">
        <v>3.3000000000000002E-2</v>
      </c>
      <c r="BS1004" s="148"/>
      <c r="BT1004" s="148">
        <v>0.90400000000000003</v>
      </c>
      <c r="BU1004" s="148">
        <v>0.05</v>
      </c>
      <c r="BV1004" s="148">
        <v>1.30000002682209E-2</v>
      </c>
      <c r="BW1004" s="148"/>
      <c r="BX1004" s="148">
        <v>0.11899999999999999</v>
      </c>
      <c r="BY1004" s="148">
        <v>0.496</v>
      </c>
      <c r="BZ1004" s="1"/>
      <c r="CA1004" s="150">
        <v>9057.75</v>
      </c>
      <c r="CB1004" s="150">
        <v>10657.89</v>
      </c>
      <c r="CC1004" s="124" t="s">
        <v>4418</v>
      </c>
      <c r="CD1004" t="s">
        <v>4634</v>
      </c>
    </row>
    <row r="1005" spans="1:82" x14ac:dyDescent="0.3">
      <c r="A1005" s="1">
        <v>710911050</v>
      </c>
      <c r="B1005" s="124" t="s">
        <v>4419</v>
      </c>
      <c r="C1005" t="s">
        <v>339</v>
      </c>
      <c r="D1005" t="s">
        <v>1505</v>
      </c>
      <c r="E1005" s="30">
        <v>83.335174560546875</v>
      </c>
      <c r="F1005" s="30">
        <v>84.912826538085938</v>
      </c>
      <c r="G1005" s="30">
        <v>86.332618713378906</v>
      </c>
      <c r="H1005" s="30">
        <v>86.668159484863281</v>
      </c>
      <c r="I1005" s="1">
        <v>328</v>
      </c>
      <c r="J1005" s="1">
        <v>7</v>
      </c>
      <c r="K1005" s="1">
        <v>12</v>
      </c>
      <c r="L1005" t="s">
        <v>3805</v>
      </c>
      <c r="M1005" t="s">
        <v>3909</v>
      </c>
      <c r="N1005" t="s">
        <v>3917</v>
      </c>
      <c r="O1005" t="s">
        <v>3921</v>
      </c>
      <c r="P1005" s="148">
        <v>0.5</v>
      </c>
      <c r="Q1005" s="30">
        <v>49.265271939999998</v>
      </c>
      <c r="R1005" s="30">
        <v>332.69232177734381</v>
      </c>
      <c r="S1005" s="1">
        <v>209</v>
      </c>
      <c r="T1005" s="1">
        <v>209</v>
      </c>
      <c r="U1005" s="148">
        <v>1</v>
      </c>
      <c r="V1005" s="148">
        <v>0.5</v>
      </c>
      <c r="W1005" s="149">
        <v>49.914849840000002</v>
      </c>
      <c r="X1005" s="149">
        <v>332.69232177734381</v>
      </c>
      <c r="Y1005" s="1">
        <v>209</v>
      </c>
      <c r="Z1005" s="30">
        <v>84.618545532226563</v>
      </c>
      <c r="AA1005" s="148">
        <v>0.34399999999999997</v>
      </c>
      <c r="AB1005" s="30">
        <v>49.9</v>
      </c>
      <c r="AC1005" s="30">
        <v>294.3</v>
      </c>
      <c r="AD1005" s="30">
        <v>86.322425842285156</v>
      </c>
      <c r="AE1005" s="148">
        <v>0.34399999999999997</v>
      </c>
      <c r="AF1005" s="30">
        <v>50.44</v>
      </c>
      <c r="AG1005" s="30">
        <v>294.3</v>
      </c>
      <c r="AH1005" s="30">
        <v>81.971588134765625</v>
      </c>
      <c r="AI1005" s="148">
        <v>0.441</v>
      </c>
      <c r="AJ1005" s="30">
        <v>49.039308490000003</v>
      </c>
      <c r="AK1005" s="30">
        <v>326.89999999999998</v>
      </c>
      <c r="AL1005" s="30">
        <v>83.794776916503906</v>
      </c>
      <c r="AM1005" s="148">
        <v>0.441</v>
      </c>
      <c r="AN1005" s="30">
        <v>49.592894289999997</v>
      </c>
      <c r="AO1005" s="30">
        <v>326.89999999999998</v>
      </c>
      <c r="AP1005" s="148">
        <v>0.4079602062702179</v>
      </c>
      <c r="AQ1005" s="30">
        <v>50.842827219999997</v>
      </c>
      <c r="AR1005" s="30">
        <v>303.48257446289063</v>
      </c>
      <c r="AS1005" s="30">
        <v>209</v>
      </c>
      <c r="AT1005" s="30">
        <v>209</v>
      </c>
      <c r="AU1005" s="148">
        <v>1</v>
      </c>
      <c r="AV1005" s="30">
        <v>86.668159484863281</v>
      </c>
      <c r="AW1005" s="148">
        <v>0.4079602062702179</v>
      </c>
      <c r="AX1005" s="30">
        <v>50.947837669999998</v>
      </c>
      <c r="AY1005" s="30">
        <v>303.48257446289063</v>
      </c>
      <c r="AZ1005" s="30">
        <v>209</v>
      </c>
      <c r="BA1005" s="30">
        <v>88.361495971679688</v>
      </c>
      <c r="BB1005" s="148">
        <v>0.30599999999999999</v>
      </c>
      <c r="BC1005" s="30">
        <v>51.64</v>
      </c>
      <c r="BD1005" s="30">
        <v>288.5</v>
      </c>
      <c r="BE1005" s="30">
        <v>89.641410827636719</v>
      </c>
      <c r="BF1005" s="147">
        <v>0.30599999999999999</v>
      </c>
      <c r="BG1005" s="30">
        <v>52.27</v>
      </c>
      <c r="BH1005" s="30">
        <v>288.5</v>
      </c>
      <c r="BI1005" s="30">
        <v>88.776435852050781</v>
      </c>
      <c r="BJ1005" s="148">
        <v>0.34899999999999998</v>
      </c>
      <c r="BK1005" s="30">
        <v>51.871550579999997</v>
      </c>
      <c r="BL1005" s="30">
        <v>295.89999999999998</v>
      </c>
      <c r="BM1005" s="30">
        <v>90.022285461425781</v>
      </c>
      <c r="BN1005" s="148">
        <v>0.34899999999999998</v>
      </c>
      <c r="BO1005" s="30">
        <v>52.506461600000002</v>
      </c>
      <c r="BP1005" s="30">
        <v>295.89999999999998</v>
      </c>
      <c r="BQ1005" s="148"/>
      <c r="BR1005" s="148">
        <v>1.4999999999999999E-2</v>
      </c>
      <c r="BS1005" s="148"/>
      <c r="BT1005" s="148">
        <v>0.96599999999999997</v>
      </c>
      <c r="BU1005" s="148"/>
      <c r="BV1005" s="148">
        <v>1.7999999225139621E-2</v>
      </c>
      <c r="BW1005" s="148"/>
      <c r="BX1005" s="148">
        <v>0.128</v>
      </c>
      <c r="BY1005" s="148">
        <v>0.43730000000000002</v>
      </c>
      <c r="BZ1005" s="1">
        <v>1</v>
      </c>
      <c r="CA1005" s="150">
        <v>9525.2197265625</v>
      </c>
      <c r="CB1005" s="150">
        <v>10123.01</v>
      </c>
      <c r="CC1005" s="124" t="s">
        <v>4419</v>
      </c>
      <c r="CD1005" t="s">
        <v>4633</v>
      </c>
    </row>
    <row r="1006" spans="1:82" x14ac:dyDescent="0.3">
      <c r="A1006" s="1">
        <v>710914020</v>
      </c>
      <c r="B1006" s="124" t="s">
        <v>4419</v>
      </c>
      <c r="C1006" t="s">
        <v>339</v>
      </c>
      <c r="D1006" t="s">
        <v>1506</v>
      </c>
      <c r="E1006" s="30">
        <v>85.430557250976563</v>
      </c>
      <c r="F1006" s="30">
        <v>87.032096862792969</v>
      </c>
      <c r="G1006" s="30">
        <v>88.310249328613281</v>
      </c>
      <c r="H1006" s="30">
        <v>90.523246765136719</v>
      </c>
      <c r="I1006" s="1">
        <v>361</v>
      </c>
      <c r="J1006" s="1" t="s">
        <v>4733</v>
      </c>
      <c r="K1006" s="1">
        <v>6</v>
      </c>
      <c r="L1006" t="s">
        <v>3805</v>
      </c>
      <c r="M1006" t="s">
        <v>3909</v>
      </c>
      <c r="N1006" t="s">
        <v>3917</v>
      </c>
      <c r="O1006" t="s">
        <v>3921</v>
      </c>
      <c r="P1006" s="148">
        <v>0.36082473397254938</v>
      </c>
      <c r="Q1006" s="30">
        <v>50.136873510000001</v>
      </c>
      <c r="R1006" s="30">
        <v>308.76287841796881</v>
      </c>
      <c r="S1006" s="1">
        <v>259</v>
      </c>
      <c r="T1006" s="1">
        <v>259</v>
      </c>
      <c r="U1006" s="148">
        <v>1</v>
      </c>
      <c r="V1006" s="148">
        <v>0.36082473397254938</v>
      </c>
      <c r="W1006" s="149">
        <v>50.792954029999997</v>
      </c>
      <c r="X1006" s="149">
        <v>308.76287841796881</v>
      </c>
      <c r="Y1006" s="1">
        <v>259</v>
      </c>
      <c r="Z1006" s="30">
        <v>86.431098937988281</v>
      </c>
      <c r="AA1006" s="148">
        <v>0.49</v>
      </c>
      <c r="AB1006" s="30">
        <v>50.5</v>
      </c>
      <c r="AC1006" s="30">
        <v>349</v>
      </c>
      <c r="AD1006" s="30">
        <v>88.354598999023438</v>
      </c>
      <c r="AE1006" s="148">
        <v>0.49</v>
      </c>
      <c r="AF1006" s="30">
        <v>51.13</v>
      </c>
      <c r="AG1006" s="30">
        <v>349</v>
      </c>
      <c r="AH1006" s="30">
        <v>83.492637634277344</v>
      </c>
      <c r="AI1006" s="148">
        <v>0.374</v>
      </c>
      <c r="AJ1006" s="30">
        <v>49.543101849999999</v>
      </c>
      <c r="AK1006" s="30">
        <v>316</v>
      </c>
      <c r="AL1006" s="30">
        <v>85.361595153808594</v>
      </c>
      <c r="AM1006" s="148">
        <v>0.374</v>
      </c>
      <c r="AN1006" s="30">
        <v>50.126081300000003</v>
      </c>
      <c r="AO1006" s="30">
        <v>316</v>
      </c>
      <c r="AP1006" s="148">
        <v>0.40206184983253479</v>
      </c>
      <c r="AQ1006" s="30">
        <v>52.07988976</v>
      </c>
      <c r="AR1006" s="30">
        <v>287.1134033203125</v>
      </c>
      <c r="AS1006" s="30">
        <v>259</v>
      </c>
      <c r="AT1006" s="30">
        <v>259</v>
      </c>
      <c r="AU1006" s="148">
        <v>1</v>
      </c>
      <c r="AV1006" s="30">
        <v>90.523246765136719</v>
      </c>
      <c r="AW1006" s="148">
        <v>0.40206184983253479</v>
      </c>
      <c r="AX1006" s="30">
        <v>53.157252749999998</v>
      </c>
      <c r="AY1006" s="30">
        <v>287.1134033203125</v>
      </c>
      <c r="AZ1006" s="30">
        <v>259</v>
      </c>
      <c r="BA1006" s="30">
        <v>86.402610778808594</v>
      </c>
      <c r="BB1006" s="148">
        <v>0.46</v>
      </c>
      <c r="BC1006" s="30">
        <v>50.69</v>
      </c>
      <c r="BD1006" s="30">
        <v>325.3</v>
      </c>
      <c r="BE1006" s="30">
        <v>87.754714965820313</v>
      </c>
      <c r="BF1006" s="147">
        <v>0.46</v>
      </c>
      <c r="BG1006" s="30">
        <v>51.34</v>
      </c>
      <c r="BH1006" s="30">
        <v>325.3</v>
      </c>
      <c r="BI1006" s="30">
        <v>84.724555969238281</v>
      </c>
      <c r="BJ1006" s="148">
        <v>0.35399999999999998</v>
      </c>
      <c r="BK1006" s="30">
        <v>49.897787360000002</v>
      </c>
      <c r="BL1006" s="30">
        <v>288.3</v>
      </c>
      <c r="BM1006" s="30">
        <v>86.103759765625</v>
      </c>
      <c r="BN1006" s="148">
        <v>0.35399999999999998</v>
      </c>
      <c r="BO1006" s="30">
        <v>50.553570219999997</v>
      </c>
      <c r="BP1006" s="30">
        <v>288.3</v>
      </c>
      <c r="BQ1006" s="148"/>
      <c r="BR1006" s="148">
        <v>0.03</v>
      </c>
      <c r="BS1006" s="148"/>
      <c r="BT1006" s="148">
        <v>0.95000000000000007</v>
      </c>
      <c r="BU1006" s="148"/>
      <c r="BV1006" s="148">
        <v>1.8999999389052391E-2</v>
      </c>
      <c r="BW1006" s="148"/>
      <c r="BX1006" s="148">
        <v>0.23599999999999999</v>
      </c>
      <c r="BY1006" s="148">
        <v>0.54880000000000007</v>
      </c>
      <c r="BZ1006" s="1">
        <v>1</v>
      </c>
      <c r="CA1006" s="150">
        <v>9607.5595703125</v>
      </c>
      <c r="CB1006" s="150">
        <v>9908.92</v>
      </c>
      <c r="CC1006" s="124" t="s">
        <v>4419</v>
      </c>
      <c r="CD1006" t="s">
        <v>4634</v>
      </c>
    </row>
    <row r="1007" spans="1:82" x14ac:dyDescent="0.3">
      <c r="A1007" s="1">
        <v>710923000</v>
      </c>
      <c r="B1007" s="124" t="s">
        <v>4420</v>
      </c>
      <c r="C1007" t="s">
        <v>340</v>
      </c>
      <c r="D1007" t="s">
        <v>1507</v>
      </c>
      <c r="E1007" s="30">
        <v>87.48358154296875</v>
      </c>
      <c r="F1007" s="30">
        <v>89.009963989257813</v>
      </c>
      <c r="G1007" s="30">
        <v>85.673324584960938</v>
      </c>
      <c r="H1007" s="30">
        <v>86.567588806152344</v>
      </c>
      <c r="I1007" s="1">
        <v>299</v>
      </c>
      <c r="J1007" s="1">
        <v>6</v>
      </c>
      <c r="K1007" s="1">
        <v>8</v>
      </c>
      <c r="L1007" t="s">
        <v>3805</v>
      </c>
      <c r="M1007" t="s">
        <v>3909</v>
      </c>
      <c r="N1007" t="s">
        <v>3916</v>
      </c>
      <c r="O1007" t="s">
        <v>3921</v>
      </c>
      <c r="P1007" s="148">
        <v>0.39426523447036738</v>
      </c>
      <c r="Q1007" s="30">
        <v>50.990856000000001</v>
      </c>
      <c r="R1007" s="30">
        <v>320.43011474609381</v>
      </c>
      <c r="S1007" s="1">
        <v>596</v>
      </c>
      <c r="T1007" s="1">
        <v>349</v>
      </c>
      <c r="U1007" s="148">
        <v>0.58557045459747314</v>
      </c>
      <c r="V1007" s="148">
        <v>0.29113924503326422</v>
      </c>
      <c r="W1007" s="149">
        <v>51.612467240000001</v>
      </c>
      <c r="X1007" s="149">
        <v>295.56961059570313</v>
      </c>
      <c r="Y1007" s="1">
        <v>349</v>
      </c>
      <c r="Z1007" s="30">
        <v>83.108085632324219</v>
      </c>
      <c r="AA1007" s="148">
        <v>0.44600000000000001</v>
      </c>
      <c r="AB1007" s="30">
        <v>49.4</v>
      </c>
      <c r="AC1007" s="30">
        <v>326.10000000000002</v>
      </c>
      <c r="AD1007" s="30">
        <v>85.173805236816406</v>
      </c>
      <c r="AE1007" s="148">
        <v>0.41199999999999998</v>
      </c>
      <c r="AF1007" s="30">
        <v>50.05</v>
      </c>
      <c r="AG1007" s="30">
        <v>310.8</v>
      </c>
      <c r="AH1007" s="30">
        <v>81.607383728027344</v>
      </c>
      <c r="AI1007" s="148">
        <v>0.35199999999999998</v>
      </c>
      <c r="AJ1007" s="30">
        <v>48.918679349999998</v>
      </c>
      <c r="AK1007" s="30">
        <v>306.7</v>
      </c>
      <c r="AL1007" s="30">
        <v>82.967002868652344</v>
      </c>
      <c r="AM1007" s="148">
        <v>0.29399999999999998</v>
      </c>
      <c r="AN1007" s="30">
        <v>49.31120421</v>
      </c>
      <c r="AO1007" s="30">
        <v>285.10000000000002</v>
      </c>
      <c r="AP1007" s="148">
        <v>0.27956989407539368</v>
      </c>
      <c r="AQ1007" s="30">
        <v>50.430421219999999</v>
      </c>
      <c r="AR1007" s="30">
        <v>270.25088500976563</v>
      </c>
      <c r="AS1007" s="30">
        <v>596</v>
      </c>
      <c r="AT1007" s="30">
        <v>349</v>
      </c>
      <c r="AU1007" s="148">
        <v>0.58557045459747314</v>
      </c>
      <c r="AV1007" s="30">
        <v>86.567588806152344</v>
      </c>
      <c r="AW1007" s="148">
        <v>0.16455696523189539</v>
      </c>
      <c r="AX1007" s="30">
        <v>50.890201879999999</v>
      </c>
      <c r="AY1007" s="30">
        <v>228.48101806640631</v>
      </c>
      <c r="AZ1007" s="30">
        <v>349</v>
      </c>
      <c r="BA1007" s="30">
        <v>91.000831604003906</v>
      </c>
      <c r="BB1007" s="148">
        <v>0.40400000000000003</v>
      </c>
      <c r="BC1007" s="30">
        <v>52.92</v>
      </c>
      <c r="BD1007" s="30">
        <v>312.7</v>
      </c>
      <c r="BE1007" s="30">
        <v>90.899200439453125</v>
      </c>
      <c r="BF1007" s="147">
        <v>0.32</v>
      </c>
      <c r="BG1007" s="30">
        <v>52.89</v>
      </c>
      <c r="BH1007" s="30">
        <v>285.60000000000002</v>
      </c>
      <c r="BI1007" s="30">
        <v>87.468353271484375</v>
      </c>
      <c r="BJ1007" s="148">
        <v>0.36599999999999999</v>
      </c>
      <c r="BK1007" s="30">
        <v>51.234353130000002</v>
      </c>
      <c r="BL1007" s="30">
        <v>293.60000000000002</v>
      </c>
      <c r="BM1007" s="30">
        <v>87.997955322265625</v>
      </c>
      <c r="BN1007" s="148">
        <v>0.308</v>
      </c>
      <c r="BO1007" s="30">
        <v>51.49758757</v>
      </c>
      <c r="BP1007" s="30">
        <v>272.60000000000002</v>
      </c>
      <c r="BQ1007" s="148"/>
      <c r="BR1007" s="148">
        <v>0.03</v>
      </c>
      <c r="BS1007" s="148"/>
      <c r="BT1007" s="148">
        <v>0.93600000000000005</v>
      </c>
      <c r="BU1007" s="148"/>
      <c r="BV1007" s="148">
        <v>3.2999999821186073E-2</v>
      </c>
      <c r="BW1007" s="148"/>
      <c r="BX1007" s="148">
        <v>0.114</v>
      </c>
      <c r="BY1007" s="148">
        <v>0.53500000000000003</v>
      </c>
      <c r="BZ1007" s="1"/>
      <c r="CA1007" s="150">
        <v>10100.9599609375</v>
      </c>
      <c r="CB1007" s="150">
        <v>11508.31</v>
      </c>
      <c r="CC1007" s="124" t="s">
        <v>4420</v>
      </c>
      <c r="CD1007" t="s">
        <v>4633</v>
      </c>
    </row>
    <row r="1008" spans="1:82" x14ac:dyDescent="0.3">
      <c r="A1008" s="1">
        <v>710924020</v>
      </c>
      <c r="B1008" s="124" t="s">
        <v>4420</v>
      </c>
      <c r="C1008" t="s">
        <v>340</v>
      </c>
      <c r="D1008" t="s">
        <v>1508</v>
      </c>
      <c r="E1008" s="30">
        <v>92.030899047851563</v>
      </c>
      <c r="F1008" s="30">
        <v>92.70635986328125</v>
      </c>
      <c r="G1008" s="30">
        <v>86.325836181640625</v>
      </c>
      <c r="H1008" s="30">
        <v>89.582496643066406</v>
      </c>
      <c r="I1008" s="1">
        <v>501</v>
      </c>
      <c r="J1008" s="1" t="s">
        <v>4733</v>
      </c>
      <c r="K1008" s="1">
        <v>5</v>
      </c>
      <c r="L1008" t="s">
        <v>3805</v>
      </c>
      <c r="M1008" t="s">
        <v>3909</v>
      </c>
      <c r="N1008" t="s">
        <v>3916</v>
      </c>
      <c r="O1008" t="s">
        <v>3921</v>
      </c>
      <c r="P1008" s="148">
        <v>0.44360902905464172</v>
      </c>
      <c r="Q1008" s="30">
        <v>52.882369990000001</v>
      </c>
      <c r="R1008" s="30">
        <v>334.58645629882813</v>
      </c>
      <c r="S1008" s="1">
        <v>271</v>
      </c>
      <c r="T1008" s="1">
        <v>177</v>
      </c>
      <c r="U1008" s="148">
        <v>0.65313655138015747</v>
      </c>
      <c r="V1008" s="148">
        <v>0.34502923488616938</v>
      </c>
      <c r="W1008" s="149">
        <v>53.144043590000003</v>
      </c>
      <c r="X1008" s="149">
        <v>307.01754760742188</v>
      </c>
      <c r="Y1008" s="1">
        <v>177</v>
      </c>
      <c r="Z1008" s="30">
        <v>88.243644714355469</v>
      </c>
      <c r="AA1008" s="148">
        <v>0.46300000000000002</v>
      </c>
      <c r="AB1008" s="30">
        <v>51.1</v>
      </c>
      <c r="AC1008" s="30">
        <v>332.2</v>
      </c>
      <c r="AD1008" s="30">
        <v>88.85528564453125</v>
      </c>
      <c r="AE1008" s="148">
        <v>0.38500000000000001</v>
      </c>
      <c r="AF1008" s="30">
        <v>51.3</v>
      </c>
      <c r="AG1008" s="30">
        <v>308.7</v>
      </c>
      <c r="AH1008" s="30">
        <v>81.734779357910156</v>
      </c>
      <c r="AI1008" s="148">
        <v>0.374</v>
      </c>
      <c r="AJ1008" s="30">
        <v>48.960875770000001</v>
      </c>
      <c r="AK1008" s="30">
        <v>310</v>
      </c>
      <c r="AL1008" s="30">
        <v>82.04156494140625</v>
      </c>
      <c r="AM1008" s="148">
        <v>0.309</v>
      </c>
      <c r="AN1008" s="30">
        <v>48.996279209999997</v>
      </c>
      <c r="AO1008" s="30">
        <v>285.10000000000002</v>
      </c>
      <c r="AP1008" s="148">
        <v>0.26792451739311218</v>
      </c>
      <c r="AQ1008" s="30">
        <v>50.838586399999997</v>
      </c>
      <c r="AR1008" s="30">
        <v>257.73583984375</v>
      </c>
      <c r="AS1008" s="30">
        <v>272</v>
      </c>
      <c r="AT1008" s="30">
        <v>178</v>
      </c>
      <c r="AU1008" s="148">
        <v>0.65313655138015747</v>
      </c>
      <c r="AV1008" s="30">
        <v>89.582496643066406</v>
      </c>
      <c r="AW1008" s="148">
        <v>0.1941176503896713</v>
      </c>
      <c r="AX1008" s="30">
        <v>52.618096530000003</v>
      </c>
      <c r="AY1008" s="30">
        <v>225.8823547363281</v>
      </c>
      <c r="AZ1008" s="30">
        <v>178</v>
      </c>
      <c r="BA1008" s="30">
        <v>88.010955810546875</v>
      </c>
      <c r="BB1008" s="148">
        <v>0.371</v>
      </c>
      <c r="BC1008" s="30">
        <v>51.47</v>
      </c>
      <c r="BD1008" s="30">
        <v>298.2</v>
      </c>
      <c r="BE1008" s="30">
        <v>89.539970397949219</v>
      </c>
      <c r="BF1008" s="147">
        <v>0.308</v>
      </c>
      <c r="BG1008" s="30">
        <v>52.22</v>
      </c>
      <c r="BH1008" s="30">
        <v>281</v>
      </c>
      <c r="BI1008" s="30">
        <v>86.75396728515625</v>
      </c>
      <c r="BJ1008" s="148">
        <v>0.32</v>
      </c>
      <c r="BK1008" s="30">
        <v>50.88635953</v>
      </c>
      <c r="BL1008" s="30">
        <v>286.10000000000002</v>
      </c>
      <c r="BM1008" s="30">
        <v>87.329811096191406</v>
      </c>
      <c r="BN1008" s="148">
        <v>0.26800000000000002</v>
      </c>
      <c r="BO1008" s="30">
        <v>51.164601599999997</v>
      </c>
      <c r="BP1008" s="30">
        <v>261.3</v>
      </c>
      <c r="BQ1008" s="148">
        <v>1.7999999999999999E-2</v>
      </c>
      <c r="BR1008" s="148">
        <v>2.1999999999999999E-2</v>
      </c>
      <c r="BS1008" s="148"/>
      <c r="BT1008" s="148">
        <v>0.94400000000000006</v>
      </c>
      <c r="BU1008" s="148">
        <v>1.2E-2</v>
      </c>
      <c r="BV1008" s="148">
        <v>4.0000001899898052E-3</v>
      </c>
      <c r="BW1008" s="148"/>
      <c r="BX1008" s="148">
        <v>0.11600000000000001</v>
      </c>
      <c r="BY1008" s="148">
        <v>0.621</v>
      </c>
      <c r="BZ1008" s="1"/>
      <c r="CA1008" s="150">
        <v>8291.7900390625</v>
      </c>
      <c r="CB1008" s="150">
        <v>10961.14</v>
      </c>
      <c r="CC1008" s="124" t="s">
        <v>4420</v>
      </c>
      <c r="CD1008" t="s">
        <v>4634</v>
      </c>
    </row>
    <row r="1009" spans="1:82" x14ac:dyDescent="0.3">
      <c r="A1009" s="1">
        <v>720661050</v>
      </c>
      <c r="B1009" s="124" t="s">
        <v>4421</v>
      </c>
      <c r="C1009" t="s">
        <v>341</v>
      </c>
      <c r="D1009" t="s">
        <v>1509</v>
      </c>
      <c r="E1009" s="30">
        <v>84.084030151367188</v>
      </c>
      <c r="F1009" s="30">
        <v>87.175796508789063</v>
      </c>
      <c r="G1009" s="30">
        <v>83.085105895996094</v>
      </c>
      <c r="H1009" s="30">
        <v>84.423316955566406</v>
      </c>
      <c r="I1009" s="1">
        <v>111</v>
      </c>
      <c r="J1009" s="1">
        <v>7</v>
      </c>
      <c r="K1009" s="1">
        <v>12</v>
      </c>
      <c r="L1009" t="s">
        <v>3887</v>
      </c>
      <c r="M1009" t="s">
        <v>3910</v>
      </c>
      <c r="N1009" t="s">
        <v>3917</v>
      </c>
      <c r="O1009" t="s">
        <v>3921</v>
      </c>
      <c r="P1009" s="148">
        <v>0.34426230192184448</v>
      </c>
      <c r="Q1009" s="30">
        <v>49.576768289999997</v>
      </c>
      <c r="R1009" s="30">
        <v>324.59014892578131</v>
      </c>
      <c r="S1009" s="1">
        <v>77</v>
      </c>
      <c r="T1009" s="1">
        <v>54</v>
      </c>
      <c r="U1009" s="148">
        <v>0.70129871368408203</v>
      </c>
      <c r="V1009" s="148">
        <v>0.18181818723678589</v>
      </c>
      <c r="W1009" s="149">
        <v>50.85249537</v>
      </c>
      <c r="X1009" s="149"/>
      <c r="Y1009" s="1">
        <v>54</v>
      </c>
      <c r="Z1009" s="30">
        <v>81.2955322265625</v>
      </c>
      <c r="AA1009" s="148">
        <v>0.4</v>
      </c>
      <c r="AB1009" s="30">
        <v>48.8</v>
      </c>
      <c r="AC1009" s="30">
        <v>308</v>
      </c>
      <c r="AD1009" s="30">
        <v>83.200531005859375</v>
      </c>
      <c r="AE1009" s="148">
        <v>0.316</v>
      </c>
      <c r="AF1009" s="30">
        <v>49.38</v>
      </c>
      <c r="AG1009" s="30">
        <v>281.60000000000002</v>
      </c>
      <c r="AH1009" s="30">
        <v>80.277076721191406</v>
      </c>
      <c r="AI1009" s="148">
        <v>0.47399999999999998</v>
      </c>
      <c r="AJ1009" s="30">
        <v>48.47806448</v>
      </c>
      <c r="AK1009" s="30">
        <v>339.5</v>
      </c>
      <c r="AL1009" s="30">
        <v>82.967208862304688</v>
      </c>
      <c r="AM1009" s="148">
        <v>0.42899999999999999</v>
      </c>
      <c r="AN1009" s="30">
        <v>49.311275500000001</v>
      </c>
      <c r="AO1009" s="30">
        <v>328.6</v>
      </c>
      <c r="AP1009" s="148">
        <v>0.31147539615631098</v>
      </c>
      <c r="AQ1009" s="30">
        <v>48.811421899999999</v>
      </c>
      <c r="AR1009" s="30">
        <v>296.7213134765625</v>
      </c>
      <c r="AS1009" s="30">
        <v>77</v>
      </c>
      <c r="AT1009" s="30">
        <v>54</v>
      </c>
      <c r="AU1009" s="148">
        <v>0.70129871368408203</v>
      </c>
      <c r="AV1009" s="30">
        <v>84.423316955566406</v>
      </c>
      <c r="AW1009" s="148">
        <v>0.23684211075305939</v>
      </c>
      <c r="AX1009" s="30">
        <v>49.66128174</v>
      </c>
      <c r="AY1009" s="30"/>
      <c r="AZ1009" s="30">
        <v>54</v>
      </c>
      <c r="BA1009" s="30">
        <v>83.866371154785156</v>
      </c>
      <c r="BB1009" s="148">
        <v>0.43099999999999999</v>
      </c>
      <c r="BC1009" s="30">
        <v>49.46</v>
      </c>
      <c r="BD1009" s="30">
        <v>278.39999999999998</v>
      </c>
      <c r="BE1009" s="30">
        <v>84.5087890625</v>
      </c>
      <c r="BF1009" s="147">
        <v>0.38900000000000001</v>
      </c>
      <c r="BG1009" s="30">
        <v>49.74</v>
      </c>
      <c r="BH1009" s="30">
        <v>272.2</v>
      </c>
      <c r="BI1009" s="30">
        <v>87.188629150390625</v>
      </c>
      <c r="BJ1009" s="148">
        <v>0.32400000000000001</v>
      </c>
      <c r="BK1009" s="30">
        <v>51.098095440000002</v>
      </c>
      <c r="BL1009" s="30">
        <v>294.60000000000002</v>
      </c>
      <c r="BM1009" s="30">
        <v>85.785797119140625</v>
      </c>
      <c r="BN1009" s="148">
        <v>0.34799999999999998</v>
      </c>
      <c r="BO1009" s="30">
        <v>50.395106720000001</v>
      </c>
      <c r="BP1009" s="30">
        <v>282.60000000000002</v>
      </c>
      <c r="BQ1009" s="148"/>
      <c r="BR1009" s="148"/>
      <c r="BS1009" s="148"/>
      <c r="BT1009" s="148">
        <v>0.90100000000000002</v>
      </c>
      <c r="BU1009" s="148">
        <v>4.4999999999999998E-2</v>
      </c>
      <c r="BV1009" s="148">
        <v>5.4000001400709152E-2</v>
      </c>
      <c r="BW1009" s="148"/>
      <c r="BX1009" s="148">
        <v>6.3E-2</v>
      </c>
      <c r="BY1009" s="148">
        <v>0.53700000000000003</v>
      </c>
      <c r="BZ1009" s="1"/>
      <c r="CA1009" s="150">
        <v>11900.3095703125</v>
      </c>
      <c r="CB1009" s="150">
        <v>13015.22</v>
      </c>
      <c r="CC1009" s="124" t="s">
        <v>4421</v>
      </c>
      <c r="CD1009" t="s">
        <v>4633</v>
      </c>
    </row>
    <row r="1010" spans="1:82" x14ac:dyDescent="0.3">
      <c r="A1010" s="1">
        <v>720664020</v>
      </c>
      <c r="B1010" s="124" t="s">
        <v>4421</v>
      </c>
      <c r="C1010" t="s">
        <v>341</v>
      </c>
      <c r="D1010" t="s">
        <v>1510</v>
      </c>
      <c r="E1010" s="30">
        <v>91.630409240722656</v>
      </c>
      <c r="F1010" s="30">
        <v>90.6185302734375</v>
      </c>
      <c r="G1010" s="30">
        <v>95.807998657226563</v>
      </c>
      <c r="H1010" s="30">
        <v>95.615028381347656</v>
      </c>
      <c r="I1010" s="1">
        <v>101</v>
      </c>
      <c r="J1010" s="1" t="s">
        <v>3981</v>
      </c>
      <c r="K1010" s="1">
        <v>6</v>
      </c>
      <c r="L1010" t="s">
        <v>3887</v>
      </c>
      <c r="M1010" t="s">
        <v>3910</v>
      </c>
      <c r="N1010" t="s">
        <v>3917</v>
      </c>
      <c r="O1010" t="s">
        <v>3921</v>
      </c>
      <c r="P1010" s="148">
        <v>0.3571428656578064</v>
      </c>
      <c r="Q1010" s="30">
        <v>52.71578169</v>
      </c>
      <c r="R1010" s="30">
        <v>305.35714721679688</v>
      </c>
      <c r="S1010" s="1">
        <v>77</v>
      </c>
      <c r="T1010" s="1">
        <v>54</v>
      </c>
      <c r="U1010" s="148">
        <v>0.70129871368408203</v>
      </c>
      <c r="V1010" s="148">
        <v>0.30232557654380798</v>
      </c>
      <c r="W1010" s="149">
        <v>52.278966099999998</v>
      </c>
      <c r="X1010" s="149"/>
      <c r="Y1010" s="1">
        <v>54</v>
      </c>
      <c r="Z1010" s="30">
        <v>90.358291625976563</v>
      </c>
      <c r="AA1010" s="148">
        <v>0.42899999999999999</v>
      </c>
      <c r="AB1010" s="30">
        <v>51.8</v>
      </c>
      <c r="AC1010" s="30">
        <v>311.10000000000002</v>
      </c>
      <c r="AD1010" s="30">
        <v>92.772377014160156</v>
      </c>
      <c r="AE1010" s="148">
        <v>0.36199999999999999</v>
      </c>
      <c r="AF1010" s="30">
        <v>52.63</v>
      </c>
      <c r="AG1010" s="30">
        <v>293.60000000000002</v>
      </c>
      <c r="AH1010" s="30">
        <v>84.126655578613281</v>
      </c>
      <c r="AI1010" s="148">
        <v>0.35</v>
      </c>
      <c r="AJ1010" s="30">
        <v>49.753097609999998</v>
      </c>
      <c r="AK1010" s="30">
        <v>306.7</v>
      </c>
      <c r="AL1010" s="30">
        <v>85.533798217773438</v>
      </c>
      <c r="AM1010" s="148">
        <v>0.32600000000000001</v>
      </c>
      <c r="AN1010" s="30">
        <v>50.1846806</v>
      </c>
      <c r="AO1010" s="30">
        <v>295.3</v>
      </c>
      <c r="AP1010" s="148">
        <v>0.3214285671710968</v>
      </c>
      <c r="AQ1010" s="30">
        <v>56.769929130000001</v>
      </c>
      <c r="AR1010" s="30">
        <v>262.5</v>
      </c>
      <c r="AS1010" s="30">
        <v>77</v>
      </c>
      <c r="AT1010" s="30">
        <v>54</v>
      </c>
      <c r="AU1010" s="148">
        <v>0.70129871368408203</v>
      </c>
      <c r="AV1010" s="30">
        <v>95.615028381347656</v>
      </c>
      <c r="AW1010" s="148">
        <v>0.23255814611911771</v>
      </c>
      <c r="AX1010" s="30">
        <v>56.075438949999999</v>
      </c>
      <c r="AY1010" s="30"/>
      <c r="AZ1010" s="30">
        <v>54</v>
      </c>
      <c r="BA1010" s="30">
        <v>91.928726196289063</v>
      </c>
      <c r="BB1010" s="148">
        <v>0.42899999999999999</v>
      </c>
      <c r="BC1010" s="30">
        <v>53.37</v>
      </c>
      <c r="BD1010" s="30">
        <v>307.89999999999998</v>
      </c>
      <c r="BE1010" s="30">
        <v>93.171356201171875</v>
      </c>
      <c r="BF1010" s="147">
        <v>0.36199999999999999</v>
      </c>
      <c r="BG1010" s="30">
        <v>54.01</v>
      </c>
      <c r="BH1010" s="30">
        <v>291.5</v>
      </c>
      <c r="BI1010" s="30">
        <v>88.868843078613281</v>
      </c>
      <c r="BJ1010" s="148">
        <v>0.317</v>
      </c>
      <c r="BK1010" s="30">
        <v>51.916565179999999</v>
      </c>
      <c r="BL1010" s="30">
        <v>283.3</v>
      </c>
      <c r="BM1010" s="30">
        <v>90.915473937988281</v>
      </c>
      <c r="BN1010" s="148">
        <v>0.27900000000000003</v>
      </c>
      <c r="BO1010" s="30">
        <v>52.95160233</v>
      </c>
      <c r="BP1010" s="30">
        <v>276.7</v>
      </c>
      <c r="BQ1010" s="148"/>
      <c r="BR1010" s="148"/>
      <c r="BS1010" s="148"/>
      <c r="BT1010" s="148">
        <v>0.89100000000000001</v>
      </c>
      <c r="BU1010" s="148">
        <v>6.9000000000000006E-2</v>
      </c>
      <c r="BV1010" s="148">
        <v>3.9999999105930328E-2</v>
      </c>
      <c r="BW1010" s="148"/>
      <c r="BX1010" s="148">
        <v>0.16800000000000001</v>
      </c>
      <c r="BY1010" s="148">
        <v>0.70499999999999996</v>
      </c>
      <c r="BZ1010" s="1"/>
      <c r="CA1010" s="150">
        <v>12208.73046875</v>
      </c>
      <c r="CB1010" s="150">
        <v>13387.44</v>
      </c>
      <c r="CC1010" s="124" t="s">
        <v>4421</v>
      </c>
      <c r="CD1010" t="s">
        <v>4634</v>
      </c>
    </row>
    <row r="1011" spans="1:82" x14ac:dyDescent="0.3">
      <c r="A1011" s="1">
        <v>720681050</v>
      </c>
      <c r="B1011" s="124" t="s">
        <v>4422</v>
      </c>
      <c r="C1011" t="s">
        <v>342</v>
      </c>
      <c r="D1011" t="s">
        <v>1511</v>
      </c>
      <c r="E1011" s="30">
        <v>81.589988708496094</v>
      </c>
      <c r="F1011" s="30">
        <v>81.998207092285156</v>
      </c>
      <c r="G1011" s="30">
        <v>85.495628356933594</v>
      </c>
      <c r="H1011" s="30">
        <v>87.362800598144531</v>
      </c>
      <c r="I1011" s="1">
        <v>388</v>
      </c>
      <c r="J1011" s="1">
        <v>6</v>
      </c>
      <c r="K1011" s="1">
        <v>12</v>
      </c>
      <c r="L1011" t="s">
        <v>3887</v>
      </c>
      <c r="M1011" t="s">
        <v>3910</v>
      </c>
      <c r="N1011" t="s">
        <v>3917</v>
      </c>
      <c r="O1011" t="s">
        <v>3921</v>
      </c>
      <c r="P1011" s="148">
        <v>0.5</v>
      </c>
      <c r="Q1011" s="30">
        <v>48.539339820000002</v>
      </c>
      <c r="R1011" s="30">
        <v>338.4615478515625</v>
      </c>
      <c r="S1011" s="1">
        <v>308</v>
      </c>
      <c r="T1011" s="1">
        <v>209</v>
      </c>
      <c r="U1011" s="148">
        <v>0.67857140302658081</v>
      </c>
      <c r="V1011" s="148">
        <v>0.42028984427452087</v>
      </c>
      <c r="W1011" s="149">
        <v>48.70720017</v>
      </c>
      <c r="X1011" s="149">
        <v>317.39129638671881</v>
      </c>
      <c r="Y1011" s="1">
        <v>209</v>
      </c>
      <c r="Z1011" s="30">
        <v>83.108085632324219</v>
      </c>
      <c r="AA1011" s="148">
        <v>0.55200000000000005</v>
      </c>
      <c r="AB1011" s="30">
        <v>49.4</v>
      </c>
      <c r="AC1011" s="30">
        <v>345.7</v>
      </c>
      <c r="AD1011" s="30">
        <v>83.848472595214844</v>
      </c>
      <c r="AE1011" s="148">
        <v>0.46300000000000002</v>
      </c>
      <c r="AF1011" s="30">
        <v>49.6</v>
      </c>
      <c r="AG1011" s="30">
        <v>322.10000000000002</v>
      </c>
      <c r="AH1011" s="30">
        <v>87.6414794921875</v>
      </c>
      <c r="AI1011" s="148">
        <v>0.53900000000000003</v>
      </c>
      <c r="AJ1011" s="30">
        <v>50.917255179999998</v>
      </c>
      <c r="AK1011" s="30">
        <v>360.6</v>
      </c>
      <c r="AL1011" s="30">
        <v>88.692962646484375</v>
      </c>
      <c r="AM1011" s="148">
        <v>0.44900000000000001</v>
      </c>
      <c r="AN1011" s="30">
        <v>51.25974051</v>
      </c>
      <c r="AO1011" s="30">
        <v>340.9</v>
      </c>
      <c r="AP1011" s="148">
        <v>0.36554622650146479</v>
      </c>
      <c r="AQ1011" s="30">
        <v>50.319269089999999</v>
      </c>
      <c r="AR1011" s="30">
        <v>295.79830932617188</v>
      </c>
      <c r="AS1011" s="30">
        <v>308</v>
      </c>
      <c r="AT1011" s="30">
        <v>209</v>
      </c>
      <c r="AU1011" s="148">
        <v>0.67857140302658081</v>
      </c>
      <c r="AV1011" s="30">
        <v>87.362800598144531</v>
      </c>
      <c r="AW1011" s="148">
        <v>0.30000001192092901</v>
      </c>
      <c r="AX1011" s="30">
        <v>51.345948730000003</v>
      </c>
      <c r="AY1011" s="30">
        <v>273.75</v>
      </c>
      <c r="AZ1011" s="30">
        <v>209</v>
      </c>
      <c r="BA1011" s="30">
        <v>81.680671691894531</v>
      </c>
      <c r="BB1011" s="148">
        <v>0.40699999999999997</v>
      </c>
      <c r="BC1011" s="30">
        <v>48.4</v>
      </c>
      <c r="BD1011" s="30">
        <v>308.39999999999998</v>
      </c>
      <c r="BE1011" s="30">
        <v>81.952621459960938</v>
      </c>
      <c r="BF1011" s="147">
        <v>0.35</v>
      </c>
      <c r="BG1011" s="30">
        <v>48.48</v>
      </c>
      <c r="BH1011" s="30">
        <v>282.5</v>
      </c>
      <c r="BI1011" s="30">
        <v>78.330024719238281</v>
      </c>
      <c r="BJ1011" s="148">
        <v>0.35799999999999998</v>
      </c>
      <c r="BK1011" s="30">
        <v>46.782870019999997</v>
      </c>
      <c r="BL1011" s="30">
        <v>296.5</v>
      </c>
      <c r="BM1011" s="30">
        <v>78.327499389648438</v>
      </c>
      <c r="BN1011" s="148">
        <v>0.24</v>
      </c>
      <c r="BO1011" s="30">
        <v>46.678085240000001</v>
      </c>
      <c r="BP1011" s="30">
        <v>260.5</v>
      </c>
      <c r="BQ1011" s="148">
        <v>0.13400000000000001</v>
      </c>
      <c r="BR1011" s="148">
        <v>1.7999999999999999E-2</v>
      </c>
      <c r="BS1011" s="148"/>
      <c r="BT1011" s="148">
        <v>0.77300000000000002</v>
      </c>
      <c r="BU1011" s="148">
        <v>7.2000000000000008E-2</v>
      </c>
      <c r="BV1011" s="148">
        <v>3.0000000260770321E-3</v>
      </c>
      <c r="BW1011" s="148"/>
      <c r="BX1011" s="148">
        <v>0.13100000000000001</v>
      </c>
      <c r="BY1011" s="148">
        <v>0.57899999999999996</v>
      </c>
      <c r="BZ1011" s="1"/>
      <c r="CA1011" s="150">
        <v>7508.490234375</v>
      </c>
      <c r="CB1011" s="150">
        <v>9076.1299999999992</v>
      </c>
      <c r="CC1011" s="124" t="s">
        <v>4422</v>
      </c>
      <c r="CD1011" t="s">
        <v>4633</v>
      </c>
    </row>
    <row r="1012" spans="1:82" x14ac:dyDescent="0.3">
      <c r="A1012" s="1">
        <v>720684020</v>
      </c>
      <c r="B1012" s="124" t="s">
        <v>4422</v>
      </c>
      <c r="C1012" t="s">
        <v>342</v>
      </c>
      <c r="D1012" t="s">
        <v>1512</v>
      </c>
      <c r="E1012" s="30">
        <v>78.346878051757813</v>
      </c>
      <c r="F1012" s="30">
        <v>79.804306030273438</v>
      </c>
      <c r="G1012" s="30">
        <v>84.811546325683594</v>
      </c>
      <c r="H1012" s="30">
        <v>85.72222900390625</v>
      </c>
      <c r="I1012" s="1">
        <v>289</v>
      </c>
      <c r="J1012" s="1" t="s">
        <v>4733</v>
      </c>
      <c r="K1012" s="1">
        <v>5</v>
      </c>
      <c r="L1012" t="s">
        <v>3887</v>
      </c>
      <c r="M1012" t="s">
        <v>3910</v>
      </c>
      <c r="N1012" t="s">
        <v>3917</v>
      </c>
      <c r="O1012" t="s">
        <v>3921</v>
      </c>
      <c r="P1012" s="148">
        <v>0.5223880410194397</v>
      </c>
      <c r="Q1012" s="30">
        <v>47.190325860000002</v>
      </c>
      <c r="R1012" s="30">
        <v>348.50747680664063</v>
      </c>
      <c r="S1012" s="1">
        <v>146</v>
      </c>
      <c r="T1012" s="1">
        <v>146</v>
      </c>
      <c r="U1012" s="148">
        <v>1</v>
      </c>
      <c r="V1012" s="148">
        <v>0.5223880410194397</v>
      </c>
      <c r="W1012" s="149">
        <v>47.798174840000001</v>
      </c>
      <c r="X1012" s="149">
        <v>348.50747680664063</v>
      </c>
      <c r="Y1012" s="1">
        <v>146</v>
      </c>
      <c r="Z1012" s="30">
        <v>74.045333862304688</v>
      </c>
      <c r="AA1012" s="148">
        <v>0.43200000000000011</v>
      </c>
      <c r="AB1012" s="30">
        <v>46.4</v>
      </c>
      <c r="AC1012" s="30">
        <v>332.4</v>
      </c>
      <c r="AD1012" s="30">
        <v>74.954017639160156</v>
      </c>
      <c r="AE1012" s="148">
        <v>0.43200000000000011</v>
      </c>
      <c r="AF1012" s="30">
        <v>46.58</v>
      </c>
      <c r="AG1012" s="30">
        <v>332.4</v>
      </c>
      <c r="AH1012" s="30">
        <v>79.269744873046875</v>
      </c>
      <c r="AI1012" s="148">
        <v>0.52300000000000002</v>
      </c>
      <c r="AJ1012" s="30">
        <v>48.144421899999998</v>
      </c>
      <c r="AK1012" s="30">
        <v>362.1</v>
      </c>
      <c r="AL1012" s="30">
        <v>80.526840209960938</v>
      </c>
      <c r="AM1012" s="148">
        <v>0.47399999999999998</v>
      </c>
      <c r="AN1012" s="30">
        <v>48.480820700000002</v>
      </c>
      <c r="AO1012" s="30">
        <v>349.1</v>
      </c>
      <c r="AP1012" s="148">
        <v>0.54477614164352417</v>
      </c>
      <c r="AQ1012" s="30">
        <v>49.891357769999999</v>
      </c>
      <c r="AR1012" s="30">
        <v>348.50747680664063</v>
      </c>
      <c r="AS1012" s="30">
        <v>146</v>
      </c>
      <c r="AT1012" s="30">
        <v>146</v>
      </c>
      <c r="AU1012" s="148">
        <v>1</v>
      </c>
      <c r="AV1012" s="30">
        <v>85.72222900390625</v>
      </c>
      <c r="AW1012" s="148">
        <v>0.54477614164352417</v>
      </c>
      <c r="AX1012" s="30">
        <v>50.40570778</v>
      </c>
      <c r="AY1012" s="30">
        <v>348.50747680664063</v>
      </c>
      <c r="AZ1012" s="30">
        <v>146</v>
      </c>
      <c r="BA1012" s="30">
        <v>82.856002807617188</v>
      </c>
      <c r="BB1012" s="148">
        <v>0.56799999999999995</v>
      </c>
      <c r="BC1012" s="30">
        <v>48.97</v>
      </c>
      <c r="BD1012" s="30">
        <v>352.7</v>
      </c>
      <c r="BE1012" s="30">
        <v>83.575584411621094</v>
      </c>
      <c r="BF1012" s="147">
        <v>0.56799999999999995</v>
      </c>
      <c r="BG1012" s="30">
        <v>49.28</v>
      </c>
      <c r="BH1012" s="30">
        <v>352.7</v>
      </c>
      <c r="BI1012" s="30">
        <v>87.527976989746094</v>
      </c>
      <c r="BJ1012" s="148">
        <v>0.58799999999999997</v>
      </c>
      <c r="BK1012" s="30">
        <v>51.263398680000002</v>
      </c>
      <c r="BL1012" s="30">
        <v>369.3</v>
      </c>
      <c r="BM1012" s="30">
        <v>87.256546020507813</v>
      </c>
      <c r="BN1012" s="148">
        <v>0.52600000000000002</v>
      </c>
      <c r="BO1012" s="30">
        <v>51.128086840000002</v>
      </c>
      <c r="BP1012" s="30">
        <v>355.2</v>
      </c>
      <c r="BQ1012" s="148">
        <v>0.19</v>
      </c>
      <c r="BR1012" s="148">
        <v>2.8000000000000001E-2</v>
      </c>
      <c r="BS1012" s="148"/>
      <c r="BT1012" s="148">
        <v>0.69900000000000007</v>
      </c>
      <c r="BU1012" s="148">
        <v>8.3000000000000004E-2</v>
      </c>
      <c r="BV1012" s="148">
        <v>0</v>
      </c>
      <c r="BW1012" s="148"/>
      <c r="BX1012" s="148">
        <v>8.3000000000000004E-2</v>
      </c>
      <c r="BY1012" s="148">
        <v>0.5907</v>
      </c>
      <c r="BZ1012" s="1">
        <v>0</v>
      </c>
      <c r="CA1012" s="150">
        <v>7021.85009765625</v>
      </c>
      <c r="CB1012" s="150">
        <v>8782.8700000000008</v>
      </c>
      <c r="CC1012" s="124" t="s">
        <v>4422</v>
      </c>
      <c r="CD1012" t="s">
        <v>4634</v>
      </c>
    </row>
    <row r="1013" spans="1:82" x14ac:dyDescent="0.3">
      <c r="A1013" s="1">
        <v>720731050</v>
      </c>
      <c r="B1013" s="124" t="s">
        <v>4423</v>
      </c>
      <c r="C1013" t="s">
        <v>343</v>
      </c>
      <c r="D1013" t="s">
        <v>1513</v>
      </c>
      <c r="E1013" s="30">
        <v>84.222511291503906</v>
      </c>
      <c r="F1013" s="30">
        <v>85.547164916992188</v>
      </c>
      <c r="G1013" s="30">
        <v>76.30511474609375</v>
      </c>
      <c r="H1013" s="30">
        <v>75.8905029296875</v>
      </c>
      <c r="I1013" s="1">
        <v>115</v>
      </c>
      <c r="J1013" s="1">
        <v>7</v>
      </c>
      <c r="K1013" s="1">
        <v>12</v>
      </c>
      <c r="L1013" t="s">
        <v>3887</v>
      </c>
      <c r="M1013" t="s">
        <v>3910</v>
      </c>
      <c r="N1013" t="s">
        <v>3917</v>
      </c>
      <c r="O1013" t="s">
        <v>3921</v>
      </c>
      <c r="P1013" s="148">
        <v>0.24193547666072851</v>
      </c>
      <c r="Q1013" s="30">
        <v>49.634369190000001</v>
      </c>
      <c r="R1013" s="30"/>
      <c r="S1013" s="1">
        <v>74</v>
      </c>
      <c r="T1013" s="1">
        <v>74</v>
      </c>
      <c r="U1013" s="148">
        <v>1</v>
      </c>
      <c r="V1013" s="148">
        <v>0.24193547666072851</v>
      </c>
      <c r="W1013" s="149">
        <v>50.177684110000001</v>
      </c>
      <c r="X1013" s="149"/>
      <c r="Y1013" s="1">
        <v>74</v>
      </c>
      <c r="Z1013" s="30">
        <v>80.993446350097656</v>
      </c>
      <c r="AA1013" s="148">
        <v>0.44700000000000001</v>
      </c>
      <c r="AB1013" s="30">
        <v>48.7</v>
      </c>
      <c r="AC1013" s="30">
        <v>325.5</v>
      </c>
      <c r="AD1013" s="30">
        <v>82.640945434570313</v>
      </c>
      <c r="AE1013" s="148">
        <v>0.44700000000000001</v>
      </c>
      <c r="AF1013" s="30">
        <v>49.19</v>
      </c>
      <c r="AG1013" s="30">
        <v>325.5</v>
      </c>
      <c r="AH1013" s="30">
        <v>83.67303466796875</v>
      </c>
      <c r="AI1013" s="148">
        <v>0.30199999999999999</v>
      </c>
      <c r="AJ1013" s="30">
        <v>49.602852499999997</v>
      </c>
      <c r="AK1013" s="30">
        <v>313.2</v>
      </c>
      <c r="AL1013" s="30">
        <v>85.316780090332031</v>
      </c>
      <c r="AM1013" s="148">
        <v>0.30199999999999999</v>
      </c>
      <c r="AN1013" s="30">
        <v>50.110830559999997</v>
      </c>
      <c r="AO1013" s="30">
        <v>313.2</v>
      </c>
      <c r="AP1013" s="148">
        <v>0.2297297269105911</v>
      </c>
      <c r="AQ1013" s="30">
        <v>44.570356510000003</v>
      </c>
      <c r="AR1013" s="30">
        <v>271.62161254882813</v>
      </c>
      <c r="AS1013" s="30">
        <v>74</v>
      </c>
      <c r="AT1013" s="30">
        <v>74</v>
      </c>
      <c r="AU1013" s="148">
        <v>1</v>
      </c>
      <c r="AV1013" s="30">
        <v>75.8905029296875</v>
      </c>
      <c r="AW1013" s="148">
        <v>0.2297297269105911</v>
      </c>
      <c r="AX1013" s="30">
        <v>44.770983190000003</v>
      </c>
      <c r="AY1013" s="30">
        <v>271.62161254882813</v>
      </c>
      <c r="AZ1013" s="30">
        <v>74</v>
      </c>
      <c r="BA1013" s="30">
        <v>81.474472045898438</v>
      </c>
      <c r="BB1013" s="148">
        <v>0.27300000000000002</v>
      </c>
      <c r="BC1013" s="30">
        <v>48.3</v>
      </c>
      <c r="BD1013" s="30">
        <v>284.10000000000002</v>
      </c>
      <c r="BE1013" s="30">
        <v>82.723526000976563</v>
      </c>
      <c r="BF1013" s="147">
        <v>0.27300000000000002</v>
      </c>
      <c r="BG1013" s="30">
        <v>48.86</v>
      </c>
      <c r="BH1013" s="30">
        <v>284.10000000000002</v>
      </c>
      <c r="BI1013" s="30">
        <v>88.471656799316406</v>
      </c>
      <c r="BJ1013" s="148">
        <v>0.38100000000000001</v>
      </c>
      <c r="BK1013" s="30">
        <v>51.723084970000002</v>
      </c>
      <c r="BL1013" s="30">
        <v>315.89999999999998</v>
      </c>
      <c r="BM1013" s="30">
        <v>89.689949035644531</v>
      </c>
      <c r="BN1013" s="148">
        <v>0.38100000000000001</v>
      </c>
      <c r="BO1013" s="30">
        <v>52.340830949999997</v>
      </c>
      <c r="BP1013" s="30">
        <v>315.89999999999998</v>
      </c>
      <c r="BQ1013" s="148"/>
      <c r="BR1013" s="148"/>
      <c r="BS1013" s="148"/>
      <c r="BT1013" s="148">
        <v>0.97399999999999998</v>
      </c>
      <c r="BU1013" s="148"/>
      <c r="BV1013" s="148">
        <v>2.60000005364418E-2</v>
      </c>
      <c r="BW1013" s="148"/>
      <c r="BX1013" s="148">
        <v>0.157</v>
      </c>
      <c r="BY1013" s="148">
        <v>0.33</v>
      </c>
      <c r="BZ1013" s="1">
        <v>1</v>
      </c>
      <c r="CA1013" s="150">
        <v>11777.98046875</v>
      </c>
      <c r="CB1013" s="150">
        <v>12971.83</v>
      </c>
      <c r="CC1013" s="124" t="s">
        <v>4423</v>
      </c>
      <c r="CD1013" t="s">
        <v>4633</v>
      </c>
    </row>
    <row r="1014" spans="1:82" x14ac:dyDescent="0.3">
      <c r="A1014" s="1">
        <v>720734020</v>
      </c>
      <c r="B1014" s="124" t="s">
        <v>4423</v>
      </c>
      <c r="C1014" t="s">
        <v>343</v>
      </c>
      <c r="D1014" t="s">
        <v>1514</v>
      </c>
      <c r="E1014" s="30">
        <v>82.073631286621094</v>
      </c>
      <c r="F1014" s="30">
        <v>83.46954345703125</v>
      </c>
      <c r="G1014" s="30">
        <v>88.587394714355469</v>
      </c>
      <c r="H1014" s="30">
        <v>87.43939208984375</v>
      </c>
      <c r="I1014" s="1">
        <v>115</v>
      </c>
      <c r="J1014" s="1" t="s">
        <v>4733</v>
      </c>
      <c r="K1014" s="1">
        <v>6</v>
      </c>
      <c r="L1014" t="s">
        <v>3887</v>
      </c>
      <c r="M1014" t="s">
        <v>3910</v>
      </c>
      <c r="N1014" t="s">
        <v>3917</v>
      </c>
      <c r="O1014" t="s">
        <v>3921</v>
      </c>
      <c r="P1014" s="148">
        <v>0.40000000596046448</v>
      </c>
      <c r="Q1014" s="30">
        <v>48.740517140000001</v>
      </c>
      <c r="R1014" s="30">
        <v>328.33334350585938</v>
      </c>
      <c r="S1014" s="1">
        <v>85</v>
      </c>
      <c r="T1014" s="1">
        <v>85</v>
      </c>
      <c r="U1014" s="148">
        <v>1</v>
      </c>
      <c r="V1014" s="148">
        <v>0.40000000596046448</v>
      </c>
      <c r="W1014" s="149">
        <v>49.316836670000001</v>
      </c>
      <c r="X1014" s="149">
        <v>328.33334350585938</v>
      </c>
      <c r="Y1014" s="1">
        <v>85</v>
      </c>
      <c r="Z1014" s="30">
        <v>85.222724914550781</v>
      </c>
      <c r="AA1014" s="148">
        <v>0.32500000000000001</v>
      </c>
      <c r="AB1014" s="30">
        <v>50.1</v>
      </c>
      <c r="AC1014" s="30">
        <v>313.8</v>
      </c>
      <c r="AD1014" s="30">
        <v>87.058723449707031</v>
      </c>
      <c r="AE1014" s="148">
        <v>0.32500000000000001</v>
      </c>
      <c r="AF1014" s="30">
        <v>50.69</v>
      </c>
      <c r="AG1014" s="30">
        <v>313.8</v>
      </c>
      <c r="AH1014" s="30">
        <v>95.053367614746094</v>
      </c>
      <c r="AI1014" s="148">
        <v>0.40699999999999997</v>
      </c>
      <c r="AJ1014" s="30">
        <v>53.37217587</v>
      </c>
      <c r="AK1014" s="30">
        <v>333</v>
      </c>
      <c r="AL1014" s="30">
        <v>96.646514892578125</v>
      </c>
      <c r="AM1014" s="148">
        <v>0.40699999999999997</v>
      </c>
      <c r="AN1014" s="30">
        <v>53.966322210000001</v>
      </c>
      <c r="AO1014" s="30">
        <v>333</v>
      </c>
      <c r="AP1014" s="148">
        <v>0.3333333432674408</v>
      </c>
      <c r="AQ1014" s="30">
        <v>52.253247709999997</v>
      </c>
      <c r="AR1014" s="30">
        <v>313.33334350585938</v>
      </c>
      <c r="AS1014" s="30">
        <v>85</v>
      </c>
      <c r="AT1014" s="30">
        <v>85</v>
      </c>
      <c r="AU1014" s="148">
        <v>1</v>
      </c>
      <c r="AV1014" s="30">
        <v>87.43939208984375</v>
      </c>
      <c r="AW1014" s="148">
        <v>0.3333333432674408</v>
      </c>
      <c r="AX1014" s="30">
        <v>51.38984301</v>
      </c>
      <c r="AY1014" s="30">
        <v>313.33334350585938</v>
      </c>
      <c r="AZ1014" s="30">
        <v>85</v>
      </c>
      <c r="BA1014" s="30">
        <v>87.083061218261719</v>
      </c>
      <c r="BB1014" s="148">
        <v>0.29599999999999999</v>
      </c>
      <c r="BC1014" s="30">
        <v>51.02</v>
      </c>
      <c r="BD1014" s="30">
        <v>302.5</v>
      </c>
      <c r="BE1014" s="30">
        <v>88.403900146484375</v>
      </c>
      <c r="BF1014" s="147">
        <v>0.29599999999999999</v>
      </c>
      <c r="BG1014" s="30">
        <v>51.66</v>
      </c>
      <c r="BH1014" s="30">
        <v>302.5</v>
      </c>
      <c r="BI1014" s="30">
        <v>91.484809875488281</v>
      </c>
      <c r="BJ1014" s="148">
        <v>0.45100000000000001</v>
      </c>
      <c r="BK1014" s="30">
        <v>53.190859590000002</v>
      </c>
      <c r="BL1014" s="30">
        <v>314.3</v>
      </c>
      <c r="BM1014" s="30">
        <v>92.700347900390625</v>
      </c>
      <c r="BN1014" s="148">
        <v>0.45100000000000001</v>
      </c>
      <c r="BO1014" s="30">
        <v>53.841135299999998</v>
      </c>
      <c r="BP1014" s="30">
        <v>314.3</v>
      </c>
      <c r="BQ1014" s="148"/>
      <c r="BR1014" s="148"/>
      <c r="BS1014" s="148"/>
      <c r="BT1014" s="148">
        <v>0.97399999999999998</v>
      </c>
      <c r="BU1014" s="148"/>
      <c r="BV1014" s="148">
        <v>2.60000005364418E-2</v>
      </c>
      <c r="BW1014" s="148"/>
      <c r="BX1014" s="148">
        <v>0.217</v>
      </c>
      <c r="BY1014" s="148">
        <v>0.47739999999999999</v>
      </c>
      <c r="BZ1014" s="1">
        <v>1</v>
      </c>
      <c r="CA1014" s="150">
        <v>11710.150390625</v>
      </c>
      <c r="CB1014" s="150">
        <v>12792.94</v>
      </c>
      <c r="CC1014" s="124" t="s">
        <v>4423</v>
      </c>
      <c r="CD1014" t="s">
        <v>4634</v>
      </c>
    </row>
    <row r="1015" spans="1:82" x14ac:dyDescent="0.3">
      <c r="A1015" s="1">
        <v>720743000</v>
      </c>
      <c r="B1015" s="124" t="s">
        <v>4424</v>
      </c>
      <c r="C1015" t="s">
        <v>344</v>
      </c>
      <c r="D1015" t="s">
        <v>742</v>
      </c>
      <c r="E1015" s="30">
        <v>77.748680114746094</v>
      </c>
      <c r="F1015" s="30">
        <v>79.342964172363281</v>
      </c>
      <c r="G1015" s="30">
        <v>75.810081481933594</v>
      </c>
      <c r="H1015" s="30">
        <v>77.770164489746094</v>
      </c>
      <c r="I1015" s="1">
        <v>291</v>
      </c>
      <c r="J1015" s="1">
        <v>6</v>
      </c>
      <c r="K1015" s="1">
        <v>8</v>
      </c>
      <c r="L1015" t="s">
        <v>3887</v>
      </c>
      <c r="M1015" t="s">
        <v>3910</v>
      </c>
      <c r="N1015" t="s">
        <v>3919</v>
      </c>
      <c r="O1015" t="s">
        <v>3923</v>
      </c>
      <c r="P1015" s="148">
        <v>0.24814814329147339</v>
      </c>
      <c r="Q1015" s="30">
        <v>46.941496479999998</v>
      </c>
      <c r="R1015" s="30">
        <v>271.11111450195313</v>
      </c>
      <c r="S1015" s="1">
        <v>564</v>
      </c>
      <c r="T1015" s="1">
        <v>564</v>
      </c>
      <c r="U1015" s="148">
        <v>1</v>
      </c>
      <c r="V1015" s="148">
        <v>0.24814814329147339</v>
      </c>
      <c r="W1015" s="149">
        <v>47.607020210000002</v>
      </c>
      <c r="X1015" s="149">
        <v>271.11111450195313</v>
      </c>
      <c r="Y1015" s="1">
        <v>564</v>
      </c>
      <c r="Z1015" s="30">
        <v>84.618545532226563</v>
      </c>
      <c r="AA1015" s="148">
        <v>0.28499999999999998</v>
      </c>
      <c r="AB1015" s="30">
        <v>49.9</v>
      </c>
      <c r="AC1015" s="30">
        <v>299</v>
      </c>
      <c r="AD1015" s="30">
        <v>85.556678771972656</v>
      </c>
      <c r="AE1015" s="148">
        <v>0.28499999999999998</v>
      </c>
      <c r="AF1015" s="30">
        <v>50.18</v>
      </c>
      <c r="AG1015" s="30">
        <v>299</v>
      </c>
      <c r="AH1015" s="30">
        <v>88.72503662109375</v>
      </c>
      <c r="AI1015" s="148">
        <v>0.31900000000000001</v>
      </c>
      <c r="AJ1015" s="30">
        <v>51.276145399999997</v>
      </c>
      <c r="AK1015" s="30">
        <v>309.8</v>
      </c>
      <c r="AL1015" s="30">
        <v>89.175140380859375</v>
      </c>
      <c r="AM1015" s="148">
        <v>0.23</v>
      </c>
      <c r="AN1015" s="30">
        <v>51.423823769999998</v>
      </c>
      <c r="AO1015" s="30">
        <v>286</v>
      </c>
      <c r="AP1015" s="148">
        <v>0.1111111119389534</v>
      </c>
      <c r="AQ1015" s="30">
        <v>44.260701619999999</v>
      </c>
      <c r="AR1015" s="30"/>
      <c r="AS1015" s="30">
        <v>564</v>
      </c>
      <c r="AT1015" s="30">
        <v>564</v>
      </c>
      <c r="AU1015" s="148">
        <v>1</v>
      </c>
      <c r="AV1015" s="30">
        <v>77.770164489746094</v>
      </c>
      <c r="AW1015" s="148">
        <v>0.1111111119389534</v>
      </c>
      <c r="AX1015" s="30">
        <v>45.848248150000003</v>
      </c>
      <c r="AY1015" s="30"/>
      <c r="AZ1015" s="30">
        <v>564</v>
      </c>
      <c r="BA1015" s="30">
        <v>78.628936767578125</v>
      </c>
      <c r="BB1015" s="148">
        <v>0.182</v>
      </c>
      <c r="BC1015" s="30">
        <v>46.92</v>
      </c>
      <c r="BD1015" s="30">
        <v>232</v>
      </c>
      <c r="BE1015" s="30">
        <v>79.90362548828125</v>
      </c>
      <c r="BF1015" s="147">
        <v>0.182</v>
      </c>
      <c r="BG1015" s="30">
        <v>47.47</v>
      </c>
      <c r="BH1015" s="30">
        <v>232</v>
      </c>
      <c r="BI1015" s="30">
        <v>81.936004638671875</v>
      </c>
      <c r="BJ1015" s="148">
        <v>0.182</v>
      </c>
      <c r="BK1015" s="30">
        <v>48.539421580000003</v>
      </c>
      <c r="BL1015" s="30">
        <v>226.3</v>
      </c>
      <c r="BM1015" s="30">
        <v>82.909912109375</v>
      </c>
      <c r="BN1015" s="148">
        <v>0.14000000000000001</v>
      </c>
      <c r="BO1015" s="30">
        <v>48.961841819999997</v>
      </c>
      <c r="BP1015" s="30">
        <v>206.8</v>
      </c>
      <c r="BQ1015" s="148">
        <v>0.27100000000000002</v>
      </c>
      <c r="BR1015" s="148">
        <v>2.4E-2</v>
      </c>
      <c r="BS1015" s="148"/>
      <c r="BT1015" s="148">
        <v>0.61899999999999999</v>
      </c>
      <c r="BU1015" s="148">
        <v>8.6000000000000007E-2</v>
      </c>
      <c r="BV1015" s="148">
        <v>0</v>
      </c>
      <c r="BW1015" s="148"/>
      <c r="BX1015" s="148">
        <v>0.113</v>
      </c>
      <c r="BY1015" s="148">
        <v>0.54189999999999994</v>
      </c>
      <c r="BZ1015" s="1">
        <v>1</v>
      </c>
      <c r="CA1015" s="150">
        <v>10902.2998046875</v>
      </c>
      <c r="CB1015" s="150">
        <v>13137.68</v>
      </c>
      <c r="CC1015" s="124" t="s">
        <v>4424</v>
      </c>
      <c r="CD1015" t="s">
        <v>4633</v>
      </c>
    </row>
    <row r="1016" spans="1:82" x14ac:dyDescent="0.3">
      <c r="A1016" s="1">
        <v>720744100</v>
      </c>
      <c r="B1016" s="124" t="s">
        <v>4424</v>
      </c>
      <c r="C1016" t="s">
        <v>344</v>
      </c>
      <c r="D1016" t="s">
        <v>1515</v>
      </c>
      <c r="E1016" s="30">
        <v>83.073516845703125</v>
      </c>
      <c r="F1016" s="30">
        <v>84.574821472167969</v>
      </c>
      <c r="G1016" s="30">
        <v>81.602195739746094</v>
      </c>
      <c r="H1016" s="30">
        <v>83.915412902832031</v>
      </c>
      <c r="I1016" s="1">
        <v>219</v>
      </c>
      <c r="J1016" s="1" t="s">
        <v>4733</v>
      </c>
      <c r="K1016" s="1">
        <v>5</v>
      </c>
      <c r="L1016" t="s">
        <v>3887</v>
      </c>
      <c r="M1016" t="s">
        <v>3910</v>
      </c>
      <c r="N1016" t="s">
        <v>3919</v>
      </c>
      <c r="O1016" t="s">
        <v>3923</v>
      </c>
      <c r="P1016" s="148">
        <v>0.1747572869062424</v>
      </c>
      <c r="Q1016" s="30">
        <v>49.156432029999998</v>
      </c>
      <c r="R1016" s="30">
        <v>260.19418334960938</v>
      </c>
      <c r="S1016" s="1">
        <v>119</v>
      </c>
      <c r="T1016" s="1">
        <v>119</v>
      </c>
      <c r="U1016" s="148">
        <v>1</v>
      </c>
      <c r="V1016" s="148">
        <v>0.1747572869062424</v>
      </c>
      <c r="W1016" s="149">
        <v>49.774801050000001</v>
      </c>
      <c r="X1016" s="149">
        <v>260.19418334960938</v>
      </c>
      <c r="Y1016" s="1">
        <v>119</v>
      </c>
      <c r="Z1016" s="30">
        <v>84.316452026367188</v>
      </c>
      <c r="AA1016" s="148">
        <v>0.26800000000000002</v>
      </c>
      <c r="AB1016" s="30">
        <v>49.8</v>
      </c>
      <c r="AC1016" s="30">
        <v>281.3</v>
      </c>
      <c r="AD1016" s="30">
        <v>84.908737182617188</v>
      </c>
      <c r="AE1016" s="148">
        <v>0.26800000000000002</v>
      </c>
      <c r="AF1016" s="30">
        <v>49.96</v>
      </c>
      <c r="AG1016" s="30">
        <v>281.3</v>
      </c>
      <c r="AH1016" s="30">
        <v>89.625755310058594</v>
      </c>
      <c r="AI1016" s="148">
        <v>0.217</v>
      </c>
      <c r="AJ1016" s="30">
        <v>51.574474530000003</v>
      </c>
      <c r="AK1016" s="30">
        <v>262.60000000000002</v>
      </c>
      <c r="AL1016" s="30">
        <v>89.514251708984375</v>
      </c>
      <c r="AM1016" s="148">
        <v>0.20499999999999999</v>
      </c>
      <c r="AN1016" s="30">
        <v>51.539222469999999</v>
      </c>
      <c r="AO1016" s="30">
        <v>258.89999999999998</v>
      </c>
      <c r="AP1016" s="148">
        <v>6.8627454340457916E-2</v>
      </c>
      <c r="AQ1016" s="30">
        <v>47.883821310000002</v>
      </c>
      <c r="AR1016" s="30"/>
      <c r="AS1016" s="30">
        <v>118</v>
      </c>
      <c r="AT1016" s="30">
        <v>118</v>
      </c>
      <c r="AU1016" s="148">
        <v>1</v>
      </c>
      <c r="AV1016" s="30">
        <v>83.915412902832031</v>
      </c>
      <c r="AW1016" s="148">
        <v>6.8627454340457916E-2</v>
      </c>
      <c r="AX1016" s="30">
        <v>49.370195010000003</v>
      </c>
      <c r="AY1016" s="30"/>
      <c r="AZ1016" s="30">
        <v>118</v>
      </c>
      <c r="BA1016" s="30">
        <v>89.763641357421875</v>
      </c>
      <c r="BB1016" s="148">
        <v>0.19600000000000001</v>
      </c>
      <c r="BC1016" s="30">
        <v>52.32</v>
      </c>
      <c r="BD1016" s="30">
        <v>226.8</v>
      </c>
      <c r="BE1016" s="30">
        <v>90.878913879394531</v>
      </c>
      <c r="BF1016" s="147">
        <v>0.19600000000000001</v>
      </c>
      <c r="BG1016" s="30">
        <v>52.88</v>
      </c>
      <c r="BH1016" s="30">
        <v>226.8</v>
      </c>
      <c r="BI1016" s="30">
        <v>91.432281494140625</v>
      </c>
      <c r="BJ1016" s="148">
        <v>0.2</v>
      </c>
      <c r="BK1016" s="30">
        <v>53.165272180000002</v>
      </c>
      <c r="BL1016" s="30">
        <v>230.4</v>
      </c>
      <c r="BM1016" s="30">
        <v>92.456024169921875</v>
      </c>
      <c r="BN1016" s="148">
        <v>0.188</v>
      </c>
      <c r="BO1016" s="30">
        <v>53.719372300000003</v>
      </c>
      <c r="BP1016" s="30">
        <v>226.8</v>
      </c>
      <c r="BQ1016" s="148">
        <v>0.46600000000000003</v>
      </c>
      <c r="BR1016" s="148">
        <v>3.6999999999999998E-2</v>
      </c>
      <c r="BS1016" s="148"/>
      <c r="BT1016" s="148">
        <v>0.42</v>
      </c>
      <c r="BU1016" s="148">
        <v>7.8E-2</v>
      </c>
      <c r="BV1016" s="148">
        <v>0</v>
      </c>
      <c r="BW1016" s="148"/>
      <c r="BX1016" s="148">
        <v>0.114</v>
      </c>
      <c r="BY1016" s="148">
        <v>0.76319999999999988</v>
      </c>
      <c r="BZ1016" s="1">
        <v>1</v>
      </c>
      <c r="CA1016" s="150">
        <v>9142.6904296875</v>
      </c>
      <c r="CB1016" s="150">
        <v>11980.35</v>
      </c>
      <c r="CC1016" s="124" t="s">
        <v>4424</v>
      </c>
      <c r="CD1016" t="s">
        <v>4634</v>
      </c>
    </row>
    <row r="1017" spans="1:82" x14ac:dyDescent="0.3">
      <c r="A1017" s="1">
        <v>720744120</v>
      </c>
      <c r="B1017" s="124" t="s">
        <v>4424</v>
      </c>
      <c r="C1017" t="s">
        <v>344</v>
      </c>
      <c r="D1017" t="s">
        <v>1158</v>
      </c>
      <c r="E1017" s="30">
        <v>102.0978927612305</v>
      </c>
      <c r="F1017" s="30">
        <v>103.77150726318359</v>
      </c>
      <c r="G1017" s="30">
        <v>99.826637268066406</v>
      </c>
      <c r="H1017" s="30">
        <v>101.81406402587891</v>
      </c>
      <c r="I1017" s="1">
        <v>140</v>
      </c>
      <c r="J1017" s="1" t="s">
        <v>4733</v>
      </c>
      <c r="K1017" s="1">
        <v>5</v>
      </c>
      <c r="L1017" t="s">
        <v>3887</v>
      </c>
      <c r="M1017" t="s">
        <v>3910</v>
      </c>
      <c r="N1017" t="s">
        <v>3919</v>
      </c>
      <c r="O1017" t="s">
        <v>3923</v>
      </c>
      <c r="P1017" s="148">
        <v>0.83333331346511841</v>
      </c>
      <c r="Q1017" s="30">
        <v>57.069867500000001</v>
      </c>
      <c r="R1017" s="30"/>
      <c r="S1017" s="1">
        <v>66</v>
      </c>
      <c r="T1017" s="1">
        <v>66</v>
      </c>
      <c r="U1017" s="148">
        <v>1</v>
      </c>
      <c r="V1017" s="148">
        <v>0.83333331346511841</v>
      </c>
      <c r="W1017" s="149">
        <v>57.728801820000001</v>
      </c>
      <c r="X1017" s="149"/>
      <c r="Y1017" s="1">
        <v>66</v>
      </c>
      <c r="Z1017" s="30">
        <v>96.702217102050781</v>
      </c>
      <c r="AA1017" s="148">
        <v>0.82</v>
      </c>
      <c r="AB1017" s="30">
        <v>53.9</v>
      </c>
      <c r="AC1017" s="30">
        <v>432.8</v>
      </c>
      <c r="AD1017" s="30">
        <v>98.073707580566406</v>
      </c>
      <c r="AE1017" s="148">
        <v>0.82</v>
      </c>
      <c r="AF1017" s="30">
        <v>54.43</v>
      </c>
      <c r="AG1017" s="30">
        <v>432.8</v>
      </c>
      <c r="AH1017" s="30">
        <v>95.425857543945313</v>
      </c>
      <c r="AI1017" s="148">
        <v>0.53799999999999992</v>
      </c>
      <c r="AJ1017" s="30">
        <v>53.495550350000002</v>
      </c>
      <c r="AK1017" s="30">
        <v>353.8</v>
      </c>
      <c r="AL1017" s="30">
        <v>96.036720275878906</v>
      </c>
      <c r="AM1017" s="148">
        <v>0.49</v>
      </c>
      <c r="AN1017" s="30">
        <v>53.75880944</v>
      </c>
      <c r="AO1017" s="30">
        <v>342.9</v>
      </c>
      <c r="AP1017" s="148">
        <v>0.79629629850387573</v>
      </c>
      <c r="AQ1017" s="30">
        <v>59.283696480000003</v>
      </c>
      <c r="AR1017" s="30">
        <v>427.77777099609381</v>
      </c>
      <c r="AS1017" s="30">
        <v>66</v>
      </c>
      <c r="AT1017" s="30">
        <v>66</v>
      </c>
      <c r="AU1017" s="148">
        <v>1</v>
      </c>
      <c r="AV1017" s="30">
        <v>101.81406402587891</v>
      </c>
      <c r="AW1017" s="148">
        <v>0.79629629850387573</v>
      </c>
      <c r="AX1017" s="30">
        <v>59.62821005</v>
      </c>
      <c r="AY1017" s="30">
        <v>427.77777099609381</v>
      </c>
      <c r="AZ1017" s="30">
        <v>66</v>
      </c>
      <c r="BA1017" s="30">
        <v>99.063186645507813</v>
      </c>
      <c r="BB1017" s="148">
        <v>0.72099999999999997</v>
      </c>
      <c r="BC1017" s="30">
        <v>56.83</v>
      </c>
      <c r="BD1017" s="30">
        <v>401.6</v>
      </c>
      <c r="BE1017" s="30">
        <v>99.338615417480469</v>
      </c>
      <c r="BF1017" s="147">
        <v>0.72099999999999997</v>
      </c>
      <c r="BG1017" s="30">
        <v>57.05</v>
      </c>
      <c r="BH1017" s="30">
        <v>401.6</v>
      </c>
      <c r="BI1017" s="30">
        <v>93.109390258789063</v>
      </c>
      <c r="BJ1017" s="148">
        <v>0.43099999999999999</v>
      </c>
      <c r="BK1017" s="30">
        <v>53.982227450000003</v>
      </c>
      <c r="BL1017" s="30">
        <v>332.3</v>
      </c>
      <c r="BM1017" s="30">
        <v>92.699394226074219</v>
      </c>
      <c r="BN1017" s="148">
        <v>0.40799999999999997</v>
      </c>
      <c r="BO1017" s="30">
        <v>53.840660819999997</v>
      </c>
      <c r="BP1017" s="30">
        <v>320.39999999999998</v>
      </c>
      <c r="BQ1017" s="148">
        <v>6.4000000000000001E-2</v>
      </c>
      <c r="BR1017" s="148">
        <v>3.5999999999999997E-2</v>
      </c>
      <c r="BS1017" s="148"/>
      <c r="BT1017" s="148">
        <v>0.879</v>
      </c>
      <c r="BU1017" s="148"/>
      <c r="BV1017" s="148">
        <v>2.0999999716877941E-2</v>
      </c>
      <c r="BW1017" s="148"/>
      <c r="BX1017" s="148">
        <v>0.114</v>
      </c>
      <c r="BY1017" s="148">
        <v>0.59179999999999999</v>
      </c>
      <c r="BZ1017" s="1">
        <v>1</v>
      </c>
      <c r="CA1017" s="150">
        <v>9637.099609375</v>
      </c>
      <c r="CB1017" s="150">
        <v>12712.83</v>
      </c>
      <c r="CC1017" s="124" t="s">
        <v>4424</v>
      </c>
      <c r="CD1017" t="s">
        <v>4634</v>
      </c>
    </row>
    <row r="1018" spans="1:82" x14ac:dyDescent="0.3">
      <c r="A1018" s="1">
        <v>720744140</v>
      </c>
      <c r="B1018" s="124" t="s">
        <v>4424</v>
      </c>
      <c r="C1018" t="s">
        <v>344</v>
      </c>
      <c r="D1018" t="s">
        <v>1516</v>
      </c>
      <c r="E1018" s="30">
        <v>93.616012573242188</v>
      </c>
      <c r="F1018" s="30">
        <v>95.089607238769531</v>
      </c>
      <c r="G1018" s="30">
        <v>91.770965576171875</v>
      </c>
      <c r="H1018" s="30">
        <v>97.897804260253906</v>
      </c>
      <c r="I1018" s="1">
        <v>230</v>
      </c>
      <c r="J1018" s="1" t="s">
        <v>4733</v>
      </c>
      <c r="K1018" s="1">
        <v>5</v>
      </c>
      <c r="L1018" t="s">
        <v>3887</v>
      </c>
      <c r="M1018" t="s">
        <v>3910</v>
      </c>
      <c r="N1018" t="s">
        <v>3919</v>
      </c>
      <c r="O1018" t="s">
        <v>3923</v>
      </c>
      <c r="P1018" s="148">
        <v>0.3333333432674408</v>
      </c>
      <c r="Q1018" s="30">
        <v>53.541718860000003</v>
      </c>
      <c r="R1018" s="30">
        <v>310.81082153320313</v>
      </c>
      <c r="S1018" s="1">
        <v>112</v>
      </c>
      <c r="T1018" s="1">
        <v>112</v>
      </c>
      <c r="U1018" s="148">
        <v>1</v>
      </c>
      <c r="V1018" s="148">
        <v>0.3333333432674408</v>
      </c>
      <c r="W1018" s="149">
        <v>54.131521839999998</v>
      </c>
      <c r="X1018" s="149">
        <v>310.81082153320313</v>
      </c>
      <c r="Y1018" s="1">
        <v>112</v>
      </c>
      <c r="Z1018" s="30">
        <v>90.962471008300781</v>
      </c>
      <c r="AA1018" s="148">
        <v>0.55100000000000005</v>
      </c>
      <c r="AB1018" s="30">
        <v>52</v>
      </c>
      <c r="AC1018" s="30">
        <v>371</v>
      </c>
      <c r="AD1018" s="30">
        <v>93.273056030273438</v>
      </c>
      <c r="AE1018" s="148">
        <v>0.55100000000000005</v>
      </c>
      <c r="AF1018" s="30">
        <v>52.8</v>
      </c>
      <c r="AG1018" s="30">
        <v>371</v>
      </c>
      <c r="AH1018" s="30">
        <v>79.612785339355469</v>
      </c>
      <c r="AI1018" s="148">
        <v>0.24299999999999999</v>
      </c>
      <c r="AJ1018" s="30">
        <v>48.258040600000001</v>
      </c>
      <c r="AK1018" s="30">
        <v>281.10000000000002</v>
      </c>
      <c r="AL1018" s="30">
        <v>79.490089416503906</v>
      </c>
      <c r="AM1018" s="148">
        <v>0.16300000000000001</v>
      </c>
      <c r="AN1018" s="30">
        <v>48.128018259999997</v>
      </c>
      <c r="AO1018" s="30">
        <v>252.5</v>
      </c>
      <c r="AP1018" s="148">
        <v>0.36036035418510443</v>
      </c>
      <c r="AQ1018" s="30">
        <v>54.244659429999999</v>
      </c>
      <c r="AR1018" s="30">
        <v>312.61260986328131</v>
      </c>
      <c r="AS1018" s="30">
        <v>112</v>
      </c>
      <c r="AT1018" s="30">
        <v>112</v>
      </c>
      <c r="AU1018" s="148">
        <v>1</v>
      </c>
      <c r="AV1018" s="30">
        <v>97.897804260253906</v>
      </c>
      <c r="AW1018" s="148">
        <v>0.36036035418510443</v>
      </c>
      <c r="AX1018" s="30">
        <v>57.383739640000002</v>
      </c>
      <c r="AY1018" s="30">
        <v>312.61260986328131</v>
      </c>
      <c r="AZ1018" s="30">
        <v>112</v>
      </c>
      <c r="BA1018" s="30">
        <v>92.341117858886719</v>
      </c>
      <c r="BB1018" s="148">
        <v>0.64500000000000002</v>
      </c>
      <c r="BC1018" s="30">
        <v>53.57</v>
      </c>
      <c r="BD1018" s="30">
        <v>376.6</v>
      </c>
      <c r="BE1018" s="30">
        <v>94.692878723144531</v>
      </c>
      <c r="BF1018" s="147">
        <v>0.64500000000000002</v>
      </c>
      <c r="BG1018" s="30">
        <v>54.76</v>
      </c>
      <c r="BH1018" s="30">
        <v>376.6</v>
      </c>
      <c r="BI1018" s="30">
        <v>83.203590393066406</v>
      </c>
      <c r="BJ1018" s="148">
        <v>0.18</v>
      </c>
      <c r="BK1018" s="30">
        <v>49.156890750000002</v>
      </c>
      <c r="BL1018" s="30">
        <v>246.8</v>
      </c>
      <c r="BM1018" s="30">
        <v>83.809089660644531</v>
      </c>
      <c r="BN1018" s="148">
        <v>0.125</v>
      </c>
      <c r="BO1018" s="30">
        <v>49.409967989999998</v>
      </c>
      <c r="BP1018" s="30">
        <v>220</v>
      </c>
      <c r="BQ1018" s="148">
        <v>0.27800000000000002</v>
      </c>
      <c r="BR1018" s="148">
        <v>2.5999999999999999E-2</v>
      </c>
      <c r="BS1018" s="148"/>
      <c r="BT1018" s="148">
        <v>0.66100000000000003</v>
      </c>
      <c r="BU1018" s="148">
        <v>3.5000000000000003E-2</v>
      </c>
      <c r="BV1018" s="148">
        <v>0</v>
      </c>
      <c r="BW1018" s="148"/>
      <c r="BX1018" s="148">
        <v>0.14299999999999999</v>
      </c>
      <c r="BY1018" s="148">
        <v>0.47810000000000002</v>
      </c>
      <c r="BZ1018" s="1">
        <v>1</v>
      </c>
      <c r="CA1018" s="150">
        <v>9753.9599609375</v>
      </c>
      <c r="CB1018" s="150">
        <v>11965.48</v>
      </c>
      <c r="CC1018" s="124" t="s">
        <v>4424</v>
      </c>
      <c r="CD1018" t="s">
        <v>4634</v>
      </c>
    </row>
    <row r="1019" spans="1:82" x14ac:dyDescent="0.3">
      <c r="A1019" s="1">
        <v>730994020</v>
      </c>
      <c r="B1019" s="124" t="s">
        <v>4425</v>
      </c>
      <c r="C1019" t="s">
        <v>345</v>
      </c>
      <c r="D1019" t="s">
        <v>1517</v>
      </c>
      <c r="E1019" s="30">
        <v>82.1265869140625</v>
      </c>
      <c r="F1019" s="30">
        <v>82.015724182128906</v>
      </c>
      <c r="G1019" s="30">
        <v>89.685867309570313</v>
      </c>
      <c r="H1019" s="30">
        <v>89.870849609375</v>
      </c>
      <c r="I1019" s="1">
        <v>506</v>
      </c>
      <c r="J1019" s="1" t="s">
        <v>4733</v>
      </c>
      <c r="K1019" s="1">
        <v>8</v>
      </c>
      <c r="L1019" t="s">
        <v>3866</v>
      </c>
      <c r="M1019" t="s">
        <v>3907</v>
      </c>
      <c r="N1019" t="s">
        <v>3917</v>
      </c>
      <c r="O1019" t="s">
        <v>3921</v>
      </c>
      <c r="P1019" s="148">
        <v>0.3333333432674408</v>
      </c>
      <c r="Q1019" s="30">
        <v>48.76254222</v>
      </c>
      <c r="R1019" s="30">
        <v>303.11526489257813</v>
      </c>
      <c r="S1019" s="1">
        <v>497</v>
      </c>
      <c r="T1019" s="1">
        <v>326</v>
      </c>
      <c r="U1019" s="148">
        <v>0.65593558549880981</v>
      </c>
      <c r="V1019" s="148">
        <v>0.20487804710865021</v>
      </c>
      <c r="W1019" s="149">
        <v>48.714458450000002</v>
      </c>
      <c r="X1019" s="149">
        <v>268.78048706054688</v>
      </c>
      <c r="Y1019" s="1">
        <v>326</v>
      </c>
      <c r="Z1019" s="30">
        <v>81.2955322265625</v>
      </c>
      <c r="AA1019" s="148">
        <v>0.35399999999999998</v>
      </c>
      <c r="AB1019" s="30">
        <v>48.8</v>
      </c>
      <c r="AC1019" s="30">
        <v>308.3</v>
      </c>
      <c r="AD1019" s="30">
        <v>81.021095275878906</v>
      </c>
      <c r="AE1019" s="148">
        <v>0.27500000000000002</v>
      </c>
      <c r="AF1019" s="30">
        <v>48.64</v>
      </c>
      <c r="AG1019" s="30">
        <v>286.89999999999998</v>
      </c>
      <c r="AH1019" s="30">
        <v>81.544952392578125</v>
      </c>
      <c r="AI1019" s="148">
        <v>0.42599999999999999</v>
      </c>
      <c r="AJ1019" s="30">
        <v>48.898002200000001</v>
      </c>
      <c r="AK1019" s="30">
        <v>320.8</v>
      </c>
      <c r="AL1019" s="30">
        <v>81.576423645019531</v>
      </c>
      <c r="AM1019" s="148">
        <v>0.32400000000000001</v>
      </c>
      <c r="AN1019" s="30">
        <v>48.837992190000001</v>
      </c>
      <c r="AO1019" s="30">
        <v>293.2</v>
      </c>
      <c r="AP1019" s="148">
        <v>0.26315790414810181</v>
      </c>
      <c r="AQ1019" s="30">
        <v>52.940372379999999</v>
      </c>
      <c r="AR1019" s="30">
        <v>268.1114501953125</v>
      </c>
      <c r="AS1019" s="30">
        <v>499</v>
      </c>
      <c r="AT1019" s="30">
        <v>328</v>
      </c>
      <c r="AU1019" s="148">
        <v>0.65593558549880981</v>
      </c>
      <c r="AV1019" s="30">
        <v>89.870849609375</v>
      </c>
      <c r="AW1019" s="148">
        <v>0.14975845813751221</v>
      </c>
      <c r="AX1019" s="30">
        <v>52.783354490000001</v>
      </c>
      <c r="AY1019" s="30">
        <v>233.81642150878909</v>
      </c>
      <c r="AZ1019" s="30">
        <v>328</v>
      </c>
      <c r="BA1019" s="30">
        <v>85.784011840820313</v>
      </c>
      <c r="BB1019" s="148">
        <v>0.29799999999999999</v>
      </c>
      <c r="BC1019" s="30">
        <v>50.39</v>
      </c>
      <c r="BD1019" s="30">
        <v>278</v>
      </c>
      <c r="BE1019" s="30">
        <v>86.963516235351563</v>
      </c>
      <c r="BF1019" s="147">
        <v>0.245</v>
      </c>
      <c r="BG1019" s="30">
        <v>50.95</v>
      </c>
      <c r="BH1019" s="30">
        <v>260.3</v>
      </c>
      <c r="BI1019" s="30">
        <v>84.113700866699219</v>
      </c>
      <c r="BJ1019" s="148">
        <v>0.317</v>
      </c>
      <c r="BK1019" s="30">
        <v>49.600226300000003</v>
      </c>
      <c r="BL1019" s="30">
        <v>288.8</v>
      </c>
      <c r="BM1019" s="30">
        <v>84.582618713378906</v>
      </c>
      <c r="BN1019" s="148">
        <v>0.24299999999999999</v>
      </c>
      <c r="BO1019" s="30">
        <v>49.795474159999998</v>
      </c>
      <c r="BP1019" s="30">
        <v>267.10000000000002</v>
      </c>
      <c r="BQ1019" s="148"/>
      <c r="BR1019" s="148">
        <v>4.2000000000000003E-2</v>
      </c>
      <c r="BS1019" s="148">
        <v>4.2000000000000003E-2</v>
      </c>
      <c r="BT1019" s="148">
        <v>0.83200000000000007</v>
      </c>
      <c r="BU1019" s="148">
        <v>6.3E-2</v>
      </c>
      <c r="BV1019" s="148">
        <v>2.199999988079071E-2</v>
      </c>
      <c r="BW1019" s="148">
        <v>4.7E-2</v>
      </c>
      <c r="BX1019" s="148">
        <v>0.17</v>
      </c>
      <c r="BY1019" s="148">
        <v>0.58799999999999997</v>
      </c>
      <c r="BZ1019" s="1"/>
      <c r="CA1019" s="150">
        <v>6812.18994140625</v>
      </c>
      <c r="CB1019" s="150">
        <v>8458.4</v>
      </c>
      <c r="CC1019" s="124" t="s">
        <v>4425</v>
      </c>
      <c r="CD1019" t="s">
        <v>4635</v>
      </c>
    </row>
    <row r="1020" spans="1:82" x14ac:dyDescent="0.3">
      <c r="A1020" s="1">
        <v>730994040</v>
      </c>
      <c r="B1020" s="124" t="s">
        <v>4425</v>
      </c>
      <c r="C1020" t="s">
        <v>345</v>
      </c>
      <c r="D1020" t="s">
        <v>1518</v>
      </c>
      <c r="E1020" s="30">
        <v>88.911636352539063</v>
      </c>
      <c r="F1020" s="30">
        <v>89.414794921875</v>
      </c>
      <c r="G1020" s="30">
        <v>94.409416198730469</v>
      </c>
      <c r="H1020" s="30">
        <v>93.319190979003906</v>
      </c>
      <c r="I1020" s="1">
        <v>349</v>
      </c>
      <c r="J1020" s="1" t="s">
        <v>4733</v>
      </c>
      <c r="K1020" s="1">
        <v>8</v>
      </c>
      <c r="L1020" t="s">
        <v>3866</v>
      </c>
      <c r="M1020" t="s">
        <v>3907</v>
      </c>
      <c r="N1020" t="s">
        <v>3917</v>
      </c>
      <c r="O1020" t="s">
        <v>3921</v>
      </c>
      <c r="P1020" s="148">
        <v>0.35135135054588318</v>
      </c>
      <c r="Q1020" s="30">
        <v>51.584873549999998</v>
      </c>
      <c r="R1020" s="30">
        <v>318.46847534179688</v>
      </c>
      <c r="S1020" s="1">
        <v>323</v>
      </c>
      <c r="T1020" s="1">
        <v>207</v>
      </c>
      <c r="U1020" s="148">
        <v>0.64086687564849854</v>
      </c>
      <c r="V1020" s="148">
        <v>0.28985506296157842</v>
      </c>
      <c r="W1020" s="149">
        <v>51.780208369999997</v>
      </c>
      <c r="X1020" s="149">
        <v>298.55072021484381</v>
      </c>
      <c r="Y1020" s="1">
        <v>207</v>
      </c>
      <c r="Z1020" s="30">
        <v>84.316452026367188</v>
      </c>
      <c r="AA1020" s="148">
        <v>0.33</v>
      </c>
      <c r="AB1020" s="30">
        <v>49.8</v>
      </c>
      <c r="AC1020" s="30">
        <v>299.10000000000002</v>
      </c>
      <c r="AD1020" s="30">
        <v>86.086807250976563</v>
      </c>
      <c r="AE1020" s="148">
        <v>0.28699999999999998</v>
      </c>
      <c r="AF1020" s="30">
        <v>50.36</v>
      </c>
      <c r="AG1020" s="30">
        <v>283.2</v>
      </c>
      <c r="AH1020" s="30">
        <v>82.847808837890625</v>
      </c>
      <c r="AI1020" s="148">
        <v>0.34200000000000003</v>
      </c>
      <c r="AJ1020" s="30">
        <v>49.329526399999999</v>
      </c>
      <c r="AK1020" s="30">
        <v>300.39999999999998</v>
      </c>
      <c r="AL1020" s="30">
        <v>83.480918884277344</v>
      </c>
      <c r="AM1020" s="148">
        <v>0.32700000000000001</v>
      </c>
      <c r="AN1020" s="30">
        <v>49.486090869999998</v>
      </c>
      <c r="AO1020" s="30">
        <v>292</v>
      </c>
      <c r="AP1020" s="148">
        <v>0.32444444298744202</v>
      </c>
      <c r="AQ1020" s="30">
        <v>55.895078349999999</v>
      </c>
      <c r="AR1020" s="30">
        <v>280</v>
      </c>
      <c r="AS1020" s="30">
        <v>324</v>
      </c>
      <c r="AT1020" s="30">
        <v>207</v>
      </c>
      <c r="AU1020" s="148">
        <v>0.64086687564849854</v>
      </c>
      <c r="AV1020" s="30">
        <v>93.319190979003906</v>
      </c>
      <c r="AW1020" s="148">
        <v>0.27142858505249018</v>
      </c>
      <c r="AX1020" s="30">
        <v>54.75965695</v>
      </c>
      <c r="AY1020" s="30">
        <v>254.28572082519531</v>
      </c>
      <c r="AZ1020" s="30">
        <v>207</v>
      </c>
      <c r="BA1020" s="30">
        <v>85.000465393066406</v>
      </c>
      <c r="BB1020" s="148">
        <v>0.25700000000000001</v>
      </c>
      <c r="BC1020" s="30">
        <v>50.01</v>
      </c>
      <c r="BD1020" s="30">
        <v>256.39999999999998</v>
      </c>
      <c r="BE1020" s="30">
        <v>85.583999633789063</v>
      </c>
      <c r="BF1020" s="147">
        <v>0.23799999999999999</v>
      </c>
      <c r="BG1020" s="30">
        <v>50.27</v>
      </c>
      <c r="BH1020" s="30">
        <v>242.7</v>
      </c>
      <c r="BI1020" s="30">
        <v>84.424636840820313</v>
      </c>
      <c r="BJ1020" s="148">
        <v>0.25700000000000001</v>
      </c>
      <c r="BK1020" s="30">
        <v>49.75169168</v>
      </c>
      <c r="BL1020" s="30">
        <v>249.4</v>
      </c>
      <c r="BM1020" s="30">
        <v>85.146400451660156</v>
      </c>
      <c r="BN1020" s="148">
        <v>0.247</v>
      </c>
      <c r="BO1020" s="30">
        <v>50.07644852</v>
      </c>
      <c r="BP1020" s="30">
        <v>239.5</v>
      </c>
      <c r="BQ1020" s="148"/>
      <c r="BR1020" s="148">
        <v>0.04</v>
      </c>
      <c r="BS1020" s="148">
        <v>0.08</v>
      </c>
      <c r="BT1020" s="148">
        <v>0.81100000000000005</v>
      </c>
      <c r="BU1020" s="148">
        <v>3.4000000000000002E-2</v>
      </c>
      <c r="BV1020" s="148">
        <v>3.4000001847743988E-2</v>
      </c>
      <c r="BW1020" s="148">
        <v>6.9000000000000006E-2</v>
      </c>
      <c r="BX1020" s="148">
        <v>0.161</v>
      </c>
      <c r="BY1020" s="148">
        <v>0.55100000000000005</v>
      </c>
      <c r="BZ1020" s="1"/>
      <c r="CA1020" s="150">
        <v>7138.85009765625</v>
      </c>
      <c r="CB1020" s="150">
        <v>9249.2000000000007</v>
      </c>
      <c r="CC1020" s="124" t="s">
        <v>4425</v>
      </c>
      <c r="CD1020" t="s">
        <v>4635</v>
      </c>
    </row>
    <row r="1021" spans="1:82" x14ac:dyDescent="0.3">
      <c r="A1021" s="1">
        <v>731023000</v>
      </c>
      <c r="B1021" s="124" t="s">
        <v>4426</v>
      </c>
      <c r="C1021" t="s">
        <v>346</v>
      </c>
      <c r="D1021" t="s">
        <v>1519</v>
      </c>
      <c r="E1021" s="30">
        <v>87.960639953613281</v>
      </c>
      <c r="F1021" s="30">
        <v>87.905967712402344</v>
      </c>
      <c r="G1021" s="30">
        <v>84.359687805175781</v>
      </c>
      <c r="H1021" s="30">
        <v>85.161514282226563</v>
      </c>
      <c r="I1021" s="1">
        <v>176</v>
      </c>
      <c r="J1021" s="1">
        <v>6</v>
      </c>
      <c r="K1021" s="1">
        <v>8</v>
      </c>
      <c r="L1021" t="s">
        <v>3866</v>
      </c>
      <c r="M1021" t="s">
        <v>3907</v>
      </c>
      <c r="N1021" t="s">
        <v>3917</v>
      </c>
      <c r="O1021" t="s">
        <v>3921</v>
      </c>
      <c r="P1021" s="148">
        <v>0.38554215431213379</v>
      </c>
      <c r="Q1021" s="30">
        <v>51.18929249</v>
      </c>
      <c r="R1021" s="30">
        <v>307.22891235351563</v>
      </c>
      <c r="S1021" s="1">
        <v>390</v>
      </c>
      <c r="T1021" s="1">
        <v>230</v>
      </c>
      <c r="U1021" s="148">
        <v>0.58974361419677734</v>
      </c>
      <c r="V1021" s="148">
        <v>0.30392158031463617</v>
      </c>
      <c r="W1021" s="149">
        <v>51.155035359999999</v>
      </c>
      <c r="X1021" s="149">
        <v>274.50979614257813</v>
      </c>
      <c r="Y1021" s="1">
        <v>230</v>
      </c>
      <c r="Z1021" s="30">
        <v>87.941551208496094</v>
      </c>
      <c r="AA1021" s="148">
        <v>0.45900000000000002</v>
      </c>
      <c r="AB1021" s="30">
        <v>51</v>
      </c>
      <c r="AC1021" s="30">
        <v>338</v>
      </c>
      <c r="AD1021" s="30">
        <v>87.471046447753906</v>
      </c>
      <c r="AE1021" s="148">
        <v>0.38300000000000001</v>
      </c>
      <c r="AF1021" s="30">
        <v>50.83</v>
      </c>
      <c r="AG1021" s="30">
        <v>308.3</v>
      </c>
      <c r="AH1021" s="30">
        <v>81.440055847167969</v>
      </c>
      <c r="AI1021" s="148">
        <v>0.29699999999999999</v>
      </c>
      <c r="AJ1021" s="30">
        <v>48.86325866</v>
      </c>
      <c r="AK1021" s="30">
        <v>309.7</v>
      </c>
      <c r="AL1021" s="30">
        <v>81.699104309082031</v>
      </c>
      <c r="AM1021" s="148">
        <v>0.20100000000000001</v>
      </c>
      <c r="AN1021" s="30">
        <v>48.879741930000002</v>
      </c>
      <c r="AO1021" s="30">
        <v>278.5</v>
      </c>
      <c r="AP1021" s="148">
        <v>0.25301206111907959</v>
      </c>
      <c r="AQ1021" s="30">
        <v>49.608709159999997</v>
      </c>
      <c r="AR1021" s="30">
        <v>266.86746215820313</v>
      </c>
      <c r="AS1021" s="30">
        <v>390</v>
      </c>
      <c r="AT1021" s="30">
        <v>230</v>
      </c>
      <c r="AU1021" s="148">
        <v>0.58974361419677734</v>
      </c>
      <c r="AV1021" s="30">
        <v>85.161514282226563</v>
      </c>
      <c r="AW1021" s="148">
        <v>0.1666666716337204</v>
      </c>
      <c r="AX1021" s="30">
        <v>50.084354650000002</v>
      </c>
      <c r="AY1021" s="30"/>
      <c r="AZ1021" s="30">
        <v>230</v>
      </c>
      <c r="BA1021" s="30">
        <v>90.361618041992188</v>
      </c>
      <c r="BB1021" s="148">
        <v>0.42199999999999999</v>
      </c>
      <c r="BC1021" s="30">
        <v>52.61</v>
      </c>
      <c r="BD1021" s="30">
        <v>307.8</v>
      </c>
      <c r="BE1021" s="30">
        <v>88.728492736816406</v>
      </c>
      <c r="BF1021" s="147">
        <v>0.32800000000000001</v>
      </c>
      <c r="BG1021" s="30">
        <v>51.82</v>
      </c>
      <c r="BH1021" s="30">
        <v>273.89999999999998</v>
      </c>
      <c r="BI1021" s="30">
        <v>87.813423156738281</v>
      </c>
      <c r="BJ1021" s="148">
        <v>0.39800000000000002</v>
      </c>
      <c r="BK1021" s="30">
        <v>51.402445950000001</v>
      </c>
      <c r="BL1021" s="30">
        <v>301.7</v>
      </c>
      <c r="BM1021" s="30">
        <v>86.636505126953125</v>
      </c>
      <c r="BN1021" s="148">
        <v>0.29199999999999998</v>
      </c>
      <c r="BO1021" s="30">
        <v>50.819076510000002</v>
      </c>
      <c r="BP1021" s="30">
        <v>265.3</v>
      </c>
      <c r="BQ1021" s="148"/>
      <c r="BR1021" s="148">
        <v>3.4000000000000002E-2</v>
      </c>
      <c r="BS1021" s="148"/>
      <c r="BT1021" s="148">
        <v>0.86899999999999999</v>
      </c>
      <c r="BU1021" s="148">
        <v>6.3E-2</v>
      </c>
      <c r="BV1021" s="148">
        <v>3.4000001847743988E-2</v>
      </c>
      <c r="BW1021" s="148">
        <v>3.4000000000000002E-2</v>
      </c>
      <c r="BX1021" s="148">
        <v>0.193</v>
      </c>
      <c r="BY1021" s="148">
        <v>0.57300000000000006</v>
      </c>
      <c r="BZ1021" s="1"/>
      <c r="CA1021" s="150">
        <v>10315.16015625</v>
      </c>
      <c r="CB1021" s="150">
        <v>10554.25</v>
      </c>
      <c r="CC1021" s="124" t="s">
        <v>4426</v>
      </c>
      <c r="CD1021" t="s">
        <v>4633</v>
      </c>
    </row>
    <row r="1022" spans="1:82" x14ac:dyDescent="0.3">
      <c r="A1022" s="1">
        <v>731024020</v>
      </c>
      <c r="B1022" s="124" t="s">
        <v>4426</v>
      </c>
      <c r="C1022" t="s">
        <v>346</v>
      </c>
      <c r="D1022" t="s">
        <v>1520</v>
      </c>
      <c r="E1022" s="30">
        <v>89.337692260742188</v>
      </c>
      <c r="F1022" s="30">
        <v>89.666740417480469</v>
      </c>
      <c r="G1022" s="30">
        <v>93.196517944335938</v>
      </c>
      <c r="H1022" s="30">
        <v>96.356796264648438</v>
      </c>
      <c r="I1022" s="1">
        <v>259</v>
      </c>
      <c r="J1022" s="1" t="s">
        <v>4733</v>
      </c>
      <c r="K1022" s="1">
        <v>5</v>
      </c>
      <c r="L1022" t="s">
        <v>3866</v>
      </c>
      <c r="M1022" t="s">
        <v>3907</v>
      </c>
      <c r="N1022" t="s">
        <v>3917</v>
      </c>
      <c r="O1022" t="s">
        <v>3921</v>
      </c>
      <c r="P1022" s="148">
        <v>0.39516130089759832</v>
      </c>
      <c r="Q1022" s="30">
        <v>51.762097570000002</v>
      </c>
      <c r="R1022" s="30">
        <v>320.96774291992188</v>
      </c>
      <c r="S1022" s="1">
        <v>105</v>
      </c>
      <c r="T1022" s="1">
        <v>68</v>
      </c>
      <c r="U1022" s="148">
        <v>0.64761906862258911</v>
      </c>
      <c r="V1022" s="148">
        <v>0.38461539149284357</v>
      </c>
      <c r="W1022" s="149">
        <v>51.884599559999998</v>
      </c>
      <c r="X1022" s="149">
        <v>312.82052612304688</v>
      </c>
      <c r="Y1022" s="1">
        <v>68</v>
      </c>
      <c r="Z1022" s="30">
        <v>81.89971923828125</v>
      </c>
      <c r="AA1022" s="148">
        <v>0.38200000000000001</v>
      </c>
      <c r="AB1022" s="30">
        <v>49</v>
      </c>
      <c r="AC1022" s="30">
        <v>308.2</v>
      </c>
      <c r="AD1022" s="30">
        <v>82.346427917480469</v>
      </c>
      <c r="AE1022" s="148">
        <v>0.29599999999999999</v>
      </c>
      <c r="AF1022" s="30">
        <v>49.09</v>
      </c>
      <c r="AG1022" s="30">
        <v>284.5</v>
      </c>
      <c r="AH1022" s="30">
        <v>78.472122192382813</v>
      </c>
      <c r="AI1022" s="148">
        <v>0.255</v>
      </c>
      <c r="AJ1022" s="30">
        <v>47.88023622</v>
      </c>
      <c r="AK1022" s="30">
        <v>280</v>
      </c>
      <c r="AL1022" s="30">
        <v>78.443748474121094</v>
      </c>
      <c r="AM1022" s="148">
        <v>0.2</v>
      </c>
      <c r="AN1022" s="30">
        <v>47.771950019999998</v>
      </c>
      <c r="AO1022" s="30">
        <v>267.10000000000002</v>
      </c>
      <c r="AP1022" s="148">
        <v>0.31451612710952759</v>
      </c>
      <c r="AQ1022" s="30">
        <v>55.136380189999997</v>
      </c>
      <c r="AR1022" s="30">
        <v>270.96774291992188</v>
      </c>
      <c r="AS1022" s="30">
        <v>105</v>
      </c>
      <c r="AT1022" s="30">
        <v>68</v>
      </c>
      <c r="AU1022" s="148">
        <v>0.64761906862258911</v>
      </c>
      <c r="AV1022" s="30">
        <v>96.356796264648438</v>
      </c>
      <c r="AW1022" s="148">
        <v>0.30769231915473938</v>
      </c>
      <c r="AX1022" s="30">
        <v>56.500558429999998</v>
      </c>
      <c r="AY1022" s="30">
        <v>261.5384521484375</v>
      </c>
      <c r="AZ1022" s="30">
        <v>68</v>
      </c>
      <c r="BA1022" s="30">
        <v>90.237899780273438</v>
      </c>
      <c r="BB1022" s="148">
        <v>0.30299999999999999</v>
      </c>
      <c r="BC1022" s="30">
        <v>52.55</v>
      </c>
      <c r="BD1022" s="30">
        <v>272.5</v>
      </c>
      <c r="BE1022" s="30">
        <v>91.426666259765625</v>
      </c>
      <c r="BF1022" s="147">
        <v>0.25700000000000001</v>
      </c>
      <c r="BG1022" s="30">
        <v>53.15</v>
      </c>
      <c r="BH1022" s="30">
        <v>245.7</v>
      </c>
      <c r="BI1022" s="30">
        <v>85.436637878417969</v>
      </c>
      <c r="BJ1022" s="148">
        <v>0.182</v>
      </c>
      <c r="BK1022" s="30">
        <v>50.244660869999997</v>
      </c>
      <c r="BL1022" s="30">
        <v>235.5</v>
      </c>
      <c r="BM1022" s="30">
        <v>84.525886535644531</v>
      </c>
      <c r="BN1022" s="148">
        <v>0.17100000000000001</v>
      </c>
      <c r="BO1022" s="30">
        <v>49.76719937</v>
      </c>
      <c r="BP1022" s="30">
        <v>218.6</v>
      </c>
      <c r="BQ1022" s="148">
        <v>2.3E-2</v>
      </c>
      <c r="BR1022" s="148"/>
      <c r="BS1022" s="148"/>
      <c r="BT1022" s="148">
        <v>0.876</v>
      </c>
      <c r="BU1022" s="148">
        <v>5.8000000000000003E-2</v>
      </c>
      <c r="BV1022" s="148">
        <v>4.1999999433755868E-2</v>
      </c>
      <c r="BW1022" s="148">
        <v>2.7E-2</v>
      </c>
      <c r="BX1022" s="148">
        <v>0.185</v>
      </c>
      <c r="BY1022" s="148">
        <v>0.52300000000000002</v>
      </c>
      <c r="BZ1022" s="1"/>
      <c r="CA1022" s="150">
        <v>9820.9697265625</v>
      </c>
      <c r="CB1022" s="150">
        <v>10047.23</v>
      </c>
      <c r="CC1022" s="124" t="s">
        <v>4426</v>
      </c>
      <c r="CD1022" t="s">
        <v>4634</v>
      </c>
    </row>
    <row r="1023" spans="1:82" x14ac:dyDescent="0.3">
      <c r="A1023" s="1">
        <v>731054020</v>
      </c>
      <c r="B1023" s="124" t="s">
        <v>4427</v>
      </c>
      <c r="C1023" t="s">
        <v>347</v>
      </c>
      <c r="D1023" t="s">
        <v>1175</v>
      </c>
      <c r="E1023" s="30">
        <v>87.339317321777344</v>
      </c>
      <c r="F1023" s="30">
        <v>85.032119750976563</v>
      </c>
      <c r="G1023" s="30">
        <v>83.43634033203125</v>
      </c>
      <c r="H1023" s="30">
        <v>82.68878173828125</v>
      </c>
      <c r="I1023" s="1">
        <v>120</v>
      </c>
      <c r="J1023" s="1" t="s">
        <v>3981</v>
      </c>
      <c r="K1023" s="1">
        <v>8</v>
      </c>
      <c r="L1023" t="s">
        <v>3866</v>
      </c>
      <c r="M1023" t="s">
        <v>3907</v>
      </c>
      <c r="N1023" t="s">
        <v>3916</v>
      </c>
      <c r="O1023" t="s">
        <v>3921</v>
      </c>
      <c r="P1023" s="148">
        <v>0.45588234066963201</v>
      </c>
      <c r="Q1023" s="30">
        <v>50.930845599999998</v>
      </c>
      <c r="R1023" s="30">
        <v>338.23529052734381</v>
      </c>
      <c r="S1023" s="1">
        <v>90</v>
      </c>
      <c r="T1023" s="1">
        <v>63</v>
      </c>
      <c r="U1023" s="148">
        <v>0.69999998807907104</v>
      </c>
      <c r="V1023" s="148">
        <v>0.34782609343528748</v>
      </c>
      <c r="W1023" s="149">
        <v>49.964279300000001</v>
      </c>
      <c r="X1023" s="149">
        <v>304.34783935546881</v>
      </c>
      <c r="Y1023" s="1">
        <v>63</v>
      </c>
      <c r="Z1023" s="30">
        <v>86.431098937988281</v>
      </c>
      <c r="AA1023" s="148">
        <v>0.50800000000000001</v>
      </c>
      <c r="AB1023" s="30">
        <v>50.5</v>
      </c>
      <c r="AC1023" s="30">
        <v>336.5</v>
      </c>
      <c r="AD1023" s="30">
        <v>86.440231323242188</v>
      </c>
      <c r="AE1023" s="148">
        <v>0.45800000000000002</v>
      </c>
      <c r="AF1023" s="30">
        <v>50.48</v>
      </c>
      <c r="AG1023" s="30">
        <v>316.7</v>
      </c>
      <c r="AH1023" s="30">
        <v>87.347015380859375</v>
      </c>
      <c r="AI1023" s="148">
        <v>0.64800000000000002</v>
      </c>
      <c r="AJ1023" s="30">
        <v>50.819724460000003</v>
      </c>
      <c r="AK1023" s="30">
        <v>376.1</v>
      </c>
      <c r="AL1023" s="30">
        <v>87.986335754394531</v>
      </c>
      <c r="AM1023" s="148">
        <v>0.627</v>
      </c>
      <c r="AN1023" s="30">
        <v>51.019274959999997</v>
      </c>
      <c r="AO1023" s="30">
        <v>368.6</v>
      </c>
      <c r="AP1023" s="148">
        <v>0.34848484396934509</v>
      </c>
      <c r="AQ1023" s="30">
        <v>49.031127470000001</v>
      </c>
      <c r="AR1023" s="30">
        <v>278.78787231445313</v>
      </c>
      <c r="AS1023" s="30">
        <v>90</v>
      </c>
      <c r="AT1023" s="30">
        <v>63</v>
      </c>
      <c r="AU1023" s="148">
        <v>0.69999998807907104</v>
      </c>
      <c r="AV1023" s="30">
        <v>82.68878173828125</v>
      </c>
      <c r="AW1023" s="148">
        <v>0.26086956262588501</v>
      </c>
      <c r="AX1023" s="30">
        <v>48.667191690000003</v>
      </c>
      <c r="AY1023" s="30"/>
      <c r="AZ1023" s="30">
        <v>63</v>
      </c>
      <c r="BA1023" s="30">
        <v>81.247650146484375</v>
      </c>
      <c r="BB1023" s="148">
        <v>0.28599999999999998</v>
      </c>
      <c r="BC1023" s="30">
        <v>48.19</v>
      </c>
      <c r="BD1023" s="30">
        <v>298.39999999999998</v>
      </c>
      <c r="BE1023" s="30">
        <v>82.33807373046875</v>
      </c>
      <c r="BF1023" s="147">
        <v>0.25</v>
      </c>
      <c r="BG1023" s="30">
        <v>48.67</v>
      </c>
      <c r="BH1023" s="30">
        <v>289.60000000000002</v>
      </c>
      <c r="BI1023" s="30">
        <v>81.614639282226563</v>
      </c>
      <c r="BJ1023" s="148">
        <v>0.52100000000000002</v>
      </c>
      <c r="BK1023" s="30">
        <v>48.382880739999997</v>
      </c>
      <c r="BL1023" s="30">
        <v>342.3</v>
      </c>
      <c r="BM1023" s="30">
        <v>82.265792846679688</v>
      </c>
      <c r="BN1023" s="148">
        <v>0.52900000000000003</v>
      </c>
      <c r="BO1023" s="30">
        <v>48.640828059999997</v>
      </c>
      <c r="BP1023" s="30">
        <v>343.1</v>
      </c>
      <c r="BQ1023" s="148"/>
      <c r="BR1023" s="148"/>
      <c r="BS1023" s="148"/>
      <c r="BT1023" s="148">
        <v>0.9</v>
      </c>
      <c r="BU1023" s="148"/>
      <c r="BV1023" s="148">
        <v>0.10000000149011611</v>
      </c>
      <c r="BW1023" s="148"/>
      <c r="BX1023" s="148">
        <v>0.183</v>
      </c>
      <c r="BY1023" s="148">
        <v>0.55500000000000005</v>
      </c>
      <c r="BZ1023" s="1"/>
      <c r="CA1023" s="150">
        <v>9082.9296875</v>
      </c>
      <c r="CB1023" s="150">
        <v>10973.85</v>
      </c>
      <c r="CC1023" s="124" t="s">
        <v>4427</v>
      </c>
      <c r="CD1023" t="s">
        <v>4635</v>
      </c>
    </row>
    <row r="1024" spans="1:82" x14ac:dyDescent="0.3">
      <c r="A1024" s="1">
        <v>731063000</v>
      </c>
      <c r="B1024" s="124" t="s">
        <v>4428</v>
      </c>
      <c r="C1024" t="s">
        <v>348</v>
      </c>
      <c r="D1024" t="s">
        <v>1521</v>
      </c>
      <c r="E1024" s="30">
        <v>75.876106262207031</v>
      </c>
      <c r="F1024" s="30">
        <v>79.000907897949219</v>
      </c>
      <c r="G1024" s="30">
        <v>85.768119812011719</v>
      </c>
      <c r="H1024" s="30">
        <v>85.373641967773438</v>
      </c>
      <c r="I1024" s="1">
        <v>242</v>
      </c>
      <c r="J1024" s="1">
        <v>7</v>
      </c>
      <c r="K1024" s="1">
        <v>8</v>
      </c>
      <c r="L1024" t="s">
        <v>3866</v>
      </c>
      <c r="M1024" t="s">
        <v>3907</v>
      </c>
      <c r="N1024" t="s">
        <v>3917</v>
      </c>
      <c r="O1024" t="s">
        <v>3923</v>
      </c>
      <c r="P1024" s="148">
        <v>0.31999999284744263</v>
      </c>
      <c r="Q1024" s="30">
        <v>46.162575199999999</v>
      </c>
      <c r="R1024" s="30">
        <v>305.33334350585938</v>
      </c>
      <c r="S1024" s="1">
        <v>430</v>
      </c>
      <c r="T1024" s="1">
        <v>232</v>
      </c>
      <c r="U1024" s="148">
        <v>0.53953486680984497</v>
      </c>
      <c r="V1024" s="148">
        <v>0.23364485800266269</v>
      </c>
      <c r="W1024" s="149">
        <v>47.465291059999998</v>
      </c>
      <c r="X1024" s="149">
        <v>274.766357421875</v>
      </c>
      <c r="Y1024" s="1">
        <v>232</v>
      </c>
      <c r="Z1024" s="30">
        <v>70.118141174316406</v>
      </c>
      <c r="AA1024" s="148">
        <v>0.33200000000000002</v>
      </c>
      <c r="AB1024" s="30">
        <v>45.1</v>
      </c>
      <c r="AC1024" s="30">
        <v>300</v>
      </c>
      <c r="AD1024" s="30">
        <v>71.625961303710938</v>
      </c>
      <c r="AE1024" s="148">
        <v>0.26600000000000001</v>
      </c>
      <c r="AF1024" s="30">
        <v>45.45</v>
      </c>
      <c r="AG1024" s="30">
        <v>280.60000000000002</v>
      </c>
      <c r="AH1024" s="30">
        <v>70.309280395507813</v>
      </c>
      <c r="AI1024" s="148">
        <v>0.27500000000000002</v>
      </c>
      <c r="AJ1024" s="30">
        <v>45.176590269999998</v>
      </c>
      <c r="AK1024" s="30">
        <v>281.89999999999998</v>
      </c>
      <c r="AL1024" s="30">
        <v>70.043792724609375</v>
      </c>
      <c r="AM1024" s="148">
        <v>0.20599999999999999</v>
      </c>
      <c r="AN1024" s="30">
        <v>44.913456619999998</v>
      </c>
      <c r="AO1024" s="30">
        <v>268.3</v>
      </c>
      <c r="AP1024" s="148">
        <v>0.3377777636051178</v>
      </c>
      <c r="AQ1024" s="30">
        <v>50.489716600000001</v>
      </c>
      <c r="AR1024" s="30">
        <v>283.5555419921875</v>
      </c>
      <c r="AS1024" s="30">
        <v>430</v>
      </c>
      <c r="AT1024" s="30">
        <v>232</v>
      </c>
      <c r="AU1024" s="148">
        <v>0.53953486680984497</v>
      </c>
      <c r="AV1024" s="30">
        <v>85.373641967773438</v>
      </c>
      <c r="AW1024" s="148">
        <v>0.16822430491447449</v>
      </c>
      <c r="AX1024" s="30">
        <v>50.205930629999997</v>
      </c>
      <c r="AY1024" s="30"/>
      <c r="AZ1024" s="30">
        <v>232</v>
      </c>
      <c r="BA1024" s="30">
        <v>80.092941284179688</v>
      </c>
      <c r="BB1024" s="148">
        <v>0.28799999999999998</v>
      </c>
      <c r="BC1024" s="30">
        <v>47.63</v>
      </c>
      <c r="BD1024" s="30">
        <v>277.3</v>
      </c>
      <c r="BE1024" s="30">
        <v>80.025352478027344</v>
      </c>
      <c r="BF1024" s="147">
        <v>0.20899999999999999</v>
      </c>
      <c r="BG1024" s="30">
        <v>47.53</v>
      </c>
      <c r="BH1024" s="30">
        <v>248.2</v>
      </c>
      <c r="BI1024" s="30">
        <v>80.076423645019531</v>
      </c>
      <c r="BJ1024" s="148">
        <v>0.32</v>
      </c>
      <c r="BK1024" s="30">
        <v>47.633577899999999</v>
      </c>
      <c r="BL1024" s="30">
        <v>284.7</v>
      </c>
      <c r="BM1024" s="30">
        <v>80.156753540039063</v>
      </c>
      <c r="BN1024" s="148">
        <v>0.224</v>
      </c>
      <c r="BO1024" s="30">
        <v>47.589738869999998</v>
      </c>
      <c r="BP1024" s="30">
        <v>257.60000000000002</v>
      </c>
      <c r="BQ1024" s="148"/>
      <c r="BR1024" s="148">
        <v>4.4999999999999998E-2</v>
      </c>
      <c r="BS1024" s="148"/>
      <c r="BT1024" s="148">
        <v>0.76</v>
      </c>
      <c r="BU1024" s="148">
        <v>5.3999999999999999E-2</v>
      </c>
      <c r="BV1024" s="148">
        <v>0.14000000059604639</v>
      </c>
      <c r="BW1024" s="148"/>
      <c r="BX1024" s="148">
        <v>0.11600000000000001</v>
      </c>
      <c r="BY1024" s="148">
        <v>0.42599999999999999</v>
      </c>
      <c r="BZ1024" s="1"/>
      <c r="CA1024" s="150">
        <v>8075.7099609375</v>
      </c>
      <c r="CB1024" s="150">
        <v>8708.7199999999993</v>
      </c>
      <c r="CC1024" s="124" t="s">
        <v>4428</v>
      </c>
      <c r="CD1024" t="s">
        <v>4633</v>
      </c>
    </row>
    <row r="1025" spans="1:82" x14ac:dyDescent="0.3">
      <c r="A1025" s="1">
        <v>731064040</v>
      </c>
      <c r="B1025" s="124" t="s">
        <v>4428</v>
      </c>
      <c r="C1025" t="s">
        <v>348</v>
      </c>
      <c r="D1025" t="s">
        <v>1522</v>
      </c>
      <c r="E1025" s="30">
        <v>93.24859619140625</v>
      </c>
      <c r="F1025" s="30">
        <v>92.610359191894531</v>
      </c>
      <c r="G1025" s="30">
        <v>88.343711853027344</v>
      </c>
      <c r="H1025" s="30">
        <v>86.109260559082031</v>
      </c>
      <c r="I1025" s="1">
        <v>300</v>
      </c>
      <c r="J1025" s="1">
        <v>4</v>
      </c>
      <c r="K1025" s="1">
        <v>6</v>
      </c>
      <c r="L1025" t="s">
        <v>3866</v>
      </c>
      <c r="M1025" t="s">
        <v>3907</v>
      </c>
      <c r="N1025" t="s">
        <v>3917</v>
      </c>
      <c r="O1025" t="s">
        <v>3923</v>
      </c>
      <c r="P1025" s="148">
        <v>0.51590108871459961</v>
      </c>
      <c r="Q1025" s="30">
        <v>53.388887480000001</v>
      </c>
      <c r="R1025" s="30">
        <v>358.65725708007813</v>
      </c>
      <c r="S1025" s="1">
        <v>464</v>
      </c>
      <c r="T1025" s="1">
        <v>253</v>
      </c>
      <c r="U1025" s="148">
        <v>0.54525864124298096</v>
      </c>
      <c r="V1025" s="148">
        <v>0.37999999523162842</v>
      </c>
      <c r="W1025" s="149">
        <v>53.104265869999999</v>
      </c>
      <c r="X1025" s="149">
        <v>325.33334350585938</v>
      </c>
      <c r="Y1025" s="1">
        <v>253</v>
      </c>
      <c r="Z1025" s="30">
        <v>87.63946533203125</v>
      </c>
      <c r="AA1025" s="148">
        <v>0.48499999999999999</v>
      </c>
      <c r="AB1025" s="30">
        <v>50.9</v>
      </c>
      <c r="AC1025" s="30">
        <v>341.2</v>
      </c>
      <c r="AD1025" s="30">
        <v>87.706657409667969</v>
      </c>
      <c r="AE1025" s="148">
        <v>0.42399999999999999</v>
      </c>
      <c r="AF1025" s="30">
        <v>50.91</v>
      </c>
      <c r="AG1025" s="30">
        <v>314.10000000000002</v>
      </c>
      <c r="AH1025" s="30">
        <v>80.922744750976563</v>
      </c>
      <c r="AI1025" s="148">
        <v>0.40400000000000003</v>
      </c>
      <c r="AJ1025" s="30">
        <v>48.691917709999998</v>
      </c>
      <c r="AK1025" s="30">
        <v>321.89999999999998</v>
      </c>
      <c r="AL1025" s="30">
        <v>80.838035583496094</v>
      </c>
      <c r="AM1025" s="148">
        <v>0.312</v>
      </c>
      <c r="AN1025" s="30">
        <v>48.58672138</v>
      </c>
      <c r="AO1025" s="30">
        <v>295.5</v>
      </c>
      <c r="AP1025" s="148">
        <v>0.45583039522171021</v>
      </c>
      <c r="AQ1025" s="30">
        <v>52.100821879999998</v>
      </c>
      <c r="AR1025" s="30">
        <v>318.37457275390631</v>
      </c>
      <c r="AS1025" s="30">
        <v>464</v>
      </c>
      <c r="AT1025" s="30">
        <v>252</v>
      </c>
      <c r="AU1025" s="148">
        <v>0.54525864124298096</v>
      </c>
      <c r="AV1025" s="30">
        <v>86.109260559082031</v>
      </c>
      <c r="AW1025" s="148">
        <v>0.31333333253860468</v>
      </c>
      <c r="AX1025" s="30">
        <v>50.627525300000002</v>
      </c>
      <c r="AY1025" s="30">
        <v>269.33334350585938</v>
      </c>
      <c r="AZ1025" s="30">
        <v>252</v>
      </c>
      <c r="BA1025" s="30">
        <v>84.56744384765625</v>
      </c>
      <c r="BB1025" s="148">
        <v>0.40699999999999997</v>
      </c>
      <c r="BC1025" s="30">
        <v>49.8</v>
      </c>
      <c r="BD1025" s="30">
        <v>295.7</v>
      </c>
      <c r="BE1025" s="30">
        <v>84.995674133300781</v>
      </c>
      <c r="BF1025" s="147">
        <v>0.308</v>
      </c>
      <c r="BG1025" s="30">
        <v>49.98</v>
      </c>
      <c r="BH1025" s="30">
        <v>258</v>
      </c>
      <c r="BI1025" s="30">
        <v>84.811294555664063</v>
      </c>
      <c r="BJ1025" s="148">
        <v>0.41</v>
      </c>
      <c r="BK1025" s="30">
        <v>49.940039970000001</v>
      </c>
      <c r="BL1025" s="30">
        <v>305.8</v>
      </c>
      <c r="BM1025" s="30">
        <v>85.708091735839844</v>
      </c>
      <c r="BN1025" s="148">
        <v>0.33200000000000002</v>
      </c>
      <c r="BO1025" s="30">
        <v>50.356379930000003</v>
      </c>
      <c r="BP1025" s="30">
        <v>275.89999999999998</v>
      </c>
      <c r="BQ1025" s="148"/>
      <c r="BR1025" s="148">
        <v>4.2999999999999997E-2</v>
      </c>
      <c r="BS1025" s="148"/>
      <c r="BT1025" s="148">
        <v>0.76700000000000002</v>
      </c>
      <c r="BU1025" s="148">
        <v>6.3E-2</v>
      </c>
      <c r="BV1025" s="148">
        <v>0.12700000405311579</v>
      </c>
      <c r="BW1025" s="148"/>
      <c r="BX1025" s="148">
        <v>0.14699999999999999</v>
      </c>
      <c r="BY1025" s="148">
        <v>0.42599999999999999</v>
      </c>
      <c r="BZ1025" s="1"/>
      <c r="CA1025" s="150">
        <v>7268.64990234375</v>
      </c>
      <c r="CB1025" s="150">
        <v>7913.33</v>
      </c>
      <c r="CC1025" s="124" t="s">
        <v>4428</v>
      </c>
      <c r="CD1025" t="s">
        <v>4634</v>
      </c>
    </row>
    <row r="1026" spans="1:82" x14ac:dyDescent="0.3">
      <c r="A1026" s="1">
        <v>731082050</v>
      </c>
      <c r="B1026" s="124" t="s">
        <v>4429</v>
      </c>
      <c r="C1026" t="s">
        <v>349</v>
      </c>
      <c r="D1026" t="s">
        <v>1523</v>
      </c>
      <c r="E1026" s="30">
        <v>93.403968811035156</v>
      </c>
      <c r="F1026" s="30">
        <v>93.106010437011719</v>
      </c>
      <c r="G1026" s="30">
        <v>93.747734069824219</v>
      </c>
      <c r="H1026" s="30">
        <v>93.7364501953125</v>
      </c>
      <c r="I1026" s="1">
        <v>744</v>
      </c>
      <c r="J1026" s="1">
        <v>7</v>
      </c>
      <c r="K1026" s="1">
        <v>8</v>
      </c>
      <c r="L1026" t="s">
        <v>3866</v>
      </c>
      <c r="M1026" t="s">
        <v>3907</v>
      </c>
      <c r="N1026" t="s">
        <v>3917</v>
      </c>
      <c r="O1026" t="s">
        <v>3923</v>
      </c>
      <c r="P1026" s="148">
        <v>0.48554912209510798</v>
      </c>
      <c r="Q1026" s="30">
        <v>53.453518160000002</v>
      </c>
      <c r="R1026" s="30">
        <v>346.24276733398438</v>
      </c>
      <c r="S1026" s="1">
        <v>1309</v>
      </c>
      <c r="T1026" s="1">
        <v>850</v>
      </c>
      <c r="U1026" s="148">
        <v>0.64935064315795898</v>
      </c>
      <c r="V1026" s="148">
        <v>0.35853132605552668</v>
      </c>
      <c r="W1026" s="149">
        <v>53.309634080000002</v>
      </c>
      <c r="X1026" s="149">
        <v>317.0626220703125</v>
      </c>
      <c r="Y1026" s="1">
        <v>850</v>
      </c>
      <c r="Z1026" s="30">
        <v>88.847831726074219</v>
      </c>
      <c r="AA1026" s="148">
        <v>0.40600000000000003</v>
      </c>
      <c r="AB1026" s="30">
        <v>51.3</v>
      </c>
      <c r="AC1026" s="30">
        <v>323.8</v>
      </c>
      <c r="AD1026" s="30">
        <v>87.529953002929688</v>
      </c>
      <c r="AE1026" s="148">
        <v>0.312</v>
      </c>
      <c r="AF1026" s="30">
        <v>50.85</v>
      </c>
      <c r="AG1026" s="30">
        <v>295.39999999999998</v>
      </c>
      <c r="AH1026" s="30">
        <v>85.196510314941406</v>
      </c>
      <c r="AI1026" s="148">
        <v>0.35</v>
      </c>
      <c r="AJ1026" s="30">
        <v>50.107448890000001</v>
      </c>
      <c r="AK1026" s="30">
        <v>307.39999999999998</v>
      </c>
      <c r="AL1026" s="30">
        <v>84.903350830078125</v>
      </c>
      <c r="AM1026" s="148">
        <v>0.26500000000000001</v>
      </c>
      <c r="AN1026" s="30">
        <v>49.970140989999997</v>
      </c>
      <c r="AO1026" s="30">
        <v>279.89999999999998</v>
      </c>
      <c r="AP1026" s="148">
        <v>0.40928882360458368</v>
      </c>
      <c r="AQ1026" s="30">
        <v>55.481177170000002</v>
      </c>
      <c r="AR1026" s="30">
        <v>315.23947143554688</v>
      </c>
      <c r="AS1026" s="30">
        <v>1312</v>
      </c>
      <c r="AT1026" s="30">
        <v>853</v>
      </c>
      <c r="AU1026" s="148">
        <v>0.64935064315795898</v>
      </c>
      <c r="AV1026" s="30">
        <v>93.7364501953125</v>
      </c>
      <c r="AW1026" s="148">
        <v>0.30434781312942499</v>
      </c>
      <c r="AX1026" s="30">
        <v>54.99879499</v>
      </c>
      <c r="AY1026" s="30">
        <v>287.82608032226563</v>
      </c>
      <c r="AZ1026" s="30">
        <v>853</v>
      </c>
      <c r="BA1026" s="30">
        <v>89.227523803710938</v>
      </c>
      <c r="BB1026" s="148">
        <v>0.308</v>
      </c>
      <c r="BC1026" s="30">
        <v>52.06</v>
      </c>
      <c r="BD1026" s="30">
        <v>281</v>
      </c>
      <c r="BE1026" s="30">
        <v>89.255950927734375</v>
      </c>
      <c r="BF1026" s="147">
        <v>0.224</v>
      </c>
      <c r="BG1026" s="30">
        <v>52.08</v>
      </c>
      <c r="BH1026" s="30">
        <v>252.4</v>
      </c>
      <c r="BI1026" s="30">
        <v>88.778511047363281</v>
      </c>
      <c r="BJ1026" s="148">
        <v>0.32900000000000001</v>
      </c>
      <c r="BK1026" s="30">
        <v>51.872562039999998</v>
      </c>
      <c r="BL1026" s="30">
        <v>292.60000000000002</v>
      </c>
      <c r="BM1026" s="30">
        <v>88.569419860839844</v>
      </c>
      <c r="BN1026" s="148">
        <v>0.24299999999999999</v>
      </c>
      <c r="BO1026" s="30">
        <v>51.782388580000003</v>
      </c>
      <c r="BP1026" s="30">
        <v>265</v>
      </c>
      <c r="BQ1026" s="148">
        <v>9.0000000000000011E-3</v>
      </c>
      <c r="BR1026" s="148">
        <v>0.17199999999999999</v>
      </c>
      <c r="BS1026" s="148">
        <v>1.0999999999999999E-2</v>
      </c>
      <c r="BT1026" s="148">
        <v>0.67500000000000004</v>
      </c>
      <c r="BU1026" s="148">
        <v>5.0999999999999997E-2</v>
      </c>
      <c r="BV1026" s="148">
        <v>8.2000002264976501E-2</v>
      </c>
      <c r="BW1026" s="148">
        <v>8.7000000000000008E-2</v>
      </c>
      <c r="BX1026" s="148">
        <v>0.13400000000000001</v>
      </c>
      <c r="BY1026" s="148">
        <v>0.59899999999999998</v>
      </c>
      <c r="BZ1026" s="1"/>
      <c r="CA1026" s="150">
        <v>8187.66015625</v>
      </c>
      <c r="CB1026" s="150">
        <v>8680.67</v>
      </c>
      <c r="CC1026" s="124" t="s">
        <v>4429</v>
      </c>
      <c r="CD1026" t="s">
        <v>4633</v>
      </c>
    </row>
    <row r="1027" spans="1:82" x14ac:dyDescent="0.3">
      <c r="A1027" s="1">
        <v>731083000</v>
      </c>
      <c r="B1027" s="124" t="s">
        <v>4429</v>
      </c>
      <c r="C1027" t="s">
        <v>349</v>
      </c>
      <c r="D1027" t="s">
        <v>1524</v>
      </c>
      <c r="E1027" s="30">
        <v>90.641983032226563</v>
      </c>
      <c r="F1027" s="30">
        <v>90.3050537109375</v>
      </c>
      <c r="G1027" s="30">
        <v>89.612861633300781</v>
      </c>
      <c r="H1027" s="30">
        <v>89.578926086425781</v>
      </c>
      <c r="I1027" s="1">
        <v>725</v>
      </c>
      <c r="J1027" s="1">
        <v>5</v>
      </c>
      <c r="K1027" s="1">
        <v>6</v>
      </c>
      <c r="L1027" t="s">
        <v>3866</v>
      </c>
      <c r="M1027" t="s">
        <v>3907</v>
      </c>
      <c r="N1027" t="s">
        <v>3917</v>
      </c>
      <c r="O1027" t="s">
        <v>3923</v>
      </c>
      <c r="P1027" s="148">
        <v>0.48948949575424189</v>
      </c>
      <c r="Q1027" s="30">
        <v>52.304633080000002</v>
      </c>
      <c r="R1027" s="30">
        <v>345.0450439453125</v>
      </c>
      <c r="S1027" s="1">
        <v>1321</v>
      </c>
      <c r="T1027" s="1">
        <v>918</v>
      </c>
      <c r="U1027" s="148">
        <v>0.69492810964584351</v>
      </c>
      <c r="V1027" s="148">
        <v>0.39445629715919489</v>
      </c>
      <c r="W1027" s="149">
        <v>52.149078780000004</v>
      </c>
      <c r="X1027" s="149">
        <v>320.04263305664063</v>
      </c>
      <c r="Y1027" s="1">
        <v>918</v>
      </c>
      <c r="Z1027" s="30">
        <v>80.691352844238281</v>
      </c>
      <c r="AA1027" s="148">
        <v>0.441</v>
      </c>
      <c r="AB1027" s="30">
        <v>48.6</v>
      </c>
      <c r="AC1027" s="30">
        <v>338.3</v>
      </c>
      <c r="AD1027" s="30">
        <v>80.343704223632813</v>
      </c>
      <c r="AE1027" s="148">
        <v>0.33300000000000002</v>
      </c>
      <c r="AF1027" s="30">
        <v>48.41</v>
      </c>
      <c r="AG1027" s="30">
        <v>311.2</v>
      </c>
      <c r="AH1027" s="30">
        <v>75.880805969238281</v>
      </c>
      <c r="AI1027" s="148">
        <v>0.44</v>
      </c>
      <c r="AJ1027" s="30">
        <v>47.02195803</v>
      </c>
      <c r="AK1027" s="30">
        <v>326.10000000000002</v>
      </c>
      <c r="AL1027" s="30">
        <v>76.029029846191406</v>
      </c>
      <c r="AM1027" s="148">
        <v>0.34100000000000003</v>
      </c>
      <c r="AN1027" s="30">
        <v>46.95022367</v>
      </c>
      <c r="AO1027" s="30">
        <v>300.2</v>
      </c>
      <c r="AP1027" s="148">
        <v>0.37537539005279541</v>
      </c>
      <c r="AQ1027" s="30">
        <v>52.894705000000002</v>
      </c>
      <c r="AR1027" s="30">
        <v>304.6546630859375</v>
      </c>
      <c r="AS1027" s="30">
        <v>1337</v>
      </c>
      <c r="AT1027" s="30">
        <v>930</v>
      </c>
      <c r="AU1027" s="148">
        <v>0.69492810964584351</v>
      </c>
      <c r="AV1027" s="30">
        <v>89.578926086425781</v>
      </c>
      <c r="AW1027" s="148">
        <v>0.29637527465820313</v>
      </c>
      <c r="AX1027" s="30">
        <v>52.616049830000001</v>
      </c>
      <c r="AY1027" s="30">
        <v>279.31768798828131</v>
      </c>
      <c r="AZ1027" s="30">
        <v>930</v>
      </c>
      <c r="BA1027" s="30">
        <v>78.958854675292969</v>
      </c>
      <c r="BB1027" s="148">
        <v>0.32800000000000001</v>
      </c>
      <c r="BC1027" s="30">
        <v>47.08</v>
      </c>
      <c r="BD1027" s="30">
        <v>286.60000000000002</v>
      </c>
      <c r="BE1027" s="30">
        <v>79.538459777832031</v>
      </c>
      <c r="BF1027" s="147">
        <v>0.23100000000000001</v>
      </c>
      <c r="BG1027" s="30">
        <v>47.29</v>
      </c>
      <c r="BH1027" s="30">
        <v>257.60000000000002</v>
      </c>
      <c r="BI1027" s="30">
        <v>78.751609802246094</v>
      </c>
      <c r="BJ1027" s="148">
        <v>0.31900000000000001</v>
      </c>
      <c r="BK1027" s="30">
        <v>46.988234339999998</v>
      </c>
      <c r="BL1027" s="30">
        <v>282.89999999999998</v>
      </c>
      <c r="BM1027" s="30">
        <v>79.508735656738281</v>
      </c>
      <c r="BN1027" s="148">
        <v>0.23200000000000001</v>
      </c>
      <c r="BO1027" s="30">
        <v>47.266784719999997</v>
      </c>
      <c r="BP1027" s="30">
        <v>253.8</v>
      </c>
      <c r="BQ1027" s="148">
        <v>8.0000000000000002E-3</v>
      </c>
      <c r="BR1027" s="148">
        <v>0.17</v>
      </c>
      <c r="BS1027" s="148">
        <v>8.0000000000000002E-3</v>
      </c>
      <c r="BT1027" s="148">
        <v>0.65200000000000002</v>
      </c>
      <c r="BU1027" s="148">
        <v>6.8000000000000005E-2</v>
      </c>
      <c r="BV1027" s="148">
        <v>9.3999996781349182E-2</v>
      </c>
      <c r="BW1027" s="148">
        <v>9.9000000000000005E-2</v>
      </c>
      <c r="BX1027" s="148">
        <v>0.17499999999999999</v>
      </c>
      <c r="BY1027" s="148">
        <v>0.63400000000000001</v>
      </c>
      <c r="BZ1027" s="1"/>
      <c r="CA1027" s="150">
        <v>8046.47021484375</v>
      </c>
      <c r="CB1027" s="150">
        <v>8775.33</v>
      </c>
      <c r="CC1027" s="124" t="s">
        <v>4429</v>
      </c>
      <c r="CD1027" t="s">
        <v>4634</v>
      </c>
    </row>
    <row r="1028" spans="1:82" x14ac:dyDescent="0.3">
      <c r="A1028" s="1">
        <v>731084020</v>
      </c>
      <c r="B1028" s="124" t="s">
        <v>4429</v>
      </c>
      <c r="C1028" t="s">
        <v>349</v>
      </c>
      <c r="D1028" t="s">
        <v>1525</v>
      </c>
      <c r="E1028" s="30">
        <v>96.754066467285156</v>
      </c>
      <c r="F1028" s="30">
        <v>97.890411376953125</v>
      </c>
      <c r="G1028" s="30">
        <v>91.434272766113281</v>
      </c>
      <c r="H1028" s="30">
        <v>92.350738525390625</v>
      </c>
      <c r="I1028" s="1">
        <v>464</v>
      </c>
      <c r="J1028" s="1" t="s">
        <v>3981</v>
      </c>
      <c r="K1028" s="1">
        <v>4</v>
      </c>
      <c r="L1028" t="s">
        <v>3866</v>
      </c>
      <c r="M1028" t="s">
        <v>3907</v>
      </c>
      <c r="N1028" t="s">
        <v>3917</v>
      </c>
      <c r="O1028" t="s">
        <v>3923</v>
      </c>
      <c r="P1028" s="148">
        <v>0.40740740299224848</v>
      </c>
      <c r="Q1028" s="30">
        <v>54.84703382</v>
      </c>
      <c r="R1028" s="30">
        <v>304.23281860351563</v>
      </c>
      <c r="S1028" s="1">
        <v>88</v>
      </c>
      <c r="T1028" s="1">
        <v>68</v>
      </c>
      <c r="U1028" s="148">
        <v>0.77272725105285645</v>
      </c>
      <c r="V1028" s="148">
        <v>0.34868422150611877</v>
      </c>
      <c r="W1028" s="149">
        <v>55.292015820000003</v>
      </c>
      <c r="X1028" s="149">
        <v>284.868408203125</v>
      </c>
      <c r="Y1028" s="1">
        <v>68</v>
      </c>
      <c r="Z1028" s="30">
        <v>90.962471008300781</v>
      </c>
      <c r="AA1028" s="148">
        <v>0.49099999999999999</v>
      </c>
      <c r="AB1028" s="30">
        <v>52</v>
      </c>
      <c r="AC1028" s="30">
        <v>331.8</v>
      </c>
      <c r="AD1028" s="30">
        <v>91.712112426757813</v>
      </c>
      <c r="AE1028" s="148">
        <v>0.41799999999999998</v>
      </c>
      <c r="AF1028" s="30">
        <v>52.27</v>
      </c>
      <c r="AG1028" s="30">
        <v>315.60000000000002</v>
      </c>
      <c r="AH1028" s="30">
        <v>87.001205444335938</v>
      </c>
      <c r="AI1028" s="148">
        <v>0.30399999999999999</v>
      </c>
      <c r="AJ1028" s="30">
        <v>50.705188489999998</v>
      </c>
      <c r="AK1028" s="30">
        <v>296.89999999999998</v>
      </c>
      <c r="AL1028" s="30">
        <v>88.432807922363281</v>
      </c>
      <c r="AM1028" s="148">
        <v>0.22600000000000001</v>
      </c>
      <c r="AN1028" s="30">
        <v>51.171210389999999</v>
      </c>
      <c r="AO1028" s="30">
        <v>274.39999999999998</v>
      </c>
      <c r="AP1028" s="148">
        <v>0.34574466943740839</v>
      </c>
      <c r="AQ1028" s="30">
        <v>54.034049920000001</v>
      </c>
      <c r="AR1028" s="30">
        <v>293.08511352539063</v>
      </c>
      <c r="AS1028" s="30">
        <v>89</v>
      </c>
      <c r="AT1028" s="30">
        <v>69</v>
      </c>
      <c r="AU1028" s="148">
        <v>0.77272725105285645</v>
      </c>
      <c r="AV1028" s="30">
        <v>92.350738525390625</v>
      </c>
      <c r="AW1028" s="148">
        <v>0.29139071702957148</v>
      </c>
      <c r="AX1028" s="30">
        <v>54.204622759999999</v>
      </c>
      <c r="AY1028" s="30">
        <v>272.1854248046875</v>
      </c>
      <c r="AZ1028" s="30">
        <v>69</v>
      </c>
      <c r="BA1028" s="30">
        <v>89.94921875</v>
      </c>
      <c r="BB1028" s="148">
        <v>0.38700000000000001</v>
      </c>
      <c r="BC1028" s="30">
        <v>52.41</v>
      </c>
      <c r="BD1028" s="30">
        <v>297.7</v>
      </c>
      <c r="BE1028" s="30">
        <v>90.432601928710938</v>
      </c>
      <c r="BF1028" s="147">
        <v>0.32600000000000001</v>
      </c>
      <c r="BG1028" s="30">
        <v>52.66</v>
      </c>
      <c r="BH1028" s="30">
        <v>273.8</v>
      </c>
      <c r="BI1028" s="30">
        <v>89.992332458496094</v>
      </c>
      <c r="BJ1028" s="148">
        <v>0.24099999999999999</v>
      </c>
      <c r="BK1028" s="30">
        <v>52.463839309999997</v>
      </c>
      <c r="BL1028" s="30">
        <v>245.3</v>
      </c>
      <c r="BM1028" s="30">
        <v>90.15948486328125</v>
      </c>
      <c r="BN1028" s="148">
        <v>0.19400000000000001</v>
      </c>
      <c r="BO1028" s="30">
        <v>52.574835200000003</v>
      </c>
      <c r="BP1028" s="30">
        <v>225.9</v>
      </c>
      <c r="BQ1028" s="148"/>
      <c r="BR1028" s="148">
        <v>0.246</v>
      </c>
      <c r="BS1028" s="148"/>
      <c r="BT1028" s="148">
        <v>0.57799999999999996</v>
      </c>
      <c r="BU1028" s="148">
        <v>5.3999999999999999E-2</v>
      </c>
      <c r="BV1028" s="148">
        <v>0.12300000339746479</v>
      </c>
      <c r="BW1028" s="148">
        <v>0.28000000000000003</v>
      </c>
      <c r="BX1028" s="148">
        <v>0.155</v>
      </c>
      <c r="BY1028" s="148">
        <v>0.72299999999999998</v>
      </c>
      <c r="BZ1028" s="1"/>
      <c r="CA1028" s="150">
        <v>8671.009765625</v>
      </c>
      <c r="CB1028" s="150">
        <v>9313.99</v>
      </c>
      <c r="CC1028" s="124" t="s">
        <v>4429</v>
      </c>
      <c r="CD1028" t="s">
        <v>4634</v>
      </c>
    </row>
    <row r="1029" spans="1:82" x14ac:dyDescent="0.3">
      <c r="A1029" s="1">
        <v>731084040</v>
      </c>
      <c r="B1029" s="124" t="s">
        <v>4429</v>
      </c>
      <c r="C1029" t="s">
        <v>349</v>
      </c>
      <c r="D1029" t="s">
        <v>976</v>
      </c>
      <c r="E1029" s="30">
        <v>95.237335205078125</v>
      </c>
      <c r="F1029" s="30">
        <v>95.964370727539063</v>
      </c>
      <c r="G1029" s="30">
        <v>91.514938354492188</v>
      </c>
      <c r="H1029" s="30">
        <v>93.849998474121094</v>
      </c>
      <c r="I1029" s="1">
        <v>194</v>
      </c>
      <c r="J1029" s="1" t="s">
        <v>3981</v>
      </c>
      <c r="K1029" s="1">
        <v>4</v>
      </c>
      <c r="L1029" t="s">
        <v>3866</v>
      </c>
      <c r="M1029" t="s">
        <v>3907</v>
      </c>
      <c r="N1029" t="s">
        <v>3917</v>
      </c>
      <c r="O1029" t="s">
        <v>3923</v>
      </c>
      <c r="P1029" s="148">
        <v>0.31081080436706537</v>
      </c>
      <c r="Q1029" s="30">
        <v>54.216129719999998</v>
      </c>
      <c r="R1029" s="30">
        <v>277.02703857421881</v>
      </c>
      <c r="S1029" s="1">
        <v>41</v>
      </c>
      <c r="T1029" s="1">
        <v>39</v>
      </c>
      <c r="U1029" s="148">
        <v>0.95121949911117554</v>
      </c>
      <c r="V1029" s="148">
        <v>0.26229506731033331</v>
      </c>
      <c r="W1029" s="149">
        <v>54.493976050000001</v>
      </c>
      <c r="X1029" s="149">
        <v>262.29507446289063</v>
      </c>
      <c r="Y1029" s="1">
        <v>39</v>
      </c>
      <c r="Z1029" s="30">
        <v>94.889663696289063</v>
      </c>
      <c r="AA1029" s="148">
        <v>0.48799999999999999</v>
      </c>
      <c r="AB1029" s="30">
        <v>53.3</v>
      </c>
      <c r="AC1029" s="30">
        <v>322.10000000000002</v>
      </c>
      <c r="AD1029" s="30">
        <v>95.717559814453125</v>
      </c>
      <c r="AE1029" s="148">
        <v>0.44900000000000001</v>
      </c>
      <c r="AF1029" s="30">
        <v>53.63</v>
      </c>
      <c r="AG1029" s="30">
        <v>310.3</v>
      </c>
      <c r="AH1029" s="30">
        <v>90.917228698730469</v>
      </c>
      <c r="AI1029" s="148">
        <v>0.41699999999999998</v>
      </c>
      <c r="AJ1029" s="30">
        <v>52.002230230000002</v>
      </c>
      <c r="AK1029" s="30">
        <v>310.7</v>
      </c>
      <c r="AL1029" s="30">
        <v>90.79425048828125</v>
      </c>
      <c r="AM1029" s="148">
        <v>0.37</v>
      </c>
      <c r="AN1029" s="30">
        <v>51.974804229999997</v>
      </c>
      <c r="AO1029" s="30">
        <v>298.60000000000002</v>
      </c>
      <c r="AP1029" s="148">
        <v>0.28378379344940191</v>
      </c>
      <c r="AQ1029" s="30">
        <v>54.084504719999998</v>
      </c>
      <c r="AR1029" s="30">
        <v>245.9459533691406</v>
      </c>
      <c r="AS1029" s="30">
        <v>42</v>
      </c>
      <c r="AT1029" s="30">
        <v>40</v>
      </c>
      <c r="AU1029" s="148">
        <v>0.95121949911117554</v>
      </c>
      <c r="AV1029" s="30">
        <v>93.849998474121094</v>
      </c>
      <c r="AW1029" s="148">
        <v>0.22950819134712219</v>
      </c>
      <c r="AX1029" s="30">
        <v>55.063873479999998</v>
      </c>
      <c r="AY1029" s="30">
        <v>232.78688049316409</v>
      </c>
      <c r="AZ1029" s="30">
        <v>40</v>
      </c>
      <c r="BA1029" s="30">
        <v>93.351493835449219</v>
      </c>
      <c r="BB1029" s="148">
        <v>0.43700000000000011</v>
      </c>
      <c r="BC1029" s="30">
        <v>54.06</v>
      </c>
      <c r="BD1029" s="30">
        <v>288.5</v>
      </c>
      <c r="BE1029" s="30">
        <v>95.666656494140625</v>
      </c>
      <c r="BF1029" s="147">
        <v>0.41799999999999998</v>
      </c>
      <c r="BG1029" s="30">
        <v>55.24</v>
      </c>
      <c r="BH1029" s="30">
        <v>279.7</v>
      </c>
      <c r="BI1029" s="30">
        <v>93.523628234863281</v>
      </c>
      <c r="BJ1029" s="148">
        <v>0.28199999999999997</v>
      </c>
      <c r="BK1029" s="30">
        <v>54.184011980000001</v>
      </c>
      <c r="BL1029" s="30">
        <v>260</v>
      </c>
      <c r="BM1029" s="30">
        <v>95.565147399902344</v>
      </c>
      <c r="BN1029" s="148">
        <v>0.23</v>
      </c>
      <c r="BO1029" s="30">
        <v>55.268878000000001</v>
      </c>
      <c r="BP1029" s="30">
        <v>250</v>
      </c>
      <c r="BQ1029" s="148"/>
      <c r="BR1029" s="148">
        <v>0.33</v>
      </c>
      <c r="BS1029" s="148"/>
      <c r="BT1029" s="148">
        <v>0.443</v>
      </c>
      <c r="BU1029" s="148">
        <v>5.7000000000000002E-2</v>
      </c>
      <c r="BV1029" s="148">
        <v>0.17000000178813929</v>
      </c>
      <c r="BW1029" s="148">
        <v>0.38700000000000001</v>
      </c>
      <c r="BX1029" s="148">
        <v>0.17499999999999999</v>
      </c>
      <c r="BY1029" s="148">
        <v>0.755</v>
      </c>
      <c r="BZ1029" s="1"/>
      <c r="CA1029" s="150">
        <v>11009.580078125</v>
      </c>
      <c r="CB1029" s="150">
        <v>11869.94</v>
      </c>
      <c r="CC1029" s="124" t="s">
        <v>4429</v>
      </c>
      <c r="CD1029" t="s">
        <v>4634</v>
      </c>
    </row>
    <row r="1030" spans="1:82" x14ac:dyDescent="0.3">
      <c r="A1030" s="1">
        <v>731084080</v>
      </c>
      <c r="B1030" s="124" t="s">
        <v>4429</v>
      </c>
      <c r="C1030" t="s">
        <v>349</v>
      </c>
      <c r="D1030" t="s">
        <v>1526</v>
      </c>
      <c r="E1030" s="30">
        <v>87.005195617675781</v>
      </c>
      <c r="F1030" s="30">
        <v>87.966659545898438</v>
      </c>
      <c r="G1030" s="30">
        <v>85.585067749023438</v>
      </c>
      <c r="H1030" s="30">
        <v>85.491470336914063</v>
      </c>
      <c r="I1030" s="1">
        <v>250</v>
      </c>
      <c r="J1030" s="1" t="s">
        <v>3981</v>
      </c>
      <c r="K1030" s="1">
        <v>4</v>
      </c>
      <c r="L1030" t="s">
        <v>3866</v>
      </c>
      <c r="M1030" t="s">
        <v>3907</v>
      </c>
      <c r="N1030" t="s">
        <v>3917</v>
      </c>
      <c r="O1030" t="s">
        <v>3923</v>
      </c>
      <c r="P1030" s="148">
        <v>0.4883720874786377</v>
      </c>
      <c r="Q1030" s="30">
        <v>50.791864310000001</v>
      </c>
      <c r="R1030" s="30">
        <v>340.69766235351563</v>
      </c>
      <c r="S1030" s="1">
        <v>59</v>
      </c>
      <c r="T1030" s="1">
        <v>43</v>
      </c>
      <c r="U1030" s="148">
        <v>0.72881358861923218</v>
      </c>
      <c r="V1030" s="148">
        <v>0.44927537441253662</v>
      </c>
      <c r="W1030" s="149">
        <v>51.180184500000003</v>
      </c>
      <c r="X1030" s="149">
        <v>327.53622436523438</v>
      </c>
      <c r="Y1030" s="1">
        <v>43</v>
      </c>
      <c r="Z1030" s="30">
        <v>76.15997314453125</v>
      </c>
      <c r="AA1030" s="148">
        <v>0.39500000000000002</v>
      </c>
      <c r="AB1030" s="30">
        <v>47.1</v>
      </c>
      <c r="AC1030" s="30">
        <v>321.10000000000002</v>
      </c>
      <c r="AD1030" s="30">
        <v>76.750579833984375</v>
      </c>
      <c r="AE1030" s="148">
        <v>0.36599999999999999</v>
      </c>
      <c r="AF1030" s="30">
        <v>47.19</v>
      </c>
      <c r="AG1030" s="30">
        <v>302.39999999999998</v>
      </c>
      <c r="AH1030" s="30">
        <v>75.112197875976563</v>
      </c>
      <c r="AI1030" s="148">
        <v>0.36499999999999999</v>
      </c>
      <c r="AJ1030" s="30">
        <v>46.767384620000001</v>
      </c>
      <c r="AK1030" s="30">
        <v>297.10000000000002</v>
      </c>
      <c r="AL1030" s="30">
        <v>75.148445129394531</v>
      </c>
      <c r="AM1030" s="148">
        <v>0.309</v>
      </c>
      <c r="AN1030" s="30">
        <v>46.650563630000001</v>
      </c>
      <c r="AO1030" s="30">
        <v>287.7</v>
      </c>
      <c r="AP1030" s="148">
        <v>0.44186046719551092</v>
      </c>
      <c r="AQ1030" s="30">
        <v>50.375216340000001</v>
      </c>
      <c r="AR1030" s="30">
        <v>315.11627197265631</v>
      </c>
      <c r="AS1030" s="30">
        <v>58</v>
      </c>
      <c r="AT1030" s="30">
        <v>42</v>
      </c>
      <c r="AU1030" s="148">
        <v>0.72881358861923218</v>
      </c>
      <c r="AV1030" s="30">
        <v>85.491470336914063</v>
      </c>
      <c r="AW1030" s="148">
        <v>0.37681159377098078</v>
      </c>
      <c r="AX1030" s="30">
        <v>50.273457610000001</v>
      </c>
      <c r="AY1030" s="30">
        <v>300</v>
      </c>
      <c r="AZ1030" s="30">
        <v>42</v>
      </c>
      <c r="BA1030" s="30">
        <v>81.680671691894531</v>
      </c>
      <c r="BB1030" s="148">
        <v>0.28100000000000003</v>
      </c>
      <c r="BC1030" s="30">
        <v>48.4</v>
      </c>
      <c r="BD1030" s="30">
        <v>273.7</v>
      </c>
      <c r="BE1030" s="30">
        <v>82.317787170410156</v>
      </c>
      <c r="BF1030" s="147">
        <v>0.23200000000000001</v>
      </c>
      <c r="BG1030" s="30">
        <v>48.66</v>
      </c>
      <c r="BH1030" s="30">
        <v>253.7</v>
      </c>
      <c r="BI1030" s="30">
        <v>81.567642211914063</v>
      </c>
      <c r="BJ1030" s="148">
        <v>0.221</v>
      </c>
      <c r="BK1030" s="30">
        <v>48.359986190000001</v>
      </c>
      <c r="BL1030" s="30">
        <v>257.7</v>
      </c>
      <c r="BM1030" s="30">
        <v>82.413856506347656</v>
      </c>
      <c r="BN1030" s="148">
        <v>0.19800000000000001</v>
      </c>
      <c r="BO1030" s="30">
        <v>48.71461978</v>
      </c>
      <c r="BP1030" s="30">
        <v>253.1</v>
      </c>
      <c r="BQ1030" s="148"/>
      <c r="BR1030" s="148">
        <v>0.1</v>
      </c>
      <c r="BS1030" s="148"/>
      <c r="BT1030" s="148">
        <v>0.68800000000000006</v>
      </c>
      <c r="BU1030" s="148">
        <v>0.08</v>
      </c>
      <c r="BV1030" s="148">
        <v>0.13199999928474429</v>
      </c>
      <c r="BW1030" s="148">
        <v>7.5999999999999998E-2</v>
      </c>
      <c r="BX1030" s="148">
        <v>0.14000000000000001</v>
      </c>
      <c r="BY1030" s="148">
        <v>0.73399999999999999</v>
      </c>
      <c r="BZ1030" s="1"/>
      <c r="CA1030" s="150">
        <v>10611.9404296875</v>
      </c>
      <c r="CB1030" s="150">
        <v>10912.72</v>
      </c>
      <c r="CC1030" s="124" t="s">
        <v>4429</v>
      </c>
      <c r="CD1030" t="s">
        <v>4634</v>
      </c>
    </row>
    <row r="1031" spans="1:82" x14ac:dyDescent="0.3">
      <c r="A1031" s="1">
        <v>731085020</v>
      </c>
      <c r="B1031" s="124" t="s">
        <v>4429</v>
      </c>
      <c r="C1031" t="s">
        <v>349</v>
      </c>
      <c r="D1031" t="s">
        <v>612</v>
      </c>
      <c r="E1031" s="30">
        <v>88.89501953125</v>
      </c>
      <c r="F1031" s="30">
        <v>88.041046142578125</v>
      </c>
      <c r="G1031" s="30">
        <v>84.612808227539063</v>
      </c>
      <c r="H1031" s="30">
        <v>86.844146728515625</v>
      </c>
      <c r="I1031" s="1">
        <v>249</v>
      </c>
      <c r="J1031" s="1" t="s">
        <v>3981</v>
      </c>
      <c r="K1031" s="1">
        <v>4</v>
      </c>
      <c r="L1031" t="s">
        <v>3866</v>
      </c>
      <c r="M1031" t="s">
        <v>3907</v>
      </c>
      <c r="N1031" t="s">
        <v>3917</v>
      </c>
      <c r="O1031" t="s">
        <v>3923</v>
      </c>
      <c r="P1031" s="148">
        <v>0.55813956260681152</v>
      </c>
      <c r="Q1031" s="30">
        <v>51.577959880000002</v>
      </c>
      <c r="R1031" s="30">
        <v>338.37210083007813</v>
      </c>
      <c r="S1031" s="1">
        <v>59</v>
      </c>
      <c r="T1031" s="1">
        <v>32</v>
      </c>
      <c r="U1031" s="148">
        <v>0.54237288236618042</v>
      </c>
      <c r="V1031" s="148">
        <v>0.46428570151329041</v>
      </c>
      <c r="W1031" s="149">
        <v>51.211003509999998</v>
      </c>
      <c r="X1031" s="149">
        <v>316.07144165039063</v>
      </c>
      <c r="Y1031" s="1">
        <v>32</v>
      </c>
      <c r="Z1031" s="30">
        <v>85.826911926269531</v>
      </c>
      <c r="AA1031" s="148">
        <v>0.63500000000000001</v>
      </c>
      <c r="AB1031" s="30">
        <v>50.3</v>
      </c>
      <c r="AC1031" s="30">
        <v>378.8</v>
      </c>
      <c r="AD1031" s="30">
        <v>85.762840270996094</v>
      </c>
      <c r="AE1031" s="148">
        <v>0.55200000000000005</v>
      </c>
      <c r="AF1031" s="30">
        <v>50.25</v>
      </c>
      <c r="AG1031" s="30">
        <v>350</v>
      </c>
      <c r="AH1031" s="30">
        <v>84.947166442871094</v>
      </c>
      <c r="AI1031" s="148">
        <v>0.495</v>
      </c>
      <c r="AJ1031" s="30">
        <v>50.024863160000002</v>
      </c>
      <c r="AK1031" s="30">
        <v>342.9</v>
      </c>
      <c r="AL1031" s="30">
        <v>85.01300048828125</v>
      </c>
      <c r="AM1031" s="148">
        <v>0.40300000000000002</v>
      </c>
      <c r="AN1031" s="30">
        <v>50.007454129999999</v>
      </c>
      <c r="AO1031" s="30">
        <v>314.89999999999998</v>
      </c>
      <c r="AP1031" s="148">
        <v>0.37209302186965942</v>
      </c>
      <c r="AQ1031" s="30">
        <v>49.767041140000003</v>
      </c>
      <c r="AR1031" s="30">
        <v>293.02325439453131</v>
      </c>
      <c r="AS1031" s="30">
        <v>59</v>
      </c>
      <c r="AT1031" s="30">
        <v>32</v>
      </c>
      <c r="AU1031" s="148">
        <v>0.54237288236618042</v>
      </c>
      <c r="AV1031" s="30">
        <v>86.844146728515625</v>
      </c>
      <c r="AW1031" s="148">
        <v>0.2678571343421936</v>
      </c>
      <c r="AX1031" s="30">
        <v>51.048700420000003</v>
      </c>
      <c r="AY1031" s="30">
        <v>258.92855834960938</v>
      </c>
      <c r="AZ1031" s="30">
        <v>32</v>
      </c>
      <c r="BA1031" s="30">
        <v>80.835258483886719</v>
      </c>
      <c r="BB1031" s="148">
        <v>0.46200000000000002</v>
      </c>
      <c r="BC1031" s="30">
        <v>47.99</v>
      </c>
      <c r="BD1031" s="30">
        <v>327.9</v>
      </c>
      <c r="BE1031" s="30">
        <v>80.85711669921875</v>
      </c>
      <c r="BF1031" s="147">
        <v>0.379</v>
      </c>
      <c r="BG1031" s="30">
        <v>47.94</v>
      </c>
      <c r="BH1031" s="30">
        <v>303.39999999999998</v>
      </c>
      <c r="BI1031" s="30">
        <v>82.508354187011719</v>
      </c>
      <c r="BJ1031" s="148">
        <v>0.38100000000000001</v>
      </c>
      <c r="BK1031" s="30">
        <v>48.818227800000003</v>
      </c>
      <c r="BL1031" s="30">
        <v>290.5</v>
      </c>
      <c r="BM1031" s="30">
        <v>80.908332824707031</v>
      </c>
      <c r="BN1031" s="148">
        <v>0.26900000000000002</v>
      </c>
      <c r="BO1031" s="30">
        <v>47.964306780000001</v>
      </c>
      <c r="BP1031" s="30">
        <v>252.2</v>
      </c>
      <c r="BQ1031" s="148"/>
      <c r="BR1031" s="148">
        <v>0.193</v>
      </c>
      <c r="BS1031" s="148"/>
      <c r="BT1031" s="148">
        <v>0.64700000000000002</v>
      </c>
      <c r="BU1031" s="148">
        <v>8.7999999999999995E-2</v>
      </c>
      <c r="BV1031" s="148">
        <v>7.1999996900558472E-2</v>
      </c>
      <c r="BW1031" s="148">
        <v>0.16500000000000001</v>
      </c>
      <c r="BX1031" s="148">
        <v>0.157</v>
      </c>
      <c r="BY1031" s="148">
        <v>0.61599999999999999</v>
      </c>
      <c r="BZ1031" s="1"/>
      <c r="CA1031" s="150">
        <v>9906.8603515625</v>
      </c>
      <c r="CB1031" s="150">
        <v>10247.33</v>
      </c>
      <c r="CC1031" s="124" t="s">
        <v>4429</v>
      </c>
      <c r="CD1031" t="s">
        <v>4634</v>
      </c>
    </row>
    <row r="1032" spans="1:82" x14ac:dyDescent="0.3">
      <c r="A1032" s="1">
        <v>731085040</v>
      </c>
      <c r="B1032" s="124" t="s">
        <v>4429</v>
      </c>
      <c r="C1032" t="s">
        <v>349</v>
      </c>
      <c r="D1032" t="s">
        <v>1527</v>
      </c>
      <c r="E1032" s="30">
        <v>79.109321594238281</v>
      </c>
      <c r="F1032" s="30">
        <v>81.420608520507813</v>
      </c>
      <c r="G1032" s="30">
        <v>90.475852966308594</v>
      </c>
      <c r="H1032" s="30">
        <v>92.339347839355469</v>
      </c>
      <c r="I1032" s="1">
        <v>532</v>
      </c>
      <c r="J1032" s="1" t="s">
        <v>3981</v>
      </c>
      <c r="K1032" s="1">
        <v>4</v>
      </c>
      <c r="L1032" t="s">
        <v>3866</v>
      </c>
      <c r="M1032" t="s">
        <v>3907</v>
      </c>
      <c r="N1032" t="s">
        <v>3917</v>
      </c>
      <c r="O1032" t="s">
        <v>3923</v>
      </c>
      <c r="P1032" s="148">
        <v>0.57009345293045044</v>
      </c>
      <c r="Q1032" s="30">
        <v>47.507472399999997</v>
      </c>
      <c r="R1032" s="30">
        <v>361.2149658203125</v>
      </c>
      <c r="S1032" s="1">
        <v>94</v>
      </c>
      <c r="T1032" s="1">
        <v>60</v>
      </c>
      <c r="U1032" s="148">
        <v>0.63829785585403442</v>
      </c>
      <c r="V1032" s="148">
        <v>0.46551725268363953</v>
      </c>
      <c r="W1032" s="149">
        <v>48.467874999999999</v>
      </c>
      <c r="X1032" s="149">
        <v>342.24139404296881</v>
      </c>
      <c r="Y1032" s="1">
        <v>60</v>
      </c>
      <c r="Z1032" s="30">
        <v>90.056198120117188</v>
      </c>
      <c r="AA1032" s="148">
        <v>0.54299999999999993</v>
      </c>
      <c r="AB1032" s="30">
        <v>51.7</v>
      </c>
      <c r="AC1032" s="30">
        <v>344.1</v>
      </c>
      <c r="AD1032" s="30">
        <v>90.858009338378906</v>
      </c>
      <c r="AE1032" s="148">
        <v>0.43099999999999999</v>
      </c>
      <c r="AF1032" s="30">
        <v>51.98</v>
      </c>
      <c r="AG1032" s="30">
        <v>306.89999999999998</v>
      </c>
      <c r="AH1032" s="30">
        <v>95.098793029785156</v>
      </c>
      <c r="AI1032" s="148">
        <v>0.57100000000000006</v>
      </c>
      <c r="AJ1032" s="30">
        <v>53.387222129999998</v>
      </c>
      <c r="AK1032" s="30">
        <v>354.6</v>
      </c>
      <c r="AL1032" s="30">
        <v>94.600715637207031</v>
      </c>
      <c r="AM1032" s="148">
        <v>0.43799999999999989</v>
      </c>
      <c r="AN1032" s="30">
        <v>53.270140009999999</v>
      </c>
      <c r="AO1032" s="30">
        <v>320.3</v>
      </c>
      <c r="AP1032" s="148">
        <v>0.45327103137969971</v>
      </c>
      <c r="AQ1032" s="30">
        <v>53.434531249999999</v>
      </c>
      <c r="AR1032" s="30">
        <v>318.22430419921881</v>
      </c>
      <c r="AS1032" s="30">
        <v>94</v>
      </c>
      <c r="AT1032" s="30">
        <v>60</v>
      </c>
      <c r="AU1032" s="148">
        <v>0.63829785585403442</v>
      </c>
      <c r="AV1032" s="30">
        <v>92.339347839355469</v>
      </c>
      <c r="AW1032" s="148">
        <v>0.34482759237289429</v>
      </c>
      <c r="AX1032" s="30">
        <v>54.198092819999999</v>
      </c>
      <c r="AY1032" s="30">
        <v>284.48275756835938</v>
      </c>
      <c r="AZ1032" s="30">
        <v>60</v>
      </c>
      <c r="BA1032" s="30">
        <v>94.918601989746094</v>
      </c>
      <c r="BB1032" s="148">
        <v>0.53799999999999992</v>
      </c>
      <c r="BC1032" s="30">
        <v>54.82</v>
      </c>
      <c r="BD1032" s="30">
        <v>345.2</v>
      </c>
      <c r="BE1032" s="30">
        <v>93.982833862304688</v>
      </c>
      <c r="BF1032" s="147">
        <v>0.40400000000000003</v>
      </c>
      <c r="BG1032" s="30">
        <v>54.41</v>
      </c>
      <c r="BH1032" s="30">
        <v>306.10000000000002</v>
      </c>
      <c r="BI1032" s="30">
        <v>95.544586181640625</v>
      </c>
      <c r="BJ1032" s="148">
        <v>0.54100000000000004</v>
      </c>
      <c r="BK1032" s="30">
        <v>55.168468179999998</v>
      </c>
      <c r="BL1032" s="30">
        <v>334.7</v>
      </c>
      <c r="BM1032" s="30">
        <v>93.373123168945313</v>
      </c>
      <c r="BN1032" s="148">
        <v>0.42199999999999999</v>
      </c>
      <c r="BO1032" s="30">
        <v>54.176430449999998</v>
      </c>
      <c r="BP1032" s="30">
        <v>296.10000000000002</v>
      </c>
      <c r="BQ1032" s="148"/>
      <c r="BR1032" s="148">
        <v>8.7999999999999995E-2</v>
      </c>
      <c r="BS1032" s="148"/>
      <c r="BT1032" s="148">
        <v>0.81800000000000006</v>
      </c>
      <c r="BU1032" s="148">
        <v>5.0999999999999997E-2</v>
      </c>
      <c r="BV1032" s="148">
        <v>4.3000001460313797E-2</v>
      </c>
      <c r="BW1032" s="148">
        <v>6.2E-2</v>
      </c>
      <c r="BX1032" s="148">
        <v>0.13</v>
      </c>
      <c r="BY1032" s="148">
        <v>0.47099999999999997</v>
      </c>
      <c r="BZ1032" s="1"/>
      <c r="CA1032" s="150">
        <v>8384.5</v>
      </c>
      <c r="CB1032" s="150">
        <v>8884.2000000000007</v>
      </c>
      <c r="CC1032" s="124" t="s">
        <v>4429</v>
      </c>
      <c r="CD1032" t="s">
        <v>4634</v>
      </c>
    </row>
    <row r="1033" spans="1:82" x14ac:dyDescent="0.3">
      <c r="A1033" s="1">
        <v>741871050</v>
      </c>
      <c r="B1033" s="124" t="s">
        <v>4430</v>
      </c>
      <c r="C1033" t="s">
        <v>350</v>
      </c>
      <c r="D1033" t="s">
        <v>1528</v>
      </c>
      <c r="E1033" s="30">
        <v>81.311172485351563</v>
      </c>
      <c r="F1033" s="30">
        <v>80.854331970214844</v>
      </c>
      <c r="G1033" s="30">
        <v>86.972213745117188</v>
      </c>
      <c r="H1033" s="30">
        <v>87.129867553710938</v>
      </c>
      <c r="I1033" s="1">
        <v>94</v>
      </c>
      <c r="J1033" s="1">
        <v>7</v>
      </c>
      <c r="K1033" s="1">
        <v>12</v>
      </c>
      <c r="L1033" t="s">
        <v>3824</v>
      </c>
      <c r="M1033" t="s">
        <v>3912</v>
      </c>
      <c r="N1033" t="s">
        <v>3916</v>
      </c>
      <c r="O1033" t="s">
        <v>3921</v>
      </c>
      <c r="P1033" s="148">
        <v>0.38636362552642822</v>
      </c>
      <c r="Q1033" s="30">
        <v>48.423360940000002</v>
      </c>
      <c r="R1033" s="30">
        <v>325</v>
      </c>
      <c r="S1033" s="1">
        <v>58</v>
      </c>
      <c r="T1033" s="1">
        <v>33</v>
      </c>
      <c r="U1033" s="148">
        <v>0.56896549463272095</v>
      </c>
      <c r="V1033" s="148"/>
      <c r="W1033" s="149">
        <v>48.233244650000003</v>
      </c>
      <c r="X1033" s="149"/>
      <c r="Y1033" s="1">
        <v>33</v>
      </c>
      <c r="Z1033" s="30">
        <v>72.534873962402344</v>
      </c>
      <c r="AA1033" s="148">
        <v>0.40699999999999997</v>
      </c>
      <c r="AB1033" s="30">
        <v>45.9</v>
      </c>
      <c r="AC1033" s="30">
        <v>292.60000000000002</v>
      </c>
      <c r="AD1033" s="30">
        <v>74.188270568847656</v>
      </c>
      <c r="AE1033" s="148">
        <v>0.28999999999999998</v>
      </c>
      <c r="AF1033" s="30">
        <v>46.32</v>
      </c>
      <c r="AG1033" s="30">
        <v>261.3</v>
      </c>
      <c r="AH1033" s="30">
        <v>69.435867309570313</v>
      </c>
      <c r="AI1033" s="148">
        <v>0.33300000000000002</v>
      </c>
      <c r="AJ1033" s="30">
        <v>44.88730511</v>
      </c>
      <c r="AK1033" s="30">
        <v>305</v>
      </c>
      <c r="AL1033" s="30">
        <v>72.027099609375</v>
      </c>
      <c r="AM1033" s="148">
        <v>0.189</v>
      </c>
      <c r="AN1033" s="30">
        <v>45.588372990000003</v>
      </c>
      <c r="AO1033" s="30">
        <v>275.7</v>
      </c>
      <c r="AP1033" s="148">
        <v>0.44999998807907099</v>
      </c>
      <c r="AQ1033" s="30">
        <v>51.242912949999997</v>
      </c>
      <c r="AR1033" s="30">
        <v>327.5</v>
      </c>
      <c r="AS1033" s="30">
        <v>58</v>
      </c>
      <c r="AT1033" s="30">
        <v>33</v>
      </c>
      <c r="AU1033" s="148">
        <v>0.56896549463272095</v>
      </c>
      <c r="AV1033" s="30">
        <v>87.129867553710938</v>
      </c>
      <c r="AW1033" s="148"/>
      <c r="AX1033" s="30">
        <v>51.212452829999997</v>
      </c>
      <c r="AY1033" s="30"/>
      <c r="AZ1033" s="30">
        <v>33</v>
      </c>
      <c r="BA1033" s="30">
        <v>75.597816467285156</v>
      </c>
      <c r="BB1033" s="148">
        <v>0.27100000000000002</v>
      </c>
      <c r="BC1033" s="30">
        <v>45.45</v>
      </c>
      <c r="BD1033" s="30">
        <v>249.2</v>
      </c>
      <c r="BE1033" s="30">
        <v>76.860572814941406</v>
      </c>
      <c r="BF1033" s="147">
        <v>0.11799999999999999</v>
      </c>
      <c r="BG1033" s="30">
        <v>45.97</v>
      </c>
      <c r="BH1033" s="30">
        <v>200</v>
      </c>
      <c r="BI1033" s="30">
        <v>71.201545715332031</v>
      </c>
      <c r="BJ1033" s="148">
        <v>0.17299999999999999</v>
      </c>
      <c r="BK1033" s="30">
        <v>43.310429540000001</v>
      </c>
      <c r="BL1033" s="30">
        <v>232.7</v>
      </c>
      <c r="BM1033" s="30">
        <v>73.708457946777344</v>
      </c>
      <c r="BN1033" s="148">
        <v>8.8000000000000009E-2</v>
      </c>
      <c r="BO1033" s="30">
        <v>44.376077019999997</v>
      </c>
      <c r="BP1033" s="30">
        <v>197.1</v>
      </c>
      <c r="BQ1033" s="148"/>
      <c r="BR1033" s="148"/>
      <c r="BS1033" s="148"/>
      <c r="BT1033" s="148">
        <v>0.95700000000000007</v>
      </c>
      <c r="BU1033" s="148"/>
      <c r="BV1033" s="148">
        <v>4.3000001460313797E-2</v>
      </c>
      <c r="BW1033" s="148"/>
      <c r="BX1033" s="148">
        <v>0.14899999999999999</v>
      </c>
      <c r="BY1033" s="148">
        <v>0.55800000000000005</v>
      </c>
      <c r="BZ1033" s="1"/>
      <c r="CA1033" s="150">
        <v>12188.0302734375</v>
      </c>
      <c r="CB1033" s="150">
        <v>13550.24</v>
      </c>
      <c r="CC1033" s="124" t="s">
        <v>4430</v>
      </c>
      <c r="CD1033" t="s">
        <v>4633</v>
      </c>
    </row>
    <row r="1034" spans="1:82" x14ac:dyDescent="0.3">
      <c r="A1034" s="1">
        <v>741874020</v>
      </c>
      <c r="B1034" s="124" t="s">
        <v>4430</v>
      </c>
      <c r="C1034" t="s">
        <v>350</v>
      </c>
      <c r="D1034" t="s">
        <v>1529</v>
      </c>
      <c r="E1034" s="30">
        <v>83.621566772460938</v>
      </c>
      <c r="F1034" s="30">
        <v>84.075477600097656</v>
      </c>
      <c r="G1034" s="30">
        <v>89.081443786621094</v>
      </c>
      <c r="H1034" s="30">
        <v>89.320281982421875</v>
      </c>
      <c r="I1034" s="1">
        <v>107</v>
      </c>
      <c r="J1034" s="1" t="s">
        <v>3981</v>
      </c>
      <c r="K1034" s="1">
        <v>6</v>
      </c>
      <c r="L1034" t="s">
        <v>3824</v>
      </c>
      <c r="M1034" t="s">
        <v>3912</v>
      </c>
      <c r="N1034" t="s">
        <v>3916</v>
      </c>
      <c r="O1034" t="s">
        <v>3921</v>
      </c>
      <c r="P1034" s="148">
        <v>0.40625</v>
      </c>
      <c r="Q1034" s="30">
        <v>49.38439915</v>
      </c>
      <c r="R1034" s="30">
        <v>346.875</v>
      </c>
      <c r="S1034" s="1">
        <v>69</v>
      </c>
      <c r="T1034" s="1">
        <v>39</v>
      </c>
      <c r="U1034" s="148">
        <v>0.56521737575531006</v>
      </c>
      <c r="V1034" s="148">
        <v>0.35135135054588318</v>
      </c>
      <c r="W1034" s="149">
        <v>49.56790067</v>
      </c>
      <c r="X1034" s="149">
        <v>327.02703857421881</v>
      </c>
      <c r="Y1034" s="1">
        <v>39</v>
      </c>
      <c r="Z1034" s="30">
        <v>83.108085632324219</v>
      </c>
      <c r="AA1034" s="148">
        <v>0.36699999999999999</v>
      </c>
      <c r="AB1034" s="30">
        <v>49.4</v>
      </c>
      <c r="AC1034" s="30">
        <v>316.3</v>
      </c>
      <c r="AD1034" s="30">
        <v>80.667671203613281</v>
      </c>
      <c r="AE1034" s="148">
        <v>0.32400000000000001</v>
      </c>
      <c r="AF1034" s="30">
        <v>48.52</v>
      </c>
      <c r="AG1034" s="30">
        <v>297.10000000000002</v>
      </c>
      <c r="AH1034" s="30">
        <v>82.801139831542969</v>
      </c>
      <c r="AI1034" s="148">
        <v>0.35199999999999998</v>
      </c>
      <c r="AJ1034" s="30">
        <v>49.31406784</v>
      </c>
      <c r="AK1034" s="30">
        <v>303.7</v>
      </c>
      <c r="AL1034" s="30">
        <v>82.216964721679688</v>
      </c>
      <c r="AM1034" s="148">
        <v>0.28000000000000003</v>
      </c>
      <c r="AN1034" s="30">
        <v>49.055967950000003</v>
      </c>
      <c r="AO1034" s="30">
        <v>268</v>
      </c>
      <c r="AP1034" s="148">
        <v>0.453125</v>
      </c>
      <c r="AQ1034" s="30">
        <v>52.562290920000002</v>
      </c>
      <c r="AR1034" s="30">
        <v>317.1875</v>
      </c>
      <c r="AS1034" s="30">
        <v>69</v>
      </c>
      <c r="AT1034" s="30">
        <v>39</v>
      </c>
      <c r="AU1034" s="148">
        <v>0.56521737575531006</v>
      </c>
      <c r="AV1034" s="30">
        <v>89.320281982421875</v>
      </c>
      <c r="AW1034" s="148">
        <v>0.35135135054588318</v>
      </c>
      <c r="AX1034" s="30">
        <v>52.467814609999998</v>
      </c>
      <c r="AY1034" s="30">
        <v>289.18917846679688</v>
      </c>
      <c r="AZ1034" s="30">
        <v>39</v>
      </c>
      <c r="BA1034" s="30">
        <v>90.485336303710938</v>
      </c>
      <c r="BB1034" s="148">
        <v>0.38800000000000001</v>
      </c>
      <c r="BC1034" s="30">
        <v>52.67</v>
      </c>
      <c r="BD1034" s="30">
        <v>304.10000000000002</v>
      </c>
      <c r="BE1034" s="30">
        <v>90.473175048828125</v>
      </c>
      <c r="BF1034" s="147">
        <v>0.41199999999999998</v>
      </c>
      <c r="BG1034" s="30">
        <v>52.68</v>
      </c>
      <c r="BH1034" s="30">
        <v>300</v>
      </c>
      <c r="BI1034" s="30">
        <v>90.687759399414063</v>
      </c>
      <c r="BJ1034" s="148">
        <v>0.38900000000000001</v>
      </c>
      <c r="BK1034" s="30">
        <v>52.802599890000003</v>
      </c>
      <c r="BL1034" s="30">
        <v>296.3</v>
      </c>
      <c r="BM1034" s="30">
        <v>88.717315673828125</v>
      </c>
      <c r="BN1034" s="148">
        <v>0.24</v>
      </c>
      <c r="BO1034" s="30">
        <v>51.856099540000002</v>
      </c>
      <c r="BP1034" s="30">
        <v>240</v>
      </c>
      <c r="BQ1034" s="148"/>
      <c r="BR1034" s="148"/>
      <c r="BS1034" s="148"/>
      <c r="BT1034" s="148">
        <v>0.97199999999999998</v>
      </c>
      <c r="BU1034" s="148"/>
      <c r="BV1034" s="148">
        <v>2.8000000864267349E-2</v>
      </c>
      <c r="BW1034" s="148"/>
      <c r="BX1034" s="148">
        <v>7.4999999999999997E-2</v>
      </c>
      <c r="BY1034" s="148">
        <v>0.56900000000000006</v>
      </c>
      <c r="BZ1034" s="1"/>
      <c r="CA1034" s="150">
        <v>11850.6904296875</v>
      </c>
      <c r="CB1034" s="150">
        <v>12640.85</v>
      </c>
      <c r="CC1034" s="124" t="s">
        <v>4430</v>
      </c>
      <c r="CD1034" t="s">
        <v>4634</v>
      </c>
    </row>
    <row r="1035" spans="1:82" x14ac:dyDescent="0.3">
      <c r="A1035" s="1">
        <v>741901050</v>
      </c>
      <c r="B1035" s="124" t="s">
        <v>4431</v>
      </c>
      <c r="C1035" t="s">
        <v>351</v>
      </c>
      <c r="D1035" t="s">
        <v>1530</v>
      </c>
      <c r="E1035" s="30">
        <v>93.91241455078125</v>
      </c>
      <c r="F1035" s="30">
        <v>94.827201843261719</v>
      </c>
      <c r="G1035" s="30">
        <v>90.093055725097656</v>
      </c>
      <c r="H1035" s="30">
        <v>89.289031982421875</v>
      </c>
      <c r="I1035" s="1">
        <v>123</v>
      </c>
      <c r="J1035" s="1">
        <v>7</v>
      </c>
      <c r="K1035" s="1">
        <v>12</v>
      </c>
      <c r="L1035" t="s">
        <v>3824</v>
      </c>
      <c r="M1035" t="s">
        <v>3912</v>
      </c>
      <c r="N1035" t="s">
        <v>3917</v>
      </c>
      <c r="O1035" t="s">
        <v>3923</v>
      </c>
      <c r="P1035" s="148">
        <v>0.54285717010498047</v>
      </c>
      <c r="Q1035" s="30">
        <v>53.665010870000003</v>
      </c>
      <c r="R1035" s="30">
        <v>350</v>
      </c>
      <c r="S1035" s="1">
        <v>102</v>
      </c>
      <c r="T1035" s="1">
        <v>57</v>
      </c>
      <c r="U1035" s="148">
        <v>0.55882352590560913</v>
      </c>
      <c r="V1035" s="148">
        <v>0.47058823704719538</v>
      </c>
      <c r="W1035" s="149">
        <v>54.022796309999997</v>
      </c>
      <c r="X1035" s="149">
        <v>332.35293579101563</v>
      </c>
      <c r="Y1035" s="1">
        <v>57</v>
      </c>
      <c r="Z1035" s="30">
        <v>85.222724914550781</v>
      </c>
      <c r="AA1035" s="148">
        <v>0.32800000000000001</v>
      </c>
      <c r="AB1035" s="30">
        <v>50.1</v>
      </c>
      <c r="AC1035" s="30">
        <v>329.9</v>
      </c>
      <c r="AD1035" s="30">
        <v>86.970367431640625</v>
      </c>
      <c r="AE1035" s="148">
        <v>0.222</v>
      </c>
      <c r="AF1035" s="30">
        <v>50.66</v>
      </c>
      <c r="AG1035" s="30">
        <v>306.7</v>
      </c>
      <c r="AH1035" s="30">
        <v>80.907661437988281</v>
      </c>
      <c r="AI1035" s="148">
        <v>0.379</v>
      </c>
      <c r="AJ1035" s="30">
        <v>48.686920729999997</v>
      </c>
      <c r="AK1035" s="30">
        <v>306.89999999999998</v>
      </c>
      <c r="AL1035" s="30">
        <v>82.708137512207031</v>
      </c>
      <c r="AM1035" s="148">
        <v>0.34300000000000003</v>
      </c>
      <c r="AN1035" s="30">
        <v>49.223113959999999</v>
      </c>
      <c r="AO1035" s="30">
        <v>294.3</v>
      </c>
      <c r="AP1035" s="148">
        <v>0.5</v>
      </c>
      <c r="AQ1035" s="30">
        <v>53.195081350000002</v>
      </c>
      <c r="AR1035" s="30">
        <v>322.368408203125</v>
      </c>
      <c r="AS1035" s="30">
        <v>102</v>
      </c>
      <c r="AT1035" s="30">
        <v>57</v>
      </c>
      <c r="AU1035" s="148">
        <v>0.55882352590560913</v>
      </c>
      <c r="AV1035" s="30">
        <v>89.289031982421875</v>
      </c>
      <c r="AW1035" s="148">
        <v>0.29411765933036799</v>
      </c>
      <c r="AX1035" s="30">
        <v>52.449905630000003</v>
      </c>
      <c r="AY1035" s="30"/>
      <c r="AZ1035" s="30">
        <v>57</v>
      </c>
      <c r="BA1035" s="30">
        <v>86.361373901367188</v>
      </c>
      <c r="BB1035" s="148">
        <v>0.20300000000000001</v>
      </c>
      <c r="BC1035" s="30">
        <v>50.67</v>
      </c>
      <c r="BD1035" s="30">
        <v>276.60000000000002</v>
      </c>
      <c r="BE1035" s="30">
        <v>85.989738464355469</v>
      </c>
      <c r="BF1035" s="147">
        <v>0.14599999999999999</v>
      </c>
      <c r="BG1035" s="30">
        <v>50.47</v>
      </c>
      <c r="BH1035" s="30">
        <v>263.39999999999998</v>
      </c>
      <c r="BI1035" s="30">
        <v>80.900588989257813</v>
      </c>
      <c r="BJ1035" s="148">
        <v>0.24099999999999999</v>
      </c>
      <c r="BK1035" s="30">
        <v>48.035049999999998</v>
      </c>
      <c r="BL1035" s="30">
        <v>261.39999999999998</v>
      </c>
      <c r="BM1035" s="30">
        <v>78.629676818847656</v>
      </c>
      <c r="BN1035" s="148">
        <v>0.20399999999999999</v>
      </c>
      <c r="BO1035" s="30">
        <v>46.82868191</v>
      </c>
      <c r="BP1035" s="30">
        <v>242.9</v>
      </c>
      <c r="BQ1035" s="148"/>
      <c r="BR1035" s="148"/>
      <c r="BS1035" s="148"/>
      <c r="BT1035" s="148">
        <v>0.96699999999999997</v>
      </c>
      <c r="BU1035" s="148"/>
      <c r="BV1035" s="148">
        <v>3.2999999821186073E-2</v>
      </c>
      <c r="BW1035" s="148"/>
      <c r="BX1035" s="148">
        <v>0.17100000000000001</v>
      </c>
      <c r="BY1035" s="148">
        <v>0.34200000000000003</v>
      </c>
      <c r="BZ1035" s="1"/>
      <c r="CA1035" s="150">
        <v>10305.1298828125</v>
      </c>
      <c r="CB1035" s="150">
        <v>13231.18</v>
      </c>
      <c r="CC1035" s="124" t="s">
        <v>4431</v>
      </c>
      <c r="CD1035" t="s">
        <v>4633</v>
      </c>
    </row>
    <row r="1036" spans="1:82" x14ac:dyDescent="0.3">
      <c r="A1036" s="1">
        <v>741904020</v>
      </c>
      <c r="B1036" s="124" t="s">
        <v>4431</v>
      </c>
      <c r="C1036" t="s">
        <v>351</v>
      </c>
      <c r="D1036" t="s">
        <v>1531</v>
      </c>
      <c r="E1036" s="30">
        <v>83.030654907226563</v>
      </c>
      <c r="F1036" s="30">
        <v>84.09027099609375</v>
      </c>
      <c r="G1036" s="30">
        <v>88.159217834472656</v>
      </c>
      <c r="H1036" s="30">
        <v>86.539619445800781</v>
      </c>
      <c r="I1036" s="1">
        <v>101</v>
      </c>
      <c r="J1036" s="1" t="s">
        <v>4733</v>
      </c>
      <c r="K1036" s="1">
        <v>6</v>
      </c>
      <c r="L1036" t="s">
        <v>3824</v>
      </c>
      <c r="M1036" t="s">
        <v>3912</v>
      </c>
      <c r="N1036" t="s">
        <v>3917</v>
      </c>
      <c r="O1036" t="s">
        <v>3923</v>
      </c>
      <c r="P1036" s="148">
        <v>0.40425533056259161</v>
      </c>
      <c r="Q1036" s="30">
        <v>49.138602110000001</v>
      </c>
      <c r="R1036" s="30"/>
      <c r="S1036" s="1">
        <v>58</v>
      </c>
      <c r="T1036" s="1">
        <v>34</v>
      </c>
      <c r="U1036" s="148">
        <v>0.58620691299438477</v>
      </c>
      <c r="V1036" s="148"/>
      <c r="W1036" s="149">
        <v>49.574031349999998</v>
      </c>
      <c r="X1036" s="149"/>
      <c r="Y1036" s="1">
        <v>34</v>
      </c>
      <c r="Z1036" s="30">
        <v>82.50390625</v>
      </c>
      <c r="AA1036" s="148">
        <v>0.435</v>
      </c>
      <c r="AB1036" s="30">
        <v>49.2</v>
      </c>
      <c r="AC1036" s="30">
        <v>329</v>
      </c>
      <c r="AD1036" s="30">
        <v>83.141624450683594</v>
      </c>
      <c r="AE1036" s="148">
        <v>0.35899999999999999</v>
      </c>
      <c r="AF1036" s="30">
        <v>49.36</v>
      </c>
      <c r="AG1036" s="30">
        <v>305.10000000000002</v>
      </c>
      <c r="AH1036" s="30">
        <v>85.667205810546875</v>
      </c>
      <c r="AI1036" s="148">
        <v>0.34899999999999998</v>
      </c>
      <c r="AJ1036" s="30">
        <v>50.263348460000003</v>
      </c>
      <c r="AK1036" s="30">
        <v>322.2</v>
      </c>
      <c r="AL1036" s="30">
        <v>84.147956848144531</v>
      </c>
      <c r="AM1036" s="148">
        <v>0.25600000000000001</v>
      </c>
      <c r="AN1036" s="30">
        <v>49.713081559999999</v>
      </c>
      <c r="AO1036" s="30">
        <v>294.89999999999998</v>
      </c>
      <c r="AP1036" s="148">
        <v>0.48936170339584351</v>
      </c>
      <c r="AQ1036" s="30">
        <v>51.98541195</v>
      </c>
      <c r="AR1036" s="30">
        <v>314.89361572265631</v>
      </c>
      <c r="AS1036" s="30">
        <v>58</v>
      </c>
      <c r="AT1036" s="30">
        <v>34</v>
      </c>
      <c r="AU1036" s="148">
        <v>0.58620691299438477</v>
      </c>
      <c r="AV1036" s="30">
        <v>86.539619445800781</v>
      </c>
      <c r="AW1036" s="148">
        <v>0.2916666567325592</v>
      </c>
      <c r="AX1036" s="30">
        <v>50.874168339999997</v>
      </c>
      <c r="AY1036" s="30"/>
      <c r="AZ1036" s="30">
        <v>34</v>
      </c>
      <c r="BA1036" s="30">
        <v>88.980087280273438</v>
      </c>
      <c r="BB1036" s="148">
        <v>0.38700000000000001</v>
      </c>
      <c r="BC1036" s="30">
        <v>51.94</v>
      </c>
      <c r="BD1036" s="30">
        <v>314.5</v>
      </c>
      <c r="BE1036" s="30">
        <v>88.890785217285156</v>
      </c>
      <c r="BF1036" s="147">
        <v>0.25600000000000001</v>
      </c>
      <c r="BG1036" s="30">
        <v>51.9</v>
      </c>
      <c r="BH1036" s="30">
        <v>271.8</v>
      </c>
      <c r="BI1036" s="30">
        <v>88.169021606445313</v>
      </c>
      <c r="BJ1036" s="148">
        <v>0.41299999999999998</v>
      </c>
      <c r="BK1036" s="30">
        <v>51.575663419999998</v>
      </c>
      <c r="BL1036" s="30">
        <v>300</v>
      </c>
      <c r="BM1036" s="30">
        <v>87.141120910644531</v>
      </c>
      <c r="BN1036" s="148">
        <v>0.28199999999999997</v>
      </c>
      <c r="BO1036" s="30">
        <v>51.0705648</v>
      </c>
      <c r="BP1036" s="30">
        <v>259</v>
      </c>
      <c r="BQ1036" s="148"/>
      <c r="BR1036" s="148"/>
      <c r="BS1036" s="148"/>
      <c r="BT1036" s="148">
        <v>0.98</v>
      </c>
      <c r="BU1036" s="148"/>
      <c r="BV1036" s="148">
        <v>1.9999999552965161E-2</v>
      </c>
      <c r="BW1036" s="148"/>
      <c r="BX1036" s="148">
        <v>0.25700000000000001</v>
      </c>
      <c r="BY1036" s="148">
        <v>0.38</v>
      </c>
      <c r="BZ1036" s="1"/>
      <c r="CA1036" s="150">
        <v>10451.5595703125</v>
      </c>
      <c r="CB1036" s="150">
        <v>11212</v>
      </c>
      <c r="CC1036" s="124" t="s">
        <v>4431</v>
      </c>
      <c r="CD1036" t="s">
        <v>4634</v>
      </c>
    </row>
    <row r="1037" spans="1:82" x14ac:dyDescent="0.3">
      <c r="A1037" s="1">
        <v>741941050</v>
      </c>
      <c r="B1037" s="124" t="s">
        <v>4432</v>
      </c>
      <c r="C1037" t="s">
        <v>352</v>
      </c>
      <c r="D1037" t="s">
        <v>1532</v>
      </c>
      <c r="E1037" s="30">
        <v>92.139862060546875</v>
      </c>
      <c r="F1037" s="30">
        <v>91.589729309082031</v>
      </c>
      <c r="G1037" s="30">
        <v>86.446304321289063</v>
      </c>
      <c r="H1037" s="30">
        <v>84.6156005859375</v>
      </c>
      <c r="I1037" s="1">
        <v>115</v>
      </c>
      <c r="J1037" s="1">
        <v>7</v>
      </c>
      <c r="K1037" s="1">
        <v>12</v>
      </c>
      <c r="L1037" t="s">
        <v>3824</v>
      </c>
      <c r="M1037" t="s">
        <v>3912</v>
      </c>
      <c r="N1037" t="s">
        <v>3916</v>
      </c>
      <c r="O1037" t="s">
        <v>3921</v>
      </c>
      <c r="P1037" s="148">
        <v>0.41509434580802917</v>
      </c>
      <c r="Q1037" s="30">
        <v>52.927695489999998</v>
      </c>
      <c r="R1037" s="30">
        <v>335.84906005859381</v>
      </c>
      <c r="S1037" s="1">
        <v>70</v>
      </c>
      <c r="T1037" s="1">
        <v>40</v>
      </c>
      <c r="U1037" s="148">
        <v>0.57142859697341919</v>
      </c>
      <c r="V1037" s="148">
        <v>0.23076923191547391</v>
      </c>
      <c r="W1037" s="149">
        <v>52.681374490000003</v>
      </c>
      <c r="X1037" s="149"/>
      <c r="Y1037" s="1">
        <v>40</v>
      </c>
      <c r="Z1037" s="30">
        <v>87.337371826171875</v>
      </c>
      <c r="AA1037" s="148">
        <v>0.60799999999999998</v>
      </c>
      <c r="AB1037" s="30">
        <v>50.8</v>
      </c>
      <c r="AC1037" s="30">
        <v>382.4</v>
      </c>
      <c r="AD1037" s="30">
        <v>89.090896606445313</v>
      </c>
      <c r="AE1037" s="148">
        <v>0.64300000000000002</v>
      </c>
      <c r="AF1037" s="30">
        <v>51.38</v>
      </c>
      <c r="AG1037" s="30">
        <v>375</v>
      </c>
      <c r="AH1037" s="30">
        <v>84.903823852539063</v>
      </c>
      <c r="AI1037" s="148">
        <v>0.53799999999999992</v>
      </c>
      <c r="AJ1037" s="30">
        <v>50.01050626</v>
      </c>
      <c r="AK1037" s="30">
        <v>363.5</v>
      </c>
      <c r="AL1037" s="30">
        <v>87.449935913085938</v>
      </c>
      <c r="AM1037" s="148">
        <v>0.48</v>
      </c>
      <c r="AN1037" s="30">
        <v>50.8367401</v>
      </c>
      <c r="AO1037" s="30">
        <v>360</v>
      </c>
      <c r="AP1037" s="148">
        <v>0.40677964687347412</v>
      </c>
      <c r="AQ1037" s="30">
        <v>50.913941700000002</v>
      </c>
      <c r="AR1037" s="30">
        <v>315.25424194335938</v>
      </c>
      <c r="AS1037" s="30">
        <v>70</v>
      </c>
      <c r="AT1037" s="30">
        <v>40</v>
      </c>
      <c r="AU1037" s="148">
        <v>0.57142859697341919</v>
      </c>
      <c r="AV1037" s="30">
        <v>84.6156005859375</v>
      </c>
      <c r="AW1037" s="148">
        <v>0.3333333432674408</v>
      </c>
      <c r="AX1037" s="30">
        <v>49.771480799999999</v>
      </c>
      <c r="AY1037" s="30"/>
      <c r="AZ1037" s="30">
        <v>40</v>
      </c>
      <c r="BA1037" s="30">
        <v>93.598930358886719</v>
      </c>
      <c r="BB1037" s="148">
        <v>0.51700000000000002</v>
      </c>
      <c r="BC1037" s="30">
        <v>54.18</v>
      </c>
      <c r="BD1037" s="30">
        <v>353.4</v>
      </c>
      <c r="BE1037" s="30">
        <v>90.899200439453125</v>
      </c>
      <c r="BF1037" s="147">
        <v>0.46899999999999997</v>
      </c>
      <c r="BG1037" s="30">
        <v>52.89</v>
      </c>
      <c r="BH1037" s="30">
        <v>340.6</v>
      </c>
      <c r="BI1037" s="30">
        <v>97.213897705078125</v>
      </c>
      <c r="BJ1037" s="148">
        <v>0.64200000000000002</v>
      </c>
      <c r="BK1037" s="30">
        <v>55.981625989999998</v>
      </c>
      <c r="BL1037" s="30">
        <v>384.9</v>
      </c>
      <c r="BM1037" s="30">
        <v>93.802825927734375</v>
      </c>
      <c r="BN1037" s="148">
        <v>0.56000000000000005</v>
      </c>
      <c r="BO1037" s="30">
        <v>54.390580440000001</v>
      </c>
      <c r="BP1037" s="30">
        <v>364</v>
      </c>
      <c r="BQ1037" s="148"/>
      <c r="BR1037" s="148"/>
      <c r="BS1037" s="148"/>
      <c r="BT1037" s="148">
        <v>0.98299999999999998</v>
      </c>
      <c r="BU1037" s="148"/>
      <c r="BV1037" s="148">
        <v>1.7000000923871991E-2</v>
      </c>
      <c r="BW1037" s="148"/>
      <c r="BX1037" s="148">
        <v>0.113</v>
      </c>
      <c r="BY1037" s="148">
        <v>0.43099999999999999</v>
      </c>
      <c r="BZ1037" s="1"/>
      <c r="CA1037" s="150">
        <v>11580.5703125</v>
      </c>
      <c r="CB1037" s="150">
        <v>12228.26</v>
      </c>
      <c r="CC1037" s="124" t="s">
        <v>4432</v>
      </c>
      <c r="CD1037" t="s">
        <v>4633</v>
      </c>
    </row>
    <row r="1038" spans="1:82" x14ac:dyDescent="0.3">
      <c r="A1038" s="1">
        <v>741944020</v>
      </c>
      <c r="B1038" s="124" t="s">
        <v>4432</v>
      </c>
      <c r="C1038" t="s">
        <v>352</v>
      </c>
      <c r="D1038" t="s">
        <v>1533</v>
      </c>
      <c r="E1038" s="30">
        <v>82.43072509765625</v>
      </c>
      <c r="F1038" s="30">
        <v>85.037513732910156</v>
      </c>
      <c r="G1038" s="30">
        <v>86.965904235839844</v>
      </c>
      <c r="H1038" s="30">
        <v>87.964439392089844</v>
      </c>
      <c r="I1038" s="1">
        <v>96</v>
      </c>
      <c r="J1038" s="1" t="s">
        <v>4733</v>
      </c>
      <c r="K1038" s="1">
        <v>6</v>
      </c>
      <c r="L1038" t="s">
        <v>3824</v>
      </c>
      <c r="M1038" t="s">
        <v>3912</v>
      </c>
      <c r="N1038" t="s">
        <v>3916</v>
      </c>
      <c r="O1038" t="s">
        <v>3921</v>
      </c>
      <c r="P1038" s="148">
        <v>0.47272726893424988</v>
      </c>
      <c r="Q1038" s="30">
        <v>48.889054770000001</v>
      </c>
      <c r="R1038" s="30">
        <v>338.18182373046881</v>
      </c>
      <c r="S1038" s="1">
        <v>71</v>
      </c>
      <c r="T1038" s="1">
        <v>43</v>
      </c>
      <c r="U1038" s="148">
        <v>0.60563379526138306</v>
      </c>
      <c r="V1038" s="148">
        <v>0.37931033968925482</v>
      </c>
      <c r="W1038" s="149">
        <v>49.966513450000001</v>
      </c>
      <c r="X1038" s="149"/>
      <c r="Y1038" s="1">
        <v>43</v>
      </c>
      <c r="Z1038" s="30">
        <v>87.941551208496094</v>
      </c>
      <c r="AA1038" s="148">
        <v>0.28599999999999998</v>
      </c>
      <c r="AB1038" s="30">
        <v>51</v>
      </c>
      <c r="AC1038" s="30">
        <v>312.5</v>
      </c>
      <c r="AD1038" s="30">
        <v>87.853919982910156</v>
      </c>
      <c r="AE1038" s="148">
        <v>0.17100000000000001</v>
      </c>
      <c r="AF1038" s="30">
        <v>50.96</v>
      </c>
      <c r="AG1038" s="30">
        <v>285.7</v>
      </c>
      <c r="AH1038" s="30">
        <v>86.944953918457031</v>
      </c>
      <c r="AI1038" s="148">
        <v>0.38800000000000001</v>
      </c>
      <c r="AJ1038" s="30">
        <v>50.686557100000002</v>
      </c>
      <c r="AK1038" s="30">
        <v>331.3</v>
      </c>
      <c r="AL1038" s="30">
        <v>87.84210205078125</v>
      </c>
      <c r="AM1038" s="148">
        <v>0.35599999999999998</v>
      </c>
      <c r="AN1038" s="30">
        <v>50.970194849999999</v>
      </c>
      <c r="AO1038" s="30">
        <v>315.60000000000002</v>
      </c>
      <c r="AP1038" s="148">
        <v>0.52727270126342773</v>
      </c>
      <c r="AQ1038" s="30">
        <v>51.238965299999997</v>
      </c>
      <c r="AR1038" s="30">
        <v>323.6363525390625</v>
      </c>
      <c r="AS1038" s="30">
        <v>71</v>
      </c>
      <c r="AT1038" s="30">
        <v>43</v>
      </c>
      <c r="AU1038" s="148">
        <v>0.60563379526138306</v>
      </c>
      <c r="AV1038" s="30">
        <v>87.964439392089844</v>
      </c>
      <c r="AW1038" s="148">
        <v>0.58620691299438477</v>
      </c>
      <c r="AX1038" s="30">
        <v>51.690760529999999</v>
      </c>
      <c r="AY1038" s="30">
        <v>344.82757568359381</v>
      </c>
      <c r="AZ1038" s="30">
        <v>43</v>
      </c>
      <c r="BA1038" s="30">
        <v>89.268768310546875</v>
      </c>
      <c r="BB1038" s="148">
        <v>0.26800000000000002</v>
      </c>
      <c r="BC1038" s="30">
        <v>52.08</v>
      </c>
      <c r="BD1038" s="30">
        <v>273.2</v>
      </c>
      <c r="BE1038" s="30">
        <v>88.383613586425781</v>
      </c>
      <c r="BF1038" s="147">
        <v>0.114</v>
      </c>
      <c r="BG1038" s="30">
        <v>51.65</v>
      </c>
      <c r="BH1038" s="30">
        <v>234.3</v>
      </c>
      <c r="BI1038" s="30">
        <v>86.693572998046875</v>
      </c>
      <c r="BJ1038" s="148">
        <v>0.34300000000000003</v>
      </c>
      <c r="BK1038" s="30">
        <v>50.856940510000001</v>
      </c>
      <c r="BL1038" s="30">
        <v>273.10000000000002</v>
      </c>
      <c r="BM1038" s="30">
        <v>85.971611022949219</v>
      </c>
      <c r="BN1038" s="148">
        <v>0.26700000000000002</v>
      </c>
      <c r="BO1038" s="30">
        <v>50.487711990000001</v>
      </c>
      <c r="BP1038" s="30">
        <v>240</v>
      </c>
      <c r="BQ1038" s="148"/>
      <c r="BR1038" s="148"/>
      <c r="BS1038" s="148"/>
      <c r="BT1038" s="148">
        <v>0.96899999999999997</v>
      </c>
      <c r="BU1038" s="148"/>
      <c r="BV1038" s="148">
        <v>3.0999999493360519E-2</v>
      </c>
      <c r="BW1038" s="148"/>
      <c r="BX1038" s="148">
        <v>0.125</v>
      </c>
      <c r="BY1038" s="148">
        <v>0.40799999999999997</v>
      </c>
      <c r="BZ1038" s="1"/>
      <c r="CA1038" s="150">
        <v>12750.6396484375</v>
      </c>
      <c r="CB1038" s="150">
        <v>13680.63</v>
      </c>
      <c r="CC1038" s="124" t="s">
        <v>4432</v>
      </c>
      <c r="CD1038" t="s">
        <v>4634</v>
      </c>
    </row>
    <row r="1039" spans="1:82" x14ac:dyDescent="0.3">
      <c r="A1039" s="1">
        <v>741951050</v>
      </c>
      <c r="B1039" s="124" t="s">
        <v>4433</v>
      </c>
      <c r="C1039" t="s">
        <v>353</v>
      </c>
      <c r="D1039" t="s">
        <v>1534</v>
      </c>
      <c r="E1039" s="30">
        <v>90.125228881835938</v>
      </c>
      <c r="F1039" s="30">
        <v>90.831588745117188</v>
      </c>
      <c r="G1039" s="30">
        <v>87.83642578125</v>
      </c>
      <c r="H1039" s="30">
        <v>88.431365966796875</v>
      </c>
      <c r="I1039" s="1">
        <v>66</v>
      </c>
      <c r="J1039" s="1">
        <v>7</v>
      </c>
      <c r="K1039" s="1">
        <v>12</v>
      </c>
      <c r="L1039" t="s">
        <v>3824</v>
      </c>
      <c r="M1039" t="s">
        <v>3912</v>
      </c>
      <c r="N1039" t="s">
        <v>3917</v>
      </c>
      <c r="O1039" t="s">
        <v>3921</v>
      </c>
      <c r="P1039" s="148">
        <v>0.34375</v>
      </c>
      <c r="Q1039" s="30">
        <v>52.089681740000003</v>
      </c>
      <c r="R1039" s="30"/>
      <c r="S1039" s="1">
        <v>43</v>
      </c>
      <c r="T1039" s="1">
        <v>17</v>
      </c>
      <c r="U1039" s="148">
        <v>0.39534884691238398</v>
      </c>
      <c r="V1039" s="148"/>
      <c r="W1039" s="149">
        <v>52.367245629999999</v>
      </c>
      <c r="X1039" s="149"/>
      <c r="Y1039" s="1">
        <v>17</v>
      </c>
      <c r="Z1039" s="30">
        <v>81.597625732421875</v>
      </c>
      <c r="AA1039" s="148">
        <v>0.75900000000000001</v>
      </c>
      <c r="AB1039" s="30">
        <v>48.9</v>
      </c>
      <c r="AC1039" s="30">
        <v>403.4</v>
      </c>
      <c r="AD1039" s="30">
        <v>86.734748840332031</v>
      </c>
      <c r="AE1039" s="148">
        <v>0.81799999999999995</v>
      </c>
      <c r="AF1039" s="30">
        <v>50.58</v>
      </c>
      <c r="AG1039" s="30">
        <v>390.9</v>
      </c>
      <c r="AH1039" s="30">
        <v>76.718505859375</v>
      </c>
      <c r="AI1039" s="148">
        <v>0.60599999999999998</v>
      </c>
      <c r="AJ1039" s="30">
        <v>47.299414259999999</v>
      </c>
      <c r="AK1039" s="30">
        <v>372.7</v>
      </c>
      <c r="AL1039" s="30"/>
      <c r="AM1039" s="148">
        <v>0.5</v>
      </c>
      <c r="AN1039" s="30"/>
      <c r="AO1039" s="30">
        <v>350</v>
      </c>
      <c r="AP1039" s="148">
        <v>0.3333333432674408</v>
      </c>
      <c r="AQ1039" s="30">
        <v>51.783497850000003</v>
      </c>
      <c r="AR1039" s="30"/>
      <c r="AS1039" s="30">
        <v>43</v>
      </c>
      <c r="AT1039" s="30">
        <v>17</v>
      </c>
      <c r="AU1039" s="148">
        <v>0.39534884691238398</v>
      </c>
      <c r="AV1039" s="30">
        <v>88.431365966796875</v>
      </c>
      <c r="AW1039" s="148">
        <v>0.46153846383094788</v>
      </c>
      <c r="AX1039" s="30">
        <v>51.958362049999998</v>
      </c>
      <c r="AY1039" s="30"/>
      <c r="AZ1039" s="30">
        <v>17</v>
      </c>
      <c r="BA1039" s="30">
        <v>78.670173645019531</v>
      </c>
      <c r="BB1039" s="148">
        <v>0.5</v>
      </c>
      <c r="BC1039" s="30">
        <v>46.94</v>
      </c>
      <c r="BD1039" s="30">
        <v>346.4</v>
      </c>
      <c r="BE1039" s="30">
        <v>82.216346740722656</v>
      </c>
      <c r="BF1039" s="147">
        <v>0.33300000000000002</v>
      </c>
      <c r="BG1039" s="30">
        <v>48.61</v>
      </c>
      <c r="BH1039" s="30">
        <v>300</v>
      </c>
      <c r="BI1039" s="30">
        <v>78.743202209472656</v>
      </c>
      <c r="BJ1039" s="148">
        <v>0.56799999999999995</v>
      </c>
      <c r="BK1039" s="30">
        <v>46.984137420000003</v>
      </c>
      <c r="BL1039" s="30">
        <v>362.2</v>
      </c>
      <c r="BM1039" s="30">
        <v>81.007637023925781</v>
      </c>
      <c r="BN1039" s="148">
        <v>0.33300000000000002</v>
      </c>
      <c r="BO1039" s="30">
        <v>48.013794959999998</v>
      </c>
      <c r="BP1039" s="30">
        <v>308.3</v>
      </c>
      <c r="BQ1039" s="148"/>
      <c r="BR1039" s="148"/>
      <c r="BS1039" s="148"/>
      <c r="BT1039" s="148">
        <v>1</v>
      </c>
      <c r="BU1039" s="148"/>
      <c r="BV1039" s="148">
        <v>0</v>
      </c>
      <c r="BW1039" s="148"/>
      <c r="BX1039" s="148">
        <v>7.5999999999999998E-2</v>
      </c>
      <c r="BY1039" s="148">
        <v>0.161</v>
      </c>
      <c r="BZ1039" s="1"/>
      <c r="CA1039" s="150">
        <v>16570.240234375</v>
      </c>
      <c r="CB1039" s="150">
        <v>16806.73</v>
      </c>
      <c r="CC1039" s="124" t="s">
        <v>4433</v>
      </c>
      <c r="CD1039" t="s">
        <v>4633</v>
      </c>
    </row>
    <row r="1040" spans="1:82" x14ac:dyDescent="0.3">
      <c r="A1040" s="1">
        <v>741954020</v>
      </c>
      <c r="B1040" s="124" t="s">
        <v>4433</v>
      </c>
      <c r="C1040" t="s">
        <v>353</v>
      </c>
      <c r="D1040" t="s">
        <v>741</v>
      </c>
      <c r="E1040" s="30">
        <v>82.004043579101563</v>
      </c>
      <c r="F1040" s="30">
        <v>82.374862670898438</v>
      </c>
      <c r="G1040" s="30">
        <v>85.884033203125</v>
      </c>
      <c r="H1040" s="30">
        <v>85.244651794433594</v>
      </c>
      <c r="I1040" s="1">
        <v>65</v>
      </c>
      <c r="J1040" s="1" t="s">
        <v>4733</v>
      </c>
      <c r="K1040" s="1">
        <v>6</v>
      </c>
      <c r="L1040" t="s">
        <v>3824</v>
      </c>
      <c r="M1040" t="s">
        <v>3912</v>
      </c>
      <c r="N1040" t="s">
        <v>3917</v>
      </c>
      <c r="O1040" t="s">
        <v>3921</v>
      </c>
      <c r="P1040" s="148">
        <v>0.40000000596046448</v>
      </c>
      <c r="Q1040" s="30">
        <v>48.711568960000001</v>
      </c>
      <c r="R1040" s="30"/>
      <c r="S1040" s="1">
        <v>39</v>
      </c>
      <c r="T1040" s="1">
        <v>17</v>
      </c>
      <c r="U1040" s="148">
        <v>0.43589743971824652</v>
      </c>
      <c r="V1040" s="148">
        <v>0.3571428656578064</v>
      </c>
      <c r="W1040" s="149">
        <v>48.863263709999998</v>
      </c>
      <c r="X1040" s="149"/>
      <c r="Y1040" s="1">
        <v>17</v>
      </c>
      <c r="Z1040" s="30">
        <v>85.222724914550781</v>
      </c>
      <c r="AA1040" s="148">
        <v>0.53100000000000003</v>
      </c>
      <c r="AB1040" s="30">
        <v>50.1</v>
      </c>
      <c r="AC1040" s="30">
        <v>365.6</v>
      </c>
      <c r="AD1040" s="30">
        <v>86.499137878417969</v>
      </c>
      <c r="AE1040" s="148">
        <v>0.69200000000000006</v>
      </c>
      <c r="AF1040" s="30">
        <v>50.5</v>
      </c>
      <c r="AG1040" s="30">
        <v>392.3</v>
      </c>
      <c r="AH1040" s="30">
        <v>87.453948974609375</v>
      </c>
      <c r="AI1040" s="148">
        <v>0.67599999999999993</v>
      </c>
      <c r="AJ1040" s="30">
        <v>50.855143990000002</v>
      </c>
      <c r="AK1040" s="30">
        <v>383.8</v>
      </c>
      <c r="AL1040" s="30">
        <v>88.3359375</v>
      </c>
      <c r="AM1040" s="148">
        <v>0.58799999999999997</v>
      </c>
      <c r="AN1040" s="30">
        <v>51.138243969999998</v>
      </c>
      <c r="AO1040" s="30">
        <v>358.8</v>
      </c>
      <c r="AP1040" s="148">
        <v>0.80000001192092896</v>
      </c>
      <c r="AQ1040" s="30">
        <v>50.562227049999997</v>
      </c>
      <c r="AR1040" s="30"/>
      <c r="AS1040" s="30">
        <v>39</v>
      </c>
      <c r="AT1040" s="30">
        <v>17</v>
      </c>
      <c r="AU1040" s="148">
        <v>0.43589743971824652</v>
      </c>
      <c r="AV1040" s="30">
        <v>85.244651794433594</v>
      </c>
      <c r="AW1040" s="148">
        <v>0.4285714328289032</v>
      </c>
      <c r="AX1040" s="30">
        <v>50.132000230000003</v>
      </c>
      <c r="AY1040" s="30"/>
      <c r="AZ1040" s="30">
        <v>17</v>
      </c>
      <c r="BA1040" s="30">
        <v>86.608810424804688</v>
      </c>
      <c r="BB1040" s="148">
        <v>0.5</v>
      </c>
      <c r="BC1040" s="30">
        <v>50.79</v>
      </c>
      <c r="BD1040" s="30">
        <v>353.1</v>
      </c>
      <c r="BE1040" s="30">
        <v>85.320266723632813</v>
      </c>
      <c r="BF1040" s="147">
        <v>0.308</v>
      </c>
      <c r="BG1040" s="30">
        <v>50.14</v>
      </c>
      <c r="BH1040" s="30">
        <v>323.10000000000002</v>
      </c>
      <c r="BI1040" s="30">
        <v>85.258125305175781</v>
      </c>
      <c r="BJ1040" s="148">
        <v>0.622</v>
      </c>
      <c r="BK1040" s="30">
        <v>50.157702839999999</v>
      </c>
      <c r="BL1040" s="30">
        <v>386.5</v>
      </c>
      <c r="BM1040" s="30">
        <v>85.133056640625</v>
      </c>
      <c r="BN1040" s="148">
        <v>0.47099999999999997</v>
      </c>
      <c r="BO1040" s="30">
        <v>50.06979776</v>
      </c>
      <c r="BP1040" s="30">
        <v>341.2</v>
      </c>
      <c r="BQ1040" s="148"/>
      <c r="BR1040" s="148"/>
      <c r="BS1040" s="148"/>
      <c r="BT1040" s="148">
        <v>1</v>
      </c>
      <c r="BU1040" s="148"/>
      <c r="BV1040" s="148">
        <v>0</v>
      </c>
      <c r="BW1040" s="148"/>
      <c r="BX1040" s="148"/>
      <c r="BY1040" s="148">
        <v>0.36499999999999999</v>
      </c>
      <c r="BZ1040" s="1"/>
      <c r="CA1040" s="150">
        <v>14624.76953125</v>
      </c>
      <c r="CB1040" s="150">
        <v>15166.73</v>
      </c>
      <c r="CC1040" s="124" t="s">
        <v>4433</v>
      </c>
      <c r="CD1040" t="s">
        <v>4634</v>
      </c>
    </row>
    <row r="1041" spans="1:82" x14ac:dyDescent="0.3">
      <c r="A1041" s="1">
        <v>741971050</v>
      </c>
      <c r="B1041" s="124" t="s">
        <v>4434</v>
      </c>
      <c r="C1041" t="s">
        <v>354</v>
      </c>
      <c r="D1041" t="s">
        <v>1535</v>
      </c>
      <c r="E1041" s="30">
        <v>74.350685119628906</v>
      </c>
      <c r="F1041" s="30">
        <v>72.866432189941406</v>
      </c>
      <c r="G1041" s="30">
        <v>81.744216918945313</v>
      </c>
      <c r="H1041" s="30">
        <v>81.130195617675781</v>
      </c>
      <c r="I1041" s="1">
        <v>116</v>
      </c>
      <c r="J1041" s="1">
        <v>6</v>
      </c>
      <c r="K1041" s="1">
        <v>12</v>
      </c>
      <c r="L1041" t="s">
        <v>3824</v>
      </c>
      <c r="M1041" t="s">
        <v>3912</v>
      </c>
      <c r="N1041" t="s">
        <v>3917</v>
      </c>
      <c r="O1041" t="s">
        <v>3921</v>
      </c>
      <c r="P1041" s="148"/>
      <c r="Q1041" s="30">
        <v>45.528057930000003</v>
      </c>
      <c r="R1041" s="30"/>
      <c r="S1041" s="1">
        <v>88</v>
      </c>
      <c r="T1041" s="1">
        <v>41</v>
      </c>
      <c r="U1041" s="148">
        <v>0.46590909361839289</v>
      </c>
      <c r="V1041" s="148">
        <v>7.1428574621677399E-2</v>
      </c>
      <c r="W1041" s="149">
        <v>44.923516929999998</v>
      </c>
      <c r="X1041" s="149"/>
      <c r="Y1041" s="1">
        <v>41</v>
      </c>
      <c r="Z1041" s="30">
        <v>83.712272644042969</v>
      </c>
      <c r="AA1041" s="148">
        <v>0.29499999999999998</v>
      </c>
      <c r="AB1041" s="30">
        <v>49.6</v>
      </c>
      <c r="AC1041" s="30">
        <v>283.60000000000002</v>
      </c>
      <c r="AD1041" s="30">
        <v>83.200531005859375</v>
      </c>
      <c r="AE1041" s="148">
        <v>0.154</v>
      </c>
      <c r="AF1041" s="30">
        <v>49.38</v>
      </c>
      <c r="AG1041" s="30">
        <v>223.1</v>
      </c>
      <c r="AH1041" s="30">
        <v>84.79791259765625</v>
      </c>
      <c r="AI1041" s="148">
        <v>0.35299999999999998</v>
      </c>
      <c r="AJ1041" s="30">
        <v>49.97542576</v>
      </c>
      <c r="AK1041" s="30">
        <v>313.2</v>
      </c>
      <c r="AL1041" s="30">
        <v>83.515151977539063</v>
      </c>
      <c r="AM1041" s="148">
        <v>0.17599999999999999</v>
      </c>
      <c r="AN1041" s="30">
        <v>49.497740610000001</v>
      </c>
      <c r="AO1041" s="30">
        <v>264.7</v>
      </c>
      <c r="AP1041" s="148">
        <v>0.29411765933036799</v>
      </c>
      <c r="AQ1041" s="30">
        <v>47.972660140000002</v>
      </c>
      <c r="AR1041" s="30">
        <v>261.76470947265631</v>
      </c>
      <c r="AS1041" s="30">
        <v>88</v>
      </c>
      <c r="AT1041" s="30">
        <v>41</v>
      </c>
      <c r="AU1041" s="148">
        <v>0.46590909361839289</v>
      </c>
      <c r="AV1041" s="30">
        <v>81.130195617675781</v>
      </c>
      <c r="AW1041" s="148">
        <v>0.125</v>
      </c>
      <c r="AX1041" s="30">
        <v>47.773936730000003</v>
      </c>
      <c r="AY1041" s="30"/>
      <c r="AZ1041" s="30">
        <v>41</v>
      </c>
      <c r="BA1041" s="30">
        <v>86.918106079101563</v>
      </c>
      <c r="BB1041" s="148">
        <v>0.29199999999999998</v>
      </c>
      <c r="BC1041" s="30">
        <v>50.94</v>
      </c>
      <c r="BD1041" s="30">
        <v>289.2</v>
      </c>
      <c r="BE1041" s="30">
        <v>87.064956665039063</v>
      </c>
      <c r="BF1041" s="147">
        <v>0.129</v>
      </c>
      <c r="BG1041" s="30">
        <v>51</v>
      </c>
      <c r="BH1041" s="30">
        <v>229</v>
      </c>
      <c r="BI1041" s="30">
        <v>89.72198486328125</v>
      </c>
      <c r="BJ1041" s="148">
        <v>0.373</v>
      </c>
      <c r="BK1041" s="30">
        <v>52.332148400000001</v>
      </c>
      <c r="BL1041" s="30">
        <v>304.5</v>
      </c>
      <c r="BM1041" s="30">
        <v>89.83966064453125</v>
      </c>
      <c r="BN1041" s="148">
        <v>0.22600000000000001</v>
      </c>
      <c r="BO1041" s="30">
        <v>52.415444839999999</v>
      </c>
      <c r="BP1041" s="30">
        <v>251.6</v>
      </c>
      <c r="BQ1041" s="148"/>
      <c r="BR1041" s="148"/>
      <c r="BS1041" s="148"/>
      <c r="BT1041" s="148">
        <v>0.97399999999999998</v>
      </c>
      <c r="BU1041" s="148"/>
      <c r="BV1041" s="148">
        <v>2.60000005364418E-2</v>
      </c>
      <c r="BW1041" s="148"/>
      <c r="BX1041" s="148">
        <v>0.23300000000000001</v>
      </c>
      <c r="BY1041" s="148">
        <v>0.28599999999999998</v>
      </c>
      <c r="BZ1041" s="1"/>
      <c r="CA1041" s="150">
        <v>13186.349609375</v>
      </c>
      <c r="CB1041" s="150">
        <v>13388.27</v>
      </c>
      <c r="CC1041" s="124" t="s">
        <v>4434</v>
      </c>
      <c r="CD1041" t="s">
        <v>4633</v>
      </c>
    </row>
    <row r="1042" spans="1:82" x14ac:dyDescent="0.3">
      <c r="A1042" s="1">
        <v>741974020</v>
      </c>
      <c r="B1042" s="124" t="s">
        <v>4434</v>
      </c>
      <c r="C1042" t="s">
        <v>354</v>
      </c>
      <c r="D1042" t="s">
        <v>1536</v>
      </c>
      <c r="E1042" s="30">
        <v>77.735023498535156</v>
      </c>
      <c r="F1042" s="30">
        <v>81.217544555664063</v>
      </c>
      <c r="G1042" s="30">
        <v>84.030372619628906</v>
      </c>
      <c r="H1042" s="30">
        <v>84.99017333984375</v>
      </c>
      <c r="I1042" s="1">
        <v>88</v>
      </c>
      <c r="J1042" s="1" t="s">
        <v>4733</v>
      </c>
      <c r="K1042" s="1">
        <v>5</v>
      </c>
      <c r="L1042" t="s">
        <v>3824</v>
      </c>
      <c r="M1042" t="s">
        <v>3912</v>
      </c>
      <c r="N1042" t="s">
        <v>3917</v>
      </c>
      <c r="O1042" t="s">
        <v>3921</v>
      </c>
      <c r="P1042" s="148">
        <v>0.37837839126586909</v>
      </c>
      <c r="Q1042" s="30">
        <v>46.935816299999999</v>
      </c>
      <c r="R1042" s="30"/>
      <c r="S1042" s="1">
        <v>42</v>
      </c>
      <c r="T1042" s="1">
        <v>28</v>
      </c>
      <c r="U1042" s="148">
        <v>0.66666668653488159</v>
      </c>
      <c r="V1042" s="148">
        <v>0.31818181276321411</v>
      </c>
      <c r="W1042" s="149">
        <v>48.383737240000002</v>
      </c>
      <c r="X1042" s="149"/>
      <c r="Y1042" s="1">
        <v>28</v>
      </c>
      <c r="Z1042" s="30">
        <v>80.993446350097656</v>
      </c>
      <c r="AA1042" s="148">
        <v>0.53299999999999992</v>
      </c>
      <c r="AB1042" s="30">
        <v>48.7</v>
      </c>
      <c r="AC1042" s="30">
        <v>357.8</v>
      </c>
      <c r="AD1042" s="30">
        <v>83.023818969726563</v>
      </c>
      <c r="AE1042" s="148">
        <v>0.5</v>
      </c>
      <c r="AF1042" s="30">
        <v>49.32</v>
      </c>
      <c r="AG1042" s="30">
        <v>353.3</v>
      </c>
      <c r="AH1042" s="30">
        <v>86.684165954589844</v>
      </c>
      <c r="AI1042" s="148">
        <v>0.56100000000000005</v>
      </c>
      <c r="AJ1042" s="30">
        <v>50.60017955</v>
      </c>
      <c r="AK1042" s="30">
        <v>370.7</v>
      </c>
      <c r="AL1042" s="30">
        <v>88.907585144042969</v>
      </c>
      <c r="AM1042" s="148">
        <v>0.5</v>
      </c>
      <c r="AN1042" s="30">
        <v>51.332776180000003</v>
      </c>
      <c r="AO1042" s="30">
        <v>357.7</v>
      </c>
      <c r="AP1042" s="148">
        <v>0.29729729890823359</v>
      </c>
      <c r="AQ1042" s="30">
        <v>49.402711660000001</v>
      </c>
      <c r="AR1042" s="30"/>
      <c r="AS1042" s="30">
        <v>42</v>
      </c>
      <c r="AT1042" s="30">
        <v>28</v>
      </c>
      <c r="AU1042" s="148">
        <v>0.66666668653488159</v>
      </c>
      <c r="AV1042" s="30">
        <v>84.99017333984375</v>
      </c>
      <c r="AW1042" s="148">
        <v>0.22727273404598239</v>
      </c>
      <c r="AX1042" s="30">
        <v>49.98615453</v>
      </c>
      <c r="AY1042" s="30"/>
      <c r="AZ1042" s="30">
        <v>28</v>
      </c>
      <c r="BA1042" s="30">
        <v>80.958976745605469</v>
      </c>
      <c r="BB1042" s="148">
        <v>0.51100000000000001</v>
      </c>
      <c r="BC1042" s="30">
        <v>48.05</v>
      </c>
      <c r="BD1042" s="30">
        <v>331.1</v>
      </c>
      <c r="BE1042" s="30">
        <v>82.662666320800781</v>
      </c>
      <c r="BF1042" s="147">
        <v>0.46700000000000003</v>
      </c>
      <c r="BG1042" s="30">
        <v>48.83</v>
      </c>
      <c r="BH1042" s="30">
        <v>316.7</v>
      </c>
      <c r="BI1042" s="30">
        <v>87.176170349121094</v>
      </c>
      <c r="BJ1042" s="148">
        <v>0.51200000000000001</v>
      </c>
      <c r="BK1042" s="30">
        <v>51.092025460000002</v>
      </c>
      <c r="BL1042" s="30">
        <v>343.9</v>
      </c>
      <c r="BM1042" s="30">
        <v>87.821952819824219</v>
      </c>
      <c r="BN1042" s="148">
        <v>0.46200000000000002</v>
      </c>
      <c r="BO1042" s="30">
        <v>51.40987363</v>
      </c>
      <c r="BP1042" s="30">
        <v>323.10000000000002</v>
      </c>
      <c r="BQ1042" s="148"/>
      <c r="BR1042" s="148"/>
      <c r="BS1042" s="148"/>
      <c r="BT1042" s="148">
        <v>0.96599999999999997</v>
      </c>
      <c r="BU1042" s="148"/>
      <c r="BV1042" s="148">
        <v>3.4000001847743988E-2</v>
      </c>
      <c r="BW1042" s="148"/>
      <c r="BX1042" s="148">
        <v>0.193</v>
      </c>
      <c r="BY1042" s="148">
        <v>0.52900000000000003</v>
      </c>
      <c r="BZ1042" s="1"/>
      <c r="CA1042" s="150">
        <v>13232.0302734375</v>
      </c>
      <c r="CB1042" s="150">
        <v>14211.29</v>
      </c>
      <c r="CC1042" s="124" t="s">
        <v>4434</v>
      </c>
      <c r="CD1042" t="s">
        <v>4634</v>
      </c>
    </row>
    <row r="1043" spans="1:82" x14ac:dyDescent="0.3">
      <c r="A1043" s="1">
        <v>742013000</v>
      </c>
      <c r="B1043" s="124" t="s">
        <v>4435</v>
      </c>
      <c r="C1043" t="s">
        <v>355</v>
      </c>
      <c r="D1043" t="s">
        <v>1537</v>
      </c>
      <c r="E1043" s="30">
        <v>87.728805541992188</v>
      </c>
      <c r="F1043" s="30">
        <v>85.195793151855469</v>
      </c>
      <c r="G1043" s="30">
        <v>85.636329650878906</v>
      </c>
      <c r="H1043" s="30">
        <v>84.161865234375</v>
      </c>
      <c r="I1043" s="1">
        <v>468</v>
      </c>
      <c r="J1043" s="1">
        <v>5</v>
      </c>
      <c r="K1043" s="1">
        <v>8</v>
      </c>
      <c r="L1043" t="s">
        <v>3824</v>
      </c>
      <c r="M1043" t="s">
        <v>3912</v>
      </c>
      <c r="N1043" t="s">
        <v>3917</v>
      </c>
      <c r="O1043" t="s">
        <v>3921</v>
      </c>
      <c r="P1043" s="148">
        <v>0.50113379955291748</v>
      </c>
      <c r="Q1043" s="30">
        <v>51.092859500000003</v>
      </c>
      <c r="R1043" s="30">
        <v>341.95010375976563</v>
      </c>
      <c r="S1043" s="1">
        <v>835</v>
      </c>
      <c r="T1043" s="1">
        <v>380</v>
      </c>
      <c r="U1043" s="148">
        <v>0.45508980751037598</v>
      </c>
      <c r="V1043" s="148">
        <v>0.29702970385551453</v>
      </c>
      <c r="W1043" s="149">
        <v>50.032097149999998</v>
      </c>
      <c r="X1043" s="149">
        <v>286.6336669921875</v>
      </c>
      <c r="Y1043" s="1">
        <v>380</v>
      </c>
      <c r="Z1043" s="30">
        <v>84.920639038085938</v>
      </c>
      <c r="AA1043" s="148">
        <v>0.54</v>
      </c>
      <c r="AB1043" s="30">
        <v>50</v>
      </c>
      <c r="AC1043" s="30">
        <v>362.5</v>
      </c>
      <c r="AD1043" s="30">
        <v>83.112174987792969</v>
      </c>
      <c r="AE1043" s="148">
        <v>0.38100000000000001</v>
      </c>
      <c r="AF1043" s="30">
        <v>49.35</v>
      </c>
      <c r="AG1043" s="30">
        <v>319.8</v>
      </c>
      <c r="AH1043" s="30">
        <v>83.748100280761719</v>
      </c>
      <c r="AI1043" s="148">
        <v>0.54200000000000004</v>
      </c>
      <c r="AJ1043" s="30">
        <v>49.627713350000001</v>
      </c>
      <c r="AK1043" s="30">
        <v>360.1</v>
      </c>
      <c r="AL1043" s="30">
        <v>80.763397216796875</v>
      </c>
      <c r="AM1043" s="148">
        <v>0.35199999999999998</v>
      </c>
      <c r="AN1043" s="30">
        <v>48.561321589999999</v>
      </c>
      <c r="AO1043" s="30">
        <v>310.8</v>
      </c>
      <c r="AP1043" s="148">
        <v>0.41043084859848022</v>
      </c>
      <c r="AQ1043" s="30">
        <v>50.407279109999998</v>
      </c>
      <c r="AR1043" s="30">
        <v>303.85488891601563</v>
      </c>
      <c r="AS1043" s="30">
        <v>835</v>
      </c>
      <c r="AT1043" s="30">
        <v>380</v>
      </c>
      <c r="AU1043" s="148">
        <v>0.45508980751037598</v>
      </c>
      <c r="AV1043" s="30">
        <v>84.161865234375</v>
      </c>
      <c r="AW1043" s="148">
        <v>0.21782177686691279</v>
      </c>
      <c r="AX1043" s="30">
        <v>49.511440589999999</v>
      </c>
      <c r="AY1043" s="30">
        <v>236.13861083984381</v>
      </c>
      <c r="AZ1043" s="30">
        <v>380</v>
      </c>
      <c r="BA1043" s="30">
        <v>80.917732238769531</v>
      </c>
      <c r="BB1043" s="148">
        <v>0.43200000000000011</v>
      </c>
      <c r="BC1043" s="30">
        <v>48.03</v>
      </c>
      <c r="BD1043" s="30">
        <v>321.7</v>
      </c>
      <c r="BE1043" s="30">
        <v>80.451377868652344</v>
      </c>
      <c r="BF1043" s="147">
        <v>0.27900000000000003</v>
      </c>
      <c r="BG1043" s="30">
        <v>47.74</v>
      </c>
      <c r="BH1043" s="30">
        <v>260.39999999999998</v>
      </c>
      <c r="BI1043" s="30">
        <v>78.239547729492188</v>
      </c>
      <c r="BJ1043" s="148">
        <v>0.37799999999999989</v>
      </c>
      <c r="BK1043" s="30">
        <v>46.738796739999998</v>
      </c>
      <c r="BL1043" s="30">
        <v>305.2</v>
      </c>
      <c r="BM1043" s="30">
        <v>77.73651123046875</v>
      </c>
      <c r="BN1043" s="148">
        <v>0.24399999999999999</v>
      </c>
      <c r="BO1043" s="30">
        <v>46.383552940000001</v>
      </c>
      <c r="BP1043" s="30">
        <v>245.5</v>
      </c>
      <c r="BQ1043" s="148">
        <v>1.0999999999999999E-2</v>
      </c>
      <c r="BR1043" s="148">
        <v>2.5999999999999999E-2</v>
      </c>
      <c r="BS1043" s="148">
        <v>1.9E-2</v>
      </c>
      <c r="BT1043" s="148">
        <v>0.88200000000000001</v>
      </c>
      <c r="BU1043" s="148">
        <v>5.8000000000000003E-2</v>
      </c>
      <c r="BV1043" s="148">
        <v>4.0000001899898052E-3</v>
      </c>
      <c r="BW1043" s="148"/>
      <c r="BX1043" s="148">
        <v>0.186</v>
      </c>
      <c r="BY1043" s="148">
        <v>0.38100000000000001</v>
      </c>
      <c r="BZ1043" s="1"/>
      <c r="CA1043" s="150">
        <v>8707.7802734375</v>
      </c>
      <c r="CB1043" s="150">
        <v>9720.4599999999991</v>
      </c>
      <c r="CC1043" s="124" t="s">
        <v>4435</v>
      </c>
      <c r="CD1043" t="s">
        <v>4635</v>
      </c>
    </row>
    <row r="1044" spans="1:82" x14ac:dyDescent="0.3">
      <c r="A1044" s="1">
        <v>742014020</v>
      </c>
      <c r="B1044" s="124" t="s">
        <v>4435</v>
      </c>
      <c r="C1044" t="s">
        <v>355</v>
      </c>
      <c r="D1044" t="s">
        <v>574</v>
      </c>
      <c r="E1044" s="30">
        <v>87.582565307617188</v>
      </c>
      <c r="F1044" s="30">
        <v>85.603057861328125</v>
      </c>
      <c r="G1044" s="30">
        <v>86.231414794921875</v>
      </c>
      <c r="H1044" s="30">
        <v>83.773849487304688</v>
      </c>
      <c r="I1044" s="1">
        <v>344</v>
      </c>
      <c r="J1044" s="1">
        <v>1</v>
      </c>
      <c r="K1044" s="1">
        <v>4</v>
      </c>
      <c r="L1044" t="s">
        <v>3824</v>
      </c>
      <c r="M1044" t="s">
        <v>3912</v>
      </c>
      <c r="N1044" t="s">
        <v>3917</v>
      </c>
      <c r="O1044" t="s">
        <v>3921</v>
      </c>
      <c r="P1044" s="148">
        <v>0.50574713945388794</v>
      </c>
      <c r="Q1044" s="30">
        <v>51.032028310000001</v>
      </c>
      <c r="R1044" s="30">
        <v>332.18389892578131</v>
      </c>
      <c r="S1044" s="1">
        <v>114</v>
      </c>
      <c r="T1044" s="1">
        <v>55</v>
      </c>
      <c r="U1044" s="148">
        <v>0.48245614767074579</v>
      </c>
      <c r="V1044" s="148">
        <v>0.35353535413742071</v>
      </c>
      <c r="W1044" s="149">
        <v>50.200842489999999</v>
      </c>
      <c r="X1044" s="149">
        <v>288.88888549804688</v>
      </c>
      <c r="Y1044" s="1">
        <v>55</v>
      </c>
      <c r="Z1044" s="30">
        <v>90.660377502441406</v>
      </c>
      <c r="AA1044" s="148">
        <v>0.50900000000000001</v>
      </c>
      <c r="AB1044" s="30">
        <v>51.9</v>
      </c>
      <c r="AC1044" s="30">
        <v>353.8</v>
      </c>
      <c r="AD1044" s="30">
        <v>86.086807250976563</v>
      </c>
      <c r="AE1044" s="148">
        <v>0.35199999999999998</v>
      </c>
      <c r="AF1044" s="30">
        <v>50.36</v>
      </c>
      <c r="AG1044" s="30">
        <v>315.2</v>
      </c>
      <c r="AH1044" s="30">
        <v>92.211097717285156</v>
      </c>
      <c r="AI1044" s="148">
        <v>0.502</v>
      </c>
      <c r="AJ1044" s="30">
        <v>52.430777089999999</v>
      </c>
      <c r="AK1044" s="30">
        <v>341.4</v>
      </c>
      <c r="AL1044" s="30">
        <v>87.027168273925781</v>
      </c>
      <c r="AM1044" s="148">
        <v>0.28699999999999998</v>
      </c>
      <c r="AN1044" s="30">
        <v>50.692873859999999</v>
      </c>
      <c r="AO1044" s="30">
        <v>276.60000000000002</v>
      </c>
      <c r="AP1044" s="148">
        <v>0.45402297377586359</v>
      </c>
      <c r="AQ1044" s="30">
        <v>50.77952217</v>
      </c>
      <c r="AR1044" s="30">
        <v>310.91952514648438</v>
      </c>
      <c r="AS1044" s="30">
        <v>114</v>
      </c>
      <c r="AT1044" s="30">
        <v>55</v>
      </c>
      <c r="AU1044" s="148">
        <v>0.48245614767074579</v>
      </c>
      <c r="AV1044" s="30">
        <v>83.773849487304688</v>
      </c>
      <c r="AW1044" s="148">
        <v>0.27272728085517878</v>
      </c>
      <c r="AX1044" s="30">
        <v>49.289062399999999</v>
      </c>
      <c r="AY1044" s="30">
        <v>256.56564331054688</v>
      </c>
      <c r="AZ1044" s="30">
        <v>55</v>
      </c>
      <c r="BA1044" s="30">
        <v>87.165542602539063</v>
      </c>
      <c r="BB1044" s="148">
        <v>0.50900000000000001</v>
      </c>
      <c r="BC1044" s="30">
        <v>51.06</v>
      </c>
      <c r="BD1044" s="30">
        <v>335.4</v>
      </c>
      <c r="BE1044" s="30">
        <v>83.392997741699219</v>
      </c>
      <c r="BF1044" s="147">
        <v>0.32400000000000001</v>
      </c>
      <c r="BG1044" s="30">
        <v>49.19</v>
      </c>
      <c r="BH1044" s="30">
        <v>273.3</v>
      </c>
      <c r="BI1044" s="30">
        <v>86.771385192871094</v>
      </c>
      <c r="BJ1044" s="148">
        <v>0.45300000000000001</v>
      </c>
      <c r="BK1044" s="30">
        <v>50.894846600000001</v>
      </c>
      <c r="BL1044" s="30">
        <v>319.7</v>
      </c>
      <c r="BM1044" s="30">
        <v>82.687812805175781</v>
      </c>
      <c r="BN1044" s="148">
        <v>0.23400000000000001</v>
      </c>
      <c r="BO1044" s="30">
        <v>48.851151350000002</v>
      </c>
      <c r="BP1044" s="30">
        <v>250</v>
      </c>
      <c r="BQ1044" s="148"/>
      <c r="BR1044" s="148">
        <v>2.5999999999999999E-2</v>
      </c>
      <c r="BS1044" s="148">
        <v>1.4999999999999999E-2</v>
      </c>
      <c r="BT1044" s="148">
        <v>0.89200000000000002</v>
      </c>
      <c r="BU1044" s="148">
        <v>4.9000000000000002E-2</v>
      </c>
      <c r="BV1044" s="148">
        <v>1.7000000923871991E-2</v>
      </c>
      <c r="BW1044" s="148">
        <v>1.4E-2</v>
      </c>
      <c r="BX1044" s="148">
        <v>0.189</v>
      </c>
      <c r="BY1044" s="148">
        <v>0.48799999999999999</v>
      </c>
      <c r="BZ1044" s="1"/>
      <c r="CA1044" s="150">
        <v>9912.48046875</v>
      </c>
      <c r="CB1044" s="150">
        <v>10978.8</v>
      </c>
      <c r="CC1044" s="124" t="s">
        <v>4435</v>
      </c>
      <c r="CD1044" t="s">
        <v>4634</v>
      </c>
    </row>
    <row r="1045" spans="1:82" x14ac:dyDescent="0.3">
      <c r="A1045" s="1">
        <v>742021050</v>
      </c>
      <c r="B1045" s="124" t="s">
        <v>4436</v>
      </c>
      <c r="C1045" t="s">
        <v>356</v>
      </c>
      <c r="D1045" t="s">
        <v>1538</v>
      </c>
      <c r="E1045" s="30">
        <v>86.417434692382813</v>
      </c>
      <c r="F1045" s="30">
        <v>91.724197387695313</v>
      </c>
      <c r="G1045" s="30">
        <v>100.61252593994141</v>
      </c>
      <c r="H1045" s="30">
        <v>97.909103393554688</v>
      </c>
      <c r="I1045" s="1">
        <v>76</v>
      </c>
      <c r="J1045" s="1">
        <v>7</v>
      </c>
      <c r="K1045" s="1">
        <v>12</v>
      </c>
      <c r="L1045" t="s">
        <v>3824</v>
      </c>
      <c r="M1045" t="s">
        <v>3912</v>
      </c>
      <c r="N1045" t="s">
        <v>3917</v>
      </c>
      <c r="O1045" t="s">
        <v>3921</v>
      </c>
      <c r="P1045" s="148">
        <v>0.36585366725921631</v>
      </c>
      <c r="Q1045" s="30">
        <v>50.547378309999999</v>
      </c>
      <c r="R1045" s="30"/>
      <c r="S1045" s="1">
        <v>49</v>
      </c>
      <c r="T1045" s="1">
        <v>26</v>
      </c>
      <c r="U1045" s="148">
        <v>0.53061223030090332</v>
      </c>
      <c r="V1045" s="148"/>
      <c r="W1045" s="149">
        <v>52.737092099999998</v>
      </c>
      <c r="X1045" s="149"/>
      <c r="Y1045" s="1">
        <v>26</v>
      </c>
      <c r="Z1045" s="30">
        <v>83.410179138183594</v>
      </c>
      <c r="AA1045" s="148">
        <v>0.5</v>
      </c>
      <c r="AB1045" s="30">
        <v>49.5</v>
      </c>
      <c r="AC1045" s="30">
        <v>363.9</v>
      </c>
      <c r="AD1045" s="30">
        <v>86.351875305175781</v>
      </c>
      <c r="AE1045" s="148">
        <v>0.42099999999999999</v>
      </c>
      <c r="AF1045" s="30">
        <v>50.45</v>
      </c>
      <c r="AG1045" s="30">
        <v>357.9</v>
      </c>
      <c r="AH1045" s="30">
        <v>82.417945861816406</v>
      </c>
      <c r="AI1045" s="148">
        <v>0.49</v>
      </c>
      <c r="AJ1045" s="30">
        <v>49.18714808</v>
      </c>
      <c r="AK1045" s="30">
        <v>346.9</v>
      </c>
      <c r="AL1045" s="30">
        <v>82.567939758300781</v>
      </c>
      <c r="AM1045" s="148">
        <v>0.39100000000000001</v>
      </c>
      <c r="AN1045" s="30">
        <v>49.175404700000001</v>
      </c>
      <c r="AO1045" s="30">
        <v>313</v>
      </c>
      <c r="AP1045" s="148">
        <v>0.39393940567970281</v>
      </c>
      <c r="AQ1045" s="30">
        <v>59.775288279999998</v>
      </c>
      <c r="AR1045" s="30"/>
      <c r="AS1045" s="30">
        <v>49</v>
      </c>
      <c r="AT1045" s="30">
        <v>26</v>
      </c>
      <c r="AU1045" s="148">
        <v>0.53061223030090332</v>
      </c>
      <c r="AV1045" s="30">
        <v>97.909103393554688</v>
      </c>
      <c r="AW1045" s="148"/>
      <c r="AX1045" s="30">
        <v>57.390211119999996</v>
      </c>
      <c r="AY1045" s="30"/>
      <c r="AZ1045" s="30">
        <v>26</v>
      </c>
      <c r="BA1045" s="30">
        <v>95.516578674316406</v>
      </c>
      <c r="BB1045" s="148">
        <v>0.68599999999999994</v>
      </c>
      <c r="BC1045" s="30">
        <v>55.11</v>
      </c>
      <c r="BD1045" s="30">
        <v>388.6</v>
      </c>
      <c r="BE1045" s="30">
        <v>95.768096923828125</v>
      </c>
      <c r="BF1045" s="147">
        <v>0.57899999999999996</v>
      </c>
      <c r="BG1045" s="30">
        <v>55.29</v>
      </c>
      <c r="BH1045" s="30">
        <v>352.6</v>
      </c>
      <c r="BI1045" s="30">
        <v>93.622207641601563</v>
      </c>
      <c r="BJ1045" s="148">
        <v>0.64400000000000002</v>
      </c>
      <c r="BK1045" s="30">
        <v>54.23203547</v>
      </c>
      <c r="BL1045" s="30">
        <v>391.1</v>
      </c>
      <c r="BM1045" s="30">
        <v>94.14697265625</v>
      </c>
      <c r="BN1045" s="148">
        <v>0.66700000000000004</v>
      </c>
      <c r="BO1045" s="30">
        <v>54.562097420000001</v>
      </c>
      <c r="BP1045" s="30">
        <v>392.6</v>
      </c>
      <c r="BQ1045" s="148"/>
      <c r="BR1045" s="148"/>
      <c r="BS1045" s="148"/>
      <c r="BT1045" s="148">
        <v>0.94700000000000006</v>
      </c>
      <c r="BU1045" s="148"/>
      <c r="BV1045" s="148">
        <v>5.299999937415123E-2</v>
      </c>
      <c r="BW1045" s="148"/>
      <c r="BX1045" s="148">
        <v>0.105</v>
      </c>
      <c r="BY1045" s="148">
        <v>0.32500000000000001</v>
      </c>
      <c r="BZ1045" s="1"/>
      <c r="CA1045" s="150">
        <v>17359.560546875</v>
      </c>
      <c r="CB1045" s="150">
        <v>18446.32</v>
      </c>
      <c r="CC1045" s="124" t="s">
        <v>4436</v>
      </c>
      <c r="CD1045" t="s">
        <v>4633</v>
      </c>
    </row>
    <row r="1046" spans="1:82" x14ac:dyDescent="0.3">
      <c r="A1046" s="1">
        <v>742024020</v>
      </c>
      <c r="B1046" s="124" t="s">
        <v>4436</v>
      </c>
      <c r="C1046" t="s">
        <v>356</v>
      </c>
      <c r="D1046" t="s">
        <v>1539</v>
      </c>
      <c r="E1046" s="30">
        <v>90.511360168457031</v>
      </c>
      <c r="F1046" s="30">
        <v>89.66693115234375</v>
      </c>
      <c r="G1046" s="30">
        <v>87.024642944335938</v>
      </c>
      <c r="H1046" s="30">
        <v>88.295745849609375</v>
      </c>
      <c r="I1046" s="1">
        <v>94</v>
      </c>
      <c r="J1046" s="1" t="s">
        <v>4733</v>
      </c>
      <c r="K1046" s="1">
        <v>6</v>
      </c>
      <c r="L1046" t="s">
        <v>3824</v>
      </c>
      <c r="M1046" t="s">
        <v>3912</v>
      </c>
      <c r="N1046" t="s">
        <v>3917</v>
      </c>
      <c r="O1046" t="s">
        <v>3921</v>
      </c>
      <c r="P1046" s="148">
        <v>0.3958333432674408</v>
      </c>
      <c r="Q1046" s="30">
        <v>52.250298280000003</v>
      </c>
      <c r="R1046" s="30"/>
      <c r="S1046" s="1">
        <v>54</v>
      </c>
      <c r="T1046" s="1">
        <v>29</v>
      </c>
      <c r="U1046" s="148">
        <v>0.53703701496124268</v>
      </c>
      <c r="V1046" s="148">
        <v>0.37037035822868353</v>
      </c>
      <c r="W1046" s="149">
        <v>51.884678880000003</v>
      </c>
      <c r="X1046" s="149"/>
      <c r="Y1046" s="1">
        <v>29</v>
      </c>
      <c r="Z1046" s="30">
        <v>86.431098937988281</v>
      </c>
      <c r="AA1046" s="148">
        <v>0.47899999999999998</v>
      </c>
      <c r="AB1046" s="30">
        <v>50.5</v>
      </c>
      <c r="AC1046" s="30">
        <v>345.8</v>
      </c>
      <c r="AD1046" s="30">
        <v>86.499137878417969</v>
      </c>
      <c r="AE1046" s="148">
        <v>0.40699999999999997</v>
      </c>
      <c r="AF1046" s="30">
        <v>50.5</v>
      </c>
      <c r="AG1046" s="30">
        <v>322.2</v>
      </c>
      <c r="AH1046" s="30">
        <v>85.599998474121094</v>
      </c>
      <c r="AI1046" s="148">
        <v>0.6</v>
      </c>
      <c r="AJ1046" s="30">
        <v>50.241089420000002</v>
      </c>
      <c r="AK1046" s="30">
        <v>367.5</v>
      </c>
      <c r="AL1046" s="30">
        <v>86.819297790527344</v>
      </c>
      <c r="AM1046" s="148">
        <v>0.59099999999999997</v>
      </c>
      <c r="AN1046" s="30">
        <v>50.622135980000003</v>
      </c>
      <c r="AO1046" s="30">
        <v>354.5</v>
      </c>
      <c r="AP1046" s="148">
        <v>0.5625</v>
      </c>
      <c r="AQ1046" s="30">
        <v>51.275708389999998</v>
      </c>
      <c r="AR1046" s="30">
        <v>341.66665649414063</v>
      </c>
      <c r="AS1046" s="30">
        <v>54</v>
      </c>
      <c r="AT1046" s="30">
        <v>29</v>
      </c>
      <c r="AU1046" s="148">
        <v>0.53703701496124268</v>
      </c>
      <c r="AV1046" s="30">
        <v>88.295745849609375</v>
      </c>
      <c r="AW1046" s="148">
        <v>0.51851850748062134</v>
      </c>
      <c r="AX1046" s="30">
        <v>51.880634829999998</v>
      </c>
      <c r="AY1046" s="30"/>
      <c r="AZ1046" s="30">
        <v>29</v>
      </c>
      <c r="BA1046" s="30">
        <v>83.990089416503906</v>
      </c>
      <c r="BB1046" s="148">
        <v>0.5</v>
      </c>
      <c r="BC1046" s="30">
        <v>49.52</v>
      </c>
      <c r="BD1046" s="30">
        <v>350</v>
      </c>
      <c r="BE1046" s="30">
        <v>83.961036682128906</v>
      </c>
      <c r="BF1046" s="147">
        <v>0.40699999999999997</v>
      </c>
      <c r="BG1046" s="30">
        <v>49.47</v>
      </c>
      <c r="BH1046" s="30">
        <v>318.5</v>
      </c>
      <c r="BI1046" s="30">
        <v>85.393836975097656</v>
      </c>
      <c r="BJ1046" s="148">
        <v>0.56100000000000005</v>
      </c>
      <c r="BK1046" s="30">
        <v>50.22380914</v>
      </c>
      <c r="BL1046" s="30">
        <v>351.2</v>
      </c>
      <c r="BM1046" s="30">
        <v>84.720069885253906</v>
      </c>
      <c r="BN1046" s="148">
        <v>0.39100000000000001</v>
      </c>
      <c r="BO1046" s="30">
        <v>49.863976399999999</v>
      </c>
      <c r="BP1046" s="30">
        <v>313</v>
      </c>
      <c r="BQ1046" s="148"/>
      <c r="BR1046" s="148"/>
      <c r="BS1046" s="148"/>
      <c r="BT1046" s="148">
        <v>0.96799999999999997</v>
      </c>
      <c r="BU1046" s="148"/>
      <c r="BV1046" s="148">
        <v>3.2000001519918442E-2</v>
      </c>
      <c r="BW1046" s="148"/>
      <c r="BX1046" s="148">
        <v>9.6000000000000002E-2</v>
      </c>
      <c r="BY1046" s="148">
        <v>0.37</v>
      </c>
      <c r="BZ1046" s="1"/>
      <c r="CA1046" s="150">
        <v>12752.740234375</v>
      </c>
      <c r="CB1046" s="150">
        <v>13717.84</v>
      </c>
      <c r="CC1046" s="124" t="s">
        <v>4436</v>
      </c>
      <c r="CD1046" t="s">
        <v>4634</v>
      </c>
    </row>
    <row r="1047" spans="1:82" x14ac:dyDescent="0.3">
      <c r="A1047" s="1">
        <v>750841050</v>
      </c>
      <c r="B1047" s="124" t="s">
        <v>4437</v>
      </c>
      <c r="C1047" t="s">
        <v>357</v>
      </c>
      <c r="D1047" t="s">
        <v>1540</v>
      </c>
      <c r="E1047" s="30">
        <v>77.144729614257813</v>
      </c>
      <c r="F1047" s="30">
        <v>76.907424926757813</v>
      </c>
      <c r="G1047" s="30">
        <v>80.170501708984375</v>
      </c>
      <c r="H1047" s="30">
        <v>79.631362915039063</v>
      </c>
      <c r="I1047" s="1">
        <v>119</v>
      </c>
      <c r="J1047" s="1">
        <v>7</v>
      </c>
      <c r="K1047" s="1">
        <v>12</v>
      </c>
      <c r="L1047" t="s">
        <v>3865</v>
      </c>
      <c r="M1047" t="s">
        <v>3913</v>
      </c>
      <c r="N1047" t="s">
        <v>3917</v>
      </c>
      <c r="O1047" t="s">
        <v>3921</v>
      </c>
      <c r="P1047" s="148">
        <v>0.25641027092933649</v>
      </c>
      <c r="Q1047" s="30">
        <v>46.690275700000001</v>
      </c>
      <c r="R1047" s="30"/>
      <c r="S1047" s="1">
        <v>34</v>
      </c>
      <c r="T1047" s="1">
        <v>25</v>
      </c>
      <c r="U1047" s="148">
        <v>0.73529410362243652</v>
      </c>
      <c r="V1047" s="148">
        <v>0.27586206793785101</v>
      </c>
      <c r="W1047" s="149">
        <v>46.597873970000002</v>
      </c>
      <c r="X1047" s="149"/>
      <c r="Y1047" s="1">
        <v>25</v>
      </c>
      <c r="Z1047" s="30">
        <v>82.201812744140625</v>
      </c>
      <c r="AA1047" s="148">
        <v>0.42499999999999999</v>
      </c>
      <c r="AB1047" s="30">
        <v>49.1</v>
      </c>
      <c r="AC1047" s="30">
        <v>317.5</v>
      </c>
      <c r="AD1047" s="30">
        <v>84.172439575195313</v>
      </c>
      <c r="AE1047" s="148">
        <v>0.433</v>
      </c>
      <c r="AF1047" s="30">
        <v>49.71</v>
      </c>
      <c r="AG1047" s="30">
        <v>306.7</v>
      </c>
      <c r="AH1047" s="30">
        <v>81.041374206542969</v>
      </c>
      <c r="AI1047" s="148">
        <v>0.5</v>
      </c>
      <c r="AJ1047" s="30">
        <v>48.731208180000003</v>
      </c>
      <c r="AK1047" s="30">
        <v>334.4</v>
      </c>
      <c r="AL1047" s="30">
        <v>82.851974487304688</v>
      </c>
      <c r="AM1047" s="148">
        <v>0.5</v>
      </c>
      <c r="AN1047" s="30">
        <v>49.272061540000003</v>
      </c>
      <c r="AO1047" s="30">
        <v>333.3</v>
      </c>
      <c r="AP1047" s="148">
        <v>0.23684211075305939</v>
      </c>
      <c r="AQ1047" s="30">
        <v>46.988258360000003</v>
      </c>
      <c r="AR1047" s="30"/>
      <c r="AS1047" s="30">
        <v>34</v>
      </c>
      <c r="AT1047" s="30">
        <v>25</v>
      </c>
      <c r="AU1047" s="148">
        <v>0.73529410362243652</v>
      </c>
      <c r="AV1047" s="30">
        <v>79.631362915039063</v>
      </c>
      <c r="AW1047" s="148">
        <v>0.2142857164144516</v>
      </c>
      <c r="AX1047" s="30">
        <v>46.914932610000001</v>
      </c>
      <c r="AY1047" s="30"/>
      <c r="AZ1047" s="30">
        <v>25</v>
      </c>
      <c r="BA1047" s="30">
        <v>82.917861938476563</v>
      </c>
      <c r="BB1047" s="148">
        <v>0.19400000000000001</v>
      </c>
      <c r="BC1047" s="30">
        <v>49</v>
      </c>
      <c r="BD1047" s="30">
        <v>254.8</v>
      </c>
      <c r="BE1047" s="30">
        <v>83.535011291503906</v>
      </c>
      <c r="BF1047" s="147">
        <v>0.24</v>
      </c>
      <c r="BG1047" s="30">
        <v>49.26</v>
      </c>
      <c r="BH1047" s="30">
        <v>244</v>
      </c>
      <c r="BI1047" s="30">
        <v>83.205741882324219</v>
      </c>
      <c r="BJ1047" s="148">
        <v>0.35</v>
      </c>
      <c r="BK1047" s="30">
        <v>49.157939910000003</v>
      </c>
      <c r="BL1047" s="30">
        <v>285</v>
      </c>
      <c r="BM1047" s="30">
        <v>83.513542175292969</v>
      </c>
      <c r="BN1047" s="148">
        <v>0.36699999999999999</v>
      </c>
      <c r="BO1047" s="30">
        <v>49.26267361</v>
      </c>
      <c r="BP1047" s="30">
        <v>290</v>
      </c>
      <c r="BQ1047" s="148"/>
      <c r="BR1047" s="148"/>
      <c r="BS1047" s="148"/>
      <c r="BT1047" s="148">
        <v>0.89100000000000001</v>
      </c>
      <c r="BU1047" s="148"/>
      <c r="BV1047" s="148">
        <v>0.1089999973773956</v>
      </c>
      <c r="BW1047" s="148"/>
      <c r="BX1047" s="148">
        <v>0.11799999999999999</v>
      </c>
      <c r="BY1047" s="148">
        <v>0.72</v>
      </c>
      <c r="BZ1047" s="1"/>
      <c r="CA1047" s="150">
        <v>8644.26953125</v>
      </c>
      <c r="CB1047" s="150">
        <v>11909.31</v>
      </c>
      <c r="CC1047" s="124" t="s">
        <v>4437</v>
      </c>
      <c r="CD1047" t="s">
        <v>4633</v>
      </c>
    </row>
    <row r="1048" spans="1:82" x14ac:dyDescent="0.3">
      <c r="A1048" s="1">
        <v>750844020</v>
      </c>
      <c r="B1048" s="124" t="s">
        <v>4437</v>
      </c>
      <c r="C1048" t="s">
        <v>357</v>
      </c>
      <c r="D1048" t="s">
        <v>1541</v>
      </c>
      <c r="E1048" s="30">
        <v>86.15771484375</v>
      </c>
      <c r="F1048" s="30">
        <v>87.313026428222656</v>
      </c>
      <c r="G1048" s="30">
        <v>78.893630981445313</v>
      </c>
      <c r="H1048" s="30">
        <v>78.875534057617188</v>
      </c>
      <c r="I1048" s="1">
        <v>80</v>
      </c>
      <c r="J1048" s="1" t="s">
        <v>3981</v>
      </c>
      <c r="K1048" s="1">
        <v>6</v>
      </c>
      <c r="L1048" t="s">
        <v>3865</v>
      </c>
      <c r="M1048" t="s">
        <v>3913</v>
      </c>
      <c r="N1048" t="s">
        <v>3917</v>
      </c>
      <c r="O1048" t="s">
        <v>3921</v>
      </c>
      <c r="P1048" s="148">
        <v>0.44736841320991522</v>
      </c>
      <c r="Q1048" s="30">
        <v>50.439344769999998</v>
      </c>
      <c r="R1048" s="30">
        <v>326.3157958984375</v>
      </c>
      <c r="S1048" s="1">
        <v>38</v>
      </c>
      <c r="T1048" s="1">
        <v>38</v>
      </c>
      <c r="U1048" s="148">
        <v>1</v>
      </c>
      <c r="V1048" s="148">
        <v>0.44736841320991522</v>
      </c>
      <c r="W1048" s="149">
        <v>50.909355310000002</v>
      </c>
      <c r="X1048" s="149">
        <v>326.3157958984375</v>
      </c>
      <c r="Y1048" s="1">
        <v>38</v>
      </c>
      <c r="Z1048" s="30">
        <v>89.754104614257813</v>
      </c>
      <c r="AA1048" s="148">
        <v>0.41199999999999998</v>
      </c>
      <c r="AB1048" s="30">
        <v>51.6</v>
      </c>
      <c r="AC1048" s="30">
        <v>326.5</v>
      </c>
      <c r="AD1048" s="30">
        <v>90.799102783203125</v>
      </c>
      <c r="AE1048" s="148">
        <v>0.41199999999999998</v>
      </c>
      <c r="AF1048" s="30">
        <v>51.96</v>
      </c>
      <c r="AG1048" s="30">
        <v>326.5</v>
      </c>
      <c r="AH1048" s="30">
        <v>85.228324890136719</v>
      </c>
      <c r="AI1048" s="148">
        <v>0.5</v>
      </c>
      <c r="AJ1048" s="30">
        <v>50.117985910000002</v>
      </c>
      <c r="AK1048" s="30">
        <v>337.5</v>
      </c>
      <c r="AL1048" s="30">
        <v>86.009056091308594</v>
      </c>
      <c r="AM1048" s="148">
        <v>0.5</v>
      </c>
      <c r="AN1048" s="30">
        <v>50.346409919999999</v>
      </c>
      <c r="AO1048" s="30">
        <v>337.5</v>
      </c>
      <c r="AP1048" s="148">
        <v>0.23684211075305939</v>
      </c>
      <c r="AQ1048" s="30">
        <v>46.189541910000003</v>
      </c>
      <c r="AR1048" s="30"/>
      <c r="AS1048" s="30">
        <v>38</v>
      </c>
      <c r="AT1048" s="30">
        <v>38</v>
      </c>
      <c r="AU1048" s="148">
        <v>1</v>
      </c>
      <c r="AV1048" s="30">
        <v>78.875534057617188</v>
      </c>
      <c r="AW1048" s="148">
        <v>0.23684211075305939</v>
      </c>
      <c r="AX1048" s="30">
        <v>46.481754889999998</v>
      </c>
      <c r="AY1048" s="30"/>
      <c r="AZ1048" s="30">
        <v>38</v>
      </c>
      <c r="BA1048" s="30">
        <v>82.361122131347656</v>
      </c>
      <c r="BB1048" s="148">
        <v>0.41199999999999998</v>
      </c>
      <c r="BC1048" s="30">
        <v>48.73</v>
      </c>
      <c r="BD1048" s="30">
        <v>326.5</v>
      </c>
      <c r="BE1048" s="30">
        <v>83.575584411621094</v>
      </c>
      <c r="BF1048" s="147">
        <v>0.41199999999999998</v>
      </c>
      <c r="BG1048" s="30">
        <v>49.28</v>
      </c>
      <c r="BH1048" s="30">
        <v>326.5</v>
      </c>
      <c r="BI1048" s="30">
        <v>84.725006103515625</v>
      </c>
      <c r="BJ1048" s="148">
        <v>0.625</v>
      </c>
      <c r="BK1048" s="30">
        <v>49.898008730000001</v>
      </c>
      <c r="BL1048" s="30">
        <v>334.4</v>
      </c>
      <c r="BM1048" s="30">
        <v>86.661293029785156</v>
      </c>
      <c r="BN1048" s="148">
        <v>0.625</v>
      </c>
      <c r="BO1048" s="30">
        <v>50.831429829999998</v>
      </c>
      <c r="BP1048" s="30">
        <v>334.4</v>
      </c>
      <c r="BQ1048" s="148"/>
      <c r="BR1048" s="148"/>
      <c r="BS1048" s="148"/>
      <c r="BT1048" s="148">
        <v>0.97499999999999998</v>
      </c>
      <c r="BU1048" s="148"/>
      <c r="BV1048" s="148">
        <v>2.500000037252903E-2</v>
      </c>
      <c r="BW1048" s="148"/>
      <c r="BX1048" s="148">
        <v>0.27500000000000002</v>
      </c>
      <c r="BY1048" s="148">
        <v>0.4476</v>
      </c>
      <c r="BZ1048" s="1">
        <v>0</v>
      </c>
      <c r="CA1048" s="150">
        <v>7063.27978515625</v>
      </c>
      <c r="CB1048" s="150">
        <v>9987.98</v>
      </c>
      <c r="CC1048" s="124" t="s">
        <v>4437</v>
      </c>
      <c r="CD1048" t="s">
        <v>4634</v>
      </c>
    </row>
    <row r="1049" spans="1:82" x14ac:dyDescent="0.3">
      <c r="A1049" s="1">
        <v>750851050</v>
      </c>
      <c r="B1049" s="124" t="s">
        <v>4438</v>
      </c>
      <c r="C1049" t="s">
        <v>358</v>
      </c>
      <c r="D1049" t="s">
        <v>1542</v>
      </c>
      <c r="E1049" s="30">
        <v>79.132369995117188</v>
      </c>
      <c r="F1049" s="30">
        <v>81.981521606445313</v>
      </c>
      <c r="G1049" s="30">
        <v>88.858535766601563</v>
      </c>
      <c r="H1049" s="30">
        <v>89.854232788085938</v>
      </c>
      <c r="I1049" s="1">
        <v>321</v>
      </c>
      <c r="J1049" s="1">
        <v>7</v>
      </c>
      <c r="K1049" s="1">
        <v>12</v>
      </c>
      <c r="L1049" t="s">
        <v>3865</v>
      </c>
      <c r="M1049" t="s">
        <v>3913</v>
      </c>
      <c r="N1049" t="s">
        <v>3917</v>
      </c>
      <c r="O1049" t="s">
        <v>3921</v>
      </c>
      <c r="P1049" s="148">
        <v>0.46258503198623657</v>
      </c>
      <c r="Q1049" s="30">
        <v>47.517059189999998</v>
      </c>
      <c r="R1049" s="30">
        <v>333.33334350585938</v>
      </c>
      <c r="S1049" s="1">
        <v>194</v>
      </c>
      <c r="T1049" s="1">
        <v>116</v>
      </c>
      <c r="U1049" s="148">
        <v>0.59793812036514282</v>
      </c>
      <c r="V1049" s="148">
        <v>0.4337349534034729</v>
      </c>
      <c r="W1049" s="149">
        <v>48.700284930000002</v>
      </c>
      <c r="X1049" s="149">
        <v>322.89157104492188</v>
      </c>
      <c r="Y1049" s="1">
        <v>116</v>
      </c>
      <c r="Z1049" s="30">
        <v>84.618545532226563</v>
      </c>
      <c r="AA1049" s="148">
        <v>0.53500000000000003</v>
      </c>
      <c r="AB1049" s="30">
        <v>49.9</v>
      </c>
      <c r="AC1049" s="30">
        <v>360.4</v>
      </c>
      <c r="AD1049" s="30">
        <v>85.350517272949219</v>
      </c>
      <c r="AE1049" s="148">
        <v>0.48399999999999999</v>
      </c>
      <c r="AF1049" s="30">
        <v>50.11</v>
      </c>
      <c r="AG1049" s="30">
        <v>349.5</v>
      </c>
      <c r="AH1049" s="30">
        <v>83.138778686523438</v>
      </c>
      <c r="AI1049" s="148">
        <v>0.59899999999999998</v>
      </c>
      <c r="AJ1049" s="30">
        <v>49.425899569999999</v>
      </c>
      <c r="AK1049" s="30">
        <v>363.2</v>
      </c>
      <c r="AL1049" s="30">
        <v>82.660316467285156</v>
      </c>
      <c r="AM1049" s="148">
        <v>0.55600000000000005</v>
      </c>
      <c r="AN1049" s="30">
        <v>49.206840149999998</v>
      </c>
      <c r="AO1049" s="30">
        <v>350</v>
      </c>
      <c r="AP1049" s="148">
        <v>0.44067797064781189</v>
      </c>
      <c r="AQ1049" s="30">
        <v>52.42285493</v>
      </c>
      <c r="AR1049" s="30">
        <v>318.64407348632813</v>
      </c>
      <c r="AS1049" s="30">
        <v>195</v>
      </c>
      <c r="AT1049" s="30">
        <v>117</v>
      </c>
      <c r="AU1049" s="148">
        <v>0.59793812036514282</v>
      </c>
      <c r="AV1049" s="30">
        <v>89.854232788085938</v>
      </c>
      <c r="AW1049" s="148">
        <v>0.38775509595870972</v>
      </c>
      <c r="AX1049" s="30">
        <v>52.773833070000002</v>
      </c>
      <c r="AY1049" s="30">
        <v>303.06121826171881</v>
      </c>
      <c r="AZ1049" s="30">
        <v>117</v>
      </c>
      <c r="BA1049" s="30">
        <v>88.753273010253906</v>
      </c>
      <c r="BB1049" s="148">
        <v>0.47299999999999998</v>
      </c>
      <c r="BC1049" s="30">
        <v>51.83</v>
      </c>
      <c r="BD1049" s="30">
        <v>341.8</v>
      </c>
      <c r="BE1049" s="30">
        <v>90.574607849121094</v>
      </c>
      <c r="BF1049" s="147">
        <v>0.442</v>
      </c>
      <c r="BG1049" s="30">
        <v>52.73</v>
      </c>
      <c r="BH1049" s="30">
        <v>331.4</v>
      </c>
      <c r="BI1049" s="30">
        <v>85.447853088378906</v>
      </c>
      <c r="BJ1049" s="148">
        <v>0.51600000000000001</v>
      </c>
      <c r="BK1049" s="30">
        <v>50.250123180000003</v>
      </c>
      <c r="BL1049" s="30">
        <v>347.1</v>
      </c>
      <c r="BM1049" s="30">
        <v>85.926605224609375</v>
      </c>
      <c r="BN1049" s="148">
        <v>0.41199999999999998</v>
      </c>
      <c r="BO1049" s="30">
        <v>50.465282379999998</v>
      </c>
      <c r="BP1049" s="30">
        <v>322.39999999999998</v>
      </c>
      <c r="BQ1049" s="148"/>
      <c r="BR1049" s="148"/>
      <c r="BS1049" s="148"/>
      <c r="BT1049" s="148">
        <v>0.95300000000000007</v>
      </c>
      <c r="BU1049" s="148">
        <v>2.1999999999999999E-2</v>
      </c>
      <c r="BV1049" s="148">
        <v>2.500000037252903E-2</v>
      </c>
      <c r="BW1049" s="148"/>
      <c r="BX1049" s="148">
        <v>8.1000000000000003E-2</v>
      </c>
      <c r="BY1049" s="148">
        <v>0.51200000000000001</v>
      </c>
      <c r="BZ1049" s="1"/>
      <c r="CA1049" s="150">
        <v>8314.6201171875</v>
      </c>
      <c r="CB1049" s="150">
        <v>9912.1299999999992</v>
      </c>
      <c r="CC1049" s="124" t="s">
        <v>4438</v>
      </c>
      <c r="CD1049" t="s">
        <v>4633</v>
      </c>
    </row>
    <row r="1050" spans="1:82" x14ac:dyDescent="0.3">
      <c r="A1050" s="1">
        <v>750854020</v>
      </c>
      <c r="B1050" s="124" t="s">
        <v>4438</v>
      </c>
      <c r="C1050" t="s">
        <v>358</v>
      </c>
      <c r="D1050" t="s">
        <v>1543</v>
      </c>
      <c r="E1050" s="30">
        <v>96.030570983886719</v>
      </c>
      <c r="F1050" s="30">
        <v>92.999588012695313</v>
      </c>
      <c r="G1050" s="30">
        <v>93.706199645996094</v>
      </c>
      <c r="H1050" s="30">
        <v>94.251907348632813</v>
      </c>
      <c r="I1050" s="1">
        <v>321</v>
      </c>
      <c r="J1050" s="1" t="s">
        <v>4733</v>
      </c>
      <c r="K1050" s="1">
        <v>6</v>
      </c>
      <c r="L1050" t="s">
        <v>3865</v>
      </c>
      <c r="M1050" t="s">
        <v>3913</v>
      </c>
      <c r="N1050" t="s">
        <v>3917</v>
      </c>
      <c r="O1050" t="s">
        <v>3921</v>
      </c>
      <c r="P1050" s="148">
        <v>0.58235293626785278</v>
      </c>
      <c r="Q1050" s="30">
        <v>54.546086930000001</v>
      </c>
      <c r="R1050" s="30">
        <v>371.17648315429688</v>
      </c>
      <c r="S1050" s="1">
        <v>228</v>
      </c>
      <c r="T1050" s="1">
        <v>117</v>
      </c>
      <c r="U1050" s="148">
        <v>0.51315790414810181</v>
      </c>
      <c r="V1050" s="148">
        <v>0.36559140682220459</v>
      </c>
      <c r="W1050" s="149">
        <v>53.26553878</v>
      </c>
      <c r="X1050" s="149">
        <v>323.65591430664063</v>
      </c>
      <c r="Y1050" s="1">
        <v>117</v>
      </c>
      <c r="Z1050" s="30">
        <v>89.754104614257813</v>
      </c>
      <c r="AA1050" s="148">
        <v>0.64300000000000002</v>
      </c>
      <c r="AB1050" s="30">
        <v>51.6</v>
      </c>
      <c r="AC1050" s="30">
        <v>384.2</v>
      </c>
      <c r="AD1050" s="30">
        <v>88.001182556152344</v>
      </c>
      <c r="AE1050" s="148">
        <v>0.48599999999999999</v>
      </c>
      <c r="AF1050" s="30">
        <v>51.01</v>
      </c>
      <c r="AG1050" s="30">
        <v>350.5</v>
      </c>
      <c r="AH1050" s="30">
        <v>87.806777954101563</v>
      </c>
      <c r="AI1050" s="148">
        <v>0.54100000000000004</v>
      </c>
      <c r="AJ1050" s="30">
        <v>50.972004920000003</v>
      </c>
      <c r="AK1050" s="30">
        <v>362.9</v>
      </c>
      <c r="AL1050" s="30">
        <v>85.860137939453125</v>
      </c>
      <c r="AM1050" s="148">
        <v>0.45600000000000002</v>
      </c>
      <c r="AN1050" s="30">
        <v>50.295733730000002</v>
      </c>
      <c r="AO1050" s="30">
        <v>344.8</v>
      </c>
      <c r="AP1050" s="148">
        <v>0.62941175699234009</v>
      </c>
      <c r="AQ1050" s="30">
        <v>55.455198780000003</v>
      </c>
      <c r="AR1050" s="30">
        <v>378.23529052734381</v>
      </c>
      <c r="AS1050" s="30">
        <v>228</v>
      </c>
      <c r="AT1050" s="30">
        <v>117</v>
      </c>
      <c r="AU1050" s="148">
        <v>0.51315790414810181</v>
      </c>
      <c r="AV1050" s="30">
        <v>94.251907348632813</v>
      </c>
      <c r="AW1050" s="148">
        <v>0.48387095332145691</v>
      </c>
      <c r="AX1050" s="30">
        <v>55.294211799999999</v>
      </c>
      <c r="AY1050" s="30">
        <v>333.33334350585938</v>
      </c>
      <c r="AZ1050" s="30">
        <v>117</v>
      </c>
      <c r="BA1050" s="30">
        <v>89.969841003417969</v>
      </c>
      <c r="BB1050" s="148">
        <v>0.68900000000000006</v>
      </c>
      <c r="BC1050" s="30">
        <v>52.42</v>
      </c>
      <c r="BD1050" s="30">
        <v>390.3</v>
      </c>
      <c r="BE1050" s="30">
        <v>90.838340759277344</v>
      </c>
      <c r="BF1050" s="147">
        <v>0.57700000000000007</v>
      </c>
      <c r="BG1050" s="30">
        <v>52.86</v>
      </c>
      <c r="BH1050" s="30">
        <v>356.8</v>
      </c>
      <c r="BI1050" s="30">
        <v>87.6700439453125</v>
      </c>
      <c r="BJ1050" s="148">
        <v>0.60299999999999998</v>
      </c>
      <c r="BK1050" s="30">
        <v>51.332600050000003</v>
      </c>
      <c r="BL1050" s="30">
        <v>367.5</v>
      </c>
      <c r="BM1050" s="30">
        <v>88.860420227050781</v>
      </c>
      <c r="BN1050" s="148">
        <v>0.51200000000000001</v>
      </c>
      <c r="BO1050" s="30">
        <v>51.927418410000001</v>
      </c>
      <c r="BP1050" s="30">
        <v>346.4</v>
      </c>
      <c r="BQ1050" s="148">
        <v>1.6E-2</v>
      </c>
      <c r="BR1050" s="148">
        <v>2.8000000000000001E-2</v>
      </c>
      <c r="BS1050" s="148"/>
      <c r="BT1050" s="148">
        <v>0.94100000000000006</v>
      </c>
      <c r="BU1050" s="148"/>
      <c r="BV1050" s="148">
        <v>1.6000000759959221E-2</v>
      </c>
      <c r="BW1050" s="148"/>
      <c r="BX1050" s="148">
        <v>0.13400000000000001</v>
      </c>
      <c r="BY1050" s="148">
        <v>0.58699999999999997</v>
      </c>
      <c r="BZ1050" s="1"/>
      <c r="CA1050" s="150">
        <v>7270.2900390625</v>
      </c>
      <c r="CB1050" s="150">
        <v>9480.86</v>
      </c>
      <c r="CC1050" s="124" t="s">
        <v>4438</v>
      </c>
      <c r="CD1050" t="s">
        <v>4634</v>
      </c>
    </row>
    <row r="1051" spans="1:82" x14ac:dyDescent="0.3">
      <c r="A1051" s="1">
        <v>750864020</v>
      </c>
      <c r="B1051" s="124" t="s">
        <v>4439</v>
      </c>
      <c r="C1051" t="s">
        <v>359</v>
      </c>
      <c r="D1051" t="s">
        <v>1544</v>
      </c>
      <c r="E1051" s="30">
        <v>87.458892822265625</v>
      </c>
      <c r="F1051" s="30">
        <v>88.352973937988281</v>
      </c>
      <c r="G1051" s="30">
        <v>83.910736083984375</v>
      </c>
      <c r="H1051" s="30">
        <v>83.588714599609375</v>
      </c>
      <c r="I1051" s="1">
        <v>139</v>
      </c>
      <c r="J1051" s="1" t="s">
        <v>4733</v>
      </c>
      <c r="K1051" s="1">
        <v>8</v>
      </c>
      <c r="L1051" t="s">
        <v>3865</v>
      </c>
      <c r="M1051" t="s">
        <v>3913</v>
      </c>
      <c r="N1051" t="s">
        <v>3918</v>
      </c>
      <c r="O1051" t="s">
        <v>3921</v>
      </c>
      <c r="P1051" s="148">
        <v>0.31460675597190862</v>
      </c>
      <c r="Q1051" s="30">
        <v>50.98058528</v>
      </c>
      <c r="R1051" s="30">
        <v>292.13482666015631</v>
      </c>
      <c r="S1051" s="1">
        <v>121</v>
      </c>
      <c r="T1051" s="1">
        <v>91</v>
      </c>
      <c r="U1051" s="148">
        <v>0.75206613540649414</v>
      </c>
      <c r="V1051" s="148">
        <v>0.25</v>
      </c>
      <c r="W1051" s="149">
        <v>51.340250830000002</v>
      </c>
      <c r="X1051" s="149"/>
      <c r="Y1051" s="1">
        <v>91</v>
      </c>
      <c r="Z1051" s="30">
        <v>91.566658020019531</v>
      </c>
      <c r="AA1051" s="148">
        <v>0.27600000000000002</v>
      </c>
      <c r="AB1051" s="30">
        <v>52.2</v>
      </c>
      <c r="AC1051" s="30">
        <v>278.2</v>
      </c>
      <c r="AD1051" s="30">
        <v>92.507308959960938</v>
      </c>
      <c r="AE1051" s="148">
        <v>0.222</v>
      </c>
      <c r="AF1051" s="30">
        <v>52.54</v>
      </c>
      <c r="AG1051" s="30">
        <v>259.7</v>
      </c>
      <c r="AH1051" s="30">
        <v>87.689674377441406</v>
      </c>
      <c r="AI1051" s="148">
        <v>0.32500000000000001</v>
      </c>
      <c r="AJ1051" s="30">
        <v>50.933218609999997</v>
      </c>
      <c r="AK1051" s="30">
        <v>292.8</v>
      </c>
      <c r="AL1051" s="30">
        <v>88.894767761230469</v>
      </c>
      <c r="AM1051" s="148">
        <v>0.28799999999999998</v>
      </c>
      <c r="AN1051" s="30">
        <v>51.32841363</v>
      </c>
      <c r="AO1051" s="30">
        <v>278.8</v>
      </c>
      <c r="AP1051" s="148">
        <v>0.14606741070747381</v>
      </c>
      <c r="AQ1051" s="30">
        <v>49.32787673</v>
      </c>
      <c r="AR1051" s="30"/>
      <c r="AS1051" s="30">
        <v>121</v>
      </c>
      <c r="AT1051" s="30">
        <v>91</v>
      </c>
      <c r="AU1051" s="148">
        <v>0.75206613540649414</v>
      </c>
      <c r="AV1051" s="30">
        <v>83.588714599609375</v>
      </c>
      <c r="AW1051" s="148">
        <v>7.8125E-2</v>
      </c>
      <c r="AX1051" s="30">
        <v>49.182956590000003</v>
      </c>
      <c r="AY1051" s="30"/>
      <c r="AZ1051" s="30">
        <v>91</v>
      </c>
      <c r="BA1051" s="30">
        <v>87.083061218261719</v>
      </c>
      <c r="BB1051" s="148">
        <v>0.17199999999999999</v>
      </c>
      <c r="BC1051" s="30">
        <v>51.02</v>
      </c>
      <c r="BD1051" s="30">
        <v>244.8</v>
      </c>
      <c r="BE1051" s="30">
        <v>87.328681945800781</v>
      </c>
      <c r="BF1051" s="147">
        <v>0.125</v>
      </c>
      <c r="BG1051" s="30">
        <v>51.13</v>
      </c>
      <c r="BH1051" s="30">
        <v>223.6</v>
      </c>
      <c r="BI1051" s="30">
        <v>88.318511962890625</v>
      </c>
      <c r="BJ1051" s="148">
        <v>0.28899999999999998</v>
      </c>
      <c r="BK1051" s="30">
        <v>51.648484600000003</v>
      </c>
      <c r="BL1051" s="30">
        <v>253</v>
      </c>
      <c r="BM1051" s="30">
        <v>89.572456359863281</v>
      </c>
      <c r="BN1051" s="148">
        <v>0.22700000000000001</v>
      </c>
      <c r="BO1051" s="30">
        <v>52.282277960000002</v>
      </c>
      <c r="BP1051" s="30">
        <v>231.8</v>
      </c>
      <c r="BQ1051" s="148"/>
      <c r="BR1051" s="148">
        <v>5.8000000000000003E-2</v>
      </c>
      <c r="BS1051" s="148"/>
      <c r="BT1051" s="148">
        <v>0.90600000000000003</v>
      </c>
      <c r="BU1051" s="148"/>
      <c r="BV1051" s="148">
        <v>3.5999998450279243E-2</v>
      </c>
      <c r="BW1051" s="148"/>
      <c r="BX1051" s="148">
        <v>0.108</v>
      </c>
      <c r="BY1051" s="148">
        <v>0.64600000000000002</v>
      </c>
      <c r="BZ1051" s="1"/>
      <c r="CA1051" s="150">
        <v>10367.8798828125</v>
      </c>
      <c r="CB1051" s="150">
        <v>11330.14</v>
      </c>
      <c r="CC1051" s="124" t="s">
        <v>4439</v>
      </c>
      <c r="CD1051" t="s">
        <v>4635</v>
      </c>
    </row>
    <row r="1052" spans="1:82" x14ac:dyDescent="0.3">
      <c r="A1052" s="1">
        <v>750871050</v>
      </c>
      <c r="B1052" s="124" t="s">
        <v>4440</v>
      </c>
      <c r="C1052" t="s">
        <v>360</v>
      </c>
      <c r="D1052" t="s">
        <v>1545</v>
      </c>
      <c r="E1052" s="30">
        <v>88.480728149414063</v>
      </c>
      <c r="F1052" s="30">
        <v>88.904808044433594</v>
      </c>
      <c r="G1052" s="30">
        <v>83.656013488769531</v>
      </c>
      <c r="H1052" s="30">
        <v>85.135452270507813</v>
      </c>
      <c r="I1052" s="1">
        <v>322</v>
      </c>
      <c r="J1052" s="1">
        <v>6</v>
      </c>
      <c r="K1052" s="1">
        <v>12</v>
      </c>
      <c r="L1052" t="s">
        <v>3865</v>
      </c>
      <c r="M1052" t="s">
        <v>3913</v>
      </c>
      <c r="N1052" t="s">
        <v>3916</v>
      </c>
      <c r="O1052" t="s">
        <v>3921</v>
      </c>
      <c r="P1052" s="148">
        <v>0.37804877758026117</v>
      </c>
      <c r="Q1052" s="30">
        <v>51.40562997</v>
      </c>
      <c r="R1052" s="30">
        <v>311.58535766601563</v>
      </c>
      <c r="S1052" s="1">
        <v>231</v>
      </c>
      <c r="T1052" s="1">
        <v>157</v>
      </c>
      <c r="U1052" s="148">
        <v>0.67965370416641235</v>
      </c>
      <c r="V1052" s="148">
        <v>0.26923078298568731</v>
      </c>
      <c r="W1052" s="149">
        <v>51.568898539999999</v>
      </c>
      <c r="X1052" s="149">
        <v>277.88461303710938</v>
      </c>
      <c r="Y1052" s="1">
        <v>157</v>
      </c>
      <c r="Z1052" s="30">
        <v>88.545738220214844</v>
      </c>
      <c r="AA1052" s="148">
        <v>0.42399999999999999</v>
      </c>
      <c r="AB1052" s="30">
        <v>51.2</v>
      </c>
      <c r="AC1052" s="30">
        <v>318.5</v>
      </c>
      <c r="AD1052" s="30">
        <v>88.708023071289063</v>
      </c>
      <c r="AE1052" s="148">
        <v>0.34599999999999997</v>
      </c>
      <c r="AF1052" s="30">
        <v>51.25</v>
      </c>
      <c r="AG1052" s="30">
        <v>295.2</v>
      </c>
      <c r="AH1052" s="30">
        <v>86.197029113769531</v>
      </c>
      <c r="AI1052" s="148">
        <v>0.44</v>
      </c>
      <c r="AJ1052" s="30">
        <v>50.438833250000002</v>
      </c>
      <c r="AK1052" s="30">
        <v>322</v>
      </c>
      <c r="AL1052" s="30">
        <v>86.448440551757813</v>
      </c>
      <c r="AM1052" s="148">
        <v>0.28000000000000003</v>
      </c>
      <c r="AN1052" s="30">
        <v>50.495933899999997</v>
      </c>
      <c r="AO1052" s="30">
        <v>288.2</v>
      </c>
      <c r="AP1052" s="148">
        <v>0.16326530277729029</v>
      </c>
      <c r="AQ1052" s="30">
        <v>49.168541220000002</v>
      </c>
      <c r="AR1052" s="30">
        <v>236.73469543457031</v>
      </c>
      <c r="AS1052" s="30">
        <v>231</v>
      </c>
      <c r="AT1052" s="30">
        <v>157</v>
      </c>
      <c r="AU1052" s="148">
        <v>0.67965370416641235</v>
      </c>
      <c r="AV1052" s="30">
        <v>85.135452270507813</v>
      </c>
      <c r="AW1052" s="148">
        <v>0.1030927821993828</v>
      </c>
      <c r="AX1052" s="30">
        <v>50.069416580000002</v>
      </c>
      <c r="AY1052" s="30"/>
      <c r="AZ1052" s="30">
        <v>157</v>
      </c>
      <c r="BA1052" s="30">
        <v>83.330253601074219</v>
      </c>
      <c r="BB1052" s="148">
        <v>0.23599999999999999</v>
      </c>
      <c r="BC1052" s="30">
        <v>49.2</v>
      </c>
      <c r="BD1052" s="30">
        <v>249.1</v>
      </c>
      <c r="BE1052" s="30">
        <v>84.042182922363281</v>
      </c>
      <c r="BF1052" s="147">
        <v>0.17100000000000001</v>
      </c>
      <c r="BG1052" s="30">
        <v>49.51</v>
      </c>
      <c r="BH1052" s="30">
        <v>221.9</v>
      </c>
      <c r="BI1052" s="30">
        <v>81.097862243652344</v>
      </c>
      <c r="BJ1052" s="148">
        <v>0.33100000000000002</v>
      </c>
      <c r="BK1052" s="30">
        <v>48.131145269999998</v>
      </c>
      <c r="BL1052" s="30">
        <v>289.2</v>
      </c>
      <c r="BM1052" s="30">
        <v>80.937026977539063</v>
      </c>
      <c r="BN1052" s="148">
        <v>0.188</v>
      </c>
      <c r="BO1052" s="30">
        <v>47.978606859999999</v>
      </c>
      <c r="BP1052" s="30">
        <v>244.7</v>
      </c>
      <c r="BQ1052" s="148"/>
      <c r="BR1052" s="148"/>
      <c r="BS1052" s="148"/>
      <c r="BT1052" s="148">
        <v>0.95300000000000007</v>
      </c>
      <c r="BU1052" s="148"/>
      <c r="BV1052" s="148">
        <v>4.6999998390674591E-2</v>
      </c>
      <c r="BW1052" s="148"/>
      <c r="BX1052" s="148">
        <v>0.186</v>
      </c>
      <c r="BY1052" s="148">
        <v>0.55300000000000005</v>
      </c>
      <c r="BZ1052" s="1"/>
      <c r="CA1052" s="150">
        <v>7357.3701171875</v>
      </c>
      <c r="CB1052" s="150">
        <v>11115.67</v>
      </c>
      <c r="CC1052" s="124" t="s">
        <v>4440</v>
      </c>
      <c r="CD1052" t="s">
        <v>4633</v>
      </c>
    </row>
    <row r="1053" spans="1:82" x14ac:dyDescent="0.3">
      <c r="A1053" s="1">
        <v>750874020</v>
      </c>
      <c r="B1053" s="124" t="s">
        <v>4440</v>
      </c>
      <c r="C1053" t="s">
        <v>360</v>
      </c>
      <c r="D1053" t="s">
        <v>1546</v>
      </c>
      <c r="E1053" s="30">
        <v>83.905853271484375</v>
      </c>
      <c r="F1053" s="30">
        <v>81.382957458496094</v>
      </c>
      <c r="G1053" s="30">
        <v>88.501472473144531</v>
      </c>
      <c r="H1053" s="30">
        <v>84.028945922851563</v>
      </c>
      <c r="I1053" s="1">
        <v>263</v>
      </c>
      <c r="J1053" s="1" t="s">
        <v>4733</v>
      </c>
      <c r="K1053" s="1">
        <v>5</v>
      </c>
      <c r="L1053" t="s">
        <v>3865</v>
      </c>
      <c r="M1053" t="s">
        <v>3913</v>
      </c>
      <c r="N1053" t="s">
        <v>3916</v>
      </c>
      <c r="O1053" t="s">
        <v>3921</v>
      </c>
      <c r="P1053" s="148">
        <v>0.3888888955116272</v>
      </c>
      <c r="Q1053" s="30">
        <v>49.502653719999998</v>
      </c>
      <c r="R1053" s="30">
        <v>323.80950927734381</v>
      </c>
      <c r="S1053" s="1">
        <v>181</v>
      </c>
      <c r="T1053" s="1">
        <v>127</v>
      </c>
      <c r="U1053" s="148">
        <v>0.70165747404098511</v>
      </c>
      <c r="V1053" s="148">
        <v>0.28571429848670959</v>
      </c>
      <c r="W1053" s="149">
        <v>48.452276500000004</v>
      </c>
      <c r="X1053" s="149">
        <v>292.20779418945313</v>
      </c>
      <c r="Y1053" s="1">
        <v>127</v>
      </c>
      <c r="Z1053" s="30">
        <v>84.920639038085938</v>
      </c>
      <c r="AA1053" s="148">
        <v>0.309</v>
      </c>
      <c r="AB1053" s="30">
        <v>50</v>
      </c>
      <c r="AC1053" s="30">
        <v>291.8</v>
      </c>
      <c r="AD1053" s="30">
        <v>83.701210021972656</v>
      </c>
      <c r="AE1053" s="148">
        <v>0.22500000000000001</v>
      </c>
      <c r="AF1053" s="30">
        <v>49.55</v>
      </c>
      <c r="AG1053" s="30">
        <v>264.8</v>
      </c>
      <c r="AH1053" s="30">
        <v>87.980926513671875</v>
      </c>
      <c r="AI1053" s="148">
        <v>0.34899999999999998</v>
      </c>
      <c r="AJ1053" s="30">
        <v>51.029684889999999</v>
      </c>
      <c r="AK1053" s="30">
        <v>296.8</v>
      </c>
      <c r="AL1053" s="30">
        <v>87.934585571289063</v>
      </c>
      <c r="AM1053" s="148">
        <v>0.28599999999999998</v>
      </c>
      <c r="AN1053" s="30">
        <v>51.001665840000001</v>
      </c>
      <c r="AO1053" s="30">
        <v>270.7</v>
      </c>
      <c r="AP1053" s="148">
        <v>0.2380952388048172</v>
      </c>
      <c r="AQ1053" s="30">
        <v>52.199502410000001</v>
      </c>
      <c r="AR1053" s="30">
        <v>251.58729553222659</v>
      </c>
      <c r="AS1053" s="30">
        <v>182</v>
      </c>
      <c r="AT1053" s="30">
        <v>128</v>
      </c>
      <c r="AU1053" s="148">
        <v>0.70165747404098511</v>
      </c>
      <c r="AV1053" s="30">
        <v>84.028945922851563</v>
      </c>
      <c r="AW1053" s="148">
        <v>0.15584415197372439</v>
      </c>
      <c r="AX1053" s="30">
        <v>49.435261189999999</v>
      </c>
      <c r="AY1053" s="30">
        <v>212.98701477050781</v>
      </c>
      <c r="AZ1053" s="30">
        <v>128</v>
      </c>
      <c r="BA1053" s="30">
        <v>83.907608032226563</v>
      </c>
      <c r="BB1053" s="148">
        <v>0.27200000000000002</v>
      </c>
      <c r="BC1053" s="30">
        <v>49.48</v>
      </c>
      <c r="BD1053" s="30">
        <v>260</v>
      </c>
      <c r="BE1053" s="30">
        <v>83.900177001953125</v>
      </c>
      <c r="BF1053" s="147">
        <v>0.21</v>
      </c>
      <c r="BG1053" s="30">
        <v>49.44</v>
      </c>
      <c r="BH1053" s="30">
        <v>233.6</v>
      </c>
      <c r="BI1053" s="30">
        <v>84.489181518554688</v>
      </c>
      <c r="BJ1053" s="148">
        <v>0.29599999999999999</v>
      </c>
      <c r="BK1053" s="30">
        <v>49.783132590000001</v>
      </c>
      <c r="BL1053" s="30">
        <v>271</v>
      </c>
      <c r="BM1053" s="30">
        <v>84.583213806152344</v>
      </c>
      <c r="BN1053" s="148">
        <v>0.221</v>
      </c>
      <c r="BO1053" s="30">
        <v>49.79577141</v>
      </c>
      <c r="BP1053" s="30">
        <v>244.3</v>
      </c>
      <c r="BQ1053" s="148"/>
      <c r="BR1053" s="148"/>
      <c r="BS1053" s="148"/>
      <c r="BT1053" s="148">
        <v>0.98099999999999998</v>
      </c>
      <c r="BU1053" s="148"/>
      <c r="BV1053" s="148">
        <v>1.8999999389052391E-2</v>
      </c>
      <c r="BW1053" s="148"/>
      <c r="BX1053" s="148">
        <v>0.14799999999999999</v>
      </c>
      <c r="BY1053" s="148">
        <v>0.61599999999999999</v>
      </c>
      <c r="BZ1053" s="1"/>
      <c r="CA1053" s="150">
        <v>7351.3701171875</v>
      </c>
      <c r="CB1053" s="150">
        <v>11171.61</v>
      </c>
      <c r="CC1053" s="124" t="s">
        <v>4440</v>
      </c>
      <c r="CD1053" t="s">
        <v>4634</v>
      </c>
    </row>
    <row r="1054" spans="1:82" x14ac:dyDescent="0.3">
      <c r="A1054" s="1">
        <v>760811050</v>
      </c>
      <c r="B1054" s="124" t="s">
        <v>4441</v>
      </c>
      <c r="C1054" t="s">
        <v>361</v>
      </c>
      <c r="D1054" t="s">
        <v>1547</v>
      </c>
      <c r="E1054" s="30">
        <v>86.468917846679688</v>
      </c>
      <c r="F1054" s="30">
        <v>82.203025817871094</v>
      </c>
      <c r="G1054" s="30">
        <v>89.431663513183594</v>
      </c>
      <c r="H1054" s="30">
        <v>84.134162902832031</v>
      </c>
      <c r="I1054" s="1">
        <v>65</v>
      </c>
      <c r="J1054" s="1">
        <v>7</v>
      </c>
      <c r="K1054" s="1">
        <v>12</v>
      </c>
      <c r="L1054" t="s">
        <v>3844</v>
      </c>
      <c r="M1054" t="s">
        <v>3909</v>
      </c>
      <c r="N1054" t="s">
        <v>3916</v>
      </c>
      <c r="O1054" t="s">
        <v>3921</v>
      </c>
      <c r="P1054" s="148">
        <v>0.70370370149612427</v>
      </c>
      <c r="Q1054" s="30">
        <v>50.568792449999997</v>
      </c>
      <c r="R1054" s="30"/>
      <c r="S1054" s="1">
        <v>43</v>
      </c>
      <c r="T1054" s="1">
        <v>20</v>
      </c>
      <c r="U1054" s="148">
        <v>0.46511629223823547</v>
      </c>
      <c r="V1054" s="148"/>
      <c r="W1054" s="149">
        <v>48.792065090000001</v>
      </c>
      <c r="X1054" s="149"/>
      <c r="Y1054" s="1">
        <v>20</v>
      </c>
      <c r="Z1054" s="30">
        <v>83.410179138183594</v>
      </c>
      <c r="AA1054" s="148">
        <v>0.45500000000000002</v>
      </c>
      <c r="AB1054" s="30">
        <v>49.5</v>
      </c>
      <c r="AC1054" s="30">
        <v>333.3</v>
      </c>
      <c r="AD1054" s="30">
        <v>84.732025146484375</v>
      </c>
      <c r="AE1054" s="148">
        <v>0.23499999999999999</v>
      </c>
      <c r="AF1054" s="30">
        <v>49.9</v>
      </c>
      <c r="AG1054" s="30">
        <v>288.2</v>
      </c>
      <c r="AH1054" s="30">
        <v>85.514228820800781</v>
      </c>
      <c r="AI1054" s="148">
        <v>0.47499999999999998</v>
      </c>
      <c r="AJ1054" s="30">
        <v>50.212680980000002</v>
      </c>
      <c r="AK1054" s="30">
        <v>307.5</v>
      </c>
      <c r="AL1054" s="30">
        <v>87.907371520996094</v>
      </c>
      <c r="AM1054" s="148">
        <v>0.36799999999999999</v>
      </c>
      <c r="AN1054" s="30">
        <v>50.992403760000002</v>
      </c>
      <c r="AO1054" s="30">
        <v>247.4</v>
      </c>
      <c r="AP1054" s="148">
        <v>0.40740740299224848</v>
      </c>
      <c r="AQ1054" s="30">
        <v>52.781362919999999</v>
      </c>
      <c r="AR1054" s="30"/>
      <c r="AS1054" s="30">
        <v>43</v>
      </c>
      <c r="AT1054" s="30">
        <v>20</v>
      </c>
      <c r="AU1054" s="148">
        <v>0.46511629223823547</v>
      </c>
      <c r="AV1054" s="30">
        <v>84.134162902832031</v>
      </c>
      <c r="AW1054" s="148"/>
      <c r="AX1054" s="30">
        <v>49.495561330000001</v>
      </c>
      <c r="AY1054" s="30"/>
      <c r="AZ1054" s="30">
        <v>20</v>
      </c>
      <c r="BA1054" s="30">
        <v>83.701416015625</v>
      </c>
      <c r="BB1054" s="148">
        <v>0.22900000000000001</v>
      </c>
      <c r="BC1054" s="30">
        <v>49.38</v>
      </c>
      <c r="BD1054" s="30">
        <v>262.89999999999998</v>
      </c>
      <c r="BE1054" s="30">
        <v>82.926399230957031</v>
      </c>
      <c r="BF1054" s="147">
        <v>0.105</v>
      </c>
      <c r="BG1054" s="30">
        <v>48.96</v>
      </c>
      <c r="BH1054" s="30">
        <v>205.3</v>
      </c>
      <c r="BI1054" s="30">
        <v>85.906410217285156</v>
      </c>
      <c r="BJ1054" s="148">
        <v>0.33300000000000002</v>
      </c>
      <c r="BK1054" s="30">
        <v>50.473498229999997</v>
      </c>
      <c r="BL1054" s="30">
        <v>287.2</v>
      </c>
      <c r="BM1054" s="30">
        <v>85.16827392578125</v>
      </c>
      <c r="BN1054" s="148">
        <v>0.318</v>
      </c>
      <c r="BO1054" s="30">
        <v>50.087349260000003</v>
      </c>
      <c r="BP1054" s="30">
        <v>245.5</v>
      </c>
      <c r="BQ1054" s="148"/>
      <c r="BR1054" s="148"/>
      <c r="BS1054" s="148"/>
      <c r="BT1054" s="148">
        <v>0.96899999999999997</v>
      </c>
      <c r="BU1054" s="148"/>
      <c r="BV1054" s="148">
        <v>3.0999999493360519E-2</v>
      </c>
      <c r="BW1054" s="148"/>
      <c r="BX1054" s="148">
        <v>0.13800000000000001</v>
      </c>
      <c r="BY1054" s="148">
        <v>0.38500000000000001</v>
      </c>
      <c r="BZ1054" s="1"/>
      <c r="CA1054" s="150">
        <v>15630.33984375</v>
      </c>
      <c r="CB1054" s="150">
        <v>16433.95</v>
      </c>
      <c r="CC1054" s="124" t="s">
        <v>4441</v>
      </c>
      <c r="CD1054" t="s">
        <v>4633</v>
      </c>
    </row>
    <row r="1055" spans="1:82" x14ac:dyDescent="0.3">
      <c r="A1055" s="1">
        <v>760814020</v>
      </c>
      <c r="B1055" s="124" t="s">
        <v>4441</v>
      </c>
      <c r="C1055" t="s">
        <v>361</v>
      </c>
      <c r="D1055" t="s">
        <v>1548</v>
      </c>
      <c r="E1055" s="30">
        <v>80.329017639160156</v>
      </c>
      <c r="F1055" s="30">
        <v>77.544570922851563</v>
      </c>
      <c r="G1055" s="30">
        <v>83.439666748046875</v>
      </c>
      <c r="H1055" s="30">
        <v>83.465751647949219</v>
      </c>
      <c r="I1055" s="1">
        <v>64</v>
      </c>
      <c r="J1055" s="1" t="s">
        <v>3981</v>
      </c>
      <c r="K1055" s="1">
        <v>6</v>
      </c>
      <c r="L1055" t="s">
        <v>3844</v>
      </c>
      <c r="M1055" t="s">
        <v>3909</v>
      </c>
      <c r="N1055" t="s">
        <v>3916</v>
      </c>
      <c r="O1055" t="s">
        <v>3921</v>
      </c>
      <c r="P1055" s="148">
        <v>0.3055555522441864</v>
      </c>
      <c r="Q1055" s="30">
        <v>48.014821449999999</v>
      </c>
      <c r="R1055" s="30"/>
      <c r="S1055" s="1">
        <v>60</v>
      </c>
      <c r="T1055" s="1">
        <v>35</v>
      </c>
      <c r="U1055" s="148">
        <v>0.58333331346511841</v>
      </c>
      <c r="V1055" s="148">
        <v>0.18181818723678589</v>
      </c>
      <c r="W1055" s="149">
        <v>46.861870089999996</v>
      </c>
      <c r="X1055" s="149"/>
      <c r="Y1055" s="1">
        <v>35</v>
      </c>
      <c r="Z1055" s="30">
        <v>79.180892944335938</v>
      </c>
      <c r="AA1055" s="148">
        <v>0.41499999999999998</v>
      </c>
      <c r="AB1055" s="30">
        <v>48.1</v>
      </c>
      <c r="AC1055" s="30">
        <v>337.7</v>
      </c>
      <c r="AD1055" s="30">
        <v>76.426612854003906</v>
      </c>
      <c r="AE1055" s="148">
        <v>0.22600000000000001</v>
      </c>
      <c r="AF1055" s="30">
        <v>47.08</v>
      </c>
      <c r="AG1055" s="30">
        <v>300</v>
      </c>
      <c r="AH1055" s="30">
        <v>82.842033386230469</v>
      </c>
      <c r="AI1055" s="148">
        <v>0.37</v>
      </c>
      <c r="AJ1055" s="30">
        <v>49.327612240000001</v>
      </c>
      <c r="AK1055" s="30">
        <v>303.7</v>
      </c>
      <c r="AL1055" s="30">
        <v>82.828742980957031</v>
      </c>
      <c r="AM1055" s="148">
        <v>0.182</v>
      </c>
      <c r="AN1055" s="30">
        <v>49.26415583</v>
      </c>
      <c r="AO1055" s="30">
        <v>248.5</v>
      </c>
      <c r="AP1055" s="148">
        <v>0.2222222238779068</v>
      </c>
      <c r="AQ1055" s="30">
        <v>49.03320866</v>
      </c>
      <c r="AR1055" s="30"/>
      <c r="AS1055" s="30">
        <v>60</v>
      </c>
      <c r="AT1055" s="30">
        <v>35</v>
      </c>
      <c r="AU1055" s="148">
        <v>0.58333331346511841</v>
      </c>
      <c r="AV1055" s="30">
        <v>83.465751647949219</v>
      </c>
      <c r="AW1055" s="148">
        <v>9.0909093618392944E-2</v>
      </c>
      <c r="AX1055" s="30">
        <v>49.11248578</v>
      </c>
      <c r="AY1055" s="30"/>
      <c r="AZ1055" s="30">
        <v>35</v>
      </c>
      <c r="BA1055" s="30">
        <v>85.639678955078125</v>
      </c>
      <c r="BB1055" s="148">
        <v>0.60399999999999998</v>
      </c>
      <c r="BC1055" s="30">
        <v>50.32</v>
      </c>
      <c r="BD1055" s="30">
        <v>356.6</v>
      </c>
      <c r="BE1055" s="30">
        <v>86.415763854980469</v>
      </c>
      <c r="BF1055" s="147">
        <v>0.45200000000000001</v>
      </c>
      <c r="BG1055" s="30">
        <v>50.68</v>
      </c>
      <c r="BH1055" s="30">
        <v>325.8</v>
      </c>
      <c r="BI1055" s="30">
        <v>81.920326232910156</v>
      </c>
      <c r="BJ1055" s="148">
        <v>0.42599999999999999</v>
      </c>
      <c r="BK1055" s="30">
        <v>48.531785650000003</v>
      </c>
      <c r="BL1055" s="30">
        <v>300</v>
      </c>
      <c r="BM1055" s="30">
        <v>82.259346008300781</v>
      </c>
      <c r="BN1055" s="148">
        <v>0.27300000000000002</v>
      </c>
      <c r="BO1055" s="30">
        <v>48.637615570000001</v>
      </c>
      <c r="BP1055" s="30">
        <v>251.5</v>
      </c>
      <c r="BQ1055" s="148"/>
      <c r="BR1055" s="148"/>
      <c r="BS1055" s="148"/>
      <c r="BT1055" s="148">
        <v>0.95300000000000007</v>
      </c>
      <c r="BU1055" s="148"/>
      <c r="BV1055" s="148">
        <v>4.6999998390674591E-2</v>
      </c>
      <c r="BW1055" s="148"/>
      <c r="BX1055" s="148">
        <v>0.14099999999999999</v>
      </c>
      <c r="BY1055" s="148">
        <v>0.625</v>
      </c>
      <c r="BZ1055" s="1"/>
      <c r="CA1055" s="150">
        <v>16814.259765625</v>
      </c>
      <c r="CB1055" s="150">
        <v>18251.02</v>
      </c>
      <c r="CC1055" s="124" t="s">
        <v>4441</v>
      </c>
      <c r="CD1055" t="s">
        <v>4634</v>
      </c>
    </row>
    <row r="1056" spans="1:82" x14ac:dyDescent="0.3">
      <c r="A1056" s="1">
        <v>760821050</v>
      </c>
      <c r="B1056" s="124" t="s">
        <v>4442</v>
      </c>
      <c r="C1056" t="s">
        <v>362</v>
      </c>
      <c r="D1056" t="s">
        <v>1549</v>
      </c>
      <c r="E1056" s="30">
        <v>90.224662780761719</v>
      </c>
      <c r="F1056" s="30">
        <v>92.236557006835938</v>
      </c>
      <c r="G1056" s="30">
        <v>95.840789794921875</v>
      </c>
      <c r="H1056" s="30">
        <v>95.434333801269531</v>
      </c>
      <c r="I1056" s="1">
        <v>324</v>
      </c>
      <c r="J1056" s="1">
        <v>7</v>
      </c>
      <c r="K1056" s="1">
        <v>12</v>
      </c>
      <c r="L1056" t="s">
        <v>3844</v>
      </c>
      <c r="M1056" t="s">
        <v>3909</v>
      </c>
      <c r="N1056" t="s">
        <v>3916</v>
      </c>
      <c r="O1056" t="s">
        <v>3921</v>
      </c>
      <c r="P1056" s="148">
        <v>0.52173912525177002</v>
      </c>
      <c r="Q1056" s="30">
        <v>52.131045030000003</v>
      </c>
      <c r="R1056" s="30">
        <v>356.521728515625</v>
      </c>
      <c r="S1056" s="1">
        <v>219</v>
      </c>
      <c r="T1056" s="1">
        <v>96</v>
      </c>
      <c r="U1056" s="148">
        <v>0.43835616111755371</v>
      </c>
      <c r="V1056" s="148">
        <v>0.42592594027519232</v>
      </c>
      <c r="W1056" s="149">
        <v>52.949381930000001</v>
      </c>
      <c r="X1056" s="149">
        <v>322.22222900390631</v>
      </c>
      <c r="Y1056" s="1">
        <v>96</v>
      </c>
      <c r="Z1056" s="30">
        <v>88.545738220214844</v>
      </c>
      <c r="AA1056" s="148">
        <v>0.52800000000000002</v>
      </c>
      <c r="AB1056" s="30">
        <v>51.2</v>
      </c>
      <c r="AC1056" s="30">
        <v>348.7</v>
      </c>
      <c r="AD1056" s="30">
        <v>88.060081481933594</v>
      </c>
      <c r="AE1056" s="148">
        <v>0.45200000000000001</v>
      </c>
      <c r="AF1056" s="30">
        <v>51.03</v>
      </c>
      <c r="AG1056" s="30">
        <v>325</v>
      </c>
      <c r="AH1056" s="30">
        <v>87.061538696289063</v>
      </c>
      <c r="AI1056" s="148">
        <v>0.56700000000000006</v>
      </c>
      <c r="AJ1056" s="30">
        <v>50.725170769999998</v>
      </c>
      <c r="AK1056" s="30">
        <v>355.7</v>
      </c>
      <c r="AL1056" s="30">
        <v>86.9111328125</v>
      </c>
      <c r="AM1056" s="148">
        <v>0.48499999999999999</v>
      </c>
      <c r="AN1056" s="30">
        <v>50.653385360000001</v>
      </c>
      <c r="AO1056" s="30">
        <v>335.4</v>
      </c>
      <c r="AP1056" s="148">
        <v>0.46721312403678888</v>
      </c>
      <c r="AQ1056" s="30">
        <v>56.79043995</v>
      </c>
      <c r="AR1056" s="30">
        <v>327.86886596679688</v>
      </c>
      <c r="AS1056" s="30">
        <v>219</v>
      </c>
      <c r="AT1056" s="30">
        <v>96</v>
      </c>
      <c r="AU1056" s="148">
        <v>0.43835616111755371</v>
      </c>
      <c r="AV1056" s="30">
        <v>95.434333801269531</v>
      </c>
      <c r="AW1056" s="148">
        <v>0.2916666567325592</v>
      </c>
      <c r="AX1056" s="30">
        <v>55.971882399999998</v>
      </c>
      <c r="AY1056" s="30">
        <v>281.25</v>
      </c>
      <c r="AZ1056" s="30">
        <v>96</v>
      </c>
      <c r="BA1056" s="30">
        <v>91.433845520019531</v>
      </c>
      <c r="BB1056" s="148">
        <v>0.52800000000000002</v>
      </c>
      <c r="BC1056" s="30">
        <v>53.13</v>
      </c>
      <c r="BD1056" s="30">
        <v>351.8</v>
      </c>
      <c r="BE1056" s="30">
        <v>92.014991760253906</v>
      </c>
      <c r="BF1056" s="147">
        <v>0.435</v>
      </c>
      <c r="BG1056" s="30">
        <v>53.44</v>
      </c>
      <c r="BH1056" s="30">
        <v>329.4</v>
      </c>
      <c r="BI1056" s="30">
        <v>89.410552978515625</v>
      </c>
      <c r="BJ1056" s="148">
        <v>0.54899999999999993</v>
      </c>
      <c r="BK1056" s="30">
        <v>52.180441309999999</v>
      </c>
      <c r="BL1056" s="30">
        <v>354.4</v>
      </c>
      <c r="BM1056" s="30">
        <v>89.796340942382813</v>
      </c>
      <c r="BN1056" s="148">
        <v>0.41499999999999998</v>
      </c>
      <c r="BO1056" s="30">
        <v>52.393857050000001</v>
      </c>
      <c r="BP1056" s="30">
        <v>320.2</v>
      </c>
      <c r="BQ1056" s="148"/>
      <c r="BR1056" s="148"/>
      <c r="BS1056" s="148"/>
      <c r="BT1056" s="148">
        <v>0.95700000000000007</v>
      </c>
      <c r="BU1056" s="148">
        <v>2.1999999999999999E-2</v>
      </c>
      <c r="BV1056" s="148">
        <v>2.199999988079071E-2</v>
      </c>
      <c r="BW1056" s="148"/>
      <c r="BX1056" s="148">
        <v>9.6000000000000002E-2</v>
      </c>
      <c r="BY1056" s="148">
        <v>0.39500000000000002</v>
      </c>
      <c r="BZ1056" s="1"/>
      <c r="CA1056" s="150">
        <v>8964.0595703125</v>
      </c>
      <c r="CB1056" s="150">
        <v>9304.9599999999991</v>
      </c>
      <c r="CC1056" s="124" t="s">
        <v>4442</v>
      </c>
      <c r="CD1056" t="s">
        <v>4633</v>
      </c>
    </row>
    <row r="1057" spans="1:82" x14ac:dyDescent="0.3">
      <c r="A1057" s="1">
        <v>760824020</v>
      </c>
      <c r="B1057" s="124" t="s">
        <v>4442</v>
      </c>
      <c r="C1057" t="s">
        <v>362</v>
      </c>
      <c r="D1057" t="s">
        <v>1548</v>
      </c>
      <c r="E1057" s="30">
        <v>91.322860717773438</v>
      </c>
      <c r="F1057" s="30">
        <v>91.155067443847656</v>
      </c>
      <c r="G1057" s="30">
        <v>89.354873657226563</v>
      </c>
      <c r="H1057" s="30">
        <v>87.948188781738281</v>
      </c>
      <c r="I1057" s="1">
        <v>278</v>
      </c>
      <c r="J1057" s="1" t="s">
        <v>4733</v>
      </c>
      <c r="K1057" s="1">
        <v>6</v>
      </c>
      <c r="L1057" t="s">
        <v>3844</v>
      </c>
      <c r="M1057" t="s">
        <v>3909</v>
      </c>
      <c r="N1057" t="s">
        <v>3916</v>
      </c>
      <c r="O1057" t="s">
        <v>3921</v>
      </c>
      <c r="P1057" s="148">
        <v>0.47741934657096857</v>
      </c>
      <c r="Q1057" s="30">
        <v>52.587854329999999</v>
      </c>
      <c r="R1057" s="30">
        <v>340</v>
      </c>
      <c r="S1057" s="1">
        <v>152</v>
      </c>
      <c r="T1057" s="1">
        <v>86</v>
      </c>
      <c r="U1057" s="148">
        <v>0.56578946113586426</v>
      </c>
      <c r="V1057" s="148">
        <v>0.41249999403953552</v>
      </c>
      <c r="W1057" s="149">
        <v>52.501275700000001</v>
      </c>
      <c r="X1057" s="149">
        <v>317.5</v>
      </c>
      <c r="Y1057" s="1">
        <v>86</v>
      </c>
      <c r="Z1057" s="30">
        <v>87.337371826171875</v>
      </c>
      <c r="AA1057" s="148">
        <v>0.47699999999999998</v>
      </c>
      <c r="AB1057" s="30">
        <v>50.8</v>
      </c>
      <c r="AC1057" s="30">
        <v>347.7</v>
      </c>
      <c r="AD1057" s="30">
        <v>87.323783874511719</v>
      </c>
      <c r="AE1057" s="148">
        <v>0.30299999999999999</v>
      </c>
      <c r="AF1057" s="30">
        <v>50.78</v>
      </c>
      <c r="AG1057" s="30">
        <v>315.2</v>
      </c>
      <c r="AH1057" s="30">
        <v>85.525459289550781</v>
      </c>
      <c r="AI1057" s="148">
        <v>0.434</v>
      </c>
      <c r="AJ1057" s="30">
        <v>50.216399440000004</v>
      </c>
      <c r="AK1057" s="30">
        <v>326.5</v>
      </c>
      <c r="AL1057" s="30">
        <v>86.469551086425781</v>
      </c>
      <c r="AM1057" s="148">
        <v>0.34300000000000003</v>
      </c>
      <c r="AN1057" s="30">
        <v>50.503116919999997</v>
      </c>
      <c r="AO1057" s="30">
        <v>300</v>
      </c>
      <c r="AP1057" s="148">
        <v>0.45806452631950378</v>
      </c>
      <c r="AQ1057" s="30">
        <v>52.733326310000002</v>
      </c>
      <c r="AR1057" s="30">
        <v>321.29031372070313</v>
      </c>
      <c r="AS1057" s="30">
        <v>152</v>
      </c>
      <c r="AT1057" s="30">
        <v>86</v>
      </c>
      <c r="AU1057" s="148">
        <v>0.56578946113586426</v>
      </c>
      <c r="AV1057" s="30">
        <v>87.948188781738281</v>
      </c>
      <c r="AW1057" s="148">
        <v>0.32499998807907099</v>
      </c>
      <c r="AX1057" s="30">
        <v>51.68144401</v>
      </c>
      <c r="AY1057" s="30">
        <v>278.75</v>
      </c>
      <c r="AZ1057" s="30">
        <v>86</v>
      </c>
      <c r="BA1057" s="30">
        <v>87.516082763671875</v>
      </c>
      <c r="BB1057" s="148">
        <v>0.54100000000000004</v>
      </c>
      <c r="BC1057" s="30">
        <v>51.23</v>
      </c>
      <c r="BD1057" s="30">
        <v>345</v>
      </c>
      <c r="BE1057" s="30">
        <v>87.470695495605469</v>
      </c>
      <c r="BF1057" s="147">
        <v>0.39400000000000002</v>
      </c>
      <c r="BG1057" s="30">
        <v>51.2</v>
      </c>
      <c r="BH1057" s="30">
        <v>313.60000000000002</v>
      </c>
      <c r="BI1057" s="30">
        <v>87.325157165527344</v>
      </c>
      <c r="BJ1057" s="148">
        <v>0.47799999999999998</v>
      </c>
      <c r="BK1057" s="30">
        <v>51.164599580000001</v>
      </c>
      <c r="BL1057" s="30">
        <v>338.1</v>
      </c>
      <c r="BM1057" s="30">
        <v>87.421806335449219</v>
      </c>
      <c r="BN1057" s="148">
        <v>0.433</v>
      </c>
      <c r="BO1057" s="30">
        <v>51.210448939999999</v>
      </c>
      <c r="BP1057" s="30">
        <v>311.89999999999998</v>
      </c>
      <c r="BQ1057" s="148"/>
      <c r="BR1057" s="148"/>
      <c r="BS1057" s="148"/>
      <c r="BT1057" s="148">
        <v>0.96799999999999997</v>
      </c>
      <c r="BU1057" s="148"/>
      <c r="BV1057" s="148">
        <v>3.2000001519918442E-2</v>
      </c>
      <c r="BW1057" s="148"/>
      <c r="BX1057" s="148">
        <v>0.108</v>
      </c>
      <c r="BY1057" s="148">
        <v>0.53200000000000003</v>
      </c>
      <c r="BZ1057" s="1"/>
      <c r="CA1057" s="150">
        <v>8928.5595703125</v>
      </c>
      <c r="CB1057" s="150">
        <v>9953.34</v>
      </c>
      <c r="CC1057" s="124" t="s">
        <v>4442</v>
      </c>
      <c r="CD1057" t="s">
        <v>4634</v>
      </c>
    </row>
    <row r="1058" spans="1:82" x14ac:dyDescent="0.3">
      <c r="A1058" s="1">
        <v>760831050</v>
      </c>
      <c r="B1058" s="124" t="s">
        <v>4443</v>
      </c>
      <c r="C1058" t="s">
        <v>363</v>
      </c>
      <c r="D1058" t="s">
        <v>1550</v>
      </c>
      <c r="E1058" s="30">
        <v>79.299850463867188</v>
      </c>
      <c r="F1058" s="30">
        <v>82.942802429199219</v>
      </c>
      <c r="G1058" s="30">
        <v>82.286056518554688</v>
      </c>
      <c r="H1058" s="30">
        <v>80.145217895507813</v>
      </c>
      <c r="I1058" s="1">
        <v>520</v>
      </c>
      <c r="J1058" s="1">
        <v>7</v>
      </c>
      <c r="K1058" s="1">
        <v>12</v>
      </c>
      <c r="L1058" t="s">
        <v>3844</v>
      </c>
      <c r="M1058" t="s">
        <v>3909</v>
      </c>
      <c r="N1058" t="s">
        <v>3916</v>
      </c>
      <c r="O1058" t="s">
        <v>3921</v>
      </c>
      <c r="P1058" s="148">
        <v>0.5</v>
      </c>
      <c r="Q1058" s="30">
        <v>47.586727179999997</v>
      </c>
      <c r="R1058" s="30">
        <v>333.64486694335938</v>
      </c>
      <c r="S1058" s="1">
        <v>200</v>
      </c>
      <c r="T1058" s="1">
        <v>83</v>
      </c>
      <c r="U1058" s="148">
        <v>0.41499999165534968</v>
      </c>
      <c r="V1058" s="148">
        <v>0.20000000298023221</v>
      </c>
      <c r="W1058" s="149">
        <v>49.09858457</v>
      </c>
      <c r="X1058" s="149"/>
      <c r="Y1058" s="1">
        <v>83</v>
      </c>
      <c r="Z1058" s="30">
        <v>80.993446350097656</v>
      </c>
      <c r="AA1058" s="148">
        <v>0.6</v>
      </c>
      <c r="AB1058" s="30">
        <v>48.7</v>
      </c>
      <c r="AC1058" s="30">
        <v>363.1</v>
      </c>
      <c r="AD1058" s="30">
        <v>84.525863647460938</v>
      </c>
      <c r="AE1058" s="148">
        <v>0.49199999999999999</v>
      </c>
      <c r="AF1058" s="30">
        <v>49.83</v>
      </c>
      <c r="AG1058" s="30">
        <v>339</v>
      </c>
      <c r="AH1058" s="30">
        <v>78.237190246582031</v>
      </c>
      <c r="AI1058" s="148">
        <v>0.55899999999999994</v>
      </c>
      <c r="AJ1058" s="30">
        <v>47.802425290000002</v>
      </c>
      <c r="AK1058" s="30">
        <v>355.9</v>
      </c>
      <c r="AL1058" s="30">
        <v>81.535240173339844</v>
      </c>
      <c r="AM1058" s="148">
        <v>0.30399999999999999</v>
      </c>
      <c r="AN1058" s="30">
        <v>48.823978920000002</v>
      </c>
      <c r="AO1058" s="30">
        <v>307.10000000000002</v>
      </c>
      <c r="AP1058" s="148">
        <v>0.38571429252624512</v>
      </c>
      <c r="AQ1058" s="30">
        <v>48.311594149999998</v>
      </c>
      <c r="AR1058" s="30">
        <v>300.4761962890625</v>
      </c>
      <c r="AS1058" s="30">
        <v>200</v>
      </c>
      <c r="AT1058" s="30">
        <v>83</v>
      </c>
      <c r="AU1058" s="148">
        <v>0.41499999165534968</v>
      </c>
      <c r="AV1058" s="30">
        <v>80.145217895507813</v>
      </c>
      <c r="AW1058" s="148">
        <v>0.19672131538391111</v>
      </c>
      <c r="AX1058" s="30">
        <v>47.209432939999999</v>
      </c>
      <c r="AY1058" s="30"/>
      <c r="AZ1058" s="30">
        <v>83</v>
      </c>
      <c r="BA1058" s="30">
        <v>73.618316650390625</v>
      </c>
      <c r="BB1058" s="148">
        <v>0.27200000000000002</v>
      </c>
      <c r="BC1058" s="30">
        <v>44.49</v>
      </c>
      <c r="BD1058" s="30">
        <v>271.7</v>
      </c>
      <c r="BE1058" s="30">
        <v>74.344978332519531</v>
      </c>
      <c r="BF1058" s="147">
        <v>0.17699999999999999</v>
      </c>
      <c r="BG1058" s="30">
        <v>44.73</v>
      </c>
      <c r="BH1058" s="30">
        <v>227.4</v>
      </c>
      <c r="BI1058" s="30">
        <v>75.574333190917969</v>
      </c>
      <c r="BJ1058" s="148">
        <v>0.41199999999999998</v>
      </c>
      <c r="BK1058" s="30">
        <v>45.440511960000002</v>
      </c>
      <c r="BL1058" s="30">
        <v>319.10000000000002</v>
      </c>
      <c r="BM1058" s="30">
        <v>74.757194519042969</v>
      </c>
      <c r="BN1058" s="148">
        <v>0.24199999999999999</v>
      </c>
      <c r="BO1058" s="30">
        <v>44.898739620000001</v>
      </c>
      <c r="BP1058" s="30">
        <v>256.5</v>
      </c>
      <c r="BQ1058" s="148"/>
      <c r="BR1058" s="148"/>
      <c r="BS1058" s="148"/>
      <c r="BT1058" s="148">
        <v>0.99</v>
      </c>
      <c r="BU1058" s="148"/>
      <c r="BV1058" s="148">
        <v>9.9999997764825821E-3</v>
      </c>
      <c r="BW1058" s="148"/>
      <c r="BX1058" s="148">
        <v>9.1999999999999998E-2</v>
      </c>
      <c r="BY1058" s="148">
        <v>0.154</v>
      </c>
      <c r="BZ1058" s="1"/>
      <c r="CA1058" s="150">
        <v>7735.509765625</v>
      </c>
      <c r="CB1058" s="150">
        <v>8414.01</v>
      </c>
      <c r="CC1058" s="124" t="s">
        <v>4443</v>
      </c>
      <c r="CD1058" t="s">
        <v>4633</v>
      </c>
    </row>
    <row r="1059" spans="1:82" x14ac:dyDescent="0.3">
      <c r="A1059" s="1">
        <v>760834060</v>
      </c>
      <c r="B1059" s="124" t="s">
        <v>4443</v>
      </c>
      <c r="C1059" t="s">
        <v>363</v>
      </c>
      <c r="D1059" t="s">
        <v>1551</v>
      </c>
      <c r="E1059" s="30">
        <v>80.7884521484375</v>
      </c>
      <c r="F1059" s="30">
        <v>79.46990966796875</v>
      </c>
      <c r="G1059" s="30">
        <v>83.297966003417969</v>
      </c>
      <c r="H1059" s="30">
        <v>82.507598876953125</v>
      </c>
      <c r="I1059" s="1">
        <v>278</v>
      </c>
      <c r="J1059" s="1" t="s">
        <v>3981</v>
      </c>
      <c r="K1059" s="1">
        <v>6</v>
      </c>
      <c r="L1059" t="s">
        <v>3844</v>
      </c>
      <c r="M1059" t="s">
        <v>3909</v>
      </c>
      <c r="N1059" t="s">
        <v>3916</v>
      </c>
      <c r="O1059" t="s">
        <v>3921</v>
      </c>
      <c r="P1059" s="148">
        <v>0.52517986297607422</v>
      </c>
      <c r="Q1059" s="30">
        <v>48.205927959999997</v>
      </c>
      <c r="R1059" s="30">
        <v>353.23739624023438</v>
      </c>
      <c r="S1059" s="1">
        <v>208</v>
      </c>
      <c r="T1059" s="1">
        <v>91</v>
      </c>
      <c r="U1059" s="148">
        <v>0.4375</v>
      </c>
      <c r="V1059" s="148">
        <v>0.32692307233810419</v>
      </c>
      <c r="W1059" s="149">
        <v>47.659619149999997</v>
      </c>
      <c r="X1059" s="149">
        <v>294.23077392578131</v>
      </c>
      <c r="Y1059" s="1">
        <v>91</v>
      </c>
      <c r="Z1059" s="30">
        <v>82.201812744140625</v>
      </c>
      <c r="AA1059" s="148">
        <v>0.50600000000000001</v>
      </c>
      <c r="AB1059" s="30">
        <v>49.1</v>
      </c>
      <c r="AC1059" s="30">
        <v>347.8</v>
      </c>
      <c r="AD1059" s="30">
        <v>80.608772277832031</v>
      </c>
      <c r="AE1059" s="148">
        <v>0.32500000000000001</v>
      </c>
      <c r="AF1059" s="30">
        <v>48.5</v>
      </c>
      <c r="AG1059" s="30">
        <v>298.8</v>
      </c>
      <c r="AH1059" s="30">
        <v>82.665824890136719</v>
      </c>
      <c r="AI1059" s="148">
        <v>0.51600000000000001</v>
      </c>
      <c r="AJ1059" s="30">
        <v>49.269250130000003</v>
      </c>
      <c r="AK1059" s="30">
        <v>355.3</v>
      </c>
      <c r="AL1059" s="30">
        <v>82.179359436035156</v>
      </c>
      <c r="AM1059" s="148">
        <v>0.36099999999999999</v>
      </c>
      <c r="AN1059" s="30">
        <v>49.043171970000003</v>
      </c>
      <c r="AO1059" s="30">
        <v>315.7</v>
      </c>
      <c r="AP1059" s="148">
        <v>0.47101449966430659</v>
      </c>
      <c r="AQ1059" s="30">
        <v>48.944572809999997</v>
      </c>
      <c r="AR1059" s="30">
        <v>337.68115234375</v>
      </c>
      <c r="AS1059" s="30">
        <v>208</v>
      </c>
      <c r="AT1059" s="30">
        <v>91</v>
      </c>
      <c r="AU1059" s="148">
        <v>0.4375</v>
      </c>
      <c r="AV1059" s="30">
        <v>82.507598876953125</v>
      </c>
      <c r="AW1059" s="148">
        <v>0.25</v>
      </c>
      <c r="AX1059" s="30">
        <v>48.563351259999997</v>
      </c>
      <c r="AY1059" s="30"/>
      <c r="AZ1059" s="30">
        <v>91</v>
      </c>
      <c r="BA1059" s="30">
        <v>83.557075500488281</v>
      </c>
      <c r="BB1059" s="148">
        <v>0.5</v>
      </c>
      <c r="BC1059" s="30">
        <v>49.31</v>
      </c>
      <c r="BD1059" s="30">
        <v>345</v>
      </c>
      <c r="BE1059" s="30">
        <v>81.080276489257813</v>
      </c>
      <c r="BF1059" s="147">
        <v>0.32500000000000001</v>
      </c>
      <c r="BG1059" s="30">
        <v>48.05</v>
      </c>
      <c r="BH1059" s="30">
        <v>281.3</v>
      </c>
      <c r="BI1059" s="30">
        <v>86.088134765625</v>
      </c>
      <c r="BJ1059" s="148">
        <v>0.51100000000000001</v>
      </c>
      <c r="BK1059" s="30">
        <v>50.56201875</v>
      </c>
      <c r="BL1059" s="30">
        <v>342.6</v>
      </c>
      <c r="BM1059" s="30">
        <v>84.999465942382813</v>
      </c>
      <c r="BN1059" s="148">
        <v>0.28899999999999998</v>
      </c>
      <c r="BO1059" s="30">
        <v>50.003219459999997</v>
      </c>
      <c r="BP1059" s="30">
        <v>283.10000000000002</v>
      </c>
      <c r="BQ1059" s="148"/>
      <c r="BR1059" s="148"/>
      <c r="BS1059" s="148"/>
      <c r="BT1059" s="148">
        <v>0.98199999999999998</v>
      </c>
      <c r="BU1059" s="148"/>
      <c r="BV1059" s="148">
        <v>1.7999999225139621E-2</v>
      </c>
      <c r="BW1059" s="148"/>
      <c r="BX1059" s="148">
        <v>0.122</v>
      </c>
      <c r="BY1059" s="148">
        <v>0.31900000000000001</v>
      </c>
      <c r="BZ1059" s="1"/>
      <c r="CA1059" s="150">
        <v>11185.51953125</v>
      </c>
      <c r="CB1059" s="150">
        <v>12583.57</v>
      </c>
      <c r="CC1059" s="124" t="s">
        <v>4443</v>
      </c>
      <c r="CD1059" t="s">
        <v>4634</v>
      </c>
    </row>
    <row r="1060" spans="1:82" x14ac:dyDescent="0.3">
      <c r="A1060" s="1">
        <v>771004020</v>
      </c>
      <c r="B1060" s="124" t="s">
        <v>4444</v>
      </c>
      <c r="C1060" t="s">
        <v>364</v>
      </c>
      <c r="D1060" t="s">
        <v>1552</v>
      </c>
      <c r="E1060" s="30">
        <v>90.195693969726563</v>
      </c>
      <c r="F1060" s="30">
        <v>88.184829711914063</v>
      </c>
      <c r="G1060" s="30">
        <v>94.907096862792969</v>
      </c>
      <c r="H1060" s="30">
        <v>95.0157470703125</v>
      </c>
      <c r="I1060" s="1">
        <v>32</v>
      </c>
      <c r="J1060" s="1" t="s">
        <v>3981</v>
      </c>
      <c r="K1060" s="1">
        <v>8</v>
      </c>
      <c r="L1060" t="s">
        <v>3827</v>
      </c>
      <c r="M1060" t="s">
        <v>3907</v>
      </c>
      <c r="N1060" t="s">
        <v>3916</v>
      </c>
      <c r="O1060" t="s">
        <v>3921</v>
      </c>
      <c r="P1060" s="148">
        <v>0.2800000011920929</v>
      </c>
      <c r="Q1060" s="30">
        <v>52.118992329999998</v>
      </c>
      <c r="R1060" s="30"/>
      <c r="S1060" s="1">
        <v>45</v>
      </c>
      <c r="T1060" s="1">
        <v>29</v>
      </c>
      <c r="U1060" s="148">
        <v>0.64444446563720703</v>
      </c>
      <c r="V1060" s="148"/>
      <c r="W1060" s="149">
        <v>51.270580580000001</v>
      </c>
      <c r="X1060" s="149"/>
      <c r="Y1060" s="1">
        <v>29</v>
      </c>
      <c r="Z1060" s="30">
        <v>85.524818420410156</v>
      </c>
      <c r="AA1060" s="148">
        <v>0.51500000000000001</v>
      </c>
      <c r="AB1060" s="30">
        <v>50.2</v>
      </c>
      <c r="AC1060" s="30">
        <v>363.6</v>
      </c>
      <c r="AD1060" s="30">
        <v>85.08544921875</v>
      </c>
      <c r="AE1060" s="148">
        <v>0.45500000000000002</v>
      </c>
      <c r="AF1060" s="30">
        <v>50.02</v>
      </c>
      <c r="AG1060" s="30">
        <v>340.9</v>
      </c>
      <c r="AH1060" s="30">
        <v>85.827110290527344</v>
      </c>
      <c r="AI1060" s="148">
        <v>0.47399999999999998</v>
      </c>
      <c r="AJ1060" s="30">
        <v>50.316310610000002</v>
      </c>
      <c r="AK1060" s="30">
        <v>352.6</v>
      </c>
      <c r="AL1060" s="30">
        <v>85.742355346679688</v>
      </c>
      <c r="AM1060" s="148">
        <v>0.38500000000000001</v>
      </c>
      <c r="AN1060" s="30">
        <v>50.25565375</v>
      </c>
      <c r="AO1060" s="30">
        <v>342.3</v>
      </c>
      <c r="AP1060" s="148">
        <v>0.68000000715255737</v>
      </c>
      <c r="AQ1060" s="30">
        <v>56.206392489999999</v>
      </c>
      <c r="AR1060" s="30"/>
      <c r="AS1060" s="30">
        <v>45</v>
      </c>
      <c r="AT1060" s="30">
        <v>29</v>
      </c>
      <c r="AU1060" s="148">
        <v>0.64444446563720703</v>
      </c>
      <c r="AV1060" s="30">
        <v>95.0157470703125</v>
      </c>
      <c r="AW1060" s="148">
        <v>0.3125</v>
      </c>
      <c r="AX1060" s="30">
        <v>55.731980800000002</v>
      </c>
      <c r="AY1060" s="30"/>
      <c r="AZ1060" s="30">
        <v>29</v>
      </c>
      <c r="BA1060" s="30">
        <v>96.176406860351563</v>
      </c>
      <c r="BB1060" s="148">
        <v>0.54500000000000004</v>
      </c>
      <c r="BC1060" s="30">
        <v>55.43</v>
      </c>
      <c r="BD1060" s="30">
        <v>351.5</v>
      </c>
      <c r="BE1060" s="30">
        <v>98.567703247070313</v>
      </c>
      <c r="BF1060" s="147">
        <v>0.54500000000000004</v>
      </c>
      <c r="BG1060" s="30">
        <v>56.67</v>
      </c>
      <c r="BH1060" s="30">
        <v>354.5</v>
      </c>
      <c r="BI1060" s="30">
        <v>97.885932922363281</v>
      </c>
      <c r="BJ1060" s="148">
        <v>0.65799999999999992</v>
      </c>
      <c r="BK1060" s="30">
        <v>56.308989650000001</v>
      </c>
      <c r="BL1060" s="30">
        <v>386.8</v>
      </c>
      <c r="BM1060" s="30">
        <v>98.74603271484375</v>
      </c>
      <c r="BN1060" s="148">
        <v>0.61499999999999999</v>
      </c>
      <c r="BO1060" s="30">
        <v>56.854147480000002</v>
      </c>
      <c r="BP1060" s="30">
        <v>376.9</v>
      </c>
      <c r="BQ1060" s="148"/>
      <c r="BR1060" s="148"/>
      <c r="BS1060" s="148"/>
      <c r="BT1060" s="148">
        <v>1</v>
      </c>
      <c r="BU1060" s="148"/>
      <c r="BV1060" s="148">
        <v>0</v>
      </c>
      <c r="BW1060" s="148"/>
      <c r="BX1060" s="148">
        <v>0.188</v>
      </c>
      <c r="BY1060" s="148">
        <v>0.67600000000000005</v>
      </c>
      <c r="BZ1060" s="1"/>
      <c r="CA1060" s="150">
        <v>10036.3203125</v>
      </c>
      <c r="CB1060" s="150">
        <v>13380.91</v>
      </c>
      <c r="CC1060" s="124" t="s">
        <v>4444</v>
      </c>
      <c r="CD1060" t="s">
        <v>4635</v>
      </c>
    </row>
    <row r="1061" spans="1:82" x14ac:dyDescent="0.3">
      <c r="A1061" s="1">
        <v>771011050</v>
      </c>
      <c r="B1061" s="124" t="s">
        <v>4445</v>
      </c>
      <c r="C1061" t="s">
        <v>365</v>
      </c>
      <c r="D1061" t="s">
        <v>1553</v>
      </c>
      <c r="E1061" s="30">
        <v>87.93853759765625</v>
      </c>
      <c r="F1061" s="30">
        <v>87.730712890625</v>
      </c>
      <c r="G1061" s="30">
        <v>82.141754150390625</v>
      </c>
      <c r="H1061" s="30">
        <v>82.393646240234375</v>
      </c>
      <c r="I1061" s="1">
        <v>225</v>
      </c>
      <c r="J1061" s="1">
        <v>6</v>
      </c>
      <c r="K1061" s="1">
        <v>12</v>
      </c>
      <c r="L1061" t="s">
        <v>3827</v>
      </c>
      <c r="M1061" t="s">
        <v>3907</v>
      </c>
      <c r="N1061" t="s">
        <v>3917</v>
      </c>
      <c r="O1061" t="s">
        <v>3921</v>
      </c>
      <c r="P1061" s="148">
        <v>0.51999998092651367</v>
      </c>
      <c r="Q1061" s="30">
        <v>51.180101129999997</v>
      </c>
      <c r="R1061" s="30">
        <v>346.39999389648438</v>
      </c>
      <c r="S1061" s="1">
        <v>162</v>
      </c>
      <c r="T1061" s="1">
        <v>112</v>
      </c>
      <c r="U1061" s="148">
        <v>0.69135802984237671</v>
      </c>
      <c r="V1061" s="148">
        <v>0.42105263471603388</v>
      </c>
      <c r="W1061" s="149">
        <v>51.082419039999998</v>
      </c>
      <c r="X1061" s="149">
        <v>322.368408203125</v>
      </c>
      <c r="Y1061" s="1">
        <v>112</v>
      </c>
      <c r="Z1061" s="30">
        <v>83.410179138183594</v>
      </c>
      <c r="AA1061" s="148">
        <v>0.433</v>
      </c>
      <c r="AB1061" s="30">
        <v>49.5</v>
      </c>
      <c r="AC1061" s="30">
        <v>329.8</v>
      </c>
      <c r="AD1061" s="30">
        <v>82.552589416503906</v>
      </c>
      <c r="AE1061" s="148">
        <v>0.42299999999999999</v>
      </c>
      <c r="AF1061" s="30">
        <v>49.16</v>
      </c>
      <c r="AG1061" s="30">
        <v>319.2</v>
      </c>
      <c r="AH1061" s="30">
        <v>88.398605346679688</v>
      </c>
      <c r="AI1061" s="148">
        <v>0.41399999999999998</v>
      </c>
      <c r="AJ1061" s="30">
        <v>51.168027309999999</v>
      </c>
      <c r="AK1061" s="30">
        <v>316.39999999999998</v>
      </c>
      <c r="AL1061" s="30">
        <v>89.251808166503906</v>
      </c>
      <c r="AM1061" s="148">
        <v>0.34100000000000003</v>
      </c>
      <c r="AN1061" s="30">
        <v>51.449915490000002</v>
      </c>
      <c r="AO1061" s="30">
        <v>294.3</v>
      </c>
      <c r="AP1061" s="148">
        <v>0.2890625</v>
      </c>
      <c r="AQ1061" s="30">
        <v>48.221329369999999</v>
      </c>
      <c r="AR1061" s="30">
        <v>279.6875</v>
      </c>
      <c r="AS1061" s="30">
        <v>163</v>
      </c>
      <c r="AT1061" s="30">
        <v>113</v>
      </c>
      <c r="AU1061" s="148">
        <v>0.69135802984237671</v>
      </c>
      <c r="AV1061" s="30">
        <v>82.393646240234375</v>
      </c>
      <c r="AW1061" s="148">
        <v>0.29268291592597961</v>
      </c>
      <c r="AX1061" s="30">
        <v>48.498044780000001</v>
      </c>
      <c r="AY1061" s="30"/>
      <c r="AZ1061" s="30">
        <v>113</v>
      </c>
      <c r="BA1061" s="30">
        <v>81.330131530761719</v>
      </c>
      <c r="BB1061" s="148">
        <v>0.34100000000000003</v>
      </c>
      <c r="BC1061" s="30">
        <v>48.23</v>
      </c>
      <c r="BD1061" s="30">
        <v>278</v>
      </c>
      <c r="BE1061" s="30">
        <v>82.033767700195313</v>
      </c>
      <c r="BF1061" s="147">
        <v>0.27800000000000002</v>
      </c>
      <c r="BG1061" s="30">
        <v>48.52</v>
      </c>
      <c r="BH1061" s="30">
        <v>264.39999999999998</v>
      </c>
      <c r="BI1061" s="30">
        <v>86.278076171875</v>
      </c>
      <c r="BJ1061" s="148">
        <v>0.35399999999999998</v>
      </c>
      <c r="BK1061" s="30">
        <v>50.654544829999999</v>
      </c>
      <c r="BL1061" s="30">
        <v>280.5</v>
      </c>
      <c r="BM1061" s="30">
        <v>86.598930358886719</v>
      </c>
      <c r="BN1061" s="148">
        <v>0.27900000000000003</v>
      </c>
      <c r="BO1061" s="30">
        <v>50.800350790000003</v>
      </c>
      <c r="BP1061" s="30">
        <v>260.5</v>
      </c>
      <c r="BQ1061" s="148"/>
      <c r="BR1061" s="148"/>
      <c r="BS1061" s="148"/>
      <c r="BT1061" s="148">
        <v>0.97299999999999998</v>
      </c>
      <c r="BU1061" s="148"/>
      <c r="BV1061" s="148">
        <v>2.700000070035458E-2</v>
      </c>
      <c r="BW1061" s="148"/>
      <c r="BX1061" s="148">
        <v>0.16</v>
      </c>
      <c r="BY1061" s="148">
        <v>0.51800000000000002</v>
      </c>
      <c r="BZ1061" s="1"/>
      <c r="CA1061" s="150">
        <v>7091.990234375</v>
      </c>
      <c r="CB1061" s="150">
        <v>9078.84</v>
      </c>
      <c r="CC1061" s="124" t="s">
        <v>4445</v>
      </c>
      <c r="CD1061" t="s">
        <v>4633</v>
      </c>
    </row>
    <row r="1062" spans="1:82" x14ac:dyDescent="0.3">
      <c r="A1062" s="1">
        <v>771014020</v>
      </c>
      <c r="B1062" s="124" t="s">
        <v>4445</v>
      </c>
      <c r="C1062" t="s">
        <v>365</v>
      </c>
      <c r="D1062" t="s">
        <v>1554</v>
      </c>
      <c r="E1062" s="30">
        <v>78.999107360839844</v>
      </c>
      <c r="F1062" s="30">
        <v>79.763298034667969</v>
      </c>
      <c r="G1062" s="30">
        <v>88.247634887695313</v>
      </c>
      <c r="H1062" s="30">
        <v>90.009033203125</v>
      </c>
      <c r="I1062" s="1">
        <v>150</v>
      </c>
      <c r="J1062" s="1" t="s">
        <v>4733</v>
      </c>
      <c r="K1062" s="1">
        <v>5</v>
      </c>
      <c r="L1062" t="s">
        <v>3827</v>
      </c>
      <c r="M1062" t="s">
        <v>3907</v>
      </c>
      <c r="N1062" t="s">
        <v>3917</v>
      </c>
      <c r="O1062" t="s">
        <v>3921</v>
      </c>
      <c r="P1062" s="148">
        <v>0.38461539149284357</v>
      </c>
      <c r="Q1062" s="30">
        <v>47.461626860000003</v>
      </c>
      <c r="R1062" s="30">
        <v>333.84616088867188</v>
      </c>
      <c r="S1062" s="1">
        <v>72</v>
      </c>
      <c r="T1062" s="1">
        <v>51</v>
      </c>
      <c r="U1062" s="148">
        <v>0.70833331346511841</v>
      </c>
      <c r="V1062" s="148">
        <v>0.2045454531908035</v>
      </c>
      <c r="W1062" s="149">
        <v>47.781180810000002</v>
      </c>
      <c r="X1062" s="149"/>
      <c r="Y1062" s="1">
        <v>51</v>
      </c>
      <c r="Z1062" s="30">
        <v>77.368339538574219</v>
      </c>
      <c r="AA1062" s="148">
        <v>0.49199999999999999</v>
      </c>
      <c r="AB1062" s="30">
        <v>47.5</v>
      </c>
      <c r="AC1062" s="30">
        <v>349.2</v>
      </c>
      <c r="AD1062" s="30">
        <v>78.753303527832031</v>
      </c>
      <c r="AE1062" s="148">
        <v>0.5</v>
      </c>
      <c r="AF1062" s="30">
        <v>47.87</v>
      </c>
      <c r="AG1062" s="30">
        <v>343.5</v>
      </c>
      <c r="AH1062" s="30">
        <v>81.159103393554688</v>
      </c>
      <c r="AI1062" s="148">
        <v>0.58099999999999996</v>
      </c>
      <c r="AJ1062" s="30">
        <v>48.770203670000001</v>
      </c>
      <c r="AK1062" s="30">
        <v>378.4</v>
      </c>
      <c r="AL1062" s="30">
        <v>83.277694702148438</v>
      </c>
      <c r="AM1062" s="148">
        <v>0.54500000000000004</v>
      </c>
      <c r="AN1062" s="30">
        <v>49.416932629999998</v>
      </c>
      <c r="AO1062" s="30">
        <v>369.1</v>
      </c>
      <c r="AP1062" s="148">
        <v>0.29230770468711847</v>
      </c>
      <c r="AQ1062" s="30">
        <v>52.040722840000001</v>
      </c>
      <c r="AR1062" s="30">
        <v>281.5384521484375</v>
      </c>
      <c r="AS1062" s="30">
        <v>72</v>
      </c>
      <c r="AT1062" s="30">
        <v>51</v>
      </c>
      <c r="AU1062" s="148">
        <v>0.70833331346511841</v>
      </c>
      <c r="AV1062" s="30">
        <v>90.009033203125</v>
      </c>
      <c r="AW1062" s="148">
        <v>0.18181818723678589</v>
      </c>
      <c r="AX1062" s="30">
        <v>52.862549479999998</v>
      </c>
      <c r="AY1062" s="30"/>
      <c r="AZ1062" s="30">
        <v>51</v>
      </c>
      <c r="BA1062" s="30">
        <v>94.093803405761719</v>
      </c>
      <c r="BB1062" s="148">
        <v>0.66200000000000003</v>
      </c>
      <c r="BC1062" s="30">
        <v>54.42</v>
      </c>
      <c r="BD1062" s="30">
        <v>380</v>
      </c>
      <c r="BE1062" s="30">
        <v>95.707229614257813</v>
      </c>
      <c r="BF1062" s="147">
        <v>0.65200000000000002</v>
      </c>
      <c r="BG1062" s="30">
        <v>55.26</v>
      </c>
      <c r="BH1062" s="30">
        <v>371.7</v>
      </c>
      <c r="BI1062" s="30">
        <v>92.838043212890625</v>
      </c>
      <c r="BJ1062" s="148">
        <v>0.68900000000000006</v>
      </c>
      <c r="BK1062" s="30">
        <v>53.850051559999997</v>
      </c>
      <c r="BL1062" s="30">
        <v>381.1</v>
      </c>
      <c r="BM1062" s="30">
        <v>94.485298156738281</v>
      </c>
      <c r="BN1062" s="148">
        <v>0.67299999999999993</v>
      </c>
      <c r="BO1062" s="30">
        <v>54.73071015</v>
      </c>
      <c r="BP1062" s="30">
        <v>372.7</v>
      </c>
      <c r="BQ1062" s="148"/>
      <c r="BR1062" s="148"/>
      <c r="BS1062" s="148"/>
      <c r="BT1062" s="148">
        <v>0.98699999999999999</v>
      </c>
      <c r="BU1062" s="148"/>
      <c r="BV1062" s="148">
        <v>1.30000002682209E-2</v>
      </c>
      <c r="BW1062" s="148"/>
      <c r="BX1062" s="148">
        <v>0.2</v>
      </c>
      <c r="BY1062" s="148">
        <v>0.56700000000000006</v>
      </c>
      <c r="BZ1062" s="1"/>
      <c r="CA1062" s="150">
        <v>9228.4501953125</v>
      </c>
      <c r="CB1062" s="150">
        <v>10772.94</v>
      </c>
      <c r="CC1062" s="124" t="s">
        <v>4445</v>
      </c>
      <c r="CD1062" t="s">
        <v>4634</v>
      </c>
    </row>
    <row r="1063" spans="1:82" x14ac:dyDescent="0.3">
      <c r="A1063" s="1">
        <v>771021050</v>
      </c>
      <c r="B1063" s="124" t="s">
        <v>4446</v>
      </c>
      <c r="C1063" t="s">
        <v>366</v>
      </c>
      <c r="D1063" t="s">
        <v>1555</v>
      </c>
      <c r="E1063" s="30">
        <v>78.741523742675781</v>
      </c>
      <c r="F1063" s="30">
        <v>79.5426025390625</v>
      </c>
      <c r="G1063" s="30">
        <v>82.399757385253906</v>
      </c>
      <c r="H1063" s="30">
        <v>79.786750793457031</v>
      </c>
      <c r="I1063" s="1">
        <v>297</v>
      </c>
      <c r="J1063" s="1">
        <v>7</v>
      </c>
      <c r="K1063" s="1">
        <v>12</v>
      </c>
      <c r="L1063" t="s">
        <v>3827</v>
      </c>
      <c r="M1063" t="s">
        <v>3907</v>
      </c>
      <c r="N1063" t="s">
        <v>3916</v>
      </c>
      <c r="O1063" t="s">
        <v>3921</v>
      </c>
      <c r="P1063" s="148">
        <v>0.50704222917556763</v>
      </c>
      <c r="Q1063" s="30">
        <v>47.354483070000001</v>
      </c>
      <c r="R1063" s="30">
        <v>356.33804321289063</v>
      </c>
      <c r="S1063" s="1">
        <v>188</v>
      </c>
      <c r="T1063" s="1">
        <v>120</v>
      </c>
      <c r="U1063" s="148">
        <v>0.63829785585403442</v>
      </c>
      <c r="V1063" s="148">
        <v>0.37931033968925482</v>
      </c>
      <c r="W1063" s="149">
        <v>47.689740010000001</v>
      </c>
      <c r="X1063" s="149">
        <v>326.436767578125</v>
      </c>
      <c r="Y1063" s="1">
        <v>120</v>
      </c>
      <c r="Z1063" s="30">
        <v>78.878799438476563</v>
      </c>
      <c r="AA1063" s="148">
        <v>0.51900000000000002</v>
      </c>
      <c r="AB1063" s="30">
        <v>48</v>
      </c>
      <c r="AC1063" s="30">
        <v>337.2</v>
      </c>
      <c r="AD1063" s="30">
        <v>78.841659545898438</v>
      </c>
      <c r="AE1063" s="148">
        <v>0.44800000000000001</v>
      </c>
      <c r="AF1063" s="30">
        <v>47.9</v>
      </c>
      <c r="AG1063" s="30">
        <v>319.8</v>
      </c>
      <c r="AH1063" s="30">
        <v>78.449470520019531</v>
      </c>
      <c r="AI1063" s="148">
        <v>0.55100000000000005</v>
      </c>
      <c r="AJ1063" s="30">
        <v>47.872735509999998</v>
      </c>
      <c r="AK1063" s="30">
        <v>350</v>
      </c>
      <c r="AL1063" s="30">
        <v>77.877632141113281</v>
      </c>
      <c r="AM1063" s="148">
        <v>0.46899999999999997</v>
      </c>
      <c r="AN1063" s="30">
        <v>47.579300799999999</v>
      </c>
      <c r="AO1063" s="30">
        <v>325.5</v>
      </c>
      <c r="AP1063" s="148">
        <v>0.5</v>
      </c>
      <c r="AQ1063" s="30">
        <v>48.382718699999998</v>
      </c>
      <c r="AR1063" s="30">
        <v>335.50723266601563</v>
      </c>
      <c r="AS1063" s="30">
        <v>189</v>
      </c>
      <c r="AT1063" s="30">
        <v>121</v>
      </c>
      <c r="AU1063" s="148">
        <v>0.63829785585403442</v>
      </c>
      <c r="AV1063" s="30">
        <v>79.786750793457031</v>
      </c>
      <c r="AW1063" s="148">
        <v>0.39534884691238398</v>
      </c>
      <c r="AX1063" s="30">
        <v>47.003985960000001</v>
      </c>
      <c r="AY1063" s="30">
        <v>303.48837280273438</v>
      </c>
      <c r="AZ1063" s="30">
        <v>121</v>
      </c>
      <c r="BA1063" s="30">
        <v>80.4434814453125</v>
      </c>
      <c r="BB1063" s="148">
        <v>0.36399999999999999</v>
      </c>
      <c r="BC1063" s="30">
        <v>47.8</v>
      </c>
      <c r="BD1063" s="30">
        <v>297.2</v>
      </c>
      <c r="BE1063" s="30">
        <v>80.69482421875</v>
      </c>
      <c r="BF1063" s="147">
        <v>0.27600000000000002</v>
      </c>
      <c r="BG1063" s="30">
        <v>47.86</v>
      </c>
      <c r="BH1063" s="30">
        <v>275.2</v>
      </c>
      <c r="BI1063" s="30">
        <v>83.938346862792969</v>
      </c>
      <c r="BJ1063" s="148">
        <v>0.34599999999999997</v>
      </c>
      <c r="BK1063" s="30">
        <v>49.5148078</v>
      </c>
      <c r="BL1063" s="30">
        <v>309.60000000000002</v>
      </c>
      <c r="BM1063" s="30">
        <v>84.953475952148438</v>
      </c>
      <c r="BN1063" s="148">
        <v>0.317</v>
      </c>
      <c r="BO1063" s="30">
        <v>49.980298269999999</v>
      </c>
      <c r="BP1063" s="30">
        <v>298</v>
      </c>
      <c r="BQ1063" s="148"/>
      <c r="BR1063" s="148"/>
      <c r="BS1063" s="148"/>
      <c r="BT1063" s="148">
        <v>0.98299999999999998</v>
      </c>
      <c r="BU1063" s="148"/>
      <c r="BV1063" s="148">
        <v>1.7000000923871991E-2</v>
      </c>
      <c r="BW1063" s="148"/>
      <c r="BX1063" s="148">
        <v>0.111</v>
      </c>
      <c r="BY1063" s="148">
        <v>0.629</v>
      </c>
      <c r="BZ1063" s="1"/>
      <c r="CA1063" s="150">
        <v>6742.16015625</v>
      </c>
      <c r="CB1063" s="150">
        <v>10454.33</v>
      </c>
      <c r="CC1063" s="124" t="s">
        <v>4446</v>
      </c>
      <c r="CD1063" t="s">
        <v>4633</v>
      </c>
    </row>
    <row r="1064" spans="1:82" x14ac:dyDescent="0.3">
      <c r="A1064" s="1">
        <v>771024020</v>
      </c>
      <c r="B1064" s="124" t="s">
        <v>4446</v>
      </c>
      <c r="C1064" t="s">
        <v>366</v>
      </c>
      <c r="D1064" t="s">
        <v>1556</v>
      </c>
      <c r="E1064" s="30">
        <v>91.398956298828125</v>
      </c>
      <c r="F1064" s="30">
        <v>91.811561584472656</v>
      </c>
      <c r="G1064" s="30">
        <v>86.8316650390625</v>
      </c>
      <c r="H1064" s="30">
        <v>86.190460205078125</v>
      </c>
      <c r="I1064" s="1">
        <v>303</v>
      </c>
      <c r="J1064" s="1" t="s">
        <v>3981</v>
      </c>
      <c r="K1064" s="1">
        <v>6</v>
      </c>
      <c r="L1064" t="s">
        <v>3827</v>
      </c>
      <c r="M1064" t="s">
        <v>3907</v>
      </c>
      <c r="N1064" t="s">
        <v>3916</v>
      </c>
      <c r="O1064" t="s">
        <v>3921</v>
      </c>
      <c r="P1064" s="148">
        <v>0.47435897588729858</v>
      </c>
      <c r="Q1064" s="30">
        <v>52.619507349999999</v>
      </c>
      <c r="R1064" s="30">
        <v>338.4615478515625</v>
      </c>
      <c r="S1064" s="1">
        <v>216</v>
      </c>
      <c r="T1064" s="1">
        <v>141</v>
      </c>
      <c r="U1064" s="148">
        <v>0.65277779102325439</v>
      </c>
      <c r="V1064" s="148">
        <v>0.36190477013587952</v>
      </c>
      <c r="W1064" s="149">
        <v>52.773288319999999</v>
      </c>
      <c r="X1064" s="149">
        <v>310.4761962890625</v>
      </c>
      <c r="Y1064" s="1">
        <v>141</v>
      </c>
      <c r="Z1064" s="30">
        <v>89.452011108398438</v>
      </c>
      <c r="AA1064" s="148">
        <v>0.56499999999999995</v>
      </c>
      <c r="AB1064" s="30">
        <v>51.5</v>
      </c>
      <c r="AC1064" s="30">
        <v>360.8</v>
      </c>
      <c r="AD1064" s="30">
        <v>89.267608642578125</v>
      </c>
      <c r="AE1064" s="148">
        <v>0.45200000000000001</v>
      </c>
      <c r="AF1064" s="30">
        <v>51.44</v>
      </c>
      <c r="AG1064" s="30">
        <v>331</v>
      </c>
      <c r="AH1064" s="30">
        <v>88.856697082519531</v>
      </c>
      <c r="AI1064" s="148">
        <v>0.57700000000000007</v>
      </c>
      <c r="AJ1064" s="30">
        <v>51.319753310000003</v>
      </c>
      <c r="AK1064" s="30">
        <v>354.5</v>
      </c>
      <c r="AL1064" s="30">
        <v>88.426803588867188</v>
      </c>
      <c r="AM1064" s="148">
        <v>0.45500000000000002</v>
      </c>
      <c r="AN1064" s="30">
        <v>51.169167620000003</v>
      </c>
      <c r="AO1064" s="30">
        <v>323.5</v>
      </c>
      <c r="AP1064" s="148">
        <v>0.38461539149284357</v>
      </c>
      <c r="AQ1064" s="30">
        <v>51.154992350000001</v>
      </c>
      <c r="AR1064" s="30">
        <v>280.12820434570313</v>
      </c>
      <c r="AS1064" s="30">
        <v>217</v>
      </c>
      <c r="AT1064" s="30">
        <v>142</v>
      </c>
      <c r="AU1064" s="148">
        <v>0.65277779102325439</v>
      </c>
      <c r="AV1064" s="30">
        <v>86.190460205078125</v>
      </c>
      <c r="AW1064" s="148">
        <v>0.27619048953056341</v>
      </c>
      <c r="AX1064" s="30">
        <v>50.674060089999998</v>
      </c>
      <c r="AY1064" s="30">
        <v>239.04762268066409</v>
      </c>
      <c r="AZ1064" s="30">
        <v>142</v>
      </c>
      <c r="BA1064" s="30">
        <v>86.815010070800781</v>
      </c>
      <c r="BB1064" s="148">
        <v>0.47599999999999998</v>
      </c>
      <c r="BC1064" s="30">
        <v>50.89</v>
      </c>
      <c r="BD1064" s="30">
        <v>331.6</v>
      </c>
      <c r="BE1064" s="30">
        <v>87.389549255371094</v>
      </c>
      <c r="BF1064" s="147">
        <v>0.37</v>
      </c>
      <c r="BG1064" s="30">
        <v>51.16</v>
      </c>
      <c r="BH1064" s="30">
        <v>300.8</v>
      </c>
      <c r="BI1064" s="30">
        <v>88.927986145019531</v>
      </c>
      <c r="BJ1064" s="148">
        <v>0.55600000000000005</v>
      </c>
      <c r="BK1064" s="30">
        <v>51.945373009999997</v>
      </c>
      <c r="BL1064" s="30">
        <v>346</v>
      </c>
      <c r="BM1064" s="30">
        <v>89.467323303222656</v>
      </c>
      <c r="BN1064" s="148">
        <v>0.44700000000000001</v>
      </c>
      <c r="BO1064" s="30">
        <v>52.229880090000002</v>
      </c>
      <c r="BP1064" s="30">
        <v>315.2</v>
      </c>
      <c r="BQ1064" s="148"/>
      <c r="BR1064" s="148"/>
      <c r="BS1064" s="148"/>
      <c r="BT1064" s="148">
        <v>0.98699999999999999</v>
      </c>
      <c r="BU1064" s="148"/>
      <c r="BV1064" s="148">
        <v>1.30000002682209E-2</v>
      </c>
      <c r="BW1064" s="148"/>
      <c r="BX1064" s="148">
        <v>0.158</v>
      </c>
      <c r="BY1064" s="148">
        <v>0.64300000000000002</v>
      </c>
      <c r="BZ1064" s="1"/>
      <c r="CA1064" s="150">
        <v>7544.33984375</v>
      </c>
      <c r="CB1064" s="150">
        <v>8899.4699999999993</v>
      </c>
      <c r="CC1064" s="124" t="s">
        <v>4446</v>
      </c>
      <c r="CD1064" t="s">
        <v>4634</v>
      </c>
    </row>
    <row r="1065" spans="1:82" x14ac:dyDescent="0.3">
      <c r="A1065" s="1">
        <v>771031050</v>
      </c>
      <c r="B1065" s="124" t="s">
        <v>4447</v>
      </c>
      <c r="C1065" t="s">
        <v>367</v>
      </c>
      <c r="D1065" t="s">
        <v>1557</v>
      </c>
      <c r="E1065" s="30">
        <v>86.171989440917969</v>
      </c>
      <c r="F1065" s="30">
        <v>87.569023132324219</v>
      </c>
      <c r="G1065" s="30">
        <v>94.895927429199219</v>
      </c>
      <c r="H1065" s="30">
        <v>94.992904663085938</v>
      </c>
      <c r="I1065" s="1">
        <v>165</v>
      </c>
      <c r="J1065" s="1">
        <v>7</v>
      </c>
      <c r="K1065" s="1">
        <v>12</v>
      </c>
      <c r="L1065" t="s">
        <v>3827</v>
      </c>
      <c r="M1065" t="s">
        <v>3907</v>
      </c>
      <c r="N1065" t="s">
        <v>3917</v>
      </c>
      <c r="O1065" t="s">
        <v>3921</v>
      </c>
      <c r="P1065" s="148">
        <v>0.38235294818878168</v>
      </c>
      <c r="Q1065" s="30">
        <v>50.445282480000003</v>
      </c>
      <c r="R1065" s="30">
        <v>319.11764526367188</v>
      </c>
      <c r="S1065" s="1">
        <v>89</v>
      </c>
      <c r="T1065" s="1">
        <v>66</v>
      </c>
      <c r="U1065" s="148">
        <v>0.7415730357170105</v>
      </c>
      <c r="V1065" s="148">
        <v>0.23913043737411499</v>
      </c>
      <c r="W1065" s="149">
        <v>51.015425550000003</v>
      </c>
      <c r="X1065" s="149"/>
      <c r="Y1065" s="1">
        <v>66</v>
      </c>
      <c r="Z1065" s="30">
        <v>77.670433044433594</v>
      </c>
      <c r="AA1065" s="148">
        <v>0.47699999999999998</v>
      </c>
      <c r="AB1065" s="30">
        <v>47.6</v>
      </c>
      <c r="AC1065" s="30">
        <v>341.9</v>
      </c>
      <c r="AD1065" s="30">
        <v>77.015647888183594</v>
      </c>
      <c r="AE1065" s="148">
        <v>0.45600000000000002</v>
      </c>
      <c r="AF1065" s="30">
        <v>47.28</v>
      </c>
      <c r="AG1065" s="30">
        <v>331.6</v>
      </c>
      <c r="AH1065" s="30">
        <v>83.620216369628906</v>
      </c>
      <c r="AI1065" s="148">
        <v>0.6</v>
      </c>
      <c r="AJ1065" s="30">
        <v>49.585358820000003</v>
      </c>
      <c r="AK1065" s="30">
        <v>337.1</v>
      </c>
      <c r="AL1065" s="30">
        <v>82.217803955078125</v>
      </c>
      <c r="AM1065" s="148">
        <v>0.45700000000000002</v>
      </c>
      <c r="AN1065" s="30">
        <v>49.056255049999997</v>
      </c>
      <c r="AO1065" s="30">
        <v>295.7</v>
      </c>
      <c r="AP1065" s="148">
        <v>0.38235294818878168</v>
      </c>
      <c r="AQ1065" s="30">
        <v>56.19940244</v>
      </c>
      <c r="AR1065" s="30">
        <v>295.58822631835938</v>
      </c>
      <c r="AS1065" s="30">
        <v>89</v>
      </c>
      <c r="AT1065" s="30">
        <v>66</v>
      </c>
      <c r="AU1065" s="148">
        <v>0.7415730357170105</v>
      </c>
      <c r="AV1065" s="30">
        <v>94.992904663085938</v>
      </c>
      <c r="AW1065" s="148">
        <v>0.37037035822868353</v>
      </c>
      <c r="AX1065" s="30">
        <v>55.718889169999997</v>
      </c>
      <c r="AY1065" s="30">
        <v>283.33334350585938</v>
      </c>
      <c r="AZ1065" s="30">
        <v>66</v>
      </c>
      <c r="BA1065" s="30">
        <v>80.546577453613281</v>
      </c>
      <c r="BB1065" s="148">
        <v>0.42299999999999999</v>
      </c>
      <c r="BC1065" s="30">
        <v>47.85</v>
      </c>
      <c r="BD1065" s="30">
        <v>315.5</v>
      </c>
      <c r="BE1065" s="30">
        <v>80.69482421875</v>
      </c>
      <c r="BF1065" s="147">
        <v>0.27</v>
      </c>
      <c r="BG1065" s="30">
        <v>47.86</v>
      </c>
      <c r="BH1065" s="30">
        <v>273</v>
      </c>
      <c r="BI1065" s="30">
        <v>80.976699829101563</v>
      </c>
      <c r="BJ1065" s="148">
        <v>0.38200000000000001</v>
      </c>
      <c r="BK1065" s="30">
        <v>48.072125360000001</v>
      </c>
      <c r="BL1065" s="30">
        <v>286.8</v>
      </c>
      <c r="BM1065" s="30">
        <v>80.336669921875</v>
      </c>
      <c r="BN1065" s="148">
        <v>0.20399999999999999</v>
      </c>
      <c r="BO1065" s="30">
        <v>47.679405060000001</v>
      </c>
      <c r="BP1065" s="30">
        <v>242.9</v>
      </c>
      <c r="BQ1065" s="148"/>
      <c r="BR1065" s="148"/>
      <c r="BS1065" s="148"/>
      <c r="BT1065" s="148">
        <v>1</v>
      </c>
      <c r="BU1065" s="148"/>
      <c r="BV1065" s="148">
        <v>0</v>
      </c>
      <c r="BW1065" s="148"/>
      <c r="BX1065" s="148">
        <v>0.24199999999999999</v>
      </c>
      <c r="BY1065" s="148">
        <v>0.71099999999999997</v>
      </c>
      <c r="BZ1065" s="1"/>
      <c r="CA1065" s="150">
        <v>9453.9697265625</v>
      </c>
      <c r="CB1065" s="150">
        <v>9693.2199999999993</v>
      </c>
      <c r="CC1065" s="124" t="s">
        <v>4447</v>
      </c>
      <c r="CD1065" t="s">
        <v>4633</v>
      </c>
    </row>
    <row r="1066" spans="1:82" x14ac:dyDescent="0.3">
      <c r="A1066" s="1">
        <v>771034020</v>
      </c>
      <c r="B1066" s="124" t="s">
        <v>4447</v>
      </c>
      <c r="C1066" t="s">
        <v>367</v>
      </c>
      <c r="D1066" t="s">
        <v>1558</v>
      </c>
      <c r="E1066" s="30">
        <v>82.680625915527344</v>
      </c>
      <c r="F1066" s="30">
        <v>83.806266784667969</v>
      </c>
      <c r="G1066" s="30">
        <v>82.252449035644531</v>
      </c>
      <c r="H1066" s="30">
        <v>83.266021728515625</v>
      </c>
      <c r="I1066" s="1">
        <v>123</v>
      </c>
      <c r="J1066" s="1" t="s">
        <v>4733</v>
      </c>
      <c r="K1066" s="1">
        <v>6</v>
      </c>
      <c r="L1066" t="s">
        <v>3827</v>
      </c>
      <c r="M1066" t="s">
        <v>3907</v>
      </c>
      <c r="N1066" t="s">
        <v>3917</v>
      </c>
      <c r="O1066" t="s">
        <v>3921</v>
      </c>
      <c r="P1066" s="148">
        <v>0.42666667699813843</v>
      </c>
      <c r="Q1066" s="30">
        <v>48.993003950000002</v>
      </c>
      <c r="R1066" s="30">
        <v>336</v>
      </c>
      <c r="S1066" s="1">
        <v>90</v>
      </c>
      <c r="T1066" s="1">
        <v>68</v>
      </c>
      <c r="U1066" s="148">
        <v>0.75555557012557983</v>
      </c>
      <c r="V1066" s="148">
        <v>0.40000000596046448</v>
      </c>
      <c r="W1066" s="149">
        <v>49.456354930000003</v>
      </c>
      <c r="X1066" s="149">
        <v>326.66665649414063</v>
      </c>
      <c r="Y1066" s="1">
        <v>68</v>
      </c>
      <c r="Z1066" s="30">
        <v>84.920639038085938</v>
      </c>
      <c r="AA1066" s="148">
        <v>0.57700000000000007</v>
      </c>
      <c r="AB1066" s="30">
        <v>50</v>
      </c>
      <c r="AC1066" s="30">
        <v>350</v>
      </c>
      <c r="AD1066" s="30">
        <v>85.409416198730469</v>
      </c>
      <c r="AE1066" s="148">
        <v>0.54400000000000004</v>
      </c>
      <c r="AF1066" s="30">
        <v>50.13</v>
      </c>
      <c r="AG1066" s="30">
        <v>336.8</v>
      </c>
      <c r="AH1066" s="30">
        <v>90.452827453613281</v>
      </c>
      <c r="AI1066" s="148">
        <v>0.44400000000000001</v>
      </c>
      <c r="AJ1066" s="30">
        <v>51.848413720000003</v>
      </c>
      <c r="AK1066" s="30">
        <v>324.7</v>
      </c>
      <c r="AL1066" s="30">
        <v>91.306045532226563</v>
      </c>
      <c r="AM1066" s="148">
        <v>0.36699999999999999</v>
      </c>
      <c r="AN1066" s="30">
        <v>52.148969460000004</v>
      </c>
      <c r="AO1066" s="30">
        <v>306.7</v>
      </c>
      <c r="AP1066" s="148">
        <v>0.38666665554046631</v>
      </c>
      <c r="AQ1066" s="30">
        <v>48.290572580000003</v>
      </c>
      <c r="AR1066" s="30">
        <v>296</v>
      </c>
      <c r="AS1066" s="30">
        <v>90</v>
      </c>
      <c r="AT1066" s="30">
        <v>68</v>
      </c>
      <c r="AU1066" s="148">
        <v>0.75555557012557983</v>
      </c>
      <c r="AV1066" s="30">
        <v>83.266021728515625</v>
      </c>
      <c r="AW1066" s="148">
        <v>0.3333333432674408</v>
      </c>
      <c r="AX1066" s="30">
        <v>48.998018029999997</v>
      </c>
      <c r="AY1066" s="30">
        <v>285</v>
      </c>
      <c r="AZ1066" s="30">
        <v>68</v>
      </c>
      <c r="BA1066" s="30">
        <v>84.031326293945313</v>
      </c>
      <c r="BB1066" s="148">
        <v>0.42299999999999999</v>
      </c>
      <c r="BC1066" s="30">
        <v>49.54</v>
      </c>
      <c r="BD1066" s="30">
        <v>306.39999999999998</v>
      </c>
      <c r="BE1066" s="30">
        <v>86.010025024414063</v>
      </c>
      <c r="BF1066" s="147">
        <v>0.38600000000000001</v>
      </c>
      <c r="BG1066" s="30">
        <v>50.48</v>
      </c>
      <c r="BH1066" s="30">
        <v>293</v>
      </c>
      <c r="BI1066" s="30">
        <v>84.854263305664063</v>
      </c>
      <c r="BJ1066" s="148">
        <v>0.38300000000000001</v>
      </c>
      <c r="BK1066" s="30">
        <v>49.960973969999998</v>
      </c>
      <c r="BL1066" s="30">
        <v>292.60000000000002</v>
      </c>
      <c r="BM1066" s="30">
        <v>86.279624938964844</v>
      </c>
      <c r="BN1066" s="148">
        <v>0.3</v>
      </c>
      <c r="BO1066" s="30">
        <v>50.64121488</v>
      </c>
      <c r="BP1066" s="30">
        <v>265</v>
      </c>
      <c r="BQ1066" s="148"/>
      <c r="BR1066" s="148"/>
      <c r="BS1066" s="148"/>
      <c r="BT1066" s="148">
        <v>0.99199999999999999</v>
      </c>
      <c r="BU1066" s="148"/>
      <c r="BV1066" s="148">
        <v>8.0000003799796104E-3</v>
      </c>
      <c r="BW1066" s="148"/>
      <c r="BX1066" s="148">
        <v>0.187</v>
      </c>
      <c r="BY1066" s="148">
        <v>0.77200000000000002</v>
      </c>
      <c r="BZ1066" s="1"/>
      <c r="CA1066" s="150">
        <v>11894.7099609375</v>
      </c>
      <c r="CB1066" s="150">
        <v>13166.61</v>
      </c>
      <c r="CC1066" s="124" t="s">
        <v>4447</v>
      </c>
      <c r="CD1066" t="s">
        <v>4634</v>
      </c>
    </row>
    <row r="1067" spans="1:82" x14ac:dyDescent="0.3">
      <c r="A1067" s="1">
        <v>771041050</v>
      </c>
      <c r="B1067" s="124" t="s">
        <v>4448</v>
      </c>
      <c r="C1067" t="s">
        <v>368</v>
      </c>
      <c r="D1067" t="s">
        <v>1559</v>
      </c>
      <c r="E1067" s="30">
        <v>88.112106323242188</v>
      </c>
      <c r="F1067" s="30">
        <v>89.443916320800781</v>
      </c>
      <c r="G1067" s="30">
        <v>85.589454650878906</v>
      </c>
      <c r="H1067" s="30">
        <v>85.917755126953125</v>
      </c>
      <c r="I1067" s="1">
        <v>74</v>
      </c>
      <c r="J1067" s="1">
        <v>6</v>
      </c>
      <c r="K1067" s="1">
        <v>12</v>
      </c>
      <c r="L1067" t="s">
        <v>3827</v>
      </c>
      <c r="M1067" t="s">
        <v>3907</v>
      </c>
      <c r="N1067" t="s">
        <v>3916</v>
      </c>
      <c r="O1067" t="s">
        <v>3921</v>
      </c>
      <c r="P1067" s="148">
        <v>0.4583333432674408</v>
      </c>
      <c r="Q1067" s="30">
        <v>51.252298959999997</v>
      </c>
      <c r="R1067" s="30"/>
      <c r="S1067" s="1">
        <v>41</v>
      </c>
      <c r="T1067" s="1">
        <v>41</v>
      </c>
      <c r="U1067" s="148">
        <v>1</v>
      </c>
      <c r="V1067" s="148">
        <v>0.4583333432674408</v>
      </c>
      <c r="W1067" s="149">
        <v>51.792272949999997</v>
      </c>
      <c r="X1067" s="149"/>
      <c r="Y1067" s="1">
        <v>41</v>
      </c>
      <c r="Z1067" s="30">
        <v>87.0352783203125</v>
      </c>
      <c r="AA1067" s="148">
        <v>0.25600000000000001</v>
      </c>
      <c r="AB1067" s="30">
        <v>50.7</v>
      </c>
      <c r="AC1067" s="30">
        <v>289.7</v>
      </c>
      <c r="AD1067" s="30">
        <v>88.295700073242188</v>
      </c>
      <c r="AE1067" s="148">
        <v>0.25600000000000001</v>
      </c>
      <c r="AF1067" s="30">
        <v>51.11</v>
      </c>
      <c r="AG1067" s="30">
        <v>289.7</v>
      </c>
      <c r="AH1067" s="30">
        <v>88.9556884765625</v>
      </c>
      <c r="AI1067" s="148">
        <v>0.57700000000000007</v>
      </c>
      <c r="AJ1067" s="30">
        <v>51.352539030000003</v>
      </c>
      <c r="AK1067" s="30">
        <v>350</v>
      </c>
      <c r="AL1067" s="30">
        <v>90.449462890625</v>
      </c>
      <c r="AM1067" s="148">
        <v>0.57700000000000007</v>
      </c>
      <c r="AN1067" s="30">
        <v>51.857473710000001</v>
      </c>
      <c r="AO1067" s="30">
        <v>350</v>
      </c>
      <c r="AP1067" s="148">
        <v>0.35483869910240168</v>
      </c>
      <c r="AQ1067" s="30">
        <v>50.377957080000002</v>
      </c>
      <c r="AR1067" s="30"/>
      <c r="AS1067" s="30">
        <v>41</v>
      </c>
      <c r="AT1067" s="30">
        <v>41</v>
      </c>
      <c r="AU1067" s="148">
        <v>1</v>
      </c>
      <c r="AV1067" s="30">
        <v>85.917755126953125</v>
      </c>
      <c r="AW1067" s="148">
        <v>0.35483869910240168</v>
      </c>
      <c r="AX1067" s="30">
        <v>50.517767839999998</v>
      </c>
      <c r="AY1067" s="30"/>
      <c r="AZ1067" s="30">
        <v>41</v>
      </c>
      <c r="BA1067" s="30">
        <v>80.134178161621094</v>
      </c>
      <c r="BB1067" s="148">
        <v>0.16700000000000001</v>
      </c>
      <c r="BC1067" s="30">
        <v>47.65</v>
      </c>
      <c r="BD1067" s="30">
        <v>243.8</v>
      </c>
      <c r="BE1067" s="30">
        <v>81.262855529785156</v>
      </c>
      <c r="BF1067" s="147">
        <v>0.16700000000000001</v>
      </c>
      <c r="BG1067" s="30">
        <v>48.14</v>
      </c>
      <c r="BH1067" s="30">
        <v>243.8</v>
      </c>
      <c r="BI1067" s="30">
        <v>80.924972534179688</v>
      </c>
      <c r="BJ1067" s="148">
        <v>0.25900000000000001</v>
      </c>
      <c r="BK1067" s="30">
        <v>48.04692515</v>
      </c>
      <c r="BL1067" s="30">
        <v>270.39999999999998</v>
      </c>
      <c r="BM1067" s="30">
        <v>82.091255187988281</v>
      </c>
      <c r="BN1067" s="148">
        <v>0.25900000000000001</v>
      </c>
      <c r="BO1067" s="30">
        <v>48.553844169999998</v>
      </c>
      <c r="BP1067" s="30">
        <v>270.39999999999998</v>
      </c>
      <c r="BQ1067" s="148"/>
      <c r="BR1067" s="148"/>
      <c r="BS1067" s="148"/>
      <c r="BT1067" s="148">
        <v>0.94600000000000006</v>
      </c>
      <c r="BU1067" s="148"/>
      <c r="BV1067" s="148">
        <v>5.4000001400709152E-2</v>
      </c>
      <c r="BW1067" s="148"/>
      <c r="BX1067" s="148">
        <v>0.16200000000000001</v>
      </c>
      <c r="BY1067" s="148">
        <v>0.57350000000000001</v>
      </c>
      <c r="BZ1067" s="1">
        <v>1</v>
      </c>
      <c r="CA1067" s="150">
        <v>13620.669921875</v>
      </c>
      <c r="CB1067" s="150">
        <v>14660.28</v>
      </c>
      <c r="CC1067" s="124" t="s">
        <v>4448</v>
      </c>
      <c r="CD1067" t="s">
        <v>4633</v>
      </c>
    </row>
    <row r="1068" spans="1:82" x14ac:dyDescent="0.3">
      <c r="A1068" s="1">
        <v>771044020</v>
      </c>
      <c r="B1068" s="124" t="s">
        <v>4448</v>
      </c>
      <c r="C1068" t="s">
        <v>368</v>
      </c>
      <c r="D1068" t="s">
        <v>1560</v>
      </c>
      <c r="E1068" s="30">
        <v>80.355545043945313</v>
      </c>
      <c r="F1068" s="30">
        <v>81.43157958984375</v>
      </c>
      <c r="G1068" s="30">
        <v>80.503990173339844</v>
      </c>
      <c r="H1068" s="30">
        <v>81.99542236328125</v>
      </c>
      <c r="I1068" s="1">
        <v>65</v>
      </c>
      <c r="J1068" s="1" t="s">
        <v>4733</v>
      </c>
      <c r="K1068" s="1">
        <v>5</v>
      </c>
      <c r="L1068" t="s">
        <v>3827</v>
      </c>
      <c r="M1068" t="s">
        <v>3907</v>
      </c>
      <c r="N1068" t="s">
        <v>3916</v>
      </c>
      <c r="O1068" t="s">
        <v>3921</v>
      </c>
      <c r="P1068" s="148">
        <v>0.20000000298023221</v>
      </c>
      <c r="Q1068" s="30">
        <v>48.025856519999998</v>
      </c>
      <c r="R1068" s="30"/>
      <c r="S1068" s="1">
        <v>33</v>
      </c>
      <c r="T1068" s="1">
        <v>33</v>
      </c>
      <c r="U1068" s="148">
        <v>1</v>
      </c>
      <c r="V1068" s="148">
        <v>0.20000000298023221</v>
      </c>
      <c r="W1068" s="149">
        <v>48.472423470000003</v>
      </c>
      <c r="X1068" s="149"/>
      <c r="Y1068" s="1">
        <v>33</v>
      </c>
      <c r="Z1068" s="30">
        <v>80.389259338378906</v>
      </c>
      <c r="AA1068" s="148">
        <v>0.19</v>
      </c>
      <c r="AB1068" s="30">
        <v>48.5</v>
      </c>
      <c r="AC1068" s="30">
        <v>285.7</v>
      </c>
      <c r="AD1068" s="30">
        <v>81.934104919433594</v>
      </c>
      <c r="AE1068" s="148">
        <v>0.19</v>
      </c>
      <c r="AF1068" s="30">
        <v>48.95</v>
      </c>
      <c r="AG1068" s="30">
        <v>285.7</v>
      </c>
      <c r="AH1068" s="30">
        <v>84.71392822265625</v>
      </c>
      <c r="AI1068" s="148">
        <v>0.36099999999999999</v>
      </c>
      <c r="AJ1068" s="30">
        <v>49.947611309999999</v>
      </c>
      <c r="AK1068" s="30">
        <v>313.89999999999998</v>
      </c>
      <c r="AL1068" s="30">
        <v>86.090049743652344</v>
      </c>
      <c r="AM1068" s="148">
        <v>0.36099999999999999</v>
      </c>
      <c r="AN1068" s="30">
        <v>50.373973169999999</v>
      </c>
      <c r="AO1068" s="30">
        <v>313.89999999999998</v>
      </c>
      <c r="AP1068" s="148">
        <v>0.17142857611179349</v>
      </c>
      <c r="AQ1068" s="30">
        <v>47.196864890000001</v>
      </c>
      <c r="AR1068" s="30"/>
      <c r="AS1068" s="30">
        <v>33</v>
      </c>
      <c r="AT1068" s="30">
        <v>33</v>
      </c>
      <c r="AU1068" s="148">
        <v>1</v>
      </c>
      <c r="AV1068" s="30">
        <v>81.99542236328125</v>
      </c>
      <c r="AW1068" s="148">
        <v>0.17142857611179349</v>
      </c>
      <c r="AX1068" s="30">
        <v>48.269813509999999</v>
      </c>
      <c r="AY1068" s="30"/>
      <c r="AZ1068" s="30">
        <v>33</v>
      </c>
      <c r="BA1068" s="30">
        <v>83.082817077636719</v>
      </c>
      <c r="BB1068" s="148">
        <v>0.28599999999999998</v>
      </c>
      <c r="BC1068" s="30">
        <v>49.08</v>
      </c>
      <c r="BD1068" s="30">
        <v>247.6</v>
      </c>
      <c r="BE1068" s="30">
        <v>84.204483032226563</v>
      </c>
      <c r="BF1068" s="147">
        <v>0.28599999999999998</v>
      </c>
      <c r="BG1068" s="30">
        <v>49.59</v>
      </c>
      <c r="BH1068" s="30">
        <v>247.6</v>
      </c>
      <c r="BI1068" s="30">
        <v>88.728004455566406</v>
      </c>
      <c r="BJ1068" s="148">
        <v>0.44400000000000001</v>
      </c>
      <c r="BK1068" s="30">
        <v>51.847958439999999</v>
      </c>
      <c r="BL1068" s="30">
        <v>311.10000000000002</v>
      </c>
      <c r="BM1068" s="30">
        <v>89.680862426757813</v>
      </c>
      <c r="BN1068" s="148">
        <v>0.44400000000000001</v>
      </c>
      <c r="BO1068" s="30">
        <v>52.336303440000002</v>
      </c>
      <c r="BP1068" s="30">
        <v>311.10000000000002</v>
      </c>
      <c r="BQ1068" s="148"/>
      <c r="BR1068" s="148"/>
      <c r="BS1068" s="148"/>
      <c r="BT1068" s="148">
        <v>0.90800000000000003</v>
      </c>
      <c r="BU1068" s="148"/>
      <c r="BV1068" s="148">
        <v>9.2000000178813934E-2</v>
      </c>
      <c r="BW1068" s="148"/>
      <c r="BX1068" s="148">
        <v>0.185</v>
      </c>
      <c r="BY1068" s="148">
        <v>0.51249999999999996</v>
      </c>
      <c r="BZ1068" s="1">
        <v>1</v>
      </c>
      <c r="CA1068" s="150">
        <v>13464.76953125</v>
      </c>
      <c r="CB1068" s="150">
        <v>14224.98</v>
      </c>
      <c r="CC1068" s="124" t="s">
        <v>4448</v>
      </c>
      <c r="CD1068" t="s">
        <v>4634</v>
      </c>
    </row>
    <row r="1069" spans="1:82" x14ac:dyDescent="0.3">
      <c r="A1069" s="1">
        <v>780011050</v>
      </c>
      <c r="B1069" s="124" t="s">
        <v>4449</v>
      </c>
      <c r="C1069" t="s">
        <v>369</v>
      </c>
      <c r="D1069" t="s">
        <v>1561</v>
      </c>
      <c r="E1069" s="30">
        <v>78.844795227050781</v>
      </c>
      <c r="F1069" s="30">
        <v>79.779090881347656</v>
      </c>
      <c r="G1069" s="30">
        <v>76.873626708984375</v>
      </c>
      <c r="H1069" s="30">
        <v>77.059150695800781</v>
      </c>
      <c r="I1069" s="1">
        <v>126</v>
      </c>
      <c r="J1069" s="1">
        <v>6</v>
      </c>
      <c r="K1069" s="1">
        <v>12</v>
      </c>
      <c r="L1069" t="s">
        <v>3831</v>
      </c>
      <c r="M1069" t="s">
        <v>3910</v>
      </c>
      <c r="N1069" t="s">
        <v>3917</v>
      </c>
      <c r="O1069" t="s">
        <v>3923</v>
      </c>
      <c r="P1069" s="148">
        <v>0.23333333432674411</v>
      </c>
      <c r="Q1069" s="30">
        <v>47.3974397</v>
      </c>
      <c r="R1069" s="30"/>
      <c r="S1069" s="1">
        <v>85</v>
      </c>
      <c r="T1069" s="1">
        <v>85</v>
      </c>
      <c r="U1069" s="148">
        <v>1</v>
      </c>
      <c r="V1069" s="148">
        <v>0.23333333432674411</v>
      </c>
      <c r="W1069" s="149">
        <v>47.787725309999999</v>
      </c>
      <c r="X1069" s="149"/>
      <c r="Y1069" s="1">
        <v>85</v>
      </c>
      <c r="Z1069" s="30">
        <v>78.878799438476563</v>
      </c>
      <c r="AA1069" s="148">
        <v>0.45900000000000002</v>
      </c>
      <c r="AB1069" s="30">
        <v>48</v>
      </c>
      <c r="AC1069" s="30">
        <v>327.9</v>
      </c>
      <c r="AD1069" s="30">
        <v>80.54986572265625</v>
      </c>
      <c r="AE1069" s="148">
        <v>0.45900000000000002</v>
      </c>
      <c r="AF1069" s="30">
        <v>48.48</v>
      </c>
      <c r="AG1069" s="30">
        <v>327.9</v>
      </c>
      <c r="AH1069" s="30">
        <v>84.715919494628906</v>
      </c>
      <c r="AI1069" s="148">
        <v>0.44400000000000001</v>
      </c>
      <c r="AJ1069" s="30">
        <v>49.94826879</v>
      </c>
      <c r="AK1069" s="30">
        <v>337.5</v>
      </c>
      <c r="AL1069" s="30">
        <v>86.459693908691406</v>
      </c>
      <c r="AM1069" s="148">
        <v>0.44400000000000001</v>
      </c>
      <c r="AN1069" s="30">
        <v>50.49976367</v>
      </c>
      <c r="AO1069" s="30">
        <v>337.5</v>
      </c>
      <c r="AP1069" s="148">
        <v>4.5454546809196472E-2</v>
      </c>
      <c r="AQ1069" s="30">
        <v>44.925976390000002</v>
      </c>
      <c r="AR1069" s="30"/>
      <c r="AS1069" s="30">
        <v>86</v>
      </c>
      <c r="AT1069" s="30">
        <v>86</v>
      </c>
      <c r="AU1069" s="148">
        <v>1</v>
      </c>
      <c r="AV1069" s="30">
        <v>77.059150695800781</v>
      </c>
      <c r="AW1069" s="148">
        <v>4.5454546809196472E-2</v>
      </c>
      <c r="AX1069" s="30">
        <v>45.440751730000002</v>
      </c>
      <c r="AY1069" s="30"/>
      <c r="AZ1069" s="30">
        <v>86</v>
      </c>
      <c r="BA1069" s="30">
        <v>77.020584106445313</v>
      </c>
      <c r="BB1069" s="148">
        <v>0.13800000000000001</v>
      </c>
      <c r="BC1069" s="30">
        <v>46.14</v>
      </c>
      <c r="BD1069" s="30">
        <v>213.8</v>
      </c>
      <c r="BE1069" s="30">
        <v>78.422676086425781</v>
      </c>
      <c r="BF1069" s="147">
        <v>0.13800000000000001</v>
      </c>
      <c r="BG1069" s="30">
        <v>46.74</v>
      </c>
      <c r="BH1069" s="30">
        <v>213.8</v>
      </c>
      <c r="BI1069" s="30">
        <v>84.818107604980469</v>
      </c>
      <c r="BJ1069" s="148">
        <v>0.23100000000000001</v>
      </c>
      <c r="BK1069" s="30">
        <v>49.943359479999998</v>
      </c>
      <c r="BL1069" s="30">
        <v>255.4</v>
      </c>
      <c r="BM1069" s="30">
        <v>86.13702392578125</v>
      </c>
      <c r="BN1069" s="148">
        <v>0.23100000000000001</v>
      </c>
      <c r="BO1069" s="30">
        <v>50.570148109999998</v>
      </c>
      <c r="BP1069" s="30">
        <v>255.4</v>
      </c>
      <c r="BQ1069" s="148">
        <v>7.9000000000000001E-2</v>
      </c>
      <c r="BR1069" s="148"/>
      <c r="BS1069" s="148"/>
      <c r="BT1069" s="148">
        <v>0.89700000000000002</v>
      </c>
      <c r="BU1069" s="148"/>
      <c r="BV1069" s="148">
        <v>2.400000020861626E-2</v>
      </c>
      <c r="BW1069" s="148"/>
      <c r="BX1069" s="148">
        <v>0.17499999999999999</v>
      </c>
      <c r="BY1069" s="148">
        <v>0.40310000000000001</v>
      </c>
      <c r="BZ1069" s="1">
        <v>1</v>
      </c>
      <c r="CA1069" s="150">
        <v>13991.3896484375</v>
      </c>
      <c r="CB1069" s="150">
        <v>15022.64</v>
      </c>
      <c r="CC1069" s="124" t="s">
        <v>4449</v>
      </c>
      <c r="CD1069" t="s">
        <v>4633</v>
      </c>
    </row>
    <row r="1070" spans="1:82" x14ac:dyDescent="0.3">
      <c r="A1070" s="1">
        <v>780014020</v>
      </c>
      <c r="B1070" s="124" t="s">
        <v>4449</v>
      </c>
      <c r="C1070" t="s">
        <v>369</v>
      </c>
      <c r="D1070" t="s">
        <v>1562</v>
      </c>
      <c r="E1070" s="30">
        <v>79.574050903320313</v>
      </c>
      <c r="F1070" s="30">
        <v>80.575942993164063</v>
      </c>
      <c r="G1070" s="30">
        <v>71.362236022949219</v>
      </c>
      <c r="H1070" s="30">
        <v>73.339546203613281</v>
      </c>
      <c r="I1070" s="1">
        <v>93</v>
      </c>
      <c r="J1070" s="1" t="s">
        <v>3981</v>
      </c>
      <c r="K1070" s="1">
        <v>5</v>
      </c>
      <c r="L1070" t="s">
        <v>3831</v>
      </c>
      <c r="M1070" t="s">
        <v>3910</v>
      </c>
      <c r="N1070" t="s">
        <v>3917</v>
      </c>
      <c r="O1070" t="s">
        <v>3923</v>
      </c>
      <c r="P1070" s="148">
        <v>0.2452830225229263</v>
      </c>
      <c r="Q1070" s="30">
        <v>47.700784089999999</v>
      </c>
      <c r="R1070" s="30"/>
      <c r="S1070" s="1">
        <v>51</v>
      </c>
      <c r="T1070" s="1">
        <v>51</v>
      </c>
      <c r="U1070" s="148">
        <v>1</v>
      </c>
      <c r="V1070" s="148">
        <v>0.2452830225229263</v>
      </c>
      <c r="W1070" s="149">
        <v>48.117895849999996</v>
      </c>
      <c r="X1070" s="149"/>
      <c r="Y1070" s="1">
        <v>51</v>
      </c>
      <c r="Z1070" s="30">
        <v>80.087165832519531</v>
      </c>
      <c r="AA1070" s="148">
        <v>0.32700000000000001</v>
      </c>
      <c r="AB1070" s="30">
        <v>48.4</v>
      </c>
      <c r="AC1070" s="30">
        <v>298</v>
      </c>
      <c r="AD1070" s="30">
        <v>81.639579772949219</v>
      </c>
      <c r="AE1070" s="148">
        <v>0.32700000000000001</v>
      </c>
      <c r="AF1070" s="30">
        <v>48.85</v>
      </c>
      <c r="AG1070" s="30">
        <v>298</v>
      </c>
      <c r="AH1070" s="30">
        <v>85.094367980957031</v>
      </c>
      <c r="AI1070" s="148">
        <v>0.42199999999999999</v>
      </c>
      <c r="AJ1070" s="30">
        <v>50.073617830000003</v>
      </c>
      <c r="AK1070" s="30">
        <v>326.7</v>
      </c>
      <c r="AL1070" s="30">
        <v>86.69354248046875</v>
      </c>
      <c r="AM1070" s="148">
        <v>0.42199999999999999</v>
      </c>
      <c r="AN1070" s="30">
        <v>50.579341589999999</v>
      </c>
      <c r="AO1070" s="30">
        <v>326.7</v>
      </c>
      <c r="AP1070" s="148">
        <v>9.4339624047279358E-2</v>
      </c>
      <c r="AQ1070" s="30">
        <v>41.478458060000001</v>
      </c>
      <c r="AR1070" s="30"/>
      <c r="AS1070" s="30">
        <v>51</v>
      </c>
      <c r="AT1070" s="30">
        <v>51</v>
      </c>
      <c r="AU1070" s="148">
        <v>1</v>
      </c>
      <c r="AV1070" s="30">
        <v>73.339546203613281</v>
      </c>
      <c r="AW1070" s="148">
        <v>9.4339624047279358E-2</v>
      </c>
      <c r="AX1070" s="30">
        <v>43.308985470000003</v>
      </c>
      <c r="AY1070" s="30"/>
      <c r="AZ1070" s="30">
        <v>51</v>
      </c>
      <c r="BA1070" s="30">
        <v>78.752655029296875</v>
      </c>
      <c r="BB1070" s="148">
        <v>0.245</v>
      </c>
      <c r="BC1070" s="30">
        <v>46.98</v>
      </c>
      <c r="BD1070" s="30">
        <v>265.3</v>
      </c>
      <c r="BE1070" s="30">
        <v>79.984771728515625</v>
      </c>
      <c r="BF1070" s="147">
        <v>0.245</v>
      </c>
      <c r="BG1070" s="30">
        <v>47.51</v>
      </c>
      <c r="BH1070" s="30">
        <v>265.3</v>
      </c>
      <c r="BI1070" s="30">
        <v>80.282455444335938</v>
      </c>
      <c r="BJ1070" s="148">
        <v>0.42199999999999999</v>
      </c>
      <c r="BK1070" s="30">
        <v>47.733941170000001</v>
      </c>
      <c r="BL1070" s="30">
        <v>308.89999999999998</v>
      </c>
      <c r="BM1070" s="30">
        <v>81.555717468261719</v>
      </c>
      <c r="BN1070" s="148">
        <v>0.42199999999999999</v>
      </c>
      <c r="BO1070" s="30">
        <v>48.286943999999998</v>
      </c>
      <c r="BP1070" s="30">
        <v>308.89999999999998</v>
      </c>
      <c r="BQ1070" s="148"/>
      <c r="BR1070" s="148"/>
      <c r="BS1070" s="148"/>
      <c r="BT1070" s="148">
        <v>0.91400000000000003</v>
      </c>
      <c r="BU1070" s="148"/>
      <c r="BV1070" s="148">
        <v>8.6000002920627594E-2</v>
      </c>
      <c r="BW1070" s="148"/>
      <c r="BX1070" s="148">
        <v>0.151</v>
      </c>
      <c r="BY1070" s="148">
        <v>0.51649999999999996</v>
      </c>
      <c r="BZ1070" s="1">
        <v>1</v>
      </c>
      <c r="CA1070" s="150">
        <v>11655.3701171875</v>
      </c>
      <c r="CB1070" s="150">
        <v>12774.39</v>
      </c>
      <c r="CC1070" s="124" t="s">
        <v>4449</v>
      </c>
      <c r="CD1070" t="s">
        <v>4634</v>
      </c>
    </row>
    <row r="1071" spans="1:82" x14ac:dyDescent="0.3">
      <c r="A1071" s="1">
        <v>780021050</v>
      </c>
      <c r="B1071" s="124" t="s">
        <v>4450</v>
      </c>
      <c r="C1071" t="s">
        <v>370</v>
      </c>
      <c r="D1071" t="s">
        <v>1563</v>
      </c>
      <c r="E1071" s="30">
        <v>83.208351135253906</v>
      </c>
      <c r="F1071" s="30">
        <v>84.666450500488281</v>
      </c>
      <c r="G1071" s="30">
        <v>79.196250915527344</v>
      </c>
      <c r="H1071" s="30">
        <v>77.947830200195313</v>
      </c>
      <c r="I1071" s="1">
        <v>228</v>
      </c>
      <c r="J1071" s="1">
        <v>7</v>
      </c>
      <c r="K1071" s="1">
        <v>12</v>
      </c>
      <c r="L1071" t="s">
        <v>3831</v>
      </c>
      <c r="M1071" t="s">
        <v>3910</v>
      </c>
      <c r="N1071" t="s">
        <v>3916</v>
      </c>
      <c r="O1071" t="s">
        <v>3921</v>
      </c>
      <c r="P1071" s="148">
        <v>0.17000000178813929</v>
      </c>
      <c r="Q1071" s="30">
        <v>49.212516319999999</v>
      </c>
      <c r="R1071" s="30"/>
      <c r="S1071" s="1">
        <v>138</v>
      </c>
      <c r="T1071" s="1">
        <v>138</v>
      </c>
      <c r="U1071" s="148">
        <v>1</v>
      </c>
      <c r="V1071" s="148">
        <v>0.17000000178813929</v>
      </c>
      <c r="W1071" s="149">
        <v>49.812767280000003</v>
      </c>
      <c r="X1071" s="149"/>
      <c r="Y1071" s="1">
        <v>138</v>
      </c>
      <c r="Z1071" s="30">
        <v>78.878799438476563</v>
      </c>
      <c r="AA1071" s="148">
        <v>0.217</v>
      </c>
      <c r="AB1071" s="30">
        <v>48</v>
      </c>
      <c r="AC1071" s="30">
        <v>253.9</v>
      </c>
      <c r="AD1071" s="30">
        <v>80.284797668457031</v>
      </c>
      <c r="AE1071" s="148">
        <v>0.217</v>
      </c>
      <c r="AF1071" s="30">
        <v>48.39</v>
      </c>
      <c r="AG1071" s="30">
        <v>253.9</v>
      </c>
      <c r="AH1071" s="30"/>
      <c r="AI1071" s="148">
        <v>0.14299999999999999</v>
      </c>
      <c r="AJ1071" s="30">
        <v>0</v>
      </c>
      <c r="AK1071" s="30">
        <v>228.6</v>
      </c>
      <c r="AL1071" s="30"/>
      <c r="AM1071" s="148">
        <v>0.14299999999999999</v>
      </c>
      <c r="AN1071" s="30">
        <v>0</v>
      </c>
      <c r="AO1071" s="30">
        <v>228.6</v>
      </c>
      <c r="AP1071" s="148">
        <v>2.4691358208656311E-2</v>
      </c>
      <c r="AQ1071" s="30">
        <v>46.37883927</v>
      </c>
      <c r="AR1071" s="30"/>
      <c r="AS1071" s="30">
        <v>136</v>
      </c>
      <c r="AT1071" s="30">
        <v>136</v>
      </c>
      <c r="AU1071" s="148">
        <v>1</v>
      </c>
      <c r="AV1071" s="30">
        <v>77.947830200195313</v>
      </c>
      <c r="AW1071" s="148">
        <v>2.4691358208656311E-2</v>
      </c>
      <c r="AX1071" s="30">
        <v>45.950071020000003</v>
      </c>
      <c r="AY1071" s="30"/>
      <c r="AZ1071" s="30">
        <v>136</v>
      </c>
      <c r="BA1071" s="30">
        <v>71.968727111816406</v>
      </c>
      <c r="BB1071" s="148">
        <v>0.02</v>
      </c>
      <c r="BC1071" s="30">
        <v>43.69</v>
      </c>
      <c r="BD1071" s="30">
        <v>151</v>
      </c>
      <c r="BE1071" s="30">
        <v>73.06689453125</v>
      </c>
      <c r="BF1071" s="147">
        <v>0.02</v>
      </c>
      <c r="BG1071" s="30">
        <v>44.1</v>
      </c>
      <c r="BH1071" s="30">
        <v>151</v>
      </c>
      <c r="BI1071" s="30"/>
      <c r="BJ1071" s="148">
        <v>7.0999999999999994E-2</v>
      </c>
      <c r="BK1071" s="30">
        <v>0</v>
      </c>
      <c r="BL1071" s="30">
        <v>169</v>
      </c>
      <c r="BM1071" s="30"/>
      <c r="BN1071" s="148">
        <v>7.0999999999999994E-2</v>
      </c>
      <c r="BO1071" s="30">
        <v>0</v>
      </c>
      <c r="BP1071" s="30">
        <v>169</v>
      </c>
      <c r="BQ1071" s="148">
        <v>0.76800000000000002</v>
      </c>
      <c r="BR1071" s="148"/>
      <c r="BS1071" s="148"/>
      <c r="BT1071" s="148">
        <v>0.224</v>
      </c>
      <c r="BU1071" s="148"/>
      <c r="BV1071" s="148">
        <v>8.999999612569809E-3</v>
      </c>
      <c r="BW1071" s="148"/>
      <c r="BX1071" s="148">
        <v>0.105</v>
      </c>
      <c r="BY1071" s="148">
        <v>0.66359999999999997</v>
      </c>
      <c r="BZ1071" s="1">
        <v>1</v>
      </c>
      <c r="CA1071" s="150">
        <v>9662.259765625</v>
      </c>
      <c r="CB1071" s="150">
        <v>12478.84</v>
      </c>
      <c r="CC1071" s="124" t="s">
        <v>4450</v>
      </c>
      <c r="CD1071" t="s">
        <v>4633</v>
      </c>
    </row>
    <row r="1072" spans="1:82" x14ac:dyDescent="0.3">
      <c r="A1072" s="1">
        <v>780024040</v>
      </c>
      <c r="B1072" s="124" t="s">
        <v>4450</v>
      </c>
      <c r="C1072" t="s">
        <v>370</v>
      </c>
      <c r="D1072" t="s">
        <v>1564</v>
      </c>
      <c r="E1072" s="30">
        <v>74.89385986328125</v>
      </c>
      <c r="F1072" s="30">
        <v>76.2630615234375</v>
      </c>
      <c r="G1072" s="30">
        <v>74.776725769042969</v>
      </c>
      <c r="H1072" s="30">
        <v>73.540573120117188</v>
      </c>
      <c r="I1072" s="1">
        <v>342</v>
      </c>
      <c r="J1072" s="1" t="s">
        <v>4733</v>
      </c>
      <c r="K1072" s="1">
        <v>6</v>
      </c>
      <c r="L1072" t="s">
        <v>3831</v>
      </c>
      <c r="M1072" t="s">
        <v>3910</v>
      </c>
      <c r="N1072" t="s">
        <v>3916</v>
      </c>
      <c r="O1072" t="s">
        <v>3921</v>
      </c>
      <c r="P1072" s="148">
        <v>0.22891566157341001</v>
      </c>
      <c r="Q1072" s="30">
        <v>45.753997579999997</v>
      </c>
      <c r="R1072" s="30">
        <v>265.06024169921881</v>
      </c>
      <c r="S1072" s="1">
        <v>192</v>
      </c>
      <c r="T1072" s="1">
        <v>192</v>
      </c>
      <c r="U1072" s="148">
        <v>1</v>
      </c>
      <c r="V1072" s="148">
        <v>0.22891566157341001</v>
      </c>
      <c r="W1072" s="149">
        <v>46.330885039999998</v>
      </c>
      <c r="X1072" s="149">
        <v>265.06024169921881</v>
      </c>
      <c r="Y1072" s="1">
        <v>192</v>
      </c>
      <c r="Z1072" s="30">
        <v>52.596817016601563</v>
      </c>
      <c r="AA1072" s="148">
        <v>0.255</v>
      </c>
      <c r="AB1072" s="30">
        <v>39.299999999999997</v>
      </c>
      <c r="AC1072" s="30">
        <v>274.5</v>
      </c>
      <c r="AD1072" s="30">
        <v>54.131572723388672</v>
      </c>
      <c r="AE1072" s="148">
        <v>0.255</v>
      </c>
      <c r="AF1072" s="30">
        <v>39.51</v>
      </c>
      <c r="AG1072" s="30">
        <v>274.5</v>
      </c>
      <c r="AH1072" s="30">
        <v>56.207084655761719</v>
      </c>
      <c r="AI1072" s="148">
        <v>0.56600000000000006</v>
      </c>
      <c r="AJ1072" s="30">
        <v>40.505748079999996</v>
      </c>
      <c r="AK1072" s="30">
        <v>363.2</v>
      </c>
      <c r="AL1072" s="30">
        <v>57.162582397460938</v>
      </c>
      <c r="AM1072" s="148">
        <v>0.56600000000000006</v>
      </c>
      <c r="AN1072" s="30">
        <v>40.530002529999997</v>
      </c>
      <c r="AO1072" s="30">
        <v>363.2</v>
      </c>
      <c r="AP1072" s="148">
        <v>0.13333334028720861</v>
      </c>
      <c r="AQ1072" s="30">
        <v>43.614311100000002</v>
      </c>
      <c r="AR1072" s="30"/>
      <c r="AS1072" s="30">
        <v>191</v>
      </c>
      <c r="AT1072" s="30">
        <v>191</v>
      </c>
      <c r="AU1072" s="148">
        <v>1</v>
      </c>
      <c r="AV1072" s="30">
        <v>73.540573120117188</v>
      </c>
      <c r="AW1072" s="148">
        <v>0.13333334028720861</v>
      </c>
      <c r="AX1072" s="30">
        <v>43.424196459999997</v>
      </c>
      <c r="AY1072" s="30"/>
      <c r="AZ1072" s="30">
        <v>191</v>
      </c>
      <c r="BA1072" s="30">
        <v>57.101833343505859</v>
      </c>
      <c r="BB1072" s="148">
        <v>0.23499999999999999</v>
      </c>
      <c r="BC1072" s="30">
        <v>36.479999999999997</v>
      </c>
      <c r="BD1072" s="30">
        <v>226.8</v>
      </c>
      <c r="BE1072" s="30">
        <v>58.561660766601563</v>
      </c>
      <c r="BF1072" s="147">
        <v>0.23499999999999999</v>
      </c>
      <c r="BG1072" s="30">
        <v>36.950000000000003</v>
      </c>
      <c r="BH1072" s="30">
        <v>226.8</v>
      </c>
      <c r="BI1072" s="30">
        <v>51.755603790283203</v>
      </c>
      <c r="BJ1072" s="148">
        <v>0.41299999999999998</v>
      </c>
      <c r="BK1072" s="30">
        <v>33.83787504</v>
      </c>
      <c r="BL1072" s="30">
        <v>302.7</v>
      </c>
      <c r="BM1072" s="30">
        <v>53.258689880371087</v>
      </c>
      <c r="BN1072" s="148">
        <v>0.41299999999999998</v>
      </c>
      <c r="BO1072" s="30">
        <v>34.184451209999999</v>
      </c>
      <c r="BP1072" s="30">
        <v>302.7</v>
      </c>
      <c r="BQ1072" s="148">
        <v>0.75700000000000001</v>
      </c>
      <c r="BR1072" s="148">
        <v>0.02</v>
      </c>
      <c r="BS1072" s="148"/>
      <c r="BT1072" s="148">
        <v>0.219</v>
      </c>
      <c r="BU1072" s="148"/>
      <c r="BV1072" s="148">
        <v>3.0000000260770321E-3</v>
      </c>
      <c r="BW1072" s="148"/>
      <c r="BX1072" s="148">
        <v>0.11700000000000001</v>
      </c>
      <c r="BY1072" s="148">
        <v>0.78680000000000005</v>
      </c>
      <c r="BZ1072" s="1">
        <v>1</v>
      </c>
      <c r="CA1072" s="150">
        <v>8013.9599609375</v>
      </c>
      <c r="CB1072" s="150">
        <v>10028.66</v>
      </c>
      <c r="CC1072" s="124" t="s">
        <v>4450</v>
      </c>
      <c r="CD1072" t="s">
        <v>4634</v>
      </c>
    </row>
    <row r="1073" spans="1:82" x14ac:dyDescent="0.3">
      <c r="A1073" s="1">
        <v>780034020</v>
      </c>
      <c r="B1073" s="124" t="s">
        <v>4451</v>
      </c>
      <c r="C1073" t="s">
        <v>371</v>
      </c>
      <c r="D1073" t="s">
        <v>1565</v>
      </c>
      <c r="E1073" s="30">
        <v>88.133232116699219</v>
      </c>
      <c r="F1073" s="30">
        <v>87.842971801757813</v>
      </c>
      <c r="G1073" s="30">
        <v>91.108894348144531</v>
      </c>
      <c r="H1073" s="30">
        <v>87.733718872070313</v>
      </c>
      <c r="I1073" s="1">
        <v>112</v>
      </c>
      <c r="J1073" s="1" t="s">
        <v>3981</v>
      </c>
      <c r="K1073" s="1">
        <v>8</v>
      </c>
      <c r="L1073" t="s">
        <v>3831</v>
      </c>
      <c r="M1073" t="s">
        <v>3910</v>
      </c>
      <c r="N1073" t="s">
        <v>3916</v>
      </c>
      <c r="O1073" t="s">
        <v>3923</v>
      </c>
      <c r="P1073" s="148">
        <v>0.36986300349235529</v>
      </c>
      <c r="Q1073" s="30">
        <v>51.261086239999997</v>
      </c>
      <c r="R1073" s="30">
        <v>323.28765869140631</v>
      </c>
      <c r="S1073" s="1">
        <v>108</v>
      </c>
      <c r="T1073" s="1">
        <v>64</v>
      </c>
      <c r="U1073" s="148">
        <v>0.59259259700775146</v>
      </c>
      <c r="V1073" s="148">
        <v>0.21951219439506531</v>
      </c>
      <c r="W1073" s="149">
        <v>51.128933689999997</v>
      </c>
      <c r="X1073" s="149"/>
      <c r="Y1073" s="1">
        <v>64</v>
      </c>
      <c r="Z1073" s="30">
        <v>86.431098937988281</v>
      </c>
      <c r="AA1073" s="148">
        <v>0.35499999999999998</v>
      </c>
      <c r="AB1073" s="30">
        <v>50.5</v>
      </c>
      <c r="AC1073" s="30">
        <v>305.3</v>
      </c>
      <c r="AD1073" s="30">
        <v>85.998451232910156</v>
      </c>
      <c r="AE1073" s="148">
        <v>0.24399999999999999</v>
      </c>
      <c r="AF1073" s="30">
        <v>50.33</v>
      </c>
      <c r="AG1073" s="30">
        <v>266.7</v>
      </c>
      <c r="AH1073" s="30">
        <v>84.684608459472656</v>
      </c>
      <c r="AI1073" s="148">
        <v>0.375</v>
      </c>
      <c r="AJ1073" s="30">
        <v>49.93789829</v>
      </c>
      <c r="AK1073" s="30">
        <v>329.2</v>
      </c>
      <c r="AL1073" s="30">
        <v>84.665611267089844</v>
      </c>
      <c r="AM1073" s="148">
        <v>0.27300000000000002</v>
      </c>
      <c r="AN1073" s="30">
        <v>49.889238120000002</v>
      </c>
      <c r="AO1073" s="30">
        <v>300</v>
      </c>
      <c r="AP1073" s="148">
        <v>0.32876712083816528</v>
      </c>
      <c r="AQ1073" s="30">
        <v>53.830517229999998</v>
      </c>
      <c r="AR1073" s="30">
        <v>290.41094970703131</v>
      </c>
      <c r="AS1073" s="30">
        <v>108</v>
      </c>
      <c r="AT1073" s="30">
        <v>64</v>
      </c>
      <c r="AU1073" s="148">
        <v>0.59259259700775146</v>
      </c>
      <c r="AV1073" s="30">
        <v>87.733718872070313</v>
      </c>
      <c r="AW1073" s="148">
        <v>0.1951219439506531</v>
      </c>
      <c r="AX1073" s="30">
        <v>51.558529280000002</v>
      </c>
      <c r="AY1073" s="30"/>
      <c r="AZ1073" s="30">
        <v>64</v>
      </c>
      <c r="BA1073" s="30">
        <v>82.897239685058594</v>
      </c>
      <c r="BB1073" s="148">
        <v>0.21099999999999999</v>
      </c>
      <c r="BC1073" s="30">
        <v>48.99</v>
      </c>
      <c r="BD1073" s="30">
        <v>232.9</v>
      </c>
      <c r="BE1073" s="30">
        <v>82.256927490234375</v>
      </c>
      <c r="BF1073" s="147">
        <v>0.111</v>
      </c>
      <c r="BG1073" s="30">
        <v>48.63</v>
      </c>
      <c r="BH1073" s="30">
        <v>180</v>
      </c>
      <c r="BI1073" s="30">
        <v>78.650245666503906</v>
      </c>
      <c r="BJ1073" s="148">
        <v>0.23599999999999999</v>
      </c>
      <c r="BK1073" s="30">
        <v>46.938856090000002</v>
      </c>
      <c r="BL1073" s="30">
        <v>241.7</v>
      </c>
      <c r="BM1073" s="30">
        <v>80.459434509277344</v>
      </c>
      <c r="BN1073" s="148">
        <v>0.13600000000000001</v>
      </c>
      <c r="BO1073" s="30">
        <v>47.740585150000001</v>
      </c>
      <c r="BP1073" s="30">
        <v>188.6</v>
      </c>
      <c r="BQ1073" s="148"/>
      <c r="BR1073" s="148"/>
      <c r="BS1073" s="148"/>
      <c r="BT1073" s="148">
        <v>0.96399999999999997</v>
      </c>
      <c r="BU1073" s="148"/>
      <c r="BV1073" s="148">
        <v>3.5999998450279243E-2</v>
      </c>
      <c r="BW1073" s="148"/>
      <c r="BX1073" s="148">
        <v>4.4999999999999998E-2</v>
      </c>
      <c r="BY1073" s="148">
        <v>0.48499999999999999</v>
      </c>
      <c r="BZ1073" s="1"/>
      <c r="CA1073" s="150">
        <v>14318.740234375</v>
      </c>
      <c r="CB1073" s="150">
        <v>15137.82</v>
      </c>
      <c r="CC1073" s="124" t="s">
        <v>4451</v>
      </c>
      <c r="CD1073" t="s">
        <v>4635</v>
      </c>
    </row>
    <row r="1074" spans="1:82" x14ac:dyDescent="0.3">
      <c r="A1074" s="1">
        <v>780041050</v>
      </c>
      <c r="B1074" s="124" t="s">
        <v>4452</v>
      </c>
      <c r="C1074" t="s">
        <v>372</v>
      </c>
      <c r="D1074" t="s">
        <v>1566</v>
      </c>
      <c r="E1074" s="30">
        <v>89.157508850097656</v>
      </c>
      <c r="F1074" s="30">
        <v>88.512229919433594</v>
      </c>
      <c r="G1074" s="30">
        <v>71.808631896972656</v>
      </c>
      <c r="H1074" s="30">
        <v>73.490875244140625</v>
      </c>
      <c r="I1074" s="1">
        <v>135</v>
      </c>
      <c r="J1074" s="1">
        <v>7</v>
      </c>
      <c r="K1074" s="1">
        <v>12</v>
      </c>
      <c r="L1074" t="s">
        <v>3831</v>
      </c>
      <c r="M1074" t="s">
        <v>3910</v>
      </c>
      <c r="N1074" t="s">
        <v>3916</v>
      </c>
      <c r="O1074" t="s">
        <v>3921</v>
      </c>
      <c r="P1074" s="148">
        <v>0.54098361730575562</v>
      </c>
      <c r="Q1074" s="30">
        <v>51.68714765</v>
      </c>
      <c r="R1074" s="30">
        <v>340.98361206054688</v>
      </c>
      <c r="S1074" s="1">
        <v>71</v>
      </c>
      <c r="T1074" s="1">
        <v>34</v>
      </c>
      <c r="U1074" s="148">
        <v>0.47887325286865229</v>
      </c>
      <c r="V1074" s="148">
        <v>0.34482759237289429</v>
      </c>
      <c r="W1074" s="149">
        <v>51.40623506</v>
      </c>
      <c r="X1074" s="149"/>
      <c r="Y1074" s="1">
        <v>34</v>
      </c>
      <c r="Z1074" s="30">
        <v>84.014358520507813</v>
      </c>
      <c r="AA1074" s="148">
        <v>0.45900000000000002</v>
      </c>
      <c r="AB1074" s="30">
        <v>49.7</v>
      </c>
      <c r="AC1074" s="30">
        <v>331.1</v>
      </c>
      <c r="AD1074" s="30">
        <v>82.051910400390625</v>
      </c>
      <c r="AE1074" s="148">
        <v>0.35099999999999998</v>
      </c>
      <c r="AF1074" s="30">
        <v>48.99</v>
      </c>
      <c r="AG1074" s="30">
        <v>302.7</v>
      </c>
      <c r="AH1074" s="30">
        <v>83.541862487792969</v>
      </c>
      <c r="AI1074" s="148">
        <v>0.5</v>
      </c>
      <c r="AJ1074" s="30">
        <v>49.559406369999998</v>
      </c>
      <c r="AK1074" s="30">
        <v>329.7</v>
      </c>
      <c r="AL1074" s="30">
        <v>79.764190673828125</v>
      </c>
      <c r="AM1074" s="148">
        <v>0.38500000000000001</v>
      </c>
      <c r="AN1074" s="30">
        <v>48.221292640000001</v>
      </c>
      <c r="AO1074" s="30">
        <v>292.3</v>
      </c>
      <c r="AP1074" s="148">
        <v>9.0909093618392944E-2</v>
      </c>
      <c r="AQ1074" s="30">
        <v>41.757687070000003</v>
      </c>
      <c r="AR1074" s="30"/>
      <c r="AS1074" s="30">
        <v>71</v>
      </c>
      <c r="AT1074" s="30">
        <v>34</v>
      </c>
      <c r="AU1074" s="148">
        <v>0.47887325286865229</v>
      </c>
      <c r="AV1074" s="30">
        <v>73.490875244140625</v>
      </c>
      <c r="AW1074" s="148"/>
      <c r="AX1074" s="30">
        <v>43.395716550000003</v>
      </c>
      <c r="AY1074" s="30"/>
      <c r="AZ1074" s="30">
        <v>34</v>
      </c>
      <c r="BA1074" s="30">
        <v>78.979469299316406</v>
      </c>
      <c r="BB1074" s="148">
        <v>0.27400000000000002</v>
      </c>
      <c r="BC1074" s="30">
        <v>47.09</v>
      </c>
      <c r="BD1074" s="30">
        <v>280.8</v>
      </c>
      <c r="BE1074" s="30">
        <v>78.544395446777344</v>
      </c>
      <c r="BF1074" s="147">
        <v>0.13900000000000001</v>
      </c>
      <c r="BG1074" s="30">
        <v>46.8</v>
      </c>
      <c r="BH1074" s="30">
        <v>247.2</v>
      </c>
      <c r="BI1074" s="30">
        <v>82.827857971191406</v>
      </c>
      <c r="BJ1074" s="148">
        <v>0.28599999999999998</v>
      </c>
      <c r="BK1074" s="30">
        <v>48.973863510000001</v>
      </c>
      <c r="BL1074" s="30">
        <v>246.4</v>
      </c>
      <c r="BM1074" s="30">
        <v>82.387474060058594</v>
      </c>
      <c r="BN1074" s="148">
        <v>0.2</v>
      </c>
      <c r="BO1074" s="30">
        <v>48.701469729999999</v>
      </c>
      <c r="BP1074" s="30">
        <v>242.2</v>
      </c>
      <c r="BQ1074" s="148"/>
      <c r="BR1074" s="148"/>
      <c r="BS1074" s="148"/>
      <c r="BT1074" s="148">
        <v>0.99299999999999999</v>
      </c>
      <c r="BU1074" s="148"/>
      <c r="BV1074" s="148">
        <v>7.0000002160668373E-3</v>
      </c>
      <c r="BW1074" s="148"/>
      <c r="BX1074" s="148">
        <v>9.6000000000000002E-2</v>
      </c>
      <c r="BY1074" s="148">
        <v>0.5</v>
      </c>
      <c r="BZ1074" s="1"/>
      <c r="CA1074" s="150">
        <v>12134.1796875</v>
      </c>
      <c r="CB1074" s="150">
        <v>12458.35</v>
      </c>
      <c r="CC1074" s="124" t="s">
        <v>4452</v>
      </c>
      <c r="CD1074" t="s">
        <v>4633</v>
      </c>
    </row>
    <row r="1075" spans="1:82" x14ac:dyDescent="0.3">
      <c r="A1075" s="1">
        <v>780044020</v>
      </c>
      <c r="B1075" s="124" t="s">
        <v>4452</v>
      </c>
      <c r="C1075" t="s">
        <v>372</v>
      </c>
      <c r="D1075" t="s">
        <v>1567</v>
      </c>
      <c r="E1075" s="30">
        <v>77.316627502441406</v>
      </c>
      <c r="F1075" s="30">
        <v>79.628486633300781</v>
      </c>
      <c r="G1075" s="30">
        <v>88.738265991210938</v>
      </c>
      <c r="H1075" s="30">
        <v>85.271263122558594</v>
      </c>
      <c r="I1075" s="1">
        <v>60</v>
      </c>
      <c r="J1075" s="1" t="s">
        <v>3981</v>
      </c>
      <c r="K1075" s="1">
        <v>6</v>
      </c>
      <c r="L1075" t="s">
        <v>3831</v>
      </c>
      <c r="M1075" t="s">
        <v>3910</v>
      </c>
      <c r="N1075" t="s">
        <v>3916</v>
      </c>
      <c r="O1075" t="s">
        <v>3921</v>
      </c>
      <c r="P1075" s="148">
        <v>0.25</v>
      </c>
      <c r="Q1075" s="30">
        <v>46.761778030000002</v>
      </c>
      <c r="R1075" s="30"/>
      <c r="S1075" s="1">
        <v>59</v>
      </c>
      <c r="T1075" s="1">
        <v>37</v>
      </c>
      <c r="U1075" s="148">
        <v>0.62711864709854126</v>
      </c>
      <c r="V1075" s="148">
        <v>0.2173912972211838</v>
      </c>
      <c r="W1075" s="149">
        <v>47.725324630000003</v>
      </c>
      <c r="X1075" s="149"/>
      <c r="Y1075" s="1">
        <v>37</v>
      </c>
      <c r="Z1075" s="30">
        <v>87.0352783203125</v>
      </c>
      <c r="AA1075" s="148">
        <v>0.37</v>
      </c>
      <c r="AB1075" s="30">
        <v>50.7</v>
      </c>
      <c r="AC1075" s="30">
        <v>288.89999999999998</v>
      </c>
      <c r="AD1075" s="30">
        <v>87.677207946777344</v>
      </c>
      <c r="AE1075" s="148">
        <v>0.26500000000000001</v>
      </c>
      <c r="AF1075" s="30">
        <v>50.9</v>
      </c>
      <c r="AG1075" s="30">
        <v>270.60000000000002</v>
      </c>
      <c r="AH1075" s="30">
        <v>84.234756469726563</v>
      </c>
      <c r="AI1075" s="148">
        <v>0.4</v>
      </c>
      <c r="AJ1075" s="30">
        <v>49.788901959999997</v>
      </c>
      <c r="AK1075" s="30">
        <v>320</v>
      </c>
      <c r="AL1075" s="30">
        <v>83.006965637207031</v>
      </c>
      <c r="AM1075" s="148">
        <v>0.33300000000000002</v>
      </c>
      <c r="AN1075" s="30">
        <v>49.324803539999998</v>
      </c>
      <c r="AO1075" s="30">
        <v>290.89999999999998</v>
      </c>
      <c r="AP1075" s="148">
        <v>0.3055555522441864</v>
      </c>
      <c r="AQ1075" s="30">
        <v>52.347622979999997</v>
      </c>
      <c r="AR1075" s="30"/>
      <c r="AS1075" s="30">
        <v>59</v>
      </c>
      <c r="AT1075" s="30">
        <v>37</v>
      </c>
      <c r="AU1075" s="148">
        <v>0.62711864709854126</v>
      </c>
      <c r="AV1075" s="30">
        <v>85.271263122558594</v>
      </c>
      <c r="AW1075" s="148">
        <v>0.30434781312942499</v>
      </c>
      <c r="AX1075" s="30">
        <v>50.147252950000002</v>
      </c>
      <c r="AY1075" s="30"/>
      <c r="AZ1075" s="30">
        <v>37</v>
      </c>
      <c r="BA1075" s="30">
        <v>92.176162719726563</v>
      </c>
      <c r="BB1075" s="148">
        <v>0.35199999999999998</v>
      </c>
      <c r="BC1075" s="30">
        <v>53.49</v>
      </c>
      <c r="BD1075" s="30">
        <v>311.10000000000002</v>
      </c>
      <c r="BE1075" s="30">
        <v>91.102073669433594</v>
      </c>
      <c r="BF1075" s="147">
        <v>0.20599999999999999</v>
      </c>
      <c r="BG1075" s="30">
        <v>52.99</v>
      </c>
      <c r="BH1075" s="30">
        <v>282.39999999999998</v>
      </c>
      <c r="BI1075" s="30">
        <v>99.182769775390625</v>
      </c>
      <c r="BJ1075" s="148">
        <v>0.45500000000000002</v>
      </c>
      <c r="BK1075" s="30">
        <v>56.940708630000003</v>
      </c>
      <c r="BL1075" s="30">
        <v>318.2</v>
      </c>
      <c r="BM1075" s="30">
        <v>96.3741455078125</v>
      </c>
      <c r="BN1075" s="148">
        <v>0.30299999999999999</v>
      </c>
      <c r="BO1075" s="30">
        <v>55.67205886</v>
      </c>
      <c r="BP1075" s="30">
        <v>290.89999999999998</v>
      </c>
      <c r="BQ1075" s="148"/>
      <c r="BR1075" s="148"/>
      <c r="BS1075" s="148"/>
      <c r="BT1075" s="148">
        <v>0.86699999999999999</v>
      </c>
      <c r="BU1075" s="148"/>
      <c r="BV1075" s="148">
        <v>0.13300000131130221</v>
      </c>
      <c r="BW1075" s="148"/>
      <c r="BX1075" s="148"/>
      <c r="BY1075" s="148">
        <v>0.58699999999999997</v>
      </c>
      <c r="BZ1075" s="1"/>
      <c r="CA1075" s="150">
        <v>16096.1201171875</v>
      </c>
      <c r="CB1075" s="150">
        <v>17387.330000000002</v>
      </c>
      <c r="CC1075" s="124" t="s">
        <v>4452</v>
      </c>
      <c r="CD1075" t="s">
        <v>4634</v>
      </c>
    </row>
    <row r="1076" spans="1:82" x14ac:dyDescent="0.3">
      <c r="A1076" s="1">
        <v>780051050</v>
      </c>
      <c r="B1076" s="124" t="s">
        <v>4453</v>
      </c>
      <c r="C1076" t="s">
        <v>373</v>
      </c>
      <c r="D1076" t="s">
        <v>1568</v>
      </c>
      <c r="E1076" s="30">
        <v>86.194625854492188</v>
      </c>
      <c r="F1076" s="30">
        <v>87.665641784667969</v>
      </c>
      <c r="G1076" s="30">
        <v>76.497238159179688</v>
      </c>
      <c r="H1076" s="30">
        <v>76.714073181152344</v>
      </c>
      <c r="I1076" s="1">
        <v>252</v>
      </c>
      <c r="J1076" s="1">
        <v>7</v>
      </c>
      <c r="K1076" s="1">
        <v>12</v>
      </c>
      <c r="L1076" t="s">
        <v>3831</v>
      </c>
      <c r="M1076" t="s">
        <v>3910</v>
      </c>
      <c r="N1076" t="s">
        <v>3916</v>
      </c>
      <c r="O1076" t="s">
        <v>3921</v>
      </c>
      <c r="P1076" s="148">
        <v>0.4117647111415863</v>
      </c>
      <c r="Q1076" s="30">
        <v>50.454698430000001</v>
      </c>
      <c r="R1076" s="30">
        <v>289.91595458984381</v>
      </c>
      <c r="S1076" s="1">
        <v>153</v>
      </c>
      <c r="T1076" s="1">
        <v>153</v>
      </c>
      <c r="U1076" s="148">
        <v>1</v>
      </c>
      <c r="V1076" s="148">
        <v>0.4117647111415863</v>
      </c>
      <c r="W1076" s="149">
        <v>51.055459130000003</v>
      </c>
      <c r="X1076" s="149">
        <v>289.91595458984381</v>
      </c>
      <c r="Y1076" s="1">
        <v>153</v>
      </c>
      <c r="Z1076" s="30">
        <v>87.0352783203125</v>
      </c>
      <c r="AA1076" s="148">
        <v>0.34100000000000003</v>
      </c>
      <c r="AB1076" s="30">
        <v>50.7</v>
      </c>
      <c r="AC1076" s="30">
        <v>291.5</v>
      </c>
      <c r="AD1076" s="30">
        <v>88.708023071289063</v>
      </c>
      <c r="AE1076" s="148">
        <v>0.34100000000000003</v>
      </c>
      <c r="AF1076" s="30">
        <v>51.25</v>
      </c>
      <c r="AG1076" s="30">
        <v>291.5</v>
      </c>
      <c r="AH1076" s="30">
        <v>83.940780639648438</v>
      </c>
      <c r="AI1076" s="148">
        <v>0.36599999999999999</v>
      </c>
      <c r="AJ1076" s="30">
        <v>49.691533509999999</v>
      </c>
      <c r="AK1076" s="30">
        <v>309.89999999999998</v>
      </c>
      <c r="AL1076" s="30">
        <v>85.765129089355469</v>
      </c>
      <c r="AM1076" s="148">
        <v>0.36599999999999999</v>
      </c>
      <c r="AN1076" s="30">
        <v>50.263403769999996</v>
      </c>
      <c r="AO1076" s="30">
        <v>309.89999999999998</v>
      </c>
      <c r="AP1076" s="148">
        <v>5.128205195069313E-2</v>
      </c>
      <c r="AQ1076" s="30">
        <v>44.690536799999997</v>
      </c>
      <c r="AR1076" s="30"/>
      <c r="AS1076" s="30">
        <v>153</v>
      </c>
      <c r="AT1076" s="30">
        <v>153</v>
      </c>
      <c r="AU1076" s="148">
        <v>1</v>
      </c>
      <c r="AV1076" s="30">
        <v>76.714073181152344</v>
      </c>
      <c r="AW1076" s="148">
        <v>5.128205195069313E-2</v>
      </c>
      <c r="AX1076" s="30">
        <v>45.242984300000003</v>
      </c>
      <c r="AY1076" s="30"/>
      <c r="AZ1076" s="30">
        <v>153</v>
      </c>
      <c r="BA1076" s="30">
        <v>80.237281799316406</v>
      </c>
      <c r="BB1076" s="148">
        <v>0.189</v>
      </c>
      <c r="BC1076" s="30">
        <v>47.7</v>
      </c>
      <c r="BD1076" s="30">
        <v>226.2</v>
      </c>
      <c r="BE1076" s="30">
        <v>81.628028869628906</v>
      </c>
      <c r="BF1076" s="147">
        <v>0.189</v>
      </c>
      <c r="BG1076" s="30">
        <v>48.32</v>
      </c>
      <c r="BH1076" s="30">
        <v>226.2</v>
      </c>
      <c r="BI1076" s="30">
        <v>79.331832885742188</v>
      </c>
      <c r="BJ1076" s="148">
        <v>0.28299999999999997</v>
      </c>
      <c r="BK1076" s="30">
        <v>47.270873969999997</v>
      </c>
      <c r="BL1076" s="30">
        <v>267.39999999999998</v>
      </c>
      <c r="BM1076" s="30">
        <v>80.7625732421875</v>
      </c>
      <c r="BN1076" s="148">
        <v>0.28299999999999997</v>
      </c>
      <c r="BO1076" s="30">
        <v>47.891663370000003</v>
      </c>
      <c r="BP1076" s="30">
        <v>267.39999999999998</v>
      </c>
      <c r="BQ1076" s="148">
        <v>0.214</v>
      </c>
      <c r="BR1076" s="148">
        <v>4.3999999999999997E-2</v>
      </c>
      <c r="BS1076" s="148"/>
      <c r="BT1076" s="148">
        <v>0.69400000000000006</v>
      </c>
      <c r="BU1076" s="148">
        <v>3.5999999999999997E-2</v>
      </c>
      <c r="BV1076" s="148">
        <v>1.200000010430813E-2</v>
      </c>
      <c r="BW1076" s="148"/>
      <c r="BX1076" s="148">
        <v>0.155</v>
      </c>
      <c r="BY1076" s="148">
        <v>0.39760000000000001</v>
      </c>
      <c r="BZ1076" s="1">
        <v>1</v>
      </c>
      <c r="CA1076" s="150">
        <v>9985.3203125</v>
      </c>
      <c r="CB1076" s="150">
        <v>10004.25</v>
      </c>
      <c r="CC1076" s="124" t="s">
        <v>4453</v>
      </c>
      <c r="CD1076" t="s">
        <v>4633</v>
      </c>
    </row>
    <row r="1077" spans="1:82" x14ac:dyDescent="0.3">
      <c r="A1077" s="1">
        <v>780054020</v>
      </c>
      <c r="B1077" s="124" t="s">
        <v>4453</v>
      </c>
      <c r="C1077" t="s">
        <v>373</v>
      </c>
      <c r="D1077" t="s">
        <v>1569</v>
      </c>
      <c r="E1077" s="30">
        <v>77.008903503417969</v>
      </c>
      <c r="F1077" s="30">
        <v>78.503067016601563</v>
      </c>
      <c r="G1077" s="30">
        <v>79.040763854980469</v>
      </c>
      <c r="H1077" s="30">
        <v>75.743202209472656</v>
      </c>
      <c r="I1077" s="1">
        <v>284</v>
      </c>
      <c r="J1077" s="1">
        <v>1</v>
      </c>
      <c r="K1077" s="1">
        <v>6</v>
      </c>
      <c r="L1077" t="s">
        <v>3831</v>
      </c>
      <c r="M1077" t="s">
        <v>3910</v>
      </c>
      <c r="N1077" t="s">
        <v>3916</v>
      </c>
      <c r="O1077" t="s">
        <v>3921</v>
      </c>
      <c r="P1077" s="148">
        <v>0.24550898373126981</v>
      </c>
      <c r="Q1077" s="30">
        <v>46.633777569999999</v>
      </c>
      <c r="R1077" s="30">
        <v>277.84429931640631</v>
      </c>
      <c r="S1077" s="1">
        <v>202</v>
      </c>
      <c r="T1077" s="1">
        <v>202</v>
      </c>
      <c r="U1077" s="148">
        <v>1</v>
      </c>
      <c r="V1077" s="148">
        <v>0.24550898373126981</v>
      </c>
      <c r="W1077" s="149">
        <v>47.259015429999998</v>
      </c>
      <c r="X1077" s="149">
        <v>277.84429931640631</v>
      </c>
      <c r="Y1077" s="1">
        <v>202</v>
      </c>
      <c r="Z1077" s="30">
        <v>74.347427368164063</v>
      </c>
      <c r="AA1077" s="148">
        <v>0.36399999999999999</v>
      </c>
      <c r="AB1077" s="30">
        <v>46.5</v>
      </c>
      <c r="AC1077" s="30">
        <v>305.60000000000002</v>
      </c>
      <c r="AD1077" s="30">
        <v>76.279350280761719</v>
      </c>
      <c r="AE1077" s="148">
        <v>0.36399999999999999</v>
      </c>
      <c r="AF1077" s="30">
        <v>47.03</v>
      </c>
      <c r="AG1077" s="30">
        <v>305.60000000000002</v>
      </c>
      <c r="AH1077" s="30">
        <v>76.257499694824219</v>
      </c>
      <c r="AI1077" s="148">
        <v>0.44800000000000001</v>
      </c>
      <c r="AJ1077" s="30">
        <v>47.146723909999999</v>
      </c>
      <c r="AK1077" s="30">
        <v>328.8</v>
      </c>
      <c r="AL1077" s="30">
        <v>78.269584655761719</v>
      </c>
      <c r="AM1077" s="148">
        <v>0.44800000000000001</v>
      </c>
      <c r="AN1077" s="30">
        <v>47.712680110000001</v>
      </c>
      <c r="AO1077" s="30">
        <v>328.8</v>
      </c>
      <c r="AP1077" s="148">
        <v>0.14371258020401001</v>
      </c>
      <c r="AQ1077" s="30">
        <v>46.281580310000002</v>
      </c>
      <c r="AR1077" s="30">
        <v>234.13172912597659</v>
      </c>
      <c r="AS1077" s="30">
        <v>202</v>
      </c>
      <c r="AT1077" s="30">
        <v>202</v>
      </c>
      <c r="AU1077" s="148">
        <v>1</v>
      </c>
      <c r="AV1077" s="30">
        <v>75.743202209472656</v>
      </c>
      <c r="AW1077" s="148">
        <v>0.14371258020401001</v>
      </c>
      <c r="AX1077" s="30">
        <v>44.68656137</v>
      </c>
      <c r="AY1077" s="30">
        <v>234.13172912597659</v>
      </c>
      <c r="AZ1077" s="30">
        <v>202</v>
      </c>
      <c r="BA1077" s="30">
        <v>76.133934020996094</v>
      </c>
      <c r="BB1077" s="148">
        <v>0.24099999999999999</v>
      </c>
      <c r="BC1077" s="30">
        <v>45.71</v>
      </c>
      <c r="BD1077" s="30">
        <v>275.89999999999998</v>
      </c>
      <c r="BE1077" s="30">
        <v>77.590904235839844</v>
      </c>
      <c r="BF1077" s="147">
        <v>0.24099999999999999</v>
      </c>
      <c r="BG1077" s="30">
        <v>46.33</v>
      </c>
      <c r="BH1077" s="30">
        <v>275.89999999999998</v>
      </c>
      <c r="BI1077" s="30">
        <v>83.193336486816406</v>
      </c>
      <c r="BJ1077" s="148">
        <v>0.49099999999999999</v>
      </c>
      <c r="BK1077" s="30">
        <v>49.15189591</v>
      </c>
      <c r="BL1077" s="30">
        <v>337.4</v>
      </c>
      <c r="BM1077" s="30">
        <v>84.585548400878906</v>
      </c>
      <c r="BN1077" s="148">
        <v>0.49099999999999999</v>
      </c>
      <c r="BO1077" s="30">
        <v>49.796933129999999</v>
      </c>
      <c r="BP1077" s="30">
        <v>337.4</v>
      </c>
      <c r="BQ1077" s="148">
        <v>0.183</v>
      </c>
      <c r="BR1077" s="148">
        <v>0.06</v>
      </c>
      <c r="BS1077" s="148"/>
      <c r="BT1077" s="148">
        <v>0.63700000000000001</v>
      </c>
      <c r="BU1077" s="148">
        <v>0.113</v>
      </c>
      <c r="BV1077" s="148">
        <v>7.0000002160668373E-3</v>
      </c>
      <c r="BW1077" s="148"/>
      <c r="BX1077" s="148">
        <v>0.10199999999999999</v>
      </c>
      <c r="BY1077" s="148">
        <v>0.49090000000000011</v>
      </c>
      <c r="BZ1077" s="1">
        <v>1</v>
      </c>
      <c r="CA1077" s="150">
        <v>10072.3798828125</v>
      </c>
      <c r="CB1077" s="150">
        <v>10551.4</v>
      </c>
      <c r="CC1077" s="124" t="s">
        <v>4453</v>
      </c>
      <c r="CD1077" t="s">
        <v>4634</v>
      </c>
    </row>
    <row r="1078" spans="1:82" x14ac:dyDescent="0.3">
      <c r="A1078" s="1">
        <v>780091050</v>
      </c>
      <c r="B1078" s="124" t="s">
        <v>4454</v>
      </c>
      <c r="C1078" t="s">
        <v>374</v>
      </c>
      <c r="D1078" t="s">
        <v>1570</v>
      </c>
      <c r="E1078" s="30">
        <v>88.536491394042969</v>
      </c>
      <c r="F1078" s="30">
        <v>88.236892700195313</v>
      </c>
      <c r="G1078" s="30">
        <v>93.972808837890625</v>
      </c>
      <c r="H1078" s="30">
        <v>95.007408142089844</v>
      </c>
      <c r="I1078" s="1">
        <v>84</v>
      </c>
      <c r="J1078" s="1">
        <v>7</v>
      </c>
      <c r="K1078" s="1">
        <v>12</v>
      </c>
      <c r="L1078" t="s">
        <v>3831</v>
      </c>
      <c r="M1078" t="s">
        <v>3910</v>
      </c>
      <c r="N1078" t="s">
        <v>3916</v>
      </c>
      <c r="O1078" t="s">
        <v>3921</v>
      </c>
      <c r="P1078" s="148">
        <v>0.32558140158653259</v>
      </c>
      <c r="Q1078" s="30">
        <v>51.428827920000003</v>
      </c>
      <c r="R1078" s="30"/>
      <c r="S1078" s="1">
        <v>55</v>
      </c>
      <c r="T1078" s="1">
        <v>40</v>
      </c>
      <c r="U1078" s="148">
        <v>0.72727274894714355</v>
      </c>
      <c r="V1078" s="148">
        <v>0.29411765933036799</v>
      </c>
      <c r="W1078" s="149">
        <v>51.292151740000001</v>
      </c>
      <c r="X1078" s="149"/>
      <c r="Y1078" s="1">
        <v>40</v>
      </c>
      <c r="Z1078" s="30">
        <v>80.087165832519531</v>
      </c>
      <c r="AA1078" s="148">
        <v>0.36599999999999999</v>
      </c>
      <c r="AB1078" s="30">
        <v>48.4</v>
      </c>
      <c r="AC1078" s="30">
        <v>341.5</v>
      </c>
      <c r="AD1078" s="30">
        <v>81.433418273925781</v>
      </c>
      <c r="AE1078" s="148">
        <v>0.185</v>
      </c>
      <c r="AF1078" s="30">
        <v>48.78</v>
      </c>
      <c r="AG1078" s="30">
        <v>311.10000000000002</v>
      </c>
      <c r="AH1078" s="30">
        <v>73.079635620117188</v>
      </c>
      <c r="AI1078" s="148">
        <v>0.375</v>
      </c>
      <c r="AJ1078" s="30">
        <v>46.094169960000002</v>
      </c>
      <c r="AK1078" s="30">
        <v>316.7</v>
      </c>
      <c r="AL1078" s="30">
        <v>75.892852783203125</v>
      </c>
      <c r="AM1078" s="148">
        <v>0.28599999999999998</v>
      </c>
      <c r="AN1078" s="30">
        <v>46.903882279999998</v>
      </c>
      <c r="AO1078" s="30">
        <v>300</v>
      </c>
      <c r="AP1078" s="148">
        <v>0.65909093618392944</v>
      </c>
      <c r="AQ1078" s="30">
        <v>55.621967150000003</v>
      </c>
      <c r="AR1078" s="30"/>
      <c r="AS1078" s="30">
        <v>55</v>
      </c>
      <c r="AT1078" s="30">
        <v>40</v>
      </c>
      <c r="AU1078" s="148">
        <v>0.72727274894714355</v>
      </c>
      <c r="AV1078" s="30">
        <v>95.007408142089844</v>
      </c>
      <c r="AW1078" s="148">
        <v>0.35294118523597717</v>
      </c>
      <c r="AX1078" s="30">
        <v>55.727201559999997</v>
      </c>
      <c r="AY1078" s="30"/>
      <c r="AZ1078" s="30">
        <v>40</v>
      </c>
      <c r="BA1078" s="30">
        <v>85.948974609375</v>
      </c>
      <c r="BB1078" s="148">
        <v>0.45</v>
      </c>
      <c r="BC1078" s="30">
        <v>50.47</v>
      </c>
      <c r="BD1078" s="30">
        <v>342.5</v>
      </c>
      <c r="BE1078" s="30">
        <v>84.529075622558594</v>
      </c>
      <c r="BF1078" s="147">
        <v>0.35699999999999998</v>
      </c>
      <c r="BG1078" s="30">
        <v>49.75</v>
      </c>
      <c r="BH1078" s="30">
        <v>328.6</v>
      </c>
      <c r="BI1078" s="30">
        <v>90.665061950683594</v>
      </c>
      <c r="BJ1078" s="148">
        <v>0.48899999999999999</v>
      </c>
      <c r="BK1078" s="30">
        <v>52.791543320000002</v>
      </c>
      <c r="BL1078" s="30">
        <v>322.2</v>
      </c>
      <c r="BM1078" s="30">
        <v>89.656341552734375</v>
      </c>
      <c r="BN1078" s="148">
        <v>0.38200000000000001</v>
      </c>
      <c r="BO1078" s="30">
        <v>52.324084139999997</v>
      </c>
      <c r="BP1078" s="30">
        <v>291.2</v>
      </c>
      <c r="BQ1078" s="148">
        <v>0.155</v>
      </c>
      <c r="BR1078" s="148"/>
      <c r="BS1078" s="148"/>
      <c r="BT1078" s="148">
        <v>0.83299999999999996</v>
      </c>
      <c r="BU1078" s="148"/>
      <c r="BV1078" s="148">
        <v>1.200000010430813E-2</v>
      </c>
      <c r="BW1078" s="148"/>
      <c r="BX1078" s="148">
        <v>7.1000000000000008E-2</v>
      </c>
      <c r="BY1078" s="148">
        <v>0.73099999999999998</v>
      </c>
      <c r="BZ1078" s="1"/>
      <c r="CA1078" s="150">
        <v>13474.2001953125</v>
      </c>
      <c r="CB1078" s="150">
        <v>13979.77</v>
      </c>
      <c r="CC1078" s="124" t="s">
        <v>4454</v>
      </c>
      <c r="CD1078" t="s">
        <v>4633</v>
      </c>
    </row>
    <row r="1079" spans="1:82" x14ac:dyDescent="0.3">
      <c r="A1079" s="1">
        <v>780094020</v>
      </c>
      <c r="B1079" s="124" t="s">
        <v>4454</v>
      </c>
      <c r="C1079" t="s">
        <v>374</v>
      </c>
      <c r="D1079" t="s">
        <v>1571</v>
      </c>
      <c r="E1079" s="30">
        <v>86.91156005859375</v>
      </c>
      <c r="F1079" s="30">
        <v>87.901802062988281</v>
      </c>
      <c r="G1079" s="30">
        <v>83.871452331542969</v>
      </c>
      <c r="H1079" s="30">
        <v>87.408805847167969</v>
      </c>
      <c r="I1079" s="1">
        <v>75</v>
      </c>
      <c r="J1079" s="1" t="s">
        <v>3981</v>
      </c>
      <c r="K1079" s="1">
        <v>6</v>
      </c>
      <c r="L1079" t="s">
        <v>3831</v>
      </c>
      <c r="M1079" t="s">
        <v>3910</v>
      </c>
      <c r="N1079" t="s">
        <v>3916</v>
      </c>
      <c r="O1079" t="s">
        <v>3921</v>
      </c>
      <c r="P1079" s="148">
        <v>0.33962264657020569</v>
      </c>
      <c r="Q1079" s="30">
        <v>50.752913929999998</v>
      </c>
      <c r="R1079" s="30">
        <v>316.98114013671881</v>
      </c>
      <c r="S1079" s="1">
        <v>80</v>
      </c>
      <c r="T1079" s="1">
        <v>60</v>
      </c>
      <c r="U1079" s="148">
        <v>0.75</v>
      </c>
      <c r="V1079" s="148">
        <v>0.20000000298023221</v>
      </c>
      <c r="W1079" s="149">
        <v>51.153309739999997</v>
      </c>
      <c r="X1079" s="149"/>
      <c r="Y1079" s="1">
        <v>60</v>
      </c>
      <c r="Z1079" s="30">
        <v>85.524818420410156</v>
      </c>
      <c r="AA1079" s="148">
        <v>0.44600000000000001</v>
      </c>
      <c r="AB1079" s="30">
        <v>50.2</v>
      </c>
      <c r="AC1079" s="30">
        <v>318.5</v>
      </c>
      <c r="AD1079" s="30">
        <v>87.736114501953125</v>
      </c>
      <c r="AE1079" s="148">
        <v>0.4</v>
      </c>
      <c r="AF1079" s="30">
        <v>50.92</v>
      </c>
      <c r="AG1079" s="30">
        <v>305.5</v>
      </c>
      <c r="AH1079" s="30">
        <v>88.305191040039063</v>
      </c>
      <c r="AI1079" s="148">
        <v>0.44400000000000001</v>
      </c>
      <c r="AJ1079" s="30">
        <v>51.137087200000003</v>
      </c>
      <c r="AK1079" s="30">
        <v>327</v>
      </c>
      <c r="AL1079" s="30">
        <v>88.972740173339844</v>
      </c>
      <c r="AM1079" s="148">
        <v>0.39600000000000002</v>
      </c>
      <c r="AN1079" s="30">
        <v>51.354947539999998</v>
      </c>
      <c r="AO1079" s="30">
        <v>314.60000000000002</v>
      </c>
      <c r="AP1079" s="148">
        <v>0.22641509771347049</v>
      </c>
      <c r="AQ1079" s="30">
        <v>49.303300470000003</v>
      </c>
      <c r="AR1079" s="30"/>
      <c r="AS1079" s="30">
        <v>80</v>
      </c>
      <c r="AT1079" s="30">
        <v>60</v>
      </c>
      <c r="AU1079" s="148">
        <v>0.75</v>
      </c>
      <c r="AV1079" s="30">
        <v>87.408805847167969</v>
      </c>
      <c r="AW1079" s="148">
        <v>0.17142857611179349</v>
      </c>
      <c r="AX1079" s="30">
        <v>51.372314719999999</v>
      </c>
      <c r="AY1079" s="30"/>
      <c r="AZ1079" s="30">
        <v>60</v>
      </c>
      <c r="BA1079" s="30">
        <v>90.382240295410156</v>
      </c>
      <c r="BB1079" s="148">
        <v>0.32300000000000001</v>
      </c>
      <c r="BC1079" s="30">
        <v>52.62</v>
      </c>
      <c r="BD1079" s="30">
        <v>284.60000000000002</v>
      </c>
      <c r="BE1079" s="30">
        <v>91.284660339355469</v>
      </c>
      <c r="BF1079" s="147">
        <v>0.29099999999999998</v>
      </c>
      <c r="BG1079" s="30">
        <v>53.08</v>
      </c>
      <c r="BH1079" s="30">
        <v>274.5</v>
      </c>
      <c r="BI1079" s="30">
        <v>91.197578430175781</v>
      </c>
      <c r="BJ1079" s="148">
        <v>0.30199999999999999</v>
      </c>
      <c r="BK1079" s="30">
        <v>53.050944139999999</v>
      </c>
      <c r="BL1079" s="30">
        <v>304.8</v>
      </c>
      <c r="BM1079" s="30">
        <v>91.661285400390625</v>
      </c>
      <c r="BN1079" s="148">
        <v>0.22900000000000001</v>
      </c>
      <c r="BO1079" s="30">
        <v>53.323293550000002</v>
      </c>
      <c r="BP1079" s="30">
        <v>285.39999999999998</v>
      </c>
      <c r="BQ1079" s="148">
        <v>0.08</v>
      </c>
      <c r="BR1079" s="148"/>
      <c r="BS1079" s="148"/>
      <c r="BT1079" s="148">
        <v>0.8</v>
      </c>
      <c r="BU1079" s="148">
        <v>0.08</v>
      </c>
      <c r="BV1079" s="148">
        <v>3.9999999105930328E-2</v>
      </c>
      <c r="BW1079" s="148"/>
      <c r="BX1079" s="148">
        <v>0.107</v>
      </c>
      <c r="BY1079" s="148">
        <v>0.65800000000000003</v>
      </c>
      <c r="BZ1079" s="1"/>
      <c r="CA1079" s="150">
        <v>13146.580078125</v>
      </c>
      <c r="CB1079" s="150">
        <v>13523.89</v>
      </c>
      <c r="CC1079" s="124" t="s">
        <v>4454</v>
      </c>
      <c r="CD1079" t="s">
        <v>4634</v>
      </c>
    </row>
    <row r="1080" spans="1:82" x14ac:dyDescent="0.3">
      <c r="A1080" s="1">
        <v>780123000</v>
      </c>
      <c r="B1080" s="124" t="s">
        <v>4455</v>
      </c>
      <c r="C1080" t="s">
        <v>375</v>
      </c>
      <c r="D1080" t="s">
        <v>1572</v>
      </c>
      <c r="E1080" s="30">
        <v>82.496971130371094</v>
      </c>
      <c r="F1080" s="30">
        <v>84.16357421875</v>
      </c>
      <c r="G1080" s="30">
        <v>79.928237915039063</v>
      </c>
      <c r="H1080" s="30">
        <v>80.370033264160156</v>
      </c>
      <c r="I1080" s="1">
        <v>226</v>
      </c>
      <c r="J1080" s="1">
        <v>6</v>
      </c>
      <c r="K1080" s="1">
        <v>8</v>
      </c>
      <c r="L1080" t="s">
        <v>3831</v>
      </c>
      <c r="M1080" t="s">
        <v>3910</v>
      </c>
      <c r="N1080" t="s">
        <v>3917</v>
      </c>
      <c r="O1080" t="s">
        <v>3923</v>
      </c>
      <c r="P1080" s="148">
        <v>0.2184465974569321</v>
      </c>
      <c r="Q1080" s="30">
        <v>48.916608279999998</v>
      </c>
      <c r="R1080" s="30">
        <v>277.66989135742188</v>
      </c>
      <c r="S1080" s="1">
        <v>503</v>
      </c>
      <c r="T1080" s="1">
        <v>503</v>
      </c>
      <c r="U1080" s="148">
        <v>1</v>
      </c>
      <c r="V1080" s="148">
        <v>0.2184465974569321</v>
      </c>
      <c r="W1080" s="149">
        <v>49.60440199</v>
      </c>
      <c r="X1080" s="149">
        <v>277.66989135742188</v>
      </c>
      <c r="Y1080" s="1">
        <v>503</v>
      </c>
      <c r="Z1080" s="30">
        <v>71.930686950683594</v>
      </c>
      <c r="AA1080" s="148">
        <v>0.29399999999999998</v>
      </c>
      <c r="AB1080" s="30">
        <v>45.7</v>
      </c>
      <c r="AC1080" s="30">
        <v>275.60000000000002</v>
      </c>
      <c r="AD1080" s="30">
        <v>74.247177124023438</v>
      </c>
      <c r="AE1080" s="148">
        <v>0.29399999999999998</v>
      </c>
      <c r="AF1080" s="30">
        <v>46.34</v>
      </c>
      <c r="AG1080" s="30">
        <v>275.60000000000002</v>
      </c>
      <c r="AH1080" s="30">
        <v>70.984977722167969</v>
      </c>
      <c r="AI1080" s="148">
        <v>0.25900000000000001</v>
      </c>
      <c r="AJ1080" s="30">
        <v>45.400390649999999</v>
      </c>
      <c r="AK1080" s="30">
        <v>274.7</v>
      </c>
      <c r="AL1080" s="30">
        <v>73.161399841308594</v>
      </c>
      <c r="AM1080" s="148">
        <v>0.25900000000000001</v>
      </c>
      <c r="AN1080" s="30">
        <v>45.974373550000003</v>
      </c>
      <c r="AO1080" s="30">
        <v>274.7</v>
      </c>
      <c r="AP1080" s="148">
        <v>0.12077295035123831</v>
      </c>
      <c r="AQ1080" s="30">
        <v>46.836718589999997</v>
      </c>
      <c r="AR1080" s="30">
        <v>207.24638366699219</v>
      </c>
      <c r="AS1080" s="30">
        <v>503</v>
      </c>
      <c r="AT1080" s="30">
        <v>503</v>
      </c>
      <c r="AU1080" s="148">
        <v>1</v>
      </c>
      <c r="AV1080" s="30">
        <v>80.370033264160156</v>
      </c>
      <c r="AW1080" s="148">
        <v>0.12077295035123831</v>
      </c>
      <c r="AX1080" s="30">
        <v>47.33827608</v>
      </c>
      <c r="AY1080" s="30">
        <v>207.24638366699219</v>
      </c>
      <c r="AZ1080" s="30">
        <v>503</v>
      </c>
      <c r="BA1080" s="30">
        <v>71.638809204101563</v>
      </c>
      <c r="BB1080" s="148">
        <v>0.17199999999999999</v>
      </c>
      <c r="BC1080" s="30">
        <v>43.53</v>
      </c>
      <c r="BD1080" s="30">
        <v>219.1</v>
      </c>
      <c r="BE1080" s="30">
        <v>73.188613891601563</v>
      </c>
      <c r="BF1080" s="147">
        <v>0.17199999999999999</v>
      </c>
      <c r="BG1080" s="30">
        <v>44.16</v>
      </c>
      <c r="BH1080" s="30">
        <v>219.1</v>
      </c>
      <c r="BI1080" s="30">
        <v>66.098991394042969</v>
      </c>
      <c r="BJ1080" s="148">
        <v>0.17599999999999999</v>
      </c>
      <c r="BK1080" s="30">
        <v>40.824860319999999</v>
      </c>
      <c r="BL1080" s="30">
        <v>226.9</v>
      </c>
      <c r="BM1080" s="30">
        <v>67.843788146972656</v>
      </c>
      <c r="BN1080" s="148">
        <v>0.17599999999999999</v>
      </c>
      <c r="BO1080" s="30">
        <v>41.453279129999999</v>
      </c>
      <c r="BP1080" s="30">
        <v>226.9</v>
      </c>
      <c r="BQ1080" s="148">
        <v>0.47799999999999998</v>
      </c>
      <c r="BR1080" s="148">
        <v>2.7E-2</v>
      </c>
      <c r="BS1080" s="148"/>
      <c r="BT1080" s="148">
        <v>0.42499999999999999</v>
      </c>
      <c r="BU1080" s="148">
        <v>7.1000000000000008E-2</v>
      </c>
      <c r="BV1080" s="148">
        <v>0</v>
      </c>
      <c r="BW1080" s="148"/>
      <c r="BX1080" s="148">
        <v>0.08</v>
      </c>
      <c r="BY1080" s="148">
        <v>0.64060000000000006</v>
      </c>
      <c r="BZ1080" s="1">
        <v>1</v>
      </c>
      <c r="CA1080" s="150">
        <v>9071.0302734375</v>
      </c>
      <c r="CB1080" s="150">
        <v>10207.719999999999</v>
      </c>
      <c r="CC1080" s="124" t="s">
        <v>4455</v>
      </c>
      <c r="CD1080" t="s">
        <v>4633</v>
      </c>
    </row>
    <row r="1081" spans="1:82" x14ac:dyDescent="0.3">
      <c r="A1081" s="1">
        <v>780124060</v>
      </c>
      <c r="B1081" s="124" t="s">
        <v>4455</v>
      </c>
      <c r="C1081" t="s">
        <v>375</v>
      </c>
      <c r="D1081" t="s">
        <v>1573</v>
      </c>
      <c r="E1081" s="30">
        <v>77.883140563964844</v>
      </c>
      <c r="F1081" s="30">
        <v>79.287956237792969</v>
      </c>
      <c r="G1081" s="30">
        <v>90.399147033691406</v>
      </c>
      <c r="H1081" s="30">
        <v>93.920989990234375</v>
      </c>
      <c r="I1081" s="1">
        <v>477</v>
      </c>
      <c r="J1081" s="1" t="s">
        <v>4733</v>
      </c>
      <c r="K1081" s="1">
        <v>5</v>
      </c>
      <c r="L1081" t="s">
        <v>3831</v>
      </c>
      <c r="M1081" t="s">
        <v>3910</v>
      </c>
      <c r="N1081" t="s">
        <v>3917</v>
      </c>
      <c r="O1081" t="s">
        <v>3923</v>
      </c>
      <c r="P1081" s="148">
        <v>0.234375</v>
      </c>
      <c r="Q1081" s="30">
        <v>46.997427709999997</v>
      </c>
      <c r="R1081" s="30">
        <v>272.39584350585938</v>
      </c>
      <c r="S1081" s="1">
        <v>133</v>
      </c>
      <c r="T1081" s="1">
        <v>133</v>
      </c>
      <c r="U1081" s="148">
        <v>1</v>
      </c>
      <c r="V1081" s="148">
        <v>0.234375</v>
      </c>
      <c r="W1081" s="149">
        <v>47.58422728</v>
      </c>
      <c r="X1081" s="149">
        <v>272.39584350585938</v>
      </c>
      <c r="Y1081" s="1">
        <v>133</v>
      </c>
      <c r="Z1081" s="30">
        <v>77.972526550292969</v>
      </c>
      <c r="AA1081" s="148">
        <v>0.34</v>
      </c>
      <c r="AB1081" s="30">
        <v>47.7</v>
      </c>
      <c r="AC1081" s="30">
        <v>302.10000000000002</v>
      </c>
      <c r="AD1081" s="30">
        <v>79.607406616210938</v>
      </c>
      <c r="AE1081" s="148">
        <v>0.34</v>
      </c>
      <c r="AF1081" s="30">
        <v>48.16</v>
      </c>
      <c r="AG1081" s="30">
        <v>302.10000000000002</v>
      </c>
      <c r="AH1081" s="30">
        <v>88.866729736328125</v>
      </c>
      <c r="AI1081" s="148">
        <v>0.41699999999999998</v>
      </c>
      <c r="AJ1081" s="30">
        <v>51.323076659999998</v>
      </c>
      <c r="AK1081" s="30">
        <v>322</v>
      </c>
      <c r="AL1081" s="30">
        <v>90.515586853027344</v>
      </c>
      <c r="AM1081" s="148">
        <v>0.41699999999999998</v>
      </c>
      <c r="AN1081" s="30">
        <v>51.879976499999998</v>
      </c>
      <c r="AO1081" s="30">
        <v>322</v>
      </c>
      <c r="AP1081" s="148">
        <v>0.21761657297611239</v>
      </c>
      <c r="AQ1081" s="30">
        <v>53.386548849999997</v>
      </c>
      <c r="AR1081" s="30">
        <v>232.1243591308594</v>
      </c>
      <c r="AS1081" s="30">
        <v>133</v>
      </c>
      <c r="AT1081" s="30">
        <v>133</v>
      </c>
      <c r="AU1081" s="148">
        <v>1</v>
      </c>
      <c r="AV1081" s="30">
        <v>93.920989990234375</v>
      </c>
      <c r="AW1081" s="148">
        <v>0.21761657297611239</v>
      </c>
      <c r="AX1081" s="30">
        <v>55.104560030000002</v>
      </c>
      <c r="AY1081" s="30">
        <v>232.1243591308594</v>
      </c>
      <c r="AZ1081" s="30">
        <v>133</v>
      </c>
      <c r="BA1081" s="30">
        <v>101.7850036621094</v>
      </c>
      <c r="BB1081" s="148">
        <v>0.34</v>
      </c>
      <c r="BC1081" s="30">
        <v>58.15</v>
      </c>
      <c r="BD1081" s="30">
        <v>288.2</v>
      </c>
      <c r="BE1081" s="30">
        <v>102.8685607910156</v>
      </c>
      <c r="BF1081" s="147">
        <v>0.34</v>
      </c>
      <c r="BG1081" s="30">
        <v>58.79</v>
      </c>
      <c r="BH1081" s="30">
        <v>288.2</v>
      </c>
      <c r="BI1081" s="30">
        <v>103.6277770996094</v>
      </c>
      <c r="BJ1081" s="148">
        <v>0.40799999999999997</v>
      </c>
      <c r="BK1081" s="30">
        <v>59.105970790000001</v>
      </c>
      <c r="BL1081" s="30">
        <v>311.2</v>
      </c>
      <c r="BM1081" s="30">
        <v>104.57603454589839</v>
      </c>
      <c r="BN1081" s="148">
        <v>0.40799999999999997</v>
      </c>
      <c r="BO1081" s="30">
        <v>59.759667360000002</v>
      </c>
      <c r="BP1081" s="30">
        <v>311.2</v>
      </c>
      <c r="BQ1081" s="148">
        <v>0.46100000000000002</v>
      </c>
      <c r="BR1081" s="148">
        <v>3.7999999999999999E-2</v>
      </c>
      <c r="BS1081" s="148"/>
      <c r="BT1081" s="148">
        <v>0.40699999999999997</v>
      </c>
      <c r="BU1081" s="148">
        <v>8.7999999999999995E-2</v>
      </c>
      <c r="BV1081" s="148">
        <v>6.0000000521540642E-3</v>
      </c>
      <c r="BW1081" s="148"/>
      <c r="BX1081" s="148">
        <v>8.4000000000000005E-2</v>
      </c>
      <c r="BY1081" s="148">
        <v>0.75959999999999994</v>
      </c>
      <c r="BZ1081" s="1">
        <v>1</v>
      </c>
      <c r="CA1081" s="150">
        <v>7115.56005859375</v>
      </c>
      <c r="CB1081" s="150">
        <v>8146.06</v>
      </c>
      <c r="CC1081" s="124" t="s">
        <v>4455</v>
      </c>
      <c r="CD1081" t="s">
        <v>4634</v>
      </c>
    </row>
    <row r="1082" spans="1:82" x14ac:dyDescent="0.3">
      <c r="A1082" s="1">
        <v>790773000</v>
      </c>
      <c r="B1082" s="124" t="s">
        <v>4456</v>
      </c>
      <c r="C1082" t="s">
        <v>376</v>
      </c>
      <c r="D1082" t="s">
        <v>1574</v>
      </c>
      <c r="E1082" s="30">
        <v>87.688697814941406</v>
      </c>
      <c r="F1082" s="30">
        <v>87.431854248046875</v>
      </c>
      <c r="G1082" s="30">
        <v>81.124839782714844</v>
      </c>
      <c r="H1082" s="30">
        <v>80.803070068359375</v>
      </c>
      <c r="I1082" s="1">
        <v>506</v>
      </c>
      <c r="J1082" s="1">
        <v>6</v>
      </c>
      <c r="K1082" s="1">
        <v>8</v>
      </c>
      <c r="L1082" t="s">
        <v>3859</v>
      </c>
      <c r="M1082" t="s">
        <v>3910</v>
      </c>
      <c r="N1082" t="s">
        <v>3919</v>
      </c>
      <c r="O1082" t="s">
        <v>3923</v>
      </c>
      <c r="P1082" s="148">
        <v>0.43312102556228638</v>
      </c>
      <c r="Q1082" s="30">
        <v>51.076176400000001</v>
      </c>
      <c r="R1082" s="30">
        <v>336.09341430664063</v>
      </c>
      <c r="S1082" s="1">
        <v>1097</v>
      </c>
      <c r="T1082" s="1">
        <v>611</v>
      </c>
      <c r="U1082" s="148">
        <v>0.55697357654571533</v>
      </c>
      <c r="V1082" s="148">
        <v>0.32916668057441711</v>
      </c>
      <c r="W1082" s="149">
        <v>50.958590469999997</v>
      </c>
      <c r="X1082" s="149">
        <v>307.5</v>
      </c>
      <c r="Y1082" s="1">
        <v>611</v>
      </c>
      <c r="Z1082" s="30">
        <v>87.337371826171875</v>
      </c>
      <c r="AA1082" s="148">
        <v>0.44299999999999989</v>
      </c>
      <c r="AB1082" s="30">
        <v>50.8</v>
      </c>
      <c r="AC1082" s="30">
        <v>342.6</v>
      </c>
      <c r="AD1082" s="30">
        <v>87.736114501953125</v>
      </c>
      <c r="AE1082" s="148">
        <v>0.35199999999999998</v>
      </c>
      <c r="AF1082" s="30">
        <v>50.92</v>
      </c>
      <c r="AG1082" s="30">
        <v>318.5</v>
      </c>
      <c r="AH1082" s="30">
        <v>89.958084106445313</v>
      </c>
      <c r="AI1082" s="148">
        <v>0.48399999999999999</v>
      </c>
      <c r="AJ1082" s="30">
        <v>51.684546689999998</v>
      </c>
      <c r="AK1082" s="30">
        <v>350.5</v>
      </c>
      <c r="AL1082" s="30">
        <v>90.708839416503906</v>
      </c>
      <c r="AM1082" s="148">
        <v>0.38400000000000001</v>
      </c>
      <c r="AN1082" s="30">
        <v>51.945740720000003</v>
      </c>
      <c r="AO1082" s="30">
        <v>326.8</v>
      </c>
      <c r="AP1082" s="148">
        <v>0.25581395626068121</v>
      </c>
      <c r="AQ1082" s="30">
        <v>47.58522353</v>
      </c>
      <c r="AR1082" s="30">
        <v>271.45877075195313</v>
      </c>
      <c r="AS1082" s="30">
        <v>1097</v>
      </c>
      <c r="AT1082" s="30">
        <v>611</v>
      </c>
      <c r="AU1082" s="148">
        <v>0.55697357654571533</v>
      </c>
      <c r="AV1082" s="30">
        <v>80.803070068359375</v>
      </c>
      <c r="AW1082" s="148">
        <v>0.15289255976676941</v>
      </c>
      <c r="AX1082" s="30">
        <v>47.586455530000002</v>
      </c>
      <c r="AY1082" s="30">
        <v>234.71073913574219</v>
      </c>
      <c r="AZ1082" s="30">
        <v>611</v>
      </c>
      <c r="BA1082" s="30">
        <v>87.124305725097656</v>
      </c>
      <c r="BB1082" s="148">
        <v>0.436</v>
      </c>
      <c r="BC1082" s="30">
        <v>51.04</v>
      </c>
      <c r="BD1082" s="30">
        <v>318.3</v>
      </c>
      <c r="BE1082" s="30">
        <v>86.131752014160156</v>
      </c>
      <c r="BF1082" s="147">
        <v>0.32</v>
      </c>
      <c r="BG1082" s="30">
        <v>50.54</v>
      </c>
      <c r="BH1082" s="30">
        <v>281.7</v>
      </c>
      <c r="BI1082" s="30">
        <v>89.480865478515625</v>
      </c>
      <c r="BJ1082" s="148">
        <v>0.44800000000000001</v>
      </c>
      <c r="BK1082" s="30">
        <v>52.214692569999997</v>
      </c>
      <c r="BL1082" s="30">
        <v>325</v>
      </c>
      <c r="BM1082" s="30">
        <v>88.861671447753906</v>
      </c>
      <c r="BN1082" s="148">
        <v>0.32100000000000001</v>
      </c>
      <c r="BO1082" s="30">
        <v>51.928042050000002</v>
      </c>
      <c r="BP1082" s="30">
        <v>288.3</v>
      </c>
      <c r="BQ1082" s="148"/>
      <c r="BR1082" s="148">
        <v>5.0999999999999997E-2</v>
      </c>
      <c r="BS1082" s="148"/>
      <c r="BT1082" s="148">
        <v>0.91900000000000004</v>
      </c>
      <c r="BU1082" s="148">
        <v>1.7999999999999999E-2</v>
      </c>
      <c r="BV1082" s="148">
        <v>1.200000010430813E-2</v>
      </c>
      <c r="BW1082" s="148">
        <v>0.03</v>
      </c>
      <c r="BX1082" s="148">
        <v>0.152</v>
      </c>
      <c r="BY1082" s="148">
        <v>0.44500000000000001</v>
      </c>
      <c r="BZ1082" s="1"/>
      <c r="CA1082" s="150">
        <v>8101.22998046875</v>
      </c>
      <c r="CB1082" s="150">
        <v>9180.92</v>
      </c>
      <c r="CC1082" s="124" t="s">
        <v>4456</v>
      </c>
      <c r="CD1082" t="s">
        <v>4633</v>
      </c>
    </row>
    <row r="1083" spans="1:82" x14ac:dyDescent="0.3">
      <c r="A1083" s="1">
        <v>790774020</v>
      </c>
      <c r="B1083" s="124" t="s">
        <v>4456</v>
      </c>
      <c r="C1083" t="s">
        <v>376</v>
      </c>
      <c r="D1083" t="s">
        <v>1575</v>
      </c>
      <c r="E1083" s="30">
        <v>76.287864685058594</v>
      </c>
      <c r="F1083" s="30">
        <v>75.313529968261719</v>
      </c>
      <c r="G1083" s="30">
        <v>77.255897521972656</v>
      </c>
      <c r="H1083" s="30">
        <v>76.382179260253906</v>
      </c>
      <c r="I1083" s="1">
        <v>438</v>
      </c>
      <c r="J1083" s="1">
        <v>3</v>
      </c>
      <c r="K1083" s="1">
        <v>5</v>
      </c>
      <c r="L1083" t="s">
        <v>3859</v>
      </c>
      <c r="M1083" t="s">
        <v>3910</v>
      </c>
      <c r="N1083" t="s">
        <v>3919</v>
      </c>
      <c r="O1083" t="s">
        <v>3923</v>
      </c>
      <c r="P1083" s="148">
        <v>0.36815920472145081</v>
      </c>
      <c r="Q1083" s="30">
        <v>46.333850849999997</v>
      </c>
      <c r="R1083" s="30">
        <v>313.18408203125</v>
      </c>
      <c r="S1083" s="1">
        <v>272</v>
      </c>
      <c r="T1083" s="1">
        <v>177</v>
      </c>
      <c r="U1083" s="148">
        <v>0.65073531866073608</v>
      </c>
      <c r="V1083" s="148">
        <v>0.29718875885009771</v>
      </c>
      <c r="W1083" s="149">
        <v>45.937454379999998</v>
      </c>
      <c r="X1083" s="149">
        <v>287.55020141601563</v>
      </c>
      <c r="Y1083" s="1">
        <v>177</v>
      </c>
      <c r="Z1083" s="30">
        <v>73.139060974121094</v>
      </c>
      <c r="AA1083" s="148">
        <v>0.38100000000000001</v>
      </c>
      <c r="AB1083" s="30">
        <v>46.1</v>
      </c>
      <c r="AC1083" s="30">
        <v>314.8</v>
      </c>
      <c r="AD1083" s="30">
        <v>72.214996337890625</v>
      </c>
      <c r="AE1083" s="148">
        <v>0.27600000000000002</v>
      </c>
      <c r="AF1083" s="30">
        <v>45.65</v>
      </c>
      <c r="AG1083" s="30">
        <v>286.5</v>
      </c>
      <c r="AH1083" s="30">
        <v>76.799819946289063</v>
      </c>
      <c r="AI1083" s="148">
        <v>0.48299999999999998</v>
      </c>
      <c r="AJ1083" s="30">
        <v>47.326348400000001</v>
      </c>
      <c r="AK1083" s="30">
        <v>332.3</v>
      </c>
      <c r="AL1083" s="30">
        <v>75.764266967773438</v>
      </c>
      <c r="AM1083" s="148">
        <v>0.41</v>
      </c>
      <c r="AN1083" s="30">
        <v>46.860124829999997</v>
      </c>
      <c r="AO1083" s="30">
        <v>314.10000000000002</v>
      </c>
      <c r="AP1083" s="148">
        <v>0.32754343748092651</v>
      </c>
      <c r="AQ1083" s="30">
        <v>45.165095639999997</v>
      </c>
      <c r="AR1083" s="30">
        <v>268.7344970703125</v>
      </c>
      <c r="AS1083" s="30">
        <v>272</v>
      </c>
      <c r="AT1083" s="30">
        <v>177</v>
      </c>
      <c r="AU1083" s="148">
        <v>0.65073531866073608</v>
      </c>
      <c r="AV1083" s="30">
        <v>76.382179260253906</v>
      </c>
      <c r="AW1083" s="148">
        <v>0.24400000274181369</v>
      </c>
      <c r="AX1083" s="30">
        <v>45.052770379999998</v>
      </c>
      <c r="AY1083" s="30">
        <v>240</v>
      </c>
      <c r="AZ1083" s="30">
        <v>177</v>
      </c>
      <c r="BA1083" s="30">
        <v>76.690673828125</v>
      </c>
      <c r="BB1083" s="148">
        <v>0.38100000000000001</v>
      </c>
      <c r="BC1083" s="30">
        <v>45.98</v>
      </c>
      <c r="BD1083" s="30">
        <v>294.5</v>
      </c>
      <c r="BE1083" s="30">
        <v>77.14459228515625</v>
      </c>
      <c r="BF1083" s="147">
        <v>0.27100000000000002</v>
      </c>
      <c r="BG1083" s="30">
        <v>46.11</v>
      </c>
      <c r="BH1083" s="30">
        <v>262</v>
      </c>
      <c r="BI1083" s="30">
        <v>79.296920776367188</v>
      </c>
      <c r="BJ1083" s="148">
        <v>0.4</v>
      </c>
      <c r="BK1083" s="30">
        <v>47.253866299999999</v>
      </c>
      <c r="BL1083" s="30">
        <v>309.2</v>
      </c>
      <c r="BM1083" s="30">
        <v>79.45758056640625</v>
      </c>
      <c r="BN1083" s="148">
        <v>0.32700000000000001</v>
      </c>
      <c r="BO1083" s="30">
        <v>47.241290849999999</v>
      </c>
      <c r="BP1083" s="30">
        <v>288.8</v>
      </c>
      <c r="BQ1083" s="148">
        <v>1.4E-2</v>
      </c>
      <c r="BR1083" s="148">
        <v>7.4999999999999997E-2</v>
      </c>
      <c r="BS1083" s="148"/>
      <c r="BT1083" s="148">
        <v>0.88400000000000001</v>
      </c>
      <c r="BU1083" s="148">
        <v>2.1000000000000001E-2</v>
      </c>
      <c r="BV1083" s="148">
        <v>7.0000002160668373E-3</v>
      </c>
      <c r="BW1083" s="148">
        <v>7.1000000000000008E-2</v>
      </c>
      <c r="BX1083" s="148">
        <v>0.16400000000000001</v>
      </c>
      <c r="BY1083" s="148">
        <v>0.53900000000000003</v>
      </c>
      <c r="BZ1083" s="1"/>
      <c r="CA1083" s="150">
        <v>8117.240234375</v>
      </c>
      <c r="CB1083" s="150">
        <v>9332.16</v>
      </c>
      <c r="CC1083" s="124" t="s">
        <v>4456</v>
      </c>
      <c r="CD1083" t="s">
        <v>4634</v>
      </c>
    </row>
    <row r="1084" spans="1:82" x14ac:dyDescent="0.3">
      <c r="A1084" s="1">
        <v>790784020</v>
      </c>
      <c r="B1084" s="124" t="s">
        <v>4457</v>
      </c>
      <c r="C1084" t="s">
        <v>377</v>
      </c>
      <c r="D1084" t="s">
        <v>1576</v>
      </c>
      <c r="E1084" s="30">
        <v>84.525733947753906</v>
      </c>
      <c r="F1084" s="30">
        <v>85.238471984863281</v>
      </c>
      <c r="G1084" s="30">
        <v>86.944801330566406</v>
      </c>
      <c r="H1084" s="30">
        <v>85.925369262695313</v>
      </c>
      <c r="I1084" s="1">
        <v>89</v>
      </c>
      <c r="J1084" s="1" t="s">
        <v>3981</v>
      </c>
      <c r="K1084" s="1">
        <v>8</v>
      </c>
      <c r="L1084" t="s">
        <v>3859</v>
      </c>
      <c r="M1084" t="s">
        <v>3910</v>
      </c>
      <c r="N1084" t="s">
        <v>3916</v>
      </c>
      <c r="O1084" t="s">
        <v>3923</v>
      </c>
      <c r="P1084" s="148">
        <v>0.71428573131561279</v>
      </c>
      <c r="Q1084" s="30">
        <v>49.760500460000003</v>
      </c>
      <c r="R1084" s="30"/>
      <c r="S1084" s="1">
        <v>78</v>
      </c>
      <c r="T1084" s="1">
        <v>35</v>
      </c>
      <c r="U1084" s="148">
        <v>0.44871795177459722</v>
      </c>
      <c r="V1084" s="148">
        <v>0.3333333432674408</v>
      </c>
      <c r="W1084" s="149">
        <v>50.049777839999997</v>
      </c>
      <c r="X1084" s="149"/>
      <c r="Y1084" s="1">
        <v>35</v>
      </c>
      <c r="Z1084" s="30">
        <v>84.920639038085938</v>
      </c>
      <c r="AA1084" s="148">
        <v>0.47499999999999998</v>
      </c>
      <c r="AB1084" s="30">
        <v>50</v>
      </c>
      <c r="AC1084" s="30">
        <v>350.8</v>
      </c>
      <c r="AD1084" s="30">
        <v>85.291610717773438</v>
      </c>
      <c r="AE1084" s="148">
        <v>0.24</v>
      </c>
      <c r="AF1084" s="30">
        <v>50.09</v>
      </c>
      <c r="AG1084" s="30">
        <v>296</v>
      </c>
      <c r="AH1084" s="30">
        <v>90.313087463378906</v>
      </c>
      <c r="AI1084" s="148">
        <v>0.55200000000000005</v>
      </c>
      <c r="AJ1084" s="30">
        <v>51.80212839</v>
      </c>
      <c r="AK1084" s="30">
        <v>362.1</v>
      </c>
      <c r="AL1084" s="30">
        <v>90.282196044921875</v>
      </c>
      <c r="AM1084" s="148">
        <v>0.40699999999999997</v>
      </c>
      <c r="AN1084" s="30">
        <v>51.800554740000003</v>
      </c>
      <c r="AO1084" s="30">
        <v>329.6</v>
      </c>
      <c r="AP1084" s="148">
        <v>0.53571426868438721</v>
      </c>
      <c r="AQ1084" s="30">
        <v>51.225762660000001</v>
      </c>
      <c r="AR1084" s="30">
        <v>339.28570556640631</v>
      </c>
      <c r="AS1084" s="30">
        <v>78</v>
      </c>
      <c r="AT1084" s="30">
        <v>35</v>
      </c>
      <c r="AU1084" s="148">
        <v>0.44871795177459722</v>
      </c>
      <c r="AV1084" s="30">
        <v>85.925369262695313</v>
      </c>
      <c r="AW1084" s="148">
        <v>0.3333333432674408</v>
      </c>
      <c r="AX1084" s="30">
        <v>50.522131809999998</v>
      </c>
      <c r="AY1084" s="30"/>
      <c r="AZ1084" s="30">
        <v>35</v>
      </c>
      <c r="BA1084" s="30">
        <v>83.082817077636719</v>
      </c>
      <c r="BB1084" s="148">
        <v>0.47499999999999998</v>
      </c>
      <c r="BC1084" s="30">
        <v>49.08</v>
      </c>
      <c r="BD1084" s="30">
        <v>332.2</v>
      </c>
      <c r="BE1084" s="30">
        <v>83.068405151367188</v>
      </c>
      <c r="BF1084" s="147">
        <v>0.28000000000000003</v>
      </c>
      <c r="BG1084" s="30">
        <v>49.03</v>
      </c>
      <c r="BH1084" s="30">
        <v>268</v>
      </c>
      <c r="BI1084" s="30">
        <v>84.245468139648438</v>
      </c>
      <c r="BJ1084" s="148">
        <v>0.46600000000000003</v>
      </c>
      <c r="BK1084" s="30">
        <v>49.664414890000003</v>
      </c>
      <c r="BL1084" s="30">
        <v>327.60000000000002</v>
      </c>
      <c r="BM1084" s="30">
        <v>86.6689453125</v>
      </c>
      <c r="BN1084" s="148">
        <v>0.37</v>
      </c>
      <c r="BO1084" s="30">
        <v>50.835242479999998</v>
      </c>
      <c r="BP1084" s="30">
        <v>285.2</v>
      </c>
      <c r="BQ1084" s="148"/>
      <c r="BR1084" s="148"/>
      <c r="BS1084" s="148"/>
      <c r="BT1084" s="148">
        <v>1</v>
      </c>
      <c r="BU1084" s="148"/>
      <c r="BV1084" s="148">
        <v>0</v>
      </c>
      <c r="BW1084" s="148"/>
      <c r="BX1084" s="148">
        <v>0.16900000000000001</v>
      </c>
      <c r="BY1084" s="148">
        <v>0.32800000000000001</v>
      </c>
      <c r="BZ1084" s="1"/>
      <c r="CA1084" s="150">
        <v>13457.150390625</v>
      </c>
      <c r="CB1084" s="150">
        <v>15193.24</v>
      </c>
      <c r="CC1084" s="124" t="s">
        <v>4457</v>
      </c>
      <c r="CD1084" t="s">
        <v>4635</v>
      </c>
    </row>
    <row r="1085" spans="1:82" x14ac:dyDescent="0.3">
      <c r="A1085" s="1">
        <v>801161050</v>
      </c>
      <c r="B1085" s="124" t="s">
        <v>4458</v>
      </c>
      <c r="C1085" t="s">
        <v>378</v>
      </c>
      <c r="D1085" t="s">
        <v>1577</v>
      </c>
      <c r="E1085" s="30">
        <v>92.406837463378906</v>
      </c>
      <c r="F1085" s="30">
        <v>89.553863525390625</v>
      </c>
      <c r="G1085" s="30">
        <v>104.8695983886719</v>
      </c>
      <c r="H1085" s="30">
        <v>108.3823623657227</v>
      </c>
      <c r="I1085" s="1">
        <v>136</v>
      </c>
      <c r="J1085" s="1">
        <v>7</v>
      </c>
      <c r="K1085" s="1">
        <v>12</v>
      </c>
      <c r="L1085" t="s">
        <v>3832</v>
      </c>
      <c r="M1085" t="s">
        <v>3908</v>
      </c>
      <c r="N1085" t="s">
        <v>3916</v>
      </c>
      <c r="O1085" t="s">
        <v>3921</v>
      </c>
      <c r="P1085" s="148">
        <v>0.53731346130371094</v>
      </c>
      <c r="Q1085" s="30">
        <v>53.038748130000002</v>
      </c>
      <c r="R1085" s="30">
        <v>349.25372314453131</v>
      </c>
      <c r="S1085" s="1">
        <v>97</v>
      </c>
      <c r="T1085" s="1">
        <v>48</v>
      </c>
      <c r="U1085" s="148">
        <v>0.49484536051750178</v>
      </c>
      <c r="V1085" s="148">
        <v>0.34375</v>
      </c>
      <c r="W1085" s="149">
        <v>51.837830320000002</v>
      </c>
      <c r="X1085" s="149">
        <v>312.5</v>
      </c>
      <c r="Y1085" s="1">
        <v>48</v>
      </c>
      <c r="Z1085" s="30">
        <v>82.805992126464844</v>
      </c>
      <c r="AA1085" s="148">
        <v>0.47099999999999997</v>
      </c>
      <c r="AB1085" s="30">
        <v>49.3</v>
      </c>
      <c r="AC1085" s="30">
        <v>326.5</v>
      </c>
      <c r="AD1085" s="30">
        <v>83.347785949707031</v>
      </c>
      <c r="AE1085" s="148">
        <v>0.33300000000000002</v>
      </c>
      <c r="AF1085" s="30">
        <v>49.43</v>
      </c>
      <c r="AG1085" s="30">
        <v>283.3</v>
      </c>
      <c r="AH1085" s="30">
        <v>73.815025329589844</v>
      </c>
      <c r="AI1085" s="148">
        <v>0.42199999999999999</v>
      </c>
      <c r="AJ1085" s="30">
        <v>46.337741909999998</v>
      </c>
      <c r="AK1085" s="30">
        <v>328.1</v>
      </c>
      <c r="AL1085" s="30">
        <v>75.962944030761719</v>
      </c>
      <c r="AM1085" s="148">
        <v>0.34100000000000003</v>
      </c>
      <c r="AN1085" s="30">
        <v>46.927735239999997</v>
      </c>
      <c r="AO1085" s="30">
        <v>309.8</v>
      </c>
      <c r="AP1085" s="148">
        <v>0.51351350545883179</v>
      </c>
      <c r="AQ1085" s="30">
        <v>62.438201159999998</v>
      </c>
      <c r="AR1085" s="30">
        <v>350</v>
      </c>
      <c r="AS1085" s="30">
        <v>97</v>
      </c>
      <c r="AT1085" s="30">
        <v>48</v>
      </c>
      <c r="AU1085" s="148">
        <v>0.49484536051750178</v>
      </c>
      <c r="AV1085" s="30">
        <v>108.3823623657227</v>
      </c>
      <c r="AW1085" s="148">
        <v>0.40000000596046448</v>
      </c>
      <c r="AX1085" s="30">
        <v>63.392612819999997</v>
      </c>
      <c r="AY1085" s="30">
        <v>316.66665649414063</v>
      </c>
      <c r="AZ1085" s="30">
        <v>48</v>
      </c>
      <c r="BA1085" s="30">
        <v>103.0840530395508</v>
      </c>
      <c r="BB1085" s="148">
        <v>0.55200000000000005</v>
      </c>
      <c r="BC1085" s="30">
        <v>58.78</v>
      </c>
      <c r="BD1085" s="30">
        <v>343.3</v>
      </c>
      <c r="BE1085" s="30">
        <v>103.63946533203131</v>
      </c>
      <c r="BF1085" s="147">
        <v>0.371</v>
      </c>
      <c r="BG1085" s="30">
        <v>59.17</v>
      </c>
      <c r="BH1085" s="30">
        <v>311.39999999999998</v>
      </c>
      <c r="BI1085" s="30">
        <v>94.732872009277344</v>
      </c>
      <c r="BJ1085" s="148">
        <v>0.63</v>
      </c>
      <c r="BK1085" s="30">
        <v>54.773064750000003</v>
      </c>
      <c r="BL1085" s="30">
        <v>365.8</v>
      </c>
      <c r="BM1085" s="30">
        <v>93.559799194335938</v>
      </c>
      <c r="BN1085" s="148">
        <v>0.66</v>
      </c>
      <c r="BO1085" s="30">
        <v>54.269464419999998</v>
      </c>
      <c r="BP1085" s="30">
        <v>364</v>
      </c>
      <c r="BQ1085" s="148"/>
      <c r="BR1085" s="148"/>
      <c r="BS1085" s="148"/>
      <c r="BT1085" s="148">
        <v>1</v>
      </c>
      <c r="BU1085" s="148"/>
      <c r="BV1085" s="148">
        <v>0</v>
      </c>
      <c r="BW1085" s="148"/>
      <c r="BX1085" s="148">
        <v>9.6000000000000002E-2</v>
      </c>
      <c r="BY1085" s="148">
        <v>0.39500000000000002</v>
      </c>
      <c r="BZ1085" s="1"/>
      <c r="CA1085" s="150">
        <v>11994.240234375</v>
      </c>
      <c r="CB1085" s="150">
        <v>13016.24</v>
      </c>
      <c r="CC1085" s="124" t="s">
        <v>4458</v>
      </c>
      <c r="CD1085" t="s">
        <v>4633</v>
      </c>
    </row>
    <row r="1086" spans="1:82" x14ac:dyDescent="0.3">
      <c r="A1086" s="1">
        <v>801164020</v>
      </c>
      <c r="B1086" s="124" t="s">
        <v>4458</v>
      </c>
      <c r="C1086" t="s">
        <v>378</v>
      </c>
      <c r="D1086" t="s">
        <v>1578</v>
      </c>
      <c r="E1086" s="30">
        <v>89.492813110351563</v>
      </c>
      <c r="F1086" s="30">
        <v>90.978561401367188</v>
      </c>
      <c r="G1086" s="30">
        <v>86.108573913574219</v>
      </c>
      <c r="H1086" s="30">
        <v>87.110870361328125</v>
      </c>
      <c r="I1086" s="1">
        <v>166</v>
      </c>
      <c r="J1086" s="1" t="s">
        <v>4733</v>
      </c>
      <c r="K1086" s="1">
        <v>6</v>
      </c>
      <c r="L1086" t="s">
        <v>3832</v>
      </c>
      <c r="M1086" t="s">
        <v>3908</v>
      </c>
      <c r="N1086" t="s">
        <v>3916</v>
      </c>
      <c r="O1086" t="s">
        <v>3921</v>
      </c>
      <c r="P1086" s="148">
        <v>0.34313726425170898</v>
      </c>
      <c r="Q1086" s="30">
        <v>51.826622450000002</v>
      </c>
      <c r="R1086" s="30">
        <v>280.39215087890631</v>
      </c>
      <c r="S1086" s="1">
        <v>125</v>
      </c>
      <c r="T1086" s="1">
        <v>80</v>
      </c>
      <c r="U1086" s="148">
        <v>0.63999998569488525</v>
      </c>
      <c r="V1086" s="148">
        <v>0.28125</v>
      </c>
      <c r="W1086" s="149">
        <v>52.428142739999998</v>
      </c>
      <c r="X1086" s="149"/>
      <c r="Y1086" s="1">
        <v>80</v>
      </c>
      <c r="Z1086" s="30">
        <v>84.316452026367188</v>
      </c>
      <c r="AA1086" s="148">
        <v>0.39100000000000001</v>
      </c>
      <c r="AB1086" s="30">
        <v>49.8</v>
      </c>
      <c r="AC1086" s="30">
        <v>315.5</v>
      </c>
      <c r="AD1086" s="30">
        <v>85.262161254882813</v>
      </c>
      <c r="AE1086" s="148">
        <v>0.35299999999999998</v>
      </c>
      <c r="AF1086" s="30">
        <v>50.08</v>
      </c>
      <c r="AG1086" s="30">
        <v>300</v>
      </c>
      <c r="AH1086" s="30">
        <v>81.174575805664063</v>
      </c>
      <c r="AI1086" s="148">
        <v>0.27800000000000002</v>
      </c>
      <c r="AJ1086" s="30">
        <v>48.77532806</v>
      </c>
      <c r="AK1086" s="30">
        <v>280.89999999999998</v>
      </c>
      <c r="AL1086" s="30">
        <v>79.089248657226563</v>
      </c>
      <c r="AM1086" s="148">
        <v>0.19400000000000001</v>
      </c>
      <c r="AN1086" s="30">
        <v>47.991611480000003</v>
      </c>
      <c r="AO1086" s="30">
        <v>245.8</v>
      </c>
      <c r="AP1086" s="148">
        <v>0.2254901975393295</v>
      </c>
      <c r="AQ1086" s="30">
        <v>50.702681910000003</v>
      </c>
      <c r="AR1086" s="30">
        <v>235.29411315917969</v>
      </c>
      <c r="AS1086" s="30">
        <v>126</v>
      </c>
      <c r="AT1086" s="30">
        <v>81</v>
      </c>
      <c r="AU1086" s="148">
        <v>0.63999998569488525</v>
      </c>
      <c r="AV1086" s="30">
        <v>87.110870361328125</v>
      </c>
      <c r="AW1086" s="148">
        <v>0.171875</v>
      </c>
      <c r="AX1086" s="30">
        <v>51.2015648</v>
      </c>
      <c r="AY1086" s="30"/>
      <c r="AZ1086" s="30">
        <v>81</v>
      </c>
      <c r="BA1086" s="30">
        <v>84.856124877929688</v>
      </c>
      <c r="BB1086" s="148">
        <v>0.309</v>
      </c>
      <c r="BC1086" s="30">
        <v>49.94</v>
      </c>
      <c r="BD1086" s="30">
        <v>289.10000000000002</v>
      </c>
      <c r="BE1086" s="30">
        <v>87.409835815429688</v>
      </c>
      <c r="BF1086" s="147">
        <v>0.26500000000000001</v>
      </c>
      <c r="BG1086" s="30">
        <v>51.17</v>
      </c>
      <c r="BH1086" s="30">
        <v>269.10000000000002</v>
      </c>
      <c r="BI1086" s="30">
        <v>83.163963317871094</v>
      </c>
      <c r="BJ1086" s="148">
        <v>0.20899999999999999</v>
      </c>
      <c r="BK1086" s="30">
        <v>49.137590539999998</v>
      </c>
      <c r="BL1086" s="30">
        <v>242.6</v>
      </c>
      <c r="BM1086" s="30">
        <v>85.255233764648438</v>
      </c>
      <c r="BN1086" s="148">
        <v>0.16700000000000001</v>
      </c>
      <c r="BO1086" s="30">
        <v>50.130687600000002</v>
      </c>
      <c r="BP1086" s="30">
        <v>226.4</v>
      </c>
      <c r="BQ1086" s="148"/>
      <c r="BR1086" s="148"/>
      <c r="BS1086" s="148"/>
      <c r="BT1086" s="148">
        <v>0.99399999999999999</v>
      </c>
      <c r="BU1086" s="148"/>
      <c r="BV1086" s="148">
        <v>6.0000000521540642E-3</v>
      </c>
      <c r="BW1086" s="148">
        <v>0.16900000000000001</v>
      </c>
      <c r="BX1086" s="148">
        <v>0.114</v>
      </c>
      <c r="BY1086" s="148">
        <v>0.56600000000000006</v>
      </c>
      <c r="BZ1086" s="1"/>
      <c r="CA1086" s="150">
        <v>9561</v>
      </c>
      <c r="CB1086" s="150">
        <v>10815.82</v>
      </c>
      <c r="CC1086" s="124" t="s">
        <v>4458</v>
      </c>
      <c r="CD1086" t="s">
        <v>4634</v>
      </c>
    </row>
    <row r="1087" spans="1:82" x14ac:dyDescent="0.3">
      <c r="A1087" s="1">
        <v>801181050</v>
      </c>
      <c r="B1087" s="124" t="s">
        <v>4459</v>
      </c>
      <c r="C1087" t="s">
        <v>379</v>
      </c>
      <c r="D1087" t="s">
        <v>1579</v>
      </c>
      <c r="E1087" s="30">
        <v>85.030914306640625</v>
      </c>
      <c r="F1087" s="30">
        <v>87.449783325195313</v>
      </c>
      <c r="G1087" s="30">
        <v>82.534378051757813</v>
      </c>
      <c r="H1087" s="30">
        <v>84.591506958007813</v>
      </c>
      <c r="I1087" s="1">
        <v>140</v>
      </c>
      <c r="J1087" s="1">
        <v>7</v>
      </c>
      <c r="K1087" s="1">
        <v>12</v>
      </c>
      <c r="L1087" t="s">
        <v>3832</v>
      </c>
      <c r="M1087" t="s">
        <v>3908</v>
      </c>
      <c r="N1087" t="s">
        <v>3917</v>
      </c>
      <c r="O1087" t="s">
        <v>3921</v>
      </c>
      <c r="P1087" s="148">
        <v>0.40625</v>
      </c>
      <c r="Q1087" s="30">
        <v>49.970636319999997</v>
      </c>
      <c r="R1087" s="30">
        <v>318.75</v>
      </c>
      <c r="S1087" s="1">
        <v>91</v>
      </c>
      <c r="T1087" s="1">
        <v>70</v>
      </c>
      <c r="U1087" s="148">
        <v>0.76923078298568726</v>
      </c>
      <c r="V1087" s="148">
        <v>0.38775509595870972</v>
      </c>
      <c r="W1087" s="149">
        <v>50.966020960000002</v>
      </c>
      <c r="X1087" s="149">
        <v>320.40817260742188</v>
      </c>
      <c r="Y1087" s="1">
        <v>70</v>
      </c>
      <c r="Z1087" s="30">
        <v>85.826911926269531</v>
      </c>
      <c r="AA1087" s="148">
        <v>0.377</v>
      </c>
      <c r="AB1087" s="30">
        <v>50.3</v>
      </c>
      <c r="AC1087" s="30">
        <v>306.60000000000002</v>
      </c>
      <c r="AD1087" s="30">
        <v>86.764205932617188</v>
      </c>
      <c r="AE1087" s="148">
        <v>0.29499999999999998</v>
      </c>
      <c r="AF1087" s="30">
        <v>50.59</v>
      </c>
      <c r="AG1087" s="30">
        <v>281.8</v>
      </c>
      <c r="AH1087" s="30">
        <v>82.763214111328125</v>
      </c>
      <c r="AI1087" s="148">
        <v>0.42599999999999999</v>
      </c>
      <c r="AJ1087" s="30">
        <v>49.301507749999999</v>
      </c>
      <c r="AK1087" s="30">
        <v>331.1</v>
      </c>
      <c r="AL1087" s="30">
        <v>83.566307067871094</v>
      </c>
      <c r="AM1087" s="148">
        <v>0.33300000000000002</v>
      </c>
      <c r="AN1087" s="30">
        <v>49.515146479999999</v>
      </c>
      <c r="AO1087" s="30">
        <v>322.2</v>
      </c>
      <c r="AP1087" s="148">
        <v>0.18840579688549039</v>
      </c>
      <c r="AQ1087" s="30">
        <v>48.466925410000002</v>
      </c>
      <c r="AR1087" s="30"/>
      <c r="AS1087" s="30">
        <v>91</v>
      </c>
      <c r="AT1087" s="30">
        <v>70</v>
      </c>
      <c r="AU1087" s="148">
        <v>0.76923078298568726</v>
      </c>
      <c r="AV1087" s="30">
        <v>84.591506958007813</v>
      </c>
      <c r="AW1087" s="148">
        <v>0.1607142835855484</v>
      </c>
      <c r="AX1087" s="30">
        <v>49.757675659999997</v>
      </c>
      <c r="AY1087" s="30"/>
      <c r="AZ1087" s="30">
        <v>70</v>
      </c>
      <c r="BA1087" s="30">
        <v>85.4541015625</v>
      </c>
      <c r="BB1087" s="148">
        <v>0.17499999999999999</v>
      </c>
      <c r="BC1087" s="30">
        <v>50.23</v>
      </c>
      <c r="BD1087" s="30">
        <v>238.6</v>
      </c>
      <c r="BE1087" s="30">
        <v>87.288108825683594</v>
      </c>
      <c r="BF1087" s="147">
        <v>0.19</v>
      </c>
      <c r="BG1087" s="30">
        <v>51.11</v>
      </c>
      <c r="BH1087" s="30">
        <v>226.2</v>
      </c>
      <c r="BI1087" s="30">
        <v>83.403785705566406</v>
      </c>
      <c r="BJ1087" s="148">
        <v>0.155</v>
      </c>
      <c r="BK1087" s="30">
        <v>49.254411390000001</v>
      </c>
      <c r="BL1087" s="30">
        <v>267.2</v>
      </c>
      <c r="BM1087" s="30">
        <v>85.39776611328125</v>
      </c>
      <c r="BN1087" s="148">
        <v>8.3000000000000004E-2</v>
      </c>
      <c r="BO1087" s="30">
        <v>50.201720510000001</v>
      </c>
      <c r="BP1087" s="30">
        <v>252.8</v>
      </c>
      <c r="BQ1087" s="148"/>
      <c r="BR1087" s="148">
        <v>0.47899999999999998</v>
      </c>
      <c r="BS1087" s="148"/>
      <c r="BT1087" s="148">
        <v>0.5</v>
      </c>
      <c r="BU1087" s="148"/>
      <c r="BV1087" s="148">
        <v>2.0999999716877941E-2</v>
      </c>
      <c r="BW1087" s="148">
        <v>0.34300000000000003</v>
      </c>
      <c r="BX1087" s="148">
        <v>9.2999999999999999E-2</v>
      </c>
      <c r="BY1087" s="148">
        <v>0.626</v>
      </c>
      <c r="BZ1087" s="1"/>
      <c r="CA1087" s="150">
        <v>8163.990234375</v>
      </c>
      <c r="CB1087" s="150">
        <v>11131.37</v>
      </c>
      <c r="CC1087" s="124" t="s">
        <v>4459</v>
      </c>
      <c r="CD1087" t="s">
        <v>4633</v>
      </c>
    </row>
    <row r="1088" spans="1:82" x14ac:dyDescent="0.3">
      <c r="A1088" s="1">
        <v>801184020</v>
      </c>
      <c r="B1088" s="124" t="s">
        <v>4459</v>
      </c>
      <c r="C1088" t="s">
        <v>379</v>
      </c>
      <c r="D1088" t="s">
        <v>1580</v>
      </c>
      <c r="E1088" s="30">
        <v>84.052642822265625</v>
      </c>
      <c r="F1088" s="30">
        <v>86.010520935058594</v>
      </c>
      <c r="G1088" s="30">
        <v>83.112144470214844</v>
      </c>
      <c r="H1088" s="30">
        <v>86.030586242675781</v>
      </c>
      <c r="I1088" s="1">
        <v>143</v>
      </c>
      <c r="J1088" s="1" t="s">
        <v>4733</v>
      </c>
      <c r="K1088" s="1">
        <v>6</v>
      </c>
      <c r="L1088" t="s">
        <v>3832</v>
      </c>
      <c r="M1088" t="s">
        <v>3908</v>
      </c>
      <c r="N1088" t="s">
        <v>3917</v>
      </c>
      <c r="O1088" t="s">
        <v>3921</v>
      </c>
      <c r="P1088" s="148">
        <v>0.3452380895614624</v>
      </c>
      <c r="Q1088" s="30">
        <v>49.56371292</v>
      </c>
      <c r="R1088" s="30">
        <v>314.28570556640631</v>
      </c>
      <c r="S1088" s="1">
        <v>126</v>
      </c>
      <c r="T1088" s="1">
        <v>91</v>
      </c>
      <c r="U1088" s="148">
        <v>0.72222220897674561</v>
      </c>
      <c r="V1088" s="148">
        <v>0.32758620381355291</v>
      </c>
      <c r="W1088" s="149">
        <v>50.369670399999997</v>
      </c>
      <c r="X1088" s="149">
        <v>298.27584838867188</v>
      </c>
      <c r="Y1088" s="1">
        <v>91</v>
      </c>
      <c r="Z1088" s="30">
        <v>84.920639038085938</v>
      </c>
      <c r="AA1088" s="148">
        <v>0.35099999999999998</v>
      </c>
      <c r="AB1088" s="30">
        <v>50</v>
      </c>
      <c r="AC1088" s="30">
        <v>302.10000000000002</v>
      </c>
      <c r="AD1088" s="30">
        <v>85.821746826171875</v>
      </c>
      <c r="AE1088" s="148">
        <v>0.30599999999999999</v>
      </c>
      <c r="AF1088" s="30">
        <v>50.27</v>
      </c>
      <c r="AG1088" s="30">
        <v>290.3</v>
      </c>
      <c r="AH1088" s="30">
        <v>82.322708129882813</v>
      </c>
      <c r="AI1088" s="148">
        <v>0.33</v>
      </c>
      <c r="AJ1088" s="30">
        <v>49.155605870000002</v>
      </c>
      <c r="AK1088" s="30">
        <v>302.2</v>
      </c>
      <c r="AL1088" s="30">
        <v>81.973373413085938</v>
      </c>
      <c r="AM1088" s="148">
        <v>0.23100000000000001</v>
      </c>
      <c r="AN1088" s="30">
        <v>48.973074240000003</v>
      </c>
      <c r="AO1088" s="30">
        <v>273.8</v>
      </c>
      <c r="AP1088" s="148">
        <v>0.26190477609634399</v>
      </c>
      <c r="AQ1088" s="30">
        <v>48.82833582</v>
      </c>
      <c r="AR1088" s="30">
        <v>264.28570556640631</v>
      </c>
      <c r="AS1088" s="30">
        <v>126</v>
      </c>
      <c r="AT1088" s="30">
        <v>91</v>
      </c>
      <c r="AU1088" s="148">
        <v>0.72222220897674561</v>
      </c>
      <c r="AV1088" s="30">
        <v>86.030586242675781</v>
      </c>
      <c r="AW1088" s="148">
        <v>0.24137930572032931</v>
      </c>
      <c r="AX1088" s="30">
        <v>50.582434210000002</v>
      </c>
      <c r="AY1088" s="30">
        <v>260.34481811523438</v>
      </c>
      <c r="AZ1088" s="30">
        <v>91</v>
      </c>
      <c r="BA1088" s="30">
        <v>85.639678955078125</v>
      </c>
      <c r="BB1088" s="148">
        <v>0.33</v>
      </c>
      <c r="BC1088" s="30">
        <v>50.32</v>
      </c>
      <c r="BD1088" s="30">
        <v>291.5</v>
      </c>
      <c r="BE1088" s="30">
        <v>87.409835815429688</v>
      </c>
      <c r="BF1088" s="147">
        <v>0.30599999999999999</v>
      </c>
      <c r="BG1088" s="30">
        <v>51.17</v>
      </c>
      <c r="BH1088" s="30">
        <v>280.60000000000002</v>
      </c>
      <c r="BI1088" s="30">
        <v>83.291816711425781</v>
      </c>
      <c r="BJ1088" s="148">
        <v>0.33</v>
      </c>
      <c r="BK1088" s="30">
        <v>49.199869960000001</v>
      </c>
      <c r="BL1088" s="30">
        <v>275.8</v>
      </c>
      <c r="BM1088" s="30">
        <v>85.178901672363281</v>
      </c>
      <c r="BN1088" s="148">
        <v>0.27700000000000002</v>
      </c>
      <c r="BO1088" s="30">
        <v>50.092644360000001</v>
      </c>
      <c r="BP1088" s="30">
        <v>255.4</v>
      </c>
      <c r="BQ1088" s="148"/>
      <c r="BR1088" s="148">
        <v>0.378</v>
      </c>
      <c r="BS1088" s="148"/>
      <c r="BT1088" s="148">
        <v>0.55900000000000005</v>
      </c>
      <c r="BU1088" s="148">
        <v>5.6000000000000001E-2</v>
      </c>
      <c r="BV1088" s="148">
        <v>7.0000002160668373E-3</v>
      </c>
      <c r="BW1088" s="148">
        <v>0.32200000000000001</v>
      </c>
      <c r="BX1088" s="148">
        <v>0.105</v>
      </c>
      <c r="BY1088" s="148">
        <v>0.55600000000000005</v>
      </c>
      <c r="BZ1088" s="1"/>
      <c r="CA1088" s="150">
        <v>9351.4501953125</v>
      </c>
      <c r="CB1088" s="150">
        <v>11197.21</v>
      </c>
      <c r="CC1088" s="124" t="s">
        <v>4459</v>
      </c>
      <c r="CD1088" t="s">
        <v>4634</v>
      </c>
    </row>
    <row r="1089" spans="1:82" x14ac:dyDescent="0.3">
      <c r="A1089" s="1">
        <v>801191050</v>
      </c>
      <c r="B1089" s="124" t="s">
        <v>4460</v>
      </c>
      <c r="C1089" t="s">
        <v>380</v>
      </c>
      <c r="D1089" t="s">
        <v>1581</v>
      </c>
      <c r="E1089" s="30">
        <v>77.313125610351563</v>
      </c>
      <c r="F1089" s="30">
        <v>77.285758972167969</v>
      </c>
      <c r="G1089" s="30">
        <v>84.090225219726563</v>
      </c>
      <c r="H1089" s="30">
        <v>86.153572082519531</v>
      </c>
      <c r="I1089" s="1">
        <v>260</v>
      </c>
      <c r="J1089" s="1">
        <v>7</v>
      </c>
      <c r="K1089" s="1">
        <v>12</v>
      </c>
      <c r="L1089" t="s">
        <v>3832</v>
      </c>
      <c r="M1089" t="s">
        <v>3908</v>
      </c>
      <c r="N1089" t="s">
        <v>3916</v>
      </c>
      <c r="O1089" t="s">
        <v>3921</v>
      </c>
      <c r="P1089" s="148">
        <v>0.39344263076782232</v>
      </c>
      <c r="Q1089" s="30">
        <v>46.760320610000001</v>
      </c>
      <c r="R1089" s="30">
        <v>296.7213134765625</v>
      </c>
      <c r="S1089" s="1">
        <v>185</v>
      </c>
      <c r="T1089" s="1">
        <v>88</v>
      </c>
      <c r="U1089" s="148">
        <v>0.47567567229270941</v>
      </c>
      <c r="V1089" s="148">
        <v>0.31481480598449713</v>
      </c>
      <c r="W1089" s="149">
        <v>46.754631240000002</v>
      </c>
      <c r="X1089" s="149"/>
      <c r="Y1089" s="1">
        <v>88</v>
      </c>
      <c r="Z1089" s="30">
        <v>78.274620056152344</v>
      </c>
      <c r="AA1089" s="148">
        <v>0.49</v>
      </c>
      <c r="AB1089" s="30">
        <v>47.8</v>
      </c>
      <c r="AC1089" s="30">
        <v>340.6</v>
      </c>
      <c r="AD1089" s="30">
        <v>78.134819030761719</v>
      </c>
      <c r="AE1089" s="148">
        <v>0.38300000000000001</v>
      </c>
      <c r="AF1089" s="30">
        <v>47.66</v>
      </c>
      <c r="AG1089" s="30">
        <v>305</v>
      </c>
      <c r="AH1089" s="30">
        <v>80.502922058105469</v>
      </c>
      <c r="AI1089" s="148">
        <v>0.44800000000000001</v>
      </c>
      <c r="AJ1089" s="30">
        <v>48.552865689999997</v>
      </c>
      <c r="AK1089" s="30">
        <v>337.6</v>
      </c>
      <c r="AL1089" s="30">
        <v>79.623123168945313</v>
      </c>
      <c r="AM1089" s="148">
        <v>0.32800000000000001</v>
      </c>
      <c r="AN1089" s="30">
        <v>48.173287539999997</v>
      </c>
      <c r="AO1089" s="30">
        <v>314.10000000000002</v>
      </c>
      <c r="AP1089" s="148">
        <v>0.38405796885490417</v>
      </c>
      <c r="AQ1089" s="30">
        <v>49.440150889999998</v>
      </c>
      <c r="AR1089" s="30">
        <v>290.5797119140625</v>
      </c>
      <c r="AS1089" s="30">
        <v>185</v>
      </c>
      <c r="AT1089" s="30">
        <v>88</v>
      </c>
      <c r="AU1089" s="148">
        <v>0.47567567229270941</v>
      </c>
      <c r="AV1089" s="30">
        <v>86.153572082519531</v>
      </c>
      <c r="AW1089" s="148">
        <v>0.32758620381355291</v>
      </c>
      <c r="AX1089" s="30">
        <v>50.652918960000001</v>
      </c>
      <c r="AY1089" s="30">
        <v>260.34481811523438</v>
      </c>
      <c r="AZ1089" s="30">
        <v>88</v>
      </c>
      <c r="BA1089" s="30">
        <v>87.248023986816406</v>
      </c>
      <c r="BB1089" s="148">
        <v>0.39500000000000002</v>
      </c>
      <c r="BC1089" s="30">
        <v>51.1</v>
      </c>
      <c r="BD1089" s="30">
        <v>314.7</v>
      </c>
      <c r="BE1089" s="30">
        <v>86.821510314941406</v>
      </c>
      <c r="BF1089" s="147">
        <v>0.32800000000000001</v>
      </c>
      <c r="BG1089" s="30">
        <v>50.88</v>
      </c>
      <c r="BH1089" s="30">
        <v>282.8</v>
      </c>
      <c r="BI1089" s="30">
        <v>85.414710998535156</v>
      </c>
      <c r="BJ1089" s="148">
        <v>0.40699999999999997</v>
      </c>
      <c r="BK1089" s="30">
        <v>50.233980350000003</v>
      </c>
      <c r="BL1089" s="30">
        <v>310.2</v>
      </c>
      <c r="BM1089" s="30">
        <v>82.86334228515625</v>
      </c>
      <c r="BN1089" s="148">
        <v>0.28100000000000003</v>
      </c>
      <c r="BO1089" s="30">
        <v>48.938633070000002</v>
      </c>
      <c r="BP1089" s="30">
        <v>273.39999999999998</v>
      </c>
      <c r="BQ1089" s="148"/>
      <c r="BR1089" s="148">
        <v>4.5999999999999999E-2</v>
      </c>
      <c r="BS1089" s="148"/>
      <c r="BT1089" s="148">
        <v>0.93100000000000005</v>
      </c>
      <c r="BU1089" s="148"/>
      <c r="BV1089" s="148">
        <v>2.300000004470348E-2</v>
      </c>
      <c r="BW1089" s="148">
        <v>3.5000000000000003E-2</v>
      </c>
      <c r="BX1089" s="148">
        <v>0.14199999999999999</v>
      </c>
      <c r="BY1089" s="148">
        <v>0.32300000000000001</v>
      </c>
      <c r="BZ1089" s="1"/>
      <c r="CA1089" s="150">
        <v>9395.0302734375</v>
      </c>
      <c r="CB1089" s="150">
        <v>10060.58</v>
      </c>
      <c r="CC1089" s="124" t="s">
        <v>4460</v>
      </c>
      <c r="CD1089" t="s">
        <v>4633</v>
      </c>
    </row>
    <row r="1090" spans="1:82" x14ac:dyDescent="0.3">
      <c r="A1090" s="1">
        <v>801194020</v>
      </c>
      <c r="B1090" s="124" t="s">
        <v>4460</v>
      </c>
      <c r="C1090" t="s">
        <v>380</v>
      </c>
      <c r="D1090" t="s">
        <v>1582</v>
      </c>
      <c r="E1090" s="30">
        <v>79.719459533691406</v>
      </c>
      <c r="F1090" s="30">
        <v>80.154449462890625</v>
      </c>
      <c r="G1090" s="30">
        <v>80.158660888671875</v>
      </c>
      <c r="H1090" s="30">
        <v>80.932792663574219</v>
      </c>
      <c r="I1090" s="1">
        <v>252</v>
      </c>
      <c r="J1090" s="1" t="s">
        <v>4733</v>
      </c>
      <c r="K1090" s="1">
        <v>6</v>
      </c>
      <c r="L1090" t="s">
        <v>3832</v>
      </c>
      <c r="M1090" t="s">
        <v>3908</v>
      </c>
      <c r="N1090" t="s">
        <v>3916</v>
      </c>
      <c r="O1090" t="s">
        <v>3921</v>
      </c>
      <c r="P1090" s="148">
        <v>0.35135135054588318</v>
      </c>
      <c r="Q1090" s="30">
        <v>47.761267650000001</v>
      </c>
      <c r="R1090" s="30">
        <v>320.94595336914063</v>
      </c>
      <c r="S1090" s="1">
        <v>198</v>
      </c>
      <c r="T1090" s="1">
        <v>105</v>
      </c>
      <c r="U1090" s="148">
        <v>0.53030300140380859</v>
      </c>
      <c r="V1090" s="148">
        <v>0.2261904776096344</v>
      </c>
      <c r="W1090" s="149">
        <v>47.9432525</v>
      </c>
      <c r="X1090" s="149">
        <v>285.71429443359381</v>
      </c>
      <c r="Y1090" s="1">
        <v>105</v>
      </c>
      <c r="Z1090" s="30">
        <v>81.597625732421875</v>
      </c>
      <c r="AA1090" s="148">
        <v>0.40899999999999997</v>
      </c>
      <c r="AB1090" s="30">
        <v>48.9</v>
      </c>
      <c r="AC1090" s="30">
        <v>316.8</v>
      </c>
      <c r="AD1090" s="30">
        <v>80.078636169433594</v>
      </c>
      <c r="AE1090" s="148">
        <v>0.22800000000000001</v>
      </c>
      <c r="AF1090" s="30">
        <v>48.32</v>
      </c>
      <c r="AG1090" s="30">
        <v>267.10000000000002</v>
      </c>
      <c r="AH1090" s="30">
        <v>79.871711730957031</v>
      </c>
      <c r="AI1090" s="148">
        <v>0.45700000000000002</v>
      </c>
      <c r="AJ1090" s="30">
        <v>48.343801730000003</v>
      </c>
      <c r="AK1090" s="30">
        <v>328.8</v>
      </c>
      <c r="AL1090" s="30">
        <v>79.351524353027344</v>
      </c>
      <c r="AM1090" s="148">
        <v>0.32400000000000001</v>
      </c>
      <c r="AN1090" s="30">
        <v>48.080864329999997</v>
      </c>
      <c r="AO1090" s="30">
        <v>292.39999999999998</v>
      </c>
      <c r="AP1090" s="148">
        <v>0.35135135054588318</v>
      </c>
      <c r="AQ1090" s="30">
        <v>46.980852560000002</v>
      </c>
      <c r="AR1090" s="30">
        <v>290.54052734375</v>
      </c>
      <c r="AS1090" s="30">
        <v>198</v>
      </c>
      <c r="AT1090" s="30">
        <v>105</v>
      </c>
      <c r="AU1090" s="148">
        <v>0.53030300140380859</v>
      </c>
      <c r="AV1090" s="30">
        <v>80.932792663574219</v>
      </c>
      <c r="AW1090" s="148">
        <v>0.2261904776096344</v>
      </c>
      <c r="AX1090" s="30">
        <v>47.660802969999999</v>
      </c>
      <c r="AY1090" s="30">
        <v>251.19047546386719</v>
      </c>
      <c r="AZ1090" s="30">
        <v>105</v>
      </c>
      <c r="BA1090" s="30">
        <v>80.711540222167969</v>
      </c>
      <c r="BB1090" s="148">
        <v>0.39600000000000002</v>
      </c>
      <c r="BC1090" s="30">
        <v>47.93</v>
      </c>
      <c r="BD1090" s="30">
        <v>297.3</v>
      </c>
      <c r="BE1090" s="30">
        <v>79.437026977539063</v>
      </c>
      <c r="BF1090" s="147">
        <v>0.24099999999999999</v>
      </c>
      <c r="BG1090" s="30">
        <v>47.24</v>
      </c>
      <c r="BH1090" s="30">
        <v>246.8</v>
      </c>
      <c r="BI1090" s="30">
        <v>80.723289489746094</v>
      </c>
      <c r="BJ1090" s="148">
        <v>0.33700000000000002</v>
      </c>
      <c r="BK1090" s="30">
        <v>47.948684380000003</v>
      </c>
      <c r="BL1090" s="30">
        <v>293.5</v>
      </c>
      <c r="BM1090" s="30">
        <v>79.813201904296875</v>
      </c>
      <c r="BN1090" s="148">
        <v>0.22900000000000001</v>
      </c>
      <c r="BO1090" s="30">
        <v>47.418522619999997</v>
      </c>
      <c r="BP1090" s="30">
        <v>254.3</v>
      </c>
      <c r="BQ1090" s="148"/>
      <c r="BR1090" s="148">
        <v>0.02</v>
      </c>
      <c r="BS1090" s="148"/>
      <c r="BT1090" s="148">
        <v>0.97599999999999998</v>
      </c>
      <c r="BU1090" s="148"/>
      <c r="BV1090" s="148">
        <v>4.0000001899898052E-3</v>
      </c>
      <c r="BW1090" s="148">
        <v>7.9000000000000001E-2</v>
      </c>
      <c r="BX1090" s="148">
        <v>0.13500000000000001</v>
      </c>
      <c r="BY1090" s="148">
        <v>0.51100000000000001</v>
      </c>
      <c r="BZ1090" s="1"/>
      <c r="CA1090" s="150">
        <v>9111.080078125</v>
      </c>
      <c r="CB1090" s="150">
        <v>9759.7000000000007</v>
      </c>
      <c r="CC1090" s="124" t="s">
        <v>4460</v>
      </c>
      <c r="CD1090" t="s">
        <v>4634</v>
      </c>
    </row>
    <row r="1091" spans="1:82" x14ac:dyDescent="0.3">
      <c r="A1091" s="1">
        <v>801211050</v>
      </c>
      <c r="B1091" s="124" t="s">
        <v>4461</v>
      </c>
      <c r="C1091" t="s">
        <v>381</v>
      </c>
      <c r="D1091" t="s">
        <v>1583</v>
      </c>
      <c r="E1091" s="30">
        <v>90.665451049804688</v>
      </c>
      <c r="F1091" s="30">
        <v>92.959182739257813</v>
      </c>
      <c r="G1091" s="30">
        <v>91.903053283691406</v>
      </c>
      <c r="H1091" s="30">
        <v>94.6925048828125</v>
      </c>
      <c r="I1091" s="1">
        <v>180</v>
      </c>
      <c r="J1091" s="1">
        <v>7</v>
      </c>
      <c r="K1091" s="1">
        <v>12</v>
      </c>
      <c r="L1091" t="s">
        <v>3832</v>
      </c>
      <c r="M1091" t="s">
        <v>3908</v>
      </c>
      <c r="N1091" t="s">
        <v>3917</v>
      </c>
      <c r="O1091" t="s">
        <v>3923</v>
      </c>
      <c r="P1091" s="148">
        <v>0.53750002384185791</v>
      </c>
      <c r="Q1091" s="30">
        <v>52.314394589999999</v>
      </c>
      <c r="R1091" s="30">
        <v>352.5</v>
      </c>
      <c r="S1091" s="1">
        <v>117</v>
      </c>
      <c r="T1091" s="1">
        <v>68</v>
      </c>
      <c r="U1091" s="148">
        <v>0.58119660615921021</v>
      </c>
      <c r="V1091" s="148">
        <v>0.4285714328289032</v>
      </c>
      <c r="W1091" s="149">
        <v>53.248797580000002</v>
      </c>
      <c r="X1091" s="149">
        <v>338.09524536132813</v>
      </c>
      <c r="Y1091" s="1">
        <v>68</v>
      </c>
      <c r="Z1091" s="30">
        <v>81.89971923828125</v>
      </c>
      <c r="AA1091" s="148">
        <v>0.59799999999999998</v>
      </c>
      <c r="AB1091" s="30">
        <v>49</v>
      </c>
      <c r="AC1091" s="30">
        <v>358.8</v>
      </c>
      <c r="AD1091" s="30">
        <v>83.082725524902344</v>
      </c>
      <c r="AE1091" s="148">
        <v>0.48899999999999999</v>
      </c>
      <c r="AF1091" s="30">
        <v>49.34</v>
      </c>
      <c r="AG1091" s="30">
        <v>335.6</v>
      </c>
      <c r="AH1091" s="30">
        <v>79.335784912109375</v>
      </c>
      <c r="AI1091" s="148">
        <v>0.505</v>
      </c>
      <c r="AJ1091" s="30">
        <v>48.166293809999999</v>
      </c>
      <c r="AK1091" s="30">
        <v>339.6</v>
      </c>
      <c r="AL1091" s="30">
        <v>79.48486328125</v>
      </c>
      <c r="AM1091" s="148">
        <v>0.39</v>
      </c>
      <c r="AN1091" s="30">
        <v>48.12623834</v>
      </c>
      <c r="AO1091" s="30">
        <v>304.89999999999998</v>
      </c>
      <c r="AP1091" s="148">
        <v>0.26315790414810181</v>
      </c>
      <c r="AQ1091" s="30">
        <v>54.327283100000002</v>
      </c>
      <c r="AR1091" s="30">
        <v>297.89474487304688</v>
      </c>
      <c r="AS1091" s="30">
        <v>116</v>
      </c>
      <c r="AT1091" s="30">
        <v>68</v>
      </c>
      <c r="AU1091" s="148">
        <v>0.58119660615921021</v>
      </c>
      <c r="AV1091" s="30">
        <v>94.6925048828125</v>
      </c>
      <c r="AW1091" s="148">
        <v>0.22807016968727109</v>
      </c>
      <c r="AX1091" s="30">
        <v>55.546725019999997</v>
      </c>
      <c r="AY1091" s="30">
        <v>289.47369384765631</v>
      </c>
      <c r="AZ1091" s="30">
        <v>68</v>
      </c>
      <c r="BA1091" s="30">
        <v>81.020835876464844</v>
      </c>
      <c r="BB1091" s="148">
        <v>0.30399999999999999</v>
      </c>
      <c r="BC1091" s="30">
        <v>48.08</v>
      </c>
      <c r="BD1091" s="30">
        <v>293.5</v>
      </c>
      <c r="BE1091" s="30">
        <v>81.607742309570313</v>
      </c>
      <c r="BF1091" s="147">
        <v>0.27300000000000002</v>
      </c>
      <c r="BG1091" s="30">
        <v>48.31</v>
      </c>
      <c r="BH1091" s="30">
        <v>277.3</v>
      </c>
      <c r="BI1091" s="30">
        <v>77.685798645019531</v>
      </c>
      <c r="BJ1091" s="148">
        <v>0.16700000000000001</v>
      </c>
      <c r="BK1091" s="30">
        <v>46.469053539999997</v>
      </c>
      <c r="BL1091" s="30">
        <v>266.7</v>
      </c>
      <c r="BM1091" s="30">
        <v>77.253532409667969</v>
      </c>
      <c r="BN1091" s="148">
        <v>0.125</v>
      </c>
      <c r="BO1091" s="30">
        <v>46.142850580000001</v>
      </c>
      <c r="BP1091" s="30">
        <v>235</v>
      </c>
      <c r="BQ1091" s="148"/>
      <c r="BR1091" s="148">
        <v>6.7000000000000004E-2</v>
      </c>
      <c r="BS1091" s="148"/>
      <c r="BT1091" s="148">
        <v>0.878</v>
      </c>
      <c r="BU1091" s="148">
        <v>3.9E-2</v>
      </c>
      <c r="BV1091" s="148">
        <v>1.7000000923871991E-2</v>
      </c>
      <c r="BW1091" s="148">
        <v>4.3999999999999997E-2</v>
      </c>
      <c r="BX1091" s="148">
        <v>9.4E-2</v>
      </c>
      <c r="BY1091" s="148">
        <v>0.379</v>
      </c>
      <c r="BZ1091" s="1"/>
      <c r="CA1091" s="150">
        <v>7276.5498046875</v>
      </c>
      <c r="CB1091" s="150">
        <v>9014.6</v>
      </c>
      <c r="CC1091" s="124" t="s">
        <v>4461</v>
      </c>
      <c r="CD1091" t="s">
        <v>4633</v>
      </c>
    </row>
    <row r="1092" spans="1:82" x14ac:dyDescent="0.3">
      <c r="A1092" s="1">
        <v>801214020</v>
      </c>
      <c r="B1092" s="124" t="s">
        <v>4461</v>
      </c>
      <c r="C1092" t="s">
        <v>381</v>
      </c>
      <c r="D1092" t="s">
        <v>1584</v>
      </c>
      <c r="E1092" s="30">
        <v>86.19024658203125</v>
      </c>
      <c r="F1092" s="30">
        <v>84.392608642578125</v>
      </c>
      <c r="G1092" s="30">
        <v>89.797752380371094</v>
      </c>
      <c r="H1092" s="30">
        <v>87.634201049804688</v>
      </c>
      <c r="I1092" s="1">
        <v>185</v>
      </c>
      <c r="J1092" s="1" t="s">
        <v>3981</v>
      </c>
      <c r="K1092" s="1">
        <v>6</v>
      </c>
      <c r="L1092" t="s">
        <v>3832</v>
      </c>
      <c r="M1092" t="s">
        <v>3908</v>
      </c>
      <c r="N1092" t="s">
        <v>3917</v>
      </c>
      <c r="O1092" t="s">
        <v>3923</v>
      </c>
      <c r="P1092" s="148">
        <v>0.4711538553237915</v>
      </c>
      <c r="Q1092" s="30">
        <v>50.452876320000001</v>
      </c>
      <c r="R1092" s="30">
        <v>329.80767822265631</v>
      </c>
      <c r="S1092" s="1">
        <v>132</v>
      </c>
      <c r="T1092" s="1">
        <v>84</v>
      </c>
      <c r="U1092" s="148">
        <v>0.63636362552642822</v>
      </c>
      <c r="V1092" s="148">
        <v>0.41935482621192932</v>
      </c>
      <c r="W1092" s="149">
        <v>49.699301050000003</v>
      </c>
      <c r="X1092" s="149">
        <v>304.83871459960938</v>
      </c>
      <c r="Y1092" s="1">
        <v>84</v>
      </c>
      <c r="Z1092" s="30">
        <v>81.89971923828125</v>
      </c>
      <c r="AA1092" s="148">
        <v>0.44400000000000001</v>
      </c>
      <c r="AB1092" s="30">
        <v>49</v>
      </c>
      <c r="AC1092" s="30">
        <v>333.3</v>
      </c>
      <c r="AD1092" s="30">
        <v>79.548500061035156</v>
      </c>
      <c r="AE1092" s="148">
        <v>0.254</v>
      </c>
      <c r="AF1092" s="30">
        <v>48.14</v>
      </c>
      <c r="AG1092" s="30">
        <v>288.10000000000002</v>
      </c>
      <c r="AH1092" s="30">
        <v>81.244758605957031</v>
      </c>
      <c r="AI1092" s="148">
        <v>0.41399999999999998</v>
      </c>
      <c r="AJ1092" s="30">
        <v>48.798573830000002</v>
      </c>
      <c r="AK1092" s="30">
        <v>331.9</v>
      </c>
      <c r="AL1092" s="30">
        <v>82.150802612304688</v>
      </c>
      <c r="AM1092" s="148">
        <v>0.32400000000000001</v>
      </c>
      <c r="AN1092" s="30">
        <v>49.033452769999997</v>
      </c>
      <c r="AO1092" s="30">
        <v>318.3</v>
      </c>
      <c r="AP1092" s="148">
        <v>0.49038460850715643</v>
      </c>
      <c r="AQ1092" s="30">
        <v>53.010362610000001</v>
      </c>
      <c r="AR1092" s="30">
        <v>320.19232177734381</v>
      </c>
      <c r="AS1092" s="30">
        <v>132</v>
      </c>
      <c r="AT1092" s="30">
        <v>84</v>
      </c>
      <c r="AU1092" s="148">
        <v>0.63636362552642822</v>
      </c>
      <c r="AV1092" s="30">
        <v>87.634201049804688</v>
      </c>
      <c r="AW1092" s="148">
        <v>0.40322580933570862</v>
      </c>
      <c r="AX1092" s="30">
        <v>51.501492089999999</v>
      </c>
      <c r="AY1092" s="30">
        <v>290.32257080078131</v>
      </c>
      <c r="AZ1092" s="30">
        <v>84</v>
      </c>
      <c r="BA1092" s="30">
        <v>84.278770446777344</v>
      </c>
      <c r="BB1092" s="148">
        <v>0.36799999999999999</v>
      </c>
      <c r="BC1092" s="30">
        <v>49.66</v>
      </c>
      <c r="BD1092" s="30">
        <v>294</v>
      </c>
      <c r="BE1092" s="30">
        <v>82.743812561035156</v>
      </c>
      <c r="BF1092" s="147">
        <v>0.19400000000000001</v>
      </c>
      <c r="BG1092" s="30">
        <v>48.87</v>
      </c>
      <c r="BH1092" s="30">
        <v>231.3</v>
      </c>
      <c r="BI1092" s="30">
        <v>82.142753601074219</v>
      </c>
      <c r="BJ1092" s="148">
        <v>0.31900000000000001</v>
      </c>
      <c r="BK1092" s="30">
        <v>48.640136980000001</v>
      </c>
      <c r="BL1092" s="30">
        <v>281.89999999999998</v>
      </c>
      <c r="BM1092" s="30">
        <v>81.786117553710938</v>
      </c>
      <c r="BN1092" s="148">
        <v>0.254</v>
      </c>
      <c r="BO1092" s="30">
        <v>48.40176984</v>
      </c>
      <c r="BP1092" s="30">
        <v>256.3</v>
      </c>
      <c r="BQ1092" s="148"/>
      <c r="BR1092" s="148">
        <v>3.7999999999999999E-2</v>
      </c>
      <c r="BS1092" s="148"/>
      <c r="BT1092" s="148">
        <v>0.92400000000000004</v>
      </c>
      <c r="BU1092" s="148">
        <v>3.2000000000000001E-2</v>
      </c>
      <c r="BV1092" s="148">
        <v>4.999999888241291E-3</v>
      </c>
      <c r="BW1092" s="148">
        <v>0.17299999999999999</v>
      </c>
      <c r="BX1092" s="148">
        <v>0.17299999999999999</v>
      </c>
      <c r="BY1092" s="148">
        <v>0.52700000000000002</v>
      </c>
      <c r="BZ1092" s="1"/>
      <c r="CA1092" s="150">
        <v>9246.419921875</v>
      </c>
      <c r="CB1092" s="150">
        <v>10548.86</v>
      </c>
      <c r="CC1092" s="124" t="s">
        <v>4461</v>
      </c>
      <c r="CD1092" t="s">
        <v>4634</v>
      </c>
    </row>
    <row r="1093" spans="1:82" x14ac:dyDescent="0.3">
      <c r="A1093" s="1">
        <v>801224020</v>
      </c>
      <c r="B1093" s="124" t="s">
        <v>4462</v>
      </c>
      <c r="C1093" t="s">
        <v>382</v>
      </c>
      <c r="D1093" t="s">
        <v>1585</v>
      </c>
      <c r="E1093" s="30">
        <v>87.258018493652344</v>
      </c>
      <c r="F1093" s="30">
        <v>88.840461730957031</v>
      </c>
      <c r="G1093" s="30">
        <v>85.404945373535156</v>
      </c>
      <c r="H1093" s="30">
        <v>88.6533203125</v>
      </c>
      <c r="I1093" s="1">
        <v>135</v>
      </c>
      <c r="J1093" s="1" t="s">
        <v>4733</v>
      </c>
      <c r="K1093" s="1">
        <v>8</v>
      </c>
      <c r="L1093" t="s">
        <v>3832</v>
      </c>
      <c r="M1093" t="s">
        <v>3908</v>
      </c>
      <c r="N1093" t="s">
        <v>3917</v>
      </c>
      <c r="O1093" t="s">
        <v>3921</v>
      </c>
      <c r="P1093" s="148">
        <v>0.38749998807907099</v>
      </c>
      <c r="Q1093" s="30">
        <v>50.897029590000002</v>
      </c>
      <c r="R1093" s="30">
        <v>320</v>
      </c>
      <c r="S1093" s="1">
        <v>121</v>
      </c>
      <c r="T1093" s="1">
        <v>121</v>
      </c>
      <c r="U1093" s="148">
        <v>1</v>
      </c>
      <c r="V1093" s="148">
        <v>0.38749998807907099</v>
      </c>
      <c r="W1093" s="149">
        <v>51.542235460000001</v>
      </c>
      <c r="X1093" s="149">
        <v>320</v>
      </c>
      <c r="Y1093" s="1">
        <v>121</v>
      </c>
      <c r="Z1093" s="30">
        <v>88.243644714355469</v>
      </c>
      <c r="AA1093" s="148">
        <v>0.52100000000000002</v>
      </c>
      <c r="AB1093" s="30">
        <v>51.1</v>
      </c>
      <c r="AC1093" s="30">
        <v>354.8</v>
      </c>
      <c r="AD1093" s="30">
        <v>89.886093139648438</v>
      </c>
      <c r="AE1093" s="148">
        <v>0.52100000000000002</v>
      </c>
      <c r="AF1093" s="30">
        <v>51.65</v>
      </c>
      <c r="AG1093" s="30">
        <v>354.8</v>
      </c>
      <c r="AH1093" s="30">
        <v>85.701606750488281</v>
      </c>
      <c r="AI1093" s="148">
        <v>0.52800000000000002</v>
      </c>
      <c r="AJ1093" s="30">
        <v>50.27474325</v>
      </c>
      <c r="AK1093" s="30">
        <v>347.2</v>
      </c>
      <c r="AL1093" s="30">
        <v>87.434463500976563</v>
      </c>
      <c r="AM1093" s="148">
        <v>0.52800000000000002</v>
      </c>
      <c r="AN1093" s="30">
        <v>50.831475570000002</v>
      </c>
      <c r="AO1093" s="30">
        <v>347.2</v>
      </c>
      <c r="AP1093" s="148">
        <v>0.32499998807907099</v>
      </c>
      <c r="AQ1093" s="30">
        <v>50.262541050000003</v>
      </c>
      <c r="AR1093" s="30">
        <v>283.75</v>
      </c>
      <c r="AS1093" s="30">
        <v>121</v>
      </c>
      <c r="AT1093" s="30">
        <v>121</v>
      </c>
      <c r="AU1093" s="148">
        <v>1</v>
      </c>
      <c r="AV1093" s="30">
        <v>88.6533203125</v>
      </c>
      <c r="AW1093" s="148">
        <v>0.32499998807907099</v>
      </c>
      <c r="AX1093" s="30">
        <v>52.085567330000003</v>
      </c>
      <c r="AY1093" s="30">
        <v>283.75</v>
      </c>
      <c r="AZ1093" s="30">
        <v>121</v>
      </c>
      <c r="BA1093" s="30">
        <v>88.217155456542969</v>
      </c>
      <c r="BB1093" s="148">
        <v>0.49299999999999999</v>
      </c>
      <c r="BC1093" s="30">
        <v>51.57</v>
      </c>
      <c r="BD1093" s="30">
        <v>321.89999999999998</v>
      </c>
      <c r="BE1093" s="30">
        <v>89.458824157714844</v>
      </c>
      <c r="BF1093" s="147">
        <v>0.49299999999999999</v>
      </c>
      <c r="BG1093" s="30">
        <v>52.18</v>
      </c>
      <c r="BH1093" s="30">
        <v>321.89999999999998</v>
      </c>
      <c r="BI1093" s="30">
        <v>83.317062377929688</v>
      </c>
      <c r="BJ1093" s="148">
        <v>0.45800000000000002</v>
      </c>
      <c r="BK1093" s="30">
        <v>49.212167180000002</v>
      </c>
      <c r="BL1093" s="30">
        <v>323.60000000000002</v>
      </c>
      <c r="BM1093" s="30">
        <v>84.610137939453125</v>
      </c>
      <c r="BN1093" s="148">
        <v>0.45800000000000002</v>
      </c>
      <c r="BO1093" s="30">
        <v>49.809186619999998</v>
      </c>
      <c r="BP1093" s="30">
        <v>323.60000000000002</v>
      </c>
      <c r="BQ1093" s="148">
        <v>5.1999999999999998E-2</v>
      </c>
      <c r="BR1093" s="148">
        <v>0.16300000000000001</v>
      </c>
      <c r="BS1093" s="148"/>
      <c r="BT1093" s="148">
        <v>0.76300000000000001</v>
      </c>
      <c r="BU1093" s="148"/>
      <c r="BV1093" s="148">
        <v>2.199999988079071E-2</v>
      </c>
      <c r="BW1093" s="148">
        <v>0.16300000000000001</v>
      </c>
      <c r="BX1093" s="148">
        <v>9.6000000000000002E-2</v>
      </c>
      <c r="BY1093" s="148">
        <v>0.52629999999999999</v>
      </c>
      <c r="BZ1093" s="1">
        <v>1</v>
      </c>
      <c r="CA1093" s="150">
        <v>13125.9404296875</v>
      </c>
      <c r="CB1093" s="150">
        <v>14652.45</v>
      </c>
      <c r="CC1093" s="124" t="s">
        <v>4462</v>
      </c>
      <c r="CD1093" t="s">
        <v>4635</v>
      </c>
    </row>
    <row r="1094" spans="1:82" x14ac:dyDescent="0.3">
      <c r="A1094" s="1">
        <v>801252000</v>
      </c>
      <c r="B1094" s="124" t="s">
        <v>4463</v>
      </c>
      <c r="C1094" t="s">
        <v>383</v>
      </c>
      <c r="D1094" t="s">
        <v>1586</v>
      </c>
      <c r="E1094" s="30">
        <v>78.002647399902344</v>
      </c>
      <c r="F1094" s="30">
        <v>78.295661926269531</v>
      </c>
      <c r="G1094" s="30">
        <v>86.812614440917969</v>
      </c>
      <c r="H1094" s="30">
        <v>86.736259460449219</v>
      </c>
      <c r="I1094" s="1">
        <v>1139</v>
      </c>
      <c r="J1094" s="1">
        <v>6</v>
      </c>
      <c r="K1094" s="1">
        <v>8</v>
      </c>
      <c r="L1094" t="s">
        <v>3832</v>
      </c>
      <c r="M1094" t="s">
        <v>3908</v>
      </c>
      <c r="N1094" t="s">
        <v>3917</v>
      </c>
      <c r="O1094" t="s">
        <v>3923</v>
      </c>
      <c r="P1094" s="148">
        <v>0.38209816813468928</v>
      </c>
      <c r="Q1094" s="30">
        <v>47.047138869999998</v>
      </c>
      <c r="R1094" s="30">
        <v>312.99325561523438</v>
      </c>
      <c r="S1094" s="1">
        <v>2066</v>
      </c>
      <c r="T1094" s="1">
        <v>1380</v>
      </c>
      <c r="U1094" s="148">
        <v>0.66795742511749268</v>
      </c>
      <c r="V1094" s="148">
        <v>0.27963525056838989</v>
      </c>
      <c r="W1094" s="149">
        <v>47.173078150000002</v>
      </c>
      <c r="X1094" s="149">
        <v>283.43466186523438</v>
      </c>
      <c r="Y1094" s="1">
        <v>1380</v>
      </c>
      <c r="Z1094" s="30">
        <v>82.805992126464844</v>
      </c>
      <c r="AA1094" s="148">
        <v>0.41799999999999998</v>
      </c>
      <c r="AB1094" s="30">
        <v>49.3</v>
      </c>
      <c r="AC1094" s="30">
        <v>324.5</v>
      </c>
      <c r="AD1094" s="30">
        <v>83.406692504882813</v>
      </c>
      <c r="AE1094" s="148">
        <v>0.318</v>
      </c>
      <c r="AF1094" s="30">
        <v>49.45</v>
      </c>
      <c r="AG1094" s="30">
        <v>296.89999999999998</v>
      </c>
      <c r="AH1094" s="30">
        <v>84.232994079589844</v>
      </c>
      <c r="AI1094" s="148">
        <v>0.41399999999999998</v>
      </c>
      <c r="AJ1094" s="30">
        <v>49.788319100000002</v>
      </c>
      <c r="AK1094" s="30">
        <v>323</v>
      </c>
      <c r="AL1094" s="30">
        <v>84.381736755371094</v>
      </c>
      <c r="AM1094" s="148">
        <v>0.30399999999999999</v>
      </c>
      <c r="AN1094" s="30">
        <v>49.792636299999998</v>
      </c>
      <c r="AO1094" s="30">
        <v>292.10000000000002</v>
      </c>
      <c r="AP1094" s="148">
        <v>0.50767755508422852</v>
      </c>
      <c r="AQ1094" s="30">
        <v>51.14307737</v>
      </c>
      <c r="AR1094" s="30">
        <v>329.65451049804688</v>
      </c>
      <c r="AS1094" s="30">
        <v>2079</v>
      </c>
      <c r="AT1094" s="30">
        <v>1392</v>
      </c>
      <c r="AU1094" s="148">
        <v>0.66795742511749268</v>
      </c>
      <c r="AV1094" s="30">
        <v>86.736259460449219</v>
      </c>
      <c r="AW1094" s="148">
        <v>0.40544629096984858</v>
      </c>
      <c r="AX1094" s="30">
        <v>50.986868170000001</v>
      </c>
      <c r="AY1094" s="30">
        <v>296.67172241210938</v>
      </c>
      <c r="AZ1094" s="30">
        <v>1392</v>
      </c>
      <c r="BA1094" s="30">
        <v>83.412734985351563</v>
      </c>
      <c r="BB1094" s="148">
        <v>0.42799999999999999</v>
      </c>
      <c r="BC1094" s="30">
        <v>49.24</v>
      </c>
      <c r="BD1094" s="30">
        <v>314.89999999999998</v>
      </c>
      <c r="BE1094" s="30">
        <v>83.778450012207031</v>
      </c>
      <c r="BF1094" s="147">
        <v>0.32600000000000001</v>
      </c>
      <c r="BG1094" s="30">
        <v>49.38</v>
      </c>
      <c r="BH1094" s="30">
        <v>281.3</v>
      </c>
      <c r="BI1094" s="30">
        <v>84.253334045410156</v>
      </c>
      <c r="BJ1094" s="148">
        <v>0.39200000000000002</v>
      </c>
      <c r="BK1094" s="30">
        <v>49.668245020000001</v>
      </c>
      <c r="BL1094" s="30">
        <v>302.3</v>
      </c>
      <c r="BM1094" s="30">
        <v>84.249603271484375</v>
      </c>
      <c r="BN1094" s="148">
        <v>0.27900000000000003</v>
      </c>
      <c r="BO1094" s="30">
        <v>49.62950747</v>
      </c>
      <c r="BP1094" s="30">
        <v>264.7</v>
      </c>
      <c r="BQ1094" s="148">
        <v>3.7999999999999999E-2</v>
      </c>
      <c r="BR1094" s="148">
        <v>0.187</v>
      </c>
      <c r="BS1094" s="148">
        <v>0.01</v>
      </c>
      <c r="BT1094" s="148">
        <v>0.67200000000000004</v>
      </c>
      <c r="BU1094" s="148">
        <v>8.3000000000000004E-2</v>
      </c>
      <c r="BV1094" s="148">
        <v>1.099999994039536E-2</v>
      </c>
      <c r="BW1094" s="148">
        <v>6.5000000000000002E-2</v>
      </c>
      <c r="BX1094" s="148">
        <v>0.14899999999999999</v>
      </c>
      <c r="BY1094" s="148">
        <v>0.52200000000000002</v>
      </c>
      <c r="BZ1094" s="1"/>
      <c r="CA1094" s="150">
        <v>6856.580078125</v>
      </c>
      <c r="CB1094" s="150">
        <v>9156.6200000000008</v>
      </c>
      <c r="CC1094" s="124" t="s">
        <v>4463</v>
      </c>
      <c r="CD1094" t="s">
        <v>4633</v>
      </c>
    </row>
    <row r="1095" spans="1:82" x14ac:dyDescent="0.3">
      <c r="A1095" s="1">
        <v>801253000</v>
      </c>
      <c r="B1095" s="124" t="s">
        <v>4463</v>
      </c>
      <c r="C1095" t="s">
        <v>383</v>
      </c>
      <c r="D1095" t="s">
        <v>1587</v>
      </c>
      <c r="E1095" s="30">
        <v>85.30352783203125</v>
      </c>
      <c r="F1095" s="30">
        <v>84.797706604003906</v>
      </c>
      <c r="G1095" s="30">
        <v>86.236282348632813</v>
      </c>
      <c r="H1095" s="30">
        <v>87.612632751464844</v>
      </c>
      <c r="I1095" s="1">
        <v>380</v>
      </c>
      <c r="J1095" s="1">
        <v>5</v>
      </c>
      <c r="K1095" s="1">
        <v>5</v>
      </c>
      <c r="L1095" t="s">
        <v>3832</v>
      </c>
      <c r="M1095" t="s">
        <v>3908</v>
      </c>
      <c r="N1095" t="s">
        <v>3917</v>
      </c>
      <c r="O1095" t="s">
        <v>3923</v>
      </c>
      <c r="P1095" s="148">
        <v>0.43965518474578857</v>
      </c>
      <c r="Q1095" s="30">
        <v>50.084033060000003</v>
      </c>
      <c r="R1095" s="30">
        <v>340.80459594726563</v>
      </c>
      <c r="S1095" s="1">
        <v>696</v>
      </c>
      <c r="T1095" s="1">
        <v>460</v>
      </c>
      <c r="U1095" s="148">
        <v>0.66091954708099365</v>
      </c>
      <c r="V1095" s="148">
        <v>0.28037384152412409</v>
      </c>
      <c r="W1095" s="149">
        <v>49.867151880000002</v>
      </c>
      <c r="X1095" s="149">
        <v>306.54205322265631</v>
      </c>
      <c r="Y1095" s="1">
        <v>460</v>
      </c>
      <c r="Z1095" s="30">
        <v>81.597625732421875</v>
      </c>
      <c r="AA1095" s="148">
        <v>0.51600000000000001</v>
      </c>
      <c r="AB1095" s="30">
        <v>48.9</v>
      </c>
      <c r="AC1095" s="30">
        <v>360.7</v>
      </c>
      <c r="AD1095" s="30">
        <v>81.875198364257813</v>
      </c>
      <c r="AE1095" s="148">
        <v>0.41299999999999998</v>
      </c>
      <c r="AF1095" s="30">
        <v>48.93</v>
      </c>
      <c r="AG1095" s="30">
        <v>335.7</v>
      </c>
      <c r="AH1095" s="30">
        <v>80.451942443847656</v>
      </c>
      <c r="AI1095" s="148">
        <v>0.47299999999999998</v>
      </c>
      <c r="AJ1095" s="30">
        <v>48.535982150000002</v>
      </c>
      <c r="AK1095" s="30">
        <v>342.1</v>
      </c>
      <c r="AL1095" s="30">
        <v>81.810676574707031</v>
      </c>
      <c r="AM1095" s="148">
        <v>0.39600000000000002</v>
      </c>
      <c r="AN1095" s="30">
        <v>48.917709070000001</v>
      </c>
      <c r="AO1095" s="30">
        <v>322.8</v>
      </c>
      <c r="AP1095" s="148">
        <v>0.39316239953041082</v>
      </c>
      <c r="AQ1095" s="30">
        <v>50.782568329999997</v>
      </c>
      <c r="AR1095" s="30">
        <v>304.27349853515631</v>
      </c>
      <c r="AS1095" s="30">
        <v>699</v>
      </c>
      <c r="AT1095" s="30">
        <v>463</v>
      </c>
      <c r="AU1095" s="148">
        <v>0.66091954708099365</v>
      </c>
      <c r="AV1095" s="30">
        <v>87.612632751464844</v>
      </c>
      <c r="AW1095" s="148">
        <v>0.26267281174659729</v>
      </c>
      <c r="AX1095" s="30">
        <v>51.489130189999997</v>
      </c>
      <c r="AY1095" s="30">
        <v>263.594482421875</v>
      </c>
      <c r="AZ1095" s="30">
        <v>463</v>
      </c>
      <c r="BA1095" s="30">
        <v>89.392486572265625</v>
      </c>
      <c r="BB1095" s="148">
        <v>0.56899999999999995</v>
      </c>
      <c r="BC1095" s="30">
        <v>52.14</v>
      </c>
      <c r="BD1095" s="30">
        <v>360.2</v>
      </c>
      <c r="BE1095" s="30">
        <v>88.971931457519531</v>
      </c>
      <c r="BF1095" s="147">
        <v>0.47599999999999998</v>
      </c>
      <c r="BG1095" s="30">
        <v>51.94</v>
      </c>
      <c r="BH1095" s="30">
        <v>334.1</v>
      </c>
      <c r="BI1095" s="30">
        <v>84.947669982910156</v>
      </c>
      <c r="BJ1095" s="148">
        <v>0.51500000000000001</v>
      </c>
      <c r="BK1095" s="30">
        <v>50.006472199999997</v>
      </c>
      <c r="BL1095" s="30">
        <v>342.5</v>
      </c>
      <c r="BM1095" s="30">
        <v>84.974723815917969</v>
      </c>
      <c r="BN1095" s="148">
        <v>0.45500000000000002</v>
      </c>
      <c r="BO1095" s="30">
        <v>49.990887110000003</v>
      </c>
      <c r="BP1095" s="30">
        <v>321.89999999999998</v>
      </c>
      <c r="BQ1095" s="148">
        <v>4.7E-2</v>
      </c>
      <c r="BR1095" s="148">
        <v>0.158</v>
      </c>
      <c r="BS1095" s="148"/>
      <c r="BT1095" s="148">
        <v>0.66300000000000003</v>
      </c>
      <c r="BU1095" s="148">
        <v>0.113</v>
      </c>
      <c r="BV1095" s="148">
        <v>1.7999999225139621E-2</v>
      </c>
      <c r="BW1095" s="148">
        <v>7.3999999999999996E-2</v>
      </c>
      <c r="BX1095" s="148">
        <v>0.14499999999999999</v>
      </c>
      <c r="BY1095" s="148">
        <v>0.503</v>
      </c>
      <c r="BZ1095" s="1"/>
      <c r="CA1095" s="150">
        <v>8350.41015625</v>
      </c>
      <c r="CB1095" s="150">
        <v>9063.8799999999992</v>
      </c>
      <c r="CC1095" s="124" t="s">
        <v>4463</v>
      </c>
      <c r="CD1095" t="s">
        <v>4634</v>
      </c>
    </row>
    <row r="1096" spans="1:82" x14ac:dyDescent="0.3">
      <c r="A1096" s="1">
        <v>801254020</v>
      </c>
      <c r="B1096" s="124" t="s">
        <v>4463</v>
      </c>
      <c r="C1096" t="s">
        <v>383</v>
      </c>
      <c r="D1096" t="s">
        <v>1588</v>
      </c>
      <c r="E1096" s="30">
        <v>84.242233276367188</v>
      </c>
      <c r="F1096" s="30">
        <v>85.258956909179688</v>
      </c>
      <c r="G1096" s="30">
        <v>88.974693298339844</v>
      </c>
      <c r="H1096" s="30">
        <v>89.65899658203125</v>
      </c>
      <c r="I1096" s="1">
        <v>418</v>
      </c>
      <c r="J1096" s="1" t="s">
        <v>3981</v>
      </c>
      <c r="K1096" s="1">
        <v>4</v>
      </c>
      <c r="L1096" t="s">
        <v>3832</v>
      </c>
      <c r="M1096" t="s">
        <v>3908</v>
      </c>
      <c r="N1096" t="s">
        <v>3917</v>
      </c>
      <c r="O1096" t="s">
        <v>3923</v>
      </c>
      <c r="P1096" s="148">
        <v>0.4787878692150116</v>
      </c>
      <c r="Q1096" s="30">
        <v>49.642573859999999</v>
      </c>
      <c r="R1096" s="30">
        <v>335.757568359375</v>
      </c>
      <c r="S1096" s="1">
        <v>76</v>
      </c>
      <c r="T1096" s="1">
        <v>59</v>
      </c>
      <c r="U1096" s="148">
        <v>0.77631580829620361</v>
      </c>
      <c r="V1096" s="148">
        <v>0.40909090638160711</v>
      </c>
      <c r="W1096" s="149">
        <v>50.058267299999997</v>
      </c>
      <c r="X1096" s="149">
        <v>321.21212768554688</v>
      </c>
      <c r="Y1096" s="1">
        <v>59</v>
      </c>
      <c r="Z1096" s="30">
        <v>91.566658020019531</v>
      </c>
      <c r="AA1096" s="148">
        <v>0.52100000000000002</v>
      </c>
      <c r="AB1096" s="30">
        <v>52.2</v>
      </c>
      <c r="AC1096" s="30">
        <v>344.8</v>
      </c>
      <c r="AD1096" s="30">
        <v>92.477859497070313</v>
      </c>
      <c r="AE1096" s="148">
        <v>0.43200000000000011</v>
      </c>
      <c r="AF1096" s="30">
        <v>52.53</v>
      </c>
      <c r="AG1096" s="30">
        <v>320</v>
      </c>
      <c r="AH1096" s="30">
        <v>101.44305419921881</v>
      </c>
      <c r="AI1096" s="148">
        <v>0.61699999999999999</v>
      </c>
      <c r="AJ1096" s="30">
        <v>55.4885296</v>
      </c>
      <c r="AK1096" s="30">
        <v>351.9</v>
      </c>
      <c r="AL1096" s="30">
        <v>102.41314697265631</v>
      </c>
      <c r="AM1096" s="148">
        <v>0.55299999999999994</v>
      </c>
      <c r="AN1096" s="30">
        <v>55.928698099999998</v>
      </c>
      <c r="AO1096" s="30">
        <v>335.6</v>
      </c>
      <c r="AP1096" s="148">
        <v>0.46107783913612371</v>
      </c>
      <c r="AQ1096" s="30">
        <v>52.495516289999998</v>
      </c>
      <c r="AR1096" s="30">
        <v>302.9940185546875</v>
      </c>
      <c r="AS1096" s="30">
        <v>75</v>
      </c>
      <c r="AT1096" s="30">
        <v>58</v>
      </c>
      <c r="AU1096" s="148">
        <v>0.77631580829620361</v>
      </c>
      <c r="AV1096" s="30">
        <v>89.65899658203125</v>
      </c>
      <c r="AW1096" s="148">
        <v>0.39552238583564758</v>
      </c>
      <c r="AX1096" s="30">
        <v>52.661936959999998</v>
      </c>
      <c r="AY1096" s="30">
        <v>284.328369140625</v>
      </c>
      <c r="AZ1096" s="30">
        <v>58</v>
      </c>
      <c r="BA1096" s="30">
        <v>88.505836486816406</v>
      </c>
      <c r="BB1096" s="148">
        <v>0.55200000000000005</v>
      </c>
      <c r="BC1096" s="30">
        <v>51.71</v>
      </c>
      <c r="BD1096" s="30">
        <v>339.3</v>
      </c>
      <c r="BE1096" s="30">
        <v>88.464759826660156</v>
      </c>
      <c r="BF1096" s="147">
        <v>0.44</v>
      </c>
      <c r="BG1096" s="30">
        <v>51.69</v>
      </c>
      <c r="BH1096" s="30">
        <v>307.2</v>
      </c>
      <c r="BI1096" s="30">
        <v>90.749252319335938</v>
      </c>
      <c r="BJ1096" s="148">
        <v>0.51900000000000002</v>
      </c>
      <c r="BK1096" s="30">
        <v>52.832553300000001</v>
      </c>
      <c r="BL1096" s="30">
        <v>326.5</v>
      </c>
      <c r="BM1096" s="30">
        <v>91.26263427734375</v>
      </c>
      <c r="BN1096" s="148">
        <v>0.439</v>
      </c>
      <c r="BO1096" s="30">
        <v>53.124617899999997</v>
      </c>
      <c r="BP1096" s="30">
        <v>300</v>
      </c>
      <c r="BQ1096" s="148">
        <v>0.10299999999999999</v>
      </c>
      <c r="BR1096" s="148">
        <v>0.24199999999999999</v>
      </c>
      <c r="BS1096" s="148"/>
      <c r="BT1096" s="148">
        <v>0.54800000000000004</v>
      </c>
      <c r="BU1096" s="148">
        <v>0.1</v>
      </c>
      <c r="BV1096" s="148">
        <v>7.0000002160668373E-3</v>
      </c>
      <c r="BW1096" s="148">
        <v>0.151</v>
      </c>
      <c r="BX1096" s="148">
        <v>0.129</v>
      </c>
      <c r="BY1096" s="148">
        <v>0.69700000000000006</v>
      </c>
      <c r="BZ1096" s="1"/>
      <c r="CA1096" s="150">
        <v>7324.169921875</v>
      </c>
      <c r="CB1096" s="150">
        <v>10648.17</v>
      </c>
      <c r="CC1096" s="124" t="s">
        <v>4463</v>
      </c>
      <c r="CD1096" t="s">
        <v>4634</v>
      </c>
    </row>
    <row r="1097" spans="1:82" x14ac:dyDescent="0.3">
      <c r="A1097" s="1">
        <v>801254030</v>
      </c>
      <c r="B1097" s="124" t="s">
        <v>4463</v>
      </c>
      <c r="C1097" t="s">
        <v>383</v>
      </c>
      <c r="D1097" t="s">
        <v>1589</v>
      </c>
      <c r="E1097" s="30">
        <v>96.158966064453125</v>
      </c>
      <c r="F1097" s="30">
        <v>96.368156433105469</v>
      </c>
      <c r="G1097" s="30">
        <v>94.678565979003906</v>
      </c>
      <c r="H1097" s="30">
        <v>94.783432006835938</v>
      </c>
      <c r="I1097" s="1">
        <v>475</v>
      </c>
      <c r="J1097" s="1" t="s">
        <v>3981</v>
      </c>
      <c r="K1097" s="1">
        <v>4</v>
      </c>
      <c r="L1097" t="s">
        <v>3832</v>
      </c>
      <c r="M1097" t="s">
        <v>3908</v>
      </c>
      <c r="N1097" t="s">
        <v>3917</v>
      </c>
      <c r="O1097" t="s">
        <v>3923</v>
      </c>
      <c r="P1097" s="148">
        <v>0.55747127532958984</v>
      </c>
      <c r="Q1097" s="30">
        <v>54.59949331</v>
      </c>
      <c r="R1097" s="30">
        <v>365.51724243164063</v>
      </c>
      <c r="S1097" s="1">
        <v>92</v>
      </c>
      <c r="T1097" s="1">
        <v>70</v>
      </c>
      <c r="U1097" s="148">
        <v>0.76086956262588501</v>
      </c>
      <c r="V1097" s="148">
        <v>0.48275861144065862</v>
      </c>
      <c r="W1097" s="149">
        <v>54.661279890000003</v>
      </c>
      <c r="X1097" s="149">
        <v>342.24139404296881</v>
      </c>
      <c r="Y1097" s="1">
        <v>70</v>
      </c>
      <c r="Z1097" s="30">
        <v>87.941551208496094</v>
      </c>
      <c r="AA1097" s="148">
        <v>0.72900000000000009</v>
      </c>
      <c r="AB1097" s="30">
        <v>51</v>
      </c>
      <c r="AC1097" s="30">
        <v>397.8</v>
      </c>
      <c r="AD1097" s="30">
        <v>89.090896606445313</v>
      </c>
      <c r="AE1097" s="148">
        <v>0.67200000000000004</v>
      </c>
      <c r="AF1097" s="30">
        <v>51.38</v>
      </c>
      <c r="AG1097" s="30">
        <v>384.3</v>
      </c>
      <c r="AH1097" s="30">
        <v>83.570625305175781</v>
      </c>
      <c r="AI1097" s="148">
        <v>0.65200000000000002</v>
      </c>
      <c r="AJ1097" s="30">
        <v>49.568932019999998</v>
      </c>
      <c r="AK1097" s="30">
        <v>374.1</v>
      </c>
      <c r="AL1097" s="30">
        <v>85.747734069824219</v>
      </c>
      <c r="AM1097" s="148">
        <v>0.58599999999999997</v>
      </c>
      <c r="AN1097" s="30">
        <v>50.25748308</v>
      </c>
      <c r="AO1097" s="30">
        <v>359.3</v>
      </c>
      <c r="AP1097" s="148">
        <v>0.50285714864730835</v>
      </c>
      <c r="AQ1097" s="30">
        <v>56.063439690000003</v>
      </c>
      <c r="AR1097" s="30">
        <v>334.85714721679688</v>
      </c>
      <c r="AS1097" s="30">
        <v>91</v>
      </c>
      <c r="AT1097" s="30">
        <v>69</v>
      </c>
      <c r="AU1097" s="148">
        <v>0.76086956262588501</v>
      </c>
      <c r="AV1097" s="30">
        <v>94.783432006835938</v>
      </c>
      <c r="AW1097" s="148">
        <v>0.42735043168067932</v>
      </c>
      <c r="AX1097" s="30">
        <v>55.598840160000002</v>
      </c>
      <c r="AY1097" s="30">
        <v>313.67520141601563</v>
      </c>
      <c r="AZ1097" s="30">
        <v>69</v>
      </c>
      <c r="BA1097" s="30">
        <v>85.804634094238281</v>
      </c>
      <c r="BB1097" s="148">
        <v>0.71700000000000008</v>
      </c>
      <c r="BC1097" s="30">
        <v>50.4</v>
      </c>
      <c r="BD1097" s="30">
        <v>393.3</v>
      </c>
      <c r="BE1097" s="30">
        <v>85.685432434082031</v>
      </c>
      <c r="BF1097" s="147">
        <v>0.67700000000000005</v>
      </c>
      <c r="BG1097" s="30">
        <v>50.32</v>
      </c>
      <c r="BH1097" s="30">
        <v>378.9</v>
      </c>
      <c r="BI1097" s="30">
        <v>82.498367309570313</v>
      </c>
      <c r="BJ1097" s="148">
        <v>0.61499999999999999</v>
      </c>
      <c r="BK1097" s="30">
        <v>48.81336348</v>
      </c>
      <c r="BL1097" s="30">
        <v>351</v>
      </c>
      <c r="BM1097" s="30">
        <v>83.886039733886719</v>
      </c>
      <c r="BN1097" s="148">
        <v>0.53200000000000003</v>
      </c>
      <c r="BO1097" s="30">
        <v>49.448315399999998</v>
      </c>
      <c r="BP1097" s="30">
        <v>330.2</v>
      </c>
      <c r="BQ1097" s="148">
        <v>2.1000000000000001E-2</v>
      </c>
      <c r="BR1097" s="148">
        <v>0.13500000000000001</v>
      </c>
      <c r="BS1097" s="148"/>
      <c r="BT1097" s="148">
        <v>0.73499999999999999</v>
      </c>
      <c r="BU1097" s="148">
        <v>6.9000000000000006E-2</v>
      </c>
      <c r="BV1097" s="148">
        <v>3.9999999105930328E-2</v>
      </c>
      <c r="BW1097" s="148">
        <v>0.13100000000000001</v>
      </c>
      <c r="BX1097" s="148">
        <v>0.114</v>
      </c>
      <c r="BY1097" s="148">
        <v>0.60299999999999998</v>
      </c>
      <c r="BZ1097" s="1"/>
      <c r="CA1097" s="150">
        <v>6753.5400390625</v>
      </c>
      <c r="CB1097" s="150">
        <v>9355.8700000000008</v>
      </c>
      <c r="CC1097" s="124" t="s">
        <v>4463</v>
      </c>
      <c r="CD1097" t="s">
        <v>4634</v>
      </c>
    </row>
    <row r="1098" spans="1:82" x14ac:dyDescent="0.3">
      <c r="A1098" s="1">
        <v>801254040</v>
      </c>
      <c r="B1098" s="124" t="s">
        <v>4463</v>
      </c>
      <c r="C1098" t="s">
        <v>383</v>
      </c>
      <c r="D1098" t="s">
        <v>1047</v>
      </c>
      <c r="E1098" s="30">
        <v>84.682044982910156</v>
      </c>
      <c r="F1098" s="30">
        <v>86.268852233886719</v>
      </c>
      <c r="G1098" s="30">
        <v>82.5518798828125</v>
      </c>
      <c r="H1098" s="30">
        <v>83.746849060058594</v>
      </c>
      <c r="I1098" s="1">
        <v>259</v>
      </c>
      <c r="J1098" s="1" t="s">
        <v>3981</v>
      </c>
      <c r="K1098" s="1">
        <v>4</v>
      </c>
      <c r="L1098" t="s">
        <v>3832</v>
      </c>
      <c r="M1098" t="s">
        <v>3908</v>
      </c>
      <c r="N1098" t="s">
        <v>3917</v>
      </c>
      <c r="O1098" t="s">
        <v>3923</v>
      </c>
      <c r="P1098" s="148">
        <v>0.59405940771102905</v>
      </c>
      <c r="Q1098" s="30">
        <v>49.825520900000001</v>
      </c>
      <c r="R1098" s="30">
        <v>370.29702758789063</v>
      </c>
      <c r="S1098" s="1">
        <v>48</v>
      </c>
      <c r="T1098" s="1">
        <v>47</v>
      </c>
      <c r="U1098" s="148">
        <v>0.97916668653488159</v>
      </c>
      <c r="V1098" s="148">
        <v>0.5138888955116272</v>
      </c>
      <c r="W1098" s="149">
        <v>50.476710480000001</v>
      </c>
      <c r="X1098" s="149">
        <v>348.61111450195313</v>
      </c>
      <c r="Y1098" s="1">
        <v>47</v>
      </c>
      <c r="Z1098" s="30">
        <v>85.222724914550781</v>
      </c>
      <c r="AA1098" s="148">
        <v>0.49099999999999999</v>
      </c>
      <c r="AB1098" s="30">
        <v>50.1</v>
      </c>
      <c r="AC1098" s="30">
        <v>346.2</v>
      </c>
      <c r="AD1098" s="30">
        <v>88.030632019042969</v>
      </c>
      <c r="AE1098" s="148">
        <v>0.42899999999999999</v>
      </c>
      <c r="AF1098" s="30">
        <v>51.02</v>
      </c>
      <c r="AG1098" s="30">
        <v>335.2</v>
      </c>
      <c r="AH1098" s="30">
        <v>86.336318969726563</v>
      </c>
      <c r="AI1098" s="148">
        <v>0.495</v>
      </c>
      <c r="AJ1098" s="30">
        <v>50.484969169999999</v>
      </c>
      <c r="AK1098" s="30">
        <v>340</v>
      </c>
      <c r="AL1098" s="30">
        <v>89.027473449707031</v>
      </c>
      <c r="AM1098" s="148">
        <v>0.46</v>
      </c>
      <c r="AN1098" s="30">
        <v>51.373573780000001</v>
      </c>
      <c r="AO1098" s="30">
        <v>329.9</v>
      </c>
      <c r="AP1098" s="148">
        <v>0.48514851927757258</v>
      </c>
      <c r="AQ1098" s="30">
        <v>48.477873670000001</v>
      </c>
      <c r="AR1098" s="30">
        <v>337.62374877929688</v>
      </c>
      <c r="AS1098" s="30">
        <v>48</v>
      </c>
      <c r="AT1098" s="30">
        <v>47</v>
      </c>
      <c r="AU1098" s="148">
        <v>0.97916668653488159</v>
      </c>
      <c r="AV1098" s="30">
        <v>83.746849060058594</v>
      </c>
      <c r="AW1098" s="148">
        <v>0.375</v>
      </c>
      <c r="AX1098" s="30">
        <v>49.273587429999999</v>
      </c>
      <c r="AY1098" s="30">
        <v>306.9444580078125</v>
      </c>
      <c r="AZ1098" s="30">
        <v>47</v>
      </c>
      <c r="BA1098" s="30">
        <v>85.062324523925781</v>
      </c>
      <c r="BB1098" s="148">
        <v>0.50900000000000001</v>
      </c>
      <c r="BC1098" s="30">
        <v>50.04</v>
      </c>
      <c r="BD1098" s="30">
        <v>322.60000000000002</v>
      </c>
      <c r="BE1098" s="30">
        <v>87.308395385742188</v>
      </c>
      <c r="BF1098" s="147">
        <v>0.47299999999999998</v>
      </c>
      <c r="BG1098" s="30">
        <v>51.12</v>
      </c>
      <c r="BH1098" s="30">
        <v>311</v>
      </c>
      <c r="BI1098" s="30">
        <v>86.96142578125</v>
      </c>
      <c r="BJ1098" s="148">
        <v>0.45300000000000001</v>
      </c>
      <c r="BK1098" s="30">
        <v>50.98741931</v>
      </c>
      <c r="BL1098" s="30">
        <v>314.2</v>
      </c>
      <c r="BM1098" s="30">
        <v>89.258674621582031</v>
      </c>
      <c r="BN1098" s="148">
        <v>0.43200000000000011</v>
      </c>
      <c r="BO1098" s="30">
        <v>52.12589723</v>
      </c>
      <c r="BP1098" s="30">
        <v>305.7</v>
      </c>
      <c r="BQ1098" s="148"/>
      <c r="BR1098" s="148">
        <v>0.28199999999999997</v>
      </c>
      <c r="BS1098" s="148"/>
      <c r="BT1098" s="148">
        <v>0.56400000000000006</v>
      </c>
      <c r="BU1098" s="148">
        <v>0.127</v>
      </c>
      <c r="BV1098" s="148">
        <v>2.700000070035458E-2</v>
      </c>
      <c r="BW1098" s="148">
        <v>0.185</v>
      </c>
      <c r="BX1098" s="148">
        <v>0.19700000000000001</v>
      </c>
      <c r="BY1098" s="148">
        <v>0.60799999999999998</v>
      </c>
      <c r="BZ1098" s="1"/>
      <c r="CA1098" s="150">
        <v>9319.76953125</v>
      </c>
      <c r="CB1098" s="150">
        <v>10930.32</v>
      </c>
      <c r="CC1098" s="124" t="s">
        <v>4463</v>
      </c>
      <c r="CD1098" t="s">
        <v>4634</v>
      </c>
    </row>
    <row r="1099" spans="1:82" x14ac:dyDescent="0.3">
      <c r="A1099" s="1">
        <v>801254050</v>
      </c>
      <c r="B1099" s="124" t="s">
        <v>4463</v>
      </c>
      <c r="C1099" t="s">
        <v>383</v>
      </c>
      <c r="D1099" t="s">
        <v>949</v>
      </c>
      <c r="E1099" s="30">
        <v>85.072273254394531</v>
      </c>
      <c r="F1099" s="30">
        <v>84.265373229980469</v>
      </c>
      <c r="G1099" s="30">
        <v>83.170654296875</v>
      </c>
      <c r="H1099" s="30">
        <v>84.075180053710938</v>
      </c>
      <c r="I1099" s="1">
        <v>438</v>
      </c>
      <c r="J1099" s="1" t="s">
        <v>3981</v>
      </c>
      <c r="K1099" s="1">
        <v>4</v>
      </c>
      <c r="L1099" t="s">
        <v>3832</v>
      </c>
      <c r="M1099" t="s">
        <v>3908</v>
      </c>
      <c r="N1099" t="s">
        <v>3917</v>
      </c>
      <c r="O1099" t="s">
        <v>3923</v>
      </c>
      <c r="P1099" s="148">
        <v>0.56962025165557861</v>
      </c>
      <c r="Q1099" s="30">
        <v>49.987840179999999</v>
      </c>
      <c r="R1099" s="30">
        <v>352.53164672851563</v>
      </c>
      <c r="S1099" s="1">
        <v>93</v>
      </c>
      <c r="T1099" s="1">
        <v>56</v>
      </c>
      <c r="U1099" s="148">
        <v>0.602150559425354</v>
      </c>
      <c r="V1099" s="148">
        <v>0.43820226192474371</v>
      </c>
      <c r="W1099" s="149">
        <v>49.646584300000001</v>
      </c>
      <c r="X1099" s="149">
        <v>311.2359619140625</v>
      </c>
      <c r="Y1099" s="1">
        <v>56</v>
      </c>
      <c r="Z1099" s="30">
        <v>82.50390625</v>
      </c>
      <c r="AA1099" s="148">
        <v>0.58499999999999996</v>
      </c>
      <c r="AB1099" s="30">
        <v>49.2</v>
      </c>
      <c r="AC1099" s="30">
        <v>364.4</v>
      </c>
      <c r="AD1099" s="30">
        <v>81.050544738769531</v>
      </c>
      <c r="AE1099" s="148">
        <v>0.45600000000000002</v>
      </c>
      <c r="AF1099" s="30">
        <v>48.65</v>
      </c>
      <c r="AG1099" s="30">
        <v>331.6</v>
      </c>
      <c r="AH1099" s="30">
        <v>83.074363708496094</v>
      </c>
      <c r="AI1099" s="148">
        <v>0.627</v>
      </c>
      <c r="AJ1099" s="30">
        <v>49.40456339</v>
      </c>
      <c r="AK1099" s="30">
        <v>380.2</v>
      </c>
      <c r="AL1099" s="30">
        <v>83.477157592773438</v>
      </c>
      <c r="AM1099" s="148">
        <v>0.53400000000000003</v>
      </c>
      <c r="AN1099" s="30">
        <v>49.484809290000001</v>
      </c>
      <c r="AO1099" s="30">
        <v>349.5</v>
      </c>
      <c r="AP1099" s="148">
        <v>0.48407644033432012</v>
      </c>
      <c r="AQ1099" s="30">
        <v>48.864935469999999</v>
      </c>
      <c r="AR1099" s="30">
        <v>321.01910400390631</v>
      </c>
      <c r="AS1099" s="30">
        <v>93</v>
      </c>
      <c r="AT1099" s="30">
        <v>56</v>
      </c>
      <c r="AU1099" s="148">
        <v>0.602150559425354</v>
      </c>
      <c r="AV1099" s="30">
        <v>84.075180053710938</v>
      </c>
      <c r="AW1099" s="148">
        <v>0.29545453190803528</v>
      </c>
      <c r="AX1099" s="30">
        <v>49.461757939999998</v>
      </c>
      <c r="AY1099" s="30">
        <v>265.90908813476563</v>
      </c>
      <c r="AZ1099" s="30">
        <v>56</v>
      </c>
      <c r="BA1099" s="30">
        <v>88.258392333984375</v>
      </c>
      <c r="BB1099" s="148">
        <v>0.54799999999999993</v>
      </c>
      <c r="BC1099" s="30">
        <v>51.59</v>
      </c>
      <c r="BD1099" s="30">
        <v>338.3</v>
      </c>
      <c r="BE1099" s="30">
        <v>88.424186706542969</v>
      </c>
      <c r="BF1099" s="147">
        <v>0.42499999999999999</v>
      </c>
      <c r="BG1099" s="30">
        <v>51.67</v>
      </c>
      <c r="BH1099" s="30">
        <v>295.60000000000002</v>
      </c>
      <c r="BI1099" s="30">
        <v>91.213302612304688</v>
      </c>
      <c r="BJ1099" s="148">
        <v>0.629</v>
      </c>
      <c r="BK1099" s="30">
        <v>53.058601729999999</v>
      </c>
      <c r="BL1099" s="30">
        <v>361.8</v>
      </c>
      <c r="BM1099" s="30">
        <v>91.339332580566406</v>
      </c>
      <c r="BN1099" s="148">
        <v>0.51900000000000002</v>
      </c>
      <c r="BO1099" s="30">
        <v>53.162842240000003</v>
      </c>
      <c r="BP1099" s="30">
        <v>326</v>
      </c>
      <c r="BQ1099" s="148">
        <v>2.3E-2</v>
      </c>
      <c r="BR1099" s="148">
        <v>0.08</v>
      </c>
      <c r="BS1099" s="148"/>
      <c r="BT1099" s="148">
        <v>0.82400000000000007</v>
      </c>
      <c r="BU1099" s="148">
        <v>6.6000000000000003E-2</v>
      </c>
      <c r="BV1099" s="148">
        <v>7.0000002160668373E-3</v>
      </c>
      <c r="BW1099" s="148">
        <v>9.4E-2</v>
      </c>
      <c r="BX1099" s="148">
        <v>0.16900000000000001</v>
      </c>
      <c r="BY1099" s="148">
        <v>0.41099999999999998</v>
      </c>
      <c r="BZ1099" s="1"/>
      <c r="CA1099" s="150">
        <v>8991.7900390625</v>
      </c>
      <c r="CB1099" s="150">
        <v>10341.17</v>
      </c>
      <c r="CC1099" s="124" t="s">
        <v>4463</v>
      </c>
      <c r="CD1099" t="s">
        <v>4634</v>
      </c>
    </row>
    <row r="1100" spans="1:82" x14ac:dyDescent="0.3">
      <c r="A1100" s="1">
        <v>801255020</v>
      </c>
      <c r="B1100" s="124" t="s">
        <v>4463</v>
      </c>
      <c r="C1100" t="s">
        <v>383</v>
      </c>
      <c r="D1100" t="s">
        <v>1590</v>
      </c>
      <c r="E1100" s="30">
        <v>88.409248352050781</v>
      </c>
      <c r="F1100" s="30">
        <v>90.914558410644531</v>
      </c>
      <c r="G1100" s="30">
        <v>93.6246337890625</v>
      </c>
      <c r="H1100" s="30">
        <v>96.573387145996094</v>
      </c>
      <c r="I1100" s="1">
        <v>233</v>
      </c>
      <c r="J1100" s="1" t="s">
        <v>3981</v>
      </c>
      <c r="K1100" s="1">
        <v>4</v>
      </c>
      <c r="L1100" t="s">
        <v>3832</v>
      </c>
      <c r="M1100" t="s">
        <v>3908</v>
      </c>
      <c r="N1100" t="s">
        <v>3917</v>
      </c>
      <c r="O1100" t="s">
        <v>3923</v>
      </c>
      <c r="P1100" s="148">
        <v>0.516853928565979</v>
      </c>
      <c r="Q1100" s="30">
        <v>51.375897620000003</v>
      </c>
      <c r="R1100" s="30">
        <v>328.08987426757813</v>
      </c>
      <c r="S1100" s="1">
        <v>48</v>
      </c>
      <c r="T1100" s="1">
        <v>39</v>
      </c>
      <c r="U1100" s="148">
        <v>0.8125</v>
      </c>
      <c r="V1100" s="148">
        <v>0.54545456171035767</v>
      </c>
      <c r="W1100" s="149">
        <v>52.40162419</v>
      </c>
      <c r="X1100" s="149">
        <v>328.57144165039063</v>
      </c>
      <c r="Y1100" s="1">
        <v>39</v>
      </c>
      <c r="Z1100" s="30">
        <v>84.920639038085938</v>
      </c>
      <c r="AA1100" s="148">
        <v>0.5</v>
      </c>
      <c r="AB1100" s="30">
        <v>50</v>
      </c>
      <c r="AC1100" s="30">
        <v>319.8</v>
      </c>
      <c r="AD1100" s="30">
        <v>86.852554321289063</v>
      </c>
      <c r="AE1100" s="148">
        <v>0.44299999999999989</v>
      </c>
      <c r="AF1100" s="30">
        <v>50.62</v>
      </c>
      <c r="AG1100" s="30">
        <v>304.3</v>
      </c>
      <c r="AH1100" s="30">
        <v>84.468887329101563</v>
      </c>
      <c r="AI1100" s="148">
        <v>0.38700000000000001</v>
      </c>
      <c r="AJ1100" s="30">
        <v>49.866448990000002</v>
      </c>
      <c r="AK1100" s="30">
        <v>306.5</v>
      </c>
      <c r="AL1100" s="30">
        <v>86.390800476074219</v>
      </c>
      <c r="AM1100" s="148">
        <v>0.34599999999999997</v>
      </c>
      <c r="AN1100" s="30">
        <v>50.476317559999998</v>
      </c>
      <c r="AO1100" s="30">
        <v>292.60000000000002</v>
      </c>
      <c r="AP1100" s="148">
        <v>0.4444444477558136</v>
      </c>
      <c r="AQ1100" s="30">
        <v>55.404177130000001</v>
      </c>
      <c r="AR1100" s="30">
        <v>298.88888549804688</v>
      </c>
      <c r="AS1100" s="30">
        <v>49</v>
      </c>
      <c r="AT1100" s="30">
        <v>40</v>
      </c>
      <c r="AU1100" s="148">
        <v>0.8125</v>
      </c>
      <c r="AV1100" s="30">
        <v>96.573387145996094</v>
      </c>
      <c r="AW1100" s="148">
        <v>0.43589743971824652</v>
      </c>
      <c r="AX1100" s="30">
        <v>56.6246917</v>
      </c>
      <c r="AY1100" s="30">
        <v>298.71795654296881</v>
      </c>
      <c r="AZ1100" s="30">
        <v>40</v>
      </c>
      <c r="BA1100" s="30">
        <v>90.1966552734375</v>
      </c>
      <c r="BB1100" s="148">
        <v>0.55799999999999994</v>
      </c>
      <c r="BC1100" s="30">
        <v>52.53</v>
      </c>
      <c r="BD1100" s="30">
        <v>336</v>
      </c>
      <c r="BE1100" s="30">
        <v>92.014991760253906</v>
      </c>
      <c r="BF1100" s="147">
        <v>0.51400000000000001</v>
      </c>
      <c r="BG1100" s="30">
        <v>53.44</v>
      </c>
      <c r="BH1100" s="30">
        <v>330</v>
      </c>
      <c r="BI1100" s="30">
        <v>86.407012939453125</v>
      </c>
      <c r="BJ1100" s="148">
        <v>0.45200000000000001</v>
      </c>
      <c r="BK1100" s="30">
        <v>50.71734945</v>
      </c>
      <c r="BL1100" s="30">
        <v>312.89999999999998</v>
      </c>
      <c r="BM1100" s="30">
        <v>88.022109985351563</v>
      </c>
      <c r="BN1100" s="148">
        <v>0.38300000000000001</v>
      </c>
      <c r="BO1100" s="30">
        <v>51.509625329999999</v>
      </c>
      <c r="BP1100" s="30">
        <v>296.3</v>
      </c>
      <c r="BQ1100" s="148">
        <v>0.03</v>
      </c>
      <c r="BR1100" s="148">
        <v>0.22700000000000001</v>
      </c>
      <c r="BS1100" s="148"/>
      <c r="BT1100" s="148">
        <v>0.61399999999999999</v>
      </c>
      <c r="BU1100" s="148">
        <v>0.124</v>
      </c>
      <c r="BV1100" s="148">
        <v>4.0000001899898052E-3</v>
      </c>
      <c r="BW1100" s="148">
        <v>0.17199999999999999</v>
      </c>
      <c r="BX1100" s="148">
        <v>0.17199999999999999</v>
      </c>
      <c r="BY1100" s="148">
        <v>0.70799999999999996</v>
      </c>
      <c r="BZ1100" s="1"/>
      <c r="CA1100" s="150">
        <v>9909.599609375</v>
      </c>
      <c r="CB1100" s="150">
        <v>11162.87</v>
      </c>
      <c r="CC1100" s="124" t="s">
        <v>4463</v>
      </c>
      <c r="CD1100" t="s">
        <v>4634</v>
      </c>
    </row>
    <row r="1101" spans="1:82" x14ac:dyDescent="0.3">
      <c r="A1101" s="1">
        <v>810943000</v>
      </c>
      <c r="B1101" s="124" t="s">
        <v>4464</v>
      </c>
      <c r="C1101" t="s">
        <v>384</v>
      </c>
      <c r="D1101" t="s">
        <v>1591</v>
      </c>
      <c r="E1101" s="30">
        <v>89.309219360351563</v>
      </c>
      <c r="F1101" s="30">
        <v>88.968856811523438</v>
      </c>
      <c r="G1101" s="30">
        <v>82.949195861816406</v>
      </c>
      <c r="H1101" s="30">
        <v>82.463813781738281</v>
      </c>
      <c r="I1101" s="1">
        <v>410</v>
      </c>
      <c r="J1101" s="1">
        <v>6</v>
      </c>
      <c r="K1101" s="1">
        <v>8</v>
      </c>
      <c r="L1101" t="s">
        <v>3868</v>
      </c>
      <c r="M1101" t="s">
        <v>3913</v>
      </c>
      <c r="N1101" t="s">
        <v>3918</v>
      </c>
      <c r="O1101" t="s">
        <v>3923</v>
      </c>
      <c r="P1101" s="148">
        <v>0.48148149251937872</v>
      </c>
      <c r="Q1101" s="30">
        <v>51.750252430000003</v>
      </c>
      <c r="R1101" s="30">
        <v>350.99716186523438</v>
      </c>
      <c r="S1101" s="1">
        <v>824</v>
      </c>
      <c r="T1101" s="1">
        <v>535</v>
      </c>
      <c r="U1101" s="148">
        <v>0.64927184581756592</v>
      </c>
      <c r="V1101" s="148">
        <v>0.42396312952041632</v>
      </c>
      <c r="W1101" s="149">
        <v>51.595436200000002</v>
      </c>
      <c r="X1101" s="149">
        <v>333.64056396484381</v>
      </c>
      <c r="Y1101" s="1">
        <v>535</v>
      </c>
      <c r="Z1101" s="30">
        <v>88.243644714355469</v>
      </c>
      <c r="AA1101" s="148">
        <v>0.52100000000000002</v>
      </c>
      <c r="AB1101" s="30">
        <v>51.1</v>
      </c>
      <c r="AC1101" s="30">
        <v>354</v>
      </c>
      <c r="AD1101" s="30">
        <v>86.351875305175781</v>
      </c>
      <c r="AE1101" s="148">
        <v>0.45300000000000001</v>
      </c>
      <c r="AF1101" s="30">
        <v>50.45</v>
      </c>
      <c r="AG1101" s="30">
        <v>330.9</v>
      </c>
      <c r="AH1101" s="30">
        <v>87.754440307617188</v>
      </c>
      <c r="AI1101" s="148">
        <v>0.57499999999999996</v>
      </c>
      <c r="AJ1101" s="30">
        <v>50.954668890000001</v>
      </c>
      <c r="AK1101" s="30">
        <v>367.7</v>
      </c>
      <c r="AL1101" s="30">
        <v>87.301216125488281</v>
      </c>
      <c r="AM1101" s="148">
        <v>0.47099999999999997</v>
      </c>
      <c r="AN1101" s="30">
        <v>50.786131320000003</v>
      </c>
      <c r="AO1101" s="30">
        <v>337.2</v>
      </c>
      <c r="AP1101" s="148">
        <v>0.33806818723678589</v>
      </c>
      <c r="AQ1101" s="30">
        <v>48.726405700000001</v>
      </c>
      <c r="AR1101" s="30">
        <v>294.8863525390625</v>
      </c>
      <c r="AS1101" s="30">
        <v>827</v>
      </c>
      <c r="AT1101" s="30">
        <v>538</v>
      </c>
      <c r="AU1101" s="148">
        <v>0.64927184581756592</v>
      </c>
      <c r="AV1101" s="30">
        <v>82.463813781738281</v>
      </c>
      <c r="AW1101" s="148">
        <v>0.28440368175506592</v>
      </c>
      <c r="AX1101" s="30">
        <v>48.53825578</v>
      </c>
      <c r="AY1101" s="30">
        <v>273.85321044921881</v>
      </c>
      <c r="AZ1101" s="30">
        <v>538</v>
      </c>
      <c r="BA1101" s="30">
        <v>79.350631713867188</v>
      </c>
      <c r="BB1101" s="148">
        <v>0.25900000000000001</v>
      </c>
      <c r="BC1101" s="30">
        <v>47.27</v>
      </c>
      <c r="BD1101" s="30">
        <v>273.10000000000002</v>
      </c>
      <c r="BE1101" s="30">
        <v>79.558746337890625</v>
      </c>
      <c r="BF1101" s="147">
        <v>0.19900000000000001</v>
      </c>
      <c r="BG1101" s="30">
        <v>47.3</v>
      </c>
      <c r="BH1101" s="30">
        <v>250.8</v>
      </c>
      <c r="BI1101" s="30">
        <v>79.060653686523438</v>
      </c>
      <c r="BJ1101" s="148">
        <v>0.373</v>
      </c>
      <c r="BK1101" s="30">
        <v>47.138775799999998</v>
      </c>
      <c r="BL1101" s="30">
        <v>302</v>
      </c>
      <c r="BM1101" s="30">
        <v>79.748725891113281</v>
      </c>
      <c r="BN1101" s="148">
        <v>0.29299999999999998</v>
      </c>
      <c r="BO1101" s="30">
        <v>47.386387640000002</v>
      </c>
      <c r="BP1101" s="30">
        <v>271.5</v>
      </c>
      <c r="BQ1101" s="148">
        <v>3.4000000000000002E-2</v>
      </c>
      <c r="BR1101" s="148"/>
      <c r="BS1101" s="148"/>
      <c r="BT1101" s="148">
        <v>0.91700000000000004</v>
      </c>
      <c r="BU1101" s="148">
        <v>0.02</v>
      </c>
      <c r="BV1101" s="148">
        <v>2.899999916553497E-2</v>
      </c>
      <c r="BW1101" s="148"/>
      <c r="BX1101" s="148">
        <v>0.13200000000000001</v>
      </c>
      <c r="BY1101" s="148">
        <v>0.60799999999999998</v>
      </c>
      <c r="BZ1101" s="1"/>
      <c r="CA1101" s="150">
        <v>7682.56005859375</v>
      </c>
      <c r="CB1101" s="150">
        <v>9673.93</v>
      </c>
      <c r="CC1101" s="124" t="s">
        <v>4464</v>
      </c>
      <c r="CD1101" t="s">
        <v>4633</v>
      </c>
    </row>
    <row r="1102" spans="1:82" x14ac:dyDescent="0.3">
      <c r="A1102" s="1">
        <v>810944020</v>
      </c>
      <c r="B1102" s="124" t="s">
        <v>4464</v>
      </c>
      <c r="C1102" t="s">
        <v>384</v>
      </c>
      <c r="D1102" t="s">
        <v>1592</v>
      </c>
      <c r="E1102" s="30">
        <v>86.918853759765625</v>
      </c>
      <c r="F1102" s="30">
        <v>86.568313598632813</v>
      </c>
      <c r="G1102" s="30">
        <v>88.264015197753906</v>
      </c>
      <c r="H1102" s="30">
        <v>88.968597412109375</v>
      </c>
      <c r="I1102" s="1">
        <v>702</v>
      </c>
      <c r="J1102" s="1" t="s">
        <v>3981</v>
      </c>
      <c r="K1102" s="1">
        <v>5</v>
      </c>
      <c r="L1102" t="s">
        <v>3868</v>
      </c>
      <c r="M1102" t="s">
        <v>3913</v>
      </c>
      <c r="N1102" t="s">
        <v>3918</v>
      </c>
      <c r="O1102" t="s">
        <v>3923</v>
      </c>
      <c r="P1102" s="148">
        <v>0.53392332792282104</v>
      </c>
      <c r="Q1102" s="30">
        <v>50.75594778</v>
      </c>
      <c r="R1102" s="30">
        <v>354.27728271484381</v>
      </c>
      <c r="S1102" s="1">
        <v>358</v>
      </c>
      <c r="T1102" s="1">
        <v>223</v>
      </c>
      <c r="U1102" s="148">
        <v>0.62290501594543457</v>
      </c>
      <c r="V1102" s="148">
        <v>0.41584157943725591</v>
      </c>
      <c r="W1102" s="149">
        <v>50.600788790000003</v>
      </c>
      <c r="X1102" s="149">
        <v>320.29702758789063</v>
      </c>
      <c r="Y1102" s="1">
        <v>223</v>
      </c>
      <c r="Z1102" s="30">
        <v>82.805992126464844</v>
      </c>
      <c r="AA1102" s="148">
        <v>0.48699999999999999</v>
      </c>
      <c r="AB1102" s="30">
        <v>49.3</v>
      </c>
      <c r="AC1102" s="30">
        <v>347.2</v>
      </c>
      <c r="AD1102" s="30">
        <v>81.786842346191406</v>
      </c>
      <c r="AE1102" s="148">
        <v>0.39400000000000002</v>
      </c>
      <c r="AF1102" s="30">
        <v>48.9</v>
      </c>
      <c r="AG1102" s="30">
        <v>324</v>
      </c>
      <c r="AH1102" s="30">
        <v>82.660102844238281</v>
      </c>
      <c r="AI1102" s="148">
        <v>0.46400000000000002</v>
      </c>
      <c r="AJ1102" s="30">
        <v>49.267355809999998</v>
      </c>
      <c r="AK1102" s="30">
        <v>337.4</v>
      </c>
      <c r="AL1102" s="30">
        <v>81.125465393066406</v>
      </c>
      <c r="AM1102" s="148">
        <v>0.40500000000000003</v>
      </c>
      <c r="AN1102" s="30">
        <v>48.684533309999999</v>
      </c>
      <c r="AO1102" s="30">
        <v>315.7</v>
      </c>
      <c r="AP1102" s="148">
        <v>0.54867255687713623</v>
      </c>
      <c r="AQ1102" s="30">
        <v>52.050968179999998</v>
      </c>
      <c r="AR1102" s="30">
        <v>347.49261474609381</v>
      </c>
      <c r="AS1102" s="30">
        <v>359</v>
      </c>
      <c r="AT1102" s="30">
        <v>224</v>
      </c>
      <c r="AU1102" s="148">
        <v>0.62290501594543457</v>
      </c>
      <c r="AV1102" s="30">
        <v>88.968597412109375</v>
      </c>
      <c r="AW1102" s="148">
        <v>0.41584157943725591</v>
      </c>
      <c r="AX1102" s="30">
        <v>52.266256910000003</v>
      </c>
      <c r="AY1102" s="30">
        <v>313.3663330078125</v>
      </c>
      <c r="AZ1102" s="30">
        <v>224</v>
      </c>
      <c r="BA1102" s="30">
        <v>88.629554748535156</v>
      </c>
      <c r="BB1102" s="148">
        <v>0.55700000000000005</v>
      </c>
      <c r="BC1102" s="30">
        <v>51.77</v>
      </c>
      <c r="BD1102" s="30">
        <v>355.1</v>
      </c>
      <c r="BE1102" s="30">
        <v>90.310882568359375</v>
      </c>
      <c r="BF1102" s="147">
        <v>0.495</v>
      </c>
      <c r="BG1102" s="30">
        <v>52.6</v>
      </c>
      <c r="BH1102" s="30">
        <v>337</v>
      </c>
      <c r="BI1102" s="30">
        <v>89.555252075195313</v>
      </c>
      <c r="BJ1102" s="148">
        <v>0.47499999999999998</v>
      </c>
      <c r="BK1102" s="30">
        <v>52.250928100000003</v>
      </c>
      <c r="BL1102" s="30">
        <v>331.9</v>
      </c>
      <c r="BM1102" s="30">
        <v>90.32354736328125</v>
      </c>
      <c r="BN1102" s="148">
        <v>0.43</v>
      </c>
      <c r="BO1102" s="30">
        <v>52.656602470000003</v>
      </c>
      <c r="BP1102" s="30">
        <v>317.39999999999998</v>
      </c>
      <c r="BQ1102" s="148">
        <v>2.3E-2</v>
      </c>
      <c r="BR1102" s="148">
        <v>1.0999999999999999E-2</v>
      </c>
      <c r="BS1102" s="148">
        <v>9.0000000000000011E-3</v>
      </c>
      <c r="BT1102" s="148">
        <v>0.94300000000000006</v>
      </c>
      <c r="BU1102" s="148"/>
      <c r="BV1102" s="148">
        <v>1.4000000432133669E-2</v>
      </c>
      <c r="BW1102" s="148"/>
      <c r="BX1102" s="148">
        <v>0.18099999999999999</v>
      </c>
      <c r="BY1102" s="148">
        <v>0.58499999999999996</v>
      </c>
      <c r="BZ1102" s="1"/>
      <c r="CA1102" s="150">
        <v>7944.02978515625</v>
      </c>
      <c r="CB1102" s="150">
        <v>10253.540000000001</v>
      </c>
      <c r="CC1102" s="124" t="s">
        <v>4464</v>
      </c>
      <c r="CD1102" t="s">
        <v>4634</v>
      </c>
    </row>
    <row r="1103" spans="1:82" x14ac:dyDescent="0.3">
      <c r="A1103" s="1">
        <v>810951050</v>
      </c>
      <c r="B1103" s="124" t="s">
        <v>4465</v>
      </c>
      <c r="C1103" t="s">
        <v>385</v>
      </c>
      <c r="D1103" t="s">
        <v>1593</v>
      </c>
      <c r="E1103" s="30">
        <v>80.152000427246094</v>
      </c>
      <c r="F1103" s="30">
        <v>80.041175842285156</v>
      </c>
      <c r="G1103" s="30">
        <v>80.979766845703125</v>
      </c>
      <c r="H1103" s="30">
        <v>80.190040588378906</v>
      </c>
      <c r="I1103" s="1">
        <v>212</v>
      </c>
      <c r="J1103" s="1">
        <v>7</v>
      </c>
      <c r="K1103" s="1">
        <v>12</v>
      </c>
      <c r="L1103" t="s">
        <v>3868</v>
      </c>
      <c r="M1103" t="s">
        <v>3913</v>
      </c>
      <c r="N1103" t="s">
        <v>3916</v>
      </c>
      <c r="O1103" t="s">
        <v>3923</v>
      </c>
      <c r="P1103" s="148">
        <v>0.31730768084526062</v>
      </c>
      <c r="Q1103" s="30">
        <v>47.941187929999998</v>
      </c>
      <c r="R1103" s="30">
        <v>284.61538696289063</v>
      </c>
      <c r="S1103" s="1">
        <v>135</v>
      </c>
      <c r="T1103" s="1">
        <v>92</v>
      </c>
      <c r="U1103" s="148">
        <v>0.68148148059844971</v>
      </c>
      <c r="V1103" s="148">
        <v>0.27777779102325439</v>
      </c>
      <c r="W1103" s="149">
        <v>47.896317719999999</v>
      </c>
      <c r="X1103" s="149">
        <v>275</v>
      </c>
      <c r="Y1103" s="1">
        <v>92</v>
      </c>
      <c r="Z1103" s="30">
        <v>81.89971923828125</v>
      </c>
      <c r="AA1103" s="148">
        <v>0.29799999999999999</v>
      </c>
      <c r="AB1103" s="30">
        <v>49</v>
      </c>
      <c r="AC1103" s="30">
        <v>292.3</v>
      </c>
      <c r="AD1103" s="30">
        <v>82.84710693359375</v>
      </c>
      <c r="AE1103" s="148">
        <v>0.20899999999999999</v>
      </c>
      <c r="AF1103" s="30">
        <v>49.26</v>
      </c>
      <c r="AG1103" s="30">
        <v>261.2</v>
      </c>
      <c r="AH1103" s="30">
        <v>85.121063232421875</v>
      </c>
      <c r="AI1103" s="148">
        <v>0.28999999999999998</v>
      </c>
      <c r="AJ1103" s="30">
        <v>50.082458090000003</v>
      </c>
      <c r="AK1103" s="30">
        <v>289</v>
      </c>
      <c r="AL1103" s="30">
        <v>87.585334777832031</v>
      </c>
      <c r="AM1103" s="148">
        <v>0.28599999999999998</v>
      </c>
      <c r="AN1103" s="30">
        <v>50.882816409999997</v>
      </c>
      <c r="AO1103" s="30">
        <v>274.3</v>
      </c>
      <c r="AP1103" s="148">
        <v>0.1458333283662796</v>
      </c>
      <c r="AQ1103" s="30">
        <v>47.494474840000002</v>
      </c>
      <c r="AR1103" s="30"/>
      <c r="AS1103" s="30">
        <v>134</v>
      </c>
      <c r="AT1103" s="30">
        <v>91</v>
      </c>
      <c r="AU1103" s="148">
        <v>0.68148148059844971</v>
      </c>
      <c r="AV1103" s="30">
        <v>80.190040588378906</v>
      </c>
      <c r="AW1103" s="148">
        <v>0.1029411777853966</v>
      </c>
      <c r="AX1103" s="30">
        <v>47.235121460000002</v>
      </c>
      <c r="AY1103" s="30"/>
      <c r="AZ1103" s="30">
        <v>91</v>
      </c>
      <c r="BA1103" s="30">
        <v>80.773399353027344</v>
      </c>
      <c r="BB1103" s="148">
        <v>0.109</v>
      </c>
      <c r="BC1103" s="30">
        <v>47.96</v>
      </c>
      <c r="BD1103" s="30">
        <v>216.4</v>
      </c>
      <c r="BE1103" s="30">
        <v>82.0743408203125</v>
      </c>
      <c r="BF1103" s="147">
        <v>8.5000000000000006E-2</v>
      </c>
      <c r="BG1103" s="30">
        <v>48.54</v>
      </c>
      <c r="BH1103" s="30">
        <v>197.2</v>
      </c>
      <c r="BI1103" s="30">
        <v>83.52862548828125</v>
      </c>
      <c r="BJ1103" s="148">
        <v>0.14799999999999999</v>
      </c>
      <c r="BK1103" s="30">
        <v>49.31522271</v>
      </c>
      <c r="BL1103" s="30">
        <v>239.8</v>
      </c>
      <c r="BM1103" s="30">
        <v>84.175827026367188</v>
      </c>
      <c r="BN1103" s="148">
        <v>0.113</v>
      </c>
      <c r="BO1103" s="30">
        <v>49.592740450000001</v>
      </c>
      <c r="BP1103" s="30">
        <v>225.4</v>
      </c>
      <c r="BQ1103" s="148">
        <v>2.8000000000000001E-2</v>
      </c>
      <c r="BR1103" s="148"/>
      <c r="BS1103" s="148"/>
      <c r="BT1103" s="148">
        <v>0.93400000000000005</v>
      </c>
      <c r="BU1103" s="148"/>
      <c r="BV1103" s="148">
        <v>3.7999998778104782E-2</v>
      </c>
      <c r="BW1103" s="148"/>
      <c r="BX1103" s="148">
        <v>0.14199999999999999</v>
      </c>
      <c r="BY1103" s="148">
        <v>0.63100000000000001</v>
      </c>
      <c r="BZ1103" s="1"/>
      <c r="CA1103" s="150">
        <v>9346.7099609375</v>
      </c>
      <c r="CB1103" s="150">
        <v>9698.08</v>
      </c>
      <c r="CC1103" s="124" t="s">
        <v>4465</v>
      </c>
      <c r="CD1103" t="s">
        <v>4633</v>
      </c>
    </row>
    <row r="1104" spans="1:82" x14ac:dyDescent="0.3">
      <c r="A1104" s="1">
        <v>810954020</v>
      </c>
      <c r="B1104" s="124" t="s">
        <v>4465</v>
      </c>
      <c r="C1104" t="s">
        <v>385</v>
      </c>
      <c r="D1104" t="s">
        <v>1594</v>
      </c>
      <c r="E1104" s="30">
        <v>76.09130859375</v>
      </c>
      <c r="F1104" s="30">
        <v>76.942153930664063</v>
      </c>
      <c r="G1104" s="30">
        <v>81.342002868652344</v>
      </c>
      <c r="H1104" s="30">
        <v>81.941925048828125</v>
      </c>
      <c r="I1104" s="1">
        <v>177</v>
      </c>
      <c r="J1104" s="1" t="s">
        <v>3981</v>
      </c>
      <c r="K1104" s="1">
        <v>6</v>
      </c>
      <c r="L1104" t="s">
        <v>3868</v>
      </c>
      <c r="M1104" t="s">
        <v>3913</v>
      </c>
      <c r="N1104" t="s">
        <v>3916</v>
      </c>
      <c r="O1104" t="s">
        <v>3923</v>
      </c>
      <c r="P1104" s="148">
        <v>0.24509803950786591</v>
      </c>
      <c r="Q1104" s="30">
        <v>46.252091870000001</v>
      </c>
      <c r="R1104" s="30"/>
      <c r="S1104" s="1">
        <v>149</v>
      </c>
      <c r="T1104" s="1">
        <v>110</v>
      </c>
      <c r="U1104" s="148">
        <v>0.73825502395629883</v>
      </c>
      <c r="V1104" s="148">
        <v>0.2028985470533371</v>
      </c>
      <c r="W1104" s="149">
        <v>46.61226267</v>
      </c>
      <c r="X1104" s="149"/>
      <c r="Y1104" s="1">
        <v>110</v>
      </c>
      <c r="Z1104" s="30">
        <v>83.108085632324219</v>
      </c>
      <c r="AA1104" s="148">
        <v>0.38500000000000001</v>
      </c>
      <c r="AB1104" s="30">
        <v>49.4</v>
      </c>
      <c r="AC1104" s="30">
        <v>300.89999999999998</v>
      </c>
      <c r="AD1104" s="30">
        <v>83.907371520996094</v>
      </c>
      <c r="AE1104" s="148">
        <v>0.34399999999999997</v>
      </c>
      <c r="AF1104" s="30">
        <v>49.62</v>
      </c>
      <c r="AG1104" s="30">
        <v>291.10000000000002</v>
      </c>
      <c r="AH1104" s="30">
        <v>87.781761169433594</v>
      </c>
      <c r="AI1104" s="148">
        <v>0.45</v>
      </c>
      <c r="AJ1104" s="30">
        <v>50.963720240000001</v>
      </c>
      <c r="AK1104" s="30">
        <v>325.2</v>
      </c>
      <c r="AL1104" s="30">
        <v>87.673439025878906</v>
      </c>
      <c r="AM1104" s="148">
        <v>0.41199999999999998</v>
      </c>
      <c r="AN1104" s="30">
        <v>50.912798690000002</v>
      </c>
      <c r="AO1104" s="30">
        <v>315.7</v>
      </c>
      <c r="AP1104" s="148">
        <v>0.1666666716337204</v>
      </c>
      <c r="AQ1104" s="30">
        <v>47.72106514</v>
      </c>
      <c r="AR1104" s="30"/>
      <c r="AS1104" s="30">
        <v>149</v>
      </c>
      <c r="AT1104" s="30">
        <v>110</v>
      </c>
      <c r="AU1104" s="148">
        <v>0.73825502395629883</v>
      </c>
      <c r="AV1104" s="30">
        <v>81.941925048828125</v>
      </c>
      <c r="AW1104" s="148">
        <v>0.14492753148078921</v>
      </c>
      <c r="AX1104" s="30">
        <v>48.239156020000003</v>
      </c>
      <c r="AY1104" s="30"/>
      <c r="AZ1104" s="30">
        <v>110</v>
      </c>
      <c r="BA1104" s="30">
        <v>83.536453247070313</v>
      </c>
      <c r="BB1104" s="148">
        <v>0.308</v>
      </c>
      <c r="BC1104" s="30">
        <v>49.3</v>
      </c>
      <c r="BD1104" s="30">
        <v>260.7</v>
      </c>
      <c r="BE1104" s="30">
        <v>85.36083984375</v>
      </c>
      <c r="BF1104" s="147">
        <v>0.3</v>
      </c>
      <c r="BG1104" s="30">
        <v>50.16</v>
      </c>
      <c r="BH1104" s="30">
        <v>252.2</v>
      </c>
      <c r="BI1104" s="30">
        <v>85.188255310058594</v>
      </c>
      <c r="BJ1104" s="148">
        <v>0.38200000000000001</v>
      </c>
      <c r="BK1104" s="30">
        <v>50.123666569999997</v>
      </c>
      <c r="BL1104" s="30">
        <v>285.5</v>
      </c>
      <c r="BM1104" s="30">
        <v>86.63494873046875</v>
      </c>
      <c r="BN1104" s="148">
        <v>0.33300000000000002</v>
      </c>
      <c r="BO1104" s="30">
        <v>50.818301400000003</v>
      </c>
      <c r="BP1104" s="30">
        <v>269.60000000000002</v>
      </c>
      <c r="BQ1104" s="148"/>
      <c r="BR1104" s="148"/>
      <c r="BS1104" s="148"/>
      <c r="BT1104" s="148">
        <v>0.94900000000000007</v>
      </c>
      <c r="BU1104" s="148">
        <v>3.4000000000000002E-2</v>
      </c>
      <c r="BV1104" s="148">
        <v>1.7000000923871991E-2</v>
      </c>
      <c r="BW1104" s="148"/>
      <c r="BX1104" s="148">
        <v>0.20899999999999999</v>
      </c>
      <c r="BY1104" s="148">
        <v>0.65100000000000002</v>
      </c>
      <c r="BZ1104" s="1"/>
      <c r="CA1104" s="150">
        <v>12004.490234375</v>
      </c>
      <c r="CB1104" s="150">
        <v>12612.92</v>
      </c>
      <c r="CC1104" s="124" t="s">
        <v>4465</v>
      </c>
      <c r="CD1104" t="s">
        <v>4634</v>
      </c>
    </row>
    <row r="1105" spans="1:82" x14ac:dyDescent="0.3">
      <c r="A1105" s="1">
        <v>810962050</v>
      </c>
      <c r="B1105" s="124" t="s">
        <v>4466</v>
      </c>
      <c r="C1105" t="s">
        <v>386</v>
      </c>
      <c r="D1105" t="s">
        <v>1595</v>
      </c>
      <c r="E1105" s="30">
        <v>79.302688598632813</v>
      </c>
      <c r="F1105" s="30">
        <v>80.301582336425781</v>
      </c>
      <c r="G1105" s="30">
        <v>86.050811767578125</v>
      </c>
      <c r="H1105" s="30">
        <v>86.227401733398438</v>
      </c>
      <c r="I1105" s="1">
        <v>625</v>
      </c>
      <c r="J1105" s="1">
        <v>7</v>
      </c>
      <c r="K1105" s="1">
        <v>8</v>
      </c>
      <c r="L1105" t="s">
        <v>3868</v>
      </c>
      <c r="M1105" t="s">
        <v>3913</v>
      </c>
      <c r="N1105" t="s">
        <v>3917</v>
      </c>
      <c r="O1105" t="s">
        <v>3921</v>
      </c>
      <c r="P1105" s="148">
        <v>0.44310346245765692</v>
      </c>
      <c r="Q1105" s="30">
        <v>47.5879069</v>
      </c>
      <c r="R1105" s="30">
        <v>335.17242431640631</v>
      </c>
      <c r="S1105" s="1">
        <v>1112</v>
      </c>
      <c r="T1105" s="1">
        <v>527</v>
      </c>
      <c r="U1105" s="148">
        <v>0.47392085194587708</v>
      </c>
      <c r="V1105" s="148">
        <v>0.30290457606315607</v>
      </c>
      <c r="W1105" s="149">
        <v>48.004215340000002</v>
      </c>
      <c r="X1105" s="149">
        <v>292.11618041992188</v>
      </c>
      <c r="Y1105" s="1">
        <v>527</v>
      </c>
      <c r="Z1105" s="30">
        <v>73.139060974121094</v>
      </c>
      <c r="AA1105" s="148">
        <v>0.503</v>
      </c>
      <c r="AB1105" s="30">
        <v>46.1</v>
      </c>
      <c r="AC1105" s="30">
        <v>355.7</v>
      </c>
      <c r="AD1105" s="30">
        <v>73.746490478515625</v>
      </c>
      <c r="AE1105" s="148">
        <v>0.38400000000000001</v>
      </c>
      <c r="AF1105" s="30">
        <v>46.17</v>
      </c>
      <c r="AG1105" s="30">
        <v>328.2</v>
      </c>
      <c r="AH1105" s="30">
        <v>70.111824035644531</v>
      </c>
      <c r="AI1105" s="148">
        <v>0.52100000000000002</v>
      </c>
      <c r="AJ1105" s="30">
        <v>45.111191429999998</v>
      </c>
      <c r="AK1105" s="30">
        <v>350.7</v>
      </c>
      <c r="AL1105" s="30">
        <v>71.074066162109375</v>
      </c>
      <c r="AM1105" s="148">
        <v>0.379</v>
      </c>
      <c r="AN1105" s="30">
        <v>45.264058560000002</v>
      </c>
      <c r="AO1105" s="30">
        <v>315.8</v>
      </c>
      <c r="AP1105" s="148">
        <v>0.41074523329734802</v>
      </c>
      <c r="AQ1105" s="30">
        <v>50.666548050000003</v>
      </c>
      <c r="AR1105" s="30">
        <v>323.74349975585938</v>
      </c>
      <c r="AS1105" s="30">
        <v>1110</v>
      </c>
      <c r="AT1105" s="30">
        <v>528</v>
      </c>
      <c r="AU1105" s="148">
        <v>0.47392085194587708</v>
      </c>
      <c r="AV1105" s="30">
        <v>86.227401733398438</v>
      </c>
      <c r="AW1105" s="148">
        <v>0.26249998807907099</v>
      </c>
      <c r="AX1105" s="30">
        <v>50.695233139999999</v>
      </c>
      <c r="AY1105" s="30">
        <v>274.16665649414063</v>
      </c>
      <c r="AZ1105" s="30">
        <v>528</v>
      </c>
      <c r="BA1105" s="30">
        <v>82.979721069335938</v>
      </c>
      <c r="BB1105" s="148">
        <v>0.48199999999999998</v>
      </c>
      <c r="BC1105" s="30">
        <v>49.03</v>
      </c>
      <c r="BD1105" s="30">
        <v>338.3</v>
      </c>
      <c r="BE1105" s="30">
        <v>82.175773620605469</v>
      </c>
      <c r="BF1105" s="147">
        <v>0.34899999999999998</v>
      </c>
      <c r="BG1105" s="30">
        <v>48.59</v>
      </c>
      <c r="BH1105" s="30">
        <v>296.89999999999998</v>
      </c>
      <c r="BI1105" s="30">
        <v>81.632133483886719</v>
      </c>
      <c r="BJ1105" s="148">
        <v>0.41399999999999998</v>
      </c>
      <c r="BK1105" s="30">
        <v>48.391402130000003</v>
      </c>
      <c r="BL1105" s="30">
        <v>322.3</v>
      </c>
      <c r="BM1105" s="30">
        <v>80.136253356933594</v>
      </c>
      <c r="BN1105" s="148">
        <v>0.28699999999999998</v>
      </c>
      <c r="BO1105" s="30">
        <v>47.579523700000003</v>
      </c>
      <c r="BP1105" s="30">
        <v>280.3</v>
      </c>
      <c r="BQ1105" s="148">
        <v>3.5000000000000003E-2</v>
      </c>
      <c r="BR1105" s="148">
        <v>5.3999999999999999E-2</v>
      </c>
      <c r="BS1105" s="148">
        <v>2.4E-2</v>
      </c>
      <c r="BT1105" s="148">
        <v>0.83699999999999997</v>
      </c>
      <c r="BU1105" s="148">
        <v>4.2000000000000003E-2</v>
      </c>
      <c r="BV1105" s="148">
        <v>8.0000003799796104E-3</v>
      </c>
      <c r="BW1105" s="148"/>
      <c r="BX1105" s="148">
        <v>0.126</v>
      </c>
      <c r="BY1105" s="148">
        <v>0.32100000000000001</v>
      </c>
      <c r="BZ1105" s="1"/>
      <c r="CA1105" s="150">
        <v>8756.1103515625</v>
      </c>
      <c r="CB1105" s="150">
        <v>9830.64</v>
      </c>
      <c r="CC1105" s="124" t="s">
        <v>4466</v>
      </c>
      <c r="CD1105" t="s">
        <v>4633</v>
      </c>
    </row>
    <row r="1106" spans="1:82" x14ac:dyDescent="0.3">
      <c r="A1106" s="1">
        <v>810963000</v>
      </c>
      <c r="B1106" s="124" t="s">
        <v>4466</v>
      </c>
      <c r="C1106" t="s">
        <v>386</v>
      </c>
      <c r="D1106" t="s">
        <v>1596</v>
      </c>
      <c r="E1106" s="30">
        <v>83.388206481933594</v>
      </c>
      <c r="F1106" s="30">
        <v>81.073234558105469</v>
      </c>
      <c r="G1106" s="30">
        <v>82.766815185546875</v>
      </c>
      <c r="H1106" s="30">
        <v>82.09423828125</v>
      </c>
      <c r="I1106" s="1">
        <v>907</v>
      </c>
      <c r="J1106" s="1">
        <v>4</v>
      </c>
      <c r="K1106" s="1">
        <v>6</v>
      </c>
      <c r="L1106" t="s">
        <v>3868</v>
      </c>
      <c r="M1106" t="s">
        <v>3913</v>
      </c>
      <c r="N1106" t="s">
        <v>3917</v>
      </c>
      <c r="O1106" t="s">
        <v>3921</v>
      </c>
      <c r="P1106" s="148">
        <v>0.46570396423339838</v>
      </c>
      <c r="Q1106" s="30">
        <v>49.287331850000001</v>
      </c>
      <c r="R1106" s="30">
        <v>341.87725830078131</v>
      </c>
      <c r="S1106" s="1">
        <v>1433</v>
      </c>
      <c r="T1106" s="1">
        <v>767</v>
      </c>
      <c r="U1106" s="148">
        <v>0.5352407693862915</v>
      </c>
      <c r="V1106" s="148">
        <v>0.29197078943252558</v>
      </c>
      <c r="W1106" s="149">
        <v>48.323943280000002</v>
      </c>
      <c r="X1106" s="149">
        <v>297.56692504882813</v>
      </c>
      <c r="Y1106" s="1">
        <v>767</v>
      </c>
      <c r="Z1106" s="30">
        <v>83.410179138183594</v>
      </c>
      <c r="AA1106" s="148">
        <v>0.52800000000000002</v>
      </c>
      <c r="AB1106" s="30">
        <v>49.5</v>
      </c>
      <c r="AC1106" s="30">
        <v>361.7</v>
      </c>
      <c r="AD1106" s="30">
        <v>82.4642333984375</v>
      </c>
      <c r="AE1106" s="148">
        <v>0.39100000000000001</v>
      </c>
      <c r="AF1106" s="30">
        <v>49.13</v>
      </c>
      <c r="AG1106" s="30">
        <v>325.8</v>
      </c>
      <c r="AH1106" s="30">
        <v>85.813667297363281</v>
      </c>
      <c r="AI1106" s="148">
        <v>0.56499999999999995</v>
      </c>
      <c r="AJ1106" s="30">
        <v>50.31185825</v>
      </c>
      <c r="AK1106" s="30">
        <v>365.8</v>
      </c>
      <c r="AL1106" s="30">
        <v>85.115676879882813</v>
      </c>
      <c r="AM1106" s="148">
        <v>0.44600000000000001</v>
      </c>
      <c r="AN1106" s="30">
        <v>50.042394760000001</v>
      </c>
      <c r="AO1106" s="30">
        <v>337.8</v>
      </c>
      <c r="AP1106" s="148">
        <v>0.3725961446762085</v>
      </c>
      <c r="AQ1106" s="30">
        <v>48.612320910000001</v>
      </c>
      <c r="AR1106" s="30">
        <v>293.87017822265631</v>
      </c>
      <c r="AS1106" s="30">
        <v>1434</v>
      </c>
      <c r="AT1106" s="30">
        <v>769</v>
      </c>
      <c r="AU1106" s="148">
        <v>0.5352407693862915</v>
      </c>
      <c r="AV1106" s="30">
        <v>82.09423828125</v>
      </c>
      <c r="AW1106" s="148">
        <v>0.22572815418243411</v>
      </c>
      <c r="AX1106" s="30">
        <v>48.326445829999997</v>
      </c>
      <c r="AY1106" s="30">
        <v>244.6601867675781</v>
      </c>
      <c r="AZ1106" s="30">
        <v>769</v>
      </c>
      <c r="BA1106" s="30">
        <v>82.010589599609375</v>
      </c>
      <c r="BB1106" s="148">
        <v>0.46100000000000002</v>
      </c>
      <c r="BC1106" s="30">
        <v>48.56</v>
      </c>
      <c r="BD1106" s="30">
        <v>328</v>
      </c>
      <c r="BE1106" s="30">
        <v>81.972908020019531</v>
      </c>
      <c r="BF1106" s="147">
        <v>0.33300000000000002</v>
      </c>
      <c r="BG1106" s="30">
        <v>48.49</v>
      </c>
      <c r="BH1106" s="30">
        <v>286.7</v>
      </c>
      <c r="BI1106" s="30">
        <v>82.738082885742188</v>
      </c>
      <c r="BJ1106" s="148">
        <v>0.46600000000000003</v>
      </c>
      <c r="BK1106" s="30">
        <v>48.930132409999999</v>
      </c>
      <c r="BL1106" s="30">
        <v>332.4</v>
      </c>
      <c r="BM1106" s="30">
        <v>82.747894287109375</v>
      </c>
      <c r="BN1106" s="148">
        <v>0.34499999999999997</v>
      </c>
      <c r="BO1106" s="30">
        <v>48.881093290000003</v>
      </c>
      <c r="BP1106" s="30">
        <v>301.39999999999998</v>
      </c>
      <c r="BQ1106" s="148">
        <v>4.7E-2</v>
      </c>
      <c r="BR1106" s="148">
        <v>4.9000000000000002E-2</v>
      </c>
      <c r="BS1106" s="148">
        <v>3.1E-2</v>
      </c>
      <c r="BT1106" s="148">
        <v>0.81100000000000005</v>
      </c>
      <c r="BU1106" s="148">
        <v>5.6000000000000001E-2</v>
      </c>
      <c r="BV1106" s="148">
        <v>6.0000000521540642E-3</v>
      </c>
      <c r="BW1106" s="148">
        <v>2.5000000000000001E-2</v>
      </c>
      <c r="BX1106" s="148">
        <v>0.16900000000000001</v>
      </c>
      <c r="BY1106" s="148">
        <v>0.36599999999999999</v>
      </c>
      <c r="BZ1106" s="1"/>
      <c r="CA1106" s="150">
        <v>7284.64013671875</v>
      </c>
      <c r="CB1106" s="150">
        <v>9548.39</v>
      </c>
      <c r="CC1106" s="124" t="s">
        <v>4466</v>
      </c>
      <c r="CD1106" t="s">
        <v>4634</v>
      </c>
    </row>
    <row r="1107" spans="1:82" x14ac:dyDescent="0.3">
      <c r="A1107" s="1">
        <v>810974020</v>
      </c>
      <c r="B1107" s="124" t="s">
        <v>4467</v>
      </c>
      <c r="C1107" t="s">
        <v>387</v>
      </c>
      <c r="D1107" t="s">
        <v>1597</v>
      </c>
      <c r="E1107" s="30">
        <v>83.774276733398438</v>
      </c>
      <c r="F1107" s="30">
        <v>82.915603637695313</v>
      </c>
      <c r="G1107" s="30">
        <v>76.148025512695313</v>
      </c>
      <c r="H1107" s="30">
        <v>78.505546569824219</v>
      </c>
      <c r="I1107" s="1">
        <v>137</v>
      </c>
      <c r="J1107" s="1" t="s">
        <v>4733</v>
      </c>
      <c r="K1107" s="1">
        <v>8</v>
      </c>
      <c r="L1107" t="s">
        <v>3868</v>
      </c>
      <c r="M1107" t="s">
        <v>3913</v>
      </c>
      <c r="N1107" t="s">
        <v>3916</v>
      </c>
      <c r="O1107" t="s">
        <v>3923</v>
      </c>
      <c r="P1107" s="148">
        <v>0.58426964282989502</v>
      </c>
      <c r="Q1107" s="30">
        <v>49.447921829999999</v>
      </c>
      <c r="R1107" s="30">
        <v>374.15731811523438</v>
      </c>
      <c r="S1107" s="1">
        <v>141</v>
      </c>
      <c r="T1107" s="1">
        <v>101</v>
      </c>
      <c r="U1107" s="148">
        <v>0.71631205081939697</v>
      </c>
      <c r="V1107" s="148">
        <v>0.4464285671710968</v>
      </c>
      <c r="W1107" s="149">
        <v>49.087317509999998</v>
      </c>
      <c r="X1107" s="149">
        <v>337.5</v>
      </c>
      <c r="Y1107" s="1">
        <v>101</v>
      </c>
      <c r="Z1107" s="30">
        <v>90.056198120117188</v>
      </c>
      <c r="AA1107" s="148">
        <v>0.65</v>
      </c>
      <c r="AB1107" s="30">
        <v>51.7</v>
      </c>
      <c r="AC1107" s="30">
        <v>391.3</v>
      </c>
      <c r="AD1107" s="30">
        <v>90.592941284179688</v>
      </c>
      <c r="AE1107" s="148">
        <v>0.54500000000000004</v>
      </c>
      <c r="AF1107" s="30">
        <v>51.89</v>
      </c>
      <c r="AG1107" s="30">
        <v>371.4</v>
      </c>
      <c r="AH1107" s="30">
        <v>90.64520263671875</v>
      </c>
      <c r="AI1107" s="148">
        <v>0.55000000000000004</v>
      </c>
      <c r="AJ1107" s="30">
        <v>51.912131219999999</v>
      </c>
      <c r="AK1107" s="30">
        <v>374</v>
      </c>
      <c r="AL1107" s="30">
        <v>93.033821105957031</v>
      </c>
      <c r="AM1107" s="148">
        <v>0.52300000000000002</v>
      </c>
      <c r="AN1107" s="30">
        <v>52.736928290000002</v>
      </c>
      <c r="AO1107" s="30">
        <v>367.4</v>
      </c>
      <c r="AP1107" s="148">
        <v>0.46067416667938232</v>
      </c>
      <c r="AQ1107" s="30">
        <v>44.472093260000001</v>
      </c>
      <c r="AR1107" s="30">
        <v>328.08987426757813</v>
      </c>
      <c r="AS1107" s="30">
        <v>141</v>
      </c>
      <c r="AT1107" s="30">
        <v>101</v>
      </c>
      <c r="AU1107" s="148">
        <v>0.71631205081939697</v>
      </c>
      <c r="AV1107" s="30">
        <v>78.505546569824219</v>
      </c>
      <c r="AW1107" s="148">
        <v>0.3214285671710968</v>
      </c>
      <c r="AX1107" s="30">
        <v>46.269709589999998</v>
      </c>
      <c r="AY1107" s="30">
        <v>292.85714721679688</v>
      </c>
      <c r="AZ1107" s="30">
        <v>101</v>
      </c>
      <c r="BA1107" s="30">
        <v>87.846000671386719</v>
      </c>
      <c r="BB1107" s="148">
        <v>0.55299999999999994</v>
      </c>
      <c r="BC1107" s="30">
        <v>51.39</v>
      </c>
      <c r="BD1107" s="30">
        <v>358.3</v>
      </c>
      <c r="BE1107" s="30">
        <v>89.43853759765625</v>
      </c>
      <c r="BF1107" s="147">
        <v>0.50600000000000001</v>
      </c>
      <c r="BG1107" s="30">
        <v>52.17</v>
      </c>
      <c r="BH1107" s="30">
        <v>340.3</v>
      </c>
      <c r="BI1107" s="30">
        <v>92.182846069335938</v>
      </c>
      <c r="BJ1107" s="148">
        <v>0.54</v>
      </c>
      <c r="BK1107" s="30">
        <v>53.530889190000003</v>
      </c>
      <c r="BL1107" s="30">
        <v>372</v>
      </c>
      <c r="BM1107" s="30">
        <v>93.210205078125</v>
      </c>
      <c r="BN1107" s="148">
        <v>0.51800000000000002</v>
      </c>
      <c r="BO1107" s="30">
        <v>54.095235000000002</v>
      </c>
      <c r="BP1107" s="30">
        <v>362.4</v>
      </c>
      <c r="BQ1107" s="148"/>
      <c r="BR1107" s="148">
        <v>3.5999999999999997E-2</v>
      </c>
      <c r="BS1107" s="148"/>
      <c r="BT1107" s="148">
        <v>0.92700000000000005</v>
      </c>
      <c r="BU1107" s="148"/>
      <c r="BV1107" s="148">
        <v>3.5999998450279243E-2</v>
      </c>
      <c r="BW1107" s="148"/>
      <c r="BX1107" s="148">
        <v>0.219</v>
      </c>
      <c r="BY1107" s="148">
        <v>0.57500000000000007</v>
      </c>
      <c r="BZ1107" s="1"/>
      <c r="CA1107" s="150">
        <v>11537.0302734375</v>
      </c>
      <c r="CB1107" s="150">
        <v>11881.25</v>
      </c>
      <c r="CC1107" s="124" t="s">
        <v>4467</v>
      </c>
      <c r="CD1107" t="s">
        <v>4635</v>
      </c>
    </row>
    <row r="1108" spans="1:82" x14ac:dyDescent="0.3">
      <c r="A1108" s="1">
        <v>821003000</v>
      </c>
      <c r="B1108" s="124" t="s">
        <v>4468</v>
      </c>
      <c r="C1108" t="s">
        <v>388</v>
      </c>
      <c r="D1108" t="s">
        <v>1598</v>
      </c>
      <c r="E1108" s="30">
        <v>82.439292907714844</v>
      </c>
      <c r="F1108" s="30">
        <v>83.221710205078125</v>
      </c>
      <c r="G1108" s="30">
        <v>84.541786193847656</v>
      </c>
      <c r="H1108" s="30">
        <v>82.96319580078125</v>
      </c>
      <c r="I1108" s="1">
        <v>312</v>
      </c>
      <c r="J1108" s="1">
        <v>6</v>
      </c>
      <c r="K1108" s="1">
        <v>8</v>
      </c>
      <c r="L1108" t="s">
        <v>3873</v>
      </c>
      <c r="M1108" t="s">
        <v>3911</v>
      </c>
      <c r="N1108" t="s">
        <v>3917</v>
      </c>
      <c r="O1108" t="s">
        <v>3923</v>
      </c>
      <c r="P1108" s="148">
        <v>0.46551725268363953</v>
      </c>
      <c r="Q1108" s="30">
        <v>48.892617260000002</v>
      </c>
      <c r="R1108" s="30">
        <v>338.62069702148438</v>
      </c>
      <c r="S1108" s="1">
        <v>573</v>
      </c>
      <c r="T1108" s="1">
        <v>259</v>
      </c>
      <c r="U1108" s="148">
        <v>0.452006995677948</v>
      </c>
      <c r="V1108" s="148">
        <v>0.3650793731212616</v>
      </c>
      <c r="W1108" s="149">
        <v>49.214148219999998</v>
      </c>
      <c r="X1108" s="149">
        <v>300</v>
      </c>
      <c r="Y1108" s="1">
        <v>259</v>
      </c>
      <c r="Z1108" s="30">
        <v>81.89971923828125</v>
      </c>
      <c r="AA1108" s="148">
        <v>0.441</v>
      </c>
      <c r="AB1108" s="30">
        <v>49</v>
      </c>
      <c r="AC1108" s="30">
        <v>336.8</v>
      </c>
      <c r="AD1108" s="30">
        <v>81.580680847167969</v>
      </c>
      <c r="AE1108" s="148">
        <v>0.32700000000000001</v>
      </c>
      <c r="AF1108" s="30">
        <v>48.83</v>
      </c>
      <c r="AG1108" s="30">
        <v>295.89999999999998</v>
      </c>
      <c r="AH1108" s="30">
        <v>83.827667236328125</v>
      </c>
      <c r="AI1108" s="148">
        <v>0.51500000000000001</v>
      </c>
      <c r="AJ1108" s="30">
        <v>49.654067120000001</v>
      </c>
      <c r="AK1108" s="30">
        <v>352.8</v>
      </c>
      <c r="AL1108" s="30">
        <v>84.502891540527344</v>
      </c>
      <c r="AM1108" s="148">
        <v>0.33900000000000002</v>
      </c>
      <c r="AN1108" s="30">
        <v>49.83386668</v>
      </c>
      <c r="AO1108" s="30">
        <v>307.10000000000002</v>
      </c>
      <c r="AP1108" s="148">
        <v>0.35517242550849909</v>
      </c>
      <c r="AQ1108" s="30">
        <v>49.722616090000002</v>
      </c>
      <c r="AR1108" s="30">
        <v>305.17242431640631</v>
      </c>
      <c r="AS1108" s="30">
        <v>574</v>
      </c>
      <c r="AT1108" s="30">
        <v>260</v>
      </c>
      <c r="AU1108" s="148">
        <v>0.452006995677948</v>
      </c>
      <c r="AV1108" s="30">
        <v>82.96319580078125</v>
      </c>
      <c r="AW1108" s="148">
        <v>0.2142857164144516</v>
      </c>
      <c r="AX1108" s="30">
        <v>48.824461550000002</v>
      </c>
      <c r="AY1108" s="30">
        <v>254.76190185546881</v>
      </c>
      <c r="AZ1108" s="30">
        <v>260</v>
      </c>
      <c r="BA1108" s="30">
        <v>82.752899169921875</v>
      </c>
      <c r="BB1108" s="148">
        <v>0.42599999999999999</v>
      </c>
      <c r="BC1108" s="30">
        <v>48.92</v>
      </c>
      <c r="BD1108" s="30">
        <v>313.2</v>
      </c>
      <c r="BE1108" s="30">
        <v>82.906112670898438</v>
      </c>
      <c r="BF1108" s="147">
        <v>0.28100000000000003</v>
      </c>
      <c r="BG1108" s="30">
        <v>48.95</v>
      </c>
      <c r="BH1108" s="30">
        <v>270.5</v>
      </c>
      <c r="BI1108" s="30">
        <v>82.678352355957031</v>
      </c>
      <c r="BJ1108" s="148">
        <v>0.36499999999999999</v>
      </c>
      <c r="BK1108" s="30">
        <v>48.901036449999999</v>
      </c>
      <c r="BL1108" s="30">
        <v>303</v>
      </c>
      <c r="BM1108" s="30">
        <v>83.816535949707031</v>
      </c>
      <c r="BN1108" s="148">
        <v>0.24099999999999999</v>
      </c>
      <c r="BO1108" s="30">
        <v>49.413679440000003</v>
      </c>
      <c r="BP1108" s="30">
        <v>252.7</v>
      </c>
      <c r="BQ1108" s="148">
        <v>1.6E-2</v>
      </c>
      <c r="BR1108" s="148">
        <v>1.6E-2</v>
      </c>
      <c r="BS1108" s="148"/>
      <c r="BT1108" s="148">
        <v>0.92</v>
      </c>
      <c r="BU1108" s="148">
        <v>4.2000000000000003E-2</v>
      </c>
      <c r="BV1108" s="148">
        <v>6.0000000521540642E-3</v>
      </c>
      <c r="BW1108" s="148"/>
      <c r="BX1108" s="148">
        <v>0.17299999999999999</v>
      </c>
      <c r="BY1108" s="148">
        <v>0.314</v>
      </c>
      <c r="BZ1108" s="1"/>
      <c r="CA1108" s="150">
        <v>8265.0703125</v>
      </c>
      <c r="CB1108" s="150">
        <v>9445.7800000000007</v>
      </c>
      <c r="CC1108" s="124" t="s">
        <v>4468</v>
      </c>
      <c r="CD1108" t="s">
        <v>4633</v>
      </c>
    </row>
    <row r="1109" spans="1:82" x14ac:dyDescent="0.3">
      <c r="A1109" s="1">
        <v>821004020</v>
      </c>
      <c r="B1109" s="124" t="s">
        <v>4468</v>
      </c>
      <c r="C1109" t="s">
        <v>388</v>
      </c>
      <c r="D1109" t="s">
        <v>1599</v>
      </c>
      <c r="E1109" s="30">
        <v>89.526756286621094</v>
      </c>
      <c r="F1109" s="30">
        <v>89.020843505859375</v>
      </c>
      <c r="G1109" s="30">
        <v>85.46124267578125</v>
      </c>
      <c r="H1109" s="30">
        <v>86.396476745605469</v>
      </c>
      <c r="I1109" s="1">
        <v>467</v>
      </c>
      <c r="J1109" s="1" t="s">
        <v>4733</v>
      </c>
      <c r="K1109" s="1">
        <v>5</v>
      </c>
      <c r="L1109" t="s">
        <v>3873</v>
      </c>
      <c r="M1109" t="s">
        <v>3911</v>
      </c>
      <c r="N1109" t="s">
        <v>3917</v>
      </c>
      <c r="O1109" t="s">
        <v>3923</v>
      </c>
      <c r="P1109" s="148">
        <v>0.50251257419586182</v>
      </c>
      <c r="Q1109" s="30">
        <v>51.840740930000003</v>
      </c>
      <c r="R1109" s="30">
        <v>348.74371337890631</v>
      </c>
      <c r="S1109" s="1">
        <v>222</v>
      </c>
      <c r="T1109" s="1">
        <v>115</v>
      </c>
      <c r="U1109" s="148">
        <v>0.51801800727844238</v>
      </c>
      <c r="V1109" s="148">
        <v>0.34653463959693909</v>
      </c>
      <c r="W1109" s="149">
        <v>51.616976630000003</v>
      </c>
      <c r="X1109" s="149">
        <v>307.92080688476563</v>
      </c>
      <c r="Y1109" s="1">
        <v>115</v>
      </c>
      <c r="Z1109" s="30">
        <v>89.149925231933594</v>
      </c>
      <c r="AA1109" s="148">
        <v>0.55500000000000005</v>
      </c>
      <c r="AB1109" s="30">
        <v>51.4</v>
      </c>
      <c r="AC1109" s="30">
        <v>352.9</v>
      </c>
      <c r="AD1109" s="30">
        <v>89.031990051269531</v>
      </c>
      <c r="AE1109" s="148">
        <v>0.41499999999999998</v>
      </c>
      <c r="AF1109" s="30">
        <v>51.36</v>
      </c>
      <c r="AG1109" s="30">
        <v>309.8</v>
      </c>
      <c r="AH1109" s="30">
        <v>85.814743041992188</v>
      </c>
      <c r="AI1109" s="148">
        <v>0.52400000000000002</v>
      </c>
      <c r="AJ1109" s="30">
        <v>50.312215100000003</v>
      </c>
      <c r="AK1109" s="30">
        <v>347.2</v>
      </c>
      <c r="AL1109" s="30">
        <v>86.232521057128906</v>
      </c>
      <c r="AM1109" s="148">
        <v>0.35</v>
      </c>
      <c r="AN1109" s="30">
        <v>50.422456619999998</v>
      </c>
      <c r="AO1109" s="30">
        <v>304.89999999999998</v>
      </c>
      <c r="AP1109" s="148">
        <v>0.35175880789756769</v>
      </c>
      <c r="AQ1109" s="30">
        <v>50.297760250000003</v>
      </c>
      <c r="AR1109" s="30">
        <v>306.0301513671875</v>
      </c>
      <c r="AS1109" s="30">
        <v>221</v>
      </c>
      <c r="AT1109" s="30">
        <v>114</v>
      </c>
      <c r="AU1109" s="148">
        <v>0.51801800727844238</v>
      </c>
      <c r="AV1109" s="30">
        <v>86.396476745605469</v>
      </c>
      <c r="AW1109" s="148">
        <v>0.19801980257034299</v>
      </c>
      <c r="AX1109" s="30">
        <v>50.792134419999996</v>
      </c>
      <c r="AY1109" s="30">
        <v>260.39602661132813</v>
      </c>
      <c r="AZ1109" s="30">
        <v>114</v>
      </c>
      <c r="BA1109" s="30">
        <v>83.928230285644531</v>
      </c>
      <c r="BB1109" s="148">
        <v>0.53299999999999992</v>
      </c>
      <c r="BC1109" s="30">
        <v>49.49</v>
      </c>
      <c r="BD1109" s="30">
        <v>343.6</v>
      </c>
      <c r="BE1109" s="30">
        <v>85.847732543945313</v>
      </c>
      <c r="BF1109" s="147">
        <v>0.41499999999999998</v>
      </c>
      <c r="BG1109" s="30">
        <v>50.4</v>
      </c>
      <c r="BH1109" s="30">
        <v>308.10000000000002</v>
      </c>
      <c r="BI1109" s="30">
        <v>81.800636291503906</v>
      </c>
      <c r="BJ1109" s="148">
        <v>0.496</v>
      </c>
      <c r="BK1109" s="30">
        <v>48.473481540000002</v>
      </c>
      <c r="BL1109" s="30">
        <v>329.3</v>
      </c>
      <c r="BM1109" s="30">
        <v>82.686721801757813</v>
      </c>
      <c r="BN1109" s="148">
        <v>0.38500000000000001</v>
      </c>
      <c r="BO1109" s="30">
        <v>48.850606790000001</v>
      </c>
      <c r="BP1109" s="30">
        <v>290.2</v>
      </c>
      <c r="BQ1109" s="148">
        <v>1.7000000000000001E-2</v>
      </c>
      <c r="BR1109" s="148">
        <v>3.9E-2</v>
      </c>
      <c r="BS1109" s="148"/>
      <c r="BT1109" s="148">
        <v>0.83699999999999997</v>
      </c>
      <c r="BU1109" s="148">
        <v>9.9000000000000005E-2</v>
      </c>
      <c r="BV1109" s="148">
        <v>8.999999612569809E-3</v>
      </c>
      <c r="BW1109" s="148">
        <v>1.0999999999999999E-2</v>
      </c>
      <c r="BX1109" s="148">
        <v>0.19700000000000001</v>
      </c>
      <c r="BY1109" s="148">
        <v>0.41899999999999998</v>
      </c>
      <c r="BZ1109" s="1"/>
      <c r="CA1109" s="150">
        <v>10068.9599609375</v>
      </c>
      <c r="CB1109" s="150">
        <v>11229.49</v>
      </c>
      <c r="CC1109" s="124" t="s">
        <v>4468</v>
      </c>
      <c r="CD1109" t="s">
        <v>4634</v>
      </c>
    </row>
    <row r="1110" spans="1:82" x14ac:dyDescent="0.3">
      <c r="A1110" s="1">
        <v>821004060</v>
      </c>
      <c r="B1110" s="124" t="s">
        <v>4468</v>
      </c>
      <c r="C1110" t="s">
        <v>388</v>
      </c>
      <c r="D1110" t="s">
        <v>1600</v>
      </c>
      <c r="E1110" s="30">
        <v>83.353179931640625</v>
      </c>
      <c r="F1110" s="30">
        <v>84.582557678222656</v>
      </c>
      <c r="G1110" s="30">
        <v>85.631599426269531</v>
      </c>
      <c r="H1110" s="30">
        <v>86.968727111816406</v>
      </c>
      <c r="I1110" s="1">
        <v>112</v>
      </c>
      <c r="J1110" s="1" t="s">
        <v>3981</v>
      </c>
      <c r="K1110" s="1">
        <v>5</v>
      </c>
      <c r="L1110" t="s">
        <v>3873</v>
      </c>
      <c r="M1110" t="s">
        <v>3911</v>
      </c>
      <c r="N1110" t="s">
        <v>3917</v>
      </c>
      <c r="O1110" t="s">
        <v>3923</v>
      </c>
      <c r="P1110" s="148">
        <v>0.625</v>
      </c>
      <c r="Q1110" s="30">
        <v>49.272761629999998</v>
      </c>
      <c r="R1110" s="30"/>
      <c r="S1110" s="1">
        <v>53</v>
      </c>
      <c r="T1110" s="1">
        <v>21</v>
      </c>
      <c r="U1110" s="148">
        <v>0.39622640609741211</v>
      </c>
      <c r="V1110" s="148">
        <v>0.6111111044883728</v>
      </c>
      <c r="W1110" s="149">
        <v>49.778005630000003</v>
      </c>
      <c r="X1110" s="149"/>
      <c r="Y1110" s="1">
        <v>21</v>
      </c>
      <c r="Z1110" s="30">
        <v>82.805992126464844</v>
      </c>
      <c r="AA1110" s="148">
        <v>0.71400000000000008</v>
      </c>
      <c r="AB1110" s="30">
        <v>49.3</v>
      </c>
      <c r="AC1110" s="30">
        <v>400</v>
      </c>
      <c r="AD1110" s="30">
        <v>79.990280151367188</v>
      </c>
      <c r="AE1110" s="148">
        <v>0.61099999999999999</v>
      </c>
      <c r="AF1110" s="30">
        <v>48.29</v>
      </c>
      <c r="AG1110" s="30">
        <v>383.3</v>
      </c>
      <c r="AH1110" s="30">
        <v>82.269096374511719</v>
      </c>
      <c r="AI1110" s="148">
        <v>0.621</v>
      </c>
      <c r="AJ1110" s="30">
        <v>49.13784879</v>
      </c>
      <c r="AK1110" s="30">
        <v>372.4</v>
      </c>
      <c r="AL1110" s="30">
        <v>79.107208251953125</v>
      </c>
      <c r="AM1110" s="148">
        <v>0.42899999999999999</v>
      </c>
      <c r="AN1110" s="30">
        <v>47.997722979999999</v>
      </c>
      <c r="AO1110" s="30">
        <v>321.39999999999998</v>
      </c>
      <c r="AP1110" s="148">
        <v>0.72916668653488159</v>
      </c>
      <c r="AQ1110" s="30">
        <v>50.404321469999999</v>
      </c>
      <c r="AR1110" s="30">
        <v>379.16665649414063</v>
      </c>
      <c r="AS1110" s="30">
        <v>53</v>
      </c>
      <c r="AT1110" s="30">
        <v>21</v>
      </c>
      <c r="AU1110" s="148">
        <v>0.39622640609741211</v>
      </c>
      <c r="AV1110" s="30">
        <v>86.968727111816406</v>
      </c>
      <c r="AW1110" s="148">
        <v>0.77777779102325439</v>
      </c>
      <c r="AX1110" s="30">
        <v>51.12009819</v>
      </c>
      <c r="AY1110" s="30"/>
      <c r="AZ1110" s="30">
        <v>21</v>
      </c>
      <c r="BA1110" s="30">
        <v>88.691413879394531</v>
      </c>
      <c r="BB1110" s="148">
        <v>0.73499999999999999</v>
      </c>
      <c r="BC1110" s="30">
        <v>51.8</v>
      </c>
      <c r="BD1110" s="30">
        <v>400</v>
      </c>
      <c r="BE1110" s="30">
        <v>87.00408935546875</v>
      </c>
      <c r="BF1110" s="147">
        <v>0.61099999999999999</v>
      </c>
      <c r="BG1110" s="30">
        <v>50.97</v>
      </c>
      <c r="BH1110" s="30">
        <v>361.1</v>
      </c>
      <c r="BI1110" s="30">
        <v>87.415756225585938</v>
      </c>
      <c r="BJ1110" s="148">
        <v>0.74099999999999999</v>
      </c>
      <c r="BK1110" s="30">
        <v>51.208731239999999</v>
      </c>
      <c r="BL1110" s="30">
        <v>398.3</v>
      </c>
      <c r="BM1110" s="30">
        <v>86.855758666992188</v>
      </c>
      <c r="BN1110" s="148">
        <v>0.53600000000000003</v>
      </c>
      <c r="BO1110" s="30">
        <v>50.928345550000003</v>
      </c>
      <c r="BP1110" s="30">
        <v>342.9</v>
      </c>
      <c r="BQ1110" s="148"/>
      <c r="BR1110" s="148"/>
      <c r="BS1110" s="148"/>
      <c r="BT1110" s="148">
        <v>0.90200000000000002</v>
      </c>
      <c r="BU1110" s="148">
        <v>8.8999999999999996E-2</v>
      </c>
      <c r="BV1110" s="148">
        <v>8.999999612569809E-3</v>
      </c>
      <c r="BW1110" s="148"/>
      <c r="BX1110" s="148">
        <v>7.1000000000000008E-2</v>
      </c>
      <c r="BY1110" s="148">
        <v>0.39100000000000001</v>
      </c>
      <c r="BZ1110" s="1"/>
      <c r="CA1110" s="150">
        <v>8932.990234375</v>
      </c>
      <c r="CB1110" s="150">
        <v>9844.7999999999993</v>
      </c>
      <c r="CC1110" s="124" t="s">
        <v>4468</v>
      </c>
      <c r="CD1110" t="s">
        <v>4634</v>
      </c>
    </row>
    <row r="1111" spans="1:82" x14ac:dyDescent="0.3">
      <c r="A1111" s="1">
        <v>821011050</v>
      </c>
      <c r="B1111" s="124" t="s">
        <v>4469</v>
      </c>
      <c r="C1111" t="s">
        <v>389</v>
      </c>
      <c r="D1111" t="s">
        <v>1601</v>
      </c>
      <c r="E1111" s="30">
        <v>84.878700256347656</v>
      </c>
      <c r="F1111" s="30">
        <v>86.990219116210938</v>
      </c>
      <c r="G1111" s="30">
        <v>85.731681823730469</v>
      </c>
      <c r="H1111" s="30">
        <v>88.9447021484375</v>
      </c>
      <c r="I1111" s="1">
        <v>207</v>
      </c>
      <c r="J1111" s="1">
        <v>7</v>
      </c>
      <c r="K1111" s="1">
        <v>12</v>
      </c>
      <c r="L1111" t="s">
        <v>3873</v>
      </c>
      <c r="M1111" t="s">
        <v>3911</v>
      </c>
      <c r="N1111" t="s">
        <v>3917</v>
      </c>
      <c r="O1111" t="s">
        <v>3923</v>
      </c>
      <c r="P1111" s="148">
        <v>0.32653060555458069</v>
      </c>
      <c r="Q1111" s="30">
        <v>49.907322129999997</v>
      </c>
      <c r="R1111" s="30">
        <v>312.24490356445313</v>
      </c>
      <c r="S1111" s="1">
        <v>123</v>
      </c>
      <c r="T1111" s="1">
        <v>51</v>
      </c>
      <c r="U1111" s="148">
        <v>0.41463413834571838</v>
      </c>
      <c r="V1111" s="148">
        <v>0.23684211075305939</v>
      </c>
      <c r="W1111" s="149">
        <v>50.775600969999999</v>
      </c>
      <c r="X1111" s="149"/>
      <c r="Y1111" s="1">
        <v>51</v>
      </c>
      <c r="Z1111" s="30">
        <v>89.149925231933594</v>
      </c>
      <c r="AA1111" s="148">
        <v>0.42499999999999999</v>
      </c>
      <c r="AB1111" s="30">
        <v>51.4</v>
      </c>
      <c r="AC1111" s="30">
        <v>343.4</v>
      </c>
      <c r="AD1111" s="30">
        <v>89.768287658691406</v>
      </c>
      <c r="AE1111" s="148">
        <v>0.23400000000000001</v>
      </c>
      <c r="AF1111" s="30">
        <v>51.61</v>
      </c>
      <c r="AG1111" s="30">
        <v>310.60000000000002</v>
      </c>
      <c r="AH1111" s="30">
        <v>88.162666320800781</v>
      </c>
      <c r="AI1111" s="148">
        <v>0.32600000000000001</v>
      </c>
      <c r="AJ1111" s="30">
        <v>51.089881169999998</v>
      </c>
      <c r="AK1111" s="30">
        <v>305.3</v>
      </c>
      <c r="AL1111" s="30">
        <v>86.613548278808594</v>
      </c>
      <c r="AM1111" s="148">
        <v>0.23799999999999999</v>
      </c>
      <c r="AN1111" s="30">
        <v>50.552118440000001</v>
      </c>
      <c r="AO1111" s="30">
        <v>276.2</v>
      </c>
      <c r="AP1111" s="148">
        <v>0.26136362552642822</v>
      </c>
      <c r="AQ1111" s="30">
        <v>50.466923489999999</v>
      </c>
      <c r="AR1111" s="30"/>
      <c r="AS1111" s="30">
        <v>123</v>
      </c>
      <c r="AT1111" s="30">
        <v>51</v>
      </c>
      <c r="AU1111" s="148">
        <v>0.41463413834571838</v>
      </c>
      <c r="AV1111" s="30">
        <v>88.9447021484375</v>
      </c>
      <c r="AW1111" s="148">
        <v>0.25</v>
      </c>
      <c r="AX1111" s="30">
        <v>52.252563690000002</v>
      </c>
      <c r="AY1111" s="30"/>
      <c r="AZ1111" s="30">
        <v>51</v>
      </c>
      <c r="BA1111" s="30">
        <v>90.815254211425781</v>
      </c>
      <c r="BB1111" s="148">
        <v>0.45200000000000001</v>
      </c>
      <c r="BC1111" s="30">
        <v>52.83</v>
      </c>
      <c r="BD1111" s="30">
        <v>321.39999999999998</v>
      </c>
      <c r="BE1111" s="30">
        <v>90.676048278808594</v>
      </c>
      <c r="BF1111" s="147">
        <v>0.28299999999999997</v>
      </c>
      <c r="BG1111" s="30">
        <v>52.78</v>
      </c>
      <c r="BH1111" s="30">
        <v>286.8</v>
      </c>
      <c r="BI1111" s="30">
        <v>92.656318664550781</v>
      </c>
      <c r="BJ1111" s="148">
        <v>0.3</v>
      </c>
      <c r="BK1111" s="30">
        <v>53.761527989999998</v>
      </c>
      <c r="BL1111" s="30">
        <v>298</v>
      </c>
      <c r="BM1111" s="30">
        <v>91.603179931640625</v>
      </c>
      <c r="BN1111" s="148">
        <v>0.22</v>
      </c>
      <c r="BO1111" s="30">
        <v>53.2943353</v>
      </c>
      <c r="BP1111" s="30">
        <v>280</v>
      </c>
      <c r="BQ1111" s="148"/>
      <c r="BR1111" s="148"/>
      <c r="BS1111" s="148"/>
      <c r="BT1111" s="148">
        <v>0.94700000000000006</v>
      </c>
      <c r="BU1111" s="148"/>
      <c r="BV1111" s="148">
        <v>5.299999937415123E-2</v>
      </c>
      <c r="BW1111" s="148"/>
      <c r="BX1111" s="148">
        <v>5.2999999999999999E-2</v>
      </c>
      <c r="BY1111" s="148">
        <v>0.32600000000000001</v>
      </c>
      <c r="BZ1111" s="1"/>
      <c r="CA1111" s="150">
        <v>9903.669921875</v>
      </c>
      <c r="CB1111" s="150">
        <v>11201</v>
      </c>
      <c r="CC1111" s="124" t="s">
        <v>4469</v>
      </c>
      <c r="CD1111" t="s">
        <v>4633</v>
      </c>
    </row>
    <row r="1112" spans="1:82" x14ac:dyDescent="0.3">
      <c r="A1112" s="1">
        <v>821014020</v>
      </c>
      <c r="B1112" s="124" t="s">
        <v>4469</v>
      </c>
      <c r="C1112" t="s">
        <v>389</v>
      </c>
      <c r="D1112" t="s">
        <v>1602</v>
      </c>
      <c r="E1112" s="30">
        <v>85.413398742675781</v>
      </c>
      <c r="F1112" s="30">
        <v>83.834236145019531</v>
      </c>
      <c r="G1112" s="30">
        <v>78.912445068359375</v>
      </c>
      <c r="H1112" s="30">
        <v>80.7725830078125</v>
      </c>
      <c r="I1112" s="1">
        <v>203</v>
      </c>
      <c r="J1112" s="1" t="s">
        <v>4733</v>
      </c>
      <c r="K1112" s="1">
        <v>6</v>
      </c>
      <c r="L1112" t="s">
        <v>3873</v>
      </c>
      <c r="M1112" t="s">
        <v>3911</v>
      </c>
      <c r="N1112" t="s">
        <v>3917</v>
      </c>
      <c r="O1112" t="s">
        <v>3923</v>
      </c>
      <c r="P1112" s="148">
        <v>0.50420171022415161</v>
      </c>
      <c r="Q1112" s="30">
        <v>50.129736479999998</v>
      </c>
      <c r="R1112" s="30">
        <v>352.100830078125</v>
      </c>
      <c r="S1112" s="1">
        <v>133</v>
      </c>
      <c r="T1112" s="1">
        <v>60</v>
      </c>
      <c r="U1112" s="148">
        <v>0.45112782716751099</v>
      </c>
      <c r="V1112" s="148">
        <v>0.26530611515045172</v>
      </c>
      <c r="W1112" s="149">
        <v>49.4679462</v>
      </c>
      <c r="X1112" s="149"/>
      <c r="Y1112" s="1">
        <v>60</v>
      </c>
      <c r="Z1112" s="30">
        <v>79.785079956054688</v>
      </c>
      <c r="AA1112" s="148">
        <v>0.56200000000000006</v>
      </c>
      <c r="AB1112" s="30">
        <v>48.3</v>
      </c>
      <c r="AC1112" s="30">
        <v>375.2</v>
      </c>
      <c r="AD1112" s="30">
        <v>82.640945434570313</v>
      </c>
      <c r="AE1112" s="148">
        <v>0.58799999999999997</v>
      </c>
      <c r="AF1112" s="30">
        <v>49.19</v>
      </c>
      <c r="AG1112" s="30">
        <v>376.5</v>
      </c>
      <c r="AH1112" s="30">
        <v>76.545967102050781</v>
      </c>
      <c r="AI1112" s="148">
        <v>0.504</v>
      </c>
      <c r="AJ1112" s="30">
        <v>47.242269149999998</v>
      </c>
      <c r="AK1112" s="30">
        <v>345.5</v>
      </c>
      <c r="AL1112" s="30">
        <v>78.151268005371094</v>
      </c>
      <c r="AM1112" s="148">
        <v>0.42599999999999999</v>
      </c>
      <c r="AN1112" s="30">
        <v>47.672418360000002</v>
      </c>
      <c r="AO1112" s="30">
        <v>318</v>
      </c>
      <c r="AP1112" s="148">
        <v>0.43697479367256159</v>
      </c>
      <c r="AQ1112" s="30">
        <v>46.201313810000002</v>
      </c>
      <c r="AR1112" s="30">
        <v>317.64706420898438</v>
      </c>
      <c r="AS1112" s="30">
        <v>133</v>
      </c>
      <c r="AT1112" s="30">
        <v>60</v>
      </c>
      <c r="AU1112" s="148">
        <v>0.45112782716751099</v>
      </c>
      <c r="AV1112" s="30">
        <v>80.7725830078125</v>
      </c>
      <c r="AW1112" s="148">
        <v>0.26530611515045172</v>
      </c>
      <c r="AX1112" s="30">
        <v>47.568984579999999</v>
      </c>
      <c r="AY1112" s="30">
        <v>261.2244873046875</v>
      </c>
      <c r="AZ1112" s="30">
        <v>60</v>
      </c>
      <c r="BA1112" s="30">
        <v>81.453849792480469</v>
      </c>
      <c r="BB1112" s="148">
        <v>0.56200000000000006</v>
      </c>
      <c r="BC1112" s="30">
        <v>48.29</v>
      </c>
      <c r="BD1112" s="30">
        <v>351.4</v>
      </c>
      <c r="BE1112" s="30">
        <v>83.737876892089844</v>
      </c>
      <c r="BF1112" s="147">
        <v>0.49</v>
      </c>
      <c r="BG1112" s="30">
        <v>49.36</v>
      </c>
      <c r="BH1112" s="30">
        <v>327.5</v>
      </c>
      <c r="BI1112" s="30">
        <v>79.686813354492188</v>
      </c>
      <c r="BJ1112" s="148">
        <v>0.45500000000000002</v>
      </c>
      <c r="BK1112" s="30">
        <v>47.443792700000003</v>
      </c>
      <c r="BL1112" s="30">
        <v>332.2</v>
      </c>
      <c r="BM1112" s="30">
        <v>80.429412841796875</v>
      </c>
      <c r="BN1112" s="148">
        <v>0.36099999999999999</v>
      </c>
      <c r="BO1112" s="30">
        <v>47.7256249</v>
      </c>
      <c r="BP1112" s="30">
        <v>304.89999999999998</v>
      </c>
      <c r="BQ1112" s="148"/>
      <c r="BR1112" s="148"/>
      <c r="BS1112" s="148"/>
      <c r="BT1112" s="148">
        <v>0.96099999999999997</v>
      </c>
      <c r="BU1112" s="148"/>
      <c r="BV1112" s="148">
        <v>3.9000000804662698E-2</v>
      </c>
      <c r="BW1112" s="148"/>
      <c r="BX1112" s="148">
        <v>0.13800000000000001</v>
      </c>
      <c r="BY1112" s="148">
        <v>0.38300000000000001</v>
      </c>
      <c r="BZ1112" s="1"/>
      <c r="CA1112" s="150">
        <v>9466.0595703125</v>
      </c>
      <c r="CB1112" s="150">
        <v>10232.280000000001</v>
      </c>
      <c r="CC1112" s="124" t="s">
        <v>4469</v>
      </c>
      <c r="CD1112" t="s">
        <v>4634</v>
      </c>
    </row>
    <row r="1113" spans="1:82" x14ac:dyDescent="0.3">
      <c r="A1113" s="1">
        <v>821054020</v>
      </c>
      <c r="B1113" s="124" t="s">
        <v>4470</v>
      </c>
      <c r="C1113" t="s">
        <v>390</v>
      </c>
      <c r="D1113" t="s">
        <v>1603</v>
      </c>
      <c r="E1113" s="30">
        <v>95.7745361328125</v>
      </c>
      <c r="F1113" s="30">
        <v>92.642799377441406</v>
      </c>
      <c r="G1113" s="30">
        <v>87.929855346679688</v>
      </c>
      <c r="H1113" s="30">
        <v>86.35968017578125</v>
      </c>
      <c r="I1113" s="1">
        <v>49</v>
      </c>
      <c r="J1113" s="1" t="s">
        <v>4733</v>
      </c>
      <c r="K1113" s="1">
        <v>8</v>
      </c>
      <c r="L1113" t="s">
        <v>3873</v>
      </c>
      <c r="M1113" t="s">
        <v>3911</v>
      </c>
      <c r="N1113" t="s">
        <v>3916</v>
      </c>
      <c r="O1113" t="s">
        <v>3921</v>
      </c>
      <c r="P1113" s="148">
        <v>0.76923078298568726</v>
      </c>
      <c r="Q1113" s="30">
        <v>54.439584359999998</v>
      </c>
      <c r="R1113" s="30"/>
      <c r="S1113" s="1">
        <v>41</v>
      </c>
      <c r="T1113" s="1">
        <v>26</v>
      </c>
      <c r="U1113" s="148">
        <v>0.63414633274078369</v>
      </c>
      <c r="V1113" s="148">
        <v>0.5</v>
      </c>
      <c r="W1113" s="149">
        <v>53.11770688</v>
      </c>
      <c r="X1113" s="149"/>
      <c r="Y1113" s="1">
        <v>26</v>
      </c>
      <c r="Z1113" s="30">
        <v>93.077117919921875</v>
      </c>
      <c r="AA1113" s="148">
        <v>0.64500000000000002</v>
      </c>
      <c r="AB1113" s="30">
        <v>52.7</v>
      </c>
      <c r="AC1113" s="30">
        <v>383.9</v>
      </c>
      <c r="AD1113" s="30">
        <v>92.242240905761719</v>
      </c>
      <c r="AE1113" s="148">
        <v>0.47599999999999998</v>
      </c>
      <c r="AF1113" s="30">
        <v>52.45</v>
      </c>
      <c r="AG1113" s="30">
        <v>352.4</v>
      </c>
      <c r="AH1113" s="30">
        <v>81.200843811035156</v>
      </c>
      <c r="AI1113" s="148">
        <v>0.64500000000000002</v>
      </c>
      <c r="AJ1113" s="30">
        <v>48.784029089999997</v>
      </c>
      <c r="AK1113" s="30">
        <v>358.1</v>
      </c>
      <c r="AL1113" s="30">
        <v>82.136070251464844</v>
      </c>
      <c r="AM1113" s="148">
        <v>0.5</v>
      </c>
      <c r="AN1113" s="30">
        <v>49.028440330000002</v>
      </c>
      <c r="AO1113" s="30">
        <v>311.10000000000002</v>
      </c>
      <c r="AP1113" s="148">
        <v>0.76923078298568726</v>
      </c>
      <c r="AQ1113" s="30">
        <v>51.841942690000003</v>
      </c>
      <c r="AR1113" s="30"/>
      <c r="AS1113" s="30">
        <v>41</v>
      </c>
      <c r="AT1113" s="30">
        <v>26</v>
      </c>
      <c r="AU1113" s="148">
        <v>0.63414633274078369</v>
      </c>
      <c r="AV1113" s="30">
        <v>86.35968017578125</v>
      </c>
      <c r="AW1113" s="148"/>
      <c r="AX1113" s="30">
        <v>50.771044670000002</v>
      </c>
      <c r="AY1113" s="30"/>
      <c r="AZ1113" s="30">
        <v>26</v>
      </c>
      <c r="BA1113" s="30">
        <v>88.876991271972656</v>
      </c>
      <c r="BB1113" s="148">
        <v>0.61299999999999999</v>
      </c>
      <c r="BC1113" s="30">
        <v>51.89</v>
      </c>
      <c r="BD1113" s="30">
        <v>358.1</v>
      </c>
      <c r="BE1113" s="30">
        <v>88.282173156738281</v>
      </c>
      <c r="BF1113" s="147">
        <v>0.42899999999999999</v>
      </c>
      <c r="BG1113" s="30">
        <v>51.6</v>
      </c>
      <c r="BH1113" s="30">
        <v>304.8</v>
      </c>
      <c r="BI1113" s="30">
        <v>74.640457153320313</v>
      </c>
      <c r="BJ1113" s="148">
        <v>0.48399999999999999</v>
      </c>
      <c r="BK1113" s="30">
        <v>44.98560063</v>
      </c>
      <c r="BL1113" s="30">
        <v>332.3</v>
      </c>
      <c r="BM1113" s="30">
        <v>77.059822082519531</v>
      </c>
      <c r="BN1113" s="148">
        <v>0.222</v>
      </c>
      <c r="BO1113" s="30">
        <v>46.046311289999998</v>
      </c>
      <c r="BP1113" s="30">
        <v>272.2</v>
      </c>
      <c r="BQ1113" s="148"/>
      <c r="BR1113" s="148"/>
      <c r="BS1113" s="148"/>
      <c r="BT1113" s="148">
        <v>0.93900000000000006</v>
      </c>
      <c r="BU1113" s="148"/>
      <c r="BV1113" s="148">
        <v>6.1000000685453408E-2</v>
      </c>
      <c r="BW1113" s="148"/>
      <c r="BX1113" s="148">
        <v>0.14299999999999999</v>
      </c>
      <c r="BY1113" s="148">
        <v>0.436</v>
      </c>
      <c r="BZ1113" s="1"/>
      <c r="CA1113" s="150">
        <v>17819.91015625</v>
      </c>
      <c r="CB1113" s="150">
        <v>18707.79</v>
      </c>
      <c r="CC1113" s="124" t="s">
        <v>4470</v>
      </c>
      <c r="CD1113" t="s">
        <v>4635</v>
      </c>
    </row>
    <row r="1114" spans="1:82" x14ac:dyDescent="0.3">
      <c r="A1114" s="1">
        <v>821083000</v>
      </c>
      <c r="B1114" s="124" t="s">
        <v>4471</v>
      </c>
      <c r="C1114" t="s">
        <v>391</v>
      </c>
      <c r="D1114" t="s">
        <v>1604</v>
      </c>
      <c r="E1114" s="30">
        <v>87.786705017089844</v>
      </c>
      <c r="F1114" s="30">
        <v>86.724945068359375</v>
      </c>
      <c r="G1114" s="30">
        <v>90.924324035644531</v>
      </c>
      <c r="H1114" s="30">
        <v>91.007614135742188</v>
      </c>
      <c r="I1114" s="1">
        <v>157</v>
      </c>
      <c r="J1114" s="1">
        <v>6</v>
      </c>
      <c r="K1114" s="1">
        <v>8</v>
      </c>
      <c r="L1114" t="s">
        <v>3873</v>
      </c>
      <c r="M1114" t="s">
        <v>3911</v>
      </c>
      <c r="N1114" t="s">
        <v>3917</v>
      </c>
      <c r="O1114" t="s">
        <v>3923</v>
      </c>
      <c r="P1114" s="148">
        <v>0.42953020334243769</v>
      </c>
      <c r="Q1114" s="30">
        <v>51.116944099999998</v>
      </c>
      <c r="R1114" s="30">
        <v>327.51678466796881</v>
      </c>
      <c r="S1114" s="1">
        <v>306</v>
      </c>
      <c r="T1114" s="1">
        <v>206</v>
      </c>
      <c r="U1114" s="148">
        <v>0.67320263385772705</v>
      </c>
      <c r="V1114" s="148">
        <v>0.37113401293754578</v>
      </c>
      <c r="W1114" s="149">
        <v>50.665686770000001</v>
      </c>
      <c r="X1114" s="149">
        <v>302.06185913085938</v>
      </c>
      <c r="Y1114" s="1">
        <v>206</v>
      </c>
      <c r="Z1114" s="30">
        <v>83.712272644042969</v>
      </c>
      <c r="AA1114" s="148">
        <v>0.33800000000000002</v>
      </c>
      <c r="AB1114" s="30">
        <v>49.6</v>
      </c>
      <c r="AC1114" s="30">
        <v>311.89999999999998</v>
      </c>
      <c r="AD1114" s="30">
        <v>83.907371520996094</v>
      </c>
      <c r="AE1114" s="148">
        <v>0.28399999999999997</v>
      </c>
      <c r="AF1114" s="30">
        <v>49.62</v>
      </c>
      <c r="AG1114" s="30">
        <v>292.2</v>
      </c>
      <c r="AH1114" s="30">
        <v>88.852195739746094</v>
      </c>
      <c r="AI1114" s="148">
        <v>0.39200000000000002</v>
      </c>
      <c r="AJ1114" s="30">
        <v>51.318261249999999</v>
      </c>
      <c r="AK1114" s="30">
        <v>317.60000000000002</v>
      </c>
      <c r="AL1114" s="30">
        <v>89.99462890625</v>
      </c>
      <c r="AM1114" s="148">
        <v>0.34200000000000003</v>
      </c>
      <c r="AN1114" s="30">
        <v>51.70269596</v>
      </c>
      <c r="AO1114" s="30">
        <v>306.3</v>
      </c>
      <c r="AP1114" s="148">
        <v>0.40268456935882568</v>
      </c>
      <c r="AQ1114" s="30">
        <v>53.715059429999997</v>
      </c>
      <c r="AR1114" s="30">
        <v>303.355712890625</v>
      </c>
      <c r="AS1114" s="30">
        <v>307</v>
      </c>
      <c r="AT1114" s="30">
        <v>207</v>
      </c>
      <c r="AU1114" s="148">
        <v>0.67320263385772705</v>
      </c>
      <c r="AV1114" s="30">
        <v>91.007614135742188</v>
      </c>
      <c r="AW1114" s="148">
        <v>0.28865978121757507</v>
      </c>
      <c r="AX1114" s="30">
        <v>53.434855399999996</v>
      </c>
      <c r="AY1114" s="30"/>
      <c r="AZ1114" s="30">
        <v>207</v>
      </c>
      <c r="BA1114" s="30">
        <v>85.680915832519531</v>
      </c>
      <c r="BB1114" s="148">
        <v>0.29799999999999999</v>
      </c>
      <c r="BC1114" s="30">
        <v>50.34</v>
      </c>
      <c r="BD1114" s="30">
        <v>275.5</v>
      </c>
      <c r="BE1114" s="30">
        <v>86.233184814453125</v>
      </c>
      <c r="BF1114" s="147">
        <v>0.23499999999999999</v>
      </c>
      <c r="BG1114" s="30">
        <v>50.59</v>
      </c>
      <c r="BH1114" s="30">
        <v>255.9</v>
      </c>
      <c r="BI1114" s="30">
        <v>85.36456298828125</v>
      </c>
      <c r="BJ1114" s="148">
        <v>0.30099999999999999</v>
      </c>
      <c r="BK1114" s="30">
        <v>50.209549510000002</v>
      </c>
      <c r="BL1114" s="30">
        <v>290.8</v>
      </c>
      <c r="BM1114" s="30">
        <v>86.25653076171875</v>
      </c>
      <c r="BN1114" s="148">
        <v>0.22500000000000001</v>
      </c>
      <c r="BO1114" s="30">
        <v>50.629705790000003</v>
      </c>
      <c r="BP1114" s="30">
        <v>267.60000000000002</v>
      </c>
      <c r="BQ1114" s="148">
        <v>7.0000000000000007E-2</v>
      </c>
      <c r="BR1114" s="148">
        <v>7.5999999999999998E-2</v>
      </c>
      <c r="BS1114" s="148"/>
      <c r="BT1114" s="148">
        <v>0.77700000000000002</v>
      </c>
      <c r="BU1114" s="148">
        <v>7.0000000000000007E-2</v>
      </c>
      <c r="BV1114" s="148">
        <v>6.0000000521540642E-3</v>
      </c>
      <c r="BW1114" s="148"/>
      <c r="BX1114" s="148">
        <v>0.115</v>
      </c>
      <c r="BY1114" s="148">
        <v>0.54700000000000004</v>
      </c>
      <c r="BZ1114" s="1"/>
      <c r="CA1114" s="150">
        <v>7178.25</v>
      </c>
      <c r="CB1114" s="150">
        <v>9793.0300000000007</v>
      </c>
      <c r="CC1114" s="124" t="s">
        <v>4471</v>
      </c>
      <c r="CD1114" t="s">
        <v>4633</v>
      </c>
    </row>
    <row r="1115" spans="1:82" x14ac:dyDescent="0.3">
      <c r="A1115" s="1">
        <v>821084040</v>
      </c>
      <c r="B1115" s="124" t="s">
        <v>4471</v>
      </c>
      <c r="C1115" t="s">
        <v>391</v>
      </c>
      <c r="D1115" t="s">
        <v>1605</v>
      </c>
      <c r="E1115" s="30">
        <v>84.855804443359375</v>
      </c>
      <c r="F1115" s="30">
        <v>85.616630554199219</v>
      </c>
      <c r="G1115" s="30">
        <v>84.599227905273438</v>
      </c>
      <c r="H1115" s="30">
        <v>83.61712646484375</v>
      </c>
      <c r="I1115" s="1">
        <v>313</v>
      </c>
      <c r="J1115" s="1" t="s">
        <v>4733</v>
      </c>
      <c r="K1115" s="1">
        <v>5</v>
      </c>
      <c r="L1115" t="s">
        <v>3873</v>
      </c>
      <c r="M1115" t="s">
        <v>3911</v>
      </c>
      <c r="N1115" t="s">
        <v>3917</v>
      </c>
      <c r="O1115" t="s">
        <v>3923</v>
      </c>
      <c r="P1115" s="148">
        <v>0.3571428656578064</v>
      </c>
      <c r="Q1115" s="30">
        <v>49.897797060000002</v>
      </c>
      <c r="R1115" s="30">
        <v>329.28570556640631</v>
      </c>
      <c r="S1115" s="1">
        <v>147</v>
      </c>
      <c r="T1115" s="1">
        <v>101</v>
      </c>
      <c r="U1115" s="148">
        <v>0.68707484006881714</v>
      </c>
      <c r="V1115" s="148">
        <v>0.30097088217735291</v>
      </c>
      <c r="W1115" s="149">
        <v>50.20646713</v>
      </c>
      <c r="X1115" s="149">
        <v>321.35922241210938</v>
      </c>
      <c r="Y1115" s="1">
        <v>101</v>
      </c>
      <c r="Z1115" s="30">
        <v>84.014358520507813</v>
      </c>
      <c r="AA1115" s="148">
        <v>0.38</v>
      </c>
      <c r="AB1115" s="30">
        <v>49.7</v>
      </c>
      <c r="AC1115" s="30">
        <v>309.5</v>
      </c>
      <c r="AD1115" s="30">
        <v>84.37860107421875</v>
      </c>
      <c r="AE1115" s="148">
        <v>0.3</v>
      </c>
      <c r="AF1115" s="30">
        <v>49.78</v>
      </c>
      <c r="AG1115" s="30">
        <v>287</v>
      </c>
      <c r="AH1115" s="30">
        <v>81.134773254394531</v>
      </c>
      <c r="AI1115" s="148">
        <v>0.38100000000000001</v>
      </c>
      <c r="AJ1115" s="30">
        <v>48.762144460000002</v>
      </c>
      <c r="AK1115" s="30">
        <v>305.8</v>
      </c>
      <c r="AL1115" s="30">
        <v>83.176292419433594</v>
      </c>
      <c r="AM1115" s="148">
        <v>0.34300000000000003</v>
      </c>
      <c r="AN1115" s="30">
        <v>49.382425140000002</v>
      </c>
      <c r="AO1115" s="30">
        <v>292.39999999999998</v>
      </c>
      <c r="AP1115" s="148">
        <v>0.27857142686843872</v>
      </c>
      <c r="AQ1115" s="30">
        <v>49.758545869999999</v>
      </c>
      <c r="AR1115" s="30">
        <v>277.14285278320313</v>
      </c>
      <c r="AS1115" s="30">
        <v>147</v>
      </c>
      <c r="AT1115" s="30">
        <v>101</v>
      </c>
      <c r="AU1115" s="148">
        <v>0.68707484006881714</v>
      </c>
      <c r="AV1115" s="30">
        <v>83.61712646484375</v>
      </c>
      <c r="AW1115" s="148">
        <v>0.2330097109079361</v>
      </c>
      <c r="AX1115" s="30">
        <v>49.199241129999997</v>
      </c>
      <c r="AY1115" s="30">
        <v>262.13592529296881</v>
      </c>
      <c r="AZ1115" s="30">
        <v>101</v>
      </c>
      <c r="BA1115" s="30">
        <v>84.897361755371094</v>
      </c>
      <c r="BB1115" s="148">
        <v>0.32600000000000001</v>
      </c>
      <c r="BC1115" s="30">
        <v>49.96</v>
      </c>
      <c r="BD1115" s="30">
        <v>281.89999999999998</v>
      </c>
      <c r="BE1115" s="30">
        <v>85.523139953613281</v>
      </c>
      <c r="BF1115" s="147">
        <v>0.27700000000000002</v>
      </c>
      <c r="BG1115" s="30">
        <v>50.24</v>
      </c>
      <c r="BH1115" s="30">
        <v>259.39999999999998</v>
      </c>
      <c r="BI1115" s="30">
        <v>83.307487487792969</v>
      </c>
      <c r="BJ1115" s="148">
        <v>0.38100000000000001</v>
      </c>
      <c r="BK1115" s="30">
        <v>49.207501370000003</v>
      </c>
      <c r="BL1115" s="30">
        <v>286.3</v>
      </c>
      <c r="BM1115" s="30">
        <v>85.134033203125</v>
      </c>
      <c r="BN1115" s="148">
        <v>0.32400000000000001</v>
      </c>
      <c r="BO1115" s="30">
        <v>50.07028236</v>
      </c>
      <c r="BP1115" s="30">
        <v>265.7</v>
      </c>
      <c r="BQ1115" s="148">
        <v>8.3000000000000004E-2</v>
      </c>
      <c r="BR1115" s="148">
        <v>0.11799999999999999</v>
      </c>
      <c r="BS1115" s="148"/>
      <c r="BT1115" s="148">
        <v>0.72799999999999998</v>
      </c>
      <c r="BU1115" s="148">
        <v>6.4000000000000001E-2</v>
      </c>
      <c r="BV1115" s="148">
        <v>6.0000000521540642E-3</v>
      </c>
      <c r="BW1115" s="148">
        <v>5.3999999999999999E-2</v>
      </c>
      <c r="BX1115" s="148">
        <v>0.121</v>
      </c>
      <c r="BY1115" s="148">
        <v>0.62</v>
      </c>
      <c r="BZ1115" s="1"/>
      <c r="CA1115" s="150">
        <v>8311.5</v>
      </c>
      <c r="CB1115" s="150">
        <v>9218.15</v>
      </c>
      <c r="CC1115" s="124" t="s">
        <v>4471</v>
      </c>
      <c r="CD1115" t="s">
        <v>4634</v>
      </c>
    </row>
    <row r="1116" spans="1:82" x14ac:dyDescent="0.3">
      <c r="A1116" s="1">
        <v>830012050</v>
      </c>
      <c r="B1116" s="124" t="s">
        <v>4472</v>
      </c>
      <c r="C1116" t="s">
        <v>392</v>
      </c>
      <c r="D1116" t="s">
        <v>1606</v>
      </c>
      <c r="E1116" s="30">
        <v>89.292366027832031</v>
      </c>
      <c r="F1116" s="30">
        <v>88.120429992675781</v>
      </c>
      <c r="G1116" s="30">
        <v>81.397689819335938</v>
      </c>
      <c r="H1116" s="30">
        <v>83.783660888671875</v>
      </c>
      <c r="I1116" s="1">
        <v>150</v>
      </c>
      <c r="J1116" s="1">
        <v>6</v>
      </c>
      <c r="K1116" s="1">
        <v>8</v>
      </c>
      <c r="L1116" t="s">
        <v>3834</v>
      </c>
      <c r="M1116" t="s">
        <v>3914</v>
      </c>
      <c r="N1116" t="s">
        <v>3916</v>
      </c>
      <c r="O1116" t="s">
        <v>3923</v>
      </c>
      <c r="P1116" s="148">
        <v>0.54929578304290771</v>
      </c>
      <c r="Q1116" s="30">
        <v>51.743242860000002</v>
      </c>
      <c r="R1116" s="30">
        <v>366.19717407226563</v>
      </c>
      <c r="S1116" s="1">
        <v>287</v>
      </c>
      <c r="T1116" s="1">
        <v>97</v>
      </c>
      <c r="U1116" s="148">
        <v>0.33797910809516912</v>
      </c>
      <c r="V1116" s="148">
        <v>0.29545453190803528</v>
      </c>
      <c r="W1116" s="149">
        <v>51.243895260000002</v>
      </c>
      <c r="X1116" s="149">
        <v>304.54544067382813</v>
      </c>
      <c r="Y1116" s="1">
        <v>97</v>
      </c>
      <c r="Z1116" s="30">
        <v>90.056198120117188</v>
      </c>
      <c r="AA1116" s="148">
        <v>0.58399999999999996</v>
      </c>
      <c r="AB1116" s="30">
        <v>51.7</v>
      </c>
      <c r="AC1116" s="30">
        <v>374.5</v>
      </c>
      <c r="AD1116" s="30">
        <v>90.504585266113281</v>
      </c>
      <c r="AE1116" s="148">
        <v>0.54200000000000004</v>
      </c>
      <c r="AF1116" s="30">
        <v>51.86</v>
      </c>
      <c r="AG1116" s="30">
        <v>354.2</v>
      </c>
      <c r="AH1116" s="30">
        <v>89.147621154785156</v>
      </c>
      <c r="AI1116" s="148">
        <v>0.54600000000000004</v>
      </c>
      <c r="AJ1116" s="30">
        <v>51.416109849999998</v>
      </c>
      <c r="AK1116" s="30">
        <v>369.5</v>
      </c>
      <c r="AL1116" s="30">
        <v>88.087173461914063</v>
      </c>
      <c r="AM1116" s="148">
        <v>0.37</v>
      </c>
      <c r="AN1116" s="30">
        <v>51.053589930000001</v>
      </c>
      <c r="AO1116" s="30">
        <v>321.7</v>
      </c>
      <c r="AP1116" s="148">
        <v>0.40140846371650701</v>
      </c>
      <c r="AQ1116" s="30">
        <v>47.755900879999999</v>
      </c>
      <c r="AR1116" s="30">
        <v>325.35211181640631</v>
      </c>
      <c r="AS1116" s="30">
        <v>287</v>
      </c>
      <c r="AT1116" s="30">
        <v>97</v>
      </c>
      <c r="AU1116" s="148">
        <v>0.33797910809516912</v>
      </c>
      <c r="AV1116" s="30">
        <v>83.783660888671875</v>
      </c>
      <c r="AW1116" s="148">
        <v>0.25</v>
      </c>
      <c r="AX1116" s="30">
        <v>49.29468361</v>
      </c>
      <c r="AY1116" s="30"/>
      <c r="AZ1116" s="30">
        <v>97</v>
      </c>
      <c r="BA1116" s="30">
        <v>82.237403869628906</v>
      </c>
      <c r="BB1116" s="148">
        <v>0.436</v>
      </c>
      <c r="BC1116" s="30">
        <v>48.67</v>
      </c>
      <c r="BD1116" s="30">
        <v>324.2</v>
      </c>
      <c r="BE1116" s="30">
        <v>85.239120483398438</v>
      </c>
      <c r="BF1116" s="147">
        <v>0.27100000000000002</v>
      </c>
      <c r="BG1116" s="30">
        <v>50.1</v>
      </c>
      <c r="BH1116" s="30">
        <v>283.3</v>
      </c>
      <c r="BI1116" s="30">
        <v>81.153633117675781</v>
      </c>
      <c r="BJ1116" s="148">
        <v>0.44700000000000001</v>
      </c>
      <c r="BK1116" s="30">
        <v>48.158311339999997</v>
      </c>
      <c r="BL1116" s="30">
        <v>323.39999999999998</v>
      </c>
      <c r="BM1116" s="30">
        <v>81.747962951660156</v>
      </c>
      <c r="BN1116" s="148">
        <v>0.26100000000000001</v>
      </c>
      <c r="BO1116" s="30">
        <v>48.382754069999997</v>
      </c>
      <c r="BP1116" s="30">
        <v>271.7</v>
      </c>
      <c r="BQ1116" s="148">
        <v>3.3000000000000002E-2</v>
      </c>
      <c r="BR1116" s="148"/>
      <c r="BS1116" s="148"/>
      <c r="BT1116" s="148">
        <v>0.93300000000000005</v>
      </c>
      <c r="BU1116" s="148"/>
      <c r="BV1116" s="148">
        <v>3.2999999821186073E-2</v>
      </c>
      <c r="BW1116" s="148"/>
      <c r="BX1116" s="148">
        <v>0.13300000000000001</v>
      </c>
      <c r="BY1116" s="148">
        <v>0.16400000000000001</v>
      </c>
      <c r="BZ1116" s="1"/>
      <c r="CA1116" s="150">
        <v>10296.73046875</v>
      </c>
      <c r="CB1116" s="150">
        <v>10683.43</v>
      </c>
      <c r="CC1116" s="124" t="s">
        <v>4472</v>
      </c>
      <c r="CD1116" t="s">
        <v>4633</v>
      </c>
    </row>
    <row r="1117" spans="1:82" x14ac:dyDescent="0.3">
      <c r="A1117" s="1">
        <v>830014030</v>
      </c>
      <c r="B1117" s="124" t="s">
        <v>4472</v>
      </c>
      <c r="C1117" t="s">
        <v>392</v>
      </c>
      <c r="D1117" t="s">
        <v>1607</v>
      </c>
      <c r="E1117" s="30">
        <v>73.33184814453125</v>
      </c>
      <c r="F1117" s="30">
        <v>77.159828186035156</v>
      </c>
      <c r="G1117" s="30">
        <v>81.5234375</v>
      </c>
      <c r="H1117" s="30">
        <v>83.257041931152344</v>
      </c>
      <c r="I1117" s="1">
        <v>140</v>
      </c>
      <c r="J1117" s="1">
        <v>3</v>
      </c>
      <c r="K1117" s="1">
        <v>5</v>
      </c>
      <c r="L1117" t="s">
        <v>3834</v>
      </c>
      <c r="M1117" t="s">
        <v>3914</v>
      </c>
      <c r="N1117" t="s">
        <v>3916</v>
      </c>
      <c r="O1117" t="s">
        <v>3923</v>
      </c>
      <c r="P1117" s="148">
        <v>0.50769233703613281</v>
      </c>
      <c r="Q1117" s="30">
        <v>45.104258520000002</v>
      </c>
      <c r="R1117" s="30">
        <v>351.5384521484375</v>
      </c>
      <c r="S1117" s="1">
        <v>144</v>
      </c>
      <c r="T1117" s="1">
        <v>57</v>
      </c>
      <c r="U1117" s="148">
        <v>0.3958333432674408</v>
      </c>
      <c r="V1117" s="148">
        <v>0.39130434393882751</v>
      </c>
      <c r="W1117" s="149">
        <v>46.702454590000002</v>
      </c>
      <c r="X1117" s="149">
        <v>319.56521606445313</v>
      </c>
      <c r="Y1117" s="1">
        <v>57</v>
      </c>
      <c r="Z1117" s="30">
        <v>74.045333862304688</v>
      </c>
      <c r="AA1117" s="148">
        <v>0.628</v>
      </c>
      <c r="AB1117" s="30">
        <v>46.4</v>
      </c>
      <c r="AC1117" s="30">
        <v>370.9</v>
      </c>
      <c r="AD1117" s="30">
        <v>76.249900817871094</v>
      </c>
      <c r="AE1117" s="148">
        <v>0.49199999999999999</v>
      </c>
      <c r="AF1117" s="30">
        <v>47.02</v>
      </c>
      <c r="AG1117" s="30">
        <v>330.2</v>
      </c>
      <c r="AH1117" s="30">
        <v>78.042579650878906</v>
      </c>
      <c r="AI1117" s="148">
        <v>0.68</v>
      </c>
      <c r="AJ1117" s="30">
        <v>47.737965969999998</v>
      </c>
      <c r="AK1117" s="30">
        <v>393.2</v>
      </c>
      <c r="AL1117" s="30">
        <v>78.016685485839844</v>
      </c>
      <c r="AM1117" s="148">
        <v>0.49099999999999999</v>
      </c>
      <c r="AN1117" s="30">
        <v>47.626619519999998</v>
      </c>
      <c r="AO1117" s="30">
        <v>337.7</v>
      </c>
      <c r="AP1117" s="148">
        <v>0.3461538553237915</v>
      </c>
      <c r="AQ1117" s="30">
        <v>47.834556929999998</v>
      </c>
      <c r="AR1117" s="30">
        <v>295.38461303710938</v>
      </c>
      <c r="AS1117" s="30">
        <v>144</v>
      </c>
      <c r="AT1117" s="30">
        <v>57</v>
      </c>
      <c r="AU1117" s="148">
        <v>0.3958333432674408</v>
      </c>
      <c r="AV1117" s="30">
        <v>83.257041931152344</v>
      </c>
      <c r="AW1117" s="148">
        <v>0.19565217196941381</v>
      </c>
      <c r="AX1117" s="30">
        <v>48.992869349999999</v>
      </c>
      <c r="AY1117" s="30"/>
      <c r="AZ1117" s="30">
        <v>57</v>
      </c>
      <c r="BA1117" s="30">
        <v>79.824882507324219</v>
      </c>
      <c r="BB1117" s="148">
        <v>0.52</v>
      </c>
      <c r="BC1117" s="30">
        <v>47.5</v>
      </c>
      <c r="BD1117" s="30">
        <v>351.4</v>
      </c>
      <c r="BE1117" s="30">
        <v>80.390518188476563</v>
      </c>
      <c r="BF1117" s="147">
        <v>0.317</v>
      </c>
      <c r="BG1117" s="30">
        <v>47.71</v>
      </c>
      <c r="BH1117" s="30">
        <v>303.2</v>
      </c>
      <c r="BI1117" s="30">
        <v>79.3125</v>
      </c>
      <c r="BJ1117" s="148">
        <v>0.57100000000000006</v>
      </c>
      <c r="BK1117" s="30">
        <v>47.261454460000003</v>
      </c>
      <c r="BL1117" s="30">
        <v>362.6</v>
      </c>
      <c r="BM1117" s="30">
        <v>79.755706787109375</v>
      </c>
      <c r="BN1117" s="148">
        <v>0.35799999999999998</v>
      </c>
      <c r="BO1117" s="30">
        <v>47.389867680000002</v>
      </c>
      <c r="BP1117" s="30">
        <v>300</v>
      </c>
      <c r="BQ1117" s="148"/>
      <c r="BR1117" s="148"/>
      <c r="BS1117" s="148"/>
      <c r="BT1117" s="148">
        <v>0.92900000000000005</v>
      </c>
      <c r="BU1117" s="148"/>
      <c r="BV1117" s="148">
        <v>7.1000002324581146E-2</v>
      </c>
      <c r="BW1117" s="148"/>
      <c r="BX1117" s="148">
        <v>0.13600000000000001</v>
      </c>
      <c r="BY1117" s="148">
        <v>0.25</v>
      </c>
      <c r="BZ1117" s="1"/>
      <c r="CA1117" s="150">
        <v>9757.7802734375</v>
      </c>
      <c r="CB1117" s="150">
        <v>10106.56</v>
      </c>
      <c r="CC1117" s="124" t="s">
        <v>4472</v>
      </c>
      <c r="CD1117" t="s">
        <v>4634</v>
      </c>
    </row>
    <row r="1118" spans="1:82" x14ac:dyDescent="0.3">
      <c r="A1118" s="1">
        <v>830024020</v>
      </c>
      <c r="B1118" s="124" t="s">
        <v>4473</v>
      </c>
      <c r="C1118" t="s">
        <v>393</v>
      </c>
      <c r="D1118" t="s">
        <v>976</v>
      </c>
      <c r="E1118" s="30">
        <v>91.490219116210938</v>
      </c>
      <c r="F1118" s="30">
        <v>86.137893676757813</v>
      </c>
      <c r="G1118" s="30">
        <v>89.397331237792969</v>
      </c>
      <c r="H1118" s="30">
        <v>88.198287963867188</v>
      </c>
      <c r="I1118" s="1">
        <v>321</v>
      </c>
      <c r="J1118" s="1" t="s">
        <v>4733</v>
      </c>
      <c r="K1118" s="1">
        <v>5</v>
      </c>
      <c r="L1118" t="s">
        <v>3834</v>
      </c>
      <c r="M1118" t="s">
        <v>3914</v>
      </c>
      <c r="N1118" t="s">
        <v>3916</v>
      </c>
      <c r="O1118" t="s">
        <v>3921</v>
      </c>
      <c r="P1118" s="148">
        <v>0.65284973382949829</v>
      </c>
      <c r="Q1118" s="30">
        <v>52.65746936</v>
      </c>
      <c r="R1118" s="30">
        <v>387.56475830078131</v>
      </c>
      <c r="S1118" s="1">
        <v>238</v>
      </c>
      <c r="T1118" s="1">
        <v>81</v>
      </c>
      <c r="U1118" s="148">
        <v>0.3403361439704895</v>
      </c>
      <c r="V1118" s="148">
        <v>0.39215686917304993</v>
      </c>
      <c r="W1118" s="149">
        <v>50.422446530000002</v>
      </c>
      <c r="X1118" s="149"/>
      <c r="Y1118" s="1">
        <v>81</v>
      </c>
      <c r="Z1118" s="30">
        <v>88.847831726074219</v>
      </c>
      <c r="AA1118" s="148">
        <v>0.59499999999999997</v>
      </c>
      <c r="AB1118" s="30">
        <v>51.3</v>
      </c>
      <c r="AC1118" s="30">
        <v>374.5</v>
      </c>
      <c r="AD1118" s="30">
        <v>86.027908325195313</v>
      </c>
      <c r="AE1118" s="148">
        <v>0.46500000000000002</v>
      </c>
      <c r="AF1118" s="30">
        <v>50.34</v>
      </c>
      <c r="AG1118" s="30">
        <v>336.6</v>
      </c>
      <c r="AH1118" s="30">
        <v>89.564582824707031</v>
      </c>
      <c r="AI1118" s="148">
        <v>0.63</v>
      </c>
      <c r="AJ1118" s="30">
        <v>51.554213849999996</v>
      </c>
      <c r="AK1118" s="30">
        <v>379.2</v>
      </c>
      <c r="AL1118" s="30">
        <v>88.457290649414063</v>
      </c>
      <c r="AM1118" s="148">
        <v>0.47</v>
      </c>
      <c r="AN1118" s="30">
        <v>51.179542429999998</v>
      </c>
      <c r="AO1118" s="30">
        <v>324.2</v>
      </c>
      <c r="AP1118" s="148">
        <v>0.56994819641113281</v>
      </c>
      <c r="AQ1118" s="30">
        <v>52.759884479999997</v>
      </c>
      <c r="AR1118" s="30">
        <v>352.33160400390631</v>
      </c>
      <c r="AS1118" s="30">
        <v>237</v>
      </c>
      <c r="AT1118" s="30">
        <v>81</v>
      </c>
      <c r="AU1118" s="148">
        <v>0.3403361439704895</v>
      </c>
      <c r="AV1118" s="30">
        <v>88.198287963867188</v>
      </c>
      <c r="AW1118" s="148">
        <v>0.31372550129890442</v>
      </c>
      <c r="AX1118" s="30">
        <v>51.824782419999998</v>
      </c>
      <c r="AY1118" s="30"/>
      <c r="AZ1118" s="30">
        <v>81</v>
      </c>
      <c r="BA1118" s="30">
        <v>86.423233032226563</v>
      </c>
      <c r="BB1118" s="148">
        <v>0.503</v>
      </c>
      <c r="BC1118" s="30">
        <v>50.7</v>
      </c>
      <c r="BD1118" s="30">
        <v>346.7</v>
      </c>
      <c r="BE1118" s="30">
        <v>85.665145874023438</v>
      </c>
      <c r="BF1118" s="147">
        <v>0.35199999999999998</v>
      </c>
      <c r="BG1118" s="30">
        <v>50.31</v>
      </c>
      <c r="BH1118" s="30">
        <v>302.8</v>
      </c>
      <c r="BI1118" s="30">
        <v>86.19525146484375</v>
      </c>
      <c r="BJ1118" s="148">
        <v>0.53100000000000003</v>
      </c>
      <c r="BK1118" s="30">
        <v>50.614197570000002</v>
      </c>
      <c r="BL1118" s="30">
        <v>355.7</v>
      </c>
      <c r="BM1118" s="30">
        <v>86.599098205566406</v>
      </c>
      <c r="BN1118" s="148">
        <v>0.318</v>
      </c>
      <c r="BO1118" s="30">
        <v>50.800434660000001</v>
      </c>
      <c r="BP1118" s="30">
        <v>289.39999999999998</v>
      </c>
      <c r="BQ1118" s="148"/>
      <c r="BR1118" s="148">
        <v>1.9E-2</v>
      </c>
      <c r="BS1118" s="148"/>
      <c r="BT1118" s="148">
        <v>0.95600000000000007</v>
      </c>
      <c r="BU1118" s="148"/>
      <c r="BV1118" s="148">
        <v>2.500000037252903E-2</v>
      </c>
      <c r="BW1118" s="148"/>
      <c r="BX1118" s="148">
        <v>0.09</v>
      </c>
      <c r="BY1118" s="148">
        <v>0.193</v>
      </c>
      <c r="BZ1118" s="1"/>
      <c r="CA1118" s="150">
        <v>14175.6103515625</v>
      </c>
      <c r="CB1118" s="150">
        <v>15392.07</v>
      </c>
      <c r="CC1118" s="124" t="s">
        <v>4473</v>
      </c>
      <c r="CD1118" t="s">
        <v>4634</v>
      </c>
    </row>
    <row r="1119" spans="1:82" x14ac:dyDescent="0.3">
      <c r="A1119" s="1">
        <v>830033000</v>
      </c>
      <c r="B1119" s="124" t="s">
        <v>4474</v>
      </c>
      <c r="C1119" t="s">
        <v>394</v>
      </c>
      <c r="D1119" t="s">
        <v>1608</v>
      </c>
      <c r="E1119" s="30">
        <v>85.453361511230469</v>
      </c>
      <c r="F1119" s="30">
        <v>83.952781677246094</v>
      </c>
      <c r="G1119" s="30">
        <v>85.344100952148438</v>
      </c>
      <c r="H1119" s="30">
        <v>84.548698425292969</v>
      </c>
      <c r="I1119" s="1">
        <v>656</v>
      </c>
      <c r="J1119" s="1">
        <v>6</v>
      </c>
      <c r="K1119" s="1">
        <v>8</v>
      </c>
      <c r="L1119" t="s">
        <v>3834</v>
      </c>
      <c r="M1119" t="s">
        <v>3914</v>
      </c>
      <c r="N1119" t="s">
        <v>3919</v>
      </c>
      <c r="O1119" t="s">
        <v>3924</v>
      </c>
      <c r="P1119" s="148">
        <v>0.64801442623138428</v>
      </c>
      <c r="Q1119" s="30">
        <v>50.146359840000002</v>
      </c>
      <c r="R1119" s="30">
        <v>381.22744750976563</v>
      </c>
      <c r="S1119" s="1">
        <v>1206</v>
      </c>
      <c r="T1119" s="1">
        <v>358</v>
      </c>
      <c r="U1119" s="148">
        <v>0.29684910178184509</v>
      </c>
      <c r="V1119" s="148">
        <v>0.37341773509979248</v>
      </c>
      <c r="W1119" s="149">
        <v>49.517062529999997</v>
      </c>
      <c r="X1119" s="149">
        <v>307.59494018554688</v>
      </c>
      <c r="Y1119" s="1">
        <v>358</v>
      </c>
      <c r="Z1119" s="30">
        <v>85.222724914550781</v>
      </c>
      <c r="AA1119" s="148">
        <v>0.61499999999999999</v>
      </c>
      <c r="AB1119" s="30">
        <v>50.1</v>
      </c>
      <c r="AC1119" s="30">
        <v>376.3</v>
      </c>
      <c r="AD1119" s="30">
        <v>83.200531005859375</v>
      </c>
      <c r="AE1119" s="148">
        <v>0.39300000000000002</v>
      </c>
      <c r="AF1119" s="30">
        <v>49.38</v>
      </c>
      <c r="AG1119" s="30">
        <v>317.5</v>
      </c>
      <c r="AH1119" s="30">
        <v>86.527923583984375</v>
      </c>
      <c r="AI1119" s="148">
        <v>0.61</v>
      </c>
      <c r="AJ1119" s="30">
        <v>50.548430379999999</v>
      </c>
      <c r="AK1119" s="30">
        <v>376.1</v>
      </c>
      <c r="AL1119" s="30">
        <v>84.358741760253906</v>
      </c>
      <c r="AM1119" s="148">
        <v>0.38500000000000001</v>
      </c>
      <c r="AN1119" s="30">
        <v>49.784813010000001</v>
      </c>
      <c r="AO1119" s="30">
        <v>312.8</v>
      </c>
      <c r="AP1119" s="148">
        <v>0.54561716318130493</v>
      </c>
      <c r="AQ1119" s="30">
        <v>50.224482459999997</v>
      </c>
      <c r="AR1119" s="30">
        <v>346.51162719726563</v>
      </c>
      <c r="AS1119" s="30">
        <v>1143</v>
      </c>
      <c r="AT1119" s="30">
        <v>352</v>
      </c>
      <c r="AU1119" s="148">
        <v>0.29684910178184509</v>
      </c>
      <c r="AV1119" s="30">
        <v>84.548698425292969</v>
      </c>
      <c r="AW1119" s="148">
        <v>0.29113924503326422</v>
      </c>
      <c r="AX1119" s="30">
        <v>49.7331395</v>
      </c>
      <c r="AY1119" s="30">
        <v>256.3291015625</v>
      </c>
      <c r="AZ1119" s="30">
        <v>352</v>
      </c>
      <c r="BA1119" s="30">
        <v>82.216781616210938</v>
      </c>
      <c r="BB1119" s="148">
        <v>0.56399999999999995</v>
      </c>
      <c r="BC1119" s="30">
        <v>48.66</v>
      </c>
      <c r="BD1119" s="30">
        <v>356.4</v>
      </c>
      <c r="BE1119" s="30">
        <v>81.100563049316406</v>
      </c>
      <c r="BF1119" s="147">
        <v>0.34100000000000003</v>
      </c>
      <c r="BG1119" s="30">
        <v>48.06</v>
      </c>
      <c r="BH1119" s="30">
        <v>282</v>
      </c>
      <c r="BI1119" s="30">
        <v>83.25347900390625</v>
      </c>
      <c r="BJ1119" s="148">
        <v>0.52600000000000002</v>
      </c>
      <c r="BK1119" s="30">
        <v>49.181192539999998</v>
      </c>
      <c r="BL1119" s="30">
        <v>352.4</v>
      </c>
      <c r="BM1119" s="30">
        <v>81.567436218261719</v>
      </c>
      <c r="BN1119" s="148">
        <v>0.28100000000000003</v>
      </c>
      <c r="BO1119" s="30">
        <v>48.292786309999997</v>
      </c>
      <c r="BP1119" s="30">
        <v>283.3</v>
      </c>
      <c r="BQ1119" s="148">
        <v>3.6999999999999998E-2</v>
      </c>
      <c r="BR1119" s="148">
        <v>6.0999999999999999E-2</v>
      </c>
      <c r="BS1119" s="148"/>
      <c r="BT1119" s="148">
        <v>0.82600000000000007</v>
      </c>
      <c r="BU1119" s="148">
        <v>6.0999999999999999E-2</v>
      </c>
      <c r="BV1119" s="148">
        <v>1.499999966472387E-2</v>
      </c>
      <c r="BW1119" s="148"/>
      <c r="BX1119" s="148">
        <v>0.12</v>
      </c>
      <c r="BY1119" s="148">
        <v>0.19600000000000001</v>
      </c>
      <c r="BZ1119" s="1"/>
      <c r="CA1119" s="150">
        <v>9830.0302734375</v>
      </c>
      <c r="CB1119" s="150">
        <v>10098.74</v>
      </c>
      <c r="CC1119" s="124" t="s">
        <v>4474</v>
      </c>
      <c r="CD1119" t="s">
        <v>4633</v>
      </c>
    </row>
    <row r="1120" spans="1:82" x14ac:dyDescent="0.3">
      <c r="A1120" s="1">
        <v>830033010</v>
      </c>
      <c r="B1120" s="124" t="s">
        <v>4474</v>
      </c>
      <c r="C1120" t="s">
        <v>394</v>
      </c>
      <c r="D1120" t="s">
        <v>1609</v>
      </c>
      <c r="E1120" s="30">
        <v>85.622459411621094</v>
      </c>
      <c r="F1120" s="30">
        <v>86.430046081542969</v>
      </c>
      <c r="G1120" s="30">
        <v>86.10107421875</v>
      </c>
      <c r="H1120" s="30">
        <v>86.140998840332031</v>
      </c>
      <c r="I1120" s="1">
        <v>455</v>
      </c>
      <c r="J1120" s="1">
        <v>5</v>
      </c>
      <c r="K1120" s="1">
        <v>8</v>
      </c>
      <c r="L1120" t="s">
        <v>3834</v>
      </c>
      <c r="M1120" t="s">
        <v>3914</v>
      </c>
      <c r="N1120" t="s">
        <v>3919</v>
      </c>
      <c r="O1120" t="s">
        <v>3924</v>
      </c>
      <c r="P1120" s="148">
        <v>0.52134144306182861</v>
      </c>
      <c r="Q1120" s="30">
        <v>50.216696589999998</v>
      </c>
      <c r="R1120" s="30">
        <v>358.84146118164063</v>
      </c>
      <c r="S1120" s="1">
        <v>372</v>
      </c>
      <c r="T1120" s="1">
        <v>164</v>
      </c>
      <c r="U1120" s="148">
        <v>0.44086021184921259</v>
      </c>
      <c r="V1120" s="148">
        <v>0.40579709410667419</v>
      </c>
      <c r="W1120" s="149">
        <v>50.543499500000003</v>
      </c>
      <c r="X1120" s="149">
        <v>321.7391357421875</v>
      </c>
      <c r="Y1120" s="1">
        <v>164</v>
      </c>
      <c r="Z1120" s="30"/>
      <c r="AA1120" s="148"/>
      <c r="AB1120" s="30"/>
      <c r="AC1120" s="30"/>
      <c r="AD1120" s="30"/>
      <c r="AE1120" s="148"/>
      <c r="AF1120" s="30"/>
      <c r="AG1120" s="30"/>
      <c r="AH1120" s="30"/>
      <c r="AI1120" s="148"/>
      <c r="AJ1120" s="30"/>
      <c r="AK1120" s="30"/>
      <c r="AL1120" s="30"/>
      <c r="AM1120" s="148"/>
      <c r="AN1120" s="30"/>
      <c r="AO1120" s="30"/>
      <c r="AP1120" s="148">
        <v>0.46604937314987183</v>
      </c>
      <c r="AQ1120" s="30">
        <v>50.697988960000004</v>
      </c>
      <c r="AR1120" s="30">
        <v>325.92593383789063</v>
      </c>
      <c r="AS1120" s="30">
        <v>355</v>
      </c>
      <c r="AT1120" s="30">
        <v>165</v>
      </c>
      <c r="AU1120" s="148">
        <v>0.44086021184921259</v>
      </c>
      <c r="AV1120" s="30">
        <v>86.140998840332031</v>
      </c>
      <c r="AW1120" s="148">
        <v>0.28985506296157842</v>
      </c>
      <c r="AX1120" s="30">
        <v>50.645714099999999</v>
      </c>
      <c r="AY1120" s="30">
        <v>277.53622436523438</v>
      </c>
      <c r="AZ1120" s="30">
        <v>165</v>
      </c>
      <c r="BA1120" s="30"/>
      <c r="BB1120" s="148"/>
      <c r="BC1120" s="30"/>
      <c r="BD1120" s="30"/>
      <c r="BE1120" s="30"/>
      <c r="BF1120" s="147"/>
      <c r="BG1120" s="30"/>
      <c r="BH1120" s="30"/>
      <c r="BI1120" s="30"/>
      <c r="BJ1120" s="148"/>
      <c r="BK1120" s="30"/>
      <c r="BL1120" s="30"/>
      <c r="BM1120" s="30"/>
      <c r="BN1120" s="148"/>
      <c r="BO1120" s="30"/>
      <c r="BP1120" s="30"/>
      <c r="BQ1120" s="148">
        <v>0.21099999999999999</v>
      </c>
      <c r="BR1120" s="148">
        <v>0.09</v>
      </c>
      <c r="BS1120" s="148">
        <v>3.3000000000000002E-2</v>
      </c>
      <c r="BT1120" s="148">
        <v>0.56700000000000006</v>
      </c>
      <c r="BU1120" s="148">
        <v>8.4000000000000005E-2</v>
      </c>
      <c r="BV1120" s="148">
        <v>1.499999966472387E-2</v>
      </c>
      <c r="BW1120" s="148">
        <v>0.02</v>
      </c>
      <c r="BX1120" s="148">
        <v>5.7000000000000002E-2</v>
      </c>
      <c r="BY1120" s="148">
        <v>0.313</v>
      </c>
      <c r="BZ1120" s="1"/>
      <c r="CA1120" s="150">
        <v>9884.7998046875</v>
      </c>
      <c r="CB1120" s="150">
        <v>10188.950000000001</v>
      </c>
      <c r="CC1120" s="124" t="s">
        <v>4474</v>
      </c>
      <c r="CD1120" t="s">
        <v>4635</v>
      </c>
    </row>
    <row r="1121" spans="1:82" x14ac:dyDescent="0.3">
      <c r="A1121" s="1">
        <v>830034020</v>
      </c>
      <c r="B1121" s="124" t="s">
        <v>4474</v>
      </c>
      <c r="C1121" t="s">
        <v>394</v>
      </c>
      <c r="D1121" t="s">
        <v>1610</v>
      </c>
      <c r="E1121" s="30">
        <v>80.728919982910156</v>
      </c>
      <c r="F1121" s="30">
        <v>79.929244995117188</v>
      </c>
      <c r="G1121" s="30">
        <v>76.677520751953125</v>
      </c>
      <c r="H1121" s="30">
        <v>77.49139404296875</v>
      </c>
      <c r="I1121" s="1">
        <v>580</v>
      </c>
      <c r="J1121" s="1" t="s">
        <v>4733</v>
      </c>
      <c r="K1121" s="1">
        <v>4</v>
      </c>
      <c r="L1121" t="s">
        <v>3834</v>
      </c>
      <c r="M1121" t="s">
        <v>3914</v>
      </c>
      <c r="N1121" t="s">
        <v>3919</v>
      </c>
      <c r="O1121" t="s">
        <v>3924</v>
      </c>
      <c r="P1121" s="148">
        <v>0.61363637447357178</v>
      </c>
      <c r="Q1121" s="30">
        <v>48.181164510000002</v>
      </c>
      <c r="R1121" s="30">
        <v>370.45455932617188</v>
      </c>
      <c r="S1121" s="1">
        <v>97</v>
      </c>
      <c r="T1121" s="1">
        <v>42</v>
      </c>
      <c r="U1121" s="148">
        <v>0.4329896867275238</v>
      </c>
      <c r="V1121" s="148">
        <v>0.55405408143997192</v>
      </c>
      <c r="W1121" s="149">
        <v>47.849941289999997</v>
      </c>
      <c r="X1121" s="149">
        <v>343.24325561523438</v>
      </c>
      <c r="Y1121" s="1">
        <v>42</v>
      </c>
      <c r="Z1121" s="30">
        <v>80.087165832519531</v>
      </c>
      <c r="AA1121" s="148">
        <v>0.623</v>
      </c>
      <c r="AB1121" s="30">
        <v>48.4</v>
      </c>
      <c r="AC1121" s="30">
        <v>368.1</v>
      </c>
      <c r="AD1121" s="30">
        <v>80.019729614257813</v>
      </c>
      <c r="AE1121" s="148">
        <v>0.45600000000000002</v>
      </c>
      <c r="AF1121" s="30">
        <v>48.3</v>
      </c>
      <c r="AG1121" s="30">
        <v>327.8</v>
      </c>
      <c r="AH1121" s="30"/>
      <c r="AI1121" s="148">
        <v>0.55299999999999994</v>
      </c>
      <c r="AJ1121" s="30"/>
      <c r="AK1121" s="30">
        <v>362.4</v>
      </c>
      <c r="AL1121" s="30"/>
      <c r="AM1121" s="148">
        <v>0.40200000000000002</v>
      </c>
      <c r="AN1121" s="30"/>
      <c r="AO1121" s="30">
        <v>320.60000000000002</v>
      </c>
      <c r="AP1121" s="148">
        <v>0.4858756959438324</v>
      </c>
      <c r="AQ1121" s="30">
        <v>44.803305809999998</v>
      </c>
      <c r="AR1121" s="30">
        <v>324.8587646484375</v>
      </c>
      <c r="AS1121" s="30">
        <v>97</v>
      </c>
      <c r="AT1121" s="30">
        <v>42</v>
      </c>
      <c r="AU1121" s="148">
        <v>0.4329896867275238</v>
      </c>
      <c r="AV1121" s="30">
        <v>77.49139404296875</v>
      </c>
      <c r="AW1121" s="148">
        <v>0.36486485600471502</v>
      </c>
      <c r="AX1121" s="30">
        <v>45.688481500000002</v>
      </c>
      <c r="AY1121" s="30">
        <v>287.83782958984381</v>
      </c>
      <c r="AZ1121" s="30">
        <v>42</v>
      </c>
      <c r="BA1121" s="30">
        <v>78.381492614746094</v>
      </c>
      <c r="BB1121" s="148">
        <v>0.56700000000000006</v>
      </c>
      <c r="BC1121" s="30">
        <v>46.8</v>
      </c>
      <c r="BD1121" s="30">
        <v>353.4</v>
      </c>
      <c r="BE1121" s="30">
        <v>78.584968566894531</v>
      </c>
      <c r="BF1121" s="147">
        <v>0.31900000000000001</v>
      </c>
      <c r="BG1121" s="30">
        <v>46.82</v>
      </c>
      <c r="BH1121" s="30">
        <v>291.2</v>
      </c>
      <c r="BI1121" s="30"/>
      <c r="BJ1121" s="148">
        <v>0.57100000000000006</v>
      </c>
      <c r="BK1121" s="30"/>
      <c r="BL1121" s="30">
        <v>352.7</v>
      </c>
      <c r="BM1121" s="30"/>
      <c r="BN1121" s="148">
        <v>0.45100000000000001</v>
      </c>
      <c r="BO1121" s="30"/>
      <c r="BP1121" s="30">
        <v>309.8</v>
      </c>
      <c r="BQ1121" s="148">
        <v>0.18099999999999999</v>
      </c>
      <c r="BR1121" s="148">
        <v>0.107</v>
      </c>
      <c r="BS1121" s="148">
        <v>3.5999999999999997E-2</v>
      </c>
      <c r="BT1121" s="148">
        <v>0.57899999999999996</v>
      </c>
      <c r="BU1121" s="148">
        <v>8.6000000000000007E-2</v>
      </c>
      <c r="BV1121" s="148">
        <v>9.9999997764825821E-3</v>
      </c>
      <c r="BW1121" s="148">
        <v>1.4E-2</v>
      </c>
      <c r="BX1121" s="148">
        <v>7.3999999999999996E-2</v>
      </c>
      <c r="BY1121" s="148">
        <v>0.27100000000000002</v>
      </c>
      <c r="BZ1121" s="1"/>
      <c r="CA1121" s="150">
        <v>9448.1796875</v>
      </c>
      <c r="CB1121" s="150">
        <v>9632.0499999999993</v>
      </c>
      <c r="CC1121" s="124" t="s">
        <v>4474</v>
      </c>
      <c r="CD1121" t="s">
        <v>4634</v>
      </c>
    </row>
    <row r="1122" spans="1:82" x14ac:dyDescent="0.3">
      <c r="A1122" s="1">
        <v>830034030</v>
      </c>
      <c r="B1122" s="124" t="s">
        <v>4474</v>
      </c>
      <c r="C1122" t="s">
        <v>394</v>
      </c>
      <c r="D1122" t="s">
        <v>1611</v>
      </c>
      <c r="E1122" s="30">
        <v>88.707633972167969</v>
      </c>
      <c r="F1122" s="30">
        <v>84.927604675292969</v>
      </c>
      <c r="G1122" s="30">
        <v>85.362495422363281</v>
      </c>
      <c r="H1122" s="30">
        <v>84.290351867675781</v>
      </c>
      <c r="I1122" s="1">
        <v>599</v>
      </c>
      <c r="J1122" s="1" t="s">
        <v>4733</v>
      </c>
      <c r="K1122" s="1">
        <v>5</v>
      </c>
      <c r="L1122" t="s">
        <v>3834</v>
      </c>
      <c r="M1122" t="s">
        <v>3914</v>
      </c>
      <c r="N1122" t="s">
        <v>3919</v>
      </c>
      <c r="O1122" t="s">
        <v>3924</v>
      </c>
      <c r="P1122" s="148">
        <v>0.62820512056350708</v>
      </c>
      <c r="Q1122" s="30">
        <v>51.500015040000001</v>
      </c>
      <c r="R1122" s="30">
        <v>373.5042724609375</v>
      </c>
      <c r="S1122" s="1">
        <v>274</v>
      </c>
      <c r="T1122" s="1">
        <v>85</v>
      </c>
      <c r="U1122" s="148">
        <v>0.31021898984909058</v>
      </c>
      <c r="V1122" s="148">
        <v>0.34426230192184448</v>
      </c>
      <c r="W1122" s="149">
        <v>49.920974780000002</v>
      </c>
      <c r="X1122" s="149"/>
      <c r="Y1122" s="1">
        <v>85</v>
      </c>
      <c r="Z1122" s="30">
        <v>84.618545532226563</v>
      </c>
      <c r="AA1122" s="148">
        <v>0.68099999999999994</v>
      </c>
      <c r="AB1122" s="30">
        <v>49.9</v>
      </c>
      <c r="AC1122" s="30">
        <v>386</v>
      </c>
      <c r="AD1122" s="30">
        <v>84.142990112304688</v>
      </c>
      <c r="AE1122" s="148">
        <v>0.495</v>
      </c>
      <c r="AF1122" s="30">
        <v>49.7</v>
      </c>
      <c r="AG1122" s="30">
        <v>340.4</v>
      </c>
      <c r="AH1122" s="30">
        <v>81.662124633789063</v>
      </c>
      <c r="AI1122" s="148">
        <v>0.67700000000000005</v>
      </c>
      <c r="AJ1122" s="30">
        <v>48.936811550000002</v>
      </c>
      <c r="AK1122" s="30">
        <v>393.9</v>
      </c>
      <c r="AL1122" s="30">
        <v>81.51324462890625</v>
      </c>
      <c r="AM1122" s="148">
        <v>0.52400000000000002</v>
      </c>
      <c r="AN1122" s="30">
        <v>48.816492740000001</v>
      </c>
      <c r="AO1122" s="30">
        <v>351.5</v>
      </c>
      <c r="AP1122" s="148">
        <v>0.55982905626296997</v>
      </c>
      <c r="AQ1122" s="30">
        <v>50.235990860000001</v>
      </c>
      <c r="AR1122" s="30">
        <v>350</v>
      </c>
      <c r="AS1122" s="30">
        <v>275</v>
      </c>
      <c r="AT1122" s="30">
        <v>86</v>
      </c>
      <c r="AU1122" s="148">
        <v>0.31021898984909058</v>
      </c>
      <c r="AV1122" s="30">
        <v>84.290351867675781</v>
      </c>
      <c r="AW1122" s="148">
        <v>0.32786884903907781</v>
      </c>
      <c r="AX1122" s="30">
        <v>49.585075789999998</v>
      </c>
      <c r="AY1122" s="30">
        <v>270.49179077148438</v>
      </c>
      <c r="AZ1122" s="30">
        <v>86</v>
      </c>
      <c r="BA1122" s="30">
        <v>83.433357238769531</v>
      </c>
      <c r="BB1122" s="148">
        <v>0.64800000000000002</v>
      </c>
      <c r="BC1122" s="30">
        <v>49.25</v>
      </c>
      <c r="BD1122" s="30">
        <v>374.9</v>
      </c>
      <c r="BE1122" s="30">
        <v>83.413284301757813</v>
      </c>
      <c r="BF1122" s="147">
        <v>0.48499999999999999</v>
      </c>
      <c r="BG1122" s="30">
        <v>49.2</v>
      </c>
      <c r="BH1122" s="30">
        <v>319.2</v>
      </c>
      <c r="BI1122" s="30">
        <v>82.45440673828125</v>
      </c>
      <c r="BJ1122" s="148">
        <v>0.63900000000000001</v>
      </c>
      <c r="BK1122" s="30">
        <v>48.791946609999997</v>
      </c>
      <c r="BL1122" s="30">
        <v>374.4</v>
      </c>
      <c r="BM1122" s="30">
        <v>83.55596923828125</v>
      </c>
      <c r="BN1122" s="148">
        <v>0.45600000000000002</v>
      </c>
      <c r="BO1122" s="30">
        <v>49.283819010000002</v>
      </c>
      <c r="BP1122" s="30">
        <v>324.3</v>
      </c>
      <c r="BQ1122" s="148">
        <v>4.8000000000000001E-2</v>
      </c>
      <c r="BR1122" s="148">
        <v>7.2000000000000008E-2</v>
      </c>
      <c r="BS1122" s="148">
        <v>1.4999999999999999E-2</v>
      </c>
      <c r="BT1122" s="148">
        <v>0.80100000000000005</v>
      </c>
      <c r="BU1122" s="148">
        <v>0.06</v>
      </c>
      <c r="BV1122" s="148">
        <v>3.0000000260770321E-3</v>
      </c>
      <c r="BW1122" s="148"/>
      <c r="BX1122" s="148">
        <v>9.5000000000000001E-2</v>
      </c>
      <c r="BY1122" s="148">
        <v>0.214</v>
      </c>
      <c r="BZ1122" s="1"/>
      <c r="CA1122" s="150">
        <v>11654.7099609375</v>
      </c>
      <c r="CB1122" s="150">
        <v>12258.3</v>
      </c>
      <c r="CC1122" s="124" t="s">
        <v>4474</v>
      </c>
      <c r="CD1122" t="s">
        <v>4634</v>
      </c>
    </row>
    <row r="1123" spans="1:82" x14ac:dyDescent="0.3">
      <c r="A1123" s="1">
        <v>830034060</v>
      </c>
      <c r="B1123" s="124" t="s">
        <v>4474</v>
      </c>
      <c r="C1123" t="s">
        <v>394</v>
      </c>
      <c r="D1123" t="s">
        <v>1185</v>
      </c>
      <c r="E1123" s="30">
        <v>80.607536315917969</v>
      </c>
      <c r="F1123" s="30">
        <v>79.344482421875</v>
      </c>
      <c r="G1123" s="30">
        <v>77.689559936523438</v>
      </c>
      <c r="H1123" s="30">
        <v>75.28741455078125</v>
      </c>
      <c r="I1123" s="1">
        <v>604</v>
      </c>
      <c r="J1123" s="1" t="s">
        <v>4733</v>
      </c>
      <c r="K1123" s="1">
        <v>5</v>
      </c>
      <c r="L1123" t="s">
        <v>3834</v>
      </c>
      <c r="M1123" t="s">
        <v>3914</v>
      </c>
      <c r="N1123" t="s">
        <v>3919</v>
      </c>
      <c r="O1123" t="s">
        <v>3924</v>
      </c>
      <c r="P1123" s="148">
        <v>0.64808362722396851</v>
      </c>
      <c r="Q1123" s="30">
        <v>48.130675189999998</v>
      </c>
      <c r="R1123" s="30">
        <v>377.00347900390631</v>
      </c>
      <c r="S1123" s="1">
        <v>297</v>
      </c>
      <c r="T1123" s="1">
        <v>108</v>
      </c>
      <c r="U1123" s="148">
        <v>0.36363637447357178</v>
      </c>
      <c r="V1123" s="148">
        <v>0.38709676265716553</v>
      </c>
      <c r="W1123" s="149">
        <v>47.607649739999999</v>
      </c>
      <c r="X1123" s="149">
        <v>300</v>
      </c>
      <c r="Y1123" s="1">
        <v>108</v>
      </c>
      <c r="Z1123" s="30">
        <v>77.972526550292969</v>
      </c>
      <c r="AA1123" s="148">
        <v>0.61199999999999999</v>
      </c>
      <c r="AB1123" s="30">
        <v>47.7</v>
      </c>
      <c r="AC1123" s="30">
        <v>373.4</v>
      </c>
      <c r="AD1123" s="30">
        <v>75.24853515625</v>
      </c>
      <c r="AE1123" s="148">
        <v>0.36</v>
      </c>
      <c r="AF1123" s="30">
        <v>46.68</v>
      </c>
      <c r="AG1123" s="30">
        <v>301.8</v>
      </c>
      <c r="AH1123" s="30"/>
      <c r="AI1123" s="148">
        <v>0.65700000000000003</v>
      </c>
      <c r="AJ1123" s="30"/>
      <c r="AK1123" s="30">
        <v>382.6</v>
      </c>
      <c r="AL1123" s="30"/>
      <c r="AM1123" s="148">
        <v>0.45900000000000002</v>
      </c>
      <c r="AN1123" s="30"/>
      <c r="AO1123" s="30">
        <v>331.6</v>
      </c>
      <c r="AP1123" s="148">
        <v>0.55749130249023438</v>
      </c>
      <c r="AQ1123" s="30">
        <v>45.436367179999998</v>
      </c>
      <c r="AR1123" s="30">
        <v>345.29617309570313</v>
      </c>
      <c r="AS1123" s="30">
        <v>297</v>
      </c>
      <c r="AT1123" s="30">
        <v>108</v>
      </c>
      <c r="AU1123" s="148">
        <v>0.36363637447357178</v>
      </c>
      <c r="AV1123" s="30">
        <v>75.28741455078125</v>
      </c>
      <c r="AW1123" s="148">
        <v>0.3333333432674408</v>
      </c>
      <c r="AX1123" s="30">
        <v>44.425339770000001</v>
      </c>
      <c r="AY1123" s="30">
        <v>261.29031372070313</v>
      </c>
      <c r="AZ1123" s="30">
        <v>108</v>
      </c>
      <c r="BA1123" s="30">
        <v>77.391746520996094</v>
      </c>
      <c r="BB1123" s="148">
        <v>0.51600000000000001</v>
      </c>
      <c r="BC1123" s="30">
        <v>46.32</v>
      </c>
      <c r="BD1123" s="30">
        <v>340.7</v>
      </c>
      <c r="BE1123" s="30">
        <v>75.217323303222656</v>
      </c>
      <c r="BF1123" s="147">
        <v>0.30599999999999999</v>
      </c>
      <c r="BG1123" s="30">
        <v>45.16</v>
      </c>
      <c r="BH1123" s="30">
        <v>270.3</v>
      </c>
      <c r="BI1123" s="30"/>
      <c r="BJ1123" s="148">
        <v>0.65300000000000002</v>
      </c>
      <c r="BK1123" s="30"/>
      <c r="BL1123" s="30">
        <v>374.3</v>
      </c>
      <c r="BM1123" s="30"/>
      <c r="BN1123" s="148">
        <v>0.46899999999999997</v>
      </c>
      <c r="BO1123" s="30"/>
      <c r="BP1123" s="30">
        <v>325.5</v>
      </c>
      <c r="BQ1123" s="148">
        <v>2.5000000000000001E-2</v>
      </c>
      <c r="BR1123" s="148">
        <v>0.06</v>
      </c>
      <c r="BS1123" s="148">
        <v>8.0000000000000002E-3</v>
      </c>
      <c r="BT1123" s="148">
        <v>0.83299999999999996</v>
      </c>
      <c r="BU1123" s="148">
        <v>6.6000000000000003E-2</v>
      </c>
      <c r="BV1123" s="148">
        <v>8.0000003799796104E-3</v>
      </c>
      <c r="BW1123" s="148"/>
      <c r="BX1123" s="148">
        <v>8.6000000000000007E-2</v>
      </c>
      <c r="BY1123" s="148">
        <v>0.21099999999999999</v>
      </c>
      <c r="BZ1123" s="1"/>
      <c r="CA1123" s="150">
        <v>9643.83984375</v>
      </c>
      <c r="CB1123" s="150">
        <v>9927.6299999999992</v>
      </c>
      <c r="CC1123" s="124" t="s">
        <v>4474</v>
      </c>
      <c r="CD1123" t="s">
        <v>4634</v>
      </c>
    </row>
    <row r="1124" spans="1:82" x14ac:dyDescent="0.3">
      <c r="A1124" s="1">
        <v>830053000</v>
      </c>
      <c r="B1124" s="124" t="s">
        <v>4475</v>
      </c>
      <c r="C1124" t="s">
        <v>395</v>
      </c>
      <c r="D1124" t="s">
        <v>1612</v>
      </c>
      <c r="E1124" s="30">
        <v>83.579864501953125</v>
      </c>
      <c r="F1124" s="30">
        <v>83.160247802734375</v>
      </c>
      <c r="G1124" s="30">
        <v>85.41925048828125</v>
      </c>
      <c r="H1124" s="30">
        <v>83.178886413574219</v>
      </c>
      <c r="I1124" s="1">
        <v>662</v>
      </c>
      <c r="J1124" s="1">
        <v>6</v>
      </c>
      <c r="K1124" s="1">
        <v>8</v>
      </c>
      <c r="L1124" t="s">
        <v>3834</v>
      </c>
      <c r="M1124" t="s">
        <v>3914</v>
      </c>
      <c r="N1124" t="s">
        <v>3919</v>
      </c>
      <c r="O1124" t="s">
        <v>3921</v>
      </c>
      <c r="P1124" s="148">
        <v>0.51819759607315063</v>
      </c>
      <c r="Q1124" s="30">
        <v>49.367054340000003</v>
      </c>
      <c r="R1124" s="30">
        <v>358.23223876953131</v>
      </c>
      <c r="S1124" s="1">
        <v>1298</v>
      </c>
      <c r="T1124" s="1">
        <v>484</v>
      </c>
      <c r="U1124" s="148">
        <v>0.37288135290145868</v>
      </c>
      <c r="V1124" s="148">
        <v>0.30516430735588068</v>
      </c>
      <c r="W1124" s="149">
        <v>49.188681440000003</v>
      </c>
      <c r="X1124" s="149">
        <v>305.164306640625</v>
      </c>
      <c r="Y1124" s="1">
        <v>484</v>
      </c>
      <c r="Z1124" s="30">
        <v>80.691352844238281</v>
      </c>
      <c r="AA1124" s="148">
        <v>0.55399999999999994</v>
      </c>
      <c r="AB1124" s="30">
        <v>48.6</v>
      </c>
      <c r="AC1124" s="30">
        <v>363.8</v>
      </c>
      <c r="AD1124" s="30">
        <v>79.430694580078125</v>
      </c>
      <c r="AE1124" s="148">
        <v>0.373</v>
      </c>
      <c r="AF1124" s="30">
        <v>48.1</v>
      </c>
      <c r="AG1124" s="30">
        <v>308.3</v>
      </c>
      <c r="AH1124" s="30">
        <v>80.128250122070313</v>
      </c>
      <c r="AI1124" s="148">
        <v>0.56700000000000006</v>
      </c>
      <c r="AJ1124" s="30">
        <v>48.428770309999997</v>
      </c>
      <c r="AK1124" s="30">
        <v>358.8</v>
      </c>
      <c r="AL1124" s="30">
        <v>77.438301086425781</v>
      </c>
      <c r="AM1124" s="148">
        <v>0.32800000000000001</v>
      </c>
      <c r="AN1124" s="30">
        <v>47.42979777</v>
      </c>
      <c r="AO1124" s="30">
        <v>287.5</v>
      </c>
      <c r="AP1124" s="148">
        <v>0.48090279102325439</v>
      </c>
      <c r="AQ1124" s="30">
        <v>50.271490780000001</v>
      </c>
      <c r="AR1124" s="30">
        <v>327.60415649414063</v>
      </c>
      <c r="AS1124" s="30">
        <v>1297</v>
      </c>
      <c r="AT1124" s="30">
        <v>484</v>
      </c>
      <c r="AU1124" s="148">
        <v>0.37288135290145868</v>
      </c>
      <c r="AV1124" s="30">
        <v>83.178886413574219</v>
      </c>
      <c r="AW1124" s="148">
        <v>0.25</v>
      </c>
      <c r="AX1124" s="30">
        <v>48.948077169999998</v>
      </c>
      <c r="AY1124" s="30">
        <v>253.3018798828125</v>
      </c>
      <c r="AZ1124" s="30">
        <v>484</v>
      </c>
      <c r="BA1124" s="30">
        <v>83.618934631347656</v>
      </c>
      <c r="BB1124" s="148">
        <v>0.48499999999999999</v>
      </c>
      <c r="BC1124" s="30">
        <v>49.34</v>
      </c>
      <c r="BD1124" s="30">
        <v>331.9</v>
      </c>
      <c r="BE1124" s="30">
        <v>80.95855712890625</v>
      </c>
      <c r="BF1124" s="147">
        <v>0.27300000000000002</v>
      </c>
      <c r="BG1124" s="30">
        <v>47.99</v>
      </c>
      <c r="BH1124" s="30">
        <v>265.39999999999998</v>
      </c>
      <c r="BI1124" s="30">
        <v>82.605941772460938</v>
      </c>
      <c r="BJ1124" s="148">
        <v>0.499</v>
      </c>
      <c r="BK1124" s="30">
        <v>48.865762689999997</v>
      </c>
      <c r="BL1124" s="30">
        <v>328</v>
      </c>
      <c r="BM1124" s="30">
        <v>78.622810363769531</v>
      </c>
      <c r="BN1124" s="148">
        <v>0.26300000000000001</v>
      </c>
      <c r="BO1124" s="30">
        <v>46.825260589999999</v>
      </c>
      <c r="BP1124" s="30">
        <v>245.4</v>
      </c>
      <c r="BQ1124" s="148">
        <v>7.3999999999999996E-2</v>
      </c>
      <c r="BR1124" s="148">
        <v>0.115</v>
      </c>
      <c r="BS1124" s="148">
        <v>1.4999999999999999E-2</v>
      </c>
      <c r="BT1124" s="148">
        <v>0.73299999999999998</v>
      </c>
      <c r="BU1124" s="148">
        <v>5.2999999999999999E-2</v>
      </c>
      <c r="BV1124" s="148">
        <v>1.099999994039536E-2</v>
      </c>
      <c r="BW1124" s="148">
        <v>1.2E-2</v>
      </c>
      <c r="BX1124" s="148">
        <v>0.14099999999999999</v>
      </c>
      <c r="BY1124" s="148">
        <v>0.16600000000000001</v>
      </c>
      <c r="BZ1124" s="1"/>
      <c r="CA1124" s="150">
        <v>12969.8603515625</v>
      </c>
      <c r="CB1124" s="150">
        <v>13207.19</v>
      </c>
      <c r="CC1124" s="124" t="s">
        <v>4475</v>
      </c>
      <c r="CD1124" t="s">
        <v>4633</v>
      </c>
    </row>
    <row r="1125" spans="1:82" x14ac:dyDescent="0.3">
      <c r="A1125" s="1">
        <v>830053030</v>
      </c>
      <c r="B1125" s="124" t="s">
        <v>4475</v>
      </c>
      <c r="C1125" t="s">
        <v>395</v>
      </c>
      <c r="D1125" t="s">
        <v>1613</v>
      </c>
      <c r="E1125" s="30">
        <v>82.904220581054688</v>
      </c>
      <c r="F1125" s="30">
        <v>82.970573425292969</v>
      </c>
      <c r="G1125" s="30">
        <v>81.763450622558594</v>
      </c>
      <c r="H1125" s="30">
        <v>80.906517028808594</v>
      </c>
      <c r="I1125" s="1">
        <v>709</v>
      </c>
      <c r="J1125" s="1">
        <v>6</v>
      </c>
      <c r="K1125" s="1">
        <v>8</v>
      </c>
      <c r="L1125" t="s">
        <v>3834</v>
      </c>
      <c r="M1125" t="s">
        <v>3914</v>
      </c>
      <c r="N1125" t="s">
        <v>3919</v>
      </c>
      <c r="O1125" t="s">
        <v>3921</v>
      </c>
      <c r="P1125" s="148">
        <v>0.51201200485229492</v>
      </c>
      <c r="Q1125" s="30">
        <v>49.086010530000003</v>
      </c>
      <c r="R1125" s="30">
        <v>353.45346069335938</v>
      </c>
      <c r="S1125" s="1">
        <v>1491</v>
      </c>
      <c r="T1125" s="1">
        <v>651</v>
      </c>
      <c r="U1125" s="148">
        <v>0.43661972880363459</v>
      </c>
      <c r="V1125" s="148">
        <v>0.36594203114509583</v>
      </c>
      <c r="W1125" s="149">
        <v>49.110093710000001</v>
      </c>
      <c r="X1125" s="149">
        <v>313.40579223632813</v>
      </c>
      <c r="Y1125" s="1">
        <v>651</v>
      </c>
      <c r="Z1125" s="30">
        <v>84.014358520507813</v>
      </c>
      <c r="AA1125" s="148">
        <v>0.55600000000000005</v>
      </c>
      <c r="AB1125" s="30">
        <v>49.7</v>
      </c>
      <c r="AC1125" s="30">
        <v>364.3</v>
      </c>
      <c r="AD1125" s="30">
        <v>83.642311096191406</v>
      </c>
      <c r="AE1125" s="148">
        <v>0.35899999999999999</v>
      </c>
      <c r="AF1125" s="30">
        <v>49.53</v>
      </c>
      <c r="AG1125" s="30">
        <v>311.7</v>
      </c>
      <c r="AH1125" s="30">
        <v>81.301429748535156</v>
      </c>
      <c r="AI1125" s="148">
        <v>0.53600000000000003</v>
      </c>
      <c r="AJ1125" s="30">
        <v>48.817342619999998</v>
      </c>
      <c r="AK1125" s="30">
        <v>362.8</v>
      </c>
      <c r="AL1125" s="30">
        <v>80.986312866210938</v>
      </c>
      <c r="AM1125" s="148">
        <v>0.35699999999999998</v>
      </c>
      <c r="AN1125" s="30">
        <v>48.637179850000003</v>
      </c>
      <c r="AO1125" s="30">
        <v>318.10000000000002</v>
      </c>
      <c r="AP1125" s="148">
        <v>0.39608433842659002</v>
      </c>
      <c r="AQ1125" s="30">
        <v>47.984689869999997</v>
      </c>
      <c r="AR1125" s="30">
        <v>314.60842895507813</v>
      </c>
      <c r="AS1125" s="30">
        <v>1489</v>
      </c>
      <c r="AT1125" s="30">
        <v>653</v>
      </c>
      <c r="AU1125" s="148">
        <v>0.43661972880363459</v>
      </c>
      <c r="AV1125" s="30">
        <v>80.906517028808594</v>
      </c>
      <c r="AW1125" s="148">
        <v>0.22463768720626831</v>
      </c>
      <c r="AX1125" s="30">
        <v>47.64574417</v>
      </c>
      <c r="AY1125" s="30">
        <v>258.69564819335938</v>
      </c>
      <c r="AZ1125" s="30">
        <v>653</v>
      </c>
      <c r="BA1125" s="30">
        <v>81.783767700195313</v>
      </c>
      <c r="BB1125" s="148">
        <v>0.41499999999999998</v>
      </c>
      <c r="BC1125" s="30">
        <v>48.45</v>
      </c>
      <c r="BD1125" s="30">
        <v>308.8</v>
      </c>
      <c r="BE1125" s="30">
        <v>80.147071838378906</v>
      </c>
      <c r="BF1125" s="147">
        <v>0.24199999999999999</v>
      </c>
      <c r="BG1125" s="30">
        <v>47.59</v>
      </c>
      <c r="BH1125" s="30">
        <v>245.6</v>
      </c>
      <c r="BI1125" s="30">
        <v>80.915908813476563</v>
      </c>
      <c r="BJ1125" s="148">
        <v>0.42299999999999999</v>
      </c>
      <c r="BK1125" s="30">
        <v>48.042512410000001</v>
      </c>
      <c r="BL1125" s="30">
        <v>318.5</v>
      </c>
      <c r="BM1125" s="30">
        <v>78.702445983886719</v>
      </c>
      <c r="BN1125" s="148">
        <v>0.24299999999999999</v>
      </c>
      <c r="BO1125" s="30">
        <v>46.86494965</v>
      </c>
      <c r="BP1125" s="30">
        <v>258.89999999999998</v>
      </c>
      <c r="BQ1125" s="148">
        <v>0.11799999999999999</v>
      </c>
      <c r="BR1125" s="148">
        <v>0.106</v>
      </c>
      <c r="BS1125" s="148">
        <v>4.9000000000000002E-2</v>
      </c>
      <c r="BT1125" s="148">
        <v>0.66400000000000003</v>
      </c>
      <c r="BU1125" s="148">
        <v>5.5E-2</v>
      </c>
      <c r="BV1125" s="148">
        <v>7.0000002160668373E-3</v>
      </c>
      <c r="BW1125" s="148">
        <v>1.7999999999999999E-2</v>
      </c>
      <c r="BX1125" s="148">
        <v>0.11600000000000001</v>
      </c>
      <c r="BY1125" s="148">
        <v>0.184</v>
      </c>
      <c r="BZ1125" s="1"/>
      <c r="CA1125" s="150">
        <v>13101.9404296875</v>
      </c>
      <c r="CB1125" s="150">
        <v>13328.37</v>
      </c>
      <c r="CC1125" s="124" t="s">
        <v>4475</v>
      </c>
      <c r="CD1125" t="s">
        <v>4633</v>
      </c>
    </row>
    <row r="1126" spans="1:82" x14ac:dyDescent="0.3">
      <c r="A1126" s="1">
        <v>830053050</v>
      </c>
      <c r="B1126" s="124" t="s">
        <v>4475</v>
      </c>
      <c r="C1126" t="s">
        <v>395</v>
      </c>
      <c r="D1126" t="s">
        <v>1614</v>
      </c>
      <c r="E1126" s="30">
        <v>87.534843444824219</v>
      </c>
      <c r="F1126" s="30">
        <v>88.156997680664063</v>
      </c>
      <c r="G1126" s="30">
        <v>83.348976135253906</v>
      </c>
      <c r="H1126" s="30">
        <v>81.512359619140625</v>
      </c>
      <c r="I1126" s="1">
        <v>689</v>
      </c>
      <c r="J1126" s="1">
        <v>6</v>
      </c>
      <c r="K1126" s="1">
        <v>8</v>
      </c>
      <c r="L1126" t="s">
        <v>3834</v>
      </c>
      <c r="M1126" t="s">
        <v>3914</v>
      </c>
      <c r="N1126" t="s">
        <v>3919</v>
      </c>
      <c r="O1126" t="s">
        <v>3921</v>
      </c>
      <c r="P1126" s="148">
        <v>0.51192367076873779</v>
      </c>
      <c r="Q1126" s="30">
        <v>51.01217922</v>
      </c>
      <c r="R1126" s="30">
        <v>355.325927734375</v>
      </c>
      <c r="S1126" s="1">
        <v>1451</v>
      </c>
      <c r="T1126" s="1">
        <v>689</v>
      </c>
      <c r="U1126" s="148">
        <v>0.47484493255615229</v>
      </c>
      <c r="V1126" s="148">
        <v>0.3807947039604187</v>
      </c>
      <c r="W1126" s="149">
        <v>51.259049820000001</v>
      </c>
      <c r="X1126" s="149">
        <v>321.85430908203131</v>
      </c>
      <c r="Y1126" s="1">
        <v>689</v>
      </c>
      <c r="Z1126" s="30">
        <v>86.129005432128906</v>
      </c>
      <c r="AA1126" s="148">
        <v>0.53400000000000003</v>
      </c>
      <c r="AB1126" s="30">
        <v>50.4</v>
      </c>
      <c r="AC1126" s="30">
        <v>360.6</v>
      </c>
      <c r="AD1126" s="30">
        <v>84.408058166503906</v>
      </c>
      <c r="AE1126" s="148">
        <v>0.373</v>
      </c>
      <c r="AF1126" s="30">
        <v>49.79</v>
      </c>
      <c r="AG1126" s="30">
        <v>318.60000000000002</v>
      </c>
      <c r="AH1126" s="30">
        <v>87.158309936523438</v>
      </c>
      <c r="AI1126" s="148">
        <v>0.59899999999999998</v>
      </c>
      <c r="AJ1126" s="30">
        <v>50.757223140000001</v>
      </c>
      <c r="AK1126" s="30">
        <v>374.7</v>
      </c>
      <c r="AL1126" s="30">
        <v>84.625244140625</v>
      </c>
      <c r="AM1126" s="148">
        <v>0.38700000000000001</v>
      </c>
      <c r="AN1126" s="30">
        <v>49.875502060000002</v>
      </c>
      <c r="AO1126" s="30">
        <v>320.8</v>
      </c>
      <c r="AP1126" s="148">
        <v>0.37579616904258728</v>
      </c>
      <c r="AQ1126" s="30">
        <v>48.976478280000002</v>
      </c>
      <c r="AR1126" s="30">
        <v>298.2484130859375</v>
      </c>
      <c r="AS1126" s="30">
        <v>1453</v>
      </c>
      <c r="AT1126" s="30">
        <v>692</v>
      </c>
      <c r="AU1126" s="148">
        <v>0.47484493255615229</v>
      </c>
      <c r="AV1126" s="30">
        <v>81.512359619140625</v>
      </c>
      <c r="AW1126" s="148">
        <v>0.22185429930686951</v>
      </c>
      <c r="AX1126" s="30">
        <v>47.992962460000001</v>
      </c>
      <c r="AY1126" s="30">
        <v>244.37086486816409</v>
      </c>
      <c r="AZ1126" s="30">
        <v>692</v>
      </c>
      <c r="BA1126" s="30">
        <v>82.154922485351563</v>
      </c>
      <c r="BB1126" s="148">
        <v>0.45200000000000001</v>
      </c>
      <c r="BC1126" s="30">
        <v>48.63</v>
      </c>
      <c r="BD1126" s="30">
        <v>318.39999999999998</v>
      </c>
      <c r="BE1126" s="30">
        <v>80.836830139160156</v>
      </c>
      <c r="BF1126" s="147">
        <v>0.27300000000000002</v>
      </c>
      <c r="BG1126" s="30">
        <v>47.93</v>
      </c>
      <c r="BH1126" s="30">
        <v>258.8</v>
      </c>
      <c r="BI1126" s="30">
        <v>83.431007385253906</v>
      </c>
      <c r="BJ1126" s="148">
        <v>0.48</v>
      </c>
      <c r="BK1126" s="30">
        <v>49.267671540000002</v>
      </c>
      <c r="BL1126" s="30">
        <v>324.60000000000002</v>
      </c>
      <c r="BM1126" s="30">
        <v>82.445022583007813</v>
      </c>
      <c r="BN1126" s="148">
        <v>0.29099999999999998</v>
      </c>
      <c r="BO1126" s="30">
        <v>48.730150219999999</v>
      </c>
      <c r="BP1126" s="30">
        <v>260.5</v>
      </c>
      <c r="BQ1126" s="148">
        <v>0.19900000000000001</v>
      </c>
      <c r="BR1126" s="148">
        <v>0.125</v>
      </c>
      <c r="BS1126" s="148">
        <v>4.4999999999999998E-2</v>
      </c>
      <c r="BT1126" s="148">
        <v>0.55700000000000005</v>
      </c>
      <c r="BU1126" s="148">
        <v>6.2E-2</v>
      </c>
      <c r="BV1126" s="148">
        <v>1.200000010430813E-2</v>
      </c>
      <c r="BW1126" s="148">
        <v>3.5999999999999997E-2</v>
      </c>
      <c r="BX1126" s="148">
        <v>0.105</v>
      </c>
      <c r="BY1126" s="148">
        <v>0.224</v>
      </c>
      <c r="BZ1126" s="1"/>
      <c r="CA1126" s="150">
        <v>12486.25</v>
      </c>
      <c r="CB1126" s="150">
        <v>12716.14</v>
      </c>
      <c r="CC1126" s="124" t="s">
        <v>4475</v>
      </c>
      <c r="CD1126" t="s">
        <v>4633</v>
      </c>
    </row>
    <row r="1127" spans="1:82" x14ac:dyDescent="0.3">
      <c r="A1127" s="1">
        <v>830053060</v>
      </c>
      <c r="B1127" s="124" t="s">
        <v>4475</v>
      </c>
      <c r="C1127" t="s">
        <v>395</v>
      </c>
      <c r="D1127" t="s">
        <v>1615</v>
      </c>
      <c r="E1127" s="30">
        <v>83.198654174804688</v>
      </c>
      <c r="F1127" s="30">
        <v>81.813362121582031</v>
      </c>
      <c r="G1127" s="30">
        <v>81.485031127929688</v>
      </c>
      <c r="H1127" s="30">
        <v>80.252761840820313</v>
      </c>
      <c r="I1127" s="1">
        <v>733</v>
      </c>
      <c r="J1127" s="1">
        <v>6</v>
      </c>
      <c r="K1127" s="1">
        <v>8</v>
      </c>
      <c r="L1127" t="s">
        <v>3834</v>
      </c>
      <c r="M1127" t="s">
        <v>3914</v>
      </c>
      <c r="N1127" t="s">
        <v>3919</v>
      </c>
      <c r="O1127" t="s">
        <v>3921</v>
      </c>
      <c r="P1127" s="148">
        <v>0.50367105007171631</v>
      </c>
      <c r="Q1127" s="30">
        <v>49.208483280000003</v>
      </c>
      <c r="R1127" s="30">
        <v>351.101318359375</v>
      </c>
      <c r="S1127" s="1">
        <v>648</v>
      </c>
      <c r="T1127" s="1">
        <v>275</v>
      </c>
      <c r="U1127" s="148">
        <v>0.42438271641731262</v>
      </c>
      <c r="V1127" s="148">
        <v>0.30927833914756769</v>
      </c>
      <c r="W1127" s="149">
        <v>48.630610840000003</v>
      </c>
      <c r="X1127" s="149">
        <v>298.28179931640631</v>
      </c>
      <c r="Y1127" s="1">
        <v>275</v>
      </c>
      <c r="Z1127" s="30"/>
      <c r="AA1127" s="148"/>
      <c r="AB1127" s="30"/>
      <c r="AC1127" s="30"/>
      <c r="AD1127" s="30"/>
      <c r="AE1127" s="148"/>
      <c r="AF1127" s="30"/>
      <c r="AG1127" s="30"/>
      <c r="AH1127" s="30"/>
      <c r="AI1127" s="148"/>
      <c r="AJ1127" s="30"/>
      <c r="AK1127" s="30"/>
      <c r="AL1127" s="30"/>
      <c r="AM1127" s="148"/>
      <c r="AN1127" s="30"/>
      <c r="AO1127" s="30"/>
      <c r="AP1127" s="148">
        <v>0.40822321176528931</v>
      </c>
      <c r="AQ1127" s="30">
        <v>47.810532430000002</v>
      </c>
      <c r="AR1127" s="30">
        <v>309.104248046875</v>
      </c>
      <c r="AS1127" s="30">
        <v>647</v>
      </c>
      <c r="AT1127" s="30">
        <v>274</v>
      </c>
      <c r="AU1127" s="148">
        <v>0.42438271641731262</v>
      </c>
      <c r="AV1127" s="30">
        <v>80.252761840820313</v>
      </c>
      <c r="AW1127" s="148">
        <v>0.20274914801120761</v>
      </c>
      <c r="AX1127" s="30">
        <v>47.271064879999997</v>
      </c>
      <c r="AY1127" s="30">
        <v>241.23710632324219</v>
      </c>
      <c r="AZ1127" s="30">
        <v>274</v>
      </c>
      <c r="BA1127" s="30"/>
      <c r="BB1127" s="148"/>
      <c r="BC1127" s="30"/>
      <c r="BD1127" s="30"/>
      <c r="BE1127" s="30"/>
      <c r="BF1127" s="147"/>
      <c r="BG1127" s="30"/>
      <c r="BH1127" s="30"/>
      <c r="BI1127" s="30"/>
      <c r="BJ1127" s="148"/>
      <c r="BK1127" s="30"/>
      <c r="BL1127" s="30"/>
      <c r="BM1127" s="30"/>
      <c r="BN1127" s="148"/>
      <c r="BO1127" s="30"/>
      <c r="BP1127" s="30"/>
      <c r="BQ1127" s="148">
        <v>0.14499999999999999</v>
      </c>
      <c r="BR1127" s="148">
        <v>0.106</v>
      </c>
      <c r="BS1127" s="148">
        <v>2.1999999999999999E-2</v>
      </c>
      <c r="BT1127" s="148">
        <v>0.63200000000000001</v>
      </c>
      <c r="BU1127" s="148">
        <v>7.0000000000000007E-2</v>
      </c>
      <c r="BV1127" s="148">
        <v>2.60000005364418E-2</v>
      </c>
      <c r="BW1127" s="148">
        <v>4.1000000000000002E-2</v>
      </c>
      <c r="BX1127" s="148">
        <v>8.3000000000000004E-2</v>
      </c>
      <c r="BY1127" s="148">
        <v>0.253</v>
      </c>
      <c r="BZ1127" s="1"/>
      <c r="CA1127" s="150">
        <v>11919.8701171875</v>
      </c>
      <c r="CB1127" s="150">
        <v>12201.67</v>
      </c>
      <c r="CC1127" s="124" t="s">
        <v>4475</v>
      </c>
      <c r="CD1127" t="s">
        <v>4633</v>
      </c>
    </row>
    <row r="1128" spans="1:82" x14ac:dyDescent="0.3">
      <c r="A1128" s="1">
        <v>830054020</v>
      </c>
      <c r="B1128" s="124" t="s">
        <v>4475</v>
      </c>
      <c r="C1128" t="s">
        <v>395</v>
      </c>
      <c r="D1128" t="s">
        <v>1616</v>
      </c>
      <c r="E1128" s="30">
        <v>83.558448791503906</v>
      </c>
      <c r="F1128" s="30">
        <v>83.509712219238281</v>
      </c>
      <c r="G1128" s="30">
        <v>87.335700988769531</v>
      </c>
      <c r="H1128" s="30">
        <v>89.904891967773438</v>
      </c>
      <c r="I1128" s="1">
        <v>476</v>
      </c>
      <c r="J1128" s="1" t="s">
        <v>3981</v>
      </c>
      <c r="K1128" s="1">
        <v>5</v>
      </c>
      <c r="L1128" t="s">
        <v>3834</v>
      </c>
      <c r="M1128" t="s">
        <v>3914</v>
      </c>
      <c r="N1128" t="s">
        <v>3919</v>
      </c>
      <c r="O1128" t="s">
        <v>3921</v>
      </c>
      <c r="P1128" s="148">
        <v>0.47058823704719538</v>
      </c>
      <c r="Q1128" s="30">
        <v>49.358144520000003</v>
      </c>
      <c r="R1128" s="30">
        <v>325.7918701171875</v>
      </c>
      <c r="S1128" s="1">
        <v>225</v>
      </c>
      <c r="T1128" s="1">
        <v>115</v>
      </c>
      <c r="U1128" s="148">
        <v>0.51111114025115967</v>
      </c>
      <c r="V1128" s="148">
        <v>0.31000000238418579</v>
      </c>
      <c r="W1128" s="149">
        <v>49.333480170000001</v>
      </c>
      <c r="X1128" s="149"/>
      <c r="Y1128" s="1">
        <v>115</v>
      </c>
      <c r="Z1128" s="30">
        <v>84.920639038085938</v>
      </c>
      <c r="AA1128" s="148">
        <v>0.55399999999999994</v>
      </c>
      <c r="AB1128" s="30">
        <v>50</v>
      </c>
      <c r="AC1128" s="30">
        <v>344.2</v>
      </c>
      <c r="AD1128" s="30">
        <v>83.61285400390625</v>
      </c>
      <c r="AE1128" s="148">
        <v>0.33900000000000002</v>
      </c>
      <c r="AF1128" s="30">
        <v>49.52</v>
      </c>
      <c r="AG1128" s="30">
        <v>281.10000000000002</v>
      </c>
      <c r="AH1128" s="30">
        <v>84.888282775878906</v>
      </c>
      <c r="AI1128" s="148">
        <v>0.54899999999999993</v>
      </c>
      <c r="AJ1128" s="30">
        <v>50.005359310000003</v>
      </c>
      <c r="AK1128" s="30">
        <v>349.6</v>
      </c>
      <c r="AL1128" s="30">
        <v>84.536399841308594</v>
      </c>
      <c r="AM1128" s="148">
        <v>0.39100000000000001</v>
      </c>
      <c r="AN1128" s="30">
        <v>49.845267309999997</v>
      </c>
      <c r="AO1128" s="30">
        <v>301.39999999999998</v>
      </c>
      <c r="AP1128" s="148">
        <v>0.40454545617103582</v>
      </c>
      <c r="AQ1128" s="30">
        <v>51.470280160000002</v>
      </c>
      <c r="AR1128" s="30">
        <v>297.72726440429688</v>
      </c>
      <c r="AS1128" s="30">
        <v>226</v>
      </c>
      <c r="AT1128" s="30">
        <v>116</v>
      </c>
      <c r="AU1128" s="148">
        <v>0.51111114025115967</v>
      </c>
      <c r="AV1128" s="30">
        <v>89.904891967773438</v>
      </c>
      <c r="AW1128" s="148">
        <v>0.23000000417232511</v>
      </c>
      <c r="AX1128" s="30">
        <v>52.802863219999999</v>
      </c>
      <c r="AY1128" s="30">
        <v>237</v>
      </c>
      <c r="AZ1128" s="30">
        <v>116</v>
      </c>
      <c r="BA1128" s="30">
        <v>85.350997924804688</v>
      </c>
      <c r="BB1128" s="148">
        <v>0.51300000000000001</v>
      </c>
      <c r="BC1128" s="30">
        <v>50.18</v>
      </c>
      <c r="BD1128" s="30">
        <v>334.1</v>
      </c>
      <c r="BE1128" s="30">
        <v>83.656730651855469</v>
      </c>
      <c r="BF1128" s="147">
        <v>0.317</v>
      </c>
      <c r="BG1128" s="30">
        <v>49.32</v>
      </c>
      <c r="BH1128" s="30">
        <v>268.3</v>
      </c>
      <c r="BI1128" s="30">
        <v>82.621894836425781</v>
      </c>
      <c r="BJ1128" s="148">
        <v>0.49</v>
      </c>
      <c r="BK1128" s="30">
        <v>48.873537149999997</v>
      </c>
      <c r="BL1128" s="30">
        <v>317</v>
      </c>
      <c r="BM1128" s="30">
        <v>81.494651794433594</v>
      </c>
      <c r="BN1128" s="148">
        <v>0.29499999999999998</v>
      </c>
      <c r="BO1128" s="30">
        <v>48.256512839999999</v>
      </c>
      <c r="BP1128" s="30">
        <v>253.2</v>
      </c>
      <c r="BQ1128" s="148">
        <v>0.17199999999999999</v>
      </c>
      <c r="BR1128" s="148">
        <v>7.3999999999999996E-2</v>
      </c>
      <c r="BS1128" s="148"/>
      <c r="BT1128" s="148">
        <v>0.60499999999999998</v>
      </c>
      <c r="BU1128" s="148">
        <v>7.8E-2</v>
      </c>
      <c r="BV1128" s="148">
        <v>7.1000002324581146E-2</v>
      </c>
      <c r="BW1128" s="148">
        <v>0.111</v>
      </c>
      <c r="BX1128" s="148">
        <v>0.13900000000000001</v>
      </c>
      <c r="BY1128" s="148">
        <v>0.22700000000000001</v>
      </c>
      <c r="BZ1128" s="1"/>
      <c r="CA1128" s="150">
        <v>11977.419921875</v>
      </c>
      <c r="CB1128" s="150">
        <v>13403.2</v>
      </c>
      <c r="CC1128" s="124" t="s">
        <v>4475</v>
      </c>
      <c r="CD1128" t="s">
        <v>4634</v>
      </c>
    </row>
    <row r="1129" spans="1:82" x14ac:dyDescent="0.3">
      <c r="A1129" s="1">
        <v>830054040</v>
      </c>
      <c r="B1129" s="124" t="s">
        <v>4475</v>
      </c>
      <c r="C1129" t="s">
        <v>395</v>
      </c>
      <c r="D1129" t="s">
        <v>1617</v>
      </c>
      <c r="E1129" s="30">
        <v>89.857025146484375</v>
      </c>
      <c r="F1129" s="30">
        <v>85.876930236816406</v>
      </c>
      <c r="G1129" s="30">
        <v>88.19342041015625</v>
      </c>
      <c r="H1129" s="30">
        <v>89.084220886230469</v>
      </c>
      <c r="I1129" s="1">
        <v>494</v>
      </c>
      <c r="J1129" s="1" t="s">
        <v>3981</v>
      </c>
      <c r="K1129" s="1">
        <v>5</v>
      </c>
      <c r="L1129" t="s">
        <v>3834</v>
      </c>
      <c r="M1129" t="s">
        <v>3914</v>
      </c>
      <c r="N1129" t="s">
        <v>3919</v>
      </c>
      <c r="O1129" t="s">
        <v>3921</v>
      </c>
      <c r="P1129" s="148">
        <v>0.66386556625366211</v>
      </c>
      <c r="Q1129" s="30">
        <v>51.978120160000003</v>
      </c>
      <c r="R1129" s="30">
        <v>389.07562255859381</v>
      </c>
      <c r="S1129" s="1">
        <v>261</v>
      </c>
      <c r="T1129" s="1">
        <v>101</v>
      </c>
      <c r="U1129" s="148">
        <v>0.38697317242622381</v>
      </c>
      <c r="V1129" s="148">
        <v>0.47999998927116388</v>
      </c>
      <c r="W1129" s="149">
        <v>50.31431886</v>
      </c>
      <c r="X1129" s="149">
        <v>332</v>
      </c>
      <c r="Y1129" s="1">
        <v>101</v>
      </c>
      <c r="Z1129" s="30">
        <v>85.826911926269531</v>
      </c>
      <c r="AA1129" s="148">
        <v>0.629</v>
      </c>
      <c r="AB1129" s="30">
        <v>50.3</v>
      </c>
      <c r="AC1129" s="30">
        <v>368</v>
      </c>
      <c r="AD1129" s="30">
        <v>80.726577758789063</v>
      </c>
      <c r="AE1129" s="148">
        <v>0.44500000000000001</v>
      </c>
      <c r="AF1129" s="30">
        <v>48.54</v>
      </c>
      <c r="AG1129" s="30">
        <v>316.39999999999998</v>
      </c>
      <c r="AH1129" s="30">
        <v>82.730575561523438</v>
      </c>
      <c r="AI1129" s="148">
        <v>0.59200000000000008</v>
      </c>
      <c r="AJ1129" s="30">
        <v>49.290696359999998</v>
      </c>
      <c r="AK1129" s="30">
        <v>359.2</v>
      </c>
      <c r="AL1129" s="30">
        <v>78.492019653320313</v>
      </c>
      <c r="AM1129" s="148">
        <v>0.39300000000000002</v>
      </c>
      <c r="AN1129" s="30">
        <v>47.788376399999997</v>
      </c>
      <c r="AO1129" s="30">
        <v>309.8</v>
      </c>
      <c r="AP1129" s="148">
        <v>0.58158993721008301</v>
      </c>
      <c r="AQ1129" s="30">
        <v>52.00681024</v>
      </c>
      <c r="AR1129" s="30">
        <v>361.9246826171875</v>
      </c>
      <c r="AS1129" s="30">
        <v>262</v>
      </c>
      <c r="AT1129" s="30">
        <v>102</v>
      </c>
      <c r="AU1129" s="148">
        <v>0.38697317242622381</v>
      </c>
      <c r="AV1129" s="30">
        <v>89.084220886230469</v>
      </c>
      <c r="AW1129" s="148">
        <v>0.42105263471603388</v>
      </c>
      <c r="AX1129" s="30">
        <v>52.332522650000001</v>
      </c>
      <c r="AY1129" s="30">
        <v>314.47369384765631</v>
      </c>
      <c r="AZ1129" s="30">
        <v>102</v>
      </c>
      <c r="BA1129" s="30">
        <v>83.845748901367188</v>
      </c>
      <c r="BB1129" s="148">
        <v>0.6</v>
      </c>
      <c r="BC1129" s="30">
        <v>49.45</v>
      </c>
      <c r="BD1129" s="30">
        <v>357.8</v>
      </c>
      <c r="BE1129" s="30">
        <v>81.567161560058594</v>
      </c>
      <c r="BF1129" s="147">
        <v>0.4</v>
      </c>
      <c r="BG1129" s="30">
        <v>48.29</v>
      </c>
      <c r="BH1129" s="30">
        <v>294.5</v>
      </c>
      <c r="BI1129" s="30">
        <v>80.157073974609375</v>
      </c>
      <c r="BJ1129" s="148">
        <v>0.53500000000000003</v>
      </c>
      <c r="BK1129" s="30">
        <v>47.67286627</v>
      </c>
      <c r="BL1129" s="30">
        <v>339</v>
      </c>
      <c r="BM1129" s="30">
        <v>77.643875122070313</v>
      </c>
      <c r="BN1129" s="148">
        <v>0.29499999999999998</v>
      </c>
      <c r="BO1129" s="30">
        <v>46.337387900000003</v>
      </c>
      <c r="BP1129" s="30">
        <v>267.89999999999998</v>
      </c>
      <c r="BQ1129" s="148">
        <v>4.9000000000000002E-2</v>
      </c>
      <c r="BR1129" s="148">
        <v>8.1000000000000003E-2</v>
      </c>
      <c r="BS1129" s="148"/>
      <c r="BT1129" s="148">
        <v>0.78300000000000003</v>
      </c>
      <c r="BU1129" s="148">
        <v>6.9000000000000006E-2</v>
      </c>
      <c r="BV1129" s="148">
        <v>1.7999999225139621E-2</v>
      </c>
      <c r="BW1129" s="148"/>
      <c r="BX1129" s="148">
        <v>9.0999999999999998E-2</v>
      </c>
      <c r="BY1129" s="148">
        <v>0.13500000000000001</v>
      </c>
      <c r="BZ1129" s="1"/>
      <c r="CA1129" s="150">
        <v>10352.3798828125</v>
      </c>
      <c r="CB1129" s="150">
        <v>11679.6</v>
      </c>
      <c r="CC1129" s="124" t="s">
        <v>4475</v>
      </c>
      <c r="CD1129" t="s">
        <v>4634</v>
      </c>
    </row>
    <row r="1130" spans="1:82" x14ac:dyDescent="0.3">
      <c r="A1130" s="1">
        <v>830054060</v>
      </c>
      <c r="B1130" s="124" t="s">
        <v>4475</v>
      </c>
      <c r="C1130" t="s">
        <v>395</v>
      </c>
      <c r="D1130" t="s">
        <v>1618</v>
      </c>
      <c r="E1130" s="30">
        <v>82.22442626953125</v>
      </c>
      <c r="F1130" s="30">
        <v>79.904899597167969</v>
      </c>
      <c r="G1130" s="30">
        <v>81.672096252441406</v>
      </c>
      <c r="H1130" s="30">
        <v>80.256156921386719</v>
      </c>
      <c r="I1130" s="1">
        <v>362</v>
      </c>
      <c r="J1130" s="1" t="s">
        <v>3981</v>
      </c>
      <c r="K1130" s="1">
        <v>5</v>
      </c>
      <c r="L1130" t="s">
        <v>3834</v>
      </c>
      <c r="M1130" t="s">
        <v>3914</v>
      </c>
      <c r="N1130" t="s">
        <v>3919</v>
      </c>
      <c r="O1130" t="s">
        <v>3921</v>
      </c>
      <c r="P1130" s="148">
        <v>0.42937853932380682</v>
      </c>
      <c r="Q1130" s="30">
        <v>48.80323997</v>
      </c>
      <c r="R1130" s="30">
        <v>327.68362426757813</v>
      </c>
      <c r="S1130" s="1">
        <v>241</v>
      </c>
      <c r="T1130" s="1">
        <v>118</v>
      </c>
      <c r="U1130" s="148">
        <v>0.48962655663490301</v>
      </c>
      <c r="V1130" s="148">
        <v>0.27173912525177002</v>
      </c>
      <c r="W1130" s="149">
        <v>47.839853949999998</v>
      </c>
      <c r="X1130" s="149">
        <v>284.78262329101563</v>
      </c>
      <c r="Y1130" s="1">
        <v>118</v>
      </c>
      <c r="Z1130" s="30">
        <v>80.993446350097656</v>
      </c>
      <c r="AA1130" s="148">
        <v>0.504</v>
      </c>
      <c r="AB1130" s="30">
        <v>48.7</v>
      </c>
      <c r="AC1130" s="30">
        <v>351.4</v>
      </c>
      <c r="AD1130" s="30">
        <v>79.666313171386719</v>
      </c>
      <c r="AE1130" s="148">
        <v>0.308</v>
      </c>
      <c r="AF1130" s="30">
        <v>48.18</v>
      </c>
      <c r="AG1130" s="30">
        <v>303.10000000000002</v>
      </c>
      <c r="AH1130" s="30">
        <v>81.691596984863281</v>
      </c>
      <c r="AI1130" s="148">
        <v>0.5</v>
      </c>
      <c r="AJ1130" s="30">
        <v>48.946572850000003</v>
      </c>
      <c r="AK1130" s="30">
        <v>346</v>
      </c>
      <c r="AL1130" s="30">
        <v>80.969566345214844</v>
      </c>
      <c r="AM1130" s="148">
        <v>0.315</v>
      </c>
      <c r="AN1130" s="30">
        <v>48.631479949999999</v>
      </c>
      <c r="AO1130" s="30">
        <v>300</v>
      </c>
      <c r="AP1130" s="148">
        <v>0.3333333432674408</v>
      </c>
      <c r="AQ1130" s="30">
        <v>47.927546630000002</v>
      </c>
      <c r="AR1130" s="30">
        <v>269.49151611328131</v>
      </c>
      <c r="AS1130" s="30">
        <v>242</v>
      </c>
      <c r="AT1130" s="30">
        <v>119</v>
      </c>
      <c r="AU1130" s="148">
        <v>0.48962655663490301</v>
      </c>
      <c r="AV1130" s="30">
        <v>80.256156921386719</v>
      </c>
      <c r="AW1130" s="148">
        <v>0.1630434840917587</v>
      </c>
      <c r="AX1130" s="30">
        <v>47.273012799999997</v>
      </c>
      <c r="AY1130" s="30"/>
      <c r="AZ1130" s="30">
        <v>119</v>
      </c>
      <c r="BA1130" s="30">
        <v>81.165176391601563</v>
      </c>
      <c r="BB1130" s="148">
        <v>0.40799999999999997</v>
      </c>
      <c r="BC1130" s="30">
        <v>48.15</v>
      </c>
      <c r="BD1130" s="30">
        <v>311.7</v>
      </c>
      <c r="BE1130" s="30">
        <v>79.47760009765625</v>
      </c>
      <c r="BF1130" s="147">
        <v>0.223</v>
      </c>
      <c r="BG1130" s="30">
        <v>47.26</v>
      </c>
      <c r="BH1130" s="30">
        <v>244.6</v>
      </c>
      <c r="BI1130" s="30">
        <v>81.207199096679688</v>
      </c>
      <c r="BJ1130" s="148">
        <v>0.44</v>
      </c>
      <c r="BK1130" s="30">
        <v>48.184403969999998</v>
      </c>
      <c r="BL1130" s="30">
        <v>304.39999999999998</v>
      </c>
      <c r="BM1130" s="30">
        <v>80.044364929199219</v>
      </c>
      <c r="BN1130" s="148">
        <v>0.26900000000000002</v>
      </c>
      <c r="BO1130" s="30">
        <v>47.533727339999999</v>
      </c>
      <c r="BP1130" s="30">
        <v>240.8</v>
      </c>
      <c r="BQ1130" s="148">
        <v>0.19900000000000001</v>
      </c>
      <c r="BR1130" s="148">
        <v>9.9000000000000005E-2</v>
      </c>
      <c r="BS1130" s="148">
        <v>3.9E-2</v>
      </c>
      <c r="BT1130" s="148">
        <v>0.55500000000000005</v>
      </c>
      <c r="BU1130" s="148">
        <v>9.4E-2</v>
      </c>
      <c r="BV1130" s="148">
        <v>1.4000000432133669E-2</v>
      </c>
      <c r="BW1130" s="148">
        <v>9.7000000000000003E-2</v>
      </c>
      <c r="BX1130" s="148">
        <v>0.14599999999999999</v>
      </c>
      <c r="BY1130" s="148">
        <v>0.32200000000000001</v>
      </c>
      <c r="BZ1130" s="1"/>
      <c r="CA1130" s="150">
        <v>13257.330078125</v>
      </c>
      <c r="CB1130" s="150">
        <v>14808.33</v>
      </c>
      <c r="CC1130" s="124" t="s">
        <v>4475</v>
      </c>
      <c r="CD1130" t="s">
        <v>4634</v>
      </c>
    </row>
    <row r="1131" spans="1:82" x14ac:dyDescent="0.3">
      <c r="A1131" s="1">
        <v>830054080</v>
      </c>
      <c r="B1131" s="124" t="s">
        <v>4475</v>
      </c>
      <c r="C1131" t="s">
        <v>395</v>
      </c>
      <c r="D1131" t="s">
        <v>1619</v>
      </c>
      <c r="E1131" s="30">
        <v>84.066963195800781</v>
      </c>
      <c r="F1131" s="30">
        <v>83.675849914550781</v>
      </c>
      <c r="G1131" s="30">
        <v>82.832550048828125</v>
      </c>
      <c r="H1131" s="30">
        <v>82.944549560546875</v>
      </c>
      <c r="I1131" s="1">
        <v>485</v>
      </c>
      <c r="J1131" s="1" t="s">
        <v>3981</v>
      </c>
      <c r="K1131" s="1">
        <v>5</v>
      </c>
      <c r="L1131" t="s">
        <v>3834</v>
      </c>
      <c r="M1131" t="s">
        <v>3914</v>
      </c>
      <c r="N1131" t="s">
        <v>3919</v>
      </c>
      <c r="O1131" t="s">
        <v>3921</v>
      </c>
      <c r="P1131" s="148">
        <v>0.4444444477558136</v>
      </c>
      <c r="Q1131" s="30">
        <v>49.569669380000001</v>
      </c>
      <c r="R1131" s="30">
        <v>331.40097045898438</v>
      </c>
      <c r="S1131" s="1">
        <v>209</v>
      </c>
      <c r="T1131" s="1">
        <v>109</v>
      </c>
      <c r="U1131" s="148">
        <v>0.52153110504150391</v>
      </c>
      <c r="V1131" s="148">
        <v>0.28999999165534968</v>
      </c>
      <c r="W1131" s="149">
        <v>49.402318649999998</v>
      </c>
      <c r="X1131" s="149">
        <v>275</v>
      </c>
      <c r="Y1131" s="1">
        <v>109</v>
      </c>
      <c r="Z1131" s="30">
        <v>83.410179138183594</v>
      </c>
      <c r="AA1131" s="148">
        <v>0.53200000000000003</v>
      </c>
      <c r="AB1131" s="30">
        <v>49.5</v>
      </c>
      <c r="AC1131" s="30">
        <v>346.3</v>
      </c>
      <c r="AD1131" s="30">
        <v>84.349151611328125</v>
      </c>
      <c r="AE1131" s="148">
        <v>0.38700000000000001</v>
      </c>
      <c r="AF1131" s="30">
        <v>49.77</v>
      </c>
      <c r="AG1131" s="30">
        <v>299.10000000000002</v>
      </c>
      <c r="AH1131" s="30">
        <v>82.223281860351563</v>
      </c>
      <c r="AI1131" s="148">
        <v>0.58299999999999996</v>
      </c>
      <c r="AJ1131" s="30">
        <v>49.122673159999998</v>
      </c>
      <c r="AK1131" s="30">
        <v>348.1</v>
      </c>
      <c r="AL1131" s="30">
        <v>82.98760986328125</v>
      </c>
      <c r="AM1131" s="148">
        <v>0.45900000000000002</v>
      </c>
      <c r="AN1131" s="30">
        <v>49.318218870000003</v>
      </c>
      <c r="AO1131" s="30">
        <v>298.2</v>
      </c>
      <c r="AP1131" s="148">
        <v>0.3333333432674408</v>
      </c>
      <c r="AQ1131" s="30">
        <v>48.653443279999998</v>
      </c>
      <c r="AR1131" s="30">
        <v>274.87924194335938</v>
      </c>
      <c r="AS1131" s="30">
        <v>209</v>
      </c>
      <c r="AT1131" s="30">
        <v>109</v>
      </c>
      <c r="AU1131" s="148">
        <v>0.52153110504150391</v>
      </c>
      <c r="AV1131" s="30">
        <v>82.944549560546875</v>
      </c>
      <c r="AW1131" s="148">
        <v>0.2199999988079071</v>
      </c>
      <c r="AX1131" s="30">
        <v>48.813775890000002</v>
      </c>
      <c r="AY1131" s="30"/>
      <c r="AZ1131" s="30">
        <v>109</v>
      </c>
      <c r="BA1131" s="30">
        <v>83.515830993652344</v>
      </c>
      <c r="BB1131" s="148">
        <v>0.48699999999999999</v>
      </c>
      <c r="BC1131" s="30">
        <v>49.29</v>
      </c>
      <c r="BD1131" s="30">
        <v>325.10000000000002</v>
      </c>
      <c r="BE1131" s="30">
        <v>81.790321350097656</v>
      </c>
      <c r="BF1131" s="147">
        <v>0.318</v>
      </c>
      <c r="BG1131" s="30">
        <v>48.4</v>
      </c>
      <c r="BH1131" s="30">
        <v>269.2</v>
      </c>
      <c r="BI1131" s="30">
        <v>81.70440673828125</v>
      </c>
      <c r="BJ1131" s="148">
        <v>0.52900000000000003</v>
      </c>
      <c r="BK1131" s="30">
        <v>48.426606560000003</v>
      </c>
      <c r="BL1131" s="30">
        <v>337.4</v>
      </c>
      <c r="BM1131" s="30">
        <v>79.77886962890625</v>
      </c>
      <c r="BN1131" s="148">
        <v>0.39600000000000002</v>
      </c>
      <c r="BO1131" s="30">
        <v>47.401409460000004</v>
      </c>
      <c r="BP1131" s="30">
        <v>292.8</v>
      </c>
      <c r="BQ1131" s="148">
        <v>0.13600000000000001</v>
      </c>
      <c r="BR1131" s="148">
        <v>0.13600000000000001</v>
      </c>
      <c r="BS1131" s="148"/>
      <c r="BT1131" s="148">
        <v>0.58599999999999997</v>
      </c>
      <c r="BU1131" s="148">
        <v>6.6000000000000003E-2</v>
      </c>
      <c r="BV1131" s="148">
        <v>7.5999997556209564E-2</v>
      </c>
      <c r="BW1131" s="148">
        <v>9.7000000000000003E-2</v>
      </c>
      <c r="BX1131" s="148">
        <v>0.11600000000000001</v>
      </c>
      <c r="BY1131" s="148">
        <v>0.27400000000000002</v>
      </c>
      <c r="BZ1131" s="1"/>
      <c r="CA1131" s="150">
        <v>11542.5595703125</v>
      </c>
      <c r="CB1131" s="150">
        <v>12613.68</v>
      </c>
      <c r="CC1131" s="124" t="s">
        <v>4475</v>
      </c>
      <c r="CD1131" t="s">
        <v>4634</v>
      </c>
    </row>
    <row r="1132" spans="1:82" x14ac:dyDescent="0.3">
      <c r="A1132" s="1">
        <v>830055000</v>
      </c>
      <c r="B1132" s="124" t="s">
        <v>4475</v>
      </c>
      <c r="C1132" t="s">
        <v>395</v>
      </c>
      <c r="D1132" t="s">
        <v>1620</v>
      </c>
      <c r="E1132" s="30">
        <v>85.411567687988281</v>
      </c>
      <c r="F1132" s="30">
        <v>86.114204406738281</v>
      </c>
      <c r="G1132" s="30">
        <v>83.575141906738281</v>
      </c>
      <c r="H1132" s="30">
        <v>84.797195434570313</v>
      </c>
      <c r="I1132" s="1">
        <v>501</v>
      </c>
      <c r="J1132" s="1" t="s">
        <v>3981</v>
      </c>
      <c r="K1132" s="1">
        <v>5</v>
      </c>
      <c r="L1132" t="s">
        <v>3834</v>
      </c>
      <c r="M1132" t="s">
        <v>3914</v>
      </c>
      <c r="N1132" t="s">
        <v>3919</v>
      </c>
      <c r="O1132" t="s">
        <v>3921</v>
      </c>
      <c r="P1132" s="148">
        <v>0.51452285051345825</v>
      </c>
      <c r="Q1132" s="30">
        <v>50.128975230000002</v>
      </c>
      <c r="R1132" s="30">
        <v>347.71783447265631</v>
      </c>
      <c r="S1132" s="1">
        <v>237</v>
      </c>
      <c r="T1132" s="1">
        <v>122</v>
      </c>
      <c r="U1132" s="148">
        <v>0.51476794481277466</v>
      </c>
      <c r="V1132" s="148">
        <v>0.32203391194343572</v>
      </c>
      <c r="W1132" s="149">
        <v>50.412632899999998</v>
      </c>
      <c r="X1132" s="149">
        <v>295.76272583007813</v>
      </c>
      <c r="Y1132" s="1">
        <v>122</v>
      </c>
      <c r="Z1132" s="30">
        <v>84.014358520507813</v>
      </c>
      <c r="AA1132" s="148">
        <v>0.63100000000000001</v>
      </c>
      <c r="AB1132" s="30">
        <v>49.7</v>
      </c>
      <c r="AC1132" s="30">
        <v>374.7</v>
      </c>
      <c r="AD1132" s="30">
        <v>83.436141967773438</v>
      </c>
      <c r="AE1132" s="148">
        <v>0.52400000000000002</v>
      </c>
      <c r="AF1132" s="30">
        <v>49.46</v>
      </c>
      <c r="AG1132" s="30">
        <v>340.3</v>
      </c>
      <c r="AH1132" s="30">
        <v>80.676895141601563</v>
      </c>
      <c r="AI1132" s="148">
        <v>0.59299999999999997</v>
      </c>
      <c r="AJ1132" s="30">
        <v>48.61048907</v>
      </c>
      <c r="AK1132" s="30">
        <v>377.1</v>
      </c>
      <c r="AL1132" s="30">
        <v>78.451019287109375</v>
      </c>
      <c r="AM1132" s="148">
        <v>0.47</v>
      </c>
      <c r="AN1132" s="30">
        <v>47.774422739999999</v>
      </c>
      <c r="AO1132" s="30">
        <v>340.2</v>
      </c>
      <c r="AP1132" s="148">
        <v>0.46473029255866999</v>
      </c>
      <c r="AQ1132" s="30">
        <v>49.117950630000003</v>
      </c>
      <c r="AR1132" s="30">
        <v>312.033203125</v>
      </c>
      <c r="AS1132" s="30">
        <v>234</v>
      </c>
      <c r="AT1132" s="30">
        <v>119</v>
      </c>
      <c r="AU1132" s="148">
        <v>0.51476794481277466</v>
      </c>
      <c r="AV1132" s="30">
        <v>84.797195434570313</v>
      </c>
      <c r="AW1132" s="148">
        <v>0.24576270580291751</v>
      </c>
      <c r="AX1132" s="30">
        <v>49.875557039999997</v>
      </c>
      <c r="AY1132" s="30">
        <v>238.1355895996094</v>
      </c>
      <c r="AZ1132" s="30">
        <v>119</v>
      </c>
      <c r="BA1132" s="30">
        <v>81.495094299316406</v>
      </c>
      <c r="BB1132" s="148">
        <v>0.55600000000000005</v>
      </c>
      <c r="BC1132" s="30">
        <v>48.31</v>
      </c>
      <c r="BD1132" s="30">
        <v>352.7</v>
      </c>
      <c r="BE1132" s="30">
        <v>80.755683898925781</v>
      </c>
      <c r="BF1132" s="147">
        <v>0.36099999999999999</v>
      </c>
      <c r="BG1132" s="30">
        <v>47.89</v>
      </c>
      <c r="BH1132" s="30">
        <v>301.60000000000002</v>
      </c>
      <c r="BI1132" s="30">
        <v>79.502861022949219</v>
      </c>
      <c r="BJ1132" s="148">
        <v>0.55399999999999994</v>
      </c>
      <c r="BK1132" s="30">
        <v>47.354184949999997</v>
      </c>
      <c r="BL1132" s="30">
        <v>351.1</v>
      </c>
      <c r="BM1132" s="30">
        <v>77.303611755371094</v>
      </c>
      <c r="BN1132" s="148">
        <v>0.40200000000000002</v>
      </c>
      <c r="BO1132" s="30">
        <v>46.167806349999999</v>
      </c>
      <c r="BP1132" s="30">
        <v>301.7</v>
      </c>
      <c r="BQ1132" s="148">
        <v>0.14199999999999999</v>
      </c>
      <c r="BR1132" s="148">
        <v>0.11799999999999999</v>
      </c>
      <c r="BS1132" s="148"/>
      <c r="BT1132" s="148">
        <v>0.61699999999999999</v>
      </c>
      <c r="BU1132" s="148">
        <v>6.4000000000000001E-2</v>
      </c>
      <c r="BV1132" s="148">
        <v>5.9999998658895493E-2</v>
      </c>
      <c r="BW1132" s="148">
        <v>0.14000000000000001</v>
      </c>
      <c r="BX1132" s="148">
        <v>0.108</v>
      </c>
      <c r="BY1132" s="148">
        <v>0.253</v>
      </c>
      <c r="BZ1132" s="1"/>
      <c r="CA1132" s="150">
        <v>11133</v>
      </c>
      <c r="CB1132" s="150">
        <v>12069.83</v>
      </c>
      <c r="CC1132" s="124" t="s">
        <v>4475</v>
      </c>
      <c r="CD1132" t="s">
        <v>4634</v>
      </c>
    </row>
    <row r="1133" spans="1:82" x14ac:dyDescent="0.3">
      <c r="A1133" s="1">
        <v>830055020</v>
      </c>
      <c r="B1133" s="124" t="s">
        <v>4475</v>
      </c>
      <c r="C1133" t="s">
        <v>395</v>
      </c>
      <c r="D1133" t="s">
        <v>1621</v>
      </c>
      <c r="E1133" s="30">
        <v>83.980728149414063</v>
      </c>
      <c r="F1133" s="30">
        <v>83.921257019042969</v>
      </c>
      <c r="G1133" s="30">
        <v>87.212409973144531</v>
      </c>
      <c r="H1133" s="30">
        <v>85.87066650390625</v>
      </c>
      <c r="I1133" s="1">
        <v>568</v>
      </c>
      <c r="J1133" s="1" t="s">
        <v>3981</v>
      </c>
      <c r="K1133" s="1">
        <v>5</v>
      </c>
      <c r="L1133" t="s">
        <v>3834</v>
      </c>
      <c r="M1133" t="s">
        <v>3914</v>
      </c>
      <c r="N1133" t="s">
        <v>3919</v>
      </c>
      <c r="O1133" t="s">
        <v>3921</v>
      </c>
      <c r="P1133" s="148">
        <v>0.61371839046478271</v>
      </c>
      <c r="Q1133" s="30">
        <v>49.533796860000002</v>
      </c>
      <c r="R1133" s="30">
        <v>372.9241943359375</v>
      </c>
      <c r="S1133" s="1">
        <v>246</v>
      </c>
      <c r="T1133" s="1">
        <v>66</v>
      </c>
      <c r="U1133" s="148">
        <v>0.26829269528388983</v>
      </c>
      <c r="V1133" s="148">
        <v>0.375</v>
      </c>
      <c r="W1133" s="149">
        <v>49.504000040000001</v>
      </c>
      <c r="X1133" s="149">
        <v>290.27777099609381</v>
      </c>
      <c r="Y1133" s="1">
        <v>66</v>
      </c>
      <c r="Z1133" s="30">
        <v>84.014358520507813</v>
      </c>
      <c r="AA1133" s="148">
        <v>0.61899999999999999</v>
      </c>
      <c r="AB1133" s="30">
        <v>49.7</v>
      </c>
      <c r="AC1133" s="30">
        <v>376.7</v>
      </c>
      <c r="AD1133" s="30">
        <v>82.729301452636719</v>
      </c>
      <c r="AE1133" s="148">
        <v>0.41399999999999998</v>
      </c>
      <c r="AF1133" s="30">
        <v>49.22</v>
      </c>
      <c r="AG1133" s="30">
        <v>305.7</v>
      </c>
      <c r="AH1133" s="30">
        <v>82.643455505371094</v>
      </c>
      <c r="AI1133" s="148">
        <v>0.626</v>
      </c>
      <c r="AJ1133" s="30">
        <v>49.261840470000003</v>
      </c>
      <c r="AK1133" s="30">
        <v>374.4</v>
      </c>
      <c r="AL1133" s="30">
        <v>82.587356567382813</v>
      </c>
      <c r="AM1133" s="148">
        <v>0.41299999999999998</v>
      </c>
      <c r="AN1133" s="30">
        <v>49.182013519999998</v>
      </c>
      <c r="AO1133" s="30">
        <v>306.3</v>
      </c>
      <c r="AP1133" s="148">
        <v>0.61010831594467163</v>
      </c>
      <c r="AQ1133" s="30">
        <v>51.393162320000002</v>
      </c>
      <c r="AR1133" s="30">
        <v>362.0938720703125</v>
      </c>
      <c r="AS1133" s="30">
        <v>246</v>
      </c>
      <c r="AT1133" s="30">
        <v>66</v>
      </c>
      <c r="AU1133" s="148">
        <v>0.26829269528388983</v>
      </c>
      <c r="AV1133" s="30">
        <v>85.87066650390625</v>
      </c>
      <c r="AW1133" s="148">
        <v>0.3611111044883728</v>
      </c>
      <c r="AX1133" s="30">
        <v>50.490780559999997</v>
      </c>
      <c r="AY1133" s="30">
        <v>265.27777099609381</v>
      </c>
      <c r="AZ1133" s="30">
        <v>66</v>
      </c>
      <c r="BA1133" s="30">
        <v>86.732528686523438</v>
      </c>
      <c r="BB1133" s="148">
        <v>0.63700000000000001</v>
      </c>
      <c r="BC1133" s="30">
        <v>50.85</v>
      </c>
      <c r="BD1133" s="30">
        <v>370.3</v>
      </c>
      <c r="BE1133" s="30">
        <v>84.468208312988281</v>
      </c>
      <c r="BF1133" s="147">
        <v>0.47799999999999998</v>
      </c>
      <c r="BG1133" s="30">
        <v>49.72</v>
      </c>
      <c r="BH1133" s="30">
        <v>300</v>
      </c>
      <c r="BI1133" s="30">
        <v>87.056694030761719</v>
      </c>
      <c r="BJ1133" s="148">
        <v>0.64599999999999991</v>
      </c>
      <c r="BK1133" s="30">
        <v>51.033824500000001</v>
      </c>
      <c r="BL1133" s="30">
        <v>363.8</v>
      </c>
      <c r="BM1133" s="30">
        <v>85.307151794433594</v>
      </c>
      <c r="BN1133" s="148">
        <v>0.4</v>
      </c>
      <c r="BO1133" s="30">
        <v>50.156561510000003</v>
      </c>
      <c r="BP1133" s="30">
        <v>280</v>
      </c>
      <c r="BQ1133" s="148">
        <v>7.3999999999999996E-2</v>
      </c>
      <c r="BR1133" s="148">
        <v>6.2E-2</v>
      </c>
      <c r="BS1133" s="148">
        <v>1.2E-2</v>
      </c>
      <c r="BT1133" s="148">
        <v>0.78500000000000003</v>
      </c>
      <c r="BU1133" s="148">
        <v>0.06</v>
      </c>
      <c r="BV1133" s="148">
        <v>7.0000002160668373E-3</v>
      </c>
      <c r="BW1133" s="148">
        <v>1.7999999999999999E-2</v>
      </c>
      <c r="BX1133" s="148">
        <v>7.3999999999999996E-2</v>
      </c>
      <c r="BY1133" s="148">
        <v>0.13700000000000001</v>
      </c>
      <c r="BZ1133" s="1"/>
      <c r="CA1133" s="150">
        <v>10553.2998046875</v>
      </c>
      <c r="CB1133" s="150">
        <v>11869.46</v>
      </c>
      <c r="CC1133" s="124" t="s">
        <v>4475</v>
      </c>
      <c r="CD1133" t="s">
        <v>4634</v>
      </c>
    </row>
    <row r="1134" spans="1:82" x14ac:dyDescent="0.3">
      <c r="A1134" s="1">
        <v>830055040</v>
      </c>
      <c r="B1134" s="124" t="s">
        <v>4475</v>
      </c>
      <c r="C1134" t="s">
        <v>395</v>
      </c>
      <c r="D1134" t="s">
        <v>1622</v>
      </c>
      <c r="E1134" s="30">
        <v>85.884109497070313</v>
      </c>
      <c r="F1134" s="30">
        <v>86.532318115234375</v>
      </c>
      <c r="G1134" s="30">
        <v>86.385848999023438</v>
      </c>
      <c r="H1134" s="30">
        <v>84.991363525390625</v>
      </c>
      <c r="I1134" s="1">
        <v>438</v>
      </c>
      <c r="J1134" s="1" t="s">
        <v>3981</v>
      </c>
      <c r="K1134" s="1">
        <v>5</v>
      </c>
      <c r="L1134" t="s">
        <v>3834</v>
      </c>
      <c r="M1134" t="s">
        <v>3914</v>
      </c>
      <c r="N1134" t="s">
        <v>3919</v>
      </c>
      <c r="O1134" t="s">
        <v>3921</v>
      </c>
      <c r="P1134" s="148">
        <v>0.64171123504638672</v>
      </c>
      <c r="Q1134" s="30">
        <v>50.325535530000003</v>
      </c>
      <c r="R1134" s="30">
        <v>383.95721435546881</v>
      </c>
      <c r="S1134" s="1">
        <v>229</v>
      </c>
      <c r="T1134" s="1">
        <v>88</v>
      </c>
      <c r="U1134" s="148">
        <v>0.38427948951721191</v>
      </c>
      <c r="V1134" s="148">
        <v>0.3888888955116272</v>
      </c>
      <c r="W1134" s="149">
        <v>50.58587429</v>
      </c>
      <c r="X1134" s="149">
        <v>320.83334350585938</v>
      </c>
      <c r="Y1134" s="1">
        <v>88</v>
      </c>
      <c r="Z1134" s="30">
        <v>81.597625732421875</v>
      </c>
      <c r="AA1134" s="148">
        <v>0.59899999999999998</v>
      </c>
      <c r="AB1134" s="30">
        <v>48.9</v>
      </c>
      <c r="AC1134" s="30">
        <v>376.1</v>
      </c>
      <c r="AD1134" s="30">
        <v>82.051910400390625</v>
      </c>
      <c r="AE1134" s="148">
        <v>0.40799999999999997</v>
      </c>
      <c r="AF1134" s="30">
        <v>48.99</v>
      </c>
      <c r="AG1134" s="30">
        <v>329.6</v>
      </c>
      <c r="AH1134" s="30">
        <v>79.54913330078125</v>
      </c>
      <c r="AI1134" s="148">
        <v>0.63400000000000001</v>
      </c>
      <c r="AJ1134" s="30">
        <v>48.236957820000001</v>
      </c>
      <c r="AK1134" s="30">
        <v>383.5</v>
      </c>
      <c r="AL1134" s="30">
        <v>76.529930114746094</v>
      </c>
      <c r="AM1134" s="148">
        <v>0.45900000000000002</v>
      </c>
      <c r="AN1134" s="30">
        <v>47.120678650000002</v>
      </c>
      <c r="AO1134" s="30">
        <v>333.7</v>
      </c>
      <c r="AP1134" s="148">
        <v>0.57754009962081909</v>
      </c>
      <c r="AQ1134" s="30">
        <v>50.876125770000002</v>
      </c>
      <c r="AR1134" s="30">
        <v>360.42779541015631</v>
      </c>
      <c r="AS1134" s="30">
        <v>230</v>
      </c>
      <c r="AT1134" s="30">
        <v>89</v>
      </c>
      <c r="AU1134" s="148">
        <v>0.38427948951721191</v>
      </c>
      <c r="AV1134" s="30">
        <v>84.991363525390625</v>
      </c>
      <c r="AW1134" s="148">
        <v>0.34722220897674561</v>
      </c>
      <c r="AX1134" s="30">
        <v>49.986838890000001</v>
      </c>
      <c r="AY1134" s="30">
        <v>290.27777099609381</v>
      </c>
      <c r="AZ1134" s="30">
        <v>89</v>
      </c>
      <c r="BA1134" s="30">
        <v>80.196044921875</v>
      </c>
      <c r="BB1134" s="148">
        <v>0.57100000000000006</v>
      </c>
      <c r="BC1134" s="30">
        <v>47.68</v>
      </c>
      <c r="BD1134" s="30">
        <v>349.8</v>
      </c>
      <c r="BE1134" s="30">
        <v>78.787841796875</v>
      </c>
      <c r="BF1134" s="147">
        <v>0.316</v>
      </c>
      <c r="BG1134" s="30">
        <v>46.92</v>
      </c>
      <c r="BH1134" s="30">
        <v>275.5</v>
      </c>
      <c r="BI1134" s="30">
        <v>75.632423400878906</v>
      </c>
      <c r="BJ1134" s="148">
        <v>0.59699999999999998</v>
      </c>
      <c r="BK1134" s="30">
        <v>45.468806649999998</v>
      </c>
      <c r="BL1134" s="30">
        <v>357.6</v>
      </c>
      <c r="BM1134" s="30">
        <v>75.242561340332031</v>
      </c>
      <c r="BN1134" s="148">
        <v>0.29599999999999999</v>
      </c>
      <c r="BO1134" s="30">
        <v>45.140634460000001</v>
      </c>
      <c r="BP1134" s="30">
        <v>272.39999999999998</v>
      </c>
      <c r="BQ1134" s="148">
        <v>0.11899999999999999</v>
      </c>
      <c r="BR1134" s="148">
        <v>0.121</v>
      </c>
      <c r="BS1134" s="148"/>
      <c r="BT1134" s="148">
        <v>0.64800000000000002</v>
      </c>
      <c r="BU1134" s="148">
        <v>6.6000000000000003E-2</v>
      </c>
      <c r="BV1134" s="148">
        <v>4.6000000089406967E-2</v>
      </c>
      <c r="BW1134" s="148">
        <v>0.10100000000000001</v>
      </c>
      <c r="BX1134" s="148">
        <v>8.4000000000000005E-2</v>
      </c>
      <c r="BY1134" s="148">
        <v>0.22800000000000001</v>
      </c>
      <c r="BZ1134" s="1"/>
      <c r="CA1134" s="150">
        <v>11787.6103515625</v>
      </c>
      <c r="CB1134" s="150">
        <v>12690.28</v>
      </c>
      <c r="CC1134" s="124" t="s">
        <v>4475</v>
      </c>
      <c r="CD1134" t="s">
        <v>4634</v>
      </c>
    </row>
    <row r="1135" spans="1:82" x14ac:dyDescent="0.3">
      <c r="A1135" s="1">
        <v>830055060</v>
      </c>
      <c r="B1135" s="124" t="s">
        <v>4475</v>
      </c>
      <c r="C1135" t="s">
        <v>395</v>
      </c>
      <c r="D1135" t="s">
        <v>1623</v>
      </c>
      <c r="E1135" s="30">
        <v>91.100738525390625</v>
      </c>
      <c r="F1135" s="30">
        <v>94.307762145996094</v>
      </c>
      <c r="G1135" s="30">
        <v>92.415451049804688</v>
      </c>
      <c r="H1135" s="30">
        <v>96.230583190917969</v>
      </c>
      <c r="I1135" s="1">
        <v>420</v>
      </c>
      <c r="J1135" s="1" t="s">
        <v>3981</v>
      </c>
      <c r="K1135" s="1">
        <v>5</v>
      </c>
      <c r="L1135" t="s">
        <v>3834</v>
      </c>
      <c r="M1135" t="s">
        <v>3914</v>
      </c>
      <c r="N1135" t="s">
        <v>3919</v>
      </c>
      <c r="O1135" t="s">
        <v>3921</v>
      </c>
      <c r="P1135" s="148">
        <v>0.49315068125724792</v>
      </c>
      <c r="Q1135" s="30">
        <v>52.495457999999999</v>
      </c>
      <c r="R1135" s="30">
        <v>350.6849365234375</v>
      </c>
      <c r="S1135" s="1">
        <v>225</v>
      </c>
      <c r="T1135" s="1">
        <v>105</v>
      </c>
      <c r="U1135" s="148">
        <v>0.46666666865348821</v>
      </c>
      <c r="V1135" s="148">
        <v>0.375</v>
      </c>
      <c r="W1135" s="149">
        <v>53.80757114</v>
      </c>
      <c r="X1135" s="149">
        <v>317.70834350585938</v>
      </c>
      <c r="Y1135" s="1">
        <v>105</v>
      </c>
      <c r="Z1135" s="30">
        <v>95.191757202148438</v>
      </c>
      <c r="AA1135" s="148">
        <v>0.59699999999999998</v>
      </c>
      <c r="AB1135" s="30">
        <v>53.4</v>
      </c>
      <c r="AC1135" s="30">
        <v>373</v>
      </c>
      <c r="AD1135" s="30">
        <v>94.127159118652344</v>
      </c>
      <c r="AE1135" s="148">
        <v>0.52300000000000002</v>
      </c>
      <c r="AF1135" s="30">
        <v>53.09</v>
      </c>
      <c r="AG1135" s="30">
        <v>349.5</v>
      </c>
      <c r="AH1135" s="30">
        <v>95.04949951171875</v>
      </c>
      <c r="AI1135" s="148">
        <v>0.61299999999999999</v>
      </c>
      <c r="AJ1135" s="30">
        <v>53.370894249999999</v>
      </c>
      <c r="AK1135" s="30">
        <v>369</v>
      </c>
      <c r="AL1135" s="30">
        <v>92.882354736328125</v>
      </c>
      <c r="AM1135" s="148">
        <v>0.442</v>
      </c>
      <c r="AN1135" s="30">
        <v>52.6853847</v>
      </c>
      <c r="AO1135" s="30">
        <v>327.5</v>
      </c>
      <c r="AP1135" s="148">
        <v>0.50230413675308228</v>
      </c>
      <c r="AQ1135" s="30">
        <v>54.647802509999998</v>
      </c>
      <c r="AR1135" s="30">
        <v>317.51153564453131</v>
      </c>
      <c r="AS1135" s="30">
        <v>226</v>
      </c>
      <c r="AT1135" s="30">
        <v>106</v>
      </c>
      <c r="AU1135" s="148">
        <v>0.46666666865348821</v>
      </c>
      <c r="AV1135" s="30">
        <v>96.230583190917969</v>
      </c>
      <c r="AW1135" s="148">
        <v>0.3684210479259491</v>
      </c>
      <c r="AX1135" s="30">
        <v>56.4282246</v>
      </c>
      <c r="AY1135" s="30">
        <v>266.3157958984375</v>
      </c>
      <c r="AZ1135" s="30">
        <v>106</v>
      </c>
      <c r="BA1135" s="30">
        <v>90.670913696289063</v>
      </c>
      <c r="BB1135" s="148">
        <v>0.54799999999999993</v>
      </c>
      <c r="BC1135" s="30">
        <v>52.76</v>
      </c>
      <c r="BD1135" s="30">
        <v>357</v>
      </c>
      <c r="BE1135" s="30">
        <v>90.331169128417969</v>
      </c>
      <c r="BF1135" s="147">
        <v>0.45</v>
      </c>
      <c r="BG1135" s="30">
        <v>52.61</v>
      </c>
      <c r="BH1135" s="30">
        <v>325.7</v>
      </c>
      <c r="BI1135" s="30">
        <v>88.649322509765625</v>
      </c>
      <c r="BJ1135" s="148">
        <v>0.53200000000000003</v>
      </c>
      <c r="BK1135" s="30">
        <v>51.809628850000003</v>
      </c>
      <c r="BL1135" s="30">
        <v>334.3</v>
      </c>
      <c r="BM1135" s="30">
        <v>85.295333862304688</v>
      </c>
      <c r="BN1135" s="148">
        <v>0.38300000000000001</v>
      </c>
      <c r="BO1135" s="30">
        <v>50.150672200000002</v>
      </c>
      <c r="BP1135" s="30">
        <v>282.5</v>
      </c>
      <c r="BQ1135" s="148">
        <v>0.1</v>
      </c>
      <c r="BR1135" s="148">
        <v>0.1</v>
      </c>
      <c r="BS1135" s="148">
        <v>4.8000000000000001E-2</v>
      </c>
      <c r="BT1135" s="148">
        <v>0.68100000000000005</v>
      </c>
      <c r="BU1135" s="148">
        <v>5.5E-2</v>
      </c>
      <c r="BV1135" s="148">
        <v>1.7000000923871991E-2</v>
      </c>
      <c r="BW1135" s="148">
        <v>7.1000000000000008E-2</v>
      </c>
      <c r="BX1135" s="148">
        <v>0.114</v>
      </c>
      <c r="BY1135" s="148">
        <v>0.26400000000000001</v>
      </c>
      <c r="BZ1135" s="1"/>
      <c r="CA1135" s="150">
        <v>12164.8701171875</v>
      </c>
      <c r="CB1135" s="150">
        <v>13421.51</v>
      </c>
      <c r="CC1135" s="124" t="s">
        <v>4475</v>
      </c>
      <c r="CD1135" t="s">
        <v>4634</v>
      </c>
    </row>
    <row r="1136" spans="1:82" x14ac:dyDescent="0.3">
      <c r="A1136" s="1">
        <v>830055080</v>
      </c>
      <c r="B1136" s="124" t="s">
        <v>4475</v>
      </c>
      <c r="C1136" t="s">
        <v>395</v>
      </c>
      <c r="D1136" t="s">
        <v>1624</v>
      </c>
      <c r="E1136" s="30">
        <v>86.720603942871094</v>
      </c>
      <c r="F1136" s="30">
        <v>84.924179077148438</v>
      </c>
      <c r="G1136" s="30">
        <v>92.481048583984375</v>
      </c>
      <c r="H1136" s="30">
        <v>86.423027038574219</v>
      </c>
      <c r="I1136" s="1">
        <v>477</v>
      </c>
      <c r="J1136" s="1" t="s">
        <v>3981</v>
      </c>
      <c r="K1136" s="1">
        <v>5</v>
      </c>
      <c r="L1136" t="s">
        <v>3834</v>
      </c>
      <c r="M1136" t="s">
        <v>3914</v>
      </c>
      <c r="N1136" t="s">
        <v>3919</v>
      </c>
      <c r="O1136" t="s">
        <v>3921</v>
      </c>
      <c r="P1136" s="148">
        <v>0.65737050771713257</v>
      </c>
      <c r="Q1136" s="30">
        <v>50.673485550000002</v>
      </c>
      <c r="R1136" s="30">
        <v>375.29879760742188</v>
      </c>
      <c r="S1136" s="1">
        <v>279</v>
      </c>
      <c r="T1136" s="1">
        <v>108</v>
      </c>
      <c r="U1136" s="148">
        <v>0.38709676265716553</v>
      </c>
      <c r="V1136" s="148">
        <v>0.43589743971824652</v>
      </c>
      <c r="W1136" s="149">
        <v>49.91955334</v>
      </c>
      <c r="X1136" s="149">
        <v>307.69232177734381</v>
      </c>
      <c r="Y1136" s="1">
        <v>108</v>
      </c>
      <c r="Z1136" s="30">
        <v>82.50390625</v>
      </c>
      <c r="AA1136" s="148">
        <v>0.56999999999999995</v>
      </c>
      <c r="AB1136" s="30">
        <v>49.2</v>
      </c>
      <c r="AC1136" s="30">
        <v>360.8</v>
      </c>
      <c r="AD1136" s="30">
        <v>80.373153686523438</v>
      </c>
      <c r="AE1136" s="148">
        <v>0.42599999999999999</v>
      </c>
      <c r="AF1136" s="30">
        <v>48.42</v>
      </c>
      <c r="AG1136" s="30">
        <v>313</v>
      </c>
      <c r="AH1136" s="30">
        <v>83.734733581542969</v>
      </c>
      <c r="AI1136" s="148">
        <v>0.56600000000000006</v>
      </c>
      <c r="AJ1136" s="30">
        <v>49.623287060000003</v>
      </c>
      <c r="AK1136" s="30">
        <v>358.4</v>
      </c>
      <c r="AL1136" s="30">
        <v>79.898780822753906</v>
      </c>
      <c r="AM1136" s="148">
        <v>0.35199999999999998</v>
      </c>
      <c r="AN1136" s="30">
        <v>48.267093240000001</v>
      </c>
      <c r="AO1136" s="30">
        <v>293.3</v>
      </c>
      <c r="AP1136" s="148">
        <v>0.62948209047317505</v>
      </c>
      <c r="AQ1136" s="30">
        <v>54.68883349</v>
      </c>
      <c r="AR1136" s="30">
        <v>370.91632080078131</v>
      </c>
      <c r="AS1136" s="30">
        <v>279</v>
      </c>
      <c r="AT1136" s="30">
        <v>108</v>
      </c>
      <c r="AU1136" s="148">
        <v>0.38709676265716553</v>
      </c>
      <c r="AV1136" s="30">
        <v>86.423027038574219</v>
      </c>
      <c r="AW1136" s="148">
        <v>0.3461538553237915</v>
      </c>
      <c r="AX1136" s="30">
        <v>50.807349649999999</v>
      </c>
      <c r="AY1136" s="30">
        <v>294.87179565429688</v>
      </c>
      <c r="AZ1136" s="30">
        <v>108</v>
      </c>
      <c r="BA1136" s="30">
        <v>88.629554748535156</v>
      </c>
      <c r="BB1136" s="148">
        <v>0.58399999999999996</v>
      </c>
      <c r="BC1136" s="30">
        <v>51.77</v>
      </c>
      <c r="BD1136" s="30">
        <v>355.2</v>
      </c>
      <c r="BE1136" s="30">
        <v>85.36083984375</v>
      </c>
      <c r="BF1136" s="147">
        <v>0.32400000000000001</v>
      </c>
      <c r="BG1136" s="30">
        <v>50.16</v>
      </c>
      <c r="BH1136" s="30">
        <v>286.10000000000002</v>
      </c>
      <c r="BI1136" s="30">
        <v>87.704444885253906</v>
      </c>
      <c r="BJ1136" s="148">
        <v>0.55799999999999994</v>
      </c>
      <c r="BK1136" s="30">
        <v>51.349358930000001</v>
      </c>
      <c r="BL1136" s="30">
        <v>352.2</v>
      </c>
      <c r="BM1136" s="30">
        <v>85.969657897949219</v>
      </c>
      <c r="BN1136" s="148">
        <v>0.34300000000000003</v>
      </c>
      <c r="BO1136" s="30">
        <v>50.486736899999997</v>
      </c>
      <c r="BP1136" s="30">
        <v>278.10000000000002</v>
      </c>
      <c r="BQ1136" s="148">
        <v>0.09</v>
      </c>
      <c r="BR1136" s="148">
        <v>8.7999999999999995E-2</v>
      </c>
      <c r="BS1136" s="148">
        <v>2.3E-2</v>
      </c>
      <c r="BT1136" s="148">
        <v>0.748</v>
      </c>
      <c r="BU1136" s="148">
        <v>0.04</v>
      </c>
      <c r="BV1136" s="148">
        <v>9.9999997764825821E-3</v>
      </c>
      <c r="BW1136" s="148">
        <v>3.1E-2</v>
      </c>
      <c r="BX1136" s="148">
        <v>0.111</v>
      </c>
      <c r="BY1136" s="148">
        <v>0.14199999999999999</v>
      </c>
      <c r="BZ1136" s="1"/>
      <c r="CA1136" s="150">
        <v>11295.5703125</v>
      </c>
      <c r="CB1136" s="150">
        <v>12934.16</v>
      </c>
      <c r="CC1136" s="124" t="s">
        <v>4475</v>
      </c>
      <c r="CD1136" t="s">
        <v>4634</v>
      </c>
    </row>
    <row r="1137" spans="1:82" x14ac:dyDescent="0.3">
      <c r="A1137" s="1">
        <v>830055090</v>
      </c>
      <c r="B1137" s="124" t="s">
        <v>4475</v>
      </c>
      <c r="C1137" t="s">
        <v>395</v>
      </c>
      <c r="D1137" t="s">
        <v>1625</v>
      </c>
      <c r="E1137" s="30">
        <v>81.331291198730469</v>
      </c>
      <c r="F1137" s="30">
        <v>80.185829162597656</v>
      </c>
      <c r="G1137" s="30">
        <v>83.118179321289063</v>
      </c>
      <c r="H1137" s="30">
        <v>82.581977844238281</v>
      </c>
      <c r="I1137" s="1">
        <v>512</v>
      </c>
      <c r="J1137" s="1" t="s">
        <v>3981</v>
      </c>
      <c r="K1137" s="1">
        <v>5</v>
      </c>
      <c r="L1137" t="s">
        <v>3834</v>
      </c>
      <c r="M1137" t="s">
        <v>3914</v>
      </c>
      <c r="N1137" t="s">
        <v>3919</v>
      </c>
      <c r="O1137" t="s">
        <v>3921</v>
      </c>
      <c r="P1137" s="148">
        <v>0.44541484117507929</v>
      </c>
      <c r="Q1137" s="30">
        <v>48.431730719999997</v>
      </c>
      <c r="R1137" s="30">
        <v>328.38427734375</v>
      </c>
      <c r="S1137" s="1">
        <v>290</v>
      </c>
      <c r="T1137" s="1">
        <v>150</v>
      </c>
      <c r="U1137" s="148">
        <v>0.51724135875701904</v>
      </c>
      <c r="V1137" s="148">
        <v>0.26213592290878301</v>
      </c>
      <c r="W1137" s="149">
        <v>47.956255290000001</v>
      </c>
      <c r="X1137" s="149">
        <v>281.55340576171881</v>
      </c>
      <c r="Y1137" s="1">
        <v>150</v>
      </c>
      <c r="Z1137" s="30">
        <v>82.201812744140625</v>
      </c>
      <c r="AA1137" s="148">
        <v>0.436</v>
      </c>
      <c r="AB1137" s="30">
        <v>49.1</v>
      </c>
      <c r="AC1137" s="30">
        <v>319.3</v>
      </c>
      <c r="AD1137" s="30">
        <v>83.053268432617188</v>
      </c>
      <c r="AE1137" s="148">
        <v>0.32400000000000001</v>
      </c>
      <c r="AF1137" s="30">
        <v>49.33</v>
      </c>
      <c r="AG1137" s="30">
        <v>279.5</v>
      </c>
      <c r="AH1137" s="30">
        <v>80.723533630371094</v>
      </c>
      <c r="AI1137" s="148">
        <v>0.50600000000000001</v>
      </c>
      <c r="AJ1137" s="30">
        <v>48.625935869999999</v>
      </c>
      <c r="AK1137" s="30">
        <v>341.9</v>
      </c>
      <c r="AL1137" s="30">
        <v>81.870094299316406</v>
      </c>
      <c r="AM1137" s="148">
        <v>0.43700000000000011</v>
      </c>
      <c r="AN1137" s="30">
        <v>48.937928110000001</v>
      </c>
      <c r="AO1137" s="30">
        <v>318</v>
      </c>
      <c r="AP1137" s="148">
        <v>0.33624455332756042</v>
      </c>
      <c r="AQ1137" s="30">
        <v>48.832110290000003</v>
      </c>
      <c r="AR1137" s="30">
        <v>287.77291870117188</v>
      </c>
      <c r="AS1137" s="30">
        <v>292</v>
      </c>
      <c r="AT1137" s="30">
        <v>152</v>
      </c>
      <c r="AU1137" s="148">
        <v>0.51724135875701904</v>
      </c>
      <c r="AV1137" s="30">
        <v>82.581977844238281</v>
      </c>
      <c r="AW1137" s="148">
        <v>0.22330096364021301</v>
      </c>
      <c r="AX1137" s="30">
        <v>48.605978290000003</v>
      </c>
      <c r="AY1137" s="30">
        <v>235.9223327636719</v>
      </c>
      <c r="AZ1137" s="30">
        <v>152</v>
      </c>
      <c r="BA1137" s="30">
        <v>82.010589599609375</v>
      </c>
      <c r="BB1137" s="148">
        <v>0.379</v>
      </c>
      <c r="BC1137" s="30">
        <v>48.56</v>
      </c>
      <c r="BD1137" s="30">
        <v>288.5</v>
      </c>
      <c r="BE1137" s="30">
        <v>81.607742309570313</v>
      </c>
      <c r="BF1137" s="147">
        <v>0.254</v>
      </c>
      <c r="BG1137" s="30">
        <v>48.31</v>
      </c>
      <c r="BH1137" s="30">
        <v>245.8</v>
      </c>
      <c r="BI1137" s="30">
        <v>80.54925537109375</v>
      </c>
      <c r="BJ1137" s="148">
        <v>0.34100000000000003</v>
      </c>
      <c r="BK1137" s="30">
        <v>47.863908469999998</v>
      </c>
      <c r="BL1137" s="30">
        <v>281.2</v>
      </c>
      <c r="BM1137" s="30">
        <v>80.469940185546875</v>
      </c>
      <c r="BN1137" s="148">
        <v>0.253</v>
      </c>
      <c r="BO1137" s="30">
        <v>47.745823620000003</v>
      </c>
      <c r="BP1137" s="30">
        <v>250</v>
      </c>
      <c r="BQ1137" s="148">
        <v>0.14499999999999999</v>
      </c>
      <c r="BR1137" s="148">
        <v>0.11899999999999999</v>
      </c>
      <c r="BS1137" s="148">
        <v>5.7000000000000002E-2</v>
      </c>
      <c r="BT1137" s="148">
        <v>0.60899999999999999</v>
      </c>
      <c r="BU1137" s="148">
        <v>4.4999999999999998E-2</v>
      </c>
      <c r="BV1137" s="148">
        <v>2.500000037252903E-2</v>
      </c>
      <c r="BW1137" s="148">
        <v>0.107</v>
      </c>
      <c r="BX1137" s="148">
        <v>6.5000000000000002E-2</v>
      </c>
      <c r="BY1137" s="148">
        <v>0.192</v>
      </c>
      <c r="BZ1137" s="1"/>
      <c r="CA1137" s="150">
        <v>10886.7998046875</v>
      </c>
      <c r="CB1137" s="150">
        <v>11999.77</v>
      </c>
      <c r="CC1137" s="124" t="s">
        <v>4475</v>
      </c>
      <c r="CD1137" t="s">
        <v>4634</v>
      </c>
    </row>
    <row r="1138" spans="1:82" x14ac:dyDescent="0.3">
      <c r="A1138" s="1">
        <v>830055095</v>
      </c>
      <c r="B1138" s="124" t="s">
        <v>4475</v>
      </c>
      <c r="C1138" t="s">
        <v>395</v>
      </c>
      <c r="D1138" t="s">
        <v>1626</v>
      </c>
      <c r="E1138" s="30">
        <v>92.528717041015625</v>
      </c>
      <c r="F1138" s="30">
        <v>88.668342590332031</v>
      </c>
      <c r="G1138" s="30">
        <v>90.450660705566406</v>
      </c>
      <c r="H1138" s="30">
        <v>84.689071655273438</v>
      </c>
      <c r="I1138" s="1">
        <v>453</v>
      </c>
      <c r="J1138" s="1" t="s">
        <v>3981</v>
      </c>
      <c r="K1138" s="1">
        <v>5</v>
      </c>
      <c r="L1138" t="s">
        <v>3834</v>
      </c>
      <c r="M1138" t="s">
        <v>3914</v>
      </c>
      <c r="N1138" t="s">
        <v>3919</v>
      </c>
      <c r="O1138" t="s">
        <v>3921</v>
      </c>
      <c r="P1138" s="148">
        <v>0.53125</v>
      </c>
      <c r="Q1138" s="30">
        <v>53.089445720000001</v>
      </c>
      <c r="R1138" s="30">
        <v>346.875</v>
      </c>
      <c r="S1138" s="1">
        <v>76</v>
      </c>
      <c r="T1138" s="1">
        <v>32</v>
      </c>
      <c r="U1138" s="148">
        <v>0.42105263471603388</v>
      </c>
      <c r="V1138" s="148">
        <v>0.34000000357627869</v>
      </c>
      <c r="W1138" s="149">
        <v>51.470918939999997</v>
      </c>
      <c r="X1138" s="149">
        <v>301</v>
      </c>
      <c r="Y1138" s="1">
        <v>32</v>
      </c>
      <c r="Z1138" s="30"/>
      <c r="AA1138" s="148"/>
      <c r="AB1138" s="30"/>
      <c r="AC1138" s="30"/>
      <c r="AD1138" s="30"/>
      <c r="AE1138" s="148"/>
      <c r="AF1138" s="30"/>
      <c r="AG1138" s="30"/>
      <c r="AH1138" s="30"/>
      <c r="AI1138" s="148"/>
      <c r="AJ1138" s="30"/>
      <c r="AK1138" s="30"/>
      <c r="AL1138" s="30"/>
      <c r="AM1138" s="148"/>
      <c r="AN1138" s="30"/>
      <c r="AO1138" s="30"/>
      <c r="AP1138" s="148">
        <v>0.40990990400314331</v>
      </c>
      <c r="AQ1138" s="30">
        <v>53.418772369999999</v>
      </c>
      <c r="AR1138" s="30">
        <v>302.70269775390631</v>
      </c>
      <c r="AS1138" s="30">
        <v>74</v>
      </c>
      <c r="AT1138" s="30">
        <v>30</v>
      </c>
      <c r="AU1138" s="148">
        <v>0.42105263471603388</v>
      </c>
      <c r="AV1138" s="30">
        <v>84.689071655273438</v>
      </c>
      <c r="AW1138" s="148">
        <v>0.18367347121238711</v>
      </c>
      <c r="AX1138" s="30">
        <v>49.813590509999997</v>
      </c>
      <c r="AY1138" s="30"/>
      <c r="AZ1138" s="30">
        <v>30</v>
      </c>
      <c r="BA1138" s="30"/>
      <c r="BB1138" s="148"/>
      <c r="BC1138" s="30"/>
      <c r="BD1138" s="30"/>
      <c r="BE1138" s="30"/>
      <c r="BF1138" s="147"/>
      <c r="BG1138" s="30"/>
      <c r="BH1138" s="30"/>
      <c r="BI1138" s="30"/>
      <c r="BJ1138" s="148"/>
      <c r="BK1138" s="30"/>
      <c r="BL1138" s="30"/>
      <c r="BM1138" s="30"/>
      <c r="BN1138" s="148"/>
      <c r="BO1138" s="30"/>
      <c r="BP1138" s="30"/>
      <c r="BQ1138" s="148">
        <v>0.19600000000000001</v>
      </c>
      <c r="BR1138" s="148">
        <v>0.106</v>
      </c>
      <c r="BS1138" s="148">
        <v>1.4999999999999999E-2</v>
      </c>
      <c r="BT1138" s="148">
        <v>0.62</v>
      </c>
      <c r="BU1138" s="148">
        <v>5.7000000000000002E-2</v>
      </c>
      <c r="BV1138" s="148">
        <v>4.0000001899898052E-3</v>
      </c>
      <c r="BW1138" s="148">
        <v>8.7999999999999995E-2</v>
      </c>
      <c r="BX1138" s="148">
        <v>0.08</v>
      </c>
      <c r="BY1138" s="148">
        <v>0.23300000000000001</v>
      </c>
      <c r="BZ1138" s="1"/>
      <c r="CA1138" s="150">
        <v>11220.259765625</v>
      </c>
      <c r="CB1138" s="150">
        <v>12289.71</v>
      </c>
      <c r="CC1138" s="124" t="s">
        <v>4475</v>
      </c>
      <c r="CD1138" t="s">
        <v>4634</v>
      </c>
    </row>
    <row r="1139" spans="1:82" x14ac:dyDescent="0.3">
      <c r="A1139" s="1">
        <v>840013000</v>
      </c>
      <c r="B1139" s="124" t="s">
        <v>4476</v>
      </c>
      <c r="C1139" t="s">
        <v>396</v>
      </c>
      <c r="D1139" t="s">
        <v>1627</v>
      </c>
      <c r="E1139" s="30">
        <v>82.9862060546875</v>
      </c>
      <c r="F1139" s="30">
        <v>82.282211303710938</v>
      </c>
      <c r="G1139" s="30">
        <v>81.71044921875</v>
      </c>
      <c r="H1139" s="30">
        <v>80.913894653320313</v>
      </c>
      <c r="I1139" s="1">
        <v>644</v>
      </c>
      <c r="J1139" s="1">
        <v>6</v>
      </c>
      <c r="K1139" s="1">
        <v>8</v>
      </c>
      <c r="L1139" t="s">
        <v>3802</v>
      </c>
      <c r="M1139" t="s">
        <v>3907</v>
      </c>
      <c r="N1139" t="s">
        <v>3919</v>
      </c>
      <c r="O1139" t="s">
        <v>3921</v>
      </c>
      <c r="P1139" s="148">
        <v>0.46113988757133478</v>
      </c>
      <c r="Q1139" s="30">
        <v>49.120114899999997</v>
      </c>
      <c r="R1139" s="30">
        <v>336.6148681640625</v>
      </c>
      <c r="S1139" s="1">
        <v>1166</v>
      </c>
      <c r="T1139" s="1">
        <v>608</v>
      </c>
      <c r="U1139" s="148">
        <v>0.52144080400466919</v>
      </c>
      <c r="V1139" s="148">
        <v>0.3417266309261322</v>
      </c>
      <c r="W1139" s="149">
        <v>48.82487553</v>
      </c>
      <c r="X1139" s="149">
        <v>301.79855346679688</v>
      </c>
      <c r="Y1139" s="1">
        <v>608</v>
      </c>
      <c r="Z1139" s="30">
        <v>84.618545532226563</v>
      </c>
      <c r="AA1139" s="148">
        <v>0.50700000000000001</v>
      </c>
      <c r="AB1139" s="30">
        <v>49.9</v>
      </c>
      <c r="AC1139" s="30">
        <v>351.2</v>
      </c>
      <c r="AD1139" s="30">
        <v>84.084083557128906</v>
      </c>
      <c r="AE1139" s="148">
        <v>0.376</v>
      </c>
      <c r="AF1139" s="30">
        <v>49.68</v>
      </c>
      <c r="AG1139" s="30">
        <v>312.5</v>
      </c>
      <c r="AH1139" s="30">
        <v>81.595321655273438</v>
      </c>
      <c r="AI1139" s="148">
        <v>0.46100000000000002</v>
      </c>
      <c r="AJ1139" s="30">
        <v>48.914684059999999</v>
      </c>
      <c r="AK1139" s="30">
        <v>342.2</v>
      </c>
      <c r="AL1139" s="30">
        <v>81.904891967773438</v>
      </c>
      <c r="AM1139" s="148">
        <v>0.35899999999999999</v>
      </c>
      <c r="AN1139" s="30">
        <v>48.949770309999998</v>
      </c>
      <c r="AO1139" s="30">
        <v>313.8</v>
      </c>
      <c r="AP1139" s="148">
        <v>0.38687393069267267</v>
      </c>
      <c r="AQ1139" s="30">
        <v>47.951537440000003</v>
      </c>
      <c r="AR1139" s="30">
        <v>305.69949340820313</v>
      </c>
      <c r="AS1139" s="30">
        <v>1164</v>
      </c>
      <c r="AT1139" s="30">
        <v>607</v>
      </c>
      <c r="AU1139" s="148">
        <v>0.52144080400466919</v>
      </c>
      <c r="AV1139" s="30">
        <v>80.913894653320313</v>
      </c>
      <c r="AW1139" s="148">
        <v>0.25179857015609741</v>
      </c>
      <c r="AX1139" s="30">
        <v>47.649971839999999</v>
      </c>
      <c r="AY1139" s="30">
        <v>261.87051391601563</v>
      </c>
      <c r="AZ1139" s="30">
        <v>607</v>
      </c>
      <c r="BA1139" s="30">
        <v>83.1859130859375</v>
      </c>
      <c r="BB1139" s="148">
        <v>0.39700000000000002</v>
      </c>
      <c r="BC1139" s="30">
        <v>49.13</v>
      </c>
      <c r="BD1139" s="30">
        <v>312.39999999999998</v>
      </c>
      <c r="BE1139" s="30">
        <v>83.048118591308594</v>
      </c>
      <c r="BF1139" s="147">
        <v>0.25700000000000001</v>
      </c>
      <c r="BG1139" s="30">
        <v>49.02</v>
      </c>
      <c r="BH1139" s="30">
        <v>271.89999999999998</v>
      </c>
      <c r="BI1139" s="30">
        <v>81.677299499511719</v>
      </c>
      <c r="BJ1139" s="148">
        <v>0.45400000000000001</v>
      </c>
      <c r="BK1139" s="30">
        <v>48.413403610000003</v>
      </c>
      <c r="BL1139" s="30">
        <v>319.39999999999998</v>
      </c>
      <c r="BM1139" s="30">
        <v>81.615135192871094</v>
      </c>
      <c r="BN1139" s="148">
        <v>0.33400000000000002</v>
      </c>
      <c r="BO1139" s="30">
        <v>48.31655713</v>
      </c>
      <c r="BP1139" s="30">
        <v>280.10000000000002</v>
      </c>
      <c r="BQ1139" s="148">
        <v>9.0000000000000011E-3</v>
      </c>
      <c r="BR1139" s="148">
        <v>4.4999999999999998E-2</v>
      </c>
      <c r="BS1139" s="148"/>
      <c r="BT1139" s="148">
        <v>0.89600000000000002</v>
      </c>
      <c r="BU1139" s="148">
        <v>3.4000000000000002E-2</v>
      </c>
      <c r="BV1139" s="148">
        <v>1.6000000759959221E-2</v>
      </c>
      <c r="BW1139" s="148">
        <v>8.0000000000000002E-3</v>
      </c>
      <c r="BX1139" s="148">
        <v>0.14099999999999999</v>
      </c>
      <c r="BY1139" s="148">
        <v>0.41599999999999998</v>
      </c>
      <c r="BZ1139" s="1"/>
      <c r="CA1139" s="1">
        <v>8101.25</v>
      </c>
      <c r="CB1139" s="1">
        <v>8587.39</v>
      </c>
      <c r="CC1139" s="124" t="s">
        <v>4476</v>
      </c>
      <c r="CD1139" t="s">
        <v>4633</v>
      </c>
    </row>
    <row r="1140" spans="1:82" x14ac:dyDescent="0.3">
      <c r="A1140" s="1">
        <v>840014040</v>
      </c>
      <c r="B1140" s="124" t="s">
        <v>4476</v>
      </c>
      <c r="C1140" t="s">
        <v>396</v>
      </c>
      <c r="D1140" t="s">
        <v>1628</v>
      </c>
      <c r="E1140" s="30">
        <v>86.471290588378906</v>
      </c>
      <c r="F1140" s="30">
        <v>86.281639099121094</v>
      </c>
      <c r="G1140" s="30">
        <v>89.875236511230469</v>
      </c>
      <c r="H1140" s="30">
        <v>89.08416748046875</v>
      </c>
      <c r="I1140" s="1">
        <v>540</v>
      </c>
      <c r="J1140" s="1">
        <v>3</v>
      </c>
      <c r="K1140" s="1">
        <v>5</v>
      </c>
      <c r="L1140" t="s">
        <v>3802</v>
      </c>
      <c r="M1140" t="s">
        <v>3907</v>
      </c>
      <c r="N1140" t="s">
        <v>3919</v>
      </c>
      <c r="O1140" t="s">
        <v>3921</v>
      </c>
      <c r="P1140" s="148">
        <v>0.4841897189617157</v>
      </c>
      <c r="Q1140" s="30">
        <v>50.569778489999997</v>
      </c>
      <c r="R1140" s="30">
        <v>342.0948486328125</v>
      </c>
      <c r="S1140" s="1">
        <v>531</v>
      </c>
      <c r="T1140" s="1">
        <v>314</v>
      </c>
      <c r="U1140" s="148">
        <v>0.59133708477020264</v>
      </c>
      <c r="V1140" s="148">
        <v>0.37154150009155268</v>
      </c>
      <c r="W1140" s="149">
        <v>50.482006370000001</v>
      </c>
      <c r="X1140" s="149">
        <v>312.25296020507813</v>
      </c>
      <c r="Y1140" s="1">
        <v>314</v>
      </c>
      <c r="Z1140" s="30">
        <v>89.452011108398438</v>
      </c>
      <c r="AA1140" s="148">
        <v>0.51200000000000001</v>
      </c>
      <c r="AB1140" s="30">
        <v>51.5</v>
      </c>
      <c r="AC1140" s="30">
        <v>346.3</v>
      </c>
      <c r="AD1140" s="30">
        <v>89.002540588378906</v>
      </c>
      <c r="AE1140" s="148">
        <v>0.39200000000000002</v>
      </c>
      <c r="AF1140" s="30">
        <v>51.35</v>
      </c>
      <c r="AG1140" s="30">
        <v>315.7</v>
      </c>
      <c r="AH1140" s="30">
        <v>90.651802062988281</v>
      </c>
      <c r="AI1140" s="148">
        <v>0.55600000000000005</v>
      </c>
      <c r="AJ1140" s="30">
        <v>51.914316149999998</v>
      </c>
      <c r="AK1140" s="30">
        <v>356.7</v>
      </c>
      <c r="AL1140" s="30">
        <v>89.173416137695313</v>
      </c>
      <c r="AM1140" s="148">
        <v>0.44</v>
      </c>
      <c r="AN1140" s="30">
        <v>51.423237819999997</v>
      </c>
      <c r="AO1140" s="30">
        <v>325.3</v>
      </c>
      <c r="AP1140" s="148">
        <v>0.49011856317520142</v>
      </c>
      <c r="AQ1140" s="30">
        <v>53.05882871</v>
      </c>
      <c r="AR1140" s="30">
        <v>325.49407958984381</v>
      </c>
      <c r="AS1140" s="30">
        <v>530</v>
      </c>
      <c r="AT1140" s="30">
        <v>313</v>
      </c>
      <c r="AU1140" s="148">
        <v>0.59133708477020264</v>
      </c>
      <c r="AV1140" s="30">
        <v>89.08416748046875</v>
      </c>
      <c r="AW1140" s="148">
        <v>0.37549406290054321</v>
      </c>
      <c r="AX1140" s="30">
        <v>52.332493319999998</v>
      </c>
      <c r="AY1140" s="30">
        <v>290.51382446289063</v>
      </c>
      <c r="AZ1140" s="30">
        <v>313</v>
      </c>
      <c r="BA1140" s="30">
        <v>91.9493408203125</v>
      </c>
      <c r="BB1140" s="148">
        <v>0.48799999999999999</v>
      </c>
      <c r="BC1140" s="30">
        <v>53.38</v>
      </c>
      <c r="BD1140" s="30">
        <v>324.8</v>
      </c>
      <c r="BE1140" s="30">
        <v>91.6092529296875</v>
      </c>
      <c r="BF1140" s="147">
        <v>0.36099999999999999</v>
      </c>
      <c r="BG1140" s="30">
        <v>53.24</v>
      </c>
      <c r="BH1140" s="30">
        <v>287.10000000000002</v>
      </c>
      <c r="BI1140" s="30">
        <v>94.49932861328125</v>
      </c>
      <c r="BJ1140" s="148">
        <v>0.503</v>
      </c>
      <c r="BK1140" s="30">
        <v>54.659300289999997</v>
      </c>
      <c r="BL1140" s="30">
        <v>332.9</v>
      </c>
      <c r="BM1140" s="30">
        <v>93.821044921875</v>
      </c>
      <c r="BN1140" s="148">
        <v>0.37799999999999989</v>
      </c>
      <c r="BO1140" s="30">
        <v>54.399662939999999</v>
      </c>
      <c r="BP1140" s="30">
        <v>292.89999999999998</v>
      </c>
      <c r="BQ1140" s="148">
        <v>1.0999999999999999E-2</v>
      </c>
      <c r="BR1140" s="148">
        <v>4.2999999999999997E-2</v>
      </c>
      <c r="BS1140" s="148"/>
      <c r="BT1140" s="148">
        <v>0.91500000000000004</v>
      </c>
      <c r="BU1140" s="148">
        <v>2.8000000000000001E-2</v>
      </c>
      <c r="BV1140" s="148">
        <v>4.0000001899898052E-3</v>
      </c>
      <c r="BW1140" s="148">
        <v>1.0999999999999999E-2</v>
      </c>
      <c r="BX1140" s="148">
        <v>0.13900000000000001</v>
      </c>
      <c r="BY1140" s="148">
        <v>0.432</v>
      </c>
      <c r="BZ1140" s="1"/>
      <c r="CA1140" s="1">
        <v>7841.759765625</v>
      </c>
      <c r="CB1140" s="1">
        <v>8378.52</v>
      </c>
      <c r="CC1140" s="124" t="s">
        <v>4476</v>
      </c>
      <c r="CD1140" t="s">
        <v>4634</v>
      </c>
    </row>
    <row r="1141" spans="1:82" x14ac:dyDescent="0.3">
      <c r="A1141" s="1">
        <v>840021050</v>
      </c>
      <c r="B1141" s="124" t="s">
        <v>4477</v>
      </c>
      <c r="C1141" t="s">
        <v>397</v>
      </c>
      <c r="D1141" t="s">
        <v>1629</v>
      </c>
      <c r="E1141" s="30">
        <v>82.352310180664063</v>
      </c>
      <c r="F1141" s="30">
        <v>83.574371337890625</v>
      </c>
      <c r="G1141" s="30">
        <v>79.831710815429688</v>
      </c>
      <c r="H1141" s="30">
        <v>82.774017333984375</v>
      </c>
      <c r="I1141" s="1">
        <v>137</v>
      </c>
      <c r="J1141" s="1">
        <v>7</v>
      </c>
      <c r="K1141" s="1">
        <v>12</v>
      </c>
      <c r="L1141" t="s">
        <v>3802</v>
      </c>
      <c r="M1141" t="s">
        <v>3907</v>
      </c>
      <c r="N1141" t="s">
        <v>3917</v>
      </c>
      <c r="O1141" t="s">
        <v>3921</v>
      </c>
      <c r="P1141" s="148">
        <v>0.49152541160583502</v>
      </c>
      <c r="Q1141" s="30">
        <v>48.856435730000001</v>
      </c>
      <c r="R1141" s="30">
        <v>337.28814697265631</v>
      </c>
      <c r="S1141" s="1">
        <v>87</v>
      </c>
      <c r="T1141" s="1">
        <v>86</v>
      </c>
      <c r="U1141" s="148">
        <v>0.98850572109222412</v>
      </c>
      <c r="V1141" s="148">
        <v>0.49152541160583502</v>
      </c>
      <c r="W1141" s="149">
        <v>49.360270409999998</v>
      </c>
      <c r="X1141" s="149">
        <v>337.28814697265631</v>
      </c>
      <c r="Y1141" s="1">
        <v>86</v>
      </c>
      <c r="Z1141" s="30">
        <v>87.63946533203125</v>
      </c>
      <c r="AA1141" s="148">
        <v>0.45600000000000002</v>
      </c>
      <c r="AB1141" s="30">
        <v>50.9</v>
      </c>
      <c r="AC1141" s="30">
        <v>343</v>
      </c>
      <c r="AD1141" s="30">
        <v>89.267608642578125</v>
      </c>
      <c r="AE1141" s="148">
        <v>0.45600000000000002</v>
      </c>
      <c r="AF1141" s="30">
        <v>51.44</v>
      </c>
      <c r="AG1141" s="30">
        <v>343</v>
      </c>
      <c r="AH1141" s="30">
        <v>87.99847412109375</v>
      </c>
      <c r="AI1141" s="148">
        <v>0.41299999999999998</v>
      </c>
      <c r="AJ1141" s="30">
        <v>51.035496260000002</v>
      </c>
      <c r="AK1141" s="30">
        <v>325.39999999999998</v>
      </c>
      <c r="AL1141" s="30">
        <v>89.692474365234375</v>
      </c>
      <c r="AM1141" s="148">
        <v>0.41299999999999998</v>
      </c>
      <c r="AN1141" s="30">
        <v>51.599871589999999</v>
      </c>
      <c r="AO1141" s="30">
        <v>325.39999999999998</v>
      </c>
      <c r="AP1141" s="148">
        <v>0.33898305892944341</v>
      </c>
      <c r="AQ1141" s="30">
        <v>46.776336180000001</v>
      </c>
      <c r="AR1141" s="30">
        <v>286.440673828125</v>
      </c>
      <c r="AS1141" s="30">
        <v>86</v>
      </c>
      <c r="AT1141" s="30">
        <v>86</v>
      </c>
      <c r="AU1141" s="148">
        <v>0.98850572109222412</v>
      </c>
      <c r="AV1141" s="30">
        <v>82.774017333984375</v>
      </c>
      <c r="AW1141" s="148">
        <v>0.33898305892944341</v>
      </c>
      <c r="AX1141" s="30">
        <v>48.716041429999997</v>
      </c>
      <c r="AY1141" s="30">
        <v>286.440673828125</v>
      </c>
      <c r="AZ1141" s="30">
        <v>86</v>
      </c>
      <c r="BA1141" s="30">
        <v>85.186042785644531</v>
      </c>
      <c r="BB1141" s="148">
        <v>0.28599999999999998</v>
      </c>
      <c r="BC1141" s="30">
        <v>50.1</v>
      </c>
      <c r="BD1141" s="30">
        <v>272.89999999999998</v>
      </c>
      <c r="BE1141" s="30">
        <v>86.476631164550781</v>
      </c>
      <c r="BF1141" s="147">
        <v>0.28599999999999998</v>
      </c>
      <c r="BG1141" s="30">
        <v>50.71</v>
      </c>
      <c r="BH1141" s="30">
        <v>272.89999999999998</v>
      </c>
      <c r="BI1141" s="30">
        <v>84.02252197265625</v>
      </c>
      <c r="BJ1141" s="148">
        <v>0.36199999999999999</v>
      </c>
      <c r="BK1141" s="30">
        <v>49.55581274</v>
      </c>
      <c r="BL1141" s="30">
        <v>279.7</v>
      </c>
      <c r="BM1141" s="30">
        <v>85.342033386230469</v>
      </c>
      <c r="BN1141" s="148">
        <v>0.36199999999999999</v>
      </c>
      <c r="BO1141" s="30">
        <v>50.173947499999997</v>
      </c>
      <c r="BP1141" s="30">
        <v>279.7</v>
      </c>
      <c r="BQ1141" s="148"/>
      <c r="BR1141" s="148"/>
      <c r="BS1141" s="148"/>
      <c r="BT1141" s="148">
        <v>0.98499999999999999</v>
      </c>
      <c r="BU1141" s="148"/>
      <c r="BV1141" s="148">
        <v>1.499999966472387E-2</v>
      </c>
      <c r="BW1141" s="148"/>
      <c r="BX1141" s="148">
        <v>0.14599999999999999</v>
      </c>
      <c r="BY1141" s="148">
        <v>0.47860000000000003</v>
      </c>
      <c r="BZ1141" s="1">
        <v>1</v>
      </c>
      <c r="CA1141" s="1">
        <v>10628.0498046875</v>
      </c>
      <c r="CB1141" s="1">
        <v>13967.8</v>
      </c>
      <c r="CC1141" s="124" t="s">
        <v>4477</v>
      </c>
      <c r="CD1141" t="s">
        <v>4633</v>
      </c>
    </row>
    <row r="1142" spans="1:82" x14ac:dyDescent="0.3">
      <c r="A1142" s="1">
        <v>840024020</v>
      </c>
      <c r="B1142" s="124" t="s">
        <v>4477</v>
      </c>
      <c r="C1142" t="s">
        <v>397</v>
      </c>
      <c r="D1142" t="s">
        <v>1630</v>
      </c>
      <c r="E1142" s="30">
        <v>101.6064071655273</v>
      </c>
      <c r="F1142" s="30">
        <v>103.3725967407227</v>
      </c>
      <c r="G1142" s="30">
        <v>101.97308349609381</v>
      </c>
      <c r="H1142" s="30">
        <v>103.5074844360352</v>
      </c>
      <c r="I1142" s="1">
        <v>167</v>
      </c>
      <c r="J1142" s="1" t="s">
        <v>3981</v>
      </c>
      <c r="K1142" s="1">
        <v>6</v>
      </c>
      <c r="L1142" t="s">
        <v>3802</v>
      </c>
      <c r="M1142" t="s">
        <v>3907</v>
      </c>
      <c r="N1142" t="s">
        <v>3917</v>
      </c>
      <c r="O1142" t="s">
        <v>3921</v>
      </c>
      <c r="P1142" s="148">
        <v>0.62025314569473267</v>
      </c>
      <c r="Q1142" s="30">
        <v>56.8654273</v>
      </c>
      <c r="R1142" s="30">
        <v>373.417724609375</v>
      </c>
      <c r="S1142" s="1">
        <v>112</v>
      </c>
      <c r="T1142" s="1">
        <v>112</v>
      </c>
      <c r="U1142" s="148">
        <v>1</v>
      </c>
      <c r="V1142" s="148">
        <v>0.62025314569473267</v>
      </c>
      <c r="W1142" s="149">
        <v>57.563517509999997</v>
      </c>
      <c r="X1142" s="149">
        <v>373.417724609375</v>
      </c>
      <c r="Y1142" s="1">
        <v>112</v>
      </c>
      <c r="Z1142" s="30">
        <v>93.983390808105469</v>
      </c>
      <c r="AA1142" s="148">
        <v>0.50600000000000001</v>
      </c>
      <c r="AB1142" s="30">
        <v>53</v>
      </c>
      <c r="AC1142" s="30">
        <v>349.4</v>
      </c>
      <c r="AD1142" s="30">
        <v>95.629203796386719</v>
      </c>
      <c r="AE1142" s="148">
        <v>0.50600000000000001</v>
      </c>
      <c r="AF1142" s="30">
        <v>53.6</v>
      </c>
      <c r="AG1142" s="30">
        <v>349.4</v>
      </c>
      <c r="AH1142" s="30">
        <v>87.142677307128906</v>
      </c>
      <c r="AI1142" s="148">
        <v>0.41</v>
      </c>
      <c r="AJ1142" s="30">
        <v>50.752045520000003</v>
      </c>
      <c r="AK1142" s="30">
        <v>319.3</v>
      </c>
      <c r="AL1142" s="30">
        <v>88.878890991210938</v>
      </c>
      <c r="AM1142" s="148">
        <v>0.41</v>
      </c>
      <c r="AN1142" s="30">
        <v>51.323011030000004</v>
      </c>
      <c r="AO1142" s="30">
        <v>319.3</v>
      </c>
      <c r="AP1142" s="148">
        <v>0.53164559602737427</v>
      </c>
      <c r="AQ1142" s="30">
        <v>60.626354710000001</v>
      </c>
      <c r="AR1142" s="30">
        <v>344.30380249023438</v>
      </c>
      <c r="AS1142" s="30">
        <v>112</v>
      </c>
      <c r="AT1142" s="30">
        <v>112</v>
      </c>
      <c r="AU1142" s="148">
        <v>1</v>
      </c>
      <c r="AV1142" s="30">
        <v>103.5074844360352</v>
      </c>
      <c r="AW1142" s="148">
        <v>0.53164559602737427</v>
      </c>
      <c r="AX1142" s="30">
        <v>60.598738900000001</v>
      </c>
      <c r="AY1142" s="30">
        <v>344.30380249023438</v>
      </c>
      <c r="AZ1142" s="30">
        <v>112</v>
      </c>
      <c r="BA1142" s="30">
        <v>91.392608642578125</v>
      </c>
      <c r="BB1142" s="148">
        <v>0.54200000000000004</v>
      </c>
      <c r="BC1142" s="30">
        <v>53.11</v>
      </c>
      <c r="BD1142" s="30">
        <v>344.6</v>
      </c>
      <c r="BE1142" s="30">
        <v>92.603317260742188</v>
      </c>
      <c r="BF1142" s="147">
        <v>0.54200000000000004</v>
      </c>
      <c r="BG1142" s="30">
        <v>53.73</v>
      </c>
      <c r="BH1142" s="30">
        <v>344.6</v>
      </c>
      <c r="BI1142" s="30">
        <v>87.570396423339844</v>
      </c>
      <c r="BJ1142" s="148">
        <v>0.41</v>
      </c>
      <c r="BK1142" s="30">
        <v>51.284062749999997</v>
      </c>
      <c r="BL1142" s="30">
        <v>310.8</v>
      </c>
      <c r="BM1142" s="30">
        <v>88.839790344238281</v>
      </c>
      <c r="BN1142" s="148">
        <v>0.41</v>
      </c>
      <c r="BO1142" s="30">
        <v>51.91713567</v>
      </c>
      <c r="BP1142" s="30">
        <v>310.8</v>
      </c>
      <c r="BQ1142" s="148"/>
      <c r="BR1142" s="148"/>
      <c r="BS1142" s="148"/>
      <c r="BT1142" s="148">
        <v>0.95800000000000007</v>
      </c>
      <c r="BU1142" s="148">
        <v>0.03</v>
      </c>
      <c r="BV1142" s="148">
        <v>1.200000010430813E-2</v>
      </c>
      <c r="BW1142" s="148"/>
      <c r="BX1142" s="148">
        <v>0.126</v>
      </c>
      <c r="BY1142" s="148">
        <v>0.49380000000000002</v>
      </c>
      <c r="BZ1142" s="1">
        <v>1</v>
      </c>
      <c r="CA1142" s="1">
        <v>7683.97021484375</v>
      </c>
      <c r="CB1142" s="1">
        <v>10855.85</v>
      </c>
      <c r="CC1142" s="124" t="s">
        <v>4477</v>
      </c>
      <c r="CD1142" t="s">
        <v>4634</v>
      </c>
    </row>
    <row r="1143" spans="1:82" x14ac:dyDescent="0.3">
      <c r="A1143" s="1">
        <v>840031050</v>
      </c>
      <c r="B1143" s="124" t="s">
        <v>4478</v>
      </c>
      <c r="C1143" t="s">
        <v>398</v>
      </c>
      <c r="D1143" t="s">
        <v>1631</v>
      </c>
      <c r="E1143" s="30">
        <v>82.841011047363281</v>
      </c>
      <c r="F1143" s="30">
        <v>80.482345581054688</v>
      </c>
      <c r="G1143" s="30">
        <v>89.267974853515625</v>
      </c>
      <c r="H1143" s="30">
        <v>86.835784912109375</v>
      </c>
      <c r="I1143" s="1">
        <v>100</v>
      </c>
      <c r="J1143" s="1">
        <v>7</v>
      </c>
      <c r="K1143" s="1">
        <v>12</v>
      </c>
      <c r="L1143" t="s">
        <v>3802</v>
      </c>
      <c r="M1143" t="s">
        <v>3907</v>
      </c>
      <c r="N1143" t="s">
        <v>3917</v>
      </c>
      <c r="O1143" t="s">
        <v>3923</v>
      </c>
      <c r="P1143" s="148">
        <v>0.39130434393882751</v>
      </c>
      <c r="Q1143" s="30">
        <v>49.059717880000001</v>
      </c>
      <c r="R1143" s="30"/>
      <c r="S1143" s="1">
        <v>62</v>
      </c>
      <c r="T1143" s="1">
        <v>26</v>
      </c>
      <c r="U1143" s="148">
        <v>0.41935482621192932</v>
      </c>
      <c r="V1143" s="148">
        <v>0.375</v>
      </c>
      <c r="W1143" s="149">
        <v>48.079113739999997</v>
      </c>
      <c r="X1143" s="149"/>
      <c r="Y1143" s="1">
        <v>26</v>
      </c>
      <c r="Z1143" s="30">
        <v>78.576705932617188</v>
      </c>
      <c r="AA1143" s="148">
        <v>0.38200000000000001</v>
      </c>
      <c r="AB1143" s="30">
        <v>47.9</v>
      </c>
      <c r="AC1143" s="30">
        <v>298.2</v>
      </c>
      <c r="AD1143" s="30">
        <v>77.5457763671875</v>
      </c>
      <c r="AE1143" s="148">
        <v>0.34599999999999997</v>
      </c>
      <c r="AF1143" s="30">
        <v>47.46</v>
      </c>
      <c r="AG1143" s="30">
        <v>284.60000000000002</v>
      </c>
      <c r="AH1143" s="30">
        <v>75.193611145019531</v>
      </c>
      <c r="AI1143" s="148">
        <v>0.36799999999999999</v>
      </c>
      <c r="AJ1143" s="30">
        <v>46.794348679999999</v>
      </c>
      <c r="AK1143" s="30">
        <v>301.8</v>
      </c>
      <c r="AL1143" s="30">
        <v>77.859474182128906</v>
      </c>
      <c r="AM1143" s="148">
        <v>0.23100000000000001</v>
      </c>
      <c r="AN1143" s="30">
        <v>47.573120760000002</v>
      </c>
      <c r="AO1143" s="30">
        <v>257.7</v>
      </c>
      <c r="AP1143" s="148">
        <v>0.43478259444236761</v>
      </c>
      <c r="AQ1143" s="30">
        <v>52.678970130000003</v>
      </c>
      <c r="AR1143" s="30">
        <v>321.7391357421875</v>
      </c>
      <c r="AS1143" s="30">
        <v>62</v>
      </c>
      <c r="AT1143" s="30">
        <v>26</v>
      </c>
      <c r="AU1143" s="148">
        <v>0.41935482621192932</v>
      </c>
      <c r="AV1143" s="30">
        <v>86.835784912109375</v>
      </c>
      <c r="AW1143" s="148">
        <v>0.23529411852359769</v>
      </c>
      <c r="AX1143" s="30">
        <v>51.043908739999999</v>
      </c>
      <c r="AY1143" s="30"/>
      <c r="AZ1143" s="30">
        <v>26</v>
      </c>
      <c r="BA1143" s="30">
        <v>82.361122131347656</v>
      </c>
      <c r="BB1143" s="148">
        <v>0.313</v>
      </c>
      <c r="BC1143" s="30">
        <v>48.73</v>
      </c>
      <c r="BD1143" s="30">
        <v>306.3</v>
      </c>
      <c r="BE1143" s="30">
        <v>82.135200500488281</v>
      </c>
      <c r="BF1143" s="147">
        <v>0.27300000000000002</v>
      </c>
      <c r="BG1143" s="30">
        <v>48.57</v>
      </c>
      <c r="BH1143" s="30">
        <v>277.3</v>
      </c>
      <c r="BI1143" s="30">
        <v>79.541580200195313</v>
      </c>
      <c r="BJ1143" s="148">
        <v>0.246</v>
      </c>
      <c r="BK1143" s="30">
        <v>47.373047319999998</v>
      </c>
      <c r="BL1143" s="30">
        <v>271.89999999999998</v>
      </c>
      <c r="BM1143" s="30">
        <v>81.058517456054688</v>
      </c>
      <c r="BN1143" s="148">
        <v>0.185</v>
      </c>
      <c r="BO1143" s="30">
        <v>48.039152430000001</v>
      </c>
      <c r="BP1143" s="30">
        <v>251.9</v>
      </c>
      <c r="BQ1143" s="148"/>
      <c r="BR1143" s="148"/>
      <c r="BS1143" s="148"/>
      <c r="BT1143" s="148">
        <v>0.94000000000000006</v>
      </c>
      <c r="BU1143" s="148">
        <v>0.05</v>
      </c>
      <c r="BV1143" s="148">
        <v>9.9999997764825821E-3</v>
      </c>
      <c r="BW1143" s="148"/>
      <c r="BX1143" s="148">
        <v>0.09</v>
      </c>
      <c r="BY1143" s="148">
        <v>0.34</v>
      </c>
      <c r="BZ1143" s="1"/>
      <c r="CA1143" s="1">
        <v>9300.98046875</v>
      </c>
      <c r="CB1143" s="1">
        <v>12564.85</v>
      </c>
      <c r="CC1143" s="124" t="s">
        <v>4478</v>
      </c>
      <c r="CD1143" t="s">
        <v>4633</v>
      </c>
    </row>
    <row r="1144" spans="1:82" x14ac:dyDescent="0.3">
      <c r="A1144" s="1">
        <v>840034020</v>
      </c>
      <c r="B1144" s="124" t="s">
        <v>4478</v>
      </c>
      <c r="C1144" t="s">
        <v>398</v>
      </c>
      <c r="D1144" t="s">
        <v>1632</v>
      </c>
      <c r="E1144" s="30">
        <v>88.685447692871094</v>
      </c>
      <c r="F1144" s="30">
        <v>89.700210571289063</v>
      </c>
      <c r="G1144" s="30">
        <v>87.3033447265625</v>
      </c>
      <c r="H1144" s="30">
        <v>88.532417297363281</v>
      </c>
      <c r="I1144" s="1">
        <v>142</v>
      </c>
      <c r="J1144" s="1" t="s">
        <v>3981</v>
      </c>
      <c r="K1144" s="1">
        <v>6</v>
      </c>
      <c r="L1144" t="s">
        <v>3802</v>
      </c>
      <c r="M1144" t="s">
        <v>3907</v>
      </c>
      <c r="N1144" t="s">
        <v>3917</v>
      </c>
      <c r="O1144" t="s">
        <v>3923</v>
      </c>
      <c r="P1144" s="148">
        <v>0.40259739756584167</v>
      </c>
      <c r="Q1144" s="30">
        <v>51.490786679999999</v>
      </c>
      <c r="R1144" s="30">
        <v>341.55844116210938</v>
      </c>
      <c r="S1144" s="1">
        <v>95</v>
      </c>
      <c r="T1144" s="1">
        <v>53</v>
      </c>
      <c r="U1144" s="148">
        <v>0.55789476633071899</v>
      </c>
      <c r="V1144" s="148">
        <v>0.1428571492433548</v>
      </c>
      <c r="W1144" s="149">
        <v>51.898468100000002</v>
      </c>
      <c r="X1144" s="149"/>
      <c r="Y1144" s="1">
        <v>53</v>
      </c>
      <c r="Z1144" s="30">
        <v>87.941551208496094</v>
      </c>
      <c r="AA1144" s="148">
        <v>0.54299999999999993</v>
      </c>
      <c r="AB1144" s="30">
        <v>51</v>
      </c>
      <c r="AC1144" s="30">
        <v>362.9</v>
      </c>
      <c r="AD1144" s="30">
        <v>86.734748840332031</v>
      </c>
      <c r="AE1144" s="148">
        <v>0.35099999999999998</v>
      </c>
      <c r="AF1144" s="30">
        <v>50.58</v>
      </c>
      <c r="AG1144" s="30">
        <v>332.4</v>
      </c>
      <c r="AH1144" s="30">
        <v>83.553390502929688</v>
      </c>
      <c r="AI1144" s="148">
        <v>0.52100000000000002</v>
      </c>
      <c r="AJ1144" s="30">
        <v>49.563223010000002</v>
      </c>
      <c r="AK1144" s="30">
        <v>339.4</v>
      </c>
      <c r="AL1144" s="30">
        <v>81.660850524902344</v>
      </c>
      <c r="AM1144" s="148">
        <v>0.41</v>
      </c>
      <c r="AN1144" s="30">
        <v>48.866722670000001</v>
      </c>
      <c r="AO1144" s="30">
        <v>307.7</v>
      </c>
      <c r="AP1144" s="148">
        <v>0.27272728085517878</v>
      </c>
      <c r="AQ1144" s="30">
        <v>51.450044810000001</v>
      </c>
      <c r="AR1144" s="30">
        <v>268.8311767578125</v>
      </c>
      <c r="AS1144" s="30">
        <v>95</v>
      </c>
      <c r="AT1144" s="30">
        <v>53</v>
      </c>
      <c r="AU1144" s="148">
        <v>0.55789476633071899</v>
      </c>
      <c r="AV1144" s="30">
        <v>88.532417297363281</v>
      </c>
      <c r="AW1144" s="148">
        <v>0.1190476194024086</v>
      </c>
      <c r="AX1144" s="30">
        <v>52.016276609999998</v>
      </c>
      <c r="AY1144" s="30"/>
      <c r="AZ1144" s="30">
        <v>53</v>
      </c>
      <c r="BA1144" s="30">
        <v>88.4439697265625</v>
      </c>
      <c r="BB1144" s="148">
        <v>0.48599999999999999</v>
      </c>
      <c r="BC1144" s="30">
        <v>51.68</v>
      </c>
      <c r="BD1144" s="30">
        <v>345.7</v>
      </c>
      <c r="BE1144" s="30">
        <v>87.937294006347656</v>
      </c>
      <c r="BF1144" s="147">
        <v>0.37799999999999989</v>
      </c>
      <c r="BG1144" s="30">
        <v>51.43</v>
      </c>
      <c r="BH1144" s="30">
        <v>302.7</v>
      </c>
      <c r="BI1144" s="30">
        <v>87.409797668457031</v>
      </c>
      <c r="BJ1144" s="148">
        <v>0.46500000000000002</v>
      </c>
      <c r="BK1144" s="30">
        <v>51.205831719999999</v>
      </c>
      <c r="BL1144" s="30">
        <v>326.8</v>
      </c>
      <c r="BM1144" s="30">
        <v>87.197242736816406</v>
      </c>
      <c r="BN1144" s="148">
        <v>0.33300000000000002</v>
      </c>
      <c r="BO1144" s="30">
        <v>51.098532839999997</v>
      </c>
      <c r="BP1144" s="30">
        <v>279.5</v>
      </c>
      <c r="BQ1144" s="148"/>
      <c r="BR1144" s="148"/>
      <c r="BS1144" s="148"/>
      <c r="BT1144" s="148">
        <v>0.94400000000000006</v>
      </c>
      <c r="BU1144" s="148"/>
      <c r="BV1144" s="148">
        <v>5.6000001728534698E-2</v>
      </c>
      <c r="BW1144" s="148"/>
      <c r="BX1144" s="148">
        <v>0.183</v>
      </c>
      <c r="BY1144" s="148">
        <v>0.52800000000000002</v>
      </c>
      <c r="BZ1144" s="1"/>
      <c r="CA1144" s="1">
        <v>7569.169921875</v>
      </c>
      <c r="CB1144" s="1">
        <v>9844.42</v>
      </c>
      <c r="CC1144" s="124" t="s">
        <v>4478</v>
      </c>
      <c r="CD1144" t="s">
        <v>4634</v>
      </c>
    </row>
    <row r="1145" spans="1:82" x14ac:dyDescent="0.3">
      <c r="A1145" s="1">
        <v>840043010</v>
      </c>
      <c r="B1145" s="124" t="s">
        <v>4479</v>
      </c>
      <c r="C1145" t="s">
        <v>399</v>
      </c>
      <c r="D1145" t="s">
        <v>1633</v>
      </c>
      <c r="E1145" s="30">
        <v>89.658271789550781</v>
      </c>
      <c r="F1145" s="30">
        <v>91.262794494628906</v>
      </c>
      <c r="G1145" s="30">
        <v>89.991111755371094</v>
      </c>
      <c r="H1145" s="30">
        <v>90.768478393554688</v>
      </c>
      <c r="I1145" s="1">
        <v>84</v>
      </c>
      <c r="J1145" s="1">
        <v>6</v>
      </c>
      <c r="K1145" s="1">
        <v>8</v>
      </c>
      <c r="L1145" t="s">
        <v>3802</v>
      </c>
      <c r="M1145" t="s">
        <v>3907</v>
      </c>
      <c r="N1145" t="s">
        <v>3916</v>
      </c>
      <c r="O1145" t="s">
        <v>3921</v>
      </c>
      <c r="P1145" s="148">
        <v>0.39743590354919428</v>
      </c>
      <c r="Q1145" s="30">
        <v>51.895447330000003</v>
      </c>
      <c r="R1145" s="30">
        <v>311.5384521484375</v>
      </c>
      <c r="S1145" s="1">
        <v>150</v>
      </c>
      <c r="T1145" s="1">
        <v>150</v>
      </c>
      <c r="U1145" s="148">
        <v>1</v>
      </c>
      <c r="V1145" s="148">
        <v>0.39743590354919428</v>
      </c>
      <c r="W1145" s="149">
        <v>52.545911619999998</v>
      </c>
      <c r="X1145" s="149">
        <v>311.5384521484375</v>
      </c>
      <c r="Y1145" s="1">
        <v>150</v>
      </c>
      <c r="Z1145" s="30">
        <v>88.545738220214844</v>
      </c>
      <c r="AA1145" s="148">
        <v>0.51300000000000001</v>
      </c>
      <c r="AB1145" s="30">
        <v>51.2</v>
      </c>
      <c r="AC1145" s="30">
        <v>342.3</v>
      </c>
      <c r="AD1145" s="30">
        <v>90.121711730957031</v>
      </c>
      <c r="AE1145" s="148">
        <v>0.51300000000000001</v>
      </c>
      <c r="AF1145" s="30">
        <v>51.73</v>
      </c>
      <c r="AG1145" s="30">
        <v>342.3</v>
      </c>
      <c r="AH1145" s="30"/>
      <c r="AI1145" s="148">
        <v>0.41699999999999998</v>
      </c>
      <c r="AJ1145" s="30"/>
      <c r="AK1145" s="30">
        <v>330.6</v>
      </c>
      <c r="AL1145" s="30"/>
      <c r="AM1145" s="148">
        <v>0.41699999999999998</v>
      </c>
      <c r="AN1145" s="30"/>
      <c r="AO1145" s="30">
        <v>330.6</v>
      </c>
      <c r="AP1145" s="148">
        <v>0.32051283121109009</v>
      </c>
      <c r="AQ1145" s="30">
        <v>53.131312039999997</v>
      </c>
      <c r="AR1145" s="30">
        <v>292.30767822265631</v>
      </c>
      <c r="AS1145" s="30">
        <v>150</v>
      </c>
      <c r="AT1145" s="30">
        <v>150</v>
      </c>
      <c r="AU1145" s="148">
        <v>1</v>
      </c>
      <c r="AV1145" s="30">
        <v>90.768478393554688</v>
      </c>
      <c r="AW1145" s="148">
        <v>0.32051283121109009</v>
      </c>
      <c r="AX1145" s="30">
        <v>53.297799689999998</v>
      </c>
      <c r="AY1145" s="30">
        <v>292.30767822265631</v>
      </c>
      <c r="AZ1145" s="30">
        <v>150</v>
      </c>
      <c r="BA1145" s="30">
        <v>90.093559265136719</v>
      </c>
      <c r="BB1145" s="148">
        <v>0.39700000000000002</v>
      </c>
      <c r="BC1145" s="30">
        <v>52.48</v>
      </c>
      <c r="BD1145" s="30">
        <v>319.2</v>
      </c>
      <c r="BE1145" s="30">
        <v>91.325233459472656</v>
      </c>
      <c r="BF1145" s="147">
        <v>0.39700000000000002</v>
      </c>
      <c r="BG1145" s="30">
        <v>53.1</v>
      </c>
      <c r="BH1145" s="30">
        <v>319.2</v>
      </c>
      <c r="BI1145" s="30"/>
      <c r="BJ1145" s="148">
        <v>0.41699999999999998</v>
      </c>
      <c r="BK1145" s="30"/>
      <c r="BL1145" s="30">
        <v>293.10000000000002</v>
      </c>
      <c r="BM1145" s="30"/>
      <c r="BN1145" s="148">
        <v>0.41699999999999998</v>
      </c>
      <c r="BO1145" s="30"/>
      <c r="BP1145" s="30">
        <v>293.10000000000002</v>
      </c>
      <c r="BQ1145" s="148"/>
      <c r="BR1145" s="148"/>
      <c r="BS1145" s="148"/>
      <c r="BT1145" s="148">
        <v>0.96399999999999997</v>
      </c>
      <c r="BU1145" s="148"/>
      <c r="BV1145" s="148">
        <v>3.5999998450279243E-2</v>
      </c>
      <c r="BW1145" s="148"/>
      <c r="BX1145" s="148">
        <v>0.22600000000000001</v>
      </c>
      <c r="BY1145" s="148">
        <v>1</v>
      </c>
      <c r="BZ1145" s="1"/>
      <c r="CA1145" s="1">
        <v>9638.8798828125</v>
      </c>
      <c r="CB1145" s="1">
        <v>11817.02</v>
      </c>
      <c r="CC1145" s="124" t="s">
        <v>4479</v>
      </c>
      <c r="CD1145" t="s">
        <v>4633</v>
      </c>
    </row>
    <row r="1146" spans="1:82" x14ac:dyDescent="0.3">
      <c r="A1146" s="1">
        <v>840044020</v>
      </c>
      <c r="B1146" s="124" t="s">
        <v>4479</v>
      </c>
      <c r="C1146" t="s">
        <v>399</v>
      </c>
      <c r="D1146" t="s">
        <v>1634</v>
      </c>
      <c r="E1146" s="30">
        <v>96.1334228515625</v>
      </c>
      <c r="F1146" s="30">
        <v>97.778076171875</v>
      </c>
      <c r="G1146" s="30">
        <v>98.278282165527344</v>
      </c>
      <c r="H1146" s="30">
        <v>102.4508743286133</v>
      </c>
      <c r="I1146" s="1">
        <v>149</v>
      </c>
      <c r="J1146" s="1" t="s">
        <v>4733</v>
      </c>
      <c r="K1146" s="1">
        <v>5</v>
      </c>
      <c r="L1146" t="s">
        <v>3802</v>
      </c>
      <c r="M1146" t="s">
        <v>3907</v>
      </c>
      <c r="N1146" t="s">
        <v>3916</v>
      </c>
      <c r="O1146" t="s">
        <v>3921</v>
      </c>
      <c r="P1146" s="148">
        <v>0.301075279712677</v>
      </c>
      <c r="Q1146" s="30">
        <v>54.588869979999998</v>
      </c>
      <c r="R1146" s="30">
        <v>300</v>
      </c>
      <c r="S1146" s="1">
        <v>85</v>
      </c>
      <c r="T1146" s="1">
        <v>85</v>
      </c>
      <c r="U1146" s="148">
        <v>1</v>
      </c>
      <c r="V1146" s="148">
        <v>0.301075279712677</v>
      </c>
      <c r="W1146" s="149">
        <v>55.24547003</v>
      </c>
      <c r="X1146" s="149">
        <v>300</v>
      </c>
      <c r="Y1146" s="1">
        <v>85</v>
      </c>
      <c r="Z1146" s="30">
        <v>96.400123596191406</v>
      </c>
      <c r="AA1146" s="148">
        <v>0.318</v>
      </c>
      <c r="AB1146" s="30">
        <v>53.8</v>
      </c>
      <c r="AC1146" s="30">
        <v>302.39999999999998</v>
      </c>
      <c r="AD1146" s="30">
        <v>97.926445007324219</v>
      </c>
      <c r="AE1146" s="148">
        <v>0.318</v>
      </c>
      <c r="AF1146" s="30">
        <v>54.38</v>
      </c>
      <c r="AG1146" s="30">
        <v>302.39999999999998</v>
      </c>
      <c r="AH1146" s="30">
        <v>88.693069458007813</v>
      </c>
      <c r="AI1146" s="148">
        <v>0.36399999999999999</v>
      </c>
      <c r="AJ1146" s="30">
        <v>51.265558040000002</v>
      </c>
      <c r="AK1146" s="30">
        <v>293.2</v>
      </c>
      <c r="AL1146" s="30">
        <v>90.276420593261719</v>
      </c>
      <c r="AM1146" s="148">
        <v>0.36399999999999999</v>
      </c>
      <c r="AN1146" s="30">
        <v>51.798588799999997</v>
      </c>
      <c r="AO1146" s="30">
        <v>293.2</v>
      </c>
      <c r="AP1146" s="148">
        <v>0.2043010741472244</v>
      </c>
      <c r="AQ1146" s="30">
        <v>58.31515941</v>
      </c>
      <c r="AR1146" s="30"/>
      <c r="AS1146" s="30">
        <v>85</v>
      </c>
      <c r="AT1146" s="30">
        <v>85</v>
      </c>
      <c r="AU1146" s="148">
        <v>1</v>
      </c>
      <c r="AV1146" s="30">
        <v>102.4508743286133</v>
      </c>
      <c r="AW1146" s="148">
        <v>0.2043010741472244</v>
      </c>
      <c r="AX1146" s="30">
        <v>59.993178409999999</v>
      </c>
      <c r="AY1146" s="30"/>
      <c r="AZ1146" s="30">
        <v>85</v>
      </c>
      <c r="BA1146" s="30">
        <v>97.392982482910156</v>
      </c>
      <c r="BB1146" s="148">
        <v>0.35299999999999998</v>
      </c>
      <c r="BC1146" s="30">
        <v>56.02</v>
      </c>
      <c r="BD1146" s="30">
        <v>304.7</v>
      </c>
      <c r="BE1146" s="30">
        <v>98.506843566894531</v>
      </c>
      <c r="BF1146" s="147">
        <v>0.35299999999999998</v>
      </c>
      <c r="BG1146" s="30">
        <v>56.64</v>
      </c>
      <c r="BH1146" s="30">
        <v>304.7</v>
      </c>
      <c r="BI1146" s="30">
        <v>85.920417785644531</v>
      </c>
      <c r="BJ1146" s="148">
        <v>0.34499999999999997</v>
      </c>
      <c r="BK1146" s="30">
        <v>50.480320300000002</v>
      </c>
      <c r="BL1146" s="30">
        <v>275.89999999999998</v>
      </c>
      <c r="BM1146" s="30">
        <v>87.130966186523438</v>
      </c>
      <c r="BN1146" s="148">
        <v>0.34499999999999997</v>
      </c>
      <c r="BO1146" s="30">
        <v>51.065502379999998</v>
      </c>
      <c r="BP1146" s="30">
        <v>275.89999999999998</v>
      </c>
      <c r="BQ1146" s="148"/>
      <c r="BR1146" s="148"/>
      <c r="BS1146" s="148"/>
      <c r="BT1146" s="148">
        <v>0.94000000000000006</v>
      </c>
      <c r="BU1146" s="148">
        <v>3.4000000000000002E-2</v>
      </c>
      <c r="BV1146" s="148">
        <v>2.700000070035458E-2</v>
      </c>
      <c r="BW1146" s="148"/>
      <c r="BX1146" s="148">
        <v>0.121</v>
      </c>
      <c r="BY1146" s="148">
        <v>0.62109999999999999</v>
      </c>
      <c r="BZ1146" s="1">
        <v>1</v>
      </c>
      <c r="CA1146" s="1">
        <v>9054.3798828125</v>
      </c>
      <c r="CB1146" s="1">
        <v>10735.41</v>
      </c>
      <c r="CC1146" s="124" t="s">
        <v>4479</v>
      </c>
      <c r="CD1146" t="s">
        <v>4634</v>
      </c>
    </row>
    <row r="1147" spans="1:82" x14ac:dyDescent="0.3">
      <c r="A1147" s="1">
        <v>840053000</v>
      </c>
      <c r="B1147" s="124" t="s">
        <v>4480</v>
      </c>
      <c r="C1147" t="s">
        <v>400</v>
      </c>
      <c r="D1147" t="s">
        <v>1635</v>
      </c>
      <c r="E1147" s="30">
        <v>79.11566162109375</v>
      </c>
      <c r="F1147" s="30">
        <v>78.4163818359375</v>
      </c>
      <c r="G1147" s="30">
        <v>86.672935485839844</v>
      </c>
      <c r="H1147" s="30">
        <v>87.489128112792969</v>
      </c>
      <c r="I1147" s="1">
        <v>146</v>
      </c>
      <c r="J1147" s="1">
        <v>6</v>
      </c>
      <c r="K1147" s="1">
        <v>8</v>
      </c>
      <c r="L1147" t="s">
        <v>3802</v>
      </c>
      <c r="M1147" t="s">
        <v>3907</v>
      </c>
      <c r="N1147" t="s">
        <v>3917</v>
      </c>
      <c r="O1147" t="s">
        <v>3921</v>
      </c>
      <c r="P1147" s="148">
        <v>0.31205675005912781</v>
      </c>
      <c r="Q1147" s="30">
        <v>47.51010994</v>
      </c>
      <c r="R1147" s="30">
        <v>300.709228515625</v>
      </c>
      <c r="S1147" s="1">
        <v>258</v>
      </c>
      <c r="T1147" s="1">
        <v>166</v>
      </c>
      <c r="U1147" s="148">
        <v>0.64341086149215698</v>
      </c>
      <c r="V1147" s="148">
        <v>0.1954022943973541</v>
      </c>
      <c r="W1147" s="149">
        <v>47.223098579999998</v>
      </c>
      <c r="X1147" s="149">
        <v>271.26437377929688</v>
      </c>
      <c r="Y1147" s="1">
        <v>166</v>
      </c>
      <c r="Z1147" s="30">
        <v>79.180892944335938</v>
      </c>
      <c r="AA1147" s="148">
        <v>0.31900000000000001</v>
      </c>
      <c r="AB1147" s="30">
        <v>48.1</v>
      </c>
      <c r="AC1147" s="30">
        <v>308.39999999999998</v>
      </c>
      <c r="AD1147" s="30">
        <v>79.666313171386719</v>
      </c>
      <c r="AE1147" s="148">
        <v>0.21299999999999999</v>
      </c>
      <c r="AF1147" s="30">
        <v>48.18</v>
      </c>
      <c r="AG1147" s="30">
        <v>277.3</v>
      </c>
      <c r="AH1147" s="30">
        <v>78.630012512207031</v>
      </c>
      <c r="AI1147" s="148">
        <v>0.28699999999999998</v>
      </c>
      <c r="AJ1147" s="30">
        <v>47.932533999999997</v>
      </c>
      <c r="AK1147" s="30">
        <v>296.7</v>
      </c>
      <c r="AL1147" s="30">
        <v>80.880386352539063</v>
      </c>
      <c r="AM1147" s="148">
        <v>0.216</v>
      </c>
      <c r="AN1147" s="30">
        <v>48.601133920000002</v>
      </c>
      <c r="AO1147" s="30">
        <v>270.3</v>
      </c>
      <c r="AP1147" s="148">
        <v>0.39007091522216802</v>
      </c>
      <c r="AQ1147" s="30">
        <v>51.055703100000002</v>
      </c>
      <c r="AR1147" s="30">
        <v>311.34750366210938</v>
      </c>
      <c r="AS1147" s="30">
        <v>258</v>
      </c>
      <c r="AT1147" s="30">
        <v>166</v>
      </c>
      <c r="AU1147" s="148">
        <v>0.64341086149215698</v>
      </c>
      <c r="AV1147" s="30">
        <v>87.489128112792969</v>
      </c>
      <c r="AW1147" s="148">
        <v>0.28735631704330439</v>
      </c>
      <c r="AX1147" s="30">
        <v>51.41834978</v>
      </c>
      <c r="AY1147" s="30">
        <v>277.01150512695313</v>
      </c>
      <c r="AZ1147" s="30">
        <v>166</v>
      </c>
      <c r="BA1147" s="30">
        <v>84.1962890625</v>
      </c>
      <c r="BB1147" s="148">
        <v>0.36099999999999999</v>
      </c>
      <c r="BC1147" s="30">
        <v>49.62</v>
      </c>
      <c r="BD1147" s="30">
        <v>312.60000000000002</v>
      </c>
      <c r="BE1147" s="30">
        <v>86.233184814453125</v>
      </c>
      <c r="BF1147" s="147">
        <v>0.253</v>
      </c>
      <c r="BG1147" s="30">
        <v>50.59</v>
      </c>
      <c r="BH1147" s="30">
        <v>285.3</v>
      </c>
      <c r="BI1147" s="30">
        <v>83.412391662597656</v>
      </c>
      <c r="BJ1147" s="148">
        <v>0.39300000000000002</v>
      </c>
      <c r="BK1147" s="30">
        <v>49.258605969999998</v>
      </c>
      <c r="BL1147" s="30">
        <v>306.60000000000002</v>
      </c>
      <c r="BM1147" s="30">
        <v>85.595039367675781</v>
      </c>
      <c r="BN1147" s="148">
        <v>0.28399999999999997</v>
      </c>
      <c r="BO1147" s="30">
        <v>50.300038669999999</v>
      </c>
      <c r="BP1147" s="30">
        <v>274.3</v>
      </c>
      <c r="BQ1147" s="148"/>
      <c r="BR1147" s="148"/>
      <c r="BS1147" s="148"/>
      <c r="BT1147" s="148">
        <v>0.91100000000000003</v>
      </c>
      <c r="BU1147" s="148">
        <v>5.5E-2</v>
      </c>
      <c r="BV1147" s="148">
        <v>3.4000001847743988E-2</v>
      </c>
      <c r="BW1147" s="148"/>
      <c r="BX1147" s="148">
        <v>0.123</v>
      </c>
      <c r="BY1147" s="148">
        <v>0.56700000000000006</v>
      </c>
      <c r="BZ1147" s="1"/>
      <c r="CA1147" s="1">
        <v>5034.77001953125</v>
      </c>
      <c r="CB1147" s="1">
        <v>5609.94</v>
      </c>
      <c r="CC1147" s="124" t="s">
        <v>4480</v>
      </c>
      <c r="CD1147" t="s">
        <v>4633</v>
      </c>
    </row>
    <row r="1148" spans="1:82" x14ac:dyDescent="0.3">
      <c r="A1148" s="1">
        <v>840054020</v>
      </c>
      <c r="B1148" s="124" t="s">
        <v>4480</v>
      </c>
      <c r="C1148" t="s">
        <v>400</v>
      </c>
      <c r="D1148" t="s">
        <v>1636</v>
      </c>
      <c r="E1148" s="30">
        <v>79.039260864257813</v>
      </c>
      <c r="F1148" s="30">
        <v>77.893112182617188</v>
      </c>
      <c r="G1148" s="30">
        <v>80.823890686035156</v>
      </c>
      <c r="H1148" s="30">
        <v>79.481666564941406</v>
      </c>
      <c r="I1148" s="1">
        <v>222</v>
      </c>
      <c r="J1148" s="1" t="s">
        <v>4733</v>
      </c>
      <c r="K1148" s="1">
        <v>5</v>
      </c>
      <c r="L1148" t="s">
        <v>3802</v>
      </c>
      <c r="M1148" t="s">
        <v>3907</v>
      </c>
      <c r="N1148" t="s">
        <v>3917</v>
      </c>
      <c r="O1148" t="s">
        <v>3921</v>
      </c>
      <c r="P1148" s="148">
        <v>0.40517240762710571</v>
      </c>
      <c r="Q1148" s="30">
        <v>47.478331490000002</v>
      </c>
      <c r="R1148" s="30">
        <v>325</v>
      </c>
      <c r="S1148" s="1">
        <v>123</v>
      </c>
      <c r="T1148" s="1">
        <v>75</v>
      </c>
      <c r="U1148" s="148">
        <v>0.60975611209869385</v>
      </c>
      <c r="V1148" s="148">
        <v>0.28787878155708307</v>
      </c>
      <c r="W1148" s="149">
        <v>47.006284559999997</v>
      </c>
      <c r="X1148" s="149">
        <v>296.96969604492188</v>
      </c>
      <c r="Y1148" s="1">
        <v>75</v>
      </c>
      <c r="Z1148" s="30">
        <v>85.222724914550781</v>
      </c>
      <c r="AA1148" s="148">
        <v>0.45100000000000001</v>
      </c>
      <c r="AB1148" s="30">
        <v>50.1</v>
      </c>
      <c r="AC1148" s="30">
        <v>348.4</v>
      </c>
      <c r="AD1148" s="30">
        <v>84.849830627441406</v>
      </c>
      <c r="AE1148" s="148">
        <v>0.33300000000000002</v>
      </c>
      <c r="AF1148" s="30">
        <v>49.94</v>
      </c>
      <c r="AG1148" s="30">
        <v>325.60000000000002</v>
      </c>
      <c r="AH1148" s="30">
        <v>87.790443420410156</v>
      </c>
      <c r="AI1148" s="148">
        <v>0.46600000000000003</v>
      </c>
      <c r="AJ1148" s="30">
        <v>50.966595239999997</v>
      </c>
      <c r="AK1148" s="30">
        <v>352.7</v>
      </c>
      <c r="AL1148" s="30">
        <v>88.466453552246094</v>
      </c>
      <c r="AM1148" s="148">
        <v>0.36899999999999999</v>
      </c>
      <c r="AN1148" s="30">
        <v>51.182659880000003</v>
      </c>
      <c r="AO1148" s="30">
        <v>334.5</v>
      </c>
      <c r="AP1148" s="148">
        <v>0.37931033968925482</v>
      </c>
      <c r="AQ1148" s="30">
        <v>47.396972929999997</v>
      </c>
      <c r="AR1148" s="30">
        <v>306.89654541015631</v>
      </c>
      <c r="AS1148" s="30">
        <v>123</v>
      </c>
      <c r="AT1148" s="30">
        <v>75</v>
      </c>
      <c r="AU1148" s="148">
        <v>0.60975611209869385</v>
      </c>
      <c r="AV1148" s="30">
        <v>79.481666564941406</v>
      </c>
      <c r="AW1148" s="148">
        <v>0.28787878155708307</v>
      </c>
      <c r="AX1148" s="30">
        <v>46.829138319999998</v>
      </c>
      <c r="AY1148" s="30">
        <v>283.33334350585938</v>
      </c>
      <c r="AZ1148" s="30">
        <v>75</v>
      </c>
      <c r="BA1148" s="30">
        <v>85.784011840820313</v>
      </c>
      <c r="BB1148" s="148">
        <v>0.46700000000000003</v>
      </c>
      <c r="BC1148" s="30">
        <v>50.39</v>
      </c>
      <c r="BD1148" s="30">
        <v>336.1</v>
      </c>
      <c r="BE1148" s="30">
        <v>86.436058044433594</v>
      </c>
      <c r="BF1148" s="147">
        <v>0.39700000000000002</v>
      </c>
      <c r="BG1148" s="30">
        <v>50.69</v>
      </c>
      <c r="BH1148" s="30">
        <v>310.3</v>
      </c>
      <c r="BI1148" s="30">
        <v>92.685966491699219</v>
      </c>
      <c r="BJ1148" s="148">
        <v>0.51100000000000001</v>
      </c>
      <c r="BK1148" s="30">
        <v>53.775970360000002</v>
      </c>
      <c r="BL1148" s="30">
        <v>357.3</v>
      </c>
      <c r="BM1148" s="30">
        <v>94.404129028320313</v>
      </c>
      <c r="BN1148" s="148">
        <v>0.5</v>
      </c>
      <c r="BO1148" s="30">
        <v>54.690256259999998</v>
      </c>
      <c r="BP1148" s="30">
        <v>350</v>
      </c>
      <c r="BQ1148" s="148"/>
      <c r="BR1148" s="148"/>
      <c r="BS1148" s="148"/>
      <c r="BT1148" s="148">
        <v>0.95000000000000007</v>
      </c>
      <c r="BU1148" s="148">
        <v>3.2000000000000001E-2</v>
      </c>
      <c r="BV1148" s="148">
        <v>1.7999999225139621E-2</v>
      </c>
      <c r="BW1148" s="148">
        <v>6.3E-2</v>
      </c>
      <c r="BX1148" s="148">
        <v>0.14000000000000001</v>
      </c>
      <c r="BY1148" s="148">
        <v>0.49299999999999999</v>
      </c>
      <c r="BZ1148" s="1"/>
      <c r="CA1148" s="1">
        <v>9192.2001953125</v>
      </c>
      <c r="CB1148" s="1">
        <v>10150.219999999999</v>
      </c>
      <c r="CC1148" s="124" t="s">
        <v>4480</v>
      </c>
      <c r="CD1148" t="s">
        <v>4634</v>
      </c>
    </row>
    <row r="1149" spans="1:82" x14ac:dyDescent="0.3">
      <c r="A1149" s="1">
        <v>840063000</v>
      </c>
      <c r="B1149" s="124" t="s">
        <v>4481</v>
      </c>
      <c r="C1149" t="s">
        <v>401</v>
      </c>
      <c r="D1149" t="s">
        <v>1637</v>
      </c>
      <c r="E1149" s="30">
        <v>79.857131958007813</v>
      </c>
      <c r="F1149" s="30">
        <v>79.743194580078125</v>
      </c>
      <c r="G1149" s="30">
        <v>77.890472412109375</v>
      </c>
      <c r="H1149" s="30">
        <v>78.671356201171875</v>
      </c>
      <c r="I1149" s="1">
        <v>229</v>
      </c>
      <c r="J1149" s="1">
        <v>5</v>
      </c>
      <c r="K1149" s="1">
        <v>8</v>
      </c>
      <c r="L1149" t="s">
        <v>3802</v>
      </c>
      <c r="M1149" t="s">
        <v>3907</v>
      </c>
      <c r="N1149" t="s">
        <v>3917</v>
      </c>
      <c r="O1149" t="s">
        <v>3921</v>
      </c>
      <c r="P1149" s="148">
        <v>0.34536081552505488</v>
      </c>
      <c r="Q1149" s="30">
        <v>47.818533090000003</v>
      </c>
      <c r="R1149" s="30">
        <v>291.7525634765625</v>
      </c>
      <c r="S1149" s="1">
        <v>466</v>
      </c>
      <c r="T1149" s="1">
        <v>292</v>
      </c>
      <c r="U1149" s="148">
        <v>0.6266094446182251</v>
      </c>
      <c r="V1149" s="148">
        <v>0.27118644118309021</v>
      </c>
      <c r="W1149" s="149">
        <v>47.772851869999997</v>
      </c>
      <c r="X1149" s="149">
        <v>266.94915771484381</v>
      </c>
      <c r="Y1149" s="1">
        <v>292</v>
      </c>
      <c r="Z1149" s="30">
        <v>81.2955322265625</v>
      </c>
      <c r="AA1149" s="148">
        <v>0.34499999999999997</v>
      </c>
      <c r="AB1149" s="30">
        <v>48.8</v>
      </c>
      <c r="AC1149" s="30">
        <v>312.10000000000002</v>
      </c>
      <c r="AD1149" s="30">
        <v>81.227256774902344</v>
      </c>
      <c r="AE1149" s="148">
        <v>0.309</v>
      </c>
      <c r="AF1149" s="30">
        <v>48.71</v>
      </c>
      <c r="AG1149" s="30">
        <v>299.3</v>
      </c>
      <c r="AH1149" s="30">
        <v>78.766807556152344</v>
      </c>
      <c r="AI1149" s="148">
        <v>0.318</v>
      </c>
      <c r="AJ1149" s="30">
        <v>47.977840729999997</v>
      </c>
      <c r="AK1149" s="30">
        <v>298.7</v>
      </c>
      <c r="AL1149" s="30">
        <v>78.477317810058594</v>
      </c>
      <c r="AM1149" s="148">
        <v>0.25900000000000001</v>
      </c>
      <c r="AN1149" s="30">
        <v>47.783373699999999</v>
      </c>
      <c r="AO1149" s="30">
        <v>275.5</v>
      </c>
      <c r="AP1149" s="148">
        <v>0.210526317358017</v>
      </c>
      <c r="AQ1149" s="30">
        <v>45.562041290000003</v>
      </c>
      <c r="AR1149" s="30">
        <v>235.2631530761719</v>
      </c>
      <c r="AS1149" s="30">
        <v>461</v>
      </c>
      <c r="AT1149" s="30">
        <v>288</v>
      </c>
      <c r="AU1149" s="148">
        <v>0.6266094446182251</v>
      </c>
      <c r="AV1149" s="30">
        <v>78.671356201171875</v>
      </c>
      <c r="AW1149" s="148">
        <v>0.15652173757553101</v>
      </c>
      <c r="AX1149" s="30">
        <v>46.364735449999998</v>
      </c>
      <c r="AY1149" s="30"/>
      <c r="AZ1149" s="30">
        <v>288</v>
      </c>
      <c r="BA1149" s="30">
        <v>78.463973999023438</v>
      </c>
      <c r="BB1149" s="148">
        <v>0.16400000000000001</v>
      </c>
      <c r="BC1149" s="30">
        <v>46.84</v>
      </c>
      <c r="BD1149" s="30">
        <v>232.8</v>
      </c>
      <c r="BE1149" s="30">
        <v>79.335586547851563</v>
      </c>
      <c r="BF1149" s="147">
        <v>0.16200000000000001</v>
      </c>
      <c r="BG1149" s="30">
        <v>47.19</v>
      </c>
      <c r="BH1149" s="30">
        <v>222.1</v>
      </c>
      <c r="BI1149" s="30">
        <v>78.536781311035156</v>
      </c>
      <c r="BJ1149" s="148">
        <v>0.17199999999999999</v>
      </c>
      <c r="BK1149" s="30">
        <v>46.883585869999997</v>
      </c>
      <c r="BL1149" s="30">
        <v>233.9</v>
      </c>
      <c r="BM1149" s="30">
        <v>79.290565490722656</v>
      </c>
      <c r="BN1149" s="148">
        <v>0.112</v>
      </c>
      <c r="BO1149" s="30">
        <v>47.15805228</v>
      </c>
      <c r="BP1149" s="30">
        <v>208.4</v>
      </c>
      <c r="BQ1149" s="148"/>
      <c r="BR1149" s="148"/>
      <c r="BS1149" s="148"/>
      <c r="BT1149" s="148">
        <v>0.97799999999999998</v>
      </c>
      <c r="BU1149" s="148"/>
      <c r="BV1149" s="148">
        <v>2.199999988079071E-2</v>
      </c>
      <c r="BW1149" s="148"/>
      <c r="BX1149" s="148">
        <v>0.218</v>
      </c>
      <c r="BY1149" s="148">
        <v>0.59699999999999998</v>
      </c>
      <c r="BZ1149" s="1"/>
      <c r="CA1149" s="1">
        <v>6041.27978515625</v>
      </c>
      <c r="CB1149" s="1">
        <v>8210.6200000000008</v>
      </c>
      <c r="CC1149" s="124" t="s">
        <v>4481</v>
      </c>
      <c r="CD1149" t="s">
        <v>4635</v>
      </c>
    </row>
    <row r="1150" spans="1:82" x14ac:dyDescent="0.3">
      <c r="A1150" s="1">
        <v>840064020</v>
      </c>
      <c r="B1150" s="124" t="s">
        <v>4481</v>
      </c>
      <c r="C1150" t="s">
        <v>401</v>
      </c>
      <c r="D1150" t="s">
        <v>1638</v>
      </c>
      <c r="E1150" s="30">
        <v>76.66571044921875</v>
      </c>
      <c r="F1150" s="30">
        <v>76.680145263671875</v>
      </c>
      <c r="G1150" s="30">
        <v>79.681838989257813</v>
      </c>
      <c r="H1150" s="30">
        <v>80.795478820800781</v>
      </c>
      <c r="I1150" s="1">
        <v>195</v>
      </c>
      <c r="J1150" s="1" t="s">
        <v>4733</v>
      </c>
      <c r="K1150" s="1">
        <v>4</v>
      </c>
      <c r="L1150" t="s">
        <v>3802</v>
      </c>
      <c r="M1150" t="s">
        <v>3907</v>
      </c>
      <c r="N1150" t="s">
        <v>3917</v>
      </c>
      <c r="O1150" t="s">
        <v>3921</v>
      </c>
      <c r="P1150" s="148">
        <v>0.38028168678283691</v>
      </c>
      <c r="Q1150" s="30">
        <v>46.49101984</v>
      </c>
      <c r="R1150" s="30">
        <v>329.57745361328131</v>
      </c>
      <c r="S1150" s="1">
        <v>49</v>
      </c>
      <c r="T1150" s="1">
        <v>34</v>
      </c>
      <c r="U1150" s="148">
        <v>0.69387757778167725</v>
      </c>
      <c r="V1150" s="148">
        <v>0.28571429848670959</v>
      </c>
      <c r="W1150" s="149">
        <v>46.503700240000001</v>
      </c>
      <c r="X1150" s="149">
        <v>302.38095092773438</v>
      </c>
      <c r="Y1150" s="1">
        <v>34</v>
      </c>
      <c r="Z1150" s="30">
        <v>80.993446350097656</v>
      </c>
      <c r="AA1150" s="148">
        <v>0.46300000000000002</v>
      </c>
      <c r="AB1150" s="30">
        <v>48.7</v>
      </c>
      <c r="AC1150" s="30">
        <v>333.7</v>
      </c>
      <c r="AD1150" s="30">
        <v>81.580680847167969</v>
      </c>
      <c r="AE1150" s="148">
        <v>0.41499999999999998</v>
      </c>
      <c r="AF1150" s="30">
        <v>48.83</v>
      </c>
      <c r="AG1150" s="30">
        <v>323.10000000000002</v>
      </c>
      <c r="AH1150" s="30">
        <v>85.119621276855469</v>
      </c>
      <c r="AI1150" s="148">
        <v>0.56799999999999995</v>
      </c>
      <c r="AJ1150" s="30">
        <v>50.081981949999999</v>
      </c>
      <c r="AK1150" s="30">
        <v>358.9</v>
      </c>
      <c r="AL1150" s="30">
        <v>85.980926513671875</v>
      </c>
      <c r="AM1150" s="148">
        <v>0.56100000000000005</v>
      </c>
      <c r="AN1150" s="30">
        <v>50.336839329999997</v>
      </c>
      <c r="AO1150" s="30">
        <v>348.5</v>
      </c>
      <c r="AP1150" s="148">
        <v>0.28169015049934393</v>
      </c>
      <c r="AQ1150" s="30">
        <v>46.6825878</v>
      </c>
      <c r="AR1150" s="30">
        <v>278.87322998046881</v>
      </c>
      <c r="AS1150" s="30">
        <v>49</v>
      </c>
      <c r="AT1150" s="30">
        <v>34</v>
      </c>
      <c r="AU1150" s="148">
        <v>0.69387757778167725</v>
      </c>
      <c r="AV1150" s="30">
        <v>80.795478820800781</v>
      </c>
      <c r="AW1150" s="148">
        <v>0.1666666716337204</v>
      </c>
      <c r="AX1150" s="30">
        <v>47.582107430000001</v>
      </c>
      <c r="AY1150" s="30"/>
      <c r="AZ1150" s="30">
        <v>34</v>
      </c>
      <c r="BA1150" s="30">
        <v>80.134178161621094</v>
      </c>
      <c r="BB1150" s="148">
        <v>0.45300000000000001</v>
      </c>
      <c r="BC1150" s="30">
        <v>47.65</v>
      </c>
      <c r="BD1150" s="30">
        <v>322.10000000000002</v>
      </c>
      <c r="BE1150" s="30">
        <v>81.100563049316406</v>
      </c>
      <c r="BF1150" s="147">
        <v>0.46200000000000002</v>
      </c>
      <c r="BG1150" s="30">
        <v>48.06</v>
      </c>
      <c r="BH1150" s="30">
        <v>313.8</v>
      </c>
      <c r="BI1150" s="30">
        <v>84.203514099121094</v>
      </c>
      <c r="BJ1150" s="148">
        <v>0.51600000000000001</v>
      </c>
      <c r="BK1150" s="30">
        <v>49.643978330000003</v>
      </c>
      <c r="BL1150" s="30">
        <v>328.4</v>
      </c>
      <c r="BM1150" s="30">
        <v>85.080848693847656</v>
      </c>
      <c r="BN1150" s="148">
        <v>0.45500000000000002</v>
      </c>
      <c r="BO1150" s="30">
        <v>50.04377702</v>
      </c>
      <c r="BP1150" s="30">
        <v>318.2</v>
      </c>
      <c r="BQ1150" s="148"/>
      <c r="BR1150" s="148"/>
      <c r="BS1150" s="148"/>
      <c r="BT1150" s="148">
        <v>0.97899999999999998</v>
      </c>
      <c r="BU1150" s="148"/>
      <c r="BV1150" s="148">
        <v>2.0999999716877941E-2</v>
      </c>
      <c r="BW1150" s="148"/>
      <c r="BX1150" s="148">
        <v>0.14899999999999999</v>
      </c>
      <c r="BY1150" s="148">
        <v>0.53800000000000003</v>
      </c>
      <c r="BZ1150" s="1"/>
      <c r="CA1150" s="1">
        <v>7548.47998046875</v>
      </c>
      <c r="CB1150" s="1">
        <v>11153.27</v>
      </c>
      <c r="CC1150" s="124" t="s">
        <v>4481</v>
      </c>
      <c r="CD1150" t="s">
        <v>4634</v>
      </c>
    </row>
    <row r="1151" spans="1:82" x14ac:dyDescent="0.3">
      <c r="A1151" s="1">
        <v>850434020</v>
      </c>
      <c r="B1151" s="124" t="s">
        <v>4482</v>
      </c>
      <c r="C1151" t="s">
        <v>402</v>
      </c>
      <c r="D1151" t="s">
        <v>1639</v>
      </c>
      <c r="E1151" s="30">
        <v>90.256790161132813</v>
      </c>
      <c r="F1151" s="30">
        <v>88.10528564453125</v>
      </c>
      <c r="G1151" s="30">
        <v>97.409309387207031</v>
      </c>
      <c r="H1151" s="30">
        <v>92.175460815429688</v>
      </c>
      <c r="I1151" s="1">
        <v>43</v>
      </c>
      <c r="J1151" s="1" t="s">
        <v>4733</v>
      </c>
      <c r="K1151" s="1">
        <v>8</v>
      </c>
      <c r="L1151" t="s">
        <v>3819</v>
      </c>
      <c r="M1151" t="s">
        <v>3913</v>
      </c>
      <c r="N1151" t="s">
        <v>3916</v>
      </c>
      <c r="O1151" t="s">
        <v>3921</v>
      </c>
      <c r="P1151" s="148">
        <v>0.38709676265716553</v>
      </c>
      <c r="Q1151" s="30">
        <v>52.144406500000002</v>
      </c>
      <c r="R1151" s="30"/>
      <c r="S1151" s="1">
        <v>41</v>
      </c>
      <c r="T1151" s="1">
        <v>27</v>
      </c>
      <c r="U1151" s="148">
        <v>0.65853661298751831</v>
      </c>
      <c r="V1151" s="148">
        <v>0.30000001192092901</v>
      </c>
      <c r="W1151" s="149">
        <v>51.237622569999999</v>
      </c>
      <c r="X1151" s="149"/>
      <c r="Y1151" s="1">
        <v>27</v>
      </c>
      <c r="Z1151" s="30">
        <v>81.597625732421875</v>
      </c>
      <c r="AA1151" s="148">
        <v>0.32</v>
      </c>
      <c r="AB1151" s="30">
        <v>48.9</v>
      </c>
      <c r="AC1151" s="30">
        <v>288</v>
      </c>
      <c r="AD1151" s="30">
        <v>80.962188720703125</v>
      </c>
      <c r="AE1151" s="148">
        <v>8.3000000000000004E-2</v>
      </c>
      <c r="AF1151" s="30">
        <v>48.62</v>
      </c>
      <c r="AG1151" s="30">
        <v>225</v>
      </c>
      <c r="AH1151" s="30">
        <v>83.472496032714844</v>
      </c>
      <c r="AI1151" s="148">
        <v>0.42899999999999999</v>
      </c>
      <c r="AJ1151" s="30">
        <v>49.536431039999997</v>
      </c>
      <c r="AK1151" s="30">
        <v>328.6</v>
      </c>
      <c r="AL1151" s="30">
        <v>82.333419799804688</v>
      </c>
      <c r="AM1151" s="148">
        <v>0.33300000000000002</v>
      </c>
      <c r="AN1151" s="30">
        <v>49.095597220000002</v>
      </c>
      <c r="AO1151" s="30">
        <v>306.7</v>
      </c>
      <c r="AP1151" s="148">
        <v>0.32258063554763788</v>
      </c>
      <c r="AQ1151" s="30">
        <v>57.771590060000001</v>
      </c>
      <c r="AR1151" s="30">
        <v>277.41934204101563</v>
      </c>
      <c r="AS1151" s="30">
        <v>42</v>
      </c>
      <c r="AT1151" s="30">
        <v>27</v>
      </c>
      <c r="AU1151" s="148">
        <v>0.65853661298751831</v>
      </c>
      <c r="AV1151" s="30">
        <v>92.175460815429688</v>
      </c>
      <c r="AW1151" s="148">
        <v>0.25</v>
      </c>
      <c r="AX1151" s="30">
        <v>54.104166530000001</v>
      </c>
      <c r="AY1151" s="30"/>
      <c r="AZ1151" s="30">
        <v>27</v>
      </c>
      <c r="BA1151" s="30">
        <v>85.763397216796875</v>
      </c>
      <c r="BB1151" s="148">
        <v>0.45800000000000002</v>
      </c>
      <c r="BC1151" s="30">
        <v>50.38</v>
      </c>
      <c r="BD1151" s="30">
        <v>308.3</v>
      </c>
      <c r="BE1151" s="30">
        <v>83.149551391601563</v>
      </c>
      <c r="BF1151" s="147">
        <v>0.36399999999999999</v>
      </c>
      <c r="BG1151" s="30">
        <v>49.07</v>
      </c>
      <c r="BH1151" s="30">
        <v>254.5</v>
      </c>
      <c r="BI1151" s="30">
        <v>83.702117919921875</v>
      </c>
      <c r="BJ1151" s="148">
        <v>0.39300000000000002</v>
      </c>
      <c r="BK1151" s="30">
        <v>49.39973801</v>
      </c>
      <c r="BL1151" s="30">
        <v>296.39999999999998</v>
      </c>
      <c r="BM1151" s="30">
        <v>80.631210327148438</v>
      </c>
      <c r="BN1151" s="148">
        <v>0.26700000000000002</v>
      </c>
      <c r="BO1151" s="30">
        <v>47.826194520000001</v>
      </c>
      <c r="BP1151" s="30">
        <v>246.7</v>
      </c>
      <c r="BQ1151" s="148"/>
      <c r="BR1151" s="148"/>
      <c r="BS1151" s="148"/>
      <c r="BT1151" s="148">
        <v>0.93</v>
      </c>
      <c r="BU1151" s="148"/>
      <c r="BV1151" s="148">
        <v>7.0000000298023224E-2</v>
      </c>
      <c r="BW1151" s="148"/>
      <c r="BX1151" s="148">
        <v>0.16300000000000001</v>
      </c>
      <c r="BY1151" s="148">
        <v>0.57100000000000006</v>
      </c>
      <c r="BZ1151" s="1"/>
      <c r="CA1151" s="1">
        <v>14704.2001953125</v>
      </c>
      <c r="CB1151" s="1">
        <v>16293.1</v>
      </c>
      <c r="CC1151" s="124" t="s">
        <v>4482</v>
      </c>
      <c r="CD1151" t="s">
        <v>4635</v>
      </c>
    </row>
    <row r="1152" spans="1:82" x14ac:dyDescent="0.3">
      <c r="A1152" s="1">
        <v>850441050</v>
      </c>
      <c r="B1152" s="124" t="s">
        <v>4483</v>
      </c>
      <c r="C1152" t="s">
        <v>403</v>
      </c>
      <c r="D1152" t="s">
        <v>1640</v>
      </c>
      <c r="E1152" s="30">
        <v>87.426109313964844</v>
      </c>
      <c r="F1152" s="30">
        <v>85.401329040527344</v>
      </c>
      <c r="G1152" s="30">
        <v>89.559326171875</v>
      </c>
      <c r="H1152" s="30">
        <v>89.296989440917969</v>
      </c>
      <c r="I1152" s="1">
        <v>230</v>
      </c>
      <c r="J1152" s="1">
        <v>7</v>
      </c>
      <c r="K1152" s="1">
        <v>12</v>
      </c>
      <c r="L1152" t="s">
        <v>3819</v>
      </c>
      <c r="M1152" t="s">
        <v>3913</v>
      </c>
      <c r="N1152" t="s">
        <v>3917</v>
      </c>
      <c r="O1152" t="s">
        <v>3921</v>
      </c>
      <c r="P1152" s="148">
        <v>0.46666666865348821</v>
      </c>
      <c r="Q1152" s="30">
        <v>50.96694978</v>
      </c>
      <c r="R1152" s="30">
        <v>330</v>
      </c>
      <c r="S1152" s="1">
        <v>126</v>
      </c>
      <c r="T1152" s="1">
        <v>68</v>
      </c>
      <c r="U1152" s="148">
        <v>0.53968256711959839</v>
      </c>
      <c r="V1152" s="148">
        <v>0.29787233471870422</v>
      </c>
      <c r="W1152" s="149">
        <v>50.117259349999998</v>
      </c>
      <c r="X1152" s="149"/>
      <c r="Y1152" s="1">
        <v>68</v>
      </c>
      <c r="Z1152" s="30">
        <v>88.545738220214844</v>
      </c>
      <c r="AA1152" s="148">
        <v>0.44</v>
      </c>
      <c r="AB1152" s="30">
        <v>51.2</v>
      </c>
      <c r="AC1152" s="30">
        <v>323.10000000000002</v>
      </c>
      <c r="AD1152" s="30">
        <v>90.092262268066406</v>
      </c>
      <c r="AE1152" s="148">
        <v>0.308</v>
      </c>
      <c r="AF1152" s="30">
        <v>51.72</v>
      </c>
      <c r="AG1152" s="30">
        <v>290.39999999999998</v>
      </c>
      <c r="AH1152" s="30"/>
      <c r="AI1152" s="148">
        <v>0.52300000000000002</v>
      </c>
      <c r="AJ1152" s="30">
        <v>0</v>
      </c>
      <c r="AK1152" s="30">
        <v>329.5</v>
      </c>
      <c r="AL1152" s="30"/>
      <c r="AM1152" s="148">
        <v>0.36799999999999999</v>
      </c>
      <c r="AN1152" s="30">
        <v>0</v>
      </c>
      <c r="AO1152" s="30">
        <v>294.7</v>
      </c>
      <c r="AP1152" s="148">
        <v>0.27049180865287781</v>
      </c>
      <c r="AQ1152" s="30">
        <v>52.861220119999999</v>
      </c>
      <c r="AR1152" s="30">
        <v>279.50820922851563</v>
      </c>
      <c r="AS1152" s="30">
        <v>126</v>
      </c>
      <c r="AT1152" s="30">
        <v>68</v>
      </c>
      <c r="AU1152" s="148">
        <v>0.53968256711959839</v>
      </c>
      <c r="AV1152" s="30">
        <v>89.296989440917969</v>
      </c>
      <c r="AW1152" s="148">
        <v>0.15000000596046451</v>
      </c>
      <c r="AX1152" s="30">
        <v>52.454466279999998</v>
      </c>
      <c r="AY1152" s="30"/>
      <c r="AZ1152" s="30">
        <v>68</v>
      </c>
      <c r="BA1152" s="30">
        <v>92.46484375</v>
      </c>
      <c r="BB1152" s="148">
        <v>0.39800000000000002</v>
      </c>
      <c r="BC1152" s="30">
        <v>53.63</v>
      </c>
      <c r="BD1152" s="30">
        <v>298.89999999999998</v>
      </c>
      <c r="BE1152" s="30">
        <v>92.684463500976563</v>
      </c>
      <c r="BF1152" s="147">
        <v>0.29599999999999999</v>
      </c>
      <c r="BG1152" s="30">
        <v>53.77</v>
      </c>
      <c r="BH1152" s="30">
        <v>266.7</v>
      </c>
      <c r="BI1152" s="30"/>
      <c r="BJ1152" s="148">
        <v>0.27</v>
      </c>
      <c r="BK1152" s="30">
        <v>0</v>
      </c>
      <c r="BL1152" s="30">
        <v>256.8</v>
      </c>
      <c r="BM1152" s="30"/>
      <c r="BN1152" s="148">
        <v>0.17599999999999999</v>
      </c>
      <c r="BO1152" s="30">
        <v>0</v>
      </c>
      <c r="BP1152" s="30">
        <v>252.9</v>
      </c>
      <c r="BQ1152" s="148"/>
      <c r="BR1152" s="148">
        <v>2.5999999999999999E-2</v>
      </c>
      <c r="BS1152" s="148"/>
      <c r="BT1152" s="148">
        <v>0.92600000000000005</v>
      </c>
      <c r="BU1152" s="148">
        <v>3.9E-2</v>
      </c>
      <c r="BV1152" s="148">
        <v>8.999999612569809E-3</v>
      </c>
      <c r="BW1152" s="148"/>
      <c r="BX1152" s="148">
        <v>0.13900000000000001</v>
      </c>
      <c r="BY1152" s="148">
        <v>0.49199999999999999</v>
      </c>
      <c r="BZ1152" s="1"/>
      <c r="CA1152" s="1">
        <v>9187.58984375</v>
      </c>
      <c r="CB1152" s="1">
        <v>11668.26</v>
      </c>
      <c r="CC1152" s="124" t="s">
        <v>4483</v>
      </c>
      <c r="CD1152" t="s">
        <v>4633</v>
      </c>
    </row>
    <row r="1153" spans="1:82" x14ac:dyDescent="0.3">
      <c r="A1153" s="1">
        <v>850444020</v>
      </c>
      <c r="B1153" s="124" t="s">
        <v>4483</v>
      </c>
      <c r="C1153" t="s">
        <v>403</v>
      </c>
      <c r="D1153" t="s">
        <v>1641</v>
      </c>
      <c r="E1153" s="30">
        <v>90.513771057128906</v>
      </c>
      <c r="F1153" s="30">
        <v>92.169570922851563</v>
      </c>
      <c r="G1153" s="30">
        <v>88.206077575683594</v>
      </c>
      <c r="H1153" s="30">
        <v>88.292755126953125</v>
      </c>
      <c r="I1153" s="1">
        <v>248</v>
      </c>
      <c r="J1153" s="1" t="s">
        <v>4733</v>
      </c>
      <c r="K1153" s="1">
        <v>6</v>
      </c>
      <c r="L1153" t="s">
        <v>3819</v>
      </c>
      <c r="M1153" t="s">
        <v>3913</v>
      </c>
      <c r="N1153" t="s">
        <v>3917</v>
      </c>
      <c r="O1153" t="s">
        <v>3921</v>
      </c>
      <c r="P1153" s="148">
        <v>0.49640288949012762</v>
      </c>
      <c r="Q1153" s="30">
        <v>52.251301009999999</v>
      </c>
      <c r="R1153" s="30">
        <v>349.64028930664063</v>
      </c>
      <c r="S1153" s="1">
        <v>174</v>
      </c>
      <c r="T1153" s="1">
        <v>174</v>
      </c>
      <c r="U1153" s="148">
        <v>1</v>
      </c>
      <c r="V1153" s="148">
        <v>0.49640288949012762</v>
      </c>
      <c r="W1153" s="149">
        <v>52.921629179999996</v>
      </c>
      <c r="X1153" s="149">
        <v>349.64028930664063</v>
      </c>
      <c r="Y1153" s="1">
        <v>174</v>
      </c>
      <c r="Z1153" s="30">
        <v>88.243644714355469</v>
      </c>
      <c r="AA1153" s="148">
        <v>0.41399999999999998</v>
      </c>
      <c r="AB1153" s="30">
        <v>51.1</v>
      </c>
      <c r="AC1153" s="30">
        <v>333.1</v>
      </c>
      <c r="AD1153" s="30">
        <v>90.151161193847656</v>
      </c>
      <c r="AE1153" s="148">
        <v>0.41399999999999998</v>
      </c>
      <c r="AF1153" s="30">
        <v>51.74</v>
      </c>
      <c r="AG1153" s="30">
        <v>333.1</v>
      </c>
      <c r="AH1153" s="30">
        <v>91.322853088378906</v>
      </c>
      <c r="AI1153" s="148">
        <v>0.43799999999999989</v>
      </c>
      <c r="AJ1153" s="30">
        <v>52.136578499999999</v>
      </c>
      <c r="AK1153" s="30">
        <v>322.2</v>
      </c>
      <c r="AL1153" s="30">
        <v>93.009483337402344</v>
      </c>
      <c r="AM1153" s="148">
        <v>0.43799999999999989</v>
      </c>
      <c r="AN1153" s="30">
        <v>52.728644719999998</v>
      </c>
      <c r="AO1153" s="30">
        <v>322.2</v>
      </c>
      <c r="AP1153" s="148">
        <v>0.34532374143600458</v>
      </c>
      <c r="AQ1153" s="30">
        <v>52.014727370000003</v>
      </c>
      <c r="AR1153" s="30">
        <v>283.4532470703125</v>
      </c>
      <c r="AS1153" s="30">
        <v>174</v>
      </c>
      <c r="AT1153" s="30">
        <v>174</v>
      </c>
      <c r="AU1153" s="148">
        <v>1</v>
      </c>
      <c r="AV1153" s="30">
        <v>88.292755126953125</v>
      </c>
      <c r="AW1153" s="148">
        <v>0.34532374143600458</v>
      </c>
      <c r="AX1153" s="30">
        <v>51.87892386</v>
      </c>
      <c r="AY1153" s="30">
        <v>283.4532470703125</v>
      </c>
      <c r="AZ1153" s="30">
        <v>174</v>
      </c>
      <c r="BA1153" s="30">
        <v>84.732406616210938</v>
      </c>
      <c r="BB1153" s="148">
        <v>0.32400000000000001</v>
      </c>
      <c r="BC1153" s="30">
        <v>49.88</v>
      </c>
      <c r="BD1153" s="30">
        <v>269</v>
      </c>
      <c r="BE1153" s="30">
        <v>86.091171264648438</v>
      </c>
      <c r="BF1153" s="147">
        <v>0.32400000000000001</v>
      </c>
      <c r="BG1153" s="30">
        <v>50.52</v>
      </c>
      <c r="BH1153" s="30">
        <v>269</v>
      </c>
      <c r="BI1153" s="30">
        <v>87.810295104980469</v>
      </c>
      <c r="BJ1153" s="148">
        <v>0.27800000000000002</v>
      </c>
      <c r="BK1153" s="30">
        <v>51.4009231</v>
      </c>
      <c r="BL1153" s="30">
        <v>271.5</v>
      </c>
      <c r="BM1153" s="30">
        <v>89.110549926757813</v>
      </c>
      <c r="BN1153" s="148">
        <v>0.27800000000000002</v>
      </c>
      <c r="BO1153" s="30">
        <v>52.052075930000001</v>
      </c>
      <c r="BP1153" s="30">
        <v>271.5</v>
      </c>
      <c r="BQ1153" s="148"/>
      <c r="BR1153" s="148"/>
      <c r="BS1153" s="148"/>
      <c r="BT1153" s="148">
        <v>0.94800000000000006</v>
      </c>
      <c r="BU1153" s="148">
        <v>2.8000000000000001E-2</v>
      </c>
      <c r="BV1153" s="148">
        <v>2.400000020861626E-2</v>
      </c>
      <c r="BW1153" s="148"/>
      <c r="BX1153" s="148">
        <v>0.186</v>
      </c>
      <c r="BY1153" s="148">
        <v>0.50170000000000003</v>
      </c>
      <c r="BZ1153" s="1">
        <v>0</v>
      </c>
      <c r="CA1153" s="1">
        <v>8791.8095703125</v>
      </c>
      <c r="CB1153" s="1">
        <v>10461.07</v>
      </c>
      <c r="CC1153" s="124" t="s">
        <v>4483</v>
      </c>
      <c r="CD1153" t="s">
        <v>4634</v>
      </c>
    </row>
    <row r="1154" spans="1:82" x14ac:dyDescent="0.3">
      <c r="A1154" s="1">
        <v>850451050</v>
      </c>
      <c r="B1154" s="124" t="s">
        <v>4484</v>
      </c>
      <c r="C1154" t="s">
        <v>404</v>
      </c>
      <c r="D1154" t="s">
        <v>1642</v>
      </c>
      <c r="E1154" s="30">
        <v>66.18896484375</v>
      </c>
      <c r="F1154" s="30">
        <v>65.866310119628906</v>
      </c>
      <c r="G1154" s="30">
        <v>79.435874938964844</v>
      </c>
      <c r="H1154" s="30">
        <v>78.566413879394531</v>
      </c>
      <c r="I1154" s="1">
        <v>290</v>
      </c>
      <c r="J1154" s="1">
        <v>7</v>
      </c>
      <c r="K1154" s="1">
        <v>12</v>
      </c>
      <c r="L1154" t="s">
        <v>3819</v>
      </c>
      <c r="M1154" t="s">
        <v>3913</v>
      </c>
      <c r="N1154" t="s">
        <v>3916</v>
      </c>
      <c r="O1154" t="s">
        <v>3921</v>
      </c>
      <c r="P1154" s="148">
        <v>0.22516556084156039</v>
      </c>
      <c r="Q1154" s="30">
        <v>42.133082209999998</v>
      </c>
      <c r="R1154" s="30"/>
      <c r="S1154" s="1">
        <v>90</v>
      </c>
      <c r="T1154" s="1">
        <v>69</v>
      </c>
      <c r="U1154" s="148">
        <v>0.76666665077209473</v>
      </c>
      <c r="V1154" s="148">
        <v>0.18691588938236239</v>
      </c>
      <c r="W1154" s="149">
        <v>42.023070590000003</v>
      </c>
      <c r="X1154" s="149"/>
      <c r="Y1154" s="1">
        <v>69</v>
      </c>
      <c r="Z1154" s="30"/>
      <c r="AA1154" s="148">
        <v>0.48399999999999999</v>
      </c>
      <c r="AB1154" s="30">
        <v>0</v>
      </c>
      <c r="AC1154" s="30">
        <v>338.7</v>
      </c>
      <c r="AD1154" s="30"/>
      <c r="AE1154" s="148">
        <v>0.38100000000000001</v>
      </c>
      <c r="AF1154" s="30">
        <v>0</v>
      </c>
      <c r="AG1154" s="30">
        <v>314.3</v>
      </c>
      <c r="AH1154" s="30"/>
      <c r="AI1154" s="148">
        <v>0.375</v>
      </c>
      <c r="AJ1154" s="30">
        <v>0</v>
      </c>
      <c r="AK1154" s="30">
        <v>300</v>
      </c>
      <c r="AL1154" s="30"/>
      <c r="AM1154" s="148">
        <v>0.33300000000000002</v>
      </c>
      <c r="AN1154" s="30">
        <v>0</v>
      </c>
      <c r="AO1154" s="30">
        <v>297</v>
      </c>
      <c r="AP1154" s="148">
        <v>0.1451612859964371</v>
      </c>
      <c r="AQ1154" s="30">
        <v>46.528730639999999</v>
      </c>
      <c r="AR1154" s="30"/>
      <c r="AS1154" s="30">
        <v>90</v>
      </c>
      <c r="AT1154" s="30">
        <v>69</v>
      </c>
      <c r="AU1154" s="148">
        <v>0.76666665077209473</v>
      </c>
      <c r="AV1154" s="30">
        <v>78.566413879394531</v>
      </c>
      <c r="AW1154" s="148">
        <v>0.1162790730595589</v>
      </c>
      <c r="AX1154" s="30">
        <v>46.304592460000002</v>
      </c>
      <c r="AY1154" s="30"/>
      <c r="AZ1154" s="30">
        <v>69</v>
      </c>
      <c r="BA1154" s="30"/>
      <c r="BB1154" s="148">
        <v>8.3000000000000004E-2</v>
      </c>
      <c r="BC1154" s="30">
        <v>0</v>
      </c>
      <c r="BD1154" s="30">
        <v>241.7</v>
      </c>
      <c r="BE1154" s="30"/>
      <c r="BF1154" s="147">
        <v>4.4999999999999998E-2</v>
      </c>
      <c r="BG1154" s="30">
        <v>0</v>
      </c>
      <c r="BH1154" s="30">
        <v>213.6</v>
      </c>
      <c r="BI1154" s="30"/>
      <c r="BJ1154" s="148">
        <v>0.14599999999999999</v>
      </c>
      <c r="BK1154" s="30">
        <v>0</v>
      </c>
      <c r="BL1154" s="30">
        <v>212.2</v>
      </c>
      <c r="BM1154" s="30"/>
      <c r="BN1154" s="148">
        <v>0</v>
      </c>
      <c r="BO1154" s="30">
        <v>0</v>
      </c>
      <c r="BP1154" s="30">
        <v>146.19999999999999</v>
      </c>
      <c r="BQ1154" s="148">
        <v>1.7000000000000001E-2</v>
      </c>
      <c r="BR1154" s="148">
        <v>5.1999999999999998E-2</v>
      </c>
      <c r="BS1154" s="148"/>
      <c r="BT1154" s="148">
        <v>0.88300000000000001</v>
      </c>
      <c r="BU1154" s="148">
        <v>3.1E-2</v>
      </c>
      <c r="BV1154" s="148">
        <v>1.7000000923871991E-2</v>
      </c>
      <c r="BW1154" s="148"/>
      <c r="BX1154" s="148">
        <v>0.152</v>
      </c>
      <c r="BY1154" s="148">
        <v>0.63200000000000001</v>
      </c>
      <c r="BZ1154" s="1"/>
      <c r="CA1154" s="1">
        <v>8106.72021484375</v>
      </c>
      <c r="CB1154" s="1">
        <v>10237.280000000001</v>
      </c>
      <c r="CC1154" s="124" t="s">
        <v>4484</v>
      </c>
      <c r="CD1154" t="s">
        <v>4633</v>
      </c>
    </row>
    <row r="1155" spans="1:82" x14ac:dyDescent="0.3">
      <c r="A1155" s="1">
        <v>850454020</v>
      </c>
      <c r="B1155" s="124" t="s">
        <v>4484</v>
      </c>
      <c r="C1155" t="s">
        <v>404</v>
      </c>
      <c r="D1155" t="s">
        <v>1643</v>
      </c>
      <c r="E1155" s="30">
        <v>86.871223449707031</v>
      </c>
      <c r="F1155" s="30">
        <v>88.266937255859375</v>
      </c>
      <c r="G1155" s="30">
        <v>83.747833251953125</v>
      </c>
      <c r="H1155" s="30">
        <v>84.018470764160156</v>
      </c>
      <c r="I1155" s="1">
        <v>308</v>
      </c>
      <c r="J1155" s="1" t="s">
        <v>4733</v>
      </c>
      <c r="K1155" s="1">
        <v>6</v>
      </c>
      <c r="L1155" t="s">
        <v>3819</v>
      </c>
      <c r="M1155" t="s">
        <v>3913</v>
      </c>
      <c r="N1155" t="s">
        <v>3916</v>
      </c>
      <c r="O1155" t="s">
        <v>3921</v>
      </c>
      <c r="P1155" s="148">
        <v>0.24858756363391879</v>
      </c>
      <c r="Q1155" s="30">
        <v>50.736138359999998</v>
      </c>
      <c r="R1155" s="30">
        <v>285.31072998046881</v>
      </c>
      <c r="S1155" s="1">
        <v>207</v>
      </c>
      <c r="T1155" s="1">
        <v>161</v>
      </c>
      <c r="U1155" s="148">
        <v>0.77777779102325439</v>
      </c>
      <c r="V1155" s="148">
        <v>0.18115942180156711</v>
      </c>
      <c r="W1155" s="149">
        <v>51.304599609999997</v>
      </c>
      <c r="X1155" s="149">
        <v>265.21737670898438</v>
      </c>
      <c r="Y1155" s="1">
        <v>161</v>
      </c>
      <c r="Z1155" s="30">
        <v>87.941551208496094</v>
      </c>
      <c r="AA1155" s="148">
        <v>0.29699999999999999</v>
      </c>
      <c r="AB1155" s="30">
        <v>51</v>
      </c>
      <c r="AC1155" s="30">
        <v>293</v>
      </c>
      <c r="AD1155" s="30">
        <v>88.1484375</v>
      </c>
      <c r="AE1155" s="148">
        <v>0.254</v>
      </c>
      <c r="AF1155" s="30">
        <v>51.06</v>
      </c>
      <c r="AG1155" s="30">
        <v>277</v>
      </c>
      <c r="AH1155" s="30">
        <v>89.517242431640625</v>
      </c>
      <c r="AI1155" s="148">
        <v>0.28100000000000003</v>
      </c>
      <c r="AJ1155" s="30">
        <v>51.538535799999998</v>
      </c>
      <c r="AK1155" s="30">
        <v>297.39999999999998</v>
      </c>
      <c r="AL1155" s="30">
        <v>89.552589416503906</v>
      </c>
      <c r="AM1155" s="148">
        <v>0.24199999999999999</v>
      </c>
      <c r="AN1155" s="30">
        <v>51.552270919999998</v>
      </c>
      <c r="AO1155" s="30">
        <v>285</v>
      </c>
      <c r="AP1155" s="148">
        <v>0.1355932205915451</v>
      </c>
      <c r="AQ1155" s="30">
        <v>49.225977929999999</v>
      </c>
      <c r="AR1155" s="30"/>
      <c r="AS1155" s="30">
        <v>207</v>
      </c>
      <c r="AT1155" s="30">
        <v>161</v>
      </c>
      <c r="AU1155" s="148">
        <v>0.77777779102325439</v>
      </c>
      <c r="AV1155" s="30">
        <v>84.018470764160156</v>
      </c>
      <c r="AW1155" s="148">
        <v>8.6956523358821869E-2</v>
      </c>
      <c r="AX1155" s="30">
        <v>49.429257720000003</v>
      </c>
      <c r="AY1155" s="30"/>
      <c r="AZ1155" s="30">
        <v>161</v>
      </c>
      <c r="BA1155" s="30">
        <v>92.155540466308594</v>
      </c>
      <c r="BB1155" s="148">
        <v>0.20899999999999999</v>
      </c>
      <c r="BC1155" s="30">
        <v>53.48</v>
      </c>
      <c r="BD1155" s="30">
        <v>234.8</v>
      </c>
      <c r="BE1155" s="30">
        <v>92.319297790527344</v>
      </c>
      <c r="BF1155" s="147">
        <v>0.156</v>
      </c>
      <c r="BG1155" s="30">
        <v>53.59</v>
      </c>
      <c r="BH1155" s="30">
        <v>216.4</v>
      </c>
      <c r="BI1155" s="30">
        <v>95.292701721191406</v>
      </c>
      <c r="BJ1155" s="148">
        <v>0.23</v>
      </c>
      <c r="BK1155" s="30">
        <v>55.045770349999998</v>
      </c>
      <c r="BL1155" s="30">
        <v>255.3</v>
      </c>
      <c r="BM1155" s="30">
        <v>95.530357360839844</v>
      </c>
      <c r="BN1155" s="148">
        <v>0.193</v>
      </c>
      <c r="BO1155" s="30">
        <v>55.251538289999999</v>
      </c>
      <c r="BP1155" s="30">
        <v>240.3</v>
      </c>
      <c r="BQ1155" s="148">
        <v>1.9E-2</v>
      </c>
      <c r="BR1155" s="148">
        <v>5.8000000000000003E-2</v>
      </c>
      <c r="BS1155" s="148"/>
      <c r="BT1155" s="148">
        <v>0.82800000000000007</v>
      </c>
      <c r="BU1155" s="148">
        <v>8.7999999999999995E-2</v>
      </c>
      <c r="BV1155" s="148">
        <v>6.0000000521540642E-3</v>
      </c>
      <c r="BW1155" s="148"/>
      <c r="BX1155" s="148">
        <v>0.27300000000000002</v>
      </c>
      <c r="BY1155" s="148">
        <v>0.65300000000000002</v>
      </c>
      <c r="BZ1155" s="1"/>
      <c r="CA1155" s="1">
        <v>9248.5595703125</v>
      </c>
      <c r="CB1155" s="1">
        <v>10113.530000000001</v>
      </c>
      <c r="CC1155" s="124" t="s">
        <v>4484</v>
      </c>
      <c r="CD1155" t="s">
        <v>4634</v>
      </c>
    </row>
    <row r="1156" spans="1:82" x14ac:dyDescent="0.3">
      <c r="A1156" s="1">
        <v>850463000</v>
      </c>
      <c r="B1156" s="124" t="s">
        <v>4485</v>
      </c>
      <c r="C1156" t="s">
        <v>405</v>
      </c>
      <c r="D1156" t="s">
        <v>1644</v>
      </c>
      <c r="E1156" s="30">
        <v>90.272109985351563</v>
      </c>
      <c r="F1156" s="30">
        <v>90.60601806640625</v>
      </c>
      <c r="G1156" s="30">
        <v>87.199493408203125</v>
      </c>
      <c r="H1156" s="30">
        <v>87.019371032714844</v>
      </c>
      <c r="I1156" s="1">
        <v>871</v>
      </c>
      <c r="J1156" s="1">
        <v>7</v>
      </c>
      <c r="K1156" s="1">
        <v>8</v>
      </c>
      <c r="L1156" t="s">
        <v>3819</v>
      </c>
      <c r="M1156" t="s">
        <v>3913</v>
      </c>
      <c r="N1156" t="s">
        <v>3917</v>
      </c>
      <c r="O1156" t="s">
        <v>3921</v>
      </c>
      <c r="P1156" s="148">
        <v>0.59034484624862671</v>
      </c>
      <c r="Q1156" s="30">
        <v>52.150779350000001</v>
      </c>
      <c r="R1156" s="30">
        <v>372.96551513671881</v>
      </c>
      <c r="S1156" s="1">
        <v>1291</v>
      </c>
      <c r="T1156" s="1">
        <v>769</v>
      </c>
      <c r="U1156" s="148">
        <v>0.59566229581832886</v>
      </c>
      <c r="V1156" s="148">
        <v>0.46867167949676508</v>
      </c>
      <c r="W1156" s="149">
        <v>52.273782670000003</v>
      </c>
      <c r="X1156" s="149">
        <v>343.10775756835938</v>
      </c>
      <c r="Y1156" s="1">
        <v>769</v>
      </c>
      <c r="Z1156" s="30">
        <v>88.243644714355469</v>
      </c>
      <c r="AA1156" s="148">
        <v>0.502</v>
      </c>
      <c r="AB1156" s="30">
        <v>51.1</v>
      </c>
      <c r="AC1156" s="30">
        <v>356.4</v>
      </c>
      <c r="AD1156" s="30">
        <v>88.9141845703125</v>
      </c>
      <c r="AE1156" s="148">
        <v>0.39300000000000002</v>
      </c>
      <c r="AF1156" s="30">
        <v>51.32</v>
      </c>
      <c r="AG1156" s="30">
        <v>332.5</v>
      </c>
      <c r="AH1156" s="30">
        <v>85.052726745605469</v>
      </c>
      <c r="AI1156" s="148">
        <v>0.49399999999999999</v>
      </c>
      <c r="AJ1156" s="30">
        <v>50.059825099999998</v>
      </c>
      <c r="AK1156" s="30">
        <v>353.7</v>
      </c>
      <c r="AL1156" s="30">
        <v>86.434242248535156</v>
      </c>
      <c r="AM1156" s="148">
        <v>0.39200000000000002</v>
      </c>
      <c r="AN1156" s="30">
        <v>50.49110074</v>
      </c>
      <c r="AO1156" s="30">
        <v>330.9</v>
      </c>
      <c r="AP1156" s="148">
        <v>0.44214877486228937</v>
      </c>
      <c r="AQ1156" s="30">
        <v>51.38508041</v>
      </c>
      <c r="AR1156" s="30">
        <v>326.03305053710938</v>
      </c>
      <c r="AS1156" s="30">
        <v>1291</v>
      </c>
      <c r="AT1156" s="30">
        <v>769</v>
      </c>
      <c r="AU1156" s="148">
        <v>0.59566229581832886</v>
      </c>
      <c r="AV1156" s="30">
        <v>87.019371032714844</v>
      </c>
      <c r="AW1156" s="148">
        <v>0.34749999642372131</v>
      </c>
      <c r="AX1156" s="30">
        <v>51.149125269999999</v>
      </c>
      <c r="AY1156" s="30">
        <v>295</v>
      </c>
      <c r="AZ1156" s="30">
        <v>769</v>
      </c>
      <c r="BA1156" s="30">
        <v>81.577568054199219</v>
      </c>
      <c r="BB1156" s="148">
        <v>0.39200000000000002</v>
      </c>
      <c r="BC1156" s="30">
        <v>48.35</v>
      </c>
      <c r="BD1156" s="30">
        <v>315.5</v>
      </c>
      <c r="BE1156" s="30">
        <v>82.256927490234375</v>
      </c>
      <c r="BF1156" s="147">
        <v>0.29199999999999998</v>
      </c>
      <c r="BG1156" s="30">
        <v>48.63</v>
      </c>
      <c r="BH1156" s="30">
        <v>287.3</v>
      </c>
      <c r="BI1156" s="30">
        <v>79.77520751953125</v>
      </c>
      <c r="BJ1156" s="148">
        <v>0.315</v>
      </c>
      <c r="BK1156" s="30">
        <v>47.48685107</v>
      </c>
      <c r="BL1156" s="30">
        <v>290.89999999999998</v>
      </c>
      <c r="BM1156" s="30">
        <v>80.552688598632813</v>
      </c>
      <c r="BN1156" s="148">
        <v>0.22</v>
      </c>
      <c r="BO1156" s="30">
        <v>47.78706081</v>
      </c>
      <c r="BP1156" s="30">
        <v>259.60000000000002</v>
      </c>
      <c r="BQ1156" s="148">
        <v>0.14099999999999999</v>
      </c>
      <c r="BR1156" s="148">
        <v>0.124</v>
      </c>
      <c r="BS1156" s="148">
        <v>2.1000000000000001E-2</v>
      </c>
      <c r="BT1156" s="148">
        <v>0.54900000000000004</v>
      </c>
      <c r="BU1156" s="148">
        <v>0.13500000000000001</v>
      </c>
      <c r="BV1156" s="148">
        <v>2.999999932944775E-2</v>
      </c>
      <c r="BW1156" s="148">
        <v>3.2000000000000001E-2</v>
      </c>
      <c r="BX1156" s="148">
        <v>0.14499999999999999</v>
      </c>
      <c r="BY1156" s="148">
        <v>0.35499999999999998</v>
      </c>
      <c r="BZ1156" s="1"/>
      <c r="CA1156" s="1">
        <v>9655.990234375</v>
      </c>
      <c r="CB1156" s="1">
        <v>10151.32</v>
      </c>
      <c r="CC1156" s="124" t="s">
        <v>4485</v>
      </c>
      <c r="CD1156" t="s">
        <v>4633</v>
      </c>
    </row>
    <row r="1157" spans="1:82" x14ac:dyDescent="0.3">
      <c r="A1157" s="1">
        <v>850463010</v>
      </c>
      <c r="B1157" s="124" t="s">
        <v>4485</v>
      </c>
      <c r="C1157" t="s">
        <v>405</v>
      </c>
      <c r="D1157" t="s">
        <v>1645</v>
      </c>
      <c r="E1157" s="30">
        <v>84.4088134765625</v>
      </c>
      <c r="F1157" s="30">
        <v>84.13458251953125</v>
      </c>
      <c r="G1157" s="30">
        <v>85.138633728027344</v>
      </c>
      <c r="H1157" s="30">
        <v>84.646476745605469</v>
      </c>
      <c r="I1157" s="1">
        <v>473</v>
      </c>
      <c r="J1157" s="1">
        <v>6</v>
      </c>
      <c r="K1157" s="1">
        <v>6</v>
      </c>
      <c r="L1157" t="s">
        <v>3819</v>
      </c>
      <c r="M1157" t="s">
        <v>3913</v>
      </c>
      <c r="N1157" t="s">
        <v>3917</v>
      </c>
      <c r="O1157" t="s">
        <v>3921</v>
      </c>
      <c r="P1157" s="148">
        <v>0.46214097738265991</v>
      </c>
      <c r="Q1157" s="30">
        <v>49.711864400000003</v>
      </c>
      <c r="R1157" s="30">
        <v>336.29241943359381</v>
      </c>
      <c r="S1157" s="1">
        <v>679</v>
      </c>
      <c r="T1157" s="1">
        <v>438</v>
      </c>
      <c r="U1157" s="148">
        <v>0.64506626129150391</v>
      </c>
      <c r="V1157" s="148">
        <v>0.35390946269035339</v>
      </c>
      <c r="W1157" s="149">
        <v>49.592389949999998</v>
      </c>
      <c r="X1157" s="149">
        <v>313.58026123046881</v>
      </c>
      <c r="Y1157" s="1">
        <v>438</v>
      </c>
      <c r="Z1157" s="30">
        <v>82.805992126464844</v>
      </c>
      <c r="AA1157" s="148">
        <v>0.51800000000000002</v>
      </c>
      <c r="AB1157" s="30">
        <v>49.3</v>
      </c>
      <c r="AC1157" s="30">
        <v>353.8</v>
      </c>
      <c r="AD1157" s="30">
        <v>81.904647827148438</v>
      </c>
      <c r="AE1157" s="148">
        <v>0.44700000000000001</v>
      </c>
      <c r="AF1157" s="30">
        <v>48.94</v>
      </c>
      <c r="AG1157" s="30">
        <v>335.1</v>
      </c>
      <c r="AH1157" s="30">
        <v>83.792549133300781</v>
      </c>
      <c r="AI1157" s="148">
        <v>0.48</v>
      </c>
      <c r="AJ1157" s="30">
        <v>49.642437579999999</v>
      </c>
      <c r="AK1157" s="30">
        <v>346.3</v>
      </c>
      <c r="AL1157" s="30">
        <v>82.767341613769531</v>
      </c>
      <c r="AM1157" s="148">
        <v>0.373</v>
      </c>
      <c r="AN1157" s="30">
        <v>49.243261680000003</v>
      </c>
      <c r="AO1157" s="30">
        <v>318.7</v>
      </c>
      <c r="AP1157" s="148">
        <v>0.4645669162273407</v>
      </c>
      <c r="AQ1157" s="30">
        <v>50.095960159999997</v>
      </c>
      <c r="AR1157" s="30">
        <v>317.58529663085938</v>
      </c>
      <c r="AS1157" s="30">
        <v>676</v>
      </c>
      <c r="AT1157" s="30">
        <v>436</v>
      </c>
      <c r="AU1157" s="148">
        <v>0.64506626129150391</v>
      </c>
      <c r="AV1157" s="30">
        <v>84.646476745605469</v>
      </c>
      <c r="AW1157" s="148">
        <v>0.34710744023323059</v>
      </c>
      <c r="AX1157" s="30">
        <v>49.78917723</v>
      </c>
      <c r="AY1157" s="30">
        <v>283.057861328125</v>
      </c>
      <c r="AZ1157" s="30">
        <v>436</v>
      </c>
      <c r="BA1157" s="30">
        <v>83.598312377929688</v>
      </c>
      <c r="BB1157" s="148">
        <v>0.42199999999999999</v>
      </c>
      <c r="BC1157" s="30">
        <v>49.33</v>
      </c>
      <c r="BD1157" s="30">
        <v>318.2</v>
      </c>
      <c r="BE1157" s="30">
        <v>83.494430541992188</v>
      </c>
      <c r="BF1157" s="147">
        <v>0.39500000000000002</v>
      </c>
      <c r="BG1157" s="30">
        <v>49.24</v>
      </c>
      <c r="BH1157" s="30">
        <v>300.8</v>
      </c>
      <c r="BI1157" s="30">
        <v>86.275764465332031</v>
      </c>
      <c r="BJ1157" s="148">
        <v>0.441</v>
      </c>
      <c r="BK1157" s="30">
        <v>50.653416819999997</v>
      </c>
      <c r="BL1157" s="30">
        <v>320.7</v>
      </c>
      <c r="BM1157" s="30">
        <v>86.299667358398438</v>
      </c>
      <c r="BN1157" s="148">
        <v>0.33200000000000002</v>
      </c>
      <c r="BO1157" s="30">
        <v>50.651203690000003</v>
      </c>
      <c r="BP1157" s="30">
        <v>282.5</v>
      </c>
      <c r="BQ1157" s="148">
        <v>0.14599999999999999</v>
      </c>
      <c r="BR1157" s="148">
        <v>0.156</v>
      </c>
      <c r="BS1157" s="148">
        <v>2.7E-2</v>
      </c>
      <c r="BT1157" s="148">
        <v>0.497</v>
      </c>
      <c r="BU1157" s="148">
        <v>0.14599999999999999</v>
      </c>
      <c r="BV1157" s="148">
        <v>2.700000070035458E-2</v>
      </c>
      <c r="BW1157" s="148">
        <v>4.9000000000000002E-2</v>
      </c>
      <c r="BX1157" s="148">
        <v>0.18</v>
      </c>
      <c r="BY1157" s="148">
        <v>0.42199999999999999</v>
      </c>
      <c r="BZ1157" s="1"/>
      <c r="CA1157" s="1">
        <v>8099.18994140625</v>
      </c>
      <c r="CB1157" s="1">
        <v>9662.07</v>
      </c>
      <c r="CC1157" s="124" t="s">
        <v>4485</v>
      </c>
      <c r="CD1157" t="s">
        <v>4633</v>
      </c>
    </row>
    <row r="1158" spans="1:82" x14ac:dyDescent="0.3">
      <c r="A1158" s="1">
        <v>850464040</v>
      </c>
      <c r="B1158" s="124" t="s">
        <v>4485</v>
      </c>
      <c r="C1158" t="s">
        <v>405</v>
      </c>
      <c r="D1158" t="s">
        <v>1646</v>
      </c>
      <c r="E1158" s="30">
        <v>93.49462890625</v>
      </c>
      <c r="F1158" s="30">
        <v>92.310073852539063</v>
      </c>
      <c r="G1158" s="30">
        <v>94.365959167480469</v>
      </c>
      <c r="H1158" s="30">
        <v>93.038406372070313</v>
      </c>
      <c r="I1158" s="1">
        <v>945</v>
      </c>
      <c r="J1158" s="1" t="s">
        <v>3981</v>
      </c>
      <c r="K1158" s="1">
        <v>5</v>
      </c>
      <c r="L1158" t="s">
        <v>3819</v>
      </c>
      <c r="M1158" t="s">
        <v>3913</v>
      </c>
      <c r="N1158" t="s">
        <v>3917</v>
      </c>
      <c r="O1158" t="s">
        <v>3921</v>
      </c>
      <c r="P1158" s="148">
        <v>0.53810626268386841</v>
      </c>
      <c r="Q1158" s="30">
        <v>53.491227260000002</v>
      </c>
      <c r="R1158" s="30">
        <v>350.346435546875</v>
      </c>
      <c r="S1158" s="1">
        <v>416</v>
      </c>
      <c r="T1158" s="1">
        <v>242</v>
      </c>
      <c r="U1158" s="148">
        <v>0.58173078298568726</v>
      </c>
      <c r="V1158" s="148">
        <v>0.45454546809196472</v>
      </c>
      <c r="W1158" s="149">
        <v>52.979845410000003</v>
      </c>
      <c r="X1158" s="149">
        <v>324.242431640625</v>
      </c>
      <c r="Y1158" s="1">
        <v>242</v>
      </c>
      <c r="Z1158" s="30">
        <v>91.868743896484375</v>
      </c>
      <c r="AA1158" s="148">
        <v>0.59</v>
      </c>
      <c r="AB1158" s="30">
        <v>52.3</v>
      </c>
      <c r="AC1158" s="30">
        <v>354.8</v>
      </c>
      <c r="AD1158" s="30">
        <v>91.093620300292969</v>
      </c>
      <c r="AE1158" s="148">
        <v>0.49</v>
      </c>
      <c r="AF1158" s="30">
        <v>52.06</v>
      </c>
      <c r="AG1158" s="30">
        <v>327.8</v>
      </c>
      <c r="AH1158" s="30"/>
      <c r="AI1158" s="148">
        <v>0.55700000000000005</v>
      </c>
      <c r="AJ1158" s="30"/>
      <c r="AK1158" s="30">
        <v>352.2</v>
      </c>
      <c r="AL1158" s="30"/>
      <c r="AM1158" s="148">
        <v>0.45</v>
      </c>
      <c r="AN1158" s="30"/>
      <c r="AO1158" s="30">
        <v>322.5</v>
      </c>
      <c r="AP1158" s="148">
        <v>0.51851850748062134</v>
      </c>
      <c r="AQ1158" s="30">
        <v>55.867895150000003</v>
      </c>
      <c r="AR1158" s="30">
        <v>325.46295166015631</v>
      </c>
      <c r="AS1158" s="30">
        <v>417</v>
      </c>
      <c r="AT1158" s="30">
        <v>243</v>
      </c>
      <c r="AU1158" s="148">
        <v>0.58173078298568726</v>
      </c>
      <c r="AV1158" s="30">
        <v>93.038406372070313</v>
      </c>
      <c r="AW1158" s="148">
        <v>0.42205321788787842</v>
      </c>
      <c r="AX1158" s="30">
        <v>54.598733150000001</v>
      </c>
      <c r="AY1158" s="30">
        <v>291.2547607421875</v>
      </c>
      <c r="AZ1158" s="30">
        <v>243</v>
      </c>
      <c r="BA1158" s="30">
        <v>93.351493835449219</v>
      </c>
      <c r="BB1158" s="148">
        <v>0.58299999999999996</v>
      </c>
      <c r="BC1158" s="30">
        <v>54.06</v>
      </c>
      <c r="BD1158" s="30">
        <v>350.9</v>
      </c>
      <c r="BE1158" s="30">
        <v>93.333648681640625</v>
      </c>
      <c r="BF1158" s="147">
        <v>0.49700000000000011</v>
      </c>
      <c r="BG1158" s="30">
        <v>54.09</v>
      </c>
      <c r="BH1158" s="30">
        <v>318.39999999999998</v>
      </c>
      <c r="BI1158" s="30"/>
      <c r="BJ1158" s="148">
        <v>0.54500000000000004</v>
      </c>
      <c r="BK1158" s="30"/>
      <c r="BL1158" s="30">
        <v>347.8</v>
      </c>
      <c r="BM1158" s="30"/>
      <c r="BN1158" s="148">
        <v>0.442</v>
      </c>
      <c r="BO1158" s="30"/>
      <c r="BP1158" s="30">
        <v>317.10000000000002</v>
      </c>
      <c r="BQ1158" s="148">
        <v>0.113</v>
      </c>
      <c r="BR1158" s="148">
        <v>0.13100000000000001</v>
      </c>
      <c r="BS1158" s="148">
        <v>1.2999999999999999E-2</v>
      </c>
      <c r="BT1158" s="148">
        <v>0.59399999999999997</v>
      </c>
      <c r="BU1158" s="148">
        <v>0.126</v>
      </c>
      <c r="BV1158" s="148">
        <v>2.300000004470348E-2</v>
      </c>
      <c r="BW1158" s="148">
        <v>3.7999999999999999E-2</v>
      </c>
      <c r="BX1158" s="148">
        <v>0.20699999999999999</v>
      </c>
      <c r="BY1158" s="148">
        <v>0.41399999999999998</v>
      </c>
      <c r="BZ1158" s="1"/>
      <c r="CA1158" s="1">
        <v>9054.4599609375</v>
      </c>
      <c r="CB1158" s="1">
        <v>10016.68</v>
      </c>
      <c r="CC1158" s="124" t="s">
        <v>4485</v>
      </c>
      <c r="CD1158" t="s">
        <v>4634</v>
      </c>
    </row>
    <row r="1159" spans="1:82" x14ac:dyDescent="0.3">
      <c r="A1159" s="1">
        <v>850464050</v>
      </c>
      <c r="B1159" s="124" t="s">
        <v>4485</v>
      </c>
      <c r="C1159" t="s">
        <v>405</v>
      </c>
      <c r="D1159" t="s">
        <v>1647</v>
      </c>
      <c r="E1159" s="30">
        <v>88.339973449707031</v>
      </c>
      <c r="F1159" s="30">
        <v>88.681449890136719</v>
      </c>
      <c r="G1159" s="30">
        <v>89.706558227539063</v>
      </c>
      <c r="H1159" s="30">
        <v>91.25677490234375</v>
      </c>
      <c r="I1159" s="1">
        <v>930</v>
      </c>
      <c r="J1159" s="1" t="s">
        <v>3981</v>
      </c>
      <c r="K1159" s="1">
        <v>5</v>
      </c>
      <c r="L1159" t="s">
        <v>3819</v>
      </c>
      <c r="M1159" t="s">
        <v>3913</v>
      </c>
      <c r="N1159" t="s">
        <v>3917</v>
      </c>
      <c r="O1159" t="s">
        <v>3921</v>
      </c>
      <c r="P1159" s="148">
        <v>0.45657569169998169</v>
      </c>
      <c r="Q1159" s="30">
        <v>51.347081359999997</v>
      </c>
      <c r="R1159" s="30">
        <v>334.98757934570313</v>
      </c>
      <c r="S1159" s="1">
        <v>405</v>
      </c>
      <c r="T1159" s="1">
        <v>267</v>
      </c>
      <c r="U1159" s="148">
        <v>0.65925925970077515</v>
      </c>
      <c r="V1159" s="148">
        <v>0.36121672391891479</v>
      </c>
      <c r="W1159" s="149">
        <v>51.476352159999998</v>
      </c>
      <c r="X1159" s="149">
        <v>308.7452392578125</v>
      </c>
      <c r="Y1159" s="1">
        <v>267</v>
      </c>
      <c r="Z1159" s="30">
        <v>86.129005432128906</v>
      </c>
      <c r="AA1159" s="148">
        <v>0.52100000000000002</v>
      </c>
      <c r="AB1159" s="30">
        <v>50.4</v>
      </c>
      <c r="AC1159" s="30">
        <v>348.6</v>
      </c>
      <c r="AD1159" s="30">
        <v>86.175163269042969</v>
      </c>
      <c r="AE1159" s="148">
        <v>0.44</v>
      </c>
      <c r="AF1159" s="30">
        <v>50.39</v>
      </c>
      <c r="AG1159" s="30">
        <v>329.1</v>
      </c>
      <c r="AH1159" s="30">
        <v>86.308380126953125</v>
      </c>
      <c r="AI1159" s="148">
        <v>0.435</v>
      </c>
      <c r="AJ1159" s="30">
        <v>50.475713579999997</v>
      </c>
      <c r="AK1159" s="30">
        <v>329.1</v>
      </c>
      <c r="AL1159" s="30">
        <v>86.815216064453125</v>
      </c>
      <c r="AM1159" s="148">
        <v>0.36299999999999999</v>
      </c>
      <c r="AN1159" s="30">
        <v>50.620745110000001</v>
      </c>
      <c r="AO1159" s="30">
        <v>307.89999999999998</v>
      </c>
      <c r="AP1159" s="148">
        <v>0.43920594453811651</v>
      </c>
      <c r="AQ1159" s="30">
        <v>52.953318719999999</v>
      </c>
      <c r="AR1159" s="30">
        <v>312.40695190429688</v>
      </c>
      <c r="AS1159" s="30">
        <v>405</v>
      </c>
      <c r="AT1159" s="30">
        <v>267</v>
      </c>
      <c r="AU1159" s="148">
        <v>0.65925925970077515</v>
      </c>
      <c r="AV1159" s="30">
        <v>91.25677490234375</v>
      </c>
      <c r="AW1159" s="148">
        <v>0.34600761532783508</v>
      </c>
      <c r="AX1159" s="30">
        <v>53.577651950000003</v>
      </c>
      <c r="AY1159" s="30">
        <v>281.36883544921881</v>
      </c>
      <c r="AZ1159" s="30">
        <v>267</v>
      </c>
      <c r="BA1159" s="30">
        <v>90.114181518554688</v>
      </c>
      <c r="BB1159" s="148">
        <v>0.53</v>
      </c>
      <c r="BC1159" s="30">
        <v>52.49</v>
      </c>
      <c r="BD1159" s="30">
        <v>338.9</v>
      </c>
      <c r="BE1159" s="30">
        <v>90.229728698730469</v>
      </c>
      <c r="BF1159" s="147">
        <v>0.47099999999999997</v>
      </c>
      <c r="BG1159" s="30">
        <v>52.56</v>
      </c>
      <c r="BH1159" s="30">
        <v>318.10000000000002</v>
      </c>
      <c r="BI1159" s="30">
        <v>89.007133483886719</v>
      </c>
      <c r="BJ1159" s="148">
        <v>0.40500000000000003</v>
      </c>
      <c r="BK1159" s="30">
        <v>51.983927280000003</v>
      </c>
      <c r="BL1159" s="30">
        <v>309.89999999999998</v>
      </c>
      <c r="BM1159" s="30">
        <v>89.284843444824219</v>
      </c>
      <c r="BN1159" s="148">
        <v>0.33</v>
      </c>
      <c r="BO1159" s="30">
        <v>52.138940300000002</v>
      </c>
      <c r="BP1159" s="30">
        <v>289.3</v>
      </c>
      <c r="BQ1159" s="148">
        <v>0.13500000000000001</v>
      </c>
      <c r="BR1159" s="148">
        <v>0.125</v>
      </c>
      <c r="BS1159" s="148">
        <v>2.3E-2</v>
      </c>
      <c r="BT1159" s="148">
        <v>0.53400000000000003</v>
      </c>
      <c r="BU1159" s="148">
        <v>0.155</v>
      </c>
      <c r="BV1159" s="148">
        <v>2.8000000864267349E-2</v>
      </c>
      <c r="BW1159" s="148">
        <v>6.8000000000000005E-2</v>
      </c>
      <c r="BX1159" s="148">
        <v>0.21099999999999999</v>
      </c>
      <c r="BY1159" s="148">
        <v>0.48199999999999998</v>
      </c>
      <c r="BZ1159" s="1"/>
      <c r="CA1159" s="1">
        <v>9317.919921875</v>
      </c>
      <c r="CB1159" s="1">
        <v>10719.04</v>
      </c>
      <c r="CC1159" s="124" t="s">
        <v>4485</v>
      </c>
      <c r="CD1159" t="s">
        <v>4634</v>
      </c>
    </row>
    <row r="1160" spans="1:82" x14ac:dyDescent="0.3">
      <c r="A1160" s="1">
        <v>850464060</v>
      </c>
      <c r="B1160" s="124" t="s">
        <v>4485</v>
      </c>
      <c r="C1160" t="s">
        <v>405</v>
      </c>
      <c r="D1160" t="s">
        <v>1648</v>
      </c>
      <c r="E1160" s="30">
        <v>87.927116394042969</v>
      </c>
      <c r="F1160" s="30">
        <v>88.512725830078125</v>
      </c>
      <c r="G1160" s="30">
        <v>87.33331298828125</v>
      </c>
      <c r="H1160" s="30">
        <v>88.781387329101563</v>
      </c>
      <c r="I1160" s="1">
        <v>337</v>
      </c>
      <c r="J1160" s="1" t="s">
        <v>3981</v>
      </c>
      <c r="K1160" s="1">
        <v>5</v>
      </c>
      <c r="L1160" t="s">
        <v>3819</v>
      </c>
      <c r="M1160" t="s">
        <v>3913</v>
      </c>
      <c r="N1160" t="s">
        <v>3917</v>
      </c>
      <c r="O1160" t="s">
        <v>3921</v>
      </c>
      <c r="P1160" s="148">
        <v>0.49541285634040833</v>
      </c>
      <c r="Q1160" s="30">
        <v>51.175347860000002</v>
      </c>
      <c r="R1160" s="30">
        <v>355.04586791992188</v>
      </c>
      <c r="S1160" s="1">
        <v>115</v>
      </c>
      <c r="T1160" s="1">
        <v>79</v>
      </c>
      <c r="U1160" s="148">
        <v>0.68695652484893799</v>
      </c>
      <c r="V1160" s="148">
        <v>0.43283581733703608</v>
      </c>
      <c r="W1160" s="149">
        <v>51.406443070000002</v>
      </c>
      <c r="X1160" s="149">
        <v>341.79104614257813</v>
      </c>
      <c r="Y1160" s="1">
        <v>79</v>
      </c>
      <c r="Z1160" s="30">
        <v>87.337371826171875</v>
      </c>
      <c r="AA1160" s="148">
        <v>0.6</v>
      </c>
      <c r="AB1160" s="30">
        <v>50.8</v>
      </c>
      <c r="AC1160" s="30">
        <v>370</v>
      </c>
      <c r="AD1160" s="30">
        <v>89.120346069335938</v>
      </c>
      <c r="AE1160" s="148">
        <v>0.57999999999999996</v>
      </c>
      <c r="AF1160" s="30">
        <v>51.39</v>
      </c>
      <c r="AG1160" s="30">
        <v>365.5</v>
      </c>
      <c r="AH1160" s="30">
        <v>88.970611572265625</v>
      </c>
      <c r="AI1160" s="148">
        <v>0.59899999999999998</v>
      </c>
      <c r="AJ1160" s="30">
        <v>51.357482580000003</v>
      </c>
      <c r="AK1160" s="30">
        <v>376.5</v>
      </c>
      <c r="AL1160" s="30">
        <v>90.69097900390625</v>
      </c>
      <c r="AM1160" s="148">
        <v>0.55000000000000004</v>
      </c>
      <c r="AN1160" s="30">
        <v>51.939662839999997</v>
      </c>
      <c r="AO1160" s="30">
        <v>364.9</v>
      </c>
      <c r="AP1160" s="148">
        <v>0.4636363685131073</v>
      </c>
      <c r="AQ1160" s="30">
        <v>51.468790669999997</v>
      </c>
      <c r="AR1160" s="30">
        <v>338.18182373046881</v>
      </c>
      <c r="AS1160" s="30">
        <v>116</v>
      </c>
      <c r="AT1160" s="30">
        <v>80</v>
      </c>
      <c r="AU1160" s="148">
        <v>0.68695652484893799</v>
      </c>
      <c r="AV1160" s="30">
        <v>88.781387329101563</v>
      </c>
      <c r="AW1160" s="148">
        <v>0.38235294818878168</v>
      </c>
      <c r="AX1160" s="30">
        <v>52.158964189999999</v>
      </c>
      <c r="AY1160" s="30">
        <v>320.58822631835938</v>
      </c>
      <c r="AZ1160" s="30">
        <v>80</v>
      </c>
      <c r="BA1160" s="30">
        <v>87.598564147949219</v>
      </c>
      <c r="BB1160" s="148">
        <v>0.51200000000000001</v>
      </c>
      <c r="BC1160" s="30">
        <v>51.27</v>
      </c>
      <c r="BD1160" s="30">
        <v>350.6</v>
      </c>
      <c r="BE1160" s="30">
        <v>87.977867126464844</v>
      </c>
      <c r="BF1160" s="147">
        <v>0.47899999999999998</v>
      </c>
      <c r="BG1160" s="30">
        <v>51.45</v>
      </c>
      <c r="BH1160" s="30">
        <v>345.5</v>
      </c>
      <c r="BI1160" s="30">
        <v>87.002311706542969</v>
      </c>
      <c r="BJ1160" s="148">
        <v>0.51900000000000002</v>
      </c>
      <c r="BK1160" s="30">
        <v>51.007335580000003</v>
      </c>
      <c r="BL1160" s="30">
        <v>346.5</v>
      </c>
      <c r="BM1160" s="30">
        <v>87.261360168457031</v>
      </c>
      <c r="BN1160" s="148">
        <v>0.46600000000000003</v>
      </c>
      <c r="BO1160" s="30">
        <v>51.130487340000002</v>
      </c>
      <c r="BP1160" s="30">
        <v>335.1</v>
      </c>
      <c r="BQ1160" s="148">
        <v>9.1999999999999998E-2</v>
      </c>
      <c r="BR1160" s="148">
        <v>0.19900000000000001</v>
      </c>
      <c r="BS1160" s="148"/>
      <c r="BT1160" s="148">
        <v>0.501</v>
      </c>
      <c r="BU1160" s="148">
        <v>0.13100000000000001</v>
      </c>
      <c r="BV1160" s="148">
        <v>7.6999999582767487E-2</v>
      </c>
      <c r="BW1160" s="148">
        <v>4.2000000000000003E-2</v>
      </c>
      <c r="BX1160" s="148">
        <v>0.20200000000000001</v>
      </c>
      <c r="BY1160" s="148">
        <v>0.35599999999999998</v>
      </c>
      <c r="BZ1160" s="1"/>
      <c r="CA1160" s="1">
        <v>9053.6396484375</v>
      </c>
      <c r="CB1160" s="1">
        <v>10383.629999999999</v>
      </c>
      <c r="CC1160" s="124" t="s">
        <v>4485</v>
      </c>
      <c r="CD1160" t="s">
        <v>4634</v>
      </c>
    </row>
    <row r="1161" spans="1:82" x14ac:dyDescent="0.3">
      <c r="A1161" s="1">
        <v>850464120</v>
      </c>
      <c r="B1161" s="124" t="s">
        <v>4485</v>
      </c>
      <c r="C1161" t="s">
        <v>405</v>
      </c>
      <c r="D1161" t="s">
        <v>1543</v>
      </c>
      <c r="E1161" s="30">
        <v>88.181411743164063</v>
      </c>
      <c r="F1161" s="30">
        <v>86.003715515136719</v>
      </c>
      <c r="G1161" s="30">
        <v>92.878135681152344</v>
      </c>
      <c r="H1161" s="30">
        <v>93.182731628417969</v>
      </c>
      <c r="I1161" s="1">
        <v>214</v>
      </c>
      <c r="J1161" s="1" t="s">
        <v>3981</v>
      </c>
      <c r="K1161" s="1">
        <v>5</v>
      </c>
      <c r="L1161" t="s">
        <v>3819</v>
      </c>
      <c r="M1161" t="s">
        <v>3913</v>
      </c>
      <c r="N1161" t="s">
        <v>3917</v>
      </c>
      <c r="O1161" t="s">
        <v>3921</v>
      </c>
      <c r="P1161" s="148">
        <v>0.73809522390365601</v>
      </c>
      <c r="Q1161" s="30">
        <v>51.281126829999998</v>
      </c>
      <c r="R1161" s="30"/>
      <c r="S1161" s="1">
        <v>62</v>
      </c>
      <c r="T1161" s="1">
        <v>32</v>
      </c>
      <c r="U1161" s="148">
        <v>0.5161290168762207</v>
      </c>
      <c r="V1161" s="148">
        <v>0.35135135054588318</v>
      </c>
      <c r="W1161" s="149">
        <v>50.366852610000002</v>
      </c>
      <c r="X1161" s="149"/>
      <c r="Y1161" s="1">
        <v>32</v>
      </c>
      <c r="Z1161" s="30">
        <v>83.108085632324219</v>
      </c>
      <c r="AA1161" s="148">
        <v>0.65500000000000003</v>
      </c>
      <c r="AB1161" s="30">
        <v>49.4</v>
      </c>
      <c r="AC1161" s="30">
        <v>395.5</v>
      </c>
      <c r="AD1161" s="30">
        <v>82.110809326171875</v>
      </c>
      <c r="AE1161" s="148">
        <v>0.5</v>
      </c>
      <c r="AF1161" s="30">
        <v>49.01</v>
      </c>
      <c r="AG1161" s="30">
        <v>369.6</v>
      </c>
      <c r="AH1161" s="30">
        <v>84.442352294921875</v>
      </c>
      <c r="AI1161" s="148">
        <v>0.68500000000000005</v>
      </c>
      <c r="AJ1161" s="30">
        <v>49.857661630000003</v>
      </c>
      <c r="AK1161" s="30">
        <v>391.7</v>
      </c>
      <c r="AL1161" s="30">
        <v>85.895767211914063</v>
      </c>
      <c r="AM1161" s="148">
        <v>0.5</v>
      </c>
      <c r="AN1161" s="30">
        <v>50.307858189999997</v>
      </c>
      <c r="AO1161" s="30">
        <v>350</v>
      </c>
      <c r="AP1161" s="148">
        <v>0.72619044780731201</v>
      </c>
      <c r="AQ1161" s="30">
        <v>54.937221219999998</v>
      </c>
      <c r="AR1161" s="30"/>
      <c r="AS1161" s="30">
        <v>62</v>
      </c>
      <c r="AT1161" s="30">
        <v>32</v>
      </c>
      <c r="AU1161" s="148">
        <v>0.5161290168762207</v>
      </c>
      <c r="AV1161" s="30">
        <v>93.182731628417969</v>
      </c>
      <c r="AW1161" s="148">
        <v>0.37837839126586909</v>
      </c>
      <c r="AX1161" s="30">
        <v>54.681448670000002</v>
      </c>
      <c r="AY1161" s="30"/>
      <c r="AZ1161" s="30">
        <v>32</v>
      </c>
      <c r="BA1161" s="30">
        <v>87.660423278808594</v>
      </c>
      <c r="BB1161" s="148">
        <v>0.7</v>
      </c>
      <c r="BC1161" s="30">
        <v>51.3</v>
      </c>
      <c r="BD1161" s="30">
        <v>401.8</v>
      </c>
      <c r="BE1161" s="30">
        <v>85.421699523925781</v>
      </c>
      <c r="BF1161" s="147">
        <v>0.57100000000000006</v>
      </c>
      <c r="BG1161" s="30">
        <v>50.19</v>
      </c>
      <c r="BH1161" s="30">
        <v>366.1</v>
      </c>
      <c r="BI1161" s="30">
        <v>87.036636352539063</v>
      </c>
      <c r="BJ1161" s="148">
        <v>0.63</v>
      </c>
      <c r="BK1161" s="30">
        <v>51.02405444</v>
      </c>
      <c r="BL1161" s="30">
        <v>362</v>
      </c>
      <c r="BM1161" s="30">
        <v>86.110221862792969</v>
      </c>
      <c r="BN1161" s="148">
        <v>0.41699999999999998</v>
      </c>
      <c r="BO1161" s="30">
        <v>50.556788969999999</v>
      </c>
      <c r="BP1161" s="30">
        <v>287.5</v>
      </c>
      <c r="BQ1161" s="148">
        <v>0.112</v>
      </c>
      <c r="BR1161" s="148">
        <v>9.8000000000000004E-2</v>
      </c>
      <c r="BS1161" s="148">
        <v>4.7E-2</v>
      </c>
      <c r="BT1161" s="148">
        <v>0.53700000000000003</v>
      </c>
      <c r="BU1161" s="148">
        <v>0.159</v>
      </c>
      <c r="BV1161" s="148">
        <v>4.6999998390674591E-2</v>
      </c>
      <c r="BW1161" s="148">
        <v>4.2000000000000003E-2</v>
      </c>
      <c r="BX1161" s="148">
        <v>0.154</v>
      </c>
      <c r="BY1161" s="148">
        <v>0.217</v>
      </c>
      <c r="BZ1161" s="1"/>
      <c r="CA1161" s="1">
        <v>10227.26953125</v>
      </c>
      <c r="CB1161" s="1">
        <v>11767.81</v>
      </c>
      <c r="CC1161" s="124" t="s">
        <v>4485</v>
      </c>
      <c r="CD1161" t="s">
        <v>4634</v>
      </c>
    </row>
    <row r="1162" spans="1:82" x14ac:dyDescent="0.3">
      <c r="A1162" s="1">
        <v>850464130</v>
      </c>
      <c r="B1162" s="124" t="s">
        <v>4485</v>
      </c>
      <c r="C1162" t="s">
        <v>405</v>
      </c>
      <c r="D1162" t="s">
        <v>1649</v>
      </c>
      <c r="E1162" s="30">
        <v>86.698509216308594</v>
      </c>
      <c r="F1162" s="30">
        <v>87.178802490234375</v>
      </c>
      <c r="G1162" s="30">
        <v>90.208503723144531</v>
      </c>
      <c r="H1162" s="30">
        <v>91.488563537597656</v>
      </c>
      <c r="I1162" s="1">
        <v>406</v>
      </c>
      <c r="J1162" s="1" t="s">
        <v>3981</v>
      </c>
      <c r="K1162" s="1">
        <v>5</v>
      </c>
      <c r="L1162" t="s">
        <v>3819</v>
      </c>
      <c r="M1162" t="s">
        <v>3913</v>
      </c>
      <c r="N1162" t="s">
        <v>3917</v>
      </c>
      <c r="O1162" t="s">
        <v>3921</v>
      </c>
      <c r="P1162" s="148">
        <v>0.62790697813034058</v>
      </c>
      <c r="Q1162" s="30">
        <v>50.66429565</v>
      </c>
      <c r="R1162" s="30">
        <v>375.968994140625</v>
      </c>
      <c r="S1162" s="1">
        <v>93</v>
      </c>
      <c r="T1162" s="1">
        <v>73</v>
      </c>
      <c r="U1162" s="148">
        <v>0.7849462628364563</v>
      </c>
      <c r="V1162" s="148">
        <v>0.57843136787414551</v>
      </c>
      <c r="W1162" s="149">
        <v>50.853741530000001</v>
      </c>
      <c r="X1162" s="149">
        <v>365.686279296875</v>
      </c>
      <c r="Y1162" s="1">
        <v>73</v>
      </c>
      <c r="Z1162" s="30">
        <v>87.337371826171875</v>
      </c>
      <c r="AA1162" s="148">
        <v>0.51</v>
      </c>
      <c r="AB1162" s="30">
        <v>50.8</v>
      </c>
      <c r="AC1162" s="30">
        <v>358.5</v>
      </c>
      <c r="AD1162" s="30">
        <v>85.792289733886719</v>
      </c>
      <c r="AE1162" s="148">
        <v>0.44700000000000001</v>
      </c>
      <c r="AF1162" s="30">
        <v>50.26</v>
      </c>
      <c r="AG1162" s="30">
        <v>345.6</v>
      </c>
      <c r="AH1162" s="30">
        <v>87.850128173828125</v>
      </c>
      <c r="AI1162" s="148">
        <v>0.48</v>
      </c>
      <c r="AJ1162" s="30">
        <v>50.986362210000003</v>
      </c>
      <c r="AK1162" s="30">
        <v>347.2</v>
      </c>
      <c r="AL1162" s="30">
        <v>86.312698364257813</v>
      </c>
      <c r="AM1162" s="148">
        <v>0.46700000000000003</v>
      </c>
      <c r="AN1162" s="30">
        <v>50.449739579999999</v>
      </c>
      <c r="AO1162" s="30">
        <v>339.1</v>
      </c>
      <c r="AP1162" s="148">
        <v>0.61538463830947876</v>
      </c>
      <c r="AQ1162" s="30">
        <v>53.267295660000002</v>
      </c>
      <c r="AR1162" s="30">
        <v>353.07693481445313</v>
      </c>
      <c r="AS1162" s="30">
        <v>94</v>
      </c>
      <c r="AT1162" s="30">
        <v>74</v>
      </c>
      <c r="AU1162" s="148">
        <v>0.7849462628364563</v>
      </c>
      <c r="AV1162" s="30">
        <v>91.488563537597656</v>
      </c>
      <c r="AW1162" s="148">
        <v>0.56310677528381348</v>
      </c>
      <c r="AX1162" s="30">
        <v>53.710493769999999</v>
      </c>
      <c r="AY1162" s="30">
        <v>338.8349609375</v>
      </c>
      <c r="AZ1162" s="30">
        <v>74</v>
      </c>
      <c r="BA1162" s="30">
        <v>86.979965209960938</v>
      </c>
      <c r="BB1162" s="148">
        <v>0.56100000000000005</v>
      </c>
      <c r="BC1162" s="30">
        <v>50.97</v>
      </c>
      <c r="BD1162" s="30">
        <v>353.4</v>
      </c>
      <c r="BE1162" s="30">
        <v>86.720069885253906</v>
      </c>
      <c r="BF1162" s="147">
        <v>0.496</v>
      </c>
      <c r="BG1162" s="30">
        <v>50.83</v>
      </c>
      <c r="BH1162" s="30">
        <v>336.5</v>
      </c>
      <c r="BI1162" s="30">
        <v>86.333969116210938</v>
      </c>
      <c r="BJ1162" s="148">
        <v>0.48399999999999999</v>
      </c>
      <c r="BK1162" s="30">
        <v>50.681769670000001</v>
      </c>
      <c r="BL1162" s="30">
        <v>315.3</v>
      </c>
      <c r="BM1162" s="30">
        <v>85.824081420898438</v>
      </c>
      <c r="BN1162" s="148">
        <v>0.45200000000000001</v>
      </c>
      <c r="BO1162" s="30">
        <v>50.414187579999997</v>
      </c>
      <c r="BP1162" s="30">
        <v>307.5</v>
      </c>
      <c r="BQ1162" s="148">
        <v>9.4E-2</v>
      </c>
      <c r="BR1162" s="148">
        <v>0.28799999999999998</v>
      </c>
      <c r="BS1162" s="148"/>
      <c r="BT1162" s="148">
        <v>0.46300000000000002</v>
      </c>
      <c r="BU1162" s="148">
        <v>8.1000000000000003E-2</v>
      </c>
      <c r="BV1162" s="148">
        <v>7.4000000953674316E-2</v>
      </c>
      <c r="BW1162" s="148">
        <v>8.1000000000000003E-2</v>
      </c>
      <c r="BX1162" s="148">
        <v>0.19</v>
      </c>
      <c r="BY1162" s="148">
        <v>0.44600000000000001</v>
      </c>
      <c r="BZ1162" s="1"/>
      <c r="CA1162" s="1">
        <v>9112.1103515625</v>
      </c>
      <c r="CB1162" s="1">
        <v>10308.540000000001</v>
      </c>
      <c r="CC1162" s="124" t="s">
        <v>4485</v>
      </c>
      <c r="CD1162" t="s">
        <v>4634</v>
      </c>
    </row>
    <row r="1163" spans="1:82" x14ac:dyDescent="0.3">
      <c r="A1163" s="1">
        <v>850483000</v>
      </c>
      <c r="B1163" s="124" t="s">
        <v>4486</v>
      </c>
      <c r="C1163" t="s">
        <v>406</v>
      </c>
      <c r="D1163" t="s">
        <v>1650</v>
      </c>
      <c r="E1163" s="30">
        <v>70.655586242675781</v>
      </c>
      <c r="F1163" s="30">
        <v>70.515663146972656</v>
      </c>
      <c r="G1163" s="30">
        <v>74.585189819335938</v>
      </c>
      <c r="H1163" s="30">
        <v>75.919723510742188</v>
      </c>
      <c r="I1163" s="1">
        <v>200</v>
      </c>
      <c r="J1163" s="1">
        <v>6</v>
      </c>
      <c r="K1163" s="1">
        <v>8</v>
      </c>
      <c r="L1163" t="s">
        <v>3819</v>
      </c>
      <c r="M1163" t="s">
        <v>3913</v>
      </c>
      <c r="N1163" t="s">
        <v>3918</v>
      </c>
      <c r="O1163" t="s">
        <v>3921</v>
      </c>
      <c r="P1163" s="148">
        <v>0.17391304671764371</v>
      </c>
      <c r="Q1163" s="30">
        <v>43.991033090000002</v>
      </c>
      <c r="R1163" s="30">
        <v>253.8043518066406</v>
      </c>
      <c r="S1163" s="1">
        <v>378</v>
      </c>
      <c r="T1163" s="1">
        <v>227</v>
      </c>
      <c r="U1163" s="148">
        <v>0.60052907466888428</v>
      </c>
      <c r="V1163" s="148">
        <v>0.12711864709854129</v>
      </c>
      <c r="W1163" s="149">
        <v>43.949495229999997</v>
      </c>
      <c r="X1163" s="149"/>
      <c r="Y1163" s="1">
        <v>227</v>
      </c>
      <c r="Z1163" s="30">
        <v>77.972526550292969</v>
      </c>
      <c r="AA1163" s="148">
        <v>0.307</v>
      </c>
      <c r="AB1163" s="30">
        <v>47.7</v>
      </c>
      <c r="AC1163" s="30">
        <v>293.60000000000002</v>
      </c>
      <c r="AD1163" s="30">
        <v>79.489601135253906</v>
      </c>
      <c r="AE1163" s="148">
        <v>0.23200000000000001</v>
      </c>
      <c r="AF1163" s="30">
        <v>48.12</v>
      </c>
      <c r="AG1163" s="30">
        <v>279.5</v>
      </c>
      <c r="AH1163" s="30">
        <v>78.481918334960938</v>
      </c>
      <c r="AI1163" s="148">
        <v>0.34300000000000003</v>
      </c>
      <c r="AJ1163" s="30">
        <v>47.883482000000001</v>
      </c>
      <c r="AK1163" s="30">
        <v>301.5</v>
      </c>
      <c r="AL1163" s="30">
        <v>79.974822998046875</v>
      </c>
      <c r="AM1163" s="148">
        <v>0.27200000000000002</v>
      </c>
      <c r="AN1163" s="30">
        <v>48.292970449999999</v>
      </c>
      <c r="AO1163" s="30">
        <v>276.8</v>
      </c>
      <c r="AP1163" s="148">
        <v>0.1032608672976494</v>
      </c>
      <c r="AQ1163" s="30">
        <v>43.494499210000001</v>
      </c>
      <c r="AR1163" s="30"/>
      <c r="AS1163" s="30">
        <v>377</v>
      </c>
      <c r="AT1163" s="30">
        <v>226</v>
      </c>
      <c r="AU1163" s="148">
        <v>0.60052907466888428</v>
      </c>
      <c r="AV1163" s="30">
        <v>75.919723510742188</v>
      </c>
      <c r="AW1163" s="148">
        <v>6.7796610295772552E-2</v>
      </c>
      <c r="AX1163" s="30">
        <v>44.787728919999999</v>
      </c>
      <c r="AY1163" s="30"/>
      <c r="AZ1163" s="30">
        <v>226</v>
      </c>
      <c r="BA1163" s="30">
        <v>80.299140930175781</v>
      </c>
      <c r="BB1163" s="148">
        <v>0.25700000000000001</v>
      </c>
      <c r="BC1163" s="30">
        <v>47.73</v>
      </c>
      <c r="BD1163" s="30">
        <v>258.89999999999998</v>
      </c>
      <c r="BE1163" s="30">
        <v>80.85711669921875</v>
      </c>
      <c r="BF1163" s="147">
        <v>0.214</v>
      </c>
      <c r="BG1163" s="30">
        <v>47.94</v>
      </c>
      <c r="BH1163" s="30">
        <v>242.9</v>
      </c>
      <c r="BI1163" s="30">
        <v>80.346092224121094</v>
      </c>
      <c r="BJ1163" s="148">
        <v>0.29499999999999998</v>
      </c>
      <c r="BK1163" s="30">
        <v>47.764941880000002</v>
      </c>
      <c r="BL1163" s="30">
        <v>272</v>
      </c>
      <c r="BM1163" s="30">
        <v>80.917884826660156</v>
      </c>
      <c r="BN1163" s="148">
        <v>0.22600000000000001</v>
      </c>
      <c r="BO1163" s="30">
        <v>47.969064580000001</v>
      </c>
      <c r="BP1163" s="30">
        <v>248.4</v>
      </c>
      <c r="BQ1163" s="148"/>
      <c r="BR1163" s="148">
        <v>2.5000000000000001E-2</v>
      </c>
      <c r="BS1163" s="148"/>
      <c r="BT1163" s="148">
        <v>0.93500000000000005</v>
      </c>
      <c r="BU1163" s="148"/>
      <c r="BV1163" s="148">
        <v>3.9999999105930328E-2</v>
      </c>
      <c r="BW1163" s="148"/>
      <c r="BX1163" s="148">
        <v>0.09</v>
      </c>
      <c r="BY1163" s="148">
        <v>0.61899999999999999</v>
      </c>
      <c r="BZ1163" s="1"/>
      <c r="CA1163" s="1">
        <v>7861.47998046875</v>
      </c>
      <c r="CB1163" s="1">
        <v>9024.91</v>
      </c>
      <c r="CC1163" s="124" t="s">
        <v>4486</v>
      </c>
      <c r="CD1163" t="s">
        <v>4633</v>
      </c>
    </row>
    <row r="1164" spans="1:82" x14ac:dyDescent="0.3">
      <c r="A1164" s="1">
        <v>850484020</v>
      </c>
      <c r="B1164" s="124" t="s">
        <v>4486</v>
      </c>
      <c r="C1164" t="s">
        <v>406</v>
      </c>
      <c r="D1164" t="s">
        <v>1651</v>
      </c>
      <c r="E1164" s="30">
        <v>90.607315063476563</v>
      </c>
      <c r="F1164" s="30">
        <v>92.448257446289063</v>
      </c>
      <c r="G1164" s="30">
        <v>87.751998901367188</v>
      </c>
      <c r="H1164" s="30">
        <v>86.986320495605469</v>
      </c>
      <c r="I1164" s="1">
        <v>334</v>
      </c>
      <c r="J1164" s="1" t="s">
        <v>4733</v>
      </c>
      <c r="K1164" s="1">
        <v>5</v>
      </c>
      <c r="L1164" t="s">
        <v>3819</v>
      </c>
      <c r="M1164" t="s">
        <v>3913</v>
      </c>
      <c r="N1164" t="s">
        <v>3918</v>
      </c>
      <c r="O1164" t="s">
        <v>3921</v>
      </c>
      <c r="P1164" s="148">
        <v>0.45142856240272522</v>
      </c>
      <c r="Q1164" s="30">
        <v>52.290214089999999</v>
      </c>
      <c r="R1164" s="30">
        <v>349.14285278320313</v>
      </c>
      <c r="S1164" s="1">
        <v>200</v>
      </c>
      <c r="T1164" s="1">
        <v>130</v>
      </c>
      <c r="U1164" s="148">
        <v>0.64999997615814209</v>
      </c>
      <c r="V1164" s="148">
        <v>0.41129031777381903</v>
      </c>
      <c r="W1164" s="149">
        <v>53.037099120000001</v>
      </c>
      <c r="X1164" s="149">
        <v>336.29031372070313</v>
      </c>
      <c r="Y1164" s="1">
        <v>130</v>
      </c>
      <c r="Z1164" s="30">
        <v>85.222724914550781</v>
      </c>
      <c r="AA1164" s="148">
        <v>0.39600000000000002</v>
      </c>
      <c r="AB1164" s="30">
        <v>50.1</v>
      </c>
      <c r="AC1164" s="30">
        <v>332.1</v>
      </c>
      <c r="AD1164" s="30">
        <v>87.117622375488281</v>
      </c>
      <c r="AE1164" s="148">
        <v>0.36399999999999999</v>
      </c>
      <c r="AF1164" s="30">
        <v>50.71</v>
      </c>
      <c r="AG1164" s="30">
        <v>325</v>
      </c>
      <c r="AH1164" s="30">
        <v>83.028892517089844</v>
      </c>
      <c r="AI1164" s="148">
        <v>0.34699999999999998</v>
      </c>
      <c r="AJ1164" s="30">
        <v>49.389503550000001</v>
      </c>
      <c r="AK1164" s="30">
        <v>311.60000000000002</v>
      </c>
      <c r="AL1164" s="30">
        <v>83.997779846191406</v>
      </c>
      <c r="AM1164" s="148">
        <v>0.26</v>
      </c>
      <c r="AN1164" s="30">
        <v>49.661976899999999</v>
      </c>
      <c r="AO1164" s="30">
        <v>287.39999999999998</v>
      </c>
      <c r="AP1164" s="148">
        <v>0.40571427345275879</v>
      </c>
      <c r="AQ1164" s="30">
        <v>51.730686519999999</v>
      </c>
      <c r="AR1164" s="30">
        <v>292</v>
      </c>
      <c r="AS1164" s="30">
        <v>200</v>
      </c>
      <c r="AT1164" s="30">
        <v>130</v>
      </c>
      <c r="AU1164" s="148">
        <v>0.64999997615814209</v>
      </c>
      <c r="AV1164" s="30">
        <v>86.986320495605469</v>
      </c>
      <c r="AW1164" s="148">
        <v>0.36290323734283447</v>
      </c>
      <c r="AX1164" s="30">
        <v>51.130180680000002</v>
      </c>
      <c r="AY1164" s="30">
        <v>278.22579956054688</v>
      </c>
      <c r="AZ1164" s="30">
        <v>130</v>
      </c>
      <c r="BA1164" s="30">
        <v>83.000335693359375</v>
      </c>
      <c r="BB1164" s="148">
        <v>0.311</v>
      </c>
      <c r="BC1164" s="30">
        <v>49.04</v>
      </c>
      <c r="BD1164" s="30">
        <v>288.7</v>
      </c>
      <c r="BE1164" s="30">
        <v>83.920463562011719</v>
      </c>
      <c r="BF1164" s="147">
        <v>0.25</v>
      </c>
      <c r="BG1164" s="30">
        <v>49.45</v>
      </c>
      <c r="BH1164" s="30">
        <v>267.39999999999998</v>
      </c>
      <c r="BI1164" s="30">
        <v>82.255226135253906</v>
      </c>
      <c r="BJ1164" s="148">
        <v>0.27100000000000002</v>
      </c>
      <c r="BK1164" s="30">
        <v>48.694924260000001</v>
      </c>
      <c r="BL1164" s="30">
        <v>260.8</v>
      </c>
      <c r="BM1164" s="30">
        <v>82.484115600585938</v>
      </c>
      <c r="BN1164" s="148">
        <v>0.22</v>
      </c>
      <c r="BO1164" s="30">
        <v>48.749633330000002</v>
      </c>
      <c r="BP1164" s="30">
        <v>239.4</v>
      </c>
      <c r="BQ1164" s="148">
        <v>2.4E-2</v>
      </c>
      <c r="BR1164" s="148">
        <v>6.3E-2</v>
      </c>
      <c r="BS1164" s="148"/>
      <c r="BT1164" s="148">
        <v>0.88</v>
      </c>
      <c r="BU1164" s="148">
        <v>1.7999999999999999E-2</v>
      </c>
      <c r="BV1164" s="148">
        <v>1.499999966472387E-2</v>
      </c>
      <c r="BW1164" s="148"/>
      <c r="BX1164" s="148">
        <v>9.9000000000000005E-2</v>
      </c>
      <c r="BY1164" s="148">
        <v>0.60799999999999998</v>
      </c>
      <c r="BZ1164" s="1"/>
      <c r="CA1164" s="1">
        <v>8555.759765625</v>
      </c>
      <c r="CB1164" s="1">
        <v>9596.36</v>
      </c>
      <c r="CC1164" s="124" t="s">
        <v>4486</v>
      </c>
      <c r="CD1164" t="s">
        <v>4634</v>
      </c>
    </row>
    <row r="1165" spans="1:82" x14ac:dyDescent="0.3">
      <c r="A1165" s="1">
        <v>850491050</v>
      </c>
      <c r="B1165" s="124" t="s">
        <v>4487</v>
      </c>
      <c r="C1165" t="s">
        <v>407</v>
      </c>
      <c r="D1165" t="s">
        <v>1652</v>
      </c>
      <c r="E1165" s="30">
        <v>86.081275939941406</v>
      </c>
      <c r="F1165" s="30">
        <v>89.152900695800781</v>
      </c>
      <c r="G1165" s="30">
        <v>88.391807556152344</v>
      </c>
      <c r="H1165" s="30">
        <v>87.920982360839844</v>
      </c>
      <c r="I1165" s="1">
        <v>240</v>
      </c>
      <c r="J1165" s="1">
        <v>6</v>
      </c>
      <c r="K1165" s="1">
        <v>12</v>
      </c>
      <c r="L1165" t="s">
        <v>3819</v>
      </c>
      <c r="M1165" t="s">
        <v>3913</v>
      </c>
      <c r="N1165" t="s">
        <v>3916</v>
      </c>
      <c r="O1165" t="s">
        <v>3923</v>
      </c>
      <c r="P1165" s="148">
        <v>0.44354838132858282</v>
      </c>
      <c r="Q1165" s="30">
        <v>50.40754767</v>
      </c>
      <c r="R1165" s="30">
        <v>336.29031372070313</v>
      </c>
      <c r="S1165" s="1">
        <v>169</v>
      </c>
      <c r="T1165" s="1">
        <v>79</v>
      </c>
      <c r="U1165" s="148">
        <v>0.46745562553405762</v>
      </c>
      <c r="V1165" s="148">
        <v>0.375</v>
      </c>
      <c r="W1165" s="149">
        <v>51.671694459999998</v>
      </c>
      <c r="X1165" s="149">
        <v>314.58334350585938</v>
      </c>
      <c r="Y1165" s="1">
        <v>79</v>
      </c>
      <c r="Z1165" s="30">
        <v>77.368339538574219</v>
      </c>
      <c r="AA1165" s="148">
        <v>0.40200000000000002</v>
      </c>
      <c r="AB1165" s="30">
        <v>47.5</v>
      </c>
      <c r="AC1165" s="30">
        <v>314.5</v>
      </c>
      <c r="AD1165" s="30">
        <v>79.695762634277344</v>
      </c>
      <c r="AE1165" s="148">
        <v>0.29599999999999999</v>
      </c>
      <c r="AF1165" s="30">
        <v>48.19</v>
      </c>
      <c r="AG1165" s="30">
        <v>294.39999999999998</v>
      </c>
      <c r="AH1165" s="30">
        <v>79.458694458007813</v>
      </c>
      <c r="AI1165" s="148">
        <v>0.48799999999999999</v>
      </c>
      <c r="AJ1165" s="30">
        <v>48.20700411</v>
      </c>
      <c r="AK1165" s="30">
        <v>338</v>
      </c>
      <c r="AL1165" s="30">
        <v>77.782684326171875</v>
      </c>
      <c r="AM1165" s="148">
        <v>0.33800000000000002</v>
      </c>
      <c r="AN1165" s="30">
        <v>47.546989629999999</v>
      </c>
      <c r="AO1165" s="30">
        <v>302.8</v>
      </c>
      <c r="AP1165" s="148">
        <v>0.1382113844156265</v>
      </c>
      <c r="AQ1165" s="30">
        <v>52.130903140000001</v>
      </c>
      <c r="AR1165" s="30"/>
      <c r="AS1165" s="30">
        <v>169</v>
      </c>
      <c r="AT1165" s="30">
        <v>79</v>
      </c>
      <c r="AU1165" s="148">
        <v>0.46745562553405762</v>
      </c>
      <c r="AV1165" s="30">
        <v>87.920982360839844</v>
      </c>
      <c r="AW1165" s="148">
        <v>0.1041666641831398</v>
      </c>
      <c r="AX1165" s="30">
        <v>51.665852559999998</v>
      </c>
      <c r="AY1165" s="30"/>
      <c r="AZ1165" s="30">
        <v>79</v>
      </c>
      <c r="BA1165" s="30">
        <v>82.258026123046875</v>
      </c>
      <c r="BB1165" s="148">
        <v>0.13600000000000001</v>
      </c>
      <c r="BC1165" s="30">
        <v>48.68</v>
      </c>
      <c r="BD1165" s="30">
        <v>240.7</v>
      </c>
      <c r="BE1165" s="30">
        <v>82.926399230957031</v>
      </c>
      <c r="BF1165" s="147">
        <v>9.5000000000000001E-2</v>
      </c>
      <c r="BG1165" s="30">
        <v>48.96</v>
      </c>
      <c r="BH1165" s="30">
        <v>214.3</v>
      </c>
      <c r="BI1165" s="30">
        <v>76.376472473144531</v>
      </c>
      <c r="BJ1165" s="148">
        <v>0.22</v>
      </c>
      <c r="BK1165" s="30">
        <v>45.831249870000001</v>
      </c>
      <c r="BL1165" s="30">
        <v>274.8</v>
      </c>
      <c r="BM1165" s="30">
        <v>77.203941345214844</v>
      </c>
      <c r="BN1165" s="148">
        <v>0.17199999999999999</v>
      </c>
      <c r="BO1165" s="30">
        <v>46.118135209999998</v>
      </c>
      <c r="BP1165" s="30">
        <v>239.1</v>
      </c>
      <c r="BQ1165" s="148">
        <v>2.1000000000000001E-2</v>
      </c>
      <c r="BR1165" s="148"/>
      <c r="BS1165" s="148">
        <v>2.5000000000000001E-2</v>
      </c>
      <c r="BT1165" s="148">
        <v>0.93300000000000005</v>
      </c>
      <c r="BU1165" s="148"/>
      <c r="BV1165" s="148">
        <v>2.0999999716877941E-2</v>
      </c>
      <c r="BW1165" s="148"/>
      <c r="BX1165" s="148">
        <v>0.125</v>
      </c>
      <c r="BY1165" s="148">
        <v>0.33300000000000002</v>
      </c>
      <c r="BZ1165" s="1"/>
      <c r="CA1165" s="1">
        <v>10232.5498046875</v>
      </c>
      <c r="CB1165" s="1">
        <v>11276.86</v>
      </c>
      <c r="CC1165" s="124" t="s">
        <v>4487</v>
      </c>
      <c r="CD1165" t="s">
        <v>4633</v>
      </c>
    </row>
    <row r="1166" spans="1:82" x14ac:dyDescent="0.3">
      <c r="A1166" s="1">
        <v>850494020</v>
      </c>
      <c r="B1166" s="124" t="s">
        <v>4487</v>
      </c>
      <c r="C1166" t="s">
        <v>407</v>
      </c>
      <c r="D1166" t="s">
        <v>1653</v>
      </c>
      <c r="E1166" s="30">
        <v>74.709503173828125</v>
      </c>
      <c r="F1166" s="30">
        <v>76.180030822753906</v>
      </c>
      <c r="G1166" s="30">
        <v>80.611503601074219</v>
      </c>
      <c r="H1166" s="30">
        <v>78.777076721191406</v>
      </c>
      <c r="I1166" s="1">
        <v>234</v>
      </c>
      <c r="J1166" s="1" t="s">
        <v>4733</v>
      </c>
      <c r="K1166" s="1">
        <v>5</v>
      </c>
      <c r="L1166" t="s">
        <v>3819</v>
      </c>
      <c r="M1166" t="s">
        <v>3913</v>
      </c>
      <c r="N1166" t="s">
        <v>3916</v>
      </c>
      <c r="O1166" t="s">
        <v>3923</v>
      </c>
      <c r="P1166" s="148">
        <v>0.27868852019309998</v>
      </c>
      <c r="Q1166" s="30">
        <v>45.677310599999998</v>
      </c>
      <c r="R1166" s="30">
        <v>301.63934326171881</v>
      </c>
      <c r="S1166" s="1">
        <v>186</v>
      </c>
      <c r="T1166" s="1">
        <v>186</v>
      </c>
      <c r="U1166" s="148">
        <v>1</v>
      </c>
      <c r="V1166" s="148">
        <v>0.27868852019309998</v>
      </c>
      <c r="W1166" s="149">
        <v>46.296482089999998</v>
      </c>
      <c r="X1166" s="149">
        <v>301.63934326171881</v>
      </c>
      <c r="Y1166" s="1">
        <v>186</v>
      </c>
      <c r="Z1166" s="30">
        <v>77.670433044433594</v>
      </c>
      <c r="AA1166" s="148">
        <v>0.39200000000000002</v>
      </c>
      <c r="AB1166" s="30">
        <v>47.6</v>
      </c>
      <c r="AC1166" s="30">
        <v>310.8</v>
      </c>
      <c r="AD1166" s="30">
        <v>79.695762634277344</v>
      </c>
      <c r="AE1166" s="148">
        <v>0.39200000000000002</v>
      </c>
      <c r="AF1166" s="30">
        <v>48.19</v>
      </c>
      <c r="AG1166" s="30">
        <v>310.8</v>
      </c>
      <c r="AH1166" s="30">
        <v>82.723983764648438</v>
      </c>
      <c r="AI1166" s="148">
        <v>0.44700000000000001</v>
      </c>
      <c r="AJ1166" s="30">
        <v>49.28851349</v>
      </c>
      <c r="AK1166" s="30">
        <v>338.8</v>
      </c>
      <c r="AL1166" s="30">
        <v>85.238426208496094</v>
      </c>
      <c r="AM1166" s="148">
        <v>0.44700000000000001</v>
      </c>
      <c r="AN1166" s="30">
        <v>50.084166869999997</v>
      </c>
      <c r="AO1166" s="30">
        <v>338.8</v>
      </c>
      <c r="AP1166" s="148">
        <v>0.2213114798069</v>
      </c>
      <c r="AQ1166" s="30">
        <v>47.264118089999997</v>
      </c>
      <c r="AR1166" s="30">
        <v>254.0983581542969</v>
      </c>
      <c r="AS1166" s="30">
        <v>185</v>
      </c>
      <c r="AT1166" s="30">
        <v>185</v>
      </c>
      <c r="AU1166" s="148">
        <v>1</v>
      </c>
      <c r="AV1166" s="30">
        <v>78.777076721191406</v>
      </c>
      <c r="AW1166" s="148">
        <v>0.2213114798069</v>
      </c>
      <c r="AX1166" s="30">
        <v>46.425327780000003</v>
      </c>
      <c r="AY1166" s="30">
        <v>254.0983581542969</v>
      </c>
      <c r="AZ1166" s="30">
        <v>185</v>
      </c>
      <c r="BA1166" s="30">
        <v>77.886619567871094</v>
      </c>
      <c r="BB1166" s="148">
        <v>0.30499999999999999</v>
      </c>
      <c r="BC1166" s="30">
        <v>46.56</v>
      </c>
      <c r="BD1166" s="30">
        <v>267.7</v>
      </c>
      <c r="BE1166" s="30">
        <v>79.355880737304688</v>
      </c>
      <c r="BF1166" s="147">
        <v>0.30499999999999999</v>
      </c>
      <c r="BG1166" s="30">
        <v>47.2</v>
      </c>
      <c r="BH1166" s="30">
        <v>267.7</v>
      </c>
      <c r="BI1166" s="30">
        <v>79.238594055175781</v>
      </c>
      <c r="BJ1166" s="148">
        <v>0.32200000000000001</v>
      </c>
      <c r="BK1166" s="30">
        <v>47.225453109999997</v>
      </c>
      <c r="BL1166" s="30">
        <v>298</v>
      </c>
      <c r="BM1166" s="30">
        <v>81.563446044921875</v>
      </c>
      <c r="BN1166" s="148">
        <v>0.32200000000000001</v>
      </c>
      <c r="BO1166" s="30">
        <v>48.290796129999997</v>
      </c>
      <c r="BP1166" s="30">
        <v>298</v>
      </c>
      <c r="BQ1166" s="148"/>
      <c r="BR1166" s="148"/>
      <c r="BS1166" s="148"/>
      <c r="BT1166" s="148">
        <v>0.98299999999999998</v>
      </c>
      <c r="BU1166" s="148"/>
      <c r="BV1166" s="148">
        <v>1.7000000923871991E-2</v>
      </c>
      <c r="BW1166" s="148"/>
      <c r="BX1166" s="148">
        <v>8.6000000000000007E-2</v>
      </c>
      <c r="BY1166" s="148">
        <v>0.45450000000000002</v>
      </c>
      <c r="BZ1166" s="1">
        <v>0</v>
      </c>
      <c r="CA1166" s="1">
        <v>8885.830078125</v>
      </c>
      <c r="CB1166" s="1">
        <v>9752.52</v>
      </c>
      <c r="CC1166" s="124" t="s">
        <v>4487</v>
      </c>
      <c r="CD1166" t="s">
        <v>4634</v>
      </c>
    </row>
    <row r="1167" spans="1:82" x14ac:dyDescent="0.3">
      <c r="A1167" s="1">
        <v>861003000</v>
      </c>
      <c r="B1167" s="124" t="s">
        <v>4488</v>
      </c>
      <c r="C1167" t="s">
        <v>408</v>
      </c>
      <c r="D1167" t="s">
        <v>1654</v>
      </c>
      <c r="E1167" s="30">
        <v>87.687370300292969</v>
      </c>
      <c r="F1167" s="30">
        <v>90.356491088867188</v>
      </c>
      <c r="G1167" s="30">
        <v>96.382476806640625</v>
      </c>
      <c r="H1167" s="30">
        <v>94.823509216308594</v>
      </c>
      <c r="I1167" s="1">
        <v>142</v>
      </c>
      <c r="J1167" s="1">
        <v>6</v>
      </c>
      <c r="K1167" s="1">
        <v>8</v>
      </c>
      <c r="L1167" t="s">
        <v>3876</v>
      </c>
      <c r="M1167" t="s">
        <v>3911</v>
      </c>
      <c r="N1167" t="s">
        <v>3916</v>
      </c>
      <c r="O1167" t="s">
        <v>3921</v>
      </c>
      <c r="P1167" s="148">
        <v>0.41481480002403259</v>
      </c>
      <c r="Q1167" s="30">
        <v>51.075623110000002</v>
      </c>
      <c r="R1167" s="30">
        <v>331.85183715820313</v>
      </c>
      <c r="S1167" s="1">
        <v>258</v>
      </c>
      <c r="T1167" s="1">
        <v>115</v>
      </c>
      <c r="U1167" s="148">
        <v>0.44573643803596502</v>
      </c>
      <c r="V1167" s="148">
        <v>0.31147539615631098</v>
      </c>
      <c r="W1167" s="149">
        <v>52.170391799999997</v>
      </c>
      <c r="X1167" s="149">
        <v>301.63934326171881</v>
      </c>
      <c r="Y1167" s="1">
        <v>115</v>
      </c>
      <c r="Z1167" s="30">
        <v>87.337371826171875</v>
      </c>
      <c r="AA1167" s="148">
        <v>0.49299999999999999</v>
      </c>
      <c r="AB1167" s="30">
        <v>50.8</v>
      </c>
      <c r="AC1167" s="30">
        <v>354.1</v>
      </c>
      <c r="AD1167" s="30">
        <v>90.357322692871094</v>
      </c>
      <c r="AE1167" s="148">
        <v>0.44</v>
      </c>
      <c r="AF1167" s="30">
        <v>51.81</v>
      </c>
      <c r="AG1167" s="30">
        <v>337.3</v>
      </c>
      <c r="AH1167" s="30">
        <v>85.095115661621094</v>
      </c>
      <c r="AI1167" s="148">
        <v>0.47199999999999998</v>
      </c>
      <c r="AJ1167" s="30">
        <v>50.073865390000002</v>
      </c>
      <c r="AK1167" s="30">
        <v>340.8</v>
      </c>
      <c r="AL1167" s="30">
        <v>88.789497375488281</v>
      </c>
      <c r="AM1167" s="148">
        <v>0.43099999999999999</v>
      </c>
      <c r="AN1167" s="30">
        <v>51.292590420000003</v>
      </c>
      <c r="AO1167" s="30">
        <v>329.2</v>
      </c>
      <c r="AP1167" s="148">
        <v>0.4296296238899231</v>
      </c>
      <c r="AQ1167" s="30">
        <v>57.129280369999996</v>
      </c>
      <c r="AR1167" s="30">
        <v>328.88888549804688</v>
      </c>
      <c r="AS1167" s="30">
        <v>258</v>
      </c>
      <c r="AT1167" s="30">
        <v>115</v>
      </c>
      <c r="AU1167" s="148">
        <v>0.44573643803596502</v>
      </c>
      <c r="AV1167" s="30">
        <v>94.823509216308594</v>
      </c>
      <c r="AW1167" s="148">
        <v>0.24590164422988889</v>
      </c>
      <c r="AX1167" s="30">
        <v>55.621809319999997</v>
      </c>
      <c r="AY1167" s="30">
        <v>286.88525390625</v>
      </c>
      <c r="AZ1167" s="30">
        <v>115</v>
      </c>
      <c r="BA1167" s="30">
        <v>90.897735595703125</v>
      </c>
      <c r="BB1167" s="148">
        <v>0.48599999999999999</v>
      </c>
      <c r="BC1167" s="30">
        <v>52.87</v>
      </c>
      <c r="BD1167" s="30">
        <v>345.9</v>
      </c>
      <c r="BE1167" s="30">
        <v>90.594894409179688</v>
      </c>
      <c r="BF1167" s="147">
        <v>0.307</v>
      </c>
      <c r="BG1167" s="30">
        <v>52.74</v>
      </c>
      <c r="BH1167" s="30">
        <v>305.3</v>
      </c>
      <c r="BI1167" s="30">
        <v>86.210098266601563</v>
      </c>
      <c r="BJ1167" s="148">
        <v>0.373</v>
      </c>
      <c r="BK1167" s="30">
        <v>50.6214285</v>
      </c>
      <c r="BL1167" s="30">
        <v>318.3</v>
      </c>
      <c r="BM1167" s="30">
        <v>86.465118408203125</v>
      </c>
      <c r="BN1167" s="148">
        <v>0.308</v>
      </c>
      <c r="BO1167" s="30">
        <v>50.733661779999998</v>
      </c>
      <c r="BP1167" s="30">
        <v>307.7</v>
      </c>
      <c r="BQ1167" s="148"/>
      <c r="BR1167" s="148"/>
      <c r="BS1167" s="148"/>
      <c r="BT1167" s="148">
        <v>0.94400000000000006</v>
      </c>
      <c r="BU1167" s="148"/>
      <c r="BV1167" s="148">
        <v>5.6000001728534698E-2</v>
      </c>
      <c r="BW1167" s="148"/>
      <c r="BX1167" s="148">
        <v>0.127</v>
      </c>
      <c r="BY1167" s="148">
        <v>0.371</v>
      </c>
      <c r="BZ1167" s="1"/>
      <c r="CA1167" s="1">
        <v>8294.8896484375</v>
      </c>
      <c r="CB1167" s="1">
        <v>8874.82</v>
      </c>
      <c r="CC1167" s="124" t="s">
        <v>4488</v>
      </c>
      <c r="CD1167" t="s">
        <v>4633</v>
      </c>
    </row>
    <row r="1168" spans="1:82" x14ac:dyDescent="0.3">
      <c r="A1168" s="1">
        <v>861004040</v>
      </c>
      <c r="B1168" s="124" t="s">
        <v>4488</v>
      </c>
      <c r="C1168" t="s">
        <v>408</v>
      </c>
      <c r="D1168" t="s">
        <v>1655</v>
      </c>
      <c r="E1168" s="30">
        <v>83.159652709960938</v>
      </c>
      <c r="F1168" s="30">
        <v>85.956710815429688</v>
      </c>
      <c r="G1168" s="30">
        <v>86.984893798828125</v>
      </c>
      <c r="H1168" s="30">
        <v>86.347091674804688</v>
      </c>
      <c r="I1168" s="1">
        <v>272</v>
      </c>
      <c r="J1168" s="1" t="s">
        <v>4733</v>
      </c>
      <c r="K1168" s="1">
        <v>5</v>
      </c>
      <c r="L1168" t="s">
        <v>3876</v>
      </c>
      <c r="M1168" t="s">
        <v>3911</v>
      </c>
      <c r="N1168" t="s">
        <v>3916</v>
      </c>
      <c r="O1168" t="s">
        <v>3921</v>
      </c>
      <c r="P1168" s="148">
        <v>0.5158730149269104</v>
      </c>
      <c r="Q1168" s="30">
        <v>49.192260990000001</v>
      </c>
      <c r="R1168" s="30">
        <v>342.85714721679688</v>
      </c>
      <c r="S1168" s="1">
        <v>137</v>
      </c>
      <c r="T1168" s="1">
        <v>67</v>
      </c>
      <c r="U1168" s="148">
        <v>0.48905110359191889</v>
      </c>
      <c r="V1168" s="148">
        <v>0.40000000596046448</v>
      </c>
      <c r="W1168" s="149">
        <v>50.347377010000002</v>
      </c>
      <c r="X1168" s="149">
        <v>325</v>
      </c>
      <c r="Y1168" s="1">
        <v>67</v>
      </c>
      <c r="Z1168" s="30">
        <v>78.878799438476563</v>
      </c>
      <c r="AA1168" s="148">
        <v>0.55399999999999994</v>
      </c>
      <c r="AB1168" s="30">
        <v>48</v>
      </c>
      <c r="AC1168" s="30">
        <v>361.2</v>
      </c>
      <c r="AD1168" s="30">
        <v>78.988922119140625</v>
      </c>
      <c r="AE1168" s="148">
        <v>0.50700000000000001</v>
      </c>
      <c r="AF1168" s="30">
        <v>47.95</v>
      </c>
      <c r="AG1168" s="30">
        <v>346.6</v>
      </c>
      <c r="AH1168" s="30">
        <v>78.127090454101563</v>
      </c>
      <c r="AI1168" s="148">
        <v>0.46400000000000002</v>
      </c>
      <c r="AJ1168" s="30">
        <v>47.76595897</v>
      </c>
      <c r="AK1168" s="30">
        <v>328.8</v>
      </c>
      <c r="AL1168" s="30">
        <v>78.577743530273438</v>
      </c>
      <c r="AM1168" s="148">
        <v>0.313</v>
      </c>
      <c r="AN1168" s="30">
        <v>47.817546229999998</v>
      </c>
      <c r="AO1168" s="30">
        <v>279.10000000000002</v>
      </c>
      <c r="AP1168" s="148">
        <v>0.4047619104385376</v>
      </c>
      <c r="AQ1168" s="30">
        <v>51.250843680000003</v>
      </c>
      <c r="AR1168" s="30">
        <v>311.11111450195313</v>
      </c>
      <c r="AS1168" s="30">
        <v>137</v>
      </c>
      <c r="AT1168" s="30">
        <v>67</v>
      </c>
      <c r="AU1168" s="148">
        <v>0.48905110359191889</v>
      </c>
      <c r="AV1168" s="30">
        <v>86.347091674804688</v>
      </c>
      <c r="AW1168" s="148">
        <v>0.31666666269302368</v>
      </c>
      <c r="AX1168" s="30">
        <v>50.763830519999999</v>
      </c>
      <c r="AY1168" s="30">
        <v>281.66665649414063</v>
      </c>
      <c r="AZ1168" s="30">
        <v>67</v>
      </c>
      <c r="BA1168" s="30">
        <v>79.845504760742188</v>
      </c>
      <c r="BB1168" s="148">
        <v>0.44600000000000001</v>
      </c>
      <c r="BC1168" s="30">
        <v>47.51</v>
      </c>
      <c r="BD1168" s="30">
        <v>317.3</v>
      </c>
      <c r="BE1168" s="30">
        <v>79.416740417480469</v>
      </c>
      <c r="BF1168" s="147">
        <v>0.39700000000000002</v>
      </c>
      <c r="BG1168" s="30">
        <v>47.23</v>
      </c>
      <c r="BH1168" s="30">
        <v>301.39999999999998</v>
      </c>
      <c r="BI1168" s="30">
        <v>80.945198059082031</v>
      </c>
      <c r="BJ1168" s="148">
        <v>0.30399999999999999</v>
      </c>
      <c r="BK1168" s="30">
        <v>48.056779059999997</v>
      </c>
      <c r="BL1168" s="30">
        <v>268</v>
      </c>
      <c r="BM1168" s="30">
        <v>81.16387939453125</v>
      </c>
      <c r="BN1168" s="148">
        <v>0.11899999999999999</v>
      </c>
      <c r="BO1168" s="30">
        <v>48.091662999999997</v>
      </c>
      <c r="BP1168" s="30">
        <v>213.4</v>
      </c>
      <c r="BQ1168" s="148"/>
      <c r="BR1168" s="148">
        <v>2.9000000000000001E-2</v>
      </c>
      <c r="BS1168" s="148"/>
      <c r="BT1168" s="148">
        <v>0.96</v>
      </c>
      <c r="BU1168" s="148"/>
      <c r="BV1168" s="148">
        <v>1.099999994039536E-2</v>
      </c>
      <c r="BW1168" s="148">
        <v>1.7999999999999999E-2</v>
      </c>
      <c r="BX1168" s="148">
        <v>0.13200000000000001</v>
      </c>
      <c r="BY1168" s="148">
        <v>0.434</v>
      </c>
      <c r="BZ1168" s="1"/>
      <c r="CA1168" s="1">
        <v>9301.150390625</v>
      </c>
      <c r="CB1168" s="1">
        <v>10524.18</v>
      </c>
      <c r="CC1168" s="124" t="s">
        <v>4488</v>
      </c>
      <c r="CD1168" t="s">
        <v>4634</v>
      </c>
    </row>
    <row r="1169" spans="1:82" x14ac:dyDescent="0.3">
      <c r="A1169" s="1">
        <v>870832050</v>
      </c>
      <c r="B1169" s="124" t="s">
        <v>4489</v>
      </c>
      <c r="C1169" t="s">
        <v>409</v>
      </c>
      <c r="D1169" t="s">
        <v>1656</v>
      </c>
      <c r="E1169" s="30">
        <v>81.048072814941406</v>
      </c>
      <c r="F1169" s="30">
        <v>78.944831848144531</v>
      </c>
      <c r="G1169" s="30">
        <v>81.239669799804688</v>
      </c>
      <c r="H1169" s="30">
        <v>80.334449768066406</v>
      </c>
      <c r="I1169" s="1">
        <v>188</v>
      </c>
      <c r="J1169" s="1">
        <v>6</v>
      </c>
      <c r="K1169" s="1">
        <v>8</v>
      </c>
      <c r="L1169" t="s">
        <v>3903</v>
      </c>
      <c r="M1169" t="s">
        <v>3911</v>
      </c>
      <c r="N1169" t="s">
        <v>3917</v>
      </c>
      <c r="O1169" t="s">
        <v>3921</v>
      </c>
      <c r="P1169" s="148">
        <v>0.40109890699386602</v>
      </c>
      <c r="Q1169" s="30">
        <v>48.313921379999996</v>
      </c>
      <c r="R1169" s="30">
        <v>328.57144165039063</v>
      </c>
      <c r="S1169" s="1">
        <v>362</v>
      </c>
      <c r="T1169" s="1">
        <v>175</v>
      </c>
      <c r="U1169" s="148">
        <v>0.48342540860176092</v>
      </c>
      <c r="V1169" s="148">
        <v>0.25555557012557978</v>
      </c>
      <c r="W1169" s="149">
        <v>47.442057939999998</v>
      </c>
      <c r="X1169" s="149">
        <v>293.33334350585938</v>
      </c>
      <c r="Y1169" s="1">
        <v>175</v>
      </c>
      <c r="Z1169" s="30">
        <v>82.50390625</v>
      </c>
      <c r="AA1169" s="148">
        <v>0.48</v>
      </c>
      <c r="AB1169" s="30">
        <v>49.2</v>
      </c>
      <c r="AC1169" s="30">
        <v>348.6</v>
      </c>
      <c r="AD1169" s="30">
        <v>81.109451293945313</v>
      </c>
      <c r="AE1169" s="148">
        <v>0.28000000000000003</v>
      </c>
      <c r="AF1169" s="30">
        <v>48.67</v>
      </c>
      <c r="AG1169" s="30">
        <v>300</v>
      </c>
      <c r="AH1169" s="30">
        <v>83.373291015625</v>
      </c>
      <c r="AI1169" s="148">
        <v>0.53100000000000003</v>
      </c>
      <c r="AJ1169" s="30">
        <v>49.50357133</v>
      </c>
      <c r="AK1169" s="30">
        <v>357.1</v>
      </c>
      <c r="AL1169" s="30">
        <v>83.774932861328125</v>
      </c>
      <c r="AM1169" s="148">
        <v>0.41599999999999998</v>
      </c>
      <c r="AN1169" s="30">
        <v>49.58614275</v>
      </c>
      <c r="AO1169" s="30">
        <v>327</v>
      </c>
      <c r="AP1169" s="148">
        <v>0.32967033982276922</v>
      </c>
      <c r="AQ1169" s="30">
        <v>47.657054180000003</v>
      </c>
      <c r="AR1169" s="30">
        <v>302.74725341796881</v>
      </c>
      <c r="AS1169" s="30">
        <v>362</v>
      </c>
      <c r="AT1169" s="30">
        <v>175</v>
      </c>
      <c r="AU1169" s="148">
        <v>0.48342540860176092</v>
      </c>
      <c r="AV1169" s="30">
        <v>80.334449768066406</v>
      </c>
      <c r="AW1169" s="148">
        <v>0.17777778208255771</v>
      </c>
      <c r="AX1169" s="30">
        <v>47.317884169999999</v>
      </c>
      <c r="AY1169" s="30"/>
      <c r="AZ1169" s="30">
        <v>175</v>
      </c>
      <c r="BA1169" s="30">
        <v>79.639305114746094</v>
      </c>
      <c r="BB1169" s="148">
        <v>0.34300000000000003</v>
      </c>
      <c r="BC1169" s="30">
        <v>47.41</v>
      </c>
      <c r="BD1169" s="30">
        <v>306.89999999999998</v>
      </c>
      <c r="BE1169" s="30">
        <v>80.5933837890625</v>
      </c>
      <c r="BF1169" s="147">
        <v>0.26800000000000002</v>
      </c>
      <c r="BG1169" s="30">
        <v>47.81</v>
      </c>
      <c r="BH1169" s="30">
        <v>261</v>
      </c>
      <c r="BI1169" s="30">
        <v>82.856307983398438</v>
      </c>
      <c r="BJ1169" s="148">
        <v>0.503</v>
      </c>
      <c r="BK1169" s="30">
        <v>48.987721839999999</v>
      </c>
      <c r="BL1169" s="30">
        <v>341.1</v>
      </c>
      <c r="BM1169" s="30">
        <v>84.468528747558594</v>
      </c>
      <c r="BN1169" s="148">
        <v>0.39300000000000002</v>
      </c>
      <c r="BO1169" s="30">
        <v>49.73861411</v>
      </c>
      <c r="BP1169" s="30">
        <v>306.7</v>
      </c>
      <c r="BQ1169" s="148">
        <v>4.2999999999999997E-2</v>
      </c>
      <c r="BR1169" s="148">
        <v>3.2000000000000001E-2</v>
      </c>
      <c r="BS1169" s="148"/>
      <c r="BT1169" s="148">
        <v>0.92</v>
      </c>
      <c r="BU1169" s="148"/>
      <c r="BV1169" s="148">
        <v>4.999999888241291E-3</v>
      </c>
      <c r="BW1169" s="148"/>
      <c r="BX1169" s="148">
        <v>0.16</v>
      </c>
      <c r="BY1169" s="148">
        <v>0.38700000000000001</v>
      </c>
      <c r="BZ1169" s="1"/>
      <c r="CA1169" s="1">
        <v>8067.7998046875</v>
      </c>
      <c r="CB1169" s="1">
        <v>8988.16</v>
      </c>
      <c r="CC1169" s="124" t="s">
        <v>4489</v>
      </c>
      <c r="CD1169" t="s">
        <v>4633</v>
      </c>
    </row>
    <row r="1170" spans="1:82" x14ac:dyDescent="0.3">
      <c r="A1170" s="1">
        <v>870834040</v>
      </c>
      <c r="B1170" s="124" t="s">
        <v>4489</v>
      </c>
      <c r="C1170" t="s">
        <v>409</v>
      </c>
      <c r="D1170" t="s">
        <v>1657</v>
      </c>
      <c r="E1170" s="30">
        <v>82.621101379394531</v>
      </c>
      <c r="F1170" s="30">
        <v>82.475059509277344</v>
      </c>
      <c r="G1170" s="30">
        <v>81.531913757324219</v>
      </c>
      <c r="H1170" s="30">
        <v>82.4398193359375</v>
      </c>
      <c r="I1170" s="1">
        <v>301</v>
      </c>
      <c r="J1170" s="1" t="s">
        <v>4733</v>
      </c>
      <c r="K1170" s="1">
        <v>5</v>
      </c>
      <c r="L1170" t="s">
        <v>3903</v>
      </c>
      <c r="M1170" t="s">
        <v>3911</v>
      </c>
      <c r="N1170" t="s">
        <v>3917</v>
      </c>
      <c r="O1170" t="s">
        <v>3921</v>
      </c>
      <c r="P1170" s="148">
        <v>0.49390244483947748</v>
      </c>
      <c r="Q1170" s="30">
        <v>48.968244679999998</v>
      </c>
      <c r="R1170" s="30">
        <v>346.34146118164063</v>
      </c>
      <c r="S1170" s="1">
        <v>178</v>
      </c>
      <c r="T1170" s="1">
        <v>90</v>
      </c>
      <c r="U1170" s="148">
        <v>0.50561797618865967</v>
      </c>
      <c r="V1170" s="148">
        <v>0.37333333492279053</v>
      </c>
      <c r="W1170" s="149">
        <v>48.904780799999997</v>
      </c>
      <c r="X1170" s="149">
        <v>320</v>
      </c>
      <c r="Y1170" s="1">
        <v>90</v>
      </c>
      <c r="Z1170" s="30">
        <v>85.826911926269531</v>
      </c>
      <c r="AA1170" s="148">
        <v>0.51400000000000001</v>
      </c>
      <c r="AB1170" s="30">
        <v>50.3</v>
      </c>
      <c r="AC1170" s="30">
        <v>357.5</v>
      </c>
      <c r="AD1170" s="30">
        <v>82.964912414550781</v>
      </c>
      <c r="AE1170" s="148">
        <v>0.34399999999999997</v>
      </c>
      <c r="AF1170" s="30">
        <v>49.3</v>
      </c>
      <c r="AG1170" s="30">
        <v>323.3</v>
      </c>
      <c r="AH1170" s="30">
        <v>84.502952575683594</v>
      </c>
      <c r="AI1170" s="148">
        <v>0.51100000000000001</v>
      </c>
      <c r="AJ1170" s="30">
        <v>49.877732080000001</v>
      </c>
      <c r="AK1170" s="30">
        <v>348.3</v>
      </c>
      <c r="AL1170" s="30">
        <v>81.966819763183594</v>
      </c>
      <c r="AM1170" s="148">
        <v>0.32600000000000001</v>
      </c>
      <c r="AN1170" s="30">
        <v>48.970844589999999</v>
      </c>
      <c r="AO1170" s="30">
        <v>302.10000000000002</v>
      </c>
      <c r="AP1170" s="148">
        <v>0.35975611209869379</v>
      </c>
      <c r="AQ1170" s="30">
        <v>47.839860809999998</v>
      </c>
      <c r="AR1170" s="30">
        <v>296.95123291015631</v>
      </c>
      <c r="AS1170" s="30">
        <v>178</v>
      </c>
      <c r="AT1170" s="30">
        <v>90</v>
      </c>
      <c r="AU1170" s="148">
        <v>0.50561797618865967</v>
      </c>
      <c r="AV1170" s="30">
        <v>82.4398193359375</v>
      </c>
      <c r="AW1170" s="148">
        <v>0.26666668057441711</v>
      </c>
      <c r="AX1170" s="30">
        <v>48.524503500000002</v>
      </c>
      <c r="AY1170" s="30">
        <v>265.33334350585938</v>
      </c>
      <c r="AZ1170" s="30">
        <v>90</v>
      </c>
      <c r="BA1170" s="30">
        <v>85.309761047363281</v>
      </c>
      <c r="BB1170" s="148">
        <v>0.41899999999999998</v>
      </c>
      <c r="BC1170" s="30">
        <v>50.16</v>
      </c>
      <c r="BD1170" s="30">
        <v>327.39999999999998</v>
      </c>
      <c r="BE1170" s="30">
        <v>87.896720886230469</v>
      </c>
      <c r="BF1170" s="147">
        <v>0.3</v>
      </c>
      <c r="BG1170" s="30">
        <v>51.41</v>
      </c>
      <c r="BH1170" s="30">
        <v>290</v>
      </c>
      <c r="BI1170" s="30">
        <v>90.158409118652344</v>
      </c>
      <c r="BJ1170" s="148">
        <v>0.52200000000000002</v>
      </c>
      <c r="BK1170" s="30">
        <v>52.544740109999999</v>
      </c>
      <c r="BL1170" s="30">
        <v>336.7</v>
      </c>
      <c r="BM1170" s="30">
        <v>92.94683837890625</v>
      </c>
      <c r="BN1170" s="148">
        <v>0.43200000000000011</v>
      </c>
      <c r="BO1170" s="30">
        <v>53.963980319999997</v>
      </c>
      <c r="BP1170" s="30">
        <v>307.39999999999998</v>
      </c>
      <c r="BQ1170" s="148"/>
      <c r="BR1170" s="148">
        <v>2.7E-2</v>
      </c>
      <c r="BS1170" s="148"/>
      <c r="BT1170" s="148">
        <v>0.96699999999999997</v>
      </c>
      <c r="BU1170" s="148"/>
      <c r="BV1170" s="148">
        <v>7.0000002160668373E-3</v>
      </c>
      <c r="BW1170" s="148"/>
      <c r="BX1170" s="148">
        <v>0.123</v>
      </c>
      <c r="BY1170" s="148">
        <v>0.42699999999999999</v>
      </c>
      <c r="BZ1170" s="1"/>
      <c r="CA1170" s="1">
        <v>8930</v>
      </c>
      <c r="CB1170" s="1">
        <v>9984.83</v>
      </c>
      <c r="CC1170" s="124" t="s">
        <v>4489</v>
      </c>
      <c r="CD1170" t="s">
        <v>4634</v>
      </c>
    </row>
    <row r="1171" spans="1:82" x14ac:dyDescent="0.3">
      <c r="A1171" s="1">
        <v>880721050</v>
      </c>
      <c r="B1171" s="124" t="s">
        <v>4490</v>
      </c>
      <c r="C1171" t="s">
        <v>410</v>
      </c>
      <c r="D1171" t="s">
        <v>1658</v>
      </c>
      <c r="E1171" s="30">
        <v>84.339096069335938</v>
      </c>
      <c r="F1171" s="30">
        <v>84.288162231445313</v>
      </c>
      <c r="G1171" s="30">
        <v>86.163070678710938</v>
      </c>
      <c r="H1171" s="30">
        <v>87.326309204101563</v>
      </c>
      <c r="I1171" s="1">
        <v>213</v>
      </c>
      <c r="J1171" s="1">
        <v>6</v>
      </c>
      <c r="K1171" s="1">
        <v>12</v>
      </c>
      <c r="L1171" t="s">
        <v>3833</v>
      </c>
      <c r="M1171" t="s">
        <v>3911</v>
      </c>
      <c r="N1171" t="s">
        <v>3917</v>
      </c>
      <c r="O1171" t="s">
        <v>3921</v>
      </c>
      <c r="P1171" s="148">
        <v>0.53097343444824219</v>
      </c>
      <c r="Q1171" s="30">
        <v>49.682866169999997</v>
      </c>
      <c r="R1171" s="30">
        <v>356.63717651367188</v>
      </c>
      <c r="S1171" s="1">
        <v>185</v>
      </c>
      <c r="T1171" s="1">
        <v>78</v>
      </c>
      <c r="U1171" s="148">
        <v>0.42162162065505981</v>
      </c>
      <c r="V1171" s="148">
        <v>0.25</v>
      </c>
      <c r="W1171" s="149">
        <v>49.656024430000002</v>
      </c>
      <c r="X1171" s="149"/>
      <c r="Y1171" s="1">
        <v>78</v>
      </c>
      <c r="Z1171" s="30">
        <v>84.618545532226563</v>
      </c>
      <c r="AA1171" s="148">
        <v>0.53500000000000003</v>
      </c>
      <c r="AB1171" s="30">
        <v>49.9</v>
      </c>
      <c r="AC1171" s="30">
        <v>356.7</v>
      </c>
      <c r="AD1171" s="30">
        <v>83.288887023925781</v>
      </c>
      <c r="AE1171" s="148">
        <v>0.40400000000000003</v>
      </c>
      <c r="AF1171" s="30">
        <v>49.41</v>
      </c>
      <c r="AG1171" s="30">
        <v>321.10000000000002</v>
      </c>
      <c r="AH1171" s="30">
        <v>82.949180603027344</v>
      </c>
      <c r="AI1171" s="148">
        <v>0.54299999999999993</v>
      </c>
      <c r="AJ1171" s="30">
        <v>49.363100160000002</v>
      </c>
      <c r="AK1171" s="30">
        <v>353.5</v>
      </c>
      <c r="AL1171" s="30">
        <v>79.497596740722656</v>
      </c>
      <c r="AM1171" s="148">
        <v>0.36</v>
      </c>
      <c r="AN1171" s="30">
        <v>48.130571639999999</v>
      </c>
      <c r="AO1171" s="30">
        <v>300</v>
      </c>
      <c r="AP1171" s="148">
        <v>0.514018714427948</v>
      </c>
      <c r="AQ1171" s="30">
        <v>50.736772780000003</v>
      </c>
      <c r="AR1171" s="30">
        <v>337.3831787109375</v>
      </c>
      <c r="AS1171" s="30">
        <v>185</v>
      </c>
      <c r="AT1171" s="30">
        <v>78</v>
      </c>
      <c r="AU1171" s="148">
        <v>0.42162162065505981</v>
      </c>
      <c r="AV1171" s="30">
        <v>87.326309204101563</v>
      </c>
      <c r="AW1171" s="148"/>
      <c r="AX1171" s="30">
        <v>51.325035409999998</v>
      </c>
      <c r="AY1171" s="30"/>
      <c r="AZ1171" s="30">
        <v>78</v>
      </c>
      <c r="BA1171" s="30">
        <v>85.309761047363281</v>
      </c>
      <c r="BB1171" s="148">
        <v>0.43799999999999989</v>
      </c>
      <c r="BC1171" s="30">
        <v>50.16</v>
      </c>
      <c r="BD1171" s="30">
        <v>343.8</v>
      </c>
      <c r="BE1171" s="30">
        <v>85.786872863769531</v>
      </c>
      <c r="BF1171" s="147">
        <v>0.33300000000000002</v>
      </c>
      <c r="BG1171" s="30">
        <v>50.37</v>
      </c>
      <c r="BH1171" s="30">
        <v>320.39999999999998</v>
      </c>
      <c r="BI1171" s="30">
        <v>83.204032897949219</v>
      </c>
      <c r="BJ1171" s="148">
        <v>0.45700000000000002</v>
      </c>
      <c r="BK1171" s="30">
        <v>49.157106859999999</v>
      </c>
      <c r="BL1171" s="30">
        <v>333.3</v>
      </c>
      <c r="BM1171" s="30">
        <v>83.200347900390625</v>
      </c>
      <c r="BN1171" s="148">
        <v>0.3</v>
      </c>
      <c r="BO1171" s="30">
        <v>49.106585410000001</v>
      </c>
      <c r="BP1171" s="30">
        <v>288</v>
      </c>
      <c r="BQ1171" s="148"/>
      <c r="BR1171" s="148"/>
      <c r="BS1171" s="148"/>
      <c r="BT1171" s="148">
        <v>0.98599999999999999</v>
      </c>
      <c r="BU1171" s="148"/>
      <c r="BV1171" s="148">
        <v>1.4000000432133669E-2</v>
      </c>
      <c r="BW1171" s="148"/>
      <c r="BX1171" s="148">
        <v>0.127</v>
      </c>
      <c r="BY1171" s="148">
        <v>0.218</v>
      </c>
      <c r="BZ1171" s="1"/>
      <c r="CA1171" s="1">
        <v>9138.330078125</v>
      </c>
      <c r="CB1171" s="1">
        <v>11865.5</v>
      </c>
      <c r="CC1171" s="124" t="s">
        <v>4490</v>
      </c>
      <c r="CD1171" t="s">
        <v>4633</v>
      </c>
    </row>
    <row r="1172" spans="1:82" x14ac:dyDescent="0.3">
      <c r="A1172" s="1">
        <v>880724020</v>
      </c>
      <c r="B1172" s="124" t="s">
        <v>4490</v>
      </c>
      <c r="C1172" t="s">
        <v>410</v>
      </c>
      <c r="D1172" t="s">
        <v>1659</v>
      </c>
      <c r="E1172" s="30">
        <v>89.419593811035156</v>
      </c>
      <c r="F1172" s="30">
        <v>92.86480712890625</v>
      </c>
      <c r="G1172" s="30">
        <v>84.681663513183594</v>
      </c>
      <c r="H1172" s="30">
        <v>85.189643859863281</v>
      </c>
      <c r="I1172" s="1">
        <v>136</v>
      </c>
      <c r="J1172" s="1" t="s">
        <v>4733</v>
      </c>
      <c r="K1172" s="1">
        <v>5</v>
      </c>
      <c r="L1172" t="s">
        <v>3833</v>
      </c>
      <c r="M1172" t="s">
        <v>3911</v>
      </c>
      <c r="N1172" t="s">
        <v>3917</v>
      </c>
      <c r="O1172" t="s">
        <v>3921</v>
      </c>
      <c r="P1172" s="148">
        <v>0.42028984427452087</v>
      </c>
      <c r="Q1172" s="30">
        <v>51.796164410000003</v>
      </c>
      <c r="R1172" s="30"/>
      <c r="S1172" s="1">
        <v>83</v>
      </c>
      <c r="T1172" s="1">
        <v>33</v>
      </c>
      <c r="U1172" s="148">
        <v>0.39759036898612982</v>
      </c>
      <c r="V1172" s="148">
        <v>0.36000001430511469</v>
      </c>
      <c r="W1172" s="149">
        <v>53.209693629999997</v>
      </c>
      <c r="X1172" s="149"/>
      <c r="Y1172" s="1">
        <v>33</v>
      </c>
      <c r="Z1172" s="30">
        <v>89.149925231933594</v>
      </c>
      <c r="AA1172" s="148">
        <v>0.57299999999999995</v>
      </c>
      <c r="AB1172" s="30">
        <v>51.4</v>
      </c>
      <c r="AC1172" s="30">
        <v>380.5</v>
      </c>
      <c r="AD1172" s="30">
        <v>88.825828552246094</v>
      </c>
      <c r="AE1172" s="148">
        <v>0.43200000000000011</v>
      </c>
      <c r="AF1172" s="30">
        <v>51.29</v>
      </c>
      <c r="AG1172" s="30">
        <v>356.8</v>
      </c>
      <c r="AH1172" s="30">
        <v>84.507568359375</v>
      </c>
      <c r="AI1172" s="148">
        <v>0.60199999999999998</v>
      </c>
      <c r="AJ1172" s="30">
        <v>49.879259849999997</v>
      </c>
      <c r="AK1172" s="30">
        <v>373.9</v>
      </c>
      <c r="AL1172" s="30">
        <v>82.328559875488281</v>
      </c>
      <c r="AM1172" s="148">
        <v>0.46700000000000003</v>
      </c>
      <c r="AN1172" s="30">
        <v>49.093944309999998</v>
      </c>
      <c r="AO1172" s="30">
        <v>342.2</v>
      </c>
      <c r="AP1172" s="148">
        <v>0.52173912525177002</v>
      </c>
      <c r="AQ1172" s="30">
        <v>49.810112770000003</v>
      </c>
      <c r="AR1172" s="30">
        <v>352.17391967773438</v>
      </c>
      <c r="AS1172" s="30">
        <v>83</v>
      </c>
      <c r="AT1172" s="30">
        <v>33</v>
      </c>
      <c r="AU1172" s="148">
        <v>0.39759036898612982</v>
      </c>
      <c r="AV1172" s="30">
        <v>85.189643859863281</v>
      </c>
      <c r="AW1172" s="148">
        <v>0.2800000011920929</v>
      </c>
      <c r="AX1172" s="30">
        <v>50.100477820000002</v>
      </c>
      <c r="AY1172" s="30"/>
      <c r="AZ1172" s="30">
        <v>33</v>
      </c>
      <c r="BA1172" s="30">
        <v>81.185791015625</v>
      </c>
      <c r="BB1172" s="148">
        <v>0.61</v>
      </c>
      <c r="BC1172" s="30">
        <v>48.16</v>
      </c>
      <c r="BD1172" s="30">
        <v>362.2</v>
      </c>
      <c r="BE1172" s="30">
        <v>80.147071838378906</v>
      </c>
      <c r="BF1172" s="147">
        <v>0.45900000000000002</v>
      </c>
      <c r="BG1172" s="30">
        <v>47.59</v>
      </c>
      <c r="BH1172" s="30">
        <v>327</v>
      </c>
      <c r="BI1172" s="30">
        <v>80.315834045410156</v>
      </c>
      <c r="BJ1172" s="148">
        <v>0.55700000000000005</v>
      </c>
      <c r="BK1172" s="30">
        <v>47.750200049999997</v>
      </c>
      <c r="BL1172" s="30">
        <v>351.1</v>
      </c>
      <c r="BM1172" s="30">
        <v>80.174423217773438</v>
      </c>
      <c r="BN1172" s="148">
        <v>0.4</v>
      </c>
      <c r="BO1172" s="30">
        <v>47.598545989999998</v>
      </c>
      <c r="BP1172" s="30">
        <v>304.39999999999998</v>
      </c>
      <c r="BQ1172" s="148"/>
      <c r="BR1172" s="148"/>
      <c r="BS1172" s="148"/>
      <c r="BT1172" s="148">
        <v>0.96299999999999997</v>
      </c>
      <c r="BU1172" s="148"/>
      <c r="BV1172" s="148">
        <v>3.7000000476837158E-2</v>
      </c>
      <c r="BW1172" s="148"/>
      <c r="BX1172" s="148">
        <v>9.6000000000000002E-2</v>
      </c>
      <c r="BY1172" s="148">
        <v>0.27700000000000002</v>
      </c>
      <c r="BZ1172" s="1"/>
      <c r="CA1172" s="1">
        <v>11266.330078125</v>
      </c>
      <c r="CB1172" s="1">
        <v>12209.11</v>
      </c>
      <c r="CC1172" s="124" t="s">
        <v>4490</v>
      </c>
      <c r="CD1172" t="s">
        <v>4634</v>
      </c>
    </row>
    <row r="1173" spans="1:82" x14ac:dyDescent="0.3">
      <c r="A1173" s="1">
        <v>880734020</v>
      </c>
      <c r="B1173" s="124" t="s">
        <v>4491</v>
      </c>
      <c r="C1173" t="s">
        <v>411</v>
      </c>
      <c r="D1173" t="s">
        <v>1660</v>
      </c>
      <c r="E1173" s="30">
        <v>92.002067565917969</v>
      </c>
      <c r="F1173" s="30">
        <v>91.814842224121094</v>
      </c>
      <c r="G1173" s="30">
        <v>85.211036682128906</v>
      </c>
      <c r="H1173" s="30">
        <v>87.709335327148438</v>
      </c>
      <c r="I1173" s="1">
        <v>86</v>
      </c>
      <c r="J1173" s="1" t="s">
        <v>4733</v>
      </c>
      <c r="K1173" s="1">
        <v>8</v>
      </c>
      <c r="L1173" t="s">
        <v>3833</v>
      </c>
      <c r="M1173" t="s">
        <v>3911</v>
      </c>
      <c r="N1173" t="s">
        <v>3917</v>
      </c>
      <c r="O1173" t="s">
        <v>3921</v>
      </c>
      <c r="P1173" s="148">
        <v>0.43103447556495672</v>
      </c>
      <c r="Q1173" s="30">
        <v>52.870377589999997</v>
      </c>
      <c r="R1173" s="30">
        <v>318.96551513671881</v>
      </c>
      <c r="S1173" s="1">
        <v>94</v>
      </c>
      <c r="T1173" s="1">
        <v>66</v>
      </c>
      <c r="U1173" s="148">
        <v>0.70212763547897339</v>
      </c>
      <c r="V1173" s="148">
        <v>0.24242424964904791</v>
      </c>
      <c r="W1173" s="149">
        <v>52.774647950000002</v>
      </c>
      <c r="X1173" s="149"/>
      <c r="Y1173" s="1">
        <v>66</v>
      </c>
      <c r="Z1173" s="30">
        <v>88.545738220214844</v>
      </c>
      <c r="AA1173" s="148">
        <v>0.54100000000000004</v>
      </c>
      <c r="AB1173" s="30">
        <v>51.2</v>
      </c>
      <c r="AC1173" s="30">
        <v>352.5</v>
      </c>
      <c r="AD1173" s="30">
        <v>87.294334411621094</v>
      </c>
      <c r="AE1173" s="148">
        <v>0.52300000000000002</v>
      </c>
      <c r="AF1173" s="30">
        <v>50.77</v>
      </c>
      <c r="AG1173" s="30">
        <v>338.6</v>
      </c>
      <c r="AH1173" s="30">
        <v>87.407073974609375</v>
      </c>
      <c r="AI1173" s="148">
        <v>0.47499999999999998</v>
      </c>
      <c r="AJ1173" s="30">
        <v>50.839616929999998</v>
      </c>
      <c r="AK1173" s="30">
        <v>355.7</v>
      </c>
      <c r="AL1173" s="30">
        <v>85.255622863769531</v>
      </c>
      <c r="AM1173" s="148">
        <v>0.36599999999999999</v>
      </c>
      <c r="AN1173" s="30">
        <v>50.090018999999998</v>
      </c>
      <c r="AO1173" s="30">
        <v>334.1</v>
      </c>
      <c r="AP1173" s="148">
        <v>0.15517240762710571</v>
      </c>
      <c r="AQ1173" s="30">
        <v>50.141247219999997</v>
      </c>
      <c r="AR1173" s="30"/>
      <c r="AS1173" s="30">
        <v>94</v>
      </c>
      <c r="AT1173" s="30">
        <v>66</v>
      </c>
      <c r="AU1173" s="148">
        <v>0.70212763547897339</v>
      </c>
      <c r="AV1173" s="30">
        <v>87.709335327148438</v>
      </c>
      <c r="AW1173" s="148">
        <v>3.0303031206130981E-2</v>
      </c>
      <c r="AX1173" s="30">
        <v>51.544555819999999</v>
      </c>
      <c r="AY1173" s="30"/>
      <c r="AZ1173" s="30">
        <v>66</v>
      </c>
      <c r="BA1173" s="30">
        <v>83.144676208496094</v>
      </c>
      <c r="BB1173" s="148">
        <v>0.27900000000000003</v>
      </c>
      <c r="BC1173" s="30">
        <v>49.11</v>
      </c>
      <c r="BD1173" s="30">
        <v>283.60000000000002</v>
      </c>
      <c r="BE1173" s="30">
        <v>84.650794982910156</v>
      </c>
      <c r="BF1173" s="147">
        <v>0.182</v>
      </c>
      <c r="BG1173" s="30">
        <v>49.81</v>
      </c>
      <c r="BH1173" s="30">
        <v>252.3</v>
      </c>
      <c r="BI1173" s="30">
        <v>81.156990051269531</v>
      </c>
      <c r="BJ1173" s="148">
        <v>0.32800000000000001</v>
      </c>
      <c r="BK1173" s="30">
        <v>48.159948839999998</v>
      </c>
      <c r="BL1173" s="30">
        <v>309.8</v>
      </c>
      <c r="BM1173" s="30">
        <v>82.629776000976563</v>
      </c>
      <c r="BN1173" s="148">
        <v>0.26800000000000002</v>
      </c>
      <c r="BO1173" s="30">
        <v>48.822226440000001</v>
      </c>
      <c r="BP1173" s="30">
        <v>287.8</v>
      </c>
      <c r="BQ1173" s="148"/>
      <c r="BR1173" s="148"/>
      <c r="BS1173" s="148"/>
      <c r="BT1173" s="148">
        <v>0.94200000000000006</v>
      </c>
      <c r="BU1173" s="148"/>
      <c r="BV1173" s="148">
        <v>5.7999998331069953E-2</v>
      </c>
      <c r="BW1173" s="148"/>
      <c r="BX1173" s="148">
        <v>0.30199999999999999</v>
      </c>
      <c r="BY1173" s="148">
        <v>0.44</v>
      </c>
      <c r="BZ1173" s="1"/>
      <c r="CA1173" s="1">
        <v>13254.3203125</v>
      </c>
      <c r="CB1173" s="1">
        <v>15083.49</v>
      </c>
      <c r="CC1173" s="124" t="s">
        <v>4491</v>
      </c>
      <c r="CD1173" t="s">
        <v>4635</v>
      </c>
    </row>
    <row r="1174" spans="1:82" x14ac:dyDescent="0.3">
      <c r="A1174" s="1">
        <v>880753000</v>
      </c>
      <c r="B1174" s="124" t="s">
        <v>4492</v>
      </c>
      <c r="C1174" t="s">
        <v>412</v>
      </c>
      <c r="D1174" t="s">
        <v>1661</v>
      </c>
      <c r="E1174" s="30">
        <v>77.510810852050781</v>
      </c>
      <c r="F1174" s="30">
        <v>81.209068298339844</v>
      </c>
      <c r="G1174" s="30">
        <v>81.708419799804688</v>
      </c>
      <c r="H1174" s="30">
        <v>81.518287658691406</v>
      </c>
      <c r="I1174" s="1">
        <v>54</v>
      </c>
      <c r="J1174" s="1">
        <v>6</v>
      </c>
      <c r="K1174" s="1">
        <v>8</v>
      </c>
      <c r="L1174" t="s">
        <v>3833</v>
      </c>
      <c r="M1174" t="s">
        <v>3911</v>
      </c>
      <c r="N1174" t="s">
        <v>3916</v>
      </c>
      <c r="O1174" t="s">
        <v>3921</v>
      </c>
      <c r="P1174" s="148">
        <v>0.23076923191547391</v>
      </c>
      <c r="Q1174" s="30">
        <v>46.842553080000002</v>
      </c>
      <c r="R1174" s="30"/>
      <c r="S1174" s="1">
        <v>56</v>
      </c>
      <c r="T1174" s="1">
        <v>30</v>
      </c>
      <c r="U1174" s="148">
        <v>0.53571426868438721</v>
      </c>
      <c r="V1174" s="148">
        <v>0.25806450843811041</v>
      </c>
      <c r="W1174" s="149">
        <v>48.380227150000003</v>
      </c>
      <c r="X1174" s="149"/>
      <c r="Y1174" s="1">
        <v>30</v>
      </c>
      <c r="Z1174" s="30"/>
      <c r="AA1174" s="148"/>
      <c r="AB1174" s="30"/>
      <c r="AC1174" s="30"/>
      <c r="AD1174" s="30"/>
      <c r="AE1174" s="148"/>
      <c r="AF1174" s="30"/>
      <c r="AG1174" s="30"/>
      <c r="AH1174" s="30"/>
      <c r="AI1174" s="148"/>
      <c r="AJ1174" s="30"/>
      <c r="AK1174" s="30"/>
      <c r="AL1174" s="30"/>
      <c r="AM1174" s="148"/>
      <c r="AN1174" s="30"/>
      <c r="AO1174" s="30"/>
      <c r="AP1174" s="148">
        <v>0.17307692766189581</v>
      </c>
      <c r="AQ1174" s="30">
        <v>47.950266290000002</v>
      </c>
      <c r="AR1174" s="30"/>
      <c r="AS1174" s="30">
        <v>56</v>
      </c>
      <c r="AT1174" s="30">
        <v>30</v>
      </c>
      <c r="AU1174" s="148">
        <v>0.53571426868438721</v>
      </c>
      <c r="AV1174" s="30">
        <v>81.518287658691406</v>
      </c>
      <c r="AW1174" s="148">
        <v>6.4516127109527588E-2</v>
      </c>
      <c r="AX1174" s="30">
        <v>47.996358170000001</v>
      </c>
      <c r="AY1174" s="30"/>
      <c r="AZ1174" s="30">
        <v>30</v>
      </c>
      <c r="BA1174" s="30"/>
      <c r="BB1174" s="148"/>
      <c r="BC1174" s="30"/>
      <c r="BD1174" s="30"/>
      <c r="BE1174" s="30"/>
      <c r="BF1174" s="147"/>
      <c r="BG1174" s="30"/>
      <c r="BH1174" s="30"/>
      <c r="BI1174" s="30"/>
      <c r="BJ1174" s="148"/>
      <c r="BK1174" s="30"/>
      <c r="BL1174" s="30"/>
      <c r="BM1174" s="30"/>
      <c r="BN1174" s="148"/>
      <c r="BO1174" s="30"/>
      <c r="BP1174" s="30"/>
      <c r="BQ1174" s="148"/>
      <c r="BR1174" s="148"/>
      <c r="BS1174" s="148"/>
      <c r="BT1174" s="148">
        <v>0.92600000000000005</v>
      </c>
      <c r="BU1174" s="148"/>
      <c r="BV1174" s="148">
        <v>7.4000000953674316E-2</v>
      </c>
      <c r="BW1174" s="148"/>
      <c r="BX1174" s="148">
        <v>0.111</v>
      </c>
      <c r="BY1174" s="148">
        <v>0.5</v>
      </c>
      <c r="BZ1174" s="1"/>
      <c r="CA1174" s="1">
        <v>8470.0400390625</v>
      </c>
      <c r="CB1174" s="1">
        <v>9770.9</v>
      </c>
      <c r="CC1174" s="124" t="s">
        <v>4492</v>
      </c>
      <c r="CD1174" t="s">
        <v>4633</v>
      </c>
    </row>
    <row r="1175" spans="1:82" x14ac:dyDescent="0.3">
      <c r="A1175" s="1">
        <v>880754020</v>
      </c>
      <c r="B1175" s="124" t="s">
        <v>4492</v>
      </c>
      <c r="C1175" t="s">
        <v>412</v>
      </c>
      <c r="D1175" t="s">
        <v>1662</v>
      </c>
      <c r="E1175" s="30">
        <v>96.6026611328125</v>
      </c>
      <c r="F1175" s="30">
        <v>96.158111572265625</v>
      </c>
      <c r="G1175" s="30">
        <v>92.704216003417969</v>
      </c>
      <c r="H1175" s="30">
        <v>92.881797790527344</v>
      </c>
      <c r="I1175" s="1">
        <v>82</v>
      </c>
      <c r="J1175" s="1" t="s">
        <v>4733</v>
      </c>
      <c r="K1175" s="1">
        <v>5</v>
      </c>
      <c r="L1175" t="s">
        <v>3833</v>
      </c>
      <c r="M1175" t="s">
        <v>3911</v>
      </c>
      <c r="N1175" t="s">
        <v>3916</v>
      </c>
      <c r="O1175" t="s">
        <v>3921</v>
      </c>
      <c r="P1175" s="148">
        <v>0.3333333432674408</v>
      </c>
      <c r="Q1175" s="30">
        <v>54.784055090000003</v>
      </c>
      <c r="R1175" s="30"/>
      <c r="S1175" s="1">
        <v>62</v>
      </c>
      <c r="T1175" s="1">
        <v>37</v>
      </c>
      <c r="U1175" s="148">
        <v>0.59677422046661377</v>
      </c>
      <c r="V1175" s="148">
        <v>0.34999999403953552</v>
      </c>
      <c r="W1175" s="149">
        <v>54.574250069999998</v>
      </c>
      <c r="X1175" s="149"/>
      <c r="Y1175" s="1">
        <v>37</v>
      </c>
      <c r="Z1175" s="30">
        <v>88.545738220214844</v>
      </c>
      <c r="AA1175" s="148">
        <v>0.49099999999999999</v>
      </c>
      <c r="AB1175" s="30">
        <v>51.2</v>
      </c>
      <c r="AC1175" s="30">
        <v>338.2</v>
      </c>
      <c r="AD1175" s="30">
        <v>89.532676696777344</v>
      </c>
      <c r="AE1175" s="148">
        <v>0.37799999999999989</v>
      </c>
      <c r="AF1175" s="30">
        <v>51.53</v>
      </c>
      <c r="AG1175" s="30">
        <v>305.39999999999998</v>
      </c>
      <c r="AH1175" s="30">
        <v>80.489616394042969</v>
      </c>
      <c r="AI1175" s="148">
        <v>0.40600000000000003</v>
      </c>
      <c r="AJ1175" s="30">
        <v>48.548458330000003</v>
      </c>
      <c r="AK1175" s="30">
        <v>320.3</v>
      </c>
      <c r="AL1175" s="30">
        <v>80.598167419433594</v>
      </c>
      <c r="AM1175" s="148">
        <v>0.38900000000000001</v>
      </c>
      <c r="AN1175" s="30">
        <v>48.505093649999999</v>
      </c>
      <c r="AO1175" s="30">
        <v>291.7</v>
      </c>
      <c r="AP1175" s="148">
        <v>0.27272728085517878</v>
      </c>
      <c r="AQ1175" s="30">
        <v>54.828431399999999</v>
      </c>
      <c r="AR1175" s="30"/>
      <c r="AS1175" s="30">
        <v>62</v>
      </c>
      <c r="AT1175" s="30">
        <v>37</v>
      </c>
      <c r="AU1175" s="148">
        <v>0.59677422046661377</v>
      </c>
      <c r="AV1175" s="30">
        <v>92.881797790527344</v>
      </c>
      <c r="AW1175" s="148">
        <v>0.25</v>
      </c>
      <c r="AX1175" s="30">
        <v>54.508980829999999</v>
      </c>
      <c r="AY1175" s="30"/>
      <c r="AZ1175" s="30">
        <v>37</v>
      </c>
      <c r="BA1175" s="30">
        <v>87.969718933105469</v>
      </c>
      <c r="BB1175" s="148">
        <v>0.34499999999999997</v>
      </c>
      <c r="BC1175" s="30">
        <v>51.45</v>
      </c>
      <c r="BD1175" s="30">
        <v>287.3</v>
      </c>
      <c r="BE1175" s="30">
        <v>89.661697387695313</v>
      </c>
      <c r="BF1175" s="147">
        <v>0.24299999999999999</v>
      </c>
      <c r="BG1175" s="30">
        <v>52.28</v>
      </c>
      <c r="BH1175" s="30">
        <v>264.89999999999998</v>
      </c>
      <c r="BI1175" s="30">
        <v>85.0052490234375</v>
      </c>
      <c r="BJ1175" s="148">
        <v>0.28100000000000003</v>
      </c>
      <c r="BK1175" s="30">
        <v>50.034519529999997</v>
      </c>
      <c r="BL1175" s="30">
        <v>268.8</v>
      </c>
      <c r="BM1175" s="30">
        <v>85.18658447265625</v>
      </c>
      <c r="BN1175" s="148">
        <v>0.19400000000000001</v>
      </c>
      <c r="BO1175" s="30">
        <v>50.096472839999997</v>
      </c>
      <c r="BP1175" s="30">
        <v>230.6</v>
      </c>
      <c r="BQ1175" s="148"/>
      <c r="BR1175" s="148"/>
      <c r="BS1175" s="148"/>
      <c r="BT1175" s="148">
        <v>0.96299999999999997</v>
      </c>
      <c r="BU1175" s="148"/>
      <c r="BV1175" s="148">
        <v>3.7000000476837158E-2</v>
      </c>
      <c r="BW1175" s="148"/>
      <c r="BX1175" s="148">
        <v>0.28100000000000003</v>
      </c>
      <c r="BY1175" s="148">
        <v>0.51200000000000001</v>
      </c>
      <c r="BZ1175" s="1"/>
      <c r="CA1175" s="1">
        <v>11833.83984375</v>
      </c>
      <c r="CB1175" s="1">
        <v>13224.06</v>
      </c>
      <c r="CC1175" s="124" t="s">
        <v>4492</v>
      </c>
      <c r="CD1175" t="s">
        <v>4634</v>
      </c>
    </row>
    <row r="1176" spans="1:82" x14ac:dyDescent="0.3">
      <c r="A1176" s="1">
        <v>880803000</v>
      </c>
      <c r="B1176" s="124" t="s">
        <v>4493</v>
      </c>
      <c r="C1176" t="s">
        <v>413</v>
      </c>
      <c r="D1176" t="s">
        <v>1663</v>
      </c>
      <c r="E1176" s="30">
        <v>89.7843017578125</v>
      </c>
      <c r="F1176" s="30">
        <v>91.045326232910156</v>
      </c>
      <c r="G1176" s="30">
        <v>89.397224426269531</v>
      </c>
      <c r="H1176" s="30">
        <v>90.251235961914063</v>
      </c>
      <c r="I1176" s="1">
        <v>141</v>
      </c>
      <c r="J1176" s="1">
        <v>6</v>
      </c>
      <c r="K1176" s="1">
        <v>8</v>
      </c>
      <c r="L1176" t="s">
        <v>3833</v>
      </c>
      <c r="M1176" t="s">
        <v>3911</v>
      </c>
      <c r="N1176" t="s">
        <v>3917</v>
      </c>
      <c r="O1176" t="s">
        <v>3923</v>
      </c>
      <c r="P1176" s="148">
        <v>0.50370371341705322</v>
      </c>
      <c r="Q1176" s="30">
        <v>51.94786904</v>
      </c>
      <c r="R1176" s="30">
        <v>352.59259033203131</v>
      </c>
      <c r="S1176" s="1">
        <v>253</v>
      </c>
      <c r="T1176" s="1">
        <v>142</v>
      </c>
      <c r="U1176" s="148">
        <v>0.56126481294631958</v>
      </c>
      <c r="V1176" s="148">
        <v>0.42028984427452087</v>
      </c>
      <c r="W1176" s="149">
        <v>52.455805759999997</v>
      </c>
      <c r="X1176" s="149">
        <v>324.6376953125</v>
      </c>
      <c r="Y1176" s="1">
        <v>142</v>
      </c>
      <c r="Z1176" s="30">
        <v>91.566658020019531</v>
      </c>
      <c r="AA1176" s="148">
        <v>0.35699999999999998</v>
      </c>
      <c r="AB1176" s="30">
        <v>52.2</v>
      </c>
      <c r="AC1176" s="30">
        <v>319.10000000000002</v>
      </c>
      <c r="AD1176" s="30">
        <v>89.768287658691406</v>
      </c>
      <c r="AE1176" s="148">
        <v>0.24299999999999999</v>
      </c>
      <c r="AF1176" s="30">
        <v>51.61</v>
      </c>
      <c r="AG1176" s="30">
        <v>284.3</v>
      </c>
      <c r="AH1176" s="30">
        <v>83.189842224121094</v>
      </c>
      <c r="AI1176" s="148">
        <v>0.36</v>
      </c>
      <c r="AJ1176" s="30">
        <v>49.442812150000002</v>
      </c>
      <c r="AK1176" s="30">
        <v>291</v>
      </c>
      <c r="AL1176" s="30">
        <v>82.09246826171875</v>
      </c>
      <c r="AM1176" s="148">
        <v>0.30099999999999999</v>
      </c>
      <c r="AN1176" s="30">
        <v>49.013602579999997</v>
      </c>
      <c r="AO1176" s="30">
        <v>265.8</v>
      </c>
      <c r="AP1176" s="148">
        <v>0.45185184478759771</v>
      </c>
      <c r="AQ1176" s="30">
        <v>52.759821940000002</v>
      </c>
      <c r="AR1176" s="30">
        <v>321.48147583007813</v>
      </c>
      <c r="AS1176" s="30">
        <v>253</v>
      </c>
      <c r="AT1176" s="30">
        <v>142</v>
      </c>
      <c r="AU1176" s="148">
        <v>0.56126481294631958</v>
      </c>
      <c r="AV1176" s="30">
        <v>90.251235961914063</v>
      </c>
      <c r="AW1176" s="148">
        <v>0.40579709410667419</v>
      </c>
      <c r="AX1176" s="30">
        <v>53.001361920000001</v>
      </c>
      <c r="AY1176" s="30">
        <v>301.44927978515631</v>
      </c>
      <c r="AZ1176" s="30">
        <v>142</v>
      </c>
      <c r="BA1176" s="30">
        <v>94.83612060546875</v>
      </c>
      <c r="BB1176" s="148">
        <v>0.36499999999999999</v>
      </c>
      <c r="BC1176" s="30">
        <v>54.78</v>
      </c>
      <c r="BD1176" s="30">
        <v>309.60000000000002</v>
      </c>
      <c r="BE1176" s="30">
        <v>93.881401062011719</v>
      </c>
      <c r="BF1176" s="147">
        <v>0.25700000000000001</v>
      </c>
      <c r="BG1176" s="30">
        <v>54.36</v>
      </c>
      <c r="BH1176" s="30">
        <v>262.89999999999998</v>
      </c>
      <c r="BI1176" s="30">
        <v>87.865318298339844</v>
      </c>
      <c r="BJ1176" s="148">
        <v>0.33300000000000002</v>
      </c>
      <c r="BK1176" s="30">
        <v>51.427723389999997</v>
      </c>
      <c r="BL1176" s="30">
        <v>299.10000000000002</v>
      </c>
      <c r="BM1176" s="30">
        <v>88.277236938476563</v>
      </c>
      <c r="BN1176" s="148">
        <v>0.28799999999999998</v>
      </c>
      <c r="BO1176" s="30">
        <v>51.636773210000001</v>
      </c>
      <c r="BP1176" s="30">
        <v>275.3</v>
      </c>
      <c r="BQ1176" s="148"/>
      <c r="BR1176" s="148"/>
      <c r="BS1176" s="148"/>
      <c r="BT1176" s="148">
        <v>0.95000000000000007</v>
      </c>
      <c r="BU1176" s="148"/>
      <c r="BV1176" s="148">
        <v>5.000000074505806E-2</v>
      </c>
      <c r="BW1176" s="148"/>
      <c r="BX1176" s="148">
        <v>0.128</v>
      </c>
      <c r="BY1176" s="148">
        <v>0.436</v>
      </c>
      <c r="BZ1176" s="1"/>
      <c r="CA1176" s="1">
        <v>12349.849609375</v>
      </c>
      <c r="CB1176" s="1">
        <v>13562.91</v>
      </c>
      <c r="CC1176" s="124" t="s">
        <v>4493</v>
      </c>
      <c r="CD1176" t="s">
        <v>4633</v>
      </c>
    </row>
    <row r="1177" spans="1:82" x14ac:dyDescent="0.3">
      <c r="A1177" s="1">
        <v>880804020</v>
      </c>
      <c r="B1177" s="124" t="s">
        <v>4493</v>
      </c>
      <c r="C1177" t="s">
        <v>413</v>
      </c>
      <c r="D1177" t="s">
        <v>1664</v>
      </c>
      <c r="E1177" s="30">
        <v>92.328338623046875</v>
      </c>
      <c r="F1177" s="30">
        <v>93.551322937011719</v>
      </c>
      <c r="G1177" s="30">
        <v>90.912788391113281</v>
      </c>
      <c r="H1177" s="30">
        <v>91.587539672851563</v>
      </c>
      <c r="I1177" s="1">
        <v>253</v>
      </c>
      <c r="J1177" s="1" t="s">
        <v>4733</v>
      </c>
      <c r="K1177" s="1">
        <v>5</v>
      </c>
      <c r="L1177" t="s">
        <v>3833</v>
      </c>
      <c r="M1177" t="s">
        <v>3911</v>
      </c>
      <c r="N1177" t="s">
        <v>3917</v>
      </c>
      <c r="O1177" t="s">
        <v>3923</v>
      </c>
      <c r="P1177" s="148">
        <v>0.45161288976669312</v>
      </c>
      <c r="Q1177" s="30">
        <v>53.006096249999999</v>
      </c>
      <c r="R1177" s="30">
        <v>323.3870849609375</v>
      </c>
      <c r="S1177" s="1">
        <v>130</v>
      </c>
      <c r="T1177" s="1">
        <v>85</v>
      </c>
      <c r="U1177" s="148">
        <v>0.6538461446762085</v>
      </c>
      <c r="V1177" s="148">
        <v>0.38823530077934271</v>
      </c>
      <c r="W1177" s="149">
        <v>53.494147820000002</v>
      </c>
      <c r="X1177" s="149">
        <v>307.058837890625</v>
      </c>
      <c r="Y1177" s="1">
        <v>85</v>
      </c>
      <c r="Z1177" s="30">
        <v>88.545738220214844</v>
      </c>
      <c r="AA1177" s="148">
        <v>0.53700000000000003</v>
      </c>
      <c r="AB1177" s="30">
        <v>51.2</v>
      </c>
      <c r="AC1177" s="30">
        <v>351.5</v>
      </c>
      <c r="AD1177" s="30">
        <v>88.619667053222656</v>
      </c>
      <c r="AE1177" s="148">
        <v>0.441</v>
      </c>
      <c r="AF1177" s="30">
        <v>51.22</v>
      </c>
      <c r="AG1177" s="30">
        <v>331.2</v>
      </c>
      <c r="AH1177" s="30">
        <v>80.392341613769531</v>
      </c>
      <c r="AI1177" s="148">
        <v>0.49199999999999999</v>
      </c>
      <c r="AJ1177" s="30">
        <v>48.51624194</v>
      </c>
      <c r="AK1177" s="30">
        <v>340.2</v>
      </c>
      <c r="AL1177" s="30">
        <v>80.057731628417969</v>
      </c>
      <c r="AM1177" s="148">
        <v>0.42</v>
      </c>
      <c r="AN1177" s="30">
        <v>48.321184209999998</v>
      </c>
      <c r="AO1177" s="30">
        <v>313.60000000000002</v>
      </c>
      <c r="AP1177" s="148">
        <v>0.45967742800712591</v>
      </c>
      <c r="AQ1177" s="30">
        <v>53.707844459999997</v>
      </c>
      <c r="AR1177" s="30">
        <v>316.1290283203125</v>
      </c>
      <c r="AS1177" s="30">
        <v>130</v>
      </c>
      <c r="AT1177" s="30">
        <v>85</v>
      </c>
      <c r="AU1177" s="148">
        <v>0.6538461446762085</v>
      </c>
      <c r="AV1177" s="30">
        <v>91.587539672851563</v>
      </c>
      <c r="AW1177" s="148">
        <v>0.364705890417099</v>
      </c>
      <c r="AX1177" s="30">
        <v>53.76721938</v>
      </c>
      <c r="AY1177" s="30">
        <v>290.58822631835938</v>
      </c>
      <c r="AZ1177" s="30">
        <v>85</v>
      </c>
      <c r="BA1177" s="30">
        <v>83.722030639648438</v>
      </c>
      <c r="BB1177" s="148">
        <v>0.42599999999999999</v>
      </c>
      <c r="BC1177" s="30">
        <v>49.39</v>
      </c>
      <c r="BD1177" s="30">
        <v>322.10000000000002</v>
      </c>
      <c r="BE1177" s="30">
        <v>84.468208312988281</v>
      </c>
      <c r="BF1177" s="147">
        <v>0.312</v>
      </c>
      <c r="BG1177" s="30">
        <v>49.72</v>
      </c>
      <c r="BH1177" s="30">
        <v>296.8</v>
      </c>
      <c r="BI1177" s="30">
        <v>78.564002990722656</v>
      </c>
      <c r="BJ1177" s="148">
        <v>0.40899999999999997</v>
      </c>
      <c r="BK1177" s="30">
        <v>46.896847649999998</v>
      </c>
      <c r="BL1177" s="30">
        <v>308.3</v>
      </c>
      <c r="BM1177" s="30">
        <v>80.254341125488281</v>
      </c>
      <c r="BN1177" s="148">
        <v>0.29599999999999999</v>
      </c>
      <c r="BO1177" s="30">
        <v>47.638374030000001</v>
      </c>
      <c r="BP1177" s="30">
        <v>277.8</v>
      </c>
      <c r="BQ1177" s="148"/>
      <c r="BR1177" s="148">
        <v>2.4E-2</v>
      </c>
      <c r="BS1177" s="148"/>
      <c r="BT1177" s="148">
        <v>0.91700000000000004</v>
      </c>
      <c r="BU1177" s="148">
        <v>4.2999999999999997E-2</v>
      </c>
      <c r="BV1177" s="148">
        <v>1.6000000759959221E-2</v>
      </c>
      <c r="BW1177" s="148"/>
      <c r="BX1177" s="148">
        <v>0.17399999999999999</v>
      </c>
      <c r="BY1177" s="148">
        <v>0.624</v>
      </c>
      <c r="BZ1177" s="1"/>
      <c r="CA1177" s="1">
        <v>12600.8095703125</v>
      </c>
      <c r="CB1177" s="1">
        <v>14031.96</v>
      </c>
      <c r="CC1177" s="124" t="s">
        <v>4493</v>
      </c>
      <c r="CD1177" t="s">
        <v>4634</v>
      </c>
    </row>
    <row r="1178" spans="1:82" x14ac:dyDescent="0.3">
      <c r="A1178" s="1">
        <v>880813000</v>
      </c>
      <c r="B1178" s="124" t="s">
        <v>4494</v>
      </c>
      <c r="C1178" t="s">
        <v>414</v>
      </c>
      <c r="D1178" t="s">
        <v>1665</v>
      </c>
      <c r="E1178" s="30">
        <v>86.397453308105469</v>
      </c>
      <c r="F1178" s="30">
        <v>86.815338134765625</v>
      </c>
      <c r="G1178" s="30">
        <v>89.779251098632813</v>
      </c>
      <c r="H1178" s="30">
        <v>88.074592590332031</v>
      </c>
      <c r="I1178" s="1">
        <v>467</v>
      </c>
      <c r="J1178" s="1">
        <v>6</v>
      </c>
      <c r="K1178" s="1">
        <v>8</v>
      </c>
      <c r="L1178" t="s">
        <v>3833</v>
      </c>
      <c r="M1178" t="s">
        <v>3911</v>
      </c>
      <c r="N1178" t="s">
        <v>3917</v>
      </c>
      <c r="O1178" t="s">
        <v>3923</v>
      </c>
      <c r="P1178" s="148">
        <v>0.36046510934829712</v>
      </c>
      <c r="Q1178" s="30">
        <v>50.539066419999997</v>
      </c>
      <c r="R1178" s="30">
        <v>314.88372802734381</v>
      </c>
      <c r="S1178" s="1">
        <v>922</v>
      </c>
      <c r="T1178" s="1">
        <v>526</v>
      </c>
      <c r="U1178" s="148">
        <v>0.57049894332885742</v>
      </c>
      <c r="V1178" s="148">
        <v>0.2237442880868912</v>
      </c>
      <c r="W1178" s="149">
        <v>50.703142020000001</v>
      </c>
      <c r="X1178" s="149">
        <v>274.42922973632813</v>
      </c>
      <c r="Y1178" s="1">
        <v>526</v>
      </c>
      <c r="Z1178" s="30">
        <v>85.222724914550781</v>
      </c>
      <c r="AA1178" s="148">
        <v>0.36899999999999999</v>
      </c>
      <c r="AB1178" s="30">
        <v>50.1</v>
      </c>
      <c r="AC1178" s="30">
        <v>317.3</v>
      </c>
      <c r="AD1178" s="30">
        <v>86.23406982421875</v>
      </c>
      <c r="AE1178" s="148">
        <v>0.28799999999999998</v>
      </c>
      <c r="AF1178" s="30">
        <v>50.41</v>
      </c>
      <c r="AG1178" s="30">
        <v>288.3</v>
      </c>
      <c r="AH1178" s="30">
        <v>84.05078125</v>
      </c>
      <c r="AI1178" s="148">
        <v>0.40200000000000002</v>
      </c>
      <c r="AJ1178" s="30">
        <v>49.727967530000001</v>
      </c>
      <c r="AK1178" s="30">
        <v>321.7</v>
      </c>
      <c r="AL1178" s="30">
        <v>85.113113403320313</v>
      </c>
      <c r="AM1178" s="148">
        <v>0.312</v>
      </c>
      <c r="AN1178" s="30">
        <v>50.041522090000001</v>
      </c>
      <c r="AO1178" s="30">
        <v>295.10000000000002</v>
      </c>
      <c r="AP1178" s="148">
        <v>0.39393940567970281</v>
      </c>
      <c r="AQ1178" s="30">
        <v>52.998789180000003</v>
      </c>
      <c r="AR1178" s="30">
        <v>304.42889404296881</v>
      </c>
      <c r="AS1178" s="30">
        <v>921</v>
      </c>
      <c r="AT1178" s="30">
        <v>525</v>
      </c>
      <c r="AU1178" s="148">
        <v>0.57049894332885742</v>
      </c>
      <c r="AV1178" s="30">
        <v>88.074592590332031</v>
      </c>
      <c r="AW1178" s="148">
        <v>0.2385321110486984</v>
      </c>
      <c r="AX1178" s="30">
        <v>51.753889860000001</v>
      </c>
      <c r="AY1178" s="30">
        <v>255.96330261230469</v>
      </c>
      <c r="AZ1178" s="30">
        <v>525</v>
      </c>
      <c r="BA1178" s="30">
        <v>85.433479309082031</v>
      </c>
      <c r="BB1178" s="148">
        <v>0.30299999999999999</v>
      </c>
      <c r="BC1178" s="30">
        <v>50.22</v>
      </c>
      <c r="BD1178" s="30">
        <v>278.7</v>
      </c>
      <c r="BE1178" s="30">
        <v>85.299980163574219</v>
      </c>
      <c r="BF1178" s="147">
        <v>0.22500000000000001</v>
      </c>
      <c r="BG1178" s="30">
        <v>50.13</v>
      </c>
      <c r="BH1178" s="30">
        <v>241.3</v>
      </c>
      <c r="BI1178" s="30">
        <v>85.375282287597656</v>
      </c>
      <c r="BJ1178" s="148">
        <v>0.308</v>
      </c>
      <c r="BK1178" s="30">
        <v>50.214770520000002</v>
      </c>
      <c r="BL1178" s="30">
        <v>278.39999999999998</v>
      </c>
      <c r="BM1178" s="30">
        <v>85.611404418945313</v>
      </c>
      <c r="BN1178" s="148">
        <v>0.21199999999999999</v>
      </c>
      <c r="BO1178" s="30">
        <v>50.308192239999997</v>
      </c>
      <c r="BP1178" s="30">
        <v>245</v>
      </c>
      <c r="BQ1178" s="148">
        <v>4.1000000000000002E-2</v>
      </c>
      <c r="BR1178" s="148">
        <v>3.9E-2</v>
      </c>
      <c r="BS1178" s="148"/>
      <c r="BT1178" s="148">
        <v>0.80100000000000005</v>
      </c>
      <c r="BU1178" s="148">
        <v>0.11600000000000001</v>
      </c>
      <c r="BV1178" s="148">
        <v>4.0000001899898052E-3</v>
      </c>
      <c r="BW1178" s="148"/>
      <c r="BX1178" s="148">
        <v>0.14299999999999999</v>
      </c>
      <c r="BY1178" s="148">
        <v>0.47199999999999998</v>
      </c>
      <c r="BZ1178" s="1"/>
      <c r="CA1178" s="1">
        <v>9570.7099609375</v>
      </c>
      <c r="CB1178" s="1">
        <v>11395.33</v>
      </c>
      <c r="CC1178" s="124" t="s">
        <v>4494</v>
      </c>
      <c r="CD1178" t="s">
        <v>4633</v>
      </c>
    </row>
    <row r="1179" spans="1:82" x14ac:dyDescent="0.3">
      <c r="A1179" s="1">
        <v>880814020</v>
      </c>
      <c r="B1179" s="124" t="s">
        <v>4494</v>
      </c>
      <c r="C1179" t="s">
        <v>414</v>
      </c>
      <c r="D1179" t="s">
        <v>1666</v>
      </c>
      <c r="E1179" s="30">
        <v>78.784225463867188</v>
      </c>
      <c r="F1179" s="30">
        <v>79.4942626953125</v>
      </c>
      <c r="G1179" s="30">
        <v>84.165519714355469</v>
      </c>
      <c r="H1179" s="30">
        <v>83.950828552246094</v>
      </c>
      <c r="I1179" s="1">
        <v>456</v>
      </c>
      <c r="J1179" s="1">
        <v>3</v>
      </c>
      <c r="K1179" s="1">
        <v>5</v>
      </c>
      <c r="L1179" t="s">
        <v>3833</v>
      </c>
      <c r="M1179" t="s">
        <v>3911</v>
      </c>
      <c r="N1179" t="s">
        <v>3917</v>
      </c>
      <c r="O1179" t="s">
        <v>3923</v>
      </c>
      <c r="P1179" s="148">
        <v>0.28282827138900762</v>
      </c>
      <c r="Q1179" s="30">
        <v>47.372245749999998</v>
      </c>
      <c r="R1179" s="30">
        <v>290.15151977539063</v>
      </c>
      <c r="S1179" s="1">
        <v>466</v>
      </c>
      <c r="T1179" s="1">
        <v>295</v>
      </c>
      <c r="U1179" s="148">
        <v>0.63304722309112549</v>
      </c>
      <c r="V1179" s="148">
        <v>0.17599999904632571</v>
      </c>
      <c r="W1179" s="149">
        <v>47.66970895</v>
      </c>
      <c r="X1179" s="149">
        <v>260.79998779296881</v>
      </c>
      <c r="Y1179" s="1">
        <v>295</v>
      </c>
      <c r="Z1179" s="30">
        <v>79.482986450195313</v>
      </c>
      <c r="AA1179" s="148">
        <v>0.39500000000000002</v>
      </c>
      <c r="AB1179" s="30">
        <v>48.2</v>
      </c>
      <c r="AC1179" s="30">
        <v>316.8</v>
      </c>
      <c r="AD1179" s="30">
        <v>77.516326904296875</v>
      </c>
      <c r="AE1179" s="148">
        <v>0.312</v>
      </c>
      <c r="AF1179" s="30">
        <v>47.45</v>
      </c>
      <c r="AG1179" s="30">
        <v>291.89999999999998</v>
      </c>
      <c r="AH1179" s="30">
        <v>78.869659423828125</v>
      </c>
      <c r="AI1179" s="148">
        <v>0.42899999999999999</v>
      </c>
      <c r="AJ1179" s="30">
        <v>48.011906789999998</v>
      </c>
      <c r="AK1179" s="30">
        <v>322.5</v>
      </c>
      <c r="AL1179" s="30">
        <v>77.107467651367188</v>
      </c>
      <c r="AM1179" s="148">
        <v>0.34799999999999998</v>
      </c>
      <c r="AN1179" s="30">
        <v>47.317215400000002</v>
      </c>
      <c r="AO1179" s="30">
        <v>297.5</v>
      </c>
      <c r="AP1179" s="148">
        <v>0.28354430198669428</v>
      </c>
      <c r="AQ1179" s="30">
        <v>49.487248340000001</v>
      </c>
      <c r="AR1179" s="30">
        <v>265.56961059570313</v>
      </c>
      <c r="AS1179" s="30">
        <v>463</v>
      </c>
      <c r="AT1179" s="30">
        <v>292</v>
      </c>
      <c r="AU1179" s="148">
        <v>0.63304722309112549</v>
      </c>
      <c r="AV1179" s="30">
        <v>83.950828552246094</v>
      </c>
      <c r="AW1179" s="148">
        <v>0.1686746925115585</v>
      </c>
      <c r="AX1179" s="30">
        <v>49.390492119999998</v>
      </c>
      <c r="AY1179" s="30">
        <v>225.30120849609381</v>
      </c>
      <c r="AZ1179" s="30">
        <v>292</v>
      </c>
      <c r="BA1179" s="30">
        <v>82.010589599609375</v>
      </c>
      <c r="BB1179" s="148">
        <v>0.34799999999999998</v>
      </c>
      <c r="BC1179" s="30">
        <v>48.56</v>
      </c>
      <c r="BD1179" s="30">
        <v>275.10000000000002</v>
      </c>
      <c r="BE1179" s="30">
        <v>82.277214050292969</v>
      </c>
      <c r="BF1179" s="147">
        <v>0.248</v>
      </c>
      <c r="BG1179" s="30">
        <v>48.64</v>
      </c>
      <c r="BH1179" s="30">
        <v>242.5</v>
      </c>
      <c r="BI1179" s="30">
        <v>79.455596923828125</v>
      </c>
      <c r="BJ1179" s="148">
        <v>0.33100000000000002</v>
      </c>
      <c r="BK1179" s="30">
        <v>47.331161899999998</v>
      </c>
      <c r="BL1179" s="30">
        <v>279.8</v>
      </c>
      <c r="BM1179" s="30">
        <v>80.399024963378906</v>
      </c>
      <c r="BN1179" s="148">
        <v>0.253</v>
      </c>
      <c r="BO1179" s="30">
        <v>47.71047987</v>
      </c>
      <c r="BP1179" s="30">
        <v>251.9</v>
      </c>
      <c r="BQ1179" s="148">
        <v>5.5E-2</v>
      </c>
      <c r="BR1179" s="148">
        <v>2.5999999999999999E-2</v>
      </c>
      <c r="BS1179" s="148"/>
      <c r="BT1179" s="148">
        <v>0.78500000000000003</v>
      </c>
      <c r="BU1179" s="148">
        <v>0.125</v>
      </c>
      <c r="BV1179" s="148">
        <v>8.999999612569809E-3</v>
      </c>
      <c r="BW1179" s="148"/>
      <c r="BX1179" s="148">
        <v>0.182</v>
      </c>
      <c r="BY1179" s="148">
        <v>0.55200000000000005</v>
      </c>
      <c r="BZ1179" s="1"/>
      <c r="CA1179" s="1">
        <v>7886.169921875</v>
      </c>
      <c r="CB1179" s="1">
        <v>9767.19</v>
      </c>
      <c r="CC1179" s="124" t="s">
        <v>4494</v>
      </c>
      <c r="CD1179" t="s">
        <v>4634</v>
      </c>
    </row>
    <row r="1180" spans="1:82" x14ac:dyDescent="0.3">
      <c r="A1180" s="1">
        <v>890803000</v>
      </c>
      <c r="B1180" s="124" t="s">
        <v>4495</v>
      </c>
      <c r="C1180" t="s">
        <v>415</v>
      </c>
      <c r="D1180" t="s">
        <v>1667</v>
      </c>
      <c r="E1180" s="30">
        <v>84.360084533691406</v>
      </c>
      <c r="F1180" s="30">
        <v>80.019302368164063</v>
      </c>
      <c r="G1180" s="30">
        <v>85.667884826660156</v>
      </c>
      <c r="H1180" s="30">
        <v>83.161384582519531</v>
      </c>
      <c r="I1180" s="1">
        <v>359</v>
      </c>
      <c r="J1180" s="1">
        <v>5</v>
      </c>
      <c r="K1180" s="1">
        <v>8</v>
      </c>
      <c r="L1180" t="s">
        <v>3849</v>
      </c>
      <c r="M1180" t="s">
        <v>3908</v>
      </c>
      <c r="N1180" t="s">
        <v>3917</v>
      </c>
      <c r="O1180" t="s">
        <v>3921</v>
      </c>
      <c r="P1180" s="148">
        <v>0.54302668571472168</v>
      </c>
      <c r="Q1180" s="30">
        <v>49.691596009999998</v>
      </c>
      <c r="R1180" s="30">
        <v>359.94064331054688</v>
      </c>
      <c r="S1180" s="1">
        <v>656</v>
      </c>
      <c r="T1180" s="1">
        <v>180</v>
      </c>
      <c r="U1180" s="148">
        <v>0.27439025044441218</v>
      </c>
      <c r="V1180" s="148">
        <v>0.36082473397254938</v>
      </c>
      <c r="W1180" s="149">
        <v>47.88725487</v>
      </c>
      <c r="X1180" s="149">
        <v>298.96908569335938</v>
      </c>
      <c r="Y1180" s="1">
        <v>180</v>
      </c>
      <c r="Z1180" s="30">
        <v>85.222724914550781</v>
      </c>
      <c r="AA1180" s="148">
        <v>0.53400000000000003</v>
      </c>
      <c r="AB1180" s="30">
        <v>50.1</v>
      </c>
      <c r="AC1180" s="30">
        <v>357</v>
      </c>
      <c r="AD1180" s="30">
        <v>84.643669128417969</v>
      </c>
      <c r="AE1180" s="148">
        <v>0.39100000000000001</v>
      </c>
      <c r="AF1180" s="30">
        <v>49.87</v>
      </c>
      <c r="AG1180" s="30">
        <v>314.10000000000002</v>
      </c>
      <c r="AH1180" s="30">
        <v>86.033477783203125</v>
      </c>
      <c r="AI1180" s="148">
        <v>0.58700000000000008</v>
      </c>
      <c r="AJ1180" s="30">
        <v>50.384663719999999</v>
      </c>
      <c r="AK1180" s="30">
        <v>369.8</v>
      </c>
      <c r="AL1180" s="30">
        <v>87.752593994140625</v>
      </c>
      <c r="AM1180" s="148">
        <v>0.45400000000000001</v>
      </c>
      <c r="AN1180" s="30">
        <v>50.939733429999997</v>
      </c>
      <c r="AO1180" s="30">
        <v>335.3</v>
      </c>
      <c r="AP1180" s="148">
        <v>0.43323442339897161</v>
      </c>
      <c r="AQ1180" s="30">
        <v>50.427018879999999</v>
      </c>
      <c r="AR1180" s="30">
        <v>329.37686157226563</v>
      </c>
      <c r="AS1180" s="30">
        <v>655</v>
      </c>
      <c r="AT1180" s="30">
        <v>179</v>
      </c>
      <c r="AU1180" s="148">
        <v>0.27439025044441218</v>
      </c>
      <c r="AV1180" s="30">
        <v>83.161384582519531</v>
      </c>
      <c r="AW1180" s="148">
        <v>0.2680412232875824</v>
      </c>
      <c r="AX1180" s="30">
        <v>48.938048360000003</v>
      </c>
      <c r="AY1180" s="30">
        <v>262.8865966796875</v>
      </c>
      <c r="AZ1180" s="30">
        <v>179</v>
      </c>
      <c r="BA1180" s="30">
        <v>86.010833740234375</v>
      </c>
      <c r="BB1180" s="148">
        <v>0.57499999999999996</v>
      </c>
      <c r="BC1180" s="30">
        <v>50.5</v>
      </c>
      <c r="BD1180" s="30">
        <v>362.7</v>
      </c>
      <c r="BE1180" s="30">
        <v>83.859603881835938</v>
      </c>
      <c r="BF1180" s="147">
        <v>0.36299999999999999</v>
      </c>
      <c r="BG1180" s="30">
        <v>49.42</v>
      </c>
      <c r="BH1180" s="30">
        <v>302.2</v>
      </c>
      <c r="BI1180" s="30">
        <v>86.546005249023438</v>
      </c>
      <c r="BJ1180" s="148">
        <v>0.54799999999999993</v>
      </c>
      <c r="BK1180" s="30">
        <v>50.785056760000003</v>
      </c>
      <c r="BL1180" s="30">
        <v>354.3</v>
      </c>
      <c r="BM1180" s="30">
        <v>85.647415161132813</v>
      </c>
      <c r="BN1180" s="148">
        <v>0.38700000000000001</v>
      </c>
      <c r="BO1180" s="30">
        <v>50.326140250000002</v>
      </c>
      <c r="BP1180" s="30">
        <v>309.2</v>
      </c>
      <c r="BQ1180" s="148"/>
      <c r="BR1180" s="148">
        <v>2.5000000000000001E-2</v>
      </c>
      <c r="BS1180" s="148"/>
      <c r="BT1180" s="148">
        <v>0.95500000000000007</v>
      </c>
      <c r="BU1180" s="148"/>
      <c r="BV1180" s="148">
        <v>1.8999999389052391E-2</v>
      </c>
      <c r="BW1180" s="148"/>
      <c r="BX1180" s="148">
        <v>8.1000000000000003E-2</v>
      </c>
      <c r="BY1180" s="148">
        <v>0.222</v>
      </c>
      <c r="BZ1180" s="1"/>
      <c r="CA1180" s="1">
        <v>8143.68994140625</v>
      </c>
      <c r="CB1180" s="1">
        <v>8828.44</v>
      </c>
      <c r="CC1180" s="124" t="s">
        <v>4495</v>
      </c>
      <c r="CD1180" t="s">
        <v>4635</v>
      </c>
    </row>
    <row r="1181" spans="1:82" x14ac:dyDescent="0.3">
      <c r="A1181" s="1">
        <v>890804040</v>
      </c>
      <c r="B1181" s="124" t="s">
        <v>4495</v>
      </c>
      <c r="C1181" t="s">
        <v>415</v>
      </c>
      <c r="D1181" t="s">
        <v>579</v>
      </c>
      <c r="E1181" s="30">
        <v>82.794677734375</v>
      </c>
      <c r="F1181" s="30">
        <v>79.390342712402344</v>
      </c>
      <c r="G1181" s="30">
        <v>78.541435241699219</v>
      </c>
      <c r="H1181" s="30">
        <v>75.437461853027344</v>
      </c>
      <c r="I1181" s="1">
        <v>397</v>
      </c>
      <c r="J1181" s="1" t="s">
        <v>4733</v>
      </c>
      <c r="K1181" s="1">
        <v>4</v>
      </c>
      <c r="L1181" t="s">
        <v>3849</v>
      </c>
      <c r="M1181" t="s">
        <v>3908</v>
      </c>
      <c r="N1181" t="s">
        <v>3917</v>
      </c>
      <c r="O1181" t="s">
        <v>3921</v>
      </c>
      <c r="P1181" s="148">
        <v>0.56462585926055908</v>
      </c>
      <c r="Q1181" s="30">
        <v>49.040446009999997</v>
      </c>
      <c r="R1181" s="30">
        <v>362.58502197265631</v>
      </c>
      <c r="S1181" s="1">
        <v>79</v>
      </c>
      <c r="T1181" s="1">
        <v>33</v>
      </c>
      <c r="U1181" s="148">
        <v>0.41772150993347168</v>
      </c>
      <c r="V1181" s="148">
        <v>0.3404255211353302</v>
      </c>
      <c r="W1181" s="149">
        <v>47.626650490000003</v>
      </c>
      <c r="X1181" s="149"/>
      <c r="Y1181" s="1">
        <v>33</v>
      </c>
      <c r="Z1181" s="30">
        <v>85.222724914550781</v>
      </c>
      <c r="AA1181" s="148">
        <v>0.45</v>
      </c>
      <c r="AB1181" s="30">
        <v>50.1</v>
      </c>
      <c r="AC1181" s="30">
        <v>330.6</v>
      </c>
      <c r="AD1181" s="30">
        <v>86.116264343261719</v>
      </c>
      <c r="AE1181" s="148">
        <v>0.29499999999999998</v>
      </c>
      <c r="AF1181" s="30">
        <v>50.37</v>
      </c>
      <c r="AG1181" s="30">
        <v>282</v>
      </c>
      <c r="AH1181" s="30">
        <v>85.958724975585938</v>
      </c>
      <c r="AI1181" s="148">
        <v>0.60099999999999998</v>
      </c>
      <c r="AJ1181" s="30">
        <v>50.359903160000002</v>
      </c>
      <c r="AK1181" s="30">
        <v>368.9</v>
      </c>
      <c r="AL1181" s="30">
        <v>89.900154113769531</v>
      </c>
      <c r="AM1181" s="148">
        <v>0.50900000000000001</v>
      </c>
      <c r="AN1181" s="30">
        <v>51.670545869999998</v>
      </c>
      <c r="AO1181" s="30">
        <v>343.4</v>
      </c>
      <c r="AP1181" s="148">
        <v>0.56164383888244629</v>
      </c>
      <c r="AQ1181" s="30">
        <v>45.96923486</v>
      </c>
      <c r="AR1181" s="30">
        <v>359.58905029296881</v>
      </c>
      <c r="AS1181" s="30">
        <v>80</v>
      </c>
      <c r="AT1181" s="30">
        <v>34</v>
      </c>
      <c r="AU1181" s="148">
        <v>0.41772150993347168</v>
      </c>
      <c r="AV1181" s="30">
        <v>75.437461853027344</v>
      </c>
      <c r="AW1181" s="148">
        <v>0.3404255211353302</v>
      </c>
      <c r="AX1181" s="30">
        <v>44.511334380000001</v>
      </c>
      <c r="AY1181" s="30">
        <v>295.74468994140631</v>
      </c>
      <c r="AZ1181" s="30">
        <v>34</v>
      </c>
      <c r="BA1181" s="30">
        <v>81.577568054199219</v>
      </c>
      <c r="BB1181" s="148">
        <v>0.5</v>
      </c>
      <c r="BC1181" s="30">
        <v>48.35</v>
      </c>
      <c r="BD1181" s="30">
        <v>339.4</v>
      </c>
      <c r="BE1181" s="30">
        <v>82.784385681152344</v>
      </c>
      <c r="BF1181" s="147">
        <v>0.36099999999999999</v>
      </c>
      <c r="BG1181" s="30">
        <v>48.89</v>
      </c>
      <c r="BH1181" s="30">
        <v>283.60000000000002</v>
      </c>
      <c r="BI1181" s="30">
        <v>82.398460388183594</v>
      </c>
      <c r="BJ1181" s="148">
        <v>0.56100000000000005</v>
      </c>
      <c r="BK1181" s="30">
        <v>48.76469488</v>
      </c>
      <c r="BL1181" s="30">
        <v>361.5</v>
      </c>
      <c r="BM1181" s="30">
        <v>83.909629821777344</v>
      </c>
      <c r="BN1181" s="148">
        <v>0.47199999999999998</v>
      </c>
      <c r="BO1181" s="30">
        <v>49.460074290000001</v>
      </c>
      <c r="BP1181" s="30">
        <v>341.5</v>
      </c>
      <c r="BQ1181" s="148"/>
      <c r="BR1181" s="148">
        <v>1.7999999999999999E-2</v>
      </c>
      <c r="BS1181" s="148"/>
      <c r="BT1181" s="148">
        <v>0.96499999999999997</v>
      </c>
      <c r="BU1181" s="148"/>
      <c r="BV1181" s="148">
        <v>1.7999999225139621E-2</v>
      </c>
      <c r="BW1181" s="148"/>
      <c r="BX1181" s="148">
        <v>0.129</v>
      </c>
      <c r="BY1181" s="148">
        <v>0.28199999999999997</v>
      </c>
      <c r="BZ1181" s="1"/>
      <c r="CA1181" s="1">
        <v>7451.64990234375</v>
      </c>
      <c r="CB1181" s="1">
        <v>8464.2199999999993</v>
      </c>
      <c r="CC1181" s="124" t="s">
        <v>4495</v>
      </c>
      <c r="CD1181" t="s">
        <v>4634</v>
      </c>
    </row>
    <row r="1182" spans="1:82" x14ac:dyDescent="0.3">
      <c r="A1182" s="1">
        <v>890871050</v>
      </c>
      <c r="B1182" s="124" t="s">
        <v>4496</v>
      </c>
      <c r="C1182" t="s">
        <v>416</v>
      </c>
      <c r="D1182" t="s">
        <v>1668</v>
      </c>
      <c r="E1182" s="30">
        <v>89.156379699707031</v>
      </c>
      <c r="F1182" s="30">
        <v>83.808403015136719</v>
      </c>
      <c r="G1182" s="30">
        <v>90.228355407714844</v>
      </c>
      <c r="H1182" s="30">
        <v>87.36798095703125</v>
      </c>
      <c r="I1182" s="1">
        <v>128</v>
      </c>
      <c r="J1182" s="1">
        <v>7</v>
      </c>
      <c r="K1182" s="1">
        <v>12</v>
      </c>
      <c r="L1182" t="s">
        <v>3849</v>
      </c>
      <c r="M1182" t="s">
        <v>3908</v>
      </c>
      <c r="N1182" t="s">
        <v>3917</v>
      </c>
      <c r="O1182" t="s">
        <v>3921</v>
      </c>
      <c r="P1182" s="148">
        <v>0.36363637447357178</v>
      </c>
      <c r="Q1182" s="30">
        <v>51.686678659999998</v>
      </c>
      <c r="R1182" s="30">
        <v>322.72726440429688</v>
      </c>
      <c r="S1182" s="1">
        <v>83</v>
      </c>
      <c r="T1182" s="1">
        <v>36</v>
      </c>
      <c r="U1182" s="148">
        <v>0.4337349534034729</v>
      </c>
      <c r="V1182" s="148">
        <v>0.20000000298023221</v>
      </c>
      <c r="W1182" s="149">
        <v>49.457239800000004</v>
      </c>
      <c r="X1182" s="149"/>
      <c r="Y1182" s="1">
        <v>36</v>
      </c>
      <c r="Z1182" s="30">
        <v>76.462066650390625</v>
      </c>
      <c r="AA1182" s="148">
        <v>0.46700000000000003</v>
      </c>
      <c r="AB1182" s="30">
        <v>47.2</v>
      </c>
      <c r="AC1182" s="30">
        <v>318.3</v>
      </c>
      <c r="AD1182" s="30">
        <v>77.8697509765625</v>
      </c>
      <c r="AE1182" s="148">
        <v>0.41399999999999998</v>
      </c>
      <c r="AF1182" s="30">
        <v>47.57</v>
      </c>
      <c r="AG1182" s="30">
        <v>286.2</v>
      </c>
      <c r="AH1182" s="30">
        <v>73.590446472167969</v>
      </c>
      <c r="AI1182" s="148">
        <v>0.29499999999999998</v>
      </c>
      <c r="AJ1182" s="30">
        <v>46.263357429999999</v>
      </c>
      <c r="AK1182" s="30">
        <v>309.8</v>
      </c>
      <c r="AL1182" s="30">
        <v>74.77203369140625</v>
      </c>
      <c r="AM1182" s="148">
        <v>0.2</v>
      </c>
      <c r="AN1182" s="30">
        <v>46.52247096</v>
      </c>
      <c r="AO1182" s="30">
        <v>280</v>
      </c>
      <c r="AP1182" s="148">
        <v>0.25</v>
      </c>
      <c r="AQ1182" s="30">
        <v>53.27971359</v>
      </c>
      <c r="AR1182" s="30"/>
      <c r="AS1182" s="30">
        <v>82</v>
      </c>
      <c r="AT1182" s="30">
        <v>35</v>
      </c>
      <c r="AU1182" s="148">
        <v>0.4337349534034729</v>
      </c>
      <c r="AV1182" s="30">
        <v>87.36798095703125</v>
      </c>
      <c r="AW1182" s="148">
        <v>7.6923079788684845E-2</v>
      </c>
      <c r="AX1182" s="30">
        <v>51.348916559999999</v>
      </c>
      <c r="AY1182" s="30"/>
      <c r="AZ1182" s="30">
        <v>35</v>
      </c>
      <c r="BA1182" s="30">
        <v>83.082817077636719</v>
      </c>
      <c r="BB1182" s="148">
        <v>0.35399999999999998</v>
      </c>
      <c r="BC1182" s="30">
        <v>49.08</v>
      </c>
      <c r="BD1182" s="30">
        <v>283.10000000000002</v>
      </c>
      <c r="BE1182" s="30">
        <v>85.19854736328125</v>
      </c>
      <c r="BF1182" s="147">
        <v>0.25</v>
      </c>
      <c r="BG1182" s="30">
        <v>50.08</v>
      </c>
      <c r="BH1182" s="30">
        <v>246.4</v>
      </c>
      <c r="BI1182" s="30">
        <v>81.127243041992188</v>
      </c>
      <c r="BJ1182" s="148">
        <v>0.23699999999999999</v>
      </c>
      <c r="BK1182" s="30">
        <v>48.145457409999999</v>
      </c>
      <c r="BL1182" s="30">
        <v>274.60000000000002</v>
      </c>
      <c r="BM1182" s="30">
        <v>82.543724060058594</v>
      </c>
      <c r="BN1182" s="148">
        <v>0.25900000000000001</v>
      </c>
      <c r="BO1182" s="30">
        <v>48.779343359999999</v>
      </c>
      <c r="BP1182" s="30">
        <v>259.3</v>
      </c>
      <c r="BQ1182" s="148"/>
      <c r="BR1182" s="148"/>
      <c r="BS1182" s="148"/>
      <c r="BT1182" s="148">
        <v>0.90600000000000003</v>
      </c>
      <c r="BU1182" s="148">
        <v>4.7E-2</v>
      </c>
      <c r="BV1182" s="148">
        <v>4.6999998390674591E-2</v>
      </c>
      <c r="BW1182" s="148"/>
      <c r="BX1182" s="148">
        <v>0.109</v>
      </c>
      <c r="BY1182" s="148">
        <v>0.25600000000000001</v>
      </c>
      <c r="BZ1182" s="1"/>
      <c r="CA1182" s="1">
        <v>14055.51953125</v>
      </c>
      <c r="CB1182" s="1">
        <v>15304.28</v>
      </c>
      <c r="CC1182" s="124" t="s">
        <v>4496</v>
      </c>
      <c r="CD1182" t="s">
        <v>4633</v>
      </c>
    </row>
    <row r="1183" spans="1:82" x14ac:dyDescent="0.3">
      <c r="A1183" s="1">
        <v>890874020</v>
      </c>
      <c r="B1183" s="124" t="s">
        <v>4496</v>
      </c>
      <c r="C1183" t="s">
        <v>416</v>
      </c>
      <c r="D1183" t="s">
        <v>1669</v>
      </c>
      <c r="E1183" s="30">
        <v>80.223983764648438</v>
      </c>
      <c r="F1183" s="30">
        <v>82.197181701660156</v>
      </c>
      <c r="G1183" s="30">
        <v>84.934242248535156</v>
      </c>
      <c r="H1183" s="30">
        <v>85.993904113769531</v>
      </c>
      <c r="I1183" s="1">
        <v>121</v>
      </c>
      <c r="J1183" s="1" t="s">
        <v>4733</v>
      </c>
      <c r="K1183" s="1">
        <v>6</v>
      </c>
      <c r="L1183" t="s">
        <v>3849</v>
      </c>
      <c r="M1183" t="s">
        <v>3908</v>
      </c>
      <c r="N1183" t="s">
        <v>3917</v>
      </c>
      <c r="O1183" t="s">
        <v>3921</v>
      </c>
      <c r="P1183" s="148">
        <v>0.4237288236618042</v>
      </c>
      <c r="Q1183" s="30">
        <v>47.971130199999998</v>
      </c>
      <c r="R1183" s="30">
        <v>338.98306274414063</v>
      </c>
      <c r="S1183" s="1">
        <v>107</v>
      </c>
      <c r="T1183" s="1">
        <v>61</v>
      </c>
      <c r="U1183" s="148">
        <v>0.57009345293045044</v>
      </c>
      <c r="V1183" s="148">
        <v>0.15625</v>
      </c>
      <c r="W1183" s="149">
        <v>48.789644789999997</v>
      </c>
      <c r="X1183" s="149"/>
      <c r="Y1183" s="1">
        <v>61</v>
      </c>
      <c r="Z1183" s="30">
        <v>81.2955322265625</v>
      </c>
      <c r="AA1183" s="148">
        <v>0.3</v>
      </c>
      <c r="AB1183" s="30">
        <v>48.8</v>
      </c>
      <c r="AC1183" s="30">
        <v>314.39999999999998</v>
      </c>
      <c r="AD1183" s="30">
        <v>83.701210021972656</v>
      </c>
      <c r="AE1183" s="148">
        <v>0.25</v>
      </c>
      <c r="AF1183" s="30">
        <v>49.55</v>
      </c>
      <c r="AG1183" s="30">
        <v>296.2</v>
      </c>
      <c r="AH1183" s="30">
        <v>85.990623474121094</v>
      </c>
      <c r="AI1183" s="148">
        <v>0.38700000000000001</v>
      </c>
      <c r="AJ1183" s="30">
        <v>50.370469909999997</v>
      </c>
      <c r="AK1183" s="30">
        <v>336.6</v>
      </c>
      <c r="AL1183" s="30">
        <v>87.409042358398438</v>
      </c>
      <c r="AM1183" s="148">
        <v>0.30399999999999999</v>
      </c>
      <c r="AN1183" s="30">
        <v>50.822824769999997</v>
      </c>
      <c r="AO1183" s="30">
        <v>315.2</v>
      </c>
      <c r="AP1183" s="148">
        <v>0.40000000596046448</v>
      </c>
      <c r="AQ1183" s="30">
        <v>49.968103730000003</v>
      </c>
      <c r="AR1183" s="30">
        <v>305</v>
      </c>
      <c r="AS1183" s="30">
        <v>107</v>
      </c>
      <c r="AT1183" s="30">
        <v>61</v>
      </c>
      <c r="AU1183" s="148">
        <v>0.57009345293045044</v>
      </c>
      <c r="AV1183" s="30">
        <v>85.993904113769531</v>
      </c>
      <c r="AW1183" s="148">
        <v>0.21875</v>
      </c>
      <c r="AX1183" s="30">
        <v>50.561413379999998</v>
      </c>
      <c r="AY1183" s="30"/>
      <c r="AZ1183" s="30">
        <v>61</v>
      </c>
      <c r="BA1183" s="30">
        <v>82.9384765625</v>
      </c>
      <c r="BB1183" s="148">
        <v>0.28899999999999998</v>
      </c>
      <c r="BC1183" s="30">
        <v>49.01</v>
      </c>
      <c r="BD1183" s="30">
        <v>276.7</v>
      </c>
      <c r="BE1183" s="30">
        <v>84.468208312988281</v>
      </c>
      <c r="BF1183" s="147">
        <v>0.26900000000000002</v>
      </c>
      <c r="BG1183" s="30">
        <v>49.72</v>
      </c>
      <c r="BH1183" s="30">
        <v>263.5</v>
      </c>
      <c r="BI1183" s="30">
        <v>85.874282836914063</v>
      </c>
      <c r="BJ1183" s="148">
        <v>0.34399999999999997</v>
      </c>
      <c r="BK1183" s="30">
        <v>50.4578475</v>
      </c>
      <c r="BL1183" s="30">
        <v>280.60000000000002</v>
      </c>
      <c r="BM1183" s="30">
        <v>85.130516052246094</v>
      </c>
      <c r="BN1183" s="148">
        <v>0.26100000000000001</v>
      </c>
      <c r="BO1183" s="30">
        <v>50.068532019999999</v>
      </c>
      <c r="BP1183" s="30">
        <v>234.8</v>
      </c>
      <c r="BQ1183" s="148"/>
      <c r="BR1183" s="148"/>
      <c r="BS1183" s="148"/>
      <c r="BT1183" s="148">
        <v>0.93400000000000005</v>
      </c>
      <c r="BU1183" s="148"/>
      <c r="BV1183" s="148">
        <v>6.5999999642372131E-2</v>
      </c>
      <c r="BW1183" s="148"/>
      <c r="BX1183" s="148">
        <v>0.14099999999999999</v>
      </c>
      <c r="BY1183" s="148">
        <v>0.41699999999999998</v>
      </c>
      <c r="BZ1183" s="1"/>
      <c r="CA1183" s="1">
        <v>11648.9296875</v>
      </c>
      <c r="CB1183" s="1">
        <v>13261.95</v>
      </c>
      <c r="CC1183" s="124" t="s">
        <v>4496</v>
      </c>
      <c r="CD1183" t="s">
        <v>4634</v>
      </c>
    </row>
    <row r="1184" spans="1:82" x14ac:dyDescent="0.3">
      <c r="A1184" s="1">
        <v>890881050</v>
      </c>
      <c r="B1184" s="124" t="s">
        <v>4497</v>
      </c>
      <c r="C1184" t="s">
        <v>417</v>
      </c>
      <c r="D1184" t="s">
        <v>1670</v>
      </c>
      <c r="E1184" s="30">
        <v>79.517181396484375</v>
      </c>
      <c r="F1184" s="30">
        <v>81.492904663085938</v>
      </c>
      <c r="G1184" s="30">
        <v>85.146903991699219</v>
      </c>
      <c r="H1184" s="30">
        <v>87.489761352539063</v>
      </c>
      <c r="I1184" s="1">
        <v>109</v>
      </c>
      <c r="J1184" s="1">
        <v>7</v>
      </c>
      <c r="K1184" s="1">
        <v>12</v>
      </c>
      <c r="L1184" t="s">
        <v>3849</v>
      </c>
      <c r="M1184" t="s">
        <v>3908</v>
      </c>
      <c r="N1184" t="s">
        <v>3916</v>
      </c>
      <c r="O1184" t="s">
        <v>3921</v>
      </c>
      <c r="P1184" s="148">
        <v>0.3541666567325592</v>
      </c>
      <c r="Q1184" s="30">
        <v>47.677128930000002</v>
      </c>
      <c r="R1184" s="30"/>
      <c r="S1184" s="1">
        <v>64</v>
      </c>
      <c r="T1184" s="1">
        <v>47</v>
      </c>
      <c r="U1184" s="148">
        <v>0.734375</v>
      </c>
      <c r="V1184" s="148">
        <v>0.3541666567325592</v>
      </c>
      <c r="W1184" s="149">
        <v>48.497830309999998</v>
      </c>
      <c r="X1184" s="149"/>
      <c r="Y1184" s="1">
        <v>47</v>
      </c>
      <c r="Z1184" s="30">
        <v>76.76416015625</v>
      </c>
      <c r="AA1184" s="148">
        <v>0.47199999999999998</v>
      </c>
      <c r="AB1184" s="30">
        <v>47.3</v>
      </c>
      <c r="AC1184" s="30">
        <v>335.8</v>
      </c>
      <c r="AD1184" s="30">
        <v>78.930015563964844</v>
      </c>
      <c r="AE1184" s="148">
        <v>0.37</v>
      </c>
      <c r="AF1184" s="30">
        <v>47.93</v>
      </c>
      <c r="AG1184" s="30">
        <v>311.10000000000002</v>
      </c>
      <c r="AH1184" s="30">
        <v>78.352615356445313</v>
      </c>
      <c r="AI1184" s="148">
        <v>0.36499999999999999</v>
      </c>
      <c r="AJ1184" s="30">
        <v>47.84065614</v>
      </c>
      <c r="AK1184" s="30">
        <v>288.5</v>
      </c>
      <c r="AL1184" s="30">
        <v>81.401557922363281</v>
      </c>
      <c r="AM1184" s="148">
        <v>0.25900000000000001</v>
      </c>
      <c r="AN1184" s="30">
        <v>48.778487130000002</v>
      </c>
      <c r="AO1184" s="30">
        <v>263</v>
      </c>
      <c r="AP1184" s="148">
        <v>0.34545454382896418</v>
      </c>
      <c r="AQ1184" s="30">
        <v>50.101131010000003</v>
      </c>
      <c r="AR1184" s="30">
        <v>283.6363525390625</v>
      </c>
      <c r="AS1184" s="30">
        <v>64</v>
      </c>
      <c r="AT1184" s="30">
        <v>47</v>
      </c>
      <c r="AU1184" s="148">
        <v>0.734375</v>
      </c>
      <c r="AV1184" s="30">
        <v>87.489761352539063</v>
      </c>
      <c r="AW1184" s="148">
        <v>0.34545454382896418</v>
      </c>
      <c r="AX1184" s="30">
        <v>51.418712239999998</v>
      </c>
      <c r="AY1184" s="30">
        <v>283.6363525390625</v>
      </c>
      <c r="AZ1184" s="30">
        <v>47</v>
      </c>
      <c r="BA1184" s="30">
        <v>82.959098815917969</v>
      </c>
      <c r="BB1184" s="148">
        <v>0.41099999999999998</v>
      </c>
      <c r="BC1184" s="30">
        <v>49.02</v>
      </c>
      <c r="BD1184" s="30">
        <v>332.1</v>
      </c>
      <c r="BE1184" s="30">
        <v>84.204483032226563</v>
      </c>
      <c r="BF1184" s="147">
        <v>0.29599999999999999</v>
      </c>
      <c r="BG1184" s="30">
        <v>49.59</v>
      </c>
      <c r="BH1184" s="30">
        <v>314.8</v>
      </c>
      <c r="BI1184" s="30">
        <v>84.334686279296875</v>
      </c>
      <c r="BJ1184" s="148">
        <v>0.377</v>
      </c>
      <c r="BK1184" s="30">
        <v>49.707875690000002</v>
      </c>
      <c r="BL1184" s="30">
        <v>290.2</v>
      </c>
      <c r="BM1184" s="30">
        <v>84.784255981445313</v>
      </c>
      <c r="BN1184" s="148">
        <v>0.25800000000000001</v>
      </c>
      <c r="BO1184" s="30">
        <v>49.895963500000001</v>
      </c>
      <c r="BP1184" s="30">
        <v>258.10000000000002</v>
      </c>
      <c r="BQ1184" s="148"/>
      <c r="BR1184" s="148"/>
      <c r="BS1184" s="148"/>
      <c r="BT1184" s="148">
        <v>0.97199999999999998</v>
      </c>
      <c r="BU1184" s="148"/>
      <c r="BV1184" s="148">
        <v>2.8000000864267349E-2</v>
      </c>
      <c r="BW1184" s="148"/>
      <c r="BX1184" s="148">
        <v>9.1999999999999998E-2</v>
      </c>
      <c r="BY1184" s="148">
        <v>0.30599999999999999</v>
      </c>
      <c r="BZ1184" s="1"/>
      <c r="CA1184" s="1">
        <v>14365.91015625</v>
      </c>
      <c r="CB1184" s="1">
        <v>14853.98</v>
      </c>
      <c r="CC1184" s="124" t="s">
        <v>4497</v>
      </c>
      <c r="CD1184" t="s">
        <v>4633</v>
      </c>
    </row>
    <row r="1185" spans="1:82" x14ac:dyDescent="0.3">
      <c r="A1185" s="1">
        <v>890884020</v>
      </c>
      <c r="B1185" s="124" t="s">
        <v>4497</v>
      </c>
      <c r="C1185" t="s">
        <v>417</v>
      </c>
      <c r="D1185" t="s">
        <v>1671</v>
      </c>
      <c r="E1185" s="30">
        <v>89.333244323730469</v>
      </c>
      <c r="F1185" s="30">
        <v>91.886222839355469</v>
      </c>
      <c r="G1185" s="30">
        <v>91.5528564453125</v>
      </c>
      <c r="H1185" s="30">
        <v>93.090202331542969</v>
      </c>
      <c r="I1185" s="1">
        <v>104</v>
      </c>
      <c r="J1185" s="1" t="s">
        <v>3981</v>
      </c>
      <c r="K1185" s="1">
        <v>6</v>
      </c>
      <c r="L1185" t="s">
        <v>3849</v>
      </c>
      <c r="M1185" t="s">
        <v>3908</v>
      </c>
      <c r="N1185" t="s">
        <v>3916</v>
      </c>
      <c r="O1185" t="s">
        <v>3921</v>
      </c>
      <c r="P1185" s="148">
        <v>0.375</v>
      </c>
      <c r="Q1185" s="30">
        <v>51.760246359999996</v>
      </c>
      <c r="R1185" s="30">
        <v>323.4375</v>
      </c>
      <c r="S1185" s="1">
        <v>87</v>
      </c>
      <c r="T1185" s="1">
        <v>63</v>
      </c>
      <c r="U1185" s="148">
        <v>0.72413790225982666</v>
      </c>
      <c r="V1185" s="148">
        <v>0.37096774578094482</v>
      </c>
      <c r="W1185" s="149">
        <v>52.804226130000004</v>
      </c>
      <c r="X1185" s="149">
        <v>325.80645751953131</v>
      </c>
      <c r="Y1185" s="1">
        <v>63</v>
      </c>
      <c r="Z1185" s="30">
        <v>93.681297302246094</v>
      </c>
      <c r="AA1185" s="148">
        <v>0.46400000000000002</v>
      </c>
      <c r="AB1185" s="30">
        <v>52.9</v>
      </c>
      <c r="AC1185" s="30">
        <v>342</v>
      </c>
      <c r="AD1185" s="30">
        <v>92.919631958007813</v>
      </c>
      <c r="AE1185" s="148">
        <v>0.35899999999999999</v>
      </c>
      <c r="AF1185" s="30">
        <v>52.68</v>
      </c>
      <c r="AG1185" s="30">
        <v>320.5</v>
      </c>
      <c r="AH1185" s="30">
        <v>91.421958923339844</v>
      </c>
      <c r="AI1185" s="148">
        <v>0.45100000000000001</v>
      </c>
      <c r="AJ1185" s="30">
        <v>52.169402069999997</v>
      </c>
      <c r="AK1185" s="30">
        <v>331</v>
      </c>
      <c r="AL1185" s="30">
        <v>91.052894592285156</v>
      </c>
      <c r="AM1185" s="148">
        <v>0.28599999999999998</v>
      </c>
      <c r="AN1185" s="30">
        <v>52.062821939999999</v>
      </c>
      <c r="AO1185" s="30">
        <v>291.39999999999998</v>
      </c>
      <c r="AP1185" s="148">
        <v>0.3125</v>
      </c>
      <c r="AQ1185" s="30">
        <v>54.108223209999998</v>
      </c>
      <c r="AR1185" s="30">
        <v>275</v>
      </c>
      <c r="AS1185" s="30">
        <v>87</v>
      </c>
      <c r="AT1185" s="30">
        <v>63</v>
      </c>
      <c r="AU1185" s="148">
        <v>0.72413790225982666</v>
      </c>
      <c r="AV1185" s="30">
        <v>93.090202331542969</v>
      </c>
      <c r="AW1185" s="148">
        <v>0.32258063554763788</v>
      </c>
      <c r="AX1185" s="30">
        <v>54.628418359999998</v>
      </c>
      <c r="AY1185" s="30">
        <v>277.41934204101563</v>
      </c>
      <c r="AZ1185" s="30">
        <v>63</v>
      </c>
      <c r="BA1185" s="30">
        <v>92.258644104003906</v>
      </c>
      <c r="BB1185" s="148">
        <v>0.435</v>
      </c>
      <c r="BC1185" s="30">
        <v>53.53</v>
      </c>
      <c r="BD1185" s="30">
        <v>327.5</v>
      </c>
      <c r="BE1185" s="30">
        <v>94.043693542480469</v>
      </c>
      <c r="BF1185" s="147">
        <v>0.308</v>
      </c>
      <c r="BG1185" s="30">
        <v>54.44</v>
      </c>
      <c r="BH1185" s="30">
        <v>300</v>
      </c>
      <c r="BI1185" s="30">
        <v>90.44549560546875</v>
      </c>
      <c r="BJ1185" s="148">
        <v>0.33800000000000002</v>
      </c>
      <c r="BK1185" s="30">
        <v>52.684587389999997</v>
      </c>
      <c r="BL1185" s="30">
        <v>302.8</v>
      </c>
      <c r="BM1185" s="30">
        <v>93.009170532226563</v>
      </c>
      <c r="BN1185" s="148">
        <v>0.28599999999999998</v>
      </c>
      <c r="BO1185" s="30">
        <v>53.995045419999997</v>
      </c>
      <c r="BP1185" s="30">
        <v>282.89999999999998</v>
      </c>
      <c r="BQ1185" s="148"/>
      <c r="BR1185" s="148"/>
      <c r="BS1185" s="148"/>
      <c r="BT1185" s="148">
        <v>1</v>
      </c>
      <c r="BU1185" s="148"/>
      <c r="BV1185" s="148">
        <v>0</v>
      </c>
      <c r="BW1185" s="148"/>
      <c r="BX1185" s="148">
        <v>0.192</v>
      </c>
      <c r="BY1185" s="148">
        <v>0.54500000000000004</v>
      </c>
      <c r="BZ1185" s="1"/>
      <c r="CA1185" s="1">
        <v>11199.3896484375</v>
      </c>
      <c r="CB1185" s="1">
        <v>11257.32</v>
      </c>
      <c r="CC1185" s="124" t="s">
        <v>4497</v>
      </c>
      <c r="CD1185" t="s">
        <v>4634</v>
      </c>
    </row>
    <row r="1186" spans="1:82" x14ac:dyDescent="0.3">
      <c r="A1186" s="1">
        <v>890893000</v>
      </c>
      <c r="B1186" s="124" t="s">
        <v>4498</v>
      </c>
      <c r="C1186" t="s">
        <v>418</v>
      </c>
      <c r="D1186" t="s">
        <v>1672</v>
      </c>
      <c r="E1186" s="30">
        <v>86.484176635742188</v>
      </c>
      <c r="F1186" s="30">
        <v>85.720390319824219</v>
      </c>
      <c r="G1186" s="30">
        <v>88.261573791503906</v>
      </c>
      <c r="H1186" s="30">
        <v>90.484306335449219</v>
      </c>
      <c r="I1186" s="1">
        <v>359</v>
      </c>
      <c r="J1186" s="1">
        <v>6</v>
      </c>
      <c r="K1186" s="1">
        <v>8</v>
      </c>
      <c r="L1186" t="s">
        <v>3849</v>
      </c>
      <c r="M1186" t="s">
        <v>3908</v>
      </c>
      <c r="N1186" t="s">
        <v>3916</v>
      </c>
      <c r="O1186" t="s">
        <v>3923</v>
      </c>
      <c r="P1186" s="148">
        <v>0.39402985572814941</v>
      </c>
      <c r="Q1186" s="30">
        <v>50.575138350000003</v>
      </c>
      <c r="R1186" s="30">
        <v>313.43283081054688</v>
      </c>
      <c r="S1186" s="1">
        <v>669</v>
      </c>
      <c r="T1186" s="1">
        <v>346</v>
      </c>
      <c r="U1186" s="148">
        <v>0.51718986034393311</v>
      </c>
      <c r="V1186" s="148">
        <v>0.27683615684509277</v>
      </c>
      <c r="W1186" s="149">
        <v>50.249459889999997</v>
      </c>
      <c r="X1186" s="149">
        <v>274.57626342773438</v>
      </c>
      <c r="Y1186" s="1">
        <v>346</v>
      </c>
      <c r="Z1186" s="30">
        <v>88.243644714355469</v>
      </c>
      <c r="AA1186" s="148">
        <v>0.48099999999999998</v>
      </c>
      <c r="AB1186" s="30">
        <v>51.1</v>
      </c>
      <c r="AC1186" s="30">
        <v>347.7</v>
      </c>
      <c r="AD1186" s="30">
        <v>89.385414123535156</v>
      </c>
      <c r="AE1186" s="148">
        <v>0.38100000000000001</v>
      </c>
      <c r="AF1186" s="30">
        <v>51.48</v>
      </c>
      <c r="AG1186" s="30">
        <v>322</v>
      </c>
      <c r="AH1186" s="30">
        <v>88.012649536132813</v>
      </c>
      <c r="AI1186" s="148">
        <v>0.41099999999999998</v>
      </c>
      <c r="AJ1186" s="30">
        <v>51.040191810000003</v>
      </c>
      <c r="AK1186" s="30">
        <v>330.9</v>
      </c>
      <c r="AL1186" s="30">
        <v>89.236297607421875</v>
      </c>
      <c r="AM1186" s="148">
        <v>0.33500000000000002</v>
      </c>
      <c r="AN1186" s="30">
        <v>51.444635239999997</v>
      </c>
      <c r="AO1186" s="30">
        <v>297.5</v>
      </c>
      <c r="AP1186" s="148">
        <v>0.3552238941192627</v>
      </c>
      <c r="AQ1186" s="30">
        <v>52.049441029999997</v>
      </c>
      <c r="AR1186" s="30">
        <v>289.85073852539063</v>
      </c>
      <c r="AS1186" s="30">
        <v>669</v>
      </c>
      <c r="AT1186" s="30">
        <v>346</v>
      </c>
      <c r="AU1186" s="148">
        <v>0.51718986034393311</v>
      </c>
      <c r="AV1186" s="30">
        <v>90.484306335449219</v>
      </c>
      <c r="AW1186" s="148">
        <v>0.21468926966190341</v>
      </c>
      <c r="AX1186" s="30">
        <v>53.134937190000002</v>
      </c>
      <c r="AY1186" s="30">
        <v>250.84745788574219</v>
      </c>
      <c r="AZ1186" s="30">
        <v>346</v>
      </c>
      <c r="BA1186" s="30">
        <v>94.83612060546875</v>
      </c>
      <c r="BB1186" s="148">
        <v>0.52300000000000002</v>
      </c>
      <c r="BC1186" s="30">
        <v>54.78</v>
      </c>
      <c r="BD1186" s="30">
        <v>346.9</v>
      </c>
      <c r="BE1186" s="30">
        <v>93.861114501953125</v>
      </c>
      <c r="BF1186" s="147">
        <v>0.42399999999999999</v>
      </c>
      <c r="BG1186" s="30">
        <v>54.35</v>
      </c>
      <c r="BH1186" s="30">
        <v>322.89999999999998</v>
      </c>
      <c r="BI1186" s="30">
        <v>94.934494018554688</v>
      </c>
      <c r="BJ1186" s="148">
        <v>0.47699999999999998</v>
      </c>
      <c r="BK1186" s="30">
        <v>54.871278660000002</v>
      </c>
      <c r="BL1186" s="30">
        <v>330.3</v>
      </c>
      <c r="BM1186" s="30">
        <v>94.384727478027344</v>
      </c>
      <c r="BN1186" s="148">
        <v>0.38</v>
      </c>
      <c r="BO1186" s="30">
        <v>54.680588010000001</v>
      </c>
      <c r="BP1186" s="30">
        <v>293.7</v>
      </c>
      <c r="BQ1186" s="148">
        <v>3.5999999999999997E-2</v>
      </c>
      <c r="BR1186" s="148">
        <v>3.5999999999999997E-2</v>
      </c>
      <c r="BS1186" s="148"/>
      <c r="BT1186" s="148">
        <v>0.86399999999999999</v>
      </c>
      <c r="BU1186" s="148">
        <v>0.05</v>
      </c>
      <c r="BV1186" s="148">
        <v>1.4000000432133669E-2</v>
      </c>
      <c r="BW1186" s="148"/>
      <c r="BX1186" s="148">
        <v>0.11700000000000001</v>
      </c>
      <c r="BY1186" s="148">
        <v>0.46100000000000002</v>
      </c>
      <c r="BZ1186" s="1"/>
      <c r="CA1186" s="1">
        <v>8038.669921875</v>
      </c>
      <c r="CB1186" s="1">
        <v>9278.39</v>
      </c>
      <c r="CC1186" s="124" t="s">
        <v>4498</v>
      </c>
      <c r="CD1186" t="s">
        <v>4633</v>
      </c>
    </row>
    <row r="1187" spans="1:82" x14ac:dyDescent="0.3">
      <c r="A1187" s="1">
        <v>890894030</v>
      </c>
      <c r="B1187" s="124" t="s">
        <v>4498</v>
      </c>
      <c r="C1187" t="s">
        <v>418</v>
      </c>
      <c r="D1187" t="s">
        <v>1336</v>
      </c>
      <c r="E1187" s="30">
        <v>85.852249145507813</v>
      </c>
      <c r="F1187" s="30">
        <v>83.655044555664063</v>
      </c>
      <c r="G1187" s="30">
        <v>87.055221557617188</v>
      </c>
      <c r="H1187" s="30">
        <v>86.94775390625</v>
      </c>
      <c r="I1187" s="1">
        <v>409</v>
      </c>
      <c r="J1187" s="1">
        <v>2</v>
      </c>
      <c r="K1187" s="1">
        <v>5</v>
      </c>
      <c r="L1187" t="s">
        <v>3849</v>
      </c>
      <c r="M1187" t="s">
        <v>3908</v>
      </c>
      <c r="N1187" t="s">
        <v>3916</v>
      </c>
      <c r="O1187" t="s">
        <v>3923</v>
      </c>
      <c r="P1187" s="148">
        <v>0.37133550643920898</v>
      </c>
      <c r="Q1187" s="30">
        <v>50.31228144</v>
      </c>
      <c r="R1187" s="30">
        <v>314.98370361328131</v>
      </c>
      <c r="S1187" s="1">
        <v>359</v>
      </c>
      <c r="T1187" s="1">
        <v>201</v>
      </c>
      <c r="U1187" s="148">
        <v>0.55988860130310059</v>
      </c>
      <c r="V1187" s="148">
        <v>0.24858756363391879</v>
      </c>
      <c r="W1187" s="149">
        <v>49.393697179999997</v>
      </c>
      <c r="X1187" s="149">
        <v>274.57626342773438</v>
      </c>
      <c r="Y1187" s="1">
        <v>201</v>
      </c>
      <c r="Z1187" s="30">
        <v>87.63946533203125</v>
      </c>
      <c r="AA1187" s="148">
        <v>0.45700000000000002</v>
      </c>
      <c r="AB1187" s="30">
        <v>50.9</v>
      </c>
      <c r="AC1187" s="30">
        <v>332.9</v>
      </c>
      <c r="AD1187" s="30">
        <v>87.500495910644531</v>
      </c>
      <c r="AE1187" s="148">
        <v>0.32600000000000001</v>
      </c>
      <c r="AF1187" s="30">
        <v>50.84</v>
      </c>
      <c r="AG1187" s="30">
        <v>295.8</v>
      </c>
      <c r="AH1187" s="30">
        <v>87.376373291015625</v>
      </c>
      <c r="AI1187" s="148">
        <v>0.47</v>
      </c>
      <c r="AJ1187" s="30">
        <v>50.82944938</v>
      </c>
      <c r="AK1187" s="30">
        <v>335.7</v>
      </c>
      <c r="AL1187" s="30">
        <v>88.572151184082031</v>
      </c>
      <c r="AM1187" s="148">
        <v>0.379</v>
      </c>
      <c r="AN1187" s="30">
        <v>51.218628559999999</v>
      </c>
      <c r="AO1187" s="30">
        <v>307.3</v>
      </c>
      <c r="AP1187" s="148">
        <v>0.33224755525588989</v>
      </c>
      <c r="AQ1187" s="30">
        <v>51.294836670000002</v>
      </c>
      <c r="AR1187" s="30">
        <v>283.71334838867188</v>
      </c>
      <c r="AS1187" s="30">
        <v>359</v>
      </c>
      <c r="AT1187" s="30">
        <v>201</v>
      </c>
      <c r="AU1187" s="148">
        <v>0.55988860130310059</v>
      </c>
      <c r="AV1187" s="30">
        <v>86.94775390625</v>
      </c>
      <c r="AW1187" s="148">
        <v>0.20338982343673709</v>
      </c>
      <c r="AX1187" s="30">
        <v>51.108080639999997</v>
      </c>
      <c r="AY1187" s="30">
        <v>238.98304748535159</v>
      </c>
      <c r="AZ1187" s="30">
        <v>201</v>
      </c>
      <c r="BA1187" s="30">
        <v>89.103805541992188</v>
      </c>
      <c r="BB1187" s="148">
        <v>0.433</v>
      </c>
      <c r="BC1187" s="30">
        <v>52</v>
      </c>
      <c r="BD1187" s="30">
        <v>310.7</v>
      </c>
      <c r="BE1187" s="30">
        <v>88.241600036621094</v>
      </c>
      <c r="BF1187" s="147">
        <v>0.35399999999999998</v>
      </c>
      <c r="BG1187" s="30">
        <v>51.58</v>
      </c>
      <c r="BH1187" s="30">
        <v>272.2</v>
      </c>
      <c r="BI1187" s="30">
        <v>88.490081787109375</v>
      </c>
      <c r="BJ1187" s="148">
        <v>0.436</v>
      </c>
      <c r="BK1187" s="30">
        <v>51.732060300000001</v>
      </c>
      <c r="BL1187" s="30">
        <v>312.8</v>
      </c>
      <c r="BM1187" s="30">
        <v>88.183097839355469</v>
      </c>
      <c r="BN1187" s="148">
        <v>0.32800000000000001</v>
      </c>
      <c r="BO1187" s="30">
        <v>51.58985843</v>
      </c>
      <c r="BP1187" s="30">
        <v>277.39999999999998</v>
      </c>
      <c r="BQ1187" s="148">
        <v>0.02</v>
      </c>
      <c r="BR1187" s="148">
        <v>0.02</v>
      </c>
      <c r="BS1187" s="148"/>
      <c r="BT1187" s="148">
        <v>0.86799999999999999</v>
      </c>
      <c r="BU1187" s="148">
        <v>8.6000000000000007E-2</v>
      </c>
      <c r="BV1187" s="148">
        <v>7.0000002160668373E-3</v>
      </c>
      <c r="BW1187" s="148"/>
      <c r="BX1187" s="148">
        <v>0.157</v>
      </c>
      <c r="BY1187" s="148">
        <v>0.52</v>
      </c>
      <c r="BZ1187" s="1"/>
      <c r="CA1187" s="1">
        <v>8303.849609375</v>
      </c>
      <c r="CB1187" s="1">
        <v>10150.48</v>
      </c>
      <c r="CC1187" s="124" t="s">
        <v>4498</v>
      </c>
      <c r="CD1187" t="s">
        <v>4634</v>
      </c>
    </row>
    <row r="1188" spans="1:82" x14ac:dyDescent="0.3">
      <c r="A1188" s="1">
        <v>900754020</v>
      </c>
      <c r="B1188" s="124" t="s">
        <v>4499</v>
      </c>
      <c r="C1188" t="s">
        <v>419</v>
      </c>
      <c r="D1188" t="s">
        <v>1673</v>
      </c>
      <c r="E1188" s="30">
        <v>85.806068420410156</v>
      </c>
      <c r="F1188" s="30">
        <v>87.233070373535156</v>
      </c>
      <c r="G1188" s="30">
        <v>88.632606506347656</v>
      </c>
      <c r="H1188" s="30">
        <v>88.187431335449219</v>
      </c>
      <c r="I1188" s="1">
        <v>59</v>
      </c>
      <c r="J1188" s="1" t="s">
        <v>3981</v>
      </c>
      <c r="K1188" s="1">
        <v>8</v>
      </c>
      <c r="L1188" t="s">
        <v>3817</v>
      </c>
      <c r="M1188" t="s">
        <v>3913</v>
      </c>
      <c r="N1188" t="s">
        <v>3917</v>
      </c>
      <c r="O1188" t="s">
        <v>3921</v>
      </c>
      <c r="P1188" s="148">
        <v>0.26315790414810181</v>
      </c>
      <c r="Q1188" s="30">
        <v>50.293071859999998</v>
      </c>
      <c r="R1188" s="30"/>
      <c r="S1188" s="1">
        <v>54</v>
      </c>
      <c r="T1188" s="1">
        <v>54</v>
      </c>
      <c r="U1188" s="148">
        <v>1</v>
      </c>
      <c r="V1188" s="148">
        <v>0.26315790414810181</v>
      </c>
      <c r="W1188" s="149">
        <v>50.876227210000003</v>
      </c>
      <c r="X1188" s="149"/>
      <c r="Y1188" s="1">
        <v>54</v>
      </c>
      <c r="Z1188" s="30">
        <v>82.201812744140625</v>
      </c>
      <c r="AA1188" s="148">
        <v>0.42899999999999999</v>
      </c>
      <c r="AB1188" s="30">
        <v>49.1</v>
      </c>
      <c r="AC1188" s="30">
        <v>342.9</v>
      </c>
      <c r="AD1188" s="30">
        <v>83.819015502929688</v>
      </c>
      <c r="AE1188" s="148">
        <v>0.42899999999999999</v>
      </c>
      <c r="AF1188" s="30">
        <v>49.59</v>
      </c>
      <c r="AG1188" s="30">
        <v>342.9</v>
      </c>
      <c r="AH1188" s="30">
        <v>82.639991760253906</v>
      </c>
      <c r="AI1188" s="148">
        <v>0.48699999999999999</v>
      </c>
      <c r="AJ1188" s="30">
        <v>49.260692579999997</v>
      </c>
      <c r="AK1188" s="30">
        <v>353.8</v>
      </c>
      <c r="AL1188" s="30">
        <v>84.312675476074219</v>
      </c>
      <c r="AM1188" s="148">
        <v>0.48699999999999999</v>
      </c>
      <c r="AN1188" s="30">
        <v>49.769136330000002</v>
      </c>
      <c r="AO1188" s="30">
        <v>353.8</v>
      </c>
      <c r="AP1188" s="148">
        <v>0.42105263471603388</v>
      </c>
      <c r="AQ1188" s="30">
        <v>52.281528739999999</v>
      </c>
      <c r="AR1188" s="30"/>
      <c r="AS1188" s="30">
        <v>54</v>
      </c>
      <c r="AT1188" s="30">
        <v>54</v>
      </c>
      <c r="AU1188" s="148">
        <v>1</v>
      </c>
      <c r="AV1188" s="30">
        <v>88.187431335449219</v>
      </c>
      <c r="AW1188" s="148">
        <v>0.42105263471603388</v>
      </c>
      <c r="AX1188" s="30">
        <v>51.818558459999998</v>
      </c>
      <c r="AY1188" s="30"/>
      <c r="AZ1188" s="30">
        <v>54</v>
      </c>
      <c r="BA1188" s="30">
        <v>82.773521423339844</v>
      </c>
      <c r="BB1188" s="148">
        <v>0.31</v>
      </c>
      <c r="BC1188" s="30">
        <v>48.93</v>
      </c>
      <c r="BD1188" s="30">
        <v>292.89999999999998</v>
      </c>
      <c r="BE1188" s="30">
        <v>84.042182922363281</v>
      </c>
      <c r="BF1188" s="147">
        <v>0.31</v>
      </c>
      <c r="BG1188" s="30">
        <v>49.51</v>
      </c>
      <c r="BH1188" s="30">
        <v>292.89999999999998</v>
      </c>
      <c r="BI1188" s="30">
        <v>80.37811279296875</v>
      </c>
      <c r="BJ1188" s="148">
        <v>0.35899999999999999</v>
      </c>
      <c r="BK1188" s="30">
        <v>47.780539830000002</v>
      </c>
      <c r="BL1188" s="30">
        <v>305.10000000000002</v>
      </c>
      <c r="BM1188" s="30">
        <v>81.757766723632813</v>
      </c>
      <c r="BN1188" s="148">
        <v>0.35899999999999999</v>
      </c>
      <c r="BO1188" s="30">
        <v>48.38764295</v>
      </c>
      <c r="BP1188" s="30">
        <v>305.10000000000002</v>
      </c>
      <c r="BQ1188" s="148"/>
      <c r="BR1188" s="148"/>
      <c r="BS1188" s="148"/>
      <c r="BT1188" s="148">
        <v>1</v>
      </c>
      <c r="BU1188" s="148"/>
      <c r="BV1188" s="148">
        <v>0</v>
      </c>
      <c r="BW1188" s="148"/>
      <c r="BX1188" s="148">
        <v>0.153</v>
      </c>
      <c r="BY1188" s="148">
        <v>0.59089999999999998</v>
      </c>
      <c r="BZ1188" s="1">
        <v>1</v>
      </c>
      <c r="CA1188" s="1">
        <v>10620.5400390625</v>
      </c>
      <c r="CB1188" s="1">
        <v>11882.54</v>
      </c>
      <c r="CC1188" s="124" t="s">
        <v>4499</v>
      </c>
      <c r="CD1188" t="s">
        <v>4635</v>
      </c>
    </row>
    <row r="1189" spans="1:82" x14ac:dyDescent="0.3">
      <c r="A1189" s="1">
        <v>900761050</v>
      </c>
      <c r="B1189" s="124" t="s">
        <v>4500</v>
      </c>
      <c r="C1189" t="s">
        <v>420</v>
      </c>
      <c r="D1189" t="s">
        <v>1674</v>
      </c>
      <c r="E1189" s="30">
        <v>79.432456970214844</v>
      </c>
      <c r="F1189" s="30">
        <v>77.410858154296875</v>
      </c>
      <c r="G1189" s="30">
        <v>83.740402221679688</v>
      </c>
      <c r="H1189" s="30">
        <v>84.388877868652344</v>
      </c>
      <c r="I1189" s="1">
        <v>241</v>
      </c>
      <c r="J1189" s="1">
        <v>6</v>
      </c>
      <c r="K1189" s="1">
        <v>12</v>
      </c>
      <c r="L1189" t="s">
        <v>3817</v>
      </c>
      <c r="M1189" t="s">
        <v>3913</v>
      </c>
      <c r="N1189" t="s">
        <v>3916</v>
      </c>
      <c r="O1189" t="s">
        <v>3921</v>
      </c>
      <c r="P1189" s="148">
        <v>0.48529410362243652</v>
      </c>
      <c r="Q1189" s="30">
        <v>47.64188394</v>
      </c>
      <c r="R1189" s="30">
        <v>330.88235473632813</v>
      </c>
      <c r="S1189" s="1">
        <v>198</v>
      </c>
      <c r="T1189" s="1">
        <v>118</v>
      </c>
      <c r="U1189" s="148">
        <v>0.59595960378646851</v>
      </c>
      <c r="V1189" s="148">
        <v>0.37349396944046021</v>
      </c>
      <c r="W1189" s="149">
        <v>46.806466899999997</v>
      </c>
      <c r="X1189" s="149">
        <v>297.59036254882813</v>
      </c>
      <c r="Y1189" s="1">
        <v>118</v>
      </c>
      <c r="Z1189" s="30">
        <v>80.389259338378906</v>
      </c>
      <c r="AA1189" s="148">
        <v>0.51100000000000001</v>
      </c>
      <c r="AB1189" s="30">
        <v>48.5</v>
      </c>
      <c r="AC1189" s="30">
        <v>324.10000000000002</v>
      </c>
      <c r="AD1189" s="30">
        <v>76.456062316894531</v>
      </c>
      <c r="AE1189" s="148">
        <v>0.41499999999999998</v>
      </c>
      <c r="AF1189" s="30">
        <v>47.09</v>
      </c>
      <c r="AG1189" s="30">
        <v>289</v>
      </c>
      <c r="AH1189" s="30">
        <v>78.774986267089844</v>
      </c>
      <c r="AI1189" s="148">
        <v>0.41599999999999998</v>
      </c>
      <c r="AJ1189" s="30">
        <v>47.9805493</v>
      </c>
      <c r="AK1189" s="30">
        <v>323.5</v>
      </c>
      <c r="AL1189" s="30">
        <v>75.251388549804688</v>
      </c>
      <c r="AM1189" s="148">
        <v>0.311</v>
      </c>
      <c r="AN1189" s="30">
        <v>46.68559389</v>
      </c>
      <c r="AO1189" s="30">
        <v>282.2</v>
      </c>
      <c r="AP1189" s="148">
        <v>0.36585366725921631</v>
      </c>
      <c r="AQ1189" s="30">
        <v>49.221326439999999</v>
      </c>
      <c r="AR1189" s="30">
        <v>297.56097412109381</v>
      </c>
      <c r="AS1189" s="30">
        <v>198</v>
      </c>
      <c r="AT1189" s="30">
        <v>118</v>
      </c>
      <c r="AU1189" s="148">
        <v>0.59595960378646851</v>
      </c>
      <c r="AV1189" s="30">
        <v>84.388877868652344</v>
      </c>
      <c r="AW1189" s="148">
        <v>0.25999999046325678</v>
      </c>
      <c r="AX1189" s="30">
        <v>49.641542229999999</v>
      </c>
      <c r="AY1189" s="30"/>
      <c r="AZ1189" s="30">
        <v>118</v>
      </c>
      <c r="BA1189" s="30">
        <v>87.371742248535156</v>
      </c>
      <c r="BB1189" s="148">
        <v>0.43099999999999999</v>
      </c>
      <c r="BC1189" s="30">
        <v>51.16</v>
      </c>
      <c r="BD1189" s="30">
        <v>317.39999999999998</v>
      </c>
      <c r="BE1189" s="30">
        <v>86.192611694335938</v>
      </c>
      <c r="BF1189" s="147">
        <v>0.29599999999999999</v>
      </c>
      <c r="BG1189" s="30">
        <v>50.57</v>
      </c>
      <c r="BH1189" s="30">
        <v>277.8</v>
      </c>
      <c r="BI1189" s="30">
        <v>85.349037170410156</v>
      </c>
      <c r="BJ1189" s="148">
        <v>0.41499999999999998</v>
      </c>
      <c r="BK1189" s="30">
        <v>50.201987440000003</v>
      </c>
      <c r="BL1189" s="30">
        <v>303.39999999999998</v>
      </c>
      <c r="BM1189" s="30">
        <v>84.654426574707031</v>
      </c>
      <c r="BN1189" s="148">
        <v>0.27500000000000002</v>
      </c>
      <c r="BO1189" s="30">
        <v>49.831261130000001</v>
      </c>
      <c r="BP1189" s="30">
        <v>265.89999999999998</v>
      </c>
      <c r="BQ1189" s="148"/>
      <c r="BR1189" s="148"/>
      <c r="BS1189" s="148"/>
      <c r="BT1189" s="148">
        <v>0.97499999999999998</v>
      </c>
      <c r="BU1189" s="148"/>
      <c r="BV1189" s="148">
        <v>2.500000037252903E-2</v>
      </c>
      <c r="BW1189" s="148"/>
      <c r="BX1189" s="148">
        <v>9.0999999999999998E-2</v>
      </c>
      <c r="BY1189" s="148">
        <v>0.54700000000000004</v>
      </c>
      <c r="BZ1189" s="1"/>
      <c r="CA1189" s="1">
        <v>7677.4599609375</v>
      </c>
      <c r="CB1189" s="1">
        <v>9355.8700000000008</v>
      </c>
      <c r="CC1189" s="124" t="s">
        <v>4500</v>
      </c>
      <c r="CD1189" t="s">
        <v>4633</v>
      </c>
    </row>
    <row r="1190" spans="1:82" x14ac:dyDescent="0.3">
      <c r="A1190" s="1">
        <v>900764020</v>
      </c>
      <c r="B1190" s="124" t="s">
        <v>4500</v>
      </c>
      <c r="C1190" t="s">
        <v>420</v>
      </c>
      <c r="D1190" t="s">
        <v>1675</v>
      </c>
      <c r="E1190" s="30">
        <v>89.098335266113281</v>
      </c>
      <c r="F1190" s="30">
        <v>87.508628845214844</v>
      </c>
      <c r="G1190" s="30">
        <v>85.537879943847656</v>
      </c>
      <c r="H1190" s="30">
        <v>83.758590698242188</v>
      </c>
      <c r="I1190" s="1">
        <v>183</v>
      </c>
      <c r="J1190" s="1" t="s">
        <v>4733</v>
      </c>
      <c r="K1190" s="1">
        <v>5</v>
      </c>
      <c r="L1190" t="s">
        <v>3817</v>
      </c>
      <c r="M1190" t="s">
        <v>3913</v>
      </c>
      <c r="N1190" t="s">
        <v>3916</v>
      </c>
      <c r="O1190" t="s">
        <v>3921</v>
      </c>
      <c r="P1190" s="148">
        <v>0.31034481525421143</v>
      </c>
      <c r="Q1190" s="30">
        <v>51.66253296</v>
      </c>
      <c r="R1190" s="30"/>
      <c r="S1190" s="1">
        <v>97</v>
      </c>
      <c r="T1190" s="1">
        <v>65</v>
      </c>
      <c r="U1190" s="148">
        <v>0.67010307312011719</v>
      </c>
      <c r="V1190" s="148">
        <v>0.29090908169746399</v>
      </c>
      <c r="W1190" s="149">
        <v>50.990400540000003</v>
      </c>
      <c r="X1190" s="149"/>
      <c r="Y1190" s="1">
        <v>65</v>
      </c>
      <c r="Z1190" s="30">
        <v>91.264564514160156</v>
      </c>
      <c r="AA1190" s="148">
        <v>0.52700000000000002</v>
      </c>
      <c r="AB1190" s="30">
        <v>52.1</v>
      </c>
      <c r="AC1190" s="30">
        <v>359.1</v>
      </c>
      <c r="AD1190" s="30">
        <v>89.29705810546875</v>
      </c>
      <c r="AE1190" s="148">
        <v>0.49199999999999999</v>
      </c>
      <c r="AF1190" s="30">
        <v>51.45</v>
      </c>
      <c r="AG1190" s="30">
        <v>344.3</v>
      </c>
      <c r="AH1190" s="30">
        <v>90.464317321777344</v>
      </c>
      <c r="AI1190" s="148">
        <v>0.51</v>
      </c>
      <c r="AJ1190" s="30">
        <v>51.852220119999998</v>
      </c>
      <c r="AK1190" s="30">
        <v>344</v>
      </c>
      <c r="AL1190" s="30">
        <v>88.130256652832031</v>
      </c>
      <c r="AM1190" s="148">
        <v>0.40300000000000002</v>
      </c>
      <c r="AN1190" s="30">
        <v>51.068253290000001</v>
      </c>
      <c r="AO1190" s="30">
        <v>313.39999999999998</v>
      </c>
      <c r="AP1190" s="148">
        <v>0.52808988094329834</v>
      </c>
      <c r="AQ1190" s="30">
        <v>50.345698759999998</v>
      </c>
      <c r="AR1190" s="30">
        <v>348.31460571289063</v>
      </c>
      <c r="AS1190" s="30">
        <v>98</v>
      </c>
      <c r="AT1190" s="30">
        <v>65</v>
      </c>
      <c r="AU1190" s="148">
        <v>0.67010307312011719</v>
      </c>
      <c r="AV1190" s="30">
        <v>83.758590698242188</v>
      </c>
      <c r="AW1190" s="148">
        <v>0.43636363744735718</v>
      </c>
      <c r="AX1190" s="30">
        <v>49.280313569999997</v>
      </c>
      <c r="AY1190" s="30">
        <v>325.45455932617188</v>
      </c>
      <c r="AZ1190" s="30">
        <v>65</v>
      </c>
      <c r="BA1190" s="30">
        <v>84.381866455078125</v>
      </c>
      <c r="BB1190" s="148">
        <v>0.505</v>
      </c>
      <c r="BC1190" s="30">
        <v>49.71</v>
      </c>
      <c r="BD1190" s="30">
        <v>340.9</v>
      </c>
      <c r="BE1190" s="30">
        <v>84.082756042480469</v>
      </c>
      <c r="BF1190" s="147">
        <v>0.39300000000000002</v>
      </c>
      <c r="BG1190" s="30">
        <v>49.53</v>
      </c>
      <c r="BH1190" s="30">
        <v>313.10000000000002</v>
      </c>
      <c r="BI1190" s="30">
        <v>88.279655456542969</v>
      </c>
      <c r="BJ1190" s="148">
        <v>0.53</v>
      </c>
      <c r="BK1190" s="30">
        <v>51.629558510000003</v>
      </c>
      <c r="BL1190" s="30">
        <v>329</v>
      </c>
      <c r="BM1190" s="30">
        <v>88.725357055664063</v>
      </c>
      <c r="BN1190" s="148">
        <v>0.40300000000000002</v>
      </c>
      <c r="BO1190" s="30">
        <v>51.860105359999999</v>
      </c>
      <c r="BP1190" s="30">
        <v>292.5</v>
      </c>
      <c r="BQ1190" s="148"/>
      <c r="BR1190" s="148"/>
      <c r="BS1190" s="148"/>
      <c r="BT1190" s="148">
        <v>0.93400000000000005</v>
      </c>
      <c r="BU1190" s="148">
        <v>4.9000000000000002E-2</v>
      </c>
      <c r="BV1190" s="148">
        <v>1.6000000759959221E-2</v>
      </c>
      <c r="BW1190" s="148"/>
      <c r="BX1190" s="148">
        <v>0.18</v>
      </c>
      <c r="BY1190" s="148">
        <v>0.67600000000000005</v>
      </c>
      <c r="BZ1190" s="1"/>
      <c r="CA1190" s="1">
        <v>8826.2802734375</v>
      </c>
      <c r="CB1190" s="1">
        <v>10328.370000000001</v>
      </c>
      <c r="CC1190" s="124" t="s">
        <v>4500</v>
      </c>
      <c r="CD1190" t="s">
        <v>4634</v>
      </c>
    </row>
    <row r="1191" spans="1:82" x14ac:dyDescent="0.3">
      <c r="A1191" s="1">
        <v>900771050</v>
      </c>
      <c r="B1191" s="124" t="s">
        <v>4501</v>
      </c>
      <c r="C1191" t="s">
        <v>421</v>
      </c>
      <c r="D1191" t="s">
        <v>1676</v>
      </c>
      <c r="E1191" s="30">
        <v>86.754150390625</v>
      </c>
      <c r="F1191" s="30">
        <v>86.031898498535156</v>
      </c>
      <c r="G1191" s="30">
        <v>80.211151123046875</v>
      </c>
      <c r="H1191" s="30">
        <v>81.009239196777344</v>
      </c>
      <c r="I1191" s="1">
        <v>112</v>
      </c>
      <c r="J1191" s="1">
        <v>6</v>
      </c>
      <c r="K1191" s="1">
        <v>12</v>
      </c>
      <c r="L1191" t="s">
        <v>3817</v>
      </c>
      <c r="M1191" t="s">
        <v>3913</v>
      </c>
      <c r="N1191" t="s">
        <v>3916</v>
      </c>
      <c r="O1191" t="s">
        <v>3921</v>
      </c>
      <c r="P1191" s="148">
        <v>0.49122807383537292</v>
      </c>
      <c r="Q1191" s="30">
        <v>50.687438190000002</v>
      </c>
      <c r="R1191" s="30">
        <v>347.368408203125</v>
      </c>
      <c r="S1191" s="1">
        <v>96</v>
      </c>
      <c r="T1191" s="1">
        <v>67</v>
      </c>
      <c r="U1191" s="148">
        <v>0.69791668653488159</v>
      </c>
      <c r="V1191" s="148">
        <v>0.40540540218353271</v>
      </c>
      <c r="W1191" s="149">
        <v>50.378528979999999</v>
      </c>
      <c r="X1191" s="149">
        <v>329.729736328125</v>
      </c>
      <c r="Y1191" s="1">
        <v>67</v>
      </c>
      <c r="Z1191" s="30">
        <v>83.410179138183594</v>
      </c>
      <c r="AA1191" s="148">
        <v>0.41799999999999998</v>
      </c>
      <c r="AB1191" s="30">
        <v>49.5</v>
      </c>
      <c r="AC1191" s="30">
        <v>320.89999999999998</v>
      </c>
      <c r="AD1191" s="30">
        <v>85.5272216796875</v>
      </c>
      <c r="AE1191" s="148">
        <v>0.36199999999999999</v>
      </c>
      <c r="AF1191" s="30">
        <v>50.17</v>
      </c>
      <c r="AG1191" s="30">
        <v>297.89999999999998</v>
      </c>
      <c r="AH1191" s="30">
        <v>85.253898620605469</v>
      </c>
      <c r="AI1191" s="148">
        <v>0.46500000000000002</v>
      </c>
      <c r="AJ1191" s="30">
        <v>50.12645663</v>
      </c>
      <c r="AK1191" s="30">
        <v>349.3</v>
      </c>
      <c r="AL1191" s="30">
        <v>88.118598937988281</v>
      </c>
      <c r="AM1191" s="148">
        <v>0.49099999999999999</v>
      </c>
      <c r="AN1191" s="30">
        <v>51.064286379999999</v>
      </c>
      <c r="AO1191" s="30">
        <v>347.4</v>
      </c>
      <c r="AP1191" s="148">
        <v>0.2199999988079071</v>
      </c>
      <c r="AQ1191" s="30">
        <v>47.013687590000004</v>
      </c>
      <c r="AR1191" s="30">
        <v>260</v>
      </c>
      <c r="AS1191" s="30">
        <v>96</v>
      </c>
      <c r="AT1191" s="30">
        <v>67</v>
      </c>
      <c r="AU1191" s="148">
        <v>0.69791668653488159</v>
      </c>
      <c r="AV1191" s="30">
        <v>81.009239196777344</v>
      </c>
      <c r="AW1191" s="148">
        <v>0.14705882966518399</v>
      </c>
      <c r="AX1191" s="30">
        <v>47.704615410000002</v>
      </c>
      <c r="AY1191" s="30"/>
      <c r="AZ1191" s="30">
        <v>67</v>
      </c>
      <c r="BA1191" s="30">
        <v>82.546699523925781</v>
      </c>
      <c r="BB1191" s="148">
        <v>0.27800000000000002</v>
      </c>
      <c r="BC1191" s="30">
        <v>48.82</v>
      </c>
      <c r="BD1191" s="30">
        <v>262.5</v>
      </c>
      <c r="BE1191" s="30">
        <v>82.824958801269531</v>
      </c>
      <c r="BF1191" s="147">
        <v>0.19600000000000001</v>
      </c>
      <c r="BG1191" s="30">
        <v>48.91</v>
      </c>
      <c r="BH1191" s="30">
        <v>233.3</v>
      </c>
      <c r="BI1191" s="30">
        <v>82.909416198730469</v>
      </c>
      <c r="BJ1191" s="148">
        <v>0.27500000000000002</v>
      </c>
      <c r="BK1191" s="30">
        <v>49.01359463</v>
      </c>
      <c r="BL1191" s="30">
        <v>284.10000000000002</v>
      </c>
      <c r="BM1191" s="30">
        <v>84.157752990722656</v>
      </c>
      <c r="BN1191" s="148">
        <v>0.27300000000000002</v>
      </c>
      <c r="BO1191" s="30">
        <v>49.583731149999998</v>
      </c>
      <c r="BP1191" s="30">
        <v>280</v>
      </c>
      <c r="BQ1191" s="148"/>
      <c r="BR1191" s="148"/>
      <c r="BS1191" s="148"/>
      <c r="BT1191" s="148">
        <v>0.96399999999999997</v>
      </c>
      <c r="BU1191" s="148"/>
      <c r="BV1191" s="148">
        <v>3.5999998450279243E-2</v>
      </c>
      <c r="BW1191" s="148"/>
      <c r="BX1191" s="148">
        <v>8.8999999999999996E-2</v>
      </c>
      <c r="BY1191" s="148">
        <v>0.66</v>
      </c>
      <c r="BZ1191" s="1"/>
      <c r="CA1191" s="1">
        <v>11080.5703125</v>
      </c>
      <c r="CB1191" s="1">
        <v>11220.69</v>
      </c>
      <c r="CC1191" s="124" t="s">
        <v>4501</v>
      </c>
      <c r="CD1191" t="s">
        <v>4633</v>
      </c>
    </row>
    <row r="1192" spans="1:82" x14ac:dyDescent="0.3">
      <c r="A1192" s="1">
        <v>900774020</v>
      </c>
      <c r="B1192" s="124" t="s">
        <v>4501</v>
      </c>
      <c r="C1192" t="s">
        <v>421</v>
      </c>
      <c r="D1192" t="s">
        <v>1677</v>
      </c>
      <c r="E1192" s="30">
        <v>78.999214172363281</v>
      </c>
      <c r="F1192" s="30">
        <v>78.087532043457031</v>
      </c>
      <c r="G1192" s="30">
        <v>84.880393981933594</v>
      </c>
      <c r="H1192" s="30">
        <v>83.406135559082031</v>
      </c>
      <c r="I1192" s="1">
        <v>100</v>
      </c>
      <c r="J1192" s="1" t="s">
        <v>3981</v>
      </c>
      <c r="K1192" s="1">
        <v>5</v>
      </c>
      <c r="L1192" t="s">
        <v>3817</v>
      </c>
      <c r="M1192" t="s">
        <v>3913</v>
      </c>
      <c r="N1192" t="s">
        <v>3916</v>
      </c>
      <c r="O1192" t="s">
        <v>3921</v>
      </c>
      <c r="P1192" s="148">
        <v>0.25531914830207819</v>
      </c>
      <c r="Q1192" s="30">
        <v>47.461672970000002</v>
      </c>
      <c r="R1192" s="30"/>
      <c r="S1192" s="1">
        <v>47</v>
      </c>
      <c r="T1192" s="1">
        <v>38</v>
      </c>
      <c r="U1192" s="148">
        <v>0.80851066112518311</v>
      </c>
      <c r="V1192" s="148">
        <v>0.1666666716337204</v>
      </c>
      <c r="W1192" s="149">
        <v>47.086840899999999</v>
      </c>
      <c r="X1192" s="149"/>
      <c r="Y1192" s="1">
        <v>38</v>
      </c>
      <c r="Z1192" s="30">
        <v>83.108085632324219</v>
      </c>
      <c r="AA1192" s="148">
        <v>0.51100000000000001</v>
      </c>
      <c r="AB1192" s="30">
        <v>49.4</v>
      </c>
      <c r="AC1192" s="30">
        <v>353.2</v>
      </c>
      <c r="AD1192" s="30">
        <v>82.051910400390625</v>
      </c>
      <c r="AE1192" s="148">
        <v>0.45900000000000002</v>
      </c>
      <c r="AF1192" s="30">
        <v>48.99</v>
      </c>
      <c r="AG1192" s="30">
        <v>343.2</v>
      </c>
      <c r="AH1192" s="30">
        <v>85.3499755859375</v>
      </c>
      <c r="AI1192" s="148">
        <v>0.59099999999999997</v>
      </c>
      <c r="AJ1192" s="30">
        <v>50.158277099999999</v>
      </c>
      <c r="AK1192" s="30">
        <v>363.6</v>
      </c>
      <c r="AL1192" s="30">
        <v>84.341163635253906</v>
      </c>
      <c r="AM1192" s="148">
        <v>0.54299999999999993</v>
      </c>
      <c r="AN1192" s="30">
        <v>49.778829450000003</v>
      </c>
      <c r="AO1192" s="30">
        <v>342.9</v>
      </c>
      <c r="AP1192" s="148">
        <v>6.3829787075519562E-2</v>
      </c>
      <c r="AQ1192" s="30">
        <v>49.934423440000003</v>
      </c>
      <c r="AR1192" s="30"/>
      <c r="AS1192" s="30">
        <v>47</v>
      </c>
      <c r="AT1192" s="30">
        <v>38</v>
      </c>
      <c r="AU1192" s="148">
        <v>0.80851066112518311</v>
      </c>
      <c r="AV1192" s="30">
        <v>83.406135559082031</v>
      </c>
      <c r="AW1192" s="148">
        <v>2.777777798473835E-2</v>
      </c>
      <c r="AX1192" s="30">
        <v>49.078316119999997</v>
      </c>
      <c r="AY1192" s="30"/>
      <c r="AZ1192" s="30">
        <v>38</v>
      </c>
      <c r="BA1192" s="30">
        <v>84.361244201660156</v>
      </c>
      <c r="BB1192" s="148">
        <v>0.51100000000000001</v>
      </c>
      <c r="BC1192" s="30">
        <v>49.7</v>
      </c>
      <c r="BD1192" s="30">
        <v>359.6</v>
      </c>
      <c r="BE1192" s="30">
        <v>84.305915832519531</v>
      </c>
      <c r="BF1192" s="147">
        <v>0.40500000000000003</v>
      </c>
      <c r="BG1192" s="30">
        <v>49.64</v>
      </c>
      <c r="BH1192" s="30">
        <v>335.1</v>
      </c>
      <c r="BI1192" s="30">
        <v>88.469436645507813</v>
      </c>
      <c r="BJ1192" s="148">
        <v>0.5</v>
      </c>
      <c r="BK1192" s="30">
        <v>51.722004120000001</v>
      </c>
      <c r="BL1192" s="30">
        <v>322.7</v>
      </c>
      <c r="BM1192" s="30">
        <v>88.553138732910156</v>
      </c>
      <c r="BN1192" s="148">
        <v>0.45700000000000002</v>
      </c>
      <c r="BO1192" s="30">
        <v>51.774277390000002</v>
      </c>
      <c r="BP1192" s="30">
        <v>302.89999999999998</v>
      </c>
      <c r="BQ1192" s="148"/>
      <c r="BR1192" s="148"/>
      <c r="BS1192" s="148"/>
      <c r="BT1192" s="148">
        <v>0.98</v>
      </c>
      <c r="BU1192" s="148"/>
      <c r="BV1192" s="148">
        <v>1.9999999552965161E-2</v>
      </c>
      <c r="BW1192" s="148"/>
      <c r="BX1192" s="148">
        <v>0.2</v>
      </c>
      <c r="BY1192" s="148">
        <v>0.70499999999999996</v>
      </c>
      <c r="BZ1192" s="1"/>
      <c r="CA1192" s="1">
        <v>9265.4599609375</v>
      </c>
      <c r="CB1192" s="1">
        <v>9999.8700000000008</v>
      </c>
      <c r="CC1192" s="124" t="s">
        <v>4501</v>
      </c>
      <c r="CD1192" t="s">
        <v>4634</v>
      </c>
    </row>
    <row r="1193" spans="1:82" x14ac:dyDescent="0.3">
      <c r="A1193" s="1">
        <v>900781050</v>
      </c>
      <c r="B1193" s="124" t="s">
        <v>4502</v>
      </c>
      <c r="C1193" t="s">
        <v>422</v>
      </c>
      <c r="D1193" t="s">
        <v>1678</v>
      </c>
      <c r="E1193" s="30">
        <v>79.331642150878906</v>
      </c>
      <c r="F1193" s="30">
        <v>82.259101867675781</v>
      </c>
      <c r="G1193" s="30">
        <v>87.814567565917969</v>
      </c>
      <c r="H1193" s="30">
        <v>92.426895141601563</v>
      </c>
      <c r="I1193" s="1">
        <v>105</v>
      </c>
      <c r="J1193" s="1">
        <v>7</v>
      </c>
      <c r="K1193" s="1">
        <v>12</v>
      </c>
      <c r="L1193" t="s">
        <v>3817</v>
      </c>
      <c r="M1193" t="s">
        <v>3913</v>
      </c>
      <c r="N1193" t="s">
        <v>3916</v>
      </c>
      <c r="O1193" t="s">
        <v>3921</v>
      </c>
      <c r="P1193" s="148">
        <v>0.44186046719551092</v>
      </c>
      <c r="Q1193" s="30">
        <v>47.59995172</v>
      </c>
      <c r="R1193" s="30">
        <v>327.906982421875</v>
      </c>
      <c r="S1193" s="1">
        <v>50</v>
      </c>
      <c r="T1193" s="1">
        <v>30</v>
      </c>
      <c r="U1193" s="148">
        <v>0.60000002384185791</v>
      </c>
      <c r="V1193" s="148">
        <v>0.30434781312942499</v>
      </c>
      <c r="W1193" s="149">
        <v>48.815299789999997</v>
      </c>
      <c r="X1193" s="149"/>
      <c r="Y1193" s="1">
        <v>30</v>
      </c>
      <c r="Z1193" s="30">
        <v>78.576705932617188</v>
      </c>
      <c r="AA1193" s="148">
        <v>0.37799999999999989</v>
      </c>
      <c r="AB1193" s="30">
        <v>47.9</v>
      </c>
      <c r="AC1193" s="30">
        <v>318.89999999999998</v>
      </c>
      <c r="AD1193" s="30">
        <v>81.698486328125</v>
      </c>
      <c r="AE1193" s="148">
        <v>0.26100000000000001</v>
      </c>
      <c r="AF1193" s="30">
        <v>48.87</v>
      </c>
      <c r="AG1193" s="30">
        <v>300</v>
      </c>
      <c r="AH1193" s="30">
        <v>77.290214538574219</v>
      </c>
      <c r="AI1193" s="148">
        <v>0.6</v>
      </c>
      <c r="AJ1193" s="30">
        <v>47.488774030000002</v>
      </c>
      <c r="AK1193" s="30">
        <v>364.4</v>
      </c>
      <c r="AL1193" s="30">
        <v>77.974082946777344</v>
      </c>
      <c r="AM1193" s="148">
        <v>0.52200000000000002</v>
      </c>
      <c r="AN1193" s="30">
        <v>47.612121700000003</v>
      </c>
      <c r="AO1193" s="30">
        <v>356.5</v>
      </c>
      <c r="AP1193" s="148">
        <v>0.3214285671710968</v>
      </c>
      <c r="AQ1193" s="30">
        <v>51.769823899999999</v>
      </c>
      <c r="AR1193" s="30">
        <v>305.35714721679688</v>
      </c>
      <c r="AS1193" s="30">
        <v>50</v>
      </c>
      <c r="AT1193" s="30">
        <v>30</v>
      </c>
      <c r="AU1193" s="148">
        <v>0.60000002384185791</v>
      </c>
      <c r="AV1193" s="30">
        <v>92.426895141601563</v>
      </c>
      <c r="AW1193" s="148">
        <v>0.29032257199287409</v>
      </c>
      <c r="AX1193" s="30">
        <v>54.24826891</v>
      </c>
      <c r="AY1193" s="30"/>
      <c r="AZ1193" s="30">
        <v>30</v>
      </c>
      <c r="BA1193" s="30">
        <v>88.402732849121094</v>
      </c>
      <c r="BB1193" s="148">
        <v>0.56799999999999995</v>
      </c>
      <c r="BC1193" s="30">
        <v>51.66</v>
      </c>
      <c r="BD1193" s="30">
        <v>375.7</v>
      </c>
      <c r="BE1193" s="30">
        <v>89.093658447265625</v>
      </c>
      <c r="BF1193" s="147">
        <v>0.56499999999999995</v>
      </c>
      <c r="BG1193" s="30">
        <v>52</v>
      </c>
      <c r="BH1193" s="30">
        <v>360.9</v>
      </c>
      <c r="BI1193" s="30">
        <v>82.75274658203125</v>
      </c>
      <c r="BJ1193" s="148">
        <v>0.53500000000000003</v>
      </c>
      <c r="BK1193" s="30">
        <v>48.937276199999999</v>
      </c>
      <c r="BL1193" s="30">
        <v>353.5</v>
      </c>
      <c r="BM1193" s="30">
        <v>82.8948974609375</v>
      </c>
      <c r="BN1193" s="148">
        <v>0.4</v>
      </c>
      <c r="BO1193" s="30">
        <v>48.954359279999998</v>
      </c>
      <c r="BP1193" s="30">
        <v>308</v>
      </c>
      <c r="BQ1193" s="148"/>
      <c r="BR1193" s="148"/>
      <c r="BS1193" s="148"/>
      <c r="BT1193" s="148">
        <v>0.90500000000000003</v>
      </c>
      <c r="BU1193" s="148"/>
      <c r="BV1193" s="148">
        <v>9.4999998807907104E-2</v>
      </c>
      <c r="BW1193" s="148"/>
      <c r="BX1193" s="148">
        <v>0.14299999999999999</v>
      </c>
      <c r="BY1193" s="148">
        <v>0.48299999999999998</v>
      </c>
      <c r="BZ1193" s="1"/>
      <c r="CA1193" s="1">
        <v>14908.4501953125</v>
      </c>
      <c r="CB1193" s="1">
        <v>15897.7</v>
      </c>
      <c r="CC1193" s="124" t="s">
        <v>4502</v>
      </c>
      <c r="CD1193" t="s">
        <v>4633</v>
      </c>
    </row>
    <row r="1194" spans="1:82" x14ac:dyDescent="0.3">
      <c r="A1194" s="1">
        <v>900784020</v>
      </c>
      <c r="B1194" s="124" t="s">
        <v>4502</v>
      </c>
      <c r="C1194" t="s">
        <v>422</v>
      </c>
      <c r="D1194" t="s">
        <v>1679</v>
      </c>
      <c r="E1194" s="30">
        <v>83.627754211425781</v>
      </c>
      <c r="F1194" s="30">
        <v>85.662437438964844</v>
      </c>
      <c r="G1194" s="30">
        <v>85.044143676757813</v>
      </c>
      <c r="H1194" s="30">
        <v>83.977813720703125</v>
      </c>
      <c r="I1194" s="1">
        <v>84</v>
      </c>
      <c r="J1194" s="1" t="s">
        <v>4733</v>
      </c>
      <c r="K1194" s="1">
        <v>6</v>
      </c>
      <c r="L1194" t="s">
        <v>3817</v>
      </c>
      <c r="M1194" t="s">
        <v>3913</v>
      </c>
      <c r="N1194" t="s">
        <v>3916</v>
      </c>
      <c r="O1194" t="s">
        <v>3921</v>
      </c>
      <c r="P1194" s="148">
        <v>0.375</v>
      </c>
      <c r="Q1194" s="30">
        <v>49.386973859999998</v>
      </c>
      <c r="R1194" s="30"/>
      <c r="S1194" s="1">
        <v>65</v>
      </c>
      <c r="T1194" s="1">
        <v>44</v>
      </c>
      <c r="U1194" s="148">
        <v>0.67692309617996216</v>
      </c>
      <c r="V1194" s="148"/>
      <c r="W1194" s="149">
        <v>50.225445260000001</v>
      </c>
      <c r="X1194" s="149"/>
      <c r="Y1194" s="1">
        <v>44</v>
      </c>
      <c r="Z1194" s="30">
        <v>81.597625732421875</v>
      </c>
      <c r="AA1194" s="148">
        <v>0.57399999999999995</v>
      </c>
      <c r="AB1194" s="30">
        <v>48.9</v>
      </c>
      <c r="AC1194" s="30">
        <v>379.6</v>
      </c>
      <c r="AD1194" s="30">
        <v>84.3197021484375</v>
      </c>
      <c r="AE1194" s="148">
        <v>0.5</v>
      </c>
      <c r="AF1194" s="30">
        <v>49.76</v>
      </c>
      <c r="AG1194" s="30">
        <v>365</v>
      </c>
      <c r="AH1194" s="30">
        <v>85.989250183105469</v>
      </c>
      <c r="AI1194" s="148">
        <v>0.65400000000000003</v>
      </c>
      <c r="AJ1194" s="30">
        <v>50.370015680000002</v>
      </c>
      <c r="AK1194" s="30">
        <v>386.5</v>
      </c>
      <c r="AL1194" s="30">
        <v>86.463027954101563</v>
      </c>
      <c r="AM1194" s="148">
        <v>0.58799999999999997</v>
      </c>
      <c r="AN1194" s="30">
        <v>50.500897170000002</v>
      </c>
      <c r="AO1194" s="30">
        <v>361.8</v>
      </c>
      <c r="AP1194" s="148">
        <v>0.4375</v>
      </c>
      <c r="AQ1194" s="30">
        <v>50.036851749999997</v>
      </c>
      <c r="AR1194" s="30">
        <v>325</v>
      </c>
      <c r="AS1194" s="30">
        <v>65</v>
      </c>
      <c r="AT1194" s="30">
        <v>44</v>
      </c>
      <c r="AU1194" s="148">
        <v>0.67692309617996216</v>
      </c>
      <c r="AV1194" s="30">
        <v>83.977813720703125</v>
      </c>
      <c r="AW1194" s="148">
        <v>0.3571428656578064</v>
      </c>
      <c r="AX1194" s="30">
        <v>49.40595562</v>
      </c>
      <c r="AY1194" s="30"/>
      <c r="AZ1194" s="30">
        <v>44</v>
      </c>
      <c r="BA1194" s="30">
        <v>87.186164855957031</v>
      </c>
      <c r="BB1194" s="148">
        <v>0.57399999999999995</v>
      </c>
      <c r="BC1194" s="30">
        <v>51.07</v>
      </c>
      <c r="BD1194" s="30">
        <v>366.7</v>
      </c>
      <c r="BE1194" s="30">
        <v>84.529075622558594</v>
      </c>
      <c r="BF1194" s="147">
        <v>0.47499999999999998</v>
      </c>
      <c r="BG1194" s="30">
        <v>49.75</v>
      </c>
      <c r="BH1194" s="30">
        <v>337.5</v>
      </c>
      <c r="BI1194" s="30">
        <v>85.250648498535156</v>
      </c>
      <c r="BJ1194" s="148">
        <v>0.65400000000000003</v>
      </c>
      <c r="BK1194" s="30">
        <v>50.154059940000003</v>
      </c>
      <c r="BL1194" s="30">
        <v>382.7</v>
      </c>
      <c r="BM1194" s="30">
        <v>85.47576904296875</v>
      </c>
      <c r="BN1194" s="148">
        <v>0.55899999999999994</v>
      </c>
      <c r="BO1194" s="30">
        <v>50.240596750000002</v>
      </c>
      <c r="BP1194" s="30">
        <v>358.8</v>
      </c>
      <c r="BQ1194" s="148"/>
      <c r="BR1194" s="148"/>
      <c r="BS1194" s="148"/>
      <c r="BT1194" s="148">
        <v>0.90500000000000003</v>
      </c>
      <c r="BU1194" s="148"/>
      <c r="BV1194" s="148">
        <v>9.4999998807907104E-2</v>
      </c>
      <c r="BW1194" s="148"/>
      <c r="BX1194" s="148">
        <v>0.17899999999999999</v>
      </c>
      <c r="BY1194" s="148">
        <v>0.45100000000000001</v>
      </c>
      <c r="BZ1194" s="1"/>
      <c r="CA1194" s="1">
        <v>17179.25</v>
      </c>
      <c r="CB1194" s="1">
        <v>18843.25</v>
      </c>
      <c r="CC1194" s="124" t="s">
        <v>4502</v>
      </c>
      <c r="CD1194" t="s">
        <v>4634</v>
      </c>
    </row>
    <row r="1195" spans="1:82" x14ac:dyDescent="0.3">
      <c r="A1195" s="1">
        <v>910911050</v>
      </c>
      <c r="B1195" s="124" t="s">
        <v>4503</v>
      </c>
      <c r="C1195" t="s">
        <v>423</v>
      </c>
      <c r="D1195" t="s">
        <v>1680</v>
      </c>
      <c r="E1195" s="30">
        <v>84.094642639160156</v>
      </c>
      <c r="F1195" s="30">
        <v>85.594978332519531</v>
      </c>
      <c r="G1195" s="30">
        <v>78.483604431152344</v>
      </c>
      <c r="H1195" s="30">
        <v>77.701728820800781</v>
      </c>
      <c r="I1195" s="1">
        <v>165</v>
      </c>
      <c r="J1195" s="1">
        <v>7</v>
      </c>
      <c r="K1195" s="1">
        <v>12</v>
      </c>
      <c r="L1195" t="s">
        <v>3825</v>
      </c>
      <c r="M1195" t="s">
        <v>3910</v>
      </c>
      <c r="N1195" t="s">
        <v>3917</v>
      </c>
      <c r="O1195" t="s">
        <v>3921</v>
      </c>
      <c r="P1195" s="148">
        <v>0.47540983557701111</v>
      </c>
      <c r="Q1195" s="30">
        <v>49.581182869999999</v>
      </c>
      <c r="R1195" s="30">
        <v>322.9508056640625</v>
      </c>
      <c r="S1195" s="1">
        <v>92</v>
      </c>
      <c r="T1195" s="1">
        <v>54</v>
      </c>
      <c r="U1195" s="148">
        <v>0.58695650100708008</v>
      </c>
      <c r="V1195" s="148">
        <v>0.34285715222358698</v>
      </c>
      <c r="W1195" s="149">
        <v>50.197495510000003</v>
      </c>
      <c r="X1195" s="149">
        <v>280</v>
      </c>
      <c r="Y1195" s="1">
        <v>54</v>
      </c>
      <c r="Z1195" s="30">
        <v>77.066253662109375</v>
      </c>
      <c r="AA1195" s="148">
        <v>0.56499999999999995</v>
      </c>
      <c r="AB1195" s="30">
        <v>47.4</v>
      </c>
      <c r="AC1195" s="30">
        <v>347.1</v>
      </c>
      <c r="AD1195" s="30">
        <v>76.750579833984375</v>
      </c>
      <c r="AE1195" s="148">
        <v>0.48099999999999998</v>
      </c>
      <c r="AF1195" s="30">
        <v>47.19</v>
      </c>
      <c r="AG1195" s="30">
        <v>326.89999999999998</v>
      </c>
      <c r="AH1195" s="30">
        <v>77.56787109375</v>
      </c>
      <c r="AI1195" s="148">
        <v>0.46300000000000002</v>
      </c>
      <c r="AJ1195" s="30">
        <v>47.580736809999998</v>
      </c>
      <c r="AK1195" s="30">
        <v>324.2</v>
      </c>
      <c r="AL1195" s="30">
        <v>77.061241149902344</v>
      </c>
      <c r="AM1195" s="148">
        <v>0.3</v>
      </c>
      <c r="AN1195" s="30">
        <v>47.301484080000002</v>
      </c>
      <c r="AO1195" s="30">
        <v>291.7</v>
      </c>
      <c r="AP1195" s="148">
        <v>0.27536231279373169</v>
      </c>
      <c r="AQ1195" s="30">
        <v>45.933060500000003</v>
      </c>
      <c r="AR1195" s="30"/>
      <c r="AS1195" s="30">
        <v>92</v>
      </c>
      <c r="AT1195" s="30">
        <v>54</v>
      </c>
      <c r="AU1195" s="148">
        <v>0.58695650100708008</v>
      </c>
      <c r="AV1195" s="30">
        <v>77.701728820800781</v>
      </c>
      <c r="AW1195" s="148">
        <v>0.13953489065170291</v>
      </c>
      <c r="AX1195" s="30">
        <v>45.809024479999998</v>
      </c>
      <c r="AY1195" s="30"/>
      <c r="AZ1195" s="30">
        <v>54</v>
      </c>
      <c r="BA1195" s="30">
        <v>82.051826477050781</v>
      </c>
      <c r="BB1195" s="148">
        <v>0.47899999999999998</v>
      </c>
      <c r="BC1195" s="30">
        <v>48.58</v>
      </c>
      <c r="BD1195" s="30">
        <v>321.3</v>
      </c>
      <c r="BE1195" s="30">
        <v>80.917976379394531</v>
      </c>
      <c r="BF1195" s="147">
        <v>0.41099999999999998</v>
      </c>
      <c r="BG1195" s="30">
        <v>47.97</v>
      </c>
      <c r="BH1195" s="30">
        <v>294.60000000000002</v>
      </c>
      <c r="BI1195" s="30">
        <v>82.760032653808594</v>
      </c>
      <c r="BJ1195" s="148">
        <v>0.47799999999999998</v>
      </c>
      <c r="BK1195" s="30">
        <v>48.940826350000002</v>
      </c>
      <c r="BL1195" s="30">
        <v>325.60000000000002</v>
      </c>
      <c r="BM1195" s="30">
        <v>82.112564086914063</v>
      </c>
      <c r="BN1195" s="148">
        <v>0.34899999999999998</v>
      </c>
      <c r="BO1195" s="30">
        <v>48.56446476</v>
      </c>
      <c r="BP1195" s="30">
        <v>282.5</v>
      </c>
      <c r="BQ1195" s="148">
        <v>4.2000000000000003E-2</v>
      </c>
      <c r="BR1195" s="148"/>
      <c r="BS1195" s="148"/>
      <c r="BT1195" s="148">
        <v>0.92100000000000004</v>
      </c>
      <c r="BU1195" s="148"/>
      <c r="BV1195" s="148">
        <v>3.5999998450279243E-2</v>
      </c>
      <c r="BW1195" s="148"/>
      <c r="BX1195" s="148">
        <v>0.127</v>
      </c>
      <c r="BY1195" s="148">
        <v>0.47599999999999998</v>
      </c>
      <c r="BZ1195" s="1"/>
      <c r="CA1195" s="1">
        <v>9150.669921875</v>
      </c>
      <c r="CB1195" s="1">
        <v>9892.25</v>
      </c>
      <c r="CC1195" s="124" t="s">
        <v>4503</v>
      </c>
      <c r="CD1195" t="s">
        <v>4633</v>
      </c>
    </row>
    <row r="1196" spans="1:82" x14ac:dyDescent="0.3">
      <c r="A1196" s="1">
        <v>910914020</v>
      </c>
      <c r="B1196" s="124" t="s">
        <v>4503</v>
      </c>
      <c r="C1196" t="s">
        <v>423</v>
      </c>
      <c r="D1196" t="s">
        <v>1681</v>
      </c>
      <c r="E1196" s="30">
        <v>81.778289794921875</v>
      </c>
      <c r="F1196" s="30">
        <v>81.268325805664063</v>
      </c>
      <c r="G1196" s="30">
        <v>85.3475341796875</v>
      </c>
      <c r="H1196" s="30">
        <v>87.339019775390625</v>
      </c>
      <c r="I1196" s="1">
        <v>214</v>
      </c>
      <c r="J1196" s="1" t="s">
        <v>3981</v>
      </c>
      <c r="K1196" s="1">
        <v>6</v>
      </c>
      <c r="L1196" t="s">
        <v>3825</v>
      </c>
      <c r="M1196" t="s">
        <v>3910</v>
      </c>
      <c r="N1196" t="s">
        <v>3917</v>
      </c>
      <c r="O1196" t="s">
        <v>3921</v>
      </c>
      <c r="P1196" s="148">
        <v>0.42735043168067932</v>
      </c>
      <c r="Q1196" s="30">
        <v>48.617664920000003</v>
      </c>
      <c r="R1196" s="30">
        <v>308.5469970703125</v>
      </c>
      <c r="S1196" s="1">
        <v>123</v>
      </c>
      <c r="T1196" s="1">
        <v>85</v>
      </c>
      <c r="U1196" s="148">
        <v>0.69105690717697144</v>
      </c>
      <c r="V1196" s="148">
        <v>0.35064935684204102</v>
      </c>
      <c r="W1196" s="149">
        <v>48.40477774</v>
      </c>
      <c r="X1196" s="149">
        <v>292.20779418945313</v>
      </c>
      <c r="Y1196" s="1">
        <v>85</v>
      </c>
      <c r="Z1196" s="30">
        <v>79.785079956054688</v>
      </c>
      <c r="AA1196" s="148">
        <v>0.52800000000000002</v>
      </c>
      <c r="AB1196" s="30">
        <v>48.3</v>
      </c>
      <c r="AC1196" s="30">
        <v>340.4</v>
      </c>
      <c r="AD1196" s="30">
        <v>79.01837158203125</v>
      </c>
      <c r="AE1196" s="148">
        <v>0.41299999999999998</v>
      </c>
      <c r="AF1196" s="30">
        <v>47.96</v>
      </c>
      <c r="AG1196" s="30">
        <v>307.89999999999998</v>
      </c>
      <c r="AH1196" s="30">
        <v>82.976058959960938</v>
      </c>
      <c r="AI1196" s="148">
        <v>0.505</v>
      </c>
      <c r="AJ1196" s="30">
        <v>49.372002999999999</v>
      </c>
      <c r="AK1196" s="30">
        <v>344</v>
      </c>
      <c r="AL1196" s="30">
        <v>84.234230041503906</v>
      </c>
      <c r="AM1196" s="148">
        <v>0.43200000000000011</v>
      </c>
      <c r="AN1196" s="30">
        <v>49.742439920000002</v>
      </c>
      <c r="AO1196" s="30">
        <v>321</v>
      </c>
      <c r="AP1196" s="148">
        <v>0.37606838345527649</v>
      </c>
      <c r="AQ1196" s="30">
        <v>50.22663172</v>
      </c>
      <c r="AR1196" s="30">
        <v>288.0341796875</v>
      </c>
      <c r="AS1196" s="30">
        <v>123</v>
      </c>
      <c r="AT1196" s="30">
        <v>85</v>
      </c>
      <c r="AU1196" s="148">
        <v>0.69105690717697144</v>
      </c>
      <c r="AV1196" s="30">
        <v>87.339019775390625</v>
      </c>
      <c r="AW1196" s="148">
        <v>0.35064935684204102</v>
      </c>
      <c r="AX1196" s="30">
        <v>51.332319650000002</v>
      </c>
      <c r="AY1196" s="30">
        <v>283.11688232421881</v>
      </c>
      <c r="AZ1196" s="30">
        <v>85</v>
      </c>
      <c r="BA1196" s="30">
        <v>87.412979125976563</v>
      </c>
      <c r="BB1196" s="148">
        <v>0.55100000000000005</v>
      </c>
      <c r="BC1196" s="30">
        <v>51.18</v>
      </c>
      <c r="BD1196" s="30">
        <v>340.4</v>
      </c>
      <c r="BE1196" s="30">
        <v>87.288108825683594</v>
      </c>
      <c r="BF1196" s="147">
        <v>0.46</v>
      </c>
      <c r="BG1196" s="30">
        <v>51.11</v>
      </c>
      <c r="BH1196" s="30">
        <v>307.89999999999998</v>
      </c>
      <c r="BI1196" s="30">
        <v>84.416717529296875</v>
      </c>
      <c r="BJ1196" s="148">
        <v>0.45</v>
      </c>
      <c r="BK1196" s="30">
        <v>49.747835129999999</v>
      </c>
      <c r="BL1196" s="30">
        <v>307.3</v>
      </c>
      <c r="BM1196" s="30">
        <v>84.706703186035156</v>
      </c>
      <c r="BN1196" s="148">
        <v>0.37</v>
      </c>
      <c r="BO1196" s="30">
        <v>49.857314330000001</v>
      </c>
      <c r="BP1196" s="30">
        <v>281.5</v>
      </c>
      <c r="BQ1196" s="148">
        <v>2.8000000000000001E-2</v>
      </c>
      <c r="BR1196" s="148"/>
      <c r="BS1196" s="148"/>
      <c r="BT1196" s="148">
        <v>0.96299999999999997</v>
      </c>
      <c r="BU1196" s="148"/>
      <c r="BV1196" s="148">
        <v>8.999999612569809E-3</v>
      </c>
      <c r="BW1196" s="148"/>
      <c r="BX1196" s="148">
        <v>9.8000000000000004E-2</v>
      </c>
      <c r="BY1196" s="148">
        <v>0.60299999999999998</v>
      </c>
      <c r="BZ1196" s="1"/>
      <c r="CA1196" s="1">
        <v>6790.830078125</v>
      </c>
      <c r="CB1196" s="1">
        <v>7653.28</v>
      </c>
      <c r="CC1196" s="124" t="s">
        <v>4503</v>
      </c>
      <c r="CD1196" t="s">
        <v>4634</v>
      </c>
    </row>
    <row r="1197" spans="1:82" x14ac:dyDescent="0.3">
      <c r="A1197" s="1">
        <v>910923000</v>
      </c>
      <c r="B1197" s="124" t="s">
        <v>4504</v>
      </c>
      <c r="C1197" t="s">
        <v>424</v>
      </c>
      <c r="D1197" t="s">
        <v>1682</v>
      </c>
      <c r="E1197" s="30">
        <v>80.033355712890625</v>
      </c>
      <c r="F1197" s="30">
        <v>81.684234619140625</v>
      </c>
      <c r="G1197" s="30">
        <v>77.04632568359375</v>
      </c>
      <c r="H1197" s="30">
        <v>79.508277893066406</v>
      </c>
      <c r="I1197" s="1">
        <v>363</v>
      </c>
      <c r="J1197" s="1">
        <v>6</v>
      </c>
      <c r="K1197" s="1">
        <v>8</v>
      </c>
      <c r="L1197" t="s">
        <v>3825</v>
      </c>
      <c r="M1197" t="s">
        <v>3910</v>
      </c>
      <c r="N1197" t="s">
        <v>3917</v>
      </c>
      <c r="O1197" t="s">
        <v>3921</v>
      </c>
      <c r="P1197" s="148">
        <v>0.3333333432674408</v>
      </c>
      <c r="Q1197" s="30">
        <v>47.89183791</v>
      </c>
      <c r="R1197" s="30">
        <v>316.96429443359381</v>
      </c>
      <c r="S1197" s="1">
        <v>663</v>
      </c>
      <c r="T1197" s="1">
        <v>663</v>
      </c>
      <c r="U1197" s="148">
        <v>1</v>
      </c>
      <c r="V1197" s="148">
        <v>0.3333333432674408</v>
      </c>
      <c r="W1197" s="149">
        <v>48.577109139999997</v>
      </c>
      <c r="X1197" s="149">
        <v>316.96429443359381</v>
      </c>
      <c r="Y1197" s="1">
        <v>663</v>
      </c>
      <c r="Z1197" s="30">
        <v>81.597625732421875</v>
      </c>
      <c r="AA1197" s="148">
        <v>0.36799999999999999</v>
      </c>
      <c r="AB1197" s="30">
        <v>48.9</v>
      </c>
      <c r="AC1197" s="30">
        <v>305.60000000000002</v>
      </c>
      <c r="AD1197" s="30">
        <v>83.760116577148438</v>
      </c>
      <c r="AE1197" s="148">
        <v>0.36799999999999999</v>
      </c>
      <c r="AF1197" s="30">
        <v>49.57</v>
      </c>
      <c r="AG1197" s="30">
        <v>305.60000000000002</v>
      </c>
      <c r="AH1197" s="30">
        <v>85.282814025878906</v>
      </c>
      <c r="AI1197" s="148">
        <v>0.37200000000000011</v>
      </c>
      <c r="AJ1197" s="30">
        <v>50.136033150000003</v>
      </c>
      <c r="AK1197" s="30">
        <v>314</v>
      </c>
      <c r="AL1197" s="30">
        <v>86.28558349609375</v>
      </c>
      <c r="AM1197" s="148">
        <v>0.37200000000000011</v>
      </c>
      <c r="AN1197" s="30">
        <v>50.440512920000003</v>
      </c>
      <c r="AO1197" s="30">
        <v>314</v>
      </c>
      <c r="AP1197" s="148">
        <v>0.1517857164144516</v>
      </c>
      <c r="AQ1197" s="30">
        <v>45.034003839999997</v>
      </c>
      <c r="AR1197" s="30">
        <v>243.45237731933591</v>
      </c>
      <c r="AS1197" s="30">
        <v>663</v>
      </c>
      <c r="AT1197" s="30">
        <v>663</v>
      </c>
      <c r="AU1197" s="148">
        <v>1</v>
      </c>
      <c r="AV1197" s="30">
        <v>79.508277893066406</v>
      </c>
      <c r="AW1197" s="148">
        <v>0.1517857164144516</v>
      </c>
      <c r="AX1197" s="30">
        <v>46.844388010000003</v>
      </c>
      <c r="AY1197" s="30">
        <v>243.45237731933591</v>
      </c>
      <c r="AZ1197" s="30">
        <v>663</v>
      </c>
      <c r="BA1197" s="30">
        <v>82.340507507324219</v>
      </c>
      <c r="BB1197" s="148">
        <v>0.19</v>
      </c>
      <c r="BC1197" s="30">
        <v>48.72</v>
      </c>
      <c r="BD1197" s="30">
        <v>242.7</v>
      </c>
      <c r="BE1197" s="30">
        <v>83.433570861816406</v>
      </c>
      <c r="BF1197" s="147">
        <v>0.19</v>
      </c>
      <c r="BG1197" s="30">
        <v>49.21</v>
      </c>
      <c r="BH1197" s="30">
        <v>242.7</v>
      </c>
      <c r="BI1197" s="30">
        <v>82.678916931152344</v>
      </c>
      <c r="BJ1197" s="148">
        <v>0.19900000000000001</v>
      </c>
      <c r="BK1197" s="30">
        <v>48.90131315</v>
      </c>
      <c r="BL1197" s="30">
        <v>240.5</v>
      </c>
      <c r="BM1197" s="30">
        <v>83.677101135253906</v>
      </c>
      <c r="BN1197" s="148">
        <v>0.19900000000000001</v>
      </c>
      <c r="BO1197" s="30">
        <v>49.344186059999998</v>
      </c>
      <c r="BP1197" s="30">
        <v>240.5</v>
      </c>
      <c r="BQ1197" s="148"/>
      <c r="BR1197" s="148">
        <v>2.1999999999999999E-2</v>
      </c>
      <c r="BS1197" s="148"/>
      <c r="BT1197" s="148">
        <v>0.95000000000000007</v>
      </c>
      <c r="BU1197" s="148">
        <v>2.1999999999999999E-2</v>
      </c>
      <c r="BV1197" s="148">
        <v>6.0000000521540642E-3</v>
      </c>
      <c r="BW1197" s="148"/>
      <c r="BX1197" s="148">
        <v>0.11</v>
      </c>
      <c r="BY1197" s="148">
        <v>0.43609999999999999</v>
      </c>
      <c r="BZ1197" s="1">
        <v>1</v>
      </c>
      <c r="CA1197" s="1">
        <v>6194.85009765625</v>
      </c>
      <c r="CB1197" s="1">
        <v>7693.68</v>
      </c>
      <c r="CC1197" s="124" t="s">
        <v>4504</v>
      </c>
      <c r="CD1197" t="s">
        <v>4633</v>
      </c>
    </row>
    <row r="1198" spans="1:82" x14ac:dyDescent="0.3">
      <c r="A1198" s="1">
        <v>910924040</v>
      </c>
      <c r="B1198" s="124" t="s">
        <v>4504</v>
      </c>
      <c r="C1198" t="s">
        <v>424</v>
      </c>
      <c r="D1198" t="s">
        <v>1683</v>
      </c>
      <c r="E1198" s="30">
        <v>88.596572875976563</v>
      </c>
      <c r="F1198" s="30">
        <v>90.267311096191406</v>
      </c>
      <c r="G1198" s="30">
        <v>87.822380065917969</v>
      </c>
      <c r="H1198" s="30">
        <v>89.084800720214844</v>
      </c>
      <c r="I1198" s="1">
        <v>347</v>
      </c>
      <c r="J1198" s="1">
        <v>3</v>
      </c>
      <c r="K1198" s="1">
        <v>5</v>
      </c>
      <c r="L1198" t="s">
        <v>3825</v>
      </c>
      <c r="M1198" t="s">
        <v>3910</v>
      </c>
      <c r="N1198" t="s">
        <v>3917</v>
      </c>
      <c r="O1198" t="s">
        <v>3921</v>
      </c>
      <c r="P1198" s="148">
        <v>0.39696970582008362</v>
      </c>
      <c r="Q1198" s="30">
        <v>51.453819119999999</v>
      </c>
      <c r="R1198" s="30">
        <v>319.39395141601563</v>
      </c>
      <c r="S1198" s="1">
        <v>349</v>
      </c>
      <c r="T1198" s="1">
        <v>349</v>
      </c>
      <c r="U1198" s="148">
        <v>1</v>
      </c>
      <c r="V1198" s="148">
        <v>0.39696970582008362</v>
      </c>
      <c r="W1198" s="149">
        <v>52.133440880000002</v>
      </c>
      <c r="X1198" s="149">
        <v>319.39395141601563</v>
      </c>
      <c r="Y1198" s="1">
        <v>349</v>
      </c>
      <c r="Z1198" s="30">
        <v>92.17083740234375</v>
      </c>
      <c r="AA1198" s="148">
        <v>0.42199999999999999</v>
      </c>
      <c r="AB1198" s="30">
        <v>52.4</v>
      </c>
      <c r="AC1198" s="30">
        <v>330.8</v>
      </c>
      <c r="AD1198" s="30">
        <v>94.009353637695313</v>
      </c>
      <c r="AE1198" s="148">
        <v>0.42199999999999999</v>
      </c>
      <c r="AF1198" s="30">
        <v>53.05</v>
      </c>
      <c r="AG1198" s="30">
        <v>330.8</v>
      </c>
      <c r="AH1198" s="30"/>
      <c r="AI1198" s="148">
        <v>0.42699999999999999</v>
      </c>
      <c r="AJ1198" s="30"/>
      <c r="AK1198" s="30">
        <v>328.4</v>
      </c>
      <c r="AL1198" s="30"/>
      <c r="AM1198" s="148">
        <v>0.42699999999999999</v>
      </c>
      <c r="AN1198" s="30"/>
      <c r="AO1198" s="30">
        <v>328.4</v>
      </c>
      <c r="AP1198" s="148">
        <v>0.36474165320396418</v>
      </c>
      <c r="AQ1198" s="30">
        <v>51.774714729999999</v>
      </c>
      <c r="AR1198" s="30">
        <v>281.45895385742188</v>
      </c>
      <c r="AS1198" s="30">
        <v>349</v>
      </c>
      <c r="AT1198" s="30">
        <v>349</v>
      </c>
      <c r="AU1198" s="148">
        <v>1</v>
      </c>
      <c r="AV1198" s="30">
        <v>89.084800720214844</v>
      </c>
      <c r="AW1198" s="148">
        <v>0.36474165320396418</v>
      </c>
      <c r="AX1198" s="30">
        <v>52.332858000000002</v>
      </c>
      <c r="AY1198" s="30">
        <v>281.45895385742188</v>
      </c>
      <c r="AZ1198" s="30">
        <v>349</v>
      </c>
      <c r="BA1198" s="30">
        <v>88.134674072265625</v>
      </c>
      <c r="BB1198" s="148">
        <v>0.38600000000000001</v>
      </c>
      <c r="BC1198" s="30">
        <v>51.53</v>
      </c>
      <c r="BD1198" s="30">
        <v>303.89999999999998</v>
      </c>
      <c r="BE1198" s="30">
        <v>89.43853759765625</v>
      </c>
      <c r="BF1198" s="147">
        <v>0.38600000000000001</v>
      </c>
      <c r="BG1198" s="30">
        <v>52.17</v>
      </c>
      <c r="BH1198" s="30">
        <v>303.89999999999998</v>
      </c>
      <c r="BI1198" s="30"/>
      <c r="BJ1198" s="148">
        <v>0.29799999999999999</v>
      </c>
      <c r="BK1198" s="30"/>
      <c r="BL1198" s="30">
        <v>281.60000000000002</v>
      </c>
      <c r="BM1198" s="30"/>
      <c r="BN1198" s="148">
        <v>0.29799999999999999</v>
      </c>
      <c r="BO1198" s="30"/>
      <c r="BP1198" s="30">
        <v>281.60000000000002</v>
      </c>
      <c r="BQ1198" s="148"/>
      <c r="BR1198" s="148">
        <v>3.5000000000000003E-2</v>
      </c>
      <c r="BS1198" s="148"/>
      <c r="BT1198" s="148">
        <v>0.92800000000000005</v>
      </c>
      <c r="BU1198" s="148">
        <v>3.5000000000000003E-2</v>
      </c>
      <c r="BV1198" s="148">
        <v>3.0000000260770321E-3</v>
      </c>
      <c r="BW1198" s="148"/>
      <c r="BX1198" s="148">
        <v>0.14399999999999999</v>
      </c>
      <c r="BY1198" s="148">
        <v>0.48349999999999999</v>
      </c>
      <c r="BZ1198" s="1">
        <v>1</v>
      </c>
      <c r="CA1198" s="1">
        <v>5766.14990234375</v>
      </c>
      <c r="CB1198" s="1">
        <v>7236.13</v>
      </c>
      <c r="CC1198" s="124" t="s">
        <v>4504</v>
      </c>
      <c r="CD1198" t="s">
        <v>4634</v>
      </c>
    </row>
    <row r="1199" spans="1:82" x14ac:dyDescent="0.3">
      <c r="A1199" s="1">
        <v>910934040</v>
      </c>
      <c r="B1199" s="124" t="s">
        <v>4505</v>
      </c>
      <c r="C1199" t="s">
        <v>425</v>
      </c>
      <c r="D1199" t="s">
        <v>1684</v>
      </c>
      <c r="E1199" s="30">
        <v>82.070732116699219</v>
      </c>
      <c r="F1199" s="30">
        <v>79.673721313476563</v>
      </c>
      <c r="G1199" s="30">
        <v>80.885398864746094</v>
      </c>
      <c r="H1199" s="30">
        <v>79.387519836425781</v>
      </c>
      <c r="I1199" s="1">
        <v>108</v>
      </c>
      <c r="J1199" s="1" t="s">
        <v>4733</v>
      </c>
      <c r="K1199" s="1">
        <v>8</v>
      </c>
      <c r="L1199" t="s">
        <v>3825</v>
      </c>
      <c r="M1199" t="s">
        <v>3910</v>
      </c>
      <c r="N1199" t="s">
        <v>3916</v>
      </c>
      <c r="O1199" t="s">
        <v>3921</v>
      </c>
      <c r="P1199" s="148">
        <v>0.26666668057441711</v>
      </c>
      <c r="Q1199" s="30">
        <v>48.739308880000003</v>
      </c>
      <c r="R1199" s="30">
        <v>285</v>
      </c>
      <c r="S1199" s="1">
        <v>89</v>
      </c>
      <c r="T1199" s="1">
        <v>69</v>
      </c>
      <c r="U1199" s="148">
        <v>0.77528089284896851</v>
      </c>
      <c r="V1199" s="148">
        <v>0.18604651093482971</v>
      </c>
      <c r="W1199" s="149">
        <v>47.744067119999997</v>
      </c>
      <c r="X1199" s="149"/>
      <c r="Y1199" s="1">
        <v>69</v>
      </c>
      <c r="Z1199" s="30">
        <v>87.337371826171875</v>
      </c>
      <c r="AA1199" s="148">
        <v>0.39700000000000002</v>
      </c>
      <c r="AB1199" s="30">
        <v>50.8</v>
      </c>
      <c r="AC1199" s="30">
        <v>319</v>
      </c>
      <c r="AD1199" s="30">
        <v>86.793655395507813</v>
      </c>
      <c r="AE1199" s="148">
        <v>0.34599999999999997</v>
      </c>
      <c r="AF1199" s="30">
        <v>50.6</v>
      </c>
      <c r="AG1199" s="30">
        <v>301.89999999999998</v>
      </c>
      <c r="AH1199" s="30">
        <v>88.527870178222656</v>
      </c>
      <c r="AI1199" s="148">
        <v>0.35799999999999998</v>
      </c>
      <c r="AJ1199" s="30">
        <v>51.210840169999997</v>
      </c>
      <c r="AK1199" s="30">
        <v>318.89999999999998</v>
      </c>
      <c r="AL1199" s="30">
        <v>89.767326354980469</v>
      </c>
      <c r="AM1199" s="148">
        <v>0.31</v>
      </c>
      <c r="AN1199" s="30">
        <v>51.625345529999997</v>
      </c>
      <c r="AO1199" s="30">
        <v>302.39999999999998</v>
      </c>
      <c r="AP1199" s="148">
        <v>0.116666667163372</v>
      </c>
      <c r="AQ1199" s="30">
        <v>47.435449089999999</v>
      </c>
      <c r="AR1199" s="30"/>
      <c r="AS1199" s="30">
        <v>89</v>
      </c>
      <c r="AT1199" s="30">
        <v>69</v>
      </c>
      <c r="AU1199" s="148">
        <v>0.77528089284896851</v>
      </c>
      <c r="AV1199" s="30">
        <v>79.387519836425781</v>
      </c>
      <c r="AW1199" s="148">
        <v>0.1162790730595589</v>
      </c>
      <c r="AX1199" s="30">
        <v>46.775179170000001</v>
      </c>
      <c r="AY1199" s="30"/>
      <c r="AZ1199" s="30">
        <v>69</v>
      </c>
      <c r="BA1199" s="30">
        <v>83.309638977050781</v>
      </c>
      <c r="BB1199" s="148">
        <v>0.27</v>
      </c>
      <c r="BC1199" s="30">
        <v>49.19</v>
      </c>
      <c r="BD1199" s="30">
        <v>281</v>
      </c>
      <c r="BE1199" s="30">
        <v>84.630508422851563</v>
      </c>
      <c r="BF1199" s="147">
        <v>0.25</v>
      </c>
      <c r="BG1199" s="30">
        <v>49.8</v>
      </c>
      <c r="BH1199" s="30">
        <v>275</v>
      </c>
      <c r="BI1199" s="30">
        <v>85.151390075683594</v>
      </c>
      <c r="BJ1199" s="148">
        <v>0.22600000000000001</v>
      </c>
      <c r="BK1199" s="30">
        <v>50.10571049</v>
      </c>
      <c r="BL1199" s="30">
        <v>277.39999999999998</v>
      </c>
      <c r="BM1199" s="30">
        <v>86.985397338867188</v>
      </c>
      <c r="BN1199" s="148">
        <v>0.214</v>
      </c>
      <c r="BO1199" s="30">
        <v>50.992953470000003</v>
      </c>
      <c r="BP1199" s="30">
        <v>266.7</v>
      </c>
      <c r="BQ1199" s="148"/>
      <c r="BR1199" s="148"/>
      <c r="BS1199" s="148"/>
      <c r="BT1199" s="148">
        <v>0.95400000000000007</v>
      </c>
      <c r="BU1199" s="148"/>
      <c r="BV1199" s="148">
        <v>4.6000000089406967E-2</v>
      </c>
      <c r="BW1199" s="148"/>
      <c r="BX1199" s="148">
        <v>9.2999999999999999E-2</v>
      </c>
      <c r="BY1199" s="148">
        <v>0.67600000000000005</v>
      </c>
      <c r="BZ1199" s="1"/>
      <c r="CA1199" s="1">
        <v>8531.3603515625</v>
      </c>
      <c r="CB1199" s="1">
        <v>9833.08</v>
      </c>
      <c r="CC1199" s="124" t="s">
        <v>4505</v>
      </c>
      <c r="CD1199" t="s">
        <v>4635</v>
      </c>
    </row>
    <row r="1200" spans="1:82" x14ac:dyDescent="0.3">
      <c r="A1200" s="1">
        <v>910954020</v>
      </c>
      <c r="B1200" s="124" t="s">
        <v>4506</v>
      </c>
      <c r="C1200" t="s">
        <v>426</v>
      </c>
      <c r="D1200" t="s">
        <v>1684</v>
      </c>
      <c r="E1200" s="30">
        <v>83.665359497070313</v>
      </c>
      <c r="F1200" s="30">
        <v>85.056343078613281</v>
      </c>
      <c r="G1200" s="30">
        <v>87.53839111328125</v>
      </c>
      <c r="H1200" s="30">
        <v>90.252082824707031</v>
      </c>
      <c r="I1200" s="1">
        <v>95</v>
      </c>
      <c r="J1200" s="1" t="s">
        <v>3981</v>
      </c>
      <c r="K1200" s="1">
        <v>8</v>
      </c>
      <c r="L1200" t="s">
        <v>3825</v>
      </c>
      <c r="M1200" t="s">
        <v>3910</v>
      </c>
      <c r="N1200" t="s">
        <v>3917</v>
      </c>
      <c r="O1200" t="s">
        <v>3921</v>
      </c>
      <c r="P1200" s="148">
        <v>0.27419355511665339</v>
      </c>
      <c r="Q1200" s="30">
        <v>49.40261589</v>
      </c>
      <c r="R1200" s="30"/>
      <c r="S1200" s="1">
        <v>66</v>
      </c>
      <c r="T1200" s="1">
        <v>66</v>
      </c>
      <c r="U1200" s="148">
        <v>1</v>
      </c>
      <c r="V1200" s="148">
        <v>0.27419355511665339</v>
      </c>
      <c r="W1200" s="149">
        <v>49.974315709999999</v>
      </c>
      <c r="X1200" s="149"/>
      <c r="Y1200" s="1">
        <v>66</v>
      </c>
      <c r="Z1200" s="30">
        <v>85.826911926269531</v>
      </c>
      <c r="AA1200" s="148">
        <v>0.5</v>
      </c>
      <c r="AB1200" s="30">
        <v>50.3</v>
      </c>
      <c r="AC1200" s="30">
        <v>360.5</v>
      </c>
      <c r="AD1200" s="30">
        <v>85.703933715820313</v>
      </c>
      <c r="AE1200" s="148">
        <v>0.5</v>
      </c>
      <c r="AF1200" s="30">
        <v>50.23</v>
      </c>
      <c r="AG1200" s="30">
        <v>360.5</v>
      </c>
      <c r="AH1200" s="30">
        <v>91.416976928710938</v>
      </c>
      <c r="AI1200" s="148">
        <v>0.51200000000000001</v>
      </c>
      <c r="AJ1200" s="30">
        <v>52.167753169999997</v>
      </c>
      <c r="AK1200" s="30">
        <v>334.9</v>
      </c>
      <c r="AL1200" s="30">
        <v>91.428153991699219</v>
      </c>
      <c r="AM1200" s="148">
        <v>0.51200000000000001</v>
      </c>
      <c r="AN1200" s="30">
        <v>52.190521510000004</v>
      </c>
      <c r="AO1200" s="30">
        <v>334.9</v>
      </c>
      <c r="AP1200" s="148">
        <v>0.17741934955120089</v>
      </c>
      <c r="AQ1200" s="30">
        <v>51.597072130000001</v>
      </c>
      <c r="AR1200" s="30"/>
      <c r="AS1200" s="30">
        <v>66</v>
      </c>
      <c r="AT1200" s="30">
        <v>66</v>
      </c>
      <c r="AU1200" s="148">
        <v>1</v>
      </c>
      <c r="AV1200" s="30">
        <v>90.252082824707031</v>
      </c>
      <c r="AW1200" s="148">
        <v>0.17741934955120089</v>
      </c>
      <c r="AX1200" s="30">
        <v>53.001844120000001</v>
      </c>
      <c r="AY1200" s="30"/>
      <c r="AZ1200" s="30">
        <v>66</v>
      </c>
      <c r="BA1200" s="30">
        <v>89.000709533691406</v>
      </c>
      <c r="BB1200" s="148">
        <v>0.60499999999999998</v>
      </c>
      <c r="BC1200" s="30">
        <v>51.95</v>
      </c>
      <c r="BD1200" s="30">
        <v>365.8</v>
      </c>
      <c r="BE1200" s="30">
        <v>89.073371887207031</v>
      </c>
      <c r="BF1200" s="147">
        <v>0.60499999999999998</v>
      </c>
      <c r="BG1200" s="30">
        <v>51.99</v>
      </c>
      <c r="BH1200" s="30">
        <v>365.8</v>
      </c>
      <c r="BI1200" s="30">
        <v>88.837783813476563</v>
      </c>
      <c r="BJ1200" s="148">
        <v>0.46500000000000002</v>
      </c>
      <c r="BK1200" s="30">
        <v>51.901433339999997</v>
      </c>
      <c r="BL1200" s="30">
        <v>325.60000000000002</v>
      </c>
      <c r="BM1200" s="30">
        <v>88.5816650390625</v>
      </c>
      <c r="BN1200" s="148">
        <v>0.46500000000000002</v>
      </c>
      <c r="BO1200" s="30">
        <v>51.788494280000002</v>
      </c>
      <c r="BP1200" s="30">
        <v>325.60000000000002</v>
      </c>
      <c r="BQ1200" s="148"/>
      <c r="BR1200" s="148"/>
      <c r="BS1200" s="148"/>
      <c r="BT1200" s="148">
        <v>0.96799999999999997</v>
      </c>
      <c r="BU1200" s="148"/>
      <c r="BV1200" s="148">
        <v>3.2000001519918442E-2</v>
      </c>
      <c r="BW1200" s="148"/>
      <c r="BX1200" s="148">
        <v>0.253</v>
      </c>
      <c r="BY1200" s="148">
        <v>0.439</v>
      </c>
      <c r="BZ1200" s="1">
        <v>1</v>
      </c>
      <c r="CA1200" s="1">
        <v>6615.990234375</v>
      </c>
      <c r="CB1200" s="1">
        <v>9067.65</v>
      </c>
      <c r="CC1200" s="124" t="s">
        <v>4506</v>
      </c>
      <c r="CD1200" t="s">
        <v>4635</v>
      </c>
    </row>
    <row r="1201" spans="1:82" x14ac:dyDescent="0.3">
      <c r="A1201" s="1">
        <v>920873000</v>
      </c>
      <c r="B1201" s="124" t="s">
        <v>4507</v>
      </c>
      <c r="C1201" t="s">
        <v>427</v>
      </c>
      <c r="D1201" t="s">
        <v>1685</v>
      </c>
      <c r="E1201" s="30">
        <v>86.791107177734375</v>
      </c>
      <c r="F1201" s="30">
        <v>86.303611755371094</v>
      </c>
      <c r="G1201" s="30">
        <v>86.796401977539063</v>
      </c>
      <c r="H1201" s="30">
        <v>85.6298828125</v>
      </c>
      <c r="I1201" s="1">
        <v>1054</v>
      </c>
      <c r="J1201" s="1">
        <v>6</v>
      </c>
      <c r="K1201" s="1">
        <v>8</v>
      </c>
      <c r="L1201" t="s">
        <v>3883</v>
      </c>
      <c r="M1201" t="s">
        <v>3915</v>
      </c>
      <c r="N1201" t="s">
        <v>3917</v>
      </c>
      <c r="O1201" t="s">
        <v>3922</v>
      </c>
      <c r="P1201" s="148">
        <v>0.55816328525543213</v>
      </c>
      <c r="Q1201" s="30">
        <v>50.702812719999997</v>
      </c>
      <c r="R1201" s="30">
        <v>367.448974609375</v>
      </c>
      <c r="S1201" s="1">
        <v>1905</v>
      </c>
      <c r="T1201" s="1">
        <v>706</v>
      </c>
      <c r="U1201" s="148">
        <v>0.37060368061065668</v>
      </c>
      <c r="V1201" s="148">
        <v>0.36443150043487549</v>
      </c>
      <c r="W1201" s="149">
        <v>50.491112309999998</v>
      </c>
      <c r="X1201" s="149">
        <v>318.65890502929688</v>
      </c>
      <c r="Y1201" s="1">
        <v>706</v>
      </c>
      <c r="Z1201" s="30">
        <v>86.431098937988281</v>
      </c>
      <c r="AA1201" s="148">
        <v>0.55799999999999994</v>
      </c>
      <c r="AB1201" s="30">
        <v>50.5</v>
      </c>
      <c r="AC1201" s="30">
        <v>364.5</v>
      </c>
      <c r="AD1201" s="30">
        <v>85.14434814453125</v>
      </c>
      <c r="AE1201" s="148">
        <v>0.41599999999999998</v>
      </c>
      <c r="AF1201" s="30">
        <v>50.04</v>
      </c>
      <c r="AG1201" s="30">
        <v>321.7</v>
      </c>
      <c r="AH1201" s="30">
        <v>88.513771057128906</v>
      </c>
      <c r="AI1201" s="148">
        <v>0.57700000000000007</v>
      </c>
      <c r="AJ1201" s="30">
        <v>51.206170980000003</v>
      </c>
      <c r="AK1201" s="30">
        <v>369.7</v>
      </c>
      <c r="AL1201" s="30">
        <v>86.609718322753906</v>
      </c>
      <c r="AM1201" s="148">
        <v>0.38200000000000001</v>
      </c>
      <c r="AN1201" s="30">
        <v>50.550814629999998</v>
      </c>
      <c r="AO1201" s="30">
        <v>320.60000000000002</v>
      </c>
      <c r="AP1201" s="148">
        <v>0.52209663391113281</v>
      </c>
      <c r="AQ1201" s="30">
        <v>51.132937589999997</v>
      </c>
      <c r="AR1201" s="30">
        <v>345.426513671875</v>
      </c>
      <c r="AS1201" s="30">
        <v>1898</v>
      </c>
      <c r="AT1201" s="30">
        <v>703</v>
      </c>
      <c r="AU1201" s="148">
        <v>0.37060368061065668</v>
      </c>
      <c r="AV1201" s="30">
        <v>85.6298828125</v>
      </c>
      <c r="AW1201" s="148">
        <v>0.31176471710205078</v>
      </c>
      <c r="AX1201" s="30">
        <v>50.35278546</v>
      </c>
      <c r="AY1201" s="30">
        <v>281.17648315429688</v>
      </c>
      <c r="AZ1201" s="30">
        <v>703</v>
      </c>
      <c r="BA1201" s="30">
        <v>88.485214233398438</v>
      </c>
      <c r="BB1201" s="148">
        <v>0.56000000000000005</v>
      </c>
      <c r="BC1201" s="30">
        <v>51.7</v>
      </c>
      <c r="BD1201" s="30">
        <v>355.8</v>
      </c>
      <c r="BE1201" s="30">
        <v>85.401412963867188</v>
      </c>
      <c r="BF1201" s="147">
        <v>0.39500000000000002</v>
      </c>
      <c r="BG1201" s="30">
        <v>50.18</v>
      </c>
      <c r="BH1201" s="30">
        <v>297.60000000000002</v>
      </c>
      <c r="BI1201" s="30">
        <v>88.813774108886719</v>
      </c>
      <c r="BJ1201" s="148">
        <v>0.55399999999999994</v>
      </c>
      <c r="BK1201" s="30">
        <v>51.889736800000001</v>
      </c>
      <c r="BL1201" s="30">
        <v>353.7</v>
      </c>
      <c r="BM1201" s="30">
        <v>86.033111572265625</v>
      </c>
      <c r="BN1201" s="148">
        <v>0.34799999999999998</v>
      </c>
      <c r="BO1201" s="30">
        <v>50.518359080000003</v>
      </c>
      <c r="BP1201" s="30">
        <v>285.39999999999998</v>
      </c>
      <c r="BQ1201" s="148">
        <v>7.0000000000000007E-2</v>
      </c>
      <c r="BR1201" s="148">
        <v>4.7E-2</v>
      </c>
      <c r="BS1201" s="148">
        <v>1.4E-2</v>
      </c>
      <c r="BT1201" s="148">
        <v>0.80200000000000005</v>
      </c>
      <c r="BU1201" s="148">
        <v>6.2E-2</v>
      </c>
      <c r="BV1201" s="148">
        <v>4.999999888241291E-3</v>
      </c>
      <c r="BW1201" s="148">
        <v>1.6E-2</v>
      </c>
      <c r="BX1201" s="148">
        <v>0.14000000000000001</v>
      </c>
      <c r="BY1201" s="148">
        <v>0.154</v>
      </c>
      <c r="BZ1201" s="1"/>
      <c r="CA1201" s="1">
        <v>11358.41015625</v>
      </c>
      <c r="CB1201" s="1">
        <v>11878.9</v>
      </c>
      <c r="CC1201" s="124" t="s">
        <v>4507</v>
      </c>
      <c r="CD1201" t="s">
        <v>4633</v>
      </c>
    </row>
    <row r="1202" spans="1:82" x14ac:dyDescent="0.3">
      <c r="A1202" s="1">
        <v>920873050</v>
      </c>
      <c r="B1202" s="124" t="s">
        <v>4507</v>
      </c>
      <c r="C1202" t="s">
        <v>427</v>
      </c>
      <c r="D1202" t="s">
        <v>1686</v>
      </c>
      <c r="E1202" s="30">
        <v>88.494117736816406</v>
      </c>
      <c r="F1202" s="30">
        <v>87.553749084472656</v>
      </c>
      <c r="G1202" s="30">
        <v>88.32061767578125</v>
      </c>
      <c r="H1202" s="30">
        <v>87.788162231445313</v>
      </c>
      <c r="I1202" s="1">
        <v>874</v>
      </c>
      <c r="J1202" s="1">
        <v>6</v>
      </c>
      <c r="K1202" s="1">
        <v>8</v>
      </c>
      <c r="L1202" t="s">
        <v>3883</v>
      </c>
      <c r="M1202" t="s">
        <v>3915</v>
      </c>
      <c r="N1202" t="s">
        <v>3917</v>
      </c>
      <c r="O1202" t="s">
        <v>3922</v>
      </c>
      <c r="P1202" s="148">
        <v>0.5802919864654541</v>
      </c>
      <c r="Q1202" s="30">
        <v>51.41120197</v>
      </c>
      <c r="R1202" s="30">
        <v>371.89779663085938</v>
      </c>
      <c r="S1202" s="1">
        <v>1656</v>
      </c>
      <c r="T1202" s="1">
        <v>742</v>
      </c>
      <c r="U1202" s="148">
        <v>0.44806763529777532</v>
      </c>
      <c r="V1202" s="148">
        <v>0.38855421543121338</v>
      </c>
      <c r="W1202" s="149">
        <v>51.009096239999998</v>
      </c>
      <c r="X1202" s="149">
        <v>318.07229614257813</v>
      </c>
      <c r="Y1202" s="1">
        <v>742</v>
      </c>
      <c r="Z1202" s="30">
        <v>88.243644714355469</v>
      </c>
      <c r="AA1202" s="148">
        <v>0.59899999999999998</v>
      </c>
      <c r="AB1202" s="30">
        <v>51.1</v>
      </c>
      <c r="AC1202" s="30">
        <v>375.5</v>
      </c>
      <c r="AD1202" s="30">
        <v>87.736114501953125</v>
      </c>
      <c r="AE1202" s="148">
        <v>0.441</v>
      </c>
      <c r="AF1202" s="30">
        <v>50.92</v>
      </c>
      <c r="AG1202" s="30">
        <v>336.3</v>
      </c>
      <c r="AH1202" s="30">
        <v>88.232009887695313</v>
      </c>
      <c r="AI1202" s="148">
        <v>0.56600000000000006</v>
      </c>
      <c r="AJ1202" s="30">
        <v>51.112846709999999</v>
      </c>
      <c r="AK1202" s="30">
        <v>367.8</v>
      </c>
      <c r="AL1202" s="30">
        <v>87.746070861816406</v>
      </c>
      <c r="AM1202" s="148">
        <v>0.373</v>
      </c>
      <c r="AN1202" s="30">
        <v>50.93751443</v>
      </c>
      <c r="AO1202" s="30">
        <v>319</v>
      </c>
      <c r="AP1202" s="148">
        <v>0.54744523763656616</v>
      </c>
      <c r="AQ1202" s="30">
        <v>52.086372529999998</v>
      </c>
      <c r="AR1202" s="30">
        <v>351.33819580078131</v>
      </c>
      <c r="AS1202" s="30">
        <v>1658</v>
      </c>
      <c r="AT1202" s="30">
        <v>744</v>
      </c>
      <c r="AU1202" s="148">
        <v>0.44806763529777532</v>
      </c>
      <c r="AV1202" s="30">
        <v>87.788162231445313</v>
      </c>
      <c r="AW1202" s="148">
        <v>0.35542169213294977</v>
      </c>
      <c r="AX1202" s="30">
        <v>51.589729460000001</v>
      </c>
      <c r="AY1202" s="30">
        <v>284.93975830078131</v>
      </c>
      <c r="AZ1202" s="30">
        <v>744</v>
      </c>
      <c r="BA1202" s="30">
        <v>87.681037902832031</v>
      </c>
      <c r="BB1202" s="148">
        <v>0.56600000000000006</v>
      </c>
      <c r="BC1202" s="30">
        <v>51.31</v>
      </c>
      <c r="BD1202" s="30">
        <v>354.7</v>
      </c>
      <c r="BE1202" s="30">
        <v>87.00408935546875</v>
      </c>
      <c r="BF1202" s="147">
        <v>0.38600000000000001</v>
      </c>
      <c r="BG1202" s="30">
        <v>50.97</v>
      </c>
      <c r="BH1202" s="30">
        <v>302.2</v>
      </c>
      <c r="BI1202" s="30">
        <v>87.450889587402344</v>
      </c>
      <c r="BJ1202" s="148">
        <v>0.53299999999999992</v>
      </c>
      <c r="BK1202" s="30">
        <v>51.225846910000001</v>
      </c>
      <c r="BL1202" s="30">
        <v>346.3</v>
      </c>
      <c r="BM1202" s="30">
        <v>86.769248962402344</v>
      </c>
      <c r="BN1202" s="148">
        <v>0.33800000000000002</v>
      </c>
      <c r="BO1202" s="30">
        <v>50.885233200000002</v>
      </c>
      <c r="BP1202" s="30">
        <v>284.8</v>
      </c>
      <c r="BQ1202" s="148">
        <v>8.7000000000000008E-2</v>
      </c>
      <c r="BR1202" s="148">
        <v>7.9000000000000001E-2</v>
      </c>
      <c r="BS1202" s="148">
        <v>1.2999999999999999E-2</v>
      </c>
      <c r="BT1202" s="148">
        <v>0.74</v>
      </c>
      <c r="BU1202" s="148">
        <v>0.08</v>
      </c>
      <c r="BV1202" s="148">
        <v>1.0000000474974511E-3</v>
      </c>
      <c r="BW1202" s="148">
        <v>2.4E-2</v>
      </c>
      <c r="BX1202" s="148">
        <v>0.17499999999999999</v>
      </c>
      <c r="BY1202" s="148">
        <v>0.19900000000000001</v>
      </c>
      <c r="BZ1202" s="1"/>
      <c r="CA1202" s="1">
        <v>12456.9599609375</v>
      </c>
      <c r="CB1202" s="1">
        <v>13134.14</v>
      </c>
      <c r="CC1202" s="124" t="s">
        <v>4507</v>
      </c>
      <c r="CD1202" t="s">
        <v>4633</v>
      </c>
    </row>
    <row r="1203" spans="1:82" x14ac:dyDescent="0.3">
      <c r="A1203" s="1">
        <v>920873070</v>
      </c>
      <c r="B1203" s="124" t="s">
        <v>4507</v>
      </c>
      <c r="C1203" t="s">
        <v>427</v>
      </c>
      <c r="D1203" t="s">
        <v>1687</v>
      </c>
      <c r="E1203" s="30">
        <v>83.604377746582031</v>
      </c>
      <c r="F1203" s="30">
        <v>81.484184265136719</v>
      </c>
      <c r="G1203" s="30">
        <v>88.583824157714844</v>
      </c>
      <c r="H1203" s="30">
        <v>87.456474304199219</v>
      </c>
      <c r="I1203" s="1">
        <v>859</v>
      </c>
      <c r="J1203" s="1">
        <v>6</v>
      </c>
      <c r="K1203" s="1">
        <v>8</v>
      </c>
      <c r="L1203" t="s">
        <v>3883</v>
      </c>
      <c r="M1203" t="s">
        <v>3915</v>
      </c>
      <c r="N1203" t="s">
        <v>3917</v>
      </c>
      <c r="O1203" t="s">
        <v>3922</v>
      </c>
      <c r="P1203" s="148">
        <v>0.59020620584487915</v>
      </c>
      <c r="Q1203" s="30">
        <v>49.377249040000002</v>
      </c>
      <c r="R1203" s="30">
        <v>373.71133422851563</v>
      </c>
      <c r="S1203" s="1">
        <v>1684</v>
      </c>
      <c r="T1203" s="1">
        <v>529</v>
      </c>
      <c r="U1203" s="148">
        <v>0.31413301825523382</v>
      </c>
      <c r="V1203" s="148">
        <v>0.40663900971412659</v>
      </c>
      <c r="W1203" s="149">
        <v>48.494219379999997</v>
      </c>
      <c r="X1203" s="149">
        <v>318.67221069335938</v>
      </c>
      <c r="Y1203" s="1">
        <v>529</v>
      </c>
      <c r="Z1203" s="30">
        <v>84.920639038085938</v>
      </c>
      <c r="AA1203" s="148">
        <v>0.60699999999999998</v>
      </c>
      <c r="AB1203" s="30">
        <v>50</v>
      </c>
      <c r="AC1203" s="30">
        <v>382.6</v>
      </c>
      <c r="AD1203" s="30">
        <v>82.40533447265625</v>
      </c>
      <c r="AE1203" s="148">
        <v>0.36899999999999999</v>
      </c>
      <c r="AF1203" s="30">
        <v>49.11</v>
      </c>
      <c r="AG1203" s="30">
        <v>323.39999999999998</v>
      </c>
      <c r="AH1203" s="30">
        <v>87.038818359375</v>
      </c>
      <c r="AI1203" s="148">
        <v>0.622</v>
      </c>
      <c r="AJ1203" s="30">
        <v>50.717646080000002</v>
      </c>
      <c r="AK1203" s="30">
        <v>384.8</v>
      </c>
      <c r="AL1203" s="30">
        <v>86.598739624023438</v>
      </c>
      <c r="AM1203" s="148">
        <v>0.39600000000000002</v>
      </c>
      <c r="AN1203" s="30">
        <v>50.547078929999998</v>
      </c>
      <c r="AO1203" s="30">
        <v>327.39999999999998</v>
      </c>
      <c r="AP1203" s="148">
        <v>0.59254497289657593</v>
      </c>
      <c r="AQ1203" s="30">
        <v>52.251017709999999</v>
      </c>
      <c r="AR1203" s="30">
        <v>362.85348510742188</v>
      </c>
      <c r="AS1203" s="30">
        <v>1688</v>
      </c>
      <c r="AT1203" s="30">
        <v>531</v>
      </c>
      <c r="AU1203" s="148">
        <v>0.31413301825523382</v>
      </c>
      <c r="AV1203" s="30">
        <v>87.456474304199219</v>
      </c>
      <c r="AW1203" s="148">
        <v>0.36776858568191528</v>
      </c>
      <c r="AX1203" s="30">
        <v>51.399633119999997</v>
      </c>
      <c r="AY1203" s="30">
        <v>288.84298706054688</v>
      </c>
      <c r="AZ1203" s="30">
        <v>531</v>
      </c>
      <c r="BA1203" s="30">
        <v>89.103805541992188</v>
      </c>
      <c r="BB1203" s="148">
        <v>0.66099999999999992</v>
      </c>
      <c r="BC1203" s="30">
        <v>52</v>
      </c>
      <c r="BD1203" s="30">
        <v>385.6</v>
      </c>
      <c r="BE1203" s="30">
        <v>85.868019104003906</v>
      </c>
      <c r="BF1203" s="147">
        <v>0.41599999999999998</v>
      </c>
      <c r="BG1203" s="30">
        <v>50.41</v>
      </c>
      <c r="BH1203" s="30">
        <v>318.60000000000002</v>
      </c>
      <c r="BI1203" s="30">
        <v>88.272491455078125</v>
      </c>
      <c r="BJ1203" s="148">
        <v>0.60899999999999999</v>
      </c>
      <c r="BK1203" s="30">
        <v>51.626065830000002</v>
      </c>
      <c r="BL1203" s="30">
        <v>372.3</v>
      </c>
      <c r="BM1203" s="30">
        <v>85.152252197265625</v>
      </c>
      <c r="BN1203" s="148">
        <v>0.35899999999999999</v>
      </c>
      <c r="BO1203" s="30">
        <v>50.07936265</v>
      </c>
      <c r="BP1203" s="30">
        <v>292</v>
      </c>
      <c r="BQ1203" s="148">
        <v>8.7000000000000008E-2</v>
      </c>
      <c r="BR1203" s="148">
        <v>4.8000000000000001E-2</v>
      </c>
      <c r="BS1203" s="148">
        <v>4.2000000000000003E-2</v>
      </c>
      <c r="BT1203" s="148">
        <v>0.77300000000000002</v>
      </c>
      <c r="BU1203" s="148">
        <v>4.9000000000000002E-2</v>
      </c>
      <c r="BV1203" s="148">
        <v>1.0000000474974511E-3</v>
      </c>
      <c r="BW1203" s="148">
        <v>1.0999999999999999E-2</v>
      </c>
      <c r="BX1203" s="148">
        <v>0.13300000000000001</v>
      </c>
      <c r="BY1203" s="148">
        <v>0.152</v>
      </c>
      <c r="BZ1203" s="1"/>
      <c r="CA1203" s="1">
        <v>12577.2099609375</v>
      </c>
      <c r="CB1203" s="1">
        <v>13192.36</v>
      </c>
      <c r="CC1203" s="124" t="s">
        <v>4507</v>
      </c>
      <c r="CD1203" t="s">
        <v>4633</v>
      </c>
    </row>
    <row r="1204" spans="1:82" x14ac:dyDescent="0.3">
      <c r="A1204" s="1">
        <v>920873090</v>
      </c>
      <c r="B1204" s="124" t="s">
        <v>4507</v>
      </c>
      <c r="C1204" t="s">
        <v>427</v>
      </c>
      <c r="D1204" t="s">
        <v>1688</v>
      </c>
      <c r="E1204" s="30">
        <v>87.341102600097656</v>
      </c>
      <c r="F1204" s="30">
        <v>86.777320861816406</v>
      </c>
      <c r="G1204" s="30">
        <v>89.049446105957031</v>
      </c>
      <c r="H1204" s="30">
        <v>87.026199340820313</v>
      </c>
      <c r="I1204" s="1">
        <v>1247</v>
      </c>
      <c r="J1204" s="1">
        <v>6</v>
      </c>
      <c r="K1204" s="1">
        <v>8</v>
      </c>
      <c r="L1204" t="s">
        <v>3883</v>
      </c>
      <c r="M1204" t="s">
        <v>3915</v>
      </c>
      <c r="N1204" t="s">
        <v>3917</v>
      </c>
      <c r="O1204" t="s">
        <v>3922</v>
      </c>
      <c r="P1204" s="148">
        <v>0.63080894947052002</v>
      </c>
      <c r="Q1204" s="30">
        <v>50.931590249999999</v>
      </c>
      <c r="R1204" s="30">
        <v>381.32528686523438</v>
      </c>
      <c r="S1204" s="1">
        <v>2336</v>
      </c>
      <c r="T1204" s="1">
        <v>807</v>
      </c>
      <c r="U1204" s="148">
        <v>0.34546232223510742</v>
      </c>
      <c r="V1204" s="148">
        <v>0.39627659320831299</v>
      </c>
      <c r="W1204" s="149">
        <v>50.687390610000001</v>
      </c>
      <c r="X1204" s="149">
        <v>320.47872924804688</v>
      </c>
      <c r="Y1204" s="1">
        <v>807</v>
      </c>
      <c r="Z1204" s="30">
        <v>87.63946533203125</v>
      </c>
      <c r="AA1204" s="148">
        <v>0.64400000000000002</v>
      </c>
      <c r="AB1204" s="30">
        <v>50.9</v>
      </c>
      <c r="AC1204" s="30">
        <v>385.9</v>
      </c>
      <c r="AD1204" s="30">
        <v>86.381324768066406</v>
      </c>
      <c r="AE1204" s="148">
        <v>0.441</v>
      </c>
      <c r="AF1204" s="30">
        <v>50.46</v>
      </c>
      <c r="AG1204" s="30">
        <v>331.8</v>
      </c>
      <c r="AH1204" s="30">
        <v>87.513313293457031</v>
      </c>
      <c r="AI1204" s="148">
        <v>0.6409999999999999</v>
      </c>
      <c r="AJ1204" s="30">
        <v>50.874805309999999</v>
      </c>
      <c r="AK1204" s="30">
        <v>384.3</v>
      </c>
      <c r="AL1204" s="30">
        <v>86.615211486816406</v>
      </c>
      <c r="AM1204" s="148">
        <v>0.40300000000000002</v>
      </c>
      <c r="AN1204" s="30">
        <v>50.552684839999998</v>
      </c>
      <c r="AO1204" s="30">
        <v>329.5</v>
      </c>
      <c r="AP1204" s="148">
        <v>0.59759241342544556</v>
      </c>
      <c r="AQ1204" s="30">
        <v>52.542276739999998</v>
      </c>
      <c r="AR1204" s="30">
        <v>365.95013427734381</v>
      </c>
      <c r="AS1204" s="30">
        <v>2336</v>
      </c>
      <c r="AT1204" s="30">
        <v>808</v>
      </c>
      <c r="AU1204" s="148">
        <v>0.34546232223510742</v>
      </c>
      <c r="AV1204" s="30">
        <v>87.026199340820313</v>
      </c>
      <c r="AW1204" s="148">
        <v>0.35809019207954412</v>
      </c>
      <c r="AX1204" s="30">
        <v>51.15303823</v>
      </c>
      <c r="AY1204" s="30">
        <v>289.65518188476563</v>
      </c>
      <c r="AZ1204" s="30">
        <v>808</v>
      </c>
      <c r="BA1204" s="30">
        <v>89.784263610839844</v>
      </c>
      <c r="BB1204" s="148">
        <v>0.622</v>
      </c>
      <c r="BC1204" s="30">
        <v>52.33</v>
      </c>
      <c r="BD1204" s="30">
        <v>374.8</v>
      </c>
      <c r="BE1204" s="30">
        <v>88.180740356445313</v>
      </c>
      <c r="BF1204" s="147">
        <v>0.40600000000000003</v>
      </c>
      <c r="BG1204" s="30">
        <v>51.55</v>
      </c>
      <c r="BH1204" s="30">
        <v>306</v>
      </c>
      <c r="BI1204" s="30">
        <v>88.626365661621094</v>
      </c>
      <c r="BJ1204" s="148">
        <v>0.61099999999999999</v>
      </c>
      <c r="BK1204" s="30">
        <v>51.79844903</v>
      </c>
      <c r="BL1204" s="30">
        <v>370.2</v>
      </c>
      <c r="BM1204" s="30">
        <v>86.52099609375</v>
      </c>
      <c r="BN1204" s="148">
        <v>0.39200000000000002</v>
      </c>
      <c r="BO1204" s="30">
        <v>50.761510610000002</v>
      </c>
      <c r="BP1204" s="30">
        <v>298.7</v>
      </c>
      <c r="BQ1204" s="148">
        <v>5.2999999999999999E-2</v>
      </c>
      <c r="BR1204" s="148">
        <v>7.1000000000000008E-2</v>
      </c>
      <c r="BS1204" s="148">
        <v>5.1999999999999998E-2</v>
      </c>
      <c r="BT1204" s="148">
        <v>0.75900000000000001</v>
      </c>
      <c r="BU1204" s="148">
        <v>6.2E-2</v>
      </c>
      <c r="BV1204" s="148">
        <v>3.0000000260770321E-3</v>
      </c>
      <c r="BW1204" s="148">
        <v>2.8000000000000001E-2</v>
      </c>
      <c r="BX1204" s="148">
        <v>0.14000000000000001</v>
      </c>
      <c r="BY1204" s="148">
        <v>0.14599999999999999</v>
      </c>
      <c r="BZ1204" s="1"/>
      <c r="CA1204" s="1">
        <v>11507.41015625</v>
      </c>
      <c r="CB1204" s="1">
        <v>12134.59</v>
      </c>
      <c r="CC1204" s="124" t="s">
        <v>4507</v>
      </c>
      <c r="CD1204" t="s">
        <v>4633</v>
      </c>
    </row>
    <row r="1205" spans="1:82" x14ac:dyDescent="0.3">
      <c r="A1205" s="1">
        <v>920874020</v>
      </c>
      <c r="B1205" s="124" t="s">
        <v>4507</v>
      </c>
      <c r="C1205" t="s">
        <v>427</v>
      </c>
      <c r="D1205" t="s">
        <v>1689</v>
      </c>
      <c r="E1205" s="30">
        <v>87.261024475097656</v>
      </c>
      <c r="F1205" s="30">
        <v>85.476394653320313</v>
      </c>
      <c r="G1205" s="30">
        <v>85.86322021484375</v>
      </c>
      <c r="H1205" s="30">
        <v>86.853912353515625</v>
      </c>
      <c r="I1205" s="1">
        <v>420</v>
      </c>
      <c r="J1205" s="1">
        <v>3</v>
      </c>
      <c r="K1205" s="1">
        <v>5</v>
      </c>
      <c r="L1205" t="s">
        <v>3883</v>
      </c>
      <c r="M1205" t="s">
        <v>3915</v>
      </c>
      <c r="N1205" t="s">
        <v>3917</v>
      </c>
      <c r="O1205" t="s">
        <v>3922</v>
      </c>
      <c r="P1205" s="148">
        <v>0.54497355222702026</v>
      </c>
      <c r="Q1205" s="30">
        <v>50.898281230000002</v>
      </c>
      <c r="R1205" s="30">
        <v>349.73544311523438</v>
      </c>
      <c r="S1205" s="1">
        <v>409</v>
      </c>
      <c r="T1205" s="1">
        <v>198</v>
      </c>
      <c r="U1205" s="148">
        <v>0.48410758376121521</v>
      </c>
      <c r="V1205" s="148">
        <v>0.33526012301445007</v>
      </c>
      <c r="W1205" s="149">
        <v>50.148360719999999</v>
      </c>
      <c r="X1205" s="149">
        <v>289.59536743164063</v>
      </c>
      <c r="Y1205" s="1">
        <v>198</v>
      </c>
      <c r="Z1205" s="30">
        <v>95.191757202148438</v>
      </c>
      <c r="AA1205" s="148">
        <v>0.623</v>
      </c>
      <c r="AB1205" s="30">
        <v>53.4</v>
      </c>
      <c r="AC1205" s="30">
        <v>379.1</v>
      </c>
      <c r="AD1205" s="30">
        <v>93.508674621582031</v>
      </c>
      <c r="AE1205" s="148">
        <v>0.505</v>
      </c>
      <c r="AF1205" s="30">
        <v>52.88</v>
      </c>
      <c r="AG1205" s="30">
        <v>345.5</v>
      </c>
      <c r="AH1205" s="30">
        <v>94.609588623046875</v>
      </c>
      <c r="AI1205" s="148">
        <v>0.60299999999999998</v>
      </c>
      <c r="AJ1205" s="30">
        <v>53.22518968</v>
      </c>
      <c r="AK1205" s="30">
        <v>372.6</v>
      </c>
      <c r="AL1205" s="30">
        <v>93.700019836425781</v>
      </c>
      <c r="AM1205" s="148">
        <v>0.46800000000000003</v>
      </c>
      <c r="AN1205" s="30">
        <v>52.963634110000001</v>
      </c>
      <c r="AO1205" s="30">
        <v>334.5</v>
      </c>
      <c r="AP1205" s="148">
        <v>0.49076518416404719</v>
      </c>
      <c r="AQ1205" s="30">
        <v>50.5492062</v>
      </c>
      <c r="AR1205" s="30">
        <v>318.7335205078125</v>
      </c>
      <c r="AS1205" s="30">
        <v>409</v>
      </c>
      <c r="AT1205" s="30">
        <v>198</v>
      </c>
      <c r="AU1205" s="148">
        <v>0.48410758376121521</v>
      </c>
      <c r="AV1205" s="30">
        <v>86.853912353515625</v>
      </c>
      <c r="AW1205" s="148">
        <v>0.27011492848396301</v>
      </c>
      <c r="AX1205" s="30">
        <v>51.054294890000001</v>
      </c>
      <c r="AY1205" s="30">
        <v>248.85057067871091</v>
      </c>
      <c r="AZ1205" s="30">
        <v>198</v>
      </c>
      <c r="BA1205" s="30">
        <v>93.908226013183594</v>
      </c>
      <c r="BB1205" s="148">
        <v>0.58899999999999997</v>
      </c>
      <c r="BC1205" s="30">
        <v>54.33</v>
      </c>
      <c r="BD1205" s="30">
        <v>362</v>
      </c>
      <c r="BE1205" s="30">
        <v>94.185707092285156</v>
      </c>
      <c r="BF1205" s="147">
        <v>0.48499999999999999</v>
      </c>
      <c r="BG1205" s="30">
        <v>54.51</v>
      </c>
      <c r="BH1205" s="30">
        <v>335.6</v>
      </c>
      <c r="BI1205" s="30">
        <v>92.874740600585938</v>
      </c>
      <c r="BJ1205" s="148">
        <v>0.56299999999999994</v>
      </c>
      <c r="BK1205" s="30">
        <v>53.867926990000001</v>
      </c>
      <c r="BL1205" s="30">
        <v>352.3</v>
      </c>
      <c r="BM1205" s="30">
        <v>92.866325378417969</v>
      </c>
      <c r="BN1205" s="148">
        <v>0.41099999999999998</v>
      </c>
      <c r="BO1205" s="30">
        <v>53.923855709999998</v>
      </c>
      <c r="BP1205" s="30">
        <v>308.89999999999998</v>
      </c>
      <c r="BQ1205" s="148">
        <v>6.4000000000000001E-2</v>
      </c>
      <c r="BR1205" s="148">
        <v>9.5000000000000001E-2</v>
      </c>
      <c r="BS1205" s="148">
        <v>1.9E-2</v>
      </c>
      <c r="BT1205" s="148">
        <v>0.73299999999999998</v>
      </c>
      <c r="BU1205" s="148">
        <v>8.1000000000000003E-2</v>
      </c>
      <c r="BV1205" s="148">
        <v>7.0000002160668373E-3</v>
      </c>
      <c r="BW1205" s="148">
        <v>0.06</v>
      </c>
      <c r="BX1205" s="148">
        <v>0.16700000000000001</v>
      </c>
      <c r="BY1205" s="148">
        <v>0.24399999999999999</v>
      </c>
      <c r="BZ1205" s="1"/>
      <c r="CA1205" s="1">
        <v>10801.259765625</v>
      </c>
      <c r="CB1205" s="1">
        <v>11309.36</v>
      </c>
      <c r="CC1205" s="124" t="s">
        <v>4507</v>
      </c>
      <c r="CD1205" t="s">
        <v>4634</v>
      </c>
    </row>
    <row r="1206" spans="1:82" x14ac:dyDescent="0.3">
      <c r="A1206" s="1">
        <v>920874030</v>
      </c>
      <c r="B1206" s="124" t="s">
        <v>4507</v>
      </c>
      <c r="C1206" t="s">
        <v>427</v>
      </c>
      <c r="D1206" t="s">
        <v>1690</v>
      </c>
      <c r="E1206" s="30">
        <v>87.502799987792969</v>
      </c>
      <c r="F1206" s="30">
        <v>87.474006652832031</v>
      </c>
      <c r="G1206" s="30">
        <v>86.026641845703125</v>
      </c>
      <c r="H1206" s="30">
        <v>88.613601684570313</v>
      </c>
      <c r="I1206" s="1">
        <v>387</v>
      </c>
      <c r="J1206" s="1">
        <v>3</v>
      </c>
      <c r="K1206" s="1">
        <v>5</v>
      </c>
      <c r="L1206" t="s">
        <v>3883</v>
      </c>
      <c r="M1206" t="s">
        <v>3915</v>
      </c>
      <c r="N1206" t="s">
        <v>3917</v>
      </c>
      <c r="O1206" t="s">
        <v>3922</v>
      </c>
      <c r="P1206" s="148">
        <v>0.49166667461395258</v>
      </c>
      <c r="Q1206" s="30">
        <v>50.998850230000002</v>
      </c>
      <c r="R1206" s="30">
        <v>339.72222900390631</v>
      </c>
      <c r="S1206" s="1">
        <v>390</v>
      </c>
      <c r="T1206" s="1">
        <v>203</v>
      </c>
      <c r="U1206" s="148">
        <v>0.52051281929016113</v>
      </c>
      <c r="V1206" s="148">
        <v>0.375</v>
      </c>
      <c r="W1206" s="149">
        <v>50.97605523</v>
      </c>
      <c r="X1206" s="149">
        <v>298.21429443359381</v>
      </c>
      <c r="Y1206" s="1">
        <v>203</v>
      </c>
      <c r="Z1206" s="30">
        <v>89.754104614257813</v>
      </c>
      <c r="AA1206" s="148">
        <v>0.56600000000000006</v>
      </c>
      <c r="AB1206" s="30">
        <v>51.6</v>
      </c>
      <c r="AC1206" s="30">
        <v>360.4</v>
      </c>
      <c r="AD1206" s="30">
        <v>91.005264282226563</v>
      </c>
      <c r="AE1206" s="148">
        <v>0.47399999999999998</v>
      </c>
      <c r="AF1206" s="30">
        <v>52.03</v>
      </c>
      <c r="AG1206" s="30">
        <v>336.2</v>
      </c>
      <c r="AH1206" s="30">
        <v>90.16363525390625</v>
      </c>
      <c r="AI1206" s="148">
        <v>0.59200000000000008</v>
      </c>
      <c r="AJ1206" s="30">
        <v>51.752627940000004</v>
      </c>
      <c r="AK1206" s="30">
        <v>365.6</v>
      </c>
      <c r="AL1206" s="30">
        <v>92.014366149902344</v>
      </c>
      <c r="AM1206" s="148">
        <v>0.52200000000000002</v>
      </c>
      <c r="AN1206" s="30">
        <v>52.390009310000003</v>
      </c>
      <c r="AO1206" s="30">
        <v>342.9</v>
      </c>
      <c r="AP1206" s="148">
        <v>0.39612188935279852</v>
      </c>
      <c r="AQ1206" s="30">
        <v>50.651431459999998</v>
      </c>
      <c r="AR1206" s="30">
        <v>297.50692749023438</v>
      </c>
      <c r="AS1206" s="30">
        <v>391</v>
      </c>
      <c r="AT1206" s="30">
        <v>204</v>
      </c>
      <c r="AU1206" s="148">
        <v>0.52051281929016113</v>
      </c>
      <c r="AV1206" s="30">
        <v>88.613601684570313</v>
      </c>
      <c r="AW1206" s="148">
        <v>0.2411764711141586</v>
      </c>
      <c r="AX1206" s="30">
        <v>52.06280435</v>
      </c>
      <c r="AY1206" s="30">
        <v>249.41175842285159</v>
      </c>
      <c r="AZ1206" s="30">
        <v>204</v>
      </c>
      <c r="BA1206" s="30">
        <v>90.423477172851563</v>
      </c>
      <c r="BB1206" s="148">
        <v>0.55799999999999994</v>
      </c>
      <c r="BC1206" s="30">
        <v>52.64</v>
      </c>
      <c r="BD1206" s="30">
        <v>344.7</v>
      </c>
      <c r="BE1206" s="30">
        <v>90.452888488769531</v>
      </c>
      <c r="BF1206" s="147">
        <v>0.42899999999999999</v>
      </c>
      <c r="BG1206" s="30">
        <v>52.67</v>
      </c>
      <c r="BH1206" s="30">
        <v>312.7</v>
      </c>
      <c r="BI1206" s="30">
        <v>89.105148315429688</v>
      </c>
      <c r="BJ1206" s="148">
        <v>0.55799999999999994</v>
      </c>
      <c r="BK1206" s="30">
        <v>52.031671950000003</v>
      </c>
      <c r="BL1206" s="30">
        <v>342.8</v>
      </c>
      <c r="BM1206" s="30">
        <v>88.581001281738281</v>
      </c>
      <c r="BN1206" s="148">
        <v>0.42699999999999999</v>
      </c>
      <c r="BO1206" s="30">
        <v>51.788163130000001</v>
      </c>
      <c r="BP1206" s="30">
        <v>306.2</v>
      </c>
      <c r="BQ1206" s="148">
        <v>7.2000000000000008E-2</v>
      </c>
      <c r="BR1206" s="148">
        <v>7.8E-2</v>
      </c>
      <c r="BS1206" s="148">
        <v>2.1000000000000001E-2</v>
      </c>
      <c r="BT1206" s="148">
        <v>0.749</v>
      </c>
      <c r="BU1206" s="148">
        <v>7.2000000000000008E-2</v>
      </c>
      <c r="BV1206" s="148">
        <v>8.0000003799796104E-3</v>
      </c>
      <c r="BW1206" s="148">
        <v>4.9000000000000002E-2</v>
      </c>
      <c r="BX1206" s="148">
        <v>0.17100000000000001</v>
      </c>
      <c r="BY1206" s="148">
        <v>0.26500000000000001</v>
      </c>
      <c r="BZ1206" s="1"/>
      <c r="CA1206" s="1">
        <v>10747.9404296875</v>
      </c>
      <c r="CB1206" s="1">
        <v>11204.81</v>
      </c>
      <c r="CC1206" s="124" t="s">
        <v>4507</v>
      </c>
      <c r="CD1206" t="s">
        <v>4634</v>
      </c>
    </row>
    <row r="1207" spans="1:82" x14ac:dyDescent="0.3">
      <c r="A1207" s="1">
        <v>920874050</v>
      </c>
      <c r="B1207" s="124" t="s">
        <v>4507</v>
      </c>
      <c r="C1207" t="s">
        <v>427</v>
      </c>
      <c r="D1207" t="s">
        <v>1691</v>
      </c>
      <c r="E1207" s="30">
        <v>87.523971557617188</v>
      </c>
      <c r="F1207" s="30">
        <v>84.92303466796875</v>
      </c>
      <c r="G1207" s="30">
        <v>83.994102478027344</v>
      </c>
      <c r="H1207" s="30">
        <v>82.727005004882813</v>
      </c>
      <c r="I1207" s="1">
        <v>430</v>
      </c>
      <c r="J1207" s="1" t="s">
        <v>3981</v>
      </c>
      <c r="K1207" s="1">
        <v>5</v>
      </c>
      <c r="L1207" t="s">
        <v>3883</v>
      </c>
      <c r="M1207" t="s">
        <v>3915</v>
      </c>
      <c r="N1207" t="s">
        <v>3917</v>
      </c>
      <c r="O1207" t="s">
        <v>3922</v>
      </c>
      <c r="P1207" s="148">
        <v>0.66190475225448608</v>
      </c>
      <c r="Q1207" s="30">
        <v>51.007657129999998</v>
      </c>
      <c r="R1207" s="30">
        <v>382.38095092773438</v>
      </c>
      <c r="S1207" s="1">
        <v>213</v>
      </c>
      <c r="T1207" s="1">
        <v>66</v>
      </c>
      <c r="U1207" s="148">
        <v>0.30985915660858149</v>
      </c>
      <c r="V1207" s="148">
        <v>0.56716418266296387</v>
      </c>
      <c r="W1207" s="149">
        <v>49.919080630000003</v>
      </c>
      <c r="X1207" s="149">
        <v>352.23880004882813</v>
      </c>
      <c r="Y1207" s="1">
        <v>66</v>
      </c>
      <c r="Z1207" s="30">
        <v>88.847831726074219</v>
      </c>
      <c r="AA1207" s="148">
        <v>0.64900000000000002</v>
      </c>
      <c r="AB1207" s="30">
        <v>51.3</v>
      </c>
      <c r="AC1207" s="30">
        <v>384.6</v>
      </c>
      <c r="AD1207" s="30">
        <v>85.409416198730469</v>
      </c>
      <c r="AE1207" s="148">
        <v>0.47899999999999998</v>
      </c>
      <c r="AF1207" s="30">
        <v>50.13</v>
      </c>
      <c r="AG1207" s="30">
        <v>339.4</v>
      </c>
      <c r="AH1207" s="30">
        <v>90.732574462890625</v>
      </c>
      <c r="AI1207" s="148">
        <v>0.67500000000000004</v>
      </c>
      <c r="AJ1207" s="30">
        <v>51.941068479999998</v>
      </c>
      <c r="AK1207" s="30">
        <v>388.5</v>
      </c>
      <c r="AL1207" s="30">
        <v>92.434944152832031</v>
      </c>
      <c r="AM1207" s="148">
        <v>0.52400000000000002</v>
      </c>
      <c r="AN1207" s="30">
        <v>52.533129539999997</v>
      </c>
      <c r="AO1207" s="30">
        <v>346</v>
      </c>
      <c r="AP1207" s="148">
        <v>0.6113743782043457</v>
      </c>
      <c r="AQ1207" s="30">
        <v>49.380025570000001</v>
      </c>
      <c r="AR1207" s="30">
        <v>365.87677001953131</v>
      </c>
      <c r="AS1207" s="30">
        <v>214</v>
      </c>
      <c r="AT1207" s="30">
        <v>67</v>
      </c>
      <c r="AU1207" s="148">
        <v>0.30985915660858149</v>
      </c>
      <c r="AV1207" s="30">
        <v>82.727005004882813</v>
      </c>
      <c r="AW1207" s="148">
        <v>0.47058823704719538</v>
      </c>
      <c r="AX1207" s="30">
        <v>48.689097799999999</v>
      </c>
      <c r="AY1207" s="30">
        <v>326.4705810546875</v>
      </c>
      <c r="AZ1207" s="30">
        <v>67</v>
      </c>
      <c r="BA1207" s="30">
        <v>87.846000671386719</v>
      </c>
      <c r="BB1207" s="148">
        <v>0.57100000000000006</v>
      </c>
      <c r="BC1207" s="30">
        <v>51.39</v>
      </c>
      <c r="BD1207" s="30">
        <v>357.1</v>
      </c>
      <c r="BE1207" s="30">
        <v>88.322746276855469</v>
      </c>
      <c r="BF1207" s="147">
        <v>0.39700000000000002</v>
      </c>
      <c r="BG1207" s="30">
        <v>51.62</v>
      </c>
      <c r="BH1207" s="30">
        <v>297.3</v>
      </c>
      <c r="BI1207" s="30">
        <v>87.701904296875</v>
      </c>
      <c r="BJ1207" s="148">
        <v>0.65099999999999991</v>
      </c>
      <c r="BK1207" s="30">
        <v>51.3481229</v>
      </c>
      <c r="BL1207" s="30">
        <v>378</v>
      </c>
      <c r="BM1207" s="30">
        <v>88.435111999511719</v>
      </c>
      <c r="BN1207" s="148">
        <v>0.58700000000000008</v>
      </c>
      <c r="BO1207" s="30">
        <v>51.715455820000003</v>
      </c>
      <c r="BP1207" s="30">
        <v>339.7</v>
      </c>
      <c r="BQ1207" s="148">
        <v>0.03</v>
      </c>
      <c r="BR1207" s="148">
        <v>5.2999999999999999E-2</v>
      </c>
      <c r="BS1207" s="148"/>
      <c r="BT1207" s="148">
        <v>0.84699999999999998</v>
      </c>
      <c r="BU1207" s="148">
        <v>0.06</v>
      </c>
      <c r="BV1207" s="148">
        <v>8.999999612569809E-3</v>
      </c>
      <c r="BW1207" s="148">
        <v>2.5999999999999999E-2</v>
      </c>
      <c r="BX1207" s="148">
        <v>0.14399999999999999</v>
      </c>
      <c r="BY1207" s="148">
        <v>0.13300000000000001</v>
      </c>
      <c r="BZ1207" s="1"/>
      <c r="CA1207" s="1">
        <v>11692.48046875</v>
      </c>
      <c r="CB1207" s="1">
        <v>12225.45</v>
      </c>
      <c r="CC1207" s="124" t="s">
        <v>4507</v>
      </c>
      <c r="CD1207" t="s">
        <v>4634</v>
      </c>
    </row>
    <row r="1208" spans="1:82" x14ac:dyDescent="0.3">
      <c r="A1208" s="1">
        <v>920874070</v>
      </c>
      <c r="B1208" s="124" t="s">
        <v>4507</v>
      </c>
      <c r="C1208" t="s">
        <v>427</v>
      </c>
      <c r="D1208" t="s">
        <v>1692</v>
      </c>
      <c r="E1208" s="30">
        <v>90.509078979492188</v>
      </c>
      <c r="F1208" s="30">
        <v>87.192527770996094</v>
      </c>
      <c r="G1208" s="30">
        <v>90.345718383789063</v>
      </c>
      <c r="H1208" s="30">
        <v>87.676063537597656</v>
      </c>
      <c r="I1208" s="1">
        <v>702</v>
      </c>
      <c r="J1208" s="1" t="s">
        <v>3981</v>
      </c>
      <c r="K1208" s="1">
        <v>5</v>
      </c>
      <c r="L1208" t="s">
        <v>3883</v>
      </c>
      <c r="M1208" t="s">
        <v>3915</v>
      </c>
      <c r="N1208" t="s">
        <v>3917</v>
      </c>
      <c r="O1208" t="s">
        <v>3922</v>
      </c>
      <c r="P1208" s="148">
        <v>0.5901639461517334</v>
      </c>
      <c r="Q1208" s="30">
        <v>52.24935112</v>
      </c>
      <c r="R1208" s="30">
        <v>374.59014892578131</v>
      </c>
      <c r="S1208" s="1">
        <v>398</v>
      </c>
      <c r="T1208" s="1">
        <v>146</v>
      </c>
      <c r="U1208" s="148">
        <v>0.36683416366577148</v>
      </c>
      <c r="V1208" s="148">
        <v>0.37878787517547607</v>
      </c>
      <c r="W1208" s="149">
        <v>50.859428370000003</v>
      </c>
      <c r="X1208" s="149">
        <v>331.81817626953131</v>
      </c>
      <c r="Y1208" s="1">
        <v>146</v>
      </c>
      <c r="Z1208" s="30">
        <v>95.191757202148438</v>
      </c>
      <c r="AA1208" s="148">
        <v>0.64400000000000002</v>
      </c>
      <c r="AB1208" s="30">
        <v>53.4</v>
      </c>
      <c r="AC1208" s="30">
        <v>382.6</v>
      </c>
      <c r="AD1208" s="30">
        <v>92.742927551269531</v>
      </c>
      <c r="AE1208" s="148">
        <v>0.53700000000000003</v>
      </c>
      <c r="AF1208" s="30">
        <v>52.62</v>
      </c>
      <c r="AG1208" s="30">
        <v>346.3</v>
      </c>
      <c r="AH1208" s="30">
        <v>94.958343505859375</v>
      </c>
      <c r="AI1208" s="148">
        <v>0.67900000000000005</v>
      </c>
      <c r="AJ1208" s="30">
        <v>53.340702290000003</v>
      </c>
      <c r="AK1208" s="30">
        <v>393.7</v>
      </c>
      <c r="AL1208" s="30">
        <v>93.952140808105469</v>
      </c>
      <c r="AM1208" s="148">
        <v>0.55000000000000004</v>
      </c>
      <c r="AN1208" s="30">
        <v>53.049428929999998</v>
      </c>
      <c r="AO1208" s="30">
        <v>359.7</v>
      </c>
      <c r="AP1208" s="148">
        <v>0.54395604133605957</v>
      </c>
      <c r="AQ1208" s="30">
        <v>53.353126899999999</v>
      </c>
      <c r="AR1208" s="30">
        <v>346.70330810546881</v>
      </c>
      <c r="AS1208" s="30">
        <v>396</v>
      </c>
      <c r="AT1208" s="30">
        <v>144</v>
      </c>
      <c r="AU1208" s="148">
        <v>0.36683416366577148</v>
      </c>
      <c r="AV1208" s="30">
        <v>87.676063537597656</v>
      </c>
      <c r="AW1208" s="148">
        <v>0.39230769872665411</v>
      </c>
      <c r="AX1208" s="30">
        <v>51.525483790000003</v>
      </c>
      <c r="AY1208" s="30">
        <v>300.76922607421881</v>
      </c>
      <c r="AZ1208" s="30">
        <v>144</v>
      </c>
      <c r="BA1208" s="30">
        <v>90.464714050292969</v>
      </c>
      <c r="BB1208" s="148">
        <v>0.59499999999999997</v>
      </c>
      <c r="BC1208" s="30">
        <v>52.66</v>
      </c>
      <c r="BD1208" s="30">
        <v>357.1</v>
      </c>
      <c r="BE1208" s="30">
        <v>88.261886596679688</v>
      </c>
      <c r="BF1208" s="147">
        <v>0.442</v>
      </c>
      <c r="BG1208" s="30">
        <v>51.59</v>
      </c>
      <c r="BH1208" s="30">
        <v>306.10000000000002</v>
      </c>
      <c r="BI1208" s="30">
        <v>90.036026000976563</v>
      </c>
      <c r="BJ1208" s="148">
        <v>0.54299999999999993</v>
      </c>
      <c r="BK1208" s="30">
        <v>52.48512624</v>
      </c>
      <c r="BL1208" s="30">
        <v>352</v>
      </c>
      <c r="BM1208" s="30">
        <v>88.700691223144531</v>
      </c>
      <c r="BN1208" s="148">
        <v>0.45</v>
      </c>
      <c r="BO1208" s="30">
        <v>51.847811540000002</v>
      </c>
      <c r="BP1208" s="30">
        <v>312.10000000000002</v>
      </c>
      <c r="BQ1208" s="148">
        <v>8.7999999999999995E-2</v>
      </c>
      <c r="BR1208" s="148">
        <v>4.1000000000000002E-2</v>
      </c>
      <c r="BS1208" s="148">
        <v>3.1E-2</v>
      </c>
      <c r="BT1208" s="148">
        <v>0.78900000000000003</v>
      </c>
      <c r="BU1208" s="148">
        <v>4.8000000000000001E-2</v>
      </c>
      <c r="BV1208" s="148">
        <v>1.0000000474974511E-3</v>
      </c>
      <c r="BW1208" s="148">
        <v>4.3999999999999997E-2</v>
      </c>
      <c r="BX1208" s="148">
        <v>0.13300000000000001</v>
      </c>
      <c r="BY1208" s="148">
        <v>0.14799999999999999</v>
      </c>
      <c r="BZ1208" s="1"/>
      <c r="CA1208" s="1">
        <v>11704.4296875</v>
      </c>
      <c r="CB1208" s="1">
        <v>12351.73</v>
      </c>
      <c r="CC1208" s="124" t="s">
        <v>4507</v>
      </c>
      <c r="CD1208" t="s">
        <v>4634</v>
      </c>
    </row>
    <row r="1209" spans="1:82" x14ac:dyDescent="0.3">
      <c r="A1209" s="1">
        <v>920874080</v>
      </c>
      <c r="B1209" s="124" t="s">
        <v>4507</v>
      </c>
      <c r="C1209" t="s">
        <v>427</v>
      </c>
      <c r="D1209" t="s">
        <v>1624</v>
      </c>
      <c r="E1209" s="30">
        <v>88.522285461425781</v>
      </c>
      <c r="F1209" s="30">
        <v>86.217842102050781</v>
      </c>
      <c r="G1209" s="30">
        <v>85.830673217773438</v>
      </c>
      <c r="H1209" s="30">
        <v>83.982200622558594</v>
      </c>
      <c r="I1209" s="1">
        <v>439</v>
      </c>
      <c r="J1209" s="1" t="s">
        <v>3981</v>
      </c>
      <c r="K1209" s="1">
        <v>5</v>
      </c>
      <c r="L1209" t="s">
        <v>3883</v>
      </c>
      <c r="M1209" t="s">
        <v>3915</v>
      </c>
      <c r="N1209" t="s">
        <v>3917</v>
      </c>
      <c r="O1209" t="s">
        <v>3922</v>
      </c>
      <c r="P1209" s="148">
        <v>0.50731706619262695</v>
      </c>
      <c r="Q1209" s="30">
        <v>51.42291848</v>
      </c>
      <c r="R1209" s="30">
        <v>347.31707763671881</v>
      </c>
      <c r="S1209" s="1">
        <v>229</v>
      </c>
      <c r="T1209" s="1">
        <v>103</v>
      </c>
      <c r="U1209" s="148">
        <v>0.44978165626525879</v>
      </c>
      <c r="V1209" s="148">
        <v>0.3571428656578064</v>
      </c>
      <c r="W1209" s="149">
        <v>50.455573260000001</v>
      </c>
      <c r="X1209" s="149">
        <v>300</v>
      </c>
      <c r="Y1209" s="1">
        <v>103</v>
      </c>
      <c r="Z1209" s="30">
        <v>89.754104614257813</v>
      </c>
      <c r="AA1209" s="148">
        <v>0.61</v>
      </c>
      <c r="AB1209" s="30">
        <v>51.6</v>
      </c>
      <c r="AC1209" s="30">
        <v>369.7</v>
      </c>
      <c r="AD1209" s="30">
        <v>85.409416198730469</v>
      </c>
      <c r="AE1209" s="148">
        <v>0.40500000000000003</v>
      </c>
      <c r="AF1209" s="30">
        <v>50.13</v>
      </c>
      <c r="AG1209" s="30">
        <v>314.89999999999998</v>
      </c>
      <c r="AH1209" s="30">
        <v>91.183242797851563</v>
      </c>
      <c r="AI1209" s="148">
        <v>0.58499999999999996</v>
      </c>
      <c r="AJ1209" s="30">
        <v>52.090335920000001</v>
      </c>
      <c r="AK1209" s="30">
        <v>355.4</v>
      </c>
      <c r="AL1209" s="30">
        <v>88.502182006835938</v>
      </c>
      <c r="AM1209" s="148">
        <v>0.41799999999999998</v>
      </c>
      <c r="AN1209" s="30">
        <v>51.194818679999997</v>
      </c>
      <c r="AO1209" s="30">
        <v>307.8</v>
      </c>
      <c r="AP1209" s="148">
        <v>0.44390243291854858</v>
      </c>
      <c r="AQ1209" s="30">
        <v>50.528848859999997</v>
      </c>
      <c r="AR1209" s="30">
        <v>313.65853881835938</v>
      </c>
      <c r="AS1209" s="30">
        <v>229</v>
      </c>
      <c r="AT1209" s="30">
        <v>103</v>
      </c>
      <c r="AU1209" s="148">
        <v>0.44978165626525879</v>
      </c>
      <c r="AV1209" s="30">
        <v>83.982200622558594</v>
      </c>
      <c r="AW1209" s="148">
        <v>0.26190477609634399</v>
      </c>
      <c r="AX1209" s="30">
        <v>49.408471810000002</v>
      </c>
      <c r="AY1209" s="30">
        <v>251.19047546386719</v>
      </c>
      <c r="AZ1209" s="30">
        <v>103</v>
      </c>
      <c r="BA1209" s="30">
        <v>89.907981872558594</v>
      </c>
      <c r="BB1209" s="148">
        <v>0.56200000000000006</v>
      </c>
      <c r="BC1209" s="30">
        <v>52.39</v>
      </c>
      <c r="BD1209" s="30">
        <v>345.4</v>
      </c>
      <c r="BE1209" s="30">
        <v>86.192611694335938</v>
      </c>
      <c r="BF1209" s="147">
        <v>0.36399999999999999</v>
      </c>
      <c r="BG1209" s="30">
        <v>50.57</v>
      </c>
      <c r="BH1209" s="30">
        <v>281</v>
      </c>
      <c r="BI1209" s="30">
        <v>87.848960876464844</v>
      </c>
      <c r="BJ1209" s="148">
        <v>0.49099999999999999</v>
      </c>
      <c r="BK1209" s="30">
        <v>51.419757730000001</v>
      </c>
      <c r="BL1209" s="30">
        <v>323</v>
      </c>
      <c r="BM1209" s="30">
        <v>84.87750244140625</v>
      </c>
      <c r="BN1209" s="148">
        <v>0.29699999999999999</v>
      </c>
      <c r="BO1209" s="30">
        <v>49.942435809999999</v>
      </c>
      <c r="BP1209" s="30">
        <v>263.89999999999998</v>
      </c>
      <c r="BQ1209" s="148">
        <v>0.1</v>
      </c>
      <c r="BR1209" s="148">
        <v>6.4000000000000001E-2</v>
      </c>
      <c r="BS1209" s="148">
        <v>2.3E-2</v>
      </c>
      <c r="BT1209" s="148">
        <v>0.754</v>
      </c>
      <c r="BU1209" s="148">
        <v>5.8999999999999997E-2</v>
      </c>
      <c r="BV1209" s="148">
        <v>0</v>
      </c>
      <c r="BW1209" s="148">
        <v>6.4000000000000001E-2</v>
      </c>
      <c r="BX1209" s="148">
        <v>0.14299999999999999</v>
      </c>
      <c r="BY1209" s="148">
        <v>0.20799999999999999</v>
      </c>
      <c r="BZ1209" s="1"/>
      <c r="CA1209" s="1">
        <v>13346.580078125</v>
      </c>
      <c r="CB1209" s="1">
        <v>14068.22</v>
      </c>
      <c r="CC1209" s="124" t="s">
        <v>4507</v>
      </c>
      <c r="CD1209" t="s">
        <v>4634</v>
      </c>
    </row>
    <row r="1210" spans="1:82" x14ac:dyDescent="0.3">
      <c r="A1210" s="1">
        <v>920874090</v>
      </c>
      <c r="B1210" s="124" t="s">
        <v>4507</v>
      </c>
      <c r="C1210" t="s">
        <v>427</v>
      </c>
      <c r="D1210" t="s">
        <v>1693</v>
      </c>
      <c r="E1210" s="30">
        <v>89.339866638183594</v>
      </c>
      <c r="F1210" s="30">
        <v>86.891120910644531</v>
      </c>
      <c r="G1210" s="30">
        <v>89.317802429199219</v>
      </c>
      <c r="H1210" s="30">
        <v>88.779937744140625</v>
      </c>
      <c r="I1210" s="1">
        <v>390</v>
      </c>
      <c r="J1210" s="1" t="s">
        <v>3981</v>
      </c>
      <c r="K1210" s="1">
        <v>5</v>
      </c>
      <c r="L1210" t="s">
        <v>3883</v>
      </c>
      <c r="M1210" t="s">
        <v>3915</v>
      </c>
      <c r="N1210" t="s">
        <v>3917</v>
      </c>
      <c r="O1210" t="s">
        <v>3922</v>
      </c>
      <c r="P1210" s="148">
        <v>0.53987729549407959</v>
      </c>
      <c r="Q1210" s="30">
        <v>51.763001600000003</v>
      </c>
      <c r="R1210" s="30">
        <v>347.85275268554688</v>
      </c>
      <c r="S1210" s="1">
        <v>208</v>
      </c>
      <c r="T1210" s="1">
        <v>130</v>
      </c>
      <c r="U1210" s="148">
        <v>0.625</v>
      </c>
      <c r="V1210" s="148">
        <v>0.42307692766189581</v>
      </c>
      <c r="W1210" s="149">
        <v>50.734541380000003</v>
      </c>
      <c r="X1210" s="149">
        <v>319.23077392578131</v>
      </c>
      <c r="Y1210" s="1">
        <v>130</v>
      </c>
      <c r="Z1210" s="30">
        <v>93.077117919921875</v>
      </c>
      <c r="AA1210" s="148">
        <v>0.53100000000000003</v>
      </c>
      <c r="AB1210" s="30">
        <v>52.7</v>
      </c>
      <c r="AC1210" s="30">
        <v>355.4</v>
      </c>
      <c r="AD1210" s="30">
        <v>91.859367370605469</v>
      </c>
      <c r="AE1210" s="148">
        <v>0.41499999999999998</v>
      </c>
      <c r="AF1210" s="30">
        <v>52.32</v>
      </c>
      <c r="AG1210" s="30">
        <v>323.8</v>
      </c>
      <c r="AH1210" s="30">
        <v>91.987571716308594</v>
      </c>
      <c r="AI1210" s="148">
        <v>0.51600000000000001</v>
      </c>
      <c r="AJ1210" s="30">
        <v>52.35674204</v>
      </c>
      <c r="AK1210" s="30">
        <v>348</v>
      </c>
      <c r="AL1210" s="30">
        <v>92.211433410644531</v>
      </c>
      <c r="AM1210" s="148">
        <v>0.435</v>
      </c>
      <c r="AN1210" s="30">
        <v>52.457070389999998</v>
      </c>
      <c r="AO1210" s="30">
        <v>328.6</v>
      </c>
      <c r="AP1210" s="148">
        <v>0.46625766158103937</v>
      </c>
      <c r="AQ1210" s="30">
        <v>52.710141550000003</v>
      </c>
      <c r="AR1210" s="30">
        <v>306.74847412109381</v>
      </c>
      <c r="AS1210" s="30">
        <v>208</v>
      </c>
      <c r="AT1210" s="30">
        <v>130</v>
      </c>
      <c r="AU1210" s="148">
        <v>0.625</v>
      </c>
      <c r="AV1210" s="30">
        <v>88.779937744140625</v>
      </c>
      <c r="AW1210" s="148">
        <v>0.375</v>
      </c>
      <c r="AX1210" s="30">
        <v>52.158132600000002</v>
      </c>
      <c r="AY1210" s="30">
        <v>275</v>
      </c>
      <c r="AZ1210" s="30">
        <v>130</v>
      </c>
      <c r="BA1210" s="30">
        <v>90.320381164550781</v>
      </c>
      <c r="BB1210" s="148">
        <v>0.44400000000000001</v>
      </c>
      <c r="BC1210" s="30">
        <v>52.59</v>
      </c>
      <c r="BD1210" s="30">
        <v>318.2</v>
      </c>
      <c r="BE1210" s="30">
        <v>89.499397277832031</v>
      </c>
      <c r="BF1210" s="147">
        <v>0.32800000000000001</v>
      </c>
      <c r="BG1210" s="30">
        <v>52.2</v>
      </c>
      <c r="BH1210" s="30">
        <v>280.2</v>
      </c>
      <c r="BI1210" s="30">
        <v>86.604362487792969</v>
      </c>
      <c r="BJ1210" s="148">
        <v>0.47799999999999998</v>
      </c>
      <c r="BK1210" s="30">
        <v>50.813484639999999</v>
      </c>
      <c r="BL1210" s="30">
        <v>313.7</v>
      </c>
      <c r="BM1210" s="30">
        <v>86.500663757324219</v>
      </c>
      <c r="BN1210" s="148">
        <v>0.39900000000000002</v>
      </c>
      <c r="BO1210" s="30">
        <v>50.75137522</v>
      </c>
      <c r="BP1210" s="30">
        <v>286.5</v>
      </c>
      <c r="BQ1210" s="148">
        <v>5.6000000000000001E-2</v>
      </c>
      <c r="BR1210" s="148">
        <v>0.2</v>
      </c>
      <c r="BS1210" s="148"/>
      <c r="BT1210" s="148">
        <v>0.628</v>
      </c>
      <c r="BU1210" s="148">
        <v>9.1999999999999998E-2</v>
      </c>
      <c r="BV1210" s="148">
        <v>2.300000004470348E-2</v>
      </c>
      <c r="BW1210" s="148">
        <v>0.13100000000000001</v>
      </c>
      <c r="BX1210" s="148">
        <v>0.161</v>
      </c>
      <c r="BY1210" s="148">
        <v>0.38500000000000001</v>
      </c>
      <c r="BZ1210" s="1"/>
      <c r="CA1210" s="1">
        <v>12981.9501953125</v>
      </c>
      <c r="CB1210" s="1">
        <v>13757.82</v>
      </c>
      <c r="CC1210" s="124" t="s">
        <v>4507</v>
      </c>
      <c r="CD1210" t="s">
        <v>4634</v>
      </c>
    </row>
    <row r="1211" spans="1:82" x14ac:dyDescent="0.3">
      <c r="A1211" s="1">
        <v>920874100</v>
      </c>
      <c r="B1211" s="124" t="s">
        <v>4507</v>
      </c>
      <c r="C1211" t="s">
        <v>427</v>
      </c>
      <c r="D1211" t="s">
        <v>1694</v>
      </c>
      <c r="E1211" s="30">
        <v>87.661331176757813</v>
      </c>
      <c r="F1211" s="30">
        <v>87.442359924316406</v>
      </c>
      <c r="G1211" s="30">
        <v>85.355323791503906</v>
      </c>
      <c r="H1211" s="30">
        <v>84.13336181640625</v>
      </c>
      <c r="I1211" s="1">
        <v>491</v>
      </c>
      <c r="J1211" s="1" t="s">
        <v>3981</v>
      </c>
      <c r="K1211" s="1">
        <v>5</v>
      </c>
      <c r="L1211" t="s">
        <v>3883</v>
      </c>
      <c r="M1211" t="s">
        <v>3915</v>
      </c>
      <c r="N1211" t="s">
        <v>3917</v>
      </c>
      <c r="O1211" t="s">
        <v>3922</v>
      </c>
      <c r="P1211" s="148">
        <v>0.6755555272102356</v>
      </c>
      <c r="Q1211" s="30">
        <v>51.064793289999997</v>
      </c>
      <c r="R1211" s="30">
        <v>389.77777099609381</v>
      </c>
      <c r="S1211" s="1">
        <v>232</v>
      </c>
      <c r="T1211" s="1">
        <v>71</v>
      </c>
      <c r="U1211" s="148">
        <v>0.30603447556495672</v>
      </c>
      <c r="V1211" s="148">
        <v>0.38571429252624512</v>
      </c>
      <c r="W1211" s="149">
        <v>50.962945140000002</v>
      </c>
      <c r="X1211" s="149">
        <v>308.57144165039063</v>
      </c>
      <c r="Y1211" s="1">
        <v>71</v>
      </c>
      <c r="Z1211" s="30">
        <v>93.983390808105469</v>
      </c>
      <c r="AA1211" s="148">
        <v>0.72099999999999997</v>
      </c>
      <c r="AB1211" s="30">
        <v>53</v>
      </c>
      <c r="AC1211" s="30">
        <v>405.3</v>
      </c>
      <c r="AD1211" s="30">
        <v>91.505950927734375</v>
      </c>
      <c r="AE1211" s="148">
        <v>0.59699999999999998</v>
      </c>
      <c r="AF1211" s="30">
        <v>52.2</v>
      </c>
      <c r="AG1211" s="30">
        <v>376.4</v>
      </c>
      <c r="AH1211" s="30">
        <v>94.797172546386719</v>
      </c>
      <c r="AI1211" s="148">
        <v>0.77099999999999991</v>
      </c>
      <c r="AJ1211" s="30">
        <v>53.287321609999999</v>
      </c>
      <c r="AK1211" s="30">
        <v>411.3</v>
      </c>
      <c r="AL1211" s="30">
        <v>93.320037841796875</v>
      </c>
      <c r="AM1211" s="148">
        <v>0.58099999999999996</v>
      </c>
      <c r="AN1211" s="30">
        <v>52.834325479999997</v>
      </c>
      <c r="AO1211" s="30">
        <v>346.8</v>
      </c>
      <c r="AP1211" s="148">
        <v>0.59555554389953613</v>
      </c>
      <c r="AQ1211" s="30">
        <v>50.231502149999997</v>
      </c>
      <c r="AR1211" s="30">
        <v>353.33334350585938</v>
      </c>
      <c r="AS1211" s="30">
        <v>235</v>
      </c>
      <c r="AT1211" s="30">
        <v>74</v>
      </c>
      <c r="AU1211" s="148">
        <v>0.30603447556495672</v>
      </c>
      <c r="AV1211" s="30">
        <v>84.13336181640625</v>
      </c>
      <c r="AW1211" s="148">
        <v>0.31428572535514832</v>
      </c>
      <c r="AX1211" s="30">
        <v>49.495102019999997</v>
      </c>
      <c r="AY1211" s="30">
        <v>254.28572082519531</v>
      </c>
      <c r="AZ1211" s="30">
        <v>74</v>
      </c>
      <c r="BA1211" s="30">
        <v>87.227401733398438</v>
      </c>
      <c r="BB1211" s="148">
        <v>0.64900000000000002</v>
      </c>
      <c r="BC1211" s="30">
        <v>51.09</v>
      </c>
      <c r="BD1211" s="30">
        <v>373.1</v>
      </c>
      <c r="BE1211" s="30">
        <v>86.375190734863281</v>
      </c>
      <c r="BF1211" s="147">
        <v>0.50700000000000001</v>
      </c>
      <c r="BG1211" s="30">
        <v>50.66</v>
      </c>
      <c r="BH1211" s="30">
        <v>315.10000000000002</v>
      </c>
      <c r="BI1211" s="30">
        <v>87.811912536621094</v>
      </c>
      <c r="BJ1211" s="148">
        <v>0.67400000000000004</v>
      </c>
      <c r="BK1211" s="30">
        <v>51.401710739999999</v>
      </c>
      <c r="BL1211" s="30">
        <v>386.8</v>
      </c>
      <c r="BM1211" s="30">
        <v>89.226959228515625</v>
      </c>
      <c r="BN1211" s="148">
        <v>0.43799999999999989</v>
      </c>
      <c r="BO1211" s="30">
        <v>52.11009001</v>
      </c>
      <c r="BP1211" s="30">
        <v>325</v>
      </c>
      <c r="BQ1211" s="148">
        <v>3.9E-2</v>
      </c>
      <c r="BR1211" s="148">
        <v>3.1E-2</v>
      </c>
      <c r="BS1211" s="148">
        <v>0.13200000000000001</v>
      </c>
      <c r="BT1211" s="148">
        <v>0.68800000000000006</v>
      </c>
      <c r="BU1211" s="148">
        <v>0.108</v>
      </c>
      <c r="BV1211" s="148">
        <v>2.000000094994903E-3</v>
      </c>
      <c r="BW1211" s="148">
        <v>6.9000000000000006E-2</v>
      </c>
      <c r="BX1211" s="148">
        <v>0.151</v>
      </c>
      <c r="BY1211" s="148">
        <v>5.5E-2</v>
      </c>
      <c r="BZ1211" s="1"/>
      <c r="CA1211" s="1">
        <v>11876.48046875</v>
      </c>
      <c r="CB1211" s="1">
        <v>12402.53</v>
      </c>
      <c r="CC1211" s="124" t="s">
        <v>4507</v>
      </c>
      <c r="CD1211" t="s">
        <v>4634</v>
      </c>
    </row>
    <row r="1212" spans="1:82" x14ac:dyDescent="0.3">
      <c r="A1212" s="1">
        <v>920874120</v>
      </c>
      <c r="B1212" s="124" t="s">
        <v>4507</v>
      </c>
      <c r="C1212" t="s">
        <v>427</v>
      </c>
      <c r="D1212" t="s">
        <v>1695</v>
      </c>
      <c r="E1212" s="30">
        <v>88.771652221679688</v>
      </c>
      <c r="F1212" s="30">
        <v>84.403945922851563</v>
      </c>
      <c r="G1212" s="30">
        <v>85.787399291992188</v>
      </c>
      <c r="H1212" s="30">
        <v>85.466545104980469</v>
      </c>
      <c r="I1212" s="1">
        <v>391</v>
      </c>
      <c r="J1212" s="1" t="s">
        <v>3981</v>
      </c>
      <c r="K1212" s="1">
        <v>5</v>
      </c>
      <c r="L1212" t="s">
        <v>3883</v>
      </c>
      <c r="M1212" t="s">
        <v>3915</v>
      </c>
      <c r="N1212" t="s">
        <v>3917</v>
      </c>
      <c r="O1212" t="s">
        <v>3922</v>
      </c>
      <c r="P1212" s="148">
        <v>0.61375659704208374</v>
      </c>
      <c r="Q1212" s="30">
        <v>51.52664549</v>
      </c>
      <c r="R1212" s="30">
        <v>370.370361328125</v>
      </c>
      <c r="S1212" s="1">
        <v>234</v>
      </c>
      <c r="T1212" s="1">
        <v>97</v>
      </c>
      <c r="U1212" s="148">
        <v>0.41452991962432861</v>
      </c>
      <c r="V1212" s="148">
        <v>0.41428571939468378</v>
      </c>
      <c r="W1212" s="149">
        <v>49.70400042</v>
      </c>
      <c r="X1212" s="149">
        <v>318.57144165039063</v>
      </c>
      <c r="Y1212" s="1">
        <v>97</v>
      </c>
      <c r="Z1212" s="30">
        <v>92.472930908203125</v>
      </c>
      <c r="AA1212" s="148">
        <v>0.70499999999999996</v>
      </c>
      <c r="AB1212" s="30">
        <v>52.5</v>
      </c>
      <c r="AC1212" s="30">
        <v>397.5</v>
      </c>
      <c r="AD1212" s="30">
        <v>90.681297302246094</v>
      </c>
      <c r="AE1212" s="148">
        <v>0.51900000000000002</v>
      </c>
      <c r="AF1212" s="30">
        <v>51.92</v>
      </c>
      <c r="AG1212" s="30">
        <v>343.3</v>
      </c>
      <c r="AH1212" s="30">
        <v>90.274749755859375</v>
      </c>
      <c r="AI1212" s="148">
        <v>0.70799999999999996</v>
      </c>
      <c r="AJ1212" s="30">
        <v>51.789431659999998</v>
      </c>
      <c r="AK1212" s="30">
        <v>387.3</v>
      </c>
      <c r="AL1212" s="30">
        <v>89.8671875</v>
      </c>
      <c r="AM1212" s="148">
        <v>0.5</v>
      </c>
      <c r="AN1212" s="30">
        <v>51.65932815</v>
      </c>
      <c r="AO1212" s="30">
        <v>335.7</v>
      </c>
      <c r="AP1212" s="148">
        <v>0.49473685026168818</v>
      </c>
      <c r="AQ1212" s="30">
        <v>50.501779560000003</v>
      </c>
      <c r="AR1212" s="30">
        <v>334.21054077148438</v>
      </c>
      <c r="AS1212" s="30">
        <v>234</v>
      </c>
      <c r="AT1212" s="30">
        <v>97</v>
      </c>
      <c r="AU1212" s="148">
        <v>0.41452991962432861</v>
      </c>
      <c r="AV1212" s="30">
        <v>85.466545104980469</v>
      </c>
      <c r="AW1212" s="148">
        <v>0.22535210847854609</v>
      </c>
      <c r="AX1212" s="30">
        <v>50.259171870000003</v>
      </c>
      <c r="AY1212" s="30">
        <v>266.19717407226563</v>
      </c>
      <c r="AZ1212" s="30">
        <v>97</v>
      </c>
      <c r="BA1212" s="30">
        <v>88.217155456542969</v>
      </c>
      <c r="BB1212" s="148">
        <v>0.68900000000000006</v>
      </c>
      <c r="BC1212" s="30">
        <v>51.57</v>
      </c>
      <c r="BD1212" s="30">
        <v>379.5</v>
      </c>
      <c r="BE1212" s="30">
        <v>86.273757934570313</v>
      </c>
      <c r="BF1212" s="147">
        <v>0.49</v>
      </c>
      <c r="BG1212" s="30">
        <v>50.61</v>
      </c>
      <c r="BH1212" s="30">
        <v>316.3</v>
      </c>
      <c r="BI1212" s="30">
        <v>88.212318420410156</v>
      </c>
      <c r="BJ1212" s="148">
        <v>0.59599999999999997</v>
      </c>
      <c r="BK1212" s="30">
        <v>51.596754609999998</v>
      </c>
      <c r="BL1212" s="30">
        <v>368.1</v>
      </c>
      <c r="BM1212" s="30">
        <v>85.428237915039063</v>
      </c>
      <c r="BN1212" s="148">
        <v>0.35699999999999998</v>
      </c>
      <c r="BO1212" s="30">
        <v>50.216907740000003</v>
      </c>
      <c r="BP1212" s="30">
        <v>316.10000000000002</v>
      </c>
      <c r="BQ1212" s="148">
        <v>5.8999999999999997E-2</v>
      </c>
      <c r="BR1212" s="148">
        <v>8.7000000000000008E-2</v>
      </c>
      <c r="BS1212" s="148">
        <v>4.2999999999999997E-2</v>
      </c>
      <c r="BT1212" s="148">
        <v>0.73099999999999998</v>
      </c>
      <c r="BU1212" s="148">
        <v>7.9000000000000001E-2</v>
      </c>
      <c r="BV1212" s="148">
        <v>0</v>
      </c>
      <c r="BW1212" s="148">
        <v>7.2000000000000008E-2</v>
      </c>
      <c r="BX1212" s="148">
        <v>0.151</v>
      </c>
      <c r="BY1212" s="148">
        <v>0.249</v>
      </c>
      <c r="BZ1212" s="1"/>
      <c r="CA1212" s="1">
        <v>13093.6396484375</v>
      </c>
      <c r="CB1212" s="1">
        <v>13800.14</v>
      </c>
      <c r="CC1212" s="124" t="s">
        <v>4507</v>
      </c>
      <c r="CD1212" t="s">
        <v>4634</v>
      </c>
    </row>
    <row r="1213" spans="1:82" x14ac:dyDescent="0.3">
      <c r="A1213" s="1">
        <v>920874130</v>
      </c>
      <c r="B1213" s="124" t="s">
        <v>4507</v>
      </c>
      <c r="C1213" t="s">
        <v>427</v>
      </c>
      <c r="D1213" t="s">
        <v>1696</v>
      </c>
      <c r="E1213" s="30">
        <v>86.7777099609375</v>
      </c>
      <c r="F1213" s="30">
        <v>85.115631103515625</v>
      </c>
      <c r="G1213" s="30">
        <v>87.852066040039063</v>
      </c>
      <c r="H1213" s="30">
        <v>82.800056457519531</v>
      </c>
      <c r="I1213" s="1">
        <v>474</v>
      </c>
      <c r="J1213" s="1" t="s">
        <v>3981</v>
      </c>
      <c r="K1213" s="1">
        <v>5</v>
      </c>
      <c r="L1213" t="s">
        <v>3883</v>
      </c>
      <c r="M1213" t="s">
        <v>3915</v>
      </c>
      <c r="N1213" t="s">
        <v>3917</v>
      </c>
      <c r="O1213" t="s">
        <v>3922</v>
      </c>
      <c r="P1213" s="148">
        <v>0.65470850467681885</v>
      </c>
      <c r="Q1213" s="30">
        <v>50.69723716</v>
      </c>
      <c r="R1213" s="30">
        <v>380.26907348632813</v>
      </c>
      <c r="S1213" s="1">
        <v>225</v>
      </c>
      <c r="T1213" s="1">
        <v>73</v>
      </c>
      <c r="U1213" s="148">
        <v>0.32444444298744202</v>
      </c>
      <c r="V1213" s="148">
        <v>0.43478259444236761</v>
      </c>
      <c r="W1213" s="149">
        <v>49.998882090000002</v>
      </c>
      <c r="X1213" s="149">
        <v>314.49276733398438</v>
      </c>
      <c r="Y1213" s="1">
        <v>73</v>
      </c>
      <c r="Z1213" s="30">
        <v>92.7750244140625</v>
      </c>
      <c r="AA1213" s="148">
        <v>0.65200000000000002</v>
      </c>
      <c r="AB1213" s="30">
        <v>52.6</v>
      </c>
      <c r="AC1213" s="30">
        <v>379.4</v>
      </c>
      <c r="AD1213" s="30">
        <v>90.7696533203125</v>
      </c>
      <c r="AE1213" s="148">
        <v>0.40699999999999997</v>
      </c>
      <c r="AF1213" s="30">
        <v>51.95</v>
      </c>
      <c r="AG1213" s="30">
        <v>313.60000000000002</v>
      </c>
      <c r="AH1213" s="30">
        <v>94.110809326171875</v>
      </c>
      <c r="AI1213" s="148">
        <v>0.69099999999999995</v>
      </c>
      <c r="AJ1213" s="30">
        <v>53.059987890000002</v>
      </c>
      <c r="AK1213" s="30">
        <v>396.2</v>
      </c>
      <c r="AL1213" s="30">
        <v>90.895057678222656</v>
      </c>
      <c r="AM1213" s="148">
        <v>0.47499999999999998</v>
      </c>
      <c r="AN1213" s="30">
        <v>52.009109109999997</v>
      </c>
      <c r="AO1213" s="30">
        <v>340</v>
      </c>
      <c r="AP1213" s="148">
        <v>0.62162160873413086</v>
      </c>
      <c r="AQ1213" s="30">
        <v>51.793281669999999</v>
      </c>
      <c r="AR1213" s="30">
        <v>363.06304931640631</v>
      </c>
      <c r="AS1213" s="30">
        <v>225</v>
      </c>
      <c r="AT1213" s="30">
        <v>73</v>
      </c>
      <c r="AU1213" s="148">
        <v>0.32444444298744202</v>
      </c>
      <c r="AV1213" s="30">
        <v>82.800056457519531</v>
      </c>
      <c r="AW1213" s="148">
        <v>0.43478259444236761</v>
      </c>
      <c r="AX1213" s="30">
        <v>48.730961669999999</v>
      </c>
      <c r="AY1213" s="30">
        <v>295.65216064453131</v>
      </c>
      <c r="AZ1213" s="30">
        <v>73</v>
      </c>
      <c r="BA1213" s="30">
        <v>88.753273010253906</v>
      </c>
      <c r="BB1213" s="148">
        <v>0.60499999999999998</v>
      </c>
      <c r="BC1213" s="30">
        <v>51.83</v>
      </c>
      <c r="BD1213" s="30">
        <v>364.8</v>
      </c>
      <c r="BE1213" s="30">
        <v>85.8883056640625</v>
      </c>
      <c r="BF1213" s="147">
        <v>0.39500000000000002</v>
      </c>
      <c r="BG1213" s="30">
        <v>50.42</v>
      </c>
      <c r="BH1213" s="30">
        <v>287.7</v>
      </c>
      <c r="BI1213" s="30">
        <v>88.9737548828125</v>
      </c>
      <c r="BJ1213" s="148">
        <v>0.58899999999999997</v>
      </c>
      <c r="BK1213" s="30">
        <v>51.967668889999999</v>
      </c>
      <c r="BL1213" s="30">
        <v>355.1</v>
      </c>
      <c r="BM1213" s="30">
        <v>86.086807250976563</v>
      </c>
      <c r="BN1213" s="148">
        <v>0.35</v>
      </c>
      <c r="BO1213" s="30">
        <v>50.545121709999997</v>
      </c>
      <c r="BP1213" s="30">
        <v>282.5</v>
      </c>
      <c r="BQ1213" s="148">
        <v>5.5E-2</v>
      </c>
      <c r="BR1213" s="148">
        <v>4.2000000000000003E-2</v>
      </c>
      <c r="BS1213" s="148">
        <v>3.7999999999999999E-2</v>
      </c>
      <c r="BT1213" s="148">
        <v>0.79500000000000004</v>
      </c>
      <c r="BU1213" s="148">
        <v>7.0000000000000007E-2</v>
      </c>
      <c r="BV1213" s="148">
        <v>0</v>
      </c>
      <c r="BW1213" s="148">
        <v>5.0999999999999997E-2</v>
      </c>
      <c r="BX1213" s="148">
        <v>0.11799999999999999</v>
      </c>
      <c r="BY1213" s="148">
        <v>9.4E-2</v>
      </c>
      <c r="BZ1213" s="1"/>
      <c r="CA1213" s="1">
        <v>11735.91015625</v>
      </c>
      <c r="CB1213" s="1">
        <v>12234.39</v>
      </c>
      <c r="CC1213" s="124" t="s">
        <v>4507</v>
      </c>
      <c r="CD1213" t="s">
        <v>4634</v>
      </c>
    </row>
    <row r="1214" spans="1:82" x14ac:dyDescent="0.3">
      <c r="A1214" s="1">
        <v>920874140</v>
      </c>
      <c r="B1214" s="124" t="s">
        <v>4507</v>
      </c>
      <c r="C1214" t="s">
        <v>427</v>
      </c>
      <c r="D1214" t="s">
        <v>1697</v>
      </c>
      <c r="E1214" s="30">
        <v>90.040489196777344</v>
      </c>
      <c r="F1214" s="30">
        <v>87.160324096679688</v>
      </c>
      <c r="G1214" s="30">
        <v>86.627784729003906</v>
      </c>
      <c r="H1214" s="30">
        <v>86.869720458984375</v>
      </c>
      <c r="I1214" s="1">
        <v>469</v>
      </c>
      <c r="J1214" s="1" t="s">
        <v>3981</v>
      </c>
      <c r="K1214" s="1">
        <v>5</v>
      </c>
      <c r="L1214" t="s">
        <v>3883</v>
      </c>
      <c r="M1214" t="s">
        <v>3915</v>
      </c>
      <c r="N1214" t="s">
        <v>3917</v>
      </c>
      <c r="O1214" t="s">
        <v>3922</v>
      </c>
      <c r="P1214" s="148">
        <v>0.66063350439071655</v>
      </c>
      <c r="Q1214" s="30">
        <v>52.0544327</v>
      </c>
      <c r="R1214" s="30">
        <v>382.35293579101563</v>
      </c>
      <c r="S1214" s="1">
        <v>218</v>
      </c>
      <c r="T1214" s="1">
        <v>69</v>
      </c>
      <c r="U1214" s="148">
        <v>0.31651374697685242</v>
      </c>
      <c r="V1214" s="148">
        <v>0.43037974834442139</v>
      </c>
      <c r="W1214" s="149">
        <v>50.846083120000003</v>
      </c>
      <c r="X1214" s="149">
        <v>321.51898193359381</v>
      </c>
      <c r="Y1214" s="1">
        <v>69</v>
      </c>
      <c r="Z1214" s="30">
        <v>96.702217102050781</v>
      </c>
      <c r="AA1214" s="148">
        <v>0.69099999999999995</v>
      </c>
      <c r="AB1214" s="30">
        <v>53.9</v>
      </c>
      <c r="AC1214" s="30">
        <v>397</v>
      </c>
      <c r="AD1214" s="30">
        <v>94.038803100585938</v>
      </c>
      <c r="AE1214" s="148">
        <v>0.49399999999999999</v>
      </c>
      <c r="AF1214" s="30">
        <v>53.06</v>
      </c>
      <c r="AG1214" s="30">
        <v>349.4</v>
      </c>
      <c r="AH1214" s="30">
        <v>97.114608764648438</v>
      </c>
      <c r="AI1214" s="148">
        <v>0.73699999999999999</v>
      </c>
      <c r="AJ1214" s="30">
        <v>54.054888869999999</v>
      </c>
      <c r="AK1214" s="30">
        <v>400.9</v>
      </c>
      <c r="AL1214" s="30">
        <v>92.29461669921875</v>
      </c>
      <c r="AM1214" s="148">
        <v>0.57799999999999996</v>
      </c>
      <c r="AN1214" s="30">
        <v>52.485376420000001</v>
      </c>
      <c r="AO1214" s="30">
        <v>347</v>
      </c>
      <c r="AP1214" s="148">
        <v>0.57207208871841431</v>
      </c>
      <c r="AQ1214" s="30">
        <v>51.02746372</v>
      </c>
      <c r="AR1214" s="30">
        <v>348.64865112304688</v>
      </c>
      <c r="AS1214" s="30">
        <v>224</v>
      </c>
      <c r="AT1214" s="30">
        <v>74</v>
      </c>
      <c r="AU1214" s="148">
        <v>0.31651374697685242</v>
      </c>
      <c r="AV1214" s="30">
        <v>86.869720458984375</v>
      </c>
      <c r="AW1214" s="148">
        <v>0.36250001192092901</v>
      </c>
      <c r="AX1214" s="30">
        <v>51.063358200000003</v>
      </c>
      <c r="AY1214" s="30">
        <v>275</v>
      </c>
      <c r="AZ1214" s="30">
        <v>74</v>
      </c>
      <c r="BA1214" s="30">
        <v>89.57806396484375</v>
      </c>
      <c r="BB1214" s="148">
        <v>0.622</v>
      </c>
      <c r="BC1214" s="30">
        <v>52.23</v>
      </c>
      <c r="BD1214" s="30">
        <v>363</v>
      </c>
      <c r="BE1214" s="30">
        <v>89.499397277832031</v>
      </c>
      <c r="BF1214" s="147">
        <v>0.42399999999999999</v>
      </c>
      <c r="BG1214" s="30">
        <v>52.2</v>
      </c>
      <c r="BH1214" s="30">
        <v>303.5</v>
      </c>
      <c r="BI1214" s="30">
        <v>89.078239440917969</v>
      </c>
      <c r="BJ1214" s="148">
        <v>0.64800000000000002</v>
      </c>
      <c r="BK1214" s="30">
        <v>52.018564900000001</v>
      </c>
      <c r="BL1214" s="30">
        <v>371.2</v>
      </c>
      <c r="BM1214" s="30">
        <v>87.839996337890625</v>
      </c>
      <c r="BN1214" s="148">
        <v>0.46400000000000002</v>
      </c>
      <c r="BO1214" s="30">
        <v>51.418863100000003</v>
      </c>
      <c r="BP1214" s="30">
        <v>310.7</v>
      </c>
      <c r="BQ1214" s="148">
        <v>2.8000000000000001E-2</v>
      </c>
      <c r="BR1214" s="148">
        <v>3.4000000000000002E-2</v>
      </c>
      <c r="BS1214" s="148">
        <v>0.21099999999999999</v>
      </c>
      <c r="BT1214" s="148">
        <v>0.68400000000000005</v>
      </c>
      <c r="BU1214" s="148">
        <v>4.2999999999999997E-2</v>
      </c>
      <c r="BV1214" s="148">
        <v>0</v>
      </c>
      <c r="BW1214" s="148">
        <v>0.14899999999999999</v>
      </c>
      <c r="BX1214" s="148">
        <v>0.14899999999999999</v>
      </c>
      <c r="BY1214" s="148">
        <v>9.9000000000000005E-2</v>
      </c>
      <c r="BZ1214" s="1"/>
      <c r="CA1214" s="1">
        <v>12244.25</v>
      </c>
      <c r="CB1214" s="1">
        <v>13067.47</v>
      </c>
      <c r="CC1214" s="124" t="s">
        <v>4507</v>
      </c>
      <c r="CD1214" t="s">
        <v>4634</v>
      </c>
    </row>
    <row r="1215" spans="1:82" x14ac:dyDescent="0.3">
      <c r="A1215" s="1">
        <v>920874150</v>
      </c>
      <c r="B1215" s="124" t="s">
        <v>4507</v>
      </c>
      <c r="C1215" t="s">
        <v>427</v>
      </c>
      <c r="D1215" t="s">
        <v>1698</v>
      </c>
      <c r="E1215" s="30">
        <v>88.18182373046875</v>
      </c>
      <c r="F1215" s="30">
        <v>84.642356872558594</v>
      </c>
      <c r="G1215" s="30">
        <v>87.6290283203125</v>
      </c>
      <c r="H1215" s="30">
        <v>87.101181030273438</v>
      </c>
      <c r="I1215" s="1">
        <v>531</v>
      </c>
      <c r="J1215" s="1" t="s">
        <v>3981</v>
      </c>
      <c r="K1215" s="1">
        <v>5</v>
      </c>
      <c r="L1215" t="s">
        <v>3883</v>
      </c>
      <c r="M1215" t="s">
        <v>3915</v>
      </c>
      <c r="N1215" t="s">
        <v>3917</v>
      </c>
      <c r="O1215" t="s">
        <v>3922</v>
      </c>
      <c r="P1215" s="148">
        <v>0.5252918004989624</v>
      </c>
      <c r="Q1215" s="30">
        <v>51.281298380000003</v>
      </c>
      <c r="R1215" s="30">
        <v>356.42022705078131</v>
      </c>
      <c r="S1215" s="1">
        <v>294</v>
      </c>
      <c r="T1215" s="1">
        <v>111</v>
      </c>
      <c r="U1215" s="148">
        <v>0.37755101919174189</v>
      </c>
      <c r="V1215" s="148">
        <v>0.29670330882072449</v>
      </c>
      <c r="W1215" s="149">
        <v>49.802781860000003</v>
      </c>
      <c r="X1215" s="149">
        <v>284.61538696289063</v>
      </c>
      <c r="Y1215" s="1">
        <v>111</v>
      </c>
      <c r="Z1215" s="30">
        <v>88.545738220214844</v>
      </c>
      <c r="AA1215" s="148">
        <v>0.57200000000000006</v>
      </c>
      <c r="AB1215" s="30">
        <v>51.2</v>
      </c>
      <c r="AC1215" s="30">
        <v>371.4</v>
      </c>
      <c r="AD1215" s="30">
        <v>83.93682861328125</v>
      </c>
      <c r="AE1215" s="148">
        <v>0.34100000000000003</v>
      </c>
      <c r="AF1215" s="30">
        <v>49.63</v>
      </c>
      <c r="AG1215" s="30">
        <v>318.60000000000002</v>
      </c>
      <c r="AH1215" s="30">
        <v>87.946670532226563</v>
      </c>
      <c r="AI1215" s="148">
        <v>0.56499999999999995</v>
      </c>
      <c r="AJ1215" s="30">
        <v>51.01833817</v>
      </c>
      <c r="AK1215" s="30">
        <v>359.6</v>
      </c>
      <c r="AL1215" s="30">
        <v>83.952911376953125</v>
      </c>
      <c r="AM1215" s="148">
        <v>0.39500000000000002</v>
      </c>
      <c r="AN1215" s="30">
        <v>49.646708889999999</v>
      </c>
      <c r="AO1215" s="30">
        <v>316.3</v>
      </c>
      <c r="AP1215" s="148">
        <v>0.47859922051429749</v>
      </c>
      <c r="AQ1215" s="30">
        <v>51.653765569999997</v>
      </c>
      <c r="AR1215" s="30">
        <v>321.01168823242188</v>
      </c>
      <c r="AS1215" s="30">
        <v>295</v>
      </c>
      <c r="AT1215" s="30">
        <v>112</v>
      </c>
      <c r="AU1215" s="148">
        <v>0.37755101919174189</v>
      </c>
      <c r="AV1215" s="30">
        <v>87.101181030273438</v>
      </c>
      <c r="AW1215" s="148">
        <v>0.2417582422494888</v>
      </c>
      <c r="AX1215" s="30">
        <v>51.196009750000002</v>
      </c>
      <c r="AY1215" s="30">
        <v>238.46153259277341</v>
      </c>
      <c r="AZ1215" s="30">
        <v>112</v>
      </c>
      <c r="BA1215" s="30">
        <v>88.485214233398438</v>
      </c>
      <c r="BB1215" s="148">
        <v>0.49299999999999999</v>
      </c>
      <c r="BC1215" s="30">
        <v>51.7</v>
      </c>
      <c r="BD1215" s="30">
        <v>327.3</v>
      </c>
      <c r="BE1215" s="30">
        <v>88.038734436035156</v>
      </c>
      <c r="BF1215" s="147">
        <v>0.26400000000000001</v>
      </c>
      <c r="BG1215" s="30">
        <v>51.48</v>
      </c>
      <c r="BH1215" s="30">
        <v>261.2</v>
      </c>
      <c r="BI1215" s="30">
        <v>88.029060363769531</v>
      </c>
      <c r="BJ1215" s="148">
        <v>0.46300000000000002</v>
      </c>
      <c r="BK1215" s="30">
        <v>51.507485709999997</v>
      </c>
      <c r="BL1215" s="30">
        <v>324.60000000000002</v>
      </c>
      <c r="BM1215" s="30">
        <v>87.258209228515625</v>
      </c>
      <c r="BN1215" s="148">
        <v>0.31</v>
      </c>
      <c r="BO1215" s="30">
        <v>51.128918380000002</v>
      </c>
      <c r="BP1215" s="30">
        <v>275.2</v>
      </c>
      <c r="BQ1215" s="148">
        <v>6.4000000000000001E-2</v>
      </c>
      <c r="BR1215" s="148">
        <v>3.5999999999999997E-2</v>
      </c>
      <c r="BS1215" s="148">
        <v>1.7000000000000001E-2</v>
      </c>
      <c r="BT1215" s="148">
        <v>0.80200000000000005</v>
      </c>
      <c r="BU1215" s="148">
        <v>7.9000000000000001E-2</v>
      </c>
      <c r="BV1215" s="148">
        <v>2.000000094994903E-3</v>
      </c>
      <c r="BW1215" s="148">
        <v>0.03</v>
      </c>
      <c r="BX1215" s="148">
        <v>0.16200000000000001</v>
      </c>
      <c r="BY1215" s="148">
        <v>0.17899999999999999</v>
      </c>
      <c r="BZ1215" s="1"/>
      <c r="CA1215" s="1">
        <v>12266.7998046875</v>
      </c>
      <c r="CB1215" s="1">
        <v>12776.97</v>
      </c>
      <c r="CC1215" s="124" t="s">
        <v>4507</v>
      </c>
      <c r="CD1215" t="s">
        <v>4634</v>
      </c>
    </row>
    <row r="1216" spans="1:82" x14ac:dyDescent="0.3">
      <c r="A1216" s="1">
        <v>920874160</v>
      </c>
      <c r="B1216" s="124" t="s">
        <v>4507</v>
      </c>
      <c r="C1216" t="s">
        <v>427</v>
      </c>
      <c r="D1216" t="s">
        <v>1699</v>
      </c>
      <c r="E1216" s="30">
        <v>81.6842041015625</v>
      </c>
      <c r="F1216" s="30">
        <v>78.329399108886719</v>
      </c>
      <c r="G1216" s="30">
        <v>80.744163513183594</v>
      </c>
      <c r="H1216" s="30">
        <v>76.80120849609375</v>
      </c>
      <c r="I1216" s="1">
        <v>379</v>
      </c>
      <c r="J1216" s="1" t="s">
        <v>3981</v>
      </c>
      <c r="K1216" s="1">
        <v>5</v>
      </c>
      <c r="L1216" t="s">
        <v>3883</v>
      </c>
      <c r="M1216" t="s">
        <v>3915</v>
      </c>
      <c r="N1216" t="s">
        <v>3917</v>
      </c>
      <c r="O1216" t="s">
        <v>3922</v>
      </c>
      <c r="P1216" s="148">
        <v>0.54634147882461548</v>
      </c>
      <c r="Q1216" s="30">
        <v>48.578530170000001</v>
      </c>
      <c r="R1216" s="30">
        <v>364.3902587890625</v>
      </c>
      <c r="S1216" s="1">
        <v>226</v>
      </c>
      <c r="T1216" s="1">
        <v>68</v>
      </c>
      <c r="U1216" s="148">
        <v>0.30088496208190918</v>
      </c>
      <c r="V1216" s="148">
        <v>0.34328359365463262</v>
      </c>
      <c r="W1216" s="149">
        <v>47.187055719999996</v>
      </c>
      <c r="X1216" s="149">
        <v>308.95523071289063</v>
      </c>
      <c r="Y1216" s="1">
        <v>68</v>
      </c>
      <c r="Z1216" s="30">
        <v>94.889663696289063</v>
      </c>
      <c r="AA1216" s="148">
        <v>0.70799999999999996</v>
      </c>
      <c r="AB1216" s="30">
        <v>53.3</v>
      </c>
      <c r="AC1216" s="30">
        <v>404.9</v>
      </c>
      <c r="AD1216" s="30">
        <v>92.536758422851563</v>
      </c>
      <c r="AE1216" s="148">
        <v>0.47599999999999998</v>
      </c>
      <c r="AF1216" s="30">
        <v>52.55</v>
      </c>
      <c r="AG1216" s="30">
        <v>341.3</v>
      </c>
      <c r="AH1216" s="30">
        <v>97.616569519042969</v>
      </c>
      <c r="AI1216" s="148">
        <v>0.79900000000000004</v>
      </c>
      <c r="AJ1216" s="30">
        <v>54.221143550000001</v>
      </c>
      <c r="AK1216" s="30">
        <v>423</v>
      </c>
      <c r="AL1216" s="30">
        <v>95.416595458984375</v>
      </c>
      <c r="AM1216" s="148">
        <v>0.63200000000000001</v>
      </c>
      <c r="AN1216" s="30">
        <v>53.547782329999997</v>
      </c>
      <c r="AO1216" s="30">
        <v>368.4</v>
      </c>
      <c r="AP1216" s="148">
        <v>0.56372547149658203</v>
      </c>
      <c r="AQ1216" s="30">
        <v>47.347100230000002</v>
      </c>
      <c r="AR1216" s="30">
        <v>355.39215087890631</v>
      </c>
      <c r="AS1216" s="30">
        <v>225</v>
      </c>
      <c r="AT1216" s="30">
        <v>67</v>
      </c>
      <c r="AU1216" s="148">
        <v>0.30088496208190918</v>
      </c>
      <c r="AV1216" s="30">
        <v>76.80120849609375</v>
      </c>
      <c r="AW1216" s="148">
        <v>0.30303031206130981</v>
      </c>
      <c r="AX1216" s="30">
        <v>45.292923379999998</v>
      </c>
      <c r="AY1216" s="30">
        <v>280.30303955078131</v>
      </c>
      <c r="AZ1216" s="30">
        <v>67</v>
      </c>
      <c r="BA1216" s="30">
        <v>90.279136657714844</v>
      </c>
      <c r="BB1216" s="148">
        <v>0.67700000000000005</v>
      </c>
      <c r="BC1216" s="30">
        <v>52.57</v>
      </c>
      <c r="BD1216" s="30">
        <v>385.4</v>
      </c>
      <c r="BE1216" s="30">
        <v>89.093658447265625</v>
      </c>
      <c r="BF1216" s="147">
        <v>0.38100000000000001</v>
      </c>
      <c r="BG1216" s="30">
        <v>52</v>
      </c>
      <c r="BH1216" s="30">
        <v>298.39999999999998</v>
      </c>
      <c r="BI1216" s="30">
        <v>94.700790405273438</v>
      </c>
      <c r="BJ1216" s="148">
        <v>0.78400000000000003</v>
      </c>
      <c r="BK1216" s="30">
        <v>54.757435919999999</v>
      </c>
      <c r="BL1216" s="30">
        <v>408.8</v>
      </c>
      <c r="BM1216" s="30">
        <v>95.828659057617188</v>
      </c>
      <c r="BN1216" s="148">
        <v>0.54400000000000004</v>
      </c>
      <c r="BO1216" s="30">
        <v>55.400205550000003</v>
      </c>
      <c r="BP1216" s="30">
        <v>333.3</v>
      </c>
      <c r="BQ1216" s="148">
        <v>0.05</v>
      </c>
      <c r="BR1216" s="148">
        <v>5.2999999999999999E-2</v>
      </c>
      <c r="BS1216" s="148">
        <v>5.2999999999999999E-2</v>
      </c>
      <c r="BT1216" s="148">
        <v>0.76800000000000002</v>
      </c>
      <c r="BU1216" s="148">
        <v>7.1000000000000008E-2</v>
      </c>
      <c r="BV1216" s="148">
        <v>4.999999888241291E-3</v>
      </c>
      <c r="BW1216" s="148">
        <v>5.8000000000000003E-2</v>
      </c>
      <c r="BX1216" s="148">
        <v>0.11899999999999999</v>
      </c>
      <c r="BY1216" s="148">
        <v>9.4E-2</v>
      </c>
      <c r="BZ1216" s="1"/>
      <c r="CA1216" s="1">
        <v>12815.51953125</v>
      </c>
      <c r="CB1216" s="1">
        <v>13482.44</v>
      </c>
      <c r="CC1216" s="124" t="s">
        <v>4507</v>
      </c>
      <c r="CD1216" t="s">
        <v>4634</v>
      </c>
    </row>
    <row r="1217" spans="1:82" x14ac:dyDescent="0.3">
      <c r="A1217" s="1">
        <v>920874170</v>
      </c>
      <c r="B1217" s="124" t="s">
        <v>4507</v>
      </c>
      <c r="C1217" t="s">
        <v>427</v>
      </c>
      <c r="D1217" t="s">
        <v>1700</v>
      </c>
      <c r="E1217" s="30">
        <v>86.386924743652344</v>
      </c>
      <c r="F1217" s="30">
        <v>85.827911376953125</v>
      </c>
      <c r="G1217" s="30">
        <v>85.892219543457031</v>
      </c>
      <c r="H1217" s="30">
        <v>89.698074340820313</v>
      </c>
      <c r="I1217" s="1">
        <v>362</v>
      </c>
      <c r="J1217" s="1" t="s">
        <v>3981</v>
      </c>
      <c r="K1217" s="1">
        <v>5</v>
      </c>
      <c r="L1217" t="s">
        <v>3883</v>
      </c>
      <c r="M1217" t="s">
        <v>3915</v>
      </c>
      <c r="N1217" t="s">
        <v>3917</v>
      </c>
      <c r="O1217" t="s">
        <v>3922</v>
      </c>
      <c r="P1217" s="148">
        <v>0.67052024602890015</v>
      </c>
      <c r="Q1217" s="30">
        <v>50.534688099999997</v>
      </c>
      <c r="R1217" s="30">
        <v>392.48553466796881</v>
      </c>
      <c r="S1217" s="1">
        <v>194</v>
      </c>
      <c r="T1217" s="1">
        <v>55</v>
      </c>
      <c r="U1217" s="148">
        <v>0.2835051417350769</v>
      </c>
      <c r="V1217" s="148">
        <v>0.3404255211353302</v>
      </c>
      <c r="W1217" s="149">
        <v>50.294010350000001</v>
      </c>
      <c r="X1217" s="149">
        <v>321.27658081054688</v>
      </c>
      <c r="Y1217" s="1">
        <v>55</v>
      </c>
      <c r="Z1217" s="30">
        <v>88.847831726074219</v>
      </c>
      <c r="AA1217" s="148">
        <v>0.747</v>
      </c>
      <c r="AB1217" s="30">
        <v>51.3</v>
      </c>
      <c r="AC1217" s="30">
        <v>405.2</v>
      </c>
      <c r="AD1217" s="30">
        <v>88.030632019042969</v>
      </c>
      <c r="AE1217" s="148">
        <v>0.49099999999999999</v>
      </c>
      <c r="AF1217" s="30">
        <v>51.02</v>
      </c>
      <c r="AG1217" s="30">
        <v>350.9</v>
      </c>
      <c r="AH1217" s="30">
        <v>88.175613403320313</v>
      </c>
      <c r="AI1217" s="148">
        <v>0.68200000000000005</v>
      </c>
      <c r="AJ1217" s="30">
        <v>51.094169549999997</v>
      </c>
      <c r="AK1217" s="30">
        <v>394.9</v>
      </c>
      <c r="AL1217" s="30">
        <v>87.995521545410156</v>
      </c>
      <c r="AM1217" s="148">
        <v>0.46400000000000002</v>
      </c>
      <c r="AN1217" s="30">
        <v>51.022401209999998</v>
      </c>
      <c r="AO1217" s="30">
        <v>335.7</v>
      </c>
      <c r="AP1217" s="148">
        <v>0.63583815097808838</v>
      </c>
      <c r="AQ1217" s="30">
        <v>50.567348359999997</v>
      </c>
      <c r="AR1217" s="30">
        <v>361.27166748046881</v>
      </c>
      <c r="AS1217" s="30">
        <v>194</v>
      </c>
      <c r="AT1217" s="30">
        <v>55</v>
      </c>
      <c r="AU1217" s="148">
        <v>0.2835051417350769</v>
      </c>
      <c r="AV1217" s="30">
        <v>89.698074340820313</v>
      </c>
      <c r="AW1217" s="148">
        <v>0.29787233471870422</v>
      </c>
      <c r="AX1217" s="30">
        <v>52.684333150000001</v>
      </c>
      <c r="AY1217" s="30">
        <v>268.08511352539063</v>
      </c>
      <c r="AZ1217" s="30">
        <v>55</v>
      </c>
      <c r="BA1217" s="30">
        <v>86.505706787109375</v>
      </c>
      <c r="BB1217" s="148">
        <v>0.69099999999999995</v>
      </c>
      <c r="BC1217" s="30">
        <v>50.74</v>
      </c>
      <c r="BD1217" s="30">
        <v>386.6</v>
      </c>
      <c r="BE1217" s="30">
        <v>88.505332946777344</v>
      </c>
      <c r="BF1217" s="147">
        <v>0.47399999999999998</v>
      </c>
      <c r="BG1217" s="30">
        <v>51.71</v>
      </c>
      <c r="BH1217" s="30">
        <v>324.60000000000002</v>
      </c>
      <c r="BI1217" s="30">
        <v>84.793426513671875</v>
      </c>
      <c r="BJ1217" s="148">
        <v>0.623</v>
      </c>
      <c r="BK1217" s="30">
        <v>49.931336999999999</v>
      </c>
      <c r="BL1217" s="30">
        <v>363.8</v>
      </c>
      <c r="BM1217" s="30">
        <v>84.664588928222656</v>
      </c>
      <c r="BN1217" s="148">
        <v>0.35099999999999998</v>
      </c>
      <c r="BO1217" s="30">
        <v>49.83632583</v>
      </c>
      <c r="BP1217" s="30">
        <v>273.7</v>
      </c>
      <c r="BQ1217" s="148">
        <v>3.9E-2</v>
      </c>
      <c r="BR1217" s="148">
        <v>4.3999999999999997E-2</v>
      </c>
      <c r="BS1217" s="148">
        <v>4.1000000000000002E-2</v>
      </c>
      <c r="BT1217" s="148">
        <v>0.84</v>
      </c>
      <c r="BU1217" s="148">
        <v>3.3000000000000002E-2</v>
      </c>
      <c r="BV1217" s="148">
        <v>3.0000000260770321E-3</v>
      </c>
      <c r="BW1217" s="148">
        <v>2.8000000000000001E-2</v>
      </c>
      <c r="BX1217" s="148">
        <v>0.52800000000000002</v>
      </c>
      <c r="BY1217" s="148">
        <v>4.1000000000000002E-2</v>
      </c>
      <c r="BZ1217" s="1"/>
      <c r="CA1217" s="1">
        <v>14236.099609375</v>
      </c>
      <c r="CB1217" s="1">
        <v>15070.04</v>
      </c>
      <c r="CC1217" s="124" t="s">
        <v>4507</v>
      </c>
      <c r="CD1217" t="s">
        <v>4634</v>
      </c>
    </row>
    <row r="1218" spans="1:82" x14ac:dyDescent="0.3">
      <c r="A1218" s="1">
        <v>920874180</v>
      </c>
      <c r="B1218" s="124" t="s">
        <v>4507</v>
      </c>
      <c r="C1218" t="s">
        <v>427</v>
      </c>
      <c r="D1218" t="s">
        <v>1701</v>
      </c>
      <c r="E1218" s="30">
        <v>86.589126586914063</v>
      </c>
      <c r="F1218" s="30">
        <v>85.997673034667969</v>
      </c>
      <c r="G1218" s="30">
        <v>85.745491027832031</v>
      </c>
      <c r="H1218" s="30">
        <v>86.351966857910156</v>
      </c>
      <c r="I1218" s="1">
        <v>310</v>
      </c>
      <c r="J1218" s="1" t="s">
        <v>3981</v>
      </c>
      <c r="K1218" s="1">
        <v>5</v>
      </c>
      <c r="L1218" t="s">
        <v>3883</v>
      </c>
      <c r="M1218" t="s">
        <v>3915</v>
      </c>
      <c r="N1218" t="s">
        <v>3917</v>
      </c>
      <c r="O1218" t="s">
        <v>3922</v>
      </c>
      <c r="P1218" s="148">
        <v>0.65161287784576416</v>
      </c>
      <c r="Q1218" s="30">
        <v>50.618794530000002</v>
      </c>
      <c r="R1218" s="30">
        <v>385.16128540039063</v>
      </c>
      <c r="S1218" s="1">
        <v>148</v>
      </c>
      <c r="T1218" s="1">
        <v>49</v>
      </c>
      <c r="U1218" s="148">
        <v>0.3310810923576355</v>
      </c>
      <c r="V1218" s="148">
        <v>0.32608696818351751</v>
      </c>
      <c r="W1218" s="149">
        <v>50.364347860000002</v>
      </c>
      <c r="X1218" s="149"/>
      <c r="Y1218" s="1">
        <v>49</v>
      </c>
      <c r="Z1218" s="30">
        <v>92.472930908203125</v>
      </c>
      <c r="AA1218" s="148">
        <v>0.71599999999999997</v>
      </c>
      <c r="AB1218" s="30">
        <v>52.5</v>
      </c>
      <c r="AC1218" s="30">
        <v>397.3</v>
      </c>
      <c r="AD1218" s="30">
        <v>88.943634033203125</v>
      </c>
      <c r="AE1218" s="148">
        <v>0.59200000000000008</v>
      </c>
      <c r="AF1218" s="30">
        <v>51.33</v>
      </c>
      <c r="AG1218" s="30">
        <v>361.2</v>
      </c>
      <c r="AH1218" s="30"/>
      <c r="AI1218" s="148">
        <v>0.70599999999999996</v>
      </c>
      <c r="AJ1218" s="30"/>
      <c r="AK1218" s="30">
        <v>398.6</v>
      </c>
      <c r="AL1218" s="30"/>
      <c r="AM1218" s="148">
        <v>0.52200000000000002</v>
      </c>
      <c r="AN1218" s="30"/>
      <c r="AO1218" s="30">
        <v>360.9</v>
      </c>
      <c r="AP1218" s="148">
        <v>0.60645163059234619</v>
      </c>
      <c r="AQ1218" s="30">
        <v>50.475565750000001</v>
      </c>
      <c r="AR1218" s="30">
        <v>360</v>
      </c>
      <c r="AS1218" s="30">
        <v>148</v>
      </c>
      <c r="AT1218" s="30">
        <v>49</v>
      </c>
      <c r="AU1218" s="148">
        <v>0.3310810923576355</v>
      </c>
      <c r="AV1218" s="30">
        <v>86.351966857910156</v>
      </c>
      <c r="AW1218" s="148">
        <v>0.3695652186870575</v>
      </c>
      <c r="AX1218" s="30">
        <v>50.766624800000002</v>
      </c>
      <c r="AY1218" s="30"/>
      <c r="AZ1218" s="30">
        <v>49</v>
      </c>
      <c r="BA1218" s="30">
        <v>87.887237548828125</v>
      </c>
      <c r="BB1218" s="148">
        <v>0.622</v>
      </c>
      <c r="BC1218" s="30">
        <v>51.41</v>
      </c>
      <c r="BD1218" s="30">
        <v>368.2</v>
      </c>
      <c r="BE1218" s="30">
        <v>86.638923645019531</v>
      </c>
      <c r="BF1218" s="147">
        <v>0.51</v>
      </c>
      <c r="BG1218" s="30">
        <v>50.79</v>
      </c>
      <c r="BH1218" s="30">
        <v>324.5</v>
      </c>
      <c r="BI1218" s="30"/>
      <c r="BJ1218" s="148">
        <v>0.54500000000000004</v>
      </c>
      <c r="BK1218" s="30"/>
      <c r="BL1218" s="30">
        <v>354.5</v>
      </c>
      <c r="BM1218" s="30"/>
      <c r="BN1218" s="148">
        <v>0.39100000000000001</v>
      </c>
      <c r="BO1218" s="30"/>
      <c r="BP1218" s="30">
        <v>317.39999999999998</v>
      </c>
      <c r="BQ1218" s="148">
        <v>4.4999999999999998E-2</v>
      </c>
      <c r="BR1218" s="148">
        <v>2.9000000000000001E-2</v>
      </c>
      <c r="BS1218" s="148"/>
      <c r="BT1218" s="148">
        <v>0.85199999999999998</v>
      </c>
      <c r="BU1218" s="148">
        <v>5.8000000000000003E-2</v>
      </c>
      <c r="BV1218" s="148">
        <v>1.6000000759959221E-2</v>
      </c>
      <c r="BW1218" s="148">
        <v>2.3E-2</v>
      </c>
      <c r="BX1218" s="148">
        <v>0.1</v>
      </c>
      <c r="BY1218" s="148">
        <v>0.121</v>
      </c>
      <c r="BZ1218" s="1"/>
      <c r="CA1218" s="1">
        <v>12957.6796875</v>
      </c>
      <c r="CB1218" s="1">
        <v>13448.7</v>
      </c>
      <c r="CC1218" s="124" t="s">
        <v>4507</v>
      </c>
      <c r="CD1218" t="s">
        <v>4634</v>
      </c>
    </row>
    <row r="1219" spans="1:82" x14ac:dyDescent="0.3">
      <c r="A1219" s="1">
        <v>920883000</v>
      </c>
      <c r="B1219" s="124" t="s">
        <v>4508</v>
      </c>
      <c r="C1219" t="s">
        <v>428</v>
      </c>
      <c r="D1219" t="s">
        <v>1702</v>
      </c>
      <c r="E1219" s="30">
        <v>84.775604248046875</v>
      </c>
      <c r="F1219" s="30">
        <v>83.353919982910156</v>
      </c>
      <c r="G1219" s="30">
        <v>83.5311279296875</v>
      </c>
      <c r="H1219" s="30">
        <v>82.587966918945313</v>
      </c>
      <c r="I1219" s="1">
        <v>733</v>
      </c>
      <c r="J1219" s="1">
        <v>6</v>
      </c>
      <c r="K1219" s="1">
        <v>8</v>
      </c>
      <c r="L1219" t="s">
        <v>3883</v>
      </c>
      <c r="M1219" t="s">
        <v>3915</v>
      </c>
      <c r="N1219" t="s">
        <v>3917</v>
      </c>
      <c r="O1219" t="s">
        <v>3922</v>
      </c>
      <c r="P1219" s="148">
        <v>0.66608995199203491</v>
      </c>
      <c r="Q1219" s="30">
        <v>49.864436609999998</v>
      </c>
      <c r="R1219" s="30">
        <v>385.46713256835938</v>
      </c>
      <c r="S1219" s="1">
        <v>1392</v>
      </c>
      <c r="T1219" s="1">
        <v>519</v>
      </c>
      <c r="U1219" s="148">
        <v>0.37284481525421143</v>
      </c>
      <c r="V1219" s="148">
        <v>0.43478259444236761</v>
      </c>
      <c r="W1219" s="149">
        <v>49.268929890000003</v>
      </c>
      <c r="X1219" s="149">
        <v>321.19564819335938</v>
      </c>
      <c r="Y1219" s="1">
        <v>519</v>
      </c>
      <c r="Z1219" s="30">
        <v>82.50390625</v>
      </c>
      <c r="AA1219" s="148">
        <v>0.56899999999999995</v>
      </c>
      <c r="AB1219" s="30">
        <v>49.2</v>
      </c>
      <c r="AC1219" s="30">
        <v>367.6</v>
      </c>
      <c r="AD1219" s="30">
        <v>82.140266418457031</v>
      </c>
      <c r="AE1219" s="148">
        <v>0.36899999999999999</v>
      </c>
      <c r="AF1219" s="30">
        <v>49.02</v>
      </c>
      <c r="AG1219" s="30">
        <v>315.2</v>
      </c>
      <c r="AH1219" s="30">
        <v>83.679389953613281</v>
      </c>
      <c r="AI1219" s="148">
        <v>0.54899999999999993</v>
      </c>
      <c r="AJ1219" s="30">
        <v>49.604956059999999</v>
      </c>
      <c r="AK1219" s="30">
        <v>365.1</v>
      </c>
      <c r="AL1219" s="30">
        <v>83.631851196289063</v>
      </c>
      <c r="AM1219" s="148">
        <v>0.34100000000000003</v>
      </c>
      <c r="AN1219" s="30">
        <v>49.537450829999997</v>
      </c>
      <c r="AO1219" s="30">
        <v>308</v>
      </c>
      <c r="AP1219" s="148">
        <v>0.54006969928741455</v>
      </c>
      <c r="AQ1219" s="30">
        <v>49.09042135</v>
      </c>
      <c r="AR1219" s="30">
        <v>349.30313110351563</v>
      </c>
      <c r="AS1219" s="30">
        <v>1385</v>
      </c>
      <c r="AT1219" s="30">
        <v>517</v>
      </c>
      <c r="AU1219" s="148">
        <v>0.37284481525421143</v>
      </c>
      <c r="AV1219" s="30">
        <v>82.587966918945313</v>
      </c>
      <c r="AW1219" s="148">
        <v>0.27173912525177002</v>
      </c>
      <c r="AX1219" s="30">
        <v>48.609412030000001</v>
      </c>
      <c r="AY1219" s="30">
        <v>270.65216064453131</v>
      </c>
      <c r="AZ1219" s="30">
        <v>517</v>
      </c>
      <c r="BA1219" s="30">
        <v>85.165420532226563</v>
      </c>
      <c r="BB1219" s="148">
        <v>0.57899999999999996</v>
      </c>
      <c r="BC1219" s="30">
        <v>50.09</v>
      </c>
      <c r="BD1219" s="30">
        <v>358.5</v>
      </c>
      <c r="BE1219" s="30">
        <v>82.5003662109375</v>
      </c>
      <c r="BF1219" s="147">
        <v>0.35399999999999998</v>
      </c>
      <c r="BG1219" s="30">
        <v>48.75</v>
      </c>
      <c r="BH1219" s="30">
        <v>287.60000000000002</v>
      </c>
      <c r="BI1219" s="30">
        <v>86.211952209472656</v>
      </c>
      <c r="BJ1219" s="148">
        <v>0.55200000000000005</v>
      </c>
      <c r="BK1219" s="30">
        <v>50.622333679999997</v>
      </c>
      <c r="BL1219" s="30">
        <v>352.8</v>
      </c>
      <c r="BM1219" s="30">
        <v>83.765113830566406</v>
      </c>
      <c r="BN1219" s="148">
        <v>0.314</v>
      </c>
      <c r="BO1219" s="30">
        <v>49.388048670000003</v>
      </c>
      <c r="BP1219" s="30">
        <v>274.8</v>
      </c>
      <c r="BQ1219" s="148">
        <v>0.09</v>
      </c>
      <c r="BR1219" s="148">
        <v>0.06</v>
      </c>
      <c r="BS1219" s="148">
        <v>7.0000000000000007E-2</v>
      </c>
      <c r="BT1219" s="148">
        <v>0.72599999999999998</v>
      </c>
      <c r="BU1219" s="148">
        <v>5.1999999999999998E-2</v>
      </c>
      <c r="BV1219" s="148">
        <v>3.0000000260770321E-3</v>
      </c>
      <c r="BW1219" s="148">
        <v>2.5999999999999999E-2</v>
      </c>
      <c r="BX1219" s="148">
        <v>0.111</v>
      </c>
      <c r="BY1219" s="148">
        <v>0.16600000000000001</v>
      </c>
      <c r="BZ1219" s="1"/>
      <c r="CA1219" s="1">
        <v>12930.6796875</v>
      </c>
      <c r="CB1219" s="1">
        <v>13149.8</v>
      </c>
      <c r="CC1219" s="124" t="s">
        <v>4508</v>
      </c>
      <c r="CD1219" t="s">
        <v>4633</v>
      </c>
    </row>
    <row r="1220" spans="1:82" x14ac:dyDescent="0.3">
      <c r="A1220" s="1">
        <v>920883100</v>
      </c>
      <c r="B1220" s="124" t="s">
        <v>4508</v>
      </c>
      <c r="C1220" t="s">
        <v>428</v>
      </c>
      <c r="D1220" t="s">
        <v>1703</v>
      </c>
      <c r="E1220" s="30">
        <v>82.007835388183594</v>
      </c>
      <c r="F1220" s="30">
        <v>80.544837951660156</v>
      </c>
      <c r="G1220" s="30">
        <v>87.587966918945313</v>
      </c>
      <c r="H1220" s="30">
        <v>85.229331970214844</v>
      </c>
      <c r="I1220" s="1">
        <v>711</v>
      </c>
      <c r="J1220" s="1">
        <v>6</v>
      </c>
      <c r="K1220" s="1">
        <v>8</v>
      </c>
      <c r="L1220" t="s">
        <v>3883</v>
      </c>
      <c r="M1220" t="s">
        <v>3915</v>
      </c>
      <c r="N1220" t="s">
        <v>3917</v>
      </c>
      <c r="O1220" t="s">
        <v>3922</v>
      </c>
      <c r="P1220" s="148">
        <v>0.57960641384124756</v>
      </c>
      <c r="Q1220" s="30">
        <v>48.713147360000001</v>
      </c>
      <c r="R1220" s="30">
        <v>368.3363037109375</v>
      </c>
      <c r="S1220" s="1">
        <v>1286</v>
      </c>
      <c r="T1220" s="1">
        <v>515</v>
      </c>
      <c r="U1220" s="148">
        <v>0.40046656131744379</v>
      </c>
      <c r="V1220" s="148">
        <v>0.34825870394706732</v>
      </c>
      <c r="W1220" s="149">
        <v>48.105007309999998</v>
      </c>
      <c r="X1220" s="149">
        <v>312.43780517578131</v>
      </c>
      <c r="Y1220" s="1">
        <v>515</v>
      </c>
      <c r="Z1220" s="30">
        <v>80.993446350097656</v>
      </c>
      <c r="AA1220" s="148">
        <v>0.53</v>
      </c>
      <c r="AB1220" s="30">
        <v>48.7</v>
      </c>
      <c r="AC1220" s="30">
        <v>356.9</v>
      </c>
      <c r="AD1220" s="30">
        <v>78.782752990722656</v>
      </c>
      <c r="AE1220" s="148">
        <v>0.312</v>
      </c>
      <c r="AF1220" s="30">
        <v>47.88</v>
      </c>
      <c r="AG1220" s="30">
        <v>294</v>
      </c>
      <c r="AH1220" s="30">
        <v>80.616249084472656</v>
      </c>
      <c r="AI1220" s="148">
        <v>0.53900000000000003</v>
      </c>
      <c r="AJ1220" s="30">
        <v>48.590403090000002</v>
      </c>
      <c r="AK1220" s="30">
        <v>358.3</v>
      </c>
      <c r="AL1220" s="30">
        <v>79.634490966796875</v>
      </c>
      <c r="AM1220" s="148">
        <v>0.28199999999999997</v>
      </c>
      <c r="AN1220" s="30">
        <v>48.177155679999998</v>
      </c>
      <c r="AO1220" s="30">
        <v>289.60000000000002</v>
      </c>
      <c r="AP1220" s="148">
        <v>0.59245961904525757</v>
      </c>
      <c r="AQ1220" s="30">
        <v>51.628080500000003</v>
      </c>
      <c r="AR1220" s="30">
        <v>367.50448608398438</v>
      </c>
      <c r="AS1220" s="30">
        <v>1280</v>
      </c>
      <c r="AT1220" s="30">
        <v>511</v>
      </c>
      <c r="AU1220" s="148">
        <v>0.40046656131744379</v>
      </c>
      <c r="AV1220" s="30">
        <v>85.229331970214844</v>
      </c>
      <c r="AW1220" s="148">
        <v>0.40000000596046448</v>
      </c>
      <c r="AX1220" s="30">
        <v>50.123223549999999</v>
      </c>
      <c r="AY1220" s="30">
        <v>303</v>
      </c>
      <c r="AZ1220" s="30">
        <v>511</v>
      </c>
      <c r="BA1220" s="30">
        <v>89.433723449707031</v>
      </c>
      <c r="BB1220" s="148">
        <v>0.61799999999999999</v>
      </c>
      <c r="BC1220" s="30">
        <v>52.16</v>
      </c>
      <c r="BD1220" s="30">
        <v>369</v>
      </c>
      <c r="BE1220" s="30">
        <v>86.294044494628906</v>
      </c>
      <c r="BF1220" s="147">
        <v>0.39500000000000002</v>
      </c>
      <c r="BG1220" s="30">
        <v>50.62</v>
      </c>
      <c r="BH1220" s="30">
        <v>293.60000000000002</v>
      </c>
      <c r="BI1220" s="30">
        <v>91.046623229980469</v>
      </c>
      <c r="BJ1220" s="148">
        <v>0.63800000000000001</v>
      </c>
      <c r="BK1220" s="30">
        <v>52.977408070000003</v>
      </c>
      <c r="BL1220" s="30">
        <v>367.5</v>
      </c>
      <c r="BM1220" s="30">
        <v>87.837562561035156</v>
      </c>
      <c r="BN1220" s="148">
        <v>0.39300000000000002</v>
      </c>
      <c r="BO1220" s="30">
        <v>51.41765358</v>
      </c>
      <c r="BP1220" s="30">
        <v>288.39999999999998</v>
      </c>
      <c r="BQ1220" s="148">
        <v>0.09</v>
      </c>
      <c r="BR1220" s="148">
        <v>0.08</v>
      </c>
      <c r="BS1220" s="148">
        <v>2.7E-2</v>
      </c>
      <c r="BT1220" s="148">
        <v>0.751</v>
      </c>
      <c r="BU1220" s="148">
        <v>4.9000000000000002E-2</v>
      </c>
      <c r="BV1220" s="148">
        <v>3.0000000260770321E-3</v>
      </c>
      <c r="BW1220" s="148">
        <v>1.7000000000000001E-2</v>
      </c>
      <c r="BX1220" s="148">
        <v>0.13500000000000001</v>
      </c>
      <c r="BY1220" s="148">
        <v>0.22</v>
      </c>
      <c r="BZ1220" s="1"/>
      <c r="CA1220" s="1">
        <v>12332.650390625</v>
      </c>
      <c r="CB1220" s="1">
        <v>12533.14</v>
      </c>
      <c r="CC1220" s="124" t="s">
        <v>4508</v>
      </c>
      <c r="CD1220" t="s">
        <v>4633</v>
      </c>
    </row>
    <row r="1221" spans="1:82" x14ac:dyDescent="0.3">
      <c r="A1221" s="1">
        <v>920883200</v>
      </c>
      <c r="B1221" s="124" t="s">
        <v>4508</v>
      </c>
      <c r="C1221" t="s">
        <v>428</v>
      </c>
      <c r="D1221" t="s">
        <v>1704</v>
      </c>
      <c r="E1221" s="30">
        <v>89.942680358886719</v>
      </c>
      <c r="F1221" s="30">
        <v>90.380462646484375</v>
      </c>
      <c r="G1221" s="30">
        <v>88.398292541503906</v>
      </c>
      <c r="H1221" s="30">
        <v>87.680427551269531</v>
      </c>
      <c r="I1221" s="1">
        <v>860</v>
      </c>
      <c r="J1221" s="1">
        <v>6</v>
      </c>
      <c r="K1221" s="1">
        <v>8</v>
      </c>
      <c r="L1221" t="s">
        <v>3883</v>
      </c>
      <c r="M1221" t="s">
        <v>3915</v>
      </c>
      <c r="N1221" t="s">
        <v>3917</v>
      </c>
      <c r="O1221" t="s">
        <v>3922</v>
      </c>
      <c r="P1221" s="148">
        <v>0.65679675340652466</v>
      </c>
      <c r="Q1221" s="30">
        <v>52.013749230000002</v>
      </c>
      <c r="R1221" s="30">
        <v>392.32839965820313</v>
      </c>
      <c r="S1221" s="1">
        <v>1582</v>
      </c>
      <c r="T1221" s="1">
        <v>397</v>
      </c>
      <c r="U1221" s="148">
        <v>0.25094816088676453</v>
      </c>
      <c r="V1221" s="148">
        <v>0.45348837971687322</v>
      </c>
      <c r="W1221" s="149">
        <v>52.180324400000003</v>
      </c>
      <c r="X1221" s="149">
        <v>342.44186401367188</v>
      </c>
      <c r="Y1221" s="1">
        <v>397</v>
      </c>
      <c r="Z1221" s="30">
        <v>89.754104614257813</v>
      </c>
      <c r="AA1221" s="148">
        <v>0.71799999999999997</v>
      </c>
      <c r="AB1221" s="30">
        <v>51.6</v>
      </c>
      <c r="AC1221" s="30">
        <v>406.9</v>
      </c>
      <c r="AD1221" s="30">
        <v>85.8511962890625</v>
      </c>
      <c r="AE1221" s="148">
        <v>0.47599999999999998</v>
      </c>
      <c r="AF1221" s="30">
        <v>50.28</v>
      </c>
      <c r="AG1221" s="30">
        <v>348.7</v>
      </c>
      <c r="AH1221" s="30">
        <v>87.042243957519531</v>
      </c>
      <c r="AI1221" s="148">
        <v>0.746</v>
      </c>
      <c r="AJ1221" s="30">
        <v>50.718780520000003</v>
      </c>
      <c r="AK1221" s="30">
        <v>410.9</v>
      </c>
      <c r="AL1221" s="30">
        <v>84.243003845214844</v>
      </c>
      <c r="AM1221" s="148">
        <v>0.48399999999999999</v>
      </c>
      <c r="AN1221" s="30">
        <v>49.745425490000002</v>
      </c>
      <c r="AO1221" s="30">
        <v>345.6</v>
      </c>
      <c r="AP1221" s="148">
        <v>0.62449526786804199</v>
      </c>
      <c r="AQ1221" s="30">
        <v>52.134960990000003</v>
      </c>
      <c r="AR1221" s="30">
        <v>376.5814208984375</v>
      </c>
      <c r="AS1221" s="30">
        <v>1582</v>
      </c>
      <c r="AT1221" s="30">
        <v>397</v>
      </c>
      <c r="AU1221" s="148">
        <v>0.25094816088676453</v>
      </c>
      <c r="AV1221" s="30">
        <v>87.680427551269531</v>
      </c>
      <c r="AW1221" s="148">
        <v>0.34883719682693481</v>
      </c>
      <c r="AX1221" s="30">
        <v>51.527984969999999</v>
      </c>
      <c r="AY1221" s="30">
        <v>294.7674560546875</v>
      </c>
      <c r="AZ1221" s="30">
        <v>397</v>
      </c>
      <c r="BA1221" s="30">
        <v>87.784141540527344</v>
      </c>
      <c r="BB1221" s="148">
        <v>0.7340000000000001</v>
      </c>
      <c r="BC1221" s="30">
        <v>51.36</v>
      </c>
      <c r="BD1221" s="30">
        <v>407.1</v>
      </c>
      <c r="BE1221" s="30">
        <v>84.4073486328125</v>
      </c>
      <c r="BF1221" s="147">
        <v>0.48899999999999999</v>
      </c>
      <c r="BG1221" s="30">
        <v>49.69</v>
      </c>
      <c r="BH1221" s="30">
        <v>333.7</v>
      </c>
      <c r="BI1221" s="30">
        <v>86.429557800292969</v>
      </c>
      <c r="BJ1221" s="148">
        <v>0.70400000000000007</v>
      </c>
      <c r="BK1221" s="30">
        <v>50.728334480000001</v>
      </c>
      <c r="BL1221" s="30">
        <v>393.9</v>
      </c>
      <c r="BM1221" s="30">
        <v>83.585845947265625</v>
      </c>
      <c r="BN1221" s="148">
        <v>0.44500000000000001</v>
      </c>
      <c r="BO1221" s="30">
        <v>49.29871</v>
      </c>
      <c r="BP1221" s="30">
        <v>312.60000000000002</v>
      </c>
      <c r="BQ1221" s="148">
        <v>4.2999999999999997E-2</v>
      </c>
      <c r="BR1221" s="148">
        <v>3.3000000000000002E-2</v>
      </c>
      <c r="BS1221" s="148">
        <v>4.3999999999999997E-2</v>
      </c>
      <c r="BT1221" s="148">
        <v>0.83799999999999997</v>
      </c>
      <c r="BU1221" s="148">
        <v>3.7999999999999999E-2</v>
      </c>
      <c r="BV1221" s="148">
        <v>3.0000000260770321E-3</v>
      </c>
      <c r="BW1221" s="148"/>
      <c r="BX1221" s="148">
        <v>0.126</v>
      </c>
      <c r="BY1221" s="148">
        <v>7.6999999999999999E-2</v>
      </c>
      <c r="BZ1221" s="1"/>
      <c r="CA1221" s="1">
        <v>11705.580078125</v>
      </c>
      <c r="CB1221" s="1">
        <v>11941.67</v>
      </c>
      <c r="CC1221" s="124" t="s">
        <v>4508</v>
      </c>
      <c r="CD1221" t="s">
        <v>4633</v>
      </c>
    </row>
    <row r="1222" spans="1:82" x14ac:dyDescent="0.3">
      <c r="A1222" s="1">
        <v>920883300</v>
      </c>
      <c r="B1222" s="124" t="s">
        <v>4508</v>
      </c>
      <c r="C1222" t="s">
        <v>428</v>
      </c>
      <c r="D1222" t="s">
        <v>1705</v>
      </c>
      <c r="E1222" s="30">
        <v>85.682037353515625</v>
      </c>
      <c r="F1222" s="30">
        <v>85.157608032226563</v>
      </c>
      <c r="G1222" s="30">
        <v>84.026321411132813</v>
      </c>
      <c r="H1222" s="30">
        <v>82.285194396972656</v>
      </c>
      <c r="I1222" s="1">
        <v>717</v>
      </c>
      <c r="J1222" s="1">
        <v>6</v>
      </c>
      <c r="K1222" s="1">
        <v>8</v>
      </c>
      <c r="L1222" t="s">
        <v>3883</v>
      </c>
      <c r="M1222" t="s">
        <v>3915</v>
      </c>
      <c r="N1222" t="s">
        <v>3917</v>
      </c>
      <c r="O1222" t="s">
        <v>3922</v>
      </c>
      <c r="P1222" s="148">
        <v>0.62689077854156494</v>
      </c>
      <c r="Q1222" s="30">
        <v>50.241479990000002</v>
      </c>
      <c r="R1222" s="30">
        <v>386.21847534179688</v>
      </c>
      <c r="S1222" s="1">
        <v>1325</v>
      </c>
      <c r="T1222" s="1">
        <v>427</v>
      </c>
      <c r="U1222" s="148">
        <v>0.322264164686203</v>
      </c>
      <c r="V1222" s="148">
        <v>0.42441859841346741</v>
      </c>
      <c r="W1222" s="149">
        <v>50.01627483</v>
      </c>
      <c r="X1222" s="149">
        <v>338.37210083007813</v>
      </c>
      <c r="Y1222" s="1">
        <v>427</v>
      </c>
      <c r="Z1222" s="30">
        <v>88.243644714355469</v>
      </c>
      <c r="AA1222" s="148">
        <v>0.67900000000000005</v>
      </c>
      <c r="AB1222" s="30">
        <v>51.1</v>
      </c>
      <c r="AC1222" s="30">
        <v>393.6</v>
      </c>
      <c r="AD1222" s="30">
        <v>87.353240966796875</v>
      </c>
      <c r="AE1222" s="148">
        <v>0.51500000000000001</v>
      </c>
      <c r="AF1222" s="30">
        <v>50.79</v>
      </c>
      <c r="AG1222" s="30">
        <v>349.3</v>
      </c>
      <c r="AH1222" s="30">
        <v>89.535675048828125</v>
      </c>
      <c r="AI1222" s="148">
        <v>0.68799999999999994</v>
      </c>
      <c r="AJ1222" s="30">
        <v>51.544639230000001</v>
      </c>
      <c r="AK1222" s="30">
        <v>394.2</v>
      </c>
      <c r="AL1222" s="30">
        <v>89.431510925292969</v>
      </c>
      <c r="AM1222" s="148">
        <v>0.496</v>
      </c>
      <c r="AN1222" s="30">
        <v>51.511068260000002</v>
      </c>
      <c r="AO1222" s="30">
        <v>345.2</v>
      </c>
      <c r="AP1222" s="148">
        <v>0.60402685403823853</v>
      </c>
      <c r="AQ1222" s="30">
        <v>49.400176379999998</v>
      </c>
      <c r="AR1222" s="30">
        <v>358.22146606445313</v>
      </c>
      <c r="AS1222" s="30">
        <v>1325</v>
      </c>
      <c r="AT1222" s="30">
        <v>427</v>
      </c>
      <c r="AU1222" s="148">
        <v>0.322264164686203</v>
      </c>
      <c r="AV1222" s="30">
        <v>82.285194396972656</v>
      </c>
      <c r="AW1222" s="148">
        <v>0.37790697813034058</v>
      </c>
      <c r="AX1222" s="30">
        <v>48.435887149999999</v>
      </c>
      <c r="AY1222" s="30">
        <v>284.88372802734381</v>
      </c>
      <c r="AZ1222" s="30">
        <v>427</v>
      </c>
      <c r="BA1222" s="30">
        <v>84.711784362792969</v>
      </c>
      <c r="BB1222" s="148">
        <v>0.622</v>
      </c>
      <c r="BC1222" s="30">
        <v>49.87</v>
      </c>
      <c r="BD1222" s="30">
        <v>370.6</v>
      </c>
      <c r="BE1222" s="30">
        <v>82.926399230957031</v>
      </c>
      <c r="BF1222" s="147">
        <v>0.42099999999999999</v>
      </c>
      <c r="BG1222" s="30">
        <v>48.96</v>
      </c>
      <c r="BH1222" s="30">
        <v>307</v>
      </c>
      <c r="BI1222" s="30">
        <v>85.451766967773438</v>
      </c>
      <c r="BJ1222" s="148">
        <v>0.58799999999999997</v>
      </c>
      <c r="BK1222" s="30">
        <v>50.252029589999999</v>
      </c>
      <c r="BL1222" s="30">
        <v>364</v>
      </c>
      <c r="BM1222" s="30">
        <v>83.744132995605469</v>
      </c>
      <c r="BN1222" s="148">
        <v>0.37</v>
      </c>
      <c r="BO1222" s="30">
        <v>49.377595509999999</v>
      </c>
      <c r="BP1222" s="30">
        <v>296.5</v>
      </c>
      <c r="BQ1222" s="148">
        <v>6.6000000000000003E-2</v>
      </c>
      <c r="BR1222" s="148">
        <v>5.8999999999999997E-2</v>
      </c>
      <c r="BS1222" s="148">
        <v>2.1999999999999999E-2</v>
      </c>
      <c r="BT1222" s="148">
        <v>0.80300000000000005</v>
      </c>
      <c r="BU1222" s="148">
        <v>4.9000000000000002E-2</v>
      </c>
      <c r="BV1222" s="148">
        <v>1.0000000474974511E-3</v>
      </c>
      <c r="BW1222" s="148"/>
      <c r="BX1222" s="148">
        <v>0.13100000000000001</v>
      </c>
      <c r="BY1222" s="148">
        <v>0.121</v>
      </c>
      <c r="BZ1222" s="1"/>
      <c r="CA1222" s="1">
        <v>12387.400390625</v>
      </c>
      <c r="CB1222" s="1">
        <v>12683.92</v>
      </c>
      <c r="CC1222" s="124" t="s">
        <v>4508</v>
      </c>
      <c r="CD1222" t="s">
        <v>4633</v>
      </c>
    </row>
    <row r="1223" spans="1:82" x14ac:dyDescent="0.3">
      <c r="A1223" s="1">
        <v>920883400</v>
      </c>
      <c r="B1223" s="124" t="s">
        <v>4508</v>
      </c>
      <c r="C1223" t="s">
        <v>428</v>
      </c>
      <c r="D1223" t="s">
        <v>1706</v>
      </c>
      <c r="E1223" s="30">
        <v>86.187568664550781</v>
      </c>
      <c r="F1223" s="30">
        <v>85.732398986816406</v>
      </c>
      <c r="G1223" s="30">
        <v>84.146499633789063</v>
      </c>
      <c r="H1223" s="30">
        <v>83.702423095703125</v>
      </c>
      <c r="I1223" s="1">
        <v>803</v>
      </c>
      <c r="J1223" s="1">
        <v>6</v>
      </c>
      <c r="K1223" s="1">
        <v>8</v>
      </c>
      <c r="L1223" t="s">
        <v>3883</v>
      </c>
      <c r="M1223" t="s">
        <v>3915</v>
      </c>
      <c r="N1223" t="s">
        <v>3917</v>
      </c>
      <c r="O1223" t="s">
        <v>3922</v>
      </c>
      <c r="P1223" s="148">
        <v>0.6454545259475708</v>
      </c>
      <c r="Q1223" s="30">
        <v>50.451760980000003</v>
      </c>
      <c r="R1223" s="30">
        <v>386.66665649414063</v>
      </c>
      <c r="S1223" s="1">
        <v>1538</v>
      </c>
      <c r="T1223" s="1">
        <v>508</v>
      </c>
      <c r="U1223" s="148">
        <v>0.33029907941818237</v>
      </c>
      <c r="V1223" s="148">
        <v>0.42487046122550959</v>
      </c>
      <c r="W1223" s="149">
        <v>50.254435039999997</v>
      </c>
      <c r="X1223" s="149">
        <v>324.87045288085938</v>
      </c>
      <c r="Y1223" s="1">
        <v>508</v>
      </c>
      <c r="Z1223" s="30">
        <v>85.524818420410156</v>
      </c>
      <c r="AA1223" s="148">
        <v>0.70400000000000007</v>
      </c>
      <c r="AB1223" s="30">
        <v>50.2</v>
      </c>
      <c r="AC1223" s="30">
        <v>400.5</v>
      </c>
      <c r="AD1223" s="30">
        <v>84.997093200683594</v>
      </c>
      <c r="AE1223" s="148">
        <v>0.48299999999999998</v>
      </c>
      <c r="AF1223" s="30">
        <v>49.99</v>
      </c>
      <c r="AG1223" s="30">
        <v>341.6</v>
      </c>
      <c r="AH1223" s="30">
        <v>83.491188049316406</v>
      </c>
      <c r="AI1223" s="148">
        <v>0.63900000000000001</v>
      </c>
      <c r="AJ1223" s="30">
        <v>49.542621259999997</v>
      </c>
      <c r="AK1223" s="30">
        <v>386.5</v>
      </c>
      <c r="AL1223" s="30">
        <v>82.902259826660156</v>
      </c>
      <c r="AM1223" s="148">
        <v>0.47399999999999998</v>
      </c>
      <c r="AN1223" s="30">
        <v>49.289173509999998</v>
      </c>
      <c r="AO1223" s="30">
        <v>338.9</v>
      </c>
      <c r="AP1223" s="148">
        <v>0.53963416814804077</v>
      </c>
      <c r="AQ1223" s="30">
        <v>49.475352039999997</v>
      </c>
      <c r="AR1223" s="30">
        <v>359.60366821289063</v>
      </c>
      <c r="AS1223" s="30">
        <v>1538</v>
      </c>
      <c r="AT1223" s="30">
        <v>507</v>
      </c>
      <c r="AU1223" s="148">
        <v>0.33029907941818237</v>
      </c>
      <c r="AV1223" s="30">
        <v>83.702423095703125</v>
      </c>
      <c r="AW1223" s="148">
        <v>0.32804232835769648</v>
      </c>
      <c r="AX1223" s="30">
        <v>49.248126069999998</v>
      </c>
      <c r="AY1223" s="30">
        <v>280.952392578125</v>
      </c>
      <c r="AZ1223" s="30">
        <v>507</v>
      </c>
      <c r="BA1223" s="30">
        <v>83.536453247070313</v>
      </c>
      <c r="BB1223" s="148">
        <v>0.65300000000000002</v>
      </c>
      <c r="BC1223" s="30">
        <v>49.3</v>
      </c>
      <c r="BD1223" s="30">
        <v>385.3</v>
      </c>
      <c r="BE1223" s="30">
        <v>81.567161560058594</v>
      </c>
      <c r="BF1223" s="147">
        <v>0.41299999999999998</v>
      </c>
      <c r="BG1223" s="30">
        <v>48.29</v>
      </c>
      <c r="BH1223" s="30">
        <v>310</v>
      </c>
      <c r="BI1223" s="30">
        <v>82.465118408203125</v>
      </c>
      <c r="BJ1223" s="148">
        <v>0.61599999999999999</v>
      </c>
      <c r="BK1223" s="30">
        <v>48.797167510000001</v>
      </c>
      <c r="BL1223" s="30">
        <v>368.3</v>
      </c>
      <c r="BM1223" s="30">
        <v>80.523887634277344</v>
      </c>
      <c r="BN1223" s="148">
        <v>0.379</v>
      </c>
      <c r="BO1223" s="30">
        <v>47.772707160000003</v>
      </c>
      <c r="BP1223" s="30">
        <v>291.60000000000002</v>
      </c>
      <c r="BQ1223" s="148">
        <v>8.6000000000000007E-2</v>
      </c>
      <c r="BR1223" s="148">
        <v>5.3999999999999999E-2</v>
      </c>
      <c r="BS1223" s="148">
        <v>2.7E-2</v>
      </c>
      <c r="BT1223" s="148">
        <v>0.77700000000000002</v>
      </c>
      <c r="BU1223" s="148">
        <v>5.1999999999999998E-2</v>
      </c>
      <c r="BV1223" s="148">
        <v>4.0000001899898052E-3</v>
      </c>
      <c r="BW1223" s="148">
        <v>6.0000000000000001E-3</v>
      </c>
      <c r="BX1223" s="148">
        <v>0.12</v>
      </c>
      <c r="BY1223" s="148">
        <v>0.155</v>
      </c>
      <c r="BZ1223" s="1"/>
      <c r="CA1223" s="1">
        <v>11911.150390625</v>
      </c>
      <c r="CB1223" s="1">
        <v>12153.51</v>
      </c>
      <c r="CC1223" s="124" t="s">
        <v>4508</v>
      </c>
      <c r="CD1223" t="s">
        <v>4633</v>
      </c>
    </row>
    <row r="1224" spans="1:82" x14ac:dyDescent="0.3">
      <c r="A1224" s="1">
        <v>920884020</v>
      </c>
      <c r="B1224" s="124" t="s">
        <v>4508</v>
      </c>
      <c r="C1224" t="s">
        <v>428</v>
      </c>
      <c r="D1224" t="s">
        <v>1707</v>
      </c>
      <c r="E1224" s="30">
        <v>80.72943115234375</v>
      </c>
      <c r="F1224" s="30">
        <v>81.931343078613281</v>
      </c>
      <c r="G1224" s="30">
        <v>74.437690734863281</v>
      </c>
      <c r="H1224" s="30">
        <v>74.304725646972656</v>
      </c>
      <c r="I1224" s="1">
        <v>804</v>
      </c>
      <c r="J1224" s="1" t="s">
        <v>4733</v>
      </c>
      <c r="K1224" s="1">
        <v>5</v>
      </c>
      <c r="L1224" t="s">
        <v>3883</v>
      </c>
      <c r="M1224" t="s">
        <v>3915</v>
      </c>
      <c r="N1224" t="s">
        <v>3917</v>
      </c>
      <c r="O1224" t="s">
        <v>3922</v>
      </c>
      <c r="P1224" s="148">
        <v>0.71556884050369263</v>
      </c>
      <c r="Q1224" s="30">
        <v>48.18137918</v>
      </c>
      <c r="R1224" s="30">
        <v>399.70059204101563</v>
      </c>
      <c r="S1224" s="1">
        <v>384</v>
      </c>
      <c r="T1224" s="1">
        <v>115</v>
      </c>
      <c r="U1224" s="148">
        <v>0.2994791567325592</v>
      </c>
      <c r="V1224" s="148">
        <v>0.46739131212234503</v>
      </c>
      <c r="W1224" s="149">
        <v>48.679494220000002</v>
      </c>
      <c r="X1224" s="149">
        <v>320.65216064453131</v>
      </c>
      <c r="Y1224" s="1">
        <v>115</v>
      </c>
      <c r="Z1224" s="30">
        <v>84.920639038085938</v>
      </c>
      <c r="AA1224" s="148">
        <v>0.77400000000000002</v>
      </c>
      <c r="AB1224" s="30">
        <v>50</v>
      </c>
      <c r="AC1224" s="30">
        <v>412.9</v>
      </c>
      <c r="AD1224" s="30">
        <v>80.726577758789063</v>
      </c>
      <c r="AE1224" s="148">
        <v>0.60199999999999998</v>
      </c>
      <c r="AF1224" s="30">
        <v>48.54</v>
      </c>
      <c r="AG1224" s="30">
        <v>365.6</v>
      </c>
      <c r="AH1224" s="30">
        <v>88.810264587402344</v>
      </c>
      <c r="AI1224" s="148">
        <v>0.77800000000000002</v>
      </c>
      <c r="AJ1224" s="30">
        <v>51.304373890000001</v>
      </c>
      <c r="AK1224" s="30">
        <v>418.1</v>
      </c>
      <c r="AL1224" s="30">
        <v>83.30096435546875</v>
      </c>
      <c r="AM1224" s="148">
        <v>0.59699999999999998</v>
      </c>
      <c r="AN1224" s="30">
        <v>49.424852360000003</v>
      </c>
      <c r="AO1224" s="30">
        <v>369.8</v>
      </c>
      <c r="AP1224" s="148">
        <v>0.65074628591537476</v>
      </c>
      <c r="AQ1224" s="30">
        <v>43.402232310000002</v>
      </c>
      <c r="AR1224" s="30">
        <v>376.11941528320313</v>
      </c>
      <c r="AS1224" s="30">
        <v>384</v>
      </c>
      <c r="AT1224" s="30">
        <v>116</v>
      </c>
      <c r="AU1224" s="148">
        <v>0.2994791567325592</v>
      </c>
      <c r="AV1224" s="30">
        <v>74.304725646972656</v>
      </c>
      <c r="AW1224" s="148">
        <v>0.46236559748649603</v>
      </c>
      <c r="AX1224" s="30">
        <v>43.86214708</v>
      </c>
      <c r="AY1224" s="30">
        <v>320.43011474609381</v>
      </c>
      <c r="AZ1224" s="30">
        <v>116</v>
      </c>
      <c r="BA1224" s="30">
        <v>79.989845275878906</v>
      </c>
      <c r="BB1224" s="148">
        <v>0.76</v>
      </c>
      <c r="BC1224" s="30">
        <v>47.58</v>
      </c>
      <c r="BD1224" s="30">
        <v>407.9</v>
      </c>
      <c r="BE1224" s="30">
        <v>77.347457885742188</v>
      </c>
      <c r="BF1224" s="147">
        <v>0.55000000000000004</v>
      </c>
      <c r="BG1224" s="30">
        <v>46.21</v>
      </c>
      <c r="BH1224" s="30">
        <v>351.2</v>
      </c>
      <c r="BI1224" s="30">
        <v>82.834800720214844</v>
      </c>
      <c r="BJ1224" s="148">
        <v>0.75599999999999989</v>
      </c>
      <c r="BK1224" s="30">
        <v>48.97724736</v>
      </c>
      <c r="BL1224" s="30">
        <v>409.5</v>
      </c>
      <c r="BM1224" s="30">
        <v>81.268470764160156</v>
      </c>
      <c r="BN1224" s="148">
        <v>0.48799999999999999</v>
      </c>
      <c r="BO1224" s="30">
        <v>48.143790529999997</v>
      </c>
      <c r="BP1224" s="30">
        <v>338.8</v>
      </c>
      <c r="BQ1224" s="148">
        <v>3.5999999999999997E-2</v>
      </c>
      <c r="BR1224" s="148">
        <v>5.5E-2</v>
      </c>
      <c r="BS1224" s="148">
        <v>4.2000000000000003E-2</v>
      </c>
      <c r="BT1224" s="148">
        <v>0.81300000000000006</v>
      </c>
      <c r="BU1224" s="148">
        <v>5.1999999999999998E-2</v>
      </c>
      <c r="BV1224" s="148">
        <v>1.0000000474974511E-3</v>
      </c>
      <c r="BW1224" s="148">
        <v>0.06</v>
      </c>
      <c r="BX1224" s="148">
        <v>9.7000000000000003E-2</v>
      </c>
      <c r="BY1224" s="148">
        <v>0.10100000000000001</v>
      </c>
      <c r="BZ1224" s="1"/>
      <c r="CA1224" s="1">
        <v>11564.16015625</v>
      </c>
      <c r="CB1224" s="1">
        <v>12007.28</v>
      </c>
      <c r="CC1224" s="124" t="s">
        <v>4508</v>
      </c>
      <c r="CD1224" t="s">
        <v>4634</v>
      </c>
    </row>
    <row r="1225" spans="1:82" x14ac:dyDescent="0.3">
      <c r="A1225" s="1">
        <v>920884035</v>
      </c>
      <c r="B1225" s="124" t="s">
        <v>4508</v>
      </c>
      <c r="C1225" t="s">
        <v>428</v>
      </c>
      <c r="D1225" t="s">
        <v>1708</v>
      </c>
      <c r="E1225" s="30">
        <v>81.87127685546875</v>
      </c>
      <c r="F1225" s="30">
        <v>82.645919799804688</v>
      </c>
      <c r="G1225" s="30">
        <v>82.095634460449219</v>
      </c>
      <c r="H1225" s="30">
        <v>83.764549255371094</v>
      </c>
      <c r="I1225" s="1">
        <v>802</v>
      </c>
      <c r="J1225" s="1" t="s">
        <v>3981</v>
      </c>
      <c r="K1225" s="1">
        <v>5</v>
      </c>
      <c r="L1225" t="s">
        <v>3883</v>
      </c>
      <c r="M1225" t="s">
        <v>3915</v>
      </c>
      <c r="N1225" t="s">
        <v>3917</v>
      </c>
      <c r="O1225" t="s">
        <v>3922</v>
      </c>
      <c r="P1225" s="148">
        <v>0.66369044780731201</v>
      </c>
      <c r="Q1225" s="30">
        <v>48.656345350000002</v>
      </c>
      <c r="R1225" s="30">
        <v>387.797607421875</v>
      </c>
      <c r="S1225" s="1">
        <v>351</v>
      </c>
      <c r="T1225" s="1">
        <v>118</v>
      </c>
      <c r="U1225" s="148">
        <v>0.33618232607841492</v>
      </c>
      <c r="V1225" s="148">
        <v>0.55045872926712036</v>
      </c>
      <c r="W1225" s="149">
        <v>48.975575300000003</v>
      </c>
      <c r="X1225" s="149">
        <v>346.78900146484381</v>
      </c>
      <c r="Y1225" s="1">
        <v>118</v>
      </c>
      <c r="Z1225" s="30">
        <v>84.316452026367188</v>
      </c>
      <c r="AA1225" s="148">
        <v>0.69200000000000006</v>
      </c>
      <c r="AB1225" s="30">
        <v>49.8</v>
      </c>
      <c r="AC1225" s="30">
        <v>396.2</v>
      </c>
      <c r="AD1225" s="30">
        <v>81.551231384277344</v>
      </c>
      <c r="AE1225" s="148">
        <v>0.47599999999999998</v>
      </c>
      <c r="AF1225" s="30">
        <v>48.82</v>
      </c>
      <c r="AG1225" s="30">
        <v>347.6</v>
      </c>
      <c r="AH1225" s="30">
        <v>82.520027160644531</v>
      </c>
      <c r="AI1225" s="148">
        <v>0.66900000000000004</v>
      </c>
      <c r="AJ1225" s="30">
        <v>49.220958699999997</v>
      </c>
      <c r="AK1225" s="30">
        <v>390.8</v>
      </c>
      <c r="AL1225" s="30">
        <v>80.352081298828125</v>
      </c>
      <c r="AM1225" s="148">
        <v>0.41799999999999998</v>
      </c>
      <c r="AN1225" s="30">
        <v>48.421351459999997</v>
      </c>
      <c r="AO1225" s="30">
        <v>324.60000000000002</v>
      </c>
      <c r="AP1225" s="148">
        <v>0.5970149040222168</v>
      </c>
      <c r="AQ1225" s="30">
        <v>48.192480500000002</v>
      </c>
      <c r="AR1225" s="30">
        <v>360</v>
      </c>
      <c r="AS1225" s="30">
        <v>351</v>
      </c>
      <c r="AT1225" s="30">
        <v>118</v>
      </c>
      <c r="AU1225" s="148">
        <v>0.33618232607841492</v>
      </c>
      <c r="AV1225" s="30">
        <v>83.764549255371094</v>
      </c>
      <c r="AW1225" s="148">
        <v>0.3888888955116272</v>
      </c>
      <c r="AX1225" s="30">
        <v>49.28373225</v>
      </c>
      <c r="AY1225" s="30">
        <v>300.92593383789063</v>
      </c>
      <c r="AZ1225" s="30">
        <v>118</v>
      </c>
      <c r="BA1225" s="30">
        <v>84.464347839355469</v>
      </c>
      <c r="BB1225" s="148">
        <v>0.67599999999999993</v>
      </c>
      <c r="BC1225" s="30">
        <v>49.75</v>
      </c>
      <c r="BD1225" s="30">
        <v>388.6</v>
      </c>
      <c r="BE1225" s="30">
        <v>83.5552978515625</v>
      </c>
      <c r="BF1225" s="147">
        <v>0.46800000000000003</v>
      </c>
      <c r="BG1225" s="30">
        <v>49.27</v>
      </c>
      <c r="BH1225" s="30">
        <v>334.7</v>
      </c>
      <c r="BI1225" s="30">
        <v>85.488327026367188</v>
      </c>
      <c r="BJ1225" s="148">
        <v>0.66700000000000004</v>
      </c>
      <c r="BK1225" s="30">
        <v>50.269838810000003</v>
      </c>
      <c r="BL1225" s="30">
        <v>384</v>
      </c>
      <c r="BM1225" s="30">
        <v>82.747314453125</v>
      </c>
      <c r="BN1225" s="148">
        <v>0.41799999999999998</v>
      </c>
      <c r="BO1225" s="30">
        <v>48.880805590000001</v>
      </c>
      <c r="BP1225" s="30">
        <v>311.5</v>
      </c>
      <c r="BQ1225" s="148">
        <v>4.7E-2</v>
      </c>
      <c r="BR1225" s="148">
        <v>5.1999999999999998E-2</v>
      </c>
      <c r="BS1225" s="148">
        <v>0.05</v>
      </c>
      <c r="BT1225" s="148">
        <v>0.81300000000000006</v>
      </c>
      <c r="BU1225" s="148">
        <v>3.6999999999999998E-2</v>
      </c>
      <c r="BV1225" s="148">
        <v>0</v>
      </c>
      <c r="BW1225" s="148">
        <v>5.5E-2</v>
      </c>
      <c r="BX1225" s="148">
        <v>0.10100000000000001</v>
      </c>
      <c r="BY1225" s="148">
        <v>0.13700000000000001</v>
      </c>
      <c r="BZ1225" s="1"/>
      <c r="CA1225" s="1">
        <v>12741.490234375</v>
      </c>
      <c r="CB1225" s="1">
        <v>13334.42</v>
      </c>
      <c r="CC1225" s="124" t="s">
        <v>4508</v>
      </c>
      <c r="CD1225" t="s">
        <v>4634</v>
      </c>
    </row>
    <row r="1226" spans="1:82" x14ac:dyDescent="0.3">
      <c r="A1226" s="1">
        <v>920884040</v>
      </c>
      <c r="B1226" s="124" t="s">
        <v>4508</v>
      </c>
      <c r="C1226" t="s">
        <v>428</v>
      </c>
      <c r="D1226" t="s">
        <v>976</v>
      </c>
      <c r="E1226" s="30">
        <v>81.439704895019531</v>
      </c>
      <c r="F1226" s="30">
        <v>83.609397888183594</v>
      </c>
      <c r="G1226" s="30">
        <v>80.697288513183594</v>
      </c>
      <c r="H1226" s="30">
        <v>81.45257568359375</v>
      </c>
      <c r="I1226" s="1">
        <v>808</v>
      </c>
      <c r="J1226" s="1" t="s">
        <v>4733</v>
      </c>
      <c r="K1226" s="1">
        <v>5</v>
      </c>
      <c r="L1226" t="s">
        <v>3883</v>
      </c>
      <c r="M1226" t="s">
        <v>3915</v>
      </c>
      <c r="N1226" t="s">
        <v>3917</v>
      </c>
      <c r="O1226" t="s">
        <v>3922</v>
      </c>
      <c r="P1226" s="148">
        <v>0.52531647682189941</v>
      </c>
      <c r="Q1226" s="30">
        <v>48.476825269999999</v>
      </c>
      <c r="R1226" s="30">
        <v>355.3797607421875</v>
      </c>
      <c r="S1226" s="1">
        <v>392</v>
      </c>
      <c r="T1226" s="1">
        <v>173</v>
      </c>
      <c r="U1226" s="148">
        <v>0.44132652878761292</v>
      </c>
      <c r="V1226" s="148">
        <v>0.35897436738014221</v>
      </c>
      <c r="W1226" s="149">
        <v>49.374786069999999</v>
      </c>
      <c r="X1226" s="149">
        <v>310.25640869140631</v>
      </c>
      <c r="Y1226" s="1">
        <v>173</v>
      </c>
      <c r="Z1226" s="30">
        <v>85.826911926269531</v>
      </c>
      <c r="AA1226" s="148">
        <v>0.61399999999999999</v>
      </c>
      <c r="AB1226" s="30">
        <v>50.3</v>
      </c>
      <c r="AC1226" s="30">
        <v>373.8</v>
      </c>
      <c r="AD1226" s="30">
        <v>87.029266357421875</v>
      </c>
      <c r="AE1226" s="148">
        <v>0.45300000000000001</v>
      </c>
      <c r="AF1226" s="30">
        <v>50.68</v>
      </c>
      <c r="AG1226" s="30">
        <v>339</v>
      </c>
      <c r="AH1226" s="30">
        <v>86.98931884765625</v>
      </c>
      <c r="AI1226" s="148">
        <v>0.63100000000000001</v>
      </c>
      <c r="AJ1226" s="30">
        <v>50.701251679999999</v>
      </c>
      <c r="AK1226" s="30">
        <v>375.1</v>
      </c>
      <c r="AL1226" s="30">
        <v>86.301368713378906</v>
      </c>
      <c r="AM1226" s="148">
        <v>0.495</v>
      </c>
      <c r="AN1226" s="30">
        <v>50.445884509999999</v>
      </c>
      <c r="AO1226" s="30">
        <v>342.1</v>
      </c>
      <c r="AP1226" s="148">
        <v>0.42088606953620911</v>
      </c>
      <c r="AQ1226" s="30">
        <v>47.31777889</v>
      </c>
      <c r="AR1226" s="30">
        <v>317.08859252929688</v>
      </c>
      <c r="AS1226" s="30">
        <v>394</v>
      </c>
      <c r="AT1226" s="30">
        <v>175</v>
      </c>
      <c r="AU1226" s="148">
        <v>0.44132652878761292</v>
      </c>
      <c r="AV1226" s="30">
        <v>81.45257568359375</v>
      </c>
      <c r="AW1226" s="148">
        <v>0.27350428700447083</v>
      </c>
      <c r="AX1226" s="30">
        <v>47.958700100000001</v>
      </c>
      <c r="AY1226" s="30">
        <v>268.37606811523438</v>
      </c>
      <c r="AZ1226" s="30">
        <v>175</v>
      </c>
      <c r="BA1226" s="30">
        <v>84.979843139648438</v>
      </c>
      <c r="BB1226" s="148">
        <v>0.55500000000000005</v>
      </c>
      <c r="BC1226" s="30">
        <v>50</v>
      </c>
      <c r="BD1226" s="30">
        <v>350.6</v>
      </c>
      <c r="BE1226" s="30">
        <v>82.865531921386719</v>
      </c>
      <c r="BF1226" s="147">
        <v>0.39500000000000002</v>
      </c>
      <c r="BG1226" s="30">
        <v>48.93</v>
      </c>
      <c r="BH1226" s="30">
        <v>299.39999999999998</v>
      </c>
      <c r="BI1226" s="30">
        <v>86.437759399414063</v>
      </c>
      <c r="BJ1226" s="148">
        <v>0.57799999999999996</v>
      </c>
      <c r="BK1226" s="30">
        <v>50.73233029</v>
      </c>
      <c r="BL1226" s="30">
        <v>354.5</v>
      </c>
      <c r="BM1226" s="30">
        <v>84.199371337890625</v>
      </c>
      <c r="BN1226" s="148">
        <v>0.43700000000000011</v>
      </c>
      <c r="BO1226" s="30">
        <v>49.604474080000003</v>
      </c>
      <c r="BP1226" s="30">
        <v>305.3</v>
      </c>
      <c r="BQ1226" s="148">
        <v>0.125</v>
      </c>
      <c r="BR1226" s="148">
        <v>4.2000000000000003E-2</v>
      </c>
      <c r="BS1226" s="148">
        <v>0.02</v>
      </c>
      <c r="BT1226" s="148">
        <v>0.76100000000000001</v>
      </c>
      <c r="BU1226" s="148">
        <v>5.0999999999999997E-2</v>
      </c>
      <c r="BV1226" s="148">
        <v>1.0000000474974511E-3</v>
      </c>
      <c r="BW1226" s="148">
        <v>4.4999999999999998E-2</v>
      </c>
      <c r="BX1226" s="148">
        <v>0.129</v>
      </c>
      <c r="BY1226" s="148">
        <v>0.24099999999999999</v>
      </c>
      <c r="BZ1226" s="1"/>
      <c r="CA1226" s="1">
        <v>11738.509765625</v>
      </c>
      <c r="CB1226" s="1">
        <v>12192.96</v>
      </c>
      <c r="CC1226" s="124" t="s">
        <v>4508</v>
      </c>
      <c r="CD1226" t="s">
        <v>4634</v>
      </c>
    </row>
    <row r="1227" spans="1:82" x14ac:dyDescent="0.3">
      <c r="A1227" s="1">
        <v>920884060</v>
      </c>
      <c r="B1227" s="124" t="s">
        <v>4508</v>
      </c>
      <c r="C1227" t="s">
        <v>428</v>
      </c>
      <c r="D1227" t="s">
        <v>1709</v>
      </c>
      <c r="E1227" s="30">
        <v>93.109146118164063</v>
      </c>
      <c r="F1227" s="30">
        <v>89.225151062011719</v>
      </c>
      <c r="G1227" s="30">
        <v>88.9151611328125</v>
      </c>
      <c r="H1227" s="30">
        <v>85.131851196289063</v>
      </c>
      <c r="I1227" s="1">
        <v>402</v>
      </c>
      <c r="J1227" s="1" t="s">
        <v>3981</v>
      </c>
      <c r="K1227" s="1">
        <v>5</v>
      </c>
      <c r="L1227" t="s">
        <v>3883</v>
      </c>
      <c r="M1227" t="s">
        <v>3915</v>
      </c>
      <c r="N1227" t="s">
        <v>3917</v>
      </c>
      <c r="O1227" t="s">
        <v>3922</v>
      </c>
      <c r="P1227" s="148">
        <v>0.64251208305358887</v>
      </c>
      <c r="Q1227" s="30">
        <v>53.330881089999998</v>
      </c>
      <c r="R1227" s="30">
        <v>382.1256103515625</v>
      </c>
      <c r="S1227" s="1">
        <v>202</v>
      </c>
      <c r="T1227" s="1">
        <v>35</v>
      </c>
      <c r="U1227" s="148">
        <v>0.17326731979846949</v>
      </c>
      <c r="V1227" s="148">
        <v>0.40540540218353271</v>
      </c>
      <c r="W1227" s="149">
        <v>51.701629439999998</v>
      </c>
      <c r="X1227" s="149">
        <v>302.70269775390631</v>
      </c>
      <c r="Y1227" s="1">
        <v>35</v>
      </c>
      <c r="Z1227" s="30">
        <v>93.379203796386719</v>
      </c>
      <c r="AA1227" s="148">
        <v>0.77599999999999991</v>
      </c>
      <c r="AB1227" s="30">
        <v>52.8</v>
      </c>
      <c r="AC1227" s="30">
        <v>415.6</v>
      </c>
      <c r="AD1227" s="30">
        <v>87.618309020996094</v>
      </c>
      <c r="AE1227" s="148">
        <v>0.5</v>
      </c>
      <c r="AF1227" s="30">
        <v>50.88</v>
      </c>
      <c r="AG1227" s="30">
        <v>347.5</v>
      </c>
      <c r="AH1227" s="30">
        <v>90.394721984863281</v>
      </c>
      <c r="AI1227" s="148">
        <v>0.7609999999999999</v>
      </c>
      <c r="AJ1227" s="30">
        <v>51.829168189999997</v>
      </c>
      <c r="AK1227" s="30">
        <v>415.4</v>
      </c>
      <c r="AL1227" s="30">
        <v>86.953025817871094</v>
      </c>
      <c r="AM1227" s="148">
        <v>0.58700000000000008</v>
      </c>
      <c r="AN1227" s="30">
        <v>50.66764277</v>
      </c>
      <c r="AO1227" s="30">
        <v>376.1</v>
      </c>
      <c r="AP1227" s="148">
        <v>0.56038647890090942</v>
      </c>
      <c r="AQ1227" s="30">
        <v>52.458274520000003</v>
      </c>
      <c r="AR1227" s="30">
        <v>354.58938598632813</v>
      </c>
      <c r="AS1227" s="30">
        <v>202</v>
      </c>
      <c r="AT1227" s="30">
        <v>35</v>
      </c>
      <c r="AU1227" s="148">
        <v>0.17326731979846949</v>
      </c>
      <c r="AV1227" s="30">
        <v>85.131851196289063</v>
      </c>
      <c r="AW1227" s="148">
        <v>0.32432430982589722</v>
      </c>
      <c r="AX1227" s="30">
        <v>50.067355159999998</v>
      </c>
      <c r="AY1227" s="30">
        <v>259.45947265625</v>
      </c>
      <c r="AZ1227" s="30">
        <v>35</v>
      </c>
      <c r="BA1227" s="30">
        <v>91.042068481445313</v>
      </c>
      <c r="BB1227" s="148">
        <v>0.77099999999999991</v>
      </c>
      <c r="BC1227" s="30">
        <v>52.94</v>
      </c>
      <c r="BD1227" s="30">
        <v>413.2</v>
      </c>
      <c r="BE1227" s="30">
        <v>86.943229675292969</v>
      </c>
      <c r="BF1227" s="147">
        <v>0.4</v>
      </c>
      <c r="BG1227" s="30">
        <v>50.94</v>
      </c>
      <c r="BH1227" s="30">
        <v>332.5</v>
      </c>
      <c r="BI1227" s="30">
        <v>88.875167846679688</v>
      </c>
      <c r="BJ1227" s="148">
        <v>0.745</v>
      </c>
      <c r="BK1227" s="30">
        <v>51.919645019999997</v>
      </c>
      <c r="BL1227" s="30">
        <v>403.7</v>
      </c>
      <c r="BM1227" s="30">
        <v>83.227523803710938</v>
      </c>
      <c r="BN1227" s="148">
        <v>0.52200000000000002</v>
      </c>
      <c r="BO1227" s="30">
        <v>49.120127930000002</v>
      </c>
      <c r="BP1227" s="30">
        <v>345.7</v>
      </c>
      <c r="BQ1227" s="148">
        <v>1.7000000000000001E-2</v>
      </c>
      <c r="BR1227" s="148">
        <v>0.02</v>
      </c>
      <c r="BS1227" s="148"/>
      <c r="BT1227" s="148">
        <v>0.93</v>
      </c>
      <c r="BU1227" s="148">
        <v>2.5000000000000001E-2</v>
      </c>
      <c r="BV1227" s="148">
        <v>7.0000002160668373E-3</v>
      </c>
      <c r="BW1227" s="148"/>
      <c r="BX1227" s="148">
        <v>7.6999999999999999E-2</v>
      </c>
      <c r="BY1227" s="148">
        <v>5.6000000000000001E-2</v>
      </c>
      <c r="BZ1227" s="1"/>
      <c r="CA1227" s="1">
        <v>12809.330078125</v>
      </c>
      <c r="CB1227" s="1">
        <v>13055.43</v>
      </c>
      <c r="CC1227" s="124" t="s">
        <v>4508</v>
      </c>
      <c r="CD1227" t="s">
        <v>4634</v>
      </c>
    </row>
    <row r="1228" spans="1:82" x14ac:dyDescent="0.3">
      <c r="A1228" s="1">
        <v>920884070</v>
      </c>
      <c r="B1228" s="124" t="s">
        <v>4508</v>
      </c>
      <c r="C1228" t="s">
        <v>428</v>
      </c>
      <c r="D1228" t="s">
        <v>1219</v>
      </c>
      <c r="E1228" s="30">
        <v>81.527565002441406</v>
      </c>
      <c r="F1228" s="30">
        <v>82.059890747070313</v>
      </c>
      <c r="G1228" s="30">
        <v>76.3035888671875</v>
      </c>
      <c r="H1228" s="30">
        <v>76.862373352050781</v>
      </c>
      <c r="I1228" s="1">
        <v>1060</v>
      </c>
      <c r="J1228" s="1" t="s">
        <v>3981</v>
      </c>
      <c r="K1228" s="1">
        <v>5</v>
      </c>
      <c r="L1228" t="s">
        <v>3883</v>
      </c>
      <c r="M1228" t="s">
        <v>3915</v>
      </c>
      <c r="N1228" t="s">
        <v>3917</v>
      </c>
      <c r="O1228" t="s">
        <v>3922</v>
      </c>
      <c r="P1228" s="148">
        <v>0.55314534902572632</v>
      </c>
      <c r="Q1228" s="30">
        <v>48.513373850000001</v>
      </c>
      <c r="R1228" s="30">
        <v>359.21908569335938</v>
      </c>
      <c r="S1228" s="1">
        <v>486</v>
      </c>
      <c r="T1228" s="1">
        <v>202</v>
      </c>
      <c r="U1228" s="148">
        <v>0.41563785076141357</v>
      </c>
      <c r="V1228" s="148">
        <v>0.3684210479259491</v>
      </c>
      <c r="W1228" s="149">
        <v>48.732759170000001</v>
      </c>
      <c r="X1228" s="149">
        <v>309.868408203125</v>
      </c>
      <c r="Y1228" s="1">
        <v>202</v>
      </c>
      <c r="Z1228" s="30">
        <v>82.50390625</v>
      </c>
      <c r="AA1228" s="148">
        <v>0.63300000000000001</v>
      </c>
      <c r="AB1228" s="30">
        <v>49.2</v>
      </c>
      <c r="AC1228" s="30">
        <v>377.4</v>
      </c>
      <c r="AD1228" s="30">
        <v>83.465599060058594</v>
      </c>
      <c r="AE1228" s="148">
        <v>0.48199999999999998</v>
      </c>
      <c r="AF1228" s="30">
        <v>49.47</v>
      </c>
      <c r="AG1228" s="30">
        <v>335.9</v>
      </c>
      <c r="AH1228" s="30">
        <v>80.300277709960938</v>
      </c>
      <c r="AI1228" s="148">
        <v>0.67799999999999994</v>
      </c>
      <c r="AJ1228" s="30">
        <v>48.485747340000003</v>
      </c>
      <c r="AK1228" s="30">
        <v>386.5</v>
      </c>
      <c r="AL1228" s="30">
        <v>81.848358154296875</v>
      </c>
      <c r="AM1228" s="148">
        <v>0.55600000000000005</v>
      </c>
      <c r="AN1228" s="30">
        <v>48.930532599999999</v>
      </c>
      <c r="AO1228" s="30">
        <v>351.3</v>
      </c>
      <c r="AP1228" s="148">
        <v>0.42950108647346502</v>
      </c>
      <c r="AQ1228" s="30">
        <v>44.569402660000002</v>
      </c>
      <c r="AR1228" s="30">
        <v>307.59219360351563</v>
      </c>
      <c r="AS1228" s="30">
        <v>486</v>
      </c>
      <c r="AT1228" s="30">
        <v>202</v>
      </c>
      <c r="AU1228" s="148">
        <v>0.41563785076141357</v>
      </c>
      <c r="AV1228" s="30">
        <v>76.862373352050781</v>
      </c>
      <c r="AW1228" s="148">
        <v>0.28289473056793207</v>
      </c>
      <c r="AX1228" s="30">
        <v>45.327978899999998</v>
      </c>
      <c r="AY1228" s="30">
        <v>248.02632141113281</v>
      </c>
      <c r="AZ1228" s="30">
        <v>202</v>
      </c>
      <c r="BA1228" s="30">
        <v>81.268272399902344</v>
      </c>
      <c r="BB1228" s="148">
        <v>0.58899999999999997</v>
      </c>
      <c r="BC1228" s="30">
        <v>48.2</v>
      </c>
      <c r="BD1228" s="30">
        <v>356</v>
      </c>
      <c r="BE1228" s="30">
        <v>79.700759887695313</v>
      </c>
      <c r="BF1228" s="147">
        <v>0.40500000000000003</v>
      </c>
      <c r="BG1228" s="30">
        <v>47.37</v>
      </c>
      <c r="BH1228" s="30">
        <v>299.10000000000002</v>
      </c>
      <c r="BI1228" s="30">
        <v>81.554695129394531</v>
      </c>
      <c r="BJ1228" s="148">
        <v>0.624</v>
      </c>
      <c r="BK1228" s="30">
        <v>48.353679790000001</v>
      </c>
      <c r="BL1228" s="30">
        <v>364</v>
      </c>
      <c r="BM1228" s="30">
        <v>80.237022399902344</v>
      </c>
      <c r="BN1228" s="148">
        <v>0.46300000000000002</v>
      </c>
      <c r="BO1228" s="30">
        <v>47.629741209999999</v>
      </c>
      <c r="BP1228" s="30">
        <v>318.10000000000002</v>
      </c>
      <c r="BQ1228" s="148">
        <v>6.6000000000000003E-2</v>
      </c>
      <c r="BR1228" s="148">
        <v>4.7E-2</v>
      </c>
      <c r="BS1228" s="148">
        <v>0.02</v>
      </c>
      <c r="BT1228" s="148">
        <v>0.80900000000000005</v>
      </c>
      <c r="BU1228" s="148">
        <v>5.6000000000000001E-2</v>
      </c>
      <c r="BV1228" s="148">
        <v>2.000000094994903E-3</v>
      </c>
      <c r="BW1228" s="148">
        <v>2.4E-2</v>
      </c>
      <c r="BX1228" s="148">
        <v>0.126</v>
      </c>
      <c r="BY1228" s="148">
        <v>0.16800000000000001</v>
      </c>
      <c r="BZ1228" s="1"/>
      <c r="CA1228" s="1">
        <v>11670.4296875</v>
      </c>
      <c r="CB1228" s="1">
        <v>12006.47</v>
      </c>
      <c r="CC1228" s="124" t="s">
        <v>4508</v>
      </c>
      <c r="CD1228" t="s">
        <v>4634</v>
      </c>
    </row>
    <row r="1229" spans="1:82" x14ac:dyDescent="0.3">
      <c r="A1229" s="1">
        <v>920885000</v>
      </c>
      <c r="B1229" s="124" t="s">
        <v>4508</v>
      </c>
      <c r="C1229" t="s">
        <v>428</v>
      </c>
      <c r="D1229" t="s">
        <v>1710</v>
      </c>
      <c r="E1229" s="30">
        <v>84.548614501953125</v>
      </c>
      <c r="F1229" s="30">
        <v>85.706977844238281</v>
      </c>
      <c r="G1229" s="30">
        <v>81.064491271972656</v>
      </c>
      <c r="H1229" s="30">
        <v>79.678123474121094</v>
      </c>
      <c r="I1229" s="1">
        <v>688</v>
      </c>
      <c r="J1229" s="1" t="s">
        <v>3981</v>
      </c>
      <c r="K1229" s="1">
        <v>5</v>
      </c>
      <c r="L1229" t="s">
        <v>3883</v>
      </c>
      <c r="M1229" t="s">
        <v>3915</v>
      </c>
      <c r="N1229" t="s">
        <v>3917</v>
      </c>
      <c r="O1229" t="s">
        <v>3922</v>
      </c>
      <c r="P1229" s="148">
        <v>0.53378379344940186</v>
      </c>
      <c r="Q1229" s="30">
        <v>49.770017789999997</v>
      </c>
      <c r="R1229" s="30">
        <v>356.75674438476563</v>
      </c>
      <c r="S1229" s="1">
        <v>341</v>
      </c>
      <c r="T1229" s="1">
        <v>161</v>
      </c>
      <c r="U1229" s="148">
        <v>0.47214075922965998</v>
      </c>
      <c r="V1229" s="148">
        <v>0.32558140158653259</v>
      </c>
      <c r="W1229" s="149">
        <v>50.243902660000003</v>
      </c>
      <c r="X1229" s="149">
        <v>293.02325439453131</v>
      </c>
      <c r="Y1229" s="1">
        <v>161</v>
      </c>
      <c r="Z1229" s="30">
        <v>91.868743896484375</v>
      </c>
      <c r="AA1229" s="148">
        <v>0.626</v>
      </c>
      <c r="AB1229" s="30">
        <v>52.3</v>
      </c>
      <c r="AC1229" s="30">
        <v>378.9</v>
      </c>
      <c r="AD1229" s="30">
        <v>91.299781799316406</v>
      </c>
      <c r="AE1229" s="148">
        <v>0.434</v>
      </c>
      <c r="AF1229" s="30">
        <v>52.13</v>
      </c>
      <c r="AG1229" s="30">
        <v>334.9</v>
      </c>
      <c r="AH1229" s="30">
        <v>92.076568603515625</v>
      </c>
      <c r="AI1229" s="148">
        <v>0.67500000000000004</v>
      </c>
      <c r="AJ1229" s="30">
        <v>52.386220129999998</v>
      </c>
      <c r="AK1229" s="30">
        <v>387.5</v>
      </c>
      <c r="AL1229" s="30">
        <v>89.788825988769531</v>
      </c>
      <c r="AM1229" s="148">
        <v>0.47699999999999998</v>
      </c>
      <c r="AN1229" s="30">
        <v>51.632661599999999</v>
      </c>
      <c r="AO1229" s="30">
        <v>333.1</v>
      </c>
      <c r="AP1229" s="148">
        <v>0.49662160873413091</v>
      </c>
      <c r="AQ1229" s="30">
        <v>47.547472890000002</v>
      </c>
      <c r="AR1229" s="30">
        <v>326.01351928710938</v>
      </c>
      <c r="AS1229" s="30">
        <v>341</v>
      </c>
      <c r="AT1229" s="30">
        <v>161</v>
      </c>
      <c r="AU1229" s="148">
        <v>0.47214075922965998</v>
      </c>
      <c r="AV1229" s="30">
        <v>79.678123474121094</v>
      </c>
      <c r="AW1229" s="148">
        <v>0.27131783962249761</v>
      </c>
      <c r="AX1229" s="30">
        <v>46.94173095</v>
      </c>
      <c r="AY1229" s="30">
        <v>252.71318054199219</v>
      </c>
      <c r="AZ1229" s="30">
        <v>161</v>
      </c>
      <c r="BA1229" s="30">
        <v>87.887237548828125</v>
      </c>
      <c r="BB1229" s="148">
        <v>0.59299999999999997</v>
      </c>
      <c r="BC1229" s="30">
        <v>51.41</v>
      </c>
      <c r="BD1229" s="30">
        <v>357.9</v>
      </c>
      <c r="BE1229" s="30">
        <v>85.340553283691406</v>
      </c>
      <c r="BF1229" s="147">
        <v>0.39400000000000002</v>
      </c>
      <c r="BG1229" s="30">
        <v>50.15</v>
      </c>
      <c r="BH1229" s="30">
        <v>294.3</v>
      </c>
      <c r="BI1229" s="30">
        <v>88.321632385253906</v>
      </c>
      <c r="BJ1229" s="148">
        <v>0.65700000000000003</v>
      </c>
      <c r="BK1229" s="30">
        <v>51.650003310000002</v>
      </c>
      <c r="BL1229" s="30">
        <v>373.6</v>
      </c>
      <c r="BM1229" s="30">
        <v>86.471412658691406</v>
      </c>
      <c r="BN1229" s="148">
        <v>0.42399999999999999</v>
      </c>
      <c r="BO1229" s="30">
        <v>50.736799939999997</v>
      </c>
      <c r="BP1229" s="30">
        <v>311.89999999999998</v>
      </c>
      <c r="BQ1229" s="148">
        <v>7.3999999999999996E-2</v>
      </c>
      <c r="BR1229" s="148">
        <v>0.109</v>
      </c>
      <c r="BS1229" s="148">
        <v>4.2000000000000003E-2</v>
      </c>
      <c r="BT1229" s="148">
        <v>0.68900000000000006</v>
      </c>
      <c r="BU1229" s="148">
        <v>7.1000000000000008E-2</v>
      </c>
      <c r="BV1229" s="148">
        <v>1.499999966472387E-2</v>
      </c>
      <c r="BW1229" s="148">
        <v>9.7000000000000003E-2</v>
      </c>
      <c r="BX1229" s="148">
        <v>0.161</v>
      </c>
      <c r="BY1229" s="148">
        <v>0.221</v>
      </c>
      <c r="BZ1229" s="1"/>
      <c r="CA1229" s="1">
        <v>11808.66015625</v>
      </c>
      <c r="CB1229" s="1">
        <v>12254.45</v>
      </c>
      <c r="CC1229" s="124" t="s">
        <v>4508</v>
      </c>
      <c r="CD1229" t="s">
        <v>4634</v>
      </c>
    </row>
    <row r="1230" spans="1:82" x14ac:dyDescent="0.3">
      <c r="A1230" s="1">
        <v>920885010</v>
      </c>
      <c r="B1230" s="124" t="s">
        <v>4508</v>
      </c>
      <c r="C1230" t="s">
        <v>428</v>
      </c>
      <c r="D1230" t="s">
        <v>1711</v>
      </c>
      <c r="E1230" s="30">
        <v>83.572242736816406</v>
      </c>
      <c r="F1230" s="30">
        <v>83.681694030761719</v>
      </c>
      <c r="G1230" s="30">
        <v>78.027435302734375</v>
      </c>
      <c r="H1230" s="30">
        <v>79.55816650390625</v>
      </c>
      <c r="I1230" s="1">
        <v>562</v>
      </c>
      <c r="J1230" s="1" t="s">
        <v>4733</v>
      </c>
      <c r="K1230" s="1">
        <v>5</v>
      </c>
      <c r="L1230" t="s">
        <v>3883</v>
      </c>
      <c r="M1230" t="s">
        <v>3915</v>
      </c>
      <c r="N1230" t="s">
        <v>3917</v>
      </c>
      <c r="O1230" t="s">
        <v>3922</v>
      </c>
      <c r="P1230" s="148">
        <v>0.63203465938568115</v>
      </c>
      <c r="Q1230" s="30">
        <v>49.363884200000001</v>
      </c>
      <c r="R1230" s="30">
        <v>370.99566650390631</v>
      </c>
      <c r="S1230" s="1">
        <v>264</v>
      </c>
      <c r="T1230" s="1">
        <v>126</v>
      </c>
      <c r="U1230" s="148">
        <v>0.47727271914482122</v>
      </c>
      <c r="V1230" s="148">
        <v>0.38947367668151861</v>
      </c>
      <c r="W1230" s="149">
        <v>49.404740089999997</v>
      </c>
      <c r="X1230" s="149">
        <v>300</v>
      </c>
      <c r="Y1230" s="1">
        <v>126</v>
      </c>
      <c r="Z1230" s="30">
        <v>85.222724914550781</v>
      </c>
      <c r="AA1230" s="148">
        <v>0.70700000000000007</v>
      </c>
      <c r="AB1230" s="30">
        <v>50.1</v>
      </c>
      <c r="AC1230" s="30">
        <v>392.5</v>
      </c>
      <c r="AD1230" s="30">
        <v>84.525863647460938</v>
      </c>
      <c r="AE1230" s="148">
        <v>0.59200000000000008</v>
      </c>
      <c r="AF1230" s="30">
        <v>49.83</v>
      </c>
      <c r="AG1230" s="30">
        <v>359.2</v>
      </c>
      <c r="AH1230" s="30">
        <v>82.447883605957031</v>
      </c>
      <c r="AI1230" s="148">
        <v>0.63100000000000001</v>
      </c>
      <c r="AJ1230" s="30">
        <v>49.1970648</v>
      </c>
      <c r="AK1230" s="30">
        <v>378.5</v>
      </c>
      <c r="AL1230" s="30">
        <v>80.046424865722656</v>
      </c>
      <c r="AM1230" s="148">
        <v>0.53299999999999992</v>
      </c>
      <c r="AN1230" s="30">
        <v>48.31733629</v>
      </c>
      <c r="AO1230" s="30">
        <v>349.1</v>
      </c>
      <c r="AP1230" s="148">
        <v>0.56034481525421143</v>
      </c>
      <c r="AQ1230" s="30">
        <v>45.64771708</v>
      </c>
      <c r="AR1230" s="30">
        <v>340.08621215820313</v>
      </c>
      <c r="AS1230" s="30">
        <v>265</v>
      </c>
      <c r="AT1230" s="30">
        <v>127</v>
      </c>
      <c r="AU1230" s="148">
        <v>0.47727271914482122</v>
      </c>
      <c r="AV1230" s="30">
        <v>79.55816650390625</v>
      </c>
      <c r="AW1230" s="148">
        <v>0.3020833432674408</v>
      </c>
      <c r="AX1230" s="30">
        <v>46.872982450000002</v>
      </c>
      <c r="AY1230" s="30">
        <v>268.75</v>
      </c>
      <c r="AZ1230" s="30">
        <v>127</v>
      </c>
      <c r="BA1230" s="30">
        <v>78.278396606445313</v>
      </c>
      <c r="BB1230" s="148">
        <v>0.68099999999999994</v>
      </c>
      <c r="BC1230" s="30">
        <v>46.75</v>
      </c>
      <c r="BD1230" s="30">
        <v>372.8</v>
      </c>
      <c r="BE1230" s="30">
        <v>75.339042663574219</v>
      </c>
      <c r="BF1230" s="147">
        <v>0.57100000000000006</v>
      </c>
      <c r="BG1230" s="30">
        <v>45.22</v>
      </c>
      <c r="BH1230" s="30">
        <v>332.8</v>
      </c>
      <c r="BI1230" s="30">
        <v>78.238456726074219</v>
      </c>
      <c r="BJ1230" s="148">
        <v>0.57700000000000007</v>
      </c>
      <c r="BK1230" s="30">
        <v>46.738264039999997</v>
      </c>
      <c r="BL1230" s="30">
        <v>355.9</v>
      </c>
      <c r="BM1230" s="30">
        <v>73.312965393066406</v>
      </c>
      <c r="BN1230" s="148">
        <v>0.42499999999999999</v>
      </c>
      <c r="BO1230" s="30">
        <v>44.178973249999999</v>
      </c>
      <c r="BP1230" s="30">
        <v>309.60000000000002</v>
      </c>
      <c r="BQ1230" s="148">
        <v>0.13500000000000001</v>
      </c>
      <c r="BR1230" s="148">
        <v>6.6000000000000003E-2</v>
      </c>
      <c r="BS1230" s="148">
        <v>0.11899999999999999</v>
      </c>
      <c r="BT1230" s="148">
        <v>0.59799999999999998</v>
      </c>
      <c r="BU1230" s="148">
        <v>6.6000000000000003E-2</v>
      </c>
      <c r="BV1230" s="148">
        <v>1.6000000759959221E-2</v>
      </c>
      <c r="BW1230" s="148">
        <v>0.11700000000000001</v>
      </c>
      <c r="BX1230" s="148">
        <v>0.1</v>
      </c>
      <c r="BY1230" s="148">
        <v>0.19400000000000001</v>
      </c>
      <c r="BZ1230" s="1"/>
      <c r="CA1230" s="1">
        <v>12532.4697265625</v>
      </c>
      <c r="CB1230" s="1">
        <v>12926.65</v>
      </c>
      <c r="CC1230" s="124" t="s">
        <v>4508</v>
      </c>
      <c r="CD1230" t="s">
        <v>4634</v>
      </c>
    </row>
    <row r="1231" spans="1:82" x14ac:dyDescent="0.3">
      <c r="A1231" s="1">
        <v>920885020</v>
      </c>
      <c r="B1231" s="124" t="s">
        <v>4508</v>
      </c>
      <c r="C1231" t="s">
        <v>428</v>
      </c>
      <c r="D1231" t="s">
        <v>1712</v>
      </c>
      <c r="E1231" s="30">
        <v>86.047248840332031</v>
      </c>
      <c r="F1231" s="30">
        <v>88.89971923828125</v>
      </c>
      <c r="G1231" s="30">
        <v>85.256378173828125</v>
      </c>
      <c r="H1231" s="30">
        <v>86.169609069824219</v>
      </c>
      <c r="I1231" s="1">
        <v>663</v>
      </c>
      <c r="J1231" s="1" t="s">
        <v>4733</v>
      </c>
      <c r="K1231" s="1">
        <v>5</v>
      </c>
      <c r="L1231" t="s">
        <v>3883</v>
      </c>
      <c r="M1231" t="s">
        <v>3915</v>
      </c>
      <c r="N1231" t="s">
        <v>3917</v>
      </c>
      <c r="O1231" t="s">
        <v>3922</v>
      </c>
      <c r="P1231" s="148">
        <v>0.70032572746276855</v>
      </c>
      <c r="Q1231" s="30">
        <v>50.393392740000003</v>
      </c>
      <c r="R1231" s="30">
        <v>396.41693115234381</v>
      </c>
      <c r="S1231" s="1">
        <v>367</v>
      </c>
      <c r="T1231" s="1">
        <v>101</v>
      </c>
      <c r="U1231" s="148">
        <v>0.2752043604850769</v>
      </c>
      <c r="V1231" s="148">
        <v>0.55813956260681152</v>
      </c>
      <c r="W1231" s="149">
        <v>51.566789290000003</v>
      </c>
      <c r="X1231" s="149">
        <v>350</v>
      </c>
      <c r="Y1231" s="1">
        <v>101</v>
      </c>
      <c r="Z1231" s="30">
        <v>87.63946533203125</v>
      </c>
      <c r="AA1231" s="148">
        <v>0.745</v>
      </c>
      <c r="AB1231" s="30">
        <v>50.9</v>
      </c>
      <c r="AC1231" s="30">
        <v>402.7</v>
      </c>
      <c r="AD1231" s="30">
        <v>86.734748840332031</v>
      </c>
      <c r="AE1231" s="148">
        <v>0.63500000000000001</v>
      </c>
      <c r="AF1231" s="30">
        <v>50.58</v>
      </c>
      <c r="AG1231" s="30">
        <v>361.5</v>
      </c>
      <c r="AH1231" s="30">
        <v>90.251304626464844</v>
      </c>
      <c r="AI1231" s="148">
        <v>0.68700000000000006</v>
      </c>
      <c r="AJ1231" s="30">
        <v>51.781666680000001</v>
      </c>
      <c r="AK1231" s="30">
        <v>391.2</v>
      </c>
      <c r="AL1231" s="30">
        <v>88.697921752929688</v>
      </c>
      <c r="AM1231" s="148">
        <v>0.51300000000000001</v>
      </c>
      <c r="AN1231" s="30">
        <v>51.261429110000002</v>
      </c>
      <c r="AO1231" s="30">
        <v>345.1</v>
      </c>
      <c r="AP1231" s="148">
        <v>0.62745100259780884</v>
      </c>
      <c r="AQ1231" s="30">
        <v>50.169612149999999</v>
      </c>
      <c r="AR1231" s="30">
        <v>370.58822631835938</v>
      </c>
      <c r="AS1231" s="30">
        <v>368</v>
      </c>
      <c r="AT1231" s="30">
        <v>102</v>
      </c>
      <c r="AU1231" s="148">
        <v>0.2752043604850769</v>
      </c>
      <c r="AV1231" s="30">
        <v>86.169609069824219</v>
      </c>
      <c r="AW1231" s="148">
        <v>0.44705882668495178</v>
      </c>
      <c r="AX1231" s="30">
        <v>50.662110349999999</v>
      </c>
      <c r="AY1231" s="30">
        <v>308.23529052734381</v>
      </c>
      <c r="AZ1231" s="30">
        <v>102</v>
      </c>
      <c r="BA1231" s="30">
        <v>88.423355102539063</v>
      </c>
      <c r="BB1231" s="148">
        <v>0.71</v>
      </c>
      <c r="BC1231" s="30">
        <v>51.67</v>
      </c>
      <c r="BD1231" s="30">
        <v>399.7</v>
      </c>
      <c r="BE1231" s="30">
        <v>87.775001525878906</v>
      </c>
      <c r="BF1231" s="147">
        <v>0.53100000000000003</v>
      </c>
      <c r="BG1231" s="30">
        <v>51.35</v>
      </c>
      <c r="BH1231" s="30">
        <v>356.3</v>
      </c>
      <c r="BI1231" s="30">
        <v>92.066154479980469</v>
      </c>
      <c r="BJ1231" s="148">
        <v>0.70400000000000007</v>
      </c>
      <c r="BK1231" s="30">
        <v>53.474044540000001</v>
      </c>
      <c r="BL1231" s="30">
        <v>396.1</v>
      </c>
      <c r="BM1231" s="30">
        <v>91.215545654296875</v>
      </c>
      <c r="BN1231" s="148">
        <v>0.56100000000000005</v>
      </c>
      <c r="BO1231" s="30">
        <v>53.10114952</v>
      </c>
      <c r="BP1231" s="30">
        <v>350.9</v>
      </c>
      <c r="BQ1231" s="148">
        <v>3.5999999999999997E-2</v>
      </c>
      <c r="BR1231" s="148">
        <v>2.9000000000000001E-2</v>
      </c>
      <c r="BS1231" s="148">
        <v>0.107</v>
      </c>
      <c r="BT1231" s="148">
        <v>0.79</v>
      </c>
      <c r="BU1231" s="148">
        <v>3.5000000000000003E-2</v>
      </c>
      <c r="BV1231" s="148">
        <v>3.0000000260770321E-3</v>
      </c>
      <c r="BW1231" s="148">
        <v>5.8999999999999997E-2</v>
      </c>
      <c r="BX1231" s="148">
        <v>9.9000000000000005E-2</v>
      </c>
      <c r="BY1231" s="148">
        <v>6.5000000000000002E-2</v>
      </c>
      <c r="BZ1231" s="1"/>
      <c r="CA1231" s="1">
        <v>12502.4404296875</v>
      </c>
      <c r="CB1231" s="1">
        <v>12915.73</v>
      </c>
      <c r="CC1231" s="124" t="s">
        <v>4508</v>
      </c>
      <c r="CD1231" t="s">
        <v>4634</v>
      </c>
    </row>
    <row r="1232" spans="1:82" x14ac:dyDescent="0.3">
      <c r="A1232" s="1">
        <v>920885030</v>
      </c>
      <c r="B1232" s="124" t="s">
        <v>4508</v>
      </c>
      <c r="C1232" t="s">
        <v>428</v>
      </c>
      <c r="D1232" t="s">
        <v>1713</v>
      </c>
      <c r="E1232" s="30">
        <v>89.176521301269531</v>
      </c>
      <c r="F1232" s="30">
        <v>85.093910217285156</v>
      </c>
      <c r="G1232" s="30">
        <v>91.727294921875</v>
      </c>
      <c r="H1232" s="30">
        <v>86.258407592773438</v>
      </c>
      <c r="I1232" s="1">
        <v>740</v>
      </c>
      <c r="J1232" s="1" t="s">
        <v>3981</v>
      </c>
      <c r="K1232" s="1">
        <v>5</v>
      </c>
      <c r="L1232" t="s">
        <v>3883</v>
      </c>
      <c r="M1232" t="s">
        <v>3915</v>
      </c>
      <c r="N1232" t="s">
        <v>3917</v>
      </c>
      <c r="O1232" t="s">
        <v>3922</v>
      </c>
      <c r="P1232" s="148">
        <v>0.69760477542877197</v>
      </c>
      <c r="Q1232" s="30">
        <v>51.695056829999999</v>
      </c>
      <c r="R1232" s="30">
        <v>389.2215576171875</v>
      </c>
      <c r="S1232" s="1">
        <v>356</v>
      </c>
      <c r="T1232" s="1">
        <v>88</v>
      </c>
      <c r="U1232" s="148">
        <v>0.24719101190567019</v>
      </c>
      <c r="V1232" s="148">
        <v>0.48192772269248962</v>
      </c>
      <c r="W1232" s="149">
        <v>49.989881799999999</v>
      </c>
      <c r="X1232" s="149">
        <v>315.66265869140631</v>
      </c>
      <c r="Y1232" s="1">
        <v>88</v>
      </c>
      <c r="Z1232" s="30">
        <v>97.608489990234375</v>
      </c>
      <c r="AA1232" s="148">
        <v>0.71099999999999997</v>
      </c>
      <c r="AB1232" s="30">
        <v>54.2</v>
      </c>
      <c r="AC1232" s="30">
        <v>405.1</v>
      </c>
      <c r="AD1232" s="30">
        <v>91.358688354492188</v>
      </c>
      <c r="AE1232" s="148">
        <v>0.442</v>
      </c>
      <c r="AF1232" s="30">
        <v>52.15</v>
      </c>
      <c r="AG1232" s="30">
        <v>336</v>
      </c>
      <c r="AH1232" s="30">
        <v>98.466506958007813</v>
      </c>
      <c r="AI1232" s="148">
        <v>0.77300000000000002</v>
      </c>
      <c r="AJ1232" s="30">
        <v>54.50265426</v>
      </c>
      <c r="AK1232" s="30">
        <v>419.8</v>
      </c>
      <c r="AL1232" s="30">
        <v>91.626182556152344</v>
      </c>
      <c r="AM1232" s="148">
        <v>0.54899999999999993</v>
      </c>
      <c r="AN1232" s="30">
        <v>52.25791092</v>
      </c>
      <c r="AO1232" s="30">
        <v>363.4</v>
      </c>
      <c r="AP1232" s="148">
        <v>0.63663661479949951</v>
      </c>
      <c r="AQ1232" s="30">
        <v>54.217339899999999</v>
      </c>
      <c r="AR1232" s="30">
        <v>373.27328491210938</v>
      </c>
      <c r="AS1232" s="30">
        <v>357</v>
      </c>
      <c r="AT1232" s="30">
        <v>87</v>
      </c>
      <c r="AU1232" s="148">
        <v>0.24719101190567019</v>
      </c>
      <c r="AV1232" s="30">
        <v>86.258407592773438</v>
      </c>
      <c r="AW1232" s="148">
        <v>0.37804877758026117</v>
      </c>
      <c r="AX1232" s="30">
        <v>50.713003069999999</v>
      </c>
      <c r="AY1232" s="30">
        <v>280.48779296875</v>
      </c>
      <c r="AZ1232" s="30">
        <v>87</v>
      </c>
      <c r="BA1232" s="30">
        <v>91.433845520019531</v>
      </c>
      <c r="BB1232" s="148">
        <v>0.69799999999999995</v>
      </c>
      <c r="BC1232" s="30">
        <v>53.13</v>
      </c>
      <c r="BD1232" s="30">
        <v>395.5</v>
      </c>
      <c r="BE1232" s="30">
        <v>87.714141845703125</v>
      </c>
      <c r="BF1232" s="147">
        <v>0.46500000000000002</v>
      </c>
      <c r="BG1232" s="30">
        <v>51.32</v>
      </c>
      <c r="BH1232" s="30">
        <v>324.39999999999998</v>
      </c>
      <c r="BI1232" s="30">
        <v>93.112503051757813</v>
      </c>
      <c r="BJ1232" s="148">
        <v>0.72900000000000009</v>
      </c>
      <c r="BK1232" s="30">
        <v>53.983744950000002</v>
      </c>
      <c r="BL1232" s="30">
        <v>402</v>
      </c>
      <c r="BM1232" s="30">
        <v>89.841094970703125</v>
      </c>
      <c r="BN1232" s="148">
        <v>0.46300000000000002</v>
      </c>
      <c r="BO1232" s="30">
        <v>52.416160789999999</v>
      </c>
      <c r="BP1232" s="30">
        <v>328</v>
      </c>
      <c r="BQ1232" s="148">
        <v>4.9000000000000002E-2</v>
      </c>
      <c r="BR1232" s="148">
        <v>3.5999999999999997E-2</v>
      </c>
      <c r="BS1232" s="148">
        <v>0.03</v>
      </c>
      <c r="BT1232" s="148">
        <v>0.82800000000000007</v>
      </c>
      <c r="BU1232" s="148">
        <v>5.5E-2</v>
      </c>
      <c r="BV1232" s="148">
        <v>1.0000000474974511E-3</v>
      </c>
      <c r="BW1232" s="148">
        <v>3.5000000000000003E-2</v>
      </c>
      <c r="BX1232" s="148">
        <v>0.10299999999999999</v>
      </c>
      <c r="BY1232" s="148">
        <v>8.8999999999999996E-2</v>
      </c>
      <c r="BZ1232" s="1"/>
      <c r="CA1232" s="1">
        <v>11982.099609375</v>
      </c>
      <c r="CB1232" s="1">
        <v>12342.09</v>
      </c>
      <c r="CC1232" s="124" t="s">
        <v>4508</v>
      </c>
      <c r="CD1232" t="s">
        <v>4634</v>
      </c>
    </row>
    <row r="1233" spans="1:82" x14ac:dyDescent="0.3">
      <c r="A1233" s="1">
        <v>920885040</v>
      </c>
      <c r="B1233" s="124" t="s">
        <v>4508</v>
      </c>
      <c r="C1233" t="s">
        <v>428</v>
      </c>
      <c r="D1233" t="s">
        <v>1714</v>
      </c>
      <c r="E1233" s="30">
        <v>89.047828674316406</v>
      </c>
      <c r="F1233" s="30">
        <v>87.378829956054688</v>
      </c>
      <c r="G1233" s="30">
        <v>83.379844665527344</v>
      </c>
      <c r="H1233" s="30">
        <v>78.659248352050781</v>
      </c>
      <c r="I1233" s="1">
        <v>794</v>
      </c>
      <c r="J1233" s="1" t="s">
        <v>3981</v>
      </c>
      <c r="K1233" s="1">
        <v>5</v>
      </c>
      <c r="L1233" t="s">
        <v>3883</v>
      </c>
      <c r="M1233" t="s">
        <v>3915</v>
      </c>
      <c r="N1233" t="s">
        <v>3917</v>
      </c>
      <c r="O1233" t="s">
        <v>3922</v>
      </c>
      <c r="P1233" s="148">
        <v>0.70026522874832153</v>
      </c>
      <c r="Q1233" s="30">
        <v>51.64152447</v>
      </c>
      <c r="R1233" s="30">
        <v>392.04244995117188</v>
      </c>
      <c r="S1233" s="1">
        <v>419</v>
      </c>
      <c r="T1233" s="1">
        <v>109</v>
      </c>
      <c r="U1233" s="148">
        <v>0.26014319062232971</v>
      </c>
      <c r="V1233" s="148">
        <v>0.53333336114883423</v>
      </c>
      <c r="W1233" s="149">
        <v>50.93661942</v>
      </c>
      <c r="X1233" s="149">
        <v>336.66665649414063</v>
      </c>
      <c r="Y1233" s="1">
        <v>109</v>
      </c>
      <c r="Z1233" s="30">
        <v>89.149925231933594</v>
      </c>
      <c r="AA1233" s="148">
        <v>0.7609999999999999</v>
      </c>
      <c r="AB1233" s="30">
        <v>51.4</v>
      </c>
      <c r="AC1233" s="30">
        <v>407.3</v>
      </c>
      <c r="AD1233" s="30">
        <v>89.827194213867188</v>
      </c>
      <c r="AE1233" s="148">
        <v>0.59699999999999998</v>
      </c>
      <c r="AF1233" s="30">
        <v>51.63</v>
      </c>
      <c r="AG1233" s="30">
        <v>363</v>
      </c>
      <c r="AH1233" s="30">
        <v>89.399940490722656</v>
      </c>
      <c r="AI1233" s="148">
        <v>0.76300000000000001</v>
      </c>
      <c r="AJ1233" s="30">
        <v>51.499681559999999</v>
      </c>
      <c r="AK1233" s="30">
        <v>408.8</v>
      </c>
      <c r="AL1233" s="30">
        <v>90.24456787109375</v>
      </c>
      <c r="AM1233" s="148">
        <v>0.622</v>
      </c>
      <c r="AN1233" s="30">
        <v>51.787749849999997</v>
      </c>
      <c r="AO1233" s="30">
        <v>368.9</v>
      </c>
      <c r="AP1233" s="148">
        <v>0.63324540853500366</v>
      </c>
      <c r="AQ1233" s="30">
        <v>48.995788810000001</v>
      </c>
      <c r="AR1233" s="30">
        <v>373.61477661132813</v>
      </c>
      <c r="AS1233" s="30">
        <v>420</v>
      </c>
      <c r="AT1233" s="30">
        <v>110</v>
      </c>
      <c r="AU1233" s="148">
        <v>0.26014319062232971</v>
      </c>
      <c r="AV1233" s="30">
        <v>78.659248352050781</v>
      </c>
      <c r="AW1233" s="148">
        <v>0.42391303181648249</v>
      </c>
      <c r="AX1233" s="30">
        <v>46.357795420000002</v>
      </c>
      <c r="AY1233" s="30">
        <v>310.86956787109381</v>
      </c>
      <c r="AZ1233" s="30">
        <v>110</v>
      </c>
      <c r="BA1233" s="30">
        <v>84.1962890625</v>
      </c>
      <c r="BB1233" s="148">
        <v>0.7659999999999999</v>
      </c>
      <c r="BC1233" s="30">
        <v>49.62</v>
      </c>
      <c r="BD1233" s="30">
        <v>404.1</v>
      </c>
      <c r="BE1233" s="30">
        <v>80.147071838378906</v>
      </c>
      <c r="BF1233" s="147">
        <v>0.58799999999999997</v>
      </c>
      <c r="BG1233" s="30">
        <v>47.59</v>
      </c>
      <c r="BH1233" s="30">
        <v>341.2</v>
      </c>
      <c r="BI1233" s="30">
        <v>85.548782348632813</v>
      </c>
      <c r="BJ1233" s="148">
        <v>0.75800000000000001</v>
      </c>
      <c r="BK1233" s="30">
        <v>50.29928975</v>
      </c>
      <c r="BL1233" s="30">
        <v>407.7</v>
      </c>
      <c r="BM1233" s="30">
        <v>83.922042846679688</v>
      </c>
      <c r="BN1233" s="148">
        <v>0.52500000000000002</v>
      </c>
      <c r="BO1233" s="30">
        <v>49.466261639999999</v>
      </c>
      <c r="BP1233" s="30">
        <v>342.5</v>
      </c>
      <c r="BQ1233" s="148">
        <v>3.5000000000000003E-2</v>
      </c>
      <c r="BR1233" s="148">
        <v>5.7000000000000002E-2</v>
      </c>
      <c r="BS1233" s="148">
        <v>3.7999999999999999E-2</v>
      </c>
      <c r="BT1233" s="148">
        <v>0.80700000000000005</v>
      </c>
      <c r="BU1233" s="148">
        <v>5.8999999999999997E-2</v>
      </c>
      <c r="BV1233" s="148">
        <v>4.0000001899898052E-3</v>
      </c>
      <c r="BW1233" s="148">
        <v>6.3E-2</v>
      </c>
      <c r="BX1233" s="148">
        <v>8.3000000000000004E-2</v>
      </c>
      <c r="BY1233" s="148">
        <v>8.8999999999999996E-2</v>
      </c>
      <c r="BZ1233" s="1"/>
      <c r="CA1233" s="1">
        <v>12168.7998046875</v>
      </c>
      <c r="CB1233" s="1">
        <v>12531.93</v>
      </c>
      <c r="CC1233" s="124" t="s">
        <v>4508</v>
      </c>
      <c r="CD1233" t="s">
        <v>4634</v>
      </c>
    </row>
    <row r="1234" spans="1:82" x14ac:dyDescent="0.3">
      <c r="A1234" s="1">
        <v>920893000</v>
      </c>
      <c r="B1234" s="124" t="s">
        <v>4509</v>
      </c>
      <c r="C1234" t="s">
        <v>429</v>
      </c>
      <c r="D1234" t="s">
        <v>1715</v>
      </c>
      <c r="E1234" s="30">
        <v>77.046226501464844</v>
      </c>
      <c r="F1234" s="30">
        <v>77.819595336914063</v>
      </c>
      <c r="G1234" s="30">
        <v>82.438232421875</v>
      </c>
      <c r="H1234" s="30">
        <v>81.492355346679688</v>
      </c>
      <c r="I1234" s="1">
        <v>1073</v>
      </c>
      <c r="J1234" s="1">
        <v>7</v>
      </c>
      <c r="K1234" s="1">
        <v>8</v>
      </c>
      <c r="L1234" t="s">
        <v>3883</v>
      </c>
      <c r="M1234" t="s">
        <v>3915</v>
      </c>
      <c r="N1234" t="s">
        <v>3919</v>
      </c>
      <c r="O1234" t="s">
        <v>3922</v>
      </c>
      <c r="P1234" s="148">
        <v>0.41875681281089783</v>
      </c>
      <c r="Q1234" s="30">
        <v>46.64930142</v>
      </c>
      <c r="R1234" s="30">
        <v>335.114501953125</v>
      </c>
      <c r="S1234" s="1">
        <v>1852</v>
      </c>
      <c r="T1234" s="1">
        <v>608</v>
      </c>
      <c r="U1234" s="148">
        <v>0.32829374074935908</v>
      </c>
      <c r="V1234" s="148">
        <v>0.22641509771347049</v>
      </c>
      <c r="W1234" s="149">
        <v>46.975824230000001</v>
      </c>
      <c r="X1234" s="149">
        <v>281.132080078125</v>
      </c>
      <c r="Y1234" s="1">
        <v>608</v>
      </c>
      <c r="Z1234" s="30">
        <v>79.785079956054688</v>
      </c>
      <c r="AA1234" s="148">
        <v>0.47</v>
      </c>
      <c r="AB1234" s="30">
        <v>48.3</v>
      </c>
      <c r="AC1234" s="30">
        <v>345.3</v>
      </c>
      <c r="AD1234" s="30">
        <v>78.753303527832031</v>
      </c>
      <c r="AE1234" s="148">
        <v>0.28999999999999998</v>
      </c>
      <c r="AF1234" s="30">
        <v>47.87</v>
      </c>
      <c r="AG1234" s="30">
        <v>288.7</v>
      </c>
      <c r="AH1234" s="30">
        <v>81.339767456054688</v>
      </c>
      <c r="AI1234" s="148">
        <v>0.48699999999999999</v>
      </c>
      <c r="AJ1234" s="30">
        <v>48.830040869999998</v>
      </c>
      <c r="AK1234" s="30">
        <v>352.3</v>
      </c>
      <c r="AL1234" s="30">
        <v>80.03924560546875</v>
      </c>
      <c r="AM1234" s="148">
        <v>0.3</v>
      </c>
      <c r="AN1234" s="30">
        <v>48.314892960000002</v>
      </c>
      <c r="AO1234" s="30">
        <v>300.7</v>
      </c>
      <c r="AP1234" s="148">
        <v>0.40326085686683649</v>
      </c>
      <c r="AQ1234" s="30">
        <v>48.406787540000003</v>
      </c>
      <c r="AR1234" s="30">
        <v>316.95651245117188</v>
      </c>
      <c r="AS1234" s="30">
        <v>1853</v>
      </c>
      <c r="AT1234" s="30">
        <v>608</v>
      </c>
      <c r="AU1234" s="148">
        <v>0.32829374074935908</v>
      </c>
      <c r="AV1234" s="30">
        <v>81.492355346679688</v>
      </c>
      <c r="AW1234" s="148">
        <v>0.1823899298906326</v>
      </c>
      <c r="AX1234" s="30">
        <v>47.981498080000001</v>
      </c>
      <c r="AY1234" s="30">
        <v>249.3710632324219</v>
      </c>
      <c r="AZ1234" s="30">
        <v>608</v>
      </c>
      <c r="BA1234" s="30">
        <v>81.928108215332031</v>
      </c>
      <c r="BB1234" s="148">
        <v>0.41899999999999998</v>
      </c>
      <c r="BC1234" s="30">
        <v>48.52</v>
      </c>
      <c r="BD1234" s="30">
        <v>317.8</v>
      </c>
      <c r="BE1234" s="30">
        <v>79.883338928222656</v>
      </c>
      <c r="BF1234" s="147">
        <v>0.253</v>
      </c>
      <c r="BG1234" s="30">
        <v>47.46</v>
      </c>
      <c r="BH1234" s="30">
        <v>254</v>
      </c>
      <c r="BI1234" s="30">
        <v>82.934059143066406</v>
      </c>
      <c r="BJ1234" s="148">
        <v>0.47299999999999998</v>
      </c>
      <c r="BK1234" s="30">
        <v>49.025598219999999</v>
      </c>
      <c r="BL1234" s="30">
        <v>333.8</v>
      </c>
      <c r="BM1234" s="30">
        <v>80.894142150878906</v>
      </c>
      <c r="BN1234" s="148">
        <v>0.28699999999999998</v>
      </c>
      <c r="BO1234" s="30">
        <v>47.957235529999998</v>
      </c>
      <c r="BP1234" s="30">
        <v>271.89999999999998</v>
      </c>
      <c r="BQ1234" s="148">
        <v>8.5000000000000006E-2</v>
      </c>
      <c r="BR1234" s="148">
        <v>4.9000000000000002E-2</v>
      </c>
      <c r="BS1234" s="148">
        <v>1.2E-2</v>
      </c>
      <c r="BT1234" s="148">
        <v>0.80600000000000005</v>
      </c>
      <c r="BU1234" s="148">
        <v>4.7E-2</v>
      </c>
      <c r="BV1234" s="148">
        <v>1.0000000474974511E-3</v>
      </c>
      <c r="BW1234" s="148"/>
      <c r="BX1234" s="148">
        <v>0.16</v>
      </c>
      <c r="BY1234" s="148">
        <v>0.14699999999999999</v>
      </c>
      <c r="BZ1234" s="1"/>
      <c r="CA1234" s="1">
        <v>10950.1103515625</v>
      </c>
      <c r="CB1234" s="1">
        <v>11088.43</v>
      </c>
      <c r="CC1234" s="124" t="s">
        <v>4509</v>
      </c>
      <c r="CD1234" t="s">
        <v>4633</v>
      </c>
    </row>
    <row r="1235" spans="1:82" x14ac:dyDescent="0.3">
      <c r="A1235" s="1">
        <v>920893030</v>
      </c>
      <c r="B1235" s="124" t="s">
        <v>4509</v>
      </c>
      <c r="C1235" t="s">
        <v>429</v>
      </c>
      <c r="D1235" t="s">
        <v>1716</v>
      </c>
      <c r="E1235" s="30">
        <v>81.241622924804688</v>
      </c>
      <c r="F1235" s="30">
        <v>81.538131713867188</v>
      </c>
      <c r="G1235" s="30">
        <v>85.765945434570313</v>
      </c>
      <c r="H1235" s="30">
        <v>85.285270690917969</v>
      </c>
      <c r="I1235" s="1">
        <v>931</v>
      </c>
      <c r="J1235" s="1">
        <v>7</v>
      </c>
      <c r="K1235" s="1">
        <v>8</v>
      </c>
      <c r="L1235" t="s">
        <v>3883</v>
      </c>
      <c r="M1235" t="s">
        <v>3915</v>
      </c>
      <c r="N1235" t="s">
        <v>3919</v>
      </c>
      <c r="O1235" t="s">
        <v>3922</v>
      </c>
      <c r="P1235" s="148">
        <v>0.5140758752822876</v>
      </c>
      <c r="Q1235" s="30">
        <v>48.394430470000003</v>
      </c>
      <c r="R1235" s="30">
        <v>355.69155883789063</v>
      </c>
      <c r="S1235" s="1">
        <v>1613</v>
      </c>
      <c r="T1235" s="1">
        <v>467</v>
      </c>
      <c r="U1235" s="148">
        <v>0.28952261805534357</v>
      </c>
      <c r="V1235" s="148">
        <v>0.3333333432674408</v>
      </c>
      <c r="W1235" s="149">
        <v>48.51657187</v>
      </c>
      <c r="X1235" s="149">
        <v>294.5147705078125</v>
      </c>
      <c r="Y1235" s="1">
        <v>467</v>
      </c>
      <c r="Z1235" s="30">
        <v>82.805992126464844</v>
      </c>
      <c r="AA1235" s="148">
        <v>0.54400000000000004</v>
      </c>
      <c r="AB1235" s="30">
        <v>49.3</v>
      </c>
      <c r="AC1235" s="30">
        <v>363.2</v>
      </c>
      <c r="AD1235" s="30">
        <v>82.906013488769531</v>
      </c>
      <c r="AE1235" s="148">
        <v>0.33100000000000002</v>
      </c>
      <c r="AF1235" s="30">
        <v>49.28</v>
      </c>
      <c r="AG1235" s="30">
        <v>302.39999999999998</v>
      </c>
      <c r="AH1235" s="30">
        <v>83.279693603515625</v>
      </c>
      <c r="AI1235" s="148">
        <v>0.59699999999999998</v>
      </c>
      <c r="AJ1235" s="30">
        <v>49.472572909999997</v>
      </c>
      <c r="AK1235" s="30">
        <v>374.1</v>
      </c>
      <c r="AL1235" s="30">
        <v>83.698890686035156</v>
      </c>
      <c r="AM1235" s="148">
        <v>0.40699999999999997</v>
      </c>
      <c r="AN1235" s="30">
        <v>49.560264330000003</v>
      </c>
      <c r="AO1235" s="30">
        <v>322.2</v>
      </c>
      <c r="AP1235" s="148">
        <v>0.49450549483299261</v>
      </c>
      <c r="AQ1235" s="30">
        <v>50.488360669999999</v>
      </c>
      <c r="AR1235" s="30">
        <v>336.01953125</v>
      </c>
      <c r="AS1235" s="30">
        <v>1614</v>
      </c>
      <c r="AT1235" s="30">
        <v>471</v>
      </c>
      <c r="AU1235" s="148">
        <v>0.28952261805534357</v>
      </c>
      <c r="AV1235" s="30">
        <v>85.285270690917969</v>
      </c>
      <c r="AW1235" s="148">
        <v>0.26359832286834722</v>
      </c>
      <c r="AX1235" s="30">
        <v>50.155283060000002</v>
      </c>
      <c r="AY1235" s="30">
        <v>256.06695556640631</v>
      </c>
      <c r="AZ1235" s="30">
        <v>471</v>
      </c>
      <c r="BA1235" s="30">
        <v>87.309883117675781</v>
      </c>
      <c r="BB1235" s="148">
        <v>0.59499999999999997</v>
      </c>
      <c r="BC1235" s="30">
        <v>51.13</v>
      </c>
      <c r="BD1235" s="30">
        <v>360.4</v>
      </c>
      <c r="BE1235" s="30">
        <v>84.792800903320313</v>
      </c>
      <c r="BF1235" s="147">
        <v>0.34399999999999997</v>
      </c>
      <c r="BG1235" s="30">
        <v>49.88</v>
      </c>
      <c r="BH1235" s="30">
        <v>280.60000000000002</v>
      </c>
      <c r="BI1235" s="30">
        <v>87.507293701171875</v>
      </c>
      <c r="BJ1235" s="148">
        <v>0.60299999999999998</v>
      </c>
      <c r="BK1235" s="30">
        <v>51.253323399999999</v>
      </c>
      <c r="BL1235" s="30">
        <v>366.1</v>
      </c>
      <c r="BM1235" s="30">
        <v>84.882110595703125</v>
      </c>
      <c r="BN1235" s="148">
        <v>0.35199999999999998</v>
      </c>
      <c r="BO1235" s="30">
        <v>49.94473146</v>
      </c>
      <c r="BP1235" s="30">
        <v>290.7</v>
      </c>
      <c r="BQ1235" s="148">
        <v>6.4000000000000001E-2</v>
      </c>
      <c r="BR1235" s="148">
        <v>5.7000000000000002E-2</v>
      </c>
      <c r="BS1235" s="148">
        <v>1.2E-2</v>
      </c>
      <c r="BT1235" s="148">
        <v>0.82500000000000007</v>
      </c>
      <c r="BU1235" s="148">
        <v>3.9E-2</v>
      </c>
      <c r="BV1235" s="148">
        <v>3.0000000260770321E-3</v>
      </c>
      <c r="BW1235" s="148">
        <v>2.5000000000000001E-2</v>
      </c>
      <c r="BX1235" s="148">
        <v>0.154</v>
      </c>
      <c r="BY1235" s="148">
        <v>0.14299999999999999</v>
      </c>
      <c r="BZ1235" s="1"/>
      <c r="CA1235" s="1">
        <v>11085.849609375</v>
      </c>
      <c r="CB1235" s="1">
        <v>11217.17</v>
      </c>
      <c r="CC1235" s="124" t="s">
        <v>4509</v>
      </c>
      <c r="CD1235" t="s">
        <v>4633</v>
      </c>
    </row>
    <row r="1236" spans="1:82" x14ac:dyDescent="0.3">
      <c r="A1236" s="1">
        <v>920893050</v>
      </c>
      <c r="B1236" s="124" t="s">
        <v>4509</v>
      </c>
      <c r="C1236" t="s">
        <v>429</v>
      </c>
      <c r="D1236" t="s">
        <v>1717</v>
      </c>
      <c r="E1236" s="30">
        <v>84.46551513671875</v>
      </c>
      <c r="F1236" s="30">
        <v>82.671424865722656</v>
      </c>
      <c r="G1236" s="30">
        <v>86.479972839355469</v>
      </c>
      <c r="H1236" s="30">
        <v>82.128791809082031</v>
      </c>
      <c r="I1236" s="1">
        <v>772</v>
      </c>
      <c r="J1236" s="1">
        <v>7</v>
      </c>
      <c r="K1236" s="1">
        <v>8</v>
      </c>
      <c r="L1236" t="s">
        <v>3883</v>
      </c>
      <c r="M1236" t="s">
        <v>3915</v>
      </c>
      <c r="N1236" t="s">
        <v>3919</v>
      </c>
      <c r="O1236" t="s">
        <v>3922</v>
      </c>
      <c r="P1236" s="148">
        <v>0.55212920904159546</v>
      </c>
      <c r="Q1236" s="30">
        <v>49.735451519999998</v>
      </c>
      <c r="R1236" s="30">
        <v>361.23348999023438</v>
      </c>
      <c r="S1236" s="1">
        <v>1393</v>
      </c>
      <c r="T1236" s="1">
        <v>429</v>
      </c>
      <c r="U1236" s="148">
        <v>0.30796840786933899</v>
      </c>
      <c r="V1236" s="148">
        <v>0.33168315887451172</v>
      </c>
      <c r="W1236" s="149">
        <v>48.986141160000003</v>
      </c>
      <c r="X1236" s="149">
        <v>302.97030639648438</v>
      </c>
      <c r="Y1236" s="1">
        <v>429</v>
      </c>
      <c r="Z1236" s="30">
        <v>85.222724914550781</v>
      </c>
      <c r="AA1236" s="148">
        <v>0.63700000000000001</v>
      </c>
      <c r="AB1236" s="30">
        <v>50.1</v>
      </c>
      <c r="AC1236" s="30">
        <v>382.4</v>
      </c>
      <c r="AD1236" s="30">
        <v>84.408058166503906</v>
      </c>
      <c r="AE1236" s="148">
        <v>0.433</v>
      </c>
      <c r="AF1236" s="30">
        <v>49.79</v>
      </c>
      <c r="AG1236" s="30">
        <v>324.10000000000002</v>
      </c>
      <c r="AH1236" s="30">
        <v>84.056808471679688</v>
      </c>
      <c r="AI1236" s="148">
        <v>0.61799999999999999</v>
      </c>
      <c r="AJ1236" s="30">
        <v>49.729963910000002</v>
      </c>
      <c r="AK1236" s="30">
        <v>379.2</v>
      </c>
      <c r="AL1236" s="30">
        <v>82.241035461425781</v>
      </c>
      <c r="AM1236" s="148">
        <v>0.39800000000000002</v>
      </c>
      <c r="AN1236" s="30">
        <v>49.06416033</v>
      </c>
      <c r="AO1236" s="30">
        <v>323.39999999999998</v>
      </c>
      <c r="AP1236" s="148">
        <v>0.49853372573852539</v>
      </c>
      <c r="AQ1236" s="30">
        <v>50.935000590000001</v>
      </c>
      <c r="AR1236" s="30">
        <v>340.6158447265625</v>
      </c>
      <c r="AS1236" s="30">
        <v>1393</v>
      </c>
      <c r="AT1236" s="30">
        <v>430</v>
      </c>
      <c r="AU1236" s="148">
        <v>0.30796840786933899</v>
      </c>
      <c r="AV1236" s="30">
        <v>82.128791809082031</v>
      </c>
      <c r="AW1236" s="148">
        <v>0.24137930572032931</v>
      </c>
      <c r="AX1236" s="30">
        <v>48.346250230000003</v>
      </c>
      <c r="AY1236" s="30">
        <v>259.11331176757813</v>
      </c>
      <c r="AZ1236" s="30">
        <v>430</v>
      </c>
      <c r="BA1236" s="30">
        <v>87.268646240234375</v>
      </c>
      <c r="BB1236" s="148">
        <v>0.57799999999999996</v>
      </c>
      <c r="BC1236" s="30">
        <v>51.11</v>
      </c>
      <c r="BD1236" s="30">
        <v>363.2</v>
      </c>
      <c r="BE1236" s="30">
        <v>82.926399230957031</v>
      </c>
      <c r="BF1236" s="147">
        <v>0.35299999999999998</v>
      </c>
      <c r="BG1236" s="30">
        <v>48.96</v>
      </c>
      <c r="BH1236" s="30">
        <v>287.89999999999998</v>
      </c>
      <c r="BI1236" s="30">
        <v>86.846229553222656</v>
      </c>
      <c r="BJ1236" s="148">
        <v>0.58700000000000008</v>
      </c>
      <c r="BK1236" s="30">
        <v>50.931303489999998</v>
      </c>
      <c r="BL1236" s="30">
        <v>362.9</v>
      </c>
      <c r="BM1236" s="30">
        <v>82.649314880371094</v>
      </c>
      <c r="BN1236" s="148">
        <v>0.35399999999999998</v>
      </c>
      <c r="BO1236" s="30">
        <v>48.83196641</v>
      </c>
      <c r="BP1236" s="30">
        <v>290.10000000000002</v>
      </c>
      <c r="BQ1236" s="148">
        <v>5.2999999999999999E-2</v>
      </c>
      <c r="BR1236" s="148">
        <v>8.3000000000000004E-2</v>
      </c>
      <c r="BS1236" s="148">
        <v>3.2000000000000001E-2</v>
      </c>
      <c r="BT1236" s="148">
        <v>0.77800000000000002</v>
      </c>
      <c r="BU1236" s="148">
        <v>5.1999999999999998E-2</v>
      </c>
      <c r="BV1236" s="148">
        <v>1.0000000474974511E-3</v>
      </c>
      <c r="BW1236" s="148">
        <v>1.2999999999999999E-2</v>
      </c>
      <c r="BX1236" s="148">
        <v>0.13600000000000001</v>
      </c>
      <c r="BY1236" s="148">
        <v>0.108</v>
      </c>
      <c r="BZ1236" s="1"/>
      <c r="CA1236" s="1">
        <v>11378.23046875</v>
      </c>
      <c r="CB1236" s="1">
        <v>11512.93</v>
      </c>
      <c r="CC1236" s="124" t="s">
        <v>4509</v>
      </c>
      <c r="CD1236" t="s">
        <v>4633</v>
      </c>
    </row>
    <row r="1237" spans="1:82" x14ac:dyDescent="0.3">
      <c r="A1237" s="1">
        <v>920894030</v>
      </c>
      <c r="B1237" s="124" t="s">
        <v>4509</v>
      </c>
      <c r="C1237" t="s">
        <v>429</v>
      </c>
      <c r="D1237" t="s">
        <v>1718</v>
      </c>
      <c r="E1237" s="30">
        <v>87.355659484863281</v>
      </c>
      <c r="F1237" s="30">
        <v>85.463027954101563</v>
      </c>
      <c r="G1237" s="30">
        <v>83.290306091308594</v>
      </c>
      <c r="H1237" s="30">
        <v>82.634811401367188</v>
      </c>
      <c r="I1237" s="1">
        <v>656</v>
      </c>
      <c r="J1237" s="1">
        <v>3</v>
      </c>
      <c r="K1237" s="1">
        <v>6</v>
      </c>
      <c r="L1237" t="s">
        <v>3883</v>
      </c>
      <c r="M1237" t="s">
        <v>3915</v>
      </c>
      <c r="N1237" t="s">
        <v>3919</v>
      </c>
      <c r="O1237" t="s">
        <v>3922</v>
      </c>
      <c r="P1237" s="148">
        <v>0.44815465807914728</v>
      </c>
      <c r="Q1237" s="30">
        <v>50.937645410000002</v>
      </c>
      <c r="R1237" s="30">
        <v>328.99822998046881</v>
      </c>
      <c r="S1237" s="1">
        <v>836</v>
      </c>
      <c r="T1237" s="1">
        <v>354</v>
      </c>
      <c r="U1237" s="148">
        <v>0.42344498634338379</v>
      </c>
      <c r="V1237" s="148">
        <v>0.27848100662231451</v>
      </c>
      <c r="W1237" s="149">
        <v>50.142822899999999</v>
      </c>
      <c r="X1237" s="149">
        <v>274.2615966796875</v>
      </c>
      <c r="Y1237" s="1">
        <v>354</v>
      </c>
      <c r="Z1237" s="30">
        <v>87.63946533203125</v>
      </c>
      <c r="AA1237" s="148">
        <v>0.54299999999999993</v>
      </c>
      <c r="AB1237" s="30">
        <v>50.9</v>
      </c>
      <c r="AC1237" s="30">
        <v>357.5</v>
      </c>
      <c r="AD1237" s="30">
        <v>84.849830627441406</v>
      </c>
      <c r="AE1237" s="148">
        <v>0.34799999999999998</v>
      </c>
      <c r="AF1237" s="30">
        <v>49.94</v>
      </c>
      <c r="AG1237" s="30">
        <v>303.89999999999998</v>
      </c>
      <c r="AH1237" s="30">
        <v>85.370094299316406</v>
      </c>
      <c r="AI1237" s="148">
        <v>0.54799999999999993</v>
      </c>
      <c r="AJ1237" s="30">
        <v>50.164940270000002</v>
      </c>
      <c r="AK1237" s="30">
        <v>358.4</v>
      </c>
      <c r="AL1237" s="30">
        <v>83.699699401855469</v>
      </c>
      <c r="AM1237" s="148">
        <v>0.34300000000000003</v>
      </c>
      <c r="AN1237" s="30">
        <v>49.560540600000003</v>
      </c>
      <c r="AO1237" s="30">
        <v>306.89999999999998</v>
      </c>
      <c r="AP1237" s="148">
        <v>0.3356766402721405</v>
      </c>
      <c r="AQ1237" s="30">
        <v>48.939781160000003</v>
      </c>
      <c r="AR1237" s="30">
        <v>283.65554809570313</v>
      </c>
      <c r="AS1237" s="30">
        <v>836</v>
      </c>
      <c r="AT1237" s="30">
        <v>354</v>
      </c>
      <c r="AU1237" s="148">
        <v>0.42344498634338379</v>
      </c>
      <c r="AV1237" s="30">
        <v>82.634811401367188</v>
      </c>
      <c r="AW1237" s="148">
        <v>0.147679328918457</v>
      </c>
      <c r="AX1237" s="30">
        <v>48.636259760000002</v>
      </c>
      <c r="AY1237" s="30">
        <v>211.39241027832031</v>
      </c>
      <c r="AZ1237" s="30">
        <v>354</v>
      </c>
      <c r="BA1237" s="30">
        <v>84.134429931640625</v>
      </c>
      <c r="BB1237" s="148">
        <v>0.439</v>
      </c>
      <c r="BC1237" s="30">
        <v>49.59</v>
      </c>
      <c r="BD1237" s="30">
        <v>318.39999999999998</v>
      </c>
      <c r="BE1237" s="30">
        <v>82.885826110839844</v>
      </c>
      <c r="BF1237" s="147">
        <v>0.26600000000000001</v>
      </c>
      <c r="BG1237" s="30">
        <v>48.94</v>
      </c>
      <c r="BH1237" s="30">
        <v>260.7</v>
      </c>
      <c r="BI1237" s="30">
        <v>84.226646423339844</v>
      </c>
      <c r="BJ1237" s="148">
        <v>0.47299999999999998</v>
      </c>
      <c r="BK1237" s="30">
        <v>49.655246630000001</v>
      </c>
      <c r="BL1237" s="30">
        <v>323.39999999999998</v>
      </c>
      <c r="BM1237" s="30">
        <v>83.156486511230469</v>
      </c>
      <c r="BN1237" s="148">
        <v>0.27700000000000002</v>
      </c>
      <c r="BO1237" s="30">
        <v>49.084725400000004</v>
      </c>
      <c r="BP1237" s="30">
        <v>259.7</v>
      </c>
      <c r="BQ1237" s="148">
        <v>0.10100000000000001</v>
      </c>
      <c r="BR1237" s="148">
        <v>5.1999999999999998E-2</v>
      </c>
      <c r="BS1237" s="148">
        <v>1.2E-2</v>
      </c>
      <c r="BT1237" s="148">
        <v>0.76500000000000001</v>
      </c>
      <c r="BU1237" s="148">
        <v>6.6000000000000003E-2</v>
      </c>
      <c r="BV1237" s="148">
        <v>4.999999888241291E-3</v>
      </c>
      <c r="BW1237" s="148">
        <v>1.4999999999999999E-2</v>
      </c>
      <c r="BX1237" s="148">
        <v>0.22900000000000001</v>
      </c>
      <c r="BY1237" s="148">
        <v>0.24099999999999999</v>
      </c>
      <c r="BZ1237" s="1"/>
      <c r="CA1237" s="1">
        <v>12343.3701171875</v>
      </c>
      <c r="CB1237" s="1">
        <v>12402.21</v>
      </c>
      <c r="CC1237" s="124" t="s">
        <v>4509</v>
      </c>
      <c r="CD1237" t="s">
        <v>4634</v>
      </c>
    </row>
    <row r="1238" spans="1:82" x14ac:dyDescent="0.3">
      <c r="A1238" s="1">
        <v>920894040</v>
      </c>
      <c r="B1238" s="124" t="s">
        <v>4509</v>
      </c>
      <c r="C1238" t="s">
        <v>429</v>
      </c>
      <c r="D1238" t="s">
        <v>1719</v>
      </c>
      <c r="E1238" s="30">
        <v>84.718826293945313</v>
      </c>
      <c r="F1238" s="30">
        <v>88.684440612792969</v>
      </c>
      <c r="G1238" s="30">
        <v>84.817840576171875</v>
      </c>
      <c r="H1238" s="30">
        <v>85.198570251464844</v>
      </c>
      <c r="I1238" s="1">
        <v>695</v>
      </c>
      <c r="J1238" s="1" t="s">
        <v>3981</v>
      </c>
      <c r="K1238" s="1">
        <v>6</v>
      </c>
      <c r="L1238" t="s">
        <v>3883</v>
      </c>
      <c r="M1238" t="s">
        <v>3915</v>
      </c>
      <c r="N1238" t="s">
        <v>3919</v>
      </c>
      <c r="O1238" t="s">
        <v>3922</v>
      </c>
      <c r="P1238" s="148">
        <v>0.54447442293167114</v>
      </c>
      <c r="Q1238" s="30">
        <v>49.8408205</v>
      </c>
      <c r="R1238" s="30">
        <v>359.5687255859375</v>
      </c>
      <c r="S1238" s="1">
        <v>501</v>
      </c>
      <c r="T1238" s="1">
        <v>128</v>
      </c>
      <c r="U1238" s="148">
        <v>0.25548902153968811</v>
      </c>
      <c r="V1238" s="148">
        <v>0.46428570151329041</v>
      </c>
      <c r="W1238" s="149">
        <v>51.477589199999997</v>
      </c>
      <c r="X1238" s="149">
        <v>319.047607421875</v>
      </c>
      <c r="Y1238" s="1">
        <v>128</v>
      </c>
      <c r="Z1238" s="30">
        <v>84.316452026367188</v>
      </c>
      <c r="AA1238" s="148">
        <v>0.60499999999999998</v>
      </c>
      <c r="AB1238" s="30">
        <v>49.8</v>
      </c>
      <c r="AC1238" s="30">
        <v>372.6</v>
      </c>
      <c r="AD1238" s="30">
        <v>83.730667114257813</v>
      </c>
      <c r="AE1238" s="148">
        <v>0.43099999999999999</v>
      </c>
      <c r="AF1238" s="30">
        <v>49.56</v>
      </c>
      <c r="AG1238" s="30">
        <v>320.2</v>
      </c>
      <c r="AH1238" s="30">
        <v>83.462020874023438</v>
      </c>
      <c r="AI1238" s="148">
        <v>0.66400000000000003</v>
      </c>
      <c r="AJ1238" s="30">
        <v>49.532960170000003</v>
      </c>
      <c r="AK1238" s="30">
        <v>379.9</v>
      </c>
      <c r="AL1238" s="30">
        <v>81.767005920410156</v>
      </c>
      <c r="AM1238" s="148">
        <v>0.44700000000000001</v>
      </c>
      <c r="AN1238" s="30">
        <v>48.902847469999998</v>
      </c>
      <c r="AO1238" s="30">
        <v>305.89999999999998</v>
      </c>
      <c r="AP1238" s="148">
        <v>0.42972972989082342</v>
      </c>
      <c r="AQ1238" s="30">
        <v>49.895295230000002</v>
      </c>
      <c r="AR1238" s="30">
        <v>316.75674438476563</v>
      </c>
      <c r="AS1238" s="30">
        <v>500</v>
      </c>
      <c r="AT1238" s="30">
        <v>127</v>
      </c>
      <c r="AU1238" s="148">
        <v>0.25548902153968811</v>
      </c>
      <c r="AV1238" s="30">
        <v>85.198570251464844</v>
      </c>
      <c r="AW1238" s="148">
        <v>0.3214285671710968</v>
      </c>
      <c r="AX1238" s="30">
        <v>50.105591590000003</v>
      </c>
      <c r="AY1238" s="30">
        <v>265.4761962890625</v>
      </c>
      <c r="AZ1238" s="30">
        <v>127</v>
      </c>
      <c r="BA1238" s="30">
        <v>87.536697387695313</v>
      </c>
      <c r="BB1238" s="148">
        <v>0.60199999999999998</v>
      </c>
      <c r="BC1238" s="30">
        <v>51.24</v>
      </c>
      <c r="BD1238" s="30">
        <v>361.6</v>
      </c>
      <c r="BE1238" s="30">
        <v>83.007545471191406</v>
      </c>
      <c r="BF1238" s="147">
        <v>0.42199999999999999</v>
      </c>
      <c r="BG1238" s="30">
        <v>49</v>
      </c>
      <c r="BH1238" s="30">
        <v>284.39999999999998</v>
      </c>
      <c r="BI1238" s="30">
        <v>84.986839294433594</v>
      </c>
      <c r="BJ1238" s="148">
        <v>0.58299999999999996</v>
      </c>
      <c r="BK1238" s="30">
        <v>50.02555177</v>
      </c>
      <c r="BL1238" s="30">
        <v>366.6</v>
      </c>
      <c r="BM1238" s="30">
        <v>79.325279235839844</v>
      </c>
      <c r="BN1238" s="148">
        <v>0.29399999999999998</v>
      </c>
      <c r="BO1238" s="30">
        <v>47.175351880000001</v>
      </c>
      <c r="BP1238" s="30">
        <v>281.2</v>
      </c>
      <c r="BQ1238" s="148">
        <v>3.9E-2</v>
      </c>
      <c r="BR1238" s="148">
        <v>4.2000000000000003E-2</v>
      </c>
      <c r="BS1238" s="148">
        <v>2.5999999999999999E-2</v>
      </c>
      <c r="BT1238" s="148">
        <v>0.83599999999999997</v>
      </c>
      <c r="BU1238" s="148">
        <v>5.6000000000000001E-2</v>
      </c>
      <c r="BV1238" s="148">
        <v>1.0000000474974511E-3</v>
      </c>
      <c r="BW1238" s="148">
        <v>1.9E-2</v>
      </c>
      <c r="BX1238" s="148">
        <v>0.13700000000000001</v>
      </c>
      <c r="BY1238" s="148">
        <v>3.7999999999999999E-2</v>
      </c>
      <c r="BZ1238" s="1"/>
      <c r="CA1238" s="1">
        <v>10777.580078125</v>
      </c>
      <c r="CB1238" s="1">
        <v>11004.46</v>
      </c>
      <c r="CC1238" s="124" t="s">
        <v>4509</v>
      </c>
      <c r="CD1238" t="s">
        <v>4634</v>
      </c>
    </row>
    <row r="1239" spans="1:82" x14ac:dyDescent="0.3">
      <c r="A1239" s="1">
        <v>920894050</v>
      </c>
      <c r="B1239" s="124" t="s">
        <v>4509</v>
      </c>
      <c r="C1239" t="s">
        <v>429</v>
      </c>
      <c r="D1239" t="s">
        <v>1720</v>
      </c>
      <c r="E1239" s="30">
        <v>83.8778076171875</v>
      </c>
      <c r="F1239" s="30">
        <v>82.331771850585938</v>
      </c>
      <c r="G1239" s="30">
        <v>86.061210632324219</v>
      </c>
      <c r="H1239" s="30">
        <v>83.606071472167969</v>
      </c>
      <c r="I1239" s="1">
        <v>752</v>
      </c>
      <c r="J1239" s="1" t="s">
        <v>3981</v>
      </c>
      <c r="K1239" s="1">
        <v>6</v>
      </c>
      <c r="L1239" t="s">
        <v>3883</v>
      </c>
      <c r="M1239" t="s">
        <v>3915</v>
      </c>
      <c r="N1239" t="s">
        <v>3919</v>
      </c>
      <c r="O1239" t="s">
        <v>3922</v>
      </c>
      <c r="P1239" s="148">
        <v>0.51826483011245728</v>
      </c>
      <c r="Q1239" s="30">
        <v>49.49098807</v>
      </c>
      <c r="R1239" s="30">
        <v>349.77169799804688</v>
      </c>
      <c r="S1239" s="1">
        <v>625</v>
      </c>
      <c r="T1239" s="1">
        <v>175</v>
      </c>
      <c r="U1239" s="148">
        <v>0.2800000011920929</v>
      </c>
      <c r="V1239" s="148">
        <v>0.2671755850315094</v>
      </c>
      <c r="W1239" s="149">
        <v>48.845410809999997</v>
      </c>
      <c r="X1239" s="149">
        <v>270.99237060546881</v>
      </c>
      <c r="Y1239" s="1">
        <v>175</v>
      </c>
      <c r="Z1239" s="30">
        <v>86.431098937988281</v>
      </c>
      <c r="AA1239" s="148">
        <v>0.56999999999999995</v>
      </c>
      <c r="AB1239" s="30">
        <v>50.5</v>
      </c>
      <c r="AC1239" s="30">
        <v>367.8</v>
      </c>
      <c r="AD1239" s="30">
        <v>86.057357788085938</v>
      </c>
      <c r="AE1239" s="148">
        <v>0.39100000000000001</v>
      </c>
      <c r="AF1239" s="30">
        <v>50.35</v>
      </c>
      <c r="AG1239" s="30">
        <v>309</v>
      </c>
      <c r="AH1239" s="30">
        <v>87.216300964355469</v>
      </c>
      <c r="AI1239" s="148">
        <v>0.61099999999999999</v>
      </c>
      <c r="AJ1239" s="30">
        <v>50.776429999999998</v>
      </c>
      <c r="AK1239" s="30">
        <v>373.5</v>
      </c>
      <c r="AL1239" s="30">
        <v>87.508865356445313</v>
      </c>
      <c r="AM1239" s="148">
        <v>0.44</v>
      </c>
      <c r="AN1239" s="30">
        <v>50.856794409999999</v>
      </c>
      <c r="AO1239" s="30">
        <v>327.7</v>
      </c>
      <c r="AP1239" s="148">
        <v>0.44063925743103027</v>
      </c>
      <c r="AQ1239" s="30">
        <v>50.673054450000002</v>
      </c>
      <c r="AR1239" s="30">
        <v>322.1461181640625</v>
      </c>
      <c r="AS1239" s="30">
        <v>625</v>
      </c>
      <c r="AT1239" s="30">
        <v>176</v>
      </c>
      <c r="AU1239" s="148">
        <v>0.2800000011920929</v>
      </c>
      <c r="AV1239" s="30">
        <v>83.606071472167969</v>
      </c>
      <c r="AW1239" s="148">
        <v>0.22900763154029849</v>
      </c>
      <c r="AX1239" s="30">
        <v>49.192905699999997</v>
      </c>
      <c r="AY1239" s="30">
        <v>240.4580078125</v>
      </c>
      <c r="AZ1239" s="30">
        <v>176</v>
      </c>
      <c r="BA1239" s="30">
        <v>89.165664672851563</v>
      </c>
      <c r="BB1239" s="148">
        <v>0.54400000000000004</v>
      </c>
      <c r="BC1239" s="30">
        <v>52.03</v>
      </c>
      <c r="BD1239" s="30">
        <v>351</v>
      </c>
      <c r="BE1239" s="30">
        <v>88.708206176757813</v>
      </c>
      <c r="BF1239" s="147">
        <v>0.312</v>
      </c>
      <c r="BG1239" s="30">
        <v>51.81</v>
      </c>
      <c r="BH1239" s="30">
        <v>271.3</v>
      </c>
      <c r="BI1239" s="30">
        <v>91.380485534667969</v>
      </c>
      <c r="BJ1239" s="148">
        <v>0.56399999999999995</v>
      </c>
      <c r="BK1239" s="30">
        <v>53.14003984</v>
      </c>
      <c r="BL1239" s="30">
        <v>356.2</v>
      </c>
      <c r="BM1239" s="30">
        <v>91.043800354003906</v>
      </c>
      <c r="BN1239" s="148">
        <v>0.42799999999999999</v>
      </c>
      <c r="BO1239" s="30">
        <v>53.01555595</v>
      </c>
      <c r="BP1239" s="30">
        <v>306</v>
      </c>
      <c r="BQ1239" s="148">
        <v>3.2000000000000001E-2</v>
      </c>
      <c r="BR1239" s="148">
        <v>3.9E-2</v>
      </c>
      <c r="BS1239" s="148">
        <v>1.2999999999999999E-2</v>
      </c>
      <c r="BT1239" s="148">
        <v>0.871</v>
      </c>
      <c r="BU1239" s="148">
        <v>4.3999999999999997E-2</v>
      </c>
      <c r="BV1239" s="148">
        <v>1.0000000474974511E-3</v>
      </c>
      <c r="BW1239" s="148">
        <v>8.0000000000000002E-3</v>
      </c>
      <c r="BX1239" s="148">
        <v>0.17</v>
      </c>
      <c r="BY1239" s="148">
        <v>9.0999999999999998E-2</v>
      </c>
      <c r="BZ1239" s="1"/>
      <c r="CA1239" s="1">
        <v>12927.73046875</v>
      </c>
      <c r="CB1239" s="1">
        <v>13244.02</v>
      </c>
      <c r="CC1239" s="124" t="s">
        <v>4509</v>
      </c>
      <c r="CD1239" t="s">
        <v>4634</v>
      </c>
    </row>
    <row r="1240" spans="1:82" x14ac:dyDescent="0.3">
      <c r="A1240" s="1">
        <v>920894060</v>
      </c>
      <c r="B1240" s="124" t="s">
        <v>4509</v>
      </c>
      <c r="C1240" t="s">
        <v>429</v>
      </c>
      <c r="D1240" t="s">
        <v>1721</v>
      </c>
      <c r="E1240" s="30">
        <v>86.8345947265625</v>
      </c>
      <c r="F1240" s="30">
        <v>83.796836853027344</v>
      </c>
      <c r="G1240" s="30">
        <v>82.376754760742188</v>
      </c>
      <c r="H1240" s="30">
        <v>80.599174499511719</v>
      </c>
      <c r="I1240" s="1">
        <v>666</v>
      </c>
      <c r="J1240" s="1" t="s">
        <v>3981</v>
      </c>
      <c r="K1240" s="1">
        <v>6</v>
      </c>
      <c r="L1240" t="s">
        <v>3883</v>
      </c>
      <c r="M1240" t="s">
        <v>3915</v>
      </c>
      <c r="N1240" t="s">
        <v>3919</v>
      </c>
      <c r="O1240" t="s">
        <v>3922</v>
      </c>
      <c r="P1240" s="148">
        <v>0.60445684194564819</v>
      </c>
      <c r="Q1240" s="30">
        <v>50.720899869999997</v>
      </c>
      <c r="R1240" s="30">
        <v>372.98049926757813</v>
      </c>
      <c r="S1240" s="1">
        <v>515</v>
      </c>
      <c r="T1240" s="1">
        <v>196</v>
      </c>
      <c r="U1240" s="148">
        <v>0.38058251142501831</v>
      </c>
      <c r="V1240" s="148">
        <v>0.36764705181121832</v>
      </c>
      <c r="W1240" s="149">
        <v>49.452448590000003</v>
      </c>
      <c r="X1240" s="149">
        <v>306.61764526367188</v>
      </c>
      <c r="Y1240" s="1">
        <v>196</v>
      </c>
      <c r="Z1240" s="30">
        <v>90.962471008300781</v>
      </c>
      <c r="AA1240" s="148">
        <v>0.64700000000000002</v>
      </c>
      <c r="AB1240" s="30">
        <v>52</v>
      </c>
      <c r="AC1240" s="30">
        <v>387.6</v>
      </c>
      <c r="AD1240" s="30">
        <v>88.560760498046875</v>
      </c>
      <c r="AE1240" s="148">
        <v>0.4</v>
      </c>
      <c r="AF1240" s="30">
        <v>51.2</v>
      </c>
      <c r="AG1240" s="30">
        <v>326.2</v>
      </c>
      <c r="AH1240" s="30">
        <v>90.431083679199219</v>
      </c>
      <c r="AI1240" s="148">
        <v>0.63200000000000001</v>
      </c>
      <c r="AJ1240" s="30">
        <v>51.841210259999997</v>
      </c>
      <c r="AK1240" s="30">
        <v>380.1</v>
      </c>
      <c r="AL1240" s="30">
        <v>87.241981506347656</v>
      </c>
      <c r="AM1240" s="148">
        <v>0.40200000000000002</v>
      </c>
      <c r="AN1240" s="30">
        <v>50.76597417</v>
      </c>
      <c r="AO1240" s="30">
        <v>324.3</v>
      </c>
      <c r="AP1240" s="148">
        <v>0.53760445117950439</v>
      </c>
      <c r="AQ1240" s="30">
        <v>48.368328630000001</v>
      </c>
      <c r="AR1240" s="30">
        <v>339.5543212890625</v>
      </c>
      <c r="AS1240" s="30">
        <v>517</v>
      </c>
      <c r="AT1240" s="30">
        <v>197</v>
      </c>
      <c r="AU1240" s="148">
        <v>0.38058251142501831</v>
      </c>
      <c r="AV1240" s="30">
        <v>80.599174499511719</v>
      </c>
      <c r="AW1240" s="148">
        <v>0.31617647409439092</v>
      </c>
      <c r="AX1240" s="30">
        <v>47.469598820000002</v>
      </c>
      <c r="AY1240" s="30">
        <v>254.41175842285159</v>
      </c>
      <c r="AZ1240" s="30">
        <v>197</v>
      </c>
      <c r="BA1240" s="30">
        <v>85.928352355957031</v>
      </c>
      <c r="BB1240" s="148">
        <v>0.59399999999999997</v>
      </c>
      <c r="BC1240" s="30">
        <v>50.46</v>
      </c>
      <c r="BD1240" s="30">
        <v>359.2</v>
      </c>
      <c r="BE1240" s="30">
        <v>82.76409912109375</v>
      </c>
      <c r="BF1240" s="147">
        <v>0.26900000000000002</v>
      </c>
      <c r="BG1240" s="30">
        <v>48.88</v>
      </c>
      <c r="BH1240" s="30">
        <v>263.39999999999998</v>
      </c>
      <c r="BI1240" s="30">
        <v>88.443740844726563</v>
      </c>
      <c r="BJ1240" s="148">
        <v>0.60199999999999998</v>
      </c>
      <c r="BK1240" s="30">
        <v>51.709487979999999</v>
      </c>
      <c r="BL1240" s="30">
        <v>362.8</v>
      </c>
      <c r="BM1240" s="30">
        <v>84.035560607910156</v>
      </c>
      <c r="BN1240" s="148">
        <v>0.36699999999999999</v>
      </c>
      <c r="BO1240" s="30">
        <v>49.5228337</v>
      </c>
      <c r="BP1240" s="30">
        <v>287.60000000000002</v>
      </c>
      <c r="BQ1240" s="148">
        <v>7.8E-2</v>
      </c>
      <c r="BR1240" s="148">
        <v>4.3999999999999997E-2</v>
      </c>
      <c r="BS1240" s="148">
        <v>0.02</v>
      </c>
      <c r="BT1240" s="148">
        <v>0.80200000000000005</v>
      </c>
      <c r="BU1240" s="148">
        <v>5.6000000000000001E-2</v>
      </c>
      <c r="BV1240" s="148">
        <v>2.000000094994903E-3</v>
      </c>
      <c r="BW1240" s="148">
        <v>9.0000000000000011E-3</v>
      </c>
      <c r="BX1240" s="148">
        <v>0.14399999999999999</v>
      </c>
      <c r="BY1240" s="148">
        <v>0.161</v>
      </c>
      <c r="BZ1240" s="1"/>
      <c r="CA1240" s="1">
        <v>12212.2900390625</v>
      </c>
      <c r="CB1240" s="1">
        <v>12588.64</v>
      </c>
      <c r="CC1240" s="124" t="s">
        <v>4509</v>
      </c>
      <c r="CD1240" t="s">
        <v>4634</v>
      </c>
    </row>
    <row r="1241" spans="1:82" x14ac:dyDescent="0.3">
      <c r="A1241" s="1">
        <v>920894070</v>
      </c>
      <c r="B1241" s="124" t="s">
        <v>4509</v>
      </c>
      <c r="C1241" t="s">
        <v>429</v>
      </c>
      <c r="D1241" t="s">
        <v>1722</v>
      </c>
      <c r="E1241" s="30">
        <v>85.968528747558594</v>
      </c>
      <c r="F1241" s="30">
        <v>85.86956787109375</v>
      </c>
      <c r="G1241" s="30">
        <v>89.265190124511719</v>
      </c>
      <c r="H1241" s="30">
        <v>88.603057861328125</v>
      </c>
      <c r="I1241" s="1">
        <v>683</v>
      </c>
      <c r="J1241" s="1" t="s">
        <v>3981</v>
      </c>
      <c r="K1241" s="1">
        <v>6</v>
      </c>
      <c r="L1241" t="s">
        <v>3883</v>
      </c>
      <c r="M1241" t="s">
        <v>3915</v>
      </c>
      <c r="N1241" t="s">
        <v>3919</v>
      </c>
      <c r="O1241" t="s">
        <v>3922</v>
      </c>
      <c r="P1241" s="148">
        <v>0.61917805671691895</v>
      </c>
      <c r="Q1241" s="30">
        <v>50.360647899999996</v>
      </c>
      <c r="R1241" s="30">
        <v>373.69863891601563</v>
      </c>
      <c r="S1241" s="1">
        <v>494</v>
      </c>
      <c r="T1241" s="1">
        <v>158</v>
      </c>
      <c r="U1241" s="148">
        <v>0.31983804702758789</v>
      </c>
      <c r="V1241" s="148">
        <v>0.39370077848434448</v>
      </c>
      <c r="W1241" s="149">
        <v>50.31126922</v>
      </c>
      <c r="X1241" s="149">
        <v>315.74801635742188</v>
      </c>
      <c r="Y1241" s="1">
        <v>158</v>
      </c>
      <c r="Z1241" s="30">
        <v>89.452011108398438</v>
      </c>
      <c r="AA1241" s="148">
        <v>0.74199999999999999</v>
      </c>
      <c r="AB1241" s="30">
        <v>51.5</v>
      </c>
      <c r="AC1241" s="30">
        <v>409</v>
      </c>
      <c r="AD1241" s="30">
        <v>89.709388732910156</v>
      </c>
      <c r="AE1241" s="148">
        <v>0.626</v>
      </c>
      <c r="AF1241" s="30">
        <v>51.59</v>
      </c>
      <c r="AG1241" s="30">
        <v>374</v>
      </c>
      <c r="AH1241" s="30">
        <v>90.451919555664063</v>
      </c>
      <c r="AI1241" s="148">
        <v>0.74099999999999999</v>
      </c>
      <c r="AJ1241" s="30">
        <v>51.848112919999998</v>
      </c>
      <c r="AK1241" s="30">
        <v>404.2</v>
      </c>
      <c r="AL1241" s="30">
        <v>89.2266845703125</v>
      </c>
      <c r="AM1241" s="148">
        <v>0.56700000000000006</v>
      </c>
      <c r="AN1241" s="30">
        <v>51.44136503</v>
      </c>
      <c r="AO1241" s="30">
        <v>360.4</v>
      </c>
      <c r="AP1241" s="148">
        <v>0.555858314037323</v>
      </c>
      <c r="AQ1241" s="30">
        <v>52.677230420000001</v>
      </c>
      <c r="AR1241" s="30">
        <v>346.593994140625</v>
      </c>
      <c r="AS1241" s="30">
        <v>494</v>
      </c>
      <c r="AT1241" s="30">
        <v>158</v>
      </c>
      <c r="AU1241" s="148">
        <v>0.31983804702758789</v>
      </c>
      <c r="AV1241" s="30">
        <v>88.603057861328125</v>
      </c>
      <c r="AW1241" s="148">
        <v>0.37795275449752808</v>
      </c>
      <c r="AX1241" s="30">
        <v>52.056760689999997</v>
      </c>
      <c r="AY1241" s="30">
        <v>279.52755737304688</v>
      </c>
      <c r="AZ1241" s="30">
        <v>158</v>
      </c>
      <c r="BA1241" s="30">
        <v>89.598686218261719</v>
      </c>
      <c r="BB1241" s="148">
        <v>0.70499999999999996</v>
      </c>
      <c r="BC1241" s="30">
        <v>52.24</v>
      </c>
      <c r="BD1241" s="30">
        <v>400</v>
      </c>
      <c r="BE1241" s="30">
        <v>89.296524047851563</v>
      </c>
      <c r="BF1241" s="147">
        <v>0.48499999999999999</v>
      </c>
      <c r="BG1241" s="30">
        <v>52.1</v>
      </c>
      <c r="BH1241" s="30">
        <v>341.7</v>
      </c>
      <c r="BI1241" s="30">
        <v>87.791290283203125</v>
      </c>
      <c r="BJ1241" s="148">
        <v>0.63</v>
      </c>
      <c r="BK1241" s="30">
        <v>51.391662740000001</v>
      </c>
      <c r="BL1241" s="30">
        <v>377.8</v>
      </c>
      <c r="BM1241" s="30">
        <v>88.118118286132813</v>
      </c>
      <c r="BN1241" s="148">
        <v>0.41799999999999998</v>
      </c>
      <c r="BO1241" s="30">
        <v>51.557472709999999</v>
      </c>
      <c r="BP1241" s="30">
        <v>306.7</v>
      </c>
      <c r="BQ1241" s="148">
        <v>8.3000000000000004E-2</v>
      </c>
      <c r="BR1241" s="148">
        <v>5.6000000000000001E-2</v>
      </c>
      <c r="BS1241" s="148">
        <v>2.8000000000000001E-2</v>
      </c>
      <c r="BT1241" s="148">
        <v>0.76400000000000001</v>
      </c>
      <c r="BU1241" s="148">
        <v>6.7000000000000004E-2</v>
      </c>
      <c r="BV1241" s="148">
        <v>1.0000000474974511E-3</v>
      </c>
      <c r="BW1241" s="148">
        <v>2.8000000000000001E-2</v>
      </c>
      <c r="BX1241" s="148">
        <v>0.129</v>
      </c>
      <c r="BY1241" s="148">
        <v>0.17699999999999999</v>
      </c>
      <c r="BZ1241" s="1"/>
      <c r="CA1241" s="1">
        <v>11455.419921875</v>
      </c>
      <c r="CB1241" s="1">
        <v>11510.49</v>
      </c>
      <c r="CC1241" s="124" t="s">
        <v>4509</v>
      </c>
      <c r="CD1241" t="s">
        <v>4634</v>
      </c>
    </row>
    <row r="1242" spans="1:82" x14ac:dyDescent="0.3">
      <c r="A1242" s="1">
        <v>920894080</v>
      </c>
      <c r="B1242" s="124" t="s">
        <v>4509</v>
      </c>
      <c r="C1242" t="s">
        <v>429</v>
      </c>
      <c r="D1242" t="s">
        <v>1177</v>
      </c>
      <c r="E1242" s="30">
        <v>83.962913513183594</v>
      </c>
      <c r="F1242" s="30">
        <v>82.792694091796875</v>
      </c>
      <c r="G1242" s="30">
        <v>79.950698852539063</v>
      </c>
      <c r="H1242" s="30">
        <v>78.704658508300781</v>
      </c>
      <c r="I1242" s="1">
        <v>825</v>
      </c>
      <c r="J1242" s="1" t="s">
        <v>3981</v>
      </c>
      <c r="K1242" s="1">
        <v>6</v>
      </c>
      <c r="L1242" t="s">
        <v>3883</v>
      </c>
      <c r="M1242" t="s">
        <v>3915</v>
      </c>
      <c r="N1242" t="s">
        <v>3919</v>
      </c>
      <c r="O1242" t="s">
        <v>3922</v>
      </c>
      <c r="P1242" s="148">
        <v>0.49650350213050842</v>
      </c>
      <c r="Q1242" s="30">
        <v>49.526387730000003</v>
      </c>
      <c r="R1242" s="30">
        <v>348.25173950195313</v>
      </c>
      <c r="S1242" s="1">
        <v>573</v>
      </c>
      <c r="T1242" s="1">
        <v>220</v>
      </c>
      <c r="U1242" s="148">
        <v>0.38394415378570562</v>
      </c>
      <c r="V1242" s="148">
        <v>0.29936304688453669</v>
      </c>
      <c r="W1242" s="149">
        <v>49.036390730000001</v>
      </c>
      <c r="X1242" s="149">
        <v>296.1783447265625</v>
      </c>
      <c r="Y1242" s="1">
        <v>220</v>
      </c>
      <c r="Z1242" s="30">
        <v>83.108085632324219</v>
      </c>
      <c r="AA1242" s="148">
        <v>0.53299999999999992</v>
      </c>
      <c r="AB1242" s="30">
        <v>49.4</v>
      </c>
      <c r="AC1242" s="30">
        <v>353.3</v>
      </c>
      <c r="AD1242" s="30">
        <v>83.17108154296875</v>
      </c>
      <c r="AE1242" s="148">
        <v>0.33900000000000002</v>
      </c>
      <c r="AF1242" s="30">
        <v>49.37</v>
      </c>
      <c r="AG1242" s="30">
        <v>301.10000000000002</v>
      </c>
      <c r="AH1242" s="30">
        <v>83.505989074707031</v>
      </c>
      <c r="AI1242" s="148">
        <v>0.53600000000000003</v>
      </c>
      <c r="AJ1242" s="30">
        <v>49.54752482</v>
      </c>
      <c r="AK1242" s="30">
        <v>355.7</v>
      </c>
      <c r="AL1242" s="30">
        <v>83.024009704589844</v>
      </c>
      <c r="AM1242" s="148">
        <v>0.39100000000000001</v>
      </c>
      <c r="AN1242" s="30">
        <v>49.330605319999997</v>
      </c>
      <c r="AO1242" s="30">
        <v>316.8</v>
      </c>
      <c r="AP1242" s="148">
        <v>0.36065572500228882</v>
      </c>
      <c r="AQ1242" s="30">
        <v>46.850768360000004</v>
      </c>
      <c r="AR1242" s="30">
        <v>290.86651611328131</v>
      </c>
      <c r="AS1242" s="30">
        <v>572</v>
      </c>
      <c r="AT1242" s="30">
        <v>219</v>
      </c>
      <c r="AU1242" s="148">
        <v>0.38394415378570562</v>
      </c>
      <c r="AV1242" s="30">
        <v>78.704658508300781</v>
      </c>
      <c r="AW1242" s="148">
        <v>0.2179487198591232</v>
      </c>
      <c r="AX1242" s="30">
        <v>46.38382017</v>
      </c>
      <c r="AY1242" s="30">
        <v>225.6410217285156</v>
      </c>
      <c r="AZ1242" s="30">
        <v>219</v>
      </c>
      <c r="BA1242" s="30">
        <v>79.742408752441406</v>
      </c>
      <c r="BB1242" s="148">
        <v>0.35799999999999998</v>
      </c>
      <c r="BC1242" s="30">
        <v>47.46</v>
      </c>
      <c r="BD1242" s="30">
        <v>293.2</v>
      </c>
      <c r="BE1242" s="30">
        <v>78.645828247070313</v>
      </c>
      <c r="BF1242" s="147">
        <v>0.182</v>
      </c>
      <c r="BG1242" s="30">
        <v>46.85</v>
      </c>
      <c r="BH1242" s="30">
        <v>230.9</v>
      </c>
      <c r="BI1242" s="30">
        <v>81.179611206054688</v>
      </c>
      <c r="BJ1242" s="148">
        <v>0.44600000000000001</v>
      </c>
      <c r="BK1242" s="30">
        <v>48.170965520000003</v>
      </c>
      <c r="BL1242" s="30">
        <v>317.7</v>
      </c>
      <c r="BM1242" s="30">
        <v>78.195396423339844</v>
      </c>
      <c r="BN1242" s="148">
        <v>0.29799999999999999</v>
      </c>
      <c r="BO1242" s="30">
        <v>46.612249140000003</v>
      </c>
      <c r="BP1242" s="30">
        <v>267.10000000000002</v>
      </c>
      <c r="BQ1242" s="148">
        <v>5.7000000000000002E-2</v>
      </c>
      <c r="BR1242" s="148">
        <v>7.9000000000000001E-2</v>
      </c>
      <c r="BS1242" s="148">
        <v>4.4999999999999998E-2</v>
      </c>
      <c r="BT1242" s="148">
        <v>0.75800000000000001</v>
      </c>
      <c r="BU1242" s="148">
        <v>6.0999999999999999E-2</v>
      </c>
      <c r="BV1242" s="148">
        <v>1.0000000474974511E-3</v>
      </c>
      <c r="BW1242" s="148">
        <v>5.8000000000000003E-2</v>
      </c>
      <c r="BX1242" s="148">
        <v>0.158</v>
      </c>
      <c r="BY1242" s="148">
        <v>0.17499999999999999</v>
      </c>
      <c r="BZ1242" s="1"/>
      <c r="CA1242" s="1">
        <v>10703.2900390625</v>
      </c>
      <c r="CB1242" s="1">
        <v>10990.76</v>
      </c>
      <c r="CC1242" s="124" t="s">
        <v>4509</v>
      </c>
      <c r="CD1242" t="s">
        <v>4634</v>
      </c>
    </row>
    <row r="1243" spans="1:82" x14ac:dyDescent="0.3">
      <c r="A1243" s="1">
        <v>920894090</v>
      </c>
      <c r="B1243" s="124" t="s">
        <v>4509</v>
      </c>
      <c r="C1243" t="s">
        <v>429</v>
      </c>
      <c r="D1243" t="s">
        <v>1723</v>
      </c>
      <c r="E1243" s="30">
        <v>82.769020080566406</v>
      </c>
      <c r="F1243" s="30">
        <v>78.920570373535156</v>
      </c>
      <c r="G1243" s="30">
        <v>85.95892333984375</v>
      </c>
      <c r="H1243" s="30">
        <v>81.141563415527344</v>
      </c>
      <c r="I1243" s="1">
        <v>645</v>
      </c>
      <c r="J1243" s="1" t="s">
        <v>3981</v>
      </c>
      <c r="K1243" s="1">
        <v>6</v>
      </c>
      <c r="L1243" t="s">
        <v>3883</v>
      </c>
      <c r="M1243" t="s">
        <v>3915</v>
      </c>
      <c r="N1243" t="s">
        <v>3919</v>
      </c>
      <c r="O1243" t="s">
        <v>3922</v>
      </c>
      <c r="P1243" s="148">
        <v>0.49582171440124512</v>
      </c>
      <c r="Q1243" s="30">
        <v>49.02977155</v>
      </c>
      <c r="R1243" s="30">
        <v>340.66851806640631</v>
      </c>
      <c r="S1243" s="1">
        <v>568</v>
      </c>
      <c r="T1243" s="1">
        <v>189</v>
      </c>
      <c r="U1243" s="148">
        <v>0.3327464759349823</v>
      </c>
      <c r="V1243" s="148">
        <v>0.29600000381469732</v>
      </c>
      <c r="W1243" s="149">
        <v>47.432005670000002</v>
      </c>
      <c r="X1243" s="149">
        <v>282.39999389648438</v>
      </c>
      <c r="Y1243" s="1">
        <v>189</v>
      </c>
      <c r="Z1243" s="30">
        <v>81.89971923828125</v>
      </c>
      <c r="AA1243" s="148">
        <v>0.52600000000000002</v>
      </c>
      <c r="AB1243" s="30">
        <v>49</v>
      </c>
      <c r="AC1243" s="30">
        <v>348.5</v>
      </c>
      <c r="AD1243" s="30">
        <v>77.751937866210938</v>
      </c>
      <c r="AE1243" s="148">
        <v>0.307</v>
      </c>
      <c r="AF1243" s="30">
        <v>47.53</v>
      </c>
      <c r="AG1243" s="30">
        <v>285.7</v>
      </c>
      <c r="AH1243" s="30"/>
      <c r="AI1243" s="148">
        <v>0.57799999999999996</v>
      </c>
      <c r="AJ1243" s="30"/>
      <c r="AK1243" s="30">
        <v>362.3</v>
      </c>
      <c r="AL1243" s="30"/>
      <c r="AM1243" s="148">
        <v>0.38900000000000001</v>
      </c>
      <c r="AN1243" s="30"/>
      <c r="AO1243" s="30">
        <v>305.60000000000002</v>
      </c>
      <c r="AP1243" s="148">
        <v>0.43175488710403442</v>
      </c>
      <c r="AQ1243" s="30">
        <v>50.609070299999999</v>
      </c>
      <c r="AR1243" s="30">
        <v>303.62115478515631</v>
      </c>
      <c r="AS1243" s="30">
        <v>567</v>
      </c>
      <c r="AT1243" s="30">
        <v>188</v>
      </c>
      <c r="AU1243" s="148">
        <v>0.3327464759349823</v>
      </c>
      <c r="AV1243" s="30">
        <v>81.141563415527344</v>
      </c>
      <c r="AW1243" s="148">
        <v>0.21600000560283661</v>
      </c>
      <c r="AX1243" s="30">
        <v>47.780451579999998</v>
      </c>
      <c r="AY1243" s="30">
        <v>233.6000061035156</v>
      </c>
      <c r="AZ1243" s="30">
        <v>188</v>
      </c>
      <c r="BA1243" s="30">
        <v>84.258148193359375</v>
      </c>
      <c r="BB1243" s="148">
        <v>0.48299999999999998</v>
      </c>
      <c r="BC1243" s="30">
        <v>49.65</v>
      </c>
      <c r="BD1243" s="30">
        <v>325.39999999999998</v>
      </c>
      <c r="BE1243" s="30">
        <v>82.277214050292969</v>
      </c>
      <c r="BF1243" s="147">
        <v>0.27100000000000002</v>
      </c>
      <c r="BG1243" s="30">
        <v>48.64</v>
      </c>
      <c r="BH1243" s="30">
        <v>252.9</v>
      </c>
      <c r="BI1243" s="30"/>
      <c r="BJ1243" s="148">
        <v>0.51600000000000001</v>
      </c>
      <c r="BK1243" s="30"/>
      <c r="BL1243" s="30">
        <v>335</v>
      </c>
      <c r="BM1243" s="30"/>
      <c r="BN1243" s="148">
        <v>0.32700000000000001</v>
      </c>
      <c r="BO1243" s="30"/>
      <c r="BP1243" s="30">
        <v>274.7</v>
      </c>
      <c r="BQ1243" s="148">
        <v>5.3999999999999999E-2</v>
      </c>
      <c r="BR1243" s="148">
        <v>7.1000000000000008E-2</v>
      </c>
      <c r="BS1243" s="148">
        <v>8.0000000000000002E-3</v>
      </c>
      <c r="BT1243" s="148">
        <v>0.80200000000000005</v>
      </c>
      <c r="BU1243" s="148">
        <v>6.5000000000000002E-2</v>
      </c>
      <c r="BV1243" s="148">
        <v>0</v>
      </c>
      <c r="BW1243" s="148">
        <v>2.3E-2</v>
      </c>
      <c r="BX1243" s="148">
        <v>0.13300000000000001</v>
      </c>
      <c r="BY1243" s="148">
        <v>0.155</v>
      </c>
      <c r="BZ1243" s="1"/>
      <c r="CA1243" s="1">
        <v>12493</v>
      </c>
      <c r="CB1243" s="1">
        <v>12927.13</v>
      </c>
      <c r="CC1243" s="124" t="s">
        <v>4509</v>
      </c>
      <c r="CD1243" t="s">
        <v>4634</v>
      </c>
    </row>
    <row r="1244" spans="1:82" x14ac:dyDescent="0.3">
      <c r="A1244" s="1">
        <v>920894095</v>
      </c>
      <c r="B1244" s="124" t="s">
        <v>4509</v>
      </c>
      <c r="C1244" t="s">
        <v>429</v>
      </c>
      <c r="D1244" t="s">
        <v>1724</v>
      </c>
      <c r="E1244" s="30">
        <v>80.436172485351563</v>
      </c>
      <c r="F1244" s="30">
        <v>79.598480224609375</v>
      </c>
      <c r="G1244" s="30">
        <v>83.714759826660156</v>
      </c>
      <c r="H1244" s="30">
        <v>81.583709716796875</v>
      </c>
      <c r="I1244" s="1">
        <v>854</v>
      </c>
      <c r="J1244" s="1" t="s">
        <v>3981</v>
      </c>
      <c r="K1244" s="1">
        <v>6</v>
      </c>
      <c r="L1244" t="s">
        <v>3883</v>
      </c>
      <c r="M1244" t="s">
        <v>3915</v>
      </c>
      <c r="N1244" t="s">
        <v>3919</v>
      </c>
      <c r="O1244" t="s">
        <v>3922</v>
      </c>
      <c r="P1244" s="148">
        <v>0.47216036915779108</v>
      </c>
      <c r="Q1244" s="30">
        <v>48.059393559999997</v>
      </c>
      <c r="R1244" s="30">
        <v>340.75723266601563</v>
      </c>
      <c r="S1244" s="1">
        <v>546</v>
      </c>
      <c r="T1244" s="1">
        <v>142</v>
      </c>
      <c r="U1244" s="148">
        <v>0.26007327437400818</v>
      </c>
      <c r="V1244" s="148">
        <v>0.27659574151039118</v>
      </c>
      <c r="W1244" s="149">
        <v>47.712890610000002</v>
      </c>
      <c r="X1244" s="149">
        <v>279.7872314453125</v>
      </c>
      <c r="Y1244" s="1">
        <v>142</v>
      </c>
      <c r="Z1244" s="30">
        <v>83.108085632324219</v>
      </c>
      <c r="AA1244" s="148">
        <v>0.54799999999999993</v>
      </c>
      <c r="AB1244" s="30">
        <v>49.4</v>
      </c>
      <c r="AC1244" s="30">
        <v>360.9</v>
      </c>
      <c r="AD1244" s="30">
        <v>82.4642333984375</v>
      </c>
      <c r="AE1244" s="148">
        <v>0.33300000000000002</v>
      </c>
      <c r="AF1244" s="30">
        <v>49.13</v>
      </c>
      <c r="AG1244" s="30">
        <v>302.60000000000002</v>
      </c>
      <c r="AH1244" s="30"/>
      <c r="AI1244" s="148">
        <v>0.59799999999999998</v>
      </c>
      <c r="AJ1244" s="30"/>
      <c r="AK1244" s="30">
        <v>368.9</v>
      </c>
      <c r="AL1244" s="30"/>
      <c r="AM1244" s="148">
        <v>0.42099999999999999</v>
      </c>
      <c r="AN1244" s="30"/>
      <c r="AO1244" s="30">
        <v>317.5</v>
      </c>
      <c r="AP1244" s="148">
        <v>0.37193763256072998</v>
      </c>
      <c r="AQ1244" s="30">
        <v>49.205289409999999</v>
      </c>
      <c r="AR1244" s="30">
        <v>306.90423583984381</v>
      </c>
      <c r="AS1244" s="30">
        <v>546</v>
      </c>
      <c r="AT1244" s="30">
        <v>142</v>
      </c>
      <c r="AU1244" s="148">
        <v>0.26007327437400818</v>
      </c>
      <c r="AV1244" s="30">
        <v>81.583709716796875</v>
      </c>
      <c r="AW1244" s="148">
        <v>0.2021276652812958</v>
      </c>
      <c r="AX1244" s="30">
        <v>48.033854570000003</v>
      </c>
      <c r="AY1244" s="30">
        <v>237.2340393066406</v>
      </c>
      <c r="AZ1244" s="30">
        <v>142</v>
      </c>
      <c r="BA1244" s="30">
        <v>84.175666809082031</v>
      </c>
      <c r="BB1244" s="148">
        <v>0.55500000000000005</v>
      </c>
      <c r="BC1244" s="30">
        <v>49.61</v>
      </c>
      <c r="BD1244" s="30">
        <v>343.6</v>
      </c>
      <c r="BE1244" s="30">
        <v>82.135200500488281</v>
      </c>
      <c r="BF1244" s="147">
        <v>0.34200000000000003</v>
      </c>
      <c r="BG1244" s="30">
        <v>48.57</v>
      </c>
      <c r="BH1244" s="30">
        <v>265.8</v>
      </c>
      <c r="BI1244" s="30"/>
      <c r="BJ1244" s="148">
        <v>0.48799999999999999</v>
      </c>
      <c r="BK1244" s="30"/>
      <c r="BL1244" s="30">
        <v>332.4</v>
      </c>
      <c r="BM1244" s="30"/>
      <c r="BN1244" s="148">
        <v>0.28000000000000003</v>
      </c>
      <c r="BO1244" s="30"/>
      <c r="BP1244" s="30">
        <v>265.60000000000002</v>
      </c>
      <c r="BQ1244" s="148">
        <v>2.5000000000000001E-2</v>
      </c>
      <c r="BR1244" s="148">
        <v>4.5999999999999999E-2</v>
      </c>
      <c r="BS1244" s="148">
        <v>6.0000000000000001E-3</v>
      </c>
      <c r="BT1244" s="148">
        <v>0.88900000000000001</v>
      </c>
      <c r="BU1244" s="148">
        <v>3.4000000000000002E-2</v>
      </c>
      <c r="BV1244" s="148">
        <v>1.0000000474974511E-3</v>
      </c>
      <c r="BW1244" s="148"/>
      <c r="BX1244" s="148">
        <v>0.114</v>
      </c>
      <c r="BY1244" s="148">
        <v>8.2000000000000003E-2</v>
      </c>
      <c r="BZ1244" s="1"/>
      <c r="CA1244" s="1">
        <v>10036.169921875</v>
      </c>
      <c r="CB1244" s="1">
        <v>10191.36</v>
      </c>
      <c r="CC1244" s="124" t="s">
        <v>4509</v>
      </c>
      <c r="CD1244" t="s">
        <v>4634</v>
      </c>
    </row>
    <row r="1245" spans="1:82" x14ac:dyDescent="0.3">
      <c r="A1245" s="1">
        <v>920894100</v>
      </c>
      <c r="B1245" s="124" t="s">
        <v>4509</v>
      </c>
      <c r="C1245" t="s">
        <v>429</v>
      </c>
      <c r="D1245" t="s">
        <v>1725</v>
      </c>
      <c r="E1245" s="30">
        <v>83.846046447753906</v>
      </c>
      <c r="F1245" s="30">
        <v>81.057334899902344</v>
      </c>
      <c r="G1245" s="30">
        <v>82.377700805664063</v>
      </c>
      <c r="H1245" s="30">
        <v>79.63177490234375</v>
      </c>
      <c r="I1245" s="1">
        <v>662</v>
      </c>
      <c r="J1245" s="1" t="s">
        <v>3981</v>
      </c>
      <c r="K1245" s="1">
        <v>6</v>
      </c>
      <c r="L1245" t="s">
        <v>3883</v>
      </c>
      <c r="M1245" t="s">
        <v>3915</v>
      </c>
      <c r="N1245" t="s">
        <v>3919</v>
      </c>
      <c r="O1245" t="s">
        <v>3922</v>
      </c>
      <c r="P1245" s="148">
        <v>0.42048516869544977</v>
      </c>
      <c r="Q1245" s="30">
        <v>49.477775989999998</v>
      </c>
      <c r="R1245" s="30">
        <v>336.11859130859381</v>
      </c>
      <c r="S1245" s="1">
        <v>466</v>
      </c>
      <c r="T1245" s="1">
        <v>165</v>
      </c>
      <c r="U1245" s="148">
        <v>0.35407724976539612</v>
      </c>
      <c r="V1245" s="148">
        <v>0.15151515603065491</v>
      </c>
      <c r="W1245" s="149">
        <v>48.317357039999997</v>
      </c>
      <c r="X1245" s="149">
        <v>268.93939208984381</v>
      </c>
      <c r="Y1245" s="1">
        <v>165</v>
      </c>
      <c r="Z1245" s="30">
        <v>86.129005432128906</v>
      </c>
      <c r="AA1245" s="148">
        <v>0.59499999999999997</v>
      </c>
      <c r="AB1245" s="30">
        <v>50.4</v>
      </c>
      <c r="AC1245" s="30">
        <v>368.9</v>
      </c>
      <c r="AD1245" s="30">
        <v>81.403968811035156</v>
      </c>
      <c r="AE1245" s="148">
        <v>0.36899999999999999</v>
      </c>
      <c r="AF1245" s="30">
        <v>48.77</v>
      </c>
      <c r="AG1245" s="30">
        <v>314.8</v>
      </c>
      <c r="AH1245" s="30">
        <v>84.875518798828125</v>
      </c>
      <c r="AI1245" s="148">
        <v>0.59399999999999997</v>
      </c>
      <c r="AJ1245" s="30">
        <v>50.001130259999996</v>
      </c>
      <c r="AK1245" s="30">
        <v>364.8</v>
      </c>
      <c r="AL1245" s="30">
        <v>82.542823791503906</v>
      </c>
      <c r="AM1245" s="148">
        <v>0.41499999999999998</v>
      </c>
      <c r="AN1245" s="30">
        <v>49.166857460000003</v>
      </c>
      <c r="AO1245" s="30">
        <v>319.7</v>
      </c>
      <c r="AP1245" s="148">
        <v>0.39622640609741211</v>
      </c>
      <c r="AQ1245" s="30">
        <v>48.36892332</v>
      </c>
      <c r="AR1245" s="30">
        <v>303.5040283203125</v>
      </c>
      <c r="AS1245" s="30">
        <v>465</v>
      </c>
      <c r="AT1245" s="30">
        <v>165</v>
      </c>
      <c r="AU1245" s="148">
        <v>0.35407724976539612</v>
      </c>
      <c r="AV1245" s="30">
        <v>79.63177490234375</v>
      </c>
      <c r="AW1245" s="148">
        <v>0.14393939077854159</v>
      </c>
      <c r="AX1245" s="30">
        <v>46.915169910000003</v>
      </c>
      <c r="AY1245" s="30">
        <v>209.0909118652344</v>
      </c>
      <c r="AZ1245" s="30">
        <v>165</v>
      </c>
      <c r="BA1245" s="30">
        <v>82.773521423339844</v>
      </c>
      <c r="BB1245" s="148">
        <v>0.51600000000000001</v>
      </c>
      <c r="BC1245" s="30">
        <v>48.93</v>
      </c>
      <c r="BD1245" s="30">
        <v>339.2</v>
      </c>
      <c r="BE1245" s="30">
        <v>80.43109130859375</v>
      </c>
      <c r="BF1245" s="147">
        <v>0.23</v>
      </c>
      <c r="BG1245" s="30">
        <v>47.73</v>
      </c>
      <c r="BH1245" s="30">
        <v>256.60000000000002</v>
      </c>
      <c r="BI1245" s="30">
        <v>83.530891418457031</v>
      </c>
      <c r="BJ1245" s="148">
        <v>0.44600000000000001</v>
      </c>
      <c r="BK1245" s="30">
        <v>49.316328130000002</v>
      </c>
      <c r="BL1245" s="30">
        <v>318.60000000000002</v>
      </c>
      <c r="BM1245" s="30">
        <v>83.228111267089844</v>
      </c>
      <c r="BN1245" s="148">
        <v>0.218</v>
      </c>
      <c r="BO1245" s="30">
        <v>49.120423789999997</v>
      </c>
      <c r="BP1245" s="30">
        <v>256.5</v>
      </c>
      <c r="BQ1245" s="148">
        <v>0.106</v>
      </c>
      <c r="BR1245" s="148">
        <v>2.5999999999999999E-2</v>
      </c>
      <c r="BS1245" s="148">
        <v>8.0000000000000002E-3</v>
      </c>
      <c r="BT1245" s="148">
        <v>0.80700000000000005</v>
      </c>
      <c r="BU1245" s="148">
        <v>5.3999999999999999E-2</v>
      </c>
      <c r="BV1245" s="148">
        <v>0</v>
      </c>
      <c r="BW1245" s="148">
        <v>1.2E-2</v>
      </c>
      <c r="BX1245" s="148">
        <v>0.14099999999999999</v>
      </c>
      <c r="BY1245" s="148">
        <v>0.184</v>
      </c>
      <c r="BZ1245" s="1"/>
      <c r="CA1245" s="1">
        <v>10944.759765625</v>
      </c>
      <c r="CB1245" s="1">
        <v>11397.34</v>
      </c>
      <c r="CC1245" s="124" t="s">
        <v>4509</v>
      </c>
      <c r="CD1245" t="s">
        <v>4634</v>
      </c>
    </row>
    <row r="1246" spans="1:82" x14ac:dyDescent="0.3">
      <c r="A1246" s="1">
        <v>920894110</v>
      </c>
      <c r="B1246" s="124" t="s">
        <v>4509</v>
      </c>
      <c r="C1246" t="s">
        <v>429</v>
      </c>
      <c r="D1246" t="s">
        <v>1726</v>
      </c>
      <c r="E1246" s="30">
        <v>84.314117431640625</v>
      </c>
      <c r="F1246" s="30">
        <v>82.894325256347656</v>
      </c>
      <c r="G1246" s="30">
        <v>83.578575134277344</v>
      </c>
      <c r="H1246" s="30">
        <v>81.214027404785156</v>
      </c>
      <c r="I1246" s="1">
        <v>759</v>
      </c>
      <c r="J1246" s="1" t="s">
        <v>3981</v>
      </c>
      <c r="K1246" s="1">
        <v>6</v>
      </c>
      <c r="L1246" t="s">
        <v>3883</v>
      </c>
      <c r="M1246" t="s">
        <v>3915</v>
      </c>
      <c r="N1246" t="s">
        <v>3919</v>
      </c>
      <c r="O1246" t="s">
        <v>3922</v>
      </c>
      <c r="P1246" s="148">
        <v>0.62094765901565552</v>
      </c>
      <c r="Q1246" s="30">
        <v>49.672475159999998</v>
      </c>
      <c r="R1246" s="30">
        <v>375.81048583984381</v>
      </c>
      <c r="S1246" s="1">
        <v>473</v>
      </c>
      <c r="T1246" s="1">
        <v>140</v>
      </c>
      <c r="U1246" s="148">
        <v>0.29598307609558111</v>
      </c>
      <c r="V1246" s="148">
        <v>0.35849055647850042</v>
      </c>
      <c r="W1246" s="149">
        <v>49.078500099999999</v>
      </c>
      <c r="X1246" s="149">
        <v>313.20755004882813</v>
      </c>
      <c r="Y1246" s="1">
        <v>140</v>
      </c>
      <c r="Z1246" s="30">
        <v>87.337371826171875</v>
      </c>
      <c r="AA1246" s="148">
        <v>0.60199999999999998</v>
      </c>
      <c r="AB1246" s="30">
        <v>50.8</v>
      </c>
      <c r="AC1246" s="30">
        <v>375.1</v>
      </c>
      <c r="AD1246" s="30">
        <v>85.379966735839844</v>
      </c>
      <c r="AE1246" s="148">
        <v>0.36599999999999999</v>
      </c>
      <c r="AF1246" s="30">
        <v>50.12</v>
      </c>
      <c r="AG1246" s="30">
        <v>318.8</v>
      </c>
      <c r="AH1246" s="30">
        <v>84.243194580078125</v>
      </c>
      <c r="AI1246" s="148">
        <v>0.65700000000000003</v>
      </c>
      <c r="AJ1246" s="30">
        <v>49.791696690000002</v>
      </c>
      <c r="AK1246" s="30">
        <v>381.1</v>
      </c>
      <c r="AL1246" s="30">
        <v>85.144760131835938</v>
      </c>
      <c r="AM1246" s="148">
        <v>0.53600000000000003</v>
      </c>
      <c r="AN1246" s="30">
        <v>50.052293489999997</v>
      </c>
      <c r="AO1246" s="30">
        <v>341.2</v>
      </c>
      <c r="AP1246" s="148">
        <v>0.52369076013565063</v>
      </c>
      <c r="AQ1246" s="30">
        <v>49.120098519999999</v>
      </c>
      <c r="AR1246" s="30">
        <v>341.14712524414063</v>
      </c>
      <c r="AS1246" s="30">
        <v>473</v>
      </c>
      <c r="AT1246" s="30">
        <v>141</v>
      </c>
      <c r="AU1246" s="148">
        <v>0.29598307609558111</v>
      </c>
      <c r="AV1246" s="30">
        <v>81.214027404785156</v>
      </c>
      <c r="AW1246" s="148">
        <v>0.2358490526676178</v>
      </c>
      <c r="AX1246" s="30">
        <v>47.821981479999998</v>
      </c>
      <c r="AY1246" s="30">
        <v>240.5660400390625</v>
      </c>
      <c r="AZ1246" s="30">
        <v>141</v>
      </c>
      <c r="BA1246" s="30">
        <v>85.206657409667969</v>
      </c>
      <c r="BB1246" s="148">
        <v>0.56899999999999995</v>
      </c>
      <c r="BC1246" s="30">
        <v>50.11</v>
      </c>
      <c r="BD1246" s="30">
        <v>358.1</v>
      </c>
      <c r="BE1246" s="30">
        <v>82.76409912109375</v>
      </c>
      <c r="BF1246" s="147">
        <v>0.35399999999999998</v>
      </c>
      <c r="BG1246" s="30">
        <v>48.88</v>
      </c>
      <c r="BH1246" s="30">
        <v>284.10000000000002</v>
      </c>
      <c r="BI1246" s="30">
        <v>82.766822814941406</v>
      </c>
      <c r="BJ1246" s="148">
        <v>0.58799999999999997</v>
      </c>
      <c r="BK1246" s="30">
        <v>48.944133229999998</v>
      </c>
      <c r="BL1246" s="30">
        <v>362.8</v>
      </c>
      <c r="BM1246" s="30">
        <v>82.526222229003906</v>
      </c>
      <c r="BN1246" s="148">
        <v>0.44400000000000001</v>
      </c>
      <c r="BO1246" s="30">
        <v>48.770620979999997</v>
      </c>
      <c r="BP1246" s="30">
        <v>317</v>
      </c>
      <c r="BQ1246" s="148">
        <v>0.03</v>
      </c>
      <c r="BR1246" s="148">
        <v>5.0999999999999997E-2</v>
      </c>
      <c r="BS1246" s="148">
        <v>3.6999999999999998E-2</v>
      </c>
      <c r="BT1246" s="148">
        <v>0.84799999999999998</v>
      </c>
      <c r="BU1246" s="148">
        <v>3.3000000000000002E-2</v>
      </c>
      <c r="BV1246" s="148">
        <v>0</v>
      </c>
      <c r="BW1246" s="148">
        <v>3.3000000000000002E-2</v>
      </c>
      <c r="BX1246" s="148">
        <v>0.11700000000000001</v>
      </c>
      <c r="BY1246" s="148">
        <v>9.4E-2</v>
      </c>
      <c r="BZ1246" s="1"/>
      <c r="CA1246" s="1">
        <v>11212</v>
      </c>
      <c r="CB1246" s="1">
        <v>11388.6</v>
      </c>
      <c r="CC1246" s="124" t="s">
        <v>4509</v>
      </c>
      <c r="CD1246" t="s">
        <v>4634</v>
      </c>
    </row>
    <row r="1247" spans="1:82" x14ac:dyDescent="0.3">
      <c r="A1247" s="1">
        <v>920894120</v>
      </c>
      <c r="B1247" s="124" t="s">
        <v>4509</v>
      </c>
      <c r="C1247" t="s">
        <v>429</v>
      </c>
      <c r="D1247" t="s">
        <v>1727</v>
      </c>
      <c r="E1247" s="30">
        <v>86.288894653320313</v>
      </c>
      <c r="F1247" s="30">
        <v>88.902420043945313</v>
      </c>
      <c r="G1247" s="30">
        <v>85.068534851074219</v>
      </c>
      <c r="H1247" s="30">
        <v>81.116104125976563</v>
      </c>
      <c r="I1247" s="1">
        <v>722</v>
      </c>
      <c r="J1247" s="1" t="s">
        <v>3981</v>
      </c>
      <c r="K1247" s="1">
        <v>6</v>
      </c>
      <c r="L1247" t="s">
        <v>3883</v>
      </c>
      <c r="M1247" t="s">
        <v>3915</v>
      </c>
      <c r="N1247" t="s">
        <v>3919</v>
      </c>
      <c r="O1247" t="s">
        <v>3922</v>
      </c>
      <c r="P1247" s="148">
        <v>0.56084656715393066</v>
      </c>
      <c r="Q1247" s="30">
        <v>50.493910569999997</v>
      </c>
      <c r="R1247" s="30">
        <v>356.61376953125</v>
      </c>
      <c r="S1247" s="1">
        <v>503</v>
      </c>
      <c r="T1247" s="1">
        <v>167</v>
      </c>
      <c r="U1247" s="148">
        <v>0.33200794458389282</v>
      </c>
      <c r="V1247" s="148">
        <v>0.43999999761581421</v>
      </c>
      <c r="W1247" s="149">
        <v>51.567907009999999</v>
      </c>
      <c r="X1247" s="149">
        <v>307.20001220703131</v>
      </c>
      <c r="Y1247" s="1">
        <v>167</v>
      </c>
      <c r="Z1247" s="30">
        <v>88.847831726074219</v>
      </c>
      <c r="AA1247" s="148">
        <v>0.629</v>
      </c>
      <c r="AB1247" s="30">
        <v>51.3</v>
      </c>
      <c r="AC1247" s="30">
        <v>378.9</v>
      </c>
      <c r="AD1247" s="30">
        <v>88.678573608398438</v>
      </c>
      <c r="AE1247" s="148">
        <v>0.45300000000000001</v>
      </c>
      <c r="AF1247" s="30">
        <v>51.24</v>
      </c>
      <c r="AG1247" s="30">
        <v>326.3</v>
      </c>
      <c r="AH1247" s="30">
        <v>90.744819641113281</v>
      </c>
      <c r="AI1247" s="148">
        <v>0.64500000000000002</v>
      </c>
      <c r="AJ1247" s="30">
        <v>51.945124380000003</v>
      </c>
      <c r="AK1247" s="30">
        <v>383.6</v>
      </c>
      <c r="AL1247" s="30">
        <v>88.248153686523438</v>
      </c>
      <c r="AM1247" s="148">
        <v>0.42099999999999999</v>
      </c>
      <c r="AN1247" s="30">
        <v>51.108373139999998</v>
      </c>
      <c r="AO1247" s="30">
        <v>319.8</v>
      </c>
      <c r="AP1247" s="148">
        <v>0.50526314973831177</v>
      </c>
      <c r="AQ1247" s="30">
        <v>50.052108570000001</v>
      </c>
      <c r="AR1247" s="30">
        <v>328.94735717773438</v>
      </c>
      <c r="AS1247" s="30">
        <v>502</v>
      </c>
      <c r="AT1247" s="30">
        <v>166</v>
      </c>
      <c r="AU1247" s="148">
        <v>0.33200794458389282</v>
      </c>
      <c r="AV1247" s="30">
        <v>81.116104125976563</v>
      </c>
      <c r="AW1247" s="148">
        <v>0.27559053897857672</v>
      </c>
      <c r="AX1247" s="30">
        <v>47.765861180000002</v>
      </c>
      <c r="AY1247" s="30">
        <v>250.3937072753906</v>
      </c>
      <c r="AZ1247" s="30">
        <v>166</v>
      </c>
      <c r="BA1247" s="30">
        <v>87.619178771972656</v>
      </c>
      <c r="BB1247" s="148">
        <v>0.58799999999999997</v>
      </c>
      <c r="BC1247" s="30">
        <v>51.28</v>
      </c>
      <c r="BD1247" s="30">
        <v>361.2</v>
      </c>
      <c r="BE1247" s="30">
        <v>84.630508422851563</v>
      </c>
      <c r="BF1247" s="147">
        <v>0.375</v>
      </c>
      <c r="BG1247" s="30">
        <v>49.8</v>
      </c>
      <c r="BH1247" s="30">
        <v>292.60000000000002</v>
      </c>
      <c r="BI1247" s="30">
        <v>90.609909057617188</v>
      </c>
      <c r="BJ1247" s="148">
        <v>0.6</v>
      </c>
      <c r="BK1247" s="30">
        <v>52.764674059999997</v>
      </c>
      <c r="BL1247" s="30">
        <v>361</v>
      </c>
      <c r="BM1247" s="30">
        <v>89.097175598144531</v>
      </c>
      <c r="BN1247" s="148">
        <v>0.35699999999999998</v>
      </c>
      <c r="BO1247" s="30">
        <v>52.045411129999998</v>
      </c>
      <c r="BP1247" s="30">
        <v>275.39999999999998</v>
      </c>
      <c r="BQ1247" s="148">
        <v>8.7000000000000008E-2</v>
      </c>
      <c r="BR1247" s="148">
        <v>5.0999999999999997E-2</v>
      </c>
      <c r="BS1247" s="148">
        <v>8.0000000000000002E-3</v>
      </c>
      <c r="BT1247" s="148">
        <v>0.78500000000000003</v>
      </c>
      <c r="BU1247" s="148">
        <v>6.5000000000000002E-2</v>
      </c>
      <c r="BV1247" s="148">
        <v>3.0000000260770321E-3</v>
      </c>
      <c r="BW1247" s="148">
        <v>2.1999999999999999E-2</v>
      </c>
      <c r="BX1247" s="148">
        <v>0.129</v>
      </c>
      <c r="BY1247" s="148">
        <v>0.12</v>
      </c>
      <c r="BZ1247" s="1"/>
      <c r="CA1247" s="1">
        <v>11379.41015625</v>
      </c>
      <c r="CB1247" s="1">
        <v>11766.56</v>
      </c>
      <c r="CC1247" s="124" t="s">
        <v>4509</v>
      </c>
      <c r="CD1247" t="s">
        <v>4634</v>
      </c>
    </row>
    <row r="1248" spans="1:82" x14ac:dyDescent="0.3">
      <c r="A1248" s="1">
        <v>920894130</v>
      </c>
      <c r="B1248" s="124" t="s">
        <v>4509</v>
      </c>
      <c r="C1248" t="s">
        <v>429</v>
      </c>
      <c r="D1248" t="s">
        <v>1728</v>
      </c>
      <c r="E1248" s="30">
        <v>85.784393310546875</v>
      </c>
      <c r="F1248" s="30">
        <v>84.434883117675781</v>
      </c>
      <c r="G1248" s="30">
        <v>80.247909545898438</v>
      </c>
      <c r="H1248" s="30">
        <v>78.42657470703125</v>
      </c>
      <c r="I1248" s="1">
        <v>610</v>
      </c>
      <c r="J1248" s="1" t="s">
        <v>3981</v>
      </c>
      <c r="K1248" s="1">
        <v>6</v>
      </c>
      <c r="L1248" t="s">
        <v>3883</v>
      </c>
      <c r="M1248" t="s">
        <v>3915</v>
      </c>
      <c r="N1248" t="s">
        <v>3919</v>
      </c>
      <c r="O1248" t="s">
        <v>3922</v>
      </c>
      <c r="P1248" s="148">
        <v>0.49691358208656311</v>
      </c>
      <c r="Q1248" s="30">
        <v>50.284056900000003</v>
      </c>
      <c r="R1248" s="30">
        <v>347.22222900390631</v>
      </c>
      <c r="S1248" s="1">
        <v>166</v>
      </c>
      <c r="T1248" s="1">
        <v>34</v>
      </c>
      <c r="U1248" s="148">
        <v>0.2048192769289017</v>
      </c>
      <c r="V1248" s="148">
        <v>0.30136987566947943</v>
      </c>
      <c r="W1248" s="149">
        <v>49.716816979999997</v>
      </c>
      <c r="X1248" s="149"/>
      <c r="Y1248" s="1">
        <v>34</v>
      </c>
      <c r="Z1248" s="30"/>
      <c r="AA1248" s="148"/>
      <c r="AB1248" s="30"/>
      <c r="AC1248" s="30"/>
      <c r="AD1248" s="30"/>
      <c r="AE1248" s="148"/>
      <c r="AF1248" s="30"/>
      <c r="AG1248" s="30"/>
      <c r="AH1248" s="30"/>
      <c r="AI1248" s="148"/>
      <c r="AJ1248" s="30"/>
      <c r="AK1248" s="30"/>
      <c r="AL1248" s="30"/>
      <c r="AM1248" s="148"/>
      <c r="AN1248" s="30"/>
      <c r="AO1248" s="30"/>
      <c r="AP1248" s="148">
        <v>0.38699689507484442</v>
      </c>
      <c r="AQ1248" s="30">
        <v>47.036682800000001</v>
      </c>
      <c r="AR1248" s="30">
        <v>304.0247802734375</v>
      </c>
      <c r="AS1248" s="30">
        <v>165</v>
      </c>
      <c r="AT1248" s="30">
        <v>34</v>
      </c>
      <c r="AU1248" s="148">
        <v>0.2048192769289017</v>
      </c>
      <c r="AV1248" s="30">
        <v>78.42657470703125</v>
      </c>
      <c r="AW1248" s="148">
        <v>0.2054794579744339</v>
      </c>
      <c r="AX1248" s="30">
        <v>46.224445580000001</v>
      </c>
      <c r="AY1248" s="30"/>
      <c r="AZ1248" s="30">
        <v>34</v>
      </c>
      <c r="BA1248" s="30"/>
      <c r="BB1248" s="148"/>
      <c r="BC1248" s="30"/>
      <c r="BD1248" s="30"/>
      <c r="BE1248" s="30"/>
      <c r="BF1248" s="147"/>
      <c r="BG1248" s="30"/>
      <c r="BH1248" s="30"/>
      <c r="BI1248" s="30"/>
      <c r="BJ1248" s="148"/>
      <c r="BK1248" s="30"/>
      <c r="BL1248" s="30"/>
      <c r="BM1248" s="30"/>
      <c r="BN1248" s="148"/>
      <c r="BO1248" s="30"/>
      <c r="BP1248" s="30"/>
      <c r="BQ1248" s="148">
        <v>3.9E-2</v>
      </c>
      <c r="BR1248" s="148">
        <v>4.5999999999999999E-2</v>
      </c>
      <c r="BS1248" s="148">
        <v>2.1000000000000001E-2</v>
      </c>
      <c r="BT1248" s="148">
        <v>0.84399999999999997</v>
      </c>
      <c r="BU1248" s="148">
        <v>4.3999999999999997E-2</v>
      </c>
      <c r="BV1248" s="148">
        <v>4.999999888241291E-3</v>
      </c>
      <c r="BW1248" s="148">
        <v>0.02</v>
      </c>
      <c r="BX1248" s="148">
        <v>0.108</v>
      </c>
      <c r="BY1248" s="148">
        <v>7.9000000000000001E-2</v>
      </c>
      <c r="BZ1248" s="1"/>
      <c r="CA1248" s="1">
        <v>11460.1103515625</v>
      </c>
      <c r="CB1248" s="1">
        <v>11520.94</v>
      </c>
      <c r="CC1248" s="124" t="s">
        <v>4509</v>
      </c>
      <c r="CD1248" t="s">
        <v>4634</v>
      </c>
    </row>
    <row r="1249" spans="1:82" x14ac:dyDescent="0.3">
      <c r="A1249" s="1">
        <v>920903000</v>
      </c>
      <c r="B1249" s="124" t="s">
        <v>4510</v>
      </c>
      <c r="C1249" t="s">
        <v>430</v>
      </c>
      <c r="D1249" t="s">
        <v>1729</v>
      </c>
      <c r="E1249" s="30">
        <v>89.472061157226563</v>
      </c>
      <c r="F1249" s="30">
        <v>88.137290954589844</v>
      </c>
      <c r="G1249" s="30">
        <v>89.558746337890625</v>
      </c>
      <c r="H1249" s="30">
        <v>88.631767272949219</v>
      </c>
      <c r="I1249" s="1">
        <v>719</v>
      </c>
      <c r="J1249" s="1">
        <v>7</v>
      </c>
      <c r="K1249" s="1">
        <v>8</v>
      </c>
      <c r="L1249" t="s">
        <v>3883</v>
      </c>
      <c r="M1249" t="s">
        <v>3915</v>
      </c>
      <c r="N1249" t="s">
        <v>3917</v>
      </c>
      <c r="O1249" t="s">
        <v>3922</v>
      </c>
      <c r="P1249" s="148">
        <v>0.53918492794036865</v>
      </c>
      <c r="Q1249" s="30">
        <v>51.817987549999998</v>
      </c>
      <c r="R1249" s="30">
        <v>356.42633056640631</v>
      </c>
      <c r="S1249" s="1">
        <v>1283</v>
      </c>
      <c r="T1249" s="1">
        <v>702</v>
      </c>
      <c r="U1249" s="148">
        <v>0.54715508222579956</v>
      </c>
      <c r="V1249" s="148">
        <v>0.35603713989257813</v>
      </c>
      <c r="W1249" s="149">
        <v>51.25088289</v>
      </c>
      <c r="X1249" s="149">
        <v>307.73992919921881</v>
      </c>
      <c r="Y1249" s="1">
        <v>702</v>
      </c>
      <c r="Z1249" s="30">
        <v>86.431098937988281</v>
      </c>
      <c r="AA1249" s="148">
        <v>0.46500000000000002</v>
      </c>
      <c r="AB1249" s="30">
        <v>50.5</v>
      </c>
      <c r="AC1249" s="30">
        <v>345.9</v>
      </c>
      <c r="AD1249" s="30">
        <v>86.499137878417969</v>
      </c>
      <c r="AE1249" s="148">
        <v>0.34799999999999998</v>
      </c>
      <c r="AF1249" s="30">
        <v>50.5</v>
      </c>
      <c r="AG1249" s="30">
        <v>313.3</v>
      </c>
      <c r="AH1249" s="30">
        <v>83.498329162597656</v>
      </c>
      <c r="AI1249" s="148">
        <v>0.501</v>
      </c>
      <c r="AJ1249" s="30">
        <v>49.544987589999998</v>
      </c>
      <c r="AK1249" s="30">
        <v>350.8</v>
      </c>
      <c r="AL1249" s="30">
        <v>82.793235778808594</v>
      </c>
      <c r="AM1249" s="148">
        <v>0.34799999999999998</v>
      </c>
      <c r="AN1249" s="30">
        <v>49.25207236</v>
      </c>
      <c r="AO1249" s="30">
        <v>314.60000000000002</v>
      </c>
      <c r="AP1249" s="148">
        <v>0.48432600498199457</v>
      </c>
      <c r="AQ1249" s="30">
        <v>52.860857490000001</v>
      </c>
      <c r="AR1249" s="30">
        <v>328.99685668945313</v>
      </c>
      <c r="AS1249" s="30">
        <v>1282</v>
      </c>
      <c r="AT1249" s="30">
        <v>702</v>
      </c>
      <c r="AU1249" s="148">
        <v>0.54715508222579956</v>
      </c>
      <c r="AV1249" s="30">
        <v>88.631767272949219</v>
      </c>
      <c r="AW1249" s="148">
        <v>0.31790122389793402</v>
      </c>
      <c r="AX1249" s="30">
        <v>52.073216559999999</v>
      </c>
      <c r="AY1249" s="30">
        <v>281.79013061523438</v>
      </c>
      <c r="AZ1249" s="30">
        <v>702</v>
      </c>
      <c r="BA1249" s="30">
        <v>83.082817077636719</v>
      </c>
      <c r="BB1249" s="148">
        <v>0.45500000000000002</v>
      </c>
      <c r="BC1249" s="30">
        <v>49.08</v>
      </c>
      <c r="BD1249" s="30">
        <v>316.60000000000002</v>
      </c>
      <c r="BE1249" s="30">
        <v>82.622093200683594</v>
      </c>
      <c r="BF1249" s="147">
        <v>0.316</v>
      </c>
      <c r="BG1249" s="30">
        <v>48.81</v>
      </c>
      <c r="BH1249" s="30">
        <v>271</v>
      </c>
      <c r="BI1249" s="30">
        <v>81.217254638671875</v>
      </c>
      <c r="BJ1249" s="148">
        <v>0.40400000000000003</v>
      </c>
      <c r="BK1249" s="30">
        <v>48.189305730000001</v>
      </c>
      <c r="BL1249" s="30">
        <v>302.2</v>
      </c>
      <c r="BM1249" s="30">
        <v>81.288185119628906</v>
      </c>
      <c r="BN1249" s="148">
        <v>0.26100000000000001</v>
      </c>
      <c r="BO1249" s="30">
        <v>48.153614589999997</v>
      </c>
      <c r="BP1249" s="30">
        <v>256.10000000000002</v>
      </c>
      <c r="BQ1249" s="148">
        <v>0.14699999999999999</v>
      </c>
      <c r="BR1249" s="148">
        <v>0.11700000000000001</v>
      </c>
      <c r="BS1249" s="148">
        <v>1.4E-2</v>
      </c>
      <c r="BT1249" s="148">
        <v>0.66600000000000004</v>
      </c>
      <c r="BU1249" s="148">
        <v>5.2999999999999999E-2</v>
      </c>
      <c r="BV1249" s="148">
        <v>3.0000000260770321E-3</v>
      </c>
      <c r="BW1249" s="148">
        <v>2.5000000000000001E-2</v>
      </c>
      <c r="BX1249" s="148">
        <v>0.16400000000000001</v>
      </c>
      <c r="BY1249" s="148">
        <v>0.29299999999999998</v>
      </c>
      <c r="BZ1249" s="1"/>
      <c r="CA1249" s="1">
        <v>13419.2900390625</v>
      </c>
      <c r="CB1249" s="1">
        <v>13927.8</v>
      </c>
      <c r="CC1249" s="124" t="s">
        <v>4510</v>
      </c>
      <c r="CD1249" t="s">
        <v>4633</v>
      </c>
    </row>
    <row r="1250" spans="1:82" x14ac:dyDescent="0.3">
      <c r="A1250" s="1">
        <v>920903010</v>
      </c>
      <c r="B1250" s="124" t="s">
        <v>4510</v>
      </c>
      <c r="C1250" t="s">
        <v>430</v>
      </c>
      <c r="D1250" t="s">
        <v>1730</v>
      </c>
      <c r="E1250" s="30">
        <v>77.385780334472656</v>
      </c>
      <c r="F1250" s="30">
        <v>75.126655578613281</v>
      </c>
      <c r="G1250" s="30">
        <v>80.545051574707031</v>
      </c>
      <c r="H1250" s="30">
        <v>79.244239807128906</v>
      </c>
      <c r="I1250" s="1">
        <v>703</v>
      </c>
      <c r="J1250" s="1">
        <v>5</v>
      </c>
      <c r="K1250" s="1">
        <v>6</v>
      </c>
      <c r="L1250" t="s">
        <v>3883</v>
      </c>
      <c r="M1250" t="s">
        <v>3915</v>
      </c>
      <c r="N1250" t="s">
        <v>3917</v>
      </c>
      <c r="O1250" t="s">
        <v>3922</v>
      </c>
      <c r="P1250" s="148">
        <v>0.46229508519172668</v>
      </c>
      <c r="Q1250" s="30">
        <v>46.790543700000001</v>
      </c>
      <c r="R1250" s="30">
        <v>340.49179077148438</v>
      </c>
      <c r="S1250" s="1">
        <v>1319</v>
      </c>
      <c r="T1250" s="1">
        <v>740</v>
      </c>
      <c r="U1250" s="148">
        <v>0.56103110313415527</v>
      </c>
      <c r="V1250" s="148">
        <v>0.28125</v>
      </c>
      <c r="W1250" s="149">
        <v>45.86002388</v>
      </c>
      <c r="X1250" s="149">
        <v>292.8125</v>
      </c>
      <c r="Y1250" s="1">
        <v>740</v>
      </c>
      <c r="Z1250" s="30">
        <v>80.691352844238281</v>
      </c>
      <c r="AA1250" s="148">
        <v>0.48699999999999999</v>
      </c>
      <c r="AB1250" s="30">
        <v>48.6</v>
      </c>
      <c r="AC1250" s="30">
        <v>345.9</v>
      </c>
      <c r="AD1250" s="30">
        <v>78.753303527832031</v>
      </c>
      <c r="AE1250" s="148">
        <v>0.36099999999999999</v>
      </c>
      <c r="AF1250" s="30">
        <v>47.87</v>
      </c>
      <c r="AG1250" s="30">
        <v>308</v>
      </c>
      <c r="AH1250" s="30">
        <v>82.217140197753906</v>
      </c>
      <c r="AI1250" s="148">
        <v>0.51600000000000001</v>
      </c>
      <c r="AJ1250" s="30">
        <v>49.12064041</v>
      </c>
      <c r="AK1250" s="30">
        <v>350.8</v>
      </c>
      <c r="AL1250" s="30">
        <v>80.912063598632813</v>
      </c>
      <c r="AM1250" s="148">
        <v>0.36599999999999999</v>
      </c>
      <c r="AN1250" s="30">
        <v>48.61191376</v>
      </c>
      <c r="AO1250" s="30">
        <v>311.89999999999998</v>
      </c>
      <c r="AP1250" s="148">
        <v>0.39705881476402283</v>
      </c>
      <c r="AQ1250" s="30">
        <v>47.222551690000003</v>
      </c>
      <c r="AR1250" s="30">
        <v>307.18954467773438</v>
      </c>
      <c r="AS1250" s="30">
        <v>1323</v>
      </c>
      <c r="AT1250" s="30">
        <v>743</v>
      </c>
      <c r="AU1250" s="148">
        <v>0.56103110313415527</v>
      </c>
      <c r="AV1250" s="30">
        <v>79.244239807128906</v>
      </c>
      <c r="AW1250" s="148">
        <v>0.20496894419193271</v>
      </c>
      <c r="AX1250" s="30">
        <v>46.693063979999998</v>
      </c>
      <c r="AY1250" s="30">
        <v>250.31056213378909</v>
      </c>
      <c r="AZ1250" s="30">
        <v>743</v>
      </c>
      <c r="BA1250" s="30">
        <v>82.917861938476563</v>
      </c>
      <c r="BB1250" s="148">
        <v>0.46899999999999997</v>
      </c>
      <c r="BC1250" s="30">
        <v>49</v>
      </c>
      <c r="BD1250" s="30">
        <v>322.7</v>
      </c>
      <c r="BE1250" s="30">
        <v>80.85711669921875</v>
      </c>
      <c r="BF1250" s="147">
        <v>0.33100000000000002</v>
      </c>
      <c r="BG1250" s="30">
        <v>47.94</v>
      </c>
      <c r="BH1250" s="30">
        <v>275.3</v>
      </c>
      <c r="BI1250" s="30">
        <v>84.551116943359375</v>
      </c>
      <c r="BJ1250" s="148">
        <v>0.47699999999999998</v>
      </c>
      <c r="BK1250" s="30">
        <v>49.813302790000002</v>
      </c>
      <c r="BL1250" s="30">
        <v>325.60000000000002</v>
      </c>
      <c r="BM1250" s="30">
        <v>82.978630065917969</v>
      </c>
      <c r="BN1250" s="148">
        <v>0.313</v>
      </c>
      <c r="BO1250" s="30">
        <v>48.99608697</v>
      </c>
      <c r="BP1250" s="30">
        <v>274.39999999999998</v>
      </c>
      <c r="BQ1250" s="148">
        <v>0.13500000000000001</v>
      </c>
      <c r="BR1250" s="148">
        <v>0.10100000000000001</v>
      </c>
      <c r="BS1250" s="148">
        <v>1.7999999999999999E-2</v>
      </c>
      <c r="BT1250" s="148">
        <v>0.66400000000000003</v>
      </c>
      <c r="BU1250" s="148">
        <v>7.4999999999999997E-2</v>
      </c>
      <c r="BV1250" s="148">
        <v>6.0000000521540642E-3</v>
      </c>
      <c r="BW1250" s="148">
        <v>3.4000000000000002E-2</v>
      </c>
      <c r="BX1250" s="148">
        <v>0.17899999999999999</v>
      </c>
      <c r="BY1250" s="148">
        <v>0.29499999999999998</v>
      </c>
      <c r="BZ1250" s="1"/>
      <c r="CA1250" s="1">
        <v>13483.4404296875</v>
      </c>
      <c r="CB1250" s="1">
        <v>13991.37</v>
      </c>
      <c r="CC1250" s="124" t="s">
        <v>4510</v>
      </c>
      <c r="CD1250" t="s">
        <v>4634</v>
      </c>
    </row>
    <row r="1251" spans="1:82" x14ac:dyDescent="0.3">
      <c r="A1251" s="1">
        <v>920904040</v>
      </c>
      <c r="B1251" s="124" t="s">
        <v>4510</v>
      </c>
      <c r="C1251" t="s">
        <v>430</v>
      </c>
      <c r="D1251" t="s">
        <v>1731</v>
      </c>
      <c r="E1251" s="30">
        <v>80.148712158203125</v>
      </c>
      <c r="F1251" s="30">
        <v>79.735450744628906</v>
      </c>
      <c r="G1251" s="30">
        <v>78.104072570800781</v>
      </c>
      <c r="H1251" s="30">
        <v>77.484649658203125</v>
      </c>
      <c r="I1251" s="1">
        <v>262</v>
      </c>
      <c r="J1251" s="1" t="s">
        <v>3981</v>
      </c>
      <c r="K1251" s="1">
        <v>4</v>
      </c>
      <c r="L1251" t="s">
        <v>3883</v>
      </c>
      <c r="M1251" t="s">
        <v>3915</v>
      </c>
      <c r="N1251" t="s">
        <v>3917</v>
      </c>
      <c r="O1251" t="s">
        <v>3922</v>
      </c>
      <c r="P1251" s="148">
        <v>0.47252747416496282</v>
      </c>
      <c r="Q1251" s="30">
        <v>47.939820740000002</v>
      </c>
      <c r="R1251" s="30">
        <v>328.57144165039063</v>
      </c>
      <c r="S1251" s="1">
        <v>60</v>
      </c>
      <c r="T1251" s="1">
        <v>37</v>
      </c>
      <c r="U1251" s="148">
        <v>0.61666667461395264</v>
      </c>
      <c r="V1251" s="148">
        <v>0.32758620381355291</v>
      </c>
      <c r="W1251" s="149">
        <v>47.769644669999998</v>
      </c>
      <c r="X1251" s="149">
        <v>287.9310302734375</v>
      </c>
      <c r="Y1251" s="1">
        <v>37</v>
      </c>
      <c r="Z1251" s="30">
        <v>81.89971923828125</v>
      </c>
      <c r="AA1251" s="148">
        <v>0.66099999999999992</v>
      </c>
      <c r="AB1251" s="30">
        <v>49</v>
      </c>
      <c r="AC1251" s="30">
        <v>389.3</v>
      </c>
      <c r="AD1251" s="30">
        <v>80.697128295898438</v>
      </c>
      <c r="AE1251" s="148">
        <v>0.51400000000000001</v>
      </c>
      <c r="AF1251" s="30">
        <v>48.53</v>
      </c>
      <c r="AG1251" s="30">
        <v>355.6</v>
      </c>
      <c r="AH1251" s="30">
        <v>81.755683898925781</v>
      </c>
      <c r="AI1251" s="148">
        <v>0.623</v>
      </c>
      <c r="AJ1251" s="30">
        <v>48.967798879999997</v>
      </c>
      <c r="AK1251" s="30">
        <v>368</v>
      </c>
      <c r="AL1251" s="30">
        <v>81.614974975585938</v>
      </c>
      <c r="AM1251" s="148">
        <v>0.5</v>
      </c>
      <c r="AN1251" s="30">
        <v>48.85111216</v>
      </c>
      <c r="AO1251" s="30">
        <v>335.4</v>
      </c>
      <c r="AP1251" s="148">
        <v>0.44565218687057501</v>
      </c>
      <c r="AQ1251" s="30">
        <v>45.695652590000002</v>
      </c>
      <c r="AR1251" s="30">
        <v>294.56521606445313</v>
      </c>
      <c r="AS1251" s="30">
        <v>61</v>
      </c>
      <c r="AT1251" s="30">
        <v>38</v>
      </c>
      <c r="AU1251" s="148">
        <v>0.61666667461395264</v>
      </c>
      <c r="AV1251" s="30">
        <v>77.484649658203125</v>
      </c>
      <c r="AW1251" s="148">
        <v>0.25423729419708252</v>
      </c>
      <c r="AX1251" s="30">
        <v>45.684614709999998</v>
      </c>
      <c r="AY1251" s="30">
        <v>245.76271057128909</v>
      </c>
      <c r="AZ1251" s="30">
        <v>38</v>
      </c>
      <c r="BA1251" s="30">
        <v>74.484352111816406</v>
      </c>
      <c r="BB1251" s="148">
        <v>0.61599999999999999</v>
      </c>
      <c r="BC1251" s="30">
        <v>44.91</v>
      </c>
      <c r="BD1251" s="30">
        <v>365.2</v>
      </c>
      <c r="BE1251" s="30">
        <v>74.973876953125</v>
      </c>
      <c r="BF1251" s="147">
        <v>0.44400000000000001</v>
      </c>
      <c r="BG1251" s="30">
        <v>45.04</v>
      </c>
      <c r="BH1251" s="30">
        <v>320.8</v>
      </c>
      <c r="BI1251" s="30">
        <v>77.763946533203125</v>
      </c>
      <c r="BJ1251" s="148">
        <v>0.56100000000000005</v>
      </c>
      <c r="BK1251" s="30">
        <v>46.50711948</v>
      </c>
      <c r="BL1251" s="30">
        <v>331.7</v>
      </c>
      <c r="BM1251" s="30">
        <v>79.779960632324219</v>
      </c>
      <c r="BN1251" s="148">
        <v>0.45800000000000002</v>
      </c>
      <c r="BO1251" s="30">
        <v>47.401953069999998</v>
      </c>
      <c r="BP1251" s="30">
        <v>295.2</v>
      </c>
      <c r="BQ1251" s="148">
        <v>5.2999999999999999E-2</v>
      </c>
      <c r="BR1251" s="148">
        <v>0.221</v>
      </c>
      <c r="BS1251" s="148">
        <v>1.9E-2</v>
      </c>
      <c r="BT1251" s="148">
        <v>0.626</v>
      </c>
      <c r="BU1251" s="148">
        <v>7.5999999999999998E-2</v>
      </c>
      <c r="BV1251" s="148">
        <v>4.0000001899898052E-3</v>
      </c>
      <c r="BW1251" s="148">
        <v>0.17599999999999999</v>
      </c>
      <c r="BX1251" s="148">
        <v>0.221</v>
      </c>
      <c r="BY1251" s="148">
        <v>0.44400000000000001</v>
      </c>
      <c r="BZ1251" s="1"/>
      <c r="CA1251" s="1">
        <v>15867.48046875</v>
      </c>
      <c r="CB1251" s="1">
        <v>16566.669999999998</v>
      </c>
      <c r="CC1251" s="124" t="s">
        <v>4510</v>
      </c>
      <c r="CD1251" t="s">
        <v>4634</v>
      </c>
    </row>
    <row r="1252" spans="1:82" x14ac:dyDescent="0.3">
      <c r="A1252" s="1">
        <v>920904045</v>
      </c>
      <c r="B1252" s="124" t="s">
        <v>4510</v>
      </c>
      <c r="C1252" t="s">
        <v>430</v>
      </c>
      <c r="D1252" t="s">
        <v>1732</v>
      </c>
      <c r="E1252" s="30">
        <v>82.426338195800781</v>
      </c>
      <c r="F1252" s="30">
        <v>83.835105895996094</v>
      </c>
      <c r="G1252" s="30">
        <v>83.771171569824219</v>
      </c>
      <c r="H1252" s="30">
        <v>83.380477905273438</v>
      </c>
      <c r="I1252" s="1">
        <v>242</v>
      </c>
      <c r="J1252" s="1" t="s">
        <v>3981</v>
      </c>
      <c r="K1252" s="1">
        <v>4</v>
      </c>
      <c r="L1252" t="s">
        <v>3883</v>
      </c>
      <c r="M1252" t="s">
        <v>3915</v>
      </c>
      <c r="N1252" t="s">
        <v>3917</v>
      </c>
      <c r="O1252" t="s">
        <v>3922</v>
      </c>
      <c r="P1252" s="148">
        <v>0.516853928565979</v>
      </c>
      <c r="Q1252" s="30">
        <v>48.887228200000003</v>
      </c>
      <c r="R1252" s="30">
        <v>353.93258666992188</v>
      </c>
      <c r="S1252" s="1">
        <v>41</v>
      </c>
      <c r="T1252" s="1">
        <v>22</v>
      </c>
      <c r="U1252" s="148">
        <v>0.53658539056777954</v>
      </c>
      <c r="V1252" s="148">
        <v>0.38636362552642822</v>
      </c>
      <c r="W1252" s="149">
        <v>49.468305819999998</v>
      </c>
      <c r="X1252" s="149">
        <v>311.3636474609375</v>
      </c>
      <c r="Y1252" s="1">
        <v>22</v>
      </c>
      <c r="Z1252" s="30">
        <v>75.253700256347656</v>
      </c>
      <c r="AA1252" s="148">
        <v>0.58899999999999997</v>
      </c>
      <c r="AB1252" s="30">
        <v>46.8</v>
      </c>
      <c r="AC1252" s="30">
        <v>372.2</v>
      </c>
      <c r="AD1252" s="30">
        <v>78.105361938476563</v>
      </c>
      <c r="AE1252" s="148">
        <v>0.46200000000000002</v>
      </c>
      <c r="AF1252" s="30">
        <v>47.65</v>
      </c>
      <c r="AG1252" s="30">
        <v>346.2</v>
      </c>
      <c r="AH1252" s="30">
        <v>73.727058410644531</v>
      </c>
      <c r="AI1252" s="148">
        <v>0.56299999999999994</v>
      </c>
      <c r="AJ1252" s="30">
        <v>46.308607549999998</v>
      </c>
      <c r="AK1252" s="30">
        <v>360.4</v>
      </c>
      <c r="AL1252" s="30">
        <v>75.864830017089844</v>
      </c>
      <c r="AM1252" s="148">
        <v>0.5</v>
      </c>
      <c r="AN1252" s="30">
        <v>46.894346880000001</v>
      </c>
      <c r="AO1252" s="30">
        <v>343.5</v>
      </c>
      <c r="AP1252" s="148">
        <v>0.46590909361839289</v>
      </c>
      <c r="AQ1252" s="30">
        <v>49.240574629999998</v>
      </c>
      <c r="AR1252" s="30">
        <v>323.8636474609375</v>
      </c>
      <c r="AS1252" s="30">
        <v>41</v>
      </c>
      <c r="AT1252" s="30">
        <v>22</v>
      </c>
      <c r="AU1252" s="148">
        <v>0.53658539056777954</v>
      </c>
      <c r="AV1252" s="30">
        <v>83.380477905273438</v>
      </c>
      <c r="AW1252" s="148">
        <v>0.30232557654380798</v>
      </c>
      <c r="AX1252" s="30">
        <v>49.063614010000002</v>
      </c>
      <c r="AY1252" s="30">
        <v>255.81394958496091</v>
      </c>
      <c r="AZ1252" s="30">
        <v>22</v>
      </c>
      <c r="BA1252" s="30">
        <v>85.103561401367188</v>
      </c>
      <c r="BB1252" s="148">
        <v>0.57799999999999996</v>
      </c>
      <c r="BC1252" s="30">
        <v>50.06</v>
      </c>
      <c r="BD1252" s="30">
        <v>365.6</v>
      </c>
      <c r="BE1252" s="30">
        <v>85.137687683105469</v>
      </c>
      <c r="BF1252" s="147">
        <v>0.48099999999999998</v>
      </c>
      <c r="BG1252" s="30">
        <v>50.05</v>
      </c>
      <c r="BH1252" s="30">
        <v>328.8</v>
      </c>
      <c r="BI1252" s="30">
        <v>86.217704772949219</v>
      </c>
      <c r="BJ1252" s="148">
        <v>0.54200000000000004</v>
      </c>
      <c r="BK1252" s="30">
        <v>50.625135010000001</v>
      </c>
      <c r="BL1252" s="30">
        <v>354.2</v>
      </c>
      <c r="BM1252" s="30">
        <v>85.687614440917969</v>
      </c>
      <c r="BN1252" s="148">
        <v>0.41899999999999998</v>
      </c>
      <c r="BO1252" s="30">
        <v>50.346175479999999</v>
      </c>
      <c r="BP1252" s="30">
        <v>327.39999999999998</v>
      </c>
      <c r="BQ1252" s="148">
        <v>0.161</v>
      </c>
      <c r="BR1252" s="148">
        <v>2.1000000000000001E-2</v>
      </c>
      <c r="BS1252" s="148"/>
      <c r="BT1252" s="148">
        <v>0.71099999999999997</v>
      </c>
      <c r="BU1252" s="148">
        <v>9.9000000000000005E-2</v>
      </c>
      <c r="BV1252" s="148">
        <v>8.0000003799796104E-3</v>
      </c>
      <c r="BW1252" s="148">
        <v>2.1000000000000001E-2</v>
      </c>
      <c r="BX1252" s="148">
        <v>0.20699999999999999</v>
      </c>
      <c r="BY1252" s="148">
        <v>0.373</v>
      </c>
      <c r="BZ1252" s="1"/>
      <c r="CA1252" s="1">
        <v>16988.380859375</v>
      </c>
      <c r="CB1252" s="1">
        <v>17783.68</v>
      </c>
      <c r="CC1252" s="124" t="s">
        <v>4510</v>
      </c>
      <c r="CD1252" t="s">
        <v>4634</v>
      </c>
    </row>
    <row r="1253" spans="1:82" x14ac:dyDescent="0.3">
      <c r="A1253" s="1">
        <v>920904060</v>
      </c>
      <c r="B1253" s="124" t="s">
        <v>4510</v>
      </c>
      <c r="C1253" t="s">
        <v>430</v>
      </c>
      <c r="D1253" t="s">
        <v>1733</v>
      </c>
      <c r="E1253" s="30">
        <v>82.286712646484375</v>
      </c>
      <c r="F1253" s="30">
        <v>82.957305908203125</v>
      </c>
      <c r="G1253" s="30">
        <v>77.579338073730469</v>
      </c>
      <c r="H1253" s="30">
        <v>80.083229064941406</v>
      </c>
      <c r="I1253" s="1">
        <v>450</v>
      </c>
      <c r="J1253" s="1" t="s">
        <v>3981</v>
      </c>
      <c r="K1253" s="1">
        <v>4</v>
      </c>
      <c r="L1253" t="s">
        <v>3883</v>
      </c>
      <c r="M1253" t="s">
        <v>3915</v>
      </c>
      <c r="N1253" t="s">
        <v>3917</v>
      </c>
      <c r="O1253" t="s">
        <v>3922</v>
      </c>
      <c r="P1253" s="148">
        <v>0.56097561120986938</v>
      </c>
      <c r="Q1253" s="30">
        <v>48.829148740000001</v>
      </c>
      <c r="R1253" s="30">
        <v>361.58535766601563</v>
      </c>
      <c r="S1253" s="1">
        <v>79</v>
      </c>
      <c r="T1253" s="1">
        <v>40</v>
      </c>
      <c r="U1253" s="148">
        <v>0.50632911920547485</v>
      </c>
      <c r="V1253" s="148">
        <v>0.30000001192092901</v>
      </c>
      <c r="W1253" s="149">
        <v>49.104594239999997</v>
      </c>
      <c r="X1253" s="149">
        <v>291.42855834960938</v>
      </c>
      <c r="Y1253" s="1">
        <v>40</v>
      </c>
      <c r="Z1253" s="30">
        <v>79.482986450195313</v>
      </c>
      <c r="AA1253" s="148">
        <v>0.69900000000000007</v>
      </c>
      <c r="AB1253" s="30">
        <v>48.2</v>
      </c>
      <c r="AC1253" s="30">
        <v>391.5</v>
      </c>
      <c r="AD1253" s="30">
        <v>82.0224609375</v>
      </c>
      <c r="AE1253" s="148">
        <v>0.61299999999999999</v>
      </c>
      <c r="AF1253" s="30">
        <v>48.98</v>
      </c>
      <c r="AG1253" s="30">
        <v>361.3</v>
      </c>
      <c r="AH1253" s="30">
        <v>77.0599365234375</v>
      </c>
      <c r="AI1253" s="148">
        <v>0.65900000000000003</v>
      </c>
      <c r="AJ1253" s="30">
        <v>47.412502359999998</v>
      </c>
      <c r="AK1253" s="30">
        <v>388</v>
      </c>
      <c r="AL1253" s="30">
        <v>79.044624328613281</v>
      </c>
      <c r="AM1253" s="148">
        <v>0.61799999999999999</v>
      </c>
      <c r="AN1253" s="30">
        <v>47.97642544</v>
      </c>
      <c r="AO1253" s="30">
        <v>372.4</v>
      </c>
      <c r="AP1253" s="148">
        <v>0.49090909957885742</v>
      </c>
      <c r="AQ1253" s="30">
        <v>45.36741636</v>
      </c>
      <c r="AR1253" s="30">
        <v>329.69696044921881</v>
      </c>
      <c r="AS1253" s="30">
        <v>81</v>
      </c>
      <c r="AT1253" s="30">
        <v>42</v>
      </c>
      <c r="AU1253" s="148">
        <v>0.50632911920547485</v>
      </c>
      <c r="AV1253" s="30">
        <v>80.083229064941406</v>
      </c>
      <c r="AW1253" s="148">
        <v>0.28169015049934393</v>
      </c>
      <c r="AX1253" s="30">
        <v>47.17390271</v>
      </c>
      <c r="AY1253" s="30">
        <v>263.38027954101563</v>
      </c>
      <c r="AZ1253" s="30">
        <v>42</v>
      </c>
      <c r="BA1253" s="30">
        <v>78.484596252441406</v>
      </c>
      <c r="BB1253" s="148">
        <v>0.55799999999999994</v>
      </c>
      <c r="BC1253" s="30">
        <v>46.85</v>
      </c>
      <c r="BD1253" s="30">
        <v>352.6</v>
      </c>
      <c r="BE1253" s="30">
        <v>79.132720947265625</v>
      </c>
      <c r="BF1253" s="147">
        <v>0.44700000000000001</v>
      </c>
      <c r="BG1253" s="30">
        <v>47.09</v>
      </c>
      <c r="BH1253" s="30">
        <v>325</v>
      </c>
      <c r="BI1253" s="30">
        <v>80.983901977539063</v>
      </c>
      <c r="BJ1253" s="148">
        <v>0.61299999999999999</v>
      </c>
      <c r="BK1253" s="30">
        <v>48.075634389999998</v>
      </c>
      <c r="BL1253" s="30">
        <v>364.3</v>
      </c>
      <c r="BM1253" s="30">
        <v>80.831863403320313</v>
      </c>
      <c r="BN1253" s="148">
        <v>0.54500000000000004</v>
      </c>
      <c r="BO1253" s="30">
        <v>47.926194180000003</v>
      </c>
      <c r="BP1253" s="30">
        <v>345.5</v>
      </c>
      <c r="BQ1253" s="148">
        <v>0.17299999999999999</v>
      </c>
      <c r="BR1253" s="148">
        <v>4.2000000000000003E-2</v>
      </c>
      <c r="BS1253" s="148">
        <v>6.4000000000000001E-2</v>
      </c>
      <c r="BT1253" s="148">
        <v>0.63800000000000001</v>
      </c>
      <c r="BU1253" s="148">
        <v>0.08</v>
      </c>
      <c r="BV1253" s="148">
        <v>2.000000094994903E-3</v>
      </c>
      <c r="BW1253" s="148">
        <v>5.2999999999999999E-2</v>
      </c>
      <c r="BX1253" s="148">
        <v>0.25800000000000001</v>
      </c>
      <c r="BY1253" s="148">
        <v>0.23699999999999999</v>
      </c>
      <c r="BZ1253" s="1"/>
      <c r="CA1253" s="1">
        <v>13017.8203125</v>
      </c>
      <c r="CB1253" s="1">
        <v>13905.27</v>
      </c>
      <c r="CC1253" s="124" t="s">
        <v>4510</v>
      </c>
      <c r="CD1253" t="s">
        <v>4634</v>
      </c>
    </row>
    <row r="1254" spans="1:82" x14ac:dyDescent="0.3">
      <c r="A1254" s="1">
        <v>920904080</v>
      </c>
      <c r="B1254" s="124" t="s">
        <v>4510</v>
      </c>
      <c r="C1254" t="s">
        <v>430</v>
      </c>
      <c r="D1254" t="s">
        <v>609</v>
      </c>
      <c r="E1254" s="30">
        <v>87.871246337890625</v>
      </c>
      <c r="F1254" s="30">
        <v>89.760810852050781</v>
      </c>
      <c r="G1254" s="30">
        <v>79.596954345703125</v>
      </c>
      <c r="H1254" s="30">
        <v>83.386863708496094</v>
      </c>
      <c r="I1254" s="1">
        <v>175</v>
      </c>
      <c r="J1254" s="1" t="s">
        <v>3981</v>
      </c>
      <c r="K1254" s="1">
        <v>4</v>
      </c>
      <c r="L1254" t="s">
        <v>3883</v>
      </c>
      <c r="M1254" t="s">
        <v>3915</v>
      </c>
      <c r="N1254" t="s">
        <v>3917</v>
      </c>
      <c r="O1254" t="s">
        <v>3922</v>
      </c>
      <c r="P1254" s="148">
        <v>0.8125</v>
      </c>
      <c r="Q1254" s="30">
        <v>51.152108609999999</v>
      </c>
      <c r="R1254" s="30"/>
      <c r="S1254" s="1">
        <v>37</v>
      </c>
      <c r="T1254" s="1">
        <v>22</v>
      </c>
      <c r="U1254" s="148">
        <v>0.59459459781646729</v>
      </c>
      <c r="V1254" s="148">
        <v>0.45161288976669312</v>
      </c>
      <c r="W1254" s="149">
        <v>51.923576580000002</v>
      </c>
      <c r="X1254" s="149"/>
      <c r="Y1254" s="1">
        <v>22</v>
      </c>
      <c r="Z1254" s="30">
        <v>87.63946533203125</v>
      </c>
      <c r="AA1254" s="148">
        <v>0.79700000000000004</v>
      </c>
      <c r="AB1254" s="30">
        <v>50.9</v>
      </c>
      <c r="AC1254" s="30">
        <v>410.1</v>
      </c>
      <c r="AD1254" s="30">
        <v>88.236793518066406</v>
      </c>
      <c r="AE1254" s="148">
        <v>0.73199999999999998</v>
      </c>
      <c r="AF1254" s="30">
        <v>51.09</v>
      </c>
      <c r="AG1254" s="30">
        <v>397.6</v>
      </c>
      <c r="AH1254" s="30">
        <v>82.91522216796875</v>
      </c>
      <c r="AI1254" s="148">
        <v>0.754</v>
      </c>
      <c r="AJ1254" s="30">
        <v>49.351853169999998</v>
      </c>
      <c r="AK1254" s="30">
        <v>402.9</v>
      </c>
      <c r="AL1254" s="30">
        <v>82.901260375976563</v>
      </c>
      <c r="AM1254" s="148">
        <v>0.65900000000000003</v>
      </c>
      <c r="AN1254" s="30">
        <v>49.288832239999998</v>
      </c>
      <c r="AO1254" s="30">
        <v>375.6</v>
      </c>
      <c r="AP1254" s="148">
        <v>0.59375</v>
      </c>
      <c r="AQ1254" s="30">
        <v>46.629490689999997</v>
      </c>
      <c r="AR1254" s="30">
        <v>356.25</v>
      </c>
      <c r="AS1254" s="30">
        <v>37</v>
      </c>
      <c r="AT1254" s="30">
        <v>22</v>
      </c>
      <c r="AU1254" s="148">
        <v>0.59459459781646729</v>
      </c>
      <c r="AV1254" s="30">
        <v>83.386863708496094</v>
      </c>
      <c r="AW1254" s="148">
        <v>0.48387095332145691</v>
      </c>
      <c r="AX1254" s="30">
        <v>49.067273989999997</v>
      </c>
      <c r="AY1254" s="30">
        <v>316.1290283203125</v>
      </c>
      <c r="AZ1254" s="30">
        <v>22</v>
      </c>
      <c r="BA1254" s="30">
        <v>86.423233032226563</v>
      </c>
      <c r="BB1254" s="148">
        <v>0.58599999999999997</v>
      </c>
      <c r="BC1254" s="30">
        <v>50.7</v>
      </c>
      <c r="BD1254" s="30">
        <v>378.6</v>
      </c>
      <c r="BE1254" s="30">
        <v>86.760650634765625</v>
      </c>
      <c r="BF1254" s="147">
        <v>0.52400000000000002</v>
      </c>
      <c r="BG1254" s="30">
        <v>50.85</v>
      </c>
      <c r="BH1254" s="30">
        <v>359.5</v>
      </c>
      <c r="BI1254" s="30">
        <v>89.436302185058594</v>
      </c>
      <c r="BJ1254" s="148">
        <v>0.72499999999999998</v>
      </c>
      <c r="BK1254" s="30">
        <v>52.192986670000003</v>
      </c>
      <c r="BL1254" s="30">
        <v>394.2</v>
      </c>
      <c r="BM1254" s="30">
        <v>87.301033020019531</v>
      </c>
      <c r="BN1254" s="148">
        <v>0.61</v>
      </c>
      <c r="BO1254" s="30">
        <v>51.150259570000003</v>
      </c>
      <c r="BP1254" s="30">
        <v>363.4</v>
      </c>
      <c r="BQ1254" s="148">
        <v>0.13100000000000001</v>
      </c>
      <c r="BR1254" s="148">
        <v>0.08</v>
      </c>
      <c r="BS1254" s="148"/>
      <c r="BT1254" s="148">
        <v>0.69700000000000006</v>
      </c>
      <c r="BU1254" s="148">
        <v>8.6000000000000007E-2</v>
      </c>
      <c r="BV1254" s="148">
        <v>6.0000000521540642E-3</v>
      </c>
      <c r="BW1254" s="148"/>
      <c r="BX1254" s="148">
        <v>0.19400000000000001</v>
      </c>
      <c r="BY1254" s="148">
        <v>0.3</v>
      </c>
      <c r="BZ1254" s="1"/>
      <c r="CA1254" s="1">
        <v>17231.0703125</v>
      </c>
      <c r="CB1254" s="1">
        <v>17793.47</v>
      </c>
      <c r="CC1254" s="124" t="s">
        <v>4510</v>
      </c>
      <c r="CD1254" t="s">
        <v>4634</v>
      </c>
    </row>
    <row r="1255" spans="1:82" x14ac:dyDescent="0.3">
      <c r="A1255" s="1">
        <v>920904120</v>
      </c>
      <c r="B1255" s="124" t="s">
        <v>4510</v>
      </c>
      <c r="C1255" t="s">
        <v>430</v>
      </c>
      <c r="D1255" t="s">
        <v>1734</v>
      </c>
      <c r="E1255" s="30">
        <v>87.976898193359375</v>
      </c>
      <c r="F1255" s="30">
        <v>85.893257141113281</v>
      </c>
      <c r="G1255" s="30">
        <v>91.550880432128906</v>
      </c>
      <c r="H1255" s="30">
        <v>92.8734130859375</v>
      </c>
      <c r="I1255" s="1">
        <v>365</v>
      </c>
      <c r="J1255" s="1" t="s">
        <v>3981</v>
      </c>
      <c r="K1255" s="1">
        <v>4</v>
      </c>
      <c r="L1255" t="s">
        <v>3883</v>
      </c>
      <c r="M1255" t="s">
        <v>3915</v>
      </c>
      <c r="N1255" t="s">
        <v>3917</v>
      </c>
      <c r="O1255" t="s">
        <v>3922</v>
      </c>
      <c r="P1255" s="148">
        <v>0.4921875</v>
      </c>
      <c r="Q1255" s="30">
        <v>51.196057979999999</v>
      </c>
      <c r="R1255" s="30">
        <v>348.4375</v>
      </c>
      <c r="S1255" s="1">
        <v>82</v>
      </c>
      <c r="T1255" s="1">
        <v>53</v>
      </c>
      <c r="U1255" s="148">
        <v>0.64634144306182861</v>
      </c>
      <c r="V1255" s="148">
        <v>0.41333332657814031</v>
      </c>
      <c r="W1255" s="149">
        <v>50.321084569999996</v>
      </c>
      <c r="X1255" s="149">
        <v>325.33334350585938</v>
      </c>
      <c r="Y1255" s="1">
        <v>53</v>
      </c>
      <c r="Z1255" s="30">
        <v>85.826911926269531</v>
      </c>
      <c r="AA1255" s="148">
        <v>0.48099999999999998</v>
      </c>
      <c r="AB1255" s="30">
        <v>50.3</v>
      </c>
      <c r="AC1255" s="30">
        <v>339</v>
      </c>
      <c r="AD1255" s="30">
        <v>85.674484252929688</v>
      </c>
      <c r="AE1255" s="148">
        <v>0.38100000000000001</v>
      </c>
      <c r="AF1255" s="30">
        <v>50.22</v>
      </c>
      <c r="AG1255" s="30">
        <v>305.2</v>
      </c>
      <c r="AH1255" s="30">
        <v>82.619041442871094</v>
      </c>
      <c r="AI1255" s="148">
        <v>0.52400000000000002</v>
      </c>
      <c r="AJ1255" s="30">
        <v>49.253755310000003</v>
      </c>
      <c r="AK1255" s="30">
        <v>349.4</v>
      </c>
      <c r="AL1255" s="30">
        <v>84.375648498535156</v>
      </c>
      <c r="AM1255" s="148">
        <v>0.46600000000000003</v>
      </c>
      <c r="AN1255" s="30">
        <v>49.790566089999999</v>
      </c>
      <c r="AO1255" s="30">
        <v>337.9</v>
      </c>
      <c r="AP1255" s="148">
        <v>0.43410852551460272</v>
      </c>
      <c r="AQ1255" s="30">
        <v>54.106989009999999</v>
      </c>
      <c r="AR1255" s="30">
        <v>312.40310668945313</v>
      </c>
      <c r="AS1255" s="30">
        <v>81</v>
      </c>
      <c r="AT1255" s="30">
        <v>53</v>
      </c>
      <c r="AU1255" s="148">
        <v>0.64634144306182861</v>
      </c>
      <c r="AV1255" s="30">
        <v>92.8734130859375</v>
      </c>
      <c r="AW1255" s="148">
        <v>0.43421053886413569</v>
      </c>
      <c r="AX1255" s="30">
        <v>54.504172449999999</v>
      </c>
      <c r="AY1255" s="30">
        <v>292.10525512695313</v>
      </c>
      <c r="AZ1255" s="30">
        <v>53</v>
      </c>
      <c r="BA1255" s="30">
        <v>86.546951293945313</v>
      </c>
      <c r="BB1255" s="148">
        <v>0.50600000000000001</v>
      </c>
      <c r="BC1255" s="30">
        <v>50.76</v>
      </c>
      <c r="BD1255" s="30">
        <v>329.2</v>
      </c>
      <c r="BE1255" s="30">
        <v>85.543426513671875</v>
      </c>
      <c r="BF1255" s="147">
        <v>0.39200000000000002</v>
      </c>
      <c r="BG1255" s="30">
        <v>50.25</v>
      </c>
      <c r="BH1255" s="30">
        <v>293.8</v>
      </c>
      <c r="BI1255" s="30">
        <v>85.565620422363281</v>
      </c>
      <c r="BJ1255" s="148">
        <v>0.44600000000000001</v>
      </c>
      <c r="BK1255" s="30">
        <v>50.30748964</v>
      </c>
      <c r="BL1255" s="30">
        <v>313.10000000000002</v>
      </c>
      <c r="BM1255" s="30">
        <v>82.542953491210938</v>
      </c>
      <c r="BN1255" s="148">
        <v>0.371</v>
      </c>
      <c r="BO1255" s="30">
        <v>48.778957820000002</v>
      </c>
      <c r="BP1255" s="30">
        <v>284.5</v>
      </c>
      <c r="BQ1255" s="148">
        <v>8.7999999999999995E-2</v>
      </c>
      <c r="BR1255" s="148">
        <v>0.14199999999999999</v>
      </c>
      <c r="BS1255" s="148">
        <v>1.4E-2</v>
      </c>
      <c r="BT1255" s="148">
        <v>0.63300000000000001</v>
      </c>
      <c r="BU1255" s="148">
        <v>0.121</v>
      </c>
      <c r="BV1255" s="148">
        <v>3.0000000260770321E-3</v>
      </c>
      <c r="BW1255" s="148">
        <v>0.08</v>
      </c>
      <c r="BX1255" s="148">
        <v>0.14000000000000001</v>
      </c>
      <c r="BY1255" s="148">
        <v>0.372</v>
      </c>
      <c r="BZ1255" s="1"/>
      <c r="CA1255" s="1">
        <v>14315.51953125</v>
      </c>
      <c r="CB1255" s="1">
        <v>14580.23</v>
      </c>
      <c r="CC1255" s="124" t="s">
        <v>4510</v>
      </c>
      <c r="CD1255" t="s">
        <v>4634</v>
      </c>
    </row>
    <row r="1256" spans="1:82" x14ac:dyDescent="0.3">
      <c r="A1256" s="1">
        <v>920904140</v>
      </c>
      <c r="B1256" s="124" t="s">
        <v>4510</v>
      </c>
      <c r="C1256" t="s">
        <v>430</v>
      </c>
      <c r="D1256" t="s">
        <v>1735</v>
      </c>
      <c r="E1256" s="30">
        <v>88.419700622558594</v>
      </c>
      <c r="F1256" s="30">
        <v>87.964263916015625</v>
      </c>
      <c r="G1256" s="30">
        <v>85.159744262695313</v>
      </c>
      <c r="H1256" s="30">
        <v>87.2010498046875</v>
      </c>
      <c r="I1256" s="1">
        <v>255</v>
      </c>
      <c r="J1256" s="1" t="s">
        <v>3981</v>
      </c>
      <c r="K1256" s="1">
        <v>4</v>
      </c>
      <c r="L1256" t="s">
        <v>3883</v>
      </c>
      <c r="M1256" t="s">
        <v>3915</v>
      </c>
      <c r="N1256" t="s">
        <v>3917</v>
      </c>
      <c r="O1256" t="s">
        <v>3922</v>
      </c>
      <c r="P1256" s="148">
        <v>0.59756100177764893</v>
      </c>
      <c r="Q1256" s="30">
        <v>51.380244640000001</v>
      </c>
      <c r="R1256" s="30">
        <v>365.85366821289063</v>
      </c>
      <c r="S1256" s="1">
        <v>37</v>
      </c>
      <c r="T1256" s="1">
        <v>20</v>
      </c>
      <c r="U1256" s="148">
        <v>0.54054051637649536</v>
      </c>
      <c r="V1256" s="148">
        <v>0.35555556416511541</v>
      </c>
      <c r="W1256" s="149">
        <v>51.179189950000001</v>
      </c>
      <c r="X1256" s="149"/>
      <c r="Y1256" s="1">
        <v>20</v>
      </c>
      <c r="Z1256" s="30">
        <v>88.243644714355469</v>
      </c>
      <c r="AA1256" s="148">
        <v>0.64800000000000002</v>
      </c>
      <c r="AB1256" s="30">
        <v>51.1</v>
      </c>
      <c r="AC1256" s="30">
        <v>374.3</v>
      </c>
      <c r="AD1256" s="30">
        <v>89.061447143554688</v>
      </c>
      <c r="AE1256" s="148">
        <v>0.59599999999999997</v>
      </c>
      <c r="AF1256" s="30">
        <v>51.37</v>
      </c>
      <c r="AG1256" s="30">
        <v>356.1</v>
      </c>
      <c r="AH1256" s="30">
        <v>88.015296936035156</v>
      </c>
      <c r="AI1256" s="148">
        <v>0.61199999999999999</v>
      </c>
      <c r="AJ1256" s="30">
        <v>51.041068559999999</v>
      </c>
      <c r="AK1256" s="30">
        <v>373.5</v>
      </c>
      <c r="AL1256" s="30">
        <v>88.947883605957031</v>
      </c>
      <c r="AM1256" s="148">
        <v>0.55000000000000004</v>
      </c>
      <c r="AN1256" s="30">
        <v>51.346488139999998</v>
      </c>
      <c r="AO1256" s="30">
        <v>353.3</v>
      </c>
      <c r="AP1256" s="148">
        <v>0.5</v>
      </c>
      <c r="AQ1256" s="30">
        <v>50.109164800000002</v>
      </c>
      <c r="AR1256" s="30">
        <v>328.04876708984381</v>
      </c>
      <c r="AS1256" s="30">
        <v>38</v>
      </c>
      <c r="AT1256" s="30">
        <v>21</v>
      </c>
      <c r="AU1256" s="148">
        <v>0.54054051637649536</v>
      </c>
      <c r="AV1256" s="30">
        <v>87.2010498046875</v>
      </c>
      <c r="AW1256" s="148">
        <v>0.37777778506278992</v>
      </c>
      <c r="AX1256" s="30">
        <v>51.253248880000001</v>
      </c>
      <c r="AY1256" s="30">
        <v>282.22222900390631</v>
      </c>
      <c r="AZ1256" s="30">
        <v>21</v>
      </c>
      <c r="BA1256" s="30">
        <v>92.650421142578125</v>
      </c>
      <c r="BB1256" s="148">
        <v>0.629</v>
      </c>
      <c r="BC1256" s="30">
        <v>53.72</v>
      </c>
      <c r="BD1256" s="30">
        <v>379</v>
      </c>
      <c r="BE1256" s="30">
        <v>93.759674072265625</v>
      </c>
      <c r="BF1256" s="147">
        <v>0.54400000000000004</v>
      </c>
      <c r="BG1256" s="30">
        <v>54.3</v>
      </c>
      <c r="BH1256" s="30">
        <v>356.1</v>
      </c>
      <c r="BI1256" s="30">
        <v>96.0968017578125</v>
      </c>
      <c r="BJ1256" s="148">
        <v>0.58599999999999997</v>
      </c>
      <c r="BK1256" s="30">
        <v>55.437465639999999</v>
      </c>
      <c r="BL1256" s="30">
        <v>355.6</v>
      </c>
      <c r="BM1256" s="30">
        <v>96.663871765136719</v>
      </c>
      <c r="BN1256" s="148">
        <v>0.49199999999999999</v>
      </c>
      <c r="BO1256" s="30">
        <v>55.816453799999998</v>
      </c>
      <c r="BP1256" s="30">
        <v>321.3</v>
      </c>
      <c r="BQ1256" s="148">
        <v>0.184</v>
      </c>
      <c r="BR1256" s="148">
        <v>7.8E-2</v>
      </c>
      <c r="BS1256" s="148"/>
      <c r="BT1256" s="148">
        <v>0.65100000000000002</v>
      </c>
      <c r="BU1256" s="148">
        <v>7.8E-2</v>
      </c>
      <c r="BV1256" s="148">
        <v>8.0000003799796104E-3</v>
      </c>
      <c r="BW1256" s="148">
        <v>3.9E-2</v>
      </c>
      <c r="BX1256" s="148">
        <v>0.14099999999999999</v>
      </c>
      <c r="BY1256" s="148">
        <v>0.317</v>
      </c>
      <c r="BZ1256" s="1"/>
      <c r="CA1256" s="1">
        <v>15719.490234375</v>
      </c>
      <c r="CB1256" s="1">
        <v>16113.63</v>
      </c>
      <c r="CC1256" s="124" t="s">
        <v>4510</v>
      </c>
      <c r="CD1256" t="s">
        <v>4634</v>
      </c>
    </row>
    <row r="1257" spans="1:82" x14ac:dyDescent="0.3">
      <c r="A1257" s="1">
        <v>920913000</v>
      </c>
      <c r="B1257" s="124" t="s">
        <v>4511</v>
      </c>
      <c r="C1257" t="s">
        <v>431</v>
      </c>
      <c r="D1257" t="s">
        <v>1736</v>
      </c>
      <c r="E1257" s="30">
        <v>82.320518493652344</v>
      </c>
      <c r="F1257" s="30">
        <v>81.22430419921875</v>
      </c>
      <c r="G1257" s="30">
        <v>80.213066101074219</v>
      </c>
      <c r="H1257" s="30">
        <v>76.832221984863281</v>
      </c>
      <c r="I1257" s="1">
        <v>482</v>
      </c>
      <c r="J1257" s="1">
        <v>6</v>
      </c>
      <c r="K1257" s="1">
        <v>8</v>
      </c>
      <c r="L1257" t="s">
        <v>3883</v>
      </c>
      <c r="M1257" t="s">
        <v>3915</v>
      </c>
      <c r="N1257" t="s">
        <v>3917</v>
      </c>
      <c r="O1257" t="s">
        <v>3922</v>
      </c>
      <c r="P1257" s="148">
        <v>0.46341463923454279</v>
      </c>
      <c r="Q1257" s="30">
        <v>48.843211539999999</v>
      </c>
      <c r="R1257" s="30">
        <v>349.22393798828131</v>
      </c>
      <c r="S1257" s="1">
        <v>838</v>
      </c>
      <c r="T1257" s="1">
        <v>334</v>
      </c>
      <c r="U1257" s="148">
        <v>0.39856800436973572</v>
      </c>
      <c r="V1257" s="148">
        <v>0.29069766402244568</v>
      </c>
      <c r="W1257" s="149">
        <v>48.38653807</v>
      </c>
      <c r="X1257" s="149">
        <v>297.093017578125</v>
      </c>
      <c r="Y1257" s="1">
        <v>334</v>
      </c>
      <c r="Z1257" s="30">
        <v>85.826911926269531</v>
      </c>
      <c r="AA1257" s="148">
        <v>0.59</v>
      </c>
      <c r="AB1257" s="30">
        <v>50.3</v>
      </c>
      <c r="AC1257" s="30">
        <v>376.8</v>
      </c>
      <c r="AD1257" s="30">
        <v>83.436141967773438</v>
      </c>
      <c r="AE1257" s="148">
        <v>0.39100000000000001</v>
      </c>
      <c r="AF1257" s="30">
        <v>49.46</v>
      </c>
      <c r="AG1257" s="30">
        <v>323</v>
      </c>
      <c r="AH1257" s="30">
        <v>85.080520629882813</v>
      </c>
      <c r="AI1257" s="148">
        <v>0.59200000000000008</v>
      </c>
      <c r="AJ1257" s="30">
        <v>50.069029999999998</v>
      </c>
      <c r="AK1257" s="30">
        <v>374.3</v>
      </c>
      <c r="AL1257" s="30">
        <v>83.148200988769531</v>
      </c>
      <c r="AM1257" s="148">
        <v>0.4</v>
      </c>
      <c r="AN1257" s="30">
        <v>49.372867620000001</v>
      </c>
      <c r="AO1257" s="30">
        <v>320</v>
      </c>
      <c r="AP1257" s="148">
        <v>0.46860986948013311</v>
      </c>
      <c r="AQ1257" s="30">
        <v>47.014883849999997</v>
      </c>
      <c r="AR1257" s="30">
        <v>325.560546875</v>
      </c>
      <c r="AS1257" s="30">
        <v>836</v>
      </c>
      <c r="AT1257" s="30">
        <v>336</v>
      </c>
      <c r="AU1257" s="148">
        <v>0.39856800436973572</v>
      </c>
      <c r="AV1257" s="30">
        <v>76.832221984863281</v>
      </c>
      <c r="AW1257" s="148">
        <v>0.23976607620716089</v>
      </c>
      <c r="AX1257" s="30">
        <v>45.310697480000002</v>
      </c>
      <c r="AY1257" s="30">
        <v>247.9532165527344</v>
      </c>
      <c r="AZ1257" s="30">
        <v>336</v>
      </c>
      <c r="BA1257" s="30">
        <v>79.948600769042969</v>
      </c>
      <c r="BB1257" s="148">
        <v>0.42899999999999999</v>
      </c>
      <c r="BC1257" s="30">
        <v>47.56</v>
      </c>
      <c r="BD1257" s="30">
        <v>318.3</v>
      </c>
      <c r="BE1257" s="30">
        <v>77.8343505859375</v>
      </c>
      <c r="BF1257" s="147">
        <v>0.21299999999999999</v>
      </c>
      <c r="BG1257" s="30">
        <v>46.45</v>
      </c>
      <c r="BH1257" s="30">
        <v>249.4</v>
      </c>
      <c r="BI1257" s="30">
        <v>83.577064514160156</v>
      </c>
      <c r="BJ1257" s="148">
        <v>0.47299999999999998</v>
      </c>
      <c r="BK1257" s="30">
        <v>49.338820759999997</v>
      </c>
      <c r="BL1257" s="30">
        <v>338.6</v>
      </c>
      <c r="BM1257" s="30">
        <v>80.9549560546875</v>
      </c>
      <c r="BN1257" s="148">
        <v>0.26900000000000002</v>
      </c>
      <c r="BO1257" s="30">
        <v>47.987541469999996</v>
      </c>
      <c r="BP1257" s="30">
        <v>269.5</v>
      </c>
      <c r="BQ1257" s="148">
        <v>8.1000000000000003E-2</v>
      </c>
      <c r="BR1257" s="148">
        <v>9.2999999999999999E-2</v>
      </c>
      <c r="BS1257" s="148">
        <v>1.4999999999999999E-2</v>
      </c>
      <c r="BT1257" s="148">
        <v>0.75900000000000001</v>
      </c>
      <c r="BU1257" s="148">
        <v>0.05</v>
      </c>
      <c r="BV1257" s="148">
        <v>2.000000094994903E-3</v>
      </c>
      <c r="BW1257" s="148">
        <v>3.3000000000000002E-2</v>
      </c>
      <c r="BX1257" s="148">
        <v>0.14299999999999999</v>
      </c>
      <c r="BY1257" s="148">
        <v>0.185</v>
      </c>
      <c r="BZ1257" s="1"/>
      <c r="CA1257" s="1">
        <v>11434.91015625</v>
      </c>
      <c r="CB1257" s="1">
        <v>12026.86</v>
      </c>
      <c r="CC1257" s="124" t="s">
        <v>4511</v>
      </c>
      <c r="CD1257" t="s">
        <v>4633</v>
      </c>
    </row>
    <row r="1258" spans="1:82" x14ac:dyDescent="0.3">
      <c r="A1258" s="1">
        <v>920914020</v>
      </c>
      <c r="B1258" s="124" t="s">
        <v>4511</v>
      </c>
      <c r="C1258" t="s">
        <v>431</v>
      </c>
      <c r="D1258" t="s">
        <v>1737</v>
      </c>
      <c r="E1258" s="30">
        <v>88.146133422851563</v>
      </c>
      <c r="F1258" s="30">
        <v>86.651779174804688</v>
      </c>
      <c r="G1258" s="30">
        <v>89.762138366699219</v>
      </c>
      <c r="H1258" s="30">
        <v>88.661514282226563</v>
      </c>
      <c r="I1258" s="1">
        <v>523</v>
      </c>
      <c r="J1258" s="1" t="s">
        <v>3981</v>
      </c>
      <c r="K1258" s="1">
        <v>5</v>
      </c>
      <c r="L1258" t="s">
        <v>3883</v>
      </c>
      <c r="M1258" t="s">
        <v>3915</v>
      </c>
      <c r="N1258" t="s">
        <v>3917</v>
      </c>
      <c r="O1258" t="s">
        <v>3922</v>
      </c>
      <c r="P1258" s="148">
        <v>0.62040817737579346</v>
      </c>
      <c r="Q1258" s="30">
        <v>51.266451779999997</v>
      </c>
      <c r="R1258" s="30">
        <v>370.61224365234381</v>
      </c>
      <c r="S1258" s="1">
        <v>273</v>
      </c>
      <c r="T1258" s="1">
        <v>115</v>
      </c>
      <c r="U1258" s="148">
        <v>0.42124542593955988</v>
      </c>
      <c r="V1258" s="148">
        <v>0.39325842261314392</v>
      </c>
      <c r="W1258" s="149">
        <v>50.635373260000001</v>
      </c>
      <c r="X1258" s="149">
        <v>305.61798095703131</v>
      </c>
      <c r="Y1258" s="1">
        <v>115</v>
      </c>
      <c r="Z1258" s="30">
        <v>87.63946533203125</v>
      </c>
      <c r="AA1258" s="148">
        <v>0.67599999999999993</v>
      </c>
      <c r="AB1258" s="30">
        <v>50.9</v>
      </c>
      <c r="AC1258" s="30">
        <v>384</v>
      </c>
      <c r="AD1258" s="30">
        <v>86.940910339355469</v>
      </c>
      <c r="AE1258" s="148">
        <v>0.504</v>
      </c>
      <c r="AF1258" s="30">
        <v>50.65</v>
      </c>
      <c r="AG1258" s="30">
        <v>337</v>
      </c>
      <c r="AH1258" s="30">
        <v>88.521514892578125</v>
      </c>
      <c r="AI1258" s="148">
        <v>0.66799999999999993</v>
      </c>
      <c r="AJ1258" s="30">
        <v>51.20873469</v>
      </c>
      <c r="AK1258" s="30">
        <v>382.2</v>
      </c>
      <c r="AL1258" s="30">
        <v>86.5040283203125</v>
      </c>
      <c r="AM1258" s="148">
        <v>0.48399999999999999</v>
      </c>
      <c r="AN1258" s="30">
        <v>50.514850010000004</v>
      </c>
      <c r="AO1258" s="30">
        <v>328.6</v>
      </c>
      <c r="AP1258" s="148">
        <v>0.57959181070327759</v>
      </c>
      <c r="AQ1258" s="30">
        <v>52.988084389999997</v>
      </c>
      <c r="AR1258" s="30">
        <v>347.75509643554688</v>
      </c>
      <c r="AS1258" s="30">
        <v>273</v>
      </c>
      <c r="AT1258" s="30">
        <v>115</v>
      </c>
      <c r="AU1258" s="148">
        <v>0.42124542593955988</v>
      </c>
      <c r="AV1258" s="30">
        <v>88.661514282226563</v>
      </c>
      <c r="AW1258" s="148">
        <v>0.34831461310386658</v>
      </c>
      <c r="AX1258" s="30">
        <v>52.090265420000001</v>
      </c>
      <c r="AY1258" s="30">
        <v>274.15731811523438</v>
      </c>
      <c r="AZ1258" s="30">
        <v>115</v>
      </c>
      <c r="BA1258" s="30">
        <v>87.248023986816406</v>
      </c>
      <c r="BB1258" s="148">
        <v>0.66200000000000003</v>
      </c>
      <c r="BC1258" s="30">
        <v>51.1</v>
      </c>
      <c r="BD1258" s="30">
        <v>379.3</v>
      </c>
      <c r="BE1258" s="30">
        <v>88.302459716796875</v>
      </c>
      <c r="BF1258" s="147">
        <v>0.44500000000000001</v>
      </c>
      <c r="BG1258" s="30">
        <v>51.61</v>
      </c>
      <c r="BH1258" s="30">
        <v>310.10000000000002</v>
      </c>
      <c r="BI1258" s="30">
        <v>84.532669067382813</v>
      </c>
      <c r="BJ1258" s="148">
        <v>0.66200000000000003</v>
      </c>
      <c r="BK1258" s="30">
        <v>49.804317529999999</v>
      </c>
      <c r="BL1258" s="30">
        <v>373.8</v>
      </c>
      <c r="BM1258" s="30">
        <v>86.071624755859375</v>
      </c>
      <c r="BN1258" s="148">
        <v>0.48</v>
      </c>
      <c r="BO1258" s="30">
        <v>50.537553619999997</v>
      </c>
      <c r="BP1258" s="30">
        <v>321.3</v>
      </c>
      <c r="BQ1258" s="148">
        <v>2.7E-2</v>
      </c>
      <c r="BR1258" s="148">
        <v>9.4E-2</v>
      </c>
      <c r="BS1258" s="148"/>
      <c r="BT1258" s="148">
        <v>0.83000000000000007</v>
      </c>
      <c r="BU1258" s="148">
        <v>4.5999999999999999E-2</v>
      </c>
      <c r="BV1258" s="148">
        <v>4.0000001899898052E-3</v>
      </c>
      <c r="BW1258" s="148">
        <v>0.05</v>
      </c>
      <c r="BX1258" s="148">
        <v>0.182</v>
      </c>
      <c r="BY1258" s="148">
        <v>0.20399999999999999</v>
      </c>
      <c r="BZ1258" s="1"/>
      <c r="CA1258" s="1">
        <v>12835.830078125</v>
      </c>
      <c r="CB1258" s="1">
        <v>13692.73</v>
      </c>
      <c r="CC1258" s="124" t="s">
        <v>4511</v>
      </c>
      <c r="CD1258" t="s">
        <v>4634</v>
      </c>
    </row>
    <row r="1259" spans="1:82" x14ac:dyDescent="0.3">
      <c r="A1259" s="1">
        <v>920914030</v>
      </c>
      <c r="B1259" s="124" t="s">
        <v>4511</v>
      </c>
      <c r="C1259" t="s">
        <v>431</v>
      </c>
      <c r="D1259" t="s">
        <v>1738</v>
      </c>
      <c r="E1259" s="30">
        <v>90.469673156738281</v>
      </c>
      <c r="F1259" s="30">
        <v>91.217658996582031</v>
      </c>
      <c r="G1259" s="30">
        <v>90.648269653320313</v>
      </c>
      <c r="H1259" s="30">
        <v>90.127609252929688</v>
      </c>
      <c r="I1259" s="1">
        <v>431</v>
      </c>
      <c r="J1259" s="1" t="s">
        <v>3981</v>
      </c>
      <c r="K1259" s="1">
        <v>5</v>
      </c>
      <c r="L1259" t="s">
        <v>3883</v>
      </c>
      <c r="M1259" t="s">
        <v>3915</v>
      </c>
      <c r="N1259" t="s">
        <v>3917</v>
      </c>
      <c r="O1259" t="s">
        <v>3922</v>
      </c>
      <c r="P1259" s="148">
        <v>0.53072625398635864</v>
      </c>
      <c r="Q1259" s="30">
        <v>52.232958480000001</v>
      </c>
      <c r="R1259" s="30">
        <v>353.0726318359375</v>
      </c>
      <c r="S1259" s="1">
        <v>184</v>
      </c>
      <c r="T1259" s="1">
        <v>85</v>
      </c>
      <c r="U1259" s="148">
        <v>0.46195653080940252</v>
      </c>
      <c r="V1259" s="148">
        <v>0.32499998807907099</v>
      </c>
      <c r="W1259" s="149">
        <v>52.527211510000001</v>
      </c>
      <c r="X1259" s="149">
        <v>306.25</v>
      </c>
      <c r="Y1259" s="1">
        <v>85</v>
      </c>
      <c r="Z1259" s="30">
        <v>81.597625732421875</v>
      </c>
      <c r="AA1259" s="148">
        <v>0.48099999999999998</v>
      </c>
      <c r="AB1259" s="30">
        <v>48.9</v>
      </c>
      <c r="AC1259" s="30">
        <v>343.8</v>
      </c>
      <c r="AD1259" s="30">
        <v>81.256706237792969</v>
      </c>
      <c r="AE1259" s="148">
        <v>0.247</v>
      </c>
      <c r="AF1259" s="30">
        <v>48.72</v>
      </c>
      <c r="AG1259" s="30">
        <v>287.10000000000002</v>
      </c>
      <c r="AH1259" s="30"/>
      <c r="AI1259" s="148">
        <v>0.49700000000000011</v>
      </c>
      <c r="AJ1259" s="30"/>
      <c r="AK1259" s="30">
        <v>346.4</v>
      </c>
      <c r="AL1259" s="30"/>
      <c r="AM1259" s="148">
        <v>0.311</v>
      </c>
      <c r="AN1259" s="30"/>
      <c r="AO1259" s="30">
        <v>298.60000000000002</v>
      </c>
      <c r="AP1259" s="148">
        <v>0.42307692766189581</v>
      </c>
      <c r="AQ1259" s="30">
        <v>53.542382789999998</v>
      </c>
      <c r="AR1259" s="30">
        <v>298.90109252929688</v>
      </c>
      <c r="AS1259" s="30">
        <v>184</v>
      </c>
      <c r="AT1259" s="30">
        <v>85</v>
      </c>
      <c r="AU1259" s="148">
        <v>0.46195653080940252</v>
      </c>
      <c r="AV1259" s="30">
        <v>90.127609252929688</v>
      </c>
      <c r="AW1259" s="148">
        <v>0.29268291592597961</v>
      </c>
      <c r="AX1259" s="30">
        <v>52.930507669999997</v>
      </c>
      <c r="AY1259" s="30">
        <v>241.4634094238281</v>
      </c>
      <c r="AZ1259" s="30">
        <v>85</v>
      </c>
      <c r="BA1259" s="30">
        <v>85.928352355957031</v>
      </c>
      <c r="BB1259" s="148">
        <v>0.49700000000000011</v>
      </c>
      <c r="BC1259" s="30">
        <v>50.46</v>
      </c>
      <c r="BD1259" s="30">
        <v>325.89999999999998</v>
      </c>
      <c r="BE1259" s="30">
        <v>85.076820373535156</v>
      </c>
      <c r="BF1259" s="147">
        <v>0.27100000000000002</v>
      </c>
      <c r="BG1259" s="30">
        <v>50.02</v>
      </c>
      <c r="BH1259" s="30">
        <v>250.6</v>
      </c>
      <c r="BI1259" s="30"/>
      <c r="BJ1259" s="148">
        <v>0.44800000000000001</v>
      </c>
      <c r="BK1259" s="30"/>
      <c r="BL1259" s="30">
        <v>310.39999999999998</v>
      </c>
      <c r="BM1259" s="30"/>
      <c r="BN1259" s="148">
        <v>0.24299999999999999</v>
      </c>
      <c r="BO1259" s="30"/>
      <c r="BP1259" s="30">
        <v>236.5</v>
      </c>
      <c r="BQ1259" s="148">
        <v>0.16700000000000001</v>
      </c>
      <c r="BR1259" s="148">
        <v>4.9000000000000002E-2</v>
      </c>
      <c r="BS1259" s="148">
        <v>1.2E-2</v>
      </c>
      <c r="BT1259" s="148">
        <v>0.71499999999999997</v>
      </c>
      <c r="BU1259" s="148">
        <v>5.8000000000000003E-2</v>
      </c>
      <c r="BV1259" s="148">
        <v>0</v>
      </c>
      <c r="BW1259" s="148">
        <v>2.8000000000000001E-2</v>
      </c>
      <c r="BX1259" s="148">
        <v>0.17399999999999999</v>
      </c>
      <c r="BY1259" s="148">
        <v>0.25700000000000001</v>
      </c>
      <c r="BZ1259" s="1"/>
      <c r="CA1259" s="1">
        <v>12968.759765625</v>
      </c>
      <c r="CB1259" s="1">
        <v>13245.38</v>
      </c>
      <c r="CC1259" s="124" t="s">
        <v>4511</v>
      </c>
      <c r="CD1259" t="s">
        <v>4634</v>
      </c>
    </row>
    <row r="1260" spans="1:82" x14ac:dyDescent="0.3">
      <c r="A1260" s="1">
        <v>931201050</v>
      </c>
      <c r="B1260" s="124" t="s">
        <v>4512</v>
      </c>
      <c r="C1260" t="s">
        <v>432</v>
      </c>
      <c r="D1260" t="s">
        <v>1739</v>
      </c>
      <c r="E1260" s="30">
        <v>80.840675354003906</v>
      </c>
      <c r="F1260" s="30">
        <v>80.581718444824219</v>
      </c>
      <c r="G1260" s="30">
        <v>82.602714538574219</v>
      </c>
      <c r="H1260" s="30">
        <v>83.297828674316406</v>
      </c>
      <c r="I1260" s="1">
        <v>182</v>
      </c>
      <c r="J1260" s="1">
        <v>6</v>
      </c>
      <c r="K1260" s="1">
        <v>12</v>
      </c>
      <c r="L1260" t="s">
        <v>3871</v>
      </c>
      <c r="M1260" t="s">
        <v>3908</v>
      </c>
      <c r="N1260" t="s">
        <v>3919</v>
      </c>
      <c r="O1260" t="s">
        <v>3921</v>
      </c>
      <c r="P1260" s="148">
        <v>0.39560440182685852</v>
      </c>
      <c r="Q1260" s="30">
        <v>48.22765339</v>
      </c>
      <c r="R1260" s="30">
        <v>305.4945068359375</v>
      </c>
      <c r="S1260" s="1">
        <v>128</v>
      </c>
      <c r="T1260" s="1">
        <v>65</v>
      </c>
      <c r="U1260" s="148">
        <v>0.5078125</v>
      </c>
      <c r="V1260" s="148">
        <v>0.210526317358017</v>
      </c>
      <c r="W1260" s="149">
        <v>48.120289579999998</v>
      </c>
      <c r="X1260" s="149"/>
      <c r="Y1260" s="1">
        <v>65</v>
      </c>
      <c r="Z1260" s="30">
        <v>81.2955322265625</v>
      </c>
      <c r="AA1260" s="148">
        <v>0.34899999999999998</v>
      </c>
      <c r="AB1260" s="30">
        <v>48.8</v>
      </c>
      <c r="AC1260" s="30">
        <v>303.60000000000002</v>
      </c>
      <c r="AD1260" s="30">
        <v>82.994369506835938</v>
      </c>
      <c r="AE1260" s="148">
        <v>0.255</v>
      </c>
      <c r="AF1260" s="30">
        <v>49.31</v>
      </c>
      <c r="AG1260" s="30">
        <v>282.39999999999998</v>
      </c>
      <c r="AH1260" s="30">
        <v>82.441085815429688</v>
      </c>
      <c r="AI1260" s="148">
        <v>0.34699999999999998</v>
      </c>
      <c r="AJ1260" s="30">
        <v>49.194813109999998</v>
      </c>
      <c r="AK1260" s="30">
        <v>309.89999999999998</v>
      </c>
      <c r="AL1260" s="30">
        <v>83.392158508300781</v>
      </c>
      <c r="AM1260" s="148">
        <v>0.24199999999999999</v>
      </c>
      <c r="AN1260" s="30">
        <v>49.455883960000001</v>
      </c>
      <c r="AO1260" s="30">
        <v>286.39999999999998</v>
      </c>
      <c r="AP1260" s="148">
        <v>0.2395833283662796</v>
      </c>
      <c r="AQ1260" s="30">
        <v>48.509671470000001</v>
      </c>
      <c r="AR1260" s="30">
        <v>269.79165649414063</v>
      </c>
      <c r="AS1260" s="30">
        <v>128</v>
      </c>
      <c r="AT1260" s="30">
        <v>65</v>
      </c>
      <c r="AU1260" s="148">
        <v>0.5078125</v>
      </c>
      <c r="AV1260" s="30">
        <v>83.297828674316406</v>
      </c>
      <c r="AW1260" s="148">
        <v>0.1627907007932663</v>
      </c>
      <c r="AX1260" s="30">
        <v>49.016246209999998</v>
      </c>
      <c r="AY1260" s="30"/>
      <c r="AZ1260" s="30">
        <v>65</v>
      </c>
      <c r="BA1260" s="30">
        <v>86.361373901367188</v>
      </c>
      <c r="BB1260" s="148">
        <v>0.35699999999999998</v>
      </c>
      <c r="BC1260" s="30">
        <v>50.67</v>
      </c>
      <c r="BD1260" s="30">
        <v>286.89999999999998</v>
      </c>
      <c r="BE1260" s="30">
        <v>86.983802795410156</v>
      </c>
      <c r="BF1260" s="147">
        <v>0.21299999999999999</v>
      </c>
      <c r="BG1260" s="30">
        <v>50.96</v>
      </c>
      <c r="BH1260" s="30">
        <v>248.9</v>
      </c>
      <c r="BI1260" s="30">
        <v>83.109107971191406</v>
      </c>
      <c r="BJ1260" s="148">
        <v>0.33</v>
      </c>
      <c r="BK1260" s="30">
        <v>49.11086907</v>
      </c>
      <c r="BL1260" s="30">
        <v>280.89999999999998</v>
      </c>
      <c r="BM1260" s="30">
        <v>83.741256713867188</v>
      </c>
      <c r="BN1260" s="148">
        <v>0.23400000000000001</v>
      </c>
      <c r="BO1260" s="30">
        <v>49.376162180000001</v>
      </c>
      <c r="BP1260" s="30">
        <v>257.8</v>
      </c>
      <c r="BQ1260" s="148"/>
      <c r="BR1260" s="148">
        <v>2.7E-2</v>
      </c>
      <c r="BS1260" s="148"/>
      <c r="BT1260" s="148">
        <v>0.92300000000000004</v>
      </c>
      <c r="BU1260" s="148"/>
      <c r="BV1260" s="148">
        <v>4.8999998718500137E-2</v>
      </c>
      <c r="BW1260" s="148"/>
      <c r="BX1260" s="148">
        <v>0.126</v>
      </c>
      <c r="BY1260" s="148">
        <v>0.38200000000000001</v>
      </c>
      <c r="BZ1260" s="1"/>
      <c r="CA1260" s="1">
        <v>10627.5498046875</v>
      </c>
      <c r="CB1260" s="1">
        <v>11827.5</v>
      </c>
      <c r="CC1260" s="124" t="s">
        <v>4512</v>
      </c>
      <c r="CD1260" t="s">
        <v>4633</v>
      </c>
    </row>
    <row r="1261" spans="1:82" x14ac:dyDescent="0.3">
      <c r="A1261" s="1">
        <v>931204010</v>
      </c>
      <c r="B1261" s="124" t="s">
        <v>4512</v>
      </c>
      <c r="C1261" t="s">
        <v>432</v>
      </c>
      <c r="D1261" t="s">
        <v>1740</v>
      </c>
      <c r="E1261" s="30">
        <v>89.716217041015625</v>
      </c>
      <c r="F1261" s="30">
        <v>89.49200439453125</v>
      </c>
      <c r="G1261" s="30">
        <v>86.129425048828125</v>
      </c>
      <c r="H1261" s="30">
        <v>84.685646057128906</v>
      </c>
      <c r="I1261" s="1">
        <v>147</v>
      </c>
      <c r="J1261" s="1" t="s">
        <v>3981</v>
      </c>
      <c r="K1261" s="1">
        <v>5</v>
      </c>
      <c r="L1261" t="s">
        <v>3871</v>
      </c>
      <c r="M1261" t="s">
        <v>3908</v>
      </c>
      <c r="N1261" t="s">
        <v>3919</v>
      </c>
      <c r="O1261" t="s">
        <v>3921</v>
      </c>
      <c r="P1261" s="148">
        <v>0.36619716882705688</v>
      </c>
      <c r="Q1261" s="30">
        <v>51.919550020000003</v>
      </c>
      <c r="R1261" s="30">
        <v>308.45071411132813</v>
      </c>
      <c r="S1261" s="1">
        <v>73</v>
      </c>
      <c r="T1261" s="1">
        <v>40</v>
      </c>
      <c r="U1261" s="148">
        <v>0.54794520139694214</v>
      </c>
      <c r="V1261" s="148">
        <v>0.20000000298023221</v>
      </c>
      <c r="W1261" s="149">
        <v>51.812199280000002</v>
      </c>
      <c r="X1261" s="149"/>
      <c r="Y1261" s="1">
        <v>40</v>
      </c>
      <c r="Z1261" s="30">
        <v>89.149925231933594</v>
      </c>
      <c r="AA1261" s="148">
        <v>0.39100000000000001</v>
      </c>
      <c r="AB1261" s="30">
        <v>51.4</v>
      </c>
      <c r="AC1261" s="30">
        <v>324.60000000000002</v>
      </c>
      <c r="AD1261" s="30">
        <v>86.381324768066406</v>
      </c>
      <c r="AE1261" s="148">
        <v>0.22500000000000001</v>
      </c>
      <c r="AF1261" s="30">
        <v>50.46</v>
      </c>
      <c r="AG1261" s="30">
        <v>280</v>
      </c>
      <c r="AH1261" s="30">
        <v>87.30145263671875</v>
      </c>
      <c r="AI1261" s="148">
        <v>0.47099999999999997</v>
      </c>
      <c r="AJ1261" s="30">
        <v>50.804633010000003</v>
      </c>
      <c r="AK1261" s="30">
        <v>325</v>
      </c>
      <c r="AL1261" s="30">
        <v>83.394859313964844</v>
      </c>
      <c r="AM1261" s="148">
        <v>0.27</v>
      </c>
      <c r="AN1261" s="30">
        <v>49.456803110000003</v>
      </c>
      <c r="AO1261" s="30">
        <v>278.39999999999998</v>
      </c>
      <c r="AP1261" s="148">
        <v>0.16901408135890961</v>
      </c>
      <c r="AQ1261" s="30">
        <v>50.715722769999999</v>
      </c>
      <c r="AR1261" s="30">
        <v>242.25352478027341</v>
      </c>
      <c r="AS1261" s="30">
        <v>73</v>
      </c>
      <c r="AT1261" s="30">
        <v>40</v>
      </c>
      <c r="AU1261" s="148">
        <v>0.54794520139694214</v>
      </c>
      <c r="AV1261" s="30">
        <v>84.685646057128906</v>
      </c>
      <c r="AW1261" s="148">
        <v>8.5714288055896759E-2</v>
      </c>
      <c r="AX1261" s="30">
        <v>49.81162578</v>
      </c>
      <c r="AY1261" s="30"/>
      <c r="AZ1261" s="30">
        <v>40</v>
      </c>
      <c r="BA1261" s="30">
        <v>85.619056701660156</v>
      </c>
      <c r="BB1261" s="148">
        <v>0.34799999999999998</v>
      </c>
      <c r="BC1261" s="30">
        <v>50.31</v>
      </c>
      <c r="BD1261" s="30">
        <v>271</v>
      </c>
      <c r="BE1261" s="30">
        <v>86.070884704589844</v>
      </c>
      <c r="BF1261" s="147">
        <v>0.2</v>
      </c>
      <c r="BG1261" s="30">
        <v>50.51</v>
      </c>
      <c r="BH1261" s="30">
        <v>222.5</v>
      </c>
      <c r="BI1261" s="30">
        <v>83.096900939941406</v>
      </c>
      <c r="BJ1261" s="148">
        <v>0.27900000000000003</v>
      </c>
      <c r="BK1261" s="30">
        <v>49.104920989999997</v>
      </c>
      <c r="BL1261" s="30">
        <v>276.5</v>
      </c>
      <c r="BM1261" s="30">
        <v>82.890426635742188</v>
      </c>
      <c r="BN1261" s="148">
        <v>8.1000000000000003E-2</v>
      </c>
      <c r="BO1261" s="30">
        <v>48.952130930000003</v>
      </c>
      <c r="BP1261" s="30">
        <v>227</v>
      </c>
      <c r="BQ1261" s="148"/>
      <c r="BR1261" s="148"/>
      <c r="BS1261" s="148"/>
      <c r="BT1261" s="148">
        <v>0.95900000000000007</v>
      </c>
      <c r="BU1261" s="148"/>
      <c r="BV1261" s="148">
        <v>4.1000001132488251E-2</v>
      </c>
      <c r="BW1261" s="148"/>
      <c r="BX1261" s="148">
        <v>0.13600000000000001</v>
      </c>
      <c r="BY1261" s="148">
        <v>0.40100000000000002</v>
      </c>
      <c r="BZ1261" s="1"/>
      <c r="CA1261" s="1">
        <v>9124.4697265625</v>
      </c>
      <c r="CB1261" s="1">
        <v>10527.15</v>
      </c>
      <c r="CC1261" s="124" t="s">
        <v>4512</v>
      </c>
      <c r="CD1261" t="s">
        <v>4634</v>
      </c>
    </row>
    <row r="1262" spans="1:82" x14ac:dyDescent="0.3">
      <c r="A1262" s="1">
        <v>931214020</v>
      </c>
      <c r="B1262" s="124" t="s">
        <v>4513</v>
      </c>
      <c r="C1262" t="s">
        <v>433</v>
      </c>
      <c r="D1262" t="s">
        <v>1741</v>
      </c>
      <c r="E1262" s="30">
        <v>87.699264526367188</v>
      </c>
      <c r="F1262" s="30">
        <v>89.019142150878906</v>
      </c>
      <c r="G1262" s="30">
        <v>84.114860534667969</v>
      </c>
      <c r="H1262" s="30">
        <v>85.542274475097656</v>
      </c>
      <c r="I1262" s="1">
        <v>53</v>
      </c>
      <c r="J1262" s="1" t="s">
        <v>3981</v>
      </c>
      <c r="K1262" s="1">
        <v>8</v>
      </c>
      <c r="L1262" t="s">
        <v>3871</v>
      </c>
      <c r="M1262" t="s">
        <v>3908</v>
      </c>
      <c r="N1262" t="s">
        <v>3916</v>
      </c>
      <c r="O1262" t="s">
        <v>3921</v>
      </c>
      <c r="P1262" s="148">
        <v>0.2222222238779068</v>
      </c>
      <c r="Q1262" s="30">
        <v>51.080572799999999</v>
      </c>
      <c r="R1262" s="30"/>
      <c r="S1262" s="1">
        <v>61</v>
      </c>
      <c r="T1262" s="1">
        <v>46</v>
      </c>
      <c r="U1262" s="148">
        <v>0.75409835577011108</v>
      </c>
      <c r="V1262" s="148">
        <v>0.24137930572032931</v>
      </c>
      <c r="W1262" s="149">
        <v>51.616270120000003</v>
      </c>
      <c r="X1262" s="149"/>
      <c r="Y1262" s="1">
        <v>46</v>
      </c>
      <c r="Z1262" s="30">
        <v>91.264564514160156</v>
      </c>
      <c r="AA1262" s="148">
        <v>0.21099999999999999</v>
      </c>
      <c r="AB1262" s="30">
        <v>52.1</v>
      </c>
      <c r="AC1262" s="30">
        <v>292.10000000000002</v>
      </c>
      <c r="AD1262" s="30">
        <v>91.771011352539063</v>
      </c>
      <c r="AE1262" s="148">
        <v>0.14299999999999999</v>
      </c>
      <c r="AF1262" s="30">
        <v>52.29</v>
      </c>
      <c r="AG1262" s="30">
        <v>275</v>
      </c>
      <c r="AH1262" s="30">
        <v>86.426605224609375</v>
      </c>
      <c r="AI1262" s="148">
        <v>0.27800000000000002</v>
      </c>
      <c r="AJ1262" s="30">
        <v>50.514873209999998</v>
      </c>
      <c r="AK1262" s="30">
        <v>311.10000000000002</v>
      </c>
      <c r="AL1262" s="30">
        <v>85.577537536621094</v>
      </c>
      <c r="AM1262" s="148">
        <v>0.154</v>
      </c>
      <c r="AN1262" s="30">
        <v>50.199566660000002</v>
      </c>
      <c r="AO1262" s="30">
        <v>284.60000000000002</v>
      </c>
      <c r="AP1262" s="148">
        <v>0.1944444477558136</v>
      </c>
      <c r="AQ1262" s="30">
        <v>49.45556251</v>
      </c>
      <c r="AR1262" s="30"/>
      <c r="AS1262" s="30">
        <v>61</v>
      </c>
      <c r="AT1262" s="30">
        <v>46</v>
      </c>
      <c r="AU1262" s="148">
        <v>0.75409835577011108</v>
      </c>
      <c r="AV1262" s="30">
        <v>85.542274475097656</v>
      </c>
      <c r="AW1262" s="148">
        <v>0.20689655840396881</v>
      </c>
      <c r="AX1262" s="30">
        <v>50.302574450000002</v>
      </c>
      <c r="AY1262" s="30"/>
      <c r="AZ1262" s="30">
        <v>46</v>
      </c>
      <c r="BA1262" s="30">
        <v>86.010833740234375</v>
      </c>
      <c r="BB1262" s="148">
        <v>0.23699999999999999</v>
      </c>
      <c r="BC1262" s="30">
        <v>50.5</v>
      </c>
      <c r="BD1262" s="30">
        <v>239.5</v>
      </c>
      <c r="BE1262" s="30">
        <v>87.024375915527344</v>
      </c>
      <c r="BF1262" s="147">
        <v>0.17899999999999999</v>
      </c>
      <c r="BG1262" s="30">
        <v>50.98</v>
      </c>
      <c r="BH1262" s="30">
        <v>217.9</v>
      </c>
      <c r="BI1262" s="30">
        <v>86.164955139160156</v>
      </c>
      <c r="BJ1262" s="148">
        <v>0.30599999999999999</v>
      </c>
      <c r="BK1262" s="30">
        <v>50.599437709999997</v>
      </c>
      <c r="BL1262" s="30">
        <v>241.7</v>
      </c>
      <c r="BM1262" s="30">
        <v>87.460189819335938</v>
      </c>
      <c r="BN1262" s="148">
        <v>0.23100000000000001</v>
      </c>
      <c r="BO1262" s="30">
        <v>51.229579809999997</v>
      </c>
      <c r="BP1262" s="30">
        <v>223.1</v>
      </c>
      <c r="BQ1262" s="148"/>
      <c r="BR1262" s="148"/>
      <c r="BS1262" s="148"/>
      <c r="BT1262" s="148">
        <v>1</v>
      </c>
      <c r="BU1262" s="148"/>
      <c r="BV1262" s="148">
        <v>0</v>
      </c>
      <c r="BW1262" s="148"/>
      <c r="BX1262" s="148"/>
      <c r="BY1262" s="148">
        <v>0.80400000000000005</v>
      </c>
      <c r="BZ1262" s="1"/>
      <c r="CA1262" s="1">
        <v>8846.51953125</v>
      </c>
      <c r="CB1262" s="1">
        <v>10334.84</v>
      </c>
      <c r="CC1262" s="124" t="s">
        <v>4513</v>
      </c>
      <c r="CD1262" t="s">
        <v>4635</v>
      </c>
    </row>
    <row r="1263" spans="1:82" x14ac:dyDescent="0.3">
      <c r="A1263" s="1">
        <v>931231050</v>
      </c>
      <c r="B1263" s="124" t="s">
        <v>4514</v>
      </c>
      <c r="C1263" t="s">
        <v>434</v>
      </c>
      <c r="D1263" t="s">
        <v>1742</v>
      </c>
      <c r="E1263" s="30">
        <v>87.924949645996094</v>
      </c>
      <c r="F1263" s="30">
        <v>86.838752746582031</v>
      </c>
      <c r="G1263" s="30">
        <v>89.518142700195313</v>
      </c>
      <c r="H1263" s="30">
        <v>87.605842590332031</v>
      </c>
      <c r="I1263" s="1">
        <v>207</v>
      </c>
      <c r="J1263" s="1">
        <v>7</v>
      </c>
      <c r="K1263" s="1">
        <v>12</v>
      </c>
      <c r="L1263" t="s">
        <v>3871</v>
      </c>
      <c r="M1263" t="s">
        <v>3908</v>
      </c>
      <c r="N1263" t="s">
        <v>3917</v>
      </c>
      <c r="O1263" t="s">
        <v>3921</v>
      </c>
      <c r="P1263" s="148">
        <v>0.4285714328289032</v>
      </c>
      <c r="Q1263" s="30">
        <v>51.174448580000004</v>
      </c>
      <c r="R1263" s="30">
        <v>319.38775634765631</v>
      </c>
      <c r="S1263" s="1">
        <v>122</v>
      </c>
      <c r="T1263" s="1">
        <v>76</v>
      </c>
      <c r="U1263" s="148">
        <v>0.62295079231262207</v>
      </c>
      <c r="V1263" s="148">
        <v>0.3333333432674408</v>
      </c>
      <c r="W1263" s="149">
        <v>50.712843020000001</v>
      </c>
      <c r="X1263" s="149">
        <v>287.03704833984381</v>
      </c>
      <c r="Y1263" s="1">
        <v>76</v>
      </c>
      <c r="Z1263" s="30">
        <v>89.452011108398438</v>
      </c>
      <c r="AA1263" s="148">
        <v>0.51100000000000001</v>
      </c>
      <c r="AB1263" s="30">
        <v>51.5</v>
      </c>
      <c r="AC1263" s="30">
        <v>339.4</v>
      </c>
      <c r="AD1263" s="30">
        <v>89.797737121582031</v>
      </c>
      <c r="AE1263" s="148">
        <v>0.45900000000000002</v>
      </c>
      <c r="AF1263" s="30">
        <v>51.62</v>
      </c>
      <c r="AG1263" s="30">
        <v>336.1</v>
      </c>
      <c r="AH1263" s="30">
        <v>87.967643737792969</v>
      </c>
      <c r="AI1263" s="148">
        <v>0.51200000000000001</v>
      </c>
      <c r="AJ1263" s="30">
        <v>51.025286119999997</v>
      </c>
      <c r="AK1263" s="30">
        <v>362.2</v>
      </c>
      <c r="AL1263" s="30">
        <v>89.969505310058594</v>
      </c>
      <c r="AM1263" s="148">
        <v>0.47199999999999998</v>
      </c>
      <c r="AN1263" s="30">
        <v>51.694144590000001</v>
      </c>
      <c r="AO1263" s="30">
        <v>350.9</v>
      </c>
      <c r="AP1263" s="148">
        <v>0.1954022943973541</v>
      </c>
      <c r="AQ1263" s="30">
        <v>52.835457689999998</v>
      </c>
      <c r="AR1263" s="30"/>
      <c r="AS1263" s="30">
        <v>122</v>
      </c>
      <c r="AT1263" s="30">
        <v>76</v>
      </c>
      <c r="AU1263" s="148">
        <v>0.62295079231262207</v>
      </c>
      <c r="AV1263" s="30">
        <v>87.605842590332031</v>
      </c>
      <c r="AW1263" s="148">
        <v>0.1041666641831398</v>
      </c>
      <c r="AX1263" s="30">
        <v>51.485242509999999</v>
      </c>
      <c r="AY1263" s="30"/>
      <c r="AZ1263" s="30">
        <v>76</v>
      </c>
      <c r="BA1263" s="30">
        <v>89.846122741699219</v>
      </c>
      <c r="BB1263" s="148">
        <v>0.34799999999999998</v>
      </c>
      <c r="BC1263" s="30">
        <v>52.36</v>
      </c>
      <c r="BD1263" s="30">
        <v>305.60000000000002</v>
      </c>
      <c r="BE1263" s="30">
        <v>88.809638977050781</v>
      </c>
      <c r="BF1263" s="147">
        <v>0.33300000000000002</v>
      </c>
      <c r="BG1263" s="30">
        <v>51.86</v>
      </c>
      <c r="BH1263" s="30">
        <v>288.3</v>
      </c>
      <c r="BI1263" s="30">
        <v>91.386054992675781</v>
      </c>
      <c r="BJ1263" s="148">
        <v>0.435</v>
      </c>
      <c r="BK1263" s="30">
        <v>53.142752950000002</v>
      </c>
      <c r="BL1263" s="30">
        <v>330.6</v>
      </c>
      <c r="BM1263" s="30">
        <v>91.622421264648438</v>
      </c>
      <c r="BN1263" s="148">
        <v>0.38500000000000001</v>
      </c>
      <c r="BO1263" s="30">
        <v>53.303925550000002</v>
      </c>
      <c r="BP1263" s="30">
        <v>307.7</v>
      </c>
      <c r="BQ1263" s="148"/>
      <c r="BR1263" s="148">
        <v>4.2999999999999997E-2</v>
      </c>
      <c r="BS1263" s="148"/>
      <c r="BT1263" s="148">
        <v>0.91800000000000004</v>
      </c>
      <c r="BU1263" s="148"/>
      <c r="BV1263" s="148">
        <v>3.9000000804662698E-2</v>
      </c>
      <c r="BW1263" s="148"/>
      <c r="BX1263" s="148">
        <v>0.111</v>
      </c>
      <c r="BY1263" s="148">
        <v>0.432</v>
      </c>
      <c r="BZ1263" s="1"/>
      <c r="CA1263" s="1">
        <v>8944.1201171875</v>
      </c>
      <c r="CB1263" s="1">
        <v>9765.32</v>
      </c>
      <c r="CC1263" s="124" t="s">
        <v>4514</v>
      </c>
      <c r="CD1263" t="s">
        <v>4633</v>
      </c>
    </row>
    <row r="1264" spans="1:82" x14ac:dyDescent="0.3">
      <c r="A1264" s="1">
        <v>931234020</v>
      </c>
      <c r="B1264" s="124" t="s">
        <v>4514</v>
      </c>
      <c r="C1264" t="s">
        <v>434</v>
      </c>
      <c r="D1264" t="s">
        <v>1743</v>
      </c>
      <c r="E1264" s="30">
        <v>88.890312194824219</v>
      </c>
      <c r="F1264" s="30">
        <v>88.914344787597656</v>
      </c>
      <c r="G1264" s="30">
        <v>86.520652770996094</v>
      </c>
      <c r="H1264" s="30">
        <v>87.534889221191406</v>
      </c>
      <c r="I1264" s="1">
        <v>195</v>
      </c>
      <c r="J1264" s="1" t="s">
        <v>4733</v>
      </c>
      <c r="K1264" s="1">
        <v>6</v>
      </c>
      <c r="L1264" t="s">
        <v>3871</v>
      </c>
      <c r="M1264" t="s">
        <v>3908</v>
      </c>
      <c r="N1264" t="s">
        <v>3917</v>
      </c>
      <c r="O1264" t="s">
        <v>3921</v>
      </c>
      <c r="P1264" s="148">
        <v>0.37864077091217041</v>
      </c>
      <c r="Q1264" s="30">
        <v>51.576002029999998</v>
      </c>
      <c r="R1264" s="30">
        <v>310.67962646484381</v>
      </c>
      <c r="S1264" s="1">
        <v>158</v>
      </c>
      <c r="T1264" s="1">
        <v>107</v>
      </c>
      <c r="U1264" s="148">
        <v>0.67721521854400635</v>
      </c>
      <c r="V1264" s="148">
        <v>0.34722220897674561</v>
      </c>
      <c r="W1264" s="149">
        <v>51.572849759999997</v>
      </c>
      <c r="X1264" s="149">
        <v>311.11111450195313</v>
      </c>
      <c r="Y1264" s="1">
        <v>107</v>
      </c>
      <c r="Z1264" s="30">
        <v>87.337371826171875</v>
      </c>
      <c r="AA1264" s="148">
        <v>0.35499999999999998</v>
      </c>
      <c r="AB1264" s="30">
        <v>50.8</v>
      </c>
      <c r="AC1264" s="30">
        <v>324.2</v>
      </c>
      <c r="AD1264" s="30">
        <v>87.795013427734375</v>
      </c>
      <c r="AE1264" s="148">
        <v>0.28100000000000003</v>
      </c>
      <c r="AF1264" s="30">
        <v>50.94</v>
      </c>
      <c r="AG1264" s="30">
        <v>310.10000000000002</v>
      </c>
      <c r="AH1264" s="30">
        <v>87.862335205078125</v>
      </c>
      <c r="AI1264" s="148">
        <v>0.35399999999999998</v>
      </c>
      <c r="AJ1264" s="30">
        <v>50.99040565</v>
      </c>
      <c r="AK1264" s="30">
        <v>314.2</v>
      </c>
      <c r="AL1264" s="30">
        <v>86.266998291015625</v>
      </c>
      <c r="AM1264" s="148">
        <v>0.27300000000000002</v>
      </c>
      <c r="AN1264" s="30">
        <v>50.434189189999998</v>
      </c>
      <c r="AO1264" s="30">
        <v>294.8</v>
      </c>
      <c r="AP1264" s="148">
        <v>0.27184465527534479</v>
      </c>
      <c r="AQ1264" s="30">
        <v>50.960446339999997</v>
      </c>
      <c r="AR1264" s="30">
        <v>249.5145568847656</v>
      </c>
      <c r="AS1264" s="30">
        <v>158</v>
      </c>
      <c r="AT1264" s="30">
        <v>107</v>
      </c>
      <c r="AU1264" s="148">
        <v>0.67721521854400635</v>
      </c>
      <c r="AV1264" s="30">
        <v>87.534889221191406</v>
      </c>
      <c r="AW1264" s="148">
        <v>0.2361111044883728</v>
      </c>
      <c r="AX1264" s="30">
        <v>51.444575450000002</v>
      </c>
      <c r="AY1264" s="30">
        <v>244.44444274902341</v>
      </c>
      <c r="AZ1264" s="30">
        <v>107</v>
      </c>
      <c r="BA1264" s="30">
        <v>88.588310241699219</v>
      </c>
      <c r="BB1264" s="148">
        <v>0.24199999999999999</v>
      </c>
      <c r="BC1264" s="30">
        <v>51.75</v>
      </c>
      <c r="BD1264" s="30">
        <v>265.3</v>
      </c>
      <c r="BE1264" s="30">
        <v>88.748779296875</v>
      </c>
      <c r="BF1264" s="147">
        <v>0.20200000000000001</v>
      </c>
      <c r="BG1264" s="30">
        <v>51.83</v>
      </c>
      <c r="BH1264" s="30">
        <v>244.9</v>
      </c>
      <c r="BI1264" s="30">
        <v>86.427711486816406</v>
      </c>
      <c r="BJ1264" s="148">
        <v>0.20399999999999999</v>
      </c>
      <c r="BK1264" s="30">
        <v>50.727433269999999</v>
      </c>
      <c r="BL1264" s="30">
        <v>254.9</v>
      </c>
      <c r="BM1264" s="30">
        <v>86.8424072265625</v>
      </c>
      <c r="BN1264" s="148">
        <v>0.11700000000000001</v>
      </c>
      <c r="BO1264" s="30">
        <v>50.921691269999997</v>
      </c>
      <c r="BP1264" s="30">
        <v>229.9</v>
      </c>
      <c r="BQ1264" s="148"/>
      <c r="BR1264" s="148">
        <v>3.5999999999999997E-2</v>
      </c>
      <c r="BS1264" s="148"/>
      <c r="BT1264" s="148">
        <v>0.88700000000000001</v>
      </c>
      <c r="BU1264" s="148">
        <v>5.6000000000000001E-2</v>
      </c>
      <c r="BV1264" s="148">
        <v>2.0999999716877941E-2</v>
      </c>
      <c r="BW1264" s="148"/>
      <c r="BX1264" s="148">
        <v>0.14399999999999999</v>
      </c>
      <c r="BY1264" s="148">
        <v>0.58799999999999997</v>
      </c>
      <c r="BZ1264" s="1"/>
      <c r="CA1264" s="1">
        <v>8767.759765625</v>
      </c>
      <c r="CB1264" s="1">
        <v>10119.1</v>
      </c>
      <c r="CC1264" s="124" t="s">
        <v>4514</v>
      </c>
      <c r="CD1264" t="s">
        <v>4634</v>
      </c>
    </row>
    <row r="1265" spans="1:82" x14ac:dyDescent="0.3">
      <c r="A1265" s="1">
        <v>931241050</v>
      </c>
      <c r="B1265" s="124" t="s">
        <v>4515</v>
      </c>
      <c r="C1265" t="s">
        <v>435</v>
      </c>
      <c r="D1265" t="s">
        <v>1744</v>
      </c>
      <c r="E1265" s="30">
        <v>80.140968322753906</v>
      </c>
      <c r="F1265" s="30">
        <v>80.926948547363281</v>
      </c>
      <c r="G1265" s="30">
        <v>82.395980834960938</v>
      </c>
      <c r="H1265" s="30">
        <v>79.544540405273438</v>
      </c>
      <c r="I1265" s="1">
        <v>239</v>
      </c>
      <c r="J1265" s="1">
        <v>7</v>
      </c>
      <c r="K1265" s="1">
        <v>12</v>
      </c>
      <c r="L1265" t="s">
        <v>3871</v>
      </c>
      <c r="M1265" t="s">
        <v>3908</v>
      </c>
      <c r="N1265" t="s">
        <v>3916</v>
      </c>
      <c r="O1265" t="s">
        <v>3921</v>
      </c>
      <c r="P1265" s="148">
        <v>0.42990654706954962</v>
      </c>
      <c r="Q1265" s="30">
        <v>47.936600509999998</v>
      </c>
      <c r="R1265" s="30">
        <v>328.97195434570313</v>
      </c>
      <c r="S1265" s="1">
        <v>134</v>
      </c>
      <c r="T1265" s="1">
        <v>79</v>
      </c>
      <c r="U1265" s="148">
        <v>0.58955222368240356</v>
      </c>
      <c r="V1265" s="148">
        <v>0.24137930572032931</v>
      </c>
      <c r="W1265" s="149">
        <v>48.263333449999998</v>
      </c>
      <c r="X1265" s="149"/>
      <c r="Y1265" s="1">
        <v>79</v>
      </c>
      <c r="Z1265" s="30">
        <v>83.108085632324219</v>
      </c>
      <c r="AA1265" s="148">
        <v>0.39100000000000001</v>
      </c>
      <c r="AB1265" s="30">
        <v>49.4</v>
      </c>
      <c r="AC1265" s="30">
        <v>320.7</v>
      </c>
      <c r="AD1265" s="30">
        <v>84.820381164550781</v>
      </c>
      <c r="AE1265" s="148">
        <v>0.316</v>
      </c>
      <c r="AF1265" s="30">
        <v>49.93</v>
      </c>
      <c r="AG1265" s="30">
        <v>298.2</v>
      </c>
      <c r="AH1265" s="30">
        <v>82.225730895996094</v>
      </c>
      <c r="AI1265" s="148">
        <v>0.34</v>
      </c>
      <c r="AJ1265" s="30">
        <v>49.123483780000001</v>
      </c>
      <c r="AK1265" s="30">
        <v>314.2</v>
      </c>
      <c r="AL1265" s="30">
        <v>83.741157531738281</v>
      </c>
      <c r="AM1265" s="148">
        <v>0.309</v>
      </c>
      <c r="AN1265" s="30">
        <v>49.574647970000001</v>
      </c>
      <c r="AO1265" s="30">
        <v>300</v>
      </c>
      <c r="AP1265" s="148">
        <v>0.36190477013587952</v>
      </c>
      <c r="AQ1265" s="30">
        <v>48.380354420000003</v>
      </c>
      <c r="AR1265" s="30">
        <v>302.85714721679688</v>
      </c>
      <c r="AS1265" s="30">
        <v>134</v>
      </c>
      <c r="AT1265" s="30">
        <v>79</v>
      </c>
      <c r="AU1265" s="148">
        <v>0.58955222368240356</v>
      </c>
      <c r="AV1265" s="30">
        <v>79.544540405273438</v>
      </c>
      <c r="AW1265" s="148">
        <v>0.19672131538391111</v>
      </c>
      <c r="AX1265" s="30">
        <v>46.865172139999999</v>
      </c>
      <c r="AY1265" s="30"/>
      <c r="AZ1265" s="30">
        <v>79</v>
      </c>
      <c r="BA1265" s="30">
        <v>82.876617431640625</v>
      </c>
      <c r="BB1265" s="148">
        <v>0.27200000000000002</v>
      </c>
      <c r="BC1265" s="30">
        <v>48.98</v>
      </c>
      <c r="BD1265" s="30">
        <v>270.89999999999998</v>
      </c>
      <c r="BE1265" s="30">
        <v>82.885826110839844</v>
      </c>
      <c r="BF1265" s="147">
        <v>0.21</v>
      </c>
      <c r="BG1265" s="30">
        <v>48.94</v>
      </c>
      <c r="BH1265" s="30">
        <v>243.5</v>
      </c>
      <c r="BI1265" s="30">
        <v>84.76361083984375</v>
      </c>
      <c r="BJ1265" s="148">
        <v>0.315</v>
      </c>
      <c r="BK1265" s="30">
        <v>49.916812219999997</v>
      </c>
      <c r="BL1265" s="30">
        <v>283.3</v>
      </c>
      <c r="BM1265" s="30">
        <v>85.414138793945313</v>
      </c>
      <c r="BN1265" s="148">
        <v>0.247</v>
      </c>
      <c r="BO1265" s="30">
        <v>50.209880499999997</v>
      </c>
      <c r="BP1265" s="30">
        <v>256.2</v>
      </c>
      <c r="BQ1265" s="148"/>
      <c r="BR1265" s="148">
        <v>0.05</v>
      </c>
      <c r="BS1265" s="148"/>
      <c r="BT1265" s="148">
        <v>0.92900000000000005</v>
      </c>
      <c r="BU1265" s="148"/>
      <c r="BV1265" s="148">
        <v>2.0999999716877941E-2</v>
      </c>
      <c r="BW1265" s="148"/>
      <c r="BX1265" s="148">
        <v>0.184</v>
      </c>
      <c r="BY1265" s="148">
        <v>0.59799999999999998</v>
      </c>
      <c r="BZ1265" s="1"/>
      <c r="CA1265" s="1">
        <v>8705.9697265625</v>
      </c>
      <c r="CB1265" s="1">
        <v>10047.549999999999</v>
      </c>
      <c r="CC1265" s="124" t="s">
        <v>4515</v>
      </c>
      <c r="CD1265" t="s">
        <v>4633</v>
      </c>
    </row>
    <row r="1266" spans="1:82" x14ac:dyDescent="0.3">
      <c r="A1266" s="1">
        <v>931244020</v>
      </c>
      <c r="B1266" s="124" t="s">
        <v>4515</v>
      </c>
      <c r="C1266" t="s">
        <v>435</v>
      </c>
      <c r="D1266" t="s">
        <v>1745</v>
      </c>
      <c r="E1266" s="30">
        <v>91.955116271972656</v>
      </c>
      <c r="F1266" s="30">
        <v>93.705924987792969</v>
      </c>
      <c r="G1266" s="30">
        <v>93.675727844238281</v>
      </c>
      <c r="H1266" s="30">
        <v>93.394584655761719</v>
      </c>
      <c r="I1266" s="1">
        <v>236</v>
      </c>
      <c r="J1266" s="1" t="s">
        <v>4733</v>
      </c>
      <c r="K1266" s="1">
        <v>6</v>
      </c>
      <c r="L1266" t="s">
        <v>3871</v>
      </c>
      <c r="M1266" t="s">
        <v>3908</v>
      </c>
      <c r="N1266" t="s">
        <v>3916</v>
      </c>
      <c r="O1266" t="s">
        <v>3921</v>
      </c>
      <c r="P1266" s="148">
        <v>0.4444444477558136</v>
      </c>
      <c r="Q1266" s="30">
        <v>52.850846859999997</v>
      </c>
      <c r="R1266" s="30">
        <v>326.4957275390625</v>
      </c>
      <c r="S1266" s="1">
        <v>187</v>
      </c>
      <c r="T1266" s="1">
        <v>125</v>
      </c>
      <c r="U1266" s="148">
        <v>0.66844922304153442</v>
      </c>
      <c r="V1266" s="148">
        <v>0.3888888955116272</v>
      </c>
      <c r="W1266" s="149">
        <v>53.558203259999999</v>
      </c>
      <c r="X1266" s="149">
        <v>311.11111450195313</v>
      </c>
      <c r="Y1266" s="1">
        <v>125</v>
      </c>
      <c r="Z1266" s="30">
        <v>91.868743896484375</v>
      </c>
      <c r="AA1266" s="148">
        <v>0.44800000000000001</v>
      </c>
      <c r="AB1266" s="30">
        <v>52.3</v>
      </c>
      <c r="AC1266" s="30">
        <v>336.6</v>
      </c>
      <c r="AD1266" s="30">
        <v>91.947723388671875</v>
      </c>
      <c r="AE1266" s="148">
        <v>0.36599999999999999</v>
      </c>
      <c r="AF1266" s="30">
        <v>52.35</v>
      </c>
      <c r="AG1266" s="30">
        <v>315.8</v>
      </c>
      <c r="AH1266" s="30">
        <v>89.236274719238281</v>
      </c>
      <c r="AI1266" s="148">
        <v>0.46899999999999997</v>
      </c>
      <c r="AJ1266" s="30">
        <v>51.445474160000003</v>
      </c>
      <c r="AK1266" s="30">
        <v>323.8</v>
      </c>
      <c r="AL1266" s="30">
        <v>89.85107421875</v>
      </c>
      <c r="AM1266" s="148">
        <v>0.376</v>
      </c>
      <c r="AN1266" s="30">
        <v>51.653844120000002</v>
      </c>
      <c r="AO1266" s="30">
        <v>294.10000000000002</v>
      </c>
      <c r="AP1266" s="148">
        <v>0.54700857400894165</v>
      </c>
      <c r="AQ1266" s="30">
        <v>55.436135219999997</v>
      </c>
      <c r="AR1266" s="30">
        <v>349.57266235351563</v>
      </c>
      <c r="AS1266" s="30">
        <v>187</v>
      </c>
      <c r="AT1266" s="30">
        <v>125</v>
      </c>
      <c r="AU1266" s="148">
        <v>0.66844922304153442</v>
      </c>
      <c r="AV1266" s="30">
        <v>93.394584655761719</v>
      </c>
      <c r="AW1266" s="148">
        <v>0.47222220897674561</v>
      </c>
      <c r="AX1266" s="30">
        <v>54.802866100000003</v>
      </c>
      <c r="AY1266" s="30">
        <v>322.22222900390631</v>
      </c>
      <c r="AZ1266" s="30">
        <v>125</v>
      </c>
      <c r="BA1266" s="30">
        <v>90.382240295410156</v>
      </c>
      <c r="BB1266" s="148">
        <v>0.59299999999999997</v>
      </c>
      <c r="BC1266" s="30">
        <v>52.62</v>
      </c>
      <c r="BD1266" s="30">
        <v>349</v>
      </c>
      <c r="BE1266" s="30">
        <v>90.310882568359375</v>
      </c>
      <c r="BF1266" s="147">
        <v>0.48499999999999999</v>
      </c>
      <c r="BG1266" s="30">
        <v>52.6</v>
      </c>
      <c r="BH1266" s="30">
        <v>317.8</v>
      </c>
      <c r="BI1266" s="30">
        <v>84.756126403808594</v>
      </c>
      <c r="BJ1266" s="148">
        <v>0.47599999999999998</v>
      </c>
      <c r="BK1266" s="30">
        <v>49.913166400000001</v>
      </c>
      <c r="BL1266" s="30">
        <v>317</v>
      </c>
      <c r="BM1266" s="30">
        <v>85.943885803222656</v>
      </c>
      <c r="BN1266" s="148">
        <v>0.36599999999999999</v>
      </c>
      <c r="BO1266" s="30">
        <v>50.47389192</v>
      </c>
      <c r="BP1266" s="30">
        <v>285.10000000000002</v>
      </c>
      <c r="BQ1266" s="148">
        <v>3.7999999999999999E-2</v>
      </c>
      <c r="BR1266" s="148">
        <v>2.1000000000000001E-2</v>
      </c>
      <c r="BS1266" s="148"/>
      <c r="BT1266" s="148">
        <v>0.91500000000000004</v>
      </c>
      <c r="BU1266" s="148"/>
      <c r="BV1266" s="148">
        <v>2.500000037252903E-2</v>
      </c>
      <c r="BW1266" s="148"/>
      <c r="BX1266" s="148">
        <v>0.22900000000000001</v>
      </c>
      <c r="BY1266" s="148">
        <v>0.60199999999999998</v>
      </c>
      <c r="BZ1266" s="1"/>
      <c r="CA1266" s="1">
        <v>8091.080078125</v>
      </c>
      <c r="CB1266" s="1">
        <v>9219.2199999999993</v>
      </c>
      <c r="CC1266" s="124" t="s">
        <v>4515</v>
      </c>
      <c r="CD1266" t="s">
        <v>4634</v>
      </c>
    </row>
    <row r="1267" spans="1:82" x14ac:dyDescent="0.3">
      <c r="A1267" s="1">
        <v>940761050</v>
      </c>
      <c r="B1267" s="124" t="s">
        <v>4516</v>
      </c>
      <c r="C1267" t="s">
        <v>436</v>
      </c>
      <c r="D1267" t="s">
        <v>1746</v>
      </c>
      <c r="E1267" s="30">
        <v>86.325920104980469</v>
      </c>
      <c r="F1267" s="30">
        <v>87.943870544433594</v>
      </c>
      <c r="G1267" s="30">
        <v>78.853431701660156</v>
      </c>
      <c r="H1267" s="30">
        <v>80.676315307617188</v>
      </c>
      <c r="I1267" s="1">
        <v>276</v>
      </c>
      <c r="J1267" s="1">
        <v>6</v>
      </c>
      <c r="K1267" s="1">
        <v>12</v>
      </c>
      <c r="L1267" t="s">
        <v>3867</v>
      </c>
      <c r="M1267" t="s">
        <v>3910</v>
      </c>
      <c r="N1267" t="s">
        <v>3919</v>
      </c>
      <c r="O1267" t="s">
        <v>3923</v>
      </c>
      <c r="P1267" s="148">
        <v>0.33802816271781921</v>
      </c>
      <c r="Q1267" s="30">
        <v>50.509311410000002</v>
      </c>
      <c r="R1267" s="30">
        <v>297.8873291015625</v>
      </c>
      <c r="S1267" s="1">
        <v>228</v>
      </c>
      <c r="T1267" s="1">
        <v>228</v>
      </c>
      <c r="U1267" s="148">
        <v>1</v>
      </c>
      <c r="V1267" s="148">
        <v>0.33802816271781921</v>
      </c>
      <c r="W1267" s="149">
        <v>51.170740840000001</v>
      </c>
      <c r="X1267" s="149">
        <v>297.8873291015625</v>
      </c>
      <c r="Y1267" s="1">
        <v>228</v>
      </c>
      <c r="Z1267" s="30">
        <v>88.847831726074219</v>
      </c>
      <c r="AA1267" s="148">
        <v>0.40699999999999997</v>
      </c>
      <c r="AB1267" s="30">
        <v>51.3</v>
      </c>
      <c r="AC1267" s="30">
        <v>335</v>
      </c>
      <c r="AD1267" s="30">
        <v>90.534034729003906</v>
      </c>
      <c r="AE1267" s="148">
        <v>0.40699999999999997</v>
      </c>
      <c r="AF1267" s="30">
        <v>51.87</v>
      </c>
      <c r="AG1267" s="30">
        <v>335</v>
      </c>
      <c r="AH1267" s="30">
        <v>84.751258850097656</v>
      </c>
      <c r="AI1267" s="148">
        <v>0.39500000000000002</v>
      </c>
      <c r="AJ1267" s="30">
        <v>49.959974320000001</v>
      </c>
      <c r="AK1267" s="30">
        <v>325.5</v>
      </c>
      <c r="AL1267" s="30">
        <v>86.570289611816406</v>
      </c>
      <c r="AM1267" s="148">
        <v>0.39500000000000002</v>
      </c>
      <c r="AN1267" s="30">
        <v>50.537398709999998</v>
      </c>
      <c r="AO1267" s="30">
        <v>325.5</v>
      </c>
      <c r="AP1267" s="148">
        <v>0.1126760542392731</v>
      </c>
      <c r="AQ1267" s="30">
        <v>46.164398490000004</v>
      </c>
      <c r="AR1267" s="30"/>
      <c r="AS1267" s="30">
        <v>228</v>
      </c>
      <c r="AT1267" s="30">
        <v>228</v>
      </c>
      <c r="AU1267" s="148">
        <v>1</v>
      </c>
      <c r="AV1267" s="30">
        <v>80.676315307617188</v>
      </c>
      <c r="AW1267" s="148">
        <v>0.1126760542392731</v>
      </c>
      <c r="AX1267" s="30">
        <v>47.513811740000001</v>
      </c>
      <c r="AY1267" s="30"/>
      <c r="AZ1267" s="30">
        <v>228</v>
      </c>
      <c r="BA1267" s="30">
        <v>82.258026123046875</v>
      </c>
      <c r="BB1267" s="148">
        <v>0.221</v>
      </c>
      <c r="BC1267" s="30">
        <v>48.68</v>
      </c>
      <c r="BD1267" s="30">
        <v>248.3</v>
      </c>
      <c r="BE1267" s="30">
        <v>83.616157531738281</v>
      </c>
      <c r="BF1267" s="147">
        <v>0.221</v>
      </c>
      <c r="BG1267" s="30">
        <v>49.3</v>
      </c>
      <c r="BH1267" s="30">
        <v>248.3</v>
      </c>
      <c r="BI1267" s="30">
        <v>80.556373596191406</v>
      </c>
      <c r="BJ1267" s="148">
        <v>0.24299999999999999</v>
      </c>
      <c r="BK1267" s="30">
        <v>47.867375789999997</v>
      </c>
      <c r="BL1267" s="30">
        <v>266</v>
      </c>
      <c r="BM1267" s="30">
        <v>81.99127197265625</v>
      </c>
      <c r="BN1267" s="148">
        <v>0.24299999999999999</v>
      </c>
      <c r="BO1267" s="30">
        <v>48.504013270000002</v>
      </c>
      <c r="BP1267" s="30">
        <v>266</v>
      </c>
      <c r="BQ1267" s="148"/>
      <c r="BR1267" s="148">
        <v>4.7E-2</v>
      </c>
      <c r="BS1267" s="148"/>
      <c r="BT1267" s="148">
        <v>0.93100000000000005</v>
      </c>
      <c r="BU1267" s="148"/>
      <c r="BV1267" s="148">
        <v>2.199999988079071E-2</v>
      </c>
      <c r="BW1267" s="148"/>
      <c r="BX1267" s="148">
        <v>0.156</v>
      </c>
      <c r="BY1267" s="148">
        <v>0.41909999999999997</v>
      </c>
      <c r="BZ1267" s="1">
        <v>1</v>
      </c>
      <c r="CA1267" s="1">
        <v>9670.1298828125</v>
      </c>
      <c r="CB1267" s="1">
        <v>10398.86</v>
      </c>
      <c r="CC1267" s="124" t="s">
        <v>4516</v>
      </c>
      <c r="CD1267" t="s">
        <v>4633</v>
      </c>
    </row>
    <row r="1268" spans="1:82" x14ac:dyDescent="0.3">
      <c r="A1268" s="1">
        <v>940764020</v>
      </c>
      <c r="B1268" s="124" t="s">
        <v>4516</v>
      </c>
      <c r="C1268" t="s">
        <v>436</v>
      </c>
      <c r="D1268" t="s">
        <v>1747</v>
      </c>
      <c r="E1268" s="30">
        <v>80.477920532226563</v>
      </c>
      <c r="F1268" s="30">
        <v>81.800666809082031</v>
      </c>
      <c r="G1268" s="30">
        <v>88.818557739257813</v>
      </c>
      <c r="H1268" s="30">
        <v>90.085716247558594</v>
      </c>
      <c r="I1268" s="1">
        <v>214</v>
      </c>
      <c r="J1268" s="1" t="s">
        <v>4733</v>
      </c>
      <c r="K1268" s="1">
        <v>5</v>
      </c>
      <c r="L1268" t="s">
        <v>3867</v>
      </c>
      <c r="M1268" t="s">
        <v>3910</v>
      </c>
      <c r="N1268" t="s">
        <v>3919</v>
      </c>
      <c r="O1268" t="s">
        <v>3923</v>
      </c>
      <c r="P1268" s="148">
        <v>0.30392158031463617</v>
      </c>
      <c r="Q1268" s="30">
        <v>48.07675957</v>
      </c>
      <c r="R1268" s="30">
        <v>265.686279296875</v>
      </c>
      <c r="S1268" s="1">
        <v>112</v>
      </c>
      <c r="T1268" s="1">
        <v>112</v>
      </c>
      <c r="U1268" s="148">
        <v>1</v>
      </c>
      <c r="V1268" s="148">
        <v>0.30392158031463617</v>
      </c>
      <c r="W1268" s="149">
        <v>48.625351199999997</v>
      </c>
      <c r="X1268" s="149">
        <v>265.686279296875</v>
      </c>
      <c r="Y1268" s="1">
        <v>112</v>
      </c>
      <c r="Z1268" s="30">
        <v>71.0244140625</v>
      </c>
      <c r="AA1268" s="148">
        <v>0.36399999999999999</v>
      </c>
      <c r="AB1268" s="30">
        <v>45.4</v>
      </c>
      <c r="AC1268" s="30">
        <v>304</v>
      </c>
      <c r="AD1268" s="30">
        <v>72.980743408203125</v>
      </c>
      <c r="AE1268" s="148">
        <v>0.36399999999999999</v>
      </c>
      <c r="AF1268" s="30">
        <v>45.91</v>
      </c>
      <c r="AG1268" s="30">
        <v>304</v>
      </c>
      <c r="AH1268" s="30">
        <v>70.790092468261719</v>
      </c>
      <c r="AI1268" s="148">
        <v>0.38400000000000001</v>
      </c>
      <c r="AJ1268" s="30">
        <v>45.33584269</v>
      </c>
      <c r="AK1268" s="30">
        <v>302</v>
      </c>
      <c r="AL1268" s="30">
        <v>72.747329711914063</v>
      </c>
      <c r="AM1268" s="148">
        <v>0.38400000000000001</v>
      </c>
      <c r="AN1268" s="30">
        <v>45.833467849999998</v>
      </c>
      <c r="AO1268" s="30">
        <v>302</v>
      </c>
      <c r="AP1268" s="148">
        <v>0.28431373834609991</v>
      </c>
      <c r="AQ1268" s="30">
        <v>52.397846600000001</v>
      </c>
      <c r="AR1268" s="30">
        <v>269.60784912109381</v>
      </c>
      <c r="AS1268" s="30">
        <v>112</v>
      </c>
      <c r="AT1268" s="30">
        <v>112</v>
      </c>
      <c r="AU1268" s="148">
        <v>1</v>
      </c>
      <c r="AV1268" s="30">
        <v>90.085716247558594</v>
      </c>
      <c r="AW1268" s="148">
        <v>0.28431373834609991</v>
      </c>
      <c r="AX1268" s="30">
        <v>52.906498360000001</v>
      </c>
      <c r="AY1268" s="30">
        <v>269.60784912109381</v>
      </c>
      <c r="AZ1268" s="30">
        <v>112</v>
      </c>
      <c r="BA1268" s="30">
        <v>78.360877990722656</v>
      </c>
      <c r="BB1268" s="148">
        <v>0.48499999999999999</v>
      </c>
      <c r="BC1268" s="30">
        <v>46.79</v>
      </c>
      <c r="BD1268" s="30">
        <v>326.3</v>
      </c>
      <c r="BE1268" s="30">
        <v>79.700759887695313</v>
      </c>
      <c r="BF1268" s="147">
        <v>0.48499999999999999</v>
      </c>
      <c r="BG1268" s="30">
        <v>47.37</v>
      </c>
      <c r="BH1268" s="30">
        <v>326.3</v>
      </c>
      <c r="BI1268" s="30">
        <v>73.38616943359375</v>
      </c>
      <c r="BJ1268" s="148">
        <v>0.374</v>
      </c>
      <c r="BK1268" s="30">
        <v>44.374607400000002</v>
      </c>
      <c r="BL1268" s="30">
        <v>270.7</v>
      </c>
      <c r="BM1268" s="30">
        <v>74.870109558105469</v>
      </c>
      <c r="BN1268" s="148">
        <v>0.374</v>
      </c>
      <c r="BO1268" s="30">
        <v>44.955012510000003</v>
      </c>
      <c r="BP1268" s="30">
        <v>270.7</v>
      </c>
      <c r="BQ1268" s="148"/>
      <c r="BR1268" s="148">
        <v>2.8000000000000001E-2</v>
      </c>
      <c r="BS1268" s="148"/>
      <c r="BT1268" s="148">
        <v>0.92500000000000004</v>
      </c>
      <c r="BU1268" s="148">
        <v>3.3000000000000002E-2</v>
      </c>
      <c r="BV1268" s="148">
        <v>1.4000000432133669E-2</v>
      </c>
      <c r="BW1268" s="148"/>
      <c r="BX1268" s="148">
        <v>0.23799999999999999</v>
      </c>
      <c r="BY1268" s="148">
        <v>0.4657</v>
      </c>
      <c r="BZ1268" s="1">
        <v>1</v>
      </c>
      <c r="CA1268" s="1">
        <v>9868.3603515625</v>
      </c>
      <c r="CB1268" s="1">
        <v>11736.16</v>
      </c>
      <c r="CC1268" s="124" t="s">
        <v>4516</v>
      </c>
      <c r="CD1268" t="s">
        <v>4634</v>
      </c>
    </row>
    <row r="1269" spans="1:82" x14ac:dyDescent="0.3">
      <c r="A1269" s="1">
        <v>940783000</v>
      </c>
      <c r="B1269" s="124" t="s">
        <v>4517</v>
      </c>
      <c r="C1269" t="s">
        <v>437</v>
      </c>
      <c r="D1269" t="s">
        <v>1748</v>
      </c>
      <c r="E1269" s="30">
        <v>88.312583923339844</v>
      </c>
      <c r="F1269" s="30">
        <v>86.502059936523438</v>
      </c>
      <c r="G1269" s="30">
        <v>86.677688598632813</v>
      </c>
      <c r="H1269" s="30">
        <v>85.474693298339844</v>
      </c>
      <c r="I1269" s="1">
        <v>683</v>
      </c>
      <c r="J1269" s="1">
        <v>7</v>
      </c>
      <c r="K1269" s="1">
        <v>8</v>
      </c>
      <c r="L1269" t="s">
        <v>3867</v>
      </c>
      <c r="M1269" t="s">
        <v>3910</v>
      </c>
      <c r="N1269" t="s">
        <v>3919</v>
      </c>
      <c r="O1269" t="s">
        <v>3923</v>
      </c>
      <c r="P1269" s="148">
        <v>0.53354132175445557</v>
      </c>
      <c r="Q1269" s="30">
        <v>51.335688920000003</v>
      </c>
      <c r="R1269" s="30">
        <v>361.46646118164063</v>
      </c>
      <c r="S1269" s="1">
        <v>1185</v>
      </c>
      <c r="T1269" s="1">
        <v>641</v>
      </c>
      <c r="U1269" s="148">
        <v>0.54092824459075928</v>
      </c>
      <c r="V1269" s="148">
        <v>0.42307692766189581</v>
      </c>
      <c r="W1269" s="149">
        <v>50.573337610000003</v>
      </c>
      <c r="X1269" s="149">
        <v>331.65679931640631</v>
      </c>
      <c r="Y1269" s="1">
        <v>641</v>
      </c>
      <c r="Z1269" s="30">
        <v>89.149925231933594</v>
      </c>
      <c r="AA1269" s="148">
        <v>0.57899999999999996</v>
      </c>
      <c r="AB1269" s="30">
        <v>51.4</v>
      </c>
      <c r="AC1269" s="30">
        <v>366.4</v>
      </c>
      <c r="AD1269" s="30">
        <v>87.824470520019531</v>
      </c>
      <c r="AE1269" s="148">
        <v>0.46100000000000002</v>
      </c>
      <c r="AF1269" s="30">
        <v>50.95</v>
      </c>
      <c r="AG1269" s="30">
        <v>336.9</v>
      </c>
      <c r="AH1269" s="30">
        <v>90.843421936035156</v>
      </c>
      <c r="AI1269" s="148">
        <v>0.57700000000000007</v>
      </c>
      <c r="AJ1269" s="30">
        <v>51.977782990000001</v>
      </c>
      <c r="AK1269" s="30">
        <v>373</v>
      </c>
      <c r="AL1269" s="30">
        <v>89.192649841308594</v>
      </c>
      <c r="AM1269" s="148">
        <v>0.44</v>
      </c>
      <c r="AN1269" s="30">
        <v>51.429781939999998</v>
      </c>
      <c r="AO1269" s="30">
        <v>338.2</v>
      </c>
      <c r="AP1269" s="148">
        <v>0.41784036159515381</v>
      </c>
      <c r="AQ1269" s="30">
        <v>51.058677330000002</v>
      </c>
      <c r="AR1269" s="30">
        <v>317.52737426757813</v>
      </c>
      <c r="AS1269" s="30">
        <v>1182</v>
      </c>
      <c r="AT1269" s="30">
        <v>639</v>
      </c>
      <c r="AU1269" s="148">
        <v>0.54092824459075928</v>
      </c>
      <c r="AV1269" s="30">
        <v>85.474693298339844</v>
      </c>
      <c r="AW1269" s="148">
        <v>0.30473372340202332</v>
      </c>
      <c r="AX1269" s="30">
        <v>50.26384462</v>
      </c>
      <c r="AY1269" s="30">
        <v>285.798828125</v>
      </c>
      <c r="AZ1269" s="30">
        <v>639</v>
      </c>
      <c r="BA1269" s="30">
        <v>85.021080017089844</v>
      </c>
      <c r="BB1269" s="148">
        <v>0.439</v>
      </c>
      <c r="BC1269" s="30">
        <v>50.02</v>
      </c>
      <c r="BD1269" s="30">
        <v>320.3</v>
      </c>
      <c r="BE1269" s="30">
        <v>84.468208312988281</v>
      </c>
      <c r="BF1269" s="147">
        <v>0.314</v>
      </c>
      <c r="BG1269" s="30">
        <v>49.72</v>
      </c>
      <c r="BH1269" s="30">
        <v>281.89999999999998</v>
      </c>
      <c r="BI1269" s="30">
        <v>85.141159057617188</v>
      </c>
      <c r="BJ1269" s="148">
        <v>0.41799999999999998</v>
      </c>
      <c r="BK1269" s="30">
        <v>50.100725400000002</v>
      </c>
      <c r="BL1269" s="30">
        <v>319.7</v>
      </c>
      <c r="BM1269" s="30">
        <v>85.195381164550781</v>
      </c>
      <c r="BN1269" s="148">
        <v>0.26200000000000001</v>
      </c>
      <c r="BO1269" s="30">
        <v>50.100857640000001</v>
      </c>
      <c r="BP1269" s="30">
        <v>274.5</v>
      </c>
      <c r="BQ1269" s="148">
        <v>1.4999999999999999E-2</v>
      </c>
      <c r="BR1269" s="148">
        <v>0.02</v>
      </c>
      <c r="BS1269" s="148">
        <v>0.01</v>
      </c>
      <c r="BT1269" s="148">
        <v>0.93700000000000006</v>
      </c>
      <c r="BU1269" s="148">
        <v>1.4999999999999999E-2</v>
      </c>
      <c r="BV1269" s="148">
        <v>3.0000000260770321E-3</v>
      </c>
      <c r="BW1269" s="148"/>
      <c r="BX1269" s="148">
        <v>0.113</v>
      </c>
      <c r="BY1269" s="148">
        <v>0.48899999999999999</v>
      </c>
      <c r="BZ1269" s="1"/>
      <c r="CA1269" s="1">
        <v>6996.7001953125</v>
      </c>
      <c r="CB1269" s="1">
        <v>8024.65</v>
      </c>
      <c r="CC1269" s="124" t="s">
        <v>4517</v>
      </c>
      <c r="CD1269" t="s">
        <v>4633</v>
      </c>
    </row>
    <row r="1270" spans="1:82" x14ac:dyDescent="0.3">
      <c r="A1270" s="1">
        <v>940784030</v>
      </c>
      <c r="B1270" s="124" t="s">
        <v>4517</v>
      </c>
      <c r="C1270" t="s">
        <v>437</v>
      </c>
      <c r="D1270" t="s">
        <v>1749</v>
      </c>
      <c r="E1270" s="30">
        <v>80.73577880859375</v>
      </c>
      <c r="F1270" s="30">
        <v>84.933555603027344</v>
      </c>
      <c r="G1270" s="30">
        <v>79.031669616699219</v>
      </c>
      <c r="H1270" s="30">
        <v>81.729881286621094</v>
      </c>
      <c r="I1270" s="1">
        <v>263</v>
      </c>
      <c r="J1270" s="1">
        <v>1</v>
      </c>
      <c r="K1270" s="1">
        <v>4</v>
      </c>
      <c r="L1270" t="s">
        <v>3867</v>
      </c>
      <c r="M1270" t="s">
        <v>3910</v>
      </c>
      <c r="N1270" t="s">
        <v>3919</v>
      </c>
      <c r="O1270" t="s">
        <v>3923</v>
      </c>
      <c r="P1270" s="148">
        <v>0.4761904776096344</v>
      </c>
      <c r="Q1270" s="30">
        <v>48.184017539999999</v>
      </c>
      <c r="R1270" s="30">
        <v>334.92062377929688</v>
      </c>
      <c r="S1270" s="1">
        <v>85</v>
      </c>
      <c r="T1270" s="1">
        <v>53</v>
      </c>
      <c r="U1270" s="148">
        <v>0.62352943420410156</v>
      </c>
      <c r="V1270" s="148">
        <v>0.3888888955116272</v>
      </c>
      <c r="W1270" s="149">
        <v>49.923439569999999</v>
      </c>
      <c r="X1270" s="149">
        <v>305.5555419921875</v>
      </c>
      <c r="Y1270" s="1">
        <v>53</v>
      </c>
      <c r="Z1270" s="30">
        <v>83.108085632324219</v>
      </c>
      <c r="AA1270" s="148">
        <v>0.57899999999999996</v>
      </c>
      <c r="AB1270" s="30">
        <v>49.4</v>
      </c>
      <c r="AC1270" s="30">
        <v>369</v>
      </c>
      <c r="AD1270" s="30">
        <v>86.381324768066406</v>
      </c>
      <c r="AE1270" s="148">
        <v>0.48899999999999999</v>
      </c>
      <c r="AF1270" s="30">
        <v>50.46</v>
      </c>
      <c r="AG1270" s="30">
        <v>350</v>
      </c>
      <c r="AH1270" s="30">
        <v>87.4130859375</v>
      </c>
      <c r="AI1270" s="148">
        <v>0.59</v>
      </c>
      <c r="AJ1270" s="30">
        <v>50.841609239999997</v>
      </c>
      <c r="AK1270" s="30">
        <v>360.7</v>
      </c>
      <c r="AL1270" s="30">
        <v>88.384208679199219</v>
      </c>
      <c r="AM1270" s="148">
        <v>0.53799999999999992</v>
      </c>
      <c r="AN1270" s="30">
        <v>51.154672849999997</v>
      </c>
      <c r="AO1270" s="30">
        <v>339.3</v>
      </c>
      <c r="AP1270" s="148">
        <v>0.4285714328289032</v>
      </c>
      <c r="AQ1270" s="30">
        <v>46.275889290000002</v>
      </c>
      <c r="AR1270" s="30">
        <v>305.5555419921875</v>
      </c>
      <c r="AS1270" s="30">
        <v>85</v>
      </c>
      <c r="AT1270" s="30">
        <v>53</v>
      </c>
      <c r="AU1270" s="148">
        <v>0.62352943420410156</v>
      </c>
      <c r="AV1270" s="30">
        <v>81.729881286621094</v>
      </c>
      <c r="AW1270" s="148">
        <v>0.3194444477558136</v>
      </c>
      <c r="AX1270" s="30">
        <v>48.117626950000002</v>
      </c>
      <c r="AY1270" s="30">
        <v>272.22222900390631</v>
      </c>
      <c r="AZ1270" s="30">
        <v>53</v>
      </c>
      <c r="BA1270" s="30">
        <v>80.031082153320313</v>
      </c>
      <c r="BB1270" s="148">
        <v>0.57299999999999995</v>
      </c>
      <c r="BC1270" s="30">
        <v>47.6</v>
      </c>
      <c r="BD1270" s="30">
        <v>351.5</v>
      </c>
      <c r="BE1270" s="30">
        <v>82.216346740722656</v>
      </c>
      <c r="BF1270" s="147">
        <v>0.47899999999999998</v>
      </c>
      <c r="BG1270" s="30">
        <v>48.61</v>
      </c>
      <c r="BH1270" s="30">
        <v>319.10000000000002</v>
      </c>
      <c r="BI1270" s="30">
        <v>86.100311279296875</v>
      </c>
      <c r="BJ1270" s="148">
        <v>0.59599999999999997</v>
      </c>
      <c r="BK1270" s="30">
        <v>50.567951499999999</v>
      </c>
      <c r="BL1270" s="30">
        <v>368.3</v>
      </c>
      <c r="BM1270" s="30">
        <v>87.226104736328125</v>
      </c>
      <c r="BN1270" s="148">
        <v>0.52100000000000002</v>
      </c>
      <c r="BO1270" s="30">
        <v>51.112918190000002</v>
      </c>
      <c r="BP1270" s="30">
        <v>347</v>
      </c>
      <c r="BQ1270" s="148"/>
      <c r="BR1270" s="148"/>
      <c r="BS1270" s="148"/>
      <c r="BT1270" s="148">
        <v>0.92800000000000005</v>
      </c>
      <c r="BU1270" s="148">
        <v>3.7999999999999999E-2</v>
      </c>
      <c r="BV1270" s="148">
        <v>3.4000001847743988E-2</v>
      </c>
      <c r="BW1270" s="148"/>
      <c r="BX1270" s="148">
        <v>8.4000000000000005E-2</v>
      </c>
      <c r="BY1270" s="148">
        <v>0.57600000000000007</v>
      </c>
      <c r="BZ1270" s="1"/>
      <c r="CA1270" s="1">
        <v>9995.2802734375</v>
      </c>
      <c r="CB1270" s="1">
        <v>10964.51</v>
      </c>
      <c r="CC1270" s="124" t="s">
        <v>4517</v>
      </c>
      <c r="CD1270" t="s">
        <v>4634</v>
      </c>
    </row>
    <row r="1271" spans="1:82" x14ac:dyDescent="0.3">
      <c r="A1271" s="1">
        <v>940784040</v>
      </c>
      <c r="B1271" s="124" t="s">
        <v>4517</v>
      </c>
      <c r="C1271" t="s">
        <v>437</v>
      </c>
      <c r="D1271" t="s">
        <v>741</v>
      </c>
      <c r="E1271" s="30">
        <v>80.755943298339844</v>
      </c>
      <c r="F1271" s="30">
        <v>81.392318725585938</v>
      </c>
      <c r="G1271" s="30">
        <v>84.7239990234375</v>
      </c>
      <c r="H1271" s="30">
        <v>83.954147338867188</v>
      </c>
      <c r="I1271" s="1">
        <v>282</v>
      </c>
      <c r="J1271" s="1">
        <v>1</v>
      </c>
      <c r="K1271" s="1">
        <v>4</v>
      </c>
      <c r="L1271" t="s">
        <v>3867</v>
      </c>
      <c r="M1271" t="s">
        <v>3910</v>
      </c>
      <c r="N1271" t="s">
        <v>3919</v>
      </c>
      <c r="O1271" t="s">
        <v>3923</v>
      </c>
      <c r="P1271" s="148">
        <v>0.59854012727737427</v>
      </c>
      <c r="Q1271" s="30">
        <v>48.192407770000003</v>
      </c>
      <c r="R1271" s="30">
        <v>370.80291748046881</v>
      </c>
      <c r="S1271" s="1">
        <v>85</v>
      </c>
      <c r="T1271" s="1">
        <v>58</v>
      </c>
      <c r="U1271" s="148">
        <v>0.68235296010971069</v>
      </c>
      <c r="V1271" s="148">
        <v>0.52222222089767456</v>
      </c>
      <c r="W1271" s="149">
        <v>48.456155350000003</v>
      </c>
      <c r="X1271" s="149">
        <v>352.22222900390631</v>
      </c>
      <c r="Y1271" s="1">
        <v>58</v>
      </c>
      <c r="Z1271" s="30">
        <v>86.129005432128906</v>
      </c>
      <c r="AA1271" s="148">
        <v>0.62</v>
      </c>
      <c r="AB1271" s="30">
        <v>50.4</v>
      </c>
      <c r="AC1271" s="30">
        <v>373.4</v>
      </c>
      <c r="AD1271" s="30">
        <v>85.556678771972656</v>
      </c>
      <c r="AE1271" s="148">
        <v>0.54</v>
      </c>
      <c r="AF1271" s="30">
        <v>50.18</v>
      </c>
      <c r="AG1271" s="30">
        <v>356</v>
      </c>
      <c r="AH1271" s="30">
        <v>86.84259033203125</v>
      </c>
      <c r="AI1271" s="148">
        <v>0.60099999999999998</v>
      </c>
      <c r="AJ1271" s="30">
        <v>50.652651810000002</v>
      </c>
      <c r="AK1271" s="30">
        <v>376.2</v>
      </c>
      <c r="AL1271" s="30">
        <v>88.263511657714844</v>
      </c>
      <c r="AM1271" s="148">
        <v>0.59099999999999997</v>
      </c>
      <c r="AN1271" s="30">
        <v>51.11359822</v>
      </c>
      <c r="AO1271" s="30">
        <v>368.2</v>
      </c>
      <c r="AP1271" s="148">
        <v>0.45255473256111151</v>
      </c>
      <c r="AQ1271" s="30">
        <v>49.836595080000002</v>
      </c>
      <c r="AR1271" s="30">
        <v>329.927001953125</v>
      </c>
      <c r="AS1271" s="30">
        <v>85</v>
      </c>
      <c r="AT1271" s="30">
        <v>58</v>
      </c>
      <c r="AU1271" s="148">
        <v>0.68235296010971069</v>
      </c>
      <c r="AV1271" s="30">
        <v>83.954147338867188</v>
      </c>
      <c r="AW1271" s="148">
        <v>0.3333333432674408</v>
      </c>
      <c r="AX1271" s="30">
        <v>49.392390390000003</v>
      </c>
      <c r="AY1271" s="30">
        <v>287.77777099609381</v>
      </c>
      <c r="AZ1271" s="30">
        <v>58</v>
      </c>
      <c r="BA1271" s="30">
        <v>94.485580444335938</v>
      </c>
      <c r="BB1271" s="148">
        <v>0.70900000000000007</v>
      </c>
      <c r="BC1271" s="30">
        <v>54.61</v>
      </c>
      <c r="BD1271" s="30">
        <v>388.6</v>
      </c>
      <c r="BE1271" s="30">
        <v>94.063980102539063</v>
      </c>
      <c r="BF1271" s="147">
        <v>0.63</v>
      </c>
      <c r="BG1271" s="30">
        <v>54.45</v>
      </c>
      <c r="BH1271" s="30">
        <v>361</v>
      </c>
      <c r="BI1271" s="30">
        <v>94.333511352539063</v>
      </c>
      <c r="BJ1271" s="148">
        <v>0.67299999999999993</v>
      </c>
      <c r="BK1271" s="30">
        <v>54.578527389999998</v>
      </c>
      <c r="BL1271" s="30">
        <v>386.9</v>
      </c>
      <c r="BM1271" s="30">
        <v>95.274887084960938</v>
      </c>
      <c r="BN1271" s="148">
        <v>0.59099999999999997</v>
      </c>
      <c r="BO1271" s="30">
        <v>55.124219719999999</v>
      </c>
      <c r="BP1271" s="30">
        <v>370.9</v>
      </c>
      <c r="BQ1271" s="148">
        <v>2.1000000000000001E-2</v>
      </c>
      <c r="BR1271" s="148">
        <v>2.5000000000000001E-2</v>
      </c>
      <c r="BS1271" s="148"/>
      <c r="BT1271" s="148">
        <v>0.91800000000000004</v>
      </c>
      <c r="BU1271" s="148">
        <v>3.2000000000000001E-2</v>
      </c>
      <c r="BV1271" s="148">
        <v>4.0000001899898052E-3</v>
      </c>
      <c r="BW1271" s="148"/>
      <c r="BX1271" s="148">
        <v>0.13500000000000001</v>
      </c>
      <c r="BY1271" s="148">
        <v>0.65600000000000003</v>
      </c>
      <c r="BZ1271" s="1"/>
      <c r="CA1271" s="1">
        <v>9879.759765625</v>
      </c>
      <c r="CB1271" s="1">
        <v>11059.7</v>
      </c>
      <c r="CC1271" s="124" t="s">
        <v>4517</v>
      </c>
      <c r="CD1271" t="s">
        <v>4634</v>
      </c>
    </row>
    <row r="1272" spans="1:82" x14ac:dyDescent="0.3">
      <c r="A1272" s="1">
        <v>940784050</v>
      </c>
      <c r="B1272" s="124" t="s">
        <v>4517</v>
      </c>
      <c r="C1272" t="s">
        <v>437</v>
      </c>
      <c r="D1272" t="s">
        <v>1750</v>
      </c>
      <c r="E1272" s="30">
        <v>82.987525939941406</v>
      </c>
      <c r="F1272" s="30">
        <v>80.790779113769531</v>
      </c>
      <c r="G1272" s="30">
        <v>82.399513244628906</v>
      </c>
      <c r="H1272" s="30">
        <v>81.422645568847656</v>
      </c>
      <c r="I1272" s="1">
        <v>608</v>
      </c>
      <c r="J1272" s="1">
        <v>5</v>
      </c>
      <c r="K1272" s="1">
        <v>6</v>
      </c>
      <c r="L1272" t="s">
        <v>3867</v>
      </c>
      <c r="M1272" t="s">
        <v>3910</v>
      </c>
      <c r="N1272" t="s">
        <v>3919</v>
      </c>
      <c r="O1272" t="s">
        <v>3923</v>
      </c>
      <c r="P1272" s="148">
        <v>0.44387754797935491</v>
      </c>
      <c r="Q1272" s="30">
        <v>49.120662600000003</v>
      </c>
      <c r="R1272" s="30">
        <v>339.96597290039063</v>
      </c>
      <c r="S1272" s="1">
        <v>1185</v>
      </c>
      <c r="T1272" s="1">
        <v>678</v>
      </c>
      <c r="U1272" s="148">
        <v>0.57215189933776855</v>
      </c>
      <c r="V1272" s="148">
        <v>0.30232557654380798</v>
      </c>
      <c r="W1272" s="149">
        <v>48.206911069999997</v>
      </c>
      <c r="X1272" s="149">
        <v>304.06976318359381</v>
      </c>
      <c r="Y1272" s="1">
        <v>678</v>
      </c>
      <c r="Z1272" s="30">
        <v>79.180892944335938</v>
      </c>
      <c r="AA1272" s="148">
        <v>0.499</v>
      </c>
      <c r="AB1272" s="30">
        <v>48.1</v>
      </c>
      <c r="AC1272" s="30">
        <v>355.7</v>
      </c>
      <c r="AD1272" s="30">
        <v>78.075912475585938</v>
      </c>
      <c r="AE1272" s="148">
        <v>0.39400000000000002</v>
      </c>
      <c r="AF1272" s="30">
        <v>47.64</v>
      </c>
      <c r="AG1272" s="30">
        <v>331.7</v>
      </c>
      <c r="AH1272" s="30">
        <v>79.162918090820313</v>
      </c>
      <c r="AI1272" s="148">
        <v>0.50800000000000001</v>
      </c>
      <c r="AJ1272" s="30">
        <v>48.109039590000002</v>
      </c>
      <c r="AK1272" s="30">
        <v>355.8</v>
      </c>
      <c r="AL1272" s="30">
        <v>78.090873718261719</v>
      </c>
      <c r="AM1272" s="148">
        <v>0.40899999999999997</v>
      </c>
      <c r="AN1272" s="30">
        <v>47.651865600000001</v>
      </c>
      <c r="AO1272" s="30">
        <v>333.4</v>
      </c>
      <c r="AP1272" s="148">
        <v>0.39625850319862371</v>
      </c>
      <c r="AQ1272" s="30">
        <v>48.382566220000001</v>
      </c>
      <c r="AR1272" s="30">
        <v>304.251708984375</v>
      </c>
      <c r="AS1272" s="30">
        <v>1184</v>
      </c>
      <c r="AT1272" s="30">
        <v>677</v>
      </c>
      <c r="AU1272" s="148">
        <v>0.57215189933776855</v>
      </c>
      <c r="AV1272" s="30">
        <v>81.422645568847656</v>
      </c>
      <c r="AW1272" s="148">
        <v>0.28488370776176453</v>
      </c>
      <c r="AX1272" s="30">
        <v>47.941546629999998</v>
      </c>
      <c r="AY1272" s="30">
        <v>269.18603515625</v>
      </c>
      <c r="AZ1272" s="30">
        <v>677</v>
      </c>
      <c r="BA1272" s="30">
        <v>78.525833129882813</v>
      </c>
      <c r="BB1272" s="148">
        <v>0.41299999999999998</v>
      </c>
      <c r="BC1272" s="30">
        <v>46.87</v>
      </c>
      <c r="BD1272" s="30">
        <v>318.60000000000002</v>
      </c>
      <c r="BE1272" s="30">
        <v>78.179229736328125</v>
      </c>
      <c r="BF1272" s="147">
        <v>0.32500000000000001</v>
      </c>
      <c r="BG1272" s="30">
        <v>46.62</v>
      </c>
      <c r="BH1272" s="30">
        <v>292.5</v>
      </c>
      <c r="BI1272" s="30">
        <v>81.171905517578125</v>
      </c>
      <c r="BJ1272" s="148">
        <v>0.42399999999999999</v>
      </c>
      <c r="BK1272" s="30">
        <v>48.16721287</v>
      </c>
      <c r="BL1272" s="30">
        <v>321.39999999999998</v>
      </c>
      <c r="BM1272" s="30">
        <v>80.798210144042969</v>
      </c>
      <c r="BN1272" s="148">
        <v>0.311</v>
      </c>
      <c r="BO1272" s="30">
        <v>47.909424280000003</v>
      </c>
      <c r="BP1272" s="30">
        <v>289.10000000000002</v>
      </c>
      <c r="BQ1272" s="148">
        <v>1.4999999999999999E-2</v>
      </c>
      <c r="BR1272" s="148">
        <v>3.1E-2</v>
      </c>
      <c r="BS1272" s="148">
        <v>8.0000000000000002E-3</v>
      </c>
      <c r="BT1272" s="148">
        <v>0.92600000000000005</v>
      </c>
      <c r="BU1272" s="148">
        <v>1.6E-2</v>
      </c>
      <c r="BV1272" s="148">
        <v>3.0000000260770321E-3</v>
      </c>
      <c r="BW1272" s="148"/>
      <c r="BX1272" s="148">
        <v>0.12</v>
      </c>
      <c r="BY1272" s="148">
        <v>0.54600000000000004</v>
      </c>
      <c r="BZ1272" s="1"/>
      <c r="CA1272" s="1">
        <v>7458.06982421875</v>
      </c>
      <c r="CB1272" s="1">
        <v>8164.5</v>
      </c>
      <c r="CC1272" s="124" t="s">
        <v>4517</v>
      </c>
      <c r="CD1272" t="s">
        <v>4634</v>
      </c>
    </row>
    <row r="1273" spans="1:82" x14ac:dyDescent="0.3">
      <c r="A1273" s="1">
        <v>940784060</v>
      </c>
      <c r="B1273" s="124" t="s">
        <v>4517</v>
      </c>
      <c r="C1273" t="s">
        <v>437</v>
      </c>
      <c r="D1273" t="s">
        <v>1751</v>
      </c>
      <c r="E1273" s="30">
        <v>78.08526611328125</v>
      </c>
      <c r="F1273" s="30">
        <v>81.322311401367188</v>
      </c>
      <c r="G1273" s="30">
        <v>77.786956787109375</v>
      </c>
      <c r="H1273" s="30">
        <v>79.704742431640625</v>
      </c>
      <c r="I1273" s="1">
        <v>528</v>
      </c>
      <c r="J1273" s="1">
        <v>1</v>
      </c>
      <c r="K1273" s="1">
        <v>4</v>
      </c>
      <c r="L1273" t="s">
        <v>3867</v>
      </c>
      <c r="M1273" t="s">
        <v>3910</v>
      </c>
      <c r="N1273" t="s">
        <v>3919</v>
      </c>
      <c r="O1273" t="s">
        <v>3923</v>
      </c>
      <c r="P1273" s="148">
        <v>0.43103447556495672</v>
      </c>
      <c r="Q1273" s="30">
        <v>47.081503900000001</v>
      </c>
      <c r="R1273" s="30">
        <v>319.39654541015631</v>
      </c>
      <c r="S1273" s="1">
        <v>113</v>
      </c>
      <c r="T1273" s="1">
        <v>70</v>
      </c>
      <c r="U1273" s="148">
        <v>0.6194690465927124</v>
      </c>
      <c r="V1273" s="148">
        <v>0.33093523979187012</v>
      </c>
      <c r="W1273" s="149">
        <v>48.427147990000002</v>
      </c>
      <c r="X1273" s="149">
        <v>291.36691284179688</v>
      </c>
      <c r="Y1273" s="1">
        <v>70</v>
      </c>
      <c r="Z1273" s="30">
        <v>86.733184814453125</v>
      </c>
      <c r="AA1273" s="148">
        <v>0.48699999999999999</v>
      </c>
      <c r="AB1273" s="30">
        <v>50.6</v>
      </c>
      <c r="AC1273" s="30">
        <v>343.9</v>
      </c>
      <c r="AD1273" s="30">
        <v>90.357322692871094</v>
      </c>
      <c r="AE1273" s="148">
        <v>0.38400000000000001</v>
      </c>
      <c r="AF1273" s="30">
        <v>51.81</v>
      </c>
      <c r="AG1273" s="30">
        <v>310.89999999999998</v>
      </c>
      <c r="AH1273" s="30">
        <v>89.030502319335938</v>
      </c>
      <c r="AI1273" s="148">
        <v>0.51200000000000001</v>
      </c>
      <c r="AJ1273" s="30">
        <v>51.377318989999999</v>
      </c>
      <c r="AK1273" s="30">
        <v>352.9</v>
      </c>
      <c r="AL1273" s="30">
        <v>91.692901611328125</v>
      </c>
      <c r="AM1273" s="148">
        <v>0.39300000000000002</v>
      </c>
      <c r="AN1273" s="30">
        <v>52.280614219999997</v>
      </c>
      <c r="AO1273" s="30">
        <v>324</v>
      </c>
      <c r="AP1273" s="148">
        <v>0.31465518474578857</v>
      </c>
      <c r="AQ1273" s="30">
        <v>45.497288849999997</v>
      </c>
      <c r="AR1273" s="30">
        <v>272.41378784179688</v>
      </c>
      <c r="AS1273" s="30">
        <v>113</v>
      </c>
      <c r="AT1273" s="30">
        <v>70</v>
      </c>
      <c r="AU1273" s="148">
        <v>0.6194690465927124</v>
      </c>
      <c r="AV1273" s="30">
        <v>79.704742431640625</v>
      </c>
      <c r="AW1273" s="148">
        <v>0.20863309502601621</v>
      </c>
      <c r="AX1273" s="30">
        <v>46.956987699999999</v>
      </c>
      <c r="AY1273" s="30">
        <v>240.28776550292969</v>
      </c>
      <c r="AZ1273" s="30">
        <v>70</v>
      </c>
      <c r="BA1273" s="30">
        <v>79.989845275878906</v>
      </c>
      <c r="BB1273" s="148">
        <v>0.46100000000000002</v>
      </c>
      <c r="BC1273" s="30">
        <v>47.58</v>
      </c>
      <c r="BD1273" s="30">
        <v>329.6</v>
      </c>
      <c r="BE1273" s="30">
        <v>82.520652770996094</v>
      </c>
      <c r="BF1273" s="147">
        <v>0.33300000000000002</v>
      </c>
      <c r="BG1273" s="30">
        <v>48.76</v>
      </c>
      <c r="BH1273" s="30">
        <v>291.3</v>
      </c>
      <c r="BI1273" s="30">
        <v>83.370597839355469</v>
      </c>
      <c r="BJ1273" s="148">
        <v>0.47099999999999997</v>
      </c>
      <c r="BK1273" s="30">
        <v>49.23824699</v>
      </c>
      <c r="BL1273" s="30">
        <v>326.89999999999998</v>
      </c>
      <c r="BM1273" s="30">
        <v>85.007072448730469</v>
      </c>
      <c r="BN1273" s="148">
        <v>0.36699999999999999</v>
      </c>
      <c r="BO1273" s="30">
        <v>50.007008560000003</v>
      </c>
      <c r="BP1273" s="30">
        <v>294</v>
      </c>
      <c r="BQ1273" s="148">
        <v>1.4999999999999999E-2</v>
      </c>
      <c r="BR1273" s="148">
        <v>0.04</v>
      </c>
      <c r="BS1273" s="148">
        <v>2.1000000000000001E-2</v>
      </c>
      <c r="BT1273" s="148">
        <v>0.89600000000000002</v>
      </c>
      <c r="BU1273" s="148">
        <v>2.5000000000000001E-2</v>
      </c>
      <c r="BV1273" s="148">
        <v>4.0000001899898052E-3</v>
      </c>
      <c r="BW1273" s="148">
        <v>2.1000000000000001E-2</v>
      </c>
      <c r="BX1273" s="148">
        <v>9.0999999999999998E-2</v>
      </c>
      <c r="BY1273" s="148">
        <v>0.52300000000000002</v>
      </c>
      <c r="BZ1273" s="1"/>
      <c r="CA1273" s="1">
        <v>6611.0400390625</v>
      </c>
      <c r="CB1273" s="1">
        <v>7529.98</v>
      </c>
      <c r="CC1273" s="124" t="s">
        <v>4517</v>
      </c>
      <c r="CD1273" t="s">
        <v>4634</v>
      </c>
    </row>
    <row r="1274" spans="1:82" x14ac:dyDescent="0.3">
      <c r="A1274" s="1">
        <v>940833000</v>
      </c>
      <c r="B1274" s="124" t="s">
        <v>4518</v>
      </c>
      <c r="C1274" t="s">
        <v>438</v>
      </c>
      <c r="D1274" t="s">
        <v>1752</v>
      </c>
      <c r="E1274" s="30">
        <v>77.417121887207031</v>
      </c>
      <c r="F1274" s="30">
        <v>78.191841125488281</v>
      </c>
      <c r="G1274" s="30">
        <v>72.146827697753906</v>
      </c>
      <c r="H1274" s="30">
        <v>70.66656494140625</v>
      </c>
      <c r="I1274" s="1">
        <v>490</v>
      </c>
      <c r="J1274" s="1">
        <v>7</v>
      </c>
      <c r="K1274" s="1">
        <v>8</v>
      </c>
      <c r="L1274" t="s">
        <v>3867</v>
      </c>
      <c r="M1274" t="s">
        <v>3910</v>
      </c>
      <c r="N1274" t="s">
        <v>3917</v>
      </c>
      <c r="O1274" t="s">
        <v>3921</v>
      </c>
      <c r="P1274" s="148">
        <v>0.38952162861824041</v>
      </c>
      <c r="Q1274" s="30">
        <v>46.803581540000003</v>
      </c>
      <c r="R1274" s="30">
        <v>326.8792724609375</v>
      </c>
      <c r="S1274" s="1">
        <v>853</v>
      </c>
      <c r="T1274" s="1">
        <v>444</v>
      </c>
      <c r="U1274" s="148">
        <v>0.5205157995223999</v>
      </c>
      <c r="V1274" s="148">
        <v>0.30731707811355591</v>
      </c>
      <c r="W1274" s="149">
        <v>47.130060890000003</v>
      </c>
      <c r="X1274" s="149">
        <v>300.48779296875</v>
      </c>
      <c r="Y1274" s="1">
        <v>444</v>
      </c>
      <c r="Z1274" s="30">
        <v>76.15997314453125</v>
      </c>
      <c r="AA1274" s="148">
        <v>0.38600000000000001</v>
      </c>
      <c r="AB1274" s="30">
        <v>47.1</v>
      </c>
      <c r="AC1274" s="30">
        <v>321.10000000000002</v>
      </c>
      <c r="AD1274" s="30">
        <v>76.72113037109375</v>
      </c>
      <c r="AE1274" s="148">
        <v>0.27500000000000002</v>
      </c>
      <c r="AF1274" s="30">
        <v>47.18</v>
      </c>
      <c r="AG1274" s="30">
        <v>294.5</v>
      </c>
      <c r="AH1274" s="30">
        <v>79.965965270996094</v>
      </c>
      <c r="AI1274" s="148">
        <v>0.47</v>
      </c>
      <c r="AJ1274" s="30">
        <v>48.375019350000002</v>
      </c>
      <c r="AK1274" s="30">
        <v>338.9</v>
      </c>
      <c r="AL1274" s="30">
        <v>80.115135192871094</v>
      </c>
      <c r="AM1274" s="148">
        <v>0.36599999999999999</v>
      </c>
      <c r="AN1274" s="30">
        <v>48.340719800000002</v>
      </c>
      <c r="AO1274" s="30">
        <v>309.89999999999998</v>
      </c>
      <c r="AP1274" s="148">
        <v>0.2351598143577576</v>
      </c>
      <c r="AQ1274" s="30">
        <v>41.969236739999999</v>
      </c>
      <c r="AR1274" s="30">
        <v>259.58905029296881</v>
      </c>
      <c r="AS1274" s="30">
        <v>853</v>
      </c>
      <c r="AT1274" s="30">
        <v>444</v>
      </c>
      <c r="AU1274" s="148">
        <v>0.5205157995223999</v>
      </c>
      <c r="AV1274" s="30">
        <v>70.66656494140625</v>
      </c>
      <c r="AW1274" s="148">
        <v>0.17156863212585449</v>
      </c>
      <c r="AX1274" s="30">
        <v>41.777056279999996</v>
      </c>
      <c r="AY1274" s="30">
        <v>233.33332824707031</v>
      </c>
      <c r="AZ1274" s="30">
        <v>444</v>
      </c>
      <c r="BA1274" s="30">
        <v>73.886375427246094</v>
      </c>
      <c r="BB1274" s="148">
        <v>0.314</v>
      </c>
      <c r="BC1274" s="30">
        <v>44.62</v>
      </c>
      <c r="BD1274" s="30">
        <v>275.89999999999998</v>
      </c>
      <c r="BE1274" s="30">
        <v>73.939239501953125</v>
      </c>
      <c r="BF1274" s="147">
        <v>0.191</v>
      </c>
      <c r="BG1274" s="30">
        <v>44.53</v>
      </c>
      <c r="BH1274" s="30">
        <v>238.1</v>
      </c>
      <c r="BI1274" s="30">
        <v>76.38519287109375</v>
      </c>
      <c r="BJ1274" s="148">
        <v>0.308</v>
      </c>
      <c r="BK1274" s="30">
        <v>45.835500539999998</v>
      </c>
      <c r="BL1274" s="30">
        <v>282.10000000000002</v>
      </c>
      <c r="BM1274" s="30">
        <v>76.979766845703125</v>
      </c>
      <c r="BN1274" s="148">
        <v>0.20599999999999999</v>
      </c>
      <c r="BO1274" s="30">
        <v>46.00641323</v>
      </c>
      <c r="BP1274" s="30">
        <v>250.6</v>
      </c>
      <c r="BQ1274" s="148">
        <v>2.1999999999999999E-2</v>
      </c>
      <c r="BR1274" s="148">
        <v>1.2E-2</v>
      </c>
      <c r="BS1274" s="148"/>
      <c r="BT1274" s="148">
        <v>0.94100000000000006</v>
      </c>
      <c r="BU1274" s="148">
        <v>1.6E-2</v>
      </c>
      <c r="BV1274" s="148">
        <v>8.0000003799796104E-3</v>
      </c>
      <c r="BW1274" s="148"/>
      <c r="BX1274" s="148">
        <v>0.13900000000000001</v>
      </c>
      <c r="BY1274" s="148">
        <v>0.40699999999999997</v>
      </c>
      <c r="BZ1274" s="1"/>
      <c r="CA1274" s="1">
        <v>7536.3798828125</v>
      </c>
      <c r="CB1274" s="1">
        <v>9506.81</v>
      </c>
      <c r="CC1274" s="124" t="s">
        <v>4518</v>
      </c>
      <c r="CD1274" t="s">
        <v>4633</v>
      </c>
    </row>
    <row r="1275" spans="1:82" x14ac:dyDescent="0.3">
      <c r="A1275" s="1">
        <v>940834030</v>
      </c>
      <c r="B1275" s="124" t="s">
        <v>4518</v>
      </c>
      <c r="C1275" t="s">
        <v>438</v>
      </c>
      <c r="D1275" t="s">
        <v>1753</v>
      </c>
      <c r="E1275" s="30">
        <v>86.065017700195313</v>
      </c>
      <c r="F1275" s="30">
        <v>85.993362426757813</v>
      </c>
      <c r="G1275" s="30">
        <v>85.289886474609375</v>
      </c>
      <c r="H1275" s="30">
        <v>85.44085693359375</v>
      </c>
      <c r="I1275" s="1">
        <v>404</v>
      </c>
      <c r="J1275" s="1">
        <v>5</v>
      </c>
      <c r="K1275" s="1">
        <v>6</v>
      </c>
      <c r="L1275" t="s">
        <v>3867</v>
      </c>
      <c r="M1275" t="s">
        <v>3910</v>
      </c>
      <c r="N1275" t="s">
        <v>3917</v>
      </c>
      <c r="O1275" t="s">
        <v>3921</v>
      </c>
      <c r="P1275" s="148">
        <v>0.40157479047775269</v>
      </c>
      <c r="Q1275" s="30">
        <v>50.400783959999998</v>
      </c>
      <c r="R1275" s="30">
        <v>325.45932006835938</v>
      </c>
      <c r="S1275" s="1">
        <v>861</v>
      </c>
      <c r="T1275" s="1">
        <v>475</v>
      </c>
      <c r="U1275" s="148">
        <v>0.55168408155441284</v>
      </c>
      <c r="V1275" s="148">
        <v>0.28323698043823242</v>
      </c>
      <c r="W1275" s="149">
        <v>50.362561229999997</v>
      </c>
      <c r="X1275" s="149">
        <v>299.42196655273438</v>
      </c>
      <c r="Y1275" s="1">
        <v>475</v>
      </c>
      <c r="Z1275" s="30">
        <v>88.243644714355469</v>
      </c>
      <c r="AA1275" s="148">
        <v>0.47799999999999998</v>
      </c>
      <c r="AB1275" s="30">
        <v>51.1</v>
      </c>
      <c r="AC1275" s="30">
        <v>350.6</v>
      </c>
      <c r="AD1275" s="30">
        <v>88.737472534179688</v>
      </c>
      <c r="AE1275" s="148">
        <v>0.40300000000000002</v>
      </c>
      <c r="AF1275" s="30">
        <v>51.26</v>
      </c>
      <c r="AG1275" s="30">
        <v>333.7</v>
      </c>
      <c r="AH1275" s="30">
        <v>89.403099060058594</v>
      </c>
      <c r="AI1275" s="148">
        <v>0.50700000000000001</v>
      </c>
      <c r="AJ1275" s="30">
        <v>51.500729130000003</v>
      </c>
      <c r="AK1275" s="30">
        <v>360.6</v>
      </c>
      <c r="AL1275" s="30">
        <v>89.917442321777344</v>
      </c>
      <c r="AM1275" s="148">
        <v>0.42599999999999999</v>
      </c>
      <c r="AN1275" s="30">
        <v>51.676429319999997</v>
      </c>
      <c r="AO1275" s="30">
        <v>344.4</v>
      </c>
      <c r="AP1275" s="148">
        <v>0.38320210576057429</v>
      </c>
      <c r="AQ1275" s="30">
        <v>50.190572799999998</v>
      </c>
      <c r="AR1275" s="30">
        <v>303.14959716796881</v>
      </c>
      <c r="AS1275" s="30">
        <v>859</v>
      </c>
      <c r="AT1275" s="30">
        <v>473</v>
      </c>
      <c r="AU1275" s="148">
        <v>0.55168408155441284</v>
      </c>
      <c r="AV1275" s="30">
        <v>85.44085693359375</v>
      </c>
      <c r="AW1275" s="148">
        <v>0.28901734948158259</v>
      </c>
      <c r="AX1275" s="30">
        <v>50.244449770000003</v>
      </c>
      <c r="AY1275" s="30">
        <v>268.20809936523438</v>
      </c>
      <c r="AZ1275" s="30">
        <v>473</v>
      </c>
      <c r="BA1275" s="30">
        <v>93.021575927734375</v>
      </c>
      <c r="BB1275" s="148">
        <v>0.56399999999999995</v>
      </c>
      <c r="BC1275" s="30">
        <v>53.9</v>
      </c>
      <c r="BD1275" s="30">
        <v>355.3</v>
      </c>
      <c r="BE1275" s="30">
        <v>93.800247192382813</v>
      </c>
      <c r="BF1275" s="147">
        <v>0.47399999999999998</v>
      </c>
      <c r="BG1275" s="30">
        <v>54.32</v>
      </c>
      <c r="BH1275" s="30">
        <v>329.3</v>
      </c>
      <c r="BI1275" s="30">
        <v>94.525543212890625</v>
      </c>
      <c r="BJ1275" s="148">
        <v>0.624</v>
      </c>
      <c r="BK1275" s="30">
        <v>54.67206702</v>
      </c>
      <c r="BL1275" s="30">
        <v>369.4</v>
      </c>
      <c r="BM1275" s="30">
        <v>95.610649108886719</v>
      </c>
      <c r="BN1275" s="148">
        <v>0.59</v>
      </c>
      <c r="BO1275" s="30">
        <v>55.291552430000003</v>
      </c>
      <c r="BP1275" s="30">
        <v>357.9</v>
      </c>
      <c r="BQ1275" s="148">
        <v>1.7000000000000001E-2</v>
      </c>
      <c r="BR1275" s="148">
        <v>2.5000000000000001E-2</v>
      </c>
      <c r="BS1275" s="148"/>
      <c r="BT1275" s="148">
        <v>0.93300000000000005</v>
      </c>
      <c r="BU1275" s="148">
        <v>0.02</v>
      </c>
      <c r="BV1275" s="148">
        <v>4.999999888241291E-3</v>
      </c>
      <c r="BW1275" s="148"/>
      <c r="BX1275" s="148">
        <v>0.11600000000000001</v>
      </c>
      <c r="BY1275" s="148">
        <v>0.41899999999999998</v>
      </c>
      <c r="BZ1275" s="1"/>
      <c r="CA1275" s="1">
        <v>7838.2099609375</v>
      </c>
      <c r="CB1275" s="1">
        <v>9561.51</v>
      </c>
      <c r="CC1275" s="124" t="s">
        <v>4518</v>
      </c>
      <c r="CD1275" t="s">
        <v>4634</v>
      </c>
    </row>
    <row r="1276" spans="1:82" x14ac:dyDescent="0.3">
      <c r="A1276" s="1">
        <v>940834040</v>
      </c>
      <c r="B1276" s="124" t="s">
        <v>4518</v>
      </c>
      <c r="C1276" t="s">
        <v>438</v>
      </c>
      <c r="D1276" t="s">
        <v>1754</v>
      </c>
      <c r="E1276" s="30">
        <v>82.278495788574219</v>
      </c>
      <c r="F1276" s="30">
        <v>81.645210266113281</v>
      </c>
      <c r="G1276" s="30">
        <v>87.130523681640625</v>
      </c>
      <c r="H1276" s="30">
        <v>88.059501647949219</v>
      </c>
      <c r="I1276" s="1">
        <v>388</v>
      </c>
      <c r="J1276" s="1">
        <v>3</v>
      </c>
      <c r="K1276" s="1">
        <v>4</v>
      </c>
      <c r="L1276" t="s">
        <v>3867</v>
      </c>
      <c r="M1276" t="s">
        <v>3910</v>
      </c>
      <c r="N1276" t="s">
        <v>3917</v>
      </c>
      <c r="O1276" t="s">
        <v>3921</v>
      </c>
      <c r="P1276" s="148">
        <v>0.40883979201316828</v>
      </c>
      <c r="Q1276" s="30">
        <v>48.825732850000001</v>
      </c>
      <c r="R1276" s="30">
        <v>321.54696655273438</v>
      </c>
      <c r="S1276" s="1">
        <v>209</v>
      </c>
      <c r="T1276" s="1">
        <v>137</v>
      </c>
      <c r="U1276" s="148">
        <v>0.65550237894058228</v>
      </c>
      <c r="V1276" s="148">
        <v>0.34196892380714422</v>
      </c>
      <c r="W1276" s="149">
        <v>48.56093877</v>
      </c>
      <c r="X1276" s="149">
        <v>305.18133544921881</v>
      </c>
      <c r="Y1276" s="1">
        <v>137</v>
      </c>
      <c r="Z1276" s="30">
        <v>81.2955322265625</v>
      </c>
      <c r="AA1276" s="148">
        <v>0.501</v>
      </c>
      <c r="AB1276" s="30">
        <v>48.8</v>
      </c>
      <c r="AC1276" s="30">
        <v>339.3</v>
      </c>
      <c r="AD1276" s="30">
        <v>80.108085632324219</v>
      </c>
      <c r="AE1276" s="148">
        <v>0.40699999999999997</v>
      </c>
      <c r="AF1276" s="30">
        <v>48.33</v>
      </c>
      <c r="AG1276" s="30">
        <v>317.7</v>
      </c>
      <c r="AH1276" s="30">
        <v>80.960365295410156</v>
      </c>
      <c r="AI1276" s="148">
        <v>0.49700000000000011</v>
      </c>
      <c r="AJ1276" s="30">
        <v>48.704378599999998</v>
      </c>
      <c r="AK1276" s="30">
        <v>336.7</v>
      </c>
      <c r="AL1276" s="30">
        <v>79.794471740722656</v>
      </c>
      <c r="AM1276" s="148">
        <v>0.43200000000000011</v>
      </c>
      <c r="AN1276" s="30">
        <v>48.23159802</v>
      </c>
      <c r="AO1276" s="30">
        <v>318.3</v>
      </c>
      <c r="AP1276" s="148">
        <v>0.30110496282577509</v>
      </c>
      <c r="AQ1276" s="30">
        <v>51.341937379999997</v>
      </c>
      <c r="AR1276" s="30">
        <v>277.07183837890631</v>
      </c>
      <c r="AS1276" s="30">
        <v>209</v>
      </c>
      <c r="AT1276" s="30">
        <v>137</v>
      </c>
      <c r="AU1276" s="148">
        <v>0.65550237894058228</v>
      </c>
      <c r="AV1276" s="30">
        <v>88.059501647949219</v>
      </c>
      <c r="AW1276" s="148">
        <v>0.25388601422309881</v>
      </c>
      <c r="AX1276" s="30">
        <v>51.745240330000001</v>
      </c>
      <c r="AY1276" s="30">
        <v>259.58547973632813</v>
      </c>
      <c r="AZ1276" s="30">
        <v>137</v>
      </c>
      <c r="BA1276" s="30">
        <v>91.145172119140625</v>
      </c>
      <c r="BB1276" s="148">
        <v>0.53700000000000003</v>
      </c>
      <c r="BC1276" s="30">
        <v>52.99</v>
      </c>
      <c r="BD1276" s="30">
        <v>344.1</v>
      </c>
      <c r="BE1276" s="30">
        <v>90.676048278808594</v>
      </c>
      <c r="BF1276" s="147">
        <v>0.47599999999999998</v>
      </c>
      <c r="BG1276" s="30">
        <v>52.78</v>
      </c>
      <c r="BH1276" s="30">
        <v>319.39999999999998</v>
      </c>
      <c r="BI1276" s="30">
        <v>89.573150634765625</v>
      </c>
      <c r="BJ1276" s="148">
        <v>0.52900000000000003</v>
      </c>
      <c r="BK1276" s="30">
        <v>52.259649369999998</v>
      </c>
      <c r="BL1276" s="30">
        <v>342.5</v>
      </c>
      <c r="BM1276" s="30">
        <v>89.140060424804688</v>
      </c>
      <c r="BN1276" s="148">
        <v>0.45800000000000002</v>
      </c>
      <c r="BO1276" s="30">
        <v>52.0667841</v>
      </c>
      <c r="BP1276" s="30">
        <v>321.2</v>
      </c>
      <c r="BQ1276" s="148"/>
      <c r="BR1276" s="148">
        <v>2.1000000000000001E-2</v>
      </c>
      <c r="BS1276" s="148"/>
      <c r="BT1276" s="148">
        <v>0.95600000000000007</v>
      </c>
      <c r="BU1276" s="148">
        <v>1.7999999999999999E-2</v>
      </c>
      <c r="BV1276" s="148">
        <v>4.999999888241291E-3</v>
      </c>
      <c r="BW1276" s="148"/>
      <c r="BX1276" s="148">
        <v>0.15</v>
      </c>
      <c r="BY1276" s="148">
        <v>0.47</v>
      </c>
      <c r="BZ1276" s="1"/>
      <c r="CA1276" s="1">
        <v>7559.06005859375</v>
      </c>
      <c r="CB1276" s="1">
        <v>9355.98</v>
      </c>
      <c r="CC1276" s="124" t="s">
        <v>4518</v>
      </c>
      <c r="CD1276" t="s">
        <v>4634</v>
      </c>
    </row>
    <row r="1277" spans="1:82" x14ac:dyDescent="0.3">
      <c r="A1277" s="1">
        <v>940862050</v>
      </c>
      <c r="B1277" s="124" t="s">
        <v>4519</v>
      </c>
      <c r="C1277" t="s">
        <v>439</v>
      </c>
      <c r="D1277" t="s">
        <v>742</v>
      </c>
      <c r="E1277" s="30">
        <v>86.163055419921875</v>
      </c>
      <c r="F1277" s="30">
        <v>84.392311096191406</v>
      </c>
      <c r="G1277" s="30">
        <v>83.261337280273438</v>
      </c>
      <c r="H1277" s="30">
        <v>83.075080871582031</v>
      </c>
      <c r="I1277" s="1">
        <v>507</v>
      </c>
      <c r="J1277" s="1">
        <v>6</v>
      </c>
      <c r="K1277" s="1">
        <v>8</v>
      </c>
      <c r="L1277" t="s">
        <v>3867</v>
      </c>
      <c r="M1277" t="s">
        <v>3910</v>
      </c>
      <c r="N1277" t="s">
        <v>3916</v>
      </c>
      <c r="O1277" t="s">
        <v>3923</v>
      </c>
      <c r="P1277" s="148">
        <v>0.44588744640350342</v>
      </c>
      <c r="Q1277" s="30">
        <v>50.441564440000001</v>
      </c>
      <c r="R1277" s="30">
        <v>335.49783325195313</v>
      </c>
      <c r="S1277" s="1">
        <v>946</v>
      </c>
      <c r="T1277" s="1">
        <v>576</v>
      </c>
      <c r="U1277" s="148">
        <v>0.60887950658798218</v>
      </c>
      <c r="V1277" s="148">
        <v>0.31086140871047968</v>
      </c>
      <c r="W1277" s="149">
        <v>49.699178779999997</v>
      </c>
      <c r="X1277" s="149">
        <v>300.74905395507813</v>
      </c>
      <c r="Y1277" s="1">
        <v>576</v>
      </c>
      <c r="Z1277" s="30">
        <v>86.129005432128906</v>
      </c>
      <c r="AA1277" s="148">
        <v>0.45900000000000002</v>
      </c>
      <c r="AB1277" s="30">
        <v>50.4</v>
      </c>
      <c r="AC1277" s="30">
        <v>334.6</v>
      </c>
      <c r="AD1277" s="30">
        <v>84.732025146484375</v>
      </c>
      <c r="AE1277" s="148">
        <v>0.33900000000000002</v>
      </c>
      <c r="AF1277" s="30">
        <v>49.9</v>
      </c>
      <c r="AG1277" s="30">
        <v>300</v>
      </c>
      <c r="AH1277" s="30">
        <v>83.83245849609375</v>
      </c>
      <c r="AI1277" s="148">
        <v>0.39200000000000002</v>
      </c>
      <c r="AJ1277" s="30">
        <v>49.655656219999997</v>
      </c>
      <c r="AK1277" s="30">
        <v>315.10000000000002</v>
      </c>
      <c r="AL1277" s="30">
        <v>82.751480102539063</v>
      </c>
      <c r="AM1277" s="148">
        <v>0.28599999999999998</v>
      </c>
      <c r="AN1277" s="30">
        <v>49.237862849999999</v>
      </c>
      <c r="AO1277" s="30">
        <v>283.7</v>
      </c>
      <c r="AP1277" s="148">
        <v>0.40909090638160711</v>
      </c>
      <c r="AQ1277" s="30">
        <v>48.921657349999997</v>
      </c>
      <c r="AR1277" s="30">
        <v>304.76190185546881</v>
      </c>
      <c r="AS1277" s="30">
        <v>945</v>
      </c>
      <c r="AT1277" s="30">
        <v>575</v>
      </c>
      <c r="AU1277" s="148">
        <v>0.60887950658798218</v>
      </c>
      <c r="AV1277" s="30">
        <v>83.075080871582031</v>
      </c>
      <c r="AW1277" s="148">
        <v>0.32584270834922791</v>
      </c>
      <c r="AX1277" s="30">
        <v>48.888586750000002</v>
      </c>
      <c r="AY1277" s="30">
        <v>274.9063720703125</v>
      </c>
      <c r="AZ1277" s="30">
        <v>575</v>
      </c>
      <c r="BA1277" s="30">
        <v>87.598564147949219</v>
      </c>
      <c r="BB1277" s="148">
        <v>0.36599999999999999</v>
      </c>
      <c r="BC1277" s="30">
        <v>51.27</v>
      </c>
      <c r="BD1277" s="30">
        <v>292.60000000000002</v>
      </c>
      <c r="BE1277" s="30">
        <v>86.091171264648438</v>
      </c>
      <c r="BF1277" s="147">
        <v>0.25</v>
      </c>
      <c r="BG1277" s="30">
        <v>50.52</v>
      </c>
      <c r="BH1277" s="30">
        <v>252.8</v>
      </c>
      <c r="BI1277" s="30">
        <v>84.786598205566406</v>
      </c>
      <c r="BJ1277" s="148">
        <v>0.39200000000000002</v>
      </c>
      <c r="BK1277" s="30">
        <v>49.928010360000002</v>
      </c>
      <c r="BL1277" s="30">
        <v>297.60000000000002</v>
      </c>
      <c r="BM1277" s="30">
        <v>83.895606994628906</v>
      </c>
      <c r="BN1277" s="148">
        <v>0.28299999999999997</v>
      </c>
      <c r="BO1277" s="30">
        <v>49.45308455</v>
      </c>
      <c r="BP1277" s="30">
        <v>261.2</v>
      </c>
      <c r="BQ1277" s="148">
        <v>2.8000000000000001E-2</v>
      </c>
      <c r="BR1277" s="148">
        <v>1.2E-2</v>
      </c>
      <c r="BS1277" s="148"/>
      <c r="BT1277" s="148">
        <v>0.95500000000000007</v>
      </c>
      <c r="BU1277" s="148"/>
      <c r="BV1277" s="148">
        <v>6.0000000521540642E-3</v>
      </c>
      <c r="BW1277" s="148"/>
      <c r="BX1277" s="148">
        <v>0.152</v>
      </c>
      <c r="BY1277" s="148">
        <v>0.55200000000000005</v>
      </c>
      <c r="BZ1277" s="1"/>
      <c r="CA1277" s="1">
        <v>8407.080078125</v>
      </c>
      <c r="CB1277" s="1">
        <v>9373.11</v>
      </c>
      <c r="CC1277" s="124" t="s">
        <v>4519</v>
      </c>
      <c r="CD1277" t="s">
        <v>4633</v>
      </c>
    </row>
    <row r="1278" spans="1:82" x14ac:dyDescent="0.3">
      <c r="A1278" s="1">
        <v>940864060</v>
      </c>
      <c r="B1278" s="124" t="s">
        <v>4519</v>
      </c>
      <c r="C1278" t="s">
        <v>439</v>
      </c>
      <c r="D1278" t="s">
        <v>815</v>
      </c>
      <c r="E1278" s="30">
        <v>89.584793090820313</v>
      </c>
      <c r="F1278" s="30">
        <v>89.679130554199219</v>
      </c>
      <c r="G1278" s="30">
        <v>81.336380004882813</v>
      </c>
      <c r="H1278" s="30">
        <v>84.598098754882813</v>
      </c>
      <c r="I1278" s="1">
        <v>431</v>
      </c>
      <c r="J1278" s="1">
        <v>3</v>
      </c>
      <c r="K1278" s="1">
        <v>5</v>
      </c>
      <c r="L1278" t="s">
        <v>3867</v>
      </c>
      <c r="M1278" t="s">
        <v>3910</v>
      </c>
      <c r="N1278" t="s">
        <v>3916</v>
      </c>
      <c r="O1278" t="s">
        <v>3923</v>
      </c>
      <c r="P1278" s="148">
        <v>0.4444444477558136</v>
      </c>
      <c r="Q1278" s="30">
        <v>51.864882870000002</v>
      </c>
      <c r="R1278" s="30">
        <v>328.88888549804688</v>
      </c>
      <c r="S1278" s="1">
        <v>461</v>
      </c>
      <c r="T1278" s="1">
        <v>315</v>
      </c>
      <c r="U1278" s="148">
        <v>0.68329715728759766</v>
      </c>
      <c r="V1278" s="148">
        <v>0.33196720480918879</v>
      </c>
      <c r="W1278" s="149">
        <v>51.8897336</v>
      </c>
      <c r="X1278" s="149">
        <v>296.7213134765625</v>
      </c>
      <c r="Y1278" s="1">
        <v>315</v>
      </c>
      <c r="Z1278" s="30">
        <v>88.545738220214844</v>
      </c>
      <c r="AA1278" s="148">
        <v>0.50600000000000001</v>
      </c>
      <c r="AB1278" s="30">
        <v>51.2</v>
      </c>
      <c r="AC1278" s="30">
        <v>353.7</v>
      </c>
      <c r="AD1278" s="30">
        <v>87.147079467773438</v>
      </c>
      <c r="AE1278" s="148">
        <v>0.42699999999999999</v>
      </c>
      <c r="AF1278" s="30">
        <v>50.72</v>
      </c>
      <c r="AG1278" s="30">
        <v>335.1</v>
      </c>
      <c r="AH1278" s="30">
        <v>87.193588256835938</v>
      </c>
      <c r="AI1278" s="148">
        <v>0.46899999999999997</v>
      </c>
      <c r="AJ1278" s="30">
        <v>50.768908039999999</v>
      </c>
      <c r="AK1278" s="30">
        <v>327.2</v>
      </c>
      <c r="AL1278" s="30">
        <v>83.98492431640625</v>
      </c>
      <c r="AM1278" s="148">
        <v>0.35499999999999998</v>
      </c>
      <c r="AN1278" s="30">
        <v>49.65760238</v>
      </c>
      <c r="AO1278" s="30">
        <v>293.3</v>
      </c>
      <c r="AP1278" s="148">
        <v>0.28395062685012817</v>
      </c>
      <c r="AQ1278" s="30">
        <v>47.71754919</v>
      </c>
      <c r="AR1278" s="30">
        <v>265.43209838867188</v>
      </c>
      <c r="AS1278" s="30">
        <v>461</v>
      </c>
      <c r="AT1278" s="30">
        <v>314</v>
      </c>
      <c r="AU1278" s="148">
        <v>0.68329715728759766</v>
      </c>
      <c r="AV1278" s="30">
        <v>84.598098754882813</v>
      </c>
      <c r="AW1278" s="148">
        <v>0.2049180269241333</v>
      </c>
      <c r="AX1278" s="30">
        <v>49.761451960000002</v>
      </c>
      <c r="AY1278" s="30">
        <v>231.96720886230469</v>
      </c>
      <c r="AZ1278" s="30">
        <v>314</v>
      </c>
      <c r="BA1278" s="30">
        <v>87.392364501953125</v>
      </c>
      <c r="BB1278" s="148">
        <v>0.53900000000000003</v>
      </c>
      <c r="BC1278" s="30">
        <v>51.17</v>
      </c>
      <c r="BD1278" s="30">
        <v>343.2</v>
      </c>
      <c r="BE1278" s="30">
        <v>88.6473388671875</v>
      </c>
      <c r="BF1278" s="147">
        <v>0.45700000000000002</v>
      </c>
      <c r="BG1278" s="30">
        <v>51.78</v>
      </c>
      <c r="BH1278" s="30">
        <v>318.5</v>
      </c>
      <c r="BI1278" s="30">
        <v>88.966850280761719</v>
      </c>
      <c r="BJ1278" s="148">
        <v>0.44500000000000001</v>
      </c>
      <c r="BK1278" s="30">
        <v>51.964306209999997</v>
      </c>
      <c r="BL1278" s="30">
        <v>315.2</v>
      </c>
      <c r="BM1278" s="30">
        <v>90.687042236328125</v>
      </c>
      <c r="BN1278" s="148">
        <v>0.36099999999999999</v>
      </c>
      <c r="BO1278" s="30">
        <v>52.837756890000001</v>
      </c>
      <c r="BP1278" s="30">
        <v>285.8</v>
      </c>
      <c r="BQ1278" s="148">
        <v>1.6E-2</v>
      </c>
      <c r="BR1278" s="148">
        <v>1.2E-2</v>
      </c>
      <c r="BS1278" s="148"/>
      <c r="BT1278" s="148">
        <v>0.96799999999999997</v>
      </c>
      <c r="BU1278" s="148"/>
      <c r="BV1278" s="148">
        <v>4.999999888241291E-3</v>
      </c>
      <c r="BW1278" s="148"/>
      <c r="BX1278" s="148">
        <v>0.125</v>
      </c>
      <c r="BY1278" s="148">
        <v>0.55300000000000005</v>
      </c>
      <c r="BZ1278" s="1"/>
      <c r="CA1278" s="1">
        <v>8725.9404296875</v>
      </c>
      <c r="CB1278" s="1">
        <v>9667.65</v>
      </c>
      <c r="CC1278" s="124" t="s">
        <v>4519</v>
      </c>
      <c r="CD1278" t="s">
        <v>4634</v>
      </c>
    </row>
    <row r="1279" spans="1:82" x14ac:dyDescent="0.3">
      <c r="A1279" s="1">
        <v>940873000</v>
      </c>
      <c r="B1279" s="124" t="s">
        <v>4520</v>
      </c>
      <c r="C1279" t="s">
        <v>440</v>
      </c>
      <c r="D1279" t="s">
        <v>1755</v>
      </c>
      <c r="E1279" s="30">
        <v>80.897056579589844</v>
      </c>
      <c r="F1279" s="30">
        <v>80.788055419921875</v>
      </c>
      <c r="G1279" s="30">
        <v>85.524116516113281</v>
      </c>
      <c r="H1279" s="30">
        <v>86.523429870605469</v>
      </c>
      <c r="I1279" s="1">
        <v>255</v>
      </c>
      <c r="J1279" s="1">
        <v>6</v>
      </c>
      <c r="K1279" s="1">
        <v>8</v>
      </c>
      <c r="L1279" t="s">
        <v>3867</v>
      </c>
      <c r="M1279" t="s">
        <v>3910</v>
      </c>
      <c r="N1279" t="s">
        <v>3917</v>
      </c>
      <c r="O1279" t="s">
        <v>3921</v>
      </c>
      <c r="P1279" s="148">
        <v>0.45814979076385498</v>
      </c>
      <c r="Q1279" s="30">
        <v>48.251104890000001</v>
      </c>
      <c r="R1279" s="30">
        <v>344.0528564453125</v>
      </c>
      <c r="S1279" s="1">
        <v>454</v>
      </c>
      <c r="T1279" s="1">
        <v>294</v>
      </c>
      <c r="U1279" s="148">
        <v>0.64757710695266724</v>
      </c>
      <c r="V1279" s="148">
        <v>0.35820895433425898</v>
      </c>
      <c r="W1279" s="149">
        <v>48.205781850000001</v>
      </c>
      <c r="X1279" s="149">
        <v>322.3880615234375</v>
      </c>
      <c r="Y1279" s="1">
        <v>294</v>
      </c>
      <c r="Z1279" s="30">
        <v>81.89971923828125</v>
      </c>
      <c r="AA1279" s="148">
        <v>0.45700000000000002</v>
      </c>
      <c r="AB1279" s="30">
        <v>49</v>
      </c>
      <c r="AC1279" s="30">
        <v>333.8</v>
      </c>
      <c r="AD1279" s="30">
        <v>82.40533447265625</v>
      </c>
      <c r="AE1279" s="148">
        <v>0.37</v>
      </c>
      <c r="AF1279" s="30">
        <v>49.11</v>
      </c>
      <c r="AG1279" s="30">
        <v>315.10000000000002</v>
      </c>
      <c r="AH1279" s="30">
        <v>87.426475524902344</v>
      </c>
      <c r="AI1279" s="148">
        <v>0.47699999999999998</v>
      </c>
      <c r="AJ1279" s="30">
        <v>50.846042339999997</v>
      </c>
      <c r="AK1279" s="30">
        <v>348.6</v>
      </c>
      <c r="AL1279" s="30">
        <v>86.758087158203125</v>
      </c>
      <c r="AM1279" s="148">
        <v>0.36899999999999999</v>
      </c>
      <c r="AN1279" s="30">
        <v>50.601304020000001</v>
      </c>
      <c r="AO1279" s="30">
        <v>322.3</v>
      </c>
      <c r="AP1279" s="148">
        <v>0.44541484117507929</v>
      </c>
      <c r="AQ1279" s="30">
        <v>50.337088180000002</v>
      </c>
      <c r="AR1279" s="30">
        <v>323.58078002929688</v>
      </c>
      <c r="AS1279" s="30">
        <v>453</v>
      </c>
      <c r="AT1279" s="30">
        <v>293</v>
      </c>
      <c r="AU1279" s="148">
        <v>0.64757710695266724</v>
      </c>
      <c r="AV1279" s="30">
        <v>86.523429870605469</v>
      </c>
      <c r="AW1279" s="148">
        <v>0.34328359365463262</v>
      </c>
      <c r="AX1279" s="30">
        <v>50.864891890000003</v>
      </c>
      <c r="AY1279" s="30">
        <v>299.25372314453131</v>
      </c>
      <c r="AZ1279" s="30">
        <v>293</v>
      </c>
      <c r="BA1279" s="30">
        <v>86.113929748535156</v>
      </c>
      <c r="BB1279" s="148">
        <v>0.498</v>
      </c>
      <c r="BC1279" s="30">
        <v>50.55</v>
      </c>
      <c r="BD1279" s="30">
        <v>326.2</v>
      </c>
      <c r="BE1279" s="30">
        <v>85.949165344238281</v>
      </c>
      <c r="BF1279" s="147">
        <v>0.44900000000000001</v>
      </c>
      <c r="BG1279" s="30">
        <v>50.45</v>
      </c>
      <c r="BH1279" s="30">
        <v>310.2</v>
      </c>
      <c r="BI1279" s="30">
        <v>85.462844848632813</v>
      </c>
      <c r="BJ1279" s="148">
        <v>0.39600000000000002</v>
      </c>
      <c r="BK1279" s="30">
        <v>50.257426479999999</v>
      </c>
      <c r="BL1279" s="30">
        <v>319.8</v>
      </c>
      <c r="BM1279" s="30">
        <v>83.6573486328125</v>
      </c>
      <c r="BN1279" s="148">
        <v>0.32600000000000001</v>
      </c>
      <c r="BO1279" s="30">
        <v>49.334341539999997</v>
      </c>
      <c r="BP1279" s="30">
        <v>292.2</v>
      </c>
      <c r="BQ1279" s="148"/>
      <c r="BR1279" s="148"/>
      <c r="BS1279" s="148"/>
      <c r="BT1279" s="148">
        <v>0.98</v>
      </c>
      <c r="BU1279" s="148"/>
      <c r="BV1279" s="148">
        <v>1.9999999552965161E-2</v>
      </c>
      <c r="BW1279" s="148"/>
      <c r="BX1279" s="148">
        <v>0.14899999999999999</v>
      </c>
      <c r="BY1279" s="148">
        <v>0.56300000000000006</v>
      </c>
      <c r="BZ1279" s="1"/>
      <c r="CA1279" s="1">
        <v>6284.22998046875</v>
      </c>
      <c r="CB1279" s="1">
        <v>8605.17</v>
      </c>
      <c r="CC1279" s="124" t="s">
        <v>4520</v>
      </c>
      <c r="CD1279" t="s">
        <v>4633</v>
      </c>
    </row>
    <row r="1280" spans="1:82" x14ac:dyDescent="0.3">
      <c r="A1280" s="1">
        <v>940874020</v>
      </c>
      <c r="B1280" s="124" t="s">
        <v>4520</v>
      </c>
      <c r="C1280" t="s">
        <v>440</v>
      </c>
      <c r="D1280" t="s">
        <v>1756</v>
      </c>
      <c r="E1280" s="30">
        <v>79.316429138183594</v>
      </c>
      <c r="F1280" s="30">
        <v>78.861831665039063</v>
      </c>
      <c r="G1280" s="30">
        <v>79.064170837402344</v>
      </c>
      <c r="H1280" s="30">
        <v>77.834060668945313</v>
      </c>
      <c r="I1280" s="1">
        <v>406</v>
      </c>
      <c r="J1280" s="1" t="s">
        <v>4733</v>
      </c>
      <c r="K1280" s="1">
        <v>5</v>
      </c>
      <c r="L1280" t="s">
        <v>3867</v>
      </c>
      <c r="M1280" t="s">
        <v>3910</v>
      </c>
      <c r="N1280" t="s">
        <v>3917</v>
      </c>
      <c r="O1280" t="s">
        <v>3921</v>
      </c>
      <c r="P1280" s="148">
        <v>0.40594059228897089</v>
      </c>
      <c r="Q1280" s="30">
        <v>47.593623630000003</v>
      </c>
      <c r="R1280" s="30">
        <v>315.34652709960938</v>
      </c>
      <c r="S1280" s="1">
        <v>223</v>
      </c>
      <c r="T1280" s="1">
        <v>144</v>
      </c>
      <c r="U1280" s="148">
        <v>0.64573991298675537</v>
      </c>
      <c r="V1280" s="148">
        <v>0.33050847053527832</v>
      </c>
      <c r="W1280" s="149">
        <v>47.4076679</v>
      </c>
      <c r="X1280" s="149">
        <v>289.83050537109381</v>
      </c>
      <c r="Y1280" s="1">
        <v>144</v>
      </c>
      <c r="Z1280" s="30">
        <v>80.389259338378906</v>
      </c>
      <c r="AA1280" s="148">
        <v>0.49299999999999999</v>
      </c>
      <c r="AB1280" s="30">
        <v>48.5</v>
      </c>
      <c r="AC1280" s="30">
        <v>351.2</v>
      </c>
      <c r="AD1280" s="30">
        <v>80.225898742675781</v>
      </c>
      <c r="AE1280" s="148">
        <v>0.42299999999999999</v>
      </c>
      <c r="AF1280" s="30">
        <v>48.37</v>
      </c>
      <c r="AG1280" s="30">
        <v>333.1</v>
      </c>
      <c r="AH1280" s="30">
        <v>84.244682312011719</v>
      </c>
      <c r="AI1280" s="148">
        <v>0.52300000000000002</v>
      </c>
      <c r="AJ1280" s="30">
        <v>49.792190329999997</v>
      </c>
      <c r="AK1280" s="30">
        <v>365</v>
      </c>
      <c r="AL1280" s="30">
        <v>83.646858215332031</v>
      </c>
      <c r="AM1280" s="148">
        <v>0.43799999999999989</v>
      </c>
      <c r="AN1280" s="30">
        <v>49.542559789999999</v>
      </c>
      <c r="AO1280" s="30">
        <v>349.3</v>
      </c>
      <c r="AP1280" s="148">
        <v>0.26237624883651728</v>
      </c>
      <c r="AQ1280" s="30">
        <v>46.296221959999997</v>
      </c>
      <c r="AR1280" s="30">
        <v>269.30694580078131</v>
      </c>
      <c r="AS1280" s="30">
        <v>222</v>
      </c>
      <c r="AT1280" s="30">
        <v>143</v>
      </c>
      <c r="AU1280" s="148">
        <v>0.64573991298675537</v>
      </c>
      <c r="AV1280" s="30">
        <v>77.834060668945313</v>
      </c>
      <c r="AW1280" s="148">
        <v>0.1864406764507294</v>
      </c>
      <c r="AX1280" s="30">
        <v>45.884866479999999</v>
      </c>
      <c r="AY1280" s="30"/>
      <c r="AZ1280" s="30">
        <v>143</v>
      </c>
      <c r="BA1280" s="30">
        <v>84.753021240234375</v>
      </c>
      <c r="BB1280" s="148">
        <v>0.52200000000000002</v>
      </c>
      <c r="BC1280" s="30">
        <v>49.89</v>
      </c>
      <c r="BD1280" s="30">
        <v>341.6</v>
      </c>
      <c r="BE1280" s="30">
        <v>83.900177001953125</v>
      </c>
      <c r="BF1280" s="147">
        <v>0.41499999999999998</v>
      </c>
      <c r="BG1280" s="30">
        <v>49.44</v>
      </c>
      <c r="BH1280" s="30">
        <v>312</v>
      </c>
      <c r="BI1280" s="30">
        <v>88.949630737304688</v>
      </c>
      <c r="BJ1280" s="148">
        <v>0.58399999999999996</v>
      </c>
      <c r="BK1280" s="30">
        <v>51.955918840000002</v>
      </c>
      <c r="BL1280" s="30">
        <v>366.4</v>
      </c>
      <c r="BM1280" s="30">
        <v>88.442649841308594</v>
      </c>
      <c r="BN1280" s="148">
        <v>0.52100000000000002</v>
      </c>
      <c r="BO1280" s="30">
        <v>51.719211289999997</v>
      </c>
      <c r="BP1280" s="30">
        <v>347.2</v>
      </c>
      <c r="BQ1280" s="148"/>
      <c r="BR1280" s="148"/>
      <c r="BS1280" s="148"/>
      <c r="BT1280" s="148">
        <v>0.98</v>
      </c>
      <c r="BU1280" s="148"/>
      <c r="BV1280" s="148">
        <v>1.9999999552965161E-2</v>
      </c>
      <c r="BW1280" s="148"/>
      <c r="BX1280" s="148">
        <v>0.19900000000000001</v>
      </c>
      <c r="BY1280" s="148">
        <v>0.58899999999999997</v>
      </c>
      <c r="BZ1280" s="1"/>
      <c r="CA1280" s="1">
        <v>7929.740234375</v>
      </c>
      <c r="CB1280" s="1">
        <v>10247.19</v>
      </c>
      <c r="CC1280" s="124" t="s">
        <v>4520</v>
      </c>
      <c r="CD1280" t="s">
        <v>4634</v>
      </c>
    </row>
    <row r="1281" spans="1:82" x14ac:dyDescent="0.3">
      <c r="A1281" s="1">
        <v>950592050</v>
      </c>
      <c r="B1281" s="124" t="s">
        <v>4521</v>
      </c>
      <c r="C1281" t="s">
        <v>441</v>
      </c>
      <c r="D1281" t="s">
        <v>1757</v>
      </c>
      <c r="E1281" s="30">
        <v>81.823265075683594</v>
      </c>
      <c r="F1281" s="30">
        <v>82.93292236328125</v>
      </c>
      <c r="G1281" s="30">
        <v>86.2435302734375</v>
      </c>
      <c r="H1281" s="30">
        <v>88.716575622558594</v>
      </c>
      <c r="I1281" s="1">
        <v>419</v>
      </c>
      <c r="J1281" s="1">
        <v>6</v>
      </c>
      <c r="K1281" s="1">
        <v>8</v>
      </c>
      <c r="L1281" t="s">
        <v>3906</v>
      </c>
      <c r="M1281" t="s">
        <v>3910</v>
      </c>
      <c r="N1281" t="s">
        <v>3919</v>
      </c>
      <c r="O1281" t="s">
        <v>3923</v>
      </c>
      <c r="P1281" s="148">
        <v>0.47607052326202393</v>
      </c>
      <c r="Q1281" s="30">
        <v>48.636372999999999</v>
      </c>
      <c r="R1281" s="30">
        <v>349.37026977539063</v>
      </c>
      <c r="S1281" s="1">
        <v>755</v>
      </c>
      <c r="T1281" s="1">
        <v>391</v>
      </c>
      <c r="U1281" s="148">
        <v>0.51788079738616943</v>
      </c>
      <c r="V1281" s="148">
        <v>0.3333333432674408</v>
      </c>
      <c r="W1281" s="149">
        <v>49.094491380000001</v>
      </c>
      <c r="X1281" s="149">
        <v>320.3125</v>
      </c>
      <c r="Y1281" s="1">
        <v>391</v>
      </c>
      <c r="Z1281" s="30">
        <v>86.129005432128906</v>
      </c>
      <c r="AA1281" s="148">
        <v>0.48799999999999999</v>
      </c>
      <c r="AB1281" s="30">
        <v>50.4</v>
      </c>
      <c r="AC1281" s="30">
        <v>353</v>
      </c>
      <c r="AD1281" s="30">
        <v>85.350517272949219</v>
      </c>
      <c r="AE1281" s="148">
        <v>0.35599999999999998</v>
      </c>
      <c r="AF1281" s="30">
        <v>50.11</v>
      </c>
      <c r="AG1281" s="30">
        <v>324.3</v>
      </c>
      <c r="AH1281" s="30">
        <v>80.834075927734375</v>
      </c>
      <c r="AI1281" s="148">
        <v>0.55700000000000005</v>
      </c>
      <c r="AJ1281" s="30">
        <v>48.66254911</v>
      </c>
      <c r="AK1281" s="30">
        <v>363.5</v>
      </c>
      <c r="AL1281" s="30">
        <v>79.987358093261719</v>
      </c>
      <c r="AM1281" s="148">
        <v>0.47799999999999998</v>
      </c>
      <c r="AN1281" s="30">
        <v>48.297237320000001</v>
      </c>
      <c r="AO1281" s="30">
        <v>343.1</v>
      </c>
      <c r="AP1281" s="148">
        <v>0.49622166156768799</v>
      </c>
      <c r="AQ1281" s="30">
        <v>50.78710075</v>
      </c>
      <c r="AR1281" s="30">
        <v>337.78338623046881</v>
      </c>
      <c r="AS1281" s="30">
        <v>754</v>
      </c>
      <c r="AT1281" s="30">
        <v>390</v>
      </c>
      <c r="AU1281" s="148">
        <v>0.51788079738616943</v>
      </c>
      <c r="AV1281" s="30">
        <v>88.716575622558594</v>
      </c>
      <c r="AW1281" s="148">
        <v>0.3072916567325592</v>
      </c>
      <c r="AX1281" s="30">
        <v>52.121820419999999</v>
      </c>
      <c r="AY1281" s="30">
        <v>297.91665649414063</v>
      </c>
      <c r="AZ1281" s="30">
        <v>390</v>
      </c>
      <c r="BA1281" s="30">
        <v>90.856491088867188</v>
      </c>
      <c r="BB1281" s="148">
        <v>0.59099999999999997</v>
      </c>
      <c r="BC1281" s="30">
        <v>52.85</v>
      </c>
      <c r="BD1281" s="30">
        <v>364.9</v>
      </c>
      <c r="BE1281" s="30">
        <v>91.933845520019531</v>
      </c>
      <c r="BF1281" s="147">
        <v>0.47499999999999998</v>
      </c>
      <c r="BG1281" s="30">
        <v>53.4</v>
      </c>
      <c r="BH1281" s="30">
        <v>335.1</v>
      </c>
      <c r="BI1281" s="30">
        <v>86.303237915039063</v>
      </c>
      <c r="BJ1281" s="148">
        <v>0.57200000000000006</v>
      </c>
      <c r="BK1281" s="30">
        <v>50.666801450000001</v>
      </c>
      <c r="BL1281" s="30">
        <v>363</v>
      </c>
      <c r="BM1281" s="30">
        <v>86.945968627929688</v>
      </c>
      <c r="BN1281" s="148">
        <v>0.48799999999999999</v>
      </c>
      <c r="BO1281" s="30">
        <v>50.973303790000003</v>
      </c>
      <c r="BP1281" s="30">
        <v>340.2</v>
      </c>
      <c r="BQ1281" s="148"/>
      <c r="BR1281" s="148">
        <v>1.4E-2</v>
      </c>
      <c r="BS1281" s="148"/>
      <c r="BT1281" s="148">
        <v>0.94500000000000006</v>
      </c>
      <c r="BU1281" s="148">
        <v>3.7999999999999999E-2</v>
      </c>
      <c r="BV1281" s="148">
        <v>2.000000094994903E-3</v>
      </c>
      <c r="BW1281" s="148"/>
      <c r="BX1281" s="148">
        <v>0.14799999999999999</v>
      </c>
      <c r="BY1281" s="148">
        <v>0.46899999999999997</v>
      </c>
      <c r="BZ1281" s="1"/>
      <c r="CA1281" s="1">
        <v>11552.4697265625</v>
      </c>
      <c r="CB1281" s="1">
        <v>12597.56</v>
      </c>
      <c r="CC1281" s="124" t="s">
        <v>4521</v>
      </c>
      <c r="CD1281" t="s">
        <v>4633</v>
      </c>
    </row>
    <row r="1282" spans="1:82" x14ac:dyDescent="0.3">
      <c r="A1282" s="1">
        <v>950594020</v>
      </c>
      <c r="B1282" s="124" t="s">
        <v>4521</v>
      </c>
      <c r="C1282" t="s">
        <v>441</v>
      </c>
      <c r="D1282" t="s">
        <v>1758</v>
      </c>
      <c r="E1282" s="30">
        <v>83.696548461914063</v>
      </c>
      <c r="F1282" s="30">
        <v>84.009834289550781</v>
      </c>
      <c r="G1282" s="30">
        <v>83.409339904785156</v>
      </c>
      <c r="H1282" s="30">
        <v>82.442008972167969</v>
      </c>
      <c r="I1282" s="1">
        <v>286</v>
      </c>
      <c r="J1282" s="1" t="s">
        <v>4733</v>
      </c>
      <c r="K1282" s="1">
        <v>5</v>
      </c>
      <c r="L1282" t="s">
        <v>3906</v>
      </c>
      <c r="M1282" t="s">
        <v>3910</v>
      </c>
      <c r="N1282" t="s">
        <v>3919</v>
      </c>
      <c r="O1282" t="s">
        <v>3923</v>
      </c>
      <c r="P1282" s="148">
        <v>0.45901638269424438</v>
      </c>
      <c r="Q1282" s="30">
        <v>49.415589509999997</v>
      </c>
      <c r="R1282" s="30">
        <v>350.81967163085938</v>
      </c>
      <c r="S1282" s="1">
        <v>134</v>
      </c>
      <c r="T1282" s="1">
        <v>72</v>
      </c>
      <c r="U1282" s="148">
        <v>0.53731346130371094</v>
      </c>
      <c r="V1282" s="148">
        <v>0.35820895433425898</v>
      </c>
      <c r="W1282" s="149">
        <v>49.540703000000001</v>
      </c>
      <c r="X1282" s="149">
        <v>331.34329223632813</v>
      </c>
      <c r="Y1282" s="1">
        <v>72</v>
      </c>
      <c r="Z1282" s="30">
        <v>85.524818420410156</v>
      </c>
      <c r="AA1282" s="148">
        <v>0.59499999999999997</v>
      </c>
      <c r="AB1282" s="30">
        <v>50.2</v>
      </c>
      <c r="AC1282" s="30">
        <v>373.3</v>
      </c>
      <c r="AD1282" s="30">
        <v>84.142990112304688</v>
      </c>
      <c r="AE1282" s="148">
        <v>0.42</v>
      </c>
      <c r="AF1282" s="30">
        <v>49.7</v>
      </c>
      <c r="AG1282" s="30">
        <v>340.6</v>
      </c>
      <c r="AH1282" s="30">
        <v>82.646041870117188</v>
      </c>
      <c r="AI1282" s="148">
        <v>0.54500000000000004</v>
      </c>
      <c r="AJ1282" s="30">
        <v>49.262698229999998</v>
      </c>
      <c r="AK1282" s="30">
        <v>360.2</v>
      </c>
      <c r="AL1282" s="30">
        <v>80.674102783203125</v>
      </c>
      <c r="AM1282" s="148">
        <v>0.38700000000000001</v>
      </c>
      <c r="AN1282" s="30">
        <v>48.53093397</v>
      </c>
      <c r="AO1282" s="30">
        <v>329</v>
      </c>
      <c r="AP1282" s="148">
        <v>0.5245901346206665</v>
      </c>
      <c r="AQ1282" s="30">
        <v>49.01423973</v>
      </c>
      <c r="AR1282" s="30">
        <v>336.88525390625</v>
      </c>
      <c r="AS1282" s="30">
        <v>134</v>
      </c>
      <c r="AT1282" s="30">
        <v>72</v>
      </c>
      <c r="AU1282" s="148">
        <v>0.53731346130371094</v>
      </c>
      <c r="AV1282" s="30">
        <v>82.442008972167969</v>
      </c>
      <c r="AW1282" s="148">
        <v>0.3731343150138855</v>
      </c>
      <c r="AX1282" s="30">
        <v>48.525762389999997</v>
      </c>
      <c r="AY1282" s="30">
        <v>291.04476928710938</v>
      </c>
      <c r="AZ1282" s="30">
        <v>72</v>
      </c>
      <c r="BA1282" s="30">
        <v>81.000213623046875</v>
      </c>
      <c r="BB1282" s="148">
        <v>0.51100000000000001</v>
      </c>
      <c r="BC1282" s="30">
        <v>48.07</v>
      </c>
      <c r="BD1282" s="30">
        <v>338.2</v>
      </c>
      <c r="BE1282" s="30">
        <v>80.045639038085938</v>
      </c>
      <c r="BF1282" s="147">
        <v>0.39100000000000001</v>
      </c>
      <c r="BG1282" s="30">
        <v>47.54</v>
      </c>
      <c r="BH1282" s="30">
        <v>292.8</v>
      </c>
      <c r="BI1282" s="30">
        <v>82.000106811523438</v>
      </c>
      <c r="BJ1282" s="148">
        <v>0.56100000000000005</v>
      </c>
      <c r="BK1282" s="30">
        <v>48.570647440000002</v>
      </c>
      <c r="BL1282" s="30">
        <v>350.4</v>
      </c>
      <c r="BM1282" s="30">
        <v>81.240303039550781</v>
      </c>
      <c r="BN1282" s="148">
        <v>0.40300000000000002</v>
      </c>
      <c r="BO1282" s="30">
        <v>48.129751339999999</v>
      </c>
      <c r="BP1282" s="30">
        <v>300</v>
      </c>
      <c r="BQ1282" s="148"/>
      <c r="BR1282" s="148"/>
      <c r="BS1282" s="148"/>
      <c r="BT1282" s="148">
        <v>0.97199999999999998</v>
      </c>
      <c r="BU1282" s="148">
        <v>2.1000000000000001E-2</v>
      </c>
      <c r="BV1282" s="148">
        <v>7.0000002160668373E-3</v>
      </c>
      <c r="BW1282" s="148"/>
      <c r="BX1282" s="148">
        <v>0.17100000000000001</v>
      </c>
      <c r="BY1282" s="148">
        <v>0.48499999999999999</v>
      </c>
      <c r="BZ1282" s="1"/>
      <c r="CA1282" s="1">
        <v>11871.0400390625</v>
      </c>
      <c r="CB1282" s="1">
        <v>12978.56</v>
      </c>
      <c r="CC1282" s="124" t="s">
        <v>4521</v>
      </c>
      <c r="CD1282" t="s">
        <v>4634</v>
      </c>
    </row>
    <row r="1283" spans="1:82" x14ac:dyDescent="0.3">
      <c r="A1283" s="1">
        <v>950594040</v>
      </c>
      <c r="B1283" s="124" t="s">
        <v>4521</v>
      </c>
      <c r="C1283" t="s">
        <v>441</v>
      </c>
      <c r="D1283" t="s">
        <v>1759</v>
      </c>
      <c r="E1283" s="30">
        <v>82.3834228515625</v>
      </c>
      <c r="F1283" s="30">
        <v>82.3594970703125</v>
      </c>
      <c r="G1283" s="30">
        <v>83.352638244628906</v>
      </c>
      <c r="H1283" s="30">
        <v>83.721664428710938</v>
      </c>
      <c r="I1283" s="1">
        <v>511</v>
      </c>
      <c r="J1283" s="1" t="s">
        <v>4733</v>
      </c>
      <c r="K1283" s="1">
        <v>5</v>
      </c>
      <c r="L1283" t="s">
        <v>3906</v>
      </c>
      <c r="M1283" t="s">
        <v>3910</v>
      </c>
      <c r="N1283" t="s">
        <v>3919</v>
      </c>
      <c r="O1283" t="s">
        <v>3923</v>
      </c>
      <c r="P1283" s="148">
        <v>0.49372383952140808</v>
      </c>
      <c r="Q1283" s="30">
        <v>48.869378050000002</v>
      </c>
      <c r="R1283" s="30">
        <v>348.11715698242188</v>
      </c>
      <c r="S1283" s="1">
        <v>242</v>
      </c>
      <c r="T1283" s="1">
        <v>145</v>
      </c>
      <c r="U1283" s="148">
        <v>0.59917354583740234</v>
      </c>
      <c r="V1283" s="148">
        <v>0.47008547186851501</v>
      </c>
      <c r="W1283" s="149">
        <v>48.856898649999998</v>
      </c>
      <c r="X1283" s="149">
        <v>330.76922607421881</v>
      </c>
      <c r="Y1283" s="1">
        <v>145</v>
      </c>
      <c r="Z1283" s="30">
        <v>87.63946533203125</v>
      </c>
      <c r="AA1283" s="148">
        <v>0.59799999999999998</v>
      </c>
      <c r="AB1283" s="30">
        <v>50.9</v>
      </c>
      <c r="AC1283" s="30">
        <v>373.4</v>
      </c>
      <c r="AD1283" s="30">
        <v>88.295700073242188</v>
      </c>
      <c r="AE1283" s="148">
        <v>0.52600000000000002</v>
      </c>
      <c r="AF1283" s="30">
        <v>51.11</v>
      </c>
      <c r="AG1283" s="30">
        <v>354.6</v>
      </c>
      <c r="AH1283" s="30">
        <v>90.548309326171875</v>
      </c>
      <c r="AI1283" s="148">
        <v>0.59099999999999997</v>
      </c>
      <c r="AJ1283" s="30">
        <v>51.880039429999997</v>
      </c>
      <c r="AK1283" s="30">
        <v>378.8</v>
      </c>
      <c r="AL1283" s="30">
        <v>91.335861206054688</v>
      </c>
      <c r="AM1283" s="148">
        <v>0.49399999999999999</v>
      </c>
      <c r="AN1283" s="30">
        <v>52.159113400000003</v>
      </c>
      <c r="AO1283" s="30">
        <v>355.1</v>
      </c>
      <c r="AP1283" s="148">
        <v>0.50627613067626953</v>
      </c>
      <c r="AQ1283" s="30">
        <v>48.978768789999997</v>
      </c>
      <c r="AR1283" s="30">
        <v>335.56484985351563</v>
      </c>
      <c r="AS1283" s="30">
        <v>242</v>
      </c>
      <c r="AT1283" s="30">
        <v>145</v>
      </c>
      <c r="AU1283" s="148">
        <v>0.59917354583740234</v>
      </c>
      <c r="AV1283" s="30">
        <v>83.721664428710938</v>
      </c>
      <c r="AW1283" s="148">
        <v>0.42735043168067932</v>
      </c>
      <c r="AX1283" s="30">
        <v>49.259150630000001</v>
      </c>
      <c r="AY1283" s="30">
        <v>313.67520141601563</v>
      </c>
      <c r="AZ1283" s="30">
        <v>145</v>
      </c>
      <c r="BA1283" s="30">
        <v>89.08319091796875</v>
      </c>
      <c r="BB1283" s="148">
        <v>0.66299999999999992</v>
      </c>
      <c r="BC1283" s="30">
        <v>51.99</v>
      </c>
      <c r="BD1283" s="30">
        <v>381.5</v>
      </c>
      <c r="BE1283" s="30">
        <v>89.621116638183594</v>
      </c>
      <c r="BF1283" s="147">
        <v>0.58299999999999996</v>
      </c>
      <c r="BG1283" s="30">
        <v>52.26</v>
      </c>
      <c r="BH1283" s="30">
        <v>359.6</v>
      </c>
      <c r="BI1283" s="30">
        <v>94.544548034667969</v>
      </c>
      <c r="BJ1283" s="148">
        <v>0.6409999999999999</v>
      </c>
      <c r="BK1283" s="30">
        <v>54.681327109999998</v>
      </c>
      <c r="BL1283" s="30">
        <v>374.1</v>
      </c>
      <c r="BM1283" s="30">
        <v>94.802955627441406</v>
      </c>
      <c r="BN1283" s="148">
        <v>0.53200000000000003</v>
      </c>
      <c r="BO1283" s="30">
        <v>54.889020369999997</v>
      </c>
      <c r="BP1283" s="30">
        <v>348.7</v>
      </c>
      <c r="BQ1283" s="148"/>
      <c r="BR1283" s="148">
        <v>2.9000000000000001E-2</v>
      </c>
      <c r="BS1283" s="148"/>
      <c r="BT1283" s="148">
        <v>0.93500000000000005</v>
      </c>
      <c r="BU1283" s="148">
        <v>2.7E-2</v>
      </c>
      <c r="BV1283" s="148">
        <v>8.0000003799796104E-3</v>
      </c>
      <c r="BW1283" s="148"/>
      <c r="BX1283" s="148">
        <v>0.13900000000000001</v>
      </c>
      <c r="BY1283" s="148">
        <v>0.51500000000000001</v>
      </c>
      <c r="BZ1283" s="1"/>
      <c r="CA1283" s="1">
        <v>11574.099609375</v>
      </c>
      <c r="CB1283" s="1">
        <v>12814.2</v>
      </c>
      <c r="CC1283" s="124" t="s">
        <v>4521</v>
      </c>
      <c r="CD1283" t="s">
        <v>4634</v>
      </c>
    </row>
    <row r="1284" spans="1:82" x14ac:dyDescent="0.3">
      <c r="A1284" s="1">
        <v>960882050</v>
      </c>
      <c r="B1284" s="124" t="s">
        <v>4522</v>
      </c>
      <c r="C1284" t="s">
        <v>442</v>
      </c>
      <c r="D1284" t="s">
        <v>1760</v>
      </c>
      <c r="E1284" s="30">
        <v>78.635086059570313</v>
      </c>
      <c r="F1284" s="30">
        <v>79.3095703125</v>
      </c>
      <c r="G1284" s="30">
        <v>82.767707824707031</v>
      </c>
      <c r="H1284" s="30">
        <v>83.654624938964844</v>
      </c>
      <c r="I1284" s="1">
        <v>821</v>
      </c>
      <c r="J1284" s="1">
        <v>6</v>
      </c>
      <c r="K1284" s="1">
        <v>8</v>
      </c>
      <c r="L1284" t="s">
        <v>3882</v>
      </c>
      <c r="M1284" t="s">
        <v>3915</v>
      </c>
      <c r="N1284" t="s">
        <v>3918</v>
      </c>
      <c r="O1284" t="s">
        <v>3922</v>
      </c>
      <c r="P1284" s="148">
        <v>0.26721763610839838</v>
      </c>
      <c r="Q1284" s="30">
        <v>47.310210040000001</v>
      </c>
      <c r="R1284" s="30">
        <v>282.50689697265631</v>
      </c>
      <c r="S1284" s="1">
        <v>1513</v>
      </c>
      <c r="T1284" s="1">
        <v>1269</v>
      </c>
      <c r="U1284" s="148">
        <v>0.83873099088668823</v>
      </c>
      <c r="V1284" s="148">
        <v>0.22966507077217099</v>
      </c>
      <c r="W1284" s="149">
        <v>47.593184649999998</v>
      </c>
      <c r="X1284" s="149">
        <v>268.58053588867188</v>
      </c>
      <c r="Y1284" s="1">
        <v>1269</v>
      </c>
      <c r="Z1284" s="30">
        <v>78.274620056152344</v>
      </c>
      <c r="AA1284" s="148">
        <v>0.26300000000000001</v>
      </c>
      <c r="AB1284" s="30">
        <v>47.8</v>
      </c>
      <c r="AC1284" s="30">
        <v>277.39999999999998</v>
      </c>
      <c r="AD1284" s="30">
        <v>79.843025207519531</v>
      </c>
      <c r="AE1284" s="148">
        <v>0.20499999999999999</v>
      </c>
      <c r="AF1284" s="30">
        <v>48.24</v>
      </c>
      <c r="AG1284" s="30">
        <v>261.89999999999998</v>
      </c>
      <c r="AH1284" s="30">
        <v>79.710708618164063</v>
      </c>
      <c r="AI1284" s="148">
        <v>0.312</v>
      </c>
      <c r="AJ1284" s="30">
        <v>48.290474340000003</v>
      </c>
      <c r="AK1284" s="30">
        <v>305.3</v>
      </c>
      <c r="AL1284" s="30">
        <v>81.000259399414063</v>
      </c>
      <c r="AM1284" s="148">
        <v>0.246</v>
      </c>
      <c r="AN1284" s="30">
        <v>48.641925270000002</v>
      </c>
      <c r="AO1284" s="30">
        <v>289.2</v>
      </c>
      <c r="AP1284" s="148">
        <v>0.18370166420936579</v>
      </c>
      <c r="AQ1284" s="30">
        <v>48.61287901</v>
      </c>
      <c r="AR1284" s="30">
        <v>227.48619079589841</v>
      </c>
      <c r="AS1284" s="30">
        <v>1513</v>
      </c>
      <c r="AT1284" s="30">
        <v>1269</v>
      </c>
      <c r="AU1284" s="148">
        <v>0.83873099088668823</v>
      </c>
      <c r="AV1284" s="30">
        <v>83.654624938964844</v>
      </c>
      <c r="AW1284" s="148">
        <v>0.14743590354919431</v>
      </c>
      <c r="AX1284" s="30">
        <v>49.220731360000002</v>
      </c>
      <c r="AY1284" s="30">
        <v>214.2628173828125</v>
      </c>
      <c r="AZ1284" s="30">
        <v>1269</v>
      </c>
      <c r="BA1284" s="30">
        <v>85.82525634765625</v>
      </c>
      <c r="BB1284" s="148">
        <v>0.23599999999999999</v>
      </c>
      <c r="BC1284" s="30">
        <v>50.41</v>
      </c>
      <c r="BD1284" s="30">
        <v>250.9</v>
      </c>
      <c r="BE1284" s="30">
        <v>85.705718994140625</v>
      </c>
      <c r="BF1284" s="147">
        <v>0.189</v>
      </c>
      <c r="BG1284" s="30">
        <v>50.33</v>
      </c>
      <c r="BH1284" s="30">
        <v>230.6</v>
      </c>
      <c r="BI1284" s="30">
        <v>85.079429626464844</v>
      </c>
      <c r="BJ1284" s="148">
        <v>0.24399999999999999</v>
      </c>
      <c r="BK1284" s="30">
        <v>50.070655129999999</v>
      </c>
      <c r="BL1284" s="30">
        <v>249.3</v>
      </c>
      <c r="BM1284" s="30">
        <v>84.904075622558594</v>
      </c>
      <c r="BN1284" s="148">
        <v>0.184</v>
      </c>
      <c r="BO1284" s="30">
        <v>49.955680460000004</v>
      </c>
      <c r="BP1284" s="30">
        <v>228.5</v>
      </c>
      <c r="BQ1284" s="148">
        <v>0.68600000000000005</v>
      </c>
      <c r="BR1284" s="148">
        <v>3.4000000000000002E-2</v>
      </c>
      <c r="BS1284" s="148">
        <v>0.01</v>
      </c>
      <c r="BT1284" s="148">
        <v>0.23599999999999999</v>
      </c>
      <c r="BU1284" s="148">
        <v>0.03</v>
      </c>
      <c r="BV1284" s="148">
        <v>4.0000001899898052E-3</v>
      </c>
      <c r="BW1284" s="148">
        <v>0.02</v>
      </c>
      <c r="BX1284" s="148">
        <v>0.17299999999999999</v>
      </c>
      <c r="BY1284" s="148">
        <v>0.497</v>
      </c>
      <c r="BZ1284" s="1"/>
      <c r="CA1284" s="1">
        <v>9407.6396484375</v>
      </c>
      <c r="CB1284" s="1">
        <v>10678.41</v>
      </c>
      <c r="CC1284" s="124" t="s">
        <v>4522</v>
      </c>
      <c r="CD1284" t="s">
        <v>4633</v>
      </c>
    </row>
    <row r="1285" spans="1:82" x14ac:dyDescent="0.3">
      <c r="A1285" s="1">
        <v>960882070</v>
      </c>
      <c r="B1285" s="124" t="s">
        <v>4522</v>
      </c>
      <c r="C1285" t="s">
        <v>442</v>
      </c>
      <c r="D1285" t="s">
        <v>742</v>
      </c>
      <c r="E1285" s="30">
        <v>83.856124877929688</v>
      </c>
      <c r="F1285" s="30">
        <v>85.667915344238281</v>
      </c>
      <c r="G1285" s="30">
        <v>84.063446044921875</v>
      </c>
      <c r="H1285" s="30">
        <v>87.630134582519531</v>
      </c>
      <c r="I1285" s="1">
        <v>773</v>
      </c>
      <c r="J1285" s="1">
        <v>6</v>
      </c>
      <c r="K1285" s="1">
        <v>8</v>
      </c>
      <c r="L1285" t="s">
        <v>3882</v>
      </c>
      <c r="M1285" t="s">
        <v>3915</v>
      </c>
      <c r="N1285" t="s">
        <v>3918</v>
      </c>
      <c r="O1285" t="s">
        <v>3922</v>
      </c>
      <c r="P1285" s="148">
        <v>0.24780058860778811</v>
      </c>
      <c r="Q1285" s="30">
        <v>49.481966399999997</v>
      </c>
      <c r="R1285" s="30">
        <v>271.55426025390631</v>
      </c>
      <c r="S1285" s="1">
        <v>1420</v>
      </c>
      <c r="T1285" s="1">
        <v>1410</v>
      </c>
      <c r="U1285" s="148">
        <v>0.99295777082443237</v>
      </c>
      <c r="V1285" s="148">
        <v>0.24852071702480319</v>
      </c>
      <c r="W1285" s="149">
        <v>50.2277153</v>
      </c>
      <c r="X1285" s="149">
        <v>271.44970703125</v>
      </c>
      <c r="Y1285" s="1">
        <v>1410</v>
      </c>
      <c r="Z1285" s="30">
        <v>81.597625732421875</v>
      </c>
      <c r="AA1285" s="148">
        <v>0.247</v>
      </c>
      <c r="AB1285" s="30">
        <v>48.9</v>
      </c>
      <c r="AC1285" s="30">
        <v>274.60000000000002</v>
      </c>
      <c r="AD1285" s="30">
        <v>83.465599060058594</v>
      </c>
      <c r="AE1285" s="148">
        <v>0.24299999999999999</v>
      </c>
      <c r="AF1285" s="30">
        <v>49.47</v>
      </c>
      <c r="AG1285" s="30">
        <v>273.7</v>
      </c>
      <c r="AH1285" s="30">
        <v>77.191658020019531</v>
      </c>
      <c r="AI1285" s="148">
        <v>0.23400000000000001</v>
      </c>
      <c r="AJ1285" s="30">
        <v>47.456129879999999</v>
      </c>
      <c r="AK1285" s="30">
        <v>268.8</v>
      </c>
      <c r="AL1285" s="30">
        <v>79.198806762695313</v>
      </c>
      <c r="AM1285" s="148">
        <v>0.23</v>
      </c>
      <c r="AN1285" s="30">
        <v>48.028895079999998</v>
      </c>
      <c r="AO1285" s="30">
        <v>267.5</v>
      </c>
      <c r="AP1285" s="148">
        <v>0.125</v>
      </c>
      <c r="AQ1285" s="30">
        <v>49.42339973</v>
      </c>
      <c r="AR1285" s="30">
        <v>202.20588684082031</v>
      </c>
      <c r="AS1285" s="30">
        <v>1416</v>
      </c>
      <c r="AT1285" s="30">
        <v>1406</v>
      </c>
      <c r="AU1285" s="148">
        <v>0.99295777082443237</v>
      </c>
      <c r="AV1285" s="30">
        <v>87.630134582519531</v>
      </c>
      <c r="AW1285" s="148">
        <v>0.1261127591133118</v>
      </c>
      <c r="AX1285" s="30">
        <v>51.499161809999997</v>
      </c>
      <c r="AY1285" s="30">
        <v>201.92878723144531</v>
      </c>
      <c r="AZ1285" s="30">
        <v>1406</v>
      </c>
      <c r="BA1285" s="30">
        <v>87.763519287109375</v>
      </c>
      <c r="BB1285" s="148">
        <v>0.25</v>
      </c>
      <c r="BC1285" s="30">
        <v>51.35</v>
      </c>
      <c r="BD1285" s="30">
        <v>250.8</v>
      </c>
      <c r="BE1285" s="30">
        <v>89.073371887207031</v>
      </c>
      <c r="BF1285" s="147">
        <v>0.246</v>
      </c>
      <c r="BG1285" s="30">
        <v>51.99</v>
      </c>
      <c r="BH1285" s="30">
        <v>249.8</v>
      </c>
      <c r="BI1285" s="30">
        <v>84.516624450683594</v>
      </c>
      <c r="BJ1285" s="148">
        <v>0.16800000000000001</v>
      </c>
      <c r="BK1285" s="30">
        <v>49.796502259999997</v>
      </c>
      <c r="BL1285" s="30">
        <v>219.7</v>
      </c>
      <c r="BM1285" s="30">
        <v>85.8770751953125</v>
      </c>
      <c r="BN1285" s="148">
        <v>0.16500000000000001</v>
      </c>
      <c r="BO1285" s="30">
        <v>50.440598139999999</v>
      </c>
      <c r="BP1285" s="30">
        <v>218.5</v>
      </c>
      <c r="BQ1285" s="148">
        <v>0.96599999999999997</v>
      </c>
      <c r="BR1285" s="148">
        <v>0.01</v>
      </c>
      <c r="BS1285" s="148"/>
      <c r="BT1285" s="148">
        <v>0.01</v>
      </c>
      <c r="BU1285" s="148">
        <v>0.01</v>
      </c>
      <c r="BV1285" s="148">
        <v>3.0000000260770321E-3</v>
      </c>
      <c r="BW1285" s="148"/>
      <c r="BX1285" s="148">
        <v>0.16900000000000001</v>
      </c>
      <c r="BY1285" s="148">
        <v>0.59</v>
      </c>
      <c r="BZ1285" s="1"/>
      <c r="CA1285" s="1">
        <v>10765.5</v>
      </c>
      <c r="CB1285" s="1">
        <v>10898.04</v>
      </c>
      <c r="CC1285" s="124" t="s">
        <v>4522</v>
      </c>
      <c r="CD1285" t="s">
        <v>4633</v>
      </c>
    </row>
    <row r="1286" spans="1:82" x14ac:dyDescent="0.3">
      <c r="A1286" s="1">
        <v>960882100</v>
      </c>
      <c r="B1286" s="124" t="s">
        <v>4522</v>
      </c>
      <c r="C1286" t="s">
        <v>442</v>
      </c>
      <c r="D1286" t="s">
        <v>1307</v>
      </c>
      <c r="E1286" s="30">
        <v>87.129058837890625</v>
      </c>
      <c r="F1286" s="30">
        <v>88.794441223144531</v>
      </c>
      <c r="G1286" s="30">
        <v>77.343185424804688</v>
      </c>
      <c r="H1286" s="30">
        <v>79.073028564453125</v>
      </c>
      <c r="I1286" s="1">
        <v>205</v>
      </c>
      <c r="J1286" s="1">
        <v>8</v>
      </c>
      <c r="K1286" s="1">
        <v>8</v>
      </c>
      <c r="L1286" t="s">
        <v>3882</v>
      </c>
      <c r="M1286" t="s">
        <v>3915</v>
      </c>
      <c r="N1286" t="s">
        <v>3918</v>
      </c>
      <c r="O1286" t="s">
        <v>3922</v>
      </c>
      <c r="P1286" s="148">
        <v>0.29834255576133728</v>
      </c>
      <c r="Q1286" s="30">
        <v>50.843386389999999</v>
      </c>
      <c r="R1286" s="30">
        <v>279.00552368164063</v>
      </c>
      <c r="S1286" s="1">
        <v>331</v>
      </c>
      <c r="T1286" s="1">
        <v>331</v>
      </c>
      <c r="U1286" s="148">
        <v>1</v>
      </c>
      <c r="V1286" s="148">
        <v>0.29834255576133728</v>
      </c>
      <c r="W1286" s="149">
        <v>51.52316836</v>
      </c>
      <c r="X1286" s="149">
        <v>279.00552368164063</v>
      </c>
      <c r="Y1286" s="1">
        <v>331</v>
      </c>
      <c r="Z1286" s="30">
        <v>87.0352783203125</v>
      </c>
      <c r="AA1286" s="148">
        <v>0.27200000000000002</v>
      </c>
      <c r="AB1286" s="30">
        <v>50.7</v>
      </c>
      <c r="AC1286" s="30">
        <v>303.3</v>
      </c>
      <c r="AD1286" s="30">
        <v>88.825828552246094</v>
      </c>
      <c r="AE1286" s="148">
        <v>0.27200000000000002</v>
      </c>
      <c r="AF1286" s="30">
        <v>51.29</v>
      </c>
      <c r="AG1286" s="30">
        <v>303.3</v>
      </c>
      <c r="AH1286" s="30">
        <v>85.765388488769531</v>
      </c>
      <c r="AI1286" s="148">
        <v>0.28499999999999998</v>
      </c>
      <c r="AJ1286" s="30">
        <v>50.295867659999999</v>
      </c>
      <c r="AK1286" s="30">
        <v>299.2</v>
      </c>
      <c r="AL1286" s="30">
        <v>87.643646240234375</v>
      </c>
      <c r="AM1286" s="148">
        <v>0.28499999999999998</v>
      </c>
      <c r="AN1286" s="30">
        <v>50.902658969999997</v>
      </c>
      <c r="AO1286" s="30">
        <v>299.2</v>
      </c>
      <c r="AP1286" s="148">
        <v>7.1823202073574066E-2</v>
      </c>
      <c r="AQ1286" s="30">
        <v>45.219699380000002</v>
      </c>
      <c r="AR1286" s="30"/>
      <c r="AS1286" s="30">
        <v>331</v>
      </c>
      <c r="AT1286" s="30">
        <v>331</v>
      </c>
      <c r="AU1286" s="148">
        <v>1</v>
      </c>
      <c r="AV1286" s="30">
        <v>79.073028564453125</v>
      </c>
      <c r="AW1286" s="148">
        <v>7.1823202073574066E-2</v>
      </c>
      <c r="AX1286" s="30">
        <v>46.594942539999998</v>
      </c>
      <c r="AY1286" s="30"/>
      <c r="AZ1286" s="30">
        <v>331</v>
      </c>
      <c r="BA1286" s="30">
        <v>85.144798278808594</v>
      </c>
      <c r="BB1286" s="148">
        <v>0.113</v>
      </c>
      <c r="BC1286" s="30">
        <v>50.08</v>
      </c>
      <c r="BD1286" s="30">
        <v>200</v>
      </c>
      <c r="BE1286" s="30">
        <v>86.476631164550781</v>
      </c>
      <c r="BF1286" s="147">
        <v>0.113</v>
      </c>
      <c r="BG1286" s="30">
        <v>50.71</v>
      </c>
      <c r="BH1286" s="30">
        <v>200</v>
      </c>
      <c r="BI1286" s="30">
        <v>88.42449951171875</v>
      </c>
      <c r="BJ1286" s="148">
        <v>9.3000000000000013E-2</v>
      </c>
      <c r="BK1286" s="30">
        <v>51.700115140000001</v>
      </c>
      <c r="BL1286" s="30">
        <v>186</v>
      </c>
      <c r="BM1286" s="30">
        <v>89.716644287109375</v>
      </c>
      <c r="BN1286" s="148">
        <v>9.3000000000000013E-2</v>
      </c>
      <c r="BO1286" s="30">
        <v>52.354136910000001</v>
      </c>
      <c r="BP1286" s="30">
        <v>186</v>
      </c>
      <c r="BQ1286" s="148">
        <v>0.93700000000000006</v>
      </c>
      <c r="BR1286" s="148">
        <v>2.9000000000000001E-2</v>
      </c>
      <c r="BS1286" s="148"/>
      <c r="BT1286" s="148"/>
      <c r="BU1286" s="148"/>
      <c r="BV1286" s="148">
        <v>3.4000001847743988E-2</v>
      </c>
      <c r="BW1286" s="148"/>
      <c r="BX1286" s="148">
        <v>0.156</v>
      </c>
      <c r="BY1286" s="148">
        <v>0.71430000000000005</v>
      </c>
      <c r="BZ1286" s="1">
        <v>0</v>
      </c>
      <c r="CA1286" s="1">
        <v>13207.2197265625</v>
      </c>
      <c r="CB1286" s="1">
        <v>13586.2</v>
      </c>
      <c r="CC1286" s="124" t="s">
        <v>4522</v>
      </c>
      <c r="CD1286" t="s">
        <v>4633</v>
      </c>
    </row>
    <row r="1287" spans="1:82" x14ac:dyDescent="0.3">
      <c r="A1287" s="1">
        <v>960882130</v>
      </c>
      <c r="B1287" s="124" t="s">
        <v>4522</v>
      </c>
      <c r="C1287" t="s">
        <v>442</v>
      </c>
      <c r="D1287" t="s">
        <v>1306</v>
      </c>
      <c r="E1287" s="30">
        <v>78.767913818359375</v>
      </c>
      <c r="F1287" s="30">
        <v>79.956382751464844</v>
      </c>
      <c r="G1287" s="30">
        <v>79.048126220703125</v>
      </c>
      <c r="H1287" s="30">
        <v>80.230743408203125</v>
      </c>
      <c r="I1287" s="1">
        <v>821</v>
      </c>
      <c r="J1287" s="1">
        <v>6</v>
      </c>
      <c r="K1287" s="1">
        <v>8</v>
      </c>
      <c r="L1287" t="s">
        <v>3882</v>
      </c>
      <c r="M1287" t="s">
        <v>3915</v>
      </c>
      <c r="N1287" t="s">
        <v>3918</v>
      </c>
      <c r="O1287" t="s">
        <v>3922</v>
      </c>
      <c r="P1287" s="148">
        <v>0.28935530781745911</v>
      </c>
      <c r="Q1287" s="30">
        <v>47.36545873</v>
      </c>
      <c r="R1287" s="30">
        <v>280.20989990234381</v>
      </c>
      <c r="S1287" s="1">
        <v>1420</v>
      </c>
      <c r="T1287" s="1">
        <v>1346</v>
      </c>
      <c r="U1287" s="148">
        <v>0.94788730144500732</v>
      </c>
      <c r="V1287" s="148">
        <v>0.27142858505249018</v>
      </c>
      <c r="W1287" s="149">
        <v>47.861185810000002</v>
      </c>
      <c r="X1287" s="149">
        <v>273.96826171875</v>
      </c>
      <c r="Y1287" s="1">
        <v>1346</v>
      </c>
      <c r="Z1287" s="30">
        <v>81.597625732421875</v>
      </c>
      <c r="AA1287" s="148">
        <v>0.31900000000000001</v>
      </c>
      <c r="AB1287" s="30">
        <v>48.9</v>
      </c>
      <c r="AC1287" s="30">
        <v>304</v>
      </c>
      <c r="AD1287" s="30">
        <v>83.053268432617188</v>
      </c>
      <c r="AE1287" s="148">
        <v>0.29899999999999999</v>
      </c>
      <c r="AF1287" s="30">
        <v>49.33</v>
      </c>
      <c r="AG1287" s="30">
        <v>298</v>
      </c>
      <c r="AH1287" s="30">
        <v>80.527687072753906</v>
      </c>
      <c r="AI1287" s="148">
        <v>0.39300000000000002</v>
      </c>
      <c r="AJ1287" s="30">
        <v>48.56106913</v>
      </c>
      <c r="AK1287" s="30">
        <v>324.60000000000002</v>
      </c>
      <c r="AL1287" s="30">
        <v>82.131423950195313</v>
      </c>
      <c r="AM1287" s="148">
        <v>0.35799999999999998</v>
      </c>
      <c r="AN1287" s="30">
        <v>49.02686027</v>
      </c>
      <c r="AO1287" s="30">
        <v>316.3</v>
      </c>
      <c r="AP1287" s="148">
        <v>0.16268657147884369</v>
      </c>
      <c r="AQ1287" s="30">
        <v>46.286183039999997</v>
      </c>
      <c r="AR1287" s="30">
        <v>218.2089538574219</v>
      </c>
      <c r="AS1287" s="30">
        <v>1422</v>
      </c>
      <c r="AT1287" s="30">
        <v>1348</v>
      </c>
      <c r="AU1287" s="148">
        <v>0.94788730144500732</v>
      </c>
      <c r="AV1287" s="30">
        <v>80.230743408203125</v>
      </c>
      <c r="AW1287" s="148">
        <v>0.14375987648963931</v>
      </c>
      <c r="AX1287" s="30">
        <v>47.258447490000002</v>
      </c>
      <c r="AY1287" s="30">
        <v>211.37440490722659</v>
      </c>
      <c r="AZ1287" s="30">
        <v>1348</v>
      </c>
      <c r="BA1287" s="30">
        <v>81.144554138183594</v>
      </c>
      <c r="BB1287" s="148">
        <v>0.23200000000000001</v>
      </c>
      <c r="BC1287" s="30">
        <v>48.14</v>
      </c>
      <c r="BD1287" s="30">
        <v>245</v>
      </c>
      <c r="BE1287" s="30">
        <v>81.6483154296875</v>
      </c>
      <c r="BF1287" s="147">
        <v>0.20799999999999999</v>
      </c>
      <c r="BG1287" s="30">
        <v>48.33</v>
      </c>
      <c r="BH1287" s="30">
        <v>236.8</v>
      </c>
      <c r="BI1287" s="30">
        <v>78.383987426757813</v>
      </c>
      <c r="BJ1287" s="148">
        <v>0.26200000000000001</v>
      </c>
      <c r="BK1287" s="30">
        <v>46.80915761</v>
      </c>
      <c r="BL1287" s="30">
        <v>254.3</v>
      </c>
      <c r="BM1287" s="30">
        <v>79.093269348144531</v>
      </c>
      <c r="BN1287" s="148">
        <v>0.22700000000000001</v>
      </c>
      <c r="BO1287" s="30">
        <v>47.059725620000002</v>
      </c>
      <c r="BP1287" s="30">
        <v>242.9</v>
      </c>
      <c r="BQ1287" s="148">
        <v>0.86599999999999999</v>
      </c>
      <c r="BR1287" s="148">
        <v>1.7999999999999999E-2</v>
      </c>
      <c r="BS1287" s="148">
        <v>6.0000000000000001E-3</v>
      </c>
      <c r="BT1287" s="148">
        <v>0.09</v>
      </c>
      <c r="BU1287" s="148">
        <v>1.7000000000000001E-2</v>
      </c>
      <c r="BV1287" s="148">
        <v>2.000000094994903E-3</v>
      </c>
      <c r="BW1287" s="148">
        <v>1.2999999999999999E-2</v>
      </c>
      <c r="BX1287" s="148">
        <v>0.152</v>
      </c>
      <c r="BY1287" s="148">
        <v>0.46100000000000002</v>
      </c>
      <c r="BZ1287" s="1"/>
      <c r="CA1287" s="1">
        <v>10434.0703125</v>
      </c>
      <c r="CB1287" s="1">
        <v>10563.52</v>
      </c>
      <c r="CC1287" s="124" t="s">
        <v>4522</v>
      </c>
      <c r="CD1287" t="s">
        <v>4633</v>
      </c>
    </row>
    <row r="1288" spans="1:82" x14ac:dyDescent="0.3">
      <c r="A1288" s="1">
        <v>960882150</v>
      </c>
      <c r="B1288" s="124" t="s">
        <v>4522</v>
      </c>
      <c r="C1288" t="s">
        <v>442</v>
      </c>
      <c r="D1288" t="s">
        <v>1761</v>
      </c>
      <c r="E1288" s="30">
        <v>84.385177612304688</v>
      </c>
      <c r="F1288" s="30">
        <v>85.084800720214844</v>
      </c>
      <c r="G1288" s="30">
        <v>81.727058410644531</v>
      </c>
      <c r="H1288" s="30">
        <v>82.432403564453125</v>
      </c>
      <c r="I1288" s="1">
        <v>790</v>
      </c>
      <c r="J1288" s="1">
        <v>6</v>
      </c>
      <c r="K1288" s="1">
        <v>8</v>
      </c>
      <c r="L1288" t="s">
        <v>3882</v>
      </c>
      <c r="M1288" t="s">
        <v>3915</v>
      </c>
      <c r="N1288" t="s">
        <v>3918</v>
      </c>
      <c r="O1288" t="s">
        <v>3922</v>
      </c>
      <c r="P1288" s="148">
        <v>0.34214389324188232</v>
      </c>
      <c r="Q1288" s="30">
        <v>49.702033139999998</v>
      </c>
      <c r="R1288" s="30">
        <v>300</v>
      </c>
      <c r="S1288" s="1">
        <v>1476</v>
      </c>
      <c r="T1288" s="1">
        <v>1240</v>
      </c>
      <c r="U1288" s="148">
        <v>0.84010839462280273</v>
      </c>
      <c r="V1288" s="148">
        <v>0.30086955428123469</v>
      </c>
      <c r="W1288" s="149">
        <v>49.986105379999998</v>
      </c>
      <c r="X1288" s="149">
        <v>286.95651245117188</v>
      </c>
      <c r="Y1288" s="1">
        <v>1240</v>
      </c>
      <c r="Z1288" s="30">
        <v>81.89971923828125</v>
      </c>
      <c r="AA1288" s="148">
        <v>0.313</v>
      </c>
      <c r="AB1288" s="30">
        <v>49</v>
      </c>
      <c r="AC1288" s="30">
        <v>298.7</v>
      </c>
      <c r="AD1288" s="30">
        <v>82.40533447265625</v>
      </c>
      <c r="AE1288" s="148">
        <v>0.247</v>
      </c>
      <c r="AF1288" s="30">
        <v>49.11</v>
      </c>
      <c r="AG1288" s="30">
        <v>279.7</v>
      </c>
      <c r="AH1288" s="30">
        <v>78.774337768554688</v>
      </c>
      <c r="AI1288" s="148">
        <v>0.32400000000000001</v>
      </c>
      <c r="AJ1288" s="30">
        <v>47.980334249999999</v>
      </c>
      <c r="AK1288" s="30">
        <v>297</v>
      </c>
      <c r="AL1288" s="30">
        <v>79.432220458984375</v>
      </c>
      <c r="AM1288" s="148">
        <v>0.24399999999999999</v>
      </c>
      <c r="AN1288" s="30">
        <v>48.108323650000003</v>
      </c>
      <c r="AO1288" s="30">
        <v>273.7</v>
      </c>
      <c r="AP1288" s="148">
        <v>0.1815519779920578</v>
      </c>
      <c r="AQ1288" s="30">
        <v>47.961929599999998</v>
      </c>
      <c r="AR1288" s="30">
        <v>222.84040832519531</v>
      </c>
      <c r="AS1288" s="30">
        <v>1480</v>
      </c>
      <c r="AT1288" s="30">
        <v>1246</v>
      </c>
      <c r="AU1288" s="148">
        <v>0.84010839462280273</v>
      </c>
      <c r="AV1288" s="30">
        <v>82.432403564453125</v>
      </c>
      <c r="AW1288" s="148">
        <v>0.13471502065658569</v>
      </c>
      <c r="AX1288" s="30">
        <v>48.520254999999999</v>
      </c>
      <c r="AY1288" s="30">
        <v>206.04490661621091</v>
      </c>
      <c r="AZ1288" s="30">
        <v>1246</v>
      </c>
      <c r="BA1288" s="30">
        <v>85.330375671386719</v>
      </c>
      <c r="BB1288" s="148">
        <v>0.27700000000000002</v>
      </c>
      <c r="BC1288" s="30">
        <v>50.17</v>
      </c>
      <c r="BD1288" s="30">
        <v>259.10000000000002</v>
      </c>
      <c r="BE1288" s="30">
        <v>84.042182922363281</v>
      </c>
      <c r="BF1288" s="147">
        <v>0.20100000000000001</v>
      </c>
      <c r="BG1288" s="30">
        <v>49.51</v>
      </c>
      <c r="BH1288" s="30">
        <v>232.8</v>
      </c>
      <c r="BI1288" s="30">
        <v>84.360809326171875</v>
      </c>
      <c r="BJ1288" s="148">
        <v>0.28699999999999998</v>
      </c>
      <c r="BK1288" s="30">
        <v>49.720598420000002</v>
      </c>
      <c r="BL1288" s="30">
        <v>253.6</v>
      </c>
      <c r="BM1288" s="30">
        <v>83.248260498046875</v>
      </c>
      <c r="BN1288" s="148">
        <v>0.19800000000000001</v>
      </c>
      <c r="BO1288" s="30">
        <v>49.130466159999997</v>
      </c>
      <c r="BP1288" s="30">
        <v>224.5</v>
      </c>
      <c r="BQ1288" s="148">
        <v>0.629</v>
      </c>
      <c r="BR1288" s="148">
        <v>5.6000000000000001E-2</v>
      </c>
      <c r="BS1288" s="148">
        <v>1.4999999999999999E-2</v>
      </c>
      <c r="BT1288" s="148">
        <v>0.25600000000000001</v>
      </c>
      <c r="BU1288" s="148">
        <v>4.2999999999999997E-2</v>
      </c>
      <c r="BV1288" s="148">
        <v>1.0000000474974511E-3</v>
      </c>
      <c r="BW1288" s="148">
        <v>3.3000000000000002E-2</v>
      </c>
      <c r="BX1288" s="148">
        <v>0.14599999999999999</v>
      </c>
      <c r="BY1288" s="148">
        <v>0.48699999999999999</v>
      </c>
      <c r="BZ1288" s="1"/>
      <c r="CA1288" s="1">
        <v>8260.58984375</v>
      </c>
      <c r="CB1288" s="1">
        <v>11755.01</v>
      </c>
      <c r="CC1288" s="124" t="s">
        <v>4522</v>
      </c>
      <c r="CD1288" t="s">
        <v>4633</v>
      </c>
    </row>
    <row r="1289" spans="1:82" x14ac:dyDescent="0.3">
      <c r="A1289" s="1">
        <v>960882170</v>
      </c>
      <c r="B1289" s="124" t="s">
        <v>4522</v>
      </c>
      <c r="C1289" t="s">
        <v>442</v>
      </c>
      <c r="D1289" t="s">
        <v>1762</v>
      </c>
      <c r="E1289" s="30">
        <v>85.011650085449219</v>
      </c>
      <c r="F1289" s="30">
        <v>86.72613525390625</v>
      </c>
      <c r="G1289" s="30">
        <v>79.541770935058594</v>
      </c>
      <c r="H1289" s="30">
        <v>81.164642333984375</v>
      </c>
      <c r="I1289" s="1">
        <v>621</v>
      </c>
      <c r="J1289" s="1">
        <v>6</v>
      </c>
      <c r="K1289" s="1">
        <v>8</v>
      </c>
      <c r="L1289" t="s">
        <v>3882</v>
      </c>
      <c r="M1289" t="s">
        <v>3915</v>
      </c>
      <c r="N1289" t="s">
        <v>3918</v>
      </c>
      <c r="O1289" t="s">
        <v>3922</v>
      </c>
      <c r="P1289" s="148">
        <v>0.18047882616519931</v>
      </c>
      <c r="Q1289" s="30">
        <v>49.962624570000003</v>
      </c>
      <c r="R1289" s="30">
        <v>251.01289367675781</v>
      </c>
      <c r="S1289" s="1">
        <v>1145</v>
      </c>
      <c r="T1289" s="1">
        <v>1145</v>
      </c>
      <c r="U1289" s="148">
        <v>1</v>
      </c>
      <c r="V1289" s="148">
        <v>0.18047882616519931</v>
      </c>
      <c r="W1289" s="149">
        <v>50.666180689999997</v>
      </c>
      <c r="X1289" s="149">
        <v>251.01289367675781</v>
      </c>
      <c r="Y1289" s="1">
        <v>1145</v>
      </c>
      <c r="Z1289" s="30">
        <v>80.389259338378906</v>
      </c>
      <c r="AA1289" s="148">
        <v>0.184</v>
      </c>
      <c r="AB1289" s="30">
        <v>48.5</v>
      </c>
      <c r="AC1289" s="30">
        <v>258.10000000000002</v>
      </c>
      <c r="AD1289" s="30">
        <v>82.493682861328125</v>
      </c>
      <c r="AE1289" s="148">
        <v>0.184</v>
      </c>
      <c r="AF1289" s="30">
        <v>49.14</v>
      </c>
      <c r="AG1289" s="30">
        <v>258.10000000000002</v>
      </c>
      <c r="AH1289" s="30">
        <v>79.839271545410156</v>
      </c>
      <c r="AI1289" s="148">
        <v>0.192</v>
      </c>
      <c r="AJ1289" s="30">
        <v>48.333055049999999</v>
      </c>
      <c r="AK1289" s="30">
        <v>258.60000000000002</v>
      </c>
      <c r="AL1289" s="30">
        <v>81.909843444824219</v>
      </c>
      <c r="AM1289" s="148">
        <v>0.192</v>
      </c>
      <c r="AN1289" s="30">
        <v>48.951454499999997</v>
      </c>
      <c r="AO1289" s="30">
        <v>258.60000000000002</v>
      </c>
      <c r="AP1289" s="148">
        <v>4.7445256263017647E-2</v>
      </c>
      <c r="AQ1289" s="30">
        <v>46.594970719999999</v>
      </c>
      <c r="AR1289" s="30"/>
      <c r="AS1289" s="30">
        <v>1151</v>
      </c>
      <c r="AT1289" s="30">
        <v>1151</v>
      </c>
      <c r="AU1289" s="148">
        <v>1</v>
      </c>
      <c r="AV1289" s="30">
        <v>81.164642333984375</v>
      </c>
      <c r="AW1289" s="148">
        <v>4.7445256263017647E-2</v>
      </c>
      <c r="AX1289" s="30">
        <v>47.793679279999999</v>
      </c>
      <c r="AY1289" s="30"/>
      <c r="AZ1289" s="30">
        <v>1151</v>
      </c>
      <c r="BA1289" s="30">
        <v>80.979591369628906</v>
      </c>
      <c r="BB1289" s="148">
        <v>7.0999999999999994E-2</v>
      </c>
      <c r="BC1289" s="30">
        <v>48.06</v>
      </c>
      <c r="BD1289" s="30">
        <v>176.5</v>
      </c>
      <c r="BE1289" s="30">
        <v>82.419219970703125</v>
      </c>
      <c r="BF1289" s="147">
        <v>7.0999999999999994E-2</v>
      </c>
      <c r="BG1289" s="30">
        <v>48.71</v>
      </c>
      <c r="BH1289" s="30">
        <v>176.5</v>
      </c>
      <c r="BI1289" s="30">
        <v>80.080543518066406</v>
      </c>
      <c r="BJ1289" s="148">
        <v>9.6000000000000002E-2</v>
      </c>
      <c r="BK1289" s="30">
        <v>47.635587319999999</v>
      </c>
      <c r="BL1289" s="30">
        <v>184.1</v>
      </c>
      <c r="BM1289" s="30">
        <v>81.590217590332031</v>
      </c>
      <c r="BN1289" s="148">
        <v>9.6000000000000002E-2</v>
      </c>
      <c r="BO1289" s="30">
        <v>48.30413927</v>
      </c>
      <c r="BP1289" s="30">
        <v>184.1</v>
      </c>
      <c r="BQ1289" s="148">
        <v>0.96899999999999997</v>
      </c>
      <c r="BR1289" s="148">
        <v>8.0000000000000002E-3</v>
      </c>
      <c r="BS1289" s="148"/>
      <c r="BT1289" s="148">
        <v>1.0999999999999999E-2</v>
      </c>
      <c r="BU1289" s="148">
        <v>8.0000000000000002E-3</v>
      </c>
      <c r="BV1289" s="148">
        <v>3.0000000260770321E-3</v>
      </c>
      <c r="BW1289" s="148"/>
      <c r="BX1289" s="148">
        <v>0.20599999999999999</v>
      </c>
      <c r="BY1289" s="148">
        <v>0.74329999999999996</v>
      </c>
      <c r="BZ1289" s="1">
        <v>0</v>
      </c>
      <c r="CA1289" s="1">
        <v>10888.8203125</v>
      </c>
      <c r="CB1289" s="1">
        <v>11230.78</v>
      </c>
      <c r="CC1289" s="124" t="s">
        <v>4522</v>
      </c>
      <c r="CD1289" t="s">
        <v>4633</v>
      </c>
    </row>
    <row r="1290" spans="1:82" x14ac:dyDescent="0.3">
      <c r="A1290" s="1">
        <v>960884020</v>
      </c>
      <c r="B1290" s="124" t="s">
        <v>4522</v>
      </c>
      <c r="C1290" t="s">
        <v>442</v>
      </c>
      <c r="D1290" t="s">
        <v>1763</v>
      </c>
      <c r="E1290" s="30">
        <v>80.938217163085938</v>
      </c>
      <c r="F1290" s="30">
        <v>82.40484619140625</v>
      </c>
      <c r="G1290" s="30">
        <v>79.373008728027344</v>
      </c>
      <c r="H1290" s="30">
        <v>80.360183715820313</v>
      </c>
      <c r="I1290" s="1">
        <v>275</v>
      </c>
      <c r="J1290" s="1" t="s">
        <v>4733</v>
      </c>
      <c r="K1290" s="1">
        <v>5</v>
      </c>
      <c r="L1290" t="s">
        <v>3882</v>
      </c>
      <c r="M1290" t="s">
        <v>3915</v>
      </c>
      <c r="N1290" t="s">
        <v>3918</v>
      </c>
      <c r="O1290" t="s">
        <v>3922</v>
      </c>
      <c r="P1290" s="148">
        <v>0.1510791331529617</v>
      </c>
      <c r="Q1290" s="30">
        <v>48.268225739999998</v>
      </c>
      <c r="R1290" s="30">
        <v>218.70503234863281</v>
      </c>
      <c r="S1290" s="1">
        <v>169</v>
      </c>
      <c r="T1290" s="1">
        <v>169</v>
      </c>
      <c r="U1290" s="148">
        <v>1</v>
      </c>
      <c r="V1290" s="148">
        <v>0.1510791331529617</v>
      </c>
      <c r="W1290" s="149">
        <v>48.875686459999997</v>
      </c>
      <c r="X1290" s="149">
        <v>218.70503234863281</v>
      </c>
      <c r="Y1290" s="1">
        <v>169</v>
      </c>
      <c r="Z1290" s="30">
        <v>83.712272644042969</v>
      </c>
      <c r="AA1290" s="148">
        <v>0.23</v>
      </c>
      <c r="AB1290" s="30">
        <v>49.6</v>
      </c>
      <c r="AC1290" s="30">
        <v>275.3</v>
      </c>
      <c r="AD1290" s="30">
        <v>85.645034790039063</v>
      </c>
      <c r="AE1290" s="148">
        <v>0.23</v>
      </c>
      <c r="AF1290" s="30">
        <v>50.21</v>
      </c>
      <c r="AG1290" s="30">
        <v>275.3</v>
      </c>
      <c r="AH1290" s="30">
        <v>83.823318481445313</v>
      </c>
      <c r="AI1290" s="148">
        <v>0.28100000000000003</v>
      </c>
      <c r="AJ1290" s="30">
        <v>49.652627170000002</v>
      </c>
      <c r="AK1290" s="30">
        <v>281.3</v>
      </c>
      <c r="AL1290" s="30">
        <v>85.685256958007813</v>
      </c>
      <c r="AM1290" s="148">
        <v>0.28100000000000003</v>
      </c>
      <c r="AN1290" s="30">
        <v>50.236223539999997</v>
      </c>
      <c r="AO1290" s="30">
        <v>281.3</v>
      </c>
      <c r="AP1290" s="148">
        <v>2.238805964589119E-2</v>
      </c>
      <c r="AQ1290" s="30">
        <v>46.489406219999999</v>
      </c>
      <c r="AR1290" s="30"/>
      <c r="AS1290" s="30">
        <v>167</v>
      </c>
      <c r="AT1290" s="30">
        <v>167</v>
      </c>
      <c r="AU1290" s="148">
        <v>1</v>
      </c>
      <c r="AV1290" s="30">
        <v>80.360183715820313</v>
      </c>
      <c r="AW1290" s="148">
        <v>2.238805964589119E-2</v>
      </c>
      <c r="AX1290" s="30">
        <v>47.332630989999998</v>
      </c>
      <c r="AY1290" s="30"/>
      <c r="AZ1290" s="30">
        <v>167</v>
      </c>
      <c r="BA1290" s="30">
        <v>81.165176391601563</v>
      </c>
      <c r="BB1290" s="148">
        <v>0.112</v>
      </c>
      <c r="BC1290" s="30">
        <v>48.15</v>
      </c>
      <c r="BD1290" s="30">
        <v>202.2</v>
      </c>
      <c r="BE1290" s="30">
        <v>82.540939331054688</v>
      </c>
      <c r="BF1290" s="147">
        <v>0.112</v>
      </c>
      <c r="BG1290" s="30">
        <v>48.77</v>
      </c>
      <c r="BH1290" s="30">
        <v>202.2</v>
      </c>
      <c r="BI1290" s="30">
        <v>82.385025024414063</v>
      </c>
      <c r="BJ1290" s="148">
        <v>0.115</v>
      </c>
      <c r="BK1290" s="30">
        <v>48.75815266</v>
      </c>
      <c r="BL1290" s="30">
        <v>202.1</v>
      </c>
      <c r="BM1290" s="30">
        <v>83.76861572265625</v>
      </c>
      <c r="BN1290" s="148">
        <v>0.115</v>
      </c>
      <c r="BO1290" s="30">
        <v>49.389795460000002</v>
      </c>
      <c r="BP1290" s="30">
        <v>202.1</v>
      </c>
      <c r="BQ1290" s="148">
        <v>0.97799999999999998</v>
      </c>
      <c r="BR1290" s="148"/>
      <c r="BS1290" s="148"/>
      <c r="BT1290" s="148"/>
      <c r="BU1290" s="148"/>
      <c r="BV1290" s="148">
        <v>2.199999988079071E-2</v>
      </c>
      <c r="BW1290" s="148">
        <v>3.5999999999999997E-2</v>
      </c>
      <c r="BX1290" s="148">
        <v>0.124</v>
      </c>
      <c r="BY1290" s="148">
        <v>0.71760000000000002</v>
      </c>
      <c r="BZ1290" s="1">
        <v>0</v>
      </c>
      <c r="CA1290" s="1">
        <v>13489.4697265625</v>
      </c>
      <c r="CB1290" s="1">
        <v>13646.61</v>
      </c>
      <c r="CC1290" s="124" t="s">
        <v>4522</v>
      </c>
      <c r="CD1290" t="s">
        <v>4634</v>
      </c>
    </row>
    <row r="1291" spans="1:82" x14ac:dyDescent="0.3">
      <c r="A1291" s="1">
        <v>960884040</v>
      </c>
      <c r="B1291" s="124" t="s">
        <v>4522</v>
      </c>
      <c r="C1291" t="s">
        <v>442</v>
      </c>
      <c r="D1291" t="s">
        <v>1764</v>
      </c>
      <c r="E1291" s="30">
        <v>87.488494873046875</v>
      </c>
      <c r="F1291" s="30">
        <v>88.361282348632813</v>
      </c>
      <c r="G1291" s="30">
        <v>79.049308776855469</v>
      </c>
      <c r="H1291" s="30">
        <v>80.807762145996094</v>
      </c>
      <c r="I1291" s="1">
        <v>480</v>
      </c>
      <c r="J1291" s="1" t="s">
        <v>3981</v>
      </c>
      <c r="K1291" s="1">
        <v>5</v>
      </c>
      <c r="L1291" t="s">
        <v>3882</v>
      </c>
      <c r="M1291" t="s">
        <v>3915</v>
      </c>
      <c r="N1291" t="s">
        <v>3918</v>
      </c>
      <c r="O1291" t="s">
        <v>3922</v>
      </c>
      <c r="P1291" s="148">
        <v>0.28755363821983337</v>
      </c>
      <c r="Q1291" s="30">
        <v>50.992897839999998</v>
      </c>
      <c r="R1291" s="30">
        <v>287.98281860351563</v>
      </c>
      <c r="S1291" s="1">
        <v>198</v>
      </c>
      <c r="T1291" s="1">
        <v>189</v>
      </c>
      <c r="U1291" s="148">
        <v>0.95454543828964233</v>
      </c>
      <c r="V1291" s="148">
        <v>0.27111110091209412</v>
      </c>
      <c r="W1291" s="149">
        <v>51.343691560000003</v>
      </c>
      <c r="X1291" s="149">
        <v>284</v>
      </c>
      <c r="Y1291" s="1">
        <v>189</v>
      </c>
      <c r="Z1291" s="30">
        <v>96.400123596191406</v>
      </c>
      <c r="AA1291" s="148">
        <v>0.48899999999999999</v>
      </c>
      <c r="AB1291" s="30">
        <v>53.8</v>
      </c>
      <c r="AC1291" s="30">
        <v>350.5</v>
      </c>
      <c r="AD1291" s="30">
        <v>97.013442993164063</v>
      </c>
      <c r="AE1291" s="148">
        <v>0.45500000000000002</v>
      </c>
      <c r="AF1291" s="30">
        <v>54.07</v>
      </c>
      <c r="AG1291" s="30">
        <v>342.1</v>
      </c>
      <c r="AH1291" s="30">
        <v>97.441474914550781</v>
      </c>
      <c r="AI1291" s="148">
        <v>0.52700000000000002</v>
      </c>
      <c r="AJ1291" s="30">
        <v>54.163150109999997</v>
      </c>
      <c r="AK1291" s="30">
        <v>351.7</v>
      </c>
      <c r="AL1291" s="30">
        <v>97.987289428710938</v>
      </c>
      <c r="AM1291" s="148">
        <v>0.51</v>
      </c>
      <c r="AN1291" s="30">
        <v>54.422586010000003</v>
      </c>
      <c r="AO1291" s="30">
        <v>347.4</v>
      </c>
      <c r="AP1291" s="148">
        <v>9.4420604407787323E-2</v>
      </c>
      <c r="AQ1291" s="30">
        <v>46.286923549999997</v>
      </c>
      <c r="AR1291" s="30">
        <v>181.54505920410159</v>
      </c>
      <c r="AS1291" s="30">
        <v>197</v>
      </c>
      <c r="AT1291" s="30">
        <v>188</v>
      </c>
      <c r="AU1291" s="148">
        <v>0.95454543828964233</v>
      </c>
      <c r="AV1291" s="30">
        <v>80.807762145996094</v>
      </c>
      <c r="AW1291" s="148">
        <v>9.3333333730697632E-2</v>
      </c>
      <c r="AX1291" s="30">
        <v>47.589147079999996</v>
      </c>
      <c r="AY1291" s="30">
        <v>179.55555725097659</v>
      </c>
      <c r="AZ1291" s="30">
        <v>188</v>
      </c>
      <c r="BA1291" s="30">
        <v>82.093063354492188</v>
      </c>
      <c r="BB1291" s="148">
        <v>0.316</v>
      </c>
      <c r="BC1291" s="30">
        <v>48.6</v>
      </c>
      <c r="BD1291" s="30">
        <v>282.60000000000002</v>
      </c>
      <c r="BE1291" s="30">
        <v>82.946685791015625</v>
      </c>
      <c r="BF1291" s="147">
        <v>0.28699999999999998</v>
      </c>
      <c r="BG1291" s="30">
        <v>48.97</v>
      </c>
      <c r="BH1291" s="30">
        <v>273.60000000000002</v>
      </c>
      <c r="BI1291" s="30">
        <v>80.158164978027344</v>
      </c>
      <c r="BJ1291" s="148">
        <v>0.29099999999999998</v>
      </c>
      <c r="BK1291" s="30">
        <v>47.67339956</v>
      </c>
      <c r="BL1291" s="30">
        <v>264.5</v>
      </c>
      <c r="BM1291" s="30">
        <v>81.040977478027344</v>
      </c>
      <c r="BN1291" s="148">
        <v>0.26600000000000001</v>
      </c>
      <c r="BO1291" s="30">
        <v>48.030413260000003</v>
      </c>
      <c r="BP1291" s="30">
        <v>256.3</v>
      </c>
      <c r="BQ1291" s="148">
        <v>0.879</v>
      </c>
      <c r="BR1291" s="148">
        <v>1.4999999999999999E-2</v>
      </c>
      <c r="BS1291" s="148"/>
      <c r="BT1291" s="148">
        <v>8.1000000000000003E-2</v>
      </c>
      <c r="BU1291" s="148">
        <v>2.1000000000000001E-2</v>
      </c>
      <c r="BV1291" s="148">
        <v>4.0000001899898052E-3</v>
      </c>
      <c r="BW1291" s="148">
        <v>3.1E-2</v>
      </c>
      <c r="BX1291" s="148">
        <v>0.125</v>
      </c>
      <c r="BY1291" s="148">
        <v>0.44800000000000001</v>
      </c>
      <c r="BZ1291" s="1"/>
      <c r="CA1291" s="1">
        <v>10772.2197265625</v>
      </c>
      <c r="CB1291" s="1">
        <v>10847.67</v>
      </c>
      <c r="CC1291" s="124" t="s">
        <v>4522</v>
      </c>
      <c r="CD1291" t="s">
        <v>4634</v>
      </c>
    </row>
    <row r="1292" spans="1:82" x14ac:dyDescent="0.3">
      <c r="A1292" s="1">
        <v>960884060</v>
      </c>
      <c r="B1292" s="124" t="s">
        <v>4522</v>
      </c>
      <c r="C1292" t="s">
        <v>442</v>
      </c>
      <c r="D1292" t="s">
        <v>1765</v>
      </c>
      <c r="E1292" s="30">
        <v>90.778770446777344</v>
      </c>
      <c r="F1292" s="30">
        <v>92.667243957519531</v>
      </c>
      <c r="G1292" s="30">
        <v>90.829948425292969</v>
      </c>
      <c r="H1292" s="30">
        <v>95.374351501464844</v>
      </c>
      <c r="I1292" s="1">
        <v>340</v>
      </c>
      <c r="J1292" s="1" t="s">
        <v>3981</v>
      </c>
      <c r="K1292" s="1">
        <v>5</v>
      </c>
      <c r="L1292" t="s">
        <v>3882</v>
      </c>
      <c r="M1292" t="s">
        <v>3915</v>
      </c>
      <c r="N1292" t="s">
        <v>3918</v>
      </c>
      <c r="O1292" t="s">
        <v>3922</v>
      </c>
      <c r="P1292" s="148">
        <v>0.22352941334247589</v>
      </c>
      <c r="Q1292" s="30">
        <v>52.361531640000003</v>
      </c>
      <c r="R1292" s="30">
        <v>272.35293579101563</v>
      </c>
      <c r="S1292" s="1">
        <v>172</v>
      </c>
      <c r="T1292" s="1">
        <v>168</v>
      </c>
      <c r="U1292" s="148">
        <v>0.97674417495727539</v>
      </c>
      <c r="V1292" s="148">
        <v>0.20858895778656009</v>
      </c>
      <c r="W1292" s="149">
        <v>53.127835609999998</v>
      </c>
      <c r="X1292" s="149">
        <v>266.87115478515631</v>
      </c>
      <c r="Y1292" s="1">
        <v>168</v>
      </c>
      <c r="Z1292" s="30">
        <v>94.587570190429688</v>
      </c>
      <c r="AA1292" s="148">
        <v>0.41599999999999998</v>
      </c>
      <c r="AB1292" s="30">
        <v>53.2</v>
      </c>
      <c r="AC1292" s="30">
        <v>327.10000000000002</v>
      </c>
      <c r="AD1292" s="30">
        <v>96.100433349609375</v>
      </c>
      <c r="AE1292" s="148">
        <v>0.41</v>
      </c>
      <c r="AF1292" s="30">
        <v>53.76</v>
      </c>
      <c r="AG1292" s="30">
        <v>324.8</v>
      </c>
      <c r="AH1292" s="30">
        <v>90.605964660644531</v>
      </c>
      <c r="AI1292" s="148">
        <v>0.44500000000000001</v>
      </c>
      <c r="AJ1292" s="30">
        <v>51.899133579999997</v>
      </c>
      <c r="AK1292" s="30">
        <v>330.4</v>
      </c>
      <c r="AL1292" s="30">
        <v>91.946998596191406</v>
      </c>
      <c r="AM1292" s="148">
        <v>0.43200000000000011</v>
      </c>
      <c r="AN1292" s="30">
        <v>52.36708368</v>
      </c>
      <c r="AO1292" s="30">
        <v>326.8</v>
      </c>
      <c r="AP1292" s="148">
        <v>7.0588238537311554E-2</v>
      </c>
      <c r="AQ1292" s="30">
        <v>53.656027999999999</v>
      </c>
      <c r="AR1292" s="30"/>
      <c r="AS1292" s="30">
        <v>172</v>
      </c>
      <c r="AT1292" s="30">
        <v>168</v>
      </c>
      <c r="AU1292" s="148">
        <v>0.97674417495727539</v>
      </c>
      <c r="AV1292" s="30">
        <v>95.374351501464844</v>
      </c>
      <c r="AW1292" s="148">
        <v>7.3619633913040161E-2</v>
      </c>
      <c r="AX1292" s="30">
        <v>55.93750635</v>
      </c>
      <c r="AY1292" s="30"/>
      <c r="AZ1292" s="30">
        <v>168</v>
      </c>
      <c r="BA1292" s="30">
        <v>95.289756774902344</v>
      </c>
      <c r="BB1292" s="148">
        <v>0.44</v>
      </c>
      <c r="BC1292" s="30">
        <v>55</v>
      </c>
      <c r="BD1292" s="30">
        <v>312.7</v>
      </c>
      <c r="BE1292" s="30">
        <v>96.396995544433594</v>
      </c>
      <c r="BF1292" s="147">
        <v>0.42199999999999999</v>
      </c>
      <c r="BG1292" s="30">
        <v>55.6</v>
      </c>
      <c r="BH1292" s="30">
        <v>308.10000000000002</v>
      </c>
      <c r="BI1292" s="30">
        <v>96.212913513183594</v>
      </c>
      <c r="BJ1292" s="148">
        <v>0.41899999999999998</v>
      </c>
      <c r="BK1292" s="30">
        <v>55.494025299999997</v>
      </c>
      <c r="BL1292" s="30">
        <v>286.39999999999998</v>
      </c>
      <c r="BM1292" s="30">
        <v>96.987899780273438</v>
      </c>
      <c r="BN1292" s="148">
        <v>0.41</v>
      </c>
      <c r="BO1292" s="30">
        <v>55.977939859999999</v>
      </c>
      <c r="BP1292" s="30">
        <v>282</v>
      </c>
      <c r="BQ1292" s="148">
        <v>0.86199999999999999</v>
      </c>
      <c r="BR1292" s="148">
        <v>3.5000000000000003E-2</v>
      </c>
      <c r="BS1292" s="148"/>
      <c r="BT1292" s="148">
        <v>8.7999999999999995E-2</v>
      </c>
      <c r="BU1292" s="148"/>
      <c r="BV1292" s="148">
        <v>1.499999966472387E-2</v>
      </c>
      <c r="BW1292" s="148">
        <v>4.7E-2</v>
      </c>
      <c r="BX1292" s="148">
        <v>0.22900000000000001</v>
      </c>
      <c r="BY1292" s="148">
        <v>0.502</v>
      </c>
      <c r="BZ1292" s="1"/>
      <c r="CA1292" s="1">
        <v>12517.8701171875</v>
      </c>
      <c r="CB1292" s="1">
        <v>12607.14</v>
      </c>
      <c r="CC1292" s="124" t="s">
        <v>4522</v>
      </c>
      <c r="CD1292" t="s">
        <v>4634</v>
      </c>
    </row>
    <row r="1293" spans="1:82" x14ac:dyDescent="0.3">
      <c r="A1293" s="1">
        <v>960884080</v>
      </c>
      <c r="B1293" s="124" t="s">
        <v>4522</v>
      </c>
      <c r="C1293" t="s">
        <v>442</v>
      </c>
      <c r="D1293" t="s">
        <v>1766</v>
      </c>
      <c r="E1293" s="30">
        <v>84.9124755859375</v>
      </c>
      <c r="F1293" s="30">
        <v>85.765861511230469</v>
      </c>
      <c r="G1293" s="30">
        <v>87.203903198242188</v>
      </c>
      <c r="H1293" s="30">
        <v>89.014663696289063</v>
      </c>
      <c r="I1293" s="1">
        <v>345</v>
      </c>
      <c r="J1293" s="1" t="s">
        <v>3981</v>
      </c>
      <c r="K1293" s="1">
        <v>5</v>
      </c>
      <c r="L1293" t="s">
        <v>3882</v>
      </c>
      <c r="M1293" t="s">
        <v>3915</v>
      </c>
      <c r="N1293" t="s">
        <v>3918</v>
      </c>
      <c r="O1293" t="s">
        <v>3922</v>
      </c>
      <c r="P1293" s="148">
        <v>0.27485379576683039</v>
      </c>
      <c r="Q1293" s="30">
        <v>49.921369990000002</v>
      </c>
      <c r="R1293" s="30">
        <v>268.42105102539063</v>
      </c>
      <c r="S1293" s="1">
        <v>184</v>
      </c>
      <c r="T1293" s="1">
        <v>154</v>
      </c>
      <c r="U1293" s="148">
        <v>0.83695650100708008</v>
      </c>
      <c r="V1293" s="148">
        <v>0.2361111044883728</v>
      </c>
      <c r="W1293" s="149">
        <v>50.268298190000003</v>
      </c>
      <c r="X1293" s="149">
        <v>252.77777099609381</v>
      </c>
      <c r="Y1293" s="1">
        <v>154</v>
      </c>
      <c r="Z1293" s="30">
        <v>90.660377502441406</v>
      </c>
      <c r="AA1293" s="148">
        <v>0.39500000000000002</v>
      </c>
      <c r="AB1293" s="30">
        <v>51.9</v>
      </c>
      <c r="AC1293" s="30">
        <v>306.2</v>
      </c>
      <c r="AD1293" s="30">
        <v>90.504585266113281</v>
      </c>
      <c r="AE1293" s="148">
        <v>0.34200000000000003</v>
      </c>
      <c r="AF1293" s="30">
        <v>51.86</v>
      </c>
      <c r="AG1293" s="30">
        <v>289.2</v>
      </c>
      <c r="AH1293" s="30">
        <v>90.031654357910156</v>
      </c>
      <c r="AI1293" s="148">
        <v>0.35599999999999998</v>
      </c>
      <c r="AJ1293" s="30">
        <v>51.708915920000003</v>
      </c>
      <c r="AK1293" s="30">
        <v>300</v>
      </c>
      <c r="AL1293" s="30">
        <v>89.377052307128906</v>
      </c>
      <c r="AM1293" s="148">
        <v>0.27500000000000002</v>
      </c>
      <c r="AN1293" s="30">
        <v>51.492535160000003</v>
      </c>
      <c r="AO1293" s="30">
        <v>279.2</v>
      </c>
      <c r="AP1293" s="148">
        <v>0.1111111119389534</v>
      </c>
      <c r="AQ1293" s="30">
        <v>51.387837930000003</v>
      </c>
      <c r="AR1293" s="30"/>
      <c r="AS1293" s="30">
        <v>184</v>
      </c>
      <c r="AT1293" s="30">
        <v>154</v>
      </c>
      <c r="AU1293" s="148">
        <v>0.83695650100708008</v>
      </c>
      <c r="AV1293" s="30">
        <v>89.014663696289063</v>
      </c>
      <c r="AW1293" s="148">
        <v>6.25E-2</v>
      </c>
      <c r="AX1293" s="30">
        <v>52.29265857</v>
      </c>
      <c r="AY1293" s="30"/>
      <c r="AZ1293" s="30">
        <v>154</v>
      </c>
      <c r="BA1293" s="30">
        <v>93.763893127441406</v>
      </c>
      <c r="BB1293" s="148">
        <v>0.36199999999999999</v>
      </c>
      <c r="BC1293" s="30">
        <v>54.26</v>
      </c>
      <c r="BD1293" s="30">
        <v>276</v>
      </c>
      <c r="BE1293" s="30">
        <v>94.347999572753906</v>
      </c>
      <c r="BF1293" s="147">
        <v>0.28299999999999997</v>
      </c>
      <c r="BG1293" s="30">
        <v>54.59</v>
      </c>
      <c r="BH1293" s="30">
        <v>252.2</v>
      </c>
      <c r="BI1293" s="30">
        <v>89.009727478027344</v>
      </c>
      <c r="BJ1293" s="148">
        <v>0.375</v>
      </c>
      <c r="BK1293" s="30">
        <v>51.985189869999999</v>
      </c>
      <c r="BL1293" s="30">
        <v>277.8</v>
      </c>
      <c r="BM1293" s="30">
        <v>90.072547912597656</v>
      </c>
      <c r="BN1293" s="148">
        <v>0.30399999999999999</v>
      </c>
      <c r="BO1293" s="30">
        <v>52.531508709999997</v>
      </c>
      <c r="BP1293" s="30">
        <v>252.7</v>
      </c>
      <c r="BQ1293" s="148">
        <v>0.67</v>
      </c>
      <c r="BR1293" s="148">
        <v>2.5999999999999999E-2</v>
      </c>
      <c r="BS1293" s="148">
        <v>1.4E-2</v>
      </c>
      <c r="BT1293" s="148">
        <v>0.26100000000000001</v>
      </c>
      <c r="BU1293" s="148">
        <v>0.02</v>
      </c>
      <c r="BV1293" s="148">
        <v>8.999999612569809E-3</v>
      </c>
      <c r="BW1293" s="148">
        <v>4.5999999999999999E-2</v>
      </c>
      <c r="BX1293" s="148">
        <v>0.14199999999999999</v>
      </c>
      <c r="BY1293" s="148">
        <v>0.49</v>
      </c>
      <c r="BZ1293" s="1"/>
      <c r="CA1293" s="1">
        <v>12039.26953125</v>
      </c>
      <c r="CB1293" s="1">
        <v>12129.28</v>
      </c>
      <c r="CC1293" s="124" t="s">
        <v>4522</v>
      </c>
      <c r="CD1293" t="s">
        <v>4634</v>
      </c>
    </row>
    <row r="1294" spans="1:82" x14ac:dyDescent="0.3">
      <c r="A1294" s="1">
        <v>960884100</v>
      </c>
      <c r="B1294" s="124" t="s">
        <v>4522</v>
      </c>
      <c r="C1294" t="s">
        <v>442</v>
      </c>
      <c r="D1294" t="s">
        <v>1767</v>
      </c>
      <c r="E1294" s="30">
        <v>82.584732055664063</v>
      </c>
      <c r="F1294" s="30">
        <v>83.62969970703125</v>
      </c>
      <c r="G1294" s="30">
        <v>77.591629028320313</v>
      </c>
      <c r="H1294" s="30">
        <v>79.413528442382813</v>
      </c>
      <c r="I1294" s="1">
        <v>386</v>
      </c>
      <c r="J1294" s="1" t="s">
        <v>4733</v>
      </c>
      <c r="K1294" s="1">
        <v>5</v>
      </c>
      <c r="L1294" t="s">
        <v>3882</v>
      </c>
      <c r="M1294" t="s">
        <v>3915</v>
      </c>
      <c r="N1294" t="s">
        <v>3918</v>
      </c>
      <c r="O1294" t="s">
        <v>3922</v>
      </c>
      <c r="P1294" s="148">
        <v>0.20108695328235629</v>
      </c>
      <c r="Q1294" s="30">
        <v>48.953115560000001</v>
      </c>
      <c r="R1294" s="30">
        <v>266.30435180664063</v>
      </c>
      <c r="S1294" s="1">
        <v>206</v>
      </c>
      <c r="T1294" s="1">
        <v>194</v>
      </c>
      <c r="U1294" s="148">
        <v>0.94174754619598389</v>
      </c>
      <c r="V1294" s="148">
        <v>0.1785714328289032</v>
      </c>
      <c r="W1294" s="149">
        <v>49.383195030000003</v>
      </c>
      <c r="X1294" s="149">
        <v>255.3571472167969</v>
      </c>
      <c r="Y1294" s="1">
        <v>194</v>
      </c>
      <c r="Z1294" s="30">
        <v>84.316452026367188</v>
      </c>
      <c r="AA1294" s="148">
        <v>0.39</v>
      </c>
      <c r="AB1294" s="30">
        <v>49.8</v>
      </c>
      <c r="AC1294" s="30">
        <v>328.6</v>
      </c>
      <c r="AD1294" s="30">
        <v>85.497772216796875</v>
      </c>
      <c r="AE1294" s="148">
        <v>0.36399999999999999</v>
      </c>
      <c r="AF1294" s="30">
        <v>50.16</v>
      </c>
      <c r="AG1294" s="30">
        <v>322.2</v>
      </c>
      <c r="AH1294" s="30">
        <v>82.83197021484375</v>
      </c>
      <c r="AI1294" s="148">
        <v>0.44299999999999989</v>
      </c>
      <c r="AJ1294" s="30">
        <v>49.324279760000003</v>
      </c>
      <c r="AK1294" s="30">
        <v>331</v>
      </c>
      <c r="AL1294" s="30">
        <v>83.826004028320313</v>
      </c>
      <c r="AM1294" s="148">
        <v>0.42299999999999999</v>
      </c>
      <c r="AN1294" s="30">
        <v>49.603521039999997</v>
      </c>
      <c r="AO1294" s="30">
        <v>325.39999999999998</v>
      </c>
      <c r="AP1294" s="148">
        <v>8.7431691586971283E-2</v>
      </c>
      <c r="AQ1294" s="30">
        <v>45.375105529999999</v>
      </c>
      <c r="AR1294" s="30"/>
      <c r="AS1294" s="30">
        <v>205</v>
      </c>
      <c r="AT1294" s="30">
        <v>193</v>
      </c>
      <c r="AU1294" s="148">
        <v>0.94174754619598389</v>
      </c>
      <c r="AV1294" s="30">
        <v>79.413528442382813</v>
      </c>
      <c r="AW1294" s="148">
        <v>8.3832338452339172E-2</v>
      </c>
      <c r="AX1294" s="30">
        <v>46.790086479999999</v>
      </c>
      <c r="AY1294" s="30"/>
      <c r="AZ1294" s="30">
        <v>193</v>
      </c>
      <c r="BA1294" s="30">
        <v>80.81463623046875</v>
      </c>
      <c r="BB1294" s="148">
        <v>0.27600000000000002</v>
      </c>
      <c r="BC1294" s="30">
        <v>47.98</v>
      </c>
      <c r="BD1294" s="30">
        <v>268.10000000000002</v>
      </c>
      <c r="BE1294" s="30">
        <v>81.972908020019531</v>
      </c>
      <c r="BF1294" s="147">
        <v>0.25800000000000001</v>
      </c>
      <c r="BG1294" s="30">
        <v>48.49</v>
      </c>
      <c r="BH1294" s="30">
        <v>261.10000000000002</v>
      </c>
      <c r="BI1294" s="30">
        <v>81.958786010742188</v>
      </c>
      <c r="BJ1294" s="148">
        <v>0.36099999999999999</v>
      </c>
      <c r="BK1294" s="30">
        <v>48.550520929999998</v>
      </c>
      <c r="BL1294" s="30">
        <v>299.5</v>
      </c>
      <c r="BM1294" s="30">
        <v>82.933181762695313</v>
      </c>
      <c r="BN1294" s="148">
        <v>0.33500000000000002</v>
      </c>
      <c r="BO1294" s="30">
        <v>48.973437130000001</v>
      </c>
      <c r="BP1294" s="30">
        <v>293.60000000000002</v>
      </c>
      <c r="BQ1294" s="148">
        <v>0.75900000000000001</v>
      </c>
      <c r="BR1294" s="148">
        <v>4.1000000000000002E-2</v>
      </c>
      <c r="BS1294" s="148"/>
      <c r="BT1294" s="148">
        <v>0.13200000000000001</v>
      </c>
      <c r="BU1294" s="148">
        <v>5.1999999999999998E-2</v>
      </c>
      <c r="BV1294" s="148">
        <v>1.6000000759959221E-2</v>
      </c>
      <c r="BW1294" s="148">
        <v>8.3000000000000004E-2</v>
      </c>
      <c r="BX1294" s="148">
        <v>0.13</v>
      </c>
      <c r="BY1294" s="148">
        <v>0.52900000000000003</v>
      </c>
      <c r="BZ1294" s="1"/>
      <c r="CA1294" s="1">
        <v>12367.1796875</v>
      </c>
      <c r="CB1294" s="1">
        <v>12454.42</v>
      </c>
      <c r="CC1294" s="124" t="s">
        <v>4522</v>
      </c>
      <c r="CD1294" t="s">
        <v>4634</v>
      </c>
    </row>
    <row r="1295" spans="1:82" x14ac:dyDescent="0.3">
      <c r="A1295" s="1">
        <v>960884140</v>
      </c>
      <c r="B1295" s="124" t="s">
        <v>4522</v>
      </c>
      <c r="C1295" t="s">
        <v>442</v>
      </c>
      <c r="D1295" t="s">
        <v>1768</v>
      </c>
      <c r="E1295" s="30">
        <v>89.770126342773438</v>
      </c>
      <c r="F1295" s="30">
        <v>91.402679443359375</v>
      </c>
      <c r="G1295" s="30">
        <v>81.126930236816406</v>
      </c>
      <c r="H1295" s="30">
        <v>83.835517883300781</v>
      </c>
      <c r="I1295" s="1">
        <v>275</v>
      </c>
      <c r="J1295" s="1" t="s">
        <v>4733</v>
      </c>
      <c r="K1295" s="1">
        <v>5</v>
      </c>
      <c r="L1295" t="s">
        <v>3882</v>
      </c>
      <c r="M1295" t="s">
        <v>3915</v>
      </c>
      <c r="N1295" t="s">
        <v>3918</v>
      </c>
      <c r="O1295" t="s">
        <v>3922</v>
      </c>
      <c r="P1295" s="148">
        <v>0.41221374273300171</v>
      </c>
      <c r="Q1295" s="30">
        <v>51.941971899999999</v>
      </c>
      <c r="R1295" s="30">
        <v>311.45037841796881</v>
      </c>
      <c r="S1295" s="1">
        <v>163</v>
      </c>
      <c r="T1295" s="1">
        <v>145</v>
      </c>
      <c r="U1295" s="148">
        <v>0.88957053422927856</v>
      </c>
      <c r="V1295" s="148">
        <v>0.3644859790802002</v>
      </c>
      <c r="W1295" s="149">
        <v>52.603872289999998</v>
      </c>
      <c r="X1295" s="149">
        <v>300</v>
      </c>
      <c r="Y1295" s="1">
        <v>145</v>
      </c>
      <c r="Z1295" s="30">
        <v>91.566658020019531</v>
      </c>
      <c r="AA1295" s="148">
        <v>0.44299999999999989</v>
      </c>
      <c r="AB1295" s="30">
        <v>52.2</v>
      </c>
      <c r="AC1295" s="30">
        <v>334.7</v>
      </c>
      <c r="AD1295" s="30">
        <v>93.508674621582031</v>
      </c>
      <c r="AE1295" s="148">
        <v>0.434</v>
      </c>
      <c r="AF1295" s="30">
        <v>52.88</v>
      </c>
      <c r="AG1295" s="30">
        <v>330.9</v>
      </c>
      <c r="AH1295" s="30">
        <v>89.261222839355469</v>
      </c>
      <c r="AI1295" s="148">
        <v>0.49700000000000011</v>
      </c>
      <c r="AJ1295" s="30">
        <v>51.453738469999998</v>
      </c>
      <c r="AK1295" s="30">
        <v>340.7</v>
      </c>
      <c r="AL1295" s="30">
        <v>90.879417419433594</v>
      </c>
      <c r="AM1295" s="148">
        <v>0.48299999999999998</v>
      </c>
      <c r="AN1295" s="30">
        <v>52.00378697</v>
      </c>
      <c r="AO1295" s="30">
        <v>331</v>
      </c>
      <c r="AP1295" s="148">
        <v>9.9236644804477692E-2</v>
      </c>
      <c r="AQ1295" s="30">
        <v>47.586531239999999</v>
      </c>
      <c r="AR1295" s="30"/>
      <c r="AS1295" s="30">
        <v>162</v>
      </c>
      <c r="AT1295" s="30">
        <v>144</v>
      </c>
      <c r="AU1295" s="148">
        <v>0.88957053422927856</v>
      </c>
      <c r="AV1295" s="30">
        <v>83.835517883300781</v>
      </c>
      <c r="AW1295" s="148">
        <v>8.4112152457237244E-2</v>
      </c>
      <c r="AX1295" s="30">
        <v>49.324402429999999</v>
      </c>
      <c r="AY1295" s="30"/>
      <c r="AZ1295" s="30">
        <v>144</v>
      </c>
      <c r="BA1295" s="30">
        <v>86.010833740234375</v>
      </c>
      <c r="BB1295" s="148">
        <v>0.29599999999999999</v>
      </c>
      <c r="BC1295" s="30">
        <v>50.5</v>
      </c>
      <c r="BD1295" s="30">
        <v>271</v>
      </c>
      <c r="BE1295" s="30">
        <v>86.963516235351563</v>
      </c>
      <c r="BF1295" s="147">
        <v>0.27900000000000003</v>
      </c>
      <c r="BG1295" s="30">
        <v>50.95</v>
      </c>
      <c r="BH1295" s="30">
        <v>267.5</v>
      </c>
      <c r="BI1295" s="30">
        <v>81.098785400390625</v>
      </c>
      <c r="BJ1295" s="148">
        <v>0.33900000000000002</v>
      </c>
      <c r="BK1295" s="30">
        <v>48.131594239999998</v>
      </c>
      <c r="BL1295" s="30">
        <v>285.10000000000002</v>
      </c>
      <c r="BM1295" s="30">
        <v>81.7830810546875</v>
      </c>
      <c r="BN1295" s="148">
        <v>0.29499999999999998</v>
      </c>
      <c r="BO1295" s="30">
        <v>48.400255799999996</v>
      </c>
      <c r="BP1295" s="30">
        <v>271.2</v>
      </c>
      <c r="BQ1295" s="148">
        <v>0.54200000000000004</v>
      </c>
      <c r="BR1295" s="148">
        <v>7.5999999999999998E-2</v>
      </c>
      <c r="BS1295" s="148">
        <v>2.5000000000000001E-2</v>
      </c>
      <c r="BT1295" s="148">
        <v>0.309</v>
      </c>
      <c r="BU1295" s="148">
        <v>3.5999999999999997E-2</v>
      </c>
      <c r="BV1295" s="148">
        <v>1.099999994039536E-2</v>
      </c>
      <c r="BW1295" s="148">
        <v>0.109</v>
      </c>
      <c r="BX1295" s="148">
        <v>0.113</v>
      </c>
      <c r="BY1295" s="148">
        <v>0.38300000000000001</v>
      </c>
      <c r="BZ1295" s="1"/>
      <c r="CA1295" s="1">
        <v>13763.6796875</v>
      </c>
      <c r="CB1295" s="1">
        <v>13873.77</v>
      </c>
      <c r="CC1295" s="124" t="s">
        <v>4522</v>
      </c>
      <c r="CD1295" t="s">
        <v>4634</v>
      </c>
    </row>
    <row r="1296" spans="1:82" x14ac:dyDescent="0.3">
      <c r="A1296" s="1">
        <v>960884150</v>
      </c>
      <c r="B1296" s="124" t="s">
        <v>4522</v>
      </c>
      <c r="C1296" t="s">
        <v>442</v>
      </c>
      <c r="D1296" t="s">
        <v>1769</v>
      </c>
      <c r="E1296" s="30">
        <v>84.201873779296875</v>
      </c>
      <c r="F1296" s="30">
        <v>85.773880004882813</v>
      </c>
      <c r="G1296" s="30">
        <v>78.90167236328125</v>
      </c>
      <c r="H1296" s="30">
        <v>81.119964599609375</v>
      </c>
      <c r="I1296" s="1">
        <v>381</v>
      </c>
      <c r="J1296" s="1" t="s">
        <v>4733</v>
      </c>
      <c r="K1296" s="1">
        <v>5</v>
      </c>
      <c r="L1296" t="s">
        <v>3882</v>
      </c>
      <c r="M1296" t="s">
        <v>3915</v>
      </c>
      <c r="N1296" t="s">
        <v>3918</v>
      </c>
      <c r="O1296" t="s">
        <v>3922</v>
      </c>
      <c r="P1296" s="148">
        <v>7.3033705353736877E-2</v>
      </c>
      <c r="Q1296" s="30">
        <v>49.625787170000002</v>
      </c>
      <c r="R1296" s="30"/>
      <c r="S1296" s="1">
        <v>185</v>
      </c>
      <c r="T1296" s="1">
        <v>185</v>
      </c>
      <c r="U1296" s="148">
        <v>1</v>
      </c>
      <c r="V1296" s="148">
        <v>7.3033705353736877E-2</v>
      </c>
      <c r="W1296" s="149">
        <v>50.271620540000001</v>
      </c>
      <c r="X1296" s="149"/>
      <c r="Y1296" s="1">
        <v>185</v>
      </c>
      <c r="Z1296" s="30">
        <v>86.129005432128906</v>
      </c>
      <c r="AA1296" s="148">
        <v>0.17799999999999999</v>
      </c>
      <c r="AB1296" s="30">
        <v>50.4</v>
      </c>
      <c r="AC1296" s="30">
        <v>246.6</v>
      </c>
      <c r="AD1296" s="30">
        <v>87.912826538085938</v>
      </c>
      <c r="AE1296" s="148">
        <v>0.17799999999999999</v>
      </c>
      <c r="AF1296" s="30">
        <v>50.98</v>
      </c>
      <c r="AG1296" s="30">
        <v>246.6</v>
      </c>
      <c r="AH1296" s="30">
        <v>82.052032470703125</v>
      </c>
      <c r="AI1296" s="148">
        <v>0.20799999999999999</v>
      </c>
      <c r="AJ1296" s="30">
        <v>49.065953729999997</v>
      </c>
      <c r="AK1296" s="30">
        <v>243.9</v>
      </c>
      <c r="AL1296" s="30">
        <v>83.925056457519531</v>
      </c>
      <c r="AM1296" s="148">
        <v>0.20799999999999999</v>
      </c>
      <c r="AN1296" s="30">
        <v>49.637228839999999</v>
      </c>
      <c r="AO1296" s="30">
        <v>243.9</v>
      </c>
      <c r="AP1296" s="148">
        <v>1.6853932291269299E-2</v>
      </c>
      <c r="AQ1296" s="30">
        <v>46.19457276</v>
      </c>
      <c r="AR1296" s="30"/>
      <c r="AS1296" s="30">
        <v>185</v>
      </c>
      <c r="AT1296" s="30">
        <v>185</v>
      </c>
      <c r="AU1296" s="148">
        <v>1</v>
      </c>
      <c r="AV1296" s="30">
        <v>81.119964599609375</v>
      </c>
      <c r="AW1296" s="148">
        <v>1.6853932291269299E-2</v>
      </c>
      <c r="AX1296" s="30">
        <v>47.768074169999998</v>
      </c>
      <c r="AY1296" s="30"/>
      <c r="AZ1296" s="30">
        <v>185</v>
      </c>
      <c r="BA1296" s="30">
        <v>78.6907958984375</v>
      </c>
      <c r="BB1296" s="148">
        <v>0.104</v>
      </c>
      <c r="BC1296" s="30">
        <v>46.95</v>
      </c>
      <c r="BD1296" s="30">
        <v>190.2</v>
      </c>
      <c r="BE1296" s="30">
        <v>80.065925598144531</v>
      </c>
      <c r="BF1296" s="147">
        <v>0.104</v>
      </c>
      <c r="BG1296" s="30">
        <v>47.55</v>
      </c>
      <c r="BH1296" s="30">
        <v>190.2</v>
      </c>
      <c r="BI1296" s="30">
        <v>75.576370239257813</v>
      </c>
      <c r="BJ1296" s="148">
        <v>0.121</v>
      </c>
      <c r="BK1296" s="30">
        <v>45.441502270000001</v>
      </c>
      <c r="BL1296" s="30">
        <v>183.2</v>
      </c>
      <c r="BM1296" s="30">
        <v>77.101982116699219</v>
      </c>
      <c r="BN1296" s="148">
        <v>0.121</v>
      </c>
      <c r="BO1296" s="30">
        <v>46.067319419999997</v>
      </c>
      <c r="BP1296" s="30">
        <v>183.2</v>
      </c>
      <c r="BQ1296" s="148">
        <v>0.95300000000000007</v>
      </c>
      <c r="BR1296" s="148">
        <v>1.6E-2</v>
      </c>
      <c r="BS1296" s="148"/>
      <c r="BT1296" s="148">
        <v>2.1000000000000001E-2</v>
      </c>
      <c r="BU1296" s="148"/>
      <c r="BV1296" s="148">
        <v>9.9999997764825821E-3</v>
      </c>
      <c r="BW1296" s="148"/>
      <c r="BX1296" s="148">
        <v>0.13700000000000001</v>
      </c>
      <c r="BY1296" s="148">
        <v>0.77810000000000001</v>
      </c>
      <c r="BZ1296" s="1">
        <v>0</v>
      </c>
      <c r="CA1296" s="1">
        <v>11204.58984375</v>
      </c>
      <c r="CB1296" s="1">
        <v>11326.36</v>
      </c>
      <c r="CC1296" s="124" t="s">
        <v>4522</v>
      </c>
      <c r="CD1296" t="s">
        <v>4634</v>
      </c>
    </row>
    <row r="1297" spans="1:82" x14ac:dyDescent="0.3">
      <c r="A1297" s="1">
        <v>960884160</v>
      </c>
      <c r="B1297" s="124" t="s">
        <v>4522</v>
      </c>
      <c r="C1297" t="s">
        <v>442</v>
      </c>
      <c r="D1297" t="s">
        <v>1770</v>
      </c>
      <c r="E1297" s="30">
        <v>86.822509765625</v>
      </c>
      <c r="F1297" s="30">
        <v>88.4588623046875</v>
      </c>
      <c r="G1297" s="30">
        <v>78.99224853515625</v>
      </c>
      <c r="H1297" s="30">
        <v>80.808670043945313</v>
      </c>
      <c r="I1297" s="1">
        <v>403</v>
      </c>
      <c r="J1297" s="1" t="s">
        <v>4733</v>
      </c>
      <c r="K1297" s="1">
        <v>5</v>
      </c>
      <c r="L1297" t="s">
        <v>3882</v>
      </c>
      <c r="M1297" t="s">
        <v>3915</v>
      </c>
      <c r="N1297" t="s">
        <v>3918</v>
      </c>
      <c r="O1297" t="s">
        <v>3922</v>
      </c>
      <c r="P1297" s="148">
        <v>0.19473683834075931</v>
      </c>
      <c r="Q1297" s="30">
        <v>50.715874120000002</v>
      </c>
      <c r="R1297" s="30">
        <v>242.10527038574219</v>
      </c>
      <c r="S1297" s="1">
        <v>208</v>
      </c>
      <c r="T1297" s="1">
        <v>208</v>
      </c>
      <c r="U1297" s="148">
        <v>1</v>
      </c>
      <c r="V1297" s="148">
        <v>0.19473683834075931</v>
      </c>
      <c r="W1297" s="149">
        <v>51.384123559999999</v>
      </c>
      <c r="X1297" s="149">
        <v>242.10527038574219</v>
      </c>
      <c r="Y1297" s="1">
        <v>208</v>
      </c>
      <c r="Z1297" s="30">
        <v>84.014358520507813</v>
      </c>
      <c r="AA1297" s="148">
        <v>0.34</v>
      </c>
      <c r="AB1297" s="30">
        <v>49.7</v>
      </c>
      <c r="AC1297" s="30">
        <v>301</v>
      </c>
      <c r="AD1297" s="30">
        <v>85.792289733886719</v>
      </c>
      <c r="AE1297" s="148">
        <v>0.34</v>
      </c>
      <c r="AF1297" s="30">
        <v>50.26</v>
      </c>
      <c r="AG1297" s="30">
        <v>301</v>
      </c>
      <c r="AH1297" s="30">
        <v>83.294075012207031</v>
      </c>
      <c r="AI1297" s="148">
        <v>0.35399999999999998</v>
      </c>
      <c r="AJ1297" s="30">
        <v>49.47733401</v>
      </c>
      <c r="AK1297" s="30">
        <v>307.2</v>
      </c>
      <c r="AL1297" s="30">
        <v>85.019935607910156</v>
      </c>
      <c r="AM1297" s="148">
        <v>0.35099999999999998</v>
      </c>
      <c r="AN1297" s="30">
        <v>50.00981556</v>
      </c>
      <c r="AO1297" s="30">
        <v>306.2</v>
      </c>
      <c r="AP1297" s="148">
        <v>5.8201059699058533E-2</v>
      </c>
      <c r="AQ1297" s="30">
        <v>46.251232860000002</v>
      </c>
      <c r="AR1297" s="30"/>
      <c r="AS1297" s="30">
        <v>206</v>
      </c>
      <c r="AT1297" s="30">
        <v>206</v>
      </c>
      <c r="AU1297" s="148">
        <v>1</v>
      </c>
      <c r="AV1297" s="30">
        <v>80.808670043945313</v>
      </c>
      <c r="AW1297" s="148">
        <v>5.8201059699058533E-2</v>
      </c>
      <c r="AX1297" s="30">
        <v>47.58966427</v>
      </c>
      <c r="AY1297" s="30"/>
      <c r="AZ1297" s="30">
        <v>206</v>
      </c>
      <c r="BA1297" s="30">
        <v>78.154678344726563</v>
      </c>
      <c r="BB1297" s="148">
        <v>0.20799999999999999</v>
      </c>
      <c r="BC1297" s="30">
        <v>46.69</v>
      </c>
      <c r="BD1297" s="30">
        <v>227.4</v>
      </c>
      <c r="BE1297" s="30">
        <v>79.599319458007813</v>
      </c>
      <c r="BF1297" s="147">
        <v>0.20799999999999999</v>
      </c>
      <c r="BG1297" s="30">
        <v>47.32</v>
      </c>
      <c r="BH1297" s="30">
        <v>227.4</v>
      </c>
      <c r="BI1297" s="30">
        <v>74.980598449707031</v>
      </c>
      <c r="BJ1297" s="148">
        <v>0.221</v>
      </c>
      <c r="BK1297" s="30">
        <v>45.151288719999997</v>
      </c>
      <c r="BL1297" s="30">
        <v>233.3</v>
      </c>
      <c r="BM1297" s="30">
        <v>76.525627136230469</v>
      </c>
      <c r="BN1297" s="148">
        <v>0.216</v>
      </c>
      <c r="BO1297" s="30">
        <v>45.780081600000003</v>
      </c>
      <c r="BP1297" s="30">
        <v>232</v>
      </c>
      <c r="BQ1297" s="148">
        <v>0.98799999999999999</v>
      </c>
      <c r="BR1297" s="148"/>
      <c r="BS1297" s="148"/>
      <c r="BT1297" s="148"/>
      <c r="BU1297" s="148"/>
      <c r="BV1297" s="148">
        <v>1.200000010430813E-2</v>
      </c>
      <c r="BW1297" s="148"/>
      <c r="BX1297" s="148">
        <v>0.109</v>
      </c>
      <c r="BY1297" s="148">
        <v>0.6381</v>
      </c>
      <c r="BZ1297" s="1">
        <v>0</v>
      </c>
      <c r="CA1297" s="1">
        <v>10924.8798828125</v>
      </c>
      <c r="CB1297" s="1">
        <v>11115.49</v>
      </c>
      <c r="CC1297" s="124" t="s">
        <v>4522</v>
      </c>
      <c r="CD1297" t="s">
        <v>4634</v>
      </c>
    </row>
    <row r="1298" spans="1:82" x14ac:dyDescent="0.3">
      <c r="A1298" s="1">
        <v>960884170</v>
      </c>
      <c r="B1298" s="124" t="s">
        <v>4522</v>
      </c>
      <c r="C1298" t="s">
        <v>442</v>
      </c>
      <c r="D1298" t="s">
        <v>1771</v>
      </c>
      <c r="E1298" s="30">
        <v>88.641860961914063</v>
      </c>
      <c r="F1298" s="30">
        <v>90.188789367675781</v>
      </c>
      <c r="G1298" s="30">
        <v>77.677253723144531</v>
      </c>
      <c r="H1298" s="30">
        <v>79.736991882324219</v>
      </c>
      <c r="I1298" s="1">
        <v>306</v>
      </c>
      <c r="J1298" s="1" t="s">
        <v>3981</v>
      </c>
      <c r="K1298" s="1">
        <v>5</v>
      </c>
      <c r="L1298" t="s">
        <v>3882</v>
      </c>
      <c r="M1298" t="s">
        <v>3915</v>
      </c>
      <c r="N1298" t="s">
        <v>3918</v>
      </c>
      <c r="O1298" t="s">
        <v>3922</v>
      </c>
      <c r="P1298" s="148">
        <v>0.39610388875007629</v>
      </c>
      <c r="Q1298" s="30">
        <v>51.472656960000002</v>
      </c>
      <c r="R1298" s="30">
        <v>312.33767700195313</v>
      </c>
      <c r="S1298" s="1">
        <v>174</v>
      </c>
      <c r="T1298" s="1">
        <v>172</v>
      </c>
      <c r="U1298" s="148">
        <v>0.98850572109222412</v>
      </c>
      <c r="V1298" s="148">
        <v>0.39072847366333008</v>
      </c>
      <c r="W1298" s="149">
        <v>52.100905519999998</v>
      </c>
      <c r="X1298" s="149">
        <v>310.59603881835938</v>
      </c>
      <c r="Y1298" s="1">
        <v>172</v>
      </c>
      <c r="Z1298" s="30">
        <v>87.941551208496094</v>
      </c>
      <c r="AA1298" s="148">
        <v>0.40799999999999997</v>
      </c>
      <c r="AB1298" s="30">
        <v>51</v>
      </c>
      <c r="AC1298" s="30">
        <v>331</v>
      </c>
      <c r="AD1298" s="30">
        <v>89.532676696777344</v>
      </c>
      <c r="AE1298" s="148">
        <v>0.40100000000000002</v>
      </c>
      <c r="AF1298" s="30">
        <v>51.53</v>
      </c>
      <c r="AG1298" s="30">
        <v>329.7</v>
      </c>
      <c r="AH1298" s="30">
        <v>87.336135864257813</v>
      </c>
      <c r="AI1298" s="148">
        <v>0.41499999999999998</v>
      </c>
      <c r="AJ1298" s="30">
        <v>50.816122409999998</v>
      </c>
      <c r="AK1298" s="30">
        <v>327.7</v>
      </c>
      <c r="AL1298" s="30">
        <v>88.810989379882813</v>
      </c>
      <c r="AM1298" s="148">
        <v>0.40400000000000003</v>
      </c>
      <c r="AN1298" s="30">
        <v>51.29990523</v>
      </c>
      <c r="AO1298" s="30">
        <v>325</v>
      </c>
      <c r="AP1298" s="148">
        <v>3.8709677755832672E-2</v>
      </c>
      <c r="AQ1298" s="30">
        <v>45.428665209999998</v>
      </c>
      <c r="AR1298" s="30"/>
      <c r="AS1298" s="30">
        <v>174</v>
      </c>
      <c r="AT1298" s="30">
        <v>172</v>
      </c>
      <c r="AU1298" s="148">
        <v>0.98850572109222412</v>
      </c>
      <c r="AV1298" s="30">
        <v>79.736991882324219</v>
      </c>
      <c r="AW1298" s="148">
        <v>2.6315789669752121E-2</v>
      </c>
      <c r="AX1298" s="30">
        <v>46.975467559999998</v>
      </c>
      <c r="AY1298" s="30"/>
      <c r="AZ1298" s="30">
        <v>172</v>
      </c>
      <c r="BA1298" s="30">
        <v>87.763519287109375</v>
      </c>
      <c r="BB1298" s="148">
        <v>0.23599999999999999</v>
      </c>
      <c r="BC1298" s="30">
        <v>51.35</v>
      </c>
      <c r="BD1298" s="30">
        <v>252.9</v>
      </c>
      <c r="BE1298" s="30">
        <v>88.971931457519531</v>
      </c>
      <c r="BF1298" s="147">
        <v>0.23300000000000001</v>
      </c>
      <c r="BG1298" s="30">
        <v>51.94</v>
      </c>
      <c r="BH1298" s="30">
        <v>251.2</v>
      </c>
      <c r="BI1298" s="30">
        <v>85.621536254882813</v>
      </c>
      <c r="BJ1298" s="148">
        <v>0.28299999999999997</v>
      </c>
      <c r="BK1298" s="30">
        <v>50.334727819999998</v>
      </c>
      <c r="BL1298" s="30">
        <v>274.2</v>
      </c>
      <c r="BM1298" s="30">
        <v>86.769142150878906</v>
      </c>
      <c r="BN1298" s="148">
        <v>0.27600000000000002</v>
      </c>
      <c r="BO1298" s="30">
        <v>50.885178009999997</v>
      </c>
      <c r="BP1298" s="30">
        <v>271.2</v>
      </c>
      <c r="BQ1298" s="148">
        <v>0.91800000000000004</v>
      </c>
      <c r="BR1298" s="148">
        <v>3.3000000000000002E-2</v>
      </c>
      <c r="BS1298" s="148"/>
      <c r="BT1298" s="148">
        <v>0.02</v>
      </c>
      <c r="BU1298" s="148">
        <v>2.5999999999999999E-2</v>
      </c>
      <c r="BV1298" s="148">
        <v>3.0000000260770321E-3</v>
      </c>
      <c r="BW1298" s="148"/>
      <c r="BX1298" s="148">
        <v>0.14399999999999999</v>
      </c>
      <c r="BY1298" s="148">
        <v>0.50900000000000001</v>
      </c>
      <c r="BZ1298" s="1"/>
      <c r="CA1298" s="1">
        <v>13006.650390625</v>
      </c>
      <c r="CB1298" s="1">
        <v>13117.73</v>
      </c>
      <c r="CC1298" s="124" t="s">
        <v>4522</v>
      </c>
      <c r="CD1298" t="s">
        <v>4634</v>
      </c>
    </row>
    <row r="1299" spans="1:82" x14ac:dyDescent="0.3">
      <c r="A1299" s="1">
        <v>960884180</v>
      </c>
      <c r="B1299" s="124" t="s">
        <v>4522</v>
      </c>
      <c r="C1299" t="s">
        <v>442</v>
      </c>
      <c r="D1299" t="s">
        <v>1772</v>
      </c>
      <c r="E1299" s="30">
        <v>90.215278625488281</v>
      </c>
      <c r="F1299" s="30">
        <v>91.878852844238281</v>
      </c>
      <c r="G1299" s="30">
        <v>86.63232421875</v>
      </c>
      <c r="H1299" s="30">
        <v>91.036392211914063</v>
      </c>
      <c r="I1299" s="1">
        <v>344</v>
      </c>
      <c r="J1299" s="1" t="s">
        <v>4733</v>
      </c>
      <c r="K1299" s="1">
        <v>5</v>
      </c>
      <c r="L1299" t="s">
        <v>3882</v>
      </c>
      <c r="M1299" t="s">
        <v>3915</v>
      </c>
      <c r="N1299" t="s">
        <v>3918</v>
      </c>
      <c r="O1299" t="s">
        <v>3922</v>
      </c>
      <c r="P1299" s="148">
        <v>0.1103896126151085</v>
      </c>
      <c r="Q1299" s="30">
        <v>52.127139579999998</v>
      </c>
      <c r="R1299" s="30"/>
      <c r="S1299" s="1">
        <v>192</v>
      </c>
      <c r="T1299" s="1">
        <v>192</v>
      </c>
      <c r="U1299" s="148">
        <v>1</v>
      </c>
      <c r="V1299" s="148">
        <v>0.1103896126151085</v>
      </c>
      <c r="W1299" s="149">
        <v>52.801170050000003</v>
      </c>
      <c r="X1299" s="149"/>
      <c r="Y1299" s="1">
        <v>192</v>
      </c>
      <c r="Z1299" s="30">
        <v>92.7750244140625</v>
      </c>
      <c r="AA1299" s="148">
        <v>0.28599999999999998</v>
      </c>
      <c r="AB1299" s="30">
        <v>52.6</v>
      </c>
      <c r="AC1299" s="30">
        <v>279.39999999999998</v>
      </c>
      <c r="AD1299" s="30">
        <v>94.480583190917969</v>
      </c>
      <c r="AE1299" s="148">
        <v>0.28599999999999998</v>
      </c>
      <c r="AF1299" s="30">
        <v>53.21</v>
      </c>
      <c r="AG1299" s="30">
        <v>279.39999999999998</v>
      </c>
      <c r="AH1299" s="30">
        <v>94.600341796875</v>
      </c>
      <c r="AI1299" s="148">
        <v>0.30099999999999999</v>
      </c>
      <c r="AJ1299" s="30">
        <v>53.222127700000001</v>
      </c>
      <c r="AK1299" s="30">
        <v>290.3</v>
      </c>
      <c r="AL1299" s="30">
        <v>96.163742065429688</v>
      </c>
      <c r="AM1299" s="148">
        <v>0.30099999999999999</v>
      </c>
      <c r="AN1299" s="30">
        <v>53.80203384</v>
      </c>
      <c r="AO1299" s="30">
        <v>290.3</v>
      </c>
      <c r="AP1299" s="148">
        <v>2.5974025949835781E-2</v>
      </c>
      <c r="AQ1299" s="30">
        <v>51.030300869999998</v>
      </c>
      <c r="AR1299" s="30"/>
      <c r="AS1299" s="30">
        <v>192</v>
      </c>
      <c r="AT1299" s="30">
        <v>192</v>
      </c>
      <c r="AU1299" s="148">
        <v>1</v>
      </c>
      <c r="AV1299" s="30">
        <v>91.036392211914063</v>
      </c>
      <c r="AW1299" s="148">
        <v>2.5974025949835781E-2</v>
      </c>
      <c r="AX1299" s="30">
        <v>53.451345109999998</v>
      </c>
      <c r="AY1299" s="30"/>
      <c r="AZ1299" s="30">
        <v>192</v>
      </c>
      <c r="BA1299" s="30">
        <v>87.33050537109375</v>
      </c>
      <c r="BB1299" s="148">
        <v>0.14299999999999999</v>
      </c>
      <c r="BC1299" s="30">
        <v>51.14</v>
      </c>
      <c r="BD1299" s="30">
        <v>209.1</v>
      </c>
      <c r="BE1299" s="30">
        <v>88.6473388671875</v>
      </c>
      <c r="BF1299" s="147">
        <v>0.14299999999999999</v>
      </c>
      <c r="BG1299" s="30">
        <v>51.78</v>
      </c>
      <c r="BH1299" s="30">
        <v>209.1</v>
      </c>
      <c r="BI1299" s="30">
        <v>83.237480163574219</v>
      </c>
      <c r="BJ1299" s="148">
        <v>0.20599999999999999</v>
      </c>
      <c r="BK1299" s="30">
        <v>49.173400870000002</v>
      </c>
      <c r="BL1299" s="30">
        <v>223.7</v>
      </c>
      <c r="BM1299" s="30">
        <v>84.615432739257813</v>
      </c>
      <c r="BN1299" s="148">
        <v>0.20599999999999999</v>
      </c>
      <c r="BO1299" s="30">
        <v>49.811829000000003</v>
      </c>
      <c r="BP1299" s="30">
        <v>223.7</v>
      </c>
      <c r="BQ1299" s="148">
        <v>0.97399999999999998</v>
      </c>
      <c r="BR1299" s="148"/>
      <c r="BS1299" s="148"/>
      <c r="BT1299" s="148">
        <v>1.4999999999999999E-2</v>
      </c>
      <c r="BU1299" s="148"/>
      <c r="BV1299" s="148">
        <v>1.200000010430813E-2</v>
      </c>
      <c r="BW1299" s="148"/>
      <c r="BX1299" s="148">
        <v>0.13700000000000001</v>
      </c>
      <c r="BY1299" s="148">
        <v>0.91379999999999995</v>
      </c>
      <c r="BZ1299" s="1">
        <v>0</v>
      </c>
      <c r="CA1299" s="1">
        <v>11514.9296875</v>
      </c>
      <c r="CB1299" s="1">
        <v>11661.54</v>
      </c>
      <c r="CC1299" s="124" t="s">
        <v>4522</v>
      </c>
      <c r="CD1299" t="s">
        <v>4634</v>
      </c>
    </row>
    <row r="1300" spans="1:82" x14ac:dyDescent="0.3">
      <c r="A1300" s="1">
        <v>960884200</v>
      </c>
      <c r="B1300" s="124" t="s">
        <v>4522</v>
      </c>
      <c r="C1300" t="s">
        <v>442</v>
      </c>
      <c r="D1300" t="s">
        <v>1773</v>
      </c>
      <c r="E1300" s="30">
        <v>87.737861633300781</v>
      </c>
      <c r="F1300" s="30">
        <v>87.846458435058594</v>
      </c>
      <c r="G1300" s="30">
        <v>82.394058227539063</v>
      </c>
      <c r="H1300" s="30">
        <v>83.031829833984375</v>
      </c>
      <c r="I1300" s="1">
        <v>352</v>
      </c>
      <c r="J1300" s="1" t="s">
        <v>3981</v>
      </c>
      <c r="K1300" s="1">
        <v>5</v>
      </c>
      <c r="L1300" t="s">
        <v>3882</v>
      </c>
      <c r="M1300" t="s">
        <v>3915</v>
      </c>
      <c r="N1300" t="s">
        <v>3918</v>
      </c>
      <c r="O1300" t="s">
        <v>3922</v>
      </c>
      <c r="P1300" s="148">
        <v>0.20000000298023221</v>
      </c>
      <c r="Q1300" s="30">
        <v>51.096626309999998</v>
      </c>
      <c r="R1300" s="30">
        <v>263.03030395507813</v>
      </c>
      <c r="S1300" s="1">
        <v>224</v>
      </c>
      <c r="T1300" s="1">
        <v>199</v>
      </c>
      <c r="U1300" s="148">
        <v>0.8883928656578064</v>
      </c>
      <c r="V1300" s="148">
        <v>0.15172414481639859</v>
      </c>
      <c r="W1300" s="149">
        <v>51.130378530000002</v>
      </c>
      <c r="X1300" s="149">
        <v>249.65516662597659</v>
      </c>
      <c r="Y1300" s="1">
        <v>199</v>
      </c>
      <c r="Z1300" s="30">
        <v>87.0352783203125</v>
      </c>
      <c r="AA1300" s="148">
        <v>0.379</v>
      </c>
      <c r="AB1300" s="30">
        <v>50.7</v>
      </c>
      <c r="AC1300" s="30">
        <v>309.10000000000002</v>
      </c>
      <c r="AD1300" s="30">
        <v>86.852554321289063</v>
      </c>
      <c r="AE1300" s="148">
        <v>0.33500000000000002</v>
      </c>
      <c r="AF1300" s="30">
        <v>50.62</v>
      </c>
      <c r="AG1300" s="30">
        <v>295.7</v>
      </c>
      <c r="AH1300" s="30">
        <v>82.494705200195313</v>
      </c>
      <c r="AI1300" s="148">
        <v>0.36799999999999999</v>
      </c>
      <c r="AJ1300" s="30">
        <v>49.212572289999997</v>
      </c>
      <c r="AK1300" s="30">
        <v>291.2</v>
      </c>
      <c r="AL1300" s="30">
        <v>82.278770446777344</v>
      </c>
      <c r="AM1300" s="148">
        <v>0.29399999999999998</v>
      </c>
      <c r="AN1300" s="30">
        <v>49.077001449999997</v>
      </c>
      <c r="AO1300" s="30">
        <v>270.60000000000002</v>
      </c>
      <c r="AP1300" s="148">
        <v>0.10909090936183929</v>
      </c>
      <c r="AQ1300" s="30">
        <v>48.379153729999999</v>
      </c>
      <c r="AR1300" s="30">
        <v>186.06060791015631</v>
      </c>
      <c r="AS1300" s="30">
        <v>222</v>
      </c>
      <c r="AT1300" s="30">
        <v>197</v>
      </c>
      <c r="AU1300" s="148">
        <v>0.8883928656578064</v>
      </c>
      <c r="AV1300" s="30">
        <v>83.031829833984375</v>
      </c>
      <c r="AW1300" s="148">
        <v>6.2068965286016457E-2</v>
      </c>
      <c r="AX1300" s="30">
        <v>48.863795469999999</v>
      </c>
      <c r="AY1300" s="30"/>
      <c r="AZ1300" s="30">
        <v>197</v>
      </c>
      <c r="BA1300" s="30">
        <v>82.649803161621094</v>
      </c>
      <c r="BB1300" s="148">
        <v>0.27100000000000002</v>
      </c>
      <c r="BC1300" s="30">
        <v>48.87</v>
      </c>
      <c r="BD1300" s="30">
        <v>246.3</v>
      </c>
      <c r="BE1300" s="30">
        <v>82.966972351074219</v>
      </c>
      <c r="BF1300" s="147">
        <v>0.23499999999999999</v>
      </c>
      <c r="BG1300" s="30">
        <v>48.98</v>
      </c>
      <c r="BH1300" s="30">
        <v>233.7</v>
      </c>
      <c r="BI1300" s="30">
        <v>80.861015319824219</v>
      </c>
      <c r="BJ1300" s="148">
        <v>0.29399999999999998</v>
      </c>
      <c r="BK1300" s="30">
        <v>48.015770580000002</v>
      </c>
      <c r="BL1300" s="30">
        <v>254.4</v>
      </c>
      <c r="BM1300" s="30">
        <v>81.210853576660156</v>
      </c>
      <c r="BN1300" s="148">
        <v>0.218</v>
      </c>
      <c r="BO1300" s="30">
        <v>48.115074329999999</v>
      </c>
      <c r="BP1300" s="30">
        <v>232.9</v>
      </c>
      <c r="BQ1300" s="148">
        <v>0.71299999999999997</v>
      </c>
      <c r="BR1300" s="148">
        <v>3.1E-2</v>
      </c>
      <c r="BS1300" s="148"/>
      <c r="BT1300" s="148">
        <v>0.24099999999999999</v>
      </c>
      <c r="BU1300" s="148"/>
      <c r="BV1300" s="148">
        <v>1.4000000432133669E-2</v>
      </c>
      <c r="BW1300" s="148">
        <v>0.04</v>
      </c>
      <c r="BX1300" s="148">
        <v>0.13900000000000001</v>
      </c>
      <c r="BY1300" s="148">
        <v>0.47199999999999998</v>
      </c>
      <c r="BZ1300" s="1"/>
      <c r="CA1300" s="1">
        <v>13558.0498046875</v>
      </c>
      <c r="CB1300" s="1">
        <v>13650.11</v>
      </c>
      <c r="CC1300" s="124" t="s">
        <v>4522</v>
      </c>
      <c r="CD1300" t="s">
        <v>4634</v>
      </c>
    </row>
    <row r="1301" spans="1:82" x14ac:dyDescent="0.3">
      <c r="A1301" s="1">
        <v>960884210</v>
      </c>
      <c r="B1301" s="124" t="s">
        <v>4522</v>
      </c>
      <c r="C1301" t="s">
        <v>442</v>
      </c>
      <c r="D1301" t="s">
        <v>1774</v>
      </c>
      <c r="E1301" s="30">
        <v>85.723655700683594</v>
      </c>
      <c r="F1301" s="30">
        <v>85.697914123535156</v>
      </c>
      <c r="G1301" s="30">
        <v>83.986427307128906</v>
      </c>
      <c r="H1301" s="30">
        <v>85.56341552734375</v>
      </c>
      <c r="I1301" s="1">
        <v>315</v>
      </c>
      <c r="J1301" s="1" t="s">
        <v>4733</v>
      </c>
      <c r="K1301" s="1">
        <v>5</v>
      </c>
      <c r="L1301" t="s">
        <v>3882</v>
      </c>
      <c r="M1301" t="s">
        <v>3915</v>
      </c>
      <c r="N1301" t="s">
        <v>3918</v>
      </c>
      <c r="O1301" t="s">
        <v>3922</v>
      </c>
      <c r="P1301" s="148">
        <v>0.26174497604370123</v>
      </c>
      <c r="Q1301" s="30">
        <v>50.258791930000001</v>
      </c>
      <c r="R1301" s="30">
        <v>269.12750244140631</v>
      </c>
      <c r="S1301" s="1">
        <v>211</v>
      </c>
      <c r="T1301" s="1">
        <v>173</v>
      </c>
      <c r="U1301" s="148">
        <v>0.81990522146224976</v>
      </c>
      <c r="V1301" s="148">
        <v>0.2170542627573013</v>
      </c>
      <c r="W1301" s="149">
        <v>50.240144309999998</v>
      </c>
      <c r="X1301" s="149">
        <v>254.26356506347659</v>
      </c>
      <c r="Y1301" s="1">
        <v>173</v>
      </c>
      <c r="Z1301" s="30">
        <v>84.014358520507813</v>
      </c>
      <c r="AA1301" s="148">
        <v>0.40400000000000003</v>
      </c>
      <c r="AB1301" s="30">
        <v>49.7</v>
      </c>
      <c r="AC1301" s="30">
        <v>321.89999999999998</v>
      </c>
      <c r="AD1301" s="30">
        <v>84.054634094238281</v>
      </c>
      <c r="AE1301" s="148">
        <v>0.36199999999999999</v>
      </c>
      <c r="AF1301" s="30">
        <v>49.67</v>
      </c>
      <c r="AG1301" s="30">
        <v>311.89999999999998</v>
      </c>
      <c r="AH1301" s="30">
        <v>83.343696594238281</v>
      </c>
      <c r="AI1301" s="148">
        <v>0.39600000000000002</v>
      </c>
      <c r="AJ1301" s="30">
        <v>49.493769440000001</v>
      </c>
      <c r="AK1301" s="30">
        <v>317.89999999999998</v>
      </c>
      <c r="AL1301" s="30">
        <v>83.572288513183594</v>
      </c>
      <c r="AM1301" s="148">
        <v>0.312</v>
      </c>
      <c r="AN1301" s="30">
        <v>49.517184</v>
      </c>
      <c r="AO1301" s="30">
        <v>298.39999999999998</v>
      </c>
      <c r="AP1301" s="148">
        <v>0.1081081107258797</v>
      </c>
      <c r="AQ1301" s="30">
        <v>49.375221609999997</v>
      </c>
      <c r="AR1301" s="30"/>
      <c r="AS1301" s="30">
        <v>208</v>
      </c>
      <c r="AT1301" s="30">
        <v>171</v>
      </c>
      <c r="AU1301" s="148">
        <v>0.81990522146224976</v>
      </c>
      <c r="AV1301" s="30">
        <v>85.56341552734375</v>
      </c>
      <c r="AW1301" s="148">
        <v>9.375E-2</v>
      </c>
      <c r="AX1301" s="30">
        <v>50.314692719999996</v>
      </c>
      <c r="AY1301" s="30"/>
      <c r="AZ1301" s="30">
        <v>171</v>
      </c>
      <c r="BA1301" s="30">
        <v>82.526084899902344</v>
      </c>
      <c r="BB1301" s="148">
        <v>0.254</v>
      </c>
      <c r="BC1301" s="30">
        <v>48.81</v>
      </c>
      <c r="BD1301" s="30">
        <v>255.8</v>
      </c>
      <c r="BE1301" s="30">
        <v>83.108978271484375</v>
      </c>
      <c r="BF1301" s="147">
        <v>0.23100000000000001</v>
      </c>
      <c r="BG1301" s="30">
        <v>49.05</v>
      </c>
      <c r="BH1301" s="30">
        <v>244.5</v>
      </c>
      <c r="BI1301" s="30">
        <v>80.905799865722656</v>
      </c>
      <c r="BJ1301" s="148">
        <v>0.27700000000000002</v>
      </c>
      <c r="BK1301" s="30">
        <v>48.037587270000003</v>
      </c>
      <c r="BL1301" s="30">
        <v>253.6</v>
      </c>
      <c r="BM1301" s="30">
        <v>81.779312133789063</v>
      </c>
      <c r="BN1301" s="148">
        <v>0.22800000000000001</v>
      </c>
      <c r="BO1301" s="30">
        <v>48.398378770000001</v>
      </c>
      <c r="BP1301" s="30">
        <v>230.7</v>
      </c>
      <c r="BQ1301" s="148">
        <v>0.629</v>
      </c>
      <c r="BR1301" s="148">
        <v>3.5000000000000003E-2</v>
      </c>
      <c r="BS1301" s="148">
        <v>2.9000000000000001E-2</v>
      </c>
      <c r="BT1301" s="148">
        <v>0.27</v>
      </c>
      <c r="BU1301" s="148">
        <v>3.2000000000000001E-2</v>
      </c>
      <c r="BV1301" s="148">
        <v>6.0000000521540642E-3</v>
      </c>
      <c r="BW1301" s="148">
        <v>1.9E-2</v>
      </c>
      <c r="BX1301" s="148">
        <v>0.152</v>
      </c>
      <c r="BY1301" s="148">
        <v>0.56600000000000006</v>
      </c>
      <c r="BZ1301" s="1"/>
      <c r="CA1301" s="1">
        <v>12681.5595703125</v>
      </c>
      <c r="CB1301" s="1">
        <v>12768.21</v>
      </c>
      <c r="CC1301" s="124" t="s">
        <v>4522</v>
      </c>
      <c r="CD1301" t="s">
        <v>4634</v>
      </c>
    </row>
    <row r="1302" spans="1:82" x14ac:dyDescent="0.3">
      <c r="A1302" s="1">
        <v>960884220</v>
      </c>
      <c r="B1302" s="124" t="s">
        <v>4522</v>
      </c>
      <c r="C1302" t="s">
        <v>442</v>
      </c>
      <c r="D1302" t="s">
        <v>1775</v>
      </c>
      <c r="E1302" s="30">
        <v>81.852279663085938</v>
      </c>
      <c r="F1302" s="30">
        <v>82.342094421386719</v>
      </c>
      <c r="G1302" s="30">
        <v>75.565773010253906</v>
      </c>
      <c r="H1302" s="30">
        <v>77.545234680175781</v>
      </c>
      <c r="I1302" s="1">
        <v>399</v>
      </c>
      <c r="J1302" s="1" t="s">
        <v>3981</v>
      </c>
      <c r="K1302" s="1">
        <v>5</v>
      </c>
      <c r="L1302" t="s">
        <v>3882</v>
      </c>
      <c r="M1302" t="s">
        <v>3915</v>
      </c>
      <c r="N1302" t="s">
        <v>3918</v>
      </c>
      <c r="O1302" t="s">
        <v>3922</v>
      </c>
      <c r="P1302" s="148">
        <v>0.2835051417350769</v>
      </c>
      <c r="Q1302" s="30">
        <v>48.648441179999999</v>
      </c>
      <c r="R1302" s="30">
        <v>281.95877075195313</v>
      </c>
      <c r="S1302" s="1">
        <v>183</v>
      </c>
      <c r="T1302" s="1">
        <v>155</v>
      </c>
      <c r="U1302" s="148">
        <v>0.84699451923370361</v>
      </c>
      <c r="V1302" s="148">
        <v>0.23870967328548429</v>
      </c>
      <c r="W1302" s="149">
        <v>48.849688270000001</v>
      </c>
      <c r="X1302" s="149">
        <v>267.09677124023438</v>
      </c>
      <c r="Y1302" s="1">
        <v>155</v>
      </c>
      <c r="Z1302" s="30">
        <v>84.014358520507813</v>
      </c>
      <c r="AA1302" s="148">
        <v>0.36299999999999999</v>
      </c>
      <c r="AB1302" s="30">
        <v>49.7</v>
      </c>
      <c r="AC1302" s="30">
        <v>320.10000000000002</v>
      </c>
      <c r="AD1302" s="30">
        <v>84.938186645507813</v>
      </c>
      <c r="AE1302" s="148">
        <v>0.313</v>
      </c>
      <c r="AF1302" s="30">
        <v>49.97</v>
      </c>
      <c r="AG1302" s="30">
        <v>308</v>
      </c>
      <c r="AH1302" s="30">
        <v>82.816864013671875</v>
      </c>
      <c r="AI1302" s="148">
        <v>0.34300000000000003</v>
      </c>
      <c r="AJ1302" s="30">
        <v>49.319276410000001</v>
      </c>
      <c r="AK1302" s="30">
        <v>316.60000000000002</v>
      </c>
      <c r="AL1302" s="30">
        <v>83.815971374511719</v>
      </c>
      <c r="AM1302" s="148">
        <v>0.313</v>
      </c>
      <c r="AN1302" s="30">
        <v>49.600108460000001</v>
      </c>
      <c r="AO1302" s="30">
        <v>305.39999999999998</v>
      </c>
      <c r="AP1302" s="148">
        <v>8.7628863751888275E-2</v>
      </c>
      <c r="AQ1302" s="30">
        <v>44.107878079999999</v>
      </c>
      <c r="AR1302" s="30"/>
      <c r="AS1302" s="30">
        <v>183</v>
      </c>
      <c r="AT1302" s="30">
        <v>155</v>
      </c>
      <c r="AU1302" s="148">
        <v>0.84699451923370361</v>
      </c>
      <c r="AV1302" s="30">
        <v>77.545234680175781</v>
      </c>
      <c r="AW1302" s="148">
        <v>4.516129195690155E-2</v>
      </c>
      <c r="AX1302" s="30">
        <v>45.719337840000001</v>
      </c>
      <c r="AY1302" s="30"/>
      <c r="AZ1302" s="30">
        <v>155</v>
      </c>
      <c r="BA1302" s="30">
        <v>78.876373291015625</v>
      </c>
      <c r="BB1302" s="148">
        <v>0.313</v>
      </c>
      <c r="BC1302" s="30">
        <v>47.04</v>
      </c>
      <c r="BD1302" s="30">
        <v>277.7</v>
      </c>
      <c r="BE1302" s="30">
        <v>79.700759887695313</v>
      </c>
      <c r="BF1302" s="147">
        <v>0.27300000000000002</v>
      </c>
      <c r="BG1302" s="30">
        <v>47.37</v>
      </c>
      <c r="BH1302" s="30">
        <v>262</v>
      </c>
      <c r="BI1302" s="30">
        <v>73.538322448730469</v>
      </c>
      <c r="BJ1302" s="148">
        <v>0.27800000000000002</v>
      </c>
      <c r="BK1302" s="30">
        <v>44.448724720000001</v>
      </c>
      <c r="BL1302" s="30">
        <v>265.7</v>
      </c>
      <c r="BM1302" s="30">
        <v>75.002716064453125</v>
      </c>
      <c r="BN1302" s="148">
        <v>0.245</v>
      </c>
      <c r="BO1302" s="30">
        <v>45.02110047</v>
      </c>
      <c r="BP1302" s="30">
        <v>257.8</v>
      </c>
      <c r="BQ1302" s="148">
        <v>0.56600000000000006</v>
      </c>
      <c r="BR1302" s="148">
        <v>0.05</v>
      </c>
      <c r="BS1302" s="148">
        <v>1.2999999999999999E-2</v>
      </c>
      <c r="BT1302" s="148">
        <v>0.318</v>
      </c>
      <c r="BU1302" s="148">
        <v>3.7999999999999999E-2</v>
      </c>
      <c r="BV1302" s="148">
        <v>1.499999966472387E-2</v>
      </c>
      <c r="BW1302" s="148">
        <v>5.8000000000000003E-2</v>
      </c>
      <c r="BX1302" s="148">
        <v>0.13800000000000001</v>
      </c>
      <c r="BY1302" s="148">
        <v>0.5</v>
      </c>
      <c r="BZ1302" s="1"/>
      <c r="CA1302" s="1">
        <v>12056.099609375</v>
      </c>
      <c r="CB1302" s="1">
        <v>12149.05</v>
      </c>
      <c r="CC1302" s="124" t="s">
        <v>4522</v>
      </c>
      <c r="CD1302" t="s">
        <v>4634</v>
      </c>
    </row>
    <row r="1303" spans="1:82" x14ac:dyDescent="0.3">
      <c r="A1303" s="1">
        <v>960884240</v>
      </c>
      <c r="B1303" s="124" t="s">
        <v>4522</v>
      </c>
      <c r="C1303" t="s">
        <v>442</v>
      </c>
      <c r="D1303" t="s">
        <v>1776</v>
      </c>
      <c r="E1303" s="30">
        <v>87.625900268554688</v>
      </c>
      <c r="F1303" s="30">
        <v>88.606170654296875</v>
      </c>
      <c r="G1303" s="30">
        <v>84.176162719726563</v>
      </c>
      <c r="H1303" s="30">
        <v>87.039665222167969</v>
      </c>
      <c r="I1303" s="1">
        <v>396</v>
      </c>
      <c r="J1303" s="1" t="s">
        <v>4733</v>
      </c>
      <c r="K1303" s="1">
        <v>5</v>
      </c>
      <c r="L1303" t="s">
        <v>3882</v>
      </c>
      <c r="M1303" t="s">
        <v>3915</v>
      </c>
      <c r="N1303" t="s">
        <v>3918</v>
      </c>
      <c r="O1303" t="s">
        <v>3922</v>
      </c>
      <c r="P1303" s="148">
        <v>0.36312848329544067</v>
      </c>
      <c r="Q1303" s="30">
        <v>51.05005577</v>
      </c>
      <c r="R1303" s="30">
        <v>304.46926879882813</v>
      </c>
      <c r="S1303" s="1">
        <v>200</v>
      </c>
      <c r="T1303" s="1">
        <v>155</v>
      </c>
      <c r="U1303" s="148">
        <v>0.77499997615814209</v>
      </c>
      <c r="V1303" s="148">
        <v>0.28571429848670959</v>
      </c>
      <c r="W1303" s="149">
        <v>51.44515998</v>
      </c>
      <c r="X1303" s="149">
        <v>285.71429443359381</v>
      </c>
      <c r="Y1303" s="1">
        <v>155</v>
      </c>
      <c r="Z1303" s="30">
        <v>86.733184814453125</v>
      </c>
      <c r="AA1303" s="148">
        <v>0.46</v>
      </c>
      <c r="AB1303" s="30">
        <v>50.6</v>
      </c>
      <c r="AC1303" s="30">
        <v>333.7</v>
      </c>
      <c r="AD1303" s="30">
        <v>87.058723449707031</v>
      </c>
      <c r="AE1303" s="148">
        <v>0.37</v>
      </c>
      <c r="AF1303" s="30">
        <v>50.69</v>
      </c>
      <c r="AG1303" s="30">
        <v>311</v>
      </c>
      <c r="AH1303" s="30">
        <v>85.551719665527344</v>
      </c>
      <c r="AI1303" s="148">
        <v>0.5</v>
      </c>
      <c r="AJ1303" s="30">
        <v>50.225099440000001</v>
      </c>
      <c r="AK1303" s="30">
        <v>345.8</v>
      </c>
      <c r="AL1303" s="30">
        <v>86.9437255859375</v>
      </c>
      <c r="AM1303" s="148">
        <v>0.41099999999999998</v>
      </c>
      <c r="AN1303" s="30">
        <v>50.664476380000004</v>
      </c>
      <c r="AO1303" s="30">
        <v>324</v>
      </c>
      <c r="AP1303" s="148">
        <v>0.1005586609244347</v>
      </c>
      <c r="AQ1303" s="30">
        <v>49.493907280000002</v>
      </c>
      <c r="AR1303" s="30">
        <v>188.2681579589844</v>
      </c>
      <c r="AS1303" s="30">
        <v>201</v>
      </c>
      <c r="AT1303" s="30">
        <v>156</v>
      </c>
      <c r="AU1303" s="148">
        <v>0.77499997615814209</v>
      </c>
      <c r="AV1303" s="30">
        <v>87.039665222167969</v>
      </c>
      <c r="AW1303" s="148">
        <v>5.714285746216774E-2</v>
      </c>
      <c r="AX1303" s="30">
        <v>51.16075558</v>
      </c>
      <c r="AY1303" s="30"/>
      <c r="AZ1303" s="30">
        <v>156</v>
      </c>
      <c r="BA1303" s="30">
        <v>87.639801025390625</v>
      </c>
      <c r="BB1303" s="148">
        <v>0.36599999999999999</v>
      </c>
      <c r="BC1303" s="30">
        <v>51.29</v>
      </c>
      <c r="BD1303" s="30">
        <v>295</v>
      </c>
      <c r="BE1303" s="30">
        <v>86.841796875</v>
      </c>
      <c r="BF1303" s="147">
        <v>0.29899999999999999</v>
      </c>
      <c r="BG1303" s="30">
        <v>50.89</v>
      </c>
      <c r="BH1303" s="30">
        <v>273.39999999999998</v>
      </c>
      <c r="BI1303" s="30">
        <v>87.552909851074219</v>
      </c>
      <c r="BJ1303" s="148">
        <v>0.35799999999999998</v>
      </c>
      <c r="BK1303" s="30">
        <v>51.2755437</v>
      </c>
      <c r="BL1303" s="30">
        <v>293.2</v>
      </c>
      <c r="BM1303" s="30">
        <v>86.337249755859375</v>
      </c>
      <c r="BN1303" s="148">
        <v>0.28699999999999998</v>
      </c>
      <c r="BO1303" s="30">
        <v>50.669935260000003</v>
      </c>
      <c r="BP1303" s="30">
        <v>268.2</v>
      </c>
      <c r="BQ1303" s="148">
        <v>0.52800000000000002</v>
      </c>
      <c r="BR1303" s="148">
        <v>6.0999999999999999E-2</v>
      </c>
      <c r="BS1303" s="148">
        <v>1.7999999999999999E-2</v>
      </c>
      <c r="BT1303" s="148">
        <v>0.311</v>
      </c>
      <c r="BU1303" s="148">
        <v>7.2999999999999995E-2</v>
      </c>
      <c r="BV1303" s="148">
        <v>9.9999997764825821E-3</v>
      </c>
      <c r="BW1303" s="148">
        <v>9.0999999999999998E-2</v>
      </c>
      <c r="BX1303" s="148">
        <v>0.16200000000000001</v>
      </c>
      <c r="BY1303" s="148">
        <v>0.371</v>
      </c>
      <c r="BZ1303" s="1"/>
      <c r="CA1303" s="1">
        <v>11705.7998046875</v>
      </c>
      <c r="CB1303" s="1">
        <v>11799.72</v>
      </c>
      <c r="CC1303" s="124" t="s">
        <v>4522</v>
      </c>
      <c r="CD1303" t="s">
        <v>4634</v>
      </c>
    </row>
    <row r="1304" spans="1:82" x14ac:dyDescent="0.3">
      <c r="A1304" s="1">
        <v>960884250</v>
      </c>
      <c r="B1304" s="124" t="s">
        <v>4522</v>
      </c>
      <c r="C1304" t="s">
        <v>442</v>
      </c>
      <c r="D1304" t="s">
        <v>1777</v>
      </c>
      <c r="E1304" s="30">
        <v>84.976287841796875</v>
      </c>
      <c r="F1304" s="30">
        <v>87.549362182617188</v>
      </c>
      <c r="G1304" s="30">
        <v>81.495903015136719</v>
      </c>
      <c r="H1304" s="30">
        <v>84.589256286621094</v>
      </c>
      <c r="I1304" s="1">
        <v>287</v>
      </c>
      <c r="J1304" s="1" t="s">
        <v>4733</v>
      </c>
      <c r="K1304" s="1">
        <v>5</v>
      </c>
      <c r="L1304" t="s">
        <v>3882</v>
      </c>
      <c r="M1304" t="s">
        <v>3915</v>
      </c>
      <c r="N1304" t="s">
        <v>3918</v>
      </c>
      <c r="O1304" t="s">
        <v>3922</v>
      </c>
      <c r="P1304" s="148">
        <v>0.19858156144618991</v>
      </c>
      <c r="Q1304" s="30">
        <v>49.947914429999997</v>
      </c>
      <c r="R1304" s="30">
        <v>254.60992431640631</v>
      </c>
      <c r="S1304" s="1">
        <v>159</v>
      </c>
      <c r="T1304" s="1">
        <v>158</v>
      </c>
      <c r="U1304" s="148">
        <v>0.99371069669723511</v>
      </c>
      <c r="V1304" s="148">
        <v>0.19858156144618991</v>
      </c>
      <c r="W1304" s="149">
        <v>51.007277629999997</v>
      </c>
      <c r="X1304" s="149">
        <v>254.60992431640631</v>
      </c>
      <c r="Y1304" s="1">
        <v>158</v>
      </c>
      <c r="Z1304" s="30">
        <v>83.712272644042969</v>
      </c>
      <c r="AA1304" s="148">
        <v>0.37799999999999989</v>
      </c>
      <c r="AB1304" s="30">
        <v>49.6</v>
      </c>
      <c r="AC1304" s="30">
        <v>303.39999999999998</v>
      </c>
      <c r="AD1304" s="30">
        <v>86.116264343261719</v>
      </c>
      <c r="AE1304" s="148">
        <v>0.37799999999999989</v>
      </c>
      <c r="AF1304" s="30">
        <v>50.37</v>
      </c>
      <c r="AG1304" s="30">
        <v>303.39999999999998</v>
      </c>
      <c r="AH1304" s="30">
        <v>82.177650451660156</v>
      </c>
      <c r="AI1304" s="148">
        <v>0.39900000000000002</v>
      </c>
      <c r="AJ1304" s="30">
        <v>49.10755915</v>
      </c>
      <c r="AK1304" s="30">
        <v>329.8</v>
      </c>
      <c r="AL1304" s="30">
        <v>84.081748962402344</v>
      </c>
      <c r="AM1304" s="148">
        <v>0.39900000000000002</v>
      </c>
      <c r="AN1304" s="30">
        <v>49.690550809999998</v>
      </c>
      <c r="AO1304" s="30">
        <v>329.8</v>
      </c>
      <c r="AP1304" s="148">
        <v>7.8014187514781952E-2</v>
      </c>
      <c r="AQ1304" s="30">
        <v>47.817333840000003</v>
      </c>
      <c r="AR1304" s="30"/>
      <c r="AS1304" s="30">
        <v>157</v>
      </c>
      <c r="AT1304" s="30">
        <v>157</v>
      </c>
      <c r="AU1304" s="148">
        <v>0.99371069669723511</v>
      </c>
      <c r="AV1304" s="30">
        <v>84.589256286621094</v>
      </c>
      <c r="AW1304" s="148">
        <v>7.8014187514781952E-2</v>
      </c>
      <c r="AX1304" s="30">
        <v>49.756383759999999</v>
      </c>
      <c r="AY1304" s="30"/>
      <c r="AZ1304" s="30">
        <v>157</v>
      </c>
      <c r="BA1304" s="30">
        <v>79.907363891601563</v>
      </c>
      <c r="BB1304" s="148">
        <v>0.28399999999999997</v>
      </c>
      <c r="BC1304" s="30">
        <v>47.54</v>
      </c>
      <c r="BD1304" s="30">
        <v>259.5</v>
      </c>
      <c r="BE1304" s="30">
        <v>81.283149719238281</v>
      </c>
      <c r="BF1304" s="147">
        <v>0.28399999999999997</v>
      </c>
      <c r="BG1304" s="30">
        <v>48.15</v>
      </c>
      <c r="BH1304" s="30">
        <v>259.5</v>
      </c>
      <c r="BI1304" s="30">
        <v>76.657981872558594</v>
      </c>
      <c r="BJ1304" s="148">
        <v>0.26800000000000002</v>
      </c>
      <c r="BK1304" s="30">
        <v>45.968381770000001</v>
      </c>
      <c r="BL1304" s="30">
        <v>267.89999999999998</v>
      </c>
      <c r="BM1304" s="30">
        <v>78.154251098632813</v>
      </c>
      <c r="BN1304" s="148">
        <v>0.26800000000000002</v>
      </c>
      <c r="BO1304" s="30">
        <v>46.591742969999999</v>
      </c>
      <c r="BP1304" s="30">
        <v>267.89999999999998</v>
      </c>
      <c r="BQ1304" s="148">
        <v>0.96499999999999997</v>
      </c>
      <c r="BR1304" s="148"/>
      <c r="BS1304" s="148"/>
      <c r="BT1304" s="148"/>
      <c r="BU1304" s="148">
        <v>1.7000000000000001E-2</v>
      </c>
      <c r="BV1304" s="148">
        <v>1.7000000923871991E-2</v>
      </c>
      <c r="BW1304" s="148"/>
      <c r="BX1304" s="148">
        <v>0.185</v>
      </c>
      <c r="BY1304" s="148">
        <v>0.63600000000000001</v>
      </c>
      <c r="BZ1304" s="1"/>
      <c r="CA1304" s="1">
        <v>12823.259765625</v>
      </c>
      <c r="CB1304" s="1">
        <v>12909.96</v>
      </c>
      <c r="CC1304" s="124" t="s">
        <v>4522</v>
      </c>
      <c r="CD1304" t="s">
        <v>4634</v>
      </c>
    </row>
    <row r="1305" spans="1:82" x14ac:dyDescent="0.3">
      <c r="A1305" s="1">
        <v>960884260</v>
      </c>
      <c r="B1305" s="124" t="s">
        <v>4522</v>
      </c>
      <c r="C1305" t="s">
        <v>442</v>
      </c>
      <c r="D1305" t="s">
        <v>1778</v>
      </c>
      <c r="E1305" s="30">
        <v>84.156806945800781</v>
      </c>
      <c r="F1305" s="30">
        <v>85.714012145996094</v>
      </c>
      <c r="G1305" s="30">
        <v>78.918807983398438</v>
      </c>
      <c r="H1305" s="30">
        <v>82.782569885253906</v>
      </c>
      <c r="I1305" s="1">
        <v>388</v>
      </c>
      <c r="J1305" s="1" t="s">
        <v>4733</v>
      </c>
      <c r="K1305" s="1">
        <v>5</v>
      </c>
      <c r="L1305" t="s">
        <v>3882</v>
      </c>
      <c r="M1305" t="s">
        <v>3915</v>
      </c>
      <c r="N1305" t="s">
        <v>3918</v>
      </c>
      <c r="O1305" t="s">
        <v>3922</v>
      </c>
      <c r="P1305" s="148">
        <v>8.1395350396633148E-2</v>
      </c>
      <c r="Q1305" s="30">
        <v>49.607040259999998</v>
      </c>
      <c r="R1305" s="30"/>
      <c r="S1305" s="1">
        <v>164</v>
      </c>
      <c r="T1305" s="1">
        <v>164</v>
      </c>
      <c r="U1305" s="148">
        <v>1</v>
      </c>
      <c r="V1305" s="148">
        <v>8.1395350396633148E-2</v>
      </c>
      <c r="W1305" s="149">
        <v>50.246815759999997</v>
      </c>
      <c r="X1305" s="149"/>
      <c r="Y1305" s="1">
        <v>164</v>
      </c>
      <c r="Z1305" s="30">
        <v>83.108085632324219</v>
      </c>
      <c r="AA1305" s="148">
        <v>0.18</v>
      </c>
      <c r="AB1305" s="30">
        <v>49.4</v>
      </c>
      <c r="AC1305" s="30">
        <v>250.3</v>
      </c>
      <c r="AD1305" s="30">
        <v>84.938186645507813</v>
      </c>
      <c r="AE1305" s="148">
        <v>0.18</v>
      </c>
      <c r="AF1305" s="30">
        <v>49.97</v>
      </c>
      <c r="AG1305" s="30">
        <v>250.3</v>
      </c>
      <c r="AH1305" s="30">
        <v>79.197547912597656</v>
      </c>
      <c r="AI1305" s="148">
        <v>0.20799999999999999</v>
      </c>
      <c r="AJ1305" s="30">
        <v>48.120508899999997</v>
      </c>
      <c r="AK1305" s="30">
        <v>241.7</v>
      </c>
      <c r="AL1305" s="30">
        <v>81.0838623046875</v>
      </c>
      <c r="AM1305" s="148">
        <v>0.20799999999999999</v>
      </c>
      <c r="AN1305" s="30">
        <v>48.670374940000002</v>
      </c>
      <c r="AO1305" s="30">
        <v>241.7</v>
      </c>
      <c r="AP1305" s="148">
        <v>2.9069768264889721E-2</v>
      </c>
      <c r="AQ1305" s="30">
        <v>46.20529398</v>
      </c>
      <c r="AR1305" s="30"/>
      <c r="AS1305" s="30">
        <v>162</v>
      </c>
      <c r="AT1305" s="30">
        <v>162</v>
      </c>
      <c r="AU1305" s="148">
        <v>1</v>
      </c>
      <c r="AV1305" s="30">
        <v>82.782569885253906</v>
      </c>
      <c r="AW1305" s="148">
        <v>2.9069768264889721E-2</v>
      </c>
      <c r="AX1305" s="30">
        <v>48.720939569999999</v>
      </c>
      <c r="AY1305" s="30"/>
      <c r="AZ1305" s="30">
        <v>162</v>
      </c>
      <c r="BA1305" s="30">
        <v>84.1962890625</v>
      </c>
      <c r="BB1305" s="148">
        <v>0.11899999999999999</v>
      </c>
      <c r="BC1305" s="30">
        <v>49.62</v>
      </c>
      <c r="BD1305" s="30">
        <v>208.1</v>
      </c>
      <c r="BE1305" s="30">
        <v>85.502853393554688</v>
      </c>
      <c r="BF1305" s="147">
        <v>0.11899999999999999</v>
      </c>
      <c r="BG1305" s="30">
        <v>50.23</v>
      </c>
      <c r="BH1305" s="30">
        <v>208.1</v>
      </c>
      <c r="BI1305" s="30">
        <v>81.792121887207031</v>
      </c>
      <c r="BJ1305" s="148">
        <v>0.13700000000000001</v>
      </c>
      <c r="BK1305" s="30">
        <v>48.469333929999998</v>
      </c>
      <c r="BL1305" s="30">
        <v>202.4</v>
      </c>
      <c r="BM1305" s="30">
        <v>83.160942077636719</v>
      </c>
      <c r="BN1305" s="148">
        <v>0.13700000000000001</v>
      </c>
      <c r="BO1305" s="30">
        <v>49.086948040000003</v>
      </c>
      <c r="BP1305" s="30">
        <v>202.4</v>
      </c>
      <c r="BQ1305" s="148">
        <v>0.95900000000000007</v>
      </c>
      <c r="BR1305" s="148">
        <v>2.8000000000000001E-2</v>
      </c>
      <c r="BS1305" s="148"/>
      <c r="BT1305" s="148"/>
      <c r="BU1305" s="148"/>
      <c r="BV1305" s="148">
        <v>1.30000002682209E-2</v>
      </c>
      <c r="BW1305" s="148">
        <v>3.1E-2</v>
      </c>
      <c r="BX1305" s="148">
        <v>0.21099999999999999</v>
      </c>
      <c r="BY1305" s="148">
        <v>0.81980000000000008</v>
      </c>
      <c r="BZ1305" s="1">
        <v>0</v>
      </c>
      <c r="CA1305" s="1">
        <v>10752.8095703125</v>
      </c>
      <c r="CB1305" s="1">
        <v>10918.33</v>
      </c>
      <c r="CC1305" s="124" t="s">
        <v>4522</v>
      </c>
      <c r="CD1305" t="s">
        <v>4634</v>
      </c>
    </row>
    <row r="1306" spans="1:82" x14ac:dyDescent="0.3">
      <c r="A1306" s="1">
        <v>960884280</v>
      </c>
      <c r="B1306" s="124" t="s">
        <v>4522</v>
      </c>
      <c r="C1306" t="s">
        <v>442</v>
      </c>
      <c r="D1306" t="s">
        <v>1779</v>
      </c>
      <c r="E1306" s="30">
        <v>87.883720397949219</v>
      </c>
      <c r="F1306" s="30">
        <v>88.810096740722656</v>
      </c>
      <c r="G1306" s="30">
        <v>79.496986389160156</v>
      </c>
      <c r="H1306" s="30">
        <v>80.90966796875</v>
      </c>
      <c r="I1306" s="1">
        <v>408</v>
      </c>
      <c r="J1306" s="1" t="s">
        <v>4733</v>
      </c>
      <c r="K1306" s="1">
        <v>5</v>
      </c>
      <c r="L1306" t="s">
        <v>3882</v>
      </c>
      <c r="M1306" t="s">
        <v>3915</v>
      </c>
      <c r="N1306" t="s">
        <v>3918</v>
      </c>
      <c r="O1306" t="s">
        <v>3922</v>
      </c>
      <c r="P1306" s="148">
        <v>0.34210526943206793</v>
      </c>
      <c r="Q1306" s="30">
        <v>51.157299119999998</v>
      </c>
      <c r="R1306" s="30">
        <v>302.631591796875</v>
      </c>
      <c r="S1306" s="1">
        <v>179</v>
      </c>
      <c r="T1306" s="1">
        <v>149</v>
      </c>
      <c r="U1306" s="148">
        <v>0.83240222930908203</v>
      </c>
      <c r="V1306" s="148">
        <v>0.28749999403953552</v>
      </c>
      <c r="W1306" s="149">
        <v>51.529656189999997</v>
      </c>
      <c r="X1306" s="149">
        <v>290.625</v>
      </c>
      <c r="Y1306" s="1">
        <v>149</v>
      </c>
      <c r="Z1306" s="30">
        <v>85.826911926269531</v>
      </c>
      <c r="AA1306" s="148">
        <v>0.51200000000000001</v>
      </c>
      <c r="AB1306" s="30">
        <v>50.3</v>
      </c>
      <c r="AC1306" s="30">
        <v>348.1</v>
      </c>
      <c r="AD1306" s="30">
        <v>86.116264343261719</v>
      </c>
      <c r="AE1306" s="148">
        <v>0.47299999999999998</v>
      </c>
      <c r="AF1306" s="30">
        <v>50.37</v>
      </c>
      <c r="AG1306" s="30">
        <v>334.4</v>
      </c>
      <c r="AH1306" s="30">
        <v>84.804954528808594</v>
      </c>
      <c r="AI1306" s="148">
        <v>0.54500000000000004</v>
      </c>
      <c r="AJ1306" s="30">
        <v>49.97775918</v>
      </c>
      <c r="AK1306" s="30">
        <v>361.2</v>
      </c>
      <c r="AL1306" s="30">
        <v>85.247352600097656</v>
      </c>
      <c r="AM1306" s="148">
        <v>0.504</v>
      </c>
      <c r="AN1306" s="30">
        <v>50.087203639999998</v>
      </c>
      <c r="AO1306" s="30">
        <v>346.5</v>
      </c>
      <c r="AP1306" s="148">
        <v>9.4736844301223755E-2</v>
      </c>
      <c r="AQ1306" s="30">
        <v>46.566957889999998</v>
      </c>
      <c r="AR1306" s="30"/>
      <c r="AS1306" s="30">
        <v>178</v>
      </c>
      <c r="AT1306" s="30">
        <v>148</v>
      </c>
      <c r="AU1306" s="148">
        <v>0.83240222930908203</v>
      </c>
      <c r="AV1306" s="30">
        <v>80.90966796875</v>
      </c>
      <c r="AW1306" s="148">
        <v>6.8750001490116119E-2</v>
      </c>
      <c r="AX1306" s="30">
        <v>47.647548759999999</v>
      </c>
      <c r="AY1306" s="30"/>
      <c r="AZ1306" s="30">
        <v>148</v>
      </c>
      <c r="BA1306" s="30">
        <v>83.82513427734375</v>
      </c>
      <c r="BB1306" s="148">
        <v>0.43799999999999989</v>
      </c>
      <c r="BC1306" s="30">
        <v>49.44</v>
      </c>
      <c r="BD1306" s="30">
        <v>316</v>
      </c>
      <c r="BE1306" s="30">
        <v>85.117393493652344</v>
      </c>
      <c r="BF1306" s="147">
        <v>0.435</v>
      </c>
      <c r="BG1306" s="30">
        <v>50.04</v>
      </c>
      <c r="BH1306" s="30">
        <v>306.10000000000002</v>
      </c>
      <c r="BI1306" s="30">
        <v>85.004562377929688</v>
      </c>
      <c r="BJ1306" s="148">
        <v>0.48499999999999999</v>
      </c>
      <c r="BK1306" s="30">
        <v>50.034187619999997</v>
      </c>
      <c r="BL1306" s="30">
        <v>322.39999999999998</v>
      </c>
      <c r="BM1306" s="30">
        <v>86.452850341796875</v>
      </c>
      <c r="BN1306" s="148">
        <v>0.442</v>
      </c>
      <c r="BO1306" s="30">
        <v>50.727549089999997</v>
      </c>
      <c r="BP1306" s="30">
        <v>305.39999999999998</v>
      </c>
      <c r="BQ1306" s="148">
        <v>0.70100000000000007</v>
      </c>
      <c r="BR1306" s="148">
        <v>2.1999999999999999E-2</v>
      </c>
      <c r="BS1306" s="148">
        <v>0.02</v>
      </c>
      <c r="BT1306" s="148">
        <v>0.223</v>
      </c>
      <c r="BU1306" s="148">
        <v>3.2000000000000001E-2</v>
      </c>
      <c r="BV1306" s="148">
        <v>2.000000094994903E-3</v>
      </c>
      <c r="BW1306" s="148">
        <v>4.2000000000000003E-2</v>
      </c>
      <c r="BX1306" s="148">
        <v>9.6000000000000002E-2</v>
      </c>
      <c r="BY1306" s="148">
        <v>0.52100000000000002</v>
      </c>
      <c r="BZ1306" s="1"/>
      <c r="CA1306" s="1">
        <v>11317.75</v>
      </c>
      <c r="CB1306" s="1">
        <v>11411.61</v>
      </c>
      <c r="CC1306" s="124" t="s">
        <v>4522</v>
      </c>
      <c r="CD1306" t="s">
        <v>4634</v>
      </c>
    </row>
    <row r="1307" spans="1:82" x14ac:dyDescent="0.3">
      <c r="A1307" s="1">
        <v>960884300</v>
      </c>
      <c r="B1307" s="124" t="s">
        <v>4522</v>
      </c>
      <c r="C1307" t="s">
        <v>442</v>
      </c>
      <c r="D1307" t="s">
        <v>1780</v>
      </c>
      <c r="E1307" s="30">
        <v>78.700927734375</v>
      </c>
      <c r="F1307" s="30">
        <v>80.249160766601563</v>
      </c>
      <c r="G1307" s="30">
        <v>77.761520385742188</v>
      </c>
      <c r="H1307" s="30">
        <v>79.155738830566406</v>
      </c>
      <c r="I1307" s="1">
        <v>376</v>
      </c>
      <c r="J1307" s="1" t="s">
        <v>4733</v>
      </c>
      <c r="K1307" s="1">
        <v>5</v>
      </c>
      <c r="L1307" t="s">
        <v>3882</v>
      </c>
      <c r="M1307" t="s">
        <v>3915</v>
      </c>
      <c r="N1307" t="s">
        <v>3918</v>
      </c>
      <c r="O1307" t="s">
        <v>3922</v>
      </c>
      <c r="P1307" s="148">
        <v>0.27322405576705933</v>
      </c>
      <c r="Q1307" s="30">
        <v>47.337595469999997</v>
      </c>
      <c r="R1307" s="30">
        <v>279.78143310546881</v>
      </c>
      <c r="S1307" s="1">
        <v>170</v>
      </c>
      <c r="T1307" s="1">
        <v>158</v>
      </c>
      <c r="U1307" s="148">
        <v>0.92941176891326904</v>
      </c>
      <c r="V1307" s="148">
        <v>0.257485032081604</v>
      </c>
      <c r="W1307" s="149">
        <v>47.982494459999998</v>
      </c>
      <c r="X1307" s="149">
        <v>276.04791259765631</v>
      </c>
      <c r="Y1307" s="1">
        <v>158</v>
      </c>
      <c r="Z1307" s="30">
        <v>86.733184814453125</v>
      </c>
      <c r="AA1307" s="148">
        <v>0.42799999999999999</v>
      </c>
      <c r="AB1307" s="30">
        <v>50.6</v>
      </c>
      <c r="AC1307" s="30">
        <v>332.1</v>
      </c>
      <c r="AD1307" s="30">
        <v>87.912826538085938</v>
      </c>
      <c r="AE1307" s="148">
        <v>0.40699999999999997</v>
      </c>
      <c r="AF1307" s="30">
        <v>50.98</v>
      </c>
      <c r="AG1307" s="30">
        <v>326.7</v>
      </c>
      <c r="AH1307" s="30">
        <v>87.491218566894531</v>
      </c>
      <c r="AI1307" s="148">
        <v>0.46200000000000002</v>
      </c>
      <c r="AJ1307" s="30">
        <v>50.867486290000002</v>
      </c>
      <c r="AK1307" s="30">
        <v>331.4</v>
      </c>
      <c r="AL1307" s="30">
        <v>89.0167236328125</v>
      </c>
      <c r="AM1307" s="148">
        <v>0.44800000000000001</v>
      </c>
      <c r="AN1307" s="30">
        <v>51.369914610000002</v>
      </c>
      <c r="AO1307" s="30">
        <v>325.89999999999998</v>
      </c>
      <c r="AP1307" s="148">
        <v>7.6502732932567596E-2</v>
      </c>
      <c r="AQ1307" s="30">
        <v>45.481379930000003</v>
      </c>
      <c r="AR1307" s="30"/>
      <c r="AS1307" s="30">
        <v>170</v>
      </c>
      <c r="AT1307" s="30">
        <v>158</v>
      </c>
      <c r="AU1307" s="148">
        <v>0.92941176891326904</v>
      </c>
      <c r="AV1307" s="30">
        <v>79.155738830566406</v>
      </c>
      <c r="AW1307" s="148">
        <v>7.1856290102005005E-2</v>
      </c>
      <c r="AX1307" s="30">
        <v>46.642344370000004</v>
      </c>
      <c r="AY1307" s="30"/>
      <c r="AZ1307" s="30">
        <v>158</v>
      </c>
      <c r="BA1307" s="30">
        <v>89.062568664550781</v>
      </c>
      <c r="BB1307" s="148">
        <v>0.34599999999999997</v>
      </c>
      <c r="BC1307" s="30">
        <v>51.98</v>
      </c>
      <c r="BD1307" s="30">
        <v>283.60000000000002</v>
      </c>
      <c r="BE1307" s="30">
        <v>89.661697387695313</v>
      </c>
      <c r="BF1307" s="147">
        <v>0.313</v>
      </c>
      <c r="BG1307" s="30">
        <v>52.28</v>
      </c>
      <c r="BH1307" s="30">
        <v>276.7</v>
      </c>
      <c r="BI1307" s="30">
        <v>89.44464111328125</v>
      </c>
      <c r="BJ1307" s="148">
        <v>0.442</v>
      </c>
      <c r="BK1307" s="30">
        <v>52.197048010000003</v>
      </c>
      <c r="BL1307" s="30">
        <v>316.7</v>
      </c>
      <c r="BM1307" s="30">
        <v>90.255073547363281</v>
      </c>
      <c r="BN1307" s="148">
        <v>0.42</v>
      </c>
      <c r="BO1307" s="30">
        <v>52.622475319999999</v>
      </c>
      <c r="BP1307" s="30">
        <v>309.10000000000002</v>
      </c>
      <c r="BQ1307" s="148">
        <v>0.83799999999999997</v>
      </c>
      <c r="BR1307" s="148">
        <v>1.2999999999999999E-2</v>
      </c>
      <c r="BS1307" s="148"/>
      <c r="BT1307" s="148">
        <v>0.11700000000000001</v>
      </c>
      <c r="BU1307" s="148"/>
      <c r="BV1307" s="148">
        <v>3.2000001519918442E-2</v>
      </c>
      <c r="BW1307" s="148">
        <v>2.1000000000000001E-2</v>
      </c>
      <c r="BX1307" s="148">
        <v>0.128</v>
      </c>
      <c r="BY1307" s="148">
        <v>0.48699999999999999</v>
      </c>
      <c r="BZ1307" s="1"/>
      <c r="CA1307" s="1">
        <v>11817.25</v>
      </c>
      <c r="CB1307" s="1">
        <v>11889.57</v>
      </c>
      <c r="CC1307" s="124" t="s">
        <v>4522</v>
      </c>
      <c r="CD1307" t="s">
        <v>4634</v>
      </c>
    </row>
    <row r="1308" spans="1:82" x14ac:dyDescent="0.3">
      <c r="A1308" s="1">
        <v>960884320</v>
      </c>
      <c r="B1308" s="124" t="s">
        <v>4522</v>
      </c>
      <c r="C1308" t="s">
        <v>442</v>
      </c>
      <c r="D1308" t="s">
        <v>1781</v>
      </c>
      <c r="E1308" s="30">
        <v>88.20977783203125</v>
      </c>
      <c r="F1308" s="30">
        <v>89.168563842773438</v>
      </c>
      <c r="G1308" s="30">
        <v>85.765243530273438</v>
      </c>
      <c r="H1308" s="30">
        <v>89.099205017089844</v>
      </c>
      <c r="I1308" s="1">
        <v>325</v>
      </c>
      <c r="J1308" s="1" t="s">
        <v>4733</v>
      </c>
      <c r="K1308" s="1">
        <v>5</v>
      </c>
      <c r="L1308" t="s">
        <v>3882</v>
      </c>
      <c r="M1308" t="s">
        <v>3915</v>
      </c>
      <c r="N1308" t="s">
        <v>3918</v>
      </c>
      <c r="O1308" t="s">
        <v>3922</v>
      </c>
      <c r="P1308" s="148">
        <v>0.25</v>
      </c>
      <c r="Q1308" s="30">
        <v>51.29292487</v>
      </c>
      <c r="R1308" s="30">
        <v>269.73684692382813</v>
      </c>
      <c r="S1308" s="1">
        <v>212</v>
      </c>
      <c r="T1308" s="1">
        <v>194</v>
      </c>
      <c r="U1308" s="148">
        <v>0.91509431600570679</v>
      </c>
      <c r="V1308" s="148">
        <v>0.2302158325910568</v>
      </c>
      <c r="W1308" s="149">
        <v>51.678182810000003</v>
      </c>
      <c r="X1308" s="149">
        <v>262.58993530273438</v>
      </c>
      <c r="Y1308" s="1">
        <v>194</v>
      </c>
      <c r="Z1308" s="30">
        <v>89.452011108398438</v>
      </c>
      <c r="AA1308" s="148">
        <v>0.33700000000000002</v>
      </c>
      <c r="AB1308" s="30">
        <v>51.5</v>
      </c>
      <c r="AC1308" s="30">
        <v>315.60000000000002</v>
      </c>
      <c r="AD1308" s="30">
        <v>91.005264282226563</v>
      </c>
      <c r="AE1308" s="148">
        <v>0.29799999999999999</v>
      </c>
      <c r="AF1308" s="30">
        <v>52.03</v>
      </c>
      <c r="AG1308" s="30">
        <v>306.60000000000002</v>
      </c>
      <c r="AH1308" s="30">
        <v>89.215118408203125</v>
      </c>
      <c r="AI1308" s="148">
        <v>0.35899999999999999</v>
      </c>
      <c r="AJ1308" s="30">
        <v>51.43846593</v>
      </c>
      <c r="AK1308" s="30">
        <v>304.5</v>
      </c>
      <c r="AL1308" s="30">
        <v>90.995193481445313</v>
      </c>
      <c r="AM1308" s="148">
        <v>0.33700000000000002</v>
      </c>
      <c r="AN1308" s="30">
        <v>52.043185770000001</v>
      </c>
      <c r="AO1308" s="30">
        <v>297.5</v>
      </c>
      <c r="AP1308" s="148">
        <v>7.2368420660495758E-2</v>
      </c>
      <c r="AQ1308" s="30">
        <v>50.487920150000001</v>
      </c>
      <c r="AR1308" s="30"/>
      <c r="AS1308" s="30">
        <v>212</v>
      </c>
      <c r="AT1308" s="30">
        <v>194</v>
      </c>
      <c r="AU1308" s="148">
        <v>0.91509431600570679</v>
      </c>
      <c r="AV1308" s="30">
        <v>89.099205017089844</v>
      </c>
      <c r="AW1308" s="148">
        <v>6.4748197793960571E-2</v>
      </c>
      <c r="AX1308" s="30">
        <v>52.341112690000003</v>
      </c>
      <c r="AY1308" s="30"/>
      <c r="AZ1308" s="30">
        <v>194</v>
      </c>
      <c r="BA1308" s="30">
        <v>85.350997924804688</v>
      </c>
      <c r="BB1308" s="148">
        <v>0.28100000000000003</v>
      </c>
      <c r="BC1308" s="30">
        <v>50.18</v>
      </c>
      <c r="BD1308" s="30">
        <v>267.8</v>
      </c>
      <c r="BE1308" s="30">
        <v>86.415763854980469</v>
      </c>
      <c r="BF1308" s="147">
        <v>0.26</v>
      </c>
      <c r="BG1308" s="30">
        <v>50.68</v>
      </c>
      <c r="BH1308" s="30">
        <v>259.7</v>
      </c>
      <c r="BI1308" s="30">
        <v>83.424079895019531</v>
      </c>
      <c r="BJ1308" s="148">
        <v>0.245</v>
      </c>
      <c r="BK1308" s="30">
        <v>49.264296129999998</v>
      </c>
      <c r="BL1308" s="30">
        <v>255.5</v>
      </c>
      <c r="BM1308" s="30">
        <v>84.044082641601563</v>
      </c>
      <c r="BN1308" s="148">
        <v>0.22600000000000001</v>
      </c>
      <c r="BO1308" s="30">
        <v>49.527081459999998</v>
      </c>
      <c r="BP1308" s="30">
        <v>246.7</v>
      </c>
      <c r="BQ1308" s="148">
        <v>0.76900000000000002</v>
      </c>
      <c r="BR1308" s="148">
        <v>3.6999999999999998E-2</v>
      </c>
      <c r="BS1308" s="148"/>
      <c r="BT1308" s="148">
        <v>0.14199999999999999</v>
      </c>
      <c r="BU1308" s="148">
        <v>4.9000000000000002E-2</v>
      </c>
      <c r="BV1308" s="148">
        <v>3.0000000260770321E-3</v>
      </c>
      <c r="BW1308" s="148">
        <v>2.8000000000000001E-2</v>
      </c>
      <c r="BX1308" s="148">
        <v>0.108</v>
      </c>
      <c r="BY1308" s="148">
        <v>0.60199999999999998</v>
      </c>
      <c r="BZ1308" s="1"/>
      <c r="CA1308" s="1">
        <v>13825.98046875</v>
      </c>
      <c r="CB1308" s="1">
        <v>13983.02</v>
      </c>
      <c r="CC1308" s="124" t="s">
        <v>4522</v>
      </c>
      <c r="CD1308" t="s">
        <v>4634</v>
      </c>
    </row>
    <row r="1309" spans="1:82" x14ac:dyDescent="0.3">
      <c r="A1309" s="1">
        <v>960884340</v>
      </c>
      <c r="B1309" s="124" t="s">
        <v>4522</v>
      </c>
      <c r="C1309" t="s">
        <v>442</v>
      </c>
      <c r="D1309" t="s">
        <v>1782</v>
      </c>
      <c r="E1309" s="30">
        <v>77.247116088867188</v>
      </c>
      <c r="F1309" s="30">
        <v>78.78271484375</v>
      </c>
      <c r="G1309" s="30">
        <v>80.567085266113281</v>
      </c>
      <c r="H1309" s="30">
        <v>81.549140930175781</v>
      </c>
      <c r="I1309" s="1">
        <v>303</v>
      </c>
      <c r="J1309" s="1" t="s">
        <v>4733</v>
      </c>
      <c r="K1309" s="1">
        <v>5</v>
      </c>
      <c r="L1309" t="s">
        <v>3882</v>
      </c>
      <c r="M1309" t="s">
        <v>3915</v>
      </c>
      <c r="N1309" t="s">
        <v>3918</v>
      </c>
      <c r="O1309" t="s">
        <v>3922</v>
      </c>
      <c r="P1309" s="148">
        <v>0.119999997317791</v>
      </c>
      <c r="Q1309" s="30">
        <v>46.732865570000001</v>
      </c>
      <c r="R1309" s="30"/>
      <c r="S1309" s="1">
        <v>212</v>
      </c>
      <c r="T1309" s="1">
        <v>212</v>
      </c>
      <c r="U1309" s="148">
        <v>1</v>
      </c>
      <c r="V1309" s="148">
        <v>0.119999997317791</v>
      </c>
      <c r="W1309" s="149">
        <v>47.374884049999999</v>
      </c>
      <c r="X1309" s="149"/>
      <c r="Y1309" s="1">
        <v>212</v>
      </c>
      <c r="Z1309" s="30">
        <v>83.712272644042969</v>
      </c>
      <c r="AA1309" s="148">
        <v>0.17499999999999999</v>
      </c>
      <c r="AB1309" s="30">
        <v>49.6</v>
      </c>
      <c r="AC1309" s="30">
        <v>248.5</v>
      </c>
      <c r="AD1309" s="30">
        <v>85.5272216796875</v>
      </c>
      <c r="AE1309" s="148">
        <v>0.17499999999999999</v>
      </c>
      <c r="AF1309" s="30">
        <v>50.17</v>
      </c>
      <c r="AG1309" s="30">
        <v>248.5</v>
      </c>
      <c r="AH1309" s="30">
        <v>87.933540344238281</v>
      </c>
      <c r="AI1309" s="148">
        <v>0.26</v>
      </c>
      <c r="AJ1309" s="30">
        <v>51.013990479999997</v>
      </c>
      <c r="AK1309" s="30">
        <v>277</v>
      </c>
      <c r="AL1309" s="30">
        <v>89.731834411621094</v>
      </c>
      <c r="AM1309" s="148">
        <v>0.26</v>
      </c>
      <c r="AN1309" s="30">
        <v>51.613267270000001</v>
      </c>
      <c r="AO1309" s="30">
        <v>277</v>
      </c>
      <c r="AP1309" s="148">
        <v>2.6666667312383652E-2</v>
      </c>
      <c r="AQ1309" s="30">
        <v>47.236333549999998</v>
      </c>
      <c r="AR1309" s="30"/>
      <c r="AS1309" s="30">
        <v>208</v>
      </c>
      <c r="AT1309" s="30">
        <v>208</v>
      </c>
      <c r="AU1309" s="148">
        <v>1</v>
      </c>
      <c r="AV1309" s="30">
        <v>81.549140930175781</v>
      </c>
      <c r="AW1309" s="148">
        <v>2.6666667312383652E-2</v>
      </c>
      <c r="AX1309" s="30">
        <v>48.014043770000001</v>
      </c>
      <c r="AY1309" s="30"/>
      <c r="AZ1309" s="30">
        <v>208</v>
      </c>
      <c r="BA1309" s="30">
        <v>79.020713806152344</v>
      </c>
      <c r="BB1309" s="148">
        <v>6.2E-2</v>
      </c>
      <c r="BC1309" s="30">
        <v>47.11</v>
      </c>
      <c r="BD1309" s="30">
        <v>170.5</v>
      </c>
      <c r="BE1309" s="30">
        <v>80.451377868652344</v>
      </c>
      <c r="BF1309" s="147">
        <v>6.2E-2</v>
      </c>
      <c r="BG1309" s="30">
        <v>47.74</v>
      </c>
      <c r="BH1309" s="30">
        <v>170.5</v>
      </c>
      <c r="BI1309" s="30">
        <v>78.762626647949219</v>
      </c>
      <c r="BJ1309" s="148">
        <v>0.13600000000000001</v>
      </c>
      <c r="BK1309" s="30">
        <v>46.993599260000003</v>
      </c>
      <c r="BL1309" s="30">
        <v>201.9</v>
      </c>
      <c r="BM1309" s="30">
        <v>80.266036987304688</v>
      </c>
      <c r="BN1309" s="148">
        <v>0.13600000000000001</v>
      </c>
      <c r="BO1309" s="30">
        <v>47.644202210000003</v>
      </c>
      <c r="BP1309" s="30">
        <v>201.9</v>
      </c>
      <c r="BQ1309" s="148">
        <v>0.95400000000000007</v>
      </c>
      <c r="BR1309" s="148"/>
      <c r="BS1309" s="148"/>
      <c r="BT1309" s="148">
        <v>2.3E-2</v>
      </c>
      <c r="BU1309" s="148"/>
      <c r="BV1309" s="148">
        <v>2.300000004470348E-2</v>
      </c>
      <c r="BW1309" s="148"/>
      <c r="BX1309" s="148">
        <v>0.185</v>
      </c>
      <c r="BY1309" s="148">
        <v>0.72709999999999997</v>
      </c>
      <c r="BZ1309" s="1">
        <v>0</v>
      </c>
      <c r="CA1309" s="1">
        <v>13086.419921875</v>
      </c>
      <c r="CB1309" s="1">
        <v>13264.81</v>
      </c>
      <c r="CC1309" s="124" t="s">
        <v>4522</v>
      </c>
      <c r="CD1309" t="s">
        <v>4634</v>
      </c>
    </row>
    <row r="1310" spans="1:82" x14ac:dyDescent="0.3">
      <c r="A1310" s="1">
        <v>960893010</v>
      </c>
      <c r="B1310" s="124" t="s">
        <v>4523</v>
      </c>
      <c r="C1310" t="s">
        <v>443</v>
      </c>
      <c r="D1310" t="s">
        <v>1783</v>
      </c>
      <c r="E1310" s="30">
        <v>82.588981628417969</v>
      </c>
      <c r="F1310" s="30">
        <v>84.154144287109375</v>
      </c>
      <c r="G1310" s="30">
        <v>82.897087097167969</v>
      </c>
      <c r="H1310" s="30">
        <v>84.193122863769531</v>
      </c>
      <c r="I1310" s="1">
        <v>240</v>
      </c>
      <c r="J1310" s="1">
        <v>6</v>
      </c>
      <c r="K1310" s="1">
        <v>8</v>
      </c>
      <c r="L1310" t="s">
        <v>3882</v>
      </c>
      <c r="M1310" t="s">
        <v>3915</v>
      </c>
      <c r="N1310" t="s">
        <v>3918</v>
      </c>
      <c r="O1310" t="s">
        <v>3922</v>
      </c>
      <c r="P1310" s="148">
        <v>0.74889868497848511</v>
      </c>
      <c r="Q1310" s="30">
        <v>48.954882820000002</v>
      </c>
      <c r="R1310" s="30"/>
      <c r="S1310" s="1">
        <v>212</v>
      </c>
      <c r="T1310" s="1">
        <v>212</v>
      </c>
      <c r="U1310" s="148">
        <v>1</v>
      </c>
      <c r="V1310" s="148">
        <v>0.74889868497848511</v>
      </c>
      <c r="W1310" s="149">
        <v>49.600495129999999</v>
      </c>
      <c r="X1310" s="149"/>
      <c r="Y1310" s="1">
        <v>212</v>
      </c>
      <c r="Z1310" s="30"/>
      <c r="AA1310" s="148"/>
      <c r="AB1310" s="30"/>
      <c r="AC1310" s="30"/>
      <c r="AD1310" s="30"/>
      <c r="AE1310" s="148"/>
      <c r="AF1310" s="30"/>
      <c r="AG1310" s="30"/>
      <c r="AH1310" s="30"/>
      <c r="AI1310" s="148"/>
      <c r="AJ1310" s="30"/>
      <c r="AK1310" s="30"/>
      <c r="AL1310" s="30"/>
      <c r="AM1310" s="148"/>
      <c r="AN1310" s="30"/>
      <c r="AO1310" s="30"/>
      <c r="AP1310" s="148">
        <v>0.52422904968261719</v>
      </c>
      <c r="AQ1310" s="30">
        <v>48.69381027</v>
      </c>
      <c r="AR1310" s="30">
        <v>358.1497802734375</v>
      </c>
      <c r="AS1310" s="30">
        <v>211</v>
      </c>
      <c r="AT1310" s="30">
        <v>211</v>
      </c>
      <c r="AU1310" s="148">
        <v>1</v>
      </c>
      <c r="AV1310" s="30">
        <v>84.193122863769531</v>
      </c>
      <c r="AW1310" s="148">
        <v>0.52422904968261719</v>
      </c>
      <c r="AX1310" s="30">
        <v>49.529351839999997</v>
      </c>
      <c r="AY1310" s="30">
        <v>358.1497802734375</v>
      </c>
      <c r="AZ1310" s="30">
        <v>211</v>
      </c>
      <c r="BA1310" s="30"/>
      <c r="BB1310" s="148"/>
      <c r="BC1310" s="30"/>
      <c r="BD1310" s="30"/>
      <c r="BE1310" s="30"/>
      <c r="BF1310" s="147"/>
      <c r="BG1310" s="30"/>
      <c r="BH1310" s="30"/>
      <c r="BI1310" s="30"/>
      <c r="BJ1310" s="148"/>
      <c r="BK1310" s="30"/>
      <c r="BL1310" s="30"/>
      <c r="BM1310" s="30"/>
      <c r="BN1310" s="148"/>
      <c r="BO1310" s="30"/>
      <c r="BP1310" s="30"/>
      <c r="BQ1310" s="148">
        <v>0.58799999999999997</v>
      </c>
      <c r="BR1310" s="148">
        <v>3.7999999999999999E-2</v>
      </c>
      <c r="BS1310" s="148"/>
      <c r="BT1310" s="148">
        <v>0.28799999999999998</v>
      </c>
      <c r="BU1310" s="148">
        <v>8.3000000000000004E-2</v>
      </c>
      <c r="BV1310" s="148">
        <v>4.0000001899898052E-3</v>
      </c>
      <c r="BW1310" s="148"/>
      <c r="BX1310" s="148">
        <v>6.7000000000000004E-2</v>
      </c>
      <c r="BY1310" s="148">
        <v>0.40589999999999998</v>
      </c>
      <c r="BZ1310" s="1">
        <v>1</v>
      </c>
      <c r="CA1310" s="1">
        <v>16896.01953125</v>
      </c>
      <c r="CB1310" s="1">
        <v>17782.86</v>
      </c>
      <c r="CC1310" s="124" t="s">
        <v>4523</v>
      </c>
      <c r="CD1310" t="s">
        <v>4633</v>
      </c>
    </row>
    <row r="1311" spans="1:82" x14ac:dyDescent="0.3">
      <c r="A1311" s="1">
        <v>960893030</v>
      </c>
      <c r="B1311" s="124" t="s">
        <v>4523</v>
      </c>
      <c r="C1311" t="s">
        <v>443</v>
      </c>
      <c r="D1311" t="s">
        <v>1784</v>
      </c>
      <c r="E1311" s="30">
        <v>68.489028930664063</v>
      </c>
      <c r="F1311" s="30">
        <v>70.097793579101563</v>
      </c>
      <c r="G1311" s="30">
        <v>74.8773193359375</v>
      </c>
      <c r="H1311" s="30">
        <v>76.696159362792969</v>
      </c>
      <c r="I1311" s="1">
        <v>723</v>
      </c>
      <c r="J1311" s="1">
        <v>7</v>
      </c>
      <c r="K1311" s="1">
        <v>8</v>
      </c>
      <c r="L1311" t="s">
        <v>3882</v>
      </c>
      <c r="M1311" t="s">
        <v>3915</v>
      </c>
      <c r="N1311" t="s">
        <v>3918</v>
      </c>
      <c r="O1311" t="s">
        <v>3922</v>
      </c>
      <c r="P1311" s="148">
        <v>0.10658307373523709</v>
      </c>
      <c r="Q1311" s="30">
        <v>43.089823289999998</v>
      </c>
      <c r="R1311" s="30">
        <v>216.45768737792969</v>
      </c>
      <c r="S1311" s="1">
        <v>1311</v>
      </c>
      <c r="T1311" s="1">
        <v>1311</v>
      </c>
      <c r="U1311" s="148">
        <v>1</v>
      </c>
      <c r="V1311" s="148">
        <v>0.1051805317401886</v>
      </c>
      <c r="W1311" s="149">
        <v>43.7763542</v>
      </c>
      <c r="X1311" s="149">
        <v>216.16954040527341</v>
      </c>
      <c r="Y1311" s="1">
        <v>1311</v>
      </c>
      <c r="Z1311" s="30">
        <v>80.691352844238281</v>
      </c>
      <c r="AA1311" s="148">
        <v>0.26900000000000002</v>
      </c>
      <c r="AB1311" s="30">
        <v>48.6</v>
      </c>
      <c r="AC1311" s="30">
        <v>283.7</v>
      </c>
      <c r="AD1311" s="30">
        <v>82.817657470703125</v>
      </c>
      <c r="AE1311" s="148">
        <v>0.26900000000000002</v>
      </c>
      <c r="AF1311" s="30">
        <v>49.25</v>
      </c>
      <c r="AG1311" s="30">
        <v>283.7</v>
      </c>
      <c r="AH1311" s="30">
        <v>83.239631652832031</v>
      </c>
      <c r="AI1311" s="148">
        <v>0.313</v>
      </c>
      <c r="AJ1311" s="30">
        <v>49.459301590000003</v>
      </c>
      <c r="AK1311" s="30">
        <v>290.39999999999998</v>
      </c>
      <c r="AL1311" s="30">
        <v>85.21270751953125</v>
      </c>
      <c r="AM1311" s="148">
        <v>0.313</v>
      </c>
      <c r="AN1311" s="30">
        <v>50.075415149999998</v>
      </c>
      <c r="AO1311" s="30">
        <v>290.39999999999998</v>
      </c>
      <c r="AP1311" s="148">
        <v>5.5205047130584717E-2</v>
      </c>
      <c r="AQ1311" s="30">
        <v>43.677234589999998</v>
      </c>
      <c r="AR1311" s="30">
        <v>171.29338073730469</v>
      </c>
      <c r="AS1311" s="30">
        <v>1307</v>
      </c>
      <c r="AT1311" s="30">
        <v>1307</v>
      </c>
      <c r="AU1311" s="148">
        <v>1</v>
      </c>
      <c r="AV1311" s="30">
        <v>76.696159362792969</v>
      </c>
      <c r="AW1311" s="148">
        <v>5.3712479770183563E-2</v>
      </c>
      <c r="AX1311" s="30">
        <v>45.232718519999999</v>
      </c>
      <c r="AY1311" s="30">
        <v>170.93206787109381</v>
      </c>
      <c r="AZ1311" s="30">
        <v>1307</v>
      </c>
      <c r="BA1311" s="30">
        <v>79.866127014160156</v>
      </c>
      <c r="BB1311" s="148">
        <v>0.17199999999999999</v>
      </c>
      <c r="BC1311" s="30">
        <v>47.52</v>
      </c>
      <c r="BD1311" s="30">
        <v>219.8</v>
      </c>
      <c r="BE1311" s="30">
        <v>81.344009399414063</v>
      </c>
      <c r="BF1311" s="147">
        <v>0.17199999999999999</v>
      </c>
      <c r="BG1311" s="30">
        <v>48.18</v>
      </c>
      <c r="BH1311" s="30">
        <v>219.8</v>
      </c>
      <c r="BI1311" s="30">
        <v>81.186653137207031</v>
      </c>
      <c r="BJ1311" s="148">
        <v>0.157</v>
      </c>
      <c r="BK1311" s="30">
        <v>48.174396110000004</v>
      </c>
      <c r="BL1311" s="30">
        <v>232.2</v>
      </c>
      <c r="BM1311" s="30">
        <v>82.665237426757813</v>
      </c>
      <c r="BN1311" s="148">
        <v>0.157</v>
      </c>
      <c r="BO1311" s="30">
        <v>48.839899189999997</v>
      </c>
      <c r="BP1311" s="30">
        <v>232.2</v>
      </c>
      <c r="BQ1311" s="148">
        <v>0.81500000000000006</v>
      </c>
      <c r="BR1311" s="148">
        <v>3.6999999999999998E-2</v>
      </c>
      <c r="BS1311" s="148"/>
      <c r="BT1311" s="148">
        <v>8.7000000000000008E-2</v>
      </c>
      <c r="BU1311" s="148">
        <v>5.5E-2</v>
      </c>
      <c r="BV1311" s="148">
        <v>6.0000000521540642E-3</v>
      </c>
      <c r="BW1311" s="148">
        <v>0.01</v>
      </c>
      <c r="BX1311" s="148">
        <v>0.154</v>
      </c>
      <c r="BY1311" s="148">
        <v>0.5494</v>
      </c>
      <c r="BZ1311" s="1">
        <v>1</v>
      </c>
      <c r="CA1311" s="1">
        <v>23433.669921875</v>
      </c>
      <c r="CB1311" s="1">
        <v>24111.77</v>
      </c>
      <c r="CC1311" s="124" t="s">
        <v>4523</v>
      </c>
      <c r="CD1311" t="s">
        <v>4633</v>
      </c>
    </row>
    <row r="1312" spans="1:82" x14ac:dyDescent="0.3">
      <c r="A1312" s="1">
        <v>960893050</v>
      </c>
      <c r="B1312" s="124" t="s">
        <v>4523</v>
      </c>
      <c r="C1312" t="s">
        <v>443</v>
      </c>
      <c r="D1312" t="s">
        <v>1785</v>
      </c>
      <c r="E1312" s="30">
        <v>79.329132080078125</v>
      </c>
      <c r="F1312" s="30">
        <v>81.010177612304688</v>
      </c>
      <c r="G1312" s="30">
        <v>77.899223327636719</v>
      </c>
      <c r="H1312" s="30">
        <v>80.524803161621094</v>
      </c>
      <c r="I1312" s="1">
        <v>707</v>
      </c>
      <c r="J1312" s="1">
        <v>7</v>
      </c>
      <c r="K1312" s="1">
        <v>8</v>
      </c>
      <c r="L1312" t="s">
        <v>3882</v>
      </c>
      <c r="M1312" t="s">
        <v>3915</v>
      </c>
      <c r="N1312" t="s">
        <v>3918</v>
      </c>
      <c r="O1312" t="s">
        <v>3922</v>
      </c>
      <c r="P1312" s="148">
        <v>0.1451612859964371</v>
      </c>
      <c r="Q1312" s="30">
        <v>47.598906419999999</v>
      </c>
      <c r="R1312" s="30">
        <v>231.45161437988281</v>
      </c>
      <c r="S1312" s="1">
        <v>1168</v>
      </c>
      <c r="T1312" s="1">
        <v>1168</v>
      </c>
      <c r="U1312" s="148">
        <v>1</v>
      </c>
      <c r="V1312" s="148">
        <v>0.1451612859964371</v>
      </c>
      <c r="W1312" s="149">
        <v>48.297815810000003</v>
      </c>
      <c r="X1312" s="149">
        <v>231.45161437988281</v>
      </c>
      <c r="Y1312" s="1">
        <v>1168</v>
      </c>
      <c r="Z1312" s="30">
        <v>82.805992126464844</v>
      </c>
      <c r="AA1312" s="148">
        <v>0.19</v>
      </c>
      <c r="AB1312" s="30">
        <v>49.3</v>
      </c>
      <c r="AC1312" s="30">
        <v>257.89999999999998</v>
      </c>
      <c r="AD1312" s="30">
        <v>84.761474609375</v>
      </c>
      <c r="AE1312" s="148">
        <v>0.19</v>
      </c>
      <c r="AF1312" s="30">
        <v>49.91</v>
      </c>
      <c r="AG1312" s="30">
        <v>257.89999999999998</v>
      </c>
      <c r="AH1312" s="30">
        <v>84.062210083007813</v>
      </c>
      <c r="AI1312" s="148">
        <v>0.24</v>
      </c>
      <c r="AJ1312" s="30">
        <v>49.731752759999999</v>
      </c>
      <c r="AK1312" s="30">
        <v>280.89999999999998</v>
      </c>
      <c r="AL1312" s="30">
        <v>86.009567260742188</v>
      </c>
      <c r="AM1312" s="148">
        <v>0.24</v>
      </c>
      <c r="AN1312" s="30">
        <v>50.34658469</v>
      </c>
      <c r="AO1312" s="30">
        <v>280.89999999999998</v>
      </c>
      <c r="AP1312" s="148">
        <v>3.2258063554763787E-2</v>
      </c>
      <c r="AQ1312" s="30">
        <v>45.567514099999997</v>
      </c>
      <c r="AR1312" s="30"/>
      <c r="AS1312" s="30">
        <v>1166</v>
      </c>
      <c r="AT1312" s="30">
        <v>1166</v>
      </c>
      <c r="AU1312" s="148">
        <v>1</v>
      </c>
      <c r="AV1312" s="30">
        <v>80.524803161621094</v>
      </c>
      <c r="AW1312" s="148">
        <v>3.2258063554763787E-2</v>
      </c>
      <c r="AX1312" s="30">
        <v>47.426975460000001</v>
      </c>
      <c r="AY1312" s="30"/>
      <c r="AZ1312" s="30">
        <v>1166</v>
      </c>
      <c r="BA1312" s="30">
        <v>82.216781616210938</v>
      </c>
      <c r="BB1312" s="148">
        <v>9.4E-2</v>
      </c>
      <c r="BC1312" s="30">
        <v>48.66</v>
      </c>
      <c r="BD1312" s="30">
        <v>197.8</v>
      </c>
      <c r="BE1312" s="30">
        <v>83.656730651855469</v>
      </c>
      <c r="BF1312" s="147">
        <v>9.4E-2</v>
      </c>
      <c r="BG1312" s="30">
        <v>49.32</v>
      </c>
      <c r="BH1312" s="30">
        <v>197.8</v>
      </c>
      <c r="BI1312" s="30">
        <v>83.14013671875</v>
      </c>
      <c r="BJ1312" s="148">
        <v>0.106</v>
      </c>
      <c r="BK1312" s="30">
        <v>49.125983359999999</v>
      </c>
      <c r="BL1312" s="30">
        <v>198.1</v>
      </c>
      <c r="BM1312" s="30">
        <v>84.572593688964844</v>
      </c>
      <c r="BN1312" s="148">
        <v>0.106</v>
      </c>
      <c r="BO1312" s="30">
        <v>49.790476140000003</v>
      </c>
      <c r="BP1312" s="30">
        <v>198.1</v>
      </c>
      <c r="BQ1312" s="148">
        <v>0.89800000000000002</v>
      </c>
      <c r="BR1312" s="148">
        <v>3.4000000000000002E-2</v>
      </c>
      <c r="BS1312" s="148"/>
      <c r="BT1312" s="148">
        <v>2.8000000000000001E-2</v>
      </c>
      <c r="BU1312" s="148">
        <v>0.04</v>
      </c>
      <c r="BV1312" s="148">
        <v>0</v>
      </c>
      <c r="BW1312" s="148"/>
      <c r="BX1312" s="148">
        <v>0.21099999999999999</v>
      </c>
      <c r="BY1312" s="148">
        <v>0.71019999999999994</v>
      </c>
      <c r="BZ1312" s="1">
        <v>1</v>
      </c>
      <c r="CA1312" s="1">
        <v>4873.27001953125</v>
      </c>
      <c r="CB1312" s="1">
        <v>5628.25</v>
      </c>
      <c r="CC1312" s="124" t="s">
        <v>4523</v>
      </c>
      <c r="CD1312" t="s">
        <v>4633</v>
      </c>
    </row>
    <row r="1313" spans="1:82" x14ac:dyDescent="0.3">
      <c r="A1313" s="1">
        <v>960894030</v>
      </c>
      <c r="B1313" s="124" t="s">
        <v>4523</v>
      </c>
      <c r="C1313" t="s">
        <v>443</v>
      </c>
      <c r="D1313" t="s">
        <v>1786</v>
      </c>
      <c r="E1313" s="30">
        <v>79.268714904785156</v>
      </c>
      <c r="F1313" s="30">
        <v>80.668212890625</v>
      </c>
      <c r="G1313" s="30">
        <v>74.908309936523438</v>
      </c>
      <c r="H1313" s="30">
        <v>75.409217834472656</v>
      </c>
      <c r="I1313" s="1">
        <v>421</v>
      </c>
      <c r="J1313" s="1">
        <v>3</v>
      </c>
      <c r="K1313" s="1">
        <v>5</v>
      </c>
      <c r="L1313" t="s">
        <v>3882</v>
      </c>
      <c r="M1313" t="s">
        <v>3915</v>
      </c>
      <c r="N1313" t="s">
        <v>3918</v>
      </c>
      <c r="O1313" t="s">
        <v>3922</v>
      </c>
      <c r="P1313" s="148">
        <v>0.12169311940670011</v>
      </c>
      <c r="Q1313" s="30">
        <v>47.573774530000001</v>
      </c>
      <c r="R1313" s="30">
        <v>219.84126281738281</v>
      </c>
      <c r="S1313" s="1">
        <v>112</v>
      </c>
      <c r="T1313" s="1">
        <v>112</v>
      </c>
      <c r="U1313" s="148">
        <v>1</v>
      </c>
      <c r="V1313" s="148">
        <v>0.12169311940670011</v>
      </c>
      <c r="W1313" s="149">
        <v>48.156126970000003</v>
      </c>
      <c r="X1313" s="149">
        <v>219.84126281738281</v>
      </c>
      <c r="Y1313" s="1">
        <v>112</v>
      </c>
      <c r="Z1313" s="30"/>
      <c r="AA1313" s="148"/>
      <c r="AB1313" s="30"/>
      <c r="AC1313" s="30"/>
      <c r="AD1313" s="30"/>
      <c r="AE1313" s="148"/>
      <c r="AF1313" s="30"/>
      <c r="AG1313" s="30"/>
      <c r="AH1313" s="30"/>
      <c r="AI1313" s="148"/>
      <c r="AJ1313" s="30"/>
      <c r="AK1313" s="30"/>
      <c r="AL1313" s="30"/>
      <c r="AM1313" s="148"/>
      <c r="AN1313" s="30"/>
      <c r="AO1313" s="30"/>
      <c r="AP1313" s="148">
        <v>4.2440317571163177E-2</v>
      </c>
      <c r="AQ1313" s="30">
        <v>43.696618270000002</v>
      </c>
      <c r="AR1313" s="30"/>
      <c r="AS1313" s="30">
        <v>111</v>
      </c>
      <c r="AT1313" s="30">
        <v>111</v>
      </c>
      <c r="AU1313" s="148">
        <v>1</v>
      </c>
      <c r="AV1313" s="30">
        <v>75.409217834472656</v>
      </c>
      <c r="AW1313" s="148">
        <v>4.2440317571163177E-2</v>
      </c>
      <c r="AX1313" s="30">
        <v>44.495149689999998</v>
      </c>
      <c r="AY1313" s="30"/>
      <c r="AZ1313" s="30">
        <v>111</v>
      </c>
      <c r="BA1313" s="30"/>
      <c r="BB1313" s="148"/>
      <c r="BC1313" s="30"/>
      <c r="BD1313" s="30"/>
      <c r="BE1313" s="30"/>
      <c r="BF1313" s="147"/>
      <c r="BG1313" s="30"/>
      <c r="BH1313" s="30"/>
      <c r="BI1313" s="30"/>
      <c r="BJ1313" s="148"/>
      <c r="BK1313" s="30"/>
      <c r="BL1313" s="30"/>
      <c r="BM1313" s="30"/>
      <c r="BN1313" s="148"/>
      <c r="BO1313" s="30"/>
      <c r="BP1313" s="30"/>
      <c r="BQ1313" s="148">
        <v>0.88800000000000001</v>
      </c>
      <c r="BR1313" s="148">
        <v>7.1000000000000008E-2</v>
      </c>
      <c r="BS1313" s="148"/>
      <c r="BT1313" s="148">
        <v>2.1000000000000001E-2</v>
      </c>
      <c r="BU1313" s="148">
        <v>1.7000000000000001E-2</v>
      </c>
      <c r="BV1313" s="148">
        <v>2.000000094994903E-3</v>
      </c>
      <c r="BW1313" s="148">
        <v>4.4999999999999998E-2</v>
      </c>
      <c r="BX1313" s="148">
        <v>0.214</v>
      </c>
      <c r="BY1313" s="148">
        <v>0.70620000000000005</v>
      </c>
      <c r="BZ1313" s="1">
        <v>1</v>
      </c>
      <c r="CA1313" s="1">
        <v>52392.30078125</v>
      </c>
      <c r="CB1313" s="1">
        <v>53608.639999999999</v>
      </c>
      <c r="CC1313" s="124" t="s">
        <v>4523</v>
      </c>
      <c r="CD1313" t="s">
        <v>4634</v>
      </c>
    </row>
    <row r="1314" spans="1:82" x14ac:dyDescent="0.3">
      <c r="A1314" s="1">
        <v>960894060</v>
      </c>
      <c r="B1314" s="124" t="s">
        <v>4523</v>
      </c>
      <c r="C1314" t="s">
        <v>443</v>
      </c>
      <c r="D1314" t="s">
        <v>1787</v>
      </c>
      <c r="E1314" s="30">
        <v>81.561538696289063</v>
      </c>
      <c r="F1314" s="30">
        <v>83.089714050292969</v>
      </c>
      <c r="G1314" s="30">
        <v>77.544967651367188</v>
      </c>
      <c r="H1314" s="30">
        <v>79.960502624511719</v>
      </c>
      <c r="I1314" s="1">
        <v>317</v>
      </c>
      <c r="J1314" s="1">
        <v>3</v>
      </c>
      <c r="K1314" s="1">
        <v>5</v>
      </c>
      <c r="L1314" t="s">
        <v>3882</v>
      </c>
      <c r="M1314" t="s">
        <v>3915</v>
      </c>
      <c r="N1314" t="s">
        <v>3918</v>
      </c>
      <c r="O1314" t="s">
        <v>3922</v>
      </c>
      <c r="P1314" s="148">
        <v>0.17793594300746921</v>
      </c>
      <c r="Q1314" s="30">
        <v>48.527505509999997</v>
      </c>
      <c r="R1314" s="30">
        <v>239.50178527832031</v>
      </c>
      <c r="S1314" s="1">
        <v>218</v>
      </c>
      <c r="T1314" s="1">
        <v>218</v>
      </c>
      <c r="U1314" s="148">
        <v>1</v>
      </c>
      <c r="V1314" s="148">
        <v>0.17793594300746921</v>
      </c>
      <c r="W1314" s="149">
        <v>49.159458780000001</v>
      </c>
      <c r="X1314" s="149">
        <v>239.50178527832031</v>
      </c>
      <c r="Y1314" s="1">
        <v>218</v>
      </c>
      <c r="Z1314" s="30">
        <v>87.0352783203125</v>
      </c>
      <c r="AA1314" s="148">
        <v>0.375</v>
      </c>
      <c r="AB1314" s="30">
        <v>50.7</v>
      </c>
      <c r="AC1314" s="30">
        <v>321.10000000000002</v>
      </c>
      <c r="AD1314" s="30">
        <v>88.708023071289063</v>
      </c>
      <c r="AE1314" s="148">
        <v>0.375</v>
      </c>
      <c r="AF1314" s="30">
        <v>51.25</v>
      </c>
      <c r="AG1314" s="30">
        <v>321.10000000000002</v>
      </c>
      <c r="AH1314" s="30">
        <v>88.05694580078125</v>
      </c>
      <c r="AI1314" s="148">
        <v>0.37799999999999989</v>
      </c>
      <c r="AJ1314" s="30">
        <v>51.054864500000001</v>
      </c>
      <c r="AK1314" s="30">
        <v>319.89999999999998</v>
      </c>
      <c r="AL1314" s="30">
        <v>89.839393615722656</v>
      </c>
      <c r="AM1314" s="148">
        <v>0.37799999999999989</v>
      </c>
      <c r="AN1314" s="30">
        <v>51.649869899999999</v>
      </c>
      <c r="AO1314" s="30">
        <v>319.89999999999998</v>
      </c>
      <c r="AP1314" s="148">
        <v>7.1174375712871552E-2</v>
      </c>
      <c r="AQ1314" s="30">
        <v>45.345918179999998</v>
      </c>
      <c r="AR1314" s="30"/>
      <c r="AS1314" s="30">
        <v>218</v>
      </c>
      <c r="AT1314" s="30">
        <v>218</v>
      </c>
      <c r="AU1314" s="148">
        <v>1</v>
      </c>
      <c r="AV1314" s="30">
        <v>79.960502624511719</v>
      </c>
      <c r="AW1314" s="148">
        <v>7.1174375712871552E-2</v>
      </c>
      <c r="AX1314" s="30">
        <v>47.1035653</v>
      </c>
      <c r="AY1314" s="30"/>
      <c r="AZ1314" s="30">
        <v>218</v>
      </c>
      <c r="BA1314" s="30">
        <v>84.897361755371094</v>
      </c>
      <c r="BB1314" s="148">
        <v>0.25700000000000001</v>
      </c>
      <c r="BC1314" s="30">
        <v>49.96</v>
      </c>
      <c r="BD1314" s="30">
        <v>267.10000000000002</v>
      </c>
      <c r="BE1314" s="30">
        <v>86.253471374511719</v>
      </c>
      <c r="BF1314" s="147">
        <v>0.25700000000000001</v>
      </c>
      <c r="BG1314" s="30">
        <v>50.6</v>
      </c>
      <c r="BH1314" s="30">
        <v>267.10000000000002</v>
      </c>
      <c r="BI1314" s="30">
        <v>86.52545166015625</v>
      </c>
      <c r="BJ1314" s="148">
        <v>0.27600000000000002</v>
      </c>
      <c r="BK1314" s="30">
        <v>50.775045740000003</v>
      </c>
      <c r="BL1314" s="30">
        <v>253.2</v>
      </c>
      <c r="BM1314" s="30">
        <v>87.839027404785156</v>
      </c>
      <c r="BN1314" s="148">
        <v>0.27600000000000002</v>
      </c>
      <c r="BO1314" s="30">
        <v>51.41838139</v>
      </c>
      <c r="BP1314" s="30">
        <v>253.2</v>
      </c>
      <c r="BQ1314" s="148">
        <v>0.69700000000000006</v>
      </c>
      <c r="BR1314" s="148">
        <v>6.3E-2</v>
      </c>
      <c r="BS1314" s="148"/>
      <c r="BT1314" s="148">
        <v>0.16700000000000001</v>
      </c>
      <c r="BU1314" s="148">
        <v>6.9000000000000006E-2</v>
      </c>
      <c r="BV1314" s="148">
        <v>3.0000000260770321E-3</v>
      </c>
      <c r="BW1314" s="148">
        <v>3.7999999999999999E-2</v>
      </c>
      <c r="BX1314" s="148">
        <v>0.16400000000000001</v>
      </c>
      <c r="BY1314" s="148">
        <v>0.59260000000000002</v>
      </c>
      <c r="BZ1314" s="1">
        <v>1</v>
      </c>
      <c r="CA1314" s="1">
        <v>7661.669921875</v>
      </c>
      <c r="CB1314" s="1">
        <v>8556.7000000000007</v>
      </c>
      <c r="CC1314" s="124" t="s">
        <v>4523</v>
      </c>
      <c r="CD1314" t="s">
        <v>4634</v>
      </c>
    </row>
    <row r="1315" spans="1:82" x14ac:dyDescent="0.3">
      <c r="A1315" s="1">
        <v>960894160</v>
      </c>
      <c r="B1315" s="124" t="s">
        <v>4523</v>
      </c>
      <c r="C1315" t="s">
        <v>443</v>
      </c>
      <c r="D1315" t="s">
        <v>1788</v>
      </c>
      <c r="E1315" s="30">
        <v>77.131553649902344</v>
      </c>
      <c r="F1315" s="30">
        <v>78.643035888671875</v>
      </c>
      <c r="G1315" s="30">
        <v>75.288063049316406</v>
      </c>
      <c r="H1315" s="30">
        <v>77.696380615234375</v>
      </c>
      <c r="I1315" s="1">
        <v>371</v>
      </c>
      <c r="J1315" s="1">
        <v>3</v>
      </c>
      <c r="K1315" s="1">
        <v>5</v>
      </c>
      <c r="L1315" t="s">
        <v>3882</v>
      </c>
      <c r="M1315" t="s">
        <v>3915</v>
      </c>
      <c r="N1315" t="s">
        <v>3918</v>
      </c>
      <c r="O1315" t="s">
        <v>3922</v>
      </c>
      <c r="P1315" s="148">
        <v>8.8235296308994293E-2</v>
      </c>
      <c r="Q1315" s="30">
        <v>46.684795940000001</v>
      </c>
      <c r="R1315" s="30"/>
      <c r="S1315" s="1">
        <v>246</v>
      </c>
      <c r="T1315" s="1">
        <v>246</v>
      </c>
      <c r="U1315" s="148">
        <v>1</v>
      </c>
      <c r="V1315" s="148">
        <v>8.8235296308994293E-2</v>
      </c>
      <c r="W1315" s="149">
        <v>47.317008790000003</v>
      </c>
      <c r="X1315" s="149"/>
      <c r="Y1315" s="1">
        <v>246</v>
      </c>
      <c r="Z1315" s="30">
        <v>84.316452026367188</v>
      </c>
      <c r="AA1315" s="148">
        <v>0.14499999999999999</v>
      </c>
      <c r="AB1315" s="30">
        <v>49.8</v>
      </c>
      <c r="AC1315" s="30">
        <v>244.1</v>
      </c>
      <c r="AD1315" s="30">
        <v>86.175163269042969</v>
      </c>
      <c r="AE1315" s="148">
        <v>0.14499999999999999</v>
      </c>
      <c r="AF1315" s="30">
        <v>50.39</v>
      </c>
      <c r="AG1315" s="30">
        <v>244.1</v>
      </c>
      <c r="AH1315" s="30">
        <v>95.377365112304688</v>
      </c>
      <c r="AI1315" s="148">
        <v>0.217</v>
      </c>
      <c r="AJ1315" s="30">
        <v>53.479487499999998</v>
      </c>
      <c r="AK1315" s="30">
        <v>267.8</v>
      </c>
      <c r="AL1315" s="30">
        <v>97.013038635253906</v>
      </c>
      <c r="AM1315" s="148">
        <v>0.217</v>
      </c>
      <c r="AN1315" s="30">
        <v>54.091047860000003</v>
      </c>
      <c r="AO1315" s="30">
        <v>267.8</v>
      </c>
      <c r="AP1315" s="148">
        <v>3.6065574735403061E-2</v>
      </c>
      <c r="AQ1315" s="30">
        <v>43.934162880000002</v>
      </c>
      <c r="AR1315" s="30"/>
      <c r="AS1315" s="30">
        <v>246</v>
      </c>
      <c r="AT1315" s="30">
        <v>246</v>
      </c>
      <c r="AU1315" s="148">
        <v>1</v>
      </c>
      <c r="AV1315" s="30">
        <v>77.696380615234375</v>
      </c>
      <c r="AW1315" s="148">
        <v>3.6065574735403061E-2</v>
      </c>
      <c r="AX1315" s="30">
        <v>45.805960130000003</v>
      </c>
      <c r="AY1315" s="30"/>
      <c r="AZ1315" s="30">
        <v>246</v>
      </c>
      <c r="BA1315" s="30">
        <v>84.155052185058594</v>
      </c>
      <c r="BB1315" s="148">
        <v>0.11899999999999999</v>
      </c>
      <c r="BC1315" s="30">
        <v>49.6</v>
      </c>
      <c r="BD1315" s="30">
        <v>196.2</v>
      </c>
      <c r="BE1315" s="30">
        <v>85.502853393554688</v>
      </c>
      <c r="BF1315" s="147">
        <v>0.11899999999999999</v>
      </c>
      <c r="BG1315" s="30">
        <v>50.23</v>
      </c>
      <c r="BH1315" s="30">
        <v>196.2</v>
      </c>
      <c r="BI1315" s="30">
        <v>90.325790405273438</v>
      </c>
      <c r="BJ1315" s="148">
        <v>0.15</v>
      </c>
      <c r="BK1315" s="30">
        <v>52.626275710000002</v>
      </c>
      <c r="BL1315" s="30">
        <v>222.8</v>
      </c>
      <c r="BM1315" s="30">
        <v>91.565635681152344</v>
      </c>
      <c r="BN1315" s="148">
        <v>0.15</v>
      </c>
      <c r="BO1315" s="30">
        <v>53.275624620000002</v>
      </c>
      <c r="BP1315" s="30">
        <v>222.8</v>
      </c>
      <c r="BQ1315" s="148">
        <v>0.86499999999999999</v>
      </c>
      <c r="BR1315" s="148">
        <v>0.03</v>
      </c>
      <c r="BS1315" s="148"/>
      <c r="BT1315" s="148">
        <v>4.9000000000000002E-2</v>
      </c>
      <c r="BU1315" s="148">
        <v>5.7000000000000002E-2</v>
      </c>
      <c r="BV1315" s="148">
        <v>0</v>
      </c>
      <c r="BW1315" s="148"/>
      <c r="BX1315" s="148">
        <v>0.19400000000000001</v>
      </c>
      <c r="BY1315" s="148">
        <v>0.87230000000000008</v>
      </c>
      <c r="BZ1315" s="1">
        <v>1</v>
      </c>
      <c r="CA1315" s="1">
        <v>5456.9599609375</v>
      </c>
      <c r="CB1315" s="1">
        <v>6270.14</v>
      </c>
      <c r="CC1315" s="124" t="s">
        <v>4523</v>
      </c>
      <c r="CD1315" t="s">
        <v>4634</v>
      </c>
    </row>
    <row r="1316" spans="1:82" x14ac:dyDescent="0.3">
      <c r="A1316" s="1">
        <v>960894180</v>
      </c>
      <c r="B1316" s="124" t="s">
        <v>4523</v>
      </c>
      <c r="C1316" t="s">
        <v>443</v>
      </c>
      <c r="D1316" t="s">
        <v>1789</v>
      </c>
      <c r="E1316" s="30">
        <v>88.028495788574219</v>
      </c>
      <c r="F1316" s="30">
        <v>89.678016662597656</v>
      </c>
      <c r="G1316" s="30">
        <v>82.908416748046875</v>
      </c>
      <c r="H1316" s="30">
        <v>86.093978881835938</v>
      </c>
      <c r="I1316" s="1">
        <v>395</v>
      </c>
      <c r="J1316" s="1">
        <v>3</v>
      </c>
      <c r="K1316" s="1">
        <v>5</v>
      </c>
      <c r="L1316" t="s">
        <v>3882</v>
      </c>
      <c r="M1316" t="s">
        <v>3915</v>
      </c>
      <c r="N1316" t="s">
        <v>3918</v>
      </c>
      <c r="O1316" t="s">
        <v>3922</v>
      </c>
      <c r="P1316" s="148">
        <v>0.20401337742805481</v>
      </c>
      <c r="Q1316" s="30">
        <v>51.21752086</v>
      </c>
      <c r="R1316" s="30">
        <v>256.521728515625</v>
      </c>
      <c r="S1316" s="1">
        <v>250</v>
      </c>
      <c r="T1316" s="1">
        <v>250</v>
      </c>
      <c r="U1316" s="148">
        <v>1</v>
      </c>
      <c r="V1316" s="148">
        <v>0.20401337742805481</v>
      </c>
      <c r="W1316" s="149">
        <v>51.88926953</v>
      </c>
      <c r="X1316" s="149">
        <v>256.521728515625</v>
      </c>
      <c r="Y1316" s="1">
        <v>250</v>
      </c>
      <c r="Z1316" s="30">
        <v>84.920639038085938</v>
      </c>
      <c r="AA1316" s="148">
        <v>0.37</v>
      </c>
      <c r="AB1316" s="30">
        <v>50</v>
      </c>
      <c r="AC1316" s="30">
        <v>315.60000000000002</v>
      </c>
      <c r="AD1316" s="30">
        <v>86.705299377441406</v>
      </c>
      <c r="AE1316" s="148">
        <v>0.37</v>
      </c>
      <c r="AF1316" s="30">
        <v>50.57</v>
      </c>
      <c r="AG1316" s="30">
        <v>315.60000000000002</v>
      </c>
      <c r="AH1316" s="30">
        <v>84.402542114257813</v>
      </c>
      <c r="AI1316" s="148">
        <v>0.35599999999999998</v>
      </c>
      <c r="AJ1316" s="30">
        <v>49.844475060000001</v>
      </c>
      <c r="AK1316" s="30">
        <v>304.39999999999998</v>
      </c>
      <c r="AL1316" s="30">
        <v>86.259635925292969</v>
      </c>
      <c r="AM1316" s="148">
        <v>0.35599999999999998</v>
      </c>
      <c r="AN1316" s="30">
        <v>50.431683130000003</v>
      </c>
      <c r="AO1316" s="30">
        <v>304.39999999999998</v>
      </c>
      <c r="AP1316" s="148">
        <v>7.0945948362350464E-2</v>
      </c>
      <c r="AQ1316" s="30">
        <v>48.700899100000001</v>
      </c>
      <c r="AR1316" s="30"/>
      <c r="AS1316" s="30">
        <v>247</v>
      </c>
      <c r="AT1316" s="30">
        <v>247</v>
      </c>
      <c r="AU1316" s="148">
        <v>1</v>
      </c>
      <c r="AV1316" s="30">
        <v>86.093978881835938</v>
      </c>
      <c r="AW1316" s="148">
        <v>7.0945948362350464E-2</v>
      </c>
      <c r="AX1316" s="30">
        <v>50.618764059999997</v>
      </c>
      <c r="AY1316" s="30"/>
      <c r="AZ1316" s="30">
        <v>247</v>
      </c>
      <c r="BA1316" s="30">
        <v>89.392486572265625</v>
      </c>
      <c r="BB1316" s="148">
        <v>0.29399999999999998</v>
      </c>
      <c r="BC1316" s="30">
        <v>52.14</v>
      </c>
      <c r="BD1316" s="30">
        <v>281.5</v>
      </c>
      <c r="BE1316" s="30">
        <v>90.696334838867188</v>
      </c>
      <c r="BF1316" s="147">
        <v>0.29399999999999998</v>
      </c>
      <c r="BG1316" s="30">
        <v>52.79</v>
      </c>
      <c r="BH1316" s="30">
        <v>281.5</v>
      </c>
      <c r="BI1316" s="30">
        <v>89.852241516113281</v>
      </c>
      <c r="BJ1316" s="148">
        <v>0.36099999999999999</v>
      </c>
      <c r="BK1316" s="30">
        <v>52.395597520000003</v>
      </c>
      <c r="BL1316" s="30">
        <v>287.2</v>
      </c>
      <c r="BM1316" s="30">
        <v>91.108329772949219</v>
      </c>
      <c r="BN1316" s="148">
        <v>0.36099999999999999</v>
      </c>
      <c r="BO1316" s="30">
        <v>53.047716629999996</v>
      </c>
      <c r="BP1316" s="30">
        <v>287.2</v>
      </c>
      <c r="BQ1316" s="148">
        <v>0.878</v>
      </c>
      <c r="BR1316" s="148">
        <v>0.02</v>
      </c>
      <c r="BS1316" s="148"/>
      <c r="BT1316" s="148">
        <v>4.8000000000000001E-2</v>
      </c>
      <c r="BU1316" s="148">
        <v>4.8000000000000001E-2</v>
      </c>
      <c r="BV1316" s="148">
        <v>4.999999888241291E-3</v>
      </c>
      <c r="BW1316" s="148"/>
      <c r="BX1316" s="148">
        <v>0.14199999999999999</v>
      </c>
      <c r="BY1316" s="148">
        <v>0.60060000000000002</v>
      </c>
      <c r="BZ1316" s="1">
        <v>1</v>
      </c>
      <c r="CA1316" s="1">
        <v>5903.8798828125</v>
      </c>
      <c r="CB1316" s="1">
        <v>6672.12</v>
      </c>
      <c r="CC1316" s="124" t="s">
        <v>4523</v>
      </c>
      <c r="CD1316" t="s">
        <v>4634</v>
      </c>
    </row>
    <row r="1317" spans="1:82" x14ac:dyDescent="0.3">
      <c r="A1317" s="1">
        <v>960894200</v>
      </c>
      <c r="B1317" s="124" t="s">
        <v>4523</v>
      </c>
      <c r="C1317" t="s">
        <v>443</v>
      </c>
      <c r="D1317" t="s">
        <v>1790</v>
      </c>
      <c r="E1317" s="30">
        <v>87.386611938476563</v>
      </c>
      <c r="F1317" s="30">
        <v>89.011932373046875</v>
      </c>
      <c r="G1317" s="30">
        <v>84.556884765625</v>
      </c>
      <c r="H1317" s="30">
        <v>88.350784301757813</v>
      </c>
      <c r="I1317" s="1">
        <v>256</v>
      </c>
      <c r="J1317" s="1">
        <v>3</v>
      </c>
      <c r="K1317" s="1">
        <v>5</v>
      </c>
      <c r="L1317" t="s">
        <v>3882</v>
      </c>
      <c r="M1317" t="s">
        <v>3915</v>
      </c>
      <c r="N1317" t="s">
        <v>3918</v>
      </c>
      <c r="O1317" t="s">
        <v>3922</v>
      </c>
      <c r="P1317" s="148">
        <v>0.1652173846960068</v>
      </c>
      <c r="Q1317" s="30">
        <v>50.950519139999997</v>
      </c>
      <c r="R1317" s="30">
        <v>238.6956481933594</v>
      </c>
      <c r="S1317" s="1">
        <v>223</v>
      </c>
      <c r="T1317" s="1">
        <v>223</v>
      </c>
      <c r="U1317" s="148">
        <v>1</v>
      </c>
      <c r="V1317" s="148">
        <v>0.1652173846960068</v>
      </c>
      <c r="W1317" s="149">
        <v>51.613285099999999</v>
      </c>
      <c r="X1317" s="149">
        <v>238.6956481933594</v>
      </c>
      <c r="Y1317" s="1">
        <v>223</v>
      </c>
      <c r="Z1317" s="30">
        <v>92.17083740234375</v>
      </c>
      <c r="AA1317" s="148">
        <v>0.26300000000000001</v>
      </c>
      <c r="AB1317" s="30">
        <v>52.4</v>
      </c>
      <c r="AC1317" s="30">
        <v>266.7</v>
      </c>
      <c r="AD1317" s="30">
        <v>93.773735046386719</v>
      </c>
      <c r="AE1317" s="148">
        <v>0.26300000000000001</v>
      </c>
      <c r="AF1317" s="30">
        <v>52.97</v>
      </c>
      <c r="AG1317" s="30">
        <v>266.7</v>
      </c>
      <c r="AH1317" s="30">
        <v>95.6163330078125</v>
      </c>
      <c r="AI1317" s="148">
        <v>0.21099999999999999</v>
      </c>
      <c r="AJ1317" s="30">
        <v>53.55863694</v>
      </c>
      <c r="AK1317" s="30">
        <v>256.8</v>
      </c>
      <c r="AL1317" s="30">
        <v>97.226486206054688</v>
      </c>
      <c r="AM1317" s="148">
        <v>0.21099999999999999</v>
      </c>
      <c r="AN1317" s="30">
        <v>54.163684459999999</v>
      </c>
      <c r="AO1317" s="30">
        <v>256.8</v>
      </c>
      <c r="AP1317" s="148">
        <v>5.6521739810705178E-2</v>
      </c>
      <c r="AQ1317" s="30">
        <v>49.732057040000001</v>
      </c>
      <c r="AR1317" s="30"/>
      <c r="AS1317" s="30">
        <v>223</v>
      </c>
      <c r="AT1317" s="30">
        <v>223</v>
      </c>
      <c r="AU1317" s="148">
        <v>1</v>
      </c>
      <c r="AV1317" s="30">
        <v>88.350784301757813</v>
      </c>
      <c r="AW1317" s="148">
        <v>5.6521739810705178E-2</v>
      </c>
      <c r="AX1317" s="30">
        <v>51.912180509999999</v>
      </c>
      <c r="AY1317" s="30"/>
      <c r="AZ1317" s="30">
        <v>223</v>
      </c>
      <c r="BA1317" s="30">
        <v>87.371742248535156</v>
      </c>
      <c r="BB1317" s="148">
        <v>0.17</v>
      </c>
      <c r="BC1317" s="30">
        <v>51.16</v>
      </c>
      <c r="BD1317" s="30">
        <v>214</v>
      </c>
      <c r="BE1317" s="30">
        <v>88.667625427246094</v>
      </c>
      <c r="BF1317" s="147">
        <v>0.17</v>
      </c>
      <c r="BG1317" s="30">
        <v>51.79</v>
      </c>
      <c r="BH1317" s="30">
        <v>214</v>
      </c>
      <c r="BI1317" s="30">
        <v>83.789451599121094</v>
      </c>
      <c r="BJ1317" s="148">
        <v>0.11899999999999999</v>
      </c>
      <c r="BK1317" s="30">
        <v>49.442278430000002</v>
      </c>
      <c r="BL1317" s="30">
        <v>189.2</v>
      </c>
      <c r="BM1317" s="30">
        <v>85.127220153808594</v>
      </c>
      <c r="BN1317" s="148">
        <v>0.11899999999999999</v>
      </c>
      <c r="BO1317" s="30">
        <v>50.066889539999998</v>
      </c>
      <c r="BP1317" s="30">
        <v>189.2</v>
      </c>
      <c r="BQ1317" s="148">
        <v>0.78900000000000003</v>
      </c>
      <c r="BR1317" s="148">
        <v>2.7E-2</v>
      </c>
      <c r="BS1317" s="148"/>
      <c r="BT1317" s="148">
        <v>0.105</v>
      </c>
      <c r="BU1317" s="148">
        <v>7.3999999999999996E-2</v>
      </c>
      <c r="BV1317" s="148">
        <v>4.0000001899898052E-3</v>
      </c>
      <c r="BW1317" s="148"/>
      <c r="BX1317" s="148">
        <v>0.27300000000000002</v>
      </c>
      <c r="BY1317" s="148">
        <v>0.65569999999999995</v>
      </c>
      <c r="BZ1317" s="1">
        <v>1</v>
      </c>
      <c r="CA1317" s="1">
        <v>7033.2998046875</v>
      </c>
      <c r="CB1317" s="1">
        <v>8094.21</v>
      </c>
      <c r="CC1317" s="124" t="s">
        <v>4523</v>
      </c>
      <c r="CD1317" t="s">
        <v>4634</v>
      </c>
    </row>
    <row r="1318" spans="1:82" x14ac:dyDescent="0.3">
      <c r="A1318" s="1">
        <v>960894210</v>
      </c>
      <c r="B1318" s="124" t="s">
        <v>4523</v>
      </c>
      <c r="C1318" t="s">
        <v>443</v>
      </c>
      <c r="D1318" t="s">
        <v>1791</v>
      </c>
      <c r="E1318" s="30">
        <v>76.906898498535156</v>
      </c>
      <c r="F1318" s="30">
        <v>78.470466613769531</v>
      </c>
      <c r="G1318" s="30">
        <v>79.534698486328125</v>
      </c>
      <c r="H1318" s="30">
        <v>81.556747436523438</v>
      </c>
      <c r="I1318" s="1">
        <v>353</v>
      </c>
      <c r="J1318" s="1">
        <v>6</v>
      </c>
      <c r="K1318" s="1">
        <v>6</v>
      </c>
      <c r="L1318" t="s">
        <v>3882</v>
      </c>
      <c r="M1318" t="s">
        <v>3915</v>
      </c>
      <c r="N1318" t="s">
        <v>3918</v>
      </c>
      <c r="O1318" t="s">
        <v>3922</v>
      </c>
      <c r="P1318" s="148">
        <v>8.3601288497447968E-2</v>
      </c>
      <c r="Q1318" s="30">
        <v>46.591347929999998</v>
      </c>
      <c r="R1318" s="30">
        <v>210.93247985839841</v>
      </c>
      <c r="S1318" s="1">
        <v>476</v>
      </c>
      <c r="T1318" s="1">
        <v>476</v>
      </c>
      <c r="U1318" s="148">
        <v>1</v>
      </c>
      <c r="V1318" s="148">
        <v>8.3601288497447968E-2</v>
      </c>
      <c r="W1318" s="149">
        <v>47.24550722</v>
      </c>
      <c r="X1318" s="149">
        <v>210.93247985839841</v>
      </c>
      <c r="Y1318" s="1">
        <v>476</v>
      </c>
      <c r="Z1318" s="30">
        <v>88.243644714355469</v>
      </c>
      <c r="AA1318" s="148">
        <v>0.16600000000000001</v>
      </c>
      <c r="AB1318" s="30">
        <v>51.1</v>
      </c>
      <c r="AC1318" s="30">
        <v>229.1</v>
      </c>
      <c r="AD1318" s="30">
        <v>90.00390625</v>
      </c>
      <c r="AE1318" s="148">
        <v>0.16600000000000001</v>
      </c>
      <c r="AF1318" s="30">
        <v>51.69</v>
      </c>
      <c r="AG1318" s="30">
        <v>229.1</v>
      </c>
      <c r="AH1318" s="30">
        <v>85.09051513671875</v>
      </c>
      <c r="AI1318" s="148">
        <v>0.17799999999999999</v>
      </c>
      <c r="AJ1318" s="30">
        <v>50.072341530000003</v>
      </c>
      <c r="AK1318" s="30">
        <v>240.3</v>
      </c>
      <c r="AL1318" s="30">
        <v>86.949127197265625</v>
      </c>
      <c r="AM1318" s="148">
        <v>0.17799999999999999</v>
      </c>
      <c r="AN1318" s="30">
        <v>50.666317110000001</v>
      </c>
      <c r="AO1318" s="30">
        <v>240.3</v>
      </c>
      <c r="AP1318" s="148">
        <v>1.9292604178190231E-2</v>
      </c>
      <c r="AQ1318" s="30">
        <v>46.590548550000001</v>
      </c>
      <c r="AR1318" s="30"/>
      <c r="AS1318" s="30">
        <v>476</v>
      </c>
      <c r="AT1318" s="30">
        <v>476</v>
      </c>
      <c r="AU1318" s="148">
        <v>1</v>
      </c>
      <c r="AV1318" s="30">
        <v>81.556747436523438</v>
      </c>
      <c r="AW1318" s="148">
        <v>1.9292604178190231E-2</v>
      </c>
      <c r="AX1318" s="30">
        <v>48.018400759999999</v>
      </c>
      <c r="AY1318" s="30"/>
      <c r="AZ1318" s="30">
        <v>476</v>
      </c>
      <c r="BA1318" s="30">
        <v>81.247650146484375</v>
      </c>
      <c r="BB1318" s="148">
        <v>0.11600000000000001</v>
      </c>
      <c r="BC1318" s="30">
        <v>48.19</v>
      </c>
      <c r="BD1318" s="30">
        <v>182.4</v>
      </c>
      <c r="BE1318" s="30">
        <v>82.642379760742188</v>
      </c>
      <c r="BF1318" s="147">
        <v>0.11600000000000001</v>
      </c>
      <c r="BG1318" s="30">
        <v>48.82</v>
      </c>
      <c r="BH1318" s="30">
        <v>182.4</v>
      </c>
      <c r="BI1318" s="30">
        <v>84.429985046386719</v>
      </c>
      <c r="BJ1318" s="148">
        <v>9.9000000000000005E-2</v>
      </c>
      <c r="BK1318" s="30">
        <v>49.754296119999999</v>
      </c>
      <c r="BL1318" s="30">
        <v>184.8</v>
      </c>
      <c r="BM1318" s="30">
        <v>85.779083251953125</v>
      </c>
      <c r="BN1318" s="148">
        <v>9.9000000000000005E-2</v>
      </c>
      <c r="BO1318" s="30">
        <v>50.391758899999999</v>
      </c>
      <c r="BP1318" s="30">
        <v>184.8</v>
      </c>
      <c r="BQ1318" s="148">
        <v>0.92600000000000005</v>
      </c>
      <c r="BR1318" s="148"/>
      <c r="BS1318" s="148"/>
      <c r="BT1318" s="148">
        <v>2.8000000000000001E-2</v>
      </c>
      <c r="BU1318" s="148">
        <v>3.6999999999999998E-2</v>
      </c>
      <c r="BV1318" s="148">
        <v>8.0000003799796104E-3</v>
      </c>
      <c r="BW1318" s="148"/>
      <c r="BX1318" s="148">
        <v>0.19600000000000001</v>
      </c>
      <c r="BY1318" s="148">
        <v>0.86129999999999995</v>
      </c>
      <c r="BZ1318" s="1">
        <v>1</v>
      </c>
      <c r="CA1318" s="1">
        <v>5490.0498046875</v>
      </c>
      <c r="CB1318" s="1">
        <v>6396.11</v>
      </c>
      <c r="CC1318" s="124" t="s">
        <v>4523</v>
      </c>
      <c r="CD1318" t="s">
        <v>4633</v>
      </c>
    </row>
    <row r="1319" spans="1:82" x14ac:dyDescent="0.3">
      <c r="A1319" s="1">
        <v>960894260</v>
      </c>
      <c r="B1319" s="124" t="s">
        <v>4523</v>
      </c>
      <c r="C1319" t="s">
        <v>443</v>
      </c>
      <c r="D1319" t="s">
        <v>1792</v>
      </c>
      <c r="E1319" s="30">
        <v>83.554847717285156</v>
      </c>
      <c r="F1319" s="30">
        <v>85.188751220703125</v>
      </c>
      <c r="G1319" s="30">
        <v>81.281234741210938</v>
      </c>
      <c r="H1319" s="30">
        <v>83.460517883300781</v>
      </c>
      <c r="I1319" s="1">
        <v>352</v>
      </c>
      <c r="J1319" s="1">
        <v>3</v>
      </c>
      <c r="K1319" s="1">
        <v>5</v>
      </c>
      <c r="L1319" t="s">
        <v>3882</v>
      </c>
      <c r="M1319" t="s">
        <v>3915</v>
      </c>
      <c r="N1319" t="s">
        <v>3918</v>
      </c>
      <c r="O1319" t="s">
        <v>3922</v>
      </c>
      <c r="P1319" s="148">
        <v>0.26100629568099981</v>
      </c>
      <c r="Q1319" s="30">
        <v>49.356648290000003</v>
      </c>
      <c r="R1319" s="30">
        <v>257.54718017578131</v>
      </c>
      <c r="S1319" s="1">
        <v>290</v>
      </c>
      <c r="T1319" s="1">
        <v>290</v>
      </c>
      <c r="U1319" s="148">
        <v>1</v>
      </c>
      <c r="V1319" s="148">
        <v>0.26100629568099981</v>
      </c>
      <c r="W1319" s="149">
        <v>50.029177279999999</v>
      </c>
      <c r="X1319" s="149">
        <v>257.54718017578131</v>
      </c>
      <c r="Y1319" s="1">
        <v>290</v>
      </c>
      <c r="Z1319" s="30">
        <v>86.129005432128906</v>
      </c>
      <c r="AA1319" s="148">
        <v>0.28399999999999997</v>
      </c>
      <c r="AB1319" s="30">
        <v>50.4</v>
      </c>
      <c r="AC1319" s="30">
        <v>281.10000000000002</v>
      </c>
      <c r="AD1319" s="30">
        <v>87.912826538085938</v>
      </c>
      <c r="AE1319" s="148">
        <v>0.28399999999999997</v>
      </c>
      <c r="AF1319" s="30">
        <v>50.98</v>
      </c>
      <c r="AG1319" s="30">
        <v>281.10000000000002</v>
      </c>
      <c r="AH1319" s="30">
        <v>89.440444946289063</v>
      </c>
      <c r="AI1319" s="148">
        <v>0.36399999999999999</v>
      </c>
      <c r="AJ1319" s="30">
        <v>51.513099230000002</v>
      </c>
      <c r="AK1319" s="30">
        <v>304.8</v>
      </c>
      <c r="AL1319" s="30">
        <v>91.214378356933594</v>
      </c>
      <c r="AM1319" s="148">
        <v>0.36399999999999999</v>
      </c>
      <c r="AN1319" s="30">
        <v>52.117775139999999</v>
      </c>
      <c r="AO1319" s="30">
        <v>304.8</v>
      </c>
      <c r="AP1319" s="148">
        <v>0.1128526628017426</v>
      </c>
      <c r="AQ1319" s="30">
        <v>47.683052889999999</v>
      </c>
      <c r="AR1319" s="30">
        <v>182.75862121582031</v>
      </c>
      <c r="AS1319" s="30">
        <v>290</v>
      </c>
      <c r="AT1319" s="30">
        <v>290</v>
      </c>
      <c r="AU1319" s="148">
        <v>1</v>
      </c>
      <c r="AV1319" s="30">
        <v>83.460517883300781</v>
      </c>
      <c r="AW1319" s="148">
        <v>0.1128526628017426</v>
      </c>
      <c r="AX1319" s="30">
        <v>49.109486310000001</v>
      </c>
      <c r="AY1319" s="30">
        <v>182.75862121582031</v>
      </c>
      <c r="AZ1319" s="30">
        <v>290</v>
      </c>
      <c r="BA1319" s="30">
        <v>83.886993408203125</v>
      </c>
      <c r="BB1319" s="148">
        <v>0.23400000000000001</v>
      </c>
      <c r="BC1319" s="30">
        <v>49.47</v>
      </c>
      <c r="BD1319" s="30">
        <v>240.5</v>
      </c>
      <c r="BE1319" s="30">
        <v>85.239120483398438</v>
      </c>
      <c r="BF1319" s="147">
        <v>0.23400000000000001</v>
      </c>
      <c r="BG1319" s="30">
        <v>50.1</v>
      </c>
      <c r="BH1319" s="30">
        <v>240.5</v>
      </c>
      <c r="BI1319" s="30">
        <v>85.330398559570313</v>
      </c>
      <c r="BJ1319" s="148">
        <v>0.26800000000000002</v>
      </c>
      <c r="BK1319" s="30">
        <v>50.192907419999997</v>
      </c>
      <c r="BL1319" s="30">
        <v>256.5</v>
      </c>
      <c r="BM1319" s="30">
        <v>86.676628112792969</v>
      </c>
      <c r="BN1319" s="148">
        <v>0.26800000000000002</v>
      </c>
      <c r="BO1319" s="30">
        <v>50.839071990000001</v>
      </c>
      <c r="BP1319" s="30">
        <v>256.5</v>
      </c>
      <c r="BQ1319" s="148">
        <v>0.79300000000000004</v>
      </c>
      <c r="BR1319" s="148">
        <v>2.3E-2</v>
      </c>
      <c r="BS1319" s="148"/>
      <c r="BT1319" s="148">
        <v>0.11899999999999999</v>
      </c>
      <c r="BU1319" s="148">
        <v>6.3E-2</v>
      </c>
      <c r="BV1319" s="148">
        <v>3.0000000260770321E-3</v>
      </c>
      <c r="BW1319" s="148"/>
      <c r="BX1319" s="148">
        <v>0.20200000000000001</v>
      </c>
      <c r="BY1319" s="148">
        <v>0.72310000000000008</v>
      </c>
      <c r="BZ1319" s="1">
        <v>1</v>
      </c>
      <c r="CA1319" s="1">
        <v>6512.509765625</v>
      </c>
      <c r="CB1319" s="1">
        <v>8075.3</v>
      </c>
      <c r="CC1319" s="124" t="s">
        <v>4523</v>
      </c>
      <c r="CD1319" t="s">
        <v>4634</v>
      </c>
    </row>
    <row r="1320" spans="1:82" x14ac:dyDescent="0.3">
      <c r="A1320" s="1">
        <v>960894340</v>
      </c>
      <c r="B1320" s="124" t="s">
        <v>4523</v>
      </c>
      <c r="C1320" t="s">
        <v>443</v>
      </c>
      <c r="D1320" t="s">
        <v>1793</v>
      </c>
      <c r="E1320" s="30">
        <v>86.270988464355469</v>
      </c>
      <c r="F1320" s="30">
        <v>87.95867919921875</v>
      </c>
      <c r="G1320" s="30">
        <v>81.840904235839844</v>
      </c>
      <c r="H1320" s="30">
        <v>84.1773681640625</v>
      </c>
      <c r="I1320" s="1">
        <v>322</v>
      </c>
      <c r="J1320" s="1">
        <v>6</v>
      </c>
      <c r="K1320" s="1">
        <v>6</v>
      </c>
      <c r="L1320" t="s">
        <v>3882</v>
      </c>
      <c r="M1320" t="s">
        <v>3915</v>
      </c>
      <c r="N1320" t="s">
        <v>3918</v>
      </c>
      <c r="O1320" t="s">
        <v>3922</v>
      </c>
      <c r="P1320" s="148">
        <v>0.19163763523101809</v>
      </c>
      <c r="Q1320" s="30">
        <v>50.486462420000002</v>
      </c>
      <c r="R1320" s="30">
        <v>271.42855834960938</v>
      </c>
      <c r="S1320" s="1">
        <v>481</v>
      </c>
      <c r="T1320" s="1">
        <v>481</v>
      </c>
      <c r="U1320" s="148">
        <v>1</v>
      </c>
      <c r="V1320" s="148">
        <v>0.19163763523101809</v>
      </c>
      <c r="W1320" s="149">
        <v>51.17687643</v>
      </c>
      <c r="X1320" s="149">
        <v>271.42855834960938</v>
      </c>
      <c r="Y1320" s="1">
        <v>481</v>
      </c>
      <c r="Z1320" s="30">
        <v>87.0352783203125</v>
      </c>
      <c r="AA1320" s="148">
        <v>0.33100000000000002</v>
      </c>
      <c r="AB1320" s="30">
        <v>50.7</v>
      </c>
      <c r="AC1320" s="30">
        <v>301.2</v>
      </c>
      <c r="AD1320" s="30">
        <v>88.884735107421875</v>
      </c>
      <c r="AE1320" s="148">
        <v>0.33100000000000002</v>
      </c>
      <c r="AF1320" s="30">
        <v>51.31</v>
      </c>
      <c r="AG1320" s="30">
        <v>301.2</v>
      </c>
      <c r="AH1320" s="30">
        <v>91.230125427246094</v>
      </c>
      <c r="AI1320" s="148">
        <v>0.34899999999999998</v>
      </c>
      <c r="AJ1320" s="30">
        <v>52.105864699999998</v>
      </c>
      <c r="AK1320" s="30">
        <v>310.39999999999998</v>
      </c>
      <c r="AL1320" s="30">
        <v>92.9654541015625</v>
      </c>
      <c r="AM1320" s="148">
        <v>0.34899999999999998</v>
      </c>
      <c r="AN1320" s="30">
        <v>52.713661569999999</v>
      </c>
      <c r="AO1320" s="30">
        <v>310.39999999999998</v>
      </c>
      <c r="AP1320" s="148">
        <v>5.9027776122093201E-2</v>
      </c>
      <c r="AQ1320" s="30">
        <v>48.033142779999999</v>
      </c>
      <c r="AR1320" s="30"/>
      <c r="AS1320" s="30">
        <v>480</v>
      </c>
      <c r="AT1320" s="30">
        <v>480</v>
      </c>
      <c r="AU1320" s="148">
        <v>1</v>
      </c>
      <c r="AV1320" s="30">
        <v>84.1773681640625</v>
      </c>
      <c r="AW1320" s="148">
        <v>5.9027776122093201E-2</v>
      </c>
      <c r="AX1320" s="30">
        <v>49.520324700000003</v>
      </c>
      <c r="AY1320" s="30"/>
      <c r="AZ1320" s="30">
        <v>480</v>
      </c>
      <c r="BA1320" s="30">
        <v>88.279014587402344</v>
      </c>
      <c r="BB1320" s="148">
        <v>0.22500000000000001</v>
      </c>
      <c r="BC1320" s="30">
        <v>51.6</v>
      </c>
      <c r="BD1320" s="30">
        <v>243.8</v>
      </c>
      <c r="BE1320" s="30">
        <v>89.580543518066406</v>
      </c>
      <c r="BF1320" s="147">
        <v>0.22500000000000001</v>
      </c>
      <c r="BG1320" s="30">
        <v>52.24</v>
      </c>
      <c r="BH1320" s="30">
        <v>243.8</v>
      </c>
      <c r="BI1320" s="30">
        <v>89.91400146484375</v>
      </c>
      <c r="BJ1320" s="148">
        <v>0.27400000000000002</v>
      </c>
      <c r="BK1320" s="30">
        <v>52.425683050000004</v>
      </c>
      <c r="BL1320" s="30">
        <v>263.10000000000002</v>
      </c>
      <c r="BM1320" s="30">
        <v>91.17364501953125</v>
      </c>
      <c r="BN1320" s="148">
        <v>0.27400000000000002</v>
      </c>
      <c r="BO1320" s="30">
        <v>53.080267550000002</v>
      </c>
      <c r="BP1320" s="30">
        <v>263.10000000000002</v>
      </c>
      <c r="BQ1320" s="148">
        <v>0.79500000000000004</v>
      </c>
      <c r="BR1320" s="148">
        <v>3.6999999999999998E-2</v>
      </c>
      <c r="BS1320" s="148"/>
      <c r="BT1320" s="148">
        <v>8.7000000000000008E-2</v>
      </c>
      <c r="BU1320" s="148">
        <v>7.1000000000000008E-2</v>
      </c>
      <c r="BV1320" s="148">
        <v>8.999999612569809E-3</v>
      </c>
      <c r="BW1320" s="148"/>
      <c r="BX1320" s="148">
        <v>0.224</v>
      </c>
      <c r="BY1320" s="148">
        <v>0.63350000000000006</v>
      </c>
      <c r="BZ1320" s="1">
        <v>1</v>
      </c>
      <c r="CA1320" s="1">
        <v>5841.64013671875</v>
      </c>
      <c r="CB1320" s="1">
        <v>6765.49</v>
      </c>
      <c r="CC1320" s="124" t="s">
        <v>4523</v>
      </c>
      <c r="CD1320" t="s">
        <v>4633</v>
      </c>
    </row>
    <row r="1321" spans="1:82" x14ac:dyDescent="0.3">
      <c r="A1321" s="1">
        <v>960903025</v>
      </c>
      <c r="B1321" s="124" t="s">
        <v>4524</v>
      </c>
      <c r="C1321" t="s">
        <v>444</v>
      </c>
      <c r="D1321" t="s">
        <v>1794</v>
      </c>
      <c r="E1321" s="30">
        <v>82.266448974609375</v>
      </c>
      <c r="F1321" s="30">
        <v>82.864875793457031</v>
      </c>
      <c r="G1321" s="30">
        <v>82.591316223144531</v>
      </c>
      <c r="H1321" s="30">
        <v>83.943916320800781</v>
      </c>
      <c r="I1321" s="1">
        <v>615</v>
      </c>
      <c r="J1321" s="1">
        <v>6</v>
      </c>
      <c r="K1321" s="1">
        <v>8</v>
      </c>
      <c r="L1321" t="s">
        <v>3882</v>
      </c>
      <c r="M1321" t="s">
        <v>3915</v>
      </c>
      <c r="N1321" t="s">
        <v>3918</v>
      </c>
      <c r="O1321" t="s">
        <v>3922</v>
      </c>
      <c r="P1321" s="148">
        <v>0.3991769552230835</v>
      </c>
      <c r="Q1321" s="30">
        <v>48.820721169999999</v>
      </c>
      <c r="R1321" s="30">
        <v>320.16461181640631</v>
      </c>
      <c r="S1321" s="1">
        <v>1047</v>
      </c>
      <c r="T1321" s="1">
        <v>762</v>
      </c>
      <c r="U1321" s="148">
        <v>0.72779369354248047</v>
      </c>
      <c r="V1321" s="148">
        <v>0.33030304312705988</v>
      </c>
      <c r="W1321" s="149">
        <v>49.066296260000001</v>
      </c>
      <c r="X1321" s="149">
        <v>296.3636474609375</v>
      </c>
      <c r="Y1321" s="1">
        <v>762</v>
      </c>
      <c r="Z1321" s="30">
        <v>83.410179138183594</v>
      </c>
      <c r="AA1321" s="148">
        <v>0.43099999999999999</v>
      </c>
      <c r="AB1321" s="30">
        <v>49.5</v>
      </c>
      <c r="AC1321" s="30">
        <v>329.4</v>
      </c>
      <c r="AD1321" s="30">
        <v>83.259437561035156</v>
      </c>
      <c r="AE1321" s="148">
        <v>0.34</v>
      </c>
      <c r="AF1321" s="30">
        <v>49.4</v>
      </c>
      <c r="AG1321" s="30">
        <v>306.5</v>
      </c>
      <c r="AH1321" s="30">
        <v>87.3619384765625</v>
      </c>
      <c r="AI1321" s="148">
        <v>0.46300000000000002</v>
      </c>
      <c r="AJ1321" s="30">
        <v>50.824666839999999</v>
      </c>
      <c r="AK1321" s="30">
        <v>347.3</v>
      </c>
      <c r="AL1321" s="30">
        <v>87.388893127441406</v>
      </c>
      <c r="AM1321" s="148">
        <v>0.36099999999999999</v>
      </c>
      <c r="AN1321" s="30">
        <v>50.815967550000003</v>
      </c>
      <c r="AO1321" s="30">
        <v>322.89999999999998</v>
      </c>
      <c r="AP1321" s="148">
        <v>0.24123711884021759</v>
      </c>
      <c r="AQ1321" s="30">
        <v>48.502545310000002</v>
      </c>
      <c r="AR1321" s="30">
        <v>254.8453674316406</v>
      </c>
      <c r="AS1321" s="30">
        <v>1050</v>
      </c>
      <c r="AT1321" s="30">
        <v>766</v>
      </c>
      <c r="AU1321" s="148">
        <v>0.72779369354248047</v>
      </c>
      <c r="AV1321" s="30">
        <v>83.943916320800781</v>
      </c>
      <c r="AW1321" s="148">
        <v>0.16363635659217829</v>
      </c>
      <c r="AX1321" s="30">
        <v>49.386530129999997</v>
      </c>
      <c r="AY1321" s="30">
        <v>224.54545593261719</v>
      </c>
      <c r="AZ1321" s="30">
        <v>766</v>
      </c>
      <c r="BA1321" s="30">
        <v>83.165298461914063</v>
      </c>
      <c r="BB1321" s="148">
        <v>0.34499999999999997</v>
      </c>
      <c r="BC1321" s="30">
        <v>49.12</v>
      </c>
      <c r="BD1321" s="30">
        <v>286.5</v>
      </c>
      <c r="BE1321" s="30">
        <v>82.845245361328125</v>
      </c>
      <c r="BF1321" s="147">
        <v>0.27400000000000002</v>
      </c>
      <c r="BG1321" s="30">
        <v>48.92</v>
      </c>
      <c r="BH1321" s="30">
        <v>259.39999999999998</v>
      </c>
      <c r="BI1321" s="30">
        <v>83.650711059570313</v>
      </c>
      <c r="BJ1321" s="148">
        <v>0.33800000000000002</v>
      </c>
      <c r="BK1321" s="30">
        <v>49.374695600000003</v>
      </c>
      <c r="BL1321" s="30">
        <v>287.5</v>
      </c>
      <c r="BM1321" s="30">
        <v>83.075721740722656</v>
      </c>
      <c r="BN1321" s="148">
        <v>0.247</v>
      </c>
      <c r="BO1321" s="30">
        <v>49.044475839999997</v>
      </c>
      <c r="BP1321" s="30">
        <v>255.6</v>
      </c>
      <c r="BQ1321" s="148">
        <v>0.371</v>
      </c>
      <c r="BR1321" s="148">
        <v>0.109</v>
      </c>
      <c r="BS1321" s="148">
        <v>4.3999999999999997E-2</v>
      </c>
      <c r="BT1321" s="148">
        <v>0.38500000000000001</v>
      </c>
      <c r="BU1321" s="148">
        <v>9.0999999999999998E-2</v>
      </c>
      <c r="BV1321" s="148">
        <v>0</v>
      </c>
      <c r="BW1321" s="148">
        <v>4.3999999999999997E-2</v>
      </c>
      <c r="BX1321" s="148">
        <v>0.161</v>
      </c>
      <c r="BY1321" s="148">
        <v>0.42299999999999999</v>
      </c>
      <c r="BZ1321" s="1"/>
      <c r="CA1321" s="1">
        <v>16640.880859375</v>
      </c>
      <c r="CB1321" s="1">
        <v>16640.88</v>
      </c>
      <c r="CC1321" s="124" t="s">
        <v>4524</v>
      </c>
      <c r="CD1321" t="s">
        <v>4633</v>
      </c>
    </row>
    <row r="1322" spans="1:82" x14ac:dyDescent="0.3">
      <c r="A1322" s="1">
        <v>960903050</v>
      </c>
      <c r="B1322" s="124" t="s">
        <v>4524</v>
      </c>
      <c r="C1322" t="s">
        <v>444</v>
      </c>
      <c r="D1322" t="s">
        <v>1795</v>
      </c>
      <c r="E1322" s="30">
        <v>81.145515441894531</v>
      </c>
      <c r="F1322" s="30">
        <v>80.834510803222656</v>
      </c>
      <c r="G1322" s="30">
        <v>79.820152282714844</v>
      </c>
      <c r="H1322" s="30">
        <v>79.848968505859375</v>
      </c>
      <c r="I1322" s="1">
        <v>671</v>
      </c>
      <c r="J1322" s="1">
        <v>6</v>
      </c>
      <c r="K1322" s="1">
        <v>8</v>
      </c>
      <c r="L1322" t="s">
        <v>3882</v>
      </c>
      <c r="M1322" t="s">
        <v>3915</v>
      </c>
      <c r="N1322" t="s">
        <v>3918</v>
      </c>
      <c r="O1322" t="s">
        <v>3922</v>
      </c>
      <c r="P1322" s="148">
        <v>0.42258653044700623</v>
      </c>
      <c r="Q1322" s="30">
        <v>48.354455889999997</v>
      </c>
      <c r="R1322" s="30">
        <v>334.06192016601563</v>
      </c>
      <c r="S1322" s="1">
        <v>1160</v>
      </c>
      <c r="T1322" s="1">
        <v>778</v>
      </c>
      <c r="U1322" s="148">
        <v>0.67068964242935181</v>
      </c>
      <c r="V1322" s="148">
        <v>0.30939227342605591</v>
      </c>
      <c r="W1322" s="149">
        <v>48.225030719999999</v>
      </c>
      <c r="X1322" s="149">
        <v>305.80111694335938</v>
      </c>
      <c r="Y1322" s="1">
        <v>778</v>
      </c>
      <c r="Z1322" s="30">
        <v>82.805992126464844</v>
      </c>
      <c r="AA1322" s="148">
        <v>0.46200000000000002</v>
      </c>
      <c r="AB1322" s="30">
        <v>49.3</v>
      </c>
      <c r="AC1322" s="30">
        <v>338.1</v>
      </c>
      <c r="AD1322" s="30">
        <v>81.845748901367188</v>
      </c>
      <c r="AE1322" s="148">
        <v>0.36399999999999999</v>
      </c>
      <c r="AF1322" s="30">
        <v>48.92</v>
      </c>
      <c r="AG1322" s="30">
        <v>307.7</v>
      </c>
      <c r="AH1322" s="30">
        <v>84.644073486328125</v>
      </c>
      <c r="AI1322" s="148">
        <v>0.52600000000000002</v>
      </c>
      <c r="AJ1322" s="30">
        <v>49.9244743</v>
      </c>
      <c r="AK1322" s="30">
        <v>355</v>
      </c>
      <c r="AL1322" s="30">
        <v>83.715934753417969</v>
      </c>
      <c r="AM1322" s="148">
        <v>0.41</v>
      </c>
      <c r="AN1322" s="30">
        <v>49.566066489999997</v>
      </c>
      <c r="AO1322" s="30">
        <v>322.10000000000002</v>
      </c>
      <c r="AP1322" s="148">
        <v>0.2718978226184845</v>
      </c>
      <c r="AQ1322" s="30">
        <v>46.769105140000001</v>
      </c>
      <c r="AR1322" s="30">
        <v>269.8905029296875</v>
      </c>
      <c r="AS1322" s="30">
        <v>1165</v>
      </c>
      <c r="AT1322" s="30">
        <v>782</v>
      </c>
      <c r="AU1322" s="148">
        <v>0.67068964242935181</v>
      </c>
      <c r="AV1322" s="30">
        <v>79.848968505859375</v>
      </c>
      <c r="AW1322" s="148">
        <v>0.17777778208255771</v>
      </c>
      <c r="AX1322" s="30">
        <v>47.039644940000002</v>
      </c>
      <c r="AY1322" s="30">
        <v>235.55555725097659</v>
      </c>
      <c r="AZ1322" s="30">
        <v>782</v>
      </c>
      <c r="BA1322" s="30">
        <v>81.639427185058594</v>
      </c>
      <c r="BB1322" s="148">
        <v>0.38200000000000001</v>
      </c>
      <c r="BC1322" s="30">
        <v>48.38</v>
      </c>
      <c r="BD1322" s="30">
        <v>303.5</v>
      </c>
      <c r="BE1322" s="30">
        <v>81.100563049316406</v>
      </c>
      <c r="BF1322" s="147">
        <v>0.29499999999999998</v>
      </c>
      <c r="BG1322" s="30">
        <v>48.06</v>
      </c>
      <c r="BH1322" s="30">
        <v>273.5</v>
      </c>
      <c r="BI1322" s="30">
        <v>81.19482421875</v>
      </c>
      <c r="BJ1322" s="148">
        <v>0.42499999999999999</v>
      </c>
      <c r="BK1322" s="30">
        <v>48.178376550000003</v>
      </c>
      <c r="BL1322" s="30">
        <v>316.7</v>
      </c>
      <c r="BM1322" s="30">
        <v>80.527938842773438</v>
      </c>
      <c r="BN1322" s="148">
        <v>0.308</v>
      </c>
      <c r="BO1322" s="30">
        <v>47.774727929999997</v>
      </c>
      <c r="BP1322" s="30">
        <v>278.10000000000002</v>
      </c>
      <c r="BQ1322" s="148">
        <v>0.33400000000000002</v>
      </c>
      <c r="BR1322" s="148">
        <v>0.17</v>
      </c>
      <c r="BS1322" s="148">
        <v>3.4000000000000002E-2</v>
      </c>
      <c r="BT1322" s="148">
        <v>0.37</v>
      </c>
      <c r="BU1322" s="148">
        <v>9.0999999999999998E-2</v>
      </c>
      <c r="BV1322" s="148">
        <v>1.0000000474974511E-3</v>
      </c>
      <c r="BW1322" s="148">
        <v>6.0999999999999999E-2</v>
      </c>
      <c r="BX1322" s="148">
        <v>0.14899999999999999</v>
      </c>
      <c r="BY1322" s="148">
        <v>0.30599999999999999</v>
      </c>
      <c r="BZ1322" s="1"/>
      <c r="CA1322" s="1">
        <v>14084.8701171875</v>
      </c>
      <c r="CB1322" s="1">
        <v>14084.87</v>
      </c>
      <c r="CC1322" s="124" t="s">
        <v>4524</v>
      </c>
      <c r="CD1322" t="s">
        <v>4633</v>
      </c>
    </row>
    <row r="1323" spans="1:82" x14ac:dyDescent="0.3">
      <c r="A1323" s="1">
        <v>960904060</v>
      </c>
      <c r="B1323" s="124" t="s">
        <v>4524</v>
      </c>
      <c r="C1323" t="s">
        <v>444</v>
      </c>
      <c r="D1323" t="s">
        <v>1796</v>
      </c>
      <c r="E1323" s="30">
        <v>87.534713745117188</v>
      </c>
      <c r="F1323" s="30">
        <v>88.416557312011719</v>
      </c>
      <c r="G1323" s="30">
        <v>85.6588134765625</v>
      </c>
      <c r="H1323" s="30">
        <v>88.346168518066406</v>
      </c>
      <c r="I1323" s="1">
        <v>453</v>
      </c>
      <c r="J1323" s="1" t="s">
        <v>4733</v>
      </c>
      <c r="K1323" s="1">
        <v>5</v>
      </c>
      <c r="L1323" t="s">
        <v>3882</v>
      </c>
      <c r="M1323" t="s">
        <v>3915</v>
      </c>
      <c r="N1323" t="s">
        <v>3918</v>
      </c>
      <c r="O1323" t="s">
        <v>3922</v>
      </c>
      <c r="P1323" s="148">
        <v>0.35652172565460211</v>
      </c>
      <c r="Q1323" s="30">
        <v>51.012122679999997</v>
      </c>
      <c r="R1323" s="30">
        <v>311.30435180664063</v>
      </c>
      <c r="S1323" s="1">
        <v>217</v>
      </c>
      <c r="T1323" s="1">
        <v>157</v>
      </c>
      <c r="U1323" s="148">
        <v>0.72350227832794189</v>
      </c>
      <c r="V1323" s="148">
        <v>0.25862067937850952</v>
      </c>
      <c r="W1323" s="149">
        <v>51.366595940000003</v>
      </c>
      <c r="X1323" s="149">
        <v>285.63217163085938</v>
      </c>
      <c r="Y1323" s="1">
        <v>157</v>
      </c>
      <c r="Z1323" s="30">
        <v>90.962471008300781</v>
      </c>
      <c r="AA1323" s="148">
        <v>0.60399999999999998</v>
      </c>
      <c r="AB1323" s="30">
        <v>52</v>
      </c>
      <c r="AC1323" s="30">
        <v>370.7</v>
      </c>
      <c r="AD1323" s="30">
        <v>92.212791442871094</v>
      </c>
      <c r="AE1323" s="148">
        <v>0.51900000000000002</v>
      </c>
      <c r="AF1323" s="30">
        <v>52.44</v>
      </c>
      <c r="AG1323" s="30">
        <v>351.2</v>
      </c>
      <c r="AH1323" s="30">
        <v>89.365150451660156</v>
      </c>
      <c r="AI1323" s="148">
        <v>0.59099999999999997</v>
      </c>
      <c r="AJ1323" s="30">
        <v>51.488160069999999</v>
      </c>
      <c r="AK1323" s="30">
        <v>369.2</v>
      </c>
      <c r="AL1323" s="30">
        <v>91.014892578125</v>
      </c>
      <c r="AM1323" s="148">
        <v>0.51300000000000001</v>
      </c>
      <c r="AN1323" s="30">
        <v>52.0498884</v>
      </c>
      <c r="AO1323" s="30">
        <v>353.3</v>
      </c>
      <c r="AP1323" s="148">
        <v>0.27391305565834051</v>
      </c>
      <c r="AQ1323" s="30">
        <v>50.421343630000003</v>
      </c>
      <c r="AR1323" s="30">
        <v>265.21737670898438</v>
      </c>
      <c r="AS1323" s="30">
        <v>217</v>
      </c>
      <c r="AT1323" s="30">
        <v>157</v>
      </c>
      <c r="AU1323" s="148">
        <v>0.72350227832794189</v>
      </c>
      <c r="AV1323" s="30">
        <v>88.346168518066406</v>
      </c>
      <c r="AW1323" s="148">
        <v>0.17241379618644709</v>
      </c>
      <c r="AX1323" s="30">
        <v>51.909535470000002</v>
      </c>
      <c r="AY1323" s="30">
        <v>234.4827575683594</v>
      </c>
      <c r="AZ1323" s="30">
        <v>157</v>
      </c>
      <c r="BA1323" s="30">
        <v>89.887359619140625</v>
      </c>
      <c r="BB1323" s="148">
        <v>0.54299999999999993</v>
      </c>
      <c r="BC1323" s="30">
        <v>52.38</v>
      </c>
      <c r="BD1323" s="30">
        <v>356.1</v>
      </c>
      <c r="BE1323" s="30">
        <v>91.122360229492188</v>
      </c>
      <c r="BF1323" s="147">
        <v>0.46</v>
      </c>
      <c r="BG1323" s="30">
        <v>53</v>
      </c>
      <c r="BH1323" s="30">
        <v>333.1</v>
      </c>
      <c r="BI1323" s="30">
        <v>91.061515808105469</v>
      </c>
      <c r="BJ1323" s="148">
        <v>0.54299999999999993</v>
      </c>
      <c r="BK1323" s="30">
        <v>52.9846626</v>
      </c>
      <c r="BL1323" s="30">
        <v>348.1</v>
      </c>
      <c r="BM1323" s="30">
        <v>91.429618835449219</v>
      </c>
      <c r="BN1323" s="148">
        <v>0.52</v>
      </c>
      <c r="BO1323" s="30">
        <v>53.207837490000003</v>
      </c>
      <c r="BP1323" s="30">
        <v>335.5</v>
      </c>
      <c r="BQ1323" s="148">
        <v>0.28000000000000003</v>
      </c>
      <c r="BR1323" s="148">
        <v>0.19900000000000001</v>
      </c>
      <c r="BS1323" s="148">
        <v>1.7999999999999999E-2</v>
      </c>
      <c r="BT1323" s="148">
        <v>0.41899999999999998</v>
      </c>
      <c r="BU1323" s="148">
        <v>8.4000000000000005E-2</v>
      </c>
      <c r="BV1323" s="148">
        <v>0</v>
      </c>
      <c r="BW1323" s="148">
        <v>0.192</v>
      </c>
      <c r="BX1323" s="148">
        <v>0.16600000000000001</v>
      </c>
      <c r="BY1323" s="148">
        <v>0.40600000000000003</v>
      </c>
      <c r="BZ1323" s="1"/>
      <c r="CA1323" s="1">
        <v>14125.66015625</v>
      </c>
      <c r="CB1323" s="1">
        <v>14125.66</v>
      </c>
      <c r="CC1323" s="124" t="s">
        <v>4524</v>
      </c>
      <c r="CD1323" t="s">
        <v>4634</v>
      </c>
    </row>
    <row r="1324" spans="1:82" x14ac:dyDescent="0.3">
      <c r="A1324" s="1">
        <v>960905040</v>
      </c>
      <c r="B1324" s="124" t="s">
        <v>4524</v>
      </c>
      <c r="C1324" t="s">
        <v>444</v>
      </c>
      <c r="D1324" t="s">
        <v>1797</v>
      </c>
      <c r="E1324" s="30">
        <v>80.978683471679688</v>
      </c>
      <c r="F1324" s="30">
        <v>80.466102600097656</v>
      </c>
      <c r="G1324" s="30">
        <v>81.464523315429688</v>
      </c>
      <c r="H1324" s="30">
        <v>80.400245666503906</v>
      </c>
      <c r="I1324" s="1">
        <v>454</v>
      </c>
      <c r="J1324" s="1" t="s">
        <v>4733</v>
      </c>
      <c r="K1324" s="1">
        <v>5</v>
      </c>
      <c r="L1324" t="s">
        <v>3882</v>
      </c>
      <c r="M1324" t="s">
        <v>3915</v>
      </c>
      <c r="N1324" t="s">
        <v>3918</v>
      </c>
      <c r="O1324" t="s">
        <v>3922</v>
      </c>
      <c r="P1324" s="148">
        <v>0.38967135548591608</v>
      </c>
      <c r="Q1324" s="30">
        <v>48.28505887</v>
      </c>
      <c r="R1324" s="30">
        <v>314.55398559570313</v>
      </c>
      <c r="S1324" s="1">
        <v>218</v>
      </c>
      <c r="T1324" s="1">
        <v>158</v>
      </c>
      <c r="U1324" s="148">
        <v>0.72477066516876221</v>
      </c>
      <c r="V1324" s="148">
        <v>0.30344828963279719</v>
      </c>
      <c r="W1324" s="149">
        <v>48.072383420000001</v>
      </c>
      <c r="X1324" s="149">
        <v>289.65518188476563</v>
      </c>
      <c r="Y1324" s="1">
        <v>158</v>
      </c>
      <c r="Z1324" s="30">
        <v>83.712272644042969</v>
      </c>
      <c r="AA1324" s="148">
        <v>0.55000000000000004</v>
      </c>
      <c r="AB1324" s="30">
        <v>49.6</v>
      </c>
      <c r="AC1324" s="30">
        <v>359.2</v>
      </c>
      <c r="AD1324" s="30">
        <v>83.112174987792969</v>
      </c>
      <c r="AE1324" s="148">
        <v>0.47399999999999998</v>
      </c>
      <c r="AF1324" s="30">
        <v>49.35</v>
      </c>
      <c r="AG1324" s="30">
        <v>337.8</v>
      </c>
      <c r="AH1324" s="30">
        <v>85.661941528320313</v>
      </c>
      <c r="AI1324" s="148">
        <v>0.52600000000000002</v>
      </c>
      <c r="AJ1324" s="30">
        <v>50.261605850000002</v>
      </c>
      <c r="AK1324" s="30">
        <v>349.3</v>
      </c>
      <c r="AL1324" s="30">
        <v>84.267410278320313</v>
      </c>
      <c r="AM1324" s="148">
        <v>0.44400000000000001</v>
      </c>
      <c r="AN1324" s="30">
        <v>49.753731469999998</v>
      </c>
      <c r="AO1324" s="30">
        <v>328.1</v>
      </c>
      <c r="AP1324" s="148">
        <v>0.33802816271781921</v>
      </c>
      <c r="AQ1324" s="30">
        <v>47.797703509999998</v>
      </c>
      <c r="AR1324" s="30">
        <v>269.01409912109381</v>
      </c>
      <c r="AS1324" s="30">
        <v>220</v>
      </c>
      <c r="AT1324" s="30">
        <v>160</v>
      </c>
      <c r="AU1324" s="148">
        <v>0.72477066516876221</v>
      </c>
      <c r="AV1324" s="30">
        <v>80.400245666503906</v>
      </c>
      <c r="AW1324" s="148">
        <v>0.23448276519775391</v>
      </c>
      <c r="AX1324" s="30">
        <v>47.355591060000002</v>
      </c>
      <c r="AY1324" s="30">
        <v>234.4827575683594</v>
      </c>
      <c r="AZ1324" s="30">
        <v>160</v>
      </c>
      <c r="BA1324" s="30">
        <v>82.629180908203125</v>
      </c>
      <c r="BB1324" s="148">
        <v>0.45900000000000002</v>
      </c>
      <c r="BC1324" s="30">
        <v>48.86</v>
      </c>
      <c r="BD1324" s="30">
        <v>316.5</v>
      </c>
      <c r="BE1324" s="30">
        <v>81.891754150390625</v>
      </c>
      <c r="BF1324" s="147">
        <v>0.36499999999999999</v>
      </c>
      <c r="BG1324" s="30">
        <v>48.45</v>
      </c>
      <c r="BH1324" s="30">
        <v>287.2</v>
      </c>
      <c r="BI1324" s="30">
        <v>82.259880065917969</v>
      </c>
      <c r="BJ1324" s="148">
        <v>0.42599999999999999</v>
      </c>
      <c r="BK1324" s="30">
        <v>48.697190900000003</v>
      </c>
      <c r="BL1324" s="30">
        <v>304.3</v>
      </c>
      <c r="BM1324" s="30">
        <v>82.406196594238281</v>
      </c>
      <c r="BN1324" s="148">
        <v>0.314</v>
      </c>
      <c r="BO1324" s="30">
        <v>48.710800509999999</v>
      </c>
      <c r="BP1324" s="30">
        <v>275.2</v>
      </c>
      <c r="BQ1324" s="148">
        <v>0.311</v>
      </c>
      <c r="BR1324" s="148">
        <v>9.7000000000000003E-2</v>
      </c>
      <c r="BS1324" s="148">
        <v>3.5000000000000003E-2</v>
      </c>
      <c r="BT1324" s="148">
        <v>0.43</v>
      </c>
      <c r="BU1324" s="148">
        <v>0.128</v>
      </c>
      <c r="BV1324" s="148">
        <v>0</v>
      </c>
      <c r="BW1324" s="148">
        <v>8.2000000000000003E-2</v>
      </c>
      <c r="BX1324" s="148">
        <v>0.128</v>
      </c>
      <c r="BY1324" s="148">
        <v>0.41599999999999998</v>
      </c>
      <c r="BZ1324" s="1"/>
      <c r="CA1324" s="1">
        <v>13633.48046875</v>
      </c>
      <c r="CB1324" s="1">
        <v>13633.48</v>
      </c>
      <c r="CC1324" s="124" t="s">
        <v>4524</v>
      </c>
      <c r="CD1324" t="s">
        <v>4634</v>
      </c>
    </row>
    <row r="1325" spans="1:82" x14ac:dyDescent="0.3">
      <c r="A1325" s="1">
        <v>960905060</v>
      </c>
      <c r="B1325" s="124" t="s">
        <v>4524</v>
      </c>
      <c r="C1325" t="s">
        <v>444</v>
      </c>
      <c r="D1325" t="s">
        <v>1798</v>
      </c>
      <c r="E1325" s="30">
        <v>83.469528198242188</v>
      </c>
      <c r="F1325" s="30">
        <v>84.353050231933594</v>
      </c>
      <c r="G1325" s="30">
        <v>81.028083801269531</v>
      </c>
      <c r="H1325" s="30">
        <v>82.473312377929688</v>
      </c>
      <c r="I1325" s="1">
        <v>661</v>
      </c>
      <c r="J1325" s="1" t="s">
        <v>4733</v>
      </c>
      <c r="K1325" s="1">
        <v>5</v>
      </c>
      <c r="L1325" t="s">
        <v>3882</v>
      </c>
      <c r="M1325" t="s">
        <v>3915</v>
      </c>
      <c r="N1325" t="s">
        <v>3918</v>
      </c>
      <c r="O1325" t="s">
        <v>3922</v>
      </c>
      <c r="P1325" s="148">
        <v>0.26690390706062322</v>
      </c>
      <c r="Q1325" s="30">
        <v>49.32115855</v>
      </c>
      <c r="R1325" s="30">
        <v>278.64767456054688</v>
      </c>
      <c r="S1325" s="1">
        <v>315</v>
      </c>
      <c r="T1325" s="1">
        <v>249</v>
      </c>
      <c r="U1325" s="148">
        <v>0.79047620296478271</v>
      </c>
      <c r="V1325" s="148">
        <v>0.21266968548297879</v>
      </c>
      <c r="W1325" s="149">
        <v>49.682911730000001</v>
      </c>
      <c r="X1325" s="149">
        <v>262.44345092773438</v>
      </c>
      <c r="Y1325" s="1">
        <v>249</v>
      </c>
      <c r="Z1325" s="30">
        <v>80.691352844238281</v>
      </c>
      <c r="AA1325" s="148">
        <v>0.35399999999999998</v>
      </c>
      <c r="AB1325" s="30">
        <v>48.6</v>
      </c>
      <c r="AC1325" s="30">
        <v>311.3</v>
      </c>
      <c r="AD1325" s="30">
        <v>81.521774291992188</v>
      </c>
      <c r="AE1325" s="148">
        <v>0.316</v>
      </c>
      <c r="AF1325" s="30">
        <v>48.81</v>
      </c>
      <c r="AG1325" s="30">
        <v>298.60000000000002</v>
      </c>
      <c r="AH1325" s="30">
        <v>80.108360290527344</v>
      </c>
      <c r="AI1325" s="148">
        <v>0.35899999999999999</v>
      </c>
      <c r="AJ1325" s="30">
        <v>48.422183169999997</v>
      </c>
      <c r="AK1325" s="30">
        <v>319.2</v>
      </c>
      <c r="AL1325" s="30">
        <v>80.599464416503906</v>
      </c>
      <c r="AM1325" s="148">
        <v>0.30299999999999999</v>
      </c>
      <c r="AN1325" s="30">
        <v>48.50553558</v>
      </c>
      <c r="AO1325" s="30">
        <v>304.5</v>
      </c>
      <c r="AP1325" s="148">
        <v>0.18861210346221921</v>
      </c>
      <c r="AQ1325" s="30">
        <v>47.5246998</v>
      </c>
      <c r="AR1325" s="30">
        <v>211.03202819824219</v>
      </c>
      <c r="AS1325" s="30">
        <v>317</v>
      </c>
      <c r="AT1325" s="30">
        <v>251</v>
      </c>
      <c r="AU1325" s="148">
        <v>0.79047620296478271</v>
      </c>
      <c r="AV1325" s="30">
        <v>82.473312377929688</v>
      </c>
      <c r="AW1325" s="148">
        <v>0.1357466131448746</v>
      </c>
      <c r="AX1325" s="30">
        <v>48.543703180000001</v>
      </c>
      <c r="AY1325" s="30">
        <v>194.57012939453131</v>
      </c>
      <c r="AZ1325" s="30">
        <v>251</v>
      </c>
      <c r="BA1325" s="30">
        <v>77.30926513671875</v>
      </c>
      <c r="BB1325" s="148">
        <v>0.26600000000000001</v>
      </c>
      <c r="BC1325" s="30">
        <v>46.28</v>
      </c>
      <c r="BD1325" s="30">
        <v>253.5</v>
      </c>
      <c r="BE1325" s="30">
        <v>78.382102966308594</v>
      </c>
      <c r="BF1325" s="147">
        <v>0.22600000000000001</v>
      </c>
      <c r="BG1325" s="30">
        <v>46.72</v>
      </c>
      <c r="BH1325" s="30">
        <v>241.3</v>
      </c>
      <c r="BI1325" s="30">
        <v>77.096603393554688</v>
      </c>
      <c r="BJ1325" s="148">
        <v>0.27200000000000002</v>
      </c>
      <c r="BK1325" s="30">
        <v>46.182044189999999</v>
      </c>
      <c r="BL1325" s="30">
        <v>267.60000000000002</v>
      </c>
      <c r="BM1325" s="30">
        <v>78.173866271972656</v>
      </c>
      <c r="BN1325" s="148">
        <v>0.22</v>
      </c>
      <c r="BO1325" s="30">
        <v>46.601521650000002</v>
      </c>
      <c r="BP1325" s="30">
        <v>251.9</v>
      </c>
      <c r="BQ1325" s="148">
        <v>0.46300000000000002</v>
      </c>
      <c r="BR1325" s="148">
        <v>0.107</v>
      </c>
      <c r="BS1325" s="148">
        <v>1.7999999999999999E-2</v>
      </c>
      <c r="BT1325" s="148">
        <v>0.30299999999999999</v>
      </c>
      <c r="BU1325" s="148">
        <v>0.106</v>
      </c>
      <c r="BV1325" s="148">
        <v>3.0000000260770321E-3</v>
      </c>
      <c r="BW1325" s="148">
        <v>8.8999999999999996E-2</v>
      </c>
      <c r="BX1325" s="148">
        <v>0.13300000000000001</v>
      </c>
      <c r="BY1325" s="148">
        <v>0.51</v>
      </c>
      <c r="BZ1325" s="1"/>
      <c r="CA1325" s="1">
        <v>13945.9599609375</v>
      </c>
      <c r="CB1325" s="1">
        <v>13945.96</v>
      </c>
      <c r="CC1325" s="124" t="s">
        <v>4524</v>
      </c>
      <c r="CD1325" t="s">
        <v>4634</v>
      </c>
    </row>
    <row r="1326" spans="1:82" x14ac:dyDescent="0.3">
      <c r="A1326" s="1">
        <v>960906000</v>
      </c>
      <c r="B1326" s="124" t="s">
        <v>4524</v>
      </c>
      <c r="C1326" t="s">
        <v>444</v>
      </c>
      <c r="D1326" t="s">
        <v>1799</v>
      </c>
      <c r="E1326" s="30">
        <v>86.498863220214844</v>
      </c>
      <c r="F1326" s="30">
        <v>85.720787048339844</v>
      </c>
      <c r="G1326" s="30">
        <v>86.120132446289063</v>
      </c>
      <c r="H1326" s="30">
        <v>83.764923095703125</v>
      </c>
      <c r="I1326" s="1">
        <v>390</v>
      </c>
      <c r="J1326" s="1" t="s">
        <v>3981</v>
      </c>
      <c r="K1326" s="1">
        <v>8</v>
      </c>
      <c r="L1326" t="s">
        <v>3882</v>
      </c>
      <c r="M1326" t="s">
        <v>3915</v>
      </c>
      <c r="N1326" t="s">
        <v>3918</v>
      </c>
      <c r="O1326" t="s">
        <v>3922</v>
      </c>
      <c r="P1326" s="148">
        <v>0.6454545259475708</v>
      </c>
      <c r="Q1326" s="30">
        <v>50.581247879999999</v>
      </c>
      <c r="R1326" s="30">
        <v>381.81817626953131</v>
      </c>
      <c r="S1326" s="1">
        <v>354</v>
      </c>
      <c r="T1326" s="1">
        <v>178</v>
      </c>
      <c r="U1326" s="148">
        <v>0.50282484292984009</v>
      </c>
      <c r="V1326" s="148">
        <v>0.52066117525100708</v>
      </c>
      <c r="W1326" s="149">
        <v>50.249624019999999</v>
      </c>
      <c r="X1326" s="149">
        <v>346.281005859375</v>
      </c>
      <c r="Y1326" s="1">
        <v>178</v>
      </c>
      <c r="Z1326" s="30">
        <v>85.222724914550781</v>
      </c>
      <c r="AA1326" s="148">
        <v>0.61799999999999999</v>
      </c>
      <c r="AB1326" s="30">
        <v>50.1</v>
      </c>
      <c r="AC1326" s="30">
        <v>389.6</v>
      </c>
      <c r="AD1326" s="30">
        <v>84.201889038085938</v>
      </c>
      <c r="AE1326" s="148">
        <v>0.52700000000000002</v>
      </c>
      <c r="AF1326" s="30">
        <v>49.72</v>
      </c>
      <c r="AG1326" s="30">
        <v>367.4</v>
      </c>
      <c r="AH1326" s="30">
        <v>86.81915283203125</v>
      </c>
      <c r="AI1326" s="148">
        <v>0.69299999999999995</v>
      </c>
      <c r="AJ1326" s="30">
        <v>50.644888999999999</v>
      </c>
      <c r="AK1326" s="30">
        <v>403</v>
      </c>
      <c r="AL1326" s="30">
        <v>88.415901184082031</v>
      </c>
      <c r="AM1326" s="148">
        <v>0.61499999999999999</v>
      </c>
      <c r="AN1326" s="30">
        <v>51.165456579999997</v>
      </c>
      <c r="AO1326" s="30">
        <v>380.7</v>
      </c>
      <c r="AP1326" s="148">
        <v>0.56018519401550293</v>
      </c>
      <c r="AQ1326" s="30">
        <v>50.709913890000003</v>
      </c>
      <c r="AR1326" s="30">
        <v>342.129638671875</v>
      </c>
      <c r="AS1326" s="30">
        <v>352</v>
      </c>
      <c r="AT1326" s="30">
        <v>177</v>
      </c>
      <c r="AU1326" s="148">
        <v>0.50282484292984009</v>
      </c>
      <c r="AV1326" s="30">
        <v>83.764923095703125</v>
      </c>
      <c r="AW1326" s="148">
        <v>0.45762711763381958</v>
      </c>
      <c r="AX1326" s="30">
        <v>49.28394385</v>
      </c>
      <c r="AY1326" s="30">
        <v>301.69491577148438</v>
      </c>
      <c r="AZ1326" s="30">
        <v>177</v>
      </c>
      <c r="BA1326" s="30">
        <v>83.701416015625</v>
      </c>
      <c r="BB1326" s="148">
        <v>0.57799999999999996</v>
      </c>
      <c r="BC1326" s="30">
        <v>49.38</v>
      </c>
      <c r="BD1326" s="30">
        <v>353.8</v>
      </c>
      <c r="BE1326" s="30">
        <v>82.378646850585938</v>
      </c>
      <c r="BF1326" s="147">
        <v>0.48099999999999998</v>
      </c>
      <c r="BG1326" s="30">
        <v>48.69</v>
      </c>
      <c r="BH1326" s="30">
        <v>325.60000000000002</v>
      </c>
      <c r="BI1326" s="30">
        <v>86.157379150390625</v>
      </c>
      <c r="BJ1326" s="148">
        <v>0.66200000000000003</v>
      </c>
      <c r="BK1326" s="30">
        <v>50.595748469999997</v>
      </c>
      <c r="BL1326" s="30">
        <v>382.7</v>
      </c>
      <c r="BM1326" s="30">
        <v>85.754638671875</v>
      </c>
      <c r="BN1326" s="148">
        <v>0.55000000000000004</v>
      </c>
      <c r="BO1326" s="30">
        <v>50.379576190000002</v>
      </c>
      <c r="BP1326" s="30">
        <v>349.5</v>
      </c>
      <c r="BQ1326" s="148">
        <v>0.25900000000000001</v>
      </c>
      <c r="BR1326" s="148">
        <v>0.105</v>
      </c>
      <c r="BS1326" s="148">
        <v>4.9000000000000002E-2</v>
      </c>
      <c r="BT1326" s="148">
        <v>0.51</v>
      </c>
      <c r="BU1326" s="148">
        <v>7.3999999999999996E-2</v>
      </c>
      <c r="BV1326" s="148">
        <v>3.0000000260770321E-3</v>
      </c>
      <c r="BW1326" s="148">
        <v>6.9000000000000006E-2</v>
      </c>
      <c r="BX1326" s="148">
        <v>0.185</v>
      </c>
      <c r="BY1326" s="148">
        <v>0.20699999999999999</v>
      </c>
      <c r="BZ1326" s="1"/>
      <c r="CA1326" s="1">
        <v>13257.5400390625</v>
      </c>
      <c r="CB1326" s="1">
        <v>13257.55</v>
      </c>
      <c r="CC1326" s="124" t="s">
        <v>4524</v>
      </c>
      <c r="CD1326" t="s">
        <v>4635</v>
      </c>
    </row>
    <row r="1327" spans="1:82" x14ac:dyDescent="0.3">
      <c r="A1327" s="1">
        <v>960906020</v>
      </c>
      <c r="B1327" s="124" t="s">
        <v>4524</v>
      </c>
      <c r="C1327" t="s">
        <v>444</v>
      </c>
      <c r="D1327" t="s">
        <v>1800</v>
      </c>
      <c r="E1327" s="30">
        <v>83.1024169921875</v>
      </c>
      <c r="F1327" s="30">
        <v>86.132347106933594</v>
      </c>
      <c r="G1327" s="30">
        <v>84.319709777832031</v>
      </c>
      <c r="H1327" s="30">
        <v>84.120513916015625</v>
      </c>
      <c r="I1327" s="1">
        <v>345</v>
      </c>
      <c r="J1327" s="1" t="s">
        <v>4733</v>
      </c>
      <c r="K1327" s="1">
        <v>5</v>
      </c>
      <c r="L1327" t="s">
        <v>3882</v>
      </c>
      <c r="M1327" t="s">
        <v>3915</v>
      </c>
      <c r="N1327" t="s">
        <v>3918</v>
      </c>
      <c r="O1327" t="s">
        <v>3922</v>
      </c>
      <c r="P1327" s="148">
        <v>0.70666664838790894</v>
      </c>
      <c r="Q1327" s="30">
        <v>49.168451910000002</v>
      </c>
      <c r="R1327" s="30">
        <v>398</v>
      </c>
      <c r="S1327" s="1">
        <v>165</v>
      </c>
      <c r="T1327" s="1">
        <v>90</v>
      </c>
      <c r="U1327" s="148">
        <v>0.54545456171035767</v>
      </c>
      <c r="V1327" s="148">
        <v>0.5308641791343689</v>
      </c>
      <c r="W1327" s="149">
        <v>50.42015001</v>
      </c>
      <c r="X1327" s="149">
        <v>354.32098388671881</v>
      </c>
      <c r="Y1327" s="1">
        <v>90</v>
      </c>
      <c r="Z1327" s="30">
        <v>87.63946533203125</v>
      </c>
      <c r="AA1327" s="148">
        <v>0.7</v>
      </c>
      <c r="AB1327" s="30">
        <v>50.9</v>
      </c>
      <c r="AC1327" s="30">
        <v>391.2</v>
      </c>
      <c r="AD1327" s="30">
        <v>88.030632019042969</v>
      </c>
      <c r="AE1327" s="148">
        <v>0.60199999999999998</v>
      </c>
      <c r="AF1327" s="30">
        <v>51.02</v>
      </c>
      <c r="AG1327" s="30">
        <v>354.1</v>
      </c>
      <c r="AH1327" s="30">
        <v>91.004539489746094</v>
      </c>
      <c r="AI1327" s="148">
        <v>0.69299999999999995</v>
      </c>
      <c r="AJ1327" s="30">
        <v>52.031148279999996</v>
      </c>
      <c r="AK1327" s="30">
        <v>385.8</v>
      </c>
      <c r="AL1327" s="30">
        <v>89.777862548828125</v>
      </c>
      <c r="AM1327" s="148">
        <v>0.56600000000000006</v>
      </c>
      <c r="AN1327" s="30">
        <v>51.628930070000003</v>
      </c>
      <c r="AO1327" s="30">
        <v>340.4</v>
      </c>
      <c r="AP1327" s="148">
        <v>0.61073827743530273</v>
      </c>
      <c r="AQ1327" s="30">
        <v>49.583697860000001</v>
      </c>
      <c r="AR1327" s="30">
        <v>365.10067749023438</v>
      </c>
      <c r="AS1327" s="30">
        <v>165</v>
      </c>
      <c r="AT1327" s="30">
        <v>90</v>
      </c>
      <c r="AU1327" s="148">
        <v>0.54545456171035767</v>
      </c>
      <c r="AV1327" s="30">
        <v>84.120513916015625</v>
      </c>
      <c r="AW1327" s="148">
        <v>0.43209877610206598</v>
      </c>
      <c r="AX1327" s="30">
        <v>49.487741819999997</v>
      </c>
      <c r="AY1327" s="30">
        <v>317.283935546875</v>
      </c>
      <c r="AZ1327" s="30">
        <v>90</v>
      </c>
      <c r="BA1327" s="30">
        <v>83.453971862792969</v>
      </c>
      <c r="BB1327" s="148">
        <v>0.68200000000000005</v>
      </c>
      <c r="BC1327" s="30">
        <v>49.26</v>
      </c>
      <c r="BD1327" s="30">
        <v>380</v>
      </c>
      <c r="BE1327" s="30">
        <v>83.230705261230469</v>
      </c>
      <c r="BF1327" s="147">
        <v>0.53100000000000003</v>
      </c>
      <c r="BG1327" s="30">
        <v>49.11</v>
      </c>
      <c r="BH1327" s="30">
        <v>329.6</v>
      </c>
      <c r="BI1327" s="30">
        <v>85.097618103027344</v>
      </c>
      <c r="BJ1327" s="148">
        <v>0.60199999999999998</v>
      </c>
      <c r="BK1327" s="30">
        <v>50.079517090000003</v>
      </c>
      <c r="BL1327" s="30">
        <v>358</v>
      </c>
      <c r="BM1327" s="30">
        <v>84.592033386230469</v>
      </c>
      <c r="BN1327" s="148">
        <v>0.45500000000000002</v>
      </c>
      <c r="BO1327" s="30">
        <v>49.800167299999998</v>
      </c>
      <c r="BP1327" s="30">
        <v>309.10000000000002</v>
      </c>
      <c r="BQ1327" s="148">
        <v>0.17399999999999999</v>
      </c>
      <c r="BR1327" s="148">
        <v>0.11</v>
      </c>
      <c r="BS1327" s="148">
        <v>2.9000000000000001E-2</v>
      </c>
      <c r="BT1327" s="148">
        <v>0.57999999999999996</v>
      </c>
      <c r="BU1327" s="148">
        <v>0.104</v>
      </c>
      <c r="BV1327" s="148">
        <v>3.0000000260770321E-3</v>
      </c>
      <c r="BW1327" s="148">
        <v>8.7000000000000008E-2</v>
      </c>
      <c r="BX1327" s="148">
        <v>0.217</v>
      </c>
      <c r="BY1327" s="148">
        <v>0.22500000000000001</v>
      </c>
      <c r="BZ1327" s="1"/>
      <c r="CA1327" s="1">
        <v>14173.3798828125</v>
      </c>
      <c r="CB1327" s="1">
        <v>14173.38</v>
      </c>
      <c r="CC1327" s="124" t="s">
        <v>4524</v>
      </c>
      <c r="CD1327" t="s">
        <v>4634</v>
      </c>
    </row>
    <row r="1328" spans="1:82" x14ac:dyDescent="0.3">
      <c r="A1328" s="1">
        <v>960906060</v>
      </c>
      <c r="B1328" s="124" t="s">
        <v>4524</v>
      </c>
      <c r="C1328" t="s">
        <v>444</v>
      </c>
      <c r="D1328" t="s">
        <v>1801</v>
      </c>
      <c r="E1328" s="30">
        <v>82.432296752929688</v>
      </c>
      <c r="F1328" s="30">
        <v>83.563583374023438</v>
      </c>
      <c r="G1328" s="30">
        <v>80.635398864746094</v>
      </c>
      <c r="H1328" s="30">
        <v>80.693344116210938</v>
      </c>
      <c r="I1328" s="1">
        <v>475</v>
      </c>
      <c r="J1328" s="1" t="s">
        <v>4733</v>
      </c>
      <c r="K1328" s="1">
        <v>5</v>
      </c>
      <c r="L1328" t="s">
        <v>3882</v>
      </c>
      <c r="M1328" t="s">
        <v>3915</v>
      </c>
      <c r="N1328" t="s">
        <v>3918</v>
      </c>
      <c r="O1328" t="s">
        <v>3922</v>
      </c>
      <c r="P1328" s="148">
        <v>0.47252747416496282</v>
      </c>
      <c r="Q1328" s="30">
        <v>48.889707260000002</v>
      </c>
      <c r="R1328" s="30">
        <v>334.61538696289063</v>
      </c>
      <c r="S1328" s="1">
        <v>201</v>
      </c>
      <c r="T1328" s="1">
        <v>151</v>
      </c>
      <c r="U1328" s="148">
        <v>0.75124377012252808</v>
      </c>
      <c r="V1328" s="148">
        <v>0.34645670652389532</v>
      </c>
      <c r="W1328" s="149">
        <v>49.35580126</v>
      </c>
      <c r="X1328" s="149">
        <v>297.63778686523438</v>
      </c>
      <c r="Y1328" s="1">
        <v>151</v>
      </c>
      <c r="Z1328" s="30">
        <v>87.941551208496094</v>
      </c>
      <c r="AA1328" s="148">
        <v>0.56299999999999994</v>
      </c>
      <c r="AB1328" s="30">
        <v>51</v>
      </c>
      <c r="AC1328" s="30">
        <v>370.3</v>
      </c>
      <c r="AD1328" s="30">
        <v>87.264884948730469</v>
      </c>
      <c r="AE1328" s="148">
        <v>0.47399999999999998</v>
      </c>
      <c r="AF1328" s="30">
        <v>50.76</v>
      </c>
      <c r="AG1328" s="30">
        <v>348.6</v>
      </c>
      <c r="AH1328" s="30">
        <v>90.744873046875</v>
      </c>
      <c r="AI1328" s="148">
        <v>0.60799999999999998</v>
      </c>
      <c r="AJ1328" s="30">
        <v>51.945143680000001</v>
      </c>
      <c r="AK1328" s="30">
        <v>379.9</v>
      </c>
      <c r="AL1328" s="30">
        <v>89.362167358398438</v>
      </c>
      <c r="AM1328" s="148">
        <v>0.51300000000000001</v>
      </c>
      <c r="AN1328" s="30">
        <v>51.487469689999998</v>
      </c>
      <c r="AO1328" s="30">
        <v>356</v>
      </c>
      <c r="AP1328" s="148">
        <v>0.42076501250267029</v>
      </c>
      <c r="AQ1328" s="30">
        <v>47.279064380000001</v>
      </c>
      <c r="AR1328" s="30">
        <v>282.513671875</v>
      </c>
      <c r="AS1328" s="30">
        <v>203</v>
      </c>
      <c r="AT1328" s="30">
        <v>153</v>
      </c>
      <c r="AU1328" s="148">
        <v>0.75124377012252808</v>
      </c>
      <c r="AV1328" s="30">
        <v>80.693344116210938</v>
      </c>
      <c r="AW1328" s="148">
        <v>0.3046875</v>
      </c>
      <c r="AX1328" s="30">
        <v>47.523571760000003</v>
      </c>
      <c r="AY1328" s="30">
        <v>243.75</v>
      </c>
      <c r="AZ1328" s="30">
        <v>153</v>
      </c>
      <c r="BA1328" s="30">
        <v>84.07257080078125</v>
      </c>
      <c r="BB1328" s="148">
        <v>0.51300000000000001</v>
      </c>
      <c r="BC1328" s="30">
        <v>49.56</v>
      </c>
      <c r="BD1328" s="30">
        <v>342.2</v>
      </c>
      <c r="BE1328" s="30">
        <v>84.772514343261719</v>
      </c>
      <c r="BF1328" s="147">
        <v>0.43200000000000011</v>
      </c>
      <c r="BG1328" s="30">
        <v>49.87</v>
      </c>
      <c r="BH1328" s="30">
        <v>317</v>
      </c>
      <c r="BI1328" s="30">
        <v>88.094253540039063</v>
      </c>
      <c r="BJ1328" s="148">
        <v>0.54899999999999993</v>
      </c>
      <c r="BK1328" s="30">
        <v>51.539243200000001</v>
      </c>
      <c r="BL1328" s="30">
        <v>353.5</v>
      </c>
      <c r="BM1328" s="30">
        <v>88.913330078125</v>
      </c>
      <c r="BN1328" s="148">
        <v>0.46800000000000003</v>
      </c>
      <c r="BO1328" s="30">
        <v>51.953787669999997</v>
      </c>
      <c r="BP1328" s="30">
        <v>332.5</v>
      </c>
      <c r="BQ1328" s="148">
        <v>0.32600000000000001</v>
      </c>
      <c r="BR1328" s="148">
        <v>0.13300000000000001</v>
      </c>
      <c r="BS1328" s="148">
        <v>8.7999999999999995E-2</v>
      </c>
      <c r="BT1328" s="148">
        <v>0.33900000000000002</v>
      </c>
      <c r="BU1328" s="148">
        <v>0.112</v>
      </c>
      <c r="BV1328" s="148">
        <v>2.000000094994903E-3</v>
      </c>
      <c r="BW1328" s="148">
        <v>0.17699999999999999</v>
      </c>
      <c r="BX1328" s="148">
        <v>0.13900000000000001</v>
      </c>
      <c r="BY1328" s="148">
        <v>0.31900000000000001</v>
      </c>
      <c r="BZ1328" s="1"/>
      <c r="CA1328" s="1">
        <v>13486.01953125</v>
      </c>
      <c r="CB1328" s="1">
        <v>13486.02</v>
      </c>
      <c r="CC1328" s="124" t="s">
        <v>4524</v>
      </c>
      <c r="CD1328" t="s">
        <v>4634</v>
      </c>
    </row>
    <row r="1329" spans="1:82" x14ac:dyDescent="0.3">
      <c r="A1329" s="1">
        <v>960913000</v>
      </c>
      <c r="B1329" s="124" t="s">
        <v>4525</v>
      </c>
      <c r="C1329" t="s">
        <v>445</v>
      </c>
      <c r="D1329" t="s">
        <v>1802</v>
      </c>
      <c r="E1329" s="30">
        <v>83.849418640136719</v>
      </c>
      <c r="F1329" s="30">
        <v>78.308242797851563</v>
      </c>
      <c r="G1329" s="30">
        <v>85.271461486816406</v>
      </c>
      <c r="H1329" s="30">
        <v>81.537750244140625</v>
      </c>
      <c r="I1329" s="1">
        <v>707</v>
      </c>
      <c r="J1329" s="1">
        <v>6</v>
      </c>
      <c r="K1329" s="1">
        <v>8</v>
      </c>
      <c r="L1329" t="s">
        <v>3882</v>
      </c>
      <c r="M1329" t="s">
        <v>3915</v>
      </c>
      <c r="N1329" t="s">
        <v>3918</v>
      </c>
      <c r="O1329" t="s">
        <v>3922</v>
      </c>
      <c r="P1329" s="148">
        <v>0.64757710695266724</v>
      </c>
      <c r="Q1329" s="30">
        <v>49.479176850000002</v>
      </c>
      <c r="R1329" s="30">
        <v>384.58151245117188</v>
      </c>
      <c r="S1329" s="1">
        <v>1228</v>
      </c>
      <c r="T1329" s="1">
        <v>300</v>
      </c>
      <c r="U1329" s="148">
        <v>0.2442996799945831</v>
      </c>
      <c r="V1329" s="148">
        <v>0.31210190057754522</v>
      </c>
      <c r="W1329" s="149">
        <v>47.178291489999999</v>
      </c>
      <c r="X1329" s="149">
        <v>291.71975708007813</v>
      </c>
      <c r="Y1329" s="1">
        <v>300</v>
      </c>
      <c r="Z1329" s="30">
        <v>82.805992126464844</v>
      </c>
      <c r="AA1329" s="148">
        <v>0.67599999999999993</v>
      </c>
      <c r="AB1329" s="30">
        <v>49.3</v>
      </c>
      <c r="AC1329" s="30">
        <v>396.4</v>
      </c>
      <c r="AD1329" s="30">
        <v>77.722488403320313</v>
      </c>
      <c r="AE1329" s="148">
        <v>0.34200000000000003</v>
      </c>
      <c r="AF1329" s="30">
        <v>47.52</v>
      </c>
      <c r="AG1329" s="30">
        <v>312.3</v>
      </c>
      <c r="AH1329" s="30">
        <v>82.943023681640625</v>
      </c>
      <c r="AI1329" s="148">
        <v>0.68299999999999994</v>
      </c>
      <c r="AJ1329" s="30">
        <v>49.361060870000003</v>
      </c>
      <c r="AK1329" s="30">
        <v>398.1</v>
      </c>
      <c r="AL1329" s="30">
        <v>78.441627502441406</v>
      </c>
      <c r="AM1329" s="148">
        <v>0.34200000000000003</v>
      </c>
      <c r="AN1329" s="30">
        <v>47.771228540000003</v>
      </c>
      <c r="AO1329" s="30">
        <v>309.60000000000002</v>
      </c>
      <c r="AP1329" s="148">
        <v>0.60557186603546143</v>
      </c>
      <c r="AQ1329" s="30">
        <v>50.17904437</v>
      </c>
      <c r="AR1329" s="30">
        <v>368.76834106445313</v>
      </c>
      <c r="AS1329" s="30">
        <v>1189</v>
      </c>
      <c r="AT1329" s="30">
        <v>300</v>
      </c>
      <c r="AU1329" s="148">
        <v>0.2442996799945831</v>
      </c>
      <c r="AV1329" s="30">
        <v>81.537750244140625</v>
      </c>
      <c r="AW1329" s="148">
        <v>0.33121019601821899</v>
      </c>
      <c r="AX1329" s="30">
        <v>48.007514630000003</v>
      </c>
      <c r="AY1329" s="30">
        <v>271.33758544921881</v>
      </c>
      <c r="AZ1329" s="30">
        <v>300</v>
      </c>
      <c r="BA1329" s="30">
        <v>82.031204223632813</v>
      </c>
      <c r="BB1329" s="148">
        <v>0.67099999999999993</v>
      </c>
      <c r="BC1329" s="30">
        <v>48.57</v>
      </c>
      <c r="BD1329" s="30">
        <v>388.1</v>
      </c>
      <c r="BE1329" s="30">
        <v>78.747268676757813</v>
      </c>
      <c r="BF1329" s="147">
        <v>0.32900000000000001</v>
      </c>
      <c r="BG1329" s="30">
        <v>46.9</v>
      </c>
      <c r="BH1329" s="30">
        <v>276.10000000000002</v>
      </c>
      <c r="BI1329" s="30">
        <v>80.795989990234375</v>
      </c>
      <c r="BJ1329" s="148">
        <v>0.64300000000000002</v>
      </c>
      <c r="BK1329" s="30">
        <v>47.9840965</v>
      </c>
      <c r="BL1329" s="30">
        <v>375.6</v>
      </c>
      <c r="BM1329" s="30">
        <v>78.287315368652344</v>
      </c>
      <c r="BN1329" s="148">
        <v>0.26700000000000002</v>
      </c>
      <c r="BO1329" s="30">
        <v>46.65805975</v>
      </c>
      <c r="BP1329" s="30">
        <v>262.3</v>
      </c>
      <c r="BQ1329" s="148">
        <v>8.8999999999999996E-2</v>
      </c>
      <c r="BR1329" s="148">
        <v>4.7E-2</v>
      </c>
      <c r="BS1329" s="148">
        <v>6.4000000000000001E-2</v>
      </c>
      <c r="BT1329" s="148">
        <v>0.76500000000000001</v>
      </c>
      <c r="BU1329" s="148">
        <v>3.1E-2</v>
      </c>
      <c r="BV1329" s="148">
        <v>4.0000001899898052E-3</v>
      </c>
      <c r="BW1329" s="148">
        <v>1.7999999999999999E-2</v>
      </c>
      <c r="BX1329" s="148">
        <v>9.6000000000000002E-2</v>
      </c>
      <c r="BY1329" s="148">
        <v>9.6000000000000002E-2</v>
      </c>
      <c r="BZ1329" s="1"/>
      <c r="CA1329" s="1">
        <v>10938.91015625</v>
      </c>
      <c r="CB1329" s="1">
        <v>11136.29</v>
      </c>
      <c r="CC1329" s="124" t="s">
        <v>4525</v>
      </c>
      <c r="CD1329" t="s">
        <v>4633</v>
      </c>
    </row>
    <row r="1330" spans="1:82" x14ac:dyDescent="0.3">
      <c r="A1330" s="1">
        <v>960913020</v>
      </c>
      <c r="B1330" s="124" t="s">
        <v>4525</v>
      </c>
      <c r="C1330" t="s">
        <v>445</v>
      </c>
      <c r="D1330" t="s">
        <v>1803</v>
      </c>
      <c r="E1330" s="30">
        <v>87.838577270507813</v>
      </c>
      <c r="F1330" s="30">
        <v>87.138839721679688</v>
      </c>
      <c r="G1330" s="30">
        <v>83.613327026367188</v>
      </c>
      <c r="H1330" s="30">
        <v>81.462089538574219</v>
      </c>
      <c r="I1330" s="1">
        <v>1138</v>
      </c>
      <c r="J1330" s="1">
        <v>6</v>
      </c>
      <c r="K1330" s="1">
        <v>8</v>
      </c>
      <c r="L1330" t="s">
        <v>3882</v>
      </c>
      <c r="M1330" t="s">
        <v>3915</v>
      </c>
      <c r="N1330" t="s">
        <v>3918</v>
      </c>
      <c r="O1330" t="s">
        <v>3922</v>
      </c>
      <c r="P1330" s="148">
        <v>0.70086288452148438</v>
      </c>
      <c r="Q1330" s="30">
        <v>51.138521009999998</v>
      </c>
      <c r="R1330" s="30">
        <v>399.52059936523438</v>
      </c>
      <c r="S1330" s="1">
        <v>2138</v>
      </c>
      <c r="T1330" s="1">
        <v>657</v>
      </c>
      <c r="U1330" s="148">
        <v>0.30729654431343079</v>
      </c>
      <c r="V1330" s="148">
        <v>0.43109539151191711</v>
      </c>
      <c r="W1330" s="149">
        <v>50.837181309999998</v>
      </c>
      <c r="X1330" s="149">
        <v>325.7950439453125</v>
      </c>
      <c r="Y1330" s="1">
        <v>657</v>
      </c>
      <c r="Z1330" s="30">
        <v>88.243644714355469</v>
      </c>
      <c r="AA1330" s="148">
        <v>0.73</v>
      </c>
      <c r="AB1330" s="30">
        <v>51.1</v>
      </c>
      <c r="AC1330" s="30">
        <v>407.3</v>
      </c>
      <c r="AD1330" s="30">
        <v>85.792289733886719</v>
      </c>
      <c r="AE1330" s="148">
        <v>0.45500000000000002</v>
      </c>
      <c r="AF1330" s="30">
        <v>50.26</v>
      </c>
      <c r="AG1330" s="30">
        <v>336.3</v>
      </c>
      <c r="AH1330" s="30">
        <v>87.317901611328125</v>
      </c>
      <c r="AI1330" s="148">
        <v>0.71499999999999997</v>
      </c>
      <c r="AJ1330" s="30">
        <v>50.810081429999997</v>
      </c>
      <c r="AK1330" s="30">
        <v>403</v>
      </c>
      <c r="AL1330" s="30">
        <v>83.663322448730469</v>
      </c>
      <c r="AM1330" s="148">
        <v>0.43</v>
      </c>
      <c r="AN1330" s="30">
        <v>49.548161499999999</v>
      </c>
      <c r="AO1330" s="30">
        <v>328.4</v>
      </c>
      <c r="AP1330" s="148">
        <v>0.58095240592956543</v>
      </c>
      <c r="AQ1330" s="30">
        <v>49.141839079999997</v>
      </c>
      <c r="AR1330" s="30">
        <v>361.80950927734381</v>
      </c>
      <c r="AS1330" s="30">
        <v>2082</v>
      </c>
      <c r="AT1330" s="30">
        <v>655</v>
      </c>
      <c r="AU1330" s="148">
        <v>0.30729654431343079</v>
      </c>
      <c r="AV1330" s="30">
        <v>81.462089538574219</v>
      </c>
      <c r="AW1330" s="148">
        <v>0.2968197762966156</v>
      </c>
      <c r="AX1330" s="30">
        <v>47.964151700000002</v>
      </c>
      <c r="AY1330" s="30">
        <v>266.78445434570313</v>
      </c>
      <c r="AZ1330" s="30">
        <v>655</v>
      </c>
      <c r="BA1330" s="30">
        <v>82.670417785644531</v>
      </c>
      <c r="BB1330" s="148">
        <v>0.64</v>
      </c>
      <c r="BC1330" s="30">
        <v>48.88</v>
      </c>
      <c r="BD1330" s="30">
        <v>377</v>
      </c>
      <c r="BE1330" s="30">
        <v>81.6483154296875</v>
      </c>
      <c r="BF1330" s="147">
        <v>0.30599999999999999</v>
      </c>
      <c r="BG1330" s="30">
        <v>48.33</v>
      </c>
      <c r="BH1330" s="30">
        <v>278</v>
      </c>
      <c r="BI1330" s="30">
        <v>81.654045104980469</v>
      </c>
      <c r="BJ1330" s="148">
        <v>0.65400000000000003</v>
      </c>
      <c r="BK1330" s="30">
        <v>48.40207547</v>
      </c>
      <c r="BL1330" s="30">
        <v>382.7</v>
      </c>
      <c r="BM1330" s="30">
        <v>80.524269104003906</v>
      </c>
      <c r="BN1330" s="148">
        <v>0.33700000000000002</v>
      </c>
      <c r="BO1330" s="30">
        <v>47.772898990000002</v>
      </c>
      <c r="BP1330" s="30">
        <v>287.39999999999998</v>
      </c>
      <c r="BQ1330" s="148">
        <v>9.9000000000000005E-2</v>
      </c>
      <c r="BR1330" s="148">
        <v>0.05</v>
      </c>
      <c r="BS1330" s="148">
        <v>0.19900000000000001</v>
      </c>
      <c r="BT1330" s="148">
        <v>0.62</v>
      </c>
      <c r="BU1330" s="148">
        <v>2.8000000000000001E-2</v>
      </c>
      <c r="BV1330" s="148">
        <v>4.0000001899898052E-3</v>
      </c>
      <c r="BW1330" s="148">
        <v>2.7E-2</v>
      </c>
      <c r="BX1330" s="148">
        <v>9.9000000000000005E-2</v>
      </c>
      <c r="BY1330" s="148">
        <v>0.13600000000000001</v>
      </c>
      <c r="BZ1330" s="1"/>
      <c r="CA1330" s="1">
        <v>10067.7900390625</v>
      </c>
      <c r="CB1330" s="1">
        <v>10261.69</v>
      </c>
      <c r="CC1330" s="124" t="s">
        <v>4525</v>
      </c>
      <c r="CD1330" t="s">
        <v>4633</v>
      </c>
    </row>
    <row r="1331" spans="1:82" x14ac:dyDescent="0.3">
      <c r="A1331" s="1">
        <v>960913040</v>
      </c>
      <c r="B1331" s="124" t="s">
        <v>4525</v>
      </c>
      <c r="C1331" t="s">
        <v>445</v>
      </c>
      <c r="D1331" t="s">
        <v>1804</v>
      </c>
      <c r="E1331" s="30">
        <v>83.531013488769531</v>
      </c>
      <c r="F1331" s="30">
        <v>82.688697814941406</v>
      </c>
      <c r="G1331" s="30">
        <v>84.861221313476563</v>
      </c>
      <c r="H1331" s="30">
        <v>83.102668762207031</v>
      </c>
      <c r="I1331" s="1">
        <v>836</v>
      </c>
      <c r="J1331" s="1">
        <v>6</v>
      </c>
      <c r="K1331" s="1">
        <v>8</v>
      </c>
      <c r="L1331" t="s">
        <v>3882</v>
      </c>
      <c r="M1331" t="s">
        <v>3915</v>
      </c>
      <c r="N1331" t="s">
        <v>3918</v>
      </c>
      <c r="O1331" t="s">
        <v>3922</v>
      </c>
      <c r="P1331" s="148">
        <v>0.59264123439788818</v>
      </c>
      <c r="Q1331" s="30">
        <v>49.34673257</v>
      </c>
      <c r="R1331" s="30">
        <v>370.30224609375</v>
      </c>
      <c r="S1331" s="1">
        <v>1573</v>
      </c>
      <c r="T1331" s="1">
        <v>436</v>
      </c>
      <c r="U1331" s="148">
        <v>0.2771773636341095</v>
      </c>
      <c r="V1331" s="148">
        <v>0.34285715222358698</v>
      </c>
      <c r="W1331" s="149">
        <v>48.993298699999997</v>
      </c>
      <c r="X1331" s="149">
        <v>309.047607421875</v>
      </c>
      <c r="Y1331" s="1">
        <v>436</v>
      </c>
      <c r="Z1331" s="30">
        <v>81.89971923828125</v>
      </c>
      <c r="AA1331" s="148">
        <v>0.59099999999999997</v>
      </c>
      <c r="AB1331" s="30">
        <v>49</v>
      </c>
      <c r="AC1331" s="30">
        <v>373.6</v>
      </c>
      <c r="AD1331" s="30">
        <v>79.46014404296875</v>
      </c>
      <c r="AE1331" s="148">
        <v>0.33800000000000002</v>
      </c>
      <c r="AF1331" s="30">
        <v>48.11</v>
      </c>
      <c r="AG1331" s="30">
        <v>311.7</v>
      </c>
      <c r="AH1331" s="30">
        <v>81.77734375</v>
      </c>
      <c r="AI1331" s="148">
        <v>0.61599999999999999</v>
      </c>
      <c r="AJ1331" s="30">
        <v>48.974972360000002</v>
      </c>
      <c r="AK1331" s="30">
        <v>379.9</v>
      </c>
      <c r="AL1331" s="30">
        <v>79.364128112792969</v>
      </c>
      <c r="AM1331" s="148">
        <v>0.33800000000000002</v>
      </c>
      <c r="AN1331" s="30">
        <v>48.085153140000003</v>
      </c>
      <c r="AO1331" s="30">
        <v>310.3</v>
      </c>
      <c r="AP1331" s="148">
        <v>0.46274510025978088</v>
      </c>
      <c r="AQ1331" s="30">
        <v>49.922431170000003</v>
      </c>
      <c r="AR1331" s="30">
        <v>330.98037719726563</v>
      </c>
      <c r="AS1331" s="30">
        <v>1568</v>
      </c>
      <c r="AT1331" s="30">
        <v>437</v>
      </c>
      <c r="AU1331" s="148">
        <v>0.2771773636341095</v>
      </c>
      <c r="AV1331" s="30">
        <v>83.102668762207031</v>
      </c>
      <c r="AW1331" s="148">
        <v>0.22274881601333621</v>
      </c>
      <c r="AX1331" s="30">
        <v>48.904395020000003</v>
      </c>
      <c r="AY1331" s="30">
        <v>245.02369689941409</v>
      </c>
      <c r="AZ1331" s="30">
        <v>437</v>
      </c>
      <c r="BA1331" s="30">
        <v>83.515830993652344</v>
      </c>
      <c r="BB1331" s="148">
        <v>0.53100000000000003</v>
      </c>
      <c r="BC1331" s="30">
        <v>49.29</v>
      </c>
      <c r="BD1331" s="30">
        <v>352</v>
      </c>
      <c r="BE1331" s="30">
        <v>81.120849609375</v>
      </c>
      <c r="BF1331" s="147">
        <v>0.25</v>
      </c>
      <c r="BG1331" s="30">
        <v>48.07</v>
      </c>
      <c r="BH1331" s="30">
        <v>263.3</v>
      </c>
      <c r="BI1331" s="30">
        <v>82.411026000976563</v>
      </c>
      <c r="BJ1331" s="148">
        <v>0.52800000000000002</v>
      </c>
      <c r="BK1331" s="30">
        <v>48.770815650000003</v>
      </c>
      <c r="BL1331" s="30">
        <v>351.4</v>
      </c>
      <c r="BM1331" s="30">
        <v>80.233329772949219</v>
      </c>
      <c r="BN1331" s="148">
        <v>0.23400000000000001</v>
      </c>
      <c r="BO1331" s="30">
        <v>47.627901690000002</v>
      </c>
      <c r="BP1331" s="30">
        <v>265.5</v>
      </c>
      <c r="BQ1331" s="148">
        <v>0.05</v>
      </c>
      <c r="BR1331" s="148">
        <v>3.2000000000000001E-2</v>
      </c>
      <c r="BS1331" s="148">
        <v>1.7999999999999999E-2</v>
      </c>
      <c r="BT1331" s="148">
        <v>0.87</v>
      </c>
      <c r="BU1331" s="148">
        <v>2.9000000000000001E-2</v>
      </c>
      <c r="BV1331" s="148">
        <v>1.0000000474974511E-3</v>
      </c>
      <c r="BW1331" s="148">
        <v>7.0000000000000001E-3</v>
      </c>
      <c r="BX1331" s="148">
        <v>0.16600000000000001</v>
      </c>
      <c r="BY1331" s="148">
        <v>0.11899999999999999</v>
      </c>
      <c r="BZ1331" s="1"/>
      <c r="CA1331" s="1">
        <v>10646.2900390625</v>
      </c>
      <c r="CB1331" s="1">
        <v>10842.2</v>
      </c>
      <c r="CC1331" s="124" t="s">
        <v>4525</v>
      </c>
      <c r="CD1331" t="s">
        <v>4633</v>
      </c>
    </row>
    <row r="1332" spans="1:82" x14ac:dyDescent="0.3">
      <c r="A1332" s="1">
        <v>960913050</v>
      </c>
      <c r="B1332" s="124" t="s">
        <v>4525</v>
      </c>
      <c r="C1332" t="s">
        <v>445</v>
      </c>
      <c r="D1332" t="s">
        <v>1805</v>
      </c>
      <c r="E1332" s="30">
        <v>88.597404479980469</v>
      </c>
      <c r="F1332" s="30">
        <v>85.334869384765625</v>
      </c>
      <c r="G1332" s="30">
        <v>87.114730834960938</v>
      </c>
      <c r="H1332" s="30">
        <v>84.136489868164063</v>
      </c>
      <c r="I1332" s="1">
        <v>607</v>
      </c>
      <c r="J1332" s="1">
        <v>6</v>
      </c>
      <c r="K1332" s="1">
        <v>8</v>
      </c>
      <c r="L1332" t="s">
        <v>3882</v>
      </c>
      <c r="M1332" t="s">
        <v>3915</v>
      </c>
      <c r="N1332" t="s">
        <v>3918</v>
      </c>
      <c r="O1332" t="s">
        <v>3922</v>
      </c>
      <c r="P1332" s="148">
        <v>0.67681896686553955</v>
      </c>
      <c r="Q1332" s="30">
        <v>51.454163649999998</v>
      </c>
      <c r="R1332" s="30">
        <v>393.06259155273438</v>
      </c>
      <c r="S1332" s="1">
        <v>1170</v>
      </c>
      <c r="T1332" s="1">
        <v>333</v>
      </c>
      <c r="U1332" s="148">
        <v>0.28461539745330811</v>
      </c>
      <c r="V1332" s="148">
        <v>0.32484075427055359</v>
      </c>
      <c r="W1332" s="149">
        <v>50.089720020000001</v>
      </c>
      <c r="X1332" s="149">
        <v>303.8216552734375</v>
      </c>
      <c r="Y1332" s="1">
        <v>333</v>
      </c>
      <c r="Z1332" s="30">
        <v>84.316452026367188</v>
      </c>
      <c r="AA1332" s="148">
        <v>0.68799999999999994</v>
      </c>
      <c r="AB1332" s="30">
        <v>49.8</v>
      </c>
      <c r="AC1332" s="30">
        <v>393.5</v>
      </c>
      <c r="AD1332" s="30">
        <v>80.991645812988281</v>
      </c>
      <c r="AE1332" s="148">
        <v>0.377</v>
      </c>
      <c r="AF1332" s="30">
        <v>48.63</v>
      </c>
      <c r="AG1332" s="30">
        <v>313.7</v>
      </c>
      <c r="AH1332" s="30">
        <v>82.539054870605469</v>
      </c>
      <c r="AI1332" s="148">
        <v>0.65599999999999992</v>
      </c>
      <c r="AJ1332" s="30">
        <v>49.22726231</v>
      </c>
      <c r="AK1332" s="30">
        <v>388.6</v>
      </c>
      <c r="AL1332" s="30">
        <v>79.995269775390625</v>
      </c>
      <c r="AM1332" s="148">
        <v>0.36699999999999999</v>
      </c>
      <c r="AN1332" s="30">
        <v>48.299930080000003</v>
      </c>
      <c r="AO1332" s="30">
        <v>316.5</v>
      </c>
      <c r="AP1332" s="148">
        <v>0.5908319354057312</v>
      </c>
      <c r="AQ1332" s="30">
        <v>51.332061719999999</v>
      </c>
      <c r="AR1332" s="30">
        <v>363.49746704101563</v>
      </c>
      <c r="AS1332" s="30">
        <v>1155</v>
      </c>
      <c r="AT1332" s="30">
        <v>330</v>
      </c>
      <c r="AU1332" s="148">
        <v>0.28461539745330811</v>
      </c>
      <c r="AV1332" s="30">
        <v>84.136489868164063</v>
      </c>
      <c r="AW1332" s="148">
        <v>0.25806450843811041</v>
      </c>
      <c r="AX1332" s="30">
        <v>49.496896939999999</v>
      </c>
      <c r="AY1332" s="30">
        <v>258.70968627929688</v>
      </c>
      <c r="AZ1332" s="30">
        <v>330</v>
      </c>
      <c r="BA1332" s="30">
        <v>83.1859130859375</v>
      </c>
      <c r="BB1332" s="148">
        <v>0.63100000000000001</v>
      </c>
      <c r="BC1332" s="30">
        <v>49.13</v>
      </c>
      <c r="BD1332" s="30">
        <v>364.9</v>
      </c>
      <c r="BE1332" s="30">
        <v>80.654251098632813</v>
      </c>
      <c r="BF1332" s="147">
        <v>0.28299999999999997</v>
      </c>
      <c r="BG1332" s="30">
        <v>47.84</v>
      </c>
      <c r="BH1332" s="30">
        <v>262</v>
      </c>
      <c r="BI1332" s="30">
        <v>82.754959106445313</v>
      </c>
      <c r="BJ1332" s="148">
        <v>0.60299999999999998</v>
      </c>
      <c r="BK1332" s="30">
        <v>48.938354709999999</v>
      </c>
      <c r="BL1332" s="30">
        <v>357.6</v>
      </c>
      <c r="BM1332" s="30">
        <v>79.89459228515625</v>
      </c>
      <c r="BN1332" s="148">
        <v>0.28199999999999997</v>
      </c>
      <c r="BO1332" s="30">
        <v>47.459083290000002</v>
      </c>
      <c r="BP1332" s="30">
        <v>260.60000000000002</v>
      </c>
      <c r="BQ1332" s="148">
        <v>9.6000000000000002E-2</v>
      </c>
      <c r="BR1332" s="148">
        <v>0.03</v>
      </c>
      <c r="BS1332" s="148">
        <v>7.3999999999999996E-2</v>
      </c>
      <c r="BT1332" s="148">
        <v>0.753</v>
      </c>
      <c r="BU1332" s="148">
        <v>4.3999999999999997E-2</v>
      </c>
      <c r="BV1332" s="148">
        <v>3.0000000260770321E-3</v>
      </c>
      <c r="BW1332" s="148">
        <v>1.2999999999999999E-2</v>
      </c>
      <c r="BX1332" s="148">
        <v>0.13700000000000001</v>
      </c>
      <c r="BY1332" s="148">
        <v>0.13</v>
      </c>
      <c r="BZ1332" s="1"/>
      <c r="CA1332" s="1">
        <v>12529.759765625</v>
      </c>
      <c r="CB1332" s="1">
        <v>12728.5</v>
      </c>
      <c r="CC1332" s="124" t="s">
        <v>4525</v>
      </c>
      <c r="CD1332" t="s">
        <v>4633</v>
      </c>
    </row>
    <row r="1333" spans="1:82" x14ac:dyDescent="0.3">
      <c r="A1333" s="1">
        <v>960913060</v>
      </c>
      <c r="B1333" s="124" t="s">
        <v>4525</v>
      </c>
      <c r="C1333" t="s">
        <v>445</v>
      </c>
      <c r="D1333" t="s">
        <v>1806</v>
      </c>
      <c r="E1333" s="30">
        <v>82.621467590332031</v>
      </c>
      <c r="F1333" s="30">
        <v>80.599952697753906</v>
      </c>
      <c r="G1333" s="30">
        <v>81.543243408203125</v>
      </c>
      <c r="H1333" s="30">
        <v>78.567550659179688</v>
      </c>
      <c r="I1333" s="1">
        <v>923</v>
      </c>
      <c r="J1333" s="1">
        <v>6</v>
      </c>
      <c r="K1333" s="1">
        <v>8</v>
      </c>
      <c r="L1333" t="s">
        <v>3882</v>
      </c>
      <c r="M1333" t="s">
        <v>3915</v>
      </c>
      <c r="N1333" t="s">
        <v>3918</v>
      </c>
      <c r="O1333" t="s">
        <v>3922</v>
      </c>
      <c r="P1333" s="148">
        <v>0.49830123782157898</v>
      </c>
      <c r="Q1333" s="30">
        <v>48.968397170000003</v>
      </c>
      <c r="R1333" s="30">
        <v>352.32162475585938</v>
      </c>
      <c r="S1333" s="1">
        <v>1776</v>
      </c>
      <c r="T1333" s="1">
        <v>589</v>
      </c>
      <c r="U1333" s="148">
        <v>0.33164414763450623</v>
      </c>
      <c r="V1333" s="148">
        <v>0.25418061017990112</v>
      </c>
      <c r="W1333" s="149">
        <v>48.127844060000001</v>
      </c>
      <c r="X1333" s="149">
        <v>291.30435180664063</v>
      </c>
      <c r="Y1333" s="1">
        <v>589</v>
      </c>
      <c r="Z1333" s="30">
        <v>81.89971923828125</v>
      </c>
      <c r="AA1333" s="148">
        <v>0.58599999999999997</v>
      </c>
      <c r="AB1333" s="30">
        <v>49</v>
      </c>
      <c r="AC1333" s="30">
        <v>372.9</v>
      </c>
      <c r="AD1333" s="30">
        <v>79.843025207519531</v>
      </c>
      <c r="AE1333" s="148">
        <v>0.35099999999999998</v>
      </c>
      <c r="AF1333" s="30">
        <v>48.24</v>
      </c>
      <c r="AG1333" s="30">
        <v>315.60000000000002</v>
      </c>
      <c r="AH1333" s="30">
        <v>80.390220642089844</v>
      </c>
      <c r="AI1333" s="148">
        <v>0.61199999999999999</v>
      </c>
      <c r="AJ1333" s="30">
        <v>48.51553844</v>
      </c>
      <c r="AK1333" s="30">
        <v>376.2</v>
      </c>
      <c r="AL1333" s="30">
        <v>77.861099243164063</v>
      </c>
      <c r="AM1333" s="148">
        <v>0.39100000000000001</v>
      </c>
      <c r="AN1333" s="30">
        <v>47.573673290000002</v>
      </c>
      <c r="AO1333" s="30">
        <v>312.8</v>
      </c>
      <c r="AP1333" s="148">
        <v>0.44094488024711609</v>
      </c>
      <c r="AQ1333" s="30">
        <v>47.846944819999997</v>
      </c>
      <c r="AR1333" s="30">
        <v>321.14736938476563</v>
      </c>
      <c r="AS1333" s="30">
        <v>1757</v>
      </c>
      <c r="AT1333" s="30">
        <v>588</v>
      </c>
      <c r="AU1333" s="148">
        <v>0.33164414763450623</v>
      </c>
      <c r="AV1333" s="30">
        <v>78.567550659179688</v>
      </c>
      <c r="AW1333" s="148">
        <v>0.24916943907737729</v>
      </c>
      <c r="AX1333" s="30">
        <v>46.30524132</v>
      </c>
      <c r="AY1333" s="30">
        <v>249.16943359375</v>
      </c>
      <c r="AZ1333" s="30">
        <v>588</v>
      </c>
      <c r="BA1333" s="30">
        <v>75.783401489257813</v>
      </c>
      <c r="BB1333" s="148">
        <v>0.48399999999999999</v>
      </c>
      <c r="BC1333" s="30">
        <v>45.54</v>
      </c>
      <c r="BD1333" s="30">
        <v>331.6</v>
      </c>
      <c r="BE1333" s="30">
        <v>72.904594421386719</v>
      </c>
      <c r="BF1333" s="147">
        <v>0.24399999999999999</v>
      </c>
      <c r="BG1333" s="30">
        <v>44.02</v>
      </c>
      <c r="BH1333" s="30">
        <v>246.3</v>
      </c>
      <c r="BI1333" s="30">
        <v>76.265838623046875</v>
      </c>
      <c r="BJ1333" s="148">
        <v>0.51100000000000001</v>
      </c>
      <c r="BK1333" s="30">
        <v>45.777359769999997</v>
      </c>
      <c r="BL1333" s="30">
        <v>338.6</v>
      </c>
      <c r="BM1333" s="30">
        <v>74.500885009765625</v>
      </c>
      <c r="BN1333" s="148">
        <v>0.26200000000000001</v>
      </c>
      <c r="BO1333" s="30">
        <v>44.771001339999998</v>
      </c>
      <c r="BP1333" s="30">
        <v>253.8</v>
      </c>
      <c r="BQ1333" s="148">
        <v>7.6999999999999999E-2</v>
      </c>
      <c r="BR1333" s="148">
        <v>2.5000000000000001E-2</v>
      </c>
      <c r="BS1333" s="148">
        <v>2.7E-2</v>
      </c>
      <c r="BT1333" s="148">
        <v>0.82700000000000007</v>
      </c>
      <c r="BU1333" s="148">
        <v>4.2999999999999997E-2</v>
      </c>
      <c r="BV1333" s="148">
        <v>1.0000000474974511E-3</v>
      </c>
      <c r="BW1333" s="148">
        <v>7.0000000000000001E-3</v>
      </c>
      <c r="BX1333" s="148">
        <v>0.17</v>
      </c>
      <c r="BY1333" s="148">
        <v>0.17299999999999999</v>
      </c>
      <c r="BZ1333" s="1"/>
      <c r="CA1333" s="1">
        <v>10107.5703125</v>
      </c>
      <c r="CB1333" s="1">
        <v>10302.280000000001</v>
      </c>
      <c r="CC1333" s="124" t="s">
        <v>4525</v>
      </c>
      <c r="CD1333" t="s">
        <v>4633</v>
      </c>
    </row>
    <row r="1334" spans="1:82" x14ac:dyDescent="0.3">
      <c r="A1334" s="1">
        <v>960913080</v>
      </c>
      <c r="B1334" s="124" t="s">
        <v>4525</v>
      </c>
      <c r="C1334" t="s">
        <v>445</v>
      </c>
      <c r="D1334" t="s">
        <v>1807</v>
      </c>
      <c r="E1334" s="30">
        <v>87.143608093261719</v>
      </c>
      <c r="F1334" s="30">
        <v>84.012504577636719</v>
      </c>
      <c r="G1334" s="30">
        <v>84.245445251464844</v>
      </c>
      <c r="H1334" s="30">
        <v>81.462303161621094</v>
      </c>
      <c r="I1334" s="1">
        <v>629</v>
      </c>
      <c r="J1334" s="1">
        <v>6</v>
      </c>
      <c r="K1334" s="1">
        <v>8</v>
      </c>
      <c r="L1334" t="s">
        <v>3882</v>
      </c>
      <c r="M1334" t="s">
        <v>3915</v>
      </c>
      <c r="N1334" t="s">
        <v>3918</v>
      </c>
      <c r="O1334" t="s">
        <v>3922</v>
      </c>
      <c r="P1334" s="148">
        <v>0.64176571369171143</v>
      </c>
      <c r="Q1334" s="30">
        <v>50.849438939999999</v>
      </c>
      <c r="R1334" s="30">
        <v>383.70120239257813</v>
      </c>
      <c r="S1334" s="1">
        <v>1160</v>
      </c>
      <c r="T1334" s="1">
        <v>375</v>
      </c>
      <c r="U1334" s="148">
        <v>0.3232758641242981</v>
      </c>
      <c r="V1334" s="148">
        <v>0.34999999403953552</v>
      </c>
      <c r="W1334" s="149">
        <v>49.541809829999998</v>
      </c>
      <c r="X1334" s="149">
        <v>306.11111450195313</v>
      </c>
      <c r="Y1334" s="1">
        <v>375</v>
      </c>
      <c r="Z1334" s="30">
        <v>86.431098937988281</v>
      </c>
      <c r="AA1334" s="148">
        <v>0.69299999999999995</v>
      </c>
      <c r="AB1334" s="30">
        <v>50.5</v>
      </c>
      <c r="AC1334" s="30">
        <v>401.3</v>
      </c>
      <c r="AD1334" s="30">
        <v>84.879287719726563</v>
      </c>
      <c r="AE1334" s="148">
        <v>0.436</v>
      </c>
      <c r="AF1334" s="30">
        <v>49.95</v>
      </c>
      <c r="AG1334" s="30">
        <v>338.6</v>
      </c>
      <c r="AH1334" s="30">
        <v>87.321090698242188</v>
      </c>
      <c r="AI1334" s="148">
        <v>0.66099999999999992</v>
      </c>
      <c r="AJ1334" s="30">
        <v>50.811137789999997</v>
      </c>
      <c r="AK1334" s="30">
        <v>392.4</v>
      </c>
      <c r="AL1334" s="30">
        <v>85.036262512207031</v>
      </c>
      <c r="AM1334" s="148">
        <v>0.36799999999999999</v>
      </c>
      <c r="AN1334" s="30">
        <v>50.015369749999998</v>
      </c>
      <c r="AO1334" s="30">
        <v>321.60000000000002</v>
      </c>
      <c r="AP1334" s="148">
        <v>0.52453470230102539</v>
      </c>
      <c r="AQ1334" s="30">
        <v>49.53724751</v>
      </c>
      <c r="AR1334" s="30">
        <v>347.03890991210938</v>
      </c>
      <c r="AS1334" s="30">
        <v>1142</v>
      </c>
      <c r="AT1334" s="30">
        <v>376</v>
      </c>
      <c r="AU1334" s="148">
        <v>0.3232758641242981</v>
      </c>
      <c r="AV1334" s="30">
        <v>81.462303161621094</v>
      </c>
      <c r="AW1334" s="148">
        <v>0.20555555820465091</v>
      </c>
      <c r="AX1334" s="30">
        <v>47.96427585</v>
      </c>
      <c r="AY1334" s="30">
        <v>258.88888549804688</v>
      </c>
      <c r="AZ1334" s="30">
        <v>376</v>
      </c>
      <c r="BA1334" s="30">
        <v>80.897117614746094</v>
      </c>
      <c r="BB1334" s="148">
        <v>0.54</v>
      </c>
      <c r="BC1334" s="30">
        <v>48.02</v>
      </c>
      <c r="BD1334" s="30">
        <v>355.5</v>
      </c>
      <c r="BE1334" s="30">
        <v>78.929847717285156</v>
      </c>
      <c r="BF1334" s="147">
        <v>0.27200000000000002</v>
      </c>
      <c r="BG1334" s="30">
        <v>46.99</v>
      </c>
      <c r="BH1334" s="30">
        <v>269.8</v>
      </c>
      <c r="BI1334" s="30">
        <v>80.192314147949219</v>
      </c>
      <c r="BJ1334" s="148">
        <v>0.51400000000000001</v>
      </c>
      <c r="BK1334" s="30">
        <v>47.690031849999997</v>
      </c>
      <c r="BL1334" s="30">
        <v>344.1</v>
      </c>
      <c r="BM1334" s="30">
        <v>78.773422241210938</v>
      </c>
      <c r="BN1334" s="148">
        <v>0.22500000000000001</v>
      </c>
      <c r="BO1334" s="30">
        <v>46.900321589999997</v>
      </c>
      <c r="BP1334" s="30">
        <v>244.1</v>
      </c>
      <c r="BQ1334" s="148">
        <v>8.4000000000000005E-2</v>
      </c>
      <c r="BR1334" s="148">
        <v>5.1999999999999998E-2</v>
      </c>
      <c r="BS1334" s="148">
        <v>0.161</v>
      </c>
      <c r="BT1334" s="148">
        <v>0.65800000000000003</v>
      </c>
      <c r="BU1334" s="148">
        <v>4.4999999999999998E-2</v>
      </c>
      <c r="BV1334" s="148">
        <v>0</v>
      </c>
      <c r="BW1334" s="148">
        <v>3.5000000000000003E-2</v>
      </c>
      <c r="BX1334" s="148">
        <v>0.14499999999999999</v>
      </c>
      <c r="BY1334" s="148">
        <v>0.13500000000000001</v>
      </c>
      <c r="BZ1334" s="1"/>
      <c r="CA1334" s="1">
        <v>12108.349609375</v>
      </c>
      <c r="CB1334" s="1">
        <v>12306.07</v>
      </c>
      <c r="CC1334" s="124" t="s">
        <v>4525</v>
      </c>
      <c r="CD1334" t="s">
        <v>4633</v>
      </c>
    </row>
    <row r="1335" spans="1:82" x14ac:dyDescent="0.3">
      <c r="A1335" s="1">
        <v>960914020</v>
      </c>
      <c r="B1335" s="124" t="s">
        <v>4525</v>
      </c>
      <c r="C1335" t="s">
        <v>445</v>
      </c>
      <c r="D1335" t="s">
        <v>1808</v>
      </c>
      <c r="E1335" s="30">
        <v>73.595619201660156</v>
      </c>
      <c r="F1335" s="30">
        <v>73.09735107421875</v>
      </c>
      <c r="G1335" s="30">
        <v>78.516693115234375</v>
      </c>
      <c r="H1335" s="30">
        <v>81.180671691894531</v>
      </c>
      <c r="I1335" s="1">
        <v>439</v>
      </c>
      <c r="J1335" s="1" t="s">
        <v>3981</v>
      </c>
      <c r="K1335" s="1">
        <v>5</v>
      </c>
      <c r="L1335" t="s">
        <v>3882</v>
      </c>
      <c r="M1335" t="s">
        <v>3915</v>
      </c>
      <c r="N1335" t="s">
        <v>3918</v>
      </c>
      <c r="O1335" t="s">
        <v>3922</v>
      </c>
      <c r="P1335" s="148">
        <v>0.5727272629737854</v>
      </c>
      <c r="Q1335" s="30">
        <v>45.213978009999998</v>
      </c>
      <c r="R1335" s="30">
        <v>365.90908813476563</v>
      </c>
      <c r="S1335" s="1">
        <v>253</v>
      </c>
      <c r="T1335" s="1">
        <v>116</v>
      </c>
      <c r="U1335" s="148">
        <v>0.4584980309009552</v>
      </c>
      <c r="V1335" s="148">
        <v>0.40999999642372131</v>
      </c>
      <c r="W1335" s="149">
        <v>45.019196700000002</v>
      </c>
      <c r="X1335" s="149">
        <v>321</v>
      </c>
      <c r="Y1335" s="1">
        <v>116</v>
      </c>
      <c r="Z1335" s="30">
        <v>74.045333862304688</v>
      </c>
      <c r="AA1335" s="148">
        <v>0.58499999999999996</v>
      </c>
      <c r="AB1335" s="30">
        <v>46.4</v>
      </c>
      <c r="AC1335" s="30">
        <v>365.4</v>
      </c>
      <c r="AD1335" s="30">
        <v>72.067741394042969</v>
      </c>
      <c r="AE1335" s="148">
        <v>0.36499999999999999</v>
      </c>
      <c r="AF1335" s="30">
        <v>45.6</v>
      </c>
      <c r="AG1335" s="30">
        <v>307.8</v>
      </c>
      <c r="AH1335" s="30">
        <v>73.910934448242188</v>
      </c>
      <c r="AI1335" s="148">
        <v>0.61699999999999999</v>
      </c>
      <c r="AJ1335" s="30">
        <v>46.369509530000002</v>
      </c>
      <c r="AK1335" s="30">
        <v>380.9</v>
      </c>
      <c r="AL1335" s="30">
        <v>71.400436401367188</v>
      </c>
      <c r="AM1335" s="148">
        <v>0.376</v>
      </c>
      <c r="AN1335" s="30">
        <v>45.375121800000002</v>
      </c>
      <c r="AO1335" s="30">
        <v>317.89999999999998</v>
      </c>
      <c r="AP1335" s="148">
        <v>0.45454546809196472</v>
      </c>
      <c r="AQ1335" s="30">
        <v>45.953756429999999</v>
      </c>
      <c r="AR1335" s="30">
        <v>319.09091186523438</v>
      </c>
      <c r="AS1335" s="30">
        <v>255</v>
      </c>
      <c r="AT1335" s="30">
        <v>117</v>
      </c>
      <c r="AU1335" s="148">
        <v>0.4584980309009552</v>
      </c>
      <c r="AV1335" s="30">
        <v>81.180671691894531</v>
      </c>
      <c r="AW1335" s="148">
        <v>0.32323232293128967</v>
      </c>
      <c r="AX1335" s="30">
        <v>47.802868599999996</v>
      </c>
      <c r="AY1335" s="30">
        <v>266.66665649414063</v>
      </c>
      <c r="AZ1335" s="30">
        <v>117</v>
      </c>
      <c r="BA1335" s="30">
        <v>78.051582336425781</v>
      </c>
      <c r="BB1335" s="148">
        <v>0.57899999999999996</v>
      </c>
      <c r="BC1335" s="30">
        <v>46.64</v>
      </c>
      <c r="BD1335" s="30">
        <v>355.9</v>
      </c>
      <c r="BE1335" s="30">
        <v>77.915496826171875</v>
      </c>
      <c r="BF1335" s="147">
        <v>0.4</v>
      </c>
      <c r="BG1335" s="30">
        <v>46.49</v>
      </c>
      <c r="BH1335" s="30">
        <v>300.89999999999998</v>
      </c>
      <c r="BI1335" s="30">
        <v>75.600502014160156</v>
      </c>
      <c r="BJ1335" s="148">
        <v>0.60299999999999998</v>
      </c>
      <c r="BK1335" s="30">
        <v>45.453259680000002</v>
      </c>
      <c r="BL1335" s="30">
        <v>359.5</v>
      </c>
      <c r="BM1335" s="30">
        <v>73.938308715820313</v>
      </c>
      <c r="BN1335" s="148">
        <v>0.36399999999999999</v>
      </c>
      <c r="BO1335" s="30">
        <v>44.4906297</v>
      </c>
      <c r="BP1335" s="30">
        <v>288.10000000000002</v>
      </c>
      <c r="BQ1335" s="148">
        <v>9.0999999999999998E-2</v>
      </c>
      <c r="BR1335" s="148">
        <v>5.7000000000000002E-2</v>
      </c>
      <c r="BS1335" s="148">
        <v>0.14099999999999999</v>
      </c>
      <c r="BT1335" s="148">
        <v>0.65400000000000003</v>
      </c>
      <c r="BU1335" s="148">
        <v>5.7000000000000002E-2</v>
      </c>
      <c r="BV1335" s="148">
        <v>0</v>
      </c>
      <c r="BW1335" s="148">
        <v>8.4000000000000005E-2</v>
      </c>
      <c r="BX1335" s="148">
        <v>0.16200000000000001</v>
      </c>
      <c r="BY1335" s="148">
        <v>0.19700000000000001</v>
      </c>
      <c r="BZ1335" s="1"/>
      <c r="CA1335" s="1">
        <v>12054.400390625</v>
      </c>
      <c r="CB1335" s="1">
        <v>12486.59</v>
      </c>
      <c r="CC1335" s="124" t="s">
        <v>4525</v>
      </c>
      <c r="CD1335" t="s">
        <v>4634</v>
      </c>
    </row>
    <row r="1336" spans="1:82" x14ac:dyDescent="0.3">
      <c r="A1336" s="1">
        <v>960914040</v>
      </c>
      <c r="B1336" s="124" t="s">
        <v>4525</v>
      </c>
      <c r="C1336" t="s">
        <v>445</v>
      </c>
      <c r="D1336" t="s">
        <v>1809</v>
      </c>
      <c r="E1336" s="30">
        <v>84.431137084960938</v>
      </c>
      <c r="F1336" s="30">
        <v>81.543586730957031</v>
      </c>
      <c r="G1336" s="30">
        <v>82.366287231445313</v>
      </c>
      <c r="H1336" s="30">
        <v>78.871063232421875</v>
      </c>
      <c r="I1336" s="1">
        <v>302</v>
      </c>
      <c r="J1336" s="1" t="s">
        <v>3981</v>
      </c>
      <c r="K1336" s="1">
        <v>5</v>
      </c>
      <c r="L1336" t="s">
        <v>3882</v>
      </c>
      <c r="M1336" t="s">
        <v>3915</v>
      </c>
      <c r="N1336" t="s">
        <v>3918</v>
      </c>
      <c r="O1336" t="s">
        <v>3922</v>
      </c>
      <c r="P1336" s="148">
        <v>0.46583852171897888</v>
      </c>
      <c r="Q1336" s="30">
        <v>49.721151280000001</v>
      </c>
      <c r="R1336" s="30">
        <v>346.5838623046875</v>
      </c>
      <c r="S1336" s="1">
        <v>149</v>
      </c>
      <c r="T1336" s="1">
        <v>60</v>
      </c>
      <c r="U1336" s="148">
        <v>0.40268456935882568</v>
      </c>
      <c r="V1336" s="148">
        <v>0.27118644118309021</v>
      </c>
      <c r="W1336" s="149">
        <v>48.518832060000001</v>
      </c>
      <c r="X1336" s="149">
        <v>291.52542114257813</v>
      </c>
      <c r="Y1336" s="1">
        <v>60</v>
      </c>
      <c r="Z1336" s="30">
        <v>83.410179138183594</v>
      </c>
      <c r="AA1336" s="148">
        <v>0.623</v>
      </c>
      <c r="AB1336" s="30">
        <v>49.5</v>
      </c>
      <c r="AC1336" s="30">
        <v>378.1</v>
      </c>
      <c r="AD1336" s="30">
        <v>84.70257568359375</v>
      </c>
      <c r="AE1336" s="148">
        <v>0.42399999999999999</v>
      </c>
      <c r="AF1336" s="30">
        <v>49.89</v>
      </c>
      <c r="AG1336" s="30">
        <v>328.8</v>
      </c>
      <c r="AH1336" s="30">
        <v>80.572212219238281</v>
      </c>
      <c r="AI1336" s="148">
        <v>0.65300000000000002</v>
      </c>
      <c r="AJ1336" s="30">
        <v>48.575816940000003</v>
      </c>
      <c r="AK1336" s="30">
        <v>379.6</v>
      </c>
      <c r="AL1336" s="30">
        <v>82.1619873046875</v>
      </c>
      <c r="AM1336" s="148">
        <v>0.48299999999999998</v>
      </c>
      <c r="AN1336" s="30">
        <v>49.037259110000001</v>
      </c>
      <c r="AO1336" s="30">
        <v>328.3</v>
      </c>
      <c r="AP1336" s="148">
        <v>0.39751553535461431</v>
      </c>
      <c r="AQ1336" s="30">
        <v>48.361782519999998</v>
      </c>
      <c r="AR1336" s="30">
        <v>309.3167724609375</v>
      </c>
      <c r="AS1336" s="30">
        <v>149</v>
      </c>
      <c r="AT1336" s="30">
        <v>60</v>
      </c>
      <c r="AU1336" s="148">
        <v>0.40268456935882568</v>
      </c>
      <c r="AV1336" s="30">
        <v>78.871063232421875</v>
      </c>
      <c r="AW1336" s="148">
        <v>0.23728813230991361</v>
      </c>
      <c r="AX1336" s="30">
        <v>46.479190690000003</v>
      </c>
      <c r="AY1336" s="30"/>
      <c r="AZ1336" s="30">
        <v>60</v>
      </c>
      <c r="BA1336" s="30">
        <v>82.422981262207031</v>
      </c>
      <c r="BB1336" s="148">
        <v>0.51700000000000002</v>
      </c>
      <c r="BC1336" s="30">
        <v>48.76</v>
      </c>
      <c r="BD1336" s="30">
        <v>342.4</v>
      </c>
      <c r="BE1336" s="30">
        <v>82.520652770996094</v>
      </c>
      <c r="BF1336" s="147">
        <v>0.33900000000000002</v>
      </c>
      <c r="BG1336" s="30">
        <v>48.76</v>
      </c>
      <c r="BH1336" s="30">
        <v>283.10000000000002</v>
      </c>
      <c r="BI1336" s="30">
        <v>84.961174011230469</v>
      </c>
      <c r="BJ1336" s="148">
        <v>0.63300000000000001</v>
      </c>
      <c r="BK1336" s="30">
        <v>50.013049500000001</v>
      </c>
      <c r="BL1336" s="30">
        <v>370.7</v>
      </c>
      <c r="BM1336" s="30">
        <v>85.598884582519531</v>
      </c>
      <c r="BN1336" s="148">
        <v>0.45</v>
      </c>
      <c r="BO1336" s="30">
        <v>50.30195208</v>
      </c>
      <c r="BP1336" s="30">
        <v>310</v>
      </c>
      <c r="BQ1336" s="148">
        <v>9.6000000000000002E-2</v>
      </c>
      <c r="BR1336" s="148">
        <v>0.03</v>
      </c>
      <c r="BS1336" s="148"/>
      <c r="BT1336" s="148">
        <v>0.79800000000000004</v>
      </c>
      <c r="BU1336" s="148">
        <v>6.6000000000000003E-2</v>
      </c>
      <c r="BV1336" s="148">
        <v>9.9999997764825821E-3</v>
      </c>
      <c r="BW1336" s="148"/>
      <c r="BX1336" s="148">
        <v>0.11899999999999999</v>
      </c>
      <c r="BY1336" s="148">
        <v>0.22700000000000001</v>
      </c>
      <c r="BZ1336" s="1"/>
      <c r="CA1336" s="1">
        <v>14152.9697265625</v>
      </c>
      <c r="CB1336" s="1">
        <v>14384.45</v>
      </c>
      <c r="CC1336" s="124" t="s">
        <v>4525</v>
      </c>
      <c r="CD1336" t="s">
        <v>4634</v>
      </c>
    </row>
    <row r="1337" spans="1:82" x14ac:dyDescent="0.3">
      <c r="A1337" s="1">
        <v>960914060</v>
      </c>
      <c r="B1337" s="124" t="s">
        <v>4525</v>
      </c>
      <c r="C1337" t="s">
        <v>445</v>
      </c>
      <c r="D1337" t="s">
        <v>1810</v>
      </c>
      <c r="E1337" s="30">
        <v>94.452041625976563</v>
      </c>
      <c r="F1337" s="30">
        <v>91.122306823730469</v>
      </c>
      <c r="G1337" s="30">
        <v>91.865966796875</v>
      </c>
      <c r="H1337" s="30">
        <v>92.394485473632813</v>
      </c>
      <c r="I1337" s="1">
        <v>430</v>
      </c>
      <c r="J1337" s="1" t="s">
        <v>3981</v>
      </c>
      <c r="K1337" s="1">
        <v>5</v>
      </c>
      <c r="L1337" t="s">
        <v>3882</v>
      </c>
      <c r="M1337" t="s">
        <v>3915</v>
      </c>
      <c r="N1337" t="s">
        <v>3918</v>
      </c>
      <c r="O1337" t="s">
        <v>3922</v>
      </c>
      <c r="P1337" s="148">
        <v>0.74468082189559937</v>
      </c>
      <c r="Q1337" s="30">
        <v>53.889476309999999</v>
      </c>
      <c r="R1337" s="30">
        <v>409.3616943359375</v>
      </c>
      <c r="S1337" s="1">
        <v>214</v>
      </c>
      <c r="T1337" s="1">
        <v>66</v>
      </c>
      <c r="U1337" s="148">
        <v>0.30841121077537542</v>
      </c>
      <c r="V1337" s="148">
        <v>0.484375</v>
      </c>
      <c r="W1337" s="149">
        <v>52.487702370000001</v>
      </c>
      <c r="X1337" s="149">
        <v>343.75</v>
      </c>
      <c r="Y1337" s="1">
        <v>66</v>
      </c>
      <c r="Z1337" s="30">
        <v>95.795944213867188</v>
      </c>
      <c r="AA1337" s="148">
        <v>0.77300000000000002</v>
      </c>
      <c r="AB1337" s="30">
        <v>53.6</v>
      </c>
      <c r="AC1337" s="30">
        <v>415</v>
      </c>
      <c r="AD1337" s="30">
        <v>94.510032653808594</v>
      </c>
      <c r="AE1337" s="148">
        <v>0.47</v>
      </c>
      <c r="AF1337" s="30">
        <v>53.22</v>
      </c>
      <c r="AG1337" s="30">
        <v>340.9</v>
      </c>
      <c r="AH1337" s="30">
        <v>93.381111145019531</v>
      </c>
      <c r="AI1337" s="148">
        <v>0.72499999999999998</v>
      </c>
      <c r="AJ1337" s="30">
        <v>52.818300350000001</v>
      </c>
      <c r="AK1337" s="30">
        <v>406.4</v>
      </c>
      <c r="AL1337" s="30">
        <v>92.977493286132813</v>
      </c>
      <c r="AM1337" s="148">
        <v>0.5</v>
      </c>
      <c r="AN1337" s="30">
        <v>52.717759180000002</v>
      </c>
      <c r="AO1337" s="30">
        <v>351.4</v>
      </c>
      <c r="AP1337" s="148">
        <v>0.6978723406791687</v>
      </c>
      <c r="AQ1337" s="30">
        <v>54.30408268</v>
      </c>
      <c r="AR1337" s="30">
        <v>391.48934936523438</v>
      </c>
      <c r="AS1337" s="30">
        <v>214</v>
      </c>
      <c r="AT1337" s="30">
        <v>66</v>
      </c>
      <c r="AU1337" s="148">
        <v>0.30841121077537542</v>
      </c>
      <c r="AV1337" s="30">
        <v>92.394485473632813</v>
      </c>
      <c r="AW1337" s="148">
        <v>0.4375</v>
      </c>
      <c r="AX1337" s="30">
        <v>54.22969131</v>
      </c>
      <c r="AY1337" s="30">
        <v>303.125</v>
      </c>
      <c r="AZ1337" s="30">
        <v>66</v>
      </c>
      <c r="BA1337" s="30">
        <v>92.299880981445313</v>
      </c>
      <c r="BB1337" s="148">
        <v>0.76900000000000002</v>
      </c>
      <c r="BC1337" s="30">
        <v>53.55</v>
      </c>
      <c r="BD1337" s="30">
        <v>410</v>
      </c>
      <c r="BE1337" s="30">
        <v>91.913558959960938</v>
      </c>
      <c r="BF1337" s="147">
        <v>0.52200000000000002</v>
      </c>
      <c r="BG1337" s="30">
        <v>53.39</v>
      </c>
      <c r="BH1337" s="30">
        <v>335.8</v>
      </c>
      <c r="BI1337" s="30">
        <v>91.443267822265625</v>
      </c>
      <c r="BJ1337" s="148">
        <v>0.78</v>
      </c>
      <c r="BK1337" s="30">
        <v>53.17062481</v>
      </c>
      <c r="BL1337" s="30">
        <v>405.5</v>
      </c>
      <c r="BM1337" s="30">
        <v>90.588233947753906</v>
      </c>
      <c r="BN1337" s="148">
        <v>0.58299999999999996</v>
      </c>
      <c r="BO1337" s="30">
        <v>52.788515009999998</v>
      </c>
      <c r="BP1337" s="30">
        <v>344.4</v>
      </c>
      <c r="BQ1337" s="148">
        <v>8.7999999999999995E-2</v>
      </c>
      <c r="BR1337" s="148">
        <v>3.3000000000000002E-2</v>
      </c>
      <c r="BS1337" s="148">
        <v>0.16</v>
      </c>
      <c r="BT1337" s="148">
        <v>0.67700000000000005</v>
      </c>
      <c r="BU1337" s="148">
        <v>3.6999999999999998E-2</v>
      </c>
      <c r="BV1337" s="148">
        <v>4.999999888241291E-3</v>
      </c>
      <c r="BW1337" s="148">
        <v>7.0000000000000007E-2</v>
      </c>
      <c r="BX1337" s="148">
        <v>9.5000000000000001E-2</v>
      </c>
      <c r="BY1337" s="148">
        <v>8.7999999999999995E-2</v>
      </c>
      <c r="BZ1337" s="1"/>
      <c r="CA1337" s="1">
        <v>12063.150390625</v>
      </c>
      <c r="CB1337" s="1">
        <v>12285.45</v>
      </c>
      <c r="CC1337" s="124" t="s">
        <v>4525</v>
      </c>
      <c r="CD1337" t="s">
        <v>4634</v>
      </c>
    </row>
    <row r="1338" spans="1:82" x14ac:dyDescent="0.3">
      <c r="A1338" s="1">
        <v>960914080</v>
      </c>
      <c r="B1338" s="124" t="s">
        <v>4525</v>
      </c>
      <c r="C1338" t="s">
        <v>445</v>
      </c>
      <c r="D1338" t="s">
        <v>1811</v>
      </c>
      <c r="E1338" s="30">
        <v>84.960739135742188</v>
      </c>
      <c r="F1338" s="30">
        <v>83.092010498046875</v>
      </c>
      <c r="G1338" s="30">
        <v>84.556488037109375</v>
      </c>
      <c r="H1338" s="30">
        <v>82.606971740722656</v>
      </c>
      <c r="I1338" s="1">
        <v>503</v>
      </c>
      <c r="J1338" s="1" t="s">
        <v>3981</v>
      </c>
      <c r="K1338" s="1">
        <v>5</v>
      </c>
      <c r="L1338" t="s">
        <v>3882</v>
      </c>
      <c r="M1338" t="s">
        <v>3915</v>
      </c>
      <c r="N1338" t="s">
        <v>3918</v>
      </c>
      <c r="O1338" t="s">
        <v>3922</v>
      </c>
      <c r="P1338" s="148">
        <v>0.5645756721496582</v>
      </c>
      <c r="Q1338" s="30">
        <v>49.941445659999999</v>
      </c>
      <c r="R1338" s="30">
        <v>364.20663452148438</v>
      </c>
      <c r="S1338" s="1">
        <v>292</v>
      </c>
      <c r="T1338" s="1">
        <v>91</v>
      </c>
      <c r="U1338" s="148">
        <v>0.31164383888244629</v>
      </c>
      <c r="V1338" s="148">
        <v>0.37333333492279053</v>
      </c>
      <c r="W1338" s="149">
        <v>49.160408689999997</v>
      </c>
      <c r="X1338" s="149">
        <v>294.66665649414063</v>
      </c>
      <c r="Y1338" s="1">
        <v>91</v>
      </c>
      <c r="Z1338" s="30">
        <v>86.431098937988281</v>
      </c>
      <c r="AA1338" s="148">
        <v>0.56600000000000006</v>
      </c>
      <c r="AB1338" s="30">
        <v>50.5</v>
      </c>
      <c r="AC1338" s="30">
        <v>368.1</v>
      </c>
      <c r="AD1338" s="30">
        <v>82.552589416503906</v>
      </c>
      <c r="AE1338" s="148">
        <v>0.32600000000000001</v>
      </c>
      <c r="AF1338" s="30">
        <v>49.16</v>
      </c>
      <c r="AG1338" s="30">
        <v>300</v>
      </c>
      <c r="AH1338" s="30">
        <v>85.236953735351563</v>
      </c>
      <c r="AI1338" s="148">
        <v>0.61199999999999999</v>
      </c>
      <c r="AJ1338" s="30">
        <v>50.12084256</v>
      </c>
      <c r="AK1338" s="30">
        <v>371.5</v>
      </c>
      <c r="AL1338" s="30">
        <v>81.259864807128906</v>
      </c>
      <c r="AM1338" s="148">
        <v>0.312</v>
      </c>
      <c r="AN1338" s="30">
        <v>48.730269229999998</v>
      </c>
      <c r="AO1338" s="30">
        <v>295.7</v>
      </c>
      <c r="AP1338" s="148">
        <v>0.52941179275512695</v>
      </c>
      <c r="AQ1338" s="30">
        <v>49.731810520000003</v>
      </c>
      <c r="AR1338" s="30">
        <v>343.01470947265631</v>
      </c>
      <c r="AS1338" s="30">
        <v>292</v>
      </c>
      <c r="AT1338" s="30">
        <v>91</v>
      </c>
      <c r="AU1338" s="148">
        <v>0.31164383888244629</v>
      </c>
      <c r="AV1338" s="30">
        <v>82.606971740722656</v>
      </c>
      <c r="AW1338" s="148">
        <v>0.26315790414810181</v>
      </c>
      <c r="AX1338" s="30">
        <v>48.620305469999998</v>
      </c>
      <c r="AY1338" s="30">
        <v>250</v>
      </c>
      <c r="AZ1338" s="30">
        <v>91</v>
      </c>
      <c r="BA1338" s="30">
        <v>84.526206970214844</v>
      </c>
      <c r="BB1338" s="148">
        <v>0.47899999999999998</v>
      </c>
      <c r="BC1338" s="30">
        <v>49.78</v>
      </c>
      <c r="BD1338" s="30">
        <v>331.8</v>
      </c>
      <c r="BE1338" s="30">
        <v>79.234153747558594</v>
      </c>
      <c r="BF1338" s="147">
        <v>0.22600000000000001</v>
      </c>
      <c r="BG1338" s="30">
        <v>47.14</v>
      </c>
      <c r="BH1338" s="30">
        <v>243</v>
      </c>
      <c r="BI1338" s="30">
        <v>83.848312377929688</v>
      </c>
      <c r="BJ1338" s="148">
        <v>0.51500000000000001</v>
      </c>
      <c r="BK1338" s="30">
        <v>49.47095264</v>
      </c>
      <c r="BL1338" s="30">
        <v>332.3</v>
      </c>
      <c r="BM1338" s="30">
        <v>77.571372985839844</v>
      </c>
      <c r="BN1338" s="148">
        <v>0.23699999999999999</v>
      </c>
      <c r="BO1338" s="30">
        <v>46.301254710000002</v>
      </c>
      <c r="BP1338" s="30">
        <v>240.9</v>
      </c>
      <c r="BQ1338" s="148">
        <v>8.7000000000000008E-2</v>
      </c>
      <c r="BR1338" s="148">
        <v>3.4000000000000002E-2</v>
      </c>
      <c r="BS1338" s="148">
        <v>0.105</v>
      </c>
      <c r="BT1338" s="148">
        <v>0.71399999999999997</v>
      </c>
      <c r="BU1338" s="148">
        <v>0.06</v>
      </c>
      <c r="BV1338" s="148">
        <v>0</v>
      </c>
      <c r="BW1338" s="148">
        <v>5.8000000000000003E-2</v>
      </c>
      <c r="BX1338" s="148">
        <v>0.109</v>
      </c>
      <c r="BY1338" s="148">
        <v>0.10199999999999999</v>
      </c>
      <c r="BZ1338" s="1"/>
      <c r="CA1338" s="1">
        <v>11757.349609375</v>
      </c>
      <c r="CB1338" s="1">
        <v>11976.14</v>
      </c>
      <c r="CC1338" s="124" t="s">
        <v>4525</v>
      </c>
      <c r="CD1338" t="s">
        <v>4634</v>
      </c>
    </row>
    <row r="1339" spans="1:82" x14ac:dyDescent="0.3">
      <c r="A1339" s="1">
        <v>960914090</v>
      </c>
      <c r="B1339" s="124" t="s">
        <v>4525</v>
      </c>
      <c r="C1339" t="s">
        <v>445</v>
      </c>
      <c r="D1339" t="s">
        <v>1812</v>
      </c>
      <c r="E1339" s="30">
        <v>83.364692687988281</v>
      </c>
      <c r="F1339" s="30">
        <v>84.080307006835938</v>
      </c>
      <c r="G1339" s="30">
        <v>87.827552795410156</v>
      </c>
      <c r="H1339" s="30">
        <v>81.509468078613281</v>
      </c>
      <c r="I1339" s="1">
        <v>296</v>
      </c>
      <c r="J1339" s="1" t="s">
        <v>3981</v>
      </c>
      <c r="K1339" s="1">
        <v>5</v>
      </c>
      <c r="L1339" t="s">
        <v>3882</v>
      </c>
      <c r="M1339" t="s">
        <v>3915</v>
      </c>
      <c r="N1339" t="s">
        <v>3918</v>
      </c>
      <c r="O1339" t="s">
        <v>3922</v>
      </c>
      <c r="P1339" s="148">
        <v>0.67924529314041138</v>
      </c>
      <c r="Q1339" s="30">
        <v>49.277551119999998</v>
      </c>
      <c r="R1339" s="30">
        <v>393.08175659179688</v>
      </c>
      <c r="S1339" s="1">
        <v>175</v>
      </c>
      <c r="T1339" s="1">
        <v>55</v>
      </c>
      <c r="U1339" s="148">
        <v>0.31428572535514832</v>
      </c>
      <c r="V1339" s="148">
        <v>0.34999999403953552</v>
      </c>
      <c r="W1339" s="149">
        <v>49.569902120000002</v>
      </c>
      <c r="X1339" s="149"/>
      <c r="Y1339" s="1">
        <v>55</v>
      </c>
      <c r="Z1339" s="30">
        <v>81.89971923828125</v>
      </c>
      <c r="AA1339" s="148">
        <v>0.67500000000000004</v>
      </c>
      <c r="AB1339" s="30">
        <v>49</v>
      </c>
      <c r="AC1339" s="30">
        <v>381.7</v>
      </c>
      <c r="AD1339" s="30">
        <v>80.667671203613281</v>
      </c>
      <c r="AE1339" s="148">
        <v>0.373</v>
      </c>
      <c r="AF1339" s="30">
        <v>48.52</v>
      </c>
      <c r="AG1339" s="30">
        <v>313.60000000000002</v>
      </c>
      <c r="AH1339" s="30">
        <v>81.218452453613281</v>
      </c>
      <c r="AI1339" s="148">
        <v>0.754</v>
      </c>
      <c r="AJ1339" s="30">
        <v>48.789858959999997</v>
      </c>
      <c r="AK1339" s="30">
        <v>392.7</v>
      </c>
      <c r="AL1339" s="30">
        <v>80.826622009277344</v>
      </c>
      <c r="AM1339" s="148">
        <v>0.54400000000000004</v>
      </c>
      <c r="AN1339" s="30">
        <v>48.582837779999998</v>
      </c>
      <c r="AO1339" s="30">
        <v>333.3</v>
      </c>
      <c r="AP1339" s="148">
        <v>0.61635220050811768</v>
      </c>
      <c r="AQ1339" s="30">
        <v>51.777947500000003</v>
      </c>
      <c r="AR1339" s="30">
        <v>380.50314331054688</v>
      </c>
      <c r="AS1339" s="30">
        <v>175</v>
      </c>
      <c r="AT1339" s="30">
        <v>55</v>
      </c>
      <c r="AU1339" s="148">
        <v>0.31428572535514832</v>
      </c>
      <c r="AV1339" s="30">
        <v>81.509468078613281</v>
      </c>
      <c r="AW1339" s="148">
        <v>0.30000001192092901</v>
      </c>
      <c r="AX1339" s="30">
        <v>47.991307239999998</v>
      </c>
      <c r="AY1339" s="30">
        <v>302.5</v>
      </c>
      <c r="AZ1339" s="30">
        <v>55</v>
      </c>
      <c r="BA1339" s="30">
        <v>82.031204223632813</v>
      </c>
      <c r="BB1339" s="148">
        <v>0.623</v>
      </c>
      <c r="BC1339" s="30">
        <v>48.57</v>
      </c>
      <c r="BD1339" s="30">
        <v>367</v>
      </c>
      <c r="BE1339" s="30">
        <v>79.680473327636719</v>
      </c>
      <c r="BF1339" s="147">
        <v>0.33900000000000002</v>
      </c>
      <c r="BG1339" s="30">
        <v>47.36</v>
      </c>
      <c r="BH1339" s="30">
        <v>271.2</v>
      </c>
      <c r="BI1339" s="30">
        <v>82.454597473144531</v>
      </c>
      <c r="BJ1339" s="148">
        <v>0.70400000000000007</v>
      </c>
      <c r="BK1339" s="30">
        <v>48.792039639999999</v>
      </c>
      <c r="BL1339" s="30">
        <v>393.3</v>
      </c>
      <c r="BM1339" s="30">
        <v>79.755348205566406</v>
      </c>
      <c r="BN1339" s="148">
        <v>0.49099999999999999</v>
      </c>
      <c r="BO1339" s="30">
        <v>47.389687760000001</v>
      </c>
      <c r="BP1339" s="30">
        <v>321.10000000000002</v>
      </c>
      <c r="BQ1339" s="148">
        <v>3.4000000000000002E-2</v>
      </c>
      <c r="BR1339" s="148">
        <v>4.7E-2</v>
      </c>
      <c r="BS1339" s="148">
        <v>0.122</v>
      </c>
      <c r="BT1339" s="148">
        <v>0.753</v>
      </c>
      <c r="BU1339" s="148">
        <v>4.1000000000000002E-2</v>
      </c>
      <c r="BV1339" s="148">
        <v>3.0000000260770321E-3</v>
      </c>
      <c r="BW1339" s="148">
        <v>5.0999999999999997E-2</v>
      </c>
      <c r="BX1339" s="148">
        <v>0.13800000000000001</v>
      </c>
      <c r="BY1339" s="148">
        <v>6.5000000000000002E-2</v>
      </c>
      <c r="BZ1339" s="1"/>
      <c r="CA1339" s="1">
        <v>14656.599609375</v>
      </c>
      <c r="CB1339" s="1">
        <v>14895.55</v>
      </c>
      <c r="CC1339" s="124" t="s">
        <v>4525</v>
      </c>
      <c r="CD1339" t="s">
        <v>4634</v>
      </c>
    </row>
    <row r="1340" spans="1:82" x14ac:dyDescent="0.3">
      <c r="A1340" s="1">
        <v>960914100</v>
      </c>
      <c r="B1340" s="124" t="s">
        <v>4525</v>
      </c>
      <c r="C1340" t="s">
        <v>445</v>
      </c>
      <c r="D1340" t="s">
        <v>1813</v>
      </c>
      <c r="E1340" s="30">
        <v>82.281967163085938</v>
      </c>
      <c r="F1340" s="30">
        <v>81.133674621582031</v>
      </c>
      <c r="G1340" s="30">
        <v>77.55230712890625</v>
      </c>
      <c r="H1340" s="30">
        <v>73.029350280761719</v>
      </c>
      <c r="I1340" s="1">
        <v>404</v>
      </c>
      <c r="J1340" s="1" t="s">
        <v>3981</v>
      </c>
      <c r="K1340" s="1">
        <v>5</v>
      </c>
      <c r="L1340" t="s">
        <v>3882</v>
      </c>
      <c r="M1340" t="s">
        <v>3915</v>
      </c>
      <c r="N1340" t="s">
        <v>3918</v>
      </c>
      <c r="O1340" t="s">
        <v>3922</v>
      </c>
      <c r="P1340" s="148">
        <v>0.55072462558746338</v>
      </c>
      <c r="Q1340" s="30">
        <v>48.827174710000001</v>
      </c>
      <c r="R1340" s="30">
        <v>350.72463989257813</v>
      </c>
      <c r="S1340" s="1">
        <v>189</v>
      </c>
      <c r="T1340" s="1">
        <v>60</v>
      </c>
      <c r="U1340" s="148">
        <v>0.3174603283405304</v>
      </c>
      <c r="V1340" s="148">
        <v>0.3333333432674408</v>
      </c>
      <c r="W1340" s="149">
        <v>48.348986869999997</v>
      </c>
      <c r="X1340" s="149">
        <v>280.70175170898438</v>
      </c>
      <c r="Y1340" s="1">
        <v>60</v>
      </c>
      <c r="Z1340" s="30">
        <v>80.691352844238281</v>
      </c>
      <c r="AA1340" s="148">
        <v>0.61499999999999999</v>
      </c>
      <c r="AB1340" s="30">
        <v>48.6</v>
      </c>
      <c r="AC1340" s="30">
        <v>367.4</v>
      </c>
      <c r="AD1340" s="30">
        <v>78.134819030761719</v>
      </c>
      <c r="AE1340" s="148">
        <v>0.379</v>
      </c>
      <c r="AF1340" s="30">
        <v>47.66</v>
      </c>
      <c r="AG1340" s="30">
        <v>293.89999999999998</v>
      </c>
      <c r="AH1340" s="30">
        <v>81.45208740234375</v>
      </c>
      <c r="AI1340" s="148">
        <v>0.623</v>
      </c>
      <c r="AJ1340" s="30">
        <v>48.867244300000003</v>
      </c>
      <c r="AK1340" s="30">
        <v>381.4</v>
      </c>
      <c r="AL1340" s="30">
        <v>81.097671508789063</v>
      </c>
      <c r="AM1340" s="148">
        <v>0.39700000000000002</v>
      </c>
      <c r="AN1340" s="30">
        <v>48.675073750000003</v>
      </c>
      <c r="AO1340" s="30">
        <v>325.39999999999998</v>
      </c>
      <c r="AP1340" s="148">
        <v>0.47342994809150701</v>
      </c>
      <c r="AQ1340" s="30">
        <v>45.350510999999997</v>
      </c>
      <c r="AR1340" s="30">
        <v>320.77294921875</v>
      </c>
      <c r="AS1340" s="30">
        <v>189</v>
      </c>
      <c r="AT1340" s="30">
        <v>60</v>
      </c>
      <c r="AU1340" s="148">
        <v>0.3174603283405304</v>
      </c>
      <c r="AV1340" s="30">
        <v>73.029350280761719</v>
      </c>
      <c r="AW1340" s="148">
        <v>0.26315790414810181</v>
      </c>
      <c r="AX1340" s="30">
        <v>43.131206239999997</v>
      </c>
      <c r="AY1340" s="30">
        <v>240.35087585449219</v>
      </c>
      <c r="AZ1340" s="30">
        <v>60</v>
      </c>
      <c r="BA1340" s="30">
        <v>76.608192443847656</v>
      </c>
      <c r="BB1340" s="148">
        <v>0.55100000000000005</v>
      </c>
      <c r="BC1340" s="30">
        <v>45.94</v>
      </c>
      <c r="BD1340" s="30">
        <v>334.2</v>
      </c>
      <c r="BE1340" s="30">
        <v>73.310340881347656</v>
      </c>
      <c r="BF1340" s="147">
        <v>0.379</v>
      </c>
      <c r="BG1340" s="30">
        <v>44.22</v>
      </c>
      <c r="BH1340" s="30">
        <v>259.10000000000002</v>
      </c>
      <c r="BI1340" s="30">
        <v>78.404884338378906</v>
      </c>
      <c r="BJ1340" s="148">
        <v>0.57899999999999996</v>
      </c>
      <c r="BK1340" s="30">
        <v>46.819335170000002</v>
      </c>
      <c r="BL1340" s="30">
        <v>348.6</v>
      </c>
      <c r="BM1340" s="30">
        <v>75.796585083007813</v>
      </c>
      <c r="BN1340" s="148">
        <v>0.34899999999999998</v>
      </c>
      <c r="BO1340" s="30">
        <v>45.416745820000003</v>
      </c>
      <c r="BP1340" s="30">
        <v>266.7</v>
      </c>
      <c r="BQ1340" s="148">
        <v>4.4999999999999998E-2</v>
      </c>
      <c r="BR1340" s="148">
        <v>3.2000000000000001E-2</v>
      </c>
      <c r="BS1340" s="148"/>
      <c r="BT1340" s="148">
        <v>0.89400000000000002</v>
      </c>
      <c r="BU1340" s="148">
        <v>2.5000000000000001E-2</v>
      </c>
      <c r="BV1340" s="148">
        <v>4.999999888241291E-3</v>
      </c>
      <c r="BW1340" s="148"/>
      <c r="BX1340" s="148">
        <v>0.129</v>
      </c>
      <c r="BY1340" s="148">
        <v>9.4E-2</v>
      </c>
      <c r="BZ1340" s="1"/>
      <c r="CA1340" s="1">
        <v>11799.740234375</v>
      </c>
      <c r="CB1340" s="1">
        <v>12024.33</v>
      </c>
      <c r="CC1340" s="124" t="s">
        <v>4525</v>
      </c>
      <c r="CD1340" t="s">
        <v>4634</v>
      </c>
    </row>
    <row r="1341" spans="1:82" x14ac:dyDescent="0.3">
      <c r="A1341" s="1">
        <v>960914110</v>
      </c>
      <c r="B1341" s="124" t="s">
        <v>4525</v>
      </c>
      <c r="C1341" t="s">
        <v>445</v>
      </c>
      <c r="D1341" t="s">
        <v>1814</v>
      </c>
      <c r="E1341" s="30">
        <v>84.654998779296875</v>
      </c>
      <c r="F1341" s="30">
        <v>80.269721984863281</v>
      </c>
      <c r="G1341" s="30">
        <v>85.108497619628906</v>
      </c>
      <c r="H1341" s="30">
        <v>80.736412048339844</v>
      </c>
      <c r="I1341" s="1">
        <v>420</v>
      </c>
      <c r="J1341" s="1" t="s">
        <v>3981</v>
      </c>
      <c r="K1341" s="1">
        <v>5</v>
      </c>
      <c r="L1341" t="s">
        <v>3882</v>
      </c>
      <c r="M1341" t="s">
        <v>3915</v>
      </c>
      <c r="N1341" t="s">
        <v>3918</v>
      </c>
      <c r="O1341" t="s">
        <v>3922</v>
      </c>
      <c r="P1341" s="148">
        <v>0.63507109880447388</v>
      </c>
      <c r="Q1341" s="30">
        <v>49.814269289999999</v>
      </c>
      <c r="R1341" s="30">
        <v>372.03790283203131</v>
      </c>
      <c r="S1341" s="1">
        <v>205</v>
      </c>
      <c r="T1341" s="1">
        <v>75</v>
      </c>
      <c r="U1341" s="148">
        <v>0.36585366725921631</v>
      </c>
      <c r="V1341" s="148">
        <v>0.43243244290351868</v>
      </c>
      <c r="W1341" s="149">
        <v>47.991014669999998</v>
      </c>
      <c r="X1341" s="149">
        <v>310.81082153320313</v>
      </c>
      <c r="Y1341" s="1">
        <v>75</v>
      </c>
      <c r="Z1341" s="30">
        <v>83.712272644042969</v>
      </c>
      <c r="AA1341" s="148">
        <v>0.64400000000000002</v>
      </c>
      <c r="AB1341" s="30">
        <v>49.6</v>
      </c>
      <c r="AC1341" s="30">
        <v>376.2</v>
      </c>
      <c r="AD1341" s="30">
        <v>81.492324829101563</v>
      </c>
      <c r="AE1341" s="148">
        <v>0.26500000000000001</v>
      </c>
      <c r="AF1341" s="30">
        <v>48.8</v>
      </c>
      <c r="AG1341" s="30">
        <v>285.3</v>
      </c>
      <c r="AH1341" s="30">
        <v>85.196548461914063</v>
      </c>
      <c r="AI1341" s="148">
        <v>0.67400000000000004</v>
      </c>
      <c r="AJ1341" s="30">
        <v>50.107460959999997</v>
      </c>
      <c r="AK1341" s="30">
        <v>386.7</v>
      </c>
      <c r="AL1341" s="30">
        <v>86.121696472167969</v>
      </c>
      <c r="AM1341" s="148">
        <v>0.34200000000000003</v>
      </c>
      <c r="AN1341" s="30">
        <v>50.384742070000001</v>
      </c>
      <c r="AO1341" s="30">
        <v>305.10000000000002</v>
      </c>
      <c r="AP1341" s="148">
        <v>0.49289098381996149</v>
      </c>
      <c r="AQ1341" s="30">
        <v>50.0771096</v>
      </c>
      <c r="AR1341" s="30">
        <v>328.90994262695313</v>
      </c>
      <c r="AS1341" s="30">
        <v>205</v>
      </c>
      <c r="AT1341" s="30">
        <v>75</v>
      </c>
      <c r="AU1341" s="148">
        <v>0.36585366725921631</v>
      </c>
      <c r="AV1341" s="30">
        <v>80.736412048339844</v>
      </c>
      <c r="AW1341" s="148">
        <v>0.29729729890823359</v>
      </c>
      <c r="AX1341" s="30">
        <v>47.548255689999998</v>
      </c>
      <c r="AY1341" s="30">
        <v>252.70269775390631</v>
      </c>
      <c r="AZ1341" s="30">
        <v>75</v>
      </c>
      <c r="BA1341" s="30">
        <v>81.969345092773438</v>
      </c>
      <c r="BB1341" s="148">
        <v>0.54</v>
      </c>
      <c r="BC1341" s="30">
        <v>48.54</v>
      </c>
      <c r="BD1341" s="30">
        <v>336.1</v>
      </c>
      <c r="BE1341" s="30">
        <v>77.73291015625</v>
      </c>
      <c r="BF1341" s="147">
        <v>0.191</v>
      </c>
      <c r="BG1341" s="30">
        <v>46.4</v>
      </c>
      <c r="BH1341" s="30">
        <v>229.4</v>
      </c>
      <c r="BI1341" s="30">
        <v>81.676216125488281</v>
      </c>
      <c r="BJ1341" s="148">
        <v>0.56200000000000006</v>
      </c>
      <c r="BK1341" s="30">
        <v>48.412872659999998</v>
      </c>
      <c r="BL1341" s="30">
        <v>347.6</v>
      </c>
      <c r="BM1341" s="30">
        <v>76.868751525878906</v>
      </c>
      <c r="BN1341" s="148">
        <v>0.24099999999999999</v>
      </c>
      <c r="BO1341" s="30">
        <v>45.951084799999997</v>
      </c>
      <c r="BP1341" s="30">
        <v>244.3</v>
      </c>
      <c r="BQ1341" s="148">
        <v>0.1</v>
      </c>
      <c r="BR1341" s="148">
        <v>4.4999999999999998E-2</v>
      </c>
      <c r="BS1341" s="148">
        <v>8.3000000000000004E-2</v>
      </c>
      <c r="BT1341" s="148">
        <v>0.70200000000000007</v>
      </c>
      <c r="BU1341" s="148">
        <v>6.9000000000000006E-2</v>
      </c>
      <c r="BV1341" s="148">
        <v>0</v>
      </c>
      <c r="BW1341" s="148">
        <v>5.7000000000000002E-2</v>
      </c>
      <c r="BX1341" s="148">
        <v>0.105</v>
      </c>
      <c r="BY1341" s="148">
        <v>0.13200000000000001</v>
      </c>
      <c r="BZ1341" s="1"/>
      <c r="CA1341" s="1">
        <v>12103.7099609375</v>
      </c>
      <c r="CB1341" s="1">
        <v>12329.58</v>
      </c>
      <c r="CC1341" s="124" t="s">
        <v>4525</v>
      </c>
      <c r="CD1341" t="s">
        <v>4634</v>
      </c>
    </row>
    <row r="1342" spans="1:82" x14ac:dyDescent="0.3">
      <c r="A1342" s="1">
        <v>960914120</v>
      </c>
      <c r="B1342" s="124" t="s">
        <v>4525</v>
      </c>
      <c r="C1342" t="s">
        <v>445</v>
      </c>
      <c r="D1342" t="s">
        <v>1815</v>
      </c>
      <c r="E1342" s="30">
        <v>85.222732543945313</v>
      </c>
      <c r="F1342" s="30">
        <v>83.669265747070313</v>
      </c>
      <c r="G1342" s="30">
        <v>85.269798278808594</v>
      </c>
      <c r="H1342" s="30">
        <v>84.540855407714844</v>
      </c>
      <c r="I1342" s="1">
        <v>586</v>
      </c>
      <c r="J1342" s="1" t="s">
        <v>3981</v>
      </c>
      <c r="K1342" s="1">
        <v>5</v>
      </c>
      <c r="L1342" t="s">
        <v>3882</v>
      </c>
      <c r="M1342" t="s">
        <v>3915</v>
      </c>
      <c r="N1342" t="s">
        <v>3918</v>
      </c>
      <c r="O1342" t="s">
        <v>3922</v>
      </c>
      <c r="P1342" s="148">
        <v>0.60139858722686768</v>
      </c>
      <c r="Q1342" s="30">
        <v>50.050426289999997</v>
      </c>
      <c r="R1342" s="30">
        <v>366.08392333984381</v>
      </c>
      <c r="S1342" s="1">
        <v>271</v>
      </c>
      <c r="T1342" s="1">
        <v>78</v>
      </c>
      <c r="U1342" s="148">
        <v>0.28782287240028381</v>
      </c>
      <c r="V1342" s="148">
        <v>0.43076923489570618</v>
      </c>
      <c r="W1342" s="149">
        <v>49.399591880000003</v>
      </c>
      <c r="X1342" s="149">
        <v>310.76922607421881</v>
      </c>
      <c r="Y1342" s="1">
        <v>78</v>
      </c>
      <c r="Z1342" s="30">
        <v>86.129005432128906</v>
      </c>
      <c r="AA1342" s="148">
        <v>0.627</v>
      </c>
      <c r="AB1342" s="30">
        <v>50.4</v>
      </c>
      <c r="AC1342" s="30">
        <v>384.4</v>
      </c>
      <c r="AD1342" s="30">
        <v>82.140266418457031</v>
      </c>
      <c r="AE1342" s="148">
        <v>0.43</v>
      </c>
      <c r="AF1342" s="30">
        <v>49.02</v>
      </c>
      <c r="AG1342" s="30">
        <v>332.9</v>
      </c>
      <c r="AH1342" s="30">
        <v>85.770584106445313</v>
      </c>
      <c r="AI1342" s="148">
        <v>0.65900000000000003</v>
      </c>
      <c r="AJ1342" s="30">
        <v>50.297588249999997</v>
      </c>
      <c r="AK1342" s="30">
        <v>388.2</v>
      </c>
      <c r="AL1342" s="30">
        <v>81.216064453125</v>
      </c>
      <c r="AM1342" s="148">
        <v>0.40500000000000003</v>
      </c>
      <c r="AN1342" s="30">
        <v>48.715362470000002</v>
      </c>
      <c r="AO1342" s="30">
        <v>320.3</v>
      </c>
      <c r="AP1342" s="148">
        <v>0.44055944681167603</v>
      </c>
      <c r="AQ1342" s="30">
        <v>50.178005429999999</v>
      </c>
      <c r="AR1342" s="30">
        <v>319.58041381835938</v>
      </c>
      <c r="AS1342" s="30">
        <v>271</v>
      </c>
      <c r="AT1342" s="30">
        <v>78</v>
      </c>
      <c r="AU1342" s="148">
        <v>0.28782287240028381</v>
      </c>
      <c r="AV1342" s="30">
        <v>84.540855407714844</v>
      </c>
      <c r="AW1342" s="148">
        <v>0.30769231915473938</v>
      </c>
      <c r="AX1342" s="30">
        <v>49.728644920000001</v>
      </c>
      <c r="AY1342" s="30">
        <v>266.15383911132813</v>
      </c>
      <c r="AZ1342" s="30">
        <v>78</v>
      </c>
      <c r="BA1342" s="30">
        <v>81.020835876464844</v>
      </c>
      <c r="BB1342" s="148">
        <v>0.50700000000000001</v>
      </c>
      <c r="BC1342" s="30">
        <v>48.08</v>
      </c>
      <c r="BD1342" s="30">
        <v>342</v>
      </c>
      <c r="BE1342" s="30">
        <v>75.907081604003906</v>
      </c>
      <c r="BF1342" s="147">
        <v>0.30399999999999999</v>
      </c>
      <c r="BG1342" s="30">
        <v>45.5</v>
      </c>
      <c r="BH1342" s="30">
        <v>269.60000000000002</v>
      </c>
      <c r="BI1342" s="30">
        <v>80.923851013183594</v>
      </c>
      <c r="BJ1342" s="148">
        <v>0.53299999999999992</v>
      </c>
      <c r="BK1342" s="30">
        <v>48.046380759999998</v>
      </c>
      <c r="BL1342" s="30">
        <v>347</v>
      </c>
      <c r="BM1342" s="30">
        <v>76.13336181640625</v>
      </c>
      <c r="BN1342" s="148">
        <v>0.27</v>
      </c>
      <c r="BO1342" s="30">
        <v>45.584587069999998</v>
      </c>
      <c r="BP1342" s="30">
        <v>260.8</v>
      </c>
      <c r="BQ1342" s="148">
        <v>2.7E-2</v>
      </c>
      <c r="BR1342" s="148">
        <v>2.7E-2</v>
      </c>
      <c r="BS1342" s="148">
        <v>9.0000000000000011E-3</v>
      </c>
      <c r="BT1342" s="148">
        <v>0.89900000000000002</v>
      </c>
      <c r="BU1342" s="148">
        <v>3.7999999999999999E-2</v>
      </c>
      <c r="BV1342" s="148">
        <v>0</v>
      </c>
      <c r="BW1342" s="148"/>
      <c r="BX1342" s="148">
        <v>0.13300000000000001</v>
      </c>
      <c r="BY1342" s="148">
        <v>6.6000000000000003E-2</v>
      </c>
      <c r="BZ1342" s="1"/>
      <c r="CA1342" s="1">
        <v>10762.349609375</v>
      </c>
      <c r="CB1342" s="1">
        <v>11094.92</v>
      </c>
      <c r="CC1342" s="124" t="s">
        <v>4525</v>
      </c>
      <c r="CD1342" t="s">
        <v>4634</v>
      </c>
    </row>
    <row r="1343" spans="1:82" x14ac:dyDescent="0.3">
      <c r="A1343" s="1">
        <v>960914125</v>
      </c>
      <c r="B1343" s="124" t="s">
        <v>4525</v>
      </c>
      <c r="C1343" t="s">
        <v>445</v>
      </c>
      <c r="D1343" t="s">
        <v>1816</v>
      </c>
      <c r="E1343" s="30">
        <v>83.364944458007813</v>
      </c>
      <c r="F1343" s="30">
        <v>82.398727416992188</v>
      </c>
      <c r="G1343" s="30">
        <v>89.250900268554688</v>
      </c>
      <c r="H1343" s="30">
        <v>87.482505798339844</v>
      </c>
      <c r="I1343" s="1">
        <v>391</v>
      </c>
      <c r="J1343" s="1" t="s">
        <v>3981</v>
      </c>
      <c r="K1343" s="1">
        <v>5</v>
      </c>
      <c r="L1343" t="s">
        <v>3882</v>
      </c>
      <c r="M1343" t="s">
        <v>3915</v>
      </c>
      <c r="N1343" t="s">
        <v>3918</v>
      </c>
      <c r="O1343" t="s">
        <v>3922</v>
      </c>
      <c r="P1343" s="148">
        <v>0.48387095332145691</v>
      </c>
      <c r="Q1343" s="30">
        <v>49.27765565</v>
      </c>
      <c r="R1343" s="30">
        <v>342.47311401367188</v>
      </c>
      <c r="S1343" s="1">
        <v>204</v>
      </c>
      <c r="T1343" s="1">
        <v>92</v>
      </c>
      <c r="U1343" s="148">
        <v>0.45098039507865911</v>
      </c>
      <c r="V1343" s="148">
        <v>0.22352941334247589</v>
      </c>
      <c r="W1343" s="149">
        <v>48.873152009999998</v>
      </c>
      <c r="X1343" s="149"/>
      <c r="Y1343" s="1">
        <v>92</v>
      </c>
      <c r="Z1343" s="30">
        <v>81.89971923828125</v>
      </c>
      <c r="AA1343" s="148">
        <v>0.505</v>
      </c>
      <c r="AB1343" s="30">
        <v>49</v>
      </c>
      <c r="AC1343" s="30">
        <v>347.1</v>
      </c>
      <c r="AD1343" s="30">
        <v>81.433418273925781</v>
      </c>
      <c r="AE1343" s="148">
        <v>0.33</v>
      </c>
      <c r="AF1343" s="30">
        <v>48.78</v>
      </c>
      <c r="AG1343" s="30">
        <v>304.89999999999998</v>
      </c>
      <c r="AH1343" s="30">
        <v>82.810813903808594</v>
      </c>
      <c r="AI1343" s="148">
        <v>0.59399999999999997</v>
      </c>
      <c r="AJ1343" s="30">
        <v>49.317272549999998</v>
      </c>
      <c r="AK1343" s="30">
        <v>372.6</v>
      </c>
      <c r="AL1343" s="30">
        <v>80.599174499511719</v>
      </c>
      <c r="AM1343" s="148">
        <v>0.435</v>
      </c>
      <c r="AN1343" s="30">
        <v>48.505436680000003</v>
      </c>
      <c r="AO1343" s="30">
        <v>331.8</v>
      </c>
      <c r="AP1343" s="148">
        <v>0.44086021184921259</v>
      </c>
      <c r="AQ1343" s="30">
        <v>52.668289479999999</v>
      </c>
      <c r="AR1343" s="30">
        <v>310.752685546875</v>
      </c>
      <c r="AS1343" s="30">
        <v>204</v>
      </c>
      <c r="AT1343" s="30">
        <v>92</v>
      </c>
      <c r="AU1343" s="148">
        <v>0.45098039507865911</v>
      </c>
      <c r="AV1343" s="30">
        <v>87.482505798339844</v>
      </c>
      <c r="AW1343" s="148">
        <v>0.20000000298023221</v>
      </c>
      <c r="AX1343" s="30">
        <v>51.414553900000001</v>
      </c>
      <c r="AY1343" s="30"/>
      <c r="AZ1343" s="30">
        <v>92</v>
      </c>
      <c r="BA1343" s="30">
        <v>86.711906433105469</v>
      </c>
      <c r="BB1343" s="148">
        <v>0.56700000000000006</v>
      </c>
      <c r="BC1343" s="30">
        <v>50.84</v>
      </c>
      <c r="BD1343" s="30">
        <v>340</v>
      </c>
      <c r="BE1343" s="30">
        <v>85.62457275390625</v>
      </c>
      <c r="BF1343" s="147">
        <v>0.379</v>
      </c>
      <c r="BG1343" s="30">
        <v>50.29</v>
      </c>
      <c r="BH1343" s="30">
        <v>279.60000000000002</v>
      </c>
      <c r="BI1343" s="30">
        <v>85.579612731933594</v>
      </c>
      <c r="BJ1343" s="148">
        <v>0.56299999999999994</v>
      </c>
      <c r="BK1343" s="30">
        <v>50.314305840000003</v>
      </c>
      <c r="BL1343" s="30">
        <v>349.2</v>
      </c>
      <c r="BM1343" s="30">
        <v>83.343902587890625</v>
      </c>
      <c r="BN1343" s="148">
        <v>0.38800000000000001</v>
      </c>
      <c r="BO1343" s="30">
        <v>49.178129290000001</v>
      </c>
      <c r="BP1343" s="30">
        <v>292.89999999999998</v>
      </c>
      <c r="BQ1343" s="148">
        <v>7.6999999999999999E-2</v>
      </c>
      <c r="BR1343" s="148">
        <v>1.7999999999999999E-2</v>
      </c>
      <c r="BS1343" s="148">
        <v>3.7999999999999999E-2</v>
      </c>
      <c r="BT1343" s="148">
        <v>0.79300000000000004</v>
      </c>
      <c r="BU1343" s="148">
        <v>6.4000000000000001E-2</v>
      </c>
      <c r="BV1343" s="148">
        <v>9.9999997764825821E-3</v>
      </c>
      <c r="BW1343" s="148">
        <v>3.3000000000000002E-2</v>
      </c>
      <c r="BX1343" s="148">
        <v>0.23499999999999999</v>
      </c>
      <c r="BY1343" s="148">
        <v>0.254</v>
      </c>
      <c r="BZ1343" s="1"/>
      <c r="CA1343" s="1">
        <v>12633.419921875</v>
      </c>
      <c r="CB1343" s="1">
        <v>12862.13</v>
      </c>
      <c r="CC1343" s="124" t="s">
        <v>4525</v>
      </c>
      <c r="CD1343" t="s">
        <v>4634</v>
      </c>
    </row>
    <row r="1344" spans="1:82" x14ac:dyDescent="0.3">
      <c r="A1344" s="1">
        <v>960914130</v>
      </c>
      <c r="B1344" s="124" t="s">
        <v>4525</v>
      </c>
      <c r="C1344" t="s">
        <v>445</v>
      </c>
      <c r="D1344" t="s">
        <v>1817</v>
      </c>
      <c r="E1344" s="30">
        <v>85.346572875976563</v>
      </c>
      <c r="F1344" s="30">
        <v>84.862022399902344</v>
      </c>
      <c r="G1344" s="30">
        <v>84.09033203125</v>
      </c>
      <c r="H1344" s="30">
        <v>83.438697814941406</v>
      </c>
      <c r="I1344" s="1">
        <v>365</v>
      </c>
      <c r="J1344" s="1" t="s">
        <v>3981</v>
      </c>
      <c r="K1344" s="1">
        <v>5</v>
      </c>
      <c r="L1344" t="s">
        <v>3882</v>
      </c>
      <c r="M1344" t="s">
        <v>3915</v>
      </c>
      <c r="N1344" t="s">
        <v>3918</v>
      </c>
      <c r="O1344" t="s">
        <v>3922</v>
      </c>
      <c r="P1344" s="148">
        <v>0.68306010961532593</v>
      </c>
      <c r="Q1344" s="30">
        <v>50.101938850000003</v>
      </c>
      <c r="R1344" s="30">
        <v>385.24591064453131</v>
      </c>
      <c r="S1344" s="1">
        <v>193</v>
      </c>
      <c r="T1344" s="1">
        <v>61</v>
      </c>
      <c r="U1344" s="148">
        <v>0.31606218218803411</v>
      </c>
      <c r="V1344" s="148">
        <v>0.38461539149284357</v>
      </c>
      <c r="W1344" s="149">
        <v>49.893801330000002</v>
      </c>
      <c r="X1344" s="149">
        <v>321.15383911132813</v>
      </c>
      <c r="Y1344" s="1">
        <v>61</v>
      </c>
      <c r="Z1344" s="30">
        <v>85.222724914550781</v>
      </c>
      <c r="AA1344" s="148">
        <v>0.624</v>
      </c>
      <c r="AB1344" s="30">
        <v>50.1</v>
      </c>
      <c r="AC1344" s="30">
        <v>383.5</v>
      </c>
      <c r="AD1344" s="30">
        <v>86.440231323242188</v>
      </c>
      <c r="AE1344" s="148">
        <v>0.45600000000000002</v>
      </c>
      <c r="AF1344" s="30">
        <v>50.48</v>
      </c>
      <c r="AG1344" s="30">
        <v>341.2</v>
      </c>
      <c r="AH1344" s="30">
        <v>84.951324462890625</v>
      </c>
      <c r="AI1344" s="148">
        <v>0.74299999999999999</v>
      </c>
      <c r="AJ1344" s="30">
        <v>50.026239289999999</v>
      </c>
      <c r="AK1344" s="30">
        <v>407.4</v>
      </c>
      <c r="AL1344" s="30">
        <v>84.08544921875</v>
      </c>
      <c r="AM1344" s="148">
        <v>0.57700000000000007</v>
      </c>
      <c r="AN1344" s="30">
        <v>49.691810109999999</v>
      </c>
      <c r="AO1344" s="30">
        <v>355.8</v>
      </c>
      <c r="AP1344" s="148">
        <v>0.49726775288581848</v>
      </c>
      <c r="AQ1344" s="30">
        <v>49.440217390000001</v>
      </c>
      <c r="AR1344" s="30">
        <v>351.91256713867188</v>
      </c>
      <c r="AS1344" s="30">
        <v>193</v>
      </c>
      <c r="AT1344" s="30">
        <v>61</v>
      </c>
      <c r="AU1344" s="148">
        <v>0.31606218218803411</v>
      </c>
      <c r="AV1344" s="30">
        <v>83.438697814941406</v>
      </c>
      <c r="AW1344" s="148">
        <v>0.2115384638309479</v>
      </c>
      <c r="AX1344" s="30">
        <v>49.096979939999997</v>
      </c>
      <c r="AY1344" s="30"/>
      <c r="AZ1344" s="30">
        <v>61</v>
      </c>
      <c r="BA1344" s="30">
        <v>80.9383544921875</v>
      </c>
      <c r="BB1344" s="148">
        <v>0.52100000000000002</v>
      </c>
      <c r="BC1344" s="30">
        <v>48.04</v>
      </c>
      <c r="BD1344" s="30">
        <v>347.9</v>
      </c>
      <c r="BE1344" s="30">
        <v>78.037216186523438</v>
      </c>
      <c r="BF1344" s="147">
        <v>0.25</v>
      </c>
      <c r="BG1344" s="30">
        <v>46.55</v>
      </c>
      <c r="BH1344" s="30">
        <v>266.2</v>
      </c>
      <c r="BI1344" s="30">
        <v>80.179313659667969</v>
      </c>
      <c r="BJ1344" s="148">
        <v>0.629</v>
      </c>
      <c r="BK1344" s="30">
        <v>47.683701429999999</v>
      </c>
      <c r="BL1344" s="30">
        <v>369.8</v>
      </c>
      <c r="BM1344" s="30">
        <v>77.530853271484375</v>
      </c>
      <c r="BN1344" s="148">
        <v>0.46200000000000002</v>
      </c>
      <c r="BO1344" s="30">
        <v>46.28106064</v>
      </c>
      <c r="BP1344" s="30">
        <v>303.8</v>
      </c>
      <c r="BQ1344" s="148">
        <v>4.1000000000000002E-2</v>
      </c>
      <c r="BR1344" s="148">
        <v>4.1000000000000002E-2</v>
      </c>
      <c r="BS1344" s="148">
        <v>7.6999999999999999E-2</v>
      </c>
      <c r="BT1344" s="148">
        <v>0.80500000000000005</v>
      </c>
      <c r="BU1344" s="148">
        <v>3.5999999999999997E-2</v>
      </c>
      <c r="BV1344" s="148">
        <v>0</v>
      </c>
      <c r="BW1344" s="148">
        <v>4.1000000000000002E-2</v>
      </c>
      <c r="BX1344" s="148">
        <v>0.14199999999999999</v>
      </c>
      <c r="BY1344" s="148">
        <v>8.7000000000000008E-2</v>
      </c>
      <c r="BZ1344" s="1"/>
      <c r="CA1344" s="1">
        <v>12693.6904296875</v>
      </c>
      <c r="CB1344" s="1">
        <v>12924.65</v>
      </c>
      <c r="CC1344" s="124" t="s">
        <v>4525</v>
      </c>
      <c r="CD1344" t="s">
        <v>4634</v>
      </c>
    </row>
    <row r="1345" spans="1:82" x14ac:dyDescent="0.3">
      <c r="A1345" s="1">
        <v>960914135</v>
      </c>
      <c r="B1345" s="124" t="s">
        <v>4525</v>
      </c>
      <c r="C1345" t="s">
        <v>445</v>
      </c>
      <c r="D1345" t="s">
        <v>1818</v>
      </c>
      <c r="E1345" s="30">
        <v>76.736663818359375</v>
      </c>
      <c r="F1345" s="30">
        <v>73.734291076660156</v>
      </c>
      <c r="G1345" s="30">
        <v>86.764060974121094</v>
      </c>
      <c r="H1345" s="30">
        <v>82.130836486816406</v>
      </c>
      <c r="I1345" s="1">
        <v>383</v>
      </c>
      <c r="J1345" s="1" t="s">
        <v>3981</v>
      </c>
      <c r="K1345" s="1">
        <v>5</v>
      </c>
      <c r="L1345" t="s">
        <v>3882</v>
      </c>
      <c r="M1345" t="s">
        <v>3915</v>
      </c>
      <c r="N1345" t="s">
        <v>3918</v>
      </c>
      <c r="O1345" t="s">
        <v>3922</v>
      </c>
      <c r="P1345" s="148">
        <v>0.5876777172088623</v>
      </c>
      <c r="Q1345" s="30">
        <v>46.520536360000001</v>
      </c>
      <c r="R1345" s="30">
        <v>373.459716796875</v>
      </c>
      <c r="S1345" s="1">
        <v>243</v>
      </c>
      <c r="T1345" s="1">
        <v>73</v>
      </c>
      <c r="U1345" s="148">
        <v>0.30041152238845831</v>
      </c>
      <c r="V1345" s="148">
        <v>0.29629629850387568</v>
      </c>
      <c r="W1345" s="149">
        <v>45.283109469999999</v>
      </c>
      <c r="X1345" s="149">
        <v>294.4444580078125</v>
      </c>
      <c r="Y1345" s="1">
        <v>73</v>
      </c>
      <c r="Z1345" s="30">
        <v>75.253700256347656</v>
      </c>
      <c r="AA1345" s="148">
        <v>0.60099999999999998</v>
      </c>
      <c r="AB1345" s="30">
        <v>46.8</v>
      </c>
      <c r="AC1345" s="30">
        <v>371.8</v>
      </c>
      <c r="AD1345" s="30">
        <v>72.421157836914063</v>
      </c>
      <c r="AE1345" s="148">
        <v>0.35499999999999998</v>
      </c>
      <c r="AF1345" s="30">
        <v>45.72</v>
      </c>
      <c r="AG1345" s="30">
        <v>313.2</v>
      </c>
      <c r="AH1345" s="30">
        <v>78.627052307128906</v>
      </c>
      <c r="AI1345" s="148">
        <v>0.63300000000000001</v>
      </c>
      <c r="AJ1345" s="30">
        <v>47.931552889999999</v>
      </c>
      <c r="AK1345" s="30">
        <v>381.9</v>
      </c>
      <c r="AL1345" s="30">
        <v>79.50640869140625</v>
      </c>
      <c r="AM1345" s="148">
        <v>0.46600000000000003</v>
      </c>
      <c r="AN1345" s="30">
        <v>48.133570480000003</v>
      </c>
      <c r="AO1345" s="30">
        <v>345.2</v>
      </c>
      <c r="AP1345" s="148">
        <v>0.57819902896881104</v>
      </c>
      <c r="AQ1345" s="30">
        <v>51.112705519999999</v>
      </c>
      <c r="AR1345" s="30">
        <v>351.18484497070313</v>
      </c>
      <c r="AS1345" s="30">
        <v>243</v>
      </c>
      <c r="AT1345" s="30">
        <v>73</v>
      </c>
      <c r="AU1345" s="148">
        <v>0.30041152238845831</v>
      </c>
      <c r="AV1345" s="30">
        <v>82.130836486816406</v>
      </c>
      <c r="AW1345" s="148">
        <v>0.3333333432674408</v>
      </c>
      <c r="AX1345" s="30">
        <v>48.347420550000002</v>
      </c>
      <c r="AY1345" s="30">
        <v>250</v>
      </c>
      <c r="AZ1345" s="30">
        <v>73</v>
      </c>
      <c r="BA1345" s="30">
        <v>83.020957946777344</v>
      </c>
      <c r="BB1345" s="148">
        <v>0.54</v>
      </c>
      <c r="BC1345" s="30">
        <v>49.05</v>
      </c>
      <c r="BD1345" s="30">
        <v>351.2</v>
      </c>
      <c r="BE1345" s="30">
        <v>82.33807373046875</v>
      </c>
      <c r="BF1345" s="147">
        <v>0.27600000000000002</v>
      </c>
      <c r="BG1345" s="30">
        <v>48.67</v>
      </c>
      <c r="BH1345" s="30">
        <v>267.10000000000002</v>
      </c>
      <c r="BI1345" s="30">
        <v>84.462440490722656</v>
      </c>
      <c r="BJ1345" s="148">
        <v>0.64500000000000002</v>
      </c>
      <c r="BK1345" s="30">
        <v>49.77010653</v>
      </c>
      <c r="BL1345" s="30">
        <v>371</v>
      </c>
      <c r="BM1345" s="30">
        <v>86.056686401367188</v>
      </c>
      <c r="BN1345" s="148">
        <v>0.45200000000000001</v>
      </c>
      <c r="BO1345" s="30">
        <v>50.530110460000003</v>
      </c>
      <c r="BP1345" s="30">
        <v>321.89999999999998</v>
      </c>
      <c r="BQ1345" s="148">
        <v>5.1999999999999998E-2</v>
      </c>
      <c r="BR1345" s="148">
        <v>1.6E-2</v>
      </c>
      <c r="BS1345" s="148">
        <v>5.5E-2</v>
      </c>
      <c r="BT1345" s="148">
        <v>0.83299999999999996</v>
      </c>
      <c r="BU1345" s="148">
        <v>4.2000000000000003E-2</v>
      </c>
      <c r="BV1345" s="148">
        <v>3.0000000260770321E-3</v>
      </c>
      <c r="BW1345" s="148"/>
      <c r="BX1345" s="148">
        <v>0.14399999999999999</v>
      </c>
      <c r="BY1345" s="148">
        <v>8.3000000000000004E-2</v>
      </c>
      <c r="BZ1345" s="1"/>
      <c r="CA1345" s="1">
        <v>12917.419921875</v>
      </c>
      <c r="CB1345" s="1">
        <v>13147.99</v>
      </c>
      <c r="CC1345" s="124" t="s">
        <v>4525</v>
      </c>
      <c r="CD1345" t="s">
        <v>4634</v>
      </c>
    </row>
    <row r="1346" spans="1:82" x14ac:dyDescent="0.3">
      <c r="A1346" s="1">
        <v>960914140</v>
      </c>
      <c r="B1346" s="124" t="s">
        <v>4525</v>
      </c>
      <c r="C1346" t="s">
        <v>445</v>
      </c>
      <c r="D1346" t="s">
        <v>1202</v>
      </c>
      <c r="E1346" s="30">
        <v>88.407943725585938</v>
      </c>
      <c r="F1346" s="30">
        <v>85.595497131347656</v>
      </c>
      <c r="G1346" s="30">
        <v>89.223228454589844</v>
      </c>
      <c r="H1346" s="30">
        <v>85.79541015625</v>
      </c>
      <c r="I1346" s="1">
        <v>444</v>
      </c>
      <c r="J1346" s="1" t="s">
        <v>3981</v>
      </c>
      <c r="K1346" s="1">
        <v>5</v>
      </c>
      <c r="L1346" t="s">
        <v>3882</v>
      </c>
      <c r="M1346" t="s">
        <v>3915</v>
      </c>
      <c r="N1346" t="s">
        <v>3918</v>
      </c>
      <c r="O1346" t="s">
        <v>3922</v>
      </c>
      <c r="P1346" s="148">
        <v>0.5935828685760498</v>
      </c>
      <c r="Q1346" s="30">
        <v>51.375356099999998</v>
      </c>
      <c r="R1346" s="30">
        <v>362.03207397460938</v>
      </c>
      <c r="S1346" s="1">
        <v>186</v>
      </c>
      <c r="T1346" s="1">
        <v>93</v>
      </c>
      <c r="U1346" s="148">
        <v>0.5</v>
      </c>
      <c r="V1346" s="148">
        <v>0.43902438879013062</v>
      </c>
      <c r="W1346" s="149">
        <v>50.197710870000002</v>
      </c>
      <c r="X1346" s="149">
        <v>324.3902587890625</v>
      </c>
      <c r="Y1346" s="1">
        <v>93</v>
      </c>
      <c r="Z1346" s="30">
        <v>86.733184814453125</v>
      </c>
      <c r="AA1346" s="148">
        <v>0.53100000000000003</v>
      </c>
      <c r="AB1346" s="30">
        <v>50.6</v>
      </c>
      <c r="AC1346" s="30">
        <v>353.5</v>
      </c>
      <c r="AD1346" s="30">
        <v>84.37860107421875</v>
      </c>
      <c r="AE1346" s="148">
        <v>0.38500000000000001</v>
      </c>
      <c r="AF1346" s="30">
        <v>49.78</v>
      </c>
      <c r="AG1346" s="30">
        <v>305.8</v>
      </c>
      <c r="AH1346" s="30">
        <v>88.535659790039063</v>
      </c>
      <c r="AI1346" s="148">
        <v>0.63</v>
      </c>
      <c r="AJ1346" s="30">
        <v>51.2134207</v>
      </c>
      <c r="AK1346" s="30">
        <v>381.3</v>
      </c>
      <c r="AL1346" s="30">
        <v>89.221099853515625</v>
      </c>
      <c r="AM1346" s="148">
        <v>0.54500000000000004</v>
      </c>
      <c r="AN1346" s="30">
        <v>51.4394651</v>
      </c>
      <c r="AO1346" s="30">
        <v>360</v>
      </c>
      <c r="AP1346" s="148">
        <v>0.46524062752723688</v>
      </c>
      <c r="AQ1346" s="30">
        <v>52.650980910000001</v>
      </c>
      <c r="AR1346" s="30">
        <v>312.834228515625</v>
      </c>
      <c r="AS1346" s="30">
        <v>186</v>
      </c>
      <c r="AT1346" s="30">
        <v>93</v>
      </c>
      <c r="AU1346" s="148">
        <v>0.5</v>
      </c>
      <c r="AV1346" s="30">
        <v>85.79541015625</v>
      </c>
      <c r="AW1346" s="148">
        <v>0.30120483040809631</v>
      </c>
      <c r="AX1346" s="30">
        <v>50.447650109999998</v>
      </c>
      <c r="AY1346" s="30">
        <v>266.26504516601563</v>
      </c>
      <c r="AZ1346" s="30">
        <v>93</v>
      </c>
      <c r="BA1346" s="30">
        <v>86.938728332519531</v>
      </c>
      <c r="BB1346" s="148">
        <v>0.54200000000000004</v>
      </c>
      <c r="BC1346" s="30">
        <v>50.95</v>
      </c>
      <c r="BD1346" s="30">
        <v>333.6</v>
      </c>
      <c r="BE1346" s="30">
        <v>86.233184814453125</v>
      </c>
      <c r="BF1346" s="147">
        <v>0.41</v>
      </c>
      <c r="BG1346" s="30">
        <v>50.59</v>
      </c>
      <c r="BH1346" s="30">
        <v>279</v>
      </c>
      <c r="BI1346" s="30">
        <v>87.743507385253906</v>
      </c>
      <c r="BJ1346" s="148">
        <v>0.57399999999999995</v>
      </c>
      <c r="BK1346" s="30">
        <v>51.368387460000001</v>
      </c>
      <c r="BL1346" s="30">
        <v>357.9</v>
      </c>
      <c r="BM1346" s="30">
        <v>87.952529907226563</v>
      </c>
      <c r="BN1346" s="148">
        <v>0.46800000000000003</v>
      </c>
      <c r="BO1346" s="30">
        <v>51.474947180000001</v>
      </c>
      <c r="BP1346" s="30">
        <v>321.60000000000002</v>
      </c>
      <c r="BQ1346" s="148">
        <v>9.1999999999999998E-2</v>
      </c>
      <c r="BR1346" s="148">
        <v>5.3999999999999999E-2</v>
      </c>
      <c r="BS1346" s="148">
        <v>0.16400000000000001</v>
      </c>
      <c r="BT1346" s="148">
        <v>0.61899999999999999</v>
      </c>
      <c r="BU1346" s="148">
        <v>6.8000000000000005E-2</v>
      </c>
      <c r="BV1346" s="148">
        <v>2.000000094994903E-3</v>
      </c>
      <c r="BW1346" s="148">
        <v>7.0000000000000007E-2</v>
      </c>
      <c r="BX1346" s="148">
        <v>0.158</v>
      </c>
      <c r="BY1346" s="148">
        <v>0.19400000000000001</v>
      </c>
      <c r="BZ1346" s="1"/>
      <c r="CA1346" s="1">
        <v>11263.7001953125</v>
      </c>
      <c r="CB1346" s="1">
        <v>11624.09</v>
      </c>
      <c r="CC1346" s="124" t="s">
        <v>4525</v>
      </c>
      <c r="CD1346" t="s">
        <v>4634</v>
      </c>
    </row>
    <row r="1347" spans="1:82" x14ac:dyDescent="0.3">
      <c r="A1347" s="1">
        <v>960914145</v>
      </c>
      <c r="B1347" s="124" t="s">
        <v>4525</v>
      </c>
      <c r="C1347" t="s">
        <v>445</v>
      </c>
      <c r="D1347" t="s">
        <v>1819</v>
      </c>
      <c r="E1347" s="30">
        <v>81.758346557617188</v>
      </c>
      <c r="F1347" s="30">
        <v>81.783912658691406</v>
      </c>
      <c r="G1347" s="30">
        <v>83.858070373535156</v>
      </c>
      <c r="H1347" s="30">
        <v>80.939460754394531</v>
      </c>
      <c r="I1347" s="1">
        <v>453</v>
      </c>
      <c r="J1347" s="1" t="s">
        <v>3981</v>
      </c>
      <c r="K1347" s="1">
        <v>5</v>
      </c>
      <c r="L1347" t="s">
        <v>3882</v>
      </c>
      <c r="M1347" t="s">
        <v>3915</v>
      </c>
      <c r="N1347" t="s">
        <v>3918</v>
      </c>
      <c r="O1347" t="s">
        <v>3922</v>
      </c>
      <c r="P1347" s="148">
        <v>0.61044174432754517</v>
      </c>
      <c r="Q1347" s="30">
        <v>48.609370159999997</v>
      </c>
      <c r="R1347" s="30">
        <v>377.10842895507813</v>
      </c>
      <c r="S1347" s="1">
        <v>286</v>
      </c>
      <c r="T1347" s="1">
        <v>86</v>
      </c>
      <c r="U1347" s="148">
        <v>0.30069929361343378</v>
      </c>
      <c r="V1347" s="148">
        <v>0.359375</v>
      </c>
      <c r="W1347" s="149">
        <v>48.618409079999999</v>
      </c>
      <c r="X1347" s="149">
        <v>307.8125</v>
      </c>
      <c r="Y1347" s="1">
        <v>86</v>
      </c>
      <c r="Z1347" s="30">
        <v>80.087165832519531</v>
      </c>
      <c r="AA1347" s="148">
        <v>0.67500000000000004</v>
      </c>
      <c r="AB1347" s="30">
        <v>48.4</v>
      </c>
      <c r="AC1347" s="30">
        <v>387.1</v>
      </c>
      <c r="AD1347" s="30">
        <v>76.603317260742188</v>
      </c>
      <c r="AE1347" s="148">
        <v>0.38800000000000001</v>
      </c>
      <c r="AF1347" s="30">
        <v>47.14</v>
      </c>
      <c r="AG1347" s="30">
        <v>312.89999999999998</v>
      </c>
      <c r="AH1347" s="30">
        <v>86.356124877929688</v>
      </c>
      <c r="AI1347" s="148">
        <v>0.7</v>
      </c>
      <c r="AJ1347" s="30">
        <v>50.49152978</v>
      </c>
      <c r="AK1347" s="30">
        <v>396.5</v>
      </c>
      <c r="AL1347" s="30">
        <v>84.425628662109375</v>
      </c>
      <c r="AM1347" s="148">
        <v>0.44299999999999989</v>
      </c>
      <c r="AN1347" s="30">
        <v>49.807572929999999</v>
      </c>
      <c r="AO1347" s="30">
        <v>324.10000000000002</v>
      </c>
      <c r="AP1347" s="148">
        <v>0.54032260179519653</v>
      </c>
      <c r="AQ1347" s="30">
        <v>49.294932000000003</v>
      </c>
      <c r="AR1347" s="30">
        <v>357.258056640625</v>
      </c>
      <c r="AS1347" s="30">
        <v>286</v>
      </c>
      <c r="AT1347" s="30">
        <v>86</v>
      </c>
      <c r="AU1347" s="148">
        <v>0.30069929361343378</v>
      </c>
      <c r="AV1347" s="30">
        <v>80.939460754394531</v>
      </c>
      <c r="AW1347" s="148">
        <v>0.2222222238779068</v>
      </c>
      <c r="AX1347" s="30">
        <v>47.664626079999998</v>
      </c>
      <c r="AY1347" s="30"/>
      <c r="AZ1347" s="30">
        <v>86</v>
      </c>
      <c r="BA1347" s="30">
        <v>78.628936767578125</v>
      </c>
      <c r="BB1347" s="148">
        <v>0.58599999999999997</v>
      </c>
      <c r="BC1347" s="30">
        <v>46.92</v>
      </c>
      <c r="BD1347" s="30">
        <v>358.6</v>
      </c>
      <c r="BE1347" s="30">
        <v>75.988227844238281</v>
      </c>
      <c r="BF1347" s="147">
        <v>0.30599999999999999</v>
      </c>
      <c r="BG1347" s="30">
        <v>45.54</v>
      </c>
      <c r="BH1347" s="30">
        <v>276.5</v>
      </c>
      <c r="BI1347" s="30">
        <v>80.389724731445313</v>
      </c>
      <c r="BJ1347" s="148">
        <v>0.67599999999999993</v>
      </c>
      <c r="BK1347" s="30">
        <v>47.78619604</v>
      </c>
      <c r="BL1347" s="30">
        <v>384</v>
      </c>
      <c r="BM1347" s="30">
        <v>76.323951721191406</v>
      </c>
      <c r="BN1347" s="148">
        <v>0.43</v>
      </c>
      <c r="BO1347" s="30">
        <v>45.679570249999998</v>
      </c>
      <c r="BP1347" s="30">
        <v>301.3</v>
      </c>
      <c r="BQ1347" s="148">
        <v>5.2999999999999999E-2</v>
      </c>
      <c r="BR1347" s="148">
        <v>4.3999999999999997E-2</v>
      </c>
      <c r="BS1347" s="148">
        <v>4.3999999999999997E-2</v>
      </c>
      <c r="BT1347" s="148">
        <v>0.79500000000000004</v>
      </c>
      <c r="BU1347" s="148">
        <v>6.2E-2</v>
      </c>
      <c r="BV1347" s="148">
        <v>2.000000094994903E-3</v>
      </c>
      <c r="BW1347" s="148">
        <v>3.3000000000000002E-2</v>
      </c>
      <c r="BX1347" s="148">
        <v>0.10199999999999999</v>
      </c>
      <c r="BY1347" s="148">
        <v>5.5E-2</v>
      </c>
      <c r="BZ1347" s="1"/>
      <c r="CA1347" s="1">
        <v>11469.8798828125</v>
      </c>
      <c r="CB1347" s="1">
        <v>11692.19</v>
      </c>
      <c r="CC1347" s="124" t="s">
        <v>4525</v>
      </c>
      <c r="CD1347" t="s">
        <v>4634</v>
      </c>
    </row>
    <row r="1348" spans="1:82" x14ac:dyDescent="0.3">
      <c r="A1348" s="1">
        <v>960914150</v>
      </c>
      <c r="B1348" s="124" t="s">
        <v>4525</v>
      </c>
      <c r="C1348" t="s">
        <v>445</v>
      </c>
      <c r="D1348" t="s">
        <v>1820</v>
      </c>
      <c r="E1348" s="30">
        <v>93.552200317382813</v>
      </c>
      <c r="F1348" s="30">
        <v>93.261695861816406</v>
      </c>
      <c r="G1348" s="30">
        <v>97.343498229980469</v>
      </c>
      <c r="H1348" s="30">
        <v>92.302665710449219</v>
      </c>
      <c r="I1348" s="1">
        <v>535</v>
      </c>
      <c r="J1348" s="1" t="s">
        <v>3981</v>
      </c>
      <c r="K1348" s="1">
        <v>5</v>
      </c>
      <c r="L1348" t="s">
        <v>3882</v>
      </c>
      <c r="M1348" t="s">
        <v>3915</v>
      </c>
      <c r="N1348" t="s">
        <v>3918</v>
      </c>
      <c r="O1348" t="s">
        <v>3922</v>
      </c>
      <c r="P1348" s="148">
        <v>0.74814814329147339</v>
      </c>
      <c r="Q1348" s="30">
        <v>53.515175409999998</v>
      </c>
      <c r="R1348" s="30">
        <v>405.5555419921875</v>
      </c>
      <c r="S1348" s="1">
        <v>261</v>
      </c>
      <c r="T1348" s="1">
        <v>63</v>
      </c>
      <c r="U1348" s="148">
        <v>0.24137930572032931</v>
      </c>
      <c r="V1348" s="148">
        <v>0.57971012592315674</v>
      </c>
      <c r="W1348" s="149">
        <v>53.374140599999997</v>
      </c>
      <c r="X1348" s="149">
        <v>349.27536010742188</v>
      </c>
      <c r="Y1348" s="1">
        <v>63</v>
      </c>
      <c r="Z1348" s="30">
        <v>91.566658020019531</v>
      </c>
      <c r="AA1348" s="148">
        <v>0.745</v>
      </c>
      <c r="AB1348" s="30">
        <v>52.2</v>
      </c>
      <c r="AC1348" s="30">
        <v>405.9</v>
      </c>
      <c r="AD1348" s="30">
        <v>89.090896606445313</v>
      </c>
      <c r="AE1348" s="148">
        <v>0.58099999999999996</v>
      </c>
      <c r="AF1348" s="30">
        <v>51.38</v>
      </c>
      <c r="AG1348" s="30">
        <v>362.2</v>
      </c>
      <c r="AH1348" s="30">
        <v>89.071319580078125</v>
      </c>
      <c r="AI1348" s="148">
        <v>0.76700000000000002</v>
      </c>
      <c r="AJ1348" s="30">
        <v>51.390839210000003</v>
      </c>
      <c r="AK1348" s="30">
        <v>412.5</v>
      </c>
      <c r="AL1348" s="30">
        <v>84.919967651367188</v>
      </c>
      <c r="AM1348" s="148">
        <v>0.56799999999999995</v>
      </c>
      <c r="AN1348" s="30">
        <v>49.975797219999997</v>
      </c>
      <c r="AO1348" s="30">
        <v>356.8</v>
      </c>
      <c r="AP1348" s="148">
        <v>0.70740741491317749</v>
      </c>
      <c r="AQ1348" s="30">
        <v>57.730426809999997</v>
      </c>
      <c r="AR1348" s="30">
        <v>384.4444580078125</v>
      </c>
      <c r="AS1348" s="30">
        <v>261</v>
      </c>
      <c r="AT1348" s="30">
        <v>63</v>
      </c>
      <c r="AU1348" s="148">
        <v>0.24137930572032931</v>
      </c>
      <c r="AV1348" s="30">
        <v>92.302665710449219</v>
      </c>
      <c r="AW1348" s="148">
        <v>0.42028984427452087</v>
      </c>
      <c r="AX1348" s="30">
        <v>54.177070809999996</v>
      </c>
      <c r="AY1348" s="30">
        <v>297.1014404296875</v>
      </c>
      <c r="AZ1348" s="30">
        <v>63</v>
      </c>
      <c r="BA1348" s="30">
        <v>89.598686218261719</v>
      </c>
      <c r="BB1348" s="148">
        <v>0.70599999999999996</v>
      </c>
      <c r="BC1348" s="30">
        <v>52.24</v>
      </c>
      <c r="BD1348" s="30">
        <v>393.8</v>
      </c>
      <c r="BE1348" s="30">
        <v>86.212898254394531</v>
      </c>
      <c r="BF1348" s="147">
        <v>0.46700000000000003</v>
      </c>
      <c r="BG1348" s="30">
        <v>50.58</v>
      </c>
      <c r="BH1348" s="30">
        <v>332</v>
      </c>
      <c r="BI1348" s="30">
        <v>86.038093566894531</v>
      </c>
      <c r="BJ1348" s="148">
        <v>0.67</v>
      </c>
      <c r="BK1348" s="30">
        <v>50.537642669999997</v>
      </c>
      <c r="BL1348" s="30">
        <v>389.2</v>
      </c>
      <c r="BM1348" s="30">
        <v>83.363662719726563</v>
      </c>
      <c r="BN1348" s="148">
        <v>0.40500000000000003</v>
      </c>
      <c r="BO1348" s="30">
        <v>49.187976339999999</v>
      </c>
      <c r="BP1348" s="30">
        <v>317.60000000000002</v>
      </c>
      <c r="BQ1348" s="148">
        <v>4.7E-2</v>
      </c>
      <c r="BR1348" s="148">
        <v>4.4999999999999998E-2</v>
      </c>
      <c r="BS1348" s="148">
        <v>0.13800000000000001</v>
      </c>
      <c r="BT1348" s="148">
        <v>0.73099999999999998</v>
      </c>
      <c r="BU1348" s="148">
        <v>3.4000000000000002E-2</v>
      </c>
      <c r="BV1348" s="148">
        <v>6.0000000521540642E-3</v>
      </c>
      <c r="BW1348" s="148">
        <v>2.8000000000000001E-2</v>
      </c>
      <c r="BX1348" s="148">
        <v>9.9000000000000005E-2</v>
      </c>
      <c r="BY1348" s="148">
        <v>3.7999999999999999E-2</v>
      </c>
      <c r="BZ1348" s="1"/>
      <c r="CA1348" s="1">
        <v>11059.5703125</v>
      </c>
      <c r="CB1348" s="1">
        <v>11276.99</v>
      </c>
      <c r="CC1348" s="124" t="s">
        <v>4525</v>
      </c>
      <c r="CD1348" t="s">
        <v>4634</v>
      </c>
    </row>
    <row r="1349" spans="1:82" x14ac:dyDescent="0.3">
      <c r="A1349" s="1">
        <v>960914155</v>
      </c>
      <c r="B1349" s="124" t="s">
        <v>4525</v>
      </c>
      <c r="C1349" t="s">
        <v>445</v>
      </c>
      <c r="D1349" t="s">
        <v>1821</v>
      </c>
      <c r="E1349" s="30">
        <v>85.738121032714844</v>
      </c>
      <c r="F1349" s="30">
        <v>83.145477294921875</v>
      </c>
      <c r="G1349" s="30">
        <v>83.102859497070313</v>
      </c>
      <c r="H1349" s="30">
        <v>80.550468444824219</v>
      </c>
      <c r="I1349" s="1">
        <v>442</v>
      </c>
      <c r="J1349" s="1" t="s">
        <v>3981</v>
      </c>
      <c r="K1349" s="1">
        <v>5</v>
      </c>
      <c r="L1349" t="s">
        <v>3882</v>
      </c>
      <c r="M1349" t="s">
        <v>3915</v>
      </c>
      <c r="N1349" t="s">
        <v>3918</v>
      </c>
      <c r="O1349" t="s">
        <v>3922</v>
      </c>
      <c r="P1349" s="148">
        <v>0.552173912525177</v>
      </c>
      <c r="Q1349" s="30">
        <v>50.264808719999998</v>
      </c>
      <c r="R1349" s="30">
        <v>355.65216064453131</v>
      </c>
      <c r="S1349" s="1">
        <v>243</v>
      </c>
      <c r="T1349" s="1">
        <v>90</v>
      </c>
      <c r="U1349" s="148">
        <v>0.37037035822868353</v>
      </c>
      <c r="V1349" s="148">
        <v>0.40659341216087341</v>
      </c>
      <c r="W1349" s="149">
        <v>49.182562099999998</v>
      </c>
      <c r="X1349" s="149">
        <v>300</v>
      </c>
      <c r="Y1349" s="1">
        <v>90</v>
      </c>
      <c r="Z1349" s="30">
        <v>82.201812744140625</v>
      </c>
      <c r="AA1349" s="148">
        <v>0.64400000000000002</v>
      </c>
      <c r="AB1349" s="30">
        <v>49.1</v>
      </c>
      <c r="AC1349" s="30">
        <v>379.1</v>
      </c>
      <c r="AD1349" s="30">
        <v>81.109451293945313</v>
      </c>
      <c r="AE1349" s="148">
        <v>0.5</v>
      </c>
      <c r="AF1349" s="30">
        <v>48.67</v>
      </c>
      <c r="AG1349" s="30">
        <v>338</v>
      </c>
      <c r="AH1349" s="30">
        <v>81.916816711425781</v>
      </c>
      <c r="AI1349" s="148">
        <v>0.61499999999999999</v>
      </c>
      <c r="AJ1349" s="30">
        <v>49.021166999999998</v>
      </c>
      <c r="AK1349" s="30">
        <v>384.7</v>
      </c>
      <c r="AL1349" s="30">
        <v>81.266326904296875</v>
      </c>
      <c r="AM1349" s="148">
        <v>0.45500000000000002</v>
      </c>
      <c r="AN1349" s="30">
        <v>48.732468429999997</v>
      </c>
      <c r="AO1349" s="30">
        <v>350</v>
      </c>
      <c r="AP1349" s="148">
        <v>0.51965063810348511</v>
      </c>
      <c r="AQ1349" s="30">
        <v>48.822529750000001</v>
      </c>
      <c r="AR1349" s="30">
        <v>334.497802734375</v>
      </c>
      <c r="AS1349" s="30">
        <v>243</v>
      </c>
      <c r="AT1349" s="30">
        <v>90</v>
      </c>
      <c r="AU1349" s="148">
        <v>0.37037035822868353</v>
      </c>
      <c r="AV1349" s="30">
        <v>80.550468444824219</v>
      </c>
      <c r="AW1349" s="148">
        <v>0.36263737082481379</v>
      </c>
      <c r="AX1349" s="30">
        <v>47.441685970000002</v>
      </c>
      <c r="AY1349" s="30">
        <v>272.5274658203125</v>
      </c>
      <c r="AZ1349" s="30">
        <v>90</v>
      </c>
      <c r="BA1349" s="30">
        <v>81.391990661621094</v>
      </c>
      <c r="BB1349" s="148">
        <v>0.52200000000000002</v>
      </c>
      <c r="BC1349" s="30">
        <v>48.26</v>
      </c>
      <c r="BD1349" s="30">
        <v>339.5</v>
      </c>
      <c r="BE1349" s="30">
        <v>78.016929626464844</v>
      </c>
      <c r="BF1349" s="147">
        <v>0.35899999999999999</v>
      </c>
      <c r="BG1349" s="30">
        <v>46.54</v>
      </c>
      <c r="BH1349" s="30">
        <v>284.8</v>
      </c>
      <c r="BI1349" s="30">
        <v>84.600372314453125</v>
      </c>
      <c r="BJ1349" s="148">
        <v>0.57299999999999995</v>
      </c>
      <c r="BK1349" s="30">
        <v>49.83729641</v>
      </c>
      <c r="BL1349" s="30">
        <v>351.1</v>
      </c>
      <c r="BM1349" s="30">
        <v>78.995079040527344</v>
      </c>
      <c r="BN1349" s="148">
        <v>0.42</v>
      </c>
      <c r="BO1349" s="30">
        <v>47.010790479999997</v>
      </c>
      <c r="BP1349" s="30">
        <v>289.8</v>
      </c>
      <c r="BQ1349" s="148">
        <v>0.05</v>
      </c>
      <c r="BR1349" s="148">
        <v>3.7999999999999999E-2</v>
      </c>
      <c r="BS1349" s="148">
        <v>3.4000000000000002E-2</v>
      </c>
      <c r="BT1349" s="148">
        <v>0.83499999999999996</v>
      </c>
      <c r="BU1349" s="148">
        <v>4.2999999999999997E-2</v>
      </c>
      <c r="BV1349" s="148">
        <v>0</v>
      </c>
      <c r="BW1349" s="148">
        <v>1.0999999999999999E-2</v>
      </c>
      <c r="BX1349" s="148">
        <v>0.17199999999999999</v>
      </c>
      <c r="BY1349" s="148">
        <v>0.161</v>
      </c>
      <c r="BZ1349" s="1"/>
      <c r="CA1349" s="1">
        <v>11921.1201171875</v>
      </c>
      <c r="CB1349" s="1">
        <v>12150.64</v>
      </c>
      <c r="CC1349" s="124" t="s">
        <v>4525</v>
      </c>
      <c r="CD1349" t="s">
        <v>4634</v>
      </c>
    </row>
    <row r="1350" spans="1:82" x14ac:dyDescent="0.3">
      <c r="A1350" s="1">
        <v>960914160</v>
      </c>
      <c r="B1350" s="124" t="s">
        <v>4525</v>
      </c>
      <c r="C1350" t="s">
        <v>445</v>
      </c>
      <c r="D1350" t="s">
        <v>1822</v>
      </c>
      <c r="E1350" s="30">
        <v>86.169021606445313</v>
      </c>
      <c r="F1350" s="30">
        <v>81.897407531738281</v>
      </c>
      <c r="G1350" s="30">
        <v>78.735633850097656</v>
      </c>
      <c r="H1350" s="30">
        <v>78.175514221191406</v>
      </c>
      <c r="I1350" s="1">
        <v>483</v>
      </c>
      <c r="J1350" s="1" t="s">
        <v>3981</v>
      </c>
      <c r="K1350" s="1">
        <v>5</v>
      </c>
      <c r="L1350" t="s">
        <v>3882</v>
      </c>
      <c r="M1350" t="s">
        <v>3915</v>
      </c>
      <c r="N1350" t="s">
        <v>3918</v>
      </c>
      <c r="O1350" t="s">
        <v>3922</v>
      </c>
      <c r="P1350" s="148">
        <v>0.61023622751235962</v>
      </c>
      <c r="Q1350" s="30">
        <v>50.444046470000004</v>
      </c>
      <c r="R1350" s="30">
        <v>365.74801635742188</v>
      </c>
      <c r="S1350" s="1">
        <v>236</v>
      </c>
      <c r="T1350" s="1">
        <v>66</v>
      </c>
      <c r="U1350" s="148">
        <v>0.27966102957725519</v>
      </c>
      <c r="V1350" s="148">
        <v>0.32954546809196472</v>
      </c>
      <c r="W1350" s="149">
        <v>48.665434079999997</v>
      </c>
      <c r="X1350" s="149">
        <v>289.77273559570313</v>
      </c>
      <c r="Y1350" s="1">
        <v>66</v>
      </c>
      <c r="Z1350" s="30">
        <v>87.337371826171875</v>
      </c>
      <c r="AA1350" s="148">
        <v>0.73099999999999998</v>
      </c>
      <c r="AB1350" s="30">
        <v>50.8</v>
      </c>
      <c r="AC1350" s="30">
        <v>408.6</v>
      </c>
      <c r="AD1350" s="30">
        <v>85.026542663574219</v>
      </c>
      <c r="AE1350" s="148">
        <v>0.41799999999999998</v>
      </c>
      <c r="AF1350" s="30">
        <v>50</v>
      </c>
      <c r="AG1350" s="30">
        <v>343.3</v>
      </c>
      <c r="AH1350" s="30">
        <v>86.73583984375</v>
      </c>
      <c r="AI1350" s="148">
        <v>0.71900000000000008</v>
      </c>
      <c r="AJ1350" s="30">
        <v>50.617294569999999</v>
      </c>
      <c r="AK1350" s="30">
        <v>410.9</v>
      </c>
      <c r="AL1350" s="30">
        <v>84.970268249511719</v>
      </c>
      <c r="AM1350" s="148">
        <v>0.52400000000000002</v>
      </c>
      <c r="AN1350" s="30">
        <v>49.992912310000001</v>
      </c>
      <c r="AO1350" s="30">
        <v>365.1</v>
      </c>
      <c r="AP1350" s="148">
        <v>0.4921259880065918</v>
      </c>
      <c r="AQ1350" s="30">
        <v>46.090710469999998</v>
      </c>
      <c r="AR1350" s="30">
        <v>313.38583374023438</v>
      </c>
      <c r="AS1350" s="30">
        <v>235</v>
      </c>
      <c r="AT1350" s="30">
        <v>66</v>
      </c>
      <c r="AU1350" s="148">
        <v>0.27966102957725519</v>
      </c>
      <c r="AV1350" s="30">
        <v>78.175514221191406</v>
      </c>
      <c r="AW1350" s="148">
        <v>0.22727273404598239</v>
      </c>
      <c r="AX1350" s="30">
        <v>46.080559690000001</v>
      </c>
      <c r="AY1350" s="30">
        <v>228.4090881347656</v>
      </c>
      <c r="AZ1350" s="30">
        <v>66</v>
      </c>
      <c r="BA1350" s="30">
        <v>77.597946166992188</v>
      </c>
      <c r="BB1350" s="148">
        <v>0.60399999999999998</v>
      </c>
      <c r="BC1350" s="30">
        <v>46.42</v>
      </c>
      <c r="BD1350" s="30">
        <v>369.8</v>
      </c>
      <c r="BE1350" s="30">
        <v>76.799713134765625</v>
      </c>
      <c r="BF1350" s="147">
        <v>0.32800000000000001</v>
      </c>
      <c r="BG1350" s="30">
        <v>45.94</v>
      </c>
      <c r="BH1350" s="30">
        <v>307.5</v>
      </c>
      <c r="BI1350" s="30">
        <v>81.142242431640625</v>
      </c>
      <c r="BJ1350" s="148">
        <v>0.67400000000000004</v>
      </c>
      <c r="BK1350" s="30">
        <v>48.152762950000003</v>
      </c>
      <c r="BL1350" s="30">
        <v>381.4</v>
      </c>
      <c r="BM1350" s="30">
        <v>80.681556701660156</v>
      </c>
      <c r="BN1350" s="148">
        <v>0.54</v>
      </c>
      <c r="BO1350" s="30">
        <v>47.851285560000001</v>
      </c>
      <c r="BP1350" s="30">
        <v>330.2</v>
      </c>
      <c r="BQ1350" s="148">
        <v>8.1000000000000003E-2</v>
      </c>
      <c r="BR1350" s="148">
        <v>0.05</v>
      </c>
      <c r="BS1350" s="148">
        <v>0.19700000000000001</v>
      </c>
      <c r="BT1350" s="148">
        <v>0.59799999999999998</v>
      </c>
      <c r="BU1350" s="148">
        <v>7.2000000000000008E-2</v>
      </c>
      <c r="BV1350" s="148">
        <v>2.000000094994903E-3</v>
      </c>
      <c r="BW1350" s="148">
        <v>7.0000000000000007E-2</v>
      </c>
      <c r="BX1350" s="148">
        <v>0.126</v>
      </c>
      <c r="BY1350" s="148">
        <v>0.11600000000000001</v>
      </c>
      <c r="BZ1350" s="1"/>
      <c r="CA1350" s="1">
        <v>10915.73046875</v>
      </c>
      <c r="CB1350" s="1">
        <v>11237.08</v>
      </c>
      <c r="CC1350" s="124" t="s">
        <v>4525</v>
      </c>
      <c r="CD1350" t="s">
        <v>4634</v>
      </c>
    </row>
    <row r="1351" spans="1:82" x14ac:dyDescent="0.3">
      <c r="A1351" s="1">
        <v>960914165</v>
      </c>
      <c r="B1351" s="124" t="s">
        <v>4525</v>
      </c>
      <c r="C1351" t="s">
        <v>445</v>
      </c>
      <c r="D1351" t="s">
        <v>1823</v>
      </c>
      <c r="E1351" s="30">
        <v>83.712730407714844</v>
      </c>
      <c r="F1351" s="30">
        <v>80.855079650878906</v>
      </c>
      <c r="G1351" s="30">
        <v>89.345199584960938</v>
      </c>
      <c r="H1351" s="30">
        <v>87.746498107910156</v>
      </c>
      <c r="I1351" s="1">
        <v>536</v>
      </c>
      <c r="J1351" s="1" t="s">
        <v>3981</v>
      </c>
      <c r="K1351" s="1">
        <v>5</v>
      </c>
      <c r="L1351" t="s">
        <v>3882</v>
      </c>
      <c r="M1351" t="s">
        <v>3915</v>
      </c>
      <c r="N1351" t="s">
        <v>3918</v>
      </c>
      <c r="O1351" t="s">
        <v>3922</v>
      </c>
      <c r="P1351" s="148">
        <v>0.69655174016952515</v>
      </c>
      <c r="Q1351" s="30">
        <v>49.422319250000001</v>
      </c>
      <c r="R1351" s="30">
        <v>396.2069091796875</v>
      </c>
      <c r="S1351" s="1">
        <v>284</v>
      </c>
      <c r="T1351" s="1">
        <v>116</v>
      </c>
      <c r="U1351" s="148">
        <v>0.40845069289207458</v>
      </c>
      <c r="V1351" s="148">
        <v>0.4166666567325592</v>
      </c>
      <c r="W1351" s="149">
        <v>48.233552799999998</v>
      </c>
      <c r="X1351" s="149">
        <v>325.92593383789063</v>
      </c>
      <c r="Y1351" s="1">
        <v>116</v>
      </c>
      <c r="Z1351" s="30">
        <v>81.2955322265625</v>
      </c>
      <c r="AA1351" s="148">
        <v>0.69200000000000006</v>
      </c>
      <c r="AB1351" s="30">
        <v>48.8</v>
      </c>
      <c r="AC1351" s="30">
        <v>401.4</v>
      </c>
      <c r="AD1351" s="30">
        <v>77.840293884277344</v>
      </c>
      <c r="AE1351" s="148">
        <v>0.375</v>
      </c>
      <c r="AF1351" s="30">
        <v>47.56</v>
      </c>
      <c r="AG1351" s="30">
        <v>328.6</v>
      </c>
      <c r="AH1351" s="30">
        <v>82.710769653320313</v>
      </c>
      <c r="AI1351" s="148">
        <v>0.69099999999999995</v>
      </c>
      <c r="AJ1351" s="30">
        <v>49.284137229999999</v>
      </c>
      <c r="AK1351" s="30">
        <v>396</v>
      </c>
      <c r="AL1351" s="30">
        <v>81.183082580566406</v>
      </c>
      <c r="AM1351" s="148">
        <v>0.42599999999999999</v>
      </c>
      <c r="AN1351" s="30">
        <v>48.704140459999998</v>
      </c>
      <c r="AO1351" s="30">
        <v>320.39999999999998</v>
      </c>
      <c r="AP1351" s="148">
        <v>0.65862071514129639</v>
      </c>
      <c r="AQ1351" s="30">
        <v>52.727275579999997</v>
      </c>
      <c r="AR1351" s="30">
        <v>375.862060546875</v>
      </c>
      <c r="AS1351" s="30">
        <v>287</v>
      </c>
      <c r="AT1351" s="30">
        <v>119</v>
      </c>
      <c r="AU1351" s="148">
        <v>0.40845069289207458</v>
      </c>
      <c r="AV1351" s="30">
        <v>87.746498107910156</v>
      </c>
      <c r="AW1351" s="148">
        <v>0.37962964177131647</v>
      </c>
      <c r="AX1351" s="30">
        <v>51.565852479999997</v>
      </c>
      <c r="AY1351" s="30">
        <v>282.40740966796881</v>
      </c>
      <c r="AZ1351" s="30">
        <v>119</v>
      </c>
      <c r="BA1351" s="30">
        <v>84.484962463378906</v>
      </c>
      <c r="BB1351" s="148">
        <v>0.69599999999999995</v>
      </c>
      <c r="BC1351" s="30">
        <v>49.76</v>
      </c>
      <c r="BD1351" s="30">
        <v>396.5</v>
      </c>
      <c r="BE1351" s="30">
        <v>79.923912048339844</v>
      </c>
      <c r="BF1351" s="147">
        <v>0.41099999999999998</v>
      </c>
      <c r="BG1351" s="30">
        <v>47.48</v>
      </c>
      <c r="BH1351" s="30">
        <v>318.8</v>
      </c>
      <c r="BI1351" s="30">
        <v>83.8819580078125</v>
      </c>
      <c r="BJ1351" s="148">
        <v>0.67299999999999993</v>
      </c>
      <c r="BK1351" s="30">
        <v>49.487339669999997</v>
      </c>
      <c r="BL1351" s="30">
        <v>378.9</v>
      </c>
      <c r="BM1351" s="30">
        <v>79.949028015136719</v>
      </c>
      <c r="BN1351" s="148">
        <v>0.42599999999999999</v>
      </c>
      <c r="BO1351" s="30">
        <v>47.486213540000001</v>
      </c>
      <c r="BP1351" s="30">
        <v>294.39999999999998</v>
      </c>
      <c r="BQ1351" s="148">
        <v>0.06</v>
      </c>
      <c r="BR1351" s="148">
        <v>0.104</v>
      </c>
      <c r="BS1351" s="148">
        <v>0.435</v>
      </c>
      <c r="BT1351" s="148">
        <v>0.36199999999999999</v>
      </c>
      <c r="BU1351" s="148">
        <v>3.4000000000000002E-2</v>
      </c>
      <c r="BV1351" s="148">
        <v>6.0000000521540642E-3</v>
      </c>
      <c r="BW1351" s="148">
        <v>0.20899999999999999</v>
      </c>
      <c r="BX1351" s="148">
        <v>0.11700000000000001</v>
      </c>
      <c r="BY1351" s="148">
        <v>0.128</v>
      </c>
      <c r="BZ1351" s="1"/>
      <c r="CA1351" s="1">
        <v>10877.3095703125</v>
      </c>
      <c r="CB1351" s="1">
        <v>11110.33</v>
      </c>
      <c r="CC1351" s="124" t="s">
        <v>4525</v>
      </c>
      <c r="CD1351" t="s">
        <v>4634</v>
      </c>
    </row>
    <row r="1352" spans="1:82" x14ac:dyDescent="0.3">
      <c r="A1352" s="1">
        <v>960914170</v>
      </c>
      <c r="B1352" s="124" t="s">
        <v>4525</v>
      </c>
      <c r="C1352" t="s">
        <v>445</v>
      </c>
      <c r="D1352" t="s">
        <v>1824</v>
      </c>
      <c r="E1352" s="30">
        <v>89.264358520507813</v>
      </c>
      <c r="F1352" s="30">
        <v>88.313514709472656</v>
      </c>
      <c r="G1352" s="30">
        <v>84.579917907714844</v>
      </c>
      <c r="H1352" s="30">
        <v>81.396072387695313</v>
      </c>
      <c r="I1352" s="1">
        <v>431</v>
      </c>
      <c r="J1352" s="1" t="s">
        <v>3981</v>
      </c>
      <c r="K1352" s="1">
        <v>5</v>
      </c>
      <c r="L1352" t="s">
        <v>3882</v>
      </c>
      <c r="M1352" t="s">
        <v>3915</v>
      </c>
      <c r="N1352" t="s">
        <v>3918</v>
      </c>
      <c r="O1352" t="s">
        <v>3922</v>
      </c>
      <c r="P1352" s="148">
        <v>0.54326921701431274</v>
      </c>
      <c r="Q1352" s="30">
        <v>51.731591080000001</v>
      </c>
      <c r="R1352" s="30">
        <v>352.88461303710938</v>
      </c>
      <c r="S1352" s="1">
        <v>202</v>
      </c>
      <c r="T1352" s="1">
        <v>74</v>
      </c>
      <c r="U1352" s="148">
        <v>0.3663366436958313</v>
      </c>
      <c r="V1352" s="148">
        <v>0.28985506296157842</v>
      </c>
      <c r="W1352" s="149">
        <v>51.32389964</v>
      </c>
      <c r="X1352" s="149">
        <v>286.95651245117188</v>
      </c>
      <c r="Y1352" s="1">
        <v>74</v>
      </c>
      <c r="Z1352" s="30">
        <v>87.337371826171875</v>
      </c>
      <c r="AA1352" s="148">
        <v>0.58799999999999997</v>
      </c>
      <c r="AB1352" s="30">
        <v>50.8</v>
      </c>
      <c r="AC1352" s="30">
        <v>368.1</v>
      </c>
      <c r="AD1352" s="30">
        <v>85.880645751953125</v>
      </c>
      <c r="AE1352" s="148">
        <v>0.41</v>
      </c>
      <c r="AF1352" s="30">
        <v>50.29</v>
      </c>
      <c r="AG1352" s="30">
        <v>315.39999999999998</v>
      </c>
      <c r="AH1352" s="30">
        <v>86.379806518554688</v>
      </c>
      <c r="AI1352" s="148">
        <v>0.67200000000000004</v>
      </c>
      <c r="AJ1352" s="30">
        <v>50.499371170000003</v>
      </c>
      <c r="AK1352" s="30">
        <v>389.6</v>
      </c>
      <c r="AL1352" s="30">
        <v>84.094268798828125</v>
      </c>
      <c r="AM1352" s="148">
        <v>0.45200000000000001</v>
      </c>
      <c r="AN1352" s="30">
        <v>49.694813119999999</v>
      </c>
      <c r="AO1352" s="30">
        <v>337</v>
      </c>
      <c r="AP1352" s="148">
        <v>0.36057692766189581</v>
      </c>
      <c r="AQ1352" s="30">
        <v>49.746469089999998</v>
      </c>
      <c r="AR1352" s="30">
        <v>300.48077392578131</v>
      </c>
      <c r="AS1352" s="30">
        <v>201</v>
      </c>
      <c r="AT1352" s="30">
        <v>73</v>
      </c>
      <c r="AU1352" s="148">
        <v>0.3663366436958313</v>
      </c>
      <c r="AV1352" s="30">
        <v>81.396072387695313</v>
      </c>
      <c r="AW1352" s="148">
        <v>0.2173912972211838</v>
      </c>
      <c r="AX1352" s="30">
        <v>47.926314699999999</v>
      </c>
      <c r="AY1352" s="30"/>
      <c r="AZ1352" s="30">
        <v>73</v>
      </c>
      <c r="BA1352" s="30">
        <v>81.825004577636719</v>
      </c>
      <c r="BB1352" s="148">
        <v>0.48099999999999998</v>
      </c>
      <c r="BC1352" s="30">
        <v>48.47</v>
      </c>
      <c r="BD1352" s="30">
        <v>324.10000000000002</v>
      </c>
      <c r="BE1352" s="30">
        <v>80.95855712890625</v>
      </c>
      <c r="BF1352" s="147">
        <v>0.25600000000000001</v>
      </c>
      <c r="BG1352" s="30">
        <v>47.99</v>
      </c>
      <c r="BH1352" s="30">
        <v>248.7</v>
      </c>
      <c r="BI1352" s="30">
        <v>82.159217834472656</v>
      </c>
      <c r="BJ1352" s="148">
        <v>0.52500000000000002</v>
      </c>
      <c r="BK1352" s="30">
        <v>48.648153620000002</v>
      </c>
      <c r="BL1352" s="30">
        <v>335.6</v>
      </c>
      <c r="BM1352" s="30">
        <v>80.286186218261719</v>
      </c>
      <c r="BN1352" s="148">
        <v>0.311</v>
      </c>
      <c r="BO1352" s="30">
        <v>47.65424574</v>
      </c>
      <c r="BP1352" s="30">
        <v>268.89999999999998</v>
      </c>
      <c r="BQ1352" s="148">
        <v>4.9000000000000002E-2</v>
      </c>
      <c r="BR1352" s="148">
        <v>0.03</v>
      </c>
      <c r="BS1352" s="148"/>
      <c r="BT1352" s="148">
        <v>0.88600000000000001</v>
      </c>
      <c r="BU1352" s="148">
        <v>3.2000000000000001E-2</v>
      </c>
      <c r="BV1352" s="148">
        <v>2.000000094994903E-3</v>
      </c>
      <c r="BW1352" s="148">
        <v>1.9E-2</v>
      </c>
      <c r="BX1352" s="148">
        <v>0.158</v>
      </c>
      <c r="BY1352" s="148">
        <v>0.121</v>
      </c>
      <c r="BZ1352" s="1"/>
      <c r="CA1352" s="1">
        <v>11444.259765625</v>
      </c>
      <c r="CB1352" s="1">
        <v>11805.05</v>
      </c>
      <c r="CC1352" s="124" t="s">
        <v>4525</v>
      </c>
      <c r="CD1352" t="s">
        <v>4634</v>
      </c>
    </row>
    <row r="1353" spans="1:82" x14ac:dyDescent="0.3">
      <c r="A1353" s="1">
        <v>960914175</v>
      </c>
      <c r="B1353" s="124" t="s">
        <v>4525</v>
      </c>
      <c r="C1353" t="s">
        <v>445</v>
      </c>
      <c r="D1353" t="s">
        <v>1825</v>
      </c>
      <c r="E1353" s="30">
        <v>89.730354309082031</v>
      </c>
      <c r="F1353" s="30">
        <v>89.213851928710938</v>
      </c>
      <c r="G1353" s="30">
        <v>86.229904174804688</v>
      </c>
      <c r="H1353" s="30">
        <v>82.505729675292969</v>
      </c>
      <c r="I1353" s="1">
        <v>410</v>
      </c>
      <c r="J1353" s="1" t="s">
        <v>3981</v>
      </c>
      <c r="K1353" s="1">
        <v>5</v>
      </c>
      <c r="L1353" t="s">
        <v>3882</v>
      </c>
      <c r="M1353" t="s">
        <v>3915</v>
      </c>
      <c r="N1353" t="s">
        <v>3918</v>
      </c>
      <c r="O1353" t="s">
        <v>3922</v>
      </c>
      <c r="P1353" s="148">
        <v>0.67906975746154785</v>
      </c>
      <c r="Q1353" s="30">
        <v>51.925428240000002</v>
      </c>
      <c r="R1353" s="30">
        <v>396.27908325195313</v>
      </c>
      <c r="S1353" s="1">
        <v>249</v>
      </c>
      <c r="T1353" s="1">
        <v>52</v>
      </c>
      <c r="U1353" s="148">
        <v>0.2088353484869003</v>
      </c>
      <c r="V1353" s="148">
        <v>0.3125</v>
      </c>
      <c r="W1353" s="149">
        <v>51.696949189999998</v>
      </c>
      <c r="X1353" s="149"/>
      <c r="Y1353" s="1">
        <v>52</v>
      </c>
      <c r="Z1353" s="30">
        <v>87.0352783203125</v>
      </c>
      <c r="AA1353" s="148">
        <v>0.66900000000000004</v>
      </c>
      <c r="AB1353" s="30">
        <v>50.7</v>
      </c>
      <c r="AC1353" s="30">
        <v>387.9</v>
      </c>
      <c r="AD1353" s="30">
        <v>83.465599060058594</v>
      </c>
      <c r="AE1353" s="148">
        <v>0.28799999999999998</v>
      </c>
      <c r="AF1353" s="30">
        <v>49.47</v>
      </c>
      <c r="AG1353" s="30">
        <v>282.7</v>
      </c>
      <c r="AH1353" s="30">
        <v>83.266647338867188</v>
      </c>
      <c r="AI1353" s="148">
        <v>0.71799999999999997</v>
      </c>
      <c r="AJ1353" s="30">
        <v>49.468250849999997</v>
      </c>
      <c r="AK1353" s="30">
        <v>391.9</v>
      </c>
      <c r="AL1353" s="30">
        <v>82.234207153320313</v>
      </c>
      <c r="AM1353" s="148">
        <v>0.38600000000000001</v>
      </c>
      <c r="AN1353" s="30">
        <v>49.061836700000001</v>
      </c>
      <c r="AO1353" s="30">
        <v>303.5</v>
      </c>
      <c r="AP1353" s="148">
        <v>0.6093023419380188</v>
      </c>
      <c r="AQ1353" s="30">
        <v>50.778574650000003</v>
      </c>
      <c r="AR1353" s="30">
        <v>363.25582885742188</v>
      </c>
      <c r="AS1353" s="30">
        <v>250</v>
      </c>
      <c r="AT1353" s="30">
        <v>53</v>
      </c>
      <c r="AU1353" s="148">
        <v>0.2088353484869003</v>
      </c>
      <c r="AV1353" s="30">
        <v>82.505729675292969</v>
      </c>
      <c r="AW1353" s="148">
        <v>0.3125</v>
      </c>
      <c r="AX1353" s="30">
        <v>48.562277809999998</v>
      </c>
      <c r="AY1353" s="30">
        <v>254.16667175292969</v>
      </c>
      <c r="AZ1353" s="30">
        <v>53</v>
      </c>
      <c r="BA1353" s="30">
        <v>83.000335693359375</v>
      </c>
      <c r="BB1353" s="148">
        <v>0.56999999999999995</v>
      </c>
      <c r="BC1353" s="30">
        <v>49.04</v>
      </c>
      <c r="BD1353" s="30">
        <v>351.9</v>
      </c>
      <c r="BE1353" s="30">
        <v>81.546875</v>
      </c>
      <c r="BF1353" s="147">
        <v>0.22600000000000001</v>
      </c>
      <c r="BG1353" s="30">
        <v>48.28</v>
      </c>
      <c r="BH1353" s="30">
        <v>228.3</v>
      </c>
      <c r="BI1353" s="30">
        <v>82.722366333007813</v>
      </c>
      <c r="BJ1353" s="148">
        <v>0.58899999999999997</v>
      </c>
      <c r="BK1353" s="30">
        <v>48.922477620000002</v>
      </c>
      <c r="BL1353" s="30">
        <v>366.9</v>
      </c>
      <c r="BM1353" s="30">
        <v>80.7906494140625</v>
      </c>
      <c r="BN1353" s="148">
        <v>0.316</v>
      </c>
      <c r="BO1353" s="30">
        <v>47.905654640000002</v>
      </c>
      <c r="BP1353" s="30">
        <v>278.89999999999998</v>
      </c>
      <c r="BQ1353" s="148">
        <v>4.3999999999999997E-2</v>
      </c>
      <c r="BR1353" s="148">
        <v>3.2000000000000001E-2</v>
      </c>
      <c r="BS1353" s="148">
        <v>8.3000000000000004E-2</v>
      </c>
      <c r="BT1353" s="148">
        <v>0.81700000000000006</v>
      </c>
      <c r="BU1353" s="148">
        <v>2.1999999999999999E-2</v>
      </c>
      <c r="BV1353" s="148">
        <v>2.000000094994903E-3</v>
      </c>
      <c r="BW1353" s="148">
        <v>3.9E-2</v>
      </c>
      <c r="BX1353" s="148">
        <v>0.154</v>
      </c>
      <c r="BY1353" s="148">
        <v>6.4000000000000001E-2</v>
      </c>
      <c r="BZ1353" s="1"/>
      <c r="CA1353" s="1">
        <v>12186.8798828125</v>
      </c>
      <c r="CB1353" s="1">
        <v>12413.71</v>
      </c>
      <c r="CC1353" s="124" t="s">
        <v>4525</v>
      </c>
      <c r="CD1353" t="s">
        <v>4634</v>
      </c>
    </row>
    <row r="1354" spans="1:82" x14ac:dyDescent="0.3">
      <c r="A1354" s="1">
        <v>960923000</v>
      </c>
      <c r="B1354" s="124" t="s">
        <v>4526</v>
      </c>
      <c r="C1354" t="s">
        <v>446</v>
      </c>
      <c r="D1354" t="s">
        <v>1826</v>
      </c>
      <c r="E1354" s="30">
        <v>84.23486328125</v>
      </c>
      <c r="F1354" s="30">
        <v>82.435623168945313</v>
      </c>
      <c r="G1354" s="30">
        <v>80.796371459960938</v>
      </c>
      <c r="H1354" s="30">
        <v>77.36785888671875</v>
      </c>
      <c r="I1354" s="1">
        <v>708</v>
      </c>
      <c r="J1354" s="1">
        <v>6</v>
      </c>
      <c r="K1354" s="1">
        <v>8</v>
      </c>
      <c r="L1354" t="s">
        <v>3882</v>
      </c>
      <c r="M1354" t="s">
        <v>3915</v>
      </c>
      <c r="N1354" t="s">
        <v>3918</v>
      </c>
      <c r="O1354" t="s">
        <v>3922</v>
      </c>
      <c r="P1354" s="148">
        <v>0.62992125749588013</v>
      </c>
      <c r="Q1354" s="30">
        <v>49.639508620000001</v>
      </c>
      <c r="R1354" s="30">
        <v>380.94488525390631</v>
      </c>
      <c r="S1354" s="1">
        <v>1247</v>
      </c>
      <c r="T1354" s="1">
        <v>371</v>
      </c>
      <c r="U1354" s="148">
        <v>0.29751402139663702</v>
      </c>
      <c r="V1354" s="148">
        <v>0.35978835821151728</v>
      </c>
      <c r="W1354" s="149">
        <v>48.888439439999999</v>
      </c>
      <c r="X1354" s="149">
        <v>302.6455078125</v>
      </c>
      <c r="Y1354" s="1">
        <v>371</v>
      </c>
      <c r="Z1354" s="30">
        <v>83.108085632324219</v>
      </c>
      <c r="AA1354" s="148">
        <v>0.71099999999999997</v>
      </c>
      <c r="AB1354" s="30">
        <v>49.4</v>
      </c>
      <c r="AC1354" s="30">
        <v>404.5</v>
      </c>
      <c r="AD1354" s="30">
        <v>83.877922058105469</v>
      </c>
      <c r="AE1354" s="148">
        <v>0.436</v>
      </c>
      <c r="AF1354" s="30">
        <v>49.61</v>
      </c>
      <c r="AG1354" s="30">
        <v>335.8</v>
      </c>
      <c r="AH1354" s="30">
        <v>83.814704895019531</v>
      </c>
      <c r="AI1354" s="148">
        <v>0.72099999999999997</v>
      </c>
      <c r="AJ1354" s="30">
        <v>49.64977588</v>
      </c>
      <c r="AK1354" s="30">
        <v>408.3</v>
      </c>
      <c r="AL1354" s="30">
        <v>84.585174560546875</v>
      </c>
      <c r="AM1354" s="148">
        <v>0.42099999999999999</v>
      </c>
      <c r="AN1354" s="30">
        <v>49.861865629999997</v>
      </c>
      <c r="AO1354" s="30">
        <v>340.4</v>
      </c>
      <c r="AP1354" s="148">
        <v>0.5283018946647644</v>
      </c>
      <c r="AQ1354" s="30">
        <v>47.379755969999998</v>
      </c>
      <c r="AR1354" s="30">
        <v>344.65408325195313</v>
      </c>
      <c r="AS1354" s="30">
        <v>1247</v>
      </c>
      <c r="AT1354" s="30">
        <v>368</v>
      </c>
      <c r="AU1354" s="148">
        <v>0.29751402139663702</v>
      </c>
      <c r="AV1354" s="30">
        <v>77.36785888671875</v>
      </c>
      <c r="AW1354" s="148">
        <v>0.23936170339584351</v>
      </c>
      <c r="AX1354" s="30">
        <v>45.617679410000001</v>
      </c>
      <c r="AY1354" s="30">
        <v>251.59574890136719</v>
      </c>
      <c r="AZ1354" s="30">
        <v>368</v>
      </c>
      <c r="BA1354" s="30">
        <v>80.051704406738281</v>
      </c>
      <c r="BB1354" s="148">
        <v>0.63</v>
      </c>
      <c r="BC1354" s="30">
        <v>47.61</v>
      </c>
      <c r="BD1354" s="30">
        <v>370.2</v>
      </c>
      <c r="BE1354" s="30">
        <v>76.759132385253906</v>
      </c>
      <c r="BF1354" s="147">
        <v>0.32800000000000001</v>
      </c>
      <c r="BG1354" s="30">
        <v>45.92</v>
      </c>
      <c r="BH1354" s="30">
        <v>281.39999999999998</v>
      </c>
      <c r="BI1354" s="30">
        <v>79.756912231445313</v>
      </c>
      <c r="BJ1354" s="148">
        <v>0.63400000000000001</v>
      </c>
      <c r="BK1354" s="30">
        <v>47.477938889999997</v>
      </c>
      <c r="BL1354" s="30">
        <v>370.8</v>
      </c>
      <c r="BM1354" s="30">
        <v>76.721580505371094</v>
      </c>
      <c r="BN1354" s="148">
        <v>0.26200000000000001</v>
      </c>
      <c r="BO1354" s="30">
        <v>45.877737459999999</v>
      </c>
      <c r="BP1354" s="30">
        <v>259.60000000000002</v>
      </c>
      <c r="BQ1354" s="148">
        <v>0.13</v>
      </c>
      <c r="BR1354" s="148">
        <v>0.04</v>
      </c>
      <c r="BS1354" s="148">
        <v>1.0999999999999999E-2</v>
      </c>
      <c r="BT1354" s="148">
        <v>0.753</v>
      </c>
      <c r="BU1354" s="148">
        <v>6.5000000000000002E-2</v>
      </c>
      <c r="BV1354" s="148">
        <v>1.0000000474974511E-3</v>
      </c>
      <c r="BW1354" s="148"/>
      <c r="BX1354" s="148">
        <v>0.14699999999999999</v>
      </c>
      <c r="BY1354" s="148">
        <v>0.10100000000000001</v>
      </c>
      <c r="BZ1354" s="1"/>
      <c r="CA1354" s="1">
        <v>11429.23046875</v>
      </c>
      <c r="CB1354" s="1">
        <v>11494.48</v>
      </c>
      <c r="CC1354" s="124" t="s">
        <v>4526</v>
      </c>
      <c r="CD1354" t="s">
        <v>4633</v>
      </c>
    </row>
    <row r="1355" spans="1:82" x14ac:dyDescent="0.3">
      <c r="A1355" s="1">
        <v>960923025</v>
      </c>
      <c r="B1355" s="124" t="s">
        <v>4526</v>
      </c>
      <c r="C1355" t="s">
        <v>446</v>
      </c>
      <c r="D1355" t="s">
        <v>1827</v>
      </c>
      <c r="E1355" s="30">
        <v>84.133453369140625</v>
      </c>
      <c r="F1355" s="30">
        <v>79.171340942382813</v>
      </c>
      <c r="G1355" s="30">
        <v>81.06195068359375</v>
      </c>
      <c r="H1355" s="30">
        <v>75.990707397460938</v>
      </c>
      <c r="I1355" s="1">
        <v>641</v>
      </c>
      <c r="J1355" s="1">
        <v>6</v>
      </c>
      <c r="K1355" s="1">
        <v>8</v>
      </c>
      <c r="L1355" t="s">
        <v>3882</v>
      </c>
      <c r="M1355" t="s">
        <v>3915</v>
      </c>
      <c r="N1355" t="s">
        <v>3918</v>
      </c>
      <c r="O1355" t="s">
        <v>3922</v>
      </c>
      <c r="P1355" s="148">
        <v>0.67313915491104126</v>
      </c>
      <c r="Q1355" s="30">
        <v>49.597326150000001</v>
      </c>
      <c r="R1355" s="30">
        <v>392.8802490234375</v>
      </c>
      <c r="S1355" s="1">
        <v>1220</v>
      </c>
      <c r="T1355" s="1">
        <v>320</v>
      </c>
      <c r="U1355" s="148">
        <v>0.26229506731033331</v>
      </c>
      <c r="V1355" s="148">
        <v>0.33540374040603638</v>
      </c>
      <c r="W1355" s="149">
        <v>47.535909099999998</v>
      </c>
      <c r="X1355" s="149">
        <v>311.18011474609381</v>
      </c>
      <c r="Y1355" s="1">
        <v>320</v>
      </c>
      <c r="Z1355" s="30">
        <v>85.222724914550781</v>
      </c>
      <c r="AA1355" s="148">
        <v>0.747</v>
      </c>
      <c r="AB1355" s="30">
        <v>50.1</v>
      </c>
      <c r="AC1355" s="30">
        <v>409.1</v>
      </c>
      <c r="AD1355" s="30">
        <v>83.318336486816406</v>
      </c>
      <c r="AE1355" s="148">
        <v>0.503</v>
      </c>
      <c r="AF1355" s="30">
        <v>49.42</v>
      </c>
      <c r="AG1355" s="30">
        <v>343.4</v>
      </c>
      <c r="AH1355" s="30">
        <v>87.433319091796875</v>
      </c>
      <c r="AI1355" s="148">
        <v>0.74900000000000011</v>
      </c>
      <c r="AJ1355" s="30">
        <v>50.84830908</v>
      </c>
      <c r="AK1355" s="30">
        <v>417.3</v>
      </c>
      <c r="AL1355" s="30">
        <v>85.718986511230469</v>
      </c>
      <c r="AM1355" s="148">
        <v>0.45200000000000001</v>
      </c>
      <c r="AN1355" s="30">
        <v>50.24769972</v>
      </c>
      <c r="AO1355" s="30">
        <v>349.5</v>
      </c>
      <c r="AP1355" s="148">
        <v>0.54927301406860352</v>
      </c>
      <c r="AQ1355" s="30">
        <v>47.54588579</v>
      </c>
      <c r="AR1355" s="30">
        <v>347.1728515625</v>
      </c>
      <c r="AS1355" s="30">
        <v>1222</v>
      </c>
      <c r="AT1355" s="30">
        <v>321</v>
      </c>
      <c r="AU1355" s="148">
        <v>0.26229506731033331</v>
      </c>
      <c r="AV1355" s="30">
        <v>75.990707397460938</v>
      </c>
      <c r="AW1355" s="148">
        <v>0.20496894419193271</v>
      </c>
      <c r="AX1355" s="30">
        <v>44.828412720000003</v>
      </c>
      <c r="AY1355" s="30">
        <v>239.13043212890631</v>
      </c>
      <c r="AZ1355" s="30">
        <v>321</v>
      </c>
      <c r="BA1355" s="30">
        <v>81.866249084472656</v>
      </c>
      <c r="BB1355" s="148">
        <v>0.68599999999999994</v>
      </c>
      <c r="BC1355" s="30">
        <v>48.49</v>
      </c>
      <c r="BD1355" s="30">
        <v>388.8</v>
      </c>
      <c r="BE1355" s="30">
        <v>76.231674194335938</v>
      </c>
      <c r="BF1355" s="147">
        <v>0.40699999999999997</v>
      </c>
      <c r="BG1355" s="30">
        <v>45.66</v>
      </c>
      <c r="BH1355" s="30">
        <v>300.5</v>
      </c>
      <c r="BI1355" s="30">
        <v>82.472206115722656</v>
      </c>
      <c r="BJ1355" s="148">
        <v>0.66400000000000003</v>
      </c>
      <c r="BK1355" s="30">
        <v>48.80061903</v>
      </c>
      <c r="BL1355" s="30">
        <v>380.7</v>
      </c>
      <c r="BM1355" s="30">
        <v>76.939231872558594</v>
      </c>
      <c r="BN1355" s="148">
        <v>0.34599999999999997</v>
      </c>
      <c r="BO1355" s="30">
        <v>45.986208730000001</v>
      </c>
      <c r="BP1355" s="30">
        <v>285.60000000000002</v>
      </c>
      <c r="BQ1355" s="148">
        <v>4.7E-2</v>
      </c>
      <c r="BR1355" s="148">
        <v>4.2000000000000003E-2</v>
      </c>
      <c r="BS1355" s="148">
        <v>1.7000000000000001E-2</v>
      </c>
      <c r="BT1355" s="148">
        <v>0.83200000000000007</v>
      </c>
      <c r="BU1355" s="148">
        <v>6.0999999999999999E-2</v>
      </c>
      <c r="BV1355" s="148">
        <v>2.000000094994903E-3</v>
      </c>
      <c r="BW1355" s="148"/>
      <c r="BX1355" s="148">
        <v>0.17</v>
      </c>
      <c r="BY1355" s="148">
        <v>8.7000000000000008E-2</v>
      </c>
      <c r="BZ1355" s="1"/>
      <c r="CA1355" s="1">
        <v>13107.900390625</v>
      </c>
      <c r="CB1355" s="1">
        <v>13174.5</v>
      </c>
      <c r="CC1355" s="124" t="s">
        <v>4526</v>
      </c>
      <c r="CD1355" t="s">
        <v>4633</v>
      </c>
    </row>
    <row r="1356" spans="1:82" x14ac:dyDescent="0.3">
      <c r="A1356" s="1">
        <v>960925000</v>
      </c>
      <c r="B1356" s="124" t="s">
        <v>4526</v>
      </c>
      <c r="C1356" t="s">
        <v>446</v>
      </c>
      <c r="D1356" t="s">
        <v>1828</v>
      </c>
      <c r="E1356" s="30">
        <v>85.091583251953125</v>
      </c>
      <c r="F1356" s="30">
        <v>76.83294677734375</v>
      </c>
      <c r="G1356" s="30">
        <v>85.252578735351563</v>
      </c>
      <c r="H1356" s="30">
        <v>80.919647216796875</v>
      </c>
      <c r="I1356" s="1">
        <v>531</v>
      </c>
      <c r="J1356" s="1" t="s">
        <v>3981</v>
      </c>
      <c r="K1356" s="1">
        <v>5</v>
      </c>
      <c r="L1356" t="s">
        <v>3882</v>
      </c>
      <c r="M1356" t="s">
        <v>3915</v>
      </c>
      <c r="N1356" t="s">
        <v>3918</v>
      </c>
      <c r="O1356" t="s">
        <v>3922</v>
      </c>
      <c r="P1356" s="148">
        <v>0.66523605585098267</v>
      </c>
      <c r="Q1356" s="30">
        <v>49.99587373</v>
      </c>
      <c r="R1356" s="30">
        <v>381.9742431640625</v>
      </c>
      <c r="S1356" s="1">
        <v>241</v>
      </c>
      <c r="T1356" s="1">
        <v>67</v>
      </c>
      <c r="U1356" s="148">
        <v>0.27800831198692322</v>
      </c>
      <c r="V1356" s="148">
        <v>0.43396225571632391</v>
      </c>
      <c r="W1356" s="149">
        <v>46.567011890000003</v>
      </c>
      <c r="X1356" s="149">
        <v>320.75473022460938</v>
      </c>
      <c r="Y1356" s="1">
        <v>67</v>
      </c>
      <c r="Z1356" s="30">
        <v>84.014358520507813</v>
      </c>
      <c r="AA1356" s="148">
        <v>0.69499999999999995</v>
      </c>
      <c r="AB1356" s="30">
        <v>49.7</v>
      </c>
      <c r="AC1356" s="30">
        <v>400.8</v>
      </c>
      <c r="AD1356" s="30">
        <v>78.340980529785156</v>
      </c>
      <c r="AE1356" s="148">
        <v>0.51400000000000001</v>
      </c>
      <c r="AF1356" s="30">
        <v>47.73</v>
      </c>
      <c r="AG1356" s="30">
        <v>361.1</v>
      </c>
      <c r="AH1356" s="30">
        <v>82.209999084472656</v>
      </c>
      <c r="AI1356" s="148">
        <v>0.75</v>
      </c>
      <c r="AJ1356" s="30">
        <v>49.118275359999998</v>
      </c>
      <c r="AK1356" s="30">
        <v>407.8</v>
      </c>
      <c r="AL1356" s="30">
        <v>80.281623840332031</v>
      </c>
      <c r="AM1356" s="148">
        <v>0.61499999999999999</v>
      </c>
      <c r="AN1356" s="30">
        <v>48.397376229999999</v>
      </c>
      <c r="AO1356" s="30">
        <v>380.8</v>
      </c>
      <c r="AP1356" s="148">
        <v>0.55793988704681396</v>
      </c>
      <c r="AQ1356" s="30">
        <v>50.167234690000001</v>
      </c>
      <c r="AR1356" s="30">
        <v>348.49786376953131</v>
      </c>
      <c r="AS1356" s="30">
        <v>241</v>
      </c>
      <c r="AT1356" s="30">
        <v>67</v>
      </c>
      <c r="AU1356" s="148">
        <v>0.27800831198692322</v>
      </c>
      <c r="AV1356" s="30">
        <v>80.919647216796875</v>
      </c>
      <c r="AW1356" s="148">
        <v>0.32075470685958862</v>
      </c>
      <c r="AX1356" s="30">
        <v>47.653271349999997</v>
      </c>
      <c r="AY1356" s="30">
        <v>269.81130981445313</v>
      </c>
      <c r="AZ1356" s="30">
        <v>67</v>
      </c>
      <c r="BA1356" s="30">
        <v>84.258148193359375</v>
      </c>
      <c r="BB1356" s="148">
        <v>0.57499999999999996</v>
      </c>
      <c r="BC1356" s="30">
        <v>49.65</v>
      </c>
      <c r="BD1356" s="30">
        <v>364.9</v>
      </c>
      <c r="BE1356" s="30">
        <v>84.184196472167969</v>
      </c>
      <c r="BF1356" s="147">
        <v>0.375</v>
      </c>
      <c r="BG1356" s="30">
        <v>49.58</v>
      </c>
      <c r="BH1356" s="30">
        <v>301.39999999999998</v>
      </c>
      <c r="BI1356" s="30">
        <v>83.9788818359375</v>
      </c>
      <c r="BJ1356" s="148">
        <v>0.65300000000000002</v>
      </c>
      <c r="BK1356" s="30">
        <v>49.534553690000003</v>
      </c>
      <c r="BL1356" s="30">
        <v>388.1</v>
      </c>
      <c r="BM1356" s="30">
        <v>83.909400939941406</v>
      </c>
      <c r="BN1356" s="148">
        <v>0.5</v>
      </c>
      <c r="BO1356" s="30">
        <v>49.459960670000001</v>
      </c>
      <c r="BP1356" s="30">
        <v>348.7</v>
      </c>
      <c r="BQ1356" s="148">
        <v>0.04</v>
      </c>
      <c r="BR1356" s="148">
        <v>0.04</v>
      </c>
      <c r="BS1356" s="148"/>
      <c r="BT1356" s="148">
        <v>0.85899999999999999</v>
      </c>
      <c r="BU1356" s="148">
        <v>5.6000000000000001E-2</v>
      </c>
      <c r="BV1356" s="148">
        <v>6.0000000521540642E-3</v>
      </c>
      <c r="BW1356" s="148">
        <v>1.2999999999999999E-2</v>
      </c>
      <c r="BX1356" s="148">
        <v>0.11700000000000001</v>
      </c>
      <c r="BY1356" s="148">
        <v>5.1999999999999998E-2</v>
      </c>
      <c r="BZ1356" s="1"/>
      <c r="CA1356" s="1">
        <v>11753.5498046875</v>
      </c>
      <c r="CB1356" s="1">
        <v>11832.17</v>
      </c>
      <c r="CC1356" s="124" t="s">
        <v>4526</v>
      </c>
      <c r="CD1356" t="s">
        <v>4634</v>
      </c>
    </row>
    <row r="1357" spans="1:82" x14ac:dyDescent="0.3">
      <c r="A1357" s="1">
        <v>960925020</v>
      </c>
      <c r="B1357" s="124" t="s">
        <v>4526</v>
      </c>
      <c r="C1357" t="s">
        <v>446</v>
      </c>
      <c r="D1357" t="s">
        <v>1829</v>
      </c>
      <c r="E1357" s="30">
        <v>83.872413635253906</v>
      </c>
      <c r="F1357" s="30">
        <v>81.631393432617188</v>
      </c>
      <c r="G1357" s="30">
        <v>81.796661376953125</v>
      </c>
      <c r="H1357" s="30">
        <v>76.851814270019531</v>
      </c>
      <c r="I1357" s="1">
        <v>580</v>
      </c>
      <c r="J1357" s="1" t="s">
        <v>3981</v>
      </c>
      <c r="K1357" s="1">
        <v>5</v>
      </c>
      <c r="L1357" t="s">
        <v>3882</v>
      </c>
      <c r="M1357" t="s">
        <v>3915</v>
      </c>
      <c r="N1357" t="s">
        <v>3918</v>
      </c>
      <c r="O1357" t="s">
        <v>3922</v>
      </c>
      <c r="P1357" s="148">
        <v>0.66412216424942017</v>
      </c>
      <c r="Q1357" s="30">
        <v>49.488744500000003</v>
      </c>
      <c r="R1357" s="30">
        <v>384.35113525390631</v>
      </c>
      <c r="S1357" s="1">
        <v>282</v>
      </c>
      <c r="T1357" s="1">
        <v>74</v>
      </c>
      <c r="U1357" s="148">
        <v>0.26241135597228998</v>
      </c>
      <c r="V1357" s="148">
        <v>0.37681159377098078</v>
      </c>
      <c r="W1357" s="149">
        <v>48.555214229999997</v>
      </c>
      <c r="X1357" s="149">
        <v>285.50723266601563</v>
      </c>
      <c r="Y1357" s="1">
        <v>74</v>
      </c>
      <c r="Z1357" s="30">
        <v>83.108085632324219</v>
      </c>
      <c r="AA1357" s="148">
        <v>0.79099999999999993</v>
      </c>
      <c r="AB1357" s="30">
        <v>49.4</v>
      </c>
      <c r="AC1357" s="30">
        <v>411.6</v>
      </c>
      <c r="AD1357" s="30">
        <v>83.406692504882813</v>
      </c>
      <c r="AE1357" s="148">
        <v>0.56299999999999994</v>
      </c>
      <c r="AF1357" s="30">
        <v>49.45</v>
      </c>
      <c r="AG1357" s="30">
        <v>340</v>
      </c>
      <c r="AH1357" s="30">
        <v>88.730239868164063</v>
      </c>
      <c r="AI1357" s="148">
        <v>0.78200000000000003</v>
      </c>
      <c r="AJ1357" s="30">
        <v>51.277867409999999</v>
      </c>
      <c r="AK1357" s="30">
        <v>410.9</v>
      </c>
      <c r="AL1357" s="30">
        <v>87.137954711914063</v>
      </c>
      <c r="AM1357" s="148">
        <v>0.50600000000000001</v>
      </c>
      <c r="AN1357" s="30">
        <v>50.730572989999999</v>
      </c>
      <c r="AO1357" s="30">
        <v>334.6</v>
      </c>
      <c r="AP1357" s="148">
        <v>0.58778625726699829</v>
      </c>
      <c r="AQ1357" s="30">
        <v>48.00546782</v>
      </c>
      <c r="AR1357" s="30">
        <v>358.0152587890625</v>
      </c>
      <c r="AS1357" s="30">
        <v>282</v>
      </c>
      <c r="AT1357" s="30">
        <v>74</v>
      </c>
      <c r="AU1357" s="148">
        <v>0.26241135597228998</v>
      </c>
      <c r="AV1357" s="30">
        <v>76.851814270019531</v>
      </c>
      <c r="AW1357" s="148">
        <v>0.26086956262588501</v>
      </c>
      <c r="AX1357" s="30">
        <v>45.321924350000003</v>
      </c>
      <c r="AY1357" s="30">
        <v>247.8260803222656</v>
      </c>
      <c r="AZ1357" s="30">
        <v>74</v>
      </c>
      <c r="BA1357" s="30">
        <v>82.134307861328125</v>
      </c>
      <c r="BB1357" s="148">
        <v>0.7340000000000001</v>
      </c>
      <c r="BC1357" s="30">
        <v>48.62</v>
      </c>
      <c r="BD1357" s="30">
        <v>398.7</v>
      </c>
      <c r="BE1357" s="30">
        <v>77.489471435546875</v>
      </c>
      <c r="BF1357" s="147">
        <v>0.43799999999999989</v>
      </c>
      <c r="BG1357" s="30">
        <v>46.28</v>
      </c>
      <c r="BH1357" s="30">
        <v>312.5</v>
      </c>
      <c r="BI1357" s="30">
        <v>85.510513305664063</v>
      </c>
      <c r="BJ1357" s="148">
        <v>0.74099999999999999</v>
      </c>
      <c r="BK1357" s="30">
        <v>50.280646820000001</v>
      </c>
      <c r="BL1357" s="30">
        <v>400.3</v>
      </c>
      <c r="BM1357" s="30">
        <v>80.286720275878906</v>
      </c>
      <c r="BN1357" s="148">
        <v>0.40699999999999997</v>
      </c>
      <c r="BO1357" s="30">
        <v>47.654510440000003</v>
      </c>
      <c r="BP1357" s="30">
        <v>298.8</v>
      </c>
      <c r="BQ1357" s="148">
        <v>0.105</v>
      </c>
      <c r="BR1357" s="148">
        <v>5.8999999999999997E-2</v>
      </c>
      <c r="BS1357" s="148">
        <v>1.2E-2</v>
      </c>
      <c r="BT1357" s="148">
        <v>0.79700000000000004</v>
      </c>
      <c r="BU1357" s="148">
        <v>2.5999999999999999E-2</v>
      </c>
      <c r="BV1357" s="148">
        <v>2.000000094994903E-3</v>
      </c>
      <c r="BW1357" s="148">
        <v>2.5999999999999999E-2</v>
      </c>
      <c r="BX1357" s="148">
        <v>0.11600000000000001</v>
      </c>
      <c r="BY1357" s="148">
        <v>9.5000000000000001E-2</v>
      </c>
      <c r="BZ1357" s="1"/>
      <c r="CA1357" s="1">
        <v>11127.51953125</v>
      </c>
      <c r="CB1357" s="1">
        <v>11205.77</v>
      </c>
      <c r="CC1357" s="124" t="s">
        <v>4526</v>
      </c>
      <c r="CD1357" t="s">
        <v>4634</v>
      </c>
    </row>
    <row r="1358" spans="1:82" x14ac:dyDescent="0.3">
      <c r="A1358" s="1">
        <v>960925060</v>
      </c>
      <c r="B1358" s="124" t="s">
        <v>4526</v>
      </c>
      <c r="C1358" t="s">
        <v>446</v>
      </c>
      <c r="D1358" t="s">
        <v>1830</v>
      </c>
      <c r="E1358" s="30">
        <v>80.902923583984375</v>
      </c>
      <c r="F1358" s="30">
        <v>78.353843688964844</v>
      </c>
      <c r="G1358" s="30">
        <v>86.0906982421875</v>
      </c>
      <c r="H1358" s="30">
        <v>84.510482788085938</v>
      </c>
      <c r="I1358" s="1">
        <v>502</v>
      </c>
      <c r="J1358" s="1" t="s">
        <v>3981</v>
      </c>
      <c r="K1358" s="1">
        <v>5</v>
      </c>
      <c r="L1358" t="s">
        <v>3882</v>
      </c>
      <c r="M1358" t="s">
        <v>3915</v>
      </c>
      <c r="N1358" t="s">
        <v>3918</v>
      </c>
      <c r="O1358" t="s">
        <v>3922</v>
      </c>
      <c r="P1358" s="148">
        <v>0.63485479354858398</v>
      </c>
      <c r="Q1358" s="30">
        <v>48.253543520000001</v>
      </c>
      <c r="R1358" s="30">
        <v>370.5394287109375</v>
      </c>
      <c r="S1358" s="1">
        <v>245</v>
      </c>
      <c r="T1358" s="1">
        <v>100</v>
      </c>
      <c r="U1358" s="148">
        <v>0.40816327929496771</v>
      </c>
      <c r="V1358" s="148">
        <v>0.41860464215278631</v>
      </c>
      <c r="W1358" s="149">
        <v>47.197184640000003</v>
      </c>
      <c r="X1358" s="149">
        <v>312.79071044921881</v>
      </c>
      <c r="Y1358" s="1">
        <v>100</v>
      </c>
      <c r="Z1358" s="30">
        <v>79.180892944335938</v>
      </c>
      <c r="AA1358" s="148">
        <v>0.57299999999999995</v>
      </c>
      <c r="AB1358" s="30">
        <v>48.1</v>
      </c>
      <c r="AC1358" s="30">
        <v>362.7</v>
      </c>
      <c r="AD1358" s="30">
        <v>75.160179138183594</v>
      </c>
      <c r="AE1358" s="148">
        <v>0.36299999999999999</v>
      </c>
      <c r="AF1358" s="30">
        <v>46.65</v>
      </c>
      <c r="AG1358" s="30">
        <v>306.2</v>
      </c>
      <c r="AH1358" s="30">
        <v>79.647125244140625</v>
      </c>
      <c r="AI1358" s="148">
        <v>0.60199999999999998</v>
      </c>
      <c r="AJ1358" s="30">
        <v>48.269413540000002</v>
      </c>
      <c r="AK1358" s="30">
        <v>373.7</v>
      </c>
      <c r="AL1358" s="30">
        <v>76.504180908203125</v>
      </c>
      <c r="AM1358" s="148">
        <v>0.40699999999999997</v>
      </c>
      <c r="AN1358" s="30">
        <v>47.111917939999998</v>
      </c>
      <c r="AO1358" s="30">
        <v>317.7</v>
      </c>
      <c r="AP1358" s="148">
        <v>0.4771784245967865</v>
      </c>
      <c r="AQ1358" s="30">
        <v>50.691498299999999</v>
      </c>
      <c r="AR1358" s="30">
        <v>321.99169921875</v>
      </c>
      <c r="AS1358" s="30">
        <v>245</v>
      </c>
      <c r="AT1358" s="30">
        <v>100</v>
      </c>
      <c r="AU1358" s="148">
        <v>0.40816327929496771</v>
      </c>
      <c r="AV1358" s="30">
        <v>84.510482788085938</v>
      </c>
      <c r="AW1358" s="148">
        <v>0.24418604373931879</v>
      </c>
      <c r="AX1358" s="30">
        <v>49.711235960000003</v>
      </c>
      <c r="AY1358" s="30">
        <v>231.3953552246094</v>
      </c>
      <c r="AZ1358" s="30">
        <v>100</v>
      </c>
      <c r="BA1358" s="30">
        <v>79.948600769042969</v>
      </c>
      <c r="BB1358" s="148">
        <v>0.55000000000000004</v>
      </c>
      <c r="BC1358" s="30">
        <v>47.56</v>
      </c>
      <c r="BD1358" s="30">
        <v>354.2</v>
      </c>
      <c r="BE1358" s="30">
        <v>77.712623596191406</v>
      </c>
      <c r="BF1358" s="147">
        <v>0.31</v>
      </c>
      <c r="BG1358" s="30">
        <v>46.39</v>
      </c>
      <c r="BH1358" s="30">
        <v>284.10000000000002</v>
      </c>
      <c r="BI1358" s="30">
        <v>75.795677185058594</v>
      </c>
      <c r="BJ1358" s="148">
        <v>0.52200000000000002</v>
      </c>
      <c r="BK1358" s="30">
        <v>45.548334199999999</v>
      </c>
      <c r="BL1358" s="30">
        <v>332.3</v>
      </c>
      <c r="BM1358" s="30">
        <v>72.566337585449219</v>
      </c>
      <c r="BN1358" s="148">
        <v>0.36299999999999999</v>
      </c>
      <c r="BO1358" s="30">
        <v>43.80687416</v>
      </c>
      <c r="BP1358" s="30">
        <v>277</v>
      </c>
      <c r="BQ1358" s="148">
        <v>0.155</v>
      </c>
      <c r="BR1358" s="148">
        <v>3.5999999999999997E-2</v>
      </c>
      <c r="BS1358" s="148">
        <v>1.2E-2</v>
      </c>
      <c r="BT1358" s="148">
        <v>0.71699999999999997</v>
      </c>
      <c r="BU1358" s="148">
        <v>7.8E-2</v>
      </c>
      <c r="BV1358" s="148">
        <v>2.000000094994903E-3</v>
      </c>
      <c r="BW1358" s="148">
        <v>0.01</v>
      </c>
      <c r="BX1358" s="148">
        <v>0.122</v>
      </c>
      <c r="BY1358" s="148">
        <v>0.155</v>
      </c>
      <c r="BZ1358" s="1"/>
      <c r="CA1358" s="1">
        <v>12028.3203125</v>
      </c>
      <c r="CB1358" s="1">
        <v>12106.56</v>
      </c>
      <c r="CC1358" s="124" t="s">
        <v>4526</v>
      </c>
      <c r="CD1358" t="s">
        <v>4634</v>
      </c>
    </row>
    <row r="1359" spans="1:82" x14ac:dyDescent="0.3">
      <c r="A1359" s="1">
        <v>960926000</v>
      </c>
      <c r="B1359" s="124" t="s">
        <v>4526</v>
      </c>
      <c r="C1359" t="s">
        <v>446</v>
      </c>
      <c r="D1359" t="s">
        <v>1831</v>
      </c>
      <c r="E1359" s="30">
        <v>86.994384765625</v>
      </c>
      <c r="F1359" s="30">
        <v>75.959526062011719</v>
      </c>
      <c r="G1359" s="30">
        <v>80.536430358886719</v>
      </c>
      <c r="H1359" s="30">
        <v>76.090690612792969</v>
      </c>
      <c r="I1359" s="1">
        <v>486</v>
      </c>
      <c r="J1359" s="1" t="s">
        <v>3981</v>
      </c>
      <c r="K1359" s="1">
        <v>5</v>
      </c>
      <c r="L1359" t="s">
        <v>3882</v>
      </c>
      <c r="M1359" t="s">
        <v>3915</v>
      </c>
      <c r="N1359" t="s">
        <v>3918</v>
      </c>
      <c r="O1359" t="s">
        <v>3922</v>
      </c>
      <c r="P1359" s="148">
        <v>0.72146117687225342</v>
      </c>
      <c r="Q1359" s="30">
        <v>50.787368839999999</v>
      </c>
      <c r="R1359" s="30">
        <v>401.369873046875</v>
      </c>
      <c r="S1359" s="1">
        <v>231</v>
      </c>
      <c r="T1359" s="1">
        <v>59</v>
      </c>
      <c r="U1359" s="148">
        <v>0.25541126728057861</v>
      </c>
      <c r="V1359" s="148">
        <v>0.42622950673103333</v>
      </c>
      <c r="W1359" s="149">
        <v>46.205117219999998</v>
      </c>
      <c r="X1359" s="149">
        <v>332.78689575195313</v>
      </c>
      <c r="Y1359" s="1">
        <v>59</v>
      </c>
      <c r="Z1359" s="30">
        <v>86.431098937988281</v>
      </c>
      <c r="AA1359" s="148">
        <v>0.7</v>
      </c>
      <c r="AB1359" s="30">
        <v>50.5</v>
      </c>
      <c r="AC1359" s="30">
        <v>398.3</v>
      </c>
      <c r="AD1359" s="30">
        <v>81.904647827148438</v>
      </c>
      <c r="AE1359" s="148">
        <v>0.49199999999999999</v>
      </c>
      <c r="AF1359" s="30">
        <v>48.94</v>
      </c>
      <c r="AG1359" s="30">
        <v>339.3</v>
      </c>
      <c r="AH1359" s="30">
        <v>87.405464172363281</v>
      </c>
      <c r="AI1359" s="148">
        <v>0.76400000000000001</v>
      </c>
      <c r="AJ1359" s="30">
        <v>50.83908417</v>
      </c>
      <c r="AK1359" s="30">
        <v>410.5</v>
      </c>
      <c r="AL1359" s="30">
        <v>86.835243225097656</v>
      </c>
      <c r="AM1359" s="148">
        <v>0.63900000000000001</v>
      </c>
      <c r="AN1359" s="30">
        <v>50.627562439999998</v>
      </c>
      <c r="AO1359" s="30">
        <v>369.9</v>
      </c>
      <c r="AP1359" s="148">
        <v>0.55251139402389526</v>
      </c>
      <c r="AQ1359" s="30">
        <v>47.217157090000001</v>
      </c>
      <c r="AR1359" s="30">
        <v>350.22830200195313</v>
      </c>
      <c r="AS1359" s="30">
        <v>231</v>
      </c>
      <c r="AT1359" s="30">
        <v>59</v>
      </c>
      <c r="AU1359" s="148">
        <v>0.25541126728057861</v>
      </c>
      <c r="AV1359" s="30">
        <v>76.090690612792969</v>
      </c>
      <c r="AW1359" s="148">
        <v>0.36065572500228882</v>
      </c>
      <c r="AX1359" s="30">
        <v>44.885714110000002</v>
      </c>
      <c r="AY1359" s="30">
        <v>272.13113403320313</v>
      </c>
      <c r="AZ1359" s="30">
        <v>59</v>
      </c>
      <c r="BA1359" s="30">
        <v>83.453971862792969</v>
      </c>
      <c r="BB1359" s="148">
        <v>0.60299999999999998</v>
      </c>
      <c r="BC1359" s="30">
        <v>49.26</v>
      </c>
      <c r="BD1359" s="30">
        <v>372.6</v>
      </c>
      <c r="BE1359" s="30">
        <v>81.303436279296875</v>
      </c>
      <c r="BF1359" s="147">
        <v>0.41</v>
      </c>
      <c r="BG1359" s="30">
        <v>48.16</v>
      </c>
      <c r="BH1359" s="30">
        <v>318</v>
      </c>
      <c r="BI1359" s="30">
        <v>83.365325927734375</v>
      </c>
      <c r="BJ1359" s="148">
        <v>0.65300000000000002</v>
      </c>
      <c r="BK1359" s="30">
        <v>49.23567894</v>
      </c>
      <c r="BL1359" s="30">
        <v>389.9</v>
      </c>
      <c r="BM1359" s="30">
        <v>82.075447082519531</v>
      </c>
      <c r="BN1359" s="148">
        <v>0.434</v>
      </c>
      <c r="BO1359" s="30">
        <v>48.545966900000003</v>
      </c>
      <c r="BP1359" s="30">
        <v>334.9</v>
      </c>
      <c r="BQ1359" s="148">
        <v>6.2E-2</v>
      </c>
      <c r="BR1359" s="148">
        <v>6.6000000000000003E-2</v>
      </c>
      <c r="BS1359" s="148"/>
      <c r="BT1359" s="148">
        <v>0.77</v>
      </c>
      <c r="BU1359" s="148">
        <v>9.5000000000000001E-2</v>
      </c>
      <c r="BV1359" s="148">
        <v>8.0000003799796104E-3</v>
      </c>
      <c r="BW1359" s="148">
        <v>1.7000000000000001E-2</v>
      </c>
      <c r="BX1359" s="148">
        <v>0.124</v>
      </c>
      <c r="BY1359" s="148">
        <v>6.0999999999999999E-2</v>
      </c>
      <c r="BZ1359" s="1"/>
      <c r="CA1359" s="1">
        <v>11303.01953125</v>
      </c>
      <c r="CB1359" s="1">
        <v>11379.67</v>
      </c>
      <c r="CC1359" s="124" t="s">
        <v>4526</v>
      </c>
      <c r="CD1359" t="s">
        <v>4634</v>
      </c>
    </row>
    <row r="1360" spans="1:82" x14ac:dyDescent="0.3">
      <c r="A1360" s="1">
        <v>960926020</v>
      </c>
      <c r="B1360" s="124" t="s">
        <v>4526</v>
      </c>
      <c r="C1360" t="s">
        <v>446</v>
      </c>
      <c r="D1360" t="s">
        <v>1832</v>
      </c>
      <c r="E1360" s="30">
        <v>84.084785461425781</v>
      </c>
      <c r="F1360" s="30">
        <v>82.588294982910156</v>
      </c>
      <c r="G1360" s="30">
        <v>84.949211120605469</v>
      </c>
      <c r="H1360" s="30">
        <v>83.879714965820313</v>
      </c>
      <c r="I1360" s="1">
        <v>539</v>
      </c>
      <c r="J1360" s="1" t="s">
        <v>3981</v>
      </c>
      <c r="K1360" s="1">
        <v>5</v>
      </c>
      <c r="L1360" t="s">
        <v>3882</v>
      </c>
      <c r="M1360" t="s">
        <v>3915</v>
      </c>
      <c r="N1360" t="s">
        <v>3918</v>
      </c>
      <c r="O1360" t="s">
        <v>3922</v>
      </c>
      <c r="P1360" s="148">
        <v>0.70384615659713745</v>
      </c>
      <c r="Q1360" s="30">
        <v>49.577083170000002</v>
      </c>
      <c r="R1360" s="30">
        <v>395</v>
      </c>
      <c r="S1360" s="1">
        <v>252</v>
      </c>
      <c r="T1360" s="1">
        <v>77</v>
      </c>
      <c r="U1360" s="148">
        <v>0.3055555522441864</v>
      </c>
      <c r="V1360" s="148">
        <v>0.60000002384185791</v>
      </c>
      <c r="W1360" s="149">
        <v>48.951697629999998</v>
      </c>
      <c r="X1360" s="149">
        <v>358.57144165039063</v>
      </c>
      <c r="Y1360" s="1">
        <v>77</v>
      </c>
      <c r="Z1360" s="30">
        <v>87.0352783203125</v>
      </c>
      <c r="AA1360" s="148">
        <v>0.75700000000000001</v>
      </c>
      <c r="AB1360" s="30">
        <v>50.7</v>
      </c>
      <c r="AC1360" s="30">
        <v>411.2</v>
      </c>
      <c r="AD1360" s="30">
        <v>83.406692504882813</v>
      </c>
      <c r="AE1360" s="148">
        <v>0.52900000000000003</v>
      </c>
      <c r="AF1360" s="30">
        <v>49.45</v>
      </c>
      <c r="AG1360" s="30">
        <v>356.3</v>
      </c>
      <c r="AH1360" s="30">
        <v>88.6217041015625</v>
      </c>
      <c r="AI1360" s="148">
        <v>0.78599999999999992</v>
      </c>
      <c r="AJ1360" s="30">
        <v>51.24191922</v>
      </c>
      <c r="AK1360" s="30">
        <v>419</v>
      </c>
      <c r="AL1360" s="30">
        <v>85.455467224121094</v>
      </c>
      <c r="AM1360" s="148">
        <v>0.55799999999999994</v>
      </c>
      <c r="AN1360" s="30">
        <v>50.158024939999997</v>
      </c>
      <c r="AO1360" s="30">
        <v>357</v>
      </c>
      <c r="AP1360" s="148">
        <v>0.66412216424942017</v>
      </c>
      <c r="AQ1360" s="30">
        <v>49.977471799999996</v>
      </c>
      <c r="AR1360" s="30">
        <v>375.19082641601563</v>
      </c>
      <c r="AS1360" s="30">
        <v>252</v>
      </c>
      <c r="AT1360" s="30">
        <v>77</v>
      </c>
      <c r="AU1360" s="148">
        <v>0.3055555522441864</v>
      </c>
      <c r="AV1360" s="30">
        <v>83.879714965820313</v>
      </c>
      <c r="AW1360" s="148">
        <v>0.4444444477558136</v>
      </c>
      <c r="AX1360" s="30">
        <v>49.349733090000001</v>
      </c>
      <c r="AY1360" s="30">
        <v>306.9444580078125</v>
      </c>
      <c r="AZ1360" s="30">
        <v>77</v>
      </c>
      <c r="BA1360" s="30">
        <v>87.062446594238281</v>
      </c>
      <c r="BB1360" s="148">
        <v>0.7</v>
      </c>
      <c r="BC1360" s="30">
        <v>51.01</v>
      </c>
      <c r="BD1360" s="30">
        <v>393.3</v>
      </c>
      <c r="BE1360" s="30">
        <v>84.042182922363281</v>
      </c>
      <c r="BF1360" s="147">
        <v>0.44800000000000001</v>
      </c>
      <c r="BG1360" s="30">
        <v>49.51</v>
      </c>
      <c r="BH1360" s="30">
        <v>317.2</v>
      </c>
      <c r="BI1360" s="30">
        <v>88.027793884277344</v>
      </c>
      <c r="BJ1360" s="148">
        <v>0.74199999999999999</v>
      </c>
      <c r="BK1360" s="30">
        <v>51.50687138</v>
      </c>
      <c r="BL1360" s="30">
        <v>404.8</v>
      </c>
      <c r="BM1360" s="30">
        <v>85.863960266113281</v>
      </c>
      <c r="BN1360" s="148">
        <v>0.46500000000000002</v>
      </c>
      <c r="BO1360" s="30">
        <v>50.434061870000001</v>
      </c>
      <c r="BP1360" s="30">
        <v>327.9</v>
      </c>
      <c r="BQ1360" s="148">
        <v>5.6000000000000001E-2</v>
      </c>
      <c r="BR1360" s="148">
        <v>4.8000000000000001E-2</v>
      </c>
      <c r="BS1360" s="148">
        <v>1.2999999999999999E-2</v>
      </c>
      <c r="BT1360" s="148">
        <v>0.82400000000000007</v>
      </c>
      <c r="BU1360" s="148">
        <v>0.05</v>
      </c>
      <c r="BV1360" s="148">
        <v>8.999999612569809E-3</v>
      </c>
      <c r="BW1360" s="148">
        <v>1.0999999999999999E-2</v>
      </c>
      <c r="BX1360" s="148">
        <v>0.11700000000000001</v>
      </c>
      <c r="BY1360" s="148">
        <v>7.2999999999999995E-2</v>
      </c>
      <c r="BZ1360" s="1"/>
      <c r="CA1360" s="1">
        <v>11551.990234375</v>
      </c>
      <c r="CB1360" s="1">
        <v>11629.69</v>
      </c>
      <c r="CC1360" s="124" t="s">
        <v>4526</v>
      </c>
      <c r="CD1360" t="s">
        <v>4634</v>
      </c>
    </row>
    <row r="1361" spans="1:82" x14ac:dyDescent="0.3">
      <c r="A1361" s="1">
        <v>960933070</v>
      </c>
      <c r="B1361" s="124" t="s">
        <v>4527</v>
      </c>
      <c r="C1361" t="s">
        <v>447</v>
      </c>
      <c r="D1361" t="s">
        <v>1833</v>
      </c>
      <c r="E1361" s="30">
        <v>75.638389587402344</v>
      </c>
      <c r="F1361" s="30">
        <v>76.741653442382813</v>
      </c>
      <c r="G1361" s="30">
        <v>78.782630920410156</v>
      </c>
      <c r="H1361" s="30">
        <v>77.428070068359375</v>
      </c>
      <c r="I1361" s="1">
        <v>943</v>
      </c>
      <c r="J1361" s="1">
        <v>6</v>
      </c>
      <c r="K1361" s="1">
        <v>8</v>
      </c>
      <c r="L1361" t="s">
        <v>3882</v>
      </c>
      <c r="M1361" t="s">
        <v>3915</v>
      </c>
      <c r="N1361" t="s">
        <v>3919</v>
      </c>
      <c r="O1361" t="s">
        <v>3922</v>
      </c>
      <c r="P1361" s="148">
        <v>0.47328245639801031</v>
      </c>
      <c r="Q1361" s="30">
        <v>46.063693909999998</v>
      </c>
      <c r="R1361" s="30">
        <v>346.43765258789063</v>
      </c>
      <c r="S1361" s="1">
        <v>1618</v>
      </c>
      <c r="T1361" s="1">
        <v>509</v>
      </c>
      <c r="U1361" s="148">
        <v>0.31458589434623718</v>
      </c>
      <c r="V1361" s="148">
        <v>0.31963470578193659</v>
      </c>
      <c r="W1361" s="149">
        <v>46.52918528</v>
      </c>
      <c r="X1361" s="149">
        <v>295.43377685546881</v>
      </c>
      <c r="Y1361" s="1">
        <v>509</v>
      </c>
      <c r="Z1361" s="30">
        <v>84.920639038085938</v>
      </c>
      <c r="AA1361" s="148">
        <v>0.623</v>
      </c>
      <c r="AB1361" s="30">
        <v>50</v>
      </c>
      <c r="AC1361" s="30">
        <v>384.2</v>
      </c>
      <c r="AD1361" s="30">
        <v>84.466957092285156</v>
      </c>
      <c r="AE1361" s="148">
        <v>0.38700000000000001</v>
      </c>
      <c r="AF1361" s="30">
        <v>49.81</v>
      </c>
      <c r="AG1361" s="30">
        <v>323</v>
      </c>
      <c r="AH1361" s="30">
        <v>85.218826293945313</v>
      </c>
      <c r="AI1361" s="148">
        <v>0.69599999999999995</v>
      </c>
      <c r="AJ1361" s="30">
        <v>50.114839420000003</v>
      </c>
      <c r="AK1361" s="30">
        <v>399.1</v>
      </c>
      <c r="AL1361" s="30">
        <v>81.520950317382813</v>
      </c>
      <c r="AM1361" s="148">
        <v>0.45100000000000001</v>
      </c>
      <c r="AN1361" s="30">
        <v>48.819114829999997</v>
      </c>
      <c r="AO1361" s="30">
        <v>334</v>
      </c>
      <c r="AP1361" s="148">
        <v>0.40025252103805542</v>
      </c>
      <c r="AQ1361" s="30">
        <v>46.120110850000003</v>
      </c>
      <c r="AR1361" s="30">
        <v>308.83837890625</v>
      </c>
      <c r="AS1361" s="30">
        <v>1624</v>
      </c>
      <c r="AT1361" s="30">
        <v>514</v>
      </c>
      <c r="AU1361" s="148">
        <v>0.31458589434623718</v>
      </c>
      <c r="AV1361" s="30">
        <v>77.428070068359375</v>
      </c>
      <c r="AW1361" s="148">
        <v>0.2142857164144516</v>
      </c>
      <c r="AX1361" s="30">
        <v>45.652185760000002</v>
      </c>
      <c r="AY1361" s="30">
        <v>247.32142639160159</v>
      </c>
      <c r="AZ1361" s="30">
        <v>514</v>
      </c>
      <c r="BA1361" s="30">
        <v>84.856124877929688</v>
      </c>
      <c r="BB1361" s="148">
        <v>0.58299999999999996</v>
      </c>
      <c r="BC1361" s="30">
        <v>49.94</v>
      </c>
      <c r="BD1361" s="30">
        <v>365.5</v>
      </c>
      <c r="BE1361" s="30">
        <v>81.972908020019531</v>
      </c>
      <c r="BF1361" s="147">
        <v>0.307</v>
      </c>
      <c r="BG1361" s="30">
        <v>48.49</v>
      </c>
      <c r="BH1361" s="30">
        <v>280.10000000000002</v>
      </c>
      <c r="BI1361" s="30">
        <v>85.85577392578125</v>
      </c>
      <c r="BJ1361" s="148">
        <v>0.67599999999999993</v>
      </c>
      <c r="BK1361" s="30">
        <v>50.448830139999998</v>
      </c>
      <c r="BL1361" s="30">
        <v>386.4</v>
      </c>
      <c r="BM1361" s="30">
        <v>82.425666809082031</v>
      </c>
      <c r="BN1361" s="148">
        <v>0.40500000000000003</v>
      </c>
      <c r="BO1361" s="30">
        <v>48.720505439999997</v>
      </c>
      <c r="BP1361" s="30">
        <v>306.7</v>
      </c>
      <c r="BQ1361" s="148">
        <v>0.01</v>
      </c>
      <c r="BR1361" s="148">
        <v>6.5000000000000002E-2</v>
      </c>
      <c r="BS1361" s="148">
        <v>5.1999999999999998E-2</v>
      </c>
      <c r="BT1361" s="148">
        <v>0.83399999999999996</v>
      </c>
      <c r="BU1361" s="148">
        <v>3.7999999999999999E-2</v>
      </c>
      <c r="BV1361" s="148">
        <v>2.000000094994903E-3</v>
      </c>
      <c r="BW1361" s="148">
        <v>2.5000000000000001E-2</v>
      </c>
      <c r="BX1361" s="148">
        <v>0.17</v>
      </c>
      <c r="BY1361" s="148">
        <v>4.7E-2</v>
      </c>
      <c r="BZ1361" s="1"/>
      <c r="CA1361" s="1">
        <v>9900.990234375</v>
      </c>
      <c r="CB1361" s="1">
        <v>10019.209999999999</v>
      </c>
      <c r="CC1361" s="124" t="s">
        <v>4527</v>
      </c>
      <c r="CD1361" t="s">
        <v>4633</v>
      </c>
    </row>
    <row r="1362" spans="1:82" x14ac:dyDescent="0.3">
      <c r="A1362" s="1">
        <v>960933080</v>
      </c>
      <c r="B1362" s="124" t="s">
        <v>4527</v>
      </c>
      <c r="C1362" t="s">
        <v>447</v>
      </c>
      <c r="D1362" t="s">
        <v>1834</v>
      </c>
      <c r="E1362" s="30">
        <v>75.672409057617188</v>
      </c>
      <c r="F1362" s="30">
        <v>75.158035278320313</v>
      </c>
      <c r="G1362" s="30">
        <v>76.498344421386719</v>
      </c>
      <c r="H1362" s="30">
        <v>76.582870483398438</v>
      </c>
      <c r="I1362" s="1">
        <v>729</v>
      </c>
      <c r="J1362" s="1">
        <v>6</v>
      </c>
      <c r="K1362" s="1">
        <v>8</v>
      </c>
      <c r="L1362" t="s">
        <v>3882</v>
      </c>
      <c r="M1362" t="s">
        <v>3915</v>
      </c>
      <c r="N1362" t="s">
        <v>3919</v>
      </c>
      <c r="O1362" t="s">
        <v>3922</v>
      </c>
      <c r="P1362" s="148">
        <v>0.49155405163764948</v>
      </c>
      <c r="Q1362" s="30">
        <v>46.077843979999997</v>
      </c>
      <c r="R1362" s="30">
        <v>352.02703857421881</v>
      </c>
      <c r="S1362" s="1">
        <v>1256</v>
      </c>
      <c r="T1362" s="1">
        <v>409</v>
      </c>
      <c r="U1362" s="148">
        <v>0.32563695311546331</v>
      </c>
      <c r="V1362" s="148">
        <v>0.30538922548294067</v>
      </c>
      <c r="W1362" s="149">
        <v>45.87302485</v>
      </c>
      <c r="X1362" s="149">
        <v>297.60479736328131</v>
      </c>
      <c r="Y1362" s="1">
        <v>409</v>
      </c>
      <c r="Z1362" s="30">
        <v>78.878799438476563</v>
      </c>
      <c r="AA1362" s="148">
        <v>0.57200000000000006</v>
      </c>
      <c r="AB1362" s="30">
        <v>48</v>
      </c>
      <c r="AC1362" s="30">
        <v>364.7</v>
      </c>
      <c r="AD1362" s="30">
        <v>76.809486389160156</v>
      </c>
      <c r="AE1362" s="148">
        <v>0.307</v>
      </c>
      <c r="AF1362" s="30">
        <v>47.21</v>
      </c>
      <c r="AG1362" s="30">
        <v>293.8</v>
      </c>
      <c r="AH1362" s="30">
        <v>80.361381530761719</v>
      </c>
      <c r="AI1362" s="148">
        <v>0.63200000000000001</v>
      </c>
      <c r="AJ1362" s="30">
        <v>48.505986389999997</v>
      </c>
      <c r="AK1362" s="30">
        <v>382.6</v>
      </c>
      <c r="AL1362" s="30">
        <v>77.922660827636719</v>
      </c>
      <c r="AM1362" s="148">
        <v>0.39100000000000001</v>
      </c>
      <c r="AN1362" s="30">
        <v>47.594622860000001</v>
      </c>
      <c r="AO1362" s="30">
        <v>323.5</v>
      </c>
      <c r="AP1362" s="148">
        <v>0.36993244290351868</v>
      </c>
      <c r="AQ1362" s="30">
        <v>44.69123046</v>
      </c>
      <c r="AR1362" s="30">
        <v>294.08782958984381</v>
      </c>
      <c r="AS1362" s="30">
        <v>1256</v>
      </c>
      <c r="AT1362" s="30">
        <v>410</v>
      </c>
      <c r="AU1362" s="148">
        <v>0.32563695311546331</v>
      </c>
      <c r="AV1362" s="30">
        <v>76.582870483398438</v>
      </c>
      <c r="AW1362" s="148">
        <v>0.185628741979599</v>
      </c>
      <c r="AX1362" s="30">
        <v>45.167789980000002</v>
      </c>
      <c r="AY1362" s="30">
        <v>229.34132385253909</v>
      </c>
      <c r="AZ1362" s="30">
        <v>410</v>
      </c>
      <c r="BA1362" s="30">
        <v>84.093193054199219</v>
      </c>
      <c r="BB1362" s="148">
        <v>0.54200000000000004</v>
      </c>
      <c r="BC1362" s="30">
        <v>49.57</v>
      </c>
      <c r="BD1362" s="30">
        <v>348.1</v>
      </c>
      <c r="BE1362" s="30">
        <v>82.398933410644531</v>
      </c>
      <c r="BF1362" s="147">
        <v>0.31</v>
      </c>
      <c r="BG1362" s="30">
        <v>48.7</v>
      </c>
      <c r="BH1362" s="30">
        <v>273.89999999999998</v>
      </c>
      <c r="BI1362" s="30">
        <v>84.9864501953125</v>
      </c>
      <c r="BJ1362" s="148">
        <v>0.59399999999999997</v>
      </c>
      <c r="BK1362" s="30">
        <v>50.025363220000003</v>
      </c>
      <c r="BL1362" s="30">
        <v>363</v>
      </c>
      <c r="BM1362" s="30">
        <v>84.031913757324219</v>
      </c>
      <c r="BN1362" s="148">
        <v>0.35899999999999999</v>
      </c>
      <c r="BO1362" s="30">
        <v>49.521017899999997</v>
      </c>
      <c r="BP1362" s="30">
        <v>288.3</v>
      </c>
      <c r="BQ1362" s="148">
        <v>4.2999999999999997E-2</v>
      </c>
      <c r="BR1362" s="148">
        <v>6.2E-2</v>
      </c>
      <c r="BS1362" s="148">
        <v>4.1000000000000002E-2</v>
      </c>
      <c r="BT1362" s="148">
        <v>0.81200000000000006</v>
      </c>
      <c r="BU1362" s="148">
        <v>4.1000000000000002E-2</v>
      </c>
      <c r="BV1362" s="148">
        <v>1.0000000474974511E-3</v>
      </c>
      <c r="BW1362" s="148">
        <v>2.5999999999999999E-2</v>
      </c>
      <c r="BX1362" s="148">
        <v>0.155</v>
      </c>
      <c r="BY1362" s="148">
        <v>4.9000000000000002E-2</v>
      </c>
      <c r="BZ1362" s="1"/>
      <c r="CA1362" s="1">
        <v>9958.26953125</v>
      </c>
      <c r="CB1362" s="1">
        <v>10059.870000000001</v>
      </c>
      <c r="CC1362" s="124" t="s">
        <v>4527</v>
      </c>
      <c r="CD1362" t="s">
        <v>4633</v>
      </c>
    </row>
    <row r="1363" spans="1:82" x14ac:dyDescent="0.3">
      <c r="A1363" s="1">
        <v>960934040</v>
      </c>
      <c r="B1363" s="124" t="s">
        <v>4527</v>
      </c>
      <c r="C1363" t="s">
        <v>447</v>
      </c>
      <c r="D1363" t="s">
        <v>1835</v>
      </c>
      <c r="E1363" s="30">
        <v>76.236709594726563</v>
      </c>
      <c r="F1363" s="30">
        <v>76.598373413085938</v>
      </c>
      <c r="G1363" s="30">
        <v>71.672782897949219</v>
      </c>
      <c r="H1363" s="30">
        <v>71.716232299804688</v>
      </c>
      <c r="I1363" s="1">
        <v>451</v>
      </c>
      <c r="J1363" s="1" t="s">
        <v>3981</v>
      </c>
      <c r="K1363" s="1">
        <v>5</v>
      </c>
      <c r="L1363" t="s">
        <v>3882</v>
      </c>
      <c r="M1363" t="s">
        <v>3915</v>
      </c>
      <c r="N1363" t="s">
        <v>3919</v>
      </c>
      <c r="O1363" t="s">
        <v>3922</v>
      </c>
      <c r="P1363" s="148">
        <v>0.59770113229751587</v>
      </c>
      <c r="Q1363" s="30">
        <v>46.312571249999998</v>
      </c>
      <c r="R1363" s="30">
        <v>377.01150512695313</v>
      </c>
      <c r="S1363" s="1">
        <v>190</v>
      </c>
      <c r="T1363" s="1">
        <v>89</v>
      </c>
      <c r="U1363" s="148">
        <v>0.46842104196548462</v>
      </c>
      <c r="V1363" s="148">
        <v>0.48387095332145691</v>
      </c>
      <c r="W1363" s="149">
        <v>46.469819059999999</v>
      </c>
      <c r="X1363" s="149">
        <v>337.09677124023438</v>
      </c>
      <c r="Y1363" s="1">
        <v>89</v>
      </c>
      <c r="Z1363" s="30">
        <v>79.180892944335938</v>
      </c>
      <c r="AA1363" s="148">
        <v>0.67700000000000005</v>
      </c>
      <c r="AB1363" s="30">
        <v>48.1</v>
      </c>
      <c r="AC1363" s="30">
        <v>383.1</v>
      </c>
      <c r="AD1363" s="30">
        <v>78.812210083007813</v>
      </c>
      <c r="AE1363" s="148">
        <v>0.52100000000000002</v>
      </c>
      <c r="AF1363" s="30">
        <v>47.89</v>
      </c>
      <c r="AG1363" s="30">
        <v>342.7</v>
      </c>
      <c r="AH1363" s="30">
        <v>78.602020263671875</v>
      </c>
      <c r="AI1363" s="148">
        <v>0.69499999999999995</v>
      </c>
      <c r="AJ1363" s="30">
        <v>47.923260939999999</v>
      </c>
      <c r="AK1363" s="30">
        <v>401.9</v>
      </c>
      <c r="AL1363" s="30">
        <v>78.78009033203125</v>
      </c>
      <c r="AM1363" s="148">
        <v>0.56100000000000005</v>
      </c>
      <c r="AN1363" s="30">
        <v>47.886405330000002</v>
      </c>
      <c r="AO1363" s="30">
        <v>368.2</v>
      </c>
      <c r="AP1363" s="148">
        <v>0.40229883790016169</v>
      </c>
      <c r="AQ1363" s="30">
        <v>41.672710739999999</v>
      </c>
      <c r="AR1363" s="30">
        <v>300</v>
      </c>
      <c r="AS1363" s="30">
        <v>190</v>
      </c>
      <c r="AT1363" s="30">
        <v>89</v>
      </c>
      <c r="AU1363" s="148">
        <v>0.46842104196548462</v>
      </c>
      <c r="AV1363" s="30">
        <v>71.716232299804688</v>
      </c>
      <c r="AW1363" s="148">
        <v>0.25806450843811041</v>
      </c>
      <c r="AX1363" s="30">
        <v>42.37863497</v>
      </c>
      <c r="AY1363" s="30">
        <v>240.32258605957031</v>
      </c>
      <c r="AZ1363" s="30">
        <v>89</v>
      </c>
      <c r="BA1363" s="30">
        <v>77.474220275878906</v>
      </c>
      <c r="BB1363" s="148">
        <v>0.54700000000000004</v>
      </c>
      <c r="BC1363" s="30">
        <v>46.36</v>
      </c>
      <c r="BD1363" s="30">
        <v>356.2</v>
      </c>
      <c r="BE1363" s="30">
        <v>78.077796936035156</v>
      </c>
      <c r="BF1363" s="147">
        <v>0.41699999999999998</v>
      </c>
      <c r="BG1363" s="30">
        <v>46.57</v>
      </c>
      <c r="BH1363" s="30">
        <v>309.39999999999998</v>
      </c>
      <c r="BI1363" s="30">
        <v>82.525215148925781</v>
      </c>
      <c r="BJ1363" s="148">
        <v>0.71</v>
      </c>
      <c r="BK1363" s="30">
        <v>48.82644122</v>
      </c>
      <c r="BL1363" s="30">
        <v>400.5</v>
      </c>
      <c r="BM1363" s="30">
        <v>82.976570129394531</v>
      </c>
      <c r="BN1363" s="148">
        <v>0.59799999999999998</v>
      </c>
      <c r="BO1363" s="30">
        <v>48.995061339999999</v>
      </c>
      <c r="BP1363" s="30">
        <v>368.2</v>
      </c>
      <c r="BQ1363" s="148">
        <v>4.7E-2</v>
      </c>
      <c r="BR1363" s="148">
        <v>0.04</v>
      </c>
      <c r="BS1363" s="148">
        <v>3.1E-2</v>
      </c>
      <c r="BT1363" s="148">
        <v>0.81400000000000006</v>
      </c>
      <c r="BU1363" s="148">
        <v>6.9000000000000006E-2</v>
      </c>
      <c r="BV1363" s="148">
        <v>0</v>
      </c>
      <c r="BW1363" s="148">
        <v>6.4000000000000001E-2</v>
      </c>
      <c r="BX1363" s="148">
        <v>0.186</v>
      </c>
      <c r="BY1363" s="148">
        <v>6.3E-2</v>
      </c>
      <c r="BZ1363" s="1"/>
      <c r="CA1363" s="1">
        <v>10229.4296875</v>
      </c>
      <c r="CB1363" s="1">
        <v>10811.53</v>
      </c>
      <c r="CC1363" s="124" t="s">
        <v>4527</v>
      </c>
      <c r="CD1363" t="s">
        <v>4634</v>
      </c>
    </row>
    <row r="1364" spans="1:82" x14ac:dyDescent="0.3">
      <c r="A1364" s="1">
        <v>960934060</v>
      </c>
      <c r="B1364" s="124" t="s">
        <v>4527</v>
      </c>
      <c r="C1364" t="s">
        <v>447</v>
      </c>
      <c r="D1364" t="s">
        <v>1836</v>
      </c>
      <c r="E1364" s="30">
        <v>75.961814880371094</v>
      </c>
      <c r="F1364" s="30">
        <v>77.138626098632813</v>
      </c>
      <c r="G1364" s="30">
        <v>75.05877685546875</v>
      </c>
      <c r="H1364" s="30">
        <v>75.073493957519531</v>
      </c>
      <c r="I1364" s="1">
        <v>670</v>
      </c>
      <c r="J1364" s="1" t="s">
        <v>3981</v>
      </c>
      <c r="K1364" s="1">
        <v>5</v>
      </c>
      <c r="L1364" t="s">
        <v>3882</v>
      </c>
      <c r="M1364" t="s">
        <v>3915</v>
      </c>
      <c r="N1364" t="s">
        <v>3919</v>
      </c>
      <c r="O1364" t="s">
        <v>3922</v>
      </c>
      <c r="P1364" s="148">
        <v>0.5107913613319397</v>
      </c>
      <c r="Q1364" s="30">
        <v>46.198225440000002</v>
      </c>
      <c r="R1364" s="30">
        <v>345.68344116210938</v>
      </c>
      <c r="S1364" s="1">
        <v>298</v>
      </c>
      <c r="T1364" s="1">
        <v>108</v>
      </c>
      <c r="U1364" s="148">
        <v>0.36241611838340759</v>
      </c>
      <c r="V1364" s="148">
        <v>0.3333333432674408</v>
      </c>
      <c r="W1364" s="149">
        <v>46.693668680000002</v>
      </c>
      <c r="X1364" s="149">
        <v>279.31033325195313</v>
      </c>
      <c r="Y1364" s="1">
        <v>108</v>
      </c>
      <c r="Z1364" s="30">
        <v>81.597625732421875</v>
      </c>
      <c r="AA1364" s="148">
        <v>0.57899999999999996</v>
      </c>
      <c r="AB1364" s="30">
        <v>48.9</v>
      </c>
      <c r="AC1364" s="30">
        <v>369.2</v>
      </c>
      <c r="AD1364" s="30">
        <v>80.756027221679688</v>
      </c>
      <c r="AE1364" s="148">
        <v>0.35</v>
      </c>
      <c r="AF1364" s="30">
        <v>48.55</v>
      </c>
      <c r="AG1364" s="30">
        <v>316.2</v>
      </c>
      <c r="AH1364" s="30"/>
      <c r="AI1364" s="148">
        <v>0.68299999999999994</v>
      </c>
      <c r="AJ1364" s="30"/>
      <c r="AK1364" s="30">
        <v>386.9</v>
      </c>
      <c r="AL1364" s="30"/>
      <c r="AM1364" s="148">
        <v>0.55700000000000005</v>
      </c>
      <c r="AN1364" s="30"/>
      <c r="AO1364" s="30">
        <v>351.1</v>
      </c>
      <c r="AP1364" s="148">
        <v>0.34532374143600458</v>
      </c>
      <c r="AQ1364" s="30">
        <v>43.79074018</v>
      </c>
      <c r="AR1364" s="30">
        <v>283.4532470703125</v>
      </c>
      <c r="AS1364" s="30">
        <v>298</v>
      </c>
      <c r="AT1364" s="30">
        <v>108</v>
      </c>
      <c r="AU1364" s="148">
        <v>0.36241611838340759</v>
      </c>
      <c r="AV1364" s="30">
        <v>75.073493957519531</v>
      </c>
      <c r="AW1364" s="148">
        <v>0.20689655840396881</v>
      </c>
      <c r="AX1364" s="30">
        <v>44.30274155</v>
      </c>
      <c r="AY1364" s="30">
        <v>224.13792419433591</v>
      </c>
      <c r="AZ1364" s="30">
        <v>108</v>
      </c>
      <c r="BA1364" s="30">
        <v>77.474220275878906</v>
      </c>
      <c r="BB1364" s="148">
        <v>0.54500000000000004</v>
      </c>
      <c r="BC1364" s="30">
        <v>46.36</v>
      </c>
      <c r="BD1364" s="30">
        <v>344.2</v>
      </c>
      <c r="BE1364" s="30">
        <v>77.408317565917969</v>
      </c>
      <c r="BF1364" s="147">
        <v>0.39</v>
      </c>
      <c r="BG1364" s="30">
        <v>46.24</v>
      </c>
      <c r="BH1364" s="30">
        <v>287.3</v>
      </c>
      <c r="BI1364" s="30"/>
      <c r="BJ1364" s="148">
        <v>0.62</v>
      </c>
      <c r="BK1364" s="30"/>
      <c r="BL1364" s="30">
        <v>370.3</v>
      </c>
      <c r="BM1364" s="30"/>
      <c r="BN1364" s="148">
        <v>0.48499999999999999</v>
      </c>
      <c r="BO1364" s="30"/>
      <c r="BP1364" s="30">
        <v>333.3</v>
      </c>
      <c r="BQ1364" s="148">
        <v>2.1000000000000001E-2</v>
      </c>
      <c r="BR1364" s="148">
        <v>6.4000000000000001E-2</v>
      </c>
      <c r="BS1364" s="148">
        <v>5.5E-2</v>
      </c>
      <c r="BT1364" s="148">
        <v>0.79600000000000004</v>
      </c>
      <c r="BU1364" s="148">
        <v>0.06</v>
      </c>
      <c r="BV1364" s="148">
        <v>4.0000001899898052E-3</v>
      </c>
      <c r="BW1364" s="148">
        <v>7.8E-2</v>
      </c>
      <c r="BX1364" s="148">
        <v>0.13700000000000001</v>
      </c>
      <c r="BY1364" s="148">
        <v>6.3E-2</v>
      </c>
      <c r="BZ1364" s="1"/>
      <c r="CA1364" s="1">
        <v>9861.76953125</v>
      </c>
      <c r="CB1364" s="1">
        <v>10509.23</v>
      </c>
      <c r="CC1364" s="124" t="s">
        <v>4527</v>
      </c>
      <c r="CD1364" t="s">
        <v>4634</v>
      </c>
    </row>
    <row r="1365" spans="1:82" x14ac:dyDescent="0.3">
      <c r="A1365" s="1">
        <v>960935020</v>
      </c>
      <c r="B1365" s="124" t="s">
        <v>4527</v>
      </c>
      <c r="C1365" t="s">
        <v>447</v>
      </c>
      <c r="D1365" t="s">
        <v>1837</v>
      </c>
      <c r="E1365" s="30">
        <v>81.031867980957031</v>
      </c>
      <c r="F1365" s="30">
        <v>82.410079956054688</v>
      </c>
      <c r="G1365" s="30">
        <v>79.17742919921875</v>
      </c>
      <c r="H1365" s="30">
        <v>81.416938781738281</v>
      </c>
      <c r="I1365" s="1">
        <v>449</v>
      </c>
      <c r="J1365" s="1" t="s">
        <v>3981</v>
      </c>
      <c r="K1365" s="1">
        <v>5</v>
      </c>
      <c r="L1365" t="s">
        <v>3882</v>
      </c>
      <c r="M1365" t="s">
        <v>3915</v>
      </c>
      <c r="N1365" t="s">
        <v>3919</v>
      </c>
      <c r="O1365" t="s">
        <v>3922</v>
      </c>
      <c r="P1365" s="148">
        <v>0.54736840724945068</v>
      </c>
      <c r="Q1365" s="30">
        <v>48.307181659999998</v>
      </c>
      <c r="R1365" s="30">
        <v>355.78945922851563</v>
      </c>
      <c r="S1365" s="1">
        <v>200</v>
      </c>
      <c r="T1365" s="1">
        <v>52</v>
      </c>
      <c r="U1365" s="148">
        <v>0.25999999046325678</v>
      </c>
      <c r="V1365" s="148">
        <v>0.32608696818351751</v>
      </c>
      <c r="W1365" s="149">
        <v>48.877856080000001</v>
      </c>
      <c r="X1365" s="149">
        <v>291.30435180664063</v>
      </c>
      <c r="Y1365" s="1">
        <v>52</v>
      </c>
      <c r="Z1365" s="30">
        <v>82.50390625</v>
      </c>
      <c r="AA1365" s="148">
        <v>0.61</v>
      </c>
      <c r="AB1365" s="30">
        <v>49.2</v>
      </c>
      <c r="AC1365" s="30">
        <v>378.5</v>
      </c>
      <c r="AD1365" s="30">
        <v>80.019729614257813</v>
      </c>
      <c r="AE1365" s="148">
        <v>0.39700000000000002</v>
      </c>
      <c r="AF1365" s="30">
        <v>48.3</v>
      </c>
      <c r="AG1365" s="30">
        <v>325.89999999999998</v>
      </c>
      <c r="AH1365" s="30">
        <v>85.557296752929688</v>
      </c>
      <c r="AI1365" s="148">
        <v>0.69700000000000006</v>
      </c>
      <c r="AJ1365" s="30">
        <v>50.226946269999999</v>
      </c>
      <c r="AK1365" s="30">
        <v>396.6</v>
      </c>
      <c r="AL1365" s="30">
        <v>83.945022583007813</v>
      </c>
      <c r="AM1365" s="148">
        <v>0.57799999999999996</v>
      </c>
      <c r="AN1365" s="30">
        <v>49.644024299999998</v>
      </c>
      <c r="AO1365" s="30">
        <v>362.5</v>
      </c>
      <c r="AP1365" s="148">
        <v>0.30000001192092901</v>
      </c>
      <c r="AQ1365" s="30">
        <v>46.367066639999997</v>
      </c>
      <c r="AR1365" s="30">
        <v>280.52630615234381</v>
      </c>
      <c r="AS1365" s="30">
        <v>200</v>
      </c>
      <c r="AT1365" s="30">
        <v>52</v>
      </c>
      <c r="AU1365" s="148">
        <v>0.25999999046325678</v>
      </c>
      <c r="AV1365" s="30">
        <v>81.416938781738281</v>
      </c>
      <c r="AW1365" s="148">
        <v>0.1086956486105919</v>
      </c>
      <c r="AX1365" s="30">
        <v>47.938275249999997</v>
      </c>
      <c r="AY1365" s="30"/>
      <c r="AZ1365" s="30">
        <v>52</v>
      </c>
      <c r="BA1365" s="30">
        <v>81.247650146484375</v>
      </c>
      <c r="BB1365" s="148">
        <v>0.57299999999999995</v>
      </c>
      <c r="BC1365" s="30">
        <v>48.19</v>
      </c>
      <c r="BD1365" s="30">
        <v>355.1</v>
      </c>
      <c r="BE1365" s="30">
        <v>81.790321350097656</v>
      </c>
      <c r="BF1365" s="147">
        <v>0.4</v>
      </c>
      <c r="BG1365" s="30">
        <v>48.4</v>
      </c>
      <c r="BH1365" s="30">
        <v>310</v>
      </c>
      <c r="BI1365" s="30">
        <v>82.180389404296875</v>
      </c>
      <c r="BJ1365" s="148">
        <v>0.68099999999999994</v>
      </c>
      <c r="BK1365" s="30">
        <v>48.658466740000001</v>
      </c>
      <c r="BL1365" s="30">
        <v>385.5</v>
      </c>
      <c r="BM1365" s="30">
        <v>82.727615356445313</v>
      </c>
      <c r="BN1365" s="148">
        <v>0.55399999999999994</v>
      </c>
      <c r="BO1365" s="30">
        <v>48.87098872</v>
      </c>
      <c r="BP1365" s="30">
        <v>344.6</v>
      </c>
      <c r="BQ1365" s="148"/>
      <c r="BR1365" s="148">
        <v>2.7E-2</v>
      </c>
      <c r="BS1365" s="148">
        <v>3.7999999999999999E-2</v>
      </c>
      <c r="BT1365" s="148">
        <v>0.9</v>
      </c>
      <c r="BU1365" s="148">
        <v>2.9000000000000001E-2</v>
      </c>
      <c r="BV1365" s="148">
        <v>7.0000002160668373E-3</v>
      </c>
      <c r="BW1365" s="148">
        <v>6.5000000000000002E-2</v>
      </c>
      <c r="BX1365" s="148">
        <v>0.125</v>
      </c>
      <c r="BY1365" s="148">
        <v>2.4E-2</v>
      </c>
      <c r="BZ1365" s="1"/>
      <c r="CA1365" s="1">
        <v>11584.4697265625</v>
      </c>
      <c r="CB1365" s="1">
        <v>11701.28</v>
      </c>
      <c r="CC1365" s="124" t="s">
        <v>4527</v>
      </c>
      <c r="CD1365" t="s">
        <v>4634</v>
      </c>
    </row>
    <row r="1366" spans="1:82" x14ac:dyDescent="0.3">
      <c r="A1366" s="1">
        <v>960935040</v>
      </c>
      <c r="B1366" s="124" t="s">
        <v>4527</v>
      </c>
      <c r="C1366" t="s">
        <v>447</v>
      </c>
      <c r="D1366" t="s">
        <v>1838</v>
      </c>
      <c r="E1366" s="30">
        <v>81.894660949707031</v>
      </c>
      <c r="F1366" s="30">
        <v>79.580238342285156</v>
      </c>
      <c r="G1366" s="30">
        <v>81.064323425292969</v>
      </c>
      <c r="H1366" s="30">
        <v>81.926849365234375</v>
      </c>
      <c r="I1366" s="1">
        <v>536</v>
      </c>
      <c r="J1366" s="1" t="s">
        <v>3981</v>
      </c>
      <c r="K1366" s="1">
        <v>5</v>
      </c>
      <c r="L1366" t="s">
        <v>3882</v>
      </c>
      <c r="M1366" t="s">
        <v>3915</v>
      </c>
      <c r="N1366" t="s">
        <v>3919</v>
      </c>
      <c r="O1366" t="s">
        <v>3922</v>
      </c>
      <c r="P1366" s="148">
        <v>0.63033175468444824</v>
      </c>
      <c r="Q1366" s="30">
        <v>48.666070589999997</v>
      </c>
      <c r="R1366" s="30">
        <v>378.19906616210938</v>
      </c>
      <c r="S1366" s="1">
        <v>221</v>
      </c>
      <c r="T1366" s="1">
        <v>68</v>
      </c>
      <c r="U1366" s="148">
        <v>0.30769231915473938</v>
      </c>
      <c r="V1366" s="148">
        <v>0.36206895112991327</v>
      </c>
      <c r="W1366" s="149">
        <v>47.705332509999998</v>
      </c>
      <c r="X1366" s="149">
        <v>303.44827270507813</v>
      </c>
      <c r="Y1366" s="1">
        <v>68</v>
      </c>
      <c r="Z1366" s="30">
        <v>87.0352783203125</v>
      </c>
      <c r="AA1366" s="148">
        <v>0.68900000000000006</v>
      </c>
      <c r="AB1366" s="30">
        <v>50.7</v>
      </c>
      <c r="AC1366" s="30">
        <v>401.7</v>
      </c>
      <c r="AD1366" s="30">
        <v>82.84710693359375</v>
      </c>
      <c r="AE1366" s="148">
        <v>0.39100000000000001</v>
      </c>
      <c r="AF1366" s="30">
        <v>49.26</v>
      </c>
      <c r="AG1366" s="30">
        <v>342.2</v>
      </c>
      <c r="AH1366" s="30">
        <v>88.862266540527344</v>
      </c>
      <c r="AI1366" s="148">
        <v>0.74900000000000011</v>
      </c>
      <c r="AJ1366" s="30">
        <v>51.321597420000003</v>
      </c>
      <c r="AK1366" s="30">
        <v>414.5</v>
      </c>
      <c r="AL1366" s="30">
        <v>84.654914855957031</v>
      </c>
      <c r="AM1366" s="148">
        <v>0.53900000000000003</v>
      </c>
      <c r="AN1366" s="30">
        <v>49.885598819999998</v>
      </c>
      <c r="AO1366" s="30">
        <v>361.8</v>
      </c>
      <c r="AP1366" s="148">
        <v>0.46919432282447809</v>
      </c>
      <c r="AQ1366" s="30">
        <v>47.547367139999999</v>
      </c>
      <c r="AR1366" s="30">
        <v>323.69668579101563</v>
      </c>
      <c r="AS1366" s="30">
        <v>221</v>
      </c>
      <c r="AT1366" s="30">
        <v>68</v>
      </c>
      <c r="AU1366" s="148">
        <v>0.30769231915473938</v>
      </c>
      <c r="AV1366" s="30">
        <v>81.926849365234375</v>
      </c>
      <c r="AW1366" s="148">
        <v>0.22413793206214899</v>
      </c>
      <c r="AX1366" s="30">
        <v>48.230512709999999</v>
      </c>
      <c r="AY1366" s="30"/>
      <c r="AZ1366" s="30">
        <v>68</v>
      </c>
      <c r="BA1366" s="30">
        <v>82.278640747070313</v>
      </c>
      <c r="BB1366" s="148">
        <v>0.71799999999999997</v>
      </c>
      <c r="BC1366" s="30">
        <v>48.69</v>
      </c>
      <c r="BD1366" s="30">
        <v>399.6</v>
      </c>
      <c r="BE1366" s="30">
        <v>80.552810668945313</v>
      </c>
      <c r="BF1366" s="147">
        <v>0.5</v>
      </c>
      <c r="BG1366" s="30">
        <v>47.79</v>
      </c>
      <c r="BH1366" s="30">
        <v>342.2</v>
      </c>
      <c r="BI1366" s="30">
        <v>82.342864990234375</v>
      </c>
      <c r="BJ1366" s="148">
        <v>0.67500000000000004</v>
      </c>
      <c r="BK1366" s="30">
        <v>48.737613379999999</v>
      </c>
      <c r="BL1366" s="30">
        <v>386.3</v>
      </c>
      <c r="BM1366" s="30">
        <v>80.562217712402344</v>
      </c>
      <c r="BN1366" s="148">
        <v>0.46100000000000002</v>
      </c>
      <c r="BO1366" s="30">
        <v>47.791813060000003</v>
      </c>
      <c r="BP1366" s="30">
        <v>316.89999999999998</v>
      </c>
      <c r="BQ1366" s="148">
        <v>2.4E-2</v>
      </c>
      <c r="BR1366" s="148">
        <v>3.6999999999999998E-2</v>
      </c>
      <c r="BS1366" s="148">
        <v>1.2999999999999999E-2</v>
      </c>
      <c r="BT1366" s="148">
        <v>0.88400000000000001</v>
      </c>
      <c r="BU1366" s="148">
        <v>4.1000000000000002E-2</v>
      </c>
      <c r="BV1366" s="148">
        <v>0</v>
      </c>
      <c r="BW1366" s="148">
        <v>4.7E-2</v>
      </c>
      <c r="BX1366" s="148">
        <v>0.151</v>
      </c>
      <c r="BY1366" s="148">
        <v>2.8000000000000001E-2</v>
      </c>
      <c r="BZ1366" s="1"/>
      <c r="CA1366" s="1">
        <v>9495.8798828125</v>
      </c>
      <c r="CB1366" s="1">
        <v>9828.7000000000007</v>
      </c>
      <c r="CC1366" s="124" t="s">
        <v>4527</v>
      </c>
      <c r="CD1366" t="s">
        <v>4634</v>
      </c>
    </row>
    <row r="1367" spans="1:82" x14ac:dyDescent="0.3">
      <c r="A1367" s="1">
        <v>960935060</v>
      </c>
      <c r="B1367" s="124" t="s">
        <v>4527</v>
      </c>
      <c r="C1367" t="s">
        <v>447</v>
      </c>
      <c r="D1367" t="s">
        <v>1839</v>
      </c>
      <c r="E1367" s="30">
        <v>89.315666198730469</v>
      </c>
      <c r="F1367" s="30">
        <v>88.259902954101563</v>
      </c>
      <c r="G1367" s="30">
        <v>87.058113098144531</v>
      </c>
      <c r="H1367" s="30">
        <v>85.749046325683594</v>
      </c>
      <c r="I1367" s="1">
        <v>509</v>
      </c>
      <c r="J1367" s="1" t="s">
        <v>3981</v>
      </c>
      <c r="K1367" s="1">
        <v>5</v>
      </c>
      <c r="L1367" t="s">
        <v>3882</v>
      </c>
      <c r="M1367" t="s">
        <v>3915</v>
      </c>
      <c r="N1367" t="s">
        <v>3919</v>
      </c>
      <c r="O1367" t="s">
        <v>3922</v>
      </c>
      <c r="P1367" s="148">
        <v>0.56084656715393066</v>
      </c>
      <c r="Q1367" s="30">
        <v>51.752933059999997</v>
      </c>
      <c r="R1367" s="30">
        <v>363.4920654296875</v>
      </c>
      <c r="S1367" s="1">
        <v>206</v>
      </c>
      <c r="T1367" s="1">
        <v>88</v>
      </c>
      <c r="U1367" s="148">
        <v>0.42718446254730219</v>
      </c>
      <c r="V1367" s="148">
        <v>0.40579709410667419</v>
      </c>
      <c r="W1367" s="149">
        <v>51.30168492</v>
      </c>
      <c r="X1367" s="149">
        <v>310.14492797851563</v>
      </c>
      <c r="Y1367" s="1">
        <v>88</v>
      </c>
      <c r="Z1367" s="30">
        <v>86.733184814453125</v>
      </c>
      <c r="AA1367" s="148">
        <v>0.64300000000000002</v>
      </c>
      <c r="AB1367" s="30">
        <v>50.6</v>
      </c>
      <c r="AC1367" s="30">
        <v>385.5</v>
      </c>
      <c r="AD1367" s="30">
        <v>82.552589416503906</v>
      </c>
      <c r="AE1367" s="148">
        <v>0.4</v>
      </c>
      <c r="AF1367" s="30">
        <v>49.16</v>
      </c>
      <c r="AG1367" s="30">
        <v>336.8</v>
      </c>
      <c r="AH1367" s="30">
        <v>85.937774658203125</v>
      </c>
      <c r="AI1367" s="148">
        <v>0.70900000000000007</v>
      </c>
      <c r="AJ1367" s="30">
        <v>50.35296511</v>
      </c>
      <c r="AK1367" s="30">
        <v>401.3</v>
      </c>
      <c r="AL1367" s="30">
        <v>81.199996948242188</v>
      </c>
      <c r="AM1367" s="148">
        <v>0.45600000000000002</v>
      </c>
      <c r="AN1367" s="30">
        <v>48.709895850000002</v>
      </c>
      <c r="AO1367" s="30">
        <v>345.6</v>
      </c>
      <c r="AP1367" s="148">
        <v>0.4285714328289032</v>
      </c>
      <c r="AQ1367" s="30">
        <v>51.296643869999997</v>
      </c>
      <c r="AR1367" s="30">
        <v>305.291015625</v>
      </c>
      <c r="AS1367" s="30">
        <v>206</v>
      </c>
      <c r="AT1367" s="30">
        <v>88</v>
      </c>
      <c r="AU1367" s="148">
        <v>0.42718446254730219</v>
      </c>
      <c r="AV1367" s="30">
        <v>85.749046325683594</v>
      </c>
      <c r="AW1367" s="148">
        <v>0.23188406229019171</v>
      </c>
      <c r="AX1367" s="30">
        <v>50.421080580000002</v>
      </c>
      <c r="AY1367" s="30">
        <v>246.37681579589841</v>
      </c>
      <c r="AZ1367" s="30">
        <v>88</v>
      </c>
      <c r="BA1367" s="30">
        <v>84.629302978515625</v>
      </c>
      <c r="BB1367" s="148">
        <v>0.56799999999999995</v>
      </c>
      <c r="BC1367" s="30">
        <v>49.83</v>
      </c>
      <c r="BD1367" s="30">
        <v>357.7</v>
      </c>
      <c r="BE1367" s="30">
        <v>84.67108154296875</v>
      </c>
      <c r="BF1367" s="147">
        <v>0.41099999999999998</v>
      </c>
      <c r="BG1367" s="30">
        <v>49.82</v>
      </c>
      <c r="BH1367" s="30">
        <v>315.8</v>
      </c>
      <c r="BI1367" s="30">
        <v>87.82965087890625</v>
      </c>
      <c r="BJ1367" s="148">
        <v>0.67599999999999993</v>
      </c>
      <c r="BK1367" s="30">
        <v>51.410348220000003</v>
      </c>
      <c r="BL1367" s="30">
        <v>386.9</v>
      </c>
      <c r="BM1367" s="30">
        <v>88.114166259765625</v>
      </c>
      <c r="BN1367" s="148">
        <v>0.52600000000000002</v>
      </c>
      <c r="BO1367" s="30">
        <v>51.555503969999997</v>
      </c>
      <c r="BP1367" s="30">
        <v>346.2</v>
      </c>
      <c r="BQ1367" s="148">
        <v>3.1E-2</v>
      </c>
      <c r="BR1367" s="148">
        <v>4.4999999999999998E-2</v>
      </c>
      <c r="BS1367" s="148">
        <v>5.8999999999999997E-2</v>
      </c>
      <c r="BT1367" s="148">
        <v>0.82500000000000007</v>
      </c>
      <c r="BU1367" s="148">
        <v>3.9E-2</v>
      </c>
      <c r="BV1367" s="148">
        <v>0</v>
      </c>
      <c r="BW1367" s="148">
        <v>9.1999999999999998E-2</v>
      </c>
      <c r="BX1367" s="148">
        <v>0.159</v>
      </c>
      <c r="BY1367" s="148">
        <v>5.7000000000000002E-2</v>
      </c>
      <c r="BZ1367" s="1"/>
      <c r="CA1367" s="1">
        <v>10035.33984375</v>
      </c>
      <c r="CB1367" s="1">
        <v>10727.9</v>
      </c>
      <c r="CC1367" s="124" t="s">
        <v>4527</v>
      </c>
      <c r="CD1367" t="s">
        <v>4634</v>
      </c>
    </row>
    <row r="1368" spans="1:82" x14ac:dyDescent="0.3">
      <c r="A1368" s="1">
        <v>960935070</v>
      </c>
      <c r="B1368" s="124" t="s">
        <v>4527</v>
      </c>
      <c r="C1368" t="s">
        <v>447</v>
      </c>
      <c r="D1368" t="s">
        <v>1840</v>
      </c>
      <c r="E1368" s="30">
        <v>82.633544921875</v>
      </c>
      <c r="F1368" s="30">
        <v>81.086326599121094</v>
      </c>
      <c r="G1368" s="30">
        <v>80.479019165039063</v>
      </c>
      <c r="H1368" s="30">
        <v>81.331077575683594</v>
      </c>
      <c r="I1368" s="1">
        <v>560</v>
      </c>
      <c r="J1368" s="1" t="s">
        <v>3981</v>
      </c>
      <c r="K1368" s="1">
        <v>5</v>
      </c>
      <c r="L1368" t="s">
        <v>3882</v>
      </c>
      <c r="M1368" t="s">
        <v>3915</v>
      </c>
      <c r="N1368" t="s">
        <v>3919</v>
      </c>
      <c r="O1368" t="s">
        <v>3922</v>
      </c>
      <c r="P1368" s="148">
        <v>0.60536396503448486</v>
      </c>
      <c r="Q1368" s="30">
        <v>48.973419460000002</v>
      </c>
      <c r="R1368" s="30">
        <v>372.0306396484375</v>
      </c>
      <c r="S1368" s="1">
        <v>314</v>
      </c>
      <c r="T1368" s="1">
        <v>128</v>
      </c>
      <c r="U1368" s="148">
        <v>0.40764331817626948</v>
      </c>
      <c r="V1368" s="148">
        <v>0.38297873735427862</v>
      </c>
      <c r="W1368" s="149">
        <v>48.329368260000003</v>
      </c>
      <c r="X1368" s="149">
        <v>323.40426635742188</v>
      </c>
      <c r="Y1368" s="1">
        <v>128</v>
      </c>
      <c r="Z1368" s="30">
        <v>85.826911926269531</v>
      </c>
      <c r="AA1368" s="148">
        <v>0.68400000000000005</v>
      </c>
      <c r="AB1368" s="30">
        <v>50.3</v>
      </c>
      <c r="AC1368" s="30">
        <v>393.6</v>
      </c>
      <c r="AD1368" s="30">
        <v>83.318336486816406</v>
      </c>
      <c r="AE1368" s="148">
        <v>0.55600000000000005</v>
      </c>
      <c r="AF1368" s="30">
        <v>49.42</v>
      </c>
      <c r="AG1368" s="30">
        <v>361.1</v>
      </c>
      <c r="AH1368" s="30">
        <v>89.578536987304688</v>
      </c>
      <c r="AI1368" s="148">
        <v>0.746</v>
      </c>
      <c r="AJ1368" s="30">
        <v>51.558835969999997</v>
      </c>
      <c r="AK1368" s="30">
        <v>404.7</v>
      </c>
      <c r="AL1368" s="30">
        <v>87.471633911132813</v>
      </c>
      <c r="AM1368" s="148">
        <v>0.59799999999999998</v>
      </c>
      <c r="AN1368" s="30">
        <v>50.844124880000003</v>
      </c>
      <c r="AO1368" s="30">
        <v>360.6</v>
      </c>
      <c r="AP1368" s="148">
        <v>0.42366412281990051</v>
      </c>
      <c r="AQ1368" s="30">
        <v>47.18124495</v>
      </c>
      <c r="AR1368" s="30">
        <v>316.79388427734381</v>
      </c>
      <c r="AS1368" s="30">
        <v>313</v>
      </c>
      <c r="AT1368" s="30">
        <v>128</v>
      </c>
      <c r="AU1368" s="148">
        <v>0.40764331817626948</v>
      </c>
      <c r="AV1368" s="30">
        <v>81.331077575683594</v>
      </c>
      <c r="AW1368" s="148">
        <v>0.2210526317358017</v>
      </c>
      <c r="AX1368" s="30">
        <v>47.88906523</v>
      </c>
      <c r="AY1368" s="30">
        <v>257.89474487304688</v>
      </c>
      <c r="AZ1368" s="30">
        <v>128</v>
      </c>
      <c r="BA1368" s="30">
        <v>86.381988525390625</v>
      </c>
      <c r="BB1368" s="148">
        <v>0.68400000000000005</v>
      </c>
      <c r="BC1368" s="30">
        <v>50.68</v>
      </c>
      <c r="BD1368" s="30">
        <v>387.2</v>
      </c>
      <c r="BE1368" s="30">
        <v>84.346488952636719</v>
      </c>
      <c r="BF1368" s="147">
        <v>0.60299999999999998</v>
      </c>
      <c r="BG1368" s="30">
        <v>49.66</v>
      </c>
      <c r="BH1368" s="30">
        <v>352.4</v>
      </c>
      <c r="BI1368" s="30">
        <v>89.572593688964844</v>
      </c>
      <c r="BJ1368" s="148">
        <v>0.71599999999999997</v>
      </c>
      <c r="BK1368" s="30">
        <v>52.259378089999998</v>
      </c>
      <c r="BL1368" s="30">
        <v>399.7</v>
      </c>
      <c r="BM1368" s="30">
        <v>86.742935180664063</v>
      </c>
      <c r="BN1368" s="148">
        <v>0.59099999999999997</v>
      </c>
      <c r="BO1368" s="30">
        <v>50.872118120000003</v>
      </c>
      <c r="BP1368" s="30">
        <v>350.4</v>
      </c>
      <c r="BQ1368" s="148">
        <v>1.4E-2</v>
      </c>
      <c r="BR1368" s="148">
        <v>3.5999999999999997E-2</v>
      </c>
      <c r="BS1368" s="148">
        <v>4.8000000000000001E-2</v>
      </c>
      <c r="BT1368" s="148">
        <v>0.85699999999999998</v>
      </c>
      <c r="BU1368" s="148">
        <v>4.4999999999999998E-2</v>
      </c>
      <c r="BV1368" s="148">
        <v>0</v>
      </c>
      <c r="BW1368" s="148">
        <v>7.1000000000000008E-2</v>
      </c>
      <c r="BX1368" s="148">
        <v>0.13900000000000001</v>
      </c>
      <c r="BY1368" s="148">
        <v>2.5999999999999999E-2</v>
      </c>
      <c r="BZ1368" s="1"/>
      <c r="CA1368" s="1">
        <v>10140.5302734375</v>
      </c>
      <c r="CB1368" s="1">
        <v>10514.2</v>
      </c>
      <c r="CC1368" s="124" t="s">
        <v>4527</v>
      </c>
      <c r="CD1368" t="s">
        <v>4634</v>
      </c>
    </row>
    <row r="1369" spans="1:82" x14ac:dyDescent="0.3">
      <c r="A1369" s="1">
        <v>960943000</v>
      </c>
      <c r="B1369" s="124" t="s">
        <v>4528</v>
      </c>
      <c r="C1369" t="s">
        <v>448</v>
      </c>
      <c r="D1369" t="s">
        <v>1841</v>
      </c>
      <c r="E1369" s="30">
        <v>84.335624694824219</v>
      </c>
      <c r="F1369" s="30">
        <v>83.732498168945313</v>
      </c>
      <c r="G1369" s="30">
        <v>82.297714233398438</v>
      </c>
      <c r="H1369" s="30">
        <v>83.63623046875</v>
      </c>
      <c r="I1369" s="1">
        <v>637</v>
      </c>
      <c r="J1369" s="1">
        <v>6</v>
      </c>
      <c r="K1369" s="1">
        <v>8</v>
      </c>
      <c r="L1369" t="s">
        <v>3882</v>
      </c>
      <c r="M1369" t="s">
        <v>3915</v>
      </c>
      <c r="N1369" t="s">
        <v>3918</v>
      </c>
      <c r="O1369" t="s">
        <v>3922</v>
      </c>
      <c r="P1369" s="148">
        <v>0.40712946653366089</v>
      </c>
      <c r="Q1369" s="30">
        <v>49.68142074</v>
      </c>
      <c r="R1369" s="30">
        <v>326.26641845703131</v>
      </c>
      <c r="S1369" s="1">
        <v>1200</v>
      </c>
      <c r="T1369" s="1">
        <v>842</v>
      </c>
      <c r="U1369" s="148">
        <v>0.70166665315628052</v>
      </c>
      <c r="V1369" s="148">
        <v>0.27665707468986511</v>
      </c>
      <c r="W1369" s="149">
        <v>49.425790880000001</v>
      </c>
      <c r="X1369" s="149">
        <v>293.9481201171875</v>
      </c>
      <c r="Y1369" s="1">
        <v>842</v>
      </c>
      <c r="Z1369" s="30">
        <v>84.316452026367188</v>
      </c>
      <c r="AA1369" s="148">
        <v>0.39600000000000002</v>
      </c>
      <c r="AB1369" s="30">
        <v>49.8</v>
      </c>
      <c r="AC1369" s="30">
        <v>313.8</v>
      </c>
      <c r="AD1369" s="30">
        <v>83.760116577148438</v>
      </c>
      <c r="AE1369" s="148">
        <v>0.27500000000000002</v>
      </c>
      <c r="AF1369" s="30">
        <v>49.57</v>
      </c>
      <c r="AG1369" s="30">
        <v>275.60000000000002</v>
      </c>
      <c r="AH1369" s="30">
        <v>86.00714111328125</v>
      </c>
      <c r="AI1369" s="148">
        <v>0.48099999999999998</v>
      </c>
      <c r="AJ1369" s="30">
        <v>50.375941160000004</v>
      </c>
      <c r="AK1369" s="30">
        <v>339.7</v>
      </c>
      <c r="AL1369" s="30">
        <v>85.39874267578125</v>
      </c>
      <c r="AM1369" s="148">
        <v>0.371</v>
      </c>
      <c r="AN1369" s="30">
        <v>50.138721650000001</v>
      </c>
      <c r="AO1369" s="30">
        <v>309.60000000000002</v>
      </c>
      <c r="AP1369" s="148">
        <v>0.25698325037956238</v>
      </c>
      <c r="AQ1369" s="30">
        <v>48.318887590000003</v>
      </c>
      <c r="AR1369" s="30">
        <v>264.43203735351563</v>
      </c>
      <c r="AS1369" s="30">
        <v>1204</v>
      </c>
      <c r="AT1369" s="30">
        <v>844</v>
      </c>
      <c r="AU1369" s="148">
        <v>0.70166665315628052</v>
      </c>
      <c r="AV1369" s="30">
        <v>83.63623046875</v>
      </c>
      <c r="AW1369" s="148">
        <v>0.19714285433292389</v>
      </c>
      <c r="AX1369" s="30">
        <v>49.210187150000003</v>
      </c>
      <c r="AY1369" s="30">
        <v>237.1428527832031</v>
      </c>
      <c r="AZ1369" s="30">
        <v>844</v>
      </c>
      <c r="BA1369" s="30">
        <v>84.423103332519531</v>
      </c>
      <c r="BB1369" s="148">
        <v>0.32900000000000001</v>
      </c>
      <c r="BC1369" s="30">
        <v>49.73</v>
      </c>
      <c r="BD1369" s="30">
        <v>283.7</v>
      </c>
      <c r="BE1369" s="30">
        <v>84.326202392578125</v>
      </c>
      <c r="BF1369" s="147">
        <v>0.21299999999999999</v>
      </c>
      <c r="BG1369" s="30">
        <v>49.65</v>
      </c>
      <c r="BH1369" s="30">
        <v>248.3</v>
      </c>
      <c r="BI1369" s="30">
        <v>84.600059509277344</v>
      </c>
      <c r="BJ1369" s="148">
        <v>0.32900000000000001</v>
      </c>
      <c r="BK1369" s="30">
        <v>49.837143339999997</v>
      </c>
      <c r="BL1369" s="30">
        <v>290.8</v>
      </c>
      <c r="BM1369" s="30">
        <v>84.065925598144531</v>
      </c>
      <c r="BN1369" s="148">
        <v>0.214</v>
      </c>
      <c r="BO1369" s="30">
        <v>49.537965479999997</v>
      </c>
      <c r="BP1369" s="30">
        <v>256.10000000000002</v>
      </c>
      <c r="BQ1369" s="148">
        <v>0.107</v>
      </c>
      <c r="BR1369" s="148">
        <v>5.1999999999999998E-2</v>
      </c>
      <c r="BS1369" s="148">
        <v>5.8000000000000003E-2</v>
      </c>
      <c r="BT1369" s="148">
        <v>0.70300000000000007</v>
      </c>
      <c r="BU1369" s="148">
        <v>7.3999999999999996E-2</v>
      </c>
      <c r="BV1369" s="148">
        <v>6.0000000521540642E-3</v>
      </c>
      <c r="BW1369" s="148">
        <v>0.14899999999999999</v>
      </c>
      <c r="BX1369" s="148">
        <v>0.159</v>
      </c>
      <c r="BY1369" s="148">
        <v>0.48799999999999999</v>
      </c>
      <c r="BZ1369" s="1"/>
      <c r="CA1369" s="1">
        <v>9216.2998046875</v>
      </c>
      <c r="CB1369" s="1">
        <v>9637.77</v>
      </c>
      <c r="CC1369" s="124" t="s">
        <v>4528</v>
      </c>
      <c r="CD1369" t="s">
        <v>4633</v>
      </c>
    </row>
    <row r="1370" spans="1:82" x14ac:dyDescent="0.3">
      <c r="A1370" s="1">
        <v>960943020</v>
      </c>
      <c r="B1370" s="124" t="s">
        <v>4528</v>
      </c>
      <c r="C1370" t="s">
        <v>448</v>
      </c>
      <c r="D1370" t="s">
        <v>1842</v>
      </c>
      <c r="E1370" s="30">
        <v>86.3831787109375</v>
      </c>
      <c r="F1370" s="30">
        <v>85.828910827636719</v>
      </c>
      <c r="G1370" s="30">
        <v>80.594245910644531</v>
      </c>
      <c r="H1370" s="30">
        <v>80.309173583984375</v>
      </c>
      <c r="I1370" s="1">
        <v>691</v>
      </c>
      <c r="J1370" s="1">
        <v>6</v>
      </c>
      <c r="K1370" s="1">
        <v>8</v>
      </c>
      <c r="L1370" t="s">
        <v>3882</v>
      </c>
      <c r="M1370" t="s">
        <v>3915</v>
      </c>
      <c r="N1370" t="s">
        <v>3918</v>
      </c>
      <c r="O1370" t="s">
        <v>3922</v>
      </c>
      <c r="P1370" s="148">
        <v>0.55520504713058472</v>
      </c>
      <c r="Q1370" s="30">
        <v>50.53312768</v>
      </c>
      <c r="R1370" s="30">
        <v>368.29653930664063</v>
      </c>
      <c r="S1370" s="1">
        <v>1292</v>
      </c>
      <c r="T1370" s="1">
        <v>419</v>
      </c>
      <c r="U1370" s="148">
        <v>0.32430341839790339</v>
      </c>
      <c r="V1370" s="148">
        <v>0.30158731341362</v>
      </c>
      <c r="W1370" s="149">
        <v>50.294422900000001</v>
      </c>
      <c r="X1370" s="149">
        <v>302.6455078125</v>
      </c>
      <c r="Y1370" s="1">
        <v>419</v>
      </c>
      <c r="Z1370" s="30">
        <v>86.431098937988281</v>
      </c>
      <c r="AA1370" s="148">
        <v>0.55899999999999994</v>
      </c>
      <c r="AB1370" s="30">
        <v>50.5</v>
      </c>
      <c r="AC1370" s="30">
        <v>366.5</v>
      </c>
      <c r="AD1370" s="30">
        <v>84.732025146484375</v>
      </c>
      <c r="AE1370" s="148">
        <v>0.316</v>
      </c>
      <c r="AF1370" s="30">
        <v>49.9</v>
      </c>
      <c r="AG1370" s="30">
        <v>295.89999999999998</v>
      </c>
      <c r="AH1370" s="30">
        <v>87.680618286132813</v>
      </c>
      <c r="AI1370" s="148">
        <v>0.57200000000000006</v>
      </c>
      <c r="AJ1370" s="30">
        <v>50.930220390000002</v>
      </c>
      <c r="AK1370" s="30">
        <v>370</v>
      </c>
      <c r="AL1370" s="30">
        <v>85.409317016601563</v>
      </c>
      <c r="AM1370" s="148">
        <v>0.30499999999999999</v>
      </c>
      <c r="AN1370" s="30">
        <v>50.142321750000001</v>
      </c>
      <c r="AO1370" s="30">
        <v>302.10000000000002</v>
      </c>
      <c r="AP1370" s="148">
        <v>0.36608558893203741</v>
      </c>
      <c r="AQ1370" s="30">
        <v>47.253321800000002</v>
      </c>
      <c r="AR1370" s="30">
        <v>304.12045288085938</v>
      </c>
      <c r="AS1370" s="30">
        <v>1290</v>
      </c>
      <c r="AT1370" s="30">
        <v>417</v>
      </c>
      <c r="AU1370" s="148">
        <v>0.32430341839790339</v>
      </c>
      <c r="AV1370" s="30">
        <v>80.309173583984375</v>
      </c>
      <c r="AW1370" s="148">
        <v>0.16042780876159671</v>
      </c>
      <c r="AX1370" s="30">
        <v>47.30339652</v>
      </c>
      <c r="AY1370" s="30">
        <v>226.20320129394531</v>
      </c>
      <c r="AZ1370" s="30">
        <v>417</v>
      </c>
      <c r="BA1370" s="30">
        <v>86.237648010253906</v>
      </c>
      <c r="BB1370" s="148">
        <v>0.46</v>
      </c>
      <c r="BC1370" s="30">
        <v>50.61</v>
      </c>
      <c r="BD1370" s="30">
        <v>329.6</v>
      </c>
      <c r="BE1370" s="30">
        <v>83.9813232421875</v>
      </c>
      <c r="BF1370" s="147">
        <v>0.22800000000000001</v>
      </c>
      <c r="BG1370" s="30">
        <v>49.48</v>
      </c>
      <c r="BH1370" s="30">
        <v>245.2</v>
      </c>
      <c r="BI1370" s="30">
        <v>86.251121520996094</v>
      </c>
      <c r="BJ1370" s="148">
        <v>0.51200000000000001</v>
      </c>
      <c r="BK1370" s="30">
        <v>50.641412719999998</v>
      </c>
      <c r="BL1370" s="30">
        <v>343.7</v>
      </c>
      <c r="BM1370" s="30">
        <v>83.414817810058594</v>
      </c>
      <c r="BN1370" s="148">
        <v>0.23599999999999999</v>
      </c>
      <c r="BO1370" s="30">
        <v>49.213470530000002</v>
      </c>
      <c r="BP1370" s="30">
        <v>258.8</v>
      </c>
      <c r="BQ1370" s="148">
        <v>4.8000000000000001E-2</v>
      </c>
      <c r="BR1370" s="148">
        <v>2.5999999999999999E-2</v>
      </c>
      <c r="BS1370" s="148">
        <v>2.5999999999999999E-2</v>
      </c>
      <c r="BT1370" s="148">
        <v>0.877</v>
      </c>
      <c r="BU1370" s="148">
        <v>2.1999999999999999E-2</v>
      </c>
      <c r="BV1370" s="148">
        <v>1.0000000474974511E-3</v>
      </c>
      <c r="BW1370" s="148">
        <v>2.5999999999999999E-2</v>
      </c>
      <c r="BX1370" s="148">
        <v>0.151</v>
      </c>
      <c r="BY1370" s="148">
        <v>0.155</v>
      </c>
      <c r="BZ1370" s="1"/>
      <c r="CA1370" s="1">
        <v>8326.3798828125</v>
      </c>
      <c r="CB1370" s="1">
        <v>8485.2099999999991</v>
      </c>
      <c r="CC1370" s="124" t="s">
        <v>4528</v>
      </c>
      <c r="CD1370" t="s">
        <v>4633</v>
      </c>
    </row>
    <row r="1371" spans="1:82" x14ac:dyDescent="0.3">
      <c r="A1371" s="1">
        <v>960943040</v>
      </c>
      <c r="B1371" s="124" t="s">
        <v>4528</v>
      </c>
      <c r="C1371" t="s">
        <v>448</v>
      </c>
      <c r="D1371" t="s">
        <v>985</v>
      </c>
      <c r="E1371" s="30">
        <v>85.435760498046875</v>
      </c>
      <c r="F1371" s="30">
        <v>84.830520629882813</v>
      </c>
      <c r="G1371" s="30">
        <v>84.606544494628906</v>
      </c>
      <c r="H1371" s="30">
        <v>85.65313720703125</v>
      </c>
      <c r="I1371" s="1">
        <v>458</v>
      </c>
      <c r="J1371" s="1">
        <v>6</v>
      </c>
      <c r="K1371" s="1">
        <v>8</v>
      </c>
      <c r="L1371" t="s">
        <v>3882</v>
      </c>
      <c r="M1371" t="s">
        <v>3915</v>
      </c>
      <c r="N1371" t="s">
        <v>3918</v>
      </c>
      <c r="O1371" t="s">
        <v>3922</v>
      </c>
      <c r="P1371" s="148">
        <v>0.47794118523597717</v>
      </c>
      <c r="Q1371" s="30">
        <v>50.139038669999998</v>
      </c>
      <c r="R1371" s="30">
        <v>340.686279296875</v>
      </c>
      <c r="S1371" s="1">
        <v>856</v>
      </c>
      <c r="T1371" s="1">
        <v>448</v>
      </c>
      <c r="U1371" s="148">
        <v>0.52336448431015015</v>
      </c>
      <c r="V1371" s="148">
        <v>0.32989689707756042</v>
      </c>
      <c r="W1371" s="149">
        <v>49.880748310000001</v>
      </c>
      <c r="X1371" s="149">
        <v>295.36083984375</v>
      </c>
      <c r="Y1371" s="1">
        <v>448</v>
      </c>
      <c r="Z1371" s="30">
        <v>88.847831726074219</v>
      </c>
      <c r="AA1371" s="148">
        <v>0.53400000000000003</v>
      </c>
      <c r="AB1371" s="30">
        <v>51.3</v>
      </c>
      <c r="AC1371" s="30">
        <v>351.8</v>
      </c>
      <c r="AD1371" s="30">
        <v>87.647758483886719</v>
      </c>
      <c r="AE1371" s="148">
        <v>0.34399999999999997</v>
      </c>
      <c r="AF1371" s="30">
        <v>50.89</v>
      </c>
      <c r="AG1371" s="30">
        <v>304.10000000000002</v>
      </c>
      <c r="AH1371" s="30">
        <v>94.33685302734375</v>
      </c>
      <c r="AI1371" s="148">
        <v>0.58299999999999996</v>
      </c>
      <c r="AJ1371" s="30">
        <v>53.13485558</v>
      </c>
      <c r="AK1371" s="30">
        <v>370</v>
      </c>
      <c r="AL1371" s="30">
        <v>94.041770935058594</v>
      </c>
      <c r="AM1371" s="148">
        <v>0.41399999999999998</v>
      </c>
      <c r="AN1371" s="30">
        <v>53.079929970000002</v>
      </c>
      <c r="AO1371" s="30">
        <v>320.89999999999998</v>
      </c>
      <c r="AP1371" s="148">
        <v>0.33415234088897711</v>
      </c>
      <c r="AQ1371" s="30">
        <v>49.763120639999997</v>
      </c>
      <c r="AR1371" s="30">
        <v>296.31448364257813</v>
      </c>
      <c r="AS1371" s="30">
        <v>856</v>
      </c>
      <c r="AT1371" s="30">
        <v>448</v>
      </c>
      <c r="AU1371" s="148">
        <v>0.52336448431015015</v>
      </c>
      <c r="AV1371" s="30">
        <v>85.65313720703125</v>
      </c>
      <c r="AW1371" s="148">
        <v>0.1761658042669296</v>
      </c>
      <c r="AX1371" s="30">
        <v>50.366112780000002</v>
      </c>
      <c r="AY1371" s="30">
        <v>240.9326477050781</v>
      </c>
      <c r="AZ1371" s="30">
        <v>448</v>
      </c>
      <c r="BA1371" s="30">
        <v>88.95947265625</v>
      </c>
      <c r="BB1371" s="148">
        <v>0.41799999999999998</v>
      </c>
      <c r="BC1371" s="30">
        <v>51.93</v>
      </c>
      <c r="BD1371" s="30">
        <v>319</v>
      </c>
      <c r="BE1371" s="30">
        <v>88.119880676269531</v>
      </c>
      <c r="BF1371" s="147">
        <v>0.26600000000000001</v>
      </c>
      <c r="BG1371" s="30">
        <v>51.52</v>
      </c>
      <c r="BH1371" s="30">
        <v>262.39999999999998</v>
      </c>
      <c r="BI1371" s="30">
        <v>90.044204711914063</v>
      </c>
      <c r="BJ1371" s="148">
        <v>0.45100000000000001</v>
      </c>
      <c r="BK1371" s="30">
        <v>52.489108010000002</v>
      </c>
      <c r="BL1371" s="30">
        <v>325.39999999999998</v>
      </c>
      <c r="BM1371" s="30">
        <v>87.274459838867188</v>
      </c>
      <c r="BN1371" s="148">
        <v>0.24</v>
      </c>
      <c r="BO1371" s="30">
        <v>51.137016860000003</v>
      </c>
      <c r="BP1371" s="30">
        <v>261.5</v>
      </c>
      <c r="BQ1371" s="148">
        <v>0.122</v>
      </c>
      <c r="BR1371" s="148">
        <v>3.5000000000000003E-2</v>
      </c>
      <c r="BS1371" s="148">
        <v>2.8000000000000001E-2</v>
      </c>
      <c r="BT1371" s="148">
        <v>0.74</v>
      </c>
      <c r="BU1371" s="148">
        <v>7.0000000000000007E-2</v>
      </c>
      <c r="BV1371" s="148">
        <v>4.0000001899898052E-3</v>
      </c>
      <c r="BW1371" s="148">
        <v>5.5E-2</v>
      </c>
      <c r="BX1371" s="148">
        <v>0.17</v>
      </c>
      <c r="BY1371" s="148">
        <v>0.32</v>
      </c>
      <c r="BZ1371" s="1"/>
      <c r="CA1371" s="1">
        <v>11371.8095703125</v>
      </c>
      <c r="CB1371" s="1">
        <v>11556.38</v>
      </c>
      <c r="CC1371" s="124" t="s">
        <v>4528</v>
      </c>
      <c r="CD1371" t="s">
        <v>4633</v>
      </c>
    </row>
    <row r="1372" spans="1:82" x14ac:dyDescent="0.3">
      <c r="A1372" s="1">
        <v>960943060</v>
      </c>
      <c r="B1372" s="124" t="s">
        <v>4528</v>
      </c>
      <c r="C1372" t="s">
        <v>448</v>
      </c>
      <c r="D1372" t="s">
        <v>1843</v>
      </c>
      <c r="E1372" s="30">
        <v>89.288604736328125</v>
      </c>
      <c r="F1372" s="30">
        <v>88.084175109863281</v>
      </c>
      <c r="G1372" s="30">
        <v>82.929069519042969</v>
      </c>
      <c r="H1372" s="30">
        <v>82.648841857910156</v>
      </c>
      <c r="I1372" s="1">
        <v>691</v>
      </c>
      <c r="J1372" s="1">
        <v>6</v>
      </c>
      <c r="K1372" s="1">
        <v>8</v>
      </c>
      <c r="L1372" t="s">
        <v>3882</v>
      </c>
      <c r="M1372" t="s">
        <v>3915</v>
      </c>
      <c r="N1372" t="s">
        <v>3918</v>
      </c>
      <c r="O1372" t="s">
        <v>3922</v>
      </c>
      <c r="P1372" s="148">
        <v>0.50967741012573242</v>
      </c>
      <c r="Q1372" s="30">
        <v>51.741679210000001</v>
      </c>
      <c r="R1372" s="30">
        <v>355.32257080078131</v>
      </c>
      <c r="S1372" s="1">
        <v>1238</v>
      </c>
      <c r="T1372" s="1">
        <v>627</v>
      </c>
      <c r="U1372" s="148">
        <v>0.50646203756332397</v>
      </c>
      <c r="V1372" s="148">
        <v>0.34722220897674561</v>
      </c>
      <c r="W1372" s="149">
        <v>51.228875080000002</v>
      </c>
      <c r="X1372" s="149">
        <v>311.11111450195313</v>
      </c>
      <c r="Y1372" s="1">
        <v>627</v>
      </c>
      <c r="Z1372" s="30">
        <v>88.545738220214844</v>
      </c>
      <c r="AA1372" s="148">
        <v>0.56000000000000005</v>
      </c>
      <c r="AB1372" s="30">
        <v>51.2</v>
      </c>
      <c r="AC1372" s="30">
        <v>364.3</v>
      </c>
      <c r="AD1372" s="30">
        <v>86.852554321289063</v>
      </c>
      <c r="AE1372" s="148">
        <v>0.38400000000000001</v>
      </c>
      <c r="AF1372" s="30">
        <v>50.62</v>
      </c>
      <c r="AG1372" s="30">
        <v>315.39999999999998</v>
      </c>
      <c r="AH1372" s="30">
        <v>86.965347290039063</v>
      </c>
      <c r="AI1372" s="148">
        <v>0.56799999999999995</v>
      </c>
      <c r="AJ1372" s="30">
        <v>50.693310660000002</v>
      </c>
      <c r="AK1372" s="30">
        <v>368.5</v>
      </c>
      <c r="AL1372" s="30">
        <v>85.887565612792969</v>
      </c>
      <c r="AM1372" s="148">
        <v>0.37</v>
      </c>
      <c r="AN1372" s="30">
        <v>50.30506939</v>
      </c>
      <c r="AO1372" s="30">
        <v>321.39999999999998</v>
      </c>
      <c r="AP1372" s="148">
        <v>0.28594505786895752</v>
      </c>
      <c r="AQ1372" s="30">
        <v>48.713816119999997</v>
      </c>
      <c r="AR1372" s="30">
        <v>281.26010131835938</v>
      </c>
      <c r="AS1372" s="30">
        <v>1237</v>
      </c>
      <c r="AT1372" s="30">
        <v>628</v>
      </c>
      <c r="AU1372" s="148">
        <v>0.50646203756332397</v>
      </c>
      <c r="AV1372" s="30">
        <v>82.648841857910156</v>
      </c>
      <c r="AW1372" s="148">
        <v>0.15625</v>
      </c>
      <c r="AX1372" s="30">
        <v>48.644298659999997</v>
      </c>
      <c r="AY1372" s="30">
        <v>231.25</v>
      </c>
      <c r="AZ1372" s="30">
        <v>628</v>
      </c>
      <c r="BA1372" s="30">
        <v>89.516204833984375</v>
      </c>
      <c r="BB1372" s="148">
        <v>0.42399999999999999</v>
      </c>
      <c r="BC1372" s="30">
        <v>52.2</v>
      </c>
      <c r="BD1372" s="30">
        <v>321.7</v>
      </c>
      <c r="BE1372" s="30">
        <v>87.917007446289063</v>
      </c>
      <c r="BF1372" s="147">
        <v>0.19700000000000001</v>
      </c>
      <c r="BG1372" s="30">
        <v>51.42</v>
      </c>
      <c r="BH1372" s="30">
        <v>262.2</v>
      </c>
      <c r="BI1372" s="30">
        <v>89.788887023925781</v>
      </c>
      <c r="BJ1372" s="148">
        <v>0.41799999999999998</v>
      </c>
      <c r="BK1372" s="30">
        <v>52.364737249999997</v>
      </c>
      <c r="BL1372" s="30">
        <v>325.39999999999998</v>
      </c>
      <c r="BM1372" s="30">
        <v>88.846023559570313</v>
      </c>
      <c r="BN1372" s="148">
        <v>0.23</v>
      </c>
      <c r="BO1372" s="30">
        <v>51.920243829999997</v>
      </c>
      <c r="BP1372" s="30">
        <v>265.60000000000002</v>
      </c>
      <c r="BQ1372" s="148">
        <v>5.8999999999999997E-2</v>
      </c>
      <c r="BR1372" s="148">
        <v>4.1000000000000002E-2</v>
      </c>
      <c r="BS1372" s="148">
        <v>2.3E-2</v>
      </c>
      <c r="BT1372" s="148">
        <v>0.81800000000000006</v>
      </c>
      <c r="BU1372" s="148">
        <v>5.3999999999999999E-2</v>
      </c>
      <c r="BV1372" s="148">
        <v>6.0000000521540642E-3</v>
      </c>
      <c r="BW1372" s="148">
        <v>4.2999999999999997E-2</v>
      </c>
      <c r="BX1372" s="148">
        <v>0.159</v>
      </c>
      <c r="BY1372" s="148">
        <v>0.27700000000000002</v>
      </c>
      <c r="BZ1372" s="1"/>
      <c r="CA1372" s="1">
        <v>8520.08984375</v>
      </c>
      <c r="CB1372" s="1">
        <v>8669.61</v>
      </c>
      <c r="CC1372" s="124" t="s">
        <v>4528</v>
      </c>
      <c r="CD1372" t="s">
        <v>4633</v>
      </c>
    </row>
    <row r="1373" spans="1:82" x14ac:dyDescent="0.3">
      <c r="A1373" s="1">
        <v>960944020</v>
      </c>
      <c r="B1373" s="124" t="s">
        <v>4528</v>
      </c>
      <c r="C1373" t="s">
        <v>448</v>
      </c>
      <c r="D1373" t="s">
        <v>1844</v>
      </c>
      <c r="E1373" s="30">
        <v>91.603744506835938</v>
      </c>
      <c r="F1373" s="30">
        <v>90.820846557617188</v>
      </c>
      <c r="G1373" s="30">
        <v>93.0052490234375</v>
      </c>
      <c r="H1373" s="30">
        <v>93.580070495605469</v>
      </c>
      <c r="I1373" s="1">
        <v>304</v>
      </c>
      <c r="J1373" s="1" t="s">
        <v>3981</v>
      </c>
      <c r="K1373" s="1">
        <v>5</v>
      </c>
      <c r="L1373" t="s">
        <v>3882</v>
      </c>
      <c r="M1373" t="s">
        <v>3915</v>
      </c>
      <c r="N1373" t="s">
        <v>3918</v>
      </c>
      <c r="O1373" t="s">
        <v>3922</v>
      </c>
      <c r="P1373" s="148">
        <v>0.47972974181175232</v>
      </c>
      <c r="Q1373" s="30">
        <v>52.704690749999997</v>
      </c>
      <c r="R1373" s="30">
        <v>334.45947265625</v>
      </c>
      <c r="S1373" s="1">
        <v>139</v>
      </c>
      <c r="T1373" s="1">
        <v>103</v>
      </c>
      <c r="U1373" s="148">
        <v>0.74100720882415771</v>
      </c>
      <c r="V1373" s="148">
        <v>0.38461539149284357</v>
      </c>
      <c r="W1373" s="149">
        <v>52.362794890000004</v>
      </c>
      <c r="X1373" s="149">
        <v>310.57693481445313</v>
      </c>
      <c r="Y1373" s="1">
        <v>103</v>
      </c>
      <c r="Z1373" s="30">
        <v>89.754104614257813</v>
      </c>
      <c r="AA1373" s="148">
        <v>0.38300000000000001</v>
      </c>
      <c r="AB1373" s="30">
        <v>51.6</v>
      </c>
      <c r="AC1373" s="30">
        <v>326.2</v>
      </c>
      <c r="AD1373" s="30">
        <v>89.031990051269531</v>
      </c>
      <c r="AE1373" s="148">
        <v>0.29699999999999999</v>
      </c>
      <c r="AF1373" s="30">
        <v>51.36</v>
      </c>
      <c r="AG1373" s="30">
        <v>305</v>
      </c>
      <c r="AH1373" s="30">
        <v>91.996101379394531</v>
      </c>
      <c r="AI1373" s="148">
        <v>0.40400000000000003</v>
      </c>
      <c r="AJ1373" s="30">
        <v>52.359567319999996</v>
      </c>
      <c r="AK1373" s="30">
        <v>313.89999999999998</v>
      </c>
      <c r="AL1373" s="30">
        <v>91.751296997070313</v>
      </c>
      <c r="AM1373" s="148">
        <v>0.28799999999999998</v>
      </c>
      <c r="AN1373" s="30">
        <v>52.300486309999997</v>
      </c>
      <c r="AO1373" s="30">
        <v>282.2</v>
      </c>
      <c r="AP1373" s="148">
        <v>0.32432430982589722</v>
      </c>
      <c r="AQ1373" s="30">
        <v>55.01673272</v>
      </c>
      <c r="AR1373" s="30">
        <v>293.24325561523438</v>
      </c>
      <c r="AS1373" s="30">
        <v>139</v>
      </c>
      <c r="AT1373" s="30">
        <v>103</v>
      </c>
      <c r="AU1373" s="148">
        <v>0.74100720882415771</v>
      </c>
      <c r="AV1373" s="30">
        <v>93.580070495605469</v>
      </c>
      <c r="AW1373" s="148">
        <v>0.25961539149284357</v>
      </c>
      <c r="AX1373" s="30">
        <v>54.909170940000003</v>
      </c>
      <c r="AY1373" s="30">
        <v>274.0384521484375</v>
      </c>
      <c r="AZ1373" s="30">
        <v>103</v>
      </c>
      <c r="BA1373" s="30">
        <v>90.938972473144531</v>
      </c>
      <c r="BB1373" s="148">
        <v>0.38300000000000001</v>
      </c>
      <c r="BC1373" s="30">
        <v>52.89</v>
      </c>
      <c r="BD1373" s="30">
        <v>306.39999999999998</v>
      </c>
      <c r="BE1373" s="30">
        <v>89.905136108398438</v>
      </c>
      <c r="BF1373" s="147">
        <v>0.28699999999999998</v>
      </c>
      <c r="BG1373" s="30">
        <v>52.4</v>
      </c>
      <c r="BH1373" s="30">
        <v>278.2</v>
      </c>
      <c r="BI1373" s="30">
        <v>87.604942321777344</v>
      </c>
      <c r="BJ1373" s="148">
        <v>0.34899999999999998</v>
      </c>
      <c r="BK1373" s="30">
        <v>51.300888829999998</v>
      </c>
      <c r="BL1373" s="30">
        <v>286.7</v>
      </c>
      <c r="BM1373" s="30">
        <v>87.105216979980469</v>
      </c>
      <c r="BN1373" s="148">
        <v>0.23699999999999999</v>
      </c>
      <c r="BO1373" s="30">
        <v>51.052670290000002</v>
      </c>
      <c r="BP1373" s="30">
        <v>248.3</v>
      </c>
      <c r="BQ1373" s="148">
        <v>0.161</v>
      </c>
      <c r="BR1373" s="148">
        <v>5.6000000000000001E-2</v>
      </c>
      <c r="BS1373" s="148">
        <v>0.03</v>
      </c>
      <c r="BT1373" s="148">
        <v>0.61499999999999999</v>
      </c>
      <c r="BU1373" s="148">
        <v>0.13200000000000001</v>
      </c>
      <c r="BV1373" s="148">
        <v>7.0000002160668373E-3</v>
      </c>
      <c r="BW1373" s="148">
        <v>0.14799999999999999</v>
      </c>
      <c r="BX1373" s="148">
        <v>0.161</v>
      </c>
      <c r="BY1373" s="148">
        <v>0.52300000000000002</v>
      </c>
      <c r="BZ1373" s="1"/>
      <c r="CA1373" s="1">
        <v>11041.2197265625</v>
      </c>
      <c r="CB1373" s="1">
        <v>11335.78</v>
      </c>
      <c r="CC1373" s="124" t="s">
        <v>4528</v>
      </c>
      <c r="CD1373" t="s">
        <v>4634</v>
      </c>
    </row>
    <row r="1374" spans="1:82" x14ac:dyDescent="0.3">
      <c r="A1374" s="1">
        <v>960944060</v>
      </c>
      <c r="B1374" s="124" t="s">
        <v>4528</v>
      </c>
      <c r="C1374" t="s">
        <v>448</v>
      </c>
      <c r="D1374" t="s">
        <v>1845</v>
      </c>
      <c r="E1374" s="30">
        <v>84.341033935546875</v>
      </c>
      <c r="F1374" s="30">
        <v>84.792022705078125</v>
      </c>
      <c r="G1374" s="30">
        <v>83.924140930175781</v>
      </c>
      <c r="H1374" s="30">
        <v>86.335838317871094</v>
      </c>
      <c r="I1374" s="1">
        <v>491</v>
      </c>
      <c r="J1374" s="1" t="s">
        <v>3981</v>
      </c>
      <c r="K1374" s="1">
        <v>5</v>
      </c>
      <c r="L1374" t="s">
        <v>3882</v>
      </c>
      <c r="M1374" t="s">
        <v>3915</v>
      </c>
      <c r="N1374" t="s">
        <v>3918</v>
      </c>
      <c r="O1374" t="s">
        <v>3922</v>
      </c>
      <c r="P1374" s="148">
        <v>0.4166666567325592</v>
      </c>
      <c r="Q1374" s="30">
        <v>49.683670489999997</v>
      </c>
      <c r="R1374" s="30">
        <v>304.38595581054688</v>
      </c>
      <c r="S1374" s="1">
        <v>240</v>
      </c>
      <c r="T1374" s="1">
        <v>188</v>
      </c>
      <c r="U1374" s="148">
        <v>0.78333336114883423</v>
      </c>
      <c r="V1374" s="148">
        <v>0.34463277459144592</v>
      </c>
      <c r="W1374" s="149">
        <v>49.864795620000002</v>
      </c>
      <c r="X1374" s="149">
        <v>278.53106689453131</v>
      </c>
      <c r="Y1374" s="1">
        <v>188</v>
      </c>
      <c r="Z1374" s="30">
        <v>85.222724914550781</v>
      </c>
      <c r="AA1374" s="148">
        <v>0.45900000000000002</v>
      </c>
      <c r="AB1374" s="30">
        <v>50.1</v>
      </c>
      <c r="AC1374" s="30">
        <v>322.8</v>
      </c>
      <c r="AD1374" s="30">
        <v>86.381324768066406</v>
      </c>
      <c r="AE1374" s="148">
        <v>0.42199999999999999</v>
      </c>
      <c r="AF1374" s="30">
        <v>50.46</v>
      </c>
      <c r="AG1374" s="30">
        <v>312.5</v>
      </c>
      <c r="AH1374" s="30">
        <v>84.497177124023438</v>
      </c>
      <c r="AI1374" s="148">
        <v>0.38400000000000001</v>
      </c>
      <c r="AJ1374" s="30">
        <v>49.875818170000002</v>
      </c>
      <c r="AK1374" s="30">
        <v>315.10000000000002</v>
      </c>
      <c r="AL1374" s="30">
        <v>85.491973876953125</v>
      </c>
      <c r="AM1374" s="148">
        <v>0.35899999999999999</v>
      </c>
      <c r="AN1374" s="30">
        <v>50.170447850000002</v>
      </c>
      <c r="AO1374" s="30">
        <v>306.8</v>
      </c>
      <c r="AP1374" s="148">
        <v>0.26315790414810181</v>
      </c>
      <c r="AQ1374" s="30">
        <v>49.336261149999999</v>
      </c>
      <c r="AR1374" s="30">
        <v>253.50877380371091</v>
      </c>
      <c r="AS1374" s="30">
        <v>240</v>
      </c>
      <c r="AT1374" s="30">
        <v>188</v>
      </c>
      <c r="AU1374" s="148">
        <v>0.78333336114883423</v>
      </c>
      <c r="AV1374" s="30">
        <v>86.335838317871094</v>
      </c>
      <c r="AW1374" s="148">
        <v>0.20903955399990079</v>
      </c>
      <c r="AX1374" s="30">
        <v>50.757378610000004</v>
      </c>
      <c r="AY1374" s="30">
        <v>236.15818786621091</v>
      </c>
      <c r="AZ1374" s="30">
        <v>188</v>
      </c>
      <c r="BA1374" s="30">
        <v>89.103805541992188</v>
      </c>
      <c r="BB1374" s="148">
        <v>0.39700000000000002</v>
      </c>
      <c r="BC1374" s="30">
        <v>52</v>
      </c>
      <c r="BD1374" s="30">
        <v>299.60000000000002</v>
      </c>
      <c r="BE1374" s="30">
        <v>90.310882568359375</v>
      </c>
      <c r="BF1374" s="147">
        <v>0.36299999999999999</v>
      </c>
      <c r="BG1374" s="30">
        <v>52.6</v>
      </c>
      <c r="BH1374" s="30">
        <v>289.10000000000002</v>
      </c>
      <c r="BI1374" s="30">
        <v>85.172447204589844</v>
      </c>
      <c r="BJ1374" s="148">
        <v>0.34300000000000003</v>
      </c>
      <c r="BK1374" s="30">
        <v>50.115965150000001</v>
      </c>
      <c r="BL1374" s="30">
        <v>285.3</v>
      </c>
      <c r="BM1374" s="30">
        <v>86.327529907226563</v>
      </c>
      <c r="BN1374" s="148">
        <v>0.30499999999999999</v>
      </c>
      <c r="BO1374" s="30">
        <v>50.665092600000001</v>
      </c>
      <c r="BP1374" s="30">
        <v>272.89999999999998</v>
      </c>
      <c r="BQ1374" s="148">
        <v>8.4000000000000005E-2</v>
      </c>
      <c r="BR1374" s="148">
        <v>6.3E-2</v>
      </c>
      <c r="BS1374" s="148">
        <v>9.6000000000000002E-2</v>
      </c>
      <c r="BT1374" s="148">
        <v>0.69500000000000006</v>
      </c>
      <c r="BU1374" s="148">
        <v>5.8999999999999997E-2</v>
      </c>
      <c r="BV1374" s="148">
        <v>4.0000001899898052E-3</v>
      </c>
      <c r="BW1374" s="148">
        <v>0.41299999999999998</v>
      </c>
      <c r="BX1374" s="148">
        <v>0.14499999999999999</v>
      </c>
      <c r="BY1374" s="148">
        <v>0.51400000000000001</v>
      </c>
      <c r="BZ1374" s="1"/>
      <c r="CA1374" s="1">
        <v>9769.91015625</v>
      </c>
      <c r="CB1374" s="1">
        <v>10090.780000000001</v>
      </c>
      <c r="CC1374" s="124" t="s">
        <v>4528</v>
      </c>
      <c r="CD1374" t="s">
        <v>4634</v>
      </c>
    </row>
    <row r="1375" spans="1:82" x14ac:dyDescent="0.3">
      <c r="A1375" s="1">
        <v>960944070</v>
      </c>
      <c r="B1375" s="124" t="s">
        <v>4528</v>
      </c>
      <c r="C1375" t="s">
        <v>448</v>
      </c>
      <c r="D1375" t="s">
        <v>1846</v>
      </c>
      <c r="E1375" s="30">
        <v>88.672981262207031</v>
      </c>
      <c r="F1375" s="30">
        <v>87.262031555175781</v>
      </c>
      <c r="G1375" s="30">
        <v>90.956993103027344</v>
      </c>
      <c r="H1375" s="30">
        <v>89.708908081054688</v>
      </c>
      <c r="I1375" s="1">
        <v>409</v>
      </c>
      <c r="J1375" s="1" t="s">
        <v>3981</v>
      </c>
      <c r="K1375" s="1">
        <v>5</v>
      </c>
      <c r="L1375" t="s">
        <v>3882</v>
      </c>
      <c r="M1375" t="s">
        <v>3915</v>
      </c>
      <c r="N1375" t="s">
        <v>3918</v>
      </c>
      <c r="O1375" t="s">
        <v>3922</v>
      </c>
      <c r="P1375" s="148">
        <v>0.47938144207000732</v>
      </c>
      <c r="Q1375" s="30">
        <v>51.485601090000003</v>
      </c>
      <c r="R1375" s="30">
        <v>323.71133422851563</v>
      </c>
      <c r="S1375" s="1">
        <v>248</v>
      </c>
      <c r="T1375" s="1">
        <v>128</v>
      </c>
      <c r="U1375" s="148">
        <v>0.5161290168762207</v>
      </c>
      <c r="V1375" s="148">
        <v>0.301075279712677</v>
      </c>
      <c r="W1375" s="149">
        <v>50.888224370000003</v>
      </c>
      <c r="X1375" s="149">
        <v>268.81719970703131</v>
      </c>
      <c r="Y1375" s="1">
        <v>128</v>
      </c>
      <c r="Z1375" s="30">
        <v>84.920639038085938</v>
      </c>
      <c r="AA1375" s="148">
        <v>0.48399999999999999</v>
      </c>
      <c r="AB1375" s="30">
        <v>50</v>
      </c>
      <c r="AC1375" s="30">
        <v>339.5</v>
      </c>
      <c r="AD1375" s="30">
        <v>80.903289794921875</v>
      </c>
      <c r="AE1375" s="148">
        <v>0.313</v>
      </c>
      <c r="AF1375" s="30">
        <v>48.6</v>
      </c>
      <c r="AG1375" s="30">
        <v>290.8</v>
      </c>
      <c r="AH1375" s="30">
        <v>84.450393676757813</v>
      </c>
      <c r="AI1375" s="148">
        <v>0.40899999999999997</v>
      </c>
      <c r="AJ1375" s="30">
        <v>49.860324679999998</v>
      </c>
      <c r="AK1375" s="30">
        <v>319.3</v>
      </c>
      <c r="AL1375" s="30">
        <v>80.617683410644531</v>
      </c>
      <c r="AM1375" s="148">
        <v>0.3</v>
      </c>
      <c r="AN1375" s="30">
        <v>48.511736149999997</v>
      </c>
      <c r="AO1375" s="30">
        <v>283.3</v>
      </c>
      <c r="AP1375" s="148">
        <v>0.4175257682800293</v>
      </c>
      <c r="AQ1375" s="30">
        <v>53.735496359999999</v>
      </c>
      <c r="AR1375" s="30">
        <v>296.9072265625</v>
      </c>
      <c r="AS1375" s="30">
        <v>248</v>
      </c>
      <c r="AT1375" s="30">
        <v>128</v>
      </c>
      <c r="AU1375" s="148">
        <v>0.5161290168762207</v>
      </c>
      <c r="AV1375" s="30">
        <v>89.708908081054688</v>
      </c>
      <c r="AW1375" s="148">
        <v>0.23655913770198819</v>
      </c>
      <c r="AX1375" s="30">
        <v>52.690544950000003</v>
      </c>
      <c r="AY1375" s="30">
        <v>224.73118591308591</v>
      </c>
      <c r="AZ1375" s="30">
        <v>128</v>
      </c>
      <c r="BA1375" s="30">
        <v>84.464347839355469</v>
      </c>
      <c r="BB1375" s="148">
        <v>0.46500000000000002</v>
      </c>
      <c r="BC1375" s="30">
        <v>49.75</v>
      </c>
      <c r="BD1375" s="30">
        <v>319.8</v>
      </c>
      <c r="BE1375" s="30">
        <v>82.094627380371094</v>
      </c>
      <c r="BF1375" s="147">
        <v>0.29799999999999999</v>
      </c>
      <c r="BG1375" s="30">
        <v>48.55</v>
      </c>
      <c r="BH1375" s="30">
        <v>270.2</v>
      </c>
      <c r="BI1375" s="30">
        <v>82.0850830078125</v>
      </c>
      <c r="BJ1375" s="148">
        <v>0.27100000000000002</v>
      </c>
      <c r="BK1375" s="30">
        <v>48.612043739999997</v>
      </c>
      <c r="BL1375" s="30">
        <v>273.2</v>
      </c>
      <c r="BM1375" s="30">
        <v>79.671173095703125</v>
      </c>
      <c r="BN1375" s="148">
        <v>0.18</v>
      </c>
      <c r="BO1375" s="30">
        <v>47.347739179999998</v>
      </c>
      <c r="BP1375" s="30">
        <v>237.3</v>
      </c>
      <c r="BQ1375" s="148">
        <v>6.4000000000000001E-2</v>
      </c>
      <c r="BR1375" s="148">
        <v>3.4000000000000002E-2</v>
      </c>
      <c r="BS1375" s="148">
        <v>1.2E-2</v>
      </c>
      <c r="BT1375" s="148">
        <v>0.84799999999999998</v>
      </c>
      <c r="BU1375" s="148">
        <v>3.9E-2</v>
      </c>
      <c r="BV1375" s="148">
        <v>2.000000094994903E-3</v>
      </c>
      <c r="BW1375" s="148">
        <v>0.10299999999999999</v>
      </c>
      <c r="BX1375" s="148">
        <v>0.17899999999999999</v>
      </c>
      <c r="BY1375" s="148">
        <v>0.249</v>
      </c>
      <c r="BZ1375" s="1"/>
      <c r="CA1375" s="1">
        <v>9683.580078125</v>
      </c>
      <c r="CB1375" s="1">
        <v>9911.07</v>
      </c>
      <c r="CC1375" s="124" t="s">
        <v>4528</v>
      </c>
      <c r="CD1375" t="s">
        <v>4634</v>
      </c>
    </row>
    <row r="1376" spans="1:82" x14ac:dyDescent="0.3">
      <c r="A1376" s="1">
        <v>960944080</v>
      </c>
      <c r="B1376" s="124" t="s">
        <v>4528</v>
      </c>
      <c r="C1376" t="s">
        <v>448</v>
      </c>
      <c r="D1376" t="s">
        <v>1847</v>
      </c>
      <c r="E1376" s="30">
        <v>79.636940002441406</v>
      </c>
      <c r="F1376" s="30">
        <v>81.099960327148438</v>
      </c>
      <c r="G1376" s="30">
        <v>80.788925170898438</v>
      </c>
      <c r="H1376" s="30">
        <v>82.565391540527344</v>
      </c>
      <c r="I1376" s="1">
        <v>361</v>
      </c>
      <c r="J1376" s="1" t="s">
        <v>3981</v>
      </c>
      <c r="K1376" s="1">
        <v>5</v>
      </c>
      <c r="L1376" t="s">
        <v>3882</v>
      </c>
      <c r="M1376" t="s">
        <v>3915</v>
      </c>
      <c r="N1376" t="s">
        <v>3918</v>
      </c>
      <c r="O1376" t="s">
        <v>3922</v>
      </c>
      <c r="P1376" s="148">
        <v>0.2797619104385376</v>
      </c>
      <c r="Q1376" s="30">
        <v>47.72694371</v>
      </c>
      <c r="R1376" s="30">
        <v>291.66665649414063</v>
      </c>
      <c r="S1376" s="1">
        <v>173</v>
      </c>
      <c r="T1376" s="1">
        <v>119</v>
      </c>
      <c r="U1376" s="148">
        <v>0.68786126375198364</v>
      </c>
      <c r="V1376" s="148">
        <v>0.22033898532390589</v>
      </c>
      <c r="W1376" s="149">
        <v>48.335017069999999</v>
      </c>
      <c r="X1376" s="149">
        <v>265.25424194335938</v>
      </c>
      <c r="Y1376" s="1">
        <v>119</v>
      </c>
      <c r="Z1376" s="30">
        <v>84.920639038085938</v>
      </c>
      <c r="AA1376" s="148">
        <v>0.36799999999999999</v>
      </c>
      <c r="AB1376" s="30">
        <v>50</v>
      </c>
      <c r="AC1376" s="30">
        <v>308.8</v>
      </c>
      <c r="AD1376" s="30">
        <v>85.438873291015625</v>
      </c>
      <c r="AE1376" s="148">
        <v>0.308</v>
      </c>
      <c r="AF1376" s="30">
        <v>50.14</v>
      </c>
      <c r="AG1376" s="30">
        <v>293.3</v>
      </c>
      <c r="AH1376" s="30">
        <v>87.72210693359375</v>
      </c>
      <c r="AI1376" s="148">
        <v>0.41</v>
      </c>
      <c r="AJ1376" s="30">
        <v>50.943960240000003</v>
      </c>
      <c r="AK1376" s="30">
        <v>331.8</v>
      </c>
      <c r="AL1376" s="30">
        <v>87.862777709960938</v>
      </c>
      <c r="AM1376" s="148">
        <v>0.34799999999999998</v>
      </c>
      <c r="AN1376" s="30">
        <v>50.97723001</v>
      </c>
      <c r="AO1376" s="30">
        <v>313</v>
      </c>
      <c r="AP1376" s="148">
        <v>0.23668639361858371</v>
      </c>
      <c r="AQ1376" s="30">
        <v>47.375099489999997</v>
      </c>
      <c r="AR1376" s="30">
        <v>244.3786926269531</v>
      </c>
      <c r="AS1376" s="30">
        <v>173</v>
      </c>
      <c r="AT1376" s="30">
        <v>119</v>
      </c>
      <c r="AU1376" s="148">
        <v>0.68786126375198364</v>
      </c>
      <c r="AV1376" s="30">
        <v>82.565391540527344</v>
      </c>
      <c r="AW1376" s="148">
        <v>0.19327731430530551</v>
      </c>
      <c r="AX1376" s="30">
        <v>48.596473349999997</v>
      </c>
      <c r="AY1376" s="30">
        <v>221.84873962402341</v>
      </c>
      <c r="AZ1376" s="30">
        <v>119</v>
      </c>
      <c r="BA1376" s="30">
        <v>88.279014587402344</v>
      </c>
      <c r="BB1376" s="148">
        <v>0.216</v>
      </c>
      <c r="BC1376" s="30">
        <v>51.6</v>
      </c>
      <c r="BD1376" s="30">
        <v>262.60000000000002</v>
      </c>
      <c r="BE1376" s="30">
        <v>87.389549255371094</v>
      </c>
      <c r="BF1376" s="147">
        <v>0.183</v>
      </c>
      <c r="BG1376" s="30">
        <v>51.16</v>
      </c>
      <c r="BH1376" s="30">
        <v>243.3</v>
      </c>
      <c r="BI1376" s="30">
        <v>87.933021545410156</v>
      </c>
      <c r="BJ1376" s="148">
        <v>0.28399999999999997</v>
      </c>
      <c r="BK1376" s="30">
        <v>51.460703240000001</v>
      </c>
      <c r="BL1376" s="30">
        <v>277.7</v>
      </c>
      <c r="BM1376" s="30">
        <v>87.664237976074219</v>
      </c>
      <c r="BN1376" s="148">
        <v>0.22900000000000001</v>
      </c>
      <c r="BO1376" s="30">
        <v>51.331272810000002</v>
      </c>
      <c r="BP1376" s="30">
        <v>255</v>
      </c>
      <c r="BQ1376" s="148">
        <v>5.8000000000000003E-2</v>
      </c>
      <c r="BR1376" s="148">
        <v>3.9E-2</v>
      </c>
      <c r="BS1376" s="148">
        <v>6.9000000000000006E-2</v>
      </c>
      <c r="BT1376" s="148">
        <v>0.77800000000000002</v>
      </c>
      <c r="BU1376" s="148">
        <v>0.05</v>
      </c>
      <c r="BV1376" s="148">
        <v>6.0000000521540642E-3</v>
      </c>
      <c r="BW1376" s="148">
        <v>0.32400000000000001</v>
      </c>
      <c r="BX1376" s="148">
        <v>0.13</v>
      </c>
      <c r="BY1376" s="148">
        <v>0.41799999999999998</v>
      </c>
      <c r="BZ1376" s="1"/>
      <c r="CA1376" s="1">
        <v>9880.2998046875</v>
      </c>
      <c r="CB1376" s="1">
        <v>10123.82</v>
      </c>
      <c r="CC1376" s="124" t="s">
        <v>4528</v>
      </c>
      <c r="CD1376" t="s">
        <v>4634</v>
      </c>
    </row>
    <row r="1377" spans="1:82" x14ac:dyDescent="0.3">
      <c r="A1377" s="1">
        <v>960944090</v>
      </c>
      <c r="B1377" s="124" t="s">
        <v>4528</v>
      </c>
      <c r="C1377" t="s">
        <v>448</v>
      </c>
      <c r="D1377" t="s">
        <v>1848</v>
      </c>
      <c r="E1377" s="30">
        <v>84.505538940429688</v>
      </c>
      <c r="F1377" s="30">
        <v>83.189018249511719</v>
      </c>
      <c r="G1377" s="30">
        <v>85.969886779785156</v>
      </c>
      <c r="H1377" s="30">
        <v>88.340690612792969</v>
      </c>
      <c r="I1377" s="1">
        <v>375</v>
      </c>
      <c r="J1377" s="1" t="s">
        <v>3981</v>
      </c>
      <c r="K1377" s="1">
        <v>5</v>
      </c>
      <c r="L1377" t="s">
        <v>3882</v>
      </c>
      <c r="M1377" t="s">
        <v>3915</v>
      </c>
      <c r="N1377" t="s">
        <v>3918</v>
      </c>
      <c r="O1377" t="s">
        <v>3922</v>
      </c>
      <c r="P1377" s="148">
        <v>0.52247190475463867</v>
      </c>
      <c r="Q1377" s="30">
        <v>49.752100609999999</v>
      </c>
      <c r="R1377" s="30">
        <v>338.20223999023438</v>
      </c>
      <c r="S1377" s="1">
        <v>189</v>
      </c>
      <c r="T1377" s="1">
        <v>94</v>
      </c>
      <c r="U1377" s="148">
        <v>0.49735450744628912</v>
      </c>
      <c r="V1377" s="148">
        <v>0.3125</v>
      </c>
      <c r="W1377" s="149">
        <v>49.200602099999998</v>
      </c>
      <c r="X1377" s="149">
        <v>281.25</v>
      </c>
      <c r="Y1377" s="1">
        <v>94</v>
      </c>
      <c r="Z1377" s="30">
        <v>83.108085632324219</v>
      </c>
      <c r="AA1377" s="148">
        <v>0.57899999999999996</v>
      </c>
      <c r="AB1377" s="30">
        <v>49.4</v>
      </c>
      <c r="AC1377" s="30">
        <v>366.8</v>
      </c>
      <c r="AD1377" s="30">
        <v>84.260795593261719</v>
      </c>
      <c r="AE1377" s="148">
        <v>0.42699999999999999</v>
      </c>
      <c r="AF1377" s="30">
        <v>49.74</v>
      </c>
      <c r="AG1377" s="30">
        <v>319.10000000000002</v>
      </c>
      <c r="AH1377" s="30">
        <v>82.3150634765625</v>
      </c>
      <c r="AI1377" s="148">
        <v>0.57899999999999996</v>
      </c>
      <c r="AJ1377" s="30">
        <v>49.153072850000001</v>
      </c>
      <c r="AK1377" s="30">
        <v>368.5</v>
      </c>
      <c r="AL1377" s="30">
        <v>83.279159545898438</v>
      </c>
      <c r="AM1377" s="148">
        <v>0.46200000000000002</v>
      </c>
      <c r="AN1377" s="30">
        <v>49.41743177</v>
      </c>
      <c r="AO1377" s="30">
        <v>339.4</v>
      </c>
      <c r="AP1377" s="148">
        <v>0.44943821430206299</v>
      </c>
      <c r="AQ1377" s="30">
        <v>50.615929149999999</v>
      </c>
      <c r="AR1377" s="30">
        <v>316.85394287109381</v>
      </c>
      <c r="AS1377" s="30">
        <v>189</v>
      </c>
      <c r="AT1377" s="30">
        <v>94</v>
      </c>
      <c r="AU1377" s="148">
        <v>0.49735450744628912</v>
      </c>
      <c r="AV1377" s="30">
        <v>88.340690612792969</v>
      </c>
      <c r="AW1377" s="148">
        <v>0.2291666716337204</v>
      </c>
      <c r="AX1377" s="30">
        <v>51.906394079999998</v>
      </c>
      <c r="AY1377" s="30">
        <v>254.16667175292969</v>
      </c>
      <c r="AZ1377" s="30">
        <v>94</v>
      </c>
      <c r="BA1377" s="30">
        <v>84.423103332519531</v>
      </c>
      <c r="BB1377" s="148">
        <v>0.55299999999999994</v>
      </c>
      <c r="BC1377" s="30">
        <v>49.73</v>
      </c>
      <c r="BD1377" s="30">
        <v>348.9</v>
      </c>
      <c r="BE1377" s="30">
        <v>84.975387573242188</v>
      </c>
      <c r="BF1377" s="147">
        <v>0.39300000000000002</v>
      </c>
      <c r="BG1377" s="30">
        <v>49.97</v>
      </c>
      <c r="BH1377" s="30">
        <v>298.89999999999998</v>
      </c>
      <c r="BI1377" s="30">
        <v>79.928115844726563</v>
      </c>
      <c r="BJ1377" s="148">
        <v>0.58399999999999996</v>
      </c>
      <c r="BK1377" s="30">
        <v>47.561334610000003</v>
      </c>
      <c r="BL1377" s="30">
        <v>354.3</v>
      </c>
      <c r="BM1377" s="30">
        <v>79.477035522460938</v>
      </c>
      <c r="BN1377" s="148">
        <v>0.45200000000000001</v>
      </c>
      <c r="BO1377" s="30">
        <v>47.250985110000002</v>
      </c>
      <c r="BP1377" s="30">
        <v>308.7</v>
      </c>
      <c r="BQ1377" s="148">
        <v>6.4000000000000001E-2</v>
      </c>
      <c r="BR1377" s="148">
        <v>3.2000000000000001E-2</v>
      </c>
      <c r="BS1377" s="148">
        <v>2.9000000000000001E-2</v>
      </c>
      <c r="BT1377" s="148">
        <v>0.80500000000000005</v>
      </c>
      <c r="BU1377" s="148">
        <v>6.7000000000000004E-2</v>
      </c>
      <c r="BV1377" s="148">
        <v>3.0000000260770321E-3</v>
      </c>
      <c r="BW1377" s="148">
        <v>0.13600000000000001</v>
      </c>
      <c r="BX1377" s="148">
        <v>0.17100000000000001</v>
      </c>
      <c r="BY1377" s="148">
        <v>0.23799999999999999</v>
      </c>
      <c r="BZ1377" s="1"/>
      <c r="CA1377" s="1">
        <v>9511.6796875</v>
      </c>
      <c r="CB1377" s="1">
        <v>9753.99</v>
      </c>
      <c r="CC1377" s="124" t="s">
        <v>4528</v>
      </c>
      <c r="CD1377" t="s">
        <v>4634</v>
      </c>
    </row>
    <row r="1378" spans="1:82" x14ac:dyDescent="0.3">
      <c r="A1378" s="1">
        <v>960945000</v>
      </c>
      <c r="B1378" s="124" t="s">
        <v>4528</v>
      </c>
      <c r="C1378" t="s">
        <v>448</v>
      </c>
      <c r="D1378" t="s">
        <v>1849</v>
      </c>
      <c r="E1378" s="30">
        <v>83.202781677246094</v>
      </c>
      <c r="F1378" s="30">
        <v>82.529205322265625</v>
      </c>
      <c r="G1378" s="30">
        <v>81.228988647460938</v>
      </c>
      <c r="H1378" s="30">
        <v>82.321647644042969</v>
      </c>
      <c r="I1378" s="1">
        <v>368</v>
      </c>
      <c r="J1378" s="1" t="s">
        <v>3981</v>
      </c>
      <c r="K1378" s="1">
        <v>5</v>
      </c>
      <c r="L1378" t="s">
        <v>3882</v>
      </c>
      <c r="M1378" t="s">
        <v>3915</v>
      </c>
      <c r="N1378" t="s">
        <v>3918</v>
      </c>
      <c r="O1378" t="s">
        <v>3922</v>
      </c>
      <c r="P1378" s="148">
        <v>0.48404255509376531</v>
      </c>
      <c r="Q1378" s="30">
        <v>49.210200839999999</v>
      </c>
      <c r="R1378" s="30">
        <v>337.76596069335938</v>
      </c>
      <c r="S1378" s="1">
        <v>200</v>
      </c>
      <c r="T1378" s="1">
        <v>92</v>
      </c>
      <c r="U1378" s="148">
        <v>0.46000000834465032</v>
      </c>
      <c r="V1378" s="148">
        <v>0.34883719682693481</v>
      </c>
      <c r="W1378" s="149">
        <v>48.927214929999998</v>
      </c>
      <c r="X1378" s="149">
        <v>298.83721923828131</v>
      </c>
      <c r="Y1378" s="1">
        <v>92</v>
      </c>
      <c r="Z1378" s="30">
        <v>85.222724914550781</v>
      </c>
      <c r="AA1378" s="148">
        <v>0.52100000000000002</v>
      </c>
      <c r="AB1378" s="30">
        <v>50.1</v>
      </c>
      <c r="AC1378" s="30">
        <v>349.8</v>
      </c>
      <c r="AD1378" s="30">
        <v>84.732025146484375</v>
      </c>
      <c r="AE1378" s="148">
        <v>0.39400000000000002</v>
      </c>
      <c r="AF1378" s="30">
        <v>49.9</v>
      </c>
      <c r="AG1378" s="30">
        <v>316.2</v>
      </c>
      <c r="AH1378" s="30">
        <v>83.716903686523438</v>
      </c>
      <c r="AI1378" s="148">
        <v>0.502</v>
      </c>
      <c r="AJ1378" s="30">
        <v>49.61738253</v>
      </c>
      <c r="AK1378" s="30">
        <v>342.9</v>
      </c>
      <c r="AL1378" s="30">
        <v>83.418220520019531</v>
      </c>
      <c r="AM1378" s="148">
        <v>0.39200000000000002</v>
      </c>
      <c r="AN1378" s="30">
        <v>49.464754399999997</v>
      </c>
      <c r="AO1378" s="30">
        <v>308.2</v>
      </c>
      <c r="AP1378" s="148">
        <v>0.37765958905220032</v>
      </c>
      <c r="AQ1378" s="30">
        <v>47.650372900000001</v>
      </c>
      <c r="AR1378" s="30">
        <v>299.46807861328131</v>
      </c>
      <c r="AS1378" s="30">
        <v>200</v>
      </c>
      <c r="AT1378" s="30">
        <v>92</v>
      </c>
      <c r="AU1378" s="148">
        <v>0.46000000834465032</v>
      </c>
      <c r="AV1378" s="30">
        <v>82.321647644042969</v>
      </c>
      <c r="AW1378" s="148">
        <v>0.25581395626068121</v>
      </c>
      <c r="AX1378" s="30">
        <v>48.456781579999998</v>
      </c>
      <c r="AY1378" s="30">
        <v>252.32557678222659</v>
      </c>
      <c r="AZ1378" s="30">
        <v>92</v>
      </c>
      <c r="BA1378" s="30">
        <v>83.969467163085938</v>
      </c>
      <c r="BB1378" s="148">
        <v>0.498</v>
      </c>
      <c r="BC1378" s="30">
        <v>49.51</v>
      </c>
      <c r="BD1378" s="30">
        <v>328.6</v>
      </c>
      <c r="BE1378" s="30">
        <v>82.601806640625</v>
      </c>
      <c r="BF1378" s="147">
        <v>0.33300000000000002</v>
      </c>
      <c r="BG1378" s="30">
        <v>48.8</v>
      </c>
      <c r="BH1378" s="30">
        <v>274.7</v>
      </c>
      <c r="BI1378" s="30">
        <v>78.5186767578125</v>
      </c>
      <c r="BJ1378" s="148">
        <v>0.45300000000000001</v>
      </c>
      <c r="BK1378" s="30">
        <v>46.874766100000002</v>
      </c>
      <c r="BL1378" s="30">
        <v>326.10000000000002</v>
      </c>
      <c r="BM1378" s="30">
        <v>77.369148254394531</v>
      </c>
      <c r="BN1378" s="148">
        <v>0.28899999999999998</v>
      </c>
      <c r="BO1378" s="30">
        <v>46.200470330000002</v>
      </c>
      <c r="BP1378" s="30">
        <v>276.3</v>
      </c>
      <c r="BQ1378" s="148">
        <v>0.03</v>
      </c>
      <c r="BR1378" s="148">
        <v>4.1000000000000002E-2</v>
      </c>
      <c r="BS1378" s="148">
        <v>2.7E-2</v>
      </c>
      <c r="BT1378" s="148">
        <v>0.86699999999999999</v>
      </c>
      <c r="BU1378" s="148">
        <v>3.5000000000000003E-2</v>
      </c>
      <c r="BV1378" s="148">
        <v>0</v>
      </c>
      <c r="BW1378" s="148">
        <v>0.16600000000000001</v>
      </c>
      <c r="BX1378" s="148">
        <v>0.16600000000000001</v>
      </c>
      <c r="BY1378" s="148">
        <v>0.19700000000000001</v>
      </c>
      <c r="BZ1378" s="1"/>
      <c r="CA1378" s="1">
        <v>9891.6103515625</v>
      </c>
      <c r="CB1378" s="1">
        <v>10130.290000000001</v>
      </c>
      <c r="CC1378" s="124" t="s">
        <v>4528</v>
      </c>
      <c r="CD1378" t="s">
        <v>4634</v>
      </c>
    </row>
    <row r="1379" spans="1:82" x14ac:dyDescent="0.3">
      <c r="A1379" s="1">
        <v>960945020</v>
      </c>
      <c r="B1379" s="124" t="s">
        <v>4528</v>
      </c>
      <c r="C1379" t="s">
        <v>448</v>
      </c>
      <c r="D1379" t="s">
        <v>1850</v>
      </c>
      <c r="E1379" s="30">
        <v>91.166206359863281</v>
      </c>
      <c r="F1379" s="30">
        <v>88.536201477050781</v>
      </c>
      <c r="G1379" s="30">
        <v>92.203628540039063</v>
      </c>
      <c r="H1379" s="30">
        <v>91.925201416015625</v>
      </c>
      <c r="I1379" s="1">
        <v>407</v>
      </c>
      <c r="J1379" s="1" t="s">
        <v>3981</v>
      </c>
      <c r="K1379" s="1">
        <v>5</v>
      </c>
      <c r="L1379" t="s">
        <v>3882</v>
      </c>
      <c r="M1379" t="s">
        <v>3915</v>
      </c>
      <c r="N1379" t="s">
        <v>3918</v>
      </c>
      <c r="O1379" t="s">
        <v>3922</v>
      </c>
      <c r="P1379" s="148">
        <v>0.57575756311416626</v>
      </c>
      <c r="Q1379" s="30">
        <v>52.522691770000002</v>
      </c>
      <c r="R1379" s="30">
        <v>362.62625122070313</v>
      </c>
      <c r="S1379" s="1">
        <v>254</v>
      </c>
      <c r="T1379" s="1">
        <v>92</v>
      </c>
      <c r="U1379" s="148">
        <v>0.36220473051071173</v>
      </c>
      <c r="V1379" s="148">
        <v>0.36619716882705688</v>
      </c>
      <c r="W1379" s="149">
        <v>51.416169089999997</v>
      </c>
      <c r="X1379" s="149">
        <v>318.30984497070313</v>
      </c>
      <c r="Y1379" s="1">
        <v>92</v>
      </c>
      <c r="Z1379" s="30">
        <v>90.358291625976563</v>
      </c>
      <c r="AA1379" s="148">
        <v>0.64400000000000002</v>
      </c>
      <c r="AB1379" s="30">
        <v>51.8</v>
      </c>
      <c r="AC1379" s="30">
        <v>379.8</v>
      </c>
      <c r="AD1379" s="30">
        <v>86.793655395507813</v>
      </c>
      <c r="AE1379" s="148">
        <v>0.46100000000000002</v>
      </c>
      <c r="AF1379" s="30">
        <v>50.6</v>
      </c>
      <c r="AG1379" s="30">
        <v>331.5</v>
      </c>
      <c r="AH1379" s="30">
        <v>87.577568054199219</v>
      </c>
      <c r="AI1379" s="148">
        <v>0.61199999999999999</v>
      </c>
      <c r="AJ1379" s="30">
        <v>50.896088159999998</v>
      </c>
      <c r="AK1379" s="30">
        <v>377.9</v>
      </c>
      <c r="AL1379" s="30">
        <v>84.498977661132813</v>
      </c>
      <c r="AM1379" s="148">
        <v>0.42699999999999999</v>
      </c>
      <c r="AN1379" s="30">
        <v>49.832532720000003</v>
      </c>
      <c r="AO1379" s="30">
        <v>325.8</v>
      </c>
      <c r="AP1379" s="148">
        <v>0.4444444477558136</v>
      </c>
      <c r="AQ1379" s="30">
        <v>54.515301610000002</v>
      </c>
      <c r="AR1379" s="30">
        <v>321.7171630859375</v>
      </c>
      <c r="AS1379" s="30">
        <v>254</v>
      </c>
      <c r="AT1379" s="30">
        <v>92</v>
      </c>
      <c r="AU1379" s="148">
        <v>0.36220473051071173</v>
      </c>
      <c r="AV1379" s="30">
        <v>91.925201416015625</v>
      </c>
      <c r="AW1379" s="148">
        <v>0.21126760542392731</v>
      </c>
      <c r="AX1379" s="30">
        <v>53.96074016</v>
      </c>
      <c r="AY1379" s="30">
        <v>249.2957763671875</v>
      </c>
      <c r="AZ1379" s="30">
        <v>92</v>
      </c>
      <c r="BA1379" s="30">
        <v>95.516578674316406</v>
      </c>
      <c r="BB1379" s="148">
        <v>0.70400000000000007</v>
      </c>
      <c r="BC1379" s="30">
        <v>55.11</v>
      </c>
      <c r="BD1379" s="30">
        <v>393.7</v>
      </c>
      <c r="BE1379" s="30">
        <v>92.522163391113281</v>
      </c>
      <c r="BF1379" s="147">
        <v>0.52800000000000002</v>
      </c>
      <c r="BG1379" s="30">
        <v>53.69</v>
      </c>
      <c r="BH1379" s="30">
        <v>339.3</v>
      </c>
      <c r="BI1379" s="30">
        <v>90.651618957519531</v>
      </c>
      <c r="BJ1379" s="148">
        <v>0.61599999999999999</v>
      </c>
      <c r="BK1379" s="30">
        <v>52.784992590000002</v>
      </c>
      <c r="BL1379" s="30">
        <v>370.5</v>
      </c>
      <c r="BM1379" s="30">
        <v>88.040847778320313</v>
      </c>
      <c r="BN1379" s="148">
        <v>0.43799999999999989</v>
      </c>
      <c r="BO1379" s="30">
        <v>51.518965039999998</v>
      </c>
      <c r="BP1379" s="30">
        <v>312.39999999999998</v>
      </c>
      <c r="BQ1379" s="148">
        <v>4.7E-2</v>
      </c>
      <c r="BR1379" s="148">
        <v>2.5000000000000001E-2</v>
      </c>
      <c r="BS1379" s="148">
        <v>1.7000000000000001E-2</v>
      </c>
      <c r="BT1379" s="148">
        <v>0.86699999999999999</v>
      </c>
      <c r="BU1379" s="148">
        <v>3.6999999999999998E-2</v>
      </c>
      <c r="BV1379" s="148">
        <v>7.0000002160668373E-3</v>
      </c>
      <c r="BW1379" s="148">
        <v>6.0999999999999999E-2</v>
      </c>
      <c r="BX1379" s="148">
        <v>0.14000000000000001</v>
      </c>
      <c r="BY1379" s="148">
        <v>0.14699999999999999</v>
      </c>
      <c r="BZ1379" s="1"/>
      <c r="CA1379" s="1">
        <v>8969.259765625</v>
      </c>
      <c r="CB1379" s="1">
        <v>9206.49</v>
      </c>
      <c r="CC1379" s="124" t="s">
        <v>4528</v>
      </c>
      <c r="CD1379" t="s">
        <v>4634</v>
      </c>
    </row>
    <row r="1380" spans="1:82" x14ac:dyDescent="0.3">
      <c r="A1380" s="1">
        <v>960945040</v>
      </c>
      <c r="B1380" s="124" t="s">
        <v>4528</v>
      </c>
      <c r="C1380" t="s">
        <v>448</v>
      </c>
      <c r="D1380" t="s">
        <v>1851</v>
      </c>
      <c r="E1380" s="30">
        <v>78.442245483398438</v>
      </c>
      <c r="F1380" s="30">
        <v>76.813316345214844</v>
      </c>
      <c r="G1380" s="30">
        <v>80.692916870117188</v>
      </c>
      <c r="H1380" s="30">
        <v>81.791847229003906</v>
      </c>
      <c r="I1380" s="1">
        <v>432</v>
      </c>
      <c r="J1380" s="1" t="s">
        <v>3981</v>
      </c>
      <c r="K1380" s="1">
        <v>5</v>
      </c>
      <c r="L1380" t="s">
        <v>3882</v>
      </c>
      <c r="M1380" t="s">
        <v>3915</v>
      </c>
      <c r="N1380" t="s">
        <v>3918</v>
      </c>
      <c r="O1380" t="s">
        <v>3922</v>
      </c>
      <c r="P1380" s="148">
        <v>0.57766991853713989</v>
      </c>
      <c r="Q1380" s="30">
        <v>47.229994550000001</v>
      </c>
      <c r="R1380" s="30">
        <v>359.708740234375</v>
      </c>
      <c r="S1380" s="1">
        <v>229</v>
      </c>
      <c r="T1380" s="1">
        <v>65</v>
      </c>
      <c r="U1380" s="148">
        <v>0.28384280204772949</v>
      </c>
      <c r="V1380" s="148">
        <v>0.34722220897674561</v>
      </c>
      <c r="W1380" s="149">
        <v>46.55887912</v>
      </c>
      <c r="X1380" s="149">
        <v>297.22222900390631</v>
      </c>
      <c r="Y1380" s="1">
        <v>65</v>
      </c>
      <c r="Z1380" s="30">
        <v>80.389259338378906</v>
      </c>
      <c r="AA1380" s="148">
        <v>0.60199999999999998</v>
      </c>
      <c r="AB1380" s="30">
        <v>48.5</v>
      </c>
      <c r="AC1380" s="30">
        <v>371.1</v>
      </c>
      <c r="AD1380" s="30">
        <v>77.958106994628906</v>
      </c>
      <c r="AE1380" s="148">
        <v>0.39200000000000002</v>
      </c>
      <c r="AF1380" s="30">
        <v>47.6</v>
      </c>
      <c r="AG1380" s="30">
        <v>316.2</v>
      </c>
      <c r="AH1380" s="30">
        <v>83.165779113769531</v>
      </c>
      <c r="AI1380" s="148">
        <v>0.65700000000000003</v>
      </c>
      <c r="AJ1380" s="30">
        <v>49.434841179999999</v>
      </c>
      <c r="AK1380" s="30">
        <v>383.9</v>
      </c>
      <c r="AL1380" s="30">
        <v>80.711837768554688</v>
      </c>
      <c r="AM1380" s="148">
        <v>0.44400000000000001</v>
      </c>
      <c r="AN1380" s="30">
        <v>48.54377513</v>
      </c>
      <c r="AO1380" s="30">
        <v>323.60000000000002</v>
      </c>
      <c r="AP1380" s="148">
        <v>0.46116504073143011</v>
      </c>
      <c r="AQ1380" s="30">
        <v>47.315044970000002</v>
      </c>
      <c r="AR1380" s="30">
        <v>324.75729370117188</v>
      </c>
      <c r="AS1380" s="30">
        <v>229</v>
      </c>
      <c r="AT1380" s="30">
        <v>65</v>
      </c>
      <c r="AU1380" s="148">
        <v>0.28384280204772949</v>
      </c>
      <c r="AV1380" s="30">
        <v>81.791847229003906</v>
      </c>
      <c r="AW1380" s="148">
        <v>0.27777779102325439</v>
      </c>
      <c r="AX1380" s="30">
        <v>48.153140190000002</v>
      </c>
      <c r="AY1380" s="30"/>
      <c r="AZ1380" s="30">
        <v>65</v>
      </c>
      <c r="BA1380" s="30">
        <v>78.422737121582031</v>
      </c>
      <c r="BB1380" s="148">
        <v>0.628</v>
      </c>
      <c r="BC1380" s="30">
        <v>46.82</v>
      </c>
      <c r="BD1380" s="30">
        <v>369.2</v>
      </c>
      <c r="BE1380" s="30">
        <v>76.434539794921875</v>
      </c>
      <c r="BF1380" s="147">
        <v>0.4</v>
      </c>
      <c r="BG1380" s="30">
        <v>45.76</v>
      </c>
      <c r="BH1380" s="30">
        <v>304</v>
      </c>
      <c r="BI1380" s="30">
        <v>79.273399353027344</v>
      </c>
      <c r="BJ1380" s="148">
        <v>0.496</v>
      </c>
      <c r="BK1380" s="30">
        <v>47.242409440000003</v>
      </c>
      <c r="BL1380" s="30">
        <v>334.3</v>
      </c>
      <c r="BM1380" s="30">
        <v>77.732070922851563</v>
      </c>
      <c r="BN1380" s="148">
        <v>0.26400000000000001</v>
      </c>
      <c r="BO1380" s="30">
        <v>46.38134179</v>
      </c>
      <c r="BP1380" s="30">
        <v>245.8</v>
      </c>
      <c r="BQ1380" s="148">
        <v>1.6E-2</v>
      </c>
      <c r="BR1380" s="148">
        <v>2.1000000000000001E-2</v>
      </c>
      <c r="BS1380" s="148">
        <v>1.9E-2</v>
      </c>
      <c r="BT1380" s="148">
        <v>0.91200000000000003</v>
      </c>
      <c r="BU1380" s="148">
        <v>0.03</v>
      </c>
      <c r="BV1380" s="148">
        <v>2.000000094994903E-3</v>
      </c>
      <c r="BW1380" s="148">
        <v>0.09</v>
      </c>
      <c r="BX1380" s="148">
        <v>0.14299999999999999</v>
      </c>
      <c r="BY1380" s="148">
        <v>0.13200000000000001</v>
      </c>
      <c r="BZ1380" s="1"/>
      <c r="CA1380" s="1">
        <v>9145.509765625</v>
      </c>
      <c r="CB1380" s="1">
        <v>9371.99</v>
      </c>
      <c r="CC1380" s="124" t="s">
        <v>4528</v>
      </c>
      <c r="CD1380" t="s">
        <v>4634</v>
      </c>
    </row>
    <row r="1381" spans="1:82" x14ac:dyDescent="0.3">
      <c r="A1381" s="1">
        <v>960945060</v>
      </c>
      <c r="B1381" s="124" t="s">
        <v>4528</v>
      </c>
      <c r="C1381" t="s">
        <v>448</v>
      </c>
      <c r="D1381" t="s">
        <v>1852</v>
      </c>
      <c r="E1381" s="30">
        <v>89.171279907226563</v>
      </c>
      <c r="F1381" s="30">
        <v>87.723678588867188</v>
      </c>
      <c r="G1381" s="30">
        <v>84.41314697265625</v>
      </c>
      <c r="H1381" s="30">
        <v>83.577674865722656</v>
      </c>
      <c r="I1381" s="1">
        <v>382</v>
      </c>
      <c r="J1381" s="1" t="s">
        <v>3981</v>
      </c>
      <c r="K1381" s="1">
        <v>5</v>
      </c>
      <c r="L1381" t="s">
        <v>3882</v>
      </c>
      <c r="M1381" t="s">
        <v>3915</v>
      </c>
      <c r="N1381" t="s">
        <v>3918</v>
      </c>
      <c r="O1381" t="s">
        <v>3922</v>
      </c>
      <c r="P1381" s="148">
        <v>0.34939759969711298</v>
      </c>
      <c r="Q1381" s="30">
        <v>51.69287602</v>
      </c>
      <c r="R1381" s="30">
        <v>303.01205444335938</v>
      </c>
      <c r="S1381" s="1">
        <v>191</v>
      </c>
      <c r="T1381" s="1">
        <v>111</v>
      </c>
      <c r="U1381" s="148">
        <v>0.58115184307098389</v>
      </c>
      <c r="V1381" s="148">
        <v>0.2121212184429169</v>
      </c>
      <c r="W1381" s="149">
        <v>51.079504849999999</v>
      </c>
      <c r="X1381" s="149">
        <v>257.57574462890631</v>
      </c>
      <c r="Y1381" s="1">
        <v>111</v>
      </c>
      <c r="Z1381" s="30">
        <v>84.316452026367188</v>
      </c>
      <c r="AA1381" s="148">
        <v>0.42699999999999999</v>
      </c>
      <c r="AB1381" s="30">
        <v>49.8</v>
      </c>
      <c r="AC1381" s="30">
        <v>314.10000000000002</v>
      </c>
      <c r="AD1381" s="30">
        <v>83.966278076171875</v>
      </c>
      <c r="AE1381" s="148">
        <v>0.32800000000000001</v>
      </c>
      <c r="AF1381" s="30">
        <v>49.64</v>
      </c>
      <c r="AG1381" s="30">
        <v>279.3</v>
      </c>
      <c r="AH1381" s="30">
        <v>83.944580078125</v>
      </c>
      <c r="AI1381" s="148">
        <v>0.38200000000000001</v>
      </c>
      <c r="AJ1381" s="30">
        <v>49.692790500000001</v>
      </c>
      <c r="AK1381" s="30">
        <v>303.8</v>
      </c>
      <c r="AL1381" s="30">
        <v>81.852592468261719</v>
      </c>
      <c r="AM1381" s="148">
        <v>0.29599999999999999</v>
      </c>
      <c r="AN1381" s="30">
        <v>48.931973579999998</v>
      </c>
      <c r="AO1381" s="30">
        <v>268</v>
      </c>
      <c r="AP1381" s="148">
        <v>0.18902438879013059</v>
      </c>
      <c r="AQ1381" s="30">
        <v>49.642148319999997</v>
      </c>
      <c r="AR1381" s="30">
        <v>223.7804870605469</v>
      </c>
      <c r="AS1381" s="30">
        <v>190</v>
      </c>
      <c r="AT1381" s="30">
        <v>110</v>
      </c>
      <c r="AU1381" s="148">
        <v>0.58115184307098389</v>
      </c>
      <c r="AV1381" s="30">
        <v>83.577674865722656</v>
      </c>
      <c r="AW1381" s="148">
        <v>6.1855670064687729E-2</v>
      </c>
      <c r="AX1381" s="30">
        <v>49.176631710000002</v>
      </c>
      <c r="AY1381" s="30"/>
      <c r="AZ1381" s="30">
        <v>110</v>
      </c>
      <c r="BA1381" s="30">
        <v>83.804512023925781</v>
      </c>
      <c r="BB1381" s="148">
        <v>0.28599999999999998</v>
      </c>
      <c r="BC1381" s="30">
        <v>49.43</v>
      </c>
      <c r="BD1381" s="30">
        <v>265.3</v>
      </c>
      <c r="BE1381" s="30">
        <v>82.784385681152344</v>
      </c>
      <c r="BF1381" s="147">
        <v>0.20699999999999999</v>
      </c>
      <c r="BG1381" s="30">
        <v>48.89</v>
      </c>
      <c r="BH1381" s="30">
        <v>228.4</v>
      </c>
      <c r="BI1381" s="30">
        <v>80.56915283203125</v>
      </c>
      <c r="BJ1381" s="148">
        <v>0.313</v>
      </c>
      <c r="BK1381" s="30">
        <v>47.873600639999999</v>
      </c>
      <c r="BL1381" s="30">
        <v>275.8</v>
      </c>
      <c r="BM1381" s="30">
        <v>79.285972595214844</v>
      </c>
      <c r="BN1381" s="148">
        <v>0.20200000000000001</v>
      </c>
      <c r="BO1381" s="30">
        <v>47.155766040000003</v>
      </c>
      <c r="BP1381" s="30">
        <v>231.5</v>
      </c>
      <c r="BQ1381" s="148">
        <v>0.13900000000000001</v>
      </c>
      <c r="BR1381" s="148">
        <v>5.1999999999999998E-2</v>
      </c>
      <c r="BS1381" s="148">
        <v>2.9000000000000001E-2</v>
      </c>
      <c r="BT1381" s="148">
        <v>0.71699999999999997</v>
      </c>
      <c r="BU1381" s="148">
        <v>5.8000000000000003E-2</v>
      </c>
      <c r="BV1381" s="148">
        <v>4.999999888241291E-3</v>
      </c>
      <c r="BW1381" s="148">
        <v>0.152</v>
      </c>
      <c r="BX1381" s="148">
        <v>0.16800000000000001</v>
      </c>
      <c r="BY1381" s="148">
        <v>0.41399999999999998</v>
      </c>
      <c r="BZ1381" s="1"/>
      <c r="CA1381" s="1">
        <v>9863.73046875</v>
      </c>
      <c r="CB1381" s="1">
        <v>10107.370000000001</v>
      </c>
      <c r="CC1381" s="124" t="s">
        <v>4528</v>
      </c>
      <c r="CD1381" t="s">
        <v>4634</v>
      </c>
    </row>
    <row r="1382" spans="1:82" x14ac:dyDescent="0.3">
      <c r="A1382" s="1">
        <v>960945080</v>
      </c>
      <c r="B1382" s="124" t="s">
        <v>4528</v>
      </c>
      <c r="C1382" t="s">
        <v>448</v>
      </c>
      <c r="D1382" t="s">
        <v>1853</v>
      </c>
      <c r="E1382" s="30">
        <v>96.342124938964844</v>
      </c>
      <c r="F1382" s="30">
        <v>98.02099609375</v>
      </c>
      <c r="G1382" s="30">
        <v>94.01104736328125</v>
      </c>
      <c r="H1382" s="30">
        <v>96.698333740234375</v>
      </c>
      <c r="I1382" s="1">
        <v>245</v>
      </c>
      <c r="J1382" s="1" t="s">
        <v>3981</v>
      </c>
      <c r="K1382" s="1">
        <v>5</v>
      </c>
      <c r="L1382" t="s">
        <v>3882</v>
      </c>
      <c r="M1382" t="s">
        <v>3915</v>
      </c>
      <c r="N1382" t="s">
        <v>3918</v>
      </c>
      <c r="O1382" t="s">
        <v>3922</v>
      </c>
      <c r="P1382" s="148">
        <v>0.6239316463470459</v>
      </c>
      <c r="Q1382" s="30">
        <v>54.675680909999997</v>
      </c>
      <c r="R1382" s="30">
        <v>371.79486083984381</v>
      </c>
      <c r="S1382" s="1">
        <v>120</v>
      </c>
      <c r="T1382" s="1">
        <v>41</v>
      </c>
      <c r="U1382" s="148">
        <v>0.34166666865348821</v>
      </c>
      <c r="V1382" s="148">
        <v>0.56756758689880371</v>
      </c>
      <c r="W1382" s="149">
        <v>55.346120790000001</v>
      </c>
      <c r="X1382" s="149">
        <v>340.54052734375</v>
      </c>
      <c r="Y1382" s="1">
        <v>41</v>
      </c>
      <c r="Z1382" s="30">
        <v>91.868743896484375</v>
      </c>
      <c r="AA1382" s="148">
        <v>0.67799999999999994</v>
      </c>
      <c r="AB1382" s="30">
        <v>52.3</v>
      </c>
      <c r="AC1382" s="30">
        <v>395</v>
      </c>
      <c r="AD1382" s="30">
        <v>91.653205871582031</v>
      </c>
      <c r="AE1382" s="148">
        <v>0.59</v>
      </c>
      <c r="AF1382" s="30">
        <v>52.25</v>
      </c>
      <c r="AG1382" s="30">
        <v>366.7</v>
      </c>
      <c r="AH1382" s="30"/>
      <c r="AI1382" s="148">
        <v>0.63700000000000001</v>
      </c>
      <c r="AJ1382" s="30"/>
      <c r="AK1382" s="30">
        <v>360.4</v>
      </c>
      <c r="AL1382" s="30"/>
      <c r="AM1382" s="148">
        <v>0.48499999999999999</v>
      </c>
      <c r="AN1382" s="30"/>
      <c r="AO1382" s="30">
        <v>312.10000000000002</v>
      </c>
      <c r="AP1382" s="148">
        <v>0.52136754989624023</v>
      </c>
      <c r="AQ1382" s="30">
        <v>55.645888919999997</v>
      </c>
      <c r="AR1382" s="30">
        <v>345.29913330078131</v>
      </c>
      <c r="AS1382" s="30">
        <v>120</v>
      </c>
      <c r="AT1382" s="30">
        <v>41</v>
      </c>
      <c r="AU1382" s="148">
        <v>0.34166666865348821</v>
      </c>
      <c r="AV1382" s="30">
        <v>96.698333740234375</v>
      </c>
      <c r="AW1382" s="148">
        <v>0.35135135054588318</v>
      </c>
      <c r="AX1382" s="30">
        <v>56.696302549999999</v>
      </c>
      <c r="AY1382" s="30">
        <v>294.5946044921875</v>
      </c>
      <c r="AZ1382" s="30">
        <v>41</v>
      </c>
      <c r="BA1382" s="30">
        <v>98.795127868652344</v>
      </c>
      <c r="BB1382" s="148">
        <v>0.72699999999999998</v>
      </c>
      <c r="BC1382" s="30">
        <v>56.7</v>
      </c>
      <c r="BD1382" s="30">
        <v>404.1</v>
      </c>
      <c r="BE1382" s="30">
        <v>96.173835754394531</v>
      </c>
      <c r="BF1382" s="147">
        <v>0.6409999999999999</v>
      </c>
      <c r="BG1382" s="30">
        <v>55.49</v>
      </c>
      <c r="BH1382" s="30">
        <v>374.4</v>
      </c>
      <c r="BI1382" s="30"/>
      <c r="BJ1382" s="148">
        <v>0.61499999999999999</v>
      </c>
      <c r="BK1382" s="30"/>
      <c r="BL1382" s="30">
        <v>358.2</v>
      </c>
      <c r="BM1382" s="30"/>
      <c r="BN1382" s="148">
        <v>0.42399999999999999</v>
      </c>
      <c r="BO1382" s="30"/>
      <c r="BP1382" s="30">
        <v>303</v>
      </c>
      <c r="BQ1382" s="148"/>
      <c r="BR1382" s="148">
        <v>4.9000000000000002E-2</v>
      </c>
      <c r="BS1382" s="148">
        <v>2.9000000000000001E-2</v>
      </c>
      <c r="BT1382" s="148">
        <v>0.86099999999999999</v>
      </c>
      <c r="BU1382" s="148">
        <v>4.9000000000000002E-2</v>
      </c>
      <c r="BV1382" s="148">
        <v>1.200000010430813E-2</v>
      </c>
      <c r="BW1382" s="148">
        <v>4.1000000000000002E-2</v>
      </c>
      <c r="BX1382" s="148">
        <v>0.14299999999999999</v>
      </c>
      <c r="BY1382" s="148">
        <v>9.5000000000000001E-2</v>
      </c>
      <c r="BZ1382" s="1"/>
      <c r="CA1382" s="1">
        <v>9812.490234375</v>
      </c>
      <c r="CB1382" s="1">
        <v>10033.84</v>
      </c>
      <c r="CC1382" s="124" t="s">
        <v>4528</v>
      </c>
      <c r="CD1382" t="s">
        <v>4634</v>
      </c>
    </row>
    <row r="1383" spans="1:82" x14ac:dyDescent="0.3">
      <c r="A1383" s="1">
        <v>960945100</v>
      </c>
      <c r="B1383" s="124" t="s">
        <v>4528</v>
      </c>
      <c r="C1383" t="s">
        <v>448</v>
      </c>
      <c r="D1383" t="s">
        <v>1854</v>
      </c>
      <c r="E1383" s="30">
        <v>82.032554626464844</v>
      </c>
      <c r="F1383" s="30">
        <v>81.150840759277344</v>
      </c>
      <c r="G1383" s="30">
        <v>82.280906677246094</v>
      </c>
      <c r="H1383" s="30">
        <v>82.082168579101563</v>
      </c>
      <c r="I1383" s="1">
        <v>419</v>
      </c>
      <c r="J1383" s="1" t="s">
        <v>3981</v>
      </c>
      <c r="K1383" s="1">
        <v>5</v>
      </c>
      <c r="L1383" t="s">
        <v>3882</v>
      </c>
      <c r="M1383" t="s">
        <v>3915</v>
      </c>
      <c r="N1383" t="s">
        <v>3918</v>
      </c>
      <c r="O1383" t="s">
        <v>3922</v>
      </c>
      <c r="P1383" s="148">
        <v>0.43478259444236761</v>
      </c>
      <c r="Q1383" s="30">
        <v>48.723428810000001</v>
      </c>
      <c r="R1383" s="30">
        <v>318.840576171875</v>
      </c>
      <c r="S1383" s="1">
        <v>211</v>
      </c>
      <c r="T1383" s="1">
        <v>107</v>
      </c>
      <c r="U1383" s="148">
        <v>0.50710898637771606</v>
      </c>
      <c r="V1383" s="148">
        <v>0.37373736500740051</v>
      </c>
      <c r="W1383" s="149">
        <v>48.35609865</v>
      </c>
      <c r="X1383" s="149">
        <v>281.81817626953131</v>
      </c>
      <c r="Y1383" s="1">
        <v>107</v>
      </c>
      <c r="Z1383" s="30">
        <v>87.941551208496094</v>
      </c>
      <c r="AA1383" s="148">
        <v>0.498</v>
      </c>
      <c r="AB1383" s="30">
        <v>51</v>
      </c>
      <c r="AC1383" s="30">
        <v>341.7</v>
      </c>
      <c r="AD1383" s="30">
        <v>86.292976379394531</v>
      </c>
      <c r="AE1383" s="148">
        <v>0.32100000000000001</v>
      </c>
      <c r="AF1383" s="30">
        <v>50.43</v>
      </c>
      <c r="AG1383" s="30">
        <v>299.10000000000002</v>
      </c>
      <c r="AH1383" s="30">
        <v>87.32073974609375</v>
      </c>
      <c r="AI1383" s="148">
        <v>0.48399999999999999</v>
      </c>
      <c r="AJ1383" s="30">
        <v>50.811022289999997</v>
      </c>
      <c r="AK1383" s="30">
        <v>343.1</v>
      </c>
      <c r="AL1383" s="30">
        <v>86.310028076171875</v>
      </c>
      <c r="AM1383" s="148">
        <v>0.36</v>
      </c>
      <c r="AN1383" s="30">
        <v>50.448830890000004</v>
      </c>
      <c r="AO1383" s="30">
        <v>307.2</v>
      </c>
      <c r="AP1383" s="148">
        <v>0.28019323945045471</v>
      </c>
      <c r="AQ1383" s="30">
        <v>48.308373840000002</v>
      </c>
      <c r="AR1383" s="30">
        <v>269.08212280273438</v>
      </c>
      <c r="AS1383" s="30">
        <v>211</v>
      </c>
      <c r="AT1383" s="30">
        <v>107</v>
      </c>
      <c r="AU1383" s="148">
        <v>0.50710898637771606</v>
      </c>
      <c r="AV1383" s="30">
        <v>82.082168579101563</v>
      </c>
      <c r="AW1383" s="148">
        <v>0.2121212184429169</v>
      </c>
      <c r="AX1383" s="30">
        <v>48.31953188</v>
      </c>
      <c r="AY1383" s="30">
        <v>234.34342956542969</v>
      </c>
      <c r="AZ1383" s="30">
        <v>107</v>
      </c>
      <c r="BA1383" s="30">
        <v>81.330131530761719</v>
      </c>
      <c r="BB1383" s="148">
        <v>0.38900000000000001</v>
      </c>
      <c r="BC1383" s="30">
        <v>48.23</v>
      </c>
      <c r="BD1383" s="30">
        <v>293.39999999999998</v>
      </c>
      <c r="BE1383" s="30">
        <v>80.5933837890625</v>
      </c>
      <c r="BF1383" s="147">
        <v>0.255</v>
      </c>
      <c r="BG1383" s="30">
        <v>47.81</v>
      </c>
      <c r="BH1383" s="30">
        <v>243.4</v>
      </c>
      <c r="BI1383" s="30">
        <v>78.173797607421875</v>
      </c>
      <c r="BJ1383" s="148">
        <v>0.32300000000000001</v>
      </c>
      <c r="BK1383" s="30">
        <v>46.706769059999999</v>
      </c>
      <c r="BL1383" s="30">
        <v>287.10000000000002</v>
      </c>
      <c r="BM1383" s="30">
        <v>77.144584655761719</v>
      </c>
      <c r="BN1383" s="148">
        <v>0.187</v>
      </c>
      <c r="BO1383" s="30">
        <v>46.088553619999999</v>
      </c>
      <c r="BP1383" s="30">
        <v>250.4</v>
      </c>
      <c r="BQ1383" s="148">
        <v>5.2999999999999999E-2</v>
      </c>
      <c r="BR1383" s="148">
        <v>2.9000000000000001E-2</v>
      </c>
      <c r="BS1383" s="148">
        <v>2.5999999999999999E-2</v>
      </c>
      <c r="BT1383" s="148">
        <v>0.85899999999999999</v>
      </c>
      <c r="BU1383" s="148">
        <v>3.3000000000000002E-2</v>
      </c>
      <c r="BV1383" s="148">
        <v>0</v>
      </c>
      <c r="BW1383" s="148">
        <v>0.107</v>
      </c>
      <c r="BX1383" s="148">
        <v>0.14299999999999999</v>
      </c>
      <c r="BY1383" s="148">
        <v>0.23300000000000001</v>
      </c>
      <c r="BZ1383" s="1"/>
      <c r="CA1383" s="1">
        <v>9643.509765625</v>
      </c>
      <c r="CB1383" s="1">
        <v>9868.66</v>
      </c>
      <c r="CC1383" s="124" t="s">
        <v>4528</v>
      </c>
      <c r="CD1383" t="s">
        <v>4634</v>
      </c>
    </row>
    <row r="1384" spans="1:82" x14ac:dyDescent="0.3">
      <c r="A1384" s="1">
        <v>960953000</v>
      </c>
      <c r="B1384" s="124" t="s">
        <v>4529</v>
      </c>
      <c r="C1384" t="s">
        <v>449</v>
      </c>
      <c r="D1384" t="s">
        <v>578</v>
      </c>
      <c r="E1384" s="30">
        <v>86.775917053222656</v>
      </c>
      <c r="F1384" s="30">
        <v>82.897300720214844</v>
      </c>
      <c r="G1384" s="30">
        <v>81.689346313476563</v>
      </c>
      <c r="H1384" s="30">
        <v>78.797462463378906</v>
      </c>
      <c r="I1384" s="1">
        <v>600</v>
      </c>
      <c r="J1384" s="1">
        <v>6</v>
      </c>
      <c r="K1384" s="1">
        <v>8</v>
      </c>
      <c r="L1384" t="s">
        <v>3882</v>
      </c>
      <c r="M1384" t="s">
        <v>3915</v>
      </c>
      <c r="N1384" t="s">
        <v>3918</v>
      </c>
      <c r="O1384" t="s">
        <v>3922</v>
      </c>
      <c r="P1384" s="148">
        <v>0.58901512622833252</v>
      </c>
      <c r="Q1384" s="30">
        <v>50.696491999999999</v>
      </c>
      <c r="R1384" s="30">
        <v>372.15908813476563</v>
      </c>
      <c r="S1384" s="1">
        <v>1162</v>
      </c>
      <c r="T1384" s="1">
        <v>419</v>
      </c>
      <c r="U1384" s="148">
        <v>0.36058521270751948</v>
      </c>
      <c r="V1384" s="148">
        <v>0.3368421196937561</v>
      </c>
      <c r="W1384" s="149">
        <v>49.079733859999997</v>
      </c>
      <c r="X1384" s="149">
        <v>306.3157958984375</v>
      </c>
      <c r="Y1384" s="1">
        <v>419</v>
      </c>
      <c r="Z1384" s="30">
        <v>82.201812744140625</v>
      </c>
      <c r="AA1384" s="148">
        <v>0.57399999999999995</v>
      </c>
      <c r="AB1384" s="30">
        <v>49.1</v>
      </c>
      <c r="AC1384" s="30">
        <v>370.5</v>
      </c>
      <c r="AD1384" s="30">
        <v>78.134819030761719</v>
      </c>
      <c r="AE1384" s="148">
        <v>0.307</v>
      </c>
      <c r="AF1384" s="30">
        <v>47.66</v>
      </c>
      <c r="AG1384" s="30">
        <v>295.60000000000002</v>
      </c>
      <c r="AH1384" s="30">
        <v>83.838417053222656</v>
      </c>
      <c r="AI1384" s="148">
        <v>0.625</v>
      </c>
      <c r="AJ1384" s="30">
        <v>49.657628529999997</v>
      </c>
      <c r="AK1384" s="30">
        <v>376.5</v>
      </c>
      <c r="AL1384" s="30">
        <v>81.226631164550781</v>
      </c>
      <c r="AM1384" s="148">
        <v>0.34100000000000003</v>
      </c>
      <c r="AN1384" s="30">
        <v>48.71896048</v>
      </c>
      <c r="AO1384" s="30">
        <v>302.7</v>
      </c>
      <c r="AP1384" s="148">
        <v>0.42015209794044489</v>
      </c>
      <c r="AQ1384" s="30">
        <v>47.938335879999997</v>
      </c>
      <c r="AR1384" s="30">
        <v>317.30038452148438</v>
      </c>
      <c r="AS1384" s="30">
        <v>1160</v>
      </c>
      <c r="AT1384" s="30">
        <v>418</v>
      </c>
      <c r="AU1384" s="148">
        <v>0.36058521270751948</v>
      </c>
      <c r="AV1384" s="30">
        <v>78.797462463378906</v>
      </c>
      <c r="AW1384" s="148">
        <v>0.17989417910575869</v>
      </c>
      <c r="AX1384" s="30">
        <v>46.437007219999998</v>
      </c>
      <c r="AY1384" s="30">
        <v>240.2116394042969</v>
      </c>
      <c r="AZ1384" s="30">
        <v>418</v>
      </c>
      <c r="BA1384" s="30">
        <v>80.608436584472656</v>
      </c>
      <c r="BB1384" s="148">
        <v>0.53799999999999992</v>
      </c>
      <c r="BC1384" s="30">
        <v>47.88</v>
      </c>
      <c r="BD1384" s="30">
        <v>347.6</v>
      </c>
      <c r="BE1384" s="30">
        <v>76.759132385253906</v>
      </c>
      <c r="BF1384" s="147">
        <v>0.25</v>
      </c>
      <c r="BG1384" s="30">
        <v>45.92</v>
      </c>
      <c r="BH1384" s="30">
        <v>256.10000000000002</v>
      </c>
      <c r="BI1384" s="30">
        <v>81.195320129394531</v>
      </c>
      <c r="BJ1384" s="148">
        <v>0.53799999999999992</v>
      </c>
      <c r="BK1384" s="30">
        <v>48.178618919999998</v>
      </c>
      <c r="BL1384" s="30">
        <v>346.3</v>
      </c>
      <c r="BM1384" s="30">
        <v>77.640167236328125</v>
      </c>
      <c r="BN1384" s="148">
        <v>0.246</v>
      </c>
      <c r="BO1384" s="30">
        <v>46.33553775</v>
      </c>
      <c r="BP1384" s="30">
        <v>247.8</v>
      </c>
      <c r="BQ1384" s="148">
        <v>0.115</v>
      </c>
      <c r="BR1384" s="148">
        <v>3.5000000000000003E-2</v>
      </c>
      <c r="BS1384" s="148">
        <v>0.09</v>
      </c>
      <c r="BT1384" s="148">
        <v>0.67</v>
      </c>
      <c r="BU1384" s="148">
        <v>8.5000000000000006E-2</v>
      </c>
      <c r="BV1384" s="148">
        <v>4.999999888241291E-3</v>
      </c>
      <c r="BW1384" s="148">
        <v>0.01</v>
      </c>
      <c r="BX1384" s="148">
        <v>0.14699999999999999</v>
      </c>
      <c r="BY1384" s="148">
        <v>0.20899999999999999</v>
      </c>
      <c r="BZ1384" s="1"/>
      <c r="CA1384" s="1">
        <v>12760.83984375</v>
      </c>
      <c r="CB1384" s="1">
        <v>13043.57</v>
      </c>
      <c r="CC1384" s="124" t="s">
        <v>4529</v>
      </c>
      <c r="CD1384" t="s">
        <v>4633</v>
      </c>
    </row>
    <row r="1385" spans="1:82" x14ac:dyDescent="0.3">
      <c r="A1385" s="1">
        <v>960953020</v>
      </c>
      <c r="B1385" s="124" t="s">
        <v>4529</v>
      </c>
      <c r="C1385" t="s">
        <v>449</v>
      </c>
      <c r="D1385" t="s">
        <v>742</v>
      </c>
      <c r="E1385" s="30">
        <v>84.442726135253906</v>
      </c>
      <c r="F1385" s="30">
        <v>82.244583129882813</v>
      </c>
      <c r="G1385" s="30">
        <v>81.977920532226563</v>
      </c>
      <c r="H1385" s="30">
        <v>80.6729736328125</v>
      </c>
      <c r="I1385" s="1">
        <v>881</v>
      </c>
      <c r="J1385" s="1">
        <v>6</v>
      </c>
      <c r="K1385" s="1">
        <v>8</v>
      </c>
      <c r="L1385" t="s">
        <v>3882</v>
      </c>
      <c r="M1385" t="s">
        <v>3915</v>
      </c>
      <c r="N1385" t="s">
        <v>3918</v>
      </c>
      <c r="O1385" t="s">
        <v>3922</v>
      </c>
      <c r="P1385" s="148">
        <v>0.64611262083053589</v>
      </c>
      <c r="Q1385" s="30">
        <v>49.725971899999998</v>
      </c>
      <c r="R1385" s="30">
        <v>385.9249267578125</v>
      </c>
      <c r="S1385" s="1">
        <v>1534</v>
      </c>
      <c r="T1385" s="1">
        <v>624</v>
      </c>
      <c r="U1385" s="148">
        <v>0.40677964687347412</v>
      </c>
      <c r="V1385" s="148">
        <v>0.39726027846336359</v>
      </c>
      <c r="W1385" s="149">
        <v>48.809283000000001</v>
      </c>
      <c r="X1385" s="149">
        <v>322.26028442382813</v>
      </c>
      <c r="Y1385" s="1">
        <v>624</v>
      </c>
      <c r="Z1385" s="30">
        <v>82.805992126464844</v>
      </c>
      <c r="AA1385" s="148">
        <v>0.628</v>
      </c>
      <c r="AB1385" s="30">
        <v>49.3</v>
      </c>
      <c r="AC1385" s="30">
        <v>380.1</v>
      </c>
      <c r="AD1385" s="30">
        <v>80.697128295898438</v>
      </c>
      <c r="AE1385" s="148">
        <v>0.36299999999999999</v>
      </c>
      <c r="AF1385" s="30">
        <v>48.53</v>
      </c>
      <c r="AG1385" s="30">
        <v>310.2</v>
      </c>
      <c r="AH1385" s="30">
        <v>84.591171264648438</v>
      </c>
      <c r="AI1385" s="148">
        <v>0.64500000000000002</v>
      </c>
      <c r="AJ1385" s="30">
        <v>49.906951169999999</v>
      </c>
      <c r="AK1385" s="30">
        <v>387.3</v>
      </c>
      <c r="AL1385" s="30">
        <v>82.613304138183594</v>
      </c>
      <c r="AM1385" s="148">
        <v>0.379</v>
      </c>
      <c r="AN1385" s="30">
        <v>49.190843360000002</v>
      </c>
      <c r="AO1385" s="30">
        <v>316.2</v>
      </c>
      <c r="AP1385" s="148">
        <v>0.53887397050857544</v>
      </c>
      <c r="AQ1385" s="30">
        <v>48.118846439999999</v>
      </c>
      <c r="AR1385" s="30">
        <v>343.69973754882813</v>
      </c>
      <c r="AS1385" s="30">
        <v>1538</v>
      </c>
      <c r="AT1385" s="30">
        <v>632</v>
      </c>
      <c r="AU1385" s="148">
        <v>0.40677964687347412</v>
      </c>
      <c r="AV1385" s="30">
        <v>80.6729736328125</v>
      </c>
      <c r="AW1385" s="148">
        <v>0.25773194432258612</v>
      </c>
      <c r="AX1385" s="30">
        <v>47.51189669</v>
      </c>
      <c r="AY1385" s="30">
        <v>257.044677734375</v>
      </c>
      <c r="AZ1385" s="30">
        <v>632</v>
      </c>
      <c r="BA1385" s="30">
        <v>84.9385986328125</v>
      </c>
      <c r="BB1385" s="148">
        <v>0.63600000000000001</v>
      </c>
      <c r="BC1385" s="30">
        <v>49.98</v>
      </c>
      <c r="BD1385" s="30">
        <v>376.9</v>
      </c>
      <c r="BE1385" s="30">
        <v>82.561233520507813</v>
      </c>
      <c r="BF1385" s="147">
        <v>0.35299999999999998</v>
      </c>
      <c r="BG1385" s="30">
        <v>48.78</v>
      </c>
      <c r="BH1385" s="30">
        <v>290.3</v>
      </c>
      <c r="BI1385" s="30">
        <v>85.319000244140625</v>
      </c>
      <c r="BJ1385" s="148">
        <v>0.59399999999999997</v>
      </c>
      <c r="BK1385" s="30">
        <v>50.187354409999998</v>
      </c>
      <c r="BL1385" s="30">
        <v>362</v>
      </c>
      <c r="BM1385" s="30">
        <v>82.728630065917969</v>
      </c>
      <c r="BN1385" s="148">
        <v>0.307</v>
      </c>
      <c r="BO1385" s="30">
        <v>48.871494300000002</v>
      </c>
      <c r="BP1385" s="30">
        <v>268.2</v>
      </c>
      <c r="BQ1385" s="148">
        <v>0.187</v>
      </c>
      <c r="BR1385" s="148">
        <v>6.4000000000000001E-2</v>
      </c>
      <c r="BS1385" s="148">
        <v>0.151</v>
      </c>
      <c r="BT1385" s="148">
        <v>0.52400000000000002</v>
      </c>
      <c r="BU1385" s="148">
        <v>7.2999999999999995E-2</v>
      </c>
      <c r="BV1385" s="148">
        <v>1.0000000474974511E-3</v>
      </c>
      <c r="BW1385" s="148">
        <v>0.03</v>
      </c>
      <c r="BX1385" s="148">
        <v>0.13600000000000001</v>
      </c>
      <c r="BY1385" s="148">
        <v>0.20599999999999999</v>
      </c>
      <c r="BZ1385" s="1"/>
      <c r="CA1385" s="1">
        <v>13090.26953125</v>
      </c>
      <c r="CB1385" s="1">
        <v>13373.31</v>
      </c>
      <c r="CC1385" s="124" t="s">
        <v>4529</v>
      </c>
      <c r="CD1385" t="s">
        <v>4633</v>
      </c>
    </row>
    <row r="1386" spans="1:82" x14ac:dyDescent="0.3">
      <c r="A1386" s="1">
        <v>960953040</v>
      </c>
      <c r="B1386" s="124" t="s">
        <v>4529</v>
      </c>
      <c r="C1386" t="s">
        <v>449</v>
      </c>
      <c r="D1386" t="s">
        <v>1855</v>
      </c>
      <c r="E1386" s="30">
        <v>75.427581787109375</v>
      </c>
      <c r="F1386" s="30">
        <v>73.8101806640625</v>
      </c>
      <c r="G1386" s="30">
        <v>77.275222778320313</v>
      </c>
      <c r="H1386" s="30">
        <v>78.77996826171875</v>
      </c>
      <c r="I1386" s="1">
        <v>826</v>
      </c>
      <c r="J1386" s="1">
        <v>6</v>
      </c>
      <c r="K1386" s="1">
        <v>8</v>
      </c>
      <c r="L1386" t="s">
        <v>3882</v>
      </c>
      <c r="M1386" t="s">
        <v>3915</v>
      </c>
      <c r="N1386" t="s">
        <v>3918</v>
      </c>
      <c r="O1386" t="s">
        <v>3922</v>
      </c>
      <c r="P1386" s="148">
        <v>0.4761904776096344</v>
      </c>
      <c r="Q1386" s="30">
        <v>45.97600568</v>
      </c>
      <c r="R1386" s="30">
        <v>329.3394775390625</v>
      </c>
      <c r="S1386" s="1">
        <v>1410</v>
      </c>
      <c r="T1386" s="1">
        <v>870</v>
      </c>
      <c r="U1386" s="148">
        <v>0.61702126264572144</v>
      </c>
      <c r="V1386" s="148">
        <v>0.2994791567325592</v>
      </c>
      <c r="W1386" s="149">
        <v>45.31455141</v>
      </c>
      <c r="X1386" s="149">
        <v>277.86459350585938</v>
      </c>
      <c r="Y1386" s="1">
        <v>870</v>
      </c>
      <c r="Z1386" s="30">
        <v>78.274620056152344</v>
      </c>
      <c r="AA1386" s="148">
        <v>0.499</v>
      </c>
      <c r="AB1386" s="30">
        <v>47.8</v>
      </c>
      <c r="AC1386" s="30">
        <v>347.2</v>
      </c>
      <c r="AD1386" s="30">
        <v>76.662223815917969</v>
      </c>
      <c r="AE1386" s="148">
        <v>0.29699999999999999</v>
      </c>
      <c r="AF1386" s="30">
        <v>47.16</v>
      </c>
      <c r="AG1386" s="30">
        <v>296.39999999999998</v>
      </c>
      <c r="AH1386" s="30">
        <v>81.975761413574219</v>
      </c>
      <c r="AI1386" s="148">
        <v>0.57999999999999996</v>
      </c>
      <c r="AJ1386" s="30">
        <v>49.040691180000003</v>
      </c>
      <c r="AK1386" s="30">
        <v>367.1</v>
      </c>
      <c r="AL1386" s="30">
        <v>79.313117980957031</v>
      </c>
      <c r="AM1386" s="148">
        <v>0.38200000000000001</v>
      </c>
      <c r="AN1386" s="30">
        <v>48.067794409999998</v>
      </c>
      <c r="AO1386" s="30">
        <v>316.5</v>
      </c>
      <c r="AP1386" s="148">
        <v>0.34146341681480408</v>
      </c>
      <c r="AQ1386" s="30">
        <v>45.177184330000003</v>
      </c>
      <c r="AR1386" s="30">
        <v>287.34756469726563</v>
      </c>
      <c r="AS1386" s="30">
        <v>1415</v>
      </c>
      <c r="AT1386" s="30">
        <v>873</v>
      </c>
      <c r="AU1386" s="148">
        <v>0.61702126264572144</v>
      </c>
      <c r="AV1386" s="30">
        <v>78.77996826171875</v>
      </c>
      <c r="AW1386" s="148">
        <v>0.16494844853878021</v>
      </c>
      <c r="AX1386" s="30">
        <v>46.426981359999999</v>
      </c>
      <c r="AY1386" s="30">
        <v>232.21649169921881</v>
      </c>
      <c r="AZ1386" s="30">
        <v>873</v>
      </c>
      <c r="BA1386" s="30">
        <v>81.495094299316406</v>
      </c>
      <c r="BB1386" s="148">
        <v>0.54</v>
      </c>
      <c r="BC1386" s="30">
        <v>48.31</v>
      </c>
      <c r="BD1386" s="30">
        <v>345.6</v>
      </c>
      <c r="BE1386" s="30">
        <v>81.100563049316406</v>
      </c>
      <c r="BF1386" s="147">
        <v>0.34</v>
      </c>
      <c r="BG1386" s="30">
        <v>48.06</v>
      </c>
      <c r="BH1386" s="30">
        <v>287.7</v>
      </c>
      <c r="BI1386" s="30">
        <v>82.234970092773438</v>
      </c>
      <c r="BJ1386" s="148">
        <v>0.51500000000000001</v>
      </c>
      <c r="BK1386" s="30">
        <v>48.685055779999999</v>
      </c>
      <c r="BL1386" s="30">
        <v>342.9</v>
      </c>
      <c r="BM1386" s="30">
        <v>80.652824401855469</v>
      </c>
      <c r="BN1386" s="148">
        <v>0.309</v>
      </c>
      <c r="BO1386" s="30">
        <v>47.83696853</v>
      </c>
      <c r="BP1386" s="30">
        <v>280.39999999999998</v>
      </c>
      <c r="BQ1386" s="148">
        <v>0.33700000000000002</v>
      </c>
      <c r="BR1386" s="148">
        <v>6.9000000000000006E-2</v>
      </c>
      <c r="BS1386" s="148">
        <v>0.14199999999999999</v>
      </c>
      <c r="BT1386" s="148">
        <v>0.36799999999999999</v>
      </c>
      <c r="BU1386" s="148">
        <v>0.08</v>
      </c>
      <c r="BV1386" s="148">
        <v>4.999999888241291E-3</v>
      </c>
      <c r="BW1386" s="148">
        <v>4.1000000000000002E-2</v>
      </c>
      <c r="BX1386" s="148">
        <v>0.14299999999999999</v>
      </c>
      <c r="BY1386" s="148">
        <v>0.33</v>
      </c>
      <c r="BZ1386" s="1"/>
      <c r="CA1386" s="1">
        <v>12641.0703125</v>
      </c>
      <c r="CB1386" s="1">
        <v>12932.66</v>
      </c>
      <c r="CC1386" s="124" t="s">
        <v>4529</v>
      </c>
      <c r="CD1386" t="s">
        <v>4633</v>
      </c>
    </row>
    <row r="1387" spans="1:82" x14ac:dyDescent="0.3">
      <c r="A1387" s="1">
        <v>960953060</v>
      </c>
      <c r="B1387" s="124" t="s">
        <v>4529</v>
      </c>
      <c r="C1387" t="s">
        <v>449</v>
      </c>
      <c r="D1387" t="s">
        <v>1192</v>
      </c>
      <c r="E1387" s="30">
        <v>91.085990905761719</v>
      </c>
      <c r="F1387" s="30">
        <v>88.296234130859375</v>
      </c>
      <c r="G1387" s="30">
        <v>82.182785034179688</v>
      </c>
      <c r="H1387" s="30">
        <v>80.65509033203125</v>
      </c>
      <c r="I1387" s="1">
        <v>574</v>
      </c>
      <c r="J1387" s="1">
        <v>6</v>
      </c>
      <c r="K1387" s="1">
        <v>8</v>
      </c>
      <c r="L1387" t="s">
        <v>3882</v>
      </c>
      <c r="M1387" t="s">
        <v>3915</v>
      </c>
      <c r="N1387" t="s">
        <v>3918</v>
      </c>
      <c r="O1387" t="s">
        <v>3922</v>
      </c>
      <c r="P1387" s="148">
        <v>0.56557375192642212</v>
      </c>
      <c r="Q1387" s="30">
        <v>52.489324340000003</v>
      </c>
      <c r="R1387" s="30">
        <v>367.62295532226563</v>
      </c>
      <c r="S1387" s="1">
        <v>1045</v>
      </c>
      <c r="T1387" s="1">
        <v>494</v>
      </c>
      <c r="U1387" s="148">
        <v>0.47272726893424988</v>
      </c>
      <c r="V1387" s="148">
        <v>0.28378379344940191</v>
      </c>
      <c r="W1387" s="149">
        <v>51.316738809999997</v>
      </c>
      <c r="X1387" s="149">
        <v>294.5946044921875</v>
      </c>
      <c r="Y1387" s="1">
        <v>494</v>
      </c>
      <c r="Z1387" s="30">
        <v>90.358291625976563</v>
      </c>
      <c r="AA1387" s="148">
        <v>0.59799999999999998</v>
      </c>
      <c r="AB1387" s="30">
        <v>51.8</v>
      </c>
      <c r="AC1387" s="30">
        <v>375.1</v>
      </c>
      <c r="AD1387" s="30">
        <v>89.120346069335938</v>
      </c>
      <c r="AE1387" s="148">
        <v>0.35</v>
      </c>
      <c r="AF1387" s="30">
        <v>51.39</v>
      </c>
      <c r="AG1387" s="30">
        <v>310.60000000000002</v>
      </c>
      <c r="AH1387" s="30">
        <v>87.945358276367188</v>
      </c>
      <c r="AI1387" s="148">
        <v>0.59399999999999997</v>
      </c>
      <c r="AJ1387" s="30">
        <v>51.017903750000002</v>
      </c>
      <c r="AK1387" s="30">
        <v>373.2</v>
      </c>
      <c r="AL1387" s="30">
        <v>87.197502136230469</v>
      </c>
      <c r="AM1387" s="148">
        <v>0.33800000000000002</v>
      </c>
      <c r="AN1387" s="30">
        <v>50.75083626</v>
      </c>
      <c r="AO1387" s="30">
        <v>310.8</v>
      </c>
      <c r="AP1387" s="148">
        <v>0.41855669021606451</v>
      </c>
      <c r="AQ1387" s="30">
        <v>48.246998300000001</v>
      </c>
      <c r="AR1387" s="30">
        <v>323.0927734375</v>
      </c>
      <c r="AS1387" s="30">
        <v>1046</v>
      </c>
      <c r="AT1387" s="30">
        <v>496</v>
      </c>
      <c r="AU1387" s="148">
        <v>0.47272726893424988</v>
      </c>
      <c r="AV1387" s="30">
        <v>80.65509033203125</v>
      </c>
      <c r="AW1387" s="148">
        <v>0.18181818723678589</v>
      </c>
      <c r="AX1387" s="30">
        <v>47.501645150000002</v>
      </c>
      <c r="AY1387" s="30">
        <v>246.81817626953131</v>
      </c>
      <c r="AZ1387" s="30">
        <v>496</v>
      </c>
      <c r="BA1387" s="30">
        <v>85.515960693359375</v>
      </c>
      <c r="BB1387" s="148">
        <v>0.52700000000000002</v>
      </c>
      <c r="BC1387" s="30">
        <v>50.26</v>
      </c>
      <c r="BD1387" s="30">
        <v>347.8</v>
      </c>
      <c r="BE1387" s="30">
        <v>82.906112670898438</v>
      </c>
      <c r="BF1387" s="147">
        <v>0.26600000000000001</v>
      </c>
      <c r="BG1387" s="30">
        <v>48.95</v>
      </c>
      <c r="BH1387" s="30">
        <v>265</v>
      </c>
      <c r="BI1387" s="30">
        <v>84.237159729003906</v>
      </c>
      <c r="BJ1387" s="148">
        <v>0.51500000000000001</v>
      </c>
      <c r="BK1387" s="30">
        <v>49.660366490000001</v>
      </c>
      <c r="BL1387" s="30">
        <v>342.3</v>
      </c>
      <c r="BM1387" s="30">
        <v>81.456893920898438</v>
      </c>
      <c r="BN1387" s="148">
        <v>0.23799999999999999</v>
      </c>
      <c r="BO1387" s="30">
        <v>48.237695010000003</v>
      </c>
      <c r="BP1387" s="30">
        <v>253.5</v>
      </c>
      <c r="BQ1387" s="148">
        <v>0.157</v>
      </c>
      <c r="BR1387" s="148">
        <v>7.8E-2</v>
      </c>
      <c r="BS1387" s="148">
        <v>9.0999999999999998E-2</v>
      </c>
      <c r="BT1387" s="148">
        <v>0.60499999999999998</v>
      </c>
      <c r="BU1387" s="148">
        <v>6.8000000000000005E-2</v>
      </c>
      <c r="BV1387" s="148">
        <v>2.000000094994903E-3</v>
      </c>
      <c r="BW1387" s="148">
        <v>7.6999999999999999E-2</v>
      </c>
      <c r="BX1387" s="148">
        <v>0.14599999999999999</v>
      </c>
      <c r="BY1387" s="148">
        <v>0.33200000000000002</v>
      </c>
      <c r="BZ1387" s="1"/>
      <c r="CA1387" s="1">
        <v>13962.0498046875</v>
      </c>
      <c r="CB1387" s="1">
        <v>14306.13</v>
      </c>
      <c r="CC1387" s="124" t="s">
        <v>4529</v>
      </c>
      <c r="CD1387" t="s">
        <v>4633</v>
      </c>
    </row>
    <row r="1388" spans="1:82" x14ac:dyDescent="0.3">
      <c r="A1388" s="1">
        <v>960953080</v>
      </c>
      <c r="B1388" s="124" t="s">
        <v>4529</v>
      </c>
      <c r="C1388" t="s">
        <v>449</v>
      </c>
      <c r="D1388" t="s">
        <v>1761</v>
      </c>
      <c r="E1388" s="30">
        <v>88.079597473144531</v>
      </c>
      <c r="F1388" s="30">
        <v>86.665939331054688</v>
      </c>
      <c r="G1388" s="30">
        <v>81.908645629882813</v>
      </c>
      <c r="H1388" s="30">
        <v>79.519332885742188</v>
      </c>
      <c r="I1388" s="1">
        <v>1059</v>
      </c>
      <c r="J1388" s="1">
        <v>6</v>
      </c>
      <c r="K1388" s="1">
        <v>8</v>
      </c>
      <c r="L1388" t="s">
        <v>3882</v>
      </c>
      <c r="M1388" t="s">
        <v>3915</v>
      </c>
      <c r="N1388" t="s">
        <v>3918</v>
      </c>
      <c r="O1388" t="s">
        <v>3922</v>
      </c>
      <c r="P1388" s="148">
        <v>0.67150837182998657</v>
      </c>
      <c r="Q1388" s="30">
        <v>51.23877633</v>
      </c>
      <c r="R1388" s="30">
        <v>394.18994140625</v>
      </c>
      <c r="S1388" s="1">
        <v>1834</v>
      </c>
      <c r="T1388" s="1">
        <v>592</v>
      </c>
      <c r="U1388" s="148">
        <v>0.32279172539710999</v>
      </c>
      <c r="V1388" s="148">
        <v>0.41696113348007202</v>
      </c>
      <c r="W1388" s="149">
        <v>50.641238970000003</v>
      </c>
      <c r="X1388" s="149">
        <v>325.44168090820313</v>
      </c>
      <c r="Y1388" s="1">
        <v>592</v>
      </c>
      <c r="Z1388" s="30">
        <v>85.222724914550781</v>
      </c>
      <c r="AA1388" s="148">
        <v>0.70900000000000007</v>
      </c>
      <c r="AB1388" s="30">
        <v>50.1</v>
      </c>
      <c r="AC1388" s="30">
        <v>403.6</v>
      </c>
      <c r="AD1388" s="30">
        <v>82.964912414550781</v>
      </c>
      <c r="AE1388" s="148">
        <v>0.41199999999999998</v>
      </c>
      <c r="AF1388" s="30">
        <v>49.3</v>
      </c>
      <c r="AG1388" s="30">
        <v>327.7</v>
      </c>
      <c r="AH1388" s="30">
        <v>84.338188171386719</v>
      </c>
      <c r="AI1388" s="148">
        <v>0.69299999999999995</v>
      </c>
      <c r="AJ1388" s="30">
        <v>49.823160100000003</v>
      </c>
      <c r="AK1388" s="30">
        <v>402.1</v>
      </c>
      <c r="AL1388" s="30">
        <v>81.228729248046875</v>
      </c>
      <c r="AM1388" s="148">
        <v>0.39700000000000002</v>
      </c>
      <c r="AN1388" s="30">
        <v>48.719673120000003</v>
      </c>
      <c r="AO1388" s="30">
        <v>330</v>
      </c>
      <c r="AP1388" s="148">
        <v>0.55331087112426758</v>
      </c>
      <c r="AQ1388" s="30">
        <v>48.075517259999998</v>
      </c>
      <c r="AR1388" s="30">
        <v>351.17843627929688</v>
      </c>
      <c r="AS1388" s="30">
        <v>1812</v>
      </c>
      <c r="AT1388" s="30">
        <v>588</v>
      </c>
      <c r="AU1388" s="148">
        <v>0.32279172539710999</v>
      </c>
      <c r="AV1388" s="30">
        <v>79.519332885742188</v>
      </c>
      <c r="AW1388" s="148">
        <v>0.24285714328289029</v>
      </c>
      <c r="AX1388" s="30">
        <v>46.850723680000002</v>
      </c>
      <c r="AY1388" s="30">
        <v>257.14285278320313</v>
      </c>
      <c r="AZ1388" s="30">
        <v>588</v>
      </c>
      <c r="BA1388" s="30">
        <v>82.484840393066406</v>
      </c>
      <c r="BB1388" s="148">
        <v>0.65700000000000003</v>
      </c>
      <c r="BC1388" s="30">
        <v>48.79</v>
      </c>
      <c r="BD1388" s="30">
        <v>379.6</v>
      </c>
      <c r="BE1388" s="30">
        <v>80.5933837890625</v>
      </c>
      <c r="BF1388" s="147">
        <v>0.33200000000000002</v>
      </c>
      <c r="BG1388" s="30">
        <v>47.81</v>
      </c>
      <c r="BH1388" s="30">
        <v>274.2</v>
      </c>
      <c r="BI1388" s="30">
        <v>82.335319519042969</v>
      </c>
      <c r="BJ1388" s="148">
        <v>0.66400000000000003</v>
      </c>
      <c r="BK1388" s="30">
        <v>48.73393892</v>
      </c>
      <c r="BL1388" s="30">
        <v>381.9</v>
      </c>
      <c r="BM1388" s="30">
        <v>80.378639221191406</v>
      </c>
      <c r="BN1388" s="148">
        <v>0.375</v>
      </c>
      <c r="BO1388" s="30">
        <v>47.700318950000003</v>
      </c>
      <c r="BP1388" s="30">
        <v>290.7</v>
      </c>
      <c r="BQ1388" s="148">
        <v>0.121</v>
      </c>
      <c r="BR1388" s="148">
        <v>3.5999999999999997E-2</v>
      </c>
      <c r="BS1388" s="148">
        <v>0.13700000000000001</v>
      </c>
      <c r="BT1388" s="148">
        <v>0.64800000000000002</v>
      </c>
      <c r="BU1388" s="148">
        <v>5.8000000000000003E-2</v>
      </c>
      <c r="BV1388" s="148">
        <v>1.0000000474974511E-3</v>
      </c>
      <c r="BW1388" s="148">
        <v>0.02</v>
      </c>
      <c r="BX1388" s="148">
        <v>0.14599999999999999</v>
      </c>
      <c r="BY1388" s="148">
        <v>0.14799999999999999</v>
      </c>
      <c r="BZ1388" s="1"/>
      <c r="CA1388" s="1">
        <v>12313.8603515625</v>
      </c>
      <c r="CB1388" s="1">
        <v>12563.97</v>
      </c>
      <c r="CC1388" s="124" t="s">
        <v>4529</v>
      </c>
      <c r="CD1388" t="s">
        <v>4633</v>
      </c>
    </row>
    <row r="1389" spans="1:82" x14ac:dyDescent="0.3">
      <c r="A1389" s="1">
        <v>960954020</v>
      </c>
      <c r="B1389" s="124" t="s">
        <v>4529</v>
      </c>
      <c r="C1389" t="s">
        <v>449</v>
      </c>
      <c r="D1389" t="s">
        <v>1856</v>
      </c>
      <c r="E1389" s="30">
        <v>83.6954345703125</v>
      </c>
      <c r="F1389" s="30">
        <v>83.799201965332031</v>
      </c>
      <c r="G1389" s="30">
        <v>81.523384094238281</v>
      </c>
      <c r="H1389" s="30">
        <v>79.634315490722656</v>
      </c>
      <c r="I1389" s="1">
        <v>346</v>
      </c>
      <c r="J1389" s="1" t="s">
        <v>3981</v>
      </c>
      <c r="K1389" s="1">
        <v>5</v>
      </c>
      <c r="L1389" t="s">
        <v>3882</v>
      </c>
      <c r="M1389" t="s">
        <v>3915</v>
      </c>
      <c r="N1389" t="s">
        <v>3918</v>
      </c>
      <c r="O1389" t="s">
        <v>3922</v>
      </c>
      <c r="P1389" s="148">
        <v>0.69277107715606689</v>
      </c>
      <c r="Q1389" s="30">
        <v>49.41512539</v>
      </c>
      <c r="R1389" s="30">
        <v>385.54217529296881</v>
      </c>
      <c r="S1389" s="1">
        <v>196</v>
      </c>
      <c r="T1389" s="1">
        <v>73</v>
      </c>
      <c r="U1389" s="148">
        <v>0.37244898080825811</v>
      </c>
      <c r="V1389" s="148">
        <v>0.3214285671710968</v>
      </c>
      <c r="W1389" s="149">
        <v>49.453429749999998</v>
      </c>
      <c r="X1389" s="149">
        <v>287.5</v>
      </c>
      <c r="Y1389" s="1">
        <v>73</v>
      </c>
      <c r="Z1389" s="30">
        <v>87.0352783203125</v>
      </c>
      <c r="AA1389" s="148">
        <v>0.68299999999999994</v>
      </c>
      <c r="AB1389" s="30">
        <v>50.7</v>
      </c>
      <c r="AC1389" s="30">
        <v>391.1</v>
      </c>
      <c r="AD1389" s="30">
        <v>86.734748840332031</v>
      </c>
      <c r="AE1389" s="148">
        <v>0.44700000000000001</v>
      </c>
      <c r="AF1389" s="30">
        <v>50.58</v>
      </c>
      <c r="AG1389" s="30">
        <v>317.10000000000002</v>
      </c>
      <c r="AH1389" s="30">
        <v>86.484298706054688</v>
      </c>
      <c r="AI1389" s="148">
        <v>0.71700000000000008</v>
      </c>
      <c r="AJ1389" s="30">
        <v>50.533980659999997</v>
      </c>
      <c r="AK1389" s="30">
        <v>396.5</v>
      </c>
      <c r="AL1389" s="30">
        <v>84.755363464355469</v>
      </c>
      <c r="AM1389" s="148">
        <v>0.48099999999999998</v>
      </c>
      <c r="AN1389" s="30">
        <v>49.919780860000003</v>
      </c>
      <c r="AO1389" s="30">
        <v>327.3</v>
      </c>
      <c r="AP1389" s="148">
        <v>0.65662652254104614</v>
      </c>
      <c r="AQ1389" s="30">
        <v>47.834523799999999</v>
      </c>
      <c r="AR1389" s="30">
        <v>360.8433837890625</v>
      </c>
      <c r="AS1389" s="30">
        <v>196</v>
      </c>
      <c r="AT1389" s="30">
        <v>73</v>
      </c>
      <c r="AU1389" s="148">
        <v>0.37244898080825811</v>
      </c>
      <c r="AV1389" s="30">
        <v>79.634315490722656</v>
      </c>
      <c r="AW1389" s="148">
        <v>0.28571429848670959</v>
      </c>
      <c r="AX1389" s="30">
        <v>46.916624470000002</v>
      </c>
      <c r="AY1389" s="30">
        <v>239.28572082519531</v>
      </c>
      <c r="AZ1389" s="30">
        <v>73</v>
      </c>
      <c r="BA1389" s="30">
        <v>87.165542602539063</v>
      </c>
      <c r="BB1389" s="148">
        <v>0.65799999999999992</v>
      </c>
      <c r="BC1389" s="30">
        <v>51.06</v>
      </c>
      <c r="BD1389" s="30">
        <v>380.2</v>
      </c>
      <c r="BE1389" s="30">
        <v>82.662666320800781</v>
      </c>
      <c r="BF1389" s="147">
        <v>0.39500000000000002</v>
      </c>
      <c r="BG1389" s="30">
        <v>48.83</v>
      </c>
      <c r="BH1389" s="30">
        <v>303.89999999999998</v>
      </c>
      <c r="BI1389" s="30">
        <v>86.783645629882813</v>
      </c>
      <c r="BJ1389" s="148">
        <v>0.65700000000000003</v>
      </c>
      <c r="BK1389" s="30">
        <v>50.900818569999998</v>
      </c>
      <c r="BL1389" s="30">
        <v>379.3</v>
      </c>
      <c r="BM1389" s="30">
        <v>82.190040588378906</v>
      </c>
      <c r="BN1389" s="148">
        <v>0.36399999999999999</v>
      </c>
      <c r="BO1389" s="30">
        <v>48.60307693</v>
      </c>
      <c r="BP1389" s="30">
        <v>289.60000000000002</v>
      </c>
      <c r="BQ1389" s="148">
        <v>0.104</v>
      </c>
      <c r="BR1389" s="148">
        <v>2.9000000000000001E-2</v>
      </c>
      <c r="BS1389" s="148">
        <v>0.04</v>
      </c>
      <c r="BT1389" s="148">
        <v>0.78300000000000003</v>
      </c>
      <c r="BU1389" s="148">
        <v>0.04</v>
      </c>
      <c r="BV1389" s="148">
        <v>3.0000000260770321E-3</v>
      </c>
      <c r="BW1389" s="148">
        <v>1.4E-2</v>
      </c>
      <c r="BX1389" s="148">
        <v>0.14199999999999999</v>
      </c>
      <c r="BY1389" s="148">
        <v>0.113</v>
      </c>
      <c r="BZ1389" s="1"/>
      <c r="CA1389" s="1">
        <v>12675.599609375</v>
      </c>
      <c r="CB1389" s="1">
        <v>12993.08</v>
      </c>
      <c r="CC1389" s="124" t="s">
        <v>4529</v>
      </c>
      <c r="CD1389" t="s">
        <v>4634</v>
      </c>
    </row>
    <row r="1390" spans="1:82" x14ac:dyDescent="0.3">
      <c r="A1390" s="1">
        <v>960954030</v>
      </c>
      <c r="B1390" s="124" t="s">
        <v>4529</v>
      </c>
      <c r="C1390" t="s">
        <v>449</v>
      </c>
      <c r="D1390" t="s">
        <v>1857</v>
      </c>
      <c r="E1390" s="30">
        <v>82.869850158691406</v>
      </c>
      <c r="F1390" s="30">
        <v>81.799186706542969</v>
      </c>
      <c r="G1390" s="30">
        <v>81.556259155273438</v>
      </c>
      <c r="H1390" s="30">
        <v>79.95123291015625</v>
      </c>
      <c r="I1390" s="1">
        <v>377</v>
      </c>
      <c r="J1390" s="1" t="s">
        <v>3981</v>
      </c>
      <c r="K1390" s="1">
        <v>5</v>
      </c>
      <c r="L1390" t="s">
        <v>3882</v>
      </c>
      <c r="M1390" t="s">
        <v>3915</v>
      </c>
      <c r="N1390" t="s">
        <v>3918</v>
      </c>
      <c r="O1390" t="s">
        <v>3922</v>
      </c>
      <c r="P1390" s="148">
        <v>0.53896105289459229</v>
      </c>
      <c r="Q1390" s="30">
        <v>49.071713209999999</v>
      </c>
      <c r="R1390" s="30">
        <v>353.8961181640625</v>
      </c>
      <c r="S1390" s="1">
        <v>158</v>
      </c>
      <c r="T1390" s="1">
        <v>101</v>
      </c>
      <c r="U1390" s="148">
        <v>0.63924050331115723</v>
      </c>
      <c r="V1390" s="148">
        <v>0.37623763084411621</v>
      </c>
      <c r="W1390" s="149">
        <v>48.624737879999998</v>
      </c>
      <c r="X1390" s="149">
        <v>308.910888671875</v>
      </c>
      <c r="Y1390" s="1">
        <v>101</v>
      </c>
      <c r="Z1390" s="30">
        <v>79.785079956054688</v>
      </c>
      <c r="AA1390" s="148">
        <v>0.54</v>
      </c>
      <c r="AB1390" s="30">
        <v>48.3</v>
      </c>
      <c r="AC1390" s="30">
        <v>348.9</v>
      </c>
      <c r="AD1390" s="30">
        <v>79.813568115234375</v>
      </c>
      <c r="AE1390" s="148">
        <v>0.42099999999999999</v>
      </c>
      <c r="AF1390" s="30">
        <v>48.23</v>
      </c>
      <c r="AG1390" s="30">
        <v>311.39999999999998</v>
      </c>
      <c r="AH1390" s="30">
        <v>80.953765869140625</v>
      </c>
      <c r="AI1390" s="148">
        <v>0.60699999999999998</v>
      </c>
      <c r="AJ1390" s="30">
        <v>48.702191409999998</v>
      </c>
      <c r="AK1390" s="30">
        <v>366.9</v>
      </c>
      <c r="AL1390" s="30">
        <v>80.792549133300781</v>
      </c>
      <c r="AM1390" s="148">
        <v>0.48</v>
      </c>
      <c r="AN1390" s="30">
        <v>48.57124211</v>
      </c>
      <c r="AO1390" s="30">
        <v>323.5</v>
      </c>
      <c r="AP1390" s="148">
        <v>0.42207792401313782</v>
      </c>
      <c r="AQ1390" s="30">
        <v>47.855087320000003</v>
      </c>
      <c r="AR1390" s="30">
        <v>307.79220581054688</v>
      </c>
      <c r="AS1390" s="30">
        <v>158</v>
      </c>
      <c r="AT1390" s="30">
        <v>101</v>
      </c>
      <c r="AU1390" s="148">
        <v>0.63924050331115723</v>
      </c>
      <c r="AV1390" s="30">
        <v>79.95123291015625</v>
      </c>
      <c r="AW1390" s="148">
        <v>0.23762376606464389</v>
      </c>
      <c r="AX1390" s="30">
        <v>47.098252870000003</v>
      </c>
      <c r="AY1390" s="30">
        <v>255.44554138183591</v>
      </c>
      <c r="AZ1390" s="30">
        <v>101</v>
      </c>
      <c r="BA1390" s="30">
        <v>84.299385070800781</v>
      </c>
      <c r="BB1390" s="148">
        <v>0.53100000000000003</v>
      </c>
      <c r="BC1390" s="30">
        <v>49.67</v>
      </c>
      <c r="BD1390" s="30">
        <v>334.1</v>
      </c>
      <c r="BE1390" s="30">
        <v>82.723526000976563</v>
      </c>
      <c r="BF1390" s="147">
        <v>0.39300000000000002</v>
      </c>
      <c r="BG1390" s="30">
        <v>48.86</v>
      </c>
      <c r="BH1390" s="30">
        <v>291.5</v>
      </c>
      <c r="BI1390" s="30">
        <v>82.034111022949219</v>
      </c>
      <c r="BJ1390" s="148">
        <v>0.61299999999999999</v>
      </c>
      <c r="BK1390" s="30">
        <v>48.587212090000001</v>
      </c>
      <c r="BL1390" s="30">
        <v>362.4</v>
      </c>
      <c r="BM1390" s="30">
        <v>81.314529418945313</v>
      </c>
      <c r="BN1390" s="148">
        <v>0.46700000000000003</v>
      </c>
      <c r="BO1390" s="30">
        <v>48.166744110000003</v>
      </c>
      <c r="BP1390" s="30">
        <v>314.3</v>
      </c>
      <c r="BQ1390" s="148">
        <v>0.252</v>
      </c>
      <c r="BR1390" s="148">
        <v>8.2000000000000003E-2</v>
      </c>
      <c r="BS1390" s="148">
        <v>0.13</v>
      </c>
      <c r="BT1390" s="148">
        <v>0.46700000000000003</v>
      </c>
      <c r="BU1390" s="148">
        <v>6.4000000000000001E-2</v>
      </c>
      <c r="BV1390" s="148">
        <v>4.999999888241291E-3</v>
      </c>
      <c r="BW1390" s="148">
        <v>9.2999999999999999E-2</v>
      </c>
      <c r="BX1390" s="148">
        <v>0.22</v>
      </c>
      <c r="BY1390" s="148">
        <v>0.245</v>
      </c>
      <c r="BZ1390" s="1"/>
      <c r="CA1390" s="1">
        <v>12757.7197265625</v>
      </c>
      <c r="CB1390" s="1">
        <v>13076.96</v>
      </c>
      <c r="CC1390" s="124" t="s">
        <v>4529</v>
      </c>
      <c r="CD1390" t="s">
        <v>4634</v>
      </c>
    </row>
    <row r="1391" spans="1:82" x14ac:dyDescent="0.3">
      <c r="A1391" s="1">
        <v>960954035</v>
      </c>
      <c r="B1391" s="124" t="s">
        <v>4529</v>
      </c>
      <c r="C1391" t="s">
        <v>449</v>
      </c>
      <c r="D1391" t="s">
        <v>1858</v>
      </c>
      <c r="E1391" s="30">
        <v>79.412239074707031</v>
      </c>
      <c r="F1391" s="30">
        <v>77.712913513183594</v>
      </c>
      <c r="G1391" s="30">
        <v>78.845016479492188</v>
      </c>
      <c r="H1391" s="30">
        <v>80.365188598632813</v>
      </c>
      <c r="I1391" s="1">
        <v>387</v>
      </c>
      <c r="J1391" s="1" t="s">
        <v>3981</v>
      </c>
      <c r="K1391" s="1">
        <v>5</v>
      </c>
      <c r="L1391" t="s">
        <v>3882</v>
      </c>
      <c r="M1391" t="s">
        <v>3915</v>
      </c>
      <c r="N1391" t="s">
        <v>3918</v>
      </c>
      <c r="O1391" t="s">
        <v>3922</v>
      </c>
      <c r="P1391" s="148">
        <v>0.53142857551574707</v>
      </c>
      <c r="Q1391" s="30">
        <v>47.633475279999999</v>
      </c>
      <c r="R1391" s="30">
        <v>337.14285278320313</v>
      </c>
      <c r="S1391" s="1">
        <v>191</v>
      </c>
      <c r="T1391" s="1">
        <v>128</v>
      </c>
      <c r="U1391" s="148">
        <v>0.67015707492828369</v>
      </c>
      <c r="V1391" s="148">
        <v>0.37272727489471441</v>
      </c>
      <c r="W1391" s="149">
        <v>46.93162169</v>
      </c>
      <c r="X1391" s="149">
        <v>290</v>
      </c>
      <c r="Y1391" s="1">
        <v>128</v>
      </c>
      <c r="Z1391" s="30">
        <v>78.878799438476563</v>
      </c>
      <c r="AA1391" s="148">
        <v>0.52</v>
      </c>
      <c r="AB1391" s="30">
        <v>48</v>
      </c>
      <c r="AC1391" s="30">
        <v>341.5</v>
      </c>
      <c r="AD1391" s="30">
        <v>78.046463012695313</v>
      </c>
      <c r="AE1391" s="148">
        <v>0.36599999999999999</v>
      </c>
      <c r="AF1391" s="30">
        <v>47.63</v>
      </c>
      <c r="AG1391" s="30">
        <v>298.5</v>
      </c>
      <c r="AH1391" s="30">
        <v>80.373184204101563</v>
      </c>
      <c r="AI1391" s="148">
        <v>0.53700000000000003</v>
      </c>
      <c r="AJ1391" s="30">
        <v>48.509895749999998</v>
      </c>
      <c r="AK1391" s="30">
        <v>351.4</v>
      </c>
      <c r="AL1391" s="30">
        <v>79.64715576171875</v>
      </c>
      <c r="AM1391" s="148">
        <v>0.41</v>
      </c>
      <c r="AN1391" s="30">
        <v>48.181467470000001</v>
      </c>
      <c r="AO1391" s="30">
        <v>317.39999999999998</v>
      </c>
      <c r="AP1391" s="148">
        <v>0.41714286804199219</v>
      </c>
      <c r="AQ1391" s="30">
        <v>46.159135810000002</v>
      </c>
      <c r="AR1391" s="30">
        <v>297.71429443359381</v>
      </c>
      <c r="AS1391" s="30">
        <v>193</v>
      </c>
      <c r="AT1391" s="30">
        <v>130</v>
      </c>
      <c r="AU1391" s="148">
        <v>0.67015707492828369</v>
      </c>
      <c r="AV1391" s="30">
        <v>80.365188598632813</v>
      </c>
      <c r="AW1391" s="148">
        <v>0.28181818127632141</v>
      </c>
      <c r="AX1391" s="30">
        <v>47.335497680000003</v>
      </c>
      <c r="AY1391" s="30">
        <v>249.0909118652344</v>
      </c>
      <c r="AZ1391" s="30">
        <v>130</v>
      </c>
      <c r="BA1391" s="30">
        <v>79.000091552734375</v>
      </c>
      <c r="BB1391" s="148">
        <v>0.46800000000000003</v>
      </c>
      <c r="BC1391" s="30">
        <v>47.1</v>
      </c>
      <c r="BD1391" s="30">
        <v>320.39999999999998</v>
      </c>
      <c r="BE1391" s="30">
        <v>79.071861267089844</v>
      </c>
      <c r="BF1391" s="147">
        <v>0.318</v>
      </c>
      <c r="BG1391" s="30">
        <v>47.06</v>
      </c>
      <c r="BH1391" s="30">
        <v>271.2</v>
      </c>
      <c r="BI1391" s="30">
        <v>79.693138122558594</v>
      </c>
      <c r="BJ1391" s="148">
        <v>0.46400000000000002</v>
      </c>
      <c r="BK1391" s="30">
        <v>47.446872820000003</v>
      </c>
      <c r="BL1391" s="30">
        <v>320.3</v>
      </c>
      <c r="BM1391" s="30">
        <v>78.449371337890625</v>
      </c>
      <c r="BN1391" s="148">
        <v>0.34699999999999998</v>
      </c>
      <c r="BO1391" s="30">
        <v>46.73882382</v>
      </c>
      <c r="BP1391" s="30">
        <v>277.3</v>
      </c>
      <c r="BQ1391" s="148">
        <v>0.13200000000000001</v>
      </c>
      <c r="BR1391" s="148">
        <v>0.13400000000000001</v>
      </c>
      <c r="BS1391" s="148">
        <v>9.8000000000000004E-2</v>
      </c>
      <c r="BT1391" s="148">
        <v>0.56300000000000006</v>
      </c>
      <c r="BU1391" s="148">
        <v>7.0000000000000007E-2</v>
      </c>
      <c r="BV1391" s="148">
        <v>3.0000000260770321E-3</v>
      </c>
      <c r="BW1391" s="148">
        <v>0.158</v>
      </c>
      <c r="BX1391" s="148">
        <v>0.14699999999999999</v>
      </c>
      <c r="BY1391" s="148">
        <v>0.32900000000000001</v>
      </c>
      <c r="BZ1391" s="1"/>
      <c r="CA1391" s="1">
        <v>12812.3203125</v>
      </c>
      <c r="CB1391" s="1">
        <v>13106.64</v>
      </c>
      <c r="CC1391" s="124" t="s">
        <v>4529</v>
      </c>
      <c r="CD1391" t="s">
        <v>4634</v>
      </c>
    </row>
    <row r="1392" spans="1:82" x14ac:dyDescent="0.3">
      <c r="A1392" s="1">
        <v>960954040</v>
      </c>
      <c r="B1392" s="124" t="s">
        <v>4529</v>
      </c>
      <c r="C1392" t="s">
        <v>449</v>
      </c>
      <c r="D1392" t="s">
        <v>1859</v>
      </c>
      <c r="E1392" s="30">
        <v>81.964263916015625</v>
      </c>
      <c r="F1392" s="30">
        <v>79.164337158203125</v>
      </c>
      <c r="G1392" s="30">
        <v>83.40203857421875</v>
      </c>
      <c r="H1392" s="30">
        <v>80.245941162109375</v>
      </c>
      <c r="I1392" s="1">
        <v>470</v>
      </c>
      <c r="J1392" s="1" t="s">
        <v>3981</v>
      </c>
      <c r="K1392" s="1">
        <v>5</v>
      </c>
      <c r="L1392" t="s">
        <v>3882</v>
      </c>
      <c r="M1392" t="s">
        <v>3915</v>
      </c>
      <c r="N1392" t="s">
        <v>3918</v>
      </c>
      <c r="O1392" t="s">
        <v>3922</v>
      </c>
      <c r="P1392" s="148">
        <v>0.68780487775802612</v>
      </c>
      <c r="Q1392" s="30">
        <v>48.695024500000002</v>
      </c>
      <c r="R1392" s="30">
        <v>383.90243530273438</v>
      </c>
      <c r="S1392" s="1">
        <v>262</v>
      </c>
      <c r="T1392" s="1">
        <v>87</v>
      </c>
      <c r="U1392" s="148">
        <v>0.33206108212471008</v>
      </c>
      <c r="V1392" s="148">
        <v>0.38181817531585688</v>
      </c>
      <c r="W1392" s="149">
        <v>47.533007820000002</v>
      </c>
      <c r="X1392" s="149">
        <v>290.90908813476563</v>
      </c>
      <c r="Y1392" s="1">
        <v>87</v>
      </c>
      <c r="Z1392" s="30">
        <v>83.712272644042969</v>
      </c>
      <c r="AA1392" s="148">
        <v>0.66299999999999992</v>
      </c>
      <c r="AB1392" s="30">
        <v>49.6</v>
      </c>
      <c r="AC1392" s="30">
        <v>387.3</v>
      </c>
      <c r="AD1392" s="30">
        <v>80.726577758789063</v>
      </c>
      <c r="AE1392" s="148">
        <v>0.45500000000000002</v>
      </c>
      <c r="AF1392" s="30">
        <v>48.54</v>
      </c>
      <c r="AG1392" s="30">
        <v>326.10000000000002</v>
      </c>
      <c r="AH1392" s="30">
        <v>83.449119567871094</v>
      </c>
      <c r="AI1392" s="148">
        <v>0.70200000000000007</v>
      </c>
      <c r="AJ1392" s="30">
        <v>49.528687810000001</v>
      </c>
      <c r="AK1392" s="30">
        <v>399.2</v>
      </c>
      <c r="AL1392" s="30">
        <v>77.895126342773438</v>
      </c>
      <c r="AM1392" s="148">
        <v>0.47299999999999998</v>
      </c>
      <c r="AN1392" s="30">
        <v>47.585254659999997</v>
      </c>
      <c r="AO1392" s="30">
        <v>331.9</v>
      </c>
      <c r="AP1392" s="148">
        <v>0.56097561120986938</v>
      </c>
      <c r="AQ1392" s="30">
        <v>49.009673319999997</v>
      </c>
      <c r="AR1392" s="30">
        <v>346.34146118164063</v>
      </c>
      <c r="AS1392" s="30">
        <v>262</v>
      </c>
      <c r="AT1392" s="30">
        <v>87</v>
      </c>
      <c r="AU1392" s="148">
        <v>0.33206108212471008</v>
      </c>
      <c r="AV1392" s="30">
        <v>80.245941162109375</v>
      </c>
      <c r="AW1392" s="148">
        <v>0.25454545021057129</v>
      </c>
      <c r="AX1392" s="30">
        <v>47.267156540000002</v>
      </c>
      <c r="AY1392" s="30">
        <v>227.27272033691409</v>
      </c>
      <c r="AZ1392" s="30">
        <v>87</v>
      </c>
      <c r="BA1392" s="30">
        <v>87.742897033691406</v>
      </c>
      <c r="BB1392" s="148">
        <v>0.66700000000000004</v>
      </c>
      <c r="BC1392" s="30">
        <v>51.34</v>
      </c>
      <c r="BD1392" s="30">
        <v>377.9</v>
      </c>
      <c r="BE1392" s="30">
        <v>84.853668212890625</v>
      </c>
      <c r="BF1392" s="147">
        <v>0.44299999999999989</v>
      </c>
      <c r="BG1392" s="30">
        <v>49.91</v>
      </c>
      <c r="BH1392" s="30">
        <v>306.8</v>
      </c>
      <c r="BI1392" s="30">
        <v>90.710975646972656</v>
      </c>
      <c r="BJ1392" s="148">
        <v>0.69799999999999995</v>
      </c>
      <c r="BK1392" s="30">
        <v>52.813909340000002</v>
      </c>
      <c r="BL1392" s="30">
        <v>390.9</v>
      </c>
      <c r="BM1392" s="30">
        <v>86.609535217285156</v>
      </c>
      <c r="BN1392" s="148">
        <v>0.46200000000000002</v>
      </c>
      <c r="BO1392" s="30">
        <v>50.805637240000003</v>
      </c>
      <c r="BP1392" s="30">
        <v>311</v>
      </c>
      <c r="BQ1392" s="148">
        <v>7.6999999999999999E-2</v>
      </c>
      <c r="BR1392" s="148">
        <v>2.3E-2</v>
      </c>
      <c r="BS1392" s="148">
        <v>6.6000000000000003E-2</v>
      </c>
      <c r="BT1392" s="148">
        <v>0.77900000000000003</v>
      </c>
      <c r="BU1392" s="148">
        <v>5.0999999999999997E-2</v>
      </c>
      <c r="BV1392" s="148">
        <v>4.0000001899898052E-3</v>
      </c>
      <c r="BW1392" s="148"/>
      <c r="BX1392" s="148">
        <v>0.14699999999999999</v>
      </c>
      <c r="BY1392" s="148">
        <v>9.0999999999999998E-2</v>
      </c>
      <c r="BZ1392" s="1"/>
      <c r="CA1392" s="1">
        <v>12696.7802734375</v>
      </c>
      <c r="CB1392" s="1">
        <v>12987.47</v>
      </c>
      <c r="CC1392" s="124" t="s">
        <v>4529</v>
      </c>
      <c r="CD1392" t="s">
        <v>4634</v>
      </c>
    </row>
    <row r="1393" spans="1:82" x14ac:dyDescent="0.3">
      <c r="A1393" s="1">
        <v>960954060</v>
      </c>
      <c r="B1393" s="124" t="s">
        <v>4529</v>
      </c>
      <c r="C1393" t="s">
        <v>449</v>
      </c>
      <c r="D1393" t="s">
        <v>1102</v>
      </c>
      <c r="E1393" s="30">
        <v>87.26751708984375</v>
      </c>
      <c r="F1393" s="30">
        <v>86.147758483886719</v>
      </c>
      <c r="G1393" s="30">
        <v>78.343177795410156</v>
      </c>
      <c r="H1393" s="30">
        <v>79.406822204589844</v>
      </c>
      <c r="I1393" s="1">
        <v>372</v>
      </c>
      <c r="J1393" s="1" t="s">
        <v>3981</v>
      </c>
      <c r="K1393" s="1">
        <v>5</v>
      </c>
      <c r="L1393" t="s">
        <v>3882</v>
      </c>
      <c r="M1393" t="s">
        <v>3915</v>
      </c>
      <c r="N1393" t="s">
        <v>3918</v>
      </c>
      <c r="O1393" t="s">
        <v>3922</v>
      </c>
      <c r="P1393" s="148">
        <v>0.59848487377166748</v>
      </c>
      <c r="Q1393" s="30">
        <v>50.900981080000001</v>
      </c>
      <c r="R1393" s="30">
        <v>369.69696044921881</v>
      </c>
      <c r="S1393" s="1">
        <v>194</v>
      </c>
      <c r="T1393" s="1">
        <v>143</v>
      </c>
      <c r="U1393" s="148">
        <v>0.73711341619491577</v>
      </c>
      <c r="V1393" s="148">
        <v>0.47499999403953552</v>
      </c>
      <c r="W1393" s="149">
        <v>50.426536280000001</v>
      </c>
      <c r="X1393" s="149">
        <v>332.5</v>
      </c>
      <c r="Y1393" s="1">
        <v>143</v>
      </c>
      <c r="Z1393" s="30">
        <v>84.014358520507813</v>
      </c>
      <c r="AA1393" s="148">
        <v>0.56499999999999995</v>
      </c>
      <c r="AB1393" s="30">
        <v>49.7</v>
      </c>
      <c r="AC1393" s="30">
        <v>358.5</v>
      </c>
      <c r="AD1393" s="30">
        <v>84.172439575195313</v>
      </c>
      <c r="AE1393" s="148">
        <v>0.45100000000000001</v>
      </c>
      <c r="AF1393" s="30">
        <v>49.71</v>
      </c>
      <c r="AG1393" s="30">
        <v>326.39999999999998</v>
      </c>
      <c r="AH1393" s="30">
        <v>79.026893615722656</v>
      </c>
      <c r="AI1393" s="148">
        <v>0.48299999999999998</v>
      </c>
      <c r="AJ1393" s="30">
        <v>48.063986610000001</v>
      </c>
      <c r="AK1393" s="30">
        <v>338.7</v>
      </c>
      <c r="AL1393" s="30">
        <v>79.145721435546875</v>
      </c>
      <c r="AM1393" s="148">
        <v>0.36099999999999999</v>
      </c>
      <c r="AN1393" s="30">
        <v>48.010829530000002</v>
      </c>
      <c r="AO1393" s="30">
        <v>301.3</v>
      </c>
      <c r="AP1393" s="148">
        <v>0.4166666567325592</v>
      </c>
      <c r="AQ1393" s="30">
        <v>45.84522072</v>
      </c>
      <c r="AR1393" s="30">
        <v>306.06060791015631</v>
      </c>
      <c r="AS1393" s="30">
        <v>194</v>
      </c>
      <c r="AT1393" s="30">
        <v>143</v>
      </c>
      <c r="AU1393" s="148">
        <v>0.73711341619491577</v>
      </c>
      <c r="AV1393" s="30">
        <v>79.406822204589844</v>
      </c>
      <c r="AW1393" s="148">
        <v>0.27500000596046448</v>
      </c>
      <c r="AX1393" s="30">
        <v>46.786242540000003</v>
      </c>
      <c r="AY1393" s="30">
        <v>253.75</v>
      </c>
      <c r="AZ1393" s="30">
        <v>143</v>
      </c>
      <c r="BA1393" s="30">
        <v>84.588066101074219</v>
      </c>
      <c r="BB1393" s="148">
        <v>0.47299999999999998</v>
      </c>
      <c r="BC1393" s="30">
        <v>49.81</v>
      </c>
      <c r="BD1393" s="30">
        <v>316.89999999999998</v>
      </c>
      <c r="BE1393" s="30">
        <v>83.332138061523438</v>
      </c>
      <c r="BF1393" s="147">
        <v>0.34699999999999998</v>
      </c>
      <c r="BG1393" s="30">
        <v>49.16</v>
      </c>
      <c r="BH1393" s="30">
        <v>280.60000000000002</v>
      </c>
      <c r="BI1393" s="30">
        <v>82.672958374023438</v>
      </c>
      <c r="BJ1393" s="148">
        <v>0.496</v>
      </c>
      <c r="BK1393" s="30">
        <v>48.898408029999999</v>
      </c>
      <c r="BL1393" s="30">
        <v>325</v>
      </c>
      <c r="BM1393" s="30">
        <v>81.17169189453125</v>
      </c>
      <c r="BN1393" s="148">
        <v>0.376</v>
      </c>
      <c r="BO1393" s="30">
        <v>48.095557620000001</v>
      </c>
      <c r="BP1393" s="30">
        <v>284.10000000000002</v>
      </c>
      <c r="BQ1393" s="148">
        <v>0.19900000000000001</v>
      </c>
      <c r="BR1393" s="148">
        <v>7.0000000000000007E-2</v>
      </c>
      <c r="BS1393" s="148">
        <v>0.21</v>
      </c>
      <c r="BT1393" s="148">
        <v>0.438</v>
      </c>
      <c r="BU1393" s="148">
        <v>7.2999999999999995E-2</v>
      </c>
      <c r="BV1393" s="148">
        <v>1.099999994039536E-2</v>
      </c>
      <c r="BW1393" s="148">
        <v>0.13200000000000001</v>
      </c>
      <c r="BX1393" s="148">
        <v>0.108</v>
      </c>
      <c r="BY1393" s="148">
        <v>0.22900000000000001</v>
      </c>
      <c r="BZ1393" s="1"/>
      <c r="CA1393" s="1">
        <v>13496.2099609375</v>
      </c>
      <c r="CB1393" s="1">
        <v>13818.82</v>
      </c>
      <c r="CC1393" s="124" t="s">
        <v>4529</v>
      </c>
      <c r="CD1393" t="s">
        <v>4634</v>
      </c>
    </row>
    <row r="1394" spans="1:82" x14ac:dyDescent="0.3">
      <c r="A1394" s="1">
        <v>960954100</v>
      </c>
      <c r="B1394" s="124" t="s">
        <v>4529</v>
      </c>
      <c r="C1394" t="s">
        <v>449</v>
      </c>
      <c r="D1394" t="s">
        <v>1860</v>
      </c>
      <c r="E1394" s="30">
        <v>82.502433776855469</v>
      </c>
      <c r="F1394" s="30">
        <v>83.424163818359375</v>
      </c>
      <c r="G1394" s="30">
        <v>84.5888671875</v>
      </c>
      <c r="H1394" s="30">
        <v>88.116096496582031</v>
      </c>
      <c r="I1394" s="1">
        <v>391</v>
      </c>
      <c r="J1394" s="1" t="s">
        <v>3981</v>
      </c>
      <c r="K1394" s="1">
        <v>5</v>
      </c>
      <c r="L1394" t="s">
        <v>3882</v>
      </c>
      <c r="M1394" t="s">
        <v>3915</v>
      </c>
      <c r="N1394" t="s">
        <v>3918</v>
      </c>
      <c r="O1394" t="s">
        <v>3922</v>
      </c>
      <c r="P1394" s="148">
        <v>0.65445023775100708</v>
      </c>
      <c r="Q1394" s="30">
        <v>48.918881229999997</v>
      </c>
      <c r="R1394" s="30">
        <v>374.34555053710938</v>
      </c>
      <c r="S1394" s="1">
        <v>177</v>
      </c>
      <c r="T1394" s="1">
        <v>70</v>
      </c>
      <c r="U1394" s="148">
        <v>0.39548021554946899</v>
      </c>
      <c r="V1394" s="148">
        <v>0.4285714328289032</v>
      </c>
      <c r="W1394" s="149">
        <v>49.298032800000001</v>
      </c>
      <c r="X1394" s="149">
        <v>305.71429443359381</v>
      </c>
      <c r="Y1394" s="1">
        <v>70</v>
      </c>
      <c r="Z1394" s="30">
        <v>85.826911926269531</v>
      </c>
      <c r="AA1394" s="148">
        <v>0.66500000000000004</v>
      </c>
      <c r="AB1394" s="30">
        <v>50.3</v>
      </c>
      <c r="AC1394" s="30">
        <v>387.7</v>
      </c>
      <c r="AD1394" s="30">
        <v>85.055999755859375</v>
      </c>
      <c r="AE1394" s="148">
        <v>0.44400000000000001</v>
      </c>
      <c r="AF1394" s="30">
        <v>50.01</v>
      </c>
      <c r="AG1394" s="30">
        <v>334.6</v>
      </c>
      <c r="AH1394" s="30">
        <v>85.766334533691406</v>
      </c>
      <c r="AI1394" s="148">
        <v>0.68799999999999994</v>
      </c>
      <c r="AJ1394" s="30">
        <v>50.296182940000001</v>
      </c>
      <c r="AK1394" s="30">
        <v>387.4</v>
      </c>
      <c r="AL1394" s="30">
        <v>84.625030517578125</v>
      </c>
      <c r="AM1394" s="148">
        <v>0.46100000000000002</v>
      </c>
      <c r="AN1394" s="30">
        <v>49.875428210000003</v>
      </c>
      <c r="AO1394" s="30">
        <v>323.7</v>
      </c>
      <c r="AP1394" s="148">
        <v>0.55729168653488159</v>
      </c>
      <c r="AQ1394" s="30">
        <v>49.752067189999998</v>
      </c>
      <c r="AR1394" s="30">
        <v>350.52084350585938</v>
      </c>
      <c r="AS1394" s="30">
        <v>182</v>
      </c>
      <c r="AT1394" s="30">
        <v>75</v>
      </c>
      <c r="AU1394" s="148">
        <v>0.39548021554946899</v>
      </c>
      <c r="AV1394" s="30">
        <v>88.116096496582031</v>
      </c>
      <c r="AW1394" s="148">
        <v>0.38028168678283691</v>
      </c>
      <c r="AX1394" s="30">
        <v>51.777677480000001</v>
      </c>
      <c r="AY1394" s="30">
        <v>284.50704956054688</v>
      </c>
      <c r="AZ1394" s="30">
        <v>75</v>
      </c>
      <c r="BA1394" s="30">
        <v>90.774017333984375</v>
      </c>
      <c r="BB1394" s="148">
        <v>0.70499999999999996</v>
      </c>
      <c r="BC1394" s="30">
        <v>52.81</v>
      </c>
      <c r="BD1394" s="30">
        <v>387.9</v>
      </c>
      <c r="BE1394" s="30">
        <v>91.244087219238281</v>
      </c>
      <c r="BF1394" s="147">
        <v>0.48199999999999998</v>
      </c>
      <c r="BG1394" s="30">
        <v>53.06</v>
      </c>
      <c r="BH1394" s="30">
        <v>317.60000000000002</v>
      </c>
      <c r="BI1394" s="30">
        <v>88.385818481445313</v>
      </c>
      <c r="BJ1394" s="148">
        <v>0.72299999999999998</v>
      </c>
      <c r="BK1394" s="30">
        <v>51.681270089999998</v>
      </c>
      <c r="BL1394" s="30">
        <v>387.5</v>
      </c>
      <c r="BM1394" s="30">
        <v>87.598190307617188</v>
      </c>
      <c r="BN1394" s="148">
        <v>0.47099999999999997</v>
      </c>
      <c r="BO1394" s="30">
        <v>51.298355170000001</v>
      </c>
      <c r="BP1394" s="30">
        <v>314.10000000000002</v>
      </c>
      <c r="BQ1394" s="148">
        <v>7.9000000000000001E-2</v>
      </c>
      <c r="BR1394" s="148">
        <v>5.6000000000000001E-2</v>
      </c>
      <c r="BS1394" s="148">
        <v>0.13300000000000001</v>
      </c>
      <c r="BT1394" s="148">
        <v>0.67500000000000004</v>
      </c>
      <c r="BU1394" s="148">
        <v>5.6000000000000001E-2</v>
      </c>
      <c r="BV1394" s="148">
        <v>0</v>
      </c>
      <c r="BW1394" s="148">
        <v>9.7000000000000003E-2</v>
      </c>
      <c r="BX1394" s="148">
        <v>0.11799999999999999</v>
      </c>
      <c r="BY1394" s="148">
        <v>0.11700000000000001</v>
      </c>
      <c r="BZ1394" s="1"/>
      <c r="CA1394" s="1">
        <v>12701.0703125</v>
      </c>
      <c r="CB1394" s="1">
        <v>13042.8</v>
      </c>
      <c r="CC1394" s="124" t="s">
        <v>4529</v>
      </c>
      <c r="CD1394" t="s">
        <v>4634</v>
      </c>
    </row>
    <row r="1395" spans="1:82" x14ac:dyDescent="0.3">
      <c r="A1395" s="1">
        <v>960954110</v>
      </c>
      <c r="B1395" s="124" t="s">
        <v>4529</v>
      </c>
      <c r="C1395" t="s">
        <v>449</v>
      </c>
      <c r="D1395" t="s">
        <v>1861</v>
      </c>
      <c r="E1395" s="30">
        <v>84.544830322265625</v>
      </c>
      <c r="F1395" s="30">
        <v>80.416976928710938</v>
      </c>
      <c r="G1395" s="30">
        <v>83.613441467285156</v>
      </c>
      <c r="H1395" s="30">
        <v>80.600578308105469</v>
      </c>
      <c r="I1395" s="1">
        <v>445</v>
      </c>
      <c r="J1395" s="1" t="s">
        <v>3981</v>
      </c>
      <c r="K1395" s="1">
        <v>5</v>
      </c>
      <c r="L1395" t="s">
        <v>3882</v>
      </c>
      <c r="M1395" t="s">
        <v>3915</v>
      </c>
      <c r="N1395" t="s">
        <v>3918</v>
      </c>
      <c r="O1395" t="s">
        <v>3922</v>
      </c>
      <c r="P1395" s="148">
        <v>0.48868778347969061</v>
      </c>
      <c r="Q1395" s="30">
        <v>49.76844251</v>
      </c>
      <c r="R1395" s="30">
        <v>339.81900024414063</v>
      </c>
      <c r="S1395" s="1">
        <v>194</v>
      </c>
      <c r="T1395" s="1">
        <v>110</v>
      </c>
      <c r="U1395" s="148">
        <v>0.56701028347015381</v>
      </c>
      <c r="V1395" s="148">
        <v>0.25984251499176031</v>
      </c>
      <c r="W1395" s="149">
        <v>48.052028470000003</v>
      </c>
      <c r="X1395" s="149">
        <v>287.40158081054688</v>
      </c>
      <c r="Y1395" s="1">
        <v>110</v>
      </c>
      <c r="Z1395" s="30">
        <v>80.691352844238281</v>
      </c>
      <c r="AA1395" s="148">
        <v>0.55299999999999994</v>
      </c>
      <c r="AB1395" s="30">
        <v>48.6</v>
      </c>
      <c r="AC1395" s="30">
        <v>354.8</v>
      </c>
      <c r="AD1395" s="30">
        <v>80.314254760742188</v>
      </c>
      <c r="AE1395" s="148">
        <v>0.39100000000000001</v>
      </c>
      <c r="AF1395" s="30">
        <v>48.4</v>
      </c>
      <c r="AG1395" s="30">
        <v>309.60000000000002</v>
      </c>
      <c r="AH1395" s="30">
        <v>79.544410705566406</v>
      </c>
      <c r="AI1395" s="148">
        <v>0.55100000000000005</v>
      </c>
      <c r="AJ1395" s="30">
        <v>48.235393590000001</v>
      </c>
      <c r="AK1395" s="30">
        <v>352.7</v>
      </c>
      <c r="AL1395" s="30">
        <v>78.949317932128906</v>
      </c>
      <c r="AM1395" s="148">
        <v>0.36799999999999999</v>
      </c>
      <c r="AN1395" s="30">
        <v>47.943994349999997</v>
      </c>
      <c r="AO1395" s="30">
        <v>301.7</v>
      </c>
      <c r="AP1395" s="148">
        <v>0.50454545021057129</v>
      </c>
      <c r="AQ1395" s="30">
        <v>49.14191237</v>
      </c>
      <c r="AR1395" s="30">
        <v>327.27273559570313</v>
      </c>
      <c r="AS1395" s="30">
        <v>197</v>
      </c>
      <c r="AT1395" s="30">
        <v>113</v>
      </c>
      <c r="AU1395" s="148">
        <v>0.56701028347015381</v>
      </c>
      <c r="AV1395" s="30">
        <v>80.600578308105469</v>
      </c>
      <c r="AW1395" s="148">
        <v>0.31496062874794012</v>
      </c>
      <c r="AX1395" s="30">
        <v>47.470406959999998</v>
      </c>
      <c r="AY1395" s="30">
        <v>260.62991333007813</v>
      </c>
      <c r="AZ1395" s="30">
        <v>113</v>
      </c>
      <c r="BA1395" s="30">
        <v>82.093063354492188</v>
      </c>
      <c r="BB1395" s="148">
        <v>0.58499999999999996</v>
      </c>
      <c r="BC1395" s="30">
        <v>48.6</v>
      </c>
      <c r="BD1395" s="30">
        <v>353.8</v>
      </c>
      <c r="BE1395" s="30">
        <v>79.944198608398438</v>
      </c>
      <c r="BF1395" s="147">
        <v>0.43200000000000011</v>
      </c>
      <c r="BG1395" s="30">
        <v>47.49</v>
      </c>
      <c r="BH1395" s="30">
        <v>301.7</v>
      </c>
      <c r="BI1395" s="30">
        <v>81.453193664550781</v>
      </c>
      <c r="BJ1395" s="148">
        <v>0.61399999999999999</v>
      </c>
      <c r="BK1395" s="30">
        <v>48.304234870000002</v>
      </c>
      <c r="BL1395" s="30">
        <v>352.7</v>
      </c>
      <c r="BM1395" s="30">
        <v>79.910858154296875</v>
      </c>
      <c r="BN1395" s="148">
        <v>0.41899999999999998</v>
      </c>
      <c r="BO1395" s="30">
        <v>47.467190180000003</v>
      </c>
      <c r="BP1395" s="30">
        <v>290.60000000000002</v>
      </c>
      <c r="BQ1395" s="148">
        <v>0.09</v>
      </c>
      <c r="BR1395" s="148">
        <v>6.7000000000000004E-2</v>
      </c>
      <c r="BS1395" s="148">
        <v>0.16400000000000001</v>
      </c>
      <c r="BT1395" s="148">
        <v>0.61299999999999999</v>
      </c>
      <c r="BU1395" s="148">
        <v>6.3E-2</v>
      </c>
      <c r="BV1395" s="148">
        <v>2.000000094994903E-3</v>
      </c>
      <c r="BW1395" s="148">
        <v>0.24299999999999999</v>
      </c>
      <c r="BX1395" s="148">
        <v>0.16900000000000001</v>
      </c>
      <c r="BY1395" s="148">
        <v>0.27300000000000002</v>
      </c>
      <c r="BZ1395" s="1"/>
      <c r="CA1395" s="1">
        <v>12561.5595703125</v>
      </c>
      <c r="CB1395" s="1">
        <v>12858.26</v>
      </c>
      <c r="CC1395" s="124" t="s">
        <v>4529</v>
      </c>
      <c r="CD1395" t="s">
        <v>4634</v>
      </c>
    </row>
    <row r="1396" spans="1:82" x14ac:dyDescent="0.3">
      <c r="A1396" s="1">
        <v>960954120</v>
      </c>
      <c r="B1396" s="124" t="s">
        <v>4529</v>
      </c>
      <c r="C1396" t="s">
        <v>449</v>
      </c>
      <c r="D1396" t="s">
        <v>1862</v>
      </c>
      <c r="E1396" s="30">
        <v>85.140113830566406</v>
      </c>
      <c r="F1396" s="30">
        <v>84.096412658691406</v>
      </c>
      <c r="G1396" s="30">
        <v>85.677207946777344</v>
      </c>
      <c r="H1396" s="30">
        <v>82.894515991210938</v>
      </c>
      <c r="I1396" s="1">
        <v>550</v>
      </c>
      <c r="J1396" s="1" t="s">
        <v>3981</v>
      </c>
      <c r="K1396" s="1">
        <v>5</v>
      </c>
      <c r="L1396" t="s">
        <v>3882</v>
      </c>
      <c r="M1396" t="s">
        <v>3915</v>
      </c>
      <c r="N1396" t="s">
        <v>3918</v>
      </c>
      <c r="O1396" t="s">
        <v>3922</v>
      </c>
      <c r="P1396" s="148">
        <v>0.71705424785614014</v>
      </c>
      <c r="Q1396" s="30">
        <v>50.0160591</v>
      </c>
      <c r="R1396" s="30">
        <v>391.47286987304688</v>
      </c>
      <c r="S1396" s="1">
        <v>277</v>
      </c>
      <c r="T1396" s="1">
        <v>87</v>
      </c>
      <c r="U1396" s="148">
        <v>0.31407943367958069</v>
      </c>
      <c r="V1396" s="148">
        <v>0.50602412223815918</v>
      </c>
      <c r="W1396" s="149">
        <v>49.576574569999998</v>
      </c>
      <c r="X1396" s="149">
        <v>327.71084594726563</v>
      </c>
      <c r="Y1396" s="1">
        <v>87</v>
      </c>
      <c r="Z1396" s="30">
        <v>84.618545532226563</v>
      </c>
      <c r="AA1396" s="148">
        <v>0.68700000000000006</v>
      </c>
      <c r="AB1396" s="30">
        <v>49.9</v>
      </c>
      <c r="AC1396" s="30">
        <v>388.1</v>
      </c>
      <c r="AD1396" s="30">
        <v>82.699851989746094</v>
      </c>
      <c r="AE1396" s="148">
        <v>0.32600000000000001</v>
      </c>
      <c r="AF1396" s="30">
        <v>49.21</v>
      </c>
      <c r="AG1396" s="30">
        <v>297.7</v>
      </c>
      <c r="AH1396" s="30">
        <v>86.085426330566406</v>
      </c>
      <c r="AI1396" s="148">
        <v>0.69799999999999995</v>
      </c>
      <c r="AJ1396" s="30">
        <v>50.401869079999997</v>
      </c>
      <c r="AK1396" s="30">
        <v>398.6</v>
      </c>
      <c r="AL1396" s="30">
        <v>84.185539245605469</v>
      </c>
      <c r="AM1396" s="148">
        <v>0.45300000000000001</v>
      </c>
      <c r="AN1396" s="30">
        <v>49.725871570000002</v>
      </c>
      <c r="AO1396" s="30">
        <v>324.39999999999998</v>
      </c>
      <c r="AP1396" s="148">
        <v>0.57751935720443726</v>
      </c>
      <c r="AQ1396" s="30">
        <v>50.432850420000001</v>
      </c>
      <c r="AR1396" s="30">
        <v>351.93798828125</v>
      </c>
      <c r="AS1396" s="30">
        <v>277</v>
      </c>
      <c r="AT1396" s="30">
        <v>87</v>
      </c>
      <c r="AU1396" s="148">
        <v>0.31407943367958069</v>
      </c>
      <c r="AV1396" s="30">
        <v>82.894515991210938</v>
      </c>
      <c r="AW1396" s="148">
        <v>0.36144578456878662</v>
      </c>
      <c r="AX1396" s="30">
        <v>48.785100540000002</v>
      </c>
      <c r="AY1396" s="30">
        <v>273.49398803710938</v>
      </c>
      <c r="AZ1396" s="30">
        <v>87</v>
      </c>
      <c r="BA1396" s="30">
        <v>86.6912841796875</v>
      </c>
      <c r="BB1396" s="148">
        <v>0.69799999999999995</v>
      </c>
      <c r="BC1396" s="30">
        <v>50.83</v>
      </c>
      <c r="BD1396" s="30">
        <v>385.1</v>
      </c>
      <c r="BE1396" s="30">
        <v>81.546875</v>
      </c>
      <c r="BF1396" s="147">
        <v>0.43700000000000011</v>
      </c>
      <c r="BG1396" s="30">
        <v>48.28</v>
      </c>
      <c r="BH1396" s="30">
        <v>288.5</v>
      </c>
      <c r="BI1396" s="30">
        <v>87.590530395507813</v>
      </c>
      <c r="BJ1396" s="148">
        <v>0.68700000000000006</v>
      </c>
      <c r="BK1396" s="30">
        <v>51.293868639999999</v>
      </c>
      <c r="BL1396" s="30">
        <v>390.3</v>
      </c>
      <c r="BM1396" s="30">
        <v>81.568763732910156</v>
      </c>
      <c r="BN1396" s="148">
        <v>0.40699999999999997</v>
      </c>
      <c r="BO1396" s="30">
        <v>48.293448720000001</v>
      </c>
      <c r="BP1396" s="30">
        <v>295.3</v>
      </c>
      <c r="BQ1396" s="148">
        <v>6.2E-2</v>
      </c>
      <c r="BR1396" s="148">
        <v>2.7E-2</v>
      </c>
      <c r="BS1396" s="148">
        <v>0.32200000000000001</v>
      </c>
      <c r="BT1396" s="148">
        <v>0.52500000000000002</v>
      </c>
      <c r="BU1396" s="148">
        <v>5.8000000000000003E-2</v>
      </c>
      <c r="BV1396" s="148">
        <v>4.999999888241291E-3</v>
      </c>
      <c r="BW1396" s="148">
        <v>0.08</v>
      </c>
      <c r="BX1396" s="148">
        <v>0.126</v>
      </c>
      <c r="BY1396" s="148">
        <v>0.08</v>
      </c>
      <c r="BZ1396" s="1"/>
      <c r="CA1396" s="1">
        <v>11313.6904296875</v>
      </c>
      <c r="CB1396" s="1">
        <v>11606.49</v>
      </c>
      <c r="CC1396" s="124" t="s">
        <v>4529</v>
      </c>
      <c r="CD1396" t="s">
        <v>4634</v>
      </c>
    </row>
    <row r="1397" spans="1:82" x14ac:dyDescent="0.3">
      <c r="A1397" s="1">
        <v>960954130</v>
      </c>
      <c r="B1397" s="124" t="s">
        <v>4529</v>
      </c>
      <c r="C1397" t="s">
        <v>449</v>
      </c>
      <c r="D1397" t="s">
        <v>1863</v>
      </c>
      <c r="E1397" s="30">
        <v>83.485038757324219</v>
      </c>
      <c r="F1397" s="30">
        <v>78.686058044433594</v>
      </c>
      <c r="G1397" s="30">
        <v>84.543769836425781</v>
      </c>
      <c r="H1397" s="30">
        <v>81.02557373046875</v>
      </c>
      <c r="I1397" s="1">
        <v>363</v>
      </c>
      <c r="J1397" s="1" t="s">
        <v>3981</v>
      </c>
      <c r="K1397" s="1">
        <v>5</v>
      </c>
      <c r="L1397" t="s">
        <v>3882</v>
      </c>
      <c r="M1397" t="s">
        <v>3915</v>
      </c>
      <c r="N1397" t="s">
        <v>3918</v>
      </c>
      <c r="O1397" t="s">
        <v>3922</v>
      </c>
      <c r="P1397" s="148">
        <v>0.64666664600372314</v>
      </c>
      <c r="Q1397" s="30">
        <v>49.327608480000002</v>
      </c>
      <c r="R1397" s="30">
        <v>375.33334350585938</v>
      </c>
      <c r="S1397" s="1">
        <v>163</v>
      </c>
      <c r="T1397" s="1">
        <v>68</v>
      </c>
      <c r="U1397" s="148">
        <v>0.41717791557312012</v>
      </c>
      <c r="V1397" s="148">
        <v>0.38461539149284357</v>
      </c>
      <c r="W1397" s="149">
        <v>47.334835949999999</v>
      </c>
      <c r="X1397" s="149">
        <v>298.07693481445313</v>
      </c>
      <c r="Y1397" s="1">
        <v>68</v>
      </c>
      <c r="Z1397" s="30">
        <v>84.316452026367188</v>
      </c>
      <c r="AA1397" s="148">
        <v>0.64200000000000002</v>
      </c>
      <c r="AB1397" s="30">
        <v>49.8</v>
      </c>
      <c r="AC1397" s="30">
        <v>383</v>
      </c>
      <c r="AD1397" s="30">
        <v>80.019729614257813</v>
      </c>
      <c r="AE1397" s="148">
        <v>0.35399999999999998</v>
      </c>
      <c r="AF1397" s="30">
        <v>48.3</v>
      </c>
      <c r="AG1397" s="30">
        <v>301.5</v>
      </c>
      <c r="AH1397" s="30">
        <v>84.991020202636719</v>
      </c>
      <c r="AI1397" s="148">
        <v>0.71799999999999997</v>
      </c>
      <c r="AJ1397" s="30">
        <v>50.039387079999997</v>
      </c>
      <c r="AK1397" s="30">
        <v>399.4</v>
      </c>
      <c r="AL1397" s="30">
        <v>81.949134826660156</v>
      </c>
      <c r="AM1397" s="148">
        <v>0.46200000000000002</v>
      </c>
      <c r="AN1397" s="30">
        <v>48.964826870000003</v>
      </c>
      <c r="AO1397" s="30">
        <v>329.5</v>
      </c>
      <c r="AP1397" s="148">
        <v>0.60000002384185791</v>
      </c>
      <c r="AQ1397" s="30">
        <v>49.723855780000001</v>
      </c>
      <c r="AR1397" s="30">
        <v>362.66665649414063</v>
      </c>
      <c r="AS1397" s="30">
        <v>163</v>
      </c>
      <c r="AT1397" s="30">
        <v>68</v>
      </c>
      <c r="AU1397" s="148">
        <v>0.41717791557312012</v>
      </c>
      <c r="AV1397" s="30">
        <v>81.02557373046875</v>
      </c>
      <c r="AW1397" s="148">
        <v>0.32692307233810419</v>
      </c>
      <c r="AX1397" s="30">
        <v>47.713977540000002</v>
      </c>
      <c r="AY1397" s="30"/>
      <c r="AZ1397" s="30">
        <v>68</v>
      </c>
      <c r="BA1397" s="30">
        <v>88.196533203125</v>
      </c>
      <c r="BB1397" s="148">
        <v>0.72199999999999998</v>
      </c>
      <c r="BC1397" s="30">
        <v>51.56</v>
      </c>
      <c r="BD1397" s="30">
        <v>393.2</v>
      </c>
      <c r="BE1397" s="30">
        <v>83.210418701171875</v>
      </c>
      <c r="BF1397" s="147">
        <v>0.47699999999999998</v>
      </c>
      <c r="BG1397" s="30">
        <v>49.1</v>
      </c>
      <c r="BH1397" s="30">
        <v>303.10000000000002</v>
      </c>
      <c r="BI1397" s="30">
        <v>86.616447448730469</v>
      </c>
      <c r="BJ1397" s="148">
        <v>0.7340000000000001</v>
      </c>
      <c r="BK1397" s="30">
        <v>50.81937156</v>
      </c>
      <c r="BL1397" s="30">
        <v>392.7</v>
      </c>
      <c r="BM1397" s="30">
        <v>83.279190063476563</v>
      </c>
      <c r="BN1397" s="148">
        <v>0.47399999999999998</v>
      </c>
      <c r="BO1397" s="30">
        <v>49.145877179999999</v>
      </c>
      <c r="BP1397" s="30">
        <v>309</v>
      </c>
      <c r="BQ1397" s="148">
        <v>0.105</v>
      </c>
      <c r="BR1397" s="148">
        <v>2.8000000000000001E-2</v>
      </c>
      <c r="BS1397" s="148">
        <v>0.16800000000000001</v>
      </c>
      <c r="BT1397" s="148">
        <v>0.65</v>
      </c>
      <c r="BU1397" s="148">
        <v>4.7E-2</v>
      </c>
      <c r="BV1397" s="148">
        <v>3.0000000260770321E-3</v>
      </c>
      <c r="BW1397" s="148">
        <v>0.03</v>
      </c>
      <c r="BX1397" s="148">
        <v>0.13200000000000001</v>
      </c>
      <c r="BY1397" s="148">
        <v>0.112</v>
      </c>
      <c r="BZ1397" s="1"/>
      <c r="CA1397" s="1">
        <v>12309.580078125</v>
      </c>
      <c r="CB1397" s="1">
        <v>12595.34</v>
      </c>
      <c r="CC1397" s="124" t="s">
        <v>4529</v>
      </c>
      <c r="CD1397" t="s">
        <v>4634</v>
      </c>
    </row>
    <row r="1398" spans="1:82" x14ac:dyDescent="0.3">
      <c r="A1398" s="1">
        <v>960954160</v>
      </c>
      <c r="B1398" s="124" t="s">
        <v>4529</v>
      </c>
      <c r="C1398" t="s">
        <v>449</v>
      </c>
      <c r="D1398" t="s">
        <v>1864</v>
      </c>
      <c r="E1398" s="30">
        <v>86.535255432128906</v>
      </c>
      <c r="F1398" s="30">
        <v>82.703033447265625</v>
      </c>
      <c r="G1398" s="30">
        <v>81.982696533203125</v>
      </c>
      <c r="H1398" s="30">
        <v>80.468208312988281</v>
      </c>
      <c r="I1398" s="1">
        <v>424</v>
      </c>
      <c r="J1398" s="1" t="s">
        <v>3981</v>
      </c>
      <c r="K1398" s="1">
        <v>5</v>
      </c>
      <c r="L1398" t="s">
        <v>3882</v>
      </c>
      <c r="M1398" t="s">
        <v>3915</v>
      </c>
      <c r="N1398" t="s">
        <v>3918</v>
      </c>
      <c r="O1398" t="s">
        <v>3922</v>
      </c>
      <c r="P1398" s="148">
        <v>0.69565218687057495</v>
      </c>
      <c r="Q1398" s="30">
        <v>50.596385570000002</v>
      </c>
      <c r="R1398" s="30">
        <v>397.1014404296875</v>
      </c>
      <c r="S1398" s="1">
        <v>238</v>
      </c>
      <c r="T1398" s="1">
        <v>85</v>
      </c>
      <c r="U1398" s="148">
        <v>0.3571428656578064</v>
      </c>
      <c r="V1398" s="148">
        <v>0.34848484396934509</v>
      </c>
      <c r="W1398" s="149">
        <v>48.999238290000001</v>
      </c>
      <c r="X1398" s="149">
        <v>304.54544067382813</v>
      </c>
      <c r="Y1398" s="1">
        <v>85</v>
      </c>
      <c r="Z1398" s="30">
        <v>84.618545532226563</v>
      </c>
      <c r="AA1398" s="148">
        <v>0.746</v>
      </c>
      <c r="AB1398" s="30">
        <v>49.9</v>
      </c>
      <c r="AC1398" s="30">
        <v>400.4</v>
      </c>
      <c r="AD1398" s="30">
        <v>80.402603149414063</v>
      </c>
      <c r="AE1398" s="148">
        <v>0.40799999999999997</v>
      </c>
      <c r="AF1398" s="30">
        <v>48.43</v>
      </c>
      <c r="AG1398" s="30">
        <v>306.60000000000002</v>
      </c>
      <c r="AH1398" s="30">
        <v>84.245155334472656</v>
      </c>
      <c r="AI1398" s="148">
        <v>0.77700000000000002</v>
      </c>
      <c r="AJ1398" s="30">
        <v>49.792347329999998</v>
      </c>
      <c r="AK1398" s="30">
        <v>415.7</v>
      </c>
      <c r="AL1398" s="30">
        <v>81.732139587402344</v>
      </c>
      <c r="AM1398" s="148">
        <v>0.39700000000000002</v>
      </c>
      <c r="AN1398" s="30">
        <v>48.890982289999997</v>
      </c>
      <c r="AO1398" s="30">
        <v>317.60000000000002</v>
      </c>
      <c r="AP1398" s="148">
        <v>0.60287082195281982</v>
      </c>
      <c r="AQ1398" s="30">
        <v>48.121835580000003</v>
      </c>
      <c r="AR1398" s="30">
        <v>366.50717163085938</v>
      </c>
      <c r="AS1398" s="30">
        <v>240</v>
      </c>
      <c r="AT1398" s="30">
        <v>87</v>
      </c>
      <c r="AU1398" s="148">
        <v>0.3571428656578064</v>
      </c>
      <c r="AV1398" s="30">
        <v>80.468208312988281</v>
      </c>
      <c r="AW1398" s="148">
        <v>0.3382352888584137</v>
      </c>
      <c r="AX1398" s="30">
        <v>47.394544060000001</v>
      </c>
      <c r="AY1398" s="30">
        <v>285.29412841796881</v>
      </c>
      <c r="AZ1398" s="30">
        <v>87</v>
      </c>
      <c r="BA1398" s="30">
        <v>87.227401733398438</v>
      </c>
      <c r="BB1398" s="148">
        <v>0.71400000000000008</v>
      </c>
      <c r="BC1398" s="30">
        <v>51.09</v>
      </c>
      <c r="BD1398" s="30">
        <v>392.2</v>
      </c>
      <c r="BE1398" s="30">
        <v>83.108978271484375</v>
      </c>
      <c r="BF1398" s="147">
        <v>0.42099999999999999</v>
      </c>
      <c r="BG1398" s="30">
        <v>49.05</v>
      </c>
      <c r="BH1398" s="30">
        <v>289.5</v>
      </c>
      <c r="BI1398" s="30">
        <v>87.392555236816406</v>
      </c>
      <c r="BJ1398" s="148">
        <v>0.79799999999999993</v>
      </c>
      <c r="BK1398" s="30">
        <v>51.197432059999997</v>
      </c>
      <c r="BL1398" s="30">
        <v>414.5</v>
      </c>
      <c r="BM1398" s="30">
        <v>83.189682006835938</v>
      </c>
      <c r="BN1398" s="148">
        <v>0.441</v>
      </c>
      <c r="BO1398" s="30">
        <v>49.101269719999998</v>
      </c>
      <c r="BP1398" s="30">
        <v>289.7</v>
      </c>
      <c r="BQ1398" s="148">
        <v>0.12</v>
      </c>
      <c r="BR1398" s="148">
        <v>2.8000000000000001E-2</v>
      </c>
      <c r="BS1398" s="148">
        <v>8.7000000000000008E-2</v>
      </c>
      <c r="BT1398" s="148">
        <v>0.71</v>
      </c>
      <c r="BU1398" s="148">
        <v>4.4999999999999998E-2</v>
      </c>
      <c r="BV1398" s="148">
        <v>8.999999612569809E-3</v>
      </c>
      <c r="BW1398" s="148">
        <v>0.04</v>
      </c>
      <c r="BX1398" s="148">
        <v>9.7000000000000003E-2</v>
      </c>
      <c r="BY1398" s="148">
        <v>0.14499999999999999</v>
      </c>
      <c r="BZ1398" s="1"/>
      <c r="CA1398" s="1">
        <v>12485.41015625</v>
      </c>
      <c r="CB1398" s="1">
        <v>12802.74</v>
      </c>
      <c r="CC1398" s="124" t="s">
        <v>4529</v>
      </c>
      <c r="CD1398" t="s">
        <v>4634</v>
      </c>
    </row>
    <row r="1399" spans="1:82" x14ac:dyDescent="0.3">
      <c r="A1399" s="1">
        <v>960954180</v>
      </c>
      <c r="B1399" s="124" t="s">
        <v>4529</v>
      </c>
      <c r="C1399" t="s">
        <v>449</v>
      </c>
      <c r="D1399" t="s">
        <v>1865</v>
      </c>
      <c r="E1399" s="30">
        <v>89.622917175292969</v>
      </c>
      <c r="F1399" s="30">
        <v>90.284591674804688</v>
      </c>
      <c r="G1399" s="30">
        <v>89.411369323730469</v>
      </c>
      <c r="H1399" s="30">
        <v>89.996330261230469</v>
      </c>
      <c r="I1399" s="1">
        <v>707</v>
      </c>
      <c r="J1399" s="1">
        <v>2</v>
      </c>
      <c r="K1399" s="1">
        <v>5</v>
      </c>
      <c r="L1399" t="s">
        <v>3882</v>
      </c>
      <c r="M1399" t="s">
        <v>3915</v>
      </c>
      <c r="N1399" t="s">
        <v>3918</v>
      </c>
      <c r="O1399" t="s">
        <v>3922</v>
      </c>
      <c r="P1399" s="148">
        <v>0.71326166391372681</v>
      </c>
      <c r="Q1399" s="30">
        <v>51.880739439999999</v>
      </c>
      <c r="R1399" s="30">
        <v>404.65948486328131</v>
      </c>
      <c r="S1399" s="1">
        <v>230</v>
      </c>
      <c r="T1399" s="1">
        <v>141</v>
      </c>
      <c r="U1399" s="148">
        <v>0.61304348707199097</v>
      </c>
      <c r="V1399" s="148">
        <v>0.57894736528396606</v>
      </c>
      <c r="W1399" s="149">
        <v>52.140599600000002</v>
      </c>
      <c r="X1399" s="149">
        <v>369.73684692382813</v>
      </c>
      <c r="Y1399" s="1">
        <v>141</v>
      </c>
      <c r="Z1399" s="30">
        <v>88.243644714355469</v>
      </c>
      <c r="AA1399" s="148">
        <v>0.85799999999999998</v>
      </c>
      <c r="AB1399" s="30">
        <v>51.1</v>
      </c>
      <c r="AC1399" s="30">
        <v>438.3</v>
      </c>
      <c r="AD1399" s="30">
        <v>86.499137878417969</v>
      </c>
      <c r="AE1399" s="148">
        <v>0.77500000000000002</v>
      </c>
      <c r="AF1399" s="30">
        <v>50.5</v>
      </c>
      <c r="AG1399" s="30">
        <v>414.5</v>
      </c>
      <c r="AH1399" s="30">
        <v>92.03338623046875</v>
      </c>
      <c r="AI1399" s="148">
        <v>0.84799999999999998</v>
      </c>
      <c r="AJ1399" s="30">
        <v>52.37191533</v>
      </c>
      <c r="AK1399" s="30">
        <v>435.4</v>
      </c>
      <c r="AL1399" s="30">
        <v>90.374443054199219</v>
      </c>
      <c r="AM1399" s="148">
        <v>0.75700000000000001</v>
      </c>
      <c r="AN1399" s="30">
        <v>51.831944460000003</v>
      </c>
      <c r="AO1399" s="30">
        <v>406.3</v>
      </c>
      <c r="AP1399" s="148">
        <v>0.61754387617111206</v>
      </c>
      <c r="AQ1399" s="30">
        <v>52.768668810000001</v>
      </c>
      <c r="AR1399" s="30">
        <v>368.42105102539063</v>
      </c>
      <c r="AS1399" s="30">
        <v>240</v>
      </c>
      <c r="AT1399" s="30">
        <v>150</v>
      </c>
      <c r="AU1399" s="148">
        <v>0.61304348707199097</v>
      </c>
      <c r="AV1399" s="30">
        <v>89.996330261230469</v>
      </c>
      <c r="AW1399" s="148">
        <v>0.46835443377494812</v>
      </c>
      <c r="AX1399" s="30">
        <v>52.855267929999997</v>
      </c>
      <c r="AY1399" s="30">
        <v>324.05062866210938</v>
      </c>
      <c r="AZ1399" s="30">
        <v>150</v>
      </c>
      <c r="BA1399" s="30">
        <v>92.794754028320313</v>
      </c>
      <c r="BB1399" s="148">
        <v>0.872</v>
      </c>
      <c r="BC1399" s="30">
        <v>53.79</v>
      </c>
      <c r="BD1399" s="30">
        <v>446.1</v>
      </c>
      <c r="BE1399" s="30">
        <v>90.209442138671875</v>
      </c>
      <c r="BF1399" s="147">
        <v>0.79700000000000004</v>
      </c>
      <c r="BG1399" s="30">
        <v>52.55</v>
      </c>
      <c r="BH1399" s="30">
        <v>418.9</v>
      </c>
      <c r="BI1399" s="30">
        <v>92.026123046875</v>
      </c>
      <c r="BJ1399" s="148">
        <v>0.85799999999999998</v>
      </c>
      <c r="BK1399" s="30">
        <v>53.454543780000002</v>
      </c>
      <c r="BL1399" s="30">
        <v>441.8</v>
      </c>
      <c r="BM1399" s="30">
        <v>89.995330810546875</v>
      </c>
      <c r="BN1399" s="148">
        <v>0.77</v>
      </c>
      <c r="BO1399" s="30">
        <v>52.493027840000003</v>
      </c>
      <c r="BP1399" s="30">
        <v>414.2</v>
      </c>
      <c r="BQ1399" s="148">
        <v>0.154</v>
      </c>
      <c r="BR1399" s="148">
        <v>4.4999999999999998E-2</v>
      </c>
      <c r="BS1399" s="148">
        <v>0.436</v>
      </c>
      <c r="BT1399" s="148">
        <v>0.26900000000000002</v>
      </c>
      <c r="BU1399" s="148">
        <v>7.4999999999999997E-2</v>
      </c>
      <c r="BV1399" s="148">
        <v>2.0999999716877941E-2</v>
      </c>
      <c r="BW1399" s="148">
        <v>0.14399999999999999</v>
      </c>
      <c r="BX1399" s="148">
        <v>0.13400000000000001</v>
      </c>
      <c r="BY1399" s="148">
        <v>0.16500000000000001</v>
      </c>
      <c r="BZ1399" s="1"/>
      <c r="CA1399" s="1">
        <v>11305.400390625</v>
      </c>
      <c r="CB1399" s="1">
        <v>11587.49</v>
      </c>
      <c r="CC1399" s="124" t="s">
        <v>4529</v>
      </c>
      <c r="CD1399" t="s">
        <v>4634</v>
      </c>
    </row>
    <row r="1400" spans="1:82" x14ac:dyDescent="0.3">
      <c r="A1400" s="1">
        <v>960954190</v>
      </c>
      <c r="B1400" s="124" t="s">
        <v>4529</v>
      </c>
      <c r="C1400" t="s">
        <v>449</v>
      </c>
      <c r="D1400" t="s">
        <v>1866</v>
      </c>
      <c r="E1400" s="30">
        <v>84.232872009277344</v>
      </c>
      <c r="F1400" s="30">
        <v>82.779289245605469</v>
      </c>
      <c r="G1400" s="30">
        <v>83.188163757324219</v>
      </c>
      <c r="H1400" s="30">
        <v>82.304702758789063</v>
      </c>
      <c r="I1400" s="1">
        <v>444</v>
      </c>
      <c r="J1400" s="1" t="s">
        <v>3981</v>
      </c>
      <c r="K1400" s="1">
        <v>5</v>
      </c>
      <c r="L1400" t="s">
        <v>3882</v>
      </c>
      <c r="M1400" t="s">
        <v>3915</v>
      </c>
      <c r="N1400" t="s">
        <v>3918</v>
      </c>
      <c r="O1400" t="s">
        <v>3922</v>
      </c>
      <c r="P1400" s="148">
        <v>0.68510639667510986</v>
      </c>
      <c r="Q1400" s="30">
        <v>49.63867948</v>
      </c>
      <c r="R1400" s="30">
        <v>388.9361572265625</v>
      </c>
      <c r="S1400" s="1">
        <v>239</v>
      </c>
      <c r="T1400" s="1">
        <v>76</v>
      </c>
      <c r="U1400" s="148">
        <v>0.31799164414405823</v>
      </c>
      <c r="V1400" s="148">
        <v>0.41538462042808533</v>
      </c>
      <c r="W1400" s="149">
        <v>49.030836970000003</v>
      </c>
      <c r="X1400" s="149">
        <v>310.76922607421881</v>
      </c>
      <c r="Y1400" s="1">
        <v>76</v>
      </c>
      <c r="Z1400" s="30">
        <v>87.0352783203125</v>
      </c>
      <c r="AA1400" s="148">
        <v>0.67200000000000004</v>
      </c>
      <c r="AB1400" s="30">
        <v>50.7</v>
      </c>
      <c r="AC1400" s="30">
        <v>390</v>
      </c>
      <c r="AD1400" s="30">
        <v>83.671760559082031</v>
      </c>
      <c r="AE1400" s="148">
        <v>0.35299999999999998</v>
      </c>
      <c r="AF1400" s="30">
        <v>49.54</v>
      </c>
      <c r="AG1400" s="30">
        <v>313.2</v>
      </c>
      <c r="AH1400" s="30">
        <v>88.622856140136719</v>
      </c>
      <c r="AI1400" s="148">
        <v>0.69400000000000006</v>
      </c>
      <c r="AJ1400" s="30">
        <v>51.242301929999996</v>
      </c>
      <c r="AK1400" s="30">
        <v>398.1</v>
      </c>
      <c r="AL1400" s="30">
        <v>84.397560119628906</v>
      </c>
      <c r="AM1400" s="148">
        <v>0.44400000000000001</v>
      </c>
      <c r="AN1400" s="30">
        <v>49.79802084</v>
      </c>
      <c r="AO1400" s="30">
        <v>335.8</v>
      </c>
      <c r="AP1400" s="148">
        <v>0.6212766170501709</v>
      </c>
      <c r="AQ1400" s="30">
        <v>48.875886209999997</v>
      </c>
      <c r="AR1400" s="30">
        <v>374.46807861328131</v>
      </c>
      <c r="AS1400" s="30">
        <v>239</v>
      </c>
      <c r="AT1400" s="30">
        <v>76</v>
      </c>
      <c r="AU1400" s="148">
        <v>0.31799164414405823</v>
      </c>
      <c r="AV1400" s="30">
        <v>82.304702758789063</v>
      </c>
      <c r="AW1400" s="148">
        <v>0.35384616255760187</v>
      </c>
      <c r="AX1400" s="30">
        <v>48.447069450000001</v>
      </c>
      <c r="AY1400" s="30">
        <v>284.61538696289063</v>
      </c>
      <c r="AZ1400" s="30">
        <v>76</v>
      </c>
      <c r="BA1400" s="30">
        <v>85.722152709960938</v>
      </c>
      <c r="BB1400" s="148">
        <v>0.60599999999999998</v>
      </c>
      <c r="BC1400" s="30">
        <v>50.36</v>
      </c>
      <c r="BD1400" s="30">
        <v>366.4</v>
      </c>
      <c r="BE1400" s="30">
        <v>82.824958801269531</v>
      </c>
      <c r="BF1400" s="147">
        <v>0.35299999999999998</v>
      </c>
      <c r="BG1400" s="30">
        <v>48.91</v>
      </c>
      <c r="BH1400" s="30">
        <v>269.10000000000002</v>
      </c>
      <c r="BI1400" s="30">
        <v>86.872245788574219</v>
      </c>
      <c r="BJ1400" s="148">
        <v>0.65500000000000003</v>
      </c>
      <c r="BK1400" s="30">
        <v>50.943975360000003</v>
      </c>
      <c r="BL1400" s="30">
        <v>375.6</v>
      </c>
      <c r="BM1400" s="30">
        <v>80.93768310546875</v>
      </c>
      <c r="BN1400" s="148">
        <v>0.43200000000000011</v>
      </c>
      <c r="BO1400" s="30">
        <v>47.978932309999998</v>
      </c>
      <c r="BP1400" s="30">
        <v>298.8</v>
      </c>
      <c r="BQ1400" s="148">
        <v>5.1999999999999998E-2</v>
      </c>
      <c r="BR1400" s="148">
        <v>1.4E-2</v>
      </c>
      <c r="BS1400" s="148">
        <v>0.122</v>
      </c>
      <c r="BT1400" s="148">
        <v>0.74299999999999999</v>
      </c>
      <c r="BU1400" s="148">
        <v>6.0999999999999999E-2</v>
      </c>
      <c r="BV1400" s="148">
        <v>8.999999612569809E-3</v>
      </c>
      <c r="BW1400" s="148">
        <v>2.7E-2</v>
      </c>
      <c r="BX1400" s="148">
        <v>0.13300000000000001</v>
      </c>
      <c r="BY1400" s="148">
        <v>0.108</v>
      </c>
      <c r="BZ1400" s="1"/>
      <c r="CA1400" s="1">
        <v>12561.8798828125</v>
      </c>
      <c r="CB1400" s="1">
        <v>12860.48</v>
      </c>
      <c r="CC1400" s="124" t="s">
        <v>4529</v>
      </c>
      <c r="CD1400" t="s">
        <v>4634</v>
      </c>
    </row>
    <row r="1401" spans="1:82" x14ac:dyDescent="0.3">
      <c r="A1401" s="1">
        <v>960954200</v>
      </c>
      <c r="B1401" s="124" t="s">
        <v>4529</v>
      </c>
      <c r="C1401" t="s">
        <v>449</v>
      </c>
      <c r="D1401" t="s">
        <v>1867</v>
      </c>
      <c r="E1401" s="30">
        <v>87.270401000976563</v>
      </c>
      <c r="F1401" s="30">
        <v>88.756034851074219</v>
      </c>
      <c r="G1401" s="30">
        <v>81.224723815917969</v>
      </c>
      <c r="H1401" s="30">
        <v>78.882698059082031</v>
      </c>
      <c r="I1401" s="1">
        <v>467</v>
      </c>
      <c r="J1401" s="1" t="s">
        <v>3981</v>
      </c>
      <c r="K1401" s="1">
        <v>5</v>
      </c>
      <c r="L1401" t="s">
        <v>3882</v>
      </c>
      <c r="M1401" t="s">
        <v>3915</v>
      </c>
      <c r="N1401" t="s">
        <v>3918</v>
      </c>
      <c r="O1401" t="s">
        <v>3922</v>
      </c>
      <c r="P1401" s="148">
        <v>0.7802690863609314</v>
      </c>
      <c r="Q1401" s="30">
        <v>50.902181480000003</v>
      </c>
      <c r="R1401" s="30">
        <v>410.7623291015625</v>
      </c>
      <c r="S1401" s="1">
        <v>227</v>
      </c>
      <c r="T1401" s="1">
        <v>95</v>
      </c>
      <c r="U1401" s="148">
        <v>0.41850221157073969</v>
      </c>
      <c r="V1401" s="148">
        <v>0.625</v>
      </c>
      <c r="W1401" s="149">
        <v>51.507255049999998</v>
      </c>
      <c r="X1401" s="149">
        <v>363.6363525390625</v>
      </c>
      <c r="Y1401" s="1">
        <v>95</v>
      </c>
      <c r="Z1401" s="30">
        <v>91.566658020019531</v>
      </c>
      <c r="AA1401" s="148">
        <v>0.7609999999999999</v>
      </c>
      <c r="AB1401" s="30">
        <v>52.2</v>
      </c>
      <c r="AC1401" s="30">
        <v>414.8</v>
      </c>
      <c r="AD1401" s="30">
        <v>87.117622375488281</v>
      </c>
      <c r="AE1401" s="148">
        <v>0.58099999999999996</v>
      </c>
      <c r="AF1401" s="30">
        <v>50.71</v>
      </c>
      <c r="AG1401" s="30">
        <v>367.7</v>
      </c>
      <c r="AH1401" s="30">
        <v>88.729522705078125</v>
      </c>
      <c r="AI1401" s="148">
        <v>0.68799999999999994</v>
      </c>
      <c r="AJ1401" s="30">
        <v>51.277631730000003</v>
      </c>
      <c r="AK1401" s="30">
        <v>390.8</v>
      </c>
      <c r="AL1401" s="30">
        <v>83.62066650390625</v>
      </c>
      <c r="AM1401" s="148">
        <v>0.47099999999999997</v>
      </c>
      <c r="AN1401" s="30">
        <v>49.533646009999998</v>
      </c>
      <c r="AO1401" s="30">
        <v>333.3</v>
      </c>
      <c r="AP1401" s="148">
        <v>0.67567569017410278</v>
      </c>
      <c r="AQ1401" s="30">
        <v>47.647705879999997</v>
      </c>
      <c r="AR1401" s="30">
        <v>376.12612915039063</v>
      </c>
      <c r="AS1401" s="30">
        <v>226</v>
      </c>
      <c r="AT1401" s="30">
        <v>95</v>
      </c>
      <c r="AU1401" s="148">
        <v>0.41850221157073969</v>
      </c>
      <c r="AV1401" s="30">
        <v>78.882698059082031</v>
      </c>
      <c r="AW1401" s="148">
        <v>0.5</v>
      </c>
      <c r="AX1401" s="30">
        <v>46.485860700000003</v>
      </c>
      <c r="AY1401" s="30">
        <v>306.81817626953131</v>
      </c>
      <c r="AZ1401" s="30">
        <v>95</v>
      </c>
      <c r="BA1401" s="30">
        <v>91.351371765136719</v>
      </c>
      <c r="BB1401" s="148">
        <v>0.748</v>
      </c>
      <c r="BC1401" s="30">
        <v>53.09</v>
      </c>
      <c r="BD1401" s="30">
        <v>403.5</v>
      </c>
      <c r="BE1401" s="30">
        <v>86.192611694335938</v>
      </c>
      <c r="BF1401" s="147">
        <v>0.55899999999999994</v>
      </c>
      <c r="BG1401" s="30">
        <v>50.57</v>
      </c>
      <c r="BH1401" s="30">
        <v>339.8</v>
      </c>
      <c r="BI1401" s="30">
        <v>90.372001647949219</v>
      </c>
      <c r="BJ1401" s="148">
        <v>0.72</v>
      </c>
      <c r="BK1401" s="30">
        <v>52.648787230000003</v>
      </c>
      <c r="BL1401" s="30">
        <v>399.1</v>
      </c>
      <c r="BM1401" s="30">
        <v>87.119102478027344</v>
      </c>
      <c r="BN1401" s="148">
        <v>0.48299999999999998</v>
      </c>
      <c r="BO1401" s="30">
        <v>51.059589789999997</v>
      </c>
      <c r="BP1401" s="30">
        <v>333.3</v>
      </c>
      <c r="BQ1401" s="148">
        <v>6.2E-2</v>
      </c>
      <c r="BR1401" s="148">
        <v>5.3999999999999999E-2</v>
      </c>
      <c r="BS1401" s="148">
        <v>0.13100000000000001</v>
      </c>
      <c r="BT1401" s="148">
        <v>0.68700000000000006</v>
      </c>
      <c r="BU1401" s="148">
        <v>6.2E-2</v>
      </c>
      <c r="BV1401" s="148">
        <v>4.0000001899898052E-3</v>
      </c>
      <c r="BW1401" s="148">
        <v>6.6000000000000003E-2</v>
      </c>
      <c r="BX1401" s="148">
        <v>0.122</v>
      </c>
      <c r="BY1401" s="148">
        <v>0.14699999999999999</v>
      </c>
      <c r="BZ1401" s="1"/>
      <c r="CA1401" s="1">
        <v>12681.849609375</v>
      </c>
      <c r="CB1401" s="1">
        <v>12977.76</v>
      </c>
      <c r="CC1401" s="124" t="s">
        <v>4529</v>
      </c>
      <c r="CD1401" t="s">
        <v>4634</v>
      </c>
    </row>
    <row r="1402" spans="1:82" x14ac:dyDescent="0.3">
      <c r="A1402" s="1">
        <v>960954210</v>
      </c>
      <c r="B1402" s="124" t="s">
        <v>4529</v>
      </c>
      <c r="C1402" t="s">
        <v>449</v>
      </c>
      <c r="D1402" t="s">
        <v>1868</v>
      </c>
      <c r="E1402" s="30">
        <v>84.483924865722656</v>
      </c>
      <c r="F1402" s="30">
        <v>83.495796203613281</v>
      </c>
      <c r="G1402" s="30">
        <v>77.676986694335938</v>
      </c>
      <c r="H1402" s="30">
        <v>81.053581237792969</v>
      </c>
      <c r="I1402" s="1">
        <v>461</v>
      </c>
      <c r="J1402" s="1" t="s">
        <v>3981</v>
      </c>
      <c r="K1402" s="1">
        <v>5</v>
      </c>
      <c r="L1402" t="s">
        <v>3882</v>
      </c>
      <c r="M1402" t="s">
        <v>3915</v>
      </c>
      <c r="N1402" t="s">
        <v>3918</v>
      </c>
      <c r="O1402" t="s">
        <v>3922</v>
      </c>
      <c r="P1402" s="148">
        <v>0.61739128828048706</v>
      </c>
      <c r="Q1402" s="30">
        <v>49.74310766</v>
      </c>
      <c r="R1402" s="30">
        <v>371.7391357421875</v>
      </c>
      <c r="S1402" s="1">
        <v>211</v>
      </c>
      <c r="T1402" s="1">
        <v>129</v>
      </c>
      <c r="U1402" s="148">
        <v>0.6113743782043457</v>
      </c>
      <c r="V1402" s="148">
        <v>0.45384615659713751</v>
      </c>
      <c r="W1402" s="149">
        <v>49.327715619999999</v>
      </c>
      <c r="X1402" s="149">
        <v>327.69232177734381</v>
      </c>
      <c r="Y1402" s="1">
        <v>129</v>
      </c>
      <c r="Z1402" s="30">
        <v>81.89971923828125</v>
      </c>
      <c r="AA1402" s="148">
        <v>0.57700000000000007</v>
      </c>
      <c r="AB1402" s="30">
        <v>49</v>
      </c>
      <c r="AC1402" s="30">
        <v>373</v>
      </c>
      <c r="AD1402" s="30">
        <v>82.08135986328125</v>
      </c>
      <c r="AE1402" s="148">
        <v>0.42499999999999999</v>
      </c>
      <c r="AF1402" s="30">
        <v>49</v>
      </c>
      <c r="AG1402" s="30">
        <v>334.2</v>
      </c>
      <c r="AH1402" s="30">
        <v>82.939521789550781</v>
      </c>
      <c r="AI1402" s="148">
        <v>0.59899999999999998</v>
      </c>
      <c r="AJ1402" s="30">
        <v>49.359902249999998</v>
      </c>
      <c r="AK1402" s="30">
        <v>371.1</v>
      </c>
      <c r="AL1402" s="30">
        <v>83.77960205078125</v>
      </c>
      <c r="AM1402" s="148">
        <v>0.46800000000000003</v>
      </c>
      <c r="AN1402" s="30">
        <v>49.587730989999997</v>
      </c>
      <c r="AO1402" s="30">
        <v>336</v>
      </c>
      <c r="AP1402" s="148">
        <v>0.42794761061668402</v>
      </c>
      <c r="AQ1402" s="30">
        <v>45.428500110000002</v>
      </c>
      <c r="AR1402" s="30">
        <v>294.75982666015631</v>
      </c>
      <c r="AS1402" s="30">
        <v>211</v>
      </c>
      <c r="AT1402" s="30">
        <v>129</v>
      </c>
      <c r="AU1402" s="148">
        <v>0.6113743782043457</v>
      </c>
      <c r="AV1402" s="30">
        <v>81.053581237792969</v>
      </c>
      <c r="AW1402" s="148">
        <v>0.29457363486289978</v>
      </c>
      <c r="AX1402" s="30">
        <v>47.730030640000003</v>
      </c>
      <c r="AY1402" s="30">
        <v>239.5348815917969</v>
      </c>
      <c r="AZ1402" s="30">
        <v>129</v>
      </c>
      <c r="BA1402" s="30">
        <v>80.773399353027344</v>
      </c>
      <c r="BB1402" s="148">
        <v>0.56299999999999994</v>
      </c>
      <c r="BC1402" s="30">
        <v>47.96</v>
      </c>
      <c r="BD1402" s="30">
        <v>350.2</v>
      </c>
      <c r="BE1402" s="30">
        <v>81.303436279296875</v>
      </c>
      <c r="BF1402" s="147">
        <v>0.45</v>
      </c>
      <c r="BG1402" s="30">
        <v>48.16</v>
      </c>
      <c r="BH1402" s="30">
        <v>313.3</v>
      </c>
      <c r="BI1402" s="30">
        <v>80.671249389648438</v>
      </c>
      <c r="BJ1402" s="148">
        <v>0.57799999999999996</v>
      </c>
      <c r="BK1402" s="30">
        <v>47.923333380000003</v>
      </c>
      <c r="BL1402" s="30">
        <v>352.9</v>
      </c>
      <c r="BM1402" s="30">
        <v>80.0286865234375</v>
      </c>
      <c r="BN1402" s="148">
        <v>0.441</v>
      </c>
      <c r="BO1402" s="30">
        <v>47.5259146</v>
      </c>
      <c r="BP1402" s="30">
        <v>312.60000000000002</v>
      </c>
      <c r="BQ1402" s="148">
        <v>0.254</v>
      </c>
      <c r="BR1402" s="148">
        <v>5.6000000000000001E-2</v>
      </c>
      <c r="BS1402" s="148">
        <v>0.124</v>
      </c>
      <c r="BT1402" s="148">
        <v>0.48399999999999999</v>
      </c>
      <c r="BU1402" s="148">
        <v>7.8E-2</v>
      </c>
      <c r="BV1402" s="148">
        <v>4.0000001899898052E-3</v>
      </c>
      <c r="BW1402" s="148">
        <v>4.8000000000000001E-2</v>
      </c>
      <c r="BX1402" s="148">
        <v>0.154</v>
      </c>
      <c r="BY1402" s="148">
        <v>0.24299999999999999</v>
      </c>
      <c r="BZ1402" s="1"/>
      <c r="CA1402" s="1">
        <v>11422.75</v>
      </c>
      <c r="CB1402" s="1">
        <v>11684.68</v>
      </c>
      <c r="CC1402" s="124" t="s">
        <v>4529</v>
      </c>
      <c r="CD1402" t="s">
        <v>4634</v>
      </c>
    </row>
    <row r="1403" spans="1:82" x14ac:dyDescent="0.3">
      <c r="A1403" s="1">
        <v>960954220</v>
      </c>
      <c r="B1403" s="124" t="s">
        <v>4529</v>
      </c>
      <c r="C1403" t="s">
        <v>449</v>
      </c>
      <c r="D1403" t="s">
        <v>1562</v>
      </c>
      <c r="E1403" s="30">
        <v>90.482658386230469</v>
      </c>
      <c r="F1403" s="30">
        <v>89.306846618652344</v>
      </c>
      <c r="G1403" s="30">
        <v>85.739158630371094</v>
      </c>
      <c r="H1403" s="30">
        <v>86.051116943359375</v>
      </c>
      <c r="I1403" s="1">
        <v>411</v>
      </c>
      <c r="J1403" s="1" t="s">
        <v>3981</v>
      </c>
      <c r="K1403" s="1">
        <v>5</v>
      </c>
      <c r="L1403" t="s">
        <v>3882</v>
      </c>
      <c r="M1403" t="s">
        <v>3915</v>
      </c>
      <c r="N1403" t="s">
        <v>3918</v>
      </c>
      <c r="O1403" t="s">
        <v>3922</v>
      </c>
      <c r="P1403" s="148">
        <v>0.40123456716537481</v>
      </c>
      <c r="Q1403" s="30">
        <v>52.238361269999999</v>
      </c>
      <c r="R1403" s="30">
        <v>309.87655639648438</v>
      </c>
      <c r="S1403" s="1">
        <v>151</v>
      </c>
      <c r="T1403" s="1">
        <v>97</v>
      </c>
      <c r="U1403" s="148">
        <v>0.6423841118812561</v>
      </c>
      <c r="V1403" s="148">
        <v>0.32478633522987371</v>
      </c>
      <c r="W1403" s="149">
        <v>51.735479990000002</v>
      </c>
      <c r="X1403" s="149">
        <v>286.32479858398438</v>
      </c>
      <c r="Y1403" s="1">
        <v>97</v>
      </c>
      <c r="Z1403" s="30">
        <v>87.63946533203125</v>
      </c>
      <c r="AA1403" s="148">
        <v>0.51600000000000001</v>
      </c>
      <c r="AB1403" s="30">
        <v>50.9</v>
      </c>
      <c r="AC1403" s="30">
        <v>330.6</v>
      </c>
      <c r="AD1403" s="30">
        <v>86.057357788085938</v>
      </c>
      <c r="AE1403" s="148">
        <v>0.36199999999999999</v>
      </c>
      <c r="AF1403" s="30">
        <v>50.35</v>
      </c>
      <c r="AG1403" s="30">
        <v>291.5</v>
      </c>
      <c r="AH1403" s="30">
        <v>86.925682067871094</v>
      </c>
      <c r="AI1403" s="148">
        <v>0.54700000000000004</v>
      </c>
      <c r="AJ1403" s="30">
        <v>50.680174360000002</v>
      </c>
      <c r="AK1403" s="30">
        <v>362.9</v>
      </c>
      <c r="AL1403" s="30">
        <v>87.4178466796875</v>
      </c>
      <c r="AM1403" s="148">
        <v>0.38500000000000001</v>
      </c>
      <c r="AN1403" s="30">
        <v>50.825820200000003</v>
      </c>
      <c r="AO1403" s="30">
        <v>320.8</v>
      </c>
      <c r="AP1403" s="148">
        <v>0.24375000596046451</v>
      </c>
      <c r="AQ1403" s="30">
        <v>50.471604919999997</v>
      </c>
      <c r="AR1403" s="30">
        <v>244.375</v>
      </c>
      <c r="AS1403" s="30">
        <v>151</v>
      </c>
      <c r="AT1403" s="30">
        <v>97</v>
      </c>
      <c r="AU1403" s="148">
        <v>0.6423841118812561</v>
      </c>
      <c r="AV1403" s="30">
        <v>86.051116943359375</v>
      </c>
      <c r="AW1403" s="148">
        <v>0.18260869383811951</v>
      </c>
      <c r="AX1403" s="30">
        <v>50.594199029999999</v>
      </c>
      <c r="AY1403" s="30">
        <v>216.52174377441409</v>
      </c>
      <c r="AZ1403" s="30">
        <v>97</v>
      </c>
      <c r="BA1403" s="30">
        <v>92.629798889160156</v>
      </c>
      <c r="BB1403" s="148">
        <v>0.52100000000000002</v>
      </c>
      <c r="BC1403" s="30">
        <v>53.71</v>
      </c>
      <c r="BD1403" s="30">
        <v>339.3</v>
      </c>
      <c r="BE1403" s="30">
        <v>90.838340759277344</v>
      </c>
      <c r="BF1403" s="147">
        <v>0.37</v>
      </c>
      <c r="BG1403" s="30">
        <v>52.86</v>
      </c>
      <c r="BH1403" s="30">
        <v>300</v>
      </c>
      <c r="BI1403" s="30">
        <v>94.099822998046875</v>
      </c>
      <c r="BJ1403" s="148">
        <v>0.628</v>
      </c>
      <c r="BK1403" s="30">
        <v>54.464690099999999</v>
      </c>
      <c r="BL1403" s="30">
        <v>368</v>
      </c>
      <c r="BM1403" s="30">
        <v>92.718246459960938</v>
      </c>
      <c r="BN1403" s="148">
        <v>0.49</v>
      </c>
      <c r="BO1403" s="30">
        <v>53.850056520000003</v>
      </c>
      <c r="BP1403" s="30">
        <v>326.5</v>
      </c>
      <c r="BQ1403" s="148">
        <v>0.38900000000000001</v>
      </c>
      <c r="BR1403" s="148">
        <v>9.5000000000000001E-2</v>
      </c>
      <c r="BS1403" s="148">
        <v>8.3000000000000004E-2</v>
      </c>
      <c r="BT1403" s="148">
        <v>0.36</v>
      </c>
      <c r="BU1403" s="148">
        <v>7.2999999999999995E-2</v>
      </c>
      <c r="BV1403" s="148">
        <v>0</v>
      </c>
      <c r="BW1403" s="148">
        <v>0.107</v>
      </c>
      <c r="BX1403" s="148">
        <v>0.112</v>
      </c>
      <c r="BY1403" s="148">
        <v>0.39600000000000002</v>
      </c>
      <c r="BZ1403" s="1"/>
      <c r="CA1403" s="1">
        <v>12012.2900390625</v>
      </c>
      <c r="CB1403" s="1">
        <v>12317.21</v>
      </c>
      <c r="CC1403" s="124" t="s">
        <v>4529</v>
      </c>
      <c r="CD1403" t="s">
        <v>4634</v>
      </c>
    </row>
    <row r="1404" spans="1:82" x14ac:dyDescent="0.3">
      <c r="A1404" s="1">
        <v>960954235</v>
      </c>
      <c r="B1404" s="124" t="s">
        <v>4529</v>
      </c>
      <c r="C1404" t="s">
        <v>449</v>
      </c>
      <c r="D1404" t="s">
        <v>1869</v>
      </c>
      <c r="E1404" s="30">
        <v>80.635444641113281</v>
      </c>
      <c r="F1404" s="30">
        <v>80.199897766113281</v>
      </c>
      <c r="G1404" s="30">
        <v>74.431037902832031</v>
      </c>
      <c r="H1404" s="30">
        <v>74.991867065429688</v>
      </c>
      <c r="I1404" s="1">
        <v>261</v>
      </c>
      <c r="J1404" s="1" t="s">
        <v>3981</v>
      </c>
      <c r="K1404" s="1">
        <v>5</v>
      </c>
      <c r="L1404" t="s">
        <v>3882</v>
      </c>
      <c r="M1404" t="s">
        <v>3915</v>
      </c>
      <c r="N1404" t="s">
        <v>3918</v>
      </c>
      <c r="O1404" t="s">
        <v>3922</v>
      </c>
      <c r="P1404" s="148">
        <v>0.46017700433731079</v>
      </c>
      <c r="Q1404" s="30">
        <v>48.142282420000001</v>
      </c>
      <c r="R1404" s="30">
        <v>328.31857299804688</v>
      </c>
      <c r="S1404" s="1">
        <v>127</v>
      </c>
      <c r="T1404" s="1">
        <v>62</v>
      </c>
      <c r="U1404" s="148">
        <v>0.4881889820098877</v>
      </c>
      <c r="V1404" s="148">
        <v>0.28301885724067688</v>
      </c>
      <c r="W1404" s="149">
        <v>47.962085500000001</v>
      </c>
      <c r="X1404" s="149"/>
      <c r="Y1404" s="1">
        <v>62</v>
      </c>
      <c r="Z1404" s="30">
        <v>83.712272644042969</v>
      </c>
      <c r="AA1404" s="148">
        <v>0.56700000000000006</v>
      </c>
      <c r="AB1404" s="30">
        <v>49.6</v>
      </c>
      <c r="AC1404" s="30">
        <v>366.4</v>
      </c>
      <c r="AD1404" s="30">
        <v>82.876564025878906</v>
      </c>
      <c r="AE1404" s="148">
        <v>0.35599999999999998</v>
      </c>
      <c r="AF1404" s="30">
        <v>49.27</v>
      </c>
      <c r="AG1404" s="30">
        <v>318.60000000000002</v>
      </c>
      <c r="AH1404" s="30">
        <v>83.723068237304688</v>
      </c>
      <c r="AI1404" s="148">
        <v>0.64599999999999991</v>
      </c>
      <c r="AJ1404" s="30">
        <v>49.619422870000001</v>
      </c>
      <c r="AK1404" s="30">
        <v>380.3</v>
      </c>
      <c r="AL1404" s="30">
        <v>82.671119689941406</v>
      </c>
      <c r="AM1404" s="148">
        <v>0.44400000000000001</v>
      </c>
      <c r="AN1404" s="30">
        <v>49.21051662</v>
      </c>
      <c r="AO1404" s="30">
        <v>334.9</v>
      </c>
      <c r="AP1404" s="148">
        <v>0.2035398185253143</v>
      </c>
      <c r="AQ1404" s="30">
        <v>43.398072640000002</v>
      </c>
      <c r="AR1404" s="30">
        <v>248.67256164550781</v>
      </c>
      <c r="AS1404" s="30">
        <v>127</v>
      </c>
      <c r="AT1404" s="30">
        <v>62</v>
      </c>
      <c r="AU1404" s="148">
        <v>0.4881889820098877</v>
      </c>
      <c r="AV1404" s="30">
        <v>74.991867065429688</v>
      </c>
      <c r="AW1404" s="148">
        <v>0.1132075488567352</v>
      </c>
      <c r="AX1404" s="30">
        <v>44.255958419999999</v>
      </c>
      <c r="AY1404" s="30"/>
      <c r="AZ1404" s="30">
        <v>62</v>
      </c>
      <c r="BA1404" s="30">
        <v>84.856124877929688</v>
      </c>
      <c r="BB1404" s="148">
        <v>0.55200000000000005</v>
      </c>
      <c r="BC1404" s="30">
        <v>49.94</v>
      </c>
      <c r="BD1404" s="30">
        <v>357.5</v>
      </c>
      <c r="BE1404" s="30">
        <v>80.999130249023438</v>
      </c>
      <c r="BF1404" s="147">
        <v>0.33900000000000002</v>
      </c>
      <c r="BG1404" s="30">
        <v>48.01</v>
      </c>
      <c r="BH1404" s="30">
        <v>298.3</v>
      </c>
      <c r="BI1404" s="30">
        <v>87.152023315429688</v>
      </c>
      <c r="BJ1404" s="148">
        <v>0.622</v>
      </c>
      <c r="BK1404" s="30">
        <v>51.080260799999998</v>
      </c>
      <c r="BL1404" s="30">
        <v>357.5</v>
      </c>
      <c r="BM1404" s="30">
        <v>83.544296264648438</v>
      </c>
      <c r="BN1404" s="148">
        <v>0.41299999999999998</v>
      </c>
      <c r="BO1404" s="30">
        <v>49.27800139</v>
      </c>
      <c r="BP1404" s="30">
        <v>285.7</v>
      </c>
      <c r="BQ1404" s="148">
        <v>0.107</v>
      </c>
      <c r="BR1404" s="148">
        <v>4.2000000000000003E-2</v>
      </c>
      <c r="BS1404" s="148">
        <v>3.1E-2</v>
      </c>
      <c r="BT1404" s="148">
        <v>0.72799999999999998</v>
      </c>
      <c r="BU1404" s="148">
        <v>8.4000000000000005E-2</v>
      </c>
      <c r="BV1404" s="148">
        <v>8.0000003799796104E-3</v>
      </c>
      <c r="BW1404" s="148">
        <v>2.3E-2</v>
      </c>
      <c r="BX1404" s="148">
        <v>0.16900000000000001</v>
      </c>
      <c r="BY1404" s="148">
        <v>0.26500000000000001</v>
      </c>
      <c r="BZ1404" s="1"/>
      <c r="CA1404" s="1">
        <v>13693.6904296875</v>
      </c>
      <c r="CB1404" s="1">
        <v>14042.33</v>
      </c>
      <c r="CC1404" s="124" t="s">
        <v>4529</v>
      </c>
      <c r="CD1404" t="s">
        <v>4634</v>
      </c>
    </row>
    <row r="1405" spans="1:82" x14ac:dyDescent="0.3">
      <c r="A1405" s="1">
        <v>960954245</v>
      </c>
      <c r="B1405" s="124" t="s">
        <v>4529</v>
      </c>
      <c r="C1405" t="s">
        <v>449</v>
      </c>
      <c r="D1405" t="s">
        <v>1870</v>
      </c>
      <c r="E1405" s="30">
        <v>89.3043212890625</v>
      </c>
      <c r="F1405" s="30">
        <v>82.144859313964844</v>
      </c>
      <c r="G1405" s="30">
        <v>82.770698547363281</v>
      </c>
      <c r="H1405" s="30">
        <v>79.692161560058594</v>
      </c>
      <c r="I1405" s="1">
        <v>471</v>
      </c>
      <c r="J1405" s="1" t="s">
        <v>3981</v>
      </c>
      <c r="K1405" s="1">
        <v>5</v>
      </c>
      <c r="L1405" t="s">
        <v>3882</v>
      </c>
      <c r="M1405" t="s">
        <v>3915</v>
      </c>
      <c r="N1405" t="s">
        <v>3918</v>
      </c>
      <c r="O1405" t="s">
        <v>3922</v>
      </c>
      <c r="P1405" s="148">
        <v>0.72300469875335693</v>
      </c>
      <c r="Q1405" s="30">
        <v>51.748214150000003</v>
      </c>
      <c r="R1405" s="30">
        <v>399.06103515625</v>
      </c>
      <c r="S1405" s="1">
        <v>193</v>
      </c>
      <c r="T1405" s="1">
        <v>70</v>
      </c>
      <c r="U1405" s="148">
        <v>0.36269429326057429</v>
      </c>
      <c r="V1405" s="148">
        <v>0.47297295928001398</v>
      </c>
      <c r="W1405" s="149">
        <v>48.767962699999998</v>
      </c>
      <c r="X1405" s="149">
        <v>332.43243408203131</v>
      </c>
      <c r="Y1405" s="1">
        <v>70</v>
      </c>
      <c r="Z1405" s="30">
        <v>90.962471008300781</v>
      </c>
      <c r="AA1405" s="148">
        <v>0.73699999999999999</v>
      </c>
      <c r="AB1405" s="30">
        <v>52</v>
      </c>
      <c r="AC1405" s="30">
        <v>402.8</v>
      </c>
      <c r="AD1405" s="30">
        <v>83.141624450683594</v>
      </c>
      <c r="AE1405" s="148">
        <v>0.45100000000000001</v>
      </c>
      <c r="AF1405" s="30">
        <v>49.36</v>
      </c>
      <c r="AG1405" s="30">
        <v>318.3</v>
      </c>
      <c r="AH1405" s="30">
        <v>90.784332275390625</v>
      </c>
      <c r="AI1405" s="148">
        <v>0.7609999999999999</v>
      </c>
      <c r="AJ1405" s="30">
        <v>51.958213129999997</v>
      </c>
      <c r="AK1405" s="30">
        <v>413.9</v>
      </c>
      <c r="AL1405" s="30">
        <v>86.193466186523438</v>
      </c>
      <c r="AM1405" s="148">
        <v>0.48499999999999999</v>
      </c>
      <c r="AN1405" s="30">
        <v>50.409165989999998</v>
      </c>
      <c r="AO1405" s="30">
        <v>342.4</v>
      </c>
      <c r="AP1405" s="148">
        <v>0.67605632543563843</v>
      </c>
      <c r="AQ1405" s="30">
        <v>48.61475076</v>
      </c>
      <c r="AR1405" s="30">
        <v>375.58685302734381</v>
      </c>
      <c r="AS1405" s="30">
        <v>194</v>
      </c>
      <c r="AT1405" s="30">
        <v>71</v>
      </c>
      <c r="AU1405" s="148">
        <v>0.36269429326057429</v>
      </c>
      <c r="AV1405" s="30">
        <v>79.692161560058594</v>
      </c>
      <c r="AW1405" s="148">
        <v>0.43243244290351868</v>
      </c>
      <c r="AX1405" s="30">
        <v>46.94977815</v>
      </c>
      <c r="AY1405" s="30">
        <v>291.89190673828131</v>
      </c>
      <c r="AZ1405" s="30">
        <v>71</v>
      </c>
      <c r="BA1405" s="30">
        <v>90.402854919433594</v>
      </c>
      <c r="BB1405" s="148">
        <v>0.80700000000000005</v>
      </c>
      <c r="BC1405" s="30">
        <v>52.63</v>
      </c>
      <c r="BD1405" s="30">
        <v>415.6</v>
      </c>
      <c r="BE1405" s="30">
        <v>85.604286193847656</v>
      </c>
      <c r="BF1405" s="147">
        <v>0.54200000000000004</v>
      </c>
      <c r="BG1405" s="30">
        <v>50.28</v>
      </c>
      <c r="BH1405" s="30">
        <v>325</v>
      </c>
      <c r="BI1405" s="30">
        <v>86.756874084472656</v>
      </c>
      <c r="BJ1405" s="148">
        <v>0.78900000000000003</v>
      </c>
      <c r="BK1405" s="30">
        <v>50.887774720000003</v>
      </c>
      <c r="BL1405" s="30">
        <v>415.3</v>
      </c>
      <c r="BM1405" s="30">
        <v>81.831581115722656</v>
      </c>
      <c r="BN1405" s="148">
        <v>0.48499999999999999</v>
      </c>
      <c r="BO1405" s="30">
        <v>48.424429549999999</v>
      </c>
      <c r="BP1405" s="30">
        <v>322.7</v>
      </c>
      <c r="BQ1405" s="148">
        <v>5.8999999999999997E-2</v>
      </c>
      <c r="BR1405" s="148">
        <v>5.0999999999999997E-2</v>
      </c>
      <c r="BS1405" s="148">
        <v>0.26100000000000001</v>
      </c>
      <c r="BT1405" s="148">
        <v>0.55600000000000005</v>
      </c>
      <c r="BU1405" s="148">
        <v>6.8000000000000005E-2</v>
      </c>
      <c r="BV1405" s="148">
        <v>4.0000001899898052E-3</v>
      </c>
      <c r="BW1405" s="148">
        <v>7.5999999999999998E-2</v>
      </c>
      <c r="BX1405" s="148">
        <v>0.13</v>
      </c>
      <c r="BY1405" s="148">
        <v>7.6999999999999999E-2</v>
      </c>
      <c r="BZ1405" s="1"/>
      <c r="CA1405" s="1">
        <v>11902.9599609375</v>
      </c>
      <c r="CB1405" s="1">
        <v>12195.07</v>
      </c>
      <c r="CC1405" s="124" t="s">
        <v>4529</v>
      </c>
      <c r="CD1405" t="s">
        <v>4634</v>
      </c>
    </row>
    <row r="1406" spans="1:82" x14ac:dyDescent="0.3">
      <c r="A1406" s="1">
        <v>960954260</v>
      </c>
      <c r="B1406" s="124" t="s">
        <v>4529</v>
      </c>
      <c r="C1406" t="s">
        <v>449</v>
      </c>
      <c r="D1406" t="s">
        <v>1871</v>
      </c>
      <c r="E1406" s="30">
        <v>82.726943969726563</v>
      </c>
      <c r="F1406" s="30">
        <v>81.791847229003906</v>
      </c>
      <c r="G1406" s="30">
        <v>81.169189453125</v>
      </c>
      <c r="H1406" s="30">
        <v>81.913543701171875</v>
      </c>
      <c r="I1406" s="1">
        <v>421</v>
      </c>
      <c r="J1406" s="1" t="s">
        <v>3981</v>
      </c>
      <c r="K1406" s="1">
        <v>5</v>
      </c>
      <c r="L1406" t="s">
        <v>3882</v>
      </c>
      <c r="M1406" t="s">
        <v>3915</v>
      </c>
      <c r="N1406" t="s">
        <v>3918</v>
      </c>
      <c r="O1406" t="s">
        <v>3922</v>
      </c>
      <c r="P1406" s="148">
        <v>0.59574466943740845</v>
      </c>
      <c r="Q1406" s="30">
        <v>49.012268749999997</v>
      </c>
      <c r="R1406" s="30">
        <v>368.08511352539063</v>
      </c>
      <c r="S1406" s="1">
        <v>175</v>
      </c>
      <c r="T1406" s="1">
        <v>80</v>
      </c>
      <c r="U1406" s="148">
        <v>0.45714285969734192</v>
      </c>
      <c r="V1406" s="148">
        <v>0.2950819730758667</v>
      </c>
      <c r="W1406" s="149">
        <v>48.621697769999997</v>
      </c>
      <c r="X1406" s="149">
        <v>290.1639404296875</v>
      </c>
      <c r="Y1406" s="1">
        <v>80</v>
      </c>
      <c r="Z1406" s="30">
        <v>77.670433044433594</v>
      </c>
      <c r="AA1406" s="148">
        <v>0.59699999999999998</v>
      </c>
      <c r="AB1406" s="30">
        <v>47.6</v>
      </c>
      <c r="AC1406" s="30">
        <v>366.1</v>
      </c>
      <c r="AD1406" s="30">
        <v>77.693038940429688</v>
      </c>
      <c r="AE1406" s="148">
        <v>0.34200000000000003</v>
      </c>
      <c r="AF1406" s="30">
        <v>47.51</v>
      </c>
      <c r="AG1406" s="30">
        <v>294.7</v>
      </c>
      <c r="AH1406" s="30">
        <v>78.15203857421875</v>
      </c>
      <c r="AI1406" s="148">
        <v>0.5</v>
      </c>
      <c r="AJ1406" s="30">
        <v>47.774222250000001</v>
      </c>
      <c r="AK1406" s="30">
        <v>336</v>
      </c>
      <c r="AL1406" s="30">
        <v>74.301437377929688</v>
      </c>
      <c r="AM1406" s="148">
        <v>0.26600000000000001</v>
      </c>
      <c r="AN1406" s="30">
        <v>46.362328009999999</v>
      </c>
      <c r="AO1406" s="30">
        <v>264.60000000000002</v>
      </c>
      <c r="AP1406" s="148">
        <v>0.47872340679168701</v>
      </c>
      <c r="AQ1406" s="30">
        <v>47.612965410000001</v>
      </c>
      <c r="AR1406" s="30">
        <v>328.19149780273438</v>
      </c>
      <c r="AS1406" s="30">
        <v>175</v>
      </c>
      <c r="AT1406" s="30">
        <v>80</v>
      </c>
      <c r="AU1406" s="148">
        <v>0.45714285969734192</v>
      </c>
      <c r="AV1406" s="30">
        <v>81.913543701171875</v>
      </c>
      <c r="AW1406" s="148">
        <v>0.19672131538391111</v>
      </c>
      <c r="AX1406" s="30">
        <v>48.222887479999997</v>
      </c>
      <c r="AY1406" s="30"/>
      <c r="AZ1406" s="30">
        <v>80</v>
      </c>
      <c r="BA1406" s="30">
        <v>80.525955200195313</v>
      </c>
      <c r="BB1406" s="148">
        <v>0.58099999999999996</v>
      </c>
      <c r="BC1406" s="30">
        <v>47.84</v>
      </c>
      <c r="BD1406" s="30">
        <v>346.8</v>
      </c>
      <c r="BE1406" s="30">
        <v>77.428611755371094</v>
      </c>
      <c r="BF1406" s="147">
        <v>0.38200000000000001</v>
      </c>
      <c r="BG1406" s="30">
        <v>46.25</v>
      </c>
      <c r="BH1406" s="30">
        <v>263.2</v>
      </c>
      <c r="BI1406" s="30">
        <v>78.33905029296875</v>
      </c>
      <c r="BJ1406" s="148">
        <v>0.56999999999999995</v>
      </c>
      <c r="BK1406" s="30">
        <v>46.787265300000001</v>
      </c>
      <c r="BL1406" s="30">
        <v>340.9</v>
      </c>
      <c r="BM1406" s="30">
        <v>73.777763366699219</v>
      </c>
      <c r="BN1406" s="148">
        <v>0.36699999999999999</v>
      </c>
      <c r="BO1406" s="30">
        <v>44.410617219999999</v>
      </c>
      <c r="BP1406" s="30">
        <v>269.60000000000002</v>
      </c>
      <c r="BQ1406" s="148">
        <v>0.107</v>
      </c>
      <c r="BR1406" s="148">
        <v>4.2999999999999997E-2</v>
      </c>
      <c r="BS1406" s="148">
        <v>7.3999999999999996E-2</v>
      </c>
      <c r="BT1406" s="148">
        <v>0.71699999999999997</v>
      </c>
      <c r="BU1406" s="148">
        <v>5.8999999999999997E-2</v>
      </c>
      <c r="BV1406" s="148">
        <v>0</v>
      </c>
      <c r="BW1406" s="148">
        <v>3.1E-2</v>
      </c>
      <c r="BX1406" s="148">
        <v>0.157</v>
      </c>
      <c r="BY1406" s="148">
        <v>0.151</v>
      </c>
      <c r="BZ1406" s="1"/>
      <c r="CA1406" s="1">
        <v>11855.33984375</v>
      </c>
      <c r="CB1406" s="1">
        <v>12180.57</v>
      </c>
      <c r="CC1406" s="124" t="s">
        <v>4529</v>
      </c>
      <c r="CD1406" t="s">
        <v>4634</v>
      </c>
    </row>
    <row r="1407" spans="1:82" x14ac:dyDescent="0.3">
      <c r="A1407" s="1">
        <v>960983000</v>
      </c>
      <c r="B1407" s="124" t="s">
        <v>4530</v>
      </c>
      <c r="C1407" t="s">
        <v>450</v>
      </c>
      <c r="D1407" t="s">
        <v>1872</v>
      </c>
      <c r="E1407" s="30">
        <v>83.209877014160156</v>
      </c>
      <c r="F1407" s="30">
        <v>82.907997131347656</v>
      </c>
      <c r="G1407" s="30">
        <v>79.771804809570313</v>
      </c>
      <c r="H1407" s="30">
        <v>80.939949035644531</v>
      </c>
      <c r="I1407" s="1">
        <v>587</v>
      </c>
      <c r="J1407" s="1">
        <v>6</v>
      </c>
      <c r="K1407" s="1">
        <v>8</v>
      </c>
      <c r="L1407" t="s">
        <v>3882</v>
      </c>
      <c r="M1407" t="s">
        <v>3915</v>
      </c>
      <c r="N1407" t="s">
        <v>3918</v>
      </c>
      <c r="O1407" t="s">
        <v>3922</v>
      </c>
      <c r="P1407" s="148">
        <v>0.34947368502616882</v>
      </c>
      <c r="Q1407" s="30">
        <v>49.213153579999997</v>
      </c>
      <c r="R1407" s="30">
        <v>313.05264282226563</v>
      </c>
      <c r="S1407" s="1">
        <v>1013</v>
      </c>
      <c r="T1407" s="1">
        <v>573</v>
      </c>
      <c r="U1407" s="148">
        <v>0.56564658880233765</v>
      </c>
      <c r="V1407" s="148">
        <v>0.20512820780277249</v>
      </c>
      <c r="W1407" s="149">
        <v>49.084164399999999</v>
      </c>
      <c r="X1407" s="149">
        <v>266.23931884765631</v>
      </c>
      <c r="Y1407" s="1">
        <v>573</v>
      </c>
      <c r="Z1407" s="30">
        <v>83.108085632324219</v>
      </c>
      <c r="AA1407" s="148">
        <v>0.441</v>
      </c>
      <c r="AB1407" s="30">
        <v>49.4</v>
      </c>
      <c r="AC1407" s="30">
        <v>342.2</v>
      </c>
      <c r="AD1407" s="30">
        <v>82.7882080078125</v>
      </c>
      <c r="AE1407" s="148">
        <v>0.32800000000000001</v>
      </c>
      <c r="AF1407" s="30">
        <v>49.24</v>
      </c>
      <c r="AG1407" s="30">
        <v>314.2</v>
      </c>
      <c r="AH1407" s="30">
        <v>81.414970397949219</v>
      </c>
      <c r="AI1407" s="148">
        <v>0.435</v>
      </c>
      <c r="AJ1407" s="30">
        <v>48.854949249999997</v>
      </c>
      <c r="AK1407" s="30">
        <v>334.8</v>
      </c>
      <c r="AL1407" s="30">
        <v>80.637237548828125</v>
      </c>
      <c r="AM1407" s="148">
        <v>0.28000000000000003</v>
      </c>
      <c r="AN1407" s="30">
        <v>48.518390170000004</v>
      </c>
      <c r="AO1407" s="30">
        <v>293.89999999999998</v>
      </c>
      <c r="AP1407" s="148">
        <v>0.18828451633453369</v>
      </c>
      <c r="AQ1407" s="30">
        <v>46.738865760000003</v>
      </c>
      <c r="AR1407" s="30">
        <v>237.02928161621091</v>
      </c>
      <c r="AS1407" s="30">
        <v>1017</v>
      </c>
      <c r="AT1407" s="30">
        <v>573</v>
      </c>
      <c r="AU1407" s="148">
        <v>0.56564658880233765</v>
      </c>
      <c r="AV1407" s="30">
        <v>80.939949035644531</v>
      </c>
      <c r="AW1407" s="148">
        <v>7.2649575769901276E-2</v>
      </c>
      <c r="AX1407" s="30">
        <v>47.664903070000001</v>
      </c>
      <c r="AY1407" s="30"/>
      <c r="AZ1407" s="30">
        <v>573</v>
      </c>
      <c r="BA1407" s="30">
        <v>81.845626831054688</v>
      </c>
      <c r="BB1407" s="148">
        <v>0.35099999999999998</v>
      </c>
      <c r="BC1407" s="30">
        <v>48.48</v>
      </c>
      <c r="BD1407" s="30">
        <v>288.7</v>
      </c>
      <c r="BE1407" s="30">
        <v>81.628028869628906</v>
      </c>
      <c r="BF1407" s="147">
        <v>0.252</v>
      </c>
      <c r="BG1407" s="30">
        <v>48.32</v>
      </c>
      <c r="BH1407" s="30">
        <v>250.8</v>
      </c>
      <c r="BI1407" s="30">
        <v>81.714988708496094</v>
      </c>
      <c r="BJ1407" s="148">
        <v>0.33400000000000002</v>
      </c>
      <c r="BK1407" s="30">
        <v>48.43176244</v>
      </c>
      <c r="BL1407" s="30">
        <v>282.5</v>
      </c>
      <c r="BM1407" s="30">
        <v>81.1322021484375</v>
      </c>
      <c r="BN1407" s="148">
        <v>0.192</v>
      </c>
      <c r="BO1407" s="30">
        <v>48.075877380000001</v>
      </c>
      <c r="BP1407" s="30">
        <v>231.6</v>
      </c>
      <c r="BQ1407" s="148">
        <v>0.106</v>
      </c>
      <c r="BR1407" s="148">
        <v>6.5000000000000002E-2</v>
      </c>
      <c r="BS1407" s="148">
        <v>2.7E-2</v>
      </c>
      <c r="BT1407" s="148">
        <v>0.71699999999999997</v>
      </c>
      <c r="BU1407" s="148">
        <v>8.2000000000000003E-2</v>
      </c>
      <c r="BV1407" s="148">
        <v>3.0000000260770321E-3</v>
      </c>
      <c r="BW1407" s="148">
        <v>5.5E-2</v>
      </c>
      <c r="BX1407" s="148">
        <v>0.17399999999999999</v>
      </c>
      <c r="BY1407" s="148">
        <v>0.28699999999999998</v>
      </c>
      <c r="BZ1407" s="1"/>
      <c r="CA1407" s="1">
        <v>9663.8095703125</v>
      </c>
      <c r="CB1407" s="1">
        <v>9727.57</v>
      </c>
      <c r="CC1407" s="124" t="s">
        <v>4530</v>
      </c>
      <c r="CD1407" t="s">
        <v>4633</v>
      </c>
    </row>
    <row r="1408" spans="1:82" x14ac:dyDescent="0.3">
      <c r="A1408" s="1">
        <v>960984080</v>
      </c>
      <c r="B1408" s="124" t="s">
        <v>4530</v>
      </c>
      <c r="C1408" t="s">
        <v>450</v>
      </c>
      <c r="D1408" t="s">
        <v>1873</v>
      </c>
      <c r="E1408" s="30">
        <v>76.340484619140625</v>
      </c>
      <c r="F1408" s="30">
        <v>76.018043518066406</v>
      </c>
      <c r="G1408" s="30">
        <v>78.320960998535156</v>
      </c>
      <c r="H1408" s="30">
        <v>77.733772277832031</v>
      </c>
      <c r="I1408" s="1">
        <v>604</v>
      </c>
      <c r="J1408" s="1">
        <v>3</v>
      </c>
      <c r="K1408" s="1">
        <v>5</v>
      </c>
      <c r="L1408" t="s">
        <v>3882</v>
      </c>
      <c r="M1408" t="s">
        <v>3915</v>
      </c>
      <c r="N1408" t="s">
        <v>3918</v>
      </c>
      <c r="O1408" t="s">
        <v>3922</v>
      </c>
      <c r="P1408" s="148">
        <v>0.3991769552230835</v>
      </c>
      <c r="Q1408" s="30">
        <v>46.35573934</v>
      </c>
      <c r="R1408" s="30">
        <v>304.73251342773438</v>
      </c>
      <c r="S1408" s="1">
        <v>542</v>
      </c>
      <c r="T1408" s="1">
        <v>304</v>
      </c>
      <c r="U1408" s="148">
        <v>0.56088560819625854</v>
      </c>
      <c r="V1408" s="148">
        <v>0.22957198321819311</v>
      </c>
      <c r="W1408" s="149">
        <v>46.229364199999999</v>
      </c>
      <c r="X1408" s="149">
        <v>252.52919006347659</v>
      </c>
      <c r="Y1408" s="1">
        <v>304</v>
      </c>
      <c r="Z1408" s="30">
        <v>77.972526550292969</v>
      </c>
      <c r="AA1408" s="148">
        <v>0.45600000000000002</v>
      </c>
      <c r="AB1408" s="30">
        <v>47.7</v>
      </c>
      <c r="AC1408" s="30">
        <v>332.2</v>
      </c>
      <c r="AD1408" s="30">
        <v>78.517692565917969</v>
      </c>
      <c r="AE1408" s="148">
        <v>0.32600000000000001</v>
      </c>
      <c r="AF1408" s="30">
        <v>47.79</v>
      </c>
      <c r="AG1408" s="30">
        <v>297.8</v>
      </c>
      <c r="AH1408" s="30">
        <v>78.231781005859375</v>
      </c>
      <c r="AI1408" s="148">
        <v>0.47699999999999998</v>
      </c>
      <c r="AJ1408" s="30">
        <v>47.80063191</v>
      </c>
      <c r="AK1408" s="30">
        <v>343.2</v>
      </c>
      <c r="AL1408" s="30">
        <v>78.40618896484375</v>
      </c>
      <c r="AM1408" s="148">
        <v>0.35299999999999998</v>
      </c>
      <c r="AN1408" s="30">
        <v>47.75916668</v>
      </c>
      <c r="AO1408" s="30">
        <v>311.39999999999998</v>
      </c>
      <c r="AP1408" s="148">
        <v>0.2751539945602417</v>
      </c>
      <c r="AQ1408" s="30">
        <v>45.831324070000001</v>
      </c>
      <c r="AR1408" s="30">
        <v>246.40657043457031</v>
      </c>
      <c r="AS1408" s="30">
        <v>545</v>
      </c>
      <c r="AT1408" s="30">
        <v>306</v>
      </c>
      <c r="AU1408" s="148">
        <v>0.56088560819625854</v>
      </c>
      <c r="AV1408" s="30">
        <v>77.733772277832031</v>
      </c>
      <c r="AW1408" s="148">
        <v>0.1627907007932663</v>
      </c>
      <c r="AX1408" s="30">
        <v>45.827392000000003</v>
      </c>
      <c r="AY1408" s="30">
        <v>192.63566589355469</v>
      </c>
      <c r="AZ1408" s="30">
        <v>306</v>
      </c>
      <c r="BA1408" s="30">
        <v>79.103187561035156</v>
      </c>
      <c r="BB1408" s="148">
        <v>0.42699999999999999</v>
      </c>
      <c r="BC1408" s="30">
        <v>47.15</v>
      </c>
      <c r="BD1408" s="30">
        <v>310.5</v>
      </c>
      <c r="BE1408" s="30">
        <v>78.52410888671875</v>
      </c>
      <c r="BF1408" s="147">
        <v>0.29799999999999999</v>
      </c>
      <c r="BG1408" s="30">
        <v>46.79</v>
      </c>
      <c r="BH1408" s="30">
        <v>268.3</v>
      </c>
      <c r="BI1408" s="30">
        <v>76.752204895019531</v>
      </c>
      <c r="BJ1408" s="148">
        <v>0.41299999999999998</v>
      </c>
      <c r="BK1408" s="30">
        <v>46.014276840000001</v>
      </c>
      <c r="BL1408" s="30">
        <v>300.3</v>
      </c>
      <c r="BM1408" s="30">
        <v>76.824699401855469</v>
      </c>
      <c r="BN1408" s="148">
        <v>0.27800000000000002</v>
      </c>
      <c r="BO1408" s="30">
        <v>45.929131669999997</v>
      </c>
      <c r="BP1408" s="30">
        <v>258.7</v>
      </c>
      <c r="BQ1408" s="148">
        <v>9.0999999999999998E-2</v>
      </c>
      <c r="BR1408" s="148">
        <v>7.4999999999999997E-2</v>
      </c>
      <c r="BS1408" s="148">
        <v>3.7999999999999999E-2</v>
      </c>
      <c r="BT1408" s="148">
        <v>0.68700000000000006</v>
      </c>
      <c r="BU1408" s="148">
        <v>0.109</v>
      </c>
      <c r="BV1408" s="148">
        <v>0</v>
      </c>
      <c r="BW1408" s="148">
        <v>0.13600000000000001</v>
      </c>
      <c r="BX1408" s="148">
        <v>0.17699999999999999</v>
      </c>
      <c r="BY1408" s="148">
        <v>0.29299999999999998</v>
      </c>
      <c r="BZ1408" s="1"/>
      <c r="CA1408" s="1">
        <v>9564.2900390625</v>
      </c>
      <c r="CB1408" s="1">
        <v>9631.06</v>
      </c>
      <c r="CC1408" s="124" t="s">
        <v>4530</v>
      </c>
      <c r="CD1408" t="s">
        <v>4634</v>
      </c>
    </row>
    <row r="1409" spans="1:82" x14ac:dyDescent="0.3">
      <c r="A1409" s="1">
        <v>960992000</v>
      </c>
      <c r="B1409" s="124" t="s">
        <v>4531</v>
      </c>
      <c r="C1409" t="s">
        <v>451</v>
      </c>
      <c r="D1409" t="s">
        <v>1874</v>
      </c>
      <c r="E1409" s="30">
        <v>87.519683837890625</v>
      </c>
      <c r="F1409" s="30">
        <v>88.2861328125</v>
      </c>
      <c r="G1409" s="30">
        <v>81.371917724609375</v>
      </c>
      <c r="H1409" s="30">
        <v>82.702400207519531</v>
      </c>
      <c r="I1409" s="1">
        <v>394</v>
      </c>
      <c r="J1409" s="1">
        <v>6</v>
      </c>
      <c r="K1409" s="1">
        <v>8</v>
      </c>
      <c r="L1409" t="s">
        <v>3882</v>
      </c>
      <c r="M1409" t="s">
        <v>3915</v>
      </c>
      <c r="N1409" t="s">
        <v>3918</v>
      </c>
      <c r="O1409" t="s">
        <v>3922</v>
      </c>
      <c r="P1409" s="148">
        <v>0.45161288976669312</v>
      </c>
      <c r="Q1409" s="30">
        <v>51.005873819999998</v>
      </c>
      <c r="R1409" s="30">
        <v>334.67742919921881</v>
      </c>
      <c r="S1409" s="1">
        <v>772</v>
      </c>
      <c r="T1409" s="1">
        <v>570</v>
      </c>
      <c r="U1409" s="148">
        <v>0.73834198713302612</v>
      </c>
      <c r="V1409" s="148">
        <v>0.35510203242301941</v>
      </c>
      <c r="W1409" s="149">
        <v>51.31255573</v>
      </c>
      <c r="X1409" s="149">
        <v>308.16326904296881</v>
      </c>
      <c r="Y1409" s="1">
        <v>570</v>
      </c>
      <c r="Z1409" s="30">
        <v>86.129005432128906</v>
      </c>
      <c r="AA1409" s="148">
        <v>0.47299999999999998</v>
      </c>
      <c r="AB1409" s="30">
        <v>50.4</v>
      </c>
      <c r="AC1409" s="30">
        <v>345</v>
      </c>
      <c r="AD1409" s="30">
        <v>87.529953002929688</v>
      </c>
      <c r="AE1409" s="148">
        <v>0.40300000000000002</v>
      </c>
      <c r="AF1409" s="30">
        <v>50.85</v>
      </c>
      <c r="AG1409" s="30">
        <v>324.7</v>
      </c>
      <c r="AH1409" s="30">
        <v>83.098808288574219</v>
      </c>
      <c r="AI1409" s="148">
        <v>0.45700000000000002</v>
      </c>
      <c r="AJ1409" s="30">
        <v>49.412659740000002</v>
      </c>
      <c r="AK1409" s="30">
        <v>338.4</v>
      </c>
      <c r="AL1409" s="30">
        <v>85.33685302734375</v>
      </c>
      <c r="AM1409" s="148">
        <v>0.38500000000000001</v>
      </c>
      <c r="AN1409" s="30">
        <v>50.117661460000001</v>
      </c>
      <c r="AO1409" s="30">
        <v>320.10000000000002</v>
      </c>
      <c r="AP1409" s="148">
        <v>0.31182795763015753</v>
      </c>
      <c r="AQ1409" s="30">
        <v>47.739777549999999</v>
      </c>
      <c r="AR1409" s="30">
        <v>270.96774291992188</v>
      </c>
      <c r="AS1409" s="30">
        <v>773</v>
      </c>
      <c r="AT1409" s="30">
        <v>571</v>
      </c>
      <c r="AU1409" s="148">
        <v>0.73834198713302612</v>
      </c>
      <c r="AV1409" s="30">
        <v>82.702400207519531</v>
      </c>
      <c r="AW1409" s="148">
        <v>0.22857142984867099</v>
      </c>
      <c r="AX1409" s="30">
        <v>48.674993469999997</v>
      </c>
      <c r="AY1409" s="30">
        <v>237.1428527832031</v>
      </c>
      <c r="AZ1409" s="30">
        <v>571</v>
      </c>
      <c r="BA1409" s="30">
        <v>85.289138793945313</v>
      </c>
      <c r="BB1409" s="148">
        <v>0.40600000000000003</v>
      </c>
      <c r="BC1409" s="30">
        <v>50.15</v>
      </c>
      <c r="BD1409" s="30">
        <v>302.3</v>
      </c>
      <c r="BE1409" s="30">
        <v>85.908592224121094</v>
      </c>
      <c r="BF1409" s="147">
        <v>0.32</v>
      </c>
      <c r="BG1409" s="30">
        <v>50.43</v>
      </c>
      <c r="BH1409" s="30">
        <v>279.3</v>
      </c>
      <c r="BI1409" s="30">
        <v>84.769790649414063</v>
      </c>
      <c r="BJ1409" s="148">
        <v>0.40799999999999997</v>
      </c>
      <c r="BK1409" s="30">
        <v>49.919824409999997</v>
      </c>
      <c r="BL1409" s="30">
        <v>306.2</v>
      </c>
      <c r="BM1409" s="30">
        <v>85.709213256835938</v>
      </c>
      <c r="BN1409" s="148">
        <v>0.33300000000000002</v>
      </c>
      <c r="BO1409" s="30">
        <v>50.356939709999999</v>
      </c>
      <c r="BP1409" s="30">
        <v>281.89999999999998</v>
      </c>
      <c r="BQ1409" s="148">
        <v>0.107</v>
      </c>
      <c r="BR1409" s="148">
        <v>6.6000000000000003E-2</v>
      </c>
      <c r="BS1409" s="148">
        <v>0.13700000000000001</v>
      </c>
      <c r="BT1409" s="148">
        <v>0.64700000000000002</v>
      </c>
      <c r="BU1409" s="148">
        <v>4.2999999999999997E-2</v>
      </c>
      <c r="BV1409" s="148">
        <v>0</v>
      </c>
      <c r="BW1409" s="148">
        <v>0.10199999999999999</v>
      </c>
      <c r="BX1409" s="148">
        <v>0.17499999999999999</v>
      </c>
      <c r="BY1409" s="148">
        <v>0.40500000000000003</v>
      </c>
      <c r="BZ1409" s="1"/>
      <c r="CA1409" s="1">
        <v>9289.51953125</v>
      </c>
      <c r="CB1409" s="1">
        <v>9849.75</v>
      </c>
      <c r="CC1409" s="124" t="s">
        <v>4531</v>
      </c>
      <c r="CD1409" t="s">
        <v>4633</v>
      </c>
    </row>
    <row r="1410" spans="1:82" x14ac:dyDescent="0.3">
      <c r="A1410" s="1">
        <v>960994020</v>
      </c>
      <c r="B1410" s="124" t="s">
        <v>4531</v>
      </c>
      <c r="C1410" t="s">
        <v>451</v>
      </c>
      <c r="D1410" t="s">
        <v>1875</v>
      </c>
      <c r="E1410" s="30">
        <v>83.635345458984375</v>
      </c>
      <c r="F1410" s="30">
        <v>86.73956298828125</v>
      </c>
      <c r="G1410" s="30">
        <v>83.170097351074219</v>
      </c>
      <c r="H1410" s="30">
        <v>85.585838317871094</v>
      </c>
      <c r="I1410" s="1">
        <v>736</v>
      </c>
      <c r="J1410" s="1" t="s">
        <v>4733</v>
      </c>
      <c r="K1410" s="1">
        <v>5</v>
      </c>
      <c r="L1410" t="s">
        <v>3882</v>
      </c>
      <c r="M1410" t="s">
        <v>3915</v>
      </c>
      <c r="N1410" t="s">
        <v>3918</v>
      </c>
      <c r="O1410" t="s">
        <v>3922</v>
      </c>
      <c r="P1410" s="148">
        <v>0.39835163950920099</v>
      </c>
      <c r="Q1410" s="30">
        <v>49.39013293</v>
      </c>
      <c r="R1410" s="30">
        <v>315.38461303710938</v>
      </c>
      <c r="S1410" s="1">
        <v>375</v>
      </c>
      <c r="T1410" s="1">
        <v>288</v>
      </c>
      <c r="U1410" s="148">
        <v>0.76800000667572021</v>
      </c>
      <c r="V1410" s="148">
        <v>0.32156863808631903</v>
      </c>
      <c r="W1410" s="149">
        <v>50.671744740000001</v>
      </c>
      <c r="X1410" s="149">
        <v>291.37255859375</v>
      </c>
      <c r="Y1410" s="1">
        <v>288</v>
      </c>
      <c r="Z1410" s="30">
        <v>88.243644714355469</v>
      </c>
      <c r="AA1410" s="148">
        <v>0.55100000000000005</v>
      </c>
      <c r="AB1410" s="30">
        <v>51.1</v>
      </c>
      <c r="AC1410" s="30">
        <v>354.8</v>
      </c>
      <c r="AD1410" s="30">
        <v>89.532676696777344</v>
      </c>
      <c r="AE1410" s="148">
        <v>0.47299999999999998</v>
      </c>
      <c r="AF1410" s="30">
        <v>51.53</v>
      </c>
      <c r="AG1410" s="30">
        <v>335.9</v>
      </c>
      <c r="AH1410" s="30">
        <v>87.794479370117188</v>
      </c>
      <c r="AI1410" s="148">
        <v>0.50700000000000001</v>
      </c>
      <c r="AJ1410" s="30">
        <v>50.967931589999999</v>
      </c>
      <c r="AK1410" s="30">
        <v>342.3</v>
      </c>
      <c r="AL1410" s="30">
        <v>89.110916137695313</v>
      </c>
      <c r="AM1410" s="148">
        <v>0.45400000000000001</v>
      </c>
      <c r="AN1410" s="30">
        <v>51.40196984</v>
      </c>
      <c r="AO1410" s="30">
        <v>327.9</v>
      </c>
      <c r="AP1410" s="148">
        <v>0.31868132948875427</v>
      </c>
      <c r="AQ1410" s="30">
        <v>48.864587489999998</v>
      </c>
      <c r="AR1410" s="30">
        <v>271.42855834960938</v>
      </c>
      <c r="AS1410" s="30">
        <v>376</v>
      </c>
      <c r="AT1410" s="30">
        <v>289</v>
      </c>
      <c r="AU1410" s="148">
        <v>0.76800000667572021</v>
      </c>
      <c r="AV1410" s="30">
        <v>85.585838317871094</v>
      </c>
      <c r="AW1410" s="148">
        <v>0.27058824896812439</v>
      </c>
      <c r="AX1410" s="30">
        <v>50.327542379999997</v>
      </c>
      <c r="AY1410" s="30">
        <v>249.41175842285159</v>
      </c>
      <c r="AZ1410" s="30">
        <v>289</v>
      </c>
      <c r="BA1410" s="30">
        <v>81.866249084472656</v>
      </c>
      <c r="BB1410" s="148">
        <v>0.51500000000000001</v>
      </c>
      <c r="BC1410" s="30">
        <v>48.49</v>
      </c>
      <c r="BD1410" s="30">
        <v>328.8</v>
      </c>
      <c r="BE1410" s="30">
        <v>82.804672241210938</v>
      </c>
      <c r="BF1410" s="147">
        <v>0.45600000000000002</v>
      </c>
      <c r="BG1410" s="30">
        <v>48.9</v>
      </c>
      <c r="BH1410" s="30">
        <v>307.8</v>
      </c>
      <c r="BI1410" s="30">
        <v>80.232261657714844</v>
      </c>
      <c r="BJ1410" s="148">
        <v>0.45400000000000001</v>
      </c>
      <c r="BK1410" s="30">
        <v>47.709492169999997</v>
      </c>
      <c r="BL1410" s="30">
        <v>313.39999999999998</v>
      </c>
      <c r="BM1410" s="30">
        <v>81.737457275390625</v>
      </c>
      <c r="BN1410" s="148">
        <v>0.38700000000000001</v>
      </c>
      <c r="BO1410" s="30">
        <v>48.377520089999997</v>
      </c>
      <c r="BP1410" s="30">
        <v>293.3</v>
      </c>
      <c r="BQ1410" s="148">
        <v>9.1999999999999998E-2</v>
      </c>
      <c r="BR1410" s="148">
        <v>5.2999999999999999E-2</v>
      </c>
      <c r="BS1410" s="148">
        <v>0.13200000000000001</v>
      </c>
      <c r="BT1410" s="148">
        <v>0.67100000000000004</v>
      </c>
      <c r="BU1410" s="148">
        <v>0.05</v>
      </c>
      <c r="BV1410" s="148">
        <v>1.0000000474974511E-3</v>
      </c>
      <c r="BW1410" s="148">
        <v>0.28000000000000003</v>
      </c>
      <c r="BX1410" s="148">
        <v>0.124</v>
      </c>
      <c r="BY1410" s="148">
        <v>0.379</v>
      </c>
      <c r="BZ1410" s="1"/>
      <c r="CA1410" s="1">
        <v>9772.3896484375</v>
      </c>
      <c r="CB1410" s="1">
        <v>10458.83</v>
      </c>
      <c r="CC1410" s="124" t="s">
        <v>4531</v>
      </c>
      <c r="CD1410" t="s">
        <v>4634</v>
      </c>
    </row>
    <row r="1411" spans="1:82" x14ac:dyDescent="0.3">
      <c r="A1411" s="1">
        <v>961013000</v>
      </c>
      <c r="B1411" s="124" t="s">
        <v>4532</v>
      </c>
      <c r="C1411" t="s">
        <v>452</v>
      </c>
      <c r="D1411" t="s">
        <v>1876</v>
      </c>
      <c r="E1411" s="30">
        <v>85.212547302246094</v>
      </c>
      <c r="F1411" s="30">
        <v>84.499679565429688</v>
      </c>
      <c r="G1411" s="30">
        <v>88.45574951171875</v>
      </c>
      <c r="H1411" s="30">
        <v>87.673927307128906</v>
      </c>
      <c r="I1411" s="1">
        <v>166</v>
      </c>
      <c r="J1411" s="1">
        <v>6</v>
      </c>
      <c r="K1411" s="1">
        <v>8</v>
      </c>
      <c r="L1411" t="s">
        <v>3882</v>
      </c>
      <c r="M1411" t="s">
        <v>3915</v>
      </c>
      <c r="N1411" t="s">
        <v>3918</v>
      </c>
      <c r="O1411" t="s">
        <v>3922</v>
      </c>
      <c r="P1411" s="148">
        <v>0.63749998807907104</v>
      </c>
      <c r="Q1411" s="30">
        <v>50.046188800000003</v>
      </c>
      <c r="R1411" s="30">
        <v>386.875</v>
      </c>
      <c r="S1411" s="1">
        <v>318</v>
      </c>
      <c r="T1411" s="1">
        <v>153</v>
      </c>
      <c r="U1411" s="148">
        <v>0.48113209009170532</v>
      </c>
      <c r="V1411" s="148">
        <v>0.51428574323654175</v>
      </c>
      <c r="W1411" s="149">
        <v>49.743667600000002</v>
      </c>
      <c r="X1411" s="149">
        <v>358.57144165039063</v>
      </c>
      <c r="Y1411" s="1">
        <v>153</v>
      </c>
      <c r="Z1411" s="30">
        <v>77.066253662109375</v>
      </c>
      <c r="AA1411" s="148">
        <v>0.57999999999999996</v>
      </c>
      <c r="AB1411" s="30">
        <v>47.4</v>
      </c>
      <c r="AC1411" s="30">
        <v>375.7</v>
      </c>
      <c r="AD1411" s="30">
        <v>73.245811462402344</v>
      </c>
      <c r="AE1411" s="148">
        <v>0.29099999999999998</v>
      </c>
      <c r="AF1411" s="30">
        <v>46</v>
      </c>
      <c r="AG1411" s="30">
        <v>311.60000000000002</v>
      </c>
      <c r="AH1411" s="30">
        <v>76.974098205566406</v>
      </c>
      <c r="AI1411" s="148">
        <v>0.52400000000000002</v>
      </c>
      <c r="AJ1411" s="30">
        <v>47.384070280000003</v>
      </c>
      <c r="AK1411" s="30">
        <v>351.2</v>
      </c>
      <c r="AL1411" s="30">
        <v>73.009208679199219</v>
      </c>
      <c r="AM1411" s="148">
        <v>0.31</v>
      </c>
      <c r="AN1411" s="30">
        <v>45.922583580000001</v>
      </c>
      <c r="AO1411" s="30">
        <v>289.7</v>
      </c>
      <c r="AP1411" s="148">
        <v>0.68553459644317627</v>
      </c>
      <c r="AQ1411" s="30">
        <v>52.170902150000003</v>
      </c>
      <c r="AR1411" s="30">
        <v>384.90567016601563</v>
      </c>
      <c r="AS1411" s="30">
        <v>318</v>
      </c>
      <c r="AT1411" s="30">
        <v>154</v>
      </c>
      <c r="AU1411" s="148">
        <v>0.48113209009170532</v>
      </c>
      <c r="AV1411" s="30">
        <v>87.673927307128906</v>
      </c>
      <c r="AW1411" s="148">
        <v>0.5</v>
      </c>
      <c r="AX1411" s="30">
        <v>51.524262030000003</v>
      </c>
      <c r="AY1411" s="30">
        <v>331.42855834960938</v>
      </c>
      <c r="AZ1411" s="30">
        <v>154</v>
      </c>
      <c r="BA1411" s="30">
        <v>85.887115478515625</v>
      </c>
      <c r="BB1411" s="148">
        <v>0.65099999999999991</v>
      </c>
      <c r="BC1411" s="30">
        <v>50.44</v>
      </c>
      <c r="BD1411" s="30">
        <v>377.9</v>
      </c>
      <c r="BE1411" s="30">
        <v>84.711654663085938</v>
      </c>
      <c r="BF1411" s="147">
        <v>0.42699999999999999</v>
      </c>
      <c r="BG1411" s="30">
        <v>49.84</v>
      </c>
      <c r="BH1411" s="30">
        <v>318</v>
      </c>
      <c r="BI1411" s="30">
        <v>86.106414794921875</v>
      </c>
      <c r="BJ1411" s="148">
        <v>0.5</v>
      </c>
      <c r="BK1411" s="30">
        <v>50.570922410000001</v>
      </c>
      <c r="BL1411" s="30">
        <v>347.6</v>
      </c>
      <c r="BM1411" s="30">
        <v>83.643951416015625</v>
      </c>
      <c r="BN1411" s="148">
        <v>0.31</v>
      </c>
      <c r="BO1411" s="30">
        <v>49.327664489999997</v>
      </c>
      <c r="BP1411" s="30">
        <v>285.10000000000002</v>
      </c>
      <c r="BQ1411" s="148">
        <v>0.19900000000000001</v>
      </c>
      <c r="BR1411" s="148">
        <v>7.2000000000000008E-2</v>
      </c>
      <c r="BS1411" s="148">
        <v>7.2000000000000008E-2</v>
      </c>
      <c r="BT1411" s="148">
        <v>0.55400000000000005</v>
      </c>
      <c r="BU1411" s="148">
        <v>0.10199999999999999</v>
      </c>
      <c r="BV1411" s="148">
        <v>0</v>
      </c>
      <c r="BW1411" s="148"/>
      <c r="BX1411" s="148">
        <v>0.13900000000000001</v>
      </c>
      <c r="BY1411" s="148">
        <v>0.16500000000000001</v>
      </c>
      <c r="BZ1411" s="1"/>
      <c r="CA1411" s="1">
        <v>17022.830078125</v>
      </c>
      <c r="CB1411" s="1">
        <v>17638.259999999998</v>
      </c>
      <c r="CC1411" s="124" t="s">
        <v>4532</v>
      </c>
      <c r="CD1411" t="s">
        <v>4633</v>
      </c>
    </row>
    <row r="1412" spans="1:82" x14ac:dyDescent="0.3">
      <c r="A1412" s="1">
        <v>961014040</v>
      </c>
      <c r="B1412" s="124" t="s">
        <v>4532</v>
      </c>
      <c r="C1412" t="s">
        <v>452</v>
      </c>
      <c r="D1412" t="s">
        <v>680</v>
      </c>
      <c r="E1412" s="30">
        <v>89.901443481445313</v>
      </c>
      <c r="F1412" s="30">
        <v>90.919685363769531</v>
      </c>
      <c r="G1412" s="30">
        <v>82.523826599121094</v>
      </c>
      <c r="H1412" s="30">
        <v>83.448684692382813</v>
      </c>
      <c r="I1412" s="1">
        <v>177</v>
      </c>
      <c r="J1412" s="1" t="s">
        <v>3981</v>
      </c>
      <c r="K1412" s="1">
        <v>5</v>
      </c>
      <c r="L1412" t="s">
        <v>3882</v>
      </c>
      <c r="M1412" t="s">
        <v>3915</v>
      </c>
      <c r="N1412" t="s">
        <v>3918</v>
      </c>
      <c r="O1412" t="s">
        <v>3922</v>
      </c>
      <c r="P1412" s="148">
        <v>0.70270270109176636</v>
      </c>
      <c r="Q1412" s="30">
        <v>51.99659553</v>
      </c>
      <c r="R1412" s="30">
        <v>400</v>
      </c>
      <c r="S1412" s="1">
        <v>84</v>
      </c>
      <c r="T1412" s="1">
        <v>37</v>
      </c>
      <c r="U1412" s="148">
        <v>0.4404761791229248</v>
      </c>
      <c r="V1412" s="148">
        <v>0.239999994635582</v>
      </c>
      <c r="W1412" s="149">
        <v>52.403748520000001</v>
      </c>
      <c r="X1412" s="149"/>
      <c r="Y1412" s="1">
        <v>37</v>
      </c>
      <c r="Z1412" s="30">
        <v>85.826911926269531</v>
      </c>
      <c r="AA1412" s="148">
        <v>0.84699999999999998</v>
      </c>
      <c r="AB1412" s="30">
        <v>50.3</v>
      </c>
      <c r="AC1412" s="30">
        <v>429.4</v>
      </c>
      <c r="AD1412" s="30">
        <v>84.614219665527344</v>
      </c>
      <c r="AE1412" s="148">
        <v>0.73</v>
      </c>
      <c r="AF1412" s="30">
        <v>49.86</v>
      </c>
      <c r="AG1412" s="30">
        <v>391.9</v>
      </c>
      <c r="AH1412" s="30">
        <v>85.574195861816406</v>
      </c>
      <c r="AI1412" s="148">
        <v>0.753</v>
      </c>
      <c r="AJ1412" s="30">
        <v>50.232542379999998</v>
      </c>
      <c r="AK1412" s="30">
        <v>423.7</v>
      </c>
      <c r="AL1412" s="30">
        <v>81.589958190917969</v>
      </c>
      <c r="AM1412" s="148">
        <v>0.56799999999999995</v>
      </c>
      <c r="AN1412" s="30">
        <v>48.842598330000001</v>
      </c>
      <c r="AO1412" s="30">
        <v>377.3</v>
      </c>
      <c r="AP1412" s="148">
        <v>0.67567569017410278</v>
      </c>
      <c r="AQ1412" s="30">
        <v>48.460327739999997</v>
      </c>
      <c r="AR1412" s="30">
        <v>378.37838745117188</v>
      </c>
      <c r="AS1412" s="30">
        <v>85</v>
      </c>
      <c r="AT1412" s="30">
        <v>38</v>
      </c>
      <c r="AU1412" s="148">
        <v>0.4404761791229248</v>
      </c>
      <c r="AV1412" s="30">
        <v>83.448684692382813</v>
      </c>
      <c r="AW1412" s="148">
        <v>0.31999999284744263</v>
      </c>
      <c r="AX1412" s="30">
        <v>49.102704920000001</v>
      </c>
      <c r="AY1412" s="30"/>
      <c r="AZ1412" s="30">
        <v>38</v>
      </c>
      <c r="BA1412" s="30">
        <v>82.526084899902344</v>
      </c>
      <c r="BB1412" s="148">
        <v>0.79099999999999993</v>
      </c>
      <c r="BC1412" s="30">
        <v>48.81</v>
      </c>
      <c r="BD1412" s="30">
        <v>424.4</v>
      </c>
      <c r="BE1412" s="30">
        <v>81.303436279296875</v>
      </c>
      <c r="BF1412" s="147">
        <v>0.60499999999999998</v>
      </c>
      <c r="BG1412" s="30">
        <v>48.16</v>
      </c>
      <c r="BH1412" s="30">
        <v>381.6</v>
      </c>
      <c r="BI1412" s="30">
        <v>84.572982788085938</v>
      </c>
      <c r="BJ1412" s="148">
        <v>0.82499999999999996</v>
      </c>
      <c r="BK1412" s="30">
        <v>49.823954759999999</v>
      </c>
      <c r="BL1412" s="30">
        <v>418.6</v>
      </c>
      <c r="BM1412" s="30">
        <v>81.728622436523438</v>
      </c>
      <c r="BN1412" s="148">
        <v>0.61399999999999999</v>
      </c>
      <c r="BO1412" s="30">
        <v>48.373116760000002</v>
      </c>
      <c r="BP1412" s="30">
        <v>363.6</v>
      </c>
      <c r="BQ1412" s="148">
        <v>0.10199999999999999</v>
      </c>
      <c r="BR1412" s="148">
        <v>2.8000000000000001E-2</v>
      </c>
      <c r="BS1412" s="148">
        <v>0.11899999999999999</v>
      </c>
      <c r="BT1412" s="148">
        <v>0.63800000000000001</v>
      </c>
      <c r="BU1412" s="148">
        <v>0.113</v>
      </c>
      <c r="BV1412" s="148">
        <v>0</v>
      </c>
      <c r="BW1412" s="148">
        <v>6.2E-2</v>
      </c>
      <c r="BX1412" s="148">
        <v>0.11899999999999999</v>
      </c>
      <c r="BY1412" s="148">
        <v>0.16600000000000001</v>
      </c>
      <c r="BZ1412" s="1"/>
      <c r="CA1412" s="1">
        <v>17128.609375</v>
      </c>
      <c r="CB1412" s="1">
        <v>17971.52</v>
      </c>
      <c r="CC1412" s="124" t="s">
        <v>4532</v>
      </c>
      <c r="CD1412" t="s">
        <v>4634</v>
      </c>
    </row>
    <row r="1413" spans="1:82" x14ac:dyDescent="0.3">
      <c r="A1413" s="1">
        <v>961014060</v>
      </c>
      <c r="B1413" s="124" t="s">
        <v>4532</v>
      </c>
      <c r="C1413" t="s">
        <v>452</v>
      </c>
      <c r="D1413" t="s">
        <v>1877</v>
      </c>
      <c r="E1413" s="30">
        <v>93.814544677734375</v>
      </c>
      <c r="F1413" s="30">
        <v>87.385383605957031</v>
      </c>
      <c r="G1413" s="30">
        <v>95.941596984863281</v>
      </c>
      <c r="H1413" s="30">
        <v>91.93267822265625</v>
      </c>
      <c r="I1413" s="1">
        <v>179</v>
      </c>
      <c r="J1413" s="1" t="s">
        <v>3981</v>
      </c>
      <c r="K1413" s="1">
        <v>5</v>
      </c>
      <c r="L1413" t="s">
        <v>3882</v>
      </c>
      <c r="M1413" t="s">
        <v>3915</v>
      </c>
      <c r="N1413" t="s">
        <v>3918</v>
      </c>
      <c r="O1413" t="s">
        <v>3922</v>
      </c>
      <c r="P1413" s="148">
        <v>0.67105263471603394</v>
      </c>
      <c r="Q1413" s="30">
        <v>53.624302040000003</v>
      </c>
      <c r="R1413" s="30">
        <v>394.73684692382813</v>
      </c>
      <c r="S1413" s="1">
        <v>81</v>
      </c>
      <c r="T1413" s="1">
        <v>36</v>
      </c>
      <c r="U1413" s="148">
        <v>0.4444444477558136</v>
      </c>
      <c r="V1413" s="148">
        <v>0.2800000011920929</v>
      </c>
      <c r="W1413" s="149">
        <v>50.939336390000001</v>
      </c>
      <c r="X1413" s="149"/>
      <c r="Y1413" s="1">
        <v>36</v>
      </c>
      <c r="Z1413" s="30">
        <v>90.056198120117188</v>
      </c>
      <c r="AA1413" s="148">
        <v>0.64800000000000002</v>
      </c>
      <c r="AB1413" s="30">
        <v>51.7</v>
      </c>
      <c r="AC1413" s="30">
        <v>379.1</v>
      </c>
      <c r="AD1413" s="30">
        <v>89.120346069335938</v>
      </c>
      <c r="AE1413" s="148">
        <v>0.39500000000000002</v>
      </c>
      <c r="AF1413" s="30">
        <v>51.39</v>
      </c>
      <c r="AG1413" s="30">
        <v>313.2</v>
      </c>
      <c r="AH1413" s="30">
        <v>92.607254028320313</v>
      </c>
      <c r="AI1413" s="148">
        <v>0.68099999999999994</v>
      </c>
      <c r="AJ1413" s="30">
        <v>52.561989949999997</v>
      </c>
      <c r="AK1413" s="30">
        <v>373.6</v>
      </c>
      <c r="AL1413" s="30">
        <v>91.2486572265625</v>
      </c>
      <c r="AM1413" s="148">
        <v>0.52300000000000002</v>
      </c>
      <c r="AN1413" s="30">
        <v>52.129439570000002</v>
      </c>
      <c r="AO1413" s="30">
        <v>325</v>
      </c>
      <c r="AP1413" s="148">
        <v>0.65789473056793213</v>
      </c>
      <c r="AQ1413" s="30">
        <v>56.853496749999998</v>
      </c>
      <c r="AR1413" s="30">
        <v>380.26315307617188</v>
      </c>
      <c r="AS1413" s="30">
        <v>82</v>
      </c>
      <c r="AT1413" s="30">
        <v>37</v>
      </c>
      <c r="AU1413" s="148">
        <v>0.4444444477558136</v>
      </c>
      <c r="AV1413" s="30">
        <v>91.93267822265625</v>
      </c>
      <c r="AW1413" s="148">
        <v>0.36000001430511469</v>
      </c>
      <c r="AX1413" s="30">
        <v>53.965023240000001</v>
      </c>
      <c r="AY1413" s="30"/>
      <c r="AZ1413" s="30">
        <v>37</v>
      </c>
      <c r="BA1413" s="30">
        <v>92.423599243164063</v>
      </c>
      <c r="BB1413" s="148">
        <v>0.626</v>
      </c>
      <c r="BC1413" s="30">
        <v>53.61</v>
      </c>
      <c r="BD1413" s="30">
        <v>372.5</v>
      </c>
      <c r="BE1413" s="30">
        <v>90.939781188964844</v>
      </c>
      <c r="BF1413" s="147">
        <v>0.36799999999999999</v>
      </c>
      <c r="BG1413" s="30">
        <v>52.91</v>
      </c>
      <c r="BH1413" s="30">
        <v>297.39999999999998</v>
      </c>
      <c r="BI1413" s="30">
        <v>88.644096374511719</v>
      </c>
      <c r="BJ1413" s="148">
        <v>0.66700000000000004</v>
      </c>
      <c r="BK1413" s="30">
        <v>51.807085610000001</v>
      </c>
      <c r="BL1413" s="30">
        <v>362.4</v>
      </c>
      <c r="BM1413" s="30">
        <v>87.650367736816406</v>
      </c>
      <c r="BN1413" s="148">
        <v>0.5</v>
      </c>
      <c r="BO1413" s="30">
        <v>51.324360319999997</v>
      </c>
      <c r="BP1413" s="30">
        <v>310.89999999999998</v>
      </c>
      <c r="BQ1413" s="148">
        <v>0.10100000000000001</v>
      </c>
      <c r="BR1413" s="148">
        <v>0.05</v>
      </c>
      <c r="BS1413" s="148">
        <v>7.2999999999999995E-2</v>
      </c>
      <c r="BT1413" s="148">
        <v>0.72599999999999998</v>
      </c>
      <c r="BU1413" s="148">
        <v>0.05</v>
      </c>
      <c r="BV1413" s="148">
        <v>0</v>
      </c>
      <c r="BW1413" s="148">
        <v>3.4000000000000002E-2</v>
      </c>
      <c r="BX1413" s="148">
        <v>0.11700000000000001</v>
      </c>
      <c r="BY1413" s="148">
        <v>0.10100000000000001</v>
      </c>
      <c r="BZ1413" s="1"/>
      <c r="CA1413" s="1">
        <v>18577.810546875</v>
      </c>
      <c r="CB1413" s="1">
        <v>19426.509999999998</v>
      </c>
      <c r="CC1413" s="124" t="s">
        <v>4532</v>
      </c>
      <c r="CD1413" t="s">
        <v>4634</v>
      </c>
    </row>
    <row r="1414" spans="1:82" x14ac:dyDescent="0.3">
      <c r="A1414" s="1">
        <v>961023000</v>
      </c>
      <c r="B1414" s="124" t="s">
        <v>4533</v>
      </c>
      <c r="C1414" t="s">
        <v>453</v>
      </c>
      <c r="D1414" t="s">
        <v>1878</v>
      </c>
      <c r="E1414" s="30">
        <v>87.538711547851563</v>
      </c>
      <c r="F1414" s="30">
        <v>85.675346374511719</v>
      </c>
      <c r="G1414" s="30">
        <v>85.018707275390625</v>
      </c>
      <c r="H1414" s="30">
        <v>81.944877624511719</v>
      </c>
      <c r="I1414" s="1">
        <v>628</v>
      </c>
      <c r="J1414" s="1">
        <v>6</v>
      </c>
      <c r="K1414" s="1">
        <v>8</v>
      </c>
      <c r="L1414" t="s">
        <v>3882</v>
      </c>
      <c r="M1414" t="s">
        <v>3915</v>
      </c>
      <c r="N1414" t="s">
        <v>3918</v>
      </c>
      <c r="O1414" t="s">
        <v>3922</v>
      </c>
      <c r="P1414" s="148">
        <v>0.72712147235870361</v>
      </c>
      <c r="Q1414" s="30">
        <v>51.013787229999998</v>
      </c>
      <c r="R1414" s="30">
        <v>407.8203125</v>
      </c>
      <c r="S1414" s="1">
        <v>1137</v>
      </c>
      <c r="T1414" s="1">
        <v>357</v>
      </c>
      <c r="U1414" s="148">
        <v>0.31398415565490723</v>
      </c>
      <c r="V1414" s="148">
        <v>0.42076501250267029</v>
      </c>
      <c r="W1414" s="149">
        <v>50.230793460000001</v>
      </c>
      <c r="X1414" s="149">
        <v>335.51913452148438</v>
      </c>
      <c r="Y1414" s="1">
        <v>357</v>
      </c>
      <c r="Z1414" s="30">
        <v>86.431098937988281</v>
      </c>
      <c r="AA1414" s="148">
        <v>0.72299999999999998</v>
      </c>
      <c r="AB1414" s="30">
        <v>50.5</v>
      </c>
      <c r="AC1414" s="30">
        <v>408.8</v>
      </c>
      <c r="AD1414" s="30">
        <v>82.611495971679688</v>
      </c>
      <c r="AE1414" s="148">
        <v>0.439</v>
      </c>
      <c r="AF1414" s="30">
        <v>49.18</v>
      </c>
      <c r="AG1414" s="30">
        <v>335.7</v>
      </c>
      <c r="AH1414" s="30">
        <v>86.282814025878906</v>
      </c>
      <c r="AI1414" s="148">
        <v>0.73799999999999999</v>
      </c>
      <c r="AJ1414" s="30">
        <v>50.467247899999997</v>
      </c>
      <c r="AK1414" s="30">
        <v>408.3</v>
      </c>
      <c r="AL1414" s="30">
        <v>82.758018493652344</v>
      </c>
      <c r="AM1414" s="148">
        <v>0.41899999999999998</v>
      </c>
      <c r="AN1414" s="30">
        <v>49.240088190000002</v>
      </c>
      <c r="AO1414" s="30">
        <v>326.7</v>
      </c>
      <c r="AP1414" s="148">
        <v>0.69051581621170044</v>
      </c>
      <c r="AQ1414" s="30">
        <v>50.020940179999997</v>
      </c>
      <c r="AR1414" s="30">
        <v>387.35440063476563</v>
      </c>
      <c r="AS1414" s="30">
        <v>1138</v>
      </c>
      <c r="AT1414" s="30">
        <v>359</v>
      </c>
      <c r="AU1414" s="148">
        <v>0.31398415565490723</v>
      </c>
      <c r="AV1414" s="30">
        <v>81.944877624511719</v>
      </c>
      <c r="AW1414" s="148">
        <v>0.38586956262588501</v>
      </c>
      <c r="AX1414" s="30">
        <v>48.240845989999997</v>
      </c>
      <c r="AY1414" s="30">
        <v>297.28262329101563</v>
      </c>
      <c r="AZ1414" s="30">
        <v>359</v>
      </c>
      <c r="BA1414" s="30">
        <v>85.598434448242188</v>
      </c>
      <c r="BB1414" s="148">
        <v>0.71299999999999997</v>
      </c>
      <c r="BC1414" s="30">
        <v>50.3</v>
      </c>
      <c r="BD1414" s="30">
        <v>397.9</v>
      </c>
      <c r="BE1414" s="30">
        <v>81.891754150390625</v>
      </c>
      <c r="BF1414" s="147">
        <v>0.44700000000000001</v>
      </c>
      <c r="BG1414" s="30">
        <v>48.45</v>
      </c>
      <c r="BH1414" s="30">
        <v>307.60000000000002</v>
      </c>
      <c r="BI1414" s="30">
        <v>88.633644104003906</v>
      </c>
      <c r="BJ1414" s="148">
        <v>0.71400000000000008</v>
      </c>
      <c r="BK1414" s="30">
        <v>51.801991219999998</v>
      </c>
      <c r="BL1414" s="30">
        <v>396.8</v>
      </c>
      <c r="BM1414" s="30">
        <v>84.480461120605469</v>
      </c>
      <c r="BN1414" s="148">
        <v>0.38300000000000001</v>
      </c>
      <c r="BO1414" s="30">
        <v>49.744560640000003</v>
      </c>
      <c r="BP1414" s="30">
        <v>294.8</v>
      </c>
      <c r="BQ1414" s="148">
        <v>0.154</v>
      </c>
      <c r="BR1414" s="148">
        <v>4.9000000000000002E-2</v>
      </c>
      <c r="BS1414" s="148">
        <v>0.11</v>
      </c>
      <c r="BT1414" s="148">
        <v>0.59399999999999997</v>
      </c>
      <c r="BU1414" s="148">
        <v>9.1999999999999998E-2</v>
      </c>
      <c r="BV1414" s="148">
        <v>0</v>
      </c>
      <c r="BW1414" s="148">
        <v>0.01</v>
      </c>
      <c r="BX1414" s="148">
        <v>0.11799999999999999</v>
      </c>
      <c r="BY1414" s="148">
        <v>0.06</v>
      </c>
      <c r="BZ1414" s="1"/>
      <c r="CA1414" s="1">
        <v>19252.9609375</v>
      </c>
      <c r="CB1414" s="1">
        <v>19561.11</v>
      </c>
      <c r="CC1414" s="124" t="s">
        <v>4533</v>
      </c>
      <c r="CD1414" t="s">
        <v>4633</v>
      </c>
    </row>
    <row r="1415" spans="1:82" x14ac:dyDescent="0.3">
      <c r="A1415" s="1">
        <v>961024020</v>
      </c>
      <c r="B1415" s="124" t="s">
        <v>4533</v>
      </c>
      <c r="C1415" t="s">
        <v>453</v>
      </c>
      <c r="D1415" t="s">
        <v>1879</v>
      </c>
      <c r="E1415" s="30">
        <v>83.858978271484375</v>
      </c>
      <c r="F1415" s="30">
        <v>80.861488342285156</v>
      </c>
      <c r="G1415" s="30">
        <v>82.22076416015625</v>
      </c>
      <c r="H1415" s="30">
        <v>78.830413818359375</v>
      </c>
      <c r="I1415" s="1">
        <v>324</v>
      </c>
      <c r="J1415" s="1" t="s">
        <v>3981</v>
      </c>
      <c r="K1415" s="1">
        <v>5</v>
      </c>
      <c r="L1415" t="s">
        <v>3882</v>
      </c>
      <c r="M1415" t="s">
        <v>3915</v>
      </c>
      <c r="N1415" t="s">
        <v>3918</v>
      </c>
      <c r="O1415" t="s">
        <v>3922</v>
      </c>
      <c r="P1415" s="148">
        <v>0.73053890466690063</v>
      </c>
      <c r="Q1415" s="30">
        <v>49.483153450000003</v>
      </c>
      <c r="R1415" s="30">
        <v>404.7904052734375</v>
      </c>
      <c r="S1415" s="1">
        <v>158</v>
      </c>
      <c r="T1415" s="1">
        <v>50</v>
      </c>
      <c r="U1415" s="148">
        <v>0.31645569205284119</v>
      </c>
      <c r="V1415" s="148">
        <v>0.41818180680274958</v>
      </c>
      <c r="W1415" s="149">
        <v>48.236209870000003</v>
      </c>
      <c r="X1415" s="149">
        <v>325.45455932617188</v>
      </c>
      <c r="Y1415" s="1">
        <v>50</v>
      </c>
      <c r="Z1415" s="30">
        <v>82.201812744140625</v>
      </c>
      <c r="AA1415" s="148">
        <v>0.72099999999999997</v>
      </c>
      <c r="AB1415" s="30">
        <v>49.1</v>
      </c>
      <c r="AC1415" s="30">
        <v>402.2</v>
      </c>
      <c r="AD1415" s="30">
        <v>75.454696655273438</v>
      </c>
      <c r="AE1415" s="148">
        <v>0.47799999999999998</v>
      </c>
      <c r="AF1415" s="30">
        <v>46.75</v>
      </c>
      <c r="AG1415" s="30">
        <v>338.8</v>
      </c>
      <c r="AH1415" s="30">
        <v>82.277252197265625</v>
      </c>
      <c r="AI1415" s="148">
        <v>0.7340000000000001</v>
      </c>
      <c r="AJ1415" s="30">
        <v>49.140550019999999</v>
      </c>
      <c r="AK1415" s="30">
        <v>400</v>
      </c>
      <c r="AL1415" s="30">
        <v>73.799331665039063</v>
      </c>
      <c r="AM1415" s="148">
        <v>0.49199999999999999</v>
      </c>
      <c r="AN1415" s="30">
        <v>46.191460980000002</v>
      </c>
      <c r="AO1415" s="30">
        <v>320.60000000000002</v>
      </c>
      <c r="AP1415" s="148">
        <v>0.59281438589096069</v>
      </c>
      <c r="AQ1415" s="30">
        <v>48.270754320000002</v>
      </c>
      <c r="AR1415" s="30">
        <v>367.06585693359381</v>
      </c>
      <c r="AS1415" s="30">
        <v>159</v>
      </c>
      <c r="AT1415" s="30">
        <v>51</v>
      </c>
      <c r="AU1415" s="148">
        <v>0.31645569205284119</v>
      </c>
      <c r="AV1415" s="30">
        <v>78.830413818359375</v>
      </c>
      <c r="AW1415" s="148">
        <v>0.30909091234207148</v>
      </c>
      <c r="AX1415" s="30">
        <v>46.455892380000002</v>
      </c>
      <c r="AY1415" s="30">
        <v>292.72726440429688</v>
      </c>
      <c r="AZ1415" s="30">
        <v>51</v>
      </c>
      <c r="BA1415" s="30">
        <v>79.43310546875</v>
      </c>
      <c r="BB1415" s="148">
        <v>0.66299999999999992</v>
      </c>
      <c r="BC1415" s="30">
        <v>47.31</v>
      </c>
      <c r="BD1415" s="30">
        <v>387.3</v>
      </c>
      <c r="BE1415" s="30">
        <v>78.280662536621094</v>
      </c>
      <c r="BF1415" s="147">
        <v>0.42</v>
      </c>
      <c r="BG1415" s="30">
        <v>46.67</v>
      </c>
      <c r="BH1415" s="30">
        <v>313</v>
      </c>
      <c r="BI1415" s="30">
        <v>82.507255554199219</v>
      </c>
      <c r="BJ1415" s="148">
        <v>0.70099999999999996</v>
      </c>
      <c r="BK1415" s="30">
        <v>48.817693810000002</v>
      </c>
      <c r="BL1415" s="30">
        <v>382.9</v>
      </c>
      <c r="BM1415" s="30">
        <v>81.102798461914063</v>
      </c>
      <c r="BN1415" s="148">
        <v>0.42399999999999999</v>
      </c>
      <c r="BO1415" s="30">
        <v>48.061220929999998</v>
      </c>
      <c r="BP1415" s="30">
        <v>298.5</v>
      </c>
      <c r="BQ1415" s="148">
        <v>0.154</v>
      </c>
      <c r="BR1415" s="148">
        <v>5.1999999999999998E-2</v>
      </c>
      <c r="BS1415" s="148">
        <v>8.3000000000000004E-2</v>
      </c>
      <c r="BT1415" s="148">
        <v>0.63300000000000001</v>
      </c>
      <c r="BU1415" s="148">
        <v>7.3999999999999996E-2</v>
      </c>
      <c r="BV1415" s="148">
        <v>3.0000000260770321E-3</v>
      </c>
      <c r="BW1415" s="148">
        <v>5.6000000000000001E-2</v>
      </c>
      <c r="BX1415" s="148">
        <v>0.105</v>
      </c>
      <c r="BY1415" s="148">
        <v>9.2999999999999999E-2</v>
      </c>
      <c r="BZ1415" s="1"/>
      <c r="CA1415" s="1">
        <v>17934.380859375</v>
      </c>
      <c r="CB1415" s="1">
        <v>18922.23</v>
      </c>
      <c r="CC1415" s="124" t="s">
        <v>4533</v>
      </c>
      <c r="CD1415" t="s">
        <v>4634</v>
      </c>
    </row>
    <row r="1416" spans="1:82" x14ac:dyDescent="0.3">
      <c r="A1416" s="1">
        <v>961024040</v>
      </c>
      <c r="B1416" s="124" t="s">
        <v>4533</v>
      </c>
      <c r="C1416" t="s">
        <v>453</v>
      </c>
      <c r="D1416" t="s">
        <v>1880</v>
      </c>
      <c r="E1416" s="30">
        <v>86.954795837402344</v>
      </c>
      <c r="F1416" s="30">
        <v>88.304473876953125</v>
      </c>
      <c r="G1416" s="30">
        <v>87.616241455078125</v>
      </c>
      <c r="H1416" s="30">
        <v>86.108650207519531</v>
      </c>
      <c r="I1416" s="1">
        <v>323</v>
      </c>
      <c r="J1416" s="1" t="s">
        <v>3981</v>
      </c>
      <c r="K1416" s="1">
        <v>5</v>
      </c>
      <c r="L1416" t="s">
        <v>3882</v>
      </c>
      <c r="M1416" t="s">
        <v>3915</v>
      </c>
      <c r="N1416" t="s">
        <v>3918</v>
      </c>
      <c r="O1416" t="s">
        <v>3922</v>
      </c>
      <c r="P1416" s="148">
        <v>0.64705884456634521</v>
      </c>
      <c r="Q1416" s="30">
        <v>50.770899180000001</v>
      </c>
      <c r="R1416" s="30">
        <v>397.058837890625</v>
      </c>
      <c r="S1416" s="1">
        <v>168</v>
      </c>
      <c r="T1416" s="1">
        <v>63</v>
      </c>
      <c r="U1416" s="148">
        <v>0.375</v>
      </c>
      <c r="V1416" s="148">
        <v>0.3958333432674408</v>
      </c>
      <c r="W1416" s="149">
        <v>51.320155210000003</v>
      </c>
      <c r="X1416" s="149">
        <v>331.25</v>
      </c>
      <c r="Y1416" s="1">
        <v>63</v>
      </c>
      <c r="Z1416" s="30">
        <v>86.129005432128906</v>
      </c>
      <c r="AA1416" s="148">
        <v>0.67</v>
      </c>
      <c r="AB1416" s="30">
        <v>50.4</v>
      </c>
      <c r="AC1416" s="30">
        <v>401.1</v>
      </c>
      <c r="AD1416" s="30">
        <v>89.385414123535156</v>
      </c>
      <c r="AE1416" s="148">
        <v>0.5</v>
      </c>
      <c r="AF1416" s="30">
        <v>51.48</v>
      </c>
      <c r="AG1416" s="30">
        <v>367.6</v>
      </c>
      <c r="AH1416" s="30">
        <v>85.13104248046875</v>
      </c>
      <c r="AI1416" s="148">
        <v>0.71700000000000008</v>
      </c>
      <c r="AJ1416" s="30">
        <v>50.085764140000002</v>
      </c>
      <c r="AK1416" s="30">
        <v>399.5</v>
      </c>
      <c r="AL1416" s="30">
        <v>87.882301330566406</v>
      </c>
      <c r="AM1416" s="148">
        <v>0.51300000000000001</v>
      </c>
      <c r="AN1416" s="30">
        <v>50.983874610000001</v>
      </c>
      <c r="AO1416" s="30">
        <v>351.3</v>
      </c>
      <c r="AP1416" s="148">
        <v>0.64117646217346191</v>
      </c>
      <c r="AQ1416" s="30">
        <v>51.64576915</v>
      </c>
      <c r="AR1416" s="30">
        <v>367.058837890625</v>
      </c>
      <c r="AS1416" s="30">
        <v>170</v>
      </c>
      <c r="AT1416" s="30">
        <v>65</v>
      </c>
      <c r="AU1416" s="148">
        <v>0.375</v>
      </c>
      <c r="AV1416" s="30">
        <v>86.108650207519531</v>
      </c>
      <c r="AW1416" s="148">
        <v>0.4166666567325592</v>
      </c>
      <c r="AX1416" s="30">
        <v>50.627173020000001</v>
      </c>
      <c r="AY1416" s="30">
        <v>287.5</v>
      </c>
      <c r="AZ1416" s="30">
        <v>65</v>
      </c>
      <c r="BA1416" s="30">
        <v>85.000465393066406</v>
      </c>
      <c r="BB1416" s="148">
        <v>0.71099999999999997</v>
      </c>
      <c r="BC1416" s="30">
        <v>50.01</v>
      </c>
      <c r="BD1416" s="30">
        <v>388.2</v>
      </c>
      <c r="BE1416" s="30">
        <v>84.265342712402344</v>
      </c>
      <c r="BF1416" s="147">
        <v>0.58899999999999997</v>
      </c>
      <c r="BG1416" s="30">
        <v>49.62</v>
      </c>
      <c r="BH1416" s="30">
        <v>343.8</v>
      </c>
      <c r="BI1416" s="30">
        <v>83.778709411621094</v>
      </c>
      <c r="BJ1416" s="148">
        <v>0.80200000000000005</v>
      </c>
      <c r="BK1416" s="30">
        <v>49.437046709999997</v>
      </c>
      <c r="BL1416" s="30">
        <v>407.1</v>
      </c>
      <c r="BM1416" s="30">
        <v>81.062225341796875</v>
      </c>
      <c r="BN1416" s="148">
        <v>0.59799999999999998</v>
      </c>
      <c r="BO1416" s="30">
        <v>48.04100322</v>
      </c>
      <c r="BP1416" s="30">
        <v>347.6</v>
      </c>
      <c r="BQ1416" s="148">
        <v>9.6000000000000002E-2</v>
      </c>
      <c r="BR1416" s="148">
        <v>0.04</v>
      </c>
      <c r="BS1416" s="148">
        <v>0.183</v>
      </c>
      <c r="BT1416" s="148">
        <v>0.55400000000000005</v>
      </c>
      <c r="BU1416" s="148">
        <v>0.127</v>
      </c>
      <c r="BV1416" s="148">
        <v>0</v>
      </c>
      <c r="BW1416" s="148">
        <v>5.2999999999999999E-2</v>
      </c>
      <c r="BX1416" s="148">
        <v>0.105</v>
      </c>
      <c r="BY1416" s="148">
        <v>5.1999999999999998E-2</v>
      </c>
      <c r="BZ1416" s="1"/>
      <c r="CA1416" s="1">
        <v>19131.740234375</v>
      </c>
      <c r="CB1416" s="1">
        <v>19929.259999999998</v>
      </c>
      <c r="CC1416" s="124" t="s">
        <v>4533</v>
      </c>
      <c r="CD1416" t="s">
        <v>4634</v>
      </c>
    </row>
    <row r="1417" spans="1:82" x14ac:dyDescent="0.3">
      <c r="A1417" s="1">
        <v>961025000</v>
      </c>
      <c r="B1417" s="124" t="s">
        <v>4533</v>
      </c>
      <c r="C1417" t="s">
        <v>453</v>
      </c>
      <c r="D1417" t="s">
        <v>1881</v>
      </c>
      <c r="E1417" s="30">
        <v>84.404296875</v>
      </c>
      <c r="F1417" s="30">
        <v>84.534584045410156</v>
      </c>
      <c r="G1417" s="30">
        <v>85.004859924316406</v>
      </c>
      <c r="H1417" s="30">
        <v>79.215217590332031</v>
      </c>
      <c r="I1417" s="1">
        <v>333</v>
      </c>
      <c r="J1417" s="1" t="s">
        <v>3981</v>
      </c>
      <c r="K1417" s="1">
        <v>5</v>
      </c>
      <c r="L1417" t="s">
        <v>3882</v>
      </c>
      <c r="M1417" t="s">
        <v>3915</v>
      </c>
      <c r="N1417" t="s">
        <v>3918</v>
      </c>
      <c r="O1417" t="s">
        <v>3922</v>
      </c>
      <c r="P1417" s="148">
        <v>0.73964494466781616</v>
      </c>
      <c r="Q1417" s="30">
        <v>49.709987630000001</v>
      </c>
      <c r="R1417" s="30">
        <v>405.325439453125</v>
      </c>
      <c r="S1417" s="1">
        <v>168</v>
      </c>
      <c r="T1417" s="1">
        <v>43</v>
      </c>
      <c r="U1417" s="148">
        <v>0.255952388048172</v>
      </c>
      <c r="V1417" s="148">
        <v>0.54098361730575562</v>
      </c>
      <c r="W1417" s="149">
        <v>49.758128620000001</v>
      </c>
      <c r="X1417" s="149">
        <v>345.90164184570313</v>
      </c>
      <c r="Y1417" s="1">
        <v>43</v>
      </c>
      <c r="Z1417" s="30">
        <v>85.826911926269531</v>
      </c>
      <c r="AA1417" s="148">
        <v>0.80900000000000005</v>
      </c>
      <c r="AB1417" s="30">
        <v>50.3</v>
      </c>
      <c r="AC1417" s="30">
        <v>429</v>
      </c>
      <c r="AD1417" s="30">
        <v>80.343704223632813</v>
      </c>
      <c r="AE1417" s="148">
        <v>0.57100000000000006</v>
      </c>
      <c r="AF1417" s="30">
        <v>48.41</v>
      </c>
      <c r="AG1417" s="30">
        <v>381.6</v>
      </c>
      <c r="AH1417" s="30">
        <v>85.458412170410156</v>
      </c>
      <c r="AI1417" s="148">
        <v>0.72599999999999998</v>
      </c>
      <c r="AJ1417" s="30">
        <v>50.194194580000001</v>
      </c>
      <c r="AK1417" s="30">
        <v>409.7</v>
      </c>
      <c r="AL1417" s="30">
        <v>81.123222351074219</v>
      </c>
      <c r="AM1417" s="148">
        <v>0.49199999999999999</v>
      </c>
      <c r="AN1417" s="30">
        <v>48.683769810000001</v>
      </c>
      <c r="AO1417" s="30">
        <v>332.8</v>
      </c>
      <c r="AP1417" s="148">
        <v>0.65088754892349243</v>
      </c>
      <c r="AQ1417" s="30">
        <v>50.0122809</v>
      </c>
      <c r="AR1417" s="30">
        <v>371.59762573242188</v>
      </c>
      <c r="AS1417" s="30">
        <v>168</v>
      </c>
      <c r="AT1417" s="30">
        <v>43</v>
      </c>
      <c r="AU1417" s="148">
        <v>0.255952388048172</v>
      </c>
      <c r="AV1417" s="30">
        <v>79.215217590332031</v>
      </c>
      <c r="AW1417" s="148">
        <v>0.47540983557701111</v>
      </c>
      <c r="AX1417" s="30">
        <v>46.676429880000001</v>
      </c>
      <c r="AY1417" s="30">
        <v>303.2786865234375</v>
      </c>
      <c r="AZ1417" s="30">
        <v>43</v>
      </c>
      <c r="BA1417" s="30">
        <v>83.433357238769531</v>
      </c>
      <c r="BB1417" s="148">
        <v>0.79299999999999993</v>
      </c>
      <c r="BC1417" s="30">
        <v>49.25</v>
      </c>
      <c r="BD1417" s="30">
        <v>414.7</v>
      </c>
      <c r="BE1417" s="30">
        <v>78.219802856445313</v>
      </c>
      <c r="BF1417" s="147">
        <v>0.5</v>
      </c>
      <c r="BG1417" s="30">
        <v>46.64</v>
      </c>
      <c r="BH1417" s="30">
        <v>336</v>
      </c>
      <c r="BI1417" s="30">
        <v>85.184272766113281</v>
      </c>
      <c r="BJ1417" s="148">
        <v>0.79700000000000004</v>
      </c>
      <c r="BK1417" s="30">
        <v>50.121728840000003</v>
      </c>
      <c r="BL1417" s="30">
        <v>419.3</v>
      </c>
      <c r="BM1417" s="30">
        <v>79.390670776367188</v>
      </c>
      <c r="BN1417" s="148">
        <v>0.53200000000000003</v>
      </c>
      <c r="BO1417" s="30">
        <v>47.207944439999999</v>
      </c>
      <c r="BP1417" s="30">
        <v>340.3</v>
      </c>
      <c r="BQ1417" s="148">
        <v>0.14099999999999999</v>
      </c>
      <c r="BR1417" s="148">
        <v>2.1000000000000001E-2</v>
      </c>
      <c r="BS1417" s="148">
        <v>0.13500000000000001</v>
      </c>
      <c r="BT1417" s="148">
        <v>0.66400000000000003</v>
      </c>
      <c r="BU1417" s="148">
        <v>3.9E-2</v>
      </c>
      <c r="BV1417" s="148">
        <v>0</v>
      </c>
      <c r="BW1417" s="148">
        <v>3.3000000000000002E-2</v>
      </c>
      <c r="BX1417" s="148">
        <v>0.10199999999999999</v>
      </c>
      <c r="BY1417" s="148">
        <v>6.4000000000000001E-2</v>
      </c>
      <c r="BZ1417" s="1"/>
      <c r="CA1417" s="1">
        <v>18891.4609375</v>
      </c>
      <c r="CB1417" s="1">
        <v>19666.740000000002</v>
      </c>
      <c r="CC1417" s="124" t="s">
        <v>4533</v>
      </c>
      <c r="CD1417" t="s">
        <v>4634</v>
      </c>
    </row>
    <row r="1418" spans="1:82" x14ac:dyDescent="0.3">
      <c r="A1418" s="1">
        <v>961033000</v>
      </c>
      <c r="B1418" s="124" t="s">
        <v>4534</v>
      </c>
      <c r="C1418" t="s">
        <v>454</v>
      </c>
      <c r="D1418" t="s">
        <v>1882</v>
      </c>
      <c r="E1418" s="30">
        <v>73.039802551269531</v>
      </c>
      <c r="F1418" s="30">
        <v>74.577438354492188</v>
      </c>
      <c r="G1418" s="30">
        <v>79.6524658203125</v>
      </c>
      <c r="H1418" s="30">
        <v>81.481315612792969</v>
      </c>
      <c r="I1418" s="1">
        <v>335</v>
      </c>
      <c r="J1418" s="1">
        <v>6</v>
      </c>
      <c r="K1418" s="1">
        <v>8</v>
      </c>
      <c r="L1418" t="s">
        <v>3882</v>
      </c>
      <c r="M1418" t="s">
        <v>3915</v>
      </c>
      <c r="N1418" t="s">
        <v>3918</v>
      </c>
      <c r="O1418" t="s">
        <v>3922</v>
      </c>
      <c r="P1418" s="148">
        <v>0.30944624543190002</v>
      </c>
      <c r="Q1418" s="30">
        <v>44.982778600000003</v>
      </c>
      <c r="R1418" s="30">
        <v>300.65145874023438</v>
      </c>
      <c r="S1418" s="1">
        <v>640</v>
      </c>
      <c r="T1418" s="1">
        <v>640</v>
      </c>
      <c r="U1418" s="148">
        <v>1</v>
      </c>
      <c r="V1418" s="148">
        <v>0.30944624543190002</v>
      </c>
      <c r="W1418" s="149">
        <v>45.632458939999999</v>
      </c>
      <c r="X1418" s="149">
        <v>300.65145874023438</v>
      </c>
      <c r="Y1418" s="1">
        <v>640</v>
      </c>
      <c r="Z1418" s="30">
        <v>79.180892944335938</v>
      </c>
      <c r="AA1418" s="148">
        <v>0.34300000000000003</v>
      </c>
      <c r="AB1418" s="30">
        <v>48.1</v>
      </c>
      <c r="AC1418" s="30">
        <v>302.60000000000002</v>
      </c>
      <c r="AD1418" s="30">
        <v>81.256706237792969</v>
      </c>
      <c r="AE1418" s="148">
        <v>0.34300000000000003</v>
      </c>
      <c r="AF1418" s="30">
        <v>48.72</v>
      </c>
      <c r="AG1418" s="30">
        <v>302.60000000000002</v>
      </c>
      <c r="AH1418" s="30">
        <v>86.727081298828125</v>
      </c>
      <c r="AI1418" s="148">
        <v>0.495</v>
      </c>
      <c r="AJ1418" s="30">
        <v>50.614393929999999</v>
      </c>
      <c r="AK1418" s="30">
        <v>342.1</v>
      </c>
      <c r="AL1418" s="30">
        <v>88.560188293457031</v>
      </c>
      <c r="AM1418" s="148">
        <v>0.495</v>
      </c>
      <c r="AN1418" s="30">
        <v>51.214557059999997</v>
      </c>
      <c r="AO1418" s="30">
        <v>342.1</v>
      </c>
      <c r="AP1418" s="148">
        <v>0.30293160676956182</v>
      </c>
      <c r="AQ1418" s="30">
        <v>46.664213760000003</v>
      </c>
      <c r="AR1418" s="30">
        <v>265.79803466796881</v>
      </c>
      <c r="AS1418" s="30">
        <v>640</v>
      </c>
      <c r="AT1418" s="30">
        <v>640</v>
      </c>
      <c r="AU1418" s="148">
        <v>1</v>
      </c>
      <c r="AV1418" s="30">
        <v>81.481315612792969</v>
      </c>
      <c r="AW1418" s="148">
        <v>0.30293160676956182</v>
      </c>
      <c r="AX1418" s="30">
        <v>47.97516976</v>
      </c>
      <c r="AY1418" s="30">
        <v>265.79803466796881</v>
      </c>
      <c r="AZ1418" s="30">
        <v>640</v>
      </c>
      <c r="BA1418" s="30">
        <v>80.361000061035156</v>
      </c>
      <c r="BB1418" s="148">
        <v>0.34599999999999997</v>
      </c>
      <c r="BC1418" s="30">
        <v>47.76</v>
      </c>
      <c r="BD1418" s="30">
        <v>287.10000000000002</v>
      </c>
      <c r="BE1418" s="30">
        <v>81.790321350097656</v>
      </c>
      <c r="BF1418" s="147">
        <v>0.34599999999999997</v>
      </c>
      <c r="BG1418" s="30">
        <v>48.4</v>
      </c>
      <c r="BH1418" s="30">
        <v>287.10000000000002</v>
      </c>
      <c r="BI1418" s="30">
        <v>81.590110778808594</v>
      </c>
      <c r="BJ1418" s="148">
        <v>0.34399999999999997</v>
      </c>
      <c r="BK1418" s="30">
        <v>48.370928810000002</v>
      </c>
      <c r="BL1418" s="30">
        <v>292.89999999999998</v>
      </c>
      <c r="BM1418" s="30">
        <v>83.040573120117188</v>
      </c>
      <c r="BN1418" s="148">
        <v>0.34399999999999997</v>
      </c>
      <c r="BO1418" s="30">
        <v>49.026959990000002</v>
      </c>
      <c r="BP1418" s="30">
        <v>292.89999999999998</v>
      </c>
      <c r="BQ1418" s="148">
        <v>0.21199999999999999</v>
      </c>
      <c r="BR1418" s="148">
        <v>6.6000000000000003E-2</v>
      </c>
      <c r="BS1418" s="148">
        <v>1.4999999999999999E-2</v>
      </c>
      <c r="BT1418" s="148">
        <v>0.58799999999999997</v>
      </c>
      <c r="BU1418" s="148">
        <v>0.11600000000000001</v>
      </c>
      <c r="BV1418" s="148">
        <v>3.0000000260770321E-3</v>
      </c>
      <c r="BW1418" s="148">
        <v>8.1000000000000003E-2</v>
      </c>
      <c r="BX1418" s="148">
        <v>0.16400000000000001</v>
      </c>
      <c r="BY1418" s="148">
        <v>0.57889999999999997</v>
      </c>
      <c r="BZ1418" s="1">
        <v>1</v>
      </c>
      <c r="CA1418" s="1">
        <v>12410.98046875</v>
      </c>
      <c r="CB1418" s="1">
        <v>12746.88</v>
      </c>
      <c r="CC1418" s="124" t="s">
        <v>4534</v>
      </c>
      <c r="CD1418" t="s">
        <v>4633</v>
      </c>
    </row>
    <row r="1419" spans="1:82" x14ac:dyDescent="0.3">
      <c r="A1419" s="1">
        <v>961034020</v>
      </c>
      <c r="B1419" s="124" t="s">
        <v>4534</v>
      </c>
      <c r="C1419" t="s">
        <v>454</v>
      </c>
      <c r="D1419" t="s">
        <v>1883</v>
      </c>
      <c r="E1419" s="30">
        <v>73.99566650390625</v>
      </c>
      <c r="F1419" s="30">
        <v>75.491828918457031</v>
      </c>
      <c r="G1419" s="30">
        <v>77.688209533691406</v>
      </c>
      <c r="H1419" s="30">
        <v>80.516586303710938</v>
      </c>
      <c r="I1419" s="1">
        <v>571</v>
      </c>
      <c r="J1419" s="1" t="s">
        <v>4733</v>
      </c>
      <c r="K1419" s="1">
        <v>5</v>
      </c>
      <c r="L1419" t="s">
        <v>3882</v>
      </c>
      <c r="M1419" t="s">
        <v>3915</v>
      </c>
      <c r="N1419" t="s">
        <v>3918</v>
      </c>
      <c r="O1419" t="s">
        <v>3922</v>
      </c>
      <c r="P1419" s="148">
        <v>0.35254237055778498</v>
      </c>
      <c r="Q1419" s="30">
        <v>45.380382670000003</v>
      </c>
      <c r="R1419" s="30">
        <v>307.11865234375</v>
      </c>
      <c r="S1419" s="1">
        <v>318</v>
      </c>
      <c r="T1419" s="1">
        <v>318</v>
      </c>
      <c r="U1419" s="148">
        <v>1</v>
      </c>
      <c r="V1419" s="148">
        <v>0.35254237055778498</v>
      </c>
      <c r="W1419" s="149">
        <v>46.0113311</v>
      </c>
      <c r="X1419" s="149">
        <v>307.11865234375</v>
      </c>
      <c r="Y1419" s="1">
        <v>318</v>
      </c>
      <c r="Z1419" s="30">
        <v>79.180892944335938</v>
      </c>
      <c r="AA1419" s="148">
        <v>0.56700000000000006</v>
      </c>
      <c r="AB1419" s="30">
        <v>48.1</v>
      </c>
      <c r="AC1419" s="30">
        <v>364.7</v>
      </c>
      <c r="AD1419" s="30">
        <v>81.256706237792969</v>
      </c>
      <c r="AE1419" s="148">
        <v>0.56700000000000006</v>
      </c>
      <c r="AF1419" s="30">
        <v>48.72</v>
      </c>
      <c r="AG1419" s="30">
        <v>364.7</v>
      </c>
      <c r="AH1419" s="30">
        <v>86.515518188476563</v>
      </c>
      <c r="AI1419" s="148">
        <v>0.64599999999999991</v>
      </c>
      <c r="AJ1419" s="30">
        <v>50.544320999999997</v>
      </c>
      <c r="AK1419" s="30">
        <v>383.2</v>
      </c>
      <c r="AL1419" s="30">
        <v>88.35986328125</v>
      </c>
      <c r="AM1419" s="148">
        <v>0.64599999999999991</v>
      </c>
      <c r="AN1419" s="30">
        <v>51.14638763</v>
      </c>
      <c r="AO1419" s="30">
        <v>383.2</v>
      </c>
      <c r="AP1419" s="148">
        <v>0.34693878889083862</v>
      </c>
      <c r="AQ1419" s="30">
        <v>45.435520429999997</v>
      </c>
      <c r="AR1419" s="30">
        <v>268.36734008789063</v>
      </c>
      <c r="AS1419" s="30">
        <v>319</v>
      </c>
      <c r="AT1419" s="30">
        <v>319</v>
      </c>
      <c r="AU1419" s="148">
        <v>1</v>
      </c>
      <c r="AV1419" s="30">
        <v>80.516586303710938</v>
      </c>
      <c r="AW1419" s="148">
        <v>0.34693878889083862</v>
      </c>
      <c r="AX1419" s="30">
        <v>47.422270279999999</v>
      </c>
      <c r="AY1419" s="30">
        <v>268.36734008789063</v>
      </c>
      <c r="AZ1419" s="30">
        <v>319</v>
      </c>
      <c r="BA1419" s="30">
        <v>86.897483825683594</v>
      </c>
      <c r="BB1419" s="148">
        <v>0.60899999999999999</v>
      </c>
      <c r="BC1419" s="30">
        <v>50.93</v>
      </c>
      <c r="BD1419" s="30">
        <v>365.1</v>
      </c>
      <c r="BE1419" s="30">
        <v>88.241600036621094</v>
      </c>
      <c r="BF1419" s="147">
        <v>0.60899999999999999</v>
      </c>
      <c r="BG1419" s="30">
        <v>51.58</v>
      </c>
      <c r="BH1419" s="30">
        <v>365.1</v>
      </c>
      <c r="BI1419" s="30">
        <v>96.122879028320313</v>
      </c>
      <c r="BJ1419" s="148">
        <v>0.66200000000000003</v>
      </c>
      <c r="BK1419" s="30">
        <v>55.45016751</v>
      </c>
      <c r="BL1419" s="30">
        <v>379.3</v>
      </c>
      <c r="BM1419" s="30">
        <v>97.255744934082031</v>
      </c>
      <c r="BN1419" s="148">
        <v>0.66200000000000003</v>
      </c>
      <c r="BO1419" s="30">
        <v>56.111426029999997</v>
      </c>
      <c r="BP1419" s="30">
        <v>379.3</v>
      </c>
      <c r="BQ1419" s="148">
        <v>0.245</v>
      </c>
      <c r="BR1419" s="148">
        <v>6.5000000000000002E-2</v>
      </c>
      <c r="BS1419" s="148">
        <v>1.0999999999999999E-2</v>
      </c>
      <c r="BT1419" s="148">
        <v>0.59699999999999998</v>
      </c>
      <c r="BU1419" s="148">
        <v>8.1000000000000003E-2</v>
      </c>
      <c r="BV1419" s="148">
        <v>2.000000094994903E-3</v>
      </c>
      <c r="BW1419" s="148">
        <v>0.123</v>
      </c>
      <c r="BX1419" s="148">
        <v>0.156</v>
      </c>
      <c r="BY1419" s="148">
        <v>0.57489999999999997</v>
      </c>
      <c r="BZ1419" s="1">
        <v>1</v>
      </c>
      <c r="CA1419" s="1">
        <v>13245.76953125</v>
      </c>
      <c r="CB1419" s="1">
        <v>13705.34</v>
      </c>
      <c r="CC1419" s="124" t="s">
        <v>4534</v>
      </c>
      <c r="CD1419" t="s">
        <v>4634</v>
      </c>
    </row>
    <row r="1420" spans="1:82" x14ac:dyDescent="0.3">
      <c r="A1420" s="1">
        <v>961042050</v>
      </c>
      <c r="B1420" s="124" t="s">
        <v>4535</v>
      </c>
      <c r="C1420" t="s">
        <v>455</v>
      </c>
      <c r="D1420" t="s">
        <v>1884</v>
      </c>
      <c r="E1420" s="30">
        <v>85.435432434082031</v>
      </c>
      <c r="F1420" s="30">
        <v>87.14404296875</v>
      </c>
      <c r="G1420" s="30">
        <v>81.114089965820313</v>
      </c>
      <c r="H1420" s="30">
        <v>82.93084716796875</v>
      </c>
      <c r="I1420" s="1">
        <v>426</v>
      </c>
      <c r="J1420" s="1">
        <v>6</v>
      </c>
      <c r="K1420" s="1">
        <v>8</v>
      </c>
      <c r="L1420" t="s">
        <v>3882</v>
      </c>
      <c r="M1420" t="s">
        <v>3915</v>
      </c>
      <c r="N1420" t="s">
        <v>3919</v>
      </c>
      <c r="O1420" t="s">
        <v>3922</v>
      </c>
      <c r="P1420" s="148">
        <v>0.2267759591341019</v>
      </c>
      <c r="Q1420" s="30">
        <v>50.138901750000002</v>
      </c>
      <c r="R1420" s="30">
        <v>274.31692504882813</v>
      </c>
      <c r="S1420" s="1">
        <v>726</v>
      </c>
      <c r="T1420" s="1">
        <v>726</v>
      </c>
      <c r="U1420" s="148">
        <v>1</v>
      </c>
      <c r="V1420" s="148">
        <v>0.2267759591341019</v>
      </c>
      <c r="W1420" s="149">
        <v>50.839339189999997</v>
      </c>
      <c r="X1420" s="149">
        <v>274.31692504882813</v>
      </c>
      <c r="Y1420" s="1">
        <v>726</v>
      </c>
      <c r="Z1420" s="30">
        <v>88.545738220214844</v>
      </c>
      <c r="AA1420" s="148">
        <v>0.246</v>
      </c>
      <c r="AB1420" s="30">
        <v>51.2</v>
      </c>
      <c r="AC1420" s="30">
        <v>277.10000000000002</v>
      </c>
      <c r="AD1420" s="30">
        <v>90.475135803222656</v>
      </c>
      <c r="AE1420" s="148">
        <v>0.246</v>
      </c>
      <c r="AF1420" s="30">
        <v>51.85</v>
      </c>
      <c r="AG1420" s="30">
        <v>277.10000000000002</v>
      </c>
      <c r="AH1420" s="30">
        <v>88.234230041503906</v>
      </c>
      <c r="AI1420" s="148">
        <v>0.309</v>
      </c>
      <c r="AJ1420" s="30">
        <v>51.113584189999997</v>
      </c>
      <c r="AK1420" s="30">
        <v>298.60000000000002</v>
      </c>
      <c r="AL1420" s="30">
        <v>90.063819885253906</v>
      </c>
      <c r="AM1420" s="148">
        <v>0.309</v>
      </c>
      <c r="AN1420" s="30">
        <v>51.726240689999997</v>
      </c>
      <c r="AO1420" s="30">
        <v>298.60000000000002</v>
      </c>
      <c r="AP1420" s="148">
        <v>0.1035422310233116</v>
      </c>
      <c r="AQ1420" s="30">
        <v>47.578498789999998</v>
      </c>
      <c r="AR1420" s="30">
        <v>185.01362609863281</v>
      </c>
      <c r="AS1420" s="30">
        <v>723</v>
      </c>
      <c r="AT1420" s="30">
        <v>723</v>
      </c>
      <c r="AU1420" s="148">
        <v>1</v>
      </c>
      <c r="AV1420" s="30">
        <v>82.93084716796875</v>
      </c>
      <c r="AW1420" s="148">
        <v>0.1035422310233116</v>
      </c>
      <c r="AX1420" s="30">
        <v>48.805922750000001</v>
      </c>
      <c r="AY1420" s="30">
        <v>185.01362609863281</v>
      </c>
      <c r="AZ1420" s="30">
        <v>723</v>
      </c>
      <c r="BA1420" s="30">
        <v>85.990211486816406</v>
      </c>
      <c r="BB1420" s="148">
        <v>0.19400000000000001</v>
      </c>
      <c r="BC1420" s="30">
        <v>50.49</v>
      </c>
      <c r="BD1420" s="30">
        <v>217.2</v>
      </c>
      <c r="BE1420" s="30">
        <v>87.348968505859375</v>
      </c>
      <c r="BF1420" s="147">
        <v>0.19400000000000001</v>
      </c>
      <c r="BG1420" s="30">
        <v>51.14</v>
      </c>
      <c r="BH1420" s="30">
        <v>217.2</v>
      </c>
      <c r="BI1420" s="30">
        <v>88.137168884277344</v>
      </c>
      <c r="BJ1420" s="148">
        <v>0.216</v>
      </c>
      <c r="BK1420" s="30">
        <v>51.560149670000001</v>
      </c>
      <c r="BL1420" s="30">
        <v>244.1</v>
      </c>
      <c r="BM1420" s="30">
        <v>89.448493957519531</v>
      </c>
      <c r="BN1420" s="148">
        <v>0.216</v>
      </c>
      <c r="BO1420" s="30">
        <v>52.220497479999999</v>
      </c>
      <c r="BP1420" s="30">
        <v>244.1</v>
      </c>
      <c r="BQ1420" s="148">
        <v>0.98399999999999999</v>
      </c>
      <c r="BR1420" s="148"/>
      <c r="BS1420" s="148"/>
      <c r="BT1420" s="148"/>
      <c r="BU1420" s="148"/>
      <c r="BV1420" s="148">
        <v>1.6000000759959221E-2</v>
      </c>
      <c r="BW1420" s="148"/>
      <c r="BX1420" s="148">
        <v>0.16700000000000001</v>
      </c>
      <c r="BY1420" s="148">
        <v>0.64400000000000002</v>
      </c>
      <c r="BZ1420" s="1">
        <v>1</v>
      </c>
      <c r="CA1420" s="1">
        <v>6697.52001953125</v>
      </c>
      <c r="CB1420" s="1">
        <v>8849.9</v>
      </c>
      <c r="CC1420" s="124" t="s">
        <v>4535</v>
      </c>
      <c r="CD1420" t="s">
        <v>4633</v>
      </c>
    </row>
    <row r="1421" spans="1:82" x14ac:dyDescent="0.3">
      <c r="A1421" s="1">
        <v>961044030</v>
      </c>
      <c r="B1421" s="124" t="s">
        <v>4535</v>
      </c>
      <c r="C1421" t="s">
        <v>455</v>
      </c>
      <c r="D1421" t="s">
        <v>1885</v>
      </c>
      <c r="E1421" s="30">
        <v>81.792160034179688</v>
      </c>
      <c r="F1421" s="30">
        <v>83.351844787597656</v>
      </c>
      <c r="G1421" s="30">
        <v>76.318321228027344</v>
      </c>
      <c r="H1421" s="30">
        <v>76.942626953125</v>
      </c>
      <c r="I1421" s="1">
        <v>141</v>
      </c>
      <c r="J1421" s="1">
        <v>4</v>
      </c>
      <c r="K1421" s="1">
        <v>6</v>
      </c>
      <c r="L1421" t="s">
        <v>3882</v>
      </c>
      <c r="M1421" t="s">
        <v>3915</v>
      </c>
      <c r="N1421" t="s">
        <v>3919</v>
      </c>
      <c r="O1421" t="s">
        <v>3922</v>
      </c>
      <c r="P1421" s="148">
        <v>0.13740457594394681</v>
      </c>
      <c r="Q1421" s="30">
        <v>48.623435399999998</v>
      </c>
      <c r="R1421" s="30"/>
      <c r="S1421" s="1">
        <v>248</v>
      </c>
      <c r="T1421" s="1">
        <v>248</v>
      </c>
      <c r="U1421" s="148">
        <v>1</v>
      </c>
      <c r="V1421" s="148">
        <v>0.13740457594394681</v>
      </c>
      <c r="W1421" s="149">
        <v>49.268070479999999</v>
      </c>
      <c r="X1421" s="149"/>
      <c r="Y1421" s="1">
        <v>248</v>
      </c>
      <c r="Z1421" s="30">
        <v>76.15997314453125</v>
      </c>
      <c r="AA1421" s="148">
        <v>0.26700000000000002</v>
      </c>
      <c r="AB1421" s="30">
        <v>47.1</v>
      </c>
      <c r="AC1421" s="30">
        <v>284</v>
      </c>
      <c r="AD1421" s="30">
        <v>78.105361938476563</v>
      </c>
      <c r="AE1421" s="148">
        <v>0.26700000000000002</v>
      </c>
      <c r="AF1421" s="30">
        <v>47.65</v>
      </c>
      <c r="AG1421" s="30">
        <v>284</v>
      </c>
      <c r="AH1421" s="30">
        <v>79.941032409667969</v>
      </c>
      <c r="AI1421" s="148">
        <v>0.25900000000000001</v>
      </c>
      <c r="AJ1421" s="30">
        <v>48.36676104</v>
      </c>
      <c r="AK1421" s="30">
        <v>285.7</v>
      </c>
      <c r="AL1421" s="30">
        <v>81.825729370117188</v>
      </c>
      <c r="AM1421" s="148">
        <v>0.25900000000000001</v>
      </c>
      <c r="AN1421" s="30">
        <v>48.922832620000001</v>
      </c>
      <c r="AO1421" s="30">
        <v>285.7</v>
      </c>
      <c r="AP1421" s="148">
        <v>3.8167938590049737E-2</v>
      </c>
      <c r="AQ1421" s="30">
        <v>44.57862111</v>
      </c>
      <c r="AR1421" s="30"/>
      <c r="AS1421" s="30">
        <v>249</v>
      </c>
      <c r="AT1421" s="30">
        <v>249</v>
      </c>
      <c r="AU1421" s="148">
        <v>1</v>
      </c>
      <c r="AV1421" s="30">
        <v>76.942626953125</v>
      </c>
      <c r="AW1421" s="148">
        <v>3.8167938590049737E-2</v>
      </c>
      <c r="AX1421" s="30">
        <v>45.37397206</v>
      </c>
      <c r="AY1421" s="30"/>
      <c r="AZ1421" s="30">
        <v>249</v>
      </c>
      <c r="BA1421" s="30">
        <v>72.731666564941406</v>
      </c>
      <c r="BB1421" s="148">
        <v>0.18</v>
      </c>
      <c r="BC1421" s="30">
        <v>44.06</v>
      </c>
      <c r="BD1421" s="30">
        <v>212</v>
      </c>
      <c r="BE1421" s="30">
        <v>74.223258972167969</v>
      </c>
      <c r="BF1421" s="147">
        <v>0.18</v>
      </c>
      <c r="BG1421" s="30">
        <v>44.67</v>
      </c>
      <c r="BH1421" s="30">
        <v>212</v>
      </c>
      <c r="BI1421" s="30">
        <v>75.796173095703125</v>
      </c>
      <c r="BJ1421" s="148">
        <v>0.21199999999999999</v>
      </c>
      <c r="BK1421" s="30">
        <v>45.54857415</v>
      </c>
      <c r="BL1421" s="30">
        <v>234.9</v>
      </c>
      <c r="BM1421" s="30">
        <v>77.295219421386719</v>
      </c>
      <c r="BN1421" s="148">
        <v>0.21199999999999999</v>
      </c>
      <c r="BO1421" s="30">
        <v>46.163624380000002</v>
      </c>
      <c r="BP1421" s="30">
        <v>234.9</v>
      </c>
      <c r="BQ1421" s="148">
        <v>0.95000000000000007</v>
      </c>
      <c r="BR1421" s="148"/>
      <c r="BS1421" s="148"/>
      <c r="BT1421" s="148"/>
      <c r="BU1421" s="148"/>
      <c r="BV1421" s="148">
        <v>5.000000074505806E-2</v>
      </c>
      <c r="BW1421" s="148"/>
      <c r="BX1421" s="148">
        <v>0.184</v>
      </c>
      <c r="BY1421" s="148">
        <v>0.65639999999999998</v>
      </c>
      <c r="BZ1421" s="1">
        <v>1</v>
      </c>
      <c r="CA1421" s="1">
        <v>5747.08984375</v>
      </c>
      <c r="CB1421" s="1">
        <v>9496.64</v>
      </c>
      <c r="CC1421" s="124" t="s">
        <v>4535</v>
      </c>
      <c r="CD1421" t="s">
        <v>4634</v>
      </c>
    </row>
    <row r="1422" spans="1:82" x14ac:dyDescent="0.3">
      <c r="A1422" s="1">
        <v>961044040</v>
      </c>
      <c r="B1422" s="124" t="s">
        <v>4535</v>
      </c>
      <c r="C1422" t="s">
        <v>455</v>
      </c>
      <c r="D1422" t="s">
        <v>1886</v>
      </c>
      <c r="E1422" s="30">
        <v>84.665130615234375</v>
      </c>
      <c r="F1422" s="30">
        <v>86.328346252441406</v>
      </c>
      <c r="G1422" s="30">
        <v>82.328117370605469</v>
      </c>
      <c r="H1422" s="30">
        <v>85.370025634765625</v>
      </c>
      <c r="I1422" s="1">
        <v>529</v>
      </c>
      <c r="J1422" s="1" t="s">
        <v>4733</v>
      </c>
      <c r="K1422" s="1">
        <v>6</v>
      </c>
      <c r="L1422" t="s">
        <v>3882</v>
      </c>
      <c r="M1422" t="s">
        <v>3915</v>
      </c>
      <c r="N1422" t="s">
        <v>3919</v>
      </c>
      <c r="O1422" t="s">
        <v>3922</v>
      </c>
      <c r="P1422" s="148">
        <v>0.20377358794212341</v>
      </c>
      <c r="Q1422" s="30">
        <v>49.818484769999998</v>
      </c>
      <c r="R1422" s="30">
        <v>271.32073974609381</v>
      </c>
      <c r="S1422" s="1">
        <v>363</v>
      </c>
      <c r="T1422" s="1">
        <v>363</v>
      </c>
      <c r="U1422" s="148">
        <v>1</v>
      </c>
      <c r="V1422" s="148">
        <v>0.20377358794212341</v>
      </c>
      <c r="W1422" s="149">
        <v>50.501358949999997</v>
      </c>
      <c r="X1422" s="149">
        <v>271.32073974609381</v>
      </c>
      <c r="Y1422" s="1">
        <v>363</v>
      </c>
      <c r="Z1422" s="30">
        <v>89.149925231933594</v>
      </c>
      <c r="AA1422" s="148">
        <v>0.216</v>
      </c>
      <c r="AB1422" s="30">
        <v>51.4</v>
      </c>
      <c r="AC1422" s="30">
        <v>284.5</v>
      </c>
      <c r="AD1422" s="30">
        <v>90.975814819335938</v>
      </c>
      <c r="AE1422" s="148">
        <v>0.216</v>
      </c>
      <c r="AF1422" s="30">
        <v>52.02</v>
      </c>
      <c r="AG1422" s="30">
        <v>284.5</v>
      </c>
      <c r="AH1422" s="30">
        <v>87.542732238769531</v>
      </c>
      <c r="AI1422" s="148">
        <v>0.22</v>
      </c>
      <c r="AJ1422" s="30">
        <v>50.884549759999999</v>
      </c>
      <c r="AK1422" s="30">
        <v>263.10000000000002</v>
      </c>
      <c r="AL1422" s="30">
        <v>89.366615295410156</v>
      </c>
      <c r="AM1422" s="148">
        <v>0.22</v>
      </c>
      <c r="AN1422" s="30">
        <v>51.488983849999997</v>
      </c>
      <c r="AO1422" s="30">
        <v>263.10000000000002</v>
      </c>
      <c r="AP1422" s="148">
        <v>3.0303031206130981E-2</v>
      </c>
      <c r="AQ1422" s="30">
        <v>48.337905190000001</v>
      </c>
      <c r="AR1422" s="30"/>
      <c r="AS1422" s="30">
        <v>364</v>
      </c>
      <c r="AT1422" s="30">
        <v>364</v>
      </c>
      <c r="AU1422" s="148">
        <v>1</v>
      </c>
      <c r="AV1422" s="30">
        <v>85.370025634765625</v>
      </c>
      <c r="AW1422" s="148">
        <v>3.0303031206130981E-2</v>
      </c>
      <c r="AX1422" s="30">
        <v>50.203855820000001</v>
      </c>
      <c r="AY1422" s="30"/>
      <c r="AZ1422" s="30">
        <v>364</v>
      </c>
      <c r="BA1422" s="30">
        <v>90.567817687988281</v>
      </c>
      <c r="BB1422" s="148">
        <v>0.216</v>
      </c>
      <c r="BC1422" s="30">
        <v>52.71</v>
      </c>
      <c r="BD1422" s="30">
        <v>242.2</v>
      </c>
      <c r="BE1422" s="30">
        <v>91.852691650390625</v>
      </c>
      <c r="BF1422" s="147">
        <v>0.216</v>
      </c>
      <c r="BG1422" s="30">
        <v>53.36</v>
      </c>
      <c r="BH1422" s="30">
        <v>242.2</v>
      </c>
      <c r="BI1422" s="30">
        <v>87.793312072753906</v>
      </c>
      <c r="BJ1422" s="148">
        <v>0.19700000000000001</v>
      </c>
      <c r="BK1422" s="30">
        <v>51.392648489999999</v>
      </c>
      <c r="BL1422" s="30">
        <v>247.8</v>
      </c>
      <c r="BM1422" s="30">
        <v>89.099136352539063</v>
      </c>
      <c r="BN1422" s="148">
        <v>0.19700000000000001</v>
      </c>
      <c r="BO1422" s="30">
        <v>52.046387879999997</v>
      </c>
      <c r="BP1422" s="30">
        <v>247.8</v>
      </c>
      <c r="BQ1422" s="148">
        <v>0.996</v>
      </c>
      <c r="BR1422" s="148"/>
      <c r="BS1422" s="148"/>
      <c r="BT1422" s="148"/>
      <c r="BU1422" s="148"/>
      <c r="BV1422" s="148">
        <v>4.0000001899898052E-3</v>
      </c>
      <c r="BW1422" s="148"/>
      <c r="BX1422" s="148">
        <v>0.121</v>
      </c>
      <c r="BY1422" s="148">
        <v>0.71349999999999991</v>
      </c>
      <c r="BZ1422" s="1">
        <v>1</v>
      </c>
      <c r="CA1422" s="1">
        <v>5805.56982421875</v>
      </c>
      <c r="CB1422" s="1">
        <v>9059.93</v>
      </c>
      <c r="CC1422" s="124" t="s">
        <v>4535</v>
      </c>
      <c r="CD1422" t="s">
        <v>4634</v>
      </c>
    </row>
    <row r="1423" spans="1:82" x14ac:dyDescent="0.3">
      <c r="A1423" s="1">
        <v>961044070</v>
      </c>
      <c r="B1423" s="124" t="s">
        <v>4535</v>
      </c>
      <c r="C1423" t="s">
        <v>455</v>
      </c>
      <c r="D1423" t="s">
        <v>1887</v>
      </c>
      <c r="E1423" s="30">
        <v>81.476875305175781</v>
      </c>
      <c r="F1423" s="30">
        <v>83.081344604492188</v>
      </c>
      <c r="G1423" s="30">
        <v>80.594657897949219</v>
      </c>
      <c r="H1423" s="30">
        <v>81.798088073730469</v>
      </c>
      <c r="I1423" s="1">
        <v>193</v>
      </c>
      <c r="J1423" s="1">
        <v>4</v>
      </c>
      <c r="K1423" s="1">
        <v>6</v>
      </c>
      <c r="L1423" t="s">
        <v>3882</v>
      </c>
      <c r="M1423" t="s">
        <v>3915</v>
      </c>
      <c r="N1423" t="s">
        <v>3919</v>
      </c>
      <c r="O1423" t="s">
        <v>3922</v>
      </c>
      <c r="P1423" s="148">
        <v>0.17610062658786771</v>
      </c>
      <c r="Q1423" s="30">
        <v>48.49228815</v>
      </c>
      <c r="R1423" s="30">
        <v>232.0754699707031</v>
      </c>
      <c r="S1423" s="1">
        <v>293</v>
      </c>
      <c r="T1423" s="1">
        <v>293</v>
      </c>
      <c r="U1423" s="148">
        <v>1</v>
      </c>
      <c r="V1423" s="148">
        <v>0.17610062658786771</v>
      </c>
      <c r="W1423" s="149">
        <v>49.15598902</v>
      </c>
      <c r="X1423" s="149">
        <v>232.0754699707031</v>
      </c>
      <c r="Y1423" s="1">
        <v>293</v>
      </c>
      <c r="Z1423" s="30">
        <v>82.201812744140625</v>
      </c>
      <c r="AA1423" s="148">
        <v>0.192</v>
      </c>
      <c r="AB1423" s="30">
        <v>49.1</v>
      </c>
      <c r="AC1423" s="30">
        <v>262.10000000000002</v>
      </c>
      <c r="AD1423" s="30">
        <v>84.025184631347656</v>
      </c>
      <c r="AE1423" s="148">
        <v>0.192</v>
      </c>
      <c r="AF1423" s="30">
        <v>49.66</v>
      </c>
      <c r="AG1423" s="30">
        <v>262.10000000000002</v>
      </c>
      <c r="AH1423" s="30">
        <v>83.702011108398438</v>
      </c>
      <c r="AI1423" s="148">
        <v>0.28100000000000003</v>
      </c>
      <c r="AJ1423" s="30">
        <v>49.612450240000001</v>
      </c>
      <c r="AK1423" s="30">
        <v>277</v>
      </c>
      <c r="AL1423" s="30">
        <v>85.5924072265625</v>
      </c>
      <c r="AM1423" s="148">
        <v>0.28100000000000003</v>
      </c>
      <c r="AN1423" s="30">
        <v>50.204625810000003</v>
      </c>
      <c r="AO1423" s="30">
        <v>277</v>
      </c>
      <c r="AP1423" s="148">
        <v>0.124223604798317</v>
      </c>
      <c r="AQ1423" s="30">
        <v>47.253579479999999</v>
      </c>
      <c r="AR1423" s="30">
        <v>183.22981262207031</v>
      </c>
      <c r="AS1423" s="30">
        <v>292</v>
      </c>
      <c r="AT1423" s="30">
        <v>292</v>
      </c>
      <c r="AU1423" s="148">
        <v>1</v>
      </c>
      <c r="AV1423" s="30">
        <v>81.798088073730469</v>
      </c>
      <c r="AW1423" s="148">
        <v>0.124223604798317</v>
      </c>
      <c r="AX1423" s="30">
        <v>48.156720020000002</v>
      </c>
      <c r="AY1423" s="30">
        <v>183.22981262207031</v>
      </c>
      <c r="AZ1423" s="30">
        <v>292</v>
      </c>
      <c r="BA1423" s="30">
        <v>84.175666809082031</v>
      </c>
      <c r="BB1423" s="148">
        <v>0.216</v>
      </c>
      <c r="BC1423" s="30">
        <v>49.61</v>
      </c>
      <c r="BD1423" s="30">
        <v>230.7</v>
      </c>
      <c r="BE1423" s="30">
        <v>85.543426513671875</v>
      </c>
      <c r="BF1423" s="147">
        <v>0.216</v>
      </c>
      <c r="BG1423" s="30">
        <v>50.25</v>
      </c>
      <c r="BH1423" s="30">
        <v>230.7</v>
      </c>
      <c r="BI1423" s="30">
        <v>87.385597229003906</v>
      </c>
      <c r="BJ1423" s="148">
        <v>0.224</v>
      </c>
      <c r="BK1423" s="30">
        <v>51.194041810000002</v>
      </c>
      <c r="BL1423" s="30">
        <v>253.6</v>
      </c>
      <c r="BM1423" s="30">
        <v>88.696426391601563</v>
      </c>
      <c r="BN1423" s="148">
        <v>0.224</v>
      </c>
      <c r="BO1423" s="30">
        <v>51.84568548</v>
      </c>
      <c r="BP1423" s="30">
        <v>253.6</v>
      </c>
      <c r="BQ1423" s="148">
        <v>0.97399999999999998</v>
      </c>
      <c r="BR1423" s="148"/>
      <c r="BS1423" s="148"/>
      <c r="BT1423" s="148"/>
      <c r="BU1423" s="148"/>
      <c r="BV1423" s="148">
        <v>2.60000005364418E-2</v>
      </c>
      <c r="BW1423" s="148"/>
      <c r="BX1423" s="148">
        <v>0.19700000000000001</v>
      </c>
      <c r="BY1423" s="148">
        <v>0.63350000000000006</v>
      </c>
      <c r="BZ1423" s="1">
        <v>1</v>
      </c>
      <c r="CA1423" s="1">
        <v>6598.33984375</v>
      </c>
      <c r="CB1423" s="1">
        <v>10230.450000000001</v>
      </c>
      <c r="CC1423" s="124" t="s">
        <v>4535</v>
      </c>
      <c r="CD1423" t="s">
        <v>4634</v>
      </c>
    </row>
    <row r="1424" spans="1:82" x14ac:dyDescent="0.3">
      <c r="A1424" s="1">
        <v>961063000</v>
      </c>
      <c r="B1424" s="124" t="s">
        <v>4536</v>
      </c>
      <c r="C1424" t="s">
        <v>456</v>
      </c>
      <c r="D1424" t="s">
        <v>1888</v>
      </c>
      <c r="E1424" s="30">
        <v>82.628326416015625</v>
      </c>
      <c r="F1424" s="30">
        <v>80.22344970703125</v>
      </c>
      <c r="G1424" s="30">
        <v>83.785781860351563</v>
      </c>
      <c r="H1424" s="30">
        <v>80.102935791015625</v>
      </c>
      <c r="I1424" s="1">
        <v>995</v>
      </c>
      <c r="J1424" s="1">
        <v>6</v>
      </c>
      <c r="K1424" s="1">
        <v>8</v>
      </c>
      <c r="L1424" t="s">
        <v>3882</v>
      </c>
      <c r="M1424" t="s">
        <v>3915</v>
      </c>
      <c r="N1424" t="s">
        <v>3918</v>
      </c>
      <c r="O1424" t="s">
        <v>3922</v>
      </c>
      <c r="P1424" s="148">
        <v>0.67894738912582397</v>
      </c>
      <c r="Q1424" s="30">
        <v>48.971249739999998</v>
      </c>
      <c r="R1424" s="30">
        <v>394.21054077148438</v>
      </c>
      <c r="S1424" s="1">
        <v>1620</v>
      </c>
      <c r="T1424" s="1">
        <v>495</v>
      </c>
      <c r="U1424" s="148">
        <v>0.3055555522441864</v>
      </c>
      <c r="V1424" s="148">
        <v>0.41626793146133417</v>
      </c>
      <c r="W1424" s="149">
        <v>47.971841359999999</v>
      </c>
      <c r="X1424" s="149">
        <v>321.53109741210938</v>
      </c>
      <c r="Y1424" s="1">
        <v>495</v>
      </c>
      <c r="Z1424" s="30">
        <v>83.410179138183594</v>
      </c>
      <c r="AA1424" s="148">
        <v>0.69900000000000007</v>
      </c>
      <c r="AB1424" s="30">
        <v>49.5</v>
      </c>
      <c r="AC1424" s="30">
        <v>400.5</v>
      </c>
      <c r="AD1424" s="30">
        <v>81.256706237792969</v>
      </c>
      <c r="AE1424" s="148">
        <v>0.39600000000000002</v>
      </c>
      <c r="AF1424" s="30">
        <v>48.72</v>
      </c>
      <c r="AG1424" s="30">
        <v>318.8</v>
      </c>
      <c r="AH1424" s="30">
        <v>85.698448181152344</v>
      </c>
      <c r="AI1424" s="148">
        <v>0.72099999999999997</v>
      </c>
      <c r="AJ1424" s="30">
        <v>50.273697079999998</v>
      </c>
      <c r="AK1424" s="30">
        <v>410.2</v>
      </c>
      <c r="AL1424" s="30">
        <v>82.267532348632813</v>
      </c>
      <c r="AM1424" s="148">
        <v>0.42399999999999999</v>
      </c>
      <c r="AN1424" s="30">
        <v>49.073177719999997</v>
      </c>
      <c r="AO1424" s="30">
        <v>335.9</v>
      </c>
      <c r="AP1424" s="148">
        <v>0.58453470468521118</v>
      </c>
      <c r="AQ1424" s="30">
        <v>49.249714959999999</v>
      </c>
      <c r="AR1424" s="30">
        <v>363.30276489257813</v>
      </c>
      <c r="AS1424" s="30">
        <v>1631</v>
      </c>
      <c r="AT1424" s="30">
        <v>506</v>
      </c>
      <c r="AU1424" s="148">
        <v>0.3055555522441864</v>
      </c>
      <c r="AV1424" s="30">
        <v>80.102935791015625</v>
      </c>
      <c r="AW1424" s="148">
        <v>0.30188679695129389</v>
      </c>
      <c r="AX1424" s="30">
        <v>47.185198079999999</v>
      </c>
      <c r="AY1424" s="30">
        <v>276.88677978515631</v>
      </c>
      <c r="AZ1424" s="30">
        <v>506</v>
      </c>
      <c r="BA1424" s="30">
        <v>83.722030639648438</v>
      </c>
      <c r="BB1424" s="148">
        <v>0.67900000000000005</v>
      </c>
      <c r="BC1424" s="30">
        <v>49.39</v>
      </c>
      <c r="BD1424" s="30">
        <v>386.3</v>
      </c>
      <c r="BE1424" s="30">
        <v>78.95013427734375</v>
      </c>
      <c r="BF1424" s="147">
        <v>0.35</v>
      </c>
      <c r="BG1424" s="30">
        <v>47</v>
      </c>
      <c r="BH1424" s="30">
        <v>279.10000000000002</v>
      </c>
      <c r="BI1424" s="30">
        <v>84.011070251464844</v>
      </c>
      <c r="BJ1424" s="148">
        <v>0.67599999999999993</v>
      </c>
      <c r="BK1424" s="30">
        <v>49.550232530000002</v>
      </c>
      <c r="BL1424" s="30">
        <v>387.8</v>
      </c>
      <c r="BM1424" s="30">
        <v>79.626190185546875</v>
      </c>
      <c r="BN1424" s="148">
        <v>0.33800000000000002</v>
      </c>
      <c r="BO1424" s="30">
        <v>47.325320750000003</v>
      </c>
      <c r="BP1424" s="30">
        <v>291.2</v>
      </c>
      <c r="BQ1424" s="148">
        <v>0.161</v>
      </c>
      <c r="BR1424" s="148">
        <v>4.5999999999999999E-2</v>
      </c>
      <c r="BS1424" s="148">
        <v>0.14899999999999999</v>
      </c>
      <c r="BT1424" s="148">
        <v>0.56200000000000006</v>
      </c>
      <c r="BU1424" s="148">
        <v>8.2000000000000003E-2</v>
      </c>
      <c r="BV1424" s="148">
        <v>0</v>
      </c>
      <c r="BW1424" s="148">
        <v>2.1999999999999999E-2</v>
      </c>
      <c r="BX1424" s="148">
        <v>0.109</v>
      </c>
      <c r="BY1424" s="148">
        <v>8.3000000000000004E-2</v>
      </c>
      <c r="BZ1424" s="1"/>
      <c r="CA1424" s="1">
        <v>13496.1904296875</v>
      </c>
      <c r="CB1424" s="1">
        <v>13706.32</v>
      </c>
      <c r="CC1424" s="124" t="s">
        <v>4536</v>
      </c>
      <c r="CD1424" t="s">
        <v>4633</v>
      </c>
    </row>
    <row r="1425" spans="1:82" x14ac:dyDescent="0.3">
      <c r="A1425" s="1">
        <v>961064030</v>
      </c>
      <c r="B1425" s="124" t="s">
        <v>4536</v>
      </c>
      <c r="C1425" t="s">
        <v>456</v>
      </c>
      <c r="D1425" t="s">
        <v>1889</v>
      </c>
      <c r="E1425" s="30">
        <v>88.704193115234375</v>
      </c>
      <c r="F1425" s="30">
        <v>85.251510620117188</v>
      </c>
      <c r="G1425" s="30">
        <v>87.156036376953125</v>
      </c>
      <c r="H1425" s="30">
        <v>85.660362243652344</v>
      </c>
      <c r="I1425" s="1">
        <v>325</v>
      </c>
      <c r="J1425" s="1">
        <v>5</v>
      </c>
      <c r="K1425" s="1">
        <v>5</v>
      </c>
      <c r="L1425" t="s">
        <v>3882</v>
      </c>
      <c r="M1425" t="s">
        <v>3915</v>
      </c>
      <c r="N1425" t="s">
        <v>3918</v>
      </c>
      <c r="O1425" t="s">
        <v>3922</v>
      </c>
      <c r="P1425" s="148">
        <v>0.6492537260055542</v>
      </c>
      <c r="Q1425" s="30">
        <v>51.49858425</v>
      </c>
      <c r="R1425" s="30">
        <v>392.91046142578131</v>
      </c>
      <c r="S1425" s="1">
        <v>574</v>
      </c>
      <c r="T1425" s="1">
        <v>170</v>
      </c>
      <c r="U1425" s="148">
        <v>0.29616725444793701</v>
      </c>
      <c r="V1425" s="148">
        <v>0.38749998807907099</v>
      </c>
      <c r="W1425" s="149">
        <v>50.055182960000003</v>
      </c>
      <c r="X1425" s="149">
        <v>330</v>
      </c>
      <c r="Y1425" s="1">
        <v>170</v>
      </c>
      <c r="Z1425" s="30">
        <v>84.920639038085938</v>
      </c>
      <c r="AA1425" s="148">
        <v>0.76</v>
      </c>
      <c r="AB1425" s="30">
        <v>50</v>
      </c>
      <c r="AC1425" s="30">
        <v>418</v>
      </c>
      <c r="AD1425" s="30">
        <v>80.225898742675781</v>
      </c>
      <c r="AE1425" s="148">
        <v>0.48399999999999999</v>
      </c>
      <c r="AF1425" s="30">
        <v>48.37</v>
      </c>
      <c r="AG1425" s="30">
        <v>343.2</v>
      </c>
      <c r="AH1425" s="30">
        <v>85.034317016601563</v>
      </c>
      <c r="AI1425" s="148">
        <v>0.72</v>
      </c>
      <c r="AJ1425" s="30">
        <v>50.053728130000003</v>
      </c>
      <c r="AK1425" s="30">
        <v>408.1</v>
      </c>
      <c r="AL1425" s="30">
        <v>81.774124145507813</v>
      </c>
      <c r="AM1425" s="148">
        <v>0.42499999999999999</v>
      </c>
      <c r="AN1425" s="30">
        <v>48.905271059999997</v>
      </c>
      <c r="AO1425" s="30">
        <v>339.8</v>
      </c>
      <c r="AP1425" s="148">
        <v>0.6268656849861145</v>
      </c>
      <c r="AQ1425" s="30">
        <v>51.357898120000002</v>
      </c>
      <c r="AR1425" s="30">
        <v>365.671630859375</v>
      </c>
      <c r="AS1425" s="30">
        <v>576</v>
      </c>
      <c r="AT1425" s="30">
        <v>172</v>
      </c>
      <c r="AU1425" s="148">
        <v>0.29616725444793701</v>
      </c>
      <c r="AV1425" s="30">
        <v>85.660362243652344</v>
      </c>
      <c r="AW1425" s="148">
        <v>0.33750000596046448</v>
      </c>
      <c r="AX1425" s="30">
        <v>50.37025096</v>
      </c>
      <c r="AY1425" s="30">
        <v>285</v>
      </c>
      <c r="AZ1425" s="30">
        <v>172</v>
      </c>
      <c r="BA1425" s="30">
        <v>85.021080017089844</v>
      </c>
      <c r="BB1425" s="148">
        <v>0.76500000000000001</v>
      </c>
      <c r="BC1425" s="30">
        <v>50.02</v>
      </c>
      <c r="BD1425" s="30">
        <v>411.3</v>
      </c>
      <c r="BE1425" s="30">
        <v>82.946685791015625</v>
      </c>
      <c r="BF1425" s="147">
        <v>0.47899999999999998</v>
      </c>
      <c r="BG1425" s="30">
        <v>48.97</v>
      </c>
      <c r="BH1425" s="30">
        <v>334.4</v>
      </c>
      <c r="BI1425" s="30">
        <v>83.397514343261719</v>
      </c>
      <c r="BJ1425" s="148">
        <v>0.68799999999999994</v>
      </c>
      <c r="BK1425" s="30">
        <v>49.251359030000003</v>
      </c>
      <c r="BL1425" s="30">
        <v>388.2</v>
      </c>
      <c r="BM1425" s="30">
        <v>80.276962280273438</v>
      </c>
      <c r="BN1425" s="148">
        <v>0.38100000000000001</v>
      </c>
      <c r="BO1425" s="30">
        <v>47.649648419999998</v>
      </c>
      <c r="BP1425" s="30">
        <v>302.7</v>
      </c>
      <c r="BQ1425" s="148">
        <v>0.14799999999999999</v>
      </c>
      <c r="BR1425" s="148">
        <v>4.9000000000000002E-2</v>
      </c>
      <c r="BS1425" s="148">
        <v>0.222</v>
      </c>
      <c r="BT1425" s="148">
        <v>0.51700000000000002</v>
      </c>
      <c r="BU1425" s="148">
        <v>6.5000000000000002E-2</v>
      </c>
      <c r="BV1425" s="148">
        <v>0</v>
      </c>
      <c r="BW1425" s="148">
        <v>3.4000000000000002E-2</v>
      </c>
      <c r="BX1425" s="148">
        <v>9.5000000000000001E-2</v>
      </c>
      <c r="BY1425" s="148">
        <v>7.5999999999999998E-2</v>
      </c>
      <c r="BZ1425" s="1"/>
      <c r="CA1425" s="1">
        <v>14402.3701171875</v>
      </c>
      <c r="CB1425" s="1">
        <v>14625.57</v>
      </c>
      <c r="CC1425" s="124" t="s">
        <v>4536</v>
      </c>
      <c r="CD1425" t="s">
        <v>4634</v>
      </c>
    </row>
    <row r="1426" spans="1:82" x14ac:dyDescent="0.3">
      <c r="A1426" s="1">
        <v>961064040</v>
      </c>
      <c r="B1426" s="124" t="s">
        <v>4536</v>
      </c>
      <c r="C1426" t="s">
        <v>456</v>
      </c>
      <c r="D1426" t="s">
        <v>1890</v>
      </c>
      <c r="E1426" s="30">
        <v>88.51898193359375</v>
      </c>
      <c r="F1426" s="30">
        <v>89.418663024902344</v>
      </c>
      <c r="G1426" s="30">
        <v>85.648979187011719</v>
      </c>
      <c r="H1426" s="30">
        <v>89.115386962890625</v>
      </c>
      <c r="I1426" s="1">
        <v>351</v>
      </c>
      <c r="J1426" s="1" t="s">
        <v>3981</v>
      </c>
      <c r="K1426" s="1">
        <v>4</v>
      </c>
      <c r="L1426" t="s">
        <v>3882</v>
      </c>
      <c r="M1426" t="s">
        <v>3915</v>
      </c>
      <c r="N1426" t="s">
        <v>3918</v>
      </c>
      <c r="O1426" t="s">
        <v>3922</v>
      </c>
      <c r="P1426" s="148">
        <v>0.81102359294891357</v>
      </c>
      <c r="Q1426" s="30">
        <v>51.421543909999997</v>
      </c>
      <c r="R1426" s="30"/>
      <c r="S1426" s="1">
        <v>64</v>
      </c>
      <c r="T1426" s="1">
        <v>23</v>
      </c>
      <c r="U1426" s="148">
        <v>0.359375</v>
      </c>
      <c r="V1426" s="148">
        <v>0.34146341681480408</v>
      </c>
      <c r="W1426" s="149">
        <v>51.781811089999998</v>
      </c>
      <c r="X1426" s="149"/>
      <c r="Y1426" s="1">
        <v>23</v>
      </c>
      <c r="Z1426" s="30">
        <v>85.524818420410156</v>
      </c>
      <c r="AA1426" s="148">
        <v>0.76200000000000001</v>
      </c>
      <c r="AB1426" s="30">
        <v>50.2</v>
      </c>
      <c r="AC1426" s="30">
        <v>413.5</v>
      </c>
      <c r="AD1426" s="30">
        <v>83.200531005859375</v>
      </c>
      <c r="AE1426" s="148">
        <v>0.57100000000000006</v>
      </c>
      <c r="AF1426" s="30">
        <v>49.38</v>
      </c>
      <c r="AG1426" s="30">
        <v>365.7</v>
      </c>
      <c r="AH1426" s="30">
        <v>85.493324279785156</v>
      </c>
      <c r="AI1426" s="148">
        <v>0.75700000000000001</v>
      </c>
      <c r="AJ1426" s="30">
        <v>50.205757319999996</v>
      </c>
      <c r="AK1426" s="30">
        <v>409.5</v>
      </c>
      <c r="AL1426" s="30">
        <v>78.845695495605469</v>
      </c>
      <c r="AM1426" s="148">
        <v>0.6</v>
      </c>
      <c r="AN1426" s="30">
        <v>47.908732010000001</v>
      </c>
      <c r="AO1426" s="30">
        <v>362.2</v>
      </c>
      <c r="AP1426" s="148">
        <v>0.80314958095550537</v>
      </c>
      <c r="AQ1426" s="30">
        <v>50.415191649999997</v>
      </c>
      <c r="AR1426" s="30">
        <v>415.74801635742188</v>
      </c>
      <c r="AS1426" s="30">
        <v>64</v>
      </c>
      <c r="AT1426" s="30">
        <v>23</v>
      </c>
      <c r="AU1426" s="148">
        <v>0.359375</v>
      </c>
      <c r="AV1426" s="30">
        <v>89.115386962890625</v>
      </c>
      <c r="AW1426" s="148">
        <v>0.63414633274078369</v>
      </c>
      <c r="AX1426" s="30">
        <v>52.350388160000001</v>
      </c>
      <c r="AY1426" s="30">
        <v>360.97561645507813</v>
      </c>
      <c r="AZ1426" s="30">
        <v>23</v>
      </c>
      <c r="BA1426" s="30">
        <v>88.361495971679688</v>
      </c>
      <c r="BB1426" s="148">
        <v>0.68799999999999994</v>
      </c>
      <c r="BC1426" s="30">
        <v>51.64</v>
      </c>
      <c r="BD1426" s="30">
        <v>395.3</v>
      </c>
      <c r="BE1426" s="30">
        <v>87.876434326171875</v>
      </c>
      <c r="BF1426" s="147">
        <v>0.48599999999999999</v>
      </c>
      <c r="BG1426" s="30">
        <v>51.4</v>
      </c>
      <c r="BH1426" s="30">
        <v>345.9</v>
      </c>
      <c r="BI1426" s="30">
        <v>90.27484130859375</v>
      </c>
      <c r="BJ1426" s="148">
        <v>0.75</v>
      </c>
      <c r="BK1426" s="30">
        <v>52.601457510000003</v>
      </c>
      <c r="BL1426" s="30">
        <v>405.4</v>
      </c>
      <c r="BM1426" s="30">
        <v>88.6329345703125</v>
      </c>
      <c r="BN1426" s="148">
        <v>0.55600000000000005</v>
      </c>
      <c r="BO1426" s="30">
        <v>51.814043810000001</v>
      </c>
      <c r="BP1426" s="30">
        <v>342.2</v>
      </c>
      <c r="BQ1426" s="148">
        <v>5.3999999999999999E-2</v>
      </c>
      <c r="BR1426" s="148">
        <v>4.8000000000000001E-2</v>
      </c>
      <c r="BS1426" s="148">
        <v>0.13700000000000001</v>
      </c>
      <c r="BT1426" s="148">
        <v>0.67200000000000004</v>
      </c>
      <c r="BU1426" s="148">
        <v>8.3000000000000004E-2</v>
      </c>
      <c r="BV1426" s="148">
        <v>6.0000000521540642E-3</v>
      </c>
      <c r="BW1426" s="148">
        <v>7.6999999999999999E-2</v>
      </c>
      <c r="BX1426" s="148">
        <v>0.13700000000000001</v>
      </c>
      <c r="BY1426" s="148">
        <v>3.5999999999999997E-2</v>
      </c>
      <c r="BZ1426" s="1"/>
      <c r="CA1426" s="1">
        <v>14678.08984375</v>
      </c>
      <c r="CB1426" s="1">
        <v>14892</v>
      </c>
      <c r="CC1426" s="124" t="s">
        <v>4536</v>
      </c>
      <c r="CD1426" t="s">
        <v>4634</v>
      </c>
    </row>
    <row r="1427" spans="1:82" x14ac:dyDescent="0.3">
      <c r="A1427" s="1">
        <v>961065020</v>
      </c>
      <c r="B1427" s="124" t="s">
        <v>4536</v>
      </c>
      <c r="C1427" t="s">
        <v>456</v>
      </c>
      <c r="D1427" t="s">
        <v>1891</v>
      </c>
      <c r="E1427" s="30">
        <v>92.073265075683594</v>
      </c>
      <c r="F1427" s="30">
        <v>86.924201965332031</v>
      </c>
      <c r="G1427" s="30">
        <v>86.901908874511719</v>
      </c>
      <c r="H1427" s="30">
        <v>88.226387023925781</v>
      </c>
      <c r="I1427" s="1">
        <v>347</v>
      </c>
      <c r="J1427" s="1" t="s">
        <v>3981</v>
      </c>
      <c r="K1427" s="1">
        <v>4</v>
      </c>
      <c r="L1427" t="s">
        <v>3882</v>
      </c>
      <c r="M1427" t="s">
        <v>3915</v>
      </c>
      <c r="N1427" t="s">
        <v>3918</v>
      </c>
      <c r="O1427" t="s">
        <v>3922</v>
      </c>
      <c r="P1427" s="148">
        <v>0.75735294818878174</v>
      </c>
      <c r="Q1427" s="30">
        <v>52.89999298</v>
      </c>
      <c r="R1427" s="30">
        <v>410.29412841796881</v>
      </c>
      <c r="S1427" s="1">
        <v>86</v>
      </c>
      <c r="T1427" s="1">
        <v>27</v>
      </c>
      <c r="U1427" s="148">
        <v>0.31395348906517029</v>
      </c>
      <c r="V1427" s="148">
        <v>0.53658539056777954</v>
      </c>
      <c r="W1427" s="149">
        <v>50.74824855</v>
      </c>
      <c r="X1427" s="149">
        <v>339.02438354492188</v>
      </c>
      <c r="Y1427" s="1">
        <v>27</v>
      </c>
      <c r="Z1427" s="30">
        <v>93.983390808105469</v>
      </c>
      <c r="AA1427" s="148">
        <v>0.81499999999999995</v>
      </c>
      <c r="AB1427" s="30">
        <v>53</v>
      </c>
      <c r="AC1427" s="30">
        <v>422</v>
      </c>
      <c r="AD1427" s="30">
        <v>92.124435424804688</v>
      </c>
      <c r="AE1427" s="148">
        <v>0.53299999999999992</v>
      </c>
      <c r="AF1427" s="30">
        <v>52.41</v>
      </c>
      <c r="AG1427" s="30">
        <v>331.1</v>
      </c>
      <c r="AH1427" s="30">
        <v>96.889190673828125</v>
      </c>
      <c r="AI1427" s="148">
        <v>0.79400000000000004</v>
      </c>
      <c r="AJ1427" s="30">
        <v>53.980226879999996</v>
      </c>
      <c r="AK1427" s="30">
        <v>424</v>
      </c>
      <c r="AL1427" s="30">
        <v>97.376876831054688</v>
      </c>
      <c r="AM1427" s="148">
        <v>0.51200000000000001</v>
      </c>
      <c r="AN1427" s="30">
        <v>54.214862189999998</v>
      </c>
      <c r="AO1427" s="30">
        <v>348.8</v>
      </c>
      <c r="AP1427" s="148">
        <v>0.70588237047195435</v>
      </c>
      <c r="AQ1427" s="30">
        <v>51.198934620000003</v>
      </c>
      <c r="AR1427" s="30">
        <v>380.88235473632813</v>
      </c>
      <c r="AS1427" s="30">
        <v>86</v>
      </c>
      <c r="AT1427" s="30">
        <v>27</v>
      </c>
      <c r="AU1427" s="148">
        <v>0.31395348906517029</v>
      </c>
      <c r="AV1427" s="30">
        <v>88.226387023925781</v>
      </c>
      <c r="AW1427" s="148">
        <v>0.53658539056777954</v>
      </c>
      <c r="AX1427" s="30">
        <v>51.840885929999999</v>
      </c>
      <c r="AY1427" s="30">
        <v>309.756103515625</v>
      </c>
      <c r="AZ1427" s="30">
        <v>27</v>
      </c>
      <c r="BA1427" s="30">
        <v>88.980087280273438</v>
      </c>
      <c r="BB1427" s="148">
        <v>0.71</v>
      </c>
      <c r="BC1427" s="30">
        <v>51.94</v>
      </c>
      <c r="BD1427" s="30">
        <v>402.4</v>
      </c>
      <c r="BE1427" s="30">
        <v>89.560256958007813</v>
      </c>
      <c r="BF1427" s="147">
        <v>0.37</v>
      </c>
      <c r="BG1427" s="30">
        <v>52.23</v>
      </c>
      <c r="BH1427" s="30">
        <v>282.60000000000002</v>
      </c>
      <c r="BI1427" s="30">
        <v>89.144889831542969</v>
      </c>
      <c r="BJ1427" s="148">
        <v>0.77099999999999991</v>
      </c>
      <c r="BK1427" s="30">
        <v>52.051033349999997</v>
      </c>
      <c r="BL1427" s="30">
        <v>408.6</v>
      </c>
      <c r="BM1427" s="30">
        <v>88.949470520019531</v>
      </c>
      <c r="BN1427" s="148">
        <v>0.439</v>
      </c>
      <c r="BO1427" s="30">
        <v>51.971796820000002</v>
      </c>
      <c r="BP1427" s="30">
        <v>319.5</v>
      </c>
      <c r="BQ1427" s="148">
        <v>8.8999999999999996E-2</v>
      </c>
      <c r="BR1427" s="148">
        <v>2.5999999999999999E-2</v>
      </c>
      <c r="BS1427" s="148">
        <v>8.1000000000000003E-2</v>
      </c>
      <c r="BT1427" s="148">
        <v>0.70899999999999996</v>
      </c>
      <c r="BU1427" s="148">
        <v>9.1999999999999998E-2</v>
      </c>
      <c r="BV1427" s="148">
        <v>3.0000000260770321E-3</v>
      </c>
      <c r="BW1427" s="148">
        <v>6.0999999999999999E-2</v>
      </c>
      <c r="BX1427" s="148">
        <v>0.112</v>
      </c>
      <c r="BY1427" s="148">
        <v>0.05</v>
      </c>
      <c r="BZ1427" s="1"/>
      <c r="CA1427" s="1">
        <v>15459.66015625</v>
      </c>
      <c r="CB1427" s="1">
        <v>15686.33</v>
      </c>
      <c r="CC1427" s="124" t="s">
        <v>4536</v>
      </c>
      <c r="CD1427" t="s">
        <v>4634</v>
      </c>
    </row>
    <row r="1428" spans="1:82" x14ac:dyDescent="0.3">
      <c r="A1428" s="1">
        <v>961065040</v>
      </c>
      <c r="B1428" s="124" t="s">
        <v>4536</v>
      </c>
      <c r="C1428" t="s">
        <v>456</v>
      </c>
      <c r="D1428" t="s">
        <v>1892</v>
      </c>
      <c r="E1428" s="30">
        <v>83.687232971191406</v>
      </c>
      <c r="F1428" s="30">
        <v>83.3802490234375</v>
      </c>
      <c r="G1428" s="30">
        <v>79.731300354003906</v>
      </c>
      <c r="H1428" s="30">
        <v>82.3175048828125</v>
      </c>
      <c r="I1428" s="1">
        <v>409</v>
      </c>
      <c r="J1428" s="1" t="s">
        <v>3981</v>
      </c>
      <c r="K1428" s="1">
        <v>4</v>
      </c>
      <c r="L1428" t="s">
        <v>3882</v>
      </c>
      <c r="M1428" t="s">
        <v>3915</v>
      </c>
      <c r="N1428" t="s">
        <v>3918</v>
      </c>
      <c r="O1428" t="s">
        <v>3922</v>
      </c>
      <c r="P1428" s="148">
        <v>0.66399997472763062</v>
      </c>
      <c r="Q1428" s="30">
        <v>49.411714539999998</v>
      </c>
      <c r="R1428" s="30">
        <v>385.60000610351563</v>
      </c>
      <c r="S1428" s="1">
        <v>78</v>
      </c>
      <c r="T1428" s="1">
        <v>30</v>
      </c>
      <c r="U1428" s="148">
        <v>0.38461539149284357</v>
      </c>
      <c r="V1428" s="148">
        <v>0.47999998927116388</v>
      </c>
      <c r="W1428" s="149">
        <v>49.27983768</v>
      </c>
      <c r="X1428" s="149">
        <v>338</v>
      </c>
      <c r="Y1428" s="1">
        <v>30</v>
      </c>
      <c r="Z1428" s="30">
        <v>80.389259338378906</v>
      </c>
      <c r="AA1428" s="148">
        <v>0.69099999999999995</v>
      </c>
      <c r="AB1428" s="30">
        <v>48.5</v>
      </c>
      <c r="AC1428" s="30">
        <v>377.7</v>
      </c>
      <c r="AD1428" s="30">
        <v>78.959465026855469</v>
      </c>
      <c r="AE1428" s="148">
        <v>0.439</v>
      </c>
      <c r="AF1428" s="30">
        <v>47.94</v>
      </c>
      <c r="AG1428" s="30">
        <v>309.10000000000002</v>
      </c>
      <c r="AH1428" s="30">
        <v>78.817245483398438</v>
      </c>
      <c r="AI1428" s="148">
        <v>0.70200000000000007</v>
      </c>
      <c r="AJ1428" s="30">
        <v>47.994547779999998</v>
      </c>
      <c r="AK1428" s="30">
        <v>393.2</v>
      </c>
      <c r="AL1428" s="30">
        <v>77.337394714355469</v>
      </c>
      <c r="AM1428" s="148">
        <v>0.46300000000000002</v>
      </c>
      <c r="AN1428" s="30">
        <v>47.395458329999997</v>
      </c>
      <c r="AO1428" s="30">
        <v>318.5</v>
      </c>
      <c r="AP1428" s="148">
        <v>0.63200002908706665</v>
      </c>
      <c r="AQ1428" s="30">
        <v>46.713526199999997</v>
      </c>
      <c r="AR1428" s="30">
        <v>378.39999389648438</v>
      </c>
      <c r="AS1428" s="30">
        <v>80</v>
      </c>
      <c r="AT1428" s="30">
        <v>32</v>
      </c>
      <c r="AU1428" s="148">
        <v>0.38461539149284357</v>
      </c>
      <c r="AV1428" s="30">
        <v>82.3175048828125</v>
      </c>
      <c r="AW1428" s="148">
        <v>0.46000000834465032</v>
      </c>
      <c r="AX1428" s="30">
        <v>48.454406679999998</v>
      </c>
      <c r="AY1428" s="30">
        <v>314</v>
      </c>
      <c r="AZ1428" s="30">
        <v>32</v>
      </c>
      <c r="BA1428" s="30">
        <v>77.618560791015625</v>
      </c>
      <c r="BB1428" s="148">
        <v>0.66099999999999992</v>
      </c>
      <c r="BC1428" s="30">
        <v>46.43</v>
      </c>
      <c r="BD1428" s="30">
        <v>379.1</v>
      </c>
      <c r="BE1428" s="30">
        <v>77.448898315429688</v>
      </c>
      <c r="BF1428" s="147">
        <v>0.48499999999999999</v>
      </c>
      <c r="BG1428" s="30">
        <v>46.26</v>
      </c>
      <c r="BH1428" s="30">
        <v>326.5</v>
      </c>
      <c r="BI1428" s="30">
        <v>76.909652709960938</v>
      </c>
      <c r="BJ1428" s="148">
        <v>0.71</v>
      </c>
      <c r="BK1428" s="30">
        <v>46.090975610000001</v>
      </c>
      <c r="BL1428" s="30">
        <v>398.8</v>
      </c>
      <c r="BM1428" s="30">
        <v>75.202774047851563</v>
      </c>
      <c r="BN1428" s="148">
        <v>0.47299999999999998</v>
      </c>
      <c r="BO1428" s="30">
        <v>45.120806530000003</v>
      </c>
      <c r="BP1428" s="30">
        <v>327.3</v>
      </c>
      <c r="BQ1428" s="148">
        <v>0.17799999999999999</v>
      </c>
      <c r="BR1428" s="148">
        <v>5.6000000000000001E-2</v>
      </c>
      <c r="BS1428" s="148">
        <v>0.27900000000000003</v>
      </c>
      <c r="BT1428" s="148">
        <v>0.40600000000000003</v>
      </c>
      <c r="BU1428" s="148">
        <v>8.1000000000000003E-2</v>
      </c>
      <c r="BV1428" s="148">
        <v>0</v>
      </c>
      <c r="BW1428" s="148">
        <v>0.17100000000000001</v>
      </c>
      <c r="BX1428" s="148">
        <v>0.11700000000000001</v>
      </c>
      <c r="BY1428" s="148">
        <v>0.06</v>
      </c>
      <c r="BZ1428" s="1"/>
      <c r="CA1428" s="1">
        <v>14257.8798828125</v>
      </c>
      <c r="CB1428" s="1">
        <v>14476.77</v>
      </c>
      <c r="CC1428" s="124" t="s">
        <v>4536</v>
      </c>
      <c r="CD1428" t="s">
        <v>4634</v>
      </c>
    </row>
    <row r="1429" spans="1:82" x14ac:dyDescent="0.3">
      <c r="A1429" s="1">
        <v>961065080</v>
      </c>
      <c r="B1429" s="124" t="s">
        <v>4536</v>
      </c>
      <c r="C1429" t="s">
        <v>456</v>
      </c>
      <c r="D1429" t="s">
        <v>1893</v>
      </c>
      <c r="E1429" s="30">
        <v>88.950859069824219</v>
      </c>
      <c r="F1429" s="30">
        <v>88.079696655273438</v>
      </c>
      <c r="G1429" s="30">
        <v>88.89471435546875</v>
      </c>
      <c r="H1429" s="30">
        <v>90.881919860839844</v>
      </c>
      <c r="I1429" s="1">
        <v>398</v>
      </c>
      <c r="J1429" s="1" t="s">
        <v>3981</v>
      </c>
      <c r="K1429" s="1">
        <v>4</v>
      </c>
      <c r="L1429" t="s">
        <v>3882</v>
      </c>
      <c r="M1429" t="s">
        <v>3915</v>
      </c>
      <c r="N1429" t="s">
        <v>3918</v>
      </c>
      <c r="O1429" t="s">
        <v>3922</v>
      </c>
      <c r="P1429" s="148">
        <v>0.70700639486312866</v>
      </c>
      <c r="Q1429" s="30">
        <v>51.601188110000002</v>
      </c>
      <c r="R1429" s="30">
        <v>396.81527709960938</v>
      </c>
      <c r="S1429" s="1">
        <v>78</v>
      </c>
      <c r="T1429" s="1">
        <v>38</v>
      </c>
      <c r="U1429" s="148">
        <v>0.48717948794364929</v>
      </c>
      <c r="V1429" s="148">
        <v>0.49253731966018682</v>
      </c>
      <c r="W1429" s="149">
        <v>51.227019560000002</v>
      </c>
      <c r="X1429" s="149">
        <v>323.88058471679688</v>
      </c>
      <c r="Y1429" s="1">
        <v>38</v>
      </c>
      <c r="Z1429" s="30">
        <v>87.337371826171875</v>
      </c>
      <c r="AA1429" s="148">
        <v>0.67799999999999994</v>
      </c>
      <c r="AB1429" s="30">
        <v>50.8</v>
      </c>
      <c r="AC1429" s="30">
        <v>383.6</v>
      </c>
      <c r="AD1429" s="30">
        <v>84.290245056152344</v>
      </c>
      <c r="AE1429" s="148">
        <v>0.52100000000000002</v>
      </c>
      <c r="AF1429" s="30">
        <v>49.75</v>
      </c>
      <c r="AG1429" s="30">
        <v>340.8</v>
      </c>
      <c r="AH1429" s="30">
        <v>87.855499267578125</v>
      </c>
      <c r="AI1429" s="148">
        <v>0.69</v>
      </c>
      <c r="AJ1429" s="30">
        <v>50.988143149999999</v>
      </c>
      <c r="AK1429" s="30">
        <v>393</v>
      </c>
      <c r="AL1429" s="30">
        <v>82.460403442382813</v>
      </c>
      <c r="AM1429" s="148">
        <v>0.40799999999999997</v>
      </c>
      <c r="AN1429" s="30">
        <v>49.138810659999997</v>
      </c>
      <c r="AO1429" s="30">
        <v>315.5</v>
      </c>
      <c r="AP1429" s="148">
        <v>0.71337580680847168</v>
      </c>
      <c r="AQ1429" s="30">
        <v>52.445484620000002</v>
      </c>
      <c r="AR1429" s="30">
        <v>395.54141235351563</v>
      </c>
      <c r="AS1429" s="30">
        <v>79</v>
      </c>
      <c r="AT1429" s="30">
        <v>39</v>
      </c>
      <c r="AU1429" s="148">
        <v>0.48717948794364929</v>
      </c>
      <c r="AV1429" s="30">
        <v>90.881919860839844</v>
      </c>
      <c r="AW1429" s="148">
        <v>0.53731346130371094</v>
      </c>
      <c r="AX1429" s="30">
        <v>53.362815779999998</v>
      </c>
      <c r="AY1429" s="30">
        <v>332.8358154296875</v>
      </c>
      <c r="AZ1429" s="30">
        <v>39</v>
      </c>
      <c r="BA1429" s="30">
        <v>89.371864318847656</v>
      </c>
      <c r="BB1429" s="148">
        <v>0.69200000000000006</v>
      </c>
      <c r="BC1429" s="30">
        <v>52.13</v>
      </c>
      <c r="BD1429" s="30">
        <v>393</v>
      </c>
      <c r="BE1429" s="30">
        <v>87.612701416015625</v>
      </c>
      <c r="BF1429" s="147">
        <v>0.47199999999999998</v>
      </c>
      <c r="BG1429" s="30">
        <v>51.27</v>
      </c>
      <c r="BH1429" s="30">
        <v>327.8</v>
      </c>
      <c r="BI1429" s="30">
        <v>87.847831726074219</v>
      </c>
      <c r="BJ1429" s="148">
        <v>0.66299999999999992</v>
      </c>
      <c r="BK1429" s="30">
        <v>51.419205509999998</v>
      </c>
      <c r="BL1429" s="30">
        <v>383.7</v>
      </c>
      <c r="BM1429" s="30">
        <v>84.14306640625</v>
      </c>
      <c r="BN1429" s="148">
        <v>0.375</v>
      </c>
      <c r="BO1429" s="30">
        <v>49.576412670000003</v>
      </c>
      <c r="BP1429" s="30">
        <v>297.2</v>
      </c>
      <c r="BQ1429" s="148">
        <v>0.186</v>
      </c>
      <c r="BR1429" s="148">
        <v>5.2999999999999999E-2</v>
      </c>
      <c r="BS1429" s="148">
        <v>0.191</v>
      </c>
      <c r="BT1429" s="148">
        <v>0.49</v>
      </c>
      <c r="BU1429" s="148">
        <v>7.8E-2</v>
      </c>
      <c r="BV1429" s="148">
        <v>3.0000000260770321E-3</v>
      </c>
      <c r="BW1429" s="148">
        <v>0.13100000000000001</v>
      </c>
      <c r="BX1429" s="148">
        <v>0.11600000000000001</v>
      </c>
      <c r="BY1429" s="148">
        <v>0.114</v>
      </c>
      <c r="BZ1429" s="1"/>
      <c r="CA1429" s="1">
        <v>14926.349609375</v>
      </c>
      <c r="CB1429" s="1">
        <v>15165.43</v>
      </c>
      <c r="CC1429" s="124" t="s">
        <v>4536</v>
      </c>
      <c r="CD1429" t="s">
        <v>4634</v>
      </c>
    </row>
    <row r="1430" spans="1:82" x14ac:dyDescent="0.3">
      <c r="A1430" s="1">
        <v>961073000</v>
      </c>
      <c r="B1430" s="124" t="s">
        <v>4537</v>
      </c>
      <c r="C1430" t="s">
        <v>457</v>
      </c>
      <c r="D1430" t="s">
        <v>1894</v>
      </c>
      <c r="E1430" s="30">
        <v>82.504508972167969</v>
      </c>
      <c r="F1430" s="30">
        <v>78.228103637695313</v>
      </c>
      <c r="G1430" s="30">
        <v>78.321525573730469</v>
      </c>
      <c r="H1430" s="30">
        <v>77.662895202636719</v>
      </c>
      <c r="I1430" s="1">
        <v>237</v>
      </c>
      <c r="J1430" s="1">
        <v>7</v>
      </c>
      <c r="K1430" s="1">
        <v>8</v>
      </c>
      <c r="L1430" t="s">
        <v>3882</v>
      </c>
      <c r="M1430" t="s">
        <v>3915</v>
      </c>
      <c r="N1430" t="s">
        <v>3918</v>
      </c>
      <c r="O1430" t="s">
        <v>3922</v>
      </c>
      <c r="P1430" s="148">
        <v>0.51121073961257935</v>
      </c>
      <c r="Q1430" s="30">
        <v>48.919743990000001</v>
      </c>
      <c r="R1430" s="30">
        <v>344.39462280273438</v>
      </c>
      <c r="S1430" s="1">
        <v>413</v>
      </c>
      <c r="T1430" s="1">
        <v>202</v>
      </c>
      <c r="U1430" s="148">
        <v>0.48910412192344671</v>
      </c>
      <c r="V1430" s="148">
        <v>0.31932774186134338</v>
      </c>
      <c r="W1430" s="149">
        <v>47.145086399999997</v>
      </c>
      <c r="X1430" s="149">
        <v>289.07562255859381</v>
      </c>
      <c r="Y1430" s="1">
        <v>202</v>
      </c>
      <c r="Z1430" s="30">
        <v>84.920639038085938</v>
      </c>
      <c r="AA1430" s="148">
        <v>0.61699999999999999</v>
      </c>
      <c r="AB1430" s="30">
        <v>50</v>
      </c>
      <c r="AC1430" s="30">
        <v>382.1</v>
      </c>
      <c r="AD1430" s="30">
        <v>83.701210021972656</v>
      </c>
      <c r="AE1430" s="148">
        <v>0.38200000000000001</v>
      </c>
      <c r="AF1430" s="30">
        <v>49.55</v>
      </c>
      <c r="AG1430" s="30">
        <v>318</v>
      </c>
      <c r="AH1430" s="30">
        <v>86.232803344726563</v>
      </c>
      <c r="AI1430" s="148">
        <v>0.59200000000000008</v>
      </c>
      <c r="AJ1430" s="30">
        <v>50.450682800000003</v>
      </c>
      <c r="AK1430" s="30">
        <v>378.6</v>
      </c>
      <c r="AL1430" s="30">
        <v>85.7584228515625</v>
      </c>
      <c r="AM1430" s="148">
        <v>0.45900000000000002</v>
      </c>
      <c r="AN1430" s="30">
        <v>50.26112183</v>
      </c>
      <c r="AO1430" s="30">
        <v>335.1</v>
      </c>
      <c r="AP1430" s="148">
        <v>0.30630630254745478</v>
      </c>
      <c r="AQ1430" s="30">
        <v>45.831677749999997</v>
      </c>
      <c r="AR1430" s="30">
        <v>276.57656860351563</v>
      </c>
      <c r="AS1430" s="30">
        <v>405</v>
      </c>
      <c r="AT1430" s="30">
        <v>201</v>
      </c>
      <c r="AU1430" s="148">
        <v>0.48910412192344671</v>
      </c>
      <c r="AV1430" s="30">
        <v>77.662895202636719</v>
      </c>
      <c r="AW1430" s="148">
        <v>0.1428571492433548</v>
      </c>
      <c r="AX1430" s="30">
        <v>45.786769560000003</v>
      </c>
      <c r="AY1430" s="30">
        <v>221.84873962402341</v>
      </c>
      <c r="AZ1430" s="30">
        <v>201</v>
      </c>
      <c r="BA1430" s="30">
        <v>84.4437255859375</v>
      </c>
      <c r="BB1430" s="148">
        <v>0.47799999999999998</v>
      </c>
      <c r="BC1430" s="30">
        <v>49.74</v>
      </c>
      <c r="BD1430" s="30">
        <v>335.8</v>
      </c>
      <c r="BE1430" s="30">
        <v>83.961036682128906</v>
      </c>
      <c r="BF1430" s="147">
        <v>0.22500000000000001</v>
      </c>
      <c r="BG1430" s="30">
        <v>49.47</v>
      </c>
      <c r="BH1430" s="30">
        <v>258.39999999999998</v>
      </c>
      <c r="BI1430" s="30">
        <v>86.787437438964844</v>
      </c>
      <c r="BJ1430" s="148">
        <v>0.52</v>
      </c>
      <c r="BK1430" s="30">
        <v>50.902663189999998</v>
      </c>
      <c r="BL1430" s="30">
        <v>342</v>
      </c>
      <c r="BM1430" s="30">
        <v>86.248458862304688</v>
      </c>
      <c r="BN1430" s="148">
        <v>0.36399999999999999</v>
      </c>
      <c r="BO1430" s="30">
        <v>50.625682930000004</v>
      </c>
      <c r="BP1430" s="30">
        <v>286.39999999999998</v>
      </c>
      <c r="BQ1430" s="148">
        <v>0.24099999999999999</v>
      </c>
      <c r="BR1430" s="148">
        <v>6.3E-2</v>
      </c>
      <c r="BS1430" s="148"/>
      <c r="BT1430" s="148">
        <v>0.56500000000000006</v>
      </c>
      <c r="BU1430" s="148">
        <v>0.11799999999999999</v>
      </c>
      <c r="BV1430" s="148">
        <v>1.30000002682209E-2</v>
      </c>
      <c r="BW1430" s="148">
        <v>3.4000000000000002E-2</v>
      </c>
      <c r="BX1430" s="148">
        <v>0.127</v>
      </c>
      <c r="BY1430" s="148">
        <v>0.40500000000000003</v>
      </c>
      <c r="BZ1430" s="1"/>
      <c r="CA1430" s="1">
        <v>12805.7802734375</v>
      </c>
      <c r="CB1430" s="1">
        <v>13218.58</v>
      </c>
      <c r="CC1430" s="124" t="s">
        <v>4537</v>
      </c>
      <c r="CD1430" t="s">
        <v>4633</v>
      </c>
    </row>
    <row r="1431" spans="1:82" x14ac:dyDescent="0.3">
      <c r="A1431" s="1">
        <v>961074040</v>
      </c>
      <c r="B1431" s="124" t="s">
        <v>4537</v>
      </c>
      <c r="C1431" t="s">
        <v>457</v>
      </c>
      <c r="D1431" t="s">
        <v>1895</v>
      </c>
      <c r="E1431" s="30">
        <v>86.514839172363281</v>
      </c>
      <c r="F1431" s="30">
        <v>84.783515930175781</v>
      </c>
      <c r="G1431" s="30">
        <v>85.468971252441406</v>
      </c>
      <c r="H1431" s="30">
        <v>83.285629272460938</v>
      </c>
      <c r="I1431" s="1">
        <v>444</v>
      </c>
      <c r="J1431" s="1">
        <v>3</v>
      </c>
      <c r="K1431" s="1">
        <v>6</v>
      </c>
      <c r="L1431" t="s">
        <v>3882</v>
      </c>
      <c r="M1431" t="s">
        <v>3915</v>
      </c>
      <c r="N1431" t="s">
        <v>3918</v>
      </c>
      <c r="O1431" t="s">
        <v>3922</v>
      </c>
      <c r="P1431" s="148">
        <v>0.57035177946090698</v>
      </c>
      <c r="Q1431" s="30">
        <v>50.587892830000001</v>
      </c>
      <c r="R1431" s="30">
        <v>360.80401611328131</v>
      </c>
      <c r="S1431" s="1">
        <v>526</v>
      </c>
      <c r="T1431" s="1">
        <v>283</v>
      </c>
      <c r="U1431" s="148">
        <v>0.53802281618118286</v>
      </c>
      <c r="V1431" s="148">
        <v>0.38860103487968439</v>
      </c>
      <c r="W1431" s="149">
        <v>49.861271420000001</v>
      </c>
      <c r="X1431" s="149">
        <v>306.73574829101563</v>
      </c>
      <c r="Y1431" s="1">
        <v>283</v>
      </c>
      <c r="Z1431" s="30">
        <v>88.243644714355469</v>
      </c>
      <c r="AA1431" s="148">
        <v>0.58599999999999997</v>
      </c>
      <c r="AB1431" s="30">
        <v>51.1</v>
      </c>
      <c r="AC1431" s="30">
        <v>363.6</v>
      </c>
      <c r="AD1431" s="30">
        <v>87.412139892578125</v>
      </c>
      <c r="AE1431" s="148">
        <v>0.40200000000000002</v>
      </c>
      <c r="AF1431" s="30">
        <v>50.81</v>
      </c>
      <c r="AG1431" s="30">
        <v>313.8</v>
      </c>
      <c r="AH1431" s="30">
        <v>86.5284423828125</v>
      </c>
      <c r="AI1431" s="148">
        <v>0.61499999999999999</v>
      </c>
      <c r="AJ1431" s="30">
        <v>50.548601720000001</v>
      </c>
      <c r="AK1431" s="30">
        <v>374.7</v>
      </c>
      <c r="AL1431" s="30">
        <v>86.3194580078125</v>
      </c>
      <c r="AM1431" s="148">
        <v>0.40600000000000003</v>
      </c>
      <c r="AN1431" s="30">
        <v>50.452040269999998</v>
      </c>
      <c r="AO1431" s="30">
        <v>322.60000000000002</v>
      </c>
      <c r="AP1431" s="148">
        <v>0.39598998427391052</v>
      </c>
      <c r="AQ1431" s="30">
        <v>50.302593520000002</v>
      </c>
      <c r="AR1431" s="30">
        <v>291.22805786132813</v>
      </c>
      <c r="AS1431" s="30">
        <v>526</v>
      </c>
      <c r="AT1431" s="30">
        <v>283</v>
      </c>
      <c r="AU1431" s="148">
        <v>0.53802281618118286</v>
      </c>
      <c r="AV1431" s="30">
        <v>83.285629272460938</v>
      </c>
      <c r="AW1431" s="148">
        <v>0.24742268025875089</v>
      </c>
      <c r="AX1431" s="30">
        <v>49.00925359</v>
      </c>
      <c r="AY1431" s="30">
        <v>235.0515441894531</v>
      </c>
      <c r="AZ1431" s="30">
        <v>283</v>
      </c>
      <c r="BA1431" s="30">
        <v>83.82513427734375</v>
      </c>
      <c r="BB1431" s="148">
        <v>0.42</v>
      </c>
      <c r="BC1431" s="30">
        <v>49.44</v>
      </c>
      <c r="BD1431" s="30">
        <v>298.5</v>
      </c>
      <c r="BE1431" s="30">
        <v>81.546875</v>
      </c>
      <c r="BF1431" s="147">
        <v>0.27100000000000002</v>
      </c>
      <c r="BG1431" s="30">
        <v>48.28</v>
      </c>
      <c r="BH1431" s="30">
        <v>248.2</v>
      </c>
      <c r="BI1431" s="30">
        <v>80.922706604003906</v>
      </c>
      <c r="BJ1431" s="148">
        <v>0.39600000000000002</v>
      </c>
      <c r="BK1431" s="30">
        <v>48.045822639999997</v>
      </c>
      <c r="BL1431" s="30">
        <v>299.3</v>
      </c>
      <c r="BM1431" s="30">
        <v>78.745231628417969</v>
      </c>
      <c r="BN1431" s="148">
        <v>0.221</v>
      </c>
      <c r="BO1431" s="30">
        <v>46.886274149999998</v>
      </c>
      <c r="BP1431" s="30">
        <v>238.8</v>
      </c>
      <c r="BQ1431" s="148">
        <v>0.155</v>
      </c>
      <c r="BR1431" s="148">
        <v>0.05</v>
      </c>
      <c r="BS1431" s="148">
        <v>1.4E-2</v>
      </c>
      <c r="BT1431" s="148">
        <v>0.63500000000000001</v>
      </c>
      <c r="BU1431" s="148">
        <v>0.14599999999999999</v>
      </c>
      <c r="BV1431" s="148">
        <v>0</v>
      </c>
      <c r="BW1431" s="148">
        <v>2.9000000000000001E-2</v>
      </c>
      <c r="BX1431" s="148">
        <v>0.151</v>
      </c>
      <c r="BY1431" s="148">
        <v>0.34100000000000003</v>
      </c>
      <c r="BZ1431" s="1"/>
      <c r="CA1431" s="1">
        <v>12218.1103515625</v>
      </c>
      <c r="CB1431" s="1">
        <v>12506.06</v>
      </c>
      <c r="CC1431" s="124" t="s">
        <v>4537</v>
      </c>
      <c r="CD1431" t="s">
        <v>4634</v>
      </c>
    </row>
    <row r="1432" spans="1:82" x14ac:dyDescent="0.3">
      <c r="A1432" s="1">
        <v>961094010</v>
      </c>
      <c r="B1432" s="124" t="s">
        <v>4538</v>
      </c>
      <c r="C1432" t="s">
        <v>458</v>
      </c>
      <c r="D1432" t="s">
        <v>1896</v>
      </c>
      <c r="E1432" s="30">
        <v>72.886787414550781</v>
      </c>
      <c r="F1432" s="30">
        <v>74.382293701171875</v>
      </c>
      <c r="G1432" s="30">
        <v>75.24365234375</v>
      </c>
      <c r="H1432" s="30">
        <v>74.3226318359375</v>
      </c>
      <c r="I1432" s="1">
        <v>367</v>
      </c>
      <c r="J1432" s="1">
        <v>1</v>
      </c>
      <c r="K1432" s="1">
        <v>8</v>
      </c>
      <c r="L1432" t="s">
        <v>3882</v>
      </c>
      <c r="M1432" t="s">
        <v>3915</v>
      </c>
      <c r="N1432" t="s">
        <v>3917</v>
      </c>
      <c r="O1432" t="s">
        <v>3922</v>
      </c>
      <c r="P1432" s="148">
        <v>0.1022222191095352</v>
      </c>
      <c r="Q1432" s="30">
        <v>44.919128030000003</v>
      </c>
      <c r="R1432" s="30">
        <v>204</v>
      </c>
      <c r="S1432" s="1">
        <v>336</v>
      </c>
      <c r="T1432" s="1">
        <v>336</v>
      </c>
      <c r="U1432" s="148">
        <v>1</v>
      </c>
      <c r="V1432" s="148">
        <v>0.1022222191095352</v>
      </c>
      <c r="W1432" s="149">
        <v>45.551603919999998</v>
      </c>
      <c r="X1432" s="149">
        <v>204</v>
      </c>
      <c r="Y1432" s="1">
        <v>336</v>
      </c>
      <c r="Z1432" s="30">
        <v>69.816047668457031</v>
      </c>
      <c r="AA1432" s="148">
        <v>0.14299999999999999</v>
      </c>
      <c r="AB1432" s="30">
        <v>45</v>
      </c>
      <c r="AC1432" s="30">
        <v>226.8</v>
      </c>
      <c r="AD1432" s="30">
        <v>71.979385375976563</v>
      </c>
      <c r="AE1432" s="148">
        <v>0.14299999999999999</v>
      </c>
      <c r="AF1432" s="30">
        <v>45.57</v>
      </c>
      <c r="AG1432" s="30">
        <v>226.8</v>
      </c>
      <c r="AH1432" s="30">
        <v>76.522132873535156</v>
      </c>
      <c r="AI1432" s="148">
        <v>0.28999999999999998</v>
      </c>
      <c r="AJ1432" s="30">
        <v>47.234375059999998</v>
      </c>
      <c r="AK1432" s="30">
        <v>277.10000000000002</v>
      </c>
      <c r="AL1432" s="30">
        <v>78.489501953125</v>
      </c>
      <c r="AM1432" s="148">
        <v>0.28999999999999998</v>
      </c>
      <c r="AN1432" s="30">
        <v>47.787519920000001</v>
      </c>
      <c r="AO1432" s="30">
        <v>277.10000000000002</v>
      </c>
      <c r="AP1432" s="148">
        <v>3.6036036908626563E-2</v>
      </c>
      <c r="AQ1432" s="30">
        <v>43.906386599999998</v>
      </c>
      <c r="AR1432" s="30"/>
      <c r="AS1432" s="30">
        <v>334</v>
      </c>
      <c r="AT1432" s="30">
        <v>334</v>
      </c>
      <c r="AU1432" s="148">
        <v>1</v>
      </c>
      <c r="AV1432" s="30">
        <v>74.3226318359375</v>
      </c>
      <c r="AW1432" s="148">
        <v>3.6036036908626563E-2</v>
      </c>
      <c r="AX1432" s="30">
        <v>43.872410029999998</v>
      </c>
      <c r="AY1432" s="30"/>
      <c r="AZ1432" s="30">
        <v>334</v>
      </c>
      <c r="BA1432" s="30">
        <v>70.236663818359375</v>
      </c>
      <c r="BB1432" s="148">
        <v>7.5999999999999998E-2</v>
      </c>
      <c r="BC1432" s="30">
        <v>42.85</v>
      </c>
      <c r="BD1432" s="30">
        <v>168.3</v>
      </c>
      <c r="BE1432" s="30">
        <v>71.768524169921875</v>
      </c>
      <c r="BF1432" s="147">
        <v>7.5999999999999998E-2</v>
      </c>
      <c r="BG1432" s="30">
        <v>43.46</v>
      </c>
      <c r="BH1432" s="30">
        <v>168.3</v>
      </c>
      <c r="BI1432" s="30">
        <v>74.970260620117188</v>
      </c>
      <c r="BJ1432" s="148">
        <v>0.245</v>
      </c>
      <c r="BK1432" s="30">
        <v>45.146252429999997</v>
      </c>
      <c r="BL1432" s="30">
        <v>238.7</v>
      </c>
      <c r="BM1432" s="30">
        <v>76.491317749023438</v>
      </c>
      <c r="BN1432" s="148">
        <v>0.245</v>
      </c>
      <c r="BO1432" s="30">
        <v>45.762981680000003</v>
      </c>
      <c r="BP1432" s="30">
        <v>238.7</v>
      </c>
      <c r="BQ1432" s="148">
        <v>0.96499999999999997</v>
      </c>
      <c r="BR1432" s="148">
        <v>2.1999999999999999E-2</v>
      </c>
      <c r="BS1432" s="148"/>
      <c r="BT1432" s="148"/>
      <c r="BU1432" s="148"/>
      <c r="BV1432" s="148">
        <v>1.4000000432133669E-2</v>
      </c>
      <c r="BW1432" s="148"/>
      <c r="BX1432" s="148">
        <v>0.153</v>
      </c>
      <c r="BY1432" s="148">
        <v>0.65549999999999997</v>
      </c>
      <c r="BZ1432" s="1">
        <v>1</v>
      </c>
      <c r="CA1432" s="1">
        <v>10775.3798828125</v>
      </c>
      <c r="CB1432" s="1">
        <v>12998.87</v>
      </c>
      <c r="CC1432" s="124" t="s">
        <v>4538</v>
      </c>
      <c r="CD1432" t="s">
        <v>4635</v>
      </c>
    </row>
    <row r="1433" spans="1:82" x14ac:dyDescent="0.3">
      <c r="A1433" s="1">
        <v>961094090</v>
      </c>
      <c r="B1433" s="124" t="s">
        <v>4538</v>
      </c>
      <c r="C1433" t="s">
        <v>458</v>
      </c>
      <c r="D1433" t="s">
        <v>1897</v>
      </c>
      <c r="E1433" s="30">
        <v>82.215110778808594</v>
      </c>
      <c r="F1433" s="30">
        <v>83.073204040527344</v>
      </c>
      <c r="G1433" s="30">
        <v>84.616416931152344</v>
      </c>
      <c r="H1433" s="30">
        <v>85.375</v>
      </c>
      <c r="I1433" s="1">
        <v>176</v>
      </c>
      <c r="J1433" s="1">
        <v>1</v>
      </c>
      <c r="K1433" s="1">
        <v>5</v>
      </c>
      <c r="L1433" t="s">
        <v>3882</v>
      </c>
      <c r="M1433" t="s">
        <v>3915</v>
      </c>
      <c r="N1433" t="s">
        <v>3917</v>
      </c>
      <c r="O1433" t="s">
        <v>3922</v>
      </c>
      <c r="P1433" s="148">
        <v>6.976744532585144E-2</v>
      </c>
      <c r="Q1433" s="30">
        <v>48.799364869999998</v>
      </c>
      <c r="R1433" s="30"/>
      <c r="S1433" s="1">
        <v>24</v>
      </c>
      <c r="T1433" s="1">
        <v>24</v>
      </c>
      <c r="U1433" s="148">
        <v>1</v>
      </c>
      <c r="V1433" s="148">
        <v>6.976744532585144E-2</v>
      </c>
      <c r="W1433" s="149">
        <v>49.152615779999998</v>
      </c>
      <c r="X1433" s="149"/>
      <c r="Y1433" s="1">
        <v>24</v>
      </c>
      <c r="Z1433" s="30"/>
      <c r="AA1433" s="148"/>
      <c r="AB1433" s="30"/>
      <c r="AC1433" s="30"/>
      <c r="AD1433" s="30"/>
      <c r="AE1433" s="148"/>
      <c r="AF1433" s="30"/>
      <c r="AG1433" s="30"/>
      <c r="AH1433" s="30"/>
      <c r="AI1433" s="148"/>
      <c r="AJ1433" s="30"/>
      <c r="AK1433" s="30"/>
      <c r="AL1433" s="30"/>
      <c r="AM1433" s="148"/>
      <c r="AN1433" s="30"/>
      <c r="AO1433" s="30"/>
      <c r="AP1433" s="148">
        <v>3.488372266292572E-2</v>
      </c>
      <c r="AQ1433" s="30">
        <v>49.769299099999998</v>
      </c>
      <c r="AR1433" s="30"/>
      <c r="AS1433" s="30">
        <v>24</v>
      </c>
      <c r="AT1433" s="30">
        <v>24</v>
      </c>
      <c r="AU1433" s="148">
        <v>1</v>
      </c>
      <c r="AV1433" s="30">
        <v>85.375</v>
      </c>
      <c r="AW1433" s="148">
        <v>3.488372266292572E-2</v>
      </c>
      <c r="AX1433" s="30">
        <v>50.206705800000002</v>
      </c>
      <c r="AY1433" s="30"/>
      <c r="AZ1433" s="30">
        <v>24</v>
      </c>
      <c r="BA1433" s="30"/>
      <c r="BB1433" s="148"/>
      <c r="BC1433" s="30"/>
      <c r="BD1433" s="30"/>
      <c r="BE1433" s="30"/>
      <c r="BF1433" s="147"/>
      <c r="BG1433" s="30"/>
      <c r="BH1433" s="30"/>
      <c r="BI1433" s="30"/>
      <c r="BJ1433" s="148"/>
      <c r="BK1433" s="30"/>
      <c r="BL1433" s="30"/>
      <c r="BM1433" s="30"/>
      <c r="BN1433" s="148"/>
      <c r="BO1433" s="30"/>
      <c r="BP1433" s="30"/>
      <c r="BQ1433" s="148">
        <v>0.85199999999999998</v>
      </c>
      <c r="BR1433" s="148">
        <v>0.04</v>
      </c>
      <c r="BS1433" s="148"/>
      <c r="BT1433" s="148"/>
      <c r="BU1433" s="148">
        <v>0.10199999999999999</v>
      </c>
      <c r="BV1433" s="148">
        <v>6.0000000521540642E-3</v>
      </c>
      <c r="BW1433" s="148">
        <v>0.04</v>
      </c>
      <c r="BX1433" s="148">
        <v>0.14799999999999999</v>
      </c>
      <c r="BY1433" s="148">
        <v>0.7853</v>
      </c>
      <c r="BZ1433" s="1">
        <v>1</v>
      </c>
      <c r="CA1433" s="1">
        <v>13351.8603515625</v>
      </c>
      <c r="CB1433" s="1">
        <v>16182.86</v>
      </c>
      <c r="CC1433" s="124" t="s">
        <v>4538</v>
      </c>
      <c r="CD1433" t="s">
        <v>4634</v>
      </c>
    </row>
    <row r="1434" spans="1:82" x14ac:dyDescent="0.3">
      <c r="A1434" s="1">
        <v>961094100</v>
      </c>
      <c r="B1434" s="124" t="s">
        <v>4538</v>
      </c>
      <c r="C1434" t="s">
        <v>458</v>
      </c>
      <c r="D1434" t="s">
        <v>741</v>
      </c>
      <c r="E1434" s="30">
        <v>88.243698120117188</v>
      </c>
      <c r="F1434" s="30">
        <v>89.90594482421875</v>
      </c>
      <c r="G1434" s="30">
        <v>82.825225830078125</v>
      </c>
      <c r="H1434" s="30">
        <v>83.381858825683594</v>
      </c>
      <c r="I1434" s="1">
        <v>304</v>
      </c>
      <c r="J1434" s="1">
        <v>1</v>
      </c>
      <c r="K1434" s="1">
        <v>8</v>
      </c>
      <c r="L1434" t="s">
        <v>3882</v>
      </c>
      <c r="M1434" t="s">
        <v>3915</v>
      </c>
      <c r="N1434" t="s">
        <v>3917</v>
      </c>
      <c r="O1434" t="s">
        <v>3922</v>
      </c>
      <c r="P1434" s="148">
        <v>0.21524663269519809</v>
      </c>
      <c r="Q1434" s="30">
        <v>51.307035390000003</v>
      </c>
      <c r="R1434" s="30">
        <v>255.1569519042969</v>
      </c>
      <c r="S1434" s="1">
        <v>266</v>
      </c>
      <c r="T1434" s="1">
        <v>266</v>
      </c>
      <c r="U1434" s="148">
        <v>1</v>
      </c>
      <c r="V1434" s="148">
        <v>0.21524663269519809</v>
      </c>
      <c r="W1434" s="149">
        <v>51.983712160000003</v>
      </c>
      <c r="X1434" s="149">
        <v>255.1569519042969</v>
      </c>
      <c r="Y1434" s="1">
        <v>266</v>
      </c>
      <c r="Z1434" s="30">
        <v>85.524818420410156</v>
      </c>
      <c r="AA1434" s="148">
        <v>0.248</v>
      </c>
      <c r="AB1434" s="30">
        <v>50.2</v>
      </c>
      <c r="AC1434" s="30">
        <v>281</v>
      </c>
      <c r="AD1434" s="30">
        <v>87.235427856445313</v>
      </c>
      <c r="AE1434" s="148">
        <v>0.248</v>
      </c>
      <c r="AF1434" s="30">
        <v>50.75</v>
      </c>
      <c r="AG1434" s="30">
        <v>281</v>
      </c>
      <c r="AH1434" s="30">
        <v>91.68939208984375</v>
      </c>
      <c r="AI1434" s="148">
        <v>0.28899999999999998</v>
      </c>
      <c r="AJ1434" s="30">
        <v>52.25797987</v>
      </c>
      <c r="AK1434" s="30">
        <v>281.60000000000002</v>
      </c>
      <c r="AL1434" s="30">
        <v>93.369544982910156</v>
      </c>
      <c r="AM1434" s="148">
        <v>0.28899999999999998</v>
      </c>
      <c r="AN1434" s="30">
        <v>52.851174370000003</v>
      </c>
      <c r="AO1434" s="30">
        <v>281.60000000000002</v>
      </c>
      <c r="AP1434" s="148">
        <v>0.10313901305198669</v>
      </c>
      <c r="AQ1434" s="30">
        <v>48.648859129999998</v>
      </c>
      <c r="AR1434" s="30"/>
      <c r="AS1434" s="30">
        <v>266</v>
      </c>
      <c r="AT1434" s="30">
        <v>266</v>
      </c>
      <c r="AU1434" s="148">
        <v>1</v>
      </c>
      <c r="AV1434" s="30">
        <v>83.381858825683594</v>
      </c>
      <c r="AW1434" s="148">
        <v>0.10313901305198669</v>
      </c>
      <c r="AX1434" s="30">
        <v>49.064405749999999</v>
      </c>
      <c r="AY1434" s="30"/>
      <c r="AZ1434" s="30">
        <v>266</v>
      </c>
      <c r="BA1434" s="30">
        <v>81.928108215332031</v>
      </c>
      <c r="BB1434" s="148">
        <v>0.15</v>
      </c>
      <c r="BC1434" s="30">
        <v>48.52</v>
      </c>
      <c r="BD1434" s="30">
        <v>208.5</v>
      </c>
      <c r="BE1434" s="30">
        <v>83.271278381347656</v>
      </c>
      <c r="BF1434" s="147">
        <v>0.15</v>
      </c>
      <c r="BG1434" s="30">
        <v>49.13</v>
      </c>
      <c r="BH1434" s="30">
        <v>208.5</v>
      </c>
      <c r="BI1434" s="30">
        <v>89.402305603027344</v>
      </c>
      <c r="BJ1434" s="148">
        <v>0.28899999999999998</v>
      </c>
      <c r="BK1434" s="30">
        <v>52.176426999999997</v>
      </c>
      <c r="BL1434" s="30">
        <v>244.1</v>
      </c>
      <c r="BM1434" s="30">
        <v>90.611968994140625</v>
      </c>
      <c r="BN1434" s="148">
        <v>0.28899999999999998</v>
      </c>
      <c r="BO1434" s="30">
        <v>52.800341250000002</v>
      </c>
      <c r="BP1434" s="30">
        <v>244.1</v>
      </c>
      <c r="BQ1434" s="148">
        <v>0.94700000000000006</v>
      </c>
      <c r="BR1434" s="148"/>
      <c r="BS1434" s="148"/>
      <c r="BT1434" s="148"/>
      <c r="BU1434" s="148">
        <v>3.5999999999999997E-2</v>
      </c>
      <c r="BV1434" s="148">
        <v>1.6000000759959221E-2</v>
      </c>
      <c r="BW1434" s="148">
        <v>0.03</v>
      </c>
      <c r="BX1434" s="148">
        <v>0.16800000000000001</v>
      </c>
      <c r="BY1434" s="148">
        <v>0.69379999999999997</v>
      </c>
      <c r="BZ1434" s="1">
        <v>1</v>
      </c>
      <c r="CA1434" s="1">
        <v>11202.509765625</v>
      </c>
      <c r="CB1434" s="1">
        <v>13704.51</v>
      </c>
      <c r="CC1434" s="124" t="s">
        <v>4538</v>
      </c>
      <c r="CD1434" t="s">
        <v>4635</v>
      </c>
    </row>
    <row r="1435" spans="1:82" x14ac:dyDescent="0.3">
      <c r="A1435" s="1">
        <v>961094145</v>
      </c>
      <c r="B1435" s="124" t="s">
        <v>4538</v>
      </c>
      <c r="C1435" t="s">
        <v>458</v>
      </c>
      <c r="D1435" t="s">
        <v>1898</v>
      </c>
      <c r="E1435" s="30">
        <v>81.887451171875</v>
      </c>
      <c r="F1435" s="30">
        <v>83.556449890136719</v>
      </c>
      <c r="G1435" s="30">
        <v>77.710212707519531</v>
      </c>
      <c r="H1435" s="30">
        <v>79.428749084472656</v>
      </c>
      <c r="I1435" s="1">
        <v>675</v>
      </c>
      <c r="J1435" s="1">
        <v>1</v>
      </c>
      <c r="K1435" s="1">
        <v>8</v>
      </c>
      <c r="L1435" t="s">
        <v>3882</v>
      </c>
      <c r="M1435" t="s">
        <v>3915</v>
      </c>
      <c r="N1435" t="s">
        <v>3917</v>
      </c>
      <c r="O1435" t="s">
        <v>3922</v>
      </c>
      <c r="P1435" s="148">
        <v>0.1002444997429848</v>
      </c>
      <c r="Q1435" s="30">
        <v>48.66307261</v>
      </c>
      <c r="R1435" s="30">
        <v>215.40342712402341</v>
      </c>
      <c r="S1435" s="1">
        <v>663</v>
      </c>
      <c r="T1435" s="1">
        <v>663</v>
      </c>
      <c r="U1435" s="148">
        <v>1</v>
      </c>
      <c r="V1435" s="148">
        <v>0.1002444997429848</v>
      </c>
      <c r="W1435" s="149">
        <v>49.352844660000002</v>
      </c>
      <c r="X1435" s="149">
        <v>215.40342712402341</v>
      </c>
      <c r="Y1435" s="1">
        <v>663</v>
      </c>
      <c r="Z1435" s="30">
        <v>82.805992126464844</v>
      </c>
      <c r="AA1435" s="148">
        <v>0.157</v>
      </c>
      <c r="AB1435" s="30">
        <v>49.3</v>
      </c>
      <c r="AC1435" s="30">
        <v>238.1</v>
      </c>
      <c r="AD1435" s="30">
        <v>84.790931701660156</v>
      </c>
      <c r="AE1435" s="148">
        <v>0.157</v>
      </c>
      <c r="AF1435" s="30">
        <v>49.92</v>
      </c>
      <c r="AG1435" s="30">
        <v>238.1</v>
      </c>
      <c r="AH1435" s="30">
        <v>83.147666931152344</v>
      </c>
      <c r="AI1435" s="148">
        <v>0.16300000000000001</v>
      </c>
      <c r="AJ1435" s="30">
        <v>49.428843059999998</v>
      </c>
      <c r="AK1435" s="30">
        <v>234.8</v>
      </c>
      <c r="AL1435" s="30">
        <v>85.088897705078125</v>
      </c>
      <c r="AM1435" s="148">
        <v>0.16300000000000001</v>
      </c>
      <c r="AN1435" s="30">
        <v>50.033283150000003</v>
      </c>
      <c r="AO1435" s="30">
        <v>234.8</v>
      </c>
      <c r="AP1435" s="148">
        <v>1.2315270490944391E-2</v>
      </c>
      <c r="AQ1435" s="30">
        <v>45.44928239</v>
      </c>
      <c r="AR1435" s="30"/>
      <c r="AS1435" s="30">
        <v>660</v>
      </c>
      <c r="AT1435" s="30">
        <v>660</v>
      </c>
      <c r="AU1435" s="148">
        <v>1</v>
      </c>
      <c r="AV1435" s="30">
        <v>79.428749084472656</v>
      </c>
      <c r="AW1435" s="148">
        <v>1.2315270490944391E-2</v>
      </c>
      <c r="AX1435" s="30">
        <v>46.798812499999997</v>
      </c>
      <c r="AY1435" s="30"/>
      <c r="AZ1435" s="30">
        <v>660</v>
      </c>
      <c r="BA1435" s="30">
        <v>77.907241821289063</v>
      </c>
      <c r="BB1435" s="148">
        <v>6.5000000000000002E-2</v>
      </c>
      <c r="BC1435" s="30">
        <v>46.57</v>
      </c>
      <c r="BD1435" s="30">
        <v>166.7</v>
      </c>
      <c r="BE1435" s="30">
        <v>79.376167297363281</v>
      </c>
      <c r="BF1435" s="147">
        <v>6.5000000000000002E-2</v>
      </c>
      <c r="BG1435" s="30">
        <v>47.21</v>
      </c>
      <c r="BH1435" s="30">
        <v>166.7</v>
      </c>
      <c r="BI1435" s="30">
        <v>79.427879333496094</v>
      </c>
      <c r="BJ1435" s="148">
        <v>8.4000000000000005E-2</v>
      </c>
      <c r="BK1435" s="30">
        <v>47.317660650000001</v>
      </c>
      <c r="BL1435" s="30">
        <v>177.9</v>
      </c>
      <c r="BM1435" s="30">
        <v>80.918907165527344</v>
      </c>
      <c r="BN1435" s="148">
        <v>8.4000000000000005E-2</v>
      </c>
      <c r="BO1435" s="30">
        <v>47.969576150000002</v>
      </c>
      <c r="BP1435" s="30">
        <v>177.9</v>
      </c>
      <c r="BQ1435" s="148">
        <v>0.95000000000000007</v>
      </c>
      <c r="BR1435" s="148">
        <v>2.4E-2</v>
      </c>
      <c r="BS1435" s="148"/>
      <c r="BT1435" s="148">
        <v>1.2E-2</v>
      </c>
      <c r="BU1435" s="148">
        <v>1.4999999999999999E-2</v>
      </c>
      <c r="BV1435" s="148">
        <v>0</v>
      </c>
      <c r="BW1435" s="148">
        <v>1.6E-2</v>
      </c>
      <c r="BX1435" s="148">
        <v>0.15</v>
      </c>
      <c r="BY1435" s="148">
        <v>0.80879999999999996</v>
      </c>
      <c r="BZ1435" s="1">
        <v>1</v>
      </c>
      <c r="CA1435" s="1">
        <v>10398.4404296875</v>
      </c>
      <c r="CB1435" s="1">
        <v>12679.18</v>
      </c>
      <c r="CC1435" s="124" t="s">
        <v>4538</v>
      </c>
      <c r="CD1435" t="s">
        <v>4635</v>
      </c>
    </row>
    <row r="1436" spans="1:82" x14ac:dyDescent="0.3">
      <c r="A1436" s="1">
        <v>961094160</v>
      </c>
      <c r="B1436" s="124" t="s">
        <v>4538</v>
      </c>
      <c r="C1436" t="s">
        <v>458</v>
      </c>
      <c r="D1436" t="s">
        <v>1590</v>
      </c>
      <c r="E1436" s="30">
        <v>78.23016357421875</v>
      </c>
      <c r="F1436" s="30">
        <v>79.775741577148438</v>
      </c>
      <c r="G1436" s="30">
        <v>80.650077819824219</v>
      </c>
      <c r="H1436" s="30">
        <v>81.717628479003906</v>
      </c>
      <c r="I1436" s="1">
        <v>339</v>
      </c>
      <c r="J1436" s="1">
        <v>1</v>
      </c>
      <c r="K1436" s="1">
        <v>8</v>
      </c>
      <c r="L1436" t="s">
        <v>3882</v>
      </c>
      <c r="M1436" t="s">
        <v>3915</v>
      </c>
      <c r="N1436" t="s">
        <v>3917</v>
      </c>
      <c r="O1436" t="s">
        <v>3922</v>
      </c>
      <c r="P1436" s="148">
        <v>0.1398305147886276</v>
      </c>
      <c r="Q1436" s="30">
        <v>47.141775410000001</v>
      </c>
      <c r="R1436" s="30">
        <v>229.6610107421875</v>
      </c>
      <c r="S1436" s="1">
        <v>288</v>
      </c>
      <c r="T1436" s="1">
        <v>288</v>
      </c>
      <c r="U1436" s="148">
        <v>1</v>
      </c>
      <c r="V1436" s="148">
        <v>0.1398305147886276</v>
      </c>
      <c r="W1436" s="149">
        <v>47.78633954</v>
      </c>
      <c r="X1436" s="149">
        <v>229.6610107421875</v>
      </c>
      <c r="Y1436" s="1">
        <v>288</v>
      </c>
      <c r="Z1436" s="30">
        <v>83.108085632324219</v>
      </c>
      <c r="AA1436" s="148">
        <v>0.17100000000000001</v>
      </c>
      <c r="AB1436" s="30">
        <v>49.4</v>
      </c>
      <c r="AC1436" s="30">
        <v>255.7</v>
      </c>
      <c r="AD1436" s="30">
        <v>85.026542663574219</v>
      </c>
      <c r="AE1436" s="148">
        <v>0.17100000000000001</v>
      </c>
      <c r="AF1436" s="30">
        <v>50</v>
      </c>
      <c r="AG1436" s="30">
        <v>255.7</v>
      </c>
      <c r="AH1436" s="30">
        <v>89.61993408203125</v>
      </c>
      <c r="AI1436" s="148">
        <v>0.20899999999999999</v>
      </c>
      <c r="AJ1436" s="30">
        <v>51.572548419999997</v>
      </c>
      <c r="AK1436" s="30">
        <v>268.60000000000002</v>
      </c>
      <c r="AL1436" s="30">
        <v>91.347709655761719</v>
      </c>
      <c r="AM1436" s="148">
        <v>0.20899999999999999</v>
      </c>
      <c r="AN1436" s="30">
        <v>52.163147100000003</v>
      </c>
      <c r="AO1436" s="30">
        <v>268.60000000000002</v>
      </c>
      <c r="AP1436" s="148">
        <v>6.808510422706604E-2</v>
      </c>
      <c r="AQ1436" s="30">
        <v>47.288245600000003</v>
      </c>
      <c r="AR1436" s="30">
        <v>159.14894104003909</v>
      </c>
      <c r="AS1436" s="30">
        <v>289</v>
      </c>
      <c r="AT1436" s="30">
        <v>289</v>
      </c>
      <c r="AU1436" s="148">
        <v>1</v>
      </c>
      <c r="AV1436" s="30">
        <v>81.717628479003906</v>
      </c>
      <c r="AW1436" s="148">
        <v>6.808510422706604E-2</v>
      </c>
      <c r="AX1436" s="30">
        <v>48.110605579999998</v>
      </c>
      <c r="AY1436" s="30">
        <v>159.14894104003909</v>
      </c>
      <c r="AZ1436" s="30">
        <v>289</v>
      </c>
      <c r="BA1436" s="30">
        <v>84.093193054199219</v>
      </c>
      <c r="BB1436" s="148">
        <v>0.152</v>
      </c>
      <c r="BC1436" s="30">
        <v>49.57</v>
      </c>
      <c r="BD1436" s="30">
        <v>217.1</v>
      </c>
      <c r="BE1436" s="30">
        <v>85.421699523925781</v>
      </c>
      <c r="BF1436" s="147">
        <v>0.152</v>
      </c>
      <c r="BG1436" s="30">
        <v>50.19</v>
      </c>
      <c r="BH1436" s="30">
        <v>217.1</v>
      </c>
      <c r="BI1436" s="30">
        <v>87.545646667480469</v>
      </c>
      <c r="BJ1436" s="148">
        <v>0.19600000000000001</v>
      </c>
      <c r="BK1436" s="30">
        <v>51.272003810000001</v>
      </c>
      <c r="BL1436" s="30">
        <v>239.2</v>
      </c>
      <c r="BM1436" s="30">
        <v>88.811210632324219</v>
      </c>
      <c r="BN1436" s="148">
        <v>0.19600000000000001</v>
      </c>
      <c r="BO1436" s="30">
        <v>51.902893220000003</v>
      </c>
      <c r="BP1436" s="30">
        <v>239.2</v>
      </c>
      <c r="BQ1436" s="148">
        <v>0.84099999999999997</v>
      </c>
      <c r="BR1436" s="148">
        <v>0.08</v>
      </c>
      <c r="BS1436" s="148"/>
      <c r="BT1436" s="148">
        <v>3.5000000000000003E-2</v>
      </c>
      <c r="BU1436" s="148">
        <v>4.1000000000000002E-2</v>
      </c>
      <c r="BV1436" s="148">
        <v>3.0000000260770321E-3</v>
      </c>
      <c r="BW1436" s="148">
        <v>5.6000000000000001E-2</v>
      </c>
      <c r="BX1436" s="148">
        <v>0.13</v>
      </c>
      <c r="BY1436" s="148">
        <v>0.67249999999999999</v>
      </c>
      <c r="BZ1436" s="1">
        <v>1</v>
      </c>
      <c r="CA1436" s="1">
        <v>10991.01953125</v>
      </c>
      <c r="CB1436" s="1">
        <v>13292.07</v>
      </c>
      <c r="CC1436" s="124" t="s">
        <v>4538</v>
      </c>
      <c r="CD1436" t="s">
        <v>4635</v>
      </c>
    </row>
    <row r="1437" spans="1:82" x14ac:dyDescent="0.3">
      <c r="A1437" s="1">
        <v>961103000</v>
      </c>
      <c r="B1437" s="124" t="s">
        <v>4539</v>
      </c>
      <c r="C1437" t="s">
        <v>459</v>
      </c>
      <c r="D1437" t="s">
        <v>1899</v>
      </c>
      <c r="E1437" s="30">
        <v>83.127906799316406</v>
      </c>
      <c r="F1437" s="30">
        <v>84.840660095214844</v>
      </c>
      <c r="G1437" s="30">
        <v>80.148246765136719</v>
      </c>
      <c r="H1437" s="30">
        <v>81.359504699707031</v>
      </c>
      <c r="I1437" s="1">
        <v>819</v>
      </c>
      <c r="J1437" s="1">
        <v>6</v>
      </c>
      <c r="K1437" s="1">
        <v>8</v>
      </c>
      <c r="L1437" t="s">
        <v>3882</v>
      </c>
      <c r="M1437" t="s">
        <v>3915</v>
      </c>
      <c r="N1437" t="s">
        <v>3918</v>
      </c>
      <c r="O1437" t="s">
        <v>3922</v>
      </c>
      <c r="P1437" s="148">
        <v>0.2834782600402832</v>
      </c>
      <c r="Q1437" s="30">
        <v>49.179055079999998</v>
      </c>
      <c r="R1437" s="30">
        <v>287.30435180664063</v>
      </c>
      <c r="S1437" s="1">
        <v>1460</v>
      </c>
      <c r="T1437" s="1">
        <v>1460</v>
      </c>
      <c r="U1437" s="148">
        <v>1</v>
      </c>
      <c r="V1437" s="148">
        <v>0.2834782600402832</v>
      </c>
      <c r="W1437" s="149">
        <v>49.884950330000002</v>
      </c>
      <c r="X1437" s="149">
        <v>287.30435180664063</v>
      </c>
      <c r="Y1437" s="1">
        <v>1460</v>
      </c>
      <c r="Z1437" s="30">
        <v>81.597625732421875</v>
      </c>
      <c r="AA1437" s="148">
        <v>0.32700000000000001</v>
      </c>
      <c r="AB1437" s="30">
        <v>48.9</v>
      </c>
      <c r="AC1437" s="30">
        <v>301.7</v>
      </c>
      <c r="AD1437" s="30">
        <v>83.465599060058594</v>
      </c>
      <c r="AE1437" s="148">
        <v>0.32700000000000001</v>
      </c>
      <c r="AF1437" s="30">
        <v>49.47</v>
      </c>
      <c r="AG1437" s="30">
        <v>301.7</v>
      </c>
      <c r="AH1437" s="30">
        <v>81.807373046875</v>
      </c>
      <c r="AI1437" s="148">
        <v>0.32500000000000001</v>
      </c>
      <c r="AJ1437" s="30">
        <v>48.984919679999997</v>
      </c>
      <c r="AK1437" s="30">
        <v>300.7</v>
      </c>
      <c r="AL1437" s="30">
        <v>83.166351318359375</v>
      </c>
      <c r="AM1437" s="148">
        <v>0.32500000000000001</v>
      </c>
      <c r="AN1437" s="30">
        <v>49.379042599999998</v>
      </c>
      <c r="AO1437" s="30">
        <v>300.7</v>
      </c>
      <c r="AP1437" s="148">
        <v>0.16347825527191159</v>
      </c>
      <c r="AQ1437" s="30">
        <v>46.974338680000002</v>
      </c>
      <c r="AR1437" s="30">
        <v>222.78260803222659</v>
      </c>
      <c r="AS1437" s="30">
        <v>1460</v>
      </c>
      <c r="AT1437" s="30">
        <v>1460</v>
      </c>
      <c r="AU1437" s="148">
        <v>1</v>
      </c>
      <c r="AV1437" s="30">
        <v>81.359504699707031</v>
      </c>
      <c r="AW1437" s="148">
        <v>0.16347825527191159</v>
      </c>
      <c r="AX1437" s="30">
        <v>47.905358270000001</v>
      </c>
      <c r="AY1437" s="30">
        <v>222.78260803222659</v>
      </c>
      <c r="AZ1437" s="30">
        <v>1460</v>
      </c>
      <c r="BA1437" s="30">
        <v>80.31976318359375</v>
      </c>
      <c r="BB1437" s="148">
        <v>0.23</v>
      </c>
      <c r="BC1437" s="30">
        <v>47.74</v>
      </c>
      <c r="BD1437" s="30">
        <v>243.7</v>
      </c>
      <c r="BE1437" s="30">
        <v>81.465728759765625</v>
      </c>
      <c r="BF1437" s="147">
        <v>0.23</v>
      </c>
      <c r="BG1437" s="30">
        <v>48.24</v>
      </c>
      <c r="BH1437" s="30">
        <v>243.7</v>
      </c>
      <c r="BI1437" s="30">
        <v>77.71905517578125</v>
      </c>
      <c r="BJ1437" s="148">
        <v>0.22800000000000001</v>
      </c>
      <c r="BK1437" s="30">
        <v>46.485251480000002</v>
      </c>
      <c r="BL1437" s="30">
        <v>243.2</v>
      </c>
      <c r="BM1437" s="30">
        <v>78.963645935058594</v>
      </c>
      <c r="BN1437" s="148">
        <v>0.22800000000000001</v>
      </c>
      <c r="BO1437" s="30">
        <v>46.995123970000002</v>
      </c>
      <c r="BP1437" s="30">
        <v>243.2</v>
      </c>
      <c r="BQ1437" s="148">
        <v>0.436</v>
      </c>
      <c r="BR1437" s="148">
        <v>0.23200000000000001</v>
      </c>
      <c r="BS1437" s="148">
        <v>1.2999999999999999E-2</v>
      </c>
      <c r="BT1437" s="148">
        <v>0.215</v>
      </c>
      <c r="BU1437" s="148">
        <v>0.10100000000000001</v>
      </c>
      <c r="BV1437" s="148">
        <v>2.000000094994903E-3</v>
      </c>
      <c r="BW1437" s="148">
        <v>8.7000000000000008E-2</v>
      </c>
      <c r="BX1437" s="148">
        <v>0.17499999999999999</v>
      </c>
      <c r="BY1437" s="148">
        <v>0.43859999999999999</v>
      </c>
      <c r="BZ1437" s="1">
        <v>0</v>
      </c>
      <c r="CA1437" s="1">
        <v>9518.76953125</v>
      </c>
      <c r="CB1437" s="1">
        <v>9754.65</v>
      </c>
      <c r="CC1437" s="124" t="s">
        <v>4539</v>
      </c>
      <c r="CD1437" t="s">
        <v>4633</v>
      </c>
    </row>
    <row r="1438" spans="1:82" x14ac:dyDescent="0.3">
      <c r="A1438" s="1">
        <v>961103050</v>
      </c>
      <c r="B1438" s="124" t="s">
        <v>4539</v>
      </c>
      <c r="C1438" t="s">
        <v>459</v>
      </c>
      <c r="D1438" t="s">
        <v>1900</v>
      </c>
      <c r="E1438" s="30">
        <v>84.190742492675781</v>
      </c>
      <c r="F1438" s="30">
        <v>85.905487060546875</v>
      </c>
      <c r="G1438" s="30">
        <v>83.990516662597656</v>
      </c>
      <c r="H1438" s="30">
        <v>85.460166931152344</v>
      </c>
      <c r="I1438" s="1">
        <v>720</v>
      </c>
      <c r="J1438" s="1">
        <v>6</v>
      </c>
      <c r="K1438" s="1">
        <v>8</v>
      </c>
      <c r="L1438" t="s">
        <v>3882</v>
      </c>
      <c r="M1438" t="s">
        <v>3915</v>
      </c>
      <c r="N1438" t="s">
        <v>3918</v>
      </c>
      <c r="O1438" t="s">
        <v>3922</v>
      </c>
      <c r="P1438" s="148">
        <v>0.28309571743011469</v>
      </c>
      <c r="Q1438" s="30">
        <v>49.62115755</v>
      </c>
      <c r="R1438" s="30">
        <v>283.29937744140631</v>
      </c>
      <c r="S1438" s="1">
        <v>1307</v>
      </c>
      <c r="T1438" s="1">
        <v>1307</v>
      </c>
      <c r="U1438" s="148">
        <v>1</v>
      </c>
      <c r="V1438" s="148">
        <v>0.28016358613967901</v>
      </c>
      <c r="W1438" s="149">
        <v>50.326153089999998</v>
      </c>
      <c r="X1438" s="149">
        <v>282.4130859375</v>
      </c>
      <c r="Y1438" s="1">
        <v>1307</v>
      </c>
      <c r="Z1438" s="30">
        <v>82.805992126464844</v>
      </c>
      <c r="AA1438" s="148">
        <v>0.32300000000000001</v>
      </c>
      <c r="AB1438" s="30">
        <v>49.3</v>
      </c>
      <c r="AC1438" s="30">
        <v>302.10000000000002</v>
      </c>
      <c r="AD1438" s="30">
        <v>84.496414184570313</v>
      </c>
      <c r="AE1438" s="148">
        <v>0.32300000000000001</v>
      </c>
      <c r="AF1438" s="30">
        <v>49.82</v>
      </c>
      <c r="AG1438" s="30">
        <v>302.10000000000002</v>
      </c>
      <c r="AH1438" s="30">
        <v>83.785209655761719</v>
      </c>
      <c r="AI1438" s="148">
        <v>0.32300000000000001</v>
      </c>
      <c r="AJ1438" s="30">
        <v>49.640005909999999</v>
      </c>
      <c r="AK1438" s="30">
        <v>297.89999999999998</v>
      </c>
      <c r="AL1438" s="30">
        <v>84.959579467773438</v>
      </c>
      <c r="AM1438" s="148">
        <v>0.32300000000000001</v>
      </c>
      <c r="AN1438" s="30">
        <v>49.989275569999997</v>
      </c>
      <c r="AO1438" s="30">
        <v>297.89999999999998</v>
      </c>
      <c r="AP1438" s="148">
        <v>0.16463415324687961</v>
      </c>
      <c r="AQ1438" s="30">
        <v>49.377779930000003</v>
      </c>
      <c r="AR1438" s="30">
        <v>226.4227600097656</v>
      </c>
      <c r="AS1438" s="30">
        <v>1312</v>
      </c>
      <c r="AT1438" s="30">
        <v>1312</v>
      </c>
      <c r="AU1438" s="148">
        <v>1</v>
      </c>
      <c r="AV1438" s="30">
        <v>85.460166931152344</v>
      </c>
      <c r="AW1438" s="148">
        <v>0.16122448444366461</v>
      </c>
      <c r="AX1438" s="30">
        <v>50.255516139999997</v>
      </c>
      <c r="AY1438" s="30">
        <v>225.3061218261719</v>
      </c>
      <c r="AZ1438" s="30">
        <v>1312</v>
      </c>
      <c r="BA1438" s="30">
        <v>83.474594116210938</v>
      </c>
      <c r="BB1438" s="148">
        <v>0.28199999999999997</v>
      </c>
      <c r="BC1438" s="30">
        <v>49.27</v>
      </c>
      <c r="BD1438" s="30">
        <v>263.8</v>
      </c>
      <c r="BE1438" s="30">
        <v>84.833381652832031</v>
      </c>
      <c r="BF1438" s="147">
        <v>0.28199999999999997</v>
      </c>
      <c r="BG1438" s="30">
        <v>49.9</v>
      </c>
      <c r="BH1438" s="30">
        <v>263.8</v>
      </c>
      <c r="BI1438" s="30">
        <v>80.844863891601563</v>
      </c>
      <c r="BJ1438" s="148">
        <v>0.29099999999999998</v>
      </c>
      <c r="BK1438" s="30">
        <v>48.007905919999999</v>
      </c>
      <c r="BL1438" s="30">
        <v>264.10000000000002</v>
      </c>
      <c r="BM1438" s="30">
        <v>82.11492919921875</v>
      </c>
      <c r="BN1438" s="148">
        <v>0.29099999999999998</v>
      </c>
      <c r="BO1438" s="30">
        <v>48.565641290000002</v>
      </c>
      <c r="BP1438" s="30">
        <v>264.10000000000002</v>
      </c>
      <c r="BQ1438" s="148">
        <v>0.38300000000000001</v>
      </c>
      <c r="BR1438" s="148">
        <v>0.28799999999999998</v>
      </c>
      <c r="BS1438" s="148">
        <v>1.4999999999999999E-2</v>
      </c>
      <c r="BT1438" s="148">
        <v>0.24</v>
      </c>
      <c r="BU1438" s="148">
        <v>6.8000000000000005E-2</v>
      </c>
      <c r="BV1438" s="148">
        <v>6.0000000521540642E-3</v>
      </c>
      <c r="BW1438" s="148">
        <v>0.14199999999999999</v>
      </c>
      <c r="BX1438" s="148">
        <v>0.17399999999999999</v>
      </c>
      <c r="BY1438" s="148">
        <v>0.4763</v>
      </c>
      <c r="BZ1438" s="1">
        <v>0</v>
      </c>
      <c r="CA1438" s="1">
        <v>10221.4599609375</v>
      </c>
      <c r="CB1438" s="1">
        <v>10407.84</v>
      </c>
      <c r="CC1438" s="124" t="s">
        <v>4539</v>
      </c>
      <c r="CD1438" t="s">
        <v>4633</v>
      </c>
    </row>
    <row r="1439" spans="1:82" x14ac:dyDescent="0.3">
      <c r="A1439" s="1">
        <v>961104020</v>
      </c>
      <c r="B1439" s="124" t="s">
        <v>4539</v>
      </c>
      <c r="C1439" t="s">
        <v>459</v>
      </c>
      <c r="D1439" t="s">
        <v>1901</v>
      </c>
      <c r="E1439" s="30">
        <v>82.669578552246094</v>
      </c>
      <c r="F1439" s="30">
        <v>84.261878967285156</v>
      </c>
      <c r="G1439" s="30">
        <v>86.446548461914063</v>
      </c>
      <c r="H1439" s="30">
        <v>88.926101684570313</v>
      </c>
      <c r="I1439" s="1">
        <v>399</v>
      </c>
      <c r="J1439" s="1" t="s">
        <v>3981</v>
      </c>
      <c r="K1439" s="1">
        <v>5</v>
      </c>
      <c r="L1439" t="s">
        <v>3882</v>
      </c>
      <c r="M1439" t="s">
        <v>3915</v>
      </c>
      <c r="N1439" t="s">
        <v>3918</v>
      </c>
      <c r="O1439" t="s">
        <v>3922</v>
      </c>
      <c r="P1439" s="148">
        <v>0.23428571224212649</v>
      </c>
      <c r="Q1439" s="30">
        <v>48.988408190000001</v>
      </c>
      <c r="R1439" s="30">
        <v>262.28570556640631</v>
      </c>
      <c r="S1439" s="1">
        <v>216</v>
      </c>
      <c r="T1439" s="1">
        <v>216</v>
      </c>
      <c r="U1439" s="148">
        <v>1</v>
      </c>
      <c r="V1439" s="148">
        <v>0.2209302335977554</v>
      </c>
      <c r="W1439" s="149">
        <v>49.6451359</v>
      </c>
      <c r="X1439" s="149">
        <v>258.1395263671875</v>
      </c>
      <c r="Y1439" s="1">
        <v>216</v>
      </c>
      <c r="Z1439" s="30">
        <v>87.941551208496094</v>
      </c>
      <c r="AA1439" s="148">
        <v>0.308</v>
      </c>
      <c r="AB1439" s="30">
        <v>51</v>
      </c>
      <c r="AC1439" s="30">
        <v>287.39999999999998</v>
      </c>
      <c r="AD1439" s="30">
        <v>89.738838195800781</v>
      </c>
      <c r="AE1439" s="148">
        <v>0.308</v>
      </c>
      <c r="AF1439" s="30">
        <v>51.6</v>
      </c>
      <c r="AG1439" s="30">
        <v>287.39999999999998</v>
      </c>
      <c r="AH1439" s="30">
        <v>87.021743774414063</v>
      </c>
      <c r="AI1439" s="148">
        <v>0.39600000000000002</v>
      </c>
      <c r="AJ1439" s="30">
        <v>50.711991740000002</v>
      </c>
      <c r="AK1439" s="30">
        <v>319.60000000000002</v>
      </c>
      <c r="AL1439" s="30">
        <v>88.702804565429688</v>
      </c>
      <c r="AM1439" s="148">
        <v>0.39600000000000002</v>
      </c>
      <c r="AN1439" s="30">
        <v>51.263090339999998</v>
      </c>
      <c r="AO1439" s="30">
        <v>319.60000000000002</v>
      </c>
      <c r="AP1439" s="148">
        <v>0.14367815852165219</v>
      </c>
      <c r="AQ1439" s="30">
        <v>50.914092859999997</v>
      </c>
      <c r="AR1439" s="30">
        <v>202.8735656738281</v>
      </c>
      <c r="AS1439" s="30">
        <v>216</v>
      </c>
      <c r="AT1439" s="30">
        <v>216</v>
      </c>
      <c r="AU1439" s="148">
        <v>1</v>
      </c>
      <c r="AV1439" s="30">
        <v>88.926101684570313</v>
      </c>
      <c r="AW1439" s="148">
        <v>0.12865497171878809</v>
      </c>
      <c r="AX1439" s="30">
        <v>52.241902070000002</v>
      </c>
      <c r="AY1439" s="30">
        <v>197.66081237792969</v>
      </c>
      <c r="AZ1439" s="30">
        <v>216</v>
      </c>
      <c r="BA1439" s="30">
        <v>89.557441711425781</v>
      </c>
      <c r="BB1439" s="148">
        <v>0.318</v>
      </c>
      <c r="BC1439" s="30">
        <v>52.22</v>
      </c>
      <c r="BD1439" s="30">
        <v>282.2</v>
      </c>
      <c r="BE1439" s="30">
        <v>90.81805419921875</v>
      </c>
      <c r="BF1439" s="147">
        <v>0.318</v>
      </c>
      <c r="BG1439" s="30">
        <v>52.85</v>
      </c>
      <c r="BH1439" s="30">
        <v>282.2</v>
      </c>
      <c r="BI1439" s="30">
        <v>85.636817932128906</v>
      </c>
      <c r="BJ1439" s="148">
        <v>0.32800000000000001</v>
      </c>
      <c r="BK1439" s="30">
        <v>50.342172040000001</v>
      </c>
      <c r="BL1439" s="30">
        <v>275.89999999999998</v>
      </c>
      <c r="BM1439" s="30">
        <v>86.677711486816406</v>
      </c>
      <c r="BN1439" s="148">
        <v>0.32800000000000001</v>
      </c>
      <c r="BO1439" s="30">
        <v>50.839612979999998</v>
      </c>
      <c r="BP1439" s="30">
        <v>275.89999999999998</v>
      </c>
      <c r="BQ1439" s="148">
        <v>0.39300000000000002</v>
      </c>
      <c r="BR1439" s="148">
        <v>0.155</v>
      </c>
      <c r="BS1439" s="148">
        <v>1.4999999999999999E-2</v>
      </c>
      <c r="BT1439" s="148">
        <v>0.32600000000000001</v>
      </c>
      <c r="BU1439" s="148">
        <v>0.108</v>
      </c>
      <c r="BV1439" s="148">
        <v>3.0000000260770321E-3</v>
      </c>
      <c r="BW1439" s="148">
        <v>0.14299999999999999</v>
      </c>
      <c r="BX1439" s="148">
        <v>0.14299999999999999</v>
      </c>
      <c r="BY1439" s="148">
        <v>0.47239999999999999</v>
      </c>
      <c r="BZ1439" s="1">
        <v>0</v>
      </c>
      <c r="CA1439" s="1">
        <v>11962.4599609375</v>
      </c>
      <c r="CB1439" s="1">
        <v>12221.46</v>
      </c>
      <c r="CC1439" s="124" t="s">
        <v>4539</v>
      </c>
      <c r="CD1439" t="s">
        <v>4634</v>
      </c>
    </row>
    <row r="1440" spans="1:82" x14ac:dyDescent="0.3">
      <c r="A1440" s="1">
        <v>961104100</v>
      </c>
      <c r="B1440" s="124" t="s">
        <v>4539</v>
      </c>
      <c r="C1440" t="s">
        <v>459</v>
      </c>
      <c r="D1440" t="s">
        <v>1902</v>
      </c>
      <c r="E1440" s="30">
        <v>85.882339477539063</v>
      </c>
      <c r="F1440" s="30">
        <v>87.512908935546875</v>
      </c>
      <c r="G1440" s="30">
        <v>86.867279052734375</v>
      </c>
      <c r="H1440" s="30">
        <v>90.132568359375</v>
      </c>
      <c r="I1440" s="1">
        <v>450</v>
      </c>
      <c r="J1440" s="1" t="s">
        <v>3981</v>
      </c>
      <c r="K1440" s="1">
        <v>5</v>
      </c>
      <c r="L1440" t="s">
        <v>3882</v>
      </c>
      <c r="M1440" t="s">
        <v>3915</v>
      </c>
      <c r="N1440" t="s">
        <v>3918</v>
      </c>
      <c r="O1440" t="s">
        <v>3922</v>
      </c>
      <c r="P1440" s="148">
        <v>0.26570048928260798</v>
      </c>
      <c r="Q1440" s="30">
        <v>50.324798010000002</v>
      </c>
      <c r="R1440" s="30">
        <v>264.73431396484381</v>
      </c>
      <c r="S1440" s="1">
        <v>247</v>
      </c>
      <c r="T1440" s="1">
        <v>247</v>
      </c>
      <c r="U1440" s="148">
        <v>1</v>
      </c>
      <c r="V1440" s="148">
        <v>0.26570048928260798</v>
      </c>
      <c r="W1440" s="149">
        <v>50.99217462</v>
      </c>
      <c r="X1440" s="149">
        <v>264.73431396484381</v>
      </c>
      <c r="Y1440" s="1">
        <v>247</v>
      </c>
      <c r="Z1440" s="30">
        <v>84.618545532226563</v>
      </c>
      <c r="AA1440" s="148">
        <v>0.28299999999999997</v>
      </c>
      <c r="AB1440" s="30">
        <v>49.9</v>
      </c>
      <c r="AC1440" s="30">
        <v>296.89999999999998</v>
      </c>
      <c r="AD1440" s="30">
        <v>85.586128234863281</v>
      </c>
      <c r="AE1440" s="148">
        <v>0.28299999999999997</v>
      </c>
      <c r="AF1440" s="30">
        <v>50.19</v>
      </c>
      <c r="AG1440" s="30">
        <v>296.89999999999998</v>
      </c>
      <c r="AH1440" s="30">
        <v>84.328117370605469</v>
      </c>
      <c r="AI1440" s="148">
        <v>0.33200000000000002</v>
      </c>
      <c r="AJ1440" s="30">
        <v>49.81982464</v>
      </c>
      <c r="AK1440" s="30">
        <v>299.60000000000002</v>
      </c>
      <c r="AL1440" s="30">
        <v>84.964263916015625</v>
      </c>
      <c r="AM1440" s="148">
        <v>0.33200000000000002</v>
      </c>
      <c r="AN1440" s="30">
        <v>49.990870700000002</v>
      </c>
      <c r="AO1440" s="30">
        <v>299.60000000000002</v>
      </c>
      <c r="AP1440" s="148">
        <v>9.5693781971931458E-2</v>
      </c>
      <c r="AQ1440" s="30">
        <v>51.177272299999998</v>
      </c>
      <c r="AR1440" s="30">
        <v>206.69856262207031</v>
      </c>
      <c r="AS1440" s="30">
        <v>246</v>
      </c>
      <c r="AT1440" s="30">
        <v>246</v>
      </c>
      <c r="AU1440" s="148">
        <v>1</v>
      </c>
      <c r="AV1440" s="30">
        <v>90.132568359375</v>
      </c>
      <c r="AW1440" s="148">
        <v>9.5693781971931458E-2</v>
      </c>
      <c r="AX1440" s="30">
        <v>52.933350939999997</v>
      </c>
      <c r="AY1440" s="30">
        <v>206.69856262207031</v>
      </c>
      <c r="AZ1440" s="30">
        <v>246</v>
      </c>
      <c r="BA1440" s="30">
        <v>87.516082763671875</v>
      </c>
      <c r="BB1440" s="148">
        <v>0.32900000000000001</v>
      </c>
      <c r="BC1440" s="30">
        <v>51.23</v>
      </c>
      <c r="BD1440" s="30">
        <v>280</v>
      </c>
      <c r="BE1440" s="30">
        <v>88.890785217285156</v>
      </c>
      <c r="BF1440" s="147">
        <v>0.32900000000000001</v>
      </c>
      <c r="BG1440" s="30">
        <v>51.9</v>
      </c>
      <c r="BH1440" s="30">
        <v>280</v>
      </c>
      <c r="BI1440" s="30">
        <v>83.883743286132813</v>
      </c>
      <c r="BJ1440" s="148">
        <v>0.28199999999999997</v>
      </c>
      <c r="BK1440" s="30">
        <v>49.488209439999999</v>
      </c>
      <c r="BL1440" s="30">
        <v>270.2</v>
      </c>
      <c r="BM1440" s="30">
        <v>85.112098693847656</v>
      </c>
      <c r="BN1440" s="148">
        <v>0.28199999999999997</v>
      </c>
      <c r="BO1440" s="30">
        <v>50.059351829999997</v>
      </c>
      <c r="BP1440" s="30">
        <v>270.2</v>
      </c>
      <c r="BQ1440" s="148">
        <v>0.436</v>
      </c>
      <c r="BR1440" s="148">
        <v>0.193</v>
      </c>
      <c r="BS1440" s="148"/>
      <c r="BT1440" s="148">
        <v>0.28199999999999997</v>
      </c>
      <c r="BU1440" s="148">
        <v>8.4000000000000005E-2</v>
      </c>
      <c r="BV1440" s="148">
        <v>4.0000001899898052E-3</v>
      </c>
      <c r="BW1440" s="148">
        <v>0.113</v>
      </c>
      <c r="BX1440" s="148">
        <v>0.19600000000000001</v>
      </c>
      <c r="BY1440" s="148">
        <v>0.47070000000000001</v>
      </c>
      <c r="BZ1440" s="1">
        <v>0</v>
      </c>
      <c r="CA1440" s="1">
        <v>10367.580078125</v>
      </c>
      <c r="CB1440" s="1">
        <v>10622.36</v>
      </c>
      <c r="CC1440" s="124" t="s">
        <v>4539</v>
      </c>
      <c r="CD1440" t="s">
        <v>4634</v>
      </c>
    </row>
    <row r="1441" spans="1:82" x14ac:dyDescent="0.3">
      <c r="A1441" s="1">
        <v>961104120</v>
      </c>
      <c r="B1441" s="124" t="s">
        <v>4539</v>
      </c>
      <c r="C1441" t="s">
        <v>459</v>
      </c>
      <c r="D1441" t="s">
        <v>1903</v>
      </c>
      <c r="E1441" s="30">
        <v>84.681266784667969</v>
      </c>
      <c r="F1441" s="30">
        <v>86.261703491210938</v>
      </c>
      <c r="G1441" s="30">
        <v>78.91748046875</v>
      </c>
      <c r="H1441" s="30">
        <v>81.363128662109375</v>
      </c>
      <c r="I1441" s="1">
        <v>531</v>
      </c>
      <c r="J1441" s="1" t="s">
        <v>3981</v>
      </c>
      <c r="K1441" s="1">
        <v>5</v>
      </c>
      <c r="L1441" t="s">
        <v>3882</v>
      </c>
      <c r="M1441" t="s">
        <v>3915</v>
      </c>
      <c r="N1441" t="s">
        <v>3918</v>
      </c>
      <c r="O1441" t="s">
        <v>3922</v>
      </c>
      <c r="P1441" s="148">
        <v>0.25247526168823242</v>
      </c>
      <c r="Q1441" s="30">
        <v>49.82519628</v>
      </c>
      <c r="R1441" s="30">
        <v>255.44554138183591</v>
      </c>
      <c r="S1441" s="1">
        <v>248</v>
      </c>
      <c r="T1441" s="1">
        <v>248</v>
      </c>
      <c r="U1441" s="148">
        <v>1</v>
      </c>
      <c r="V1441" s="148">
        <v>0.25247526168823242</v>
      </c>
      <c r="W1441" s="149">
        <v>50.47374722</v>
      </c>
      <c r="X1441" s="149">
        <v>255.44554138183591</v>
      </c>
      <c r="Y1441" s="1">
        <v>248</v>
      </c>
      <c r="Z1441" s="30">
        <v>88.847831726074219</v>
      </c>
      <c r="AA1441" s="148">
        <v>0.308</v>
      </c>
      <c r="AB1441" s="30">
        <v>51.3</v>
      </c>
      <c r="AC1441" s="30">
        <v>278.89999999999998</v>
      </c>
      <c r="AD1441" s="30">
        <v>90.592941284179688</v>
      </c>
      <c r="AE1441" s="148">
        <v>0.308</v>
      </c>
      <c r="AF1441" s="30">
        <v>51.89</v>
      </c>
      <c r="AG1441" s="30">
        <v>278.89999999999998</v>
      </c>
      <c r="AH1441" s="30">
        <v>86.9678955078125</v>
      </c>
      <c r="AI1441" s="148">
        <v>0.41099999999999998</v>
      </c>
      <c r="AJ1441" s="30">
        <v>50.69415652</v>
      </c>
      <c r="AK1441" s="30">
        <v>306.89999999999998</v>
      </c>
      <c r="AL1441" s="30">
        <v>88.780113220214844</v>
      </c>
      <c r="AM1441" s="148">
        <v>0.41099999999999998</v>
      </c>
      <c r="AN1441" s="30">
        <v>51.289396869999997</v>
      </c>
      <c r="AO1441" s="30">
        <v>306.89999999999998</v>
      </c>
      <c r="AP1441" s="148">
        <v>0.1020408198237419</v>
      </c>
      <c r="AQ1441" s="30">
        <v>46.204461299999998</v>
      </c>
      <c r="AR1441" s="30">
        <v>195.40815734863281</v>
      </c>
      <c r="AS1441" s="30">
        <v>247</v>
      </c>
      <c r="AT1441" s="30">
        <v>247</v>
      </c>
      <c r="AU1441" s="148">
        <v>1</v>
      </c>
      <c r="AV1441" s="30">
        <v>81.363128662109375</v>
      </c>
      <c r="AW1441" s="148">
        <v>0.1020408198237419</v>
      </c>
      <c r="AX1441" s="30">
        <v>47.907436250000003</v>
      </c>
      <c r="AY1441" s="30">
        <v>195.40815734863281</v>
      </c>
      <c r="AZ1441" s="30">
        <v>247</v>
      </c>
      <c r="BA1441" s="30">
        <v>87.206787109375</v>
      </c>
      <c r="BB1441" s="148">
        <v>0.32600000000000001</v>
      </c>
      <c r="BC1441" s="30">
        <v>51.08</v>
      </c>
      <c r="BD1441" s="30">
        <v>264</v>
      </c>
      <c r="BE1441" s="30">
        <v>88.505332946777344</v>
      </c>
      <c r="BF1441" s="147">
        <v>0.32600000000000001</v>
      </c>
      <c r="BG1441" s="30">
        <v>51.71</v>
      </c>
      <c r="BH1441" s="30">
        <v>264</v>
      </c>
      <c r="BI1441" s="30">
        <v>86.680496215820313</v>
      </c>
      <c r="BJ1441" s="148">
        <v>0.39100000000000001</v>
      </c>
      <c r="BK1441" s="30">
        <v>50.850570949999998</v>
      </c>
      <c r="BL1441" s="30">
        <v>294</v>
      </c>
      <c r="BM1441" s="30">
        <v>87.992889404296875</v>
      </c>
      <c r="BN1441" s="148">
        <v>0.39100000000000001</v>
      </c>
      <c r="BO1441" s="30">
        <v>51.49506384</v>
      </c>
      <c r="BP1441" s="30">
        <v>294</v>
      </c>
      <c r="BQ1441" s="148">
        <v>0.48199999999999998</v>
      </c>
      <c r="BR1441" s="148">
        <v>0.25600000000000001</v>
      </c>
      <c r="BS1441" s="148">
        <v>9.0000000000000011E-3</v>
      </c>
      <c r="BT1441" s="148">
        <v>0.151</v>
      </c>
      <c r="BU1441" s="148">
        <v>0.10199999999999999</v>
      </c>
      <c r="BV1441" s="148">
        <v>0</v>
      </c>
      <c r="BW1441" s="148">
        <v>0.188</v>
      </c>
      <c r="BX1441" s="148">
        <v>0.16600000000000001</v>
      </c>
      <c r="BY1441" s="148">
        <v>0.54780000000000006</v>
      </c>
      <c r="BZ1441" s="1">
        <v>0</v>
      </c>
      <c r="CA1441" s="1">
        <v>10339.98046875</v>
      </c>
      <c r="CB1441" s="1">
        <v>10590.3</v>
      </c>
      <c r="CC1441" s="124" t="s">
        <v>4539</v>
      </c>
      <c r="CD1441" t="s">
        <v>4634</v>
      </c>
    </row>
    <row r="1442" spans="1:82" x14ac:dyDescent="0.3">
      <c r="A1442" s="1">
        <v>961104140</v>
      </c>
      <c r="B1442" s="124" t="s">
        <v>4539</v>
      </c>
      <c r="C1442" t="s">
        <v>459</v>
      </c>
      <c r="D1442" t="s">
        <v>1904</v>
      </c>
      <c r="E1442" s="30">
        <v>89.738807678222656</v>
      </c>
      <c r="F1442" s="30">
        <v>91.392616271972656</v>
      </c>
      <c r="G1442" s="30">
        <v>87.613273620605469</v>
      </c>
      <c r="H1442" s="30">
        <v>90.983673095703125</v>
      </c>
      <c r="I1442" s="1">
        <v>444</v>
      </c>
      <c r="J1442" s="1" t="s">
        <v>3981</v>
      </c>
      <c r="K1442" s="1">
        <v>5</v>
      </c>
      <c r="L1442" t="s">
        <v>3882</v>
      </c>
      <c r="M1442" t="s">
        <v>3915</v>
      </c>
      <c r="N1442" t="s">
        <v>3918</v>
      </c>
      <c r="O1442" t="s">
        <v>3922</v>
      </c>
      <c r="P1442" s="148">
        <v>0.31884059309959412</v>
      </c>
      <c r="Q1442" s="30">
        <v>51.928945280000001</v>
      </c>
      <c r="R1442" s="30">
        <v>288.88888549804688</v>
      </c>
      <c r="S1442" s="1">
        <v>232</v>
      </c>
      <c r="T1442" s="1">
        <v>232</v>
      </c>
      <c r="U1442" s="148">
        <v>1</v>
      </c>
      <c r="V1442" s="148">
        <v>0.31884059309959412</v>
      </c>
      <c r="W1442" s="149">
        <v>52.599700939999998</v>
      </c>
      <c r="X1442" s="149">
        <v>288.88888549804688</v>
      </c>
      <c r="Y1442" s="1">
        <v>232</v>
      </c>
      <c r="Z1442" s="30">
        <v>94.285484313964844</v>
      </c>
      <c r="AA1442" s="148">
        <v>0.435</v>
      </c>
      <c r="AB1442" s="30">
        <v>53.1</v>
      </c>
      <c r="AC1442" s="30">
        <v>327</v>
      </c>
      <c r="AD1442" s="30">
        <v>95.629203796386719</v>
      </c>
      <c r="AE1442" s="148">
        <v>0.435</v>
      </c>
      <c r="AF1442" s="30">
        <v>53.6</v>
      </c>
      <c r="AG1442" s="30">
        <v>327</v>
      </c>
      <c r="AH1442" s="30">
        <v>93.443359375</v>
      </c>
      <c r="AI1442" s="148">
        <v>0.46400000000000002</v>
      </c>
      <c r="AJ1442" s="30">
        <v>52.838920010000002</v>
      </c>
      <c r="AK1442" s="30">
        <v>333.1</v>
      </c>
      <c r="AL1442" s="30">
        <v>94.820365905761719</v>
      </c>
      <c r="AM1442" s="148">
        <v>0.46400000000000002</v>
      </c>
      <c r="AN1442" s="30">
        <v>53.344886629999998</v>
      </c>
      <c r="AO1442" s="30">
        <v>333.1</v>
      </c>
      <c r="AP1442" s="148">
        <v>0.18269230425357821</v>
      </c>
      <c r="AQ1442" s="30">
        <v>51.643909229999998</v>
      </c>
      <c r="AR1442" s="30">
        <v>208.17308044433591</v>
      </c>
      <c r="AS1442" s="30">
        <v>235</v>
      </c>
      <c r="AT1442" s="30">
        <v>235</v>
      </c>
      <c r="AU1442" s="148">
        <v>1</v>
      </c>
      <c r="AV1442" s="30">
        <v>90.983673095703125</v>
      </c>
      <c r="AW1442" s="148">
        <v>0.18269230425357821</v>
      </c>
      <c r="AX1442" s="30">
        <v>53.42113037</v>
      </c>
      <c r="AY1442" s="30">
        <v>208.17308044433591</v>
      </c>
      <c r="AZ1442" s="30">
        <v>235</v>
      </c>
      <c r="BA1442" s="30">
        <v>94.568061828613281</v>
      </c>
      <c r="BB1442" s="148">
        <v>0.50600000000000001</v>
      </c>
      <c r="BC1442" s="30">
        <v>54.65</v>
      </c>
      <c r="BD1442" s="30">
        <v>327</v>
      </c>
      <c r="BE1442" s="30">
        <v>95.382637023925781</v>
      </c>
      <c r="BF1442" s="147">
        <v>0.50600000000000001</v>
      </c>
      <c r="BG1442" s="30">
        <v>55.1</v>
      </c>
      <c r="BH1442" s="30">
        <v>327</v>
      </c>
      <c r="BI1442" s="30">
        <v>94.431663513183594</v>
      </c>
      <c r="BJ1442" s="148">
        <v>0.51200000000000001</v>
      </c>
      <c r="BK1442" s="30">
        <v>54.62633941</v>
      </c>
      <c r="BL1442" s="30">
        <v>329.8</v>
      </c>
      <c r="BM1442" s="30">
        <v>95.056472778320313</v>
      </c>
      <c r="BN1442" s="148">
        <v>0.51200000000000001</v>
      </c>
      <c r="BO1442" s="30">
        <v>55.015367900000001</v>
      </c>
      <c r="BP1442" s="30">
        <v>329.8</v>
      </c>
      <c r="BQ1442" s="148">
        <v>0.38700000000000001</v>
      </c>
      <c r="BR1442" s="148">
        <v>0.33100000000000002</v>
      </c>
      <c r="BS1442" s="148">
        <v>1.4E-2</v>
      </c>
      <c r="BT1442" s="148">
        <v>0.17799999999999999</v>
      </c>
      <c r="BU1442" s="148">
        <v>0.09</v>
      </c>
      <c r="BV1442" s="148">
        <v>0</v>
      </c>
      <c r="BW1442" s="148">
        <v>0.221</v>
      </c>
      <c r="BX1442" s="148">
        <v>0.16900000000000001</v>
      </c>
      <c r="BY1442" s="148">
        <v>0.52829999999999999</v>
      </c>
      <c r="BZ1442" s="1">
        <v>0</v>
      </c>
      <c r="CA1442" s="1">
        <v>10599.2197265625</v>
      </c>
      <c r="CB1442" s="1">
        <v>11001.91</v>
      </c>
      <c r="CC1442" s="124" t="s">
        <v>4539</v>
      </c>
      <c r="CD1442" t="s">
        <v>4634</v>
      </c>
    </row>
    <row r="1443" spans="1:82" x14ac:dyDescent="0.3">
      <c r="A1443" s="1">
        <v>961104160</v>
      </c>
      <c r="B1443" s="124" t="s">
        <v>4539</v>
      </c>
      <c r="C1443" t="s">
        <v>459</v>
      </c>
      <c r="D1443" t="s">
        <v>1905</v>
      </c>
      <c r="E1443" s="30">
        <v>80.075027465820313</v>
      </c>
      <c r="F1443" s="30">
        <v>81.624671936035156</v>
      </c>
      <c r="G1443" s="30">
        <v>80.159126281738281</v>
      </c>
      <c r="H1443" s="30">
        <v>83.452346801757813</v>
      </c>
      <c r="I1443" s="1">
        <v>536</v>
      </c>
      <c r="J1443" s="1" t="s">
        <v>3981</v>
      </c>
      <c r="K1443" s="1">
        <v>5</v>
      </c>
      <c r="L1443" t="s">
        <v>3882</v>
      </c>
      <c r="M1443" t="s">
        <v>3915</v>
      </c>
      <c r="N1443" t="s">
        <v>3918</v>
      </c>
      <c r="O1443" t="s">
        <v>3922</v>
      </c>
      <c r="P1443" s="148">
        <v>0.17872340977191931</v>
      </c>
      <c r="Q1443" s="30">
        <v>47.909170019999998</v>
      </c>
      <c r="R1443" s="30">
        <v>224.68084716796881</v>
      </c>
      <c r="S1443" s="1">
        <v>266</v>
      </c>
      <c r="T1443" s="1">
        <v>266</v>
      </c>
      <c r="U1443" s="148">
        <v>1</v>
      </c>
      <c r="V1443" s="148">
        <v>0.17872340977191931</v>
      </c>
      <c r="W1443" s="149">
        <v>48.552428429999999</v>
      </c>
      <c r="X1443" s="149">
        <v>224.68084716796881</v>
      </c>
      <c r="Y1443" s="1">
        <v>266</v>
      </c>
      <c r="Z1443" s="30">
        <v>85.826911926269531</v>
      </c>
      <c r="AA1443" s="148">
        <v>0.316</v>
      </c>
      <c r="AB1443" s="30">
        <v>50.3</v>
      </c>
      <c r="AC1443" s="30">
        <v>277</v>
      </c>
      <c r="AD1443" s="30">
        <v>87.412139892578125</v>
      </c>
      <c r="AE1443" s="148">
        <v>0.316</v>
      </c>
      <c r="AF1443" s="30">
        <v>50.81</v>
      </c>
      <c r="AG1443" s="30">
        <v>277</v>
      </c>
      <c r="AH1443" s="30">
        <v>82.1422119140625</v>
      </c>
      <c r="AI1443" s="148">
        <v>0.32400000000000001</v>
      </c>
      <c r="AJ1443" s="30">
        <v>49.095822120000001</v>
      </c>
      <c r="AK1443" s="30">
        <v>280.89999999999998</v>
      </c>
      <c r="AL1443" s="30">
        <v>83.502052307128906</v>
      </c>
      <c r="AM1443" s="148">
        <v>0.32400000000000001</v>
      </c>
      <c r="AN1443" s="30">
        <v>49.493280599999999</v>
      </c>
      <c r="AO1443" s="30">
        <v>280.89999999999998</v>
      </c>
      <c r="AP1443" s="148">
        <v>0.1186440661549568</v>
      </c>
      <c r="AQ1443" s="30">
        <v>46.981143039999999</v>
      </c>
      <c r="AR1443" s="30"/>
      <c r="AS1443" s="30">
        <v>266</v>
      </c>
      <c r="AT1443" s="30">
        <v>266</v>
      </c>
      <c r="AU1443" s="148">
        <v>1</v>
      </c>
      <c r="AV1443" s="30">
        <v>83.452346801757813</v>
      </c>
      <c r="AW1443" s="148">
        <v>0.1186440661549568</v>
      </c>
      <c r="AX1443" s="30">
        <v>49.104803859999997</v>
      </c>
      <c r="AY1443" s="30"/>
      <c r="AZ1443" s="30">
        <v>266</v>
      </c>
      <c r="BA1443" s="30">
        <v>86.608810424804688</v>
      </c>
      <c r="BB1443" s="148">
        <v>0.27700000000000002</v>
      </c>
      <c r="BC1443" s="30">
        <v>50.79</v>
      </c>
      <c r="BD1443" s="30">
        <v>256.60000000000002</v>
      </c>
      <c r="BE1443" s="30">
        <v>87.592414855957031</v>
      </c>
      <c r="BF1443" s="147">
        <v>0.27700000000000002</v>
      </c>
      <c r="BG1443" s="30">
        <v>51.26</v>
      </c>
      <c r="BH1443" s="30">
        <v>256.60000000000002</v>
      </c>
      <c r="BI1443" s="30">
        <v>83.790252685546875</v>
      </c>
      <c r="BJ1443" s="148">
        <v>0.27100000000000002</v>
      </c>
      <c r="BK1443" s="30">
        <v>49.442669940000002</v>
      </c>
      <c r="BL1443" s="30">
        <v>250</v>
      </c>
      <c r="BM1443" s="30">
        <v>84.822357177734375</v>
      </c>
      <c r="BN1443" s="148">
        <v>0.27100000000000002</v>
      </c>
      <c r="BO1443" s="30">
        <v>49.914952210000003</v>
      </c>
      <c r="BP1443" s="30">
        <v>250</v>
      </c>
      <c r="BQ1443" s="148">
        <v>0.438</v>
      </c>
      <c r="BR1443" s="148">
        <v>0.20899999999999999</v>
      </c>
      <c r="BS1443" s="148">
        <v>1.9E-2</v>
      </c>
      <c r="BT1443" s="148">
        <v>0.23499999999999999</v>
      </c>
      <c r="BU1443" s="148">
        <v>9.5000000000000001E-2</v>
      </c>
      <c r="BV1443" s="148">
        <v>4.0000001899898052E-3</v>
      </c>
      <c r="BW1443" s="148">
        <v>0.14399999999999999</v>
      </c>
      <c r="BX1443" s="148">
        <v>0.14899999999999999</v>
      </c>
      <c r="BY1443" s="148">
        <v>0.49819999999999998</v>
      </c>
      <c r="BZ1443" s="1">
        <v>0</v>
      </c>
      <c r="CA1443" s="1">
        <v>10115.8701171875</v>
      </c>
      <c r="CB1443" s="1">
        <v>10349.950000000001</v>
      </c>
      <c r="CC1443" s="124" t="s">
        <v>4539</v>
      </c>
      <c r="CD1443" t="s">
        <v>4634</v>
      </c>
    </row>
    <row r="1444" spans="1:82" x14ac:dyDescent="0.3">
      <c r="A1444" s="1">
        <v>961104220</v>
      </c>
      <c r="B1444" s="124" t="s">
        <v>4539</v>
      </c>
      <c r="C1444" t="s">
        <v>459</v>
      </c>
      <c r="D1444" t="s">
        <v>1906</v>
      </c>
      <c r="E1444" s="30">
        <v>82.412918090820313</v>
      </c>
      <c r="F1444" s="30">
        <v>83.98126220703125</v>
      </c>
      <c r="G1444" s="30">
        <v>78.439590454101563</v>
      </c>
      <c r="H1444" s="30">
        <v>80.780258178710938</v>
      </c>
      <c r="I1444" s="1">
        <v>467</v>
      </c>
      <c r="J1444" s="1" t="s">
        <v>3981</v>
      </c>
      <c r="K1444" s="1">
        <v>5</v>
      </c>
      <c r="L1444" t="s">
        <v>3882</v>
      </c>
      <c r="M1444" t="s">
        <v>3915</v>
      </c>
      <c r="N1444" t="s">
        <v>3918</v>
      </c>
      <c r="O1444" t="s">
        <v>3922</v>
      </c>
      <c r="P1444" s="148">
        <v>0.26190477609634399</v>
      </c>
      <c r="Q1444" s="30">
        <v>48.88164579</v>
      </c>
      <c r="R1444" s="30">
        <v>261.42855834960938</v>
      </c>
      <c r="S1444" s="1">
        <v>242</v>
      </c>
      <c r="T1444" s="1">
        <v>242</v>
      </c>
      <c r="U1444" s="148">
        <v>1</v>
      </c>
      <c r="V1444" s="148">
        <v>0.26190477609634399</v>
      </c>
      <c r="W1444" s="149">
        <v>49.528865189999998</v>
      </c>
      <c r="X1444" s="149">
        <v>261.42855834960938</v>
      </c>
      <c r="Y1444" s="1">
        <v>242</v>
      </c>
      <c r="Z1444" s="30">
        <v>87.337371826171875</v>
      </c>
      <c r="AA1444" s="148">
        <v>0.34100000000000003</v>
      </c>
      <c r="AB1444" s="30">
        <v>50.8</v>
      </c>
      <c r="AC1444" s="30">
        <v>286.2</v>
      </c>
      <c r="AD1444" s="30">
        <v>88.177886962890625</v>
      </c>
      <c r="AE1444" s="148">
        <v>0.34100000000000003</v>
      </c>
      <c r="AF1444" s="30">
        <v>51.07</v>
      </c>
      <c r="AG1444" s="30">
        <v>286.2</v>
      </c>
      <c r="AH1444" s="30">
        <v>87.862579345703125</v>
      </c>
      <c r="AI1444" s="148">
        <v>0.37</v>
      </c>
      <c r="AJ1444" s="30">
        <v>50.990487219999999</v>
      </c>
      <c r="AK1444" s="30">
        <v>300</v>
      </c>
      <c r="AL1444" s="30">
        <v>88.050590515136719</v>
      </c>
      <c r="AM1444" s="148">
        <v>0.37</v>
      </c>
      <c r="AN1444" s="30">
        <v>51.041140929999997</v>
      </c>
      <c r="AO1444" s="30">
        <v>300</v>
      </c>
      <c r="AP1444" s="148">
        <v>0.14084507524967191</v>
      </c>
      <c r="AQ1444" s="30">
        <v>45.90552993</v>
      </c>
      <c r="AR1444" s="30">
        <v>198.1220703125</v>
      </c>
      <c r="AS1444" s="30">
        <v>245</v>
      </c>
      <c r="AT1444" s="30">
        <v>245</v>
      </c>
      <c r="AU1444" s="148">
        <v>1</v>
      </c>
      <c r="AV1444" s="30">
        <v>80.780258178710938</v>
      </c>
      <c r="AW1444" s="148">
        <v>0.14084507524967191</v>
      </c>
      <c r="AX1444" s="30">
        <v>47.573383399999997</v>
      </c>
      <c r="AY1444" s="30">
        <v>198.1220703125</v>
      </c>
      <c r="AZ1444" s="30">
        <v>245</v>
      </c>
      <c r="BA1444" s="30">
        <v>89.103805541992188</v>
      </c>
      <c r="BB1444" s="148">
        <v>0.31900000000000001</v>
      </c>
      <c r="BC1444" s="30">
        <v>52</v>
      </c>
      <c r="BD1444" s="30">
        <v>266.89999999999998</v>
      </c>
      <c r="BE1444" s="30">
        <v>89.519683837890625</v>
      </c>
      <c r="BF1444" s="147">
        <v>0.31900000000000001</v>
      </c>
      <c r="BG1444" s="30">
        <v>52.21</v>
      </c>
      <c r="BH1444" s="30">
        <v>266.89999999999998</v>
      </c>
      <c r="BI1444" s="30">
        <v>91.043022155761719</v>
      </c>
      <c r="BJ1444" s="148">
        <v>0.35399999999999998</v>
      </c>
      <c r="BK1444" s="30">
        <v>52.975656170000001</v>
      </c>
      <c r="BL1444" s="30">
        <v>288.60000000000002</v>
      </c>
      <c r="BM1444" s="30">
        <v>91.244552612304688</v>
      </c>
      <c r="BN1444" s="148">
        <v>0.35399999999999998</v>
      </c>
      <c r="BO1444" s="30">
        <v>53.115608029999997</v>
      </c>
      <c r="BP1444" s="30">
        <v>288.60000000000002</v>
      </c>
      <c r="BQ1444" s="148">
        <v>0.36199999999999999</v>
      </c>
      <c r="BR1444" s="148">
        <v>0.26800000000000002</v>
      </c>
      <c r="BS1444" s="148">
        <v>3.2000000000000001E-2</v>
      </c>
      <c r="BT1444" s="148">
        <v>0.251</v>
      </c>
      <c r="BU1444" s="148">
        <v>8.4000000000000005E-2</v>
      </c>
      <c r="BV1444" s="148">
        <v>4.0000001899898052E-3</v>
      </c>
      <c r="BW1444" s="148">
        <v>0.16900000000000001</v>
      </c>
      <c r="BX1444" s="148">
        <v>0.161</v>
      </c>
      <c r="BY1444" s="148">
        <v>0.48970000000000002</v>
      </c>
      <c r="BZ1444" s="1">
        <v>0</v>
      </c>
      <c r="CA1444" s="1">
        <v>10573.740234375</v>
      </c>
      <c r="CB1444" s="1">
        <v>10798.97</v>
      </c>
      <c r="CC1444" s="124" t="s">
        <v>4539</v>
      </c>
      <c r="CD1444" t="s">
        <v>4634</v>
      </c>
    </row>
    <row r="1445" spans="1:82" s="186" customFormat="1" x14ac:dyDescent="0.3">
      <c r="A1445" s="184">
        <v>961113000</v>
      </c>
      <c r="B1445" s="185" t="s">
        <v>4540</v>
      </c>
      <c r="C1445" s="186" t="s">
        <v>460</v>
      </c>
      <c r="D1445" s="186" t="s">
        <v>1907</v>
      </c>
      <c r="E1445" s="187">
        <v>81.388191223144531</v>
      </c>
      <c r="F1445" s="187">
        <v>83.086723327636719</v>
      </c>
      <c r="G1445" s="187">
        <v>80.021110534667969</v>
      </c>
      <c r="H1445" s="187">
        <v>82.447776794433594</v>
      </c>
      <c r="I1445" s="184">
        <v>701</v>
      </c>
      <c r="J1445" s="184">
        <v>6</v>
      </c>
      <c r="K1445" s="184">
        <v>8</v>
      </c>
      <c r="L1445" s="186" t="s">
        <v>3882</v>
      </c>
      <c r="M1445" s="186" t="s">
        <v>3915</v>
      </c>
      <c r="N1445" s="186" t="s">
        <v>3919</v>
      </c>
      <c r="O1445" s="186" t="s">
        <v>3922</v>
      </c>
      <c r="P1445" s="188">
        <v>0.1130434796214104</v>
      </c>
      <c r="Q1445" s="187">
        <v>48.455397550000001</v>
      </c>
      <c r="R1445" s="187">
        <v>219.47825622558591</v>
      </c>
      <c r="S1445" s="184">
        <v>1255</v>
      </c>
      <c r="T1445" s="184">
        <v>1255</v>
      </c>
      <c r="U1445" s="188">
        <v>1</v>
      </c>
      <c r="V1445" s="188">
        <v>0.1130434796214104</v>
      </c>
      <c r="W1445" s="189">
        <v>49.15821691</v>
      </c>
      <c r="X1445" s="189">
        <v>219.47825622558591</v>
      </c>
      <c r="Y1445" s="184">
        <v>1255</v>
      </c>
      <c r="Z1445" s="187">
        <v>85.524818420410156</v>
      </c>
      <c r="AA1445" s="188">
        <v>0.124</v>
      </c>
      <c r="AB1445" s="187">
        <v>50.2</v>
      </c>
      <c r="AC1445" s="187">
        <v>231.7</v>
      </c>
      <c r="AD1445" s="187">
        <v>87.353240966796875</v>
      </c>
      <c r="AE1445" s="188">
        <v>0.124</v>
      </c>
      <c r="AF1445" s="187">
        <v>50.79</v>
      </c>
      <c r="AG1445" s="187">
        <v>231.7</v>
      </c>
      <c r="AH1445" s="187">
        <v>85.310325622558594</v>
      </c>
      <c r="AI1445" s="188">
        <v>0.154</v>
      </c>
      <c r="AJ1445" s="187">
        <v>50.145146320000002</v>
      </c>
      <c r="AK1445" s="187">
        <v>233.3</v>
      </c>
      <c r="AL1445" s="187">
        <v>87.2264404296875</v>
      </c>
      <c r="AM1445" s="188">
        <v>0.154</v>
      </c>
      <c r="AN1445" s="187">
        <v>50.760685160000001</v>
      </c>
      <c r="AO1445" s="187">
        <v>233.3</v>
      </c>
      <c r="AP1445" s="188">
        <v>8.7719298899173737E-3</v>
      </c>
      <c r="AQ1445" s="187">
        <v>46.894810970000002</v>
      </c>
      <c r="AR1445" s="187"/>
      <c r="AS1445" s="187">
        <v>1251</v>
      </c>
      <c r="AT1445" s="187">
        <v>1251</v>
      </c>
      <c r="AU1445" s="188">
        <v>1</v>
      </c>
      <c r="AV1445" s="187">
        <v>82.447776794433594</v>
      </c>
      <c r="AW1445" s="188">
        <v>8.7719298899173737E-3</v>
      </c>
      <c r="AX1445" s="187">
        <v>48.529064630000001</v>
      </c>
      <c r="AY1445" s="187"/>
      <c r="AZ1445" s="187">
        <v>1251</v>
      </c>
      <c r="BA1445" s="187">
        <v>84.56744384765625</v>
      </c>
      <c r="BB1445" s="188">
        <v>4.3999999999999997E-2</v>
      </c>
      <c r="BC1445" s="187">
        <v>49.8</v>
      </c>
      <c r="BD1445" s="187">
        <v>168</v>
      </c>
      <c r="BE1445" s="187">
        <v>85.949165344238281</v>
      </c>
      <c r="BF1445" s="190">
        <v>4.3999999999999997E-2</v>
      </c>
      <c r="BG1445" s="187">
        <v>50.45</v>
      </c>
      <c r="BH1445" s="187">
        <v>168</v>
      </c>
      <c r="BI1445" s="187">
        <v>80.869544982910156</v>
      </c>
      <c r="BJ1445" s="188">
        <v>4.2000000000000003E-2</v>
      </c>
      <c r="BK1445" s="187">
        <v>48.019928020000002</v>
      </c>
      <c r="BL1445" s="187">
        <v>163.30000000000001</v>
      </c>
      <c r="BM1445" s="187">
        <v>82.350082397460938</v>
      </c>
      <c r="BN1445" s="188">
        <v>4.2000000000000003E-2</v>
      </c>
      <c r="BO1445" s="187">
        <v>48.68283469</v>
      </c>
      <c r="BP1445" s="187">
        <v>163.30000000000001</v>
      </c>
      <c r="BQ1445" s="188">
        <v>0.97</v>
      </c>
      <c r="BR1445" s="188">
        <v>1.0999999999999999E-2</v>
      </c>
      <c r="BS1445" s="188"/>
      <c r="BT1445" s="188">
        <v>1.4E-2</v>
      </c>
      <c r="BU1445" s="188"/>
      <c r="BV1445" s="188">
        <v>4.0000001899898052E-3</v>
      </c>
      <c r="BW1445" s="188"/>
      <c r="BX1445" s="188">
        <v>0.16800000000000001</v>
      </c>
      <c r="BY1445" s="188">
        <v>0.80870000000000009</v>
      </c>
      <c r="BZ1445" s="184">
        <v>1</v>
      </c>
      <c r="CA1445" s="184">
        <v>6797.77001953125</v>
      </c>
      <c r="CB1445" s="184">
        <v>7687.06</v>
      </c>
      <c r="CC1445" s="185" t="s">
        <v>4540</v>
      </c>
      <c r="CD1445" s="186" t="s">
        <v>4633</v>
      </c>
    </row>
    <row r="1446" spans="1:82" s="186" customFormat="1" x14ac:dyDescent="0.3">
      <c r="A1446" s="184">
        <v>961114020</v>
      </c>
      <c r="B1446" s="185" t="s">
        <v>4540</v>
      </c>
      <c r="C1446" s="186" t="s">
        <v>460</v>
      </c>
      <c r="D1446" s="186" t="s">
        <v>1908</v>
      </c>
      <c r="E1446" s="187">
        <v>81.246017456054688</v>
      </c>
      <c r="F1446" s="187">
        <v>82.774200439453125</v>
      </c>
      <c r="G1446" s="187">
        <v>71.331130981445313</v>
      </c>
      <c r="H1446" s="187">
        <v>71.923065185546875</v>
      </c>
      <c r="I1446" s="184">
        <v>268</v>
      </c>
      <c r="J1446" s="184" t="s">
        <v>3981</v>
      </c>
      <c r="K1446" s="184">
        <v>5</v>
      </c>
      <c r="L1446" s="186" t="s">
        <v>3882</v>
      </c>
      <c r="M1446" s="186" t="s">
        <v>3915</v>
      </c>
      <c r="N1446" s="186" t="s">
        <v>3919</v>
      </c>
      <c r="O1446" s="186" t="s">
        <v>3922</v>
      </c>
      <c r="P1446" s="188">
        <v>2.1505376324057579E-2</v>
      </c>
      <c r="Q1446" s="187">
        <v>48.396258500000002</v>
      </c>
      <c r="R1446" s="187"/>
      <c r="S1446" s="184">
        <v>147</v>
      </c>
      <c r="T1446" s="184">
        <v>147</v>
      </c>
      <c r="U1446" s="188">
        <v>1</v>
      </c>
      <c r="V1446" s="188">
        <v>2.1505376324057579E-2</v>
      </c>
      <c r="W1446" s="189">
        <v>49.028727259999997</v>
      </c>
      <c r="X1446" s="189"/>
      <c r="Y1446" s="184">
        <v>147</v>
      </c>
      <c r="Z1446" s="187">
        <v>83.410179138183594</v>
      </c>
      <c r="AA1446" s="188">
        <v>0.109</v>
      </c>
      <c r="AB1446" s="187">
        <v>49.5</v>
      </c>
      <c r="AC1446" s="187">
        <v>245</v>
      </c>
      <c r="AD1446" s="187">
        <v>85.321060180664063</v>
      </c>
      <c r="AE1446" s="188">
        <v>0.109</v>
      </c>
      <c r="AF1446" s="187">
        <v>50.1</v>
      </c>
      <c r="AG1446" s="187">
        <v>245</v>
      </c>
      <c r="AH1446" s="187">
        <v>75.838172912597656</v>
      </c>
      <c r="AI1446" s="188">
        <v>0.154</v>
      </c>
      <c r="AJ1446" s="187">
        <v>47.007836169999997</v>
      </c>
      <c r="AK1446" s="187">
        <v>252.2</v>
      </c>
      <c r="AL1446" s="187">
        <v>77.713264465332031</v>
      </c>
      <c r="AM1446" s="188">
        <v>0.154</v>
      </c>
      <c r="AN1446" s="187">
        <v>47.523367280000002</v>
      </c>
      <c r="AO1446" s="187">
        <v>252.2</v>
      </c>
      <c r="AP1446" s="188"/>
      <c r="AQ1446" s="187">
        <v>41.458999910000003</v>
      </c>
      <c r="AR1446" s="187"/>
      <c r="AS1446" s="187">
        <v>145</v>
      </c>
      <c r="AT1446" s="187">
        <v>145</v>
      </c>
      <c r="AU1446" s="188">
        <v>1</v>
      </c>
      <c r="AV1446" s="187">
        <v>71.923065185546875</v>
      </c>
      <c r="AW1446" s="188"/>
      <c r="AX1446" s="187">
        <v>42.497177020000002</v>
      </c>
      <c r="AY1446" s="187"/>
      <c r="AZ1446" s="187">
        <v>145</v>
      </c>
      <c r="BA1446" s="187">
        <v>68.978851318359375</v>
      </c>
      <c r="BB1446" s="188">
        <v>4.7E-2</v>
      </c>
      <c r="BC1446" s="187">
        <v>42.24</v>
      </c>
      <c r="BD1446" s="187">
        <v>141.9</v>
      </c>
      <c r="BE1446" s="187">
        <v>70.449867248535156</v>
      </c>
      <c r="BF1446" s="190">
        <v>4.7E-2</v>
      </c>
      <c r="BG1446" s="187">
        <v>42.81</v>
      </c>
      <c r="BH1446" s="187">
        <v>141.9</v>
      </c>
      <c r="BI1446" s="187">
        <v>71.8175048828125</v>
      </c>
      <c r="BJ1446" s="188">
        <v>8.199999999999999E-2</v>
      </c>
      <c r="BK1446" s="187">
        <v>43.610474670000002</v>
      </c>
      <c r="BL1446" s="187">
        <v>163.4</v>
      </c>
      <c r="BM1446" s="187">
        <v>73.328971862792969</v>
      </c>
      <c r="BN1446" s="188">
        <v>8.199999999999999E-2</v>
      </c>
      <c r="BO1446" s="187">
        <v>44.186951110000003</v>
      </c>
      <c r="BP1446" s="187">
        <v>163.4</v>
      </c>
      <c r="BQ1446" s="188">
        <v>0.96299999999999997</v>
      </c>
      <c r="BR1446" s="188"/>
      <c r="BS1446" s="188"/>
      <c r="BT1446" s="188">
        <v>2.1999999999999999E-2</v>
      </c>
      <c r="BU1446" s="188"/>
      <c r="BV1446" s="188">
        <v>1.499999966472387E-2</v>
      </c>
      <c r="BW1446" s="188"/>
      <c r="BX1446" s="188">
        <v>0.13100000000000001</v>
      </c>
      <c r="BY1446" s="188">
        <v>0.81019999999999992</v>
      </c>
      <c r="BZ1446" s="184">
        <v>1</v>
      </c>
      <c r="CA1446" s="184">
        <v>5606.7998046875</v>
      </c>
      <c r="CB1446" s="184">
        <v>8930.35</v>
      </c>
      <c r="CC1446" s="185" t="s">
        <v>4540</v>
      </c>
      <c r="CD1446" s="186" t="s">
        <v>4634</v>
      </c>
    </row>
    <row r="1447" spans="1:82" s="186" customFormat="1" x14ac:dyDescent="0.3">
      <c r="A1447" s="184">
        <v>961114040</v>
      </c>
      <c r="B1447" s="185" t="s">
        <v>4540</v>
      </c>
      <c r="C1447" s="186" t="s">
        <v>460</v>
      </c>
      <c r="D1447" s="186" t="s">
        <v>1909</v>
      </c>
      <c r="E1447" s="187">
        <v>79.757949829101563</v>
      </c>
      <c r="F1447" s="187">
        <v>81.434913635253906</v>
      </c>
      <c r="G1447" s="187">
        <v>83.187080383300781</v>
      </c>
      <c r="H1447" s="187">
        <v>86.752204895019531</v>
      </c>
      <c r="I1447" s="184">
        <v>557</v>
      </c>
      <c r="J1447" s="184">
        <v>6</v>
      </c>
      <c r="K1447" s="184">
        <v>8</v>
      </c>
      <c r="L1447" s="186" t="s">
        <v>3882</v>
      </c>
      <c r="M1447" s="186" t="s">
        <v>3915</v>
      </c>
      <c r="N1447" s="186" t="s">
        <v>3919</v>
      </c>
      <c r="O1447" s="186" t="s">
        <v>3922</v>
      </c>
      <c r="P1447" s="188">
        <v>0.1173020526766777</v>
      </c>
      <c r="Q1447" s="187">
        <v>47.777279970000002</v>
      </c>
      <c r="R1447" s="187">
        <v>229.9120178222656</v>
      </c>
      <c r="S1447" s="184">
        <v>883</v>
      </c>
      <c r="T1447" s="184">
        <v>883</v>
      </c>
      <c r="U1447" s="188">
        <v>1</v>
      </c>
      <c r="V1447" s="188">
        <v>0.1173020526766777</v>
      </c>
      <c r="W1447" s="189">
        <v>48.473803310000001</v>
      </c>
      <c r="X1447" s="189">
        <v>229.9120178222656</v>
      </c>
      <c r="Y1447" s="184">
        <v>883</v>
      </c>
      <c r="Z1447" s="187">
        <v>81.89971923828125</v>
      </c>
      <c r="AA1447" s="188">
        <v>0.13700000000000001</v>
      </c>
      <c r="AB1447" s="187">
        <v>49</v>
      </c>
      <c r="AC1447" s="187">
        <v>241.4</v>
      </c>
      <c r="AD1447" s="187">
        <v>83.9957275390625</v>
      </c>
      <c r="AE1447" s="188">
        <v>0.13700000000000001</v>
      </c>
      <c r="AF1447" s="187">
        <v>49.65</v>
      </c>
      <c r="AG1447" s="187">
        <v>241.4</v>
      </c>
      <c r="AH1447" s="187">
        <v>82.254264831542969</v>
      </c>
      <c r="AI1447" s="188">
        <v>0.17799999999999999</v>
      </c>
      <c r="AJ1447" s="187">
        <v>49.132935689999996</v>
      </c>
      <c r="AK1447" s="187">
        <v>255.8</v>
      </c>
      <c r="AL1447" s="187">
        <v>84.242027282714844</v>
      </c>
      <c r="AM1447" s="188">
        <v>0.17799999999999999</v>
      </c>
      <c r="AN1447" s="187">
        <v>49.745094760000001</v>
      </c>
      <c r="AO1447" s="187">
        <v>255.8</v>
      </c>
      <c r="AP1447" s="188">
        <v>3.8805969059467323E-2</v>
      </c>
      <c r="AQ1447" s="187">
        <v>48.875210410000001</v>
      </c>
      <c r="AR1447" s="187"/>
      <c r="AS1447" s="187">
        <v>874</v>
      </c>
      <c r="AT1447" s="187">
        <v>874</v>
      </c>
      <c r="AU1447" s="188">
        <v>1</v>
      </c>
      <c r="AV1447" s="187">
        <v>86.752204895019531</v>
      </c>
      <c r="AW1447" s="188">
        <v>3.8805969059467323E-2</v>
      </c>
      <c r="AX1447" s="187">
        <v>50.996007400000003</v>
      </c>
      <c r="AY1447" s="187"/>
      <c r="AZ1447" s="187">
        <v>874</v>
      </c>
      <c r="BA1447" s="187">
        <v>87.371742248535156</v>
      </c>
      <c r="BB1447" s="188">
        <v>0.10100000000000001</v>
      </c>
      <c r="BC1447" s="187">
        <v>51.16</v>
      </c>
      <c r="BD1447" s="187">
        <v>201.1</v>
      </c>
      <c r="BE1447" s="187">
        <v>88.708206176757813</v>
      </c>
      <c r="BF1447" s="190">
        <v>0.10100000000000001</v>
      </c>
      <c r="BG1447" s="187">
        <v>51.81</v>
      </c>
      <c r="BH1447" s="187">
        <v>201.1</v>
      </c>
      <c r="BI1447" s="187">
        <v>84.361656188964844</v>
      </c>
      <c r="BJ1447" s="188">
        <v>0.19400000000000001</v>
      </c>
      <c r="BK1447" s="187">
        <v>49.721013079999999</v>
      </c>
      <c r="BL1447" s="187">
        <v>218.5</v>
      </c>
      <c r="BM1447" s="187">
        <v>85.751510620117188</v>
      </c>
      <c r="BN1447" s="188">
        <v>0.19400000000000001</v>
      </c>
      <c r="BO1447" s="187">
        <v>50.378019590000001</v>
      </c>
      <c r="BP1447" s="187">
        <v>218.5</v>
      </c>
      <c r="BQ1447" s="188">
        <v>0.97099999999999997</v>
      </c>
      <c r="BR1447" s="188">
        <v>1.7999999999999999E-2</v>
      </c>
      <c r="BS1447" s="188"/>
      <c r="BT1447" s="188">
        <v>9.0000000000000011E-3</v>
      </c>
      <c r="BU1447" s="188"/>
      <c r="BV1447" s="188">
        <v>2.000000094994903E-3</v>
      </c>
      <c r="BW1447" s="188">
        <v>2.3E-2</v>
      </c>
      <c r="BX1447" s="188">
        <v>0.19</v>
      </c>
      <c r="BY1447" s="188">
        <v>0.76419999999999999</v>
      </c>
      <c r="BZ1447" s="184">
        <v>1</v>
      </c>
      <c r="CA1447" s="184">
        <v>7810.580078125</v>
      </c>
      <c r="CB1447" s="184">
        <v>8703.58</v>
      </c>
      <c r="CC1447" s="185" t="s">
        <v>4540</v>
      </c>
      <c r="CD1447" s="186" t="s">
        <v>4633</v>
      </c>
    </row>
    <row r="1448" spans="1:82" s="186" customFormat="1" x14ac:dyDescent="0.3">
      <c r="A1448" s="184">
        <v>961114050</v>
      </c>
      <c r="B1448" s="185" t="s">
        <v>4540</v>
      </c>
      <c r="C1448" s="186" t="s">
        <v>460</v>
      </c>
      <c r="D1448" s="186" t="s">
        <v>1910</v>
      </c>
      <c r="E1448" s="187">
        <v>83.803779602050781</v>
      </c>
      <c r="F1448" s="187">
        <v>85.377693176269531</v>
      </c>
      <c r="G1448" s="187">
        <v>77.582862854003906</v>
      </c>
      <c r="H1448" s="187">
        <v>81.172218322753906</v>
      </c>
      <c r="I1448" s="184">
        <v>437</v>
      </c>
      <c r="J1448" s="184" t="s">
        <v>3981</v>
      </c>
      <c r="K1448" s="184">
        <v>5</v>
      </c>
      <c r="L1448" s="186" t="s">
        <v>3882</v>
      </c>
      <c r="M1448" s="186" t="s">
        <v>3915</v>
      </c>
      <c r="N1448" s="186" t="s">
        <v>3919</v>
      </c>
      <c r="O1448" s="186" t="s">
        <v>3922</v>
      </c>
      <c r="P1448" s="188">
        <v>8.4210529923439026E-2</v>
      </c>
      <c r="Q1448" s="187">
        <v>49.460193910000001</v>
      </c>
      <c r="R1448" s="187"/>
      <c r="S1448" s="184">
        <v>240</v>
      </c>
      <c r="T1448" s="184">
        <v>240</v>
      </c>
      <c r="U1448" s="188">
        <v>1</v>
      </c>
      <c r="V1448" s="188">
        <v>8.4210529923439026E-2</v>
      </c>
      <c r="W1448" s="189">
        <v>50.107464810000003</v>
      </c>
      <c r="X1448" s="189"/>
      <c r="Y1448" s="184">
        <v>240</v>
      </c>
      <c r="Z1448" s="187">
        <v>84.920639038085938</v>
      </c>
      <c r="AA1448" s="188">
        <v>0.13400000000000001</v>
      </c>
      <c r="AB1448" s="187">
        <v>50</v>
      </c>
      <c r="AC1448" s="187">
        <v>237.3</v>
      </c>
      <c r="AD1448" s="187">
        <v>86.823104858398438</v>
      </c>
      <c r="AE1448" s="188">
        <v>0.13400000000000001</v>
      </c>
      <c r="AF1448" s="187">
        <v>50.61</v>
      </c>
      <c r="AG1448" s="187">
        <v>237.3</v>
      </c>
      <c r="AH1448" s="187">
        <v>84.632232666015625</v>
      </c>
      <c r="AI1448" s="188">
        <v>0.128</v>
      </c>
      <c r="AJ1448" s="187">
        <v>49.92055027</v>
      </c>
      <c r="AK1448" s="187">
        <v>226.6</v>
      </c>
      <c r="AL1448" s="187">
        <v>86.48077392578125</v>
      </c>
      <c r="AM1448" s="188">
        <v>0.128</v>
      </c>
      <c r="AN1448" s="187">
        <v>50.50693571</v>
      </c>
      <c r="AO1448" s="187">
        <v>226.6</v>
      </c>
      <c r="AP1448" s="188">
        <v>1.5789473429322239E-2</v>
      </c>
      <c r="AQ1448" s="187">
        <v>45.369622890000002</v>
      </c>
      <c r="AR1448" s="187"/>
      <c r="AS1448" s="187">
        <v>234</v>
      </c>
      <c r="AT1448" s="187">
        <v>234</v>
      </c>
      <c r="AU1448" s="188">
        <v>1</v>
      </c>
      <c r="AV1448" s="187">
        <v>81.172218322753906</v>
      </c>
      <c r="AW1448" s="188">
        <v>1.5789473429322239E-2</v>
      </c>
      <c r="AX1448" s="187">
        <v>47.798022690000003</v>
      </c>
      <c r="AY1448" s="187"/>
      <c r="AZ1448" s="187">
        <v>234</v>
      </c>
      <c r="BA1448" s="187">
        <v>82.237403869628906</v>
      </c>
      <c r="BB1448" s="188">
        <v>7.2000000000000008E-2</v>
      </c>
      <c r="BC1448" s="187">
        <v>48.67</v>
      </c>
      <c r="BD1448" s="187">
        <v>172.8</v>
      </c>
      <c r="BE1448" s="187">
        <v>83.595870971679688</v>
      </c>
      <c r="BF1448" s="190">
        <v>7.2000000000000008E-2</v>
      </c>
      <c r="BG1448" s="187">
        <v>49.29</v>
      </c>
      <c r="BH1448" s="187">
        <v>172.8</v>
      </c>
      <c r="BI1448" s="187">
        <v>80.972152709960938</v>
      </c>
      <c r="BJ1448" s="188">
        <v>5.8999999999999997E-2</v>
      </c>
      <c r="BK1448" s="187">
        <v>48.06991</v>
      </c>
      <c r="BL1448" s="187">
        <v>159.4</v>
      </c>
      <c r="BM1448" s="187">
        <v>82.380500793457031</v>
      </c>
      <c r="BN1448" s="188">
        <v>5.8999999999999997E-2</v>
      </c>
      <c r="BO1448" s="187">
        <v>48.697997489999999</v>
      </c>
      <c r="BP1448" s="187">
        <v>159.4</v>
      </c>
      <c r="BQ1448" s="188">
        <v>0.96799999999999997</v>
      </c>
      <c r="BR1448" s="188">
        <v>1.4E-2</v>
      </c>
      <c r="BS1448" s="188">
        <v>1.4E-2</v>
      </c>
      <c r="BT1448" s="188"/>
      <c r="BU1448" s="188"/>
      <c r="BV1448" s="188">
        <v>4.999999888241291E-3</v>
      </c>
      <c r="BW1448" s="188"/>
      <c r="BX1448" s="188">
        <v>0.10299999999999999</v>
      </c>
      <c r="BY1448" s="188">
        <v>0.81120000000000003</v>
      </c>
      <c r="BZ1448" s="184">
        <v>1</v>
      </c>
      <c r="CA1448" s="184">
        <v>4756.5498046875</v>
      </c>
      <c r="CB1448" s="184">
        <v>7926.3</v>
      </c>
      <c r="CC1448" s="185" t="s">
        <v>4540</v>
      </c>
      <c r="CD1448" s="186" t="s">
        <v>4634</v>
      </c>
    </row>
    <row r="1449" spans="1:82" s="186" customFormat="1" x14ac:dyDescent="0.3">
      <c r="A1449" s="184">
        <v>961114060</v>
      </c>
      <c r="B1449" s="185" t="s">
        <v>4540</v>
      </c>
      <c r="C1449" s="186" t="s">
        <v>460</v>
      </c>
      <c r="D1449" s="186" t="s">
        <v>1911</v>
      </c>
      <c r="E1449" s="187">
        <v>85.835594177246094</v>
      </c>
      <c r="F1449" s="187">
        <v>87.402946472167969</v>
      </c>
      <c r="G1449" s="187">
        <v>78.95111083984375</v>
      </c>
      <c r="H1449" s="187">
        <v>82.556129455566406</v>
      </c>
      <c r="I1449" s="184">
        <v>266</v>
      </c>
      <c r="J1449" s="184" t="s">
        <v>3981</v>
      </c>
      <c r="K1449" s="184">
        <v>5</v>
      </c>
      <c r="L1449" s="186" t="s">
        <v>3882</v>
      </c>
      <c r="M1449" s="186" t="s">
        <v>3915</v>
      </c>
      <c r="N1449" s="186" t="s">
        <v>3919</v>
      </c>
      <c r="O1449" s="186" t="s">
        <v>3922</v>
      </c>
      <c r="P1449" s="188">
        <v>3.8461539894342422E-2</v>
      </c>
      <c r="Q1449" s="187">
        <v>50.305353699999998</v>
      </c>
      <c r="R1449" s="187"/>
      <c r="S1449" s="184">
        <v>152</v>
      </c>
      <c r="T1449" s="184">
        <v>152</v>
      </c>
      <c r="U1449" s="188">
        <v>1</v>
      </c>
      <c r="V1449" s="188">
        <v>3.8461539894342422E-2</v>
      </c>
      <c r="W1449" s="189">
        <v>50.946613640000002</v>
      </c>
      <c r="X1449" s="189"/>
      <c r="Y1449" s="184">
        <v>152</v>
      </c>
      <c r="Z1449" s="187">
        <v>81.2955322265625</v>
      </c>
      <c r="AA1449" s="188">
        <v>0.14899999999999999</v>
      </c>
      <c r="AB1449" s="187">
        <v>48.8</v>
      </c>
      <c r="AC1449" s="187">
        <v>220.6</v>
      </c>
      <c r="AD1449" s="187">
        <v>83.318336486816406</v>
      </c>
      <c r="AE1449" s="188">
        <v>0.14899999999999999</v>
      </c>
      <c r="AF1449" s="187">
        <v>49.42</v>
      </c>
      <c r="AG1449" s="187">
        <v>220.6</v>
      </c>
      <c r="AH1449" s="187">
        <v>75.66424560546875</v>
      </c>
      <c r="AI1449" s="188">
        <v>0.154</v>
      </c>
      <c r="AJ1449" s="187">
        <v>46.95022951</v>
      </c>
      <c r="AK1449" s="187">
        <v>236.4</v>
      </c>
      <c r="AL1449" s="187">
        <v>77.613914489746094</v>
      </c>
      <c r="AM1449" s="188">
        <v>0.154</v>
      </c>
      <c r="AN1449" s="187">
        <v>47.489556610000001</v>
      </c>
      <c r="AO1449" s="187">
        <v>236.4</v>
      </c>
      <c r="AP1449" s="188"/>
      <c r="AQ1449" s="187">
        <v>46.225497089999998</v>
      </c>
      <c r="AR1449" s="187"/>
      <c r="AS1449" s="187">
        <v>149</v>
      </c>
      <c r="AT1449" s="187">
        <v>149</v>
      </c>
      <c r="AU1449" s="188">
        <v>1</v>
      </c>
      <c r="AV1449" s="187">
        <v>82.556129455566406</v>
      </c>
      <c r="AW1449" s="188"/>
      <c r="AX1449" s="187">
        <v>48.591165029999999</v>
      </c>
      <c r="AY1449" s="187"/>
      <c r="AZ1449" s="187">
        <v>149</v>
      </c>
      <c r="BA1449" s="187">
        <v>83.453971862792969</v>
      </c>
      <c r="BB1449" s="188">
        <v>0.106</v>
      </c>
      <c r="BC1449" s="187">
        <v>49.26</v>
      </c>
      <c r="BD1449" s="187">
        <v>163.1</v>
      </c>
      <c r="BE1449" s="187">
        <v>84.772514343261719</v>
      </c>
      <c r="BF1449" s="190">
        <v>0.106</v>
      </c>
      <c r="BG1449" s="187">
        <v>49.87</v>
      </c>
      <c r="BH1449" s="187">
        <v>163.1</v>
      </c>
      <c r="BI1449" s="187">
        <v>80.781539916992188</v>
      </c>
      <c r="BJ1449" s="188">
        <v>0.112</v>
      </c>
      <c r="BK1449" s="187">
        <v>47.977057299999998</v>
      </c>
      <c r="BL1449" s="187">
        <v>182.5</v>
      </c>
      <c r="BM1449" s="187">
        <v>82.158424377441406</v>
      </c>
      <c r="BN1449" s="188">
        <v>0.112</v>
      </c>
      <c r="BO1449" s="187">
        <v>48.587319139999998</v>
      </c>
      <c r="BP1449" s="187">
        <v>182.5</v>
      </c>
      <c r="BQ1449" s="188">
        <v>0.97399999999999998</v>
      </c>
      <c r="BR1449" s="188"/>
      <c r="BS1449" s="188"/>
      <c r="BT1449" s="188"/>
      <c r="BU1449" s="188"/>
      <c r="BV1449" s="188">
        <v>2.60000005364418E-2</v>
      </c>
      <c r="BW1449" s="188"/>
      <c r="BX1449" s="188">
        <v>0.17299999999999999</v>
      </c>
      <c r="BY1449" s="188">
        <v>0.81269999999999998</v>
      </c>
      <c r="BZ1449" s="184">
        <v>1</v>
      </c>
      <c r="CA1449" s="184">
        <v>5643.509765625</v>
      </c>
      <c r="CB1449" s="184">
        <v>8358.15</v>
      </c>
      <c r="CC1449" s="185" t="s">
        <v>4540</v>
      </c>
      <c r="CD1449" s="186" t="s">
        <v>4634</v>
      </c>
    </row>
    <row r="1450" spans="1:82" s="186" customFormat="1" x14ac:dyDescent="0.3">
      <c r="A1450" s="184">
        <v>961114080</v>
      </c>
      <c r="B1450" s="185" t="s">
        <v>4540</v>
      </c>
      <c r="C1450" s="186" t="s">
        <v>460</v>
      </c>
      <c r="D1450" s="186" t="s">
        <v>1406</v>
      </c>
      <c r="E1450" s="187">
        <v>78.111488342285156</v>
      </c>
      <c r="F1450" s="187">
        <v>79.475128173828125</v>
      </c>
      <c r="G1450" s="187">
        <v>77.165390014648438</v>
      </c>
      <c r="H1450" s="187">
        <v>79.808052062988281</v>
      </c>
      <c r="I1450" s="184">
        <v>265</v>
      </c>
      <c r="J1450" s="184" t="s">
        <v>3981</v>
      </c>
      <c r="K1450" s="184">
        <v>5</v>
      </c>
      <c r="L1450" s="186" t="s">
        <v>3882</v>
      </c>
      <c r="M1450" s="186" t="s">
        <v>3915</v>
      </c>
      <c r="N1450" s="186" t="s">
        <v>3919</v>
      </c>
      <c r="O1450" s="186" t="s">
        <v>3922</v>
      </c>
      <c r="P1450" s="188">
        <v>2.7522936463356022E-2</v>
      </c>
      <c r="Q1450" s="187">
        <v>47.092411470000002</v>
      </c>
      <c r="R1450" s="187"/>
      <c r="S1450" s="184">
        <v>133</v>
      </c>
      <c r="T1450" s="184">
        <v>133</v>
      </c>
      <c r="U1450" s="188">
        <v>1</v>
      </c>
      <c r="V1450" s="188">
        <v>2.7522936463356022E-2</v>
      </c>
      <c r="W1450" s="189">
        <v>47.66178231</v>
      </c>
      <c r="X1450" s="189"/>
      <c r="Y1450" s="184">
        <v>133</v>
      </c>
      <c r="Z1450" s="187">
        <v>85.222724914550781</v>
      </c>
      <c r="AA1450" s="188">
        <v>0.17299999999999999</v>
      </c>
      <c r="AB1450" s="187">
        <v>50.1</v>
      </c>
      <c r="AC1450" s="187">
        <v>243.9</v>
      </c>
      <c r="AD1450" s="187">
        <v>87.088172912597656</v>
      </c>
      <c r="AE1450" s="188">
        <v>0.17299999999999999</v>
      </c>
      <c r="AF1450" s="187">
        <v>50.7</v>
      </c>
      <c r="AG1450" s="187">
        <v>243.9</v>
      </c>
      <c r="AH1450" s="187">
        <v>86.867515563964844</v>
      </c>
      <c r="AI1450" s="188">
        <v>0.23400000000000001</v>
      </c>
      <c r="AJ1450" s="187">
        <v>50.660908470000003</v>
      </c>
      <c r="AK1450" s="187">
        <v>268.3</v>
      </c>
      <c r="AL1450" s="187">
        <v>88.593254089355469</v>
      </c>
      <c r="AM1450" s="188">
        <v>0.23400000000000001</v>
      </c>
      <c r="AN1450" s="187">
        <v>51.225810269999997</v>
      </c>
      <c r="AO1450" s="187">
        <v>268.3</v>
      </c>
      <c r="AP1450" s="188">
        <v>8.4033617749810219E-3</v>
      </c>
      <c r="AQ1450" s="187">
        <v>45.108483100000001</v>
      </c>
      <c r="AR1450" s="187"/>
      <c r="AS1450" s="187">
        <v>139</v>
      </c>
      <c r="AT1450" s="187">
        <v>139</v>
      </c>
      <c r="AU1450" s="188">
        <v>1</v>
      </c>
      <c r="AV1450" s="187">
        <v>79.808052062988281</v>
      </c>
      <c r="AW1450" s="188">
        <v>8.4033617749810219E-3</v>
      </c>
      <c r="AX1450" s="187">
        <v>47.016194650000003</v>
      </c>
      <c r="AY1450" s="187"/>
      <c r="AZ1450" s="187">
        <v>139</v>
      </c>
      <c r="BA1450" s="187">
        <v>85.227279663085938</v>
      </c>
      <c r="BB1450" s="188">
        <v>8.5999999999999993E-2</v>
      </c>
      <c r="BC1450" s="187">
        <v>50.12</v>
      </c>
      <c r="BD1450" s="187">
        <v>182</v>
      </c>
      <c r="BE1450" s="187">
        <v>86.557777404785156</v>
      </c>
      <c r="BF1450" s="190">
        <v>8.5999999999999993E-2</v>
      </c>
      <c r="BG1450" s="187">
        <v>50.75</v>
      </c>
      <c r="BH1450" s="187">
        <v>182</v>
      </c>
      <c r="BI1450" s="187">
        <v>87.28131103515625</v>
      </c>
      <c r="BJ1450" s="188">
        <v>0.155</v>
      </c>
      <c r="BK1450" s="187">
        <v>51.143241240000002</v>
      </c>
      <c r="BL1450" s="187">
        <v>216.2</v>
      </c>
      <c r="BM1450" s="187">
        <v>88.564857482910156</v>
      </c>
      <c r="BN1450" s="188">
        <v>0.155</v>
      </c>
      <c r="BO1450" s="187">
        <v>51.78011669</v>
      </c>
      <c r="BP1450" s="187">
        <v>216.2</v>
      </c>
      <c r="BQ1450" s="188">
        <v>0.96599999999999997</v>
      </c>
      <c r="BR1450" s="188"/>
      <c r="BS1450" s="188"/>
      <c r="BT1450" s="188">
        <v>0.03</v>
      </c>
      <c r="BU1450" s="188"/>
      <c r="BV1450" s="188">
        <v>4.0000001899898052E-3</v>
      </c>
      <c r="BW1450" s="188"/>
      <c r="BX1450" s="188">
        <v>0.121</v>
      </c>
      <c r="BY1450" s="188">
        <v>0.88569999999999993</v>
      </c>
      <c r="BZ1450" s="184">
        <v>1</v>
      </c>
      <c r="CA1450" s="184">
        <v>5939.41015625</v>
      </c>
      <c r="CB1450" s="184">
        <v>9128.2000000000007</v>
      </c>
      <c r="CC1450" s="185" t="s">
        <v>4540</v>
      </c>
      <c r="CD1450" s="186" t="s">
        <v>4634</v>
      </c>
    </row>
    <row r="1451" spans="1:82" s="186" customFormat="1" x14ac:dyDescent="0.3">
      <c r="A1451" s="184">
        <v>961115000</v>
      </c>
      <c r="B1451" s="185" t="s">
        <v>4540</v>
      </c>
      <c r="C1451" s="186" t="s">
        <v>460</v>
      </c>
      <c r="D1451" s="186" t="s">
        <v>1912</v>
      </c>
      <c r="E1451" s="187">
        <v>82.364891052246094</v>
      </c>
      <c r="F1451" s="187">
        <v>83.673332214355469</v>
      </c>
      <c r="G1451" s="187">
        <v>80.217796325683594</v>
      </c>
      <c r="H1451" s="187">
        <v>80.681907653808594</v>
      </c>
      <c r="I1451" s="184">
        <v>263</v>
      </c>
      <c r="J1451" s="184" t="s">
        <v>3981</v>
      </c>
      <c r="K1451" s="184">
        <v>5</v>
      </c>
      <c r="L1451" s="186" t="s">
        <v>3882</v>
      </c>
      <c r="M1451" s="186" t="s">
        <v>3915</v>
      </c>
      <c r="N1451" s="186" t="s">
        <v>3919</v>
      </c>
      <c r="O1451" s="186" t="s">
        <v>3922</v>
      </c>
      <c r="P1451" s="188">
        <v>0.1052631586790085</v>
      </c>
      <c r="Q1451" s="187">
        <v>48.861670549999999</v>
      </c>
      <c r="R1451" s="187"/>
      <c r="S1451" s="184">
        <v>142</v>
      </c>
      <c r="T1451" s="184">
        <v>142</v>
      </c>
      <c r="U1451" s="188">
        <v>1</v>
      </c>
      <c r="V1451" s="188">
        <v>0.1052631586790085</v>
      </c>
      <c r="W1451" s="189">
        <v>49.401275669999997</v>
      </c>
      <c r="X1451" s="189"/>
      <c r="Y1451" s="184">
        <v>142</v>
      </c>
      <c r="Z1451" s="187">
        <v>87.941551208496094</v>
      </c>
      <c r="AA1451" s="188">
        <v>0.191</v>
      </c>
      <c r="AB1451" s="187">
        <v>51</v>
      </c>
      <c r="AC1451" s="187">
        <v>245.4</v>
      </c>
      <c r="AD1451" s="187">
        <v>89.797737121582031</v>
      </c>
      <c r="AE1451" s="188">
        <v>0.191</v>
      </c>
      <c r="AF1451" s="187">
        <v>51.62</v>
      </c>
      <c r="AG1451" s="187">
        <v>245.4</v>
      </c>
      <c r="AH1451" s="187">
        <v>86.534812927246094</v>
      </c>
      <c r="AI1451" s="188">
        <v>0.251</v>
      </c>
      <c r="AJ1451" s="187">
        <v>50.550712519999998</v>
      </c>
      <c r="AK1451" s="187">
        <v>262.60000000000002</v>
      </c>
      <c r="AL1451" s="187">
        <v>88.289306640625</v>
      </c>
      <c r="AM1451" s="188">
        <v>0.251</v>
      </c>
      <c r="AN1451" s="187">
        <v>51.122377030000003</v>
      </c>
      <c r="AO1451" s="187">
        <v>262.60000000000002</v>
      </c>
      <c r="AP1451" s="188">
        <v>3.5087719559669488E-2</v>
      </c>
      <c r="AQ1451" s="187">
        <v>47.017845289999997</v>
      </c>
      <c r="AR1451" s="187"/>
      <c r="AS1451" s="187">
        <v>142</v>
      </c>
      <c r="AT1451" s="187">
        <v>142</v>
      </c>
      <c r="AU1451" s="188">
        <v>1</v>
      </c>
      <c r="AV1451" s="187">
        <v>80.681907653808594</v>
      </c>
      <c r="AW1451" s="188">
        <v>3.5087719559669488E-2</v>
      </c>
      <c r="AX1451" s="187">
        <v>47.517016650000002</v>
      </c>
      <c r="AY1451" s="187"/>
      <c r="AZ1451" s="187">
        <v>142</v>
      </c>
      <c r="BA1451" s="187">
        <v>80.979591369628906</v>
      </c>
      <c r="BB1451" s="188">
        <v>0.106</v>
      </c>
      <c r="BC1451" s="187">
        <v>48.06</v>
      </c>
      <c r="BD1451" s="187">
        <v>194.3</v>
      </c>
      <c r="BE1451" s="187">
        <v>82.33807373046875</v>
      </c>
      <c r="BF1451" s="190">
        <v>0.106</v>
      </c>
      <c r="BG1451" s="187">
        <v>48.67</v>
      </c>
      <c r="BH1451" s="187">
        <v>194.3</v>
      </c>
      <c r="BI1451" s="187">
        <v>85.377647399902344</v>
      </c>
      <c r="BJ1451" s="188">
        <v>0.20599999999999999</v>
      </c>
      <c r="BK1451" s="187">
        <v>50.215925030000001</v>
      </c>
      <c r="BL1451" s="187">
        <v>227.6</v>
      </c>
      <c r="BM1451" s="187">
        <v>86.685173034667969</v>
      </c>
      <c r="BN1451" s="188">
        <v>0.20599999999999999</v>
      </c>
      <c r="BO1451" s="187">
        <v>50.843329509999997</v>
      </c>
      <c r="BP1451" s="187">
        <v>227.6</v>
      </c>
      <c r="BQ1451" s="188">
        <v>0.98899999999999999</v>
      </c>
      <c r="BR1451" s="188"/>
      <c r="BS1451" s="188"/>
      <c r="BT1451" s="188"/>
      <c r="BU1451" s="188"/>
      <c r="BV1451" s="188">
        <v>1.099999994039536E-2</v>
      </c>
      <c r="BW1451" s="188"/>
      <c r="BX1451" s="188">
        <v>0.126</v>
      </c>
      <c r="BY1451" s="188">
        <v>0.78980000000000006</v>
      </c>
      <c r="BZ1451" s="184">
        <v>1</v>
      </c>
      <c r="CA1451" s="184">
        <v>5057.7998046875</v>
      </c>
      <c r="CB1451" s="184">
        <v>7865.97</v>
      </c>
      <c r="CC1451" s="185" t="s">
        <v>4540</v>
      </c>
      <c r="CD1451" s="186" t="s">
        <v>4634</v>
      </c>
    </row>
    <row r="1452" spans="1:82" s="186" customFormat="1" x14ac:dyDescent="0.3">
      <c r="A1452" s="184">
        <v>961115020</v>
      </c>
      <c r="B1452" s="185" t="s">
        <v>4540</v>
      </c>
      <c r="C1452" s="186" t="s">
        <v>460</v>
      </c>
      <c r="D1452" s="186" t="s">
        <v>841</v>
      </c>
      <c r="E1452" s="187">
        <v>78.806167602539063</v>
      </c>
      <c r="F1452" s="187">
        <v>80.108062744140625</v>
      </c>
      <c r="G1452" s="187">
        <v>79.736770629882813</v>
      </c>
      <c r="H1452" s="187">
        <v>81.338310241699219</v>
      </c>
      <c r="I1452" s="184">
        <v>139</v>
      </c>
      <c r="J1452" s="184" t="s">
        <v>3981</v>
      </c>
      <c r="K1452" s="184">
        <v>5</v>
      </c>
      <c r="L1452" s="186" t="s">
        <v>3882</v>
      </c>
      <c r="M1452" s="186" t="s">
        <v>3915</v>
      </c>
      <c r="N1452" s="186" t="s">
        <v>3919</v>
      </c>
      <c r="O1452" s="186" t="s">
        <v>3922</v>
      </c>
      <c r="P1452" s="188">
        <v>4.4776119291782379E-2</v>
      </c>
      <c r="Q1452" s="187">
        <v>47.381371199999997</v>
      </c>
      <c r="R1452" s="187"/>
      <c r="S1452" s="184">
        <v>72</v>
      </c>
      <c r="T1452" s="184">
        <v>72</v>
      </c>
      <c r="U1452" s="188">
        <v>1</v>
      </c>
      <c r="V1452" s="188">
        <v>4.4776119291782379E-2</v>
      </c>
      <c r="W1452" s="189">
        <v>47.924033190000003</v>
      </c>
      <c r="X1452" s="189"/>
      <c r="Y1452" s="184">
        <v>72</v>
      </c>
      <c r="Z1452" s="187">
        <v>84.014358520507813</v>
      </c>
      <c r="AA1452" s="188">
        <v>0.20799999999999999</v>
      </c>
      <c r="AB1452" s="187">
        <v>49.7</v>
      </c>
      <c r="AC1452" s="187">
        <v>271.39999999999998</v>
      </c>
      <c r="AD1452" s="187">
        <v>85.674484252929688</v>
      </c>
      <c r="AE1452" s="188">
        <v>0.20799999999999999</v>
      </c>
      <c r="AF1452" s="187">
        <v>50.22</v>
      </c>
      <c r="AG1452" s="187">
        <v>271.39999999999998</v>
      </c>
      <c r="AH1452" s="187">
        <v>83.104965209960938</v>
      </c>
      <c r="AI1452" s="188">
        <v>0.17599999999999999</v>
      </c>
      <c r="AJ1452" s="187">
        <v>49.414698520000002</v>
      </c>
      <c r="AK1452" s="187">
        <v>267.60000000000002</v>
      </c>
      <c r="AL1452" s="187">
        <v>84.74176025390625</v>
      </c>
      <c r="AM1452" s="188">
        <v>0.17599999999999999</v>
      </c>
      <c r="AN1452" s="187">
        <v>49.915153150000002</v>
      </c>
      <c r="AO1452" s="187">
        <v>267.60000000000002</v>
      </c>
      <c r="AP1452" s="188"/>
      <c r="AQ1452" s="187">
        <v>46.716947679999997</v>
      </c>
      <c r="AR1452" s="187"/>
      <c r="AS1452" s="187">
        <v>72</v>
      </c>
      <c r="AT1452" s="187">
        <v>72</v>
      </c>
      <c r="AU1452" s="188">
        <v>1</v>
      </c>
      <c r="AV1452" s="187">
        <v>81.338310241699219</v>
      </c>
      <c r="AW1452" s="188"/>
      <c r="AX1452" s="187">
        <v>47.893212480000003</v>
      </c>
      <c r="AY1452" s="187"/>
      <c r="AZ1452" s="187">
        <v>72</v>
      </c>
      <c r="BA1452" s="187">
        <v>83.268394470214844</v>
      </c>
      <c r="BB1452" s="188">
        <v>0.16900000000000001</v>
      </c>
      <c r="BC1452" s="187">
        <v>49.17</v>
      </c>
      <c r="BD1452" s="187">
        <v>220.8</v>
      </c>
      <c r="BE1452" s="187">
        <v>84.529075622558594</v>
      </c>
      <c r="BF1452" s="190">
        <v>0.16900000000000001</v>
      </c>
      <c r="BG1452" s="187">
        <v>49.75</v>
      </c>
      <c r="BH1452" s="187">
        <v>220.8</v>
      </c>
      <c r="BI1452" s="187">
        <v>84.9619140625</v>
      </c>
      <c r="BJ1452" s="188">
        <v>0.16200000000000001</v>
      </c>
      <c r="BK1452" s="187">
        <v>50.013411730000001</v>
      </c>
      <c r="BL1452" s="187">
        <v>233.8</v>
      </c>
      <c r="BM1452" s="187">
        <v>86.2108154296875</v>
      </c>
      <c r="BN1452" s="188">
        <v>0.16200000000000001</v>
      </c>
      <c r="BO1452" s="187">
        <v>50.606924900000003</v>
      </c>
      <c r="BP1452" s="187">
        <v>233.8</v>
      </c>
      <c r="BQ1452" s="188">
        <v>0.97799999999999998</v>
      </c>
      <c r="BR1452" s="188"/>
      <c r="BS1452" s="188"/>
      <c r="BT1452" s="188"/>
      <c r="BU1452" s="188"/>
      <c r="BV1452" s="188">
        <v>2.199999988079071E-2</v>
      </c>
      <c r="BW1452" s="188"/>
      <c r="BX1452" s="188">
        <v>0.18</v>
      </c>
      <c r="BY1452" s="188">
        <v>0.85309999999999997</v>
      </c>
      <c r="BZ1452" s="184">
        <v>1</v>
      </c>
      <c r="CA1452" s="184">
        <v>7547.2001953125</v>
      </c>
      <c r="CB1452" s="184">
        <v>11237.8</v>
      </c>
      <c r="CC1452" s="185" t="s">
        <v>4540</v>
      </c>
      <c r="CD1452" s="186" t="s">
        <v>4634</v>
      </c>
    </row>
    <row r="1453" spans="1:82" s="186" customFormat="1" x14ac:dyDescent="0.3">
      <c r="A1453" s="184">
        <v>961115040</v>
      </c>
      <c r="B1453" s="185" t="s">
        <v>4540</v>
      </c>
      <c r="C1453" s="186" t="s">
        <v>460</v>
      </c>
      <c r="D1453" s="186" t="s">
        <v>1913</v>
      </c>
      <c r="E1453" s="187">
        <v>85.749710083007813</v>
      </c>
      <c r="F1453" s="187">
        <v>87.3128662109375</v>
      </c>
      <c r="G1453" s="187">
        <v>82.725517272949219</v>
      </c>
      <c r="H1453" s="187">
        <v>87.234184265136719</v>
      </c>
      <c r="I1453" s="184">
        <v>327</v>
      </c>
      <c r="J1453" s="184" t="s">
        <v>3981</v>
      </c>
      <c r="K1453" s="184">
        <v>5</v>
      </c>
      <c r="L1453" s="186" t="s">
        <v>3882</v>
      </c>
      <c r="M1453" s="186" t="s">
        <v>3915</v>
      </c>
      <c r="N1453" s="186" t="s">
        <v>3919</v>
      </c>
      <c r="O1453" s="186" t="s">
        <v>3922</v>
      </c>
      <c r="P1453" s="188">
        <v>4.2016807943582528E-2</v>
      </c>
      <c r="Q1453" s="187">
        <v>50.26963026</v>
      </c>
      <c r="R1453" s="187"/>
      <c r="S1453" s="184">
        <v>152</v>
      </c>
      <c r="T1453" s="184">
        <v>152</v>
      </c>
      <c r="U1453" s="188">
        <v>1</v>
      </c>
      <c r="V1453" s="188">
        <v>4.2016807943582528E-2</v>
      </c>
      <c r="W1453" s="189">
        <v>50.909290259999999</v>
      </c>
      <c r="X1453" s="189"/>
      <c r="Y1453" s="184">
        <v>152</v>
      </c>
      <c r="Z1453" s="187">
        <v>91.264564514160156</v>
      </c>
      <c r="AA1453" s="188">
        <v>0.16800000000000001</v>
      </c>
      <c r="AB1453" s="187">
        <v>52.1</v>
      </c>
      <c r="AC1453" s="187">
        <v>234.7</v>
      </c>
      <c r="AD1453" s="187">
        <v>93.007987976074219</v>
      </c>
      <c r="AE1453" s="188">
        <v>0.16800000000000001</v>
      </c>
      <c r="AF1453" s="187">
        <v>52.71</v>
      </c>
      <c r="AG1453" s="187">
        <v>234.7</v>
      </c>
      <c r="AH1453" s="187">
        <v>93.229827880859375</v>
      </c>
      <c r="AI1453" s="188">
        <v>0.22700000000000001</v>
      </c>
      <c r="AJ1453" s="187">
        <v>52.768193979999999</v>
      </c>
      <c r="AK1453" s="187">
        <v>270.7</v>
      </c>
      <c r="AL1453" s="187">
        <v>94.873672485351563</v>
      </c>
      <c r="AM1453" s="188">
        <v>0.22700000000000001</v>
      </c>
      <c r="AN1453" s="187">
        <v>53.363025589999999</v>
      </c>
      <c r="AO1453" s="187">
        <v>270.7</v>
      </c>
      <c r="AP1453" s="188">
        <v>8.5470089688897133E-3</v>
      </c>
      <c r="AQ1453" s="187">
        <v>48.586492219999997</v>
      </c>
      <c r="AR1453" s="187"/>
      <c r="AS1453" s="187">
        <v>149</v>
      </c>
      <c r="AT1453" s="187">
        <v>149</v>
      </c>
      <c r="AU1453" s="188">
        <v>1</v>
      </c>
      <c r="AV1453" s="187">
        <v>87.234184265136719</v>
      </c>
      <c r="AW1453" s="188">
        <v>8.5470089688897133E-3</v>
      </c>
      <c r="AX1453" s="187">
        <v>51.272234930000003</v>
      </c>
      <c r="AY1453" s="187"/>
      <c r="AZ1453" s="187">
        <v>149</v>
      </c>
      <c r="BA1453" s="187">
        <v>89.907981872558594</v>
      </c>
      <c r="BB1453" s="188">
        <v>0.16900000000000001</v>
      </c>
      <c r="BC1453" s="187">
        <v>52.39</v>
      </c>
      <c r="BD1453" s="187">
        <v>208.1</v>
      </c>
      <c r="BE1453" s="187">
        <v>91.142646789550781</v>
      </c>
      <c r="BF1453" s="190">
        <v>0.16900000000000001</v>
      </c>
      <c r="BG1453" s="187">
        <v>53.01</v>
      </c>
      <c r="BH1453" s="187">
        <v>208.1</v>
      </c>
      <c r="BI1453" s="187">
        <v>87.11865234375</v>
      </c>
      <c r="BJ1453" s="188">
        <v>0.22</v>
      </c>
      <c r="BK1453" s="187">
        <v>51.064006310000003</v>
      </c>
      <c r="BL1453" s="187">
        <v>244.7</v>
      </c>
      <c r="BM1453" s="187">
        <v>88.356781005859375</v>
      </c>
      <c r="BN1453" s="188">
        <v>0.22</v>
      </c>
      <c r="BO1453" s="187">
        <v>51.676417860000001</v>
      </c>
      <c r="BP1453" s="187">
        <v>244.7</v>
      </c>
      <c r="BQ1453" s="188">
        <v>0.95400000000000007</v>
      </c>
      <c r="BR1453" s="188">
        <v>2.8000000000000001E-2</v>
      </c>
      <c r="BS1453" s="188"/>
      <c r="BT1453" s="188">
        <v>1.7999999999999999E-2</v>
      </c>
      <c r="BU1453" s="188"/>
      <c r="BV1453" s="188">
        <v>0</v>
      </c>
      <c r="BW1453" s="188"/>
      <c r="BX1453" s="188">
        <v>0.11899999999999999</v>
      </c>
      <c r="BY1453" s="188">
        <v>0.84760000000000002</v>
      </c>
      <c r="BZ1453" s="184">
        <v>1</v>
      </c>
      <c r="CA1453" s="184">
        <v>5205.56982421875</v>
      </c>
      <c r="CB1453" s="184">
        <v>8991.84</v>
      </c>
      <c r="CC1453" s="185" t="s">
        <v>4540</v>
      </c>
      <c r="CD1453" s="186" t="s">
        <v>4634</v>
      </c>
    </row>
    <row r="1454" spans="1:82" s="186" customFormat="1" x14ac:dyDescent="0.3">
      <c r="A1454" s="184">
        <v>961116020</v>
      </c>
      <c r="B1454" s="185" t="s">
        <v>4540</v>
      </c>
      <c r="C1454" s="186" t="s">
        <v>460</v>
      </c>
      <c r="D1454" s="186" t="s">
        <v>1914</v>
      </c>
      <c r="E1454" s="187">
        <v>78.401824951171875</v>
      </c>
      <c r="F1454" s="187">
        <v>79.890960693359375</v>
      </c>
      <c r="G1454" s="187">
        <v>74.427589416503906</v>
      </c>
      <c r="H1454" s="187">
        <v>74.981529235839844</v>
      </c>
      <c r="I1454" s="184">
        <v>291</v>
      </c>
      <c r="J1454" s="184" t="s">
        <v>3981</v>
      </c>
      <c r="K1454" s="184">
        <v>5</v>
      </c>
      <c r="L1454" s="186" t="s">
        <v>3882</v>
      </c>
      <c r="M1454" s="186" t="s">
        <v>3915</v>
      </c>
      <c r="N1454" s="186" t="s">
        <v>3919</v>
      </c>
      <c r="O1454" s="186" t="s">
        <v>3922</v>
      </c>
      <c r="P1454" s="188">
        <v>1.785714365541935E-2</v>
      </c>
      <c r="Q1454" s="187">
        <v>47.213181179999999</v>
      </c>
      <c r="R1454" s="187"/>
      <c r="S1454" s="184">
        <v>156</v>
      </c>
      <c r="T1454" s="184">
        <v>156</v>
      </c>
      <c r="U1454" s="188">
        <v>1</v>
      </c>
      <c r="V1454" s="188">
        <v>1.785714365541935E-2</v>
      </c>
      <c r="W1454" s="189">
        <v>47.834076709999998</v>
      </c>
      <c r="X1454" s="189"/>
      <c r="Y1454" s="184">
        <v>156</v>
      </c>
      <c r="Z1454" s="187">
        <v>80.993446350097656</v>
      </c>
      <c r="AA1454" s="188">
        <v>6.6000000000000003E-2</v>
      </c>
      <c r="AB1454" s="187">
        <v>48.7</v>
      </c>
      <c r="AC1454" s="187">
        <v>206.6</v>
      </c>
      <c r="AD1454" s="187">
        <v>82.817657470703125</v>
      </c>
      <c r="AE1454" s="188">
        <v>6.6000000000000003E-2</v>
      </c>
      <c r="AF1454" s="187">
        <v>49.25</v>
      </c>
      <c r="AG1454" s="187">
        <v>206.6</v>
      </c>
      <c r="AH1454" s="187">
        <v>80.028823852539063</v>
      </c>
      <c r="AI1454" s="188">
        <v>0.1</v>
      </c>
      <c r="AJ1454" s="187">
        <v>48.39583769</v>
      </c>
      <c r="AK1454" s="187">
        <v>217.3</v>
      </c>
      <c r="AL1454" s="187">
        <v>81.893272399902344</v>
      </c>
      <c r="AM1454" s="188">
        <v>0.1</v>
      </c>
      <c r="AN1454" s="187">
        <v>48.945815410000002</v>
      </c>
      <c r="AO1454" s="187">
        <v>217.3</v>
      </c>
      <c r="AP1454" s="188"/>
      <c r="AQ1454" s="187">
        <v>43.395917160000003</v>
      </c>
      <c r="AR1454" s="187"/>
      <c r="AS1454" s="187">
        <v>156</v>
      </c>
      <c r="AT1454" s="187">
        <v>156</v>
      </c>
      <c r="AU1454" s="188">
        <v>1</v>
      </c>
      <c r="AV1454" s="187">
        <v>74.981529235839844</v>
      </c>
      <c r="AW1454" s="188"/>
      <c r="AX1454" s="187">
        <v>44.25003478</v>
      </c>
      <c r="AY1454" s="187"/>
      <c r="AZ1454" s="187">
        <v>156</v>
      </c>
      <c r="BA1454" s="187">
        <v>78.463973999023438</v>
      </c>
      <c r="BB1454" s="188">
        <v>5.2999999999999999E-2</v>
      </c>
      <c r="BC1454" s="187">
        <v>46.84</v>
      </c>
      <c r="BD1454" s="187">
        <v>153.30000000000001</v>
      </c>
      <c r="BE1454" s="187">
        <v>79.802192687988281</v>
      </c>
      <c r="BF1454" s="190">
        <v>5.2999999999999999E-2</v>
      </c>
      <c r="BG1454" s="187">
        <v>47.42</v>
      </c>
      <c r="BH1454" s="187">
        <v>153.30000000000001</v>
      </c>
      <c r="BI1454" s="187">
        <v>80.282081604003906</v>
      </c>
      <c r="BJ1454" s="188">
        <v>0.105</v>
      </c>
      <c r="BK1454" s="187">
        <v>47.733760320000002</v>
      </c>
      <c r="BL1454" s="187">
        <v>169.7</v>
      </c>
      <c r="BM1454" s="187">
        <v>81.634750366210938</v>
      </c>
      <c r="BN1454" s="188">
        <v>0.105</v>
      </c>
      <c r="BO1454" s="187">
        <v>48.326333259999998</v>
      </c>
      <c r="BP1454" s="187">
        <v>169.7</v>
      </c>
      <c r="BQ1454" s="188">
        <v>0.96899999999999997</v>
      </c>
      <c r="BR1454" s="188"/>
      <c r="BS1454" s="188"/>
      <c r="BT1454" s="188">
        <v>1.7000000000000001E-2</v>
      </c>
      <c r="BU1454" s="188"/>
      <c r="BV1454" s="188">
        <v>1.4000000432133669E-2</v>
      </c>
      <c r="BW1454" s="188"/>
      <c r="BX1454" s="188">
        <v>9.6000000000000002E-2</v>
      </c>
      <c r="BY1454" s="188">
        <v>0.86340000000000006</v>
      </c>
      <c r="BZ1454" s="184">
        <v>1</v>
      </c>
      <c r="CA1454" s="184">
        <v>5363.64990234375</v>
      </c>
      <c r="CB1454" s="184">
        <v>8392.1299999999992</v>
      </c>
      <c r="CC1454" s="185" t="s">
        <v>4540</v>
      </c>
      <c r="CD1454" s="186" t="s">
        <v>4634</v>
      </c>
    </row>
    <row r="1455" spans="1:82" s="186" customFormat="1" x14ac:dyDescent="0.3">
      <c r="A1455" s="184">
        <v>961116040</v>
      </c>
      <c r="B1455" s="185" t="s">
        <v>4540</v>
      </c>
      <c r="C1455" s="186" t="s">
        <v>460</v>
      </c>
      <c r="D1455" s="186" t="s">
        <v>1915</v>
      </c>
      <c r="E1455" s="187">
        <v>89.364250183105469</v>
      </c>
      <c r="F1455" s="187">
        <v>90.988777160644531</v>
      </c>
      <c r="G1455" s="187">
        <v>82.302238464355469</v>
      </c>
      <c r="H1455" s="187">
        <v>85.29803466796875</v>
      </c>
      <c r="I1455" s="184">
        <v>289</v>
      </c>
      <c r="J1455" s="184" t="s">
        <v>3981</v>
      </c>
      <c r="K1455" s="184">
        <v>5</v>
      </c>
      <c r="L1455" s="186" t="s">
        <v>3882</v>
      </c>
      <c r="M1455" s="186" t="s">
        <v>3915</v>
      </c>
      <c r="N1455" s="186" t="s">
        <v>3919</v>
      </c>
      <c r="O1455" s="186" t="s">
        <v>3922</v>
      </c>
      <c r="P1455" s="188">
        <v>0.1217391267418861</v>
      </c>
      <c r="Q1455" s="187">
        <v>51.77314312</v>
      </c>
      <c r="R1455" s="187"/>
      <c r="S1455" s="184">
        <v>146</v>
      </c>
      <c r="T1455" s="184">
        <v>146</v>
      </c>
      <c r="U1455" s="188">
        <v>1</v>
      </c>
      <c r="V1455" s="188">
        <v>0.1217391267418861</v>
      </c>
      <c r="W1455" s="189">
        <v>52.432375569999998</v>
      </c>
      <c r="X1455" s="189"/>
      <c r="Y1455" s="184">
        <v>146</v>
      </c>
      <c r="Z1455" s="187">
        <v>89.754104614257813</v>
      </c>
      <c r="AA1455" s="188">
        <v>0.224</v>
      </c>
      <c r="AB1455" s="187">
        <v>51.6</v>
      </c>
      <c r="AC1455" s="187">
        <v>256.60000000000002</v>
      </c>
      <c r="AD1455" s="187">
        <v>91.505950927734375</v>
      </c>
      <c r="AE1455" s="188">
        <v>0.224</v>
      </c>
      <c r="AF1455" s="187">
        <v>52.2</v>
      </c>
      <c r="AG1455" s="187">
        <v>256.60000000000002</v>
      </c>
      <c r="AH1455" s="187">
        <v>88.997306823730469</v>
      </c>
      <c r="AI1455" s="188">
        <v>0.28299999999999997</v>
      </c>
      <c r="AJ1455" s="187">
        <v>51.366325070000002</v>
      </c>
      <c r="AK1455" s="187">
        <v>274.2</v>
      </c>
      <c r="AL1455" s="187">
        <v>90.718482971191406</v>
      </c>
      <c r="AM1455" s="188">
        <v>0.28299999999999997</v>
      </c>
      <c r="AN1455" s="187">
        <v>51.949020930000003</v>
      </c>
      <c r="AO1455" s="187">
        <v>274.2</v>
      </c>
      <c r="AP1455" s="188">
        <v>2.6086956262588501E-2</v>
      </c>
      <c r="AQ1455" s="187">
        <v>48.321719330000001</v>
      </c>
      <c r="AR1455" s="187"/>
      <c r="AS1455" s="187">
        <v>146</v>
      </c>
      <c r="AT1455" s="187">
        <v>146</v>
      </c>
      <c r="AU1455" s="188">
        <v>1</v>
      </c>
      <c r="AV1455" s="187">
        <v>85.29803466796875</v>
      </c>
      <c r="AW1455" s="188">
        <v>2.6086956262588501E-2</v>
      </c>
      <c r="AX1455" s="187">
        <v>50.16259565</v>
      </c>
      <c r="AY1455" s="187"/>
      <c r="AZ1455" s="187">
        <v>146</v>
      </c>
      <c r="BA1455" s="187">
        <v>90.114181518554688</v>
      </c>
      <c r="BB1455" s="188">
        <v>0.158</v>
      </c>
      <c r="BC1455" s="187">
        <v>52.49</v>
      </c>
      <c r="BD1455" s="187">
        <v>211.2</v>
      </c>
      <c r="BE1455" s="187">
        <v>91.34552001953125</v>
      </c>
      <c r="BF1455" s="190">
        <v>0.158</v>
      </c>
      <c r="BG1455" s="187">
        <v>53.11</v>
      </c>
      <c r="BH1455" s="187">
        <v>211.2</v>
      </c>
      <c r="BI1455" s="187">
        <v>91.107078552246094</v>
      </c>
      <c r="BJ1455" s="188">
        <v>0.23300000000000001</v>
      </c>
      <c r="BK1455" s="187">
        <v>53.006858569999999</v>
      </c>
      <c r="BL1455" s="187">
        <v>233.3</v>
      </c>
      <c r="BM1455" s="187">
        <v>92.290809631347656</v>
      </c>
      <c r="BN1455" s="188">
        <v>0.23300000000000001</v>
      </c>
      <c r="BO1455" s="187">
        <v>53.637034550000003</v>
      </c>
      <c r="BP1455" s="187">
        <v>233.3</v>
      </c>
      <c r="BQ1455" s="188">
        <v>0.93400000000000005</v>
      </c>
      <c r="BR1455" s="188">
        <v>6.2E-2</v>
      </c>
      <c r="BS1455" s="188"/>
      <c r="BT1455" s="188"/>
      <c r="BU1455" s="188"/>
      <c r="BV1455" s="188">
        <v>3.0000000260770321E-3</v>
      </c>
      <c r="BW1455" s="188"/>
      <c r="BX1455" s="188">
        <v>0.121</v>
      </c>
      <c r="BY1455" s="188">
        <v>0.81969999999999998</v>
      </c>
      <c r="BZ1455" s="184">
        <v>1</v>
      </c>
      <c r="CA1455" s="184">
        <v>5328.14013671875</v>
      </c>
      <c r="CB1455" s="184">
        <v>9144.2099999999991</v>
      </c>
      <c r="CC1455" s="185" t="s">
        <v>4540</v>
      </c>
      <c r="CD1455" s="186" t="s">
        <v>4634</v>
      </c>
    </row>
    <row r="1456" spans="1:82" x14ac:dyDescent="0.3">
      <c r="A1456" s="1">
        <v>961122000</v>
      </c>
      <c r="B1456" s="124" t="s">
        <v>4541</v>
      </c>
      <c r="C1456" t="s">
        <v>461</v>
      </c>
      <c r="D1456" t="s">
        <v>1916</v>
      </c>
      <c r="E1456" s="30">
        <v>74.494804382324219</v>
      </c>
      <c r="F1456" s="30">
        <v>76.13531494140625</v>
      </c>
      <c r="G1456" s="30">
        <v>77.66314697265625</v>
      </c>
      <c r="H1456" s="30">
        <v>79.888404846191406</v>
      </c>
      <c r="I1456" s="1">
        <v>581</v>
      </c>
      <c r="J1456" s="1">
        <v>6</v>
      </c>
      <c r="K1456" s="1">
        <v>8</v>
      </c>
      <c r="L1456" t="s">
        <v>3882</v>
      </c>
      <c r="M1456" t="s">
        <v>3915</v>
      </c>
      <c r="N1456" t="s">
        <v>3918</v>
      </c>
      <c r="O1456" t="s">
        <v>3922</v>
      </c>
      <c r="P1456" s="148">
        <v>0.20594966411590579</v>
      </c>
      <c r="Q1456" s="30">
        <v>45.588004499999997</v>
      </c>
      <c r="R1456" s="30">
        <v>250.57208251953131</v>
      </c>
      <c r="S1456" s="1">
        <v>980</v>
      </c>
      <c r="T1456" s="1">
        <v>980</v>
      </c>
      <c r="U1456" s="148">
        <v>1</v>
      </c>
      <c r="V1456" s="148">
        <v>0.20594966411590579</v>
      </c>
      <c r="W1456" s="149">
        <v>46.277953420000003</v>
      </c>
      <c r="X1456" s="149">
        <v>250.57208251953131</v>
      </c>
      <c r="Y1456" s="1">
        <v>980</v>
      </c>
      <c r="Z1456" s="30">
        <v>77.066253662109375</v>
      </c>
      <c r="AA1456" s="148">
        <v>0.248</v>
      </c>
      <c r="AB1456" s="30">
        <v>47.4</v>
      </c>
      <c r="AC1456" s="30">
        <v>271.10000000000002</v>
      </c>
      <c r="AD1456" s="30">
        <v>79.0772705078125</v>
      </c>
      <c r="AE1456" s="148">
        <v>0.248</v>
      </c>
      <c r="AF1456" s="30">
        <v>47.98</v>
      </c>
      <c r="AG1456" s="30">
        <v>271.10000000000002</v>
      </c>
      <c r="AH1456" s="30">
        <v>77.575942993164063</v>
      </c>
      <c r="AI1456" s="148">
        <v>0.26800000000000002</v>
      </c>
      <c r="AJ1456" s="30">
        <v>47.58340991</v>
      </c>
      <c r="AK1456" s="30">
        <v>278.7</v>
      </c>
      <c r="AL1456" s="30">
        <v>79.096061706542969</v>
      </c>
      <c r="AM1456" s="148">
        <v>0.26800000000000002</v>
      </c>
      <c r="AN1456" s="30">
        <v>47.993930339999999</v>
      </c>
      <c r="AO1456" s="30">
        <v>278.7</v>
      </c>
      <c r="AP1456" s="148">
        <v>0.1620370298624039</v>
      </c>
      <c r="AQ1456" s="30">
        <v>45.419841329999997</v>
      </c>
      <c r="AR1456" s="30">
        <v>196.99073791503909</v>
      </c>
      <c r="AS1456" s="30">
        <v>976</v>
      </c>
      <c r="AT1456" s="30">
        <v>976</v>
      </c>
      <c r="AU1456" s="148">
        <v>1</v>
      </c>
      <c r="AV1456" s="30">
        <v>79.888404846191406</v>
      </c>
      <c r="AW1456" s="148">
        <v>0.1620370298624039</v>
      </c>
      <c r="AX1456" s="30">
        <v>47.062246029999997</v>
      </c>
      <c r="AY1456" s="30">
        <v>196.99073791503909</v>
      </c>
      <c r="AZ1456" s="30">
        <v>976</v>
      </c>
      <c r="BA1456" s="30">
        <v>82.010589599609375</v>
      </c>
      <c r="BB1456" s="148">
        <v>0.21299999999999999</v>
      </c>
      <c r="BC1456" s="30">
        <v>48.56</v>
      </c>
      <c r="BD1456" s="30">
        <v>238</v>
      </c>
      <c r="BE1456" s="30">
        <v>83.433570861816406</v>
      </c>
      <c r="BF1456" s="147">
        <v>0.21299999999999999</v>
      </c>
      <c r="BG1456" s="30">
        <v>49.21</v>
      </c>
      <c r="BH1456" s="30">
        <v>238</v>
      </c>
      <c r="BI1456" s="30">
        <v>82.199897766113281</v>
      </c>
      <c r="BJ1456" s="148">
        <v>0.19800000000000001</v>
      </c>
      <c r="BK1456" s="30">
        <v>48.667970779999997</v>
      </c>
      <c r="BL1456" s="30">
        <v>239.6</v>
      </c>
      <c r="BM1456" s="30">
        <v>83.184074401855469</v>
      </c>
      <c r="BN1456" s="148">
        <v>0.19800000000000001</v>
      </c>
      <c r="BO1456" s="30">
        <v>49.098474209999999</v>
      </c>
      <c r="BP1456" s="30">
        <v>239.6</v>
      </c>
      <c r="BQ1456" s="148">
        <v>0.84</v>
      </c>
      <c r="BR1456" s="148">
        <v>4.1000000000000002E-2</v>
      </c>
      <c r="BS1456" s="148"/>
      <c r="BT1456" s="148">
        <v>8.1000000000000003E-2</v>
      </c>
      <c r="BU1456" s="148">
        <v>3.1E-2</v>
      </c>
      <c r="BV1456" s="148">
        <v>7.0000002160668373E-3</v>
      </c>
      <c r="BW1456" s="148">
        <v>1.7000000000000001E-2</v>
      </c>
      <c r="BX1456" s="148">
        <v>0.16200000000000001</v>
      </c>
      <c r="BY1456" s="148">
        <v>0.54469999999999996</v>
      </c>
      <c r="BZ1456" s="1">
        <v>1</v>
      </c>
      <c r="CA1456" s="1">
        <v>14417.4599609375</v>
      </c>
      <c r="CB1456" s="1">
        <v>15307.89</v>
      </c>
      <c r="CC1456" s="124" t="s">
        <v>4541</v>
      </c>
      <c r="CD1456" t="s">
        <v>4633</v>
      </c>
    </row>
    <row r="1457" spans="1:82" x14ac:dyDescent="0.3">
      <c r="A1457" s="1">
        <v>961124060</v>
      </c>
      <c r="B1457" s="124" t="s">
        <v>4541</v>
      </c>
      <c r="C1457" t="s">
        <v>461</v>
      </c>
      <c r="D1457" t="s">
        <v>1917</v>
      </c>
      <c r="E1457" s="30">
        <v>86.566886901855469</v>
      </c>
      <c r="F1457" s="30">
        <v>88.065689086914063</v>
      </c>
      <c r="G1457" s="30">
        <v>81.490745544433594</v>
      </c>
      <c r="H1457" s="30">
        <v>84.69390869140625</v>
      </c>
      <c r="I1457" s="1">
        <v>332</v>
      </c>
      <c r="J1457" s="1" t="s">
        <v>3981</v>
      </c>
      <c r="K1457" s="1">
        <v>5</v>
      </c>
      <c r="L1457" t="s">
        <v>3882</v>
      </c>
      <c r="M1457" t="s">
        <v>3915</v>
      </c>
      <c r="N1457" t="s">
        <v>3918</v>
      </c>
      <c r="O1457" t="s">
        <v>3922</v>
      </c>
      <c r="P1457" s="148">
        <v>0.23529411852359769</v>
      </c>
      <c r="Q1457" s="30">
        <v>50.609543289999998</v>
      </c>
      <c r="R1457" s="30">
        <v>256.30252075195313</v>
      </c>
      <c r="S1457" s="1">
        <v>148</v>
      </c>
      <c r="T1457" s="1">
        <v>148</v>
      </c>
      <c r="U1457" s="148">
        <v>1</v>
      </c>
      <c r="V1457" s="148">
        <v>0.23529411852359769</v>
      </c>
      <c r="W1457" s="149">
        <v>51.221214539999998</v>
      </c>
      <c r="X1457" s="149">
        <v>256.30252075195313</v>
      </c>
      <c r="Y1457" s="1">
        <v>148</v>
      </c>
      <c r="Z1457" s="30">
        <v>93.681297302246094</v>
      </c>
      <c r="AA1457" s="148">
        <v>0.379</v>
      </c>
      <c r="AB1457" s="30">
        <v>52.9</v>
      </c>
      <c r="AC1457" s="30">
        <v>324.10000000000002</v>
      </c>
      <c r="AD1457" s="30">
        <v>95.334686279296875</v>
      </c>
      <c r="AE1457" s="148">
        <v>0.379</v>
      </c>
      <c r="AF1457" s="30">
        <v>53.5</v>
      </c>
      <c r="AG1457" s="30">
        <v>324.10000000000002</v>
      </c>
      <c r="AH1457" s="30">
        <v>94.020286560058594</v>
      </c>
      <c r="AI1457" s="148">
        <v>0.311</v>
      </c>
      <c r="AJ1457" s="30">
        <v>53.030005019999997</v>
      </c>
      <c r="AK1457" s="30">
        <v>297.60000000000002</v>
      </c>
      <c r="AL1457" s="30">
        <v>95.747337341308594</v>
      </c>
      <c r="AM1457" s="148">
        <v>0.311</v>
      </c>
      <c r="AN1457" s="30">
        <v>53.660331470000003</v>
      </c>
      <c r="AO1457" s="30">
        <v>297.60000000000002</v>
      </c>
      <c r="AP1457" s="148">
        <v>8.403361588716507E-2</v>
      </c>
      <c r="AQ1457" s="30">
        <v>47.814106039999999</v>
      </c>
      <c r="AR1457" s="30"/>
      <c r="AS1457" s="30">
        <v>148</v>
      </c>
      <c r="AT1457" s="30">
        <v>148</v>
      </c>
      <c r="AU1457" s="148">
        <v>1</v>
      </c>
      <c r="AV1457" s="30">
        <v>84.69390869140625</v>
      </c>
      <c r="AW1457" s="148">
        <v>8.403361588716507E-2</v>
      </c>
      <c r="AX1457" s="30">
        <v>49.816360510000003</v>
      </c>
      <c r="AY1457" s="30"/>
      <c r="AZ1457" s="30">
        <v>148</v>
      </c>
      <c r="BA1457" s="30">
        <v>90.712158203125</v>
      </c>
      <c r="BB1457" s="148">
        <v>0.34499999999999997</v>
      </c>
      <c r="BC1457" s="30">
        <v>52.78</v>
      </c>
      <c r="BD1457" s="30">
        <v>294.8</v>
      </c>
      <c r="BE1457" s="30">
        <v>91.974418640136719</v>
      </c>
      <c r="BF1457" s="147">
        <v>0.34499999999999997</v>
      </c>
      <c r="BG1457" s="30">
        <v>53.42</v>
      </c>
      <c r="BH1457" s="30">
        <v>294.8</v>
      </c>
      <c r="BI1457" s="30">
        <v>90.845199584960938</v>
      </c>
      <c r="BJ1457" s="148">
        <v>0.21299999999999999</v>
      </c>
      <c r="BK1457" s="30">
        <v>52.879291330000001</v>
      </c>
      <c r="BL1457" s="30">
        <v>267.10000000000002</v>
      </c>
      <c r="BM1457" s="30">
        <v>92.033821105957031</v>
      </c>
      <c r="BN1457" s="148">
        <v>0.21299999999999999</v>
      </c>
      <c r="BO1457" s="30">
        <v>53.508957670000001</v>
      </c>
      <c r="BP1457" s="30">
        <v>267.10000000000002</v>
      </c>
      <c r="BQ1457" s="148">
        <v>0.86399999999999999</v>
      </c>
      <c r="BR1457" s="148">
        <v>0.09</v>
      </c>
      <c r="BS1457" s="148"/>
      <c r="BT1457" s="148">
        <v>1.7999999999999999E-2</v>
      </c>
      <c r="BU1457" s="148">
        <v>1.4999999999999999E-2</v>
      </c>
      <c r="BV1457" s="148">
        <v>1.200000010430813E-2</v>
      </c>
      <c r="BW1457" s="148">
        <v>7.4999999999999997E-2</v>
      </c>
      <c r="BX1457" s="148">
        <v>0.13300000000000001</v>
      </c>
      <c r="BY1457" s="148">
        <v>0.66379999999999995</v>
      </c>
      <c r="BZ1457" s="1">
        <v>1</v>
      </c>
      <c r="CA1457" s="1">
        <v>12430.2099609375</v>
      </c>
      <c r="CB1457" s="1">
        <v>15119.2</v>
      </c>
      <c r="CC1457" s="124" t="s">
        <v>4541</v>
      </c>
      <c r="CD1457" t="s">
        <v>4634</v>
      </c>
    </row>
    <row r="1458" spans="1:82" x14ac:dyDescent="0.3">
      <c r="A1458" s="1">
        <v>961124100</v>
      </c>
      <c r="B1458" s="124" t="s">
        <v>4541</v>
      </c>
      <c r="C1458" t="s">
        <v>461</v>
      </c>
      <c r="D1458" t="s">
        <v>1918</v>
      </c>
      <c r="E1458" s="30">
        <v>85.016845703125</v>
      </c>
      <c r="F1458" s="30">
        <v>86.457847595214844</v>
      </c>
      <c r="G1458" s="30">
        <v>76.57061767578125</v>
      </c>
      <c r="H1458" s="30">
        <v>77.373359680175781</v>
      </c>
      <c r="I1458" s="1">
        <v>286</v>
      </c>
      <c r="J1458" s="1" t="s">
        <v>3981</v>
      </c>
      <c r="K1458" s="1">
        <v>5</v>
      </c>
      <c r="L1458" t="s">
        <v>3882</v>
      </c>
      <c r="M1458" t="s">
        <v>3915</v>
      </c>
      <c r="N1458" t="s">
        <v>3918</v>
      </c>
      <c r="O1458" t="s">
        <v>3922</v>
      </c>
      <c r="P1458" s="148">
        <v>0.46846845746040339</v>
      </c>
      <c r="Q1458" s="30">
        <v>49.964783439999998</v>
      </c>
      <c r="R1458" s="30">
        <v>336.93695068359381</v>
      </c>
      <c r="S1458" s="1">
        <v>116</v>
      </c>
      <c r="T1458" s="1">
        <v>116</v>
      </c>
      <c r="U1458" s="148">
        <v>1</v>
      </c>
      <c r="V1458" s="148">
        <v>0.46846845746040339</v>
      </c>
      <c r="W1458" s="149">
        <v>50.55501933</v>
      </c>
      <c r="X1458" s="149">
        <v>336.93695068359381</v>
      </c>
      <c r="Y1458" s="1">
        <v>116</v>
      </c>
      <c r="Z1458" s="30">
        <v>89.452011108398438</v>
      </c>
      <c r="AA1458" s="148">
        <v>0.61499999999999999</v>
      </c>
      <c r="AB1458" s="30">
        <v>51.5</v>
      </c>
      <c r="AC1458" s="30">
        <v>361.5</v>
      </c>
      <c r="AD1458" s="30">
        <v>91.299781799316406</v>
      </c>
      <c r="AE1458" s="148">
        <v>0.61499999999999999</v>
      </c>
      <c r="AF1458" s="30">
        <v>52.13</v>
      </c>
      <c r="AG1458" s="30">
        <v>361.5</v>
      </c>
      <c r="AH1458" s="30">
        <v>89.701515197753906</v>
      </c>
      <c r="AI1458" s="148">
        <v>0.58299999999999996</v>
      </c>
      <c r="AJ1458" s="30">
        <v>51.599568910000002</v>
      </c>
      <c r="AK1458" s="30">
        <v>361.4</v>
      </c>
      <c r="AL1458" s="30">
        <v>90.172096252441406</v>
      </c>
      <c r="AM1458" s="148">
        <v>0.58299999999999996</v>
      </c>
      <c r="AN1458" s="30">
        <v>51.763086989999998</v>
      </c>
      <c r="AO1458" s="30">
        <v>361.4</v>
      </c>
      <c r="AP1458" s="148">
        <v>0.33928570151329041</v>
      </c>
      <c r="AQ1458" s="30">
        <v>44.736437389999999</v>
      </c>
      <c r="AR1458" s="30">
        <v>263.39285278320313</v>
      </c>
      <c r="AS1458" s="30">
        <v>116</v>
      </c>
      <c r="AT1458" s="30">
        <v>116</v>
      </c>
      <c r="AU1458" s="148">
        <v>1</v>
      </c>
      <c r="AV1458" s="30">
        <v>77.373359680175781</v>
      </c>
      <c r="AW1458" s="148">
        <v>0.33928570151329041</v>
      </c>
      <c r="AX1458" s="30">
        <v>45.620834160000001</v>
      </c>
      <c r="AY1458" s="30">
        <v>263.39285278320313</v>
      </c>
      <c r="AZ1458" s="30">
        <v>116</v>
      </c>
      <c r="BA1458" s="30">
        <v>77.948478698730469</v>
      </c>
      <c r="BB1458" s="148">
        <v>0.48099999999999998</v>
      </c>
      <c r="BC1458" s="30">
        <v>46.59</v>
      </c>
      <c r="BD1458" s="30">
        <v>322.2</v>
      </c>
      <c r="BE1458" s="30">
        <v>79.315299987792969</v>
      </c>
      <c r="BF1458" s="147">
        <v>0.48099999999999998</v>
      </c>
      <c r="BG1458" s="30">
        <v>47.18</v>
      </c>
      <c r="BH1458" s="30">
        <v>322.2</v>
      </c>
      <c r="BI1458" s="30">
        <v>80.556022644042969</v>
      </c>
      <c r="BJ1458" s="148">
        <v>0.48799999999999999</v>
      </c>
      <c r="BK1458" s="30">
        <v>47.867204379999997</v>
      </c>
      <c r="BL1458" s="30">
        <v>315.7</v>
      </c>
      <c r="BM1458" s="30">
        <v>80.644493103027344</v>
      </c>
      <c r="BN1458" s="148">
        <v>0.48799999999999999</v>
      </c>
      <c r="BO1458" s="30">
        <v>47.832816919999999</v>
      </c>
      <c r="BP1458" s="30">
        <v>315.7</v>
      </c>
      <c r="BQ1458" s="148">
        <v>0.53100000000000003</v>
      </c>
      <c r="BR1458" s="148">
        <v>4.9000000000000002E-2</v>
      </c>
      <c r="BS1458" s="148">
        <v>3.1E-2</v>
      </c>
      <c r="BT1458" s="148">
        <v>0.311</v>
      </c>
      <c r="BU1458" s="148">
        <v>7.6999999999999999E-2</v>
      </c>
      <c r="BV1458" s="148">
        <v>0</v>
      </c>
      <c r="BW1458" s="148">
        <v>6.6000000000000003E-2</v>
      </c>
      <c r="BX1458" s="148">
        <v>0.15</v>
      </c>
      <c r="BY1458" s="148">
        <v>0.36809999999999998</v>
      </c>
      <c r="BZ1458" s="1">
        <v>1</v>
      </c>
      <c r="CA1458" s="1">
        <v>12987.2900390625</v>
      </c>
      <c r="CB1458" s="1">
        <v>15904.32</v>
      </c>
      <c r="CC1458" s="124" t="s">
        <v>4541</v>
      </c>
      <c r="CD1458" t="s">
        <v>4634</v>
      </c>
    </row>
    <row r="1459" spans="1:82" x14ac:dyDescent="0.3">
      <c r="A1459" s="1">
        <v>961124140</v>
      </c>
      <c r="B1459" s="124" t="s">
        <v>4541</v>
      </c>
      <c r="C1459" t="s">
        <v>461</v>
      </c>
      <c r="D1459" t="s">
        <v>1919</v>
      </c>
      <c r="E1459" s="30">
        <v>82.300857543945313</v>
      </c>
      <c r="F1459" s="30">
        <v>83.806327819824219</v>
      </c>
      <c r="G1459" s="30">
        <v>77.141471862792969</v>
      </c>
      <c r="H1459" s="30">
        <v>77.057456970214844</v>
      </c>
      <c r="I1459" s="1">
        <v>276</v>
      </c>
      <c r="J1459" s="1" t="s">
        <v>3981</v>
      </c>
      <c r="K1459" s="1">
        <v>5</v>
      </c>
      <c r="L1459" t="s">
        <v>3882</v>
      </c>
      <c r="M1459" t="s">
        <v>3915</v>
      </c>
      <c r="N1459" t="s">
        <v>3918</v>
      </c>
      <c r="O1459" t="s">
        <v>3922</v>
      </c>
      <c r="P1459" s="148">
        <v>0.2212389409542084</v>
      </c>
      <c r="Q1459" s="30">
        <v>48.835034059999998</v>
      </c>
      <c r="R1459" s="30">
        <v>261.06195068359381</v>
      </c>
      <c r="S1459" s="1">
        <v>154</v>
      </c>
      <c r="T1459" s="1">
        <v>154</v>
      </c>
      <c r="U1459" s="148">
        <v>1</v>
      </c>
      <c r="V1459" s="148">
        <v>0.2212389409542084</v>
      </c>
      <c r="W1459" s="149">
        <v>49.456382210000001</v>
      </c>
      <c r="X1459" s="149">
        <v>261.06195068359381</v>
      </c>
      <c r="Y1459" s="1">
        <v>154</v>
      </c>
      <c r="Z1459" s="30">
        <v>87.0352783203125</v>
      </c>
      <c r="AA1459" s="148">
        <v>0.33900000000000002</v>
      </c>
      <c r="AB1459" s="30">
        <v>50.7</v>
      </c>
      <c r="AC1459" s="30">
        <v>298.2</v>
      </c>
      <c r="AD1459" s="30">
        <v>88.737472534179688</v>
      </c>
      <c r="AE1459" s="148">
        <v>0.33900000000000002</v>
      </c>
      <c r="AF1459" s="30">
        <v>51.26</v>
      </c>
      <c r="AG1459" s="30">
        <v>298.2</v>
      </c>
      <c r="AH1459" s="30">
        <v>89.038368225097656</v>
      </c>
      <c r="AI1459" s="148">
        <v>0.374</v>
      </c>
      <c r="AJ1459" s="30">
        <v>51.379925870000001</v>
      </c>
      <c r="AK1459" s="30">
        <v>309.8</v>
      </c>
      <c r="AL1459" s="30">
        <v>90.262580871582031</v>
      </c>
      <c r="AM1459" s="148">
        <v>0.374</v>
      </c>
      <c r="AN1459" s="30">
        <v>51.793878360000001</v>
      </c>
      <c r="AO1459" s="30">
        <v>309.8</v>
      </c>
      <c r="AP1459" s="148">
        <v>0.13761468231678009</v>
      </c>
      <c r="AQ1459" s="30">
        <v>45.093519229999998</v>
      </c>
      <c r="AR1459" s="30"/>
      <c r="AS1459" s="30">
        <v>152</v>
      </c>
      <c r="AT1459" s="30">
        <v>152</v>
      </c>
      <c r="AU1459" s="148">
        <v>1</v>
      </c>
      <c r="AV1459" s="30">
        <v>77.057456970214844</v>
      </c>
      <c r="AW1459" s="148">
        <v>0.13761468231678009</v>
      </c>
      <c r="AX1459" s="30">
        <v>45.43978353</v>
      </c>
      <c r="AY1459" s="30"/>
      <c r="AZ1459" s="30">
        <v>152</v>
      </c>
      <c r="BA1459" s="30">
        <v>80.299140930175781</v>
      </c>
      <c r="BB1459" s="148">
        <v>0.23799999999999999</v>
      </c>
      <c r="BC1459" s="30">
        <v>47.73</v>
      </c>
      <c r="BD1459" s="30">
        <v>244</v>
      </c>
      <c r="BE1459" s="30">
        <v>81.688888549804688</v>
      </c>
      <c r="BF1459" s="147">
        <v>0.23799999999999999</v>
      </c>
      <c r="BG1459" s="30">
        <v>48.35</v>
      </c>
      <c r="BH1459" s="30">
        <v>244</v>
      </c>
      <c r="BI1459" s="30">
        <v>84.342613220214844</v>
      </c>
      <c r="BJ1459" s="148">
        <v>0.30099999999999999</v>
      </c>
      <c r="BK1459" s="30">
        <v>49.711734479999997</v>
      </c>
      <c r="BL1459" s="30">
        <v>269.89999999999998</v>
      </c>
      <c r="BM1459" s="30">
        <v>85.504592895507813</v>
      </c>
      <c r="BN1459" s="148">
        <v>0.30099999999999999</v>
      </c>
      <c r="BO1459" s="30">
        <v>50.254960019999999</v>
      </c>
      <c r="BP1459" s="30">
        <v>269.89999999999998</v>
      </c>
      <c r="BQ1459" s="148">
        <v>0.75</v>
      </c>
      <c r="BR1459" s="148">
        <v>3.5999999999999997E-2</v>
      </c>
      <c r="BS1459" s="148"/>
      <c r="BT1459" s="148">
        <v>0.123</v>
      </c>
      <c r="BU1459" s="148">
        <v>7.5999999999999998E-2</v>
      </c>
      <c r="BV1459" s="148">
        <v>1.4000000432133669E-2</v>
      </c>
      <c r="BW1459" s="148">
        <v>3.3000000000000002E-2</v>
      </c>
      <c r="BX1459" s="148">
        <v>0.156</v>
      </c>
      <c r="BY1459" s="148">
        <v>0.48039999999999999</v>
      </c>
      <c r="BZ1459" s="1">
        <v>1</v>
      </c>
      <c r="CA1459" s="1">
        <v>13595.6298828125</v>
      </c>
      <c r="CB1459" s="1">
        <v>16598.439999999999</v>
      </c>
      <c r="CC1459" s="124" t="s">
        <v>4541</v>
      </c>
      <c r="CD1459" t="s">
        <v>4634</v>
      </c>
    </row>
    <row r="1460" spans="1:82" x14ac:dyDescent="0.3">
      <c r="A1460" s="1">
        <v>961124200</v>
      </c>
      <c r="B1460" s="124" t="s">
        <v>4541</v>
      </c>
      <c r="C1460" t="s">
        <v>461</v>
      </c>
      <c r="D1460" t="s">
        <v>682</v>
      </c>
      <c r="E1460" s="30">
        <v>83.177207946777344</v>
      </c>
      <c r="F1460" s="30">
        <v>84.643211364746094</v>
      </c>
      <c r="G1460" s="30">
        <v>80.16802978515625</v>
      </c>
      <c r="H1460" s="30">
        <v>81.056259155273438</v>
      </c>
      <c r="I1460" s="1">
        <v>251</v>
      </c>
      <c r="J1460" s="1" t="s">
        <v>3981</v>
      </c>
      <c r="K1460" s="1">
        <v>5</v>
      </c>
      <c r="L1460" t="s">
        <v>3882</v>
      </c>
      <c r="M1460" t="s">
        <v>3915</v>
      </c>
      <c r="N1460" t="s">
        <v>3918</v>
      </c>
      <c r="O1460" t="s">
        <v>3922</v>
      </c>
      <c r="P1460" s="148">
        <v>0.15384615957736969</v>
      </c>
      <c r="Q1460" s="30">
        <v>49.199562810000003</v>
      </c>
      <c r="R1460" s="30"/>
      <c r="S1460" s="1">
        <v>125</v>
      </c>
      <c r="T1460" s="1">
        <v>125</v>
      </c>
      <c r="U1460" s="148">
        <v>1</v>
      </c>
      <c r="V1460" s="148">
        <v>0.15384615957736969</v>
      </c>
      <c r="W1460" s="149">
        <v>49.803137290000002</v>
      </c>
      <c r="X1460" s="149"/>
      <c r="Y1460" s="1">
        <v>125</v>
      </c>
      <c r="Z1460" s="30">
        <v>80.993446350097656</v>
      </c>
      <c r="AA1460" s="148">
        <v>0.223</v>
      </c>
      <c r="AB1460" s="30">
        <v>48.7</v>
      </c>
      <c r="AC1460" s="30">
        <v>262.8</v>
      </c>
      <c r="AD1460" s="30">
        <v>82.994369506835938</v>
      </c>
      <c r="AE1460" s="148">
        <v>0.223</v>
      </c>
      <c r="AF1460" s="30">
        <v>49.31</v>
      </c>
      <c r="AG1460" s="30">
        <v>262.8</v>
      </c>
      <c r="AH1460" s="30">
        <v>81.610786437988281</v>
      </c>
      <c r="AI1460" s="148">
        <v>0.26200000000000001</v>
      </c>
      <c r="AJ1460" s="30">
        <v>48.919805940000003</v>
      </c>
      <c r="AK1460" s="30">
        <v>276.2</v>
      </c>
      <c r="AL1460" s="30">
        <v>83.504837036132813</v>
      </c>
      <c r="AM1460" s="148">
        <v>0.26200000000000001</v>
      </c>
      <c r="AN1460" s="30">
        <v>49.494229199999999</v>
      </c>
      <c r="AO1460" s="30">
        <v>276.2</v>
      </c>
      <c r="AP1460" s="148">
        <v>6.7415729165077209E-2</v>
      </c>
      <c r="AQ1460" s="30">
        <v>46.986712140000002</v>
      </c>
      <c r="AR1460" s="30"/>
      <c r="AS1460" s="30">
        <v>125</v>
      </c>
      <c r="AT1460" s="30">
        <v>125</v>
      </c>
      <c r="AU1460" s="148">
        <v>1</v>
      </c>
      <c r="AV1460" s="30">
        <v>81.056259155273438</v>
      </c>
      <c r="AW1460" s="148">
        <v>6.7415729165077209E-2</v>
      </c>
      <c r="AX1460" s="30">
        <v>47.731562250000003</v>
      </c>
      <c r="AY1460" s="30"/>
      <c r="AZ1460" s="30">
        <v>125</v>
      </c>
      <c r="BA1460" s="30">
        <v>83.536453247070313</v>
      </c>
      <c r="BB1460" s="148">
        <v>0.155</v>
      </c>
      <c r="BC1460" s="30">
        <v>49.3</v>
      </c>
      <c r="BD1460" s="30">
        <v>218.2</v>
      </c>
      <c r="BE1460" s="30">
        <v>84.894241333007813</v>
      </c>
      <c r="BF1460" s="147">
        <v>0.155</v>
      </c>
      <c r="BG1460" s="30">
        <v>49.93</v>
      </c>
      <c r="BH1460" s="30">
        <v>218.2</v>
      </c>
      <c r="BI1460" s="30">
        <v>86.364906311035156</v>
      </c>
      <c r="BJ1460" s="148">
        <v>0.30499999999999999</v>
      </c>
      <c r="BK1460" s="30">
        <v>50.696841599999999</v>
      </c>
      <c r="BL1460" s="30">
        <v>269.5</v>
      </c>
      <c r="BM1460" s="30">
        <v>87.690452575683594</v>
      </c>
      <c r="BN1460" s="148">
        <v>0.30499999999999999</v>
      </c>
      <c r="BO1460" s="30">
        <v>51.344337770000003</v>
      </c>
      <c r="BP1460" s="30">
        <v>269.5</v>
      </c>
      <c r="BQ1460" s="148">
        <v>0.89600000000000002</v>
      </c>
      <c r="BR1460" s="148">
        <v>2.4E-2</v>
      </c>
      <c r="BS1460" s="148"/>
      <c r="BT1460" s="148">
        <v>3.2000000000000001E-2</v>
      </c>
      <c r="BU1460" s="148">
        <v>4.8000000000000001E-2</v>
      </c>
      <c r="BV1460" s="148">
        <v>0</v>
      </c>
      <c r="BW1460" s="148"/>
      <c r="BX1460" s="148">
        <v>0.14699999999999999</v>
      </c>
      <c r="BY1460" s="148">
        <v>0.69230000000000003</v>
      </c>
      <c r="BZ1460" s="1">
        <v>1</v>
      </c>
      <c r="CA1460" s="1">
        <v>14031.0595703125</v>
      </c>
      <c r="CB1460" s="1">
        <v>17155.62</v>
      </c>
      <c r="CC1460" s="124" t="s">
        <v>4541</v>
      </c>
      <c r="CD1460" t="s">
        <v>4634</v>
      </c>
    </row>
    <row r="1461" spans="1:82" x14ac:dyDescent="0.3">
      <c r="A1461" s="1">
        <v>961133000</v>
      </c>
      <c r="B1461" s="124" t="s">
        <v>4542</v>
      </c>
      <c r="C1461" t="s">
        <v>462</v>
      </c>
      <c r="D1461" t="s">
        <v>1920</v>
      </c>
      <c r="E1461" s="30">
        <v>85.160514831542969</v>
      </c>
      <c r="F1461" s="30">
        <v>84.326705932617188</v>
      </c>
      <c r="G1461" s="30">
        <v>87.697479248046875</v>
      </c>
      <c r="H1461" s="30">
        <v>85.401458740234375</v>
      </c>
      <c r="I1461" s="1">
        <v>203</v>
      </c>
      <c r="J1461" s="1">
        <v>6</v>
      </c>
      <c r="K1461" s="1">
        <v>8</v>
      </c>
      <c r="L1461" t="s">
        <v>3882</v>
      </c>
      <c r="M1461" t="s">
        <v>3915</v>
      </c>
      <c r="N1461" t="s">
        <v>3918</v>
      </c>
      <c r="O1461" t="s">
        <v>3922</v>
      </c>
      <c r="P1461" s="148">
        <v>0.44148936867713928</v>
      </c>
      <c r="Q1461" s="30">
        <v>50.024545949999997</v>
      </c>
      <c r="R1461" s="30">
        <v>330.31915283203131</v>
      </c>
      <c r="S1461" s="1">
        <v>390</v>
      </c>
      <c r="T1461" s="1">
        <v>191</v>
      </c>
      <c r="U1461" s="148">
        <v>0.48974359035491938</v>
      </c>
      <c r="V1461" s="148">
        <v>0.28888890147209167</v>
      </c>
      <c r="W1461" s="149">
        <v>49.671997220000002</v>
      </c>
      <c r="X1461" s="149"/>
      <c r="Y1461" s="1">
        <v>191</v>
      </c>
      <c r="Z1461" s="30">
        <v>83.108085632324219</v>
      </c>
      <c r="AA1461" s="148">
        <v>0.441</v>
      </c>
      <c r="AB1461" s="30">
        <v>49.4</v>
      </c>
      <c r="AC1461" s="30">
        <v>332.4</v>
      </c>
      <c r="AD1461" s="30">
        <v>81.786842346191406</v>
      </c>
      <c r="AE1461" s="148">
        <v>0.214</v>
      </c>
      <c r="AF1461" s="30">
        <v>48.9</v>
      </c>
      <c r="AG1461" s="30">
        <v>275.7</v>
      </c>
      <c r="AH1461" s="30">
        <v>82.991348266601563</v>
      </c>
      <c r="AI1461" s="148">
        <v>0.49299999999999999</v>
      </c>
      <c r="AJ1461" s="30">
        <v>49.377067920000002</v>
      </c>
      <c r="AK1461" s="30">
        <v>351.2</v>
      </c>
      <c r="AL1461" s="30">
        <v>82.809173583984375</v>
      </c>
      <c r="AM1461" s="148">
        <v>0.27700000000000002</v>
      </c>
      <c r="AN1461" s="30">
        <v>49.25749639</v>
      </c>
      <c r="AO1461" s="30">
        <v>291.10000000000002</v>
      </c>
      <c r="AP1461" s="148">
        <v>0.35638296604156489</v>
      </c>
      <c r="AQ1461" s="30">
        <v>51.696582859999999</v>
      </c>
      <c r="AR1461" s="30">
        <v>297.34042358398438</v>
      </c>
      <c r="AS1461" s="30">
        <v>393</v>
      </c>
      <c r="AT1461" s="30">
        <v>194</v>
      </c>
      <c r="AU1461" s="148">
        <v>0.48974359035491938</v>
      </c>
      <c r="AV1461" s="30">
        <v>85.401458740234375</v>
      </c>
      <c r="AW1461" s="148">
        <v>0.17777778208255771</v>
      </c>
      <c r="AX1461" s="30">
        <v>50.22186962</v>
      </c>
      <c r="AY1461" s="30"/>
      <c r="AZ1461" s="30">
        <v>194</v>
      </c>
      <c r="BA1461" s="30">
        <v>82.979721069335938</v>
      </c>
      <c r="BB1461" s="148">
        <v>0.42199999999999999</v>
      </c>
      <c r="BC1461" s="30">
        <v>49.03</v>
      </c>
      <c r="BD1461" s="30">
        <v>309.8</v>
      </c>
      <c r="BE1461" s="30">
        <v>80.349945068359375</v>
      </c>
      <c r="BF1461" s="147">
        <v>0.16500000000000001</v>
      </c>
      <c r="BG1461" s="30">
        <v>47.69</v>
      </c>
      <c r="BH1461" s="30">
        <v>233</v>
      </c>
      <c r="BI1461" s="30">
        <v>82.807113647460938</v>
      </c>
      <c r="BJ1461" s="148">
        <v>0.44400000000000001</v>
      </c>
      <c r="BK1461" s="30">
        <v>48.963758519999999</v>
      </c>
      <c r="BL1461" s="30">
        <v>317.39999999999998</v>
      </c>
      <c r="BM1461" s="30">
        <v>82.425987243652344</v>
      </c>
      <c r="BN1461" s="148">
        <v>0.188</v>
      </c>
      <c r="BO1461" s="30">
        <v>48.720665169999997</v>
      </c>
      <c r="BP1461" s="30">
        <v>250.5</v>
      </c>
      <c r="BQ1461" s="148">
        <v>0.20699999999999999</v>
      </c>
      <c r="BR1461" s="148">
        <v>5.8999999999999997E-2</v>
      </c>
      <c r="BS1461" s="148">
        <v>3.9E-2</v>
      </c>
      <c r="BT1461" s="148">
        <v>0.61099999999999999</v>
      </c>
      <c r="BU1461" s="148">
        <v>8.4000000000000005E-2</v>
      </c>
      <c r="BV1461" s="148">
        <v>0</v>
      </c>
      <c r="BW1461" s="148">
        <v>4.3999999999999997E-2</v>
      </c>
      <c r="BX1461" s="148">
        <v>0.113</v>
      </c>
      <c r="BY1461" s="148">
        <v>0.30599999999999999</v>
      </c>
      <c r="BZ1461" s="1"/>
      <c r="CA1461" s="1">
        <v>13290.91015625</v>
      </c>
      <c r="CB1461" s="1">
        <v>13601.98</v>
      </c>
      <c r="CC1461" s="124" t="s">
        <v>4542</v>
      </c>
      <c r="CD1461" t="s">
        <v>4633</v>
      </c>
    </row>
    <row r="1462" spans="1:82" x14ac:dyDescent="0.3">
      <c r="A1462" s="1">
        <v>961134020</v>
      </c>
      <c r="B1462" s="124" t="s">
        <v>4542</v>
      </c>
      <c r="C1462" t="s">
        <v>462</v>
      </c>
      <c r="D1462" t="s">
        <v>1921</v>
      </c>
      <c r="E1462" s="30">
        <v>85.552749633789063</v>
      </c>
      <c r="F1462" s="30">
        <v>82.377838134765625</v>
      </c>
      <c r="G1462" s="30">
        <v>92.345909118652344</v>
      </c>
      <c r="H1462" s="30">
        <v>93.698234558105469</v>
      </c>
      <c r="I1462" s="1">
        <v>352</v>
      </c>
      <c r="J1462" s="1" t="s">
        <v>4733</v>
      </c>
      <c r="K1462" s="1">
        <v>5</v>
      </c>
      <c r="L1462" t="s">
        <v>3882</v>
      </c>
      <c r="M1462" t="s">
        <v>3915</v>
      </c>
      <c r="N1462" t="s">
        <v>3918</v>
      </c>
      <c r="O1462" t="s">
        <v>3922</v>
      </c>
      <c r="P1462" s="148">
        <v>0.38181817531585688</v>
      </c>
      <c r="Q1462" s="30">
        <v>50.187700149999998</v>
      </c>
      <c r="R1462" s="30">
        <v>321.81817626953131</v>
      </c>
      <c r="S1462" s="1">
        <v>176</v>
      </c>
      <c r="T1462" s="1">
        <v>93</v>
      </c>
      <c r="U1462" s="148">
        <v>0.52840906381607056</v>
      </c>
      <c r="V1462" s="148">
        <v>0.25274726748466492</v>
      </c>
      <c r="W1462" s="149">
        <v>48.86449863</v>
      </c>
      <c r="X1462" s="149">
        <v>285.71429443359381</v>
      </c>
      <c r="Y1462" s="1">
        <v>93</v>
      </c>
      <c r="Z1462" s="30">
        <v>87.941551208496094</v>
      </c>
      <c r="AA1462" s="148">
        <v>0.42299999999999999</v>
      </c>
      <c r="AB1462" s="30">
        <v>51</v>
      </c>
      <c r="AC1462" s="30">
        <v>331.3</v>
      </c>
      <c r="AD1462" s="30">
        <v>85.203254699707031</v>
      </c>
      <c r="AE1462" s="148">
        <v>0.29499999999999998</v>
      </c>
      <c r="AF1462" s="30">
        <v>50.06</v>
      </c>
      <c r="AG1462" s="30">
        <v>291.60000000000002</v>
      </c>
      <c r="AH1462" s="30">
        <v>89.457595825195313</v>
      </c>
      <c r="AI1462" s="148">
        <v>0.54700000000000004</v>
      </c>
      <c r="AJ1462" s="30">
        <v>51.51877897</v>
      </c>
      <c r="AK1462" s="30">
        <v>350.3</v>
      </c>
      <c r="AL1462" s="30">
        <v>87.742378234863281</v>
      </c>
      <c r="AM1462" s="148">
        <v>0.39400000000000002</v>
      </c>
      <c r="AN1462" s="30">
        <v>50.936256640000003</v>
      </c>
      <c r="AO1462" s="30">
        <v>312.8</v>
      </c>
      <c r="AP1462" s="148">
        <v>0.3132530152797699</v>
      </c>
      <c r="AQ1462" s="30">
        <v>54.604299339999997</v>
      </c>
      <c r="AR1462" s="30">
        <v>285.54217529296881</v>
      </c>
      <c r="AS1462" s="30">
        <v>179</v>
      </c>
      <c r="AT1462" s="30">
        <v>95</v>
      </c>
      <c r="AU1462" s="148">
        <v>0.52840906381607056</v>
      </c>
      <c r="AV1462" s="30">
        <v>93.698234558105469</v>
      </c>
      <c r="AW1462" s="148">
        <v>9.890110045671463E-2</v>
      </c>
      <c r="AX1462" s="30">
        <v>54.976893959999998</v>
      </c>
      <c r="AY1462" s="30"/>
      <c r="AZ1462" s="30">
        <v>95</v>
      </c>
      <c r="BA1462" s="30">
        <v>91.4544677734375</v>
      </c>
      <c r="BB1462" s="148">
        <v>0.42399999999999999</v>
      </c>
      <c r="BC1462" s="30">
        <v>53.14</v>
      </c>
      <c r="BD1462" s="30">
        <v>319.60000000000002</v>
      </c>
      <c r="BE1462" s="30">
        <v>89.418251037597656</v>
      </c>
      <c r="BF1462" s="147">
        <v>0.27800000000000002</v>
      </c>
      <c r="BG1462" s="30">
        <v>52.16</v>
      </c>
      <c r="BH1462" s="30">
        <v>257.7</v>
      </c>
      <c r="BI1462" s="30">
        <v>87.780754089355469</v>
      </c>
      <c r="BJ1462" s="148">
        <v>0.51400000000000001</v>
      </c>
      <c r="BK1462" s="30">
        <v>51.386532600000002</v>
      </c>
      <c r="BL1462" s="30">
        <v>331.5</v>
      </c>
      <c r="BM1462" s="30">
        <v>85.628211975097656</v>
      </c>
      <c r="BN1462" s="148">
        <v>0.37200000000000011</v>
      </c>
      <c r="BO1462" s="30">
        <v>50.316570650000003</v>
      </c>
      <c r="BP1462" s="30">
        <v>280.89999999999998</v>
      </c>
      <c r="BQ1462" s="148">
        <v>0.17</v>
      </c>
      <c r="BR1462" s="148">
        <v>7.6999999999999999E-2</v>
      </c>
      <c r="BS1462" s="148">
        <v>4.8000000000000001E-2</v>
      </c>
      <c r="BT1462" s="148">
        <v>0.65600000000000003</v>
      </c>
      <c r="BU1462" s="148">
        <v>4.4999999999999998E-2</v>
      </c>
      <c r="BV1462" s="148">
        <v>3.0000000260770321E-3</v>
      </c>
      <c r="BW1462" s="148">
        <v>0.08</v>
      </c>
      <c r="BX1462" s="148">
        <v>9.9000000000000005E-2</v>
      </c>
      <c r="BY1462" s="148">
        <v>0.29499999999999998</v>
      </c>
      <c r="BZ1462" s="1"/>
      <c r="CA1462" s="1">
        <v>13293.0400390625</v>
      </c>
      <c r="CB1462" s="1">
        <v>13539.61</v>
      </c>
      <c r="CC1462" s="124" t="s">
        <v>4542</v>
      </c>
      <c r="CD1462" t="s">
        <v>4634</v>
      </c>
    </row>
    <row r="1463" spans="1:82" x14ac:dyDescent="0.3">
      <c r="A1463" s="1">
        <v>961143000</v>
      </c>
      <c r="B1463" s="124" t="s">
        <v>4543</v>
      </c>
      <c r="C1463" t="s">
        <v>463</v>
      </c>
      <c r="D1463" t="s">
        <v>1922</v>
      </c>
      <c r="E1463" s="30">
        <v>84.420913696289063</v>
      </c>
      <c r="F1463" s="30">
        <v>82.773384094238281</v>
      </c>
      <c r="G1463" s="30">
        <v>83.528327941894531</v>
      </c>
      <c r="H1463" s="30">
        <v>81.234550476074219</v>
      </c>
      <c r="I1463" s="1">
        <v>687</v>
      </c>
      <c r="J1463" s="1">
        <v>6</v>
      </c>
      <c r="K1463" s="1">
        <v>8</v>
      </c>
      <c r="L1463" t="s">
        <v>3882</v>
      </c>
      <c r="M1463" t="s">
        <v>3915</v>
      </c>
      <c r="N1463" t="s">
        <v>3918</v>
      </c>
      <c r="O1463" t="s">
        <v>3922</v>
      </c>
      <c r="P1463" s="148">
        <v>0.632027268409729</v>
      </c>
      <c r="Q1463" s="30">
        <v>49.716899069999997</v>
      </c>
      <c r="R1463" s="30">
        <v>381.60134887695313</v>
      </c>
      <c r="S1463" s="1">
        <v>1227</v>
      </c>
      <c r="T1463" s="1">
        <v>324</v>
      </c>
      <c r="U1463" s="148">
        <v>0.2640586793422699</v>
      </c>
      <c r="V1463" s="148">
        <v>0.38562092185020452</v>
      </c>
      <c r="W1463" s="149">
        <v>49.028389099999998</v>
      </c>
      <c r="X1463" s="149">
        <v>317.64706420898438</v>
      </c>
      <c r="Y1463" s="1">
        <v>324</v>
      </c>
      <c r="Z1463" s="30">
        <v>78.274620056152344</v>
      </c>
      <c r="AA1463" s="148">
        <v>0.60199999999999998</v>
      </c>
      <c r="AB1463" s="30">
        <v>47.8</v>
      </c>
      <c r="AC1463" s="30">
        <v>374.7</v>
      </c>
      <c r="AD1463" s="30">
        <v>73.039649963378906</v>
      </c>
      <c r="AE1463" s="148">
        <v>0.27</v>
      </c>
      <c r="AF1463" s="30">
        <v>45.93</v>
      </c>
      <c r="AG1463" s="30">
        <v>279.5</v>
      </c>
      <c r="AH1463" s="30">
        <v>78.096717834472656</v>
      </c>
      <c r="AI1463" s="148">
        <v>0.60399999999999998</v>
      </c>
      <c r="AJ1463" s="30">
        <v>47.755899049999996</v>
      </c>
      <c r="AK1463" s="30">
        <v>373</v>
      </c>
      <c r="AL1463" s="30">
        <v>71.579879760742188</v>
      </c>
      <c r="AM1463" s="148">
        <v>0.255</v>
      </c>
      <c r="AN1463" s="30">
        <v>45.436185430000002</v>
      </c>
      <c r="AO1463" s="30">
        <v>286.2</v>
      </c>
      <c r="AP1463" s="148">
        <v>0.55102038383483887</v>
      </c>
      <c r="AQ1463" s="30">
        <v>49.08867034</v>
      </c>
      <c r="AR1463" s="30">
        <v>346.42855834960938</v>
      </c>
      <c r="AS1463" s="30">
        <v>1228</v>
      </c>
      <c r="AT1463" s="30">
        <v>324</v>
      </c>
      <c r="AU1463" s="148">
        <v>0.2640586793422699</v>
      </c>
      <c r="AV1463" s="30">
        <v>81.234550476074219</v>
      </c>
      <c r="AW1463" s="148">
        <v>0.2402597367763519</v>
      </c>
      <c r="AX1463" s="30">
        <v>47.83374457</v>
      </c>
      <c r="AY1463" s="30">
        <v>253.89610290527341</v>
      </c>
      <c r="AZ1463" s="30">
        <v>324</v>
      </c>
      <c r="BA1463" s="30">
        <v>82.010589599609375</v>
      </c>
      <c r="BB1463" s="148">
        <v>0.55500000000000005</v>
      </c>
      <c r="BC1463" s="30">
        <v>48.56</v>
      </c>
      <c r="BD1463" s="30">
        <v>347.8</v>
      </c>
      <c r="BE1463" s="30">
        <v>78.584968566894531</v>
      </c>
      <c r="BF1463" s="147">
        <v>0.222</v>
      </c>
      <c r="BG1463" s="30">
        <v>46.82</v>
      </c>
      <c r="BH1463" s="30">
        <v>237.8</v>
      </c>
      <c r="BI1463" s="30">
        <v>80.903030395507813</v>
      </c>
      <c r="BJ1463" s="148">
        <v>0.57899999999999996</v>
      </c>
      <c r="BK1463" s="30">
        <v>48.036239350000002</v>
      </c>
      <c r="BL1463" s="30">
        <v>356.7</v>
      </c>
      <c r="BM1463" s="30">
        <v>76.872200012207031</v>
      </c>
      <c r="BN1463" s="148">
        <v>0.27600000000000002</v>
      </c>
      <c r="BO1463" s="30">
        <v>45.952804299999997</v>
      </c>
      <c r="BP1463" s="30">
        <v>259.7</v>
      </c>
      <c r="BQ1463" s="148">
        <v>0.13700000000000001</v>
      </c>
      <c r="BR1463" s="148">
        <v>4.4999999999999998E-2</v>
      </c>
      <c r="BS1463" s="148">
        <v>9.0000000000000011E-3</v>
      </c>
      <c r="BT1463" s="148">
        <v>0.74199999999999999</v>
      </c>
      <c r="BU1463" s="148">
        <v>6.3E-2</v>
      </c>
      <c r="BV1463" s="148">
        <v>4.0000001899898052E-3</v>
      </c>
      <c r="BW1463" s="148"/>
      <c r="BX1463" s="148">
        <v>0.11600000000000001</v>
      </c>
      <c r="BY1463" s="148">
        <v>0.11</v>
      </c>
      <c r="BZ1463" s="1"/>
      <c r="CA1463" s="1">
        <v>11591.01953125</v>
      </c>
      <c r="CB1463" s="1">
        <v>11666.11</v>
      </c>
      <c r="CC1463" s="124" t="s">
        <v>4543</v>
      </c>
      <c r="CD1463" t="s">
        <v>4633</v>
      </c>
    </row>
    <row r="1464" spans="1:82" x14ac:dyDescent="0.3">
      <c r="A1464" s="1">
        <v>961144020</v>
      </c>
      <c r="B1464" s="124" t="s">
        <v>4543</v>
      </c>
      <c r="C1464" t="s">
        <v>463</v>
      </c>
      <c r="D1464" t="s">
        <v>1923</v>
      </c>
      <c r="E1464" s="30">
        <v>91.16583251953125</v>
      </c>
      <c r="F1464" s="30">
        <v>83.613517761230469</v>
      </c>
      <c r="G1464" s="30">
        <v>87.762672424316406</v>
      </c>
      <c r="H1464" s="30">
        <v>86.183403015136719</v>
      </c>
      <c r="I1464" s="1">
        <v>424</v>
      </c>
      <c r="J1464" s="1" t="s">
        <v>3981</v>
      </c>
      <c r="K1464" s="1">
        <v>5</v>
      </c>
      <c r="L1464" t="s">
        <v>3882</v>
      </c>
      <c r="M1464" t="s">
        <v>3915</v>
      </c>
      <c r="N1464" t="s">
        <v>3918</v>
      </c>
      <c r="O1464" t="s">
        <v>3922</v>
      </c>
      <c r="P1464" s="148">
        <v>0.68018019199371338</v>
      </c>
      <c r="Q1464" s="30">
        <v>52.522534010000001</v>
      </c>
      <c r="R1464" s="30">
        <v>386.03604125976563</v>
      </c>
      <c r="S1464" s="1">
        <v>247</v>
      </c>
      <c r="T1464" s="1">
        <v>73</v>
      </c>
      <c r="U1464" s="148">
        <v>0.29554656147956848</v>
      </c>
      <c r="V1464" s="148">
        <v>0.42592594027519232</v>
      </c>
      <c r="W1464" s="149">
        <v>49.376490400000002</v>
      </c>
      <c r="X1464" s="149">
        <v>311.11111450195313</v>
      </c>
      <c r="Y1464" s="1">
        <v>73</v>
      </c>
      <c r="Z1464" s="30">
        <v>92.472930908203125</v>
      </c>
      <c r="AA1464" s="148">
        <v>0.69</v>
      </c>
      <c r="AB1464" s="30">
        <v>52.5</v>
      </c>
      <c r="AC1464" s="30">
        <v>398.1</v>
      </c>
      <c r="AD1464" s="30">
        <v>84.025184631347656</v>
      </c>
      <c r="AE1464" s="148">
        <v>0.40500000000000003</v>
      </c>
      <c r="AF1464" s="30">
        <v>49.66</v>
      </c>
      <c r="AG1464" s="30">
        <v>320.3</v>
      </c>
      <c r="AH1464" s="30">
        <v>93.094337463378906</v>
      </c>
      <c r="AI1464" s="148">
        <v>0.68799999999999994</v>
      </c>
      <c r="AJ1464" s="30">
        <v>52.723317520000002</v>
      </c>
      <c r="AK1464" s="30">
        <v>389.8</v>
      </c>
      <c r="AL1464" s="30">
        <v>84.971878051757813</v>
      </c>
      <c r="AM1464" s="148">
        <v>0.36099999999999999</v>
      </c>
      <c r="AN1464" s="30">
        <v>49.993460880000001</v>
      </c>
      <c r="AO1464" s="30">
        <v>292.8</v>
      </c>
      <c r="AP1464" s="148">
        <v>0.58558559417724609</v>
      </c>
      <c r="AQ1464" s="30">
        <v>51.73736547</v>
      </c>
      <c r="AR1464" s="30">
        <v>361.71170043945313</v>
      </c>
      <c r="AS1464" s="30">
        <v>247</v>
      </c>
      <c r="AT1464" s="30">
        <v>73</v>
      </c>
      <c r="AU1464" s="148">
        <v>0.29554656147956848</v>
      </c>
      <c r="AV1464" s="30">
        <v>86.183403015136719</v>
      </c>
      <c r="AW1464" s="148">
        <v>0.35185185074806208</v>
      </c>
      <c r="AX1464" s="30">
        <v>50.670015560000003</v>
      </c>
      <c r="AY1464" s="30">
        <v>283.33334350585938</v>
      </c>
      <c r="AZ1464" s="30">
        <v>73</v>
      </c>
      <c r="BA1464" s="30">
        <v>91.371986389160156</v>
      </c>
      <c r="BB1464" s="148">
        <v>0.66299999999999992</v>
      </c>
      <c r="BC1464" s="30">
        <v>53.1</v>
      </c>
      <c r="BD1464" s="30">
        <v>387.2</v>
      </c>
      <c r="BE1464" s="30">
        <v>88.079307556152344</v>
      </c>
      <c r="BF1464" s="147">
        <v>0.34200000000000003</v>
      </c>
      <c r="BG1464" s="30">
        <v>51.5</v>
      </c>
      <c r="BH1464" s="30">
        <v>310.10000000000002</v>
      </c>
      <c r="BI1464" s="30">
        <v>92.728569030761719</v>
      </c>
      <c r="BJ1464" s="148">
        <v>0.72599999999999998</v>
      </c>
      <c r="BK1464" s="30">
        <v>53.796721179999999</v>
      </c>
      <c r="BL1464" s="30">
        <v>391.9</v>
      </c>
      <c r="BM1464" s="30">
        <v>89.692245483398438</v>
      </c>
      <c r="BN1464" s="148">
        <v>0.42199999999999999</v>
      </c>
      <c r="BO1464" s="30">
        <v>52.34197605</v>
      </c>
      <c r="BP1464" s="30">
        <v>296.39999999999998</v>
      </c>
      <c r="BQ1464" s="148">
        <v>0.108</v>
      </c>
      <c r="BR1464" s="148">
        <v>4.2000000000000003E-2</v>
      </c>
      <c r="BS1464" s="148"/>
      <c r="BT1464" s="148">
        <v>0.80700000000000005</v>
      </c>
      <c r="BU1464" s="148">
        <v>3.5000000000000003E-2</v>
      </c>
      <c r="BV1464" s="148">
        <v>7.0000002160668373E-3</v>
      </c>
      <c r="BW1464" s="148"/>
      <c r="BX1464" s="148">
        <v>0.111</v>
      </c>
      <c r="BY1464" s="148">
        <v>0.13100000000000001</v>
      </c>
      <c r="BZ1464" s="1"/>
      <c r="CA1464" s="1">
        <v>13757.3701171875</v>
      </c>
      <c r="CB1464" s="1">
        <v>13871.01</v>
      </c>
      <c r="CC1464" s="124" t="s">
        <v>4543</v>
      </c>
      <c r="CD1464" t="s">
        <v>4634</v>
      </c>
    </row>
    <row r="1465" spans="1:82" x14ac:dyDescent="0.3">
      <c r="A1465" s="1">
        <v>961144040</v>
      </c>
      <c r="B1465" s="124" t="s">
        <v>4543</v>
      </c>
      <c r="C1465" t="s">
        <v>463</v>
      </c>
      <c r="D1465" t="s">
        <v>1924</v>
      </c>
      <c r="E1465" s="30">
        <v>86.046524047851563</v>
      </c>
      <c r="F1465" s="30">
        <v>82.934829711914063</v>
      </c>
      <c r="G1465" s="30">
        <v>80.0269775390625</v>
      </c>
      <c r="H1465" s="30">
        <v>77.782386779785156</v>
      </c>
      <c r="I1465" s="1">
        <v>431</v>
      </c>
      <c r="J1465" s="1" t="s">
        <v>3981</v>
      </c>
      <c r="K1465" s="1">
        <v>5</v>
      </c>
      <c r="L1465" t="s">
        <v>3882</v>
      </c>
      <c r="M1465" t="s">
        <v>3915</v>
      </c>
      <c r="N1465" t="s">
        <v>3918</v>
      </c>
      <c r="O1465" t="s">
        <v>3922</v>
      </c>
      <c r="P1465" s="148">
        <v>0.72429907321929932</v>
      </c>
      <c r="Q1465" s="30">
        <v>50.393093810000003</v>
      </c>
      <c r="R1465" s="30">
        <v>406.07476806640631</v>
      </c>
      <c r="S1465" s="1">
        <v>203</v>
      </c>
      <c r="T1465" s="1">
        <v>50</v>
      </c>
      <c r="U1465" s="148">
        <v>0.24630542099475861</v>
      </c>
      <c r="V1465" s="148">
        <v>0.4285714328289032</v>
      </c>
      <c r="W1465" s="149">
        <v>49.095282189999999</v>
      </c>
      <c r="X1465" s="149">
        <v>337.5</v>
      </c>
      <c r="Y1465" s="1">
        <v>50</v>
      </c>
      <c r="Z1465" s="30">
        <v>80.087165832519531</v>
      </c>
      <c r="AA1465" s="148">
        <v>0.78</v>
      </c>
      <c r="AB1465" s="30">
        <v>48.4</v>
      </c>
      <c r="AC1465" s="30">
        <v>413.6</v>
      </c>
      <c r="AD1465" s="30">
        <v>78.3115234375</v>
      </c>
      <c r="AE1465" s="148">
        <v>0.55399999999999994</v>
      </c>
      <c r="AF1465" s="30">
        <v>47.72</v>
      </c>
      <c r="AG1465" s="30">
        <v>357.1</v>
      </c>
      <c r="AH1465" s="30">
        <v>82.676856994628906</v>
      </c>
      <c r="AI1465" s="148">
        <v>0.747</v>
      </c>
      <c r="AJ1465" s="30">
        <v>49.272904189999998</v>
      </c>
      <c r="AK1465" s="30">
        <v>408.9</v>
      </c>
      <c r="AL1465" s="30">
        <v>84.900199890136719</v>
      </c>
      <c r="AM1465" s="148">
        <v>0.54799999999999993</v>
      </c>
      <c r="AN1465" s="30">
        <v>49.969068</v>
      </c>
      <c r="AO1465" s="30">
        <v>354.8</v>
      </c>
      <c r="AP1465" s="148">
        <v>0.58215963840484619</v>
      </c>
      <c r="AQ1465" s="30">
        <v>46.898479520000002</v>
      </c>
      <c r="AR1465" s="30">
        <v>368.07510375976563</v>
      </c>
      <c r="AS1465" s="30">
        <v>203</v>
      </c>
      <c r="AT1465" s="30">
        <v>50</v>
      </c>
      <c r="AU1465" s="148">
        <v>0.24630542099475861</v>
      </c>
      <c r="AV1465" s="30">
        <v>77.782386779785156</v>
      </c>
      <c r="AW1465" s="148">
        <v>0.3928571343421936</v>
      </c>
      <c r="AX1465" s="30">
        <v>45.855251449999997</v>
      </c>
      <c r="AY1465" s="30">
        <v>280.35714721679688</v>
      </c>
      <c r="AZ1465" s="30">
        <v>50</v>
      </c>
      <c r="BA1465" s="30">
        <v>76.133934020996094</v>
      </c>
      <c r="BB1465" s="148">
        <v>0.72</v>
      </c>
      <c r="BC1465" s="30">
        <v>45.71</v>
      </c>
      <c r="BD1465" s="30">
        <v>392.1</v>
      </c>
      <c r="BE1465" s="30">
        <v>75.176750183105469</v>
      </c>
      <c r="BF1465" s="147">
        <v>0.51800000000000002</v>
      </c>
      <c r="BG1465" s="30">
        <v>45.14</v>
      </c>
      <c r="BH1465" s="30">
        <v>326.8</v>
      </c>
      <c r="BI1465" s="30">
        <v>73.556144714355469</v>
      </c>
      <c r="BJ1465" s="148">
        <v>0.63100000000000001</v>
      </c>
      <c r="BK1465" s="30">
        <v>44.457406900000002</v>
      </c>
      <c r="BL1465" s="30">
        <v>367.6</v>
      </c>
      <c r="BM1465" s="30">
        <v>73.123947143554688</v>
      </c>
      <c r="BN1465" s="148">
        <v>0.35499999999999998</v>
      </c>
      <c r="BO1465" s="30">
        <v>44.084771840000002</v>
      </c>
      <c r="BP1465" s="30">
        <v>290.3</v>
      </c>
      <c r="BQ1465" s="148">
        <v>0.06</v>
      </c>
      <c r="BR1465" s="148">
        <v>0.03</v>
      </c>
      <c r="BS1465" s="148"/>
      <c r="BT1465" s="148">
        <v>0.86499999999999999</v>
      </c>
      <c r="BU1465" s="148">
        <v>4.3999999999999997E-2</v>
      </c>
      <c r="BV1465" s="148">
        <v>0</v>
      </c>
      <c r="BW1465" s="148"/>
      <c r="BX1465" s="148">
        <v>0.128</v>
      </c>
      <c r="BY1465" s="148">
        <v>7.2999999999999995E-2</v>
      </c>
      <c r="BZ1465" s="1"/>
      <c r="CA1465" s="1">
        <v>12776.5595703125</v>
      </c>
      <c r="CB1465" s="1">
        <v>12851.65</v>
      </c>
      <c r="CC1465" s="124" t="s">
        <v>4543</v>
      </c>
      <c r="CD1465" t="s">
        <v>4634</v>
      </c>
    </row>
    <row r="1466" spans="1:82" x14ac:dyDescent="0.3">
      <c r="A1466" s="1">
        <v>961144060</v>
      </c>
      <c r="B1466" s="124" t="s">
        <v>4543</v>
      </c>
      <c r="C1466" t="s">
        <v>463</v>
      </c>
      <c r="D1466" t="s">
        <v>1925</v>
      </c>
      <c r="E1466" s="30">
        <v>90.11083984375</v>
      </c>
      <c r="F1466" s="30">
        <v>86.861625671386719</v>
      </c>
      <c r="G1466" s="30">
        <v>86.570365905761719</v>
      </c>
      <c r="H1466" s="30">
        <v>83.788658142089844</v>
      </c>
      <c r="I1466" s="1">
        <v>309</v>
      </c>
      <c r="J1466" s="1" t="s">
        <v>3981</v>
      </c>
      <c r="K1466" s="1">
        <v>5</v>
      </c>
      <c r="L1466" t="s">
        <v>3882</v>
      </c>
      <c r="M1466" t="s">
        <v>3915</v>
      </c>
      <c r="N1466" t="s">
        <v>3918</v>
      </c>
      <c r="O1466" t="s">
        <v>3922</v>
      </c>
      <c r="P1466" s="148">
        <v>0.73287671804428101</v>
      </c>
      <c r="Q1466" s="30">
        <v>52.083696969999998</v>
      </c>
      <c r="R1466" s="30">
        <v>405.47946166992188</v>
      </c>
      <c r="S1466" s="1">
        <v>125</v>
      </c>
      <c r="T1466" s="1">
        <v>32</v>
      </c>
      <c r="U1466" s="148">
        <v>0.25600001215934748</v>
      </c>
      <c r="V1466" s="148">
        <v>0.31034481525421143</v>
      </c>
      <c r="W1466" s="149">
        <v>50.722319970000001</v>
      </c>
      <c r="X1466" s="149"/>
      <c r="Y1466" s="1">
        <v>32</v>
      </c>
      <c r="Z1466" s="30">
        <v>84.618545532226563</v>
      </c>
      <c r="AA1466" s="148">
        <v>0.69299999999999995</v>
      </c>
      <c r="AB1466" s="30">
        <v>49.9</v>
      </c>
      <c r="AC1466" s="30">
        <v>389.8</v>
      </c>
      <c r="AD1466" s="30">
        <v>83.377243041992188</v>
      </c>
      <c r="AE1466" s="148">
        <v>0.51400000000000001</v>
      </c>
      <c r="AF1466" s="30">
        <v>49.44</v>
      </c>
      <c r="AG1466" s="30">
        <v>334.3</v>
      </c>
      <c r="AH1466" s="30">
        <v>82.395965576171875</v>
      </c>
      <c r="AI1466" s="148">
        <v>0.71</v>
      </c>
      <c r="AJ1466" s="30">
        <v>49.179867809999998</v>
      </c>
      <c r="AK1466" s="30">
        <v>396.8</v>
      </c>
      <c r="AL1466" s="30">
        <v>81.125679016113281</v>
      </c>
      <c r="AM1466" s="148">
        <v>0.48799999999999999</v>
      </c>
      <c r="AN1466" s="30">
        <v>48.684604839999999</v>
      </c>
      <c r="AO1466" s="30">
        <v>341.9</v>
      </c>
      <c r="AP1466" s="148">
        <v>0.65306121110916138</v>
      </c>
      <c r="AQ1466" s="30">
        <v>50.99154308</v>
      </c>
      <c r="AR1466" s="30">
        <v>377.551025390625</v>
      </c>
      <c r="AS1466" s="30">
        <v>126</v>
      </c>
      <c r="AT1466" s="30">
        <v>33</v>
      </c>
      <c r="AU1466" s="148">
        <v>0.25600001215934748</v>
      </c>
      <c r="AV1466" s="30">
        <v>83.788658142089844</v>
      </c>
      <c r="AW1466" s="148">
        <v>0.5</v>
      </c>
      <c r="AX1466" s="30">
        <v>49.297549959999998</v>
      </c>
      <c r="AY1466" s="30">
        <v>326.66665649414063</v>
      </c>
      <c r="AZ1466" s="30">
        <v>33</v>
      </c>
      <c r="BA1466" s="30">
        <v>83.247779846191406</v>
      </c>
      <c r="BB1466" s="148">
        <v>0.59899999999999998</v>
      </c>
      <c r="BC1466" s="30">
        <v>49.16</v>
      </c>
      <c r="BD1466" s="30">
        <v>372.3</v>
      </c>
      <c r="BE1466" s="30">
        <v>78.747268676757813</v>
      </c>
      <c r="BF1466" s="147">
        <v>0.34300000000000003</v>
      </c>
      <c r="BG1466" s="30">
        <v>46.9</v>
      </c>
      <c r="BH1466" s="30">
        <v>305.7</v>
      </c>
      <c r="BI1466" s="30">
        <v>80.457298278808594</v>
      </c>
      <c r="BJ1466" s="148">
        <v>0.65200000000000002</v>
      </c>
      <c r="BK1466" s="30">
        <v>47.819112079999996</v>
      </c>
      <c r="BL1466" s="30">
        <v>375.5</v>
      </c>
      <c r="BM1466" s="30">
        <v>76.295280456542969</v>
      </c>
      <c r="BN1466" s="148">
        <v>0.39500000000000002</v>
      </c>
      <c r="BO1466" s="30">
        <v>45.665283270000003</v>
      </c>
      <c r="BP1466" s="30">
        <v>293</v>
      </c>
      <c r="BQ1466" s="148">
        <v>3.2000000000000001E-2</v>
      </c>
      <c r="BR1466" s="148">
        <v>4.9000000000000002E-2</v>
      </c>
      <c r="BS1466" s="148">
        <v>1.9E-2</v>
      </c>
      <c r="BT1466" s="148">
        <v>0.871</v>
      </c>
      <c r="BU1466" s="148">
        <v>2.9000000000000001E-2</v>
      </c>
      <c r="BV1466" s="148">
        <v>0</v>
      </c>
      <c r="BW1466" s="148"/>
      <c r="BX1466" s="148">
        <v>0.129</v>
      </c>
      <c r="BY1466" s="148">
        <v>4.5999999999999999E-2</v>
      </c>
      <c r="BZ1466" s="1"/>
      <c r="CA1466" s="1">
        <v>12375.98046875</v>
      </c>
      <c r="CB1466" s="1">
        <v>12451.07</v>
      </c>
      <c r="CC1466" s="124" t="s">
        <v>4543</v>
      </c>
      <c r="CD1466" t="s">
        <v>4634</v>
      </c>
    </row>
    <row r="1467" spans="1:82" x14ac:dyDescent="0.3">
      <c r="A1467" s="1">
        <v>961144100</v>
      </c>
      <c r="B1467" s="124" t="s">
        <v>4543</v>
      </c>
      <c r="C1467" t="s">
        <v>463</v>
      </c>
      <c r="D1467" t="s">
        <v>1926</v>
      </c>
      <c r="E1467" s="30">
        <v>86.863395690917969</v>
      </c>
      <c r="F1467" s="30">
        <v>77.100929260253906</v>
      </c>
      <c r="G1467" s="30">
        <v>83.001533508300781</v>
      </c>
      <c r="H1467" s="30">
        <v>76.192207336425781</v>
      </c>
      <c r="I1467" s="1">
        <v>385</v>
      </c>
      <c r="J1467" s="1" t="s">
        <v>3981</v>
      </c>
      <c r="K1467" s="1">
        <v>5</v>
      </c>
      <c r="L1467" t="s">
        <v>3882</v>
      </c>
      <c r="M1467" t="s">
        <v>3915</v>
      </c>
      <c r="N1467" t="s">
        <v>3918</v>
      </c>
      <c r="O1467" t="s">
        <v>3922</v>
      </c>
      <c r="P1467" s="148">
        <v>0.67251461744308472</v>
      </c>
      <c r="Q1467" s="30">
        <v>50.73288101</v>
      </c>
      <c r="R1467" s="30">
        <v>388.30410766601563</v>
      </c>
      <c r="S1467" s="1">
        <v>171</v>
      </c>
      <c r="T1467" s="1">
        <v>46</v>
      </c>
      <c r="U1467" s="148">
        <v>0.26900583505630488</v>
      </c>
      <c r="V1467" s="148">
        <v>0.46153846383094788</v>
      </c>
      <c r="W1467" s="149">
        <v>46.678051109999998</v>
      </c>
      <c r="X1467" s="149">
        <v>323.07693481445313</v>
      </c>
      <c r="Y1467" s="1">
        <v>46</v>
      </c>
      <c r="Z1467" s="30">
        <v>79.482986450195313</v>
      </c>
      <c r="AA1467" s="148">
        <v>0.61699999999999999</v>
      </c>
      <c r="AB1467" s="30">
        <v>48.2</v>
      </c>
      <c r="AC1467" s="30">
        <v>369.9</v>
      </c>
      <c r="AD1467" s="30">
        <v>72.804031372070313</v>
      </c>
      <c r="AE1467" s="148">
        <v>0.29599999999999999</v>
      </c>
      <c r="AF1467" s="30">
        <v>45.85</v>
      </c>
      <c r="AG1467" s="30">
        <v>290.7</v>
      </c>
      <c r="AH1467" s="30">
        <v>80.111763000488281</v>
      </c>
      <c r="AI1467" s="148">
        <v>0.60099999999999998</v>
      </c>
      <c r="AJ1467" s="30">
        <v>48.423310409999999</v>
      </c>
      <c r="AK1467" s="30">
        <v>371.3</v>
      </c>
      <c r="AL1467" s="30">
        <v>74.728996276855469</v>
      </c>
      <c r="AM1467" s="148">
        <v>0.38600000000000001</v>
      </c>
      <c r="AN1467" s="30">
        <v>46.507823799999997</v>
      </c>
      <c r="AO1467" s="30">
        <v>315.7</v>
      </c>
      <c r="AP1467" s="148">
        <v>0.54970759153366089</v>
      </c>
      <c r="AQ1467" s="30">
        <v>48.759146989999998</v>
      </c>
      <c r="AR1467" s="30">
        <v>347.95321655273438</v>
      </c>
      <c r="AS1467" s="30">
        <v>171</v>
      </c>
      <c r="AT1467" s="30">
        <v>46</v>
      </c>
      <c r="AU1467" s="148">
        <v>0.26900583505630488</v>
      </c>
      <c r="AV1467" s="30">
        <v>76.192207336425781</v>
      </c>
      <c r="AW1467" s="148">
        <v>0.3461538553237915</v>
      </c>
      <c r="AX1467" s="30">
        <v>44.943891919999999</v>
      </c>
      <c r="AY1467" s="30">
        <v>280.76922607421881</v>
      </c>
      <c r="AZ1467" s="30">
        <v>46</v>
      </c>
      <c r="BA1467" s="30">
        <v>78.381492614746094</v>
      </c>
      <c r="BB1467" s="148">
        <v>0.57999999999999996</v>
      </c>
      <c r="BC1467" s="30">
        <v>46.8</v>
      </c>
      <c r="BD1467" s="30">
        <v>349.7</v>
      </c>
      <c r="BE1467" s="30">
        <v>71.42364501953125</v>
      </c>
      <c r="BF1467" s="147">
        <v>0.33300000000000002</v>
      </c>
      <c r="BG1467" s="30">
        <v>43.29</v>
      </c>
      <c r="BH1467" s="30">
        <v>270.39999999999998</v>
      </c>
      <c r="BI1467" s="30">
        <v>77.464035034179688</v>
      </c>
      <c r="BJ1467" s="148">
        <v>0.54</v>
      </c>
      <c r="BK1467" s="30">
        <v>46.361027749999998</v>
      </c>
      <c r="BL1467" s="30">
        <v>345.5</v>
      </c>
      <c r="BM1467" s="30">
        <v>71.643516540527344</v>
      </c>
      <c r="BN1467" s="148">
        <v>0.32400000000000001</v>
      </c>
      <c r="BO1467" s="30">
        <v>43.346965140000002</v>
      </c>
      <c r="BP1467" s="30">
        <v>284.5</v>
      </c>
      <c r="BQ1467" s="148">
        <v>3.1E-2</v>
      </c>
      <c r="BR1467" s="148">
        <v>3.5999999999999997E-2</v>
      </c>
      <c r="BS1467" s="148"/>
      <c r="BT1467" s="148">
        <v>0.83399999999999996</v>
      </c>
      <c r="BU1467" s="148">
        <v>8.7999999999999995E-2</v>
      </c>
      <c r="BV1467" s="148">
        <v>9.9999997764825821E-3</v>
      </c>
      <c r="BW1467" s="148"/>
      <c r="BX1467" s="148">
        <v>0.13300000000000001</v>
      </c>
      <c r="BY1467" s="148">
        <v>0.109</v>
      </c>
      <c r="BZ1467" s="1"/>
      <c r="CA1467" s="1">
        <v>12869.73046875</v>
      </c>
      <c r="CB1467" s="1">
        <v>12944.82</v>
      </c>
      <c r="CC1467" s="124" t="s">
        <v>4543</v>
      </c>
      <c r="CD1467" t="s">
        <v>4634</v>
      </c>
    </row>
    <row r="1468" spans="1:82" x14ac:dyDescent="0.3">
      <c r="A1468" s="1">
        <v>961144120</v>
      </c>
      <c r="B1468" s="124" t="s">
        <v>4543</v>
      </c>
      <c r="C1468" t="s">
        <v>463</v>
      </c>
      <c r="D1468" t="s">
        <v>605</v>
      </c>
      <c r="E1468" s="30">
        <v>80.362815856933594</v>
      </c>
      <c r="F1468" s="30">
        <v>75.042617797851563</v>
      </c>
      <c r="G1468" s="30">
        <v>74.424942016601563</v>
      </c>
      <c r="H1468" s="30">
        <v>74.205459594726563</v>
      </c>
      <c r="I1468" s="1">
        <v>191</v>
      </c>
      <c r="J1468" s="1" t="s">
        <v>3981</v>
      </c>
      <c r="K1468" s="1">
        <v>5</v>
      </c>
      <c r="L1468" t="s">
        <v>3882</v>
      </c>
      <c r="M1468" t="s">
        <v>3915</v>
      </c>
      <c r="N1468" t="s">
        <v>3918</v>
      </c>
      <c r="O1468" t="s">
        <v>3922</v>
      </c>
      <c r="P1468" s="148">
        <v>0.55434781312942505</v>
      </c>
      <c r="Q1468" s="30">
        <v>48.02887922</v>
      </c>
      <c r="R1468" s="30">
        <v>364.13043212890631</v>
      </c>
      <c r="S1468" s="1">
        <v>99</v>
      </c>
      <c r="T1468" s="1">
        <v>35</v>
      </c>
      <c r="U1468" s="148">
        <v>0.35353535413742071</v>
      </c>
      <c r="V1468" s="148">
        <v>0.1785714328289032</v>
      </c>
      <c r="W1468" s="149">
        <v>45.825203799999997</v>
      </c>
      <c r="X1468" s="149"/>
      <c r="Y1468" s="1">
        <v>35</v>
      </c>
      <c r="Z1468" s="30">
        <v>82.201812744140625</v>
      </c>
      <c r="AA1468" s="148">
        <v>0.61299999999999999</v>
      </c>
      <c r="AB1468" s="30">
        <v>49.1</v>
      </c>
      <c r="AC1468" s="30">
        <v>369.8</v>
      </c>
      <c r="AD1468" s="30">
        <v>78.046463012695313</v>
      </c>
      <c r="AE1468" s="148">
        <v>0.41899999999999998</v>
      </c>
      <c r="AF1468" s="30">
        <v>47.63</v>
      </c>
      <c r="AG1468" s="30">
        <v>318.60000000000002</v>
      </c>
      <c r="AH1468" s="30">
        <v>80.497329711914063</v>
      </c>
      <c r="AI1468" s="148">
        <v>0.55899999999999994</v>
      </c>
      <c r="AJ1468" s="30">
        <v>48.551014160000001</v>
      </c>
      <c r="AK1468" s="30">
        <v>350</v>
      </c>
      <c r="AL1468" s="30">
        <v>78.617202758789063</v>
      </c>
      <c r="AM1468" s="148">
        <v>0.38600000000000001</v>
      </c>
      <c r="AN1468" s="30">
        <v>47.830974310000002</v>
      </c>
      <c r="AO1468" s="30">
        <v>295.5</v>
      </c>
      <c r="AP1468" s="148">
        <v>0.48913043737411499</v>
      </c>
      <c r="AQ1468" s="30">
        <v>43.394260549999998</v>
      </c>
      <c r="AR1468" s="30">
        <v>316.30435180664063</v>
      </c>
      <c r="AS1468" s="30">
        <v>99</v>
      </c>
      <c r="AT1468" s="30">
        <v>35</v>
      </c>
      <c r="AU1468" s="148">
        <v>0.35353535413742071</v>
      </c>
      <c r="AV1468" s="30">
        <v>74.205459594726563</v>
      </c>
      <c r="AW1468" s="148"/>
      <c r="AX1468" s="30">
        <v>43.805254689999998</v>
      </c>
      <c r="AY1468" s="30"/>
      <c r="AZ1468" s="30">
        <v>35</v>
      </c>
      <c r="BA1468" s="30">
        <v>76.835006713867188</v>
      </c>
      <c r="BB1468" s="148">
        <v>0.52800000000000002</v>
      </c>
      <c r="BC1468" s="30">
        <v>46.05</v>
      </c>
      <c r="BD1468" s="30">
        <v>326.39999999999998</v>
      </c>
      <c r="BE1468" s="30">
        <v>75.947654724121094</v>
      </c>
      <c r="BF1468" s="147">
        <v>0.37200000000000011</v>
      </c>
      <c r="BG1468" s="30">
        <v>45.52</v>
      </c>
      <c r="BH1468" s="30">
        <v>274.39999999999998</v>
      </c>
      <c r="BI1468" s="30">
        <v>78.932708740234375</v>
      </c>
      <c r="BJ1468" s="148">
        <v>0.48299999999999998</v>
      </c>
      <c r="BK1468" s="30">
        <v>47.076451749999997</v>
      </c>
      <c r="BL1468" s="30">
        <v>316.10000000000002</v>
      </c>
      <c r="BM1468" s="30">
        <v>78.554031372070313</v>
      </c>
      <c r="BN1468" s="148">
        <v>0.25</v>
      </c>
      <c r="BO1468" s="30">
        <v>46.790985650000003</v>
      </c>
      <c r="BP1468" s="30">
        <v>238.6</v>
      </c>
      <c r="BQ1468" s="148">
        <v>0.11</v>
      </c>
      <c r="BR1468" s="148">
        <v>4.2000000000000003E-2</v>
      </c>
      <c r="BS1468" s="148"/>
      <c r="BT1468" s="148">
        <v>0.754</v>
      </c>
      <c r="BU1468" s="148">
        <v>8.4000000000000005E-2</v>
      </c>
      <c r="BV1468" s="148">
        <v>9.9999997764825821E-3</v>
      </c>
      <c r="BW1468" s="148"/>
      <c r="BX1468" s="148">
        <v>0.17799999999999999</v>
      </c>
      <c r="BY1468" s="148">
        <v>0.14099999999999999</v>
      </c>
      <c r="BZ1468" s="1"/>
      <c r="CA1468" s="1">
        <v>15690.9404296875</v>
      </c>
      <c r="CB1468" s="1">
        <v>16291.31</v>
      </c>
      <c r="CC1468" s="124" t="s">
        <v>4543</v>
      </c>
      <c r="CD1468" t="s">
        <v>4634</v>
      </c>
    </row>
    <row r="1469" spans="1:82" x14ac:dyDescent="0.3">
      <c r="A1469" s="1">
        <v>961144160</v>
      </c>
      <c r="B1469" s="124" t="s">
        <v>4543</v>
      </c>
      <c r="C1469" t="s">
        <v>463</v>
      </c>
      <c r="D1469" t="s">
        <v>1927</v>
      </c>
      <c r="E1469" s="30">
        <v>89.439018249511719</v>
      </c>
      <c r="F1469" s="30">
        <v>86.189666748046875</v>
      </c>
      <c r="G1469" s="30">
        <v>86.417221069335938</v>
      </c>
      <c r="H1469" s="30">
        <v>86.330558776855469</v>
      </c>
      <c r="I1469" s="1">
        <v>128</v>
      </c>
      <c r="J1469" s="1" t="s">
        <v>3981</v>
      </c>
      <c r="K1469" s="1">
        <v>5</v>
      </c>
      <c r="L1469" t="s">
        <v>3882</v>
      </c>
      <c r="M1469" t="s">
        <v>3915</v>
      </c>
      <c r="N1469" t="s">
        <v>3918</v>
      </c>
      <c r="O1469" t="s">
        <v>3922</v>
      </c>
      <c r="P1469" s="148">
        <v>0.63157892227172852</v>
      </c>
      <c r="Q1469" s="30">
        <v>51.804244009999998</v>
      </c>
      <c r="R1469" s="30">
        <v>366.66665649414063</v>
      </c>
      <c r="S1469" s="1">
        <v>60</v>
      </c>
      <c r="T1469" s="1">
        <v>27</v>
      </c>
      <c r="U1469" s="148">
        <v>0.44999998807907099</v>
      </c>
      <c r="V1469" s="148">
        <v>0.37931033968925482</v>
      </c>
      <c r="W1469" s="149">
        <v>50.443899870000003</v>
      </c>
      <c r="X1469" s="149"/>
      <c r="Y1469" s="1">
        <v>27</v>
      </c>
      <c r="Z1469" s="30">
        <v>87.337371826171875</v>
      </c>
      <c r="AA1469" s="148">
        <v>0.63900000000000001</v>
      </c>
      <c r="AB1469" s="30">
        <v>50.8</v>
      </c>
      <c r="AC1469" s="30">
        <v>380.3</v>
      </c>
      <c r="AD1469" s="30">
        <v>82.964912414550781</v>
      </c>
      <c r="AE1469" s="148">
        <v>0.39300000000000002</v>
      </c>
      <c r="AF1469" s="30">
        <v>49.3</v>
      </c>
      <c r="AG1469" s="30">
        <v>310.7</v>
      </c>
      <c r="AH1469" s="30">
        <v>83.83843994140625</v>
      </c>
      <c r="AI1469" s="148">
        <v>0.68</v>
      </c>
      <c r="AJ1469" s="30">
        <v>49.657636590000003</v>
      </c>
      <c r="AK1469" s="30">
        <v>398</v>
      </c>
      <c r="AL1469" s="30">
        <v>81.716300964355469</v>
      </c>
      <c r="AM1469" s="148">
        <v>0.4</v>
      </c>
      <c r="AN1469" s="30">
        <v>48.885592940000002</v>
      </c>
      <c r="AO1469" s="30">
        <v>345</v>
      </c>
      <c r="AP1469" s="148">
        <v>0.42105263471603388</v>
      </c>
      <c r="AQ1469" s="30">
        <v>50.895750790000001</v>
      </c>
      <c r="AR1469" s="30">
        <v>312.28070068359381</v>
      </c>
      <c r="AS1469" s="30">
        <v>60</v>
      </c>
      <c r="AT1469" s="30">
        <v>27</v>
      </c>
      <c r="AU1469" s="148">
        <v>0.44999998807907099</v>
      </c>
      <c r="AV1469" s="30">
        <v>86.330558776855469</v>
      </c>
      <c r="AW1469" s="148">
        <v>0.27586206793785101</v>
      </c>
      <c r="AX1469" s="30">
        <v>50.754352169999997</v>
      </c>
      <c r="AY1469" s="30"/>
      <c r="AZ1469" s="30">
        <v>27</v>
      </c>
      <c r="BA1469" s="30">
        <v>92.011207580566406</v>
      </c>
      <c r="BB1469" s="148">
        <v>0.49199999999999999</v>
      </c>
      <c r="BC1469" s="30">
        <v>53.41</v>
      </c>
      <c r="BD1469" s="30">
        <v>347.5</v>
      </c>
      <c r="BE1469" s="30">
        <v>90.635475158691406</v>
      </c>
      <c r="BF1469" s="147">
        <v>0.32100000000000001</v>
      </c>
      <c r="BG1469" s="30">
        <v>52.76</v>
      </c>
      <c r="BH1469" s="30">
        <v>278.60000000000002</v>
      </c>
      <c r="BI1469" s="30">
        <v>87.183357238769531</v>
      </c>
      <c r="BJ1469" s="148">
        <v>0.64</v>
      </c>
      <c r="BK1469" s="30">
        <v>51.095524500000003</v>
      </c>
      <c r="BL1469" s="30">
        <v>394</v>
      </c>
      <c r="BM1469" s="30">
        <v>86.912094116210938</v>
      </c>
      <c r="BN1469" s="148">
        <v>0.4</v>
      </c>
      <c r="BO1469" s="30">
        <v>50.956422760000002</v>
      </c>
      <c r="BP1469" s="30">
        <v>355</v>
      </c>
      <c r="BQ1469" s="148">
        <v>0.30499999999999999</v>
      </c>
      <c r="BR1469" s="148">
        <v>4.7E-2</v>
      </c>
      <c r="BS1469" s="148"/>
      <c r="BT1469" s="148">
        <v>0.53900000000000003</v>
      </c>
      <c r="BU1469" s="148">
        <v>0.10199999999999999</v>
      </c>
      <c r="BV1469" s="148">
        <v>8.0000003799796104E-3</v>
      </c>
      <c r="BW1469" s="148"/>
      <c r="BX1469" s="148">
        <v>0.17199999999999999</v>
      </c>
      <c r="BY1469" s="148">
        <v>0.23499999999999999</v>
      </c>
      <c r="BZ1469" s="1"/>
      <c r="CA1469" s="1">
        <v>6410.83984375</v>
      </c>
      <c r="CB1469" s="1">
        <v>6719.54</v>
      </c>
      <c r="CC1469" s="124" t="s">
        <v>4543</v>
      </c>
      <c r="CD1469" t="s">
        <v>4634</v>
      </c>
    </row>
    <row r="1470" spans="1:82" x14ac:dyDescent="0.3">
      <c r="A1470" s="1">
        <v>971164020</v>
      </c>
      <c r="B1470" s="124" t="s">
        <v>4544</v>
      </c>
      <c r="C1470" t="s">
        <v>24</v>
      </c>
      <c r="D1470" t="s">
        <v>596</v>
      </c>
      <c r="E1470" s="30">
        <v>82.778091430664063</v>
      </c>
      <c r="F1470" s="30">
        <v>82.222137451171875</v>
      </c>
      <c r="G1470" s="30">
        <v>82.469291687011719</v>
      </c>
      <c r="H1470" s="30">
        <v>81.865379333496094</v>
      </c>
      <c r="I1470" s="1">
        <v>54</v>
      </c>
      <c r="J1470" s="1" t="s">
        <v>4733</v>
      </c>
      <c r="K1470" s="1">
        <v>8</v>
      </c>
      <c r="L1470" t="s">
        <v>3846</v>
      </c>
      <c r="M1470" t="s">
        <v>3908</v>
      </c>
      <c r="N1470" t="s">
        <v>3916</v>
      </c>
      <c r="O1470" t="s">
        <v>3921</v>
      </c>
      <c r="P1470" s="148">
        <v>0.26470589637756348</v>
      </c>
      <c r="Q1470" s="30">
        <v>49.033544220000003</v>
      </c>
      <c r="R1470" s="30"/>
      <c r="S1470" s="1">
        <v>54</v>
      </c>
      <c r="T1470" s="1">
        <v>42</v>
      </c>
      <c r="U1470" s="148">
        <v>0.77777779102325439</v>
      </c>
      <c r="V1470" s="148">
        <v>0.2083333283662796</v>
      </c>
      <c r="W1470" s="149">
        <v>48.799983750000003</v>
      </c>
      <c r="X1470" s="149"/>
      <c r="Y1470" s="1">
        <v>42</v>
      </c>
      <c r="Z1470" s="30">
        <v>77.368339538574219</v>
      </c>
      <c r="AA1470" s="148">
        <v>0.39500000000000002</v>
      </c>
      <c r="AB1470" s="30">
        <v>47.5</v>
      </c>
      <c r="AC1470" s="30">
        <v>315.8</v>
      </c>
      <c r="AD1470" s="30">
        <v>79.165626525878906</v>
      </c>
      <c r="AE1470" s="148">
        <v>0.36699999999999999</v>
      </c>
      <c r="AF1470" s="30">
        <v>48.01</v>
      </c>
      <c r="AG1470" s="30">
        <v>306.7</v>
      </c>
      <c r="AH1470" s="30">
        <v>82.396934509277344</v>
      </c>
      <c r="AI1470" s="148">
        <v>0.5</v>
      </c>
      <c r="AJ1470" s="30">
        <v>49.180190439999997</v>
      </c>
      <c r="AK1470" s="30">
        <v>350</v>
      </c>
      <c r="AL1470" s="30">
        <v>83.954261779785156</v>
      </c>
      <c r="AM1470" s="148">
        <v>0.5</v>
      </c>
      <c r="AN1470" s="30">
        <v>49.647166689999999</v>
      </c>
      <c r="AO1470" s="30">
        <v>350</v>
      </c>
      <c r="AP1470" s="148">
        <v>0.26470589637756348</v>
      </c>
      <c r="AQ1470" s="30">
        <v>48.426215110000001</v>
      </c>
      <c r="AR1470" s="30"/>
      <c r="AS1470" s="30">
        <v>54</v>
      </c>
      <c r="AT1470" s="30">
        <v>42</v>
      </c>
      <c r="AU1470" s="148">
        <v>0.77777779102325439</v>
      </c>
      <c r="AV1470" s="30">
        <v>81.865379333496094</v>
      </c>
      <c r="AW1470" s="148">
        <v>0.1666666716337204</v>
      </c>
      <c r="AX1470" s="30">
        <v>48.195283549999999</v>
      </c>
      <c r="AY1470" s="30"/>
      <c r="AZ1470" s="30">
        <v>42</v>
      </c>
      <c r="BA1470" s="30">
        <v>79.536209106445313</v>
      </c>
      <c r="BB1470" s="148">
        <v>0.28899999999999998</v>
      </c>
      <c r="BC1470" s="30">
        <v>47.36</v>
      </c>
      <c r="BD1470" s="30">
        <v>284.2</v>
      </c>
      <c r="BE1470" s="30">
        <v>81.546875</v>
      </c>
      <c r="BF1470" s="147">
        <v>0.26700000000000002</v>
      </c>
      <c r="BG1470" s="30">
        <v>48.28</v>
      </c>
      <c r="BH1470" s="30">
        <v>283.3</v>
      </c>
      <c r="BI1470" s="30">
        <v>84.348960876464844</v>
      </c>
      <c r="BJ1470" s="148">
        <v>0.36599999999999999</v>
      </c>
      <c r="BK1470" s="30">
        <v>49.714827649999997</v>
      </c>
      <c r="BL1470" s="30">
        <v>317.10000000000002</v>
      </c>
      <c r="BM1470" s="30">
        <v>85.541816711425781</v>
      </c>
      <c r="BN1470" s="148">
        <v>0.36599999999999999</v>
      </c>
      <c r="BO1470" s="30">
        <v>50.273511059999997</v>
      </c>
      <c r="BP1470" s="30">
        <v>317.10000000000002</v>
      </c>
      <c r="BQ1470" s="148"/>
      <c r="BR1470" s="148"/>
      <c r="BS1470" s="148"/>
      <c r="BT1470" s="148">
        <v>0.98099999999999998</v>
      </c>
      <c r="BU1470" s="148"/>
      <c r="BV1470" s="148">
        <v>1.8999999389052391E-2</v>
      </c>
      <c r="BW1470" s="148"/>
      <c r="BX1470" s="148"/>
      <c r="BY1470" s="148">
        <v>0.59299999999999997</v>
      </c>
      <c r="BZ1470" s="1"/>
      <c r="CA1470" s="1">
        <v>14181.240234375</v>
      </c>
      <c r="CB1470" s="1">
        <v>15124.73</v>
      </c>
      <c r="CC1470" s="124" t="s">
        <v>4544</v>
      </c>
      <c r="CD1470" t="s">
        <v>4635</v>
      </c>
    </row>
    <row r="1471" spans="1:82" x14ac:dyDescent="0.3">
      <c r="A1471" s="1">
        <v>971184020</v>
      </c>
      <c r="B1471" s="124" t="s">
        <v>4545</v>
      </c>
      <c r="C1471" t="s">
        <v>464</v>
      </c>
      <c r="D1471" t="s">
        <v>1928</v>
      </c>
      <c r="E1471" s="30">
        <v>87.092002868652344</v>
      </c>
      <c r="F1471" s="30">
        <v>87.552825927734375</v>
      </c>
      <c r="G1471" s="30">
        <v>84.130073547363281</v>
      </c>
      <c r="H1471" s="30">
        <v>83.67413330078125</v>
      </c>
      <c r="I1471" s="1">
        <v>52</v>
      </c>
      <c r="J1471" s="1" t="s">
        <v>3981</v>
      </c>
      <c r="K1471" s="1">
        <v>8</v>
      </c>
      <c r="L1471" t="s">
        <v>3846</v>
      </c>
      <c r="M1471" t="s">
        <v>3908</v>
      </c>
      <c r="N1471" t="s">
        <v>3916</v>
      </c>
      <c r="O1471" t="s">
        <v>3921</v>
      </c>
      <c r="P1471" s="148">
        <v>0.28571429848670959</v>
      </c>
      <c r="Q1471" s="30">
        <v>50.827973550000003</v>
      </c>
      <c r="R1471" s="30">
        <v>302.04080200195313</v>
      </c>
      <c r="S1471" s="1">
        <v>50</v>
      </c>
      <c r="T1471" s="1">
        <v>27</v>
      </c>
      <c r="U1471" s="148">
        <v>0.54000002145767212</v>
      </c>
      <c r="V1471" s="148">
        <v>0.119999997317791</v>
      </c>
      <c r="W1471" s="149">
        <v>51.008714679999997</v>
      </c>
      <c r="X1471" s="149"/>
      <c r="Y1471" s="1">
        <v>27</v>
      </c>
      <c r="Z1471" s="30">
        <v>80.087165832519531</v>
      </c>
      <c r="AA1471" s="148">
        <v>0.26500000000000001</v>
      </c>
      <c r="AB1471" s="30">
        <v>48.4</v>
      </c>
      <c r="AC1471" s="30">
        <v>308.8</v>
      </c>
      <c r="AD1471" s="30">
        <v>84.113540649414063</v>
      </c>
      <c r="AE1471" s="148">
        <v>0.158</v>
      </c>
      <c r="AF1471" s="30">
        <v>49.69</v>
      </c>
      <c r="AG1471" s="30">
        <v>284.2</v>
      </c>
      <c r="AH1471" s="30">
        <v>83.119247436523438</v>
      </c>
      <c r="AI1471" s="148">
        <v>0.25</v>
      </c>
      <c r="AJ1471" s="30">
        <v>49.419431009999997</v>
      </c>
      <c r="AK1471" s="30">
        <v>277.5</v>
      </c>
      <c r="AL1471" s="30">
        <v>85.986541748046875</v>
      </c>
      <c r="AM1471" s="148">
        <v>0.17399999999999999</v>
      </c>
      <c r="AN1471" s="30">
        <v>50.338749280000002</v>
      </c>
      <c r="AO1471" s="30">
        <v>256.5</v>
      </c>
      <c r="AP1471" s="148">
        <v>0.1428571492433548</v>
      </c>
      <c r="AQ1471" s="30">
        <v>49.46507648</v>
      </c>
      <c r="AR1471" s="30"/>
      <c r="AS1471" s="30">
        <v>50</v>
      </c>
      <c r="AT1471" s="30">
        <v>27</v>
      </c>
      <c r="AU1471" s="148">
        <v>0.54000002145767212</v>
      </c>
      <c r="AV1471" s="30">
        <v>83.67413330078125</v>
      </c>
      <c r="AW1471" s="148">
        <v>0.119999997317791</v>
      </c>
      <c r="AX1471" s="30">
        <v>49.231913800000001</v>
      </c>
      <c r="AY1471" s="30"/>
      <c r="AZ1471" s="30">
        <v>27</v>
      </c>
      <c r="BA1471" s="30">
        <v>74.484352111816406</v>
      </c>
      <c r="BB1471" s="148">
        <v>8.8000000000000009E-2</v>
      </c>
      <c r="BC1471" s="30">
        <v>44.91</v>
      </c>
      <c r="BD1471" s="30">
        <v>208.8</v>
      </c>
      <c r="BE1471" s="30">
        <v>75.176750183105469</v>
      </c>
      <c r="BF1471" s="147">
        <v>5.2999999999999999E-2</v>
      </c>
      <c r="BG1471" s="30">
        <v>45.14</v>
      </c>
      <c r="BH1471" s="30">
        <v>200</v>
      </c>
      <c r="BI1471" s="30">
        <v>82.359306335449219</v>
      </c>
      <c r="BJ1471" s="148">
        <v>0.17499999999999999</v>
      </c>
      <c r="BK1471" s="30">
        <v>48.74562324</v>
      </c>
      <c r="BL1471" s="30">
        <v>250</v>
      </c>
      <c r="BM1471" s="30">
        <v>82.7100830078125</v>
      </c>
      <c r="BN1471" s="148">
        <v>8.6999999999999994E-2</v>
      </c>
      <c r="BO1471" s="30">
        <v>48.862249050000003</v>
      </c>
      <c r="BP1471" s="30">
        <v>213</v>
      </c>
      <c r="BQ1471" s="148">
        <v>0.115</v>
      </c>
      <c r="BR1471" s="148"/>
      <c r="BS1471" s="148"/>
      <c r="BT1471" s="148">
        <v>0.82700000000000007</v>
      </c>
      <c r="BU1471" s="148"/>
      <c r="BV1471" s="148">
        <v>5.7999998331069953E-2</v>
      </c>
      <c r="BW1471" s="148"/>
      <c r="BX1471" s="148">
        <v>0.26900000000000002</v>
      </c>
      <c r="BY1471" s="148">
        <v>0.24099999999999999</v>
      </c>
      <c r="BZ1471" s="1"/>
      <c r="CA1471" s="1">
        <v>14754.1103515625</v>
      </c>
      <c r="CB1471" s="1">
        <v>14760.88</v>
      </c>
      <c r="CC1471" s="124" t="s">
        <v>4545</v>
      </c>
      <c r="CD1471" t="s">
        <v>4635</v>
      </c>
    </row>
    <row r="1472" spans="1:82" x14ac:dyDescent="0.3">
      <c r="A1472" s="1">
        <v>971191050</v>
      </c>
      <c r="B1472" s="124" t="s">
        <v>4546</v>
      </c>
      <c r="C1472" t="s">
        <v>465</v>
      </c>
      <c r="D1472" t="s">
        <v>1929</v>
      </c>
      <c r="E1472" s="30">
        <v>83.601783752441406</v>
      </c>
      <c r="F1472" s="30">
        <v>84.34710693359375</v>
      </c>
      <c r="G1472" s="30">
        <v>88.185707092285156</v>
      </c>
      <c r="H1472" s="30">
        <v>88.292335510253906</v>
      </c>
      <c r="I1472" s="1">
        <v>28</v>
      </c>
      <c r="J1472" s="1">
        <v>7</v>
      </c>
      <c r="K1472" s="1">
        <v>12</v>
      </c>
      <c r="L1472" t="s">
        <v>3846</v>
      </c>
      <c r="M1472" t="s">
        <v>3908</v>
      </c>
      <c r="N1472" t="s">
        <v>3916</v>
      </c>
      <c r="O1472" t="s">
        <v>3923</v>
      </c>
      <c r="P1472" s="148">
        <v>0.61538463830947876</v>
      </c>
      <c r="Q1472" s="30">
        <v>49.376171720000002</v>
      </c>
      <c r="R1472" s="30"/>
      <c r="S1472" s="1">
        <v>16</v>
      </c>
      <c r="T1472" s="1">
        <v>16</v>
      </c>
      <c r="U1472" s="148">
        <v>1</v>
      </c>
      <c r="V1472" s="148">
        <v>0.61538463830947876</v>
      </c>
      <c r="W1472" s="149">
        <v>49.68044931</v>
      </c>
      <c r="X1472" s="149"/>
      <c r="Y1472" s="1">
        <v>16</v>
      </c>
      <c r="Z1472" s="30">
        <v>80.087165832519531</v>
      </c>
      <c r="AA1472" s="148">
        <v>0.52600000000000002</v>
      </c>
      <c r="AB1472" s="30">
        <v>48.4</v>
      </c>
      <c r="AC1472" s="30">
        <v>326.3</v>
      </c>
      <c r="AD1472" s="30">
        <v>81.521774291992188</v>
      </c>
      <c r="AE1472" s="148">
        <v>0.52600000000000002</v>
      </c>
      <c r="AF1472" s="30">
        <v>48.81</v>
      </c>
      <c r="AG1472" s="30">
        <v>326.3</v>
      </c>
      <c r="AH1472" s="30">
        <v>79.881233215332031</v>
      </c>
      <c r="AI1472" s="148">
        <v>0.45</v>
      </c>
      <c r="AJ1472" s="30">
        <v>48.346955129999998</v>
      </c>
      <c r="AK1472" s="30">
        <v>310</v>
      </c>
      <c r="AL1472" s="30">
        <v>81.167633056640625</v>
      </c>
      <c r="AM1472" s="148">
        <v>0.45</v>
      </c>
      <c r="AN1472" s="30">
        <v>48.698881440000001</v>
      </c>
      <c r="AO1472" s="30">
        <v>310</v>
      </c>
      <c r="AP1472" s="148"/>
      <c r="AQ1472" s="30">
        <v>52.001983389999999</v>
      </c>
      <c r="AR1472" s="30"/>
      <c r="AS1472" s="30">
        <v>16</v>
      </c>
      <c r="AT1472" s="30">
        <v>16</v>
      </c>
      <c r="AU1472" s="148">
        <v>1</v>
      </c>
      <c r="AV1472" s="30">
        <v>88.292335510253906</v>
      </c>
      <c r="AW1472" s="148"/>
      <c r="AX1472" s="30">
        <v>51.87867945</v>
      </c>
      <c r="AY1472" s="30"/>
      <c r="AZ1472" s="30">
        <v>16</v>
      </c>
      <c r="BA1472" s="30">
        <v>80.855873107910156</v>
      </c>
      <c r="BB1472" s="148">
        <v>0.26300000000000001</v>
      </c>
      <c r="BC1472" s="30">
        <v>48</v>
      </c>
      <c r="BD1472" s="30">
        <v>263.2</v>
      </c>
      <c r="BE1472" s="30">
        <v>81.932334899902344</v>
      </c>
      <c r="BF1472" s="147">
        <v>0.26300000000000001</v>
      </c>
      <c r="BG1472" s="30">
        <v>48.47</v>
      </c>
      <c r="BH1472" s="30">
        <v>263.2</v>
      </c>
      <c r="BI1472" s="30">
        <v>76.889404296875</v>
      </c>
      <c r="BJ1472" s="148">
        <v>0.13300000000000001</v>
      </c>
      <c r="BK1472" s="30">
        <v>46.08111263</v>
      </c>
      <c r="BL1472" s="30">
        <v>206.7</v>
      </c>
      <c r="BM1472" s="30">
        <v>77.993896484375</v>
      </c>
      <c r="BN1472" s="148">
        <v>0.13300000000000001</v>
      </c>
      <c r="BO1472" s="30">
        <v>46.511827250000003</v>
      </c>
      <c r="BP1472" s="30">
        <v>206.7</v>
      </c>
      <c r="BQ1472" s="148"/>
      <c r="BR1472" s="148"/>
      <c r="BS1472" s="148"/>
      <c r="BT1472" s="148">
        <v>0.96399999999999997</v>
      </c>
      <c r="BU1472" s="148"/>
      <c r="BV1472" s="148">
        <v>3.5999998450279243E-2</v>
      </c>
      <c r="BW1472" s="148"/>
      <c r="BX1472" s="148"/>
      <c r="BY1472" s="148">
        <v>0</v>
      </c>
      <c r="BZ1472" s="1">
        <v>1</v>
      </c>
      <c r="CA1472" s="1">
        <v>28607.83984375</v>
      </c>
      <c r="CB1472" s="1">
        <v>29456.13</v>
      </c>
      <c r="CC1472" s="124" t="s">
        <v>4546</v>
      </c>
      <c r="CD1472" t="s">
        <v>4633</v>
      </c>
    </row>
    <row r="1473" spans="1:82" x14ac:dyDescent="0.3">
      <c r="A1473" s="1">
        <v>971194020</v>
      </c>
      <c r="B1473" s="124" t="s">
        <v>4546</v>
      </c>
      <c r="C1473" t="s">
        <v>465</v>
      </c>
      <c r="D1473" t="s">
        <v>1930</v>
      </c>
      <c r="E1473" s="30">
        <v>80.887283325195313</v>
      </c>
      <c r="F1473" s="30">
        <v>81.866569519042969</v>
      </c>
      <c r="G1473" s="30">
        <v>91.481681823730469</v>
      </c>
      <c r="H1473" s="30">
        <v>93.638450622558594</v>
      </c>
      <c r="I1473" s="1">
        <v>41</v>
      </c>
      <c r="J1473" s="1" t="s">
        <v>3981</v>
      </c>
      <c r="K1473" s="1">
        <v>6</v>
      </c>
      <c r="L1473" t="s">
        <v>3846</v>
      </c>
      <c r="M1473" t="s">
        <v>3908</v>
      </c>
      <c r="N1473" t="s">
        <v>3916</v>
      </c>
      <c r="O1473" t="s">
        <v>3923</v>
      </c>
      <c r="P1473" s="148">
        <v>0.190476194024086</v>
      </c>
      <c r="Q1473" s="30">
        <v>48.247038670000002</v>
      </c>
      <c r="R1473" s="30"/>
      <c r="S1473" s="1">
        <v>28</v>
      </c>
      <c r="T1473" s="1">
        <v>28</v>
      </c>
      <c r="U1473" s="148">
        <v>1</v>
      </c>
      <c r="V1473" s="148">
        <v>0.190476194024086</v>
      </c>
      <c r="W1473" s="149">
        <v>48.652655879999998</v>
      </c>
      <c r="X1473" s="149"/>
      <c r="Y1473" s="1">
        <v>28</v>
      </c>
      <c r="Z1473" s="30">
        <v>84.920639038085938</v>
      </c>
      <c r="AA1473" s="148">
        <v>0.22700000000000001</v>
      </c>
      <c r="AB1473" s="30">
        <v>50</v>
      </c>
      <c r="AC1473" s="30">
        <v>259.10000000000002</v>
      </c>
      <c r="AD1473" s="30">
        <v>86.057357788085938</v>
      </c>
      <c r="AE1473" s="148">
        <v>0.22700000000000001</v>
      </c>
      <c r="AF1473" s="30">
        <v>50.35</v>
      </c>
      <c r="AG1473" s="30">
        <v>259.10000000000002</v>
      </c>
      <c r="AH1473" s="30">
        <v>84.282844543457031</v>
      </c>
      <c r="AI1473" s="148">
        <v>0.47599999999999998</v>
      </c>
      <c r="AJ1473" s="30">
        <v>49.804829380000001</v>
      </c>
      <c r="AK1473" s="30">
        <v>319</v>
      </c>
      <c r="AL1473" s="30">
        <v>85.772842407226563</v>
      </c>
      <c r="AM1473" s="148">
        <v>0.47599999999999998</v>
      </c>
      <c r="AN1473" s="30">
        <v>50.266027960000002</v>
      </c>
      <c r="AO1473" s="30">
        <v>319</v>
      </c>
      <c r="AP1473" s="148"/>
      <c r="AQ1473" s="30">
        <v>54.063703150000002</v>
      </c>
      <c r="AR1473" s="30"/>
      <c r="AS1473" s="30">
        <v>28</v>
      </c>
      <c r="AT1473" s="30">
        <v>28</v>
      </c>
      <c r="AU1473" s="148">
        <v>1</v>
      </c>
      <c r="AV1473" s="30">
        <v>93.638450622558594</v>
      </c>
      <c r="AW1473" s="148"/>
      <c r="AX1473" s="30">
        <v>54.942631220000003</v>
      </c>
      <c r="AY1473" s="30"/>
      <c r="AZ1473" s="30">
        <v>28</v>
      </c>
      <c r="BA1473" s="30">
        <v>89.474967956542969</v>
      </c>
      <c r="BB1473" s="148">
        <v>0.22700000000000001</v>
      </c>
      <c r="BC1473" s="30">
        <v>52.18</v>
      </c>
      <c r="BD1473" s="30">
        <v>254.5</v>
      </c>
      <c r="BE1473" s="30">
        <v>90.534034729003906</v>
      </c>
      <c r="BF1473" s="147">
        <v>0.22700000000000001</v>
      </c>
      <c r="BG1473" s="30">
        <v>52.71</v>
      </c>
      <c r="BH1473" s="30">
        <v>254.5</v>
      </c>
      <c r="BI1473" s="30">
        <v>87.9700927734375</v>
      </c>
      <c r="BJ1473" s="148">
        <v>0.38100000000000001</v>
      </c>
      <c r="BK1473" s="30">
        <v>51.478762080000003</v>
      </c>
      <c r="BL1473" s="30">
        <v>290.5</v>
      </c>
      <c r="BM1473" s="30">
        <v>89.136375427246094</v>
      </c>
      <c r="BN1473" s="148">
        <v>0.38100000000000001</v>
      </c>
      <c r="BO1473" s="30">
        <v>52.06494738</v>
      </c>
      <c r="BP1473" s="30">
        <v>290.5</v>
      </c>
      <c r="BQ1473" s="148"/>
      <c r="BR1473" s="148"/>
      <c r="BS1473" s="148"/>
      <c r="BT1473" s="148">
        <v>0.90200000000000002</v>
      </c>
      <c r="BU1473" s="148"/>
      <c r="BV1473" s="148">
        <v>9.7999997437000275E-2</v>
      </c>
      <c r="BW1473" s="148"/>
      <c r="BX1473" s="148">
        <v>0.17100000000000001</v>
      </c>
      <c r="BY1473" s="148">
        <v>0</v>
      </c>
      <c r="BZ1473" s="1">
        <v>1</v>
      </c>
      <c r="CA1473" s="1">
        <v>18528.98046875</v>
      </c>
      <c r="CB1473" s="1">
        <v>18650.689999999999</v>
      </c>
      <c r="CC1473" s="124" t="s">
        <v>4546</v>
      </c>
      <c r="CD1473" t="s">
        <v>4634</v>
      </c>
    </row>
    <row r="1474" spans="1:82" x14ac:dyDescent="0.3">
      <c r="A1474" s="1">
        <v>971224020</v>
      </c>
      <c r="B1474" s="124" t="s">
        <v>4547</v>
      </c>
      <c r="C1474" t="s">
        <v>466</v>
      </c>
      <c r="D1474" t="s">
        <v>1931</v>
      </c>
      <c r="E1474" s="30">
        <v>90.387466430664063</v>
      </c>
      <c r="F1474" s="30">
        <v>89.095001220703125</v>
      </c>
      <c r="G1474" s="30">
        <v>84.748733520507813</v>
      </c>
      <c r="H1474" s="30">
        <v>83.323921203613281</v>
      </c>
      <c r="I1474" s="1">
        <v>51</v>
      </c>
      <c r="J1474" s="1" t="s">
        <v>3981</v>
      </c>
      <c r="K1474" s="1">
        <v>8</v>
      </c>
      <c r="L1474" t="s">
        <v>3846</v>
      </c>
      <c r="M1474" t="s">
        <v>3908</v>
      </c>
      <c r="N1474" t="s">
        <v>3916</v>
      </c>
      <c r="O1474" t="s">
        <v>3921</v>
      </c>
      <c r="P1474" s="148">
        <v>0.42424243688583368</v>
      </c>
      <c r="Q1474" s="30">
        <v>52.198765270000003</v>
      </c>
      <c r="R1474" s="30"/>
      <c r="S1474" s="1">
        <v>58</v>
      </c>
      <c r="T1474" s="1">
        <v>41</v>
      </c>
      <c r="U1474" s="148">
        <v>0.70689654350280762</v>
      </c>
      <c r="V1474" s="148">
        <v>0.42424243688583368</v>
      </c>
      <c r="W1474" s="149">
        <v>51.647701599999998</v>
      </c>
      <c r="X1474" s="149"/>
      <c r="Y1474" s="1">
        <v>41</v>
      </c>
      <c r="Z1474" s="30">
        <v>96.702217102050781</v>
      </c>
      <c r="AA1474" s="148">
        <v>0.65</v>
      </c>
      <c r="AB1474" s="30">
        <v>53.9</v>
      </c>
      <c r="AC1474" s="30">
        <v>395</v>
      </c>
      <c r="AD1474" s="30">
        <v>96.8956298828125</v>
      </c>
      <c r="AE1474" s="148">
        <v>0.68400000000000005</v>
      </c>
      <c r="AF1474" s="30">
        <v>54.03</v>
      </c>
      <c r="AG1474" s="30">
        <v>389.5</v>
      </c>
      <c r="AH1474" s="30">
        <v>94.115570068359375</v>
      </c>
      <c r="AI1474" s="148">
        <v>0.54799999999999993</v>
      </c>
      <c r="AJ1474" s="30">
        <v>53.061564480000001</v>
      </c>
      <c r="AK1474" s="30">
        <v>361.9</v>
      </c>
      <c r="AL1474" s="30">
        <v>96.935791015625</v>
      </c>
      <c r="AM1474" s="148">
        <v>0.435</v>
      </c>
      <c r="AN1474" s="30">
        <v>54.064761949999998</v>
      </c>
      <c r="AO1474" s="30">
        <v>343.5</v>
      </c>
      <c r="AP1474" s="148">
        <v>0.36363637447357178</v>
      </c>
      <c r="AQ1474" s="30">
        <v>49.852067769999998</v>
      </c>
      <c r="AR1474" s="30"/>
      <c r="AS1474" s="30">
        <v>58</v>
      </c>
      <c r="AT1474" s="30">
        <v>41</v>
      </c>
      <c r="AU1474" s="148">
        <v>0.70689654350280762</v>
      </c>
      <c r="AV1474" s="30">
        <v>83.323921203613281</v>
      </c>
      <c r="AW1474" s="148">
        <v>0.36363637447357178</v>
      </c>
      <c r="AX1474" s="30">
        <v>49.031197110000001</v>
      </c>
      <c r="AY1474" s="30"/>
      <c r="AZ1474" s="30">
        <v>41</v>
      </c>
      <c r="BA1474" s="30">
        <v>87.804756164550781</v>
      </c>
      <c r="BB1474" s="148">
        <v>0.47499999999999998</v>
      </c>
      <c r="BC1474" s="30">
        <v>51.37</v>
      </c>
      <c r="BD1474" s="30">
        <v>327.5</v>
      </c>
      <c r="BE1474" s="30">
        <v>84.792800903320313</v>
      </c>
      <c r="BF1474" s="147">
        <v>0.47399999999999998</v>
      </c>
      <c r="BG1474" s="30">
        <v>49.88</v>
      </c>
      <c r="BH1474" s="30">
        <v>289.5</v>
      </c>
      <c r="BI1474" s="30">
        <v>86.648040771484375</v>
      </c>
      <c r="BJ1474" s="148">
        <v>0.45200000000000001</v>
      </c>
      <c r="BK1474" s="30">
        <v>50.83476246</v>
      </c>
      <c r="BL1474" s="30">
        <v>316.7</v>
      </c>
      <c r="BM1474" s="30">
        <v>88.168563842773438</v>
      </c>
      <c r="BN1474" s="148">
        <v>0.26100000000000001</v>
      </c>
      <c r="BO1474" s="30">
        <v>51.58261495</v>
      </c>
      <c r="BP1474" s="30">
        <v>282.60000000000002</v>
      </c>
      <c r="BQ1474" s="148"/>
      <c r="BR1474" s="148"/>
      <c r="BS1474" s="148"/>
      <c r="BT1474" s="148">
        <v>0.98</v>
      </c>
      <c r="BU1474" s="148"/>
      <c r="BV1474" s="148">
        <v>1.9999999552965161E-2</v>
      </c>
      <c r="BW1474" s="148"/>
      <c r="BX1474" s="148">
        <v>0.13700000000000001</v>
      </c>
      <c r="BY1474" s="148">
        <v>0.22</v>
      </c>
      <c r="BZ1474" s="1"/>
      <c r="CA1474" s="1">
        <v>10302.3603515625</v>
      </c>
      <c r="CB1474" s="1">
        <v>12182.84</v>
      </c>
      <c r="CC1474" s="124" t="s">
        <v>4547</v>
      </c>
      <c r="CD1474" t="s">
        <v>4635</v>
      </c>
    </row>
    <row r="1475" spans="1:82" x14ac:dyDescent="0.3">
      <c r="A1475" s="1">
        <v>971274020</v>
      </c>
      <c r="B1475" s="124" t="s">
        <v>4548</v>
      </c>
      <c r="C1475" t="s">
        <v>467</v>
      </c>
      <c r="D1475" t="s">
        <v>1932</v>
      </c>
      <c r="E1475" s="30">
        <v>86.200439453125</v>
      </c>
      <c r="F1475" s="30">
        <v>87.314727783203125</v>
      </c>
      <c r="G1475" s="30">
        <v>88.439132690429688</v>
      </c>
      <c r="H1475" s="30">
        <v>87.842498779296875</v>
      </c>
      <c r="I1475" s="1">
        <v>40</v>
      </c>
      <c r="J1475" s="1" t="s">
        <v>3981</v>
      </c>
      <c r="K1475" s="1">
        <v>8</v>
      </c>
      <c r="L1475" t="s">
        <v>3846</v>
      </c>
      <c r="M1475" t="s">
        <v>3908</v>
      </c>
      <c r="N1475" t="s">
        <v>3917</v>
      </c>
      <c r="O1475" t="s">
        <v>3921</v>
      </c>
      <c r="P1475" s="148">
        <v>0.31999999284744263</v>
      </c>
      <c r="Q1475" s="30">
        <v>50.457115889999997</v>
      </c>
      <c r="R1475" s="30"/>
      <c r="S1475" s="1">
        <v>37</v>
      </c>
      <c r="T1475" s="1">
        <v>28</v>
      </c>
      <c r="U1475" s="148">
        <v>0.75675678253173828</v>
      </c>
      <c r="V1475" s="148">
        <v>0.31999999284744263</v>
      </c>
      <c r="W1475" s="149">
        <v>50.910059869999998</v>
      </c>
      <c r="X1475" s="149"/>
      <c r="Y1475" s="1">
        <v>28</v>
      </c>
      <c r="Z1475" s="30">
        <v>82.50390625</v>
      </c>
      <c r="AA1475" s="148">
        <v>0.25900000000000001</v>
      </c>
      <c r="AB1475" s="30">
        <v>49.2</v>
      </c>
      <c r="AC1475" s="30">
        <v>285.2</v>
      </c>
      <c r="AD1475" s="30">
        <v>84.201889038085938</v>
      </c>
      <c r="AE1475" s="148">
        <v>0.28599999999999998</v>
      </c>
      <c r="AF1475" s="30">
        <v>49.72</v>
      </c>
      <c r="AG1475" s="30">
        <v>300</v>
      </c>
      <c r="AH1475" s="30">
        <v>88.526176452636719</v>
      </c>
      <c r="AI1475" s="148">
        <v>0.38100000000000001</v>
      </c>
      <c r="AJ1475" s="30">
        <v>51.210280730000001</v>
      </c>
      <c r="AK1475" s="30">
        <v>328.6</v>
      </c>
      <c r="AL1475" s="30">
        <v>93.342330932617188</v>
      </c>
      <c r="AM1475" s="148">
        <v>0.36399999999999999</v>
      </c>
      <c r="AN1475" s="30">
        <v>52.841913320000003</v>
      </c>
      <c r="AO1475" s="30">
        <v>345.5</v>
      </c>
      <c r="AP1475" s="148">
        <v>0.119999997317791</v>
      </c>
      <c r="AQ1475" s="30">
        <v>52.16050809</v>
      </c>
      <c r="AR1475" s="30"/>
      <c r="AS1475" s="30">
        <v>37</v>
      </c>
      <c r="AT1475" s="30">
        <v>28</v>
      </c>
      <c r="AU1475" s="148">
        <v>0.75675678253173828</v>
      </c>
      <c r="AV1475" s="30">
        <v>87.842498779296875</v>
      </c>
      <c r="AW1475" s="148">
        <v>0.119999997317791</v>
      </c>
      <c r="AX1475" s="30">
        <v>51.620874110000003</v>
      </c>
      <c r="AY1475" s="30"/>
      <c r="AZ1475" s="30">
        <v>28</v>
      </c>
      <c r="BA1475" s="30">
        <v>92.176162719726563</v>
      </c>
      <c r="BB1475" s="148">
        <v>0.40699999999999997</v>
      </c>
      <c r="BC1475" s="30">
        <v>53.49</v>
      </c>
      <c r="BD1475" s="30">
        <v>314.8</v>
      </c>
      <c r="BE1475" s="30">
        <v>90.351455688476563</v>
      </c>
      <c r="BF1475" s="147">
        <v>0.5</v>
      </c>
      <c r="BG1475" s="30">
        <v>52.62</v>
      </c>
      <c r="BH1475" s="30">
        <v>328.6</v>
      </c>
      <c r="BI1475" s="30">
        <v>93.452445983886719</v>
      </c>
      <c r="BJ1475" s="148">
        <v>0.52400000000000002</v>
      </c>
      <c r="BK1475" s="30">
        <v>54.149337680000002</v>
      </c>
      <c r="BL1475" s="30">
        <v>319</v>
      </c>
      <c r="BM1475" s="30">
        <v>91.201179504394531</v>
      </c>
      <c r="BN1475" s="148">
        <v>0.63600000000000001</v>
      </c>
      <c r="BO1475" s="30">
        <v>53.093989809999997</v>
      </c>
      <c r="BP1475" s="30">
        <v>345.5</v>
      </c>
      <c r="BQ1475" s="148"/>
      <c r="BR1475" s="148">
        <v>0.15</v>
      </c>
      <c r="BS1475" s="148"/>
      <c r="BT1475" s="148">
        <v>0.8</v>
      </c>
      <c r="BU1475" s="148"/>
      <c r="BV1475" s="148">
        <v>5.000000074505806E-2</v>
      </c>
      <c r="BW1475" s="148"/>
      <c r="BX1475" s="148"/>
      <c r="BY1475" s="148">
        <v>1</v>
      </c>
      <c r="BZ1475" s="1"/>
      <c r="CA1475" s="1">
        <v>11459.1201171875</v>
      </c>
      <c r="CB1475" s="1">
        <v>12224.82</v>
      </c>
      <c r="CC1475" s="124" t="s">
        <v>4548</v>
      </c>
      <c r="CD1475" t="s">
        <v>4635</v>
      </c>
    </row>
    <row r="1476" spans="1:82" x14ac:dyDescent="0.3">
      <c r="A1476" s="1">
        <v>971293000</v>
      </c>
      <c r="B1476" s="124" t="s">
        <v>4549</v>
      </c>
      <c r="C1476" t="s">
        <v>468</v>
      </c>
      <c r="D1476" t="s">
        <v>1933</v>
      </c>
      <c r="E1476" s="30">
        <v>83.330886840820313</v>
      </c>
      <c r="F1476" s="30">
        <v>83.445091247558594</v>
      </c>
      <c r="G1476" s="30">
        <v>84.897239685058594</v>
      </c>
      <c r="H1476" s="30">
        <v>84.082740783691406</v>
      </c>
      <c r="I1476" s="1">
        <v>763</v>
      </c>
      <c r="J1476" s="1">
        <v>5</v>
      </c>
      <c r="K1476" s="1">
        <v>8</v>
      </c>
      <c r="L1476" t="s">
        <v>3846</v>
      </c>
      <c r="M1476" t="s">
        <v>3908</v>
      </c>
      <c r="N1476" t="s">
        <v>3919</v>
      </c>
      <c r="O1476" t="s">
        <v>3921</v>
      </c>
      <c r="P1476" s="148">
        <v>0.29008746147155762</v>
      </c>
      <c r="Q1476" s="30">
        <v>49.263487349999998</v>
      </c>
      <c r="R1476" s="30">
        <v>291.98251342773438</v>
      </c>
      <c r="S1476" s="1">
        <v>1397</v>
      </c>
      <c r="T1476" s="1">
        <v>965</v>
      </c>
      <c r="U1476" s="148">
        <v>0.69076591730117798</v>
      </c>
      <c r="V1476" s="148">
        <v>0.22471910715103149</v>
      </c>
      <c r="W1476" s="149">
        <v>49.306705600000001</v>
      </c>
      <c r="X1476" s="149">
        <v>270.11236572265631</v>
      </c>
      <c r="Y1476" s="1">
        <v>965</v>
      </c>
      <c r="Z1476" s="30">
        <v>82.805992126464844</v>
      </c>
      <c r="AA1476" s="148">
        <v>0.26200000000000001</v>
      </c>
      <c r="AB1476" s="30">
        <v>49.3</v>
      </c>
      <c r="AC1476" s="30">
        <v>286.89999999999998</v>
      </c>
      <c r="AD1476" s="30">
        <v>83.553955078125</v>
      </c>
      <c r="AE1476" s="148">
        <v>0.193</v>
      </c>
      <c r="AF1476" s="30">
        <v>49.5</v>
      </c>
      <c r="AG1476" s="30">
        <v>266.2</v>
      </c>
      <c r="AH1476" s="30">
        <v>83.596488952636719</v>
      </c>
      <c r="AI1476" s="148">
        <v>0.32200000000000001</v>
      </c>
      <c r="AJ1476" s="30">
        <v>49.57749999</v>
      </c>
      <c r="AK1476" s="30">
        <v>302.60000000000002</v>
      </c>
      <c r="AL1476" s="30">
        <v>84.700386047363281</v>
      </c>
      <c r="AM1476" s="148">
        <v>0.25800000000000001</v>
      </c>
      <c r="AN1476" s="30">
        <v>49.901071850000001</v>
      </c>
      <c r="AO1476" s="30">
        <v>280.7</v>
      </c>
      <c r="AP1476" s="148">
        <v>0.15597668290138239</v>
      </c>
      <c r="AQ1476" s="30">
        <v>49.944959019999999</v>
      </c>
      <c r="AR1476" s="30">
        <v>231.48687744140631</v>
      </c>
      <c r="AS1476" s="30">
        <v>1398</v>
      </c>
      <c r="AT1476" s="30">
        <v>968</v>
      </c>
      <c r="AU1476" s="148">
        <v>0.69076591730117798</v>
      </c>
      <c r="AV1476" s="30">
        <v>84.082740783691406</v>
      </c>
      <c r="AW1476" s="148">
        <v>0.1056179776787758</v>
      </c>
      <c r="AX1476" s="30">
        <v>49.466092109999998</v>
      </c>
      <c r="AY1476" s="30">
        <v>206.96629333496091</v>
      </c>
      <c r="AZ1476" s="30">
        <v>968</v>
      </c>
      <c r="BA1476" s="30">
        <v>83.082817077636719</v>
      </c>
      <c r="BB1476" s="148">
        <v>0.24399999999999999</v>
      </c>
      <c r="BC1476" s="30">
        <v>49.08</v>
      </c>
      <c r="BD1476" s="30">
        <v>254.2</v>
      </c>
      <c r="BE1476" s="30">
        <v>83.088691711425781</v>
      </c>
      <c r="BF1476" s="147">
        <v>0.155</v>
      </c>
      <c r="BG1476" s="30">
        <v>49.04</v>
      </c>
      <c r="BH1476" s="30">
        <v>227.9</v>
      </c>
      <c r="BI1476" s="30">
        <v>84.504158020019531</v>
      </c>
      <c r="BJ1476" s="148">
        <v>0.28799999999999998</v>
      </c>
      <c r="BK1476" s="30">
        <v>49.790429760000002</v>
      </c>
      <c r="BL1476" s="30">
        <v>269.2</v>
      </c>
      <c r="BM1476" s="30">
        <v>84.921226501464844</v>
      </c>
      <c r="BN1476" s="148">
        <v>0.20799999999999999</v>
      </c>
      <c r="BO1476" s="30">
        <v>49.964225859999999</v>
      </c>
      <c r="BP1476" s="30">
        <v>242.1</v>
      </c>
      <c r="BQ1476" s="148">
        <v>5.3999999999999999E-2</v>
      </c>
      <c r="BR1476" s="148">
        <v>0.27</v>
      </c>
      <c r="BS1476" s="148"/>
      <c r="BT1476" s="148">
        <v>0.56400000000000006</v>
      </c>
      <c r="BU1476" s="148">
        <v>6.3E-2</v>
      </c>
      <c r="BV1476" s="148">
        <v>5.000000074505806E-2</v>
      </c>
      <c r="BW1476" s="148">
        <v>7.5999999999999998E-2</v>
      </c>
      <c r="BX1476" s="148">
        <v>0.14399999999999999</v>
      </c>
      <c r="BY1476" s="148">
        <v>0.42899999999999999</v>
      </c>
      <c r="BZ1476" s="1"/>
      <c r="CA1476" s="1">
        <v>7777.6298828125</v>
      </c>
      <c r="CB1476" s="1">
        <v>8612.75</v>
      </c>
      <c r="CC1476" s="124" t="s">
        <v>4549</v>
      </c>
      <c r="CD1476" t="s">
        <v>4635</v>
      </c>
    </row>
    <row r="1477" spans="1:82" x14ac:dyDescent="0.3">
      <c r="A1477" s="1">
        <v>971294060</v>
      </c>
      <c r="B1477" s="124" t="s">
        <v>4549</v>
      </c>
      <c r="C1477" t="s">
        <v>468</v>
      </c>
      <c r="D1477" t="s">
        <v>1934</v>
      </c>
      <c r="E1477" s="30">
        <v>86.33184814453125</v>
      </c>
      <c r="F1477" s="30">
        <v>86.438667297363281</v>
      </c>
      <c r="G1477" s="30">
        <v>83.60894775390625</v>
      </c>
      <c r="H1477" s="30">
        <v>85.961631774902344</v>
      </c>
      <c r="I1477" s="1">
        <v>207</v>
      </c>
      <c r="J1477" s="1">
        <v>2</v>
      </c>
      <c r="K1477" s="1">
        <v>4</v>
      </c>
      <c r="L1477" t="s">
        <v>3846</v>
      </c>
      <c r="M1477" t="s">
        <v>3908</v>
      </c>
      <c r="N1477" t="s">
        <v>3919</v>
      </c>
      <c r="O1477" t="s">
        <v>3921</v>
      </c>
      <c r="P1477" s="148">
        <v>0.380952388048172</v>
      </c>
      <c r="Q1477" s="30">
        <v>50.511776169999997</v>
      </c>
      <c r="R1477" s="30">
        <v>306.34921264648438</v>
      </c>
      <c r="S1477" s="1">
        <v>94</v>
      </c>
      <c r="T1477" s="1">
        <v>79</v>
      </c>
      <c r="U1477" s="148">
        <v>0.84042555093765259</v>
      </c>
      <c r="V1477" s="148">
        <v>0.34831461310386658</v>
      </c>
      <c r="W1477" s="149">
        <v>50.547071150000001</v>
      </c>
      <c r="X1477" s="149">
        <v>292.13482666015631</v>
      </c>
      <c r="Y1477" s="1">
        <v>79</v>
      </c>
      <c r="Z1477" s="30">
        <v>87.941551208496094</v>
      </c>
      <c r="AA1477" s="148">
        <v>0.376</v>
      </c>
      <c r="AB1477" s="30">
        <v>51</v>
      </c>
      <c r="AC1477" s="30">
        <v>301.10000000000002</v>
      </c>
      <c r="AD1477" s="30">
        <v>87.912826538085938</v>
      </c>
      <c r="AE1477" s="148">
        <v>0.30499999999999999</v>
      </c>
      <c r="AF1477" s="30">
        <v>50.98</v>
      </c>
      <c r="AG1477" s="30">
        <v>284</v>
      </c>
      <c r="AH1477" s="30">
        <v>88.129585266113281</v>
      </c>
      <c r="AI1477" s="148">
        <v>0.316</v>
      </c>
      <c r="AJ1477" s="30">
        <v>51.078923539999998</v>
      </c>
      <c r="AK1477" s="30">
        <v>282.8</v>
      </c>
      <c r="AL1477" s="30">
        <v>88.230804443359375</v>
      </c>
      <c r="AM1477" s="148">
        <v>0.26600000000000001</v>
      </c>
      <c r="AN1477" s="30">
        <v>51.102468569999999</v>
      </c>
      <c r="AO1477" s="30">
        <v>262.2</v>
      </c>
      <c r="AP1477" s="148">
        <v>0.25984251499176031</v>
      </c>
      <c r="AQ1477" s="30">
        <v>49.139098949999998</v>
      </c>
      <c r="AR1477" s="30">
        <v>230.70866394042969</v>
      </c>
      <c r="AS1477" s="30">
        <v>94</v>
      </c>
      <c r="AT1477" s="30">
        <v>79</v>
      </c>
      <c r="AU1477" s="148">
        <v>0.84042555093765259</v>
      </c>
      <c r="AV1477" s="30">
        <v>85.961631774902344</v>
      </c>
      <c r="AW1477" s="148">
        <v>0.2222222238779068</v>
      </c>
      <c r="AX1477" s="30">
        <v>50.542913980000002</v>
      </c>
      <c r="AY1477" s="30">
        <v>218.8888854980469</v>
      </c>
      <c r="AZ1477" s="30">
        <v>79</v>
      </c>
      <c r="BA1477" s="30">
        <v>81.330131530761719</v>
      </c>
      <c r="BB1477" s="148">
        <v>0.33700000000000002</v>
      </c>
      <c r="BC1477" s="30">
        <v>48.23</v>
      </c>
      <c r="BD1477" s="30">
        <v>275.7</v>
      </c>
      <c r="BE1477" s="30">
        <v>83.149551391601563</v>
      </c>
      <c r="BF1477" s="147">
        <v>0.27500000000000002</v>
      </c>
      <c r="BG1477" s="30">
        <v>49.07</v>
      </c>
      <c r="BH1477" s="30">
        <v>254.2</v>
      </c>
      <c r="BI1477" s="30">
        <v>83.966423034667969</v>
      </c>
      <c r="BJ1477" s="148">
        <v>0.24099999999999999</v>
      </c>
      <c r="BK1477" s="30">
        <v>49.528484120000002</v>
      </c>
      <c r="BL1477" s="30">
        <v>243.7</v>
      </c>
      <c r="BM1477" s="30">
        <v>84.818771362304688</v>
      </c>
      <c r="BN1477" s="148">
        <v>0.17499999999999999</v>
      </c>
      <c r="BO1477" s="30">
        <v>49.913164190000003</v>
      </c>
      <c r="BP1477" s="30">
        <v>224.5</v>
      </c>
      <c r="BQ1477" s="148"/>
      <c r="BR1477" s="148">
        <v>0.26100000000000001</v>
      </c>
      <c r="BS1477" s="148"/>
      <c r="BT1477" s="148">
        <v>0.57500000000000007</v>
      </c>
      <c r="BU1477" s="148">
        <v>5.8000000000000003E-2</v>
      </c>
      <c r="BV1477" s="148">
        <v>0.1059999987483025</v>
      </c>
      <c r="BW1477" s="148">
        <v>0.16900000000000001</v>
      </c>
      <c r="BX1477" s="148">
        <v>0.121</v>
      </c>
      <c r="BY1477" s="148">
        <v>0.5</v>
      </c>
      <c r="BZ1477" s="1"/>
      <c r="CA1477" s="1">
        <v>6915.91015625</v>
      </c>
      <c r="CB1477" s="1">
        <v>8135.36</v>
      </c>
      <c r="CC1477" s="124" t="s">
        <v>4549</v>
      </c>
      <c r="CD1477" t="s">
        <v>4634</v>
      </c>
    </row>
    <row r="1478" spans="1:82" x14ac:dyDescent="0.3">
      <c r="A1478" s="1">
        <v>971304020</v>
      </c>
      <c r="B1478" s="124" t="s">
        <v>4550</v>
      </c>
      <c r="C1478" t="s">
        <v>469</v>
      </c>
      <c r="D1478" t="s">
        <v>1935</v>
      </c>
      <c r="E1478" s="30">
        <v>85.365699768066406</v>
      </c>
      <c r="F1478" s="30">
        <v>86.977012634277344</v>
      </c>
      <c r="G1478" s="30">
        <v>84.657485961914063</v>
      </c>
      <c r="H1478" s="30">
        <v>83.672332763671875</v>
      </c>
      <c r="I1478" s="1">
        <v>214</v>
      </c>
      <c r="J1478" s="1" t="s">
        <v>4733</v>
      </c>
      <c r="K1478" s="1">
        <v>8</v>
      </c>
      <c r="L1478" t="s">
        <v>3846</v>
      </c>
      <c r="M1478" t="s">
        <v>3908</v>
      </c>
      <c r="N1478" t="s">
        <v>3917</v>
      </c>
      <c r="O1478" t="s">
        <v>3921</v>
      </c>
      <c r="P1478" s="148">
        <v>0.3684210479259491</v>
      </c>
      <c r="Q1478" s="30">
        <v>50.109895100000003</v>
      </c>
      <c r="R1478" s="30">
        <v>300.75189208984381</v>
      </c>
      <c r="S1478" s="1">
        <v>206</v>
      </c>
      <c r="T1478" s="1">
        <v>206</v>
      </c>
      <c r="U1478" s="148">
        <v>1</v>
      </c>
      <c r="V1478" s="148">
        <v>0.3684210479259491</v>
      </c>
      <c r="W1478" s="149">
        <v>50.770130379999998</v>
      </c>
      <c r="X1478" s="149">
        <v>300.75189208984381</v>
      </c>
      <c r="Y1478" s="1">
        <v>206</v>
      </c>
      <c r="Z1478" s="30">
        <v>85.524818420410156</v>
      </c>
      <c r="AA1478" s="148">
        <v>0.33100000000000002</v>
      </c>
      <c r="AB1478" s="30">
        <v>50.2</v>
      </c>
      <c r="AC1478" s="30">
        <v>306.60000000000002</v>
      </c>
      <c r="AD1478" s="30">
        <v>87.471046447753906</v>
      </c>
      <c r="AE1478" s="148">
        <v>0.33100000000000002</v>
      </c>
      <c r="AF1478" s="30">
        <v>50.83</v>
      </c>
      <c r="AG1478" s="30">
        <v>306.60000000000002</v>
      </c>
      <c r="AH1478" s="30">
        <v>88.500991821289063</v>
      </c>
      <c r="AI1478" s="148">
        <v>0.38400000000000001</v>
      </c>
      <c r="AJ1478" s="30">
        <v>51.201939359999997</v>
      </c>
      <c r="AK1478" s="30">
        <v>313.7</v>
      </c>
      <c r="AL1478" s="30">
        <v>90.2813720703125</v>
      </c>
      <c r="AM1478" s="148">
        <v>0.38400000000000001</v>
      </c>
      <c r="AN1478" s="30">
        <v>51.800273400000002</v>
      </c>
      <c r="AO1478" s="30">
        <v>313.7</v>
      </c>
      <c r="AP1478" s="148">
        <v>0.1578947305679321</v>
      </c>
      <c r="AQ1478" s="30">
        <v>49.794989180000002</v>
      </c>
      <c r="AR1478" s="30">
        <v>233.08270263671881</v>
      </c>
      <c r="AS1478" s="30">
        <v>205</v>
      </c>
      <c r="AT1478" s="30">
        <v>205</v>
      </c>
      <c r="AU1478" s="148">
        <v>1</v>
      </c>
      <c r="AV1478" s="30">
        <v>83.672332763671875</v>
      </c>
      <c r="AW1478" s="148">
        <v>0.1578947305679321</v>
      </c>
      <c r="AX1478" s="30">
        <v>49.230879889999997</v>
      </c>
      <c r="AY1478" s="30">
        <v>233.08270263671881</v>
      </c>
      <c r="AZ1478" s="30">
        <v>205</v>
      </c>
      <c r="BA1478" s="30">
        <v>80.897117614746094</v>
      </c>
      <c r="BB1478" s="148">
        <v>0.13300000000000001</v>
      </c>
      <c r="BC1478" s="30">
        <v>48.02</v>
      </c>
      <c r="BD1478" s="30">
        <v>225.9</v>
      </c>
      <c r="BE1478" s="30">
        <v>82.297500610351563</v>
      </c>
      <c r="BF1478" s="147">
        <v>0.13300000000000001</v>
      </c>
      <c r="BG1478" s="30">
        <v>48.65</v>
      </c>
      <c r="BH1478" s="30">
        <v>225.9</v>
      </c>
      <c r="BI1478" s="30">
        <v>80.584335327148438</v>
      </c>
      <c r="BJ1478" s="148">
        <v>0.17899999999999999</v>
      </c>
      <c r="BK1478" s="30">
        <v>47.880995050000003</v>
      </c>
      <c r="BL1478" s="30">
        <v>247.6</v>
      </c>
      <c r="BM1478" s="30">
        <v>82.048652648925781</v>
      </c>
      <c r="BN1478" s="148">
        <v>0.17899999999999999</v>
      </c>
      <c r="BO1478" s="30">
        <v>48.532611090000003</v>
      </c>
      <c r="BP1478" s="30">
        <v>247.6</v>
      </c>
      <c r="BQ1478" s="148">
        <v>4.7E-2</v>
      </c>
      <c r="BR1478" s="148"/>
      <c r="BS1478" s="148"/>
      <c r="BT1478" s="148">
        <v>0.82700000000000007</v>
      </c>
      <c r="BU1478" s="148">
        <v>0.11700000000000001</v>
      </c>
      <c r="BV1478" s="148">
        <v>8.999999612569809E-3</v>
      </c>
      <c r="BW1478" s="148"/>
      <c r="BX1478" s="148">
        <v>0.11700000000000001</v>
      </c>
      <c r="BY1478" s="148">
        <v>0.4672</v>
      </c>
      <c r="BZ1478" s="1">
        <v>1</v>
      </c>
      <c r="CA1478" s="1">
        <v>10032.6201171875</v>
      </c>
      <c r="CB1478" s="1">
        <v>10906.31</v>
      </c>
      <c r="CC1478" s="124" t="s">
        <v>4550</v>
      </c>
      <c r="CD1478" t="s">
        <v>4635</v>
      </c>
    </row>
    <row r="1479" spans="1:82" x14ac:dyDescent="0.3">
      <c r="A1479" s="1">
        <v>971311050</v>
      </c>
      <c r="B1479" s="124" t="s">
        <v>4551</v>
      </c>
      <c r="C1479" t="s">
        <v>470</v>
      </c>
      <c r="D1479" t="s">
        <v>1936</v>
      </c>
      <c r="E1479" s="30">
        <v>79.886512756347656</v>
      </c>
      <c r="F1479" s="30">
        <v>82.873695373535156</v>
      </c>
      <c r="G1479" s="30">
        <v>81.722488403320313</v>
      </c>
      <c r="H1479" s="30">
        <v>84.346824645996094</v>
      </c>
      <c r="I1479" s="1">
        <v>198</v>
      </c>
      <c r="J1479" s="1">
        <v>7</v>
      </c>
      <c r="K1479" s="1">
        <v>12</v>
      </c>
      <c r="L1479" t="s">
        <v>3846</v>
      </c>
      <c r="M1479" t="s">
        <v>3908</v>
      </c>
      <c r="N1479" t="s">
        <v>3917</v>
      </c>
      <c r="O1479" t="s">
        <v>3921</v>
      </c>
      <c r="P1479" s="148">
        <v>0.38947367668151861</v>
      </c>
      <c r="Q1479" s="30">
        <v>47.830757120000001</v>
      </c>
      <c r="R1479" s="30">
        <v>332.631591796875</v>
      </c>
      <c r="S1479" s="1">
        <v>118</v>
      </c>
      <c r="T1479" s="1">
        <v>58</v>
      </c>
      <c r="U1479" s="148">
        <v>0.49152541160583502</v>
      </c>
      <c r="V1479" s="148">
        <v>0.23913043737411499</v>
      </c>
      <c r="W1479" s="149">
        <v>49.069951230000001</v>
      </c>
      <c r="X1479" s="149"/>
      <c r="Y1479" s="1">
        <v>58</v>
      </c>
      <c r="Z1479" s="30">
        <v>78.878799438476563</v>
      </c>
      <c r="AA1479" s="148">
        <v>0.45900000000000002</v>
      </c>
      <c r="AB1479" s="30">
        <v>48</v>
      </c>
      <c r="AC1479" s="30">
        <v>329.4</v>
      </c>
      <c r="AD1479" s="30">
        <v>78.635498046875</v>
      </c>
      <c r="AE1479" s="148">
        <v>0.24</v>
      </c>
      <c r="AF1479" s="30">
        <v>47.83</v>
      </c>
      <c r="AG1479" s="30">
        <v>284</v>
      </c>
      <c r="AH1479" s="30">
        <v>78.831474304199219</v>
      </c>
      <c r="AI1479" s="148">
        <v>0.48</v>
      </c>
      <c r="AJ1479" s="30">
        <v>47.999259410000001</v>
      </c>
      <c r="AK1479" s="30">
        <v>324.5</v>
      </c>
      <c r="AL1479" s="30">
        <v>78.876396179199219</v>
      </c>
      <c r="AM1479" s="148">
        <v>0.35299999999999998</v>
      </c>
      <c r="AN1479" s="30">
        <v>47.91917806</v>
      </c>
      <c r="AO1479" s="30">
        <v>286.3</v>
      </c>
      <c r="AP1479" s="148">
        <v>0.2315789461135864</v>
      </c>
      <c r="AQ1479" s="30">
        <v>47.959067859999998</v>
      </c>
      <c r="AR1479" s="30">
        <v>254.7368469238281</v>
      </c>
      <c r="AS1479" s="30">
        <v>118</v>
      </c>
      <c r="AT1479" s="30">
        <v>58</v>
      </c>
      <c r="AU1479" s="148">
        <v>0.49152541160583502</v>
      </c>
      <c r="AV1479" s="30">
        <v>84.346824645996094</v>
      </c>
      <c r="AW1479" s="148">
        <v>0.1162790730595589</v>
      </c>
      <c r="AX1479" s="30">
        <v>49.617444169999999</v>
      </c>
      <c r="AY1479" s="30"/>
      <c r="AZ1479" s="30">
        <v>58</v>
      </c>
      <c r="BA1479" s="30">
        <v>83.474594116210938</v>
      </c>
      <c r="BB1479" s="148">
        <v>0.32700000000000001</v>
      </c>
      <c r="BC1479" s="30">
        <v>49.27</v>
      </c>
      <c r="BD1479" s="30">
        <v>308.89999999999998</v>
      </c>
      <c r="BE1479" s="30">
        <v>83.9813232421875</v>
      </c>
      <c r="BF1479" s="147">
        <v>0.184</v>
      </c>
      <c r="BG1479" s="30">
        <v>49.48</v>
      </c>
      <c r="BH1479" s="30">
        <v>269.39999999999998</v>
      </c>
      <c r="BI1479" s="30">
        <v>77.033378601074219</v>
      </c>
      <c r="BJ1479" s="148">
        <v>0.38300000000000001</v>
      </c>
      <c r="BK1479" s="30">
        <v>46.151245869999997</v>
      </c>
      <c r="BL1479" s="30">
        <v>309.2</v>
      </c>
      <c r="BM1479" s="30">
        <v>80.204948425292969</v>
      </c>
      <c r="BN1479" s="148">
        <v>0.23300000000000001</v>
      </c>
      <c r="BO1479" s="30">
        <v>47.613758850000004</v>
      </c>
      <c r="BP1479" s="30">
        <v>263.3</v>
      </c>
      <c r="BQ1479" s="148"/>
      <c r="BR1479" s="148"/>
      <c r="BS1479" s="148"/>
      <c r="BT1479" s="148">
        <v>0.96</v>
      </c>
      <c r="BU1479" s="148"/>
      <c r="BV1479" s="148">
        <v>3.9999999105930328E-2</v>
      </c>
      <c r="BW1479" s="148"/>
      <c r="BX1479" s="148">
        <v>0.106</v>
      </c>
      <c r="BY1479" s="148">
        <v>0.30499999999999999</v>
      </c>
      <c r="BZ1479" s="1"/>
      <c r="CA1479" s="1">
        <v>8793.73046875</v>
      </c>
      <c r="CB1479" s="1">
        <v>9996.7900000000009</v>
      </c>
      <c r="CC1479" s="124" t="s">
        <v>4551</v>
      </c>
      <c r="CD1479" t="s">
        <v>4633</v>
      </c>
    </row>
    <row r="1480" spans="1:82" x14ac:dyDescent="0.3">
      <c r="A1480" s="1">
        <v>971314020</v>
      </c>
      <c r="B1480" s="124" t="s">
        <v>4551</v>
      </c>
      <c r="C1480" t="s">
        <v>470</v>
      </c>
      <c r="D1480" t="s">
        <v>1937</v>
      </c>
      <c r="E1480" s="30">
        <v>79.624595642089844</v>
      </c>
      <c r="F1480" s="30">
        <v>85.079055786132813</v>
      </c>
      <c r="G1480" s="30">
        <v>83.647636413574219</v>
      </c>
      <c r="H1480" s="30">
        <v>82.072235107421875</v>
      </c>
      <c r="I1480" s="1">
        <v>204</v>
      </c>
      <c r="J1480" s="1" t="s">
        <v>4733</v>
      </c>
      <c r="K1480" s="1">
        <v>6</v>
      </c>
      <c r="L1480" t="s">
        <v>3846</v>
      </c>
      <c r="M1480" t="s">
        <v>3908</v>
      </c>
      <c r="N1480" t="s">
        <v>3917</v>
      </c>
      <c r="O1480" t="s">
        <v>3921</v>
      </c>
      <c r="P1480" s="148">
        <v>0.52100843191146851</v>
      </c>
      <c r="Q1480" s="30">
        <v>47.72180934</v>
      </c>
      <c r="R1480" s="30">
        <v>343.69747924804688</v>
      </c>
      <c r="S1480" s="1">
        <v>126</v>
      </c>
      <c r="T1480" s="1">
        <v>57</v>
      </c>
      <c r="U1480" s="148">
        <v>0.4523809552192688</v>
      </c>
      <c r="V1480" s="148">
        <v>0.4464285671710968</v>
      </c>
      <c r="W1480" s="149">
        <v>49.983725470000003</v>
      </c>
      <c r="X1480" s="149">
        <v>314.28570556640631</v>
      </c>
      <c r="Y1480" s="1">
        <v>57</v>
      </c>
      <c r="Z1480" s="30">
        <v>84.316452026367188</v>
      </c>
      <c r="AA1480" s="148">
        <v>0.65700000000000003</v>
      </c>
      <c r="AB1480" s="30">
        <v>49.8</v>
      </c>
      <c r="AC1480" s="30">
        <v>378.8</v>
      </c>
      <c r="AD1480" s="30">
        <v>86.558036804199219</v>
      </c>
      <c r="AE1480" s="148">
        <v>0.50900000000000001</v>
      </c>
      <c r="AF1480" s="30">
        <v>50.52</v>
      </c>
      <c r="AG1480" s="30">
        <v>356.6</v>
      </c>
      <c r="AH1480" s="30">
        <v>84.939109802246094</v>
      </c>
      <c r="AI1480" s="148">
        <v>0.54400000000000004</v>
      </c>
      <c r="AJ1480" s="30">
        <v>50.0221923</v>
      </c>
      <c r="AK1480" s="30">
        <v>351.5</v>
      </c>
      <c r="AL1480" s="30">
        <v>83.750297546386719</v>
      </c>
      <c r="AM1480" s="148">
        <v>0.42199999999999999</v>
      </c>
      <c r="AN1480" s="30">
        <v>49.57775985</v>
      </c>
      <c r="AO1480" s="30">
        <v>325</v>
      </c>
      <c r="AP1480" s="148">
        <v>0.49579831957817078</v>
      </c>
      <c r="AQ1480" s="30">
        <v>49.16329854</v>
      </c>
      <c r="AR1480" s="30">
        <v>333.61343383789063</v>
      </c>
      <c r="AS1480" s="30">
        <v>126</v>
      </c>
      <c r="AT1480" s="30">
        <v>57</v>
      </c>
      <c r="AU1480" s="148">
        <v>0.4523809552192688</v>
      </c>
      <c r="AV1480" s="30">
        <v>82.072235107421875</v>
      </c>
      <c r="AW1480" s="148">
        <v>0.3928571343421936</v>
      </c>
      <c r="AX1480" s="30">
        <v>48.31383649</v>
      </c>
      <c r="AY1480" s="30">
        <v>287.5</v>
      </c>
      <c r="AZ1480" s="30">
        <v>57</v>
      </c>
      <c r="BA1480" s="30">
        <v>83.969467163085938</v>
      </c>
      <c r="BB1480" s="148">
        <v>0.71700000000000008</v>
      </c>
      <c r="BC1480" s="30">
        <v>49.51</v>
      </c>
      <c r="BD1480" s="30">
        <v>387.9</v>
      </c>
      <c r="BE1480" s="30">
        <v>83.088691711425781</v>
      </c>
      <c r="BF1480" s="147">
        <v>0.56600000000000006</v>
      </c>
      <c r="BG1480" s="30">
        <v>49.04</v>
      </c>
      <c r="BH1480" s="30">
        <v>347.2</v>
      </c>
      <c r="BI1480" s="30">
        <v>89.693855285644531</v>
      </c>
      <c r="BJ1480" s="148">
        <v>0.57299999999999995</v>
      </c>
      <c r="BK1480" s="30">
        <v>52.318446520000002</v>
      </c>
      <c r="BL1480" s="30">
        <v>351.5</v>
      </c>
      <c r="BM1480" s="30">
        <v>88.552360534667969</v>
      </c>
      <c r="BN1480" s="148">
        <v>0.42199999999999999</v>
      </c>
      <c r="BO1480" s="30">
        <v>51.773888329999998</v>
      </c>
      <c r="BP1480" s="30">
        <v>306.3</v>
      </c>
      <c r="BQ1480" s="148"/>
      <c r="BR1480" s="148"/>
      <c r="BS1480" s="148"/>
      <c r="BT1480" s="148">
        <v>0.99</v>
      </c>
      <c r="BU1480" s="148"/>
      <c r="BV1480" s="148">
        <v>9.9999997764825821E-3</v>
      </c>
      <c r="BW1480" s="148"/>
      <c r="BX1480" s="148">
        <v>0.13700000000000001</v>
      </c>
      <c r="BY1480" s="148">
        <v>0.435</v>
      </c>
      <c r="BZ1480" s="1"/>
      <c r="CA1480" s="1">
        <v>8443.7900390625</v>
      </c>
      <c r="CB1480" s="1">
        <v>9700.17</v>
      </c>
      <c r="CC1480" s="124" t="s">
        <v>4551</v>
      </c>
      <c r="CD1480" t="s">
        <v>4634</v>
      </c>
    </row>
    <row r="1481" spans="1:82" x14ac:dyDescent="0.3">
      <c r="A1481" s="1">
        <v>980801050</v>
      </c>
      <c r="B1481" s="124" t="s">
        <v>4552</v>
      </c>
      <c r="C1481" t="s">
        <v>471</v>
      </c>
      <c r="D1481" t="s">
        <v>1938</v>
      </c>
      <c r="E1481" s="30">
        <v>84.405914306640625</v>
      </c>
      <c r="F1481" s="30">
        <v>80.485977172851563</v>
      </c>
      <c r="G1481" s="30">
        <v>90.874343872070313</v>
      </c>
      <c r="H1481" s="30">
        <v>91.960281372070313</v>
      </c>
      <c r="I1481" s="1">
        <v>236</v>
      </c>
      <c r="J1481" s="1">
        <v>7</v>
      </c>
      <c r="K1481" s="1">
        <v>12</v>
      </c>
      <c r="L1481" t="s">
        <v>3809</v>
      </c>
      <c r="M1481" t="s">
        <v>3911</v>
      </c>
      <c r="N1481" t="s">
        <v>3916</v>
      </c>
      <c r="O1481" t="s">
        <v>3921</v>
      </c>
      <c r="P1481" s="148">
        <v>0.46341463923454279</v>
      </c>
      <c r="Q1481" s="30">
        <v>49.710659249999999</v>
      </c>
      <c r="R1481" s="30">
        <v>326.01626586914063</v>
      </c>
      <c r="S1481" s="1">
        <v>167</v>
      </c>
      <c r="T1481" s="1">
        <v>69</v>
      </c>
      <c r="U1481" s="148">
        <v>0.41317364573478699</v>
      </c>
      <c r="V1481" s="148">
        <v>0.2452830225229263</v>
      </c>
      <c r="W1481" s="149">
        <v>48.080618600000001</v>
      </c>
      <c r="X1481" s="149"/>
      <c r="Y1481" s="1">
        <v>69</v>
      </c>
      <c r="Z1481" s="30">
        <v>87.941551208496094</v>
      </c>
      <c r="AA1481" s="148">
        <v>0.48199999999999998</v>
      </c>
      <c r="AB1481" s="30">
        <v>51</v>
      </c>
      <c r="AC1481" s="30">
        <v>335.1</v>
      </c>
      <c r="AD1481" s="30">
        <v>87.942276000976563</v>
      </c>
      <c r="AE1481" s="148">
        <v>0.191</v>
      </c>
      <c r="AF1481" s="30">
        <v>50.99</v>
      </c>
      <c r="AG1481" s="30">
        <v>276.60000000000002</v>
      </c>
      <c r="AH1481" s="30">
        <v>86.264251708984375</v>
      </c>
      <c r="AI1481" s="148">
        <v>0.40799999999999997</v>
      </c>
      <c r="AJ1481" s="30">
        <v>50.461097789999997</v>
      </c>
      <c r="AK1481" s="30">
        <v>337.5</v>
      </c>
      <c r="AL1481" s="30">
        <v>89.197494506835938</v>
      </c>
      <c r="AM1481" s="148">
        <v>0.36699999999999999</v>
      </c>
      <c r="AN1481" s="30">
        <v>51.431432129999997</v>
      </c>
      <c r="AO1481" s="30">
        <v>313.3</v>
      </c>
      <c r="AP1481" s="148">
        <v>0.33121019601821899</v>
      </c>
      <c r="AQ1481" s="30">
        <v>53.683798750000001</v>
      </c>
      <c r="AR1481" s="30">
        <v>301.27389526367188</v>
      </c>
      <c r="AS1481" s="30">
        <v>167</v>
      </c>
      <c r="AT1481" s="30">
        <v>69</v>
      </c>
      <c r="AU1481" s="148">
        <v>0.41317364573478699</v>
      </c>
      <c r="AV1481" s="30">
        <v>91.960281372070313</v>
      </c>
      <c r="AW1481" s="148">
        <v>0.1587301641702652</v>
      </c>
      <c r="AX1481" s="30">
        <v>53.980842889999998</v>
      </c>
      <c r="AY1481" s="30"/>
      <c r="AZ1481" s="30">
        <v>69</v>
      </c>
      <c r="BA1481" s="30">
        <v>89.186286926269531</v>
      </c>
      <c r="BB1481" s="148">
        <v>0.42099999999999999</v>
      </c>
      <c r="BC1481" s="30">
        <v>52.04</v>
      </c>
      <c r="BD1481" s="30">
        <v>316.5</v>
      </c>
      <c r="BE1481" s="30">
        <v>89.86456298828125</v>
      </c>
      <c r="BF1481" s="147">
        <v>0.27100000000000002</v>
      </c>
      <c r="BG1481" s="30">
        <v>52.38</v>
      </c>
      <c r="BH1481" s="30">
        <v>269.5</v>
      </c>
      <c r="BI1481" s="30">
        <v>87.136314392089844</v>
      </c>
      <c r="BJ1481" s="148">
        <v>0.307</v>
      </c>
      <c r="BK1481" s="30">
        <v>51.072611010000003</v>
      </c>
      <c r="BL1481" s="30">
        <v>289.8</v>
      </c>
      <c r="BM1481" s="30">
        <v>88.242301940917969</v>
      </c>
      <c r="BN1481" s="148">
        <v>0.20899999999999999</v>
      </c>
      <c r="BO1481" s="30">
        <v>51.619364730000001</v>
      </c>
      <c r="BP1481" s="30">
        <v>258.2</v>
      </c>
      <c r="BQ1481" s="148"/>
      <c r="BR1481" s="148"/>
      <c r="BS1481" s="148"/>
      <c r="BT1481" s="148">
        <v>0.93600000000000005</v>
      </c>
      <c r="BU1481" s="148">
        <v>3.7999999999999999E-2</v>
      </c>
      <c r="BV1481" s="148">
        <v>2.500000037252903E-2</v>
      </c>
      <c r="BW1481" s="148"/>
      <c r="BX1481" s="148">
        <v>0.114</v>
      </c>
      <c r="BY1481" s="148">
        <v>0.35099999999999998</v>
      </c>
      <c r="BZ1481" s="1"/>
      <c r="CA1481" s="1">
        <v>7901.89990234375</v>
      </c>
      <c r="CB1481" s="1">
        <v>10915.75</v>
      </c>
      <c r="CC1481" s="124" t="s">
        <v>4552</v>
      </c>
      <c r="CD1481" t="s">
        <v>4633</v>
      </c>
    </row>
    <row r="1482" spans="1:82" x14ac:dyDescent="0.3">
      <c r="A1482" s="1">
        <v>980804020</v>
      </c>
      <c r="B1482" s="124" t="s">
        <v>4552</v>
      </c>
      <c r="C1482" t="s">
        <v>471</v>
      </c>
      <c r="D1482" t="s">
        <v>1939</v>
      </c>
      <c r="E1482" s="30">
        <v>82.628578186035156</v>
      </c>
      <c r="F1482" s="30">
        <v>80.788581848144531</v>
      </c>
      <c r="G1482" s="30">
        <v>80.54534912109375</v>
      </c>
      <c r="H1482" s="30">
        <v>81.345138549804688</v>
      </c>
      <c r="I1482" s="1">
        <v>311</v>
      </c>
      <c r="J1482" s="1" t="s">
        <v>3981</v>
      </c>
      <c r="K1482" s="1">
        <v>6</v>
      </c>
      <c r="L1482" t="s">
        <v>3809</v>
      </c>
      <c r="M1482" t="s">
        <v>3911</v>
      </c>
      <c r="N1482" t="s">
        <v>3916</v>
      </c>
      <c r="O1482" t="s">
        <v>3921</v>
      </c>
      <c r="P1482" s="148">
        <v>0.39873418211936951</v>
      </c>
      <c r="Q1482" s="30">
        <v>48.971353569999998</v>
      </c>
      <c r="R1482" s="30">
        <v>332.27847290039063</v>
      </c>
      <c r="S1482" s="1">
        <v>188</v>
      </c>
      <c r="T1482" s="1">
        <v>99</v>
      </c>
      <c r="U1482" s="148">
        <v>0.52659577131271362</v>
      </c>
      <c r="V1482" s="148">
        <v>0.24705882370471949</v>
      </c>
      <c r="W1482" s="149">
        <v>48.206000189999997</v>
      </c>
      <c r="X1482" s="149">
        <v>300</v>
      </c>
      <c r="Y1482" s="1">
        <v>99</v>
      </c>
      <c r="Z1482" s="30">
        <v>77.066253662109375</v>
      </c>
      <c r="AA1482" s="148">
        <v>0.47399999999999998</v>
      </c>
      <c r="AB1482" s="30">
        <v>47.4</v>
      </c>
      <c r="AC1482" s="30">
        <v>327.9</v>
      </c>
      <c r="AD1482" s="30">
        <v>79.01837158203125</v>
      </c>
      <c r="AE1482" s="148">
        <v>0.42899999999999999</v>
      </c>
      <c r="AF1482" s="30">
        <v>47.96</v>
      </c>
      <c r="AG1482" s="30">
        <v>309.5</v>
      </c>
      <c r="AH1482" s="30">
        <v>77.845863342285156</v>
      </c>
      <c r="AI1482" s="148">
        <v>0.435</v>
      </c>
      <c r="AJ1482" s="30">
        <v>47.672811940000003</v>
      </c>
      <c r="AK1482" s="30">
        <v>330.4</v>
      </c>
      <c r="AL1482" s="30">
        <v>79.178863525390625</v>
      </c>
      <c r="AM1482" s="148">
        <v>0.34599999999999997</v>
      </c>
      <c r="AN1482" s="30">
        <v>48.022106839999999</v>
      </c>
      <c r="AO1482" s="30">
        <v>311.10000000000002</v>
      </c>
      <c r="AP1482" s="148">
        <v>0.34177213907241821</v>
      </c>
      <c r="AQ1482" s="30">
        <v>47.222735849999999</v>
      </c>
      <c r="AR1482" s="30">
        <v>279.746826171875</v>
      </c>
      <c r="AS1482" s="30">
        <v>188</v>
      </c>
      <c r="AT1482" s="30">
        <v>99</v>
      </c>
      <c r="AU1482" s="148">
        <v>0.52659577131271362</v>
      </c>
      <c r="AV1482" s="30">
        <v>81.345138549804688</v>
      </c>
      <c r="AW1482" s="148">
        <v>0.20000000298023221</v>
      </c>
      <c r="AX1482" s="30">
        <v>47.89712557</v>
      </c>
      <c r="AY1482" s="30"/>
      <c r="AZ1482" s="30">
        <v>99</v>
      </c>
      <c r="BA1482" s="30">
        <v>79.041328430175781</v>
      </c>
      <c r="BB1482" s="148">
        <v>0.37</v>
      </c>
      <c r="BC1482" s="30">
        <v>47.12</v>
      </c>
      <c r="BD1482" s="30">
        <v>305.8</v>
      </c>
      <c r="BE1482" s="30">
        <v>79.153007507324219</v>
      </c>
      <c r="BF1482" s="147">
        <v>0.32100000000000001</v>
      </c>
      <c r="BG1482" s="30">
        <v>47.1</v>
      </c>
      <c r="BH1482" s="30">
        <v>288.10000000000002</v>
      </c>
      <c r="BI1482" s="30">
        <v>80.346603393554688</v>
      </c>
      <c r="BJ1482" s="148">
        <v>0.35399999999999998</v>
      </c>
      <c r="BK1482" s="30">
        <v>47.765191469999998</v>
      </c>
      <c r="BL1482" s="30">
        <v>293.8</v>
      </c>
      <c r="BM1482" s="30">
        <v>79.210075378417969</v>
      </c>
      <c r="BN1482" s="148">
        <v>0.247</v>
      </c>
      <c r="BO1482" s="30">
        <v>47.117938639999998</v>
      </c>
      <c r="BP1482" s="30">
        <v>261.7</v>
      </c>
      <c r="BQ1482" s="148"/>
      <c r="BR1482" s="148">
        <v>1.9E-2</v>
      </c>
      <c r="BS1482" s="148"/>
      <c r="BT1482" s="148">
        <v>0.92900000000000005</v>
      </c>
      <c r="BU1482" s="148">
        <v>2.9000000000000001E-2</v>
      </c>
      <c r="BV1482" s="148">
        <v>2.300000004470348E-2</v>
      </c>
      <c r="BW1482" s="148"/>
      <c r="BX1482" s="148">
        <v>0.14499999999999999</v>
      </c>
      <c r="BY1482" s="148">
        <v>0.51100000000000001</v>
      </c>
      <c r="BZ1482" s="1"/>
      <c r="CA1482" s="1">
        <v>8061.14990234375</v>
      </c>
      <c r="CB1482" s="1">
        <v>10153.35</v>
      </c>
      <c r="CC1482" s="124" t="s">
        <v>4552</v>
      </c>
      <c r="CD1482" t="s">
        <v>4634</v>
      </c>
    </row>
    <row r="1483" spans="1:82" x14ac:dyDescent="0.3">
      <c r="A1483" s="1">
        <v>990821050</v>
      </c>
      <c r="B1483" s="124" t="s">
        <v>4553</v>
      </c>
      <c r="C1483" t="s">
        <v>472</v>
      </c>
      <c r="D1483" t="s">
        <v>1940</v>
      </c>
      <c r="E1483" s="30">
        <v>79.093132019042969</v>
      </c>
      <c r="F1483" s="30">
        <v>82.943557739257813</v>
      </c>
      <c r="G1483" s="30">
        <v>82.517356872558594</v>
      </c>
      <c r="H1483" s="30">
        <v>83.048812866210938</v>
      </c>
      <c r="I1483" s="1">
        <v>246</v>
      </c>
      <c r="J1483" s="1">
        <v>7</v>
      </c>
      <c r="K1483" s="1">
        <v>12</v>
      </c>
      <c r="L1483" t="s">
        <v>3905</v>
      </c>
      <c r="M1483" t="s">
        <v>3911</v>
      </c>
      <c r="N1483" t="s">
        <v>3917</v>
      </c>
      <c r="O1483" t="s">
        <v>3921</v>
      </c>
      <c r="P1483" s="148">
        <v>0.50847458839416504</v>
      </c>
      <c r="Q1483" s="30">
        <v>47.500738249999998</v>
      </c>
      <c r="R1483" s="30">
        <v>343.2203369140625</v>
      </c>
      <c r="S1483" s="1">
        <v>163</v>
      </c>
      <c r="T1483" s="1">
        <v>83</v>
      </c>
      <c r="U1483" s="148">
        <v>0.50920248031616211</v>
      </c>
      <c r="V1483" s="148">
        <v>0.4038461446762085</v>
      </c>
      <c r="W1483" s="149">
        <v>49.098897620000002</v>
      </c>
      <c r="X1483" s="149"/>
      <c r="Y1483" s="1">
        <v>83</v>
      </c>
      <c r="Z1483" s="30">
        <v>77.972526550292969</v>
      </c>
      <c r="AA1483" s="148">
        <v>0.55799999999999994</v>
      </c>
      <c r="AB1483" s="30">
        <v>47.7</v>
      </c>
      <c r="AC1483" s="30">
        <v>355</v>
      </c>
      <c r="AD1483" s="30">
        <v>81.256706237792969</v>
      </c>
      <c r="AE1483" s="148">
        <v>0.52700000000000002</v>
      </c>
      <c r="AF1483" s="30">
        <v>48.72</v>
      </c>
      <c r="AG1483" s="30">
        <v>347.3</v>
      </c>
      <c r="AH1483" s="30">
        <v>79.723831176757813</v>
      </c>
      <c r="AI1483" s="148">
        <v>0.52100000000000002</v>
      </c>
      <c r="AJ1483" s="30">
        <v>48.294819959999998</v>
      </c>
      <c r="AK1483" s="30">
        <v>357</v>
      </c>
      <c r="AL1483" s="30">
        <v>84.199226379394531</v>
      </c>
      <c r="AM1483" s="148">
        <v>0.38200000000000001</v>
      </c>
      <c r="AN1483" s="30">
        <v>49.730529249999996</v>
      </c>
      <c r="AO1483" s="30">
        <v>339.7</v>
      </c>
      <c r="AP1483" s="148">
        <v>0.40714284777641302</v>
      </c>
      <c r="AQ1483" s="30">
        <v>48.456280939999999</v>
      </c>
      <c r="AR1483" s="30">
        <v>311.42855834960938</v>
      </c>
      <c r="AS1483" s="30">
        <v>163</v>
      </c>
      <c r="AT1483" s="30">
        <v>83</v>
      </c>
      <c r="AU1483" s="148">
        <v>0.50920248031616211</v>
      </c>
      <c r="AV1483" s="30">
        <v>83.048812866210938</v>
      </c>
      <c r="AW1483" s="148">
        <v>0.37704917788505549</v>
      </c>
      <c r="AX1483" s="30">
        <v>48.873529910000002</v>
      </c>
      <c r="AY1483" s="30">
        <v>296.7213134765625</v>
      </c>
      <c r="AZ1483" s="30">
        <v>83</v>
      </c>
      <c r="BA1483" s="30">
        <v>80.69091796875</v>
      </c>
      <c r="BB1483" s="148">
        <v>0.45100000000000001</v>
      </c>
      <c r="BC1483" s="30">
        <v>47.92</v>
      </c>
      <c r="BD1483" s="30">
        <v>333.8</v>
      </c>
      <c r="BE1483" s="30">
        <v>82.114913940429688</v>
      </c>
      <c r="BF1483" s="147">
        <v>0.35199999999999998</v>
      </c>
      <c r="BG1483" s="30">
        <v>48.56</v>
      </c>
      <c r="BH1483" s="30">
        <v>315.5</v>
      </c>
      <c r="BI1483" s="30">
        <v>80.3121337890625</v>
      </c>
      <c r="BJ1483" s="148">
        <v>0.43700000000000011</v>
      </c>
      <c r="BK1483" s="30">
        <v>47.748400910000001</v>
      </c>
      <c r="BL1483" s="30">
        <v>326.8</v>
      </c>
      <c r="BM1483" s="30">
        <v>83.487571716308594</v>
      </c>
      <c r="BN1483" s="148">
        <v>0.318</v>
      </c>
      <c r="BO1483" s="30">
        <v>49.249729680000002</v>
      </c>
      <c r="BP1483" s="30">
        <v>302.3</v>
      </c>
      <c r="BQ1483" s="148"/>
      <c r="BR1483" s="148"/>
      <c r="BS1483" s="148"/>
      <c r="BT1483" s="148">
        <v>0.98799999999999999</v>
      </c>
      <c r="BU1483" s="148"/>
      <c r="BV1483" s="148">
        <v>1.200000010430813E-2</v>
      </c>
      <c r="BW1483" s="148"/>
      <c r="BX1483" s="148">
        <v>0.14199999999999999</v>
      </c>
      <c r="BY1483" s="148">
        <v>0.42299999999999999</v>
      </c>
      <c r="BZ1483" s="1"/>
      <c r="CA1483" s="1">
        <v>11370.6103515625</v>
      </c>
      <c r="CB1483" s="1">
        <v>12017.2</v>
      </c>
      <c r="CC1483" s="124" t="s">
        <v>4553</v>
      </c>
      <c r="CD1483" t="s">
        <v>4633</v>
      </c>
    </row>
    <row r="1484" spans="1:82" x14ac:dyDescent="0.3">
      <c r="A1484" s="1">
        <v>990824040</v>
      </c>
      <c r="B1484" s="124" t="s">
        <v>4553</v>
      </c>
      <c r="C1484" t="s">
        <v>472</v>
      </c>
      <c r="D1484" t="s">
        <v>1941</v>
      </c>
      <c r="E1484" s="30">
        <v>87.538963317871094</v>
      </c>
      <c r="F1484" s="30">
        <v>86.720947265625</v>
      </c>
      <c r="G1484" s="30">
        <v>84.05908203125</v>
      </c>
      <c r="H1484" s="30">
        <v>83.849334716796875</v>
      </c>
      <c r="I1484" s="1">
        <v>256</v>
      </c>
      <c r="J1484" s="1" t="s">
        <v>4733</v>
      </c>
      <c r="K1484" s="1">
        <v>6</v>
      </c>
      <c r="L1484" t="s">
        <v>3905</v>
      </c>
      <c r="M1484" t="s">
        <v>3911</v>
      </c>
      <c r="N1484" t="s">
        <v>3917</v>
      </c>
      <c r="O1484" t="s">
        <v>3921</v>
      </c>
      <c r="P1484" s="148">
        <v>0.43478259444236761</v>
      </c>
      <c r="Q1484" s="30">
        <v>51.013892560000002</v>
      </c>
      <c r="R1484" s="30">
        <v>337.88818359375</v>
      </c>
      <c r="S1484" s="1">
        <v>189</v>
      </c>
      <c r="T1484" s="1">
        <v>105</v>
      </c>
      <c r="U1484" s="148">
        <v>0.55555558204650879</v>
      </c>
      <c r="V1484" s="148">
        <v>0.3333333432674408</v>
      </c>
      <c r="W1484" s="149">
        <v>50.664030699999998</v>
      </c>
      <c r="X1484" s="149">
        <v>312.5</v>
      </c>
      <c r="Y1484" s="1">
        <v>105</v>
      </c>
      <c r="Z1484" s="30">
        <v>85.222724914550781</v>
      </c>
      <c r="AA1484" s="148">
        <v>0.47</v>
      </c>
      <c r="AB1484" s="30">
        <v>50.1</v>
      </c>
      <c r="AC1484" s="30">
        <v>344.6</v>
      </c>
      <c r="AD1484" s="30">
        <v>85.114898681640625</v>
      </c>
      <c r="AE1484" s="148">
        <v>0.36099999999999999</v>
      </c>
      <c r="AF1484" s="30">
        <v>50.03</v>
      </c>
      <c r="AG1484" s="30">
        <v>318.60000000000002</v>
      </c>
      <c r="AH1484" s="30">
        <v>85.997894287109375</v>
      </c>
      <c r="AI1484" s="148">
        <v>0.41799999999999998</v>
      </c>
      <c r="AJ1484" s="30">
        <v>50.372877870000003</v>
      </c>
      <c r="AK1484" s="30">
        <v>335</v>
      </c>
      <c r="AL1484" s="30">
        <v>85.142669677734375</v>
      </c>
      <c r="AM1484" s="148">
        <v>0.29799999999999999</v>
      </c>
      <c r="AN1484" s="30">
        <v>50.051581669999997</v>
      </c>
      <c r="AO1484" s="30">
        <v>308.7</v>
      </c>
      <c r="AP1484" s="148">
        <v>0.34782609343528748</v>
      </c>
      <c r="AQ1484" s="30">
        <v>49.420668859999999</v>
      </c>
      <c r="AR1484" s="30">
        <v>296.27328491210938</v>
      </c>
      <c r="AS1484" s="30">
        <v>189</v>
      </c>
      <c r="AT1484" s="30">
        <v>105</v>
      </c>
      <c r="AU1484" s="148">
        <v>0.55555558204650879</v>
      </c>
      <c r="AV1484" s="30">
        <v>83.849334716796875</v>
      </c>
      <c r="AW1484" s="148">
        <v>0.1979166716337204</v>
      </c>
      <c r="AX1484" s="30">
        <v>49.332321890000003</v>
      </c>
      <c r="AY1484" s="30">
        <v>259.375</v>
      </c>
      <c r="AZ1484" s="30">
        <v>105</v>
      </c>
      <c r="BA1484" s="30">
        <v>82.175544738769531</v>
      </c>
      <c r="BB1484" s="148">
        <v>0.44</v>
      </c>
      <c r="BC1484" s="30">
        <v>48.64</v>
      </c>
      <c r="BD1484" s="30">
        <v>319.89999999999998</v>
      </c>
      <c r="BE1484" s="30">
        <v>83.372711181640625</v>
      </c>
      <c r="BF1484" s="147">
        <v>0.36099999999999999</v>
      </c>
      <c r="BG1484" s="30">
        <v>49.18</v>
      </c>
      <c r="BH1484" s="30">
        <v>294.8</v>
      </c>
      <c r="BI1484" s="30">
        <v>84.355140686035156</v>
      </c>
      <c r="BJ1484" s="148">
        <v>0.42899999999999999</v>
      </c>
      <c r="BK1484" s="30">
        <v>49.717838200000003</v>
      </c>
      <c r="BL1484" s="30">
        <v>321.5</v>
      </c>
      <c r="BM1484" s="30">
        <v>84.833198547363281</v>
      </c>
      <c r="BN1484" s="148">
        <v>0.34599999999999997</v>
      </c>
      <c r="BO1484" s="30">
        <v>49.920354150000001</v>
      </c>
      <c r="BP1484" s="30">
        <v>294.2</v>
      </c>
      <c r="BQ1484" s="148"/>
      <c r="BR1484" s="148"/>
      <c r="BS1484" s="148"/>
      <c r="BT1484" s="148">
        <v>0.98</v>
      </c>
      <c r="BU1484" s="148"/>
      <c r="BV1484" s="148">
        <v>1.9999999552965161E-2</v>
      </c>
      <c r="BW1484" s="148"/>
      <c r="BX1484" s="148">
        <v>0.19500000000000001</v>
      </c>
      <c r="BY1484" s="148">
        <v>0.44700000000000001</v>
      </c>
      <c r="BZ1484" s="1"/>
      <c r="CA1484" s="1">
        <v>10821.48046875</v>
      </c>
      <c r="CB1484" s="1">
        <v>11744.82</v>
      </c>
      <c r="CC1484" s="124" t="s">
        <v>4553</v>
      </c>
      <c r="CD1484" t="s">
        <v>4634</v>
      </c>
    </row>
    <row r="1485" spans="1:82" x14ac:dyDescent="0.3">
      <c r="A1485" s="1">
        <v>1000593000</v>
      </c>
      <c r="B1485" s="124" t="s">
        <v>4554</v>
      </c>
      <c r="C1485" t="s">
        <v>473</v>
      </c>
      <c r="D1485" t="s">
        <v>1942</v>
      </c>
      <c r="E1485" s="30">
        <v>89.200355529785156</v>
      </c>
      <c r="F1485" s="30">
        <v>88.243988037109375</v>
      </c>
      <c r="G1485" s="30">
        <v>91.156631469726563</v>
      </c>
      <c r="H1485" s="30">
        <v>92.024917602539063</v>
      </c>
      <c r="I1485" s="1">
        <v>262</v>
      </c>
      <c r="J1485" s="1">
        <v>5</v>
      </c>
      <c r="K1485" s="1">
        <v>8</v>
      </c>
      <c r="L1485" t="s">
        <v>3875</v>
      </c>
      <c r="M1485" t="s">
        <v>3910</v>
      </c>
      <c r="N1485" t="s">
        <v>3917</v>
      </c>
      <c r="O1485" t="s">
        <v>3921</v>
      </c>
      <c r="P1485" s="148">
        <v>0.50607287883758545</v>
      </c>
      <c r="Q1485" s="30">
        <v>51.704968180000002</v>
      </c>
      <c r="R1485" s="30">
        <v>345.74899291992188</v>
      </c>
      <c r="S1485" s="1">
        <v>479</v>
      </c>
      <c r="T1485" s="1">
        <v>286</v>
      </c>
      <c r="U1485" s="148">
        <v>0.59707725048065186</v>
      </c>
      <c r="V1485" s="148">
        <v>0.36619716882705688</v>
      </c>
      <c r="W1485" s="149">
        <v>51.295092009999998</v>
      </c>
      <c r="X1485" s="149">
        <v>313.38027954101563</v>
      </c>
      <c r="Y1485" s="1">
        <v>286</v>
      </c>
      <c r="Z1485" s="30">
        <v>81.597625732421875</v>
      </c>
      <c r="AA1485" s="148">
        <v>0.39800000000000002</v>
      </c>
      <c r="AB1485" s="30">
        <v>48.9</v>
      </c>
      <c r="AC1485" s="30">
        <v>315.39999999999998</v>
      </c>
      <c r="AD1485" s="30">
        <v>80.255348205566406</v>
      </c>
      <c r="AE1485" s="148">
        <v>0.28899999999999998</v>
      </c>
      <c r="AF1485" s="30">
        <v>48.38</v>
      </c>
      <c r="AG1485" s="30">
        <v>283.2</v>
      </c>
      <c r="AH1485" s="30">
        <v>85.567832946777344</v>
      </c>
      <c r="AI1485" s="148">
        <v>0.41599999999999998</v>
      </c>
      <c r="AJ1485" s="30">
        <v>50.230435829999998</v>
      </c>
      <c r="AK1485" s="30">
        <v>322.2</v>
      </c>
      <c r="AL1485" s="30">
        <v>84.775245666503906</v>
      </c>
      <c r="AM1485" s="148">
        <v>0.30299999999999999</v>
      </c>
      <c r="AN1485" s="30">
        <v>49.926547900000003</v>
      </c>
      <c r="AO1485" s="30">
        <v>281.7</v>
      </c>
      <c r="AP1485" s="148">
        <v>0.32793521881103521</v>
      </c>
      <c r="AQ1485" s="30">
        <v>53.860376729999999</v>
      </c>
      <c r="AR1485" s="30">
        <v>294.33197021484381</v>
      </c>
      <c r="AS1485" s="30">
        <v>479</v>
      </c>
      <c r="AT1485" s="30">
        <v>286</v>
      </c>
      <c r="AU1485" s="148">
        <v>0.59707725048065186</v>
      </c>
      <c r="AV1485" s="30">
        <v>92.024917602539063</v>
      </c>
      <c r="AW1485" s="148">
        <v>0.25352111458778381</v>
      </c>
      <c r="AX1485" s="30">
        <v>54.017886249999997</v>
      </c>
      <c r="AY1485" s="30">
        <v>269.71832275390631</v>
      </c>
      <c r="AZ1485" s="30">
        <v>286</v>
      </c>
      <c r="BA1485" s="30">
        <v>87.144920349121094</v>
      </c>
      <c r="BB1485" s="148">
        <v>0.38400000000000001</v>
      </c>
      <c r="BC1485" s="30">
        <v>51.05</v>
      </c>
      <c r="BD1485" s="30">
        <v>300</v>
      </c>
      <c r="BE1485" s="30">
        <v>86.415763854980469</v>
      </c>
      <c r="BF1485" s="147">
        <v>0.28000000000000003</v>
      </c>
      <c r="BG1485" s="30">
        <v>50.68</v>
      </c>
      <c r="BH1485" s="30">
        <v>268.7</v>
      </c>
      <c r="BI1485" s="30">
        <v>86.639999389648438</v>
      </c>
      <c r="BJ1485" s="148">
        <v>0.30199999999999999</v>
      </c>
      <c r="BK1485" s="30">
        <v>50.830844829999997</v>
      </c>
      <c r="BL1485" s="30">
        <v>277.3</v>
      </c>
      <c r="BM1485" s="30">
        <v>86.275192260742188</v>
      </c>
      <c r="BN1485" s="148">
        <v>0.21299999999999999</v>
      </c>
      <c r="BO1485" s="30">
        <v>50.639008390000001</v>
      </c>
      <c r="BP1485" s="30">
        <v>238.3</v>
      </c>
      <c r="BQ1485" s="148"/>
      <c r="BR1485" s="148"/>
      <c r="BS1485" s="148"/>
      <c r="BT1485" s="148">
        <v>0.93500000000000005</v>
      </c>
      <c r="BU1485" s="148">
        <v>3.7999999999999999E-2</v>
      </c>
      <c r="BV1485" s="148">
        <v>2.700000070035458E-2</v>
      </c>
      <c r="BW1485" s="148"/>
      <c r="BX1485" s="148">
        <v>0.153</v>
      </c>
      <c r="BY1485" s="148">
        <v>0.52300000000000002</v>
      </c>
      <c r="BZ1485" s="1"/>
      <c r="CA1485" s="1">
        <v>7699.41015625</v>
      </c>
      <c r="CB1485" s="1">
        <v>8772.64</v>
      </c>
      <c r="CC1485" s="124" t="s">
        <v>4554</v>
      </c>
      <c r="CD1485" t="s">
        <v>4635</v>
      </c>
    </row>
    <row r="1486" spans="1:82" x14ac:dyDescent="0.3">
      <c r="A1486" s="1">
        <v>1000594020</v>
      </c>
      <c r="B1486" s="124" t="s">
        <v>4554</v>
      </c>
      <c r="C1486" t="s">
        <v>473</v>
      </c>
      <c r="D1486" t="s">
        <v>1943</v>
      </c>
      <c r="E1486" s="30">
        <v>82.748069763183594</v>
      </c>
      <c r="F1486" s="30">
        <v>83.581558227539063</v>
      </c>
      <c r="G1486" s="30">
        <v>79.969200134277344</v>
      </c>
      <c r="H1486" s="30">
        <v>79.99383544921875</v>
      </c>
      <c r="I1486" s="1">
        <v>276</v>
      </c>
      <c r="J1486" s="1" t="s">
        <v>4733</v>
      </c>
      <c r="K1486" s="1">
        <v>4</v>
      </c>
      <c r="L1486" t="s">
        <v>3875</v>
      </c>
      <c r="M1486" t="s">
        <v>3910</v>
      </c>
      <c r="N1486" t="s">
        <v>3917</v>
      </c>
      <c r="O1486" t="s">
        <v>3921</v>
      </c>
      <c r="P1486" s="148">
        <v>0.25242719054222112</v>
      </c>
      <c r="Q1486" s="30">
        <v>49.021056649999998</v>
      </c>
      <c r="R1486" s="30">
        <v>286.40777587890631</v>
      </c>
      <c r="S1486" s="1">
        <v>71</v>
      </c>
      <c r="T1486" s="1">
        <v>49</v>
      </c>
      <c r="U1486" s="148">
        <v>0.69014084339141846</v>
      </c>
      <c r="V1486" s="148">
        <v>0.140625</v>
      </c>
      <c r="W1486" s="149">
        <v>49.363250499999999</v>
      </c>
      <c r="X1486" s="149"/>
      <c r="Y1486" s="1">
        <v>49</v>
      </c>
      <c r="Z1486" s="30">
        <v>89.754104614257813</v>
      </c>
      <c r="AA1486" s="148">
        <v>0.39700000000000002</v>
      </c>
      <c r="AB1486" s="30">
        <v>51.6</v>
      </c>
      <c r="AC1486" s="30">
        <v>301.60000000000002</v>
      </c>
      <c r="AD1486" s="30">
        <v>90.916908264160156</v>
      </c>
      <c r="AE1486" s="148">
        <v>0.4</v>
      </c>
      <c r="AF1486" s="30">
        <v>52</v>
      </c>
      <c r="AG1486" s="30">
        <v>302.5</v>
      </c>
      <c r="AH1486" s="30">
        <v>94.628120422363281</v>
      </c>
      <c r="AI1486" s="148">
        <v>0.375</v>
      </c>
      <c r="AJ1486" s="30">
        <v>53.231329289999998</v>
      </c>
      <c r="AK1486" s="30">
        <v>302.3</v>
      </c>
      <c r="AL1486" s="30">
        <v>95.111907958984375</v>
      </c>
      <c r="AM1486" s="148">
        <v>0.29099999999999998</v>
      </c>
      <c r="AN1486" s="30">
        <v>53.444097429999999</v>
      </c>
      <c r="AO1486" s="30">
        <v>277.89999999999998</v>
      </c>
      <c r="AP1486" s="148">
        <v>0.1747572869062424</v>
      </c>
      <c r="AQ1486" s="30">
        <v>46.862339460000001</v>
      </c>
      <c r="AR1486" s="30"/>
      <c r="AS1486" s="30">
        <v>71</v>
      </c>
      <c r="AT1486" s="30">
        <v>49</v>
      </c>
      <c r="AU1486" s="148">
        <v>0.69014084339141846</v>
      </c>
      <c r="AV1486" s="30">
        <v>79.99383544921875</v>
      </c>
      <c r="AW1486" s="148">
        <v>0.109375</v>
      </c>
      <c r="AX1486" s="30">
        <v>47.12266992</v>
      </c>
      <c r="AY1486" s="30"/>
      <c r="AZ1486" s="30">
        <v>49</v>
      </c>
      <c r="BA1486" s="30">
        <v>81.742530822753906</v>
      </c>
      <c r="BB1486" s="148">
        <v>0.23799999999999999</v>
      </c>
      <c r="BC1486" s="30">
        <v>48.43</v>
      </c>
      <c r="BD1486" s="30">
        <v>258.7</v>
      </c>
      <c r="BE1486" s="30">
        <v>81.080276489257813</v>
      </c>
      <c r="BF1486" s="147">
        <v>0.2</v>
      </c>
      <c r="BG1486" s="30">
        <v>48.05</v>
      </c>
      <c r="BH1486" s="30">
        <v>251.3</v>
      </c>
      <c r="BI1486" s="30">
        <v>85.664802551269531</v>
      </c>
      <c r="BJ1486" s="148">
        <v>0.33600000000000002</v>
      </c>
      <c r="BK1486" s="30">
        <v>50.355802259999997</v>
      </c>
      <c r="BL1486" s="30">
        <v>281.3</v>
      </c>
      <c r="BM1486" s="30">
        <v>84.732475280761719</v>
      </c>
      <c r="BN1486" s="148">
        <v>0.27900000000000003</v>
      </c>
      <c r="BO1486" s="30">
        <v>49.870159600000001</v>
      </c>
      <c r="BP1486" s="30">
        <v>252.3</v>
      </c>
      <c r="BQ1486" s="148"/>
      <c r="BR1486" s="148"/>
      <c r="BS1486" s="148"/>
      <c r="BT1486" s="148">
        <v>0.95700000000000007</v>
      </c>
      <c r="BU1486" s="148">
        <v>3.3000000000000002E-2</v>
      </c>
      <c r="BV1486" s="148">
        <v>1.099999994039536E-2</v>
      </c>
      <c r="BW1486" s="148"/>
      <c r="BX1486" s="148">
        <v>0.112</v>
      </c>
      <c r="BY1486" s="148">
        <v>0.59</v>
      </c>
      <c r="BZ1486" s="1"/>
      <c r="CA1486" s="1">
        <v>8175.43017578125</v>
      </c>
      <c r="CB1486" s="1">
        <v>9150.2800000000007</v>
      </c>
      <c r="CC1486" s="124" t="s">
        <v>4554</v>
      </c>
      <c r="CD1486" t="s">
        <v>4634</v>
      </c>
    </row>
    <row r="1487" spans="1:82" x14ac:dyDescent="0.3">
      <c r="A1487" s="1">
        <v>1000601050</v>
      </c>
      <c r="B1487" s="124" t="s">
        <v>4555</v>
      </c>
      <c r="C1487" t="s">
        <v>474</v>
      </c>
      <c r="D1487" t="s">
        <v>1944</v>
      </c>
      <c r="E1487" s="30">
        <v>82.129623413085938</v>
      </c>
      <c r="F1487" s="30">
        <v>82.47918701171875</v>
      </c>
      <c r="G1487" s="30">
        <v>84.00653076171875</v>
      </c>
      <c r="H1487" s="30">
        <v>82.274803161621094</v>
      </c>
      <c r="I1487" s="1">
        <v>307</v>
      </c>
      <c r="J1487" s="1">
        <v>7</v>
      </c>
      <c r="K1487" s="1">
        <v>12</v>
      </c>
      <c r="L1487" t="s">
        <v>3875</v>
      </c>
      <c r="M1487" t="s">
        <v>3910</v>
      </c>
      <c r="N1487" t="s">
        <v>3917</v>
      </c>
      <c r="O1487" t="s">
        <v>3923</v>
      </c>
      <c r="P1487" s="148">
        <v>0.38129496574401861</v>
      </c>
      <c r="Q1487" s="30">
        <v>48.76380795</v>
      </c>
      <c r="R1487" s="30">
        <v>314.38848876953131</v>
      </c>
      <c r="S1487" s="1">
        <v>201</v>
      </c>
      <c r="T1487" s="1">
        <v>101</v>
      </c>
      <c r="U1487" s="148">
        <v>0.50248754024505615</v>
      </c>
      <c r="V1487" s="148">
        <v>0.24285714328289029</v>
      </c>
      <c r="W1487" s="149">
        <v>48.906489729999997</v>
      </c>
      <c r="X1487" s="149"/>
      <c r="Y1487" s="1">
        <v>101</v>
      </c>
      <c r="Z1487" s="30">
        <v>76.76416015625</v>
      </c>
      <c r="AA1487" s="148">
        <v>0.32200000000000001</v>
      </c>
      <c r="AB1487" s="30">
        <v>47.3</v>
      </c>
      <c r="AC1487" s="30">
        <v>296.5</v>
      </c>
      <c r="AD1487" s="30">
        <v>76.986190795898438</v>
      </c>
      <c r="AE1487" s="148">
        <v>0.26900000000000002</v>
      </c>
      <c r="AF1487" s="30">
        <v>47.27</v>
      </c>
      <c r="AG1487" s="30">
        <v>278.2</v>
      </c>
      <c r="AH1487" s="30">
        <v>76.757453918457031</v>
      </c>
      <c r="AI1487" s="148">
        <v>0.39</v>
      </c>
      <c r="AJ1487" s="30">
        <v>47.312315329999997</v>
      </c>
      <c r="AK1487" s="30">
        <v>322.8</v>
      </c>
      <c r="AL1487" s="30">
        <v>78.881248474121094</v>
      </c>
      <c r="AM1487" s="148">
        <v>0.27700000000000002</v>
      </c>
      <c r="AN1487" s="30">
        <v>47.920828469999996</v>
      </c>
      <c r="AO1487" s="30">
        <v>301.5</v>
      </c>
      <c r="AP1487" s="148">
        <v>0.21167883276939389</v>
      </c>
      <c r="AQ1487" s="30">
        <v>49.387800220000003</v>
      </c>
      <c r="AR1487" s="30"/>
      <c r="AS1487" s="30">
        <v>201</v>
      </c>
      <c r="AT1487" s="30">
        <v>101</v>
      </c>
      <c r="AU1487" s="148">
        <v>0.50248754024505615</v>
      </c>
      <c r="AV1487" s="30">
        <v>82.274803161621094</v>
      </c>
      <c r="AW1487" s="148">
        <v>0.15151515603065491</v>
      </c>
      <c r="AX1487" s="30">
        <v>48.429931330000002</v>
      </c>
      <c r="AY1487" s="30"/>
      <c r="AZ1487" s="30">
        <v>101</v>
      </c>
      <c r="BA1487" s="30">
        <v>77.247406005859375</v>
      </c>
      <c r="BB1487" s="148">
        <v>0.24399999999999999</v>
      </c>
      <c r="BC1487" s="30">
        <v>46.25</v>
      </c>
      <c r="BD1487" s="30">
        <v>267.5</v>
      </c>
      <c r="BE1487" s="30">
        <v>79.132720947265625</v>
      </c>
      <c r="BF1487" s="147">
        <v>0.184</v>
      </c>
      <c r="BG1487" s="30">
        <v>47.09</v>
      </c>
      <c r="BH1487" s="30">
        <v>255.2</v>
      </c>
      <c r="BI1487" s="30">
        <v>78.172569274902344</v>
      </c>
      <c r="BJ1487" s="148">
        <v>0.21</v>
      </c>
      <c r="BK1487" s="30">
        <v>46.706171019999999</v>
      </c>
      <c r="BL1487" s="30">
        <v>271</v>
      </c>
      <c r="BM1487" s="30">
        <v>79.816535949707031</v>
      </c>
      <c r="BN1487" s="148">
        <v>0.113</v>
      </c>
      <c r="BO1487" s="30">
        <v>47.4201835</v>
      </c>
      <c r="BP1487" s="30">
        <v>240.3</v>
      </c>
      <c r="BQ1487" s="148">
        <v>4.5999999999999999E-2</v>
      </c>
      <c r="BR1487" s="148"/>
      <c r="BS1487" s="148"/>
      <c r="BT1487" s="148">
        <v>0.94100000000000006</v>
      </c>
      <c r="BU1487" s="148"/>
      <c r="BV1487" s="148">
        <v>1.30000002682209E-2</v>
      </c>
      <c r="BW1487" s="148"/>
      <c r="BX1487" s="148">
        <v>0.13700000000000001</v>
      </c>
      <c r="BY1487" s="148">
        <v>0.435</v>
      </c>
      <c r="BZ1487" s="1"/>
      <c r="CA1487" s="1">
        <v>6899.75</v>
      </c>
      <c r="CB1487" s="1">
        <v>9280.31</v>
      </c>
      <c r="CC1487" s="124" t="s">
        <v>4555</v>
      </c>
      <c r="CD1487" t="s">
        <v>4633</v>
      </c>
    </row>
    <row r="1488" spans="1:82" x14ac:dyDescent="0.3">
      <c r="A1488" s="1">
        <v>1000604020</v>
      </c>
      <c r="B1488" s="124" t="s">
        <v>4555</v>
      </c>
      <c r="C1488" t="s">
        <v>474</v>
      </c>
      <c r="D1488" t="s">
        <v>1945</v>
      </c>
      <c r="E1488" s="30">
        <v>78.348312377929688</v>
      </c>
      <c r="F1488" s="30">
        <v>79.855216979980469</v>
      </c>
      <c r="G1488" s="30">
        <v>81.748207092285156</v>
      </c>
      <c r="H1488" s="30">
        <v>81.797744750976563</v>
      </c>
      <c r="I1488" s="1">
        <v>323</v>
      </c>
      <c r="J1488" s="1" t="s">
        <v>4733</v>
      </c>
      <c r="K1488" s="1">
        <v>6</v>
      </c>
      <c r="L1488" t="s">
        <v>3875</v>
      </c>
      <c r="M1488" t="s">
        <v>3910</v>
      </c>
      <c r="N1488" t="s">
        <v>3917</v>
      </c>
      <c r="O1488" t="s">
        <v>3923</v>
      </c>
      <c r="P1488" s="148">
        <v>0.33155080676078802</v>
      </c>
      <c r="Q1488" s="30">
        <v>47.190920210000002</v>
      </c>
      <c r="R1488" s="30">
        <v>295.18716430664063</v>
      </c>
      <c r="S1488" s="1">
        <v>246</v>
      </c>
      <c r="T1488" s="1">
        <v>246</v>
      </c>
      <c r="U1488" s="148">
        <v>1</v>
      </c>
      <c r="V1488" s="148">
        <v>0.33155080676078802</v>
      </c>
      <c r="W1488" s="149">
        <v>47.819267879999998</v>
      </c>
      <c r="X1488" s="149">
        <v>295.18716430664063</v>
      </c>
      <c r="Y1488" s="1">
        <v>246</v>
      </c>
      <c r="Z1488" s="30">
        <v>84.014358520507813</v>
      </c>
      <c r="AA1488" s="148">
        <v>0.39900000000000002</v>
      </c>
      <c r="AB1488" s="30">
        <v>49.7</v>
      </c>
      <c r="AC1488" s="30">
        <v>324.60000000000002</v>
      </c>
      <c r="AD1488" s="30">
        <v>85.792289733886719</v>
      </c>
      <c r="AE1488" s="148">
        <v>0.39900000000000002</v>
      </c>
      <c r="AF1488" s="30">
        <v>50.26</v>
      </c>
      <c r="AG1488" s="30">
        <v>324.60000000000002</v>
      </c>
      <c r="AH1488" s="30">
        <v>84.802696228027344</v>
      </c>
      <c r="AI1488" s="148">
        <v>0.35899999999999999</v>
      </c>
      <c r="AJ1488" s="30">
        <v>49.977011189999999</v>
      </c>
      <c r="AK1488" s="30">
        <v>312</v>
      </c>
      <c r="AL1488" s="30">
        <v>86.678916931152344</v>
      </c>
      <c r="AM1488" s="148">
        <v>0.35899999999999999</v>
      </c>
      <c r="AN1488" s="30">
        <v>50.574364989999999</v>
      </c>
      <c r="AO1488" s="30">
        <v>312</v>
      </c>
      <c r="AP1488" s="148">
        <v>0.34574466943740839</v>
      </c>
      <c r="AQ1488" s="30">
        <v>47.975156220000002</v>
      </c>
      <c r="AR1488" s="30">
        <v>282.44680786132813</v>
      </c>
      <c r="AS1488" s="30">
        <v>247</v>
      </c>
      <c r="AT1488" s="30">
        <v>247</v>
      </c>
      <c r="AU1488" s="148">
        <v>1</v>
      </c>
      <c r="AV1488" s="30">
        <v>81.797744750976563</v>
      </c>
      <c r="AW1488" s="148">
        <v>0.34574466943740839</v>
      </c>
      <c r="AX1488" s="30">
        <v>48.156521050000002</v>
      </c>
      <c r="AY1488" s="30">
        <v>282.44680786132813</v>
      </c>
      <c r="AZ1488" s="30">
        <v>247</v>
      </c>
      <c r="BA1488" s="30">
        <v>80.010459899902344</v>
      </c>
      <c r="BB1488" s="148">
        <v>0.30599999999999999</v>
      </c>
      <c r="BC1488" s="30">
        <v>47.59</v>
      </c>
      <c r="BD1488" s="30">
        <v>284.2</v>
      </c>
      <c r="BE1488" s="30">
        <v>81.445442199707031</v>
      </c>
      <c r="BF1488" s="147">
        <v>0.30599999999999999</v>
      </c>
      <c r="BG1488" s="30">
        <v>48.23</v>
      </c>
      <c r="BH1488" s="30">
        <v>284.2</v>
      </c>
      <c r="BI1488" s="30">
        <v>81.868858337402344</v>
      </c>
      <c r="BJ1488" s="148">
        <v>0.30299999999999999</v>
      </c>
      <c r="BK1488" s="30">
        <v>48.50671337</v>
      </c>
      <c r="BL1488" s="30">
        <v>276.60000000000002</v>
      </c>
      <c r="BM1488" s="30">
        <v>83.309356689453125</v>
      </c>
      <c r="BN1488" s="148">
        <v>0.30299999999999999</v>
      </c>
      <c r="BO1488" s="30">
        <v>49.160911859999999</v>
      </c>
      <c r="BP1488" s="30">
        <v>276.60000000000002</v>
      </c>
      <c r="BQ1488" s="148">
        <v>1.4999999999999999E-2</v>
      </c>
      <c r="BR1488" s="148"/>
      <c r="BS1488" s="148"/>
      <c r="BT1488" s="148">
        <v>0.97199999999999998</v>
      </c>
      <c r="BU1488" s="148"/>
      <c r="BV1488" s="148">
        <v>1.200000010430813E-2</v>
      </c>
      <c r="BW1488" s="148"/>
      <c r="BX1488" s="148">
        <v>0.16400000000000001</v>
      </c>
      <c r="BY1488" s="148">
        <v>0.49869999999999998</v>
      </c>
      <c r="BZ1488" s="1">
        <v>0</v>
      </c>
      <c r="CA1488" s="1">
        <v>5620.8798828125</v>
      </c>
      <c r="CB1488" s="1">
        <v>7762.25</v>
      </c>
      <c r="CC1488" s="124" t="s">
        <v>4555</v>
      </c>
      <c r="CD1488" t="s">
        <v>4634</v>
      </c>
    </row>
    <row r="1489" spans="1:82" x14ac:dyDescent="0.3">
      <c r="A1489" s="1">
        <v>1000613000</v>
      </c>
      <c r="B1489" s="124" t="s">
        <v>4556</v>
      </c>
      <c r="C1489" t="s">
        <v>475</v>
      </c>
      <c r="D1489" t="s">
        <v>1946</v>
      </c>
      <c r="E1489" s="30">
        <v>81.052101135253906</v>
      </c>
      <c r="F1489" s="30">
        <v>82.565193176269531</v>
      </c>
      <c r="G1489" s="30">
        <v>78.400581359863281</v>
      </c>
      <c r="H1489" s="30">
        <v>78.802665710449219</v>
      </c>
      <c r="I1489" s="1">
        <v>232</v>
      </c>
      <c r="J1489" s="1">
        <v>6</v>
      </c>
      <c r="K1489" s="1">
        <v>8</v>
      </c>
      <c r="L1489" t="s">
        <v>3875</v>
      </c>
      <c r="M1489" t="s">
        <v>3910</v>
      </c>
      <c r="N1489" t="s">
        <v>3917</v>
      </c>
      <c r="O1489" t="s">
        <v>3921</v>
      </c>
      <c r="P1489" s="148">
        <v>0.32679739594459528</v>
      </c>
      <c r="Q1489" s="30">
        <v>48.315595909999999</v>
      </c>
      <c r="R1489" s="30">
        <v>320.9150390625</v>
      </c>
      <c r="S1489" s="1">
        <v>410</v>
      </c>
      <c r="T1489" s="1">
        <v>258</v>
      </c>
      <c r="U1489" s="148">
        <v>0.62926828861236572</v>
      </c>
      <c r="V1489" s="148">
        <v>0.24418604373931879</v>
      </c>
      <c r="W1489" s="149">
        <v>48.942126360000003</v>
      </c>
      <c r="X1489" s="149">
        <v>291.8604736328125</v>
      </c>
      <c r="Y1489" s="1">
        <v>258</v>
      </c>
      <c r="Z1489" s="30">
        <v>82.805992126464844</v>
      </c>
      <c r="AA1489" s="148">
        <v>0.35099999999999998</v>
      </c>
      <c r="AB1489" s="30">
        <v>49.3</v>
      </c>
      <c r="AC1489" s="30">
        <v>317.5</v>
      </c>
      <c r="AD1489" s="30">
        <v>85.055999755859375</v>
      </c>
      <c r="AE1489" s="148">
        <v>0.28100000000000003</v>
      </c>
      <c r="AF1489" s="30">
        <v>50.01</v>
      </c>
      <c r="AG1489" s="30">
        <v>302.2</v>
      </c>
      <c r="AH1489" s="30">
        <v>83.867515563964844</v>
      </c>
      <c r="AI1489" s="148">
        <v>0.42</v>
      </c>
      <c r="AJ1489" s="30">
        <v>49.66726559</v>
      </c>
      <c r="AK1489" s="30">
        <v>327.3</v>
      </c>
      <c r="AL1489" s="30">
        <v>84.757621765136719</v>
      </c>
      <c r="AM1489" s="148">
        <v>0.317</v>
      </c>
      <c r="AN1489" s="30">
        <v>49.920549029999997</v>
      </c>
      <c r="AO1489" s="30">
        <v>302.10000000000002</v>
      </c>
      <c r="AP1489" s="148">
        <v>0.23529411852359769</v>
      </c>
      <c r="AQ1489" s="30">
        <v>45.881125570000002</v>
      </c>
      <c r="AR1489" s="30">
        <v>256.20913696289063</v>
      </c>
      <c r="AS1489" s="30">
        <v>409</v>
      </c>
      <c r="AT1489" s="30">
        <v>257</v>
      </c>
      <c r="AU1489" s="148">
        <v>0.62926828861236572</v>
      </c>
      <c r="AV1489" s="30">
        <v>78.802665710449219</v>
      </c>
      <c r="AW1489" s="148">
        <v>0.17441859841346741</v>
      </c>
      <c r="AX1489" s="30">
        <v>46.43999273</v>
      </c>
      <c r="AY1489" s="30"/>
      <c r="AZ1489" s="30">
        <v>257</v>
      </c>
      <c r="BA1489" s="30">
        <v>81.247650146484375</v>
      </c>
      <c r="BB1489" s="148">
        <v>0.23100000000000001</v>
      </c>
      <c r="BC1489" s="30">
        <v>48.19</v>
      </c>
      <c r="BD1489" s="30">
        <v>264.60000000000002</v>
      </c>
      <c r="BE1489" s="30">
        <v>83.230705261230469</v>
      </c>
      <c r="BF1489" s="147">
        <v>0.184</v>
      </c>
      <c r="BG1489" s="30">
        <v>49.11</v>
      </c>
      <c r="BH1489" s="30">
        <v>238.2</v>
      </c>
      <c r="BI1489" s="30">
        <v>83.511993408203125</v>
      </c>
      <c r="BJ1489" s="148">
        <v>0.32600000000000001</v>
      </c>
      <c r="BK1489" s="30">
        <v>49.307123570000002</v>
      </c>
      <c r="BL1489" s="30">
        <v>292.5</v>
      </c>
      <c r="BM1489" s="30">
        <v>84.839729309082031</v>
      </c>
      <c r="BN1489" s="148">
        <v>0.22600000000000001</v>
      </c>
      <c r="BO1489" s="30">
        <v>49.923610799999999</v>
      </c>
      <c r="BP1489" s="30">
        <v>262.3</v>
      </c>
      <c r="BQ1489" s="148"/>
      <c r="BR1489" s="148">
        <v>3.4000000000000002E-2</v>
      </c>
      <c r="BS1489" s="148"/>
      <c r="BT1489" s="148">
        <v>0.94000000000000006</v>
      </c>
      <c r="BU1489" s="148"/>
      <c r="BV1489" s="148">
        <v>2.60000005364418E-2</v>
      </c>
      <c r="BW1489" s="148"/>
      <c r="BX1489" s="148">
        <v>0.14699999999999999</v>
      </c>
      <c r="BY1489" s="148">
        <v>0.49299999999999999</v>
      </c>
      <c r="BZ1489" s="1"/>
      <c r="CA1489" s="1">
        <v>5683.93017578125</v>
      </c>
      <c r="CB1489" s="1">
        <v>6844.61</v>
      </c>
      <c r="CC1489" s="124" t="s">
        <v>4556</v>
      </c>
      <c r="CD1489" t="s">
        <v>4633</v>
      </c>
    </row>
    <row r="1490" spans="1:82" x14ac:dyDescent="0.3">
      <c r="A1490" s="1">
        <v>1000614020</v>
      </c>
      <c r="B1490" s="124" t="s">
        <v>4556</v>
      </c>
      <c r="C1490" t="s">
        <v>475</v>
      </c>
      <c r="D1490" t="s">
        <v>1947</v>
      </c>
      <c r="E1490" s="30">
        <v>81.599861145019531</v>
      </c>
      <c r="F1490" s="30">
        <v>80.587821960449219</v>
      </c>
      <c r="G1490" s="30">
        <v>86.845703125</v>
      </c>
      <c r="H1490" s="30">
        <v>87.976707458496094</v>
      </c>
      <c r="I1490" s="1">
        <v>350</v>
      </c>
      <c r="J1490" s="1" t="s">
        <v>4733</v>
      </c>
      <c r="K1490" s="1">
        <v>5</v>
      </c>
      <c r="L1490" t="s">
        <v>3875</v>
      </c>
      <c r="M1490" t="s">
        <v>3910</v>
      </c>
      <c r="N1490" t="s">
        <v>3917</v>
      </c>
      <c r="O1490" t="s">
        <v>3921</v>
      </c>
      <c r="P1490" s="148">
        <v>0.42068964242935181</v>
      </c>
      <c r="Q1490" s="30">
        <v>48.543444010000002</v>
      </c>
      <c r="R1490" s="30">
        <v>323.44827270507813</v>
      </c>
      <c r="S1490" s="1">
        <v>198</v>
      </c>
      <c r="T1490" s="1">
        <v>122</v>
      </c>
      <c r="U1490" s="148">
        <v>0.61616164445877075</v>
      </c>
      <c r="V1490" s="148">
        <v>0.28735631704330439</v>
      </c>
      <c r="W1490" s="149">
        <v>48.122817040000001</v>
      </c>
      <c r="X1490" s="149">
        <v>287.3563232421875</v>
      </c>
      <c r="Y1490" s="1">
        <v>122</v>
      </c>
      <c r="Z1490" s="30">
        <v>86.129005432128906</v>
      </c>
      <c r="AA1490" s="148">
        <v>0.41799999999999998</v>
      </c>
      <c r="AB1490" s="30">
        <v>50.4</v>
      </c>
      <c r="AC1490" s="30">
        <v>323.3</v>
      </c>
      <c r="AD1490" s="30">
        <v>84.820381164550781</v>
      </c>
      <c r="AE1490" s="148">
        <v>0.307</v>
      </c>
      <c r="AF1490" s="30">
        <v>49.93</v>
      </c>
      <c r="AG1490" s="30">
        <v>293.89999999999998</v>
      </c>
      <c r="AH1490" s="30">
        <v>87.838348388671875</v>
      </c>
      <c r="AI1490" s="148">
        <v>0.42099999999999999</v>
      </c>
      <c r="AJ1490" s="30">
        <v>50.982461270000002</v>
      </c>
      <c r="AK1490" s="30">
        <v>325.39999999999998</v>
      </c>
      <c r="AL1490" s="30">
        <v>87.414329528808594</v>
      </c>
      <c r="AM1490" s="148">
        <v>0.35799999999999998</v>
      </c>
      <c r="AN1490" s="30">
        <v>50.824622570000002</v>
      </c>
      <c r="AO1490" s="30">
        <v>300.8</v>
      </c>
      <c r="AP1490" s="148">
        <v>0.29655173420906072</v>
      </c>
      <c r="AQ1490" s="30">
        <v>51.163777469999999</v>
      </c>
      <c r="AR1490" s="30">
        <v>274.48275756835938</v>
      </c>
      <c r="AS1490" s="30">
        <v>199</v>
      </c>
      <c r="AT1490" s="30">
        <v>123</v>
      </c>
      <c r="AU1490" s="148">
        <v>0.61616164445877075</v>
      </c>
      <c r="AV1490" s="30">
        <v>87.976707458496094</v>
      </c>
      <c r="AW1490" s="148">
        <v>0.1954022943973541</v>
      </c>
      <c r="AX1490" s="30">
        <v>51.697788889999998</v>
      </c>
      <c r="AY1490" s="30"/>
      <c r="AZ1490" s="30">
        <v>123</v>
      </c>
      <c r="BA1490" s="30">
        <v>87.846000671386719</v>
      </c>
      <c r="BB1490" s="148">
        <v>0.42899999999999999</v>
      </c>
      <c r="BC1490" s="30">
        <v>51.39</v>
      </c>
      <c r="BD1490" s="30">
        <v>311.60000000000002</v>
      </c>
      <c r="BE1490" s="30">
        <v>87.308395385742188</v>
      </c>
      <c r="BF1490" s="147">
        <v>0.35099999999999998</v>
      </c>
      <c r="BG1490" s="30">
        <v>51.12</v>
      </c>
      <c r="BH1490" s="30">
        <v>278.89999999999998</v>
      </c>
      <c r="BI1490" s="30">
        <v>88.007362365722656</v>
      </c>
      <c r="BJ1490" s="148">
        <v>0.29399999999999998</v>
      </c>
      <c r="BK1490" s="30">
        <v>51.496918139999998</v>
      </c>
      <c r="BL1490" s="30">
        <v>272.10000000000002</v>
      </c>
      <c r="BM1490" s="30">
        <v>89.076667785644531</v>
      </c>
      <c r="BN1490" s="148">
        <v>0.24399999999999999</v>
      </c>
      <c r="BO1490" s="30">
        <v>52.03518863</v>
      </c>
      <c r="BP1490" s="30">
        <v>248</v>
      </c>
      <c r="BQ1490" s="148"/>
      <c r="BR1490" s="148">
        <v>1.7000000000000001E-2</v>
      </c>
      <c r="BS1490" s="148"/>
      <c r="BT1490" s="148">
        <v>0.94600000000000006</v>
      </c>
      <c r="BU1490" s="148">
        <v>3.1E-2</v>
      </c>
      <c r="BV1490" s="148">
        <v>6.0000000521540642E-3</v>
      </c>
      <c r="BW1490" s="148"/>
      <c r="BX1490" s="148">
        <v>0.20599999999999999</v>
      </c>
      <c r="BY1490" s="148">
        <v>0.55100000000000005</v>
      </c>
      <c r="BZ1490" s="1"/>
      <c r="CA1490" s="1">
        <v>7561.77001953125</v>
      </c>
      <c r="CB1490" s="1">
        <v>9921.86</v>
      </c>
      <c r="CC1490" s="124" t="s">
        <v>4556</v>
      </c>
      <c r="CD1490" t="s">
        <v>4634</v>
      </c>
    </row>
    <row r="1491" spans="1:82" x14ac:dyDescent="0.3">
      <c r="A1491" s="1">
        <v>1000621050</v>
      </c>
      <c r="B1491" s="124" t="s">
        <v>4557</v>
      </c>
      <c r="C1491" t="s">
        <v>476</v>
      </c>
      <c r="D1491" t="s">
        <v>1948</v>
      </c>
      <c r="E1491" s="30">
        <v>94.390121459960938</v>
      </c>
      <c r="F1491" s="30">
        <v>95.996414184570313</v>
      </c>
      <c r="G1491" s="30">
        <v>91.640182495117188</v>
      </c>
      <c r="H1491" s="30">
        <v>90.759017944335938</v>
      </c>
      <c r="I1491" s="1">
        <v>129</v>
      </c>
      <c r="J1491" s="1">
        <v>7</v>
      </c>
      <c r="K1491" s="1">
        <v>12</v>
      </c>
      <c r="L1491" t="s">
        <v>3875</v>
      </c>
      <c r="M1491" t="s">
        <v>3910</v>
      </c>
      <c r="N1491" t="s">
        <v>3917</v>
      </c>
      <c r="O1491" t="s">
        <v>3923</v>
      </c>
      <c r="P1491" s="148">
        <v>0.4237288236618042</v>
      </c>
      <c r="Q1491" s="30">
        <v>53.863719240000002</v>
      </c>
      <c r="R1491" s="30">
        <v>337.28814697265631</v>
      </c>
      <c r="S1491" s="1">
        <v>84</v>
      </c>
      <c r="T1491" s="1">
        <v>84</v>
      </c>
      <c r="U1491" s="148">
        <v>1</v>
      </c>
      <c r="V1491" s="148">
        <v>0.4237288236618042</v>
      </c>
      <c r="W1491" s="149">
        <v>54.507251789999998</v>
      </c>
      <c r="X1491" s="149">
        <v>337.28814697265631</v>
      </c>
      <c r="Y1491" s="1">
        <v>84</v>
      </c>
      <c r="Z1491" s="30">
        <v>83.410179138183594</v>
      </c>
      <c r="AA1491" s="148">
        <v>0.38200000000000001</v>
      </c>
      <c r="AB1491" s="30">
        <v>49.5</v>
      </c>
      <c r="AC1491" s="30">
        <v>334.5</v>
      </c>
      <c r="AD1491" s="30">
        <v>85.14434814453125</v>
      </c>
      <c r="AE1491" s="148">
        <v>0.38200000000000001</v>
      </c>
      <c r="AF1491" s="30">
        <v>50.04</v>
      </c>
      <c r="AG1491" s="30">
        <v>334.5</v>
      </c>
      <c r="AH1491" s="30">
        <v>79.205329895019531</v>
      </c>
      <c r="AI1491" s="148">
        <v>0.26200000000000001</v>
      </c>
      <c r="AJ1491" s="30">
        <v>48.123085160000002</v>
      </c>
      <c r="AK1491" s="30">
        <v>300</v>
      </c>
      <c r="AL1491" s="30">
        <v>81.014297485351563</v>
      </c>
      <c r="AM1491" s="148">
        <v>0.26200000000000001</v>
      </c>
      <c r="AN1491" s="30">
        <v>48.646701489999998</v>
      </c>
      <c r="AO1491" s="30">
        <v>300</v>
      </c>
      <c r="AP1491" s="148">
        <v>0.29729729890823359</v>
      </c>
      <c r="AQ1491" s="30">
        <v>54.162848889999999</v>
      </c>
      <c r="AR1491" s="30">
        <v>277.02703857421881</v>
      </c>
      <c r="AS1491" s="30">
        <v>84</v>
      </c>
      <c r="AT1491" s="30">
        <v>84</v>
      </c>
      <c r="AU1491" s="148">
        <v>1</v>
      </c>
      <c r="AV1491" s="30">
        <v>90.759017944335938</v>
      </c>
      <c r="AW1491" s="148">
        <v>0.29729729890823359</v>
      </c>
      <c r="AX1491" s="30">
        <v>53.292377680000001</v>
      </c>
      <c r="AY1491" s="30">
        <v>277.02703857421881</v>
      </c>
      <c r="AZ1491" s="30">
        <v>84</v>
      </c>
      <c r="BA1491" s="30">
        <v>84.258148193359375</v>
      </c>
      <c r="BB1491" s="148">
        <v>0.22600000000000001</v>
      </c>
      <c r="BC1491" s="30">
        <v>49.65</v>
      </c>
      <c r="BD1491" s="30">
        <v>288.7</v>
      </c>
      <c r="BE1491" s="30">
        <v>85.543426513671875</v>
      </c>
      <c r="BF1491" s="147">
        <v>0.22600000000000001</v>
      </c>
      <c r="BG1491" s="30">
        <v>50.25</v>
      </c>
      <c r="BH1491" s="30">
        <v>288.7</v>
      </c>
      <c r="BI1491" s="30">
        <v>87.417289733886719</v>
      </c>
      <c r="BJ1491" s="148">
        <v>0.33300000000000002</v>
      </c>
      <c r="BK1491" s="30">
        <v>51.20947812</v>
      </c>
      <c r="BL1491" s="30">
        <v>292.10000000000002</v>
      </c>
      <c r="BM1491" s="30">
        <v>88.645881652832031</v>
      </c>
      <c r="BN1491" s="148">
        <v>0.33300000000000002</v>
      </c>
      <c r="BO1491" s="30">
        <v>51.820496460000001</v>
      </c>
      <c r="BP1491" s="30">
        <v>292.10000000000002</v>
      </c>
      <c r="BQ1491" s="148">
        <v>0.20200000000000001</v>
      </c>
      <c r="BR1491" s="148"/>
      <c r="BS1491" s="148"/>
      <c r="BT1491" s="148">
        <v>0.69000000000000006</v>
      </c>
      <c r="BU1491" s="148">
        <v>0.109</v>
      </c>
      <c r="BV1491" s="148">
        <v>0</v>
      </c>
      <c r="BW1491" s="148"/>
      <c r="BX1491" s="148">
        <v>0.19400000000000001</v>
      </c>
      <c r="BY1491" s="148">
        <v>0.51939999999999997</v>
      </c>
      <c r="BZ1491" s="1">
        <v>1</v>
      </c>
      <c r="CA1491" s="1">
        <v>11419.2001953125</v>
      </c>
      <c r="CB1491" s="1">
        <v>13095.81</v>
      </c>
      <c r="CC1491" s="124" t="s">
        <v>4557</v>
      </c>
      <c r="CD1491" t="s">
        <v>4633</v>
      </c>
    </row>
    <row r="1492" spans="1:82" x14ac:dyDescent="0.3">
      <c r="A1492" s="1">
        <v>1000624020</v>
      </c>
      <c r="B1492" s="124" t="s">
        <v>4557</v>
      </c>
      <c r="C1492" t="s">
        <v>476</v>
      </c>
      <c r="D1492" t="s">
        <v>1949</v>
      </c>
      <c r="E1492" s="30">
        <v>86.52325439453125</v>
      </c>
      <c r="F1492" s="30">
        <v>88.055915832519531</v>
      </c>
      <c r="G1492" s="30">
        <v>89.515998840332031</v>
      </c>
      <c r="H1492" s="30">
        <v>89.181648254394531</v>
      </c>
      <c r="I1492" s="1">
        <v>136</v>
      </c>
      <c r="J1492" s="1" t="s">
        <v>4733</v>
      </c>
      <c r="K1492" s="1">
        <v>6</v>
      </c>
      <c r="L1492" t="s">
        <v>3875</v>
      </c>
      <c r="M1492" t="s">
        <v>3910</v>
      </c>
      <c r="N1492" t="s">
        <v>3917</v>
      </c>
      <c r="O1492" t="s">
        <v>3923</v>
      </c>
      <c r="P1492" s="148">
        <v>0.22077922523021701</v>
      </c>
      <c r="Q1492" s="30">
        <v>50.591393119999999</v>
      </c>
      <c r="R1492" s="30"/>
      <c r="S1492" s="1">
        <v>98</v>
      </c>
      <c r="T1492" s="1">
        <v>98</v>
      </c>
      <c r="U1492" s="148">
        <v>1</v>
      </c>
      <c r="V1492" s="148">
        <v>0.22077922523021701</v>
      </c>
      <c r="W1492" s="149">
        <v>51.217165819999998</v>
      </c>
      <c r="X1492" s="149"/>
      <c r="Y1492" s="1">
        <v>98</v>
      </c>
      <c r="Z1492" s="30">
        <v>82.201812744140625</v>
      </c>
      <c r="AA1492" s="148">
        <v>0.28599999999999998</v>
      </c>
      <c r="AB1492" s="30">
        <v>49.1</v>
      </c>
      <c r="AC1492" s="30">
        <v>294.3</v>
      </c>
      <c r="AD1492" s="30">
        <v>83.9957275390625</v>
      </c>
      <c r="AE1492" s="148">
        <v>0.28599999999999998</v>
      </c>
      <c r="AF1492" s="30">
        <v>49.65</v>
      </c>
      <c r="AG1492" s="30">
        <v>294.3</v>
      </c>
      <c r="AH1492" s="30">
        <v>84.119888305664063</v>
      </c>
      <c r="AI1492" s="148">
        <v>0.37799999999999989</v>
      </c>
      <c r="AJ1492" s="30">
        <v>49.750856140000003</v>
      </c>
      <c r="AK1492" s="30">
        <v>314.39999999999998</v>
      </c>
      <c r="AL1492" s="30">
        <v>85.93853759765625</v>
      </c>
      <c r="AM1492" s="148">
        <v>0.37799999999999989</v>
      </c>
      <c r="AN1492" s="30">
        <v>50.322414819999999</v>
      </c>
      <c r="AO1492" s="30">
        <v>314.39999999999998</v>
      </c>
      <c r="AP1492" s="148">
        <v>0.32467532157897949</v>
      </c>
      <c r="AQ1492" s="30">
        <v>52.834116899999998</v>
      </c>
      <c r="AR1492" s="30">
        <v>275.32467651367188</v>
      </c>
      <c r="AS1492" s="30">
        <v>98</v>
      </c>
      <c r="AT1492" s="30">
        <v>98</v>
      </c>
      <c r="AU1492" s="148">
        <v>1</v>
      </c>
      <c r="AV1492" s="30">
        <v>89.181648254394531</v>
      </c>
      <c r="AW1492" s="148">
        <v>0.32467532157897949</v>
      </c>
      <c r="AX1492" s="30">
        <v>52.388362839999999</v>
      </c>
      <c r="AY1492" s="30">
        <v>275.32467651367188</v>
      </c>
      <c r="AZ1492" s="30">
        <v>98</v>
      </c>
      <c r="BA1492" s="30">
        <v>84.093193054199219</v>
      </c>
      <c r="BB1492" s="148">
        <v>0.22900000000000001</v>
      </c>
      <c r="BC1492" s="30">
        <v>49.57</v>
      </c>
      <c r="BD1492" s="30">
        <v>248.6</v>
      </c>
      <c r="BE1492" s="30">
        <v>85.401412963867188</v>
      </c>
      <c r="BF1492" s="147">
        <v>0.22900000000000001</v>
      </c>
      <c r="BG1492" s="30">
        <v>50.18</v>
      </c>
      <c r="BH1492" s="30">
        <v>248.6</v>
      </c>
      <c r="BI1492" s="30">
        <v>87.96673583984375</v>
      </c>
      <c r="BJ1492" s="148">
        <v>0.35599999999999998</v>
      </c>
      <c r="BK1492" s="30">
        <v>51.477128159999999</v>
      </c>
      <c r="BL1492" s="30">
        <v>290</v>
      </c>
      <c r="BM1492" s="30">
        <v>89.230644226074219</v>
      </c>
      <c r="BN1492" s="148">
        <v>0.35599999999999998</v>
      </c>
      <c r="BO1492" s="30">
        <v>52.111926670000003</v>
      </c>
      <c r="BP1492" s="30">
        <v>290</v>
      </c>
      <c r="BQ1492" s="148">
        <v>0.17599999999999999</v>
      </c>
      <c r="BR1492" s="148"/>
      <c r="BS1492" s="148"/>
      <c r="BT1492" s="148">
        <v>0.69900000000000007</v>
      </c>
      <c r="BU1492" s="148">
        <v>0.11799999999999999</v>
      </c>
      <c r="BV1492" s="148">
        <v>7.0000002160668373E-3</v>
      </c>
      <c r="BW1492" s="148"/>
      <c r="BX1492" s="148">
        <v>0.184</v>
      </c>
      <c r="BY1492" s="148">
        <v>0.62429999999999997</v>
      </c>
      <c r="BZ1492" s="1">
        <v>1</v>
      </c>
      <c r="CA1492" s="1">
        <v>11692.6201171875</v>
      </c>
      <c r="CB1492" s="1">
        <v>12953.56</v>
      </c>
      <c r="CC1492" s="124" t="s">
        <v>4557</v>
      </c>
      <c r="CD1492" t="s">
        <v>4634</v>
      </c>
    </row>
    <row r="1493" spans="1:82" x14ac:dyDescent="0.3">
      <c r="A1493" s="1">
        <v>1000632050</v>
      </c>
      <c r="B1493" s="124" t="s">
        <v>4558</v>
      </c>
      <c r="C1493" t="s">
        <v>477</v>
      </c>
      <c r="D1493" t="s">
        <v>1950</v>
      </c>
      <c r="E1493" s="30">
        <v>80.157218933105469</v>
      </c>
      <c r="F1493" s="30">
        <v>81.8507080078125</v>
      </c>
      <c r="G1493" s="30">
        <v>86.459846496582031</v>
      </c>
      <c r="H1493" s="30">
        <v>87.032295227050781</v>
      </c>
      <c r="I1493" s="1">
        <v>532</v>
      </c>
      <c r="J1493" s="1">
        <v>7</v>
      </c>
      <c r="K1493" s="1">
        <v>8</v>
      </c>
      <c r="L1493" t="s">
        <v>3875</v>
      </c>
      <c r="M1493" t="s">
        <v>3910</v>
      </c>
      <c r="N1493" t="s">
        <v>3919</v>
      </c>
      <c r="O1493" t="s">
        <v>3921</v>
      </c>
      <c r="P1493" s="148">
        <v>0.29423868656158447</v>
      </c>
      <c r="Q1493" s="30">
        <v>47.943358920000001</v>
      </c>
      <c r="R1493" s="30">
        <v>285.59671020507813</v>
      </c>
      <c r="S1493" s="1">
        <v>948</v>
      </c>
      <c r="T1493" s="1">
        <v>776</v>
      </c>
      <c r="U1493" s="148">
        <v>0.81856542825698853</v>
      </c>
      <c r="V1493" s="148">
        <v>0.29423868656158447</v>
      </c>
      <c r="W1493" s="149">
        <v>48.646083400000002</v>
      </c>
      <c r="X1493" s="149">
        <v>285.59671020507813</v>
      </c>
      <c r="Y1493" s="1">
        <v>776</v>
      </c>
      <c r="Z1493" s="30">
        <v>79.785079956054688</v>
      </c>
      <c r="AA1493" s="148">
        <v>0.29899999999999999</v>
      </c>
      <c r="AB1493" s="30">
        <v>48.3</v>
      </c>
      <c r="AC1493" s="30">
        <v>286.7</v>
      </c>
      <c r="AD1493" s="30">
        <v>81.080001831054688</v>
      </c>
      <c r="AE1493" s="148">
        <v>0.18099999999999999</v>
      </c>
      <c r="AF1493" s="30">
        <v>48.66</v>
      </c>
      <c r="AG1493" s="30">
        <v>249.5</v>
      </c>
      <c r="AH1493" s="30">
        <v>80.034339904785156</v>
      </c>
      <c r="AI1493" s="148">
        <v>0.30499999999999999</v>
      </c>
      <c r="AJ1493" s="30">
        <v>48.397665320000002</v>
      </c>
      <c r="AK1493" s="30">
        <v>291.3</v>
      </c>
      <c r="AL1493" s="30">
        <v>80.822227478027344</v>
      </c>
      <c r="AM1493" s="148">
        <v>0.192</v>
      </c>
      <c r="AN1493" s="30">
        <v>48.581342220000003</v>
      </c>
      <c r="AO1493" s="30">
        <v>261.8</v>
      </c>
      <c r="AP1493" s="148">
        <v>0.34567901492118841</v>
      </c>
      <c r="AQ1493" s="30">
        <v>50.922412469999998</v>
      </c>
      <c r="AR1493" s="30">
        <v>283.33334350585938</v>
      </c>
      <c r="AS1493" s="30">
        <v>948</v>
      </c>
      <c r="AT1493" s="30">
        <v>778</v>
      </c>
      <c r="AU1493" s="148">
        <v>0.81856542825698853</v>
      </c>
      <c r="AV1493" s="30">
        <v>87.032295227050781</v>
      </c>
      <c r="AW1493" s="148">
        <v>0.34567901492118841</v>
      </c>
      <c r="AX1493" s="30">
        <v>51.15653227</v>
      </c>
      <c r="AY1493" s="30">
        <v>283.33334350585938</v>
      </c>
      <c r="AZ1493" s="30">
        <v>778</v>
      </c>
      <c r="BA1493" s="30">
        <v>85.845878601074219</v>
      </c>
      <c r="BB1493" s="148">
        <v>0.34</v>
      </c>
      <c r="BC1493" s="30">
        <v>50.42</v>
      </c>
      <c r="BD1493" s="30">
        <v>275.3</v>
      </c>
      <c r="BE1493" s="30">
        <v>85.8883056640625</v>
      </c>
      <c r="BF1493" s="147">
        <v>0.191</v>
      </c>
      <c r="BG1493" s="30">
        <v>50.42</v>
      </c>
      <c r="BH1493" s="30">
        <v>229.4</v>
      </c>
      <c r="BI1493" s="30">
        <v>85.906745910644531</v>
      </c>
      <c r="BJ1493" s="148">
        <v>0.32900000000000001</v>
      </c>
      <c r="BK1493" s="30">
        <v>50.473660430000002</v>
      </c>
      <c r="BL1493" s="30">
        <v>284</v>
      </c>
      <c r="BM1493" s="30">
        <v>86.21630859375</v>
      </c>
      <c r="BN1493" s="148">
        <v>0.22800000000000001</v>
      </c>
      <c r="BO1493" s="30">
        <v>50.609660640000001</v>
      </c>
      <c r="BP1493" s="30">
        <v>250.9</v>
      </c>
      <c r="BQ1493" s="148">
        <v>0.35</v>
      </c>
      <c r="BR1493" s="148">
        <v>6.2E-2</v>
      </c>
      <c r="BS1493" s="148"/>
      <c r="BT1493" s="148">
        <v>0.51100000000000001</v>
      </c>
      <c r="BU1493" s="148">
        <v>7.1000000000000008E-2</v>
      </c>
      <c r="BV1493" s="148">
        <v>6.0000000521540642E-3</v>
      </c>
      <c r="BW1493" s="148"/>
      <c r="BX1493" s="148">
        <v>0.113</v>
      </c>
      <c r="BY1493" s="148">
        <v>0.41410000000000002</v>
      </c>
      <c r="BZ1493" s="1">
        <v>1</v>
      </c>
      <c r="CA1493" s="1">
        <v>8543.009765625</v>
      </c>
      <c r="CB1493" s="1">
        <v>9717.68</v>
      </c>
      <c r="CC1493" s="124" t="s">
        <v>4558</v>
      </c>
      <c r="CD1493" t="s">
        <v>4633</v>
      </c>
    </row>
    <row r="1494" spans="1:82" x14ac:dyDescent="0.3">
      <c r="A1494" s="1">
        <v>1000633050</v>
      </c>
      <c r="B1494" s="124" t="s">
        <v>4558</v>
      </c>
      <c r="C1494" t="s">
        <v>477</v>
      </c>
      <c r="D1494" t="s">
        <v>1951</v>
      </c>
      <c r="E1494" s="30">
        <v>81.949958801269531</v>
      </c>
      <c r="F1494" s="30">
        <v>82.611747741699219</v>
      </c>
      <c r="G1494" s="30">
        <v>87.374481201171875</v>
      </c>
      <c r="H1494" s="30">
        <v>88.87347412109375</v>
      </c>
      <c r="I1494" s="1">
        <v>518</v>
      </c>
      <c r="J1494" s="1">
        <v>5</v>
      </c>
      <c r="K1494" s="1">
        <v>6</v>
      </c>
      <c r="L1494" t="s">
        <v>3875</v>
      </c>
      <c r="M1494" t="s">
        <v>3910</v>
      </c>
      <c r="N1494" t="s">
        <v>3919</v>
      </c>
      <c r="O1494" t="s">
        <v>3921</v>
      </c>
      <c r="P1494" s="148">
        <v>0.29132232069969177</v>
      </c>
      <c r="Q1494" s="30">
        <v>48.689073729999997</v>
      </c>
      <c r="R1494" s="30">
        <v>289.46279907226563</v>
      </c>
      <c r="S1494" s="1">
        <v>972</v>
      </c>
      <c r="T1494" s="1">
        <v>846</v>
      </c>
      <c r="U1494" s="148">
        <v>0.87037038803100586</v>
      </c>
      <c r="V1494" s="148">
        <v>0.29132232069969177</v>
      </c>
      <c r="W1494" s="149">
        <v>48.961416030000002</v>
      </c>
      <c r="X1494" s="149">
        <v>289.46279907226563</v>
      </c>
      <c r="Y1494" s="1">
        <v>846</v>
      </c>
      <c r="Z1494" s="30">
        <v>77.066253662109375</v>
      </c>
      <c r="AA1494" s="148">
        <v>0.33400000000000002</v>
      </c>
      <c r="AB1494" s="30">
        <v>47.4</v>
      </c>
      <c r="AC1494" s="30">
        <v>293.60000000000002</v>
      </c>
      <c r="AD1494" s="30">
        <v>76.190994262695313</v>
      </c>
      <c r="AE1494" s="148">
        <v>0.23799999999999999</v>
      </c>
      <c r="AF1494" s="30">
        <v>47</v>
      </c>
      <c r="AG1494" s="30">
        <v>262.3</v>
      </c>
      <c r="AH1494" s="30">
        <v>76.008804321289063</v>
      </c>
      <c r="AI1494" s="148">
        <v>0.31900000000000001</v>
      </c>
      <c r="AJ1494" s="30">
        <v>47.064352470000003</v>
      </c>
      <c r="AK1494" s="30">
        <v>294.39999999999998</v>
      </c>
      <c r="AL1494" s="30">
        <v>74.481452941894531</v>
      </c>
      <c r="AM1494" s="148">
        <v>0.21199999999999999</v>
      </c>
      <c r="AN1494" s="30">
        <v>46.423586589999999</v>
      </c>
      <c r="AO1494" s="30">
        <v>263.8</v>
      </c>
      <c r="AP1494" s="148">
        <v>0.324210524559021</v>
      </c>
      <c r="AQ1494" s="30">
        <v>51.494540129999997</v>
      </c>
      <c r="AR1494" s="30">
        <v>275.57894897460938</v>
      </c>
      <c r="AS1494" s="30">
        <v>964</v>
      </c>
      <c r="AT1494" s="30">
        <v>838</v>
      </c>
      <c r="AU1494" s="148">
        <v>0.87037038803100586</v>
      </c>
      <c r="AV1494" s="30">
        <v>88.87347412109375</v>
      </c>
      <c r="AW1494" s="148">
        <v>0.324210524559021</v>
      </c>
      <c r="AX1494" s="30">
        <v>52.211743290000001</v>
      </c>
      <c r="AY1494" s="30">
        <v>275.57894897460938</v>
      </c>
      <c r="AZ1494" s="30">
        <v>838</v>
      </c>
      <c r="BA1494" s="30">
        <v>86.134552001953125</v>
      </c>
      <c r="BB1494" s="148">
        <v>0.39600000000000002</v>
      </c>
      <c r="BC1494" s="30">
        <v>50.56</v>
      </c>
      <c r="BD1494" s="30">
        <v>293.2</v>
      </c>
      <c r="BE1494" s="30">
        <v>85.381126403808594</v>
      </c>
      <c r="BF1494" s="147">
        <v>0.28499999999999998</v>
      </c>
      <c r="BG1494" s="30">
        <v>50.17</v>
      </c>
      <c r="BH1494" s="30">
        <v>259.89999999999998</v>
      </c>
      <c r="BI1494" s="30">
        <v>84.04632568359375</v>
      </c>
      <c r="BJ1494" s="148">
        <v>0.33300000000000002</v>
      </c>
      <c r="BK1494" s="30">
        <v>49.567406009999999</v>
      </c>
      <c r="BL1494" s="30">
        <v>278.60000000000002</v>
      </c>
      <c r="BM1494" s="30">
        <v>82.721694946289063</v>
      </c>
      <c r="BN1494" s="148">
        <v>0.24099999999999999</v>
      </c>
      <c r="BO1494" s="30">
        <v>48.868036500000002</v>
      </c>
      <c r="BP1494" s="30">
        <v>244.8</v>
      </c>
      <c r="BQ1494" s="148">
        <v>0.34399999999999997</v>
      </c>
      <c r="BR1494" s="148">
        <v>4.1000000000000002E-2</v>
      </c>
      <c r="BS1494" s="148">
        <v>1.2E-2</v>
      </c>
      <c r="BT1494" s="148">
        <v>0.52700000000000002</v>
      </c>
      <c r="BU1494" s="148">
        <v>7.4999999999999997E-2</v>
      </c>
      <c r="BV1494" s="148">
        <v>2.000000094994903E-3</v>
      </c>
      <c r="BW1494" s="148"/>
      <c r="BX1494" s="148">
        <v>0.129</v>
      </c>
      <c r="BY1494" s="148">
        <v>0.57810000000000006</v>
      </c>
      <c r="BZ1494" s="1">
        <v>1</v>
      </c>
      <c r="CA1494" s="1">
        <v>7690.06982421875</v>
      </c>
      <c r="CB1494" s="1">
        <v>9040.2999999999993</v>
      </c>
      <c r="CC1494" s="124" t="s">
        <v>4558</v>
      </c>
      <c r="CD1494" t="s">
        <v>4634</v>
      </c>
    </row>
    <row r="1495" spans="1:82" x14ac:dyDescent="0.3">
      <c r="A1495" s="1">
        <v>1000634040</v>
      </c>
      <c r="B1495" s="124" t="s">
        <v>4558</v>
      </c>
      <c r="C1495" t="s">
        <v>477</v>
      </c>
      <c r="D1495" t="s">
        <v>1952</v>
      </c>
      <c r="E1495" s="30">
        <v>79.84735107421875</v>
      </c>
      <c r="F1495" s="30">
        <v>81.210350036621094</v>
      </c>
      <c r="G1495" s="30">
        <v>82.449859619140625</v>
      </c>
      <c r="H1495" s="30">
        <v>83.650100708007813</v>
      </c>
      <c r="I1495" s="1">
        <v>338</v>
      </c>
      <c r="J1495" s="1">
        <v>1</v>
      </c>
      <c r="K1495" s="1">
        <v>4</v>
      </c>
      <c r="L1495" t="s">
        <v>3875</v>
      </c>
      <c r="M1495" t="s">
        <v>3910</v>
      </c>
      <c r="N1495" t="s">
        <v>3919</v>
      </c>
      <c r="O1495" t="s">
        <v>3921</v>
      </c>
      <c r="P1495" s="148">
        <v>0.43396225571632391</v>
      </c>
      <c r="Q1495" s="30">
        <v>47.814466940000003</v>
      </c>
      <c r="R1495" s="30">
        <v>313.20755004882813</v>
      </c>
      <c r="S1495" s="1">
        <v>94</v>
      </c>
      <c r="T1495" s="1">
        <v>94</v>
      </c>
      <c r="U1495" s="148">
        <v>1</v>
      </c>
      <c r="V1495" s="148">
        <v>0.43396225571632391</v>
      </c>
      <c r="W1495" s="149">
        <v>48.380757150000001</v>
      </c>
      <c r="X1495" s="149">
        <v>313.20755004882813</v>
      </c>
      <c r="Y1495" s="1">
        <v>94</v>
      </c>
      <c r="Z1495" s="30">
        <v>78.274620056152344</v>
      </c>
      <c r="AA1495" s="148">
        <v>0.41899999999999998</v>
      </c>
      <c r="AB1495" s="30">
        <v>47.8</v>
      </c>
      <c r="AC1495" s="30">
        <v>316.8</v>
      </c>
      <c r="AD1495" s="30">
        <v>77.958106994628906</v>
      </c>
      <c r="AE1495" s="148">
        <v>0.41899999999999998</v>
      </c>
      <c r="AF1495" s="30">
        <v>47.6</v>
      </c>
      <c r="AG1495" s="30">
        <v>316.8</v>
      </c>
      <c r="AH1495" s="30">
        <v>82.625267028808594</v>
      </c>
      <c r="AI1495" s="148">
        <v>0.40600000000000003</v>
      </c>
      <c r="AJ1495" s="30">
        <v>49.255817219999997</v>
      </c>
      <c r="AK1495" s="30">
        <v>312.5</v>
      </c>
      <c r="AL1495" s="30">
        <v>82.266860961914063</v>
      </c>
      <c r="AM1495" s="148">
        <v>0.26600000000000001</v>
      </c>
      <c r="AN1495" s="30">
        <v>49.072947200000002</v>
      </c>
      <c r="AO1495" s="30">
        <v>276.3</v>
      </c>
      <c r="AP1495" s="148">
        <v>0.43396225571632391</v>
      </c>
      <c r="AQ1495" s="30">
        <v>48.414057360000001</v>
      </c>
      <c r="AR1495" s="30">
        <v>306.289306640625</v>
      </c>
      <c r="AS1495" s="30">
        <v>93</v>
      </c>
      <c r="AT1495" s="30">
        <v>93</v>
      </c>
      <c r="AU1495" s="148">
        <v>1</v>
      </c>
      <c r="AV1495" s="30">
        <v>83.650100708007813</v>
      </c>
      <c r="AW1495" s="148">
        <v>0.43396225571632391</v>
      </c>
      <c r="AX1495" s="30">
        <v>49.218139919999999</v>
      </c>
      <c r="AY1495" s="30">
        <v>306.289306640625</v>
      </c>
      <c r="AZ1495" s="30">
        <v>93</v>
      </c>
      <c r="BA1495" s="30">
        <v>81.701286315917969</v>
      </c>
      <c r="BB1495" s="148">
        <v>0.47599999999999998</v>
      </c>
      <c r="BC1495" s="30">
        <v>48.41</v>
      </c>
      <c r="BD1495" s="30">
        <v>316.8</v>
      </c>
      <c r="BE1495" s="30">
        <v>81.100563049316406</v>
      </c>
      <c r="BF1495" s="147">
        <v>0.47599999999999998</v>
      </c>
      <c r="BG1495" s="30">
        <v>48.06</v>
      </c>
      <c r="BH1495" s="30">
        <v>316.8</v>
      </c>
      <c r="BI1495" s="30">
        <v>81.817176818847656</v>
      </c>
      <c r="BJ1495" s="148">
        <v>0.44299999999999989</v>
      </c>
      <c r="BK1495" s="30">
        <v>48.481541020000002</v>
      </c>
      <c r="BL1495" s="30">
        <v>307.8</v>
      </c>
      <c r="BM1495" s="30">
        <v>80.973220825195313</v>
      </c>
      <c r="BN1495" s="148">
        <v>0.317</v>
      </c>
      <c r="BO1495" s="30">
        <v>47.996643919999997</v>
      </c>
      <c r="BP1495" s="30">
        <v>265.5</v>
      </c>
      <c r="BQ1495" s="148">
        <v>0.311</v>
      </c>
      <c r="BR1495" s="148">
        <v>3.7999999999999999E-2</v>
      </c>
      <c r="BS1495" s="148"/>
      <c r="BT1495" s="148">
        <v>0.56800000000000006</v>
      </c>
      <c r="BU1495" s="148">
        <v>8.3000000000000004E-2</v>
      </c>
      <c r="BV1495" s="148">
        <v>0</v>
      </c>
      <c r="BW1495" s="148"/>
      <c r="BX1495" s="148">
        <v>0.104</v>
      </c>
      <c r="BY1495" s="148">
        <v>0.55249999999999999</v>
      </c>
      <c r="BZ1495" s="1">
        <v>1</v>
      </c>
      <c r="CA1495" s="1">
        <v>8027.85986328125</v>
      </c>
      <c r="CB1495" s="1">
        <v>9397.92</v>
      </c>
      <c r="CC1495" s="124" t="s">
        <v>4558</v>
      </c>
      <c r="CD1495" t="s">
        <v>4634</v>
      </c>
    </row>
    <row r="1496" spans="1:82" x14ac:dyDescent="0.3">
      <c r="A1496" s="1">
        <v>1000634050</v>
      </c>
      <c r="B1496" s="124" t="s">
        <v>4558</v>
      </c>
      <c r="C1496" t="s">
        <v>477</v>
      </c>
      <c r="D1496" t="s">
        <v>1953</v>
      </c>
      <c r="E1496" s="30">
        <v>95.722259521484375</v>
      </c>
      <c r="F1496" s="30">
        <v>97.33544921875</v>
      </c>
      <c r="G1496" s="30">
        <v>90.002143859863281</v>
      </c>
      <c r="H1496" s="30">
        <v>91.789802551269531</v>
      </c>
      <c r="I1496" s="1">
        <v>354</v>
      </c>
      <c r="J1496" s="1">
        <v>1</v>
      </c>
      <c r="K1496" s="1">
        <v>4</v>
      </c>
      <c r="L1496" t="s">
        <v>3875</v>
      </c>
      <c r="M1496" t="s">
        <v>3910</v>
      </c>
      <c r="N1496" t="s">
        <v>3919</v>
      </c>
      <c r="O1496" t="s">
        <v>3921</v>
      </c>
      <c r="P1496" s="148">
        <v>0.34306567907333368</v>
      </c>
      <c r="Q1496" s="30">
        <v>54.417840419999997</v>
      </c>
      <c r="R1496" s="30">
        <v>301.4598388671875</v>
      </c>
      <c r="S1496" s="1">
        <v>83</v>
      </c>
      <c r="T1496" s="1">
        <v>83</v>
      </c>
      <c r="U1496" s="148">
        <v>1</v>
      </c>
      <c r="V1496" s="148">
        <v>0.34306567907333368</v>
      </c>
      <c r="W1496" s="149">
        <v>55.06207199</v>
      </c>
      <c r="X1496" s="149">
        <v>301.4598388671875</v>
      </c>
      <c r="Y1496" s="1">
        <v>83</v>
      </c>
      <c r="Z1496" s="30">
        <v>93.379203796386719</v>
      </c>
      <c r="AA1496" s="148">
        <v>0.44700000000000001</v>
      </c>
      <c r="AB1496" s="30">
        <v>52.8</v>
      </c>
      <c r="AC1496" s="30">
        <v>332.7</v>
      </c>
      <c r="AD1496" s="30">
        <v>92.713470458984375</v>
      </c>
      <c r="AE1496" s="148">
        <v>0.44700000000000001</v>
      </c>
      <c r="AF1496" s="30">
        <v>52.61</v>
      </c>
      <c r="AG1496" s="30">
        <v>332.7</v>
      </c>
      <c r="AH1496" s="30">
        <v>90.212043762207031</v>
      </c>
      <c r="AI1496" s="148">
        <v>0.34899999999999998</v>
      </c>
      <c r="AJ1496" s="30">
        <v>51.768662050000003</v>
      </c>
      <c r="AK1496" s="30">
        <v>297</v>
      </c>
      <c r="AL1496" s="30">
        <v>88.683364868164063</v>
      </c>
      <c r="AM1496" s="148">
        <v>0.27700000000000002</v>
      </c>
      <c r="AN1496" s="30">
        <v>51.256474779999998</v>
      </c>
      <c r="AO1496" s="30">
        <v>275.2</v>
      </c>
      <c r="AP1496" s="148">
        <v>0.26277372241020203</v>
      </c>
      <c r="AQ1496" s="30">
        <v>53.138214560000002</v>
      </c>
      <c r="AR1496" s="30">
        <v>251.09489440917969</v>
      </c>
      <c r="AS1496" s="30">
        <v>83</v>
      </c>
      <c r="AT1496" s="30">
        <v>83</v>
      </c>
      <c r="AU1496" s="148">
        <v>1</v>
      </c>
      <c r="AV1496" s="30">
        <v>91.789802551269531</v>
      </c>
      <c r="AW1496" s="148">
        <v>0.26277372241020203</v>
      </c>
      <c r="AX1496" s="30">
        <v>53.883136579999999</v>
      </c>
      <c r="AY1496" s="30">
        <v>251.09489440917969</v>
      </c>
      <c r="AZ1496" s="30">
        <v>83</v>
      </c>
      <c r="BA1496" s="30">
        <v>84.608688354492188</v>
      </c>
      <c r="BB1496" s="148">
        <v>0.40300000000000002</v>
      </c>
      <c r="BC1496" s="30">
        <v>49.82</v>
      </c>
      <c r="BD1496" s="30">
        <v>304.39999999999998</v>
      </c>
      <c r="BE1496" s="30">
        <v>84.894241333007813</v>
      </c>
      <c r="BF1496" s="147">
        <v>0.40300000000000002</v>
      </c>
      <c r="BG1496" s="30">
        <v>49.93</v>
      </c>
      <c r="BH1496" s="30">
        <v>304.39999999999998</v>
      </c>
      <c r="BI1496" s="30">
        <v>82.500900268554688</v>
      </c>
      <c r="BJ1496" s="148">
        <v>0.35499999999999998</v>
      </c>
      <c r="BK1496" s="30">
        <v>48.814596870000003</v>
      </c>
      <c r="BL1496" s="30">
        <v>275.7</v>
      </c>
      <c r="BM1496" s="30">
        <v>81.528266906738281</v>
      </c>
      <c r="BN1496" s="148">
        <v>0.26300000000000001</v>
      </c>
      <c r="BO1496" s="30">
        <v>48.273264240000003</v>
      </c>
      <c r="BP1496" s="30">
        <v>244.5</v>
      </c>
      <c r="BQ1496" s="148">
        <v>0.42899999999999999</v>
      </c>
      <c r="BR1496" s="148">
        <v>5.3999999999999999E-2</v>
      </c>
      <c r="BS1496" s="148"/>
      <c r="BT1496" s="148">
        <v>0.41499999999999998</v>
      </c>
      <c r="BU1496" s="148">
        <v>9.2999999999999999E-2</v>
      </c>
      <c r="BV1496" s="148">
        <v>8.0000003799796104E-3</v>
      </c>
      <c r="BW1496" s="148">
        <v>1.7000000000000001E-2</v>
      </c>
      <c r="BX1496" s="148">
        <v>0.09</v>
      </c>
      <c r="BY1496" s="148">
        <v>0.7016</v>
      </c>
      <c r="BZ1496" s="1">
        <v>1</v>
      </c>
      <c r="CA1496" s="1">
        <v>7871.68994140625</v>
      </c>
      <c r="CB1496" s="1">
        <v>9299.57</v>
      </c>
      <c r="CC1496" s="124" t="s">
        <v>4558</v>
      </c>
      <c r="CD1496" t="s">
        <v>4634</v>
      </c>
    </row>
    <row r="1497" spans="1:82" x14ac:dyDescent="0.3">
      <c r="A1497" s="1">
        <v>1000634070</v>
      </c>
      <c r="B1497" s="124" t="s">
        <v>4558</v>
      </c>
      <c r="C1497" t="s">
        <v>477</v>
      </c>
      <c r="D1497" t="s">
        <v>1620</v>
      </c>
      <c r="E1497" s="30">
        <v>93.102378845214844</v>
      </c>
      <c r="F1497" s="30">
        <v>94.619606018066406</v>
      </c>
      <c r="G1497" s="30">
        <v>87.446258544921875</v>
      </c>
      <c r="H1497" s="30">
        <v>89.015365600585938</v>
      </c>
      <c r="I1497" s="1">
        <v>285</v>
      </c>
      <c r="J1497" s="1">
        <v>1</v>
      </c>
      <c r="K1497" s="1">
        <v>4</v>
      </c>
      <c r="L1497" t="s">
        <v>3875</v>
      </c>
      <c r="M1497" t="s">
        <v>3910</v>
      </c>
      <c r="N1497" t="s">
        <v>3919</v>
      </c>
      <c r="O1497" t="s">
        <v>3921</v>
      </c>
      <c r="P1497" s="148">
        <v>0.335999995470047</v>
      </c>
      <c r="Q1497" s="30">
        <v>53.328067789999999</v>
      </c>
      <c r="R1497" s="30">
        <v>272.79998779296881</v>
      </c>
      <c r="S1497" s="1">
        <v>82</v>
      </c>
      <c r="T1497" s="1">
        <v>82</v>
      </c>
      <c r="U1497" s="148">
        <v>1</v>
      </c>
      <c r="V1497" s="148">
        <v>0.335999995470047</v>
      </c>
      <c r="W1497" s="149">
        <v>53.936780749999997</v>
      </c>
      <c r="X1497" s="149">
        <v>272.79998779296881</v>
      </c>
      <c r="Y1497" s="1">
        <v>82</v>
      </c>
      <c r="Z1497" s="30">
        <v>87.941551208496094</v>
      </c>
      <c r="AA1497" s="148">
        <v>0.32500000000000001</v>
      </c>
      <c r="AB1497" s="30">
        <v>51</v>
      </c>
      <c r="AC1497" s="30">
        <v>286.60000000000002</v>
      </c>
      <c r="AD1497" s="30">
        <v>88.53131103515625</v>
      </c>
      <c r="AE1497" s="148">
        <v>0.32500000000000001</v>
      </c>
      <c r="AF1497" s="30">
        <v>51.19</v>
      </c>
      <c r="AG1497" s="30">
        <v>286.60000000000002</v>
      </c>
      <c r="AH1497" s="30">
        <v>85.993782043457031</v>
      </c>
      <c r="AI1497" s="148">
        <v>0.30599999999999999</v>
      </c>
      <c r="AJ1497" s="30">
        <v>50.371514900000001</v>
      </c>
      <c r="AK1497" s="30">
        <v>265</v>
      </c>
      <c r="AL1497" s="30">
        <v>85.239059448242188</v>
      </c>
      <c r="AM1497" s="148">
        <v>0.222</v>
      </c>
      <c r="AN1497" s="30">
        <v>50.084383529999997</v>
      </c>
      <c r="AO1497" s="30">
        <v>238.9</v>
      </c>
      <c r="AP1497" s="148">
        <v>0.21600000560283661</v>
      </c>
      <c r="AQ1497" s="30">
        <v>51.5394413</v>
      </c>
      <c r="AR1497" s="30">
        <v>238.3999938964844</v>
      </c>
      <c r="AS1497" s="30">
        <v>82</v>
      </c>
      <c r="AT1497" s="30">
        <v>82</v>
      </c>
      <c r="AU1497" s="148">
        <v>1</v>
      </c>
      <c r="AV1497" s="30">
        <v>89.015365600585938</v>
      </c>
      <c r="AW1497" s="148">
        <v>0.21600000560283661</v>
      </c>
      <c r="AX1497" s="30">
        <v>52.293062460000002</v>
      </c>
      <c r="AY1497" s="30">
        <v>238.3999938964844</v>
      </c>
      <c r="AZ1497" s="30">
        <v>82</v>
      </c>
      <c r="BA1497" s="30">
        <v>84.484962463378906</v>
      </c>
      <c r="BB1497" s="148">
        <v>0.30599999999999999</v>
      </c>
      <c r="BC1497" s="30">
        <v>49.76</v>
      </c>
      <c r="BD1497" s="30">
        <v>259.2</v>
      </c>
      <c r="BE1497" s="30">
        <v>85.178260803222656</v>
      </c>
      <c r="BF1497" s="147">
        <v>0.30599999999999999</v>
      </c>
      <c r="BG1497" s="30">
        <v>50.07</v>
      </c>
      <c r="BH1497" s="30">
        <v>259.2</v>
      </c>
      <c r="BI1497" s="30">
        <v>82.086380004882813</v>
      </c>
      <c r="BJ1497" s="148">
        <v>0.30599999999999999</v>
      </c>
      <c r="BK1497" s="30">
        <v>48.612673569999998</v>
      </c>
      <c r="BL1497" s="30">
        <v>263.8</v>
      </c>
      <c r="BM1497" s="30">
        <v>83.055061340332031</v>
      </c>
      <c r="BN1497" s="148">
        <v>0.254</v>
      </c>
      <c r="BO1497" s="30">
        <v>49.03417795</v>
      </c>
      <c r="BP1497" s="30">
        <v>239.7</v>
      </c>
      <c r="BQ1497" s="148">
        <v>0.34</v>
      </c>
      <c r="BR1497" s="148">
        <v>7.3999999999999996E-2</v>
      </c>
      <c r="BS1497" s="148"/>
      <c r="BT1497" s="148">
        <v>0.51200000000000001</v>
      </c>
      <c r="BU1497" s="148">
        <v>6.7000000000000004E-2</v>
      </c>
      <c r="BV1497" s="148">
        <v>7.0000002160668373E-3</v>
      </c>
      <c r="BW1497" s="148"/>
      <c r="BX1497" s="148">
        <v>0.11600000000000001</v>
      </c>
      <c r="BY1497" s="148">
        <v>0.64859999999999995</v>
      </c>
      <c r="BZ1497" s="1">
        <v>1</v>
      </c>
      <c r="CA1497" s="1">
        <v>7902.509765625</v>
      </c>
      <c r="CB1497" s="1">
        <v>9554.1299999999992</v>
      </c>
      <c r="CC1497" s="124" t="s">
        <v>4558</v>
      </c>
      <c r="CD1497" t="s">
        <v>4634</v>
      </c>
    </row>
    <row r="1498" spans="1:82" x14ac:dyDescent="0.3">
      <c r="A1498" s="1">
        <v>1000644020</v>
      </c>
      <c r="B1498" s="124" t="s">
        <v>4559</v>
      </c>
      <c r="C1498" t="s">
        <v>478</v>
      </c>
      <c r="D1498" t="s">
        <v>1954</v>
      </c>
      <c r="E1498" s="30">
        <v>92.839889526367188</v>
      </c>
      <c r="F1498" s="30">
        <v>87.314598083496094</v>
      </c>
      <c r="G1498" s="30">
        <v>88.456153869628906</v>
      </c>
      <c r="H1498" s="30">
        <v>86.761947631835938</v>
      </c>
      <c r="I1498" s="1">
        <v>132</v>
      </c>
      <c r="J1498" s="1" t="s">
        <v>4733</v>
      </c>
      <c r="K1498" s="1">
        <v>8</v>
      </c>
      <c r="L1498" t="s">
        <v>3875</v>
      </c>
      <c r="M1498" t="s">
        <v>3910</v>
      </c>
      <c r="N1498" t="s">
        <v>3916</v>
      </c>
      <c r="O1498" t="s">
        <v>3923</v>
      </c>
      <c r="P1498" s="148">
        <v>0.38961037993431091</v>
      </c>
      <c r="Q1498" s="30">
        <v>53.218882000000001</v>
      </c>
      <c r="R1498" s="30"/>
      <c r="S1498" s="1">
        <v>90</v>
      </c>
      <c r="T1498" s="1">
        <v>33</v>
      </c>
      <c r="U1498" s="148">
        <v>0.36666667461395258</v>
      </c>
      <c r="V1498" s="148">
        <v>0.3333333432674408</v>
      </c>
      <c r="W1498" s="149">
        <v>50.910004929999999</v>
      </c>
      <c r="X1498" s="149"/>
      <c r="Y1498" s="1">
        <v>33</v>
      </c>
      <c r="Z1498" s="30">
        <v>85.826911926269531</v>
      </c>
      <c r="AA1498" s="148">
        <v>0.66700000000000004</v>
      </c>
      <c r="AB1498" s="30">
        <v>50.3</v>
      </c>
      <c r="AC1498" s="30">
        <v>387.9</v>
      </c>
      <c r="AD1498" s="30">
        <v>82.758750915527344</v>
      </c>
      <c r="AE1498" s="148">
        <v>0.41699999999999998</v>
      </c>
      <c r="AF1498" s="30">
        <v>49.23</v>
      </c>
      <c r="AG1498" s="30">
        <v>341.7</v>
      </c>
      <c r="AH1498" s="30">
        <v>81.619087219238281</v>
      </c>
      <c r="AI1498" s="148">
        <v>0.49299999999999999</v>
      </c>
      <c r="AJ1498" s="30">
        <v>48.922554699999999</v>
      </c>
      <c r="AK1498" s="30">
        <v>353.5</v>
      </c>
      <c r="AL1498" s="30">
        <v>83.604713439941406</v>
      </c>
      <c r="AM1498" s="148">
        <v>0.40600000000000003</v>
      </c>
      <c r="AN1498" s="30">
        <v>49.528216559999997</v>
      </c>
      <c r="AO1498" s="30">
        <v>334.4</v>
      </c>
      <c r="AP1498" s="148">
        <v>0.59740257263183594</v>
      </c>
      <c r="AQ1498" s="30">
        <v>52.171157229999999</v>
      </c>
      <c r="AR1498" s="30">
        <v>359.74026489257813</v>
      </c>
      <c r="AS1498" s="30">
        <v>90</v>
      </c>
      <c r="AT1498" s="30">
        <v>33</v>
      </c>
      <c r="AU1498" s="148">
        <v>0.36666667461395258</v>
      </c>
      <c r="AV1498" s="30">
        <v>86.761947631835938</v>
      </c>
      <c r="AW1498" s="148">
        <v>0.29629629850387568</v>
      </c>
      <c r="AX1498" s="30">
        <v>51.001591470000001</v>
      </c>
      <c r="AY1498" s="30"/>
      <c r="AZ1498" s="30">
        <v>33</v>
      </c>
      <c r="BA1498" s="30">
        <v>86.258270263671875</v>
      </c>
      <c r="BB1498" s="148">
        <v>0.56100000000000005</v>
      </c>
      <c r="BC1498" s="30">
        <v>50.62</v>
      </c>
      <c r="BD1498" s="30">
        <v>359.1</v>
      </c>
      <c r="BE1498" s="30">
        <v>85.036247253417969</v>
      </c>
      <c r="BF1498" s="147">
        <v>0.375</v>
      </c>
      <c r="BG1498" s="30">
        <v>50</v>
      </c>
      <c r="BH1498" s="30">
        <v>295.8</v>
      </c>
      <c r="BI1498" s="30">
        <v>84.540435791015625</v>
      </c>
      <c r="BJ1498" s="148">
        <v>0.47899999999999998</v>
      </c>
      <c r="BK1498" s="30">
        <v>49.80810142</v>
      </c>
      <c r="BL1498" s="30">
        <v>332.4</v>
      </c>
      <c r="BM1498" s="30">
        <v>85.070144653320313</v>
      </c>
      <c r="BN1498" s="148">
        <v>0.34399999999999997</v>
      </c>
      <c r="BO1498" s="30">
        <v>50.038445400000001</v>
      </c>
      <c r="BP1498" s="30">
        <v>293.8</v>
      </c>
      <c r="BQ1498" s="148"/>
      <c r="BR1498" s="148"/>
      <c r="BS1498" s="148"/>
      <c r="BT1498" s="148">
        <v>0.95500000000000007</v>
      </c>
      <c r="BU1498" s="148"/>
      <c r="BV1498" s="148">
        <v>4.5000001788139343E-2</v>
      </c>
      <c r="BW1498" s="148"/>
      <c r="BX1498" s="148">
        <v>0.22</v>
      </c>
      <c r="BY1498" s="148">
        <v>0.28000000000000003</v>
      </c>
      <c r="BZ1498" s="1"/>
      <c r="CA1498" s="1">
        <v>9026.349609375</v>
      </c>
      <c r="CB1498" s="1">
        <v>10622.14</v>
      </c>
      <c r="CC1498" s="124" t="s">
        <v>4559</v>
      </c>
      <c r="CD1498" t="s">
        <v>4635</v>
      </c>
    </row>
    <row r="1499" spans="1:82" x14ac:dyDescent="0.3">
      <c r="A1499" s="1">
        <v>1000651050</v>
      </c>
      <c r="B1499" s="124" t="s">
        <v>4560</v>
      </c>
      <c r="C1499" t="s">
        <v>479</v>
      </c>
      <c r="D1499" t="s">
        <v>1955</v>
      </c>
      <c r="E1499" s="30">
        <v>84.304153442382813</v>
      </c>
      <c r="F1499" s="30">
        <v>86.247703552246094</v>
      </c>
      <c r="G1499" s="30">
        <v>82.747520446777344</v>
      </c>
      <c r="H1499" s="30">
        <v>81.011123657226563</v>
      </c>
      <c r="I1499" s="1">
        <v>169</v>
      </c>
      <c r="J1499" s="1">
        <v>7</v>
      </c>
      <c r="K1499" s="1">
        <v>12</v>
      </c>
      <c r="L1499" t="s">
        <v>3875</v>
      </c>
      <c r="M1499" t="s">
        <v>3910</v>
      </c>
      <c r="N1499" t="s">
        <v>3916</v>
      </c>
      <c r="O1499" t="s">
        <v>3921</v>
      </c>
      <c r="P1499" s="148">
        <v>0.72151899337768555</v>
      </c>
      <c r="Q1499" s="30">
        <v>49.668329890000003</v>
      </c>
      <c r="R1499" s="30">
        <v>386.07595825195313</v>
      </c>
      <c r="S1499" s="1">
        <v>94</v>
      </c>
      <c r="T1499" s="1">
        <v>51</v>
      </c>
      <c r="U1499" s="148">
        <v>0.54255318641662598</v>
      </c>
      <c r="V1499" s="148">
        <v>0.42105263471603388</v>
      </c>
      <c r="W1499" s="149">
        <v>50.467945499999999</v>
      </c>
      <c r="X1499" s="149"/>
      <c r="Y1499" s="1">
        <v>51</v>
      </c>
      <c r="Z1499" s="30">
        <v>82.201812744140625</v>
      </c>
      <c r="AA1499" s="148">
        <v>0.63200000000000001</v>
      </c>
      <c r="AB1499" s="30">
        <v>49.1</v>
      </c>
      <c r="AC1499" s="30">
        <v>368.4</v>
      </c>
      <c r="AD1499" s="30">
        <v>84.231346130371094</v>
      </c>
      <c r="AE1499" s="148">
        <v>0.51900000000000002</v>
      </c>
      <c r="AF1499" s="30">
        <v>49.73</v>
      </c>
      <c r="AG1499" s="30">
        <v>337</v>
      </c>
      <c r="AH1499" s="30">
        <v>80.343536376953125</v>
      </c>
      <c r="AI1499" s="148">
        <v>0.66700000000000004</v>
      </c>
      <c r="AJ1499" s="30">
        <v>48.500076489999998</v>
      </c>
      <c r="AK1499" s="30">
        <v>362.8</v>
      </c>
      <c r="AL1499" s="30">
        <v>81.927383422851563</v>
      </c>
      <c r="AM1499" s="148">
        <v>0.54500000000000004</v>
      </c>
      <c r="AN1499" s="30">
        <v>48.957424060000001</v>
      </c>
      <c r="AO1499" s="30">
        <v>327.3</v>
      </c>
      <c r="AP1499" s="148">
        <v>0.57777780294418335</v>
      </c>
      <c r="AQ1499" s="30">
        <v>48.600255089999997</v>
      </c>
      <c r="AR1499" s="30">
        <v>352.22222900390631</v>
      </c>
      <c r="AS1499" s="30">
        <v>94</v>
      </c>
      <c r="AT1499" s="30">
        <v>51</v>
      </c>
      <c r="AU1499" s="148">
        <v>0.54255318641662598</v>
      </c>
      <c r="AV1499" s="30">
        <v>81.011123657226563</v>
      </c>
      <c r="AW1499" s="148">
        <v>0.48888888955116272</v>
      </c>
      <c r="AX1499" s="30">
        <v>47.705697610000001</v>
      </c>
      <c r="AY1499" s="30">
        <v>311.11111450195313</v>
      </c>
      <c r="AZ1499" s="30">
        <v>51</v>
      </c>
      <c r="BA1499" s="30">
        <v>80.773399353027344</v>
      </c>
      <c r="BB1499" s="148">
        <v>0.56100000000000005</v>
      </c>
      <c r="BC1499" s="30">
        <v>47.96</v>
      </c>
      <c r="BD1499" s="30">
        <v>345.5</v>
      </c>
      <c r="BE1499" s="30">
        <v>78.625541687011719</v>
      </c>
      <c r="BF1499" s="147">
        <v>0.35499999999999998</v>
      </c>
      <c r="BG1499" s="30">
        <v>46.84</v>
      </c>
      <c r="BH1499" s="30">
        <v>280.60000000000002</v>
      </c>
      <c r="BI1499" s="30">
        <v>77.687568664550781</v>
      </c>
      <c r="BJ1499" s="148">
        <v>0.65300000000000002</v>
      </c>
      <c r="BK1499" s="30">
        <v>46.469916550000001</v>
      </c>
      <c r="BL1499" s="30">
        <v>368.1</v>
      </c>
      <c r="BM1499" s="30">
        <v>76.991806030273438</v>
      </c>
      <c r="BN1499" s="148">
        <v>0.52</v>
      </c>
      <c r="BO1499" s="30">
        <v>46.012410809999999</v>
      </c>
      <c r="BP1499" s="30">
        <v>288</v>
      </c>
      <c r="BQ1499" s="148"/>
      <c r="BR1499" s="148"/>
      <c r="BS1499" s="148"/>
      <c r="BT1499" s="148">
        <v>0.97599999999999998</v>
      </c>
      <c r="BU1499" s="148"/>
      <c r="BV1499" s="148">
        <v>2.400000020861626E-2</v>
      </c>
      <c r="BW1499" s="148"/>
      <c r="BX1499" s="148">
        <v>0.10100000000000001</v>
      </c>
      <c r="BY1499" s="148">
        <v>0.36099999999999999</v>
      </c>
      <c r="BZ1499" s="1"/>
      <c r="CA1499" s="1">
        <v>8788.150390625</v>
      </c>
      <c r="CB1499" s="1">
        <v>9524.32</v>
      </c>
      <c r="CC1499" s="124" t="s">
        <v>4560</v>
      </c>
      <c r="CD1499" t="s">
        <v>4633</v>
      </c>
    </row>
    <row r="1500" spans="1:82" x14ac:dyDescent="0.3">
      <c r="A1500" s="1">
        <v>1000654020</v>
      </c>
      <c r="B1500" s="124" t="s">
        <v>4560</v>
      </c>
      <c r="C1500" t="s">
        <v>479</v>
      </c>
      <c r="D1500" t="s">
        <v>1956</v>
      </c>
      <c r="E1500" s="30">
        <v>89.469795227050781</v>
      </c>
      <c r="F1500" s="30">
        <v>89.127754211425781</v>
      </c>
      <c r="G1500" s="30">
        <v>90.885673522949219</v>
      </c>
      <c r="H1500" s="30">
        <v>92.058822631835938</v>
      </c>
      <c r="I1500" s="1">
        <v>159</v>
      </c>
      <c r="J1500" s="1" t="s">
        <v>3981</v>
      </c>
      <c r="K1500" s="1">
        <v>6</v>
      </c>
      <c r="L1500" t="s">
        <v>3875</v>
      </c>
      <c r="M1500" t="s">
        <v>3910</v>
      </c>
      <c r="N1500" t="s">
        <v>3916</v>
      </c>
      <c r="O1500" t="s">
        <v>3921</v>
      </c>
      <c r="P1500" s="148">
        <v>0.30000001192092901</v>
      </c>
      <c r="Q1500" s="30">
        <v>51.817045280000002</v>
      </c>
      <c r="R1500" s="30"/>
      <c r="S1500" s="1">
        <v>123</v>
      </c>
      <c r="T1500" s="1">
        <v>75</v>
      </c>
      <c r="U1500" s="148">
        <v>0.60975611209869385</v>
      </c>
      <c r="V1500" s="148"/>
      <c r="W1500" s="149">
        <v>51.661274910000003</v>
      </c>
      <c r="X1500" s="149"/>
      <c r="Y1500" s="1">
        <v>75</v>
      </c>
      <c r="Z1500" s="30">
        <v>88.545738220214844</v>
      </c>
      <c r="AA1500" s="148">
        <v>0.626</v>
      </c>
      <c r="AB1500" s="30">
        <v>51.2</v>
      </c>
      <c r="AC1500" s="30">
        <v>391.9</v>
      </c>
      <c r="AD1500" s="30">
        <v>88.678573608398438</v>
      </c>
      <c r="AE1500" s="148">
        <v>0.60299999999999998</v>
      </c>
      <c r="AF1500" s="30">
        <v>51.24</v>
      </c>
      <c r="AG1500" s="30">
        <v>384.5</v>
      </c>
      <c r="AH1500" s="30">
        <v>85.862693786621094</v>
      </c>
      <c r="AI1500" s="148">
        <v>0.6</v>
      </c>
      <c r="AJ1500" s="30">
        <v>50.32809743</v>
      </c>
      <c r="AK1500" s="30">
        <v>385.9</v>
      </c>
      <c r="AL1500" s="30">
        <v>85.133308410644531</v>
      </c>
      <c r="AM1500" s="148">
        <v>0.42599999999999999</v>
      </c>
      <c r="AN1500" s="30">
        <v>50.048396310000001</v>
      </c>
      <c r="AO1500" s="30">
        <v>346.8</v>
      </c>
      <c r="AP1500" s="148">
        <v>0.55555558204650879</v>
      </c>
      <c r="AQ1500" s="30">
        <v>53.690882780000003</v>
      </c>
      <c r="AR1500" s="30">
        <v>367.77777099609381</v>
      </c>
      <c r="AS1500" s="30">
        <v>123</v>
      </c>
      <c r="AT1500" s="30">
        <v>75</v>
      </c>
      <c r="AU1500" s="148">
        <v>0.60975611209869385</v>
      </c>
      <c r="AV1500" s="30">
        <v>92.058822631835938</v>
      </c>
      <c r="AW1500" s="148">
        <v>0.46666666865348821</v>
      </c>
      <c r="AX1500" s="30">
        <v>54.037317280000003</v>
      </c>
      <c r="AY1500" s="30">
        <v>340</v>
      </c>
      <c r="AZ1500" s="30">
        <v>75</v>
      </c>
      <c r="BA1500" s="30">
        <v>90.712158203125</v>
      </c>
      <c r="BB1500" s="148">
        <v>0.68700000000000006</v>
      </c>
      <c r="BC1500" s="30">
        <v>52.78</v>
      </c>
      <c r="BD1500" s="30">
        <v>404</v>
      </c>
      <c r="BE1500" s="30">
        <v>88.322746276855469</v>
      </c>
      <c r="BF1500" s="147">
        <v>0.621</v>
      </c>
      <c r="BG1500" s="30">
        <v>51.62</v>
      </c>
      <c r="BH1500" s="30">
        <v>384.5</v>
      </c>
      <c r="BI1500" s="30">
        <v>84.876129150390625</v>
      </c>
      <c r="BJ1500" s="148">
        <v>0.63500000000000001</v>
      </c>
      <c r="BK1500" s="30">
        <v>49.971622689999997</v>
      </c>
      <c r="BL1500" s="30">
        <v>372.9</v>
      </c>
      <c r="BM1500" s="30">
        <v>81.714553833007813</v>
      </c>
      <c r="BN1500" s="148">
        <v>0.46800000000000003</v>
      </c>
      <c r="BO1500" s="30">
        <v>48.366106129999999</v>
      </c>
      <c r="BP1500" s="30">
        <v>308.5</v>
      </c>
      <c r="BQ1500" s="148">
        <v>4.3999999999999997E-2</v>
      </c>
      <c r="BR1500" s="148"/>
      <c r="BS1500" s="148"/>
      <c r="BT1500" s="148">
        <v>0.89900000000000002</v>
      </c>
      <c r="BU1500" s="148">
        <v>0.05</v>
      </c>
      <c r="BV1500" s="148">
        <v>6.0000000521540642E-3</v>
      </c>
      <c r="BW1500" s="148"/>
      <c r="BX1500" s="148">
        <v>0.16400000000000001</v>
      </c>
      <c r="BY1500" s="148">
        <v>0.60099999999999998</v>
      </c>
      <c r="BZ1500" s="1"/>
      <c r="CA1500" s="1">
        <v>6315.35986328125</v>
      </c>
      <c r="CB1500" s="1">
        <v>8479.36</v>
      </c>
      <c r="CC1500" s="124" t="s">
        <v>4560</v>
      </c>
      <c r="CD1500" t="s">
        <v>4634</v>
      </c>
    </row>
    <row r="1501" spans="1:82" x14ac:dyDescent="0.3">
      <c r="A1501" s="1">
        <v>1011054020</v>
      </c>
      <c r="B1501" s="124" t="s">
        <v>4561</v>
      </c>
      <c r="C1501" t="s">
        <v>480</v>
      </c>
      <c r="D1501" t="s">
        <v>1957</v>
      </c>
      <c r="E1501" s="30">
        <v>83.412376403808594</v>
      </c>
      <c r="F1501" s="30">
        <v>83.965553283691406</v>
      </c>
      <c r="G1501" s="30">
        <v>91.344932556152344</v>
      </c>
      <c r="H1501" s="30">
        <v>93.009284973144531</v>
      </c>
      <c r="I1501" s="1">
        <v>320</v>
      </c>
      <c r="J1501" s="1" t="s">
        <v>4733</v>
      </c>
      <c r="K1501" s="1">
        <v>8</v>
      </c>
      <c r="L1501" t="s">
        <v>3891</v>
      </c>
      <c r="M1501" t="s">
        <v>3913</v>
      </c>
      <c r="N1501" t="s">
        <v>3917</v>
      </c>
      <c r="O1501" t="s">
        <v>3921</v>
      </c>
      <c r="P1501" s="148">
        <v>0.48571428656578058</v>
      </c>
      <c r="Q1501" s="30">
        <v>49.297382990000003</v>
      </c>
      <c r="R1501" s="30">
        <v>340.952392578125</v>
      </c>
      <c r="S1501" s="1">
        <v>296</v>
      </c>
      <c r="T1501" s="1">
        <v>229</v>
      </c>
      <c r="U1501" s="148">
        <v>0.77364861965179443</v>
      </c>
      <c r="V1501" s="148">
        <v>0.42038217186927801</v>
      </c>
      <c r="W1501" s="149">
        <v>49.522354800000002</v>
      </c>
      <c r="X1501" s="149">
        <v>322.29299926757813</v>
      </c>
      <c r="Y1501" s="1">
        <v>229</v>
      </c>
      <c r="Z1501" s="30">
        <v>86.129005432128906</v>
      </c>
      <c r="AA1501" s="148">
        <v>0.48199999999999998</v>
      </c>
      <c r="AB1501" s="30">
        <v>50.4</v>
      </c>
      <c r="AC1501" s="30">
        <v>350.8</v>
      </c>
      <c r="AD1501" s="30">
        <v>86.970367431640625</v>
      </c>
      <c r="AE1501" s="148">
        <v>0.39600000000000002</v>
      </c>
      <c r="AF1501" s="30">
        <v>50.66</v>
      </c>
      <c r="AG1501" s="30">
        <v>331.4</v>
      </c>
      <c r="AH1501" s="30">
        <v>83.560234069824219</v>
      </c>
      <c r="AI1501" s="148">
        <v>0.48</v>
      </c>
      <c r="AJ1501" s="30">
        <v>49.565491860000002</v>
      </c>
      <c r="AK1501" s="30">
        <v>343.1</v>
      </c>
      <c r="AL1501" s="30">
        <v>84.160621643066406</v>
      </c>
      <c r="AM1501" s="148">
        <v>0.42499999999999999</v>
      </c>
      <c r="AN1501" s="30">
        <v>49.717392400000001</v>
      </c>
      <c r="AO1501" s="30">
        <v>329.9</v>
      </c>
      <c r="AP1501" s="148">
        <v>0.40952381491661072</v>
      </c>
      <c r="AQ1501" s="30">
        <v>53.978165240000003</v>
      </c>
      <c r="AR1501" s="30">
        <v>307.61904907226563</v>
      </c>
      <c r="AS1501" s="30">
        <v>296</v>
      </c>
      <c r="AT1501" s="30">
        <v>229</v>
      </c>
      <c r="AU1501" s="148">
        <v>0.77364861965179443</v>
      </c>
      <c r="AV1501" s="30">
        <v>93.009284973144531</v>
      </c>
      <c r="AW1501" s="148">
        <v>0.35031846165657038</v>
      </c>
      <c r="AX1501" s="30">
        <v>54.582045290000003</v>
      </c>
      <c r="AY1501" s="30">
        <v>284.71337890625</v>
      </c>
      <c r="AZ1501" s="30">
        <v>229</v>
      </c>
      <c r="BA1501" s="30">
        <v>90.609054565429688</v>
      </c>
      <c r="BB1501" s="148">
        <v>0.51300000000000001</v>
      </c>
      <c r="BC1501" s="30">
        <v>52.73</v>
      </c>
      <c r="BD1501" s="30">
        <v>339.4</v>
      </c>
      <c r="BE1501" s="30">
        <v>92.156997680664063</v>
      </c>
      <c r="BF1501" s="147">
        <v>0.45900000000000002</v>
      </c>
      <c r="BG1501" s="30">
        <v>53.51</v>
      </c>
      <c r="BH1501" s="30">
        <v>327</v>
      </c>
      <c r="BI1501" s="30">
        <v>88.496162414550781</v>
      </c>
      <c r="BJ1501" s="148">
        <v>0.46</v>
      </c>
      <c r="BK1501" s="30">
        <v>51.73502354</v>
      </c>
      <c r="BL1501" s="30">
        <v>326.2</v>
      </c>
      <c r="BM1501" s="30">
        <v>89.978462219238281</v>
      </c>
      <c r="BN1501" s="148">
        <v>0.41899999999999998</v>
      </c>
      <c r="BO1501" s="30">
        <v>52.484618759999996</v>
      </c>
      <c r="BP1501" s="30">
        <v>311.39999999999998</v>
      </c>
      <c r="BQ1501" s="148"/>
      <c r="BR1501" s="148">
        <v>1.9E-2</v>
      </c>
      <c r="BS1501" s="148"/>
      <c r="BT1501" s="148">
        <v>0.96899999999999997</v>
      </c>
      <c r="BU1501" s="148"/>
      <c r="BV1501" s="148">
        <v>1.30000002682209E-2</v>
      </c>
      <c r="BW1501" s="148"/>
      <c r="BX1501" s="148">
        <v>0.156</v>
      </c>
      <c r="BY1501" s="148">
        <v>0.72399999999999998</v>
      </c>
      <c r="BZ1501" s="1"/>
      <c r="CA1501" s="1">
        <v>5487.2998046875</v>
      </c>
      <c r="CB1501" s="1">
        <v>7776.05</v>
      </c>
      <c r="CC1501" s="124" t="s">
        <v>4561</v>
      </c>
      <c r="CD1501" t="s">
        <v>4635</v>
      </c>
    </row>
    <row r="1502" spans="1:82" x14ac:dyDescent="0.3">
      <c r="A1502" s="1">
        <v>1011071050</v>
      </c>
      <c r="B1502" s="124" t="s">
        <v>4562</v>
      </c>
      <c r="C1502" t="s">
        <v>481</v>
      </c>
      <c r="D1502" t="s">
        <v>1958</v>
      </c>
      <c r="E1502" s="30">
        <v>87.61737060546875</v>
      </c>
      <c r="F1502" s="30">
        <v>88.899337768554688</v>
      </c>
      <c r="G1502" s="30">
        <v>88.297782897949219</v>
      </c>
      <c r="H1502" s="30">
        <v>90.891036987304688</v>
      </c>
      <c r="I1502" s="1">
        <v>128</v>
      </c>
      <c r="J1502" s="1">
        <v>7</v>
      </c>
      <c r="K1502" s="1">
        <v>12</v>
      </c>
      <c r="L1502" t="s">
        <v>3891</v>
      </c>
      <c r="M1502" t="s">
        <v>3913</v>
      </c>
      <c r="N1502" t="s">
        <v>3917</v>
      </c>
      <c r="O1502" t="s">
        <v>3921</v>
      </c>
      <c r="P1502" s="148">
        <v>0.54237288236618042</v>
      </c>
      <c r="Q1502" s="30">
        <v>51.04650788</v>
      </c>
      <c r="R1502" s="30">
        <v>352.5423583984375</v>
      </c>
      <c r="S1502" s="1">
        <v>88</v>
      </c>
      <c r="T1502" s="1">
        <v>88</v>
      </c>
      <c r="U1502" s="148">
        <v>1</v>
      </c>
      <c r="V1502" s="148">
        <v>0.54237288236618042</v>
      </c>
      <c r="W1502" s="149">
        <v>51.566632550000001</v>
      </c>
      <c r="X1502" s="149">
        <v>352.5423583984375</v>
      </c>
      <c r="Y1502" s="1">
        <v>88</v>
      </c>
      <c r="Z1502" s="30">
        <v>88.545738220214844</v>
      </c>
      <c r="AA1502" s="148">
        <v>0.56000000000000005</v>
      </c>
      <c r="AB1502" s="30">
        <v>51.2</v>
      </c>
      <c r="AC1502" s="30">
        <v>349.3</v>
      </c>
      <c r="AD1502" s="30">
        <v>90.210067749023438</v>
      </c>
      <c r="AE1502" s="148">
        <v>0.56000000000000005</v>
      </c>
      <c r="AF1502" s="30">
        <v>51.76</v>
      </c>
      <c r="AG1502" s="30">
        <v>349.3</v>
      </c>
      <c r="AH1502" s="30">
        <v>82.759109497070313</v>
      </c>
      <c r="AI1502" s="148">
        <v>0.49199999999999999</v>
      </c>
      <c r="AJ1502" s="30">
        <v>49.300147029999998</v>
      </c>
      <c r="AK1502" s="30">
        <v>352.4</v>
      </c>
      <c r="AL1502" s="30">
        <v>84.479454040527344</v>
      </c>
      <c r="AM1502" s="148">
        <v>0.49199999999999999</v>
      </c>
      <c r="AN1502" s="30">
        <v>49.825889689999997</v>
      </c>
      <c r="AO1502" s="30">
        <v>352.4</v>
      </c>
      <c r="AP1502" s="148">
        <v>0.25396826863288879</v>
      </c>
      <c r="AQ1502" s="30">
        <v>52.072087959999998</v>
      </c>
      <c r="AR1502" s="30">
        <v>263.4920654296875</v>
      </c>
      <c r="AS1502" s="30">
        <v>88</v>
      </c>
      <c r="AT1502" s="30">
        <v>88</v>
      </c>
      <c r="AU1502" s="148">
        <v>1</v>
      </c>
      <c r="AV1502" s="30">
        <v>90.891036987304688</v>
      </c>
      <c r="AW1502" s="148">
        <v>0.25396826863288879</v>
      </c>
      <c r="AX1502" s="30">
        <v>53.368040469999997</v>
      </c>
      <c r="AY1502" s="30">
        <v>263.4920654296875</v>
      </c>
      <c r="AZ1502" s="30">
        <v>88</v>
      </c>
      <c r="BA1502" s="30">
        <v>95.021697998046875</v>
      </c>
      <c r="BB1502" s="148">
        <v>0.36599999999999999</v>
      </c>
      <c r="BC1502" s="30">
        <v>54.87</v>
      </c>
      <c r="BD1502" s="30">
        <v>308.5</v>
      </c>
      <c r="BE1502" s="30">
        <v>96.153549194335938</v>
      </c>
      <c r="BF1502" s="147">
        <v>0.36599999999999999</v>
      </c>
      <c r="BG1502" s="30">
        <v>55.48</v>
      </c>
      <c r="BH1502" s="30">
        <v>308.5</v>
      </c>
      <c r="BI1502" s="30">
        <v>94.024917602539063</v>
      </c>
      <c r="BJ1502" s="148">
        <v>0.439</v>
      </c>
      <c r="BK1502" s="30">
        <v>54.428203699999997</v>
      </c>
      <c r="BL1502" s="30">
        <v>322.7</v>
      </c>
      <c r="BM1502" s="30">
        <v>95.1019287109375</v>
      </c>
      <c r="BN1502" s="148">
        <v>0.439</v>
      </c>
      <c r="BO1502" s="30">
        <v>55.038021020000002</v>
      </c>
      <c r="BP1502" s="30">
        <v>322.7</v>
      </c>
      <c r="BQ1502" s="148"/>
      <c r="BR1502" s="148"/>
      <c r="BS1502" s="148"/>
      <c r="BT1502" s="148">
        <v>0.99199999999999999</v>
      </c>
      <c r="BU1502" s="148"/>
      <c r="BV1502" s="148">
        <v>8.0000003799796104E-3</v>
      </c>
      <c r="BW1502" s="148"/>
      <c r="BX1502" s="148">
        <v>7.8E-2</v>
      </c>
      <c r="BY1502" s="148">
        <v>0.44119999999999998</v>
      </c>
      <c r="BZ1502" s="1">
        <v>1</v>
      </c>
      <c r="CA1502" s="1">
        <v>9583.08984375</v>
      </c>
      <c r="CB1502" s="1">
        <v>10747</v>
      </c>
      <c r="CC1502" s="124" t="s">
        <v>4562</v>
      </c>
      <c r="CD1502" t="s">
        <v>4633</v>
      </c>
    </row>
    <row r="1503" spans="1:82" x14ac:dyDescent="0.3">
      <c r="A1503" s="1">
        <v>1011074020</v>
      </c>
      <c r="B1503" s="124" t="s">
        <v>4562</v>
      </c>
      <c r="C1503" t="s">
        <v>481</v>
      </c>
      <c r="D1503" t="s">
        <v>1959</v>
      </c>
      <c r="E1503" s="30">
        <v>81.694999694824219</v>
      </c>
      <c r="F1503" s="30">
        <v>83.068855285644531</v>
      </c>
      <c r="G1503" s="30">
        <v>80.199264526367188</v>
      </c>
      <c r="H1503" s="30">
        <v>80.623580932617188</v>
      </c>
      <c r="I1503" s="1">
        <v>133</v>
      </c>
      <c r="J1503" s="1" t="s">
        <v>4733</v>
      </c>
      <c r="K1503" s="1">
        <v>6</v>
      </c>
      <c r="L1503" t="s">
        <v>3891</v>
      </c>
      <c r="M1503" t="s">
        <v>3913</v>
      </c>
      <c r="N1503" t="s">
        <v>3917</v>
      </c>
      <c r="O1503" t="s">
        <v>3921</v>
      </c>
      <c r="P1503" s="148">
        <v>0.2976190447807312</v>
      </c>
      <c r="Q1503" s="30">
        <v>48.583020470000001</v>
      </c>
      <c r="R1503" s="30"/>
      <c r="S1503" s="1">
        <v>93</v>
      </c>
      <c r="T1503" s="1">
        <v>93</v>
      </c>
      <c r="U1503" s="148">
        <v>1</v>
      </c>
      <c r="V1503" s="148">
        <v>0.2976190447807312</v>
      </c>
      <c r="W1503" s="149">
        <v>49.15081438</v>
      </c>
      <c r="X1503" s="149"/>
      <c r="Y1503" s="1">
        <v>93</v>
      </c>
      <c r="Z1503" s="30">
        <v>81.89971923828125</v>
      </c>
      <c r="AA1503" s="148">
        <v>0.54100000000000004</v>
      </c>
      <c r="AB1503" s="30">
        <v>49</v>
      </c>
      <c r="AC1503" s="30">
        <v>347.3</v>
      </c>
      <c r="AD1503" s="30">
        <v>83.819015502929688</v>
      </c>
      <c r="AE1503" s="148">
        <v>0.54100000000000004</v>
      </c>
      <c r="AF1503" s="30">
        <v>49.59</v>
      </c>
      <c r="AG1503" s="30">
        <v>347.3</v>
      </c>
      <c r="AH1503" s="30">
        <v>82.463539123535156</v>
      </c>
      <c r="AI1503" s="148">
        <v>0.36399999999999999</v>
      </c>
      <c r="AJ1503" s="30">
        <v>49.202249019999996</v>
      </c>
      <c r="AK1503" s="30">
        <v>326</v>
      </c>
      <c r="AL1503" s="30">
        <v>84.301261901855469</v>
      </c>
      <c r="AM1503" s="148">
        <v>0.36399999999999999</v>
      </c>
      <c r="AN1503" s="30">
        <v>49.765250399999999</v>
      </c>
      <c r="AO1503" s="30">
        <v>326</v>
      </c>
      <c r="AP1503" s="148">
        <v>0.25</v>
      </c>
      <c r="AQ1503" s="30">
        <v>47.006253540000003</v>
      </c>
      <c r="AR1503" s="30">
        <v>250</v>
      </c>
      <c r="AS1503" s="30">
        <v>93</v>
      </c>
      <c r="AT1503" s="30">
        <v>93</v>
      </c>
      <c r="AU1503" s="148">
        <v>1</v>
      </c>
      <c r="AV1503" s="30">
        <v>80.623580932617188</v>
      </c>
      <c r="AW1503" s="148">
        <v>0.25</v>
      </c>
      <c r="AX1503" s="30">
        <v>47.483589809999998</v>
      </c>
      <c r="AY1503" s="30">
        <v>250</v>
      </c>
      <c r="AZ1503" s="30">
        <v>93</v>
      </c>
      <c r="BA1503" s="30">
        <v>83.763275146484375</v>
      </c>
      <c r="BB1503" s="148">
        <v>0.40500000000000003</v>
      </c>
      <c r="BC1503" s="30">
        <v>49.41</v>
      </c>
      <c r="BD1503" s="30">
        <v>293.2</v>
      </c>
      <c r="BE1503" s="30">
        <v>85.076820373535156</v>
      </c>
      <c r="BF1503" s="147">
        <v>0.40500000000000003</v>
      </c>
      <c r="BG1503" s="30">
        <v>50.02</v>
      </c>
      <c r="BH1503" s="30">
        <v>293.2</v>
      </c>
      <c r="BI1503" s="30">
        <v>83.436134338378906</v>
      </c>
      <c r="BJ1503" s="148">
        <v>0.26300000000000001</v>
      </c>
      <c r="BK1503" s="30">
        <v>49.270171050000002</v>
      </c>
      <c r="BL1503" s="30">
        <v>275</v>
      </c>
      <c r="BM1503" s="30">
        <v>84.769203186035156</v>
      </c>
      <c r="BN1503" s="148">
        <v>0.26300000000000001</v>
      </c>
      <c r="BO1503" s="30">
        <v>49.888464020000001</v>
      </c>
      <c r="BP1503" s="30">
        <v>275</v>
      </c>
      <c r="BQ1503" s="148"/>
      <c r="BR1503" s="148"/>
      <c r="BS1503" s="148"/>
      <c r="BT1503" s="148">
        <v>1</v>
      </c>
      <c r="BU1503" s="148"/>
      <c r="BV1503" s="148">
        <v>0</v>
      </c>
      <c r="BW1503" s="148"/>
      <c r="BX1503" s="148">
        <v>0.16500000000000001</v>
      </c>
      <c r="BY1503" s="148">
        <v>0.57530000000000003</v>
      </c>
      <c r="BZ1503" s="1">
        <v>1</v>
      </c>
      <c r="CA1503" s="1">
        <v>9441.099609375</v>
      </c>
      <c r="CB1503" s="1">
        <v>10308.129999999999</v>
      </c>
      <c r="CC1503" s="124" t="s">
        <v>4562</v>
      </c>
      <c r="CD1503" t="s">
        <v>4634</v>
      </c>
    </row>
    <row r="1504" spans="1:82" x14ac:dyDescent="0.3">
      <c r="A1504" s="1">
        <v>1020811050</v>
      </c>
      <c r="B1504" s="124" t="s">
        <v>4563</v>
      </c>
      <c r="C1504" t="s">
        <v>482</v>
      </c>
      <c r="D1504" t="s">
        <v>1960</v>
      </c>
      <c r="E1504" s="30">
        <v>91.398399353027344</v>
      </c>
      <c r="F1504" s="30">
        <v>90.442794799804688</v>
      </c>
      <c r="G1504" s="30">
        <v>89.405509948730469</v>
      </c>
      <c r="H1504" s="30">
        <v>89.040809631347656</v>
      </c>
      <c r="I1504" s="1">
        <v>125</v>
      </c>
      <c r="J1504" s="1">
        <v>7</v>
      </c>
      <c r="K1504" s="1">
        <v>12</v>
      </c>
      <c r="L1504" t="s">
        <v>3904</v>
      </c>
      <c r="M1504" t="s">
        <v>3911</v>
      </c>
      <c r="N1504" t="s">
        <v>3917</v>
      </c>
      <c r="O1504" t="s">
        <v>3921</v>
      </c>
      <c r="P1504" s="148">
        <v>0.59677422046661377</v>
      </c>
      <c r="Q1504" s="30">
        <v>52.619274869999998</v>
      </c>
      <c r="R1504" s="30"/>
      <c r="S1504" s="1">
        <v>88</v>
      </c>
      <c r="T1504" s="1">
        <v>27</v>
      </c>
      <c r="U1504" s="148">
        <v>0.30681818723678589</v>
      </c>
      <c r="V1504" s="148">
        <v>0.76923078298568726</v>
      </c>
      <c r="W1504" s="149">
        <v>52.206151339999998</v>
      </c>
      <c r="X1504" s="149"/>
      <c r="Y1504" s="1">
        <v>27</v>
      </c>
      <c r="Z1504" s="30">
        <v>82.805992126464844</v>
      </c>
      <c r="AA1504" s="148">
        <v>0.64599999999999991</v>
      </c>
      <c r="AB1504" s="30">
        <v>49.3</v>
      </c>
      <c r="AC1504" s="30">
        <v>381.5</v>
      </c>
      <c r="AD1504" s="30">
        <v>82.699851989746094</v>
      </c>
      <c r="AE1504" s="148">
        <v>0.5</v>
      </c>
      <c r="AF1504" s="30">
        <v>49.21</v>
      </c>
      <c r="AG1504" s="30">
        <v>345.8</v>
      </c>
      <c r="AH1504" s="30">
        <v>83.611152648925781</v>
      </c>
      <c r="AI1504" s="148">
        <v>0.69</v>
      </c>
      <c r="AJ1504" s="30">
        <v>49.582356310000002</v>
      </c>
      <c r="AK1504" s="30">
        <v>386.2</v>
      </c>
      <c r="AL1504" s="30">
        <v>84.146926879882813</v>
      </c>
      <c r="AM1504" s="148">
        <v>0.42899999999999999</v>
      </c>
      <c r="AN1504" s="30">
        <v>49.712730669999999</v>
      </c>
      <c r="AO1504" s="30">
        <v>338.1</v>
      </c>
      <c r="AP1504" s="148">
        <v>0.73493975400924683</v>
      </c>
      <c r="AQ1504" s="30">
        <v>52.765002000000003</v>
      </c>
      <c r="AR1504" s="30"/>
      <c r="AS1504" s="30">
        <v>88</v>
      </c>
      <c r="AT1504" s="30">
        <v>27</v>
      </c>
      <c r="AU1504" s="148">
        <v>0.30681818723678589</v>
      </c>
      <c r="AV1504" s="30">
        <v>89.040809631347656</v>
      </c>
      <c r="AW1504" s="148"/>
      <c r="AX1504" s="30">
        <v>52.30764482</v>
      </c>
      <c r="AY1504" s="30"/>
      <c r="AZ1504" s="30">
        <v>27</v>
      </c>
      <c r="BA1504" s="30">
        <v>81.30950927734375</v>
      </c>
      <c r="BB1504" s="148">
        <v>0.70799999999999996</v>
      </c>
      <c r="BC1504" s="30">
        <v>48.22</v>
      </c>
      <c r="BD1504" s="30">
        <v>400</v>
      </c>
      <c r="BE1504" s="30">
        <v>83.372711181640625</v>
      </c>
      <c r="BF1504" s="147">
        <v>0.5</v>
      </c>
      <c r="BG1504" s="30">
        <v>49.18</v>
      </c>
      <c r="BH1504" s="30">
        <v>363.6</v>
      </c>
      <c r="BI1504" s="30">
        <v>79.973884582519531</v>
      </c>
      <c r="BJ1504" s="148">
        <v>0.65500000000000003</v>
      </c>
      <c r="BK1504" s="30">
        <v>47.583630380000002</v>
      </c>
      <c r="BL1504" s="30">
        <v>384.5</v>
      </c>
      <c r="BM1504" s="30">
        <v>82.103767395019531</v>
      </c>
      <c r="BN1504" s="148">
        <v>0.45</v>
      </c>
      <c r="BO1504" s="30">
        <v>48.560079399999999</v>
      </c>
      <c r="BP1504" s="30">
        <v>345</v>
      </c>
      <c r="BQ1504" s="148"/>
      <c r="BR1504" s="148"/>
      <c r="BS1504" s="148"/>
      <c r="BT1504" s="148">
        <v>1</v>
      </c>
      <c r="BU1504" s="148"/>
      <c r="BV1504" s="148">
        <v>0</v>
      </c>
      <c r="BW1504" s="148"/>
      <c r="BX1504" s="148">
        <v>0.08</v>
      </c>
      <c r="BY1504" s="148">
        <v>0.19900000000000001</v>
      </c>
      <c r="BZ1504" s="1"/>
      <c r="CA1504" s="1">
        <v>14724.330078125</v>
      </c>
      <c r="CB1504" s="1">
        <v>15217.75</v>
      </c>
      <c r="CC1504" s="124" t="s">
        <v>4563</v>
      </c>
      <c r="CD1504" t="s">
        <v>4633</v>
      </c>
    </row>
    <row r="1505" spans="1:82" x14ac:dyDescent="0.3">
      <c r="A1505" s="1">
        <v>1020814060</v>
      </c>
      <c r="B1505" s="124" t="s">
        <v>4563</v>
      </c>
      <c r="C1505" t="s">
        <v>482</v>
      </c>
      <c r="D1505" t="s">
        <v>1961</v>
      </c>
      <c r="E1505" s="30">
        <v>81.515190124511719</v>
      </c>
      <c r="F1505" s="30">
        <v>82.034072875976563</v>
      </c>
      <c r="G1505" s="30">
        <v>85.353614807128906</v>
      </c>
      <c r="H1505" s="30">
        <v>84.421478271484375</v>
      </c>
      <c r="I1505" s="1">
        <v>134</v>
      </c>
      <c r="J1505" s="1" t="s">
        <v>3981</v>
      </c>
      <c r="K1505" s="1">
        <v>6</v>
      </c>
      <c r="L1505" t="s">
        <v>3904</v>
      </c>
      <c r="M1505" t="s">
        <v>3911</v>
      </c>
      <c r="N1505" t="s">
        <v>3917</v>
      </c>
      <c r="O1505" t="s">
        <v>3921</v>
      </c>
      <c r="P1505" s="148">
        <v>0.625</v>
      </c>
      <c r="Q1505" s="30">
        <v>48.508226319999999</v>
      </c>
      <c r="R1505" s="30">
        <v>373.75</v>
      </c>
      <c r="S1505" s="1">
        <v>94</v>
      </c>
      <c r="T1505" s="1">
        <v>29</v>
      </c>
      <c r="U1505" s="148">
        <v>0.30851063132286072</v>
      </c>
      <c r="V1505" s="148">
        <v>0.2380952388048172</v>
      </c>
      <c r="W1505" s="149">
        <v>48.722061600000004</v>
      </c>
      <c r="X1505" s="149"/>
      <c r="Y1505" s="1">
        <v>29</v>
      </c>
      <c r="Z1505" s="30">
        <v>83.108085632324219</v>
      </c>
      <c r="AA1505" s="148">
        <v>0.61</v>
      </c>
      <c r="AB1505" s="30">
        <v>49.4</v>
      </c>
      <c r="AC1505" s="30">
        <v>379.3</v>
      </c>
      <c r="AD1505" s="30">
        <v>80.991645812988281</v>
      </c>
      <c r="AE1505" s="148">
        <v>0.35699999999999998</v>
      </c>
      <c r="AF1505" s="30">
        <v>48.63</v>
      </c>
      <c r="AG1505" s="30">
        <v>328.6</v>
      </c>
      <c r="AH1505" s="30">
        <v>84.681053161621094</v>
      </c>
      <c r="AI1505" s="148">
        <v>0.64800000000000002</v>
      </c>
      <c r="AJ1505" s="30">
        <v>49.936722580000001</v>
      </c>
      <c r="AK1505" s="30">
        <v>379.5</v>
      </c>
      <c r="AL1505" s="30">
        <v>81.372314453125</v>
      </c>
      <c r="AM1505" s="148">
        <v>0.38200000000000001</v>
      </c>
      <c r="AN1505" s="30">
        <v>48.768534889999998</v>
      </c>
      <c r="AO1505" s="30">
        <v>320.60000000000002</v>
      </c>
      <c r="AP1505" s="148">
        <v>0.58749997615814209</v>
      </c>
      <c r="AQ1505" s="30">
        <v>50.230432860000001</v>
      </c>
      <c r="AR1505" s="30">
        <v>353.75</v>
      </c>
      <c r="AS1505" s="30">
        <v>94</v>
      </c>
      <c r="AT1505" s="30">
        <v>29</v>
      </c>
      <c r="AU1505" s="148">
        <v>0.30851063132286072</v>
      </c>
      <c r="AV1505" s="30">
        <v>84.421478271484375</v>
      </c>
      <c r="AW1505" s="148"/>
      <c r="AX1505" s="30">
        <v>49.660229039999997</v>
      </c>
      <c r="AY1505" s="30"/>
      <c r="AZ1505" s="30">
        <v>29</v>
      </c>
      <c r="BA1505" s="30">
        <v>89.660545349121094</v>
      </c>
      <c r="BB1505" s="148">
        <v>0.63400000000000001</v>
      </c>
      <c r="BC1505" s="30">
        <v>52.27</v>
      </c>
      <c r="BD1505" s="30">
        <v>375.6</v>
      </c>
      <c r="BE1505" s="30">
        <v>89.661697387695313</v>
      </c>
      <c r="BF1505" s="147">
        <v>0.39300000000000002</v>
      </c>
      <c r="BG1505" s="30">
        <v>52.28</v>
      </c>
      <c r="BH1505" s="30">
        <v>303.60000000000002</v>
      </c>
      <c r="BI1505" s="30">
        <v>90.123077392578125</v>
      </c>
      <c r="BJ1505" s="148">
        <v>0.65900000000000003</v>
      </c>
      <c r="BK1505" s="30">
        <v>52.527528439999998</v>
      </c>
      <c r="BL1505" s="30">
        <v>380.7</v>
      </c>
      <c r="BM1505" s="30">
        <v>89.526260375976563</v>
      </c>
      <c r="BN1505" s="148">
        <v>0.47099999999999997</v>
      </c>
      <c r="BO1505" s="30">
        <v>52.259256229999998</v>
      </c>
      <c r="BP1505" s="30">
        <v>323.5</v>
      </c>
      <c r="BQ1505" s="148"/>
      <c r="BR1505" s="148"/>
      <c r="BS1505" s="148"/>
      <c r="BT1505" s="148">
        <v>0.97</v>
      </c>
      <c r="BU1505" s="148"/>
      <c r="BV1505" s="148">
        <v>2.999999932944775E-2</v>
      </c>
      <c r="BW1505" s="148"/>
      <c r="BX1505" s="148">
        <v>6.7000000000000004E-2</v>
      </c>
      <c r="BY1505" s="148">
        <v>0.28100000000000003</v>
      </c>
      <c r="BZ1505" s="1"/>
      <c r="CA1505" s="1">
        <v>11453.8701171875</v>
      </c>
      <c r="CB1505" s="1">
        <v>11906.51</v>
      </c>
      <c r="CC1505" s="124" t="s">
        <v>4563</v>
      </c>
      <c r="CD1505" t="s">
        <v>4634</v>
      </c>
    </row>
    <row r="1506" spans="1:82" x14ac:dyDescent="0.3">
      <c r="A1506" s="1">
        <v>1020853000</v>
      </c>
      <c r="B1506" s="124" t="s">
        <v>4564</v>
      </c>
      <c r="C1506" t="s">
        <v>483</v>
      </c>
      <c r="D1506" t="s">
        <v>1962</v>
      </c>
      <c r="E1506" s="30">
        <v>81.228729248046875</v>
      </c>
      <c r="F1506" s="30">
        <v>78.807205200195313</v>
      </c>
      <c r="G1506" s="30">
        <v>83.737228393554688</v>
      </c>
      <c r="H1506" s="30">
        <v>85.013809204101563</v>
      </c>
      <c r="I1506" s="1">
        <v>183</v>
      </c>
      <c r="J1506" s="1">
        <v>6</v>
      </c>
      <c r="K1506" s="1">
        <v>8</v>
      </c>
      <c r="L1506" t="s">
        <v>3904</v>
      </c>
      <c r="M1506" t="s">
        <v>3911</v>
      </c>
      <c r="N1506" t="s">
        <v>3917</v>
      </c>
      <c r="O1506" t="s">
        <v>3921</v>
      </c>
      <c r="P1506" s="148">
        <v>0.39080458879470831</v>
      </c>
      <c r="Q1506" s="30">
        <v>48.389066849999999</v>
      </c>
      <c r="R1506" s="30">
        <v>319.54022216796881</v>
      </c>
      <c r="S1506" s="1">
        <v>369</v>
      </c>
      <c r="T1506" s="1">
        <v>208</v>
      </c>
      <c r="U1506" s="148">
        <v>0.56368565559387207</v>
      </c>
      <c r="V1506" s="148">
        <v>0.21348313987255099</v>
      </c>
      <c r="W1506" s="149">
        <v>47.385031769999998</v>
      </c>
      <c r="X1506" s="149">
        <v>270.78652954101563</v>
      </c>
      <c r="Y1506" s="1">
        <v>208</v>
      </c>
      <c r="Z1506" s="30">
        <v>82.50390625</v>
      </c>
      <c r="AA1506" s="148">
        <v>0.40100000000000002</v>
      </c>
      <c r="AB1506" s="30">
        <v>49.2</v>
      </c>
      <c r="AC1506" s="30">
        <v>312.7</v>
      </c>
      <c r="AD1506" s="30">
        <v>82.140266418457031</v>
      </c>
      <c r="AE1506" s="148">
        <v>0.30299999999999999</v>
      </c>
      <c r="AF1506" s="30">
        <v>49.02</v>
      </c>
      <c r="AG1506" s="30">
        <v>281.10000000000002</v>
      </c>
      <c r="AH1506" s="30">
        <v>80.634201049804688</v>
      </c>
      <c r="AI1506" s="148">
        <v>0.36899999999999999</v>
      </c>
      <c r="AJ1506" s="30">
        <v>48.596346779999998</v>
      </c>
      <c r="AK1506" s="30">
        <v>315.10000000000002</v>
      </c>
      <c r="AL1506" s="30">
        <v>80.841468811035156</v>
      </c>
      <c r="AM1506" s="148">
        <v>0.30299999999999999</v>
      </c>
      <c r="AN1506" s="30">
        <v>48.587889089999997</v>
      </c>
      <c r="AO1506" s="30">
        <v>288.2</v>
      </c>
      <c r="AP1506" s="148">
        <v>0.3333333432674408</v>
      </c>
      <c r="AQ1506" s="30">
        <v>49.219342300000001</v>
      </c>
      <c r="AR1506" s="30">
        <v>285.63217163085938</v>
      </c>
      <c r="AS1506" s="30">
        <v>369</v>
      </c>
      <c r="AT1506" s="30">
        <v>208</v>
      </c>
      <c r="AU1506" s="148">
        <v>0.56368565559387207</v>
      </c>
      <c r="AV1506" s="30">
        <v>85.013809204101563</v>
      </c>
      <c r="AW1506" s="148">
        <v>0.2022471874952316</v>
      </c>
      <c r="AX1506" s="30">
        <v>49.999704029999997</v>
      </c>
      <c r="AY1506" s="30">
        <v>242.6966247558594</v>
      </c>
      <c r="AZ1506" s="30">
        <v>208</v>
      </c>
      <c r="BA1506" s="30">
        <v>85.082939147949219</v>
      </c>
      <c r="BB1506" s="148">
        <v>0.36</v>
      </c>
      <c r="BC1506" s="30">
        <v>50.05</v>
      </c>
      <c r="BD1506" s="30">
        <v>300.5</v>
      </c>
      <c r="BE1506" s="30">
        <v>85.928878784179688</v>
      </c>
      <c r="BF1506" s="147">
        <v>0.26200000000000001</v>
      </c>
      <c r="BG1506" s="30">
        <v>50.44</v>
      </c>
      <c r="BH1506" s="30">
        <v>271.3</v>
      </c>
      <c r="BI1506" s="30">
        <v>85.66912841796875</v>
      </c>
      <c r="BJ1506" s="148">
        <v>0.39100000000000001</v>
      </c>
      <c r="BK1506" s="30">
        <v>50.357909710000001</v>
      </c>
      <c r="BL1506" s="30">
        <v>293.3</v>
      </c>
      <c r="BM1506" s="30">
        <v>86.754608154296875</v>
      </c>
      <c r="BN1506" s="148">
        <v>0.26900000000000002</v>
      </c>
      <c r="BO1506" s="30">
        <v>50.877935039999997</v>
      </c>
      <c r="BP1506" s="30">
        <v>258.8</v>
      </c>
      <c r="BQ1506" s="148"/>
      <c r="BR1506" s="148"/>
      <c r="BS1506" s="148"/>
      <c r="BT1506" s="148">
        <v>0.92900000000000005</v>
      </c>
      <c r="BU1506" s="148">
        <v>4.9000000000000002E-2</v>
      </c>
      <c r="BV1506" s="148">
        <v>2.199999988079071E-2</v>
      </c>
      <c r="BW1506" s="148"/>
      <c r="BX1506" s="148">
        <v>0.153</v>
      </c>
      <c r="BY1506" s="148">
        <v>0.48399999999999999</v>
      </c>
      <c r="BZ1506" s="1"/>
      <c r="CA1506" s="1">
        <v>8451.990234375</v>
      </c>
      <c r="CB1506" s="1">
        <v>8930.69</v>
      </c>
      <c r="CC1506" s="124" t="s">
        <v>4564</v>
      </c>
      <c r="CD1506" t="s">
        <v>4633</v>
      </c>
    </row>
    <row r="1507" spans="1:82" x14ac:dyDescent="0.3">
      <c r="A1507" s="1">
        <v>1020854040</v>
      </c>
      <c r="B1507" s="124" t="s">
        <v>4564</v>
      </c>
      <c r="C1507" t="s">
        <v>483</v>
      </c>
      <c r="D1507" t="s">
        <v>1963</v>
      </c>
      <c r="E1507" s="30">
        <v>86.019294738769531</v>
      </c>
      <c r="F1507" s="30">
        <v>85.839302062988281</v>
      </c>
      <c r="G1507" s="30">
        <v>84.915275573730469</v>
      </c>
      <c r="H1507" s="30">
        <v>85.179435729980469</v>
      </c>
      <c r="I1507" s="1">
        <v>256</v>
      </c>
      <c r="J1507" s="1" t="s">
        <v>4733</v>
      </c>
      <c r="K1507" s="1">
        <v>5</v>
      </c>
      <c r="L1507" t="s">
        <v>3904</v>
      </c>
      <c r="M1507" t="s">
        <v>3911</v>
      </c>
      <c r="N1507" t="s">
        <v>3917</v>
      </c>
      <c r="O1507" t="s">
        <v>3921</v>
      </c>
      <c r="P1507" s="148">
        <v>0.47058823704719538</v>
      </c>
      <c r="Q1507" s="30">
        <v>50.38176687</v>
      </c>
      <c r="R1507" s="30">
        <v>330.25210571289063</v>
      </c>
      <c r="S1507" s="1">
        <v>120</v>
      </c>
      <c r="T1507" s="1">
        <v>68</v>
      </c>
      <c r="U1507" s="148">
        <v>0.56666666269302368</v>
      </c>
      <c r="V1507" s="148">
        <v>0.3174603283405304</v>
      </c>
      <c r="W1507" s="149">
        <v>50.298728789999998</v>
      </c>
      <c r="X1507" s="149">
        <v>292.06350708007813</v>
      </c>
      <c r="Y1507" s="1">
        <v>68</v>
      </c>
      <c r="Z1507" s="30">
        <v>87.63946533203125</v>
      </c>
      <c r="AA1507" s="148">
        <v>0.495</v>
      </c>
      <c r="AB1507" s="30">
        <v>50.9</v>
      </c>
      <c r="AC1507" s="30">
        <v>351.4</v>
      </c>
      <c r="AD1507" s="30">
        <v>86.469680786132813</v>
      </c>
      <c r="AE1507" s="148">
        <v>0.33900000000000002</v>
      </c>
      <c r="AF1507" s="30">
        <v>50.49</v>
      </c>
      <c r="AG1507" s="30">
        <v>305.10000000000002</v>
      </c>
      <c r="AH1507" s="30">
        <v>87.448341369628906</v>
      </c>
      <c r="AI1507" s="148">
        <v>0.47399999999999998</v>
      </c>
      <c r="AJ1507" s="30">
        <v>50.853284700000003</v>
      </c>
      <c r="AK1507" s="30">
        <v>339.7</v>
      </c>
      <c r="AL1507" s="30">
        <v>87.02252197265625</v>
      </c>
      <c r="AM1507" s="148">
        <v>0.34799999999999998</v>
      </c>
      <c r="AN1507" s="30">
        <v>50.691290930000001</v>
      </c>
      <c r="AO1507" s="30">
        <v>298.5</v>
      </c>
      <c r="AP1507" s="148">
        <v>0.36974790692329412</v>
      </c>
      <c r="AQ1507" s="30">
        <v>49.956240569999999</v>
      </c>
      <c r="AR1507" s="30">
        <v>293.27731323242188</v>
      </c>
      <c r="AS1507" s="30">
        <v>120</v>
      </c>
      <c r="AT1507" s="30">
        <v>68</v>
      </c>
      <c r="AU1507" s="148">
        <v>0.56666666269302368</v>
      </c>
      <c r="AV1507" s="30">
        <v>85.179435729980469</v>
      </c>
      <c r="AW1507" s="148">
        <v>0.190476194024086</v>
      </c>
      <c r="AX1507" s="30">
        <v>50.09462714</v>
      </c>
      <c r="AY1507" s="30"/>
      <c r="AZ1507" s="30">
        <v>68</v>
      </c>
      <c r="BA1507" s="30">
        <v>85.371620178222656</v>
      </c>
      <c r="BB1507" s="148">
        <v>0.48599999999999999</v>
      </c>
      <c r="BC1507" s="30">
        <v>50.19</v>
      </c>
      <c r="BD1507" s="30">
        <v>324.3</v>
      </c>
      <c r="BE1507" s="30">
        <v>86.537490844726563</v>
      </c>
      <c r="BF1507" s="147">
        <v>0.32200000000000001</v>
      </c>
      <c r="BG1507" s="30">
        <v>50.74</v>
      </c>
      <c r="BH1507" s="30">
        <v>278</v>
      </c>
      <c r="BI1507" s="30">
        <v>82.540740966796875</v>
      </c>
      <c r="BJ1507" s="148">
        <v>0.43099999999999999</v>
      </c>
      <c r="BK1507" s="30">
        <v>48.834002720000001</v>
      </c>
      <c r="BL1507" s="30">
        <v>300.89999999999998</v>
      </c>
      <c r="BM1507" s="30">
        <v>83.853645324707031</v>
      </c>
      <c r="BN1507" s="148">
        <v>0.30299999999999999</v>
      </c>
      <c r="BO1507" s="30">
        <v>49.432170470000003</v>
      </c>
      <c r="BP1507" s="30">
        <v>256.10000000000002</v>
      </c>
      <c r="BQ1507" s="148"/>
      <c r="BR1507" s="148">
        <v>3.9E-2</v>
      </c>
      <c r="BS1507" s="148"/>
      <c r="BT1507" s="148">
        <v>0.91800000000000004</v>
      </c>
      <c r="BU1507" s="148">
        <v>3.5000000000000003E-2</v>
      </c>
      <c r="BV1507" s="148">
        <v>8.0000003799796104E-3</v>
      </c>
      <c r="BW1507" s="148"/>
      <c r="BX1507" s="148">
        <v>0.13300000000000001</v>
      </c>
      <c r="BY1507" s="148">
        <v>0.57200000000000006</v>
      </c>
      <c r="BZ1507" s="1"/>
      <c r="CA1507" s="1">
        <v>9690.990234375</v>
      </c>
      <c r="CB1507" s="1">
        <v>10166.879999999999</v>
      </c>
      <c r="CC1507" s="124" t="s">
        <v>4564</v>
      </c>
      <c r="CD1507" t="s">
        <v>4634</v>
      </c>
    </row>
    <row r="1508" spans="1:82" x14ac:dyDescent="0.3">
      <c r="A1508" s="1">
        <v>1031271050</v>
      </c>
      <c r="B1508" s="124" t="s">
        <v>4565</v>
      </c>
      <c r="C1508" t="s">
        <v>484</v>
      </c>
      <c r="D1508" t="s">
        <v>1640</v>
      </c>
      <c r="E1508" s="30">
        <v>59.062023162841797</v>
      </c>
      <c r="F1508" s="30">
        <v>61.571857452392578</v>
      </c>
      <c r="G1508" s="30">
        <v>62.69085693359375</v>
      </c>
      <c r="H1508" s="30">
        <v>67.725440979003906</v>
      </c>
      <c r="I1508" s="1">
        <v>125</v>
      </c>
      <c r="J1508" s="1">
        <v>7</v>
      </c>
      <c r="K1508" s="1">
        <v>12</v>
      </c>
      <c r="L1508" t="s">
        <v>3807</v>
      </c>
      <c r="M1508" t="s">
        <v>3910</v>
      </c>
      <c r="N1508" t="s">
        <v>3916</v>
      </c>
      <c r="O1508" t="s">
        <v>3921</v>
      </c>
      <c r="P1508" s="148">
        <v>0.42424243688583368</v>
      </c>
      <c r="Q1508" s="30">
        <v>39.168538939999998</v>
      </c>
      <c r="R1508" s="30"/>
      <c r="S1508" s="1">
        <v>91</v>
      </c>
      <c r="T1508" s="1">
        <v>62</v>
      </c>
      <c r="U1508" s="148">
        <v>0.68131870031356812</v>
      </c>
      <c r="V1508" s="148">
        <v>0.3541666567325592</v>
      </c>
      <c r="W1508" s="149">
        <v>40.243695719999998</v>
      </c>
      <c r="X1508" s="149"/>
      <c r="Y1508" s="1">
        <v>62</v>
      </c>
      <c r="Z1508" s="30">
        <v>61.357479095458977</v>
      </c>
      <c r="AA1508" s="148">
        <v>0.83099999999999996</v>
      </c>
      <c r="AB1508" s="30">
        <v>42.2</v>
      </c>
      <c r="AC1508" s="30">
        <v>415.5</v>
      </c>
      <c r="AD1508" s="30">
        <v>67.26708984375</v>
      </c>
      <c r="AE1508" s="148">
        <v>0.7659999999999999</v>
      </c>
      <c r="AF1508" s="30">
        <v>43.97</v>
      </c>
      <c r="AG1508" s="30">
        <v>397.9</v>
      </c>
      <c r="AH1508" s="30">
        <v>76.14349365234375</v>
      </c>
      <c r="AI1508" s="148">
        <v>0.77800000000000002</v>
      </c>
      <c r="AJ1508" s="30">
        <v>47.108963879999997</v>
      </c>
      <c r="AK1508" s="30">
        <v>401.6</v>
      </c>
      <c r="AL1508" s="30">
        <v>79.516807556152344</v>
      </c>
      <c r="AM1508" s="148">
        <v>0.74400000000000011</v>
      </c>
      <c r="AN1508" s="30">
        <v>48.13711</v>
      </c>
      <c r="AO1508" s="30">
        <v>393</v>
      </c>
      <c r="AP1508" s="148">
        <v>0.31147539615631098</v>
      </c>
      <c r="AQ1508" s="30">
        <v>36.054278789999998</v>
      </c>
      <c r="AR1508" s="30">
        <v>314.75408935546881</v>
      </c>
      <c r="AS1508" s="30">
        <v>92</v>
      </c>
      <c r="AT1508" s="30">
        <v>63</v>
      </c>
      <c r="AU1508" s="148">
        <v>0.68131870031356812</v>
      </c>
      <c r="AV1508" s="30">
        <v>67.725440979003906</v>
      </c>
      <c r="AW1508" s="148">
        <v>0.1627907007932663</v>
      </c>
      <c r="AX1508" s="30">
        <v>40.091447670000001</v>
      </c>
      <c r="AY1508" s="30"/>
      <c r="AZ1508" s="30">
        <v>63</v>
      </c>
      <c r="BA1508" s="30">
        <v>82.835380554199219</v>
      </c>
      <c r="BB1508" s="148">
        <v>0.73799999999999999</v>
      </c>
      <c r="BC1508" s="30">
        <v>48.96</v>
      </c>
      <c r="BD1508" s="30">
        <v>396.7</v>
      </c>
      <c r="BE1508" s="30">
        <v>84.873954772949219</v>
      </c>
      <c r="BF1508" s="147">
        <v>0.64700000000000002</v>
      </c>
      <c r="BG1508" s="30">
        <v>49.92</v>
      </c>
      <c r="BH1508" s="30">
        <v>373.5</v>
      </c>
      <c r="BI1508" s="30">
        <v>100.4822692871094</v>
      </c>
      <c r="BJ1508" s="148">
        <v>0.84400000000000008</v>
      </c>
      <c r="BK1508" s="30">
        <v>57.573722959999998</v>
      </c>
      <c r="BL1508" s="30">
        <v>421.9</v>
      </c>
      <c r="BM1508" s="30">
        <v>98.511444091796875</v>
      </c>
      <c r="BN1508" s="148">
        <v>0.80400000000000005</v>
      </c>
      <c r="BO1508" s="30">
        <v>56.737233830000001</v>
      </c>
      <c r="BP1508" s="30">
        <v>408.7</v>
      </c>
      <c r="BQ1508" s="148">
        <v>5.6000000000000001E-2</v>
      </c>
      <c r="BR1508" s="148">
        <v>0.04</v>
      </c>
      <c r="BS1508" s="148"/>
      <c r="BT1508" s="148">
        <v>0.872</v>
      </c>
      <c r="BU1508" s="148"/>
      <c r="BV1508" s="148">
        <v>3.2000001519918442E-2</v>
      </c>
      <c r="BW1508" s="148"/>
      <c r="BX1508" s="148">
        <v>9.6000000000000002E-2</v>
      </c>
      <c r="BY1508" s="148">
        <v>0.60199999999999998</v>
      </c>
      <c r="BZ1508" s="1"/>
      <c r="CA1508" s="1">
        <v>12251.16015625</v>
      </c>
      <c r="CB1508" s="1">
        <v>13895.69</v>
      </c>
      <c r="CC1508" s="124" t="s">
        <v>4565</v>
      </c>
      <c r="CD1508" t="s">
        <v>4633</v>
      </c>
    </row>
    <row r="1509" spans="1:82" x14ac:dyDescent="0.3">
      <c r="A1509" s="1">
        <v>1031274040</v>
      </c>
      <c r="B1509" s="124" t="s">
        <v>4565</v>
      </c>
      <c r="C1509" t="s">
        <v>484</v>
      </c>
      <c r="D1509" t="s">
        <v>1641</v>
      </c>
      <c r="E1509" s="30">
        <v>100.3058776855469</v>
      </c>
      <c r="F1509" s="30">
        <v>102.08567047119141</v>
      </c>
      <c r="G1509" s="30">
        <v>94.25433349609375</v>
      </c>
      <c r="H1509" s="30">
        <v>96.837799072265625</v>
      </c>
      <c r="I1509" s="1">
        <v>147</v>
      </c>
      <c r="J1509" s="1" t="s">
        <v>4733</v>
      </c>
      <c r="K1509" s="1">
        <v>6</v>
      </c>
      <c r="L1509" t="s">
        <v>3807</v>
      </c>
      <c r="M1509" t="s">
        <v>3910</v>
      </c>
      <c r="N1509" t="s">
        <v>3916</v>
      </c>
      <c r="O1509" t="s">
        <v>3921</v>
      </c>
      <c r="P1509" s="148">
        <v>0.87671232223510742</v>
      </c>
      <c r="Q1509" s="30">
        <v>56.324454279999998</v>
      </c>
      <c r="R1509" s="30"/>
      <c r="S1509" s="1">
        <v>103</v>
      </c>
      <c r="T1509" s="1">
        <v>80</v>
      </c>
      <c r="U1509" s="148">
        <v>0.7766990065574646</v>
      </c>
      <c r="V1509" s="148">
        <v>0.86538463830947876</v>
      </c>
      <c r="W1509" s="149">
        <v>57.030288990000003</v>
      </c>
      <c r="X1509" s="149"/>
      <c r="Y1509" s="1">
        <v>80</v>
      </c>
      <c r="Z1509" s="30">
        <v>110.5984344482422</v>
      </c>
      <c r="AA1509" s="148">
        <v>0.89200000000000002</v>
      </c>
      <c r="AB1509" s="30">
        <v>58.5</v>
      </c>
      <c r="AC1509" s="30">
        <v>444.6</v>
      </c>
      <c r="AD1509" s="30">
        <v>109.02978515625</v>
      </c>
      <c r="AE1509" s="148">
        <v>0.86199999999999999</v>
      </c>
      <c r="AF1509" s="30">
        <v>58.15</v>
      </c>
      <c r="AG1509" s="30">
        <v>435.4</v>
      </c>
      <c r="AH1509" s="30">
        <v>119.2082443237305</v>
      </c>
      <c r="AI1509" s="148">
        <v>0.92599999999999993</v>
      </c>
      <c r="AJ1509" s="30">
        <v>61.372606179999998</v>
      </c>
      <c r="AK1509" s="30">
        <v>459.3</v>
      </c>
      <c r="AL1509" s="30">
        <v>116.17724609375</v>
      </c>
      <c r="AM1509" s="148">
        <v>0.9</v>
      </c>
      <c r="AN1509" s="30">
        <v>60.612599170000003</v>
      </c>
      <c r="AO1509" s="30">
        <v>446.7</v>
      </c>
      <c r="AP1509" s="148">
        <v>0.79452055692672729</v>
      </c>
      <c r="AQ1509" s="30">
        <v>55.798071810000003</v>
      </c>
      <c r="AR1509" s="30">
        <v>408.21917724609381</v>
      </c>
      <c r="AS1509" s="30">
        <v>103</v>
      </c>
      <c r="AT1509" s="30">
        <v>80</v>
      </c>
      <c r="AU1509" s="148">
        <v>0.7766990065574646</v>
      </c>
      <c r="AV1509" s="30">
        <v>96.837799072265625</v>
      </c>
      <c r="AW1509" s="148">
        <v>0.76923078298568726</v>
      </c>
      <c r="AX1509" s="30">
        <v>56.77623036</v>
      </c>
      <c r="AY1509" s="30">
        <v>394.23077392578131</v>
      </c>
      <c r="AZ1509" s="30">
        <v>80</v>
      </c>
      <c r="BA1509" s="30">
        <v>102.6097946166992</v>
      </c>
      <c r="BB1509" s="148">
        <v>0.90400000000000003</v>
      </c>
      <c r="BC1509" s="30">
        <v>58.55</v>
      </c>
      <c r="BD1509" s="30">
        <v>457.8</v>
      </c>
      <c r="BE1509" s="30">
        <v>103.25401306152339</v>
      </c>
      <c r="BF1509" s="147">
        <v>0.877</v>
      </c>
      <c r="BG1509" s="30">
        <v>58.98</v>
      </c>
      <c r="BH1509" s="30">
        <v>449.2</v>
      </c>
      <c r="BI1509" s="30">
        <v>103.3374328613281</v>
      </c>
      <c r="BJ1509" s="148">
        <v>0.93799999999999994</v>
      </c>
      <c r="BK1509" s="30">
        <v>58.964535810000001</v>
      </c>
      <c r="BL1509" s="30">
        <v>471.6</v>
      </c>
      <c r="BM1509" s="30">
        <v>104.93312072753911</v>
      </c>
      <c r="BN1509" s="148">
        <v>0.91700000000000004</v>
      </c>
      <c r="BO1509" s="30">
        <v>59.937626780000002</v>
      </c>
      <c r="BP1509" s="30">
        <v>465</v>
      </c>
      <c r="BQ1509" s="148">
        <v>5.3999999999999999E-2</v>
      </c>
      <c r="BR1509" s="148">
        <v>5.3999999999999999E-2</v>
      </c>
      <c r="BS1509" s="148"/>
      <c r="BT1509" s="148">
        <v>0.871</v>
      </c>
      <c r="BU1509" s="148"/>
      <c r="BV1509" s="148">
        <v>1.9999999552965161E-2</v>
      </c>
      <c r="BW1509" s="148"/>
      <c r="BX1509" s="148">
        <v>8.2000000000000003E-2</v>
      </c>
      <c r="BY1509" s="148">
        <v>0.66500000000000004</v>
      </c>
      <c r="BZ1509" s="1"/>
      <c r="CA1509" s="1">
        <v>9828.580078125</v>
      </c>
      <c r="CB1509" s="1">
        <v>11280.22</v>
      </c>
      <c r="CC1509" s="124" t="s">
        <v>4565</v>
      </c>
      <c r="CD1509" t="s">
        <v>4634</v>
      </c>
    </row>
    <row r="1510" spans="1:82" x14ac:dyDescent="0.3">
      <c r="A1510" s="1">
        <v>1031281050</v>
      </c>
      <c r="B1510" s="124" t="s">
        <v>4566</v>
      </c>
      <c r="C1510" t="s">
        <v>485</v>
      </c>
      <c r="D1510" t="s">
        <v>1964</v>
      </c>
      <c r="E1510" s="30">
        <v>83.19525146484375</v>
      </c>
      <c r="F1510" s="30">
        <v>85.497093200683594</v>
      </c>
      <c r="G1510" s="30">
        <v>79.437095642089844</v>
      </c>
      <c r="H1510" s="30">
        <v>84.459869384765625</v>
      </c>
      <c r="I1510" s="1">
        <v>104</v>
      </c>
      <c r="J1510" s="1">
        <v>7</v>
      </c>
      <c r="K1510" s="1">
        <v>12</v>
      </c>
      <c r="L1510" t="s">
        <v>3807</v>
      </c>
      <c r="M1510" t="s">
        <v>3910</v>
      </c>
      <c r="N1510" t="s">
        <v>3916</v>
      </c>
      <c r="O1510" t="s">
        <v>3921</v>
      </c>
      <c r="P1510" s="148">
        <v>0.3571428656578064</v>
      </c>
      <c r="Q1510" s="30">
        <v>49.20706809</v>
      </c>
      <c r="R1510" s="30"/>
      <c r="S1510" s="1">
        <v>71</v>
      </c>
      <c r="T1510" s="1">
        <v>43</v>
      </c>
      <c r="U1510" s="148">
        <v>0.60563379526138306</v>
      </c>
      <c r="V1510" s="148">
        <v>0.25</v>
      </c>
      <c r="W1510" s="149">
        <v>50.15693649</v>
      </c>
      <c r="X1510" s="149"/>
      <c r="Y1510" s="1">
        <v>43</v>
      </c>
      <c r="Z1510" s="30">
        <v>79.482986450195313</v>
      </c>
      <c r="AA1510" s="148">
        <v>0.51500000000000001</v>
      </c>
      <c r="AB1510" s="30">
        <v>48.2</v>
      </c>
      <c r="AC1510" s="30">
        <v>352.9</v>
      </c>
      <c r="AD1510" s="30">
        <v>83.436141967773438</v>
      </c>
      <c r="AE1510" s="148">
        <v>0.442</v>
      </c>
      <c r="AF1510" s="30">
        <v>49.46</v>
      </c>
      <c r="AG1510" s="30">
        <v>348.8</v>
      </c>
      <c r="AH1510" s="30">
        <v>80.383193969726563</v>
      </c>
      <c r="AI1510" s="148">
        <v>0.38300000000000001</v>
      </c>
      <c r="AJ1510" s="30">
        <v>48.51321102</v>
      </c>
      <c r="AK1510" s="30">
        <v>310.60000000000002</v>
      </c>
      <c r="AL1510" s="30">
        <v>83.433647155761719</v>
      </c>
      <c r="AM1510" s="148">
        <v>0.23100000000000001</v>
      </c>
      <c r="AN1510" s="30">
        <v>49.470003120000001</v>
      </c>
      <c r="AO1510" s="30">
        <v>280.8</v>
      </c>
      <c r="AP1510" s="148">
        <v>0.375</v>
      </c>
      <c r="AQ1510" s="30">
        <v>46.529495930000003</v>
      </c>
      <c r="AR1510" s="30">
        <v>335.41665649414063</v>
      </c>
      <c r="AS1510" s="30">
        <v>70</v>
      </c>
      <c r="AT1510" s="30">
        <v>42</v>
      </c>
      <c r="AU1510" s="148">
        <v>0.60563379526138306</v>
      </c>
      <c r="AV1510" s="30">
        <v>84.459869384765625</v>
      </c>
      <c r="AW1510" s="148">
        <v>0.2142857164144516</v>
      </c>
      <c r="AX1510" s="30">
        <v>49.68223089</v>
      </c>
      <c r="AY1510" s="30"/>
      <c r="AZ1510" s="30">
        <v>42</v>
      </c>
      <c r="BA1510" s="30">
        <v>82.773521423339844</v>
      </c>
      <c r="BB1510" s="148">
        <v>0.35499999999999998</v>
      </c>
      <c r="BC1510" s="30">
        <v>48.93</v>
      </c>
      <c r="BD1510" s="30">
        <v>290.3</v>
      </c>
      <c r="BE1510" s="30">
        <v>86.476631164550781</v>
      </c>
      <c r="BF1510" s="147">
        <v>0.32400000000000001</v>
      </c>
      <c r="BG1510" s="30">
        <v>50.71</v>
      </c>
      <c r="BH1510" s="30">
        <v>286.5</v>
      </c>
      <c r="BI1510" s="30">
        <v>88.126350402832031</v>
      </c>
      <c r="BJ1510" s="148">
        <v>0.42</v>
      </c>
      <c r="BK1510" s="30">
        <v>51.554877329999997</v>
      </c>
      <c r="BL1510" s="30">
        <v>294</v>
      </c>
      <c r="BM1510" s="30">
        <v>89.609336853027344</v>
      </c>
      <c r="BN1510" s="148">
        <v>0.34499999999999997</v>
      </c>
      <c r="BO1510" s="30">
        <v>52.30065948</v>
      </c>
      <c r="BP1510" s="30">
        <v>265.5</v>
      </c>
      <c r="BQ1510" s="148"/>
      <c r="BR1510" s="148"/>
      <c r="BS1510" s="148"/>
      <c r="BT1510" s="148">
        <v>0.93300000000000005</v>
      </c>
      <c r="BU1510" s="148"/>
      <c r="BV1510" s="148">
        <v>6.7000001668930054E-2</v>
      </c>
      <c r="BW1510" s="148"/>
      <c r="BX1510" s="148">
        <v>9.6000000000000002E-2</v>
      </c>
      <c r="BY1510" s="148">
        <v>0.52900000000000003</v>
      </c>
      <c r="BZ1510" s="1"/>
      <c r="CA1510" s="1">
        <v>12560.5302734375</v>
      </c>
      <c r="CB1510" s="1">
        <v>13970.24</v>
      </c>
      <c r="CC1510" s="124" t="s">
        <v>4566</v>
      </c>
      <c r="CD1510" t="s">
        <v>4633</v>
      </c>
    </row>
    <row r="1511" spans="1:82" x14ac:dyDescent="0.3">
      <c r="A1511" s="1">
        <v>1031284020</v>
      </c>
      <c r="B1511" s="124" t="s">
        <v>4566</v>
      </c>
      <c r="C1511" t="s">
        <v>485</v>
      </c>
      <c r="D1511" t="s">
        <v>1965</v>
      </c>
      <c r="E1511" s="30">
        <v>80.014961242675781</v>
      </c>
      <c r="F1511" s="30">
        <v>79.769065856933594</v>
      </c>
      <c r="G1511" s="30">
        <v>80.171371459960938</v>
      </c>
      <c r="H1511" s="30">
        <v>83.162132263183594</v>
      </c>
      <c r="I1511" s="1">
        <v>113</v>
      </c>
      <c r="J1511" s="1" t="s">
        <v>3981</v>
      </c>
      <c r="K1511" s="1">
        <v>6</v>
      </c>
      <c r="L1511" t="s">
        <v>3807</v>
      </c>
      <c r="M1511" t="s">
        <v>3910</v>
      </c>
      <c r="N1511" t="s">
        <v>3916</v>
      </c>
      <c r="O1511" t="s">
        <v>3921</v>
      </c>
      <c r="P1511" s="148">
        <v>0.47457626461982733</v>
      </c>
      <c r="Q1511" s="30">
        <v>47.884184550000001</v>
      </c>
      <c r="R1511" s="30">
        <v>335.59323120117188</v>
      </c>
      <c r="S1511" s="1">
        <v>81</v>
      </c>
      <c r="T1511" s="1">
        <v>57</v>
      </c>
      <c r="U1511" s="148">
        <v>0.70370370149612427</v>
      </c>
      <c r="V1511" s="148">
        <v>0.25</v>
      </c>
      <c r="W1511" s="149">
        <v>47.783571369999997</v>
      </c>
      <c r="X1511" s="149"/>
      <c r="Y1511" s="1">
        <v>57</v>
      </c>
      <c r="Z1511" s="30">
        <v>79.482986450195313</v>
      </c>
      <c r="AA1511" s="148">
        <v>0.54</v>
      </c>
      <c r="AB1511" s="30">
        <v>48.2</v>
      </c>
      <c r="AC1511" s="30">
        <v>357.1</v>
      </c>
      <c r="AD1511" s="30">
        <v>80.579315185546875</v>
      </c>
      <c r="AE1511" s="148">
        <v>0.44700000000000001</v>
      </c>
      <c r="AF1511" s="30">
        <v>48.49</v>
      </c>
      <c r="AG1511" s="30">
        <v>336.2</v>
      </c>
      <c r="AH1511" s="30">
        <v>89.236106872558594</v>
      </c>
      <c r="AI1511" s="148">
        <v>0.57100000000000006</v>
      </c>
      <c r="AJ1511" s="30">
        <v>51.445418920000002</v>
      </c>
      <c r="AK1511" s="30">
        <v>377.8</v>
      </c>
      <c r="AL1511" s="30">
        <v>87.683067321777344</v>
      </c>
      <c r="AM1511" s="148">
        <v>0.46500000000000002</v>
      </c>
      <c r="AN1511" s="30">
        <v>50.916075059999997</v>
      </c>
      <c r="AO1511" s="30">
        <v>351.2</v>
      </c>
      <c r="AP1511" s="148">
        <v>0.35593220591545099</v>
      </c>
      <c r="AQ1511" s="30">
        <v>46.988804520000002</v>
      </c>
      <c r="AR1511" s="30">
        <v>310.16949462890631</v>
      </c>
      <c r="AS1511" s="30">
        <v>80</v>
      </c>
      <c r="AT1511" s="30">
        <v>56</v>
      </c>
      <c r="AU1511" s="148">
        <v>0.70370370149612427</v>
      </c>
      <c r="AV1511" s="30">
        <v>83.162132263183594</v>
      </c>
      <c r="AW1511" s="148">
        <v>0.27777779102325439</v>
      </c>
      <c r="AX1511" s="30">
        <v>48.938476479999999</v>
      </c>
      <c r="AY1511" s="30"/>
      <c r="AZ1511" s="30">
        <v>56</v>
      </c>
      <c r="BA1511" s="30">
        <v>83.144676208496094</v>
      </c>
      <c r="BB1511" s="148">
        <v>0.68299999999999994</v>
      </c>
      <c r="BC1511" s="30">
        <v>49.11</v>
      </c>
      <c r="BD1511" s="30">
        <v>377.8</v>
      </c>
      <c r="BE1511" s="30">
        <v>85.868019104003906</v>
      </c>
      <c r="BF1511" s="147">
        <v>0.59599999999999997</v>
      </c>
      <c r="BG1511" s="30">
        <v>50.41</v>
      </c>
      <c r="BH1511" s="30">
        <v>361.7</v>
      </c>
      <c r="BI1511" s="30">
        <v>87.023605346679688</v>
      </c>
      <c r="BJ1511" s="148">
        <v>0.61899999999999999</v>
      </c>
      <c r="BK1511" s="30">
        <v>51.017708800000001</v>
      </c>
      <c r="BL1511" s="30">
        <v>363.5</v>
      </c>
      <c r="BM1511" s="30">
        <v>90.532867431640625</v>
      </c>
      <c r="BN1511" s="148">
        <v>0.55799999999999994</v>
      </c>
      <c r="BO1511" s="30">
        <v>52.760921840000002</v>
      </c>
      <c r="BP1511" s="30">
        <v>351.2</v>
      </c>
      <c r="BQ1511" s="148">
        <v>6.2E-2</v>
      </c>
      <c r="BR1511" s="148"/>
      <c r="BS1511" s="148"/>
      <c r="BT1511" s="148">
        <v>0.91200000000000003</v>
      </c>
      <c r="BU1511" s="148"/>
      <c r="BV1511" s="148">
        <v>2.700000070035458E-2</v>
      </c>
      <c r="BW1511" s="148"/>
      <c r="BX1511" s="148">
        <v>0.15</v>
      </c>
      <c r="BY1511" s="148">
        <v>0.65</v>
      </c>
      <c r="BZ1511" s="1"/>
      <c r="CA1511" s="1">
        <v>10468.8203125</v>
      </c>
      <c r="CB1511" s="1">
        <v>11888.22</v>
      </c>
      <c r="CC1511" s="124" t="s">
        <v>4566</v>
      </c>
      <c r="CD1511" t="s">
        <v>4634</v>
      </c>
    </row>
    <row r="1512" spans="1:82" x14ac:dyDescent="0.3">
      <c r="A1512" s="1">
        <v>1031291050</v>
      </c>
      <c r="B1512" s="124" t="s">
        <v>4567</v>
      </c>
      <c r="C1512" t="s">
        <v>486</v>
      </c>
      <c r="D1512" t="s">
        <v>1966</v>
      </c>
      <c r="E1512" s="30">
        <v>77.812103271484375</v>
      </c>
      <c r="F1512" s="30">
        <v>75.460365295410156</v>
      </c>
      <c r="G1512" s="30">
        <v>74.016510009765625</v>
      </c>
      <c r="H1512" s="30">
        <v>73.226036071777344</v>
      </c>
      <c r="I1512" s="1">
        <v>183</v>
      </c>
      <c r="J1512" s="1">
        <v>7</v>
      </c>
      <c r="K1512" s="1">
        <v>12</v>
      </c>
      <c r="L1512" t="s">
        <v>3807</v>
      </c>
      <c r="M1512" t="s">
        <v>3910</v>
      </c>
      <c r="N1512" t="s">
        <v>3917</v>
      </c>
      <c r="O1512" t="s">
        <v>3921</v>
      </c>
      <c r="P1512" s="148">
        <v>0.4444444477558136</v>
      </c>
      <c r="Q1512" s="30">
        <v>46.96787965</v>
      </c>
      <c r="R1512" s="30">
        <v>328.88888549804688</v>
      </c>
      <c r="S1512" s="1">
        <v>134</v>
      </c>
      <c r="T1512" s="1">
        <v>76</v>
      </c>
      <c r="U1512" s="148">
        <v>0.56716418266296387</v>
      </c>
      <c r="V1512" s="148">
        <v>0.3404255211353302</v>
      </c>
      <c r="W1512" s="149">
        <v>45.998295540000001</v>
      </c>
      <c r="X1512" s="149">
        <v>289.3616943359375</v>
      </c>
      <c r="Y1512" s="1">
        <v>76</v>
      </c>
      <c r="Z1512" s="30">
        <v>73.743240356445313</v>
      </c>
      <c r="AA1512" s="148">
        <v>0.36</v>
      </c>
      <c r="AB1512" s="30">
        <v>46.3</v>
      </c>
      <c r="AC1512" s="30">
        <v>300</v>
      </c>
      <c r="AD1512" s="30">
        <v>75.601959228515625</v>
      </c>
      <c r="AE1512" s="148">
        <v>0.25</v>
      </c>
      <c r="AF1512" s="30">
        <v>46.8</v>
      </c>
      <c r="AG1512" s="30">
        <v>270</v>
      </c>
      <c r="AH1512" s="30">
        <v>71.230545043945313</v>
      </c>
      <c r="AI1512" s="148">
        <v>0.38100000000000001</v>
      </c>
      <c r="AJ1512" s="30">
        <v>45.481727249999999</v>
      </c>
      <c r="AK1512" s="30">
        <v>313.39999999999998</v>
      </c>
      <c r="AL1512" s="30">
        <v>75.938987731933594</v>
      </c>
      <c r="AM1512" s="148">
        <v>0.317</v>
      </c>
      <c r="AN1512" s="30">
        <v>46.919581669999999</v>
      </c>
      <c r="AO1512" s="30">
        <v>282.89999999999998</v>
      </c>
      <c r="AP1512" s="148">
        <v>0.22388060390949249</v>
      </c>
      <c r="AQ1512" s="30">
        <v>43.138776929999999</v>
      </c>
      <c r="AR1512" s="30"/>
      <c r="AS1512" s="30">
        <v>134</v>
      </c>
      <c r="AT1512" s="30">
        <v>76</v>
      </c>
      <c r="AU1512" s="148">
        <v>0.56716418266296387</v>
      </c>
      <c r="AV1512" s="30">
        <v>73.226036071777344</v>
      </c>
      <c r="AW1512" s="148">
        <v>0.17808219790458679</v>
      </c>
      <c r="AX1512" s="30">
        <v>43.243928850000003</v>
      </c>
      <c r="AY1512" s="30"/>
      <c r="AZ1512" s="30">
        <v>76</v>
      </c>
      <c r="BA1512" s="30">
        <v>72.463607788085938</v>
      </c>
      <c r="BB1512" s="148">
        <v>0.161</v>
      </c>
      <c r="BC1512" s="30">
        <v>43.93</v>
      </c>
      <c r="BD1512" s="30">
        <v>247.5</v>
      </c>
      <c r="BE1512" s="30">
        <v>74.243545532226563</v>
      </c>
      <c r="BF1512" s="147">
        <v>7.400000000000001E-2</v>
      </c>
      <c r="BG1512" s="30">
        <v>44.68</v>
      </c>
      <c r="BH1512" s="30">
        <v>208.8</v>
      </c>
      <c r="BI1512" s="30">
        <v>73.141426086425781</v>
      </c>
      <c r="BJ1512" s="148">
        <v>0.20200000000000001</v>
      </c>
      <c r="BK1512" s="30">
        <v>44.255387229999997</v>
      </c>
      <c r="BL1512" s="30">
        <v>235.1</v>
      </c>
      <c r="BM1512" s="30">
        <v>76.200637817382813</v>
      </c>
      <c r="BN1512" s="148">
        <v>6.3E-2</v>
      </c>
      <c r="BO1512" s="30">
        <v>45.618113450000003</v>
      </c>
      <c r="BP1512" s="30">
        <v>200</v>
      </c>
      <c r="BQ1512" s="148"/>
      <c r="BR1512" s="148"/>
      <c r="BS1512" s="148"/>
      <c r="BT1512" s="148">
        <v>0.97799999999999998</v>
      </c>
      <c r="BU1512" s="148"/>
      <c r="BV1512" s="148">
        <v>2.199999988079071E-2</v>
      </c>
      <c r="BW1512" s="148"/>
      <c r="BX1512" s="148">
        <v>0.14199999999999999</v>
      </c>
      <c r="BY1512" s="148">
        <v>0.48</v>
      </c>
      <c r="BZ1512" s="1"/>
      <c r="CA1512" s="1">
        <v>8430.3798828125</v>
      </c>
      <c r="CB1512" s="1">
        <v>10049.709999999999</v>
      </c>
      <c r="CC1512" s="124" t="s">
        <v>4567</v>
      </c>
      <c r="CD1512" t="s">
        <v>4633</v>
      </c>
    </row>
    <row r="1513" spans="1:82" x14ac:dyDescent="0.3">
      <c r="A1513" s="1">
        <v>1031294020</v>
      </c>
      <c r="B1513" s="124" t="s">
        <v>4567</v>
      </c>
      <c r="C1513" t="s">
        <v>486</v>
      </c>
      <c r="D1513" t="s">
        <v>1967</v>
      </c>
      <c r="E1513" s="30">
        <v>92.341682434082031</v>
      </c>
      <c r="F1513" s="30">
        <v>93.49481201171875</v>
      </c>
      <c r="G1513" s="30">
        <v>90.980827331542969</v>
      </c>
      <c r="H1513" s="30">
        <v>87.799476623535156</v>
      </c>
      <c r="I1513" s="1">
        <v>236</v>
      </c>
      <c r="J1513" s="1" t="s">
        <v>3981</v>
      </c>
      <c r="K1513" s="1">
        <v>6</v>
      </c>
      <c r="L1513" t="s">
        <v>3807</v>
      </c>
      <c r="M1513" t="s">
        <v>3910</v>
      </c>
      <c r="N1513" t="s">
        <v>3917</v>
      </c>
      <c r="O1513" t="s">
        <v>3921</v>
      </c>
      <c r="P1513" s="148">
        <v>0.63063061237335205</v>
      </c>
      <c r="Q1513" s="30">
        <v>53.011645180000002</v>
      </c>
      <c r="R1513" s="30">
        <v>375.67568969726563</v>
      </c>
      <c r="S1513" s="1">
        <v>147</v>
      </c>
      <c r="T1513" s="1">
        <v>88</v>
      </c>
      <c r="U1513" s="148">
        <v>0.59863942861557007</v>
      </c>
      <c r="V1513" s="148">
        <v>0.53030300140380859</v>
      </c>
      <c r="W1513" s="149">
        <v>53.470731299999997</v>
      </c>
      <c r="X1513" s="149">
        <v>357.57574462890631</v>
      </c>
      <c r="Y1513" s="1">
        <v>88</v>
      </c>
      <c r="Z1513" s="30">
        <v>94.285484313964844</v>
      </c>
      <c r="AA1513" s="148">
        <v>0.64300000000000002</v>
      </c>
      <c r="AB1513" s="30">
        <v>53.1</v>
      </c>
      <c r="AC1513" s="30">
        <v>379.1</v>
      </c>
      <c r="AD1513" s="30">
        <v>94.451133728027344</v>
      </c>
      <c r="AE1513" s="148">
        <v>0.59699999999999998</v>
      </c>
      <c r="AF1513" s="30">
        <v>53.2</v>
      </c>
      <c r="AG1513" s="30">
        <v>365.7</v>
      </c>
      <c r="AH1513" s="30">
        <v>90.518829345703125</v>
      </c>
      <c r="AI1513" s="148">
        <v>0.59200000000000008</v>
      </c>
      <c r="AJ1513" s="30">
        <v>51.870273490000002</v>
      </c>
      <c r="AK1513" s="30">
        <v>364.2</v>
      </c>
      <c r="AL1513" s="30">
        <v>88.196281433105469</v>
      </c>
      <c r="AM1513" s="148">
        <v>0.53400000000000003</v>
      </c>
      <c r="AN1513" s="30">
        <v>51.090720529999999</v>
      </c>
      <c r="AO1513" s="30">
        <v>352.1</v>
      </c>
      <c r="AP1513" s="148">
        <v>0.73873871564865112</v>
      </c>
      <c r="AQ1513" s="30">
        <v>53.750405630000003</v>
      </c>
      <c r="AR1513" s="30">
        <v>383.78378295898438</v>
      </c>
      <c r="AS1513" s="30">
        <v>147</v>
      </c>
      <c r="AT1513" s="30">
        <v>88</v>
      </c>
      <c r="AU1513" s="148">
        <v>0.59863942861557007</v>
      </c>
      <c r="AV1513" s="30">
        <v>87.799476623535156</v>
      </c>
      <c r="AW1513" s="148">
        <v>0.65151512622833252</v>
      </c>
      <c r="AX1513" s="30">
        <v>51.596216550000001</v>
      </c>
      <c r="AY1513" s="30">
        <v>351.51513671875</v>
      </c>
      <c r="AZ1513" s="30">
        <v>88</v>
      </c>
      <c r="BA1513" s="30">
        <v>95.269134521484375</v>
      </c>
      <c r="BB1513" s="148">
        <v>0.71299999999999997</v>
      </c>
      <c r="BC1513" s="30">
        <v>54.99</v>
      </c>
      <c r="BD1513" s="30">
        <v>393.9</v>
      </c>
      <c r="BE1513" s="30">
        <v>94.63201904296875</v>
      </c>
      <c r="BF1513" s="147">
        <v>0.67200000000000004</v>
      </c>
      <c r="BG1513" s="30">
        <v>54.73</v>
      </c>
      <c r="BH1513" s="30">
        <v>377.6</v>
      </c>
      <c r="BI1513" s="30">
        <v>92.096847534179688</v>
      </c>
      <c r="BJ1513" s="148">
        <v>0.65799999999999992</v>
      </c>
      <c r="BK1513" s="30">
        <v>53.488998070000001</v>
      </c>
      <c r="BL1513" s="30">
        <v>383.3</v>
      </c>
      <c r="BM1513" s="30">
        <v>92.073631286621094</v>
      </c>
      <c r="BN1513" s="148">
        <v>0.63</v>
      </c>
      <c r="BO1513" s="30">
        <v>53.52879557</v>
      </c>
      <c r="BP1513" s="30">
        <v>382.2</v>
      </c>
      <c r="BQ1513" s="148"/>
      <c r="BR1513" s="148"/>
      <c r="BS1513" s="148"/>
      <c r="BT1513" s="148">
        <v>0.97</v>
      </c>
      <c r="BU1513" s="148"/>
      <c r="BV1513" s="148">
        <v>2.999999932944775E-2</v>
      </c>
      <c r="BW1513" s="148"/>
      <c r="BX1513" s="148">
        <v>9.8000000000000004E-2</v>
      </c>
      <c r="BY1513" s="148">
        <v>0.63</v>
      </c>
      <c r="BZ1513" s="1"/>
      <c r="CA1513" s="1">
        <v>6753.72998046875</v>
      </c>
      <c r="CB1513" s="1">
        <v>8073.16</v>
      </c>
      <c r="CC1513" s="124" t="s">
        <v>4567</v>
      </c>
      <c r="CD1513" t="s">
        <v>4634</v>
      </c>
    </row>
    <row r="1514" spans="1:82" x14ac:dyDescent="0.3">
      <c r="A1514" s="1">
        <v>1031302050</v>
      </c>
      <c r="B1514" s="124" t="s">
        <v>4568</v>
      </c>
      <c r="C1514" t="s">
        <v>487</v>
      </c>
      <c r="D1514" t="s">
        <v>1968</v>
      </c>
      <c r="E1514" s="30">
        <v>91.980461120605469</v>
      </c>
      <c r="F1514" s="30">
        <v>92.761177062988281</v>
      </c>
      <c r="G1514" s="30">
        <v>89.724411010742188</v>
      </c>
      <c r="H1514" s="30">
        <v>88.390396118164063</v>
      </c>
      <c r="I1514" s="1">
        <v>176</v>
      </c>
      <c r="J1514" s="1">
        <v>6</v>
      </c>
      <c r="K1514" s="1">
        <v>8</v>
      </c>
      <c r="L1514" t="s">
        <v>3807</v>
      </c>
      <c r="M1514" t="s">
        <v>3910</v>
      </c>
      <c r="N1514" t="s">
        <v>3916</v>
      </c>
      <c r="O1514" t="s">
        <v>3921</v>
      </c>
      <c r="P1514" s="148">
        <v>0.50625002384185791</v>
      </c>
      <c r="Q1514" s="30">
        <v>52.86139197</v>
      </c>
      <c r="R1514" s="30">
        <v>351.25</v>
      </c>
      <c r="S1514" s="1">
        <v>320</v>
      </c>
      <c r="T1514" s="1">
        <v>194</v>
      </c>
      <c r="U1514" s="148">
        <v>0.60624998807907104</v>
      </c>
      <c r="V1514" s="148">
        <v>0.52747255563735962</v>
      </c>
      <c r="W1514" s="149">
        <v>53.166756450000001</v>
      </c>
      <c r="X1514" s="149">
        <v>343.9560546875</v>
      </c>
      <c r="Y1514" s="1">
        <v>194</v>
      </c>
      <c r="Z1514" s="30">
        <v>85.524818420410156</v>
      </c>
      <c r="AA1514" s="148">
        <v>0.39600000000000002</v>
      </c>
      <c r="AB1514" s="30">
        <v>50.2</v>
      </c>
      <c r="AC1514" s="30">
        <v>333.3</v>
      </c>
      <c r="AD1514" s="30">
        <v>87.471046447753906</v>
      </c>
      <c r="AE1514" s="148">
        <v>0.307</v>
      </c>
      <c r="AF1514" s="30">
        <v>50.83</v>
      </c>
      <c r="AG1514" s="30">
        <v>317.8</v>
      </c>
      <c r="AH1514" s="30">
        <v>86.837608337402344</v>
      </c>
      <c r="AI1514" s="148">
        <v>0.40500000000000003</v>
      </c>
      <c r="AJ1514" s="30">
        <v>50.651003199999998</v>
      </c>
      <c r="AK1514" s="30">
        <v>341.8</v>
      </c>
      <c r="AL1514" s="30">
        <v>87.651123046875</v>
      </c>
      <c r="AM1514" s="148">
        <v>0.317</v>
      </c>
      <c r="AN1514" s="30">
        <v>50.905203559999997</v>
      </c>
      <c r="AO1514" s="30">
        <v>320.8</v>
      </c>
      <c r="AP1514" s="148">
        <v>0.35624998807907099</v>
      </c>
      <c r="AQ1514" s="30">
        <v>52.964485959999998</v>
      </c>
      <c r="AR1514" s="30">
        <v>303.125</v>
      </c>
      <c r="AS1514" s="30">
        <v>320</v>
      </c>
      <c r="AT1514" s="30">
        <v>194</v>
      </c>
      <c r="AU1514" s="148">
        <v>0.60624998807907104</v>
      </c>
      <c r="AV1514" s="30">
        <v>88.390396118164063</v>
      </c>
      <c r="AW1514" s="148">
        <v>0.28571429848670959</v>
      </c>
      <c r="AX1514" s="30">
        <v>51.934879819999999</v>
      </c>
      <c r="AY1514" s="30"/>
      <c r="AZ1514" s="30">
        <v>194</v>
      </c>
      <c r="BA1514" s="30">
        <v>86.794387817382813</v>
      </c>
      <c r="BB1514" s="148">
        <v>0.28299999999999997</v>
      </c>
      <c r="BC1514" s="30">
        <v>50.88</v>
      </c>
      <c r="BD1514" s="30">
        <v>289.3</v>
      </c>
      <c r="BE1514" s="30">
        <v>87.247535705566406</v>
      </c>
      <c r="BF1514" s="147">
        <v>0.218</v>
      </c>
      <c r="BG1514" s="30">
        <v>51.09</v>
      </c>
      <c r="BH1514" s="30">
        <v>273.3</v>
      </c>
      <c r="BI1514" s="30">
        <v>85.1708984375</v>
      </c>
      <c r="BJ1514" s="148">
        <v>0.26600000000000001</v>
      </c>
      <c r="BK1514" s="30">
        <v>50.115213730000001</v>
      </c>
      <c r="BL1514" s="30">
        <v>275.3</v>
      </c>
      <c r="BM1514" s="30">
        <v>85.857620239257813</v>
      </c>
      <c r="BN1514" s="148">
        <v>0.19800000000000001</v>
      </c>
      <c r="BO1514" s="30">
        <v>50.430900340000001</v>
      </c>
      <c r="BP1514" s="30">
        <v>253.5</v>
      </c>
      <c r="BQ1514" s="148"/>
      <c r="BR1514" s="148"/>
      <c r="BS1514" s="148"/>
      <c r="BT1514" s="148">
        <v>0.95500000000000007</v>
      </c>
      <c r="BU1514" s="148"/>
      <c r="BV1514" s="148">
        <v>4.5000001788139343E-2</v>
      </c>
      <c r="BW1514" s="148"/>
      <c r="BX1514" s="148">
        <v>0.153</v>
      </c>
      <c r="BY1514" s="148">
        <v>0.54500000000000004</v>
      </c>
      <c r="BZ1514" s="1"/>
      <c r="CA1514" s="1">
        <v>8194.7197265625</v>
      </c>
      <c r="CB1514" s="1">
        <v>9181.27</v>
      </c>
      <c r="CC1514" s="124" t="s">
        <v>4568</v>
      </c>
      <c r="CD1514" t="s">
        <v>4633</v>
      </c>
    </row>
    <row r="1515" spans="1:82" x14ac:dyDescent="0.3">
      <c r="A1515" s="1">
        <v>1031304020</v>
      </c>
      <c r="B1515" s="124" t="s">
        <v>4568</v>
      </c>
      <c r="C1515" t="s">
        <v>487</v>
      </c>
      <c r="D1515" t="s">
        <v>1969</v>
      </c>
      <c r="E1515" s="30">
        <v>81.457115173339844</v>
      </c>
      <c r="F1515" s="30">
        <v>84.10650634765625</v>
      </c>
      <c r="G1515" s="30">
        <v>82.967880249023438</v>
      </c>
      <c r="H1515" s="30">
        <v>83.644737243652344</v>
      </c>
      <c r="I1515" s="1">
        <v>328</v>
      </c>
      <c r="J1515" s="1" t="s">
        <v>4733</v>
      </c>
      <c r="K1515" s="1">
        <v>5</v>
      </c>
      <c r="L1515" t="s">
        <v>3807</v>
      </c>
      <c r="M1515" t="s">
        <v>3910</v>
      </c>
      <c r="N1515" t="s">
        <v>3916</v>
      </c>
      <c r="O1515" t="s">
        <v>3921</v>
      </c>
      <c r="P1515" s="148">
        <v>0.45394736528396612</v>
      </c>
      <c r="Q1515" s="30">
        <v>48.484069439999999</v>
      </c>
      <c r="R1515" s="30">
        <v>341.44735717773438</v>
      </c>
      <c r="S1515" s="1">
        <v>154</v>
      </c>
      <c r="T1515" s="1">
        <v>92</v>
      </c>
      <c r="U1515" s="148">
        <v>0.59740257263183594</v>
      </c>
      <c r="V1515" s="148">
        <v>0.33707866072654719</v>
      </c>
      <c r="W1515" s="149">
        <v>49.580757890000001</v>
      </c>
      <c r="X1515" s="149">
        <v>312.35955810546881</v>
      </c>
      <c r="Y1515" s="1">
        <v>92</v>
      </c>
      <c r="Z1515" s="30">
        <v>82.50390625</v>
      </c>
      <c r="AA1515" s="148">
        <v>0.45100000000000001</v>
      </c>
      <c r="AB1515" s="30">
        <v>49.2</v>
      </c>
      <c r="AC1515" s="30">
        <v>347.1</v>
      </c>
      <c r="AD1515" s="30">
        <v>83.495048522949219</v>
      </c>
      <c r="AE1515" s="148">
        <v>0.42599999999999999</v>
      </c>
      <c r="AF1515" s="30">
        <v>49.48</v>
      </c>
      <c r="AG1515" s="30">
        <v>338.3</v>
      </c>
      <c r="AH1515" s="30">
        <v>84.886947631835938</v>
      </c>
      <c r="AI1515" s="148">
        <v>0.503</v>
      </c>
      <c r="AJ1515" s="30">
        <v>50.004916020000003</v>
      </c>
      <c r="AK1515" s="30">
        <v>348.4</v>
      </c>
      <c r="AL1515" s="30">
        <v>83.822662353515625</v>
      </c>
      <c r="AM1515" s="148">
        <v>0.46200000000000002</v>
      </c>
      <c r="AN1515" s="30">
        <v>49.602384639999997</v>
      </c>
      <c r="AO1515" s="30">
        <v>334.6</v>
      </c>
      <c r="AP1515" s="148">
        <v>0.4934210479259491</v>
      </c>
      <c r="AQ1515" s="30">
        <v>48.738092889999997</v>
      </c>
      <c r="AR1515" s="30">
        <v>332.23684692382813</v>
      </c>
      <c r="AS1515" s="30">
        <v>153</v>
      </c>
      <c r="AT1515" s="30">
        <v>92</v>
      </c>
      <c r="AU1515" s="148">
        <v>0.59740257263183594</v>
      </c>
      <c r="AV1515" s="30">
        <v>83.644737243652344</v>
      </c>
      <c r="AW1515" s="148">
        <v>0.43820226192474371</v>
      </c>
      <c r="AX1515" s="30">
        <v>49.215064630000001</v>
      </c>
      <c r="AY1515" s="30">
        <v>316.85394287109381</v>
      </c>
      <c r="AZ1515" s="30">
        <v>92</v>
      </c>
      <c r="BA1515" s="30">
        <v>76.257652282714844</v>
      </c>
      <c r="BB1515" s="148">
        <v>0.28799999999999998</v>
      </c>
      <c r="BC1515" s="30">
        <v>45.77</v>
      </c>
      <c r="BD1515" s="30">
        <v>287.60000000000002</v>
      </c>
      <c r="BE1515" s="30">
        <v>78.361808776855469</v>
      </c>
      <c r="BF1515" s="147">
        <v>0.255</v>
      </c>
      <c r="BG1515" s="30">
        <v>46.71</v>
      </c>
      <c r="BH1515" s="30">
        <v>274.5</v>
      </c>
      <c r="BI1515" s="30">
        <v>78.80340576171875</v>
      </c>
      <c r="BJ1515" s="148">
        <v>0.311</v>
      </c>
      <c r="BK1515" s="30">
        <v>47.013464210000002</v>
      </c>
      <c r="BL1515" s="30">
        <v>272</v>
      </c>
      <c r="BM1515" s="30">
        <v>80.315155029296875</v>
      </c>
      <c r="BN1515" s="148">
        <v>0.29799999999999999</v>
      </c>
      <c r="BO1515" s="30">
        <v>47.668681100000001</v>
      </c>
      <c r="BP1515" s="30">
        <v>261.5</v>
      </c>
      <c r="BQ1515" s="148"/>
      <c r="BR1515" s="148"/>
      <c r="BS1515" s="148"/>
      <c r="BT1515" s="148">
        <v>0.97299999999999998</v>
      </c>
      <c r="BU1515" s="148">
        <v>1.7999999999999999E-2</v>
      </c>
      <c r="BV1515" s="148">
        <v>8.999999612569809E-3</v>
      </c>
      <c r="BW1515" s="148"/>
      <c r="BX1515" s="148">
        <v>0.159</v>
      </c>
      <c r="BY1515" s="148">
        <v>0.60699999999999998</v>
      </c>
      <c r="BZ1515" s="1"/>
      <c r="CA1515" s="1">
        <v>8328.7802734375</v>
      </c>
      <c r="CB1515" s="1">
        <v>9329.2999999999993</v>
      </c>
      <c r="CC1515" s="124" t="s">
        <v>4568</v>
      </c>
      <c r="CD1515" t="s">
        <v>4634</v>
      </c>
    </row>
    <row r="1516" spans="1:82" x14ac:dyDescent="0.3">
      <c r="A1516" s="1">
        <v>1031313000</v>
      </c>
      <c r="B1516" s="124" t="s">
        <v>4569</v>
      </c>
      <c r="C1516" t="s">
        <v>488</v>
      </c>
      <c r="D1516" t="s">
        <v>1970</v>
      </c>
      <c r="E1516" s="30">
        <v>83.201278686523438</v>
      </c>
      <c r="F1516" s="30">
        <v>83.355300903320313</v>
      </c>
      <c r="G1516" s="30">
        <v>86.508209228515625</v>
      </c>
      <c r="H1516" s="30">
        <v>87.976371765136719</v>
      </c>
      <c r="I1516" s="1">
        <v>176</v>
      </c>
      <c r="J1516" s="1">
        <v>5</v>
      </c>
      <c r="K1516" s="1">
        <v>8</v>
      </c>
      <c r="L1516" t="s">
        <v>3807</v>
      </c>
      <c r="M1516" t="s">
        <v>3910</v>
      </c>
      <c r="N1516" t="s">
        <v>3916</v>
      </c>
      <c r="O1516" t="s">
        <v>3921</v>
      </c>
      <c r="P1516" s="148">
        <v>0.52352941036224365</v>
      </c>
      <c r="Q1516" s="30">
        <v>49.209575620000003</v>
      </c>
      <c r="R1516" s="30">
        <v>361.76470947265631</v>
      </c>
      <c r="S1516" s="1">
        <v>346</v>
      </c>
      <c r="T1516" s="1">
        <v>197</v>
      </c>
      <c r="U1516" s="148">
        <v>0.56936419010162354</v>
      </c>
      <c r="V1516" s="148">
        <v>0.44761905074119568</v>
      </c>
      <c r="W1516" s="149">
        <v>49.269501769999998</v>
      </c>
      <c r="X1516" s="149">
        <v>345.71429443359381</v>
      </c>
      <c r="Y1516" s="1">
        <v>197</v>
      </c>
      <c r="Z1516" s="30">
        <v>86.431098937988281</v>
      </c>
      <c r="AA1516" s="148">
        <v>0.59799999999999998</v>
      </c>
      <c r="AB1516" s="30">
        <v>50.5</v>
      </c>
      <c r="AC1516" s="30">
        <v>372.3</v>
      </c>
      <c r="AD1516" s="30">
        <v>86.116264343261719</v>
      </c>
      <c r="AE1516" s="148">
        <v>0.54899999999999993</v>
      </c>
      <c r="AF1516" s="30">
        <v>50.37</v>
      </c>
      <c r="AG1516" s="30">
        <v>345.1</v>
      </c>
      <c r="AH1516" s="30">
        <v>86.423912048339844</v>
      </c>
      <c r="AI1516" s="148">
        <v>0.56100000000000005</v>
      </c>
      <c r="AJ1516" s="30">
        <v>50.513981090000001</v>
      </c>
      <c r="AK1516" s="30">
        <v>365.2</v>
      </c>
      <c r="AL1516" s="30">
        <v>86.960952758789063</v>
      </c>
      <c r="AM1516" s="148">
        <v>0.441</v>
      </c>
      <c r="AN1516" s="30">
        <v>50.670339470000002</v>
      </c>
      <c r="AO1516" s="30">
        <v>341.2</v>
      </c>
      <c r="AP1516" s="148">
        <v>0.48235294222831732</v>
      </c>
      <c r="AQ1516" s="30">
        <v>50.952663319999999</v>
      </c>
      <c r="AR1516" s="30">
        <v>346.4705810546875</v>
      </c>
      <c r="AS1516" s="30">
        <v>346</v>
      </c>
      <c r="AT1516" s="30">
        <v>197</v>
      </c>
      <c r="AU1516" s="148">
        <v>0.56936419010162354</v>
      </c>
      <c r="AV1516" s="30">
        <v>87.976371765136719</v>
      </c>
      <c r="AW1516" s="148">
        <v>0.43809524178504938</v>
      </c>
      <c r="AX1516" s="30">
        <v>51.697598640000002</v>
      </c>
      <c r="AY1516" s="30">
        <v>326.66665649414063</v>
      </c>
      <c r="AZ1516" s="30">
        <v>197</v>
      </c>
      <c r="BA1516" s="30">
        <v>88.588310241699219</v>
      </c>
      <c r="BB1516" s="148">
        <v>0.62</v>
      </c>
      <c r="BC1516" s="30">
        <v>51.75</v>
      </c>
      <c r="BD1516" s="30">
        <v>367.4</v>
      </c>
      <c r="BE1516" s="30">
        <v>89.255950927734375</v>
      </c>
      <c r="BF1516" s="147">
        <v>0.51</v>
      </c>
      <c r="BG1516" s="30">
        <v>52.08</v>
      </c>
      <c r="BH1516" s="30">
        <v>336.3</v>
      </c>
      <c r="BI1516" s="30">
        <v>84.915290832519531</v>
      </c>
      <c r="BJ1516" s="148">
        <v>0.48</v>
      </c>
      <c r="BK1516" s="30">
        <v>49.990701799999997</v>
      </c>
      <c r="BL1516" s="30">
        <v>335.4</v>
      </c>
      <c r="BM1516" s="30">
        <v>85.842742919921875</v>
      </c>
      <c r="BN1516" s="148">
        <v>0.36299999999999999</v>
      </c>
      <c r="BO1516" s="30">
        <v>50.423487909999999</v>
      </c>
      <c r="BP1516" s="30">
        <v>301</v>
      </c>
      <c r="BQ1516" s="148"/>
      <c r="BR1516" s="148"/>
      <c r="BS1516" s="148"/>
      <c r="BT1516" s="148">
        <v>0.98899999999999999</v>
      </c>
      <c r="BU1516" s="148"/>
      <c r="BV1516" s="148">
        <v>1.099999994039536E-2</v>
      </c>
      <c r="BW1516" s="148"/>
      <c r="BX1516" s="148">
        <v>0.125</v>
      </c>
      <c r="BY1516" s="148">
        <v>0.57600000000000007</v>
      </c>
      <c r="BZ1516" s="1"/>
      <c r="CA1516" s="1">
        <v>5018.5400390625</v>
      </c>
      <c r="CB1516" s="1">
        <v>8884.35</v>
      </c>
      <c r="CC1516" s="124" t="s">
        <v>4569</v>
      </c>
      <c r="CD1516" t="s">
        <v>4635</v>
      </c>
    </row>
    <row r="1517" spans="1:82" x14ac:dyDescent="0.3">
      <c r="A1517" s="1">
        <v>1031314020</v>
      </c>
      <c r="B1517" s="124" t="s">
        <v>4569</v>
      </c>
      <c r="C1517" t="s">
        <v>488</v>
      </c>
      <c r="D1517" t="s">
        <v>1971</v>
      </c>
      <c r="E1517" s="30">
        <v>69.772735595703125</v>
      </c>
      <c r="F1517" s="30">
        <v>72.264396667480469</v>
      </c>
      <c r="G1517" s="30">
        <v>71.073165893554688</v>
      </c>
      <c r="H1517" s="30">
        <v>72.845848083496094</v>
      </c>
      <c r="I1517" s="1">
        <v>223</v>
      </c>
      <c r="J1517" s="1" t="s">
        <v>4733</v>
      </c>
      <c r="K1517" s="1">
        <v>4</v>
      </c>
      <c r="L1517" t="s">
        <v>3807</v>
      </c>
      <c r="M1517" t="s">
        <v>3910</v>
      </c>
      <c r="N1517" t="s">
        <v>3916</v>
      </c>
      <c r="O1517" t="s">
        <v>3921</v>
      </c>
      <c r="P1517" s="148">
        <v>0.34666666388511658</v>
      </c>
      <c r="Q1517" s="30">
        <v>43.623800070000001</v>
      </c>
      <c r="R1517" s="30"/>
      <c r="S1517" s="1">
        <v>44</v>
      </c>
      <c r="T1517" s="1">
        <v>32</v>
      </c>
      <c r="U1517" s="148">
        <v>0.72727274894714355</v>
      </c>
      <c r="V1517" s="148">
        <v>0.37209302186965942</v>
      </c>
      <c r="W1517" s="149">
        <v>44.674069070000002</v>
      </c>
      <c r="X1517" s="149"/>
      <c r="Y1517" s="1">
        <v>32</v>
      </c>
      <c r="Z1517" s="30">
        <v>72.534873962402344</v>
      </c>
      <c r="AA1517" s="148">
        <v>0.627</v>
      </c>
      <c r="AB1517" s="30">
        <v>45.9</v>
      </c>
      <c r="AC1517" s="30">
        <v>379.5</v>
      </c>
      <c r="AD1517" s="30">
        <v>75.277984619140625</v>
      </c>
      <c r="AE1517" s="148">
        <v>0.53700000000000003</v>
      </c>
      <c r="AF1517" s="30">
        <v>46.69</v>
      </c>
      <c r="AG1517" s="30">
        <v>357.4</v>
      </c>
      <c r="AH1517" s="30">
        <v>78.398017883300781</v>
      </c>
      <c r="AI1517" s="148">
        <v>0.58799999999999997</v>
      </c>
      <c r="AJ1517" s="30">
        <v>47.855692740000002</v>
      </c>
      <c r="AK1517" s="30">
        <v>375.3</v>
      </c>
      <c r="AL1517" s="30">
        <v>81.009407043457031</v>
      </c>
      <c r="AM1517" s="148">
        <v>0.51700000000000002</v>
      </c>
      <c r="AN1517" s="30">
        <v>48.645039330000003</v>
      </c>
      <c r="AO1517" s="30">
        <v>358.6</v>
      </c>
      <c r="AP1517" s="148">
        <v>0.61333334445953369</v>
      </c>
      <c r="AQ1517" s="30">
        <v>41.297637090000002</v>
      </c>
      <c r="AR1517" s="30">
        <v>365.33334350585938</v>
      </c>
      <c r="AS1517" s="30">
        <v>44</v>
      </c>
      <c r="AT1517" s="30">
        <v>32</v>
      </c>
      <c r="AU1517" s="148">
        <v>0.72727274894714355</v>
      </c>
      <c r="AV1517" s="30">
        <v>72.845848083496094</v>
      </c>
      <c r="AW1517" s="148">
        <v>0.5116279125213623</v>
      </c>
      <c r="AX1517" s="30">
        <v>43.026037289999998</v>
      </c>
      <c r="AY1517" s="30">
        <v>344.18603515625</v>
      </c>
      <c r="AZ1517" s="30">
        <v>32</v>
      </c>
      <c r="BA1517" s="30">
        <v>78.422737121582031</v>
      </c>
      <c r="BB1517" s="148">
        <v>0.57799999999999996</v>
      </c>
      <c r="BC1517" s="30">
        <v>46.82</v>
      </c>
      <c r="BD1517" s="30">
        <v>348.2</v>
      </c>
      <c r="BE1517" s="30">
        <v>80.126785278320313</v>
      </c>
      <c r="BF1517" s="147">
        <v>0.48099999999999998</v>
      </c>
      <c r="BG1517" s="30">
        <v>47.58</v>
      </c>
      <c r="BH1517" s="30">
        <v>325.89999999999998</v>
      </c>
      <c r="BI1517" s="30">
        <v>87.287612915039063</v>
      </c>
      <c r="BJ1517" s="148">
        <v>0.69400000000000006</v>
      </c>
      <c r="BK1517" s="30">
        <v>51.14631035</v>
      </c>
      <c r="BL1517" s="30">
        <v>378.8</v>
      </c>
      <c r="BM1517" s="30">
        <v>89.590347290039063</v>
      </c>
      <c r="BN1517" s="148">
        <v>0.621</v>
      </c>
      <c r="BO1517" s="30">
        <v>52.291192410000001</v>
      </c>
      <c r="BP1517" s="30">
        <v>356.9</v>
      </c>
      <c r="BQ1517" s="148"/>
      <c r="BR1517" s="148"/>
      <c r="BS1517" s="148"/>
      <c r="BT1517" s="148">
        <v>0.996</v>
      </c>
      <c r="BU1517" s="148"/>
      <c r="BV1517" s="148">
        <v>4.0000001899898052E-3</v>
      </c>
      <c r="BW1517" s="148"/>
      <c r="BX1517" s="148">
        <v>0.126</v>
      </c>
      <c r="BY1517" s="148">
        <v>0.56800000000000006</v>
      </c>
      <c r="BZ1517" s="1"/>
      <c r="CA1517" s="1">
        <v>7630.990234375</v>
      </c>
      <c r="CB1517" s="1">
        <v>8780.94</v>
      </c>
      <c r="CC1517" s="124" t="s">
        <v>4569</v>
      </c>
      <c r="CD1517" t="s">
        <v>4634</v>
      </c>
    </row>
    <row r="1518" spans="1:82" x14ac:dyDescent="0.3">
      <c r="A1518" s="1">
        <v>1031323000</v>
      </c>
      <c r="B1518" s="124" t="s">
        <v>4570</v>
      </c>
      <c r="C1518" t="s">
        <v>489</v>
      </c>
      <c r="D1518" t="s">
        <v>1972</v>
      </c>
      <c r="E1518" s="30">
        <v>81.490615844726563</v>
      </c>
      <c r="F1518" s="30">
        <v>80.384506225585938</v>
      </c>
      <c r="G1518" s="30">
        <v>87.495536804199219</v>
      </c>
      <c r="H1518" s="30">
        <v>84.916732788085938</v>
      </c>
      <c r="I1518" s="1">
        <v>484</v>
      </c>
      <c r="J1518" s="1">
        <v>6</v>
      </c>
      <c r="K1518" s="1">
        <v>8</v>
      </c>
      <c r="L1518" t="s">
        <v>3807</v>
      </c>
      <c r="M1518" t="s">
        <v>3910</v>
      </c>
      <c r="N1518" t="s">
        <v>3916</v>
      </c>
      <c r="O1518" t="s">
        <v>3921</v>
      </c>
      <c r="P1518" s="148">
        <v>0.36622807383537292</v>
      </c>
      <c r="Q1518" s="30">
        <v>48.498004719999997</v>
      </c>
      <c r="R1518" s="30">
        <v>317.10525512695313</v>
      </c>
      <c r="S1518" s="1">
        <v>931</v>
      </c>
      <c r="T1518" s="1">
        <v>510</v>
      </c>
      <c r="U1518" s="148">
        <v>0.5477980375289917</v>
      </c>
      <c r="V1518" s="148">
        <v>0.24691358208656311</v>
      </c>
      <c r="W1518" s="149">
        <v>48.038575209999998</v>
      </c>
      <c r="X1518" s="149">
        <v>281.89300537109381</v>
      </c>
      <c r="Y1518" s="1">
        <v>510</v>
      </c>
      <c r="Z1518" s="30">
        <v>81.89971923828125</v>
      </c>
      <c r="AA1518" s="148">
        <v>0.40799999999999997</v>
      </c>
      <c r="AB1518" s="30">
        <v>49</v>
      </c>
      <c r="AC1518" s="30">
        <v>326.89999999999998</v>
      </c>
      <c r="AD1518" s="30">
        <v>82.169715881347656</v>
      </c>
      <c r="AE1518" s="148">
        <v>0.30299999999999999</v>
      </c>
      <c r="AF1518" s="30">
        <v>49.03</v>
      </c>
      <c r="AG1518" s="30">
        <v>299.60000000000002</v>
      </c>
      <c r="AH1518" s="30">
        <v>78.517868041992188</v>
      </c>
      <c r="AI1518" s="148">
        <v>0.39400000000000002</v>
      </c>
      <c r="AJ1518" s="30">
        <v>47.895389809999998</v>
      </c>
      <c r="AK1518" s="30">
        <v>324.10000000000002</v>
      </c>
      <c r="AL1518" s="30">
        <v>79.604057312011719</v>
      </c>
      <c r="AM1518" s="148">
        <v>0.29799999999999999</v>
      </c>
      <c r="AN1518" s="30">
        <v>48.166799019999999</v>
      </c>
      <c r="AO1518" s="30">
        <v>296.3</v>
      </c>
      <c r="AP1518" s="148">
        <v>0.44956141710281372</v>
      </c>
      <c r="AQ1518" s="30">
        <v>51.570261799999997</v>
      </c>
      <c r="AR1518" s="30">
        <v>319.07894897460938</v>
      </c>
      <c r="AS1518" s="30">
        <v>931</v>
      </c>
      <c r="AT1518" s="30">
        <v>510</v>
      </c>
      <c r="AU1518" s="148">
        <v>0.5477980375289917</v>
      </c>
      <c r="AV1518" s="30">
        <v>84.916732788085938</v>
      </c>
      <c r="AW1518" s="148">
        <v>0.32098764181137079</v>
      </c>
      <c r="AX1518" s="30">
        <v>49.944065909999999</v>
      </c>
      <c r="AY1518" s="30">
        <v>274.07406616210938</v>
      </c>
      <c r="AZ1518" s="30">
        <v>510</v>
      </c>
      <c r="BA1518" s="30">
        <v>82.031204223632813</v>
      </c>
      <c r="BB1518" s="148">
        <v>0.26500000000000001</v>
      </c>
      <c r="BC1518" s="30">
        <v>48.57</v>
      </c>
      <c r="BD1518" s="30">
        <v>273.10000000000002</v>
      </c>
      <c r="BE1518" s="30">
        <v>81.891754150390625</v>
      </c>
      <c r="BF1518" s="147">
        <v>0.186</v>
      </c>
      <c r="BG1518" s="30">
        <v>48.45</v>
      </c>
      <c r="BH1518" s="30">
        <v>239</v>
      </c>
      <c r="BI1518" s="30">
        <v>82.117988586425781</v>
      </c>
      <c r="BJ1518" s="148">
        <v>0.27</v>
      </c>
      <c r="BK1518" s="30">
        <v>48.628073100000002</v>
      </c>
      <c r="BL1518" s="30">
        <v>274.3</v>
      </c>
      <c r="BM1518" s="30">
        <v>82.294868469238281</v>
      </c>
      <c r="BN1518" s="148">
        <v>0.20699999999999999</v>
      </c>
      <c r="BO1518" s="30">
        <v>48.655318889999997</v>
      </c>
      <c r="BP1518" s="30">
        <v>247.9</v>
      </c>
      <c r="BQ1518" s="148">
        <v>1.7000000000000001E-2</v>
      </c>
      <c r="BR1518" s="148">
        <v>3.6999999999999998E-2</v>
      </c>
      <c r="BS1518" s="148"/>
      <c r="BT1518" s="148">
        <v>0.92400000000000004</v>
      </c>
      <c r="BU1518" s="148">
        <v>2.1000000000000001E-2</v>
      </c>
      <c r="BV1518" s="148">
        <v>2.000000094994903E-3</v>
      </c>
      <c r="BW1518" s="148"/>
      <c r="BX1518" s="148">
        <v>0.14699999999999999</v>
      </c>
      <c r="BY1518" s="148">
        <v>0.438</v>
      </c>
      <c r="BZ1518" s="1"/>
      <c r="CA1518" s="1">
        <v>7411.1298828125</v>
      </c>
      <c r="CB1518" s="1">
        <v>8217.41</v>
      </c>
      <c r="CC1518" s="124" t="s">
        <v>4570</v>
      </c>
      <c r="CD1518" t="s">
        <v>4633</v>
      </c>
    </row>
    <row r="1519" spans="1:82" x14ac:dyDescent="0.3">
      <c r="A1519" s="1">
        <v>1031324020</v>
      </c>
      <c r="B1519" s="124" t="s">
        <v>4570</v>
      </c>
      <c r="C1519" t="s">
        <v>489</v>
      </c>
      <c r="D1519" t="s">
        <v>976</v>
      </c>
      <c r="E1519" s="30">
        <v>89.04620361328125</v>
      </c>
      <c r="F1519" s="30">
        <v>88.17059326171875</v>
      </c>
      <c r="G1519" s="30">
        <v>91.507568359375</v>
      </c>
      <c r="H1519" s="30">
        <v>89.984382629394531</v>
      </c>
      <c r="I1519" s="1">
        <v>460</v>
      </c>
      <c r="J1519" s="1">
        <v>3</v>
      </c>
      <c r="K1519" s="1">
        <v>5</v>
      </c>
      <c r="L1519" t="s">
        <v>3807</v>
      </c>
      <c r="M1519" t="s">
        <v>3910</v>
      </c>
      <c r="N1519" t="s">
        <v>3916</v>
      </c>
      <c r="O1519" t="s">
        <v>3921</v>
      </c>
      <c r="P1519" s="148">
        <v>0.48623853921890259</v>
      </c>
      <c r="Q1519" s="30">
        <v>51.640849430000003</v>
      </c>
      <c r="R1519" s="30">
        <v>341.0550537109375</v>
      </c>
      <c r="S1519" s="1">
        <v>430</v>
      </c>
      <c r="T1519" s="1">
        <v>264</v>
      </c>
      <c r="U1519" s="148">
        <v>0.61395347118377686</v>
      </c>
      <c r="V1519" s="148">
        <v>0.33884298801422119</v>
      </c>
      <c r="W1519" s="149">
        <v>51.26468028</v>
      </c>
      <c r="X1519" s="149">
        <v>299.5867919921875</v>
      </c>
      <c r="Y1519" s="1">
        <v>264</v>
      </c>
      <c r="Z1519" s="30">
        <v>86.733184814453125</v>
      </c>
      <c r="AA1519" s="148">
        <v>0.51500000000000001</v>
      </c>
      <c r="AB1519" s="30">
        <v>50.6</v>
      </c>
      <c r="AC1519" s="30">
        <v>344.4</v>
      </c>
      <c r="AD1519" s="30">
        <v>85.910102844238281</v>
      </c>
      <c r="AE1519" s="148">
        <v>0.40500000000000003</v>
      </c>
      <c r="AF1519" s="30">
        <v>50.3</v>
      </c>
      <c r="AG1519" s="30">
        <v>316.39999999999998</v>
      </c>
      <c r="AH1519" s="30">
        <v>86.415916442871094</v>
      </c>
      <c r="AI1519" s="148">
        <v>0.48199999999999998</v>
      </c>
      <c r="AJ1519" s="30">
        <v>50.51133248</v>
      </c>
      <c r="AK1519" s="30">
        <v>343</v>
      </c>
      <c r="AL1519" s="30">
        <v>85.304946899414063</v>
      </c>
      <c r="AM1519" s="148">
        <v>0.34399999999999997</v>
      </c>
      <c r="AN1519" s="30">
        <v>50.106805080000001</v>
      </c>
      <c r="AO1519" s="30">
        <v>308.60000000000002</v>
      </c>
      <c r="AP1519" s="148">
        <v>0.42431193590164179</v>
      </c>
      <c r="AQ1519" s="30">
        <v>54.079894600000003</v>
      </c>
      <c r="AR1519" s="30">
        <v>311.92660522460938</v>
      </c>
      <c r="AS1519" s="30">
        <v>431</v>
      </c>
      <c r="AT1519" s="30">
        <v>265</v>
      </c>
      <c r="AU1519" s="148">
        <v>0.61395347118377686</v>
      </c>
      <c r="AV1519" s="30">
        <v>89.984382629394531</v>
      </c>
      <c r="AW1519" s="148">
        <v>0.30165287852287292</v>
      </c>
      <c r="AX1519" s="30">
        <v>52.84842149</v>
      </c>
      <c r="AY1519" s="30">
        <v>270.66116333007813</v>
      </c>
      <c r="AZ1519" s="30">
        <v>265</v>
      </c>
      <c r="BA1519" s="30">
        <v>84.691162109375</v>
      </c>
      <c r="BB1519" s="148">
        <v>0.46200000000000002</v>
      </c>
      <c r="BC1519" s="30">
        <v>49.86</v>
      </c>
      <c r="BD1519" s="30">
        <v>317.5</v>
      </c>
      <c r="BE1519" s="30">
        <v>84.468208312988281</v>
      </c>
      <c r="BF1519" s="147">
        <v>0.36499999999999999</v>
      </c>
      <c r="BG1519" s="30">
        <v>49.72</v>
      </c>
      <c r="BH1519" s="30">
        <v>285.60000000000002</v>
      </c>
      <c r="BI1519" s="30">
        <v>87.002731323242188</v>
      </c>
      <c r="BJ1519" s="148">
        <v>0.42399999999999999</v>
      </c>
      <c r="BK1519" s="30">
        <v>51.007537990000003</v>
      </c>
      <c r="BL1519" s="30">
        <v>312.3</v>
      </c>
      <c r="BM1519" s="30">
        <v>87.088088989257813</v>
      </c>
      <c r="BN1519" s="148">
        <v>0.28999999999999998</v>
      </c>
      <c r="BO1519" s="30">
        <v>51.04413563</v>
      </c>
      <c r="BP1519" s="30">
        <v>271.7</v>
      </c>
      <c r="BQ1519" s="148"/>
      <c r="BR1519" s="148">
        <v>3.5000000000000003E-2</v>
      </c>
      <c r="BS1519" s="148">
        <v>1.4999999999999999E-2</v>
      </c>
      <c r="BT1519" s="148">
        <v>0.91500000000000004</v>
      </c>
      <c r="BU1519" s="148">
        <v>0.03</v>
      </c>
      <c r="BV1519" s="148">
        <v>4.0000001899898052E-3</v>
      </c>
      <c r="BW1519" s="148">
        <v>1.0999999999999999E-2</v>
      </c>
      <c r="BX1519" s="148">
        <v>0.17</v>
      </c>
      <c r="BY1519" s="148">
        <v>0.48599999999999999</v>
      </c>
      <c r="BZ1519" s="1"/>
      <c r="CA1519" s="1">
        <v>8145.2001953125</v>
      </c>
      <c r="CB1519" s="1">
        <v>8900.5400000000009</v>
      </c>
      <c r="CC1519" s="124" t="s">
        <v>4570</v>
      </c>
      <c r="CD1519" t="s">
        <v>4634</v>
      </c>
    </row>
    <row r="1520" spans="1:82" x14ac:dyDescent="0.3">
      <c r="A1520" s="1">
        <v>1031351050</v>
      </c>
      <c r="B1520" s="124" t="s">
        <v>4571</v>
      </c>
      <c r="C1520" t="s">
        <v>490</v>
      </c>
      <c r="D1520" t="s">
        <v>1973</v>
      </c>
      <c r="E1520" s="30">
        <v>84.504180908203125</v>
      </c>
      <c r="F1520" s="30">
        <v>82.568710327148438</v>
      </c>
      <c r="G1520" s="30">
        <v>77.293434143066406</v>
      </c>
      <c r="H1520" s="30">
        <v>75.445045471191406</v>
      </c>
      <c r="I1520" s="1">
        <v>221</v>
      </c>
      <c r="J1520" s="1">
        <v>7</v>
      </c>
      <c r="K1520" s="1">
        <v>12</v>
      </c>
      <c r="L1520" t="s">
        <v>3807</v>
      </c>
      <c r="M1520" t="s">
        <v>3910</v>
      </c>
      <c r="N1520" t="s">
        <v>3916</v>
      </c>
      <c r="O1520" t="s">
        <v>3923</v>
      </c>
      <c r="P1520" s="148">
        <v>0.68421053886413574</v>
      </c>
      <c r="Q1520" s="30">
        <v>49.751536209999998</v>
      </c>
      <c r="R1520" s="30">
        <v>382.45614624023438</v>
      </c>
      <c r="S1520" s="1">
        <v>151</v>
      </c>
      <c r="T1520" s="1">
        <v>108</v>
      </c>
      <c r="U1520" s="148">
        <v>0.71523177623748779</v>
      </c>
      <c r="V1520" s="148">
        <v>0.57894736528396606</v>
      </c>
      <c r="W1520" s="149">
        <v>48.943582900000003</v>
      </c>
      <c r="X1520" s="149">
        <v>356.57894897460938</v>
      </c>
      <c r="Y1520" s="1">
        <v>108</v>
      </c>
      <c r="Z1520" s="30">
        <v>90.358291625976563</v>
      </c>
      <c r="AA1520" s="148">
        <v>0.59200000000000008</v>
      </c>
      <c r="AB1520" s="30">
        <v>51.8</v>
      </c>
      <c r="AC1520" s="30">
        <v>367</v>
      </c>
      <c r="AD1520" s="30">
        <v>89.591575622558594</v>
      </c>
      <c r="AE1520" s="148">
        <v>0.53400000000000003</v>
      </c>
      <c r="AF1520" s="30">
        <v>51.55</v>
      </c>
      <c r="AG1520" s="30">
        <v>350.7</v>
      </c>
      <c r="AH1520" s="30">
        <v>94.255325317382813</v>
      </c>
      <c r="AI1520" s="148">
        <v>0.67500000000000004</v>
      </c>
      <c r="AJ1520" s="30">
        <v>53.107854349999997</v>
      </c>
      <c r="AK1520" s="30">
        <v>386</v>
      </c>
      <c r="AL1520" s="30">
        <v>93.919357299804688</v>
      </c>
      <c r="AM1520" s="148">
        <v>0.57899999999999996</v>
      </c>
      <c r="AN1520" s="30">
        <v>53.038272839999998</v>
      </c>
      <c r="AO1520" s="30">
        <v>363.2</v>
      </c>
      <c r="AP1520" s="148">
        <v>0.33018869161605829</v>
      </c>
      <c r="AQ1520" s="30">
        <v>45.18857775</v>
      </c>
      <c r="AR1520" s="30">
        <v>294.33963012695313</v>
      </c>
      <c r="AS1520" s="30">
        <v>151</v>
      </c>
      <c r="AT1520" s="30">
        <v>108</v>
      </c>
      <c r="AU1520" s="148">
        <v>0.71523177623748779</v>
      </c>
      <c r="AV1520" s="30">
        <v>75.445045471191406</v>
      </c>
      <c r="AW1520" s="148">
        <v>0.20270270109176641</v>
      </c>
      <c r="AX1520" s="30">
        <v>44.515681000000001</v>
      </c>
      <c r="AY1520" s="30"/>
      <c r="AZ1520" s="30">
        <v>108</v>
      </c>
      <c r="BA1520" s="30">
        <v>80.175422668457031</v>
      </c>
      <c r="BB1520" s="148">
        <v>0.25800000000000001</v>
      </c>
      <c r="BC1520" s="30">
        <v>47.67</v>
      </c>
      <c r="BD1520" s="30">
        <v>275</v>
      </c>
      <c r="BE1520" s="30">
        <v>81.019416809082031</v>
      </c>
      <c r="BF1520" s="147">
        <v>0.17499999999999999</v>
      </c>
      <c r="BG1520" s="30">
        <v>48.02</v>
      </c>
      <c r="BH1520" s="30">
        <v>246.3</v>
      </c>
      <c r="BI1520" s="30">
        <v>81.399017333984375</v>
      </c>
      <c r="BJ1520" s="148">
        <v>0.35499999999999998</v>
      </c>
      <c r="BK1520" s="30">
        <v>48.2778445</v>
      </c>
      <c r="BL1520" s="30">
        <v>310</v>
      </c>
      <c r="BM1520" s="30">
        <v>82.230514526367188</v>
      </c>
      <c r="BN1520" s="148">
        <v>0.254</v>
      </c>
      <c r="BO1520" s="30">
        <v>48.623244819999996</v>
      </c>
      <c r="BP1520" s="30">
        <v>281.7</v>
      </c>
      <c r="BQ1520" s="148">
        <v>2.3E-2</v>
      </c>
      <c r="BR1520" s="148">
        <v>2.7E-2</v>
      </c>
      <c r="BS1520" s="148"/>
      <c r="BT1520" s="148">
        <v>0.92800000000000005</v>
      </c>
      <c r="BU1520" s="148"/>
      <c r="BV1520" s="148">
        <v>2.300000004470348E-2</v>
      </c>
      <c r="BW1520" s="148"/>
      <c r="BX1520" s="148">
        <v>0.13600000000000001</v>
      </c>
      <c r="BY1520" s="148">
        <v>0.54500000000000004</v>
      </c>
      <c r="BZ1520" s="1"/>
      <c r="CA1520" s="1">
        <v>8740.25</v>
      </c>
      <c r="CB1520" s="1">
        <v>9461.56</v>
      </c>
      <c r="CC1520" s="124" t="s">
        <v>4571</v>
      </c>
      <c r="CD1520" t="s">
        <v>4633</v>
      </c>
    </row>
    <row r="1521" spans="1:82" x14ac:dyDescent="0.3">
      <c r="A1521" s="1">
        <v>1031354020</v>
      </c>
      <c r="B1521" s="124" t="s">
        <v>4571</v>
      </c>
      <c r="C1521" t="s">
        <v>490</v>
      </c>
      <c r="D1521" t="s">
        <v>1974</v>
      </c>
      <c r="E1521" s="30">
        <v>93.080116271972656</v>
      </c>
      <c r="F1521" s="30">
        <v>93.097862243652344</v>
      </c>
      <c r="G1521" s="30">
        <v>83.015304565429688</v>
      </c>
      <c r="H1521" s="30">
        <v>85.492576599121094</v>
      </c>
      <c r="I1521" s="1">
        <v>286</v>
      </c>
      <c r="J1521" s="1" t="s">
        <v>4733</v>
      </c>
      <c r="K1521" s="1">
        <v>6</v>
      </c>
      <c r="L1521" t="s">
        <v>3807</v>
      </c>
      <c r="M1521" t="s">
        <v>3910</v>
      </c>
      <c r="N1521" t="s">
        <v>3916</v>
      </c>
      <c r="O1521" t="s">
        <v>3923</v>
      </c>
      <c r="P1521" s="148">
        <v>0.65131580829620361</v>
      </c>
      <c r="Q1521" s="30">
        <v>53.318804960000001</v>
      </c>
      <c r="R1521" s="30">
        <v>386.1842041015625</v>
      </c>
      <c r="S1521" s="1">
        <v>191</v>
      </c>
      <c r="T1521" s="1">
        <v>129</v>
      </c>
      <c r="U1521" s="148">
        <v>0.67539268732070923</v>
      </c>
      <c r="V1521" s="148">
        <v>0.60747665166854858</v>
      </c>
      <c r="W1521" s="149">
        <v>53.306258679999999</v>
      </c>
      <c r="X1521" s="149">
        <v>375.700927734375</v>
      </c>
      <c r="Y1521" s="1">
        <v>129</v>
      </c>
      <c r="Z1521" s="30">
        <v>100.62940979003911</v>
      </c>
      <c r="AA1521" s="148">
        <v>0.753</v>
      </c>
      <c r="AB1521" s="30">
        <v>55.2</v>
      </c>
      <c r="AC1521" s="30">
        <v>406</v>
      </c>
      <c r="AD1521" s="30">
        <v>100.95998382568359</v>
      </c>
      <c r="AE1521" s="148">
        <v>0.71</v>
      </c>
      <c r="AF1521" s="30">
        <v>55.41</v>
      </c>
      <c r="AG1521" s="30">
        <v>397.2</v>
      </c>
      <c r="AH1521" s="30">
        <v>98.770698547363281</v>
      </c>
      <c r="AI1521" s="148">
        <v>0.72299999999999998</v>
      </c>
      <c r="AJ1521" s="30">
        <v>54.60340712</v>
      </c>
      <c r="AK1521" s="30">
        <v>393.5</v>
      </c>
      <c r="AL1521" s="30">
        <v>99.696640014648438</v>
      </c>
      <c r="AM1521" s="148">
        <v>0.67700000000000005</v>
      </c>
      <c r="AN1521" s="30">
        <v>55.004273599999998</v>
      </c>
      <c r="AO1521" s="30">
        <v>382.7</v>
      </c>
      <c r="AP1521" s="148">
        <v>0.43421053886413569</v>
      </c>
      <c r="AQ1521" s="30">
        <v>48.767760520000003</v>
      </c>
      <c r="AR1521" s="30">
        <v>321.05264282226563</v>
      </c>
      <c r="AS1521" s="30">
        <v>190</v>
      </c>
      <c r="AT1521" s="30">
        <v>128</v>
      </c>
      <c r="AU1521" s="148">
        <v>0.67539268732070923</v>
      </c>
      <c r="AV1521" s="30">
        <v>85.492576599121094</v>
      </c>
      <c r="AW1521" s="148">
        <v>0.41121494770050049</v>
      </c>
      <c r="AX1521" s="30">
        <v>50.27409239</v>
      </c>
      <c r="AY1521" s="30">
        <v>315.88784790039063</v>
      </c>
      <c r="AZ1521" s="30">
        <v>128</v>
      </c>
      <c r="BA1521" s="30">
        <v>91.000831604003906</v>
      </c>
      <c r="BB1521" s="148">
        <v>0.52700000000000002</v>
      </c>
      <c r="BC1521" s="30">
        <v>52.92</v>
      </c>
      <c r="BD1521" s="30">
        <v>358</v>
      </c>
      <c r="BE1521" s="30">
        <v>92.055564880371094</v>
      </c>
      <c r="BF1521" s="147">
        <v>0.505</v>
      </c>
      <c r="BG1521" s="30">
        <v>53.46</v>
      </c>
      <c r="BH1521" s="30">
        <v>349.5</v>
      </c>
      <c r="BI1521" s="30">
        <v>90.550628662109375</v>
      </c>
      <c r="BJ1521" s="148">
        <v>0.48399999999999999</v>
      </c>
      <c r="BK1521" s="30">
        <v>52.735800240000003</v>
      </c>
      <c r="BL1521" s="30">
        <v>334.2</v>
      </c>
      <c r="BM1521" s="30">
        <v>91.86737060546875</v>
      </c>
      <c r="BN1521" s="148">
        <v>0.45700000000000002</v>
      </c>
      <c r="BO1521" s="30">
        <v>53.426002949999997</v>
      </c>
      <c r="BP1521" s="30">
        <v>326</v>
      </c>
      <c r="BQ1521" s="148">
        <v>3.7999999999999999E-2</v>
      </c>
      <c r="BR1521" s="148">
        <v>3.1E-2</v>
      </c>
      <c r="BS1521" s="148"/>
      <c r="BT1521" s="148">
        <v>0.84599999999999997</v>
      </c>
      <c r="BU1521" s="148">
        <v>0.08</v>
      </c>
      <c r="BV1521" s="148">
        <v>3.0000000260770321E-3</v>
      </c>
      <c r="BW1521" s="148"/>
      <c r="BX1521" s="148">
        <v>8.7000000000000008E-2</v>
      </c>
      <c r="BY1521" s="148">
        <v>0.65100000000000002</v>
      </c>
      <c r="BZ1521" s="1"/>
      <c r="CA1521" s="1">
        <v>7180.41015625</v>
      </c>
      <c r="CB1521" s="1">
        <v>7905.7</v>
      </c>
      <c r="CC1521" s="124" t="s">
        <v>4571</v>
      </c>
      <c r="CD1521" t="s">
        <v>4634</v>
      </c>
    </row>
    <row r="1522" spans="1:82" x14ac:dyDescent="0.3">
      <c r="A1522" s="1">
        <v>1040411050</v>
      </c>
      <c r="B1522" s="124" t="s">
        <v>4572</v>
      </c>
      <c r="C1522" t="s">
        <v>491</v>
      </c>
      <c r="D1522" t="s">
        <v>1975</v>
      </c>
      <c r="E1522" s="30">
        <v>99.36566162109375</v>
      </c>
      <c r="F1522" s="30">
        <v>97.03680419921875</v>
      </c>
      <c r="G1522" s="30">
        <v>100.9379806518555</v>
      </c>
      <c r="H1522" s="30">
        <v>98.309425354003906</v>
      </c>
      <c r="I1522" s="1">
        <v>93</v>
      </c>
      <c r="J1522" s="1">
        <v>7</v>
      </c>
      <c r="K1522" s="1">
        <v>12</v>
      </c>
      <c r="L1522" t="s">
        <v>3847</v>
      </c>
      <c r="M1522" t="s">
        <v>3907</v>
      </c>
      <c r="N1522" t="s">
        <v>3917</v>
      </c>
      <c r="O1522" t="s">
        <v>3921</v>
      </c>
      <c r="P1522" s="148">
        <v>0.37209302186965942</v>
      </c>
      <c r="Q1522" s="30">
        <v>55.93335999</v>
      </c>
      <c r="R1522" s="30"/>
      <c r="S1522" s="1">
        <v>66</v>
      </c>
      <c r="T1522" s="1">
        <v>50</v>
      </c>
      <c r="U1522" s="148">
        <v>0.75757575035095215</v>
      </c>
      <c r="V1522" s="148">
        <v>0.35483869910240168</v>
      </c>
      <c r="W1522" s="149">
        <v>54.93832836</v>
      </c>
      <c r="X1522" s="149"/>
      <c r="Y1522" s="1">
        <v>50</v>
      </c>
      <c r="Z1522" s="30">
        <v>87.0352783203125</v>
      </c>
      <c r="AA1522" s="148">
        <v>0.39100000000000001</v>
      </c>
      <c r="AB1522" s="30">
        <v>50.7</v>
      </c>
      <c r="AC1522" s="30">
        <v>323.89999999999998</v>
      </c>
      <c r="AD1522" s="30">
        <v>88.796379089355469</v>
      </c>
      <c r="AE1522" s="148">
        <v>0.33300000000000002</v>
      </c>
      <c r="AF1522" s="30">
        <v>51.28</v>
      </c>
      <c r="AG1522" s="30">
        <v>315.2</v>
      </c>
      <c r="AH1522" s="30">
        <v>82.219551086425781</v>
      </c>
      <c r="AI1522" s="148">
        <v>0.45300000000000001</v>
      </c>
      <c r="AJ1522" s="30">
        <v>49.121438929999997</v>
      </c>
      <c r="AK1522" s="30">
        <v>314.10000000000002</v>
      </c>
      <c r="AL1522" s="30">
        <v>84.707710266113281</v>
      </c>
      <c r="AM1522" s="148">
        <v>0.42599999999999999</v>
      </c>
      <c r="AN1522" s="30">
        <v>49.903566220000002</v>
      </c>
      <c r="AO1522" s="30">
        <v>308.5</v>
      </c>
      <c r="AP1522" s="148">
        <v>0.48979592323303223</v>
      </c>
      <c r="AQ1522" s="30">
        <v>59.978869940000003</v>
      </c>
      <c r="AR1522" s="30">
        <v>322.448974609375</v>
      </c>
      <c r="AS1522" s="30">
        <v>66</v>
      </c>
      <c r="AT1522" s="30">
        <v>50</v>
      </c>
      <c r="AU1522" s="148">
        <v>0.75757575035095215</v>
      </c>
      <c r="AV1522" s="30">
        <v>98.309425354003906</v>
      </c>
      <c r="AW1522" s="148">
        <v>0.5</v>
      </c>
      <c r="AX1522" s="30">
        <v>57.619645130000002</v>
      </c>
      <c r="AY1522" s="30">
        <v>327.77777099609381</v>
      </c>
      <c r="AZ1522" s="30">
        <v>50</v>
      </c>
      <c r="BA1522" s="30">
        <v>81.330131530761719</v>
      </c>
      <c r="BB1522" s="148">
        <v>0.32700000000000001</v>
      </c>
      <c r="BC1522" s="30">
        <v>48.23</v>
      </c>
      <c r="BD1522" s="30">
        <v>285.7</v>
      </c>
      <c r="BE1522" s="30">
        <v>83.961036682128906</v>
      </c>
      <c r="BF1522" s="147">
        <v>0.29399999999999998</v>
      </c>
      <c r="BG1522" s="30">
        <v>49.47</v>
      </c>
      <c r="BH1522" s="30">
        <v>273.5</v>
      </c>
      <c r="BI1522" s="30">
        <v>77.259422302246094</v>
      </c>
      <c r="BJ1522" s="148">
        <v>0.27100000000000002</v>
      </c>
      <c r="BK1522" s="30">
        <v>46.261354050000001</v>
      </c>
      <c r="BL1522" s="30">
        <v>257.60000000000002</v>
      </c>
      <c r="BM1522" s="30">
        <v>80.057632446289063</v>
      </c>
      <c r="BN1522" s="148">
        <v>0.22700000000000001</v>
      </c>
      <c r="BO1522" s="30">
        <v>47.540338079999998</v>
      </c>
      <c r="BP1522" s="30">
        <v>245.5</v>
      </c>
      <c r="BQ1522" s="148"/>
      <c r="BR1522" s="148"/>
      <c r="BS1522" s="148"/>
      <c r="BT1522" s="148">
        <v>0.98899999999999999</v>
      </c>
      <c r="BU1522" s="148"/>
      <c r="BV1522" s="148">
        <v>1.099999994039536E-2</v>
      </c>
      <c r="BW1522" s="148"/>
      <c r="BX1522" s="148">
        <v>0.11799999999999999</v>
      </c>
      <c r="BY1522" s="148">
        <v>0.67400000000000004</v>
      </c>
      <c r="BZ1522" s="1"/>
      <c r="CA1522" s="1">
        <v>12289.4404296875</v>
      </c>
      <c r="CB1522" s="1">
        <v>14654.77</v>
      </c>
      <c r="CC1522" s="124" t="s">
        <v>4572</v>
      </c>
      <c r="CD1522" t="s">
        <v>4633</v>
      </c>
    </row>
    <row r="1523" spans="1:82" x14ac:dyDescent="0.3">
      <c r="A1523" s="1">
        <v>1040414020</v>
      </c>
      <c r="B1523" s="124" t="s">
        <v>4572</v>
      </c>
      <c r="C1523" t="s">
        <v>491</v>
      </c>
      <c r="D1523" t="s">
        <v>1976</v>
      </c>
      <c r="E1523" s="30">
        <v>83.400001525878906</v>
      </c>
      <c r="F1523" s="30">
        <v>82.114776611328125</v>
      </c>
      <c r="G1523" s="30">
        <v>85.684295654296875</v>
      </c>
      <c r="H1523" s="30">
        <v>86.839942932128906</v>
      </c>
      <c r="I1523" s="1">
        <v>89</v>
      </c>
      <c r="J1523" s="1" t="s">
        <v>3981</v>
      </c>
      <c r="K1523" s="1">
        <v>6</v>
      </c>
      <c r="L1523" t="s">
        <v>3847</v>
      </c>
      <c r="M1523" t="s">
        <v>3907</v>
      </c>
      <c r="N1523" t="s">
        <v>3917</v>
      </c>
      <c r="O1523" t="s">
        <v>3921</v>
      </c>
      <c r="P1523" s="148">
        <v>0.28571429848670959</v>
      </c>
      <c r="Q1523" s="30">
        <v>49.29223794</v>
      </c>
      <c r="R1523" s="30"/>
      <c r="S1523" s="1">
        <v>72</v>
      </c>
      <c r="T1523" s="1">
        <v>58</v>
      </c>
      <c r="U1523" s="148">
        <v>0.80555558204650879</v>
      </c>
      <c r="V1523" s="148">
        <v>0.20689655840396881</v>
      </c>
      <c r="W1523" s="149">
        <v>48.7555008</v>
      </c>
      <c r="X1523" s="149"/>
      <c r="Y1523" s="1">
        <v>58</v>
      </c>
      <c r="Z1523" s="30">
        <v>77.368339538574219</v>
      </c>
      <c r="AA1523" s="148">
        <v>0.35499999999999998</v>
      </c>
      <c r="AB1523" s="30">
        <v>47.5</v>
      </c>
      <c r="AC1523" s="30">
        <v>296.8</v>
      </c>
      <c r="AD1523" s="30">
        <v>78.075912475585938</v>
      </c>
      <c r="AE1523" s="148">
        <v>0.23899999999999999</v>
      </c>
      <c r="AF1523" s="30">
        <v>47.64</v>
      </c>
      <c r="AG1523" s="30">
        <v>263</v>
      </c>
      <c r="AH1523" s="30">
        <v>78.7723388671875</v>
      </c>
      <c r="AI1523" s="148">
        <v>0.26</v>
      </c>
      <c r="AJ1523" s="30">
        <v>47.979672309999998</v>
      </c>
      <c r="AK1523" s="30">
        <v>256</v>
      </c>
      <c r="AL1523" s="30">
        <v>80.21234130859375</v>
      </c>
      <c r="AM1523" s="148">
        <v>0.27</v>
      </c>
      <c r="AN1523" s="30">
        <v>48.373798049999998</v>
      </c>
      <c r="AO1523" s="30">
        <v>240.5</v>
      </c>
      <c r="AP1523" s="148">
        <v>0.3095238208770752</v>
      </c>
      <c r="AQ1523" s="30">
        <v>50.437285410000001</v>
      </c>
      <c r="AR1523" s="30">
        <v>283.33334350585938</v>
      </c>
      <c r="AS1523" s="30">
        <v>72</v>
      </c>
      <c r="AT1523" s="30">
        <v>58</v>
      </c>
      <c r="AU1523" s="148">
        <v>0.80555558204650879</v>
      </c>
      <c r="AV1523" s="30">
        <v>86.839942932128906</v>
      </c>
      <c r="AW1523" s="148">
        <v>0.24137930572032931</v>
      </c>
      <c r="AX1523" s="30">
        <v>51.046290820000003</v>
      </c>
      <c r="AY1523" s="30"/>
      <c r="AZ1523" s="30">
        <v>58</v>
      </c>
      <c r="BA1523" s="30">
        <v>86.44384765625</v>
      </c>
      <c r="BB1523" s="148">
        <v>0.28999999999999998</v>
      </c>
      <c r="BC1523" s="30">
        <v>50.71</v>
      </c>
      <c r="BD1523" s="30">
        <v>261.3</v>
      </c>
      <c r="BE1523" s="30">
        <v>89.093658447265625</v>
      </c>
      <c r="BF1523" s="147">
        <v>0.23899999999999999</v>
      </c>
      <c r="BG1523" s="30">
        <v>52</v>
      </c>
      <c r="BH1523" s="30">
        <v>232.6</v>
      </c>
      <c r="BI1523" s="30">
        <v>86.125869750976563</v>
      </c>
      <c r="BJ1523" s="148">
        <v>0.2</v>
      </c>
      <c r="BK1523" s="30">
        <v>50.580398449999997</v>
      </c>
      <c r="BL1523" s="30">
        <v>236</v>
      </c>
      <c r="BM1523" s="30">
        <v>89.488319396972656</v>
      </c>
      <c r="BN1523" s="148">
        <v>0.189</v>
      </c>
      <c r="BO1523" s="30">
        <v>52.2403452</v>
      </c>
      <c r="BP1523" s="30">
        <v>229.7</v>
      </c>
      <c r="BQ1523" s="148"/>
      <c r="BR1523" s="148"/>
      <c r="BS1523" s="148"/>
      <c r="BT1523" s="148">
        <v>0.97799999999999998</v>
      </c>
      <c r="BU1523" s="148"/>
      <c r="BV1523" s="148">
        <v>2.199999988079071E-2</v>
      </c>
      <c r="BW1523" s="148"/>
      <c r="BX1523" s="148">
        <v>0.157</v>
      </c>
      <c r="BY1523" s="148">
        <v>0.747</v>
      </c>
      <c r="BZ1523" s="1"/>
      <c r="CA1523" s="1">
        <v>8037.06982421875</v>
      </c>
      <c r="CB1523" s="1">
        <v>12021.85</v>
      </c>
      <c r="CC1523" s="124" t="s">
        <v>4572</v>
      </c>
      <c r="CD1523" t="s">
        <v>4634</v>
      </c>
    </row>
    <row r="1524" spans="1:82" x14ac:dyDescent="0.3">
      <c r="A1524" s="1">
        <v>1040421050</v>
      </c>
      <c r="B1524" s="124" t="s">
        <v>4573</v>
      </c>
      <c r="C1524" t="s">
        <v>492</v>
      </c>
      <c r="D1524" t="s">
        <v>1977</v>
      </c>
      <c r="E1524" s="30">
        <v>83.600173950195313</v>
      </c>
      <c r="F1524" s="30">
        <v>82.936752319335938</v>
      </c>
      <c r="G1524" s="30">
        <v>79.540145874023438</v>
      </c>
      <c r="H1524" s="30">
        <v>79.038993835449219</v>
      </c>
      <c r="I1524" s="1">
        <v>251</v>
      </c>
      <c r="J1524" s="1">
        <v>7</v>
      </c>
      <c r="K1524" s="1">
        <v>12</v>
      </c>
      <c r="L1524" t="s">
        <v>3847</v>
      </c>
      <c r="M1524" t="s">
        <v>3907</v>
      </c>
      <c r="N1524" t="s">
        <v>3917</v>
      </c>
      <c r="O1524" t="s">
        <v>3921</v>
      </c>
      <c r="P1524" s="148">
        <v>0.35398229956626892</v>
      </c>
      <c r="Q1524" s="30">
        <v>49.375501280000002</v>
      </c>
      <c r="R1524" s="30">
        <v>315.04425048828131</v>
      </c>
      <c r="S1524" s="1">
        <v>139</v>
      </c>
      <c r="T1524" s="1">
        <v>77</v>
      </c>
      <c r="U1524" s="148">
        <v>0.55395680665969849</v>
      </c>
      <c r="V1524" s="148">
        <v>0.1702127605676651</v>
      </c>
      <c r="W1524" s="149">
        <v>49.096080039999997</v>
      </c>
      <c r="X1524" s="149"/>
      <c r="Y1524" s="1">
        <v>77</v>
      </c>
      <c r="Z1524" s="30">
        <v>86.129005432128906</v>
      </c>
      <c r="AA1524" s="148">
        <v>0.34699999999999998</v>
      </c>
      <c r="AB1524" s="30">
        <v>50.4</v>
      </c>
      <c r="AC1524" s="30">
        <v>292.10000000000002</v>
      </c>
      <c r="AD1524" s="30">
        <v>84.820381164550781</v>
      </c>
      <c r="AE1524" s="148">
        <v>0.25</v>
      </c>
      <c r="AF1524" s="30">
        <v>49.93</v>
      </c>
      <c r="AG1524" s="30">
        <v>267.60000000000002</v>
      </c>
      <c r="AH1524" s="30">
        <v>85.481781005859375</v>
      </c>
      <c r="AI1524" s="148">
        <v>0.41</v>
      </c>
      <c r="AJ1524" s="30">
        <v>50.201934430000001</v>
      </c>
      <c r="AK1524" s="30">
        <v>329</v>
      </c>
      <c r="AL1524" s="30">
        <v>85.414016723632813</v>
      </c>
      <c r="AM1524" s="148">
        <v>0.32800000000000001</v>
      </c>
      <c r="AN1524" s="30">
        <v>50.143920209999997</v>
      </c>
      <c r="AO1524" s="30">
        <v>313.39999999999998</v>
      </c>
      <c r="AP1524" s="148">
        <v>6.6666670143604279E-2</v>
      </c>
      <c r="AQ1524" s="30">
        <v>46.593955899999997</v>
      </c>
      <c r="AR1524" s="30"/>
      <c r="AS1524" s="30">
        <v>139</v>
      </c>
      <c r="AT1524" s="30">
        <v>77</v>
      </c>
      <c r="AU1524" s="148">
        <v>0.55395680665969849</v>
      </c>
      <c r="AV1524" s="30">
        <v>79.038993835449219</v>
      </c>
      <c r="AW1524" s="148"/>
      <c r="AX1524" s="30">
        <v>46.575435210000002</v>
      </c>
      <c r="AY1524" s="30"/>
      <c r="AZ1524" s="30">
        <v>77</v>
      </c>
      <c r="BA1524" s="30">
        <v>81.598190307617188</v>
      </c>
      <c r="BB1524" s="148">
        <v>0.216</v>
      </c>
      <c r="BC1524" s="30">
        <v>48.36</v>
      </c>
      <c r="BD1524" s="30">
        <v>243.1</v>
      </c>
      <c r="BE1524" s="30">
        <v>83.332138061523438</v>
      </c>
      <c r="BF1524" s="147">
        <v>0.15</v>
      </c>
      <c r="BG1524" s="30">
        <v>49.16</v>
      </c>
      <c r="BH1524" s="30">
        <v>215</v>
      </c>
      <c r="BI1524" s="30">
        <v>86.0975341796875</v>
      </c>
      <c r="BJ1524" s="148">
        <v>0.192</v>
      </c>
      <c r="BK1524" s="30">
        <v>50.566597129999998</v>
      </c>
      <c r="BL1524" s="30">
        <v>240.4</v>
      </c>
      <c r="BM1524" s="30">
        <v>86.610992431640625</v>
      </c>
      <c r="BN1524" s="148">
        <v>0.13</v>
      </c>
      <c r="BO1524" s="30">
        <v>50.806360380000001</v>
      </c>
      <c r="BP1524" s="30">
        <v>223.2</v>
      </c>
      <c r="BQ1524" s="148"/>
      <c r="BR1524" s="148">
        <v>3.2000000000000001E-2</v>
      </c>
      <c r="BS1524" s="148"/>
      <c r="BT1524" s="148">
        <v>0.92400000000000004</v>
      </c>
      <c r="BU1524" s="148">
        <v>0.04</v>
      </c>
      <c r="BV1524" s="148">
        <v>4.0000001899898052E-3</v>
      </c>
      <c r="BW1524" s="148"/>
      <c r="BX1524" s="148">
        <v>0.14299999999999999</v>
      </c>
      <c r="BY1524" s="148">
        <v>0.32500000000000001</v>
      </c>
      <c r="BZ1524" s="1"/>
      <c r="CA1524" s="1">
        <v>8219.9296875</v>
      </c>
      <c r="CB1524" s="1">
        <v>10677.26</v>
      </c>
      <c r="CC1524" s="124" t="s">
        <v>4573</v>
      </c>
      <c r="CD1524" t="s">
        <v>4633</v>
      </c>
    </row>
    <row r="1525" spans="1:82" x14ac:dyDescent="0.3">
      <c r="A1525" s="1">
        <v>1040424020</v>
      </c>
      <c r="B1525" s="124" t="s">
        <v>4573</v>
      </c>
      <c r="C1525" t="s">
        <v>492</v>
      </c>
      <c r="D1525" t="s">
        <v>1978</v>
      </c>
      <c r="E1525" s="30">
        <v>82.711677551269531</v>
      </c>
      <c r="F1525" s="30">
        <v>83.380645751953125</v>
      </c>
      <c r="G1525" s="30">
        <v>81.544654846191406</v>
      </c>
      <c r="H1525" s="30">
        <v>80.462600708007813</v>
      </c>
      <c r="I1525" s="1">
        <v>192</v>
      </c>
      <c r="J1525" s="1" t="s">
        <v>4733</v>
      </c>
      <c r="K1525" s="1">
        <v>6</v>
      </c>
      <c r="L1525" t="s">
        <v>3847</v>
      </c>
      <c r="M1525" t="s">
        <v>3907</v>
      </c>
      <c r="N1525" t="s">
        <v>3917</v>
      </c>
      <c r="O1525" t="s">
        <v>3921</v>
      </c>
      <c r="P1525" s="148">
        <v>0.30303031206130981</v>
      </c>
      <c r="Q1525" s="30">
        <v>49.005921219999998</v>
      </c>
      <c r="R1525" s="30">
        <v>293.93939208984381</v>
      </c>
      <c r="S1525" s="1">
        <v>173</v>
      </c>
      <c r="T1525" s="1">
        <v>154</v>
      </c>
      <c r="U1525" s="148">
        <v>0.89017343521118164</v>
      </c>
      <c r="V1525" s="148">
        <v>0.190476194024086</v>
      </c>
      <c r="W1525" s="149">
        <v>49.280004310000002</v>
      </c>
      <c r="X1525" s="149"/>
      <c r="Y1525" s="1">
        <v>154</v>
      </c>
      <c r="Z1525" s="30">
        <v>81.2955322265625</v>
      </c>
      <c r="AA1525" s="148">
        <v>0.28899999999999998</v>
      </c>
      <c r="AB1525" s="30">
        <v>48.8</v>
      </c>
      <c r="AC1525" s="30">
        <v>283.10000000000002</v>
      </c>
      <c r="AD1525" s="30">
        <v>83.288887023925781</v>
      </c>
      <c r="AE1525" s="148">
        <v>0.28899999999999998</v>
      </c>
      <c r="AF1525" s="30">
        <v>49.41</v>
      </c>
      <c r="AG1525" s="30">
        <v>283.10000000000002</v>
      </c>
      <c r="AH1525" s="30">
        <v>84.054000854492188</v>
      </c>
      <c r="AI1525" s="148">
        <v>0.34799999999999998</v>
      </c>
      <c r="AJ1525" s="30">
        <v>49.729031999999997</v>
      </c>
      <c r="AK1525" s="30">
        <v>305.2</v>
      </c>
      <c r="AL1525" s="30">
        <v>85.208999633789063</v>
      </c>
      <c r="AM1525" s="148">
        <v>0.34799999999999998</v>
      </c>
      <c r="AN1525" s="30">
        <v>50.07415426</v>
      </c>
      <c r="AO1525" s="30">
        <v>305.2</v>
      </c>
      <c r="AP1525" s="148">
        <v>0.2222222238779068</v>
      </c>
      <c r="AQ1525" s="30">
        <v>47.847830639999998</v>
      </c>
      <c r="AR1525" s="30">
        <v>243.43434143066409</v>
      </c>
      <c r="AS1525" s="30">
        <v>173</v>
      </c>
      <c r="AT1525" s="30">
        <v>154</v>
      </c>
      <c r="AU1525" s="148">
        <v>0.89017343521118164</v>
      </c>
      <c r="AV1525" s="30">
        <v>80.462600708007813</v>
      </c>
      <c r="AW1525" s="148">
        <v>0.1428571492433548</v>
      </c>
      <c r="AX1525" s="30">
        <v>47.391328420000001</v>
      </c>
      <c r="AY1525" s="30"/>
      <c r="AZ1525" s="30">
        <v>154</v>
      </c>
      <c r="BA1525" s="30">
        <v>84.856124877929688</v>
      </c>
      <c r="BB1525" s="148">
        <v>0.246</v>
      </c>
      <c r="BC1525" s="30">
        <v>49.94</v>
      </c>
      <c r="BD1525" s="30">
        <v>243</v>
      </c>
      <c r="BE1525" s="30">
        <v>86.192611694335938</v>
      </c>
      <c r="BF1525" s="147">
        <v>0.246</v>
      </c>
      <c r="BG1525" s="30">
        <v>50.57</v>
      </c>
      <c r="BH1525" s="30">
        <v>243</v>
      </c>
      <c r="BI1525" s="30">
        <v>86.6605224609375</v>
      </c>
      <c r="BJ1525" s="148">
        <v>0.41499999999999998</v>
      </c>
      <c r="BK1525" s="30">
        <v>50.840841189999999</v>
      </c>
      <c r="BL1525" s="30">
        <v>295.60000000000002</v>
      </c>
      <c r="BM1525" s="30">
        <v>88.339576721191406</v>
      </c>
      <c r="BN1525" s="148">
        <v>0.41499999999999998</v>
      </c>
      <c r="BO1525" s="30">
        <v>51.667842219999997</v>
      </c>
      <c r="BP1525" s="30">
        <v>295.60000000000002</v>
      </c>
      <c r="BQ1525" s="148"/>
      <c r="BR1525" s="148">
        <v>3.5999999999999997E-2</v>
      </c>
      <c r="BS1525" s="148"/>
      <c r="BT1525" s="148">
        <v>0.92200000000000004</v>
      </c>
      <c r="BU1525" s="148">
        <v>3.1E-2</v>
      </c>
      <c r="BV1525" s="148">
        <v>9.9999997764825821E-3</v>
      </c>
      <c r="BW1525" s="148"/>
      <c r="BX1525" s="148">
        <v>0.14599999999999999</v>
      </c>
      <c r="BY1525" s="148">
        <v>0.54100000000000004</v>
      </c>
      <c r="BZ1525" s="1"/>
      <c r="CA1525" s="1">
        <v>9851.5498046875</v>
      </c>
      <c r="CB1525" s="1">
        <v>10893.22</v>
      </c>
      <c r="CC1525" s="124" t="s">
        <v>4573</v>
      </c>
      <c r="CD1525" t="s">
        <v>4634</v>
      </c>
    </row>
    <row r="1526" spans="1:82" x14ac:dyDescent="0.3">
      <c r="A1526" s="1">
        <v>1040431050</v>
      </c>
      <c r="B1526" s="124" t="s">
        <v>4574</v>
      </c>
      <c r="C1526" t="s">
        <v>493</v>
      </c>
      <c r="D1526" t="s">
        <v>1979</v>
      </c>
      <c r="E1526" s="30">
        <v>80.717582702636719</v>
      </c>
      <c r="F1526" s="30">
        <v>82.290557861328125</v>
      </c>
      <c r="G1526" s="30">
        <v>87.198318481445313</v>
      </c>
      <c r="H1526" s="30">
        <v>86.708183288574219</v>
      </c>
      <c r="I1526" s="1">
        <v>242</v>
      </c>
      <c r="J1526" s="1">
        <v>7</v>
      </c>
      <c r="K1526" s="1">
        <v>12</v>
      </c>
      <c r="L1526" t="s">
        <v>3847</v>
      </c>
      <c r="M1526" t="s">
        <v>3907</v>
      </c>
      <c r="N1526" t="s">
        <v>3916</v>
      </c>
      <c r="O1526" t="s">
        <v>3921</v>
      </c>
      <c r="P1526" s="148">
        <v>0.341269850730896</v>
      </c>
      <c r="Q1526" s="30">
        <v>48.17645117</v>
      </c>
      <c r="R1526" s="30">
        <v>308.73016357421881</v>
      </c>
      <c r="S1526" s="1">
        <v>155</v>
      </c>
      <c r="T1526" s="1">
        <v>76</v>
      </c>
      <c r="U1526" s="148">
        <v>0.49032258987426758</v>
      </c>
      <c r="V1526" s="148"/>
      <c r="W1526" s="149">
        <v>48.828333149999999</v>
      </c>
      <c r="X1526" s="149"/>
      <c r="Y1526" s="1">
        <v>76</v>
      </c>
      <c r="Z1526" s="30">
        <v>81.89971923828125</v>
      </c>
      <c r="AA1526" s="148">
        <v>0.35299999999999998</v>
      </c>
      <c r="AB1526" s="30">
        <v>49</v>
      </c>
      <c r="AC1526" s="30">
        <v>305.89999999999998</v>
      </c>
      <c r="AD1526" s="30">
        <v>81.669036865234375</v>
      </c>
      <c r="AE1526" s="148">
        <v>0.27</v>
      </c>
      <c r="AF1526" s="30">
        <v>48.86</v>
      </c>
      <c r="AG1526" s="30">
        <v>276.2</v>
      </c>
      <c r="AH1526" s="30">
        <v>82.940902709960938</v>
      </c>
      <c r="AI1526" s="148">
        <v>0.44400000000000001</v>
      </c>
      <c r="AJ1526" s="30">
        <v>49.360359170000002</v>
      </c>
      <c r="AK1526" s="30">
        <v>315.89999999999998</v>
      </c>
      <c r="AL1526" s="30">
        <v>82.364326477050781</v>
      </c>
      <c r="AM1526" s="148">
        <v>0.35499999999999998</v>
      </c>
      <c r="AN1526" s="30">
        <v>49.106114910000002</v>
      </c>
      <c r="AO1526" s="30">
        <v>286.8</v>
      </c>
      <c r="AP1526" s="148">
        <v>0.2950819730758667</v>
      </c>
      <c r="AQ1526" s="30">
        <v>51.38434522</v>
      </c>
      <c r="AR1526" s="30">
        <v>271.31146240234381</v>
      </c>
      <c r="AS1526" s="30">
        <v>155</v>
      </c>
      <c r="AT1526" s="30">
        <v>76</v>
      </c>
      <c r="AU1526" s="148">
        <v>0.49032258987426758</v>
      </c>
      <c r="AV1526" s="30">
        <v>86.708183288574219</v>
      </c>
      <c r="AW1526" s="148">
        <v>0.28301885724067688</v>
      </c>
      <c r="AX1526" s="30">
        <v>50.970777380000001</v>
      </c>
      <c r="AY1526" s="30"/>
      <c r="AZ1526" s="30">
        <v>76</v>
      </c>
      <c r="BA1526" s="30">
        <v>83.990089416503906</v>
      </c>
      <c r="BB1526" s="148">
        <v>0.13700000000000001</v>
      </c>
      <c r="BC1526" s="30">
        <v>49.52</v>
      </c>
      <c r="BD1526" s="30">
        <v>251.1</v>
      </c>
      <c r="BE1526" s="30">
        <v>84.366775512695313</v>
      </c>
      <c r="BF1526" s="147">
        <v>0.111</v>
      </c>
      <c r="BG1526" s="30">
        <v>49.67</v>
      </c>
      <c r="BH1526" s="30">
        <v>234.7</v>
      </c>
      <c r="BI1526" s="30">
        <v>81.961105346679688</v>
      </c>
      <c r="BJ1526" s="148">
        <v>0.246</v>
      </c>
      <c r="BK1526" s="30">
        <v>48.551649130000001</v>
      </c>
      <c r="BL1526" s="30">
        <v>266.89999999999998</v>
      </c>
      <c r="BM1526" s="30">
        <v>82.663314819335938</v>
      </c>
      <c r="BN1526" s="148">
        <v>0.20499999999999999</v>
      </c>
      <c r="BO1526" s="30">
        <v>48.838941349999999</v>
      </c>
      <c r="BP1526" s="30">
        <v>242.5</v>
      </c>
      <c r="BQ1526" s="148"/>
      <c r="BR1526" s="148"/>
      <c r="BS1526" s="148"/>
      <c r="BT1526" s="148">
        <v>0.97899999999999998</v>
      </c>
      <c r="BU1526" s="148"/>
      <c r="BV1526" s="148">
        <v>2.0999999716877941E-2</v>
      </c>
      <c r="BW1526" s="148"/>
      <c r="BX1526" s="148">
        <v>0.11600000000000001</v>
      </c>
      <c r="BY1526" s="148">
        <v>0.433</v>
      </c>
      <c r="BZ1526" s="1"/>
      <c r="CA1526" s="1">
        <v>10227.330078125</v>
      </c>
      <c r="CB1526" s="1">
        <v>11341.83</v>
      </c>
      <c r="CC1526" s="124" t="s">
        <v>4574</v>
      </c>
      <c r="CD1526" t="s">
        <v>4633</v>
      </c>
    </row>
    <row r="1527" spans="1:82" x14ac:dyDescent="0.3">
      <c r="A1527" s="1">
        <v>1040434020</v>
      </c>
      <c r="B1527" s="124" t="s">
        <v>4574</v>
      </c>
      <c r="C1527" t="s">
        <v>493</v>
      </c>
      <c r="D1527" t="s">
        <v>1980</v>
      </c>
      <c r="E1527" s="30">
        <v>88.919761657714844</v>
      </c>
      <c r="F1527" s="30">
        <v>90.071823120117188</v>
      </c>
      <c r="G1527" s="30">
        <v>87.462631225585938</v>
      </c>
      <c r="H1527" s="30">
        <v>88.197288513183594</v>
      </c>
      <c r="I1527" s="1">
        <v>271</v>
      </c>
      <c r="J1527" s="1" t="s">
        <v>3981</v>
      </c>
      <c r="K1527" s="1">
        <v>6</v>
      </c>
      <c r="L1527" t="s">
        <v>3847</v>
      </c>
      <c r="M1527" t="s">
        <v>3907</v>
      </c>
      <c r="N1527" t="s">
        <v>3916</v>
      </c>
      <c r="O1527" t="s">
        <v>3921</v>
      </c>
      <c r="P1527" s="148">
        <v>0.4154929518699646</v>
      </c>
      <c r="Q1527" s="30">
        <v>51.588251659999997</v>
      </c>
      <c r="R1527" s="30">
        <v>319.01409912109381</v>
      </c>
      <c r="S1527" s="1">
        <v>203</v>
      </c>
      <c r="T1527" s="1">
        <v>127</v>
      </c>
      <c r="U1527" s="148">
        <v>0.62561577558517456</v>
      </c>
      <c r="V1527" s="148">
        <v>0.35064935684204102</v>
      </c>
      <c r="W1527" s="149">
        <v>52.052440249999997</v>
      </c>
      <c r="X1527" s="149">
        <v>289.61038208007813</v>
      </c>
      <c r="Y1527" s="1">
        <v>127</v>
      </c>
      <c r="Z1527" s="30">
        <v>86.129005432128906</v>
      </c>
      <c r="AA1527" s="148">
        <v>0.435</v>
      </c>
      <c r="AB1527" s="30">
        <v>50.4</v>
      </c>
      <c r="AC1527" s="30">
        <v>318</v>
      </c>
      <c r="AD1527" s="30">
        <v>84.938186645507813</v>
      </c>
      <c r="AE1527" s="148">
        <v>0.40400000000000003</v>
      </c>
      <c r="AF1527" s="30">
        <v>49.97</v>
      </c>
      <c r="AG1527" s="30">
        <v>298.2</v>
      </c>
      <c r="AH1527" s="30">
        <v>82.497848510742188</v>
      </c>
      <c r="AI1527" s="148">
        <v>0.373</v>
      </c>
      <c r="AJ1527" s="30">
        <v>49.213614550000003</v>
      </c>
      <c r="AK1527" s="30">
        <v>321.60000000000002</v>
      </c>
      <c r="AL1527" s="30">
        <v>82.264503479003906</v>
      </c>
      <c r="AM1527" s="148">
        <v>0.32</v>
      </c>
      <c r="AN1527" s="30">
        <v>49.072147129999998</v>
      </c>
      <c r="AO1527" s="30">
        <v>299</v>
      </c>
      <c r="AP1527" s="148">
        <v>0.38028168678283691</v>
      </c>
      <c r="AQ1527" s="30">
        <v>51.54968246</v>
      </c>
      <c r="AR1527" s="30">
        <v>293.66195678710938</v>
      </c>
      <c r="AS1527" s="30">
        <v>202</v>
      </c>
      <c r="AT1527" s="30">
        <v>126</v>
      </c>
      <c r="AU1527" s="148">
        <v>0.62561577558517456</v>
      </c>
      <c r="AV1527" s="30">
        <v>88.197288513183594</v>
      </c>
      <c r="AW1527" s="148">
        <v>0.31168830394744867</v>
      </c>
      <c r="AX1527" s="30">
        <v>51.824210039999997</v>
      </c>
      <c r="AY1527" s="30">
        <v>262.33767700195313</v>
      </c>
      <c r="AZ1527" s="30">
        <v>126</v>
      </c>
      <c r="BA1527" s="30">
        <v>81.825004577636719</v>
      </c>
      <c r="BB1527" s="148">
        <v>0.35599999999999998</v>
      </c>
      <c r="BC1527" s="30">
        <v>48.47</v>
      </c>
      <c r="BD1527" s="30">
        <v>276.3</v>
      </c>
      <c r="BE1527" s="30">
        <v>82.601806640625</v>
      </c>
      <c r="BF1527" s="147">
        <v>0.30599999999999999</v>
      </c>
      <c r="BG1527" s="30">
        <v>48.8</v>
      </c>
      <c r="BH1527" s="30">
        <v>256.5</v>
      </c>
      <c r="BI1527" s="30">
        <v>80.960906982421875</v>
      </c>
      <c r="BJ1527" s="148">
        <v>0.33300000000000002</v>
      </c>
      <c r="BK1527" s="30">
        <v>48.064432490000002</v>
      </c>
      <c r="BL1527" s="30">
        <v>280.39999999999998</v>
      </c>
      <c r="BM1527" s="30">
        <v>82.73236083984375</v>
      </c>
      <c r="BN1527" s="148">
        <v>0.32</v>
      </c>
      <c r="BO1527" s="30">
        <v>48.873353940000001</v>
      </c>
      <c r="BP1527" s="30">
        <v>269.10000000000002</v>
      </c>
      <c r="BQ1527" s="148"/>
      <c r="BR1527" s="148"/>
      <c r="BS1527" s="148"/>
      <c r="BT1527" s="148">
        <v>0.93</v>
      </c>
      <c r="BU1527" s="148">
        <v>5.8999999999999997E-2</v>
      </c>
      <c r="BV1527" s="148">
        <v>1.099999994039536E-2</v>
      </c>
      <c r="BW1527" s="148"/>
      <c r="BX1527" s="148">
        <v>0.14799999999999999</v>
      </c>
      <c r="BY1527" s="148">
        <v>0.51100000000000001</v>
      </c>
      <c r="BZ1527" s="1"/>
      <c r="CA1527" s="1">
        <v>7569.3701171875</v>
      </c>
      <c r="CB1527" s="1">
        <v>8693.11</v>
      </c>
      <c r="CC1527" s="124" t="s">
        <v>4574</v>
      </c>
      <c r="CD1527" t="s">
        <v>4634</v>
      </c>
    </row>
    <row r="1528" spans="1:82" x14ac:dyDescent="0.3">
      <c r="A1528" s="1">
        <v>1040443000</v>
      </c>
      <c r="B1528" s="124" t="s">
        <v>4575</v>
      </c>
      <c r="C1528" t="s">
        <v>494</v>
      </c>
      <c r="D1528" t="s">
        <v>1981</v>
      </c>
      <c r="E1528" s="30">
        <v>88.741752624511719</v>
      </c>
      <c r="F1528" s="30">
        <v>87.046127319335938</v>
      </c>
      <c r="G1528" s="30">
        <v>84.051422119140625</v>
      </c>
      <c r="H1528" s="30">
        <v>82.238494873046875</v>
      </c>
      <c r="I1528" s="1">
        <v>276</v>
      </c>
      <c r="J1528" s="1">
        <v>7</v>
      </c>
      <c r="K1528" s="1">
        <v>8</v>
      </c>
      <c r="L1528" t="s">
        <v>3847</v>
      </c>
      <c r="M1528" t="s">
        <v>3907</v>
      </c>
      <c r="N1528" t="s">
        <v>3917</v>
      </c>
      <c r="O1528" t="s">
        <v>3921</v>
      </c>
      <c r="P1528" s="148">
        <v>0.46640315651893621</v>
      </c>
      <c r="Q1528" s="30">
        <v>51.514207140000003</v>
      </c>
      <c r="R1528" s="30">
        <v>337.15414428710938</v>
      </c>
      <c r="S1528" s="1">
        <v>495</v>
      </c>
      <c r="T1528" s="1">
        <v>308</v>
      </c>
      <c r="U1528" s="148">
        <v>0.62222224473953247</v>
      </c>
      <c r="V1528" s="148">
        <v>0.34591194987297058</v>
      </c>
      <c r="W1528" s="149">
        <v>50.798767529999999</v>
      </c>
      <c r="X1528" s="149">
        <v>303.77359008789063</v>
      </c>
      <c r="Y1528" s="1">
        <v>308</v>
      </c>
      <c r="Z1528" s="30">
        <v>83.712272644042969</v>
      </c>
      <c r="AA1528" s="148">
        <v>0.44800000000000001</v>
      </c>
      <c r="AB1528" s="30">
        <v>49.6</v>
      </c>
      <c r="AC1528" s="30">
        <v>335.2</v>
      </c>
      <c r="AD1528" s="30">
        <v>83.141624450683594</v>
      </c>
      <c r="AE1528" s="148">
        <v>0.35299999999999998</v>
      </c>
      <c r="AF1528" s="30">
        <v>49.36</v>
      </c>
      <c r="AG1528" s="30">
        <v>303.60000000000002</v>
      </c>
      <c r="AH1528" s="30">
        <v>80.163719177246094</v>
      </c>
      <c r="AI1528" s="148">
        <v>0.42299999999999999</v>
      </c>
      <c r="AJ1528" s="30">
        <v>48.440518410000003</v>
      </c>
      <c r="AK1528" s="30">
        <v>331.9</v>
      </c>
      <c r="AL1528" s="30">
        <v>80.840431213378906</v>
      </c>
      <c r="AM1528" s="148">
        <v>0.28699999999999998</v>
      </c>
      <c r="AN1528" s="30">
        <v>48.58753754</v>
      </c>
      <c r="AO1528" s="30">
        <v>298.8</v>
      </c>
      <c r="AP1528" s="148">
        <v>0.31999999284744263</v>
      </c>
      <c r="AQ1528" s="30">
        <v>49.415877729999998</v>
      </c>
      <c r="AR1528" s="30">
        <v>282.39999389648438</v>
      </c>
      <c r="AS1528" s="30">
        <v>492</v>
      </c>
      <c r="AT1528" s="30">
        <v>306</v>
      </c>
      <c r="AU1528" s="148">
        <v>0.62222224473953247</v>
      </c>
      <c r="AV1528" s="30">
        <v>82.238494873046875</v>
      </c>
      <c r="AW1528" s="148">
        <v>0.1656050980091095</v>
      </c>
      <c r="AX1528" s="30">
        <v>48.409122719999999</v>
      </c>
      <c r="AY1528" s="30"/>
      <c r="AZ1528" s="30">
        <v>306</v>
      </c>
      <c r="BA1528" s="30">
        <v>79.1856689453125</v>
      </c>
      <c r="BB1528" s="148">
        <v>0.28399999999999997</v>
      </c>
      <c r="BC1528" s="30">
        <v>47.19</v>
      </c>
      <c r="BD1528" s="30">
        <v>267.8</v>
      </c>
      <c r="BE1528" s="30">
        <v>79.90362548828125</v>
      </c>
      <c r="BF1528" s="147">
        <v>0.17399999999999999</v>
      </c>
      <c r="BG1528" s="30">
        <v>47.47</v>
      </c>
      <c r="BH1528" s="30">
        <v>234.1</v>
      </c>
      <c r="BI1528" s="30">
        <v>77.257087707519531</v>
      </c>
      <c r="BJ1528" s="148">
        <v>0.26500000000000001</v>
      </c>
      <c r="BK1528" s="30">
        <v>46.260217859999997</v>
      </c>
      <c r="BL1528" s="30">
        <v>276.2</v>
      </c>
      <c r="BM1528" s="30">
        <v>79.303939819335938</v>
      </c>
      <c r="BN1528" s="148">
        <v>0.18</v>
      </c>
      <c r="BO1528" s="30">
        <v>47.164719480000002</v>
      </c>
      <c r="BP1528" s="30">
        <v>243.7</v>
      </c>
      <c r="BQ1528" s="148"/>
      <c r="BR1528" s="148">
        <v>4.2999999999999997E-2</v>
      </c>
      <c r="BS1528" s="148"/>
      <c r="BT1528" s="148">
        <v>0.91300000000000003</v>
      </c>
      <c r="BU1528" s="148"/>
      <c r="BV1528" s="148">
        <v>4.3000001460313797E-2</v>
      </c>
      <c r="BW1528" s="148"/>
      <c r="BX1528" s="148">
        <v>0.185</v>
      </c>
      <c r="BY1528" s="148">
        <v>0.55800000000000005</v>
      </c>
      <c r="BZ1528" s="1"/>
      <c r="CA1528" s="1">
        <v>11838.0302734375</v>
      </c>
      <c r="CB1528" s="1">
        <v>12672.43</v>
      </c>
      <c r="CC1528" s="124" t="s">
        <v>4575</v>
      </c>
      <c r="CD1528" t="s">
        <v>4633</v>
      </c>
    </row>
    <row r="1529" spans="1:82" x14ac:dyDescent="0.3">
      <c r="A1529" s="1">
        <v>1040444030</v>
      </c>
      <c r="B1529" s="124" t="s">
        <v>4575</v>
      </c>
      <c r="C1529" t="s">
        <v>494</v>
      </c>
      <c r="D1529" t="s">
        <v>1982</v>
      </c>
      <c r="E1529" s="30">
        <v>78.9324951171875</v>
      </c>
      <c r="F1529" s="30">
        <v>77.562416076660156</v>
      </c>
      <c r="G1529" s="30">
        <v>82.203399658203125</v>
      </c>
      <c r="H1529" s="30">
        <v>82.245048522949219</v>
      </c>
      <c r="I1529" s="1">
        <v>352</v>
      </c>
      <c r="J1529" s="1">
        <v>2</v>
      </c>
      <c r="K1529" s="1">
        <v>4</v>
      </c>
      <c r="L1529" t="s">
        <v>3847</v>
      </c>
      <c r="M1529" t="s">
        <v>3907</v>
      </c>
      <c r="N1529" t="s">
        <v>3917</v>
      </c>
      <c r="O1529" t="s">
        <v>3921</v>
      </c>
      <c r="P1529" s="148">
        <v>0.3288288414478302</v>
      </c>
      <c r="Q1529" s="30">
        <v>47.433921050000002</v>
      </c>
      <c r="R1529" s="30">
        <v>302.70269775390631</v>
      </c>
      <c r="S1529" s="1">
        <v>138</v>
      </c>
      <c r="T1529" s="1">
        <v>88</v>
      </c>
      <c r="U1529" s="148">
        <v>0.63768118619918823</v>
      </c>
      <c r="V1529" s="148">
        <v>0.2291666716337204</v>
      </c>
      <c r="W1529" s="149">
        <v>46.86926192</v>
      </c>
      <c r="X1529" s="149">
        <v>270.13888549804688</v>
      </c>
      <c r="Y1529" s="1">
        <v>88</v>
      </c>
      <c r="Z1529" s="30">
        <v>80.389259338378906</v>
      </c>
      <c r="AA1529" s="148">
        <v>0.51300000000000001</v>
      </c>
      <c r="AB1529" s="30">
        <v>48.5</v>
      </c>
      <c r="AC1529" s="30">
        <v>337.5</v>
      </c>
      <c r="AD1529" s="30">
        <v>80.54986572265625</v>
      </c>
      <c r="AE1529" s="148">
        <v>0.377</v>
      </c>
      <c r="AF1529" s="30">
        <v>48.48</v>
      </c>
      <c r="AG1529" s="30">
        <v>304.3</v>
      </c>
      <c r="AH1529" s="30">
        <v>81.883285522460938</v>
      </c>
      <c r="AI1529" s="148">
        <v>0.47599999999999998</v>
      </c>
      <c r="AJ1529" s="30">
        <v>49.01006271</v>
      </c>
      <c r="AK1529" s="30">
        <v>338.3</v>
      </c>
      <c r="AL1529" s="30">
        <v>82.5484619140625</v>
      </c>
      <c r="AM1529" s="148">
        <v>0.39100000000000001</v>
      </c>
      <c r="AN1529" s="30">
        <v>49.168777089999999</v>
      </c>
      <c r="AO1529" s="30">
        <v>314.5</v>
      </c>
      <c r="AP1529" s="148">
        <v>0.3288288414478302</v>
      </c>
      <c r="AQ1529" s="30">
        <v>48.259890550000001</v>
      </c>
      <c r="AR1529" s="30">
        <v>275.67568969726563</v>
      </c>
      <c r="AS1529" s="30">
        <v>138</v>
      </c>
      <c r="AT1529" s="30">
        <v>88</v>
      </c>
      <c r="AU1529" s="148">
        <v>0.63768118619918823</v>
      </c>
      <c r="AV1529" s="30">
        <v>82.245048522949219</v>
      </c>
      <c r="AW1529" s="148">
        <v>0.2361111044883728</v>
      </c>
      <c r="AX1529" s="30">
        <v>48.412881159999998</v>
      </c>
      <c r="AY1529" s="30">
        <v>236.1111145019531</v>
      </c>
      <c r="AZ1529" s="30">
        <v>88</v>
      </c>
      <c r="BA1529" s="30">
        <v>81.989967346191406</v>
      </c>
      <c r="BB1529" s="148">
        <v>0.53600000000000003</v>
      </c>
      <c r="BC1529" s="30">
        <v>48.55</v>
      </c>
      <c r="BD1529" s="30">
        <v>337.7</v>
      </c>
      <c r="BE1529" s="30">
        <v>82.561233520507813</v>
      </c>
      <c r="BF1529" s="147">
        <v>0.44700000000000001</v>
      </c>
      <c r="BG1529" s="30">
        <v>48.78</v>
      </c>
      <c r="BH1529" s="30">
        <v>307.5</v>
      </c>
      <c r="BI1529" s="30">
        <v>83.280609130859375</v>
      </c>
      <c r="BJ1529" s="148">
        <v>0.54</v>
      </c>
      <c r="BK1529" s="30">
        <v>49.194408459999998</v>
      </c>
      <c r="BL1529" s="30">
        <v>335.9</v>
      </c>
      <c r="BM1529" s="30">
        <v>83.521553039550781</v>
      </c>
      <c r="BN1529" s="148">
        <v>0.45800000000000002</v>
      </c>
      <c r="BO1529" s="30">
        <v>49.266664370000001</v>
      </c>
      <c r="BP1529" s="30">
        <v>307.8</v>
      </c>
      <c r="BQ1529" s="148"/>
      <c r="BR1529" s="148">
        <v>3.1E-2</v>
      </c>
      <c r="BS1529" s="148"/>
      <c r="BT1529" s="148">
        <v>0.90300000000000002</v>
      </c>
      <c r="BU1529" s="148">
        <v>3.4000000000000002E-2</v>
      </c>
      <c r="BV1529" s="148">
        <v>3.0999999493360519E-2</v>
      </c>
      <c r="BW1529" s="148">
        <v>0.02</v>
      </c>
      <c r="BX1529" s="148">
        <v>0.19600000000000001</v>
      </c>
      <c r="BY1529" s="148">
        <v>0.60699999999999998</v>
      </c>
      <c r="BZ1529" s="1"/>
      <c r="CA1529" s="1">
        <v>9002</v>
      </c>
      <c r="CB1529" s="1">
        <v>10516.93</v>
      </c>
      <c r="CC1529" s="124" t="s">
        <v>4575</v>
      </c>
      <c r="CD1529" t="s">
        <v>4634</v>
      </c>
    </row>
    <row r="1530" spans="1:82" x14ac:dyDescent="0.3">
      <c r="A1530" s="1">
        <v>1040444040</v>
      </c>
      <c r="B1530" s="124" t="s">
        <v>4575</v>
      </c>
      <c r="C1530" t="s">
        <v>494</v>
      </c>
      <c r="D1530" t="s">
        <v>1983</v>
      </c>
      <c r="E1530" s="30">
        <v>82.001358032226563</v>
      </c>
      <c r="F1530" s="30">
        <v>80.99847412109375</v>
      </c>
      <c r="G1530" s="30">
        <v>83.109474182128906</v>
      </c>
      <c r="H1530" s="30">
        <v>80.616470336914063</v>
      </c>
      <c r="I1530" s="1">
        <v>276</v>
      </c>
      <c r="J1530" s="1">
        <v>5</v>
      </c>
      <c r="K1530" s="1">
        <v>6</v>
      </c>
      <c r="L1530" t="s">
        <v>3847</v>
      </c>
      <c r="M1530" t="s">
        <v>3907</v>
      </c>
      <c r="N1530" t="s">
        <v>3917</v>
      </c>
      <c r="O1530" t="s">
        <v>3921</v>
      </c>
      <c r="P1530" s="148">
        <v>0.39676111936569208</v>
      </c>
      <c r="Q1530" s="30">
        <v>48.710454689999999</v>
      </c>
      <c r="R1530" s="30">
        <v>314.97976684570313</v>
      </c>
      <c r="S1530" s="1">
        <v>467</v>
      </c>
      <c r="T1530" s="1">
        <v>316</v>
      </c>
      <c r="U1530" s="148">
        <v>0.67665952444076538</v>
      </c>
      <c r="V1530" s="148">
        <v>0.29032257199287409</v>
      </c>
      <c r="W1530" s="149">
        <v>48.292966999999997</v>
      </c>
      <c r="X1530" s="149">
        <v>282.58065795898438</v>
      </c>
      <c r="Y1530" s="1">
        <v>316</v>
      </c>
      <c r="Z1530" s="30">
        <v>83.108085632324219</v>
      </c>
      <c r="AA1530" s="148">
        <v>0.41699999999999998</v>
      </c>
      <c r="AB1530" s="30">
        <v>49.4</v>
      </c>
      <c r="AC1530" s="30">
        <v>332.9</v>
      </c>
      <c r="AD1530" s="30">
        <v>81.993003845214844</v>
      </c>
      <c r="AE1530" s="148">
        <v>0.308</v>
      </c>
      <c r="AF1530" s="30">
        <v>48.97</v>
      </c>
      <c r="AG1530" s="30">
        <v>305.8</v>
      </c>
      <c r="AH1530" s="30">
        <v>83.038017272949219</v>
      </c>
      <c r="AI1530" s="148">
        <v>0.45500000000000002</v>
      </c>
      <c r="AJ1530" s="30">
        <v>49.39252518</v>
      </c>
      <c r="AK1530" s="30">
        <v>340.2</v>
      </c>
      <c r="AL1530" s="30">
        <v>81.908226013183594</v>
      </c>
      <c r="AM1530" s="148">
        <v>0.317</v>
      </c>
      <c r="AN1530" s="30">
        <v>48.950906189999998</v>
      </c>
      <c r="AO1530" s="30">
        <v>311</v>
      </c>
      <c r="AP1530" s="148">
        <v>0.40080970525741583</v>
      </c>
      <c r="AQ1530" s="30">
        <v>48.826665179999999</v>
      </c>
      <c r="AR1530" s="30">
        <v>296.76113891601563</v>
      </c>
      <c r="AS1530" s="30">
        <v>465</v>
      </c>
      <c r="AT1530" s="30">
        <v>313</v>
      </c>
      <c r="AU1530" s="148">
        <v>0.67665952444076538</v>
      </c>
      <c r="AV1530" s="30">
        <v>80.616470336914063</v>
      </c>
      <c r="AW1530" s="148">
        <v>0.27741935849189758</v>
      </c>
      <c r="AX1530" s="30">
        <v>47.479514829999999</v>
      </c>
      <c r="AY1530" s="30">
        <v>255.48387145996091</v>
      </c>
      <c r="AZ1530" s="30">
        <v>313</v>
      </c>
      <c r="BA1530" s="30">
        <v>82.402366638183594</v>
      </c>
      <c r="BB1530" s="148">
        <v>0.29699999999999999</v>
      </c>
      <c r="BC1530" s="30">
        <v>48.75</v>
      </c>
      <c r="BD1530" s="30">
        <v>281.2</v>
      </c>
      <c r="BE1530" s="30">
        <v>81.932334899902344</v>
      </c>
      <c r="BF1530" s="147">
        <v>0.193</v>
      </c>
      <c r="BG1530" s="30">
        <v>48.47</v>
      </c>
      <c r="BH1530" s="30">
        <v>245</v>
      </c>
      <c r="BI1530" s="30">
        <v>86.566375732421875</v>
      </c>
      <c r="BJ1530" s="148">
        <v>0.35099999999999998</v>
      </c>
      <c r="BK1530" s="30">
        <v>50.79497945</v>
      </c>
      <c r="BL1530" s="30">
        <v>298</v>
      </c>
      <c r="BM1530" s="30">
        <v>86.431480407714844</v>
      </c>
      <c r="BN1530" s="148">
        <v>0.23</v>
      </c>
      <c r="BO1530" s="30">
        <v>50.71689937</v>
      </c>
      <c r="BP1530" s="30">
        <v>260.60000000000002</v>
      </c>
      <c r="BQ1530" s="148"/>
      <c r="BR1530" s="148">
        <v>5.0999999999999997E-2</v>
      </c>
      <c r="BS1530" s="148"/>
      <c r="BT1530" s="148">
        <v>0.92</v>
      </c>
      <c r="BU1530" s="148">
        <v>2.5000000000000001E-2</v>
      </c>
      <c r="BV1530" s="148">
        <v>4.0000001899898052E-3</v>
      </c>
      <c r="BW1530" s="148">
        <v>2.1999999999999999E-2</v>
      </c>
      <c r="BX1530" s="148">
        <v>0.14899999999999999</v>
      </c>
      <c r="BY1530" s="148">
        <v>0.55200000000000005</v>
      </c>
      <c r="BZ1530" s="1"/>
      <c r="CA1530" s="1">
        <v>8727.150390625</v>
      </c>
      <c r="CB1530" s="1">
        <v>9362.98</v>
      </c>
      <c r="CC1530" s="124" t="s">
        <v>4575</v>
      </c>
      <c r="CD1530" t="s">
        <v>4634</v>
      </c>
    </row>
    <row r="1531" spans="1:82" x14ac:dyDescent="0.3">
      <c r="A1531" s="1">
        <v>1040453000</v>
      </c>
      <c r="B1531" s="124" t="s">
        <v>4576</v>
      </c>
      <c r="C1531" t="s">
        <v>495</v>
      </c>
      <c r="D1531" t="s">
        <v>1984</v>
      </c>
      <c r="E1531" s="30">
        <v>86.258636474609375</v>
      </c>
      <c r="F1531" s="30">
        <v>87.984535217285156</v>
      </c>
      <c r="G1531" s="30">
        <v>88.005699157714844</v>
      </c>
      <c r="H1531" s="30">
        <v>85.9908447265625</v>
      </c>
      <c r="I1531" s="1">
        <v>142</v>
      </c>
      <c r="J1531" s="1">
        <v>5</v>
      </c>
      <c r="K1531" s="1">
        <v>8</v>
      </c>
      <c r="L1531" t="s">
        <v>3847</v>
      </c>
      <c r="M1531" t="s">
        <v>3907</v>
      </c>
      <c r="N1531" t="s">
        <v>3917</v>
      </c>
      <c r="O1531" t="s">
        <v>3921</v>
      </c>
      <c r="P1531" s="148">
        <v>0.4076923131942749</v>
      </c>
      <c r="Q1531" s="30">
        <v>50.481323969999998</v>
      </c>
      <c r="R1531" s="30">
        <v>326.15383911132813</v>
      </c>
      <c r="S1531" s="1">
        <v>275</v>
      </c>
      <c r="T1531" s="1">
        <v>171</v>
      </c>
      <c r="U1531" s="148">
        <v>0.6218181848526001</v>
      </c>
      <c r="V1531" s="148">
        <v>0.28947368264198298</v>
      </c>
      <c r="W1531" s="149">
        <v>51.187591380000001</v>
      </c>
      <c r="X1531" s="149">
        <v>290.78945922851563</v>
      </c>
      <c r="Y1531" s="1">
        <v>171</v>
      </c>
      <c r="Z1531" s="30">
        <v>89.149925231933594</v>
      </c>
      <c r="AA1531" s="148">
        <v>0.53</v>
      </c>
      <c r="AB1531" s="30">
        <v>51.4</v>
      </c>
      <c r="AC1531" s="30">
        <v>345.6</v>
      </c>
      <c r="AD1531" s="30">
        <v>89.827194213867188</v>
      </c>
      <c r="AE1531" s="148">
        <v>0.39600000000000002</v>
      </c>
      <c r="AF1531" s="30">
        <v>51.63</v>
      </c>
      <c r="AG1531" s="30">
        <v>313.89999999999998</v>
      </c>
      <c r="AH1531" s="30">
        <v>88.169212341308594</v>
      </c>
      <c r="AI1531" s="148">
        <v>0.49399999999999999</v>
      </c>
      <c r="AJ1531" s="30">
        <v>51.092048570000003</v>
      </c>
      <c r="AK1531" s="30">
        <v>348.7</v>
      </c>
      <c r="AL1531" s="30">
        <v>88.723587036132813</v>
      </c>
      <c r="AM1531" s="148">
        <v>0.39600000000000002</v>
      </c>
      <c r="AN1531" s="30">
        <v>51.270161369999997</v>
      </c>
      <c r="AO1531" s="30">
        <v>326.7</v>
      </c>
      <c r="AP1531" s="148">
        <v>0.39230769872665411</v>
      </c>
      <c r="AQ1531" s="30">
        <v>51.889382650000002</v>
      </c>
      <c r="AR1531" s="30">
        <v>303.07693481445313</v>
      </c>
      <c r="AS1531" s="30">
        <v>273</v>
      </c>
      <c r="AT1531" s="30">
        <v>170</v>
      </c>
      <c r="AU1531" s="148">
        <v>0.6218181848526001</v>
      </c>
      <c r="AV1531" s="30">
        <v>85.9908447265625</v>
      </c>
      <c r="AW1531" s="148">
        <v>0.28947368264198298</v>
      </c>
      <c r="AX1531" s="30">
        <v>50.559657110000003</v>
      </c>
      <c r="AY1531" s="30">
        <v>261.84210205078131</v>
      </c>
      <c r="AZ1531" s="30">
        <v>170</v>
      </c>
      <c r="BA1531" s="30">
        <v>86.217033386230469</v>
      </c>
      <c r="BB1531" s="148">
        <v>0.30599999999999999</v>
      </c>
      <c r="BC1531" s="30">
        <v>50.6</v>
      </c>
      <c r="BD1531" s="30">
        <v>278.2</v>
      </c>
      <c r="BE1531" s="30">
        <v>86.436058044433594</v>
      </c>
      <c r="BF1531" s="147">
        <v>0.22</v>
      </c>
      <c r="BG1531" s="30">
        <v>50.69</v>
      </c>
      <c r="BH1531" s="30">
        <v>250</v>
      </c>
      <c r="BI1531" s="30">
        <v>86.555755615234375</v>
      </c>
      <c r="BJ1531" s="148">
        <v>0.33300000000000002</v>
      </c>
      <c r="BK1531" s="30">
        <v>50.789805520000002</v>
      </c>
      <c r="BL1531" s="30">
        <v>291.7</v>
      </c>
      <c r="BM1531" s="30">
        <v>87.209648132324219</v>
      </c>
      <c r="BN1531" s="148">
        <v>0.248</v>
      </c>
      <c r="BO1531" s="30">
        <v>51.104715179999999</v>
      </c>
      <c r="BP1531" s="30">
        <v>266.3</v>
      </c>
      <c r="BQ1531" s="148"/>
      <c r="BR1531" s="148"/>
      <c r="BS1531" s="148"/>
      <c r="BT1531" s="148">
        <v>0.94400000000000006</v>
      </c>
      <c r="BU1531" s="148"/>
      <c r="BV1531" s="148">
        <v>5.6000001728534698E-2</v>
      </c>
      <c r="BW1531" s="148"/>
      <c r="BX1531" s="148">
        <v>0.23899999999999999</v>
      </c>
      <c r="BY1531" s="148">
        <v>0.51400000000000001</v>
      </c>
      <c r="BZ1531" s="1"/>
      <c r="CA1531" s="1">
        <v>13813.1103515625</v>
      </c>
      <c r="CB1531" s="1">
        <v>14742.06</v>
      </c>
      <c r="CC1531" s="124" t="s">
        <v>4576</v>
      </c>
      <c r="CD1531" t="s">
        <v>4635</v>
      </c>
    </row>
    <row r="1532" spans="1:82" x14ac:dyDescent="0.3">
      <c r="A1532" s="1">
        <v>1040454020</v>
      </c>
      <c r="B1532" s="124" t="s">
        <v>4576</v>
      </c>
      <c r="C1532" t="s">
        <v>495</v>
      </c>
      <c r="D1532" t="s">
        <v>1985</v>
      </c>
      <c r="E1532" s="30">
        <v>90.175010681152344</v>
      </c>
      <c r="F1532" s="30">
        <v>90.302406311035156</v>
      </c>
      <c r="G1532" s="30">
        <v>92.91864013671875</v>
      </c>
      <c r="H1532" s="30">
        <v>93.551712036132813</v>
      </c>
      <c r="I1532" s="1">
        <v>158</v>
      </c>
      <c r="J1532" s="1" t="s">
        <v>4733</v>
      </c>
      <c r="K1532" s="1">
        <v>4</v>
      </c>
      <c r="L1532" t="s">
        <v>3847</v>
      </c>
      <c r="M1532" t="s">
        <v>3907</v>
      </c>
      <c r="N1532" t="s">
        <v>3917</v>
      </c>
      <c r="O1532" t="s">
        <v>3921</v>
      </c>
      <c r="P1532" s="148">
        <v>0.48051947355270391</v>
      </c>
      <c r="Q1532" s="30">
        <v>52.11038997</v>
      </c>
      <c r="R1532" s="30">
        <v>327.27273559570313</v>
      </c>
      <c r="S1532" s="1">
        <v>33</v>
      </c>
      <c r="T1532" s="1">
        <v>26</v>
      </c>
      <c r="U1532" s="148">
        <v>0.78787881135940552</v>
      </c>
      <c r="V1532" s="148">
        <v>0.42553192377090449</v>
      </c>
      <c r="W1532" s="149">
        <v>52.147981459999997</v>
      </c>
      <c r="X1532" s="149">
        <v>310.6383056640625</v>
      </c>
      <c r="Y1532" s="1">
        <v>26</v>
      </c>
      <c r="Z1532" s="30">
        <v>91.868743896484375</v>
      </c>
      <c r="AA1532" s="148">
        <v>0.5</v>
      </c>
      <c r="AB1532" s="30">
        <v>52.3</v>
      </c>
      <c r="AC1532" s="30">
        <v>325.7</v>
      </c>
      <c r="AD1532" s="30">
        <v>90.681297302246094</v>
      </c>
      <c r="AE1532" s="148">
        <v>0.377</v>
      </c>
      <c r="AF1532" s="30">
        <v>51.92</v>
      </c>
      <c r="AG1532" s="30">
        <v>288.7</v>
      </c>
      <c r="AH1532" s="30">
        <v>87.897636413574219</v>
      </c>
      <c r="AI1532" s="148">
        <v>0.46200000000000002</v>
      </c>
      <c r="AJ1532" s="30">
        <v>51.002098109999999</v>
      </c>
      <c r="AK1532" s="30">
        <v>340</v>
      </c>
      <c r="AL1532" s="30">
        <v>85.743637084960938</v>
      </c>
      <c r="AM1532" s="148">
        <v>0.34899999999999998</v>
      </c>
      <c r="AN1532" s="30">
        <v>50.256088769999998</v>
      </c>
      <c r="AO1532" s="30">
        <v>314</v>
      </c>
      <c r="AP1532" s="148">
        <v>0.3684210479259491</v>
      </c>
      <c r="AQ1532" s="30">
        <v>54.96255962</v>
      </c>
      <c r="AR1532" s="30">
        <v>290.78945922851563</v>
      </c>
      <c r="AS1532" s="30">
        <v>33</v>
      </c>
      <c r="AT1532" s="30">
        <v>26</v>
      </c>
      <c r="AU1532" s="148">
        <v>0.78787881135940552</v>
      </c>
      <c r="AV1532" s="30">
        <v>93.551712036132813</v>
      </c>
      <c r="AW1532" s="148">
        <v>0.28260868787765497</v>
      </c>
      <c r="AX1532" s="30">
        <v>54.892918309999999</v>
      </c>
      <c r="AY1532" s="30"/>
      <c r="AZ1532" s="30">
        <v>26</v>
      </c>
      <c r="BA1532" s="30">
        <v>94.485580444335938</v>
      </c>
      <c r="BB1532" s="148">
        <v>0.51400000000000001</v>
      </c>
      <c r="BC1532" s="30">
        <v>54.61</v>
      </c>
      <c r="BD1532" s="30">
        <v>308.10000000000002</v>
      </c>
      <c r="BE1532" s="30">
        <v>94.997184753417969</v>
      </c>
      <c r="BF1532" s="147">
        <v>0.39600000000000002</v>
      </c>
      <c r="BG1532" s="30">
        <v>54.91</v>
      </c>
      <c r="BH1532" s="30">
        <v>269.8</v>
      </c>
      <c r="BI1532" s="30">
        <v>89.211715698242188</v>
      </c>
      <c r="BJ1532" s="148">
        <v>0.41499999999999998</v>
      </c>
      <c r="BK1532" s="30">
        <v>52.083583609999998</v>
      </c>
      <c r="BL1532" s="30">
        <v>313.8</v>
      </c>
      <c r="BM1532" s="30">
        <v>88.653167724609375</v>
      </c>
      <c r="BN1532" s="148">
        <v>0.27900000000000003</v>
      </c>
      <c r="BO1532" s="30">
        <v>51.824126720000002</v>
      </c>
      <c r="BP1532" s="30">
        <v>276.7</v>
      </c>
      <c r="BQ1532" s="148"/>
      <c r="BR1532" s="148"/>
      <c r="BS1532" s="148"/>
      <c r="BT1532" s="148">
        <v>0.92400000000000004</v>
      </c>
      <c r="BU1532" s="148">
        <v>3.7999999999999999E-2</v>
      </c>
      <c r="BV1532" s="148">
        <v>3.7999998778104782E-2</v>
      </c>
      <c r="BW1532" s="148"/>
      <c r="BX1532" s="148">
        <v>0.16500000000000001</v>
      </c>
      <c r="BY1532" s="148">
        <v>0.59599999999999997</v>
      </c>
      <c r="BZ1532" s="1"/>
      <c r="CA1532" s="1">
        <v>13757.7900390625</v>
      </c>
      <c r="CB1532" s="1">
        <v>14574.53</v>
      </c>
      <c r="CC1532" s="124" t="s">
        <v>4576</v>
      </c>
      <c r="CD1532" t="s">
        <v>4634</v>
      </c>
    </row>
    <row r="1533" spans="1:82" x14ac:dyDescent="0.3">
      <c r="A1533" s="1">
        <v>1051231050</v>
      </c>
      <c r="B1533" s="124" t="s">
        <v>4577</v>
      </c>
      <c r="C1533" t="s">
        <v>496</v>
      </c>
      <c r="D1533" t="s">
        <v>1986</v>
      </c>
      <c r="E1533" s="30">
        <v>86.650230407714844</v>
      </c>
      <c r="F1533" s="30">
        <v>86.420166015625</v>
      </c>
      <c r="G1533" s="30">
        <v>91.260482788085938</v>
      </c>
      <c r="H1533" s="30">
        <v>89.196937561035156</v>
      </c>
      <c r="I1533" s="1">
        <v>122</v>
      </c>
      <c r="J1533" s="1">
        <v>7</v>
      </c>
      <c r="K1533" s="1">
        <v>12</v>
      </c>
      <c r="L1533" t="s">
        <v>161</v>
      </c>
      <c r="M1533" t="s">
        <v>3911</v>
      </c>
      <c r="N1533" t="s">
        <v>3916</v>
      </c>
      <c r="O1533" t="s">
        <v>3921</v>
      </c>
      <c r="P1533" s="148">
        <v>0.58928573131561279</v>
      </c>
      <c r="Q1533" s="30">
        <v>50.644213360000002</v>
      </c>
      <c r="R1533" s="30">
        <v>351.78570556640631</v>
      </c>
      <c r="S1533" s="1">
        <v>78</v>
      </c>
      <c r="T1533" s="1">
        <v>45</v>
      </c>
      <c r="U1533" s="148">
        <v>0.57692307233810425</v>
      </c>
      <c r="V1533" s="148">
        <v>0.5</v>
      </c>
      <c r="W1533" s="149">
        <v>50.539406049999997</v>
      </c>
      <c r="X1533" s="149"/>
      <c r="Y1533" s="1">
        <v>45</v>
      </c>
      <c r="Z1533" s="30">
        <v>84.014358520507813</v>
      </c>
      <c r="AA1533" s="148">
        <v>0.45500000000000002</v>
      </c>
      <c r="AB1533" s="30">
        <v>49.7</v>
      </c>
      <c r="AC1533" s="30">
        <v>338.2</v>
      </c>
      <c r="AD1533" s="30">
        <v>85.645034790039063</v>
      </c>
      <c r="AE1533" s="148">
        <v>0.379</v>
      </c>
      <c r="AF1533" s="30">
        <v>50.21</v>
      </c>
      <c r="AG1533" s="30">
        <v>306.89999999999998</v>
      </c>
      <c r="AH1533" s="30">
        <v>82.243232727050781</v>
      </c>
      <c r="AI1533" s="148">
        <v>0.5</v>
      </c>
      <c r="AJ1533" s="30">
        <v>49.129280950000002</v>
      </c>
      <c r="AK1533" s="30">
        <v>344.6</v>
      </c>
      <c r="AL1533" s="30">
        <v>84.739639282226563</v>
      </c>
      <c r="AM1533" s="148">
        <v>0.41699999999999998</v>
      </c>
      <c r="AN1533" s="30">
        <v>49.914430250000002</v>
      </c>
      <c r="AO1533" s="30">
        <v>329.2</v>
      </c>
      <c r="AP1533" s="148">
        <v>0.61428570747375488</v>
      </c>
      <c r="AQ1533" s="30">
        <v>53.92533882</v>
      </c>
      <c r="AR1533" s="30">
        <v>338.57144165039063</v>
      </c>
      <c r="AS1533" s="30">
        <v>78</v>
      </c>
      <c r="AT1533" s="30">
        <v>45</v>
      </c>
      <c r="AU1533" s="148">
        <v>0.57692307233810425</v>
      </c>
      <c r="AV1533" s="30">
        <v>89.196937561035156</v>
      </c>
      <c r="AW1533" s="148">
        <v>0.43243244290351868</v>
      </c>
      <c r="AX1533" s="30">
        <v>52.397124079999998</v>
      </c>
      <c r="AY1533" s="30"/>
      <c r="AZ1533" s="30">
        <v>45</v>
      </c>
      <c r="BA1533" s="30">
        <v>83.701416015625</v>
      </c>
      <c r="BB1533" s="148">
        <v>0.58200000000000007</v>
      </c>
      <c r="BC1533" s="30">
        <v>49.38</v>
      </c>
      <c r="BD1533" s="30">
        <v>340</v>
      </c>
      <c r="BE1533" s="30">
        <v>82.439506530761719</v>
      </c>
      <c r="BF1533" s="147">
        <v>0.44800000000000001</v>
      </c>
      <c r="BG1533" s="30">
        <v>48.72</v>
      </c>
      <c r="BH1533" s="30">
        <v>310.3</v>
      </c>
      <c r="BI1533" s="30">
        <v>86.354194641113281</v>
      </c>
      <c r="BJ1533" s="148">
        <v>0.56499999999999995</v>
      </c>
      <c r="BK1533" s="30">
        <v>50.691623309999997</v>
      </c>
      <c r="BL1533" s="30">
        <v>345.2</v>
      </c>
      <c r="BM1533" s="30">
        <v>85.974533081054688</v>
      </c>
      <c r="BN1533" s="148">
        <v>0.36</v>
      </c>
      <c r="BO1533" s="30">
        <v>50.489168630000002</v>
      </c>
      <c r="BP1533" s="30">
        <v>288</v>
      </c>
      <c r="BQ1533" s="148"/>
      <c r="BR1533" s="148"/>
      <c r="BS1533" s="148"/>
      <c r="BT1533" s="148">
        <v>0.95900000000000007</v>
      </c>
      <c r="BU1533" s="148"/>
      <c r="BV1533" s="148">
        <v>4.1000001132488251E-2</v>
      </c>
      <c r="BW1533" s="148"/>
      <c r="BX1533" s="148">
        <v>0.107</v>
      </c>
      <c r="BY1533" s="148">
        <v>0.39800000000000002</v>
      </c>
      <c r="BZ1533" s="1"/>
      <c r="CA1533" s="1">
        <v>14285.3798828125</v>
      </c>
      <c r="CB1533" s="1">
        <v>14937.06</v>
      </c>
      <c r="CC1533" s="124" t="s">
        <v>4577</v>
      </c>
      <c r="CD1533" t="s">
        <v>4633</v>
      </c>
    </row>
    <row r="1534" spans="1:82" x14ac:dyDescent="0.3">
      <c r="A1534" s="1">
        <v>1051234020</v>
      </c>
      <c r="B1534" s="124" t="s">
        <v>4577</v>
      </c>
      <c r="C1534" t="s">
        <v>496</v>
      </c>
      <c r="D1534" t="s">
        <v>1987</v>
      </c>
      <c r="E1534" s="30">
        <v>77.31365966796875</v>
      </c>
      <c r="F1534" s="30">
        <v>78.221771240234375</v>
      </c>
      <c r="G1534" s="30">
        <v>86.6544189453125</v>
      </c>
      <c r="H1534" s="30">
        <v>85.469955444335938</v>
      </c>
      <c r="I1534" s="1">
        <v>137</v>
      </c>
      <c r="J1534" s="1" t="s">
        <v>4733</v>
      </c>
      <c r="K1534" s="1">
        <v>6</v>
      </c>
      <c r="L1534" t="s">
        <v>161</v>
      </c>
      <c r="M1534" t="s">
        <v>3911</v>
      </c>
      <c r="N1534" t="s">
        <v>3916</v>
      </c>
      <c r="O1534" t="s">
        <v>3921</v>
      </c>
      <c r="P1534" s="148">
        <v>0.3815789520740509</v>
      </c>
      <c r="Q1534" s="30">
        <v>46.760543660000003</v>
      </c>
      <c r="R1534" s="30">
        <v>307.89474487304688</v>
      </c>
      <c r="S1534" s="1">
        <v>92</v>
      </c>
      <c r="T1534" s="1">
        <v>56</v>
      </c>
      <c r="U1534" s="148">
        <v>0.6086956262588501</v>
      </c>
      <c r="V1534" s="148">
        <v>0.26530611515045172</v>
      </c>
      <c r="W1534" s="149">
        <v>47.14246181</v>
      </c>
      <c r="X1534" s="149"/>
      <c r="Y1534" s="1">
        <v>56</v>
      </c>
      <c r="Z1534" s="30">
        <v>78.878799438476563</v>
      </c>
      <c r="AA1534" s="148">
        <v>0.53799999999999992</v>
      </c>
      <c r="AB1534" s="30">
        <v>48</v>
      </c>
      <c r="AC1534" s="30">
        <v>347.5</v>
      </c>
      <c r="AD1534" s="30">
        <v>79.0772705078125</v>
      </c>
      <c r="AE1534" s="148">
        <v>0.46</v>
      </c>
      <c r="AF1534" s="30">
        <v>47.98</v>
      </c>
      <c r="AG1534" s="30">
        <v>322</v>
      </c>
      <c r="AH1534" s="30">
        <v>81.113700866699219</v>
      </c>
      <c r="AI1534" s="148">
        <v>0.53799999999999992</v>
      </c>
      <c r="AJ1534" s="30">
        <v>48.755164860000001</v>
      </c>
      <c r="AK1534" s="30">
        <v>358.8</v>
      </c>
      <c r="AL1534" s="30">
        <v>81.573936462402344</v>
      </c>
      <c r="AM1534" s="148">
        <v>0.43099999999999999</v>
      </c>
      <c r="AN1534" s="30">
        <v>48.837146109999999</v>
      </c>
      <c r="AO1534" s="30">
        <v>327.5</v>
      </c>
      <c r="AP1534" s="148">
        <v>0.42105263471603388</v>
      </c>
      <c r="AQ1534" s="30">
        <v>51.044123929999998</v>
      </c>
      <c r="AR1534" s="30">
        <v>306.57894897460938</v>
      </c>
      <c r="AS1534" s="30">
        <v>92</v>
      </c>
      <c r="AT1534" s="30">
        <v>56</v>
      </c>
      <c r="AU1534" s="148">
        <v>0.6086956262588501</v>
      </c>
      <c r="AV1534" s="30">
        <v>85.469955444335938</v>
      </c>
      <c r="AW1534" s="148">
        <v>0.36734694242477423</v>
      </c>
      <c r="AX1534" s="30">
        <v>50.261127850000001</v>
      </c>
      <c r="AY1534" s="30"/>
      <c r="AZ1534" s="30">
        <v>56</v>
      </c>
      <c r="BA1534" s="30">
        <v>83.412734985351563</v>
      </c>
      <c r="BB1534" s="148">
        <v>0.56299999999999994</v>
      </c>
      <c r="BC1534" s="30">
        <v>49.24</v>
      </c>
      <c r="BD1534" s="30">
        <v>362.5</v>
      </c>
      <c r="BE1534" s="30">
        <v>84.468208312988281</v>
      </c>
      <c r="BF1534" s="147">
        <v>0.44</v>
      </c>
      <c r="BG1534" s="30">
        <v>49.72</v>
      </c>
      <c r="BH1534" s="30">
        <v>336</v>
      </c>
      <c r="BI1534" s="30">
        <v>88.528594970703125</v>
      </c>
      <c r="BJ1534" s="148">
        <v>0.55000000000000004</v>
      </c>
      <c r="BK1534" s="30">
        <v>51.750821549999998</v>
      </c>
      <c r="BL1534" s="30">
        <v>355</v>
      </c>
      <c r="BM1534" s="30">
        <v>89.975898742675781</v>
      </c>
      <c r="BN1534" s="148">
        <v>0.49</v>
      </c>
      <c r="BO1534" s="30">
        <v>52.483341860000003</v>
      </c>
      <c r="BP1534" s="30">
        <v>335.3</v>
      </c>
      <c r="BQ1534" s="148"/>
      <c r="BR1534" s="148">
        <v>5.8000000000000003E-2</v>
      </c>
      <c r="BS1534" s="148"/>
      <c r="BT1534" s="148">
        <v>0.93400000000000005</v>
      </c>
      <c r="BU1534" s="148"/>
      <c r="BV1534" s="148">
        <v>7.0000002160668373E-3</v>
      </c>
      <c r="BW1534" s="148"/>
      <c r="BX1534" s="148">
        <v>0.11700000000000001</v>
      </c>
      <c r="BY1534" s="148">
        <v>0.55700000000000005</v>
      </c>
      <c r="BZ1534" s="1"/>
      <c r="CA1534" s="1">
        <v>10849.419921875</v>
      </c>
      <c r="CB1534" s="1">
        <v>11323.69</v>
      </c>
      <c r="CC1534" s="124" t="s">
        <v>4577</v>
      </c>
      <c r="CD1534" t="s">
        <v>4634</v>
      </c>
    </row>
    <row r="1535" spans="1:82" x14ac:dyDescent="0.3">
      <c r="A1535" s="1">
        <v>1051241050</v>
      </c>
      <c r="B1535" s="124" t="s">
        <v>4578</v>
      </c>
      <c r="C1535" t="s">
        <v>497</v>
      </c>
      <c r="D1535" t="s">
        <v>1988</v>
      </c>
      <c r="E1535" s="30">
        <v>79.479812622070313</v>
      </c>
      <c r="F1535" s="30">
        <v>78.693840026855469</v>
      </c>
      <c r="G1535" s="30">
        <v>89.858901977539063</v>
      </c>
      <c r="H1535" s="30">
        <v>85.699028015136719</v>
      </c>
      <c r="I1535" s="1">
        <v>299</v>
      </c>
      <c r="J1535" s="1">
        <v>7</v>
      </c>
      <c r="K1535" s="1">
        <v>12</v>
      </c>
      <c r="L1535" t="s">
        <v>161</v>
      </c>
      <c r="M1535" t="s">
        <v>3911</v>
      </c>
      <c r="N1535" t="s">
        <v>3917</v>
      </c>
      <c r="O1535" t="s">
        <v>3921</v>
      </c>
      <c r="P1535" s="148">
        <v>0.39873418211936951</v>
      </c>
      <c r="Q1535" s="30">
        <v>47.661582449999997</v>
      </c>
      <c r="R1535" s="30">
        <v>306.3291015625</v>
      </c>
      <c r="S1535" s="1">
        <v>191</v>
      </c>
      <c r="T1535" s="1">
        <v>137</v>
      </c>
      <c r="U1535" s="148">
        <v>0.71727746725082397</v>
      </c>
      <c r="V1535" s="148">
        <v>0.31531530618667603</v>
      </c>
      <c r="W1535" s="149">
        <v>47.33806088</v>
      </c>
      <c r="X1535" s="149">
        <v>282.88287353515631</v>
      </c>
      <c r="Y1535" s="1">
        <v>137</v>
      </c>
      <c r="Z1535" s="30">
        <v>69.211868286132813</v>
      </c>
      <c r="AA1535" s="148">
        <v>0.25</v>
      </c>
      <c r="AB1535" s="30">
        <v>44.8</v>
      </c>
      <c r="AC1535" s="30">
        <v>274.3</v>
      </c>
      <c r="AD1535" s="30">
        <v>70.771858215332031</v>
      </c>
      <c r="AE1535" s="148">
        <v>0.20300000000000001</v>
      </c>
      <c r="AF1535" s="30">
        <v>45.16</v>
      </c>
      <c r="AG1535" s="30">
        <v>263.60000000000002</v>
      </c>
      <c r="AH1535" s="30">
        <v>74.63494873046875</v>
      </c>
      <c r="AI1535" s="148">
        <v>0.245</v>
      </c>
      <c r="AJ1535" s="30">
        <v>46.609311060000003</v>
      </c>
      <c r="AK1535" s="30">
        <v>270.60000000000002</v>
      </c>
      <c r="AL1535" s="30">
        <v>76.165458679199219</v>
      </c>
      <c r="AM1535" s="148">
        <v>0.20899999999999999</v>
      </c>
      <c r="AN1535" s="30">
        <v>46.996650959999997</v>
      </c>
      <c r="AO1535" s="30">
        <v>267.3</v>
      </c>
      <c r="AP1535" s="148">
        <v>0.28205129504203802</v>
      </c>
      <c r="AQ1535" s="30">
        <v>53.048613289999999</v>
      </c>
      <c r="AR1535" s="30">
        <v>282.05126953125</v>
      </c>
      <c r="AS1535" s="30">
        <v>195</v>
      </c>
      <c r="AT1535" s="30">
        <v>141</v>
      </c>
      <c r="AU1535" s="148">
        <v>0.71727746725082397</v>
      </c>
      <c r="AV1535" s="30">
        <v>85.699028015136719</v>
      </c>
      <c r="AW1535" s="148">
        <v>0.22115384042263031</v>
      </c>
      <c r="AX1535" s="30">
        <v>50.39241518</v>
      </c>
      <c r="AY1535" s="30">
        <v>251.92308044433591</v>
      </c>
      <c r="AZ1535" s="30">
        <v>141</v>
      </c>
      <c r="BA1535" s="30">
        <v>74.4224853515625</v>
      </c>
      <c r="BB1535" s="148">
        <v>0.32200000000000001</v>
      </c>
      <c r="BC1535" s="30">
        <v>44.88</v>
      </c>
      <c r="BD1535" s="30">
        <v>282.60000000000002</v>
      </c>
      <c r="BE1535" s="30">
        <v>74.852157592773438</v>
      </c>
      <c r="BF1535" s="147">
        <v>0.28399999999999997</v>
      </c>
      <c r="BG1535" s="30">
        <v>44.98</v>
      </c>
      <c r="BH1535" s="30">
        <v>265.5</v>
      </c>
      <c r="BI1535" s="30">
        <v>75.355720520019531</v>
      </c>
      <c r="BJ1535" s="148">
        <v>0.32400000000000001</v>
      </c>
      <c r="BK1535" s="30">
        <v>45.334020449999997</v>
      </c>
      <c r="BL1535" s="30">
        <v>276.10000000000002</v>
      </c>
      <c r="BM1535" s="30">
        <v>75.97076416015625</v>
      </c>
      <c r="BN1535" s="148">
        <v>0.32200000000000001</v>
      </c>
      <c r="BO1535" s="30">
        <v>45.503550580000002</v>
      </c>
      <c r="BP1535" s="30">
        <v>267.8</v>
      </c>
      <c r="BQ1535" s="148">
        <v>7.0000000000000007E-2</v>
      </c>
      <c r="BR1535" s="148">
        <v>0.39100000000000001</v>
      </c>
      <c r="BS1535" s="148"/>
      <c r="BT1535" s="148">
        <v>0.52500000000000002</v>
      </c>
      <c r="BU1535" s="148"/>
      <c r="BV1535" s="148">
        <v>1.30000002682209E-2</v>
      </c>
      <c r="BW1535" s="148">
        <v>0.19400000000000001</v>
      </c>
      <c r="BX1535" s="148">
        <v>8.4000000000000005E-2</v>
      </c>
      <c r="BY1535" s="148">
        <v>0.42399999999999999</v>
      </c>
      <c r="BZ1535" s="1"/>
      <c r="CA1535" s="1">
        <v>10989.490234375</v>
      </c>
      <c r="CB1535" s="1">
        <v>11443.47</v>
      </c>
      <c r="CC1535" s="124" t="s">
        <v>4578</v>
      </c>
      <c r="CD1535" t="s">
        <v>4633</v>
      </c>
    </row>
    <row r="1536" spans="1:82" x14ac:dyDescent="0.3">
      <c r="A1536" s="1">
        <v>1051244020</v>
      </c>
      <c r="B1536" s="124" t="s">
        <v>4578</v>
      </c>
      <c r="C1536" t="s">
        <v>497</v>
      </c>
      <c r="D1536" t="s">
        <v>1989</v>
      </c>
      <c r="E1536" s="30">
        <v>88.727630615234375</v>
      </c>
      <c r="F1536" s="30">
        <v>88.514999389648438</v>
      </c>
      <c r="G1536" s="30">
        <v>84.004058837890625</v>
      </c>
      <c r="H1536" s="30">
        <v>85.610076904296875</v>
      </c>
      <c r="I1536" s="1">
        <v>334</v>
      </c>
      <c r="J1536" s="1" t="s">
        <v>4733</v>
      </c>
      <c r="K1536" s="1">
        <v>6</v>
      </c>
      <c r="L1536" t="s">
        <v>161</v>
      </c>
      <c r="M1536" t="s">
        <v>3911</v>
      </c>
      <c r="N1536" t="s">
        <v>3917</v>
      </c>
      <c r="O1536" t="s">
        <v>3921</v>
      </c>
      <c r="P1536" s="148">
        <v>0.34591194987297058</v>
      </c>
      <c r="Q1536" s="30">
        <v>51.508334789999999</v>
      </c>
      <c r="R1536" s="30">
        <v>307.54718017578131</v>
      </c>
      <c r="S1536" s="1">
        <v>195</v>
      </c>
      <c r="T1536" s="1">
        <v>141</v>
      </c>
      <c r="U1536" s="148">
        <v>0.72307693958282471</v>
      </c>
      <c r="V1536" s="148">
        <v>0.32499998807907099</v>
      </c>
      <c r="W1536" s="149">
        <v>51.407384989999997</v>
      </c>
      <c r="X1536" s="149">
        <v>295.83334350585938</v>
      </c>
      <c r="Y1536" s="1">
        <v>141</v>
      </c>
      <c r="Z1536" s="30">
        <v>89.149925231933594</v>
      </c>
      <c r="AA1536" s="148">
        <v>0.40699999999999997</v>
      </c>
      <c r="AB1536" s="30">
        <v>51.4</v>
      </c>
      <c r="AC1536" s="30">
        <v>312.60000000000002</v>
      </c>
      <c r="AD1536" s="30">
        <v>88.207344055175781</v>
      </c>
      <c r="AE1536" s="148">
        <v>0.33600000000000002</v>
      </c>
      <c r="AF1536" s="30">
        <v>51.08</v>
      </c>
      <c r="AG1536" s="30">
        <v>295.2</v>
      </c>
      <c r="AH1536" s="30">
        <v>88.351715087890625</v>
      </c>
      <c r="AI1536" s="148">
        <v>0.36599999999999999</v>
      </c>
      <c r="AJ1536" s="30">
        <v>51.152496059999997</v>
      </c>
      <c r="AK1536" s="30">
        <v>307.60000000000002</v>
      </c>
      <c r="AL1536" s="30">
        <v>88.28399658203125</v>
      </c>
      <c r="AM1536" s="148">
        <v>0.3</v>
      </c>
      <c r="AN1536" s="30">
        <v>51.120571009999999</v>
      </c>
      <c r="AO1536" s="30">
        <v>286.89999999999998</v>
      </c>
      <c r="AP1536" s="148">
        <v>0.32075470685958862</v>
      </c>
      <c r="AQ1536" s="30">
        <v>49.386253809999999</v>
      </c>
      <c r="AR1536" s="30">
        <v>274.21383666992188</v>
      </c>
      <c r="AS1536" s="30">
        <v>198</v>
      </c>
      <c r="AT1536" s="30">
        <v>144</v>
      </c>
      <c r="AU1536" s="148">
        <v>0.72307693958282471</v>
      </c>
      <c r="AV1536" s="30">
        <v>85.610076904296875</v>
      </c>
      <c r="AW1536" s="148">
        <v>0.27500000596046448</v>
      </c>
      <c r="AX1536" s="30">
        <v>50.341434909999997</v>
      </c>
      <c r="AY1536" s="30">
        <v>265.83334350585938</v>
      </c>
      <c r="AZ1536" s="30">
        <v>144</v>
      </c>
      <c r="BA1536" s="30">
        <v>85.680915832519531</v>
      </c>
      <c r="BB1536" s="148">
        <v>0.32900000000000001</v>
      </c>
      <c r="BC1536" s="30">
        <v>50.34</v>
      </c>
      <c r="BD1536" s="30">
        <v>295.3</v>
      </c>
      <c r="BE1536" s="30">
        <v>85.381126403808594</v>
      </c>
      <c r="BF1536" s="147">
        <v>0.25800000000000001</v>
      </c>
      <c r="BG1536" s="30">
        <v>50.17</v>
      </c>
      <c r="BH1536" s="30">
        <v>276.60000000000002</v>
      </c>
      <c r="BI1536" s="30">
        <v>87.436264038085938</v>
      </c>
      <c r="BJ1536" s="148">
        <v>0.42199999999999999</v>
      </c>
      <c r="BK1536" s="30">
        <v>51.218721100000003</v>
      </c>
      <c r="BL1536" s="30">
        <v>306.39999999999998</v>
      </c>
      <c r="BM1536" s="30">
        <v>86.342887878417969</v>
      </c>
      <c r="BN1536" s="148">
        <v>0.33600000000000002</v>
      </c>
      <c r="BO1536" s="30">
        <v>50.672744309999999</v>
      </c>
      <c r="BP1536" s="30">
        <v>281.7</v>
      </c>
      <c r="BQ1536" s="148">
        <v>9.2999999999999999E-2</v>
      </c>
      <c r="BR1536" s="148">
        <v>0.47899999999999998</v>
      </c>
      <c r="BS1536" s="148"/>
      <c r="BT1536" s="148">
        <v>0.41</v>
      </c>
      <c r="BU1536" s="148"/>
      <c r="BV1536" s="148">
        <v>1.7999999225139621E-2</v>
      </c>
      <c r="BW1536" s="148">
        <v>0.374</v>
      </c>
      <c r="BX1536" s="148">
        <v>0.10199999999999999</v>
      </c>
      <c r="BY1536" s="148">
        <v>0.51400000000000001</v>
      </c>
      <c r="BZ1536" s="1"/>
      <c r="CA1536" s="1">
        <v>8965.990234375</v>
      </c>
      <c r="CB1536" s="1">
        <v>9989.7800000000007</v>
      </c>
      <c r="CC1536" s="124" t="s">
        <v>4578</v>
      </c>
      <c r="CD1536" t="s">
        <v>4634</v>
      </c>
    </row>
    <row r="1537" spans="1:82" x14ac:dyDescent="0.3">
      <c r="A1537" s="1">
        <v>1051251050</v>
      </c>
      <c r="B1537" s="124" t="s">
        <v>4579</v>
      </c>
      <c r="C1537" t="s">
        <v>498</v>
      </c>
      <c r="D1537" t="s">
        <v>1990</v>
      </c>
      <c r="E1537" s="30">
        <v>89.039947509765625</v>
      </c>
      <c r="F1537" s="30">
        <v>87.939125061035156</v>
      </c>
      <c r="G1537" s="30">
        <v>86.139930725097656</v>
      </c>
      <c r="H1537" s="30">
        <v>89.091880798339844</v>
      </c>
      <c r="I1537" s="1">
        <v>33</v>
      </c>
      <c r="J1537" s="1">
        <v>7</v>
      </c>
      <c r="K1537" s="1">
        <v>12</v>
      </c>
      <c r="L1537" t="s">
        <v>161</v>
      </c>
      <c r="M1537" t="s">
        <v>3911</v>
      </c>
      <c r="N1537" t="s">
        <v>3916</v>
      </c>
      <c r="O1537" t="s">
        <v>3921</v>
      </c>
      <c r="P1537" s="148">
        <v>0.35294118523597717</v>
      </c>
      <c r="Q1537" s="30">
        <v>51.638244550000003</v>
      </c>
      <c r="R1537" s="30"/>
      <c r="S1537" s="1">
        <v>28</v>
      </c>
      <c r="T1537" s="1">
        <v>12</v>
      </c>
      <c r="U1537" s="148">
        <v>0.4285714328289032</v>
      </c>
      <c r="V1537" s="148"/>
      <c r="W1537" s="149">
        <v>51.168775830000001</v>
      </c>
      <c r="X1537" s="149"/>
      <c r="Y1537" s="1">
        <v>12</v>
      </c>
      <c r="Z1537" s="30">
        <v>89.452011108398438</v>
      </c>
      <c r="AA1537" s="148">
        <v>0.45</v>
      </c>
      <c r="AB1537" s="30">
        <v>51.5</v>
      </c>
      <c r="AC1537" s="30">
        <v>340</v>
      </c>
      <c r="AD1537" s="30">
        <v>88.590217590332031</v>
      </c>
      <c r="AE1537" s="148">
        <v>0</v>
      </c>
      <c r="AF1537" s="30">
        <v>51.21</v>
      </c>
      <c r="AG1537" s="30">
        <v>250</v>
      </c>
      <c r="AH1537" s="30">
        <v>85.502670288085938</v>
      </c>
      <c r="AI1537" s="148">
        <v>0.25</v>
      </c>
      <c r="AJ1537" s="30">
        <v>50.20885303</v>
      </c>
      <c r="AK1537" s="30">
        <v>281.3</v>
      </c>
      <c r="AL1537" s="30">
        <v>86.608726501464844</v>
      </c>
      <c r="AM1537" s="148">
        <v>0.25</v>
      </c>
      <c r="AN1537" s="30">
        <v>50.550477669999999</v>
      </c>
      <c r="AO1537" s="30">
        <v>281.3</v>
      </c>
      <c r="AP1537" s="148"/>
      <c r="AQ1537" s="30">
        <v>50.722296630000002</v>
      </c>
      <c r="AR1537" s="30"/>
      <c r="AS1537" s="30">
        <v>28</v>
      </c>
      <c r="AT1537" s="30">
        <v>12</v>
      </c>
      <c r="AU1537" s="148">
        <v>0.4285714328289032</v>
      </c>
      <c r="AV1537" s="30">
        <v>89.091880798339844</v>
      </c>
      <c r="AW1537" s="148"/>
      <c r="AX1537" s="30">
        <v>52.336914540000002</v>
      </c>
      <c r="AY1537" s="30"/>
      <c r="AZ1537" s="30">
        <v>12</v>
      </c>
      <c r="BA1537" s="30">
        <v>85.4541015625</v>
      </c>
      <c r="BB1537" s="148">
        <v>0.4</v>
      </c>
      <c r="BC1537" s="30">
        <v>50.23</v>
      </c>
      <c r="BD1537" s="30">
        <v>320</v>
      </c>
      <c r="BE1537" s="30">
        <v>88.140167236328125</v>
      </c>
      <c r="BF1537" s="147">
        <v>0.5</v>
      </c>
      <c r="BG1537" s="30">
        <v>51.53</v>
      </c>
      <c r="BH1537" s="30">
        <v>375</v>
      </c>
      <c r="BI1537" s="30">
        <v>86.324661254882813</v>
      </c>
      <c r="BJ1537" s="148">
        <v>0.313</v>
      </c>
      <c r="BK1537" s="30">
        <v>50.67723556</v>
      </c>
      <c r="BL1537" s="30">
        <v>281.3</v>
      </c>
      <c r="BM1537" s="30">
        <v>87.329200744628906</v>
      </c>
      <c r="BN1537" s="148">
        <v>0.313</v>
      </c>
      <c r="BO1537" s="30">
        <v>51.164296090000001</v>
      </c>
      <c r="BP1537" s="30">
        <v>281.3</v>
      </c>
      <c r="BQ1537" s="148"/>
      <c r="BR1537" s="148"/>
      <c r="BS1537" s="148"/>
      <c r="BT1537" s="148">
        <v>0.84799999999999998</v>
      </c>
      <c r="BU1537" s="148"/>
      <c r="BV1537" s="148">
        <v>0.1519999951124191</v>
      </c>
      <c r="BW1537" s="148"/>
      <c r="BX1537" s="148">
        <v>0.182</v>
      </c>
      <c r="BY1537" s="148">
        <v>0.45500000000000002</v>
      </c>
      <c r="BZ1537" s="1"/>
      <c r="CA1537" s="1">
        <v>20335.560546875</v>
      </c>
      <c r="CB1537" s="1">
        <v>23520.58</v>
      </c>
      <c r="CC1537" s="124" t="s">
        <v>4579</v>
      </c>
      <c r="CD1537" t="s">
        <v>4633</v>
      </c>
    </row>
    <row r="1538" spans="1:82" x14ac:dyDescent="0.3">
      <c r="A1538" s="1">
        <v>1051254020</v>
      </c>
      <c r="B1538" s="124" t="s">
        <v>4579</v>
      </c>
      <c r="C1538" t="s">
        <v>498</v>
      </c>
      <c r="D1538" t="s">
        <v>1991</v>
      </c>
      <c r="E1538" s="30">
        <v>91.112762451171875</v>
      </c>
      <c r="F1538" s="30">
        <v>88.322845458984375</v>
      </c>
      <c r="G1538" s="30">
        <v>90.894607543945313</v>
      </c>
      <c r="H1538" s="30">
        <v>90.92987060546875</v>
      </c>
      <c r="I1538" s="1">
        <v>34</v>
      </c>
      <c r="J1538" s="1" t="s">
        <v>4733</v>
      </c>
      <c r="K1538" s="1">
        <v>6</v>
      </c>
      <c r="L1538" t="s">
        <v>161</v>
      </c>
      <c r="M1538" t="s">
        <v>3911</v>
      </c>
      <c r="N1538" t="s">
        <v>3916</v>
      </c>
      <c r="O1538" t="s">
        <v>3921</v>
      </c>
      <c r="P1538" s="148">
        <v>0.27272728085517878</v>
      </c>
      <c r="Q1538" s="30">
        <v>52.500460410000002</v>
      </c>
      <c r="R1538" s="30"/>
      <c r="S1538" s="1">
        <v>28</v>
      </c>
      <c r="T1538" s="1">
        <v>11</v>
      </c>
      <c r="U1538" s="148">
        <v>0.3928571343421936</v>
      </c>
      <c r="V1538" s="148"/>
      <c r="W1538" s="149">
        <v>51.327766130000001</v>
      </c>
      <c r="X1538" s="149"/>
      <c r="Y1538" s="1">
        <v>11</v>
      </c>
      <c r="Z1538" s="30">
        <v>90.056198120117188</v>
      </c>
      <c r="AA1538" s="148">
        <v>0.35</v>
      </c>
      <c r="AB1538" s="30">
        <v>51.7</v>
      </c>
      <c r="AC1538" s="30">
        <v>320</v>
      </c>
      <c r="AD1538" s="30">
        <v>87.529953002929688</v>
      </c>
      <c r="AE1538" s="148">
        <v>0</v>
      </c>
      <c r="AF1538" s="30">
        <v>50.85</v>
      </c>
      <c r="AG1538" s="30">
        <v>200</v>
      </c>
      <c r="AH1538" s="30">
        <v>86.627090454101563</v>
      </c>
      <c r="AI1538" s="148">
        <v>0.25800000000000001</v>
      </c>
      <c r="AJ1538" s="30">
        <v>50.581276580000001</v>
      </c>
      <c r="AK1538" s="30">
        <v>300</v>
      </c>
      <c r="AL1538" s="30">
        <v>87.258544921875</v>
      </c>
      <c r="AM1538" s="148">
        <v>0.25800000000000001</v>
      </c>
      <c r="AN1538" s="30">
        <v>50.771609720000001</v>
      </c>
      <c r="AO1538" s="30">
        <v>300</v>
      </c>
      <c r="AP1538" s="148">
        <v>0.27272728085517878</v>
      </c>
      <c r="AQ1538" s="30">
        <v>53.696471340000002</v>
      </c>
      <c r="AR1538" s="30"/>
      <c r="AS1538" s="30">
        <v>28</v>
      </c>
      <c r="AT1538" s="30">
        <v>11</v>
      </c>
      <c r="AU1538" s="148">
        <v>0.3928571343421936</v>
      </c>
      <c r="AV1538" s="30">
        <v>90.92987060546875</v>
      </c>
      <c r="AW1538" s="148">
        <v>0.1428571492433548</v>
      </c>
      <c r="AX1538" s="30">
        <v>53.390299069999998</v>
      </c>
      <c r="AY1538" s="30"/>
      <c r="AZ1538" s="30">
        <v>11</v>
      </c>
      <c r="BA1538" s="30">
        <v>89.907981872558594</v>
      </c>
      <c r="BB1538" s="148">
        <v>0.45</v>
      </c>
      <c r="BC1538" s="30">
        <v>52.39</v>
      </c>
      <c r="BD1538" s="30">
        <v>315</v>
      </c>
      <c r="BE1538" s="30">
        <v>88.302459716796875</v>
      </c>
      <c r="BF1538" s="147">
        <v>0.25</v>
      </c>
      <c r="BG1538" s="30">
        <v>51.61</v>
      </c>
      <c r="BH1538" s="30">
        <v>275</v>
      </c>
      <c r="BI1538" s="30">
        <v>87.107513427734375</v>
      </c>
      <c r="BJ1538" s="148">
        <v>0.22600000000000001</v>
      </c>
      <c r="BK1538" s="30">
        <v>51.058582010000002</v>
      </c>
      <c r="BL1538" s="30">
        <v>261.3</v>
      </c>
      <c r="BM1538" s="30">
        <v>87.282096862792969</v>
      </c>
      <c r="BN1538" s="148">
        <v>0.22600000000000001</v>
      </c>
      <c r="BO1538" s="30">
        <v>51.140822159999999</v>
      </c>
      <c r="BP1538" s="30">
        <v>261.3</v>
      </c>
      <c r="BQ1538" s="148"/>
      <c r="BR1538" s="148"/>
      <c r="BS1538" s="148"/>
      <c r="BT1538" s="148">
        <v>0.88200000000000001</v>
      </c>
      <c r="BU1538" s="148"/>
      <c r="BV1538" s="148">
        <v>0.1180000007152557</v>
      </c>
      <c r="BW1538" s="148"/>
      <c r="BX1538" s="148">
        <v>0.14699999999999999</v>
      </c>
      <c r="BY1538" s="148">
        <v>0.54300000000000004</v>
      </c>
      <c r="BZ1538" s="1"/>
      <c r="CA1538" s="1">
        <v>19000.380859375</v>
      </c>
      <c r="CB1538" s="1">
        <v>20668.830000000002</v>
      </c>
      <c r="CC1538" s="124" t="s">
        <v>4579</v>
      </c>
      <c r="CD1538" t="s">
        <v>4634</v>
      </c>
    </row>
    <row r="1539" spans="1:82" x14ac:dyDescent="0.3">
      <c r="A1539" s="1">
        <v>1060011050</v>
      </c>
      <c r="B1539" s="124" t="s">
        <v>4580</v>
      </c>
      <c r="C1539" t="s">
        <v>499</v>
      </c>
      <c r="D1539" t="s">
        <v>1992</v>
      </c>
      <c r="E1539" s="30">
        <v>79.685523986816406</v>
      </c>
      <c r="F1539" s="30">
        <v>77.041419982910156</v>
      </c>
      <c r="G1539" s="30">
        <v>74.735816955566406</v>
      </c>
      <c r="H1539" s="30">
        <v>75.771263122558594</v>
      </c>
      <c r="I1539" s="1">
        <v>136</v>
      </c>
      <c r="J1539" s="1">
        <v>7</v>
      </c>
      <c r="K1539" s="1">
        <v>12</v>
      </c>
      <c r="L1539" t="s">
        <v>3796</v>
      </c>
      <c r="M1539" t="s">
        <v>3907</v>
      </c>
      <c r="N1539" t="s">
        <v>3916</v>
      </c>
      <c r="O1539" t="s">
        <v>3923</v>
      </c>
      <c r="P1539" s="148">
        <v>0.48076921701431269</v>
      </c>
      <c r="Q1539" s="30">
        <v>47.747152560000004</v>
      </c>
      <c r="R1539" s="30">
        <v>338.4615478515625</v>
      </c>
      <c r="S1539" s="1">
        <v>51</v>
      </c>
      <c r="T1539" s="1">
        <v>37</v>
      </c>
      <c r="U1539" s="148">
        <v>0.72549021244049072</v>
      </c>
      <c r="V1539" s="148">
        <v>0.31428572535514832</v>
      </c>
      <c r="W1539" s="149">
        <v>46.653392719999999</v>
      </c>
      <c r="X1539" s="149"/>
      <c r="Y1539" s="1">
        <v>37</v>
      </c>
      <c r="Z1539" s="30">
        <v>89.754104614257813</v>
      </c>
      <c r="AA1539" s="148">
        <v>0.48899999999999999</v>
      </c>
      <c r="AB1539" s="30">
        <v>51.6</v>
      </c>
      <c r="AC1539" s="30">
        <v>312.8</v>
      </c>
      <c r="AD1539" s="30">
        <v>87.147079467773438</v>
      </c>
      <c r="AE1539" s="148">
        <v>0.39400000000000002</v>
      </c>
      <c r="AF1539" s="30">
        <v>50.72</v>
      </c>
      <c r="AG1539" s="30">
        <v>281.8</v>
      </c>
      <c r="AH1539" s="30">
        <v>84.403877258300781</v>
      </c>
      <c r="AI1539" s="148">
        <v>0.58799999999999997</v>
      </c>
      <c r="AJ1539" s="30">
        <v>49.844917969999997</v>
      </c>
      <c r="AK1539" s="30">
        <v>349</v>
      </c>
      <c r="AL1539" s="30">
        <v>83.647590637207031</v>
      </c>
      <c r="AM1539" s="148">
        <v>0.55600000000000005</v>
      </c>
      <c r="AN1539" s="30">
        <v>49.542807259999996</v>
      </c>
      <c r="AO1539" s="30">
        <v>330.6</v>
      </c>
      <c r="AP1539" s="148">
        <v>0.1428571492433548</v>
      </c>
      <c r="AQ1539" s="30">
        <v>43.588719930000003</v>
      </c>
      <c r="AR1539" s="30"/>
      <c r="AS1539" s="30">
        <v>51</v>
      </c>
      <c r="AT1539" s="30">
        <v>37</v>
      </c>
      <c r="AU1539" s="148">
        <v>0.72549021244049072</v>
      </c>
      <c r="AV1539" s="30">
        <v>75.771263122558594</v>
      </c>
      <c r="AW1539" s="148">
        <v>0.13333334028720861</v>
      </c>
      <c r="AX1539" s="30">
        <v>44.702643340000002</v>
      </c>
      <c r="AY1539" s="30"/>
      <c r="AZ1539" s="30">
        <v>37</v>
      </c>
      <c r="BA1539" s="30">
        <v>71.102699279785156</v>
      </c>
      <c r="BB1539" s="148">
        <v>0.08</v>
      </c>
      <c r="BC1539" s="30">
        <v>43.27</v>
      </c>
      <c r="BD1539" s="30">
        <v>210</v>
      </c>
      <c r="BE1539" s="30">
        <v>72.093116760253906</v>
      </c>
      <c r="BF1539" s="147">
        <v>5.7000000000000002E-2</v>
      </c>
      <c r="BG1539" s="30">
        <v>43.62</v>
      </c>
      <c r="BH1539" s="30">
        <v>188.6</v>
      </c>
      <c r="BI1539" s="30">
        <v>68.880355834960938</v>
      </c>
      <c r="BJ1539" s="148">
        <v>0.182</v>
      </c>
      <c r="BK1539" s="30">
        <v>42.179724700000001</v>
      </c>
      <c r="BL1539" s="30">
        <v>243.6</v>
      </c>
      <c r="BM1539" s="30">
        <v>69.379852294921875</v>
      </c>
      <c r="BN1539" s="148">
        <v>7.6999999999999999E-2</v>
      </c>
      <c r="BO1539" s="30">
        <v>42.218812919999998</v>
      </c>
      <c r="BP1539" s="30">
        <v>205.1</v>
      </c>
      <c r="BQ1539" s="148"/>
      <c r="BR1539" s="148"/>
      <c r="BS1539" s="148"/>
      <c r="BT1539" s="148">
        <v>0.98499999999999999</v>
      </c>
      <c r="BU1539" s="148"/>
      <c r="BV1539" s="148">
        <v>1.499999966472387E-2</v>
      </c>
      <c r="BW1539" s="148"/>
      <c r="BX1539" s="148">
        <v>0.19900000000000001</v>
      </c>
      <c r="BY1539" s="148">
        <v>0.63800000000000001</v>
      </c>
      <c r="BZ1539" s="1"/>
      <c r="CA1539" s="1">
        <v>11094.759765625</v>
      </c>
      <c r="CB1539" s="1">
        <v>11969.24</v>
      </c>
      <c r="CC1539" s="124" t="s">
        <v>4580</v>
      </c>
      <c r="CD1539" t="s">
        <v>4633</v>
      </c>
    </row>
    <row r="1540" spans="1:82" x14ac:dyDescent="0.3">
      <c r="A1540" s="1">
        <v>1060014020</v>
      </c>
      <c r="B1540" s="124" t="s">
        <v>4580</v>
      </c>
      <c r="C1540" t="s">
        <v>499</v>
      </c>
      <c r="D1540" t="s">
        <v>1993</v>
      </c>
      <c r="E1540" s="30">
        <v>83.274642944335938</v>
      </c>
      <c r="F1540" s="30">
        <v>85.382003784179688</v>
      </c>
      <c r="G1540" s="30">
        <v>78.936859130859375</v>
      </c>
      <c r="H1540" s="30">
        <v>84.511001586914063</v>
      </c>
      <c r="I1540" s="1">
        <v>84</v>
      </c>
      <c r="J1540" s="1" t="s">
        <v>4733</v>
      </c>
      <c r="K1540" s="1">
        <v>6</v>
      </c>
      <c r="L1540" t="s">
        <v>3796</v>
      </c>
      <c r="M1540" t="s">
        <v>3907</v>
      </c>
      <c r="N1540" t="s">
        <v>3916</v>
      </c>
      <c r="O1540" t="s">
        <v>3923</v>
      </c>
      <c r="P1540" s="148">
        <v>0.3333333432674408</v>
      </c>
      <c r="Q1540" s="30">
        <v>49.240093790000003</v>
      </c>
      <c r="R1540" s="30">
        <v>307.14285278320313</v>
      </c>
      <c r="S1540" s="1">
        <v>52</v>
      </c>
      <c r="T1540" s="1">
        <v>37</v>
      </c>
      <c r="U1540" s="148">
        <v>0.71153843402862549</v>
      </c>
      <c r="V1540" s="148">
        <v>0.25925925374031072</v>
      </c>
      <c r="W1540" s="149">
        <v>50.109251669999999</v>
      </c>
      <c r="X1540" s="149"/>
      <c r="Y1540" s="1">
        <v>37</v>
      </c>
      <c r="Z1540" s="30">
        <v>85.524818420410156</v>
      </c>
      <c r="AA1540" s="148">
        <v>0.71700000000000008</v>
      </c>
      <c r="AB1540" s="30">
        <v>50.2</v>
      </c>
      <c r="AC1540" s="30">
        <v>395.7</v>
      </c>
      <c r="AD1540" s="30">
        <v>86.23406982421875</v>
      </c>
      <c r="AE1540" s="148">
        <v>0.64700000000000002</v>
      </c>
      <c r="AF1540" s="30">
        <v>50.41</v>
      </c>
      <c r="AG1540" s="30">
        <v>370.6</v>
      </c>
      <c r="AH1540" s="30">
        <v>76.382926940917969</v>
      </c>
      <c r="AI1540" s="148">
        <v>0.43099999999999999</v>
      </c>
      <c r="AJ1540" s="30">
        <v>47.188265780000002</v>
      </c>
      <c r="AK1540" s="30">
        <v>333.3</v>
      </c>
      <c r="AL1540" s="30">
        <v>76.876060485839844</v>
      </c>
      <c r="AM1540" s="148">
        <v>0.39500000000000002</v>
      </c>
      <c r="AN1540" s="30">
        <v>47.238467280000002</v>
      </c>
      <c r="AO1540" s="30">
        <v>325.60000000000002</v>
      </c>
      <c r="AP1540" s="148">
        <v>0.57142859697341919</v>
      </c>
      <c r="AQ1540" s="30">
        <v>46.216584449999999</v>
      </c>
      <c r="AR1540" s="30">
        <v>357.14285278320313</v>
      </c>
      <c r="AS1540" s="30">
        <v>52</v>
      </c>
      <c r="AT1540" s="30">
        <v>37</v>
      </c>
      <c r="AU1540" s="148">
        <v>0.71153843402862549</v>
      </c>
      <c r="AV1540" s="30">
        <v>84.511001586914063</v>
      </c>
      <c r="AW1540" s="148">
        <v>0.55555558204650879</v>
      </c>
      <c r="AX1540" s="30">
        <v>49.711536649999999</v>
      </c>
      <c r="AY1540" s="30">
        <v>337.03704833984381</v>
      </c>
      <c r="AZ1540" s="30">
        <v>37</v>
      </c>
      <c r="BA1540" s="30">
        <v>86.979965209960938</v>
      </c>
      <c r="BB1540" s="148">
        <v>0.80400000000000005</v>
      </c>
      <c r="BC1540" s="30">
        <v>50.97</v>
      </c>
      <c r="BD1540" s="30">
        <v>391.3</v>
      </c>
      <c r="BE1540" s="30">
        <v>88.2213134765625</v>
      </c>
      <c r="BF1540" s="147">
        <v>0.76500000000000001</v>
      </c>
      <c r="BG1540" s="30">
        <v>51.57</v>
      </c>
      <c r="BH1540" s="30">
        <v>376.5</v>
      </c>
      <c r="BI1540" s="30">
        <v>80.051521301269531</v>
      </c>
      <c r="BJ1540" s="148">
        <v>0.47099999999999997</v>
      </c>
      <c r="BK1540" s="30">
        <v>47.621450699999997</v>
      </c>
      <c r="BL1540" s="30">
        <v>323.5</v>
      </c>
      <c r="BM1540" s="30">
        <v>81.240127563476563</v>
      </c>
      <c r="BN1540" s="148">
        <v>0.442</v>
      </c>
      <c r="BO1540" s="30">
        <v>48.129664609999999</v>
      </c>
      <c r="BP1540" s="30">
        <v>314</v>
      </c>
      <c r="BQ1540" s="148"/>
      <c r="BR1540" s="148"/>
      <c r="BS1540" s="148"/>
      <c r="BT1540" s="148">
        <v>0.97599999999999998</v>
      </c>
      <c r="BU1540" s="148"/>
      <c r="BV1540" s="148">
        <v>2.400000020861626E-2</v>
      </c>
      <c r="BW1540" s="148"/>
      <c r="BX1540" s="148">
        <v>0.23799999999999999</v>
      </c>
      <c r="BY1540" s="148">
        <v>0.70200000000000007</v>
      </c>
      <c r="BZ1540" s="1"/>
      <c r="CA1540" s="1">
        <v>10600.3095703125</v>
      </c>
      <c r="CB1540" s="1">
        <v>12330.86</v>
      </c>
      <c r="CC1540" s="124" t="s">
        <v>4580</v>
      </c>
      <c r="CD1540" t="s">
        <v>4634</v>
      </c>
    </row>
    <row r="1541" spans="1:82" x14ac:dyDescent="0.3">
      <c r="A1541" s="1">
        <v>1060024020</v>
      </c>
      <c r="B1541" s="124" t="s">
        <v>4581</v>
      </c>
      <c r="C1541" t="s">
        <v>500</v>
      </c>
      <c r="D1541" t="s">
        <v>1994</v>
      </c>
      <c r="E1541" s="30">
        <v>88.200836181640625</v>
      </c>
      <c r="F1541" s="30">
        <v>86.809211730957031</v>
      </c>
      <c r="G1541" s="30">
        <v>85.425674438476563</v>
      </c>
      <c r="H1541" s="30">
        <v>88.022789001464844</v>
      </c>
      <c r="I1541" s="1">
        <v>148</v>
      </c>
      <c r="J1541" s="1" t="s">
        <v>3981</v>
      </c>
      <c r="K1541" s="1">
        <v>8</v>
      </c>
      <c r="L1541" t="s">
        <v>3796</v>
      </c>
      <c r="M1541" t="s">
        <v>3907</v>
      </c>
      <c r="N1541" t="s">
        <v>3916</v>
      </c>
      <c r="O1541" t="s">
        <v>3921</v>
      </c>
      <c r="P1541" s="148">
        <v>0.38202247023582458</v>
      </c>
      <c r="Q1541" s="30">
        <v>51.28920729</v>
      </c>
      <c r="R1541" s="30">
        <v>313.483154296875</v>
      </c>
      <c r="S1541" s="1">
        <v>138</v>
      </c>
      <c r="T1541" s="1">
        <v>95</v>
      </c>
      <c r="U1541" s="148">
        <v>0.68840581178665161</v>
      </c>
      <c r="V1541" s="148">
        <v>0.23728813230991361</v>
      </c>
      <c r="W1541" s="149">
        <v>50.700604179999999</v>
      </c>
      <c r="X1541" s="149"/>
      <c r="Y1541" s="1">
        <v>95</v>
      </c>
      <c r="Z1541" s="30">
        <v>95.493850708007813</v>
      </c>
      <c r="AA1541" s="148">
        <v>0.48399999999999999</v>
      </c>
      <c r="AB1541" s="30">
        <v>53.5</v>
      </c>
      <c r="AC1541" s="30">
        <v>342.1</v>
      </c>
      <c r="AD1541" s="30">
        <v>95.599754333496094</v>
      </c>
      <c r="AE1541" s="148">
        <v>0.34799999999999998</v>
      </c>
      <c r="AF1541" s="30">
        <v>53.59</v>
      </c>
      <c r="AG1541" s="30">
        <v>309.10000000000002</v>
      </c>
      <c r="AH1541" s="30">
        <v>97.715904235839844</v>
      </c>
      <c r="AI1541" s="148">
        <v>0.43799999999999989</v>
      </c>
      <c r="AJ1541" s="30">
        <v>54.254044749999998</v>
      </c>
      <c r="AK1541" s="30">
        <v>325</v>
      </c>
      <c r="AL1541" s="30">
        <v>99.323631286621094</v>
      </c>
      <c r="AM1541" s="148">
        <v>0.4</v>
      </c>
      <c r="AN1541" s="30">
        <v>54.877340080000003</v>
      </c>
      <c r="AO1541" s="30">
        <v>310</v>
      </c>
      <c r="AP1541" s="148">
        <v>0.33707866072654719</v>
      </c>
      <c r="AQ1541" s="30">
        <v>50.275509300000003</v>
      </c>
      <c r="AR1541" s="30">
        <v>292.13482666015631</v>
      </c>
      <c r="AS1541" s="30">
        <v>138</v>
      </c>
      <c r="AT1541" s="30">
        <v>95</v>
      </c>
      <c r="AU1541" s="148">
        <v>0.68840581178665161</v>
      </c>
      <c r="AV1541" s="30">
        <v>88.022789001464844</v>
      </c>
      <c r="AW1541" s="148">
        <v>0.23728813230991361</v>
      </c>
      <c r="AX1541" s="30">
        <v>51.724201149999999</v>
      </c>
      <c r="AY1541" s="30"/>
      <c r="AZ1541" s="30">
        <v>95</v>
      </c>
      <c r="BA1541" s="30">
        <v>91.062690734863281</v>
      </c>
      <c r="BB1541" s="148">
        <v>0.51600000000000001</v>
      </c>
      <c r="BC1541" s="30">
        <v>52.95</v>
      </c>
      <c r="BD1541" s="30">
        <v>325.3</v>
      </c>
      <c r="BE1541" s="30">
        <v>92.177284240722656</v>
      </c>
      <c r="BF1541" s="147">
        <v>0.439</v>
      </c>
      <c r="BG1541" s="30">
        <v>53.52</v>
      </c>
      <c r="BH1541" s="30">
        <v>301.5</v>
      </c>
      <c r="BI1541" s="30">
        <v>93.401069641113281</v>
      </c>
      <c r="BJ1541" s="148">
        <v>0.41699999999999998</v>
      </c>
      <c r="BK1541" s="30">
        <v>54.124313690000001</v>
      </c>
      <c r="BL1541" s="30">
        <v>314.60000000000002</v>
      </c>
      <c r="BM1541" s="30">
        <v>94.274810791015625</v>
      </c>
      <c r="BN1541" s="148">
        <v>0.375</v>
      </c>
      <c r="BO1541" s="30">
        <v>54.625808360000001</v>
      </c>
      <c r="BP1541" s="30">
        <v>297.5</v>
      </c>
      <c r="BQ1541" s="148"/>
      <c r="BR1541" s="148"/>
      <c r="BS1541" s="148"/>
      <c r="BT1541" s="148">
        <v>0.95300000000000007</v>
      </c>
      <c r="BU1541" s="148"/>
      <c r="BV1541" s="148">
        <v>4.6999998390674591E-2</v>
      </c>
      <c r="BW1541" s="148"/>
      <c r="BX1541" s="148">
        <v>0.16200000000000001</v>
      </c>
      <c r="BY1541" s="148">
        <v>0.69900000000000007</v>
      </c>
      <c r="BZ1541" s="1"/>
      <c r="CA1541" s="1">
        <v>7833.080078125</v>
      </c>
      <c r="CB1541" s="1">
        <v>10294.450000000001</v>
      </c>
      <c r="CC1541" s="124" t="s">
        <v>4581</v>
      </c>
      <c r="CD1541" t="s">
        <v>4635</v>
      </c>
    </row>
    <row r="1542" spans="1:82" x14ac:dyDescent="0.3">
      <c r="A1542" s="1">
        <v>1060033000</v>
      </c>
      <c r="B1542" s="124" t="s">
        <v>4582</v>
      </c>
      <c r="C1542" t="s">
        <v>501</v>
      </c>
      <c r="D1542" t="s">
        <v>1995</v>
      </c>
      <c r="E1542" s="30">
        <v>88.617095947265625</v>
      </c>
      <c r="F1542" s="30">
        <v>89.581077575683594</v>
      </c>
      <c r="G1542" s="30">
        <v>90.317214965820313</v>
      </c>
      <c r="H1542" s="30">
        <v>89.467330932617188</v>
      </c>
      <c r="I1542" s="1">
        <v>333</v>
      </c>
      <c r="J1542" s="1">
        <v>5</v>
      </c>
      <c r="K1542" s="1">
        <v>8</v>
      </c>
      <c r="L1542" t="s">
        <v>3796</v>
      </c>
      <c r="M1542" t="s">
        <v>3907</v>
      </c>
      <c r="N1542" t="s">
        <v>3917</v>
      </c>
      <c r="O1542" t="s">
        <v>3923</v>
      </c>
      <c r="P1542" s="148">
        <v>0.54220777750015259</v>
      </c>
      <c r="Q1542" s="30">
        <v>51.462354419999997</v>
      </c>
      <c r="R1542" s="30">
        <v>356.1688232421875</v>
      </c>
      <c r="S1542" s="1">
        <v>583</v>
      </c>
      <c r="T1542" s="1">
        <v>363</v>
      </c>
      <c r="U1542" s="148">
        <v>0.62264150381088257</v>
      </c>
      <c r="V1542" s="148">
        <v>0.43406593799591059</v>
      </c>
      <c r="W1542" s="149">
        <v>51.849104830000002</v>
      </c>
      <c r="X1542" s="149">
        <v>330.76922607421881</v>
      </c>
      <c r="Y1542" s="1">
        <v>363</v>
      </c>
      <c r="Z1542" s="30">
        <v>91.264564514160156</v>
      </c>
      <c r="AA1542" s="148">
        <v>0.52400000000000002</v>
      </c>
      <c r="AB1542" s="30">
        <v>52.1</v>
      </c>
      <c r="AC1542" s="30">
        <v>356.2</v>
      </c>
      <c r="AD1542" s="30">
        <v>92.418952941894531</v>
      </c>
      <c r="AE1542" s="148">
        <v>0.43700000000000011</v>
      </c>
      <c r="AF1542" s="30">
        <v>52.51</v>
      </c>
      <c r="AG1542" s="30">
        <v>335.2</v>
      </c>
      <c r="AH1542" s="30">
        <v>90.749176025390625</v>
      </c>
      <c r="AI1542" s="148">
        <v>0.54600000000000004</v>
      </c>
      <c r="AJ1542" s="30">
        <v>51.946569310000001</v>
      </c>
      <c r="AK1542" s="30">
        <v>369.1</v>
      </c>
      <c r="AL1542" s="30">
        <v>91.875953674316406</v>
      </c>
      <c r="AM1542" s="148">
        <v>0.44299999999999989</v>
      </c>
      <c r="AN1542" s="30">
        <v>52.342907310000001</v>
      </c>
      <c r="AO1542" s="30">
        <v>345.8</v>
      </c>
      <c r="AP1542" s="148">
        <v>0.49350649118423462</v>
      </c>
      <c r="AQ1542" s="30">
        <v>53.335300160000003</v>
      </c>
      <c r="AR1542" s="30">
        <v>330.19479370117188</v>
      </c>
      <c r="AS1542" s="30">
        <v>586</v>
      </c>
      <c r="AT1542" s="30">
        <v>366</v>
      </c>
      <c r="AU1542" s="148">
        <v>0.62264150381088257</v>
      </c>
      <c r="AV1542" s="30">
        <v>89.467330932617188</v>
      </c>
      <c r="AW1542" s="148">
        <v>0.3461538553237915</v>
      </c>
      <c r="AX1542" s="30">
        <v>52.552089129999999</v>
      </c>
      <c r="AY1542" s="30">
        <v>291.20880126953131</v>
      </c>
      <c r="AZ1542" s="30">
        <v>366</v>
      </c>
      <c r="BA1542" s="30">
        <v>91.351371765136719</v>
      </c>
      <c r="BB1542" s="148">
        <v>0.45700000000000002</v>
      </c>
      <c r="BC1542" s="30">
        <v>53.09</v>
      </c>
      <c r="BD1542" s="30">
        <v>329</v>
      </c>
      <c r="BE1542" s="30">
        <v>91.487525939941406</v>
      </c>
      <c r="BF1542" s="147">
        <v>0.35499999999999998</v>
      </c>
      <c r="BG1542" s="30">
        <v>53.18</v>
      </c>
      <c r="BH1542" s="30">
        <v>298</v>
      </c>
      <c r="BI1542" s="30">
        <v>89.566497802734375</v>
      </c>
      <c r="BJ1542" s="148">
        <v>0.442</v>
      </c>
      <c r="BK1542" s="30">
        <v>52.256405360000002</v>
      </c>
      <c r="BL1542" s="30">
        <v>329</v>
      </c>
      <c r="BM1542" s="30">
        <v>89.642478942871094</v>
      </c>
      <c r="BN1542" s="148">
        <v>0.35199999999999998</v>
      </c>
      <c r="BO1542" s="30">
        <v>52.317174199999997</v>
      </c>
      <c r="BP1542" s="30">
        <v>299.5</v>
      </c>
      <c r="BQ1542" s="148"/>
      <c r="BR1542" s="148">
        <v>3.5999999999999997E-2</v>
      </c>
      <c r="BS1542" s="148"/>
      <c r="BT1542" s="148">
        <v>0.90100000000000002</v>
      </c>
      <c r="BU1542" s="148">
        <v>3.9E-2</v>
      </c>
      <c r="BV1542" s="148">
        <v>2.400000020861626E-2</v>
      </c>
      <c r="BW1542" s="148"/>
      <c r="BX1542" s="148">
        <v>0.20100000000000001</v>
      </c>
      <c r="BY1542" s="148">
        <v>0.50600000000000001</v>
      </c>
      <c r="BZ1542" s="1"/>
      <c r="CA1542" s="1">
        <v>8836.6201171875</v>
      </c>
      <c r="CB1542" s="1">
        <v>9656.34</v>
      </c>
      <c r="CC1542" s="124" t="s">
        <v>4582</v>
      </c>
      <c r="CD1542" t="s">
        <v>4635</v>
      </c>
    </row>
    <row r="1543" spans="1:82" x14ac:dyDescent="0.3">
      <c r="A1543" s="1">
        <v>1060034020</v>
      </c>
      <c r="B1543" s="124" t="s">
        <v>4582</v>
      </c>
      <c r="C1543" t="s">
        <v>501</v>
      </c>
      <c r="D1543" t="s">
        <v>1996</v>
      </c>
      <c r="E1543" s="30">
        <v>76.800949096679688</v>
      </c>
      <c r="F1543" s="30">
        <v>76.9141845703125</v>
      </c>
      <c r="G1543" s="30">
        <v>78.859550476074219</v>
      </c>
      <c r="H1543" s="30">
        <v>80.060905456542969</v>
      </c>
      <c r="I1543" s="1">
        <v>391</v>
      </c>
      <c r="J1543" s="1" t="s">
        <v>3981</v>
      </c>
      <c r="K1543" s="1">
        <v>4</v>
      </c>
      <c r="L1543" t="s">
        <v>3796</v>
      </c>
      <c r="M1543" t="s">
        <v>3907</v>
      </c>
      <c r="N1543" t="s">
        <v>3917</v>
      </c>
      <c r="O1543" t="s">
        <v>3923</v>
      </c>
      <c r="P1543" s="148">
        <v>0.49242424964904791</v>
      </c>
      <c r="Q1543" s="30">
        <v>46.547276179999997</v>
      </c>
      <c r="R1543" s="30">
        <v>356.06060791015631</v>
      </c>
      <c r="S1543" s="1">
        <v>85</v>
      </c>
      <c r="T1543" s="1">
        <v>52</v>
      </c>
      <c r="U1543" s="148">
        <v>0.61176472902297974</v>
      </c>
      <c r="V1543" s="148">
        <v>0.41463413834571838</v>
      </c>
      <c r="W1543" s="149">
        <v>46.600673139999998</v>
      </c>
      <c r="X1543" s="149">
        <v>335.3658447265625</v>
      </c>
      <c r="Y1543" s="1">
        <v>52</v>
      </c>
      <c r="Z1543" s="30">
        <v>79.482986450195313</v>
      </c>
      <c r="AA1543" s="148">
        <v>0.46100000000000002</v>
      </c>
      <c r="AB1543" s="30">
        <v>48.2</v>
      </c>
      <c r="AC1543" s="30">
        <v>328.3</v>
      </c>
      <c r="AD1543" s="30">
        <v>82.287521362304688</v>
      </c>
      <c r="AE1543" s="148">
        <v>0.40200000000000002</v>
      </c>
      <c r="AF1543" s="30">
        <v>49.07</v>
      </c>
      <c r="AG1543" s="30">
        <v>306.89999999999998</v>
      </c>
      <c r="AH1543" s="30">
        <v>80.735504150390625</v>
      </c>
      <c r="AI1543" s="148">
        <v>0.50600000000000001</v>
      </c>
      <c r="AJ1543" s="30">
        <v>48.629901140000001</v>
      </c>
      <c r="AK1543" s="30">
        <v>344.7</v>
      </c>
      <c r="AL1543" s="30">
        <v>83.376441955566406</v>
      </c>
      <c r="AM1543" s="148">
        <v>0.43799999999999989</v>
      </c>
      <c r="AN1543" s="30">
        <v>49.450536980000003</v>
      </c>
      <c r="AO1543" s="30">
        <v>328.1</v>
      </c>
      <c r="AP1543" s="148">
        <v>0.40909090638160711</v>
      </c>
      <c r="AQ1543" s="30">
        <v>46.16822741</v>
      </c>
      <c r="AR1543" s="30">
        <v>306.06060791015631</v>
      </c>
      <c r="AS1543" s="30">
        <v>85</v>
      </c>
      <c r="AT1543" s="30">
        <v>52</v>
      </c>
      <c r="AU1543" s="148">
        <v>0.61176472902297974</v>
      </c>
      <c r="AV1543" s="30">
        <v>80.060905456542969</v>
      </c>
      <c r="AW1543" s="148">
        <v>0.28048780560493469</v>
      </c>
      <c r="AX1543" s="30">
        <v>47.16110853</v>
      </c>
      <c r="AY1543" s="30"/>
      <c r="AZ1543" s="30">
        <v>52</v>
      </c>
      <c r="BA1543" s="30">
        <v>83.9488525390625</v>
      </c>
      <c r="BB1543" s="148">
        <v>0.46100000000000002</v>
      </c>
      <c r="BC1543" s="30">
        <v>49.5</v>
      </c>
      <c r="BD1543" s="30">
        <v>313.8</v>
      </c>
      <c r="BE1543" s="30">
        <v>86.415763854980469</v>
      </c>
      <c r="BF1543" s="147">
        <v>0.43099999999999999</v>
      </c>
      <c r="BG1543" s="30">
        <v>50.68</v>
      </c>
      <c r="BH1543" s="30">
        <v>298</v>
      </c>
      <c r="BI1543" s="30">
        <v>84.225677490234375</v>
      </c>
      <c r="BJ1543" s="148">
        <v>0.49700000000000011</v>
      </c>
      <c r="BK1543" s="30">
        <v>49.654773380000002</v>
      </c>
      <c r="BL1543" s="30">
        <v>335.7</v>
      </c>
      <c r="BM1543" s="30">
        <v>86.386314392089844</v>
      </c>
      <c r="BN1543" s="148">
        <v>0.40200000000000002</v>
      </c>
      <c r="BO1543" s="30">
        <v>50.69438822</v>
      </c>
      <c r="BP1543" s="30">
        <v>311.5</v>
      </c>
      <c r="BQ1543" s="148"/>
      <c r="BR1543" s="148">
        <v>2.8000000000000001E-2</v>
      </c>
      <c r="BS1543" s="148"/>
      <c r="BT1543" s="148">
        <v>0.92100000000000004</v>
      </c>
      <c r="BU1543" s="148">
        <v>2.5999999999999999E-2</v>
      </c>
      <c r="BV1543" s="148">
        <v>2.60000005364418E-2</v>
      </c>
      <c r="BW1543" s="148"/>
      <c r="BX1543" s="148">
        <v>0.182</v>
      </c>
      <c r="BY1543" s="148">
        <v>0.59199999999999997</v>
      </c>
      <c r="BZ1543" s="1"/>
      <c r="CA1543" s="1">
        <v>8431.8701171875</v>
      </c>
      <c r="CB1543" s="1">
        <v>10083.66</v>
      </c>
      <c r="CC1543" s="124" t="s">
        <v>4582</v>
      </c>
      <c r="CD1543" t="s">
        <v>4634</v>
      </c>
    </row>
    <row r="1544" spans="1:82" x14ac:dyDescent="0.3">
      <c r="A1544" s="1">
        <v>1060042050</v>
      </c>
      <c r="B1544" s="124" t="s">
        <v>4583</v>
      </c>
      <c r="C1544" t="s">
        <v>502</v>
      </c>
      <c r="D1544" t="s">
        <v>1997</v>
      </c>
      <c r="E1544" s="30">
        <v>78.063316345214844</v>
      </c>
      <c r="F1544" s="30">
        <v>77.563606262207031</v>
      </c>
      <c r="G1544" s="30">
        <v>83.303482055664063</v>
      </c>
      <c r="H1544" s="30">
        <v>82.672050476074219</v>
      </c>
      <c r="I1544" s="1">
        <v>730</v>
      </c>
      <c r="J1544" s="1">
        <v>7</v>
      </c>
      <c r="K1544" s="1">
        <v>8</v>
      </c>
      <c r="L1544" t="s">
        <v>3796</v>
      </c>
      <c r="M1544" t="s">
        <v>3907</v>
      </c>
      <c r="N1544" t="s">
        <v>3917</v>
      </c>
      <c r="O1544" t="s">
        <v>3923</v>
      </c>
      <c r="P1544" s="148">
        <v>0.49696049094200129</v>
      </c>
      <c r="Q1544" s="30">
        <v>47.072374500000002</v>
      </c>
      <c r="R1544" s="30">
        <v>347.87234497070313</v>
      </c>
      <c r="S1544" s="1">
        <v>1256</v>
      </c>
      <c r="T1544" s="1">
        <v>733</v>
      </c>
      <c r="U1544" s="148">
        <v>0.58359873294830322</v>
      </c>
      <c r="V1544" s="148">
        <v>0.375</v>
      </c>
      <c r="W1544" s="149">
        <v>46.869757739999997</v>
      </c>
      <c r="X1544" s="149">
        <v>310.05435180664063</v>
      </c>
      <c r="Y1544" s="1">
        <v>733</v>
      </c>
      <c r="Z1544" s="30">
        <v>80.993446350097656</v>
      </c>
      <c r="AA1544" s="148">
        <v>0.53200000000000003</v>
      </c>
      <c r="AB1544" s="30">
        <v>48.7</v>
      </c>
      <c r="AC1544" s="30">
        <v>356.5</v>
      </c>
      <c r="AD1544" s="30">
        <v>80.667671203613281</v>
      </c>
      <c r="AE1544" s="148">
        <v>0.4</v>
      </c>
      <c r="AF1544" s="30">
        <v>48.52</v>
      </c>
      <c r="AG1544" s="30">
        <v>320.89999999999998</v>
      </c>
      <c r="AH1544" s="30">
        <v>81.756843566894531</v>
      </c>
      <c r="AI1544" s="148">
        <v>0.55200000000000005</v>
      </c>
      <c r="AJ1544" s="30">
        <v>48.968181860000001</v>
      </c>
      <c r="AK1544" s="30">
        <v>363.1</v>
      </c>
      <c r="AL1544" s="30">
        <v>81.261398315429688</v>
      </c>
      <c r="AM1544" s="148">
        <v>0.41599999999999998</v>
      </c>
      <c r="AN1544" s="30">
        <v>48.730791029999999</v>
      </c>
      <c r="AO1544" s="30">
        <v>327.60000000000002</v>
      </c>
      <c r="AP1544" s="148">
        <v>0.49848943948745728</v>
      </c>
      <c r="AQ1544" s="30">
        <v>48.948023540000001</v>
      </c>
      <c r="AR1544" s="30">
        <v>338.36859130859381</v>
      </c>
      <c r="AS1544" s="30">
        <v>1257</v>
      </c>
      <c r="AT1544" s="30">
        <v>735</v>
      </c>
      <c r="AU1544" s="148">
        <v>0.58359873294830322</v>
      </c>
      <c r="AV1544" s="30">
        <v>82.672050476074219</v>
      </c>
      <c r="AW1544" s="148">
        <v>0.38709676265716553</v>
      </c>
      <c r="AX1544" s="30">
        <v>48.657601399999997</v>
      </c>
      <c r="AY1544" s="30">
        <v>301.07525634765631</v>
      </c>
      <c r="AZ1544" s="30">
        <v>735</v>
      </c>
      <c r="BA1544" s="30">
        <v>81.350753784179688</v>
      </c>
      <c r="BB1544" s="148">
        <v>0.53500000000000003</v>
      </c>
      <c r="BC1544" s="30">
        <v>48.24</v>
      </c>
      <c r="BD1544" s="30">
        <v>347.8</v>
      </c>
      <c r="BE1544" s="30">
        <v>80.552810668945313</v>
      </c>
      <c r="BF1544" s="147">
        <v>0.40500000000000003</v>
      </c>
      <c r="BG1544" s="30">
        <v>47.79</v>
      </c>
      <c r="BH1544" s="30">
        <v>303.7</v>
      </c>
      <c r="BI1544" s="30">
        <v>81.995521545410156</v>
      </c>
      <c r="BJ1544" s="148">
        <v>0.52200000000000002</v>
      </c>
      <c r="BK1544" s="30">
        <v>48.568415330000001</v>
      </c>
      <c r="BL1544" s="30">
        <v>341.1</v>
      </c>
      <c r="BM1544" s="30">
        <v>81.146125793457031</v>
      </c>
      <c r="BN1544" s="148">
        <v>0.39200000000000002</v>
      </c>
      <c r="BO1544" s="30">
        <v>48.08281513</v>
      </c>
      <c r="BP1544" s="30">
        <v>299.5</v>
      </c>
      <c r="BQ1544" s="148">
        <v>1.6E-2</v>
      </c>
      <c r="BR1544" s="148">
        <v>0.156</v>
      </c>
      <c r="BS1544" s="148">
        <v>1.7999999999999999E-2</v>
      </c>
      <c r="BT1544" s="148">
        <v>0.745</v>
      </c>
      <c r="BU1544" s="148">
        <v>5.5E-2</v>
      </c>
      <c r="BV1544" s="148">
        <v>9.9999997764825821E-3</v>
      </c>
      <c r="BW1544" s="148">
        <v>4.4999999999999998E-2</v>
      </c>
      <c r="BX1544" s="148">
        <v>0.13300000000000001</v>
      </c>
      <c r="BY1544" s="148">
        <v>0.46200000000000002</v>
      </c>
      <c r="BZ1544" s="1"/>
      <c r="CA1544" s="1">
        <v>8378.6103515625</v>
      </c>
      <c r="CB1544" s="1">
        <v>8970.7800000000007</v>
      </c>
      <c r="CC1544" s="124" t="s">
        <v>4583</v>
      </c>
      <c r="CD1544" t="s">
        <v>4633</v>
      </c>
    </row>
    <row r="1545" spans="1:82" x14ac:dyDescent="0.3">
      <c r="A1545" s="1">
        <v>1060044050</v>
      </c>
      <c r="B1545" s="124" t="s">
        <v>4583</v>
      </c>
      <c r="C1545" t="s">
        <v>502</v>
      </c>
      <c r="D1545" t="s">
        <v>1998</v>
      </c>
      <c r="E1545" s="30">
        <v>92.068771362304688</v>
      </c>
      <c r="F1545" s="30">
        <v>92.145088195800781</v>
      </c>
      <c r="G1545" s="30">
        <v>90.964202880859375</v>
      </c>
      <c r="H1545" s="30">
        <v>90.7039794921875</v>
      </c>
      <c r="I1545" s="1">
        <v>505</v>
      </c>
      <c r="J1545" s="1">
        <v>4</v>
      </c>
      <c r="K1545" s="1">
        <v>6</v>
      </c>
      <c r="L1545" t="s">
        <v>3796</v>
      </c>
      <c r="M1545" t="s">
        <v>3907</v>
      </c>
      <c r="N1545" t="s">
        <v>3917</v>
      </c>
      <c r="O1545" t="s">
        <v>3923</v>
      </c>
      <c r="P1545" s="148">
        <v>0.53448277711868286</v>
      </c>
      <c r="Q1545" s="30">
        <v>52.898124510000002</v>
      </c>
      <c r="R1545" s="30">
        <v>366.37930297851563</v>
      </c>
      <c r="S1545" s="1">
        <v>779</v>
      </c>
      <c r="T1545" s="1">
        <v>481</v>
      </c>
      <c r="U1545" s="148">
        <v>0.6174582839012146</v>
      </c>
      <c r="V1545" s="148">
        <v>0.39350181818008417</v>
      </c>
      <c r="W1545" s="149">
        <v>52.911485069999998</v>
      </c>
      <c r="X1545" s="149">
        <v>329.96389770507813</v>
      </c>
      <c r="Y1545" s="1">
        <v>481</v>
      </c>
      <c r="Z1545" s="30">
        <v>94.587570190429688</v>
      </c>
      <c r="AA1545" s="148">
        <v>0.61</v>
      </c>
      <c r="AB1545" s="30">
        <v>53.2</v>
      </c>
      <c r="AC1545" s="30">
        <v>379.9</v>
      </c>
      <c r="AD1545" s="30">
        <v>94.186065673828125</v>
      </c>
      <c r="AE1545" s="148">
        <v>0.52200000000000002</v>
      </c>
      <c r="AF1545" s="30">
        <v>53.11</v>
      </c>
      <c r="AG1545" s="30">
        <v>354.6</v>
      </c>
      <c r="AH1545" s="30">
        <v>90.463821411132813</v>
      </c>
      <c r="AI1545" s="148">
        <v>0.56000000000000005</v>
      </c>
      <c r="AJ1545" s="30">
        <v>51.852054099999997</v>
      </c>
      <c r="AK1545" s="30">
        <v>370</v>
      </c>
      <c r="AL1545" s="30">
        <v>90.288368225097656</v>
      </c>
      <c r="AM1545" s="148">
        <v>0.47699999999999998</v>
      </c>
      <c r="AN1545" s="30">
        <v>51.802653859999999</v>
      </c>
      <c r="AO1545" s="30">
        <v>345.9</v>
      </c>
      <c r="AP1545" s="148">
        <v>0.54310345649719238</v>
      </c>
      <c r="AQ1545" s="30">
        <v>53.740004810000002</v>
      </c>
      <c r="AR1545" s="30">
        <v>344.1810302734375</v>
      </c>
      <c r="AS1545" s="30">
        <v>777</v>
      </c>
      <c r="AT1545" s="30">
        <v>480</v>
      </c>
      <c r="AU1545" s="148">
        <v>0.6174582839012146</v>
      </c>
      <c r="AV1545" s="30">
        <v>90.7039794921875</v>
      </c>
      <c r="AW1545" s="148">
        <v>0.41155233979225159</v>
      </c>
      <c r="AX1545" s="30">
        <v>53.26083663</v>
      </c>
      <c r="AY1545" s="30">
        <v>294.94586181640631</v>
      </c>
      <c r="AZ1545" s="30">
        <v>480</v>
      </c>
      <c r="BA1545" s="30">
        <v>93.660789489746094</v>
      </c>
      <c r="BB1545" s="148">
        <v>0.63500000000000001</v>
      </c>
      <c r="BC1545" s="30">
        <v>54.21</v>
      </c>
      <c r="BD1545" s="30">
        <v>373.2</v>
      </c>
      <c r="BE1545" s="30">
        <v>92.583030700683594</v>
      </c>
      <c r="BF1545" s="147">
        <v>0.53100000000000003</v>
      </c>
      <c r="BG1545" s="30">
        <v>53.72</v>
      </c>
      <c r="BH1545" s="30">
        <v>340.8</v>
      </c>
      <c r="BI1545" s="30">
        <v>92.573928833007813</v>
      </c>
      <c r="BJ1545" s="148">
        <v>0.55700000000000005</v>
      </c>
      <c r="BK1545" s="30">
        <v>53.721393169999999</v>
      </c>
      <c r="BL1545" s="30">
        <v>359.6</v>
      </c>
      <c r="BM1545" s="30">
        <v>91.921607971191406</v>
      </c>
      <c r="BN1545" s="148">
        <v>0.45</v>
      </c>
      <c r="BO1545" s="30">
        <v>53.453031459999998</v>
      </c>
      <c r="BP1545" s="30">
        <v>326.60000000000002</v>
      </c>
      <c r="BQ1545" s="148">
        <v>1.4E-2</v>
      </c>
      <c r="BR1545" s="148">
        <v>0.115</v>
      </c>
      <c r="BS1545" s="148"/>
      <c r="BT1545" s="148">
        <v>0.82000000000000006</v>
      </c>
      <c r="BU1545" s="148">
        <v>3.5999999999999997E-2</v>
      </c>
      <c r="BV1545" s="148">
        <v>1.6000000759959221E-2</v>
      </c>
      <c r="BW1545" s="148">
        <v>0.03</v>
      </c>
      <c r="BX1545" s="148">
        <v>0.17799999999999999</v>
      </c>
      <c r="BY1545" s="148">
        <v>0.498</v>
      </c>
      <c r="BZ1545" s="1"/>
      <c r="CA1545" s="1">
        <v>8705.76953125</v>
      </c>
      <c r="CB1545" s="1">
        <v>9492.25</v>
      </c>
      <c r="CC1545" s="124" t="s">
        <v>4583</v>
      </c>
      <c r="CD1545" t="s">
        <v>4634</v>
      </c>
    </row>
    <row r="1546" spans="1:82" x14ac:dyDescent="0.3">
      <c r="A1546" s="1">
        <v>1060044080</v>
      </c>
      <c r="B1546" s="124" t="s">
        <v>4583</v>
      </c>
      <c r="C1546" t="s">
        <v>502</v>
      </c>
      <c r="D1546" t="s">
        <v>1999</v>
      </c>
      <c r="E1546" s="30">
        <v>90.876113891601563</v>
      </c>
      <c r="F1546" s="30">
        <v>90.82452392578125</v>
      </c>
      <c r="G1546" s="30">
        <v>87.067222595214844</v>
      </c>
      <c r="H1546" s="30">
        <v>87.469879150390625</v>
      </c>
      <c r="I1546" s="1">
        <v>568</v>
      </c>
      <c r="J1546" s="1">
        <v>4</v>
      </c>
      <c r="K1546" s="1">
        <v>6</v>
      </c>
      <c r="L1546" t="s">
        <v>3796</v>
      </c>
      <c r="M1546" t="s">
        <v>3907</v>
      </c>
      <c r="N1546" t="s">
        <v>3917</v>
      </c>
      <c r="O1546" t="s">
        <v>3923</v>
      </c>
      <c r="P1546" s="148">
        <v>0.51893937587738037</v>
      </c>
      <c r="Q1546" s="30">
        <v>52.402024570000002</v>
      </c>
      <c r="R1546" s="30">
        <v>353.03030395507813</v>
      </c>
      <c r="S1546" s="1">
        <v>850</v>
      </c>
      <c r="T1546" s="1">
        <v>554</v>
      </c>
      <c r="U1546" s="148">
        <v>0.65176469087600708</v>
      </c>
      <c r="V1546" s="148">
        <v>0.44034090638160711</v>
      </c>
      <c r="W1546" s="149">
        <v>52.364316459999998</v>
      </c>
      <c r="X1546" s="149">
        <v>330.96591186523438</v>
      </c>
      <c r="Y1546" s="1">
        <v>554</v>
      </c>
      <c r="Z1546" s="30">
        <v>89.452011108398438</v>
      </c>
      <c r="AA1546" s="148">
        <v>0.55500000000000005</v>
      </c>
      <c r="AB1546" s="30">
        <v>51.5</v>
      </c>
      <c r="AC1546" s="30">
        <v>361.9</v>
      </c>
      <c r="AD1546" s="30">
        <v>89.797737121582031</v>
      </c>
      <c r="AE1546" s="148">
        <v>0.433</v>
      </c>
      <c r="AF1546" s="30">
        <v>51.62</v>
      </c>
      <c r="AG1546" s="30">
        <v>333.4</v>
      </c>
      <c r="AH1546" s="30">
        <v>87.271163940429688</v>
      </c>
      <c r="AI1546" s="148">
        <v>0.48199999999999998</v>
      </c>
      <c r="AJ1546" s="30">
        <v>50.794603240000001</v>
      </c>
      <c r="AK1546" s="30">
        <v>346</v>
      </c>
      <c r="AL1546" s="30">
        <v>87.808517456054688</v>
      </c>
      <c r="AM1546" s="148">
        <v>0.379</v>
      </c>
      <c r="AN1546" s="30">
        <v>50.958764279999997</v>
      </c>
      <c r="AO1546" s="30">
        <v>319.60000000000002</v>
      </c>
      <c r="AP1546" s="148">
        <v>0.45057034492492681</v>
      </c>
      <c r="AQ1546" s="30">
        <v>51.302343749999999</v>
      </c>
      <c r="AR1546" s="30">
        <v>314.06845092773438</v>
      </c>
      <c r="AS1546" s="30">
        <v>857</v>
      </c>
      <c r="AT1546" s="30">
        <v>561</v>
      </c>
      <c r="AU1546" s="148">
        <v>0.65176469087600708</v>
      </c>
      <c r="AV1546" s="30">
        <v>87.469879150390625</v>
      </c>
      <c r="AW1546" s="148">
        <v>0.35428571701049799</v>
      </c>
      <c r="AX1546" s="30">
        <v>51.407316530000003</v>
      </c>
      <c r="AY1546" s="30">
        <v>285.42855834960938</v>
      </c>
      <c r="AZ1546" s="30">
        <v>561</v>
      </c>
      <c r="BA1546" s="30">
        <v>89.536827087402344</v>
      </c>
      <c r="BB1546" s="148">
        <v>0.56999999999999995</v>
      </c>
      <c r="BC1546" s="30">
        <v>52.21</v>
      </c>
      <c r="BD1546" s="30">
        <v>357.6</v>
      </c>
      <c r="BE1546" s="30">
        <v>88.992225646972656</v>
      </c>
      <c r="BF1546" s="147">
        <v>0.45300000000000001</v>
      </c>
      <c r="BG1546" s="30">
        <v>51.95</v>
      </c>
      <c r="BH1546" s="30">
        <v>321.5</v>
      </c>
      <c r="BI1546" s="30">
        <v>88.5633544921875</v>
      </c>
      <c r="BJ1546" s="148">
        <v>0.47799999999999998</v>
      </c>
      <c r="BK1546" s="30">
        <v>51.76775378</v>
      </c>
      <c r="BL1546" s="30">
        <v>329.3</v>
      </c>
      <c r="BM1546" s="30">
        <v>88.487106323242188</v>
      </c>
      <c r="BN1546" s="148">
        <v>0.35499999999999998</v>
      </c>
      <c r="BO1546" s="30">
        <v>51.7413661</v>
      </c>
      <c r="BP1546" s="30">
        <v>294.2</v>
      </c>
      <c r="BQ1546" s="148">
        <v>4.3999999999999997E-2</v>
      </c>
      <c r="BR1546" s="148">
        <v>0.215</v>
      </c>
      <c r="BS1546" s="148">
        <v>2.3E-2</v>
      </c>
      <c r="BT1546" s="148">
        <v>0.65800000000000003</v>
      </c>
      <c r="BU1546" s="148">
        <v>5.6000000000000001E-2</v>
      </c>
      <c r="BV1546" s="148">
        <v>4.0000001899898052E-3</v>
      </c>
      <c r="BW1546" s="148">
        <v>9.5000000000000001E-2</v>
      </c>
      <c r="BX1546" s="148">
        <v>0.19900000000000001</v>
      </c>
      <c r="BY1546" s="148">
        <v>0.54400000000000004</v>
      </c>
      <c r="BZ1546" s="1"/>
      <c r="CA1546" s="1">
        <v>8331.0595703125</v>
      </c>
      <c r="CB1546" s="1">
        <v>8895.26</v>
      </c>
      <c r="CC1546" s="124" t="s">
        <v>4583</v>
      </c>
      <c r="CD1546" t="s">
        <v>4634</v>
      </c>
    </row>
    <row r="1547" spans="1:82" x14ac:dyDescent="0.3">
      <c r="A1547" s="1">
        <v>1060053000</v>
      </c>
      <c r="B1547" s="124" t="s">
        <v>4584</v>
      </c>
      <c r="C1547" t="s">
        <v>503</v>
      </c>
      <c r="D1547" t="s">
        <v>2000</v>
      </c>
      <c r="E1547" s="30">
        <v>85.951576232910156</v>
      </c>
      <c r="F1547" s="30">
        <v>86.834396362304688</v>
      </c>
      <c r="G1547" s="30">
        <v>83.968254089355469</v>
      </c>
      <c r="H1547" s="30">
        <v>82.32049560546875</v>
      </c>
      <c r="I1547" s="1">
        <v>300</v>
      </c>
      <c r="J1547" s="1">
        <v>6</v>
      </c>
      <c r="K1547" s="1">
        <v>8</v>
      </c>
      <c r="L1547" t="s">
        <v>3796</v>
      </c>
      <c r="M1547" t="s">
        <v>3907</v>
      </c>
      <c r="N1547" t="s">
        <v>3917</v>
      </c>
      <c r="O1547" t="s">
        <v>3923</v>
      </c>
      <c r="P1547" s="148">
        <v>0.44363635778427118</v>
      </c>
      <c r="Q1547" s="30">
        <v>50.353596639999999</v>
      </c>
      <c r="R1547" s="30">
        <v>336</v>
      </c>
      <c r="S1547" s="1">
        <v>530</v>
      </c>
      <c r="T1547" s="1">
        <v>374</v>
      </c>
      <c r="U1547" s="148">
        <v>0.70566040277481079</v>
      </c>
      <c r="V1547" s="148">
        <v>0.38461539149284357</v>
      </c>
      <c r="W1547" s="149">
        <v>50.711037560000001</v>
      </c>
      <c r="X1547" s="149">
        <v>321.5384521484375</v>
      </c>
      <c r="Y1547" s="1">
        <v>374</v>
      </c>
      <c r="Z1547" s="30">
        <v>82.805992126464844</v>
      </c>
      <c r="AA1547" s="148">
        <v>0.42299999999999999</v>
      </c>
      <c r="AB1547" s="30">
        <v>49.3</v>
      </c>
      <c r="AC1547" s="30">
        <v>332.5</v>
      </c>
      <c r="AD1547" s="30">
        <v>83.495048522949219</v>
      </c>
      <c r="AE1547" s="148">
        <v>0.35399999999999998</v>
      </c>
      <c r="AF1547" s="30">
        <v>49.48</v>
      </c>
      <c r="AG1547" s="30">
        <v>319</v>
      </c>
      <c r="AH1547" s="30">
        <v>82.835517883300781</v>
      </c>
      <c r="AI1547" s="148">
        <v>0.39900000000000002</v>
      </c>
      <c r="AJ1547" s="30">
        <v>49.325453840000002</v>
      </c>
      <c r="AK1547" s="30">
        <v>333.7</v>
      </c>
      <c r="AL1547" s="30">
        <v>83.68096923828125</v>
      </c>
      <c r="AM1547" s="148">
        <v>0.34200000000000003</v>
      </c>
      <c r="AN1547" s="30">
        <v>49.554167649999997</v>
      </c>
      <c r="AO1547" s="30">
        <v>318.39999999999998</v>
      </c>
      <c r="AP1547" s="148">
        <v>0.35144928097724909</v>
      </c>
      <c r="AQ1547" s="30">
        <v>49.363854500000002</v>
      </c>
      <c r="AR1547" s="30">
        <v>292.39129638671881</v>
      </c>
      <c r="AS1547" s="30">
        <v>533</v>
      </c>
      <c r="AT1547" s="30">
        <v>377</v>
      </c>
      <c r="AU1547" s="148">
        <v>0.70566040277481079</v>
      </c>
      <c r="AV1547" s="30">
        <v>82.32049560546875</v>
      </c>
      <c r="AW1547" s="148">
        <v>0.25510203838348389</v>
      </c>
      <c r="AX1547" s="30">
        <v>48.456119020000003</v>
      </c>
      <c r="AY1547" s="30">
        <v>267.85714721679688</v>
      </c>
      <c r="AZ1547" s="30">
        <v>377</v>
      </c>
      <c r="BA1547" s="30">
        <v>79.000091552734375</v>
      </c>
      <c r="BB1547" s="148">
        <v>0.26700000000000002</v>
      </c>
      <c r="BC1547" s="30">
        <v>47.1</v>
      </c>
      <c r="BD1547" s="30">
        <v>255.6</v>
      </c>
      <c r="BE1547" s="30">
        <v>78.909561157226563</v>
      </c>
      <c r="BF1547" s="147">
        <v>0.22600000000000001</v>
      </c>
      <c r="BG1547" s="30">
        <v>46.98</v>
      </c>
      <c r="BH1547" s="30">
        <v>240.5</v>
      </c>
      <c r="BI1547" s="30">
        <v>80.837745666503906</v>
      </c>
      <c r="BJ1547" s="148">
        <v>0.30599999999999999</v>
      </c>
      <c r="BK1547" s="30">
        <v>48.004437979999999</v>
      </c>
      <c r="BL1547" s="30">
        <v>277.10000000000002</v>
      </c>
      <c r="BM1547" s="30">
        <v>80.846778869628906</v>
      </c>
      <c r="BN1547" s="148">
        <v>0.255</v>
      </c>
      <c r="BO1547" s="30">
        <v>47.93363076</v>
      </c>
      <c r="BP1547" s="30">
        <v>256.10000000000002</v>
      </c>
      <c r="BQ1547" s="148">
        <v>2.3E-2</v>
      </c>
      <c r="BR1547" s="148">
        <v>0.13700000000000001</v>
      </c>
      <c r="BS1547" s="148"/>
      <c r="BT1547" s="148">
        <v>0.80300000000000005</v>
      </c>
      <c r="BU1547" s="148">
        <v>2.3E-2</v>
      </c>
      <c r="BV1547" s="148">
        <v>1.30000002682209E-2</v>
      </c>
      <c r="BW1547" s="148">
        <v>2.7E-2</v>
      </c>
      <c r="BX1547" s="148">
        <v>7.6999999999999999E-2</v>
      </c>
      <c r="BY1547" s="148">
        <v>0.66800000000000004</v>
      </c>
      <c r="BZ1547" s="1"/>
      <c r="CA1547" s="1">
        <v>10336.23046875</v>
      </c>
      <c r="CB1547" s="1">
        <v>10858.08</v>
      </c>
      <c r="CC1547" s="124" t="s">
        <v>4584</v>
      </c>
      <c r="CD1547" t="s">
        <v>4633</v>
      </c>
    </row>
    <row r="1548" spans="1:82" x14ac:dyDescent="0.3">
      <c r="A1548" s="1">
        <v>1060054020</v>
      </c>
      <c r="B1548" s="124" t="s">
        <v>4584</v>
      </c>
      <c r="C1548" t="s">
        <v>503</v>
      </c>
      <c r="D1548" t="s">
        <v>2001</v>
      </c>
      <c r="E1548" s="30">
        <v>88.237403869628906</v>
      </c>
      <c r="F1548" s="30">
        <v>90.162918090820313</v>
      </c>
      <c r="G1548" s="30">
        <v>89.797080993652344</v>
      </c>
      <c r="H1548" s="30">
        <v>89.549720764160156</v>
      </c>
      <c r="I1548" s="1">
        <v>379</v>
      </c>
      <c r="J1548" s="1">
        <v>2</v>
      </c>
      <c r="K1548" s="1">
        <v>5</v>
      </c>
      <c r="L1548" t="s">
        <v>3796</v>
      </c>
      <c r="M1548" t="s">
        <v>3907</v>
      </c>
      <c r="N1548" t="s">
        <v>3917</v>
      </c>
      <c r="O1548" t="s">
        <v>3923</v>
      </c>
      <c r="P1548" s="148">
        <v>0.49808427691459661</v>
      </c>
      <c r="Q1548" s="30">
        <v>51.30441725</v>
      </c>
      <c r="R1548" s="30">
        <v>344.82757568359381</v>
      </c>
      <c r="S1548" s="1">
        <v>259</v>
      </c>
      <c r="T1548" s="1">
        <v>188</v>
      </c>
      <c r="U1548" s="148">
        <v>0.72586870193481445</v>
      </c>
      <c r="V1548" s="148">
        <v>0.43902438879013062</v>
      </c>
      <c r="W1548" s="149">
        <v>52.090187819999997</v>
      </c>
      <c r="X1548" s="149">
        <v>329.26828002929688</v>
      </c>
      <c r="Y1548" s="1">
        <v>188</v>
      </c>
      <c r="Z1548" s="30">
        <v>87.941551208496094</v>
      </c>
      <c r="AA1548" s="148">
        <v>0.44400000000000001</v>
      </c>
      <c r="AB1548" s="30">
        <v>51</v>
      </c>
      <c r="AC1548" s="30">
        <v>342.1</v>
      </c>
      <c r="AD1548" s="30">
        <v>89.444320678710938</v>
      </c>
      <c r="AE1548" s="148">
        <v>0.376</v>
      </c>
      <c r="AF1548" s="30">
        <v>51.5</v>
      </c>
      <c r="AG1548" s="30">
        <v>325.8</v>
      </c>
      <c r="AH1548" s="30">
        <v>90.86639404296875</v>
      </c>
      <c r="AI1548" s="148">
        <v>0.504</v>
      </c>
      <c r="AJ1548" s="30">
        <v>51.985392869999998</v>
      </c>
      <c r="AK1548" s="30">
        <v>345.1</v>
      </c>
      <c r="AL1548" s="30">
        <v>92.503684997558594</v>
      </c>
      <c r="AM1548" s="148">
        <v>0.45600000000000002</v>
      </c>
      <c r="AN1548" s="30">
        <v>52.556522770000001</v>
      </c>
      <c r="AO1548" s="30">
        <v>331.8</v>
      </c>
      <c r="AP1548" s="148">
        <v>0.4406130313873291</v>
      </c>
      <c r="AQ1548" s="30">
        <v>53.009942590000001</v>
      </c>
      <c r="AR1548" s="30">
        <v>322.22222900390631</v>
      </c>
      <c r="AS1548" s="30">
        <v>262</v>
      </c>
      <c r="AT1548" s="30">
        <v>191</v>
      </c>
      <c r="AU1548" s="148">
        <v>0.72586870193481445</v>
      </c>
      <c r="AV1548" s="30">
        <v>89.549720764160156</v>
      </c>
      <c r="AW1548" s="148">
        <v>0.37378641963005071</v>
      </c>
      <c r="AX1548" s="30">
        <v>52.599311540000002</v>
      </c>
      <c r="AY1548" s="30">
        <v>302.91262817382813</v>
      </c>
      <c r="AZ1548" s="30">
        <v>191</v>
      </c>
      <c r="BA1548" s="30">
        <v>86.773765563964844</v>
      </c>
      <c r="BB1548" s="148">
        <v>0.39600000000000002</v>
      </c>
      <c r="BC1548" s="30">
        <v>50.87</v>
      </c>
      <c r="BD1548" s="30">
        <v>310.89999999999998</v>
      </c>
      <c r="BE1548" s="30">
        <v>86.233184814453125</v>
      </c>
      <c r="BF1548" s="147">
        <v>0.32100000000000001</v>
      </c>
      <c r="BG1548" s="30">
        <v>50.59</v>
      </c>
      <c r="BH1548" s="30">
        <v>287.60000000000002</v>
      </c>
      <c r="BI1548" s="30">
        <v>86.230613708496094</v>
      </c>
      <c r="BJ1548" s="148">
        <v>0.36799999999999999</v>
      </c>
      <c r="BK1548" s="30">
        <v>50.631422919999999</v>
      </c>
      <c r="BL1548" s="30">
        <v>290.60000000000002</v>
      </c>
      <c r="BM1548" s="30">
        <v>86.203712463378906</v>
      </c>
      <c r="BN1548" s="148">
        <v>0.32800000000000001</v>
      </c>
      <c r="BO1548" s="30">
        <v>50.603384800000001</v>
      </c>
      <c r="BP1548" s="30">
        <v>273.3</v>
      </c>
      <c r="BQ1548" s="148"/>
      <c r="BR1548" s="148">
        <v>0.121</v>
      </c>
      <c r="BS1548" s="148">
        <v>1.6E-2</v>
      </c>
      <c r="BT1548" s="148">
        <v>0.82300000000000006</v>
      </c>
      <c r="BU1548" s="148">
        <v>2.4E-2</v>
      </c>
      <c r="BV1548" s="148">
        <v>1.6000000759959221E-2</v>
      </c>
      <c r="BW1548" s="148">
        <v>5.2999999999999999E-2</v>
      </c>
      <c r="BX1548" s="148">
        <v>0.129</v>
      </c>
      <c r="BY1548" s="148">
        <v>0.70100000000000007</v>
      </c>
      <c r="BZ1548" s="1"/>
      <c r="CA1548" s="1">
        <v>9122.349609375</v>
      </c>
      <c r="CB1548" s="1">
        <v>9595.7999999999993</v>
      </c>
      <c r="CC1548" s="124" t="s">
        <v>4584</v>
      </c>
      <c r="CD1548" t="s">
        <v>4634</v>
      </c>
    </row>
    <row r="1549" spans="1:82" x14ac:dyDescent="0.3">
      <c r="A1549" s="1">
        <v>1060063000</v>
      </c>
      <c r="B1549" s="124" t="s">
        <v>4585</v>
      </c>
      <c r="C1549" t="s">
        <v>504</v>
      </c>
      <c r="D1549" t="s">
        <v>2002</v>
      </c>
      <c r="E1549" s="30">
        <v>83.034530639648438</v>
      </c>
      <c r="F1549" s="30">
        <v>82.796394348144531</v>
      </c>
      <c r="G1549" s="30">
        <v>83.358283996582031</v>
      </c>
      <c r="H1549" s="30">
        <v>83.880661010742188</v>
      </c>
      <c r="I1549" s="1">
        <v>125</v>
      </c>
      <c r="J1549" s="1">
        <v>4</v>
      </c>
      <c r="K1549" s="1">
        <v>8</v>
      </c>
      <c r="L1549" t="s">
        <v>3796</v>
      </c>
      <c r="M1549" t="s">
        <v>3907</v>
      </c>
      <c r="N1549" t="s">
        <v>3916</v>
      </c>
      <c r="O1549" t="s">
        <v>3923</v>
      </c>
      <c r="P1549" s="148">
        <v>0.49557521939277649</v>
      </c>
      <c r="Q1549" s="30">
        <v>49.140215089999998</v>
      </c>
      <c r="R1549" s="30">
        <v>361.06195068359381</v>
      </c>
      <c r="S1549" s="1">
        <v>214</v>
      </c>
      <c r="T1549" s="1">
        <v>146</v>
      </c>
      <c r="U1549" s="148">
        <v>0.6822429895401001</v>
      </c>
      <c r="V1549" s="148">
        <v>0.3333333432674408</v>
      </c>
      <c r="W1549" s="149">
        <v>49.037923769999999</v>
      </c>
      <c r="X1549" s="149">
        <v>330.5555419921875</v>
      </c>
      <c r="Y1549" s="1">
        <v>146</v>
      </c>
      <c r="Z1549" s="30">
        <v>81.89971923828125</v>
      </c>
      <c r="AA1549" s="148">
        <v>0.45700000000000002</v>
      </c>
      <c r="AB1549" s="30">
        <v>49</v>
      </c>
      <c r="AC1549" s="30">
        <v>348.8</v>
      </c>
      <c r="AD1549" s="30">
        <v>81.403968811035156</v>
      </c>
      <c r="AE1549" s="148">
        <v>0.36399999999999999</v>
      </c>
      <c r="AF1549" s="30">
        <v>48.77</v>
      </c>
      <c r="AG1549" s="30">
        <v>326.10000000000002</v>
      </c>
      <c r="AH1549" s="30">
        <v>84.038307189941406</v>
      </c>
      <c r="AI1549" s="148">
        <v>0.59099999999999997</v>
      </c>
      <c r="AJ1549" s="30">
        <v>49.723835809999997</v>
      </c>
      <c r="AK1549" s="30">
        <v>374.5</v>
      </c>
      <c r="AL1549" s="30">
        <v>83.521278381347656</v>
      </c>
      <c r="AM1549" s="148">
        <v>0.495</v>
      </c>
      <c r="AN1549" s="30">
        <v>49.499824189999998</v>
      </c>
      <c r="AO1549" s="30">
        <v>349.5</v>
      </c>
      <c r="AP1549" s="148">
        <v>0.3303571343421936</v>
      </c>
      <c r="AQ1549" s="30">
        <v>48.982300029999998</v>
      </c>
      <c r="AR1549" s="30">
        <v>301.78570556640631</v>
      </c>
      <c r="AS1549" s="30">
        <v>213</v>
      </c>
      <c r="AT1549" s="30">
        <v>145</v>
      </c>
      <c r="AU1549" s="148">
        <v>0.6822429895401001</v>
      </c>
      <c r="AV1549" s="30">
        <v>83.880661010742188</v>
      </c>
      <c r="AW1549" s="148">
        <v>0.18309858441352839</v>
      </c>
      <c r="AX1549" s="30">
        <v>49.350278350000004</v>
      </c>
      <c r="AY1549" s="30"/>
      <c r="AZ1549" s="30">
        <v>145</v>
      </c>
      <c r="BA1549" s="30">
        <v>84.691162109375</v>
      </c>
      <c r="BB1549" s="148">
        <v>0.51200000000000001</v>
      </c>
      <c r="BC1549" s="30">
        <v>49.86</v>
      </c>
      <c r="BD1549" s="30">
        <v>341.7</v>
      </c>
      <c r="BE1549" s="30">
        <v>84.447921752929688</v>
      </c>
      <c r="BF1549" s="147">
        <v>0.38600000000000001</v>
      </c>
      <c r="BG1549" s="30">
        <v>49.71</v>
      </c>
      <c r="BH1549" s="30">
        <v>312.5</v>
      </c>
      <c r="BI1549" s="30">
        <v>83.202064514160156</v>
      </c>
      <c r="BJ1549" s="148">
        <v>0.47399999999999998</v>
      </c>
      <c r="BK1549" s="30">
        <v>49.156148020000003</v>
      </c>
      <c r="BL1549" s="30">
        <v>335</v>
      </c>
      <c r="BM1549" s="30">
        <v>83.471771240234375</v>
      </c>
      <c r="BN1549" s="148">
        <v>0.38100000000000001</v>
      </c>
      <c r="BO1549" s="30">
        <v>49.241857379999999</v>
      </c>
      <c r="BP1549" s="30">
        <v>304.10000000000002</v>
      </c>
      <c r="BQ1549" s="148"/>
      <c r="BR1549" s="148">
        <v>9.6000000000000002E-2</v>
      </c>
      <c r="BS1549" s="148"/>
      <c r="BT1549" s="148">
        <v>0.82400000000000007</v>
      </c>
      <c r="BU1549" s="148">
        <v>4.8000000000000001E-2</v>
      </c>
      <c r="BV1549" s="148">
        <v>3.2000001519918442E-2</v>
      </c>
      <c r="BW1549" s="148"/>
      <c r="BX1549" s="148">
        <v>0.16</v>
      </c>
      <c r="BY1549" s="148">
        <v>0.57500000000000007</v>
      </c>
      <c r="BZ1549" s="1"/>
      <c r="CA1549" s="1">
        <v>8945.4697265625</v>
      </c>
      <c r="CB1549" s="1">
        <v>10952.74</v>
      </c>
      <c r="CC1549" s="124" t="s">
        <v>4585</v>
      </c>
      <c r="CD1549" t="s">
        <v>4635</v>
      </c>
    </row>
    <row r="1550" spans="1:82" x14ac:dyDescent="0.3">
      <c r="A1550" s="1">
        <v>1060084020</v>
      </c>
      <c r="B1550" s="124" t="s">
        <v>4586</v>
      </c>
      <c r="C1550" t="s">
        <v>505</v>
      </c>
      <c r="D1550" t="s">
        <v>680</v>
      </c>
      <c r="E1550" s="30">
        <v>98.0645751953125</v>
      </c>
      <c r="F1550" s="30">
        <v>99.404640197753906</v>
      </c>
      <c r="G1550" s="30">
        <v>99.81915283203125</v>
      </c>
      <c r="H1550" s="30">
        <v>102.87261962890631</v>
      </c>
      <c r="I1550" s="1">
        <v>48</v>
      </c>
      <c r="J1550" s="1" t="s">
        <v>3981</v>
      </c>
      <c r="K1550" s="1">
        <v>8</v>
      </c>
      <c r="L1550" t="s">
        <v>3796</v>
      </c>
      <c r="M1550" t="s">
        <v>3907</v>
      </c>
      <c r="N1550" t="s">
        <v>3916</v>
      </c>
      <c r="O1550" t="s">
        <v>3921</v>
      </c>
      <c r="P1550" s="148"/>
      <c r="Q1550" s="30">
        <v>55.392157539999999</v>
      </c>
      <c r="R1550" s="30"/>
      <c r="S1550" s="1">
        <v>46</v>
      </c>
      <c r="T1550" s="1">
        <v>35</v>
      </c>
      <c r="U1550" s="148">
        <v>0.76086956262588501</v>
      </c>
      <c r="V1550" s="148"/>
      <c r="W1550" s="149">
        <v>55.919424929999998</v>
      </c>
      <c r="X1550" s="149"/>
      <c r="Y1550" s="1">
        <v>35</v>
      </c>
      <c r="Z1550" s="30">
        <v>85.826911926269531</v>
      </c>
      <c r="AA1550" s="148">
        <v>0.53100000000000003</v>
      </c>
      <c r="AB1550" s="30">
        <v>50.3</v>
      </c>
      <c r="AC1550" s="30">
        <v>365.6</v>
      </c>
      <c r="AD1550" s="30">
        <v>86.940910339355469</v>
      </c>
      <c r="AE1550" s="148">
        <v>0.48</v>
      </c>
      <c r="AF1550" s="30">
        <v>50.65</v>
      </c>
      <c r="AG1550" s="30">
        <v>360</v>
      </c>
      <c r="AH1550" s="30">
        <v>73.825820922851563</v>
      </c>
      <c r="AI1550" s="148">
        <v>0.32400000000000001</v>
      </c>
      <c r="AJ1550" s="30">
        <v>46.341318260000001</v>
      </c>
      <c r="AK1550" s="30">
        <v>305.89999999999998</v>
      </c>
      <c r="AL1550" s="30">
        <v>72.88433837890625</v>
      </c>
      <c r="AM1550" s="148">
        <v>0.24</v>
      </c>
      <c r="AN1550" s="30">
        <v>45.880089839999997</v>
      </c>
      <c r="AO1550" s="30">
        <v>284</v>
      </c>
      <c r="AP1550" s="148">
        <v>0.55555558204650879</v>
      </c>
      <c r="AQ1550" s="30">
        <v>59.279014789999998</v>
      </c>
      <c r="AR1550" s="30"/>
      <c r="AS1550" s="30">
        <v>46</v>
      </c>
      <c r="AT1550" s="30">
        <v>35</v>
      </c>
      <c r="AU1550" s="148">
        <v>0.76086956262588501</v>
      </c>
      <c r="AV1550" s="30">
        <v>102.87261962890631</v>
      </c>
      <c r="AW1550" s="148">
        <v>0.57894736528396606</v>
      </c>
      <c r="AX1550" s="30">
        <v>60.234886209999999</v>
      </c>
      <c r="AY1550" s="30"/>
      <c r="AZ1550" s="30">
        <v>35</v>
      </c>
      <c r="BA1550" s="30">
        <v>95.516578674316406</v>
      </c>
      <c r="BB1550" s="148">
        <v>0.84400000000000008</v>
      </c>
      <c r="BC1550" s="30">
        <v>55.11</v>
      </c>
      <c r="BD1550" s="30">
        <v>425</v>
      </c>
      <c r="BE1550" s="30">
        <v>96.660720825195313</v>
      </c>
      <c r="BF1550" s="147">
        <v>0.8</v>
      </c>
      <c r="BG1550" s="30">
        <v>55.73</v>
      </c>
      <c r="BH1550" s="30">
        <v>428</v>
      </c>
      <c r="BI1550" s="30">
        <v>77.877403259277344</v>
      </c>
      <c r="BJ1550" s="148">
        <v>0.35299999999999998</v>
      </c>
      <c r="BK1550" s="30">
        <v>46.562386770000003</v>
      </c>
      <c r="BL1550" s="30">
        <v>297.10000000000002</v>
      </c>
      <c r="BM1550" s="30">
        <v>78.771247863769531</v>
      </c>
      <c r="BN1550" s="148">
        <v>0.28000000000000003</v>
      </c>
      <c r="BO1550" s="30">
        <v>46.899240669999998</v>
      </c>
      <c r="BP1550" s="30">
        <v>268</v>
      </c>
      <c r="BQ1550" s="148"/>
      <c r="BR1550" s="148"/>
      <c r="BS1550" s="148"/>
      <c r="BT1550" s="148">
        <v>0.89600000000000002</v>
      </c>
      <c r="BU1550" s="148"/>
      <c r="BV1550" s="148">
        <v>0.1040000021457672</v>
      </c>
      <c r="BW1550" s="148"/>
      <c r="BX1550" s="148">
        <v>0.188</v>
      </c>
      <c r="BY1550" s="148">
        <v>0.57500000000000007</v>
      </c>
      <c r="BZ1550" s="1"/>
      <c r="CA1550" s="1">
        <v>10464.5595703125</v>
      </c>
      <c r="CB1550" s="1">
        <v>12807</v>
      </c>
      <c r="CC1550" s="124" t="s">
        <v>4586</v>
      </c>
      <c r="CD1550" t="s">
        <v>4635</v>
      </c>
    </row>
    <row r="1551" spans="1:82" x14ac:dyDescent="0.3">
      <c r="A1551" s="1">
        <v>1071514020</v>
      </c>
      <c r="B1551" s="124" t="s">
        <v>4587</v>
      </c>
      <c r="C1551" t="s">
        <v>506</v>
      </c>
      <c r="D1551" t="s">
        <v>2003</v>
      </c>
      <c r="E1551" s="30">
        <v>83.928848266601563</v>
      </c>
      <c r="F1551" s="30">
        <v>85.318450927734375</v>
      </c>
      <c r="G1551" s="30">
        <v>91.232978820800781</v>
      </c>
      <c r="H1551" s="30">
        <v>92.276359558105469</v>
      </c>
      <c r="I1551" s="1">
        <v>86</v>
      </c>
      <c r="J1551" s="1" t="s">
        <v>4733</v>
      </c>
      <c r="K1551" s="1">
        <v>8</v>
      </c>
      <c r="L1551" t="s">
        <v>3822</v>
      </c>
      <c r="M1551" t="s">
        <v>3913</v>
      </c>
      <c r="N1551" t="s">
        <v>3917</v>
      </c>
      <c r="O1551" t="s">
        <v>3921</v>
      </c>
      <c r="P1551" s="148">
        <v>0.23255814611911771</v>
      </c>
      <c r="Q1551" s="30">
        <v>49.512219160000001</v>
      </c>
      <c r="R1551" s="30"/>
      <c r="S1551" s="1">
        <v>84</v>
      </c>
      <c r="T1551" s="1">
        <v>84</v>
      </c>
      <c r="U1551" s="148">
        <v>1</v>
      </c>
      <c r="V1551" s="148">
        <v>0.23255814611911771</v>
      </c>
      <c r="W1551" s="149">
        <v>50.082917129999998</v>
      </c>
      <c r="X1551" s="149"/>
      <c r="Y1551" s="1">
        <v>84</v>
      </c>
      <c r="Z1551" s="30">
        <v>88.243644714355469</v>
      </c>
      <c r="AA1551" s="148">
        <v>0.41</v>
      </c>
      <c r="AB1551" s="30">
        <v>51.1</v>
      </c>
      <c r="AC1551" s="30">
        <v>331.1</v>
      </c>
      <c r="AD1551" s="30">
        <v>89.827194213867188</v>
      </c>
      <c r="AE1551" s="148">
        <v>0.41</v>
      </c>
      <c r="AF1551" s="30">
        <v>51.63</v>
      </c>
      <c r="AG1551" s="30">
        <v>331.1</v>
      </c>
      <c r="AH1551" s="30">
        <v>89.702957153320313</v>
      </c>
      <c r="AI1551" s="148">
        <v>0.41799999999999998</v>
      </c>
      <c r="AJ1551" s="30">
        <v>51.60004481</v>
      </c>
      <c r="AK1551" s="30">
        <v>334.5</v>
      </c>
      <c r="AL1551" s="30">
        <v>91.289512634277344</v>
      </c>
      <c r="AM1551" s="148">
        <v>0.41799999999999998</v>
      </c>
      <c r="AN1551" s="30">
        <v>52.143340969999997</v>
      </c>
      <c r="AO1551" s="30">
        <v>334.5</v>
      </c>
      <c r="AP1551" s="148">
        <v>0.37209302186965942</v>
      </c>
      <c r="AQ1551" s="30">
        <v>53.908134130000001</v>
      </c>
      <c r="AR1551" s="30"/>
      <c r="AS1551" s="30">
        <v>84</v>
      </c>
      <c r="AT1551" s="30">
        <v>84</v>
      </c>
      <c r="AU1551" s="148">
        <v>1</v>
      </c>
      <c r="AV1551" s="30">
        <v>92.276359558105469</v>
      </c>
      <c r="AW1551" s="148">
        <v>0.37209302186965942</v>
      </c>
      <c r="AX1551" s="30">
        <v>54.161994900000003</v>
      </c>
      <c r="AY1551" s="30"/>
      <c r="AZ1551" s="30">
        <v>84</v>
      </c>
      <c r="BA1551" s="30">
        <v>90.938972473144531</v>
      </c>
      <c r="BB1551" s="148">
        <v>0.41</v>
      </c>
      <c r="BC1551" s="30">
        <v>52.89</v>
      </c>
      <c r="BD1551" s="30">
        <v>301.60000000000002</v>
      </c>
      <c r="BE1551" s="30">
        <v>92.116424560546875</v>
      </c>
      <c r="BF1551" s="147">
        <v>0.41</v>
      </c>
      <c r="BG1551" s="30">
        <v>53.49</v>
      </c>
      <c r="BH1551" s="30">
        <v>301.60000000000002</v>
      </c>
      <c r="BI1551" s="30">
        <v>87.400169372558594</v>
      </c>
      <c r="BJ1551" s="148">
        <v>0.436</v>
      </c>
      <c r="BK1551" s="30">
        <v>51.20114117</v>
      </c>
      <c r="BL1551" s="30">
        <v>290.89999999999998</v>
      </c>
      <c r="BM1551" s="30">
        <v>88.581794738769531</v>
      </c>
      <c r="BN1551" s="148">
        <v>0.436</v>
      </c>
      <c r="BO1551" s="30">
        <v>51.78855695</v>
      </c>
      <c r="BP1551" s="30">
        <v>290.89999999999998</v>
      </c>
      <c r="BQ1551" s="148"/>
      <c r="BR1551" s="148"/>
      <c r="BS1551" s="148"/>
      <c r="BT1551" s="148">
        <v>1</v>
      </c>
      <c r="BU1551" s="148"/>
      <c r="BV1551" s="148">
        <v>0</v>
      </c>
      <c r="BW1551" s="148"/>
      <c r="BX1551" s="148">
        <v>0.19800000000000001</v>
      </c>
      <c r="BY1551" s="148">
        <v>0.4103</v>
      </c>
      <c r="BZ1551" s="1">
        <v>1</v>
      </c>
      <c r="CA1551" s="1">
        <v>11271.4501953125</v>
      </c>
      <c r="CB1551" s="1">
        <v>14045.75</v>
      </c>
      <c r="CC1551" s="124" t="s">
        <v>4587</v>
      </c>
      <c r="CD1551" t="s">
        <v>4635</v>
      </c>
    </row>
    <row r="1552" spans="1:82" x14ac:dyDescent="0.3">
      <c r="A1552" s="1">
        <v>1071523000</v>
      </c>
      <c r="B1552" s="124" t="s">
        <v>4588</v>
      </c>
      <c r="C1552" t="s">
        <v>507</v>
      </c>
      <c r="D1552" t="s">
        <v>2004</v>
      </c>
      <c r="E1552" s="30">
        <v>84.401016235351563</v>
      </c>
      <c r="F1552" s="30">
        <v>85.714141845703125</v>
      </c>
      <c r="G1552" s="30">
        <v>80.394477844238281</v>
      </c>
      <c r="H1552" s="30">
        <v>81.658027648925781</v>
      </c>
      <c r="I1552" s="1">
        <v>238</v>
      </c>
      <c r="J1552" s="1">
        <v>6</v>
      </c>
      <c r="K1552" s="1">
        <v>8</v>
      </c>
      <c r="L1552" t="s">
        <v>3822</v>
      </c>
      <c r="M1552" t="s">
        <v>3913</v>
      </c>
      <c r="N1552" t="s">
        <v>3916</v>
      </c>
      <c r="O1552" t="s">
        <v>3921</v>
      </c>
      <c r="P1552" s="148">
        <v>0.35135135054588318</v>
      </c>
      <c r="Q1552" s="30">
        <v>49.708622439999999</v>
      </c>
      <c r="R1552" s="30">
        <v>315.3153076171875</v>
      </c>
      <c r="S1552" s="1">
        <v>424</v>
      </c>
      <c r="T1552" s="1">
        <v>247</v>
      </c>
      <c r="U1552" s="148">
        <v>0.58254718780517578</v>
      </c>
      <c r="V1552" s="148">
        <v>0.26271185278892523</v>
      </c>
      <c r="W1552" s="149">
        <v>50.246869770000004</v>
      </c>
      <c r="X1552" s="149">
        <v>281.35592651367188</v>
      </c>
      <c r="Y1552" s="1">
        <v>247</v>
      </c>
      <c r="Z1552" s="30">
        <v>87.337371826171875</v>
      </c>
      <c r="AA1552" s="148">
        <v>0.38700000000000001</v>
      </c>
      <c r="AB1552" s="30">
        <v>50.8</v>
      </c>
      <c r="AC1552" s="30">
        <v>312.3</v>
      </c>
      <c r="AD1552" s="30">
        <v>88.708023071289063</v>
      </c>
      <c r="AE1552" s="148">
        <v>0.32600000000000001</v>
      </c>
      <c r="AF1552" s="30">
        <v>51.25</v>
      </c>
      <c r="AG1552" s="30">
        <v>293.8</v>
      </c>
      <c r="AH1552" s="30">
        <v>85.118705749511719</v>
      </c>
      <c r="AI1552" s="148">
        <v>0.37</v>
      </c>
      <c r="AJ1552" s="30">
        <v>50.081677939999999</v>
      </c>
      <c r="AK1552" s="30">
        <v>314.89999999999998</v>
      </c>
      <c r="AL1552" s="30">
        <v>84.138320922851563</v>
      </c>
      <c r="AM1552" s="148">
        <v>0.32100000000000001</v>
      </c>
      <c r="AN1552" s="30">
        <v>49.709804140000003</v>
      </c>
      <c r="AO1552" s="30">
        <v>292</v>
      </c>
      <c r="AP1552" s="148">
        <v>0.21171170473098749</v>
      </c>
      <c r="AQ1552" s="30">
        <v>47.128362240000001</v>
      </c>
      <c r="AR1552" s="30">
        <v>235.58558654785159</v>
      </c>
      <c r="AS1552" s="30">
        <v>423</v>
      </c>
      <c r="AT1552" s="30">
        <v>246</v>
      </c>
      <c r="AU1552" s="148">
        <v>0.58254718780517578</v>
      </c>
      <c r="AV1552" s="30">
        <v>81.658027648925781</v>
      </c>
      <c r="AW1552" s="148">
        <v>0.1525423675775528</v>
      </c>
      <c r="AX1552" s="30">
        <v>48.076447010000003</v>
      </c>
      <c r="AY1552" s="30"/>
      <c r="AZ1552" s="30">
        <v>246</v>
      </c>
      <c r="BA1552" s="30">
        <v>85.433479309082031</v>
      </c>
      <c r="BB1552" s="148">
        <v>0.25</v>
      </c>
      <c r="BC1552" s="30">
        <v>50.22</v>
      </c>
      <c r="BD1552" s="30">
        <v>266.5</v>
      </c>
      <c r="BE1552" s="30">
        <v>86.436058044433594</v>
      </c>
      <c r="BF1552" s="147">
        <v>0.155</v>
      </c>
      <c r="BG1552" s="30">
        <v>50.69</v>
      </c>
      <c r="BH1552" s="30">
        <v>233.3</v>
      </c>
      <c r="BI1552" s="30">
        <v>83.353302001953125</v>
      </c>
      <c r="BJ1552" s="148">
        <v>0.28499999999999998</v>
      </c>
      <c r="BK1552" s="30">
        <v>49.229819229999997</v>
      </c>
      <c r="BL1552" s="30">
        <v>272</v>
      </c>
      <c r="BM1552" s="30">
        <v>83.190361022949219</v>
      </c>
      <c r="BN1552" s="148">
        <v>0.21299999999999999</v>
      </c>
      <c r="BO1552" s="30">
        <v>49.101609979999999</v>
      </c>
      <c r="BP1552" s="30">
        <v>251.5</v>
      </c>
      <c r="BQ1552" s="148"/>
      <c r="BR1552" s="148"/>
      <c r="BS1552" s="148"/>
      <c r="BT1552" s="148">
        <v>0.94100000000000006</v>
      </c>
      <c r="BU1552" s="148">
        <v>3.4000000000000002E-2</v>
      </c>
      <c r="BV1552" s="148">
        <v>2.500000037252903E-2</v>
      </c>
      <c r="BW1552" s="148"/>
      <c r="BX1552" s="148">
        <v>0.151</v>
      </c>
      <c r="BY1552" s="148">
        <v>0.48399999999999999</v>
      </c>
      <c r="BZ1552" s="1"/>
      <c r="CA1552" s="1">
        <v>6895.39990234375</v>
      </c>
      <c r="CB1552" s="1">
        <v>8818.01</v>
      </c>
      <c r="CC1552" s="124" t="s">
        <v>4588</v>
      </c>
      <c r="CD1552" t="s">
        <v>4633</v>
      </c>
    </row>
    <row r="1553" spans="1:82" x14ac:dyDescent="0.3">
      <c r="A1553" s="1">
        <v>1071524020</v>
      </c>
      <c r="B1553" s="124" t="s">
        <v>4588</v>
      </c>
      <c r="C1553" t="s">
        <v>507</v>
      </c>
      <c r="D1553" t="s">
        <v>2005</v>
      </c>
      <c r="E1553" s="30">
        <v>86.74664306640625</v>
      </c>
      <c r="F1553" s="30">
        <v>87.470703125</v>
      </c>
      <c r="G1553" s="30">
        <v>84.16058349609375</v>
      </c>
      <c r="H1553" s="30">
        <v>85.764976501464844</v>
      </c>
      <c r="I1553" s="1">
        <v>358</v>
      </c>
      <c r="J1553" s="1" t="s">
        <v>4733</v>
      </c>
      <c r="K1553" s="1">
        <v>5</v>
      </c>
      <c r="L1553" t="s">
        <v>3822</v>
      </c>
      <c r="M1553" t="s">
        <v>3913</v>
      </c>
      <c r="N1553" t="s">
        <v>3916</v>
      </c>
      <c r="O1553" t="s">
        <v>3921</v>
      </c>
      <c r="P1553" s="148">
        <v>0.37634408473968511</v>
      </c>
      <c r="Q1553" s="30">
        <v>50.684315400000003</v>
      </c>
      <c r="R1553" s="30">
        <v>306.45159912109381</v>
      </c>
      <c r="S1553" s="1">
        <v>206</v>
      </c>
      <c r="T1553" s="1">
        <v>140</v>
      </c>
      <c r="U1553" s="148">
        <v>0.67961162328720093</v>
      </c>
      <c r="V1553" s="148">
        <v>0.24299065768718719</v>
      </c>
      <c r="W1553" s="149">
        <v>50.974687469999999</v>
      </c>
      <c r="X1553" s="149">
        <v>268.22430419921881</v>
      </c>
      <c r="Y1553" s="1">
        <v>140</v>
      </c>
      <c r="Z1553" s="30">
        <v>79.785079956054688</v>
      </c>
      <c r="AA1553" s="148">
        <v>0.39400000000000002</v>
      </c>
      <c r="AB1553" s="30">
        <v>48.3</v>
      </c>
      <c r="AC1553" s="30">
        <v>315.89999999999998</v>
      </c>
      <c r="AD1553" s="30">
        <v>81.256706237792969</v>
      </c>
      <c r="AE1553" s="148">
        <v>0.27800000000000002</v>
      </c>
      <c r="AF1553" s="30">
        <v>48.72</v>
      </c>
      <c r="AG1553" s="30">
        <v>286.10000000000002</v>
      </c>
      <c r="AH1553" s="30">
        <v>79.996246337890625</v>
      </c>
      <c r="AI1553" s="148">
        <v>0.379</v>
      </c>
      <c r="AJ1553" s="30">
        <v>48.38504914</v>
      </c>
      <c r="AK1553" s="30">
        <v>287.2</v>
      </c>
      <c r="AL1553" s="30">
        <v>79.253669738769531</v>
      </c>
      <c r="AM1553" s="148">
        <v>0.29699999999999999</v>
      </c>
      <c r="AN1553" s="30">
        <v>48.047562910000003</v>
      </c>
      <c r="AO1553" s="30">
        <v>257.2</v>
      </c>
      <c r="AP1553" s="148">
        <v>0.32795697450637817</v>
      </c>
      <c r="AQ1553" s="30">
        <v>49.484164</v>
      </c>
      <c r="AR1553" s="30">
        <v>263.97848510742188</v>
      </c>
      <c r="AS1553" s="30">
        <v>207</v>
      </c>
      <c r="AT1553" s="30">
        <v>141</v>
      </c>
      <c r="AU1553" s="148">
        <v>0.67961162328720093</v>
      </c>
      <c r="AV1553" s="30">
        <v>85.764976501464844</v>
      </c>
      <c r="AW1553" s="148">
        <v>0.1962616890668869</v>
      </c>
      <c r="AX1553" s="30">
        <v>50.430211069999999</v>
      </c>
      <c r="AY1553" s="30"/>
      <c r="AZ1553" s="30">
        <v>141</v>
      </c>
      <c r="BA1553" s="30">
        <v>80.876495361328125</v>
      </c>
      <c r="BB1553" s="148">
        <v>0.33200000000000002</v>
      </c>
      <c r="BC1553" s="30">
        <v>48.01</v>
      </c>
      <c r="BD1553" s="30">
        <v>278.39999999999998</v>
      </c>
      <c r="BE1553" s="30">
        <v>80.978843688964844</v>
      </c>
      <c r="BF1553" s="147">
        <v>0.25</v>
      </c>
      <c r="BG1553" s="30">
        <v>48</v>
      </c>
      <c r="BH1553" s="30">
        <v>247.2</v>
      </c>
      <c r="BI1553" s="30">
        <v>79.638938903808594</v>
      </c>
      <c r="BJ1553" s="148">
        <v>0.307</v>
      </c>
      <c r="BK1553" s="30">
        <v>47.4204711</v>
      </c>
      <c r="BL1553" s="30">
        <v>258.5</v>
      </c>
      <c r="BM1553" s="30">
        <v>78.851356506347656</v>
      </c>
      <c r="BN1553" s="148">
        <v>0.219</v>
      </c>
      <c r="BO1553" s="30">
        <v>46.93916385</v>
      </c>
      <c r="BP1553" s="30">
        <v>226.7</v>
      </c>
      <c r="BQ1553" s="148"/>
      <c r="BR1553" s="148">
        <v>3.1E-2</v>
      </c>
      <c r="BS1553" s="148"/>
      <c r="BT1553" s="148">
        <v>0.91600000000000004</v>
      </c>
      <c r="BU1553" s="148">
        <v>5.2999999999999999E-2</v>
      </c>
      <c r="BV1553" s="148">
        <v>0</v>
      </c>
      <c r="BW1553" s="148"/>
      <c r="BX1553" s="148">
        <v>0.19600000000000001</v>
      </c>
      <c r="BY1553" s="148">
        <v>0.47699999999999998</v>
      </c>
      <c r="BZ1553" s="1"/>
      <c r="CA1553" s="1">
        <v>7302.35986328125</v>
      </c>
      <c r="CB1553" s="1">
        <v>9577.67</v>
      </c>
      <c r="CC1553" s="124" t="s">
        <v>4588</v>
      </c>
      <c r="CD1553" t="s">
        <v>4634</v>
      </c>
    </row>
    <row r="1554" spans="1:82" x14ac:dyDescent="0.3">
      <c r="A1554" s="1">
        <v>1071531050</v>
      </c>
      <c r="B1554" s="124" t="s">
        <v>4589</v>
      </c>
      <c r="C1554" t="s">
        <v>508</v>
      </c>
      <c r="D1554" t="s">
        <v>2006</v>
      </c>
      <c r="E1554" s="30">
        <v>92.594879150390625</v>
      </c>
      <c r="F1554" s="30">
        <v>94.134849548339844</v>
      </c>
      <c r="G1554" s="30">
        <v>88.972526550292969</v>
      </c>
      <c r="H1554" s="30">
        <v>87.493438720703125</v>
      </c>
      <c r="I1554" s="1">
        <v>203</v>
      </c>
      <c r="J1554" s="1">
        <v>6</v>
      </c>
      <c r="K1554" s="1">
        <v>12</v>
      </c>
      <c r="L1554" t="s">
        <v>3822</v>
      </c>
      <c r="M1554" t="s">
        <v>3913</v>
      </c>
      <c r="N1554" t="s">
        <v>3916</v>
      </c>
      <c r="O1554" t="s">
        <v>3921</v>
      </c>
      <c r="P1554" s="148">
        <v>0.48571428656578058</v>
      </c>
      <c r="Q1554" s="30">
        <v>53.116965829999998</v>
      </c>
      <c r="R1554" s="30">
        <v>344.76190185546881</v>
      </c>
      <c r="S1554" s="1">
        <v>138</v>
      </c>
      <c r="T1554" s="1">
        <v>80</v>
      </c>
      <c r="U1554" s="148">
        <v>0.57971012592315674</v>
      </c>
      <c r="V1554" s="148">
        <v>0.26315790414810181</v>
      </c>
      <c r="W1554" s="149">
        <v>53.735926880000001</v>
      </c>
      <c r="X1554" s="149"/>
      <c r="Y1554" s="1">
        <v>80</v>
      </c>
      <c r="Z1554" s="30">
        <v>92.7750244140625</v>
      </c>
      <c r="AA1554" s="148">
        <v>0.59399999999999997</v>
      </c>
      <c r="AB1554" s="30">
        <v>52.6</v>
      </c>
      <c r="AC1554" s="30">
        <v>378.2</v>
      </c>
      <c r="AD1554" s="30">
        <v>93.125801086425781</v>
      </c>
      <c r="AE1554" s="148">
        <v>0.45200000000000001</v>
      </c>
      <c r="AF1554" s="30">
        <v>52.75</v>
      </c>
      <c r="AG1554" s="30">
        <v>350</v>
      </c>
      <c r="AH1554" s="30">
        <v>92.093940734863281</v>
      </c>
      <c r="AI1554" s="148">
        <v>0.6</v>
      </c>
      <c r="AJ1554" s="30">
        <v>52.3919736</v>
      </c>
      <c r="AK1554" s="30">
        <v>369.5</v>
      </c>
      <c r="AL1554" s="30">
        <v>91.556594848632813</v>
      </c>
      <c r="AM1554" s="148">
        <v>0.53200000000000003</v>
      </c>
      <c r="AN1554" s="30">
        <v>52.234229980000002</v>
      </c>
      <c r="AO1554" s="30">
        <v>348.4</v>
      </c>
      <c r="AP1554" s="148">
        <v>0.36283186078071589</v>
      </c>
      <c r="AQ1554" s="30">
        <v>52.494162379999999</v>
      </c>
      <c r="AR1554" s="30">
        <v>291.15045166015631</v>
      </c>
      <c r="AS1554" s="30">
        <v>138</v>
      </c>
      <c r="AT1554" s="30">
        <v>80</v>
      </c>
      <c r="AU1554" s="148">
        <v>0.57971012592315674</v>
      </c>
      <c r="AV1554" s="30">
        <v>87.493438720703125</v>
      </c>
      <c r="AW1554" s="148">
        <v>0.1578947305679321</v>
      </c>
      <c r="AX1554" s="30">
        <v>51.420820569999997</v>
      </c>
      <c r="AY1554" s="30"/>
      <c r="AZ1554" s="30">
        <v>80</v>
      </c>
      <c r="BA1554" s="30">
        <v>89.804885864257813</v>
      </c>
      <c r="BB1554" s="148">
        <v>0.42899999999999999</v>
      </c>
      <c r="BC1554" s="30">
        <v>52.34</v>
      </c>
      <c r="BD1554" s="30">
        <v>324.2</v>
      </c>
      <c r="BE1554" s="30">
        <v>88.789352416992188</v>
      </c>
      <c r="BF1554" s="147">
        <v>0.27600000000000002</v>
      </c>
      <c r="BG1554" s="30">
        <v>51.85</v>
      </c>
      <c r="BH1554" s="30">
        <v>281</v>
      </c>
      <c r="BI1554" s="30">
        <v>88.780899047851563</v>
      </c>
      <c r="BJ1554" s="148">
        <v>0.374</v>
      </c>
      <c r="BK1554" s="30">
        <v>51.873725589999999</v>
      </c>
      <c r="BL1554" s="30">
        <v>322.2</v>
      </c>
      <c r="BM1554" s="30">
        <v>88.350997924804688</v>
      </c>
      <c r="BN1554" s="148">
        <v>0.27</v>
      </c>
      <c r="BO1554" s="30">
        <v>51.673533489999997</v>
      </c>
      <c r="BP1554" s="30">
        <v>292.10000000000002</v>
      </c>
      <c r="BQ1554" s="148"/>
      <c r="BR1554" s="148"/>
      <c r="BS1554" s="148"/>
      <c r="BT1554" s="148">
        <v>1</v>
      </c>
      <c r="BU1554" s="148"/>
      <c r="BV1554" s="148">
        <v>0</v>
      </c>
      <c r="BW1554" s="148"/>
      <c r="BX1554" s="148">
        <v>0.182</v>
      </c>
      <c r="BY1554" s="148">
        <v>0.46100000000000002</v>
      </c>
      <c r="BZ1554" s="1"/>
      <c r="CA1554" s="1">
        <v>7728.41015625</v>
      </c>
      <c r="CB1554" s="1">
        <v>9844.24</v>
      </c>
      <c r="CC1554" s="124" t="s">
        <v>4589</v>
      </c>
      <c r="CD1554" t="s">
        <v>4633</v>
      </c>
    </row>
    <row r="1555" spans="1:82" x14ac:dyDescent="0.3">
      <c r="A1555" s="1">
        <v>1071534020</v>
      </c>
      <c r="B1555" s="124" t="s">
        <v>4589</v>
      </c>
      <c r="C1555" t="s">
        <v>508</v>
      </c>
      <c r="D1555" t="s">
        <v>2007</v>
      </c>
      <c r="E1555" s="30">
        <v>86.365257263183594</v>
      </c>
      <c r="F1555" s="30">
        <v>84.511993408203125</v>
      </c>
      <c r="G1555" s="30">
        <v>83.512153625488281</v>
      </c>
      <c r="H1555" s="30">
        <v>84.4730224609375</v>
      </c>
      <c r="I1555" s="1">
        <v>219</v>
      </c>
      <c r="J1555" s="1" t="s">
        <v>4733</v>
      </c>
      <c r="K1555" s="1">
        <v>5</v>
      </c>
      <c r="L1555" t="s">
        <v>3822</v>
      </c>
      <c r="M1555" t="s">
        <v>3913</v>
      </c>
      <c r="N1555" t="s">
        <v>3916</v>
      </c>
      <c r="O1555" t="s">
        <v>3921</v>
      </c>
      <c r="P1555" s="148">
        <v>0.43548387289047241</v>
      </c>
      <c r="Q1555" s="30">
        <v>50.525672180000001</v>
      </c>
      <c r="R1555" s="30">
        <v>341.1290283203125</v>
      </c>
      <c r="S1555" s="1">
        <v>167</v>
      </c>
      <c r="T1555" s="1">
        <v>99</v>
      </c>
      <c r="U1555" s="148">
        <v>0.59281438589096069</v>
      </c>
      <c r="V1555" s="148">
        <v>0.32857143878936768</v>
      </c>
      <c r="W1555" s="149">
        <v>49.748768920000003</v>
      </c>
      <c r="X1555" s="149">
        <v>308.57144165039063</v>
      </c>
      <c r="Y1555" s="1">
        <v>99</v>
      </c>
      <c r="Z1555" s="30">
        <v>87.337371826171875</v>
      </c>
      <c r="AA1555" s="148">
        <v>0.46300000000000002</v>
      </c>
      <c r="AB1555" s="30">
        <v>50.8</v>
      </c>
      <c r="AC1555" s="30">
        <v>338.8</v>
      </c>
      <c r="AD1555" s="30">
        <v>85.8511962890625</v>
      </c>
      <c r="AE1555" s="148">
        <v>0.30299999999999999</v>
      </c>
      <c r="AF1555" s="30">
        <v>50.28</v>
      </c>
      <c r="AG1555" s="30">
        <v>297.8</v>
      </c>
      <c r="AH1555" s="30">
        <v>85.076553344726563</v>
      </c>
      <c r="AI1555" s="148">
        <v>0.48599999999999999</v>
      </c>
      <c r="AJ1555" s="30">
        <v>50.067716529999998</v>
      </c>
      <c r="AK1555" s="30">
        <v>330</v>
      </c>
      <c r="AL1555" s="30">
        <v>84.598640441894531</v>
      </c>
      <c r="AM1555" s="148">
        <v>0.39800000000000002</v>
      </c>
      <c r="AN1555" s="30">
        <v>49.86644888</v>
      </c>
      <c r="AO1555" s="30">
        <v>305.39999999999998</v>
      </c>
      <c r="AP1555" s="148">
        <v>0.33870968222618097</v>
      </c>
      <c r="AQ1555" s="30">
        <v>49.078554089999997</v>
      </c>
      <c r="AR1555" s="30">
        <v>293.54840087890631</v>
      </c>
      <c r="AS1555" s="30">
        <v>167</v>
      </c>
      <c r="AT1555" s="30">
        <v>99</v>
      </c>
      <c r="AU1555" s="148">
        <v>0.59281438589096069</v>
      </c>
      <c r="AV1555" s="30">
        <v>84.4730224609375</v>
      </c>
      <c r="AW1555" s="148">
        <v>0.24285714328289029</v>
      </c>
      <c r="AX1555" s="30">
        <v>49.689769980000001</v>
      </c>
      <c r="AY1555" s="30"/>
      <c r="AZ1555" s="30">
        <v>99</v>
      </c>
      <c r="BA1555" s="30">
        <v>85.474716186523438</v>
      </c>
      <c r="BB1555" s="148">
        <v>0.44</v>
      </c>
      <c r="BC1555" s="30">
        <v>50.24</v>
      </c>
      <c r="BD1555" s="30">
        <v>317.89999999999998</v>
      </c>
      <c r="BE1555" s="30">
        <v>85.178260803222656</v>
      </c>
      <c r="BF1555" s="147">
        <v>0.30299999999999999</v>
      </c>
      <c r="BG1555" s="30">
        <v>50.07</v>
      </c>
      <c r="BH1555" s="30">
        <v>278.7</v>
      </c>
      <c r="BI1555" s="30">
        <v>82.717498779296875</v>
      </c>
      <c r="BJ1555" s="148">
        <v>0.436</v>
      </c>
      <c r="BK1555" s="30">
        <v>48.920105659999997</v>
      </c>
      <c r="BL1555" s="30">
        <v>306.39999999999998</v>
      </c>
      <c r="BM1555" s="30">
        <v>83.04547119140625</v>
      </c>
      <c r="BN1555" s="148">
        <v>0.32300000000000001</v>
      </c>
      <c r="BO1555" s="30">
        <v>49.029400979999998</v>
      </c>
      <c r="BP1555" s="30">
        <v>277.39999999999998</v>
      </c>
      <c r="BQ1555" s="148"/>
      <c r="BR1555" s="148"/>
      <c r="BS1555" s="148"/>
      <c r="BT1555" s="148">
        <v>0.995</v>
      </c>
      <c r="BU1555" s="148"/>
      <c r="BV1555" s="148">
        <v>4.999999888241291E-3</v>
      </c>
      <c r="BW1555" s="148"/>
      <c r="BX1555" s="148">
        <v>0.13200000000000001</v>
      </c>
      <c r="BY1555" s="148">
        <v>0.55800000000000005</v>
      </c>
      <c r="BZ1555" s="1"/>
      <c r="CA1555" s="1">
        <v>6327.3701171875</v>
      </c>
      <c r="CB1555" s="1">
        <v>9587.08</v>
      </c>
      <c r="CC1555" s="124" t="s">
        <v>4589</v>
      </c>
      <c r="CD1555" t="s">
        <v>4634</v>
      </c>
    </row>
    <row r="1556" spans="1:82" x14ac:dyDescent="0.3">
      <c r="A1556" s="1">
        <v>1071541050</v>
      </c>
      <c r="B1556" s="124" t="s">
        <v>4590</v>
      </c>
      <c r="C1556" t="s">
        <v>509</v>
      </c>
      <c r="D1556" t="s">
        <v>2008</v>
      </c>
      <c r="E1556" s="30">
        <v>89.927970886230469</v>
      </c>
      <c r="F1556" s="30">
        <v>90.47607421875</v>
      </c>
      <c r="G1556" s="30">
        <v>87.6168212890625</v>
      </c>
      <c r="H1556" s="30">
        <v>90.021369934082031</v>
      </c>
      <c r="I1556" s="1">
        <v>402</v>
      </c>
      <c r="J1556" s="1">
        <v>7</v>
      </c>
      <c r="K1556" s="1">
        <v>12</v>
      </c>
      <c r="L1556" t="s">
        <v>3822</v>
      </c>
      <c r="M1556" t="s">
        <v>3913</v>
      </c>
      <c r="N1556" t="s">
        <v>3916</v>
      </c>
      <c r="O1556" t="s">
        <v>3921</v>
      </c>
      <c r="P1556" s="148">
        <v>0.51891893148422241</v>
      </c>
      <c r="Q1556" s="30">
        <v>52.007631089999997</v>
      </c>
      <c r="R1556" s="30">
        <v>347.02703857421881</v>
      </c>
      <c r="S1556" s="1">
        <v>239</v>
      </c>
      <c r="T1556" s="1">
        <v>193</v>
      </c>
      <c r="U1556" s="148">
        <v>0.80753135681152344</v>
      </c>
      <c r="V1556" s="148">
        <v>0.51891893148422241</v>
      </c>
      <c r="W1556" s="149">
        <v>52.21994085</v>
      </c>
      <c r="X1556" s="149">
        <v>347.02703857421881</v>
      </c>
      <c r="Y1556" s="1">
        <v>193</v>
      </c>
      <c r="Z1556" s="30">
        <v>93.983390808105469</v>
      </c>
      <c r="AA1556" s="148">
        <v>0.53700000000000003</v>
      </c>
      <c r="AB1556" s="30">
        <v>53</v>
      </c>
      <c r="AC1556" s="30">
        <v>354.3</v>
      </c>
      <c r="AD1556" s="30">
        <v>94.745651245117188</v>
      </c>
      <c r="AE1556" s="148">
        <v>0.45</v>
      </c>
      <c r="AF1556" s="30">
        <v>53.3</v>
      </c>
      <c r="AG1556" s="30">
        <v>332.5</v>
      </c>
      <c r="AH1556" s="30">
        <v>91.702529907226563</v>
      </c>
      <c r="AI1556" s="148">
        <v>0.56499999999999995</v>
      </c>
      <c r="AJ1556" s="30">
        <v>52.262332839999999</v>
      </c>
      <c r="AK1556" s="30">
        <v>358.1</v>
      </c>
      <c r="AL1556" s="30">
        <v>92.415214538574219</v>
      </c>
      <c r="AM1556" s="148">
        <v>0.5</v>
      </c>
      <c r="AN1556" s="30">
        <v>52.526417209999998</v>
      </c>
      <c r="AO1556" s="30">
        <v>338.9</v>
      </c>
      <c r="AP1556" s="148">
        <v>0.28977271914482122</v>
      </c>
      <c r="AQ1556" s="30">
        <v>51.646131680000003</v>
      </c>
      <c r="AR1556" s="30">
        <v>285.22726440429688</v>
      </c>
      <c r="AS1556" s="30">
        <v>239</v>
      </c>
      <c r="AT1556" s="30">
        <v>193</v>
      </c>
      <c r="AU1556" s="148">
        <v>0.80753135681152344</v>
      </c>
      <c r="AV1556" s="30">
        <v>90.021369934082031</v>
      </c>
      <c r="AW1556" s="148">
        <v>0.28977271914482122</v>
      </c>
      <c r="AX1556" s="30">
        <v>52.869618750000001</v>
      </c>
      <c r="AY1556" s="30">
        <v>285.22726440429688</v>
      </c>
      <c r="AZ1556" s="30">
        <v>193</v>
      </c>
      <c r="BA1556" s="30">
        <v>93.660789489746094</v>
      </c>
      <c r="BB1556" s="148">
        <v>0.442</v>
      </c>
      <c r="BC1556" s="30">
        <v>54.21</v>
      </c>
      <c r="BD1556" s="30">
        <v>324.2</v>
      </c>
      <c r="BE1556" s="30">
        <v>93.435081481933594</v>
      </c>
      <c r="BF1556" s="147">
        <v>0.40500000000000003</v>
      </c>
      <c r="BG1556" s="30">
        <v>54.14</v>
      </c>
      <c r="BH1556" s="30">
        <v>312.2</v>
      </c>
      <c r="BI1556" s="30">
        <v>89.257743835449219</v>
      </c>
      <c r="BJ1556" s="148">
        <v>0.43099999999999999</v>
      </c>
      <c r="BK1556" s="30">
        <v>52.106007689999998</v>
      </c>
      <c r="BL1556" s="30">
        <v>303.2</v>
      </c>
      <c r="BM1556" s="30">
        <v>88.439247131347656</v>
      </c>
      <c r="BN1556" s="148">
        <v>0.36</v>
      </c>
      <c r="BO1556" s="30">
        <v>51.717514950000002</v>
      </c>
      <c r="BP1556" s="30">
        <v>277.60000000000002</v>
      </c>
      <c r="BQ1556" s="148"/>
      <c r="BR1556" s="148">
        <v>1.2E-2</v>
      </c>
      <c r="BS1556" s="148"/>
      <c r="BT1556" s="148">
        <v>0.97299999999999998</v>
      </c>
      <c r="BU1556" s="148"/>
      <c r="BV1556" s="148">
        <v>1.499999966472387E-2</v>
      </c>
      <c r="BW1556" s="148"/>
      <c r="BX1556" s="148">
        <v>9.4E-2</v>
      </c>
      <c r="BY1556" s="148">
        <v>0.2019</v>
      </c>
      <c r="BZ1556" s="1">
        <v>1</v>
      </c>
      <c r="CA1556" s="1">
        <v>9441.4296875</v>
      </c>
      <c r="CB1556" s="1">
        <v>9828.5</v>
      </c>
      <c r="CC1556" s="124" t="s">
        <v>4590</v>
      </c>
      <c r="CD1556" t="s">
        <v>4633</v>
      </c>
    </row>
    <row r="1557" spans="1:82" x14ac:dyDescent="0.3">
      <c r="A1557" s="1">
        <v>1071544020</v>
      </c>
      <c r="B1557" s="124" t="s">
        <v>4590</v>
      </c>
      <c r="C1557" t="s">
        <v>509</v>
      </c>
      <c r="D1557" t="s">
        <v>2009</v>
      </c>
      <c r="E1557" s="30">
        <v>91.738075256347656</v>
      </c>
      <c r="F1557" s="30">
        <v>90.768302917480469</v>
      </c>
      <c r="G1557" s="30">
        <v>87.770805358886719</v>
      </c>
      <c r="H1557" s="30">
        <v>88.069534301757813</v>
      </c>
      <c r="I1557" s="1">
        <v>375</v>
      </c>
      <c r="J1557" s="1" t="s">
        <v>4733</v>
      </c>
      <c r="K1557" s="1">
        <v>6</v>
      </c>
      <c r="L1557" t="s">
        <v>3822</v>
      </c>
      <c r="M1557" t="s">
        <v>3913</v>
      </c>
      <c r="N1557" t="s">
        <v>3916</v>
      </c>
      <c r="O1557" t="s">
        <v>3921</v>
      </c>
      <c r="P1557" s="148">
        <v>0.39800995588302612</v>
      </c>
      <c r="Q1557" s="30">
        <v>52.760566969999999</v>
      </c>
      <c r="R1557" s="30">
        <v>321.89053344726563</v>
      </c>
      <c r="S1557" s="1">
        <v>308</v>
      </c>
      <c r="T1557" s="1">
        <v>244</v>
      </c>
      <c r="U1557" s="148">
        <v>0.79220777750015259</v>
      </c>
      <c r="V1557" s="148">
        <v>0.39800995588302612</v>
      </c>
      <c r="W1557" s="149">
        <v>52.341022780000003</v>
      </c>
      <c r="X1557" s="149">
        <v>321.89053344726563</v>
      </c>
      <c r="Y1557" s="1">
        <v>244</v>
      </c>
      <c r="Z1557" s="30">
        <v>89.149925231933594</v>
      </c>
      <c r="AA1557" s="148">
        <v>0.41</v>
      </c>
      <c r="AB1557" s="30">
        <v>51.4</v>
      </c>
      <c r="AC1557" s="30">
        <v>323.5</v>
      </c>
      <c r="AD1557" s="30">
        <v>87.353240966796875</v>
      </c>
      <c r="AE1557" s="148">
        <v>0.311</v>
      </c>
      <c r="AF1557" s="30">
        <v>50.79</v>
      </c>
      <c r="AG1557" s="30">
        <v>303.60000000000002</v>
      </c>
      <c r="AH1557" s="30">
        <v>83.366493225097656</v>
      </c>
      <c r="AI1557" s="148">
        <v>0.38500000000000001</v>
      </c>
      <c r="AJ1557" s="30">
        <v>49.50132206</v>
      </c>
      <c r="AK1557" s="30">
        <v>313.10000000000002</v>
      </c>
      <c r="AL1557" s="30">
        <v>81.864250183105469</v>
      </c>
      <c r="AM1557" s="148">
        <v>0.29499999999999998</v>
      </c>
      <c r="AN1557" s="30">
        <v>48.935939009999998</v>
      </c>
      <c r="AO1557" s="30">
        <v>290.89999999999998</v>
      </c>
      <c r="AP1557" s="148">
        <v>0.33830845355987549</v>
      </c>
      <c r="AQ1557" s="30">
        <v>51.74245088</v>
      </c>
      <c r="AR1557" s="30">
        <v>295.02487182617188</v>
      </c>
      <c r="AS1557" s="30">
        <v>308</v>
      </c>
      <c r="AT1557" s="30">
        <v>244</v>
      </c>
      <c r="AU1557" s="148">
        <v>0.79220777750015259</v>
      </c>
      <c r="AV1557" s="30">
        <v>88.069534301757813</v>
      </c>
      <c r="AW1557" s="148">
        <v>0.33830845355987549</v>
      </c>
      <c r="AX1557" s="30">
        <v>51.750988909999997</v>
      </c>
      <c r="AY1557" s="30">
        <v>295.02487182617188</v>
      </c>
      <c r="AZ1557" s="30">
        <v>244</v>
      </c>
      <c r="BA1557" s="30">
        <v>82.959098815917969</v>
      </c>
      <c r="BB1557" s="148">
        <v>0.27100000000000002</v>
      </c>
      <c r="BC1557" s="30">
        <v>49.02</v>
      </c>
      <c r="BD1557" s="30">
        <v>272.5</v>
      </c>
      <c r="BE1557" s="30">
        <v>82.419219970703125</v>
      </c>
      <c r="BF1557" s="147">
        <v>0.19800000000000001</v>
      </c>
      <c r="BG1557" s="30">
        <v>48.71</v>
      </c>
      <c r="BH1557" s="30">
        <v>244.3</v>
      </c>
      <c r="BI1557" s="30">
        <v>79.794670104980469</v>
      </c>
      <c r="BJ1557" s="148">
        <v>0.23400000000000001</v>
      </c>
      <c r="BK1557" s="30">
        <v>47.496333</v>
      </c>
      <c r="BL1557" s="30">
        <v>255.2</v>
      </c>
      <c r="BM1557" s="30">
        <v>80.04156494140625</v>
      </c>
      <c r="BN1557" s="148">
        <v>0.153</v>
      </c>
      <c r="BO1557" s="30">
        <v>47.532333299999998</v>
      </c>
      <c r="BP1557" s="30">
        <v>232.4</v>
      </c>
      <c r="BQ1557" s="148"/>
      <c r="BR1557" s="148"/>
      <c r="BS1557" s="148"/>
      <c r="BT1557" s="148">
        <v>0.98399999999999999</v>
      </c>
      <c r="BU1557" s="148"/>
      <c r="BV1557" s="148">
        <v>1.6000000759959221E-2</v>
      </c>
      <c r="BW1557" s="148"/>
      <c r="BX1557" s="148">
        <v>0.107</v>
      </c>
      <c r="BY1557" s="148">
        <v>0.5958</v>
      </c>
      <c r="BZ1557" s="1">
        <v>1</v>
      </c>
      <c r="CA1557" s="1">
        <v>8247.2099609375</v>
      </c>
      <c r="CB1557" s="1">
        <v>8670.39</v>
      </c>
      <c r="CC1557" s="124" t="s">
        <v>4590</v>
      </c>
      <c r="CD1557" t="s">
        <v>4634</v>
      </c>
    </row>
    <row r="1558" spans="1:82" x14ac:dyDescent="0.3">
      <c r="A1558" s="1">
        <v>1071553000</v>
      </c>
      <c r="B1558" s="124" t="s">
        <v>4591</v>
      </c>
      <c r="C1558" t="s">
        <v>510</v>
      </c>
      <c r="D1558" t="s">
        <v>2010</v>
      </c>
      <c r="E1558" s="30">
        <v>83.298934936523438</v>
      </c>
      <c r="F1558" s="30">
        <v>84.900985717773438</v>
      </c>
      <c r="G1558" s="30">
        <v>83.445594787597656</v>
      </c>
      <c r="H1558" s="30">
        <v>84.258682250976563</v>
      </c>
      <c r="I1558" s="1">
        <v>219</v>
      </c>
      <c r="J1558" s="1">
        <v>5</v>
      </c>
      <c r="K1558" s="1">
        <v>8</v>
      </c>
      <c r="L1558" t="s">
        <v>3822</v>
      </c>
      <c r="M1558" t="s">
        <v>3913</v>
      </c>
      <c r="N1558" t="s">
        <v>3916</v>
      </c>
      <c r="O1558" t="s">
        <v>3921</v>
      </c>
      <c r="P1558" s="148">
        <v>0.4086538553237915</v>
      </c>
      <c r="Q1558" s="30">
        <v>49.250197960000001</v>
      </c>
      <c r="R1558" s="30">
        <v>317.30767822265631</v>
      </c>
      <c r="S1558" s="1">
        <v>405</v>
      </c>
      <c r="T1558" s="1">
        <v>405</v>
      </c>
      <c r="U1558" s="148">
        <v>1</v>
      </c>
      <c r="V1558" s="148">
        <v>0.4086538553237915</v>
      </c>
      <c r="W1558" s="149">
        <v>49.909943730000002</v>
      </c>
      <c r="X1558" s="149">
        <v>317.30767822265631</v>
      </c>
      <c r="Y1558" s="1">
        <v>405</v>
      </c>
      <c r="Z1558" s="30">
        <v>79.180892944335938</v>
      </c>
      <c r="AA1558" s="148">
        <v>0.36299999999999999</v>
      </c>
      <c r="AB1558" s="30">
        <v>48.1</v>
      </c>
      <c r="AC1558" s="30">
        <v>301.39999999999998</v>
      </c>
      <c r="AD1558" s="30">
        <v>81.168357849121094</v>
      </c>
      <c r="AE1558" s="148">
        <v>0.36299999999999999</v>
      </c>
      <c r="AF1558" s="30">
        <v>48.69</v>
      </c>
      <c r="AG1558" s="30">
        <v>301.39999999999998</v>
      </c>
      <c r="AH1558" s="30">
        <v>84.411262512207031</v>
      </c>
      <c r="AI1558" s="148">
        <v>0.34200000000000003</v>
      </c>
      <c r="AJ1558" s="30">
        <v>49.847363790000003</v>
      </c>
      <c r="AK1558" s="30">
        <v>312</v>
      </c>
      <c r="AL1558" s="30">
        <v>84.659698486328125</v>
      </c>
      <c r="AM1558" s="148">
        <v>0.34200000000000003</v>
      </c>
      <c r="AN1558" s="30">
        <v>49.887226640000002</v>
      </c>
      <c r="AO1558" s="30">
        <v>312</v>
      </c>
      <c r="AP1558" s="148">
        <v>0.2115384638309479</v>
      </c>
      <c r="AQ1558" s="30">
        <v>49.036916939999998</v>
      </c>
      <c r="AR1558" s="30">
        <v>244.23077392578131</v>
      </c>
      <c r="AS1558" s="30">
        <v>406</v>
      </c>
      <c r="AT1558" s="30">
        <v>406</v>
      </c>
      <c r="AU1558" s="148">
        <v>1</v>
      </c>
      <c r="AV1558" s="30">
        <v>84.258682250976563</v>
      </c>
      <c r="AW1558" s="148">
        <v>0.2115384638309479</v>
      </c>
      <c r="AX1558" s="30">
        <v>49.56692846</v>
      </c>
      <c r="AY1558" s="30">
        <v>244.23077392578131</v>
      </c>
      <c r="AZ1558" s="30">
        <v>406</v>
      </c>
      <c r="BA1558" s="30">
        <v>80.794013977050781</v>
      </c>
      <c r="BB1558" s="148">
        <v>0.25</v>
      </c>
      <c r="BC1558" s="30">
        <v>47.97</v>
      </c>
      <c r="BD1558" s="30">
        <v>235.8</v>
      </c>
      <c r="BE1558" s="30">
        <v>82.216346740722656</v>
      </c>
      <c r="BF1558" s="147">
        <v>0.25</v>
      </c>
      <c r="BG1558" s="30">
        <v>48.61</v>
      </c>
      <c r="BH1558" s="30">
        <v>235.8</v>
      </c>
      <c r="BI1558" s="30">
        <v>83.541343688964844</v>
      </c>
      <c r="BJ1558" s="148">
        <v>0.20699999999999999</v>
      </c>
      <c r="BK1558" s="30">
        <v>49.321419179999999</v>
      </c>
      <c r="BL1558" s="30">
        <v>240.8</v>
      </c>
      <c r="BM1558" s="30">
        <v>83.804656982421875</v>
      </c>
      <c r="BN1558" s="148">
        <v>0.20699999999999999</v>
      </c>
      <c r="BO1558" s="30">
        <v>49.407756280000001</v>
      </c>
      <c r="BP1558" s="30">
        <v>240.8</v>
      </c>
      <c r="BQ1558" s="148"/>
      <c r="BR1558" s="148"/>
      <c r="BS1558" s="148"/>
      <c r="BT1558" s="148">
        <v>0.93600000000000005</v>
      </c>
      <c r="BU1558" s="148">
        <v>2.3E-2</v>
      </c>
      <c r="BV1558" s="148">
        <v>4.1000001132488251E-2</v>
      </c>
      <c r="BW1558" s="148"/>
      <c r="BX1558" s="148">
        <v>0.21</v>
      </c>
      <c r="BY1558" s="148">
        <v>0.56040000000000001</v>
      </c>
      <c r="BZ1558" s="1">
        <v>1</v>
      </c>
      <c r="CA1558" s="1">
        <v>5919.3798828125</v>
      </c>
      <c r="CB1558" s="1">
        <v>10052.6</v>
      </c>
      <c r="CC1558" s="124" t="s">
        <v>4591</v>
      </c>
      <c r="CD1558" t="s">
        <v>4635</v>
      </c>
    </row>
    <row r="1559" spans="1:82" x14ac:dyDescent="0.3">
      <c r="A1559" s="1">
        <v>1071554020</v>
      </c>
      <c r="B1559" s="124" t="s">
        <v>4591</v>
      </c>
      <c r="C1559" t="s">
        <v>510</v>
      </c>
      <c r="D1559" t="s">
        <v>2011</v>
      </c>
      <c r="E1559" s="30">
        <v>84.317840576171875</v>
      </c>
      <c r="F1559" s="30">
        <v>85.835456848144531</v>
      </c>
      <c r="G1559" s="30">
        <v>82.421401977539063</v>
      </c>
      <c r="H1559" s="30">
        <v>83.520469665527344</v>
      </c>
      <c r="I1559" s="1">
        <v>249</v>
      </c>
      <c r="J1559" s="1" t="s">
        <v>4733</v>
      </c>
      <c r="K1559" s="1">
        <v>4</v>
      </c>
      <c r="L1559" t="s">
        <v>3822</v>
      </c>
      <c r="M1559" t="s">
        <v>3913</v>
      </c>
      <c r="N1559" t="s">
        <v>3916</v>
      </c>
      <c r="O1559" t="s">
        <v>3921</v>
      </c>
      <c r="P1559" s="148">
        <v>0.43037974834442139</v>
      </c>
      <c r="Q1559" s="30">
        <v>49.674025380000003</v>
      </c>
      <c r="R1559" s="30">
        <v>302.53164672851563</v>
      </c>
      <c r="S1559" s="1">
        <v>55</v>
      </c>
      <c r="T1559" s="1">
        <v>55</v>
      </c>
      <c r="U1559" s="148">
        <v>1</v>
      </c>
      <c r="V1559" s="148">
        <v>0.43037974834442139</v>
      </c>
      <c r="W1559" s="149">
        <v>50.297135869999998</v>
      </c>
      <c r="X1559" s="149">
        <v>302.53164672851563</v>
      </c>
      <c r="Y1559" s="1">
        <v>55</v>
      </c>
      <c r="Z1559" s="30">
        <v>91.566658020019531</v>
      </c>
      <c r="AA1559" s="148">
        <v>0.41</v>
      </c>
      <c r="AB1559" s="30">
        <v>52.2</v>
      </c>
      <c r="AC1559" s="30">
        <v>309.8</v>
      </c>
      <c r="AD1559" s="30">
        <v>93.273056030273438</v>
      </c>
      <c r="AE1559" s="148">
        <v>0.41</v>
      </c>
      <c r="AF1559" s="30">
        <v>52.8</v>
      </c>
      <c r="AG1559" s="30">
        <v>309.8</v>
      </c>
      <c r="AH1559" s="30">
        <v>92.192802429199219</v>
      </c>
      <c r="AI1559" s="148">
        <v>0.48699999999999999</v>
      </c>
      <c r="AJ1559" s="30">
        <v>52.42471621</v>
      </c>
      <c r="AK1559" s="30">
        <v>333.9</v>
      </c>
      <c r="AL1559" s="30">
        <v>93.764266967773438</v>
      </c>
      <c r="AM1559" s="148">
        <v>0.48699999999999999</v>
      </c>
      <c r="AN1559" s="30">
        <v>52.985496910000002</v>
      </c>
      <c r="AO1559" s="30">
        <v>333.9</v>
      </c>
      <c r="AP1559" s="148">
        <v>0.26582279801368708</v>
      </c>
      <c r="AQ1559" s="30">
        <v>48.396255629999999</v>
      </c>
      <c r="AR1559" s="30"/>
      <c r="AS1559" s="30">
        <v>55</v>
      </c>
      <c r="AT1559" s="30">
        <v>55</v>
      </c>
      <c r="AU1559" s="148">
        <v>1</v>
      </c>
      <c r="AV1559" s="30">
        <v>83.520469665527344</v>
      </c>
      <c r="AW1559" s="148">
        <v>0.26582279801368708</v>
      </c>
      <c r="AX1559" s="30">
        <v>49.143844880000003</v>
      </c>
      <c r="AY1559" s="30"/>
      <c r="AZ1559" s="30">
        <v>55</v>
      </c>
      <c r="BA1559" s="30">
        <v>83.9488525390625</v>
      </c>
      <c r="BB1559" s="148">
        <v>0.36099999999999999</v>
      </c>
      <c r="BC1559" s="30">
        <v>49.5</v>
      </c>
      <c r="BD1559" s="30">
        <v>295.10000000000002</v>
      </c>
      <c r="BE1559" s="30">
        <v>85.239120483398438</v>
      </c>
      <c r="BF1559" s="147">
        <v>0.36099999999999999</v>
      </c>
      <c r="BG1559" s="30">
        <v>50.1</v>
      </c>
      <c r="BH1559" s="30">
        <v>295.10000000000002</v>
      </c>
      <c r="BI1559" s="30">
        <v>85.397735595703125</v>
      </c>
      <c r="BJ1559" s="148">
        <v>0.435</v>
      </c>
      <c r="BK1559" s="30">
        <v>50.22571095</v>
      </c>
      <c r="BL1559" s="30">
        <v>292.2</v>
      </c>
      <c r="BM1559" s="30">
        <v>86.65631103515625</v>
      </c>
      <c r="BN1559" s="148">
        <v>0.435</v>
      </c>
      <c r="BO1559" s="30">
        <v>50.82894898</v>
      </c>
      <c r="BP1559" s="30">
        <v>292.2</v>
      </c>
      <c r="BQ1559" s="148"/>
      <c r="BR1559" s="148">
        <v>4.3999999999999997E-2</v>
      </c>
      <c r="BS1559" s="148"/>
      <c r="BT1559" s="148">
        <v>0.91600000000000004</v>
      </c>
      <c r="BU1559" s="148">
        <v>2.4E-2</v>
      </c>
      <c r="BV1559" s="148">
        <v>1.6000000759959221E-2</v>
      </c>
      <c r="BW1559" s="148"/>
      <c r="BX1559" s="148">
        <v>0.21299999999999999</v>
      </c>
      <c r="BY1559" s="148">
        <v>0.57330000000000003</v>
      </c>
      <c r="BZ1559" s="1">
        <v>1</v>
      </c>
      <c r="CA1559" s="1">
        <v>8687.5</v>
      </c>
      <c r="CB1559" s="1">
        <v>11519.32</v>
      </c>
      <c r="CC1559" s="124" t="s">
        <v>4591</v>
      </c>
      <c r="CD1559" t="s">
        <v>4634</v>
      </c>
    </row>
    <row r="1560" spans="1:82" x14ac:dyDescent="0.3">
      <c r="A1560" s="1">
        <v>1071561050</v>
      </c>
      <c r="B1560" s="124" t="s">
        <v>4592</v>
      </c>
      <c r="C1560" t="s">
        <v>511</v>
      </c>
      <c r="D1560" t="s">
        <v>2012</v>
      </c>
      <c r="E1560" s="30">
        <v>77.591232299804688</v>
      </c>
      <c r="F1560" s="30">
        <v>79.384956359863281</v>
      </c>
      <c r="G1560" s="30">
        <v>80.601585388183594</v>
      </c>
      <c r="H1560" s="30">
        <v>78.715599060058594</v>
      </c>
      <c r="I1560" s="1">
        <v>289</v>
      </c>
      <c r="J1560" s="1">
        <v>6</v>
      </c>
      <c r="K1560" s="1">
        <v>12</v>
      </c>
      <c r="L1560" t="s">
        <v>3822</v>
      </c>
      <c r="M1560" t="s">
        <v>3913</v>
      </c>
      <c r="N1560" t="s">
        <v>3916</v>
      </c>
      <c r="O1560" t="s">
        <v>3921</v>
      </c>
      <c r="P1560" s="148">
        <v>0.39552238583564758</v>
      </c>
      <c r="Q1560" s="30">
        <v>46.876005200000002</v>
      </c>
      <c r="R1560" s="30">
        <v>316.41790771484381</v>
      </c>
      <c r="S1560" s="1">
        <v>189</v>
      </c>
      <c r="T1560" s="1">
        <v>98</v>
      </c>
      <c r="U1560" s="148">
        <v>0.51851850748062134</v>
      </c>
      <c r="V1560" s="148">
        <v>0.3125</v>
      </c>
      <c r="W1560" s="149">
        <v>47.624418720000001</v>
      </c>
      <c r="X1560" s="149">
        <v>284.375</v>
      </c>
      <c r="Y1560" s="1">
        <v>98</v>
      </c>
      <c r="Z1560" s="30">
        <v>76.15997314453125</v>
      </c>
      <c r="AA1560" s="148">
        <v>0.375</v>
      </c>
      <c r="AB1560" s="30">
        <v>47.1</v>
      </c>
      <c r="AC1560" s="30">
        <v>311.10000000000002</v>
      </c>
      <c r="AD1560" s="30">
        <v>77.663589477539063</v>
      </c>
      <c r="AE1560" s="148">
        <v>0.29399999999999998</v>
      </c>
      <c r="AF1560" s="30">
        <v>47.5</v>
      </c>
      <c r="AG1560" s="30">
        <v>290.60000000000002</v>
      </c>
      <c r="AH1560" s="30">
        <v>80.502494812011719</v>
      </c>
      <c r="AI1560" s="148">
        <v>0.41099999999999998</v>
      </c>
      <c r="AJ1560" s="30">
        <v>48.552725719999998</v>
      </c>
      <c r="AK1560" s="30">
        <v>324.7</v>
      </c>
      <c r="AL1560" s="30">
        <v>83.299476623535156</v>
      </c>
      <c r="AM1560" s="148">
        <v>0.29599999999999999</v>
      </c>
      <c r="AN1560" s="30">
        <v>49.424344509999997</v>
      </c>
      <c r="AO1560" s="30">
        <v>290.10000000000002</v>
      </c>
      <c r="AP1560" s="148">
        <v>0.21830986440181729</v>
      </c>
      <c r="AQ1560" s="30">
        <v>47.257912429999998</v>
      </c>
      <c r="AR1560" s="30">
        <v>255.63380432128909</v>
      </c>
      <c r="AS1560" s="30">
        <v>189</v>
      </c>
      <c r="AT1560" s="30">
        <v>98</v>
      </c>
      <c r="AU1560" s="148">
        <v>0.51851850748062134</v>
      </c>
      <c r="AV1560" s="30">
        <v>78.715599060058594</v>
      </c>
      <c r="AW1560" s="148">
        <v>0.15151515603065491</v>
      </c>
      <c r="AX1560" s="30">
        <v>46.390093980000003</v>
      </c>
      <c r="AY1560" s="30"/>
      <c r="AZ1560" s="30">
        <v>98</v>
      </c>
      <c r="BA1560" s="30">
        <v>79.618682861328125</v>
      </c>
      <c r="BB1560" s="148">
        <v>0.26500000000000001</v>
      </c>
      <c r="BC1560" s="30">
        <v>47.4</v>
      </c>
      <c r="BD1560" s="30">
        <v>263.60000000000002</v>
      </c>
      <c r="BE1560" s="30">
        <v>79.497886657714844</v>
      </c>
      <c r="BF1560" s="147">
        <v>0.2</v>
      </c>
      <c r="BG1560" s="30">
        <v>47.27</v>
      </c>
      <c r="BH1560" s="30">
        <v>232.5</v>
      </c>
      <c r="BI1560" s="30">
        <v>85.0673828125</v>
      </c>
      <c r="BJ1560" s="148">
        <v>0.29199999999999998</v>
      </c>
      <c r="BK1560" s="30">
        <v>50.0647874</v>
      </c>
      <c r="BL1560" s="30">
        <v>276.39999999999998</v>
      </c>
      <c r="BM1560" s="30">
        <v>85.997543334960938</v>
      </c>
      <c r="BN1560" s="148">
        <v>0.182</v>
      </c>
      <c r="BO1560" s="30">
        <v>50.500632869999997</v>
      </c>
      <c r="BP1560" s="30">
        <v>246.6</v>
      </c>
      <c r="BQ1560" s="148"/>
      <c r="BR1560" s="148"/>
      <c r="BS1560" s="148"/>
      <c r="BT1560" s="148">
        <v>0.94100000000000006</v>
      </c>
      <c r="BU1560" s="148">
        <v>2.8000000000000001E-2</v>
      </c>
      <c r="BV1560" s="148">
        <v>3.0999999493360519E-2</v>
      </c>
      <c r="BW1560" s="148"/>
      <c r="BX1560" s="148">
        <v>0.107</v>
      </c>
      <c r="BY1560" s="148">
        <v>0.36799999999999999</v>
      </c>
      <c r="BZ1560" s="1"/>
      <c r="CA1560" s="1">
        <v>7202.240234375</v>
      </c>
      <c r="CB1560" s="1">
        <v>9444.98</v>
      </c>
      <c r="CC1560" s="124" t="s">
        <v>4592</v>
      </c>
      <c r="CD1560" t="s">
        <v>4633</v>
      </c>
    </row>
    <row r="1561" spans="1:82" x14ac:dyDescent="0.3">
      <c r="A1561" s="1">
        <v>1071564020</v>
      </c>
      <c r="B1561" s="124" t="s">
        <v>4592</v>
      </c>
      <c r="C1561" t="s">
        <v>511</v>
      </c>
      <c r="D1561" t="s">
        <v>2013</v>
      </c>
      <c r="E1561" s="30">
        <v>89.866531372070313</v>
      </c>
      <c r="F1561" s="30">
        <v>86.913963317871094</v>
      </c>
      <c r="G1561" s="30">
        <v>88.964874267578125</v>
      </c>
      <c r="H1561" s="30">
        <v>86.98406982421875</v>
      </c>
      <c r="I1561" s="1">
        <v>225</v>
      </c>
      <c r="J1561" s="1" t="s">
        <v>4733</v>
      </c>
      <c r="K1561" s="1">
        <v>5</v>
      </c>
      <c r="L1561" t="s">
        <v>3822</v>
      </c>
      <c r="M1561" t="s">
        <v>3913</v>
      </c>
      <c r="N1561" t="s">
        <v>3916</v>
      </c>
      <c r="O1561" t="s">
        <v>3921</v>
      </c>
      <c r="P1561" s="148">
        <v>0.4636363685131073</v>
      </c>
      <c r="Q1561" s="30">
        <v>51.982074310000002</v>
      </c>
      <c r="R1561" s="30">
        <v>329.09091186523438</v>
      </c>
      <c r="S1561" s="1">
        <v>95</v>
      </c>
      <c r="T1561" s="1">
        <v>55</v>
      </c>
      <c r="U1561" s="148">
        <v>0.57894736528396606</v>
      </c>
      <c r="V1561" s="148">
        <v>0.3571428656578064</v>
      </c>
      <c r="W1561" s="149">
        <v>50.74400515</v>
      </c>
      <c r="X1561" s="149">
        <v>294.64285278320313</v>
      </c>
      <c r="Y1561" s="1">
        <v>55</v>
      </c>
      <c r="Z1561" s="30">
        <v>86.431098937988281</v>
      </c>
      <c r="AA1561" s="148">
        <v>0.52900000000000003</v>
      </c>
      <c r="AB1561" s="30">
        <v>50.5</v>
      </c>
      <c r="AC1561" s="30">
        <v>350</v>
      </c>
      <c r="AD1561" s="30">
        <v>86.322425842285156</v>
      </c>
      <c r="AE1561" s="148">
        <v>0.40699999999999997</v>
      </c>
      <c r="AF1561" s="30">
        <v>50.44</v>
      </c>
      <c r="AG1561" s="30">
        <v>316.7</v>
      </c>
      <c r="AH1561" s="30">
        <v>82.204872131347656</v>
      </c>
      <c r="AI1561" s="148">
        <v>0.42699999999999999</v>
      </c>
      <c r="AJ1561" s="30">
        <v>49.116575359999999</v>
      </c>
      <c r="AK1561" s="30">
        <v>320.89999999999998</v>
      </c>
      <c r="AL1561" s="30">
        <v>84.961601257324219</v>
      </c>
      <c r="AM1561" s="148">
        <v>0.36899999999999999</v>
      </c>
      <c r="AN1561" s="30">
        <v>49.989963639999999</v>
      </c>
      <c r="AO1561" s="30">
        <v>313.8</v>
      </c>
      <c r="AP1561" s="148">
        <v>0.41818180680274958</v>
      </c>
      <c r="AQ1561" s="30">
        <v>52.489374009999999</v>
      </c>
      <c r="AR1561" s="30">
        <v>305.45455932617188</v>
      </c>
      <c r="AS1561" s="30">
        <v>95</v>
      </c>
      <c r="AT1561" s="30">
        <v>55</v>
      </c>
      <c r="AU1561" s="148">
        <v>0.57894736528396606</v>
      </c>
      <c r="AV1561" s="30">
        <v>86.98406982421875</v>
      </c>
      <c r="AW1561" s="148">
        <v>0.25</v>
      </c>
      <c r="AX1561" s="30">
        <v>51.12889053</v>
      </c>
      <c r="AY1561" s="30"/>
      <c r="AZ1561" s="30">
        <v>55</v>
      </c>
      <c r="BA1561" s="30">
        <v>83.722030639648438</v>
      </c>
      <c r="BB1561" s="148">
        <v>0.46200000000000002</v>
      </c>
      <c r="BC1561" s="30">
        <v>49.39</v>
      </c>
      <c r="BD1561" s="30">
        <v>323.10000000000002</v>
      </c>
      <c r="BE1561" s="30">
        <v>84.305915832519531</v>
      </c>
      <c r="BF1561" s="147">
        <v>0.35199999999999998</v>
      </c>
      <c r="BG1561" s="30">
        <v>49.64</v>
      </c>
      <c r="BH1561" s="30">
        <v>292.60000000000002</v>
      </c>
      <c r="BI1561" s="30">
        <v>79.711891174316406</v>
      </c>
      <c r="BJ1561" s="148">
        <v>0.41799999999999998</v>
      </c>
      <c r="BK1561" s="30">
        <v>47.456007210000003</v>
      </c>
      <c r="BL1561" s="30">
        <v>312.7</v>
      </c>
      <c r="BM1561" s="30">
        <v>81.700279235839844</v>
      </c>
      <c r="BN1561" s="148">
        <v>0.44600000000000001</v>
      </c>
      <c r="BO1561" s="30">
        <v>48.358992639999997</v>
      </c>
      <c r="BP1561" s="30">
        <v>313.8</v>
      </c>
      <c r="BQ1561" s="148"/>
      <c r="BR1561" s="148"/>
      <c r="BS1561" s="148"/>
      <c r="BT1561" s="148">
        <v>0.93800000000000006</v>
      </c>
      <c r="BU1561" s="148">
        <v>4.3999999999999997E-2</v>
      </c>
      <c r="BV1561" s="148">
        <v>1.7999999225139621E-2</v>
      </c>
      <c r="BW1561" s="148"/>
      <c r="BX1561" s="148">
        <v>0.17299999999999999</v>
      </c>
      <c r="BY1561" s="148">
        <v>0.41799999999999998</v>
      </c>
      <c r="BZ1561" s="1"/>
      <c r="CA1561" s="1">
        <v>7847.91015625</v>
      </c>
      <c r="CB1561" s="1">
        <v>9348.2800000000007</v>
      </c>
      <c r="CC1561" s="124" t="s">
        <v>4592</v>
      </c>
      <c r="CD1561" t="s">
        <v>4634</v>
      </c>
    </row>
    <row r="1562" spans="1:82" x14ac:dyDescent="0.3">
      <c r="A1562" s="1">
        <v>1071584020</v>
      </c>
      <c r="B1562" s="124" t="s">
        <v>4593</v>
      </c>
      <c r="C1562" t="s">
        <v>512</v>
      </c>
      <c r="D1562" t="s">
        <v>2014</v>
      </c>
      <c r="E1562" s="30">
        <v>83.120025634765625</v>
      </c>
      <c r="F1562" s="30">
        <v>83.505767822265625</v>
      </c>
      <c r="G1562" s="30">
        <v>94.281448364257813</v>
      </c>
      <c r="H1562" s="30">
        <v>94.208908081054688</v>
      </c>
      <c r="I1562" s="1">
        <v>125</v>
      </c>
      <c r="J1562" s="1" t="s">
        <v>4733</v>
      </c>
      <c r="K1562" s="1">
        <v>8</v>
      </c>
      <c r="L1562" t="s">
        <v>3822</v>
      </c>
      <c r="M1562" t="s">
        <v>3913</v>
      </c>
      <c r="N1562" t="s">
        <v>3916</v>
      </c>
      <c r="O1562" t="s">
        <v>3921</v>
      </c>
      <c r="P1562" s="148">
        <v>0.36585366725921631</v>
      </c>
      <c r="Q1562" s="30">
        <v>49.175775950000002</v>
      </c>
      <c r="R1562" s="30">
        <v>318.29269409179688</v>
      </c>
      <c r="S1562" s="1">
        <v>116</v>
      </c>
      <c r="T1562" s="1">
        <v>93</v>
      </c>
      <c r="U1562" s="148">
        <v>0.8017241358757019</v>
      </c>
      <c r="V1562" s="148">
        <v>0.28787878155708307</v>
      </c>
      <c r="W1562" s="149">
        <v>49.331844869999998</v>
      </c>
      <c r="X1562" s="149">
        <v>301.51513671875</v>
      </c>
      <c r="Y1562" s="1">
        <v>93</v>
      </c>
      <c r="Z1562" s="30">
        <v>84.920639038085938</v>
      </c>
      <c r="AA1562" s="148">
        <v>0.40200000000000002</v>
      </c>
      <c r="AB1562" s="30">
        <v>50</v>
      </c>
      <c r="AC1562" s="30">
        <v>324.10000000000002</v>
      </c>
      <c r="AD1562" s="30">
        <v>87.176528930664063</v>
      </c>
      <c r="AE1562" s="148">
        <v>0.35299999999999998</v>
      </c>
      <c r="AF1562" s="30">
        <v>50.73</v>
      </c>
      <c r="AG1562" s="30">
        <v>314.7</v>
      </c>
      <c r="AH1562" s="30">
        <v>89.461799621582031</v>
      </c>
      <c r="AI1562" s="148">
        <v>0.47099999999999997</v>
      </c>
      <c r="AJ1562" s="30">
        <v>51.520170219999997</v>
      </c>
      <c r="AK1562" s="30">
        <v>345.7</v>
      </c>
      <c r="AL1562" s="30">
        <v>90.867279052734375</v>
      </c>
      <c r="AM1562" s="148">
        <v>0.47</v>
      </c>
      <c r="AN1562" s="30">
        <v>51.999655359999998</v>
      </c>
      <c r="AO1562" s="30">
        <v>343.9</v>
      </c>
      <c r="AP1562" s="148">
        <v>0.47560974955558782</v>
      </c>
      <c r="AQ1562" s="30">
        <v>55.815033739999997</v>
      </c>
      <c r="AR1562" s="30">
        <v>339.02438354492188</v>
      </c>
      <c r="AS1562" s="30">
        <v>116</v>
      </c>
      <c r="AT1562" s="30">
        <v>93</v>
      </c>
      <c r="AU1562" s="148">
        <v>0.8017241358757019</v>
      </c>
      <c r="AV1562" s="30">
        <v>94.208908081054688</v>
      </c>
      <c r="AW1562" s="148">
        <v>0.42424243688583368</v>
      </c>
      <c r="AX1562" s="30">
        <v>55.269569259999997</v>
      </c>
      <c r="AY1562" s="30">
        <v>324.242431640625</v>
      </c>
      <c r="AZ1562" s="30">
        <v>93</v>
      </c>
      <c r="BA1562" s="30">
        <v>96.506324768066406</v>
      </c>
      <c r="BB1562" s="148">
        <v>0.56299999999999994</v>
      </c>
      <c r="BC1562" s="30">
        <v>55.59</v>
      </c>
      <c r="BD1562" s="30">
        <v>356.3</v>
      </c>
      <c r="BE1562" s="30">
        <v>97.614212036132813</v>
      </c>
      <c r="BF1562" s="147">
        <v>0.51500000000000001</v>
      </c>
      <c r="BG1562" s="30">
        <v>56.2</v>
      </c>
      <c r="BH1562" s="30">
        <v>352.9</v>
      </c>
      <c r="BI1562" s="30">
        <v>92.328895568847656</v>
      </c>
      <c r="BJ1562" s="148">
        <v>0.57100000000000006</v>
      </c>
      <c r="BK1562" s="30">
        <v>53.602031289999999</v>
      </c>
      <c r="BL1562" s="30">
        <v>377.1</v>
      </c>
      <c r="BM1562" s="30">
        <v>92.735694885253906</v>
      </c>
      <c r="BN1562" s="148">
        <v>0.54500000000000004</v>
      </c>
      <c r="BO1562" s="30">
        <v>53.858751669999997</v>
      </c>
      <c r="BP1562" s="30">
        <v>372.7</v>
      </c>
      <c r="BQ1562" s="148"/>
      <c r="BR1562" s="148"/>
      <c r="BS1562" s="148"/>
      <c r="BT1562" s="148">
        <v>0.96</v>
      </c>
      <c r="BU1562" s="148"/>
      <c r="BV1562" s="148">
        <v>3.9999999105930328E-2</v>
      </c>
      <c r="BW1562" s="148"/>
      <c r="BX1562" s="148">
        <v>0.28799999999999998</v>
      </c>
      <c r="BY1562" s="148">
        <v>0.83200000000000007</v>
      </c>
      <c r="BZ1562" s="1"/>
      <c r="CA1562" s="1">
        <v>6969.52001953125</v>
      </c>
      <c r="CB1562" s="1">
        <v>10389.200000000001</v>
      </c>
      <c r="CC1562" s="124" t="s">
        <v>4593</v>
      </c>
      <c r="CD1562" t="s">
        <v>4635</v>
      </c>
    </row>
    <row r="1563" spans="1:82" x14ac:dyDescent="0.3">
      <c r="A1563" s="1">
        <v>1081423000</v>
      </c>
      <c r="B1563" s="124" t="s">
        <v>4594</v>
      </c>
      <c r="C1563" t="s">
        <v>513</v>
      </c>
      <c r="D1563" t="s">
        <v>2015</v>
      </c>
      <c r="E1563" s="30">
        <v>88.742408752441406</v>
      </c>
      <c r="F1563" s="30">
        <v>88.5426025390625</v>
      </c>
      <c r="G1563" s="30">
        <v>88.886016845703125</v>
      </c>
      <c r="H1563" s="30">
        <v>89.093223571777344</v>
      </c>
      <c r="I1563" s="1">
        <v>561</v>
      </c>
      <c r="J1563" s="1">
        <v>6</v>
      </c>
      <c r="K1563" s="1">
        <v>8</v>
      </c>
      <c r="L1563" t="s">
        <v>3853</v>
      </c>
      <c r="M1563" t="s">
        <v>3907</v>
      </c>
      <c r="N1563" t="s">
        <v>3917</v>
      </c>
      <c r="O1563" t="s">
        <v>3921</v>
      </c>
      <c r="P1563" s="148">
        <v>0.447265625</v>
      </c>
      <c r="Q1563" s="30">
        <v>51.514480089999999</v>
      </c>
      <c r="R1563" s="30">
        <v>347.0703125</v>
      </c>
      <c r="S1563" s="1">
        <v>1063</v>
      </c>
      <c r="T1563" s="1">
        <v>565</v>
      </c>
      <c r="U1563" s="148">
        <v>0.53151458501815796</v>
      </c>
      <c r="V1563" s="148">
        <v>0.30923694372177118</v>
      </c>
      <c r="W1563" s="149">
        <v>51.418820019999998</v>
      </c>
      <c r="X1563" s="149">
        <v>310.8433837890625</v>
      </c>
      <c r="Y1563" s="1">
        <v>565</v>
      </c>
      <c r="Z1563" s="30">
        <v>88.847831726074219</v>
      </c>
      <c r="AA1563" s="148">
        <v>0.46600000000000003</v>
      </c>
      <c r="AB1563" s="30">
        <v>51.3</v>
      </c>
      <c r="AC1563" s="30">
        <v>349.4</v>
      </c>
      <c r="AD1563" s="30">
        <v>89.532676696777344</v>
      </c>
      <c r="AE1563" s="148">
        <v>0.36599999999999999</v>
      </c>
      <c r="AF1563" s="30">
        <v>51.53</v>
      </c>
      <c r="AG1563" s="30">
        <v>324.39999999999998</v>
      </c>
      <c r="AH1563" s="30">
        <v>87.129409790039063</v>
      </c>
      <c r="AI1563" s="148">
        <v>0.46700000000000003</v>
      </c>
      <c r="AJ1563" s="30">
        <v>50.747651619999999</v>
      </c>
      <c r="AK1563" s="30">
        <v>348.4</v>
      </c>
      <c r="AL1563" s="30">
        <v>89.176185607910156</v>
      </c>
      <c r="AM1563" s="148">
        <v>0.36199999999999999</v>
      </c>
      <c r="AN1563" s="30">
        <v>51.424179240000001</v>
      </c>
      <c r="AO1563" s="30">
        <v>324.7</v>
      </c>
      <c r="AP1563" s="148">
        <v>0.40234375</v>
      </c>
      <c r="AQ1563" s="30">
        <v>52.440046500000001</v>
      </c>
      <c r="AR1563" s="30">
        <v>311.328125</v>
      </c>
      <c r="AS1563" s="30">
        <v>1065</v>
      </c>
      <c r="AT1563" s="30">
        <v>567</v>
      </c>
      <c r="AU1563" s="148">
        <v>0.53151458501815796</v>
      </c>
      <c r="AV1563" s="30">
        <v>89.093223571777344</v>
      </c>
      <c r="AW1563" s="148">
        <v>0.26104417443275452</v>
      </c>
      <c r="AX1563" s="30">
        <v>52.337683009999999</v>
      </c>
      <c r="AY1563" s="30">
        <v>270.2811279296875</v>
      </c>
      <c r="AZ1563" s="30">
        <v>567</v>
      </c>
      <c r="BA1563" s="30">
        <v>85.227279663085938</v>
      </c>
      <c r="BB1563" s="148">
        <v>0.41799999999999998</v>
      </c>
      <c r="BC1563" s="30">
        <v>50.12</v>
      </c>
      <c r="BD1563" s="30">
        <v>315.8</v>
      </c>
      <c r="BE1563" s="30">
        <v>86.740364074707031</v>
      </c>
      <c r="BF1563" s="147">
        <v>0.33200000000000002</v>
      </c>
      <c r="BG1563" s="30">
        <v>50.84</v>
      </c>
      <c r="BH1563" s="30">
        <v>285</v>
      </c>
      <c r="BI1563" s="30">
        <v>84.616096496582031</v>
      </c>
      <c r="BJ1563" s="148">
        <v>0.377</v>
      </c>
      <c r="BK1563" s="30">
        <v>49.84495519</v>
      </c>
      <c r="BL1563" s="30">
        <v>303.39999999999998</v>
      </c>
      <c r="BM1563" s="30">
        <v>87.463150024414063</v>
      </c>
      <c r="BN1563" s="148">
        <v>0.29499999999999998</v>
      </c>
      <c r="BO1563" s="30">
        <v>51.231053070000002</v>
      </c>
      <c r="BP1563" s="30">
        <v>277.2</v>
      </c>
      <c r="BQ1563" s="148">
        <v>1.0999999999999999E-2</v>
      </c>
      <c r="BR1563" s="148">
        <v>4.4999999999999998E-2</v>
      </c>
      <c r="BS1563" s="148">
        <v>9.0000000000000011E-3</v>
      </c>
      <c r="BT1563" s="148">
        <v>0.89300000000000002</v>
      </c>
      <c r="BU1563" s="148">
        <v>3.9E-2</v>
      </c>
      <c r="BV1563" s="148">
        <v>4.0000001899898052E-3</v>
      </c>
      <c r="BW1563" s="148"/>
      <c r="BX1563" s="148">
        <v>0.16200000000000001</v>
      </c>
      <c r="BY1563" s="148">
        <v>0.53600000000000003</v>
      </c>
      <c r="BZ1563" s="1"/>
      <c r="CA1563" s="1">
        <v>8616.25</v>
      </c>
      <c r="CB1563" s="1">
        <v>9765.51</v>
      </c>
      <c r="CC1563" s="124" t="s">
        <v>4594</v>
      </c>
      <c r="CD1563" t="s">
        <v>4633</v>
      </c>
    </row>
    <row r="1564" spans="1:82" x14ac:dyDescent="0.3">
      <c r="A1564" s="1">
        <v>1081424080</v>
      </c>
      <c r="B1564" s="124" t="s">
        <v>4594</v>
      </c>
      <c r="C1564" t="s">
        <v>513</v>
      </c>
      <c r="D1564" t="s">
        <v>972</v>
      </c>
      <c r="E1564" s="30">
        <v>91.190658569335938</v>
      </c>
      <c r="F1564" s="30">
        <v>91.575347900390625</v>
      </c>
      <c r="G1564" s="30">
        <v>85.871742248535156</v>
      </c>
      <c r="H1564" s="30">
        <v>85.354965209960938</v>
      </c>
      <c r="I1564" s="1">
        <v>483</v>
      </c>
      <c r="J1564" s="1">
        <v>3</v>
      </c>
      <c r="K1564" s="1">
        <v>5</v>
      </c>
      <c r="L1564" t="s">
        <v>3853</v>
      </c>
      <c r="M1564" t="s">
        <v>3907</v>
      </c>
      <c r="N1564" t="s">
        <v>3917</v>
      </c>
      <c r="O1564" t="s">
        <v>3921</v>
      </c>
      <c r="P1564" s="148">
        <v>0.41612198948860168</v>
      </c>
      <c r="Q1564" s="30">
        <v>52.532861089999997</v>
      </c>
      <c r="R1564" s="30">
        <v>323.31155395507813</v>
      </c>
      <c r="S1564" s="1">
        <v>495</v>
      </c>
      <c r="T1564" s="1">
        <v>294</v>
      </c>
      <c r="U1564" s="148">
        <v>0.59393942356109619</v>
      </c>
      <c r="V1564" s="148">
        <v>0.30041152238845831</v>
      </c>
      <c r="W1564" s="149">
        <v>52.6754167</v>
      </c>
      <c r="X1564" s="149">
        <v>288.06585693359381</v>
      </c>
      <c r="Y1564" s="1">
        <v>294</v>
      </c>
      <c r="Z1564" s="30">
        <v>85.524818420410156</v>
      </c>
      <c r="AA1564" s="148">
        <v>0.46400000000000002</v>
      </c>
      <c r="AB1564" s="30">
        <v>50.2</v>
      </c>
      <c r="AC1564" s="30">
        <v>333.8</v>
      </c>
      <c r="AD1564" s="30">
        <v>84.555313110351563</v>
      </c>
      <c r="AE1564" s="148">
        <v>0.35899999999999999</v>
      </c>
      <c r="AF1564" s="30">
        <v>49.84</v>
      </c>
      <c r="AG1564" s="30">
        <v>300.3</v>
      </c>
      <c r="AH1564" s="30">
        <v>83.115806579589844</v>
      </c>
      <c r="AI1564" s="148">
        <v>0.42199999999999999</v>
      </c>
      <c r="AJ1564" s="30">
        <v>49.418289340000001</v>
      </c>
      <c r="AK1564" s="30">
        <v>329.5</v>
      </c>
      <c r="AL1564" s="30">
        <v>82.857574462890625</v>
      </c>
      <c r="AM1564" s="148">
        <v>0.28999999999999998</v>
      </c>
      <c r="AN1564" s="30">
        <v>49.273967669999998</v>
      </c>
      <c r="AO1564" s="30">
        <v>296</v>
      </c>
      <c r="AP1564" s="148">
        <v>0.24836601316928861</v>
      </c>
      <c r="AQ1564" s="30">
        <v>50.554537840000002</v>
      </c>
      <c r="AR1564" s="30">
        <v>249.23747253417969</v>
      </c>
      <c r="AS1564" s="30">
        <v>495</v>
      </c>
      <c r="AT1564" s="30">
        <v>295</v>
      </c>
      <c r="AU1564" s="148">
        <v>0.59393942356109619</v>
      </c>
      <c r="AV1564" s="30">
        <v>85.354965209960938</v>
      </c>
      <c r="AW1564" s="148">
        <v>0.16393442451953891</v>
      </c>
      <c r="AX1564" s="30">
        <v>50.195225610000001</v>
      </c>
      <c r="AY1564" s="30">
        <v>211.88523864746091</v>
      </c>
      <c r="AZ1564" s="30">
        <v>295</v>
      </c>
      <c r="BA1564" s="30">
        <v>87.041824340820313</v>
      </c>
      <c r="BB1564" s="148">
        <v>0.318</v>
      </c>
      <c r="BC1564" s="30">
        <v>51</v>
      </c>
      <c r="BD1564" s="30">
        <v>269.89999999999998</v>
      </c>
      <c r="BE1564" s="30">
        <v>86.15203857421875</v>
      </c>
      <c r="BF1564" s="147">
        <v>0.191</v>
      </c>
      <c r="BG1564" s="30">
        <v>50.55</v>
      </c>
      <c r="BH1564" s="30">
        <v>229.4</v>
      </c>
      <c r="BI1564" s="30">
        <v>87.488800048828125</v>
      </c>
      <c r="BJ1564" s="148">
        <v>0.38300000000000001</v>
      </c>
      <c r="BK1564" s="30">
        <v>51.244315030000003</v>
      </c>
      <c r="BL1564" s="30">
        <v>293.8</v>
      </c>
      <c r="BM1564" s="30">
        <v>86.489524841308594</v>
      </c>
      <c r="BN1564" s="148">
        <v>0.247</v>
      </c>
      <c r="BO1564" s="30">
        <v>50.745824259999999</v>
      </c>
      <c r="BP1564" s="30">
        <v>254.3</v>
      </c>
      <c r="BQ1564" s="148">
        <v>0.01</v>
      </c>
      <c r="BR1564" s="148">
        <v>3.1E-2</v>
      </c>
      <c r="BS1564" s="148"/>
      <c r="BT1564" s="148">
        <v>0.91700000000000004</v>
      </c>
      <c r="BU1564" s="148">
        <v>3.6999999999999998E-2</v>
      </c>
      <c r="BV1564" s="148">
        <v>4.0000001899898052E-3</v>
      </c>
      <c r="BW1564" s="148"/>
      <c r="BX1564" s="148">
        <v>0.13</v>
      </c>
      <c r="BY1564" s="148">
        <v>0.56200000000000006</v>
      </c>
      <c r="BZ1564" s="1"/>
      <c r="CA1564" s="1">
        <v>8489.4697265625</v>
      </c>
      <c r="CB1564" s="1">
        <v>9296.23</v>
      </c>
      <c r="CC1564" s="124" t="s">
        <v>4594</v>
      </c>
      <c r="CD1564" t="s">
        <v>4634</v>
      </c>
    </row>
    <row r="1565" spans="1:82" x14ac:dyDescent="0.3">
      <c r="A1565" s="1">
        <v>1081431050</v>
      </c>
      <c r="B1565" s="124" t="s">
        <v>4595</v>
      </c>
      <c r="C1565" t="s">
        <v>514</v>
      </c>
      <c r="D1565" t="s">
        <v>2016</v>
      </c>
      <c r="E1565" s="30">
        <v>91.09661865234375</v>
      </c>
      <c r="F1565" s="30">
        <v>89.784324645996094</v>
      </c>
      <c r="G1565" s="30">
        <v>88.289726257324219</v>
      </c>
      <c r="H1565" s="30">
        <v>90.9234619140625</v>
      </c>
      <c r="I1565" s="1">
        <v>85</v>
      </c>
      <c r="J1565" s="1">
        <v>7</v>
      </c>
      <c r="K1565" s="1">
        <v>12</v>
      </c>
      <c r="L1565" t="s">
        <v>3853</v>
      </c>
      <c r="M1565" t="s">
        <v>3907</v>
      </c>
      <c r="N1565" t="s">
        <v>3916</v>
      </c>
      <c r="O1565" t="s">
        <v>3923</v>
      </c>
      <c r="P1565" s="148">
        <v>0.3333333432674408</v>
      </c>
      <c r="Q1565" s="30">
        <v>52.493744419999999</v>
      </c>
      <c r="R1565" s="30"/>
      <c r="S1565" s="1">
        <v>59</v>
      </c>
      <c r="T1565" s="1">
        <v>34</v>
      </c>
      <c r="U1565" s="148">
        <v>0.5762711763381958</v>
      </c>
      <c r="V1565" s="148">
        <v>0.25925925374031072</v>
      </c>
      <c r="W1565" s="149">
        <v>51.933319740000002</v>
      </c>
      <c r="X1565" s="149"/>
      <c r="Y1565" s="1">
        <v>34</v>
      </c>
      <c r="Z1565" s="30">
        <v>84.014358520507813</v>
      </c>
      <c r="AA1565" s="148">
        <v>0.311</v>
      </c>
      <c r="AB1565" s="30">
        <v>49.7</v>
      </c>
      <c r="AC1565" s="30">
        <v>295.60000000000002</v>
      </c>
      <c r="AD1565" s="30">
        <v>82.758750915527344</v>
      </c>
      <c r="AE1565" s="148">
        <v>0.17399999999999999</v>
      </c>
      <c r="AF1565" s="30">
        <v>49.23</v>
      </c>
      <c r="AG1565" s="30">
        <v>256.5</v>
      </c>
      <c r="AH1565" s="30">
        <v>83.064018249511719</v>
      </c>
      <c r="AI1565" s="148">
        <v>0.29699999999999999</v>
      </c>
      <c r="AJ1565" s="30">
        <v>49.401136090000001</v>
      </c>
      <c r="AK1565" s="30">
        <v>302.7</v>
      </c>
      <c r="AL1565" s="30">
        <v>83.094169616699219</v>
      </c>
      <c r="AM1565" s="148">
        <v>0.22700000000000001</v>
      </c>
      <c r="AN1565" s="30">
        <v>49.354480580000001</v>
      </c>
      <c r="AO1565" s="30">
        <v>281.8</v>
      </c>
      <c r="AP1565" s="148">
        <v>0.13513512909412381</v>
      </c>
      <c r="AQ1565" s="30">
        <v>52.067050160000001</v>
      </c>
      <c r="AR1565" s="30"/>
      <c r="AS1565" s="30">
        <v>59</v>
      </c>
      <c r="AT1565" s="30">
        <v>34</v>
      </c>
      <c r="AU1565" s="148">
        <v>0.5762711763381958</v>
      </c>
      <c r="AV1565" s="30">
        <v>90.9234619140625</v>
      </c>
      <c r="AW1565" s="148">
        <v>4.1666667908430099E-2</v>
      </c>
      <c r="AX1565" s="30">
        <v>53.386622799999998</v>
      </c>
      <c r="AY1565" s="30"/>
      <c r="AZ1565" s="30">
        <v>34</v>
      </c>
      <c r="BA1565" s="30">
        <v>82.56732177734375</v>
      </c>
      <c r="BB1565" s="148">
        <v>4.4999999999999998E-2</v>
      </c>
      <c r="BC1565" s="30">
        <v>48.83</v>
      </c>
      <c r="BD1565" s="30">
        <v>200</v>
      </c>
      <c r="BE1565" s="30">
        <v>84.894241333007813</v>
      </c>
      <c r="BF1565" s="147">
        <v>0</v>
      </c>
      <c r="BG1565" s="30">
        <v>49.93</v>
      </c>
      <c r="BH1565" s="30">
        <v>163.6</v>
      </c>
      <c r="BI1565" s="30">
        <v>79.15643310546875</v>
      </c>
      <c r="BJ1565" s="148">
        <v>0</v>
      </c>
      <c r="BK1565" s="30">
        <v>47.185432820000003</v>
      </c>
      <c r="BL1565" s="30">
        <v>171.8</v>
      </c>
      <c r="BM1565" s="30">
        <v>79.052497863769531</v>
      </c>
      <c r="BN1565" s="148">
        <v>0</v>
      </c>
      <c r="BO1565" s="30">
        <v>47.039406540000002</v>
      </c>
      <c r="BP1565" s="30">
        <v>160.9</v>
      </c>
      <c r="BQ1565" s="148"/>
      <c r="BR1565" s="148"/>
      <c r="BS1565" s="148"/>
      <c r="BT1565" s="148">
        <v>0.96499999999999997</v>
      </c>
      <c r="BU1565" s="148"/>
      <c r="BV1565" s="148">
        <v>3.5000000149011612E-2</v>
      </c>
      <c r="BW1565" s="148"/>
      <c r="BX1565" s="148">
        <v>0.16500000000000001</v>
      </c>
      <c r="BY1565" s="148">
        <v>0.52800000000000002</v>
      </c>
      <c r="BZ1565" s="1"/>
      <c r="CA1565" s="1">
        <v>13138.3095703125</v>
      </c>
      <c r="CB1565" s="1">
        <v>13925.74</v>
      </c>
      <c r="CC1565" s="124" t="s">
        <v>4595</v>
      </c>
      <c r="CD1565" t="s">
        <v>4633</v>
      </c>
    </row>
    <row r="1566" spans="1:82" x14ac:dyDescent="0.3">
      <c r="A1566" s="1">
        <v>1081434020</v>
      </c>
      <c r="B1566" s="124" t="s">
        <v>4595</v>
      </c>
      <c r="C1566" t="s">
        <v>514</v>
      </c>
      <c r="D1566" t="s">
        <v>2017</v>
      </c>
      <c r="E1566" s="30">
        <v>78.61602783203125</v>
      </c>
      <c r="F1566" s="30">
        <v>78.9715576171875</v>
      </c>
      <c r="G1566" s="30">
        <v>83.867347717285156</v>
      </c>
      <c r="H1566" s="30">
        <v>82.669815063476563</v>
      </c>
      <c r="I1566" s="1">
        <v>88</v>
      </c>
      <c r="J1566" s="1" t="s">
        <v>4733</v>
      </c>
      <c r="K1566" s="1">
        <v>6</v>
      </c>
      <c r="L1566" t="s">
        <v>3853</v>
      </c>
      <c r="M1566" t="s">
        <v>3907</v>
      </c>
      <c r="N1566" t="s">
        <v>3916</v>
      </c>
      <c r="O1566" t="s">
        <v>3923</v>
      </c>
      <c r="P1566" s="148">
        <v>0.24444444477558139</v>
      </c>
      <c r="Q1566" s="30">
        <v>47.302281729999997</v>
      </c>
      <c r="R1566" s="30"/>
      <c r="S1566" s="1">
        <v>63</v>
      </c>
      <c r="T1566" s="1">
        <v>41</v>
      </c>
      <c r="U1566" s="148">
        <v>0.65079367160797119</v>
      </c>
      <c r="V1566" s="148">
        <v>0.239999994635582</v>
      </c>
      <c r="W1566" s="149">
        <v>47.453130850000001</v>
      </c>
      <c r="X1566" s="149"/>
      <c r="Y1566" s="1">
        <v>41</v>
      </c>
      <c r="Z1566" s="30">
        <v>77.066253662109375</v>
      </c>
      <c r="AA1566" s="148">
        <v>0.24</v>
      </c>
      <c r="AB1566" s="30">
        <v>47.4</v>
      </c>
      <c r="AC1566" s="30">
        <v>288</v>
      </c>
      <c r="AD1566" s="30">
        <v>79.607406616210938</v>
      </c>
      <c r="AE1566" s="148">
        <v>0.222</v>
      </c>
      <c r="AF1566" s="30">
        <v>48.16</v>
      </c>
      <c r="AG1566" s="30">
        <v>280.60000000000002</v>
      </c>
      <c r="AH1566" s="30">
        <v>81.6322021484375</v>
      </c>
      <c r="AI1566" s="148">
        <v>0.3</v>
      </c>
      <c r="AJ1566" s="30">
        <v>48.926900379999999</v>
      </c>
      <c r="AK1566" s="30">
        <v>286</v>
      </c>
      <c r="AL1566" s="30">
        <v>81.7962646484375</v>
      </c>
      <c r="AM1566" s="148">
        <v>0.28100000000000003</v>
      </c>
      <c r="AN1566" s="30">
        <v>48.912804559999998</v>
      </c>
      <c r="AO1566" s="30">
        <v>278.10000000000002</v>
      </c>
      <c r="AP1566" s="148">
        <v>0.24444444477558139</v>
      </c>
      <c r="AQ1566" s="30">
        <v>49.300735549999999</v>
      </c>
      <c r="AR1566" s="30"/>
      <c r="AS1566" s="30">
        <v>63</v>
      </c>
      <c r="AT1566" s="30">
        <v>41</v>
      </c>
      <c r="AU1566" s="148">
        <v>0.65079367160797119</v>
      </c>
      <c r="AV1566" s="30">
        <v>82.669815063476563</v>
      </c>
      <c r="AW1566" s="148">
        <v>0.15999999642372131</v>
      </c>
      <c r="AX1566" s="30">
        <v>48.656319549999999</v>
      </c>
      <c r="AY1566" s="30"/>
      <c r="AZ1566" s="30">
        <v>41</v>
      </c>
      <c r="BA1566" s="30">
        <v>78.835136413574219</v>
      </c>
      <c r="BB1566" s="148">
        <v>0.14000000000000001</v>
      </c>
      <c r="BC1566" s="30">
        <v>47.02</v>
      </c>
      <c r="BD1566" s="30">
        <v>228</v>
      </c>
      <c r="BE1566" s="30">
        <v>79.437026977539063</v>
      </c>
      <c r="BF1566" s="147">
        <v>0.111</v>
      </c>
      <c r="BG1566" s="30">
        <v>47.24</v>
      </c>
      <c r="BH1566" s="30">
        <v>219.4</v>
      </c>
      <c r="BI1566" s="30">
        <v>77.386756896972656</v>
      </c>
      <c r="BJ1566" s="148">
        <v>0.2</v>
      </c>
      <c r="BK1566" s="30">
        <v>46.32338249</v>
      </c>
      <c r="BL1566" s="30">
        <v>222</v>
      </c>
      <c r="BM1566" s="30">
        <v>78.061965942382813</v>
      </c>
      <c r="BN1566" s="148">
        <v>0.188</v>
      </c>
      <c r="BO1566" s="30">
        <v>46.545749710000003</v>
      </c>
      <c r="BP1566" s="30">
        <v>218.8</v>
      </c>
      <c r="BQ1566" s="148"/>
      <c r="BR1566" s="148">
        <v>6.8000000000000005E-2</v>
      </c>
      <c r="BS1566" s="148"/>
      <c r="BT1566" s="148">
        <v>0.875</v>
      </c>
      <c r="BU1566" s="148"/>
      <c r="BV1566" s="148">
        <v>5.7000000029802322E-2</v>
      </c>
      <c r="BW1566" s="148"/>
      <c r="BX1566" s="148">
        <v>0.14799999999999999</v>
      </c>
      <c r="BY1566" s="148">
        <v>0.45300000000000001</v>
      </c>
      <c r="BZ1566" s="1"/>
      <c r="CA1566" s="1">
        <v>7438.35986328125</v>
      </c>
      <c r="CB1566" s="1">
        <v>10634.43</v>
      </c>
      <c r="CC1566" s="124" t="s">
        <v>4595</v>
      </c>
      <c r="CD1566" t="s">
        <v>4634</v>
      </c>
    </row>
    <row r="1567" spans="1:82" x14ac:dyDescent="0.3">
      <c r="A1567" s="1">
        <v>1081441050</v>
      </c>
      <c r="B1567" s="124" t="s">
        <v>4596</v>
      </c>
      <c r="C1567" t="s">
        <v>515</v>
      </c>
      <c r="D1567" t="s">
        <v>2018</v>
      </c>
      <c r="E1567" s="30">
        <v>88.31768798828125</v>
      </c>
      <c r="F1567" s="30">
        <v>91.831497192382813</v>
      </c>
      <c r="G1567" s="30">
        <v>95.148017883300781</v>
      </c>
      <c r="H1567" s="30">
        <v>94.619071960449219</v>
      </c>
      <c r="I1567" s="1">
        <v>94</v>
      </c>
      <c r="J1567" s="1">
        <v>7</v>
      </c>
      <c r="K1567" s="1">
        <v>12</v>
      </c>
      <c r="L1567" t="s">
        <v>3853</v>
      </c>
      <c r="M1567" t="s">
        <v>3907</v>
      </c>
      <c r="N1567" t="s">
        <v>3916</v>
      </c>
      <c r="O1567" t="s">
        <v>3921</v>
      </c>
      <c r="P1567" s="148">
        <v>0.46341463923454279</v>
      </c>
      <c r="Q1567" s="30">
        <v>51.337812569999997</v>
      </c>
      <c r="R1567" s="30">
        <v>319.51220703125</v>
      </c>
      <c r="S1567" s="1">
        <v>53</v>
      </c>
      <c r="T1567" s="1">
        <v>32</v>
      </c>
      <c r="U1567" s="148">
        <v>0.60377359390258789</v>
      </c>
      <c r="V1567" s="148">
        <v>0.47999998927116388</v>
      </c>
      <c r="W1567" s="149">
        <v>52.781548100000002</v>
      </c>
      <c r="X1567" s="149">
        <v>328</v>
      </c>
      <c r="Y1567" s="1">
        <v>32</v>
      </c>
      <c r="Z1567" s="30">
        <v>80.993446350097656</v>
      </c>
      <c r="AA1567" s="148">
        <v>0.41499999999999998</v>
      </c>
      <c r="AB1567" s="30">
        <v>48.7</v>
      </c>
      <c r="AC1567" s="30">
        <v>324.39999999999998</v>
      </c>
      <c r="AD1567" s="30">
        <v>82.140266418457031</v>
      </c>
      <c r="AE1567" s="148">
        <v>0.41699999999999998</v>
      </c>
      <c r="AF1567" s="30">
        <v>49.02</v>
      </c>
      <c r="AG1567" s="30">
        <v>325</v>
      </c>
      <c r="AH1567" s="30">
        <v>82.341529846191406</v>
      </c>
      <c r="AI1567" s="148">
        <v>0.37799999999999989</v>
      </c>
      <c r="AJ1567" s="30">
        <v>49.161838729999999</v>
      </c>
      <c r="AK1567" s="30">
        <v>306.7</v>
      </c>
      <c r="AL1567" s="30">
        <v>83.782997131347656</v>
      </c>
      <c r="AM1567" s="148">
        <v>0.37799999999999989</v>
      </c>
      <c r="AN1567" s="30">
        <v>49.588887769999999</v>
      </c>
      <c r="AO1567" s="30">
        <v>306.7</v>
      </c>
      <c r="AP1567" s="148">
        <v>0.56097561120986938</v>
      </c>
      <c r="AQ1567" s="30">
        <v>56.357095209999997</v>
      </c>
      <c r="AR1567" s="30">
        <v>351.21951293945313</v>
      </c>
      <c r="AS1567" s="30">
        <v>53</v>
      </c>
      <c r="AT1567" s="30">
        <v>32</v>
      </c>
      <c r="AU1567" s="148">
        <v>0.60377359390258789</v>
      </c>
      <c r="AV1567" s="30">
        <v>94.619071960449219</v>
      </c>
      <c r="AW1567" s="148">
        <v>0.3333333432674408</v>
      </c>
      <c r="AX1567" s="30">
        <v>55.504640430000002</v>
      </c>
      <c r="AY1567" s="30"/>
      <c r="AZ1567" s="30">
        <v>32</v>
      </c>
      <c r="BA1567" s="30">
        <v>86.876869201660156</v>
      </c>
      <c r="BB1567" s="148">
        <v>0.5</v>
      </c>
      <c r="BC1567" s="30">
        <v>50.92</v>
      </c>
      <c r="BD1567" s="30">
        <v>337</v>
      </c>
      <c r="BE1567" s="30">
        <v>86.192611694335938</v>
      </c>
      <c r="BF1567" s="147">
        <v>0.53799999999999992</v>
      </c>
      <c r="BG1567" s="30">
        <v>50.57</v>
      </c>
      <c r="BH1567" s="30">
        <v>315.39999999999998</v>
      </c>
      <c r="BI1567" s="30">
        <v>85.141273498535156</v>
      </c>
      <c r="BJ1567" s="148">
        <v>0.37799999999999989</v>
      </c>
      <c r="BK1567" s="30">
        <v>50.100782860000002</v>
      </c>
      <c r="BL1567" s="30">
        <v>305.39999999999998</v>
      </c>
      <c r="BM1567" s="30">
        <v>86.286109924316406</v>
      </c>
      <c r="BN1567" s="148">
        <v>0.37799999999999989</v>
      </c>
      <c r="BO1567" s="30">
        <v>50.644449170000001</v>
      </c>
      <c r="BP1567" s="30">
        <v>305.39999999999998</v>
      </c>
      <c r="BQ1567" s="148"/>
      <c r="BR1567" s="148"/>
      <c r="BS1567" s="148"/>
      <c r="BT1567" s="148">
        <v>0.97899999999999998</v>
      </c>
      <c r="BU1567" s="148"/>
      <c r="BV1567" s="148">
        <v>2.0999999716877941E-2</v>
      </c>
      <c r="BW1567" s="148"/>
      <c r="BX1567" s="148">
        <v>0.128</v>
      </c>
      <c r="BY1567" s="148">
        <v>0.58199999999999996</v>
      </c>
      <c r="BZ1567" s="1"/>
      <c r="CA1567" s="1">
        <v>10357.4404296875</v>
      </c>
      <c r="CB1567" s="1">
        <v>11689.5</v>
      </c>
      <c r="CC1567" s="124" t="s">
        <v>4596</v>
      </c>
      <c r="CD1567" t="s">
        <v>4633</v>
      </c>
    </row>
    <row r="1568" spans="1:82" x14ac:dyDescent="0.3">
      <c r="A1568" s="1">
        <v>1081444020</v>
      </c>
      <c r="B1568" s="124" t="s">
        <v>4596</v>
      </c>
      <c r="C1568" t="s">
        <v>515</v>
      </c>
      <c r="D1568" t="s">
        <v>2019</v>
      </c>
      <c r="E1568" s="30">
        <v>86.9608154296875</v>
      </c>
      <c r="F1568" s="30">
        <v>86.599868774414063</v>
      </c>
      <c r="G1568" s="30">
        <v>92.020256042480469</v>
      </c>
      <c r="H1568" s="30">
        <v>89.104339599609375</v>
      </c>
      <c r="I1568" s="1">
        <v>88</v>
      </c>
      <c r="J1568" s="1" t="s">
        <v>4733</v>
      </c>
      <c r="K1568" s="1">
        <v>6</v>
      </c>
      <c r="L1568" t="s">
        <v>3853</v>
      </c>
      <c r="M1568" t="s">
        <v>3907</v>
      </c>
      <c r="N1568" t="s">
        <v>3916</v>
      </c>
      <c r="O1568" t="s">
        <v>3921</v>
      </c>
      <c r="P1568" s="148">
        <v>0.25</v>
      </c>
      <c r="Q1568" s="30">
        <v>50.773404859999999</v>
      </c>
      <c r="R1568" s="30"/>
      <c r="S1568" s="1">
        <v>61</v>
      </c>
      <c r="T1568" s="1">
        <v>43</v>
      </c>
      <c r="U1568" s="148">
        <v>0.7049180269241333</v>
      </c>
      <c r="V1568" s="148">
        <v>0.30303031206130981</v>
      </c>
      <c r="W1568" s="149">
        <v>50.613862609999998</v>
      </c>
      <c r="X1568" s="149"/>
      <c r="Y1568" s="1">
        <v>43</v>
      </c>
      <c r="Z1568" s="30">
        <v>88.243644714355469</v>
      </c>
      <c r="AA1568" s="148">
        <v>0.35699999999999998</v>
      </c>
      <c r="AB1568" s="30">
        <v>51.1</v>
      </c>
      <c r="AC1568" s="30">
        <v>301.8</v>
      </c>
      <c r="AD1568" s="30">
        <v>89.355964660644531</v>
      </c>
      <c r="AE1568" s="148">
        <v>0.29699999999999999</v>
      </c>
      <c r="AF1568" s="30">
        <v>51.47</v>
      </c>
      <c r="AG1568" s="30">
        <v>283.8</v>
      </c>
      <c r="AH1568" s="30">
        <v>90.348068237304688</v>
      </c>
      <c r="AI1568" s="148">
        <v>0.39</v>
      </c>
      <c r="AJ1568" s="30">
        <v>51.813716820000003</v>
      </c>
      <c r="AK1568" s="30">
        <v>300</v>
      </c>
      <c r="AL1568" s="30">
        <v>91.944633483886719</v>
      </c>
      <c r="AM1568" s="148">
        <v>0.39</v>
      </c>
      <c r="AN1568" s="30">
        <v>52.366279110000001</v>
      </c>
      <c r="AO1568" s="30">
        <v>300</v>
      </c>
      <c r="AP1568" s="148">
        <v>0.47727271914482122</v>
      </c>
      <c r="AQ1568" s="30">
        <v>54.400596899999996</v>
      </c>
      <c r="AR1568" s="30">
        <v>311.3636474609375</v>
      </c>
      <c r="AS1568" s="30">
        <v>61</v>
      </c>
      <c r="AT1568" s="30">
        <v>43</v>
      </c>
      <c r="AU1568" s="148">
        <v>0.7049180269241333</v>
      </c>
      <c r="AV1568" s="30">
        <v>89.104339599609375</v>
      </c>
      <c r="AW1568" s="148">
        <v>0.36363637447357178</v>
      </c>
      <c r="AX1568" s="30">
        <v>52.34405331</v>
      </c>
      <c r="AY1568" s="30"/>
      <c r="AZ1568" s="30">
        <v>43</v>
      </c>
      <c r="BA1568" s="30">
        <v>91.186408996582031</v>
      </c>
      <c r="BB1568" s="148">
        <v>0.48199999999999998</v>
      </c>
      <c r="BC1568" s="30">
        <v>53.01</v>
      </c>
      <c r="BD1568" s="30">
        <v>317.89999999999998</v>
      </c>
      <c r="BE1568" s="30">
        <v>91.142646789550781</v>
      </c>
      <c r="BF1568" s="147">
        <v>0.43200000000000011</v>
      </c>
      <c r="BG1568" s="30">
        <v>53.01</v>
      </c>
      <c r="BH1568" s="30">
        <v>305.39999999999998</v>
      </c>
      <c r="BI1568" s="30">
        <v>91.744735717773438</v>
      </c>
      <c r="BJ1568" s="148">
        <v>0.32200000000000001</v>
      </c>
      <c r="BK1568" s="30">
        <v>53.31747532</v>
      </c>
      <c r="BL1568" s="30">
        <v>293.2</v>
      </c>
      <c r="BM1568" s="30">
        <v>92.883216857910156</v>
      </c>
      <c r="BN1568" s="148">
        <v>0.32200000000000001</v>
      </c>
      <c r="BO1568" s="30">
        <v>53.932274020000001</v>
      </c>
      <c r="BP1568" s="30">
        <v>293.2</v>
      </c>
      <c r="BQ1568" s="148"/>
      <c r="BR1568" s="148"/>
      <c r="BS1568" s="148"/>
      <c r="BT1568" s="148">
        <v>0.94300000000000006</v>
      </c>
      <c r="BU1568" s="148"/>
      <c r="BV1568" s="148">
        <v>5.7000000029802322E-2</v>
      </c>
      <c r="BW1568" s="148"/>
      <c r="BX1568" s="148">
        <v>0.13600000000000001</v>
      </c>
      <c r="BY1568" s="148">
        <v>0.70599999999999996</v>
      </c>
      <c r="BZ1568" s="1"/>
      <c r="CA1568" s="1">
        <v>9395.5595703125</v>
      </c>
      <c r="CB1568" s="1">
        <v>10832.38</v>
      </c>
      <c r="CC1568" s="124" t="s">
        <v>4596</v>
      </c>
      <c r="CD1568" t="s">
        <v>4634</v>
      </c>
    </row>
    <row r="1569" spans="1:82" x14ac:dyDescent="0.3">
      <c r="A1569" s="1">
        <v>1081471050</v>
      </c>
      <c r="B1569" s="124" t="s">
        <v>4597</v>
      </c>
      <c r="C1569" t="s">
        <v>516</v>
      </c>
      <c r="D1569" t="s">
        <v>2020</v>
      </c>
      <c r="E1569" s="30">
        <v>78.040184020996094</v>
      </c>
      <c r="F1569" s="30">
        <v>78.480499267578125</v>
      </c>
      <c r="G1569" s="30">
        <v>82.622505187988281</v>
      </c>
      <c r="H1569" s="30">
        <v>82.501579284667969</v>
      </c>
      <c r="I1569" s="1">
        <v>102</v>
      </c>
      <c r="J1569" s="1">
        <v>7</v>
      </c>
      <c r="K1569" s="1">
        <v>12</v>
      </c>
      <c r="L1569" t="s">
        <v>3853</v>
      </c>
      <c r="M1569" t="s">
        <v>3907</v>
      </c>
      <c r="N1569" t="s">
        <v>3918</v>
      </c>
      <c r="O1569" t="s">
        <v>3921</v>
      </c>
      <c r="P1569" s="148">
        <v>0.28571429848670959</v>
      </c>
      <c r="Q1569" s="30">
        <v>47.06275059</v>
      </c>
      <c r="R1569" s="30"/>
      <c r="S1569" s="1">
        <v>71</v>
      </c>
      <c r="T1569" s="1">
        <v>62</v>
      </c>
      <c r="U1569" s="148">
        <v>0.87323945760726929</v>
      </c>
      <c r="V1569" s="148">
        <v>0.28571429848670959</v>
      </c>
      <c r="W1569" s="149">
        <v>47.249664289999998</v>
      </c>
      <c r="X1569" s="149"/>
      <c r="Y1569" s="1">
        <v>62</v>
      </c>
      <c r="Z1569" s="30">
        <v>79.180892944335938</v>
      </c>
      <c r="AA1569" s="148">
        <v>0.36199999999999999</v>
      </c>
      <c r="AB1569" s="30">
        <v>48.1</v>
      </c>
      <c r="AC1569" s="30">
        <v>317</v>
      </c>
      <c r="AD1569" s="30">
        <v>79.01837158203125</v>
      </c>
      <c r="AE1569" s="148">
        <v>0.23499999999999999</v>
      </c>
      <c r="AF1569" s="30">
        <v>47.96</v>
      </c>
      <c r="AG1569" s="30">
        <v>291.2</v>
      </c>
      <c r="AH1569" s="30">
        <v>81.628105163574219</v>
      </c>
      <c r="AI1569" s="148">
        <v>0.36399999999999999</v>
      </c>
      <c r="AJ1569" s="30">
        <v>48.925543560000001</v>
      </c>
      <c r="AK1569" s="30">
        <v>323.60000000000002</v>
      </c>
      <c r="AL1569" s="30">
        <v>83.574447631835938</v>
      </c>
      <c r="AM1569" s="148">
        <v>0.27500000000000002</v>
      </c>
      <c r="AN1569" s="30">
        <v>49.517917840000003</v>
      </c>
      <c r="AO1569" s="30">
        <v>310</v>
      </c>
      <c r="AP1569" s="148">
        <v>7.1428574621677399E-2</v>
      </c>
      <c r="AQ1569" s="30">
        <v>48.522054519999998</v>
      </c>
      <c r="AR1569" s="30"/>
      <c r="AS1569" s="30">
        <v>71</v>
      </c>
      <c r="AT1569" s="30">
        <v>62</v>
      </c>
      <c r="AU1569" s="148">
        <v>0.87323945760726929</v>
      </c>
      <c r="AV1569" s="30">
        <v>82.501579284667969</v>
      </c>
      <c r="AW1569" s="148">
        <v>7.1428574621677399E-2</v>
      </c>
      <c r="AX1569" s="30">
        <v>48.55990224</v>
      </c>
      <c r="AY1569" s="30"/>
      <c r="AZ1569" s="30">
        <v>62</v>
      </c>
      <c r="BA1569" s="30">
        <v>81.763145446777344</v>
      </c>
      <c r="BB1569" s="148">
        <v>0.23599999999999999</v>
      </c>
      <c r="BC1569" s="30">
        <v>48.44</v>
      </c>
      <c r="BD1569" s="30">
        <v>249.1</v>
      </c>
      <c r="BE1569" s="30">
        <v>81.871467590332031</v>
      </c>
      <c r="BF1569" s="147">
        <v>0.22500000000000001</v>
      </c>
      <c r="BG1569" s="30">
        <v>48.44</v>
      </c>
      <c r="BH1569" s="30">
        <v>230</v>
      </c>
      <c r="BI1569" s="30">
        <v>81.341041564941406</v>
      </c>
      <c r="BJ1569" s="148">
        <v>0.34599999999999997</v>
      </c>
      <c r="BK1569" s="30">
        <v>48.249605090000003</v>
      </c>
      <c r="BL1569" s="30">
        <v>284.60000000000002</v>
      </c>
      <c r="BM1569" s="30">
        <v>82.413772583007813</v>
      </c>
      <c r="BN1569" s="148">
        <v>0.25</v>
      </c>
      <c r="BO1569" s="30">
        <v>48.714575889999999</v>
      </c>
      <c r="BP1569" s="30">
        <v>263.89999999999998</v>
      </c>
      <c r="BQ1569" s="148"/>
      <c r="BR1569" s="148"/>
      <c r="BS1569" s="148"/>
      <c r="BT1569" s="148">
        <v>0.94100000000000006</v>
      </c>
      <c r="BU1569" s="148"/>
      <c r="BV1569" s="148">
        <v>5.9000000357627869E-2</v>
      </c>
      <c r="BW1569" s="148"/>
      <c r="BX1569" s="148">
        <v>0.13700000000000001</v>
      </c>
      <c r="BY1569" s="148">
        <v>0.99</v>
      </c>
      <c r="BZ1569" s="1"/>
      <c r="CA1569" s="1">
        <v>11544.3603515625</v>
      </c>
      <c r="CB1569" s="1">
        <v>13466.03</v>
      </c>
      <c r="CC1569" s="124" t="s">
        <v>4597</v>
      </c>
      <c r="CD1569" t="s">
        <v>4633</v>
      </c>
    </row>
    <row r="1570" spans="1:82" x14ac:dyDescent="0.3">
      <c r="A1570" s="1">
        <v>1081474020</v>
      </c>
      <c r="B1570" s="124" t="s">
        <v>4597</v>
      </c>
      <c r="C1570" t="s">
        <v>516</v>
      </c>
      <c r="D1570" t="s">
        <v>2021</v>
      </c>
      <c r="E1570" s="30">
        <v>81.211959838867188</v>
      </c>
      <c r="F1570" s="30">
        <v>83.213714599609375</v>
      </c>
      <c r="G1570" s="30">
        <v>87.513359069824219</v>
      </c>
      <c r="H1570" s="30">
        <v>88.523162841796875</v>
      </c>
      <c r="I1570" s="1">
        <v>67</v>
      </c>
      <c r="J1570" s="1" t="s">
        <v>4733</v>
      </c>
      <c r="K1570" s="1">
        <v>6</v>
      </c>
      <c r="L1570" t="s">
        <v>3853</v>
      </c>
      <c r="M1570" t="s">
        <v>3907</v>
      </c>
      <c r="N1570" t="s">
        <v>3918</v>
      </c>
      <c r="O1570" t="s">
        <v>3921</v>
      </c>
      <c r="P1570" s="148">
        <v>0.25490197539329529</v>
      </c>
      <c r="Q1570" s="30">
        <v>48.382094080000002</v>
      </c>
      <c r="R1570" s="30">
        <v>288.23529052734381</v>
      </c>
      <c r="S1570" s="1">
        <v>65</v>
      </c>
      <c r="T1570" s="1">
        <v>55</v>
      </c>
      <c r="U1570" s="148">
        <v>0.8461538553237915</v>
      </c>
      <c r="V1570" s="148">
        <v>0.25490197539329529</v>
      </c>
      <c r="W1570" s="149">
        <v>49.21083659</v>
      </c>
      <c r="X1570" s="149">
        <v>288.23529052734381</v>
      </c>
      <c r="Y1570" s="1">
        <v>55</v>
      </c>
      <c r="Z1570" s="30">
        <v>88.847831726074219</v>
      </c>
      <c r="AA1570" s="148">
        <v>0.36199999999999999</v>
      </c>
      <c r="AB1570" s="30">
        <v>51.3</v>
      </c>
      <c r="AC1570" s="30">
        <v>310.3</v>
      </c>
      <c r="AD1570" s="30">
        <v>88.413505554199219</v>
      </c>
      <c r="AE1570" s="148">
        <v>0.23899999999999999</v>
      </c>
      <c r="AF1570" s="30">
        <v>51.15</v>
      </c>
      <c r="AG1570" s="30">
        <v>287</v>
      </c>
      <c r="AH1570" s="30">
        <v>89.909133911132813</v>
      </c>
      <c r="AI1570" s="148">
        <v>0.44600000000000001</v>
      </c>
      <c r="AJ1570" s="30">
        <v>51.668333730000001</v>
      </c>
      <c r="AK1570" s="30">
        <v>332.3</v>
      </c>
      <c r="AL1570" s="30">
        <v>89.103057861328125</v>
      </c>
      <c r="AM1570" s="148">
        <v>0.32700000000000001</v>
      </c>
      <c r="AN1570" s="30">
        <v>51.399294019999999</v>
      </c>
      <c r="AO1570" s="30">
        <v>306.10000000000002</v>
      </c>
      <c r="AP1570" s="148">
        <v>0.19607843458652499</v>
      </c>
      <c r="AQ1570" s="30">
        <v>51.581410009999999</v>
      </c>
      <c r="AR1570" s="30"/>
      <c r="AS1570" s="30">
        <v>65</v>
      </c>
      <c r="AT1570" s="30">
        <v>55</v>
      </c>
      <c r="AU1570" s="148">
        <v>0.8461538553237915</v>
      </c>
      <c r="AV1570" s="30">
        <v>88.523162841796875</v>
      </c>
      <c r="AW1570" s="148">
        <v>0.19607843458652499</v>
      </c>
      <c r="AX1570" s="30">
        <v>52.010970790000002</v>
      </c>
      <c r="AY1570" s="30"/>
      <c r="AZ1570" s="30">
        <v>55</v>
      </c>
      <c r="BA1570" s="30">
        <v>83.82513427734375</v>
      </c>
      <c r="BB1570" s="148">
        <v>0.224</v>
      </c>
      <c r="BC1570" s="30">
        <v>49.44</v>
      </c>
      <c r="BD1570" s="30">
        <v>243.1</v>
      </c>
      <c r="BE1570" s="30">
        <v>84.975387573242188</v>
      </c>
      <c r="BF1570" s="147">
        <v>0.13</v>
      </c>
      <c r="BG1570" s="30">
        <v>49.97</v>
      </c>
      <c r="BH1570" s="30">
        <v>213</v>
      </c>
      <c r="BI1570" s="30">
        <v>84.425491333007813</v>
      </c>
      <c r="BJ1570" s="148">
        <v>0.185</v>
      </c>
      <c r="BK1570" s="30">
        <v>49.7521068</v>
      </c>
      <c r="BL1570" s="30">
        <v>250.8</v>
      </c>
      <c r="BM1570" s="30">
        <v>85.913307189941406</v>
      </c>
      <c r="BN1570" s="148">
        <v>0.14299999999999999</v>
      </c>
      <c r="BO1570" s="30">
        <v>50.458652880000002</v>
      </c>
      <c r="BP1570" s="30">
        <v>220.4</v>
      </c>
      <c r="BQ1570" s="148"/>
      <c r="BR1570" s="148"/>
      <c r="BS1570" s="148"/>
      <c r="BT1570" s="148">
        <v>0.94000000000000006</v>
      </c>
      <c r="BU1570" s="148"/>
      <c r="BV1570" s="148">
        <v>5.9999998658895493E-2</v>
      </c>
      <c r="BW1570" s="148"/>
      <c r="BX1570" s="148">
        <v>7.4999999999999997E-2</v>
      </c>
      <c r="BY1570" s="148">
        <v>1</v>
      </c>
      <c r="BZ1570" s="1"/>
      <c r="CA1570" s="1">
        <v>13463.400390625</v>
      </c>
      <c r="CB1570" s="1">
        <v>14659.9</v>
      </c>
      <c r="CC1570" s="124" t="s">
        <v>4597</v>
      </c>
      <c r="CD1570" t="s">
        <v>4634</v>
      </c>
    </row>
    <row r="1571" spans="1:82" x14ac:dyDescent="0.3">
      <c r="A1571" s="1">
        <v>1090023000</v>
      </c>
      <c r="B1571" s="124" t="s">
        <v>4598</v>
      </c>
      <c r="C1571" t="s">
        <v>517</v>
      </c>
      <c r="D1571" t="s">
        <v>2022</v>
      </c>
      <c r="E1571" s="30">
        <v>81.779541015625</v>
      </c>
      <c r="F1571" s="30">
        <v>83.728256225585938</v>
      </c>
      <c r="G1571" s="30">
        <v>82.594833374023438</v>
      </c>
      <c r="H1571" s="30">
        <v>82.049217224121094</v>
      </c>
      <c r="I1571" s="1">
        <v>401</v>
      </c>
      <c r="J1571" s="1">
        <v>6</v>
      </c>
      <c r="K1571" s="1">
        <v>8</v>
      </c>
      <c r="L1571" t="s">
        <v>3895</v>
      </c>
      <c r="M1571" t="s">
        <v>3909</v>
      </c>
      <c r="N1571" t="s">
        <v>3917</v>
      </c>
      <c r="O1571" t="s">
        <v>3923</v>
      </c>
      <c r="P1571" s="148">
        <v>0.41066667437553411</v>
      </c>
      <c r="Q1571" s="30">
        <v>48.618186080000001</v>
      </c>
      <c r="R1571" s="30">
        <v>319.4666748046875</v>
      </c>
      <c r="S1571" s="1">
        <v>769</v>
      </c>
      <c r="T1571" s="1">
        <v>384</v>
      </c>
      <c r="U1571" s="148">
        <v>0.49934980273246771</v>
      </c>
      <c r="V1571" s="148">
        <v>0.29281768202781677</v>
      </c>
      <c r="W1571" s="149">
        <v>49.424033420000001</v>
      </c>
      <c r="X1571" s="149">
        <v>285.63534545898438</v>
      </c>
      <c r="Y1571" s="1">
        <v>384</v>
      </c>
      <c r="Z1571" s="30">
        <v>84.920639038085938</v>
      </c>
      <c r="AA1571" s="148">
        <v>0.34599999999999997</v>
      </c>
      <c r="AB1571" s="30">
        <v>50</v>
      </c>
      <c r="AC1571" s="30">
        <v>299.5</v>
      </c>
      <c r="AD1571" s="30">
        <v>85.615577697753906</v>
      </c>
      <c r="AE1571" s="148">
        <v>0.23300000000000001</v>
      </c>
      <c r="AF1571" s="30">
        <v>50.2</v>
      </c>
      <c r="AG1571" s="30">
        <v>259.89999999999998</v>
      </c>
      <c r="AH1571" s="30">
        <v>88.742019653320313</v>
      </c>
      <c r="AI1571" s="148">
        <v>0.45200000000000001</v>
      </c>
      <c r="AJ1571" s="30">
        <v>51.281769330000003</v>
      </c>
      <c r="AK1571" s="30">
        <v>329.2</v>
      </c>
      <c r="AL1571" s="30">
        <v>87.160797119140625</v>
      </c>
      <c r="AM1571" s="148">
        <v>0.28999999999999998</v>
      </c>
      <c r="AN1571" s="30">
        <v>50.73834591</v>
      </c>
      <c r="AO1571" s="30">
        <v>280.3</v>
      </c>
      <c r="AP1571" s="148">
        <v>0.27345845103263849</v>
      </c>
      <c r="AQ1571" s="30">
        <v>48.504743310000002</v>
      </c>
      <c r="AR1571" s="30">
        <v>266.2198486328125</v>
      </c>
      <c r="AS1571" s="30">
        <v>767</v>
      </c>
      <c r="AT1571" s="30">
        <v>383</v>
      </c>
      <c r="AU1571" s="148">
        <v>0.49934980273246771</v>
      </c>
      <c r="AV1571" s="30">
        <v>82.049217224121094</v>
      </c>
      <c r="AW1571" s="148">
        <v>0.14444445073604581</v>
      </c>
      <c r="AX1571" s="30">
        <v>48.300643260000001</v>
      </c>
      <c r="AY1571" s="30">
        <v>217.22222900390631</v>
      </c>
      <c r="AZ1571" s="30">
        <v>383</v>
      </c>
      <c r="BA1571" s="30">
        <v>82.258026123046875</v>
      </c>
      <c r="BB1571" s="148">
        <v>0.28699999999999998</v>
      </c>
      <c r="BC1571" s="30">
        <v>48.68</v>
      </c>
      <c r="BD1571" s="30">
        <v>264.2</v>
      </c>
      <c r="BE1571" s="30">
        <v>83.108978271484375</v>
      </c>
      <c r="BF1571" s="147">
        <v>0.19900000000000001</v>
      </c>
      <c r="BG1571" s="30">
        <v>49.05</v>
      </c>
      <c r="BH1571" s="30">
        <v>227.4</v>
      </c>
      <c r="BI1571" s="30">
        <v>84.767143249511719</v>
      </c>
      <c r="BJ1571" s="148">
        <v>0.32600000000000001</v>
      </c>
      <c r="BK1571" s="30">
        <v>49.918534989999998</v>
      </c>
      <c r="BL1571" s="30">
        <v>285.39999999999998</v>
      </c>
      <c r="BM1571" s="30">
        <v>84.58917236328125</v>
      </c>
      <c r="BN1571" s="148">
        <v>0.20200000000000001</v>
      </c>
      <c r="BO1571" s="30">
        <v>49.79873946</v>
      </c>
      <c r="BP1571" s="30">
        <v>231.6</v>
      </c>
      <c r="BQ1571" s="148">
        <v>4.2000000000000003E-2</v>
      </c>
      <c r="BR1571" s="148">
        <v>0.112</v>
      </c>
      <c r="BS1571" s="148"/>
      <c r="BT1571" s="148">
        <v>0.79600000000000004</v>
      </c>
      <c r="BU1571" s="148">
        <v>0.05</v>
      </c>
      <c r="BV1571" s="148">
        <v>0</v>
      </c>
      <c r="BW1571" s="148">
        <v>0.04</v>
      </c>
      <c r="BX1571" s="148">
        <v>0.155</v>
      </c>
      <c r="BY1571" s="148">
        <v>0.32600000000000001</v>
      </c>
      <c r="BZ1571" s="1"/>
      <c r="CA1571" s="1">
        <v>9213.9501953125</v>
      </c>
      <c r="CB1571" s="1">
        <v>11031.09</v>
      </c>
      <c r="CC1571" s="124" t="s">
        <v>4598</v>
      </c>
      <c r="CD1571" t="s">
        <v>4633</v>
      </c>
    </row>
    <row r="1572" spans="1:82" x14ac:dyDescent="0.3">
      <c r="A1572" s="1">
        <v>1090024020</v>
      </c>
      <c r="B1572" s="124" t="s">
        <v>4598</v>
      </c>
      <c r="C1572" t="s">
        <v>517</v>
      </c>
      <c r="D1572" t="s">
        <v>2023</v>
      </c>
      <c r="E1572" s="30">
        <v>87.910148620605469</v>
      </c>
      <c r="F1572" s="30">
        <v>87.191093444824219</v>
      </c>
      <c r="G1572" s="30">
        <v>84.35760498046875</v>
      </c>
      <c r="H1572" s="30">
        <v>81.203742980957031</v>
      </c>
      <c r="I1572" s="1">
        <v>498</v>
      </c>
      <c r="J1572" s="1">
        <v>2</v>
      </c>
      <c r="K1572" s="1">
        <v>5</v>
      </c>
      <c r="L1572" t="s">
        <v>3895</v>
      </c>
      <c r="M1572" t="s">
        <v>3909</v>
      </c>
      <c r="N1572" t="s">
        <v>3917</v>
      </c>
      <c r="O1572" t="s">
        <v>3923</v>
      </c>
      <c r="P1572" s="148">
        <v>0.43714284896850591</v>
      </c>
      <c r="Q1572" s="30">
        <v>51.168292620000003</v>
      </c>
      <c r="R1572" s="30">
        <v>327.71429443359381</v>
      </c>
      <c r="S1572" s="1">
        <v>354</v>
      </c>
      <c r="T1572" s="1">
        <v>209</v>
      </c>
      <c r="U1572" s="148">
        <v>0.59039545059204102</v>
      </c>
      <c r="V1572" s="148">
        <v>0.33830845355987549</v>
      </c>
      <c r="W1572" s="149">
        <v>50.858832769999999</v>
      </c>
      <c r="X1572" s="149">
        <v>294.52737426757813</v>
      </c>
      <c r="Y1572" s="1">
        <v>209</v>
      </c>
      <c r="Z1572" s="30">
        <v>83.108085632324219</v>
      </c>
      <c r="AA1572" s="148">
        <v>0.45700000000000002</v>
      </c>
      <c r="AB1572" s="30">
        <v>49.4</v>
      </c>
      <c r="AC1572" s="30">
        <v>320.5</v>
      </c>
      <c r="AD1572" s="30">
        <v>82.0224609375</v>
      </c>
      <c r="AE1572" s="148">
        <v>0.33</v>
      </c>
      <c r="AF1572" s="30">
        <v>48.98</v>
      </c>
      <c r="AG1572" s="30">
        <v>275.10000000000002</v>
      </c>
      <c r="AH1572" s="30">
        <v>80.885971069335938</v>
      </c>
      <c r="AI1572" s="148">
        <v>0.42899999999999999</v>
      </c>
      <c r="AJ1572" s="30">
        <v>48.67973662</v>
      </c>
      <c r="AK1572" s="30">
        <v>321</v>
      </c>
      <c r="AL1572" s="30">
        <v>80.852401733398438</v>
      </c>
      <c r="AM1572" s="148">
        <v>0.30599999999999999</v>
      </c>
      <c r="AN1572" s="30">
        <v>48.591608829999998</v>
      </c>
      <c r="AO1572" s="30">
        <v>281</v>
      </c>
      <c r="AP1572" s="148">
        <v>0.43999999761581421</v>
      </c>
      <c r="AQ1572" s="30">
        <v>49.607403339999998</v>
      </c>
      <c r="AR1572" s="30">
        <v>309.71429443359381</v>
      </c>
      <c r="AS1572" s="30">
        <v>354</v>
      </c>
      <c r="AT1572" s="30">
        <v>209</v>
      </c>
      <c r="AU1572" s="148">
        <v>0.59039545059204102</v>
      </c>
      <c r="AV1572" s="30">
        <v>81.203742980957031</v>
      </c>
      <c r="AW1572" s="148">
        <v>0.34328359365463262</v>
      </c>
      <c r="AX1572" s="30">
        <v>47.816088219999997</v>
      </c>
      <c r="AY1572" s="30">
        <v>270.14926147460938</v>
      </c>
      <c r="AZ1572" s="30">
        <v>209</v>
      </c>
      <c r="BA1572" s="30">
        <v>77.103065490722656</v>
      </c>
      <c r="BB1572" s="148">
        <v>0.28100000000000003</v>
      </c>
      <c r="BC1572" s="30">
        <v>46.18</v>
      </c>
      <c r="BD1572" s="30">
        <v>266.2</v>
      </c>
      <c r="BE1572" s="30">
        <v>77.266311645507813</v>
      </c>
      <c r="BF1572" s="147">
        <v>0.187</v>
      </c>
      <c r="BG1572" s="30">
        <v>46.17</v>
      </c>
      <c r="BH1572" s="30">
        <v>227.8</v>
      </c>
      <c r="BI1572" s="30">
        <v>77.559417724609375</v>
      </c>
      <c r="BJ1572" s="148">
        <v>0.32700000000000001</v>
      </c>
      <c r="BK1572" s="30">
        <v>46.40748833</v>
      </c>
      <c r="BL1572" s="30">
        <v>278.2</v>
      </c>
      <c r="BM1572" s="30">
        <v>77.97698974609375</v>
      </c>
      <c r="BN1572" s="148">
        <v>0.22800000000000001</v>
      </c>
      <c r="BO1572" s="30">
        <v>46.50340327</v>
      </c>
      <c r="BP1572" s="30">
        <v>234.9</v>
      </c>
      <c r="BQ1572" s="148">
        <v>3.2000000000000001E-2</v>
      </c>
      <c r="BR1572" s="148">
        <v>0.151</v>
      </c>
      <c r="BS1572" s="148"/>
      <c r="BT1572" s="148">
        <v>0.755</v>
      </c>
      <c r="BU1572" s="148">
        <v>0.06</v>
      </c>
      <c r="BV1572" s="148">
        <v>2.000000094994903E-3</v>
      </c>
      <c r="BW1572" s="148">
        <v>9.8000000000000004E-2</v>
      </c>
      <c r="BX1572" s="148">
        <v>0.20100000000000001</v>
      </c>
      <c r="BY1572" s="148">
        <v>0.434</v>
      </c>
      <c r="BZ1572" s="1"/>
      <c r="CA1572" s="1">
        <v>10023.6103515625</v>
      </c>
      <c r="CB1572" s="1">
        <v>10874.24</v>
      </c>
      <c r="CC1572" s="124" t="s">
        <v>4598</v>
      </c>
      <c r="CD1572" t="s">
        <v>4634</v>
      </c>
    </row>
    <row r="1573" spans="1:82" x14ac:dyDescent="0.3">
      <c r="A1573" s="1">
        <v>1090032050</v>
      </c>
      <c r="B1573" s="124" t="s">
        <v>4599</v>
      </c>
      <c r="C1573" t="s">
        <v>518</v>
      </c>
      <c r="D1573" t="s">
        <v>2024</v>
      </c>
      <c r="E1573" s="30">
        <v>79.009376525878906</v>
      </c>
      <c r="F1573" s="30">
        <v>78.946662902832031</v>
      </c>
      <c r="G1573" s="30">
        <v>74.817497253417969</v>
      </c>
      <c r="H1573" s="30">
        <v>76.051383972167969</v>
      </c>
      <c r="I1573" s="1">
        <v>754</v>
      </c>
      <c r="J1573" s="1">
        <v>6</v>
      </c>
      <c r="K1573" s="1">
        <v>8</v>
      </c>
      <c r="L1573" t="s">
        <v>3895</v>
      </c>
      <c r="M1573" t="s">
        <v>3909</v>
      </c>
      <c r="N1573" t="s">
        <v>3917</v>
      </c>
      <c r="O1573" t="s">
        <v>3923</v>
      </c>
      <c r="P1573" s="148">
        <v>0.43553009629249573</v>
      </c>
      <c r="Q1573" s="30">
        <v>47.465899239999999</v>
      </c>
      <c r="R1573" s="30">
        <v>331.3753662109375</v>
      </c>
      <c r="S1573" s="1">
        <v>1411</v>
      </c>
      <c r="T1573" s="1">
        <v>728</v>
      </c>
      <c r="U1573" s="148">
        <v>0.5159461498260498</v>
      </c>
      <c r="V1573" s="148">
        <v>0.29411765933036799</v>
      </c>
      <c r="W1573" s="149">
        <v>47.442816639999997</v>
      </c>
      <c r="X1573" s="149">
        <v>287.58169555664063</v>
      </c>
      <c r="Y1573" s="1">
        <v>728</v>
      </c>
      <c r="Z1573" s="30">
        <v>82.201812744140625</v>
      </c>
      <c r="AA1573" s="148">
        <v>0.44700000000000001</v>
      </c>
      <c r="AB1573" s="30">
        <v>49.1</v>
      </c>
      <c r="AC1573" s="30">
        <v>326.2</v>
      </c>
      <c r="AD1573" s="30">
        <v>80.314254760742188</v>
      </c>
      <c r="AE1573" s="148">
        <v>0.31900000000000001</v>
      </c>
      <c r="AF1573" s="30">
        <v>48.4</v>
      </c>
      <c r="AG1573" s="30">
        <v>286</v>
      </c>
      <c r="AH1573" s="30">
        <v>84.279472351074219</v>
      </c>
      <c r="AI1573" s="148">
        <v>0.496</v>
      </c>
      <c r="AJ1573" s="30">
        <v>49.803712650000001</v>
      </c>
      <c r="AK1573" s="30">
        <v>341.5</v>
      </c>
      <c r="AL1573" s="30">
        <v>82.572059631347656</v>
      </c>
      <c r="AM1573" s="148">
        <v>0.36899999999999999</v>
      </c>
      <c r="AN1573" s="30">
        <v>49.176807099999998</v>
      </c>
      <c r="AO1573" s="30">
        <v>305.5</v>
      </c>
      <c r="AP1573" s="148">
        <v>0.25464949011802668</v>
      </c>
      <c r="AQ1573" s="30">
        <v>43.639814280000003</v>
      </c>
      <c r="AR1573" s="30">
        <v>258.79827880859381</v>
      </c>
      <c r="AS1573" s="30">
        <v>1413</v>
      </c>
      <c r="AT1573" s="30">
        <v>730</v>
      </c>
      <c r="AU1573" s="148">
        <v>0.5159461498260498</v>
      </c>
      <c r="AV1573" s="30">
        <v>76.051383972167969</v>
      </c>
      <c r="AW1573" s="148">
        <v>0.14006514847278589</v>
      </c>
      <c r="AX1573" s="30">
        <v>44.863185889999997</v>
      </c>
      <c r="AY1573" s="30">
        <v>212.7035827636719</v>
      </c>
      <c r="AZ1573" s="30">
        <v>730</v>
      </c>
      <c r="BA1573" s="30">
        <v>77.701042175292969</v>
      </c>
      <c r="BB1573" s="148">
        <v>0.34899999999999998</v>
      </c>
      <c r="BC1573" s="30">
        <v>46.47</v>
      </c>
      <c r="BD1573" s="30">
        <v>287.89999999999998</v>
      </c>
      <c r="BE1573" s="30">
        <v>78.889274597167969</v>
      </c>
      <c r="BF1573" s="147">
        <v>0.22700000000000001</v>
      </c>
      <c r="BG1573" s="30">
        <v>46.97</v>
      </c>
      <c r="BH1573" s="30">
        <v>247</v>
      </c>
      <c r="BI1573" s="30">
        <v>79.007408142089844</v>
      </c>
      <c r="BJ1573" s="148">
        <v>0.34399999999999997</v>
      </c>
      <c r="BK1573" s="30">
        <v>47.112840079999998</v>
      </c>
      <c r="BL1573" s="30">
        <v>291.89999999999998</v>
      </c>
      <c r="BM1573" s="30">
        <v>80.564735412597656</v>
      </c>
      <c r="BN1573" s="148">
        <v>0.24099999999999999</v>
      </c>
      <c r="BO1573" s="30">
        <v>47.793064999999999</v>
      </c>
      <c r="BP1573" s="30">
        <v>255.2</v>
      </c>
      <c r="BQ1573" s="148">
        <v>2.4E-2</v>
      </c>
      <c r="BR1573" s="148">
        <v>3.7999999999999999E-2</v>
      </c>
      <c r="BS1573" s="148"/>
      <c r="BT1573" s="148">
        <v>0.85899999999999999</v>
      </c>
      <c r="BU1573" s="148">
        <v>7.2999999999999995E-2</v>
      </c>
      <c r="BV1573" s="148">
        <v>4.999999888241291E-3</v>
      </c>
      <c r="BW1573" s="148"/>
      <c r="BX1573" s="148">
        <v>0.191</v>
      </c>
      <c r="BY1573" s="148">
        <v>0.34300000000000003</v>
      </c>
      <c r="BZ1573" s="1"/>
      <c r="CA1573" s="1">
        <v>9346.9404296875</v>
      </c>
      <c r="CB1573" s="1">
        <v>9351.18</v>
      </c>
      <c r="CC1573" s="124" t="s">
        <v>4599</v>
      </c>
      <c r="CD1573" t="s">
        <v>4633</v>
      </c>
    </row>
    <row r="1574" spans="1:82" x14ac:dyDescent="0.3">
      <c r="A1574" s="1">
        <v>1090034020</v>
      </c>
      <c r="B1574" s="124" t="s">
        <v>4599</v>
      </c>
      <c r="C1574" t="s">
        <v>518</v>
      </c>
      <c r="D1574" t="s">
        <v>1709</v>
      </c>
      <c r="E1574" s="30">
        <v>81.490013122558594</v>
      </c>
      <c r="F1574" s="30">
        <v>82.498893737792969</v>
      </c>
      <c r="G1574" s="30">
        <v>82.19891357421875</v>
      </c>
      <c r="H1574" s="30">
        <v>82.781654357910156</v>
      </c>
      <c r="I1574" s="1">
        <v>362</v>
      </c>
      <c r="J1574" s="1" t="s">
        <v>3981</v>
      </c>
      <c r="K1574" s="1">
        <v>5</v>
      </c>
      <c r="L1574" t="s">
        <v>3895</v>
      </c>
      <c r="M1574" t="s">
        <v>3909</v>
      </c>
      <c r="N1574" t="s">
        <v>3917</v>
      </c>
      <c r="O1574" t="s">
        <v>3923</v>
      </c>
      <c r="P1574" s="148">
        <v>0.43030303716659551</v>
      </c>
      <c r="Q1574" s="30">
        <v>48.497751549999997</v>
      </c>
      <c r="R1574" s="30">
        <v>332.1212158203125</v>
      </c>
      <c r="S1574" s="1">
        <v>175</v>
      </c>
      <c r="T1574" s="1">
        <v>100</v>
      </c>
      <c r="U1574" s="148">
        <v>0.57142859697341919</v>
      </c>
      <c r="V1574" s="148">
        <v>0.23863635957241061</v>
      </c>
      <c r="W1574" s="149">
        <v>48.914656729999997</v>
      </c>
      <c r="X1574" s="149">
        <v>284.09091186523438</v>
      </c>
      <c r="Y1574" s="1">
        <v>100</v>
      </c>
      <c r="Z1574" s="30">
        <v>87.941551208496094</v>
      </c>
      <c r="AA1574" s="148">
        <v>0.57999999999999996</v>
      </c>
      <c r="AB1574" s="30">
        <v>51</v>
      </c>
      <c r="AC1574" s="30">
        <v>365.7</v>
      </c>
      <c r="AD1574" s="30">
        <v>86.558036804199219</v>
      </c>
      <c r="AE1574" s="148">
        <v>0.47</v>
      </c>
      <c r="AF1574" s="30">
        <v>50.52</v>
      </c>
      <c r="AG1574" s="30">
        <v>332.2</v>
      </c>
      <c r="AH1574" s="30">
        <v>91.050559997558594</v>
      </c>
      <c r="AI1574" s="148">
        <v>0.56999999999999995</v>
      </c>
      <c r="AJ1574" s="30">
        <v>52.046390520000003</v>
      </c>
      <c r="AK1574" s="30">
        <v>357</v>
      </c>
      <c r="AL1574" s="30">
        <v>88.935966491699219</v>
      </c>
      <c r="AM1574" s="148">
        <v>0.42499999999999999</v>
      </c>
      <c r="AN1574" s="30">
        <v>51.342434390000001</v>
      </c>
      <c r="AO1574" s="30">
        <v>318.89999999999998</v>
      </c>
      <c r="AP1574" s="148">
        <v>0.38650307059288019</v>
      </c>
      <c r="AQ1574" s="30">
        <v>48.25708435</v>
      </c>
      <c r="AR1574" s="30">
        <v>303.06747436523438</v>
      </c>
      <c r="AS1574" s="30">
        <v>175</v>
      </c>
      <c r="AT1574" s="30">
        <v>100</v>
      </c>
      <c r="AU1574" s="148">
        <v>0.57142859697341919</v>
      </c>
      <c r="AV1574" s="30">
        <v>82.781654357910156</v>
      </c>
      <c r="AW1574" s="148">
        <v>0.22352941334247589</v>
      </c>
      <c r="AX1574" s="30">
        <v>48.720417179999998</v>
      </c>
      <c r="AY1574" s="30">
        <v>249.41175842285159</v>
      </c>
      <c r="AZ1574" s="30">
        <v>100</v>
      </c>
      <c r="BA1574" s="30">
        <v>90.588432312011719</v>
      </c>
      <c r="BB1574" s="148">
        <v>0.52700000000000002</v>
      </c>
      <c r="BC1574" s="30">
        <v>52.72</v>
      </c>
      <c r="BD1574" s="30">
        <v>344</v>
      </c>
      <c r="BE1574" s="30">
        <v>89.641410827636719</v>
      </c>
      <c r="BF1574" s="147">
        <v>0.41399999999999998</v>
      </c>
      <c r="BG1574" s="30">
        <v>52.27</v>
      </c>
      <c r="BH1574" s="30">
        <v>306.89999999999998</v>
      </c>
      <c r="BI1574" s="30">
        <v>92.396842956542969</v>
      </c>
      <c r="BJ1574" s="148">
        <v>0.59</v>
      </c>
      <c r="BK1574" s="30">
        <v>53.63513184</v>
      </c>
      <c r="BL1574" s="30">
        <v>352</v>
      </c>
      <c r="BM1574" s="30">
        <v>91.570213317871094</v>
      </c>
      <c r="BN1574" s="148">
        <v>0.48</v>
      </c>
      <c r="BO1574" s="30">
        <v>53.277906350000002</v>
      </c>
      <c r="BP1574" s="30">
        <v>315.7</v>
      </c>
      <c r="BQ1574" s="148">
        <v>3.3000000000000002E-2</v>
      </c>
      <c r="BR1574" s="148">
        <v>5.1999999999999998E-2</v>
      </c>
      <c r="BS1574" s="148"/>
      <c r="BT1574" s="148">
        <v>0.83399999999999996</v>
      </c>
      <c r="BU1574" s="148">
        <v>7.4999999999999997E-2</v>
      </c>
      <c r="BV1574" s="148">
        <v>6.0000000521540642E-3</v>
      </c>
      <c r="BW1574" s="148"/>
      <c r="BX1574" s="148">
        <v>0.193</v>
      </c>
      <c r="BY1574" s="148">
        <v>0.47099999999999997</v>
      </c>
      <c r="BZ1574" s="1"/>
      <c r="CA1574" s="1">
        <v>11223.83984375</v>
      </c>
      <c r="CB1574" s="1">
        <v>11330.09</v>
      </c>
      <c r="CC1574" s="124" t="s">
        <v>4599</v>
      </c>
      <c r="CD1574" t="s">
        <v>4634</v>
      </c>
    </row>
    <row r="1575" spans="1:82" x14ac:dyDescent="0.3">
      <c r="A1575" s="1">
        <v>1090034040</v>
      </c>
      <c r="B1575" s="124" t="s">
        <v>4599</v>
      </c>
      <c r="C1575" t="s">
        <v>518</v>
      </c>
      <c r="D1575" t="s">
        <v>2025</v>
      </c>
      <c r="E1575" s="30">
        <v>84.501113891601563</v>
      </c>
      <c r="F1575" s="30">
        <v>84.725212097167969</v>
      </c>
      <c r="G1575" s="30">
        <v>82.615447998046875</v>
      </c>
      <c r="H1575" s="30">
        <v>84.225662231445313</v>
      </c>
      <c r="I1575" s="1">
        <v>421</v>
      </c>
      <c r="J1575" s="1" t="s">
        <v>3981</v>
      </c>
      <c r="K1575" s="1">
        <v>5</v>
      </c>
      <c r="L1575" t="s">
        <v>3895</v>
      </c>
      <c r="M1575" t="s">
        <v>3909</v>
      </c>
      <c r="N1575" t="s">
        <v>3917</v>
      </c>
      <c r="O1575" t="s">
        <v>3923</v>
      </c>
      <c r="P1575" s="148">
        <v>0.36898395419120789</v>
      </c>
      <c r="Q1575" s="30">
        <v>49.750257920000003</v>
      </c>
      <c r="R1575" s="30">
        <v>305.34759521484381</v>
      </c>
      <c r="S1575" s="1">
        <v>211</v>
      </c>
      <c r="T1575" s="1">
        <v>140</v>
      </c>
      <c r="U1575" s="148">
        <v>0.66350710391998291</v>
      </c>
      <c r="V1575" s="148">
        <v>0.2385321110486984</v>
      </c>
      <c r="W1575" s="149">
        <v>49.837113109999997</v>
      </c>
      <c r="X1575" s="149">
        <v>262.38531494140631</v>
      </c>
      <c r="Y1575" s="1">
        <v>140</v>
      </c>
      <c r="Z1575" s="30">
        <v>84.618545532226563</v>
      </c>
      <c r="AA1575" s="148">
        <v>0.50800000000000001</v>
      </c>
      <c r="AB1575" s="30">
        <v>49.9</v>
      </c>
      <c r="AC1575" s="30">
        <v>348.7</v>
      </c>
      <c r="AD1575" s="30">
        <v>84.3197021484375</v>
      </c>
      <c r="AE1575" s="148">
        <v>0.44900000000000001</v>
      </c>
      <c r="AF1575" s="30">
        <v>49.76</v>
      </c>
      <c r="AG1575" s="30">
        <v>327.5</v>
      </c>
      <c r="AH1575" s="30">
        <v>87.752273559570313</v>
      </c>
      <c r="AI1575" s="148">
        <v>0.52100000000000002</v>
      </c>
      <c r="AJ1575" s="30">
        <v>50.953953339999998</v>
      </c>
      <c r="AK1575" s="30">
        <v>347</v>
      </c>
      <c r="AL1575" s="30">
        <v>87.370903015136719</v>
      </c>
      <c r="AM1575" s="148">
        <v>0.46400000000000002</v>
      </c>
      <c r="AN1575" s="30">
        <v>50.809845379999999</v>
      </c>
      <c r="AO1575" s="30">
        <v>333.5</v>
      </c>
      <c r="AP1575" s="148">
        <v>0.207446813583374</v>
      </c>
      <c r="AQ1575" s="30">
        <v>48.517636879999998</v>
      </c>
      <c r="AR1575" s="30">
        <v>228.19148254394531</v>
      </c>
      <c r="AS1575" s="30">
        <v>211</v>
      </c>
      <c r="AT1575" s="30">
        <v>140</v>
      </c>
      <c r="AU1575" s="148">
        <v>0.66350710391998291</v>
      </c>
      <c r="AV1575" s="30">
        <v>84.225662231445313</v>
      </c>
      <c r="AW1575" s="148">
        <v>0.12727272510528559</v>
      </c>
      <c r="AX1575" s="30">
        <v>49.548002830000001</v>
      </c>
      <c r="AY1575" s="30"/>
      <c r="AZ1575" s="30">
        <v>140</v>
      </c>
      <c r="BA1575" s="30">
        <v>80.505340576171875</v>
      </c>
      <c r="BB1575" s="148">
        <v>0.45700000000000002</v>
      </c>
      <c r="BC1575" s="30">
        <v>47.83</v>
      </c>
      <c r="BD1575" s="30">
        <v>321.60000000000002</v>
      </c>
      <c r="BE1575" s="30">
        <v>80.329658508300781</v>
      </c>
      <c r="BF1575" s="147">
        <v>0.39100000000000001</v>
      </c>
      <c r="BG1575" s="30">
        <v>47.68</v>
      </c>
      <c r="BH1575" s="30">
        <v>301.39999999999998</v>
      </c>
      <c r="BI1575" s="30">
        <v>83.968116760253906</v>
      </c>
      <c r="BJ1575" s="148">
        <v>0.374</v>
      </c>
      <c r="BK1575" s="30">
        <v>49.529308899999997</v>
      </c>
      <c r="BL1575" s="30">
        <v>293.60000000000002</v>
      </c>
      <c r="BM1575" s="30">
        <v>83.942291259765625</v>
      </c>
      <c r="BN1575" s="148">
        <v>0.32</v>
      </c>
      <c r="BO1575" s="30">
        <v>49.47635236</v>
      </c>
      <c r="BP1575" s="30">
        <v>274.2</v>
      </c>
      <c r="BQ1575" s="148">
        <v>2.9000000000000001E-2</v>
      </c>
      <c r="BR1575" s="148">
        <v>8.7999999999999995E-2</v>
      </c>
      <c r="BS1575" s="148"/>
      <c r="BT1575" s="148">
        <v>0.79300000000000004</v>
      </c>
      <c r="BU1575" s="148">
        <v>8.6000000000000007E-2</v>
      </c>
      <c r="BV1575" s="148">
        <v>4.999999888241291E-3</v>
      </c>
      <c r="BW1575" s="148">
        <v>2.5999999999999999E-2</v>
      </c>
      <c r="BX1575" s="148">
        <v>0.20399999999999999</v>
      </c>
      <c r="BY1575" s="148">
        <v>0.47899999999999998</v>
      </c>
      <c r="BZ1575" s="1"/>
      <c r="CA1575" s="1">
        <v>10866.830078125</v>
      </c>
      <c r="CB1575" s="1">
        <v>11044.1</v>
      </c>
      <c r="CC1575" s="124" t="s">
        <v>4599</v>
      </c>
      <c r="CD1575" t="s">
        <v>4634</v>
      </c>
    </row>
    <row r="1576" spans="1:82" x14ac:dyDescent="0.3">
      <c r="A1576" s="1">
        <v>1090034060</v>
      </c>
      <c r="B1576" s="124" t="s">
        <v>4599</v>
      </c>
      <c r="C1576" t="s">
        <v>518</v>
      </c>
      <c r="D1576" t="s">
        <v>2026</v>
      </c>
      <c r="E1576" s="30">
        <v>93.509620666503906</v>
      </c>
      <c r="F1576" s="30">
        <v>93.121772766113281</v>
      </c>
      <c r="G1576" s="30">
        <v>90.218894958496094</v>
      </c>
      <c r="H1576" s="30">
        <v>92.979988098144531</v>
      </c>
      <c r="I1576" s="1">
        <v>535</v>
      </c>
      <c r="J1576" s="1" t="s">
        <v>3981</v>
      </c>
      <c r="K1576" s="1">
        <v>5</v>
      </c>
      <c r="L1576" t="s">
        <v>3895</v>
      </c>
      <c r="M1576" t="s">
        <v>3909</v>
      </c>
      <c r="N1576" t="s">
        <v>3917</v>
      </c>
      <c r="O1576" t="s">
        <v>3923</v>
      </c>
      <c r="P1576" s="148">
        <v>0.59130436182022095</v>
      </c>
      <c r="Q1576" s="30">
        <v>53.497463889999999</v>
      </c>
      <c r="R1576" s="30">
        <v>359.13043212890631</v>
      </c>
      <c r="S1576" s="1">
        <v>274</v>
      </c>
      <c r="T1576" s="1">
        <v>135</v>
      </c>
      <c r="U1576" s="148">
        <v>0.4927007257938385</v>
      </c>
      <c r="V1576" s="148">
        <v>0.56565654277801514</v>
      </c>
      <c r="W1576" s="149">
        <v>53.316164899999997</v>
      </c>
      <c r="X1576" s="149">
        <v>340.404052734375</v>
      </c>
      <c r="Y1576" s="1">
        <v>135</v>
      </c>
      <c r="Z1576" s="30">
        <v>92.17083740234375</v>
      </c>
      <c r="AA1576" s="148">
        <v>0.67900000000000005</v>
      </c>
      <c r="AB1576" s="30">
        <v>52.4</v>
      </c>
      <c r="AC1576" s="30">
        <v>390.6</v>
      </c>
      <c r="AD1576" s="30">
        <v>88.85528564453125</v>
      </c>
      <c r="AE1576" s="148">
        <v>0.56000000000000005</v>
      </c>
      <c r="AF1576" s="30">
        <v>51.3</v>
      </c>
      <c r="AG1576" s="30">
        <v>362.7</v>
      </c>
      <c r="AH1576" s="30">
        <v>87.122360229492188</v>
      </c>
      <c r="AI1576" s="148">
        <v>0.64900000000000002</v>
      </c>
      <c r="AJ1576" s="30">
        <v>50.745315660000003</v>
      </c>
      <c r="AK1576" s="30">
        <v>381.2</v>
      </c>
      <c r="AL1576" s="30">
        <v>84.713455200195313</v>
      </c>
      <c r="AM1576" s="148">
        <v>0.57399999999999995</v>
      </c>
      <c r="AN1576" s="30">
        <v>49.905520809999999</v>
      </c>
      <c r="AO1576" s="30">
        <v>353.4</v>
      </c>
      <c r="AP1576" s="148">
        <v>0.49344977736473078</v>
      </c>
      <c r="AQ1576" s="30">
        <v>53.273798499999998</v>
      </c>
      <c r="AR1576" s="30">
        <v>327.07424926757813</v>
      </c>
      <c r="AS1576" s="30">
        <v>275</v>
      </c>
      <c r="AT1576" s="30">
        <v>136</v>
      </c>
      <c r="AU1576" s="148">
        <v>0.4927007257938385</v>
      </c>
      <c r="AV1576" s="30">
        <v>92.979988098144531</v>
      </c>
      <c r="AW1576" s="148">
        <v>0.41414141654968262</v>
      </c>
      <c r="AX1576" s="30">
        <v>54.565255049999998</v>
      </c>
      <c r="AY1576" s="30">
        <v>300</v>
      </c>
      <c r="AZ1576" s="30">
        <v>136</v>
      </c>
      <c r="BA1576" s="30">
        <v>88.07281494140625</v>
      </c>
      <c r="BB1576" s="148">
        <v>0.625</v>
      </c>
      <c r="BC1576" s="30">
        <v>51.5</v>
      </c>
      <c r="BD1576" s="30">
        <v>372.2</v>
      </c>
      <c r="BE1576" s="30">
        <v>86.537490844726563</v>
      </c>
      <c r="BF1576" s="147">
        <v>0.51300000000000001</v>
      </c>
      <c r="BG1576" s="30">
        <v>50.74</v>
      </c>
      <c r="BH1576" s="30">
        <v>342.7</v>
      </c>
      <c r="BI1576" s="30">
        <v>84.241264343261719</v>
      </c>
      <c r="BJ1576" s="148">
        <v>0.60599999999999998</v>
      </c>
      <c r="BK1576" s="30">
        <v>49.662368360000002</v>
      </c>
      <c r="BL1576" s="30">
        <v>364.5</v>
      </c>
      <c r="BM1576" s="30">
        <v>82.149681091308594</v>
      </c>
      <c r="BN1576" s="148">
        <v>0.50700000000000001</v>
      </c>
      <c r="BO1576" s="30">
        <v>48.582961150000003</v>
      </c>
      <c r="BP1576" s="30">
        <v>327</v>
      </c>
      <c r="BQ1576" s="148">
        <v>2.1999999999999999E-2</v>
      </c>
      <c r="BR1576" s="148">
        <v>4.1000000000000002E-2</v>
      </c>
      <c r="BS1576" s="148"/>
      <c r="BT1576" s="148">
        <v>0.89500000000000002</v>
      </c>
      <c r="BU1576" s="148">
        <v>3.9E-2</v>
      </c>
      <c r="BV1576" s="148">
        <v>2.000000094994903E-3</v>
      </c>
      <c r="BW1576" s="148"/>
      <c r="BX1576" s="148">
        <v>0.123</v>
      </c>
      <c r="BY1576" s="148">
        <v>0.33100000000000002</v>
      </c>
      <c r="BZ1576" s="1"/>
      <c r="CA1576" s="1">
        <v>9118.3095703125</v>
      </c>
      <c r="CB1576" s="1">
        <v>9123.39</v>
      </c>
      <c r="CC1576" s="124" t="s">
        <v>4599</v>
      </c>
      <c r="CD1576" t="s">
        <v>4634</v>
      </c>
    </row>
    <row r="1577" spans="1:82" x14ac:dyDescent="0.3">
      <c r="A1577" s="1">
        <v>1100143000</v>
      </c>
      <c r="B1577" s="124" t="s">
        <v>4600</v>
      </c>
      <c r="C1577" t="s">
        <v>519</v>
      </c>
      <c r="D1577" t="s">
        <v>2027</v>
      </c>
      <c r="E1577" s="30">
        <v>75.62469482421875</v>
      </c>
      <c r="F1577" s="30">
        <v>77.189529418945313</v>
      </c>
      <c r="G1577" s="30">
        <v>73.011116027832031</v>
      </c>
      <c r="H1577" s="30">
        <v>74.123725891113281</v>
      </c>
      <c r="I1577" s="1">
        <v>200</v>
      </c>
      <c r="J1577" s="1">
        <v>6</v>
      </c>
      <c r="K1577" s="1">
        <v>8</v>
      </c>
      <c r="L1577" t="s">
        <v>163</v>
      </c>
      <c r="M1577" t="s">
        <v>3913</v>
      </c>
      <c r="N1577" t="s">
        <v>3917</v>
      </c>
      <c r="O1577" t="s">
        <v>3923</v>
      </c>
      <c r="P1577" s="148">
        <v>0.45251396298408508</v>
      </c>
      <c r="Q1577" s="30">
        <v>46.0579976</v>
      </c>
      <c r="R1577" s="30">
        <v>338.5474853515625</v>
      </c>
      <c r="S1577" s="1">
        <v>374</v>
      </c>
      <c r="T1577" s="1">
        <v>374</v>
      </c>
      <c r="U1577" s="148">
        <v>1</v>
      </c>
      <c r="V1577" s="148">
        <v>0.45251396298408508</v>
      </c>
      <c r="W1577" s="149">
        <v>46.71476011</v>
      </c>
      <c r="X1577" s="149">
        <v>338.5474853515625</v>
      </c>
      <c r="Y1577" s="1">
        <v>374</v>
      </c>
      <c r="Z1577" s="30">
        <v>78.274620056152344</v>
      </c>
      <c r="AA1577" s="148">
        <v>0.441</v>
      </c>
      <c r="AB1577" s="30">
        <v>47.8</v>
      </c>
      <c r="AC1577" s="30">
        <v>346.8</v>
      </c>
      <c r="AD1577" s="30">
        <v>80.373153686523438</v>
      </c>
      <c r="AE1577" s="148">
        <v>0.441</v>
      </c>
      <c r="AF1577" s="30">
        <v>48.42</v>
      </c>
      <c r="AG1577" s="30">
        <v>346.8</v>
      </c>
      <c r="AH1577" s="30">
        <v>82.138809204101563</v>
      </c>
      <c r="AI1577" s="148">
        <v>0.54200000000000004</v>
      </c>
      <c r="AJ1577" s="30">
        <v>49.094694689999997</v>
      </c>
      <c r="AK1577" s="30">
        <v>361.5</v>
      </c>
      <c r="AL1577" s="30">
        <v>84.060104370117188</v>
      </c>
      <c r="AM1577" s="148">
        <v>0.54200000000000004</v>
      </c>
      <c r="AN1577" s="30">
        <v>49.683185389999998</v>
      </c>
      <c r="AO1577" s="30">
        <v>361.5</v>
      </c>
      <c r="AP1577" s="148">
        <v>0.29608938097953802</v>
      </c>
      <c r="AQ1577" s="30">
        <v>42.509874770000003</v>
      </c>
      <c r="AR1577" s="30">
        <v>279.88827514648438</v>
      </c>
      <c r="AS1577" s="30">
        <v>374</v>
      </c>
      <c r="AT1577" s="30">
        <v>374</v>
      </c>
      <c r="AU1577" s="148">
        <v>1</v>
      </c>
      <c r="AV1577" s="30">
        <v>74.123725891113281</v>
      </c>
      <c r="AW1577" s="148">
        <v>0.29608938097953802</v>
      </c>
      <c r="AX1577" s="30">
        <v>43.758412249999999</v>
      </c>
      <c r="AY1577" s="30">
        <v>279.88827514648438</v>
      </c>
      <c r="AZ1577" s="30">
        <v>374</v>
      </c>
      <c r="BA1577" s="30">
        <v>76.608192443847656</v>
      </c>
      <c r="BB1577" s="148">
        <v>0.41399999999999998</v>
      </c>
      <c r="BC1577" s="30">
        <v>45.94</v>
      </c>
      <c r="BD1577" s="30">
        <v>330.1</v>
      </c>
      <c r="BE1577" s="30">
        <v>78.09808349609375</v>
      </c>
      <c r="BF1577" s="147">
        <v>0.41399999999999998</v>
      </c>
      <c r="BG1577" s="30">
        <v>46.58</v>
      </c>
      <c r="BH1577" s="30">
        <v>330.1</v>
      </c>
      <c r="BI1577" s="30">
        <v>80.509033203125</v>
      </c>
      <c r="BJ1577" s="148">
        <v>0.45300000000000001</v>
      </c>
      <c r="BK1577" s="30">
        <v>47.844313759999999</v>
      </c>
      <c r="BL1577" s="30">
        <v>334.1</v>
      </c>
      <c r="BM1577" s="30">
        <v>81.976524353027344</v>
      </c>
      <c r="BN1577" s="148">
        <v>0.45300000000000001</v>
      </c>
      <c r="BO1577" s="30">
        <v>48.496664299999999</v>
      </c>
      <c r="BP1577" s="30">
        <v>334.1</v>
      </c>
      <c r="BQ1577" s="148"/>
      <c r="BR1577" s="148"/>
      <c r="BS1577" s="148"/>
      <c r="BT1577" s="148">
        <v>0.98</v>
      </c>
      <c r="BU1577" s="148"/>
      <c r="BV1577" s="148">
        <v>1.9999999552965161E-2</v>
      </c>
      <c r="BW1577" s="148"/>
      <c r="BX1577" s="148">
        <v>0.13500000000000001</v>
      </c>
      <c r="BY1577" s="148">
        <v>0.53439999999999999</v>
      </c>
      <c r="BZ1577" s="1">
        <v>1</v>
      </c>
      <c r="CA1577" s="1">
        <v>8286.849609375</v>
      </c>
      <c r="CB1577" s="1">
        <v>9190.6200000000008</v>
      </c>
      <c r="CC1577" s="124" t="s">
        <v>4600</v>
      </c>
      <c r="CD1577" t="s">
        <v>4633</v>
      </c>
    </row>
    <row r="1578" spans="1:82" x14ac:dyDescent="0.3">
      <c r="A1578" s="1">
        <v>1100144040</v>
      </c>
      <c r="B1578" s="124" t="s">
        <v>4600</v>
      </c>
      <c r="C1578" t="s">
        <v>519</v>
      </c>
      <c r="D1578" t="s">
        <v>704</v>
      </c>
      <c r="E1578" s="30">
        <v>89.05694580078125</v>
      </c>
      <c r="F1578" s="30">
        <v>90.66064453125</v>
      </c>
      <c r="G1578" s="30">
        <v>90.145858764648438</v>
      </c>
      <c r="H1578" s="30">
        <v>91.991653442382813</v>
      </c>
      <c r="I1578" s="1">
        <v>178</v>
      </c>
      <c r="J1578" s="1">
        <v>3</v>
      </c>
      <c r="K1578" s="1">
        <v>5</v>
      </c>
      <c r="L1578" t="s">
        <v>163</v>
      </c>
      <c r="M1578" t="s">
        <v>3913</v>
      </c>
      <c r="N1578" t="s">
        <v>3917</v>
      </c>
      <c r="O1578" t="s">
        <v>3923</v>
      </c>
      <c r="P1578" s="148">
        <v>0.69325155019760132</v>
      </c>
      <c r="Q1578" s="30">
        <v>51.645317429999999</v>
      </c>
      <c r="R1578" s="30">
        <v>384.049072265625</v>
      </c>
      <c r="S1578" s="1">
        <v>181</v>
      </c>
      <c r="T1578" s="1">
        <v>181</v>
      </c>
      <c r="U1578" s="148">
        <v>1</v>
      </c>
      <c r="V1578" s="148">
        <v>0.69325155019760132</v>
      </c>
      <c r="W1578" s="149">
        <v>52.29641444</v>
      </c>
      <c r="X1578" s="149">
        <v>384.049072265625</v>
      </c>
      <c r="Y1578" s="1">
        <v>181</v>
      </c>
      <c r="Z1578" s="30">
        <v>86.733184814453125</v>
      </c>
      <c r="AA1578" s="148">
        <v>0.70700000000000007</v>
      </c>
      <c r="AB1578" s="30">
        <v>50.6</v>
      </c>
      <c r="AC1578" s="30">
        <v>392.3</v>
      </c>
      <c r="AD1578" s="30">
        <v>88.501861572265625</v>
      </c>
      <c r="AE1578" s="148">
        <v>0.70700000000000007</v>
      </c>
      <c r="AF1578" s="30">
        <v>51.18</v>
      </c>
      <c r="AG1578" s="30">
        <v>392.3</v>
      </c>
      <c r="AH1578" s="30">
        <v>82.500816345214844</v>
      </c>
      <c r="AI1578" s="148">
        <v>0.65400000000000003</v>
      </c>
      <c r="AJ1578" s="30">
        <v>49.214597230000003</v>
      </c>
      <c r="AK1578" s="30">
        <v>381.3</v>
      </c>
      <c r="AL1578" s="30">
        <v>84.425819396972656</v>
      </c>
      <c r="AM1578" s="148">
        <v>0.65400000000000003</v>
      </c>
      <c r="AN1578" s="30">
        <v>49.807637419999999</v>
      </c>
      <c r="AO1578" s="30">
        <v>381.3</v>
      </c>
      <c r="AP1578" s="148">
        <v>0.60736197233200073</v>
      </c>
      <c r="AQ1578" s="30">
        <v>53.228110440000002</v>
      </c>
      <c r="AR1578" s="30">
        <v>360.7362060546875</v>
      </c>
      <c r="AS1578" s="30">
        <v>181</v>
      </c>
      <c r="AT1578" s="30">
        <v>181</v>
      </c>
      <c r="AU1578" s="148">
        <v>1</v>
      </c>
      <c r="AV1578" s="30">
        <v>91.991653442382813</v>
      </c>
      <c r="AW1578" s="148">
        <v>0.60736197233200073</v>
      </c>
      <c r="AX1578" s="30">
        <v>53.998825050000001</v>
      </c>
      <c r="AY1578" s="30">
        <v>360.7362060546875</v>
      </c>
      <c r="AZ1578" s="30">
        <v>181</v>
      </c>
      <c r="BA1578" s="30">
        <v>94.279388427734375</v>
      </c>
      <c r="BB1578" s="148">
        <v>0.71799999999999997</v>
      </c>
      <c r="BC1578" s="30">
        <v>54.51</v>
      </c>
      <c r="BD1578" s="30">
        <v>389.5</v>
      </c>
      <c r="BE1578" s="30">
        <v>95.504364013671875</v>
      </c>
      <c r="BF1578" s="147">
        <v>0.71799999999999997</v>
      </c>
      <c r="BG1578" s="30">
        <v>55.16</v>
      </c>
      <c r="BH1578" s="30">
        <v>389.5</v>
      </c>
      <c r="BI1578" s="30">
        <v>91.730155944824219</v>
      </c>
      <c r="BJ1578" s="148">
        <v>0.70900000000000007</v>
      </c>
      <c r="BK1578" s="30">
        <v>53.310371789999998</v>
      </c>
      <c r="BL1578" s="30">
        <v>390.1</v>
      </c>
      <c r="BM1578" s="30">
        <v>92.958160400390625</v>
      </c>
      <c r="BN1578" s="148">
        <v>0.70900000000000007</v>
      </c>
      <c r="BO1578" s="30">
        <v>53.969621400000001</v>
      </c>
      <c r="BP1578" s="30">
        <v>390.1</v>
      </c>
      <c r="BQ1578" s="148"/>
      <c r="BR1578" s="148"/>
      <c r="BS1578" s="148"/>
      <c r="BT1578" s="148">
        <v>0.97199999999999998</v>
      </c>
      <c r="BU1578" s="148"/>
      <c r="BV1578" s="148">
        <v>2.8000000864267349E-2</v>
      </c>
      <c r="BW1578" s="148"/>
      <c r="BX1578" s="148">
        <v>0.185</v>
      </c>
      <c r="BY1578" s="148">
        <v>0.54869999999999997</v>
      </c>
      <c r="BZ1578" s="1">
        <v>1</v>
      </c>
      <c r="CA1578" s="1">
        <v>8801.76953125</v>
      </c>
      <c r="CB1578" s="1">
        <v>10022.81</v>
      </c>
      <c r="CC1578" s="124" t="s">
        <v>4600</v>
      </c>
      <c r="CD1578" t="s">
        <v>4634</v>
      </c>
    </row>
    <row r="1579" spans="1:82" x14ac:dyDescent="0.3">
      <c r="A1579" s="1">
        <v>1100293000</v>
      </c>
      <c r="B1579" s="124" t="s">
        <v>4601</v>
      </c>
      <c r="C1579" t="s">
        <v>520</v>
      </c>
      <c r="D1579" t="s">
        <v>2028</v>
      </c>
      <c r="E1579" s="30">
        <v>76.734046936035156</v>
      </c>
      <c r="F1579" s="30">
        <v>78.335853576660156</v>
      </c>
      <c r="G1579" s="30">
        <v>77.15673828125</v>
      </c>
      <c r="H1579" s="30">
        <v>78.905792236328125</v>
      </c>
      <c r="I1579" s="1">
        <v>362</v>
      </c>
      <c r="J1579" s="1">
        <v>7</v>
      </c>
      <c r="K1579" s="1">
        <v>8</v>
      </c>
      <c r="L1579" t="s">
        <v>163</v>
      </c>
      <c r="M1579" t="s">
        <v>3913</v>
      </c>
      <c r="N1579" t="s">
        <v>3917</v>
      </c>
      <c r="O1579" t="s">
        <v>3921</v>
      </c>
      <c r="P1579" s="148">
        <v>0.50598800182342529</v>
      </c>
      <c r="Q1579" s="30">
        <v>46.519445269999999</v>
      </c>
      <c r="R1579" s="30">
        <v>353.29342651367188</v>
      </c>
      <c r="S1579" s="1">
        <v>659</v>
      </c>
      <c r="T1579" s="1">
        <v>659</v>
      </c>
      <c r="U1579" s="148">
        <v>1</v>
      </c>
      <c r="V1579" s="148">
        <v>0.50598800182342529</v>
      </c>
      <c r="W1579" s="149">
        <v>47.189730400000002</v>
      </c>
      <c r="X1579" s="149">
        <v>353.29342651367188</v>
      </c>
      <c r="Y1579" s="1">
        <v>659</v>
      </c>
      <c r="Z1579" s="30">
        <v>89.452011108398438</v>
      </c>
      <c r="AA1579" s="148">
        <v>0.51300000000000001</v>
      </c>
      <c r="AB1579" s="30">
        <v>51.5</v>
      </c>
      <c r="AC1579" s="30">
        <v>354.8</v>
      </c>
      <c r="AD1579" s="30">
        <v>91.417594909667969</v>
      </c>
      <c r="AE1579" s="148">
        <v>0.51300000000000001</v>
      </c>
      <c r="AF1579" s="30">
        <v>52.17</v>
      </c>
      <c r="AG1579" s="30">
        <v>354.8</v>
      </c>
      <c r="AH1579" s="30">
        <v>89.165550231933594</v>
      </c>
      <c r="AI1579" s="148">
        <v>0.71499999999999997</v>
      </c>
      <c r="AJ1579" s="30">
        <v>51.422050130000002</v>
      </c>
      <c r="AK1579" s="30">
        <v>399.7</v>
      </c>
      <c r="AL1579" s="30">
        <v>90.973548889160156</v>
      </c>
      <c r="AM1579" s="148">
        <v>0.71499999999999997</v>
      </c>
      <c r="AN1579" s="30">
        <v>52.035819930000002</v>
      </c>
      <c r="AO1579" s="30">
        <v>399.7</v>
      </c>
      <c r="AP1579" s="148">
        <v>0.41017964482307429</v>
      </c>
      <c r="AQ1579" s="30">
        <v>45.103072560000001</v>
      </c>
      <c r="AR1579" s="30">
        <v>304.19161987304688</v>
      </c>
      <c r="AS1579" s="30">
        <v>657</v>
      </c>
      <c r="AT1579" s="30">
        <v>657</v>
      </c>
      <c r="AU1579" s="148">
        <v>1</v>
      </c>
      <c r="AV1579" s="30">
        <v>78.905792236328125</v>
      </c>
      <c r="AW1579" s="148">
        <v>0.41017964482307429</v>
      </c>
      <c r="AX1579" s="30">
        <v>46.499093289999998</v>
      </c>
      <c r="AY1579" s="30">
        <v>304.19161987304688</v>
      </c>
      <c r="AZ1579" s="30">
        <v>657</v>
      </c>
      <c r="BA1579" s="30">
        <v>86.052070617675781</v>
      </c>
      <c r="BB1579" s="148">
        <v>0.46800000000000003</v>
      </c>
      <c r="BC1579" s="30">
        <v>50.52</v>
      </c>
      <c r="BD1579" s="30">
        <v>337.9</v>
      </c>
      <c r="BE1579" s="30">
        <v>87.409835815429688</v>
      </c>
      <c r="BF1579" s="147">
        <v>0.46800000000000003</v>
      </c>
      <c r="BG1579" s="30">
        <v>51.17</v>
      </c>
      <c r="BH1579" s="30">
        <v>337.9</v>
      </c>
      <c r="BI1579" s="30">
        <v>79.399307250976563</v>
      </c>
      <c r="BJ1579" s="148">
        <v>0.47</v>
      </c>
      <c r="BK1579" s="30">
        <v>47.303742309999997</v>
      </c>
      <c r="BL1579" s="30">
        <v>344</v>
      </c>
      <c r="BM1579" s="30">
        <v>80.895317077636719</v>
      </c>
      <c r="BN1579" s="148">
        <v>0.47</v>
      </c>
      <c r="BO1579" s="30">
        <v>47.957818090000004</v>
      </c>
      <c r="BP1579" s="30">
        <v>344</v>
      </c>
      <c r="BQ1579" s="148"/>
      <c r="BR1579" s="148"/>
      <c r="BS1579" s="148"/>
      <c r="BT1579" s="148">
        <v>0.95900000000000007</v>
      </c>
      <c r="BU1579" s="148">
        <v>2.1999999999999999E-2</v>
      </c>
      <c r="BV1579" s="148">
        <v>1.8999999389052391E-2</v>
      </c>
      <c r="BW1579" s="148"/>
      <c r="BX1579" s="148">
        <v>0.17100000000000001</v>
      </c>
      <c r="BY1579" s="148">
        <v>0.44080000000000003</v>
      </c>
      <c r="BZ1579" s="1">
        <v>1</v>
      </c>
      <c r="CA1579" s="1">
        <v>8820.8896484375</v>
      </c>
      <c r="CB1579" s="1">
        <v>9417.92</v>
      </c>
      <c r="CC1579" s="124" t="s">
        <v>4601</v>
      </c>
      <c r="CD1579" t="s">
        <v>4633</v>
      </c>
    </row>
    <row r="1580" spans="1:82" x14ac:dyDescent="0.3">
      <c r="A1580" s="1">
        <v>1100294040</v>
      </c>
      <c r="B1580" s="124" t="s">
        <v>4601</v>
      </c>
      <c r="C1580" t="s">
        <v>520</v>
      </c>
      <c r="D1580" t="s">
        <v>2029</v>
      </c>
      <c r="E1580" s="30">
        <v>99.44720458984375</v>
      </c>
      <c r="F1580" s="30">
        <v>101.2347793579102</v>
      </c>
      <c r="G1580" s="30">
        <v>90.200721740722656</v>
      </c>
      <c r="H1580" s="30">
        <v>95.263282775878906</v>
      </c>
      <c r="I1580" s="1">
        <v>404</v>
      </c>
      <c r="J1580" s="1">
        <v>4</v>
      </c>
      <c r="K1580" s="1">
        <v>6</v>
      </c>
      <c r="L1580" t="s">
        <v>163</v>
      </c>
      <c r="M1580" t="s">
        <v>3913</v>
      </c>
      <c r="N1580" t="s">
        <v>3917</v>
      </c>
      <c r="O1580" t="s">
        <v>3921</v>
      </c>
      <c r="P1580" s="148">
        <v>0.64456236362457275</v>
      </c>
      <c r="Q1580" s="30">
        <v>55.967280600000002</v>
      </c>
      <c r="R1580" s="30">
        <v>385.6763916015625</v>
      </c>
      <c r="S1580" s="1">
        <v>761</v>
      </c>
      <c r="T1580" s="1">
        <v>761</v>
      </c>
      <c r="U1580" s="148">
        <v>1</v>
      </c>
      <c r="V1580" s="148">
        <v>0.64456236362457275</v>
      </c>
      <c r="W1580" s="149">
        <v>56.677728000000002</v>
      </c>
      <c r="X1580" s="149">
        <v>385.6763916015625</v>
      </c>
      <c r="Y1580" s="1">
        <v>761</v>
      </c>
      <c r="Z1580" s="30">
        <v>96.400123596191406</v>
      </c>
      <c r="AA1580" s="148">
        <v>0.66900000000000004</v>
      </c>
      <c r="AB1580" s="30">
        <v>53.8</v>
      </c>
      <c r="AC1580" s="30">
        <v>396.7</v>
      </c>
      <c r="AD1580" s="30">
        <v>98.073707580566406</v>
      </c>
      <c r="AE1580" s="148">
        <v>0.66900000000000004</v>
      </c>
      <c r="AF1580" s="30">
        <v>54.43</v>
      </c>
      <c r="AG1580" s="30">
        <v>396.7</v>
      </c>
      <c r="AH1580" s="30">
        <v>88.419319152832031</v>
      </c>
      <c r="AI1580" s="148">
        <v>0.51300000000000001</v>
      </c>
      <c r="AJ1580" s="30">
        <v>51.17488762</v>
      </c>
      <c r="AK1580" s="30">
        <v>357.9</v>
      </c>
      <c r="AL1580" s="30">
        <v>90.251594543457031</v>
      </c>
      <c r="AM1580" s="148">
        <v>0.51300000000000001</v>
      </c>
      <c r="AN1580" s="30">
        <v>51.790139410000002</v>
      </c>
      <c r="AO1580" s="30">
        <v>357.9</v>
      </c>
      <c r="AP1580" s="148">
        <v>0.50663131475448608</v>
      </c>
      <c r="AQ1580" s="30">
        <v>53.262426730000001</v>
      </c>
      <c r="AR1580" s="30">
        <v>349.33688354492188</v>
      </c>
      <c r="AS1580" s="30">
        <v>764</v>
      </c>
      <c r="AT1580" s="30">
        <v>764</v>
      </c>
      <c r="AU1580" s="148">
        <v>1</v>
      </c>
      <c r="AV1580" s="30">
        <v>95.263282775878906</v>
      </c>
      <c r="AW1580" s="148">
        <v>0.50663131475448608</v>
      </c>
      <c r="AX1580" s="30">
        <v>55.873848719999998</v>
      </c>
      <c r="AY1580" s="30">
        <v>349.33688354492188</v>
      </c>
      <c r="AZ1580" s="30">
        <v>764</v>
      </c>
      <c r="BA1580" s="30">
        <v>93.289634704589844</v>
      </c>
      <c r="BB1580" s="148">
        <v>0.66900000000000004</v>
      </c>
      <c r="BC1580" s="30">
        <v>54.03</v>
      </c>
      <c r="BD1580" s="30">
        <v>386.2</v>
      </c>
      <c r="BE1580" s="30">
        <v>94.530586242675781</v>
      </c>
      <c r="BF1580" s="147">
        <v>0.66900000000000004</v>
      </c>
      <c r="BG1580" s="30">
        <v>54.68</v>
      </c>
      <c r="BH1580" s="30">
        <v>386.2</v>
      </c>
      <c r="BI1580" s="30">
        <v>87.296104431152344</v>
      </c>
      <c r="BJ1580" s="148">
        <v>0.49099999999999999</v>
      </c>
      <c r="BK1580" s="30">
        <v>51.150446969999997</v>
      </c>
      <c r="BL1580" s="30">
        <v>327.3</v>
      </c>
      <c r="BM1580" s="30">
        <v>88.63763427734375</v>
      </c>
      <c r="BN1580" s="148">
        <v>0.49099999999999999</v>
      </c>
      <c r="BO1580" s="30">
        <v>51.816384890000002</v>
      </c>
      <c r="BP1580" s="30">
        <v>327.3</v>
      </c>
      <c r="BQ1580" s="148"/>
      <c r="BR1580" s="148"/>
      <c r="BS1580" s="148"/>
      <c r="BT1580" s="148">
        <v>0.97299999999999998</v>
      </c>
      <c r="BU1580" s="148">
        <v>1.4999999999999999E-2</v>
      </c>
      <c r="BV1580" s="148">
        <v>1.200000010430813E-2</v>
      </c>
      <c r="BW1580" s="148"/>
      <c r="BX1580" s="148">
        <v>0.22</v>
      </c>
      <c r="BY1580" s="148">
        <v>0.51070000000000004</v>
      </c>
      <c r="BZ1580" s="1">
        <v>1</v>
      </c>
      <c r="CA1580" s="1">
        <v>8813.0498046875</v>
      </c>
      <c r="CB1580" s="1">
        <v>9968.58</v>
      </c>
      <c r="CC1580" s="124" t="s">
        <v>4601</v>
      </c>
      <c r="CD1580" t="s">
        <v>4634</v>
      </c>
    </row>
    <row r="1581" spans="1:82" x14ac:dyDescent="0.3">
      <c r="A1581" s="1">
        <v>1100304020</v>
      </c>
      <c r="B1581" s="124" t="s">
        <v>4602</v>
      </c>
      <c r="C1581" t="s">
        <v>521</v>
      </c>
      <c r="D1581" t="s">
        <v>2030</v>
      </c>
      <c r="E1581" s="30">
        <v>83.680755615234375</v>
      </c>
      <c r="F1581" s="30">
        <v>85.204521179199219</v>
      </c>
      <c r="G1581" s="30">
        <v>79.216629028320313</v>
      </c>
      <c r="H1581" s="30">
        <v>80.603919982910156</v>
      </c>
      <c r="I1581" s="1">
        <v>135</v>
      </c>
      <c r="J1581" s="1" t="s">
        <v>4733</v>
      </c>
      <c r="K1581" s="1">
        <v>8</v>
      </c>
      <c r="L1581" t="s">
        <v>163</v>
      </c>
      <c r="M1581" t="s">
        <v>3913</v>
      </c>
      <c r="N1581" t="s">
        <v>3919</v>
      </c>
      <c r="O1581" t="s">
        <v>3921</v>
      </c>
      <c r="P1581" s="148">
        <v>0.35106381773948669</v>
      </c>
      <c r="Q1581" s="30">
        <v>49.409020099999999</v>
      </c>
      <c r="R1581" s="30">
        <v>297.87234497070313</v>
      </c>
      <c r="S1581" s="1">
        <v>145</v>
      </c>
      <c r="T1581" s="1">
        <v>145</v>
      </c>
      <c r="U1581" s="148">
        <v>1</v>
      </c>
      <c r="V1581" s="148">
        <v>0.35106381773948669</v>
      </c>
      <c r="W1581" s="149">
        <v>50.035710559999998</v>
      </c>
      <c r="X1581" s="149">
        <v>297.87234497070313</v>
      </c>
      <c r="Y1581" s="1">
        <v>145</v>
      </c>
      <c r="Z1581" s="30">
        <v>84.014358520507813</v>
      </c>
      <c r="AA1581" s="148">
        <v>0.34300000000000003</v>
      </c>
      <c r="AB1581" s="30">
        <v>49.7</v>
      </c>
      <c r="AC1581" s="30">
        <v>290.5</v>
      </c>
      <c r="AD1581" s="30">
        <v>85.910102844238281</v>
      </c>
      <c r="AE1581" s="148">
        <v>0.34300000000000003</v>
      </c>
      <c r="AF1581" s="30">
        <v>50.3</v>
      </c>
      <c r="AG1581" s="30">
        <v>290.5</v>
      </c>
      <c r="AH1581" s="30">
        <v>81.955917358398438</v>
      </c>
      <c r="AI1581" s="148">
        <v>0.36</v>
      </c>
      <c r="AJ1581" s="30">
        <v>49.034119230000002</v>
      </c>
      <c r="AK1581" s="30">
        <v>301.8</v>
      </c>
      <c r="AL1581" s="30">
        <v>83.837982177734375</v>
      </c>
      <c r="AM1581" s="148">
        <v>0.36</v>
      </c>
      <c r="AN1581" s="30">
        <v>49.607597269999999</v>
      </c>
      <c r="AO1581" s="30">
        <v>301.8</v>
      </c>
      <c r="AP1581" s="148">
        <v>0.15957446396350861</v>
      </c>
      <c r="AQ1581" s="30">
        <v>46.39158922</v>
      </c>
      <c r="AR1581" s="30"/>
      <c r="AS1581" s="30">
        <v>145</v>
      </c>
      <c r="AT1581" s="30">
        <v>145</v>
      </c>
      <c r="AU1581" s="148">
        <v>1</v>
      </c>
      <c r="AV1581" s="30">
        <v>80.603919982910156</v>
      </c>
      <c r="AW1581" s="148">
        <v>0.15957446396350861</v>
      </c>
      <c r="AX1581" s="30">
        <v>47.47232099</v>
      </c>
      <c r="AY1581" s="30"/>
      <c r="AZ1581" s="30">
        <v>145</v>
      </c>
      <c r="BA1581" s="30">
        <v>86.299514770507813</v>
      </c>
      <c r="BB1581" s="148">
        <v>0.32400000000000001</v>
      </c>
      <c r="BC1581" s="30">
        <v>50.64</v>
      </c>
      <c r="BD1581" s="30">
        <v>280</v>
      </c>
      <c r="BE1581" s="30">
        <v>87.612701416015625</v>
      </c>
      <c r="BF1581" s="147">
        <v>0.32400000000000001</v>
      </c>
      <c r="BG1581" s="30">
        <v>51.27</v>
      </c>
      <c r="BH1581" s="30">
        <v>280</v>
      </c>
      <c r="BI1581" s="30">
        <v>83.389213562011719</v>
      </c>
      <c r="BJ1581" s="148">
        <v>0.37799999999999989</v>
      </c>
      <c r="BK1581" s="30">
        <v>49.247315569999998</v>
      </c>
      <c r="BL1581" s="30">
        <v>281.10000000000002</v>
      </c>
      <c r="BM1581" s="30">
        <v>84.780120849609375</v>
      </c>
      <c r="BN1581" s="148">
        <v>0.37799999999999989</v>
      </c>
      <c r="BO1581" s="30">
        <v>49.893901560000003</v>
      </c>
      <c r="BP1581" s="30">
        <v>281.10000000000002</v>
      </c>
      <c r="BQ1581" s="148"/>
      <c r="BR1581" s="148"/>
      <c r="BS1581" s="148"/>
      <c r="BT1581" s="148">
        <v>0.97</v>
      </c>
      <c r="BU1581" s="148"/>
      <c r="BV1581" s="148">
        <v>2.999999932944775E-2</v>
      </c>
      <c r="BW1581" s="148"/>
      <c r="BX1581" s="148">
        <v>0.17799999999999999</v>
      </c>
      <c r="BY1581" s="148">
        <v>0.6</v>
      </c>
      <c r="BZ1581" s="1">
        <v>1</v>
      </c>
      <c r="CA1581" s="1">
        <v>11030.3603515625</v>
      </c>
      <c r="CB1581" s="1">
        <v>11752.72</v>
      </c>
      <c r="CC1581" s="124" t="s">
        <v>4602</v>
      </c>
      <c r="CD1581" t="s">
        <v>4635</v>
      </c>
    </row>
    <row r="1582" spans="1:82" x14ac:dyDescent="0.3">
      <c r="A1582" s="1">
        <v>1100311050</v>
      </c>
      <c r="B1582" s="124" t="s">
        <v>4603</v>
      </c>
      <c r="C1582" t="s">
        <v>522</v>
      </c>
      <c r="D1582" t="s">
        <v>2031</v>
      </c>
      <c r="E1582" s="30">
        <v>75.888259887695313</v>
      </c>
      <c r="F1582" s="30">
        <v>72.612495422363281</v>
      </c>
      <c r="G1582" s="30">
        <v>81.642021179199219</v>
      </c>
      <c r="H1582" s="30">
        <v>78.799636840820313</v>
      </c>
      <c r="I1582" s="1">
        <v>196</v>
      </c>
      <c r="J1582" s="1">
        <v>7</v>
      </c>
      <c r="K1582" s="1">
        <v>12</v>
      </c>
      <c r="L1582" t="s">
        <v>163</v>
      </c>
      <c r="M1582" t="s">
        <v>3913</v>
      </c>
      <c r="N1582" t="s">
        <v>3916</v>
      </c>
      <c r="O1582" t="s">
        <v>3921</v>
      </c>
      <c r="P1582" s="148">
        <v>0.39361703395843511</v>
      </c>
      <c r="Q1582" s="30">
        <v>46.167632230000002</v>
      </c>
      <c r="R1582" s="30">
        <v>298.9361572265625</v>
      </c>
      <c r="S1582" s="1">
        <v>127</v>
      </c>
      <c r="T1582" s="1">
        <v>75</v>
      </c>
      <c r="U1582" s="148">
        <v>0.59055119752883911</v>
      </c>
      <c r="V1582" s="148">
        <v>0.32203391194343572</v>
      </c>
      <c r="W1582" s="149">
        <v>44.818302189999997</v>
      </c>
      <c r="X1582" s="149"/>
      <c r="Y1582" s="1">
        <v>75</v>
      </c>
      <c r="Z1582" s="30">
        <v>75.253700256347656</v>
      </c>
      <c r="AA1582" s="148">
        <v>0.40699999999999997</v>
      </c>
      <c r="AB1582" s="30">
        <v>46.8</v>
      </c>
      <c r="AC1582" s="30">
        <v>312</v>
      </c>
      <c r="AD1582" s="30">
        <v>74.512237548828125</v>
      </c>
      <c r="AE1582" s="148">
        <v>0.29199999999999998</v>
      </c>
      <c r="AF1582" s="30">
        <v>46.43</v>
      </c>
      <c r="AG1582" s="30">
        <v>281.5</v>
      </c>
      <c r="AH1582" s="30">
        <v>75.489036560058594</v>
      </c>
      <c r="AI1582" s="148">
        <v>0.47699999999999998</v>
      </c>
      <c r="AJ1582" s="30">
        <v>46.892197080000003</v>
      </c>
      <c r="AK1582" s="30">
        <v>333.7</v>
      </c>
      <c r="AL1582" s="30">
        <v>75.390892028808594</v>
      </c>
      <c r="AM1582" s="148">
        <v>0.46200000000000002</v>
      </c>
      <c r="AN1582" s="30">
        <v>46.733067839999997</v>
      </c>
      <c r="AO1582" s="30">
        <v>317.3</v>
      </c>
      <c r="AP1582" s="148">
        <v>0.18556700646877289</v>
      </c>
      <c r="AQ1582" s="30">
        <v>47.908735880000002</v>
      </c>
      <c r="AR1582" s="30"/>
      <c r="AS1582" s="30">
        <v>127</v>
      </c>
      <c r="AT1582" s="30">
        <v>75</v>
      </c>
      <c r="AU1582" s="148">
        <v>0.59055119752883911</v>
      </c>
      <c r="AV1582" s="30">
        <v>78.799636840820313</v>
      </c>
      <c r="AW1582" s="148">
        <v>0.16949152946472171</v>
      </c>
      <c r="AX1582" s="30">
        <v>46.438256959999997</v>
      </c>
      <c r="AY1582" s="30"/>
      <c r="AZ1582" s="30">
        <v>75</v>
      </c>
      <c r="BA1582" s="30">
        <v>75.535957336425781</v>
      </c>
      <c r="BB1582" s="148">
        <v>0.19600000000000001</v>
      </c>
      <c r="BC1582" s="30">
        <v>45.42</v>
      </c>
      <c r="BD1582" s="30">
        <v>257.7</v>
      </c>
      <c r="BE1582" s="30">
        <v>75.339042663574219</v>
      </c>
      <c r="BF1582" s="147">
        <v>0.109</v>
      </c>
      <c r="BG1582" s="30">
        <v>45.22</v>
      </c>
      <c r="BH1582" s="30">
        <v>223.6</v>
      </c>
      <c r="BI1582" s="30">
        <v>77.707260131835938</v>
      </c>
      <c r="BJ1582" s="148">
        <v>0.17</v>
      </c>
      <c r="BK1582" s="30">
        <v>46.479508129999999</v>
      </c>
      <c r="BL1582" s="30">
        <v>213.8</v>
      </c>
      <c r="BM1582" s="30">
        <v>78.954391479492188</v>
      </c>
      <c r="BN1582" s="148">
        <v>0.10299999999999999</v>
      </c>
      <c r="BO1582" s="30">
        <v>46.990514169999997</v>
      </c>
      <c r="BP1582" s="30">
        <v>191.4</v>
      </c>
      <c r="BQ1582" s="148"/>
      <c r="BR1582" s="148"/>
      <c r="BS1582" s="148"/>
      <c r="BT1582" s="148">
        <v>0.96899999999999997</v>
      </c>
      <c r="BU1582" s="148"/>
      <c r="BV1582" s="148">
        <v>3.0999999493360519E-2</v>
      </c>
      <c r="BW1582" s="148"/>
      <c r="BX1582" s="148">
        <v>0.189</v>
      </c>
      <c r="BY1582" s="148">
        <v>0.44600000000000001</v>
      </c>
      <c r="BZ1582" s="1"/>
      <c r="CA1582" s="1">
        <v>9911.1298828125</v>
      </c>
      <c r="CB1582" s="1">
        <v>11701.48</v>
      </c>
      <c r="CC1582" s="124" t="s">
        <v>4603</v>
      </c>
      <c r="CD1582" t="s">
        <v>4633</v>
      </c>
    </row>
    <row r="1583" spans="1:82" x14ac:dyDescent="0.3">
      <c r="A1583" s="1">
        <v>1100314040</v>
      </c>
      <c r="B1583" s="124" t="s">
        <v>4603</v>
      </c>
      <c r="C1583" t="s">
        <v>522</v>
      </c>
      <c r="D1583" t="s">
        <v>2032</v>
      </c>
      <c r="E1583" s="30">
        <v>83.245574951171875</v>
      </c>
      <c r="F1583" s="30">
        <v>84.111503601074219</v>
      </c>
      <c r="G1583" s="30">
        <v>76.324470520019531</v>
      </c>
      <c r="H1583" s="30">
        <v>79.309127807617188</v>
      </c>
      <c r="I1583" s="1">
        <v>197</v>
      </c>
      <c r="J1583" s="1" t="s">
        <v>3981</v>
      </c>
      <c r="K1583" s="1">
        <v>6</v>
      </c>
      <c r="L1583" t="s">
        <v>163</v>
      </c>
      <c r="M1583" t="s">
        <v>3913</v>
      </c>
      <c r="N1583" t="s">
        <v>3916</v>
      </c>
      <c r="O1583" t="s">
        <v>3921</v>
      </c>
      <c r="P1583" s="148">
        <v>0.44230768084526062</v>
      </c>
      <c r="Q1583" s="30">
        <v>49.22800282</v>
      </c>
      <c r="R1583" s="30">
        <v>349.0384521484375</v>
      </c>
      <c r="S1583" s="1">
        <v>142</v>
      </c>
      <c r="T1583" s="1">
        <v>81</v>
      </c>
      <c r="U1583" s="148">
        <v>0.57042253017425537</v>
      </c>
      <c r="V1583" s="148">
        <v>0.359375</v>
      </c>
      <c r="W1583" s="149">
        <v>49.582828419999998</v>
      </c>
      <c r="X1583" s="149">
        <v>321.875</v>
      </c>
      <c r="Y1583" s="1">
        <v>81</v>
      </c>
      <c r="Z1583" s="30">
        <v>88.545738220214844</v>
      </c>
      <c r="AA1583" s="148">
        <v>0.58399999999999996</v>
      </c>
      <c r="AB1583" s="30">
        <v>51.2</v>
      </c>
      <c r="AC1583" s="30">
        <v>363.7</v>
      </c>
      <c r="AD1583" s="30">
        <v>89.414863586425781</v>
      </c>
      <c r="AE1583" s="148">
        <v>0.52400000000000002</v>
      </c>
      <c r="AF1583" s="30">
        <v>51.49</v>
      </c>
      <c r="AG1583" s="30">
        <v>346</v>
      </c>
      <c r="AH1583" s="30">
        <v>84.160545349121094</v>
      </c>
      <c r="AI1583" s="148">
        <v>0.41199999999999998</v>
      </c>
      <c r="AJ1583" s="30">
        <v>49.764322849999999</v>
      </c>
      <c r="AK1583" s="30">
        <v>341.2</v>
      </c>
      <c r="AL1583" s="30">
        <v>85.269378662109375</v>
      </c>
      <c r="AM1583" s="148">
        <v>0.36199999999999999</v>
      </c>
      <c r="AN1583" s="30">
        <v>50.09469927</v>
      </c>
      <c r="AO1583" s="30">
        <v>331.9</v>
      </c>
      <c r="AP1583" s="148">
        <v>0.35576921701431269</v>
      </c>
      <c r="AQ1583" s="30">
        <v>44.582466109999999</v>
      </c>
      <c r="AR1583" s="30">
        <v>257.69232177734381</v>
      </c>
      <c r="AS1583" s="30">
        <v>142</v>
      </c>
      <c r="AT1583" s="30">
        <v>81</v>
      </c>
      <c r="AU1583" s="148">
        <v>0.57042253017425537</v>
      </c>
      <c r="AV1583" s="30">
        <v>79.309127807617188</v>
      </c>
      <c r="AW1583" s="148">
        <v>0.234375</v>
      </c>
      <c r="AX1583" s="30">
        <v>46.73025561</v>
      </c>
      <c r="AY1583" s="30"/>
      <c r="AZ1583" s="30">
        <v>81</v>
      </c>
      <c r="BA1583" s="30">
        <v>86.938728332519531</v>
      </c>
      <c r="BB1583" s="148">
        <v>0.39800000000000002</v>
      </c>
      <c r="BC1583" s="30">
        <v>50.95</v>
      </c>
      <c r="BD1583" s="30">
        <v>309.7</v>
      </c>
      <c r="BE1583" s="30">
        <v>87.754714965820313</v>
      </c>
      <c r="BF1583" s="147">
        <v>0.34899999999999998</v>
      </c>
      <c r="BG1583" s="30">
        <v>51.34</v>
      </c>
      <c r="BH1583" s="30">
        <v>295.2</v>
      </c>
      <c r="BI1583" s="30">
        <v>82.833656311035156</v>
      </c>
      <c r="BJ1583" s="148">
        <v>0.27700000000000002</v>
      </c>
      <c r="BK1583" s="30">
        <v>48.976690359999999</v>
      </c>
      <c r="BL1583" s="30">
        <v>278.2</v>
      </c>
      <c r="BM1583" s="30">
        <v>83.487724304199219</v>
      </c>
      <c r="BN1583" s="148">
        <v>0.20300000000000001</v>
      </c>
      <c r="BO1583" s="30">
        <v>49.249808180000002</v>
      </c>
      <c r="BP1583" s="30">
        <v>256.5</v>
      </c>
      <c r="BQ1583" s="148"/>
      <c r="BR1583" s="148"/>
      <c r="BS1583" s="148"/>
      <c r="BT1583" s="148">
        <v>0.98</v>
      </c>
      <c r="BU1583" s="148"/>
      <c r="BV1583" s="148">
        <v>1.9999999552965161E-2</v>
      </c>
      <c r="BW1583" s="148"/>
      <c r="BX1583" s="148">
        <v>0.14199999999999999</v>
      </c>
      <c r="BY1583" s="148">
        <v>0.45900000000000002</v>
      </c>
      <c r="BZ1583" s="1"/>
      <c r="CA1583" s="1">
        <v>10359.8896484375</v>
      </c>
      <c r="CB1583" s="1">
        <v>12030.29</v>
      </c>
      <c r="CC1583" s="124" t="s">
        <v>4603</v>
      </c>
      <c r="CD1583" t="s">
        <v>4634</v>
      </c>
    </row>
    <row r="1584" spans="1:82" x14ac:dyDescent="0.3">
      <c r="A1584" s="1">
        <v>1110862050</v>
      </c>
      <c r="B1584" s="124" t="s">
        <v>4604</v>
      </c>
      <c r="C1584" t="s">
        <v>523</v>
      </c>
      <c r="D1584" t="s">
        <v>2033</v>
      </c>
      <c r="E1584" s="30">
        <v>86.502601623535156</v>
      </c>
      <c r="F1584" s="30">
        <v>86.124382019042969</v>
      </c>
      <c r="G1584" s="30">
        <v>90.0174560546875</v>
      </c>
      <c r="H1584" s="30">
        <v>85.1646728515625</v>
      </c>
      <c r="I1584" s="1">
        <v>107</v>
      </c>
      <c r="J1584" s="1">
        <v>7</v>
      </c>
      <c r="K1584" s="1">
        <v>8</v>
      </c>
      <c r="L1584" t="s">
        <v>3902</v>
      </c>
      <c r="M1584" t="s">
        <v>3910</v>
      </c>
      <c r="N1584" t="s">
        <v>3917</v>
      </c>
      <c r="O1584" t="s">
        <v>3921</v>
      </c>
      <c r="P1584" s="148">
        <v>0.43434342741966248</v>
      </c>
      <c r="Q1584" s="30">
        <v>50.582803519999999</v>
      </c>
      <c r="R1584" s="30">
        <v>338.38385009765631</v>
      </c>
      <c r="S1584" s="1">
        <v>211</v>
      </c>
      <c r="T1584" s="1">
        <v>123</v>
      </c>
      <c r="U1584" s="148">
        <v>0.58293837308883667</v>
      </c>
      <c r="V1584" s="148">
        <v>0.29629629850387568</v>
      </c>
      <c r="W1584" s="149">
        <v>50.416849450000001</v>
      </c>
      <c r="X1584" s="149">
        <v>301.85183715820313</v>
      </c>
      <c r="Y1584" s="1">
        <v>123</v>
      </c>
      <c r="Z1584" s="30">
        <v>80.691352844238281</v>
      </c>
      <c r="AA1584" s="148">
        <v>0.39300000000000002</v>
      </c>
      <c r="AB1584" s="30">
        <v>48.6</v>
      </c>
      <c r="AC1584" s="30">
        <v>318.8</v>
      </c>
      <c r="AD1584" s="30">
        <v>81.168357849121094</v>
      </c>
      <c r="AE1584" s="148">
        <v>0.32400000000000001</v>
      </c>
      <c r="AF1584" s="30">
        <v>48.69</v>
      </c>
      <c r="AG1584" s="30">
        <v>304.39999999999998</v>
      </c>
      <c r="AH1584" s="30">
        <v>78.844886779785156</v>
      </c>
      <c r="AI1584" s="148">
        <v>0.35499999999999998</v>
      </c>
      <c r="AJ1584" s="30">
        <v>48.003701470000003</v>
      </c>
      <c r="AK1584" s="30">
        <v>295.5</v>
      </c>
      <c r="AL1584" s="30">
        <v>79.617782592773438</v>
      </c>
      <c r="AM1584" s="148">
        <v>0.28999999999999998</v>
      </c>
      <c r="AN1584" s="30">
        <v>48.171472010000002</v>
      </c>
      <c r="AO1584" s="30">
        <v>275.8</v>
      </c>
      <c r="AP1584" s="148">
        <v>0.45454546809196472</v>
      </c>
      <c r="AQ1584" s="30">
        <v>53.147791929999997</v>
      </c>
      <c r="AR1584" s="30">
        <v>324.242431640625</v>
      </c>
      <c r="AS1584" s="30">
        <v>211</v>
      </c>
      <c r="AT1584" s="30">
        <v>123</v>
      </c>
      <c r="AU1584" s="148">
        <v>0.58293837308883667</v>
      </c>
      <c r="AV1584" s="30">
        <v>85.1646728515625</v>
      </c>
      <c r="AW1584" s="148">
        <v>0.31481480598449713</v>
      </c>
      <c r="AX1584" s="30">
        <v>50.086166079999998</v>
      </c>
      <c r="AY1584" s="30"/>
      <c r="AZ1584" s="30">
        <v>123</v>
      </c>
      <c r="BA1584" s="30">
        <v>76.793769836425781</v>
      </c>
      <c r="BB1584" s="148">
        <v>0.18</v>
      </c>
      <c r="BC1584" s="30">
        <v>46.03</v>
      </c>
      <c r="BD1584" s="30">
        <v>244.1</v>
      </c>
      <c r="BE1584" s="30">
        <v>76.576553344726563</v>
      </c>
      <c r="BF1584" s="147">
        <v>0.11899999999999999</v>
      </c>
      <c r="BG1584" s="30">
        <v>45.83</v>
      </c>
      <c r="BH1584" s="30">
        <v>219.4</v>
      </c>
      <c r="BI1584" s="30">
        <v>78.365379333496094</v>
      </c>
      <c r="BJ1584" s="148">
        <v>0.16400000000000001</v>
      </c>
      <c r="BK1584" s="30">
        <v>46.800091569999999</v>
      </c>
      <c r="BL1584" s="30">
        <v>231.8</v>
      </c>
      <c r="BM1584" s="30">
        <v>78.429031372070313</v>
      </c>
      <c r="BN1584" s="148">
        <v>0.14499999999999999</v>
      </c>
      <c r="BO1584" s="30">
        <v>46.728688830000003</v>
      </c>
      <c r="BP1584" s="30">
        <v>204.8</v>
      </c>
      <c r="BQ1584" s="148"/>
      <c r="BR1584" s="148">
        <v>8.4000000000000005E-2</v>
      </c>
      <c r="BS1584" s="148"/>
      <c r="BT1584" s="148">
        <v>0.88800000000000001</v>
      </c>
      <c r="BU1584" s="148"/>
      <c r="BV1584" s="148">
        <v>2.8000000864267349E-2</v>
      </c>
      <c r="BW1584" s="148"/>
      <c r="BX1584" s="148">
        <v>0.13100000000000001</v>
      </c>
      <c r="BY1584" s="148">
        <v>0.47199999999999998</v>
      </c>
      <c r="BZ1584" s="1"/>
      <c r="CA1584" s="1">
        <v>8711.2900390625</v>
      </c>
      <c r="CB1584" s="1">
        <v>9172.6299999999992</v>
      </c>
      <c r="CC1584" s="124" t="s">
        <v>4604</v>
      </c>
      <c r="CD1584" t="s">
        <v>4633</v>
      </c>
    </row>
    <row r="1585" spans="1:82" x14ac:dyDescent="0.3">
      <c r="A1585" s="1">
        <v>1110864010</v>
      </c>
      <c r="B1585" s="124" t="s">
        <v>4604</v>
      </c>
      <c r="C1585" t="s">
        <v>523</v>
      </c>
      <c r="D1585" t="s">
        <v>2034</v>
      </c>
      <c r="E1585" s="30">
        <v>86.91204833984375</v>
      </c>
      <c r="F1585" s="30">
        <v>86.429901123046875</v>
      </c>
      <c r="G1585" s="30">
        <v>89.337867736816406</v>
      </c>
      <c r="H1585" s="30">
        <v>89.509071350097656</v>
      </c>
      <c r="I1585" s="1">
        <v>300</v>
      </c>
      <c r="J1585" s="1" t="s">
        <v>4733</v>
      </c>
      <c r="K1585" s="1">
        <v>6</v>
      </c>
      <c r="L1585" t="s">
        <v>3902</v>
      </c>
      <c r="M1585" t="s">
        <v>3910</v>
      </c>
      <c r="N1585" t="s">
        <v>3917</v>
      </c>
      <c r="O1585" t="s">
        <v>3921</v>
      </c>
      <c r="P1585" s="148">
        <v>0.30625000596046448</v>
      </c>
      <c r="Q1585" s="30">
        <v>50.753118530000002</v>
      </c>
      <c r="R1585" s="30">
        <v>308.75</v>
      </c>
      <c r="S1585" s="1">
        <v>237</v>
      </c>
      <c r="T1585" s="1">
        <v>158</v>
      </c>
      <c r="U1585" s="148">
        <v>0.66666668653488159</v>
      </c>
      <c r="V1585" s="148">
        <v>0.2330097109079361</v>
      </c>
      <c r="W1585" s="149">
        <v>50.543438299999998</v>
      </c>
      <c r="X1585" s="149">
        <v>286.40777587890631</v>
      </c>
      <c r="Y1585" s="1">
        <v>158</v>
      </c>
      <c r="Z1585" s="30">
        <v>84.618545532226563</v>
      </c>
      <c r="AA1585" s="148">
        <v>0.40600000000000003</v>
      </c>
      <c r="AB1585" s="30">
        <v>49.9</v>
      </c>
      <c r="AC1585" s="30">
        <v>324.89999999999998</v>
      </c>
      <c r="AD1585" s="30">
        <v>85.232704162597656</v>
      </c>
      <c r="AE1585" s="148">
        <v>0.33800000000000002</v>
      </c>
      <c r="AF1585" s="30">
        <v>50.07</v>
      </c>
      <c r="AG1585" s="30">
        <v>308.8</v>
      </c>
      <c r="AH1585" s="30">
        <v>85.620063781738281</v>
      </c>
      <c r="AI1585" s="148">
        <v>0.35499999999999998</v>
      </c>
      <c r="AJ1585" s="30">
        <v>50.247735679999998</v>
      </c>
      <c r="AK1585" s="30">
        <v>298.5</v>
      </c>
      <c r="AL1585" s="30">
        <v>85.701606750488281</v>
      </c>
      <c r="AM1585" s="148">
        <v>0.29499999999999998</v>
      </c>
      <c r="AN1585" s="30">
        <v>50.241787539999997</v>
      </c>
      <c r="AO1585" s="30">
        <v>275.2</v>
      </c>
      <c r="AP1585" s="148">
        <v>0.30817610025405878</v>
      </c>
      <c r="AQ1585" s="30">
        <v>52.722688980000001</v>
      </c>
      <c r="AR1585" s="30">
        <v>280.50314331054688</v>
      </c>
      <c r="AS1585" s="30">
        <v>236</v>
      </c>
      <c r="AT1585" s="30">
        <v>157</v>
      </c>
      <c r="AU1585" s="148">
        <v>0.66666668653488159</v>
      </c>
      <c r="AV1585" s="30">
        <v>89.509071350097656</v>
      </c>
      <c r="AW1585" s="148">
        <v>0.30392158031463617</v>
      </c>
      <c r="AX1585" s="30">
        <v>52.576011309999998</v>
      </c>
      <c r="AY1585" s="30"/>
      <c r="AZ1585" s="30">
        <v>157</v>
      </c>
      <c r="BA1585" s="30">
        <v>84.278770446777344</v>
      </c>
      <c r="BB1585" s="148">
        <v>0.23400000000000001</v>
      </c>
      <c r="BC1585" s="30">
        <v>49.66</v>
      </c>
      <c r="BD1585" s="30">
        <v>263.5</v>
      </c>
      <c r="BE1585" s="30">
        <v>84.934814453125</v>
      </c>
      <c r="BF1585" s="147">
        <v>0.19900000000000001</v>
      </c>
      <c r="BG1585" s="30">
        <v>49.95</v>
      </c>
      <c r="BH1585" s="30">
        <v>243.4</v>
      </c>
      <c r="BI1585" s="30">
        <v>84.85943603515625</v>
      </c>
      <c r="BJ1585" s="148">
        <v>0.26500000000000001</v>
      </c>
      <c r="BK1585" s="30">
        <v>49.963492780000003</v>
      </c>
      <c r="BL1585" s="30">
        <v>255</v>
      </c>
      <c r="BM1585" s="30">
        <v>84.141380310058594</v>
      </c>
      <c r="BN1585" s="148">
        <v>0.19400000000000001</v>
      </c>
      <c r="BO1585" s="30">
        <v>49.575570419999998</v>
      </c>
      <c r="BP1585" s="30">
        <v>227.9</v>
      </c>
      <c r="BQ1585" s="148"/>
      <c r="BR1585" s="148">
        <v>0.03</v>
      </c>
      <c r="BS1585" s="148"/>
      <c r="BT1585" s="148">
        <v>0.95000000000000007</v>
      </c>
      <c r="BU1585" s="148"/>
      <c r="BV1585" s="148">
        <v>1.9999999552965161E-2</v>
      </c>
      <c r="BW1585" s="148"/>
      <c r="BX1585" s="148">
        <v>0.16700000000000001</v>
      </c>
      <c r="BY1585" s="148">
        <v>0.57300000000000006</v>
      </c>
      <c r="BZ1585" s="1"/>
      <c r="CA1585" s="1">
        <v>8771.3095703125</v>
      </c>
      <c r="CB1585" s="1">
        <v>10619.2</v>
      </c>
      <c r="CC1585" s="124" t="s">
        <v>4604</v>
      </c>
      <c r="CD1585" t="s">
        <v>4634</v>
      </c>
    </row>
    <row r="1586" spans="1:82" x14ac:dyDescent="0.3">
      <c r="A1586" s="1">
        <v>1110864020</v>
      </c>
      <c r="B1586" s="124" t="s">
        <v>4604</v>
      </c>
      <c r="C1586" t="s">
        <v>523</v>
      </c>
      <c r="D1586" t="s">
        <v>2035</v>
      </c>
      <c r="E1586" s="30">
        <v>87.52764892578125</v>
      </c>
      <c r="F1586" s="30">
        <v>86.933357238769531</v>
      </c>
      <c r="G1586" s="30">
        <v>86.995292663574219</v>
      </c>
      <c r="H1586" s="30">
        <v>86.621635437011719</v>
      </c>
      <c r="I1586" s="1">
        <v>59</v>
      </c>
      <c r="J1586" s="1" t="s">
        <v>4733</v>
      </c>
      <c r="K1586" s="1">
        <v>6</v>
      </c>
      <c r="L1586" t="s">
        <v>3902</v>
      </c>
      <c r="M1586" t="s">
        <v>3910</v>
      </c>
      <c r="N1586" t="s">
        <v>3917</v>
      </c>
      <c r="O1586" t="s">
        <v>3921</v>
      </c>
      <c r="P1586" s="148">
        <v>0.17241379618644709</v>
      </c>
      <c r="Q1586" s="30">
        <v>51.009184570000002</v>
      </c>
      <c r="R1586" s="30"/>
      <c r="S1586" s="1">
        <v>35</v>
      </c>
      <c r="T1586" s="1">
        <v>24</v>
      </c>
      <c r="U1586" s="148">
        <v>0.68571430444717407</v>
      </c>
      <c r="V1586" s="148"/>
      <c r="W1586" s="149">
        <v>50.752042520000003</v>
      </c>
      <c r="X1586" s="149"/>
      <c r="Y1586" s="1">
        <v>24</v>
      </c>
      <c r="Z1586" s="30">
        <v>89.149925231933594</v>
      </c>
      <c r="AA1586" s="148">
        <v>0.44</v>
      </c>
      <c r="AB1586" s="30">
        <v>51.4</v>
      </c>
      <c r="AC1586" s="30">
        <v>360</v>
      </c>
      <c r="AD1586" s="30">
        <v>87.117622375488281</v>
      </c>
      <c r="AE1586" s="148">
        <v>0.41199999999999998</v>
      </c>
      <c r="AF1586" s="30">
        <v>50.71</v>
      </c>
      <c r="AG1586" s="30">
        <v>352.9</v>
      </c>
      <c r="AH1586" s="30">
        <v>75.857704162597656</v>
      </c>
      <c r="AI1586" s="148">
        <v>0.40699999999999997</v>
      </c>
      <c r="AJ1586" s="30">
        <v>47.014305700000001</v>
      </c>
      <c r="AK1586" s="30">
        <v>314.8</v>
      </c>
      <c r="AL1586" s="30">
        <v>76.290267944335938</v>
      </c>
      <c r="AM1586" s="148">
        <v>0.3</v>
      </c>
      <c r="AN1586" s="30">
        <v>47.03912235</v>
      </c>
      <c r="AO1586" s="30">
        <v>280</v>
      </c>
      <c r="AP1586" s="148">
        <v>0.20689655840396881</v>
      </c>
      <c r="AQ1586" s="30">
        <v>51.25734662</v>
      </c>
      <c r="AR1586" s="30"/>
      <c r="AS1586" s="30">
        <v>35</v>
      </c>
      <c r="AT1586" s="30">
        <v>24</v>
      </c>
      <c r="AU1586" s="148">
        <v>0.68571430444717407</v>
      </c>
      <c r="AV1586" s="30">
        <v>86.621635437011719</v>
      </c>
      <c r="AW1586" s="148">
        <v>0.190476194024086</v>
      </c>
      <c r="AX1586" s="30">
        <v>50.9211752</v>
      </c>
      <c r="AY1586" s="30"/>
      <c r="AZ1586" s="30">
        <v>24</v>
      </c>
      <c r="BA1586" s="30">
        <v>92.196784973144531</v>
      </c>
      <c r="BB1586" s="148">
        <v>0.44</v>
      </c>
      <c r="BC1586" s="30">
        <v>53.5</v>
      </c>
      <c r="BD1586" s="30">
        <v>300</v>
      </c>
      <c r="BE1586" s="30">
        <v>87.977867126464844</v>
      </c>
      <c r="BF1586" s="147">
        <v>0.23499999999999999</v>
      </c>
      <c r="BG1586" s="30">
        <v>51.45</v>
      </c>
      <c r="BH1586" s="30">
        <v>252.9</v>
      </c>
      <c r="BI1586" s="30">
        <v>76.371917724609375</v>
      </c>
      <c r="BJ1586" s="148">
        <v>0.14799999999999999</v>
      </c>
      <c r="BK1586" s="30">
        <v>45.829033549999998</v>
      </c>
      <c r="BL1586" s="30">
        <v>263</v>
      </c>
      <c r="BM1586" s="30">
        <v>77.805816650390625</v>
      </c>
      <c r="BN1586" s="148">
        <v>0.05</v>
      </c>
      <c r="BO1586" s="30">
        <v>46.418093650000003</v>
      </c>
      <c r="BP1586" s="30">
        <v>225</v>
      </c>
      <c r="BQ1586" s="148"/>
      <c r="BR1586" s="148"/>
      <c r="BS1586" s="148"/>
      <c r="BT1586" s="148">
        <v>0.94900000000000007</v>
      </c>
      <c r="BU1586" s="148"/>
      <c r="BV1586" s="148">
        <v>5.0999999046325677E-2</v>
      </c>
      <c r="BW1586" s="148"/>
      <c r="BX1586" s="148">
        <v>0.23699999999999999</v>
      </c>
      <c r="BY1586" s="148">
        <v>0.63800000000000001</v>
      </c>
      <c r="BZ1586" s="1"/>
      <c r="CA1586" s="1">
        <v>9667.5498046875</v>
      </c>
      <c r="CB1586" s="1">
        <v>10188.219999999999</v>
      </c>
      <c r="CC1586" s="124" t="s">
        <v>4604</v>
      </c>
      <c r="CD1586" t="s">
        <v>4634</v>
      </c>
    </row>
    <row r="1587" spans="1:82" x14ac:dyDescent="0.3">
      <c r="A1587" s="1">
        <v>1110873000</v>
      </c>
      <c r="B1587" s="124" t="s">
        <v>4605</v>
      </c>
      <c r="C1587" t="s">
        <v>524</v>
      </c>
      <c r="D1587" t="s">
        <v>2036</v>
      </c>
      <c r="E1587" s="30">
        <v>81.770858764648438</v>
      </c>
      <c r="F1587" s="30">
        <v>80.972373962402344</v>
      </c>
      <c r="G1587" s="30">
        <v>82.995735168457031</v>
      </c>
      <c r="H1587" s="30">
        <v>81.794746398925781</v>
      </c>
      <c r="I1587" s="1">
        <v>253</v>
      </c>
      <c r="J1587" s="1">
        <v>5</v>
      </c>
      <c r="K1587" s="1">
        <v>8</v>
      </c>
      <c r="L1587" t="s">
        <v>3902</v>
      </c>
      <c r="M1587" t="s">
        <v>3910</v>
      </c>
      <c r="N1587" t="s">
        <v>3917</v>
      </c>
      <c r="O1587" t="s">
        <v>3921</v>
      </c>
      <c r="P1587" s="148">
        <v>0.26839825510978699</v>
      </c>
      <c r="Q1587" s="30">
        <v>48.614574500000003</v>
      </c>
      <c r="R1587" s="30">
        <v>289.177490234375</v>
      </c>
      <c r="S1587" s="1">
        <v>496</v>
      </c>
      <c r="T1587" s="1">
        <v>351</v>
      </c>
      <c r="U1587" s="148">
        <v>0.70766127109527588</v>
      </c>
      <c r="V1587" s="148">
        <v>0.20624999701976779</v>
      </c>
      <c r="W1587" s="149">
        <v>48.282153209999997</v>
      </c>
      <c r="X1587" s="149">
        <v>266.25</v>
      </c>
      <c r="Y1587" s="1">
        <v>351</v>
      </c>
      <c r="Z1587" s="30">
        <v>84.618545532226563</v>
      </c>
      <c r="AA1587" s="148">
        <v>0.39600000000000002</v>
      </c>
      <c r="AB1587" s="30">
        <v>49.9</v>
      </c>
      <c r="AC1587" s="30">
        <v>327.2</v>
      </c>
      <c r="AD1587" s="30">
        <v>83.082725524902344</v>
      </c>
      <c r="AE1587" s="148">
        <v>0.30199999999999999</v>
      </c>
      <c r="AF1587" s="30">
        <v>49.34</v>
      </c>
      <c r="AG1587" s="30">
        <v>299.5</v>
      </c>
      <c r="AH1587" s="30">
        <v>82.826835632324219</v>
      </c>
      <c r="AI1587" s="148">
        <v>0.35599999999999998</v>
      </c>
      <c r="AJ1587" s="30">
        <v>49.322579310000002</v>
      </c>
      <c r="AK1587" s="30">
        <v>316.7</v>
      </c>
      <c r="AL1587" s="30">
        <v>82.508773803710938</v>
      </c>
      <c r="AM1587" s="148">
        <v>0.23699999999999999</v>
      </c>
      <c r="AN1587" s="30">
        <v>49.155270430000002</v>
      </c>
      <c r="AO1587" s="30">
        <v>287.60000000000002</v>
      </c>
      <c r="AP1587" s="148">
        <v>0.26839825510978699</v>
      </c>
      <c r="AQ1587" s="30">
        <v>48.755517390000001</v>
      </c>
      <c r="AR1587" s="30">
        <v>264.50216674804688</v>
      </c>
      <c r="AS1587" s="30">
        <v>496</v>
      </c>
      <c r="AT1587" s="30">
        <v>351</v>
      </c>
      <c r="AU1587" s="148">
        <v>0.70766127109527588</v>
      </c>
      <c r="AV1587" s="30">
        <v>81.794746398925781</v>
      </c>
      <c r="AW1587" s="148">
        <v>0.19374999403953549</v>
      </c>
      <c r="AX1587" s="30">
        <v>48.154802699999998</v>
      </c>
      <c r="AY1587" s="30">
        <v>235</v>
      </c>
      <c r="AZ1587" s="30">
        <v>351</v>
      </c>
      <c r="BA1587" s="30">
        <v>79.30938720703125</v>
      </c>
      <c r="BB1587" s="148">
        <v>0.28399999999999997</v>
      </c>
      <c r="BC1587" s="30">
        <v>47.25</v>
      </c>
      <c r="BD1587" s="30">
        <v>264.89999999999998</v>
      </c>
      <c r="BE1587" s="30">
        <v>79.457313537597656</v>
      </c>
      <c r="BF1587" s="147">
        <v>0.188</v>
      </c>
      <c r="BG1587" s="30">
        <v>47.25</v>
      </c>
      <c r="BH1587" s="30">
        <v>230.2</v>
      </c>
      <c r="BI1587" s="30">
        <v>79.803764343261719</v>
      </c>
      <c r="BJ1587" s="148">
        <v>0.222</v>
      </c>
      <c r="BK1587" s="30">
        <v>47.50076155</v>
      </c>
      <c r="BL1587" s="30">
        <v>255.2</v>
      </c>
      <c r="BM1587" s="30">
        <v>80.291603088378906</v>
      </c>
      <c r="BN1587" s="148">
        <v>0.156</v>
      </c>
      <c r="BO1587" s="30">
        <v>47.656944299999999</v>
      </c>
      <c r="BP1587" s="30">
        <v>226.9</v>
      </c>
      <c r="BQ1587" s="148"/>
      <c r="BR1587" s="148"/>
      <c r="BS1587" s="148"/>
      <c r="BT1587" s="148">
        <v>0.96799999999999997</v>
      </c>
      <c r="BU1587" s="148"/>
      <c r="BV1587" s="148">
        <v>3.2000001519918442E-2</v>
      </c>
      <c r="BW1587" s="148"/>
      <c r="BX1587" s="148">
        <v>0.19800000000000001</v>
      </c>
      <c r="BY1587" s="148">
        <v>0.65300000000000002</v>
      </c>
      <c r="BZ1587" s="1"/>
      <c r="CA1587" s="1">
        <v>8273.7001953125</v>
      </c>
      <c r="CB1587" s="1">
        <v>9866.6299999999992</v>
      </c>
      <c r="CC1587" s="124" t="s">
        <v>4605</v>
      </c>
      <c r="CD1587" t="s">
        <v>4635</v>
      </c>
    </row>
    <row r="1588" spans="1:82" x14ac:dyDescent="0.3">
      <c r="A1588" s="1">
        <v>1110874040</v>
      </c>
      <c r="B1588" s="124" t="s">
        <v>4605</v>
      </c>
      <c r="C1588" t="s">
        <v>524</v>
      </c>
      <c r="D1588" t="s">
        <v>2037</v>
      </c>
      <c r="E1588" s="30">
        <v>86.47283935546875</v>
      </c>
      <c r="F1588" s="30">
        <v>87.701751708984375</v>
      </c>
      <c r="G1588" s="30">
        <v>87.706146240234375</v>
      </c>
      <c r="H1588" s="30">
        <v>88.32611083984375</v>
      </c>
      <c r="I1588" s="1">
        <v>335</v>
      </c>
      <c r="J1588" s="1" t="s">
        <v>4733</v>
      </c>
      <c r="K1588" s="1">
        <v>4</v>
      </c>
      <c r="L1588" t="s">
        <v>3902</v>
      </c>
      <c r="M1588" t="s">
        <v>3910</v>
      </c>
      <c r="N1588" t="s">
        <v>3917</v>
      </c>
      <c r="O1588" t="s">
        <v>3921</v>
      </c>
      <c r="P1588" s="148">
        <v>0.35433071851730352</v>
      </c>
      <c r="Q1588" s="30">
        <v>50.570422999999998</v>
      </c>
      <c r="R1588" s="30">
        <v>306.29922485351563</v>
      </c>
      <c r="S1588" s="1">
        <v>70</v>
      </c>
      <c r="T1588" s="1">
        <v>58</v>
      </c>
      <c r="U1588" s="148">
        <v>0.82857143878936768</v>
      </c>
      <c r="V1588" s="148">
        <v>0.28723403811454767</v>
      </c>
      <c r="W1588" s="149">
        <v>51.070420470000002</v>
      </c>
      <c r="X1588" s="149">
        <v>289.3616943359375</v>
      </c>
      <c r="Y1588" s="1">
        <v>58</v>
      </c>
      <c r="Z1588" s="30">
        <v>88.545738220214844</v>
      </c>
      <c r="AA1588" s="148">
        <v>0.32600000000000001</v>
      </c>
      <c r="AB1588" s="30">
        <v>51.2</v>
      </c>
      <c r="AC1588" s="30">
        <v>302.89999999999998</v>
      </c>
      <c r="AD1588" s="30">
        <v>91.388137817382813</v>
      </c>
      <c r="AE1588" s="148">
        <v>0.27400000000000002</v>
      </c>
      <c r="AF1588" s="30">
        <v>52.16</v>
      </c>
      <c r="AG1588" s="30">
        <v>289.39999999999998</v>
      </c>
      <c r="AH1588" s="30">
        <v>87.494804382324219</v>
      </c>
      <c r="AI1588" s="148">
        <v>0.33300000000000002</v>
      </c>
      <c r="AJ1588" s="30">
        <v>50.868676110000003</v>
      </c>
      <c r="AK1588" s="30">
        <v>284.39999999999998</v>
      </c>
      <c r="AL1588" s="30">
        <v>90.206672668457031</v>
      </c>
      <c r="AM1588" s="148">
        <v>0.252</v>
      </c>
      <c r="AN1588" s="30">
        <v>51.774852660000001</v>
      </c>
      <c r="AO1588" s="30">
        <v>266.10000000000002</v>
      </c>
      <c r="AP1588" s="148">
        <v>0.4566929042339325</v>
      </c>
      <c r="AQ1588" s="30">
        <v>51.702003679999997</v>
      </c>
      <c r="AR1588" s="30">
        <v>308.66140747070313</v>
      </c>
      <c r="AS1588" s="30">
        <v>70</v>
      </c>
      <c r="AT1588" s="30">
        <v>58</v>
      </c>
      <c r="AU1588" s="148">
        <v>0.82857143878936768</v>
      </c>
      <c r="AV1588" s="30">
        <v>88.32611083984375</v>
      </c>
      <c r="AW1588" s="148">
        <v>0.39361703395843511</v>
      </c>
      <c r="AX1588" s="30">
        <v>51.898040450000003</v>
      </c>
      <c r="AY1588" s="30">
        <v>285.10638427734381</v>
      </c>
      <c r="AZ1588" s="30">
        <v>58</v>
      </c>
      <c r="BA1588" s="30">
        <v>93.495834350585938</v>
      </c>
      <c r="BB1588" s="148">
        <v>0.42</v>
      </c>
      <c r="BC1588" s="30">
        <v>54.13</v>
      </c>
      <c r="BD1588" s="30">
        <v>286.2</v>
      </c>
      <c r="BE1588" s="30">
        <v>94.652305603027344</v>
      </c>
      <c r="BF1588" s="147">
        <v>0.35399999999999998</v>
      </c>
      <c r="BG1588" s="30">
        <v>54.74</v>
      </c>
      <c r="BH1588" s="30">
        <v>264.60000000000002</v>
      </c>
      <c r="BI1588" s="30">
        <v>100.9058532714844</v>
      </c>
      <c r="BJ1588" s="148">
        <v>0.41499999999999998</v>
      </c>
      <c r="BK1588" s="30">
        <v>57.780061420000003</v>
      </c>
      <c r="BL1588" s="30">
        <v>308.5</v>
      </c>
      <c r="BM1588" s="30">
        <v>101.913688659668</v>
      </c>
      <c r="BN1588" s="148">
        <v>0.33600000000000002</v>
      </c>
      <c r="BO1588" s="30">
        <v>58.432823540000001</v>
      </c>
      <c r="BP1588" s="30">
        <v>283.60000000000002</v>
      </c>
      <c r="BQ1588" s="148"/>
      <c r="BR1588" s="148">
        <v>2.1000000000000001E-2</v>
      </c>
      <c r="BS1588" s="148"/>
      <c r="BT1588" s="148">
        <v>0.94000000000000006</v>
      </c>
      <c r="BU1588" s="148">
        <v>0.03</v>
      </c>
      <c r="BV1588" s="148">
        <v>8.999999612569809E-3</v>
      </c>
      <c r="BW1588" s="148"/>
      <c r="BX1588" s="148">
        <v>0.25700000000000001</v>
      </c>
      <c r="BY1588" s="148">
        <v>0.70699999999999996</v>
      </c>
      <c r="BZ1588" s="1"/>
      <c r="CA1588" s="1">
        <v>8933.5400390625</v>
      </c>
      <c r="CB1588" s="1">
        <v>10557.64</v>
      </c>
      <c r="CC1588" s="124" t="s">
        <v>4605</v>
      </c>
      <c r="CD1588" t="s">
        <v>4634</v>
      </c>
    </row>
    <row r="1589" spans="1:82" x14ac:dyDescent="0.3">
      <c r="A1589" s="1">
        <v>1120993000</v>
      </c>
      <c r="B1589" s="124" t="s">
        <v>4606</v>
      </c>
      <c r="C1589" t="s">
        <v>525</v>
      </c>
      <c r="D1589" t="s">
        <v>2038</v>
      </c>
      <c r="E1589" s="30">
        <v>78.770042419433594</v>
      </c>
      <c r="F1589" s="30">
        <v>80.010795593261719</v>
      </c>
      <c r="G1589" s="30">
        <v>83.273323059082031</v>
      </c>
      <c r="H1589" s="30">
        <v>83.9151611328125</v>
      </c>
      <c r="I1589" s="1">
        <v>70</v>
      </c>
      <c r="J1589" s="1">
        <v>6</v>
      </c>
      <c r="K1589" s="1">
        <v>8</v>
      </c>
      <c r="L1589" t="s">
        <v>3816</v>
      </c>
      <c r="M1589" t="s">
        <v>3907</v>
      </c>
      <c r="N1589" t="s">
        <v>3917</v>
      </c>
      <c r="O1589" t="s">
        <v>3921</v>
      </c>
      <c r="P1589" s="148">
        <v>0.16393442451953891</v>
      </c>
      <c r="Q1589" s="30">
        <v>47.366346010000001</v>
      </c>
      <c r="R1589" s="30"/>
      <c r="S1589" s="1">
        <v>125</v>
      </c>
      <c r="T1589" s="1">
        <v>88</v>
      </c>
      <c r="U1589" s="148">
        <v>0.70399999618530273</v>
      </c>
      <c r="V1589" s="148">
        <v>7.5000002980232239E-2</v>
      </c>
      <c r="W1589" s="149">
        <v>47.883731230000002</v>
      </c>
      <c r="X1589" s="149"/>
      <c r="Y1589" s="1">
        <v>88</v>
      </c>
      <c r="Z1589" s="30">
        <v>76.76416015625</v>
      </c>
      <c r="AA1589" s="148">
        <v>0.29699999999999999</v>
      </c>
      <c r="AB1589" s="30">
        <v>47.3</v>
      </c>
      <c r="AC1589" s="30">
        <v>304.7</v>
      </c>
      <c r="AD1589" s="30">
        <v>79.0772705078125</v>
      </c>
      <c r="AE1589" s="148">
        <v>0.24399999999999999</v>
      </c>
      <c r="AF1589" s="30">
        <v>47.98</v>
      </c>
      <c r="AG1589" s="30">
        <v>288.89999999999998</v>
      </c>
      <c r="AH1589" s="30"/>
      <c r="AI1589" s="148"/>
      <c r="AJ1589" s="30"/>
      <c r="AK1589" s="30"/>
      <c r="AL1589" s="30"/>
      <c r="AM1589" s="148"/>
      <c r="AN1589" s="30"/>
      <c r="AO1589" s="30"/>
      <c r="AP1589" s="148">
        <v>0.10000000149011611</v>
      </c>
      <c r="AQ1589" s="30">
        <v>48.929155350000002</v>
      </c>
      <c r="AR1589" s="30"/>
      <c r="AS1589" s="30">
        <v>124</v>
      </c>
      <c r="AT1589" s="30">
        <v>87</v>
      </c>
      <c r="AU1589" s="148">
        <v>0.70399999618530273</v>
      </c>
      <c r="AV1589" s="30">
        <v>83.9151611328125</v>
      </c>
      <c r="AW1589" s="148">
        <v>5.128205195069313E-2</v>
      </c>
      <c r="AX1589" s="30">
        <v>49.370048070000003</v>
      </c>
      <c r="AY1589" s="30"/>
      <c r="AZ1589" s="30">
        <v>87</v>
      </c>
      <c r="BA1589" s="30">
        <v>79.371246337890625</v>
      </c>
      <c r="BB1589" s="148">
        <v>0.23400000000000001</v>
      </c>
      <c r="BC1589" s="30">
        <v>47.28</v>
      </c>
      <c r="BD1589" s="30">
        <v>243.8</v>
      </c>
      <c r="BE1589" s="30">
        <v>81.364295959472656</v>
      </c>
      <c r="BF1589" s="147">
        <v>0.222</v>
      </c>
      <c r="BG1589" s="30">
        <v>48.19</v>
      </c>
      <c r="BH1589" s="30">
        <v>231.1</v>
      </c>
      <c r="BI1589" s="30"/>
      <c r="BJ1589" s="148"/>
      <c r="BK1589" s="30"/>
      <c r="BL1589" s="30"/>
      <c r="BM1589" s="30"/>
      <c r="BN1589" s="148"/>
      <c r="BO1589" s="30"/>
      <c r="BP1589" s="30"/>
      <c r="BQ1589" s="148"/>
      <c r="BR1589" s="148"/>
      <c r="BS1589" s="148"/>
      <c r="BT1589" s="148">
        <v>0.95700000000000007</v>
      </c>
      <c r="BU1589" s="148"/>
      <c r="BV1589" s="148">
        <v>4.3000001460313797E-2</v>
      </c>
      <c r="BW1589" s="148"/>
      <c r="BX1589" s="148">
        <v>0.214</v>
      </c>
      <c r="BY1589" s="148">
        <v>0.65700000000000003</v>
      </c>
      <c r="BZ1589" s="1"/>
      <c r="CA1589" s="1">
        <v>8400.8603515625</v>
      </c>
      <c r="CB1589" s="1">
        <v>10137.41</v>
      </c>
      <c r="CC1589" s="124" t="s">
        <v>4606</v>
      </c>
      <c r="CD1589" t="s">
        <v>4633</v>
      </c>
    </row>
    <row r="1590" spans="1:82" x14ac:dyDescent="0.3">
      <c r="A1590" s="1">
        <v>1120994020</v>
      </c>
      <c r="B1590" s="124" t="s">
        <v>4606</v>
      </c>
      <c r="C1590" t="s">
        <v>525</v>
      </c>
      <c r="D1590" t="s">
        <v>2039</v>
      </c>
      <c r="E1590" s="30">
        <v>82.687149047851563</v>
      </c>
      <c r="F1590" s="30">
        <v>82.001152038574219</v>
      </c>
      <c r="G1590" s="30">
        <v>97.581733703613281</v>
      </c>
      <c r="H1590" s="30">
        <v>95.658981323242188</v>
      </c>
      <c r="I1590" s="1">
        <v>161</v>
      </c>
      <c r="J1590" s="1" t="s">
        <v>3981</v>
      </c>
      <c r="K1590" s="1">
        <v>5</v>
      </c>
      <c r="L1590" t="s">
        <v>3816</v>
      </c>
      <c r="M1590" t="s">
        <v>3907</v>
      </c>
      <c r="N1590" t="s">
        <v>3917</v>
      </c>
      <c r="O1590" t="s">
        <v>3921</v>
      </c>
      <c r="P1590" s="148">
        <v>0.20987653732299799</v>
      </c>
      <c r="Q1590" s="30">
        <v>48.995715869999998</v>
      </c>
      <c r="R1590" s="30"/>
      <c r="S1590" s="1">
        <v>70</v>
      </c>
      <c r="T1590" s="1">
        <v>54</v>
      </c>
      <c r="U1590" s="148">
        <v>0.77142858505249023</v>
      </c>
      <c r="V1590" s="148">
        <v>0.14035087823867801</v>
      </c>
      <c r="W1590" s="149">
        <v>48.70841944</v>
      </c>
      <c r="X1590" s="149"/>
      <c r="Y1590" s="1">
        <v>54</v>
      </c>
      <c r="Z1590" s="30">
        <v>84.014358520507813</v>
      </c>
      <c r="AA1590" s="148">
        <v>0.159</v>
      </c>
      <c r="AB1590" s="30">
        <v>49.7</v>
      </c>
      <c r="AC1590" s="30">
        <v>201.4</v>
      </c>
      <c r="AD1590" s="30">
        <v>82.375877380371094</v>
      </c>
      <c r="AE1590" s="148">
        <v>9.4E-2</v>
      </c>
      <c r="AF1590" s="30">
        <v>49.1</v>
      </c>
      <c r="AG1590" s="30">
        <v>181.1</v>
      </c>
      <c r="AH1590" s="30">
        <v>91.694725036621094</v>
      </c>
      <c r="AI1590" s="148">
        <v>0.3</v>
      </c>
      <c r="AJ1590" s="30">
        <v>52.259748270000003</v>
      </c>
      <c r="AK1590" s="30">
        <v>297.8</v>
      </c>
      <c r="AL1590" s="30">
        <v>90.975440979003906</v>
      </c>
      <c r="AM1590" s="148">
        <v>0.27500000000000002</v>
      </c>
      <c r="AN1590" s="30">
        <v>52.03646526</v>
      </c>
      <c r="AO1590" s="30">
        <v>287</v>
      </c>
      <c r="AP1590" s="148">
        <v>0.1111111119389534</v>
      </c>
      <c r="AQ1590" s="30">
        <v>57.879445570000001</v>
      </c>
      <c r="AR1590" s="30"/>
      <c r="AS1590" s="30">
        <v>70</v>
      </c>
      <c r="AT1590" s="30">
        <v>54</v>
      </c>
      <c r="AU1590" s="148">
        <v>0.77142858505249023</v>
      </c>
      <c r="AV1590" s="30">
        <v>95.658981323242188</v>
      </c>
      <c r="AW1590" s="148">
        <v>7.0175439119338989E-2</v>
      </c>
      <c r="AX1590" s="30">
        <v>56.100630440000003</v>
      </c>
      <c r="AY1590" s="30"/>
      <c r="AZ1590" s="30">
        <v>54</v>
      </c>
      <c r="BA1590" s="30">
        <v>90.732772827148438</v>
      </c>
      <c r="BB1590" s="148">
        <v>8.6999999999999994E-2</v>
      </c>
      <c r="BC1590" s="30">
        <v>52.79</v>
      </c>
      <c r="BD1590" s="30">
        <v>181.2</v>
      </c>
      <c r="BE1590" s="30">
        <v>91.690399169921875</v>
      </c>
      <c r="BF1590" s="147">
        <v>5.7000000000000002E-2</v>
      </c>
      <c r="BG1590" s="30">
        <v>53.28</v>
      </c>
      <c r="BH1590" s="30">
        <v>169.8</v>
      </c>
      <c r="BI1590" s="30">
        <v>88.513206481933594</v>
      </c>
      <c r="BJ1590" s="148">
        <v>0.26700000000000002</v>
      </c>
      <c r="BK1590" s="30">
        <v>51.743326709999998</v>
      </c>
      <c r="BL1590" s="30">
        <v>252.2</v>
      </c>
      <c r="BM1590" s="30">
        <v>90.02960205078125</v>
      </c>
      <c r="BN1590" s="148">
        <v>0.23200000000000001</v>
      </c>
      <c r="BO1590" s="30">
        <v>52.510105609999997</v>
      </c>
      <c r="BP1590" s="30">
        <v>244.9</v>
      </c>
      <c r="BQ1590" s="148"/>
      <c r="BR1590" s="148"/>
      <c r="BS1590" s="148"/>
      <c r="BT1590" s="148">
        <v>0.96299999999999997</v>
      </c>
      <c r="BU1590" s="148"/>
      <c r="BV1590" s="148">
        <v>3.7000000476837158E-2</v>
      </c>
      <c r="BW1590" s="148"/>
      <c r="BX1590" s="148">
        <v>0.20499999999999999</v>
      </c>
      <c r="BY1590" s="148">
        <v>0.66200000000000003</v>
      </c>
      <c r="BZ1590" s="1"/>
      <c r="CA1590" s="1">
        <v>7470.75</v>
      </c>
      <c r="CB1590" s="1">
        <v>8768.8700000000008</v>
      </c>
      <c r="CC1590" s="124" t="s">
        <v>4606</v>
      </c>
      <c r="CD1590" t="s">
        <v>4634</v>
      </c>
    </row>
    <row r="1591" spans="1:82" x14ac:dyDescent="0.3">
      <c r="A1591" s="1">
        <v>1121013000</v>
      </c>
      <c r="B1591" s="124" t="s">
        <v>4607</v>
      </c>
      <c r="C1591" t="s">
        <v>526</v>
      </c>
      <c r="D1591" t="s">
        <v>2040</v>
      </c>
      <c r="E1591" s="30">
        <v>87.172576904296875</v>
      </c>
      <c r="F1591" s="30">
        <v>89.246879577636719</v>
      </c>
      <c r="G1591" s="30">
        <v>88.713165283203125</v>
      </c>
      <c r="H1591" s="30">
        <v>89.331253051757813</v>
      </c>
      <c r="I1591" s="1">
        <v>132</v>
      </c>
      <c r="J1591" s="1">
        <v>6</v>
      </c>
      <c r="K1591" s="1">
        <v>8</v>
      </c>
      <c r="L1591" t="s">
        <v>3816</v>
      </c>
      <c r="M1591" t="s">
        <v>3907</v>
      </c>
      <c r="N1591" t="s">
        <v>3916</v>
      </c>
      <c r="O1591" t="s">
        <v>3923</v>
      </c>
      <c r="P1591" s="148">
        <v>0.36290323734283447</v>
      </c>
      <c r="Q1591" s="30">
        <v>50.861489249999998</v>
      </c>
      <c r="R1591" s="30">
        <v>313.70968627929688</v>
      </c>
      <c r="S1591" s="1">
        <v>238</v>
      </c>
      <c r="T1591" s="1">
        <v>134</v>
      </c>
      <c r="U1591" s="148">
        <v>0.56302523612976074</v>
      </c>
      <c r="V1591" s="148">
        <v>0.28125</v>
      </c>
      <c r="W1591" s="149">
        <v>51.710633690000002</v>
      </c>
      <c r="X1591" s="149">
        <v>281.25</v>
      </c>
      <c r="Y1591" s="1">
        <v>134</v>
      </c>
      <c r="Z1591" s="30">
        <v>86.129005432128906</v>
      </c>
      <c r="AA1591" s="148">
        <v>0.55399999999999994</v>
      </c>
      <c r="AB1591" s="30">
        <v>50.4</v>
      </c>
      <c r="AC1591" s="30">
        <v>353.7</v>
      </c>
      <c r="AD1591" s="30">
        <v>88.796379089355469</v>
      </c>
      <c r="AE1591" s="148">
        <v>0.51400000000000001</v>
      </c>
      <c r="AF1591" s="30">
        <v>51.28</v>
      </c>
      <c r="AG1591" s="30">
        <v>340</v>
      </c>
      <c r="AH1591" s="30">
        <v>86.601669311523438</v>
      </c>
      <c r="AI1591" s="148">
        <v>0.46899999999999997</v>
      </c>
      <c r="AJ1591" s="30">
        <v>50.572857499999998</v>
      </c>
      <c r="AK1591" s="30">
        <v>335.4</v>
      </c>
      <c r="AL1591" s="30">
        <v>89.190208435058594</v>
      </c>
      <c r="AM1591" s="148">
        <v>0.40600000000000003</v>
      </c>
      <c r="AN1591" s="30">
        <v>51.428953399999997</v>
      </c>
      <c r="AO1591" s="30">
        <v>312.5</v>
      </c>
      <c r="AP1591" s="148">
        <v>0.40000000596046448</v>
      </c>
      <c r="AQ1591" s="30">
        <v>52.33192099</v>
      </c>
      <c r="AR1591" s="30">
        <v>298.39999389648438</v>
      </c>
      <c r="AS1591" s="30">
        <v>239</v>
      </c>
      <c r="AT1591" s="30">
        <v>134</v>
      </c>
      <c r="AU1591" s="148">
        <v>0.56302523612976074</v>
      </c>
      <c r="AV1591" s="30">
        <v>89.331253051757813</v>
      </c>
      <c r="AW1591" s="148">
        <v>0.328125</v>
      </c>
      <c r="AX1591" s="30">
        <v>52.474102760000001</v>
      </c>
      <c r="AY1591" s="30">
        <v>259.375</v>
      </c>
      <c r="AZ1591" s="30">
        <v>134</v>
      </c>
      <c r="BA1591" s="30">
        <v>82.6910400390625</v>
      </c>
      <c r="BB1591" s="148">
        <v>0.39700000000000002</v>
      </c>
      <c r="BC1591" s="30">
        <v>48.89</v>
      </c>
      <c r="BD1591" s="30">
        <v>294.2</v>
      </c>
      <c r="BE1591" s="30">
        <v>83.433570861816406</v>
      </c>
      <c r="BF1591" s="147">
        <v>0.314</v>
      </c>
      <c r="BG1591" s="30">
        <v>49.21</v>
      </c>
      <c r="BH1591" s="30">
        <v>274.3</v>
      </c>
      <c r="BI1591" s="30">
        <v>83.922920227050781</v>
      </c>
      <c r="BJ1591" s="148">
        <v>0.248</v>
      </c>
      <c r="BK1591" s="30">
        <v>49.507293650000001</v>
      </c>
      <c r="BL1591" s="30">
        <v>260.2</v>
      </c>
      <c r="BM1591" s="30">
        <v>85.21575927734375</v>
      </c>
      <c r="BN1591" s="148">
        <v>0.17199999999999999</v>
      </c>
      <c r="BO1591" s="30">
        <v>50.111015420000001</v>
      </c>
      <c r="BP1591" s="30">
        <v>220.3</v>
      </c>
      <c r="BQ1591" s="148"/>
      <c r="BR1591" s="148"/>
      <c r="BS1591" s="148"/>
      <c r="BT1591" s="148">
        <v>0.95500000000000007</v>
      </c>
      <c r="BU1591" s="148">
        <v>3.7999999999999999E-2</v>
      </c>
      <c r="BV1591" s="148">
        <v>8.0000003799796104E-3</v>
      </c>
      <c r="BW1591" s="148"/>
      <c r="BX1591" s="148">
        <v>0.16700000000000001</v>
      </c>
      <c r="BY1591" s="148">
        <v>0.46400000000000002</v>
      </c>
      <c r="BZ1591" s="1"/>
      <c r="CA1591" s="1">
        <v>7867.22021484375</v>
      </c>
      <c r="CB1591" s="1">
        <v>8723.01</v>
      </c>
      <c r="CC1591" s="124" t="s">
        <v>4607</v>
      </c>
      <c r="CD1591" t="s">
        <v>4633</v>
      </c>
    </row>
    <row r="1592" spans="1:82" x14ac:dyDescent="0.3">
      <c r="A1592" s="1">
        <v>1121014020</v>
      </c>
      <c r="B1592" s="124" t="s">
        <v>4607</v>
      </c>
      <c r="C1592" t="s">
        <v>526</v>
      </c>
      <c r="D1592" t="s">
        <v>2041</v>
      </c>
      <c r="E1592" s="30">
        <v>81.091705322265625</v>
      </c>
      <c r="F1592" s="30">
        <v>81.413185119628906</v>
      </c>
      <c r="G1592" s="30">
        <v>81.361640930175781</v>
      </c>
      <c r="H1592" s="30">
        <v>79.380592346191406</v>
      </c>
      <c r="I1592" s="1">
        <v>251</v>
      </c>
      <c r="J1592" s="1" t="s">
        <v>3981</v>
      </c>
      <c r="K1592" s="1">
        <v>5</v>
      </c>
      <c r="L1592" t="s">
        <v>3816</v>
      </c>
      <c r="M1592" t="s">
        <v>3907</v>
      </c>
      <c r="N1592" t="s">
        <v>3916</v>
      </c>
      <c r="O1592" t="s">
        <v>3923</v>
      </c>
      <c r="P1592" s="148">
        <v>0.32203391194343572</v>
      </c>
      <c r="Q1592" s="30">
        <v>48.332072060000002</v>
      </c>
      <c r="R1592" s="30">
        <v>290.677978515625</v>
      </c>
      <c r="S1592" s="1">
        <v>118</v>
      </c>
      <c r="T1592" s="1">
        <v>66</v>
      </c>
      <c r="U1592" s="148">
        <v>0.5593220591545105</v>
      </c>
      <c r="V1592" s="148">
        <v>0.26760563254356379</v>
      </c>
      <c r="W1592" s="149">
        <v>48.464801260000002</v>
      </c>
      <c r="X1592" s="149">
        <v>274.64788818359381</v>
      </c>
      <c r="Y1592" s="1">
        <v>66</v>
      </c>
      <c r="Z1592" s="30">
        <v>81.597625732421875</v>
      </c>
      <c r="AA1592" s="148">
        <v>0.496</v>
      </c>
      <c r="AB1592" s="30">
        <v>48.9</v>
      </c>
      <c r="AC1592" s="30">
        <v>329.4</v>
      </c>
      <c r="AD1592" s="30">
        <v>82.4642333984375</v>
      </c>
      <c r="AE1592" s="148">
        <v>0.40799999999999997</v>
      </c>
      <c r="AF1592" s="30">
        <v>49.13</v>
      </c>
      <c r="AG1592" s="30">
        <v>295.8</v>
      </c>
      <c r="AH1592" s="30">
        <v>83.846763610839844</v>
      </c>
      <c r="AI1592" s="148">
        <v>0.5</v>
      </c>
      <c r="AJ1592" s="30">
        <v>49.660393569999997</v>
      </c>
      <c r="AK1592" s="30">
        <v>340</v>
      </c>
      <c r="AL1592" s="30">
        <v>86.058746337890625</v>
      </c>
      <c r="AM1592" s="148">
        <v>0.45300000000000001</v>
      </c>
      <c r="AN1592" s="30">
        <v>50.363319500000003</v>
      </c>
      <c r="AO1592" s="30">
        <v>323.39999999999998</v>
      </c>
      <c r="AP1592" s="148">
        <v>0.32773110270500178</v>
      </c>
      <c r="AQ1592" s="30">
        <v>47.733350710000003</v>
      </c>
      <c r="AR1592" s="30">
        <v>284.87396240234381</v>
      </c>
      <c r="AS1592" s="30">
        <v>118</v>
      </c>
      <c r="AT1592" s="30">
        <v>66</v>
      </c>
      <c r="AU1592" s="148">
        <v>0.5593220591545105</v>
      </c>
      <c r="AV1592" s="30">
        <v>79.380592346191406</v>
      </c>
      <c r="AW1592" s="148">
        <v>0.25</v>
      </c>
      <c r="AX1592" s="30">
        <v>46.771211819999998</v>
      </c>
      <c r="AY1592" s="30">
        <v>256.9444580078125</v>
      </c>
      <c r="AZ1592" s="30">
        <v>66</v>
      </c>
      <c r="BA1592" s="30">
        <v>77.577323913574219</v>
      </c>
      <c r="BB1592" s="148">
        <v>0.51300000000000001</v>
      </c>
      <c r="BC1592" s="30">
        <v>46.41</v>
      </c>
      <c r="BD1592" s="30">
        <v>321.8</v>
      </c>
      <c r="BE1592" s="30">
        <v>78.909561157226563</v>
      </c>
      <c r="BF1592" s="147">
        <v>0.40799999999999997</v>
      </c>
      <c r="BG1592" s="30">
        <v>46.98</v>
      </c>
      <c r="BH1592" s="30">
        <v>291.5</v>
      </c>
      <c r="BI1592" s="30">
        <v>80.324974060058594</v>
      </c>
      <c r="BJ1592" s="148">
        <v>0.436</v>
      </c>
      <c r="BK1592" s="30">
        <v>47.754655630000002</v>
      </c>
      <c r="BL1592" s="30">
        <v>315.5</v>
      </c>
      <c r="BM1592" s="30">
        <v>82.651435852050781</v>
      </c>
      <c r="BN1592" s="148">
        <v>0.39100000000000001</v>
      </c>
      <c r="BO1592" s="30">
        <v>48.833022569999997</v>
      </c>
      <c r="BP1592" s="30">
        <v>295.3</v>
      </c>
      <c r="BQ1592" s="148"/>
      <c r="BR1592" s="148"/>
      <c r="BS1592" s="148"/>
      <c r="BT1592" s="148">
        <v>0.97199999999999998</v>
      </c>
      <c r="BU1592" s="148">
        <v>0.02</v>
      </c>
      <c r="BV1592" s="148">
        <v>8.0000003799796104E-3</v>
      </c>
      <c r="BW1592" s="148"/>
      <c r="BX1592" s="148">
        <v>0.128</v>
      </c>
      <c r="BY1592" s="148">
        <v>0.57799999999999996</v>
      </c>
      <c r="BZ1592" s="1"/>
      <c r="CA1592" s="1">
        <v>8698.4404296875</v>
      </c>
      <c r="CB1592" s="1">
        <v>9594.67</v>
      </c>
      <c r="CC1592" s="124" t="s">
        <v>4607</v>
      </c>
      <c r="CD1592" t="s">
        <v>4634</v>
      </c>
    </row>
    <row r="1593" spans="1:82" x14ac:dyDescent="0.3">
      <c r="A1593" s="1">
        <v>1121022050</v>
      </c>
      <c r="B1593" s="124" t="s">
        <v>4608</v>
      </c>
      <c r="C1593" t="s">
        <v>527</v>
      </c>
      <c r="D1593" t="s">
        <v>2042</v>
      </c>
      <c r="E1593" s="30">
        <v>86.502037048339844</v>
      </c>
      <c r="F1593" s="30">
        <v>85.985992431640625</v>
      </c>
      <c r="G1593" s="30">
        <v>86.293777465820313</v>
      </c>
      <c r="H1593" s="30">
        <v>85.882736206054688</v>
      </c>
      <c r="I1593" s="1">
        <v>707</v>
      </c>
      <c r="J1593" s="1">
        <v>6</v>
      </c>
      <c r="K1593" s="1">
        <v>8</v>
      </c>
      <c r="L1593" t="s">
        <v>3816</v>
      </c>
      <c r="M1593" t="s">
        <v>3907</v>
      </c>
      <c r="N1593" t="s">
        <v>3917</v>
      </c>
      <c r="O1593" t="s">
        <v>3921</v>
      </c>
      <c r="P1593" s="148">
        <v>0.40454545617103582</v>
      </c>
      <c r="Q1593" s="30">
        <v>50.582569169999999</v>
      </c>
      <c r="R1593" s="30">
        <v>326.96969604492188</v>
      </c>
      <c r="S1593" s="1">
        <v>1329</v>
      </c>
      <c r="T1593" s="1">
        <v>723</v>
      </c>
      <c r="U1593" s="148">
        <v>0.54401803016662598</v>
      </c>
      <c r="V1593" s="148">
        <v>0.29003021121025091</v>
      </c>
      <c r="W1593" s="149">
        <v>50.359508910000002</v>
      </c>
      <c r="X1593" s="149">
        <v>293.95770263671881</v>
      </c>
      <c r="Y1593" s="1">
        <v>723</v>
      </c>
      <c r="Z1593" s="30">
        <v>87.0352783203125</v>
      </c>
      <c r="AA1593" s="148">
        <v>0.42299999999999999</v>
      </c>
      <c r="AB1593" s="30">
        <v>50.7</v>
      </c>
      <c r="AC1593" s="30">
        <v>334.7</v>
      </c>
      <c r="AD1593" s="30">
        <v>86.027908325195313</v>
      </c>
      <c r="AE1593" s="148">
        <v>0.31</v>
      </c>
      <c r="AF1593" s="30">
        <v>50.34</v>
      </c>
      <c r="AG1593" s="30">
        <v>300</v>
      </c>
      <c r="AH1593" s="30">
        <v>88.507537841796875</v>
      </c>
      <c r="AI1593" s="148">
        <v>0.47699999999999998</v>
      </c>
      <c r="AJ1593" s="30">
        <v>51.204106869999997</v>
      </c>
      <c r="AK1593" s="30">
        <v>344.8</v>
      </c>
      <c r="AL1593" s="30">
        <v>88.973609924316406</v>
      </c>
      <c r="AM1593" s="148">
        <v>0.35599999999999998</v>
      </c>
      <c r="AN1593" s="30">
        <v>51.355243139999999</v>
      </c>
      <c r="AO1593" s="30">
        <v>310.5</v>
      </c>
      <c r="AP1593" s="148">
        <v>0.35606059432029719</v>
      </c>
      <c r="AQ1593" s="30">
        <v>50.818530520000003</v>
      </c>
      <c r="AR1593" s="30">
        <v>294.54544067382813</v>
      </c>
      <c r="AS1593" s="30">
        <v>1327</v>
      </c>
      <c r="AT1593" s="30">
        <v>720</v>
      </c>
      <c r="AU1593" s="148">
        <v>0.54401803016662598</v>
      </c>
      <c r="AV1593" s="30">
        <v>85.882736206054688</v>
      </c>
      <c r="AW1593" s="148">
        <v>0.22658610343933111</v>
      </c>
      <c r="AX1593" s="30">
        <v>50.497701159999998</v>
      </c>
      <c r="AY1593" s="30">
        <v>254.07855224609381</v>
      </c>
      <c r="AZ1593" s="30">
        <v>720</v>
      </c>
      <c r="BA1593" s="30">
        <v>86.423233032226563</v>
      </c>
      <c r="BB1593" s="148">
        <v>0.38600000000000001</v>
      </c>
      <c r="BC1593" s="30">
        <v>50.7</v>
      </c>
      <c r="BD1593" s="30">
        <v>305.5</v>
      </c>
      <c r="BE1593" s="30">
        <v>85.766578674316406</v>
      </c>
      <c r="BF1593" s="147">
        <v>0.28699999999999998</v>
      </c>
      <c r="BG1593" s="30">
        <v>50.36</v>
      </c>
      <c r="BH1593" s="30">
        <v>266.8</v>
      </c>
      <c r="BI1593" s="30">
        <v>86.977691650390625</v>
      </c>
      <c r="BJ1593" s="148">
        <v>0.41699999999999998</v>
      </c>
      <c r="BK1593" s="30">
        <v>50.995341719999999</v>
      </c>
      <c r="BL1593" s="30">
        <v>311.3</v>
      </c>
      <c r="BM1593" s="30">
        <v>86.182960510253906</v>
      </c>
      <c r="BN1593" s="148">
        <v>0.29299999999999998</v>
      </c>
      <c r="BO1593" s="30">
        <v>50.593043629999997</v>
      </c>
      <c r="BP1593" s="30">
        <v>270.10000000000002</v>
      </c>
      <c r="BQ1593" s="148"/>
      <c r="BR1593" s="148">
        <v>5.3999999999999999E-2</v>
      </c>
      <c r="BS1593" s="148"/>
      <c r="BT1593" s="148">
        <v>0.89500000000000002</v>
      </c>
      <c r="BU1593" s="148">
        <v>4.1000000000000002E-2</v>
      </c>
      <c r="BV1593" s="148">
        <v>9.9999997764825821E-3</v>
      </c>
      <c r="BW1593" s="148"/>
      <c r="BX1593" s="148">
        <v>0.14099999999999999</v>
      </c>
      <c r="BY1593" s="148">
        <v>0.42099999999999999</v>
      </c>
      <c r="BZ1593" s="1"/>
      <c r="CA1593" s="1">
        <v>7874.580078125</v>
      </c>
      <c r="CB1593" s="1">
        <v>8462.82</v>
      </c>
      <c r="CC1593" s="124" t="s">
        <v>4608</v>
      </c>
      <c r="CD1593" t="s">
        <v>4633</v>
      </c>
    </row>
    <row r="1594" spans="1:82" x14ac:dyDescent="0.3">
      <c r="A1594" s="1">
        <v>1121024060</v>
      </c>
      <c r="B1594" s="124" t="s">
        <v>4608</v>
      </c>
      <c r="C1594" t="s">
        <v>527</v>
      </c>
      <c r="D1594" t="s">
        <v>2043</v>
      </c>
      <c r="E1594" s="30">
        <v>78.04998779296875</v>
      </c>
      <c r="F1594" s="30">
        <v>77.061111450195313</v>
      </c>
      <c r="G1594" s="30">
        <v>82.179367065429688</v>
      </c>
      <c r="H1594" s="30">
        <v>82.390083312988281</v>
      </c>
      <c r="I1594" s="1">
        <v>415</v>
      </c>
      <c r="J1594" s="1">
        <v>4</v>
      </c>
      <c r="K1594" s="1">
        <v>5</v>
      </c>
      <c r="L1594" t="s">
        <v>3816</v>
      </c>
      <c r="M1594" t="s">
        <v>3907</v>
      </c>
      <c r="N1594" t="s">
        <v>3917</v>
      </c>
      <c r="O1594" t="s">
        <v>3921</v>
      </c>
      <c r="P1594" s="148">
        <v>0.37402597069740301</v>
      </c>
      <c r="Q1594" s="30">
        <v>47.066830770000003</v>
      </c>
      <c r="R1594" s="30">
        <v>323.37661743164063</v>
      </c>
      <c r="S1594" s="1">
        <v>628</v>
      </c>
      <c r="T1594" s="1">
        <v>349</v>
      </c>
      <c r="U1594" s="148">
        <v>0.55573248863220215</v>
      </c>
      <c r="V1594" s="148">
        <v>0.2487562149763107</v>
      </c>
      <c r="W1594" s="149">
        <v>46.661550980000001</v>
      </c>
      <c r="X1594" s="149">
        <v>291.04476928710938</v>
      </c>
      <c r="Y1594" s="1">
        <v>349</v>
      </c>
      <c r="Z1594" s="30">
        <v>79.482986450195313</v>
      </c>
      <c r="AA1594" s="148">
        <v>0.376</v>
      </c>
      <c r="AB1594" s="30">
        <v>48.2</v>
      </c>
      <c r="AC1594" s="30">
        <v>320</v>
      </c>
      <c r="AD1594" s="30">
        <v>79.813568115234375</v>
      </c>
      <c r="AE1594" s="148">
        <v>0.249</v>
      </c>
      <c r="AF1594" s="30">
        <v>48.23</v>
      </c>
      <c r="AG1594" s="30">
        <v>288.39999999999998</v>
      </c>
      <c r="AH1594" s="30">
        <v>80.474349975585938</v>
      </c>
      <c r="AI1594" s="148">
        <v>0.376</v>
      </c>
      <c r="AJ1594" s="30">
        <v>48.543404010000003</v>
      </c>
      <c r="AK1594" s="30">
        <v>323.5</v>
      </c>
      <c r="AL1594" s="30">
        <v>81.135093688964844</v>
      </c>
      <c r="AM1594" s="148">
        <v>0.28299999999999997</v>
      </c>
      <c r="AN1594" s="30">
        <v>48.687809970000004</v>
      </c>
      <c r="AO1594" s="30">
        <v>301</v>
      </c>
      <c r="AP1594" s="148">
        <v>0.27012985944747919</v>
      </c>
      <c r="AQ1594" s="30">
        <v>48.244858270000002</v>
      </c>
      <c r="AR1594" s="30">
        <v>270.38961791992188</v>
      </c>
      <c r="AS1594" s="30">
        <v>629</v>
      </c>
      <c r="AT1594" s="30">
        <v>350</v>
      </c>
      <c r="AU1594" s="148">
        <v>0.55573248863220215</v>
      </c>
      <c r="AV1594" s="30">
        <v>82.390083312988281</v>
      </c>
      <c r="AW1594" s="148">
        <v>0.159203976392746</v>
      </c>
      <c r="AX1594" s="30">
        <v>48.496003160000001</v>
      </c>
      <c r="AY1594" s="30">
        <v>223.88059997558591</v>
      </c>
      <c r="AZ1594" s="30">
        <v>350</v>
      </c>
      <c r="BA1594" s="30">
        <v>83.907608032226563</v>
      </c>
      <c r="BB1594" s="148">
        <v>0.41099999999999998</v>
      </c>
      <c r="BC1594" s="30">
        <v>49.48</v>
      </c>
      <c r="BD1594" s="30">
        <v>310.10000000000002</v>
      </c>
      <c r="BE1594" s="30">
        <v>84.021896362304688</v>
      </c>
      <c r="BF1594" s="147">
        <v>0.28499999999999998</v>
      </c>
      <c r="BG1594" s="30">
        <v>49.5</v>
      </c>
      <c r="BH1594" s="30">
        <v>274</v>
      </c>
      <c r="BI1594" s="30">
        <v>82.570762634277344</v>
      </c>
      <c r="BJ1594" s="148">
        <v>0.38800000000000001</v>
      </c>
      <c r="BK1594" s="30">
        <v>48.848626750000001</v>
      </c>
      <c r="BL1594" s="30">
        <v>295.2</v>
      </c>
      <c r="BM1594" s="30">
        <v>82.446151733398438</v>
      </c>
      <c r="BN1594" s="148">
        <v>0.29599999999999999</v>
      </c>
      <c r="BO1594" s="30">
        <v>48.730714949999999</v>
      </c>
      <c r="BP1594" s="30">
        <v>272.2</v>
      </c>
      <c r="BQ1594" s="148"/>
      <c r="BR1594" s="148">
        <v>4.1000000000000002E-2</v>
      </c>
      <c r="BS1594" s="148"/>
      <c r="BT1594" s="148">
        <v>0.93700000000000006</v>
      </c>
      <c r="BU1594" s="148">
        <v>1.7000000000000001E-2</v>
      </c>
      <c r="BV1594" s="148">
        <v>4.999999888241291E-3</v>
      </c>
      <c r="BW1594" s="148"/>
      <c r="BX1594" s="148">
        <v>0.19500000000000001</v>
      </c>
      <c r="BY1594" s="148">
        <v>0.41199999999999998</v>
      </c>
      <c r="BZ1594" s="1"/>
      <c r="CA1594" s="1">
        <v>8471.3701171875</v>
      </c>
      <c r="CB1594" s="1">
        <v>9360.51</v>
      </c>
      <c r="CC1594" s="124" t="s">
        <v>4608</v>
      </c>
      <c r="CD1594" t="s">
        <v>4634</v>
      </c>
    </row>
    <row r="1595" spans="1:82" x14ac:dyDescent="0.3">
      <c r="A1595" s="1">
        <v>1121033000</v>
      </c>
      <c r="B1595" s="124" t="s">
        <v>4609</v>
      </c>
      <c r="C1595" t="s">
        <v>528</v>
      </c>
      <c r="D1595" t="s">
        <v>2044</v>
      </c>
      <c r="E1595" s="30">
        <v>85.678817749023438</v>
      </c>
      <c r="F1595" s="30">
        <v>84.947341918945313</v>
      </c>
      <c r="G1595" s="30">
        <v>83.967391967773438</v>
      </c>
      <c r="H1595" s="30">
        <v>83.346107482910156</v>
      </c>
      <c r="I1595" s="1">
        <v>163</v>
      </c>
      <c r="J1595" s="1">
        <v>6</v>
      </c>
      <c r="K1595" s="1">
        <v>8</v>
      </c>
      <c r="L1595" t="s">
        <v>3816</v>
      </c>
      <c r="M1595" t="s">
        <v>3907</v>
      </c>
      <c r="N1595" t="s">
        <v>3917</v>
      </c>
      <c r="O1595" t="s">
        <v>3921</v>
      </c>
      <c r="P1595" s="148">
        <v>0.39189189672470093</v>
      </c>
      <c r="Q1595" s="30">
        <v>50.240140089999997</v>
      </c>
      <c r="R1595" s="30">
        <v>331.75674438476563</v>
      </c>
      <c r="S1595" s="1">
        <v>295</v>
      </c>
      <c r="T1595" s="1">
        <v>191</v>
      </c>
      <c r="U1595" s="148">
        <v>0.64745759963989258</v>
      </c>
      <c r="V1595" s="148">
        <v>0.32989689707756042</v>
      </c>
      <c r="W1595" s="149">
        <v>49.929153110000001</v>
      </c>
      <c r="X1595" s="149">
        <v>310.30926513671881</v>
      </c>
      <c r="Y1595" s="1">
        <v>191</v>
      </c>
      <c r="Z1595" s="30">
        <v>87.337371826171875</v>
      </c>
      <c r="AA1595" s="148">
        <v>0.41399999999999998</v>
      </c>
      <c r="AB1595" s="30">
        <v>50.8</v>
      </c>
      <c r="AC1595" s="30">
        <v>331.6</v>
      </c>
      <c r="AD1595" s="30">
        <v>88.089530944824219</v>
      </c>
      <c r="AE1595" s="148">
        <v>0.373</v>
      </c>
      <c r="AF1595" s="30">
        <v>51.04</v>
      </c>
      <c r="AG1595" s="30">
        <v>315.7</v>
      </c>
      <c r="AH1595" s="30">
        <v>88.939933776855469</v>
      </c>
      <c r="AI1595" s="148">
        <v>0.46200000000000002</v>
      </c>
      <c r="AJ1595" s="30">
        <v>51.347321710000003</v>
      </c>
      <c r="AK1595" s="30">
        <v>337.8</v>
      </c>
      <c r="AL1595" s="30">
        <v>89.26885986328125</v>
      </c>
      <c r="AM1595" s="148">
        <v>0.41</v>
      </c>
      <c r="AN1595" s="30">
        <v>51.455717399999997</v>
      </c>
      <c r="AO1595" s="30">
        <v>322</v>
      </c>
      <c r="AP1595" s="148">
        <v>0.19594594836235049</v>
      </c>
      <c r="AQ1595" s="30">
        <v>49.363315669999999</v>
      </c>
      <c r="AR1595" s="30">
        <v>268.24325561523438</v>
      </c>
      <c r="AS1595" s="30">
        <v>294</v>
      </c>
      <c r="AT1595" s="30">
        <v>190</v>
      </c>
      <c r="AU1595" s="148">
        <v>0.64745759963989258</v>
      </c>
      <c r="AV1595" s="30">
        <v>83.346107482910156</v>
      </c>
      <c r="AW1595" s="148">
        <v>0.17525772750377661</v>
      </c>
      <c r="AX1595" s="30">
        <v>49.043913320000001</v>
      </c>
      <c r="AY1595" s="30"/>
      <c r="AZ1595" s="30">
        <v>190</v>
      </c>
      <c r="BA1595" s="30">
        <v>85.660293579101563</v>
      </c>
      <c r="BB1595" s="148">
        <v>0.217</v>
      </c>
      <c r="BC1595" s="30">
        <v>50.33</v>
      </c>
      <c r="BD1595" s="30">
        <v>269.7</v>
      </c>
      <c r="BE1595" s="30">
        <v>86.638923645019531</v>
      </c>
      <c r="BF1595" s="147">
        <v>0.17599999999999999</v>
      </c>
      <c r="BG1595" s="30">
        <v>50.79</v>
      </c>
      <c r="BH1595" s="30">
        <v>250</v>
      </c>
      <c r="BI1595" s="30">
        <v>88.607711791992188</v>
      </c>
      <c r="BJ1595" s="148">
        <v>0.23200000000000001</v>
      </c>
      <c r="BK1595" s="30">
        <v>51.789361900000003</v>
      </c>
      <c r="BL1595" s="30">
        <v>276.8</v>
      </c>
      <c r="BM1595" s="30">
        <v>89.042709350585938</v>
      </c>
      <c r="BN1595" s="148">
        <v>0.15</v>
      </c>
      <c r="BO1595" s="30">
        <v>52.018264170000002</v>
      </c>
      <c r="BP1595" s="30">
        <v>258</v>
      </c>
      <c r="BQ1595" s="148"/>
      <c r="BR1595" s="148">
        <v>4.2999999999999997E-2</v>
      </c>
      <c r="BS1595" s="148"/>
      <c r="BT1595" s="148">
        <v>0.92600000000000005</v>
      </c>
      <c r="BU1595" s="148"/>
      <c r="BV1595" s="148">
        <v>3.0999999493360519E-2</v>
      </c>
      <c r="BW1595" s="148"/>
      <c r="BX1595" s="148">
        <v>0.16</v>
      </c>
      <c r="BY1595" s="148">
        <v>0.61199999999999999</v>
      </c>
      <c r="BZ1595" s="1"/>
      <c r="CA1595" s="1">
        <v>4802.1201171875</v>
      </c>
      <c r="CB1595" s="1">
        <v>8707.18</v>
      </c>
      <c r="CC1595" s="124" t="s">
        <v>4609</v>
      </c>
      <c r="CD1595" t="s">
        <v>4633</v>
      </c>
    </row>
    <row r="1596" spans="1:82" x14ac:dyDescent="0.3">
      <c r="A1596" s="1">
        <v>1121034020</v>
      </c>
      <c r="B1596" s="124" t="s">
        <v>4609</v>
      </c>
      <c r="C1596" t="s">
        <v>528</v>
      </c>
      <c r="D1596" t="s">
        <v>2045</v>
      </c>
      <c r="E1596" s="30">
        <v>86.799415588378906</v>
      </c>
      <c r="F1596" s="30">
        <v>87.147720336914063</v>
      </c>
      <c r="G1596" s="30">
        <v>79.97796630859375</v>
      </c>
      <c r="H1596" s="30">
        <v>80.056144714355469</v>
      </c>
      <c r="I1596" s="1">
        <v>303</v>
      </c>
      <c r="J1596" s="1" t="s">
        <v>4733</v>
      </c>
      <c r="K1596" s="1">
        <v>5</v>
      </c>
      <c r="L1596" t="s">
        <v>3816</v>
      </c>
      <c r="M1596" t="s">
        <v>3907</v>
      </c>
      <c r="N1596" t="s">
        <v>3917</v>
      </c>
      <c r="O1596" t="s">
        <v>3921</v>
      </c>
      <c r="P1596" s="148">
        <v>0.48175182938575739</v>
      </c>
      <c r="Q1596" s="30">
        <v>50.706268999999999</v>
      </c>
      <c r="R1596" s="30">
        <v>337.95620727539063</v>
      </c>
      <c r="S1596" s="1">
        <v>157</v>
      </c>
      <c r="T1596" s="1">
        <v>108</v>
      </c>
      <c r="U1596" s="148">
        <v>0.68789809942245483</v>
      </c>
      <c r="V1596" s="148">
        <v>0.45360824465751648</v>
      </c>
      <c r="W1596" s="149">
        <v>50.840861009999998</v>
      </c>
      <c r="X1596" s="149">
        <v>331.95877075195313</v>
      </c>
      <c r="Y1596" s="1">
        <v>108</v>
      </c>
      <c r="Z1596" s="30">
        <v>90.358291625976563</v>
      </c>
      <c r="AA1596" s="148">
        <v>0.44900000000000001</v>
      </c>
      <c r="AB1596" s="30">
        <v>51.8</v>
      </c>
      <c r="AC1596" s="30">
        <v>335.9</v>
      </c>
      <c r="AD1596" s="30">
        <v>90.416229248046875</v>
      </c>
      <c r="AE1596" s="148">
        <v>0.38</v>
      </c>
      <c r="AF1596" s="30">
        <v>51.83</v>
      </c>
      <c r="AG1596" s="30">
        <v>316.7</v>
      </c>
      <c r="AH1596" s="30">
        <v>88.245391845703125</v>
      </c>
      <c r="AI1596" s="148">
        <v>0.48499999999999999</v>
      </c>
      <c r="AJ1596" s="30">
        <v>51.117280209999997</v>
      </c>
      <c r="AK1596" s="30">
        <v>340.4</v>
      </c>
      <c r="AL1596" s="30">
        <v>88.195289611816406</v>
      </c>
      <c r="AM1596" s="148">
        <v>0.45300000000000001</v>
      </c>
      <c r="AN1596" s="30">
        <v>51.090381860000001</v>
      </c>
      <c r="AO1596" s="30">
        <v>332</v>
      </c>
      <c r="AP1596" s="148">
        <v>0.23741006851196289</v>
      </c>
      <c r="AQ1596" s="30">
        <v>46.867826209999997</v>
      </c>
      <c r="AR1596" s="30">
        <v>266.90646362304688</v>
      </c>
      <c r="AS1596" s="30">
        <v>157</v>
      </c>
      <c r="AT1596" s="30">
        <v>108</v>
      </c>
      <c r="AU1596" s="148">
        <v>0.68789809942245483</v>
      </c>
      <c r="AV1596" s="30">
        <v>80.056144714355469</v>
      </c>
      <c r="AW1596" s="148">
        <v>0.2121212184429169</v>
      </c>
      <c r="AX1596" s="30">
        <v>47.158383460000003</v>
      </c>
      <c r="AY1596" s="30"/>
      <c r="AZ1596" s="30">
        <v>108</v>
      </c>
      <c r="BA1596" s="30">
        <v>84.897361755371094</v>
      </c>
      <c r="BB1596" s="148">
        <v>0.27600000000000002</v>
      </c>
      <c r="BC1596" s="30">
        <v>49.96</v>
      </c>
      <c r="BD1596" s="30">
        <v>290.39999999999998</v>
      </c>
      <c r="BE1596" s="30">
        <v>86.740364074707031</v>
      </c>
      <c r="BF1596" s="147">
        <v>0.21299999999999999</v>
      </c>
      <c r="BG1596" s="30">
        <v>50.84</v>
      </c>
      <c r="BH1596" s="30">
        <v>273.10000000000002</v>
      </c>
      <c r="BI1596" s="30">
        <v>86.092880249023438</v>
      </c>
      <c r="BJ1596" s="148">
        <v>0.42099999999999999</v>
      </c>
      <c r="BK1596" s="30">
        <v>50.564328359999998</v>
      </c>
      <c r="BL1596" s="30">
        <v>326.3</v>
      </c>
      <c r="BM1596" s="30">
        <v>87.588218688964844</v>
      </c>
      <c r="BN1596" s="148">
        <v>0.39800000000000002</v>
      </c>
      <c r="BO1596" s="30">
        <v>51.293384869999997</v>
      </c>
      <c r="BP1596" s="30">
        <v>318.8</v>
      </c>
      <c r="BQ1596" s="148">
        <v>3.3000000000000002E-2</v>
      </c>
      <c r="BR1596" s="148">
        <v>0.02</v>
      </c>
      <c r="BS1596" s="148"/>
      <c r="BT1596" s="148">
        <v>0.92400000000000004</v>
      </c>
      <c r="BU1596" s="148"/>
      <c r="BV1596" s="148">
        <v>2.300000004470348E-2</v>
      </c>
      <c r="BW1596" s="148"/>
      <c r="BX1596" s="148">
        <v>0.155</v>
      </c>
      <c r="BY1596" s="148">
        <v>0.63200000000000001</v>
      </c>
      <c r="BZ1596" s="1"/>
      <c r="CA1596" s="1">
        <v>4954.4501953125</v>
      </c>
      <c r="CB1596" s="1">
        <v>8691.0400000000009</v>
      </c>
      <c r="CC1596" s="124" t="s">
        <v>4609</v>
      </c>
      <c r="CD1596" t="s">
        <v>4634</v>
      </c>
    </row>
    <row r="1597" spans="1:82" x14ac:dyDescent="0.3">
      <c r="A1597" s="1">
        <v>1130011050</v>
      </c>
      <c r="B1597" s="124" t="s">
        <v>4610</v>
      </c>
      <c r="C1597" t="s">
        <v>529</v>
      </c>
      <c r="D1597" t="s">
        <v>2046</v>
      </c>
      <c r="E1597" s="30">
        <v>82.138412475585938</v>
      </c>
      <c r="F1597" s="30">
        <v>82.278556823730469</v>
      </c>
      <c r="G1597" s="30">
        <v>77.895698547363281</v>
      </c>
      <c r="H1597" s="30">
        <v>77.229949951171875</v>
      </c>
      <c r="I1597" s="1">
        <v>130</v>
      </c>
      <c r="J1597" s="1">
        <v>7</v>
      </c>
      <c r="K1597" s="1">
        <v>12</v>
      </c>
      <c r="L1597" t="s">
        <v>3890</v>
      </c>
      <c r="M1597" t="s">
        <v>3912</v>
      </c>
      <c r="N1597" t="s">
        <v>3917</v>
      </c>
      <c r="O1597" t="s">
        <v>3921</v>
      </c>
      <c r="P1597" s="148">
        <v>0.29230770468711847</v>
      </c>
      <c r="Q1597" s="30">
        <v>48.767463880000001</v>
      </c>
      <c r="R1597" s="30"/>
      <c r="S1597" s="1">
        <v>79</v>
      </c>
      <c r="T1597" s="1">
        <v>35</v>
      </c>
      <c r="U1597" s="148">
        <v>0.44303798675537109</v>
      </c>
      <c r="V1597" s="148">
        <v>0.18518517911434171</v>
      </c>
      <c r="W1597" s="149">
        <v>48.823359429999996</v>
      </c>
      <c r="X1597" s="149"/>
      <c r="Y1597" s="1">
        <v>35</v>
      </c>
      <c r="Z1597" s="30">
        <v>83.410179138183594</v>
      </c>
      <c r="AA1597" s="148">
        <v>0.44900000000000001</v>
      </c>
      <c r="AB1597" s="30">
        <v>49.5</v>
      </c>
      <c r="AC1597" s="30">
        <v>336.2</v>
      </c>
      <c r="AD1597" s="30">
        <v>82.906013488769531</v>
      </c>
      <c r="AE1597" s="148">
        <v>0.36099999999999999</v>
      </c>
      <c r="AF1597" s="30">
        <v>49.28</v>
      </c>
      <c r="AG1597" s="30">
        <v>313.89999999999998</v>
      </c>
      <c r="AH1597" s="30">
        <v>81.443923950195313</v>
      </c>
      <c r="AI1597" s="148">
        <v>0.38800000000000001</v>
      </c>
      <c r="AJ1597" s="30">
        <v>48.86453856</v>
      </c>
      <c r="AK1597" s="30">
        <v>333.8</v>
      </c>
      <c r="AL1597" s="30">
        <v>82.44287109375</v>
      </c>
      <c r="AM1597" s="148">
        <v>0.33300000000000002</v>
      </c>
      <c r="AN1597" s="30">
        <v>49.13284282</v>
      </c>
      <c r="AO1597" s="30">
        <v>305.60000000000002</v>
      </c>
      <c r="AP1597" s="148">
        <v>0.10000000149011611</v>
      </c>
      <c r="AQ1597" s="30">
        <v>45.565310580000002</v>
      </c>
      <c r="AR1597" s="30"/>
      <c r="AS1597" s="30">
        <v>79</v>
      </c>
      <c r="AT1597" s="30">
        <v>35</v>
      </c>
      <c r="AU1597" s="148">
        <v>0.44303798675537109</v>
      </c>
      <c r="AV1597" s="30">
        <v>77.229949951171875</v>
      </c>
      <c r="AW1597" s="148">
        <v>0.17391304671764371</v>
      </c>
      <c r="AX1597" s="30">
        <v>45.53864256</v>
      </c>
      <c r="AY1597" s="30"/>
      <c r="AZ1597" s="30">
        <v>35</v>
      </c>
      <c r="BA1597" s="30">
        <v>77.721664428710938</v>
      </c>
      <c r="BB1597" s="148">
        <v>0.14099999999999999</v>
      </c>
      <c r="BC1597" s="30">
        <v>46.48</v>
      </c>
      <c r="BD1597" s="30">
        <v>249.3</v>
      </c>
      <c r="BE1597" s="30">
        <v>77.793777465820313</v>
      </c>
      <c r="BF1597" s="147">
        <v>0.13500000000000001</v>
      </c>
      <c r="BG1597" s="30">
        <v>46.43</v>
      </c>
      <c r="BH1597" s="30">
        <v>229.7</v>
      </c>
      <c r="BI1597" s="30">
        <v>77.361900329589844</v>
      </c>
      <c r="BJ1597" s="148">
        <v>0.25</v>
      </c>
      <c r="BK1597" s="30">
        <v>46.311274179999998</v>
      </c>
      <c r="BL1597" s="30">
        <v>258.8</v>
      </c>
      <c r="BM1597" s="30">
        <v>79.251068115234375</v>
      </c>
      <c r="BN1597" s="148">
        <v>0.13900000000000001</v>
      </c>
      <c r="BO1597" s="30">
        <v>47.138368069999999</v>
      </c>
      <c r="BP1597" s="30">
        <v>219.4</v>
      </c>
      <c r="BQ1597" s="148"/>
      <c r="BR1597" s="148"/>
      <c r="BS1597" s="148"/>
      <c r="BT1597" s="148">
        <v>0.99199999999999999</v>
      </c>
      <c r="BU1597" s="148"/>
      <c r="BV1597" s="148">
        <v>8.0000003799796104E-3</v>
      </c>
      <c r="BW1597" s="148"/>
      <c r="BX1597" s="148">
        <v>0.123</v>
      </c>
      <c r="BY1597" s="148">
        <v>0.34699999999999998</v>
      </c>
      <c r="BZ1597" s="1"/>
      <c r="CA1597" s="1">
        <v>12730.83984375</v>
      </c>
      <c r="CB1597" s="1">
        <v>13393.23</v>
      </c>
      <c r="CC1597" s="124" t="s">
        <v>4610</v>
      </c>
      <c r="CD1597" t="s">
        <v>4633</v>
      </c>
    </row>
    <row r="1598" spans="1:82" x14ac:dyDescent="0.3">
      <c r="A1598" s="1">
        <v>1130014020</v>
      </c>
      <c r="B1598" s="124" t="s">
        <v>4610</v>
      </c>
      <c r="C1598" t="s">
        <v>529</v>
      </c>
      <c r="D1598" t="s">
        <v>2047</v>
      </c>
      <c r="E1598" s="30">
        <v>85.675758361816406</v>
      </c>
      <c r="F1598" s="30">
        <v>85.699943542480469</v>
      </c>
      <c r="G1598" s="30">
        <v>87.979515075683594</v>
      </c>
      <c r="H1598" s="30">
        <v>85.466270446777344</v>
      </c>
      <c r="I1598" s="1">
        <v>149</v>
      </c>
      <c r="J1598" s="1" t="s">
        <v>4733</v>
      </c>
      <c r="K1598" s="1">
        <v>6</v>
      </c>
      <c r="L1598" t="s">
        <v>3890</v>
      </c>
      <c r="M1598" t="s">
        <v>3912</v>
      </c>
      <c r="N1598" t="s">
        <v>3917</v>
      </c>
      <c r="O1598" t="s">
        <v>3921</v>
      </c>
      <c r="P1598" s="148">
        <v>0.5517241358757019</v>
      </c>
      <c r="Q1598" s="30">
        <v>50.238868279999998</v>
      </c>
      <c r="R1598" s="30">
        <v>365.51724243164063</v>
      </c>
      <c r="S1598" s="1">
        <v>108</v>
      </c>
      <c r="T1598" s="1">
        <v>46</v>
      </c>
      <c r="U1598" s="148">
        <v>0.42592594027519232</v>
      </c>
      <c r="V1598" s="148">
        <v>0.5</v>
      </c>
      <c r="W1598" s="149">
        <v>50.240986960000001</v>
      </c>
      <c r="X1598" s="149">
        <v>345.23809814453131</v>
      </c>
      <c r="Y1598" s="1">
        <v>46</v>
      </c>
      <c r="Z1598" s="30">
        <v>82.201812744140625</v>
      </c>
      <c r="AA1598" s="148">
        <v>0.41899999999999998</v>
      </c>
      <c r="AB1598" s="30">
        <v>49.1</v>
      </c>
      <c r="AC1598" s="30">
        <v>334.9</v>
      </c>
      <c r="AD1598" s="30">
        <v>84.054634094238281</v>
      </c>
      <c r="AE1598" s="148">
        <v>0.35899999999999999</v>
      </c>
      <c r="AF1598" s="30">
        <v>49.67</v>
      </c>
      <c r="AG1598" s="30">
        <v>317.89999999999998</v>
      </c>
      <c r="AH1598" s="30">
        <v>89.053176879882813</v>
      </c>
      <c r="AI1598" s="148">
        <v>0.45800000000000002</v>
      </c>
      <c r="AJ1598" s="30">
        <v>51.384830579999999</v>
      </c>
      <c r="AK1598" s="30">
        <v>345.8</v>
      </c>
      <c r="AL1598" s="30">
        <v>89.283760070800781</v>
      </c>
      <c r="AM1598" s="148">
        <v>0.34100000000000003</v>
      </c>
      <c r="AN1598" s="30">
        <v>51.460788360000002</v>
      </c>
      <c r="AO1598" s="30">
        <v>318.2</v>
      </c>
      <c r="AP1598" s="148">
        <v>0.39080458879470831</v>
      </c>
      <c r="AQ1598" s="30">
        <v>51.873006189999998</v>
      </c>
      <c r="AR1598" s="30">
        <v>304.59768676757813</v>
      </c>
      <c r="AS1598" s="30">
        <v>108</v>
      </c>
      <c r="AT1598" s="30">
        <v>46</v>
      </c>
      <c r="AU1598" s="148">
        <v>0.42592594027519232</v>
      </c>
      <c r="AV1598" s="30">
        <v>85.466270446777344</v>
      </c>
      <c r="AW1598" s="148">
        <v>0.2380952388048172</v>
      </c>
      <c r="AX1598" s="30">
        <v>50.25901391</v>
      </c>
      <c r="AY1598" s="30"/>
      <c r="AZ1598" s="30">
        <v>46</v>
      </c>
      <c r="BA1598" s="30">
        <v>81.907485961914063</v>
      </c>
      <c r="BB1598" s="148">
        <v>0.36</v>
      </c>
      <c r="BC1598" s="30">
        <v>48.51</v>
      </c>
      <c r="BD1598" s="30">
        <v>295.3</v>
      </c>
      <c r="BE1598" s="30">
        <v>80.5933837890625</v>
      </c>
      <c r="BF1598" s="147">
        <v>0.20499999999999999</v>
      </c>
      <c r="BG1598" s="30">
        <v>47.81</v>
      </c>
      <c r="BH1598" s="30">
        <v>253.8</v>
      </c>
      <c r="BI1598" s="30">
        <v>85.669029235839844</v>
      </c>
      <c r="BJ1598" s="148">
        <v>0.33700000000000002</v>
      </c>
      <c r="BK1598" s="30">
        <v>50.357861249999999</v>
      </c>
      <c r="BL1598" s="30">
        <v>302.39999999999998</v>
      </c>
      <c r="BM1598" s="30">
        <v>84.393775939941406</v>
      </c>
      <c r="BN1598" s="148">
        <v>0.25</v>
      </c>
      <c r="BO1598" s="30">
        <v>49.701359459999999</v>
      </c>
      <c r="BP1598" s="30">
        <v>263.60000000000002</v>
      </c>
      <c r="BQ1598" s="148"/>
      <c r="BR1598" s="148"/>
      <c r="BS1598" s="148"/>
      <c r="BT1598" s="148">
        <v>0.98</v>
      </c>
      <c r="BU1598" s="148"/>
      <c r="BV1598" s="148">
        <v>1.9999999552965161E-2</v>
      </c>
      <c r="BW1598" s="148"/>
      <c r="BX1598" s="148">
        <v>0.14099999999999999</v>
      </c>
      <c r="BY1598" s="148">
        <v>0.42899999999999999</v>
      </c>
      <c r="BZ1598" s="1"/>
      <c r="CA1598" s="1">
        <v>8926.7001953125</v>
      </c>
      <c r="CB1598" s="1">
        <v>9852.76</v>
      </c>
      <c r="CC1598" s="124" t="s">
        <v>4610</v>
      </c>
      <c r="CD1598" t="s">
        <v>4634</v>
      </c>
    </row>
    <row r="1599" spans="1:82" x14ac:dyDescent="0.3">
      <c r="A1599" s="1">
        <v>1141121050</v>
      </c>
      <c r="B1599" s="124" t="s">
        <v>4611</v>
      </c>
      <c r="C1599" t="s">
        <v>530</v>
      </c>
      <c r="D1599" t="s">
        <v>2048</v>
      </c>
      <c r="E1599" s="30">
        <v>87.626091003417969</v>
      </c>
      <c r="F1599" s="30">
        <v>86.043212890625</v>
      </c>
      <c r="G1599" s="30">
        <v>81.377700805664063</v>
      </c>
      <c r="H1599" s="30">
        <v>82.334175109863281</v>
      </c>
      <c r="I1599" s="1">
        <v>185</v>
      </c>
      <c r="J1599" s="1">
        <v>7</v>
      </c>
      <c r="K1599" s="1">
        <v>12</v>
      </c>
      <c r="L1599" t="s">
        <v>3850</v>
      </c>
      <c r="M1599" t="s">
        <v>3907</v>
      </c>
      <c r="N1599" t="s">
        <v>3917</v>
      </c>
      <c r="O1599" t="s">
        <v>3921</v>
      </c>
      <c r="P1599" s="148">
        <v>0.45054945349693298</v>
      </c>
      <c r="Q1599" s="30">
        <v>51.050135050000002</v>
      </c>
      <c r="R1599" s="30">
        <v>341.75823974609381</v>
      </c>
      <c r="S1599" s="1">
        <v>103</v>
      </c>
      <c r="T1599" s="1">
        <v>64</v>
      </c>
      <c r="U1599" s="148">
        <v>0.62135922908782959</v>
      </c>
      <c r="V1599" s="148">
        <v>0.25</v>
      </c>
      <c r="W1599" s="149">
        <v>50.383218900000003</v>
      </c>
      <c r="X1599" s="149"/>
      <c r="Y1599" s="1">
        <v>64</v>
      </c>
      <c r="Z1599" s="30">
        <v>87.337371826171875</v>
      </c>
      <c r="AA1599" s="148">
        <v>0.46700000000000003</v>
      </c>
      <c r="AB1599" s="30">
        <v>50.8</v>
      </c>
      <c r="AC1599" s="30">
        <v>345.3</v>
      </c>
      <c r="AD1599" s="30">
        <v>87.618309020996094</v>
      </c>
      <c r="AE1599" s="148">
        <v>0.35799999999999998</v>
      </c>
      <c r="AF1599" s="30">
        <v>50.88</v>
      </c>
      <c r="AG1599" s="30">
        <v>322.60000000000002</v>
      </c>
      <c r="AH1599" s="30">
        <v>90.986404418945313</v>
      </c>
      <c r="AI1599" s="148">
        <v>0.56000000000000005</v>
      </c>
      <c r="AJ1599" s="30">
        <v>52.025140909999998</v>
      </c>
      <c r="AK1599" s="30">
        <v>363.7</v>
      </c>
      <c r="AL1599" s="30">
        <v>91.600326538085938</v>
      </c>
      <c r="AM1599" s="148">
        <v>0.44600000000000001</v>
      </c>
      <c r="AN1599" s="30">
        <v>52.249112529999998</v>
      </c>
      <c r="AO1599" s="30">
        <v>333.9</v>
      </c>
      <c r="AP1599" s="148">
        <v>0.2261904776096344</v>
      </c>
      <c r="AQ1599" s="30">
        <v>47.743395499999998</v>
      </c>
      <c r="AR1599" s="30"/>
      <c r="AS1599" s="30">
        <v>103</v>
      </c>
      <c r="AT1599" s="30">
        <v>64</v>
      </c>
      <c r="AU1599" s="148">
        <v>0.62135922908782959</v>
      </c>
      <c r="AV1599" s="30">
        <v>82.334175109863281</v>
      </c>
      <c r="AW1599" s="148">
        <v>0.15686275064945221</v>
      </c>
      <c r="AX1599" s="30">
        <v>48.463958099999999</v>
      </c>
      <c r="AY1599" s="30"/>
      <c r="AZ1599" s="30">
        <v>64</v>
      </c>
      <c r="BA1599" s="30">
        <v>89.227523803710938</v>
      </c>
      <c r="BB1599" s="148">
        <v>0.36799999999999999</v>
      </c>
      <c r="BC1599" s="30">
        <v>52.06</v>
      </c>
      <c r="BD1599" s="30">
        <v>319.3</v>
      </c>
      <c r="BE1599" s="30">
        <v>89.763130187988281</v>
      </c>
      <c r="BF1599" s="147">
        <v>0.308</v>
      </c>
      <c r="BG1599" s="30">
        <v>52.33</v>
      </c>
      <c r="BH1599" s="30">
        <v>294.89999999999998</v>
      </c>
      <c r="BI1599" s="30">
        <v>89.339492797851563</v>
      </c>
      <c r="BJ1599" s="148">
        <v>0.375</v>
      </c>
      <c r="BK1599" s="30">
        <v>52.14582738</v>
      </c>
      <c r="BL1599" s="30">
        <v>305</v>
      </c>
      <c r="BM1599" s="30">
        <v>90.220596313476563</v>
      </c>
      <c r="BN1599" s="148">
        <v>0.25</v>
      </c>
      <c r="BO1599" s="30">
        <v>52.60529141</v>
      </c>
      <c r="BP1599" s="30">
        <v>269.60000000000002</v>
      </c>
      <c r="BQ1599" s="148"/>
      <c r="BR1599" s="148"/>
      <c r="BS1599" s="148"/>
      <c r="BT1599" s="148">
        <v>0.93500000000000005</v>
      </c>
      <c r="BU1599" s="148">
        <v>2.7E-2</v>
      </c>
      <c r="BV1599" s="148">
        <v>3.7999998778104782E-2</v>
      </c>
      <c r="BW1599" s="148"/>
      <c r="BX1599" s="148">
        <v>0.10299999999999999</v>
      </c>
      <c r="BY1599" s="148">
        <v>0.502</v>
      </c>
      <c r="BZ1599" s="1"/>
      <c r="CA1599" s="1">
        <v>10806.2001953125</v>
      </c>
      <c r="CB1599" s="1">
        <v>11772.7</v>
      </c>
      <c r="CC1599" s="124" t="s">
        <v>4611</v>
      </c>
      <c r="CD1599" t="s">
        <v>4633</v>
      </c>
    </row>
    <row r="1600" spans="1:82" x14ac:dyDescent="0.3">
      <c r="A1600" s="1">
        <v>1141124020</v>
      </c>
      <c r="B1600" s="124" t="s">
        <v>4611</v>
      </c>
      <c r="C1600" t="s">
        <v>530</v>
      </c>
      <c r="D1600" t="s">
        <v>2049</v>
      </c>
      <c r="E1600" s="30">
        <v>83.825973510742188</v>
      </c>
      <c r="F1600" s="30">
        <v>82.655136108398438</v>
      </c>
      <c r="G1600" s="30">
        <v>84.485076904296875</v>
      </c>
      <c r="H1600" s="30">
        <v>87.361946105957031</v>
      </c>
      <c r="I1600" s="1">
        <v>158</v>
      </c>
      <c r="J1600" s="1" t="s">
        <v>4733</v>
      </c>
      <c r="K1600" s="1">
        <v>6</v>
      </c>
      <c r="L1600" t="s">
        <v>3850</v>
      </c>
      <c r="M1600" t="s">
        <v>3907</v>
      </c>
      <c r="N1600" t="s">
        <v>3917</v>
      </c>
      <c r="O1600" t="s">
        <v>3921</v>
      </c>
      <c r="P1600" s="148">
        <v>0.52272725105285645</v>
      </c>
      <c r="Q1600" s="30">
        <v>49.469424320000002</v>
      </c>
      <c r="R1600" s="30">
        <v>348.8636474609375</v>
      </c>
      <c r="S1600" s="1">
        <v>131</v>
      </c>
      <c r="T1600" s="1">
        <v>87</v>
      </c>
      <c r="U1600" s="148">
        <v>0.66412216424942017</v>
      </c>
      <c r="V1600" s="148">
        <v>0.31481480598449713</v>
      </c>
      <c r="W1600" s="149">
        <v>48.979393420000001</v>
      </c>
      <c r="X1600" s="149">
        <v>303.70370483398438</v>
      </c>
      <c r="Y1600" s="1">
        <v>87</v>
      </c>
      <c r="Z1600" s="30">
        <v>87.0352783203125</v>
      </c>
      <c r="AA1600" s="148">
        <v>0.52</v>
      </c>
      <c r="AB1600" s="30">
        <v>50.7</v>
      </c>
      <c r="AC1600" s="30">
        <v>358</v>
      </c>
      <c r="AD1600" s="30">
        <v>88.060081481933594</v>
      </c>
      <c r="AE1600" s="148">
        <v>0.38800000000000001</v>
      </c>
      <c r="AF1600" s="30">
        <v>51.03</v>
      </c>
      <c r="AG1600" s="30">
        <v>334.3</v>
      </c>
      <c r="AH1600" s="30">
        <v>86.075637817382813</v>
      </c>
      <c r="AI1600" s="148">
        <v>0.47699999999999998</v>
      </c>
      <c r="AJ1600" s="30">
        <v>50.398626120000003</v>
      </c>
      <c r="AK1600" s="30">
        <v>337.2</v>
      </c>
      <c r="AL1600" s="30">
        <v>88.210098266601563</v>
      </c>
      <c r="AM1600" s="148">
        <v>0.373</v>
      </c>
      <c r="AN1600" s="30">
        <v>51.095421450000003</v>
      </c>
      <c r="AO1600" s="30">
        <v>311.89999999999998</v>
      </c>
      <c r="AP1600" s="148">
        <v>0.52272725105285645</v>
      </c>
      <c r="AQ1600" s="30">
        <v>49.687143599999999</v>
      </c>
      <c r="AR1600" s="30">
        <v>336.3636474609375</v>
      </c>
      <c r="AS1600" s="30">
        <v>132</v>
      </c>
      <c r="AT1600" s="30">
        <v>88</v>
      </c>
      <c r="AU1600" s="148">
        <v>0.66412216424942017</v>
      </c>
      <c r="AV1600" s="30">
        <v>87.361946105957031</v>
      </c>
      <c r="AW1600" s="148">
        <v>0.35185185074806208</v>
      </c>
      <c r="AX1600" s="30">
        <v>51.345461469999996</v>
      </c>
      <c r="AY1600" s="30">
        <v>290.74075317382813</v>
      </c>
      <c r="AZ1600" s="30">
        <v>88</v>
      </c>
      <c r="BA1600" s="30">
        <v>86.010833740234375</v>
      </c>
      <c r="BB1600" s="148">
        <v>0.54</v>
      </c>
      <c r="BC1600" s="30">
        <v>50.5</v>
      </c>
      <c r="BD1600" s="30">
        <v>344</v>
      </c>
      <c r="BE1600" s="30">
        <v>86.841796875</v>
      </c>
      <c r="BF1600" s="147">
        <v>0.433</v>
      </c>
      <c r="BG1600" s="30">
        <v>50.89</v>
      </c>
      <c r="BH1600" s="30">
        <v>313.39999999999998</v>
      </c>
      <c r="BI1600" s="30">
        <v>83.481040954589844</v>
      </c>
      <c r="BJ1600" s="148">
        <v>0.33700000000000002</v>
      </c>
      <c r="BK1600" s="30">
        <v>49.29204455</v>
      </c>
      <c r="BL1600" s="30">
        <v>302.3</v>
      </c>
      <c r="BM1600" s="30">
        <v>84.375007629394531</v>
      </c>
      <c r="BN1600" s="148">
        <v>0.254</v>
      </c>
      <c r="BO1600" s="30">
        <v>49.69200386</v>
      </c>
      <c r="BP1600" s="30">
        <v>276.3</v>
      </c>
      <c r="BQ1600" s="148"/>
      <c r="BR1600" s="148"/>
      <c r="BS1600" s="148"/>
      <c r="BT1600" s="148">
        <v>0.95600000000000007</v>
      </c>
      <c r="BU1600" s="148"/>
      <c r="BV1600" s="148">
        <v>4.3999999761581421E-2</v>
      </c>
      <c r="BW1600" s="148"/>
      <c r="BX1600" s="148">
        <v>0.19600000000000001</v>
      </c>
      <c r="BY1600" s="148">
        <v>0.58199999999999996</v>
      </c>
      <c r="BZ1600" s="1"/>
      <c r="CA1600" s="1">
        <v>8900.6201171875</v>
      </c>
      <c r="CB1600" s="1">
        <v>10127.120000000001</v>
      </c>
      <c r="CC1600" s="124" t="s">
        <v>4611</v>
      </c>
      <c r="CD1600" t="s">
        <v>4634</v>
      </c>
    </row>
    <row r="1601" spans="1:82" x14ac:dyDescent="0.3">
      <c r="A1601" s="1">
        <v>1141131050</v>
      </c>
      <c r="B1601" s="124" t="s">
        <v>4612</v>
      </c>
      <c r="C1601" t="s">
        <v>531</v>
      </c>
      <c r="D1601" t="s">
        <v>2050</v>
      </c>
      <c r="E1601" s="30">
        <v>82.456336975097656</v>
      </c>
      <c r="F1601" s="30">
        <v>83.569183349609375</v>
      </c>
      <c r="G1601" s="30">
        <v>82.223892211914063</v>
      </c>
      <c r="H1601" s="30">
        <v>83.806800842285156</v>
      </c>
      <c r="I1601" s="1">
        <v>338</v>
      </c>
      <c r="J1601" s="1">
        <v>7</v>
      </c>
      <c r="K1601" s="1">
        <v>12</v>
      </c>
      <c r="L1601" t="s">
        <v>3850</v>
      </c>
      <c r="M1601" t="s">
        <v>3907</v>
      </c>
      <c r="N1601" t="s">
        <v>3917</v>
      </c>
      <c r="O1601" t="s">
        <v>3921</v>
      </c>
      <c r="P1601" s="148">
        <v>0.38461539149284357</v>
      </c>
      <c r="Q1601" s="30">
        <v>48.899708189999998</v>
      </c>
      <c r="R1601" s="30">
        <v>325.87411499023438</v>
      </c>
      <c r="S1601" s="1">
        <v>200</v>
      </c>
      <c r="T1601" s="1">
        <v>134</v>
      </c>
      <c r="U1601" s="148">
        <v>0.67000001668930054</v>
      </c>
      <c r="V1601" s="148">
        <v>0.3333333432674408</v>
      </c>
      <c r="W1601" s="149">
        <v>49.358122059999999</v>
      </c>
      <c r="X1601" s="149">
        <v>310.34481811523438</v>
      </c>
      <c r="Y1601" s="1">
        <v>134</v>
      </c>
      <c r="Z1601" s="30">
        <v>86.129005432128906</v>
      </c>
      <c r="AA1601" s="148">
        <v>0.48199999999999998</v>
      </c>
      <c r="AB1601" s="30">
        <v>50.4</v>
      </c>
      <c r="AC1601" s="30">
        <v>332.5</v>
      </c>
      <c r="AD1601" s="30">
        <v>86.086807250976563</v>
      </c>
      <c r="AE1601" s="148">
        <v>0.40200000000000002</v>
      </c>
      <c r="AF1601" s="30">
        <v>50.36</v>
      </c>
      <c r="AG1601" s="30">
        <v>309.3</v>
      </c>
      <c r="AH1601" s="30">
        <v>87.959053039550781</v>
      </c>
      <c r="AI1601" s="148">
        <v>0.45900000000000002</v>
      </c>
      <c r="AJ1601" s="30">
        <v>51.022440430000003</v>
      </c>
      <c r="AK1601" s="30">
        <v>333.8</v>
      </c>
      <c r="AL1601" s="30">
        <v>87.794990539550781</v>
      </c>
      <c r="AM1601" s="148">
        <v>0.33300000000000002</v>
      </c>
      <c r="AN1601" s="30">
        <v>50.954162959999998</v>
      </c>
      <c r="AO1601" s="30">
        <v>305.7</v>
      </c>
      <c r="AP1601" s="148">
        <v>0.16788321733474729</v>
      </c>
      <c r="AQ1601" s="30">
        <v>48.272708530000003</v>
      </c>
      <c r="AR1601" s="30"/>
      <c r="AS1601" s="30">
        <v>200</v>
      </c>
      <c r="AT1601" s="30">
        <v>134</v>
      </c>
      <c r="AU1601" s="148">
        <v>0.67000001668930054</v>
      </c>
      <c r="AV1601" s="30">
        <v>83.806800842285156</v>
      </c>
      <c r="AW1601" s="148">
        <v>0.1392405033111572</v>
      </c>
      <c r="AX1601" s="30">
        <v>49.307943620000003</v>
      </c>
      <c r="AY1601" s="30"/>
      <c r="AZ1601" s="30">
        <v>134</v>
      </c>
      <c r="BA1601" s="30">
        <v>86.650047302246094</v>
      </c>
      <c r="BB1601" s="148">
        <v>0.36799999999999999</v>
      </c>
      <c r="BC1601" s="30">
        <v>50.81</v>
      </c>
      <c r="BD1601" s="30">
        <v>305.3</v>
      </c>
      <c r="BE1601" s="30">
        <v>87.288108825683594</v>
      </c>
      <c r="BF1601" s="147">
        <v>0.24</v>
      </c>
      <c r="BG1601" s="30">
        <v>51.11</v>
      </c>
      <c r="BH1601" s="30">
        <v>277</v>
      </c>
      <c r="BI1601" s="30">
        <v>86.291946411132813</v>
      </c>
      <c r="BJ1601" s="148">
        <v>0.39500000000000002</v>
      </c>
      <c r="BK1601" s="30">
        <v>50.66129797</v>
      </c>
      <c r="BL1601" s="30">
        <v>306</v>
      </c>
      <c r="BM1601" s="30">
        <v>87.100486755371094</v>
      </c>
      <c r="BN1601" s="148">
        <v>0.30199999999999999</v>
      </c>
      <c r="BO1601" s="30">
        <v>51.050313109999998</v>
      </c>
      <c r="BP1601" s="30">
        <v>271.7</v>
      </c>
      <c r="BQ1601" s="148"/>
      <c r="BR1601" s="148">
        <v>1.4999999999999999E-2</v>
      </c>
      <c r="BS1601" s="148"/>
      <c r="BT1601" s="148">
        <v>0.95900000000000007</v>
      </c>
      <c r="BU1601" s="148"/>
      <c r="BV1601" s="148">
        <v>2.700000070035458E-2</v>
      </c>
      <c r="BW1601" s="148"/>
      <c r="BX1601" s="148">
        <v>0.112</v>
      </c>
      <c r="BY1601" s="148">
        <v>0.61199999999999999</v>
      </c>
      <c r="BZ1601" s="1"/>
      <c r="CA1601" s="1">
        <v>7866.8701171875</v>
      </c>
      <c r="CB1601" s="1">
        <v>8540.1200000000008</v>
      </c>
      <c r="CC1601" s="124" t="s">
        <v>4612</v>
      </c>
      <c r="CD1601" t="s">
        <v>4633</v>
      </c>
    </row>
    <row r="1602" spans="1:82" x14ac:dyDescent="0.3">
      <c r="A1602" s="1">
        <v>1141134020</v>
      </c>
      <c r="B1602" s="124" t="s">
        <v>4612</v>
      </c>
      <c r="C1602" t="s">
        <v>531</v>
      </c>
      <c r="D1602" t="s">
        <v>2051</v>
      </c>
      <c r="E1602" s="30">
        <v>88.226715087890625</v>
      </c>
      <c r="F1602" s="30">
        <v>88.519645690917969</v>
      </c>
      <c r="G1602" s="30">
        <v>86.330192565917969</v>
      </c>
      <c r="H1602" s="30">
        <v>88.08856201171875</v>
      </c>
      <c r="I1602" s="1">
        <v>74</v>
      </c>
      <c r="J1602" s="1" t="s">
        <v>3981</v>
      </c>
      <c r="K1602" s="1">
        <v>5</v>
      </c>
      <c r="L1602" t="s">
        <v>3850</v>
      </c>
      <c r="M1602" t="s">
        <v>3907</v>
      </c>
      <c r="N1602" t="s">
        <v>3917</v>
      </c>
      <c r="O1602" t="s">
        <v>3921</v>
      </c>
      <c r="P1602" s="148">
        <v>0.36666667461395258</v>
      </c>
      <c r="Q1602" s="30">
        <v>51.299971900000003</v>
      </c>
      <c r="R1602" s="30"/>
      <c r="S1602" s="1">
        <v>35</v>
      </c>
      <c r="T1602" s="1">
        <v>31</v>
      </c>
      <c r="U1602" s="148">
        <v>0.88571429252624512</v>
      </c>
      <c r="V1602" s="148">
        <v>0.3461538553237915</v>
      </c>
      <c r="W1602" s="149">
        <v>51.409308619999997</v>
      </c>
      <c r="X1602" s="149"/>
      <c r="Y1602" s="1">
        <v>31</v>
      </c>
      <c r="Z1602" s="30">
        <v>95.795944213867188</v>
      </c>
      <c r="AA1602" s="148">
        <v>0.82099999999999995</v>
      </c>
      <c r="AB1602" s="30">
        <v>53.6</v>
      </c>
      <c r="AC1602" s="30">
        <v>410.3</v>
      </c>
      <c r="AD1602" s="30">
        <v>96.07098388671875</v>
      </c>
      <c r="AE1602" s="148">
        <v>0.79400000000000004</v>
      </c>
      <c r="AF1602" s="30">
        <v>53.75</v>
      </c>
      <c r="AG1602" s="30">
        <v>400</v>
      </c>
      <c r="AH1602" s="30">
        <v>97.462882995605469</v>
      </c>
      <c r="AI1602" s="148">
        <v>0.81799999999999995</v>
      </c>
      <c r="AJ1602" s="30">
        <v>54.170240149999998</v>
      </c>
      <c r="AK1602" s="30">
        <v>397.7</v>
      </c>
      <c r="AL1602" s="30">
        <v>97.493270874023438</v>
      </c>
      <c r="AM1602" s="148">
        <v>0.83799999999999997</v>
      </c>
      <c r="AN1602" s="30">
        <v>54.254471330000001</v>
      </c>
      <c r="AO1602" s="30">
        <v>397.3</v>
      </c>
      <c r="AP1602" s="148">
        <v>0.69999998807907104</v>
      </c>
      <c r="AQ1602" s="30">
        <v>50.841310190000002</v>
      </c>
      <c r="AR1602" s="30"/>
      <c r="AS1602" s="30">
        <v>35</v>
      </c>
      <c r="AT1602" s="30">
        <v>31</v>
      </c>
      <c r="AU1602" s="148">
        <v>0.88571429252624512</v>
      </c>
      <c r="AV1602" s="30">
        <v>88.08856201171875</v>
      </c>
      <c r="AW1602" s="148">
        <v>0.6538461446762085</v>
      </c>
      <c r="AX1602" s="30">
        <v>51.761897380000001</v>
      </c>
      <c r="AY1602" s="30"/>
      <c r="AZ1602" s="30">
        <v>31</v>
      </c>
      <c r="BA1602" s="30">
        <v>90.093559265136719</v>
      </c>
      <c r="BB1602" s="148">
        <v>0.76900000000000002</v>
      </c>
      <c r="BC1602" s="30">
        <v>52.48</v>
      </c>
      <c r="BD1602" s="30">
        <v>387.2</v>
      </c>
      <c r="BE1602" s="30">
        <v>88.850212097167969</v>
      </c>
      <c r="BF1602" s="147">
        <v>0.76500000000000001</v>
      </c>
      <c r="BG1602" s="30">
        <v>51.88</v>
      </c>
      <c r="BH1602" s="30">
        <v>379.4</v>
      </c>
      <c r="BI1602" s="30">
        <v>92.958488464355469</v>
      </c>
      <c r="BJ1602" s="148">
        <v>0.70499999999999996</v>
      </c>
      <c r="BK1602" s="30">
        <v>53.908722269999998</v>
      </c>
      <c r="BL1602" s="30">
        <v>381.8</v>
      </c>
      <c r="BM1602" s="30">
        <v>90.6165771484375</v>
      </c>
      <c r="BN1602" s="148">
        <v>0.67599999999999993</v>
      </c>
      <c r="BO1602" s="30">
        <v>52.802639040000003</v>
      </c>
      <c r="BP1602" s="30">
        <v>373</v>
      </c>
      <c r="BQ1602" s="148"/>
      <c r="BR1602" s="148"/>
      <c r="BS1602" s="148"/>
      <c r="BT1602" s="148">
        <v>0.94600000000000006</v>
      </c>
      <c r="BU1602" s="148"/>
      <c r="BV1602" s="148">
        <v>5.4000001400709152E-2</v>
      </c>
      <c r="BW1602" s="148"/>
      <c r="BX1602" s="148">
        <v>9.5000000000000001E-2</v>
      </c>
      <c r="BY1602" s="148">
        <v>0.77800000000000002</v>
      </c>
      <c r="BZ1602" s="1"/>
      <c r="CA1602" s="1">
        <v>8964.599609375</v>
      </c>
      <c r="CB1602" s="1">
        <v>10929.08</v>
      </c>
      <c r="CC1602" s="124" t="s">
        <v>4612</v>
      </c>
      <c r="CD1602" t="s">
        <v>4634</v>
      </c>
    </row>
    <row r="1603" spans="1:82" x14ac:dyDescent="0.3">
      <c r="A1603" s="1">
        <v>1141134040</v>
      </c>
      <c r="B1603" s="124" t="s">
        <v>4612</v>
      </c>
      <c r="C1603" t="s">
        <v>531</v>
      </c>
      <c r="D1603" t="s">
        <v>2052</v>
      </c>
      <c r="E1603" s="30">
        <v>81.964340209960938</v>
      </c>
      <c r="F1603" s="30">
        <v>81.246849060058594</v>
      </c>
      <c r="G1603" s="30">
        <v>82.794273376464844</v>
      </c>
      <c r="H1603" s="30">
        <v>83.209403991699219</v>
      </c>
      <c r="I1603" s="1">
        <v>246</v>
      </c>
      <c r="J1603" s="1" t="s">
        <v>4733</v>
      </c>
      <c r="K1603" s="1">
        <v>6</v>
      </c>
      <c r="L1603" t="s">
        <v>3850</v>
      </c>
      <c r="M1603" t="s">
        <v>3907</v>
      </c>
      <c r="N1603" t="s">
        <v>3917</v>
      </c>
      <c r="O1603" t="s">
        <v>3921</v>
      </c>
      <c r="P1603" s="148">
        <v>0.44961240887641912</v>
      </c>
      <c r="Q1603" s="30">
        <v>48.69505667</v>
      </c>
      <c r="R1603" s="30">
        <v>327.906982421875</v>
      </c>
      <c r="S1603" s="1">
        <v>186</v>
      </c>
      <c r="T1603" s="1">
        <v>111</v>
      </c>
      <c r="U1603" s="148">
        <v>0.59677422046661377</v>
      </c>
      <c r="V1603" s="148">
        <v>0.36619716882705688</v>
      </c>
      <c r="W1603" s="149">
        <v>48.395881150000001</v>
      </c>
      <c r="X1603" s="149">
        <v>297.18310546875</v>
      </c>
      <c r="Y1603" s="1">
        <v>111</v>
      </c>
      <c r="Z1603" s="30">
        <v>84.014358520507813</v>
      </c>
      <c r="AA1603" s="148">
        <v>0.45</v>
      </c>
      <c r="AB1603" s="30">
        <v>49.7</v>
      </c>
      <c r="AC1603" s="30">
        <v>336.4</v>
      </c>
      <c r="AD1603" s="30">
        <v>86.204620361328125</v>
      </c>
      <c r="AE1603" s="148">
        <v>0.42899999999999999</v>
      </c>
      <c r="AF1603" s="30">
        <v>50.4</v>
      </c>
      <c r="AG1603" s="30">
        <v>334.7</v>
      </c>
      <c r="AH1603" s="30">
        <v>86.150497436523438</v>
      </c>
      <c r="AI1603" s="148">
        <v>0.41499999999999998</v>
      </c>
      <c r="AJ1603" s="30">
        <v>50.423422629999997</v>
      </c>
      <c r="AK1603" s="30">
        <v>325.2</v>
      </c>
      <c r="AL1603" s="30">
        <v>85.530082702636719</v>
      </c>
      <c r="AM1603" s="148">
        <v>0.34300000000000003</v>
      </c>
      <c r="AN1603" s="30">
        <v>50.183416749999999</v>
      </c>
      <c r="AO1603" s="30">
        <v>310.5</v>
      </c>
      <c r="AP1603" s="148">
        <v>0.24806201457977289</v>
      </c>
      <c r="AQ1603" s="30">
        <v>48.629501050000002</v>
      </c>
      <c r="AR1603" s="30">
        <v>266.66665649414063</v>
      </c>
      <c r="AS1603" s="30">
        <v>186</v>
      </c>
      <c r="AT1603" s="30">
        <v>111</v>
      </c>
      <c r="AU1603" s="148">
        <v>0.59677422046661377</v>
      </c>
      <c r="AV1603" s="30">
        <v>83.209403991699219</v>
      </c>
      <c r="AW1603" s="148">
        <v>0.18309858441352839</v>
      </c>
      <c r="AX1603" s="30">
        <v>48.965565839999996</v>
      </c>
      <c r="AY1603" s="30"/>
      <c r="AZ1603" s="30">
        <v>111</v>
      </c>
      <c r="BA1603" s="30">
        <v>83.289016723632813</v>
      </c>
      <c r="BB1603" s="148">
        <v>0.371</v>
      </c>
      <c r="BC1603" s="30">
        <v>49.18</v>
      </c>
      <c r="BD1603" s="30">
        <v>304</v>
      </c>
      <c r="BE1603" s="30">
        <v>84.123329162597656</v>
      </c>
      <c r="BF1603" s="147">
        <v>0.316</v>
      </c>
      <c r="BG1603" s="30">
        <v>49.55</v>
      </c>
      <c r="BH1603" s="30">
        <v>292.89999999999998</v>
      </c>
      <c r="BI1603" s="30">
        <v>84.667510986328125</v>
      </c>
      <c r="BJ1603" s="148">
        <v>0.32700000000000001</v>
      </c>
      <c r="BK1603" s="30">
        <v>49.870000439999998</v>
      </c>
      <c r="BL1603" s="30">
        <v>286.8</v>
      </c>
      <c r="BM1603" s="30">
        <v>85.123329162597656</v>
      </c>
      <c r="BN1603" s="148">
        <v>0.27600000000000002</v>
      </c>
      <c r="BO1603" s="30">
        <v>50.064950840000002</v>
      </c>
      <c r="BP1603" s="30">
        <v>266.7</v>
      </c>
      <c r="BQ1603" s="148"/>
      <c r="BR1603" s="148"/>
      <c r="BS1603" s="148"/>
      <c r="BT1603" s="148">
        <v>0.94700000000000006</v>
      </c>
      <c r="BU1603" s="148">
        <v>2.8000000000000001E-2</v>
      </c>
      <c r="BV1603" s="148">
        <v>2.400000020861626E-2</v>
      </c>
      <c r="BW1603" s="148"/>
      <c r="BX1603" s="148">
        <v>0.159</v>
      </c>
      <c r="BY1603" s="148">
        <v>0.59699999999999998</v>
      </c>
      <c r="BZ1603" s="1"/>
      <c r="CA1603" s="1">
        <v>6039.3701171875</v>
      </c>
      <c r="CB1603" s="1">
        <v>7868.6</v>
      </c>
      <c r="CC1603" s="124" t="s">
        <v>4612</v>
      </c>
      <c r="CD1603" t="s">
        <v>4634</v>
      </c>
    </row>
    <row r="1604" spans="1:82" x14ac:dyDescent="0.3">
      <c r="A1604" s="1">
        <v>1141143000</v>
      </c>
      <c r="B1604" s="124" t="s">
        <v>4613</v>
      </c>
      <c r="C1604" t="s">
        <v>532</v>
      </c>
      <c r="D1604" t="s">
        <v>2053</v>
      </c>
      <c r="E1604" s="30">
        <v>86.054847717285156</v>
      </c>
      <c r="F1604" s="30">
        <v>85.115493774414063</v>
      </c>
      <c r="G1604" s="30">
        <v>87.57928466796875</v>
      </c>
      <c r="H1604" s="30">
        <v>87.883964538574219</v>
      </c>
      <c r="I1604" s="1">
        <v>461</v>
      </c>
      <c r="J1604" s="1">
        <v>5</v>
      </c>
      <c r="K1604" s="1">
        <v>8</v>
      </c>
      <c r="L1604" t="s">
        <v>3850</v>
      </c>
      <c r="M1604" t="s">
        <v>3907</v>
      </c>
      <c r="N1604" t="s">
        <v>3916</v>
      </c>
      <c r="O1604" t="s">
        <v>3921</v>
      </c>
      <c r="P1604" s="148">
        <v>0.48711943626403809</v>
      </c>
      <c r="Q1604" s="30">
        <v>50.39655526</v>
      </c>
      <c r="R1604" s="30">
        <v>343.79391479492188</v>
      </c>
      <c r="S1604" s="1">
        <v>833</v>
      </c>
      <c r="T1604" s="1">
        <v>497</v>
      </c>
      <c r="U1604" s="148">
        <v>0.59663867950439453</v>
      </c>
      <c r="V1604" s="148">
        <v>0.37344399094581598</v>
      </c>
      <c r="W1604" s="149">
        <v>49.998824650000003</v>
      </c>
      <c r="X1604" s="149">
        <v>311.61825561523438</v>
      </c>
      <c r="Y1604" s="1">
        <v>497</v>
      </c>
      <c r="Z1604" s="30">
        <v>88.545738220214844</v>
      </c>
      <c r="AA1604" s="148">
        <v>0.48599999999999999</v>
      </c>
      <c r="AB1604" s="30">
        <v>51.2</v>
      </c>
      <c r="AC1604" s="30">
        <v>345.5</v>
      </c>
      <c r="AD1604" s="30">
        <v>89.120346069335938</v>
      </c>
      <c r="AE1604" s="148">
        <v>0.41899999999999998</v>
      </c>
      <c r="AF1604" s="30">
        <v>51.39</v>
      </c>
      <c r="AG1604" s="30">
        <v>324.3</v>
      </c>
      <c r="AH1604" s="30">
        <v>87.711830139160156</v>
      </c>
      <c r="AI1604" s="148">
        <v>0.46100000000000002</v>
      </c>
      <c r="AJ1604" s="30">
        <v>50.940556340000001</v>
      </c>
      <c r="AK1604" s="30">
        <v>347</v>
      </c>
      <c r="AL1604" s="30">
        <v>88.244720458984375</v>
      </c>
      <c r="AM1604" s="148">
        <v>0.36899999999999999</v>
      </c>
      <c r="AN1604" s="30">
        <v>51.107205280000002</v>
      </c>
      <c r="AO1604" s="30">
        <v>321.60000000000002</v>
      </c>
      <c r="AP1604" s="148">
        <v>0.48705881834030151</v>
      </c>
      <c r="AQ1604" s="30">
        <v>51.62265017</v>
      </c>
      <c r="AR1604" s="30">
        <v>327.058837890625</v>
      </c>
      <c r="AS1604" s="30">
        <v>831</v>
      </c>
      <c r="AT1604" s="30">
        <v>496</v>
      </c>
      <c r="AU1604" s="148">
        <v>0.59663867950439453</v>
      </c>
      <c r="AV1604" s="30">
        <v>87.883964538574219</v>
      </c>
      <c r="AW1604" s="148">
        <v>0.3651452362537384</v>
      </c>
      <c r="AX1604" s="30">
        <v>51.644635899999997</v>
      </c>
      <c r="AY1604" s="30">
        <v>290.4564208984375</v>
      </c>
      <c r="AZ1604" s="30">
        <v>496</v>
      </c>
      <c r="BA1604" s="30">
        <v>90.258522033691406</v>
      </c>
      <c r="BB1604" s="148">
        <v>0.495</v>
      </c>
      <c r="BC1604" s="30">
        <v>52.56</v>
      </c>
      <c r="BD1604" s="30">
        <v>329</v>
      </c>
      <c r="BE1604" s="30">
        <v>90.635475158691406</v>
      </c>
      <c r="BF1604" s="147">
        <v>0.40100000000000002</v>
      </c>
      <c r="BG1604" s="30">
        <v>52.76</v>
      </c>
      <c r="BH1604" s="30">
        <v>301.10000000000002</v>
      </c>
      <c r="BI1604" s="30">
        <v>89.49188232421875</v>
      </c>
      <c r="BJ1604" s="148">
        <v>0.39400000000000002</v>
      </c>
      <c r="BK1604" s="30">
        <v>52.220060230000001</v>
      </c>
      <c r="BL1604" s="30">
        <v>311.10000000000002</v>
      </c>
      <c r="BM1604" s="30">
        <v>90.538848876953125</v>
      </c>
      <c r="BN1604" s="148">
        <v>0.32200000000000001</v>
      </c>
      <c r="BO1604" s="30">
        <v>52.763900319999998</v>
      </c>
      <c r="BP1604" s="30">
        <v>280.8</v>
      </c>
      <c r="BQ1604" s="148"/>
      <c r="BR1604" s="148">
        <v>0.02</v>
      </c>
      <c r="BS1604" s="148"/>
      <c r="BT1604" s="148">
        <v>0.93500000000000005</v>
      </c>
      <c r="BU1604" s="148">
        <v>2.5999999999999999E-2</v>
      </c>
      <c r="BV1604" s="148">
        <v>1.9999999552965161E-2</v>
      </c>
      <c r="BW1604" s="148"/>
      <c r="BX1604" s="148">
        <v>0.13400000000000001</v>
      </c>
      <c r="BY1604" s="148">
        <v>0.51200000000000001</v>
      </c>
      <c r="BZ1604" s="1"/>
      <c r="CA1604" s="1">
        <v>7157.66015625</v>
      </c>
      <c r="CB1604" s="1">
        <v>8349.16</v>
      </c>
      <c r="CC1604" s="124" t="s">
        <v>4613</v>
      </c>
      <c r="CD1604" t="s">
        <v>4635</v>
      </c>
    </row>
    <row r="1605" spans="1:82" x14ac:dyDescent="0.3">
      <c r="A1605" s="1">
        <v>1141144020</v>
      </c>
      <c r="B1605" s="124" t="s">
        <v>4613</v>
      </c>
      <c r="C1605" t="s">
        <v>532</v>
      </c>
      <c r="D1605" t="s">
        <v>2054</v>
      </c>
      <c r="E1605" s="30">
        <v>71.649253845214844</v>
      </c>
      <c r="F1605" s="30">
        <v>74.105720520019531</v>
      </c>
      <c r="G1605" s="30">
        <v>84.2696533203125</v>
      </c>
      <c r="H1605" s="30">
        <v>85.133193969726563</v>
      </c>
      <c r="I1605" s="1">
        <v>513</v>
      </c>
      <c r="J1605" s="1" t="s">
        <v>3981</v>
      </c>
      <c r="K1605" s="1">
        <v>4</v>
      </c>
      <c r="L1605" t="s">
        <v>3850</v>
      </c>
      <c r="M1605" t="s">
        <v>3907</v>
      </c>
      <c r="N1605" t="s">
        <v>3916</v>
      </c>
      <c r="O1605" t="s">
        <v>3921</v>
      </c>
      <c r="P1605" s="148">
        <v>0.52631580829620361</v>
      </c>
      <c r="Q1605" s="30">
        <v>44.404359730000003</v>
      </c>
      <c r="R1605" s="30">
        <v>344.21054077148438</v>
      </c>
      <c r="S1605" s="1">
        <v>114</v>
      </c>
      <c r="T1605" s="1">
        <v>69</v>
      </c>
      <c r="U1605" s="148">
        <v>0.60526317358016968</v>
      </c>
      <c r="V1605" s="148">
        <v>0.4234234094619751</v>
      </c>
      <c r="W1605" s="149">
        <v>45.43700733</v>
      </c>
      <c r="X1605" s="149">
        <v>313.51351928710938</v>
      </c>
      <c r="Y1605" s="1">
        <v>69</v>
      </c>
      <c r="Z1605" s="30">
        <v>67.701408386230469</v>
      </c>
      <c r="AA1605" s="148">
        <v>0.56799999999999995</v>
      </c>
      <c r="AB1605" s="30">
        <v>44.3</v>
      </c>
      <c r="AC1605" s="30">
        <v>363.4</v>
      </c>
      <c r="AD1605" s="30">
        <v>70.123916625976563</v>
      </c>
      <c r="AE1605" s="148">
        <v>0.46400000000000002</v>
      </c>
      <c r="AF1605" s="30">
        <v>44.94</v>
      </c>
      <c r="AG1605" s="30">
        <v>335.1</v>
      </c>
      <c r="AH1605" s="30">
        <v>69.027603149414063</v>
      </c>
      <c r="AI1605" s="148">
        <v>0.61899999999999999</v>
      </c>
      <c r="AJ1605" s="30">
        <v>44.75208078</v>
      </c>
      <c r="AK1605" s="30">
        <v>369.8</v>
      </c>
      <c r="AL1605" s="30">
        <v>70.673995971679688</v>
      </c>
      <c r="AM1605" s="148">
        <v>0.52100000000000002</v>
      </c>
      <c r="AN1605" s="30">
        <v>45.127914050000001</v>
      </c>
      <c r="AO1605" s="30">
        <v>341.4</v>
      </c>
      <c r="AP1605" s="148">
        <v>0.49473685026168818</v>
      </c>
      <c r="AQ1605" s="30">
        <v>49.552389099999999</v>
      </c>
      <c r="AR1605" s="30">
        <v>336.3157958984375</v>
      </c>
      <c r="AS1605" s="30">
        <v>114</v>
      </c>
      <c r="AT1605" s="30">
        <v>69</v>
      </c>
      <c r="AU1605" s="148">
        <v>0.60526317358016968</v>
      </c>
      <c r="AV1605" s="30">
        <v>85.133193969726563</v>
      </c>
      <c r="AW1605" s="148">
        <v>0.43243244290351868</v>
      </c>
      <c r="AX1605" s="30">
        <v>50.068122369999998</v>
      </c>
      <c r="AY1605" s="30">
        <v>309.909912109375</v>
      </c>
      <c r="AZ1605" s="30">
        <v>69</v>
      </c>
      <c r="BA1605" s="30">
        <v>80.917732238769531</v>
      </c>
      <c r="BB1605" s="148">
        <v>0.55500000000000005</v>
      </c>
      <c r="BC1605" s="30">
        <v>48.03</v>
      </c>
      <c r="BD1605" s="30">
        <v>357.3</v>
      </c>
      <c r="BE1605" s="30">
        <v>81.323722839355469</v>
      </c>
      <c r="BF1605" s="147">
        <v>0.46400000000000002</v>
      </c>
      <c r="BG1605" s="30">
        <v>48.17</v>
      </c>
      <c r="BH1605" s="30">
        <v>329.8</v>
      </c>
      <c r="BI1605" s="30">
        <v>76.822738647460938</v>
      </c>
      <c r="BJ1605" s="148">
        <v>0.55299999999999994</v>
      </c>
      <c r="BK1605" s="30">
        <v>46.048635969999999</v>
      </c>
      <c r="BL1605" s="30">
        <v>341.9</v>
      </c>
      <c r="BM1605" s="30">
        <v>76.774314880371094</v>
      </c>
      <c r="BN1605" s="148">
        <v>0.45</v>
      </c>
      <c r="BO1605" s="30">
        <v>45.904018469999997</v>
      </c>
      <c r="BP1605" s="30">
        <v>307.89999999999998</v>
      </c>
      <c r="BQ1605" s="148"/>
      <c r="BR1605" s="148">
        <v>3.1E-2</v>
      </c>
      <c r="BS1605" s="148"/>
      <c r="BT1605" s="148">
        <v>0.93400000000000005</v>
      </c>
      <c r="BU1605" s="148">
        <v>3.1E-2</v>
      </c>
      <c r="BV1605" s="148">
        <v>4.0000001899898052E-3</v>
      </c>
      <c r="BW1605" s="148"/>
      <c r="BX1605" s="148">
        <v>0.191</v>
      </c>
      <c r="BY1605" s="148">
        <v>0.51700000000000002</v>
      </c>
      <c r="BZ1605" s="1"/>
      <c r="CA1605" s="1">
        <v>8047.02978515625</v>
      </c>
      <c r="CB1605" s="1">
        <v>9516.74</v>
      </c>
      <c r="CC1605" s="124" t="s">
        <v>4613</v>
      </c>
      <c r="CD1605" t="s">
        <v>4634</v>
      </c>
    </row>
    <row r="1606" spans="1:82" x14ac:dyDescent="0.3">
      <c r="A1606" s="1">
        <v>1141152050</v>
      </c>
      <c r="B1606" s="124" t="s">
        <v>4614</v>
      </c>
      <c r="C1606" t="s">
        <v>533</v>
      </c>
      <c r="D1606" t="s">
        <v>2055</v>
      </c>
      <c r="E1606" s="30">
        <v>91.730171203613281</v>
      </c>
      <c r="F1606" s="30">
        <v>93.021690368652344</v>
      </c>
      <c r="G1606" s="30">
        <v>90.534133911132813</v>
      </c>
      <c r="H1606" s="30">
        <v>94.843269348144531</v>
      </c>
      <c r="I1606" s="1">
        <v>144</v>
      </c>
      <c r="J1606" s="1">
        <v>6</v>
      </c>
      <c r="K1606" s="1">
        <v>8</v>
      </c>
      <c r="L1606" t="s">
        <v>3850</v>
      </c>
      <c r="M1606" t="s">
        <v>3907</v>
      </c>
      <c r="N1606" t="s">
        <v>3917</v>
      </c>
      <c r="O1606" t="s">
        <v>3921</v>
      </c>
      <c r="P1606" s="148">
        <v>0.67153286933898926</v>
      </c>
      <c r="Q1606" s="30">
        <v>52.757279500000003</v>
      </c>
      <c r="R1606" s="30">
        <v>394.8905029296875</v>
      </c>
      <c r="S1606" s="1">
        <v>297</v>
      </c>
      <c r="T1606" s="1">
        <v>168</v>
      </c>
      <c r="U1606" s="148">
        <v>0.56565654277801514</v>
      </c>
      <c r="V1606" s="148">
        <v>0.53947371244430542</v>
      </c>
      <c r="W1606" s="149">
        <v>53.274697940000003</v>
      </c>
      <c r="X1606" s="149">
        <v>367.10525512695313</v>
      </c>
      <c r="Y1606" s="1">
        <v>168</v>
      </c>
      <c r="Z1606" s="30">
        <v>97.306396484375</v>
      </c>
      <c r="AA1606" s="148">
        <v>0.629</v>
      </c>
      <c r="AB1606" s="30">
        <v>54.1</v>
      </c>
      <c r="AC1606" s="30">
        <v>390.4</v>
      </c>
      <c r="AD1606" s="30">
        <v>96.247695922851563</v>
      </c>
      <c r="AE1606" s="148">
        <v>0.53299999999999992</v>
      </c>
      <c r="AF1606" s="30">
        <v>53.81</v>
      </c>
      <c r="AG1606" s="30">
        <v>372.2</v>
      </c>
      <c r="AH1606" s="30">
        <v>91.8748779296875</v>
      </c>
      <c r="AI1606" s="148">
        <v>0.59</v>
      </c>
      <c r="AJ1606" s="30">
        <v>52.319416369999999</v>
      </c>
      <c r="AK1606" s="30">
        <v>388.6</v>
      </c>
      <c r="AL1606" s="30">
        <v>90.074104309082031</v>
      </c>
      <c r="AM1606" s="148">
        <v>0.5</v>
      </c>
      <c r="AN1606" s="30">
        <v>51.729739500000001</v>
      </c>
      <c r="AO1606" s="30">
        <v>369.6</v>
      </c>
      <c r="AP1606" s="148">
        <v>0.59854012727737427</v>
      </c>
      <c r="AQ1606" s="30">
        <v>53.470985890000001</v>
      </c>
      <c r="AR1606" s="30">
        <v>354.01458740234381</v>
      </c>
      <c r="AS1606" s="30">
        <v>298</v>
      </c>
      <c r="AT1606" s="30">
        <v>169</v>
      </c>
      <c r="AU1606" s="148">
        <v>0.56565654277801514</v>
      </c>
      <c r="AV1606" s="30">
        <v>94.843269348144531</v>
      </c>
      <c r="AW1606" s="148">
        <v>0.48684209585189819</v>
      </c>
      <c r="AX1606" s="30">
        <v>55.63313368</v>
      </c>
      <c r="AY1606" s="30">
        <v>310.52630615234381</v>
      </c>
      <c r="AZ1606" s="30">
        <v>169</v>
      </c>
      <c r="BA1606" s="30">
        <v>87.289260864257813</v>
      </c>
      <c r="BB1606" s="148">
        <v>0.6409999999999999</v>
      </c>
      <c r="BC1606" s="30">
        <v>51.12</v>
      </c>
      <c r="BD1606" s="30">
        <v>375.4</v>
      </c>
      <c r="BE1606" s="30">
        <v>87.612701416015625</v>
      </c>
      <c r="BF1606" s="147">
        <v>0.56700000000000006</v>
      </c>
      <c r="BG1606" s="30">
        <v>51.27</v>
      </c>
      <c r="BH1606" s="30">
        <v>353.3</v>
      </c>
      <c r="BI1606" s="30">
        <v>79.6796875</v>
      </c>
      <c r="BJ1606" s="148">
        <v>0.307</v>
      </c>
      <c r="BK1606" s="30">
        <v>47.440322180000003</v>
      </c>
      <c r="BL1606" s="30">
        <v>289.2</v>
      </c>
      <c r="BM1606" s="30">
        <v>79.98065185546875</v>
      </c>
      <c r="BN1606" s="148">
        <v>0.24099999999999999</v>
      </c>
      <c r="BO1606" s="30">
        <v>47.501972549999998</v>
      </c>
      <c r="BP1606" s="30">
        <v>270.5</v>
      </c>
      <c r="BQ1606" s="148"/>
      <c r="BR1606" s="148"/>
      <c r="BS1606" s="148"/>
      <c r="BT1606" s="148">
        <v>0.96499999999999997</v>
      </c>
      <c r="BU1606" s="148"/>
      <c r="BV1606" s="148">
        <v>3.5000000149011612E-2</v>
      </c>
      <c r="BW1606" s="148"/>
      <c r="BX1606" s="148">
        <v>0.13900000000000001</v>
      </c>
      <c r="BY1606" s="148">
        <v>0.54900000000000004</v>
      </c>
      <c r="BZ1606" s="1"/>
      <c r="CA1606" s="1">
        <v>8993.7197265625</v>
      </c>
      <c r="CB1606" s="1">
        <v>9856.3700000000008</v>
      </c>
      <c r="CC1606" s="124" t="s">
        <v>4614</v>
      </c>
      <c r="CD1606" t="s">
        <v>4633</v>
      </c>
    </row>
    <row r="1607" spans="1:82" x14ac:dyDescent="0.3">
      <c r="A1607" s="1">
        <v>1141154020</v>
      </c>
      <c r="B1607" s="124" t="s">
        <v>4614</v>
      </c>
      <c r="C1607" t="s">
        <v>533</v>
      </c>
      <c r="D1607" t="s">
        <v>1062</v>
      </c>
      <c r="E1607" s="30">
        <v>83.145294189453125</v>
      </c>
      <c r="F1607" s="30">
        <v>81.315376281738281</v>
      </c>
      <c r="G1607" s="30">
        <v>83.096824645996094</v>
      </c>
      <c r="H1607" s="30">
        <v>84.692817687988281</v>
      </c>
      <c r="I1607" s="1">
        <v>252</v>
      </c>
      <c r="J1607" s="1" t="s">
        <v>4733</v>
      </c>
      <c r="K1607" s="1">
        <v>5</v>
      </c>
      <c r="L1607" t="s">
        <v>3850</v>
      </c>
      <c r="M1607" t="s">
        <v>3907</v>
      </c>
      <c r="N1607" t="s">
        <v>3917</v>
      </c>
      <c r="O1607" t="s">
        <v>3921</v>
      </c>
      <c r="P1607" s="148">
        <v>0.56800001859664917</v>
      </c>
      <c r="Q1607" s="30">
        <v>49.18628674</v>
      </c>
      <c r="R1607" s="30">
        <v>363.20001220703131</v>
      </c>
      <c r="S1607" s="1">
        <v>126</v>
      </c>
      <c r="T1607" s="1">
        <v>80</v>
      </c>
      <c r="U1607" s="148">
        <v>0.63492065668106079</v>
      </c>
      <c r="V1607" s="148">
        <v>0.50649350881576538</v>
      </c>
      <c r="W1607" s="149">
        <v>48.424275430000002</v>
      </c>
      <c r="X1607" s="149">
        <v>338.96102905273438</v>
      </c>
      <c r="Y1607" s="1">
        <v>80</v>
      </c>
      <c r="Z1607" s="30">
        <v>88.545738220214844</v>
      </c>
      <c r="AA1607" s="148">
        <v>0.623</v>
      </c>
      <c r="AB1607" s="30">
        <v>51.2</v>
      </c>
      <c r="AC1607" s="30">
        <v>378.5</v>
      </c>
      <c r="AD1607" s="30">
        <v>89.326515197753906</v>
      </c>
      <c r="AE1607" s="148">
        <v>0.56299999999999994</v>
      </c>
      <c r="AF1607" s="30">
        <v>51.46</v>
      </c>
      <c r="AG1607" s="30">
        <v>357.5</v>
      </c>
      <c r="AH1607" s="30">
        <v>88.241493225097656</v>
      </c>
      <c r="AI1607" s="148">
        <v>0.6</v>
      </c>
      <c r="AJ1607" s="30">
        <v>51.115989570000004</v>
      </c>
      <c r="AK1607" s="30">
        <v>370.8</v>
      </c>
      <c r="AL1607" s="30">
        <v>89.584739685058594</v>
      </c>
      <c r="AM1607" s="148">
        <v>0.49399999999999999</v>
      </c>
      <c r="AN1607" s="30">
        <v>51.563210099999999</v>
      </c>
      <c r="AO1607" s="30">
        <v>344.8</v>
      </c>
      <c r="AP1607" s="148">
        <v>0.38400000333786011</v>
      </c>
      <c r="AQ1607" s="30">
        <v>48.818752869999997</v>
      </c>
      <c r="AR1607" s="30">
        <v>313.60000610351563</v>
      </c>
      <c r="AS1607" s="30">
        <v>126</v>
      </c>
      <c r="AT1607" s="30">
        <v>80</v>
      </c>
      <c r="AU1607" s="148">
        <v>0.63492065668106079</v>
      </c>
      <c r="AV1607" s="30">
        <v>84.692817687988281</v>
      </c>
      <c r="AW1607" s="148">
        <v>0.28571429848670959</v>
      </c>
      <c r="AX1607" s="30">
        <v>49.815738500000002</v>
      </c>
      <c r="AY1607" s="30">
        <v>297.402587890625</v>
      </c>
      <c r="AZ1607" s="30">
        <v>80</v>
      </c>
      <c r="BA1607" s="30">
        <v>94.300003051757813</v>
      </c>
      <c r="BB1607" s="148">
        <v>0.6</v>
      </c>
      <c r="BC1607" s="30">
        <v>54.52</v>
      </c>
      <c r="BD1607" s="30">
        <v>363.8</v>
      </c>
      <c r="BE1607" s="30">
        <v>92.968482971191406</v>
      </c>
      <c r="BF1607" s="147">
        <v>0.55000000000000004</v>
      </c>
      <c r="BG1607" s="30">
        <v>53.91</v>
      </c>
      <c r="BH1607" s="30">
        <v>337.5</v>
      </c>
      <c r="BI1607" s="30">
        <v>94.388938903808594</v>
      </c>
      <c r="BJ1607" s="148">
        <v>0.56200000000000006</v>
      </c>
      <c r="BK1607" s="30">
        <v>54.605524170000002</v>
      </c>
      <c r="BL1607" s="30">
        <v>351.5</v>
      </c>
      <c r="BM1607" s="30">
        <v>93.691482543945313</v>
      </c>
      <c r="BN1607" s="148">
        <v>0.47099999999999997</v>
      </c>
      <c r="BO1607" s="30">
        <v>54.335091519999999</v>
      </c>
      <c r="BP1607" s="30">
        <v>317.2</v>
      </c>
      <c r="BQ1607" s="148"/>
      <c r="BR1607" s="148"/>
      <c r="BS1607" s="148"/>
      <c r="BT1607" s="148">
        <v>0.97599999999999998</v>
      </c>
      <c r="BU1607" s="148">
        <v>2.4E-2</v>
      </c>
      <c r="BV1607" s="148">
        <v>0</v>
      </c>
      <c r="BW1607" s="148"/>
      <c r="BX1607" s="148">
        <v>0.191</v>
      </c>
      <c r="BY1607" s="148">
        <v>0.62</v>
      </c>
      <c r="BZ1607" s="1"/>
      <c r="CA1607" s="1">
        <v>8827.01953125</v>
      </c>
      <c r="CB1607" s="1">
        <v>10219.33</v>
      </c>
      <c r="CC1607" s="124" t="s">
        <v>4614</v>
      </c>
      <c r="CD1607" t="s">
        <v>4634</v>
      </c>
    </row>
    <row r="1608" spans="1:82" x14ac:dyDescent="0.3">
      <c r="A1608" s="1">
        <v>1141164020</v>
      </c>
      <c r="B1608" s="124" t="s">
        <v>4615</v>
      </c>
      <c r="C1608" t="s">
        <v>534</v>
      </c>
      <c r="D1608" t="s">
        <v>3793</v>
      </c>
      <c r="E1608" s="30">
        <v>91.981246948242188</v>
      </c>
      <c r="F1608" s="30">
        <v>94.485076904296875</v>
      </c>
      <c r="G1608" s="30">
        <v>101.0981063842773</v>
      </c>
      <c r="H1608" s="30">
        <v>106.5298690795898</v>
      </c>
      <c r="I1608" s="1">
        <v>50</v>
      </c>
      <c r="J1608" s="1" t="s">
        <v>4733</v>
      </c>
      <c r="K1608" s="1">
        <v>8</v>
      </c>
      <c r="L1608" t="s">
        <v>3850</v>
      </c>
      <c r="M1608" t="s">
        <v>3907</v>
      </c>
      <c r="N1608" t="s">
        <v>3916</v>
      </c>
      <c r="O1608" t="s">
        <v>3921</v>
      </c>
      <c r="P1608" s="148">
        <v>0.3125</v>
      </c>
      <c r="Q1608" s="30">
        <v>52.861718840000002</v>
      </c>
      <c r="R1608" s="30"/>
      <c r="S1608" s="1">
        <v>42</v>
      </c>
      <c r="T1608" s="1">
        <v>35</v>
      </c>
      <c r="U1608" s="148">
        <v>0.83333331346511841</v>
      </c>
      <c r="V1608" s="148">
        <v>0.25</v>
      </c>
      <c r="W1608" s="149">
        <v>53.88103907</v>
      </c>
      <c r="X1608" s="149"/>
      <c r="Y1608" s="1">
        <v>35</v>
      </c>
      <c r="Z1608" s="30">
        <v>85.222724914550781</v>
      </c>
      <c r="AA1608" s="148">
        <v>0.44800000000000001</v>
      </c>
      <c r="AB1608" s="30">
        <v>50.1</v>
      </c>
      <c r="AC1608" s="30">
        <v>362.1</v>
      </c>
      <c r="AD1608" s="30">
        <v>85.8511962890625</v>
      </c>
      <c r="AE1608" s="148">
        <v>0.42299999999999999</v>
      </c>
      <c r="AF1608" s="30">
        <v>50.28</v>
      </c>
      <c r="AG1608" s="30">
        <v>353.8</v>
      </c>
      <c r="AH1608" s="30">
        <v>84.478233337402344</v>
      </c>
      <c r="AI1608" s="148">
        <v>0.61499999999999999</v>
      </c>
      <c r="AJ1608" s="30">
        <v>49.869545260000002</v>
      </c>
      <c r="AK1608" s="30">
        <v>357.7</v>
      </c>
      <c r="AL1608" s="30">
        <v>84.097450256347656</v>
      </c>
      <c r="AM1608" s="148">
        <v>0.54500000000000004</v>
      </c>
      <c r="AN1608" s="30">
        <v>49.695894580000001</v>
      </c>
      <c r="AO1608" s="30">
        <v>345.5</v>
      </c>
      <c r="AP1608" s="148">
        <v>0.53125</v>
      </c>
      <c r="AQ1608" s="30">
        <v>60.079031919999998</v>
      </c>
      <c r="AR1608" s="30"/>
      <c r="AS1608" s="30">
        <v>43</v>
      </c>
      <c r="AT1608" s="30">
        <v>36</v>
      </c>
      <c r="AU1608" s="148">
        <v>0.83333331346511841</v>
      </c>
      <c r="AV1608" s="30">
        <v>106.5298690795898</v>
      </c>
      <c r="AW1608" s="148">
        <v>0.4166666567325592</v>
      </c>
      <c r="AX1608" s="30">
        <v>62.330918769999997</v>
      </c>
      <c r="AY1608" s="30"/>
      <c r="AZ1608" s="30">
        <v>36</v>
      </c>
      <c r="BA1608" s="30">
        <v>92.877235412597656</v>
      </c>
      <c r="BB1608" s="148">
        <v>0.65500000000000003</v>
      </c>
      <c r="BC1608" s="30">
        <v>53.83</v>
      </c>
      <c r="BD1608" s="30">
        <v>389.7</v>
      </c>
      <c r="BE1608" s="30">
        <v>93.67852783203125</v>
      </c>
      <c r="BF1608" s="147">
        <v>0.69200000000000006</v>
      </c>
      <c r="BG1608" s="30">
        <v>54.26</v>
      </c>
      <c r="BH1608" s="30">
        <v>392.3</v>
      </c>
      <c r="BI1608" s="30">
        <v>87.736175537109375</v>
      </c>
      <c r="BJ1608" s="148">
        <v>0.34599999999999997</v>
      </c>
      <c r="BK1608" s="30">
        <v>51.364817379999998</v>
      </c>
      <c r="BL1608" s="30">
        <v>342.3</v>
      </c>
      <c r="BM1608" s="30">
        <v>86.765846252441406</v>
      </c>
      <c r="BN1608" s="148">
        <v>0.27300000000000002</v>
      </c>
      <c r="BO1608" s="30">
        <v>50.883535629999997</v>
      </c>
      <c r="BP1608" s="30">
        <v>322.7</v>
      </c>
      <c r="BQ1608" s="148"/>
      <c r="BR1608" s="148"/>
      <c r="BS1608" s="148"/>
      <c r="BT1608" s="148">
        <v>0.98</v>
      </c>
      <c r="BU1608" s="148"/>
      <c r="BV1608" s="148">
        <v>1.9999999552965161E-2</v>
      </c>
      <c r="BW1608" s="148"/>
      <c r="BX1608" s="148">
        <v>0.2</v>
      </c>
      <c r="BY1608" s="148">
        <v>0.77600000000000002</v>
      </c>
      <c r="BZ1608" s="1"/>
      <c r="CA1608" s="1">
        <v>13328.3203125</v>
      </c>
      <c r="CB1608" s="1">
        <v>15606.6</v>
      </c>
      <c r="CC1608" s="124" t="s">
        <v>4615</v>
      </c>
      <c r="CD1608" t="s">
        <v>4635</v>
      </c>
    </row>
    <row r="1609" spans="1:82" x14ac:dyDescent="0.3">
      <c r="A1609" s="1">
        <v>1151151570</v>
      </c>
      <c r="B1609" s="124" t="s">
        <v>4616</v>
      </c>
      <c r="C1609" t="s">
        <v>3792</v>
      </c>
      <c r="D1609" t="s">
        <v>2056</v>
      </c>
      <c r="E1609" s="30">
        <v>86.571456909179688</v>
      </c>
      <c r="F1609" s="30">
        <v>88.269355773925781</v>
      </c>
      <c r="G1609" s="30">
        <v>84.012557983398438</v>
      </c>
      <c r="H1609" s="30">
        <v>85.846954345703125</v>
      </c>
      <c r="I1609" s="1">
        <v>612</v>
      </c>
      <c r="J1609" s="1">
        <v>6</v>
      </c>
      <c r="K1609" s="1">
        <v>12</v>
      </c>
      <c r="L1609" t="s">
        <v>535</v>
      </c>
      <c r="M1609" t="s">
        <v>3915</v>
      </c>
      <c r="N1609" t="s">
        <v>3918</v>
      </c>
      <c r="O1609" t="s">
        <v>3924</v>
      </c>
      <c r="P1609" s="148">
        <v>0.80697053670883179</v>
      </c>
      <c r="Q1609" s="30">
        <v>50.611445809999999</v>
      </c>
      <c r="R1609" s="30"/>
      <c r="S1609" s="1">
        <v>648</v>
      </c>
      <c r="T1609" s="1">
        <v>648</v>
      </c>
      <c r="U1609" s="148">
        <v>1</v>
      </c>
      <c r="V1609" s="148">
        <v>0.80697053670883179</v>
      </c>
      <c r="W1609" s="149">
        <v>51.305602290000003</v>
      </c>
      <c r="X1609" s="149"/>
      <c r="Y1609" s="1">
        <v>648</v>
      </c>
      <c r="Z1609" s="30">
        <v>85.524818420410156</v>
      </c>
      <c r="AA1609" s="148">
        <v>0.84400000000000008</v>
      </c>
      <c r="AB1609" s="30">
        <v>50.2</v>
      </c>
      <c r="AC1609" s="30">
        <v>433.7</v>
      </c>
      <c r="AD1609" s="30">
        <v>87.294334411621094</v>
      </c>
      <c r="AE1609" s="148">
        <v>0.84400000000000008</v>
      </c>
      <c r="AF1609" s="30">
        <v>50.77</v>
      </c>
      <c r="AG1609" s="30">
        <v>433.7</v>
      </c>
      <c r="AH1609" s="30">
        <v>85.375564575195313</v>
      </c>
      <c r="AI1609" s="148">
        <v>0.84499999999999997</v>
      </c>
      <c r="AJ1609" s="30">
        <v>50.166753190000001</v>
      </c>
      <c r="AK1609" s="30">
        <v>429.2</v>
      </c>
      <c r="AL1609" s="30">
        <v>87.267967224121094</v>
      </c>
      <c r="AM1609" s="148">
        <v>0.84499999999999997</v>
      </c>
      <c r="AN1609" s="30">
        <v>50.774817589999998</v>
      </c>
      <c r="AO1609" s="30">
        <v>429.2</v>
      </c>
      <c r="AP1609" s="148">
        <v>0.57655501365661621</v>
      </c>
      <c r="AQ1609" s="30">
        <v>49.391566189999999</v>
      </c>
      <c r="AR1609" s="30">
        <v>358.13397216796881</v>
      </c>
      <c r="AS1609" s="30">
        <v>640</v>
      </c>
      <c r="AT1609" s="30">
        <v>640</v>
      </c>
      <c r="AU1609" s="148">
        <v>1</v>
      </c>
      <c r="AV1609" s="30">
        <v>85.846954345703125</v>
      </c>
      <c r="AW1609" s="148">
        <v>0.57655501365661621</v>
      </c>
      <c r="AX1609" s="30">
        <v>50.477190299999997</v>
      </c>
      <c r="AY1609" s="30">
        <v>358.13397216796881</v>
      </c>
      <c r="AZ1609" s="30">
        <v>640</v>
      </c>
      <c r="BA1609" s="30">
        <v>81.886863708496094</v>
      </c>
      <c r="BB1609" s="148">
        <v>0.73199999999999998</v>
      </c>
      <c r="BC1609" s="30">
        <v>48.5</v>
      </c>
      <c r="BD1609" s="30">
        <v>407.9</v>
      </c>
      <c r="BE1609" s="30">
        <v>83.311851501464844</v>
      </c>
      <c r="BF1609" s="147">
        <v>0.73199999999999998</v>
      </c>
      <c r="BG1609" s="30">
        <v>49.15</v>
      </c>
      <c r="BH1609" s="30">
        <v>407.9</v>
      </c>
      <c r="BI1609" s="30">
        <v>82.155174255371094</v>
      </c>
      <c r="BJ1609" s="148">
        <v>0.72199999999999998</v>
      </c>
      <c r="BK1609" s="30">
        <v>48.646184169999998</v>
      </c>
      <c r="BL1609" s="30">
        <v>402.3</v>
      </c>
      <c r="BM1609" s="30">
        <v>83.60064697265625</v>
      </c>
      <c r="BN1609" s="148">
        <v>0.72199999999999998</v>
      </c>
      <c r="BO1609" s="30">
        <v>49.306083280000003</v>
      </c>
      <c r="BP1609" s="30">
        <v>402.3</v>
      </c>
      <c r="BQ1609" s="148">
        <v>0.42499999999999999</v>
      </c>
      <c r="BR1609" s="148">
        <v>8.7000000000000008E-2</v>
      </c>
      <c r="BS1609" s="148">
        <v>3.9E-2</v>
      </c>
      <c r="BT1609" s="148">
        <v>0.41499999999999998</v>
      </c>
      <c r="BU1609" s="148">
        <v>3.1E-2</v>
      </c>
      <c r="BV1609" s="148">
        <v>3.0000000260770321E-3</v>
      </c>
      <c r="BW1609" s="148">
        <v>8.0000000000000002E-3</v>
      </c>
      <c r="BX1609" s="148">
        <v>4.2999999999999997E-2</v>
      </c>
      <c r="BY1609" s="148">
        <v>0.24759999999999999</v>
      </c>
      <c r="BZ1609" s="1">
        <v>1</v>
      </c>
      <c r="CA1609" s="1">
        <v>11787.01953125</v>
      </c>
      <c r="CB1609" s="1">
        <v>12489.6</v>
      </c>
      <c r="CC1609" s="124" t="s">
        <v>4616</v>
      </c>
      <c r="CD1609" t="s">
        <v>4633</v>
      </c>
    </row>
    <row r="1610" spans="1:82" x14ac:dyDescent="0.3">
      <c r="A1610" s="1">
        <v>1151152080</v>
      </c>
      <c r="B1610" s="124" t="s">
        <v>4616</v>
      </c>
      <c r="C1610" t="s">
        <v>3792</v>
      </c>
      <c r="D1610" t="s">
        <v>2057</v>
      </c>
      <c r="E1610" s="30">
        <v>82.549407958984375</v>
      </c>
      <c r="F1610" s="30">
        <v>84.197975158691406</v>
      </c>
      <c r="G1610" s="30">
        <v>78.290977478027344</v>
      </c>
      <c r="H1610" s="30">
        <v>79.411209106445313</v>
      </c>
      <c r="I1610" s="1">
        <v>390</v>
      </c>
      <c r="J1610" s="1">
        <v>6</v>
      </c>
      <c r="K1610" s="1">
        <v>8</v>
      </c>
      <c r="L1610" t="s">
        <v>535</v>
      </c>
      <c r="M1610" t="s">
        <v>3915</v>
      </c>
      <c r="N1610" t="s">
        <v>3918</v>
      </c>
      <c r="O1610" t="s">
        <v>3924</v>
      </c>
      <c r="P1610" s="148">
        <v>6.0483869165182107E-2</v>
      </c>
      <c r="Q1610" s="30">
        <v>48.938423069999999</v>
      </c>
      <c r="R1610" s="30"/>
      <c r="S1610" s="1">
        <v>575</v>
      </c>
      <c r="T1610" s="1">
        <v>575</v>
      </c>
      <c r="U1610" s="148">
        <v>1</v>
      </c>
      <c r="V1610" s="148">
        <v>6.0483869165182107E-2</v>
      </c>
      <c r="W1610" s="149">
        <v>49.618658529999998</v>
      </c>
      <c r="X1610" s="149"/>
      <c r="Y1610" s="1">
        <v>575</v>
      </c>
      <c r="Z1610" s="30">
        <v>74.649513244628906</v>
      </c>
      <c r="AA1610" s="148">
        <v>5.0999999999999997E-2</v>
      </c>
      <c r="AB1610" s="30">
        <v>46.6</v>
      </c>
      <c r="AC1610" s="30">
        <v>168.6</v>
      </c>
      <c r="AD1610" s="30">
        <v>76.603317260742188</v>
      </c>
      <c r="AE1610" s="148">
        <v>5.0999999999999997E-2</v>
      </c>
      <c r="AF1610" s="30">
        <v>47.14</v>
      </c>
      <c r="AG1610" s="30">
        <v>168.6</v>
      </c>
      <c r="AH1610" s="30">
        <v>72.750411987304688</v>
      </c>
      <c r="AI1610" s="148">
        <v>4.9000000000000002E-2</v>
      </c>
      <c r="AJ1610" s="30">
        <v>45.985128160000002</v>
      </c>
      <c r="AK1610" s="30">
        <v>190.6</v>
      </c>
      <c r="AL1610" s="30">
        <v>74.896575927734375</v>
      </c>
      <c r="AM1610" s="148">
        <v>4.9000000000000002E-2</v>
      </c>
      <c r="AN1610" s="30">
        <v>46.564852860000002</v>
      </c>
      <c r="AO1610" s="30">
        <v>190.6</v>
      </c>
      <c r="AP1610" s="148">
        <v>1.185770705342293E-2</v>
      </c>
      <c r="AQ1610" s="30">
        <v>45.812568650000003</v>
      </c>
      <c r="AR1610" s="30"/>
      <c r="AS1610" s="30">
        <v>572</v>
      </c>
      <c r="AT1610" s="30">
        <v>572</v>
      </c>
      <c r="AU1610" s="148">
        <v>1</v>
      </c>
      <c r="AV1610" s="30">
        <v>79.411209106445313</v>
      </c>
      <c r="AW1610" s="148">
        <v>1.185770705342293E-2</v>
      </c>
      <c r="AX1610" s="30">
        <v>46.788757840000002</v>
      </c>
      <c r="AY1610" s="30"/>
      <c r="AZ1610" s="30">
        <v>572</v>
      </c>
      <c r="BA1610" s="30">
        <v>78.793891906738281</v>
      </c>
      <c r="BB1610" s="148">
        <v>3.7000000000000012E-2</v>
      </c>
      <c r="BC1610" s="30">
        <v>47</v>
      </c>
      <c r="BD1610" s="30">
        <v>142.6</v>
      </c>
      <c r="BE1610" s="30">
        <v>80.248504638671875</v>
      </c>
      <c r="BF1610" s="147">
        <v>3.7000000000000012E-2</v>
      </c>
      <c r="BG1610" s="30">
        <v>47.64</v>
      </c>
      <c r="BH1610" s="30">
        <v>142.6</v>
      </c>
      <c r="BI1610" s="30">
        <v>79.985038757324219</v>
      </c>
      <c r="BJ1610" s="148">
        <v>2.5999999999999999E-2</v>
      </c>
      <c r="BK1610" s="30">
        <v>47.589064810000004</v>
      </c>
      <c r="BL1610" s="30">
        <v>139.30000000000001</v>
      </c>
      <c r="BM1610" s="30">
        <v>81.462882995605469</v>
      </c>
      <c r="BN1610" s="148">
        <v>2.5999999999999999E-2</v>
      </c>
      <c r="BO1610" s="30">
        <v>48.2406808</v>
      </c>
      <c r="BP1610" s="30">
        <v>139.30000000000001</v>
      </c>
      <c r="BQ1610" s="148">
        <v>0.99199999999999999</v>
      </c>
      <c r="BR1610" s="148"/>
      <c r="BS1610" s="148"/>
      <c r="BT1610" s="148"/>
      <c r="BU1610" s="148"/>
      <c r="BV1610" s="148">
        <v>8.0000003799796104E-3</v>
      </c>
      <c r="BW1610" s="148"/>
      <c r="BX1610" s="148">
        <v>0.23899999999999999</v>
      </c>
      <c r="BY1610" s="148">
        <v>0.81030000000000002</v>
      </c>
      <c r="BZ1610" s="1">
        <v>1</v>
      </c>
      <c r="CA1610" s="1">
        <v>10071.8896484375</v>
      </c>
      <c r="CB1610" s="1">
        <v>10774.48</v>
      </c>
      <c r="CC1610" s="124" t="s">
        <v>4616</v>
      </c>
      <c r="CD1610" t="s">
        <v>4633</v>
      </c>
    </row>
    <row r="1611" spans="1:82" x14ac:dyDescent="0.3">
      <c r="A1611" s="1">
        <v>1151153050</v>
      </c>
      <c r="B1611" s="124" t="s">
        <v>4616</v>
      </c>
      <c r="C1611" t="s">
        <v>3792</v>
      </c>
      <c r="D1611" t="s">
        <v>2058</v>
      </c>
      <c r="E1611" s="30">
        <v>85.369522094726563</v>
      </c>
      <c r="F1611" s="30">
        <v>87.070396423339844</v>
      </c>
      <c r="G1611" s="30">
        <v>84.170425415039063</v>
      </c>
      <c r="H1611" s="30">
        <v>85.910713195800781</v>
      </c>
      <c r="I1611" s="1">
        <v>424</v>
      </c>
      <c r="J1611" s="1">
        <v>6</v>
      </c>
      <c r="K1611" s="1">
        <v>8</v>
      </c>
      <c r="L1611" t="s">
        <v>535</v>
      </c>
      <c r="M1611" t="s">
        <v>3915</v>
      </c>
      <c r="N1611" t="s">
        <v>3918</v>
      </c>
      <c r="O1611" t="s">
        <v>3924</v>
      </c>
      <c r="P1611" s="148">
        <v>0.1653333306312561</v>
      </c>
      <c r="Q1611" s="30">
        <v>50.111485500000001</v>
      </c>
      <c r="R1611" s="30">
        <v>249.6000061035156</v>
      </c>
      <c r="S1611" s="1">
        <v>718</v>
      </c>
      <c r="T1611" s="1">
        <v>718</v>
      </c>
      <c r="U1611" s="148">
        <v>1</v>
      </c>
      <c r="V1611" s="148">
        <v>0.1653333306312561</v>
      </c>
      <c r="W1611" s="149">
        <v>50.808824469999998</v>
      </c>
      <c r="X1611" s="149">
        <v>249.6000061035156</v>
      </c>
      <c r="Y1611" s="1">
        <v>718</v>
      </c>
      <c r="Z1611" s="30">
        <v>83.410179138183594</v>
      </c>
      <c r="AA1611" s="148">
        <v>0.22600000000000001</v>
      </c>
      <c r="AB1611" s="30">
        <v>49.5</v>
      </c>
      <c r="AC1611" s="30">
        <v>271.8</v>
      </c>
      <c r="AD1611" s="30">
        <v>85.321060180664063</v>
      </c>
      <c r="AE1611" s="148">
        <v>0.22600000000000001</v>
      </c>
      <c r="AF1611" s="30">
        <v>50.1</v>
      </c>
      <c r="AG1611" s="30">
        <v>271.8</v>
      </c>
      <c r="AH1611" s="30">
        <v>81.324447631835938</v>
      </c>
      <c r="AI1611" s="148">
        <v>0.26100000000000001</v>
      </c>
      <c r="AJ1611" s="30">
        <v>48.824967200000003</v>
      </c>
      <c r="AK1611" s="30">
        <v>276.7</v>
      </c>
      <c r="AL1611" s="30">
        <v>83.3131103515625</v>
      </c>
      <c r="AM1611" s="148">
        <v>0.26100000000000001</v>
      </c>
      <c r="AN1611" s="30">
        <v>49.42898478</v>
      </c>
      <c r="AO1611" s="30">
        <v>276.7</v>
      </c>
      <c r="AP1611" s="148">
        <v>5.6149732321500778E-2</v>
      </c>
      <c r="AQ1611" s="30">
        <v>49.490320609999998</v>
      </c>
      <c r="AR1611" s="30"/>
      <c r="AS1611" s="30">
        <v>719</v>
      </c>
      <c r="AT1611" s="30">
        <v>719</v>
      </c>
      <c r="AU1611" s="148">
        <v>1</v>
      </c>
      <c r="AV1611" s="30">
        <v>85.910713195800781</v>
      </c>
      <c r="AW1611" s="148">
        <v>5.6149732321500778E-2</v>
      </c>
      <c r="AX1611" s="30">
        <v>50.513731800000002</v>
      </c>
      <c r="AY1611" s="30"/>
      <c r="AZ1611" s="30">
        <v>719</v>
      </c>
      <c r="BA1611" s="30">
        <v>84.361244201660156</v>
      </c>
      <c r="BB1611" s="148">
        <v>0.13500000000000001</v>
      </c>
      <c r="BC1611" s="30">
        <v>49.7</v>
      </c>
      <c r="BD1611" s="30">
        <v>224.3</v>
      </c>
      <c r="BE1611" s="30">
        <v>85.726005554199219</v>
      </c>
      <c r="BF1611" s="147">
        <v>0.13500000000000001</v>
      </c>
      <c r="BG1611" s="30">
        <v>50.34</v>
      </c>
      <c r="BH1611" s="30">
        <v>224.3</v>
      </c>
      <c r="BI1611" s="30">
        <v>84.576377868652344</v>
      </c>
      <c r="BJ1611" s="148">
        <v>0.20200000000000001</v>
      </c>
      <c r="BK1611" s="30">
        <v>49.825608209999999</v>
      </c>
      <c r="BL1611" s="30">
        <v>240.1</v>
      </c>
      <c r="BM1611" s="30">
        <v>85.967674255371094</v>
      </c>
      <c r="BN1611" s="148">
        <v>0.20200000000000001</v>
      </c>
      <c r="BO1611" s="30">
        <v>50.485748370000003</v>
      </c>
      <c r="BP1611" s="30">
        <v>240.1</v>
      </c>
      <c r="BQ1611" s="148">
        <v>0.56800000000000006</v>
      </c>
      <c r="BR1611" s="148">
        <v>0.17899999999999999</v>
      </c>
      <c r="BS1611" s="148">
        <v>4.4999999999999998E-2</v>
      </c>
      <c r="BT1611" s="148">
        <v>0.20499999999999999</v>
      </c>
      <c r="BU1611" s="148"/>
      <c r="BV1611" s="148">
        <v>2.000000094994903E-3</v>
      </c>
      <c r="BW1611" s="148">
        <v>0.219</v>
      </c>
      <c r="BX1611" s="148">
        <v>0.189</v>
      </c>
      <c r="BY1611" s="148">
        <v>0.5585</v>
      </c>
      <c r="BZ1611" s="1">
        <v>1</v>
      </c>
      <c r="CA1611" s="1">
        <v>11380.91015625</v>
      </c>
      <c r="CB1611" s="1">
        <v>12464.6</v>
      </c>
      <c r="CC1611" s="124" t="s">
        <v>4616</v>
      </c>
      <c r="CD1611" t="s">
        <v>4633</v>
      </c>
    </row>
    <row r="1612" spans="1:82" x14ac:dyDescent="0.3">
      <c r="A1612" s="1">
        <v>1151153070</v>
      </c>
      <c r="B1612" s="124" t="s">
        <v>4616</v>
      </c>
      <c r="C1612" t="s">
        <v>3792</v>
      </c>
      <c r="D1612" t="s">
        <v>2059</v>
      </c>
      <c r="E1612" s="30">
        <v>88.228233337402344</v>
      </c>
      <c r="F1612" s="30">
        <v>89.951187133789063</v>
      </c>
      <c r="G1612" s="30">
        <v>84.189704895019531</v>
      </c>
      <c r="H1612" s="30">
        <v>85.615135192871094</v>
      </c>
      <c r="I1612" s="1">
        <v>475</v>
      </c>
      <c r="J1612" s="1">
        <v>6</v>
      </c>
      <c r="K1612" s="1">
        <v>8</v>
      </c>
      <c r="L1612" t="s">
        <v>535</v>
      </c>
      <c r="M1612" t="s">
        <v>3915</v>
      </c>
      <c r="N1612" t="s">
        <v>3918</v>
      </c>
      <c r="O1612" t="s">
        <v>3924</v>
      </c>
      <c r="P1612" s="148">
        <v>0.1039260998368263</v>
      </c>
      <c r="Q1612" s="30">
        <v>51.30060134</v>
      </c>
      <c r="R1612" s="30">
        <v>229.33026123046881</v>
      </c>
      <c r="S1612" s="1">
        <v>848</v>
      </c>
      <c r="T1612" s="1">
        <v>848</v>
      </c>
      <c r="U1612" s="148">
        <v>1</v>
      </c>
      <c r="V1612" s="148">
        <v>0.1039260998368263</v>
      </c>
      <c r="W1612" s="149">
        <v>52.002456039999998</v>
      </c>
      <c r="X1612" s="149">
        <v>229.33026123046881</v>
      </c>
      <c r="Y1612" s="1">
        <v>848</v>
      </c>
      <c r="Z1612" s="30">
        <v>77.368339538574219</v>
      </c>
      <c r="AA1612" s="148">
        <v>0.16400000000000001</v>
      </c>
      <c r="AB1612" s="30">
        <v>47.5</v>
      </c>
      <c r="AC1612" s="30">
        <v>234.8</v>
      </c>
      <c r="AD1612" s="30">
        <v>79.607406616210938</v>
      </c>
      <c r="AE1612" s="148">
        <v>0.16400000000000001</v>
      </c>
      <c r="AF1612" s="30">
        <v>48.16</v>
      </c>
      <c r="AG1612" s="30">
        <v>234.8</v>
      </c>
      <c r="AH1612" s="30">
        <v>73.351814270019531</v>
      </c>
      <c r="AI1612" s="148">
        <v>0.106</v>
      </c>
      <c r="AJ1612" s="30">
        <v>46.184320219999996</v>
      </c>
      <c r="AK1612" s="30">
        <v>213.9</v>
      </c>
      <c r="AL1612" s="30">
        <v>75.549911499023438</v>
      </c>
      <c r="AM1612" s="148">
        <v>0.106</v>
      </c>
      <c r="AN1612" s="30">
        <v>46.78717992</v>
      </c>
      <c r="AO1612" s="30">
        <v>213.9</v>
      </c>
      <c r="AP1612" s="148">
        <v>2.777777798473835E-2</v>
      </c>
      <c r="AQ1612" s="30">
        <v>49.502379859999998</v>
      </c>
      <c r="AR1612" s="30"/>
      <c r="AS1612" s="30">
        <v>846</v>
      </c>
      <c r="AT1612" s="30">
        <v>846</v>
      </c>
      <c r="AU1612" s="148">
        <v>1</v>
      </c>
      <c r="AV1612" s="30">
        <v>85.615135192871094</v>
      </c>
      <c r="AW1612" s="148">
        <v>2.777777798473835E-2</v>
      </c>
      <c r="AX1612" s="30">
        <v>50.34433456</v>
      </c>
      <c r="AY1612" s="30"/>
      <c r="AZ1612" s="30">
        <v>846</v>
      </c>
      <c r="BA1612" s="30">
        <v>80.505340576171875</v>
      </c>
      <c r="BB1612" s="148">
        <v>7.400000000000001E-2</v>
      </c>
      <c r="BC1612" s="30">
        <v>47.83</v>
      </c>
      <c r="BD1612" s="30">
        <v>188.1</v>
      </c>
      <c r="BE1612" s="30">
        <v>81.952621459960938</v>
      </c>
      <c r="BF1612" s="147">
        <v>7.400000000000001E-2</v>
      </c>
      <c r="BG1612" s="30">
        <v>48.48</v>
      </c>
      <c r="BH1612" s="30">
        <v>188.1</v>
      </c>
      <c r="BI1612" s="30">
        <v>82.396896362304688</v>
      </c>
      <c r="BJ1612" s="148">
        <v>8.5000000000000006E-2</v>
      </c>
      <c r="BK1612" s="30">
        <v>48.763935019999998</v>
      </c>
      <c r="BL1612" s="30">
        <v>180.6</v>
      </c>
      <c r="BM1612" s="30">
        <v>83.840774536132813</v>
      </c>
      <c r="BN1612" s="148">
        <v>8.5000000000000006E-2</v>
      </c>
      <c r="BO1612" s="30">
        <v>49.425757009999998</v>
      </c>
      <c r="BP1612" s="30">
        <v>180.6</v>
      </c>
      <c r="BQ1612" s="148">
        <v>0.96</v>
      </c>
      <c r="BR1612" s="148">
        <v>1.4999999999999999E-2</v>
      </c>
      <c r="BS1612" s="148"/>
      <c r="BT1612" s="148">
        <v>1.9E-2</v>
      </c>
      <c r="BU1612" s="148"/>
      <c r="BV1612" s="148">
        <v>6.0000000521540642E-3</v>
      </c>
      <c r="BW1612" s="148">
        <v>1.7000000000000001E-2</v>
      </c>
      <c r="BX1612" s="148">
        <v>0.156</v>
      </c>
      <c r="BY1612" s="148">
        <v>0.77659999999999996</v>
      </c>
      <c r="BZ1612" s="1">
        <v>1</v>
      </c>
      <c r="CA1612" s="1">
        <v>11794.2099609375</v>
      </c>
      <c r="CB1612" s="1">
        <v>12703.26</v>
      </c>
      <c r="CC1612" s="124" t="s">
        <v>4616</v>
      </c>
      <c r="CD1612" t="s">
        <v>4633</v>
      </c>
    </row>
    <row r="1613" spans="1:82" x14ac:dyDescent="0.3">
      <c r="A1613" s="1">
        <v>1151153230</v>
      </c>
      <c r="B1613" s="124" t="s">
        <v>4616</v>
      </c>
      <c r="C1613" t="s">
        <v>3792</v>
      </c>
      <c r="D1613" t="s">
        <v>2060</v>
      </c>
      <c r="E1613" s="30">
        <v>81.989501953125</v>
      </c>
      <c r="F1613" s="30">
        <v>83.673294067382813</v>
      </c>
      <c r="G1613" s="30">
        <v>81.12396240234375</v>
      </c>
      <c r="H1613" s="30">
        <v>81.879127502441406</v>
      </c>
      <c r="I1613" s="1">
        <v>561</v>
      </c>
      <c r="J1613" s="1">
        <v>6</v>
      </c>
      <c r="K1613" s="1">
        <v>8</v>
      </c>
      <c r="L1613" t="s">
        <v>535</v>
      </c>
      <c r="M1613" t="s">
        <v>3915</v>
      </c>
      <c r="N1613" t="s">
        <v>3918</v>
      </c>
      <c r="O1613" t="s">
        <v>3924</v>
      </c>
      <c r="P1613" s="148">
        <v>8.1188119947910309E-2</v>
      </c>
      <c r="Q1613" s="30">
        <v>48.705521400000002</v>
      </c>
      <c r="R1613" s="30">
        <v>211.48515319824219</v>
      </c>
      <c r="S1613" s="1">
        <v>922</v>
      </c>
      <c r="T1613" s="1">
        <v>922</v>
      </c>
      <c r="U1613" s="148">
        <v>1</v>
      </c>
      <c r="V1613" s="148">
        <v>8.1188119947910309E-2</v>
      </c>
      <c r="W1613" s="149">
        <v>49.401259109999998</v>
      </c>
      <c r="X1613" s="149">
        <v>211.48515319824219</v>
      </c>
      <c r="Y1613" s="1">
        <v>922</v>
      </c>
      <c r="Z1613" s="30">
        <v>71.62860107421875</v>
      </c>
      <c r="AA1613" s="148">
        <v>0.11</v>
      </c>
      <c r="AB1613" s="30">
        <v>45.6</v>
      </c>
      <c r="AC1613" s="30">
        <v>218</v>
      </c>
      <c r="AD1613" s="30">
        <v>73.923202514648438</v>
      </c>
      <c r="AE1613" s="148">
        <v>0.11</v>
      </c>
      <c r="AF1613" s="30">
        <v>46.23</v>
      </c>
      <c r="AG1613" s="30">
        <v>218</v>
      </c>
      <c r="AH1613" s="30">
        <v>73.2720947265625</v>
      </c>
      <c r="AI1613" s="148">
        <v>0.10299999999999999</v>
      </c>
      <c r="AJ1613" s="30">
        <v>46.157915369999998</v>
      </c>
      <c r="AK1613" s="30">
        <v>206.7</v>
      </c>
      <c r="AL1613" s="30">
        <v>75.468276977539063</v>
      </c>
      <c r="AM1613" s="148">
        <v>0.10299999999999999</v>
      </c>
      <c r="AN1613" s="30">
        <v>46.759401029999999</v>
      </c>
      <c r="AO1613" s="30">
        <v>206.7</v>
      </c>
      <c r="AP1613" s="148">
        <v>1.1976048350334169E-2</v>
      </c>
      <c r="AQ1613" s="30">
        <v>47.584673739999999</v>
      </c>
      <c r="AR1613" s="30"/>
      <c r="AS1613" s="30">
        <v>912</v>
      </c>
      <c r="AT1613" s="30">
        <v>912</v>
      </c>
      <c r="AU1613" s="148">
        <v>1</v>
      </c>
      <c r="AV1613" s="30">
        <v>81.879127502441406</v>
      </c>
      <c r="AW1613" s="148">
        <v>1.1976048350334169E-2</v>
      </c>
      <c r="AX1613" s="30">
        <v>48.203165579999997</v>
      </c>
      <c r="AY1613" s="30"/>
      <c r="AZ1613" s="30">
        <v>912</v>
      </c>
      <c r="BA1613" s="30">
        <v>79.06195068359375</v>
      </c>
      <c r="BB1613" s="148">
        <v>5.1999999999999998E-2</v>
      </c>
      <c r="BC1613" s="30">
        <v>47.13</v>
      </c>
      <c r="BD1613" s="30">
        <v>166.1</v>
      </c>
      <c r="BE1613" s="30">
        <v>80.532524108886719</v>
      </c>
      <c r="BF1613" s="147">
        <v>5.1999999999999998E-2</v>
      </c>
      <c r="BG1613" s="30">
        <v>47.78</v>
      </c>
      <c r="BH1613" s="30">
        <v>166.1</v>
      </c>
      <c r="BI1613" s="30">
        <v>80.162788391113281</v>
      </c>
      <c r="BJ1613" s="148">
        <v>5.5999999999999987E-2</v>
      </c>
      <c r="BK1613" s="30">
        <v>47.675649409999998</v>
      </c>
      <c r="BL1613" s="30">
        <v>186.2</v>
      </c>
      <c r="BM1613" s="30">
        <v>81.649337768554688</v>
      </c>
      <c r="BN1613" s="148">
        <v>5.5999999999999987E-2</v>
      </c>
      <c r="BO1613" s="30">
        <v>48.333603240000002</v>
      </c>
      <c r="BP1613" s="30">
        <v>186.2</v>
      </c>
      <c r="BQ1613" s="148">
        <v>0.93800000000000006</v>
      </c>
      <c r="BR1613" s="148">
        <v>2.1000000000000001E-2</v>
      </c>
      <c r="BS1613" s="148"/>
      <c r="BT1613" s="148">
        <v>3.5999999999999997E-2</v>
      </c>
      <c r="BU1613" s="148"/>
      <c r="BV1613" s="148">
        <v>4.999999888241291E-3</v>
      </c>
      <c r="BW1613" s="148">
        <v>8.8999999999999996E-2</v>
      </c>
      <c r="BX1613" s="148">
        <v>0.19600000000000001</v>
      </c>
      <c r="BY1613" s="148">
        <v>0.7387999999999999</v>
      </c>
      <c r="BZ1613" s="1">
        <v>1</v>
      </c>
      <c r="CA1613" s="1">
        <v>11622.01953125</v>
      </c>
      <c r="CB1613" s="1">
        <v>12324.61</v>
      </c>
      <c r="CC1613" s="124" t="s">
        <v>4616</v>
      </c>
      <c r="CD1613" t="s">
        <v>4633</v>
      </c>
    </row>
    <row r="1614" spans="1:82" x14ac:dyDescent="0.3">
      <c r="A1614" s="1">
        <v>1151153250</v>
      </c>
      <c r="B1614" s="124" t="s">
        <v>4616</v>
      </c>
      <c r="C1614" t="s">
        <v>3792</v>
      </c>
      <c r="D1614" t="s">
        <v>2061</v>
      </c>
      <c r="E1614" s="30">
        <v>84.5684814453125</v>
      </c>
      <c r="F1614" s="30">
        <v>86.239952087402344</v>
      </c>
      <c r="G1614" s="30">
        <v>80.804389953613281</v>
      </c>
      <c r="H1614" s="30">
        <v>81.33843994140625</v>
      </c>
      <c r="I1614" s="1">
        <v>274</v>
      </c>
      <c r="J1614" s="1">
        <v>6</v>
      </c>
      <c r="K1614" s="1">
        <v>8</v>
      </c>
      <c r="L1614" t="s">
        <v>535</v>
      </c>
      <c r="M1614" t="s">
        <v>3915</v>
      </c>
      <c r="N1614" t="s">
        <v>3918</v>
      </c>
      <c r="O1614" t="s">
        <v>3924</v>
      </c>
      <c r="P1614" s="148">
        <v>0.11065573990345</v>
      </c>
      <c r="Q1614" s="30">
        <v>49.778282840000003</v>
      </c>
      <c r="R1614" s="30">
        <v>228.2786865234375</v>
      </c>
      <c r="S1614" s="1">
        <v>522</v>
      </c>
      <c r="T1614" s="1">
        <v>522</v>
      </c>
      <c r="U1614" s="148">
        <v>1</v>
      </c>
      <c r="V1614" s="148">
        <v>0.11065573990345</v>
      </c>
      <c r="W1614" s="149">
        <v>50.464734229999998</v>
      </c>
      <c r="X1614" s="149">
        <v>228.2786865234375</v>
      </c>
      <c r="Y1614" s="1">
        <v>522</v>
      </c>
      <c r="Z1614" s="30">
        <v>87.337371826171875</v>
      </c>
      <c r="AA1614" s="148">
        <v>0.184</v>
      </c>
      <c r="AB1614" s="30">
        <v>50.8</v>
      </c>
      <c r="AC1614" s="30">
        <v>253.5</v>
      </c>
      <c r="AD1614" s="30">
        <v>89.326515197753906</v>
      </c>
      <c r="AE1614" s="148">
        <v>0.184</v>
      </c>
      <c r="AF1614" s="30">
        <v>51.46</v>
      </c>
      <c r="AG1614" s="30">
        <v>253.5</v>
      </c>
      <c r="AH1614" s="30">
        <v>91.01922607421875</v>
      </c>
      <c r="AI1614" s="148">
        <v>0.183</v>
      </c>
      <c r="AJ1614" s="30">
        <v>52.03601184</v>
      </c>
      <c r="AK1614" s="30">
        <v>265.39999999999998</v>
      </c>
      <c r="AL1614" s="30">
        <v>92.75640869140625</v>
      </c>
      <c r="AM1614" s="148">
        <v>0.183</v>
      </c>
      <c r="AN1614" s="30">
        <v>52.642524399999999</v>
      </c>
      <c r="AO1614" s="30">
        <v>265.39999999999998</v>
      </c>
      <c r="AP1614" s="148">
        <v>1.6393441706895832E-2</v>
      </c>
      <c r="AQ1614" s="30">
        <v>47.384774489999998</v>
      </c>
      <c r="AR1614" s="30"/>
      <c r="AS1614" s="30">
        <v>523</v>
      </c>
      <c r="AT1614" s="30">
        <v>523</v>
      </c>
      <c r="AU1614" s="148">
        <v>1</v>
      </c>
      <c r="AV1614" s="30">
        <v>81.33843994140625</v>
      </c>
      <c r="AW1614" s="148">
        <v>1.6393441706895832E-2</v>
      </c>
      <c r="AX1614" s="30">
        <v>47.893286089999997</v>
      </c>
      <c r="AY1614" s="30"/>
      <c r="AZ1614" s="30">
        <v>523</v>
      </c>
      <c r="BA1614" s="30">
        <v>84.876739501953125</v>
      </c>
      <c r="BB1614" s="148">
        <v>6.7000000000000004E-2</v>
      </c>
      <c r="BC1614" s="30">
        <v>49.95</v>
      </c>
      <c r="BD1614" s="30">
        <v>175.2</v>
      </c>
      <c r="BE1614" s="30">
        <v>86.233184814453125</v>
      </c>
      <c r="BF1614" s="147">
        <v>6.7000000000000004E-2</v>
      </c>
      <c r="BG1614" s="30">
        <v>50.59</v>
      </c>
      <c r="BH1614" s="30">
        <v>175.2</v>
      </c>
      <c r="BI1614" s="30">
        <v>95.183403015136719</v>
      </c>
      <c r="BJ1614" s="148">
        <v>9.6000000000000002E-2</v>
      </c>
      <c r="BK1614" s="30">
        <v>54.992527010000003</v>
      </c>
      <c r="BL1614" s="30">
        <v>200.8</v>
      </c>
      <c r="BM1614" s="30">
        <v>96.323493957519531</v>
      </c>
      <c r="BN1614" s="148">
        <v>9.6000000000000002E-2</v>
      </c>
      <c r="BO1614" s="30">
        <v>55.646818740000001</v>
      </c>
      <c r="BP1614" s="30">
        <v>200.8</v>
      </c>
      <c r="BQ1614" s="148">
        <v>0.97799999999999998</v>
      </c>
      <c r="BR1614" s="148"/>
      <c r="BS1614" s="148"/>
      <c r="BT1614" s="148"/>
      <c r="BU1614" s="148"/>
      <c r="BV1614" s="148">
        <v>2.199999988079071E-2</v>
      </c>
      <c r="BW1614" s="148">
        <v>2.1999999999999999E-2</v>
      </c>
      <c r="BX1614" s="148">
        <v>0.157</v>
      </c>
      <c r="BY1614" s="148">
        <v>0.76129999999999998</v>
      </c>
      <c r="BZ1614" s="1">
        <v>1</v>
      </c>
      <c r="CA1614" s="1">
        <v>13101.0302734375</v>
      </c>
      <c r="CB1614" s="1">
        <v>14035.27</v>
      </c>
      <c r="CC1614" s="124" t="s">
        <v>4616</v>
      </c>
      <c r="CD1614" t="s">
        <v>4633</v>
      </c>
    </row>
    <row r="1615" spans="1:82" x14ac:dyDescent="0.3">
      <c r="A1615" s="1">
        <v>1151153260</v>
      </c>
      <c r="B1615" s="124" t="s">
        <v>4616</v>
      </c>
      <c r="C1615" t="s">
        <v>3792</v>
      </c>
      <c r="D1615" t="s">
        <v>2062</v>
      </c>
      <c r="E1615" s="30">
        <v>91.858726501464844</v>
      </c>
      <c r="F1615" s="30">
        <v>93.573577880859375</v>
      </c>
      <c r="G1615" s="30">
        <v>92.538917541503906</v>
      </c>
      <c r="H1615" s="30">
        <v>94.94439697265625</v>
      </c>
      <c r="I1615" s="1">
        <v>231</v>
      </c>
      <c r="J1615" s="1">
        <v>6</v>
      </c>
      <c r="K1615" s="1">
        <v>8</v>
      </c>
      <c r="L1615" t="s">
        <v>535</v>
      </c>
      <c r="M1615" t="s">
        <v>3915</v>
      </c>
      <c r="N1615" t="s">
        <v>3918</v>
      </c>
      <c r="O1615" t="s">
        <v>3924</v>
      </c>
      <c r="P1615" s="148">
        <v>0.1510416716337204</v>
      </c>
      <c r="Q1615" s="30">
        <v>52.810754459999998</v>
      </c>
      <c r="R1615" s="30">
        <v>227.08332824707031</v>
      </c>
      <c r="S1615" s="1">
        <v>418</v>
      </c>
      <c r="T1615" s="1">
        <v>418</v>
      </c>
      <c r="U1615" s="148">
        <v>1</v>
      </c>
      <c r="V1615" s="148">
        <v>0.1510416716337204</v>
      </c>
      <c r="W1615" s="149">
        <v>53.503366759999999</v>
      </c>
      <c r="X1615" s="149">
        <v>227.08332824707031</v>
      </c>
      <c r="Y1615" s="1">
        <v>418</v>
      </c>
      <c r="Z1615" s="30">
        <v>83.712272644042969</v>
      </c>
      <c r="AA1615" s="148">
        <v>0.13300000000000001</v>
      </c>
      <c r="AB1615" s="30">
        <v>49.6</v>
      </c>
      <c r="AC1615" s="30">
        <v>203.3</v>
      </c>
      <c r="AD1615" s="30">
        <v>85.556678771972656</v>
      </c>
      <c r="AE1615" s="148">
        <v>0.13300000000000001</v>
      </c>
      <c r="AF1615" s="30">
        <v>50.18</v>
      </c>
      <c r="AG1615" s="30">
        <v>203.3</v>
      </c>
      <c r="AH1615" s="30">
        <v>80.243545532226563</v>
      </c>
      <c r="AI1615" s="148">
        <v>0.21099999999999999</v>
      </c>
      <c r="AJ1615" s="30">
        <v>48.466958460000001</v>
      </c>
      <c r="AK1615" s="30">
        <v>225.4</v>
      </c>
      <c r="AL1615" s="30">
        <v>82.166786193847656</v>
      </c>
      <c r="AM1615" s="148">
        <v>0.21099999999999999</v>
      </c>
      <c r="AN1615" s="30">
        <v>49.03889246</v>
      </c>
      <c r="AO1615" s="30">
        <v>225.4</v>
      </c>
      <c r="AP1615" s="148">
        <v>2.604166604578495E-2</v>
      </c>
      <c r="AQ1615" s="30">
        <v>54.72503287</v>
      </c>
      <c r="AR1615" s="30"/>
      <c r="AS1615" s="30">
        <v>436</v>
      </c>
      <c r="AT1615" s="30">
        <v>436</v>
      </c>
      <c r="AU1615" s="148">
        <v>1</v>
      </c>
      <c r="AV1615" s="30">
        <v>94.94439697265625</v>
      </c>
      <c r="AW1615" s="148">
        <v>2.604166604578495E-2</v>
      </c>
      <c r="AX1615" s="30">
        <v>55.691088739999998</v>
      </c>
      <c r="AY1615" s="30"/>
      <c r="AZ1615" s="30">
        <v>436</v>
      </c>
      <c r="BA1615" s="30">
        <v>88.856369018554688</v>
      </c>
      <c r="BB1615" s="148">
        <v>0.05</v>
      </c>
      <c r="BC1615" s="30">
        <v>51.88</v>
      </c>
      <c r="BD1615" s="30">
        <v>165.7</v>
      </c>
      <c r="BE1615" s="30">
        <v>90.148582458496094</v>
      </c>
      <c r="BF1615" s="147">
        <v>0.05</v>
      </c>
      <c r="BG1615" s="30">
        <v>52.52</v>
      </c>
      <c r="BH1615" s="30">
        <v>165.7</v>
      </c>
      <c r="BI1615" s="30">
        <v>86.144981384277344</v>
      </c>
      <c r="BJ1615" s="148">
        <v>0.1</v>
      </c>
      <c r="BK1615" s="30">
        <v>50.589710680000003</v>
      </c>
      <c r="BL1615" s="30">
        <v>177.9</v>
      </c>
      <c r="BM1615" s="30">
        <v>87.468994140625</v>
      </c>
      <c r="BN1615" s="148">
        <v>0.1</v>
      </c>
      <c r="BO1615" s="30">
        <v>51.233968730000001</v>
      </c>
      <c r="BP1615" s="30">
        <v>177.9</v>
      </c>
      <c r="BQ1615" s="148">
        <v>0.49399999999999999</v>
      </c>
      <c r="BR1615" s="148">
        <v>0.19500000000000001</v>
      </c>
      <c r="BS1615" s="148">
        <v>6.9000000000000006E-2</v>
      </c>
      <c r="BT1615" s="148">
        <v>0.23799999999999999</v>
      </c>
      <c r="BU1615" s="148"/>
      <c r="BV1615" s="148">
        <v>4.0000001899898052E-3</v>
      </c>
      <c r="BW1615" s="148">
        <v>0.48499999999999999</v>
      </c>
      <c r="BX1615" s="148">
        <v>0.22500000000000001</v>
      </c>
      <c r="BY1615" s="148">
        <v>0.63460000000000005</v>
      </c>
      <c r="BZ1615" s="1">
        <v>1</v>
      </c>
      <c r="CA1615" s="1">
        <v>13739.259765625</v>
      </c>
      <c r="CB1615" s="1">
        <v>14441.84</v>
      </c>
      <c r="CC1615" s="124" t="s">
        <v>4616</v>
      </c>
      <c r="CD1615" t="s">
        <v>4633</v>
      </c>
    </row>
    <row r="1616" spans="1:82" x14ac:dyDescent="0.3">
      <c r="A1616" s="1">
        <v>1151153390</v>
      </c>
      <c r="B1616" s="124" t="s">
        <v>4616</v>
      </c>
      <c r="C1616" t="s">
        <v>3792</v>
      </c>
      <c r="D1616" t="s">
        <v>2063</v>
      </c>
      <c r="E1616" s="30">
        <v>81.283721923828125</v>
      </c>
      <c r="F1616" s="30">
        <v>82.970443725585938</v>
      </c>
      <c r="G1616" s="30">
        <v>80.434043884277344</v>
      </c>
      <c r="H1616" s="30">
        <v>82.970947265625</v>
      </c>
      <c r="I1616" s="1">
        <v>528</v>
      </c>
      <c r="J1616" s="1">
        <v>6</v>
      </c>
      <c r="K1616" s="1">
        <v>8</v>
      </c>
      <c r="L1616" t="s">
        <v>535</v>
      </c>
      <c r="M1616" t="s">
        <v>3915</v>
      </c>
      <c r="N1616" t="s">
        <v>3918</v>
      </c>
      <c r="O1616" t="s">
        <v>3924</v>
      </c>
      <c r="P1616" s="148">
        <v>0.14107884466648099</v>
      </c>
      <c r="Q1616" s="30">
        <v>48.41194247</v>
      </c>
      <c r="R1616" s="30">
        <v>233.19502258300781</v>
      </c>
      <c r="S1616" s="1">
        <v>910</v>
      </c>
      <c r="T1616" s="1">
        <v>910</v>
      </c>
      <c r="U1616" s="148">
        <v>1</v>
      </c>
      <c r="V1616" s="148">
        <v>0.14107884466648099</v>
      </c>
      <c r="W1616" s="149">
        <v>49.110040220000002</v>
      </c>
      <c r="X1616" s="149">
        <v>233.19502258300781</v>
      </c>
      <c r="Y1616" s="1">
        <v>910</v>
      </c>
      <c r="Z1616" s="30">
        <v>80.993446350097656</v>
      </c>
      <c r="AA1616" s="148">
        <v>0.16600000000000001</v>
      </c>
      <c r="AB1616" s="30">
        <v>48.7</v>
      </c>
      <c r="AC1616" s="30">
        <v>242.6</v>
      </c>
      <c r="AD1616" s="30">
        <v>83.082725524902344</v>
      </c>
      <c r="AE1616" s="148">
        <v>0.16600000000000001</v>
      </c>
      <c r="AF1616" s="30">
        <v>49.34</v>
      </c>
      <c r="AG1616" s="30">
        <v>242.6</v>
      </c>
      <c r="AH1616" s="30">
        <v>79.787078857421875</v>
      </c>
      <c r="AI1616" s="148">
        <v>0.188</v>
      </c>
      <c r="AJ1616" s="30">
        <v>48.315769170000003</v>
      </c>
      <c r="AK1616" s="30">
        <v>245.5</v>
      </c>
      <c r="AL1616" s="30">
        <v>81.829360961914063</v>
      </c>
      <c r="AM1616" s="148">
        <v>0.188</v>
      </c>
      <c r="AN1616" s="30">
        <v>48.924068740000003</v>
      </c>
      <c r="AO1616" s="30">
        <v>245.5</v>
      </c>
      <c r="AP1616" s="148">
        <v>4.5548655092716217E-2</v>
      </c>
      <c r="AQ1616" s="30">
        <v>47.153110259999998</v>
      </c>
      <c r="AR1616" s="30"/>
      <c r="AS1616" s="30">
        <v>907</v>
      </c>
      <c r="AT1616" s="30">
        <v>907</v>
      </c>
      <c r="AU1616" s="148">
        <v>1</v>
      </c>
      <c r="AV1616" s="30">
        <v>82.970947265625</v>
      </c>
      <c r="AW1616" s="148">
        <v>4.5548655092716217E-2</v>
      </c>
      <c r="AX1616" s="30">
        <v>48.828906089999997</v>
      </c>
      <c r="AY1616" s="30"/>
      <c r="AZ1616" s="30">
        <v>907</v>
      </c>
      <c r="BA1616" s="30">
        <v>86.402610778808594</v>
      </c>
      <c r="BB1616" s="148">
        <v>0.11600000000000001</v>
      </c>
      <c r="BC1616" s="30">
        <v>50.69</v>
      </c>
      <c r="BD1616" s="30">
        <v>200.5</v>
      </c>
      <c r="BE1616" s="30">
        <v>87.754714965820313</v>
      </c>
      <c r="BF1616" s="147">
        <v>0.11600000000000001</v>
      </c>
      <c r="BG1616" s="30">
        <v>51.34</v>
      </c>
      <c r="BH1616" s="30">
        <v>200.5</v>
      </c>
      <c r="BI1616" s="30">
        <v>86.66253662109375</v>
      </c>
      <c r="BJ1616" s="148">
        <v>0.14699999999999999</v>
      </c>
      <c r="BK1616" s="30">
        <v>50.841821899999999</v>
      </c>
      <c r="BL1616" s="30">
        <v>216.4</v>
      </c>
      <c r="BM1616" s="30">
        <v>88.010147094726563</v>
      </c>
      <c r="BN1616" s="148">
        <v>0.14699999999999999</v>
      </c>
      <c r="BO1616" s="30">
        <v>51.50366434</v>
      </c>
      <c r="BP1616" s="30">
        <v>216.4</v>
      </c>
      <c r="BQ1616" s="148">
        <v>0.86199999999999999</v>
      </c>
      <c r="BR1616" s="148">
        <v>5.7000000000000002E-2</v>
      </c>
      <c r="BS1616" s="148">
        <v>4.2000000000000003E-2</v>
      </c>
      <c r="BT1616" s="148">
        <v>3.5999999999999997E-2</v>
      </c>
      <c r="BU1616" s="148"/>
      <c r="BV1616" s="148">
        <v>4.0000001899898052E-3</v>
      </c>
      <c r="BW1616" s="148">
        <v>0.11</v>
      </c>
      <c r="BX1616" s="148">
        <v>0.16500000000000001</v>
      </c>
      <c r="BY1616" s="148">
        <v>0.64069999999999994</v>
      </c>
      <c r="BZ1616" s="1">
        <v>1</v>
      </c>
      <c r="CA1616" s="1">
        <v>11578.169921875</v>
      </c>
      <c r="CB1616" s="1">
        <v>12293.31</v>
      </c>
      <c r="CC1616" s="124" t="s">
        <v>4616</v>
      </c>
      <c r="CD1616" t="s">
        <v>4633</v>
      </c>
    </row>
    <row r="1617" spans="1:82" x14ac:dyDescent="0.3">
      <c r="A1617" s="1">
        <v>1151154000</v>
      </c>
      <c r="B1617" s="124" t="s">
        <v>4616</v>
      </c>
      <c r="C1617" t="s">
        <v>3792</v>
      </c>
      <c r="D1617" t="s">
        <v>2064</v>
      </c>
      <c r="E1617" s="30">
        <v>80.118873596191406</v>
      </c>
      <c r="F1617" s="30">
        <v>81.478645324707031</v>
      </c>
      <c r="G1617" s="30">
        <v>83.048454284667969</v>
      </c>
      <c r="H1617" s="30">
        <v>82.815849304199219</v>
      </c>
      <c r="I1617" s="1">
        <v>175</v>
      </c>
      <c r="J1617" s="1" t="s">
        <v>4733</v>
      </c>
      <c r="K1617" s="1">
        <v>6</v>
      </c>
      <c r="L1617" t="s">
        <v>535</v>
      </c>
      <c r="M1617" t="s">
        <v>3915</v>
      </c>
      <c r="N1617" t="s">
        <v>3918</v>
      </c>
      <c r="O1617" t="s">
        <v>3924</v>
      </c>
      <c r="P1617" s="148">
        <v>7.2289153933525085E-2</v>
      </c>
      <c r="Q1617" s="30">
        <v>47.927410000000002</v>
      </c>
      <c r="R1617" s="30"/>
      <c r="S1617" s="1">
        <v>112</v>
      </c>
      <c r="T1617" s="1">
        <v>112</v>
      </c>
      <c r="U1617" s="148">
        <v>1</v>
      </c>
      <c r="V1617" s="148">
        <v>7.2289153933525085E-2</v>
      </c>
      <c r="W1617" s="149">
        <v>48.491924320000003</v>
      </c>
      <c r="X1617" s="149"/>
      <c r="Y1617" s="1">
        <v>112</v>
      </c>
      <c r="Z1617" s="30">
        <v>86.129005432128906</v>
      </c>
      <c r="AA1617" s="148">
        <v>0.121</v>
      </c>
      <c r="AB1617" s="30">
        <v>50.4</v>
      </c>
      <c r="AC1617" s="30">
        <v>213.1</v>
      </c>
      <c r="AD1617" s="30">
        <v>88.001182556152344</v>
      </c>
      <c r="AE1617" s="148">
        <v>0.121</v>
      </c>
      <c r="AF1617" s="30">
        <v>51.01</v>
      </c>
      <c r="AG1617" s="30">
        <v>213.1</v>
      </c>
      <c r="AH1617" s="30">
        <v>91.232551574707031</v>
      </c>
      <c r="AI1617" s="148">
        <v>0.2</v>
      </c>
      <c r="AJ1617" s="30">
        <v>52.106668239999998</v>
      </c>
      <c r="AK1617" s="30">
        <v>259.10000000000002</v>
      </c>
      <c r="AL1617" s="30">
        <v>92.926689147949219</v>
      </c>
      <c r="AM1617" s="148">
        <v>0.2</v>
      </c>
      <c r="AN1617" s="30">
        <v>52.700471579999999</v>
      </c>
      <c r="AO1617" s="30">
        <v>259.10000000000002</v>
      </c>
      <c r="AP1617" s="148">
        <v>3.6144576966762543E-2</v>
      </c>
      <c r="AQ1617" s="30">
        <v>48.788495879999999</v>
      </c>
      <c r="AR1617" s="30"/>
      <c r="AS1617" s="30">
        <v>112</v>
      </c>
      <c r="AT1617" s="30">
        <v>112</v>
      </c>
      <c r="AU1617" s="148">
        <v>1</v>
      </c>
      <c r="AV1617" s="30">
        <v>82.815849304199219</v>
      </c>
      <c r="AW1617" s="148">
        <v>3.6144576966762543E-2</v>
      </c>
      <c r="AX1617" s="30">
        <v>48.740014940000002</v>
      </c>
      <c r="AY1617" s="30"/>
      <c r="AZ1617" s="30">
        <v>112</v>
      </c>
      <c r="BA1617" s="30">
        <v>82.154922485351563</v>
      </c>
      <c r="BB1617" s="148">
        <v>0.13100000000000001</v>
      </c>
      <c r="BC1617" s="30">
        <v>48.63</v>
      </c>
      <c r="BD1617" s="30">
        <v>201</v>
      </c>
      <c r="BE1617" s="30">
        <v>83.453857421875</v>
      </c>
      <c r="BF1617" s="147">
        <v>0.13100000000000001</v>
      </c>
      <c r="BG1617" s="30">
        <v>49.22</v>
      </c>
      <c r="BH1617" s="30">
        <v>201</v>
      </c>
      <c r="BI1617" s="30">
        <v>86.0928955078125</v>
      </c>
      <c r="BJ1617" s="148">
        <v>0.13900000000000001</v>
      </c>
      <c r="BK1617" s="30">
        <v>50.564339109999999</v>
      </c>
      <c r="BL1617" s="30">
        <v>204.3</v>
      </c>
      <c r="BM1617" s="30">
        <v>87.399459838867188</v>
      </c>
      <c r="BN1617" s="148">
        <v>0.13900000000000001</v>
      </c>
      <c r="BO1617" s="30">
        <v>51.199312829999997</v>
      </c>
      <c r="BP1617" s="30">
        <v>204.3</v>
      </c>
      <c r="BQ1617" s="148">
        <v>0.89100000000000001</v>
      </c>
      <c r="BR1617" s="148">
        <v>2.9000000000000001E-2</v>
      </c>
      <c r="BS1617" s="148"/>
      <c r="BT1617" s="148">
        <v>6.9000000000000006E-2</v>
      </c>
      <c r="BU1617" s="148"/>
      <c r="BV1617" s="148">
        <v>1.099999994039536E-2</v>
      </c>
      <c r="BW1617" s="148"/>
      <c r="BX1617" s="148">
        <v>0.51400000000000001</v>
      </c>
      <c r="BY1617" s="148">
        <v>0.74010000000000009</v>
      </c>
      <c r="BZ1617" s="1">
        <v>1</v>
      </c>
      <c r="CA1617" s="1">
        <v>13837.7900390625</v>
      </c>
      <c r="CB1617" s="1">
        <v>14540.37</v>
      </c>
      <c r="CC1617" s="124" t="s">
        <v>4616</v>
      </c>
      <c r="CD1617" t="s">
        <v>4634</v>
      </c>
    </row>
    <row r="1618" spans="1:82" x14ac:dyDescent="0.3">
      <c r="A1618" s="1">
        <v>1151154060</v>
      </c>
      <c r="B1618" s="124" t="s">
        <v>4616</v>
      </c>
      <c r="C1618" t="s">
        <v>3792</v>
      </c>
      <c r="D1618" t="s">
        <v>2065</v>
      </c>
      <c r="E1618" s="30">
        <v>82.369003295898438</v>
      </c>
      <c r="F1618" s="30">
        <v>83.548240661621094</v>
      </c>
      <c r="G1618" s="30">
        <v>81.610191345214844</v>
      </c>
      <c r="H1618" s="30">
        <v>81.831192016601563</v>
      </c>
      <c r="I1618" s="1">
        <v>154</v>
      </c>
      <c r="J1618" s="1" t="s">
        <v>4733</v>
      </c>
      <c r="K1618" s="1">
        <v>6</v>
      </c>
      <c r="L1618" t="s">
        <v>535</v>
      </c>
      <c r="M1618" t="s">
        <v>3915</v>
      </c>
      <c r="N1618" t="s">
        <v>3918</v>
      </c>
      <c r="O1618" t="s">
        <v>3924</v>
      </c>
      <c r="P1618" s="148">
        <v>5.4054055362939828E-2</v>
      </c>
      <c r="Q1618" s="30">
        <v>48.863378840000003</v>
      </c>
      <c r="R1618" s="30"/>
      <c r="S1618" s="1">
        <v>93</v>
      </c>
      <c r="T1618" s="1">
        <v>93</v>
      </c>
      <c r="U1618" s="148">
        <v>1</v>
      </c>
      <c r="V1618" s="148">
        <v>5.4054055362939828E-2</v>
      </c>
      <c r="W1618" s="149">
        <v>49.349445729999999</v>
      </c>
      <c r="X1618" s="149"/>
      <c r="Y1618" s="1">
        <v>93</v>
      </c>
      <c r="Z1618" s="30">
        <v>80.993446350097656</v>
      </c>
      <c r="AA1618" s="148">
        <v>4.9000000000000002E-2</v>
      </c>
      <c r="AB1618" s="30">
        <v>48.7</v>
      </c>
      <c r="AC1618" s="30">
        <v>184.1</v>
      </c>
      <c r="AD1618" s="30">
        <v>82.611495971679688</v>
      </c>
      <c r="AE1618" s="148">
        <v>4.9000000000000002E-2</v>
      </c>
      <c r="AF1618" s="30">
        <v>49.18</v>
      </c>
      <c r="AG1618" s="30">
        <v>184.1</v>
      </c>
      <c r="AH1618" s="30">
        <v>77.558158874511719</v>
      </c>
      <c r="AI1618" s="148">
        <v>0.08</v>
      </c>
      <c r="AJ1618" s="30">
        <v>47.577519160000001</v>
      </c>
      <c r="AK1618" s="30">
        <v>183</v>
      </c>
      <c r="AL1618" s="30">
        <v>79.361091613769531</v>
      </c>
      <c r="AM1618" s="148">
        <v>0.08</v>
      </c>
      <c r="AN1618" s="30">
        <v>48.084119350000002</v>
      </c>
      <c r="AO1618" s="30">
        <v>183</v>
      </c>
      <c r="AP1618" s="148"/>
      <c r="AQ1618" s="30">
        <v>47.88882478</v>
      </c>
      <c r="AR1618" s="30"/>
      <c r="AS1618" s="30">
        <v>92</v>
      </c>
      <c r="AT1618" s="30">
        <v>92</v>
      </c>
      <c r="AU1618" s="148">
        <v>1</v>
      </c>
      <c r="AV1618" s="30">
        <v>81.831192016601563</v>
      </c>
      <c r="AW1618" s="148"/>
      <c r="AX1618" s="30">
        <v>48.175692589999997</v>
      </c>
      <c r="AY1618" s="30"/>
      <c r="AZ1618" s="30">
        <v>92</v>
      </c>
      <c r="BA1618" s="30">
        <v>78.752655029296875</v>
      </c>
      <c r="BB1618" s="148">
        <v>1.2E-2</v>
      </c>
      <c r="BC1618" s="30">
        <v>46.98</v>
      </c>
      <c r="BD1618" s="30">
        <v>123.5</v>
      </c>
      <c r="BE1618" s="30">
        <v>80.025352478027344</v>
      </c>
      <c r="BF1618" s="147">
        <v>1.2E-2</v>
      </c>
      <c r="BG1618" s="30">
        <v>47.53</v>
      </c>
      <c r="BH1618" s="30">
        <v>123.5</v>
      </c>
      <c r="BI1618" s="30">
        <v>78.581123352050781</v>
      </c>
      <c r="BJ1618" s="148">
        <v>0.05</v>
      </c>
      <c r="BK1618" s="30">
        <v>46.905183989999998</v>
      </c>
      <c r="BL1618" s="30">
        <v>148</v>
      </c>
      <c r="BM1618" s="30">
        <v>79.95361328125</v>
      </c>
      <c r="BN1618" s="148">
        <v>0.05</v>
      </c>
      <c r="BO1618" s="30">
        <v>47.488497330000001</v>
      </c>
      <c r="BP1618" s="30">
        <v>148</v>
      </c>
      <c r="BQ1618" s="148">
        <v>1</v>
      </c>
      <c r="BR1618" s="148"/>
      <c r="BS1618" s="148"/>
      <c r="BT1618" s="148"/>
      <c r="BU1618" s="148"/>
      <c r="BV1618" s="148">
        <v>0</v>
      </c>
      <c r="BW1618" s="148"/>
      <c r="BX1618" s="148">
        <v>9.7000000000000003E-2</v>
      </c>
      <c r="BY1618" s="148">
        <v>0.87439999999999996</v>
      </c>
      <c r="BZ1618" s="1">
        <v>1</v>
      </c>
      <c r="CA1618" s="1">
        <v>16371.98046875</v>
      </c>
      <c r="CB1618" s="1">
        <v>17074.57</v>
      </c>
      <c r="CC1618" s="124" t="s">
        <v>4616</v>
      </c>
      <c r="CD1618" t="s">
        <v>4634</v>
      </c>
    </row>
    <row r="1619" spans="1:82" x14ac:dyDescent="0.3">
      <c r="A1619" s="1">
        <v>1151154180</v>
      </c>
      <c r="B1619" s="124" t="s">
        <v>4616</v>
      </c>
      <c r="C1619" t="s">
        <v>3792</v>
      </c>
      <c r="D1619" t="s">
        <v>2066</v>
      </c>
      <c r="E1619" s="30">
        <v>87.816184997558594</v>
      </c>
      <c r="F1619" s="30">
        <v>89.076828002929688</v>
      </c>
      <c r="G1619" s="30">
        <v>94.012680053710938</v>
      </c>
      <c r="H1619" s="30">
        <v>95.334869384765625</v>
      </c>
      <c r="I1619" s="1">
        <v>130</v>
      </c>
      <c r="J1619" s="1" t="s">
        <v>4733</v>
      </c>
      <c r="K1619" s="1">
        <v>5</v>
      </c>
      <c r="L1619" t="s">
        <v>535</v>
      </c>
      <c r="M1619" t="s">
        <v>3915</v>
      </c>
      <c r="N1619" t="s">
        <v>3918</v>
      </c>
      <c r="O1619" t="s">
        <v>3924</v>
      </c>
      <c r="P1619" s="148">
        <v>6.3829787075519562E-2</v>
      </c>
      <c r="Q1619" s="30">
        <v>51.12920475</v>
      </c>
      <c r="R1619" s="30"/>
      <c r="S1619" s="1">
        <v>61</v>
      </c>
      <c r="T1619" s="1">
        <v>61</v>
      </c>
      <c r="U1619" s="148">
        <v>1</v>
      </c>
      <c r="V1619" s="148">
        <v>6.3829787075519562E-2</v>
      </c>
      <c r="W1619" s="149">
        <v>51.640172309999997</v>
      </c>
      <c r="X1619" s="149"/>
      <c r="Y1619" s="1">
        <v>61</v>
      </c>
      <c r="Z1619" s="30">
        <v>85.524818420410156</v>
      </c>
      <c r="AA1619" s="148">
        <v>4.4999999999999998E-2</v>
      </c>
      <c r="AB1619" s="30">
        <v>50.2</v>
      </c>
      <c r="AC1619" s="30">
        <v>216.7</v>
      </c>
      <c r="AD1619" s="30">
        <v>87.058723449707031</v>
      </c>
      <c r="AE1619" s="148">
        <v>4.4999999999999998E-2</v>
      </c>
      <c r="AF1619" s="30">
        <v>50.69</v>
      </c>
      <c r="AG1619" s="30">
        <v>216.7</v>
      </c>
      <c r="AH1619" s="30">
        <v>87.472160339355469</v>
      </c>
      <c r="AI1619" s="148">
        <v>8.6999999999999994E-2</v>
      </c>
      <c r="AJ1619" s="30">
        <v>50.86117531</v>
      </c>
      <c r="AK1619" s="30">
        <v>221.7</v>
      </c>
      <c r="AL1619" s="30">
        <v>89.045005798339844</v>
      </c>
      <c r="AM1619" s="148">
        <v>8.6999999999999994E-2</v>
      </c>
      <c r="AN1619" s="30">
        <v>51.379538830000001</v>
      </c>
      <c r="AO1619" s="30">
        <v>221.7</v>
      </c>
      <c r="AP1619" s="148"/>
      <c r="AQ1619" s="30">
        <v>55.646909549999997</v>
      </c>
      <c r="AR1619" s="30"/>
      <c r="AS1619" s="30">
        <v>62</v>
      </c>
      <c r="AT1619" s="30">
        <v>62</v>
      </c>
      <c r="AU1619" s="148">
        <v>1</v>
      </c>
      <c r="AV1619" s="30">
        <v>95.334869384765625</v>
      </c>
      <c r="AW1619" s="148"/>
      <c r="AX1619" s="30">
        <v>55.914877009999998</v>
      </c>
      <c r="AY1619" s="30"/>
      <c r="AZ1619" s="30">
        <v>62</v>
      </c>
      <c r="BA1619" s="30">
        <v>86.031455993652344</v>
      </c>
      <c r="BB1619" s="148">
        <v>0.152</v>
      </c>
      <c r="BC1619" s="30">
        <v>50.51</v>
      </c>
      <c r="BD1619" s="30">
        <v>203</v>
      </c>
      <c r="BE1619" s="30">
        <v>87.186676025390625</v>
      </c>
      <c r="BF1619" s="147">
        <v>0.152</v>
      </c>
      <c r="BG1619" s="30">
        <v>51.06</v>
      </c>
      <c r="BH1619" s="30">
        <v>203</v>
      </c>
      <c r="BI1619" s="30">
        <v>85.157356262207031</v>
      </c>
      <c r="BJ1619" s="148">
        <v>0.11600000000000001</v>
      </c>
      <c r="BK1619" s="30">
        <v>50.108614250000002</v>
      </c>
      <c r="BL1619" s="30">
        <v>198.6</v>
      </c>
      <c r="BM1619" s="30">
        <v>86.330551147460938</v>
      </c>
      <c r="BN1619" s="148">
        <v>0.11600000000000001</v>
      </c>
      <c r="BO1619" s="30">
        <v>50.666598880000002</v>
      </c>
      <c r="BP1619" s="30">
        <v>198.6</v>
      </c>
      <c r="BQ1619" s="148">
        <v>1</v>
      </c>
      <c r="BR1619" s="148"/>
      <c r="BS1619" s="148"/>
      <c r="BT1619" s="148"/>
      <c r="BU1619" s="148"/>
      <c r="BV1619" s="148">
        <v>0</v>
      </c>
      <c r="BW1619" s="148"/>
      <c r="BX1619" s="148">
        <v>0.13100000000000001</v>
      </c>
      <c r="BY1619" s="148">
        <v>0.78290000000000004</v>
      </c>
      <c r="BZ1619" s="1">
        <v>1</v>
      </c>
      <c r="CA1619" s="1">
        <v>15116.2001953125</v>
      </c>
      <c r="CB1619" s="1">
        <v>16466.650000000001</v>
      </c>
      <c r="CC1619" s="124" t="s">
        <v>4616</v>
      </c>
      <c r="CD1619" t="s">
        <v>4634</v>
      </c>
    </row>
    <row r="1620" spans="1:82" x14ac:dyDescent="0.3">
      <c r="A1620" s="1">
        <v>1151154200</v>
      </c>
      <c r="B1620" s="124" t="s">
        <v>4616</v>
      </c>
      <c r="C1620" t="s">
        <v>3792</v>
      </c>
      <c r="D1620" t="s">
        <v>1901</v>
      </c>
      <c r="E1620" s="30">
        <v>85.018539428710938</v>
      </c>
      <c r="F1620" s="30">
        <v>86.426994323730469</v>
      </c>
      <c r="G1620" s="30">
        <v>86.525177001953125</v>
      </c>
      <c r="H1620" s="30">
        <v>89.138671875</v>
      </c>
      <c r="I1620" s="1">
        <v>319</v>
      </c>
      <c r="J1620" s="1" t="s">
        <v>4733</v>
      </c>
      <c r="K1620" s="1">
        <v>5</v>
      </c>
      <c r="L1620" t="s">
        <v>535</v>
      </c>
      <c r="M1620" t="s">
        <v>3915</v>
      </c>
      <c r="N1620" t="s">
        <v>3918</v>
      </c>
      <c r="O1620" t="s">
        <v>3924</v>
      </c>
      <c r="P1620" s="148">
        <v>0.23577235639095309</v>
      </c>
      <c r="Q1620" s="30">
        <v>49.965489220000002</v>
      </c>
      <c r="R1620" s="30">
        <v>247.15446472167969</v>
      </c>
      <c r="S1620" s="1">
        <v>114</v>
      </c>
      <c r="T1620" s="1">
        <v>114</v>
      </c>
      <c r="U1620" s="148">
        <v>1</v>
      </c>
      <c r="V1620" s="148">
        <v>0.23577235639095309</v>
      </c>
      <c r="W1620" s="149">
        <v>50.542232919999996</v>
      </c>
      <c r="X1620" s="149">
        <v>247.15446472167969</v>
      </c>
      <c r="Y1620" s="1">
        <v>114</v>
      </c>
      <c r="Z1620" s="30">
        <v>86.129005432128906</v>
      </c>
      <c r="AA1620" s="148">
        <v>0.26100000000000001</v>
      </c>
      <c r="AB1620" s="30">
        <v>50.4</v>
      </c>
      <c r="AC1620" s="30">
        <v>256.3</v>
      </c>
      <c r="AD1620" s="30">
        <v>88.001182556152344</v>
      </c>
      <c r="AE1620" s="148">
        <v>0.26100000000000001</v>
      </c>
      <c r="AF1620" s="30">
        <v>51.01</v>
      </c>
      <c r="AG1620" s="30">
        <v>256.3</v>
      </c>
      <c r="AH1620" s="30">
        <v>88.183303833007813</v>
      </c>
      <c r="AI1620" s="148">
        <v>0.25600000000000001</v>
      </c>
      <c r="AJ1620" s="30">
        <v>51.096714759999998</v>
      </c>
      <c r="AK1620" s="30">
        <v>278.39999999999998</v>
      </c>
      <c r="AL1620" s="30">
        <v>89.93585205078125</v>
      </c>
      <c r="AM1620" s="148">
        <v>0.25600000000000001</v>
      </c>
      <c r="AN1620" s="30">
        <v>51.682693870000001</v>
      </c>
      <c r="AO1620" s="30">
        <v>278.39999999999998</v>
      </c>
      <c r="AP1620" s="148">
        <v>0.1382113844156265</v>
      </c>
      <c r="AQ1620" s="30">
        <v>50.963278959999997</v>
      </c>
      <c r="AR1620" s="30">
        <v>200.81300354003909</v>
      </c>
      <c r="AS1620" s="30">
        <v>114</v>
      </c>
      <c r="AT1620" s="30">
        <v>114</v>
      </c>
      <c r="AU1620" s="148">
        <v>1</v>
      </c>
      <c r="AV1620" s="30">
        <v>89.138671875</v>
      </c>
      <c r="AW1620" s="148">
        <v>0.1382113844156265</v>
      </c>
      <c r="AX1620" s="30">
        <v>52.363730859999997</v>
      </c>
      <c r="AY1620" s="30">
        <v>200.81300354003909</v>
      </c>
      <c r="AZ1620" s="30">
        <v>114</v>
      </c>
      <c r="BA1620" s="30">
        <v>93.805130004882813</v>
      </c>
      <c r="BB1620" s="148">
        <v>0.32800000000000001</v>
      </c>
      <c r="BC1620" s="30">
        <v>54.28</v>
      </c>
      <c r="BD1620" s="30">
        <v>256.3</v>
      </c>
      <c r="BE1620" s="30">
        <v>94.976898193359375</v>
      </c>
      <c r="BF1620" s="147">
        <v>0.32800000000000001</v>
      </c>
      <c r="BG1620" s="30">
        <v>54.9</v>
      </c>
      <c r="BH1620" s="30">
        <v>256.3</v>
      </c>
      <c r="BI1620" s="30">
        <v>94.574546813964844</v>
      </c>
      <c r="BJ1620" s="148">
        <v>0.40799999999999997</v>
      </c>
      <c r="BK1620" s="30">
        <v>54.695940329999999</v>
      </c>
      <c r="BL1620" s="30">
        <v>297.60000000000002</v>
      </c>
      <c r="BM1620" s="30">
        <v>95.703338623046875</v>
      </c>
      <c r="BN1620" s="148">
        <v>0.40799999999999997</v>
      </c>
      <c r="BO1620" s="30">
        <v>55.337746510000002</v>
      </c>
      <c r="BP1620" s="30">
        <v>297.60000000000002</v>
      </c>
      <c r="BQ1620" s="148">
        <v>0.33900000000000002</v>
      </c>
      <c r="BR1620" s="148">
        <v>0.13200000000000001</v>
      </c>
      <c r="BS1620" s="148">
        <v>6.9000000000000006E-2</v>
      </c>
      <c r="BT1620" s="148">
        <v>0.45100000000000001</v>
      </c>
      <c r="BU1620" s="148"/>
      <c r="BV1620" s="148">
        <v>8.999999612569809E-3</v>
      </c>
      <c r="BW1620" s="148">
        <v>0.36699999999999999</v>
      </c>
      <c r="BX1620" s="148">
        <v>0.20100000000000001</v>
      </c>
      <c r="BY1620" s="148">
        <v>0.49099999999999999</v>
      </c>
      <c r="BZ1620" s="1">
        <v>1</v>
      </c>
      <c r="CA1620" s="1">
        <v>15473.9501953125</v>
      </c>
      <c r="CB1620" s="1">
        <v>16176.54</v>
      </c>
      <c r="CC1620" s="124" t="s">
        <v>4616</v>
      </c>
      <c r="CD1620" t="s">
        <v>4634</v>
      </c>
    </row>
    <row r="1621" spans="1:82" x14ac:dyDescent="0.3">
      <c r="A1621" s="1">
        <v>1151154250</v>
      </c>
      <c r="B1621" s="124" t="s">
        <v>4616</v>
      </c>
      <c r="C1621" t="s">
        <v>3792</v>
      </c>
      <c r="D1621" t="s">
        <v>2067</v>
      </c>
      <c r="E1621" s="30">
        <v>89.121315002441406</v>
      </c>
      <c r="F1621" s="30">
        <v>90.6243896484375</v>
      </c>
      <c r="G1621" s="30">
        <v>87.257949829101563</v>
      </c>
      <c r="H1621" s="30">
        <v>87.1322021484375</v>
      </c>
      <c r="I1621" s="1">
        <v>182</v>
      </c>
      <c r="J1621" s="1" t="s">
        <v>4733</v>
      </c>
      <c r="K1621" s="1">
        <v>5</v>
      </c>
      <c r="L1621" t="s">
        <v>535</v>
      </c>
      <c r="M1621" t="s">
        <v>3915</v>
      </c>
      <c r="N1621" t="s">
        <v>3918</v>
      </c>
      <c r="O1621" t="s">
        <v>3924</v>
      </c>
      <c r="P1621" s="148">
        <v>8.4210529923439026E-2</v>
      </c>
      <c r="Q1621" s="30">
        <v>51.672093050000001</v>
      </c>
      <c r="R1621" s="30"/>
      <c r="S1621" s="1">
        <v>124</v>
      </c>
      <c r="T1621" s="1">
        <v>124</v>
      </c>
      <c r="U1621" s="148">
        <v>1</v>
      </c>
      <c r="V1621" s="148">
        <v>8.4210529923439026E-2</v>
      </c>
      <c r="W1621" s="149">
        <v>52.28139324</v>
      </c>
      <c r="X1621" s="149"/>
      <c r="Y1621" s="1">
        <v>124</v>
      </c>
      <c r="Z1621" s="30">
        <v>83.108085632324219</v>
      </c>
      <c r="AA1621" s="148">
        <v>0.17799999999999999</v>
      </c>
      <c r="AB1621" s="30">
        <v>49.4</v>
      </c>
      <c r="AC1621" s="30">
        <v>228.1</v>
      </c>
      <c r="AD1621" s="30">
        <v>84.761474609375</v>
      </c>
      <c r="AE1621" s="148">
        <v>0.17799999999999999</v>
      </c>
      <c r="AF1621" s="30">
        <v>49.91</v>
      </c>
      <c r="AG1621" s="30">
        <v>228.1</v>
      </c>
      <c r="AH1621" s="30">
        <v>78.966278076171875</v>
      </c>
      <c r="AI1621" s="148">
        <v>0.14499999999999999</v>
      </c>
      <c r="AJ1621" s="30">
        <v>48.043908360000003</v>
      </c>
      <c r="AK1621" s="30">
        <v>213.4</v>
      </c>
      <c r="AL1621" s="30">
        <v>80.711250305175781</v>
      </c>
      <c r="AM1621" s="148">
        <v>0.14499999999999999</v>
      </c>
      <c r="AN1621" s="30">
        <v>48.543576420000001</v>
      </c>
      <c r="AO1621" s="30">
        <v>213.4</v>
      </c>
      <c r="AP1621" s="148">
        <v>3.1578946858644492E-2</v>
      </c>
      <c r="AQ1621" s="30">
        <v>51.421648509999997</v>
      </c>
      <c r="AR1621" s="30"/>
      <c r="AS1621" s="30">
        <v>124</v>
      </c>
      <c r="AT1621" s="30">
        <v>124</v>
      </c>
      <c r="AU1621" s="148">
        <v>1</v>
      </c>
      <c r="AV1621" s="30">
        <v>87.1322021484375</v>
      </c>
      <c r="AW1621" s="148">
        <v>3.1578946858644492E-2</v>
      </c>
      <c r="AX1621" s="30">
        <v>51.213790850000002</v>
      </c>
      <c r="AY1621" s="30"/>
      <c r="AZ1621" s="30">
        <v>124</v>
      </c>
      <c r="BA1621" s="30">
        <v>88.732650756835938</v>
      </c>
      <c r="BB1621" s="148">
        <v>0.14199999999999999</v>
      </c>
      <c r="BC1621" s="30">
        <v>51.82</v>
      </c>
      <c r="BD1621" s="30">
        <v>200</v>
      </c>
      <c r="BE1621" s="30">
        <v>89.96600341796875</v>
      </c>
      <c r="BF1621" s="147">
        <v>0.14199999999999999</v>
      </c>
      <c r="BG1621" s="30">
        <v>52.43</v>
      </c>
      <c r="BH1621" s="30">
        <v>200</v>
      </c>
      <c r="BI1621" s="30">
        <v>90.718795776367188</v>
      </c>
      <c r="BJ1621" s="148">
        <v>0.19800000000000001</v>
      </c>
      <c r="BK1621" s="30">
        <v>52.817717979999998</v>
      </c>
      <c r="BL1621" s="30">
        <v>217.4</v>
      </c>
      <c r="BM1621" s="30">
        <v>91.921730041503906</v>
      </c>
      <c r="BN1621" s="148">
        <v>0.19800000000000001</v>
      </c>
      <c r="BO1621" s="30">
        <v>53.4530946</v>
      </c>
      <c r="BP1621" s="30">
        <v>217.4</v>
      </c>
      <c r="BQ1621" s="148">
        <v>0.97299999999999998</v>
      </c>
      <c r="BR1621" s="148"/>
      <c r="BS1621" s="148"/>
      <c r="BT1621" s="148"/>
      <c r="BU1621" s="148"/>
      <c r="BV1621" s="148">
        <v>2.700000070035458E-2</v>
      </c>
      <c r="BW1621" s="148"/>
      <c r="BX1621" s="148">
        <v>5.5E-2</v>
      </c>
      <c r="BY1621" s="148">
        <v>0.79110000000000003</v>
      </c>
      <c r="BZ1621" s="1">
        <v>1</v>
      </c>
      <c r="CA1621" s="1">
        <v>17233.69921875</v>
      </c>
      <c r="CB1621" s="1">
        <v>17936.29</v>
      </c>
      <c r="CC1621" s="124" t="s">
        <v>4616</v>
      </c>
      <c r="CD1621" t="s">
        <v>4634</v>
      </c>
    </row>
    <row r="1622" spans="1:82" x14ac:dyDescent="0.3">
      <c r="A1622" s="1">
        <v>1151154400</v>
      </c>
      <c r="B1622" s="124" t="s">
        <v>4616</v>
      </c>
      <c r="C1622" t="s">
        <v>3792</v>
      </c>
      <c r="D1622" t="s">
        <v>2068</v>
      </c>
      <c r="E1622" s="30">
        <v>82.555282592773438</v>
      </c>
      <c r="F1622" s="30">
        <v>84.048362731933594</v>
      </c>
      <c r="G1622" s="30">
        <v>85.620895385742188</v>
      </c>
      <c r="H1622" s="30">
        <v>85.120170593261719</v>
      </c>
      <c r="I1622" s="1">
        <v>273</v>
      </c>
      <c r="J1622" s="1" t="s">
        <v>4733</v>
      </c>
      <c r="K1622" s="1">
        <v>8</v>
      </c>
      <c r="L1622" t="s">
        <v>535</v>
      </c>
      <c r="M1622" t="s">
        <v>3915</v>
      </c>
      <c r="N1622" t="s">
        <v>3918</v>
      </c>
      <c r="O1622" t="s">
        <v>3924</v>
      </c>
      <c r="P1622" s="148">
        <v>1.8181817606091499E-2</v>
      </c>
      <c r="Q1622" s="30">
        <v>48.940866530000001</v>
      </c>
      <c r="R1622" s="30"/>
      <c r="S1622" s="1">
        <v>237</v>
      </c>
      <c r="T1622" s="1">
        <v>237</v>
      </c>
      <c r="U1622" s="148">
        <v>1</v>
      </c>
      <c r="V1622" s="148">
        <v>1.8181817606091499E-2</v>
      </c>
      <c r="W1622" s="149">
        <v>49.556667650000001</v>
      </c>
      <c r="X1622" s="149"/>
      <c r="Y1622" s="1">
        <v>237</v>
      </c>
      <c r="Z1622" s="30">
        <v>85.524818420410156</v>
      </c>
      <c r="AA1622" s="148">
        <v>8.8000000000000009E-2</v>
      </c>
      <c r="AB1622" s="30">
        <v>50.2</v>
      </c>
      <c r="AC1622" s="30">
        <v>210.5</v>
      </c>
      <c r="AD1622" s="30">
        <v>87.323783874511719</v>
      </c>
      <c r="AE1622" s="148">
        <v>8.8000000000000009E-2</v>
      </c>
      <c r="AF1622" s="30">
        <v>50.78</v>
      </c>
      <c r="AG1622" s="30">
        <v>210.5</v>
      </c>
      <c r="AH1622" s="30">
        <v>85.499809265136719</v>
      </c>
      <c r="AI1622" s="148">
        <v>0.158</v>
      </c>
      <c r="AJ1622" s="30">
        <v>50.207905320000002</v>
      </c>
      <c r="AK1622" s="30">
        <v>229</v>
      </c>
      <c r="AL1622" s="30">
        <v>87.286048889160156</v>
      </c>
      <c r="AM1622" s="148">
        <v>0.158</v>
      </c>
      <c r="AN1622" s="30">
        <v>50.780970000000003</v>
      </c>
      <c r="AO1622" s="30">
        <v>229</v>
      </c>
      <c r="AP1622" s="148">
        <v>6.0606058686971656E-3</v>
      </c>
      <c r="AQ1622" s="30">
        <v>50.397626789999997</v>
      </c>
      <c r="AR1622" s="30"/>
      <c r="AS1622" s="30">
        <v>236</v>
      </c>
      <c r="AT1622" s="30">
        <v>236</v>
      </c>
      <c r="AU1622" s="148">
        <v>1</v>
      </c>
      <c r="AV1622" s="30">
        <v>85.120170593261719</v>
      </c>
      <c r="AW1622" s="148">
        <v>6.0606058686971656E-3</v>
      </c>
      <c r="AX1622" s="30">
        <v>50.060658689999997</v>
      </c>
      <c r="AY1622" s="30"/>
      <c r="AZ1622" s="30">
        <v>236</v>
      </c>
      <c r="BA1622" s="30">
        <v>87.990333557128906</v>
      </c>
      <c r="BB1622" s="148">
        <v>4.7E-2</v>
      </c>
      <c r="BC1622" s="30">
        <v>51.46</v>
      </c>
      <c r="BD1622" s="30">
        <v>161.80000000000001</v>
      </c>
      <c r="BE1622" s="30">
        <v>89.276237487792969</v>
      </c>
      <c r="BF1622" s="147">
        <v>4.7E-2</v>
      </c>
      <c r="BG1622" s="30">
        <v>52.09</v>
      </c>
      <c r="BH1622" s="30">
        <v>161.80000000000001</v>
      </c>
      <c r="BI1622" s="30">
        <v>89.777740478515625</v>
      </c>
      <c r="BJ1622" s="148">
        <v>9.8000000000000004E-2</v>
      </c>
      <c r="BK1622" s="30">
        <v>52.35930699</v>
      </c>
      <c r="BL1622" s="30">
        <v>198.4</v>
      </c>
      <c r="BM1622" s="30">
        <v>91.028274536132813</v>
      </c>
      <c r="BN1622" s="148">
        <v>9.8000000000000004E-2</v>
      </c>
      <c r="BO1622" s="30">
        <v>53.007817129999999</v>
      </c>
      <c r="BP1622" s="30">
        <v>198.4</v>
      </c>
      <c r="BQ1622" s="148">
        <v>0.97799999999999998</v>
      </c>
      <c r="BR1622" s="148"/>
      <c r="BS1622" s="148"/>
      <c r="BT1622" s="148"/>
      <c r="BU1622" s="148"/>
      <c r="BV1622" s="148">
        <v>2.199999988079071E-2</v>
      </c>
      <c r="BW1622" s="148"/>
      <c r="BX1622" s="148">
        <v>0.125</v>
      </c>
      <c r="BY1622" s="148">
        <v>0.7399</v>
      </c>
      <c r="BZ1622" s="1">
        <v>1</v>
      </c>
      <c r="CA1622" s="1">
        <v>13673.98046875</v>
      </c>
      <c r="CB1622" s="1">
        <v>14744.27</v>
      </c>
      <c r="CC1622" s="124" t="s">
        <v>4616</v>
      </c>
      <c r="CD1622" t="s">
        <v>4635</v>
      </c>
    </row>
    <row r="1623" spans="1:82" x14ac:dyDescent="0.3">
      <c r="A1623" s="1">
        <v>1151154420</v>
      </c>
      <c r="B1623" s="124" t="s">
        <v>4616</v>
      </c>
      <c r="C1623" t="s">
        <v>3792</v>
      </c>
      <c r="D1623" t="s">
        <v>2069</v>
      </c>
      <c r="E1623" s="30">
        <v>78.232879638671875</v>
      </c>
      <c r="F1623" s="30">
        <v>79.116134643554688</v>
      </c>
      <c r="G1623" s="30">
        <v>83.994125366210938</v>
      </c>
      <c r="H1623" s="30">
        <v>84.652496337890625</v>
      </c>
      <c r="I1623" s="1">
        <v>169</v>
      </c>
      <c r="J1623" s="1" t="s">
        <v>4733</v>
      </c>
      <c r="K1623" s="1">
        <v>6</v>
      </c>
      <c r="L1623" t="s">
        <v>535</v>
      </c>
      <c r="M1623" t="s">
        <v>3915</v>
      </c>
      <c r="N1623" t="s">
        <v>3918</v>
      </c>
      <c r="O1623" t="s">
        <v>3924</v>
      </c>
      <c r="P1623" s="148">
        <v>0.1234567910432816</v>
      </c>
      <c r="Q1623" s="30">
        <v>47.142904809999997</v>
      </c>
      <c r="R1623" s="30"/>
      <c r="S1623" s="1">
        <v>71</v>
      </c>
      <c r="T1623" s="1">
        <v>71</v>
      </c>
      <c r="U1623" s="148">
        <v>1</v>
      </c>
      <c r="V1623" s="148">
        <v>0.1234567910432816</v>
      </c>
      <c r="W1623" s="149">
        <v>47.513036300000003</v>
      </c>
      <c r="X1623" s="149"/>
      <c r="Y1623" s="1">
        <v>71</v>
      </c>
      <c r="Z1623" s="30">
        <v>81.597625732421875</v>
      </c>
      <c r="AA1623" s="148">
        <v>4.5999999999999999E-2</v>
      </c>
      <c r="AB1623" s="30">
        <v>48.9</v>
      </c>
      <c r="AC1623" s="30">
        <v>186.2</v>
      </c>
      <c r="AD1623" s="30">
        <v>83.112174987792969</v>
      </c>
      <c r="AE1623" s="148">
        <v>4.5999999999999999E-2</v>
      </c>
      <c r="AF1623" s="30">
        <v>49.35</v>
      </c>
      <c r="AG1623" s="30">
        <v>186.2</v>
      </c>
      <c r="AH1623" s="30">
        <v>79.712005615234375</v>
      </c>
      <c r="AI1623" s="148">
        <v>7.0999999999999994E-2</v>
      </c>
      <c r="AJ1623" s="30">
        <v>48.290903290000003</v>
      </c>
      <c r="AK1623" s="30">
        <v>178.6</v>
      </c>
      <c r="AL1623" s="30">
        <v>81.181831359863281</v>
      </c>
      <c r="AM1623" s="148">
        <v>7.0999999999999994E-2</v>
      </c>
      <c r="AN1623" s="30">
        <v>48.703714150000003</v>
      </c>
      <c r="AO1623" s="30">
        <v>178.6</v>
      </c>
      <c r="AP1623" s="148">
        <v>3.7037037312984467E-2</v>
      </c>
      <c r="AQ1623" s="30">
        <v>49.380037119999997</v>
      </c>
      <c r="AR1623" s="30"/>
      <c r="AS1623" s="30">
        <v>71</v>
      </c>
      <c r="AT1623" s="30">
        <v>71</v>
      </c>
      <c r="AU1623" s="148">
        <v>1</v>
      </c>
      <c r="AV1623" s="30">
        <v>84.652496337890625</v>
      </c>
      <c r="AW1623" s="148">
        <v>3.7037037312984467E-2</v>
      </c>
      <c r="AX1623" s="30">
        <v>49.79262774</v>
      </c>
      <c r="AY1623" s="30"/>
      <c r="AZ1623" s="30">
        <v>71</v>
      </c>
      <c r="BA1623" s="30">
        <v>81.536331176757813</v>
      </c>
      <c r="BB1623" s="148">
        <v>1.4999999999999999E-2</v>
      </c>
      <c r="BC1623" s="30">
        <v>48.33</v>
      </c>
      <c r="BD1623" s="30">
        <v>144.6</v>
      </c>
      <c r="BE1623" s="30">
        <v>82.682952880859375</v>
      </c>
      <c r="BF1623" s="147">
        <v>1.4999999999999999E-2</v>
      </c>
      <c r="BG1623" s="30">
        <v>48.84</v>
      </c>
      <c r="BH1623" s="30">
        <v>144.6</v>
      </c>
      <c r="BI1623" s="30">
        <v>82.3782958984375</v>
      </c>
      <c r="BJ1623" s="148">
        <v>8.900000000000001E-2</v>
      </c>
      <c r="BK1623" s="30">
        <v>48.754872220000003</v>
      </c>
      <c r="BL1623" s="30">
        <v>153.6</v>
      </c>
      <c r="BM1623" s="30">
        <v>83.606552124023438</v>
      </c>
      <c r="BN1623" s="148">
        <v>8.900000000000001E-2</v>
      </c>
      <c r="BO1623" s="30">
        <v>49.309029330000001</v>
      </c>
      <c r="BP1623" s="30">
        <v>153.6</v>
      </c>
      <c r="BQ1623" s="148">
        <v>0.99399999999999999</v>
      </c>
      <c r="BR1623" s="148"/>
      <c r="BS1623" s="148"/>
      <c r="BT1623" s="148"/>
      <c r="BU1623" s="148"/>
      <c r="BV1623" s="148">
        <v>6.0000000521540642E-3</v>
      </c>
      <c r="BW1623" s="148"/>
      <c r="BX1623" s="148">
        <v>5.8999999999999997E-2</v>
      </c>
      <c r="BY1623" s="148">
        <v>0.7611</v>
      </c>
      <c r="BZ1623" s="1">
        <v>1</v>
      </c>
      <c r="CA1623" s="1">
        <v>14055.580078125</v>
      </c>
      <c r="CB1623" s="1">
        <v>14758.17</v>
      </c>
      <c r="CC1623" s="124" t="s">
        <v>4616</v>
      </c>
      <c r="CD1623" t="s">
        <v>4634</v>
      </c>
    </row>
    <row r="1624" spans="1:82" x14ac:dyDescent="0.3">
      <c r="A1624" s="1">
        <v>1151154470</v>
      </c>
      <c r="B1624" s="124" t="s">
        <v>4616</v>
      </c>
      <c r="C1624" t="s">
        <v>3792</v>
      </c>
      <c r="D1624" t="s">
        <v>2070</v>
      </c>
      <c r="E1624" s="30">
        <v>83.531082153320313</v>
      </c>
      <c r="F1624" s="30">
        <v>85.041923522949219</v>
      </c>
      <c r="G1624" s="30">
        <v>85.873855590820313</v>
      </c>
      <c r="H1624" s="30">
        <v>86.290580749511719</v>
      </c>
      <c r="I1624" s="1">
        <v>376</v>
      </c>
      <c r="J1624" s="1" t="s">
        <v>4733</v>
      </c>
      <c r="K1624" s="1">
        <v>5</v>
      </c>
      <c r="L1624" t="s">
        <v>535</v>
      </c>
      <c r="M1624" t="s">
        <v>3915</v>
      </c>
      <c r="N1624" t="s">
        <v>3918</v>
      </c>
      <c r="O1624" t="s">
        <v>3924</v>
      </c>
      <c r="P1624" s="148">
        <v>0.14835165441036219</v>
      </c>
      <c r="Q1624" s="30">
        <v>49.346763240000001</v>
      </c>
      <c r="R1624" s="30">
        <v>230.21978759765631</v>
      </c>
      <c r="S1624" s="1">
        <v>189</v>
      </c>
      <c r="T1624" s="1">
        <v>189</v>
      </c>
      <c r="U1624" s="148">
        <v>1</v>
      </c>
      <c r="V1624" s="148">
        <v>0.14835165441036219</v>
      </c>
      <c r="W1624" s="149">
        <v>49.968339780000001</v>
      </c>
      <c r="X1624" s="149">
        <v>230.21978759765631</v>
      </c>
      <c r="Y1624" s="1">
        <v>189</v>
      </c>
      <c r="Z1624" s="30">
        <v>84.920639038085938</v>
      </c>
      <c r="AA1624" s="148">
        <v>0.245</v>
      </c>
      <c r="AB1624" s="30">
        <v>50</v>
      </c>
      <c r="AC1624" s="30">
        <v>273.39999999999998</v>
      </c>
      <c r="AD1624" s="30">
        <v>86.882011413574219</v>
      </c>
      <c r="AE1624" s="148">
        <v>0.245</v>
      </c>
      <c r="AF1624" s="30">
        <v>50.63</v>
      </c>
      <c r="AG1624" s="30">
        <v>273.39999999999998</v>
      </c>
      <c r="AH1624" s="30">
        <v>88.833381652832031</v>
      </c>
      <c r="AI1624" s="148">
        <v>0.19900000000000001</v>
      </c>
      <c r="AJ1624" s="30">
        <v>51.312030069999999</v>
      </c>
      <c r="AK1624" s="30">
        <v>250.2</v>
      </c>
      <c r="AL1624" s="30">
        <v>90.566429138183594</v>
      </c>
      <c r="AM1624" s="148">
        <v>0.19900000000000001</v>
      </c>
      <c r="AN1624" s="30">
        <v>51.897278759999999</v>
      </c>
      <c r="AO1624" s="30">
        <v>250.2</v>
      </c>
      <c r="AP1624" s="148">
        <v>8.2417584955692291E-2</v>
      </c>
      <c r="AQ1624" s="30">
        <v>50.555858309999998</v>
      </c>
      <c r="AR1624" s="30">
        <v>171.97802734375</v>
      </c>
      <c r="AS1624" s="30">
        <v>190</v>
      </c>
      <c r="AT1624" s="30">
        <v>190</v>
      </c>
      <c r="AU1624" s="148">
        <v>1</v>
      </c>
      <c r="AV1624" s="30">
        <v>86.290580749511719</v>
      </c>
      <c r="AW1624" s="148">
        <v>8.2417584955692291E-2</v>
      </c>
      <c r="AX1624" s="30">
        <v>50.731440149999997</v>
      </c>
      <c r="AY1624" s="30">
        <v>171.97802734375</v>
      </c>
      <c r="AZ1624" s="30">
        <v>190</v>
      </c>
      <c r="BA1624" s="30">
        <v>82.959098815917969</v>
      </c>
      <c r="BB1624" s="148">
        <v>0.193</v>
      </c>
      <c r="BC1624" s="30">
        <v>49.02</v>
      </c>
      <c r="BD1624" s="30">
        <v>238.5</v>
      </c>
      <c r="BE1624" s="30">
        <v>84.285629272460938</v>
      </c>
      <c r="BF1624" s="147">
        <v>0.193</v>
      </c>
      <c r="BG1624" s="30">
        <v>49.63</v>
      </c>
      <c r="BH1624" s="30">
        <v>238.5</v>
      </c>
      <c r="BI1624" s="30">
        <v>87.3526611328125</v>
      </c>
      <c r="BJ1624" s="148">
        <v>0.27900000000000003</v>
      </c>
      <c r="BK1624" s="30">
        <v>51.177997859999998</v>
      </c>
      <c r="BL1624" s="30">
        <v>251.7</v>
      </c>
      <c r="BM1624" s="30">
        <v>88.63763427734375</v>
      </c>
      <c r="BN1624" s="148">
        <v>0.27900000000000003</v>
      </c>
      <c r="BO1624" s="30">
        <v>51.816388000000003</v>
      </c>
      <c r="BP1624" s="30">
        <v>251.7</v>
      </c>
      <c r="BQ1624" s="148">
        <v>0.83799999999999997</v>
      </c>
      <c r="BR1624" s="148">
        <v>9.6000000000000002E-2</v>
      </c>
      <c r="BS1624" s="148"/>
      <c r="BT1624" s="148">
        <v>5.0999999999999997E-2</v>
      </c>
      <c r="BU1624" s="148"/>
      <c r="BV1624" s="148">
        <v>1.6000000759959221E-2</v>
      </c>
      <c r="BW1624" s="148">
        <v>0.12</v>
      </c>
      <c r="BX1624" s="148">
        <v>0.106</v>
      </c>
      <c r="BY1624" s="148">
        <v>0.60240000000000005</v>
      </c>
      <c r="BZ1624" s="1">
        <v>1</v>
      </c>
      <c r="CA1624" s="1">
        <v>12391.150390625</v>
      </c>
      <c r="CB1624" s="1">
        <v>13310.32</v>
      </c>
      <c r="CC1624" s="124" t="s">
        <v>4616</v>
      </c>
      <c r="CD1624" t="s">
        <v>4634</v>
      </c>
    </row>
    <row r="1625" spans="1:82" x14ac:dyDescent="0.3">
      <c r="A1625" s="1">
        <v>1151154660</v>
      </c>
      <c r="B1625" s="124" t="s">
        <v>4616</v>
      </c>
      <c r="C1625" t="s">
        <v>3792</v>
      </c>
      <c r="D1625" t="s">
        <v>2071</v>
      </c>
      <c r="E1625" s="30">
        <v>87.764747619628906</v>
      </c>
      <c r="F1625" s="30">
        <v>89.092559814453125</v>
      </c>
      <c r="G1625" s="30">
        <v>98.682846069335938</v>
      </c>
      <c r="H1625" s="30">
        <v>100.7263717651367</v>
      </c>
      <c r="I1625" s="1">
        <v>148</v>
      </c>
      <c r="J1625" s="1" t="s">
        <v>4733</v>
      </c>
      <c r="K1625" s="1">
        <v>5</v>
      </c>
      <c r="L1625" t="s">
        <v>535</v>
      </c>
      <c r="M1625" t="s">
        <v>3915</v>
      </c>
      <c r="N1625" t="s">
        <v>3918</v>
      </c>
      <c r="O1625" t="s">
        <v>3924</v>
      </c>
      <c r="P1625" s="148">
        <v>5.8823529630899429E-2</v>
      </c>
      <c r="Q1625" s="30">
        <v>51.107809520000004</v>
      </c>
      <c r="R1625" s="30"/>
      <c r="S1625" s="1">
        <v>66</v>
      </c>
      <c r="T1625" s="1">
        <v>66</v>
      </c>
      <c r="U1625" s="148">
        <v>1</v>
      </c>
      <c r="V1625" s="148">
        <v>5.8823529630899429E-2</v>
      </c>
      <c r="W1625" s="149">
        <v>51.646690579999998</v>
      </c>
      <c r="X1625" s="149"/>
      <c r="Y1625" s="1">
        <v>66</v>
      </c>
      <c r="Z1625" s="30">
        <v>94.889663696289063</v>
      </c>
      <c r="AA1625" s="148">
        <v>0.14499999999999999</v>
      </c>
      <c r="AB1625" s="30">
        <v>53.3</v>
      </c>
      <c r="AC1625" s="30">
        <v>207.3</v>
      </c>
      <c r="AD1625" s="30">
        <v>96.424400329589844</v>
      </c>
      <c r="AE1625" s="148">
        <v>0.14499999999999999</v>
      </c>
      <c r="AF1625" s="30">
        <v>53.87</v>
      </c>
      <c r="AG1625" s="30">
        <v>207.3</v>
      </c>
      <c r="AH1625" s="30">
        <v>82.410690307617188</v>
      </c>
      <c r="AI1625" s="148">
        <v>0.151</v>
      </c>
      <c r="AJ1625" s="30">
        <v>49.184745040000003</v>
      </c>
      <c r="AK1625" s="30">
        <v>238.4</v>
      </c>
      <c r="AL1625" s="30">
        <v>84.032905578613281</v>
      </c>
      <c r="AM1625" s="148">
        <v>0.151</v>
      </c>
      <c r="AN1625" s="30">
        <v>49.673931539999998</v>
      </c>
      <c r="AO1625" s="30">
        <v>238.4</v>
      </c>
      <c r="AP1625" s="148">
        <v>5.8823529630899429E-2</v>
      </c>
      <c r="AQ1625" s="30">
        <v>58.568224119999996</v>
      </c>
      <c r="AR1625" s="30"/>
      <c r="AS1625" s="30">
        <v>66</v>
      </c>
      <c r="AT1625" s="30">
        <v>66</v>
      </c>
      <c r="AU1625" s="148">
        <v>1</v>
      </c>
      <c r="AV1625" s="30">
        <v>100.7263717651367</v>
      </c>
      <c r="AW1625" s="148">
        <v>5.8823529630899429E-2</v>
      </c>
      <c r="AX1625" s="30">
        <v>59.004836599999997</v>
      </c>
      <c r="AY1625" s="30"/>
      <c r="AZ1625" s="30">
        <v>66</v>
      </c>
      <c r="BA1625" s="30">
        <v>103.9088439941406</v>
      </c>
      <c r="BB1625" s="148">
        <v>0.27300000000000002</v>
      </c>
      <c r="BC1625" s="30">
        <v>59.18</v>
      </c>
      <c r="BD1625" s="30">
        <v>250.9</v>
      </c>
      <c r="BE1625" s="30">
        <v>104.9378356933594</v>
      </c>
      <c r="BF1625" s="147">
        <v>0.27300000000000002</v>
      </c>
      <c r="BG1625" s="30">
        <v>59.81</v>
      </c>
      <c r="BH1625" s="30">
        <v>250.9</v>
      </c>
      <c r="BI1625" s="30">
        <v>94.870834350585938</v>
      </c>
      <c r="BJ1625" s="148">
        <v>0.35599999999999998</v>
      </c>
      <c r="BK1625" s="30">
        <v>54.840266649999997</v>
      </c>
      <c r="BL1625" s="30">
        <v>260.3</v>
      </c>
      <c r="BM1625" s="30">
        <v>95.928466796875</v>
      </c>
      <c r="BN1625" s="148">
        <v>0.35599999999999998</v>
      </c>
      <c r="BO1625" s="30">
        <v>55.449945270000001</v>
      </c>
      <c r="BP1625" s="30">
        <v>260.3</v>
      </c>
      <c r="BQ1625" s="148">
        <v>0.91200000000000003</v>
      </c>
      <c r="BR1625" s="148">
        <v>4.1000000000000002E-2</v>
      </c>
      <c r="BS1625" s="148"/>
      <c r="BT1625" s="148"/>
      <c r="BU1625" s="148"/>
      <c r="BV1625" s="148">
        <v>4.6999998390674591E-2</v>
      </c>
      <c r="BW1625" s="148"/>
      <c r="BX1625" s="148">
        <v>0.10100000000000001</v>
      </c>
      <c r="BY1625" s="148">
        <v>0.82409999999999994</v>
      </c>
      <c r="BZ1625" s="1">
        <v>1</v>
      </c>
      <c r="CA1625" s="1">
        <v>14615.4404296875</v>
      </c>
      <c r="CB1625" s="1">
        <v>15318.02</v>
      </c>
      <c r="CC1625" s="124" t="s">
        <v>4616</v>
      </c>
      <c r="CD1625" t="s">
        <v>4634</v>
      </c>
    </row>
    <row r="1626" spans="1:82" x14ac:dyDescent="0.3">
      <c r="A1626" s="1">
        <v>1151154730</v>
      </c>
      <c r="B1626" s="124" t="s">
        <v>4616</v>
      </c>
      <c r="C1626" t="s">
        <v>3792</v>
      </c>
      <c r="D1626" t="s">
        <v>2072</v>
      </c>
      <c r="E1626" s="30">
        <v>83.43121337890625</v>
      </c>
      <c r="F1626" s="30">
        <v>85.043350219726563</v>
      </c>
      <c r="G1626" s="30">
        <v>85.379096984863281</v>
      </c>
      <c r="H1626" s="30">
        <v>85.378982543945313</v>
      </c>
      <c r="I1626" s="1">
        <v>509</v>
      </c>
      <c r="J1626" s="1" t="s">
        <v>4733</v>
      </c>
      <c r="K1626" s="1">
        <v>5</v>
      </c>
      <c r="L1626" t="s">
        <v>535</v>
      </c>
      <c r="M1626" t="s">
        <v>3915</v>
      </c>
      <c r="N1626" t="s">
        <v>3918</v>
      </c>
      <c r="O1626" t="s">
        <v>3924</v>
      </c>
      <c r="P1626" s="148">
        <v>0.1044776141643524</v>
      </c>
      <c r="Q1626" s="30">
        <v>49.305220599999998</v>
      </c>
      <c r="R1626" s="30"/>
      <c r="S1626" s="1">
        <v>279</v>
      </c>
      <c r="T1626" s="1">
        <v>279</v>
      </c>
      <c r="U1626" s="148">
        <v>1</v>
      </c>
      <c r="V1626" s="148">
        <v>0.1044776141643524</v>
      </c>
      <c r="W1626" s="149">
        <v>49.968931240000003</v>
      </c>
      <c r="X1626" s="149"/>
      <c r="Y1626" s="1">
        <v>279</v>
      </c>
      <c r="Z1626" s="30">
        <v>82.201812744140625</v>
      </c>
      <c r="AA1626" s="148">
        <v>0.19500000000000001</v>
      </c>
      <c r="AB1626" s="30">
        <v>49.1</v>
      </c>
      <c r="AC1626" s="30">
        <v>259.2</v>
      </c>
      <c r="AD1626" s="30">
        <v>84.084083557128906</v>
      </c>
      <c r="AE1626" s="148">
        <v>0.19500000000000001</v>
      </c>
      <c r="AF1626" s="30">
        <v>49.68</v>
      </c>
      <c r="AG1626" s="30">
        <v>259.2</v>
      </c>
      <c r="AH1626" s="30">
        <v>90.143409729003906</v>
      </c>
      <c r="AI1626" s="148">
        <v>0.25</v>
      </c>
      <c r="AJ1626" s="30">
        <v>51.745929940000003</v>
      </c>
      <c r="AK1626" s="30">
        <v>265.39999999999998</v>
      </c>
      <c r="AL1626" s="30">
        <v>91.878524780273438</v>
      </c>
      <c r="AM1626" s="148">
        <v>0.25</v>
      </c>
      <c r="AN1626" s="30">
        <v>52.343781710000002</v>
      </c>
      <c r="AO1626" s="30">
        <v>265.39999999999998</v>
      </c>
      <c r="AP1626" s="148">
        <v>5.2238807082176208E-2</v>
      </c>
      <c r="AQ1626" s="30">
        <v>50.246372229999999</v>
      </c>
      <c r="AR1626" s="30"/>
      <c r="AS1626" s="30">
        <v>278</v>
      </c>
      <c r="AT1626" s="30">
        <v>278</v>
      </c>
      <c r="AU1626" s="148">
        <v>1</v>
      </c>
      <c r="AV1626" s="30">
        <v>85.378982543945313</v>
      </c>
      <c r="AW1626" s="148">
        <v>5.2238807082176208E-2</v>
      </c>
      <c r="AX1626" s="30">
        <v>50.208991429999998</v>
      </c>
      <c r="AY1626" s="30"/>
      <c r="AZ1626" s="30">
        <v>278</v>
      </c>
      <c r="BA1626" s="30">
        <v>82.670417785644531</v>
      </c>
      <c r="BB1626" s="148">
        <v>0.217</v>
      </c>
      <c r="BC1626" s="30">
        <v>48.88</v>
      </c>
      <c r="BD1626" s="30">
        <v>240.1</v>
      </c>
      <c r="BE1626" s="30">
        <v>84.042182922363281</v>
      </c>
      <c r="BF1626" s="147">
        <v>0.217</v>
      </c>
      <c r="BG1626" s="30">
        <v>49.51</v>
      </c>
      <c r="BH1626" s="30">
        <v>240.1</v>
      </c>
      <c r="BI1626" s="30">
        <v>89.702407836914063</v>
      </c>
      <c r="BJ1626" s="148">
        <v>0.315</v>
      </c>
      <c r="BK1626" s="30">
        <v>52.322611500000001</v>
      </c>
      <c r="BL1626" s="30">
        <v>285.8</v>
      </c>
      <c r="BM1626" s="30">
        <v>90.955413818359375</v>
      </c>
      <c r="BN1626" s="148">
        <v>0.315</v>
      </c>
      <c r="BO1626" s="30">
        <v>52.971505149999999</v>
      </c>
      <c r="BP1626" s="30">
        <v>285.8</v>
      </c>
      <c r="BQ1626" s="148">
        <v>0.96899999999999997</v>
      </c>
      <c r="BR1626" s="148">
        <v>1.7999999999999999E-2</v>
      </c>
      <c r="BS1626" s="148"/>
      <c r="BT1626" s="148">
        <v>0.01</v>
      </c>
      <c r="BU1626" s="148"/>
      <c r="BV1626" s="148">
        <v>4.0000001899898052E-3</v>
      </c>
      <c r="BW1626" s="148">
        <v>3.5000000000000003E-2</v>
      </c>
      <c r="BX1626" s="148">
        <v>0.09</v>
      </c>
      <c r="BY1626" s="148">
        <v>0.70889999999999997</v>
      </c>
      <c r="BZ1626" s="1">
        <v>1</v>
      </c>
      <c r="CA1626" s="1">
        <v>11695.6796875</v>
      </c>
      <c r="CB1626" s="1">
        <v>12538.98</v>
      </c>
      <c r="CC1626" s="124" t="s">
        <v>4616</v>
      </c>
      <c r="CD1626" t="s">
        <v>4634</v>
      </c>
    </row>
    <row r="1627" spans="1:82" x14ac:dyDescent="0.3">
      <c r="A1627" s="1">
        <v>1151154780</v>
      </c>
      <c r="B1627" s="124" t="s">
        <v>4616</v>
      </c>
      <c r="C1627" t="s">
        <v>3792</v>
      </c>
      <c r="D1627" t="s">
        <v>2073</v>
      </c>
      <c r="E1627" s="30">
        <v>77.758331298828125</v>
      </c>
      <c r="F1627" s="30">
        <v>79.05328369140625</v>
      </c>
      <c r="G1627" s="30">
        <v>84.081649780273438</v>
      </c>
      <c r="H1627" s="30">
        <v>85.955924987792969</v>
      </c>
      <c r="I1627" s="1">
        <v>246</v>
      </c>
      <c r="J1627" s="1" t="s">
        <v>4733</v>
      </c>
      <c r="K1627" s="1">
        <v>5</v>
      </c>
      <c r="L1627" t="s">
        <v>535</v>
      </c>
      <c r="M1627" t="s">
        <v>3915</v>
      </c>
      <c r="N1627" t="s">
        <v>3918</v>
      </c>
      <c r="O1627" t="s">
        <v>3924</v>
      </c>
      <c r="P1627" s="148">
        <v>6.5934069454669952E-2</v>
      </c>
      <c r="Q1627" s="30">
        <v>46.945510980000002</v>
      </c>
      <c r="R1627" s="30"/>
      <c r="S1627" s="1">
        <v>119</v>
      </c>
      <c r="T1627" s="1">
        <v>119</v>
      </c>
      <c r="U1627" s="148">
        <v>1</v>
      </c>
      <c r="V1627" s="148">
        <v>6.5934069454669952E-2</v>
      </c>
      <c r="W1627" s="149">
        <v>47.486994109999998</v>
      </c>
      <c r="X1627" s="149"/>
      <c r="Y1627" s="1">
        <v>119</v>
      </c>
      <c r="Z1627" s="30">
        <v>81.2955322265625</v>
      </c>
      <c r="AA1627" s="148">
        <v>7.0000000000000007E-2</v>
      </c>
      <c r="AB1627" s="30">
        <v>48.8</v>
      </c>
      <c r="AC1627" s="30">
        <v>206.1</v>
      </c>
      <c r="AD1627" s="30">
        <v>83.17108154296875</v>
      </c>
      <c r="AE1627" s="148">
        <v>7.0000000000000007E-2</v>
      </c>
      <c r="AF1627" s="30">
        <v>49.37</v>
      </c>
      <c r="AG1627" s="30">
        <v>206.1</v>
      </c>
      <c r="AH1627" s="30">
        <v>85.89959716796875</v>
      </c>
      <c r="AI1627" s="148">
        <v>0.14299999999999999</v>
      </c>
      <c r="AJ1627" s="30">
        <v>50.340319729999997</v>
      </c>
      <c r="AK1627" s="30">
        <v>229.4</v>
      </c>
      <c r="AL1627" s="30">
        <v>87.601898193359375</v>
      </c>
      <c r="AM1627" s="148">
        <v>0.14299999999999999</v>
      </c>
      <c r="AN1627" s="30">
        <v>50.88845397</v>
      </c>
      <c r="AO1627" s="30">
        <v>229.4</v>
      </c>
      <c r="AP1627" s="148">
        <v>2.1978022530674931E-2</v>
      </c>
      <c r="AQ1627" s="30">
        <v>49.434786889999998</v>
      </c>
      <c r="AR1627" s="30"/>
      <c r="AS1627" s="30">
        <v>119</v>
      </c>
      <c r="AT1627" s="30">
        <v>119</v>
      </c>
      <c r="AU1627" s="148">
        <v>1</v>
      </c>
      <c r="AV1627" s="30">
        <v>85.955924987792969</v>
      </c>
      <c r="AW1627" s="148">
        <v>2.1978022530674931E-2</v>
      </c>
      <c r="AX1627" s="30">
        <v>50.539644160000002</v>
      </c>
      <c r="AY1627" s="30"/>
      <c r="AZ1627" s="30">
        <v>119</v>
      </c>
      <c r="BA1627" s="30">
        <v>88.691413879394531</v>
      </c>
      <c r="BB1627" s="148">
        <v>0.13900000000000001</v>
      </c>
      <c r="BC1627" s="30">
        <v>51.8</v>
      </c>
      <c r="BD1627" s="30">
        <v>233</v>
      </c>
      <c r="BE1627" s="30">
        <v>89.884849548339844</v>
      </c>
      <c r="BF1627" s="147">
        <v>0.13900000000000001</v>
      </c>
      <c r="BG1627" s="30">
        <v>52.39</v>
      </c>
      <c r="BH1627" s="30">
        <v>233</v>
      </c>
      <c r="BI1627" s="30">
        <v>90.8736572265625</v>
      </c>
      <c r="BJ1627" s="148">
        <v>0.158</v>
      </c>
      <c r="BK1627" s="30">
        <v>52.893153320000003</v>
      </c>
      <c r="BL1627" s="30">
        <v>215.8</v>
      </c>
      <c r="BM1627" s="30">
        <v>91.991981506347656</v>
      </c>
      <c r="BN1627" s="148">
        <v>0.158</v>
      </c>
      <c r="BO1627" s="30">
        <v>53.488105189999999</v>
      </c>
      <c r="BP1627" s="30">
        <v>215.8</v>
      </c>
      <c r="BQ1627" s="148">
        <v>0.996</v>
      </c>
      <c r="BR1627" s="148"/>
      <c r="BS1627" s="148"/>
      <c r="BT1627" s="148"/>
      <c r="BU1627" s="148"/>
      <c r="BV1627" s="148">
        <v>4.0000001899898052E-3</v>
      </c>
      <c r="BW1627" s="148"/>
      <c r="BX1627" s="148">
        <v>0.17100000000000001</v>
      </c>
      <c r="BY1627" s="148">
        <v>0.72970000000000002</v>
      </c>
      <c r="BZ1627" s="1">
        <v>1</v>
      </c>
      <c r="CA1627" s="1">
        <v>13354.509765625</v>
      </c>
      <c r="CB1627" s="1">
        <v>14057.09</v>
      </c>
      <c r="CC1627" s="124" t="s">
        <v>4616</v>
      </c>
      <c r="CD1627" t="s">
        <v>4634</v>
      </c>
    </row>
    <row r="1628" spans="1:82" x14ac:dyDescent="0.3">
      <c r="A1628" s="1">
        <v>1151154880</v>
      </c>
      <c r="B1628" s="124" t="s">
        <v>4616</v>
      </c>
      <c r="C1628" t="s">
        <v>3792</v>
      </c>
      <c r="D1628" t="s">
        <v>1862</v>
      </c>
      <c r="E1628" s="30">
        <v>87.775779724121094</v>
      </c>
      <c r="F1628" s="30">
        <v>89.236427307128906</v>
      </c>
      <c r="G1628" s="30">
        <v>82.731346130371094</v>
      </c>
      <c r="H1628" s="30">
        <v>84.77154541015625</v>
      </c>
      <c r="I1628" s="1">
        <v>201</v>
      </c>
      <c r="J1628" s="1" t="s">
        <v>4733</v>
      </c>
      <c r="K1628" s="1">
        <v>6</v>
      </c>
      <c r="L1628" t="s">
        <v>535</v>
      </c>
      <c r="M1628" t="s">
        <v>3915</v>
      </c>
      <c r="N1628" t="s">
        <v>3918</v>
      </c>
      <c r="O1628" t="s">
        <v>3924</v>
      </c>
      <c r="P1628" s="148">
        <v>4.6511627733707428E-2</v>
      </c>
      <c r="Q1628" s="30">
        <v>51.112398749999997</v>
      </c>
      <c r="R1628" s="30"/>
      <c r="S1628" s="1">
        <v>84</v>
      </c>
      <c r="T1628" s="1">
        <v>84</v>
      </c>
      <c r="U1628" s="148">
        <v>1</v>
      </c>
      <c r="V1628" s="148">
        <v>4.6511627733707428E-2</v>
      </c>
      <c r="W1628" s="149">
        <v>51.706303040000002</v>
      </c>
      <c r="X1628" s="149"/>
      <c r="Y1628" s="1">
        <v>84</v>
      </c>
      <c r="Z1628" s="30">
        <v>83.712272644042969</v>
      </c>
      <c r="AA1628" s="148">
        <v>7.5999999999999998E-2</v>
      </c>
      <c r="AB1628" s="30">
        <v>49.6</v>
      </c>
      <c r="AC1628" s="30">
        <v>219</v>
      </c>
      <c r="AD1628" s="30">
        <v>85.291610717773438</v>
      </c>
      <c r="AE1628" s="148">
        <v>7.5999999999999998E-2</v>
      </c>
      <c r="AF1628" s="30">
        <v>50.09</v>
      </c>
      <c r="AG1628" s="30">
        <v>219</v>
      </c>
      <c r="AH1628" s="30">
        <v>81.660148620605469</v>
      </c>
      <c r="AI1628" s="148">
        <v>5.0999999999999997E-2</v>
      </c>
      <c r="AJ1628" s="30">
        <v>48.936156339999997</v>
      </c>
      <c r="AK1628" s="30">
        <v>187.9</v>
      </c>
      <c r="AL1628" s="30">
        <v>83.343582153320313</v>
      </c>
      <c r="AM1628" s="148">
        <v>5.0999999999999997E-2</v>
      </c>
      <c r="AN1628" s="30">
        <v>49.439355300000003</v>
      </c>
      <c r="AO1628" s="30">
        <v>187.9</v>
      </c>
      <c r="AP1628" s="148">
        <v>4.6511627733707428E-2</v>
      </c>
      <c r="AQ1628" s="30">
        <v>48.590134919999997</v>
      </c>
      <c r="AR1628" s="30"/>
      <c r="AS1628" s="30">
        <v>84</v>
      </c>
      <c r="AT1628" s="30">
        <v>84</v>
      </c>
      <c r="AU1628" s="148">
        <v>1</v>
      </c>
      <c r="AV1628" s="30">
        <v>84.77154541015625</v>
      </c>
      <c r="AW1628" s="148">
        <v>4.6511627733707428E-2</v>
      </c>
      <c r="AX1628" s="30">
        <v>49.860856349999999</v>
      </c>
      <c r="AY1628" s="30"/>
      <c r="AZ1628" s="30">
        <v>84</v>
      </c>
      <c r="BA1628" s="30">
        <v>89.145050048828125</v>
      </c>
      <c r="BB1628" s="148">
        <v>0.09</v>
      </c>
      <c r="BC1628" s="30">
        <v>52.02</v>
      </c>
      <c r="BD1628" s="30">
        <v>185.9</v>
      </c>
      <c r="BE1628" s="30">
        <v>90.331169128417969</v>
      </c>
      <c r="BF1628" s="147">
        <v>0.09</v>
      </c>
      <c r="BG1628" s="30">
        <v>52.61</v>
      </c>
      <c r="BH1628" s="30">
        <v>185.9</v>
      </c>
      <c r="BI1628" s="30">
        <v>91.736518859863281</v>
      </c>
      <c r="BJ1628" s="148">
        <v>0.11899999999999999</v>
      </c>
      <c r="BK1628" s="30">
        <v>53.313472359999999</v>
      </c>
      <c r="BL1628" s="30">
        <v>207.9</v>
      </c>
      <c r="BM1628" s="30">
        <v>92.849266052246094</v>
      </c>
      <c r="BN1628" s="148">
        <v>0.11899999999999999</v>
      </c>
      <c r="BO1628" s="30">
        <v>53.915351899999997</v>
      </c>
      <c r="BP1628" s="30">
        <v>207.9</v>
      </c>
      <c r="BQ1628" s="148">
        <v>0.995</v>
      </c>
      <c r="BR1628" s="148"/>
      <c r="BS1628" s="148"/>
      <c r="BT1628" s="148"/>
      <c r="BU1628" s="148"/>
      <c r="BV1628" s="148">
        <v>4.999999888241291E-3</v>
      </c>
      <c r="BW1628" s="148"/>
      <c r="BX1628" s="148">
        <v>0.129</v>
      </c>
      <c r="BY1628" s="148">
        <v>0.8155</v>
      </c>
      <c r="BZ1628" s="1">
        <v>1</v>
      </c>
      <c r="CA1628" s="1">
        <v>14627.8095703125</v>
      </c>
      <c r="CB1628" s="1">
        <v>15330.39</v>
      </c>
      <c r="CC1628" s="124" t="s">
        <v>4616</v>
      </c>
      <c r="CD1628" t="s">
        <v>4634</v>
      </c>
    </row>
    <row r="1629" spans="1:82" x14ac:dyDescent="0.3">
      <c r="A1629" s="1">
        <v>1151154890</v>
      </c>
      <c r="B1629" s="124" t="s">
        <v>4616</v>
      </c>
      <c r="C1629" t="s">
        <v>3792</v>
      </c>
      <c r="D1629" t="s">
        <v>2074</v>
      </c>
      <c r="E1629" s="30">
        <v>77.765754699707031</v>
      </c>
      <c r="F1629" s="30">
        <v>78.789436340332031</v>
      </c>
      <c r="G1629" s="30">
        <v>78.728805541992188</v>
      </c>
      <c r="H1629" s="30">
        <v>79.096870422363281</v>
      </c>
      <c r="I1629" s="1">
        <v>174</v>
      </c>
      <c r="J1629" s="1" t="s">
        <v>4733</v>
      </c>
      <c r="K1629" s="1">
        <v>6</v>
      </c>
      <c r="L1629" t="s">
        <v>535</v>
      </c>
      <c r="M1629" t="s">
        <v>3915</v>
      </c>
      <c r="N1629" t="s">
        <v>3918</v>
      </c>
      <c r="O1629" t="s">
        <v>3924</v>
      </c>
      <c r="P1629" s="148">
        <v>6.8181820213794708E-2</v>
      </c>
      <c r="Q1629" s="30">
        <v>46.948600140000003</v>
      </c>
      <c r="R1629" s="30"/>
      <c r="S1629" s="1">
        <v>86</v>
      </c>
      <c r="T1629" s="1">
        <v>86</v>
      </c>
      <c r="U1629" s="148">
        <v>1</v>
      </c>
      <c r="V1629" s="148">
        <v>6.8181820213794708E-2</v>
      </c>
      <c r="W1629" s="149">
        <v>47.377671200000002</v>
      </c>
      <c r="X1629" s="149"/>
      <c r="Y1629" s="1">
        <v>86</v>
      </c>
      <c r="Z1629" s="30">
        <v>72.534873962402344</v>
      </c>
      <c r="AA1629" s="148">
        <v>7.2000000000000008E-2</v>
      </c>
      <c r="AB1629" s="30">
        <v>45.9</v>
      </c>
      <c r="AC1629" s="30">
        <v>149.30000000000001</v>
      </c>
      <c r="AD1629" s="30">
        <v>74.041007995605469</v>
      </c>
      <c r="AE1629" s="148">
        <v>7.2000000000000008E-2</v>
      </c>
      <c r="AF1629" s="30">
        <v>46.27</v>
      </c>
      <c r="AG1629" s="30">
        <v>149.30000000000001</v>
      </c>
      <c r="AH1629" s="30">
        <v>77.860122680664063</v>
      </c>
      <c r="AI1629" s="148">
        <v>7.6999999999999999E-2</v>
      </c>
      <c r="AJ1629" s="30">
        <v>47.677535880000001</v>
      </c>
      <c r="AK1629" s="30">
        <v>194.9</v>
      </c>
      <c r="AL1629" s="30">
        <v>79.262672424316406</v>
      </c>
      <c r="AM1629" s="148">
        <v>7.6999999999999999E-2</v>
      </c>
      <c r="AN1629" s="30">
        <v>48.050628250000003</v>
      </c>
      <c r="AO1629" s="30">
        <v>194.9</v>
      </c>
      <c r="AP1629" s="148">
        <v>1.136363670229912E-2</v>
      </c>
      <c r="AQ1629" s="30">
        <v>46.086443060000001</v>
      </c>
      <c r="AR1629" s="30"/>
      <c r="AS1629" s="30">
        <v>85</v>
      </c>
      <c r="AT1629" s="30">
        <v>85</v>
      </c>
      <c r="AU1629" s="148">
        <v>1</v>
      </c>
      <c r="AV1629" s="30">
        <v>79.096870422363281</v>
      </c>
      <c r="AW1629" s="148">
        <v>1.136363670229912E-2</v>
      </c>
      <c r="AX1629" s="30">
        <v>46.608604919999998</v>
      </c>
      <c r="AY1629" s="30"/>
      <c r="AZ1629" s="30">
        <v>85</v>
      </c>
      <c r="BA1629" s="30">
        <v>70.339759826660156</v>
      </c>
      <c r="BB1629" s="148">
        <v>2.9000000000000001E-2</v>
      </c>
      <c r="BC1629" s="30">
        <v>42.9</v>
      </c>
      <c r="BD1629" s="30">
        <v>132.4</v>
      </c>
      <c r="BE1629" s="30">
        <v>71.525077819824219</v>
      </c>
      <c r="BF1629" s="147">
        <v>2.9000000000000001E-2</v>
      </c>
      <c r="BG1629" s="30">
        <v>43.34</v>
      </c>
      <c r="BH1629" s="30">
        <v>132.4</v>
      </c>
      <c r="BI1629" s="30">
        <v>74.932655334472656</v>
      </c>
      <c r="BJ1629" s="148">
        <v>6.4000000000000001E-2</v>
      </c>
      <c r="BK1629" s="30">
        <v>45.127934119999999</v>
      </c>
      <c r="BL1629" s="30">
        <v>147.4</v>
      </c>
      <c r="BM1629" s="30">
        <v>76.153900146484375</v>
      </c>
      <c r="BN1629" s="148">
        <v>6.4000000000000001E-2</v>
      </c>
      <c r="BO1629" s="30">
        <v>45.594821109999998</v>
      </c>
      <c r="BP1629" s="30">
        <v>147.4</v>
      </c>
      <c r="BQ1629" s="148">
        <v>0.96</v>
      </c>
      <c r="BR1629" s="148"/>
      <c r="BS1629" s="148"/>
      <c r="BT1629" s="148"/>
      <c r="BU1629" s="148"/>
      <c r="BV1629" s="148">
        <v>3.9999999105930328E-2</v>
      </c>
      <c r="BW1629" s="148"/>
      <c r="BX1629" s="148">
        <v>7.4999999999999997E-2</v>
      </c>
      <c r="BY1629" s="148">
        <v>0.78900000000000003</v>
      </c>
      <c r="BZ1629" s="1">
        <v>1</v>
      </c>
      <c r="CA1629" s="1">
        <v>13834.1796875</v>
      </c>
      <c r="CB1629" s="1">
        <v>14536.77</v>
      </c>
      <c r="CC1629" s="124" t="s">
        <v>4616</v>
      </c>
      <c r="CD1629" t="s">
        <v>4634</v>
      </c>
    </row>
    <row r="1630" spans="1:82" x14ac:dyDescent="0.3">
      <c r="A1630" s="1">
        <v>1151154900</v>
      </c>
      <c r="B1630" s="124" t="s">
        <v>4616</v>
      </c>
      <c r="C1630" t="s">
        <v>3792</v>
      </c>
      <c r="D1630" t="s">
        <v>2075</v>
      </c>
      <c r="E1630" s="30">
        <v>87.29412841796875</v>
      </c>
      <c r="F1630" s="30">
        <v>88.7568359375</v>
      </c>
      <c r="G1630" s="30">
        <v>84.130630493164063</v>
      </c>
      <c r="H1630" s="30">
        <v>83.957313537597656</v>
      </c>
      <c r="I1630" s="1">
        <v>189</v>
      </c>
      <c r="J1630" s="1" t="s">
        <v>3981</v>
      </c>
      <c r="K1630" s="1">
        <v>6</v>
      </c>
      <c r="L1630" t="s">
        <v>535</v>
      </c>
      <c r="M1630" t="s">
        <v>3915</v>
      </c>
      <c r="N1630" t="s">
        <v>3918</v>
      </c>
      <c r="O1630" t="s">
        <v>3924</v>
      </c>
      <c r="P1630" s="148">
        <v>7.5000002980232239E-2</v>
      </c>
      <c r="Q1630" s="30">
        <v>50.912050819999997</v>
      </c>
      <c r="R1630" s="30"/>
      <c r="S1630" s="1">
        <v>103</v>
      </c>
      <c r="T1630" s="1">
        <v>103</v>
      </c>
      <c r="U1630" s="148">
        <v>1</v>
      </c>
      <c r="V1630" s="148">
        <v>7.5000002980232239E-2</v>
      </c>
      <c r="W1630" s="149">
        <v>51.50758561</v>
      </c>
      <c r="X1630" s="149"/>
      <c r="Y1630" s="1">
        <v>103</v>
      </c>
      <c r="Z1630" s="30">
        <v>81.597625732421875</v>
      </c>
      <c r="AA1630" s="148">
        <v>5.4000000000000013E-2</v>
      </c>
      <c r="AB1630" s="30">
        <v>48.9</v>
      </c>
      <c r="AC1630" s="30">
        <v>172.8</v>
      </c>
      <c r="AD1630" s="30">
        <v>83.406692504882813</v>
      </c>
      <c r="AE1630" s="148">
        <v>5.4000000000000013E-2</v>
      </c>
      <c r="AF1630" s="30">
        <v>49.45</v>
      </c>
      <c r="AG1630" s="30">
        <v>172.8</v>
      </c>
      <c r="AH1630" s="30">
        <v>79.799880981445313</v>
      </c>
      <c r="AI1630" s="148">
        <v>9.8000000000000004E-2</v>
      </c>
      <c r="AJ1630" s="30">
        <v>48.320009480000003</v>
      </c>
      <c r="AK1630" s="30">
        <v>189.4</v>
      </c>
      <c r="AL1630" s="30">
        <v>81.49993896484375</v>
      </c>
      <c r="AM1630" s="148">
        <v>9.8000000000000004E-2</v>
      </c>
      <c r="AN1630" s="30">
        <v>48.81196705</v>
      </c>
      <c r="AO1630" s="30">
        <v>189.4</v>
      </c>
      <c r="AP1630" s="148"/>
      <c r="AQ1630" s="30">
        <v>49.46542797</v>
      </c>
      <c r="AR1630" s="30"/>
      <c r="AS1630" s="30">
        <v>101</v>
      </c>
      <c r="AT1630" s="30">
        <v>101</v>
      </c>
      <c r="AU1630" s="148">
        <v>1</v>
      </c>
      <c r="AV1630" s="30">
        <v>83.957313537597656</v>
      </c>
      <c r="AW1630" s="148"/>
      <c r="AX1630" s="30">
        <v>49.394206939999997</v>
      </c>
      <c r="AY1630" s="30"/>
      <c r="AZ1630" s="30">
        <v>101</v>
      </c>
      <c r="BA1630" s="30">
        <v>81.391990661621094</v>
      </c>
      <c r="BB1630" s="148">
        <v>1.0999999999999999E-2</v>
      </c>
      <c r="BC1630" s="30">
        <v>48.26</v>
      </c>
      <c r="BD1630" s="30">
        <v>128.30000000000001</v>
      </c>
      <c r="BE1630" s="30">
        <v>82.703239440917969</v>
      </c>
      <c r="BF1630" s="147">
        <v>1.0999999999999999E-2</v>
      </c>
      <c r="BG1630" s="30">
        <v>48.85</v>
      </c>
      <c r="BH1630" s="30">
        <v>128.30000000000001</v>
      </c>
      <c r="BI1630" s="30">
        <v>82.448104858398438</v>
      </c>
      <c r="BJ1630" s="148">
        <v>5.7000000000000002E-2</v>
      </c>
      <c r="BK1630" s="30">
        <v>48.788878199999999</v>
      </c>
      <c r="BL1630" s="30">
        <v>154.9</v>
      </c>
      <c r="BM1630" s="30">
        <v>83.756034851074219</v>
      </c>
      <c r="BN1630" s="148">
        <v>5.7000000000000002E-2</v>
      </c>
      <c r="BO1630" s="30">
        <v>49.383525830000004</v>
      </c>
      <c r="BP1630" s="30">
        <v>154.9</v>
      </c>
      <c r="BQ1630" s="148">
        <v>0.98899999999999999</v>
      </c>
      <c r="BR1630" s="148"/>
      <c r="BS1630" s="148"/>
      <c r="BT1630" s="148"/>
      <c r="BU1630" s="148"/>
      <c r="BV1630" s="148">
        <v>1.099999994039536E-2</v>
      </c>
      <c r="BW1630" s="148"/>
      <c r="BX1630" s="148">
        <v>6.4000000000000001E-2</v>
      </c>
      <c r="BY1630" s="148">
        <v>0.74569999999999992</v>
      </c>
      <c r="BZ1630" s="1">
        <v>1</v>
      </c>
      <c r="CA1630" s="1">
        <v>14924.349609375</v>
      </c>
      <c r="CB1630" s="1">
        <v>15626.94</v>
      </c>
      <c r="CC1630" s="124" t="s">
        <v>4616</v>
      </c>
      <c r="CD1630" t="s">
        <v>4634</v>
      </c>
    </row>
    <row r="1631" spans="1:82" x14ac:dyDescent="0.3">
      <c r="A1631" s="1">
        <v>1151154920</v>
      </c>
      <c r="B1631" s="124" t="s">
        <v>4616</v>
      </c>
      <c r="C1631" t="s">
        <v>3792</v>
      </c>
      <c r="D1631" t="s">
        <v>2076</v>
      </c>
      <c r="E1631" s="30">
        <v>81.051406860351563</v>
      </c>
      <c r="F1631" s="30">
        <v>82.446273803710938</v>
      </c>
      <c r="G1631" s="30">
        <v>77.040725708007813</v>
      </c>
      <c r="H1631" s="30">
        <v>78.929336547851563</v>
      </c>
      <c r="I1631" s="1">
        <v>165</v>
      </c>
      <c r="J1631" s="1" t="s">
        <v>4733</v>
      </c>
      <c r="K1631" s="1">
        <v>6</v>
      </c>
      <c r="L1631" t="s">
        <v>535</v>
      </c>
      <c r="M1631" t="s">
        <v>3915</v>
      </c>
      <c r="N1631" t="s">
        <v>3918</v>
      </c>
      <c r="O1631" t="s">
        <v>3924</v>
      </c>
      <c r="P1631" s="148">
        <v>7.0422537624835968E-2</v>
      </c>
      <c r="Q1631" s="30">
        <v>48.315307769999997</v>
      </c>
      <c r="R1631" s="30"/>
      <c r="S1631" s="1">
        <v>108</v>
      </c>
      <c r="T1631" s="1">
        <v>108</v>
      </c>
      <c r="U1631" s="148">
        <v>1</v>
      </c>
      <c r="V1631" s="148">
        <v>7.0422537624835968E-2</v>
      </c>
      <c r="W1631" s="149">
        <v>48.892851960000002</v>
      </c>
      <c r="X1631" s="149"/>
      <c r="Y1631" s="1">
        <v>108</v>
      </c>
      <c r="Z1631" s="30">
        <v>78.878799438476563</v>
      </c>
      <c r="AA1631" s="148">
        <v>0.14099999999999999</v>
      </c>
      <c r="AB1631" s="30">
        <v>48</v>
      </c>
      <c r="AC1631" s="30">
        <v>238</v>
      </c>
      <c r="AD1631" s="30">
        <v>80.814933776855469</v>
      </c>
      <c r="AE1631" s="148">
        <v>0.14099999999999999</v>
      </c>
      <c r="AF1631" s="30">
        <v>48.57</v>
      </c>
      <c r="AG1631" s="30">
        <v>238</v>
      </c>
      <c r="AH1631" s="30">
        <v>79.346763610839844</v>
      </c>
      <c r="AI1631" s="148">
        <v>0.13500000000000001</v>
      </c>
      <c r="AJ1631" s="30">
        <v>48.169931120000001</v>
      </c>
      <c r="AK1631" s="30">
        <v>234.6</v>
      </c>
      <c r="AL1631" s="30">
        <v>81.177818298339844</v>
      </c>
      <c r="AM1631" s="148">
        <v>0.13500000000000001</v>
      </c>
      <c r="AN1631" s="30">
        <v>48.702347469999999</v>
      </c>
      <c r="AO1631" s="30">
        <v>234.6</v>
      </c>
      <c r="AP1631" s="148"/>
      <c r="AQ1631" s="30">
        <v>45.03050228</v>
      </c>
      <c r="AR1631" s="30"/>
      <c r="AS1631" s="30">
        <v>108</v>
      </c>
      <c r="AT1631" s="30">
        <v>108</v>
      </c>
      <c r="AU1631" s="148">
        <v>1</v>
      </c>
      <c r="AV1631" s="30">
        <v>78.929336547851563</v>
      </c>
      <c r="AW1631" s="148"/>
      <c r="AX1631" s="30">
        <v>46.512590500000002</v>
      </c>
      <c r="AY1631" s="30"/>
      <c r="AZ1631" s="30">
        <v>108</v>
      </c>
      <c r="BA1631" s="30">
        <v>84.56744384765625</v>
      </c>
      <c r="BB1631" s="148">
        <v>0.109</v>
      </c>
      <c r="BC1631" s="30">
        <v>49.8</v>
      </c>
      <c r="BD1631" s="30">
        <v>187</v>
      </c>
      <c r="BE1631" s="30">
        <v>85.8883056640625</v>
      </c>
      <c r="BF1631" s="147">
        <v>0.109</v>
      </c>
      <c r="BG1631" s="30">
        <v>50.42</v>
      </c>
      <c r="BH1631" s="30">
        <v>187</v>
      </c>
      <c r="BI1631" s="30">
        <v>88.775161743164063</v>
      </c>
      <c r="BJ1631" s="148">
        <v>0.17299999999999999</v>
      </c>
      <c r="BK1631" s="30">
        <v>51.870928380000002</v>
      </c>
      <c r="BL1631" s="30">
        <v>228.8</v>
      </c>
      <c r="BM1631" s="30">
        <v>90.029495239257813</v>
      </c>
      <c r="BN1631" s="148">
        <v>0.17299999999999999</v>
      </c>
      <c r="BO1631" s="30">
        <v>52.510055309999998</v>
      </c>
      <c r="BP1631" s="30">
        <v>228.8</v>
      </c>
      <c r="BQ1631" s="148">
        <v>0.94500000000000006</v>
      </c>
      <c r="BR1631" s="148">
        <v>0.03</v>
      </c>
      <c r="BS1631" s="148"/>
      <c r="BT1631" s="148"/>
      <c r="BU1631" s="148"/>
      <c r="BV1631" s="148">
        <v>2.400000020861626E-2</v>
      </c>
      <c r="BW1631" s="148">
        <v>0.03</v>
      </c>
      <c r="BX1631" s="148">
        <v>0.21199999999999999</v>
      </c>
      <c r="BY1631" s="148">
        <v>0.79730000000000001</v>
      </c>
      <c r="BZ1631" s="1">
        <v>1</v>
      </c>
      <c r="CA1631" s="1">
        <v>18233.689453125</v>
      </c>
      <c r="CB1631" s="1">
        <v>19524.599999999999</v>
      </c>
      <c r="CC1631" s="124" t="s">
        <v>4616</v>
      </c>
      <c r="CD1631" t="s">
        <v>4634</v>
      </c>
    </row>
    <row r="1632" spans="1:82" x14ac:dyDescent="0.3">
      <c r="A1632" s="1">
        <v>1151154960</v>
      </c>
      <c r="B1632" s="124" t="s">
        <v>4616</v>
      </c>
      <c r="C1632" t="s">
        <v>3792</v>
      </c>
      <c r="D1632" t="s">
        <v>2077</v>
      </c>
      <c r="E1632" s="30">
        <v>85.727958679199219</v>
      </c>
      <c r="F1632" s="30">
        <v>87.265220642089844</v>
      </c>
      <c r="G1632" s="30">
        <v>83.096733093261719</v>
      </c>
      <c r="H1632" s="30">
        <v>83.958023071289063</v>
      </c>
      <c r="I1632" s="1">
        <v>175</v>
      </c>
      <c r="J1632" s="1">
        <v>3</v>
      </c>
      <c r="K1632" s="1">
        <v>5</v>
      </c>
      <c r="L1632" t="s">
        <v>535</v>
      </c>
      <c r="M1632" t="s">
        <v>3915</v>
      </c>
      <c r="N1632" t="s">
        <v>3918</v>
      </c>
      <c r="O1632" t="s">
        <v>3924</v>
      </c>
      <c r="P1632" s="148">
        <v>9.2024542391300201E-2</v>
      </c>
      <c r="Q1632" s="30">
        <v>50.260581620000004</v>
      </c>
      <c r="R1632" s="30"/>
      <c r="S1632" s="1">
        <v>172</v>
      </c>
      <c r="T1632" s="1">
        <v>172</v>
      </c>
      <c r="U1632" s="148">
        <v>1</v>
      </c>
      <c r="V1632" s="148">
        <v>9.2024542391300201E-2</v>
      </c>
      <c r="W1632" s="149">
        <v>50.889548249999997</v>
      </c>
      <c r="X1632" s="149"/>
      <c r="Y1632" s="1">
        <v>172</v>
      </c>
      <c r="Z1632" s="30">
        <v>84.316452026367188</v>
      </c>
      <c r="AA1632" s="148">
        <v>0.151</v>
      </c>
      <c r="AB1632" s="30">
        <v>49.8</v>
      </c>
      <c r="AC1632" s="30">
        <v>230.8</v>
      </c>
      <c r="AD1632" s="30">
        <v>86.057357788085938</v>
      </c>
      <c r="AE1632" s="148">
        <v>0.151</v>
      </c>
      <c r="AF1632" s="30">
        <v>50.35</v>
      </c>
      <c r="AG1632" s="30">
        <v>230.8</v>
      </c>
      <c r="AH1632" s="30">
        <v>84.62774658203125</v>
      </c>
      <c r="AI1632" s="148">
        <v>0.2</v>
      </c>
      <c r="AJ1632" s="30">
        <v>49.919065289999999</v>
      </c>
      <c r="AK1632" s="30">
        <v>235</v>
      </c>
      <c r="AL1632" s="30">
        <v>86.477142333984375</v>
      </c>
      <c r="AM1632" s="148">
        <v>0.2</v>
      </c>
      <c r="AN1632" s="30">
        <v>50.505700439999998</v>
      </c>
      <c r="AO1632" s="30">
        <v>235</v>
      </c>
      <c r="AP1632" s="148">
        <v>4.9079753458499908E-2</v>
      </c>
      <c r="AQ1632" s="30">
        <v>48.818693629999999</v>
      </c>
      <c r="AR1632" s="30"/>
      <c r="AS1632" s="30">
        <v>171</v>
      </c>
      <c r="AT1632" s="30">
        <v>171</v>
      </c>
      <c r="AU1632" s="148">
        <v>1</v>
      </c>
      <c r="AV1632" s="30">
        <v>83.958023071289063</v>
      </c>
      <c r="AW1632" s="148">
        <v>4.9079753458499908E-2</v>
      </c>
      <c r="AX1632" s="30">
        <v>49.394612180000003</v>
      </c>
      <c r="AY1632" s="30"/>
      <c r="AZ1632" s="30">
        <v>171</v>
      </c>
      <c r="BA1632" s="30">
        <v>81.94873046875</v>
      </c>
      <c r="BB1632" s="148">
        <v>9.3000000000000013E-2</v>
      </c>
      <c r="BC1632" s="30">
        <v>48.53</v>
      </c>
      <c r="BD1632" s="30">
        <v>177.9</v>
      </c>
      <c r="BE1632" s="30">
        <v>83.332138061523438</v>
      </c>
      <c r="BF1632" s="147">
        <v>9.3000000000000013E-2</v>
      </c>
      <c r="BG1632" s="30">
        <v>49.16</v>
      </c>
      <c r="BH1632" s="30">
        <v>177.9</v>
      </c>
      <c r="BI1632" s="30">
        <v>85.360237121582031</v>
      </c>
      <c r="BJ1632" s="148">
        <v>0.11</v>
      </c>
      <c r="BK1632" s="30">
        <v>50.20744328</v>
      </c>
      <c r="BL1632" s="30">
        <v>198</v>
      </c>
      <c r="BM1632" s="30">
        <v>86.694297790527344</v>
      </c>
      <c r="BN1632" s="148">
        <v>0.11</v>
      </c>
      <c r="BO1632" s="30">
        <v>50.847878010000002</v>
      </c>
      <c r="BP1632" s="30">
        <v>198</v>
      </c>
      <c r="BQ1632" s="148">
        <v>0.92600000000000005</v>
      </c>
      <c r="BR1632" s="148"/>
      <c r="BS1632" s="148"/>
      <c r="BT1632" s="148">
        <v>6.3E-2</v>
      </c>
      <c r="BU1632" s="148"/>
      <c r="BV1632" s="148">
        <v>1.099999994039536E-2</v>
      </c>
      <c r="BW1632" s="148"/>
      <c r="BX1632" s="148">
        <v>0.26300000000000001</v>
      </c>
      <c r="BY1632" s="148">
        <v>0.68900000000000006</v>
      </c>
      <c r="BZ1632" s="1">
        <v>1</v>
      </c>
      <c r="CA1632" s="1">
        <v>14194.5</v>
      </c>
      <c r="CB1632" s="1">
        <v>14897.09</v>
      </c>
      <c r="CC1632" s="124" t="s">
        <v>4616</v>
      </c>
      <c r="CD1632" t="s">
        <v>4634</v>
      </c>
    </row>
    <row r="1633" spans="1:82" x14ac:dyDescent="0.3">
      <c r="A1633" s="1">
        <v>1151154990</v>
      </c>
      <c r="B1633" s="124" t="s">
        <v>4616</v>
      </c>
      <c r="C1633" t="s">
        <v>3792</v>
      </c>
      <c r="D1633" t="s">
        <v>2078</v>
      </c>
      <c r="E1633" s="30">
        <v>80.5528564453125</v>
      </c>
      <c r="F1633" s="30">
        <v>81.722213745117188</v>
      </c>
      <c r="G1633" s="30">
        <v>84.29290771484375</v>
      </c>
      <c r="H1633" s="30">
        <v>84.473251342773438</v>
      </c>
      <c r="I1633" s="1">
        <v>121</v>
      </c>
      <c r="J1633" s="1" t="s">
        <v>3981</v>
      </c>
      <c r="K1633" s="1">
        <v>5</v>
      </c>
      <c r="L1633" t="s">
        <v>535</v>
      </c>
      <c r="M1633" t="s">
        <v>3915</v>
      </c>
      <c r="N1633" t="s">
        <v>3918</v>
      </c>
      <c r="O1633" t="s">
        <v>3924</v>
      </c>
      <c r="P1633" s="148">
        <v>7.1428574621677399E-2</v>
      </c>
      <c r="Q1633" s="30">
        <v>48.10793073</v>
      </c>
      <c r="R1633" s="30"/>
      <c r="S1633" s="1">
        <v>74</v>
      </c>
      <c r="T1633" s="1">
        <v>74</v>
      </c>
      <c r="U1633" s="148">
        <v>1</v>
      </c>
      <c r="V1633" s="148">
        <v>7.1428574621677399E-2</v>
      </c>
      <c r="W1633" s="149">
        <v>48.592845519999997</v>
      </c>
      <c r="X1633" s="149"/>
      <c r="Y1633" s="1">
        <v>74</v>
      </c>
      <c r="Z1633" s="30">
        <v>73.743240356445313</v>
      </c>
      <c r="AA1633" s="148">
        <v>9.0999999999999998E-2</v>
      </c>
      <c r="AB1633" s="30">
        <v>46.3</v>
      </c>
      <c r="AC1633" s="30">
        <v>179.2</v>
      </c>
      <c r="AD1633" s="30">
        <v>75.719764709472656</v>
      </c>
      <c r="AE1633" s="148">
        <v>9.0999999999999998E-2</v>
      </c>
      <c r="AF1633" s="30">
        <v>46.84</v>
      </c>
      <c r="AG1633" s="30">
        <v>179.2</v>
      </c>
      <c r="AH1633" s="30">
        <v>75.82147216796875</v>
      </c>
      <c r="AI1633" s="148">
        <v>0.10299999999999999</v>
      </c>
      <c r="AJ1633" s="30">
        <v>47.002304799999997</v>
      </c>
      <c r="AK1633" s="30">
        <v>192.5</v>
      </c>
      <c r="AL1633" s="30">
        <v>77.738449096679688</v>
      </c>
      <c r="AM1633" s="148">
        <v>0.10299999999999999</v>
      </c>
      <c r="AN1633" s="30">
        <v>47.531936510000001</v>
      </c>
      <c r="AO1633" s="30">
        <v>192.5</v>
      </c>
      <c r="AP1633" s="148"/>
      <c r="AQ1633" s="30">
        <v>49.566935020000003</v>
      </c>
      <c r="AR1633" s="30"/>
      <c r="AS1633" s="30">
        <v>74</v>
      </c>
      <c r="AT1633" s="30">
        <v>74</v>
      </c>
      <c r="AU1633" s="148">
        <v>1</v>
      </c>
      <c r="AV1633" s="30">
        <v>84.473251342773438</v>
      </c>
      <c r="AW1633" s="148"/>
      <c r="AX1633" s="30">
        <v>49.689899820000001</v>
      </c>
      <c r="AY1633" s="30"/>
      <c r="AZ1633" s="30">
        <v>74</v>
      </c>
      <c r="BA1633" s="30">
        <v>79.618682861328125</v>
      </c>
      <c r="BB1633" s="148">
        <v>2.5999999999999999E-2</v>
      </c>
      <c r="BC1633" s="30">
        <v>47.4</v>
      </c>
      <c r="BD1633" s="30">
        <v>158.4</v>
      </c>
      <c r="BE1633" s="30">
        <v>80.917976379394531</v>
      </c>
      <c r="BF1633" s="147">
        <v>2.5999999999999999E-2</v>
      </c>
      <c r="BG1633" s="30">
        <v>47.97</v>
      </c>
      <c r="BH1633" s="30">
        <v>158.4</v>
      </c>
      <c r="BI1633" s="30">
        <v>80.391632080078125</v>
      </c>
      <c r="BJ1633" s="148">
        <v>5.5999999999999987E-2</v>
      </c>
      <c r="BK1633" s="30">
        <v>47.787124980000002</v>
      </c>
      <c r="BL1633" s="30">
        <v>172</v>
      </c>
      <c r="BM1633" s="30">
        <v>81.746513366699219</v>
      </c>
      <c r="BN1633" s="148">
        <v>5.5999999999999987E-2</v>
      </c>
      <c r="BO1633" s="30">
        <v>48.382032330000001</v>
      </c>
      <c r="BP1633" s="30">
        <v>172</v>
      </c>
      <c r="BQ1633" s="148">
        <v>0.98299999999999998</v>
      </c>
      <c r="BR1633" s="148"/>
      <c r="BS1633" s="148"/>
      <c r="BT1633" s="148"/>
      <c r="BU1633" s="148"/>
      <c r="BV1633" s="148">
        <v>1.7000000923871991E-2</v>
      </c>
      <c r="BW1633" s="148"/>
      <c r="BX1633" s="148">
        <v>5.8000000000000003E-2</v>
      </c>
      <c r="BY1633" s="148">
        <v>0.85060000000000002</v>
      </c>
      <c r="BZ1633" s="1">
        <v>1</v>
      </c>
      <c r="CA1633" s="1">
        <v>14426.91015625</v>
      </c>
      <c r="CB1633" s="1">
        <v>15129.49</v>
      </c>
      <c r="CC1633" s="124" t="s">
        <v>4616</v>
      </c>
      <c r="CD1633" t="s">
        <v>4634</v>
      </c>
    </row>
    <row r="1634" spans="1:82" x14ac:dyDescent="0.3">
      <c r="A1634" s="1">
        <v>1151155020</v>
      </c>
      <c r="B1634" s="124" t="s">
        <v>4616</v>
      </c>
      <c r="C1634" t="s">
        <v>3792</v>
      </c>
      <c r="D1634" t="s">
        <v>741</v>
      </c>
      <c r="E1634" s="30">
        <v>84.143402099609375</v>
      </c>
      <c r="F1634" s="30">
        <v>85.137184143066406</v>
      </c>
      <c r="G1634" s="30">
        <v>86.791130065917969</v>
      </c>
      <c r="H1634" s="30">
        <v>89.462356567382813</v>
      </c>
      <c r="I1634" s="1">
        <v>100</v>
      </c>
      <c r="J1634" s="1" t="s">
        <v>4733</v>
      </c>
      <c r="K1634" s="1">
        <v>5</v>
      </c>
      <c r="L1634" t="s">
        <v>535</v>
      </c>
      <c r="M1634" t="s">
        <v>3915</v>
      </c>
      <c r="N1634" t="s">
        <v>3918</v>
      </c>
      <c r="O1634" t="s">
        <v>3924</v>
      </c>
      <c r="P1634" s="148"/>
      <c r="Q1634" s="30">
        <v>49.601464909999997</v>
      </c>
      <c r="R1634" s="30"/>
      <c r="S1634" s="1">
        <v>50</v>
      </c>
      <c r="T1634" s="1">
        <v>50</v>
      </c>
      <c r="U1634" s="148">
        <v>1</v>
      </c>
      <c r="V1634" s="148"/>
      <c r="W1634" s="149">
        <v>50.007810419999998</v>
      </c>
      <c r="X1634" s="149"/>
      <c r="Y1634" s="1">
        <v>50</v>
      </c>
      <c r="Z1634" s="30">
        <v>74.649513244628906</v>
      </c>
      <c r="AA1634" s="148">
        <v>0</v>
      </c>
      <c r="AB1634" s="30">
        <v>46.6</v>
      </c>
      <c r="AC1634" s="30">
        <v>183.6</v>
      </c>
      <c r="AD1634" s="30">
        <v>76.308799743652344</v>
      </c>
      <c r="AE1634" s="148">
        <v>0</v>
      </c>
      <c r="AF1634" s="30">
        <v>47.04</v>
      </c>
      <c r="AG1634" s="30">
        <v>183.6</v>
      </c>
      <c r="AH1634" s="30">
        <v>73.12738037109375</v>
      </c>
      <c r="AI1634" s="148">
        <v>0</v>
      </c>
      <c r="AJ1634" s="30">
        <v>46.109985100000003</v>
      </c>
      <c r="AK1634" s="30">
        <v>144.4</v>
      </c>
      <c r="AL1634" s="30">
        <v>74.842399597167969</v>
      </c>
      <c r="AM1634" s="148">
        <v>0</v>
      </c>
      <c r="AN1634" s="30">
        <v>46.546415039999999</v>
      </c>
      <c r="AO1634" s="30">
        <v>144.4</v>
      </c>
      <c r="AP1634" s="148"/>
      <c r="AQ1634" s="30">
        <v>51.129638749999998</v>
      </c>
      <c r="AR1634" s="30"/>
      <c r="AS1634" s="30">
        <v>50</v>
      </c>
      <c r="AT1634" s="30">
        <v>50</v>
      </c>
      <c r="AU1634" s="148">
        <v>1</v>
      </c>
      <c r="AV1634" s="30">
        <v>89.462356567382813</v>
      </c>
      <c r="AW1634" s="148"/>
      <c r="AX1634" s="30">
        <v>52.549238670000001</v>
      </c>
      <c r="AY1634" s="30"/>
      <c r="AZ1634" s="30">
        <v>50</v>
      </c>
      <c r="BA1634" s="30">
        <v>81.350753784179688</v>
      </c>
      <c r="BB1634" s="148">
        <v>0</v>
      </c>
      <c r="BC1634" s="30">
        <v>48.24</v>
      </c>
      <c r="BD1634" s="30">
        <v>154.5</v>
      </c>
      <c r="BE1634" s="30">
        <v>82.520652770996094</v>
      </c>
      <c r="BF1634" s="147">
        <v>0</v>
      </c>
      <c r="BG1634" s="30">
        <v>48.76</v>
      </c>
      <c r="BH1634" s="30">
        <v>154.5</v>
      </c>
      <c r="BI1634" s="30">
        <v>77.702774047851563</v>
      </c>
      <c r="BJ1634" s="148">
        <v>0</v>
      </c>
      <c r="BK1634" s="30">
        <v>46.477322739999998</v>
      </c>
      <c r="BL1634" s="30">
        <v>125.4</v>
      </c>
      <c r="BM1634" s="30">
        <v>78.972343444824219</v>
      </c>
      <c r="BN1634" s="148">
        <v>0</v>
      </c>
      <c r="BO1634" s="30">
        <v>46.999460370000001</v>
      </c>
      <c r="BP1634" s="30">
        <v>125.4</v>
      </c>
      <c r="BQ1634" s="148">
        <v>1</v>
      </c>
      <c r="BR1634" s="148"/>
      <c r="BS1634" s="148"/>
      <c r="BT1634" s="148"/>
      <c r="BU1634" s="148"/>
      <c r="BV1634" s="148">
        <v>0</v>
      </c>
      <c r="BW1634" s="148">
        <v>0.05</v>
      </c>
      <c r="BX1634" s="148">
        <v>7.0000000000000007E-2</v>
      </c>
      <c r="BY1634" s="148">
        <v>0.85060000000000002</v>
      </c>
      <c r="BZ1634" s="1">
        <v>1</v>
      </c>
      <c r="CA1634" s="1">
        <v>15037.6201171875</v>
      </c>
      <c r="CB1634" s="1">
        <v>15740.71</v>
      </c>
      <c r="CC1634" s="124" t="s">
        <v>4616</v>
      </c>
      <c r="CD1634" t="s">
        <v>4634</v>
      </c>
    </row>
    <row r="1635" spans="1:82" x14ac:dyDescent="0.3">
      <c r="A1635" s="1">
        <v>1151155030</v>
      </c>
      <c r="B1635" s="124" t="s">
        <v>4616</v>
      </c>
      <c r="C1635" t="s">
        <v>3792</v>
      </c>
      <c r="D1635" t="s">
        <v>3794</v>
      </c>
      <c r="E1635" s="30">
        <v>97.737533569335938</v>
      </c>
      <c r="F1635" s="30">
        <v>99.45635986328125</v>
      </c>
      <c r="G1635" s="30">
        <v>95.030014038085938</v>
      </c>
      <c r="H1635" s="30">
        <v>92.817649841308594</v>
      </c>
      <c r="I1635" s="1">
        <v>267</v>
      </c>
      <c r="J1635" s="1" t="s">
        <v>4733</v>
      </c>
      <c r="K1635" s="1">
        <v>5</v>
      </c>
      <c r="L1635" t="s">
        <v>535</v>
      </c>
      <c r="M1635" t="s">
        <v>3915</v>
      </c>
      <c r="N1635" t="s">
        <v>3918</v>
      </c>
      <c r="O1635" t="s">
        <v>3924</v>
      </c>
      <c r="P1635" s="148">
        <v>0.80794703960418701</v>
      </c>
      <c r="Q1635" s="30">
        <v>55.25611988</v>
      </c>
      <c r="R1635" s="30"/>
      <c r="S1635" s="1">
        <v>180</v>
      </c>
      <c r="T1635" s="1">
        <v>180</v>
      </c>
      <c r="U1635" s="148">
        <v>1</v>
      </c>
      <c r="V1635" s="148">
        <v>0.80794703960418701</v>
      </c>
      <c r="W1635" s="149">
        <v>55.940853160000003</v>
      </c>
      <c r="X1635" s="149"/>
      <c r="Y1635" s="1">
        <v>180</v>
      </c>
      <c r="Z1635" s="30">
        <v>87.337371826171875</v>
      </c>
      <c r="AA1635" s="148">
        <v>0.90900000000000003</v>
      </c>
      <c r="AB1635" s="30">
        <v>50.8</v>
      </c>
      <c r="AC1635" s="30">
        <v>452.4</v>
      </c>
      <c r="AD1635" s="30">
        <v>89.2381591796875</v>
      </c>
      <c r="AE1635" s="148">
        <v>0.90900000000000003</v>
      </c>
      <c r="AF1635" s="30">
        <v>51.43</v>
      </c>
      <c r="AG1635" s="30">
        <v>452.4</v>
      </c>
      <c r="AH1635" s="30">
        <v>83.349075317382813</v>
      </c>
      <c r="AI1635" s="148">
        <v>0.89200000000000002</v>
      </c>
      <c r="AJ1635" s="30">
        <v>49.495552009999997</v>
      </c>
      <c r="AK1635" s="30">
        <v>447.7</v>
      </c>
      <c r="AL1635" s="30">
        <v>85.228675842285156</v>
      </c>
      <c r="AM1635" s="148">
        <v>0.89200000000000002</v>
      </c>
      <c r="AN1635" s="30">
        <v>50.080848039999999</v>
      </c>
      <c r="AO1635" s="30">
        <v>447.7</v>
      </c>
      <c r="AP1635" s="148">
        <v>0.76821190118789673</v>
      </c>
      <c r="AQ1635" s="30">
        <v>56.283280179999998</v>
      </c>
      <c r="AR1635" s="30">
        <v>415.23178100585938</v>
      </c>
      <c r="AS1635" s="30">
        <v>180</v>
      </c>
      <c r="AT1635" s="30">
        <v>180</v>
      </c>
      <c r="AU1635" s="148">
        <v>1</v>
      </c>
      <c r="AV1635" s="30">
        <v>92.817649841308594</v>
      </c>
      <c r="AW1635" s="148">
        <v>0.76821190118789673</v>
      </c>
      <c r="AX1635" s="30">
        <v>54.47221528</v>
      </c>
      <c r="AY1635" s="30">
        <v>415.23178100585938</v>
      </c>
      <c r="AZ1635" s="30">
        <v>180</v>
      </c>
      <c r="BA1635" s="30">
        <v>83.722030639648438</v>
      </c>
      <c r="BB1635" s="148">
        <v>0.86599999999999999</v>
      </c>
      <c r="BC1635" s="30">
        <v>49.39</v>
      </c>
      <c r="BD1635" s="30">
        <v>441.2</v>
      </c>
      <c r="BE1635" s="30">
        <v>85.09710693359375</v>
      </c>
      <c r="BF1635" s="147">
        <v>0.86599999999999999</v>
      </c>
      <c r="BG1635" s="30">
        <v>50.03</v>
      </c>
      <c r="BH1635" s="30">
        <v>441.2</v>
      </c>
      <c r="BI1635" s="30">
        <v>84.202911376953125</v>
      </c>
      <c r="BJ1635" s="148">
        <v>0.90799999999999992</v>
      </c>
      <c r="BK1635" s="30">
        <v>49.643684909999998</v>
      </c>
      <c r="BL1635" s="30">
        <v>450.3</v>
      </c>
      <c r="BM1635" s="30">
        <v>85.5753173828125</v>
      </c>
      <c r="BN1635" s="148">
        <v>0.90799999999999992</v>
      </c>
      <c r="BO1635" s="30">
        <v>50.290207469999999</v>
      </c>
      <c r="BP1635" s="30">
        <v>450.3</v>
      </c>
      <c r="BQ1635" s="148">
        <v>0.29199999999999998</v>
      </c>
      <c r="BR1635" s="148">
        <v>0.03</v>
      </c>
      <c r="BS1635" s="148">
        <v>7.9000000000000001E-2</v>
      </c>
      <c r="BT1635" s="148">
        <v>0.58399999999999996</v>
      </c>
      <c r="BU1635" s="148"/>
      <c r="BV1635" s="148">
        <v>1.499999966472387E-2</v>
      </c>
      <c r="BW1635" s="148"/>
      <c r="BX1635" s="148">
        <v>4.9000000000000002E-2</v>
      </c>
      <c r="BY1635" s="148">
        <v>8.6999999999999994E-2</v>
      </c>
      <c r="BZ1635" s="1">
        <v>1</v>
      </c>
      <c r="CA1635" s="1">
        <v>13884.6904296875</v>
      </c>
      <c r="CB1635" s="1">
        <v>14587.27</v>
      </c>
      <c r="CC1635" s="124" t="s">
        <v>4616</v>
      </c>
      <c r="CD1635" t="s">
        <v>4634</v>
      </c>
    </row>
    <row r="1636" spans="1:82" x14ac:dyDescent="0.3">
      <c r="A1636" s="1">
        <v>1151155060</v>
      </c>
      <c r="B1636" s="124" t="s">
        <v>4616</v>
      </c>
      <c r="C1636" t="s">
        <v>3792</v>
      </c>
      <c r="D1636" t="s">
        <v>2079</v>
      </c>
      <c r="E1636" s="30">
        <v>82.243278503417969</v>
      </c>
      <c r="F1636" s="30">
        <v>83.668998718261719</v>
      </c>
      <c r="G1636" s="30">
        <v>78.29547119140625</v>
      </c>
      <c r="H1636" s="30">
        <v>78.348587036132813</v>
      </c>
      <c r="I1636" s="1">
        <v>146</v>
      </c>
      <c r="J1636" s="1" t="s">
        <v>4733</v>
      </c>
      <c r="K1636" s="1">
        <v>8</v>
      </c>
      <c r="L1636" t="s">
        <v>535</v>
      </c>
      <c r="M1636" t="s">
        <v>3915</v>
      </c>
      <c r="N1636" t="s">
        <v>3918</v>
      </c>
      <c r="O1636" t="s">
        <v>3924</v>
      </c>
      <c r="P1636" s="148">
        <v>7.6923079788684845E-2</v>
      </c>
      <c r="Q1636" s="30">
        <v>48.811084340000001</v>
      </c>
      <c r="R1636" s="30"/>
      <c r="S1636" s="1">
        <v>126</v>
      </c>
      <c r="T1636" s="1">
        <v>126</v>
      </c>
      <c r="U1636" s="148">
        <v>1</v>
      </c>
      <c r="V1636" s="148">
        <v>7.6923079788684845E-2</v>
      </c>
      <c r="W1636" s="149">
        <v>49.399479360000001</v>
      </c>
      <c r="X1636" s="149"/>
      <c r="Y1636" s="1">
        <v>126</v>
      </c>
      <c r="Z1636" s="30">
        <v>80.993446350097656</v>
      </c>
      <c r="AA1636" s="148">
        <v>8.5999999999999993E-2</v>
      </c>
      <c r="AB1636" s="30">
        <v>48.7</v>
      </c>
      <c r="AC1636" s="30">
        <v>202.9</v>
      </c>
      <c r="AD1636" s="30">
        <v>82.582038879394531</v>
      </c>
      <c r="AE1636" s="148">
        <v>8.5999999999999993E-2</v>
      </c>
      <c r="AF1636" s="30">
        <v>49.17</v>
      </c>
      <c r="AG1636" s="30">
        <v>202.9</v>
      </c>
      <c r="AH1636" s="30">
        <v>87.194297790527344</v>
      </c>
      <c r="AI1636" s="148">
        <v>9.6999999999999989E-2</v>
      </c>
      <c r="AJ1636" s="30">
        <v>50.769143139999997</v>
      </c>
      <c r="AK1636" s="30">
        <v>213.9</v>
      </c>
      <c r="AL1636" s="30">
        <v>88.702720642089844</v>
      </c>
      <c r="AM1636" s="148">
        <v>9.6999999999999989E-2</v>
      </c>
      <c r="AN1636" s="30">
        <v>51.263060690000003</v>
      </c>
      <c r="AO1636" s="30">
        <v>213.9</v>
      </c>
      <c r="AP1636" s="148"/>
      <c r="AQ1636" s="30">
        <v>45.81537805</v>
      </c>
      <c r="AR1636" s="30"/>
      <c r="AS1636" s="30">
        <v>126</v>
      </c>
      <c r="AT1636" s="30">
        <v>126</v>
      </c>
      <c r="AU1636" s="148">
        <v>1</v>
      </c>
      <c r="AV1636" s="30">
        <v>78.348587036132813</v>
      </c>
      <c r="AW1636" s="148"/>
      <c r="AX1636" s="30">
        <v>46.17975122</v>
      </c>
      <c r="AY1636" s="30"/>
      <c r="AZ1636" s="30">
        <v>126</v>
      </c>
      <c r="BA1636" s="30">
        <v>74.649307250976563</v>
      </c>
      <c r="BB1636" s="148">
        <v>5.7000000000000002E-2</v>
      </c>
      <c r="BC1636" s="30">
        <v>44.99</v>
      </c>
      <c r="BD1636" s="30">
        <v>157.1</v>
      </c>
      <c r="BE1636" s="30">
        <v>75.886795043945313</v>
      </c>
      <c r="BF1636" s="147">
        <v>5.7000000000000002E-2</v>
      </c>
      <c r="BG1636" s="30">
        <v>45.49</v>
      </c>
      <c r="BH1636" s="30">
        <v>157.1</v>
      </c>
      <c r="BI1636" s="30">
        <v>83.797904968261719</v>
      </c>
      <c r="BJ1636" s="148">
        <v>4.2000000000000003E-2</v>
      </c>
      <c r="BK1636" s="30">
        <v>49.446397249999997</v>
      </c>
      <c r="BL1636" s="30">
        <v>162.5</v>
      </c>
      <c r="BM1636" s="30">
        <v>84.974861145019531</v>
      </c>
      <c r="BN1636" s="148">
        <v>4.2000000000000003E-2</v>
      </c>
      <c r="BO1636" s="30">
        <v>49.990957440000003</v>
      </c>
      <c r="BP1636" s="30">
        <v>162.5</v>
      </c>
      <c r="BQ1636" s="148">
        <v>0.99299999999999999</v>
      </c>
      <c r="BR1636" s="148"/>
      <c r="BS1636" s="148"/>
      <c r="BT1636" s="148"/>
      <c r="BU1636" s="148"/>
      <c r="BV1636" s="148">
        <v>7.0000002160668373E-3</v>
      </c>
      <c r="BW1636" s="148"/>
      <c r="BX1636" s="148">
        <v>8.2000000000000003E-2</v>
      </c>
      <c r="BY1636" s="148">
        <v>0.8649</v>
      </c>
      <c r="BZ1636" s="1">
        <v>1</v>
      </c>
      <c r="CA1636" s="1">
        <v>13057.8095703125</v>
      </c>
      <c r="CB1636" s="1">
        <v>13760.4</v>
      </c>
      <c r="CC1636" s="124" t="s">
        <v>4616</v>
      </c>
      <c r="CD1636" t="s">
        <v>4635</v>
      </c>
    </row>
    <row r="1637" spans="1:82" x14ac:dyDescent="0.3">
      <c r="A1637" s="1">
        <v>1151155100</v>
      </c>
      <c r="B1637" s="124" t="s">
        <v>4616</v>
      </c>
      <c r="C1637" t="s">
        <v>3792</v>
      </c>
      <c r="D1637" t="s">
        <v>2080</v>
      </c>
      <c r="E1637" s="30">
        <v>76.916633605957031</v>
      </c>
      <c r="F1637" s="30">
        <v>78.180496215820313</v>
      </c>
      <c r="G1637" s="30">
        <v>81.80084228515625</v>
      </c>
      <c r="H1637" s="30">
        <v>83.529762268066406</v>
      </c>
      <c r="I1637" s="1">
        <v>222</v>
      </c>
      <c r="J1637" s="1" t="s">
        <v>4733</v>
      </c>
      <c r="K1637" s="1">
        <v>5</v>
      </c>
      <c r="L1637" t="s">
        <v>535</v>
      </c>
      <c r="M1637" t="s">
        <v>3915</v>
      </c>
      <c r="N1637" t="s">
        <v>3918</v>
      </c>
      <c r="O1637" t="s">
        <v>3924</v>
      </c>
      <c r="P1637" s="148">
        <v>1.8181817606091499E-2</v>
      </c>
      <c r="Q1637" s="30">
        <v>46.59539736</v>
      </c>
      <c r="R1637" s="30"/>
      <c r="S1637" s="1">
        <v>123</v>
      </c>
      <c r="T1637" s="1">
        <v>123</v>
      </c>
      <c r="U1637" s="148">
        <v>1</v>
      </c>
      <c r="V1637" s="148">
        <v>1.8181817606091499E-2</v>
      </c>
      <c r="W1637" s="149">
        <v>47.125361359999999</v>
      </c>
      <c r="X1637" s="149"/>
      <c r="Y1637" s="1">
        <v>123</v>
      </c>
      <c r="Z1637" s="30">
        <v>82.201812744140625</v>
      </c>
      <c r="AA1637" s="148">
        <v>0.19400000000000001</v>
      </c>
      <c r="AB1637" s="30">
        <v>49.1</v>
      </c>
      <c r="AC1637" s="30">
        <v>226.1</v>
      </c>
      <c r="AD1637" s="30">
        <v>84.054634094238281</v>
      </c>
      <c r="AE1637" s="148">
        <v>0.19400000000000001</v>
      </c>
      <c r="AF1637" s="30">
        <v>49.67</v>
      </c>
      <c r="AG1637" s="30">
        <v>226.1</v>
      </c>
      <c r="AH1637" s="30">
        <v>85.737327575683594</v>
      </c>
      <c r="AI1637" s="148">
        <v>0.23499999999999999</v>
      </c>
      <c r="AJ1637" s="30">
        <v>50.286575319999997</v>
      </c>
      <c r="AK1637" s="30">
        <v>253</v>
      </c>
      <c r="AL1637" s="30">
        <v>87.456275939941406</v>
      </c>
      <c r="AM1637" s="148">
        <v>0.23499999999999999</v>
      </c>
      <c r="AN1637" s="30">
        <v>50.838898669999999</v>
      </c>
      <c r="AO1637" s="30">
        <v>253</v>
      </c>
      <c r="AP1637" s="148">
        <v>9.0909088030457497E-3</v>
      </c>
      <c r="AQ1637" s="30">
        <v>48.008082250000001</v>
      </c>
      <c r="AR1637" s="30"/>
      <c r="AS1637" s="30">
        <v>123</v>
      </c>
      <c r="AT1637" s="30">
        <v>123</v>
      </c>
      <c r="AU1637" s="148">
        <v>1</v>
      </c>
      <c r="AV1637" s="30">
        <v>83.529762268066406</v>
      </c>
      <c r="AW1637" s="148">
        <v>9.0909088030457497E-3</v>
      </c>
      <c r="AX1637" s="30">
        <v>49.149172059999998</v>
      </c>
      <c r="AY1637" s="30"/>
      <c r="AZ1637" s="30">
        <v>123</v>
      </c>
      <c r="BA1637" s="30">
        <v>86.773765563964844</v>
      </c>
      <c r="BB1637" s="148">
        <v>0.218</v>
      </c>
      <c r="BC1637" s="30">
        <v>50.87</v>
      </c>
      <c r="BD1637" s="30">
        <v>209</v>
      </c>
      <c r="BE1637" s="30">
        <v>87.977867126464844</v>
      </c>
      <c r="BF1637" s="147">
        <v>0.218</v>
      </c>
      <c r="BG1637" s="30">
        <v>51.45</v>
      </c>
      <c r="BH1637" s="30">
        <v>209</v>
      </c>
      <c r="BI1637" s="30">
        <v>87.28277587890625</v>
      </c>
      <c r="BJ1637" s="148">
        <v>0.22700000000000001</v>
      </c>
      <c r="BK1637" s="30">
        <v>51.143953179999997</v>
      </c>
      <c r="BL1637" s="30">
        <v>215.2</v>
      </c>
      <c r="BM1637" s="30">
        <v>88.507072448730469</v>
      </c>
      <c r="BN1637" s="148">
        <v>0.22700000000000001</v>
      </c>
      <c r="BO1637" s="30">
        <v>51.751316600000003</v>
      </c>
      <c r="BP1637" s="30">
        <v>215.2</v>
      </c>
      <c r="BQ1637" s="148">
        <v>1</v>
      </c>
      <c r="BR1637" s="148"/>
      <c r="BS1637" s="148"/>
      <c r="BT1637" s="148"/>
      <c r="BU1637" s="148"/>
      <c r="BV1637" s="148">
        <v>0</v>
      </c>
      <c r="BW1637" s="148"/>
      <c r="BX1637" s="148">
        <v>0.16700000000000001</v>
      </c>
      <c r="BY1637" s="148">
        <v>0.77040000000000008</v>
      </c>
      <c r="BZ1637" s="1">
        <v>1</v>
      </c>
      <c r="CA1637" s="1">
        <v>14269.4296875</v>
      </c>
      <c r="CB1637" s="1">
        <v>15353.91</v>
      </c>
      <c r="CC1637" s="124" t="s">
        <v>4616</v>
      </c>
      <c r="CD1637" t="s">
        <v>4634</v>
      </c>
    </row>
    <row r="1638" spans="1:82" x14ac:dyDescent="0.3">
      <c r="A1638" s="1">
        <v>1151155180</v>
      </c>
      <c r="B1638" s="124" t="s">
        <v>4616</v>
      </c>
      <c r="C1638" t="s">
        <v>3792</v>
      </c>
      <c r="D1638" t="s">
        <v>2081</v>
      </c>
      <c r="E1638" s="30">
        <v>89.674766540527344</v>
      </c>
      <c r="F1638" s="30">
        <v>91.349838256835938</v>
      </c>
      <c r="G1638" s="30">
        <v>87.551971435546875</v>
      </c>
      <c r="H1638" s="30">
        <v>88.832145690917969</v>
      </c>
      <c r="I1638" s="1">
        <v>282</v>
      </c>
      <c r="J1638" s="1" t="s">
        <v>3981</v>
      </c>
      <c r="K1638" s="1">
        <v>8</v>
      </c>
      <c r="L1638" t="s">
        <v>535</v>
      </c>
      <c r="M1638" t="s">
        <v>3915</v>
      </c>
      <c r="N1638" t="s">
        <v>3918</v>
      </c>
      <c r="O1638" t="s">
        <v>3924</v>
      </c>
      <c r="P1638" s="148">
        <v>0.1025641039013863</v>
      </c>
      <c r="Q1638" s="30">
        <v>51.902307479999997</v>
      </c>
      <c r="R1638" s="30">
        <v>203.07691955566409</v>
      </c>
      <c r="S1638" s="1">
        <v>313</v>
      </c>
      <c r="T1638" s="1">
        <v>313</v>
      </c>
      <c r="U1638" s="148">
        <v>1</v>
      </c>
      <c r="V1638" s="148">
        <v>0.1025641039013863</v>
      </c>
      <c r="W1638" s="149">
        <v>52.581977279999997</v>
      </c>
      <c r="X1638" s="149">
        <v>203.07691955566409</v>
      </c>
      <c r="Y1638" s="1">
        <v>313</v>
      </c>
      <c r="Z1638" s="30">
        <v>85.222724914550781</v>
      </c>
      <c r="AA1638" s="148">
        <v>7.2999999999999995E-2</v>
      </c>
      <c r="AB1638" s="30">
        <v>50.1</v>
      </c>
      <c r="AC1638" s="30">
        <v>199.4</v>
      </c>
      <c r="AD1638" s="30">
        <v>87.147079467773438</v>
      </c>
      <c r="AE1638" s="148">
        <v>7.2999999999999995E-2</v>
      </c>
      <c r="AF1638" s="30">
        <v>50.72</v>
      </c>
      <c r="AG1638" s="30">
        <v>199.4</v>
      </c>
      <c r="AH1638" s="30">
        <v>80.675270080566406</v>
      </c>
      <c r="AI1638" s="148">
        <v>6.9000000000000006E-2</v>
      </c>
      <c r="AJ1638" s="30">
        <v>48.609950679999997</v>
      </c>
      <c r="AK1638" s="30">
        <v>197.7</v>
      </c>
      <c r="AL1638" s="30">
        <v>82.643241882324219</v>
      </c>
      <c r="AM1638" s="148">
        <v>6.9000000000000006E-2</v>
      </c>
      <c r="AN1638" s="30">
        <v>49.20103056</v>
      </c>
      <c r="AO1638" s="30">
        <v>197.7</v>
      </c>
      <c r="AP1638" s="148">
        <v>5.128205195069313E-2</v>
      </c>
      <c r="AQ1638" s="30">
        <v>51.605566690000003</v>
      </c>
      <c r="AR1638" s="30"/>
      <c r="AS1638" s="30">
        <v>315</v>
      </c>
      <c r="AT1638" s="30">
        <v>315</v>
      </c>
      <c r="AU1638" s="148">
        <v>1</v>
      </c>
      <c r="AV1638" s="30">
        <v>88.832145690917969</v>
      </c>
      <c r="AW1638" s="148">
        <v>5.128205195069313E-2</v>
      </c>
      <c r="AX1638" s="30">
        <v>52.188057069999999</v>
      </c>
      <c r="AY1638" s="30"/>
      <c r="AZ1638" s="30">
        <v>315</v>
      </c>
      <c r="BA1638" s="30">
        <v>84.732406616210938</v>
      </c>
      <c r="BB1638" s="148">
        <v>6.0999999999999999E-2</v>
      </c>
      <c r="BC1638" s="30">
        <v>49.88</v>
      </c>
      <c r="BD1638" s="30">
        <v>166.1</v>
      </c>
      <c r="BE1638" s="30">
        <v>86.070884704589844</v>
      </c>
      <c r="BF1638" s="147">
        <v>6.0999999999999999E-2</v>
      </c>
      <c r="BG1638" s="30">
        <v>50.51</v>
      </c>
      <c r="BH1638" s="30">
        <v>166.1</v>
      </c>
      <c r="BI1638" s="30">
        <v>85.469207763671875</v>
      </c>
      <c r="BJ1638" s="148">
        <v>4.0999999999999988E-2</v>
      </c>
      <c r="BK1638" s="30">
        <v>50.260527000000003</v>
      </c>
      <c r="BL1638" s="30">
        <v>156.4</v>
      </c>
      <c r="BM1638" s="30">
        <v>86.819137573242188</v>
      </c>
      <c r="BN1638" s="148">
        <v>4.0999999999999988E-2</v>
      </c>
      <c r="BO1638" s="30">
        <v>50.910097360000002</v>
      </c>
      <c r="BP1638" s="30">
        <v>156.4</v>
      </c>
      <c r="BQ1638" s="148">
        <v>0.82300000000000006</v>
      </c>
      <c r="BR1638" s="148">
        <v>3.9E-2</v>
      </c>
      <c r="BS1638" s="148">
        <v>2.1000000000000001E-2</v>
      </c>
      <c r="BT1638" s="148">
        <v>0.11700000000000001</v>
      </c>
      <c r="BU1638" s="148"/>
      <c r="BV1638" s="148">
        <v>0</v>
      </c>
      <c r="BW1638" s="148">
        <v>3.2000000000000001E-2</v>
      </c>
      <c r="BX1638" s="148">
        <v>0.21299999999999999</v>
      </c>
      <c r="BY1638" s="148">
        <v>0.7147</v>
      </c>
      <c r="BZ1638" s="1">
        <v>1</v>
      </c>
      <c r="CA1638" s="1">
        <v>13570.740234375</v>
      </c>
      <c r="CB1638" s="1">
        <v>14273.33</v>
      </c>
      <c r="CC1638" s="124" t="s">
        <v>4616</v>
      </c>
      <c r="CD1638" t="s">
        <v>4635</v>
      </c>
    </row>
    <row r="1639" spans="1:82" x14ac:dyDescent="0.3">
      <c r="A1639" s="1">
        <v>1151155240</v>
      </c>
      <c r="B1639" s="124" t="s">
        <v>4616</v>
      </c>
      <c r="C1639" t="s">
        <v>3792</v>
      </c>
      <c r="D1639" t="s">
        <v>2082</v>
      </c>
      <c r="E1639" s="30">
        <v>96.628997802734375</v>
      </c>
      <c r="F1639" s="30">
        <v>98.305465698242188</v>
      </c>
      <c r="G1639" s="30">
        <v>93.767967224121094</v>
      </c>
      <c r="H1639" s="30">
        <v>93.084381103515625</v>
      </c>
      <c r="I1639" s="1">
        <v>263</v>
      </c>
      <c r="J1639" s="1" t="s">
        <v>4733</v>
      </c>
      <c r="K1639" s="1">
        <v>5</v>
      </c>
      <c r="L1639" t="s">
        <v>535</v>
      </c>
      <c r="M1639" t="s">
        <v>3915</v>
      </c>
      <c r="N1639" t="s">
        <v>3918</v>
      </c>
      <c r="O1639" t="s">
        <v>3924</v>
      </c>
      <c r="P1639" s="148">
        <v>0.92682927846908569</v>
      </c>
      <c r="Q1639" s="30">
        <v>54.795009239999999</v>
      </c>
      <c r="R1639" s="30"/>
      <c r="S1639" s="1">
        <v>115</v>
      </c>
      <c r="T1639" s="1">
        <v>115</v>
      </c>
      <c r="U1639" s="148">
        <v>1</v>
      </c>
      <c r="V1639" s="148">
        <v>0.92682927846908569</v>
      </c>
      <c r="W1639" s="149">
        <v>55.463988350000001</v>
      </c>
      <c r="X1639" s="149"/>
      <c r="Y1639" s="1">
        <v>115</v>
      </c>
      <c r="Z1639" s="30">
        <v>92.7750244140625</v>
      </c>
      <c r="AA1639" s="148">
        <v>0.93700000000000006</v>
      </c>
      <c r="AB1639" s="30">
        <v>52.6</v>
      </c>
      <c r="AC1639" s="30">
        <v>467.5</v>
      </c>
      <c r="AD1639" s="30">
        <v>94.303871154785156</v>
      </c>
      <c r="AE1639" s="148">
        <v>0.93700000000000006</v>
      </c>
      <c r="AF1639" s="30">
        <v>53.15</v>
      </c>
      <c r="AG1639" s="30">
        <v>467.5</v>
      </c>
      <c r="AH1639" s="30">
        <v>91.634941101074219</v>
      </c>
      <c r="AI1639" s="148">
        <v>0.95299999999999996</v>
      </c>
      <c r="AJ1639" s="30">
        <v>52.239945779999999</v>
      </c>
      <c r="AK1639" s="30">
        <v>463</v>
      </c>
      <c r="AL1639" s="30">
        <v>93.316505432128906</v>
      </c>
      <c r="AM1639" s="148">
        <v>0.95299999999999996</v>
      </c>
      <c r="AN1639" s="30">
        <v>52.833123299999997</v>
      </c>
      <c r="AO1639" s="30">
        <v>463</v>
      </c>
      <c r="AP1639" s="148">
        <v>0.88617885112762451</v>
      </c>
      <c r="AQ1639" s="30">
        <v>55.493836049999999</v>
      </c>
      <c r="AR1639" s="30"/>
      <c r="AS1639" s="30">
        <v>115</v>
      </c>
      <c r="AT1639" s="30">
        <v>115</v>
      </c>
      <c r="AU1639" s="148">
        <v>1</v>
      </c>
      <c r="AV1639" s="30">
        <v>93.084381103515625</v>
      </c>
      <c r="AW1639" s="148">
        <v>0.88617885112762451</v>
      </c>
      <c r="AX1639" s="30">
        <v>54.625083799999999</v>
      </c>
      <c r="AY1639" s="30"/>
      <c r="AZ1639" s="30">
        <v>115</v>
      </c>
      <c r="BA1639" s="30">
        <v>85.392234802246094</v>
      </c>
      <c r="BB1639" s="148">
        <v>0.93700000000000006</v>
      </c>
      <c r="BC1639" s="30">
        <v>50.2</v>
      </c>
      <c r="BD1639" s="30">
        <v>458.7</v>
      </c>
      <c r="BE1639" s="30">
        <v>86.699783325195313</v>
      </c>
      <c r="BF1639" s="147">
        <v>0.93700000000000006</v>
      </c>
      <c r="BG1639" s="30">
        <v>50.82</v>
      </c>
      <c r="BH1639" s="30">
        <v>458.7</v>
      </c>
      <c r="BI1639" s="30">
        <v>83.835868835449219</v>
      </c>
      <c r="BJ1639" s="148">
        <v>0.94499999999999995</v>
      </c>
      <c r="BK1639" s="30">
        <v>49.464889640000003</v>
      </c>
      <c r="BL1639" s="30">
        <v>454.3</v>
      </c>
      <c r="BM1639" s="30">
        <v>85.202598571777344</v>
      </c>
      <c r="BN1639" s="148">
        <v>0.94499999999999995</v>
      </c>
      <c r="BO1639" s="30">
        <v>50.1044543</v>
      </c>
      <c r="BP1639" s="30">
        <v>454.3</v>
      </c>
      <c r="BQ1639" s="148">
        <v>0.183</v>
      </c>
      <c r="BR1639" s="148">
        <v>2.3E-2</v>
      </c>
      <c r="BS1639" s="148">
        <v>2.3E-2</v>
      </c>
      <c r="BT1639" s="148">
        <v>0.73399999999999999</v>
      </c>
      <c r="BU1639" s="148">
        <v>3.4000000000000002E-2</v>
      </c>
      <c r="BV1639" s="148">
        <v>4.0000001899898052E-3</v>
      </c>
      <c r="BW1639" s="148"/>
      <c r="BX1639" s="148">
        <v>6.5000000000000002E-2</v>
      </c>
      <c r="BY1639" s="148">
        <v>5.4899999999999997E-2</v>
      </c>
      <c r="BZ1639" s="1">
        <v>1</v>
      </c>
      <c r="CA1639" s="1">
        <v>12637.1396484375</v>
      </c>
      <c r="CB1639" s="1">
        <v>13614.16</v>
      </c>
      <c r="CC1639" s="124" t="s">
        <v>4616</v>
      </c>
      <c r="CD1639" t="s">
        <v>4634</v>
      </c>
    </row>
    <row r="1640" spans="1:82" x14ac:dyDescent="0.3">
      <c r="A1640" s="1">
        <v>1151155260</v>
      </c>
      <c r="B1640" s="124" t="s">
        <v>4616</v>
      </c>
      <c r="C1640" t="s">
        <v>3792</v>
      </c>
      <c r="D1640" t="s">
        <v>2083</v>
      </c>
      <c r="E1640" s="30">
        <v>94.536376953125</v>
      </c>
      <c r="F1640" s="30">
        <v>96.158432006835938</v>
      </c>
      <c r="G1640" s="30">
        <v>86.475387573242188</v>
      </c>
      <c r="H1640" s="30">
        <v>87.782920837402344</v>
      </c>
      <c r="I1640" s="1">
        <v>230</v>
      </c>
      <c r="J1640" s="1" t="s">
        <v>4733</v>
      </c>
      <c r="K1640" s="1">
        <v>6</v>
      </c>
      <c r="L1640" t="s">
        <v>535</v>
      </c>
      <c r="M1640" t="s">
        <v>3915</v>
      </c>
      <c r="N1640" t="s">
        <v>3918</v>
      </c>
      <c r="O1640" t="s">
        <v>3924</v>
      </c>
      <c r="P1640" s="148">
        <v>0.1217391267418861</v>
      </c>
      <c r="Q1640" s="30">
        <v>53.924556889999998</v>
      </c>
      <c r="R1640" s="30"/>
      <c r="S1640" s="1">
        <v>104</v>
      </c>
      <c r="T1640" s="1">
        <v>104</v>
      </c>
      <c r="U1640" s="148">
        <v>1</v>
      </c>
      <c r="V1640" s="148">
        <v>0.1217391267418861</v>
      </c>
      <c r="W1640" s="149">
        <v>54.574382530000001</v>
      </c>
      <c r="X1640" s="149"/>
      <c r="Y1640" s="1">
        <v>104</v>
      </c>
      <c r="Z1640" s="30">
        <v>81.89971923828125</v>
      </c>
      <c r="AA1640" s="148">
        <v>0.16800000000000001</v>
      </c>
      <c r="AB1640" s="30">
        <v>49</v>
      </c>
      <c r="AC1640" s="30">
        <v>234.6</v>
      </c>
      <c r="AD1640" s="30">
        <v>83.524497985839844</v>
      </c>
      <c r="AE1640" s="148">
        <v>0.16800000000000001</v>
      </c>
      <c r="AF1640" s="30">
        <v>49.49</v>
      </c>
      <c r="AG1640" s="30">
        <v>234.6</v>
      </c>
      <c r="AH1640" s="30">
        <v>77.665908813476563</v>
      </c>
      <c r="AI1640" s="148">
        <v>0.14000000000000001</v>
      </c>
      <c r="AJ1640" s="30">
        <v>47.613208219999997</v>
      </c>
      <c r="AK1640" s="30">
        <v>207</v>
      </c>
      <c r="AL1640" s="30">
        <v>79.293609619140625</v>
      </c>
      <c r="AM1640" s="148">
        <v>0.14000000000000001</v>
      </c>
      <c r="AN1640" s="30">
        <v>48.06115655</v>
      </c>
      <c r="AO1640" s="30">
        <v>207</v>
      </c>
      <c r="AP1640" s="148">
        <v>6.0869563370943069E-2</v>
      </c>
      <c r="AQ1640" s="30">
        <v>50.932135459999998</v>
      </c>
      <c r="AR1640" s="30"/>
      <c r="AS1640" s="30">
        <v>105</v>
      </c>
      <c r="AT1640" s="30">
        <v>105</v>
      </c>
      <c r="AU1640" s="148">
        <v>1</v>
      </c>
      <c r="AV1640" s="30">
        <v>87.782920837402344</v>
      </c>
      <c r="AW1640" s="148">
        <v>6.0869563370943069E-2</v>
      </c>
      <c r="AX1640" s="30">
        <v>51.586726589999998</v>
      </c>
      <c r="AY1640" s="30"/>
      <c r="AZ1640" s="30">
        <v>105</v>
      </c>
      <c r="BA1640" s="30">
        <v>81.103317260742188</v>
      </c>
      <c r="BB1640" s="148">
        <v>0.112</v>
      </c>
      <c r="BC1640" s="30">
        <v>48.12</v>
      </c>
      <c r="BD1640" s="30">
        <v>185</v>
      </c>
      <c r="BE1640" s="30">
        <v>82.439506530761719</v>
      </c>
      <c r="BF1640" s="147">
        <v>0.112</v>
      </c>
      <c r="BG1640" s="30">
        <v>48.72</v>
      </c>
      <c r="BH1640" s="30">
        <v>185</v>
      </c>
      <c r="BI1640" s="30">
        <v>82.7451171875</v>
      </c>
      <c r="BJ1640" s="148">
        <v>0.114</v>
      </c>
      <c r="BK1640" s="30">
        <v>48.933561040000001</v>
      </c>
      <c r="BL1640" s="30">
        <v>188.6</v>
      </c>
      <c r="BM1640" s="30">
        <v>84.046714782714844</v>
      </c>
      <c r="BN1640" s="148">
        <v>0.114</v>
      </c>
      <c r="BO1640" s="30">
        <v>49.528391499999998</v>
      </c>
      <c r="BP1640" s="30">
        <v>188.6</v>
      </c>
      <c r="BQ1640" s="148">
        <v>0.54800000000000004</v>
      </c>
      <c r="BR1640" s="148">
        <v>0.126</v>
      </c>
      <c r="BS1640" s="148">
        <v>0.157</v>
      </c>
      <c r="BT1640" s="148">
        <v>0.16500000000000001</v>
      </c>
      <c r="BU1640" s="148"/>
      <c r="BV1640" s="148">
        <v>4.0000001899898052E-3</v>
      </c>
      <c r="BW1640" s="148">
        <v>0.36099999999999999</v>
      </c>
      <c r="BX1640" s="148">
        <v>0.13500000000000001</v>
      </c>
      <c r="BY1640" s="148">
        <v>0.52939999999999998</v>
      </c>
      <c r="BZ1640" s="1">
        <v>1</v>
      </c>
      <c r="CA1640" s="1">
        <v>15557.349609375</v>
      </c>
      <c r="CB1640" s="1">
        <v>16259.93</v>
      </c>
      <c r="CC1640" s="124" t="s">
        <v>4616</v>
      </c>
      <c r="CD1640" t="s">
        <v>4634</v>
      </c>
    </row>
    <row r="1641" spans="1:82" x14ac:dyDescent="0.3">
      <c r="A1641" s="1">
        <v>1151155340</v>
      </c>
      <c r="B1641" s="124" t="s">
        <v>4616</v>
      </c>
      <c r="C1641" t="s">
        <v>3792</v>
      </c>
      <c r="D1641" t="s">
        <v>1172</v>
      </c>
      <c r="E1641" s="30">
        <v>83.533607482910156</v>
      </c>
      <c r="F1641" s="30">
        <v>85.049308776855469</v>
      </c>
      <c r="G1641" s="30">
        <v>82.798568725585938</v>
      </c>
      <c r="H1641" s="30">
        <v>83.6771240234375</v>
      </c>
      <c r="I1641" s="1">
        <v>379</v>
      </c>
      <c r="J1641" s="1" t="s">
        <v>4733</v>
      </c>
      <c r="K1641" s="1">
        <v>6</v>
      </c>
      <c r="L1641" t="s">
        <v>535</v>
      </c>
      <c r="M1641" t="s">
        <v>3915</v>
      </c>
      <c r="N1641" t="s">
        <v>3918</v>
      </c>
      <c r="O1641" t="s">
        <v>3924</v>
      </c>
      <c r="P1641" s="148">
        <v>0.36419752240180969</v>
      </c>
      <c r="Q1641" s="30">
        <v>49.34781358</v>
      </c>
      <c r="R1641" s="30">
        <v>300</v>
      </c>
      <c r="S1641" s="1">
        <v>205</v>
      </c>
      <c r="T1641" s="1">
        <v>205</v>
      </c>
      <c r="U1641" s="148">
        <v>1</v>
      </c>
      <c r="V1641" s="148">
        <v>0.36419752240180969</v>
      </c>
      <c r="W1641" s="149">
        <v>49.97140005</v>
      </c>
      <c r="X1641" s="149">
        <v>300</v>
      </c>
      <c r="Y1641" s="1">
        <v>205</v>
      </c>
      <c r="Z1641" s="30">
        <v>88.243644714355469</v>
      </c>
      <c r="AA1641" s="148">
        <v>0.43200000000000011</v>
      </c>
      <c r="AB1641" s="30">
        <v>51.1</v>
      </c>
      <c r="AC1641" s="30">
        <v>323.8</v>
      </c>
      <c r="AD1641" s="30">
        <v>89.915550231933594</v>
      </c>
      <c r="AE1641" s="148">
        <v>0.43200000000000011</v>
      </c>
      <c r="AF1641" s="30">
        <v>51.66</v>
      </c>
      <c r="AG1641" s="30">
        <v>323.8</v>
      </c>
      <c r="AH1641" s="30">
        <v>95.694793701171875</v>
      </c>
      <c r="AI1641" s="148">
        <v>0.56799999999999995</v>
      </c>
      <c r="AJ1641" s="30">
        <v>53.584624239999997</v>
      </c>
      <c r="AK1641" s="30">
        <v>361.6</v>
      </c>
      <c r="AL1641" s="30">
        <v>97.29425048828125</v>
      </c>
      <c r="AM1641" s="148">
        <v>0.56799999999999995</v>
      </c>
      <c r="AN1641" s="30">
        <v>54.186745969999997</v>
      </c>
      <c r="AO1641" s="30">
        <v>361.6</v>
      </c>
      <c r="AP1641" s="148">
        <v>0.20858895778656009</v>
      </c>
      <c r="AQ1641" s="30">
        <v>48.632186040000001</v>
      </c>
      <c r="AR1641" s="30">
        <v>222.69938659667969</v>
      </c>
      <c r="AS1641" s="30">
        <v>208</v>
      </c>
      <c r="AT1641" s="30">
        <v>208</v>
      </c>
      <c r="AU1641" s="148">
        <v>1</v>
      </c>
      <c r="AV1641" s="30">
        <v>83.6771240234375</v>
      </c>
      <c r="AW1641" s="148">
        <v>0.20858895778656009</v>
      </c>
      <c r="AX1641" s="30">
        <v>49.23362401</v>
      </c>
      <c r="AY1641" s="30">
        <v>222.69938659667969</v>
      </c>
      <c r="AZ1641" s="30">
        <v>208</v>
      </c>
      <c r="BA1641" s="30">
        <v>85.763397216796875</v>
      </c>
      <c r="BB1641" s="148">
        <v>0.44299999999999989</v>
      </c>
      <c r="BC1641" s="30">
        <v>50.38</v>
      </c>
      <c r="BD1641" s="30">
        <v>305.39999999999998</v>
      </c>
      <c r="BE1641" s="30">
        <v>87.064956665039063</v>
      </c>
      <c r="BF1641" s="147">
        <v>0.44299999999999989</v>
      </c>
      <c r="BG1641" s="30">
        <v>51</v>
      </c>
      <c r="BH1641" s="30">
        <v>305.39999999999998</v>
      </c>
      <c r="BI1641" s="30">
        <v>92.291595458984375</v>
      </c>
      <c r="BJ1641" s="148">
        <v>0.43799999999999989</v>
      </c>
      <c r="BK1641" s="30">
        <v>53.583862850000003</v>
      </c>
      <c r="BL1641" s="30">
        <v>322.7</v>
      </c>
      <c r="BM1641" s="30">
        <v>93.478240966796875</v>
      </c>
      <c r="BN1641" s="148">
        <v>0.43799999999999989</v>
      </c>
      <c r="BO1641" s="30">
        <v>54.228819590000001</v>
      </c>
      <c r="BP1641" s="30">
        <v>322.7</v>
      </c>
      <c r="BQ1641" s="148">
        <v>0.377</v>
      </c>
      <c r="BR1641" s="148">
        <v>0.14000000000000001</v>
      </c>
      <c r="BS1641" s="148">
        <v>2.9000000000000001E-2</v>
      </c>
      <c r="BT1641" s="148">
        <v>0.443</v>
      </c>
      <c r="BU1641" s="148"/>
      <c r="BV1641" s="148">
        <v>1.099999994039536E-2</v>
      </c>
      <c r="BW1641" s="148">
        <v>0.28799999999999998</v>
      </c>
      <c r="BX1641" s="148">
        <v>0.13700000000000001</v>
      </c>
      <c r="BY1641" s="148">
        <v>0.41049999999999998</v>
      </c>
      <c r="BZ1641" s="1">
        <v>1</v>
      </c>
      <c r="CA1641" s="1">
        <v>13569.3095703125</v>
      </c>
      <c r="CB1641" s="1">
        <v>14541.89</v>
      </c>
      <c r="CC1641" s="124" t="s">
        <v>4616</v>
      </c>
      <c r="CD1641" t="s">
        <v>4634</v>
      </c>
    </row>
    <row r="1642" spans="1:82" x14ac:dyDescent="0.3">
      <c r="A1642" s="1">
        <v>1151155500</v>
      </c>
      <c r="B1642" s="124" t="s">
        <v>4616</v>
      </c>
      <c r="C1642" t="s">
        <v>3792</v>
      </c>
      <c r="D1642" t="s">
        <v>1881</v>
      </c>
      <c r="E1642" s="30">
        <v>82.374740600585938</v>
      </c>
      <c r="F1642" s="30">
        <v>83.65155029296875</v>
      </c>
      <c r="G1642" s="30">
        <v>85.499664306640625</v>
      </c>
      <c r="H1642" s="30">
        <v>84.118644714355469</v>
      </c>
      <c r="I1642" s="1">
        <v>190</v>
      </c>
      <c r="J1642" s="1" t="s">
        <v>4733</v>
      </c>
      <c r="K1642" s="1">
        <v>5</v>
      </c>
      <c r="L1642" t="s">
        <v>535</v>
      </c>
      <c r="M1642" t="s">
        <v>3915</v>
      </c>
      <c r="N1642" t="s">
        <v>3918</v>
      </c>
      <c r="O1642" t="s">
        <v>3924</v>
      </c>
      <c r="P1642" s="148">
        <v>9.1954022645950317E-2</v>
      </c>
      <c r="Q1642" s="30">
        <v>48.865767060000003</v>
      </c>
      <c r="R1642" s="30"/>
      <c r="S1642" s="1">
        <v>91</v>
      </c>
      <c r="T1642" s="1">
        <v>91</v>
      </c>
      <c r="U1642" s="148">
        <v>1</v>
      </c>
      <c r="V1642" s="148">
        <v>9.1954022645950317E-2</v>
      </c>
      <c r="W1642" s="149">
        <v>49.392249040000003</v>
      </c>
      <c r="X1642" s="149"/>
      <c r="Y1642" s="1">
        <v>91</v>
      </c>
      <c r="Z1642" s="30">
        <v>80.993446350097656</v>
      </c>
      <c r="AA1642" s="148">
        <v>0.11600000000000001</v>
      </c>
      <c r="AB1642" s="30">
        <v>48.7</v>
      </c>
      <c r="AC1642" s="30">
        <v>181.2</v>
      </c>
      <c r="AD1642" s="30">
        <v>82.670394897460938</v>
      </c>
      <c r="AE1642" s="148">
        <v>0.11600000000000001</v>
      </c>
      <c r="AF1642" s="30">
        <v>49.2</v>
      </c>
      <c r="AG1642" s="30">
        <v>181.2</v>
      </c>
      <c r="AH1642" s="30">
        <v>79.677360534667969</v>
      </c>
      <c r="AI1642" s="148">
        <v>0.125</v>
      </c>
      <c r="AJ1642" s="30">
        <v>48.27943028</v>
      </c>
      <c r="AK1642" s="30">
        <v>215.3</v>
      </c>
      <c r="AL1642" s="30">
        <v>81.329193115234375</v>
      </c>
      <c r="AM1642" s="148">
        <v>0.125</v>
      </c>
      <c r="AN1642" s="30">
        <v>48.753861180000001</v>
      </c>
      <c r="AO1642" s="30">
        <v>215.3</v>
      </c>
      <c r="AP1642" s="148">
        <v>3.4482758492231369E-2</v>
      </c>
      <c r="AQ1642" s="30">
        <v>50.32179163</v>
      </c>
      <c r="AR1642" s="30"/>
      <c r="AS1642" s="30">
        <v>90</v>
      </c>
      <c r="AT1642" s="30">
        <v>90</v>
      </c>
      <c r="AU1642" s="148">
        <v>1</v>
      </c>
      <c r="AV1642" s="30">
        <v>84.118644714355469</v>
      </c>
      <c r="AW1642" s="148">
        <v>3.4482758492231369E-2</v>
      </c>
      <c r="AX1642" s="30">
        <v>49.486670070000002</v>
      </c>
      <c r="AY1642" s="30"/>
      <c r="AZ1642" s="30">
        <v>90</v>
      </c>
      <c r="BA1642" s="30">
        <v>73.68017578125</v>
      </c>
      <c r="BB1642" s="148">
        <v>0.10100000000000001</v>
      </c>
      <c r="BC1642" s="30">
        <v>44.52</v>
      </c>
      <c r="BD1642" s="30">
        <v>147.80000000000001</v>
      </c>
      <c r="BE1642" s="30">
        <v>74.994163513183594</v>
      </c>
      <c r="BF1642" s="147">
        <v>0.10100000000000001</v>
      </c>
      <c r="BG1642" s="30">
        <v>45.05</v>
      </c>
      <c r="BH1642" s="30">
        <v>147.80000000000001</v>
      </c>
      <c r="BI1642" s="30">
        <v>75.187812805175781</v>
      </c>
      <c r="BJ1642" s="148">
        <v>0.13900000000000001</v>
      </c>
      <c r="BK1642" s="30">
        <v>45.252229819999997</v>
      </c>
      <c r="BL1642" s="30">
        <v>162.5</v>
      </c>
      <c r="BM1642" s="30">
        <v>76.567878723144531</v>
      </c>
      <c r="BN1642" s="148">
        <v>0.13900000000000001</v>
      </c>
      <c r="BO1642" s="30">
        <v>45.801139450000001</v>
      </c>
      <c r="BP1642" s="30">
        <v>162.5</v>
      </c>
      <c r="BQ1642" s="148">
        <v>0.93200000000000005</v>
      </c>
      <c r="BR1642" s="148"/>
      <c r="BS1642" s="148"/>
      <c r="BT1642" s="148">
        <v>4.2000000000000003E-2</v>
      </c>
      <c r="BU1642" s="148"/>
      <c r="BV1642" s="148">
        <v>2.60000005364418E-2</v>
      </c>
      <c r="BW1642" s="148">
        <v>2.5999999999999999E-2</v>
      </c>
      <c r="BX1642" s="148">
        <v>0.13200000000000001</v>
      </c>
      <c r="BY1642" s="148">
        <v>0.79459999999999997</v>
      </c>
      <c r="BZ1642" s="1">
        <v>1</v>
      </c>
      <c r="CA1642" s="1">
        <v>13207.0703125</v>
      </c>
      <c r="CB1642" s="1">
        <v>13909.66</v>
      </c>
      <c r="CC1642" s="124" t="s">
        <v>4616</v>
      </c>
      <c r="CD1642" t="s">
        <v>4634</v>
      </c>
    </row>
    <row r="1643" spans="1:82" x14ac:dyDescent="0.3">
      <c r="A1643" s="1">
        <v>1151155560</v>
      </c>
      <c r="B1643" s="124" t="s">
        <v>4616</v>
      </c>
      <c r="C1643" t="s">
        <v>3792</v>
      </c>
      <c r="D1643" t="s">
        <v>1734</v>
      </c>
      <c r="E1643" s="30">
        <v>89.687164306640625</v>
      </c>
      <c r="F1643" s="30">
        <v>91.206199645996094</v>
      </c>
      <c r="G1643" s="30">
        <v>87.039459228515625</v>
      </c>
      <c r="H1643" s="30">
        <v>88.361785888671875</v>
      </c>
      <c r="I1643" s="1">
        <v>185</v>
      </c>
      <c r="J1643" s="1" t="s">
        <v>4733</v>
      </c>
      <c r="K1643" s="1">
        <v>6</v>
      </c>
      <c r="L1643" t="s">
        <v>535</v>
      </c>
      <c r="M1643" t="s">
        <v>3915</v>
      </c>
      <c r="N1643" t="s">
        <v>3918</v>
      </c>
      <c r="O1643" t="s">
        <v>3924</v>
      </c>
      <c r="P1643" s="148">
        <v>5.0632912665605552E-2</v>
      </c>
      <c r="Q1643" s="30">
        <v>51.907462610000003</v>
      </c>
      <c r="R1643" s="30"/>
      <c r="S1643" s="1">
        <v>126</v>
      </c>
      <c r="T1643" s="1">
        <v>126</v>
      </c>
      <c r="U1643" s="148">
        <v>1</v>
      </c>
      <c r="V1643" s="148">
        <v>5.0632912665605552E-2</v>
      </c>
      <c r="W1643" s="149">
        <v>52.522462310000002</v>
      </c>
      <c r="X1643" s="149"/>
      <c r="Y1643" s="1">
        <v>126</v>
      </c>
      <c r="Z1643" s="30">
        <v>85.222724914550781</v>
      </c>
      <c r="AA1643" s="148">
        <v>8.3000000000000004E-2</v>
      </c>
      <c r="AB1643" s="30">
        <v>50.1</v>
      </c>
      <c r="AC1643" s="30">
        <v>213</v>
      </c>
      <c r="AD1643" s="30">
        <v>86.852554321289063</v>
      </c>
      <c r="AE1643" s="148">
        <v>8.3000000000000004E-2</v>
      </c>
      <c r="AF1643" s="30">
        <v>50.62</v>
      </c>
      <c r="AG1643" s="30">
        <v>213</v>
      </c>
      <c r="AH1643" s="30">
        <v>78.209701538085938</v>
      </c>
      <c r="AI1643" s="148">
        <v>0.14699999999999999</v>
      </c>
      <c r="AJ1643" s="30">
        <v>47.793318880000001</v>
      </c>
      <c r="AK1643" s="30">
        <v>214.7</v>
      </c>
      <c r="AL1643" s="30">
        <v>79.9228515625</v>
      </c>
      <c r="AM1643" s="148">
        <v>0.14699999999999999</v>
      </c>
      <c r="AN1643" s="30">
        <v>48.275285770000004</v>
      </c>
      <c r="AO1643" s="30">
        <v>214.7</v>
      </c>
      <c r="AP1643" s="148">
        <v>3.7500001490116119E-2</v>
      </c>
      <c r="AQ1643" s="30">
        <v>51.284974120000001</v>
      </c>
      <c r="AR1643" s="30"/>
      <c r="AS1643" s="30">
        <v>129</v>
      </c>
      <c r="AT1643" s="30">
        <v>129</v>
      </c>
      <c r="AU1643" s="148">
        <v>1</v>
      </c>
      <c r="AV1643" s="30">
        <v>88.361785888671875</v>
      </c>
      <c r="AW1643" s="148">
        <v>3.7500001490116119E-2</v>
      </c>
      <c r="AX1643" s="30">
        <v>51.91848581</v>
      </c>
      <c r="AY1643" s="30"/>
      <c r="AZ1643" s="30">
        <v>129</v>
      </c>
      <c r="BA1643" s="30">
        <v>85.206657409667969</v>
      </c>
      <c r="BB1643" s="148">
        <v>6.5000000000000002E-2</v>
      </c>
      <c r="BC1643" s="30">
        <v>50.11</v>
      </c>
      <c r="BD1643" s="30">
        <v>167.6</v>
      </c>
      <c r="BE1643" s="30">
        <v>86.476631164550781</v>
      </c>
      <c r="BF1643" s="147">
        <v>6.5000000000000002E-2</v>
      </c>
      <c r="BG1643" s="30">
        <v>50.71</v>
      </c>
      <c r="BH1643" s="30">
        <v>167.6</v>
      </c>
      <c r="BI1643" s="30">
        <v>86.037399291992188</v>
      </c>
      <c r="BJ1643" s="148">
        <v>4.9000000000000002E-2</v>
      </c>
      <c r="BK1643" s="30">
        <v>50.53730573</v>
      </c>
      <c r="BL1643" s="30">
        <v>179.4</v>
      </c>
      <c r="BM1643" s="30">
        <v>87.295150756835938</v>
      </c>
      <c r="BN1643" s="148">
        <v>4.9000000000000002E-2</v>
      </c>
      <c r="BO1643" s="30">
        <v>51.14732643</v>
      </c>
      <c r="BP1643" s="30">
        <v>179.4</v>
      </c>
      <c r="BQ1643" s="148">
        <v>0.89200000000000002</v>
      </c>
      <c r="BR1643" s="148"/>
      <c r="BS1643" s="148"/>
      <c r="BT1643" s="148">
        <v>9.7000000000000003E-2</v>
      </c>
      <c r="BU1643" s="148"/>
      <c r="BV1643" s="148">
        <v>1.099999994039536E-2</v>
      </c>
      <c r="BW1643" s="148"/>
      <c r="BX1643" s="148">
        <v>0.113</v>
      </c>
      <c r="BY1643" s="148">
        <v>0.76950000000000007</v>
      </c>
      <c r="BZ1643" s="1">
        <v>1</v>
      </c>
      <c r="CA1643" s="1">
        <v>14507.099609375</v>
      </c>
      <c r="CB1643" s="1">
        <v>15209.69</v>
      </c>
      <c r="CC1643" s="124" t="s">
        <v>4616</v>
      </c>
      <c r="CD1643" t="s">
        <v>4634</v>
      </c>
    </row>
    <row r="1644" spans="1:82" x14ac:dyDescent="0.3">
      <c r="A1644" s="1">
        <v>1151155590</v>
      </c>
      <c r="B1644" s="124" t="s">
        <v>4616</v>
      </c>
      <c r="C1644" t="s">
        <v>3792</v>
      </c>
      <c r="D1644" t="s">
        <v>2084</v>
      </c>
      <c r="E1644" s="30">
        <v>86.453628540039063</v>
      </c>
      <c r="F1644" s="30">
        <v>88.018119812011719</v>
      </c>
      <c r="G1644" s="30">
        <v>87.434799194335938</v>
      </c>
      <c r="H1644" s="30">
        <v>87.414215087890625</v>
      </c>
      <c r="I1644" s="1">
        <v>382</v>
      </c>
      <c r="J1644" s="1" t="s">
        <v>4733</v>
      </c>
      <c r="K1644" s="1">
        <v>5</v>
      </c>
      <c r="L1644" t="s">
        <v>535</v>
      </c>
      <c r="M1644" t="s">
        <v>3915</v>
      </c>
      <c r="N1644" t="s">
        <v>3918</v>
      </c>
      <c r="O1644" t="s">
        <v>3924</v>
      </c>
      <c r="P1644" s="148">
        <v>0.1032608672976494</v>
      </c>
      <c r="Q1644" s="30">
        <v>50.562434019999998</v>
      </c>
      <c r="R1644" s="30">
        <v>201.08695983886719</v>
      </c>
      <c r="S1644" s="1">
        <v>179</v>
      </c>
      <c r="T1644" s="1">
        <v>179</v>
      </c>
      <c r="U1644" s="148">
        <v>1</v>
      </c>
      <c r="V1644" s="148">
        <v>0.1032608672976494</v>
      </c>
      <c r="W1644" s="149">
        <v>51.201505070000003</v>
      </c>
      <c r="X1644" s="149">
        <v>201.08695983886719</v>
      </c>
      <c r="Y1644" s="1">
        <v>179</v>
      </c>
      <c r="Z1644" s="30">
        <v>84.920639038085938</v>
      </c>
      <c r="AA1644" s="148">
        <v>0.19400000000000001</v>
      </c>
      <c r="AB1644" s="30">
        <v>50</v>
      </c>
      <c r="AC1644" s="30">
        <v>234.9</v>
      </c>
      <c r="AD1644" s="30">
        <v>86.616943359375</v>
      </c>
      <c r="AE1644" s="148">
        <v>0.19400000000000001</v>
      </c>
      <c r="AF1644" s="30">
        <v>50.54</v>
      </c>
      <c r="AG1644" s="30">
        <v>234.9</v>
      </c>
      <c r="AH1644" s="30">
        <v>81.92730712890625</v>
      </c>
      <c r="AI1644" s="148">
        <v>0.23599999999999999</v>
      </c>
      <c r="AJ1644" s="30">
        <v>49.024643400000002</v>
      </c>
      <c r="AK1644" s="30">
        <v>252.9</v>
      </c>
      <c r="AL1644" s="30">
        <v>83.812309265136719</v>
      </c>
      <c r="AM1644" s="148">
        <v>0.23599999999999999</v>
      </c>
      <c r="AN1644" s="30">
        <v>49.598861919999997</v>
      </c>
      <c r="AO1644" s="30">
        <v>252.9</v>
      </c>
      <c r="AP1644" s="148">
        <v>1.630434766411781E-2</v>
      </c>
      <c r="AQ1644" s="30">
        <v>51.532270680000003</v>
      </c>
      <c r="AR1644" s="30"/>
      <c r="AS1644" s="30">
        <v>181</v>
      </c>
      <c r="AT1644" s="30">
        <v>181</v>
      </c>
      <c r="AU1644" s="148">
        <v>1</v>
      </c>
      <c r="AV1644" s="30">
        <v>87.414215087890625</v>
      </c>
      <c r="AW1644" s="148">
        <v>1.630434766411781E-2</v>
      </c>
      <c r="AX1644" s="30">
        <v>51.375417229999996</v>
      </c>
      <c r="AY1644" s="30"/>
      <c r="AZ1644" s="30">
        <v>181</v>
      </c>
      <c r="BA1644" s="30">
        <v>85.103561401367188</v>
      </c>
      <c r="BB1644" s="148">
        <v>0.156</v>
      </c>
      <c r="BC1644" s="30">
        <v>50.06</v>
      </c>
      <c r="BD1644" s="30">
        <v>207.5</v>
      </c>
      <c r="BE1644" s="30">
        <v>86.436058044433594</v>
      </c>
      <c r="BF1644" s="147">
        <v>0.156</v>
      </c>
      <c r="BG1644" s="30">
        <v>50.69</v>
      </c>
      <c r="BH1644" s="30">
        <v>207.5</v>
      </c>
      <c r="BI1644" s="30">
        <v>82.477188110351563</v>
      </c>
      <c r="BJ1644" s="148">
        <v>0.192</v>
      </c>
      <c r="BK1644" s="30">
        <v>48.803045320000003</v>
      </c>
      <c r="BL1644" s="30">
        <v>236.1</v>
      </c>
      <c r="BM1644" s="30">
        <v>83.867118835449219</v>
      </c>
      <c r="BN1644" s="148">
        <v>0.192</v>
      </c>
      <c r="BO1644" s="30">
        <v>49.438888749999997</v>
      </c>
      <c r="BP1644" s="30">
        <v>236.1</v>
      </c>
      <c r="BQ1644" s="148">
        <v>0.79800000000000004</v>
      </c>
      <c r="BR1644" s="148">
        <v>8.8999999999999996E-2</v>
      </c>
      <c r="BS1644" s="148">
        <v>2.9000000000000001E-2</v>
      </c>
      <c r="BT1644" s="148">
        <v>8.4000000000000005E-2</v>
      </c>
      <c r="BU1644" s="148"/>
      <c r="BV1644" s="148">
        <v>0</v>
      </c>
      <c r="BW1644" s="148">
        <v>0.215</v>
      </c>
      <c r="BX1644" s="148">
        <v>0.19600000000000001</v>
      </c>
      <c r="BY1644" s="148">
        <v>0.68290000000000006</v>
      </c>
      <c r="BZ1644" s="1">
        <v>1</v>
      </c>
      <c r="CA1644" s="1">
        <v>16720.349609375</v>
      </c>
      <c r="CB1644" s="1">
        <v>17733.89</v>
      </c>
      <c r="CC1644" s="124" t="s">
        <v>4616</v>
      </c>
      <c r="CD1644" t="s">
        <v>4634</v>
      </c>
    </row>
    <row r="1645" spans="1:82" x14ac:dyDescent="0.3">
      <c r="A1645" s="1">
        <v>1151155600</v>
      </c>
      <c r="B1645" s="124" t="s">
        <v>4616</v>
      </c>
      <c r="C1645" t="s">
        <v>3792</v>
      </c>
      <c r="D1645" t="s">
        <v>945</v>
      </c>
      <c r="E1645" s="30">
        <v>91.846237182617188</v>
      </c>
      <c r="F1645" s="30">
        <v>93.35687255859375</v>
      </c>
      <c r="G1645" s="30">
        <v>93.825210571289063</v>
      </c>
      <c r="H1645" s="30">
        <v>96.800491333007813</v>
      </c>
      <c r="I1645" s="1">
        <v>191</v>
      </c>
      <c r="J1645" s="1" t="s">
        <v>4733</v>
      </c>
      <c r="K1645" s="1">
        <v>5</v>
      </c>
      <c r="L1645" t="s">
        <v>535</v>
      </c>
      <c r="M1645" t="s">
        <v>3915</v>
      </c>
      <c r="N1645" t="s">
        <v>3918</v>
      </c>
      <c r="O1645" t="s">
        <v>3924</v>
      </c>
      <c r="P1645" s="148">
        <v>0.1549295783042908</v>
      </c>
      <c r="Q1645" s="30">
        <v>52.805557149999999</v>
      </c>
      <c r="R1645" s="30"/>
      <c r="S1645" s="1">
        <v>97</v>
      </c>
      <c r="T1645" s="1">
        <v>97</v>
      </c>
      <c r="U1645" s="148">
        <v>1</v>
      </c>
      <c r="V1645" s="148">
        <v>0.1549295783042908</v>
      </c>
      <c r="W1645" s="149">
        <v>53.413577480000001</v>
      </c>
      <c r="X1645" s="149"/>
      <c r="Y1645" s="1">
        <v>97</v>
      </c>
      <c r="Z1645" s="30">
        <v>87.941551208496094</v>
      </c>
      <c r="AA1645" s="148">
        <v>0.20699999999999999</v>
      </c>
      <c r="AB1645" s="30">
        <v>51</v>
      </c>
      <c r="AC1645" s="30">
        <v>256.5</v>
      </c>
      <c r="AD1645" s="30">
        <v>89.738838195800781</v>
      </c>
      <c r="AE1645" s="148">
        <v>0.20699999999999999</v>
      </c>
      <c r="AF1645" s="30">
        <v>51.6</v>
      </c>
      <c r="AG1645" s="30">
        <v>256.5</v>
      </c>
      <c r="AH1645" s="30">
        <v>85.105758666992188</v>
      </c>
      <c r="AI1645" s="148">
        <v>9.0999999999999998E-2</v>
      </c>
      <c r="AJ1645" s="30">
        <v>50.077390229999999</v>
      </c>
      <c r="AK1645" s="30">
        <v>207.1</v>
      </c>
      <c r="AL1645" s="30">
        <v>86.816261291503906</v>
      </c>
      <c r="AM1645" s="148">
        <v>9.0999999999999998E-2</v>
      </c>
      <c r="AN1645" s="30">
        <v>50.621101070000002</v>
      </c>
      <c r="AO1645" s="30">
        <v>207.1</v>
      </c>
      <c r="AP1645" s="148">
        <v>0.12676055729389191</v>
      </c>
      <c r="AQ1645" s="30">
        <v>55.529643479999997</v>
      </c>
      <c r="AR1645" s="30"/>
      <c r="AS1645" s="30">
        <v>99</v>
      </c>
      <c r="AT1645" s="30">
        <v>99</v>
      </c>
      <c r="AU1645" s="148">
        <v>1</v>
      </c>
      <c r="AV1645" s="30">
        <v>96.800491333007813</v>
      </c>
      <c r="AW1645" s="148">
        <v>0.12676055729389191</v>
      </c>
      <c r="AX1645" s="30">
        <v>56.754849970000002</v>
      </c>
      <c r="AY1645" s="30"/>
      <c r="AZ1645" s="30">
        <v>99</v>
      </c>
      <c r="BA1645" s="30">
        <v>94.300003051757813</v>
      </c>
      <c r="BB1645" s="148">
        <v>0.23899999999999999</v>
      </c>
      <c r="BC1645" s="30">
        <v>54.52</v>
      </c>
      <c r="BD1645" s="30">
        <v>237</v>
      </c>
      <c r="BE1645" s="30">
        <v>95.484077453613281</v>
      </c>
      <c r="BF1645" s="147">
        <v>0.23899999999999999</v>
      </c>
      <c r="BG1645" s="30">
        <v>55.15</v>
      </c>
      <c r="BH1645" s="30">
        <v>237</v>
      </c>
      <c r="BI1645" s="30">
        <v>84.689735412597656</v>
      </c>
      <c r="BJ1645" s="148">
        <v>0.222</v>
      </c>
      <c r="BK1645" s="30">
        <v>49.88082747</v>
      </c>
      <c r="BL1645" s="30">
        <v>224.2</v>
      </c>
      <c r="BM1645" s="30">
        <v>85.923881530761719</v>
      </c>
      <c r="BN1645" s="148">
        <v>0.222</v>
      </c>
      <c r="BO1645" s="30">
        <v>50.463923370000003</v>
      </c>
      <c r="BP1645" s="30">
        <v>224.2</v>
      </c>
      <c r="BQ1645" s="148">
        <v>0.497</v>
      </c>
      <c r="BR1645" s="148">
        <v>0.183</v>
      </c>
      <c r="BS1645" s="148">
        <v>9.4E-2</v>
      </c>
      <c r="BT1645" s="148">
        <v>0.22500000000000001</v>
      </c>
      <c r="BU1645" s="148"/>
      <c r="BV1645" s="148">
        <v>0</v>
      </c>
      <c r="BW1645" s="148">
        <v>0.51300000000000001</v>
      </c>
      <c r="BX1645" s="148">
        <v>0.13100000000000001</v>
      </c>
      <c r="BY1645" s="148">
        <v>0.62159999999999993</v>
      </c>
      <c r="BZ1645" s="1">
        <v>1</v>
      </c>
      <c r="CA1645" s="1">
        <v>14490.2802734375</v>
      </c>
      <c r="CB1645" s="1">
        <v>15818.54</v>
      </c>
      <c r="CC1645" s="124" t="s">
        <v>4616</v>
      </c>
      <c r="CD1645" t="s">
        <v>4634</v>
      </c>
    </row>
    <row r="1646" spans="1:82" x14ac:dyDescent="0.3">
      <c r="A1646" s="1">
        <v>1151155610</v>
      </c>
      <c r="B1646" s="124" t="s">
        <v>4616</v>
      </c>
      <c r="C1646" t="s">
        <v>3792</v>
      </c>
      <c r="D1646" t="s">
        <v>2085</v>
      </c>
      <c r="E1646" s="30">
        <v>83.126365661621094</v>
      </c>
      <c r="F1646" s="30">
        <v>84.668411254882813</v>
      </c>
      <c r="G1646" s="30">
        <v>78.358543395996094</v>
      </c>
      <c r="H1646" s="30">
        <v>80.467056274414063</v>
      </c>
      <c r="I1646" s="1">
        <v>281</v>
      </c>
      <c r="J1646" s="1" t="s">
        <v>4733</v>
      </c>
      <c r="K1646" s="1">
        <v>6</v>
      </c>
      <c r="L1646" t="s">
        <v>535</v>
      </c>
      <c r="M1646" t="s">
        <v>3915</v>
      </c>
      <c r="N1646" t="s">
        <v>3918</v>
      </c>
      <c r="O1646" t="s">
        <v>3924</v>
      </c>
      <c r="P1646" s="148">
        <v>5.55555559694767E-2</v>
      </c>
      <c r="Q1646" s="30">
        <v>49.178413470000002</v>
      </c>
      <c r="R1646" s="30"/>
      <c r="S1646" s="1">
        <v>164</v>
      </c>
      <c r="T1646" s="1">
        <v>164</v>
      </c>
      <c r="U1646" s="148">
        <v>1</v>
      </c>
      <c r="V1646" s="148">
        <v>5.55555559694767E-2</v>
      </c>
      <c r="W1646" s="149">
        <v>49.813578790000001</v>
      </c>
      <c r="X1646" s="149"/>
      <c r="Y1646" s="1">
        <v>164</v>
      </c>
      <c r="Z1646" s="30">
        <v>82.805992126464844</v>
      </c>
      <c r="AA1646" s="148">
        <v>5.5E-2</v>
      </c>
      <c r="AB1646" s="30">
        <v>49.3</v>
      </c>
      <c r="AC1646" s="30">
        <v>202.1</v>
      </c>
      <c r="AD1646" s="30">
        <v>84.673118591308594</v>
      </c>
      <c r="AE1646" s="148">
        <v>5.5E-2</v>
      </c>
      <c r="AF1646" s="30">
        <v>49.88</v>
      </c>
      <c r="AG1646" s="30">
        <v>202.1</v>
      </c>
      <c r="AH1646" s="30">
        <v>82.843162536621094</v>
      </c>
      <c r="AI1646" s="148">
        <v>8.5999999999999993E-2</v>
      </c>
      <c r="AJ1646" s="30">
        <v>49.327986899999999</v>
      </c>
      <c r="AK1646" s="30">
        <v>207.2</v>
      </c>
      <c r="AL1646" s="30">
        <v>84.660118103027344</v>
      </c>
      <c r="AM1646" s="148">
        <v>8.5999999999999993E-2</v>
      </c>
      <c r="AN1646" s="30">
        <v>49.88736918</v>
      </c>
      <c r="AO1646" s="30">
        <v>207.2</v>
      </c>
      <c r="AP1646" s="148">
        <v>2.083333395421505E-2</v>
      </c>
      <c r="AQ1646" s="30">
        <v>45.85483164</v>
      </c>
      <c r="AR1646" s="30"/>
      <c r="AS1646" s="30">
        <v>163</v>
      </c>
      <c r="AT1646" s="30">
        <v>163</v>
      </c>
      <c r="AU1646" s="148">
        <v>1</v>
      </c>
      <c r="AV1646" s="30">
        <v>80.467056274414063</v>
      </c>
      <c r="AW1646" s="148">
        <v>2.083333395421505E-2</v>
      </c>
      <c r="AX1646" s="30">
        <v>47.393882529999999</v>
      </c>
      <c r="AY1646" s="30"/>
      <c r="AZ1646" s="30">
        <v>163</v>
      </c>
      <c r="BA1646" s="30">
        <v>82.361122131347656</v>
      </c>
      <c r="BB1646" s="148">
        <v>4.0999999999999988E-2</v>
      </c>
      <c r="BC1646" s="30">
        <v>48.73</v>
      </c>
      <c r="BD1646" s="30">
        <v>170.3</v>
      </c>
      <c r="BE1646" s="30">
        <v>83.697303771972656</v>
      </c>
      <c r="BF1646" s="147">
        <v>4.0999999999999988E-2</v>
      </c>
      <c r="BG1646" s="30">
        <v>49.34</v>
      </c>
      <c r="BH1646" s="30">
        <v>170.3</v>
      </c>
      <c r="BI1646" s="30">
        <v>81.264976501464844</v>
      </c>
      <c r="BJ1646" s="148">
        <v>9.4E-2</v>
      </c>
      <c r="BK1646" s="30">
        <v>48.21255215</v>
      </c>
      <c r="BL1646" s="30">
        <v>171.9</v>
      </c>
      <c r="BM1646" s="30">
        <v>82.639945983886719</v>
      </c>
      <c r="BN1646" s="148">
        <v>9.4E-2</v>
      </c>
      <c r="BO1646" s="30">
        <v>48.827295800000002</v>
      </c>
      <c r="BP1646" s="30">
        <v>171.9</v>
      </c>
      <c r="BQ1646" s="148">
        <v>1</v>
      </c>
      <c r="BR1646" s="148"/>
      <c r="BS1646" s="148"/>
      <c r="BT1646" s="148"/>
      <c r="BU1646" s="148"/>
      <c r="BV1646" s="148">
        <v>0</v>
      </c>
      <c r="BW1646" s="148"/>
      <c r="BX1646" s="148">
        <v>0.107</v>
      </c>
      <c r="BY1646" s="148">
        <v>0.72930000000000006</v>
      </c>
      <c r="BZ1646" s="1">
        <v>1</v>
      </c>
      <c r="CA1646" s="1">
        <v>11944.51953125</v>
      </c>
      <c r="CB1646" s="1">
        <v>12890.23</v>
      </c>
      <c r="CC1646" s="124" t="s">
        <v>4616</v>
      </c>
      <c r="CD1646" t="s">
        <v>4634</v>
      </c>
    </row>
    <row r="1647" spans="1:82" x14ac:dyDescent="0.3">
      <c r="A1647" s="1">
        <v>1151155620</v>
      </c>
      <c r="B1647" s="124" t="s">
        <v>4616</v>
      </c>
      <c r="C1647" t="s">
        <v>3792</v>
      </c>
      <c r="D1647" t="s">
        <v>2086</v>
      </c>
      <c r="E1647" s="30">
        <v>83.060066223144531</v>
      </c>
      <c r="F1647" s="30">
        <v>84.052574157714844</v>
      </c>
      <c r="G1647" s="30">
        <v>81.98333740234375</v>
      </c>
      <c r="H1647" s="30">
        <v>80.672592163085938</v>
      </c>
      <c r="I1647" s="1">
        <v>112</v>
      </c>
      <c r="J1647" s="1" t="s">
        <v>4733</v>
      </c>
      <c r="K1647" s="1">
        <v>5</v>
      </c>
      <c r="L1647" t="s">
        <v>535</v>
      </c>
      <c r="M1647" t="s">
        <v>3915</v>
      </c>
      <c r="N1647" t="s">
        <v>3918</v>
      </c>
      <c r="O1647" t="s">
        <v>3924</v>
      </c>
      <c r="P1647" s="148">
        <v>2.500000037252903E-2</v>
      </c>
      <c r="Q1647" s="30">
        <v>49.150836839999997</v>
      </c>
      <c r="R1647" s="30"/>
      <c r="S1647" s="1">
        <v>52</v>
      </c>
      <c r="T1647" s="1">
        <v>52</v>
      </c>
      <c r="U1647" s="148">
        <v>1</v>
      </c>
      <c r="V1647" s="148">
        <v>2.500000037252903E-2</v>
      </c>
      <c r="W1647" s="149">
        <v>49.558410500000001</v>
      </c>
      <c r="X1647" s="149"/>
      <c r="Y1647" s="1">
        <v>52</v>
      </c>
      <c r="Z1647" s="30">
        <v>80.389259338378906</v>
      </c>
      <c r="AA1647" s="148">
        <v>0</v>
      </c>
      <c r="AB1647" s="30">
        <v>48.5</v>
      </c>
      <c r="AC1647" s="30">
        <v>154.5</v>
      </c>
      <c r="AD1647" s="30">
        <v>81.757392883300781</v>
      </c>
      <c r="AE1647" s="148">
        <v>0</v>
      </c>
      <c r="AF1647" s="30">
        <v>48.89</v>
      </c>
      <c r="AG1647" s="30">
        <v>154.5</v>
      </c>
      <c r="AH1647" s="30">
        <v>78.954093933105469</v>
      </c>
      <c r="AI1647" s="148">
        <v>0</v>
      </c>
      <c r="AJ1647" s="30">
        <v>48.039873739999997</v>
      </c>
      <c r="AK1647" s="30">
        <v>151</v>
      </c>
      <c r="AL1647" s="30">
        <v>80.520980834960938</v>
      </c>
      <c r="AM1647" s="148">
        <v>0</v>
      </c>
      <c r="AN1647" s="30">
        <v>48.478826939999998</v>
      </c>
      <c r="AO1647" s="30">
        <v>151</v>
      </c>
      <c r="AP1647" s="148"/>
      <c r="AQ1647" s="30">
        <v>48.122234880000001</v>
      </c>
      <c r="AR1647" s="30"/>
      <c r="AS1647" s="30">
        <v>52</v>
      </c>
      <c r="AT1647" s="30">
        <v>52</v>
      </c>
      <c r="AU1647" s="148">
        <v>1</v>
      </c>
      <c r="AV1647" s="30">
        <v>80.672592163085938</v>
      </c>
      <c r="AW1647" s="148"/>
      <c r="AX1647" s="30">
        <v>47.511677120000002</v>
      </c>
      <c r="AY1647" s="30"/>
      <c r="AZ1647" s="30">
        <v>52</v>
      </c>
      <c r="BA1647" s="30">
        <v>78.732032775878906</v>
      </c>
      <c r="BB1647" s="148">
        <v>0</v>
      </c>
      <c r="BC1647" s="30">
        <v>46.97</v>
      </c>
      <c r="BD1647" s="30">
        <v>114.5</v>
      </c>
      <c r="BE1647" s="30">
        <v>79.781906127929688</v>
      </c>
      <c r="BF1647" s="147">
        <v>0</v>
      </c>
      <c r="BG1647" s="30">
        <v>47.41</v>
      </c>
      <c r="BH1647" s="30">
        <v>114.5</v>
      </c>
      <c r="BI1647" s="30">
        <v>78.82794189453125</v>
      </c>
      <c r="BJ1647" s="148">
        <v>0.02</v>
      </c>
      <c r="BK1647" s="30">
        <v>47.025415770000002</v>
      </c>
      <c r="BL1647" s="30">
        <v>145.1</v>
      </c>
      <c r="BM1647" s="30">
        <v>80.009391784667969</v>
      </c>
      <c r="BN1647" s="148">
        <v>0.02</v>
      </c>
      <c r="BO1647" s="30">
        <v>47.51629741</v>
      </c>
      <c r="BP1647" s="30">
        <v>145.1</v>
      </c>
      <c r="BQ1647" s="148">
        <v>0.98199999999999998</v>
      </c>
      <c r="BR1647" s="148"/>
      <c r="BS1647" s="148"/>
      <c r="BT1647" s="148"/>
      <c r="BU1647" s="148"/>
      <c r="BV1647" s="148">
        <v>1.7999999225139621E-2</v>
      </c>
      <c r="BW1647" s="148"/>
      <c r="BX1647" s="148">
        <v>0.24099999999999999</v>
      </c>
      <c r="BY1647" s="148">
        <v>0.88639999999999997</v>
      </c>
      <c r="BZ1647" s="1">
        <v>1</v>
      </c>
      <c r="CA1647" s="1">
        <v>19855.41015625</v>
      </c>
      <c r="CB1647" s="1">
        <v>20558</v>
      </c>
      <c r="CC1647" s="124" t="s">
        <v>4616</v>
      </c>
      <c r="CD1647" t="s">
        <v>4634</v>
      </c>
    </row>
    <row r="1648" spans="1:82" x14ac:dyDescent="0.3">
      <c r="A1648" s="1">
        <v>1151155780</v>
      </c>
      <c r="B1648" s="124" t="s">
        <v>4616</v>
      </c>
      <c r="C1648" t="s">
        <v>3792</v>
      </c>
      <c r="D1648" t="s">
        <v>2087</v>
      </c>
      <c r="E1648" s="30">
        <v>84.073013305664063</v>
      </c>
      <c r="F1648" s="30">
        <v>85.643051147460938</v>
      </c>
      <c r="G1648" s="30">
        <v>89.053153991699219</v>
      </c>
      <c r="H1648" s="30">
        <v>91.207756042480469</v>
      </c>
      <c r="I1648" s="1">
        <v>321</v>
      </c>
      <c r="J1648" s="1" t="s">
        <v>4733</v>
      </c>
      <c r="K1648" s="1">
        <v>5</v>
      </c>
      <c r="L1648" t="s">
        <v>535</v>
      </c>
      <c r="M1648" t="s">
        <v>3915</v>
      </c>
      <c r="N1648" t="s">
        <v>3918</v>
      </c>
      <c r="O1648" t="s">
        <v>3924</v>
      </c>
      <c r="P1648" s="148">
        <v>0.10160427540540699</v>
      </c>
      <c r="Q1648" s="30">
        <v>49.572184280000002</v>
      </c>
      <c r="R1648" s="30"/>
      <c r="S1648" s="1">
        <v>189</v>
      </c>
      <c r="T1648" s="1">
        <v>189</v>
      </c>
      <c r="U1648" s="148">
        <v>1</v>
      </c>
      <c r="V1648" s="148">
        <v>0.10160427540540699</v>
      </c>
      <c r="W1648" s="149">
        <v>50.217412039999999</v>
      </c>
      <c r="X1648" s="149"/>
      <c r="Y1648" s="1">
        <v>189</v>
      </c>
      <c r="Z1648" s="30">
        <v>81.89971923828125</v>
      </c>
      <c r="AA1648" s="148">
        <v>0.17199999999999999</v>
      </c>
      <c r="AB1648" s="30">
        <v>49</v>
      </c>
      <c r="AC1648" s="30">
        <v>248.9</v>
      </c>
      <c r="AD1648" s="30">
        <v>83.730667114257813</v>
      </c>
      <c r="AE1648" s="148">
        <v>0.17199999999999999</v>
      </c>
      <c r="AF1648" s="30">
        <v>49.56</v>
      </c>
      <c r="AG1648" s="30">
        <v>248.9</v>
      </c>
      <c r="AH1648" s="30">
        <v>82.836997985839844</v>
      </c>
      <c r="AI1648" s="148">
        <v>0.224</v>
      </c>
      <c r="AJ1648" s="30">
        <v>49.325944380000003</v>
      </c>
      <c r="AK1648" s="30">
        <v>253.7</v>
      </c>
      <c r="AL1648" s="30">
        <v>84.713211059570313</v>
      </c>
      <c r="AM1648" s="148">
        <v>0.224</v>
      </c>
      <c r="AN1648" s="30">
        <v>49.905437560000003</v>
      </c>
      <c r="AO1648" s="30">
        <v>253.7</v>
      </c>
      <c r="AP1648" s="148">
        <v>5.8823529630899429E-2</v>
      </c>
      <c r="AQ1648" s="30">
        <v>52.54459379</v>
      </c>
      <c r="AR1648" s="30"/>
      <c r="AS1648" s="30">
        <v>190</v>
      </c>
      <c r="AT1648" s="30">
        <v>190</v>
      </c>
      <c r="AU1648" s="148">
        <v>1</v>
      </c>
      <c r="AV1648" s="30">
        <v>91.207756042480469</v>
      </c>
      <c r="AW1648" s="148">
        <v>5.8823529630899429E-2</v>
      </c>
      <c r="AX1648" s="30">
        <v>53.549555990000002</v>
      </c>
      <c r="AY1648" s="30"/>
      <c r="AZ1648" s="30">
        <v>190</v>
      </c>
      <c r="BA1648" s="30">
        <v>84.753021240234375</v>
      </c>
      <c r="BB1648" s="148">
        <v>0.11799999999999999</v>
      </c>
      <c r="BC1648" s="30">
        <v>49.89</v>
      </c>
      <c r="BD1648" s="30">
        <v>195.2</v>
      </c>
      <c r="BE1648" s="30">
        <v>86.070884704589844</v>
      </c>
      <c r="BF1648" s="147">
        <v>0.11799999999999999</v>
      </c>
      <c r="BG1648" s="30">
        <v>50.51</v>
      </c>
      <c r="BH1648" s="30">
        <v>195.2</v>
      </c>
      <c r="BI1648" s="30">
        <v>82.816688537597656</v>
      </c>
      <c r="BJ1648" s="148">
        <v>0.11700000000000001</v>
      </c>
      <c r="BK1648" s="30">
        <v>48.968425689999997</v>
      </c>
      <c r="BL1648" s="30">
        <v>188.8</v>
      </c>
      <c r="BM1648" s="30">
        <v>84.173088073730469</v>
      </c>
      <c r="BN1648" s="148">
        <v>0.11700000000000001</v>
      </c>
      <c r="BO1648" s="30">
        <v>49.591372810000003</v>
      </c>
      <c r="BP1648" s="30">
        <v>188.8</v>
      </c>
      <c r="BQ1648" s="148">
        <v>0.90700000000000003</v>
      </c>
      <c r="BR1648" s="148"/>
      <c r="BS1648" s="148"/>
      <c r="BT1648" s="148">
        <v>8.1000000000000003E-2</v>
      </c>
      <c r="BU1648" s="148"/>
      <c r="BV1648" s="148">
        <v>1.200000010430813E-2</v>
      </c>
      <c r="BW1648" s="148"/>
      <c r="BX1648" s="148">
        <v>0.122</v>
      </c>
      <c r="BY1648" s="148">
        <v>0.73180000000000012</v>
      </c>
      <c r="BZ1648" s="1">
        <v>1</v>
      </c>
      <c r="CA1648" s="1">
        <v>13416.900390625</v>
      </c>
      <c r="CB1648" s="1">
        <v>14248.57</v>
      </c>
      <c r="CC1648" s="124" t="s">
        <v>4616</v>
      </c>
      <c r="CD1648" t="s">
        <v>4634</v>
      </c>
    </row>
    <row r="1649" spans="1:82" x14ac:dyDescent="0.3">
      <c r="A1649" s="1">
        <v>1151155800</v>
      </c>
      <c r="B1649" s="124" t="s">
        <v>4616</v>
      </c>
      <c r="C1649" t="s">
        <v>3792</v>
      </c>
      <c r="D1649" t="s">
        <v>2088</v>
      </c>
      <c r="E1649" s="30">
        <v>83.474319458007813</v>
      </c>
      <c r="F1649" s="30">
        <v>84.837860107421875</v>
      </c>
      <c r="G1649" s="30">
        <v>82.078407287597656</v>
      </c>
      <c r="H1649" s="30">
        <v>83.986785888671875</v>
      </c>
      <c r="I1649" s="1">
        <v>140</v>
      </c>
      <c r="J1649" s="1" t="s">
        <v>4733</v>
      </c>
      <c r="K1649" s="1">
        <v>6</v>
      </c>
      <c r="L1649" t="s">
        <v>535</v>
      </c>
      <c r="M1649" t="s">
        <v>3915</v>
      </c>
      <c r="N1649" t="s">
        <v>3918</v>
      </c>
      <c r="O1649" t="s">
        <v>3924</v>
      </c>
      <c r="P1649" s="148">
        <v>1.8867924809455872E-2</v>
      </c>
      <c r="Q1649" s="30">
        <v>49.323149860000001</v>
      </c>
      <c r="R1649" s="30"/>
      <c r="S1649" s="1">
        <v>56</v>
      </c>
      <c r="T1649" s="1">
        <v>56</v>
      </c>
      <c r="U1649" s="148">
        <v>1</v>
      </c>
      <c r="V1649" s="148">
        <v>1.8867924809455872E-2</v>
      </c>
      <c r="W1649" s="149">
        <v>49.883788119999998</v>
      </c>
      <c r="X1649" s="149"/>
      <c r="Y1649" s="1">
        <v>56</v>
      </c>
      <c r="Z1649" s="30">
        <v>82.50390625</v>
      </c>
      <c r="AA1649" s="148">
        <v>9.8000000000000004E-2</v>
      </c>
      <c r="AB1649" s="30">
        <v>49.2</v>
      </c>
      <c r="AC1649" s="30">
        <v>219.6</v>
      </c>
      <c r="AD1649" s="30">
        <v>84.172439575195313</v>
      </c>
      <c r="AE1649" s="148">
        <v>9.8000000000000004E-2</v>
      </c>
      <c r="AF1649" s="30">
        <v>49.71</v>
      </c>
      <c r="AG1649" s="30">
        <v>219.6</v>
      </c>
      <c r="AH1649" s="30">
        <v>77.698493957519531</v>
      </c>
      <c r="AI1649" s="148">
        <v>8.3000000000000004E-2</v>
      </c>
      <c r="AJ1649" s="30">
        <v>47.624000580000001</v>
      </c>
      <c r="AK1649" s="30">
        <v>215</v>
      </c>
      <c r="AL1649" s="30">
        <v>79.4464111328125</v>
      </c>
      <c r="AM1649" s="148">
        <v>8.3000000000000004E-2</v>
      </c>
      <c r="AN1649" s="30">
        <v>48.113152530000001</v>
      </c>
      <c r="AO1649" s="30">
        <v>215</v>
      </c>
      <c r="AP1649" s="148">
        <v>1.8867924809455872E-2</v>
      </c>
      <c r="AQ1649" s="30">
        <v>48.181705940000001</v>
      </c>
      <c r="AR1649" s="30"/>
      <c r="AS1649" s="30">
        <v>56</v>
      </c>
      <c r="AT1649" s="30">
        <v>56</v>
      </c>
      <c r="AU1649" s="148">
        <v>1</v>
      </c>
      <c r="AV1649" s="30">
        <v>83.986785888671875</v>
      </c>
      <c r="AW1649" s="148">
        <v>1.8867924809455872E-2</v>
      </c>
      <c r="AX1649" s="30">
        <v>49.41109986</v>
      </c>
      <c r="AY1649" s="30"/>
      <c r="AZ1649" s="30">
        <v>56</v>
      </c>
      <c r="BA1649" s="30">
        <v>87.103683471679688</v>
      </c>
      <c r="BB1649" s="148">
        <v>0.11799999999999999</v>
      </c>
      <c r="BC1649" s="30">
        <v>51.03</v>
      </c>
      <c r="BD1649" s="30">
        <v>217.6</v>
      </c>
      <c r="BE1649" s="30">
        <v>88.282173156738281</v>
      </c>
      <c r="BF1649" s="147">
        <v>0.11799999999999999</v>
      </c>
      <c r="BG1649" s="30">
        <v>51.6</v>
      </c>
      <c r="BH1649" s="30">
        <v>217.6</v>
      </c>
      <c r="BI1649" s="30">
        <v>81.750137329101563</v>
      </c>
      <c r="BJ1649" s="148">
        <v>6.7000000000000004E-2</v>
      </c>
      <c r="BK1649" s="30">
        <v>48.448882859999998</v>
      </c>
      <c r="BL1649" s="30">
        <v>198.3</v>
      </c>
      <c r="BM1649" s="30">
        <v>83.013450622558594</v>
      </c>
      <c r="BN1649" s="148">
        <v>6.7000000000000004E-2</v>
      </c>
      <c r="BO1649" s="30">
        <v>49.013441550000003</v>
      </c>
      <c r="BP1649" s="30">
        <v>198.3</v>
      </c>
      <c r="BQ1649" s="148">
        <v>0.91400000000000003</v>
      </c>
      <c r="BR1649" s="148"/>
      <c r="BS1649" s="148"/>
      <c r="BT1649" s="148">
        <v>0.05</v>
      </c>
      <c r="BU1649" s="148"/>
      <c r="BV1649" s="148">
        <v>3.5999998450279243E-2</v>
      </c>
      <c r="BW1649" s="148"/>
      <c r="BX1649" s="148">
        <v>7.9000000000000001E-2</v>
      </c>
      <c r="BY1649" s="148">
        <v>0.7238</v>
      </c>
      <c r="BZ1649" s="1">
        <v>1</v>
      </c>
      <c r="CA1649" s="1">
        <v>13759.0400390625</v>
      </c>
      <c r="CB1649" s="1">
        <v>14461.62</v>
      </c>
      <c r="CC1649" s="124" t="s">
        <v>4616</v>
      </c>
      <c r="CD1649" t="s">
        <v>4634</v>
      </c>
    </row>
    <row r="1650" spans="1:82" x14ac:dyDescent="0.3">
      <c r="A1650" s="1">
        <v>1151155860</v>
      </c>
      <c r="B1650" s="124" t="s">
        <v>4616</v>
      </c>
      <c r="C1650" t="s">
        <v>3792</v>
      </c>
      <c r="D1650" t="s">
        <v>2089</v>
      </c>
      <c r="E1650" s="30">
        <v>83.948745727539063</v>
      </c>
      <c r="F1650" s="30">
        <v>85.278266906738281</v>
      </c>
      <c r="G1650" s="30">
        <v>86.489051818847656</v>
      </c>
      <c r="H1650" s="30">
        <v>87.663414001464844</v>
      </c>
      <c r="I1650" s="1">
        <v>186</v>
      </c>
      <c r="J1650" s="1" t="s">
        <v>4733</v>
      </c>
      <c r="K1650" s="1">
        <v>6</v>
      </c>
      <c r="L1650" t="s">
        <v>535</v>
      </c>
      <c r="M1650" t="s">
        <v>3915</v>
      </c>
      <c r="N1650" t="s">
        <v>3918</v>
      </c>
      <c r="O1650" t="s">
        <v>3924</v>
      </c>
      <c r="P1650" s="148">
        <v>5.7692307978868478E-2</v>
      </c>
      <c r="Q1650" s="30">
        <v>49.520494059999997</v>
      </c>
      <c r="R1650" s="30"/>
      <c r="S1650" s="1">
        <v>117</v>
      </c>
      <c r="T1650" s="1">
        <v>117</v>
      </c>
      <c r="U1650" s="148">
        <v>1</v>
      </c>
      <c r="V1650" s="148">
        <v>5.7692307978868478E-2</v>
      </c>
      <c r="W1650" s="149">
        <v>50.066267250000003</v>
      </c>
      <c r="X1650" s="149"/>
      <c r="Y1650" s="1">
        <v>117</v>
      </c>
      <c r="Z1650" s="30">
        <v>86.733184814453125</v>
      </c>
      <c r="AA1650" s="148">
        <v>0.11899999999999999</v>
      </c>
      <c r="AB1650" s="30">
        <v>50.6</v>
      </c>
      <c r="AC1650" s="30">
        <v>212.9</v>
      </c>
      <c r="AD1650" s="30">
        <v>88.590217590332031</v>
      </c>
      <c r="AE1650" s="148">
        <v>0.11899999999999999</v>
      </c>
      <c r="AF1650" s="30">
        <v>51.21</v>
      </c>
      <c r="AG1650" s="30">
        <v>212.9</v>
      </c>
      <c r="AH1650" s="30">
        <v>88.630790710449219</v>
      </c>
      <c r="AI1650" s="148">
        <v>0.14099999999999999</v>
      </c>
      <c r="AJ1650" s="30">
        <v>51.244930400000001</v>
      </c>
      <c r="AK1650" s="30">
        <v>226.3</v>
      </c>
      <c r="AL1650" s="30">
        <v>90.359298706054688</v>
      </c>
      <c r="AM1650" s="148">
        <v>0.14099999999999999</v>
      </c>
      <c r="AN1650" s="30">
        <v>51.826792939999997</v>
      </c>
      <c r="AO1650" s="30">
        <v>226.3</v>
      </c>
      <c r="AP1650" s="148">
        <v>2.9126213863492009E-2</v>
      </c>
      <c r="AQ1650" s="30">
        <v>50.940681789999999</v>
      </c>
      <c r="AR1650" s="30"/>
      <c r="AS1650" s="30">
        <v>116</v>
      </c>
      <c r="AT1650" s="30">
        <v>116</v>
      </c>
      <c r="AU1650" s="148">
        <v>1</v>
      </c>
      <c r="AV1650" s="30">
        <v>87.663414001464844</v>
      </c>
      <c r="AW1650" s="148">
        <v>2.9126213863492009E-2</v>
      </c>
      <c r="AX1650" s="30">
        <v>51.518234110000002</v>
      </c>
      <c r="AY1650" s="30"/>
      <c r="AZ1650" s="30">
        <v>116</v>
      </c>
      <c r="BA1650" s="30">
        <v>90.1966552734375</v>
      </c>
      <c r="BB1650" s="148">
        <v>0.14899999999999999</v>
      </c>
      <c r="BC1650" s="30">
        <v>52.53</v>
      </c>
      <c r="BD1650" s="30">
        <v>193.1</v>
      </c>
      <c r="BE1650" s="30">
        <v>91.406379699707031</v>
      </c>
      <c r="BF1650" s="147">
        <v>0.14899999999999999</v>
      </c>
      <c r="BG1650" s="30">
        <v>53.14</v>
      </c>
      <c r="BH1650" s="30">
        <v>193.1</v>
      </c>
      <c r="BI1650" s="30">
        <v>90.511573791503906</v>
      </c>
      <c r="BJ1650" s="148">
        <v>0.222</v>
      </c>
      <c r="BK1650" s="30">
        <v>52.716773289999999</v>
      </c>
      <c r="BL1650" s="30">
        <v>224.2</v>
      </c>
      <c r="BM1650" s="30">
        <v>91.714218139648438</v>
      </c>
      <c r="BN1650" s="148">
        <v>0.222</v>
      </c>
      <c r="BO1650" s="30">
        <v>53.349674610000001</v>
      </c>
      <c r="BP1650" s="30">
        <v>224.2</v>
      </c>
      <c r="BQ1650" s="148">
        <v>0.90300000000000002</v>
      </c>
      <c r="BR1650" s="148"/>
      <c r="BS1650" s="148"/>
      <c r="BT1650" s="148">
        <v>7.0000000000000007E-2</v>
      </c>
      <c r="BU1650" s="148"/>
      <c r="BV1650" s="148">
        <v>2.700000070035458E-2</v>
      </c>
      <c r="BW1650" s="148">
        <v>0.23100000000000001</v>
      </c>
      <c r="BX1650" s="148">
        <v>0.151</v>
      </c>
      <c r="BY1650" s="148">
        <v>0.74260000000000004</v>
      </c>
      <c r="BZ1650" s="1">
        <v>1</v>
      </c>
      <c r="CA1650" s="1">
        <v>14860.0498046875</v>
      </c>
      <c r="CB1650" s="1">
        <v>15935.82</v>
      </c>
      <c r="CC1650" s="124" t="s">
        <v>4616</v>
      </c>
      <c r="CD1650" t="s">
        <v>4634</v>
      </c>
    </row>
    <row r="1651" spans="1:82" x14ac:dyDescent="0.3">
      <c r="A1651" s="1">
        <v>1151155960</v>
      </c>
      <c r="B1651" s="124" t="s">
        <v>4616</v>
      </c>
      <c r="C1651" t="s">
        <v>3792</v>
      </c>
      <c r="D1651" t="s">
        <v>2090</v>
      </c>
      <c r="E1651" s="30">
        <v>82.099235534667969</v>
      </c>
      <c r="F1651" s="30">
        <v>83.432914733886719</v>
      </c>
      <c r="G1651" s="30">
        <v>77.85052490234375</v>
      </c>
      <c r="H1651" s="30">
        <v>77.23583984375</v>
      </c>
      <c r="I1651" s="1">
        <v>142</v>
      </c>
      <c r="J1651" s="1" t="s">
        <v>4733</v>
      </c>
      <c r="K1651" s="1">
        <v>6</v>
      </c>
      <c r="L1651" t="s">
        <v>535</v>
      </c>
      <c r="M1651" t="s">
        <v>3915</v>
      </c>
      <c r="N1651" t="s">
        <v>3918</v>
      </c>
      <c r="O1651" t="s">
        <v>3924</v>
      </c>
      <c r="P1651" s="148">
        <v>1.7543859779834751E-2</v>
      </c>
      <c r="Q1651" s="30">
        <v>48.751166509999997</v>
      </c>
      <c r="R1651" s="30"/>
      <c r="S1651" s="1">
        <v>90</v>
      </c>
      <c r="T1651" s="1">
        <v>90</v>
      </c>
      <c r="U1651" s="148">
        <v>1</v>
      </c>
      <c r="V1651" s="148">
        <v>1.7543859779834751E-2</v>
      </c>
      <c r="W1651" s="149">
        <v>49.301660740000003</v>
      </c>
      <c r="X1651" s="149"/>
      <c r="Y1651" s="1">
        <v>90</v>
      </c>
      <c r="Z1651" s="30">
        <v>88.243644714355469</v>
      </c>
      <c r="AA1651" s="148">
        <v>2.5999999999999999E-2</v>
      </c>
      <c r="AB1651" s="30">
        <v>51.1</v>
      </c>
      <c r="AC1651" s="30">
        <v>155.30000000000001</v>
      </c>
      <c r="AD1651" s="30">
        <v>89.944999694824219</v>
      </c>
      <c r="AE1651" s="148">
        <v>2.5999999999999999E-2</v>
      </c>
      <c r="AF1651" s="30">
        <v>51.67</v>
      </c>
      <c r="AG1651" s="30">
        <v>155.30000000000001</v>
      </c>
      <c r="AH1651" s="30">
        <v>88.298545837402344</v>
      </c>
      <c r="AI1651" s="148">
        <v>7.0000000000000007E-2</v>
      </c>
      <c r="AJ1651" s="30">
        <v>51.134884720000002</v>
      </c>
      <c r="AK1651" s="30">
        <v>190.7</v>
      </c>
      <c r="AL1651" s="30">
        <v>89.928947448730469</v>
      </c>
      <c r="AM1651" s="148">
        <v>7.0000000000000007E-2</v>
      </c>
      <c r="AN1651" s="30">
        <v>51.680343350000001</v>
      </c>
      <c r="AO1651" s="30">
        <v>190.7</v>
      </c>
      <c r="AP1651" s="148"/>
      <c r="AQ1651" s="30">
        <v>45.537050999999998</v>
      </c>
      <c r="AR1651" s="30"/>
      <c r="AS1651" s="30">
        <v>89</v>
      </c>
      <c r="AT1651" s="30">
        <v>89</v>
      </c>
      <c r="AU1651" s="148">
        <v>1</v>
      </c>
      <c r="AV1651" s="30">
        <v>77.23583984375</v>
      </c>
      <c r="AW1651" s="148"/>
      <c r="AX1651" s="30">
        <v>45.542019099999997</v>
      </c>
      <c r="AY1651" s="30"/>
      <c r="AZ1651" s="30">
        <v>89</v>
      </c>
      <c r="BA1651" s="30">
        <v>76.896865844726563</v>
      </c>
      <c r="BB1651" s="148">
        <v>2.5999999999999999E-2</v>
      </c>
      <c r="BC1651" s="30">
        <v>46.08</v>
      </c>
      <c r="BD1651" s="30">
        <v>121.1</v>
      </c>
      <c r="BE1651" s="30">
        <v>78.158943176269531</v>
      </c>
      <c r="BF1651" s="147">
        <v>2.5999999999999999E-2</v>
      </c>
      <c r="BG1651" s="30">
        <v>46.61</v>
      </c>
      <c r="BH1651" s="30">
        <v>121.1</v>
      </c>
      <c r="BI1651" s="30">
        <v>82.229118347167969</v>
      </c>
      <c r="BJ1651" s="148">
        <v>4.7E-2</v>
      </c>
      <c r="BK1651" s="30">
        <v>48.682205549999999</v>
      </c>
      <c r="BL1651" s="30">
        <v>157</v>
      </c>
      <c r="BM1651" s="30">
        <v>83.491569519042969</v>
      </c>
      <c r="BN1651" s="148">
        <v>4.7E-2</v>
      </c>
      <c r="BO1651" s="30">
        <v>49.251724899999999</v>
      </c>
      <c r="BP1651" s="30">
        <v>157</v>
      </c>
      <c r="BQ1651" s="148">
        <v>1</v>
      </c>
      <c r="BR1651" s="148"/>
      <c r="BS1651" s="148"/>
      <c r="BT1651" s="148"/>
      <c r="BU1651" s="148"/>
      <c r="BV1651" s="148">
        <v>0</v>
      </c>
      <c r="BW1651" s="148"/>
      <c r="BX1651" s="148">
        <v>0.106</v>
      </c>
      <c r="BY1651" s="148">
        <v>0.79700000000000004</v>
      </c>
      <c r="BZ1651" s="1">
        <v>1</v>
      </c>
      <c r="CA1651" s="1">
        <v>15398.990234375</v>
      </c>
      <c r="CB1651" s="1">
        <v>16101.58</v>
      </c>
      <c r="CC1651" s="124" t="s">
        <v>4616</v>
      </c>
      <c r="CD1651" t="s">
        <v>4634</v>
      </c>
    </row>
    <row r="1652" spans="1:82" x14ac:dyDescent="0.3">
      <c r="A1652" s="1">
        <v>1151155970</v>
      </c>
      <c r="B1652" s="124" t="s">
        <v>4616</v>
      </c>
      <c r="C1652" t="s">
        <v>3792</v>
      </c>
      <c r="D1652" t="s">
        <v>2091</v>
      </c>
      <c r="E1652" s="30">
        <v>81.379325866699219</v>
      </c>
      <c r="F1652" s="30">
        <v>82.916267395019531</v>
      </c>
      <c r="G1652" s="30">
        <v>82.65228271484375</v>
      </c>
      <c r="H1652" s="30">
        <v>80.8890380859375</v>
      </c>
      <c r="I1652" s="1">
        <v>368</v>
      </c>
      <c r="J1652" s="1" t="s">
        <v>4733</v>
      </c>
      <c r="K1652" s="1">
        <v>5</v>
      </c>
      <c r="L1652" t="s">
        <v>535</v>
      </c>
      <c r="M1652" t="s">
        <v>3915</v>
      </c>
      <c r="N1652" t="s">
        <v>3918</v>
      </c>
      <c r="O1652" t="s">
        <v>3924</v>
      </c>
      <c r="P1652" s="148">
        <v>0.15384615957736969</v>
      </c>
      <c r="Q1652" s="30">
        <v>48.451710470000002</v>
      </c>
      <c r="R1652" s="30">
        <v>229.1208801269531</v>
      </c>
      <c r="S1652" s="1">
        <v>198</v>
      </c>
      <c r="T1652" s="1">
        <v>198</v>
      </c>
      <c r="U1652" s="148">
        <v>1</v>
      </c>
      <c r="V1652" s="148">
        <v>0.15384615957736969</v>
      </c>
      <c r="W1652" s="149">
        <v>49.087591140000001</v>
      </c>
      <c r="X1652" s="149">
        <v>229.1208801269531</v>
      </c>
      <c r="Y1652" s="1">
        <v>198</v>
      </c>
      <c r="Z1652" s="30">
        <v>84.618545532226563</v>
      </c>
      <c r="AA1652" s="148">
        <v>0.219</v>
      </c>
      <c r="AB1652" s="30">
        <v>49.9</v>
      </c>
      <c r="AC1652" s="30">
        <v>260.7</v>
      </c>
      <c r="AD1652" s="30">
        <v>86.469680786132813</v>
      </c>
      <c r="AE1652" s="148">
        <v>0.219</v>
      </c>
      <c r="AF1652" s="30">
        <v>50.49</v>
      </c>
      <c r="AG1652" s="30">
        <v>260.7</v>
      </c>
      <c r="AH1652" s="30">
        <v>86.727401733398438</v>
      </c>
      <c r="AI1652" s="148">
        <v>0.247</v>
      </c>
      <c r="AJ1652" s="30">
        <v>50.614501179999998</v>
      </c>
      <c r="AK1652" s="30">
        <v>266.3</v>
      </c>
      <c r="AL1652" s="30">
        <v>88.513557434082031</v>
      </c>
      <c r="AM1652" s="148">
        <v>0.247</v>
      </c>
      <c r="AN1652" s="30">
        <v>51.198687970000002</v>
      </c>
      <c r="AO1652" s="30">
        <v>266.3</v>
      </c>
      <c r="AP1652" s="148">
        <v>9.3406595289707184E-2</v>
      </c>
      <c r="AQ1652" s="30">
        <v>48.540681900000003</v>
      </c>
      <c r="AR1652" s="30"/>
      <c r="AS1652" s="30">
        <v>199</v>
      </c>
      <c r="AT1652" s="30">
        <v>199</v>
      </c>
      <c r="AU1652" s="148">
        <v>1</v>
      </c>
      <c r="AV1652" s="30">
        <v>80.8890380859375</v>
      </c>
      <c r="AW1652" s="148">
        <v>9.3406595289707184E-2</v>
      </c>
      <c r="AX1652" s="30">
        <v>47.635724549999999</v>
      </c>
      <c r="AY1652" s="30"/>
      <c r="AZ1652" s="30">
        <v>199</v>
      </c>
      <c r="BA1652" s="30">
        <v>76.154556274414063</v>
      </c>
      <c r="BB1652" s="148">
        <v>0.152</v>
      </c>
      <c r="BC1652" s="30">
        <v>45.72</v>
      </c>
      <c r="BD1652" s="30">
        <v>203.9</v>
      </c>
      <c r="BE1652" s="30">
        <v>77.611190795898438</v>
      </c>
      <c r="BF1652" s="147">
        <v>0.152</v>
      </c>
      <c r="BG1652" s="30">
        <v>46.34</v>
      </c>
      <c r="BH1652" s="30">
        <v>203.9</v>
      </c>
      <c r="BI1652" s="30">
        <v>79.772651672363281</v>
      </c>
      <c r="BJ1652" s="148">
        <v>0.14599999999999999</v>
      </c>
      <c r="BK1652" s="30">
        <v>47.48560603</v>
      </c>
      <c r="BL1652" s="30">
        <v>215.7</v>
      </c>
      <c r="BM1652" s="30">
        <v>81.204383850097656</v>
      </c>
      <c r="BN1652" s="148">
        <v>0.14599999999999999</v>
      </c>
      <c r="BO1652" s="30">
        <v>48.111850650000001</v>
      </c>
      <c r="BP1652" s="30">
        <v>215.7</v>
      </c>
      <c r="BQ1652" s="148">
        <v>0.27400000000000002</v>
      </c>
      <c r="BR1652" s="148">
        <v>0.125</v>
      </c>
      <c r="BS1652" s="148">
        <v>0.111</v>
      </c>
      <c r="BT1652" s="148">
        <v>0.40500000000000003</v>
      </c>
      <c r="BU1652" s="148">
        <v>8.4000000000000005E-2</v>
      </c>
      <c r="BV1652" s="148">
        <v>0</v>
      </c>
      <c r="BW1652" s="148">
        <v>0.42699999999999999</v>
      </c>
      <c r="BX1652" s="148">
        <v>0.114</v>
      </c>
      <c r="BY1652" s="148">
        <v>0.5806</v>
      </c>
      <c r="BZ1652" s="1">
        <v>1</v>
      </c>
      <c r="CA1652" s="1">
        <v>14391.830078125</v>
      </c>
      <c r="CB1652" s="1">
        <v>15425.35</v>
      </c>
      <c r="CC1652" s="124" t="s">
        <v>4616</v>
      </c>
      <c r="CD1652" t="s">
        <v>4634</v>
      </c>
    </row>
    <row r="1653" spans="1:82" x14ac:dyDescent="0.3">
      <c r="A1653" s="1">
        <v>1151156010</v>
      </c>
      <c r="B1653" s="124" t="s">
        <v>4616</v>
      </c>
      <c r="C1653" t="s">
        <v>3792</v>
      </c>
      <c r="D1653" t="s">
        <v>2092</v>
      </c>
      <c r="E1653" s="30">
        <v>81.363571166992188</v>
      </c>
      <c r="F1653" s="30">
        <v>82.509933471679688</v>
      </c>
      <c r="G1653" s="30">
        <v>86.145973205566406</v>
      </c>
      <c r="H1653" s="30">
        <v>85.8568115234375</v>
      </c>
      <c r="I1653" s="1">
        <v>218</v>
      </c>
      <c r="J1653" s="1" t="s">
        <v>4733</v>
      </c>
      <c r="K1653" s="1">
        <v>5</v>
      </c>
      <c r="L1653" t="s">
        <v>535</v>
      </c>
      <c r="M1653" t="s">
        <v>3915</v>
      </c>
      <c r="N1653" t="s">
        <v>3918</v>
      </c>
      <c r="O1653" t="s">
        <v>3924</v>
      </c>
      <c r="P1653" s="148">
        <v>0.12962962687015531</v>
      </c>
      <c r="Q1653" s="30">
        <v>48.44515878</v>
      </c>
      <c r="R1653" s="30"/>
      <c r="S1653" s="1">
        <v>100</v>
      </c>
      <c r="T1653" s="1">
        <v>100</v>
      </c>
      <c r="U1653" s="148">
        <v>1</v>
      </c>
      <c r="V1653" s="148">
        <v>0.12962962687015531</v>
      </c>
      <c r="W1653" s="149">
        <v>48.919229020000003</v>
      </c>
      <c r="X1653" s="149"/>
      <c r="Y1653" s="1">
        <v>100</v>
      </c>
      <c r="Z1653" s="30">
        <v>73.139060974121094</v>
      </c>
      <c r="AA1653" s="148">
        <v>6.4000000000000001E-2</v>
      </c>
      <c r="AB1653" s="30">
        <v>46.1</v>
      </c>
      <c r="AC1653" s="30">
        <v>217.3</v>
      </c>
      <c r="AD1653" s="30">
        <v>74.688949584960938</v>
      </c>
      <c r="AE1653" s="148">
        <v>6.4000000000000001E-2</v>
      </c>
      <c r="AF1653" s="30">
        <v>46.49</v>
      </c>
      <c r="AG1653" s="30">
        <v>217.3</v>
      </c>
      <c r="AH1653" s="30">
        <v>77.545440673828125</v>
      </c>
      <c r="AI1653" s="148">
        <v>0.19400000000000001</v>
      </c>
      <c r="AJ1653" s="30">
        <v>47.573307059999998</v>
      </c>
      <c r="AK1653" s="30">
        <v>245.4</v>
      </c>
      <c r="AL1653" s="30">
        <v>79.298751831054688</v>
      </c>
      <c r="AM1653" s="148">
        <v>0.19400000000000001</v>
      </c>
      <c r="AN1653" s="30">
        <v>48.0629062</v>
      </c>
      <c r="AO1653" s="30">
        <v>245.4</v>
      </c>
      <c r="AP1653" s="148">
        <v>1.851851865649223E-2</v>
      </c>
      <c r="AQ1653" s="30">
        <v>50.72607464</v>
      </c>
      <c r="AR1653" s="30"/>
      <c r="AS1653" s="30">
        <v>100</v>
      </c>
      <c r="AT1653" s="30">
        <v>100</v>
      </c>
      <c r="AU1653" s="148">
        <v>1</v>
      </c>
      <c r="AV1653" s="30">
        <v>85.8568115234375</v>
      </c>
      <c r="AW1653" s="148">
        <v>1.851851865649223E-2</v>
      </c>
      <c r="AX1653" s="30">
        <v>50.482841010000001</v>
      </c>
      <c r="AY1653" s="30"/>
      <c r="AZ1653" s="30">
        <v>100</v>
      </c>
      <c r="BA1653" s="30">
        <v>80.732154846191406</v>
      </c>
      <c r="BB1653" s="148">
        <v>6.3E-2</v>
      </c>
      <c r="BC1653" s="30">
        <v>47.94</v>
      </c>
      <c r="BD1653" s="30">
        <v>185.6</v>
      </c>
      <c r="BE1653" s="30">
        <v>82.033767700195313</v>
      </c>
      <c r="BF1653" s="147">
        <v>6.3E-2</v>
      </c>
      <c r="BG1653" s="30">
        <v>48.52</v>
      </c>
      <c r="BH1653" s="30">
        <v>185.6</v>
      </c>
      <c r="BI1653" s="30">
        <v>84.655593872070313</v>
      </c>
      <c r="BJ1653" s="148">
        <v>0.13</v>
      </c>
      <c r="BK1653" s="30">
        <v>49.864196020000001</v>
      </c>
      <c r="BL1653" s="30">
        <v>213.9</v>
      </c>
      <c r="BM1653" s="30">
        <v>85.951835632324219</v>
      </c>
      <c r="BN1653" s="148">
        <v>0.13</v>
      </c>
      <c r="BO1653" s="30">
        <v>50.477853830000001</v>
      </c>
      <c r="BP1653" s="30">
        <v>213.9</v>
      </c>
      <c r="BQ1653" s="148">
        <v>0.98199999999999998</v>
      </c>
      <c r="BR1653" s="148"/>
      <c r="BS1653" s="148"/>
      <c r="BT1653" s="148"/>
      <c r="BU1653" s="148"/>
      <c r="BV1653" s="148">
        <v>1.7999999225139621E-2</v>
      </c>
      <c r="BW1653" s="148"/>
      <c r="BX1653" s="148">
        <v>7.8E-2</v>
      </c>
      <c r="BY1653" s="148">
        <v>0.72140000000000004</v>
      </c>
      <c r="BZ1653" s="1">
        <v>1</v>
      </c>
      <c r="CA1653" s="1">
        <v>14738.98046875</v>
      </c>
      <c r="CB1653" s="1">
        <v>15441.56</v>
      </c>
      <c r="CC1653" s="124" t="s">
        <v>4616</v>
      </c>
      <c r="CD1653" t="s">
        <v>4634</v>
      </c>
    </row>
    <row r="1654" spans="1:82" x14ac:dyDescent="0.3">
      <c r="A1654" s="1">
        <v>1151156120</v>
      </c>
      <c r="B1654" s="124" t="s">
        <v>4616</v>
      </c>
      <c r="C1654" t="s">
        <v>3792</v>
      </c>
      <c r="D1654" t="s">
        <v>2093</v>
      </c>
      <c r="E1654" s="30">
        <v>86.43267822265625</v>
      </c>
      <c r="F1654" s="30">
        <v>87.896636962890625</v>
      </c>
      <c r="G1654" s="30">
        <v>76.486907958984375</v>
      </c>
      <c r="H1654" s="30">
        <v>76.873390197753906</v>
      </c>
      <c r="I1654" s="1">
        <v>227</v>
      </c>
      <c r="J1654" s="1" t="s">
        <v>4733</v>
      </c>
      <c r="K1654" s="1">
        <v>5</v>
      </c>
      <c r="L1654" t="s">
        <v>535</v>
      </c>
      <c r="M1654" t="s">
        <v>3915</v>
      </c>
      <c r="N1654" t="s">
        <v>3918</v>
      </c>
      <c r="O1654" t="s">
        <v>3924</v>
      </c>
      <c r="P1654" s="148">
        <v>7.7586203813552856E-2</v>
      </c>
      <c r="Q1654" s="30">
        <v>50.553718279999998</v>
      </c>
      <c r="R1654" s="30"/>
      <c r="S1654" s="1">
        <v>140</v>
      </c>
      <c r="T1654" s="1">
        <v>140</v>
      </c>
      <c r="U1654" s="148">
        <v>1</v>
      </c>
      <c r="V1654" s="148">
        <v>7.7586203813552856E-2</v>
      </c>
      <c r="W1654" s="149">
        <v>51.151171179999999</v>
      </c>
      <c r="X1654" s="149"/>
      <c r="Y1654" s="1">
        <v>140</v>
      </c>
      <c r="Z1654" s="30">
        <v>79.180892944335938</v>
      </c>
      <c r="AA1654" s="148">
        <v>0.107</v>
      </c>
      <c r="AB1654" s="30">
        <v>48.1</v>
      </c>
      <c r="AC1654" s="30">
        <v>199.2</v>
      </c>
      <c r="AD1654" s="30">
        <v>80.844383239746094</v>
      </c>
      <c r="AE1654" s="148">
        <v>0.107</v>
      </c>
      <c r="AF1654" s="30">
        <v>48.58</v>
      </c>
      <c r="AG1654" s="30">
        <v>199.2</v>
      </c>
      <c r="AH1654" s="30">
        <v>80.300033569335938</v>
      </c>
      <c r="AI1654" s="148">
        <v>0.105</v>
      </c>
      <c r="AJ1654" s="30">
        <v>48.48566581</v>
      </c>
      <c r="AK1654" s="30">
        <v>209.7</v>
      </c>
      <c r="AL1654" s="30">
        <v>82.049232482910156</v>
      </c>
      <c r="AM1654" s="148">
        <v>0.105</v>
      </c>
      <c r="AN1654" s="30">
        <v>48.998889210000002</v>
      </c>
      <c r="AO1654" s="30">
        <v>209.7</v>
      </c>
      <c r="AP1654" s="148">
        <v>1.7241379246115681E-2</v>
      </c>
      <c r="AQ1654" s="30">
        <v>44.684075679999999</v>
      </c>
      <c r="AR1654" s="30"/>
      <c r="AS1654" s="30">
        <v>143</v>
      </c>
      <c r="AT1654" s="30">
        <v>143</v>
      </c>
      <c r="AU1654" s="148">
        <v>1</v>
      </c>
      <c r="AV1654" s="30">
        <v>76.873390197753906</v>
      </c>
      <c r="AW1654" s="148">
        <v>1.7241379246115681E-2</v>
      </c>
      <c r="AX1654" s="30">
        <v>45.334289470000002</v>
      </c>
      <c r="AY1654" s="30"/>
      <c r="AZ1654" s="30">
        <v>143</v>
      </c>
      <c r="BA1654" s="30">
        <v>75.206039428710938</v>
      </c>
      <c r="BB1654" s="148">
        <v>4.0999999999999988E-2</v>
      </c>
      <c r="BC1654" s="30">
        <v>45.26</v>
      </c>
      <c r="BD1654" s="30">
        <v>160.69999999999999</v>
      </c>
      <c r="BE1654" s="30">
        <v>76.576553344726563</v>
      </c>
      <c r="BF1654" s="147">
        <v>4.0999999999999988E-2</v>
      </c>
      <c r="BG1654" s="30">
        <v>45.83</v>
      </c>
      <c r="BH1654" s="30">
        <v>160.69999999999999</v>
      </c>
      <c r="BI1654" s="30">
        <v>77.8590087890625</v>
      </c>
      <c r="BJ1654" s="148">
        <v>5.5999999999999987E-2</v>
      </c>
      <c r="BK1654" s="30">
        <v>46.553428019999998</v>
      </c>
      <c r="BL1654" s="30">
        <v>155.6</v>
      </c>
      <c r="BM1654" s="30">
        <v>79.286735534667969</v>
      </c>
      <c r="BN1654" s="148">
        <v>5.5999999999999987E-2</v>
      </c>
      <c r="BO1654" s="30">
        <v>47.15614609</v>
      </c>
      <c r="BP1654" s="30">
        <v>155.6</v>
      </c>
      <c r="BQ1654" s="148">
        <v>0.753</v>
      </c>
      <c r="BR1654" s="148">
        <v>0.11899999999999999</v>
      </c>
      <c r="BS1654" s="148">
        <v>5.2999999999999999E-2</v>
      </c>
      <c r="BT1654" s="148">
        <v>7.0000000000000007E-2</v>
      </c>
      <c r="BU1654" s="148"/>
      <c r="BV1654" s="148">
        <v>4.0000001899898052E-3</v>
      </c>
      <c r="BW1654" s="148">
        <v>0.32200000000000001</v>
      </c>
      <c r="BX1654" s="148">
        <v>0.123</v>
      </c>
      <c r="BY1654" s="148">
        <v>0.72120000000000006</v>
      </c>
      <c r="BZ1654" s="1">
        <v>1</v>
      </c>
      <c r="CA1654" s="1">
        <v>14773.580078125</v>
      </c>
      <c r="CB1654" s="1">
        <v>15476.17</v>
      </c>
      <c r="CC1654" s="124" t="s">
        <v>4616</v>
      </c>
      <c r="CD1654" t="s">
        <v>4634</v>
      </c>
    </row>
    <row r="1655" spans="1:82" x14ac:dyDescent="0.3">
      <c r="A1655" s="1">
        <v>1159023910</v>
      </c>
      <c r="B1655" s="124" t="s">
        <v>4617</v>
      </c>
      <c r="C1655" t="s">
        <v>536</v>
      </c>
      <c r="D1655" t="s">
        <v>536</v>
      </c>
      <c r="E1655" s="30">
        <v>88.371124267578125</v>
      </c>
      <c r="F1655" s="30">
        <v>90.071380615234375</v>
      </c>
      <c r="G1655" s="30">
        <v>88.570121765136719</v>
      </c>
      <c r="H1655" s="30">
        <v>87.855751037597656</v>
      </c>
      <c r="I1655" s="1">
        <v>235</v>
      </c>
      <c r="J1655" s="1">
        <v>6</v>
      </c>
      <c r="K1655" s="1">
        <v>8</v>
      </c>
      <c r="L1655" t="s">
        <v>535</v>
      </c>
      <c r="M1655" t="s">
        <v>3915</v>
      </c>
      <c r="N1655" t="s">
        <v>3919</v>
      </c>
      <c r="O1655" t="s">
        <v>3924</v>
      </c>
      <c r="P1655" s="148">
        <v>0.17567567527294159</v>
      </c>
      <c r="Q1655" s="30">
        <v>51.360041600000002</v>
      </c>
      <c r="R1655" s="30">
        <v>253.15315246582031</v>
      </c>
      <c r="S1655" s="1">
        <v>461</v>
      </c>
      <c r="T1655" s="1">
        <v>461</v>
      </c>
      <c r="U1655" s="148">
        <v>1</v>
      </c>
      <c r="V1655" s="148">
        <v>0.17567567527294159</v>
      </c>
      <c r="W1655" s="149">
        <v>52.052257920000002</v>
      </c>
      <c r="X1655" s="149">
        <v>253.15315246582031</v>
      </c>
      <c r="Y1655" s="1">
        <v>461</v>
      </c>
      <c r="Z1655" s="30">
        <v>81.597625732421875</v>
      </c>
      <c r="AA1655" s="148">
        <v>0.187</v>
      </c>
      <c r="AB1655" s="30">
        <v>48.9</v>
      </c>
      <c r="AC1655" s="30">
        <v>249.2</v>
      </c>
      <c r="AD1655" s="30">
        <v>83.730667114257813</v>
      </c>
      <c r="AE1655" s="148">
        <v>0.187</v>
      </c>
      <c r="AF1655" s="30">
        <v>49.56</v>
      </c>
      <c r="AG1655" s="30">
        <v>249.2</v>
      </c>
      <c r="AH1655" s="30">
        <v>80.911598205566406</v>
      </c>
      <c r="AI1655" s="148">
        <v>0.17100000000000001</v>
      </c>
      <c r="AJ1655" s="30">
        <v>48.688225879999997</v>
      </c>
      <c r="AK1655" s="30">
        <v>241.2</v>
      </c>
      <c r="AL1655" s="30">
        <v>82.888946533203125</v>
      </c>
      <c r="AM1655" s="148">
        <v>0.17100000000000001</v>
      </c>
      <c r="AN1655" s="30">
        <v>49.284644049999997</v>
      </c>
      <c r="AO1655" s="30">
        <v>241.2</v>
      </c>
      <c r="AP1655" s="148">
        <v>0.1085972860455513</v>
      </c>
      <c r="AQ1655" s="30">
        <v>52.242446020000003</v>
      </c>
      <c r="AR1655" s="30"/>
      <c r="AS1655" s="30">
        <v>459</v>
      </c>
      <c r="AT1655" s="30">
        <v>459</v>
      </c>
      <c r="AU1655" s="148">
        <v>1</v>
      </c>
      <c r="AV1655" s="30">
        <v>87.855751037597656</v>
      </c>
      <c r="AW1655" s="148">
        <v>0.1085972860455513</v>
      </c>
      <c r="AX1655" s="30">
        <v>51.62846639</v>
      </c>
      <c r="AY1655" s="30"/>
      <c r="AZ1655" s="30">
        <v>459</v>
      </c>
      <c r="BA1655" s="30">
        <v>83.124053955078125</v>
      </c>
      <c r="BB1655" s="148">
        <v>0.13500000000000001</v>
      </c>
      <c r="BC1655" s="30">
        <v>49.1</v>
      </c>
      <c r="BD1655" s="30">
        <v>214.3</v>
      </c>
      <c r="BE1655" s="30">
        <v>84.5087890625</v>
      </c>
      <c r="BF1655" s="147">
        <v>0.13500000000000001</v>
      </c>
      <c r="BG1655" s="30">
        <v>49.74</v>
      </c>
      <c r="BH1655" s="30">
        <v>214.3</v>
      </c>
      <c r="BI1655" s="30">
        <v>84.692970275878906</v>
      </c>
      <c r="BJ1655" s="148">
        <v>0.158</v>
      </c>
      <c r="BK1655" s="30">
        <v>49.882401180000002</v>
      </c>
      <c r="BL1655" s="30">
        <v>225.4</v>
      </c>
      <c r="BM1655" s="30">
        <v>86.068710327148438</v>
      </c>
      <c r="BN1655" s="148">
        <v>0.158</v>
      </c>
      <c r="BO1655" s="30">
        <v>50.536102300000003</v>
      </c>
      <c r="BP1655" s="30">
        <v>225.4</v>
      </c>
      <c r="BQ1655" s="148">
        <v>0.95300000000000007</v>
      </c>
      <c r="BR1655" s="148"/>
      <c r="BS1655" s="148"/>
      <c r="BT1655" s="148">
        <v>0.03</v>
      </c>
      <c r="BU1655" s="148"/>
      <c r="BV1655" s="148">
        <v>1.7000000923871991E-2</v>
      </c>
      <c r="BW1655" s="148"/>
      <c r="BX1655" s="148">
        <v>0.115</v>
      </c>
      <c r="BY1655" s="148">
        <v>0.79200000000000004</v>
      </c>
      <c r="BZ1655" s="1">
        <v>1</v>
      </c>
      <c r="CA1655" s="1">
        <v>10769.8203125</v>
      </c>
      <c r="CB1655" s="1">
        <v>12777.72</v>
      </c>
      <c r="CC1655" s="124" t="s">
        <v>4617</v>
      </c>
      <c r="CD1655" t="s">
        <v>4633</v>
      </c>
    </row>
    <row r="1656" spans="1:82" x14ac:dyDescent="0.3">
      <c r="A1656" s="1">
        <v>1159036915</v>
      </c>
      <c r="B1656" s="124" t="s">
        <v>4618</v>
      </c>
      <c r="C1656" t="s">
        <v>537</v>
      </c>
      <c r="D1656" t="s">
        <v>537</v>
      </c>
      <c r="E1656" s="30">
        <v>89.734596252441406</v>
      </c>
      <c r="F1656" s="30">
        <v>90.464462280273438</v>
      </c>
      <c r="G1656" s="30">
        <v>84.25048828125</v>
      </c>
      <c r="H1656" s="30">
        <v>86.440521240234375</v>
      </c>
      <c r="I1656" s="1">
        <v>946</v>
      </c>
      <c r="J1656" s="1" t="s">
        <v>4733</v>
      </c>
      <c r="K1656" s="1">
        <v>8</v>
      </c>
      <c r="L1656" t="s">
        <v>535</v>
      </c>
      <c r="M1656" t="s">
        <v>3915</v>
      </c>
      <c r="N1656" t="s">
        <v>3919</v>
      </c>
      <c r="O1656" t="s">
        <v>3924</v>
      </c>
      <c r="P1656" s="148">
        <v>0.3132743239402771</v>
      </c>
      <c r="Q1656" s="30">
        <v>51.927194579999998</v>
      </c>
      <c r="R1656" s="30">
        <v>289.02655029296881</v>
      </c>
      <c r="S1656" s="1">
        <v>836</v>
      </c>
      <c r="T1656" s="1">
        <v>684</v>
      </c>
      <c r="U1656" s="148">
        <v>0.81818181276321411</v>
      </c>
      <c r="V1656" s="148">
        <v>0.2351648360490799</v>
      </c>
      <c r="W1656" s="149">
        <v>52.215127690000003</v>
      </c>
      <c r="X1656" s="149">
        <v>267.69232177734381</v>
      </c>
      <c r="Y1656" s="1">
        <v>684</v>
      </c>
      <c r="Z1656" s="30">
        <v>92.17083740234375</v>
      </c>
      <c r="AA1656" s="148">
        <v>0.39300000000000002</v>
      </c>
      <c r="AB1656" s="30">
        <v>52.4</v>
      </c>
      <c r="AC1656" s="30">
        <v>319.8</v>
      </c>
      <c r="AD1656" s="30">
        <v>92.536758422851563</v>
      </c>
      <c r="AE1656" s="148">
        <v>0.32</v>
      </c>
      <c r="AF1656" s="30">
        <v>52.55</v>
      </c>
      <c r="AG1656" s="30">
        <v>301.3</v>
      </c>
      <c r="AH1656" s="30">
        <v>86.920265197753906</v>
      </c>
      <c r="AI1656" s="148">
        <v>0.40100000000000002</v>
      </c>
      <c r="AJ1656" s="30">
        <v>50.67837961</v>
      </c>
      <c r="AK1656" s="30">
        <v>321.39999999999998</v>
      </c>
      <c r="AL1656" s="30">
        <v>86.843055725097656</v>
      </c>
      <c r="AM1656" s="148">
        <v>0.318</v>
      </c>
      <c r="AN1656" s="30">
        <v>50.630220850000001</v>
      </c>
      <c r="AO1656" s="30">
        <v>300.89999999999998</v>
      </c>
      <c r="AP1656" s="148">
        <v>0.18439716100692749</v>
      </c>
      <c r="AQ1656" s="30">
        <v>49.540398789999998</v>
      </c>
      <c r="AR1656" s="30">
        <v>215.0709228515625</v>
      </c>
      <c r="AS1656" s="30">
        <v>837</v>
      </c>
      <c r="AT1656" s="30">
        <v>685</v>
      </c>
      <c r="AU1656" s="148">
        <v>0.81818181276321411</v>
      </c>
      <c r="AV1656" s="30">
        <v>86.440521240234375</v>
      </c>
      <c r="AW1656" s="148">
        <v>0.13436123728752139</v>
      </c>
      <c r="AX1656" s="30">
        <v>50.817374409999999</v>
      </c>
      <c r="AY1656" s="30">
        <v>195.37445068359381</v>
      </c>
      <c r="AZ1656" s="30">
        <v>685</v>
      </c>
      <c r="BA1656" s="30">
        <v>86.897483825683594</v>
      </c>
      <c r="BB1656" s="148">
        <v>0.318</v>
      </c>
      <c r="BC1656" s="30">
        <v>50.93</v>
      </c>
      <c r="BD1656" s="30">
        <v>274</v>
      </c>
      <c r="BE1656" s="30">
        <v>87.998153686523438</v>
      </c>
      <c r="BF1656" s="147">
        <v>0.253</v>
      </c>
      <c r="BG1656" s="30">
        <v>51.46</v>
      </c>
      <c r="BH1656" s="30">
        <v>251.3</v>
      </c>
      <c r="BI1656" s="30">
        <v>83.173118591308594</v>
      </c>
      <c r="BJ1656" s="148">
        <v>0.307</v>
      </c>
      <c r="BK1656" s="30">
        <v>49.14204883</v>
      </c>
      <c r="BL1656" s="30">
        <v>278.2</v>
      </c>
      <c r="BM1656" s="30">
        <v>83.713661193847656</v>
      </c>
      <c r="BN1656" s="148">
        <v>0.24</v>
      </c>
      <c r="BO1656" s="30">
        <v>49.362408610000003</v>
      </c>
      <c r="BP1656" s="30">
        <v>257.10000000000002</v>
      </c>
      <c r="BQ1656" s="148">
        <v>0.26500000000000001</v>
      </c>
      <c r="BR1656" s="148">
        <v>0.20499999999999999</v>
      </c>
      <c r="BS1656" s="148">
        <v>5.0999999999999997E-2</v>
      </c>
      <c r="BT1656" s="148">
        <v>0.41199999999999998</v>
      </c>
      <c r="BU1656" s="148">
        <v>6.4000000000000001E-2</v>
      </c>
      <c r="BV1656" s="148">
        <v>2.000000094994903E-3</v>
      </c>
      <c r="BW1656" s="148">
        <v>0.16700000000000001</v>
      </c>
      <c r="BX1656" s="148">
        <v>0.156</v>
      </c>
      <c r="BY1656" s="148">
        <v>0.52700000000000002</v>
      </c>
      <c r="BZ1656" s="1"/>
      <c r="CA1656" s="1">
        <v>11293.4697265625</v>
      </c>
      <c r="CB1656" s="1">
        <v>11870.04</v>
      </c>
      <c r="CC1656" s="124" t="s">
        <v>4618</v>
      </c>
      <c r="CD1656" t="s">
        <v>4635</v>
      </c>
    </row>
    <row r="1657" spans="1:82" x14ac:dyDescent="0.3">
      <c r="A1657" s="1">
        <v>1159063920</v>
      </c>
      <c r="B1657" s="124" t="s">
        <v>4619</v>
      </c>
      <c r="C1657" t="s">
        <v>538</v>
      </c>
      <c r="D1657" t="s">
        <v>2094</v>
      </c>
      <c r="E1657" s="30">
        <v>84.362991333007813</v>
      </c>
      <c r="F1657" s="30">
        <v>86.005279541015625</v>
      </c>
      <c r="G1657" s="30">
        <v>84.884254455566406</v>
      </c>
      <c r="H1657" s="30">
        <v>83.680877685546875</v>
      </c>
      <c r="I1657" s="1">
        <v>185</v>
      </c>
      <c r="J1657" s="1">
        <v>6</v>
      </c>
      <c r="K1657" s="1">
        <v>8</v>
      </c>
      <c r="L1657" t="s">
        <v>535</v>
      </c>
      <c r="M1657" t="s">
        <v>3915</v>
      </c>
      <c r="N1657" t="s">
        <v>3918</v>
      </c>
      <c r="O1657" t="s">
        <v>3924</v>
      </c>
      <c r="P1657" s="148">
        <v>0.30496454238891602</v>
      </c>
      <c r="Q1657" s="30">
        <v>49.692804109999997</v>
      </c>
      <c r="R1657" s="30">
        <v>292.90780639648438</v>
      </c>
      <c r="S1657" s="1">
        <v>350</v>
      </c>
      <c r="T1657" s="1">
        <v>350</v>
      </c>
      <c r="U1657" s="148">
        <v>1</v>
      </c>
      <c r="V1657" s="148">
        <v>0.30496454238891602</v>
      </c>
      <c r="W1657" s="149">
        <v>50.367499420000001</v>
      </c>
      <c r="X1657" s="149">
        <v>292.90780639648438</v>
      </c>
      <c r="Y1657" s="1">
        <v>350</v>
      </c>
      <c r="Z1657" s="30">
        <v>83.410179138183594</v>
      </c>
      <c r="AA1657" s="148">
        <v>0.38500000000000001</v>
      </c>
      <c r="AB1657" s="30">
        <v>49.5</v>
      </c>
      <c r="AC1657" s="30">
        <v>322.5</v>
      </c>
      <c r="AD1657" s="30">
        <v>85.262161254882813</v>
      </c>
      <c r="AE1657" s="148">
        <v>0.38500000000000001</v>
      </c>
      <c r="AF1657" s="30">
        <v>50.08</v>
      </c>
      <c r="AG1657" s="30">
        <v>322.5</v>
      </c>
      <c r="AH1657" s="30"/>
      <c r="AI1657" s="148"/>
      <c r="AJ1657" s="30"/>
      <c r="AK1657" s="30"/>
      <c r="AL1657" s="30"/>
      <c r="AM1657" s="148"/>
      <c r="AN1657" s="30"/>
      <c r="AO1657" s="30"/>
      <c r="AP1657" s="148">
        <v>0.1240875944495201</v>
      </c>
      <c r="AQ1657" s="30">
        <v>49.936835729999999</v>
      </c>
      <c r="AR1657" s="30"/>
      <c r="AS1657" s="30">
        <v>343</v>
      </c>
      <c r="AT1657" s="30">
        <v>343</v>
      </c>
      <c r="AU1657" s="148">
        <v>1</v>
      </c>
      <c r="AV1657" s="30">
        <v>83.680877685546875</v>
      </c>
      <c r="AW1657" s="148">
        <v>0.1240875944495201</v>
      </c>
      <c r="AX1657" s="30">
        <v>49.23577753</v>
      </c>
      <c r="AY1657" s="30"/>
      <c r="AZ1657" s="30">
        <v>343</v>
      </c>
      <c r="BA1657" s="30">
        <v>76.422615051269531</v>
      </c>
      <c r="BB1657" s="148">
        <v>0.218</v>
      </c>
      <c r="BC1657" s="30">
        <v>45.85</v>
      </c>
      <c r="BD1657" s="30">
        <v>244</v>
      </c>
      <c r="BE1657" s="30">
        <v>77.793777465820313</v>
      </c>
      <c r="BF1657" s="147">
        <v>0.218</v>
      </c>
      <c r="BG1657" s="30">
        <v>46.43</v>
      </c>
      <c r="BH1657" s="30">
        <v>244</v>
      </c>
      <c r="BI1657" s="30"/>
      <c r="BJ1657" s="148"/>
      <c r="BK1657" s="30"/>
      <c r="BL1657" s="30"/>
      <c r="BM1657" s="30"/>
      <c r="BN1657" s="148"/>
      <c r="BO1657" s="30"/>
      <c r="BP1657" s="30"/>
      <c r="BQ1657" s="148">
        <v>0.76800000000000002</v>
      </c>
      <c r="BR1657" s="148"/>
      <c r="BS1657" s="148"/>
      <c r="BT1657" s="148">
        <v>0.16800000000000001</v>
      </c>
      <c r="BU1657" s="148">
        <v>4.2999999999999997E-2</v>
      </c>
      <c r="BV1657" s="148">
        <v>2.199999988079071E-2</v>
      </c>
      <c r="BW1657" s="148"/>
      <c r="BX1657" s="148">
        <v>6.5000000000000002E-2</v>
      </c>
      <c r="BY1657" s="148">
        <v>0.89029999999999998</v>
      </c>
      <c r="BZ1657" s="1">
        <v>1</v>
      </c>
      <c r="CA1657" s="1">
        <v>15834.6103515625</v>
      </c>
      <c r="CB1657" s="1">
        <v>18969.400000000001</v>
      </c>
      <c r="CC1657" s="124" t="s">
        <v>4619</v>
      </c>
      <c r="CD1657" t="s">
        <v>4633</v>
      </c>
    </row>
    <row r="1658" spans="1:82" x14ac:dyDescent="0.3">
      <c r="A1658" s="1">
        <v>1159066930</v>
      </c>
      <c r="B1658" s="124" t="s">
        <v>4619</v>
      </c>
      <c r="C1658" t="s">
        <v>538</v>
      </c>
      <c r="D1658" t="s">
        <v>2095</v>
      </c>
      <c r="E1658" s="30">
        <v>87.844078063964844</v>
      </c>
      <c r="F1658" s="30">
        <v>89.493118286132813</v>
      </c>
      <c r="G1658" s="30">
        <v>89.115898132324219</v>
      </c>
      <c r="H1658" s="30">
        <v>90.677490234375</v>
      </c>
      <c r="I1658" s="1">
        <v>449</v>
      </c>
      <c r="J1658" s="1" t="s">
        <v>4733</v>
      </c>
      <c r="K1658" s="1">
        <v>8</v>
      </c>
      <c r="L1658" t="s">
        <v>535</v>
      </c>
      <c r="M1658" t="s">
        <v>3915</v>
      </c>
      <c r="N1658" t="s">
        <v>3918</v>
      </c>
      <c r="O1658" t="s">
        <v>3924</v>
      </c>
      <c r="P1658" s="148">
        <v>0.1732283532619476</v>
      </c>
      <c r="Q1658" s="30">
        <v>51.140809830000002</v>
      </c>
      <c r="R1658" s="30">
        <v>237.79527282714841</v>
      </c>
      <c r="S1658" s="1">
        <v>347</v>
      </c>
      <c r="T1658" s="1">
        <v>347</v>
      </c>
      <c r="U1658" s="148">
        <v>1</v>
      </c>
      <c r="V1658" s="148">
        <v>0.1732283532619476</v>
      </c>
      <c r="W1658" s="149">
        <v>51.812660819999998</v>
      </c>
      <c r="X1658" s="149">
        <v>237.79527282714841</v>
      </c>
      <c r="Y1658" s="1">
        <v>347</v>
      </c>
      <c r="Z1658" s="30">
        <v>84.014358520507813</v>
      </c>
      <c r="AA1658" s="148">
        <v>8.199999999999999E-2</v>
      </c>
      <c r="AB1658" s="30">
        <v>49.7</v>
      </c>
      <c r="AC1658" s="30">
        <v>214.2</v>
      </c>
      <c r="AD1658" s="30">
        <v>85.821746826171875</v>
      </c>
      <c r="AE1658" s="148">
        <v>8.199999999999999E-2</v>
      </c>
      <c r="AF1658" s="30">
        <v>50.27</v>
      </c>
      <c r="AG1658" s="30">
        <v>214.2</v>
      </c>
      <c r="AH1658" s="30">
        <v>81.978752136230469</v>
      </c>
      <c r="AI1658" s="148">
        <v>0.104</v>
      </c>
      <c r="AJ1658" s="30">
        <v>49.041682090000002</v>
      </c>
      <c r="AK1658" s="30">
        <v>223.4</v>
      </c>
      <c r="AL1658" s="30">
        <v>83.944709777832031</v>
      </c>
      <c r="AM1658" s="148">
        <v>0.104</v>
      </c>
      <c r="AN1658" s="30">
        <v>49.64391852</v>
      </c>
      <c r="AO1658" s="30">
        <v>223.4</v>
      </c>
      <c r="AP1658" s="148">
        <v>8.0152668058872223E-2</v>
      </c>
      <c r="AQ1658" s="30">
        <v>52.583840619999997</v>
      </c>
      <c r="AR1658" s="30"/>
      <c r="AS1658" s="30">
        <v>348</v>
      </c>
      <c r="AT1658" s="30">
        <v>348</v>
      </c>
      <c r="AU1658" s="148">
        <v>1</v>
      </c>
      <c r="AV1658" s="30">
        <v>90.677490234375</v>
      </c>
      <c r="AW1658" s="148">
        <v>8.0152668058872223E-2</v>
      </c>
      <c r="AX1658" s="30">
        <v>53.24565501</v>
      </c>
      <c r="AY1658" s="30"/>
      <c r="AZ1658" s="30">
        <v>348</v>
      </c>
      <c r="BA1658" s="30">
        <v>85.866493225097656</v>
      </c>
      <c r="BB1658" s="148">
        <v>9.5000000000000001E-2</v>
      </c>
      <c r="BC1658" s="30">
        <v>50.43</v>
      </c>
      <c r="BD1658" s="30">
        <v>179.7</v>
      </c>
      <c r="BE1658" s="30">
        <v>87.206962585449219</v>
      </c>
      <c r="BF1658" s="147">
        <v>9.5000000000000001E-2</v>
      </c>
      <c r="BG1658" s="30">
        <v>51.07</v>
      </c>
      <c r="BH1658" s="30">
        <v>179.7</v>
      </c>
      <c r="BI1658" s="30">
        <v>82.774078369140625</v>
      </c>
      <c r="BJ1658" s="148">
        <v>8.900000000000001E-2</v>
      </c>
      <c r="BK1658" s="30">
        <v>48.947665899999997</v>
      </c>
      <c r="BL1658" s="30">
        <v>188.5</v>
      </c>
      <c r="BM1658" s="30">
        <v>84.192916870117188</v>
      </c>
      <c r="BN1658" s="148">
        <v>8.900000000000001E-2</v>
      </c>
      <c r="BO1658" s="30">
        <v>49.601254869999998</v>
      </c>
      <c r="BP1658" s="30">
        <v>188.5</v>
      </c>
      <c r="BQ1658" s="148">
        <v>0.98399999999999999</v>
      </c>
      <c r="BR1658" s="148"/>
      <c r="BS1658" s="148"/>
      <c r="BT1658" s="148"/>
      <c r="BU1658" s="148">
        <v>1.6E-2</v>
      </c>
      <c r="BV1658" s="148">
        <v>0</v>
      </c>
      <c r="BW1658" s="148"/>
      <c r="BX1658" s="148">
        <v>0.10199999999999999</v>
      </c>
      <c r="BY1658" s="148">
        <v>0.95760000000000001</v>
      </c>
      <c r="BZ1658" s="1">
        <v>1</v>
      </c>
      <c r="CA1658" s="1">
        <v>12431.4697265625</v>
      </c>
      <c r="CB1658" s="1">
        <v>15761.04</v>
      </c>
      <c r="CC1658" s="124" t="s">
        <v>4619</v>
      </c>
      <c r="CD1658" t="s">
        <v>4635</v>
      </c>
    </row>
    <row r="1659" spans="1:82" x14ac:dyDescent="0.3">
      <c r="A1659" s="1">
        <v>1159066932</v>
      </c>
      <c r="B1659" s="124" t="s">
        <v>4619</v>
      </c>
      <c r="C1659" t="s">
        <v>538</v>
      </c>
      <c r="D1659" t="s">
        <v>2096</v>
      </c>
      <c r="E1659" s="30">
        <v>87.433845520019531</v>
      </c>
      <c r="F1659" s="30">
        <v>89.15789794921875</v>
      </c>
      <c r="G1659" s="30">
        <v>90.826362609863281</v>
      </c>
      <c r="H1659" s="30">
        <v>91.118423461914063</v>
      </c>
      <c r="I1659" s="1">
        <v>728</v>
      </c>
      <c r="J1659" s="1" t="s">
        <v>4733</v>
      </c>
      <c r="K1659" s="1">
        <v>8</v>
      </c>
      <c r="L1659" t="s">
        <v>535</v>
      </c>
      <c r="M1659" t="s">
        <v>3915</v>
      </c>
      <c r="N1659" t="s">
        <v>3918</v>
      </c>
      <c r="O1659" t="s">
        <v>3924</v>
      </c>
      <c r="P1659" s="148">
        <v>0.23503325879573819</v>
      </c>
      <c r="Q1659" s="30">
        <v>50.970167199999999</v>
      </c>
      <c r="R1659" s="30">
        <v>268.514404296875</v>
      </c>
      <c r="S1659" s="1">
        <v>671</v>
      </c>
      <c r="T1659" s="1">
        <v>671</v>
      </c>
      <c r="U1659" s="148">
        <v>1</v>
      </c>
      <c r="V1659" s="148">
        <v>0.23503325879573819</v>
      </c>
      <c r="W1659" s="149">
        <v>51.673762789999998</v>
      </c>
      <c r="X1659" s="149">
        <v>268.514404296875</v>
      </c>
      <c r="Y1659" s="1">
        <v>671</v>
      </c>
      <c r="Z1659" s="30">
        <v>90.056198120117188</v>
      </c>
      <c r="AA1659" s="148">
        <v>0.30099999999999999</v>
      </c>
      <c r="AB1659" s="30">
        <v>51.7</v>
      </c>
      <c r="AC1659" s="30">
        <v>286.7</v>
      </c>
      <c r="AD1659" s="30">
        <v>91.800468444824219</v>
      </c>
      <c r="AE1659" s="148">
        <v>0.30099999999999999</v>
      </c>
      <c r="AF1659" s="30">
        <v>52.3</v>
      </c>
      <c r="AG1659" s="30">
        <v>286.7</v>
      </c>
      <c r="AH1659" s="30">
        <v>91.269783020019531</v>
      </c>
      <c r="AI1659" s="148">
        <v>0.32500000000000001</v>
      </c>
      <c r="AJ1659" s="30">
        <v>52.119000579999998</v>
      </c>
      <c r="AK1659" s="30">
        <v>302.60000000000002</v>
      </c>
      <c r="AL1659" s="30">
        <v>93.031837463378906</v>
      </c>
      <c r="AM1659" s="148">
        <v>0.32500000000000001</v>
      </c>
      <c r="AN1659" s="30">
        <v>52.736252229999998</v>
      </c>
      <c r="AO1659" s="30">
        <v>302.60000000000002</v>
      </c>
      <c r="AP1659" s="148">
        <v>0.18101544678211209</v>
      </c>
      <c r="AQ1659" s="30">
        <v>53.653782620000001</v>
      </c>
      <c r="AR1659" s="30">
        <v>219.4260559082031</v>
      </c>
      <c r="AS1659" s="30">
        <v>679</v>
      </c>
      <c r="AT1659" s="30">
        <v>679</v>
      </c>
      <c r="AU1659" s="148">
        <v>1</v>
      </c>
      <c r="AV1659" s="30">
        <v>91.118423461914063</v>
      </c>
      <c r="AW1659" s="148">
        <v>0.18101544678211209</v>
      </c>
      <c r="AX1659" s="30">
        <v>53.498359280000003</v>
      </c>
      <c r="AY1659" s="30">
        <v>219.4260559082031</v>
      </c>
      <c r="AZ1659" s="30">
        <v>679</v>
      </c>
      <c r="BA1659" s="30">
        <v>89.743019104003906</v>
      </c>
      <c r="BB1659" s="148">
        <v>0.27800000000000002</v>
      </c>
      <c r="BC1659" s="30">
        <v>52.31</v>
      </c>
      <c r="BD1659" s="30">
        <v>256.3</v>
      </c>
      <c r="BE1659" s="30">
        <v>91.041213989257813</v>
      </c>
      <c r="BF1659" s="147">
        <v>0.27800000000000002</v>
      </c>
      <c r="BG1659" s="30">
        <v>52.96</v>
      </c>
      <c r="BH1659" s="30">
        <v>256.3</v>
      </c>
      <c r="BI1659" s="30">
        <v>89.3936767578125</v>
      </c>
      <c r="BJ1659" s="148">
        <v>0.33700000000000002</v>
      </c>
      <c r="BK1659" s="30">
        <v>52.1722216</v>
      </c>
      <c r="BL1659" s="30">
        <v>277.39999999999998</v>
      </c>
      <c r="BM1659" s="30">
        <v>90.6826171875</v>
      </c>
      <c r="BN1659" s="148">
        <v>0.33700000000000002</v>
      </c>
      <c r="BO1659" s="30">
        <v>52.835550419999997</v>
      </c>
      <c r="BP1659" s="30">
        <v>277.39999999999998</v>
      </c>
      <c r="BQ1659" s="148">
        <v>0.47399999999999998</v>
      </c>
      <c r="BR1659" s="148">
        <v>0.48199999999999998</v>
      </c>
      <c r="BS1659" s="148"/>
      <c r="BT1659" s="148">
        <v>2.5999999999999999E-2</v>
      </c>
      <c r="BU1659" s="148">
        <v>1.2E-2</v>
      </c>
      <c r="BV1659" s="148">
        <v>4.999999888241291E-3</v>
      </c>
      <c r="BW1659" s="148">
        <v>0.372</v>
      </c>
      <c r="BX1659" s="148">
        <v>7.6999999999999999E-2</v>
      </c>
      <c r="BY1659" s="148">
        <v>0.89680000000000004</v>
      </c>
      <c r="BZ1659" s="1">
        <v>1</v>
      </c>
      <c r="CA1659" s="1">
        <v>11675.080078125</v>
      </c>
      <c r="CB1659" s="1">
        <v>14868.89</v>
      </c>
      <c r="CC1659" s="124" t="s">
        <v>4619</v>
      </c>
      <c r="CD1659" t="s">
        <v>4635</v>
      </c>
    </row>
    <row r="1660" spans="1:82" x14ac:dyDescent="0.3">
      <c r="A1660" s="1">
        <v>1159126961</v>
      </c>
      <c r="B1660" s="124" t="s">
        <v>4620</v>
      </c>
      <c r="C1660" t="s">
        <v>539</v>
      </c>
      <c r="D1660" t="s">
        <v>2097</v>
      </c>
      <c r="E1660" s="30">
        <v>92.7818603515625</v>
      </c>
      <c r="F1660" s="30">
        <v>93.162406921386719</v>
      </c>
      <c r="G1660" s="30">
        <v>87.581146240234375</v>
      </c>
      <c r="H1660" s="30">
        <v>87.426155090332031</v>
      </c>
      <c r="I1660" s="1">
        <v>460</v>
      </c>
      <c r="J1660" s="1" t="s">
        <v>4733</v>
      </c>
      <c r="K1660" s="1">
        <v>8</v>
      </c>
      <c r="L1660" t="s">
        <v>535</v>
      </c>
      <c r="M1660" t="s">
        <v>3915</v>
      </c>
      <c r="N1660" t="s">
        <v>3917</v>
      </c>
      <c r="O1660" t="s">
        <v>3924</v>
      </c>
      <c r="P1660" s="148">
        <v>0.3991769552230835</v>
      </c>
      <c r="Q1660" s="30">
        <v>53.194743670000001</v>
      </c>
      <c r="R1660" s="30">
        <v>304.93826293945313</v>
      </c>
      <c r="S1660" s="1">
        <v>258</v>
      </c>
      <c r="T1660" s="1">
        <v>221</v>
      </c>
      <c r="U1660" s="148">
        <v>0.85658913850784302</v>
      </c>
      <c r="V1660" s="148">
        <v>0.31343284249305731</v>
      </c>
      <c r="W1660" s="149">
        <v>53.333000890000001</v>
      </c>
      <c r="X1660" s="149">
        <v>281.592041015625</v>
      </c>
      <c r="Y1660" s="1">
        <v>221</v>
      </c>
      <c r="Z1660" s="30">
        <v>93.077117919921875</v>
      </c>
      <c r="AA1660" s="148">
        <v>0.38300000000000001</v>
      </c>
      <c r="AB1660" s="30">
        <v>52.7</v>
      </c>
      <c r="AC1660" s="30">
        <v>298</v>
      </c>
      <c r="AD1660" s="30">
        <v>92.271697998046875</v>
      </c>
      <c r="AE1660" s="148">
        <v>0.29799999999999999</v>
      </c>
      <c r="AF1660" s="30">
        <v>52.46</v>
      </c>
      <c r="AG1660" s="30">
        <v>274.5</v>
      </c>
      <c r="AH1660" s="30">
        <v>91.579383850097656</v>
      </c>
      <c r="AI1660" s="148">
        <v>0.36399999999999999</v>
      </c>
      <c r="AJ1660" s="30">
        <v>52.221543699999998</v>
      </c>
      <c r="AK1660" s="30">
        <v>292.39999999999998</v>
      </c>
      <c r="AL1660" s="30">
        <v>90.5347900390625</v>
      </c>
      <c r="AM1660" s="148">
        <v>0.253</v>
      </c>
      <c r="AN1660" s="30">
        <v>51.886512000000003</v>
      </c>
      <c r="AO1660" s="30">
        <v>262.8</v>
      </c>
      <c r="AP1660" s="148">
        <v>0.34710744023323059</v>
      </c>
      <c r="AQ1660" s="30">
        <v>51.623816949999998</v>
      </c>
      <c r="AR1660" s="30">
        <v>273.1405029296875</v>
      </c>
      <c r="AS1660" s="30">
        <v>258</v>
      </c>
      <c r="AT1660" s="30">
        <v>221</v>
      </c>
      <c r="AU1660" s="148">
        <v>0.85658913850784302</v>
      </c>
      <c r="AV1660" s="30">
        <v>87.426155090332031</v>
      </c>
      <c r="AW1660" s="148">
        <v>0.27500000596046448</v>
      </c>
      <c r="AX1660" s="30">
        <v>51.382257979999999</v>
      </c>
      <c r="AY1660" s="30">
        <v>244.5</v>
      </c>
      <c r="AZ1660" s="30">
        <v>221</v>
      </c>
      <c r="BA1660" s="30">
        <v>88.464591979980469</v>
      </c>
      <c r="BB1660" s="148">
        <v>0.39300000000000002</v>
      </c>
      <c r="BC1660" s="30">
        <v>51.69</v>
      </c>
      <c r="BD1660" s="30">
        <v>298.5</v>
      </c>
      <c r="BE1660" s="30">
        <v>89.255950927734375</v>
      </c>
      <c r="BF1660" s="147">
        <v>0.317</v>
      </c>
      <c r="BG1660" s="30">
        <v>52.08</v>
      </c>
      <c r="BH1660" s="30">
        <v>272</v>
      </c>
      <c r="BI1660" s="30">
        <v>88.940330505371094</v>
      </c>
      <c r="BJ1660" s="148">
        <v>0.37200000000000011</v>
      </c>
      <c r="BK1660" s="30">
        <v>51.951387250000003</v>
      </c>
      <c r="BL1660" s="30">
        <v>288.3</v>
      </c>
      <c r="BM1660" s="30">
        <v>89.661293029785156</v>
      </c>
      <c r="BN1660" s="148">
        <v>0.25700000000000001</v>
      </c>
      <c r="BO1660" s="30">
        <v>52.326551510000002</v>
      </c>
      <c r="BP1660" s="30">
        <v>253.2</v>
      </c>
      <c r="BQ1660" s="148">
        <v>0.51100000000000001</v>
      </c>
      <c r="BR1660" s="148">
        <v>0.191</v>
      </c>
      <c r="BS1660" s="148"/>
      <c r="BT1660" s="148">
        <v>0.183</v>
      </c>
      <c r="BU1660" s="148">
        <v>0.10199999999999999</v>
      </c>
      <c r="BV1660" s="148">
        <v>1.30000002682209E-2</v>
      </c>
      <c r="BW1660" s="148">
        <v>0.14799999999999999</v>
      </c>
      <c r="BX1660" s="148">
        <v>0.113</v>
      </c>
      <c r="BY1660" s="148">
        <v>0.61199999999999999</v>
      </c>
      <c r="BZ1660" s="1"/>
      <c r="CA1660" s="1">
        <v>12144.7900390625</v>
      </c>
      <c r="CB1660" s="1">
        <v>14357.44</v>
      </c>
      <c r="CC1660" s="124" t="s">
        <v>4620</v>
      </c>
      <c r="CD1660" t="s">
        <v>4635</v>
      </c>
    </row>
    <row r="1661" spans="1:82" x14ac:dyDescent="0.3">
      <c r="A1661" s="1">
        <v>1159136965</v>
      </c>
      <c r="B1661" s="124" t="s">
        <v>4621</v>
      </c>
      <c r="C1661" t="s">
        <v>540</v>
      </c>
      <c r="D1661" t="s">
        <v>540</v>
      </c>
      <c r="E1661" s="30">
        <v>90.010391235351563</v>
      </c>
      <c r="F1661" s="30">
        <v>91.401611328125</v>
      </c>
      <c r="G1661" s="30">
        <v>87.311302185058594</v>
      </c>
      <c r="H1661" s="30">
        <v>88.882698059082031</v>
      </c>
      <c r="I1661" s="1">
        <v>331</v>
      </c>
      <c r="J1661" s="1" t="s">
        <v>4733</v>
      </c>
      <c r="K1661" s="1">
        <v>4</v>
      </c>
      <c r="L1661" t="s">
        <v>535</v>
      </c>
      <c r="M1661" t="s">
        <v>3915</v>
      </c>
      <c r="N1661" t="s">
        <v>3918</v>
      </c>
      <c r="O1661" t="s">
        <v>3924</v>
      </c>
      <c r="P1661" s="148">
        <v>0.26771652698516851</v>
      </c>
      <c r="Q1661" s="30">
        <v>52.041914060000003</v>
      </c>
      <c r="R1661" s="30">
        <v>304.72439575195313</v>
      </c>
      <c r="S1661" s="1">
        <v>42</v>
      </c>
      <c r="T1661" s="1">
        <v>42</v>
      </c>
      <c r="U1661" s="148">
        <v>1</v>
      </c>
      <c r="V1661" s="148">
        <v>0.26771652698516851</v>
      </c>
      <c r="W1661" s="149">
        <v>52.603430629999998</v>
      </c>
      <c r="X1661" s="149">
        <v>304.72439575195313</v>
      </c>
      <c r="Y1661" s="1">
        <v>42</v>
      </c>
      <c r="Z1661" s="30">
        <v>89.452011108398438</v>
      </c>
      <c r="AA1661" s="148">
        <v>0.43799999999999989</v>
      </c>
      <c r="AB1661" s="30">
        <v>51.5</v>
      </c>
      <c r="AC1661" s="30">
        <v>336.4</v>
      </c>
      <c r="AD1661" s="30">
        <v>91.299781799316406</v>
      </c>
      <c r="AE1661" s="148">
        <v>0.43799999999999989</v>
      </c>
      <c r="AF1661" s="30">
        <v>52.13</v>
      </c>
      <c r="AG1661" s="30">
        <v>336.4</v>
      </c>
      <c r="AH1661" s="30">
        <v>87.92376708984375</v>
      </c>
      <c r="AI1661" s="148">
        <v>0.48799999999999999</v>
      </c>
      <c r="AJ1661" s="30">
        <v>51.010754489999997</v>
      </c>
      <c r="AK1661" s="30">
        <v>336</v>
      </c>
      <c r="AL1661" s="30">
        <v>89.691879272460938</v>
      </c>
      <c r="AM1661" s="148">
        <v>0.48799999999999999</v>
      </c>
      <c r="AN1661" s="30">
        <v>51.599669650000003</v>
      </c>
      <c r="AO1661" s="30">
        <v>336</v>
      </c>
      <c r="AP1661" s="148">
        <v>0.15748031437397</v>
      </c>
      <c r="AQ1661" s="30">
        <v>51.45502209</v>
      </c>
      <c r="AR1661" s="30"/>
      <c r="AS1661" s="30">
        <v>42</v>
      </c>
      <c r="AT1661" s="30">
        <v>42</v>
      </c>
      <c r="AU1661" s="148">
        <v>1</v>
      </c>
      <c r="AV1661" s="30">
        <v>88.882698059082031</v>
      </c>
      <c r="AW1661" s="148">
        <v>0.15748031437397</v>
      </c>
      <c r="AX1661" s="30">
        <v>52.217030270000002</v>
      </c>
      <c r="AY1661" s="30"/>
      <c r="AZ1661" s="30">
        <v>42</v>
      </c>
      <c r="BA1661" s="30">
        <v>84.608688354492188</v>
      </c>
      <c r="BB1661" s="148">
        <v>0.48799999999999999</v>
      </c>
      <c r="BC1661" s="30">
        <v>49.82</v>
      </c>
      <c r="BD1661" s="30">
        <v>347.1</v>
      </c>
      <c r="BE1661" s="30">
        <v>85.969451904296875</v>
      </c>
      <c r="BF1661" s="147">
        <v>0.48799999999999999</v>
      </c>
      <c r="BG1661" s="30">
        <v>50.46</v>
      </c>
      <c r="BH1661" s="30">
        <v>347.1</v>
      </c>
      <c r="BI1661" s="30">
        <v>84.243873596191406</v>
      </c>
      <c r="BJ1661" s="148">
        <v>0.48</v>
      </c>
      <c r="BK1661" s="30">
        <v>49.66363887</v>
      </c>
      <c r="BL1661" s="30">
        <v>336.8</v>
      </c>
      <c r="BM1661" s="30">
        <v>85.622642517089844</v>
      </c>
      <c r="BN1661" s="148">
        <v>0.48</v>
      </c>
      <c r="BO1661" s="30">
        <v>50.313795480000003</v>
      </c>
      <c r="BP1661" s="30">
        <v>336.8</v>
      </c>
      <c r="BQ1661" s="148">
        <v>0.95500000000000007</v>
      </c>
      <c r="BR1661" s="148"/>
      <c r="BS1661" s="148"/>
      <c r="BT1661" s="148"/>
      <c r="BU1661" s="148">
        <v>2.7E-2</v>
      </c>
      <c r="BV1661" s="148">
        <v>1.7999999225139621E-2</v>
      </c>
      <c r="BW1661" s="148"/>
      <c r="BX1661" s="148">
        <v>8.5000000000000006E-2</v>
      </c>
      <c r="BY1661" s="148">
        <v>0.62970000000000004</v>
      </c>
      <c r="BZ1661" s="1">
        <v>1</v>
      </c>
      <c r="CA1661" s="1">
        <v>11444.4404296875</v>
      </c>
      <c r="CB1661" s="1">
        <v>13839.67</v>
      </c>
      <c r="CC1661" s="124" t="s">
        <v>4621</v>
      </c>
      <c r="CD1661" t="s">
        <v>4634</v>
      </c>
    </row>
    <row r="1662" spans="1:82" x14ac:dyDescent="0.3">
      <c r="A1662" s="1">
        <v>1159136970</v>
      </c>
      <c r="B1662" s="124" t="s">
        <v>4621</v>
      </c>
      <c r="C1662" t="s">
        <v>540</v>
      </c>
      <c r="D1662" t="s">
        <v>2098</v>
      </c>
      <c r="E1662" s="30">
        <v>77.626136779785156</v>
      </c>
      <c r="F1662" s="30">
        <v>79.175506591796875</v>
      </c>
      <c r="G1662" s="30">
        <v>74.820907592773438</v>
      </c>
      <c r="H1662" s="30">
        <v>76.528877258300781</v>
      </c>
      <c r="I1662" s="1">
        <v>153</v>
      </c>
      <c r="J1662" s="1">
        <v>5</v>
      </c>
      <c r="K1662" s="1">
        <v>8</v>
      </c>
      <c r="L1662" t="s">
        <v>535</v>
      </c>
      <c r="M1662" t="s">
        <v>3915</v>
      </c>
      <c r="N1662" t="s">
        <v>3918</v>
      </c>
      <c r="O1662" t="s">
        <v>3924</v>
      </c>
      <c r="P1662" s="148">
        <v>0.25</v>
      </c>
      <c r="Q1662" s="30">
        <v>46.890524159999998</v>
      </c>
      <c r="R1662" s="30">
        <v>295.270263671875</v>
      </c>
      <c r="S1662" s="1">
        <v>205</v>
      </c>
      <c r="T1662" s="1">
        <v>205</v>
      </c>
      <c r="U1662" s="148">
        <v>1</v>
      </c>
      <c r="V1662" s="148">
        <v>0.25</v>
      </c>
      <c r="W1662" s="149">
        <v>47.537636139999996</v>
      </c>
      <c r="X1662" s="149">
        <v>295.270263671875</v>
      </c>
      <c r="Y1662" s="1">
        <v>205</v>
      </c>
      <c r="Z1662" s="30">
        <v>87.941551208496094</v>
      </c>
      <c r="AA1662" s="148">
        <v>0.5</v>
      </c>
      <c r="AB1662" s="30">
        <v>51</v>
      </c>
      <c r="AC1662" s="30">
        <v>354.2</v>
      </c>
      <c r="AD1662" s="30">
        <v>89.414863586425781</v>
      </c>
      <c r="AE1662" s="148">
        <v>0.5</v>
      </c>
      <c r="AF1662" s="30">
        <v>51.49</v>
      </c>
      <c r="AG1662" s="30">
        <v>354.2</v>
      </c>
      <c r="AH1662" s="30"/>
      <c r="AI1662" s="148"/>
      <c r="AJ1662" s="30"/>
      <c r="AK1662" s="30"/>
      <c r="AL1662" s="30"/>
      <c r="AM1662" s="148"/>
      <c r="AN1662" s="30"/>
      <c r="AO1662" s="30"/>
      <c r="AP1662" s="148">
        <v>0.119999997317791</v>
      </c>
      <c r="AQ1662" s="30">
        <v>43.641945890000002</v>
      </c>
      <c r="AR1662" s="30"/>
      <c r="AS1662" s="30">
        <v>207</v>
      </c>
      <c r="AT1662" s="30">
        <v>207</v>
      </c>
      <c r="AU1662" s="148">
        <v>1</v>
      </c>
      <c r="AV1662" s="30">
        <v>76.528877258300781</v>
      </c>
      <c r="AW1662" s="148">
        <v>0.119999997317791</v>
      </c>
      <c r="AX1662" s="30">
        <v>45.136845979999997</v>
      </c>
      <c r="AY1662" s="30"/>
      <c r="AZ1662" s="30">
        <v>207</v>
      </c>
      <c r="BA1662" s="30">
        <v>81.660049438476563</v>
      </c>
      <c r="BB1662" s="148">
        <v>0.34699999999999998</v>
      </c>
      <c r="BC1662" s="30">
        <v>48.39</v>
      </c>
      <c r="BD1662" s="30">
        <v>308.3</v>
      </c>
      <c r="BE1662" s="30">
        <v>82.987258911132813</v>
      </c>
      <c r="BF1662" s="147">
        <v>0.34699999999999998</v>
      </c>
      <c r="BG1662" s="30">
        <v>48.99</v>
      </c>
      <c r="BH1662" s="30">
        <v>308.3</v>
      </c>
      <c r="BI1662" s="30"/>
      <c r="BJ1662" s="148"/>
      <c r="BK1662" s="30"/>
      <c r="BL1662" s="30"/>
      <c r="BM1662" s="30"/>
      <c r="BN1662" s="148"/>
      <c r="BO1662" s="30"/>
      <c r="BP1662" s="30"/>
      <c r="BQ1662" s="148">
        <v>0.98</v>
      </c>
      <c r="BR1662" s="148"/>
      <c r="BS1662" s="148"/>
      <c r="BT1662" s="148"/>
      <c r="BU1662" s="148"/>
      <c r="BV1662" s="148">
        <v>1.9999999552965161E-2</v>
      </c>
      <c r="BW1662" s="148"/>
      <c r="BX1662" s="148">
        <v>0.124</v>
      </c>
      <c r="BY1662" s="148">
        <v>0</v>
      </c>
      <c r="BZ1662" s="1">
        <v>1</v>
      </c>
      <c r="CA1662" s="1">
        <v>14493.8203125</v>
      </c>
      <c r="CB1662" s="1">
        <v>15748.23</v>
      </c>
      <c r="CC1662" s="124" t="s">
        <v>4621</v>
      </c>
      <c r="CD1662" t="s">
        <v>4635</v>
      </c>
    </row>
    <row r="1663" spans="1:82" x14ac:dyDescent="0.3">
      <c r="A1663" s="1">
        <v>1159146970</v>
      </c>
      <c r="B1663" s="124" t="s">
        <v>4622</v>
      </c>
      <c r="C1663" t="s">
        <v>541</v>
      </c>
      <c r="D1663" t="s">
        <v>2099</v>
      </c>
      <c r="E1663" s="30">
        <v>84.892448425292969</v>
      </c>
      <c r="F1663" s="30">
        <v>86.592864990234375</v>
      </c>
      <c r="G1663" s="30">
        <v>80.610404968261719</v>
      </c>
      <c r="H1663" s="30">
        <v>83.244682312011719</v>
      </c>
      <c r="I1663" s="1">
        <v>472</v>
      </c>
      <c r="J1663" s="1">
        <v>5</v>
      </c>
      <c r="K1663" s="1">
        <v>8</v>
      </c>
      <c r="L1663" t="s">
        <v>535</v>
      </c>
      <c r="M1663" t="s">
        <v>3915</v>
      </c>
      <c r="N1663" t="s">
        <v>3918</v>
      </c>
      <c r="O1663" t="s">
        <v>3924</v>
      </c>
      <c r="P1663" s="148">
        <v>0.1218390837311745</v>
      </c>
      <c r="Q1663" s="30">
        <v>49.913039980000001</v>
      </c>
      <c r="R1663" s="30">
        <v>233.56321716308591</v>
      </c>
      <c r="S1663" s="1">
        <v>728</v>
      </c>
      <c r="T1663" s="1">
        <v>728</v>
      </c>
      <c r="U1663" s="148">
        <v>1</v>
      </c>
      <c r="V1663" s="148">
        <v>0.1218390837311745</v>
      </c>
      <c r="W1663" s="149">
        <v>50.610962399999998</v>
      </c>
      <c r="X1663" s="149">
        <v>233.56321716308591</v>
      </c>
      <c r="Y1663" s="1">
        <v>728</v>
      </c>
      <c r="Z1663" s="30">
        <v>89.754104614257813</v>
      </c>
      <c r="AA1663" s="148">
        <v>0.23400000000000001</v>
      </c>
      <c r="AB1663" s="30">
        <v>51.6</v>
      </c>
      <c r="AC1663" s="30">
        <v>280.39999999999998</v>
      </c>
      <c r="AD1663" s="30">
        <v>91.476493835449219</v>
      </c>
      <c r="AE1663" s="148">
        <v>0.23400000000000001</v>
      </c>
      <c r="AF1663" s="30">
        <v>52.19</v>
      </c>
      <c r="AG1663" s="30">
        <v>280.39999999999998</v>
      </c>
      <c r="AH1663" s="30">
        <v>86.977485656738281</v>
      </c>
      <c r="AI1663" s="148">
        <v>0.24099999999999999</v>
      </c>
      <c r="AJ1663" s="30">
        <v>50.697331120000001</v>
      </c>
      <c r="AK1663" s="30">
        <v>285.3</v>
      </c>
      <c r="AL1663" s="30">
        <v>88.82666015625</v>
      </c>
      <c r="AM1663" s="148">
        <v>0.24099999999999999</v>
      </c>
      <c r="AN1663" s="30">
        <v>51.305238189999997</v>
      </c>
      <c r="AO1663" s="30">
        <v>285.3</v>
      </c>
      <c r="AP1663" s="148">
        <v>5.517241358757019E-2</v>
      </c>
      <c r="AQ1663" s="30">
        <v>47.263432250000001</v>
      </c>
      <c r="AR1663" s="30"/>
      <c r="AS1663" s="30">
        <v>727</v>
      </c>
      <c r="AT1663" s="30">
        <v>727</v>
      </c>
      <c r="AU1663" s="148">
        <v>1</v>
      </c>
      <c r="AV1663" s="30">
        <v>83.244682312011719</v>
      </c>
      <c r="AW1663" s="148">
        <v>5.517241358757019E-2</v>
      </c>
      <c r="AX1663" s="30">
        <v>48.985787799999997</v>
      </c>
      <c r="AY1663" s="30"/>
      <c r="AZ1663" s="30">
        <v>727</v>
      </c>
      <c r="BA1663" s="30">
        <v>90.011077880859375</v>
      </c>
      <c r="BB1663" s="148">
        <v>0.19400000000000001</v>
      </c>
      <c r="BC1663" s="30">
        <v>52.44</v>
      </c>
      <c r="BD1663" s="30">
        <v>240.4</v>
      </c>
      <c r="BE1663" s="30">
        <v>91.304946899414063</v>
      </c>
      <c r="BF1663" s="147">
        <v>0.19400000000000001</v>
      </c>
      <c r="BG1663" s="30">
        <v>53.09</v>
      </c>
      <c r="BH1663" s="30">
        <v>240.4</v>
      </c>
      <c r="BI1663" s="30">
        <v>90.132522583007813</v>
      </c>
      <c r="BJ1663" s="148">
        <v>0.245</v>
      </c>
      <c r="BK1663" s="30">
        <v>52.532130180000003</v>
      </c>
      <c r="BL1663" s="30">
        <v>263.2</v>
      </c>
      <c r="BM1663" s="30">
        <v>91.396186828613281</v>
      </c>
      <c r="BN1663" s="148">
        <v>0.245</v>
      </c>
      <c r="BO1663" s="30">
        <v>53.191175090000002</v>
      </c>
      <c r="BP1663" s="30">
        <v>263.2</v>
      </c>
      <c r="BQ1663" s="148">
        <v>0.95600000000000007</v>
      </c>
      <c r="BR1663" s="148">
        <v>3.4000000000000002E-2</v>
      </c>
      <c r="BS1663" s="148"/>
      <c r="BT1663" s="148"/>
      <c r="BU1663" s="148"/>
      <c r="BV1663" s="148">
        <v>1.099999994039536E-2</v>
      </c>
      <c r="BW1663" s="148">
        <v>2.1000000000000001E-2</v>
      </c>
      <c r="BX1663" s="148">
        <v>0.127</v>
      </c>
      <c r="BY1663" s="148">
        <v>0.75599999999999989</v>
      </c>
      <c r="BZ1663" s="1">
        <v>1</v>
      </c>
      <c r="CA1663" s="1">
        <v>7039.39013671875</v>
      </c>
      <c r="CB1663" s="1">
        <v>9399.92</v>
      </c>
      <c r="CC1663" s="124" t="s">
        <v>4622</v>
      </c>
      <c r="CD1663" t="s">
        <v>4635</v>
      </c>
    </row>
    <row r="1664" spans="1:82" x14ac:dyDescent="0.3">
      <c r="A1664" s="1">
        <v>1159146971</v>
      </c>
      <c r="B1664" s="124" t="s">
        <v>4622</v>
      </c>
      <c r="C1664" t="s">
        <v>541</v>
      </c>
      <c r="D1664" t="s">
        <v>2100</v>
      </c>
      <c r="E1664" s="30">
        <v>103.071403503418</v>
      </c>
      <c r="F1664" s="30">
        <v>104.854118347168</v>
      </c>
      <c r="G1664" s="30">
        <v>87.268829345703125</v>
      </c>
      <c r="H1664" s="30">
        <v>88.84478759765625</v>
      </c>
      <c r="I1664" s="1">
        <v>590</v>
      </c>
      <c r="J1664" s="1" t="s">
        <v>3981</v>
      </c>
      <c r="K1664" s="1">
        <v>4</v>
      </c>
      <c r="L1664" t="s">
        <v>535</v>
      </c>
      <c r="M1664" t="s">
        <v>3915</v>
      </c>
      <c r="N1664" t="s">
        <v>3918</v>
      </c>
      <c r="O1664" t="s">
        <v>3924</v>
      </c>
      <c r="P1664" s="148">
        <v>0.1047619059681892</v>
      </c>
      <c r="Q1664" s="30">
        <v>57.474813210000001</v>
      </c>
      <c r="R1664" s="30"/>
      <c r="S1664" s="1">
        <v>98</v>
      </c>
      <c r="T1664" s="1">
        <v>98</v>
      </c>
      <c r="U1664" s="148">
        <v>1</v>
      </c>
      <c r="V1664" s="148">
        <v>0.1047619059681892</v>
      </c>
      <c r="W1664" s="149">
        <v>58.177373459999998</v>
      </c>
      <c r="X1664" s="149"/>
      <c r="Y1664" s="1">
        <v>98</v>
      </c>
      <c r="Z1664" s="30">
        <v>95.795944213867188</v>
      </c>
      <c r="AA1664" s="148">
        <v>0.29899999999999999</v>
      </c>
      <c r="AB1664" s="30">
        <v>53.6</v>
      </c>
      <c r="AC1664" s="30">
        <v>276.5</v>
      </c>
      <c r="AD1664" s="30">
        <v>97.484672546386719</v>
      </c>
      <c r="AE1664" s="148">
        <v>0.29899999999999999</v>
      </c>
      <c r="AF1664" s="30">
        <v>54.23</v>
      </c>
      <c r="AG1664" s="30">
        <v>276.5</v>
      </c>
      <c r="AH1664" s="30"/>
      <c r="AI1664" s="148">
        <v>0.182</v>
      </c>
      <c r="AJ1664" s="30"/>
      <c r="AK1664" s="30">
        <v>242.9</v>
      </c>
      <c r="AL1664" s="30"/>
      <c r="AM1664" s="148">
        <v>0.182</v>
      </c>
      <c r="AN1664" s="30"/>
      <c r="AO1664" s="30">
        <v>242.9</v>
      </c>
      <c r="AP1664" s="148">
        <v>3.8095239549875259E-2</v>
      </c>
      <c r="AQ1664" s="30">
        <v>51.428451670000001</v>
      </c>
      <c r="AR1664" s="30"/>
      <c r="AS1664" s="30">
        <v>98</v>
      </c>
      <c r="AT1664" s="30">
        <v>98</v>
      </c>
      <c r="AU1664" s="148">
        <v>1</v>
      </c>
      <c r="AV1664" s="30">
        <v>88.84478759765625</v>
      </c>
      <c r="AW1664" s="148">
        <v>3.8095239549875259E-2</v>
      </c>
      <c r="AX1664" s="30">
        <v>52.195301659999998</v>
      </c>
      <c r="AY1664" s="30"/>
      <c r="AZ1664" s="30">
        <v>98</v>
      </c>
      <c r="BA1664" s="30">
        <v>82.917861938476563</v>
      </c>
      <c r="BB1664" s="148">
        <v>0.29899999999999999</v>
      </c>
      <c r="BC1664" s="30">
        <v>49</v>
      </c>
      <c r="BD1664" s="30">
        <v>273.5</v>
      </c>
      <c r="BE1664" s="30">
        <v>84.224769592285156</v>
      </c>
      <c r="BF1664" s="147">
        <v>0.29899999999999999</v>
      </c>
      <c r="BG1664" s="30">
        <v>49.6</v>
      </c>
      <c r="BH1664" s="30">
        <v>273.5</v>
      </c>
      <c r="BI1664" s="30"/>
      <c r="BJ1664" s="148">
        <v>0.253</v>
      </c>
      <c r="BK1664" s="30"/>
      <c r="BL1664" s="30">
        <v>259.10000000000002</v>
      </c>
      <c r="BM1664" s="30"/>
      <c r="BN1664" s="148">
        <v>0.253</v>
      </c>
      <c r="BO1664" s="30"/>
      <c r="BP1664" s="30">
        <v>259.10000000000002</v>
      </c>
      <c r="BQ1664" s="148">
        <v>0.96899999999999997</v>
      </c>
      <c r="BR1664" s="148">
        <v>1.7000000000000001E-2</v>
      </c>
      <c r="BS1664" s="148"/>
      <c r="BT1664" s="148"/>
      <c r="BU1664" s="148">
        <v>1.2E-2</v>
      </c>
      <c r="BV1664" s="148">
        <v>2.000000094994903E-3</v>
      </c>
      <c r="BW1664" s="148"/>
      <c r="BX1664" s="148">
        <v>6.0999999999999999E-2</v>
      </c>
      <c r="BY1664" s="148">
        <v>0.78060000000000007</v>
      </c>
      <c r="BZ1664" s="1">
        <v>1</v>
      </c>
      <c r="CA1664" s="1">
        <v>6759.740234375</v>
      </c>
      <c r="CB1664" s="1">
        <v>8760.16</v>
      </c>
      <c r="CC1664" s="124" t="s">
        <v>4622</v>
      </c>
      <c r="CD1664" t="s">
        <v>4634</v>
      </c>
    </row>
    <row r="1665" spans="1:82" x14ac:dyDescent="0.3">
      <c r="A1665" s="1">
        <v>1159146972</v>
      </c>
      <c r="B1665" s="124" t="s">
        <v>4622</v>
      </c>
      <c r="C1665" t="s">
        <v>541</v>
      </c>
      <c r="D1665" t="s">
        <v>2101</v>
      </c>
      <c r="E1665" s="30">
        <v>82.4942626953125</v>
      </c>
      <c r="F1665" s="30">
        <v>83.904327392578125</v>
      </c>
      <c r="G1665" s="30">
        <v>78.775955200195313</v>
      </c>
      <c r="H1665" s="30">
        <v>79.617530822753906</v>
      </c>
      <c r="I1665" s="1">
        <v>553</v>
      </c>
      <c r="J1665" s="1" t="s">
        <v>3981</v>
      </c>
      <c r="K1665" s="1">
        <v>4</v>
      </c>
      <c r="L1665" t="s">
        <v>535</v>
      </c>
      <c r="M1665" t="s">
        <v>3915</v>
      </c>
      <c r="N1665" t="s">
        <v>3918</v>
      </c>
      <c r="O1665" t="s">
        <v>3924</v>
      </c>
      <c r="P1665" s="148">
        <v>0.1100917458534241</v>
      </c>
      <c r="Q1665" s="30">
        <v>48.91548255</v>
      </c>
      <c r="R1665" s="30"/>
      <c r="S1665" s="1">
        <v>73</v>
      </c>
      <c r="T1665" s="1">
        <v>73</v>
      </c>
      <c r="U1665" s="148">
        <v>1</v>
      </c>
      <c r="V1665" s="148">
        <v>0.1100917458534241</v>
      </c>
      <c r="W1665" s="149">
        <v>49.496987349999998</v>
      </c>
      <c r="X1665" s="149"/>
      <c r="Y1665" s="1">
        <v>73</v>
      </c>
      <c r="Z1665" s="30">
        <v>82.50390625</v>
      </c>
      <c r="AA1665" s="148">
        <v>0.27100000000000002</v>
      </c>
      <c r="AB1665" s="30">
        <v>49.2</v>
      </c>
      <c r="AC1665" s="30">
        <v>264.5</v>
      </c>
      <c r="AD1665" s="30">
        <v>83.907371520996094</v>
      </c>
      <c r="AE1665" s="148">
        <v>0.27100000000000002</v>
      </c>
      <c r="AF1665" s="30">
        <v>49.62</v>
      </c>
      <c r="AG1665" s="30">
        <v>264.5</v>
      </c>
      <c r="AH1665" s="30"/>
      <c r="AI1665" s="148">
        <v>0.28999999999999998</v>
      </c>
      <c r="AJ1665" s="30"/>
      <c r="AK1665" s="30">
        <v>264.5</v>
      </c>
      <c r="AL1665" s="30"/>
      <c r="AM1665" s="148">
        <v>0.28999999999999998</v>
      </c>
      <c r="AN1665" s="30"/>
      <c r="AO1665" s="30">
        <v>264.5</v>
      </c>
      <c r="AP1665" s="148">
        <v>3.6697246134281158E-2</v>
      </c>
      <c r="AQ1665" s="30">
        <v>46.115932460000003</v>
      </c>
      <c r="AR1665" s="30"/>
      <c r="AS1665" s="30">
        <v>73</v>
      </c>
      <c r="AT1665" s="30">
        <v>73</v>
      </c>
      <c r="AU1665" s="148">
        <v>1</v>
      </c>
      <c r="AV1665" s="30">
        <v>79.617530822753906</v>
      </c>
      <c r="AW1665" s="148">
        <v>3.6697246134281158E-2</v>
      </c>
      <c r="AX1665" s="30">
        <v>46.907004039999997</v>
      </c>
      <c r="AY1665" s="30"/>
      <c r="AZ1665" s="30">
        <v>73</v>
      </c>
      <c r="BA1665" s="30">
        <v>77.80413818359375</v>
      </c>
      <c r="BB1665" s="148">
        <v>0.26100000000000001</v>
      </c>
      <c r="BC1665" s="30">
        <v>46.52</v>
      </c>
      <c r="BD1665" s="30">
        <v>257</v>
      </c>
      <c r="BE1665" s="30">
        <v>79.05157470703125</v>
      </c>
      <c r="BF1665" s="147">
        <v>0.26100000000000001</v>
      </c>
      <c r="BG1665" s="30">
        <v>47.05</v>
      </c>
      <c r="BH1665" s="30">
        <v>257</v>
      </c>
      <c r="BI1665" s="30"/>
      <c r="BJ1665" s="148">
        <v>0.312</v>
      </c>
      <c r="BK1665" s="30"/>
      <c r="BL1665" s="30">
        <v>318.3</v>
      </c>
      <c r="BM1665" s="30"/>
      <c r="BN1665" s="148">
        <v>0.312</v>
      </c>
      <c r="BO1665" s="30"/>
      <c r="BP1665" s="30">
        <v>318.3</v>
      </c>
      <c r="BQ1665" s="148">
        <v>0.93900000000000006</v>
      </c>
      <c r="BR1665" s="148">
        <v>4.2999999999999997E-2</v>
      </c>
      <c r="BS1665" s="148"/>
      <c r="BT1665" s="148">
        <v>1.2999999999999999E-2</v>
      </c>
      <c r="BU1665" s="148"/>
      <c r="BV1665" s="148">
        <v>4.999999888241291E-3</v>
      </c>
      <c r="BW1665" s="148">
        <v>4.2999999999999997E-2</v>
      </c>
      <c r="BX1665" s="148">
        <v>8.3000000000000004E-2</v>
      </c>
      <c r="BY1665" s="148">
        <v>0.7770999999999999</v>
      </c>
      <c r="BZ1665" s="1">
        <v>1</v>
      </c>
      <c r="CA1665" s="1">
        <v>6783.39013671875</v>
      </c>
      <c r="CB1665" s="1">
        <v>8926.82</v>
      </c>
      <c r="CC1665" s="124" t="s">
        <v>4622</v>
      </c>
      <c r="CD1665" t="s">
        <v>4634</v>
      </c>
    </row>
    <row r="1666" spans="1:82" x14ac:dyDescent="0.3">
      <c r="A1666" s="1">
        <v>1159146973</v>
      </c>
      <c r="B1666" s="124" t="s">
        <v>4622</v>
      </c>
      <c r="C1666" t="s">
        <v>541</v>
      </c>
      <c r="D1666" t="s">
        <v>2102</v>
      </c>
      <c r="E1666" s="30">
        <v>86.352943420410156</v>
      </c>
      <c r="F1666" s="30">
        <v>88.060340881347656</v>
      </c>
      <c r="G1666" s="30">
        <v>82.092239379882813</v>
      </c>
      <c r="H1666" s="30">
        <v>85.295639038085938</v>
      </c>
      <c r="I1666" s="1">
        <v>459</v>
      </c>
      <c r="J1666" s="1">
        <v>5</v>
      </c>
      <c r="K1666" s="1">
        <v>8</v>
      </c>
      <c r="L1666" t="s">
        <v>535</v>
      </c>
      <c r="M1666" t="s">
        <v>3915</v>
      </c>
      <c r="N1666" t="s">
        <v>3918</v>
      </c>
      <c r="O1666" t="s">
        <v>3924</v>
      </c>
      <c r="P1666" s="148">
        <v>0.1580188721418381</v>
      </c>
      <c r="Q1666" s="30">
        <v>50.520550249999999</v>
      </c>
      <c r="R1666" s="30">
        <v>247.6415100097656</v>
      </c>
      <c r="S1666" s="1">
        <v>736</v>
      </c>
      <c r="T1666" s="1">
        <v>736</v>
      </c>
      <c r="U1666" s="148">
        <v>1</v>
      </c>
      <c r="V1666" s="148">
        <v>0.1580188721418381</v>
      </c>
      <c r="W1666" s="149">
        <v>51.218998319999997</v>
      </c>
      <c r="X1666" s="149">
        <v>247.6415100097656</v>
      </c>
      <c r="Y1666" s="1">
        <v>736</v>
      </c>
      <c r="Z1666" s="30">
        <v>85.222724914550781</v>
      </c>
      <c r="AA1666" s="148">
        <v>0.251</v>
      </c>
      <c r="AB1666" s="30">
        <v>50.1</v>
      </c>
      <c r="AC1666" s="30">
        <v>284.8</v>
      </c>
      <c r="AD1666" s="30">
        <v>86.99981689453125</v>
      </c>
      <c r="AE1666" s="148">
        <v>0.251</v>
      </c>
      <c r="AF1666" s="30">
        <v>50.67</v>
      </c>
      <c r="AG1666" s="30">
        <v>284.8</v>
      </c>
      <c r="AH1666" s="30">
        <v>80.696449279785156</v>
      </c>
      <c r="AI1666" s="148">
        <v>0.20399999999999999</v>
      </c>
      <c r="AJ1666" s="30">
        <v>48.616966040000001</v>
      </c>
      <c r="AK1666" s="30">
        <v>263.89999999999998</v>
      </c>
      <c r="AL1666" s="30">
        <v>82.615028381347656</v>
      </c>
      <c r="AM1666" s="148">
        <v>0.20399999999999999</v>
      </c>
      <c r="AN1666" s="30">
        <v>49.191428340000002</v>
      </c>
      <c r="AO1666" s="30">
        <v>263.89999999999998</v>
      </c>
      <c r="AP1666" s="148">
        <v>7.0921987295150757E-2</v>
      </c>
      <c r="AQ1666" s="30">
        <v>48.190360159999997</v>
      </c>
      <c r="AR1666" s="30">
        <v>176.8321533203125</v>
      </c>
      <c r="AS1666" s="30">
        <v>731</v>
      </c>
      <c r="AT1666" s="30">
        <v>731</v>
      </c>
      <c r="AU1666" s="148">
        <v>1</v>
      </c>
      <c r="AV1666" s="30">
        <v>85.295639038085938</v>
      </c>
      <c r="AW1666" s="148">
        <v>7.0921987295150757E-2</v>
      </c>
      <c r="AX1666" s="30">
        <v>50.161222590000001</v>
      </c>
      <c r="AY1666" s="30">
        <v>176.8321533203125</v>
      </c>
      <c r="AZ1666" s="30">
        <v>731</v>
      </c>
      <c r="BA1666" s="30">
        <v>90.567817687988281</v>
      </c>
      <c r="BB1666" s="148">
        <v>0.23599999999999999</v>
      </c>
      <c r="BC1666" s="30">
        <v>52.71</v>
      </c>
      <c r="BD1666" s="30">
        <v>264.89999999999998</v>
      </c>
      <c r="BE1666" s="30">
        <v>91.852691650390625</v>
      </c>
      <c r="BF1666" s="147">
        <v>0.23599999999999999</v>
      </c>
      <c r="BG1666" s="30">
        <v>53.36</v>
      </c>
      <c r="BH1666" s="30">
        <v>264.89999999999998</v>
      </c>
      <c r="BI1666" s="30">
        <v>91.992385864257813</v>
      </c>
      <c r="BJ1666" s="148">
        <v>0.23100000000000001</v>
      </c>
      <c r="BK1666" s="30">
        <v>53.438109580000003</v>
      </c>
      <c r="BL1666" s="30">
        <v>265.5</v>
      </c>
      <c r="BM1666" s="30">
        <v>93.195945739746094</v>
      </c>
      <c r="BN1666" s="148">
        <v>0.23100000000000001</v>
      </c>
      <c r="BO1666" s="30">
        <v>54.088130280000001</v>
      </c>
      <c r="BP1666" s="30">
        <v>265.5</v>
      </c>
      <c r="BQ1666" s="148">
        <v>0.98899999999999999</v>
      </c>
      <c r="BR1666" s="148">
        <v>1.0999999999999999E-2</v>
      </c>
      <c r="BS1666" s="148"/>
      <c r="BT1666" s="148"/>
      <c r="BU1666" s="148"/>
      <c r="BV1666" s="148">
        <v>0</v>
      </c>
      <c r="BW1666" s="148"/>
      <c r="BX1666" s="148">
        <v>0.122</v>
      </c>
      <c r="BY1666" s="148">
        <v>0.72349999999999992</v>
      </c>
      <c r="BZ1666" s="1">
        <v>1</v>
      </c>
      <c r="CA1666" s="1">
        <v>6650.8701171875</v>
      </c>
      <c r="CB1666" s="1">
        <v>8654.5300000000007</v>
      </c>
      <c r="CC1666" s="124" t="s">
        <v>4622</v>
      </c>
      <c r="CD1666" t="s">
        <v>4635</v>
      </c>
    </row>
    <row r="1667" spans="1:82" x14ac:dyDescent="0.3">
      <c r="A1667" s="1">
        <v>1159163935</v>
      </c>
      <c r="B1667" s="124" t="s">
        <v>4623</v>
      </c>
      <c r="C1667" t="s">
        <v>542</v>
      </c>
      <c r="D1667" t="s">
        <v>2103</v>
      </c>
      <c r="E1667" s="30">
        <v>79.760383605957031</v>
      </c>
      <c r="F1667" s="30">
        <v>79.438690185546875</v>
      </c>
      <c r="G1667" s="30">
        <v>86.654953002929688</v>
      </c>
      <c r="H1667" s="30">
        <v>88.920021057128906</v>
      </c>
      <c r="I1667" s="1">
        <v>395</v>
      </c>
      <c r="J1667" s="1">
        <v>6</v>
      </c>
      <c r="K1667" s="1">
        <v>8</v>
      </c>
      <c r="L1667" t="s">
        <v>535</v>
      </c>
      <c r="M1667" t="s">
        <v>3915</v>
      </c>
      <c r="N1667" t="s">
        <v>3918</v>
      </c>
      <c r="O1667" t="s">
        <v>3924</v>
      </c>
      <c r="P1667" s="148">
        <v>0.38526913523674011</v>
      </c>
      <c r="Q1667" s="30">
        <v>47.778292209999996</v>
      </c>
      <c r="R1667" s="30">
        <v>307.64871215820313</v>
      </c>
      <c r="S1667" s="1">
        <v>608</v>
      </c>
      <c r="T1667" s="1">
        <v>339</v>
      </c>
      <c r="U1667" s="148">
        <v>0.55756580829620361</v>
      </c>
      <c r="V1667" s="148">
        <v>0.27860695123672491</v>
      </c>
      <c r="W1667" s="149">
        <v>47.646683189999997</v>
      </c>
      <c r="X1667" s="149">
        <v>278.60696411132813</v>
      </c>
      <c r="Y1667" s="1">
        <v>339</v>
      </c>
      <c r="Z1667" s="30">
        <v>77.972526550292969</v>
      </c>
      <c r="AA1667" s="148">
        <v>0.40500000000000003</v>
      </c>
      <c r="AB1667" s="30">
        <v>47.7</v>
      </c>
      <c r="AC1667" s="30">
        <v>325.3</v>
      </c>
      <c r="AD1667" s="30">
        <v>78.517692565917969</v>
      </c>
      <c r="AE1667" s="148">
        <v>0.31</v>
      </c>
      <c r="AF1667" s="30">
        <v>47.79</v>
      </c>
      <c r="AG1667" s="30">
        <v>297.5</v>
      </c>
      <c r="AH1667" s="30">
        <v>83.715568542480469</v>
      </c>
      <c r="AI1667" s="148">
        <v>0.46</v>
      </c>
      <c r="AJ1667" s="30">
        <v>49.616939250000001</v>
      </c>
      <c r="AK1667" s="30">
        <v>344</v>
      </c>
      <c r="AL1667" s="30">
        <v>82.448211669921875</v>
      </c>
      <c r="AM1667" s="148">
        <v>0.38100000000000001</v>
      </c>
      <c r="AN1667" s="30">
        <v>49.134660910000001</v>
      </c>
      <c r="AO1667" s="30">
        <v>326.5</v>
      </c>
      <c r="AP1667" s="148">
        <v>0.28490027785301208</v>
      </c>
      <c r="AQ1667" s="30">
        <v>51.04445862</v>
      </c>
      <c r="AR1667" s="30">
        <v>267.5213623046875</v>
      </c>
      <c r="AS1667" s="30">
        <v>610</v>
      </c>
      <c r="AT1667" s="30">
        <v>337</v>
      </c>
      <c r="AU1667" s="148">
        <v>0.55756580829620361</v>
      </c>
      <c r="AV1667" s="30">
        <v>88.920021057128906</v>
      </c>
      <c r="AW1667" s="148">
        <v>0.18181818723678589</v>
      </c>
      <c r="AX1667" s="30">
        <v>52.238419010000001</v>
      </c>
      <c r="AY1667" s="30">
        <v>232.8282775878906</v>
      </c>
      <c r="AZ1667" s="30">
        <v>337</v>
      </c>
      <c r="BA1667" s="30">
        <v>87.083061218261719</v>
      </c>
      <c r="BB1667" s="148">
        <v>0.42599999999999999</v>
      </c>
      <c r="BC1667" s="30">
        <v>51.02</v>
      </c>
      <c r="BD1667" s="30">
        <v>322.8</v>
      </c>
      <c r="BE1667" s="30">
        <v>86.902656555175781</v>
      </c>
      <c r="BF1667" s="147">
        <v>0.35699999999999998</v>
      </c>
      <c r="BG1667" s="30">
        <v>50.92</v>
      </c>
      <c r="BH1667" s="30">
        <v>297.5</v>
      </c>
      <c r="BI1667" s="30">
        <v>84.795234680175781</v>
      </c>
      <c r="BJ1667" s="148">
        <v>0.38500000000000001</v>
      </c>
      <c r="BK1667" s="30">
        <v>49.932218689999999</v>
      </c>
      <c r="BL1667" s="30">
        <v>307.5</v>
      </c>
      <c r="BM1667" s="30">
        <v>82.824287414550781</v>
      </c>
      <c r="BN1667" s="148">
        <v>0.29699999999999999</v>
      </c>
      <c r="BO1667" s="30">
        <v>48.919166060000002</v>
      </c>
      <c r="BP1667" s="30">
        <v>271</v>
      </c>
      <c r="BQ1667" s="148">
        <v>0.21299999999999999</v>
      </c>
      <c r="BR1667" s="148">
        <v>4.5999999999999999E-2</v>
      </c>
      <c r="BS1667" s="148">
        <v>1.4999999999999999E-2</v>
      </c>
      <c r="BT1667" s="148">
        <v>0.60499999999999998</v>
      </c>
      <c r="BU1667" s="148">
        <v>0.11600000000000001</v>
      </c>
      <c r="BV1667" s="148">
        <v>4.999999888241291E-3</v>
      </c>
      <c r="BW1667" s="148">
        <v>8.1000000000000003E-2</v>
      </c>
      <c r="BX1667" s="148">
        <v>9.4E-2</v>
      </c>
      <c r="BY1667" s="148">
        <v>0.46100000000000002</v>
      </c>
      <c r="BZ1667" s="1"/>
      <c r="CA1667" s="1">
        <v>8892.0703125</v>
      </c>
      <c r="CB1667" s="1">
        <v>10077.42</v>
      </c>
      <c r="CC1667" s="124" t="s">
        <v>4623</v>
      </c>
      <c r="CD1667" t="s">
        <v>4633</v>
      </c>
    </row>
    <row r="1668" spans="1:82" x14ac:dyDescent="0.3">
      <c r="A1668" s="1">
        <v>1159166980</v>
      </c>
      <c r="B1668" s="124" t="s">
        <v>4623</v>
      </c>
      <c r="C1668" t="s">
        <v>542</v>
      </c>
      <c r="D1668" t="s">
        <v>542</v>
      </c>
      <c r="E1668" s="30">
        <v>76.335220336914063</v>
      </c>
      <c r="F1668" s="30">
        <v>75.778549194335938</v>
      </c>
      <c r="G1668" s="30">
        <v>71.961875915527344</v>
      </c>
      <c r="H1668" s="30">
        <v>73.139030456542969</v>
      </c>
      <c r="I1668" s="1">
        <v>414</v>
      </c>
      <c r="J1668" s="1" t="s">
        <v>3981</v>
      </c>
      <c r="K1668" s="1">
        <v>5</v>
      </c>
      <c r="L1668" t="s">
        <v>535</v>
      </c>
      <c r="M1668" t="s">
        <v>3915</v>
      </c>
      <c r="N1668" t="s">
        <v>3918</v>
      </c>
      <c r="O1668" t="s">
        <v>3924</v>
      </c>
      <c r="P1668" s="148">
        <v>0.46859902143478388</v>
      </c>
      <c r="Q1668" s="30">
        <v>46.353551019999998</v>
      </c>
      <c r="R1668" s="30">
        <v>335.748779296875</v>
      </c>
      <c r="S1668" s="1">
        <v>201</v>
      </c>
      <c r="T1668" s="1">
        <v>92</v>
      </c>
      <c r="U1668" s="148">
        <v>0.45771142840385443</v>
      </c>
      <c r="V1668" s="148">
        <v>0.2179487198591232</v>
      </c>
      <c r="W1668" s="149">
        <v>46.130130629999996</v>
      </c>
      <c r="X1668" s="149">
        <v>275.64102172851563</v>
      </c>
      <c r="Y1668" s="1">
        <v>92</v>
      </c>
      <c r="Z1668" s="30">
        <v>84.014358520507813</v>
      </c>
      <c r="AA1668" s="148">
        <v>0.59200000000000008</v>
      </c>
      <c r="AB1668" s="30">
        <v>49.7</v>
      </c>
      <c r="AC1668" s="30">
        <v>368.5</v>
      </c>
      <c r="AD1668" s="30">
        <v>81.698486328125</v>
      </c>
      <c r="AE1668" s="148">
        <v>0.47199999999999998</v>
      </c>
      <c r="AF1668" s="30">
        <v>48.87</v>
      </c>
      <c r="AG1668" s="30">
        <v>331.5</v>
      </c>
      <c r="AH1668" s="30">
        <v>86.097923278808594</v>
      </c>
      <c r="AI1668" s="148">
        <v>0.66500000000000004</v>
      </c>
      <c r="AJ1668" s="30">
        <v>50.406009210000001</v>
      </c>
      <c r="AK1668" s="30">
        <v>390.6</v>
      </c>
      <c r="AL1668" s="30">
        <v>86.213882446289063</v>
      </c>
      <c r="AM1668" s="148">
        <v>0.55600000000000005</v>
      </c>
      <c r="AN1668" s="30">
        <v>50.416112929999997</v>
      </c>
      <c r="AO1668" s="30">
        <v>366.7</v>
      </c>
      <c r="AP1668" s="148">
        <v>0.32367148995399481</v>
      </c>
      <c r="AQ1668" s="30">
        <v>41.853544429999999</v>
      </c>
      <c r="AR1668" s="30">
        <v>262.31884765625</v>
      </c>
      <c r="AS1668" s="30">
        <v>202</v>
      </c>
      <c r="AT1668" s="30">
        <v>93</v>
      </c>
      <c r="AU1668" s="148">
        <v>0.45771142840385443</v>
      </c>
      <c r="AV1668" s="30">
        <v>73.139030456542969</v>
      </c>
      <c r="AW1668" s="148">
        <v>0.1025641039013863</v>
      </c>
      <c r="AX1668" s="30">
        <v>43.194068549999997</v>
      </c>
      <c r="AY1668" s="30"/>
      <c r="AZ1668" s="30">
        <v>93</v>
      </c>
      <c r="BA1668" s="30">
        <v>75.371002197265625</v>
      </c>
      <c r="BB1668" s="148">
        <v>0.48799999999999999</v>
      </c>
      <c r="BC1668" s="30">
        <v>45.34</v>
      </c>
      <c r="BD1668" s="30">
        <v>321.60000000000002</v>
      </c>
      <c r="BE1668" s="30">
        <v>76.556266784667969</v>
      </c>
      <c r="BF1668" s="147">
        <v>0.36099999999999999</v>
      </c>
      <c r="BG1668" s="30">
        <v>45.82</v>
      </c>
      <c r="BH1668" s="30">
        <v>276.89999999999998</v>
      </c>
      <c r="BI1668" s="30">
        <v>76.319328308105469</v>
      </c>
      <c r="BJ1668" s="148">
        <v>0.47399999999999998</v>
      </c>
      <c r="BK1668" s="30">
        <v>45.803415479999998</v>
      </c>
      <c r="BL1668" s="30">
        <v>331.5</v>
      </c>
      <c r="BM1668" s="30">
        <v>77.332351684570313</v>
      </c>
      <c r="BN1668" s="148">
        <v>0.44</v>
      </c>
      <c r="BO1668" s="30">
        <v>46.182130729999997</v>
      </c>
      <c r="BP1668" s="30">
        <v>314</v>
      </c>
      <c r="BQ1668" s="148">
        <v>0.17100000000000001</v>
      </c>
      <c r="BR1668" s="148">
        <v>2.1999999999999999E-2</v>
      </c>
      <c r="BS1668" s="148">
        <v>2.4E-2</v>
      </c>
      <c r="BT1668" s="148">
        <v>0.69800000000000006</v>
      </c>
      <c r="BU1668" s="148">
        <v>8.2000000000000003E-2</v>
      </c>
      <c r="BV1668" s="148">
        <v>2.000000094994903E-3</v>
      </c>
      <c r="BW1668" s="148">
        <v>0.08</v>
      </c>
      <c r="BX1668" s="148">
        <v>4.8000000000000001E-2</v>
      </c>
      <c r="BY1668" s="148">
        <v>0.25800000000000001</v>
      </c>
      <c r="BZ1668" s="1"/>
      <c r="CA1668" s="1">
        <v>8276.1298828125</v>
      </c>
      <c r="CB1668" s="1">
        <v>9641.2999999999993</v>
      </c>
      <c r="CC1668" s="124" t="s">
        <v>4623</v>
      </c>
      <c r="CD1668" t="s">
        <v>4634</v>
      </c>
    </row>
    <row r="1669" spans="1:82" x14ac:dyDescent="0.3">
      <c r="A1669" s="1">
        <v>1159166997</v>
      </c>
      <c r="B1669" s="124" t="s">
        <v>4623</v>
      </c>
      <c r="C1669" t="s">
        <v>542</v>
      </c>
      <c r="D1669" t="s">
        <v>2104</v>
      </c>
      <c r="E1669" s="30">
        <v>82.858421325683594</v>
      </c>
      <c r="F1669" s="30">
        <v>82.562248229980469</v>
      </c>
      <c r="G1669" s="30">
        <v>83.560958862304688</v>
      </c>
      <c r="H1669" s="30">
        <v>82.751441955566406</v>
      </c>
      <c r="I1669" s="1">
        <v>452</v>
      </c>
      <c r="J1669" s="1" t="s">
        <v>3981</v>
      </c>
      <c r="K1669" s="1">
        <v>5</v>
      </c>
      <c r="L1669" t="s">
        <v>535</v>
      </c>
      <c r="M1669" t="s">
        <v>3915</v>
      </c>
      <c r="N1669" t="s">
        <v>3918</v>
      </c>
      <c r="O1669" t="s">
        <v>3924</v>
      </c>
      <c r="P1669" s="148">
        <v>0.29126214981079102</v>
      </c>
      <c r="Q1669" s="30">
        <v>49.066958270000001</v>
      </c>
      <c r="R1669" s="30">
        <v>279.126220703125</v>
      </c>
      <c r="S1669" s="1">
        <v>217</v>
      </c>
      <c r="T1669" s="1">
        <v>164</v>
      </c>
      <c r="U1669" s="148">
        <v>0.75576037168502808</v>
      </c>
      <c r="V1669" s="148">
        <v>0.2349397540092468</v>
      </c>
      <c r="W1669" s="149">
        <v>48.940906259999998</v>
      </c>
      <c r="X1669" s="149">
        <v>263.85540771484381</v>
      </c>
      <c r="Y1669" s="1">
        <v>164</v>
      </c>
      <c r="Z1669" s="30">
        <v>77.972526550292969</v>
      </c>
      <c r="AA1669" s="148">
        <v>0.33900000000000002</v>
      </c>
      <c r="AB1669" s="30">
        <v>47.7</v>
      </c>
      <c r="AC1669" s="30">
        <v>294.60000000000002</v>
      </c>
      <c r="AD1669" s="30">
        <v>77.516326904296875</v>
      </c>
      <c r="AE1669" s="148">
        <v>0.23499999999999999</v>
      </c>
      <c r="AF1669" s="30">
        <v>47.45</v>
      </c>
      <c r="AG1669" s="30">
        <v>268.2</v>
      </c>
      <c r="AH1669" s="30">
        <v>83.172691345214844</v>
      </c>
      <c r="AI1669" s="148">
        <v>0.30399999999999999</v>
      </c>
      <c r="AJ1669" s="30">
        <v>49.437132120000001</v>
      </c>
      <c r="AK1669" s="30">
        <v>283.7</v>
      </c>
      <c r="AL1669" s="30">
        <v>82.544853210449219</v>
      </c>
      <c r="AM1669" s="148">
        <v>0.22500000000000001</v>
      </c>
      <c r="AN1669" s="30">
        <v>49.167549170000001</v>
      </c>
      <c r="AO1669" s="30">
        <v>262.3</v>
      </c>
      <c r="AP1669" s="148">
        <v>0.1747572869062424</v>
      </c>
      <c r="AQ1669" s="30">
        <v>49.1090801</v>
      </c>
      <c r="AR1669" s="30">
        <v>228.6407775878906</v>
      </c>
      <c r="AS1669" s="30">
        <v>217</v>
      </c>
      <c r="AT1669" s="30">
        <v>164</v>
      </c>
      <c r="AU1669" s="148">
        <v>0.75576037168502808</v>
      </c>
      <c r="AV1669" s="30">
        <v>82.751441955566406</v>
      </c>
      <c r="AW1669" s="148">
        <v>0.13855421543121341</v>
      </c>
      <c r="AX1669" s="30">
        <v>48.703100589999998</v>
      </c>
      <c r="AY1669" s="30">
        <v>207.8313293457031</v>
      </c>
      <c r="AZ1669" s="30">
        <v>164</v>
      </c>
      <c r="BA1669" s="30">
        <v>80.69091796875</v>
      </c>
      <c r="BB1669" s="148">
        <v>0.186</v>
      </c>
      <c r="BC1669" s="30">
        <v>47.92</v>
      </c>
      <c r="BD1669" s="30">
        <v>238</v>
      </c>
      <c r="BE1669" s="30">
        <v>81.851181030273438</v>
      </c>
      <c r="BF1669" s="147">
        <v>0.11799999999999999</v>
      </c>
      <c r="BG1669" s="30">
        <v>48.43</v>
      </c>
      <c r="BH1669" s="30">
        <v>216.5</v>
      </c>
      <c r="BI1669" s="30">
        <v>82.510757446289063</v>
      </c>
      <c r="BJ1669" s="148">
        <v>0.19600000000000001</v>
      </c>
      <c r="BK1669" s="30">
        <v>48.819396609999998</v>
      </c>
      <c r="BL1669" s="30">
        <v>259.2</v>
      </c>
      <c r="BM1669" s="30">
        <v>83.157920837402344</v>
      </c>
      <c r="BN1669" s="148">
        <v>0.152</v>
      </c>
      <c r="BO1669" s="30">
        <v>49.085442790000002</v>
      </c>
      <c r="BP1669" s="30">
        <v>240.4</v>
      </c>
      <c r="BQ1669" s="148">
        <v>0.34100000000000003</v>
      </c>
      <c r="BR1669" s="148">
        <v>8.2000000000000003E-2</v>
      </c>
      <c r="BS1669" s="148">
        <v>2.4E-2</v>
      </c>
      <c r="BT1669" s="148">
        <v>0.434</v>
      </c>
      <c r="BU1669" s="148">
        <v>0.11700000000000001</v>
      </c>
      <c r="BV1669" s="148">
        <v>2.000000094994903E-3</v>
      </c>
      <c r="BW1669" s="148">
        <v>0.16400000000000001</v>
      </c>
      <c r="BX1669" s="148">
        <v>0.1</v>
      </c>
      <c r="BY1669" s="148">
        <v>0.70499999999999996</v>
      </c>
      <c r="BZ1669" s="1"/>
      <c r="CA1669" s="1">
        <v>8089.14990234375</v>
      </c>
      <c r="CB1669" s="1">
        <v>9636.8700000000008</v>
      </c>
      <c r="CC1669" s="124" t="s">
        <v>4623</v>
      </c>
      <c r="CD1669" t="s">
        <v>4634</v>
      </c>
    </row>
    <row r="1670" spans="1:82" x14ac:dyDescent="0.3">
      <c r="A1670" s="1">
        <v>1159236995</v>
      </c>
      <c r="B1670" s="124" t="s">
        <v>4624</v>
      </c>
      <c r="C1670" t="s">
        <v>543</v>
      </c>
      <c r="D1670" t="s">
        <v>2105</v>
      </c>
      <c r="E1670" s="30">
        <v>85.513114929199219</v>
      </c>
      <c r="F1670" s="30">
        <v>87.097892761230469</v>
      </c>
      <c r="G1670" s="30">
        <v>78.715599060058594</v>
      </c>
      <c r="H1670" s="30">
        <v>81.071624755859375</v>
      </c>
      <c r="I1670" s="1">
        <v>273</v>
      </c>
      <c r="J1670" s="1" t="s">
        <v>3981</v>
      </c>
      <c r="K1670" s="1">
        <v>8</v>
      </c>
      <c r="L1670" t="s">
        <v>535</v>
      </c>
      <c r="M1670" t="s">
        <v>3915</v>
      </c>
      <c r="N1670" t="s">
        <v>3918</v>
      </c>
      <c r="O1670" t="s">
        <v>3924</v>
      </c>
      <c r="P1670" s="148">
        <v>0.19760479032993319</v>
      </c>
      <c r="Q1670" s="30">
        <v>50.171213790000003</v>
      </c>
      <c r="R1670" s="30">
        <v>269.46109008789063</v>
      </c>
      <c r="S1670" s="1">
        <v>205</v>
      </c>
      <c r="T1670" s="1">
        <v>205</v>
      </c>
      <c r="U1670" s="148">
        <v>1</v>
      </c>
      <c r="V1670" s="148">
        <v>0.19760479032993319</v>
      </c>
      <c r="W1670" s="149">
        <v>50.820217749999998</v>
      </c>
      <c r="X1670" s="149">
        <v>269.46109008789063</v>
      </c>
      <c r="Y1670" s="1">
        <v>205</v>
      </c>
      <c r="Z1670" s="30">
        <v>84.618545532226563</v>
      </c>
      <c r="AA1670" s="148">
        <v>0.36499999999999999</v>
      </c>
      <c r="AB1670" s="30">
        <v>49.9</v>
      </c>
      <c r="AC1670" s="30">
        <v>305.10000000000002</v>
      </c>
      <c r="AD1670" s="30">
        <v>86.381324768066406</v>
      </c>
      <c r="AE1670" s="148">
        <v>0.36499999999999999</v>
      </c>
      <c r="AF1670" s="30">
        <v>50.46</v>
      </c>
      <c r="AG1670" s="30">
        <v>305.10000000000002</v>
      </c>
      <c r="AH1670" s="30">
        <v>81.650825500488281</v>
      </c>
      <c r="AI1670" s="148">
        <v>0.307</v>
      </c>
      <c r="AJ1670" s="30">
        <v>48.933067800000003</v>
      </c>
      <c r="AK1670" s="30">
        <v>296.89999999999998</v>
      </c>
      <c r="AL1670" s="30">
        <v>83.492942810058594</v>
      </c>
      <c r="AM1670" s="148">
        <v>0.307</v>
      </c>
      <c r="AN1670" s="30">
        <v>49.490183090000002</v>
      </c>
      <c r="AO1670" s="30">
        <v>296.89999999999998</v>
      </c>
      <c r="AP1670" s="148">
        <v>0.1017964035272598</v>
      </c>
      <c r="AQ1670" s="30">
        <v>46.078179919999997</v>
      </c>
      <c r="AR1670" s="30"/>
      <c r="AS1670" s="30">
        <v>205</v>
      </c>
      <c r="AT1670" s="30">
        <v>205</v>
      </c>
      <c r="AU1670" s="148">
        <v>1</v>
      </c>
      <c r="AV1670" s="30">
        <v>81.071624755859375</v>
      </c>
      <c r="AW1670" s="148">
        <v>0.1017964035272598</v>
      </c>
      <c r="AX1670" s="30">
        <v>47.740368070000002</v>
      </c>
      <c r="AY1670" s="30"/>
      <c r="AZ1670" s="30">
        <v>205</v>
      </c>
      <c r="BA1670" s="30">
        <v>83.495216369628906</v>
      </c>
      <c r="BB1670" s="148">
        <v>0.29899999999999999</v>
      </c>
      <c r="BC1670" s="30">
        <v>49.28</v>
      </c>
      <c r="BD1670" s="30">
        <v>262.8</v>
      </c>
      <c r="BE1670" s="30">
        <v>84.833381652832031</v>
      </c>
      <c r="BF1670" s="147">
        <v>0.29899999999999999</v>
      </c>
      <c r="BG1670" s="30">
        <v>49.9</v>
      </c>
      <c r="BH1670" s="30">
        <v>262.8</v>
      </c>
      <c r="BI1670" s="30">
        <v>81.362533569335938</v>
      </c>
      <c r="BJ1670" s="148">
        <v>0.32300000000000001</v>
      </c>
      <c r="BK1670" s="30">
        <v>48.260072880000003</v>
      </c>
      <c r="BL1670" s="30">
        <v>262.2</v>
      </c>
      <c r="BM1670" s="30">
        <v>82.738174438476563</v>
      </c>
      <c r="BN1670" s="148">
        <v>0.32300000000000001</v>
      </c>
      <c r="BO1670" s="30">
        <v>48.876252319999999</v>
      </c>
      <c r="BP1670" s="30">
        <v>262.2</v>
      </c>
      <c r="BQ1670" s="148">
        <v>0.61199999999999999</v>
      </c>
      <c r="BR1670" s="148">
        <v>0.106</v>
      </c>
      <c r="BS1670" s="148">
        <v>0.10299999999999999</v>
      </c>
      <c r="BT1670" s="148">
        <v>6.2E-2</v>
      </c>
      <c r="BU1670" s="148">
        <v>0.11</v>
      </c>
      <c r="BV1670" s="148">
        <v>7.0000002160668373E-3</v>
      </c>
      <c r="BW1670" s="148">
        <v>0.21299999999999999</v>
      </c>
      <c r="BX1670" s="148">
        <v>7.2999999999999995E-2</v>
      </c>
      <c r="BY1670" s="148">
        <v>0.5897</v>
      </c>
      <c r="BZ1670" s="1">
        <v>1</v>
      </c>
      <c r="CA1670" s="1">
        <v>8910.3095703125</v>
      </c>
      <c r="CB1670" s="1">
        <v>10036.540000000001</v>
      </c>
      <c r="CC1670" s="124" t="s">
        <v>4624</v>
      </c>
      <c r="CD1670" t="s">
        <v>4635</v>
      </c>
    </row>
    <row r="1671" spans="1:82" x14ac:dyDescent="0.3">
      <c r="A1671" s="1">
        <v>1159236996</v>
      </c>
      <c r="B1671" s="124" t="s">
        <v>4624</v>
      </c>
      <c r="C1671" t="s">
        <v>543</v>
      </c>
      <c r="D1671" t="s">
        <v>2106</v>
      </c>
      <c r="E1671" s="30">
        <v>79.722053527832031</v>
      </c>
      <c r="F1671" s="30">
        <v>81.020118713378906</v>
      </c>
      <c r="G1671" s="30">
        <v>83.822616577148438</v>
      </c>
      <c r="H1671" s="30">
        <v>86.905525207519531</v>
      </c>
      <c r="I1671" s="1">
        <v>203</v>
      </c>
      <c r="J1671" s="1" t="s">
        <v>3981</v>
      </c>
      <c r="K1671" s="1">
        <v>8</v>
      </c>
      <c r="L1671" t="s">
        <v>535</v>
      </c>
      <c r="M1671" t="s">
        <v>3915</v>
      </c>
      <c r="N1671" t="s">
        <v>3918</v>
      </c>
      <c r="O1671" t="s">
        <v>3924</v>
      </c>
      <c r="P1671" s="148">
        <v>0.1140350848436356</v>
      </c>
      <c r="Q1671" s="30">
        <v>47.76234745</v>
      </c>
      <c r="R1671" s="30"/>
      <c r="S1671" s="1">
        <v>99</v>
      </c>
      <c r="T1671" s="1">
        <v>99</v>
      </c>
      <c r="U1671" s="148">
        <v>1</v>
      </c>
      <c r="V1671" s="148">
        <v>0.1140350848436356</v>
      </c>
      <c r="W1671" s="149">
        <v>48.301937529999996</v>
      </c>
      <c r="X1671" s="149"/>
      <c r="Y1671" s="1">
        <v>99</v>
      </c>
      <c r="Z1671" s="30">
        <v>74.045333862304688</v>
      </c>
      <c r="AA1671" s="148">
        <v>8.5000000000000006E-2</v>
      </c>
      <c r="AB1671" s="30">
        <v>46.4</v>
      </c>
      <c r="AC1671" s="30">
        <v>204.2</v>
      </c>
      <c r="AD1671" s="30">
        <v>75.101280212402344</v>
      </c>
      <c r="AE1671" s="148">
        <v>8.5000000000000006E-2</v>
      </c>
      <c r="AF1671" s="30">
        <v>46.63</v>
      </c>
      <c r="AG1671" s="30">
        <v>204.2</v>
      </c>
      <c r="AH1671" s="30"/>
      <c r="AI1671" s="148">
        <v>5.4000000000000013E-2</v>
      </c>
      <c r="AJ1671" s="30"/>
      <c r="AK1671" s="30">
        <v>194.6</v>
      </c>
      <c r="AL1671" s="30"/>
      <c r="AM1671" s="148">
        <v>5.4000000000000013E-2</v>
      </c>
      <c r="AN1671" s="30"/>
      <c r="AO1671" s="30">
        <v>194.6</v>
      </c>
      <c r="AP1671" s="148">
        <v>8.6956517770886421E-3</v>
      </c>
      <c r="AQ1671" s="30">
        <v>49.272755310000001</v>
      </c>
      <c r="AR1671" s="30"/>
      <c r="AS1671" s="30">
        <v>100</v>
      </c>
      <c r="AT1671" s="30">
        <v>100</v>
      </c>
      <c r="AU1671" s="148">
        <v>1</v>
      </c>
      <c r="AV1671" s="30">
        <v>86.905525207519531</v>
      </c>
      <c r="AW1671" s="148">
        <v>8.6956517770886421E-3</v>
      </c>
      <c r="AX1671" s="30">
        <v>51.083875489999997</v>
      </c>
      <c r="AY1671" s="30"/>
      <c r="AZ1671" s="30">
        <v>100</v>
      </c>
      <c r="BA1671" s="30">
        <v>81.701286315917969</v>
      </c>
      <c r="BB1671" s="148">
        <v>0.127</v>
      </c>
      <c r="BC1671" s="30">
        <v>48.41</v>
      </c>
      <c r="BD1671" s="30">
        <v>208.5</v>
      </c>
      <c r="BE1671" s="30">
        <v>82.784385681152344</v>
      </c>
      <c r="BF1671" s="147">
        <v>0.127</v>
      </c>
      <c r="BG1671" s="30">
        <v>48.89</v>
      </c>
      <c r="BH1671" s="30">
        <v>208.5</v>
      </c>
      <c r="BI1671" s="30"/>
      <c r="BJ1671" s="148">
        <v>7.0999999999999994E-2</v>
      </c>
      <c r="BK1671" s="30"/>
      <c r="BL1671" s="30">
        <v>175</v>
      </c>
      <c r="BM1671" s="30"/>
      <c r="BN1671" s="148">
        <v>7.0999999999999994E-2</v>
      </c>
      <c r="BO1671" s="30"/>
      <c r="BP1671" s="30">
        <v>175</v>
      </c>
      <c r="BQ1671" s="148">
        <v>0.92100000000000004</v>
      </c>
      <c r="BR1671" s="148">
        <v>2.5000000000000001E-2</v>
      </c>
      <c r="BS1671" s="148"/>
      <c r="BT1671" s="148">
        <v>2.5000000000000001E-2</v>
      </c>
      <c r="BU1671" s="148"/>
      <c r="BV1671" s="148">
        <v>2.999999932944775E-2</v>
      </c>
      <c r="BW1671" s="148">
        <v>0.03</v>
      </c>
      <c r="BX1671" s="148">
        <v>7.3999999999999996E-2</v>
      </c>
      <c r="BY1671" s="148">
        <v>0.7923</v>
      </c>
      <c r="BZ1671" s="1">
        <v>1</v>
      </c>
      <c r="CA1671" s="1">
        <v>9783.91015625</v>
      </c>
      <c r="CB1671" s="1">
        <v>11211.87</v>
      </c>
      <c r="CC1671" s="124" t="s">
        <v>4624</v>
      </c>
      <c r="CD1671" t="s">
        <v>4635</v>
      </c>
    </row>
    <row r="1672" spans="1:82" x14ac:dyDescent="0.3">
      <c r="A1672" s="1">
        <v>1159236997</v>
      </c>
      <c r="B1672" s="124" t="s">
        <v>4624</v>
      </c>
      <c r="C1672" t="s">
        <v>543</v>
      </c>
      <c r="D1672" t="s">
        <v>2107</v>
      </c>
      <c r="E1672" s="30">
        <v>89.189132690429688</v>
      </c>
      <c r="F1672" s="30">
        <v>90.630607604980469</v>
      </c>
      <c r="G1672" s="30">
        <v>88.401390075683594</v>
      </c>
      <c r="H1672" s="30">
        <v>91.371170043945313</v>
      </c>
      <c r="I1672" s="1">
        <v>183</v>
      </c>
      <c r="J1672" s="1" t="s">
        <v>3981</v>
      </c>
      <c r="K1672" s="1">
        <v>8</v>
      </c>
      <c r="L1672" t="s">
        <v>535</v>
      </c>
      <c r="M1672" t="s">
        <v>3915</v>
      </c>
      <c r="N1672" t="s">
        <v>3918</v>
      </c>
      <c r="O1672" t="s">
        <v>3924</v>
      </c>
      <c r="P1672" s="148">
        <v>0.25263157486915588</v>
      </c>
      <c r="Q1672" s="30">
        <v>51.700302440000002</v>
      </c>
      <c r="R1672" s="30">
        <v>257.89474487304688</v>
      </c>
      <c r="S1672" s="1">
        <v>94</v>
      </c>
      <c r="T1672" s="1">
        <v>94</v>
      </c>
      <c r="U1672" s="148">
        <v>1</v>
      </c>
      <c r="V1672" s="148">
        <v>0.25263157486915588</v>
      </c>
      <c r="W1672" s="149">
        <v>52.283971340000001</v>
      </c>
      <c r="X1672" s="149">
        <v>257.89474487304688</v>
      </c>
      <c r="Y1672" s="1">
        <v>94</v>
      </c>
      <c r="Z1672" s="30">
        <v>82.201812744140625</v>
      </c>
      <c r="AA1672" s="148">
        <v>0.29399999999999998</v>
      </c>
      <c r="AB1672" s="30">
        <v>49.1</v>
      </c>
      <c r="AC1672" s="30">
        <v>288.2</v>
      </c>
      <c r="AD1672" s="30">
        <v>83.524497985839844</v>
      </c>
      <c r="AE1672" s="148">
        <v>0.29399999999999998</v>
      </c>
      <c r="AF1672" s="30">
        <v>49.49</v>
      </c>
      <c r="AG1672" s="30">
        <v>288.2</v>
      </c>
      <c r="AH1672" s="30"/>
      <c r="AI1672" s="148">
        <v>0.17399999999999999</v>
      </c>
      <c r="AJ1672" s="30"/>
      <c r="AK1672" s="30">
        <v>230.4</v>
      </c>
      <c r="AL1672" s="30"/>
      <c r="AM1672" s="148">
        <v>0.17399999999999999</v>
      </c>
      <c r="AN1672" s="30"/>
      <c r="AO1672" s="30">
        <v>230.4</v>
      </c>
      <c r="AP1672" s="148">
        <v>0.1368421018123627</v>
      </c>
      <c r="AQ1672" s="30">
        <v>52.136900160000003</v>
      </c>
      <c r="AR1672" s="30">
        <v>195.78947448730469</v>
      </c>
      <c r="AS1672" s="30">
        <v>94</v>
      </c>
      <c r="AT1672" s="30">
        <v>94</v>
      </c>
      <c r="AU1672" s="148">
        <v>1</v>
      </c>
      <c r="AV1672" s="30">
        <v>91.371170043945313</v>
      </c>
      <c r="AW1672" s="148">
        <v>0.1368421018123627</v>
      </c>
      <c r="AX1672" s="30">
        <v>53.64321356</v>
      </c>
      <c r="AY1672" s="30">
        <v>195.78947448730469</v>
      </c>
      <c r="AZ1672" s="30">
        <v>94</v>
      </c>
      <c r="BA1672" s="30">
        <v>89.722404479980469</v>
      </c>
      <c r="BB1672" s="148">
        <v>0.38200000000000001</v>
      </c>
      <c r="BC1672" s="30">
        <v>52.3</v>
      </c>
      <c r="BD1672" s="30">
        <v>279.39999999999998</v>
      </c>
      <c r="BE1672" s="30">
        <v>90.81805419921875</v>
      </c>
      <c r="BF1672" s="147">
        <v>0.38200000000000001</v>
      </c>
      <c r="BG1672" s="30">
        <v>52.85</v>
      </c>
      <c r="BH1672" s="30">
        <v>279.39999999999998</v>
      </c>
      <c r="BI1672" s="30"/>
      <c r="BJ1672" s="148">
        <v>0.19600000000000001</v>
      </c>
      <c r="BK1672" s="30"/>
      <c r="BL1672" s="30">
        <v>219.6</v>
      </c>
      <c r="BM1672" s="30"/>
      <c r="BN1672" s="148">
        <v>0.19600000000000001</v>
      </c>
      <c r="BO1672" s="30"/>
      <c r="BP1672" s="30">
        <v>219.6</v>
      </c>
      <c r="BQ1672" s="148">
        <v>0.76</v>
      </c>
      <c r="BR1672" s="148">
        <v>4.3999999999999997E-2</v>
      </c>
      <c r="BS1672" s="148">
        <v>3.7999999999999999E-2</v>
      </c>
      <c r="BT1672" s="148">
        <v>8.2000000000000003E-2</v>
      </c>
      <c r="BU1672" s="148">
        <v>7.6999999999999999E-2</v>
      </c>
      <c r="BV1672" s="148">
        <v>0</v>
      </c>
      <c r="BW1672" s="148">
        <v>4.9000000000000002E-2</v>
      </c>
      <c r="BX1672" s="148">
        <v>8.2000000000000003E-2</v>
      </c>
      <c r="BY1672" s="148">
        <v>0.76340000000000008</v>
      </c>
      <c r="BZ1672" s="1">
        <v>1</v>
      </c>
      <c r="CA1672" s="1">
        <v>10689.2998046875</v>
      </c>
      <c r="CB1672" s="1">
        <v>12327.43</v>
      </c>
      <c r="CC1672" s="124" t="s">
        <v>4624</v>
      </c>
      <c r="CD1672" t="s">
        <v>4635</v>
      </c>
    </row>
    <row r="1673" spans="1:82" x14ac:dyDescent="0.3">
      <c r="A1673" s="1">
        <v>1159236998</v>
      </c>
      <c r="B1673" s="124" t="s">
        <v>4624</v>
      </c>
      <c r="C1673" t="s">
        <v>543</v>
      </c>
      <c r="D1673" t="s">
        <v>2108</v>
      </c>
      <c r="E1673" s="30">
        <v>80.302536010742188</v>
      </c>
      <c r="F1673" s="30">
        <v>81.313941955566406</v>
      </c>
      <c r="G1673" s="30">
        <v>78.269096374511719</v>
      </c>
      <c r="H1673" s="30">
        <v>80.528182983398438</v>
      </c>
      <c r="I1673" s="1">
        <v>179</v>
      </c>
      <c r="J1673" s="1" t="s">
        <v>3981</v>
      </c>
      <c r="K1673" s="1">
        <v>8</v>
      </c>
      <c r="L1673" t="s">
        <v>535</v>
      </c>
      <c r="M1673" t="s">
        <v>3915</v>
      </c>
      <c r="N1673" t="s">
        <v>3918</v>
      </c>
      <c r="O1673" t="s">
        <v>3924</v>
      </c>
      <c r="P1673" s="148">
        <v>4.6511627733707428E-2</v>
      </c>
      <c r="Q1673" s="30">
        <v>48.003805190000001</v>
      </c>
      <c r="R1673" s="30"/>
      <c r="S1673" s="1">
        <v>74</v>
      </c>
      <c r="T1673" s="1">
        <v>74</v>
      </c>
      <c r="U1673" s="148">
        <v>1</v>
      </c>
      <c r="V1673" s="148">
        <v>4.6511627733707428E-2</v>
      </c>
      <c r="W1673" s="149">
        <v>48.423679829999998</v>
      </c>
      <c r="X1673" s="149"/>
      <c r="Y1673" s="1">
        <v>74</v>
      </c>
      <c r="Z1673" s="30">
        <v>76.76416015625</v>
      </c>
      <c r="AA1673" s="148">
        <v>4.2999999999999997E-2</v>
      </c>
      <c r="AB1673" s="30">
        <v>47.3</v>
      </c>
      <c r="AC1673" s="30">
        <v>182.6</v>
      </c>
      <c r="AD1673" s="30">
        <v>78.046463012695313</v>
      </c>
      <c r="AE1673" s="148">
        <v>4.2999999999999997E-2</v>
      </c>
      <c r="AF1673" s="30">
        <v>47.63</v>
      </c>
      <c r="AG1673" s="30">
        <v>182.6</v>
      </c>
      <c r="AH1673" s="30"/>
      <c r="AI1673" s="148">
        <v>6.0999999999999999E-2</v>
      </c>
      <c r="AJ1673" s="30"/>
      <c r="AK1673" s="30">
        <v>190.9</v>
      </c>
      <c r="AL1673" s="30"/>
      <c r="AM1673" s="148">
        <v>6.0999999999999999E-2</v>
      </c>
      <c r="AN1673" s="30"/>
      <c r="AO1673" s="30">
        <v>190.9</v>
      </c>
      <c r="AP1673" s="148">
        <v>3.4482758492231369E-2</v>
      </c>
      <c r="AQ1673" s="30">
        <v>45.798878389999999</v>
      </c>
      <c r="AR1673" s="30"/>
      <c r="AS1673" s="30">
        <v>73</v>
      </c>
      <c r="AT1673" s="30">
        <v>73</v>
      </c>
      <c r="AU1673" s="148">
        <v>1</v>
      </c>
      <c r="AV1673" s="30">
        <v>80.528182983398438</v>
      </c>
      <c r="AW1673" s="148">
        <v>3.4482758492231369E-2</v>
      </c>
      <c r="AX1673" s="30">
        <v>47.428913889999997</v>
      </c>
      <c r="AY1673" s="30"/>
      <c r="AZ1673" s="30">
        <v>73</v>
      </c>
      <c r="BA1673" s="30">
        <v>74.93798828125</v>
      </c>
      <c r="BB1673" s="148">
        <v>0.13</v>
      </c>
      <c r="BC1673" s="30">
        <v>45.13</v>
      </c>
      <c r="BD1673" s="30">
        <v>204.3</v>
      </c>
      <c r="BE1673" s="30">
        <v>75.643348693847656</v>
      </c>
      <c r="BF1673" s="147">
        <v>0.13</v>
      </c>
      <c r="BG1673" s="30">
        <v>45.37</v>
      </c>
      <c r="BH1673" s="30">
        <v>204.3</v>
      </c>
      <c r="BI1673" s="30"/>
      <c r="BJ1673" s="148">
        <v>0.03</v>
      </c>
      <c r="BK1673" s="30"/>
      <c r="BL1673" s="30">
        <v>151.5</v>
      </c>
      <c r="BM1673" s="30"/>
      <c r="BN1673" s="148">
        <v>0.03</v>
      </c>
      <c r="BO1673" s="30"/>
      <c r="BP1673" s="30">
        <v>151.5</v>
      </c>
      <c r="BQ1673" s="148">
        <v>0.84399999999999997</v>
      </c>
      <c r="BR1673" s="148">
        <v>3.9E-2</v>
      </c>
      <c r="BS1673" s="148"/>
      <c r="BT1673" s="148"/>
      <c r="BU1673" s="148">
        <v>8.8999999999999996E-2</v>
      </c>
      <c r="BV1673" s="148">
        <v>2.8000000864267349E-2</v>
      </c>
      <c r="BW1673" s="148"/>
      <c r="BX1673" s="148">
        <v>0.17899999999999999</v>
      </c>
      <c r="BY1673" s="148">
        <v>0.73260000000000003</v>
      </c>
      <c r="BZ1673" s="1">
        <v>1</v>
      </c>
      <c r="CA1673" s="1">
        <v>11063.51953125</v>
      </c>
      <c r="CB1673" s="1">
        <v>13145.14</v>
      </c>
      <c r="CC1673" s="124" t="s">
        <v>4624</v>
      </c>
      <c r="CD1673" t="s">
        <v>4635</v>
      </c>
    </row>
    <row r="1674" spans="1:82" x14ac:dyDescent="0.3">
      <c r="A1674" s="1">
        <v>1159246993</v>
      </c>
      <c r="B1674" s="124" t="s">
        <v>4625</v>
      </c>
      <c r="C1674" t="s">
        <v>544</v>
      </c>
      <c r="D1674" t="s">
        <v>544</v>
      </c>
      <c r="E1674" s="30">
        <v>91.42071533203125</v>
      </c>
      <c r="F1674" s="30">
        <v>90.531394958496094</v>
      </c>
      <c r="G1674" s="30">
        <v>84.865776062011719</v>
      </c>
      <c r="H1674" s="30">
        <v>86.09429931640625</v>
      </c>
      <c r="I1674" s="1">
        <v>390</v>
      </c>
      <c r="J1674" s="1" t="s">
        <v>4733</v>
      </c>
      <c r="K1674" s="1">
        <v>8</v>
      </c>
      <c r="L1674" t="s">
        <v>535</v>
      </c>
      <c r="M1674" t="s">
        <v>3915</v>
      </c>
      <c r="N1674" t="s">
        <v>3918</v>
      </c>
      <c r="O1674" t="s">
        <v>3924</v>
      </c>
      <c r="P1674" s="148">
        <v>0.56888890266418457</v>
      </c>
      <c r="Q1674" s="30">
        <v>52.628555740000003</v>
      </c>
      <c r="R1674" s="30">
        <v>368.88888549804688</v>
      </c>
      <c r="S1674" s="1">
        <v>227</v>
      </c>
      <c r="T1674" s="1">
        <v>158</v>
      </c>
      <c r="U1674" s="148">
        <v>0.69603526592254639</v>
      </c>
      <c r="V1674" s="148">
        <v>0.44117647409439092</v>
      </c>
      <c r="W1674" s="149">
        <v>52.242863</v>
      </c>
      <c r="X1674" s="149">
        <v>330.88235473632813</v>
      </c>
      <c r="Y1674" s="1">
        <v>158</v>
      </c>
      <c r="Z1674" s="30">
        <v>91.264564514160156</v>
      </c>
      <c r="AA1674" s="148">
        <v>0.54100000000000004</v>
      </c>
      <c r="AB1674" s="30">
        <v>52.1</v>
      </c>
      <c r="AC1674" s="30">
        <v>352.8</v>
      </c>
      <c r="AD1674" s="30">
        <v>89.709388732910156</v>
      </c>
      <c r="AE1674" s="148">
        <v>0.42699999999999999</v>
      </c>
      <c r="AF1674" s="30">
        <v>51.59</v>
      </c>
      <c r="AG1674" s="30">
        <v>324.5</v>
      </c>
      <c r="AH1674" s="30">
        <v>86.535064697265625</v>
      </c>
      <c r="AI1674" s="148">
        <v>0.42199999999999999</v>
      </c>
      <c r="AJ1674" s="30">
        <v>50.550794660000001</v>
      </c>
      <c r="AK1674" s="30">
        <v>316.39999999999998</v>
      </c>
      <c r="AL1674" s="30">
        <v>85.258644104003906</v>
      </c>
      <c r="AM1674" s="148">
        <v>0.31900000000000001</v>
      </c>
      <c r="AN1674" s="30">
        <v>50.091047920000001</v>
      </c>
      <c r="AO1674" s="30">
        <v>288.3</v>
      </c>
      <c r="AP1674" s="148">
        <v>0.36444443464279169</v>
      </c>
      <c r="AQ1674" s="30">
        <v>49.925279039999999</v>
      </c>
      <c r="AR1674" s="30">
        <v>296.88888549804688</v>
      </c>
      <c r="AS1674" s="30">
        <v>227</v>
      </c>
      <c r="AT1674" s="30">
        <v>158</v>
      </c>
      <c r="AU1674" s="148">
        <v>0.69603526592254639</v>
      </c>
      <c r="AV1674" s="30">
        <v>86.09429931640625</v>
      </c>
      <c r="AW1674" s="148">
        <v>0.22058823704719541</v>
      </c>
      <c r="AX1674" s="30">
        <v>50.618950759999997</v>
      </c>
      <c r="AY1674" s="30">
        <v>252.20588684082031</v>
      </c>
      <c r="AZ1674" s="30">
        <v>158</v>
      </c>
      <c r="BA1674" s="30">
        <v>91.536949157714844</v>
      </c>
      <c r="BB1674" s="148">
        <v>0.41499999999999998</v>
      </c>
      <c r="BC1674" s="30">
        <v>53.18</v>
      </c>
      <c r="BD1674" s="30">
        <v>309.39999999999998</v>
      </c>
      <c r="BE1674" s="30">
        <v>91.061500549316406</v>
      </c>
      <c r="BF1674" s="147">
        <v>0.29099999999999998</v>
      </c>
      <c r="BG1674" s="30">
        <v>52.97</v>
      </c>
      <c r="BH1674" s="30">
        <v>270</v>
      </c>
      <c r="BI1674" s="30">
        <v>90.380393981933594</v>
      </c>
      <c r="BJ1674" s="148">
        <v>0.313</v>
      </c>
      <c r="BK1674" s="30">
        <v>52.652873870000001</v>
      </c>
      <c r="BL1674" s="30">
        <v>276.60000000000002</v>
      </c>
      <c r="BM1674" s="30">
        <v>89.644500732421875</v>
      </c>
      <c r="BN1674" s="148">
        <v>0.223</v>
      </c>
      <c r="BO1674" s="30">
        <v>52.318183689999998</v>
      </c>
      <c r="BP1674" s="30">
        <v>242.6</v>
      </c>
      <c r="BQ1674" s="148">
        <v>0.36699999999999999</v>
      </c>
      <c r="BR1674" s="148">
        <v>5.6000000000000001E-2</v>
      </c>
      <c r="BS1674" s="148"/>
      <c r="BT1674" s="148">
        <v>0.48199999999999998</v>
      </c>
      <c r="BU1674" s="148">
        <v>8.7000000000000008E-2</v>
      </c>
      <c r="BV1674" s="148">
        <v>8.0000003799796104E-3</v>
      </c>
      <c r="BW1674" s="148">
        <v>5.6000000000000001E-2</v>
      </c>
      <c r="BX1674" s="148">
        <v>0.154</v>
      </c>
      <c r="BY1674" s="148">
        <v>0.29199999999999998</v>
      </c>
      <c r="BZ1674" s="1"/>
      <c r="CA1674" s="1">
        <v>8965.6201171875</v>
      </c>
      <c r="CB1674" s="1">
        <v>10031.06</v>
      </c>
      <c r="CC1674" s="124" t="s">
        <v>4625</v>
      </c>
      <c r="CD1674" t="s">
        <v>4635</v>
      </c>
    </row>
    <row r="1675" spans="1:82" x14ac:dyDescent="0.3">
      <c r="A1675" s="1">
        <v>1159253910</v>
      </c>
      <c r="B1675" s="124" t="s">
        <v>4626</v>
      </c>
      <c r="C1675" t="s">
        <v>545</v>
      </c>
      <c r="D1675" t="s">
        <v>2109</v>
      </c>
      <c r="E1675" s="30">
        <v>88.2412109375</v>
      </c>
      <c r="F1675" s="30">
        <v>89.813491821289063</v>
      </c>
      <c r="G1675" s="30">
        <v>96.198432922363281</v>
      </c>
      <c r="H1675" s="30">
        <v>96.0455322265625</v>
      </c>
      <c r="I1675" s="1">
        <v>53</v>
      </c>
      <c r="J1675" s="1">
        <v>6</v>
      </c>
      <c r="K1675" s="1">
        <v>8</v>
      </c>
      <c r="L1675" t="s">
        <v>535</v>
      </c>
      <c r="M1675" t="s">
        <v>3915</v>
      </c>
      <c r="N1675" t="s">
        <v>3918</v>
      </c>
      <c r="O1675" t="s">
        <v>3924</v>
      </c>
      <c r="P1675" s="148">
        <v>0.19565217196941381</v>
      </c>
      <c r="Q1675" s="30">
        <v>51.30600226</v>
      </c>
      <c r="R1675" s="30"/>
      <c r="S1675" s="1">
        <v>145</v>
      </c>
      <c r="T1675" s="1">
        <v>145</v>
      </c>
      <c r="U1675" s="148">
        <v>1</v>
      </c>
      <c r="V1675" s="148">
        <v>0.19565217196941381</v>
      </c>
      <c r="W1675" s="149">
        <v>51.945404179999997</v>
      </c>
      <c r="X1675" s="149"/>
      <c r="Y1675" s="1">
        <v>145</v>
      </c>
      <c r="Z1675" s="30">
        <v>87.941551208496094</v>
      </c>
      <c r="AA1675" s="148">
        <v>0.3</v>
      </c>
      <c r="AB1675" s="30">
        <v>51</v>
      </c>
      <c r="AC1675" s="30">
        <v>296.7</v>
      </c>
      <c r="AD1675" s="30">
        <v>89.827194213867188</v>
      </c>
      <c r="AE1675" s="148">
        <v>0.3</v>
      </c>
      <c r="AF1675" s="30">
        <v>51.63</v>
      </c>
      <c r="AG1675" s="30">
        <v>296.7</v>
      </c>
      <c r="AH1675" s="30">
        <v>83.133857727050781</v>
      </c>
      <c r="AI1675" s="148">
        <v>0.28499999999999998</v>
      </c>
      <c r="AJ1675" s="30">
        <v>49.424269729999999</v>
      </c>
      <c r="AK1675" s="30">
        <v>301.5</v>
      </c>
      <c r="AL1675" s="30">
        <v>85.001640319824219</v>
      </c>
      <c r="AM1675" s="148">
        <v>0.28499999999999998</v>
      </c>
      <c r="AN1675" s="30">
        <v>50.003590289999998</v>
      </c>
      <c r="AO1675" s="30">
        <v>301.5</v>
      </c>
      <c r="AP1675" s="148">
        <v>0.1458333283662796</v>
      </c>
      <c r="AQ1675" s="30">
        <v>57.014158389999999</v>
      </c>
      <c r="AR1675" s="30"/>
      <c r="AS1675" s="30">
        <v>147</v>
      </c>
      <c r="AT1675" s="30">
        <v>147</v>
      </c>
      <c r="AU1675" s="148">
        <v>1</v>
      </c>
      <c r="AV1675" s="30">
        <v>96.0455322265625</v>
      </c>
      <c r="AW1675" s="148">
        <v>0.1458333283662796</v>
      </c>
      <c r="AX1675" s="30">
        <v>56.322167579999999</v>
      </c>
      <c r="AY1675" s="30"/>
      <c r="AZ1675" s="30">
        <v>147</v>
      </c>
      <c r="BA1675" s="30">
        <v>84.361244201660156</v>
      </c>
      <c r="BB1675" s="148">
        <v>0.17499999999999999</v>
      </c>
      <c r="BC1675" s="30">
        <v>49.7</v>
      </c>
      <c r="BD1675" s="30">
        <v>238.3</v>
      </c>
      <c r="BE1675" s="30">
        <v>85.705718994140625</v>
      </c>
      <c r="BF1675" s="147">
        <v>0.17499999999999999</v>
      </c>
      <c r="BG1675" s="30">
        <v>50.33</v>
      </c>
      <c r="BH1675" s="30">
        <v>238.3</v>
      </c>
      <c r="BI1675" s="30">
        <v>80.19677734375</v>
      </c>
      <c r="BJ1675" s="148">
        <v>0.154</v>
      </c>
      <c r="BK1675" s="30">
        <v>47.692206900000002</v>
      </c>
      <c r="BL1675" s="30">
        <v>217.6</v>
      </c>
      <c r="BM1675" s="30">
        <v>81.623466491699219</v>
      </c>
      <c r="BN1675" s="148">
        <v>0.154</v>
      </c>
      <c r="BO1675" s="30">
        <v>48.320708359999998</v>
      </c>
      <c r="BP1675" s="30">
        <v>217.6</v>
      </c>
      <c r="BQ1675" s="148">
        <v>0.92500000000000004</v>
      </c>
      <c r="BR1675" s="148"/>
      <c r="BS1675" s="148"/>
      <c r="BT1675" s="148"/>
      <c r="BU1675" s="148"/>
      <c r="BV1675" s="148">
        <v>7.5000002980232239E-2</v>
      </c>
      <c r="BW1675" s="148"/>
      <c r="BX1675" s="148">
        <v>0.17</v>
      </c>
      <c r="BY1675" s="148">
        <v>0.64290000000000003</v>
      </c>
      <c r="BZ1675" s="1">
        <v>1</v>
      </c>
      <c r="CA1675" s="1">
        <v>18014.58984375</v>
      </c>
      <c r="CB1675" s="1">
        <v>22519.05</v>
      </c>
      <c r="CC1675" s="124" t="s">
        <v>4626</v>
      </c>
      <c r="CD1675" t="s">
        <v>4633</v>
      </c>
    </row>
    <row r="1676" spans="1:82" x14ac:dyDescent="0.3">
      <c r="A1676" s="1">
        <v>1159266905</v>
      </c>
      <c r="B1676" s="124" t="s">
        <v>4627</v>
      </c>
      <c r="C1676" t="s">
        <v>546</v>
      </c>
      <c r="D1676" t="s">
        <v>546</v>
      </c>
      <c r="E1676" s="30">
        <v>89.688758850097656</v>
      </c>
      <c r="F1676" s="30">
        <v>90.206199645996094</v>
      </c>
      <c r="G1676" s="30">
        <v>88.050498962402344</v>
      </c>
      <c r="H1676" s="30">
        <v>88.619972229003906</v>
      </c>
      <c r="I1676" s="1">
        <v>187</v>
      </c>
      <c r="J1676" s="1" t="s">
        <v>3981</v>
      </c>
      <c r="K1676" s="1">
        <v>5</v>
      </c>
      <c r="L1676" t="s">
        <v>535</v>
      </c>
      <c r="M1676" t="s">
        <v>3915</v>
      </c>
      <c r="N1676" t="s">
        <v>3919</v>
      </c>
      <c r="O1676" t="s">
        <v>3924</v>
      </c>
      <c r="P1676" s="148">
        <v>0.27710843086242681</v>
      </c>
      <c r="Q1676" s="30">
        <v>51.908126899999999</v>
      </c>
      <c r="R1676" s="30">
        <v>287.95181274414063</v>
      </c>
      <c r="S1676" s="1">
        <v>39</v>
      </c>
      <c r="T1676" s="1">
        <v>37</v>
      </c>
      <c r="U1676" s="148">
        <v>0.94871795177459717</v>
      </c>
      <c r="V1676" s="148">
        <v>0.23684211075305939</v>
      </c>
      <c r="W1676" s="149">
        <v>52.108120390000003</v>
      </c>
      <c r="X1676" s="149"/>
      <c r="Y1676" s="1">
        <v>37</v>
      </c>
      <c r="Z1676" s="30">
        <v>86.733184814453125</v>
      </c>
      <c r="AA1676" s="148">
        <v>0.25</v>
      </c>
      <c r="AB1676" s="30">
        <v>50.6</v>
      </c>
      <c r="AC1676" s="30">
        <v>246.4</v>
      </c>
      <c r="AD1676" s="30">
        <v>86.882011413574219</v>
      </c>
      <c r="AE1676" s="148">
        <v>0.25</v>
      </c>
      <c r="AF1676" s="30">
        <v>50.63</v>
      </c>
      <c r="AG1676" s="30">
        <v>244.2</v>
      </c>
      <c r="AH1676" s="30"/>
      <c r="AI1676" s="148">
        <v>0.25</v>
      </c>
      <c r="AJ1676" s="30"/>
      <c r="AK1676" s="30">
        <v>225</v>
      </c>
      <c r="AL1676" s="30"/>
      <c r="AM1676" s="148">
        <v>0.26700000000000002</v>
      </c>
      <c r="AN1676" s="30"/>
      <c r="AO1676" s="30">
        <v>220</v>
      </c>
      <c r="AP1676" s="148">
        <v>7.2289153933525085E-2</v>
      </c>
      <c r="AQ1676" s="30">
        <v>51.917408729999998</v>
      </c>
      <c r="AR1676" s="30"/>
      <c r="AS1676" s="30">
        <v>39</v>
      </c>
      <c r="AT1676" s="30">
        <v>37</v>
      </c>
      <c r="AU1676" s="148">
        <v>0.94871795177459717</v>
      </c>
      <c r="AV1676" s="30">
        <v>88.619972229003906</v>
      </c>
      <c r="AW1676" s="148">
        <v>5.2631579339504242E-2</v>
      </c>
      <c r="AX1676" s="30">
        <v>52.06645391</v>
      </c>
      <c r="AY1676" s="30"/>
      <c r="AZ1676" s="30">
        <v>37</v>
      </c>
      <c r="BA1676" s="30">
        <v>87.722282409667969</v>
      </c>
      <c r="BB1676" s="148">
        <v>7.0999999999999994E-2</v>
      </c>
      <c r="BC1676" s="30">
        <v>51.33</v>
      </c>
      <c r="BD1676" s="30">
        <v>185.7</v>
      </c>
      <c r="BE1676" s="30">
        <v>87.632987976074219</v>
      </c>
      <c r="BF1676" s="147">
        <v>5.8000000000000003E-2</v>
      </c>
      <c r="BG1676" s="30">
        <v>51.28</v>
      </c>
      <c r="BH1676" s="30">
        <v>182.7</v>
      </c>
      <c r="BI1676" s="30"/>
      <c r="BJ1676" s="148">
        <v>0</v>
      </c>
      <c r="BK1676" s="30"/>
      <c r="BL1676" s="30">
        <v>212.5</v>
      </c>
      <c r="BM1676" s="30"/>
      <c r="BN1676" s="148">
        <v>0</v>
      </c>
      <c r="BO1676" s="30"/>
      <c r="BP1676" s="30">
        <v>206.7</v>
      </c>
      <c r="BQ1676" s="148">
        <v>0.85</v>
      </c>
      <c r="BR1676" s="148"/>
      <c r="BS1676" s="148"/>
      <c r="BT1676" s="148">
        <v>8.6000000000000007E-2</v>
      </c>
      <c r="BU1676" s="148">
        <v>4.2999999999999997E-2</v>
      </c>
      <c r="BV1676" s="148">
        <v>2.0999999716877941E-2</v>
      </c>
      <c r="BW1676" s="148"/>
      <c r="BX1676" s="148">
        <v>0.107</v>
      </c>
      <c r="BY1676" s="148">
        <v>0.64200000000000002</v>
      </c>
      <c r="BZ1676" s="1"/>
      <c r="CA1676" s="1">
        <v>12205.5498046875</v>
      </c>
      <c r="CB1676" s="1">
        <v>13496.44</v>
      </c>
      <c r="CC1676" s="124" t="s">
        <v>4627</v>
      </c>
      <c r="CD1676" t="s">
        <v>4634</v>
      </c>
    </row>
    <row r="1677" spans="1:82" x14ac:dyDescent="0.3">
      <c r="A1677" s="1">
        <v>1159283910</v>
      </c>
      <c r="B1677" s="124" t="s">
        <v>4628</v>
      </c>
      <c r="C1677" t="s">
        <v>547</v>
      </c>
      <c r="D1677" t="s">
        <v>547</v>
      </c>
      <c r="E1677" s="30">
        <v>90.244705200195313</v>
      </c>
      <c r="F1677" s="30">
        <v>91.905105590820313</v>
      </c>
      <c r="G1677" s="30">
        <v>92.603691101074219</v>
      </c>
      <c r="H1677" s="30">
        <v>95.953460693359375</v>
      </c>
      <c r="I1677" s="1">
        <v>114</v>
      </c>
      <c r="J1677" s="1">
        <v>6</v>
      </c>
      <c r="K1677" s="1">
        <v>8</v>
      </c>
      <c r="L1677" t="s">
        <v>535</v>
      </c>
      <c r="M1677" t="s">
        <v>3915</v>
      </c>
      <c r="N1677" t="s">
        <v>3918</v>
      </c>
      <c r="O1677" t="s">
        <v>3924</v>
      </c>
      <c r="P1677" s="148">
        <v>0.20754717290401459</v>
      </c>
      <c r="Q1677" s="30">
        <v>52.139381540000002</v>
      </c>
      <c r="R1677" s="30"/>
      <c r="S1677" s="1">
        <v>211</v>
      </c>
      <c r="T1677" s="1">
        <v>211</v>
      </c>
      <c r="U1677" s="148">
        <v>1</v>
      </c>
      <c r="V1677" s="148">
        <v>0.20754717290401459</v>
      </c>
      <c r="W1677" s="149">
        <v>52.81204941</v>
      </c>
      <c r="X1677" s="149"/>
      <c r="Y1677" s="1">
        <v>211</v>
      </c>
      <c r="Z1677" s="30">
        <v>86.431098937988281</v>
      </c>
      <c r="AA1677" s="148">
        <v>0.17499999999999999</v>
      </c>
      <c r="AB1677" s="30">
        <v>50.5</v>
      </c>
      <c r="AC1677" s="30">
        <v>260</v>
      </c>
      <c r="AD1677" s="30">
        <v>88.236793518066406</v>
      </c>
      <c r="AE1677" s="148">
        <v>0.17499999999999999</v>
      </c>
      <c r="AF1677" s="30">
        <v>51.09</v>
      </c>
      <c r="AG1677" s="30">
        <v>260</v>
      </c>
      <c r="AH1677" s="30">
        <v>82.681587219238281</v>
      </c>
      <c r="AI1677" s="148">
        <v>0.153</v>
      </c>
      <c r="AJ1677" s="30">
        <v>49.274471329999997</v>
      </c>
      <c r="AK1677" s="30">
        <v>252.3</v>
      </c>
      <c r="AL1677" s="30">
        <v>84.479827880859375</v>
      </c>
      <c r="AM1677" s="148">
        <v>0.153</v>
      </c>
      <c r="AN1677" s="30">
        <v>49.826018019999999</v>
      </c>
      <c r="AO1677" s="30">
        <v>252.3</v>
      </c>
      <c r="AP1677" s="148">
        <v>9.4339624047279358E-2</v>
      </c>
      <c r="AQ1677" s="30">
        <v>54.765547929999997</v>
      </c>
      <c r="AR1677" s="30"/>
      <c r="AS1677" s="30">
        <v>209</v>
      </c>
      <c r="AT1677" s="30">
        <v>209</v>
      </c>
      <c r="AU1677" s="148">
        <v>1</v>
      </c>
      <c r="AV1677" s="30">
        <v>95.953460693359375</v>
      </c>
      <c r="AW1677" s="148">
        <v>9.4339624047279358E-2</v>
      </c>
      <c r="AX1677" s="30">
        <v>56.269402300000003</v>
      </c>
      <c r="AY1677" s="30"/>
      <c r="AZ1677" s="30">
        <v>209</v>
      </c>
      <c r="BA1677" s="30">
        <v>84.010711669921875</v>
      </c>
      <c r="BB1677" s="148">
        <v>0.13600000000000001</v>
      </c>
      <c r="BC1677" s="30">
        <v>49.53</v>
      </c>
      <c r="BD1677" s="30">
        <v>216.9</v>
      </c>
      <c r="BE1677" s="30">
        <v>85.36083984375</v>
      </c>
      <c r="BF1677" s="147">
        <v>0.13600000000000001</v>
      </c>
      <c r="BG1677" s="30">
        <v>50.16</v>
      </c>
      <c r="BH1677" s="30">
        <v>216.9</v>
      </c>
      <c r="BI1677" s="30">
        <v>74.586463928222656</v>
      </c>
      <c r="BJ1677" s="148">
        <v>4.4999999999999998E-2</v>
      </c>
      <c r="BK1677" s="30">
        <v>44.959296510000001</v>
      </c>
      <c r="BL1677" s="30">
        <v>158.6</v>
      </c>
      <c r="BM1677" s="30">
        <v>76.074440002441406</v>
      </c>
      <c r="BN1677" s="148">
        <v>4.4999999999999998E-2</v>
      </c>
      <c r="BO1677" s="30">
        <v>45.555222209999997</v>
      </c>
      <c r="BP1677" s="30">
        <v>158.6</v>
      </c>
      <c r="BQ1677" s="148">
        <v>0.97399999999999998</v>
      </c>
      <c r="BR1677" s="148"/>
      <c r="BS1677" s="148"/>
      <c r="BT1677" s="148"/>
      <c r="BU1677" s="148"/>
      <c r="BV1677" s="148">
        <v>2.60000005364418E-2</v>
      </c>
      <c r="BW1677" s="148"/>
      <c r="BX1677" s="148">
        <v>0.16700000000000001</v>
      </c>
      <c r="BY1677" s="148">
        <v>0.58389999999999997</v>
      </c>
      <c r="BZ1677" s="1">
        <v>1</v>
      </c>
      <c r="CA1677" s="1">
        <v>12187.900390625</v>
      </c>
      <c r="CB1677" s="1">
        <v>16555.02</v>
      </c>
      <c r="CC1677" s="124" t="s">
        <v>4628</v>
      </c>
      <c r="CD1677" t="s">
        <v>4633</v>
      </c>
    </row>
    <row r="1678" spans="1:82" x14ac:dyDescent="0.3">
      <c r="A1678" s="1">
        <v>1159306905</v>
      </c>
      <c r="B1678" s="124" t="s">
        <v>4629</v>
      </c>
      <c r="C1678" t="s">
        <v>548</v>
      </c>
      <c r="D1678" t="s">
        <v>548</v>
      </c>
      <c r="E1678" s="30">
        <v>86.006141662597656</v>
      </c>
      <c r="F1678" s="30">
        <v>87.320198059082031</v>
      </c>
      <c r="G1678" s="30">
        <v>93.255760192871094</v>
      </c>
      <c r="H1678" s="30">
        <v>91.359954833984375</v>
      </c>
      <c r="I1678" s="1">
        <v>88</v>
      </c>
      <c r="J1678" s="1" t="s">
        <v>3981</v>
      </c>
      <c r="K1678" s="1">
        <v>5</v>
      </c>
      <c r="L1678" t="s">
        <v>535</v>
      </c>
      <c r="M1678" t="s">
        <v>3915</v>
      </c>
      <c r="N1678" t="s">
        <v>3918</v>
      </c>
      <c r="O1678" t="s">
        <v>3924</v>
      </c>
      <c r="P1678" s="148"/>
      <c r="Q1678" s="30">
        <v>50.376294829999999</v>
      </c>
      <c r="R1678" s="30"/>
      <c r="S1678" s="1">
        <v>25</v>
      </c>
      <c r="T1678" s="1">
        <v>25</v>
      </c>
      <c r="U1678" s="148">
        <v>1</v>
      </c>
      <c r="V1678" s="148"/>
      <c r="W1678" s="149">
        <v>50.912327550000001</v>
      </c>
      <c r="X1678" s="149"/>
      <c r="Y1678" s="1">
        <v>25</v>
      </c>
      <c r="Z1678" s="30">
        <v>87.337371826171875</v>
      </c>
      <c r="AA1678" s="148">
        <v>3.4000000000000002E-2</v>
      </c>
      <c r="AB1678" s="30">
        <v>50.8</v>
      </c>
      <c r="AC1678" s="30">
        <v>165.5</v>
      </c>
      <c r="AD1678" s="30">
        <v>89.002540588378906</v>
      </c>
      <c r="AE1678" s="148">
        <v>3.4000000000000002E-2</v>
      </c>
      <c r="AF1678" s="30">
        <v>51.35</v>
      </c>
      <c r="AG1678" s="30">
        <v>165.5</v>
      </c>
      <c r="AH1678" s="30"/>
      <c r="AI1678" s="148">
        <v>8.3000000000000004E-2</v>
      </c>
      <c r="AJ1678" s="30"/>
      <c r="AK1678" s="30">
        <v>125</v>
      </c>
      <c r="AL1678" s="30"/>
      <c r="AM1678" s="148">
        <v>8.3000000000000004E-2</v>
      </c>
      <c r="AN1678" s="30"/>
      <c r="AO1678" s="30">
        <v>125</v>
      </c>
      <c r="AP1678" s="148"/>
      <c r="AQ1678" s="30">
        <v>55.173436209999998</v>
      </c>
      <c r="AR1678" s="30"/>
      <c r="AS1678" s="30">
        <v>25</v>
      </c>
      <c r="AT1678" s="30">
        <v>25</v>
      </c>
      <c r="AU1678" s="148">
        <v>1</v>
      </c>
      <c r="AV1678" s="30">
        <v>91.359954833984375</v>
      </c>
      <c r="AW1678" s="148"/>
      <c r="AX1678" s="30">
        <v>53.63678694</v>
      </c>
      <c r="AY1678" s="30"/>
      <c r="AZ1678" s="30">
        <v>25</v>
      </c>
      <c r="BA1678" s="30">
        <v>84.711784362792969</v>
      </c>
      <c r="BB1678" s="148">
        <v>0</v>
      </c>
      <c r="BC1678" s="30">
        <v>49.87</v>
      </c>
      <c r="BD1678" s="30">
        <v>106.9</v>
      </c>
      <c r="BE1678" s="30">
        <v>85.137687683105469</v>
      </c>
      <c r="BF1678" s="147">
        <v>0</v>
      </c>
      <c r="BG1678" s="30">
        <v>50.05</v>
      </c>
      <c r="BH1678" s="30">
        <v>106.9</v>
      </c>
      <c r="BI1678" s="30"/>
      <c r="BJ1678" s="148">
        <v>0</v>
      </c>
      <c r="BK1678" s="30"/>
      <c r="BL1678" s="30">
        <v>100</v>
      </c>
      <c r="BM1678" s="30"/>
      <c r="BN1678" s="148">
        <v>0</v>
      </c>
      <c r="BO1678" s="30"/>
      <c r="BP1678" s="30">
        <v>100</v>
      </c>
      <c r="BQ1678" s="148">
        <v>0.96599999999999997</v>
      </c>
      <c r="BR1678" s="148"/>
      <c r="BS1678" s="148"/>
      <c r="BT1678" s="148"/>
      <c r="BU1678" s="148"/>
      <c r="BV1678" s="148">
        <v>3.4000001847743988E-2</v>
      </c>
      <c r="BW1678" s="148"/>
      <c r="BX1678" s="148">
        <v>0.159</v>
      </c>
      <c r="BY1678" s="148">
        <v>0.89090000000000003</v>
      </c>
      <c r="BZ1678" s="1">
        <v>1</v>
      </c>
      <c r="CA1678" s="1">
        <v>15271.3701171875</v>
      </c>
      <c r="CB1678" s="1">
        <v>18074.13</v>
      </c>
      <c r="CC1678" s="124" t="s">
        <v>4629</v>
      </c>
      <c r="CD1678" t="s">
        <v>4634</v>
      </c>
    </row>
    <row r="1679" spans="1:82" x14ac:dyDescent="0.3">
      <c r="A1679" s="1">
        <v>1159313945</v>
      </c>
      <c r="B1679" s="124" t="s">
        <v>4630</v>
      </c>
      <c r="C1679" t="s">
        <v>549</v>
      </c>
      <c r="D1679" t="s">
        <v>549</v>
      </c>
      <c r="E1679" s="30">
        <v>85.110328674316406</v>
      </c>
      <c r="F1679" s="30">
        <v>84.828392028808594</v>
      </c>
      <c r="G1679" s="30">
        <v>91.908096313476563</v>
      </c>
      <c r="H1679" s="30">
        <v>91.043647766113281</v>
      </c>
      <c r="I1679" s="1">
        <v>233</v>
      </c>
      <c r="J1679" s="1">
        <v>5</v>
      </c>
      <c r="K1679" s="1">
        <v>8</v>
      </c>
      <c r="L1679" t="s">
        <v>535</v>
      </c>
      <c r="M1679" t="s">
        <v>3915</v>
      </c>
      <c r="N1679" t="s">
        <v>3918</v>
      </c>
      <c r="O1679" t="s">
        <v>3924</v>
      </c>
      <c r="P1679" s="148">
        <v>0.35238096117973328</v>
      </c>
      <c r="Q1679" s="30">
        <v>50.003668269999999</v>
      </c>
      <c r="R1679" s="30">
        <v>307.61904907226563</v>
      </c>
      <c r="S1679" s="1">
        <v>142</v>
      </c>
      <c r="T1679" s="1">
        <v>117</v>
      </c>
      <c r="U1679" s="148">
        <v>0.82394367456436157</v>
      </c>
      <c r="V1679" s="148">
        <v>0.23456789553165441</v>
      </c>
      <c r="W1679" s="149">
        <v>49.879864679999997</v>
      </c>
      <c r="X1679" s="149">
        <v>272.83950805664063</v>
      </c>
      <c r="Y1679" s="1">
        <v>117</v>
      </c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48">
        <v>0.33023256063461298</v>
      </c>
      <c r="AQ1679" s="30">
        <v>54.33043911</v>
      </c>
      <c r="AR1679" s="30">
        <v>269.30233764648438</v>
      </c>
      <c r="AS1679" s="30">
        <v>146</v>
      </c>
      <c r="AT1679" s="30">
        <v>121</v>
      </c>
      <c r="AU1679" s="148">
        <v>0.82394367456436157</v>
      </c>
      <c r="AV1679" s="30">
        <v>91.043647766113281</v>
      </c>
      <c r="AW1679" s="148">
        <v>0.19760479032993319</v>
      </c>
      <c r="AX1679" s="30">
        <v>53.455506649999997</v>
      </c>
      <c r="AY1679" s="30">
        <v>226.94610595703131</v>
      </c>
      <c r="AZ1679" s="30">
        <v>121</v>
      </c>
      <c r="BA1679" s="30"/>
      <c r="BB1679" s="148"/>
      <c r="BC1679" s="30"/>
      <c r="BD1679" s="30"/>
      <c r="BE1679" s="30"/>
      <c r="BF1679" s="147"/>
      <c r="BG1679" s="30"/>
      <c r="BH1679" s="30"/>
      <c r="BI1679" s="30"/>
      <c r="BJ1679" s="147"/>
      <c r="BK1679" s="30"/>
      <c r="BL1679" s="30"/>
      <c r="BM1679" s="30"/>
      <c r="BN1679" s="148"/>
      <c r="BO1679" s="30"/>
      <c r="BP1679" s="30"/>
      <c r="BQ1679" s="148">
        <v>0.51100000000000001</v>
      </c>
      <c r="BR1679" s="148"/>
      <c r="BS1679" s="148">
        <v>5.1999999999999998E-2</v>
      </c>
      <c r="BT1679" s="148">
        <v>0.27900000000000003</v>
      </c>
      <c r="BU1679" s="148">
        <v>0.13700000000000001</v>
      </c>
      <c r="BV1679" s="148">
        <v>2.0999999716877941E-2</v>
      </c>
      <c r="BW1679" s="148"/>
      <c r="BX1679" s="148">
        <v>0.129</v>
      </c>
      <c r="BY1679" s="148">
        <v>0.622</v>
      </c>
      <c r="BZ1679" s="1"/>
      <c r="CA1679" s="1">
        <v>8438.51953125</v>
      </c>
      <c r="CB1679" s="1">
        <v>11559.83</v>
      </c>
      <c r="CC1679" s="124" t="s">
        <v>4630</v>
      </c>
      <c r="CD1679" t="s">
        <v>4635</v>
      </c>
    </row>
  </sheetData>
  <autoFilter ref="A1:CD1679" xr:uid="{00000000-0001-0000-0400-000000000000}"/>
  <pageMargins left="0.7" right="0.7" top="0.75" bottom="0.75" header="0.3" footer="0.3"/>
  <pageSetup orientation="portrait" horizontalDpi="360" verticalDpi="360" r:id="rId1"/>
  <ignoredErrors>
    <ignoredError sqref="CC2:CC1138 B2:B1138 CC1139:CC1679 B1139:B167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School Lookup</vt:lpstr>
      <vt:lpstr>Key</vt:lpstr>
      <vt:lpstr>Statewide Growth</vt:lpstr>
      <vt:lpstr>Scatter Plots</vt:lpstr>
      <vt:lpstr>Elementary Growth</vt:lpstr>
      <vt:lpstr>Middle Growth</vt:lpstr>
      <vt:lpstr>EleMiddle Growth</vt:lpstr>
      <vt:lpstr>Districts</vt:lpstr>
      <vt:lpstr>Supporting Data</vt:lpstr>
      <vt:lpstr>Lookup</vt:lpstr>
      <vt:lpstr>Match</vt:lpstr>
      <vt:lpstr>Index</vt:lpstr>
      <vt:lpstr>MPI Line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donaldsonan</dc:creator>
  <cp:lastModifiedBy>Ashley Burle</cp:lastModifiedBy>
  <dcterms:created xsi:type="dcterms:W3CDTF">2022-10-24T15:21:05Z</dcterms:created>
  <dcterms:modified xsi:type="dcterms:W3CDTF">2022-12-19T22:53:59Z</dcterms:modified>
</cp:coreProperties>
</file>